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70" windowWidth="19815" windowHeight="6600"/>
  </bookViews>
  <sheets>
    <sheet name="Dashboard" sheetId="1" r:id="rId1"/>
    <sheet name="README" sheetId="2" r:id="rId2"/>
    <sheet name="Raw_Data" sheetId="3" r:id="rId3"/>
    <sheet name="Analysis_Data" sheetId="4" r:id="rId4"/>
    <sheet name="Predictive_Model" sheetId="5" r:id="rId5"/>
    <sheet name="Churn_Analysis" sheetId="6" r:id="rId6"/>
    <sheet name="Customer_Segments" sheetId="7" r:id="rId7"/>
    <sheet name="Data_Quality" sheetId="8" r:id="rId8"/>
    <sheet name="Data_Dictionary" sheetId="9" r:id="rId9"/>
    <sheet name="Analyst_Notes" sheetId="10" r:id="rId10"/>
  </sheets>
  <definedNames>
    <definedName name="_xlnm._FilterDatabase" localSheetId="2" hidden="1">Raw_Data!$A$4:$N$5004</definedName>
  </definedNames>
  <calcPr calcId="144525" forceFullCalc="1"/>
  <fileRecoveryPr repairLoad="1"/>
</workbook>
</file>

<file path=xl/calcChain.xml><?xml version="1.0" encoding="utf-8"?>
<calcChain xmlns="http://schemas.openxmlformats.org/spreadsheetml/2006/main">
  <c r="B13" i="8" l="1"/>
  <c r="D13" i="8" s="1"/>
  <c r="B12" i="8"/>
  <c r="D12" i="8" s="1"/>
  <c r="B11" i="8"/>
  <c r="D11" i="8" s="1"/>
  <c r="B10" i="8"/>
  <c r="D10" i="8" s="1"/>
  <c r="B9" i="8"/>
  <c r="D9" i="8" s="1"/>
  <c r="B8" i="8"/>
  <c r="D8" i="8" s="1"/>
  <c r="B7" i="8"/>
  <c r="D7" i="8" s="1"/>
  <c r="B6" i="8"/>
  <c r="D6" i="8" s="1"/>
  <c r="B5" i="8"/>
  <c r="D5" i="8" s="1"/>
  <c r="T5004" i="4"/>
  <c r="N5004" i="4"/>
  <c r="M5004" i="4"/>
  <c r="L5004" i="4"/>
  <c r="K5004" i="4"/>
  <c r="J5004" i="4"/>
  <c r="I5004" i="4"/>
  <c r="S5004" i="4" s="1"/>
  <c r="H5004" i="4"/>
  <c r="G5004" i="4"/>
  <c r="F5004" i="4"/>
  <c r="Q5004" i="4" s="1"/>
  <c r="E5004" i="4"/>
  <c r="P5004" i="4" s="1"/>
  <c r="D5004" i="4"/>
  <c r="C5004" i="4"/>
  <c r="B5004" i="4"/>
  <c r="A5004" i="4"/>
  <c r="T5003" i="4"/>
  <c r="O5003" i="4"/>
  <c r="N5003" i="4"/>
  <c r="M5003" i="4"/>
  <c r="L5003" i="4"/>
  <c r="K5003" i="4"/>
  <c r="J5003" i="4"/>
  <c r="I5003" i="4"/>
  <c r="S5003" i="4" s="1"/>
  <c r="H5003" i="4"/>
  <c r="G5003" i="4"/>
  <c r="F5003" i="4"/>
  <c r="Q5003" i="4" s="1"/>
  <c r="E5003" i="4"/>
  <c r="D5003" i="4"/>
  <c r="C5003" i="4"/>
  <c r="B5003" i="4"/>
  <c r="A5003" i="4"/>
  <c r="N5002" i="4"/>
  <c r="M5002" i="4"/>
  <c r="L5002" i="4"/>
  <c r="K5002" i="4"/>
  <c r="J5002" i="4"/>
  <c r="I5002" i="4"/>
  <c r="S5002" i="4" s="1"/>
  <c r="H5002" i="4"/>
  <c r="G5002" i="4"/>
  <c r="F5002" i="4"/>
  <c r="Q5002" i="4" s="1"/>
  <c r="E5002" i="4"/>
  <c r="D5002" i="4"/>
  <c r="C5002" i="4"/>
  <c r="B5002" i="4"/>
  <c r="O5002" i="4" s="1"/>
  <c r="A5002" i="4"/>
  <c r="N5001" i="4"/>
  <c r="M5001" i="4"/>
  <c r="L5001" i="4"/>
  <c r="K5001" i="4"/>
  <c r="J5001" i="4"/>
  <c r="T5001" i="4" s="1"/>
  <c r="I5001" i="4"/>
  <c r="S5001" i="4" s="1"/>
  <c r="H5001" i="4"/>
  <c r="G5001" i="4"/>
  <c r="F5001" i="4"/>
  <c r="Q5001" i="4" s="1"/>
  <c r="E5001" i="4"/>
  <c r="D5001" i="4"/>
  <c r="C5001" i="4"/>
  <c r="B5001" i="4"/>
  <c r="O5001" i="4" s="1"/>
  <c r="A5001" i="4"/>
  <c r="N5000" i="4"/>
  <c r="M5000" i="4"/>
  <c r="L5000" i="4"/>
  <c r="K5000" i="4"/>
  <c r="J5000" i="4"/>
  <c r="T5000" i="4" s="1"/>
  <c r="I5000" i="4"/>
  <c r="S5000" i="4" s="1"/>
  <c r="H5000" i="4"/>
  <c r="G5000" i="4"/>
  <c r="F5000" i="4"/>
  <c r="Q5000" i="4" s="1"/>
  <c r="E5000" i="4"/>
  <c r="D5000" i="4"/>
  <c r="C5000" i="4"/>
  <c r="B5000" i="4"/>
  <c r="O5000" i="4" s="1"/>
  <c r="A5000" i="4"/>
  <c r="Q4999" i="4"/>
  <c r="N4999" i="4"/>
  <c r="M4999" i="4"/>
  <c r="L4999" i="4"/>
  <c r="K4999" i="4"/>
  <c r="J4999" i="4"/>
  <c r="T4999" i="4" s="1"/>
  <c r="I4999" i="4"/>
  <c r="S4999" i="4" s="1"/>
  <c r="H4999" i="4"/>
  <c r="G4999" i="4"/>
  <c r="F4999" i="4"/>
  <c r="E4999" i="4"/>
  <c r="R4999" i="4" s="1"/>
  <c r="D4999" i="4"/>
  <c r="C4999" i="4"/>
  <c r="B4999" i="4"/>
  <c r="O4999" i="4" s="1"/>
  <c r="A4999" i="4"/>
  <c r="N4998" i="4"/>
  <c r="M4998" i="4"/>
  <c r="L4998" i="4"/>
  <c r="K4998" i="4"/>
  <c r="J4998" i="4"/>
  <c r="I4998" i="4"/>
  <c r="S4998" i="4" s="1"/>
  <c r="H4998" i="4"/>
  <c r="G4998" i="4"/>
  <c r="F4998" i="4"/>
  <c r="R4998" i="4" s="1"/>
  <c r="E4998" i="4"/>
  <c r="P4998" i="4" s="1"/>
  <c r="D4998" i="4"/>
  <c r="C4998" i="4"/>
  <c r="B4998" i="4"/>
  <c r="A4998" i="4"/>
  <c r="R4997" i="4"/>
  <c r="P4997" i="4"/>
  <c r="O4997" i="4"/>
  <c r="N4997" i="4"/>
  <c r="M4997" i="4"/>
  <c r="L4997" i="4"/>
  <c r="K4997" i="4"/>
  <c r="J4997" i="4"/>
  <c r="I4997" i="4"/>
  <c r="S4997" i="4" s="1"/>
  <c r="H4997" i="4"/>
  <c r="G4997" i="4"/>
  <c r="F4997" i="4"/>
  <c r="Q4997" i="4" s="1"/>
  <c r="E4997" i="4"/>
  <c r="D4997" i="4"/>
  <c r="C4997" i="4"/>
  <c r="B4997" i="4"/>
  <c r="A4997" i="4"/>
  <c r="N4996" i="4"/>
  <c r="M4996" i="4"/>
  <c r="L4996" i="4"/>
  <c r="K4996" i="4"/>
  <c r="J4996" i="4"/>
  <c r="T4996" i="4" s="1"/>
  <c r="I4996" i="4"/>
  <c r="S4996" i="4" s="1"/>
  <c r="H4996" i="4"/>
  <c r="G4996" i="4"/>
  <c r="F4996" i="4"/>
  <c r="Q4996" i="4" s="1"/>
  <c r="E4996" i="4"/>
  <c r="D4996" i="4"/>
  <c r="C4996" i="4"/>
  <c r="B4996" i="4"/>
  <c r="O4996" i="4" s="1"/>
  <c r="A4996" i="4"/>
  <c r="N4995" i="4"/>
  <c r="M4995" i="4"/>
  <c r="L4995" i="4"/>
  <c r="K4995" i="4"/>
  <c r="J4995" i="4"/>
  <c r="I4995" i="4"/>
  <c r="S4995" i="4" s="1"/>
  <c r="H4995" i="4"/>
  <c r="G4995" i="4"/>
  <c r="F4995" i="4"/>
  <c r="Q4995" i="4" s="1"/>
  <c r="E4995" i="4"/>
  <c r="D4995" i="4"/>
  <c r="C4995" i="4"/>
  <c r="B4995" i="4"/>
  <c r="A4995" i="4"/>
  <c r="N4994" i="4"/>
  <c r="M4994" i="4"/>
  <c r="L4994" i="4"/>
  <c r="K4994" i="4"/>
  <c r="J4994" i="4"/>
  <c r="I4994" i="4"/>
  <c r="S4994" i="4" s="1"/>
  <c r="H4994" i="4"/>
  <c r="G4994" i="4"/>
  <c r="F4994" i="4"/>
  <c r="Q4994" i="4" s="1"/>
  <c r="E4994" i="4"/>
  <c r="D4994" i="4"/>
  <c r="C4994" i="4"/>
  <c r="B4994" i="4"/>
  <c r="O4994" i="4" s="1"/>
  <c r="A4994" i="4"/>
  <c r="T4993" i="4"/>
  <c r="N4993" i="4"/>
  <c r="M4993" i="4"/>
  <c r="L4993" i="4"/>
  <c r="K4993" i="4"/>
  <c r="J4993" i="4"/>
  <c r="I4993" i="4"/>
  <c r="S4993" i="4" s="1"/>
  <c r="H4993" i="4"/>
  <c r="G4993" i="4"/>
  <c r="F4993" i="4"/>
  <c r="Q4993" i="4" s="1"/>
  <c r="E4993" i="4"/>
  <c r="D4993" i="4"/>
  <c r="C4993" i="4"/>
  <c r="B4993" i="4"/>
  <c r="O4993" i="4" s="1"/>
  <c r="A4993" i="4"/>
  <c r="O4992" i="4"/>
  <c r="N4992" i="4"/>
  <c r="M4992" i="4"/>
  <c r="L4992" i="4"/>
  <c r="K4992" i="4"/>
  <c r="J4992" i="4"/>
  <c r="T4992" i="4" s="1"/>
  <c r="I4992" i="4"/>
  <c r="H4992" i="4"/>
  <c r="G4992" i="4"/>
  <c r="F4992" i="4"/>
  <c r="Q4992" i="4" s="1"/>
  <c r="E4992" i="4"/>
  <c r="D4992" i="4"/>
  <c r="C4992" i="4"/>
  <c r="B4992" i="4"/>
  <c r="A4992" i="4"/>
  <c r="N4991" i="4"/>
  <c r="M4991" i="4"/>
  <c r="L4991" i="4"/>
  <c r="K4991" i="4"/>
  <c r="J4991" i="4"/>
  <c r="T4991" i="4" s="1"/>
  <c r="I4991" i="4"/>
  <c r="S4991" i="4" s="1"/>
  <c r="H4991" i="4"/>
  <c r="G4991" i="4"/>
  <c r="F4991" i="4"/>
  <c r="E4991" i="4"/>
  <c r="P4991" i="4" s="1"/>
  <c r="D4991" i="4"/>
  <c r="C4991" i="4"/>
  <c r="B4991" i="4"/>
  <c r="O4991" i="4" s="1"/>
  <c r="A4991" i="4"/>
  <c r="W4990" i="4"/>
  <c r="N4990" i="4"/>
  <c r="M4990" i="4"/>
  <c r="L4990" i="4"/>
  <c r="K4990" i="4"/>
  <c r="J4990" i="4"/>
  <c r="T4990" i="4" s="1"/>
  <c r="I4990" i="4"/>
  <c r="S4990" i="4" s="1"/>
  <c r="H4990" i="4"/>
  <c r="G4990" i="4"/>
  <c r="F4990" i="4"/>
  <c r="E4990" i="4"/>
  <c r="P4990" i="4" s="1"/>
  <c r="D4990" i="4"/>
  <c r="C4990" i="4"/>
  <c r="B4990" i="4"/>
  <c r="A4990" i="4"/>
  <c r="N4989" i="4"/>
  <c r="M4989" i="4"/>
  <c r="L4989" i="4"/>
  <c r="K4989" i="4"/>
  <c r="J4989" i="4"/>
  <c r="T4989" i="4" s="1"/>
  <c r="I4989" i="4"/>
  <c r="S4989" i="4" s="1"/>
  <c r="H4989" i="4"/>
  <c r="G4989" i="4"/>
  <c r="F4989" i="4"/>
  <c r="Q4989" i="4" s="1"/>
  <c r="E4989" i="4"/>
  <c r="P4989" i="4" s="1"/>
  <c r="D4989" i="4"/>
  <c r="C4989" i="4"/>
  <c r="B4989" i="4"/>
  <c r="O4989" i="4" s="1"/>
  <c r="A4989" i="4"/>
  <c r="N4988" i="4"/>
  <c r="M4988" i="4"/>
  <c r="L4988" i="4"/>
  <c r="K4988" i="4"/>
  <c r="J4988" i="4"/>
  <c r="I4988" i="4"/>
  <c r="S4988" i="4" s="1"/>
  <c r="H4988" i="4"/>
  <c r="G4988" i="4"/>
  <c r="F4988" i="4"/>
  <c r="Q4988" i="4" s="1"/>
  <c r="E4988" i="4"/>
  <c r="D4988" i="4"/>
  <c r="C4988" i="4"/>
  <c r="B4988" i="4"/>
  <c r="O4988" i="4" s="1"/>
  <c r="A4988" i="4"/>
  <c r="N4987" i="4"/>
  <c r="M4987" i="4"/>
  <c r="L4987" i="4"/>
  <c r="K4987" i="4"/>
  <c r="J4987" i="4"/>
  <c r="T4987" i="4" s="1"/>
  <c r="I4987" i="4"/>
  <c r="S4987" i="4" s="1"/>
  <c r="H4987" i="4"/>
  <c r="G4987" i="4"/>
  <c r="F4987" i="4"/>
  <c r="Q4987" i="4" s="1"/>
  <c r="E4987" i="4"/>
  <c r="P4987" i="4" s="1"/>
  <c r="D4987" i="4"/>
  <c r="C4987" i="4"/>
  <c r="B4987" i="4"/>
  <c r="A4987" i="4"/>
  <c r="N4986" i="4"/>
  <c r="M4986" i="4"/>
  <c r="L4986" i="4"/>
  <c r="K4986" i="4"/>
  <c r="J4986" i="4"/>
  <c r="I4986" i="4"/>
  <c r="S4986" i="4" s="1"/>
  <c r="H4986" i="4"/>
  <c r="G4986" i="4"/>
  <c r="F4986" i="4"/>
  <c r="E4986" i="4"/>
  <c r="P4986" i="4" s="1"/>
  <c r="D4986" i="4"/>
  <c r="C4986" i="4"/>
  <c r="B4986" i="4"/>
  <c r="O4986" i="4" s="1"/>
  <c r="A4986" i="4"/>
  <c r="N4985" i="4"/>
  <c r="M4985" i="4"/>
  <c r="L4985" i="4"/>
  <c r="K4985" i="4"/>
  <c r="J4985" i="4"/>
  <c r="T4985" i="4" s="1"/>
  <c r="I4985" i="4"/>
  <c r="S4985" i="4" s="1"/>
  <c r="H4985" i="4"/>
  <c r="G4985" i="4"/>
  <c r="F4985" i="4"/>
  <c r="E4985" i="4"/>
  <c r="P4985" i="4" s="1"/>
  <c r="D4985" i="4"/>
  <c r="C4985" i="4"/>
  <c r="B4985" i="4"/>
  <c r="O4985" i="4" s="1"/>
  <c r="A4985" i="4"/>
  <c r="Y4985" i="4" s="1"/>
  <c r="P4984" i="4"/>
  <c r="N4984" i="4"/>
  <c r="M4984" i="4"/>
  <c r="L4984" i="4"/>
  <c r="K4984" i="4"/>
  <c r="J4984" i="4"/>
  <c r="T4984" i="4" s="1"/>
  <c r="I4984" i="4"/>
  <c r="S4984" i="4" s="1"/>
  <c r="H4984" i="4"/>
  <c r="G4984" i="4"/>
  <c r="F4984" i="4"/>
  <c r="E4984" i="4"/>
  <c r="D4984" i="4"/>
  <c r="C4984" i="4"/>
  <c r="B4984" i="4"/>
  <c r="O4984" i="4" s="1"/>
  <c r="A4984" i="4"/>
  <c r="R4983" i="4"/>
  <c r="P4983" i="4"/>
  <c r="N4983" i="4"/>
  <c r="M4983" i="4"/>
  <c r="L4983" i="4"/>
  <c r="K4983" i="4"/>
  <c r="J4983" i="4"/>
  <c r="T4983" i="4" s="1"/>
  <c r="I4983" i="4"/>
  <c r="S4983" i="4" s="1"/>
  <c r="H4983" i="4"/>
  <c r="G4983" i="4"/>
  <c r="F4983" i="4"/>
  <c r="Q4983" i="4" s="1"/>
  <c r="E4983" i="4"/>
  <c r="D4983" i="4"/>
  <c r="C4983" i="4"/>
  <c r="B4983" i="4"/>
  <c r="O4983" i="4" s="1"/>
  <c r="A4983" i="4"/>
  <c r="Q4982" i="4"/>
  <c r="P4982" i="4"/>
  <c r="N4982" i="4"/>
  <c r="M4982" i="4"/>
  <c r="L4982" i="4"/>
  <c r="K4982" i="4"/>
  <c r="J4982" i="4"/>
  <c r="T4982" i="4" s="1"/>
  <c r="I4982" i="4"/>
  <c r="H4982" i="4"/>
  <c r="G4982" i="4"/>
  <c r="F4982" i="4"/>
  <c r="E4982" i="4"/>
  <c r="D4982" i="4"/>
  <c r="C4982" i="4"/>
  <c r="B4982" i="4"/>
  <c r="O4982" i="4" s="1"/>
  <c r="A4982" i="4"/>
  <c r="S4981" i="4"/>
  <c r="Q4981" i="4"/>
  <c r="N4981" i="4"/>
  <c r="M4981" i="4"/>
  <c r="L4981" i="4"/>
  <c r="K4981" i="4"/>
  <c r="J4981" i="4"/>
  <c r="I4981" i="4"/>
  <c r="H4981" i="4"/>
  <c r="G4981" i="4"/>
  <c r="F4981" i="4"/>
  <c r="E4981" i="4"/>
  <c r="D4981" i="4"/>
  <c r="C4981" i="4"/>
  <c r="B4981" i="4"/>
  <c r="A4981" i="4"/>
  <c r="N4980" i="4"/>
  <c r="M4980" i="4"/>
  <c r="L4980" i="4"/>
  <c r="K4980" i="4"/>
  <c r="J4980" i="4"/>
  <c r="I4980" i="4"/>
  <c r="S4980" i="4" s="1"/>
  <c r="H4980" i="4"/>
  <c r="G4980" i="4"/>
  <c r="F4980" i="4"/>
  <c r="Q4980" i="4" s="1"/>
  <c r="E4980" i="4"/>
  <c r="D4980" i="4"/>
  <c r="C4980" i="4"/>
  <c r="B4980" i="4"/>
  <c r="A4980" i="4"/>
  <c r="N4979" i="4"/>
  <c r="M4979" i="4"/>
  <c r="L4979" i="4"/>
  <c r="K4979" i="4"/>
  <c r="J4979" i="4"/>
  <c r="I4979" i="4"/>
  <c r="S4979" i="4" s="1"/>
  <c r="H4979" i="4"/>
  <c r="G4979" i="4"/>
  <c r="F4979" i="4"/>
  <c r="Q4979" i="4" s="1"/>
  <c r="E4979" i="4"/>
  <c r="P4979" i="4" s="1"/>
  <c r="D4979" i="4"/>
  <c r="C4979" i="4"/>
  <c r="B4979" i="4"/>
  <c r="O4979" i="4" s="1"/>
  <c r="A4979" i="4"/>
  <c r="N4978" i="4"/>
  <c r="M4978" i="4"/>
  <c r="L4978" i="4"/>
  <c r="K4978" i="4"/>
  <c r="J4978" i="4"/>
  <c r="T4978" i="4" s="1"/>
  <c r="I4978" i="4"/>
  <c r="S4978" i="4" s="1"/>
  <c r="H4978" i="4"/>
  <c r="G4978" i="4"/>
  <c r="F4978" i="4"/>
  <c r="E4978" i="4"/>
  <c r="P4978" i="4" s="1"/>
  <c r="D4978" i="4"/>
  <c r="C4978" i="4"/>
  <c r="B4978" i="4"/>
  <c r="O4978" i="4" s="1"/>
  <c r="A4978" i="4"/>
  <c r="N4977" i="4"/>
  <c r="M4977" i="4"/>
  <c r="L4977" i="4"/>
  <c r="K4977" i="4"/>
  <c r="J4977" i="4"/>
  <c r="T4977" i="4" s="1"/>
  <c r="I4977" i="4"/>
  <c r="S4977" i="4" s="1"/>
  <c r="H4977" i="4"/>
  <c r="G4977" i="4"/>
  <c r="F4977" i="4"/>
  <c r="Q4977" i="4" s="1"/>
  <c r="E4977" i="4"/>
  <c r="P4977" i="4" s="1"/>
  <c r="D4977" i="4"/>
  <c r="C4977" i="4"/>
  <c r="B4977" i="4"/>
  <c r="O4977" i="4" s="1"/>
  <c r="A4977" i="4"/>
  <c r="N4976" i="4"/>
  <c r="M4976" i="4"/>
  <c r="L4976" i="4"/>
  <c r="K4976" i="4"/>
  <c r="J4976" i="4"/>
  <c r="T4976" i="4" s="1"/>
  <c r="I4976" i="4"/>
  <c r="S4976" i="4" s="1"/>
  <c r="H4976" i="4"/>
  <c r="G4976" i="4"/>
  <c r="F4976" i="4"/>
  <c r="Q4976" i="4" s="1"/>
  <c r="E4976" i="4"/>
  <c r="D4976" i="4"/>
  <c r="C4976" i="4"/>
  <c r="B4976" i="4"/>
  <c r="O4976" i="4" s="1"/>
  <c r="A4976" i="4"/>
  <c r="S4975" i="4"/>
  <c r="N4975" i="4"/>
  <c r="M4975" i="4"/>
  <c r="L4975" i="4"/>
  <c r="K4975" i="4"/>
  <c r="J4975" i="4"/>
  <c r="I4975" i="4"/>
  <c r="H4975" i="4"/>
  <c r="G4975" i="4"/>
  <c r="F4975" i="4"/>
  <c r="Q4975" i="4" s="1"/>
  <c r="E4975" i="4"/>
  <c r="D4975" i="4"/>
  <c r="C4975" i="4"/>
  <c r="B4975" i="4"/>
  <c r="O4975" i="4" s="1"/>
  <c r="A4975" i="4"/>
  <c r="Q4974" i="4"/>
  <c r="P4974" i="4"/>
  <c r="O4974" i="4"/>
  <c r="N4974" i="4"/>
  <c r="M4974" i="4"/>
  <c r="L4974" i="4"/>
  <c r="K4974" i="4"/>
  <c r="J4974" i="4"/>
  <c r="T4974" i="4" s="1"/>
  <c r="I4974" i="4"/>
  <c r="H4974" i="4"/>
  <c r="G4974" i="4"/>
  <c r="F4974" i="4"/>
  <c r="R4974" i="4" s="1"/>
  <c r="E4974" i="4"/>
  <c r="D4974" i="4"/>
  <c r="C4974" i="4"/>
  <c r="B4974" i="4"/>
  <c r="A4974" i="4"/>
  <c r="N4973" i="4"/>
  <c r="M4973" i="4"/>
  <c r="L4973" i="4"/>
  <c r="K4973" i="4"/>
  <c r="J4973" i="4"/>
  <c r="T4973" i="4" s="1"/>
  <c r="I4973" i="4"/>
  <c r="H4973" i="4"/>
  <c r="G4973" i="4"/>
  <c r="F4973" i="4"/>
  <c r="Q4973" i="4" s="1"/>
  <c r="E4973" i="4"/>
  <c r="D4973" i="4"/>
  <c r="C4973" i="4"/>
  <c r="B4973" i="4"/>
  <c r="O4973" i="4" s="1"/>
  <c r="A4973" i="4"/>
  <c r="N4972" i="4"/>
  <c r="M4972" i="4"/>
  <c r="L4972" i="4"/>
  <c r="K4972" i="4"/>
  <c r="J4972" i="4"/>
  <c r="I4972" i="4"/>
  <c r="S4972" i="4" s="1"/>
  <c r="H4972" i="4"/>
  <c r="G4972" i="4"/>
  <c r="F4972" i="4"/>
  <c r="E4972" i="4"/>
  <c r="P4972" i="4" s="1"/>
  <c r="D4972" i="4"/>
  <c r="C4972" i="4"/>
  <c r="B4972" i="4"/>
  <c r="O4972" i="4" s="1"/>
  <c r="A4972" i="4"/>
  <c r="S4971" i="4"/>
  <c r="N4971" i="4"/>
  <c r="M4971" i="4"/>
  <c r="L4971" i="4"/>
  <c r="K4971" i="4"/>
  <c r="J4971" i="4"/>
  <c r="T4971" i="4" s="1"/>
  <c r="I4971" i="4"/>
  <c r="H4971" i="4"/>
  <c r="G4971" i="4"/>
  <c r="F4971" i="4"/>
  <c r="Q4971" i="4" s="1"/>
  <c r="E4971" i="4"/>
  <c r="D4971" i="4"/>
  <c r="C4971" i="4"/>
  <c r="B4971" i="4"/>
  <c r="A4971" i="4"/>
  <c r="S4970" i="4"/>
  <c r="N4970" i="4"/>
  <c r="M4970" i="4"/>
  <c r="L4970" i="4"/>
  <c r="K4970" i="4"/>
  <c r="J4970" i="4"/>
  <c r="T4970" i="4" s="1"/>
  <c r="I4970" i="4"/>
  <c r="H4970" i="4"/>
  <c r="G4970" i="4"/>
  <c r="F4970" i="4"/>
  <c r="Q4970" i="4" s="1"/>
  <c r="E4970" i="4"/>
  <c r="D4970" i="4"/>
  <c r="C4970" i="4"/>
  <c r="B4970" i="4"/>
  <c r="O4970" i="4" s="1"/>
  <c r="A4970" i="4"/>
  <c r="N4969" i="4"/>
  <c r="M4969" i="4"/>
  <c r="L4969" i="4"/>
  <c r="K4969" i="4"/>
  <c r="J4969" i="4"/>
  <c r="I4969" i="4"/>
  <c r="S4969" i="4" s="1"/>
  <c r="H4969" i="4"/>
  <c r="G4969" i="4"/>
  <c r="F4969" i="4"/>
  <c r="Q4969" i="4" s="1"/>
  <c r="E4969" i="4"/>
  <c r="P4969" i="4" s="1"/>
  <c r="D4969" i="4"/>
  <c r="C4969" i="4"/>
  <c r="B4969" i="4"/>
  <c r="O4969" i="4" s="1"/>
  <c r="A4969" i="4"/>
  <c r="P4968" i="4"/>
  <c r="N4968" i="4"/>
  <c r="M4968" i="4"/>
  <c r="L4968" i="4"/>
  <c r="K4968" i="4"/>
  <c r="J4968" i="4"/>
  <c r="I4968" i="4"/>
  <c r="S4968" i="4" s="1"/>
  <c r="H4968" i="4"/>
  <c r="G4968" i="4"/>
  <c r="F4968" i="4"/>
  <c r="E4968" i="4"/>
  <c r="D4968" i="4"/>
  <c r="C4968" i="4"/>
  <c r="B4968" i="4"/>
  <c r="O4968" i="4" s="1"/>
  <c r="A4968" i="4"/>
  <c r="N4967" i="4"/>
  <c r="M4967" i="4"/>
  <c r="L4967" i="4"/>
  <c r="K4967" i="4"/>
  <c r="J4967" i="4"/>
  <c r="T4967" i="4" s="1"/>
  <c r="I4967" i="4"/>
  <c r="S4967" i="4" s="1"/>
  <c r="H4967" i="4"/>
  <c r="G4967" i="4"/>
  <c r="F4967" i="4"/>
  <c r="Q4967" i="4" s="1"/>
  <c r="E4967" i="4"/>
  <c r="P4967" i="4" s="1"/>
  <c r="D4967" i="4"/>
  <c r="C4967" i="4"/>
  <c r="B4967" i="4"/>
  <c r="A4967" i="4"/>
  <c r="S4966" i="4"/>
  <c r="N4966" i="4"/>
  <c r="M4966" i="4"/>
  <c r="L4966" i="4"/>
  <c r="K4966" i="4"/>
  <c r="J4966" i="4"/>
  <c r="T4966" i="4" s="1"/>
  <c r="I4966" i="4"/>
  <c r="H4966" i="4"/>
  <c r="G4966" i="4"/>
  <c r="F4966" i="4"/>
  <c r="E4966" i="4"/>
  <c r="P4966" i="4" s="1"/>
  <c r="D4966" i="4"/>
  <c r="C4966" i="4"/>
  <c r="B4966" i="4"/>
  <c r="A4966" i="4"/>
  <c r="Q4965" i="4"/>
  <c r="N4965" i="4"/>
  <c r="M4965" i="4"/>
  <c r="L4965" i="4"/>
  <c r="K4965" i="4"/>
  <c r="J4965" i="4"/>
  <c r="T4965" i="4" s="1"/>
  <c r="I4965" i="4"/>
  <c r="S4965" i="4" s="1"/>
  <c r="H4965" i="4"/>
  <c r="G4965" i="4"/>
  <c r="F4965" i="4"/>
  <c r="E4965" i="4"/>
  <c r="D4965" i="4"/>
  <c r="C4965" i="4"/>
  <c r="B4965" i="4"/>
  <c r="A4965" i="4"/>
  <c r="P4964" i="4"/>
  <c r="N4964" i="4"/>
  <c r="M4964" i="4"/>
  <c r="L4964" i="4"/>
  <c r="K4964" i="4"/>
  <c r="J4964" i="4"/>
  <c r="T4964" i="4" s="1"/>
  <c r="I4964" i="4"/>
  <c r="H4964" i="4"/>
  <c r="G4964" i="4"/>
  <c r="F4964" i="4"/>
  <c r="E4964" i="4"/>
  <c r="D4964" i="4"/>
  <c r="C4964" i="4"/>
  <c r="B4964" i="4"/>
  <c r="O4964" i="4" s="1"/>
  <c r="A4964" i="4"/>
  <c r="N4963" i="4"/>
  <c r="M4963" i="4"/>
  <c r="L4963" i="4"/>
  <c r="K4963" i="4"/>
  <c r="J4963" i="4"/>
  <c r="I4963" i="4"/>
  <c r="S4963" i="4" s="1"/>
  <c r="H4963" i="4"/>
  <c r="G4963" i="4"/>
  <c r="F4963" i="4"/>
  <c r="Q4963" i="4" s="1"/>
  <c r="E4963" i="4"/>
  <c r="D4963" i="4"/>
  <c r="C4963" i="4"/>
  <c r="B4963" i="4"/>
  <c r="A4963" i="4"/>
  <c r="N4962" i="4"/>
  <c r="M4962" i="4"/>
  <c r="L4962" i="4"/>
  <c r="K4962" i="4"/>
  <c r="J4962" i="4"/>
  <c r="I4962" i="4"/>
  <c r="S4962" i="4" s="1"/>
  <c r="H4962" i="4"/>
  <c r="G4962" i="4"/>
  <c r="F4962" i="4"/>
  <c r="Q4962" i="4" s="1"/>
  <c r="E4962" i="4"/>
  <c r="D4962" i="4"/>
  <c r="C4962" i="4"/>
  <c r="B4962" i="4"/>
  <c r="A4962" i="4"/>
  <c r="S4961" i="4"/>
  <c r="O4961" i="4"/>
  <c r="N4961" i="4"/>
  <c r="M4961" i="4"/>
  <c r="L4961" i="4"/>
  <c r="K4961" i="4"/>
  <c r="J4961" i="4"/>
  <c r="T4961" i="4" s="1"/>
  <c r="I4961" i="4"/>
  <c r="H4961" i="4"/>
  <c r="G4961" i="4"/>
  <c r="F4961" i="4"/>
  <c r="E4961" i="4"/>
  <c r="P4961" i="4" s="1"/>
  <c r="D4961" i="4"/>
  <c r="C4961" i="4"/>
  <c r="B4961" i="4"/>
  <c r="A4961" i="4"/>
  <c r="T4960" i="4"/>
  <c r="P4960" i="4"/>
  <c r="N4960" i="4"/>
  <c r="M4960" i="4"/>
  <c r="L4960" i="4"/>
  <c r="K4960" i="4"/>
  <c r="J4960" i="4"/>
  <c r="I4960" i="4"/>
  <c r="S4960" i="4" s="1"/>
  <c r="H4960" i="4"/>
  <c r="G4960" i="4"/>
  <c r="F4960" i="4"/>
  <c r="Q4960" i="4" s="1"/>
  <c r="E4960" i="4"/>
  <c r="D4960" i="4"/>
  <c r="C4960" i="4"/>
  <c r="B4960" i="4"/>
  <c r="O4960" i="4" s="1"/>
  <c r="A4960" i="4"/>
  <c r="N4959" i="4"/>
  <c r="M4959" i="4"/>
  <c r="L4959" i="4"/>
  <c r="K4959" i="4"/>
  <c r="J4959" i="4"/>
  <c r="I4959" i="4"/>
  <c r="S4959" i="4" s="1"/>
  <c r="H4959" i="4"/>
  <c r="G4959" i="4"/>
  <c r="F4959" i="4"/>
  <c r="Q4959" i="4" s="1"/>
  <c r="E4959" i="4"/>
  <c r="D4959" i="4"/>
  <c r="C4959" i="4"/>
  <c r="B4959" i="4"/>
  <c r="O4959" i="4" s="1"/>
  <c r="A4959" i="4"/>
  <c r="N4958" i="4"/>
  <c r="M4958" i="4"/>
  <c r="L4958" i="4"/>
  <c r="K4958" i="4"/>
  <c r="J4958" i="4"/>
  <c r="T4958" i="4" s="1"/>
  <c r="I4958" i="4"/>
  <c r="H4958" i="4"/>
  <c r="G4958" i="4"/>
  <c r="F4958" i="4"/>
  <c r="Q4958" i="4" s="1"/>
  <c r="E4958" i="4"/>
  <c r="D4958" i="4"/>
  <c r="C4958" i="4"/>
  <c r="B4958" i="4"/>
  <c r="O4958" i="4" s="1"/>
  <c r="A4958" i="4"/>
  <c r="S4957" i="4"/>
  <c r="N4957" i="4"/>
  <c r="M4957" i="4"/>
  <c r="L4957" i="4"/>
  <c r="K4957" i="4"/>
  <c r="J4957" i="4"/>
  <c r="T4957" i="4" s="1"/>
  <c r="I4957" i="4"/>
  <c r="H4957" i="4"/>
  <c r="G4957" i="4"/>
  <c r="F4957" i="4"/>
  <c r="E4957" i="4"/>
  <c r="P4957" i="4" s="1"/>
  <c r="D4957" i="4"/>
  <c r="C4957" i="4"/>
  <c r="B4957" i="4"/>
  <c r="O4957" i="4" s="1"/>
  <c r="A4957" i="4"/>
  <c r="N4956" i="4"/>
  <c r="M4956" i="4"/>
  <c r="L4956" i="4"/>
  <c r="K4956" i="4"/>
  <c r="J4956" i="4"/>
  <c r="T4956" i="4" s="1"/>
  <c r="I4956" i="4"/>
  <c r="H4956" i="4"/>
  <c r="G4956" i="4"/>
  <c r="F4956" i="4"/>
  <c r="Q4956" i="4" s="1"/>
  <c r="E4956" i="4"/>
  <c r="D4956" i="4"/>
  <c r="C4956" i="4"/>
  <c r="B4956" i="4"/>
  <c r="O4956" i="4" s="1"/>
  <c r="A4956" i="4"/>
  <c r="Q4955" i="4"/>
  <c r="N4955" i="4"/>
  <c r="M4955" i="4"/>
  <c r="L4955" i="4"/>
  <c r="K4955" i="4"/>
  <c r="J4955" i="4"/>
  <c r="I4955" i="4"/>
  <c r="S4955" i="4" s="1"/>
  <c r="H4955" i="4"/>
  <c r="G4955" i="4"/>
  <c r="F4955" i="4"/>
  <c r="E4955" i="4"/>
  <c r="P4955" i="4" s="1"/>
  <c r="D4955" i="4"/>
  <c r="C4955" i="4"/>
  <c r="B4955" i="4"/>
  <c r="A4955" i="4"/>
  <c r="N4954" i="4"/>
  <c r="M4954" i="4"/>
  <c r="L4954" i="4"/>
  <c r="K4954" i="4"/>
  <c r="J4954" i="4"/>
  <c r="I4954" i="4"/>
  <c r="H4954" i="4"/>
  <c r="G4954" i="4"/>
  <c r="F4954" i="4"/>
  <c r="Q4954" i="4" s="1"/>
  <c r="E4954" i="4"/>
  <c r="D4954" i="4"/>
  <c r="C4954" i="4"/>
  <c r="B4954" i="4"/>
  <c r="O4954" i="4" s="1"/>
  <c r="A4954" i="4"/>
  <c r="T4953" i="4"/>
  <c r="N4953" i="4"/>
  <c r="M4953" i="4"/>
  <c r="L4953" i="4"/>
  <c r="K4953" i="4"/>
  <c r="J4953" i="4"/>
  <c r="I4953" i="4"/>
  <c r="H4953" i="4"/>
  <c r="G4953" i="4"/>
  <c r="F4953" i="4"/>
  <c r="Q4953" i="4" s="1"/>
  <c r="E4953" i="4"/>
  <c r="P4953" i="4" s="1"/>
  <c r="D4953" i="4"/>
  <c r="C4953" i="4"/>
  <c r="B4953" i="4"/>
  <c r="O4953" i="4" s="1"/>
  <c r="A4953" i="4"/>
  <c r="T4952" i="4"/>
  <c r="N4952" i="4"/>
  <c r="M4952" i="4"/>
  <c r="L4952" i="4"/>
  <c r="K4952" i="4"/>
  <c r="J4952" i="4"/>
  <c r="I4952" i="4"/>
  <c r="W4952" i="4" s="1"/>
  <c r="H4952" i="4"/>
  <c r="G4952" i="4"/>
  <c r="F4952" i="4"/>
  <c r="Q4952" i="4" s="1"/>
  <c r="E4952" i="4"/>
  <c r="D4952" i="4"/>
  <c r="C4952" i="4"/>
  <c r="B4952" i="4"/>
  <c r="O4952" i="4" s="1"/>
  <c r="A4952" i="4"/>
  <c r="Q4951" i="4"/>
  <c r="N4951" i="4"/>
  <c r="M4951" i="4"/>
  <c r="L4951" i="4"/>
  <c r="K4951" i="4"/>
  <c r="J4951" i="4"/>
  <c r="T4951" i="4" s="1"/>
  <c r="I4951" i="4"/>
  <c r="H4951" i="4"/>
  <c r="G4951" i="4"/>
  <c r="F4951" i="4"/>
  <c r="E4951" i="4"/>
  <c r="D4951" i="4"/>
  <c r="C4951" i="4"/>
  <c r="B4951" i="4"/>
  <c r="O4951" i="4" s="1"/>
  <c r="A4951" i="4"/>
  <c r="N4950" i="4"/>
  <c r="M4950" i="4"/>
  <c r="L4950" i="4"/>
  <c r="K4950" i="4"/>
  <c r="J4950" i="4"/>
  <c r="T4950" i="4" s="1"/>
  <c r="I4950" i="4"/>
  <c r="H4950" i="4"/>
  <c r="G4950" i="4"/>
  <c r="F4950" i="4"/>
  <c r="Q4950" i="4" s="1"/>
  <c r="E4950" i="4"/>
  <c r="D4950" i="4"/>
  <c r="C4950" i="4"/>
  <c r="B4950" i="4"/>
  <c r="O4950" i="4" s="1"/>
  <c r="A4950" i="4"/>
  <c r="T4949" i="4"/>
  <c r="N4949" i="4"/>
  <c r="M4949" i="4"/>
  <c r="L4949" i="4"/>
  <c r="K4949" i="4"/>
  <c r="J4949" i="4"/>
  <c r="I4949" i="4"/>
  <c r="H4949" i="4"/>
  <c r="G4949" i="4"/>
  <c r="F4949" i="4"/>
  <c r="E4949" i="4"/>
  <c r="P4949" i="4" s="1"/>
  <c r="D4949" i="4"/>
  <c r="C4949" i="4"/>
  <c r="B4949" i="4"/>
  <c r="A4949" i="4"/>
  <c r="N4948" i="4"/>
  <c r="M4948" i="4"/>
  <c r="L4948" i="4"/>
  <c r="K4948" i="4"/>
  <c r="J4948" i="4"/>
  <c r="T4948" i="4" s="1"/>
  <c r="I4948" i="4"/>
  <c r="W4948" i="4" s="1"/>
  <c r="H4948" i="4"/>
  <c r="G4948" i="4"/>
  <c r="F4948" i="4"/>
  <c r="Q4948" i="4" s="1"/>
  <c r="E4948" i="4"/>
  <c r="D4948" i="4"/>
  <c r="C4948" i="4"/>
  <c r="B4948" i="4"/>
  <c r="A4948" i="4"/>
  <c r="N4947" i="4"/>
  <c r="M4947" i="4"/>
  <c r="L4947" i="4"/>
  <c r="K4947" i="4"/>
  <c r="J4947" i="4"/>
  <c r="I4947" i="4"/>
  <c r="S4947" i="4" s="1"/>
  <c r="H4947" i="4"/>
  <c r="G4947" i="4"/>
  <c r="F4947" i="4"/>
  <c r="Q4947" i="4" s="1"/>
  <c r="E4947" i="4"/>
  <c r="D4947" i="4"/>
  <c r="C4947" i="4"/>
  <c r="B4947" i="4"/>
  <c r="O4947" i="4" s="1"/>
  <c r="A4947" i="4"/>
  <c r="N4946" i="4"/>
  <c r="M4946" i="4"/>
  <c r="L4946" i="4"/>
  <c r="K4946" i="4"/>
  <c r="J4946" i="4"/>
  <c r="T4946" i="4" s="1"/>
  <c r="I4946" i="4"/>
  <c r="H4946" i="4"/>
  <c r="G4946" i="4"/>
  <c r="F4946" i="4"/>
  <c r="Q4946" i="4" s="1"/>
  <c r="E4946" i="4"/>
  <c r="D4946" i="4"/>
  <c r="C4946" i="4"/>
  <c r="B4946" i="4"/>
  <c r="O4946" i="4" s="1"/>
  <c r="A4946" i="4"/>
  <c r="N4945" i="4"/>
  <c r="M4945" i="4"/>
  <c r="L4945" i="4"/>
  <c r="K4945" i="4"/>
  <c r="J4945" i="4"/>
  <c r="I4945" i="4"/>
  <c r="S4945" i="4" s="1"/>
  <c r="H4945" i="4"/>
  <c r="G4945" i="4"/>
  <c r="F4945" i="4"/>
  <c r="Q4945" i="4" s="1"/>
  <c r="E4945" i="4"/>
  <c r="D4945" i="4"/>
  <c r="C4945" i="4"/>
  <c r="B4945" i="4"/>
  <c r="O4945" i="4" s="1"/>
  <c r="A4945" i="4"/>
  <c r="N4944" i="4"/>
  <c r="M4944" i="4"/>
  <c r="L4944" i="4"/>
  <c r="K4944" i="4"/>
  <c r="J4944" i="4"/>
  <c r="I4944" i="4"/>
  <c r="S4944" i="4" s="1"/>
  <c r="H4944" i="4"/>
  <c r="G4944" i="4"/>
  <c r="F4944" i="4"/>
  <c r="Q4944" i="4" s="1"/>
  <c r="E4944" i="4"/>
  <c r="D4944" i="4"/>
  <c r="C4944" i="4"/>
  <c r="B4944" i="4"/>
  <c r="O4944" i="4" s="1"/>
  <c r="A4944" i="4"/>
  <c r="R4943" i="4"/>
  <c r="P4943" i="4"/>
  <c r="N4943" i="4"/>
  <c r="M4943" i="4"/>
  <c r="L4943" i="4"/>
  <c r="K4943" i="4"/>
  <c r="J4943" i="4"/>
  <c r="I4943" i="4"/>
  <c r="S4943" i="4" s="1"/>
  <c r="H4943" i="4"/>
  <c r="G4943" i="4"/>
  <c r="F4943" i="4"/>
  <c r="Q4943" i="4" s="1"/>
  <c r="E4943" i="4"/>
  <c r="D4943" i="4"/>
  <c r="C4943" i="4"/>
  <c r="B4943" i="4"/>
  <c r="A4943" i="4"/>
  <c r="R4942" i="4"/>
  <c r="N4942" i="4"/>
  <c r="M4942" i="4"/>
  <c r="L4942" i="4"/>
  <c r="K4942" i="4"/>
  <c r="J4942" i="4"/>
  <c r="I4942" i="4"/>
  <c r="S4942" i="4" s="1"/>
  <c r="H4942" i="4"/>
  <c r="G4942" i="4"/>
  <c r="F4942" i="4"/>
  <c r="Q4942" i="4" s="1"/>
  <c r="E4942" i="4"/>
  <c r="P4942" i="4" s="1"/>
  <c r="D4942" i="4"/>
  <c r="C4942" i="4"/>
  <c r="B4942" i="4"/>
  <c r="O4942" i="4" s="1"/>
  <c r="A4942" i="4"/>
  <c r="N4941" i="4"/>
  <c r="M4941" i="4"/>
  <c r="L4941" i="4"/>
  <c r="K4941" i="4"/>
  <c r="J4941" i="4"/>
  <c r="I4941" i="4"/>
  <c r="S4941" i="4" s="1"/>
  <c r="H4941" i="4"/>
  <c r="G4941" i="4"/>
  <c r="F4941" i="4"/>
  <c r="E4941" i="4"/>
  <c r="P4941" i="4" s="1"/>
  <c r="D4941" i="4"/>
  <c r="C4941" i="4"/>
  <c r="B4941" i="4"/>
  <c r="O4941" i="4" s="1"/>
  <c r="A4941" i="4"/>
  <c r="N4940" i="4"/>
  <c r="M4940" i="4"/>
  <c r="L4940" i="4"/>
  <c r="K4940" i="4"/>
  <c r="J4940" i="4"/>
  <c r="I4940" i="4"/>
  <c r="S4940" i="4" s="1"/>
  <c r="H4940" i="4"/>
  <c r="G4940" i="4"/>
  <c r="F4940" i="4"/>
  <c r="Q4940" i="4" s="1"/>
  <c r="E4940" i="4"/>
  <c r="D4940" i="4"/>
  <c r="C4940" i="4"/>
  <c r="B4940" i="4"/>
  <c r="A4940" i="4"/>
  <c r="N4939" i="4"/>
  <c r="M4939" i="4"/>
  <c r="L4939" i="4"/>
  <c r="K4939" i="4"/>
  <c r="J4939" i="4"/>
  <c r="I4939" i="4"/>
  <c r="S4939" i="4" s="1"/>
  <c r="H4939" i="4"/>
  <c r="G4939" i="4"/>
  <c r="F4939" i="4"/>
  <c r="E4939" i="4"/>
  <c r="P4939" i="4" s="1"/>
  <c r="D4939" i="4"/>
  <c r="C4939" i="4"/>
  <c r="B4939" i="4"/>
  <c r="O4939" i="4" s="1"/>
  <c r="A4939" i="4"/>
  <c r="N4938" i="4"/>
  <c r="M4938" i="4"/>
  <c r="L4938" i="4"/>
  <c r="K4938" i="4"/>
  <c r="J4938" i="4"/>
  <c r="I4938" i="4"/>
  <c r="S4938" i="4" s="1"/>
  <c r="H4938" i="4"/>
  <c r="G4938" i="4"/>
  <c r="F4938" i="4"/>
  <c r="Q4938" i="4" s="1"/>
  <c r="E4938" i="4"/>
  <c r="D4938" i="4"/>
  <c r="C4938" i="4"/>
  <c r="B4938" i="4"/>
  <c r="A4938" i="4"/>
  <c r="N4937" i="4"/>
  <c r="M4937" i="4"/>
  <c r="L4937" i="4"/>
  <c r="K4937" i="4"/>
  <c r="J4937" i="4"/>
  <c r="T4937" i="4" s="1"/>
  <c r="I4937" i="4"/>
  <c r="H4937" i="4"/>
  <c r="G4937" i="4"/>
  <c r="F4937" i="4"/>
  <c r="Q4937" i="4" s="1"/>
  <c r="E4937" i="4"/>
  <c r="D4937" i="4"/>
  <c r="C4937" i="4"/>
  <c r="B4937" i="4"/>
  <c r="O4937" i="4" s="1"/>
  <c r="A4937" i="4"/>
  <c r="N4936" i="4"/>
  <c r="M4936" i="4"/>
  <c r="L4936" i="4"/>
  <c r="K4936" i="4"/>
  <c r="J4936" i="4"/>
  <c r="I4936" i="4"/>
  <c r="S4936" i="4" s="1"/>
  <c r="H4936" i="4"/>
  <c r="G4936" i="4"/>
  <c r="F4936" i="4"/>
  <c r="E4936" i="4"/>
  <c r="P4936" i="4" s="1"/>
  <c r="D4936" i="4"/>
  <c r="C4936" i="4"/>
  <c r="B4936" i="4"/>
  <c r="O4936" i="4" s="1"/>
  <c r="A4936" i="4"/>
  <c r="Q4935" i="4"/>
  <c r="O4935" i="4"/>
  <c r="N4935" i="4"/>
  <c r="M4935" i="4"/>
  <c r="L4935" i="4"/>
  <c r="K4935" i="4"/>
  <c r="J4935" i="4"/>
  <c r="T4935" i="4" s="1"/>
  <c r="I4935" i="4"/>
  <c r="H4935" i="4"/>
  <c r="G4935" i="4"/>
  <c r="F4935" i="4"/>
  <c r="E4935" i="4"/>
  <c r="P4935" i="4" s="1"/>
  <c r="D4935" i="4"/>
  <c r="C4935" i="4"/>
  <c r="B4935" i="4"/>
  <c r="A4935" i="4"/>
  <c r="O4934" i="4"/>
  <c r="N4934" i="4"/>
  <c r="M4934" i="4"/>
  <c r="L4934" i="4"/>
  <c r="K4934" i="4"/>
  <c r="J4934" i="4"/>
  <c r="T4934" i="4" s="1"/>
  <c r="I4934" i="4"/>
  <c r="S4934" i="4" s="1"/>
  <c r="H4934" i="4"/>
  <c r="G4934" i="4"/>
  <c r="F4934" i="4"/>
  <c r="E4934" i="4"/>
  <c r="P4934" i="4" s="1"/>
  <c r="D4934" i="4"/>
  <c r="C4934" i="4"/>
  <c r="B4934" i="4"/>
  <c r="A4934" i="4"/>
  <c r="N4933" i="4"/>
  <c r="M4933" i="4"/>
  <c r="L4933" i="4"/>
  <c r="K4933" i="4"/>
  <c r="J4933" i="4"/>
  <c r="T4933" i="4" s="1"/>
  <c r="I4933" i="4"/>
  <c r="S4933" i="4" s="1"/>
  <c r="H4933" i="4"/>
  <c r="G4933" i="4"/>
  <c r="F4933" i="4"/>
  <c r="Q4933" i="4" s="1"/>
  <c r="E4933" i="4"/>
  <c r="D4933" i="4"/>
  <c r="C4933" i="4"/>
  <c r="B4933" i="4"/>
  <c r="A4933" i="4"/>
  <c r="N4932" i="4"/>
  <c r="M4932" i="4"/>
  <c r="L4932" i="4"/>
  <c r="K4932" i="4"/>
  <c r="J4932" i="4"/>
  <c r="T4932" i="4" s="1"/>
  <c r="I4932" i="4"/>
  <c r="S4932" i="4" s="1"/>
  <c r="H4932" i="4"/>
  <c r="G4932" i="4"/>
  <c r="F4932" i="4"/>
  <c r="E4932" i="4"/>
  <c r="P4932" i="4" s="1"/>
  <c r="D4932" i="4"/>
  <c r="C4932" i="4"/>
  <c r="B4932" i="4"/>
  <c r="A4932" i="4"/>
  <c r="S4931" i="4"/>
  <c r="N4931" i="4"/>
  <c r="M4931" i="4"/>
  <c r="L4931" i="4"/>
  <c r="K4931" i="4"/>
  <c r="J4931" i="4"/>
  <c r="T4931" i="4" s="1"/>
  <c r="I4931" i="4"/>
  <c r="H4931" i="4"/>
  <c r="G4931" i="4"/>
  <c r="F4931" i="4"/>
  <c r="Q4931" i="4" s="1"/>
  <c r="E4931" i="4"/>
  <c r="D4931" i="4"/>
  <c r="C4931" i="4"/>
  <c r="B4931" i="4"/>
  <c r="O4931" i="4" s="1"/>
  <c r="A4931" i="4"/>
  <c r="S4930" i="4"/>
  <c r="N4930" i="4"/>
  <c r="M4930" i="4"/>
  <c r="L4930" i="4"/>
  <c r="K4930" i="4"/>
  <c r="J4930" i="4"/>
  <c r="W4930" i="4" s="1"/>
  <c r="I4930" i="4"/>
  <c r="H4930" i="4"/>
  <c r="G4930" i="4"/>
  <c r="F4930" i="4"/>
  <c r="Q4930" i="4" s="1"/>
  <c r="E4930" i="4"/>
  <c r="D4930" i="4"/>
  <c r="C4930" i="4"/>
  <c r="B4930" i="4"/>
  <c r="A4930" i="4"/>
  <c r="T4929" i="4"/>
  <c r="N4929" i="4"/>
  <c r="M4929" i="4"/>
  <c r="L4929" i="4"/>
  <c r="K4929" i="4"/>
  <c r="J4929" i="4"/>
  <c r="I4929" i="4"/>
  <c r="S4929" i="4" s="1"/>
  <c r="H4929" i="4"/>
  <c r="G4929" i="4"/>
  <c r="F4929" i="4"/>
  <c r="Q4929" i="4" s="1"/>
  <c r="E4929" i="4"/>
  <c r="D4929" i="4"/>
  <c r="C4929" i="4"/>
  <c r="B4929" i="4"/>
  <c r="O4929" i="4" s="1"/>
  <c r="A4929" i="4"/>
  <c r="T4928" i="4"/>
  <c r="N4928" i="4"/>
  <c r="M4928" i="4"/>
  <c r="L4928" i="4"/>
  <c r="K4928" i="4"/>
  <c r="J4928" i="4"/>
  <c r="I4928" i="4"/>
  <c r="S4928" i="4" s="1"/>
  <c r="H4928" i="4"/>
  <c r="G4928" i="4"/>
  <c r="F4928" i="4"/>
  <c r="Q4928" i="4" s="1"/>
  <c r="E4928" i="4"/>
  <c r="D4928" i="4"/>
  <c r="C4928" i="4"/>
  <c r="B4928" i="4"/>
  <c r="O4928" i="4" s="1"/>
  <c r="A4928" i="4"/>
  <c r="N4927" i="4"/>
  <c r="M4927" i="4"/>
  <c r="L4927" i="4"/>
  <c r="K4927" i="4"/>
  <c r="J4927" i="4"/>
  <c r="T4927" i="4" s="1"/>
  <c r="I4927" i="4"/>
  <c r="S4927" i="4" s="1"/>
  <c r="H4927" i="4"/>
  <c r="G4927" i="4"/>
  <c r="F4927" i="4"/>
  <c r="Q4927" i="4" s="1"/>
  <c r="E4927" i="4"/>
  <c r="D4927" i="4"/>
  <c r="C4927" i="4"/>
  <c r="B4927" i="4"/>
  <c r="O4927" i="4" s="1"/>
  <c r="A4927" i="4"/>
  <c r="N4926" i="4"/>
  <c r="M4926" i="4"/>
  <c r="L4926" i="4"/>
  <c r="K4926" i="4"/>
  <c r="J4926" i="4"/>
  <c r="I4926" i="4"/>
  <c r="S4926" i="4" s="1"/>
  <c r="H4926" i="4"/>
  <c r="G4926" i="4"/>
  <c r="F4926" i="4"/>
  <c r="E4926" i="4"/>
  <c r="P4926" i="4" s="1"/>
  <c r="D4926" i="4"/>
  <c r="C4926" i="4"/>
  <c r="B4926" i="4"/>
  <c r="O4926" i="4" s="1"/>
  <c r="A4926" i="4"/>
  <c r="R4925" i="4"/>
  <c r="P4925" i="4"/>
  <c r="N4925" i="4"/>
  <c r="M4925" i="4"/>
  <c r="L4925" i="4"/>
  <c r="K4925" i="4"/>
  <c r="J4925" i="4"/>
  <c r="I4925" i="4"/>
  <c r="S4925" i="4" s="1"/>
  <c r="H4925" i="4"/>
  <c r="G4925" i="4"/>
  <c r="F4925" i="4"/>
  <c r="Q4925" i="4" s="1"/>
  <c r="E4925" i="4"/>
  <c r="D4925" i="4"/>
  <c r="C4925" i="4"/>
  <c r="B4925" i="4"/>
  <c r="O4925" i="4" s="1"/>
  <c r="A4925" i="4"/>
  <c r="N4924" i="4"/>
  <c r="M4924" i="4"/>
  <c r="L4924" i="4"/>
  <c r="K4924" i="4"/>
  <c r="J4924" i="4"/>
  <c r="I4924" i="4"/>
  <c r="S4924" i="4" s="1"/>
  <c r="H4924" i="4"/>
  <c r="G4924" i="4"/>
  <c r="F4924" i="4"/>
  <c r="Q4924" i="4" s="1"/>
  <c r="E4924" i="4"/>
  <c r="D4924" i="4"/>
  <c r="C4924" i="4"/>
  <c r="B4924" i="4"/>
  <c r="A4924" i="4"/>
  <c r="O4923" i="4"/>
  <c r="N4923" i="4"/>
  <c r="M4923" i="4"/>
  <c r="L4923" i="4"/>
  <c r="K4923" i="4"/>
  <c r="J4923" i="4"/>
  <c r="I4923" i="4"/>
  <c r="S4923" i="4" s="1"/>
  <c r="H4923" i="4"/>
  <c r="G4923" i="4"/>
  <c r="F4923" i="4"/>
  <c r="Q4923" i="4" s="1"/>
  <c r="E4923" i="4"/>
  <c r="D4923" i="4"/>
  <c r="C4923" i="4"/>
  <c r="B4923" i="4"/>
  <c r="A4923" i="4"/>
  <c r="N4922" i="4"/>
  <c r="M4922" i="4"/>
  <c r="L4922" i="4"/>
  <c r="K4922" i="4"/>
  <c r="J4922" i="4"/>
  <c r="I4922" i="4"/>
  <c r="S4922" i="4" s="1"/>
  <c r="H4922" i="4"/>
  <c r="G4922" i="4"/>
  <c r="F4922" i="4"/>
  <c r="Q4922" i="4" s="1"/>
  <c r="E4922" i="4"/>
  <c r="D4922" i="4"/>
  <c r="C4922" i="4"/>
  <c r="B4922" i="4"/>
  <c r="O4922" i="4" s="1"/>
  <c r="A4922" i="4"/>
  <c r="N4921" i="4"/>
  <c r="M4921" i="4"/>
  <c r="L4921" i="4"/>
  <c r="K4921" i="4"/>
  <c r="J4921" i="4"/>
  <c r="T4921" i="4" s="1"/>
  <c r="I4921" i="4"/>
  <c r="H4921" i="4"/>
  <c r="G4921" i="4"/>
  <c r="F4921" i="4"/>
  <c r="Q4921" i="4" s="1"/>
  <c r="E4921" i="4"/>
  <c r="D4921" i="4"/>
  <c r="C4921" i="4"/>
  <c r="B4921" i="4"/>
  <c r="O4921" i="4" s="1"/>
  <c r="A4921" i="4"/>
  <c r="N4920" i="4"/>
  <c r="M4920" i="4"/>
  <c r="L4920" i="4"/>
  <c r="K4920" i="4"/>
  <c r="J4920" i="4"/>
  <c r="T4920" i="4" s="1"/>
  <c r="I4920" i="4"/>
  <c r="S4920" i="4" s="1"/>
  <c r="H4920" i="4"/>
  <c r="G4920" i="4"/>
  <c r="F4920" i="4"/>
  <c r="Q4920" i="4" s="1"/>
  <c r="E4920" i="4"/>
  <c r="D4920" i="4"/>
  <c r="C4920" i="4"/>
  <c r="B4920" i="4"/>
  <c r="A4920" i="4"/>
  <c r="O4919" i="4"/>
  <c r="N4919" i="4"/>
  <c r="M4919" i="4"/>
  <c r="L4919" i="4"/>
  <c r="K4919" i="4"/>
  <c r="J4919" i="4"/>
  <c r="T4919" i="4" s="1"/>
  <c r="I4919" i="4"/>
  <c r="S4919" i="4" s="1"/>
  <c r="H4919" i="4"/>
  <c r="G4919" i="4"/>
  <c r="F4919" i="4"/>
  <c r="Q4919" i="4" s="1"/>
  <c r="E4919" i="4"/>
  <c r="D4919" i="4"/>
  <c r="C4919" i="4"/>
  <c r="B4919" i="4"/>
  <c r="A4919" i="4"/>
  <c r="N4918" i="4"/>
  <c r="M4918" i="4"/>
  <c r="L4918" i="4"/>
  <c r="K4918" i="4"/>
  <c r="J4918" i="4"/>
  <c r="T4918" i="4" s="1"/>
  <c r="I4918" i="4"/>
  <c r="S4918" i="4" s="1"/>
  <c r="H4918" i="4"/>
  <c r="G4918" i="4"/>
  <c r="F4918" i="4"/>
  <c r="E4918" i="4"/>
  <c r="P4918" i="4" s="1"/>
  <c r="D4918" i="4"/>
  <c r="C4918" i="4"/>
  <c r="B4918" i="4"/>
  <c r="A4918" i="4"/>
  <c r="P4917" i="4"/>
  <c r="N4917" i="4"/>
  <c r="M4917" i="4"/>
  <c r="L4917" i="4"/>
  <c r="K4917" i="4"/>
  <c r="J4917" i="4"/>
  <c r="I4917" i="4"/>
  <c r="S4917" i="4" s="1"/>
  <c r="H4917" i="4"/>
  <c r="G4917" i="4"/>
  <c r="F4917" i="4"/>
  <c r="Q4917" i="4" s="1"/>
  <c r="E4917" i="4"/>
  <c r="R4917" i="4" s="1"/>
  <c r="D4917" i="4"/>
  <c r="C4917" i="4"/>
  <c r="B4917" i="4"/>
  <c r="O4917" i="4" s="1"/>
  <c r="A4917" i="4"/>
  <c r="N4916" i="4"/>
  <c r="M4916" i="4"/>
  <c r="L4916" i="4"/>
  <c r="K4916" i="4"/>
  <c r="J4916" i="4"/>
  <c r="T4916" i="4" s="1"/>
  <c r="I4916" i="4"/>
  <c r="S4916" i="4" s="1"/>
  <c r="H4916" i="4"/>
  <c r="G4916" i="4"/>
  <c r="F4916" i="4"/>
  <c r="E4916" i="4"/>
  <c r="P4916" i="4" s="1"/>
  <c r="D4916" i="4"/>
  <c r="C4916" i="4"/>
  <c r="B4916" i="4"/>
  <c r="A4916" i="4"/>
  <c r="Q4915" i="4"/>
  <c r="N4915" i="4"/>
  <c r="M4915" i="4"/>
  <c r="L4915" i="4"/>
  <c r="K4915" i="4"/>
  <c r="J4915" i="4"/>
  <c r="I4915" i="4"/>
  <c r="S4915" i="4" s="1"/>
  <c r="H4915" i="4"/>
  <c r="G4915" i="4"/>
  <c r="F4915" i="4"/>
  <c r="E4915" i="4"/>
  <c r="D4915" i="4"/>
  <c r="C4915" i="4"/>
  <c r="B4915" i="4"/>
  <c r="A4915" i="4"/>
  <c r="N4914" i="4"/>
  <c r="M4914" i="4"/>
  <c r="L4914" i="4"/>
  <c r="K4914" i="4"/>
  <c r="J4914" i="4"/>
  <c r="I4914" i="4"/>
  <c r="S4914" i="4" s="1"/>
  <c r="H4914" i="4"/>
  <c r="G4914" i="4"/>
  <c r="F4914" i="4"/>
  <c r="Q4914" i="4" s="1"/>
  <c r="E4914" i="4"/>
  <c r="D4914" i="4"/>
  <c r="C4914" i="4"/>
  <c r="B4914" i="4"/>
  <c r="A4914" i="4"/>
  <c r="O4913" i="4"/>
  <c r="N4913" i="4"/>
  <c r="M4913" i="4"/>
  <c r="L4913" i="4"/>
  <c r="K4913" i="4"/>
  <c r="J4913" i="4"/>
  <c r="T4913" i="4" s="1"/>
  <c r="I4913" i="4"/>
  <c r="H4913" i="4"/>
  <c r="G4913" i="4"/>
  <c r="F4913" i="4"/>
  <c r="Q4913" i="4" s="1"/>
  <c r="E4913" i="4"/>
  <c r="D4913" i="4"/>
  <c r="C4913" i="4"/>
  <c r="B4913" i="4"/>
  <c r="A4913" i="4"/>
  <c r="N4912" i="4"/>
  <c r="M4912" i="4"/>
  <c r="L4912" i="4"/>
  <c r="K4912" i="4"/>
  <c r="J4912" i="4"/>
  <c r="T4912" i="4" s="1"/>
  <c r="I4912" i="4"/>
  <c r="S4912" i="4" s="1"/>
  <c r="H4912" i="4"/>
  <c r="G4912" i="4"/>
  <c r="F4912" i="4"/>
  <c r="Q4912" i="4" s="1"/>
  <c r="E4912" i="4"/>
  <c r="D4912" i="4"/>
  <c r="C4912" i="4"/>
  <c r="B4912" i="4"/>
  <c r="A4912" i="4"/>
  <c r="P4911" i="4"/>
  <c r="N4911" i="4"/>
  <c r="M4911" i="4"/>
  <c r="L4911" i="4"/>
  <c r="K4911" i="4"/>
  <c r="J4911" i="4"/>
  <c r="T4911" i="4" s="1"/>
  <c r="I4911" i="4"/>
  <c r="S4911" i="4" s="1"/>
  <c r="H4911" i="4"/>
  <c r="G4911" i="4"/>
  <c r="F4911" i="4"/>
  <c r="Q4911" i="4" s="1"/>
  <c r="E4911" i="4"/>
  <c r="D4911" i="4"/>
  <c r="C4911" i="4"/>
  <c r="B4911" i="4"/>
  <c r="O4911" i="4" s="1"/>
  <c r="A4911" i="4"/>
  <c r="O4910" i="4"/>
  <c r="N4910" i="4"/>
  <c r="M4910" i="4"/>
  <c r="L4910" i="4"/>
  <c r="K4910" i="4"/>
  <c r="J4910" i="4"/>
  <c r="T4910" i="4" s="1"/>
  <c r="I4910" i="4"/>
  <c r="S4910" i="4" s="1"/>
  <c r="H4910" i="4"/>
  <c r="G4910" i="4"/>
  <c r="F4910" i="4"/>
  <c r="E4910" i="4"/>
  <c r="P4910" i="4" s="1"/>
  <c r="D4910" i="4"/>
  <c r="C4910" i="4"/>
  <c r="B4910" i="4"/>
  <c r="A4910" i="4"/>
  <c r="S4909" i="4"/>
  <c r="Q4909" i="4"/>
  <c r="N4909" i="4"/>
  <c r="M4909" i="4"/>
  <c r="L4909" i="4"/>
  <c r="K4909" i="4"/>
  <c r="J4909" i="4"/>
  <c r="T4909" i="4" s="1"/>
  <c r="I4909" i="4"/>
  <c r="H4909" i="4"/>
  <c r="G4909" i="4"/>
  <c r="F4909" i="4"/>
  <c r="E4909" i="4"/>
  <c r="D4909" i="4"/>
  <c r="C4909" i="4"/>
  <c r="B4909" i="4"/>
  <c r="A4909" i="4"/>
  <c r="T4908" i="4"/>
  <c r="N4908" i="4"/>
  <c r="M4908" i="4"/>
  <c r="L4908" i="4"/>
  <c r="K4908" i="4"/>
  <c r="J4908" i="4"/>
  <c r="I4908" i="4"/>
  <c r="S4908" i="4" s="1"/>
  <c r="H4908" i="4"/>
  <c r="G4908" i="4"/>
  <c r="F4908" i="4"/>
  <c r="Q4908" i="4" s="1"/>
  <c r="E4908" i="4"/>
  <c r="P4908" i="4" s="1"/>
  <c r="D4908" i="4"/>
  <c r="C4908" i="4"/>
  <c r="B4908" i="4"/>
  <c r="A4908" i="4"/>
  <c r="N4907" i="4"/>
  <c r="M4907" i="4"/>
  <c r="L4907" i="4"/>
  <c r="K4907" i="4"/>
  <c r="J4907" i="4"/>
  <c r="T4907" i="4" s="1"/>
  <c r="I4907" i="4"/>
  <c r="S4907" i="4" s="1"/>
  <c r="H4907" i="4"/>
  <c r="G4907" i="4"/>
  <c r="F4907" i="4"/>
  <c r="Q4907" i="4" s="1"/>
  <c r="E4907" i="4"/>
  <c r="D4907" i="4"/>
  <c r="C4907" i="4"/>
  <c r="B4907" i="4"/>
  <c r="O4907" i="4" s="1"/>
  <c r="A4907" i="4"/>
  <c r="N4906" i="4"/>
  <c r="M4906" i="4"/>
  <c r="L4906" i="4"/>
  <c r="K4906" i="4"/>
  <c r="J4906" i="4"/>
  <c r="I4906" i="4"/>
  <c r="S4906" i="4" s="1"/>
  <c r="H4906" i="4"/>
  <c r="G4906" i="4"/>
  <c r="F4906" i="4"/>
  <c r="Q4906" i="4" s="1"/>
  <c r="E4906" i="4"/>
  <c r="D4906" i="4"/>
  <c r="C4906" i="4"/>
  <c r="B4906" i="4"/>
  <c r="A4906" i="4"/>
  <c r="N4905" i="4"/>
  <c r="M4905" i="4"/>
  <c r="L4905" i="4"/>
  <c r="K4905" i="4"/>
  <c r="J4905" i="4"/>
  <c r="T4905" i="4" s="1"/>
  <c r="I4905" i="4"/>
  <c r="H4905" i="4"/>
  <c r="G4905" i="4"/>
  <c r="F4905" i="4"/>
  <c r="Q4905" i="4" s="1"/>
  <c r="E4905" i="4"/>
  <c r="D4905" i="4"/>
  <c r="C4905" i="4"/>
  <c r="B4905" i="4"/>
  <c r="A4905" i="4"/>
  <c r="O4904" i="4"/>
  <c r="N4904" i="4"/>
  <c r="M4904" i="4"/>
  <c r="L4904" i="4"/>
  <c r="K4904" i="4"/>
  <c r="J4904" i="4"/>
  <c r="W4904" i="4" s="1"/>
  <c r="I4904" i="4"/>
  <c r="S4904" i="4" s="1"/>
  <c r="H4904" i="4"/>
  <c r="G4904" i="4"/>
  <c r="F4904" i="4"/>
  <c r="E4904" i="4"/>
  <c r="P4904" i="4" s="1"/>
  <c r="D4904" i="4"/>
  <c r="C4904" i="4"/>
  <c r="B4904" i="4"/>
  <c r="A4904" i="4"/>
  <c r="O4903" i="4"/>
  <c r="N4903" i="4"/>
  <c r="M4903" i="4"/>
  <c r="L4903" i="4"/>
  <c r="K4903" i="4"/>
  <c r="J4903" i="4"/>
  <c r="T4903" i="4" s="1"/>
  <c r="I4903" i="4"/>
  <c r="S4903" i="4" s="1"/>
  <c r="H4903" i="4"/>
  <c r="G4903" i="4"/>
  <c r="F4903" i="4"/>
  <c r="Q4903" i="4" s="1"/>
  <c r="E4903" i="4"/>
  <c r="D4903" i="4"/>
  <c r="C4903" i="4"/>
  <c r="B4903" i="4"/>
  <c r="U4903" i="4" s="1"/>
  <c r="V4903" i="4" s="1"/>
  <c r="X4903" i="4" s="1"/>
  <c r="A4903" i="4"/>
  <c r="N4902" i="4"/>
  <c r="M4902" i="4"/>
  <c r="L4902" i="4"/>
  <c r="K4902" i="4"/>
  <c r="J4902" i="4"/>
  <c r="T4902" i="4" s="1"/>
  <c r="I4902" i="4"/>
  <c r="S4902" i="4" s="1"/>
  <c r="H4902" i="4"/>
  <c r="G4902" i="4"/>
  <c r="F4902" i="4"/>
  <c r="Q4902" i="4" s="1"/>
  <c r="E4902" i="4"/>
  <c r="D4902" i="4"/>
  <c r="C4902" i="4"/>
  <c r="B4902" i="4"/>
  <c r="A4902" i="4"/>
  <c r="O4901" i="4"/>
  <c r="N4901" i="4"/>
  <c r="M4901" i="4"/>
  <c r="L4901" i="4"/>
  <c r="K4901" i="4"/>
  <c r="J4901" i="4"/>
  <c r="T4901" i="4" s="1"/>
  <c r="I4901" i="4"/>
  <c r="H4901" i="4"/>
  <c r="G4901" i="4"/>
  <c r="F4901" i="4"/>
  <c r="Q4901" i="4" s="1"/>
  <c r="E4901" i="4"/>
  <c r="D4901" i="4"/>
  <c r="C4901" i="4"/>
  <c r="B4901" i="4"/>
  <c r="A4901" i="4"/>
  <c r="N4900" i="4"/>
  <c r="M4900" i="4"/>
  <c r="L4900" i="4"/>
  <c r="K4900" i="4"/>
  <c r="J4900" i="4"/>
  <c r="I4900" i="4"/>
  <c r="S4900" i="4" s="1"/>
  <c r="H4900" i="4"/>
  <c r="G4900" i="4"/>
  <c r="F4900" i="4"/>
  <c r="E4900" i="4"/>
  <c r="P4900" i="4" s="1"/>
  <c r="D4900" i="4"/>
  <c r="C4900" i="4"/>
  <c r="B4900" i="4"/>
  <c r="A4900" i="4"/>
  <c r="N4899" i="4"/>
  <c r="M4899" i="4"/>
  <c r="L4899" i="4"/>
  <c r="K4899" i="4"/>
  <c r="J4899" i="4"/>
  <c r="I4899" i="4"/>
  <c r="S4899" i="4" s="1"/>
  <c r="H4899" i="4"/>
  <c r="G4899" i="4"/>
  <c r="F4899" i="4"/>
  <c r="Q4899" i="4" s="1"/>
  <c r="E4899" i="4"/>
  <c r="D4899" i="4"/>
  <c r="C4899" i="4"/>
  <c r="B4899" i="4"/>
  <c r="O4899" i="4" s="1"/>
  <c r="A4899" i="4"/>
  <c r="S4898" i="4"/>
  <c r="N4898" i="4"/>
  <c r="M4898" i="4"/>
  <c r="L4898" i="4"/>
  <c r="K4898" i="4"/>
  <c r="J4898" i="4"/>
  <c r="I4898" i="4"/>
  <c r="H4898" i="4"/>
  <c r="G4898" i="4"/>
  <c r="F4898" i="4"/>
  <c r="E4898" i="4"/>
  <c r="P4898" i="4" s="1"/>
  <c r="D4898" i="4"/>
  <c r="C4898" i="4"/>
  <c r="B4898" i="4"/>
  <c r="A4898" i="4"/>
  <c r="O4897" i="4"/>
  <c r="N4897" i="4"/>
  <c r="M4897" i="4"/>
  <c r="L4897" i="4"/>
  <c r="K4897" i="4"/>
  <c r="J4897" i="4"/>
  <c r="T4897" i="4" s="1"/>
  <c r="I4897" i="4"/>
  <c r="S4897" i="4" s="1"/>
  <c r="H4897" i="4"/>
  <c r="G4897" i="4"/>
  <c r="F4897" i="4"/>
  <c r="Q4897" i="4" s="1"/>
  <c r="E4897" i="4"/>
  <c r="D4897" i="4"/>
  <c r="C4897" i="4"/>
  <c r="B4897" i="4"/>
  <c r="A4897" i="4"/>
  <c r="N4896" i="4"/>
  <c r="M4896" i="4"/>
  <c r="L4896" i="4"/>
  <c r="K4896" i="4"/>
  <c r="J4896" i="4"/>
  <c r="T4896" i="4" s="1"/>
  <c r="I4896" i="4"/>
  <c r="S4896" i="4" s="1"/>
  <c r="H4896" i="4"/>
  <c r="G4896" i="4"/>
  <c r="F4896" i="4"/>
  <c r="E4896" i="4"/>
  <c r="P4896" i="4" s="1"/>
  <c r="D4896" i="4"/>
  <c r="C4896" i="4"/>
  <c r="B4896" i="4"/>
  <c r="O4896" i="4" s="1"/>
  <c r="A4896" i="4"/>
  <c r="P4895" i="4"/>
  <c r="N4895" i="4"/>
  <c r="M4895" i="4"/>
  <c r="L4895" i="4"/>
  <c r="K4895" i="4"/>
  <c r="J4895" i="4"/>
  <c r="T4895" i="4" s="1"/>
  <c r="I4895" i="4"/>
  <c r="S4895" i="4" s="1"/>
  <c r="H4895" i="4"/>
  <c r="G4895" i="4"/>
  <c r="F4895" i="4"/>
  <c r="Q4895" i="4" s="1"/>
  <c r="E4895" i="4"/>
  <c r="D4895" i="4"/>
  <c r="C4895" i="4"/>
  <c r="B4895" i="4"/>
  <c r="O4895" i="4" s="1"/>
  <c r="A4895" i="4"/>
  <c r="P4894" i="4"/>
  <c r="N4894" i="4"/>
  <c r="M4894" i="4"/>
  <c r="L4894" i="4"/>
  <c r="K4894" i="4"/>
  <c r="J4894" i="4"/>
  <c r="I4894" i="4"/>
  <c r="S4894" i="4" s="1"/>
  <c r="H4894" i="4"/>
  <c r="G4894" i="4"/>
  <c r="F4894" i="4"/>
  <c r="E4894" i="4"/>
  <c r="D4894" i="4"/>
  <c r="C4894" i="4"/>
  <c r="B4894" i="4"/>
  <c r="O4894" i="4" s="1"/>
  <c r="A4894" i="4"/>
  <c r="N4893" i="4"/>
  <c r="M4893" i="4"/>
  <c r="L4893" i="4"/>
  <c r="K4893" i="4"/>
  <c r="J4893" i="4"/>
  <c r="T4893" i="4" s="1"/>
  <c r="I4893" i="4"/>
  <c r="S4893" i="4" s="1"/>
  <c r="H4893" i="4"/>
  <c r="G4893" i="4"/>
  <c r="F4893" i="4"/>
  <c r="E4893" i="4"/>
  <c r="P4893" i="4" s="1"/>
  <c r="D4893" i="4"/>
  <c r="C4893" i="4"/>
  <c r="B4893" i="4"/>
  <c r="A4893" i="4"/>
  <c r="P4892" i="4"/>
  <c r="N4892" i="4"/>
  <c r="M4892" i="4"/>
  <c r="L4892" i="4"/>
  <c r="K4892" i="4"/>
  <c r="J4892" i="4"/>
  <c r="T4892" i="4" s="1"/>
  <c r="I4892" i="4"/>
  <c r="S4892" i="4" s="1"/>
  <c r="H4892" i="4"/>
  <c r="G4892" i="4"/>
  <c r="F4892" i="4"/>
  <c r="E4892" i="4"/>
  <c r="D4892" i="4"/>
  <c r="C4892" i="4"/>
  <c r="B4892" i="4"/>
  <c r="A4892" i="4"/>
  <c r="N4891" i="4"/>
  <c r="M4891" i="4"/>
  <c r="L4891" i="4"/>
  <c r="K4891" i="4"/>
  <c r="J4891" i="4"/>
  <c r="T4891" i="4" s="1"/>
  <c r="I4891" i="4"/>
  <c r="S4891" i="4" s="1"/>
  <c r="H4891" i="4"/>
  <c r="G4891" i="4"/>
  <c r="F4891" i="4"/>
  <c r="Q4891" i="4" s="1"/>
  <c r="E4891" i="4"/>
  <c r="D4891" i="4"/>
  <c r="C4891" i="4"/>
  <c r="B4891" i="4"/>
  <c r="A4891" i="4"/>
  <c r="W4890" i="4"/>
  <c r="N4890" i="4"/>
  <c r="M4890" i="4"/>
  <c r="L4890" i="4"/>
  <c r="K4890" i="4"/>
  <c r="J4890" i="4"/>
  <c r="T4890" i="4" s="1"/>
  <c r="I4890" i="4"/>
  <c r="S4890" i="4" s="1"/>
  <c r="H4890" i="4"/>
  <c r="G4890" i="4"/>
  <c r="F4890" i="4"/>
  <c r="Q4890" i="4" s="1"/>
  <c r="E4890" i="4"/>
  <c r="D4890" i="4"/>
  <c r="C4890" i="4"/>
  <c r="B4890" i="4"/>
  <c r="O4890" i="4" s="1"/>
  <c r="A4890" i="4"/>
  <c r="N4889" i="4"/>
  <c r="M4889" i="4"/>
  <c r="L4889" i="4"/>
  <c r="K4889" i="4"/>
  <c r="J4889" i="4"/>
  <c r="T4889" i="4" s="1"/>
  <c r="I4889" i="4"/>
  <c r="S4889" i="4" s="1"/>
  <c r="H4889" i="4"/>
  <c r="G4889" i="4"/>
  <c r="F4889" i="4"/>
  <c r="Q4889" i="4" s="1"/>
  <c r="E4889" i="4"/>
  <c r="D4889" i="4"/>
  <c r="C4889" i="4"/>
  <c r="B4889" i="4"/>
  <c r="O4889" i="4" s="1"/>
  <c r="A4889" i="4"/>
  <c r="N4888" i="4"/>
  <c r="M4888" i="4"/>
  <c r="L4888" i="4"/>
  <c r="K4888" i="4"/>
  <c r="J4888" i="4"/>
  <c r="T4888" i="4" s="1"/>
  <c r="I4888" i="4"/>
  <c r="S4888" i="4" s="1"/>
  <c r="H4888" i="4"/>
  <c r="G4888" i="4"/>
  <c r="F4888" i="4"/>
  <c r="Q4888" i="4" s="1"/>
  <c r="E4888" i="4"/>
  <c r="D4888" i="4"/>
  <c r="C4888" i="4"/>
  <c r="B4888" i="4"/>
  <c r="A4888" i="4"/>
  <c r="S4887" i="4"/>
  <c r="N4887" i="4"/>
  <c r="M4887" i="4"/>
  <c r="L4887" i="4"/>
  <c r="K4887" i="4"/>
  <c r="J4887" i="4"/>
  <c r="T4887" i="4" s="1"/>
  <c r="I4887" i="4"/>
  <c r="H4887" i="4"/>
  <c r="G4887" i="4"/>
  <c r="F4887" i="4"/>
  <c r="Q4887" i="4" s="1"/>
  <c r="E4887" i="4"/>
  <c r="D4887" i="4"/>
  <c r="C4887" i="4"/>
  <c r="B4887" i="4"/>
  <c r="O4887" i="4" s="1"/>
  <c r="A4887" i="4"/>
  <c r="T4886" i="4"/>
  <c r="P4886" i="4"/>
  <c r="N4886" i="4"/>
  <c r="M4886" i="4"/>
  <c r="L4886" i="4"/>
  <c r="K4886" i="4"/>
  <c r="J4886" i="4"/>
  <c r="I4886" i="4"/>
  <c r="S4886" i="4" s="1"/>
  <c r="H4886" i="4"/>
  <c r="G4886" i="4"/>
  <c r="F4886" i="4"/>
  <c r="E4886" i="4"/>
  <c r="D4886" i="4"/>
  <c r="C4886" i="4"/>
  <c r="B4886" i="4"/>
  <c r="O4886" i="4" s="1"/>
  <c r="A4886" i="4"/>
  <c r="S4885" i="4"/>
  <c r="N4885" i="4"/>
  <c r="M4885" i="4"/>
  <c r="L4885" i="4"/>
  <c r="K4885" i="4"/>
  <c r="J4885" i="4"/>
  <c r="T4885" i="4" s="1"/>
  <c r="I4885" i="4"/>
  <c r="H4885" i="4"/>
  <c r="G4885" i="4"/>
  <c r="F4885" i="4"/>
  <c r="Q4885" i="4" s="1"/>
  <c r="E4885" i="4"/>
  <c r="D4885" i="4"/>
  <c r="C4885" i="4"/>
  <c r="B4885" i="4"/>
  <c r="O4885" i="4" s="1"/>
  <c r="A4885" i="4"/>
  <c r="N4884" i="4"/>
  <c r="M4884" i="4"/>
  <c r="L4884" i="4"/>
  <c r="K4884" i="4"/>
  <c r="J4884" i="4"/>
  <c r="I4884" i="4"/>
  <c r="S4884" i="4" s="1"/>
  <c r="H4884" i="4"/>
  <c r="G4884" i="4"/>
  <c r="F4884" i="4"/>
  <c r="Q4884" i="4" s="1"/>
  <c r="E4884" i="4"/>
  <c r="P4884" i="4" s="1"/>
  <c r="D4884" i="4"/>
  <c r="C4884" i="4"/>
  <c r="B4884" i="4"/>
  <c r="A4884" i="4"/>
  <c r="N4883" i="4"/>
  <c r="M4883" i="4"/>
  <c r="L4883" i="4"/>
  <c r="K4883" i="4"/>
  <c r="J4883" i="4"/>
  <c r="I4883" i="4"/>
  <c r="S4883" i="4" s="1"/>
  <c r="H4883" i="4"/>
  <c r="G4883" i="4"/>
  <c r="F4883" i="4"/>
  <c r="Q4883" i="4" s="1"/>
  <c r="E4883" i="4"/>
  <c r="D4883" i="4"/>
  <c r="C4883" i="4"/>
  <c r="B4883" i="4"/>
  <c r="O4883" i="4" s="1"/>
  <c r="A4883" i="4"/>
  <c r="P4882" i="4"/>
  <c r="O4882" i="4"/>
  <c r="N4882" i="4"/>
  <c r="M4882" i="4"/>
  <c r="L4882" i="4"/>
  <c r="K4882" i="4"/>
  <c r="J4882" i="4"/>
  <c r="T4882" i="4" s="1"/>
  <c r="I4882" i="4"/>
  <c r="S4882" i="4" s="1"/>
  <c r="H4882" i="4"/>
  <c r="G4882" i="4"/>
  <c r="F4882" i="4"/>
  <c r="E4882" i="4"/>
  <c r="D4882" i="4"/>
  <c r="C4882" i="4"/>
  <c r="B4882" i="4"/>
  <c r="A4882" i="4"/>
  <c r="P4881" i="4"/>
  <c r="N4881" i="4"/>
  <c r="M4881" i="4"/>
  <c r="L4881" i="4"/>
  <c r="K4881" i="4"/>
  <c r="J4881" i="4"/>
  <c r="I4881" i="4"/>
  <c r="S4881" i="4" s="1"/>
  <c r="H4881" i="4"/>
  <c r="G4881" i="4"/>
  <c r="F4881" i="4"/>
  <c r="Q4881" i="4" s="1"/>
  <c r="E4881" i="4"/>
  <c r="D4881" i="4"/>
  <c r="C4881" i="4"/>
  <c r="B4881" i="4"/>
  <c r="O4881" i="4" s="1"/>
  <c r="A4881" i="4"/>
  <c r="N4880" i="4"/>
  <c r="M4880" i="4"/>
  <c r="L4880" i="4"/>
  <c r="K4880" i="4"/>
  <c r="J4880" i="4"/>
  <c r="W4880" i="4" s="1"/>
  <c r="I4880" i="4"/>
  <c r="S4880" i="4" s="1"/>
  <c r="H4880" i="4"/>
  <c r="G4880" i="4"/>
  <c r="F4880" i="4"/>
  <c r="Q4880" i="4" s="1"/>
  <c r="E4880" i="4"/>
  <c r="D4880" i="4"/>
  <c r="C4880" i="4"/>
  <c r="B4880" i="4"/>
  <c r="O4880" i="4" s="1"/>
  <c r="A4880" i="4"/>
  <c r="Q4879" i="4"/>
  <c r="N4879" i="4"/>
  <c r="M4879" i="4"/>
  <c r="L4879" i="4"/>
  <c r="K4879" i="4"/>
  <c r="J4879" i="4"/>
  <c r="I4879" i="4"/>
  <c r="S4879" i="4" s="1"/>
  <c r="H4879" i="4"/>
  <c r="G4879" i="4"/>
  <c r="F4879" i="4"/>
  <c r="E4879" i="4"/>
  <c r="D4879" i="4"/>
  <c r="C4879" i="4"/>
  <c r="B4879" i="4"/>
  <c r="A4879" i="4"/>
  <c r="N4878" i="4"/>
  <c r="M4878" i="4"/>
  <c r="L4878" i="4"/>
  <c r="K4878" i="4"/>
  <c r="J4878" i="4"/>
  <c r="I4878" i="4"/>
  <c r="S4878" i="4" s="1"/>
  <c r="H4878" i="4"/>
  <c r="G4878" i="4"/>
  <c r="F4878" i="4"/>
  <c r="Q4878" i="4" s="1"/>
  <c r="E4878" i="4"/>
  <c r="P4878" i="4" s="1"/>
  <c r="D4878" i="4"/>
  <c r="C4878" i="4"/>
  <c r="B4878" i="4"/>
  <c r="A4878" i="4"/>
  <c r="Q4877" i="4"/>
  <c r="N4877" i="4"/>
  <c r="M4877" i="4"/>
  <c r="L4877" i="4"/>
  <c r="K4877" i="4"/>
  <c r="J4877" i="4"/>
  <c r="I4877" i="4"/>
  <c r="S4877" i="4" s="1"/>
  <c r="H4877" i="4"/>
  <c r="G4877" i="4"/>
  <c r="F4877" i="4"/>
  <c r="E4877" i="4"/>
  <c r="D4877" i="4"/>
  <c r="C4877" i="4"/>
  <c r="B4877" i="4"/>
  <c r="O4877" i="4" s="1"/>
  <c r="A4877" i="4"/>
  <c r="N4876" i="4"/>
  <c r="M4876" i="4"/>
  <c r="L4876" i="4"/>
  <c r="K4876" i="4"/>
  <c r="J4876" i="4"/>
  <c r="I4876" i="4"/>
  <c r="S4876" i="4" s="1"/>
  <c r="H4876" i="4"/>
  <c r="G4876" i="4"/>
  <c r="F4876" i="4"/>
  <c r="Q4876" i="4" s="1"/>
  <c r="E4876" i="4"/>
  <c r="D4876" i="4"/>
  <c r="C4876" i="4"/>
  <c r="B4876" i="4"/>
  <c r="A4876" i="4"/>
  <c r="N4875" i="4"/>
  <c r="M4875" i="4"/>
  <c r="L4875" i="4"/>
  <c r="K4875" i="4"/>
  <c r="J4875" i="4"/>
  <c r="T4875" i="4" s="1"/>
  <c r="I4875" i="4"/>
  <c r="S4875" i="4" s="1"/>
  <c r="H4875" i="4"/>
  <c r="G4875" i="4"/>
  <c r="F4875" i="4"/>
  <c r="Q4875" i="4" s="1"/>
  <c r="E4875" i="4"/>
  <c r="D4875" i="4"/>
  <c r="C4875" i="4"/>
  <c r="B4875" i="4"/>
  <c r="A4875" i="4"/>
  <c r="N4874" i="4"/>
  <c r="M4874" i="4"/>
  <c r="L4874" i="4"/>
  <c r="K4874" i="4"/>
  <c r="J4874" i="4"/>
  <c r="I4874" i="4"/>
  <c r="S4874" i="4" s="1"/>
  <c r="H4874" i="4"/>
  <c r="G4874" i="4"/>
  <c r="F4874" i="4"/>
  <c r="Q4874" i="4" s="1"/>
  <c r="E4874" i="4"/>
  <c r="D4874" i="4"/>
  <c r="C4874" i="4"/>
  <c r="B4874" i="4"/>
  <c r="O4874" i="4" s="1"/>
  <c r="A4874" i="4"/>
  <c r="Q4873" i="4"/>
  <c r="N4873" i="4"/>
  <c r="M4873" i="4"/>
  <c r="L4873" i="4"/>
  <c r="K4873" i="4"/>
  <c r="J4873" i="4"/>
  <c r="T4873" i="4" s="1"/>
  <c r="I4873" i="4"/>
  <c r="H4873" i="4"/>
  <c r="G4873" i="4"/>
  <c r="F4873" i="4"/>
  <c r="E4873" i="4"/>
  <c r="D4873" i="4"/>
  <c r="C4873" i="4"/>
  <c r="B4873" i="4"/>
  <c r="O4873" i="4" s="1"/>
  <c r="A4873" i="4"/>
  <c r="T4872" i="4"/>
  <c r="N4872" i="4"/>
  <c r="M4872" i="4"/>
  <c r="L4872" i="4"/>
  <c r="K4872" i="4"/>
  <c r="J4872" i="4"/>
  <c r="I4872" i="4"/>
  <c r="H4872" i="4"/>
  <c r="G4872" i="4"/>
  <c r="F4872" i="4"/>
  <c r="Q4872" i="4" s="1"/>
  <c r="E4872" i="4"/>
  <c r="D4872" i="4"/>
  <c r="C4872" i="4"/>
  <c r="B4872" i="4"/>
  <c r="O4872" i="4" s="1"/>
  <c r="A4872" i="4"/>
  <c r="Q4871" i="4"/>
  <c r="N4871" i="4"/>
  <c r="M4871" i="4"/>
  <c r="L4871" i="4"/>
  <c r="K4871" i="4"/>
  <c r="J4871" i="4"/>
  <c r="I4871" i="4"/>
  <c r="S4871" i="4" s="1"/>
  <c r="H4871" i="4"/>
  <c r="G4871" i="4"/>
  <c r="F4871" i="4"/>
  <c r="E4871" i="4"/>
  <c r="D4871" i="4"/>
  <c r="C4871" i="4"/>
  <c r="B4871" i="4"/>
  <c r="A4871" i="4"/>
  <c r="O4870" i="4"/>
  <c r="N4870" i="4"/>
  <c r="M4870" i="4"/>
  <c r="L4870" i="4"/>
  <c r="K4870" i="4"/>
  <c r="J4870" i="4"/>
  <c r="I4870" i="4"/>
  <c r="S4870" i="4" s="1"/>
  <c r="H4870" i="4"/>
  <c r="G4870" i="4"/>
  <c r="F4870" i="4"/>
  <c r="Q4870" i="4" s="1"/>
  <c r="E4870" i="4"/>
  <c r="D4870" i="4"/>
  <c r="C4870" i="4"/>
  <c r="B4870" i="4"/>
  <c r="A4870" i="4"/>
  <c r="O4869" i="4"/>
  <c r="N4869" i="4"/>
  <c r="M4869" i="4"/>
  <c r="L4869" i="4"/>
  <c r="K4869" i="4"/>
  <c r="J4869" i="4"/>
  <c r="I4869" i="4"/>
  <c r="S4869" i="4" s="1"/>
  <c r="H4869" i="4"/>
  <c r="G4869" i="4"/>
  <c r="F4869" i="4"/>
  <c r="Q4869" i="4" s="1"/>
  <c r="E4869" i="4"/>
  <c r="D4869" i="4"/>
  <c r="C4869" i="4"/>
  <c r="B4869" i="4"/>
  <c r="A4869" i="4"/>
  <c r="N4868" i="4"/>
  <c r="M4868" i="4"/>
  <c r="L4868" i="4"/>
  <c r="K4868" i="4"/>
  <c r="J4868" i="4"/>
  <c r="I4868" i="4"/>
  <c r="S4868" i="4" s="1"/>
  <c r="H4868" i="4"/>
  <c r="G4868" i="4"/>
  <c r="F4868" i="4"/>
  <c r="Q4868" i="4" s="1"/>
  <c r="E4868" i="4"/>
  <c r="D4868" i="4"/>
  <c r="C4868" i="4"/>
  <c r="B4868" i="4"/>
  <c r="O4868" i="4" s="1"/>
  <c r="A4868" i="4"/>
  <c r="P4867" i="4"/>
  <c r="N4867" i="4"/>
  <c r="M4867" i="4"/>
  <c r="L4867" i="4"/>
  <c r="K4867" i="4"/>
  <c r="J4867" i="4"/>
  <c r="I4867" i="4"/>
  <c r="S4867" i="4" s="1"/>
  <c r="H4867" i="4"/>
  <c r="G4867" i="4"/>
  <c r="F4867" i="4"/>
  <c r="E4867" i="4"/>
  <c r="D4867" i="4"/>
  <c r="C4867" i="4"/>
  <c r="B4867" i="4"/>
  <c r="O4867" i="4" s="1"/>
  <c r="A4867" i="4"/>
  <c r="N4866" i="4"/>
  <c r="M4866" i="4"/>
  <c r="L4866" i="4"/>
  <c r="K4866" i="4"/>
  <c r="J4866" i="4"/>
  <c r="T4866" i="4" s="1"/>
  <c r="I4866" i="4"/>
  <c r="S4866" i="4" s="1"/>
  <c r="H4866" i="4"/>
  <c r="G4866" i="4"/>
  <c r="F4866" i="4"/>
  <c r="Q4866" i="4" s="1"/>
  <c r="E4866" i="4"/>
  <c r="D4866" i="4"/>
  <c r="C4866" i="4"/>
  <c r="B4866" i="4"/>
  <c r="O4866" i="4" s="1"/>
  <c r="A4866" i="4"/>
  <c r="N4865" i="4"/>
  <c r="M4865" i="4"/>
  <c r="L4865" i="4"/>
  <c r="K4865" i="4"/>
  <c r="J4865" i="4"/>
  <c r="I4865" i="4"/>
  <c r="S4865" i="4" s="1"/>
  <c r="H4865" i="4"/>
  <c r="G4865" i="4"/>
  <c r="F4865" i="4"/>
  <c r="Q4865" i="4" s="1"/>
  <c r="E4865" i="4"/>
  <c r="D4865" i="4"/>
  <c r="C4865" i="4"/>
  <c r="B4865" i="4"/>
  <c r="A4865" i="4"/>
  <c r="N4864" i="4"/>
  <c r="M4864" i="4"/>
  <c r="L4864" i="4"/>
  <c r="K4864" i="4"/>
  <c r="J4864" i="4"/>
  <c r="T4864" i="4" s="1"/>
  <c r="I4864" i="4"/>
  <c r="S4864" i="4" s="1"/>
  <c r="H4864" i="4"/>
  <c r="G4864" i="4"/>
  <c r="F4864" i="4"/>
  <c r="Q4864" i="4" s="1"/>
  <c r="E4864" i="4"/>
  <c r="D4864" i="4"/>
  <c r="C4864" i="4"/>
  <c r="B4864" i="4"/>
  <c r="O4864" i="4" s="1"/>
  <c r="A4864" i="4"/>
  <c r="N4863" i="4"/>
  <c r="M4863" i="4"/>
  <c r="L4863" i="4"/>
  <c r="K4863" i="4"/>
  <c r="J4863" i="4"/>
  <c r="T4863" i="4" s="1"/>
  <c r="I4863" i="4"/>
  <c r="S4863" i="4" s="1"/>
  <c r="H4863" i="4"/>
  <c r="G4863" i="4"/>
  <c r="F4863" i="4"/>
  <c r="Q4863" i="4" s="1"/>
  <c r="E4863" i="4"/>
  <c r="P4863" i="4" s="1"/>
  <c r="D4863" i="4"/>
  <c r="C4863" i="4"/>
  <c r="B4863" i="4"/>
  <c r="O4863" i="4" s="1"/>
  <c r="A4863" i="4"/>
  <c r="N4862" i="4"/>
  <c r="M4862" i="4"/>
  <c r="L4862" i="4"/>
  <c r="K4862" i="4"/>
  <c r="J4862" i="4"/>
  <c r="T4862" i="4" s="1"/>
  <c r="I4862" i="4"/>
  <c r="S4862" i="4" s="1"/>
  <c r="H4862" i="4"/>
  <c r="G4862" i="4"/>
  <c r="F4862" i="4"/>
  <c r="Q4862" i="4" s="1"/>
  <c r="E4862" i="4"/>
  <c r="D4862" i="4"/>
  <c r="C4862" i="4"/>
  <c r="B4862" i="4"/>
  <c r="O4862" i="4" s="1"/>
  <c r="A4862" i="4"/>
  <c r="N4861" i="4"/>
  <c r="M4861" i="4"/>
  <c r="L4861" i="4"/>
  <c r="K4861" i="4"/>
  <c r="J4861" i="4"/>
  <c r="T4861" i="4" s="1"/>
  <c r="I4861" i="4"/>
  <c r="S4861" i="4" s="1"/>
  <c r="H4861" i="4"/>
  <c r="G4861" i="4"/>
  <c r="F4861" i="4"/>
  <c r="Q4861" i="4" s="1"/>
  <c r="E4861" i="4"/>
  <c r="D4861" i="4"/>
  <c r="C4861" i="4"/>
  <c r="B4861" i="4"/>
  <c r="A4861" i="4"/>
  <c r="N4860" i="4"/>
  <c r="M4860" i="4"/>
  <c r="L4860" i="4"/>
  <c r="K4860" i="4"/>
  <c r="J4860" i="4"/>
  <c r="I4860" i="4"/>
  <c r="S4860" i="4" s="1"/>
  <c r="H4860" i="4"/>
  <c r="G4860" i="4"/>
  <c r="F4860" i="4"/>
  <c r="Q4860" i="4" s="1"/>
  <c r="E4860" i="4"/>
  <c r="D4860" i="4"/>
  <c r="C4860" i="4"/>
  <c r="B4860" i="4"/>
  <c r="A4860" i="4"/>
  <c r="N4859" i="4"/>
  <c r="M4859" i="4"/>
  <c r="L4859" i="4"/>
  <c r="K4859" i="4"/>
  <c r="J4859" i="4"/>
  <c r="T4859" i="4" s="1"/>
  <c r="I4859" i="4"/>
  <c r="S4859" i="4" s="1"/>
  <c r="H4859" i="4"/>
  <c r="G4859" i="4"/>
  <c r="F4859" i="4"/>
  <c r="Q4859" i="4" s="1"/>
  <c r="E4859" i="4"/>
  <c r="D4859" i="4"/>
  <c r="C4859" i="4"/>
  <c r="B4859" i="4"/>
  <c r="O4859" i="4" s="1"/>
  <c r="A4859" i="4"/>
  <c r="S4858" i="4"/>
  <c r="N4858" i="4"/>
  <c r="M4858" i="4"/>
  <c r="L4858" i="4"/>
  <c r="K4858" i="4"/>
  <c r="J4858" i="4"/>
  <c r="T4858" i="4" s="1"/>
  <c r="I4858" i="4"/>
  <c r="H4858" i="4"/>
  <c r="G4858" i="4"/>
  <c r="F4858" i="4"/>
  <c r="Q4858" i="4" s="1"/>
  <c r="E4858" i="4"/>
  <c r="D4858" i="4"/>
  <c r="C4858" i="4"/>
  <c r="B4858" i="4"/>
  <c r="A4858" i="4"/>
  <c r="N4857" i="4"/>
  <c r="M4857" i="4"/>
  <c r="L4857" i="4"/>
  <c r="K4857" i="4"/>
  <c r="J4857" i="4"/>
  <c r="W4857" i="4" s="1"/>
  <c r="I4857" i="4"/>
  <c r="S4857" i="4" s="1"/>
  <c r="H4857" i="4"/>
  <c r="G4857" i="4"/>
  <c r="F4857" i="4"/>
  <c r="E4857" i="4"/>
  <c r="P4857" i="4" s="1"/>
  <c r="D4857" i="4"/>
  <c r="C4857" i="4"/>
  <c r="B4857" i="4"/>
  <c r="O4857" i="4" s="1"/>
  <c r="A4857" i="4"/>
  <c r="Q4856" i="4"/>
  <c r="N4856" i="4"/>
  <c r="M4856" i="4"/>
  <c r="L4856" i="4"/>
  <c r="K4856" i="4"/>
  <c r="J4856" i="4"/>
  <c r="T4856" i="4" s="1"/>
  <c r="I4856" i="4"/>
  <c r="W4856" i="4" s="1"/>
  <c r="H4856" i="4"/>
  <c r="G4856" i="4"/>
  <c r="F4856" i="4"/>
  <c r="E4856" i="4"/>
  <c r="D4856" i="4"/>
  <c r="C4856" i="4"/>
  <c r="B4856" i="4"/>
  <c r="O4856" i="4" s="1"/>
  <c r="A4856" i="4"/>
  <c r="N4855" i="4"/>
  <c r="M4855" i="4"/>
  <c r="L4855" i="4"/>
  <c r="K4855" i="4"/>
  <c r="J4855" i="4"/>
  <c r="T4855" i="4" s="1"/>
  <c r="I4855" i="4"/>
  <c r="S4855" i="4" s="1"/>
  <c r="H4855" i="4"/>
  <c r="G4855" i="4"/>
  <c r="F4855" i="4"/>
  <c r="Q4855" i="4" s="1"/>
  <c r="E4855" i="4"/>
  <c r="D4855" i="4"/>
  <c r="C4855" i="4"/>
  <c r="B4855" i="4"/>
  <c r="O4855" i="4" s="1"/>
  <c r="A4855" i="4"/>
  <c r="N4854" i="4"/>
  <c r="M4854" i="4"/>
  <c r="L4854" i="4"/>
  <c r="K4854" i="4"/>
  <c r="J4854" i="4"/>
  <c r="I4854" i="4"/>
  <c r="S4854" i="4" s="1"/>
  <c r="H4854" i="4"/>
  <c r="G4854" i="4"/>
  <c r="F4854" i="4"/>
  <c r="Q4854" i="4" s="1"/>
  <c r="E4854" i="4"/>
  <c r="D4854" i="4"/>
  <c r="C4854" i="4"/>
  <c r="B4854" i="4"/>
  <c r="O4854" i="4" s="1"/>
  <c r="A4854" i="4"/>
  <c r="P4853" i="4"/>
  <c r="O4853" i="4"/>
  <c r="N4853" i="4"/>
  <c r="M4853" i="4"/>
  <c r="L4853" i="4"/>
  <c r="K4853" i="4"/>
  <c r="J4853" i="4"/>
  <c r="T4853" i="4" s="1"/>
  <c r="I4853" i="4"/>
  <c r="S4853" i="4" s="1"/>
  <c r="H4853" i="4"/>
  <c r="G4853" i="4"/>
  <c r="F4853" i="4"/>
  <c r="Q4853" i="4" s="1"/>
  <c r="E4853" i="4"/>
  <c r="D4853" i="4"/>
  <c r="C4853" i="4"/>
  <c r="B4853" i="4"/>
  <c r="A4853" i="4"/>
  <c r="Q4852" i="4"/>
  <c r="N4852" i="4"/>
  <c r="M4852" i="4"/>
  <c r="L4852" i="4"/>
  <c r="K4852" i="4"/>
  <c r="J4852" i="4"/>
  <c r="I4852" i="4"/>
  <c r="S4852" i="4" s="1"/>
  <c r="H4852" i="4"/>
  <c r="G4852" i="4"/>
  <c r="F4852" i="4"/>
  <c r="R4852" i="4" s="1"/>
  <c r="E4852" i="4"/>
  <c r="P4852" i="4" s="1"/>
  <c r="D4852" i="4"/>
  <c r="C4852" i="4"/>
  <c r="B4852" i="4"/>
  <c r="O4852" i="4" s="1"/>
  <c r="A4852" i="4"/>
  <c r="N4851" i="4"/>
  <c r="M4851" i="4"/>
  <c r="L4851" i="4"/>
  <c r="K4851" i="4"/>
  <c r="J4851" i="4"/>
  <c r="I4851" i="4"/>
  <c r="S4851" i="4" s="1"/>
  <c r="H4851" i="4"/>
  <c r="G4851" i="4"/>
  <c r="F4851" i="4"/>
  <c r="E4851" i="4"/>
  <c r="P4851" i="4" s="1"/>
  <c r="D4851" i="4"/>
  <c r="C4851" i="4"/>
  <c r="B4851" i="4"/>
  <c r="O4851" i="4" s="1"/>
  <c r="A4851" i="4"/>
  <c r="N4850" i="4"/>
  <c r="M4850" i="4"/>
  <c r="L4850" i="4"/>
  <c r="K4850" i="4"/>
  <c r="J4850" i="4"/>
  <c r="I4850" i="4"/>
  <c r="S4850" i="4" s="1"/>
  <c r="H4850" i="4"/>
  <c r="G4850" i="4"/>
  <c r="F4850" i="4"/>
  <c r="Q4850" i="4" s="1"/>
  <c r="E4850" i="4"/>
  <c r="D4850" i="4"/>
  <c r="C4850" i="4"/>
  <c r="B4850" i="4"/>
  <c r="O4850" i="4" s="1"/>
  <c r="A4850" i="4"/>
  <c r="P4849" i="4"/>
  <c r="N4849" i="4"/>
  <c r="M4849" i="4"/>
  <c r="L4849" i="4"/>
  <c r="K4849" i="4"/>
  <c r="J4849" i="4"/>
  <c r="I4849" i="4"/>
  <c r="S4849" i="4" s="1"/>
  <c r="H4849" i="4"/>
  <c r="G4849" i="4"/>
  <c r="F4849" i="4"/>
  <c r="Q4849" i="4" s="1"/>
  <c r="E4849" i="4"/>
  <c r="R4849" i="4" s="1"/>
  <c r="D4849" i="4"/>
  <c r="C4849" i="4"/>
  <c r="B4849" i="4"/>
  <c r="A4849" i="4"/>
  <c r="P4848" i="4"/>
  <c r="N4848" i="4"/>
  <c r="M4848" i="4"/>
  <c r="L4848" i="4"/>
  <c r="K4848" i="4"/>
  <c r="J4848" i="4"/>
  <c r="T4848" i="4" s="1"/>
  <c r="I4848" i="4"/>
  <c r="S4848" i="4" s="1"/>
  <c r="H4848" i="4"/>
  <c r="G4848" i="4"/>
  <c r="F4848" i="4"/>
  <c r="E4848" i="4"/>
  <c r="D4848" i="4"/>
  <c r="C4848" i="4"/>
  <c r="B4848" i="4"/>
  <c r="O4848" i="4" s="1"/>
  <c r="A4848" i="4"/>
  <c r="N4847" i="4"/>
  <c r="M4847" i="4"/>
  <c r="L4847" i="4"/>
  <c r="K4847" i="4"/>
  <c r="J4847" i="4"/>
  <c r="T4847" i="4" s="1"/>
  <c r="I4847" i="4"/>
  <c r="S4847" i="4" s="1"/>
  <c r="H4847" i="4"/>
  <c r="G4847" i="4"/>
  <c r="F4847" i="4"/>
  <c r="E4847" i="4"/>
  <c r="P4847" i="4" s="1"/>
  <c r="D4847" i="4"/>
  <c r="C4847" i="4"/>
  <c r="B4847" i="4"/>
  <c r="O4847" i="4" s="1"/>
  <c r="A4847" i="4"/>
  <c r="Q4846" i="4"/>
  <c r="N4846" i="4"/>
  <c r="M4846" i="4"/>
  <c r="L4846" i="4"/>
  <c r="K4846" i="4"/>
  <c r="J4846" i="4"/>
  <c r="T4846" i="4" s="1"/>
  <c r="I4846" i="4"/>
  <c r="S4846" i="4" s="1"/>
  <c r="H4846" i="4"/>
  <c r="G4846" i="4"/>
  <c r="F4846" i="4"/>
  <c r="E4846" i="4"/>
  <c r="P4846" i="4" s="1"/>
  <c r="D4846" i="4"/>
  <c r="C4846" i="4"/>
  <c r="B4846" i="4"/>
  <c r="O4846" i="4" s="1"/>
  <c r="A4846" i="4"/>
  <c r="N4845" i="4"/>
  <c r="M4845" i="4"/>
  <c r="L4845" i="4"/>
  <c r="K4845" i="4"/>
  <c r="J4845" i="4"/>
  <c r="I4845" i="4"/>
  <c r="S4845" i="4" s="1"/>
  <c r="H4845" i="4"/>
  <c r="G4845" i="4"/>
  <c r="F4845" i="4"/>
  <c r="Q4845" i="4" s="1"/>
  <c r="E4845" i="4"/>
  <c r="P4845" i="4" s="1"/>
  <c r="D4845" i="4"/>
  <c r="C4845" i="4"/>
  <c r="B4845" i="4"/>
  <c r="O4845" i="4" s="1"/>
  <c r="A4845" i="4"/>
  <c r="N4844" i="4"/>
  <c r="M4844" i="4"/>
  <c r="L4844" i="4"/>
  <c r="K4844" i="4"/>
  <c r="J4844" i="4"/>
  <c r="I4844" i="4"/>
  <c r="S4844" i="4" s="1"/>
  <c r="H4844" i="4"/>
  <c r="G4844" i="4"/>
  <c r="F4844" i="4"/>
  <c r="Q4844" i="4" s="1"/>
  <c r="E4844" i="4"/>
  <c r="D4844" i="4"/>
  <c r="C4844" i="4"/>
  <c r="B4844" i="4"/>
  <c r="A4844" i="4"/>
  <c r="N4843" i="4"/>
  <c r="M4843" i="4"/>
  <c r="L4843" i="4"/>
  <c r="K4843" i="4"/>
  <c r="J4843" i="4"/>
  <c r="T4843" i="4" s="1"/>
  <c r="I4843" i="4"/>
  <c r="S4843" i="4" s="1"/>
  <c r="H4843" i="4"/>
  <c r="G4843" i="4"/>
  <c r="F4843" i="4"/>
  <c r="Q4843" i="4" s="1"/>
  <c r="E4843" i="4"/>
  <c r="D4843" i="4"/>
  <c r="C4843" i="4"/>
  <c r="B4843" i="4"/>
  <c r="O4843" i="4" s="1"/>
  <c r="A4843" i="4"/>
  <c r="N4842" i="4"/>
  <c r="M4842" i="4"/>
  <c r="L4842" i="4"/>
  <c r="K4842" i="4"/>
  <c r="J4842" i="4"/>
  <c r="I4842" i="4"/>
  <c r="S4842" i="4" s="1"/>
  <c r="H4842" i="4"/>
  <c r="G4842" i="4"/>
  <c r="F4842" i="4"/>
  <c r="Q4842" i="4" s="1"/>
  <c r="E4842" i="4"/>
  <c r="D4842" i="4"/>
  <c r="C4842" i="4"/>
  <c r="B4842" i="4"/>
  <c r="A4842" i="4"/>
  <c r="T4841" i="4"/>
  <c r="N4841" i="4"/>
  <c r="M4841" i="4"/>
  <c r="L4841" i="4"/>
  <c r="K4841" i="4"/>
  <c r="J4841" i="4"/>
  <c r="I4841" i="4"/>
  <c r="S4841" i="4" s="1"/>
  <c r="H4841" i="4"/>
  <c r="G4841" i="4"/>
  <c r="F4841" i="4"/>
  <c r="E4841" i="4"/>
  <c r="D4841" i="4"/>
  <c r="C4841" i="4"/>
  <c r="B4841" i="4"/>
  <c r="O4841" i="4" s="1"/>
  <c r="A4841" i="4"/>
  <c r="T4840" i="4"/>
  <c r="N4840" i="4"/>
  <c r="M4840" i="4"/>
  <c r="L4840" i="4"/>
  <c r="K4840" i="4"/>
  <c r="J4840" i="4"/>
  <c r="I4840" i="4"/>
  <c r="S4840" i="4" s="1"/>
  <c r="H4840" i="4"/>
  <c r="G4840" i="4"/>
  <c r="F4840" i="4"/>
  <c r="Q4840" i="4" s="1"/>
  <c r="E4840" i="4"/>
  <c r="D4840" i="4"/>
  <c r="C4840" i="4"/>
  <c r="B4840" i="4"/>
  <c r="O4840" i="4" s="1"/>
  <c r="A4840" i="4"/>
  <c r="Q4839" i="4"/>
  <c r="N4839" i="4"/>
  <c r="M4839" i="4"/>
  <c r="L4839" i="4"/>
  <c r="K4839" i="4"/>
  <c r="J4839" i="4"/>
  <c r="T4839" i="4" s="1"/>
  <c r="I4839" i="4"/>
  <c r="H4839" i="4"/>
  <c r="G4839" i="4"/>
  <c r="F4839" i="4"/>
  <c r="E4839" i="4"/>
  <c r="D4839" i="4"/>
  <c r="C4839" i="4"/>
  <c r="B4839" i="4"/>
  <c r="O4839" i="4" s="1"/>
  <c r="A4839" i="4"/>
  <c r="O4838" i="4"/>
  <c r="N4838" i="4"/>
  <c r="M4838" i="4"/>
  <c r="L4838" i="4"/>
  <c r="K4838" i="4"/>
  <c r="J4838" i="4"/>
  <c r="T4838" i="4" s="1"/>
  <c r="I4838" i="4"/>
  <c r="S4838" i="4" s="1"/>
  <c r="H4838" i="4"/>
  <c r="G4838" i="4"/>
  <c r="F4838" i="4"/>
  <c r="Q4838" i="4" s="1"/>
  <c r="E4838" i="4"/>
  <c r="D4838" i="4"/>
  <c r="C4838" i="4"/>
  <c r="B4838" i="4"/>
  <c r="A4838" i="4"/>
  <c r="P4837" i="4"/>
  <c r="N4837" i="4"/>
  <c r="M4837" i="4"/>
  <c r="L4837" i="4"/>
  <c r="K4837" i="4"/>
  <c r="J4837" i="4"/>
  <c r="T4837" i="4" s="1"/>
  <c r="I4837" i="4"/>
  <c r="S4837" i="4" s="1"/>
  <c r="H4837" i="4"/>
  <c r="G4837" i="4"/>
  <c r="F4837" i="4"/>
  <c r="E4837" i="4"/>
  <c r="D4837" i="4"/>
  <c r="C4837" i="4"/>
  <c r="B4837" i="4"/>
  <c r="O4837" i="4" s="1"/>
  <c r="A4837" i="4"/>
  <c r="N4836" i="4"/>
  <c r="M4836" i="4"/>
  <c r="L4836" i="4"/>
  <c r="K4836" i="4"/>
  <c r="J4836" i="4"/>
  <c r="T4836" i="4" s="1"/>
  <c r="I4836" i="4"/>
  <c r="H4836" i="4"/>
  <c r="G4836" i="4"/>
  <c r="F4836" i="4"/>
  <c r="Q4836" i="4" s="1"/>
  <c r="E4836" i="4"/>
  <c r="D4836" i="4"/>
  <c r="C4836" i="4"/>
  <c r="B4836" i="4"/>
  <c r="O4836" i="4" s="1"/>
  <c r="A4836" i="4"/>
  <c r="N4835" i="4"/>
  <c r="M4835" i="4"/>
  <c r="L4835" i="4"/>
  <c r="K4835" i="4"/>
  <c r="J4835" i="4"/>
  <c r="I4835" i="4"/>
  <c r="S4835" i="4" s="1"/>
  <c r="H4835" i="4"/>
  <c r="G4835" i="4"/>
  <c r="F4835" i="4"/>
  <c r="Q4835" i="4" s="1"/>
  <c r="E4835" i="4"/>
  <c r="D4835" i="4"/>
  <c r="C4835" i="4"/>
  <c r="B4835" i="4"/>
  <c r="A4835" i="4"/>
  <c r="S4834" i="4"/>
  <c r="N4834" i="4"/>
  <c r="M4834" i="4"/>
  <c r="L4834" i="4"/>
  <c r="K4834" i="4"/>
  <c r="J4834" i="4"/>
  <c r="T4834" i="4" s="1"/>
  <c r="I4834" i="4"/>
  <c r="H4834" i="4"/>
  <c r="G4834" i="4"/>
  <c r="F4834" i="4"/>
  <c r="Q4834" i="4" s="1"/>
  <c r="E4834" i="4"/>
  <c r="P4834" i="4" s="1"/>
  <c r="D4834" i="4"/>
  <c r="C4834" i="4"/>
  <c r="B4834" i="4"/>
  <c r="O4834" i="4" s="1"/>
  <c r="A4834" i="4"/>
  <c r="N4833" i="4"/>
  <c r="M4833" i="4"/>
  <c r="L4833" i="4"/>
  <c r="K4833" i="4"/>
  <c r="J4833" i="4"/>
  <c r="I4833" i="4"/>
  <c r="S4833" i="4" s="1"/>
  <c r="H4833" i="4"/>
  <c r="G4833" i="4"/>
  <c r="F4833" i="4"/>
  <c r="Q4833" i="4" s="1"/>
  <c r="E4833" i="4"/>
  <c r="P4833" i="4" s="1"/>
  <c r="D4833" i="4"/>
  <c r="C4833" i="4"/>
  <c r="B4833" i="4"/>
  <c r="A4833" i="4"/>
  <c r="N4832" i="4"/>
  <c r="M4832" i="4"/>
  <c r="L4832" i="4"/>
  <c r="K4832" i="4"/>
  <c r="J4832" i="4"/>
  <c r="T4832" i="4" s="1"/>
  <c r="I4832" i="4"/>
  <c r="S4832" i="4" s="1"/>
  <c r="H4832" i="4"/>
  <c r="G4832" i="4"/>
  <c r="F4832" i="4"/>
  <c r="E4832" i="4"/>
  <c r="P4832" i="4" s="1"/>
  <c r="D4832" i="4"/>
  <c r="C4832" i="4"/>
  <c r="B4832" i="4"/>
  <c r="O4832" i="4" s="1"/>
  <c r="A4832" i="4"/>
  <c r="N4831" i="4"/>
  <c r="M4831" i="4"/>
  <c r="L4831" i="4"/>
  <c r="K4831" i="4"/>
  <c r="J4831" i="4"/>
  <c r="I4831" i="4"/>
  <c r="S4831" i="4" s="1"/>
  <c r="H4831" i="4"/>
  <c r="G4831" i="4"/>
  <c r="F4831" i="4"/>
  <c r="Q4831" i="4" s="1"/>
  <c r="E4831" i="4"/>
  <c r="D4831" i="4"/>
  <c r="C4831" i="4"/>
  <c r="B4831" i="4"/>
  <c r="O4831" i="4" s="1"/>
  <c r="A4831" i="4"/>
  <c r="N4830" i="4"/>
  <c r="M4830" i="4"/>
  <c r="L4830" i="4"/>
  <c r="K4830" i="4"/>
  <c r="J4830" i="4"/>
  <c r="T4830" i="4" s="1"/>
  <c r="I4830" i="4"/>
  <c r="S4830" i="4" s="1"/>
  <c r="H4830" i="4"/>
  <c r="G4830" i="4"/>
  <c r="F4830" i="4"/>
  <c r="Q4830" i="4" s="1"/>
  <c r="E4830" i="4"/>
  <c r="P4830" i="4" s="1"/>
  <c r="D4830" i="4"/>
  <c r="C4830" i="4"/>
  <c r="B4830" i="4"/>
  <c r="A4830" i="4"/>
  <c r="T4829" i="4"/>
  <c r="N4829" i="4"/>
  <c r="M4829" i="4"/>
  <c r="L4829" i="4"/>
  <c r="K4829" i="4"/>
  <c r="J4829" i="4"/>
  <c r="I4829" i="4"/>
  <c r="S4829" i="4" s="1"/>
  <c r="H4829" i="4"/>
  <c r="G4829" i="4"/>
  <c r="F4829" i="4"/>
  <c r="Q4829" i="4" s="1"/>
  <c r="E4829" i="4"/>
  <c r="P4829" i="4" s="1"/>
  <c r="D4829" i="4"/>
  <c r="C4829" i="4"/>
  <c r="B4829" i="4"/>
  <c r="A4829" i="4"/>
  <c r="N4828" i="4"/>
  <c r="M4828" i="4"/>
  <c r="L4828" i="4"/>
  <c r="K4828" i="4"/>
  <c r="J4828" i="4"/>
  <c r="I4828" i="4"/>
  <c r="S4828" i="4" s="1"/>
  <c r="H4828" i="4"/>
  <c r="G4828" i="4"/>
  <c r="F4828" i="4"/>
  <c r="Q4828" i="4" s="1"/>
  <c r="E4828" i="4"/>
  <c r="P4828" i="4" s="1"/>
  <c r="D4828" i="4"/>
  <c r="C4828" i="4"/>
  <c r="B4828" i="4"/>
  <c r="A4828" i="4"/>
  <c r="N4827" i="4"/>
  <c r="M4827" i="4"/>
  <c r="L4827" i="4"/>
  <c r="K4827" i="4"/>
  <c r="J4827" i="4"/>
  <c r="T4827" i="4" s="1"/>
  <c r="I4827" i="4"/>
  <c r="S4827" i="4" s="1"/>
  <c r="H4827" i="4"/>
  <c r="G4827" i="4"/>
  <c r="F4827" i="4"/>
  <c r="Q4827" i="4" s="1"/>
  <c r="E4827" i="4"/>
  <c r="P4827" i="4" s="1"/>
  <c r="D4827" i="4"/>
  <c r="C4827" i="4"/>
  <c r="B4827" i="4"/>
  <c r="A4827" i="4"/>
  <c r="N4826" i="4"/>
  <c r="M4826" i="4"/>
  <c r="L4826" i="4"/>
  <c r="K4826" i="4"/>
  <c r="J4826" i="4"/>
  <c r="T4826" i="4" s="1"/>
  <c r="I4826" i="4"/>
  <c r="S4826" i="4" s="1"/>
  <c r="H4826" i="4"/>
  <c r="G4826" i="4"/>
  <c r="F4826" i="4"/>
  <c r="E4826" i="4"/>
  <c r="P4826" i="4" s="1"/>
  <c r="D4826" i="4"/>
  <c r="C4826" i="4"/>
  <c r="B4826" i="4"/>
  <c r="O4826" i="4" s="1"/>
  <c r="A4826" i="4"/>
  <c r="W4825" i="4"/>
  <c r="N4825" i="4"/>
  <c r="M4825" i="4"/>
  <c r="L4825" i="4"/>
  <c r="K4825" i="4"/>
  <c r="J4825" i="4"/>
  <c r="T4825" i="4" s="1"/>
  <c r="I4825" i="4"/>
  <c r="S4825" i="4" s="1"/>
  <c r="H4825" i="4"/>
  <c r="G4825" i="4"/>
  <c r="F4825" i="4"/>
  <c r="E4825" i="4"/>
  <c r="P4825" i="4" s="1"/>
  <c r="D4825" i="4"/>
  <c r="C4825" i="4"/>
  <c r="B4825" i="4"/>
  <c r="O4825" i="4" s="1"/>
  <c r="A4825" i="4"/>
  <c r="P4824" i="4"/>
  <c r="N4824" i="4"/>
  <c r="M4824" i="4"/>
  <c r="L4824" i="4"/>
  <c r="K4824" i="4"/>
  <c r="J4824" i="4"/>
  <c r="T4824" i="4" s="1"/>
  <c r="I4824" i="4"/>
  <c r="S4824" i="4" s="1"/>
  <c r="H4824" i="4"/>
  <c r="G4824" i="4"/>
  <c r="F4824" i="4"/>
  <c r="Q4824" i="4" s="1"/>
  <c r="E4824" i="4"/>
  <c r="D4824" i="4"/>
  <c r="C4824" i="4"/>
  <c r="B4824" i="4"/>
  <c r="O4824" i="4" s="1"/>
  <c r="A4824" i="4"/>
  <c r="T4823" i="4"/>
  <c r="N4823" i="4"/>
  <c r="M4823" i="4"/>
  <c r="L4823" i="4"/>
  <c r="K4823" i="4"/>
  <c r="J4823" i="4"/>
  <c r="I4823" i="4"/>
  <c r="S4823" i="4" s="1"/>
  <c r="H4823" i="4"/>
  <c r="G4823" i="4"/>
  <c r="F4823" i="4"/>
  <c r="Q4823" i="4" s="1"/>
  <c r="E4823" i="4"/>
  <c r="D4823" i="4"/>
  <c r="C4823" i="4"/>
  <c r="B4823" i="4"/>
  <c r="O4823" i="4" s="1"/>
  <c r="A4823" i="4"/>
  <c r="W4822" i="4"/>
  <c r="N4822" i="4"/>
  <c r="M4822" i="4"/>
  <c r="L4822" i="4"/>
  <c r="K4822" i="4"/>
  <c r="J4822" i="4"/>
  <c r="T4822" i="4" s="1"/>
  <c r="I4822" i="4"/>
  <c r="S4822" i="4" s="1"/>
  <c r="H4822" i="4"/>
  <c r="G4822" i="4"/>
  <c r="F4822" i="4"/>
  <c r="Q4822" i="4" s="1"/>
  <c r="E4822" i="4"/>
  <c r="D4822" i="4"/>
  <c r="C4822" i="4"/>
  <c r="B4822" i="4"/>
  <c r="O4822" i="4" s="1"/>
  <c r="A4822" i="4"/>
  <c r="Q4821" i="4"/>
  <c r="N4821" i="4"/>
  <c r="M4821" i="4"/>
  <c r="L4821" i="4"/>
  <c r="K4821" i="4"/>
  <c r="J4821" i="4"/>
  <c r="T4821" i="4" s="1"/>
  <c r="I4821" i="4"/>
  <c r="S4821" i="4" s="1"/>
  <c r="H4821" i="4"/>
  <c r="G4821" i="4"/>
  <c r="F4821" i="4"/>
  <c r="E4821" i="4"/>
  <c r="P4821" i="4" s="1"/>
  <c r="D4821" i="4"/>
  <c r="C4821" i="4"/>
  <c r="B4821" i="4"/>
  <c r="O4821" i="4" s="1"/>
  <c r="A4821" i="4"/>
  <c r="Q4820" i="4"/>
  <c r="N4820" i="4"/>
  <c r="M4820" i="4"/>
  <c r="L4820" i="4"/>
  <c r="K4820" i="4"/>
  <c r="J4820" i="4"/>
  <c r="T4820" i="4" s="1"/>
  <c r="I4820" i="4"/>
  <c r="H4820" i="4"/>
  <c r="G4820" i="4"/>
  <c r="F4820" i="4"/>
  <c r="E4820" i="4"/>
  <c r="P4820" i="4" s="1"/>
  <c r="D4820" i="4"/>
  <c r="C4820" i="4"/>
  <c r="B4820" i="4"/>
  <c r="O4820" i="4" s="1"/>
  <c r="A4820" i="4"/>
  <c r="N4819" i="4"/>
  <c r="M4819" i="4"/>
  <c r="L4819" i="4"/>
  <c r="K4819" i="4"/>
  <c r="J4819" i="4"/>
  <c r="I4819" i="4"/>
  <c r="S4819" i="4" s="1"/>
  <c r="H4819" i="4"/>
  <c r="G4819" i="4"/>
  <c r="F4819" i="4"/>
  <c r="Q4819" i="4" s="1"/>
  <c r="E4819" i="4"/>
  <c r="D4819" i="4"/>
  <c r="C4819" i="4"/>
  <c r="B4819" i="4"/>
  <c r="O4819" i="4" s="1"/>
  <c r="A4819" i="4"/>
  <c r="R4818" i="4"/>
  <c r="N4818" i="4"/>
  <c r="M4818" i="4"/>
  <c r="L4818" i="4"/>
  <c r="K4818" i="4"/>
  <c r="J4818" i="4"/>
  <c r="T4818" i="4" s="1"/>
  <c r="I4818" i="4"/>
  <c r="H4818" i="4"/>
  <c r="G4818" i="4"/>
  <c r="F4818" i="4"/>
  <c r="Q4818" i="4" s="1"/>
  <c r="E4818" i="4"/>
  <c r="P4818" i="4" s="1"/>
  <c r="D4818" i="4"/>
  <c r="C4818" i="4"/>
  <c r="B4818" i="4"/>
  <c r="O4818" i="4" s="1"/>
  <c r="A4818" i="4"/>
  <c r="N4817" i="4"/>
  <c r="M4817" i="4"/>
  <c r="L4817" i="4"/>
  <c r="K4817" i="4"/>
  <c r="J4817" i="4"/>
  <c r="T4817" i="4" s="1"/>
  <c r="I4817" i="4"/>
  <c r="S4817" i="4" s="1"/>
  <c r="H4817" i="4"/>
  <c r="G4817" i="4"/>
  <c r="F4817" i="4"/>
  <c r="Q4817" i="4" s="1"/>
  <c r="E4817" i="4"/>
  <c r="D4817" i="4"/>
  <c r="C4817" i="4"/>
  <c r="B4817" i="4"/>
  <c r="A4817" i="4"/>
  <c r="N4816" i="4"/>
  <c r="M4816" i="4"/>
  <c r="L4816" i="4"/>
  <c r="K4816" i="4"/>
  <c r="J4816" i="4"/>
  <c r="T4816" i="4" s="1"/>
  <c r="I4816" i="4"/>
  <c r="W4816" i="4" s="1"/>
  <c r="H4816" i="4"/>
  <c r="G4816" i="4"/>
  <c r="F4816" i="4"/>
  <c r="Q4816" i="4" s="1"/>
  <c r="E4816" i="4"/>
  <c r="P4816" i="4" s="1"/>
  <c r="D4816" i="4"/>
  <c r="C4816" i="4"/>
  <c r="B4816" i="4"/>
  <c r="O4816" i="4" s="1"/>
  <c r="A4816" i="4"/>
  <c r="N4815" i="4"/>
  <c r="M4815" i="4"/>
  <c r="L4815" i="4"/>
  <c r="K4815" i="4"/>
  <c r="J4815" i="4"/>
  <c r="I4815" i="4"/>
  <c r="S4815" i="4" s="1"/>
  <c r="H4815" i="4"/>
  <c r="G4815" i="4"/>
  <c r="F4815" i="4"/>
  <c r="Q4815" i="4" s="1"/>
  <c r="E4815" i="4"/>
  <c r="D4815" i="4"/>
  <c r="C4815" i="4"/>
  <c r="B4815" i="4"/>
  <c r="O4815" i="4" s="1"/>
  <c r="A4815" i="4"/>
  <c r="N4814" i="4"/>
  <c r="M4814" i="4"/>
  <c r="L4814" i="4"/>
  <c r="K4814" i="4"/>
  <c r="J4814" i="4"/>
  <c r="T4814" i="4" s="1"/>
  <c r="I4814" i="4"/>
  <c r="S4814" i="4" s="1"/>
  <c r="H4814" i="4"/>
  <c r="G4814" i="4"/>
  <c r="F4814" i="4"/>
  <c r="Q4814" i="4" s="1"/>
  <c r="E4814" i="4"/>
  <c r="P4814" i="4" s="1"/>
  <c r="D4814" i="4"/>
  <c r="C4814" i="4"/>
  <c r="B4814" i="4"/>
  <c r="A4814" i="4"/>
  <c r="R4813" i="4"/>
  <c r="N4813" i="4"/>
  <c r="M4813" i="4"/>
  <c r="L4813" i="4"/>
  <c r="K4813" i="4"/>
  <c r="J4813" i="4"/>
  <c r="T4813" i="4" s="1"/>
  <c r="I4813" i="4"/>
  <c r="S4813" i="4" s="1"/>
  <c r="H4813" i="4"/>
  <c r="G4813" i="4"/>
  <c r="F4813" i="4"/>
  <c r="Q4813" i="4" s="1"/>
  <c r="E4813" i="4"/>
  <c r="P4813" i="4" s="1"/>
  <c r="D4813" i="4"/>
  <c r="C4813" i="4"/>
  <c r="B4813" i="4"/>
  <c r="A4813" i="4"/>
  <c r="Q4812" i="4"/>
  <c r="N4812" i="4"/>
  <c r="M4812" i="4"/>
  <c r="L4812" i="4"/>
  <c r="K4812" i="4"/>
  <c r="J4812" i="4"/>
  <c r="I4812" i="4"/>
  <c r="S4812" i="4" s="1"/>
  <c r="H4812" i="4"/>
  <c r="G4812" i="4"/>
  <c r="F4812" i="4"/>
  <c r="E4812" i="4"/>
  <c r="P4812" i="4" s="1"/>
  <c r="D4812" i="4"/>
  <c r="C4812" i="4"/>
  <c r="B4812" i="4"/>
  <c r="A4812" i="4"/>
  <c r="N4811" i="4"/>
  <c r="M4811" i="4"/>
  <c r="L4811" i="4"/>
  <c r="K4811" i="4"/>
  <c r="J4811" i="4"/>
  <c r="I4811" i="4"/>
  <c r="S4811" i="4" s="1"/>
  <c r="H4811" i="4"/>
  <c r="G4811" i="4"/>
  <c r="F4811" i="4"/>
  <c r="Q4811" i="4" s="1"/>
  <c r="E4811" i="4"/>
  <c r="D4811" i="4"/>
  <c r="C4811" i="4"/>
  <c r="B4811" i="4"/>
  <c r="A4811" i="4"/>
  <c r="N4810" i="4"/>
  <c r="M4810" i="4"/>
  <c r="L4810" i="4"/>
  <c r="K4810" i="4"/>
  <c r="J4810" i="4"/>
  <c r="T4810" i="4" s="1"/>
  <c r="I4810" i="4"/>
  <c r="S4810" i="4" s="1"/>
  <c r="H4810" i="4"/>
  <c r="G4810" i="4"/>
  <c r="F4810" i="4"/>
  <c r="E4810" i="4"/>
  <c r="P4810" i="4" s="1"/>
  <c r="D4810" i="4"/>
  <c r="C4810" i="4"/>
  <c r="B4810" i="4"/>
  <c r="O4810" i="4" s="1"/>
  <c r="A4810" i="4"/>
  <c r="N4809" i="4"/>
  <c r="M4809" i="4"/>
  <c r="L4809" i="4"/>
  <c r="K4809" i="4"/>
  <c r="J4809" i="4"/>
  <c r="T4809" i="4" s="1"/>
  <c r="I4809" i="4"/>
  <c r="S4809" i="4" s="1"/>
  <c r="H4809" i="4"/>
  <c r="G4809" i="4"/>
  <c r="F4809" i="4"/>
  <c r="Q4809" i="4" s="1"/>
  <c r="E4809" i="4"/>
  <c r="D4809" i="4"/>
  <c r="C4809" i="4"/>
  <c r="B4809" i="4"/>
  <c r="O4809" i="4" s="1"/>
  <c r="A4809" i="4"/>
  <c r="N4808" i="4"/>
  <c r="M4808" i="4"/>
  <c r="L4808" i="4"/>
  <c r="K4808" i="4"/>
  <c r="J4808" i="4"/>
  <c r="I4808" i="4"/>
  <c r="S4808" i="4" s="1"/>
  <c r="H4808" i="4"/>
  <c r="G4808" i="4"/>
  <c r="F4808" i="4"/>
  <c r="E4808" i="4"/>
  <c r="P4808" i="4" s="1"/>
  <c r="D4808" i="4"/>
  <c r="C4808" i="4"/>
  <c r="B4808" i="4"/>
  <c r="A4808" i="4"/>
  <c r="R4807" i="4"/>
  <c r="N4807" i="4"/>
  <c r="M4807" i="4"/>
  <c r="L4807" i="4"/>
  <c r="K4807" i="4"/>
  <c r="J4807" i="4"/>
  <c r="I4807" i="4"/>
  <c r="S4807" i="4" s="1"/>
  <c r="H4807" i="4"/>
  <c r="G4807" i="4"/>
  <c r="F4807" i="4"/>
  <c r="Q4807" i="4" s="1"/>
  <c r="E4807" i="4"/>
  <c r="P4807" i="4" s="1"/>
  <c r="D4807" i="4"/>
  <c r="C4807" i="4"/>
  <c r="B4807" i="4"/>
  <c r="A4807" i="4"/>
  <c r="N4806" i="4"/>
  <c r="M4806" i="4"/>
  <c r="L4806" i="4"/>
  <c r="K4806" i="4"/>
  <c r="J4806" i="4"/>
  <c r="I4806" i="4"/>
  <c r="S4806" i="4" s="1"/>
  <c r="H4806" i="4"/>
  <c r="G4806" i="4"/>
  <c r="F4806" i="4"/>
  <c r="Q4806" i="4" s="1"/>
  <c r="E4806" i="4"/>
  <c r="D4806" i="4"/>
  <c r="C4806" i="4"/>
  <c r="B4806" i="4"/>
  <c r="A4806" i="4"/>
  <c r="N4805" i="4"/>
  <c r="M4805" i="4"/>
  <c r="L4805" i="4"/>
  <c r="K4805" i="4"/>
  <c r="J4805" i="4"/>
  <c r="I4805" i="4"/>
  <c r="S4805" i="4" s="1"/>
  <c r="H4805" i="4"/>
  <c r="G4805" i="4"/>
  <c r="F4805" i="4"/>
  <c r="Q4805" i="4" s="1"/>
  <c r="E4805" i="4"/>
  <c r="D4805" i="4"/>
  <c r="C4805" i="4"/>
  <c r="B4805" i="4"/>
  <c r="O4805" i="4" s="1"/>
  <c r="A4805" i="4"/>
  <c r="N4804" i="4"/>
  <c r="M4804" i="4"/>
  <c r="L4804" i="4"/>
  <c r="K4804" i="4"/>
  <c r="J4804" i="4"/>
  <c r="T4804" i="4" s="1"/>
  <c r="I4804" i="4"/>
  <c r="S4804" i="4" s="1"/>
  <c r="H4804" i="4"/>
  <c r="G4804" i="4"/>
  <c r="F4804" i="4"/>
  <c r="Q4804" i="4" s="1"/>
  <c r="E4804" i="4"/>
  <c r="D4804" i="4"/>
  <c r="C4804" i="4"/>
  <c r="B4804" i="4"/>
  <c r="O4804" i="4" s="1"/>
  <c r="A4804" i="4"/>
  <c r="N4803" i="4"/>
  <c r="M4803" i="4"/>
  <c r="L4803" i="4"/>
  <c r="K4803" i="4"/>
  <c r="J4803" i="4"/>
  <c r="T4803" i="4" s="1"/>
  <c r="I4803" i="4"/>
  <c r="S4803" i="4" s="1"/>
  <c r="H4803" i="4"/>
  <c r="G4803" i="4"/>
  <c r="F4803" i="4"/>
  <c r="Q4803" i="4" s="1"/>
  <c r="E4803" i="4"/>
  <c r="D4803" i="4"/>
  <c r="C4803" i="4"/>
  <c r="B4803" i="4"/>
  <c r="O4803" i="4" s="1"/>
  <c r="A4803" i="4"/>
  <c r="T4802" i="4"/>
  <c r="N4802" i="4"/>
  <c r="M4802" i="4"/>
  <c r="L4802" i="4"/>
  <c r="K4802" i="4"/>
  <c r="J4802" i="4"/>
  <c r="I4802" i="4"/>
  <c r="S4802" i="4" s="1"/>
  <c r="H4802" i="4"/>
  <c r="G4802" i="4"/>
  <c r="F4802" i="4"/>
  <c r="Q4802" i="4" s="1"/>
  <c r="E4802" i="4"/>
  <c r="P4802" i="4" s="1"/>
  <c r="D4802" i="4"/>
  <c r="C4802" i="4"/>
  <c r="B4802" i="4"/>
  <c r="A4802" i="4"/>
  <c r="N4801" i="4"/>
  <c r="M4801" i="4"/>
  <c r="L4801" i="4"/>
  <c r="K4801" i="4"/>
  <c r="J4801" i="4"/>
  <c r="I4801" i="4"/>
  <c r="S4801" i="4" s="1"/>
  <c r="H4801" i="4"/>
  <c r="G4801" i="4"/>
  <c r="F4801" i="4"/>
  <c r="E4801" i="4"/>
  <c r="P4801" i="4" s="1"/>
  <c r="D4801" i="4"/>
  <c r="C4801" i="4"/>
  <c r="B4801" i="4"/>
  <c r="A4801" i="4"/>
  <c r="T4800" i="4"/>
  <c r="P4800" i="4"/>
  <c r="N4800" i="4"/>
  <c r="M4800" i="4"/>
  <c r="L4800" i="4"/>
  <c r="K4800" i="4"/>
  <c r="J4800" i="4"/>
  <c r="I4800" i="4"/>
  <c r="S4800" i="4" s="1"/>
  <c r="H4800" i="4"/>
  <c r="G4800" i="4"/>
  <c r="F4800" i="4"/>
  <c r="Q4800" i="4" s="1"/>
  <c r="E4800" i="4"/>
  <c r="R4800" i="4" s="1"/>
  <c r="D4800" i="4"/>
  <c r="C4800" i="4"/>
  <c r="B4800" i="4"/>
  <c r="A4800" i="4"/>
  <c r="N4799" i="4"/>
  <c r="M4799" i="4"/>
  <c r="L4799" i="4"/>
  <c r="K4799" i="4"/>
  <c r="J4799" i="4"/>
  <c r="I4799" i="4"/>
  <c r="S4799" i="4" s="1"/>
  <c r="H4799" i="4"/>
  <c r="G4799" i="4"/>
  <c r="F4799" i="4"/>
  <c r="Q4799" i="4" s="1"/>
  <c r="E4799" i="4"/>
  <c r="D4799" i="4"/>
  <c r="C4799" i="4"/>
  <c r="B4799" i="4"/>
  <c r="A4799" i="4"/>
  <c r="S4798" i="4"/>
  <c r="N4798" i="4"/>
  <c r="M4798" i="4"/>
  <c r="L4798" i="4"/>
  <c r="K4798" i="4"/>
  <c r="J4798" i="4"/>
  <c r="T4798" i="4" s="1"/>
  <c r="I4798" i="4"/>
  <c r="H4798" i="4"/>
  <c r="G4798" i="4"/>
  <c r="F4798" i="4"/>
  <c r="E4798" i="4"/>
  <c r="P4798" i="4" s="1"/>
  <c r="D4798" i="4"/>
  <c r="C4798" i="4"/>
  <c r="B4798" i="4"/>
  <c r="A4798" i="4"/>
  <c r="N4797" i="4"/>
  <c r="M4797" i="4"/>
  <c r="L4797" i="4"/>
  <c r="K4797" i="4"/>
  <c r="J4797" i="4"/>
  <c r="T4797" i="4" s="1"/>
  <c r="I4797" i="4"/>
  <c r="S4797" i="4" s="1"/>
  <c r="H4797" i="4"/>
  <c r="G4797" i="4"/>
  <c r="F4797" i="4"/>
  <c r="Q4797" i="4" s="1"/>
  <c r="E4797" i="4"/>
  <c r="D4797" i="4"/>
  <c r="C4797" i="4"/>
  <c r="B4797" i="4"/>
  <c r="O4797" i="4" s="1"/>
  <c r="A4797" i="4"/>
  <c r="N4796" i="4"/>
  <c r="M4796" i="4"/>
  <c r="L4796" i="4"/>
  <c r="K4796" i="4"/>
  <c r="J4796" i="4"/>
  <c r="I4796" i="4"/>
  <c r="S4796" i="4" s="1"/>
  <c r="H4796" i="4"/>
  <c r="G4796" i="4"/>
  <c r="F4796" i="4"/>
  <c r="Q4796" i="4" s="1"/>
  <c r="E4796" i="4"/>
  <c r="D4796" i="4"/>
  <c r="C4796" i="4"/>
  <c r="B4796" i="4"/>
  <c r="O4796" i="4" s="1"/>
  <c r="A4796" i="4"/>
  <c r="N4795" i="4"/>
  <c r="M4795" i="4"/>
  <c r="L4795" i="4"/>
  <c r="K4795" i="4"/>
  <c r="J4795" i="4"/>
  <c r="T4795" i="4" s="1"/>
  <c r="I4795" i="4"/>
  <c r="H4795" i="4"/>
  <c r="G4795" i="4"/>
  <c r="F4795" i="4"/>
  <c r="Q4795" i="4" s="1"/>
  <c r="E4795" i="4"/>
  <c r="D4795" i="4"/>
  <c r="C4795" i="4"/>
  <c r="B4795" i="4"/>
  <c r="O4795" i="4" s="1"/>
  <c r="A4795" i="4"/>
  <c r="Q4794" i="4"/>
  <c r="N4794" i="4"/>
  <c r="M4794" i="4"/>
  <c r="L4794" i="4"/>
  <c r="K4794" i="4"/>
  <c r="J4794" i="4"/>
  <c r="T4794" i="4" s="1"/>
  <c r="I4794" i="4"/>
  <c r="S4794" i="4" s="1"/>
  <c r="H4794" i="4"/>
  <c r="G4794" i="4"/>
  <c r="F4794" i="4"/>
  <c r="E4794" i="4"/>
  <c r="P4794" i="4" s="1"/>
  <c r="D4794" i="4"/>
  <c r="C4794" i="4"/>
  <c r="B4794" i="4"/>
  <c r="A4794" i="4"/>
  <c r="N4793" i="4"/>
  <c r="M4793" i="4"/>
  <c r="L4793" i="4"/>
  <c r="K4793" i="4"/>
  <c r="J4793" i="4"/>
  <c r="I4793" i="4"/>
  <c r="S4793" i="4" s="1"/>
  <c r="H4793" i="4"/>
  <c r="G4793" i="4"/>
  <c r="F4793" i="4"/>
  <c r="Q4793" i="4" s="1"/>
  <c r="E4793" i="4"/>
  <c r="P4793" i="4" s="1"/>
  <c r="D4793" i="4"/>
  <c r="C4793" i="4"/>
  <c r="B4793" i="4"/>
  <c r="O4793" i="4" s="1"/>
  <c r="A4793" i="4"/>
  <c r="N4792" i="4"/>
  <c r="M4792" i="4"/>
  <c r="L4792" i="4"/>
  <c r="K4792" i="4"/>
  <c r="J4792" i="4"/>
  <c r="I4792" i="4"/>
  <c r="S4792" i="4" s="1"/>
  <c r="H4792" i="4"/>
  <c r="G4792" i="4"/>
  <c r="F4792" i="4"/>
  <c r="Q4792" i="4" s="1"/>
  <c r="E4792" i="4"/>
  <c r="P4792" i="4" s="1"/>
  <c r="D4792" i="4"/>
  <c r="C4792" i="4"/>
  <c r="B4792" i="4"/>
  <c r="A4792" i="4"/>
  <c r="N4791" i="4"/>
  <c r="M4791" i="4"/>
  <c r="L4791" i="4"/>
  <c r="K4791" i="4"/>
  <c r="J4791" i="4"/>
  <c r="T4791" i="4" s="1"/>
  <c r="I4791" i="4"/>
  <c r="S4791" i="4" s="1"/>
  <c r="H4791" i="4"/>
  <c r="G4791" i="4"/>
  <c r="F4791" i="4"/>
  <c r="Q4791" i="4" s="1"/>
  <c r="E4791" i="4"/>
  <c r="D4791" i="4"/>
  <c r="C4791" i="4"/>
  <c r="B4791" i="4"/>
  <c r="O4791" i="4" s="1"/>
  <c r="A4791" i="4"/>
  <c r="N4790" i="4"/>
  <c r="M4790" i="4"/>
  <c r="L4790" i="4"/>
  <c r="K4790" i="4"/>
  <c r="J4790" i="4"/>
  <c r="I4790" i="4"/>
  <c r="S4790" i="4" s="1"/>
  <c r="H4790" i="4"/>
  <c r="G4790" i="4"/>
  <c r="F4790" i="4"/>
  <c r="Q4790" i="4" s="1"/>
  <c r="E4790" i="4"/>
  <c r="D4790" i="4"/>
  <c r="C4790" i="4"/>
  <c r="B4790" i="4"/>
  <c r="O4790" i="4" s="1"/>
  <c r="A4790" i="4"/>
  <c r="N4789" i="4"/>
  <c r="M4789" i="4"/>
  <c r="L4789" i="4"/>
  <c r="K4789" i="4"/>
  <c r="J4789" i="4"/>
  <c r="T4789" i="4" s="1"/>
  <c r="I4789" i="4"/>
  <c r="H4789" i="4"/>
  <c r="G4789" i="4"/>
  <c r="F4789" i="4"/>
  <c r="E4789" i="4"/>
  <c r="D4789" i="4"/>
  <c r="C4789" i="4"/>
  <c r="B4789" i="4"/>
  <c r="O4789" i="4" s="1"/>
  <c r="A4789" i="4"/>
  <c r="R4788" i="4"/>
  <c r="N4788" i="4"/>
  <c r="M4788" i="4"/>
  <c r="L4788" i="4"/>
  <c r="K4788" i="4"/>
  <c r="J4788" i="4"/>
  <c r="T4788" i="4" s="1"/>
  <c r="I4788" i="4"/>
  <c r="S4788" i="4" s="1"/>
  <c r="H4788" i="4"/>
  <c r="G4788" i="4"/>
  <c r="F4788" i="4"/>
  <c r="Q4788" i="4" s="1"/>
  <c r="E4788" i="4"/>
  <c r="P4788" i="4" s="1"/>
  <c r="D4788" i="4"/>
  <c r="C4788" i="4"/>
  <c r="B4788" i="4"/>
  <c r="O4788" i="4" s="1"/>
  <c r="A4788" i="4"/>
  <c r="N4787" i="4"/>
  <c r="M4787" i="4"/>
  <c r="L4787" i="4"/>
  <c r="K4787" i="4"/>
  <c r="J4787" i="4"/>
  <c r="I4787" i="4"/>
  <c r="S4787" i="4" s="1"/>
  <c r="H4787" i="4"/>
  <c r="G4787" i="4"/>
  <c r="F4787" i="4"/>
  <c r="Q4787" i="4" s="1"/>
  <c r="E4787" i="4"/>
  <c r="D4787" i="4"/>
  <c r="C4787" i="4"/>
  <c r="B4787" i="4"/>
  <c r="O4787" i="4" s="1"/>
  <c r="A4787" i="4"/>
  <c r="N4786" i="4"/>
  <c r="M4786" i="4"/>
  <c r="L4786" i="4"/>
  <c r="K4786" i="4"/>
  <c r="J4786" i="4"/>
  <c r="I4786" i="4"/>
  <c r="S4786" i="4" s="1"/>
  <c r="H4786" i="4"/>
  <c r="G4786" i="4"/>
  <c r="F4786" i="4"/>
  <c r="Q4786" i="4" s="1"/>
  <c r="E4786" i="4"/>
  <c r="D4786" i="4"/>
  <c r="C4786" i="4"/>
  <c r="B4786" i="4"/>
  <c r="A4786" i="4"/>
  <c r="O4785" i="4"/>
  <c r="N4785" i="4"/>
  <c r="M4785" i="4"/>
  <c r="L4785" i="4"/>
  <c r="K4785" i="4"/>
  <c r="J4785" i="4"/>
  <c r="T4785" i="4" s="1"/>
  <c r="I4785" i="4"/>
  <c r="H4785" i="4"/>
  <c r="G4785" i="4"/>
  <c r="F4785" i="4"/>
  <c r="Q4785" i="4" s="1"/>
  <c r="E4785" i="4"/>
  <c r="D4785" i="4"/>
  <c r="C4785" i="4"/>
  <c r="B4785" i="4"/>
  <c r="A4785" i="4"/>
  <c r="S4784" i="4"/>
  <c r="N4784" i="4"/>
  <c r="M4784" i="4"/>
  <c r="L4784" i="4"/>
  <c r="K4784" i="4"/>
  <c r="J4784" i="4"/>
  <c r="T4784" i="4" s="1"/>
  <c r="I4784" i="4"/>
  <c r="H4784" i="4"/>
  <c r="G4784" i="4"/>
  <c r="F4784" i="4"/>
  <c r="Q4784" i="4" s="1"/>
  <c r="E4784" i="4"/>
  <c r="D4784" i="4"/>
  <c r="C4784" i="4"/>
  <c r="B4784" i="4"/>
  <c r="A4784" i="4"/>
  <c r="N4783" i="4"/>
  <c r="M4783" i="4"/>
  <c r="L4783" i="4"/>
  <c r="K4783" i="4"/>
  <c r="J4783" i="4"/>
  <c r="I4783" i="4"/>
  <c r="S4783" i="4" s="1"/>
  <c r="H4783" i="4"/>
  <c r="G4783" i="4"/>
  <c r="F4783" i="4"/>
  <c r="Q4783" i="4" s="1"/>
  <c r="E4783" i="4"/>
  <c r="P4783" i="4" s="1"/>
  <c r="D4783" i="4"/>
  <c r="C4783" i="4"/>
  <c r="B4783" i="4"/>
  <c r="A4783" i="4"/>
  <c r="N4782" i="4"/>
  <c r="M4782" i="4"/>
  <c r="L4782" i="4"/>
  <c r="K4782" i="4"/>
  <c r="J4782" i="4"/>
  <c r="I4782" i="4"/>
  <c r="S4782" i="4" s="1"/>
  <c r="H4782" i="4"/>
  <c r="G4782" i="4"/>
  <c r="F4782" i="4"/>
  <c r="Q4782" i="4" s="1"/>
  <c r="E4782" i="4"/>
  <c r="D4782" i="4"/>
  <c r="C4782" i="4"/>
  <c r="B4782" i="4"/>
  <c r="O4782" i="4" s="1"/>
  <c r="A4782" i="4"/>
  <c r="N4781" i="4"/>
  <c r="M4781" i="4"/>
  <c r="L4781" i="4"/>
  <c r="K4781" i="4"/>
  <c r="J4781" i="4"/>
  <c r="T4781" i="4" s="1"/>
  <c r="I4781" i="4"/>
  <c r="H4781" i="4"/>
  <c r="G4781" i="4"/>
  <c r="F4781" i="4"/>
  <c r="Q4781" i="4" s="1"/>
  <c r="E4781" i="4"/>
  <c r="D4781" i="4"/>
  <c r="C4781" i="4"/>
  <c r="B4781" i="4"/>
  <c r="O4781" i="4" s="1"/>
  <c r="A4781" i="4"/>
  <c r="N4780" i="4"/>
  <c r="M4780" i="4"/>
  <c r="L4780" i="4"/>
  <c r="K4780" i="4"/>
  <c r="J4780" i="4"/>
  <c r="W4780" i="4" s="1"/>
  <c r="I4780" i="4"/>
  <c r="S4780" i="4" s="1"/>
  <c r="H4780" i="4"/>
  <c r="G4780" i="4"/>
  <c r="F4780" i="4"/>
  <c r="Q4780" i="4" s="1"/>
  <c r="E4780" i="4"/>
  <c r="P4780" i="4" s="1"/>
  <c r="D4780" i="4"/>
  <c r="C4780" i="4"/>
  <c r="B4780" i="4"/>
  <c r="A4780" i="4"/>
  <c r="N4779" i="4"/>
  <c r="M4779" i="4"/>
  <c r="L4779" i="4"/>
  <c r="K4779" i="4"/>
  <c r="J4779" i="4"/>
  <c r="T4779" i="4" s="1"/>
  <c r="I4779" i="4"/>
  <c r="S4779" i="4" s="1"/>
  <c r="H4779" i="4"/>
  <c r="G4779" i="4"/>
  <c r="F4779" i="4"/>
  <c r="Q4779" i="4" s="1"/>
  <c r="E4779" i="4"/>
  <c r="P4779" i="4" s="1"/>
  <c r="D4779" i="4"/>
  <c r="C4779" i="4"/>
  <c r="B4779" i="4"/>
  <c r="O4779" i="4" s="1"/>
  <c r="A4779" i="4"/>
  <c r="N4778" i="4"/>
  <c r="M4778" i="4"/>
  <c r="L4778" i="4"/>
  <c r="K4778" i="4"/>
  <c r="J4778" i="4"/>
  <c r="T4778" i="4" s="1"/>
  <c r="I4778" i="4"/>
  <c r="S4778" i="4" s="1"/>
  <c r="H4778" i="4"/>
  <c r="G4778" i="4"/>
  <c r="F4778" i="4"/>
  <c r="Q4778" i="4" s="1"/>
  <c r="E4778" i="4"/>
  <c r="D4778" i="4"/>
  <c r="C4778" i="4"/>
  <c r="B4778" i="4"/>
  <c r="A4778" i="4"/>
  <c r="N4777" i="4"/>
  <c r="M4777" i="4"/>
  <c r="L4777" i="4"/>
  <c r="K4777" i="4"/>
  <c r="J4777" i="4"/>
  <c r="T4777" i="4" s="1"/>
  <c r="I4777" i="4"/>
  <c r="S4777" i="4" s="1"/>
  <c r="H4777" i="4"/>
  <c r="G4777" i="4"/>
  <c r="F4777" i="4"/>
  <c r="Q4777" i="4" s="1"/>
  <c r="E4777" i="4"/>
  <c r="P4777" i="4" s="1"/>
  <c r="D4777" i="4"/>
  <c r="C4777" i="4"/>
  <c r="B4777" i="4"/>
  <c r="O4777" i="4" s="1"/>
  <c r="A4777" i="4"/>
  <c r="N4776" i="4"/>
  <c r="M4776" i="4"/>
  <c r="L4776" i="4"/>
  <c r="K4776" i="4"/>
  <c r="J4776" i="4"/>
  <c r="T4776" i="4" s="1"/>
  <c r="I4776" i="4"/>
  <c r="S4776" i="4" s="1"/>
  <c r="H4776" i="4"/>
  <c r="G4776" i="4"/>
  <c r="F4776" i="4"/>
  <c r="Q4776" i="4" s="1"/>
  <c r="E4776" i="4"/>
  <c r="D4776" i="4"/>
  <c r="C4776" i="4"/>
  <c r="B4776" i="4"/>
  <c r="A4776" i="4"/>
  <c r="Q4775" i="4"/>
  <c r="N4775" i="4"/>
  <c r="M4775" i="4"/>
  <c r="L4775" i="4"/>
  <c r="K4775" i="4"/>
  <c r="J4775" i="4"/>
  <c r="T4775" i="4" s="1"/>
  <c r="I4775" i="4"/>
  <c r="S4775" i="4" s="1"/>
  <c r="H4775" i="4"/>
  <c r="G4775" i="4"/>
  <c r="F4775" i="4"/>
  <c r="R4775" i="4" s="1"/>
  <c r="E4775" i="4"/>
  <c r="P4775" i="4" s="1"/>
  <c r="D4775" i="4"/>
  <c r="C4775" i="4"/>
  <c r="B4775" i="4"/>
  <c r="O4775" i="4" s="1"/>
  <c r="A4775" i="4"/>
  <c r="N4774" i="4"/>
  <c r="M4774" i="4"/>
  <c r="L4774" i="4"/>
  <c r="K4774" i="4"/>
  <c r="J4774" i="4"/>
  <c r="I4774" i="4"/>
  <c r="S4774" i="4" s="1"/>
  <c r="H4774" i="4"/>
  <c r="G4774" i="4"/>
  <c r="F4774" i="4"/>
  <c r="Q4774" i="4" s="1"/>
  <c r="E4774" i="4"/>
  <c r="P4774" i="4" s="1"/>
  <c r="D4774" i="4"/>
  <c r="C4774" i="4"/>
  <c r="B4774" i="4"/>
  <c r="O4774" i="4" s="1"/>
  <c r="A4774" i="4"/>
  <c r="S4773" i="4"/>
  <c r="N4773" i="4"/>
  <c r="M4773" i="4"/>
  <c r="L4773" i="4"/>
  <c r="K4773" i="4"/>
  <c r="J4773" i="4"/>
  <c r="I4773" i="4"/>
  <c r="H4773" i="4"/>
  <c r="G4773" i="4"/>
  <c r="F4773" i="4"/>
  <c r="Q4773" i="4" s="1"/>
  <c r="E4773" i="4"/>
  <c r="D4773" i="4"/>
  <c r="C4773" i="4"/>
  <c r="B4773" i="4"/>
  <c r="O4773" i="4" s="1"/>
  <c r="A4773" i="4"/>
  <c r="O4772" i="4"/>
  <c r="N4772" i="4"/>
  <c r="M4772" i="4"/>
  <c r="L4772" i="4"/>
  <c r="K4772" i="4"/>
  <c r="J4772" i="4"/>
  <c r="T4772" i="4" s="1"/>
  <c r="I4772" i="4"/>
  <c r="H4772" i="4"/>
  <c r="G4772" i="4"/>
  <c r="F4772" i="4"/>
  <c r="Q4772" i="4" s="1"/>
  <c r="E4772" i="4"/>
  <c r="D4772" i="4"/>
  <c r="C4772" i="4"/>
  <c r="B4772" i="4"/>
  <c r="A4772" i="4"/>
  <c r="N4771" i="4"/>
  <c r="M4771" i="4"/>
  <c r="L4771" i="4"/>
  <c r="K4771" i="4"/>
  <c r="J4771" i="4"/>
  <c r="T4771" i="4" s="1"/>
  <c r="I4771" i="4"/>
  <c r="S4771" i="4" s="1"/>
  <c r="H4771" i="4"/>
  <c r="G4771" i="4"/>
  <c r="F4771" i="4"/>
  <c r="E4771" i="4"/>
  <c r="P4771" i="4" s="1"/>
  <c r="D4771" i="4"/>
  <c r="C4771" i="4"/>
  <c r="B4771" i="4"/>
  <c r="A4771" i="4"/>
  <c r="O4770" i="4"/>
  <c r="N4770" i="4"/>
  <c r="M4770" i="4"/>
  <c r="L4770" i="4"/>
  <c r="K4770" i="4"/>
  <c r="J4770" i="4"/>
  <c r="T4770" i="4" s="1"/>
  <c r="I4770" i="4"/>
  <c r="W4770" i="4" s="1"/>
  <c r="H4770" i="4"/>
  <c r="G4770" i="4"/>
  <c r="F4770" i="4"/>
  <c r="Q4770" i="4" s="1"/>
  <c r="E4770" i="4"/>
  <c r="P4770" i="4" s="1"/>
  <c r="D4770" i="4"/>
  <c r="C4770" i="4"/>
  <c r="B4770" i="4"/>
  <c r="A4770" i="4"/>
  <c r="S4769" i="4"/>
  <c r="O4769" i="4"/>
  <c r="N4769" i="4"/>
  <c r="M4769" i="4"/>
  <c r="L4769" i="4"/>
  <c r="K4769" i="4"/>
  <c r="J4769" i="4"/>
  <c r="T4769" i="4" s="1"/>
  <c r="I4769" i="4"/>
  <c r="H4769" i="4"/>
  <c r="G4769" i="4"/>
  <c r="F4769" i="4"/>
  <c r="Q4769" i="4" s="1"/>
  <c r="E4769" i="4"/>
  <c r="R4769" i="4" s="1"/>
  <c r="D4769" i="4"/>
  <c r="C4769" i="4"/>
  <c r="B4769" i="4"/>
  <c r="A4769" i="4"/>
  <c r="T4768" i="4"/>
  <c r="Q4768" i="4"/>
  <c r="N4768" i="4"/>
  <c r="M4768" i="4"/>
  <c r="L4768" i="4"/>
  <c r="K4768" i="4"/>
  <c r="J4768" i="4"/>
  <c r="I4768" i="4"/>
  <c r="S4768" i="4" s="1"/>
  <c r="H4768" i="4"/>
  <c r="G4768" i="4"/>
  <c r="F4768" i="4"/>
  <c r="E4768" i="4"/>
  <c r="R4768" i="4" s="1"/>
  <c r="D4768" i="4"/>
  <c r="C4768" i="4"/>
  <c r="B4768" i="4"/>
  <c r="O4768" i="4" s="1"/>
  <c r="A4768" i="4"/>
  <c r="N4767" i="4"/>
  <c r="M4767" i="4"/>
  <c r="L4767" i="4"/>
  <c r="K4767" i="4"/>
  <c r="J4767" i="4"/>
  <c r="T4767" i="4" s="1"/>
  <c r="I4767" i="4"/>
  <c r="S4767" i="4" s="1"/>
  <c r="H4767" i="4"/>
  <c r="G4767" i="4"/>
  <c r="F4767" i="4"/>
  <c r="Q4767" i="4" s="1"/>
  <c r="E4767" i="4"/>
  <c r="P4767" i="4" s="1"/>
  <c r="D4767" i="4"/>
  <c r="C4767" i="4"/>
  <c r="B4767" i="4"/>
  <c r="O4767" i="4" s="1"/>
  <c r="A4767" i="4"/>
  <c r="N4766" i="4"/>
  <c r="M4766" i="4"/>
  <c r="L4766" i="4"/>
  <c r="K4766" i="4"/>
  <c r="J4766" i="4"/>
  <c r="I4766" i="4"/>
  <c r="S4766" i="4" s="1"/>
  <c r="H4766" i="4"/>
  <c r="G4766" i="4"/>
  <c r="F4766" i="4"/>
  <c r="Q4766" i="4" s="1"/>
  <c r="E4766" i="4"/>
  <c r="D4766" i="4"/>
  <c r="C4766" i="4"/>
  <c r="B4766" i="4"/>
  <c r="O4766" i="4" s="1"/>
  <c r="A4766" i="4"/>
  <c r="O4765" i="4"/>
  <c r="N4765" i="4"/>
  <c r="M4765" i="4"/>
  <c r="L4765" i="4"/>
  <c r="K4765" i="4"/>
  <c r="J4765" i="4"/>
  <c r="T4765" i="4" s="1"/>
  <c r="I4765" i="4"/>
  <c r="H4765" i="4"/>
  <c r="G4765" i="4"/>
  <c r="F4765" i="4"/>
  <c r="E4765" i="4"/>
  <c r="P4765" i="4" s="1"/>
  <c r="D4765" i="4"/>
  <c r="C4765" i="4"/>
  <c r="B4765" i="4"/>
  <c r="A4765" i="4"/>
  <c r="T4764" i="4"/>
  <c r="P4764" i="4"/>
  <c r="N4764" i="4"/>
  <c r="M4764" i="4"/>
  <c r="L4764" i="4"/>
  <c r="K4764" i="4"/>
  <c r="J4764" i="4"/>
  <c r="I4764" i="4"/>
  <c r="S4764" i="4" s="1"/>
  <c r="H4764" i="4"/>
  <c r="G4764" i="4"/>
  <c r="F4764" i="4"/>
  <c r="Q4764" i="4" s="1"/>
  <c r="E4764" i="4"/>
  <c r="D4764" i="4"/>
  <c r="C4764" i="4"/>
  <c r="B4764" i="4"/>
  <c r="O4764" i="4" s="1"/>
  <c r="A4764" i="4"/>
  <c r="N4763" i="4"/>
  <c r="M4763" i="4"/>
  <c r="L4763" i="4"/>
  <c r="K4763" i="4"/>
  <c r="J4763" i="4"/>
  <c r="I4763" i="4"/>
  <c r="S4763" i="4" s="1"/>
  <c r="H4763" i="4"/>
  <c r="G4763" i="4"/>
  <c r="F4763" i="4"/>
  <c r="Q4763" i="4" s="1"/>
  <c r="E4763" i="4"/>
  <c r="R4763" i="4" s="1"/>
  <c r="D4763" i="4"/>
  <c r="C4763" i="4"/>
  <c r="B4763" i="4"/>
  <c r="O4763" i="4" s="1"/>
  <c r="A4763" i="4"/>
  <c r="N4762" i="4"/>
  <c r="M4762" i="4"/>
  <c r="L4762" i="4"/>
  <c r="K4762" i="4"/>
  <c r="J4762" i="4"/>
  <c r="I4762" i="4"/>
  <c r="H4762" i="4"/>
  <c r="G4762" i="4"/>
  <c r="F4762" i="4"/>
  <c r="Q4762" i="4" s="1"/>
  <c r="E4762" i="4"/>
  <c r="P4762" i="4" s="1"/>
  <c r="D4762" i="4"/>
  <c r="C4762" i="4"/>
  <c r="B4762" i="4"/>
  <c r="O4762" i="4" s="1"/>
  <c r="A4762" i="4"/>
  <c r="T4761" i="4"/>
  <c r="N4761" i="4"/>
  <c r="M4761" i="4"/>
  <c r="L4761" i="4"/>
  <c r="K4761" i="4"/>
  <c r="J4761" i="4"/>
  <c r="I4761" i="4"/>
  <c r="S4761" i="4" s="1"/>
  <c r="H4761" i="4"/>
  <c r="G4761" i="4"/>
  <c r="F4761" i="4"/>
  <c r="Q4761" i="4" s="1"/>
  <c r="E4761" i="4"/>
  <c r="P4761" i="4" s="1"/>
  <c r="D4761" i="4"/>
  <c r="C4761" i="4"/>
  <c r="B4761" i="4"/>
  <c r="A4761" i="4"/>
  <c r="Q4760" i="4"/>
  <c r="N4760" i="4"/>
  <c r="M4760" i="4"/>
  <c r="L4760" i="4"/>
  <c r="K4760" i="4"/>
  <c r="J4760" i="4"/>
  <c r="T4760" i="4" s="1"/>
  <c r="I4760" i="4"/>
  <c r="H4760" i="4"/>
  <c r="G4760" i="4"/>
  <c r="F4760" i="4"/>
  <c r="E4760" i="4"/>
  <c r="D4760" i="4"/>
  <c r="C4760" i="4"/>
  <c r="B4760" i="4"/>
  <c r="O4760" i="4" s="1"/>
  <c r="A4760" i="4"/>
  <c r="R4759" i="4"/>
  <c r="N4759" i="4"/>
  <c r="M4759" i="4"/>
  <c r="L4759" i="4"/>
  <c r="K4759" i="4"/>
  <c r="J4759" i="4"/>
  <c r="I4759" i="4"/>
  <c r="S4759" i="4" s="1"/>
  <c r="H4759" i="4"/>
  <c r="G4759" i="4"/>
  <c r="F4759" i="4"/>
  <c r="Q4759" i="4" s="1"/>
  <c r="E4759" i="4"/>
  <c r="P4759" i="4" s="1"/>
  <c r="D4759" i="4"/>
  <c r="C4759" i="4"/>
  <c r="B4759" i="4"/>
  <c r="A4759" i="4"/>
  <c r="Q4758" i="4"/>
  <c r="N4758" i="4"/>
  <c r="M4758" i="4"/>
  <c r="L4758" i="4"/>
  <c r="K4758" i="4"/>
  <c r="J4758" i="4"/>
  <c r="T4758" i="4" s="1"/>
  <c r="I4758" i="4"/>
  <c r="S4758" i="4" s="1"/>
  <c r="H4758" i="4"/>
  <c r="G4758" i="4"/>
  <c r="F4758" i="4"/>
  <c r="R4758" i="4" s="1"/>
  <c r="E4758" i="4"/>
  <c r="P4758" i="4" s="1"/>
  <c r="D4758" i="4"/>
  <c r="C4758" i="4"/>
  <c r="B4758" i="4"/>
  <c r="O4758" i="4" s="1"/>
  <c r="A4758" i="4"/>
  <c r="N4757" i="4"/>
  <c r="M4757" i="4"/>
  <c r="L4757" i="4"/>
  <c r="K4757" i="4"/>
  <c r="J4757" i="4"/>
  <c r="T4757" i="4" s="1"/>
  <c r="I4757" i="4"/>
  <c r="S4757" i="4" s="1"/>
  <c r="H4757" i="4"/>
  <c r="G4757" i="4"/>
  <c r="F4757" i="4"/>
  <c r="Q4757" i="4" s="1"/>
  <c r="E4757" i="4"/>
  <c r="D4757" i="4"/>
  <c r="C4757" i="4"/>
  <c r="B4757" i="4"/>
  <c r="A4757" i="4"/>
  <c r="T4756" i="4"/>
  <c r="N4756" i="4"/>
  <c r="M4756" i="4"/>
  <c r="L4756" i="4"/>
  <c r="K4756" i="4"/>
  <c r="J4756" i="4"/>
  <c r="I4756" i="4"/>
  <c r="S4756" i="4" s="1"/>
  <c r="H4756" i="4"/>
  <c r="G4756" i="4"/>
  <c r="F4756" i="4"/>
  <c r="Q4756" i="4" s="1"/>
  <c r="E4756" i="4"/>
  <c r="P4756" i="4" s="1"/>
  <c r="D4756" i="4"/>
  <c r="C4756" i="4"/>
  <c r="B4756" i="4"/>
  <c r="O4756" i="4" s="1"/>
  <c r="A4756" i="4"/>
  <c r="T4755" i="4"/>
  <c r="N4755" i="4"/>
  <c r="M4755" i="4"/>
  <c r="L4755" i="4"/>
  <c r="K4755" i="4"/>
  <c r="J4755" i="4"/>
  <c r="I4755" i="4"/>
  <c r="S4755" i="4" s="1"/>
  <c r="H4755" i="4"/>
  <c r="G4755" i="4"/>
  <c r="F4755" i="4"/>
  <c r="R4755" i="4" s="1"/>
  <c r="E4755" i="4"/>
  <c r="P4755" i="4" s="1"/>
  <c r="D4755" i="4"/>
  <c r="C4755" i="4"/>
  <c r="B4755" i="4"/>
  <c r="A4755" i="4"/>
  <c r="T4754" i="4"/>
  <c r="N4754" i="4"/>
  <c r="M4754" i="4"/>
  <c r="L4754" i="4"/>
  <c r="K4754" i="4"/>
  <c r="J4754" i="4"/>
  <c r="I4754" i="4"/>
  <c r="S4754" i="4" s="1"/>
  <c r="H4754" i="4"/>
  <c r="G4754" i="4"/>
  <c r="F4754" i="4"/>
  <c r="Q4754" i="4" s="1"/>
  <c r="E4754" i="4"/>
  <c r="P4754" i="4" s="1"/>
  <c r="D4754" i="4"/>
  <c r="C4754" i="4"/>
  <c r="B4754" i="4"/>
  <c r="O4754" i="4" s="1"/>
  <c r="A4754" i="4"/>
  <c r="N4753" i="4"/>
  <c r="M4753" i="4"/>
  <c r="L4753" i="4"/>
  <c r="K4753" i="4"/>
  <c r="J4753" i="4"/>
  <c r="T4753" i="4" s="1"/>
  <c r="I4753" i="4"/>
  <c r="S4753" i="4" s="1"/>
  <c r="H4753" i="4"/>
  <c r="G4753" i="4"/>
  <c r="F4753" i="4"/>
  <c r="Q4753" i="4" s="1"/>
  <c r="E4753" i="4"/>
  <c r="P4753" i="4" s="1"/>
  <c r="D4753" i="4"/>
  <c r="C4753" i="4"/>
  <c r="B4753" i="4"/>
  <c r="O4753" i="4" s="1"/>
  <c r="A4753" i="4"/>
  <c r="N4752" i="4"/>
  <c r="M4752" i="4"/>
  <c r="L4752" i="4"/>
  <c r="K4752" i="4"/>
  <c r="J4752" i="4"/>
  <c r="T4752" i="4" s="1"/>
  <c r="I4752" i="4"/>
  <c r="H4752" i="4"/>
  <c r="G4752" i="4"/>
  <c r="F4752" i="4"/>
  <c r="Q4752" i="4" s="1"/>
  <c r="E4752" i="4"/>
  <c r="D4752" i="4"/>
  <c r="C4752" i="4"/>
  <c r="B4752" i="4"/>
  <c r="O4752" i="4" s="1"/>
  <c r="A4752" i="4"/>
  <c r="N4751" i="4"/>
  <c r="M4751" i="4"/>
  <c r="L4751" i="4"/>
  <c r="K4751" i="4"/>
  <c r="J4751" i="4"/>
  <c r="T4751" i="4" s="1"/>
  <c r="I4751" i="4"/>
  <c r="S4751" i="4" s="1"/>
  <c r="H4751" i="4"/>
  <c r="G4751" i="4"/>
  <c r="F4751" i="4"/>
  <c r="Q4751" i="4" s="1"/>
  <c r="E4751" i="4"/>
  <c r="D4751" i="4"/>
  <c r="C4751" i="4"/>
  <c r="B4751" i="4"/>
  <c r="O4751" i="4" s="1"/>
  <c r="A4751" i="4"/>
  <c r="S4750" i="4"/>
  <c r="N4750" i="4"/>
  <c r="M4750" i="4"/>
  <c r="L4750" i="4"/>
  <c r="K4750" i="4"/>
  <c r="J4750" i="4"/>
  <c r="I4750" i="4"/>
  <c r="H4750" i="4"/>
  <c r="G4750" i="4"/>
  <c r="F4750" i="4"/>
  <c r="Q4750" i="4" s="1"/>
  <c r="E4750" i="4"/>
  <c r="D4750" i="4"/>
  <c r="C4750" i="4"/>
  <c r="B4750" i="4"/>
  <c r="O4750" i="4" s="1"/>
  <c r="A4750" i="4"/>
  <c r="N4749" i="4"/>
  <c r="M4749" i="4"/>
  <c r="L4749" i="4"/>
  <c r="K4749" i="4"/>
  <c r="J4749" i="4"/>
  <c r="T4749" i="4" s="1"/>
  <c r="I4749" i="4"/>
  <c r="S4749" i="4" s="1"/>
  <c r="H4749" i="4"/>
  <c r="G4749" i="4"/>
  <c r="F4749" i="4"/>
  <c r="Q4749" i="4" s="1"/>
  <c r="E4749" i="4"/>
  <c r="R4749" i="4" s="1"/>
  <c r="D4749" i="4"/>
  <c r="C4749" i="4"/>
  <c r="B4749" i="4"/>
  <c r="A4749" i="4"/>
  <c r="N4748" i="4"/>
  <c r="M4748" i="4"/>
  <c r="L4748" i="4"/>
  <c r="K4748" i="4"/>
  <c r="J4748" i="4"/>
  <c r="T4748" i="4" s="1"/>
  <c r="I4748" i="4"/>
  <c r="S4748" i="4" s="1"/>
  <c r="H4748" i="4"/>
  <c r="G4748" i="4"/>
  <c r="F4748" i="4"/>
  <c r="Q4748" i="4" s="1"/>
  <c r="E4748" i="4"/>
  <c r="D4748" i="4"/>
  <c r="C4748" i="4"/>
  <c r="B4748" i="4"/>
  <c r="O4748" i="4" s="1"/>
  <c r="A4748" i="4"/>
  <c r="S4747" i="4"/>
  <c r="N4747" i="4"/>
  <c r="M4747" i="4"/>
  <c r="L4747" i="4"/>
  <c r="K4747" i="4"/>
  <c r="J4747" i="4"/>
  <c r="I4747" i="4"/>
  <c r="H4747" i="4"/>
  <c r="G4747" i="4"/>
  <c r="F4747" i="4"/>
  <c r="Q4747" i="4" s="1"/>
  <c r="E4747" i="4"/>
  <c r="D4747" i="4"/>
  <c r="C4747" i="4"/>
  <c r="B4747" i="4"/>
  <c r="O4747" i="4" s="1"/>
  <c r="A4747" i="4"/>
  <c r="T4746" i="4"/>
  <c r="O4746" i="4"/>
  <c r="N4746" i="4"/>
  <c r="M4746" i="4"/>
  <c r="L4746" i="4"/>
  <c r="K4746" i="4"/>
  <c r="J4746" i="4"/>
  <c r="I4746" i="4"/>
  <c r="S4746" i="4" s="1"/>
  <c r="H4746" i="4"/>
  <c r="G4746" i="4"/>
  <c r="F4746" i="4"/>
  <c r="Q4746" i="4" s="1"/>
  <c r="E4746" i="4"/>
  <c r="R4746" i="4" s="1"/>
  <c r="D4746" i="4"/>
  <c r="C4746" i="4"/>
  <c r="B4746" i="4"/>
  <c r="A4746" i="4"/>
  <c r="P4745" i="4"/>
  <c r="O4745" i="4"/>
  <c r="N4745" i="4"/>
  <c r="M4745" i="4"/>
  <c r="L4745" i="4"/>
  <c r="K4745" i="4"/>
  <c r="J4745" i="4"/>
  <c r="I4745" i="4"/>
  <c r="S4745" i="4" s="1"/>
  <c r="H4745" i="4"/>
  <c r="G4745" i="4"/>
  <c r="F4745" i="4"/>
  <c r="Q4745" i="4" s="1"/>
  <c r="E4745" i="4"/>
  <c r="D4745" i="4"/>
  <c r="C4745" i="4"/>
  <c r="B4745" i="4"/>
  <c r="A4745" i="4"/>
  <c r="W4744" i="4"/>
  <c r="N4744" i="4"/>
  <c r="M4744" i="4"/>
  <c r="L4744" i="4"/>
  <c r="K4744" i="4"/>
  <c r="J4744" i="4"/>
  <c r="T4744" i="4" s="1"/>
  <c r="I4744" i="4"/>
  <c r="S4744" i="4" s="1"/>
  <c r="H4744" i="4"/>
  <c r="G4744" i="4"/>
  <c r="F4744" i="4"/>
  <c r="Q4744" i="4" s="1"/>
  <c r="E4744" i="4"/>
  <c r="D4744" i="4"/>
  <c r="C4744" i="4"/>
  <c r="B4744" i="4"/>
  <c r="O4744" i="4" s="1"/>
  <c r="A4744" i="4"/>
  <c r="N4743" i="4"/>
  <c r="M4743" i="4"/>
  <c r="L4743" i="4"/>
  <c r="K4743" i="4"/>
  <c r="J4743" i="4"/>
  <c r="I4743" i="4"/>
  <c r="S4743" i="4" s="1"/>
  <c r="H4743" i="4"/>
  <c r="G4743" i="4"/>
  <c r="F4743" i="4"/>
  <c r="Q4743" i="4" s="1"/>
  <c r="E4743" i="4"/>
  <c r="D4743" i="4"/>
  <c r="C4743" i="4"/>
  <c r="B4743" i="4"/>
  <c r="A4743" i="4"/>
  <c r="W4742" i="4"/>
  <c r="N4742" i="4"/>
  <c r="M4742" i="4"/>
  <c r="L4742" i="4"/>
  <c r="K4742" i="4"/>
  <c r="J4742" i="4"/>
  <c r="T4742" i="4" s="1"/>
  <c r="I4742" i="4"/>
  <c r="S4742" i="4" s="1"/>
  <c r="H4742" i="4"/>
  <c r="G4742" i="4"/>
  <c r="F4742" i="4"/>
  <c r="Q4742" i="4" s="1"/>
  <c r="E4742" i="4"/>
  <c r="D4742" i="4"/>
  <c r="C4742" i="4"/>
  <c r="B4742" i="4"/>
  <c r="O4742" i="4" s="1"/>
  <c r="A4742" i="4"/>
  <c r="N4741" i="4"/>
  <c r="M4741" i="4"/>
  <c r="L4741" i="4"/>
  <c r="K4741" i="4"/>
  <c r="J4741" i="4"/>
  <c r="I4741" i="4"/>
  <c r="S4741" i="4" s="1"/>
  <c r="H4741" i="4"/>
  <c r="G4741" i="4"/>
  <c r="F4741" i="4"/>
  <c r="E4741" i="4"/>
  <c r="P4741" i="4" s="1"/>
  <c r="D4741" i="4"/>
  <c r="C4741" i="4"/>
  <c r="B4741" i="4"/>
  <c r="O4741" i="4" s="1"/>
  <c r="A4741" i="4"/>
  <c r="N4740" i="4"/>
  <c r="M4740" i="4"/>
  <c r="L4740" i="4"/>
  <c r="K4740" i="4"/>
  <c r="J4740" i="4"/>
  <c r="I4740" i="4"/>
  <c r="S4740" i="4" s="1"/>
  <c r="H4740" i="4"/>
  <c r="G4740" i="4"/>
  <c r="F4740" i="4"/>
  <c r="Q4740" i="4" s="1"/>
  <c r="E4740" i="4"/>
  <c r="D4740" i="4"/>
  <c r="C4740" i="4"/>
  <c r="B4740" i="4"/>
  <c r="O4740" i="4" s="1"/>
  <c r="A4740" i="4"/>
  <c r="N4739" i="4"/>
  <c r="M4739" i="4"/>
  <c r="L4739" i="4"/>
  <c r="K4739" i="4"/>
  <c r="J4739" i="4"/>
  <c r="I4739" i="4"/>
  <c r="S4739" i="4" s="1"/>
  <c r="H4739" i="4"/>
  <c r="G4739" i="4"/>
  <c r="F4739" i="4"/>
  <c r="Q4739" i="4" s="1"/>
  <c r="E4739" i="4"/>
  <c r="P4739" i="4" s="1"/>
  <c r="D4739" i="4"/>
  <c r="C4739" i="4"/>
  <c r="B4739" i="4"/>
  <c r="A4739" i="4"/>
  <c r="T4738" i="4"/>
  <c r="N4738" i="4"/>
  <c r="M4738" i="4"/>
  <c r="L4738" i="4"/>
  <c r="K4738" i="4"/>
  <c r="J4738" i="4"/>
  <c r="I4738" i="4"/>
  <c r="H4738" i="4"/>
  <c r="G4738" i="4"/>
  <c r="F4738" i="4"/>
  <c r="Q4738" i="4" s="1"/>
  <c r="E4738" i="4"/>
  <c r="D4738" i="4"/>
  <c r="C4738" i="4"/>
  <c r="B4738" i="4"/>
  <c r="O4738" i="4" s="1"/>
  <c r="A4738" i="4"/>
  <c r="T4737" i="4"/>
  <c r="N4737" i="4"/>
  <c r="M4737" i="4"/>
  <c r="L4737" i="4"/>
  <c r="K4737" i="4"/>
  <c r="J4737" i="4"/>
  <c r="I4737" i="4"/>
  <c r="S4737" i="4" s="1"/>
  <c r="H4737" i="4"/>
  <c r="G4737" i="4"/>
  <c r="F4737" i="4"/>
  <c r="Q4737" i="4" s="1"/>
  <c r="E4737" i="4"/>
  <c r="P4737" i="4" s="1"/>
  <c r="D4737" i="4"/>
  <c r="C4737" i="4"/>
  <c r="B4737" i="4"/>
  <c r="O4737" i="4" s="1"/>
  <c r="A4737" i="4"/>
  <c r="Q4736" i="4"/>
  <c r="N4736" i="4"/>
  <c r="M4736" i="4"/>
  <c r="L4736" i="4"/>
  <c r="K4736" i="4"/>
  <c r="J4736" i="4"/>
  <c r="T4736" i="4" s="1"/>
  <c r="I4736" i="4"/>
  <c r="S4736" i="4" s="1"/>
  <c r="H4736" i="4"/>
  <c r="G4736" i="4"/>
  <c r="F4736" i="4"/>
  <c r="E4736" i="4"/>
  <c r="D4736" i="4"/>
  <c r="C4736" i="4"/>
  <c r="B4736" i="4"/>
  <c r="O4736" i="4" s="1"/>
  <c r="A4736" i="4"/>
  <c r="O4735" i="4"/>
  <c r="N4735" i="4"/>
  <c r="M4735" i="4"/>
  <c r="L4735" i="4"/>
  <c r="K4735" i="4"/>
  <c r="J4735" i="4"/>
  <c r="I4735" i="4"/>
  <c r="S4735" i="4" s="1"/>
  <c r="H4735" i="4"/>
  <c r="G4735" i="4"/>
  <c r="F4735" i="4"/>
  <c r="Q4735" i="4" s="1"/>
  <c r="E4735" i="4"/>
  <c r="D4735" i="4"/>
  <c r="C4735" i="4"/>
  <c r="B4735" i="4"/>
  <c r="A4735" i="4"/>
  <c r="N4734" i="4"/>
  <c r="M4734" i="4"/>
  <c r="L4734" i="4"/>
  <c r="K4734" i="4"/>
  <c r="J4734" i="4"/>
  <c r="I4734" i="4"/>
  <c r="S4734" i="4" s="1"/>
  <c r="H4734" i="4"/>
  <c r="G4734" i="4"/>
  <c r="F4734" i="4"/>
  <c r="Q4734" i="4" s="1"/>
  <c r="E4734" i="4"/>
  <c r="D4734" i="4"/>
  <c r="C4734" i="4"/>
  <c r="B4734" i="4"/>
  <c r="O4734" i="4" s="1"/>
  <c r="A4734" i="4"/>
  <c r="N4733" i="4"/>
  <c r="M4733" i="4"/>
  <c r="L4733" i="4"/>
  <c r="K4733" i="4"/>
  <c r="J4733" i="4"/>
  <c r="T4733" i="4" s="1"/>
  <c r="I4733" i="4"/>
  <c r="S4733" i="4" s="1"/>
  <c r="H4733" i="4"/>
  <c r="G4733" i="4"/>
  <c r="F4733" i="4"/>
  <c r="E4733" i="4"/>
  <c r="P4733" i="4" s="1"/>
  <c r="D4733" i="4"/>
  <c r="C4733" i="4"/>
  <c r="B4733" i="4"/>
  <c r="O4733" i="4" s="1"/>
  <c r="A4733" i="4"/>
  <c r="N4732" i="4"/>
  <c r="M4732" i="4"/>
  <c r="L4732" i="4"/>
  <c r="K4732" i="4"/>
  <c r="J4732" i="4"/>
  <c r="I4732" i="4"/>
  <c r="S4732" i="4" s="1"/>
  <c r="H4732" i="4"/>
  <c r="G4732" i="4"/>
  <c r="F4732" i="4"/>
  <c r="Q4732" i="4" s="1"/>
  <c r="E4732" i="4"/>
  <c r="D4732" i="4"/>
  <c r="C4732" i="4"/>
  <c r="B4732" i="4"/>
  <c r="O4732" i="4" s="1"/>
  <c r="A4732" i="4"/>
  <c r="S4731" i="4"/>
  <c r="N4731" i="4"/>
  <c r="M4731" i="4"/>
  <c r="L4731" i="4"/>
  <c r="K4731" i="4"/>
  <c r="J4731" i="4"/>
  <c r="I4731" i="4"/>
  <c r="H4731" i="4"/>
  <c r="G4731" i="4"/>
  <c r="F4731" i="4"/>
  <c r="Q4731" i="4" s="1"/>
  <c r="E4731" i="4"/>
  <c r="D4731" i="4"/>
  <c r="C4731" i="4"/>
  <c r="B4731" i="4"/>
  <c r="O4731" i="4" s="1"/>
  <c r="A4731" i="4"/>
  <c r="N4730" i="4"/>
  <c r="M4730" i="4"/>
  <c r="L4730" i="4"/>
  <c r="K4730" i="4"/>
  <c r="J4730" i="4"/>
  <c r="T4730" i="4" s="1"/>
  <c r="I4730" i="4"/>
  <c r="S4730" i="4" s="1"/>
  <c r="H4730" i="4"/>
  <c r="G4730" i="4"/>
  <c r="F4730" i="4"/>
  <c r="Q4730" i="4" s="1"/>
  <c r="E4730" i="4"/>
  <c r="D4730" i="4"/>
  <c r="C4730" i="4"/>
  <c r="B4730" i="4"/>
  <c r="O4730" i="4" s="1"/>
  <c r="A4730" i="4"/>
  <c r="S4729" i="4"/>
  <c r="N4729" i="4"/>
  <c r="M4729" i="4"/>
  <c r="L4729" i="4"/>
  <c r="K4729" i="4"/>
  <c r="J4729" i="4"/>
  <c r="T4729" i="4" s="1"/>
  <c r="I4729" i="4"/>
  <c r="H4729" i="4"/>
  <c r="G4729" i="4"/>
  <c r="F4729" i="4"/>
  <c r="Q4729" i="4" s="1"/>
  <c r="E4729" i="4"/>
  <c r="D4729" i="4"/>
  <c r="C4729" i="4"/>
  <c r="B4729" i="4"/>
  <c r="O4729" i="4" s="1"/>
  <c r="A4729" i="4"/>
  <c r="T4728" i="4"/>
  <c r="S4728" i="4"/>
  <c r="O4728" i="4"/>
  <c r="N4728" i="4"/>
  <c r="M4728" i="4"/>
  <c r="L4728" i="4"/>
  <c r="K4728" i="4"/>
  <c r="J4728" i="4"/>
  <c r="I4728" i="4"/>
  <c r="H4728" i="4"/>
  <c r="G4728" i="4"/>
  <c r="F4728" i="4"/>
  <c r="Q4728" i="4" s="1"/>
  <c r="E4728" i="4"/>
  <c r="D4728" i="4"/>
  <c r="C4728" i="4"/>
  <c r="B4728" i="4"/>
  <c r="A4728" i="4"/>
  <c r="N4727" i="4"/>
  <c r="M4727" i="4"/>
  <c r="L4727" i="4"/>
  <c r="K4727" i="4"/>
  <c r="J4727" i="4"/>
  <c r="I4727" i="4"/>
  <c r="S4727" i="4" s="1"/>
  <c r="H4727" i="4"/>
  <c r="G4727" i="4"/>
  <c r="F4727" i="4"/>
  <c r="Q4727" i="4" s="1"/>
  <c r="E4727" i="4"/>
  <c r="D4727" i="4"/>
  <c r="C4727" i="4"/>
  <c r="B4727" i="4"/>
  <c r="A4727" i="4"/>
  <c r="O4726" i="4"/>
  <c r="N4726" i="4"/>
  <c r="M4726" i="4"/>
  <c r="L4726" i="4"/>
  <c r="K4726" i="4"/>
  <c r="J4726" i="4"/>
  <c r="I4726" i="4"/>
  <c r="S4726" i="4" s="1"/>
  <c r="H4726" i="4"/>
  <c r="G4726" i="4"/>
  <c r="F4726" i="4"/>
  <c r="E4726" i="4"/>
  <c r="P4726" i="4" s="1"/>
  <c r="D4726" i="4"/>
  <c r="C4726" i="4"/>
  <c r="B4726" i="4"/>
  <c r="A4726" i="4"/>
  <c r="O4725" i="4"/>
  <c r="N4725" i="4"/>
  <c r="M4725" i="4"/>
  <c r="L4725" i="4"/>
  <c r="K4725" i="4"/>
  <c r="J4725" i="4"/>
  <c r="I4725" i="4"/>
  <c r="S4725" i="4" s="1"/>
  <c r="H4725" i="4"/>
  <c r="G4725" i="4"/>
  <c r="F4725" i="4"/>
  <c r="E4725" i="4"/>
  <c r="P4725" i="4" s="1"/>
  <c r="D4725" i="4"/>
  <c r="C4725" i="4"/>
  <c r="B4725" i="4"/>
  <c r="A4725" i="4"/>
  <c r="N4724" i="4"/>
  <c r="M4724" i="4"/>
  <c r="L4724" i="4"/>
  <c r="K4724" i="4"/>
  <c r="J4724" i="4"/>
  <c r="I4724" i="4"/>
  <c r="S4724" i="4" s="1"/>
  <c r="H4724" i="4"/>
  <c r="G4724" i="4"/>
  <c r="F4724" i="4"/>
  <c r="Q4724" i="4" s="1"/>
  <c r="E4724" i="4"/>
  <c r="D4724" i="4"/>
  <c r="C4724" i="4"/>
  <c r="B4724" i="4"/>
  <c r="O4724" i="4" s="1"/>
  <c r="A4724" i="4"/>
  <c r="T4723" i="4"/>
  <c r="N4723" i="4"/>
  <c r="M4723" i="4"/>
  <c r="L4723" i="4"/>
  <c r="K4723" i="4"/>
  <c r="J4723" i="4"/>
  <c r="I4723" i="4"/>
  <c r="S4723" i="4" s="1"/>
  <c r="H4723" i="4"/>
  <c r="G4723" i="4"/>
  <c r="F4723" i="4"/>
  <c r="Q4723" i="4" s="1"/>
  <c r="E4723" i="4"/>
  <c r="D4723" i="4"/>
  <c r="C4723" i="4"/>
  <c r="B4723" i="4"/>
  <c r="O4723" i="4" s="1"/>
  <c r="A4723" i="4"/>
  <c r="S4722" i="4"/>
  <c r="N4722" i="4"/>
  <c r="M4722" i="4"/>
  <c r="L4722" i="4"/>
  <c r="K4722" i="4"/>
  <c r="J4722" i="4"/>
  <c r="W4722" i="4" s="1"/>
  <c r="I4722" i="4"/>
  <c r="H4722" i="4"/>
  <c r="G4722" i="4"/>
  <c r="F4722" i="4"/>
  <c r="Q4722" i="4" s="1"/>
  <c r="E4722" i="4"/>
  <c r="D4722" i="4"/>
  <c r="C4722" i="4"/>
  <c r="B4722" i="4"/>
  <c r="O4722" i="4" s="1"/>
  <c r="A4722" i="4"/>
  <c r="N4721" i="4"/>
  <c r="M4721" i="4"/>
  <c r="L4721" i="4"/>
  <c r="K4721" i="4"/>
  <c r="J4721" i="4"/>
  <c r="I4721" i="4"/>
  <c r="S4721" i="4" s="1"/>
  <c r="H4721" i="4"/>
  <c r="G4721" i="4"/>
  <c r="F4721" i="4"/>
  <c r="Q4721" i="4" s="1"/>
  <c r="E4721" i="4"/>
  <c r="D4721" i="4"/>
  <c r="C4721" i="4"/>
  <c r="B4721" i="4"/>
  <c r="O4721" i="4" s="1"/>
  <c r="A4721" i="4"/>
  <c r="N4720" i="4"/>
  <c r="M4720" i="4"/>
  <c r="L4720" i="4"/>
  <c r="K4720" i="4"/>
  <c r="J4720" i="4"/>
  <c r="T4720" i="4" s="1"/>
  <c r="I4720" i="4"/>
  <c r="H4720" i="4"/>
  <c r="G4720" i="4"/>
  <c r="F4720" i="4"/>
  <c r="Q4720" i="4" s="1"/>
  <c r="E4720" i="4"/>
  <c r="D4720" i="4"/>
  <c r="C4720" i="4"/>
  <c r="B4720" i="4"/>
  <c r="O4720" i="4" s="1"/>
  <c r="A4720" i="4"/>
  <c r="N4719" i="4"/>
  <c r="M4719" i="4"/>
  <c r="L4719" i="4"/>
  <c r="K4719" i="4"/>
  <c r="J4719" i="4"/>
  <c r="I4719" i="4"/>
  <c r="S4719" i="4" s="1"/>
  <c r="H4719" i="4"/>
  <c r="G4719" i="4"/>
  <c r="F4719" i="4"/>
  <c r="Q4719" i="4" s="1"/>
  <c r="E4719" i="4"/>
  <c r="D4719" i="4"/>
  <c r="C4719" i="4"/>
  <c r="B4719" i="4"/>
  <c r="O4719" i="4" s="1"/>
  <c r="A4719" i="4"/>
  <c r="N4718" i="4"/>
  <c r="M4718" i="4"/>
  <c r="L4718" i="4"/>
  <c r="K4718" i="4"/>
  <c r="J4718" i="4"/>
  <c r="I4718" i="4"/>
  <c r="S4718" i="4" s="1"/>
  <c r="H4718" i="4"/>
  <c r="G4718" i="4"/>
  <c r="F4718" i="4"/>
  <c r="R4718" i="4" s="1"/>
  <c r="E4718" i="4"/>
  <c r="P4718" i="4" s="1"/>
  <c r="D4718" i="4"/>
  <c r="C4718" i="4"/>
  <c r="B4718" i="4"/>
  <c r="A4718" i="4"/>
  <c r="T4717" i="4"/>
  <c r="O4717" i="4"/>
  <c r="N4717" i="4"/>
  <c r="M4717" i="4"/>
  <c r="L4717" i="4"/>
  <c r="K4717" i="4"/>
  <c r="J4717" i="4"/>
  <c r="I4717" i="4"/>
  <c r="S4717" i="4" s="1"/>
  <c r="H4717" i="4"/>
  <c r="G4717" i="4"/>
  <c r="F4717" i="4"/>
  <c r="Q4717" i="4" s="1"/>
  <c r="E4717" i="4"/>
  <c r="D4717" i="4"/>
  <c r="C4717" i="4"/>
  <c r="B4717" i="4"/>
  <c r="A4717" i="4"/>
  <c r="N4716" i="4"/>
  <c r="M4716" i="4"/>
  <c r="L4716" i="4"/>
  <c r="K4716" i="4"/>
  <c r="J4716" i="4"/>
  <c r="T4716" i="4" s="1"/>
  <c r="I4716" i="4"/>
  <c r="H4716" i="4"/>
  <c r="G4716" i="4"/>
  <c r="F4716" i="4"/>
  <c r="Q4716" i="4" s="1"/>
  <c r="E4716" i="4"/>
  <c r="D4716" i="4"/>
  <c r="C4716" i="4"/>
  <c r="B4716" i="4"/>
  <c r="O4716" i="4" s="1"/>
  <c r="A4716" i="4"/>
  <c r="N4715" i="4"/>
  <c r="M4715" i="4"/>
  <c r="L4715" i="4"/>
  <c r="K4715" i="4"/>
  <c r="J4715" i="4"/>
  <c r="I4715" i="4"/>
  <c r="S4715" i="4" s="1"/>
  <c r="H4715" i="4"/>
  <c r="G4715" i="4"/>
  <c r="F4715" i="4"/>
  <c r="Q4715" i="4" s="1"/>
  <c r="E4715" i="4"/>
  <c r="P4715" i="4" s="1"/>
  <c r="D4715" i="4"/>
  <c r="C4715" i="4"/>
  <c r="B4715" i="4"/>
  <c r="O4715" i="4" s="1"/>
  <c r="A4715" i="4"/>
  <c r="Q4714" i="4"/>
  <c r="N4714" i="4"/>
  <c r="M4714" i="4"/>
  <c r="L4714" i="4"/>
  <c r="K4714" i="4"/>
  <c r="J4714" i="4"/>
  <c r="I4714" i="4"/>
  <c r="S4714" i="4" s="1"/>
  <c r="H4714" i="4"/>
  <c r="G4714" i="4"/>
  <c r="F4714" i="4"/>
  <c r="E4714" i="4"/>
  <c r="P4714" i="4" s="1"/>
  <c r="D4714" i="4"/>
  <c r="C4714" i="4"/>
  <c r="B4714" i="4"/>
  <c r="O4714" i="4" s="1"/>
  <c r="A4714" i="4"/>
  <c r="S4713" i="4"/>
  <c r="P4713" i="4"/>
  <c r="N4713" i="4"/>
  <c r="M4713" i="4"/>
  <c r="L4713" i="4"/>
  <c r="K4713" i="4"/>
  <c r="J4713" i="4"/>
  <c r="I4713" i="4"/>
  <c r="H4713" i="4"/>
  <c r="G4713" i="4"/>
  <c r="F4713" i="4"/>
  <c r="E4713" i="4"/>
  <c r="D4713" i="4"/>
  <c r="C4713" i="4"/>
  <c r="B4713" i="4"/>
  <c r="O4713" i="4" s="1"/>
  <c r="A4713" i="4"/>
  <c r="S4712" i="4"/>
  <c r="Q4712" i="4"/>
  <c r="N4712" i="4"/>
  <c r="M4712" i="4"/>
  <c r="L4712" i="4"/>
  <c r="K4712" i="4"/>
  <c r="J4712" i="4"/>
  <c r="T4712" i="4" s="1"/>
  <c r="I4712" i="4"/>
  <c r="H4712" i="4"/>
  <c r="G4712" i="4"/>
  <c r="F4712" i="4"/>
  <c r="E4712" i="4"/>
  <c r="P4712" i="4" s="1"/>
  <c r="D4712" i="4"/>
  <c r="C4712" i="4"/>
  <c r="B4712" i="4"/>
  <c r="O4712" i="4" s="1"/>
  <c r="A4712" i="4"/>
  <c r="N4711" i="4"/>
  <c r="M4711" i="4"/>
  <c r="L4711" i="4"/>
  <c r="K4711" i="4"/>
  <c r="J4711" i="4"/>
  <c r="T4711" i="4" s="1"/>
  <c r="I4711" i="4"/>
  <c r="S4711" i="4" s="1"/>
  <c r="H4711" i="4"/>
  <c r="G4711" i="4"/>
  <c r="F4711" i="4"/>
  <c r="E4711" i="4"/>
  <c r="P4711" i="4" s="1"/>
  <c r="D4711" i="4"/>
  <c r="C4711" i="4"/>
  <c r="B4711" i="4"/>
  <c r="O4711" i="4" s="1"/>
  <c r="A4711" i="4"/>
  <c r="O4710" i="4"/>
  <c r="N4710" i="4"/>
  <c r="M4710" i="4"/>
  <c r="L4710" i="4"/>
  <c r="K4710" i="4"/>
  <c r="J4710" i="4"/>
  <c r="T4710" i="4" s="1"/>
  <c r="I4710" i="4"/>
  <c r="H4710" i="4"/>
  <c r="G4710" i="4"/>
  <c r="F4710" i="4"/>
  <c r="E4710" i="4"/>
  <c r="P4710" i="4" s="1"/>
  <c r="D4710" i="4"/>
  <c r="C4710" i="4"/>
  <c r="B4710" i="4"/>
  <c r="A4710" i="4"/>
  <c r="O4709" i="4"/>
  <c r="N4709" i="4"/>
  <c r="M4709" i="4"/>
  <c r="L4709" i="4"/>
  <c r="K4709" i="4"/>
  <c r="J4709" i="4"/>
  <c r="T4709" i="4" s="1"/>
  <c r="I4709" i="4"/>
  <c r="S4709" i="4" s="1"/>
  <c r="H4709" i="4"/>
  <c r="G4709" i="4"/>
  <c r="F4709" i="4"/>
  <c r="Q4709" i="4" s="1"/>
  <c r="E4709" i="4"/>
  <c r="P4709" i="4" s="1"/>
  <c r="D4709" i="4"/>
  <c r="C4709" i="4"/>
  <c r="B4709" i="4"/>
  <c r="A4709" i="4"/>
  <c r="P4708" i="4"/>
  <c r="N4708" i="4"/>
  <c r="M4708" i="4"/>
  <c r="L4708" i="4"/>
  <c r="K4708" i="4"/>
  <c r="J4708" i="4"/>
  <c r="T4708" i="4" s="1"/>
  <c r="I4708" i="4"/>
  <c r="S4708" i="4" s="1"/>
  <c r="H4708" i="4"/>
  <c r="G4708" i="4"/>
  <c r="F4708" i="4"/>
  <c r="Q4708" i="4" s="1"/>
  <c r="E4708" i="4"/>
  <c r="D4708" i="4"/>
  <c r="C4708" i="4"/>
  <c r="B4708" i="4"/>
  <c r="A4708" i="4"/>
  <c r="P4707" i="4"/>
  <c r="N4707" i="4"/>
  <c r="M4707" i="4"/>
  <c r="L4707" i="4"/>
  <c r="K4707" i="4"/>
  <c r="J4707" i="4"/>
  <c r="I4707" i="4"/>
  <c r="S4707" i="4" s="1"/>
  <c r="H4707" i="4"/>
  <c r="G4707" i="4"/>
  <c r="F4707" i="4"/>
  <c r="Q4707" i="4" s="1"/>
  <c r="E4707" i="4"/>
  <c r="D4707" i="4"/>
  <c r="C4707" i="4"/>
  <c r="B4707" i="4"/>
  <c r="A4707" i="4"/>
  <c r="N4706" i="4"/>
  <c r="M4706" i="4"/>
  <c r="L4706" i="4"/>
  <c r="K4706" i="4"/>
  <c r="J4706" i="4"/>
  <c r="T4706" i="4" s="1"/>
  <c r="I4706" i="4"/>
  <c r="S4706" i="4" s="1"/>
  <c r="H4706" i="4"/>
  <c r="G4706" i="4"/>
  <c r="F4706" i="4"/>
  <c r="Q4706" i="4" s="1"/>
  <c r="E4706" i="4"/>
  <c r="D4706" i="4"/>
  <c r="C4706" i="4"/>
  <c r="B4706" i="4"/>
  <c r="O4706" i="4" s="1"/>
  <c r="A4706" i="4"/>
  <c r="S4705" i="4"/>
  <c r="N4705" i="4"/>
  <c r="M4705" i="4"/>
  <c r="L4705" i="4"/>
  <c r="K4705" i="4"/>
  <c r="J4705" i="4"/>
  <c r="T4705" i="4" s="1"/>
  <c r="I4705" i="4"/>
  <c r="H4705" i="4"/>
  <c r="G4705" i="4"/>
  <c r="F4705" i="4"/>
  <c r="E4705" i="4"/>
  <c r="P4705" i="4" s="1"/>
  <c r="D4705" i="4"/>
  <c r="C4705" i="4"/>
  <c r="B4705" i="4"/>
  <c r="O4705" i="4" s="1"/>
  <c r="A4705" i="4"/>
  <c r="T4704" i="4"/>
  <c r="N4704" i="4"/>
  <c r="M4704" i="4"/>
  <c r="L4704" i="4"/>
  <c r="K4704" i="4"/>
  <c r="J4704" i="4"/>
  <c r="I4704" i="4"/>
  <c r="S4704" i="4" s="1"/>
  <c r="H4704" i="4"/>
  <c r="G4704" i="4"/>
  <c r="F4704" i="4"/>
  <c r="Q4704" i="4" s="1"/>
  <c r="E4704" i="4"/>
  <c r="D4704" i="4"/>
  <c r="C4704" i="4"/>
  <c r="B4704" i="4"/>
  <c r="O4704" i="4" s="1"/>
  <c r="A4704" i="4"/>
  <c r="W4703" i="4"/>
  <c r="N4703" i="4"/>
  <c r="M4703" i="4"/>
  <c r="L4703" i="4"/>
  <c r="K4703" i="4"/>
  <c r="J4703" i="4"/>
  <c r="T4703" i="4" s="1"/>
  <c r="I4703" i="4"/>
  <c r="S4703" i="4" s="1"/>
  <c r="H4703" i="4"/>
  <c r="G4703" i="4"/>
  <c r="F4703" i="4"/>
  <c r="Q4703" i="4" s="1"/>
  <c r="E4703" i="4"/>
  <c r="P4703" i="4" s="1"/>
  <c r="D4703" i="4"/>
  <c r="C4703" i="4"/>
  <c r="B4703" i="4"/>
  <c r="O4703" i="4" s="1"/>
  <c r="A4703" i="4"/>
  <c r="O4702" i="4"/>
  <c r="N4702" i="4"/>
  <c r="M4702" i="4"/>
  <c r="L4702" i="4"/>
  <c r="K4702" i="4"/>
  <c r="J4702" i="4"/>
  <c r="T4702" i="4" s="1"/>
  <c r="I4702" i="4"/>
  <c r="H4702" i="4"/>
  <c r="G4702" i="4"/>
  <c r="F4702" i="4"/>
  <c r="E4702" i="4"/>
  <c r="D4702" i="4"/>
  <c r="C4702" i="4"/>
  <c r="B4702" i="4"/>
  <c r="A4702" i="4"/>
  <c r="N4701" i="4"/>
  <c r="M4701" i="4"/>
  <c r="L4701" i="4"/>
  <c r="K4701" i="4"/>
  <c r="J4701" i="4"/>
  <c r="T4701" i="4" s="1"/>
  <c r="I4701" i="4"/>
  <c r="S4701" i="4" s="1"/>
  <c r="H4701" i="4"/>
  <c r="G4701" i="4"/>
  <c r="F4701" i="4"/>
  <c r="E4701" i="4"/>
  <c r="P4701" i="4" s="1"/>
  <c r="D4701" i="4"/>
  <c r="C4701" i="4"/>
  <c r="B4701" i="4"/>
  <c r="O4701" i="4" s="1"/>
  <c r="A4701" i="4"/>
  <c r="N4700" i="4"/>
  <c r="M4700" i="4"/>
  <c r="L4700" i="4"/>
  <c r="K4700" i="4"/>
  <c r="J4700" i="4"/>
  <c r="T4700" i="4" s="1"/>
  <c r="I4700" i="4"/>
  <c r="S4700" i="4" s="1"/>
  <c r="H4700" i="4"/>
  <c r="G4700" i="4"/>
  <c r="F4700" i="4"/>
  <c r="Q4700" i="4" s="1"/>
  <c r="E4700" i="4"/>
  <c r="D4700" i="4"/>
  <c r="C4700" i="4"/>
  <c r="B4700" i="4"/>
  <c r="O4700" i="4" s="1"/>
  <c r="A4700" i="4"/>
  <c r="Q4699" i="4"/>
  <c r="N4699" i="4"/>
  <c r="M4699" i="4"/>
  <c r="L4699" i="4"/>
  <c r="K4699" i="4"/>
  <c r="J4699" i="4"/>
  <c r="I4699" i="4"/>
  <c r="S4699" i="4" s="1"/>
  <c r="H4699" i="4"/>
  <c r="G4699" i="4"/>
  <c r="F4699" i="4"/>
  <c r="E4699" i="4"/>
  <c r="P4699" i="4" s="1"/>
  <c r="D4699" i="4"/>
  <c r="C4699" i="4"/>
  <c r="B4699" i="4"/>
  <c r="A4699" i="4"/>
  <c r="N4698" i="4"/>
  <c r="M4698" i="4"/>
  <c r="L4698" i="4"/>
  <c r="K4698" i="4"/>
  <c r="J4698" i="4"/>
  <c r="T4698" i="4" s="1"/>
  <c r="I4698" i="4"/>
  <c r="S4698" i="4" s="1"/>
  <c r="H4698" i="4"/>
  <c r="G4698" i="4"/>
  <c r="F4698" i="4"/>
  <c r="Q4698" i="4" s="1"/>
  <c r="E4698" i="4"/>
  <c r="D4698" i="4"/>
  <c r="C4698" i="4"/>
  <c r="B4698" i="4"/>
  <c r="O4698" i="4" s="1"/>
  <c r="A4698" i="4"/>
  <c r="T4697" i="4"/>
  <c r="N4697" i="4"/>
  <c r="M4697" i="4"/>
  <c r="L4697" i="4"/>
  <c r="K4697" i="4"/>
  <c r="J4697" i="4"/>
  <c r="I4697" i="4"/>
  <c r="S4697" i="4" s="1"/>
  <c r="H4697" i="4"/>
  <c r="G4697" i="4"/>
  <c r="F4697" i="4"/>
  <c r="E4697" i="4"/>
  <c r="P4697" i="4" s="1"/>
  <c r="D4697" i="4"/>
  <c r="C4697" i="4"/>
  <c r="B4697" i="4"/>
  <c r="O4697" i="4" s="1"/>
  <c r="A4697" i="4"/>
  <c r="O4696" i="4"/>
  <c r="N4696" i="4"/>
  <c r="M4696" i="4"/>
  <c r="L4696" i="4"/>
  <c r="K4696" i="4"/>
  <c r="J4696" i="4"/>
  <c r="T4696" i="4" s="1"/>
  <c r="I4696" i="4"/>
  <c r="H4696" i="4"/>
  <c r="G4696" i="4"/>
  <c r="F4696" i="4"/>
  <c r="Q4696" i="4" s="1"/>
  <c r="E4696" i="4"/>
  <c r="D4696" i="4"/>
  <c r="C4696" i="4"/>
  <c r="B4696" i="4"/>
  <c r="A4696" i="4"/>
  <c r="N4695" i="4"/>
  <c r="M4695" i="4"/>
  <c r="L4695" i="4"/>
  <c r="K4695" i="4"/>
  <c r="J4695" i="4"/>
  <c r="T4695" i="4" s="1"/>
  <c r="I4695" i="4"/>
  <c r="S4695" i="4" s="1"/>
  <c r="H4695" i="4"/>
  <c r="G4695" i="4"/>
  <c r="F4695" i="4"/>
  <c r="E4695" i="4"/>
  <c r="P4695" i="4" s="1"/>
  <c r="D4695" i="4"/>
  <c r="C4695" i="4"/>
  <c r="B4695" i="4"/>
  <c r="O4695" i="4" s="1"/>
  <c r="A4695" i="4"/>
  <c r="R4694" i="4"/>
  <c r="P4694" i="4"/>
  <c r="N4694" i="4"/>
  <c r="M4694" i="4"/>
  <c r="L4694" i="4"/>
  <c r="K4694" i="4"/>
  <c r="J4694" i="4"/>
  <c r="T4694" i="4" s="1"/>
  <c r="I4694" i="4"/>
  <c r="H4694" i="4"/>
  <c r="G4694" i="4"/>
  <c r="F4694" i="4"/>
  <c r="Q4694" i="4" s="1"/>
  <c r="E4694" i="4"/>
  <c r="D4694" i="4"/>
  <c r="C4694" i="4"/>
  <c r="B4694" i="4"/>
  <c r="O4694" i="4" s="1"/>
  <c r="A4694" i="4"/>
  <c r="P4693" i="4"/>
  <c r="N4693" i="4"/>
  <c r="M4693" i="4"/>
  <c r="L4693" i="4"/>
  <c r="K4693" i="4"/>
  <c r="J4693" i="4"/>
  <c r="T4693" i="4" s="1"/>
  <c r="I4693" i="4"/>
  <c r="H4693" i="4"/>
  <c r="G4693" i="4"/>
  <c r="F4693" i="4"/>
  <c r="E4693" i="4"/>
  <c r="D4693" i="4"/>
  <c r="C4693" i="4"/>
  <c r="B4693" i="4"/>
  <c r="A4693" i="4"/>
  <c r="N4692" i="4"/>
  <c r="M4692" i="4"/>
  <c r="L4692" i="4"/>
  <c r="K4692" i="4"/>
  <c r="J4692" i="4"/>
  <c r="I4692" i="4"/>
  <c r="S4692" i="4" s="1"/>
  <c r="H4692" i="4"/>
  <c r="G4692" i="4"/>
  <c r="F4692" i="4"/>
  <c r="Q4692" i="4" s="1"/>
  <c r="E4692" i="4"/>
  <c r="D4692" i="4"/>
  <c r="C4692" i="4"/>
  <c r="B4692" i="4"/>
  <c r="A4692" i="4"/>
  <c r="N4691" i="4"/>
  <c r="M4691" i="4"/>
  <c r="L4691" i="4"/>
  <c r="K4691" i="4"/>
  <c r="J4691" i="4"/>
  <c r="I4691" i="4"/>
  <c r="S4691" i="4" s="1"/>
  <c r="H4691" i="4"/>
  <c r="G4691" i="4"/>
  <c r="F4691" i="4"/>
  <c r="Q4691" i="4" s="1"/>
  <c r="E4691" i="4"/>
  <c r="D4691" i="4"/>
  <c r="C4691" i="4"/>
  <c r="B4691" i="4"/>
  <c r="A4691" i="4"/>
  <c r="O4690" i="4"/>
  <c r="N4690" i="4"/>
  <c r="M4690" i="4"/>
  <c r="L4690" i="4"/>
  <c r="K4690" i="4"/>
  <c r="J4690" i="4"/>
  <c r="I4690" i="4"/>
  <c r="S4690" i="4" s="1"/>
  <c r="H4690" i="4"/>
  <c r="G4690" i="4"/>
  <c r="F4690" i="4"/>
  <c r="R4690" i="4" s="1"/>
  <c r="E4690" i="4"/>
  <c r="P4690" i="4" s="1"/>
  <c r="D4690" i="4"/>
  <c r="C4690" i="4"/>
  <c r="B4690" i="4"/>
  <c r="A4690" i="4"/>
  <c r="T4689" i="4"/>
  <c r="S4689" i="4"/>
  <c r="N4689" i="4"/>
  <c r="M4689" i="4"/>
  <c r="L4689" i="4"/>
  <c r="K4689" i="4"/>
  <c r="J4689" i="4"/>
  <c r="I4689" i="4"/>
  <c r="H4689" i="4"/>
  <c r="G4689" i="4"/>
  <c r="F4689" i="4"/>
  <c r="Q4689" i="4" s="1"/>
  <c r="E4689" i="4"/>
  <c r="P4689" i="4" s="1"/>
  <c r="D4689" i="4"/>
  <c r="C4689" i="4"/>
  <c r="B4689" i="4"/>
  <c r="A4689" i="4"/>
  <c r="P4688" i="4"/>
  <c r="N4688" i="4"/>
  <c r="M4688" i="4"/>
  <c r="L4688" i="4"/>
  <c r="K4688" i="4"/>
  <c r="J4688" i="4"/>
  <c r="T4688" i="4" s="1"/>
  <c r="I4688" i="4"/>
  <c r="S4688" i="4" s="1"/>
  <c r="H4688" i="4"/>
  <c r="G4688" i="4"/>
  <c r="F4688" i="4"/>
  <c r="Q4688" i="4" s="1"/>
  <c r="E4688" i="4"/>
  <c r="D4688" i="4"/>
  <c r="C4688" i="4"/>
  <c r="B4688" i="4"/>
  <c r="O4688" i="4" s="1"/>
  <c r="A4688" i="4"/>
  <c r="N4687" i="4"/>
  <c r="M4687" i="4"/>
  <c r="L4687" i="4"/>
  <c r="K4687" i="4"/>
  <c r="J4687" i="4"/>
  <c r="T4687" i="4" s="1"/>
  <c r="I4687" i="4"/>
  <c r="S4687" i="4" s="1"/>
  <c r="H4687" i="4"/>
  <c r="G4687" i="4"/>
  <c r="F4687" i="4"/>
  <c r="Q4687" i="4" s="1"/>
  <c r="E4687" i="4"/>
  <c r="D4687" i="4"/>
  <c r="C4687" i="4"/>
  <c r="B4687" i="4"/>
  <c r="O4687" i="4" s="1"/>
  <c r="A4687" i="4"/>
  <c r="S4686" i="4"/>
  <c r="N4686" i="4"/>
  <c r="M4686" i="4"/>
  <c r="L4686" i="4"/>
  <c r="K4686" i="4"/>
  <c r="J4686" i="4"/>
  <c r="I4686" i="4"/>
  <c r="H4686" i="4"/>
  <c r="G4686" i="4"/>
  <c r="F4686" i="4"/>
  <c r="E4686" i="4"/>
  <c r="P4686" i="4" s="1"/>
  <c r="D4686" i="4"/>
  <c r="C4686" i="4"/>
  <c r="B4686" i="4"/>
  <c r="O4686" i="4" s="1"/>
  <c r="A4686" i="4"/>
  <c r="Q4685" i="4"/>
  <c r="N4685" i="4"/>
  <c r="M4685" i="4"/>
  <c r="L4685" i="4"/>
  <c r="K4685" i="4"/>
  <c r="J4685" i="4"/>
  <c r="T4685" i="4" s="1"/>
  <c r="I4685" i="4"/>
  <c r="S4685" i="4" s="1"/>
  <c r="H4685" i="4"/>
  <c r="G4685" i="4"/>
  <c r="F4685" i="4"/>
  <c r="E4685" i="4"/>
  <c r="P4685" i="4" s="1"/>
  <c r="D4685" i="4"/>
  <c r="C4685" i="4"/>
  <c r="B4685" i="4"/>
  <c r="A4685" i="4"/>
  <c r="N4684" i="4"/>
  <c r="M4684" i="4"/>
  <c r="L4684" i="4"/>
  <c r="K4684" i="4"/>
  <c r="J4684" i="4"/>
  <c r="I4684" i="4"/>
  <c r="S4684" i="4" s="1"/>
  <c r="H4684" i="4"/>
  <c r="G4684" i="4"/>
  <c r="F4684" i="4"/>
  <c r="Q4684" i="4" s="1"/>
  <c r="E4684" i="4"/>
  <c r="R4684" i="4" s="1"/>
  <c r="D4684" i="4"/>
  <c r="C4684" i="4"/>
  <c r="B4684" i="4"/>
  <c r="O4684" i="4" s="1"/>
  <c r="A4684" i="4"/>
  <c r="N4683" i="4"/>
  <c r="M4683" i="4"/>
  <c r="L4683" i="4"/>
  <c r="K4683" i="4"/>
  <c r="J4683" i="4"/>
  <c r="I4683" i="4"/>
  <c r="S4683" i="4" s="1"/>
  <c r="H4683" i="4"/>
  <c r="G4683" i="4"/>
  <c r="F4683" i="4"/>
  <c r="Q4683" i="4" s="1"/>
  <c r="E4683" i="4"/>
  <c r="D4683" i="4"/>
  <c r="C4683" i="4"/>
  <c r="B4683" i="4"/>
  <c r="O4683" i="4" s="1"/>
  <c r="A4683" i="4"/>
  <c r="T4682" i="4"/>
  <c r="N4682" i="4"/>
  <c r="M4682" i="4"/>
  <c r="L4682" i="4"/>
  <c r="K4682" i="4"/>
  <c r="J4682" i="4"/>
  <c r="I4682" i="4"/>
  <c r="S4682" i="4" s="1"/>
  <c r="H4682" i="4"/>
  <c r="G4682" i="4"/>
  <c r="F4682" i="4"/>
  <c r="Q4682" i="4" s="1"/>
  <c r="E4682" i="4"/>
  <c r="D4682" i="4"/>
  <c r="C4682" i="4"/>
  <c r="B4682" i="4"/>
  <c r="O4682" i="4" s="1"/>
  <c r="A4682" i="4"/>
  <c r="N4681" i="4"/>
  <c r="M4681" i="4"/>
  <c r="L4681" i="4"/>
  <c r="K4681" i="4"/>
  <c r="J4681" i="4"/>
  <c r="I4681" i="4"/>
  <c r="S4681" i="4" s="1"/>
  <c r="H4681" i="4"/>
  <c r="G4681" i="4"/>
  <c r="F4681" i="4"/>
  <c r="Q4681" i="4" s="1"/>
  <c r="E4681" i="4"/>
  <c r="P4681" i="4" s="1"/>
  <c r="D4681" i="4"/>
  <c r="C4681" i="4"/>
  <c r="B4681" i="4"/>
  <c r="A4681" i="4"/>
  <c r="P4680" i="4"/>
  <c r="N4680" i="4"/>
  <c r="M4680" i="4"/>
  <c r="L4680" i="4"/>
  <c r="K4680" i="4"/>
  <c r="J4680" i="4"/>
  <c r="T4680" i="4" s="1"/>
  <c r="I4680" i="4"/>
  <c r="S4680" i="4" s="1"/>
  <c r="H4680" i="4"/>
  <c r="G4680" i="4"/>
  <c r="F4680" i="4"/>
  <c r="Q4680" i="4" s="1"/>
  <c r="E4680" i="4"/>
  <c r="D4680" i="4"/>
  <c r="C4680" i="4"/>
  <c r="B4680" i="4"/>
  <c r="O4680" i="4" s="1"/>
  <c r="A4680" i="4"/>
  <c r="N4679" i="4"/>
  <c r="M4679" i="4"/>
  <c r="L4679" i="4"/>
  <c r="K4679" i="4"/>
  <c r="J4679" i="4"/>
  <c r="I4679" i="4"/>
  <c r="S4679" i="4" s="1"/>
  <c r="H4679" i="4"/>
  <c r="G4679" i="4"/>
  <c r="F4679" i="4"/>
  <c r="Q4679" i="4" s="1"/>
  <c r="E4679" i="4"/>
  <c r="D4679" i="4"/>
  <c r="C4679" i="4"/>
  <c r="B4679" i="4"/>
  <c r="A4679" i="4"/>
  <c r="N4678" i="4"/>
  <c r="M4678" i="4"/>
  <c r="L4678" i="4"/>
  <c r="K4678" i="4"/>
  <c r="J4678" i="4"/>
  <c r="I4678" i="4"/>
  <c r="S4678" i="4" s="1"/>
  <c r="H4678" i="4"/>
  <c r="G4678" i="4"/>
  <c r="F4678" i="4"/>
  <c r="Q4678" i="4" s="1"/>
  <c r="E4678" i="4"/>
  <c r="D4678" i="4"/>
  <c r="C4678" i="4"/>
  <c r="B4678" i="4"/>
  <c r="O4678" i="4" s="1"/>
  <c r="A4678" i="4"/>
  <c r="N4677" i="4"/>
  <c r="M4677" i="4"/>
  <c r="L4677" i="4"/>
  <c r="K4677" i="4"/>
  <c r="J4677" i="4"/>
  <c r="I4677" i="4"/>
  <c r="S4677" i="4" s="1"/>
  <c r="H4677" i="4"/>
  <c r="G4677" i="4"/>
  <c r="F4677" i="4"/>
  <c r="E4677" i="4"/>
  <c r="P4677" i="4" s="1"/>
  <c r="D4677" i="4"/>
  <c r="C4677" i="4"/>
  <c r="B4677" i="4"/>
  <c r="A4677" i="4"/>
  <c r="N4676" i="4"/>
  <c r="M4676" i="4"/>
  <c r="L4676" i="4"/>
  <c r="K4676" i="4"/>
  <c r="J4676" i="4"/>
  <c r="I4676" i="4"/>
  <c r="S4676" i="4" s="1"/>
  <c r="H4676" i="4"/>
  <c r="G4676" i="4"/>
  <c r="F4676" i="4"/>
  <c r="Q4676" i="4" s="1"/>
  <c r="E4676" i="4"/>
  <c r="D4676" i="4"/>
  <c r="C4676" i="4"/>
  <c r="B4676" i="4"/>
  <c r="O4676" i="4" s="1"/>
  <c r="A4676" i="4"/>
  <c r="T4675" i="4"/>
  <c r="N4675" i="4"/>
  <c r="M4675" i="4"/>
  <c r="L4675" i="4"/>
  <c r="K4675" i="4"/>
  <c r="J4675" i="4"/>
  <c r="I4675" i="4"/>
  <c r="S4675" i="4" s="1"/>
  <c r="H4675" i="4"/>
  <c r="G4675" i="4"/>
  <c r="F4675" i="4"/>
  <c r="Q4675" i="4" s="1"/>
  <c r="E4675" i="4"/>
  <c r="D4675" i="4"/>
  <c r="C4675" i="4"/>
  <c r="B4675" i="4"/>
  <c r="O4675" i="4" s="1"/>
  <c r="A4675" i="4"/>
  <c r="N4674" i="4"/>
  <c r="M4674" i="4"/>
  <c r="L4674" i="4"/>
  <c r="K4674" i="4"/>
  <c r="J4674" i="4"/>
  <c r="T4674" i="4" s="1"/>
  <c r="I4674" i="4"/>
  <c r="S4674" i="4" s="1"/>
  <c r="H4674" i="4"/>
  <c r="G4674" i="4"/>
  <c r="F4674" i="4"/>
  <c r="Q4674" i="4" s="1"/>
  <c r="E4674" i="4"/>
  <c r="D4674" i="4"/>
  <c r="C4674" i="4"/>
  <c r="B4674" i="4"/>
  <c r="A4674" i="4"/>
  <c r="T4673" i="4"/>
  <c r="N4673" i="4"/>
  <c r="M4673" i="4"/>
  <c r="L4673" i="4"/>
  <c r="K4673" i="4"/>
  <c r="J4673" i="4"/>
  <c r="I4673" i="4"/>
  <c r="S4673" i="4" s="1"/>
  <c r="H4673" i="4"/>
  <c r="G4673" i="4"/>
  <c r="F4673" i="4"/>
  <c r="Q4673" i="4" s="1"/>
  <c r="E4673" i="4"/>
  <c r="P4673" i="4" s="1"/>
  <c r="D4673" i="4"/>
  <c r="C4673" i="4"/>
  <c r="B4673" i="4"/>
  <c r="O4673" i="4" s="1"/>
  <c r="A4673" i="4"/>
  <c r="T4672" i="4"/>
  <c r="N4672" i="4"/>
  <c r="M4672" i="4"/>
  <c r="L4672" i="4"/>
  <c r="K4672" i="4"/>
  <c r="J4672" i="4"/>
  <c r="I4672" i="4"/>
  <c r="H4672" i="4"/>
  <c r="G4672" i="4"/>
  <c r="F4672" i="4"/>
  <c r="Q4672" i="4" s="1"/>
  <c r="E4672" i="4"/>
  <c r="D4672" i="4"/>
  <c r="C4672" i="4"/>
  <c r="B4672" i="4"/>
  <c r="O4672" i="4" s="1"/>
  <c r="A4672" i="4"/>
  <c r="N4671" i="4"/>
  <c r="M4671" i="4"/>
  <c r="L4671" i="4"/>
  <c r="K4671" i="4"/>
  <c r="J4671" i="4"/>
  <c r="I4671" i="4"/>
  <c r="S4671" i="4" s="1"/>
  <c r="H4671" i="4"/>
  <c r="G4671" i="4"/>
  <c r="F4671" i="4"/>
  <c r="Q4671" i="4" s="1"/>
  <c r="E4671" i="4"/>
  <c r="D4671" i="4"/>
  <c r="C4671" i="4"/>
  <c r="B4671" i="4"/>
  <c r="O4671" i="4" s="1"/>
  <c r="A4671" i="4"/>
  <c r="N4670" i="4"/>
  <c r="M4670" i="4"/>
  <c r="L4670" i="4"/>
  <c r="K4670" i="4"/>
  <c r="J4670" i="4"/>
  <c r="I4670" i="4"/>
  <c r="S4670" i="4" s="1"/>
  <c r="H4670" i="4"/>
  <c r="G4670" i="4"/>
  <c r="F4670" i="4"/>
  <c r="Q4670" i="4" s="1"/>
  <c r="E4670" i="4"/>
  <c r="D4670" i="4"/>
  <c r="C4670" i="4"/>
  <c r="B4670" i="4"/>
  <c r="A4670" i="4"/>
  <c r="N4669" i="4"/>
  <c r="M4669" i="4"/>
  <c r="L4669" i="4"/>
  <c r="K4669" i="4"/>
  <c r="J4669" i="4"/>
  <c r="I4669" i="4"/>
  <c r="S4669" i="4" s="1"/>
  <c r="H4669" i="4"/>
  <c r="G4669" i="4"/>
  <c r="F4669" i="4"/>
  <c r="Q4669" i="4" s="1"/>
  <c r="E4669" i="4"/>
  <c r="D4669" i="4"/>
  <c r="C4669" i="4"/>
  <c r="B4669" i="4"/>
  <c r="O4669" i="4" s="1"/>
  <c r="A4669" i="4"/>
  <c r="P4668" i="4"/>
  <c r="N4668" i="4"/>
  <c r="M4668" i="4"/>
  <c r="L4668" i="4"/>
  <c r="K4668" i="4"/>
  <c r="J4668" i="4"/>
  <c r="T4668" i="4" s="1"/>
  <c r="I4668" i="4"/>
  <c r="S4668" i="4" s="1"/>
  <c r="H4668" i="4"/>
  <c r="G4668" i="4"/>
  <c r="F4668" i="4"/>
  <c r="E4668" i="4"/>
  <c r="D4668" i="4"/>
  <c r="C4668" i="4"/>
  <c r="B4668" i="4"/>
  <c r="O4668" i="4" s="1"/>
  <c r="A4668" i="4"/>
  <c r="N4667" i="4"/>
  <c r="M4667" i="4"/>
  <c r="L4667" i="4"/>
  <c r="K4667" i="4"/>
  <c r="J4667" i="4"/>
  <c r="I4667" i="4"/>
  <c r="S4667" i="4" s="1"/>
  <c r="H4667" i="4"/>
  <c r="G4667" i="4"/>
  <c r="F4667" i="4"/>
  <c r="E4667" i="4"/>
  <c r="P4667" i="4" s="1"/>
  <c r="D4667" i="4"/>
  <c r="C4667" i="4"/>
  <c r="B4667" i="4"/>
  <c r="O4667" i="4" s="1"/>
  <c r="A4667" i="4"/>
  <c r="O4666" i="4"/>
  <c r="N4666" i="4"/>
  <c r="M4666" i="4"/>
  <c r="L4666" i="4"/>
  <c r="K4666" i="4"/>
  <c r="J4666" i="4"/>
  <c r="I4666" i="4"/>
  <c r="S4666" i="4" s="1"/>
  <c r="H4666" i="4"/>
  <c r="G4666" i="4"/>
  <c r="F4666" i="4"/>
  <c r="Q4666" i="4" s="1"/>
  <c r="E4666" i="4"/>
  <c r="D4666" i="4"/>
  <c r="C4666" i="4"/>
  <c r="B4666" i="4"/>
  <c r="A4666" i="4"/>
  <c r="N4665" i="4"/>
  <c r="M4665" i="4"/>
  <c r="L4665" i="4"/>
  <c r="K4665" i="4"/>
  <c r="J4665" i="4"/>
  <c r="T4665" i="4" s="1"/>
  <c r="I4665" i="4"/>
  <c r="W4665" i="4" s="1"/>
  <c r="H4665" i="4"/>
  <c r="G4665" i="4"/>
  <c r="F4665" i="4"/>
  <c r="Q4665" i="4" s="1"/>
  <c r="E4665" i="4"/>
  <c r="D4665" i="4"/>
  <c r="C4665" i="4"/>
  <c r="B4665" i="4"/>
  <c r="O4665" i="4" s="1"/>
  <c r="A4665" i="4"/>
  <c r="T4664" i="4"/>
  <c r="O4664" i="4"/>
  <c r="N4664" i="4"/>
  <c r="M4664" i="4"/>
  <c r="L4664" i="4"/>
  <c r="K4664" i="4"/>
  <c r="J4664" i="4"/>
  <c r="I4664" i="4"/>
  <c r="S4664" i="4" s="1"/>
  <c r="H4664" i="4"/>
  <c r="G4664" i="4"/>
  <c r="F4664" i="4"/>
  <c r="E4664" i="4"/>
  <c r="D4664" i="4"/>
  <c r="C4664" i="4"/>
  <c r="B4664" i="4"/>
  <c r="A4664" i="4"/>
  <c r="N4663" i="4"/>
  <c r="M4663" i="4"/>
  <c r="L4663" i="4"/>
  <c r="K4663" i="4"/>
  <c r="J4663" i="4"/>
  <c r="T4663" i="4" s="1"/>
  <c r="I4663" i="4"/>
  <c r="S4663" i="4" s="1"/>
  <c r="H4663" i="4"/>
  <c r="G4663" i="4"/>
  <c r="F4663" i="4"/>
  <c r="Q4663" i="4" s="1"/>
  <c r="E4663" i="4"/>
  <c r="D4663" i="4"/>
  <c r="C4663" i="4"/>
  <c r="B4663" i="4"/>
  <c r="O4663" i="4" s="1"/>
  <c r="A4663" i="4"/>
  <c r="O4662" i="4"/>
  <c r="N4662" i="4"/>
  <c r="M4662" i="4"/>
  <c r="L4662" i="4"/>
  <c r="K4662" i="4"/>
  <c r="J4662" i="4"/>
  <c r="I4662" i="4"/>
  <c r="S4662" i="4" s="1"/>
  <c r="H4662" i="4"/>
  <c r="G4662" i="4"/>
  <c r="F4662" i="4"/>
  <c r="Q4662" i="4" s="1"/>
  <c r="E4662" i="4"/>
  <c r="D4662" i="4"/>
  <c r="C4662" i="4"/>
  <c r="B4662" i="4"/>
  <c r="A4662" i="4"/>
  <c r="P4661" i="4"/>
  <c r="N4661" i="4"/>
  <c r="M4661" i="4"/>
  <c r="L4661" i="4"/>
  <c r="K4661" i="4"/>
  <c r="J4661" i="4"/>
  <c r="T4661" i="4" s="1"/>
  <c r="I4661" i="4"/>
  <c r="H4661" i="4"/>
  <c r="G4661" i="4"/>
  <c r="F4661" i="4"/>
  <c r="Q4661" i="4" s="1"/>
  <c r="E4661" i="4"/>
  <c r="D4661" i="4"/>
  <c r="C4661" i="4"/>
  <c r="B4661" i="4"/>
  <c r="O4661" i="4" s="1"/>
  <c r="A4661" i="4"/>
  <c r="N4660" i="4"/>
  <c r="M4660" i="4"/>
  <c r="L4660" i="4"/>
  <c r="K4660" i="4"/>
  <c r="J4660" i="4"/>
  <c r="T4660" i="4" s="1"/>
  <c r="I4660" i="4"/>
  <c r="S4660" i="4" s="1"/>
  <c r="H4660" i="4"/>
  <c r="G4660" i="4"/>
  <c r="F4660" i="4"/>
  <c r="Q4660" i="4" s="1"/>
  <c r="E4660" i="4"/>
  <c r="D4660" i="4"/>
  <c r="C4660" i="4"/>
  <c r="B4660" i="4"/>
  <c r="O4660" i="4" s="1"/>
  <c r="A4660" i="4"/>
  <c r="T4659" i="4"/>
  <c r="N4659" i="4"/>
  <c r="M4659" i="4"/>
  <c r="L4659" i="4"/>
  <c r="K4659" i="4"/>
  <c r="J4659" i="4"/>
  <c r="I4659" i="4"/>
  <c r="S4659" i="4" s="1"/>
  <c r="H4659" i="4"/>
  <c r="G4659" i="4"/>
  <c r="F4659" i="4"/>
  <c r="Q4659" i="4" s="1"/>
  <c r="E4659" i="4"/>
  <c r="P4659" i="4" s="1"/>
  <c r="D4659" i="4"/>
  <c r="C4659" i="4"/>
  <c r="B4659" i="4"/>
  <c r="O4659" i="4" s="1"/>
  <c r="A4659" i="4"/>
  <c r="T4658" i="4"/>
  <c r="S4658" i="4"/>
  <c r="N4658" i="4"/>
  <c r="M4658" i="4"/>
  <c r="L4658" i="4"/>
  <c r="K4658" i="4"/>
  <c r="J4658" i="4"/>
  <c r="I4658" i="4"/>
  <c r="H4658" i="4"/>
  <c r="G4658" i="4"/>
  <c r="F4658" i="4"/>
  <c r="Q4658" i="4" s="1"/>
  <c r="E4658" i="4"/>
  <c r="D4658" i="4"/>
  <c r="C4658" i="4"/>
  <c r="B4658" i="4"/>
  <c r="O4658" i="4" s="1"/>
  <c r="A4658" i="4"/>
  <c r="T4657" i="4"/>
  <c r="S4657" i="4"/>
  <c r="N4657" i="4"/>
  <c r="M4657" i="4"/>
  <c r="L4657" i="4"/>
  <c r="K4657" i="4"/>
  <c r="J4657" i="4"/>
  <c r="I4657" i="4"/>
  <c r="H4657" i="4"/>
  <c r="G4657" i="4"/>
  <c r="F4657" i="4"/>
  <c r="E4657" i="4"/>
  <c r="P4657" i="4" s="1"/>
  <c r="D4657" i="4"/>
  <c r="C4657" i="4"/>
  <c r="B4657" i="4"/>
  <c r="O4657" i="4" s="1"/>
  <c r="A4657" i="4"/>
  <c r="T4656" i="4"/>
  <c r="O4656" i="4"/>
  <c r="N4656" i="4"/>
  <c r="M4656" i="4"/>
  <c r="L4656" i="4"/>
  <c r="K4656" i="4"/>
  <c r="J4656" i="4"/>
  <c r="I4656" i="4"/>
  <c r="H4656" i="4"/>
  <c r="G4656" i="4"/>
  <c r="F4656" i="4"/>
  <c r="Q4656" i="4" s="1"/>
  <c r="E4656" i="4"/>
  <c r="D4656" i="4"/>
  <c r="C4656" i="4"/>
  <c r="B4656" i="4"/>
  <c r="A4656" i="4"/>
  <c r="N4655" i="4"/>
  <c r="M4655" i="4"/>
  <c r="L4655" i="4"/>
  <c r="K4655" i="4"/>
  <c r="J4655" i="4"/>
  <c r="T4655" i="4" s="1"/>
  <c r="I4655" i="4"/>
  <c r="S4655" i="4" s="1"/>
  <c r="H4655" i="4"/>
  <c r="G4655" i="4"/>
  <c r="F4655" i="4"/>
  <c r="Q4655" i="4" s="1"/>
  <c r="E4655" i="4"/>
  <c r="D4655" i="4"/>
  <c r="C4655" i="4"/>
  <c r="B4655" i="4"/>
  <c r="O4655" i="4" s="1"/>
  <c r="A4655" i="4"/>
  <c r="S4654" i="4"/>
  <c r="N4654" i="4"/>
  <c r="M4654" i="4"/>
  <c r="L4654" i="4"/>
  <c r="K4654" i="4"/>
  <c r="J4654" i="4"/>
  <c r="T4654" i="4" s="1"/>
  <c r="I4654" i="4"/>
  <c r="H4654" i="4"/>
  <c r="G4654" i="4"/>
  <c r="F4654" i="4"/>
  <c r="Q4654" i="4" s="1"/>
  <c r="E4654" i="4"/>
  <c r="D4654" i="4"/>
  <c r="C4654" i="4"/>
  <c r="B4654" i="4"/>
  <c r="O4654" i="4" s="1"/>
  <c r="A4654" i="4"/>
  <c r="N4653" i="4"/>
  <c r="M4653" i="4"/>
  <c r="L4653" i="4"/>
  <c r="K4653" i="4"/>
  <c r="J4653" i="4"/>
  <c r="I4653" i="4"/>
  <c r="S4653" i="4" s="1"/>
  <c r="H4653" i="4"/>
  <c r="G4653" i="4"/>
  <c r="F4653" i="4"/>
  <c r="Q4653" i="4" s="1"/>
  <c r="E4653" i="4"/>
  <c r="D4653" i="4"/>
  <c r="C4653" i="4"/>
  <c r="B4653" i="4"/>
  <c r="A4653" i="4"/>
  <c r="N4652" i="4"/>
  <c r="M4652" i="4"/>
  <c r="L4652" i="4"/>
  <c r="K4652" i="4"/>
  <c r="J4652" i="4"/>
  <c r="I4652" i="4"/>
  <c r="S4652" i="4" s="1"/>
  <c r="H4652" i="4"/>
  <c r="G4652" i="4"/>
  <c r="F4652" i="4"/>
  <c r="Q4652" i="4" s="1"/>
  <c r="E4652" i="4"/>
  <c r="D4652" i="4"/>
  <c r="C4652" i="4"/>
  <c r="B4652" i="4"/>
  <c r="O4652" i="4" s="1"/>
  <c r="A4652" i="4"/>
  <c r="T4651" i="4"/>
  <c r="N4651" i="4"/>
  <c r="M4651" i="4"/>
  <c r="L4651" i="4"/>
  <c r="K4651" i="4"/>
  <c r="J4651" i="4"/>
  <c r="I4651" i="4"/>
  <c r="S4651" i="4" s="1"/>
  <c r="H4651" i="4"/>
  <c r="G4651" i="4"/>
  <c r="F4651" i="4"/>
  <c r="Q4651" i="4" s="1"/>
  <c r="E4651" i="4"/>
  <c r="D4651" i="4"/>
  <c r="C4651" i="4"/>
  <c r="B4651" i="4"/>
  <c r="O4651" i="4" s="1"/>
  <c r="A4651" i="4"/>
  <c r="N4650" i="4"/>
  <c r="M4650" i="4"/>
  <c r="L4650" i="4"/>
  <c r="K4650" i="4"/>
  <c r="J4650" i="4"/>
  <c r="I4650" i="4"/>
  <c r="S4650" i="4" s="1"/>
  <c r="H4650" i="4"/>
  <c r="G4650" i="4"/>
  <c r="F4650" i="4"/>
  <c r="Q4650" i="4" s="1"/>
  <c r="E4650" i="4"/>
  <c r="D4650" i="4"/>
  <c r="C4650" i="4"/>
  <c r="B4650" i="4"/>
  <c r="O4650" i="4" s="1"/>
  <c r="A4650" i="4"/>
  <c r="S4649" i="4"/>
  <c r="N4649" i="4"/>
  <c r="M4649" i="4"/>
  <c r="L4649" i="4"/>
  <c r="K4649" i="4"/>
  <c r="J4649" i="4"/>
  <c r="I4649" i="4"/>
  <c r="H4649" i="4"/>
  <c r="G4649" i="4"/>
  <c r="F4649" i="4"/>
  <c r="E4649" i="4"/>
  <c r="P4649" i="4" s="1"/>
  <c r="D4649" i="4"/>
  <c r="C4649" i="4"/>
  <c r="B4649" i="4"/>
  <c r="O4649" i="4" s="1"/>
  <c r="A4649" i="4"/>
  <c r="O4648" i="4"/>
  <c r="N4648" i="4"/>
  <c r="M4648" i="4"/>
  <c r="L4648" i="4"/>
  <c r="K4648" i="4"/>
  <c r="J4648" i="4"/>
  <c r="T4648" i="4" s="1"/>
  <c r="I4648" i="4"/>
  <c r="S4648" i="4" s="1"/>
  <c r="H4648" i="4"/>
  <c r="G4648" i="4"/>
  <c r="F4648" i="4"/>
  <c r="Q4648" i="4" s="1"/>
  <c r="E4648" i="4"/>
  <c r="P4648" i="4" s="1"/>
  <c r="D4648" i="4"/>
  <c r="C4648" i="4"/>
  <c r="B4648" i="4"/>
  <c r="A4648" i="4"/>
  <c r="N4647" i="4"/>
  <c r="M4647" i="4"/>
  <c r="L4647" i="4"/>
  <c r="K4647" i="4"/>
  <c r="J4647" i="4"/>
  <c r="I4647" i="4"/>
  <c r="S4647" i="4" s="1"/>
  <c r="H4647" i="4"/>
  <c r="G4647" i="4"/>
  <c r="F4647" i="4"/>
  <c r="R4647" i="4" s="1"/>
  <c r="E4647" i="4"/>
  <c r="P4647" i="4" s="1"/>
  <c r="D4647" i="4"/>
  <c r="C4647" i="4"/>
  <c r="B4647" i="4"/>
  <c r="O4647" i="4" s="1"/>
  <c r="A4647" i="4"/>
  <c r="P4646" i="4"/>
  <c r="N4646" i="4"/>
  <c r="M4646" i="4"/>
  <c r="L4646" i="4"/>
  <c r="K4646" i="4"/>
  <c r="J4646" i="4"/>
  <c r="T4646" i="4" s="1"/>
  <c r="I4646" i="4"/>
  <c r="S4646" i="4" s="1"/>
  <c r="H4646" i="4"/>
  <c r="G4646" i="4"/>
  <c r="F4646" i="4"/>
  <c r="E4646" i="4"/>
  <c r="D4646" i="4"/>
  <c r="C4646" i="4"/>
  <c r="B4646" i="4"/>
  <c r="O4646" i="4" s="1"/>
  <c r="A4646" i="4"/>
  <c r="N4645" i="4"/>
  <c r="M4645" i="4"/>
  <c r="L4645" i="4"/>
  <c r="K4645" i="4"/>
  <c r="J4645" i="4"/>
  <c r="I4645" i="4"/>
  <c r="S4645" i="4" s="1"/>
  <c r="H4645" i="4"/>
  <c r="G4645" i="4"/>
  <c r="F4645" i="4"/>
  <c r="E4645" i="4"/>
  <c r="P4645" i="4" s="1"/>
  <c r="D4645" i="4"/>
  <c r="C4645" i="4"/>
  <c r="B4645" i="4"/>
  <c r="A4645" i="4"/>
  <c r="Q4644" i="4"/>
  <c r="N4644" i="4"/>
  <c r="M4644" i="4"/>
  <c r="L4644" i="4"/>
  <c r="K4644" i="4"/>
  <c r="J4644" i="4"/>
  <c r="T4644" i="4" s="1"/>
  <c r="I4644" i="4"/>
  <c r="H4644" i="4"/>
  <c r="G4644" i="4"/>
  <c r="F4644" i="4"/>
  <c r="E4644" i="4"/>
  <c r="P4644" i="4" s="1"/>
  <c r="D4644" i="4"/>
  <c r="C4644" i="4"/>
  <c r="B4644" i="4"/>
  <c r="A4644" i="4"/>
  <c r="R4643" i="4"/>
  <c r="N4643" i="4"/>
  <c r="M4643" i="4"/>
  <c r="L4643" i="4"/>
  <c r="K4643" i="4"/>
  <c r="J4643" i="4"/>
  <c r="I4643" i="4"/>
  <c r="S4643" i="4" s="1"/>
  <c r="H4643" i="4"/>
  <c r="G4643" i="4"/>
  <c r="F4643" i="4"/>
  <c r="Q4643" i="4" s="1"/>
  <c r="E4643" i="4"/>
  <c r="P4643" i="4" s="1"/>
  <c r="D4643" i="4"/>
  <c r="C4643" i="4"/>
  <c r="B4643" i="4"/>
  <c r="A4643" i="4"/>
  <c r="S4642" i="4"/>
  <c r="N4642" i="4"/>
  <c r="M4642" i="4"/>
  <c r="L4642" i="4"/>
  <c r="K4642" i="4"/>
  <c r="J4642" i="4"/>
  <c r="T4642" i="4" s="1"/>
  <c r="I4642" i="4"/>
  <c r="H4642" i="4"/>
  <c r="G4642" i="4"/>
  <c r="F4642" i="4"/>
  <c r="E4642" i="4"/>
  <c r="D4642" i="4"/>
  <c r="C4642" i="4"/>
  <c r="B4642" i="4"/>
  <c r="O4642" i="4" s="1"/>
  <c r="A4642" i="4"/>
  <c r="N4641" i="4"/>
  <c r="M4641" i="4"/>
  <c r="L4641" i="4"/>
  <c r="K4641" i="4"/>
  <c r="J4641" i="4"/>
  <c r="T4641" i="4" s="1"/>
  <c r="I4641" i="4"/>
  <c r="S4641" i="4" s="1"/>
  <c r="H4641" i="4"/>
  <c r="G4641" i="4"/>
  <c r="F4641" i="4"/>
  <c r="Q4641" i="4" s="1"/>
  <c r="E4641" i="4"/>
  <c r="D4641" i="4"/>
  <c r="C4641" i="4"/>
  <c r="B4641" i="4"/>
  <c r="O4641" i="4" s="1"/>
  <c r="A4641" i="4"/>
  <c r="N4640" i="4"/>
  <c r="M4640" i="4"/>
  <c r="L4640" i="4"/>
  <c r="K4640" i="4"/>
  <c r="J4640" i="4"/>
  <c r="T4640" i="4" s="1"/>
  <c r="I4640" i="4"/>
  <c r="S4640" i="4" s="1"/>
  <c r="H4640" i="4"/>
  <c r="G4640" i="4"/>
  <c r="F4640" i="4"/>
  <c r="Q4640" i="4" s="1"/>
  <c r="E4640" i="4"/>
  <c r="D4640" i="4"/>
  <c r="C4640" i="4"/>
  <c r="B4640" i="4"/>
  <c r="O4640" i="4" s="1"/>
  <c r="A4640" i="4"/>
  <c r="N4639" i="4"/>
  <c r="M4639" i="4"/>
  <c r="L4639" i="4"/>
  <c r="K4639" i="4"/>
  <c r="J4639" i="4"/>
  <c r="T4639" i="4" s="1"/>
  <c r="I4639" i="4"/>
  <c r="S4639" i="4" s="1"/>
  <c r="H4639" i="4"/>
  <c r="G4639" i="4"/>
  <c r="F4639" i="4"/>
  <c r="Q4639" i="4" s="1"/>
  <c r="E4639" i="4"/>
  <c r="D4639" i="4"/>
  <c r="C4639" i="4"/>
  <c r="B4639" i="4"/>
  <c r="O4639" i="4" s="1"/>
  <c r="A4639" i="4"/>
  <c r="Q4638" i="4"/>
  <c r="N4638" i="4"/>
  <c r="M4638" i="4"/>
  <c r="L4638" i="4"/>
  <c r="K4638" i="4"/>
  <c r="J4638" i="4"/>
  <c r="T4638" i="4" s="1"/>
  <c r="I4638" i="4"/>
  <c r="H4638" i="4"/>
  <c r="G4638" i="4"/>
  <c r="F4638" i="4"/>
  <c r="E4638" i="4"/>
  <c r="D4638" i="4"/>
  <c r="C4638" i="4"/>
  <c r="B4638" i="4"/>
  <c r="O4638" i="4" s="1"/>
  <c r="A4638" i="4"/>
  <c r="N4637" i="4"/>
  <c r="M4637" i="4"/>
  <c r="L4637" i="4"/>
  <c r="K4637" i="4"/>
  <c r="J4637" i="4"/>
  <c r="I4637" i="4"/>
  <c r="S4637" i="4" s="1"/>
  <c r="H4637" i="4"/>
  <c r="G4637" i="4"/>
  <c r="F4637" i="4"/>
  <c r="R4637" i="4" s="1"/>
  <c r="E4637" i="4"/>
  <c r="P4637" i="4" s="1"/>
  <c r="D4637" i="4"/>
  <c r="C4637" i="4"/>
  <c r="B4637" i="4"/>
  <c r="O4637" i="4" s="1"/>
  <c r="A4637" i="4"/>
  <c r="N4636" i="4"/>
  <c r="M4636" i="4"/>
  <c r="L4636" i="4"/>
  <c r="K4636" i="4"/>
  <c r="J4636" i="4"/>
  <c r="T4636" i="4" s="1"/>
  <c r="I4636" i="4"/>
  <c r="H4636" i="4"/>
  <c r="G4636" i="4"/>
  <c r="F4636" i="4"/>
  <c r="Q4636" i="4" s="1"/>
  <c r="E4636" i="4"/>
  <c r="D4636" i="4"/>
  <c r="C4636" i="4"/>
  <c r="B4636" i="4"/>
  <c r="O4636" i="4" s="1"/>
  <c r="A4636" i="4"/>
  <c r="S4635" i="4"/>
  <c r="N4635" i="4"/>
  <c r="M4635" i="4"/>
  <c r="L4635" i="4"/>
  <c r="K4635" i="4"/>
  <c r="J4635" i="4"/>
  <c r="I4635" i="4"/>
  <c r="H4635" i="4"/>
  <c r="G4635" i="4"/>
  <c r="F4635" i="4"/>
  <c r="Q4635" i="4" s="1"/>
  <c r="E4635" i="4"/>
  <c r="P4635" i="4" s="1"/>
  <c r="D4635" i="4"/>
  <c r="C4635" i="4"/>
  <c r="B4635" i="4"/>
  <c r="A4635" i="4"/>
  <c r="N4634" i="4"/>
  <c r="M4634" i="4"/>
  <c r="L4634" i="4"/>
  <c r="K4634" i="4"/>
  <c r="J4634" i="4"/>
  <c r="I4634" i="4"/>
  <c r="S4634" i="4" s="1"/>
  <c r="H4634" i="4"/>
  <c r="G4634" i="4"/>
  <c r="F4634" i="4"/>
  <c r="Q4634" i="4" s="1"/>
  <c r="E4634" i="4"/>
  <c r="D4634" i="4"/>
  <c r="C4634" i="4"/>
  <c r="B4634" i="4"/>
  <c r="O4634" i="4" s="1"/>
  <c r="A4634" i="4"/>
  <c r="N4633" i="4"/>
  <c r="M4633" i="4"/>
  <c r="L4633" i="4"/>
  <c r="K4633" i="4"/>
  <c r="J4633" i="4"/>
  <c r="T4633" i="4" s="1"/>
  <c r="I4633" i="4"/>
  <c r="S4633" i="4" s="1"/>
  <c r="H4633" i="4"/>
  <c r="G4633" i="4"/>
  <c r="F4633" i="4"/>
  <c r="E4633" i="4"/>
  <c r="P4633" i="4" s="1"/>
  <c r="D4633" i="4"/>
  <c r="C4633" i="4"/>
  <c r="B4633" i="4"/>
  <c r="O4633" i="4" s="1"/>
  <c r="A4633" i="4"/>
  <c r="N4632" i="4"/>
  <c r="M4632" i="4"/>
  <c r="L4632" i="4"/>
  <c r="K4632" i="4"/>
  <c r="J4632" i="4"/>
  <c r="T4632" i="4" s="1"/>
  <c r="I4632" i="4"/>
  <c r="H4632" i="4"/>
  <c r="G4632" i="4"/>
  <c r="F4632" i="4"/>
  <c r="Q4632" i="4" s="1"/>
  <c r="E4632" i="4"/>
  <c r="D4632" i="4"/>
  <c r="C4632" i="4"/>
  <c r="B4632" i="4"/>
  <c r="O4632" i="4" s="1"/>
  <c r="A4632" i="4"/>
  <c r="N4631" i="4"/>
  <c r="M4631" i="4"/>
  <c r="L4631" i="4"/>
  <c r="K4631" i="4"/>
  <c r="J4631" i="4"/>
  <c r="T4631" i="4" s="1"/>
  <c r="I4631" i="4"/>
  <c r="S4631" i="4" s="1"/>
  <c r="H4631" i="4"/>
  <c r="G4631" i="4"/>
  <c r="F4631" i="4"/>
  <c r="E4631" i="4"/>
  <c r="D4631" i="4"/>
  <c r="C4631" i="4"/>
  <c r="B4631" i="4"/>
  <c r="O4631" i="4" s="1"/>
  <c r="A4631" i="4"/>
  <c r="Q4630" i="4"/>
  <c r="N4630" i="4"/>
  <c r="M4630" i="4"/>
  <c r="L4630" i="4"/>
  <c r="K4630" i="4"/>
  <c r="J4630" i="4"/>
  <c r="T4630" i="4" s="1"/>
  <c r="I4630" i="4"/>
  <c r="H4630" i="4"/>
  <c r="G4630" i="4"/>
  <c r="F4630" i="4"/>
  <c r="E4630" i="4"/>
  <c r="D4630" i="4"/>
  <c r="C4630" i="4"/>
  <c r="B4630" i="4"/>
  <c r="O4630" i="4" s="1"/>
  <c r="A4630" i="4"/>
  <c r="N4629" i="4"/>
  <c r="M4629" i="4"/>
  <c r="L4629" i="4"/>
  <c r="K4629" i="4"/>
  <c r="J4629" i="4"/>
  <c r="I4629" i="4"/>
  <c r="S4629" i="4" s="1"/>
  <c r="H4629" i="4"/>
  <c r="G4629" i="4"/>
  <c r="F4629" i="4"/>
  <c r="Q4629" i="4" s="1"/>
  <c r="E4629" i="4"/>
  <c r="D4629" i="4"/>
  <c r="C4629" i="4"/>
  <c r="B4629" i="4"/>
  <c r="A4629" i="4"/>
  <c r="N4628" i="4"/>
  <c r="M4628" i="4"/>
  <c r="L4628" i="4"/>
  <c r="K4628" i="4"/>
  <c r="J4628" i="4"/>
  <c r="I4628" i="4"/>
  <c r="S4628" i="4" s="1"/>
  <c r="H4628" i="4"/>
  <c r="G4628" i="4"/>
  <c r="F4628" i="4"/>
  <c r="Q4628" i="4" s="1"/>
  <c r="E4628" i="4"/>
  <c r="D4628" i="4"/>
  <c r="C4628" i="4"/>
  <c r="B4628" i="4"/>
  <c r="O4628" i="4" s="1"/>
  <c r="A4628" i="4"/>
  <c r="N4627" i="4"/>
  <c r="M4627" i="4"/>
  <c r="L4627" i="4"/>
  <c r="K4627" i="4"/>
  <c r="J4627" i="4"/>
  <c r="I4627" i="4"/>
  <c r="S4627" i="4" s="1"/>
  <c r="H4627" i="4"/>
  <c r="G4627" i="4"/>
  <c r="F4627" i="4"/>
  <c r="Q4627" i="4" s="1"/>
  <c r="E4627" i="4"/>
  <c r="D4627" i="4"/>
  <c r="C4627" i="4"/>
  <c r="B4627" i="4"/>
  <c r="A4627" i="4"/>
  <c r="N4626" i="4"/>
  <c r="M4626" i="4"/>
  <c r="L4626" i="4"/>
  <c r="K4626" i="4"/>
  <c r="J4626" i="4"/>
  <c r="T4626" i="4" s="1"/>
  <c r="I4626" i="4"/>
  <c r="H4626" i="4"/>
  <c r="G4626" i="4"/>
  <c r="F4626" i="4"/>
  <c r="Q4626" i="4" s="1"/>
  <c r="E4626" i="4"/>
  <c r="P4626" i="4" s="1"/>
  <c r="D4626" i="4"/>
  <c r="C4626" i="4"/>
  <c r="B4626" i="4"/>
  <c r="O4626" i="4" s="1"/>
  <c r="A4626" i="4"/>
  <c r="N4625" i="4"/>
  <c r="M4625" i="4"/>
  <c r="L4625" i="4"/>
  <c r="K4625" i="4"/>
  <c r="J4625" i="4"/>
  <c r="I4625" i="4"/>
  <c r="S4625" i="4" s="1"/>
  <c r="H4625" i="4"/>
  <c r="G4625" i="4"/>
  <c r="F4625" i="4"/>
  <c r="Q4625" i="4" s="1"/>
  <c r="E4625" i="4"/>
  <c r="D4625" i="4"/>
  <c r="C4625" i="4"/>
  <c r="B4625" i="4"/>
  <c r="O4625" i="4" s="1"/>
  <c r="A4625" i="4"/>
  <c r="N4624" i="4"/>
  <c r="M4624" i="4"/>
  <c r="L4624" i="4"/>
  <c r="K4624" i="4"/>
  <c r="J4624" i="4"/>
  <c r="T4624" i="4" s="1"/>
  <c r="I4624" i="4"/>
  <c r="H4624" i="4"/>
  <c r="G4624" i="4"/>
  <c r="F4624" i="4"/>
  <c r="Q4624" i="4" s="1"/>
  <c r="E4624" i="4"/>
  <c r="P4624" i="4" s="1"/>
  <c r="D4624" i="4"/>
  <c r="C4624" i="4"/>
  <c r="B4624" i="4"/>
  <c r="O4624" i="4" s="1"/>
  <c r="A4624" i="4"/>
  <c r="Q4623" i="4"/>
  <c r="N4623" i="4"/>
  <c r="M4623" i="4"/>
  <c r="L4623" i="4"/>
  <c r="K4623" i="4"/>
  <c r="J4623" i="4"/>
  <c r="I4623" i="4"/>
  <c r="S4623" i="4" s="1"/>
  <c r="H4623" i="4"/>
  <c r="G4623" i="4"/>
  <c r="F4623" i="4"/>
  <c r="E4623" i="4"/>
  <c r="D4623" i="4"/>
  <c r="C4623" i="4"/>
  <c r="B4623" i="4"/>
  <c r="O4623" i="4" s="1"/>
  <c r="A4623" i="4"/>
  <c r="N4622" i="4"/>
  <c r="M4622" i="4"/>
  <c r="L4622" i="4"/>
  <c r="K4622" i="4"/>
  <c r="J4622" i="4"/>
  <c r="I4622" i="4"/>
  <c r="S4622" i="4" s="1"/>
  <c r="H4622" i="4"/>
  <c r="G4622" i="4"/>
  <c r="F4622" i="4"/>
  <c r="E4622" i="4"/>
  <c r="P4622" i="4" s="1"/>
  <c r="D4622" i="4"/>
  <c r="C4622" i="4"/>
  <c r="B4622" i="4"/>
  <c r="A4622" i="4"/>
  <c r="N4621" i="4"/>
  <c r="M4621" i="4"/>
  <c r="L4621" i="4"/>
  <c r="K4621" i="4"/>
  <c r="J4621" i="4"/>
  <c r="I4621" i="4"/>
  <c r="S4621" i="4" s="1"/>
  <c r="H4621" i="4"/>
  <c r="G4621" i="4"/>
  <c r="F4621" i="4"/>
  <c r="R4621" i="4" s="1"/>
  <c r="E4621" i="4"/>
  <c r="P4621" i="4" s="1"/>
  <c r="D4621" i="4"/>
  <c r="C4621" i="4"/>
  <c r="B4621" i="4"/>
  <c r="O4621" i="4" s="1"/>
  <c r="A4621" i="4"/>
  <c r="S4620" i="4"/>
  <c r="N4620" i="4"/>
  <c r="M4620" i="4"/>
  <c r="L4620" i="4"/>
  <c r="K4620" i="4"/>
  <c r="J4620" i="4"/>
  <c r="I4620" i="4"/>
  <c r="H4620" i="4"/>
  <c r="G4620" i="4"/>
  <c r="F4620" i="4"/>
  <c r="Q4620" i="4" s="1"/>
  <c r="E4620" i="4"/>
  <c r="D4620" i="4"/>
  <c r="C4620" i="4"/>
  <c r="B4620" i="4"/>
  <c r="A4620" i="4"/>
  <c r="N4619" i="4"/>
  <c r="M4619" i="4"/>
  <c r="L4619" i="4"/>
  <c r="K4619" i="4"/>
  <c r="J4619" i="4"/>
  <c r="I4619" i="4"/>
  <c r="S4619" i="4" s="1"/>
  <c r="H4619" i="4"/>
  <c r="G4619" i="4"/>
  <c r="F4619" i="4"/>
  <c r="Q4619" i="4" s="1"/>
  <c r="E4619" i="4"/>
  <c r="D4619" i="4"/>
  <c r="C4619" i="4"/>
  <c r="B4619" i="4"/>
  <c r="O4619" i="4" s="1"/>
  <c r="A4619" i="4"/>
  <c r="N4618" i="4"/>
  <c r="M4618" i="4"/>
  <c r="L4618" i="4"/>
  <c r="K4618" i="4"/>
  <c r="J4618" i="4"/>
  <c r="T4618" i="4" s="1"/>
  <c r="I4618" i="4"/>
  <c r="H4618" i="4"/>
  <c r="G4618" i="4"/>
  <c r="F4618" i="4"/>
  <c r="Q4618" i="4" s="1"/>
  <c r="E4618" i="4"/>
  <c r="P4618" i="4" s="1"/>
  <c r="D4618" i="4"/>
  <c r="C4618" i="4"/>
  <c r="B4618" i="4"/>
  <c r="O4618" i="4" s="1"/>
  <c r="A4618" i="4"/>
  <c r="N4617" i="4"/>
  <c r="M4617" i="4"/>
  <c r="L4617" i="4"/>
  <c r="K4617" i="4"/>
  <c r="J4617" i="4"/>
  <c r="I4617" i="4"/>
  <c r="S4617" i="4" s="1"/>
  <c r="H4617" i="4"/>
  <c r="G4617" i="4"/>
  <c r="F4617" i="4"/>
  <c r="E4617" i="4"/>
  <c r="P4617" i="4" s="1"/>
  <c r="D4617" i="4"/>
  <c r="C4617" i="4"/>
  <c r="B4617" i="4"/>
  <c r="O4617" i="4" s="1"/>
  <c r="A4617" i="4"/>
  <c r="N4616" i="4"/>
  <c r="M4616" i="4"/>
  <c r="L4616" i="4"/>
  <c r="K4616" i="4"/>
  <c r="J4616" i="4"/>
  <c r="I4616" i="4"/>
  <c r="S4616" i="4" s="1"/>
  <c r="H4616" i="4"/>
  <c r="G4616" i="4"/>
  <c r="F4616" i="4"/>
  <c r="Q4616" i="4" s="1"/>
  <c r="E4616" i="4"/>
  <c r="D4616" i="4"/>
  <c r="C4616" i="4"/>
  <c r="B4616" i="4"/>
  <c r="O4616" i="4" s="1"/>
  <c r="A4616" i="4"/>
  <c r="N4615" i="4"/>
  <c r="M4615" i="4"/>
  <c r="L4615" i="4"/>
  <c r="K4615" i="4"/>
  <c r="J4615" i="4"/>
  <c r="T4615" i="4" s="1"/>
  <c r="I4615" i="4"/>
  <c r="S4615" i="4" s="1"/>
  <c r="H4615" i="4"/>
  <c r="G4615" i="4"/>
  <c r="F4615" i="4"/>
  <c r="Q4615" i="4" s="1"/>
  <c r="E4615" i="4"/>
  <c r="D4615" i="4"/>
  <c r="C4615" i="4"/>
  <c r="B4615" i="4"/>
  <c r="A4615" i="4"/>
  <c r="R4614" i="4"/>
  <c r="N4614" i="4"/>
  <c r="M4614" i="4"/>
  <c r="L4614" i="4"/>
  <c r="K4614" i="4"/>
  <c r="J4614" i="4"/>
  <c r="T4614" i="4" s="1"/>
  <c r="I4614" i="4"/>
  <c r="S4614" i="4" s="1"/>
  <c r="H4614" i="4"/>
  <c r="G4614" i="4"/>
  <c r="F4614" i="4"/>
  <c r="Q4614" i="4" s="1"/>
  <c r="E4614" i="4"/>
  <c r="P4614" i="4" s="1"/>
  <c r="D4614" i="4"/>
  <c r="C4614" i="4"/>
  <c r="B4614" i="4"/>
  <c r="O4614" i="4" s="1"/>
  <c r="A4614" i="4"/>
  <c r="S4613" i="4"/>
  <c r="N4613" i="4"/>
  <c r="M4613" i="4"/>
  <c r="L4613" i="4"/>
  <c r="K4613" i="4"/>
  <c r="J4613" i="4"/>
  <c r="I4613" i="4"/>
  <c r="H4613" i="4"/>
  <c r="G4613" i="4"/>
  <c r="F4613" i="4"/>
  <c r="E4613" i="4"/>
  <c r="P4613" i="4" s="1"/>
  <c r="D4613" i="4"/>
  <c r="C4613" i="4"/>
  <c r="B4613" i="4"/>
  <c r="A4613" i="4"/>
  <c r="R4612" i="4"/>
  <c r="N4612" i="4"/>
  <c r="M4612" i="4"/>
  <c r="L4612" i="4"/>
  <c r="K4612" i="4"/>
  <c r="J4612" i="4"/>
  <c r="I4612" i="4"/>
  <c r="S4612" i="4" s="1"/>
  <c r="H4612" i="4"/>
  <c r="G4612" i="4"/>
  <c r="F4612" i="4"/>
  <c r="Q4612" i="4" s="1"/>
  <c r="E4612" i="4"/>
  <c r="P4612" i="4" s="1"/>
  <c r="D4612" i="4"/>
  <c r="C4612" i="4"/>
  <c r="B4612" i="4"/>
  <c r="O4612" i="4" s="1"/>
  <c r="A4612" i="4"/>
  <c r="N4611" i="4"/>
  <c r="M4611" i="4"/>
  <c r="L4611" i="4"/>
  <c r="K4611" i="4"/>
  <c r="J4611" i="4"/>
  <c r="T4611" i="4" s="1"/>
  <c r="I4611" i="4"/>
  <c r="S4611" i="4" s="1"/>
  <c r="H4611" i="4"/>
  <c r="G4611" i="4"/>
  <c r="F4611" i="4"/>
  <c r="Q4611" i="4" s="1"/>
  <c r="E4611" i="4"/>
  <c r="D4611" i="4"/>
  <c r="C4611" i="4"/>
  <c r="B4611" i="4"/>
  <c r="O4611" i="4" s="1"/>
  <c r="A4611" i="4"/>
  <c r="T4610" i="4"/>
  <c r="N4610" i="4"/>
  <c r="M4610" i="4"/>
  <c r="L4610" i="4"/>
  <c r="K4610" i="4"/>
  <c r="J4610" i="4"/>
  <c r="I4610" i="4"/>
  <c r="S4610" i="4" s="1"/>
  <c r="H4610" i="4"/>
  <c r="G4610" i="4"/>
  <c r="F4610" i="4"/>
  <c r="Q4610" i="4" s="1"/>
  <c r="E4610" i="4"/>
  <c r="D4610" i="4"/>
  <c r="C4610" i="4"/>
  <c r="B4610" i="4"/>
  <c r="O4610" i="4" s="1"/>
  <c r="A4610" i="4"/>
  <c r="T4609" i="4"/>
  <c r="P4609" i="4"/>
  <c r="O4609" i="4"/>
  <c r="N4609" i="4"/>
  <c r="M4609" i="4"/>
  <c r="L4609" i="4"/>
  <c r="K4609" i="4"/>
  <c r="J4609" i="4"/>
  <c r="I4609" i="4"/>
  <c r="S4609" i="4" s="1"/>
  <c r="H4609" i="4"/>
  <c r="G4609" i="4"/>
  <c r="F4609" i="4"/>
  <c r="E4609" i="4"/>
  <c r="D4609" i="4"/>
  <c r="C4609" i="4"/>
  <c r="B4609" i="4"/>
  <c r="A4609" i="4"/>
  <c r="Q4608" i="4"/>
  <c r="N4608" i="4"/>
  <c r="M4608" i="4"/>
  <c r="L4608" i="4"/>
  <c r="K4608" i="4"/>
  <c r="J4608" i="4"/>
  <c r="T4608" i="4" s="1"/>
  <c r="I4608" i="4"/>
  <c r="S4608" i="4" s="1"/>
  <c r="H4608" i="4"/>
  <c r="G4608" i="4"/>
  <c r="F4608" i="4"/>
  <c r="E4608" i="4"/>
  <c r="D4608" i="4"/>
  <c r="C4608" i="4"/>
  <c r="B4608" i="4"/>
  <c r="O4608" i="4" s="1"/>
  <c r="A4608" i="4"/>
  <c r="N4607" i="4"/>
  <c r="M4607" i="4"/>
  <c r="L4607" i="4"/>
  <c r="K4607" i="4"/>
  <c r="J4607" i="4"/>
  <c r="I4607" i="4"/>
  <c r="S4607" i="4" s="1"/>
  <c r="H4607" i="4"/>
  <c r="G4607" i="4"/>
  <c r="F4607" i="4"/>
  <c r="Q4607" i="4" s="1"/>
  <c r="E4607" i="4"/>
  <c r="D4607" i="4"/>
  <c r="C4607" i="4"/>
  <c r="B4607" i="4"/>
  <c r="O4607" i="4" s="1"/>
  <c r="A4607" i="4"/>
  <c r="T4606" i="4"/>
  <c r="N4606" i="4"/>
  <c r="M4606" i="4"/>
  <c r="L4606" i="4"/>
  <c r="K4606" i="4"/>
  <c r="J4606" i="4"/>
  <c r="W4606" i="4" s="1"/>
  <c r="I4606" i="4"/>
  <c r="S4606" i="4" s="1"/>
  <c r="H4606" i="4"/>
  <c r="G4606" i="4"/>
  <c r="F4606" i="4"/>
  <c r="Q4606" i="4" s="1"/>
  <c r="E4606" i="4"/>
  <c r="P4606" i="4" s="1"/>
  <c r="D4606" i="4"/>
  <c r="C4606" i="4"/>
  <c r="B4606" i="4"/>
  <c r="O4606" i="4" s="1"/>
  <c r="A4606" i="4"/>
  <c r="T4605" i="4"/>
  <c r="N4605" i="4"/>
  <c r="M4605" i="4"/>
  <c r="L4605" i="4"/>
  <c r="K4605" i="4"/>
  <c r="J4605" i="4"/>
  <c r="I4605" i="4"/>
  <c r="S4605" i="4" s="1"/>
  <c r="H4605" i="4"/>
  <c r="G4605" i="4"/>
  <c r="F4605" i="4"/>
  <c r="E4605" i="4"/>
  <c r="P4605" i="4" s="1"/>
  <c r="D4605" i="4"/>
  <c r="C4605" i="4"/>
  <c r="B4605" i="4"/>
  <c r="O4605" i="4" s="1"/>
  <c r="A4605" i="4"/>
  <c r="N4604" i="4"/>
  <c r="M4604" i="4"/>
  <c r="L4604" i="4"/>
  <c r="K4604" i="4"/>
  <c r="J4604" i="4"/>
  <c r="T4604" i="4" s="1"/>
  <c r="I4604" i="4"/>
  <c r="S4604" i="4" s="1"/>
  <c r="H4604" i="4"/>
  <c r="G4604" i="4"/>
  <c r="F4604" i="4"/>
  <c r="Q4604" i="4" s="1"/>
  <c r="E4604" i="4"/>
  <c r="P4604" i="4" s="1"/>
  <c r="D4604" i="4"/>
  <c r="C4604" i="4"/>
  <c r="B4604" i="4"/>
  <c r="O4604" i="4" s="1"/>
  <c r="A4604" i="4"/>
  <c r="N4603" i="4"/>
  <c r="M4603" i="4"/>
  <c r="L4603" i="4"/>
  <c r="K4603" i="4"/>
  <c r="J4603" i="4"/>
  <c r="T4603" i="4" s="1"/>
  <c r="I4603" i="4"/>
  <c r="S4603" i="4" s="1"/>
  <c r="H4603" i="4"/>
  <c r="G4603" i="4"/>
  <c r="F4603" i="4"/>
  <c r="E4603" i="4"/>
  <c r="P4603" i="4" s="1"/>
  <c r="D4603" i="4"/>
  <c r="C4603" i="4"/>
  <c r="B4603" i="4"/>
  <c r="O4603" i="4" s="1"/>
  <c r="A4603" i="4"/>
  <c r="N4602" i="4"/>
  <c r="M4602" i="4"/>
  <c r="L4602" i="4"/>
  <c r="K4602" i="4"/>
  <c r="J4602" i="4"/>
  <c r="T4602" i="4" s="1"/>
  <c r="I4602" i="4"/>
  <c r="S4602" i="4" s="1"/>
  <c r="H4602" i="4"/>
  <c r="G4602" i="4"/>
  <c r="F4602" i="4"/>
  <c r="E4602" i="4"/>
  <c r="P4602" i="4" s="1"/>
  <c r="D4602" i="4"/>
  <c r="C4602" i="4"/>
  <c r="B4602" i="4"/>
  <c r="O4602" i="4" s="1"/>
  <c r="A4602" i="4"/>
  <c r="T4601" i="4"/>
  <c r="N4601" i="4"/>
  <c r="M4601" i="4"/>
  <c r="L4601" i="4"/>
  <c r="K4601" i="4"/>
  <c r="J4601" i="4"/>
  <c r="W4601" i="4" s="1"/>
  <c r="I4601" i="4"/>
  <c r="S4601" i="4" s="1"/>
  <c r="H4601" i="4"/>
  <c r="G4601" i="4"/>
  <c r="F4601" i="4"/>
  <c r="E4601" i="4"/>
  <c r="P4601" i="4" s="1"/>
  <c r="D4601" i="4"/>
  <c r="C4601" i="4"/>
  <c r="B4601" i="4"/>
  <c r="O4601" i="4" s="1"/>
  <c r="A4601" i="4"/>
  <c r="N4600" i="4"/>
  <c r="M4600" i="4"/>
  <c r="L4600" i="4"/>
  <c r="K4600" i="4"/>
  <c r="J4600" i="4"/>
  <c r="T4600" i="4" s="1"/>
  <c r="I4600" i="4"/>
  <c r="S4600" i="4" s="1"/>
  <c r="H4600" i="4"/>
  <c r="G4600" i="4"/>
  <c r="F4600" i="4"/>
  <c r="Q4600" i="4" s="1"/>
  <c r="E4600" i="4"/>
  <c r="P4600" i="4" s="1"/>
  <c r="D4600" i="4"/>
  <c r="C4600" i="4"/>
  <c r="B4600" i="4"/>
  <c r="O4600" i="4" s="1"/>
  <c r="A4600" i="4"/>
  <c r="N4599" i="4"/>
  <c r="M4599" i="4"/>
  <c r="L4599" i="4"/>
  <c r="K4599" i="4"/>
  <c r="J4599" i="4"/>
  <c r="I4599" i="4"/>
  <c r="S4599" i="4" s="1"/>
  <c r="H4599" i="4"/>
  <c r="G4599" i="4"/>
  <c r="F4599" i="4"/>
  <c r="Q4599" i="4" s="1"/>
  <c r="E4599" i="4"/>
  <c r="D4599" i="4"/>
  <c r="C4599" i="4"/>
  <c r="B4599" i="4"/>
  <c r="O4599" i="4" s="1"/>
  <c r="A4599" i="4"/>
  <c r="O4598" i="4"/>
  <c r="N4598" i="4"/>
  <c r="M4598" i="4"/>
  <c r="L4598" i="4"/>
  <c r="K4598" i="4"/>
  <c r="J4598" i="4"/>
  <c r="T4598" i="4" s="1"/>
  <c r="I4598" i="4"/>
  <c r="H4598" i="4"/>
  <c r="G4598" i="4"/>
  <c r="F4598" i="4"/>
  <c r="Q4598" i="4" s="1"/>
  <c r="E4598" i="4"/>
  <c r="P4598" i="4" s="1"/>
  <c r="D4598" i="4"/>
  <c r="C4598" i="4"/>
  <c r="B4598" i="4"/>
  <c r="A4598" i="4"/>
  <c r="N4597" i="4"/>
  <c r="M4597" i="4"/>
  <c r="L4597" i="4"/>
  <c r="K4597" i="4"/>
  <c r="J4597" i="4"/>
  <c r="I4597" i="4"/>
  <c r="S4597" i="4" s="1"/>
  <c r="H4597" i="4"/>
  <c r="G4597" i="4"/>
  <c r="F4597" i="4"/>
  <c r="Q4597" i="4" s="1"/>
  <c r="E4597" i="4"/>
  <c r="D4597" i="4"/>
  <c r="C4597" i="4"/>
  <c r="B4597" i="4"/>
  <c r="O4597" i="4" s="1"/>
  <c r="A4597" i="4"/>
  <c r="O4596" i="4"/>
  <c r="N4596" i="4"/>
  <c r="M4596" i="4"/>
  <c r="L4596" i="4"/>
  <c r="K4596" i="4"/>
  <c r="J4596" i="4"/>
  <c r="I4596" i="4"/>
  <c r="S4596" i="4" s="1"/>
  <c r="H4596" i="4"/>
  <c r="G4596" i="4"/>
  <c r="F4596" i="4"/>
  <c r="Q4596" i="4" s="1"/>
  <c r="E4596" i="4"/>
  <c r="D4596" i="4"/>
  <c r="C4596" i="4"/>
  <c r="B4596" i="4"/>
  <c r="A4596" i="4"/>
  <c r="N4595" i="4"/>
  <c r="M4595" i="4"/>
  <c r="L4595" i="4"/>
  <c r="K4595" i="4"/>
  <c r="J4595" i="4"/>
  <c r="T4595" i="4" s="1"/>
  <c r="I4595" i="4"/>
  <c r="S4595" i="4" s="1"/>
  <c r="H4595" i="4"/>
  <c r="G4595" i="4"/>
  <c r="F4595" i="4"/>
  <c r="Q4595" i="4" s="1"/>
  <c r="E4595" i="4"/>
  <c r="D4595" i="4"/>
  <c r="C4595" i="4"/>
  <c r="B4595" i="4"/>
  <c r="O4595" i="4" s="1"/>
  <c r="A4595" i="4"/>
  <c r="N4594" i="4"/>
  <c r="M4594" i="4"/>
  <c r="L4594" i="4"/>
  <c r="K4594" i="4"/>
  <c r="J4594" i="4"/>
  <c r="T4594" i="4" s="1"/>
  <c r="I4594" i="4"/>
  <c r="H4594" i="4"/>
  <c r="G4594" i="4"/>
  <c r="F4594" i="4"/>
  <c r="Q4594" i="4" s="1"/>
  <c r="E4594" i="4"/>
  <c r="D4594" i="4"/>
  <c r="C4594" i="4"/>
  <c r="B4594" i="4"/>
  <c r="O4594" i="4" s="1"/>
  <c r="A4594" i="4"/>
  <c r="N4593" i="4"/>
  <c r="M4593" i="4"/>
  <c r="L4593" i="4"/>
  <c r="K4593" i="4"/>
  <c r="J4593" i="4"/>
  <c r="T4593" i="4" s="1"/>
  <c r="I4593" i="4"/>
  <c r="W4593" i="4" s="1"/>
  <c r="H4593" i="4"/>
  <c r="G4593" i="4"/>
  <c r="F4593" i="4"/>
  <c r="Q4593" i="4" s="1"/>
  <c r="E4593" i="4"/>
  <c r="P4593" i="4" s="1"/>
  <c r="D4593" i="4"/>
  <c r="C4593" i="4"/>
  <c r="B4593" i="4"/>
  <c r="O4593" i="4" s="1"/>
  <c r="A4593" i="4"/>
  <c r="Q4592" i="4"/>
  <c r="O4592" i="4"/>
  <c r="N4592" i="4"/>
  <c r="M4592" i="4"/>
  <c r="L4592" i="4"/>
  <c r="K4592" i="4"/>
  <c r="J4592" i="4"/>
  <c r="I4592" i="4"/>
  <c r="S4592" i="4" s="1"/>
  <c r="H4592" i="4"/>
  <c r="G4592" i="4"/>
  <c r="F4592" i="4"/>
  <c r="E4592" i="4"/>
  <c r="D4592" i="4"/>
  <c r="C4592" i="4"/>
  <c r="B4592" i="4"/>
  <c r="A4592" i="4"/>
  <c r="N4591" i="4"/>
  <c r="M4591" i="4"/>
  <c r="L4591" i="4"/>
  <c r="K4591" i="4"/>
  <c r="J4591" i="4"/>
  <c r="T4591" i="4" s="1"/>
  <c r="I4591" i="4"/>
  <c r="S4591" i="4" s="1"/>
  <c r="H4591" i="4"/>
  <c r="G4591" i="4"/>
  <c r="F4591" i="4"/>
  <c r="Q4591" i="4" s="1"/>
  <c r="E4591" i="4"/>
  <c r="D4591" i="4"/>
  <c r="C4591" i="4"/>
  <c r="B4591" i="4"/>
  <c r="A4591" i="4"/>
  <c r="N4590" i="4"/>
  <c r="M4590" i="4"/>
  <c r="L4590" i="4"/>
  <c r="K4590" i="4"/>
  <c r="J4590" i="4"/>
  <c r="I4590" i="4"/>
  <c r="H4590" i="4"/>
  <c r="G4590" i="4"/>
  <c r="F4590" i="4"/>
  <c r="Q4590" i="4" s="1"/>
  <c r="E4590" i="4"/>
  <c r="P4590" i="4" s="1"/>
  <c r="D4590" i="4"/>
  <c r="C4590" i="4"/>
  <c r="B4590" i="4"/>
  <c r="O4590" i="4" s="1"/>
  <c r="A4590" i="4"/>
  <c r="N4589" i="4"/>
  <c r="M4589" i="4"/>
  <c r="L4589" i="4"/>
  <c r="K4589" i="4"/>
  <c r="J4589" i="4"/>
  <c r="I4589" i="4"/>
  <c r="S4589" i="4" s="1"/>
  <c r="H4589" i="4"/>
  <c r="G4589" i="4"/>
  <c r="F4589" i="4"/>
  <c r="Q4589" i="4" s="1"/>
  <c r="E4589" i="4"/>
  <c r="D4589" i="4"/>
  <c r="C4589" i="4"/>
  <c r="B4589" i="4"/>
  <c r="A4589" i="4"/>
  <c r="T4588" i="4"/>
  <c r="N4588" i="4"/>
  <c r="M4588" i="4"/>
  <c r="L4588" i="4"/>
  <c r="K4588" i="4"/>
  <c r="J4588" i="4"/>
  <c r="I4588" i="4"/>
  <c r="S4588" i="4" s="1"/>
  <c r="H4588" i="4"/>
  <c r="G4588" i="4"/>
  <c r="F4588" i="4"/>
  <c r="Q4588" i="4" s="1"/>
  <c r="E4588" i="4"/>
  <c r="P4588" i="4" s="1"/>
  <c r="D4588" i="4"/>
  <c r="C4588" i="4"/>
  <c r="B4588" i="4"/>
  <c r="O4588" i="4" s="1"/>
  <c r="A4588" i="4"/>
  <c r="N4587" i="4"/>
  <c r="M4587" i="4"/>
  <c r="L4587" i="4"/>
  <c r="K4587" i="4"/>
  <c r="J4587" i="4"/>
  <c r="I4587" i="4"/>
  <c r="S4587" i="4" s="1"/>
  <c r="H4587" i="4"/>
  <c r="G4587" i="4"/>
  <c r="F4587" i="4"/>
  <c r="Q4587" i="4" s="1"/>
  <c r="E4587" i="4"/>
  <c r="D4587" i="4"/>
  <c r="C4587" i="4"/>
  <c r="B4587" i="4"/>
  <c r="A4587" i="4"/>
  <c r="N4586" i="4"/>
  <c r="M4586" i="4"/>
  <c r="L4586" i="4"/>
  <c r="K4586" i="4"/>
  <c r="J4586" i="4"/>
  <c r="T4586" i="4" s="1"/>
  <c r="I4586" i="4"/>
  <c r="H4586" i="4"/>
  <c r="G4586" i="4"/>
  <c r="F4586" i="4"/>
  <c r="Q4586" i="4" s="1"/>
  <c r="E4586" i="4"/>
  <c r="D4586" i="4"/>
  <c r="C4586" i="4"/>
  <c r="B4586" i="4"/>
  <c r="A4586" i="4"/>
  <c r="N4585" i="4"/>
  <c r="M4585" i="4"/>
  <c r="L4585" i="4"/>
  <c r="K4585" i="4"/>
  <c r="J4585" i="4"/>
  <c r="T4585" i="4" s="1"/>
  <c r="I4585" i="4"/>
  <c r="S4585" i="4" s="1"/>
  <c r="H4585" i="4"/>
  <c r="G4585" i="4"/>
  <c r="F4585" i="4"/>
  <c r="Q4585" i="4" s="1"/>
  <c r="E4585" i="4"/>
  <c r="D4585" i="4"/>
  <c r="C4585" i="4"/>
  <c r="B4585" i="4"/>
  <c r="A4585" i="4"/>
  <c r="N4584" i="4"/>
  <c r="M4584" i="4"/>
  <c r="L4584" i="4"/>
  <c r="K4584" i="4"/>
  <c r="J4584" i="4"/>
  <c r="T4584" i="4" s="1"/>
  <c r="I4584" i="4"/>
  <c r="H4584" i="4"/>
  <c r="G4584" i="4"/>
  <c r="F4584" i="4"/>
  <c r="Q4584" i="4" s="1"/>
  <c r="E4584" i="4"/>
  <c r="D4584" i="4"/>
  <c r="C4584" i="4"/>
  <c r="B4584" i="4"/>
  <c r="A4584" i="4"/>
  <c r="N4583" i="4"/>
  <c r="M4583" i="4"/>
  <c r="L4583" i="4"/>
  <c r="K4583" i="4"/>
  <c r="J4583" i="4"/>
  <c r="I4583" i="4"/>
  <c r="S4583" i="4" s="1"/>
  <c r="H4583" i="4"/>
  <c r="G4583" i="4"/>
  <c r="F4583" i="4"/>
  <c r="Q4583" i="4" s="1"/>
  <c r="E4583" i="4"/>
  <c r="D4583" i="4"/>
  <c r="C4583" i="4"/>
  <c r="B4583" i="4"/>
  <c r="A4583" i="4"/>
  <c r="N4582" i="4"/>
  <c r="M4582" i="4"/>
  <c r="L4582" i="4"/>
  <c r="K4582" i="4"/>
  <c r="J4582" i="4"/>
  <c r="T4582" i="4" s="1"/>
  <c r="I4582" i="4"/>
  <c r="S4582" i="4" s="1"/>
  <c r="H4582" i="4"/>
  <c r="G4582" i="4"/>
  <c r="F4582" i="4"/>
  <c r="E4582" i="4"/>
  <c r="P4582" i="4" s="1"/>
  <c r="D4582" i="4"/>
  <c r="C4582" i="4"/>
  <c r="B4582" i="4"/>
  <c r="O4582" i="4" s="1"/>
  <c r="A4582" i="4"/>
  <c r="S4581" i="4"/>
  <c r="N4581" i="4"/>
  <c r="M4581" i="4"/>
  <c r="L4581" i="4"/>
  <c r="K4581" i="4"/>
  <c r="J4581" i="4"/>
  <c r="I4581" i="4"/>
  <c r="H4581" i="4"/>
  <c r="G4581" i="4"/>
  <c r="F4581" i="4"/>
  <c r="Q4581" i="4" s="1"/>
  <c r="E4581" i="4"/>
  <c r="P4581" i="4" s="1"/>
  <c r="D4581" i="4"/>
  <c r="C4581" i="4"/>
  <c r="B4581" i="4"/>
  <c r="A4581" i="4"/>
  <c r="N4580" i="4"/>
  <c r="M4580" i="4"/>
  <c r="L4580" i="4"/>
  <c r="K4580" i="4"/>
  <c r="J4580" i="4"/>
  <c r="T4580" i="4" s="1"/>
  <c r="I4580" i="4"/>
  <c r="S4580" i="4" s="1"/>
  <c r="H4580" i="4"/>
  <c r="G4580" i="4"/>
  <c r="F4580" i="4"/>
  <c r="Q4580" i="4" s="1"/>
  <c r="E4580" i="4"/>
  <c r="P4580" i="4" s="1"/>
  <c r="D4580" i="4"/>
  <c r="C4580" i="4"/>
  <c r="B4580" i="4"/>
  <c r="O4580" i="4" s="1"/>
  <c r="A4580" i="4"/>
  <c r="T4579" i="4"/>
  <c r="O4579" i="4"/>
  <c r="N4579" i="4"/>
  <c r="M4579" i="4"/>
  <c r="L4579" i="4"/>
  <c r="K4579" i="4"/>
  <c r="J4579" i="4"/>
  <c r="I4579" i="4"/>
  <c r="S4579" i="4" s="1"/>
  <c r="H4579" i="4"/>
  <c r="G4579" i="4"/>
  <c r="F4579" i="4"/>
  <c r="Q4579" i="4" s="1"/>
  <c r="E4579" i="4"/>
  <c r="D4579" i="4"/>
  <c r="C4579" i="4"/>
  <c r="B4579" i="4"/>
  <c r="A4579" i="4"/>
  <c r="P4578" i="4"/>
  <c r="O4578" i="4"/>
  <c r="N4578" i="4"/>
  <c r="M4578" i="4"/>
  <c r="L4578" i="4"/>
  <c r="K4578" i="4"/>
  <c r="J4578" i="4"/>
  <c r="T4578" i="4" s="1"/>
  <c r="I4578" i="4"/>
  <c r="S4578" i="4" s="1"/>
  <c r="H4578" i="4"/>
  <c r="G4578" i="4"/>
  <c r="F4578" i="4"/>
  <c r="Q4578" i="4" s="1"/>
  <c r="E4578" i="4"/>
  <c r="D4578" i="4"/>
  <c r="C4578" i="4"/>
  <c r="B4578" i="4"/>
  <c r="A4578" i="4"/>
  <c r="P4577" i="4"/>
  <c r="N4577" i="4"/>
  <c r="M4577" i="4"/>
  <c r="L4577" i="4"/>
  <c r="K4577" i="4"/>
  <c r="J4577" i="4"/>
  <c r="T4577" i="4" s="1"/>
  <c r="I4577" i="4"/>
  <c r="S4577" i="4" s="1"/>
  <c r="H4577" i="4"/>
  <c r="G4577" i="4"/>
  <c r="F4577" i="4"/>
  <c r="E4577" i="4"/>
  <c r="D4577" i="4"/>
  <c r="C4577" i="4"/>
  <c r="B4577" i="4"/>
  <c r="O4577" i="4" s="1"/>
  <c r="A4577" i="4"/>
  <c r="N4576" i="4"/>
  <c r="M4576" i="4"/>
  <c r="L4576" i="4"/>
  <c r="K4576" i="4"/>
  <c r="J4576" i="4"/>
  <c r="T4576" i="4" s="1"/>
  <c r="I4576" i="4"/>
  <c r="S4576" i="4" s="1"/>
  <c r="H4576" i="4"/>
  <c r="G4576" i="4"/>
  <c r="F4576" i="4"/>
  <c r="Q4576" i="4" s="1"/>
  <c r="E4576" i="4"/>
  <c r="D4576" i="4"/>
  <c r="C4576" i="4"/>
  <c r="B4576" i="4"/>
  <c r="A4576" i="4"/>
  <c r="S4575" i="4"/>
  <c r="N4575" i="4"/>
  <c r="M4575" i="4"/>
  <c r="L4575" i="4"/>
  <c r="K4575" i="4"/>
  <c r="J4575" i="4"/>
  <c r="I4575" i="4"/>
  <c r="H4575" i="4"/>
  <c r="G4575" i="4"/>
  <c r="F4575" i="4"/>
  <c r="Q4575" i="4" s="1"/>
  <c r="E4575" i="4"/>
  <c r="D4575" i="4"/>
  <c r="C4575" i="4"/>
  <c r="B4575" i="4"/>
  <c r="A4575" i="4"/>
  <c r="O4574" i="4"/>
  <c r="N4574" i="4"/>
  <c r="M4574" i="4"/>
  <c r="L4574" i="4"/>
  <c r="K4574" i="4"/>
  <c r="J4574" i="4"/>
  <c r="T4574" i="4" s="1"/>
  <c r="I4574" i="4"/>
  <c r="S4574" i="4" s="1"/>
  <c r="H4574" i="4"/>
  <c r="G4574" i="4"/>
  <c r="F4574" i="4"/>
  <c r="Q4574" i="4" s="1"/>
  <c r="E4574" i="4"/>
  <c r="D4574" i="4"/>
  <c r="C4574" i="4"/>
  <c r="B4574" i="4"/>
  <c r="A4574" i="4"/>
  <c r="N4573" i="4"/>
  <c r="M4573" i="4"/>
  <c r="L4573" i="4"/>
  <c r="K4573" i="4"/>
  <c r="J4573" i="4"/>
  <c r="T4573" i="4" s="1"/>
  <c r="I4573" i="4"/>
  <c r="S4573" i="4" s="1"/>
  <c r="H4573" i="4"/>
  <c r="G4573" i="4"/>
  <c r="F4573" i="4"/>
  <c r="Q4573" i="4" s="1"/>
  <c r="E4573" i="4"/>
  <c r="D4573" i="4"/>
  <c r="C4573" i="4"/>
  <c r="B4573" i="4"/>
  <c r="O4573" i="4" s="1"/>
  <c r="A4573" i="4"/>
  <c r="N4572" i="4"/>
  <c r="M4572" i="4"/>
  <c r="L4572" i="4"/>
  <c r="K4572" i="4"/>
  <c r="J4572" i="4"/>
  <c r="T4572" i="4" s="1"/>
  <c r="I4572" i="4"/>
  <c r="S4572" i="4" s="1"/>
  <c r="H4572" i="4"/>
  <c r="G4572" i="4"/>
  <c r="F4572" i="4"/>
  <c r="Q4572" i="4" s="1"/>
  <c r="E4572" i="4"/>
  <c r="D4572" i="4"/>
  <c r="C4572" i="4"/>
  <c r="B4572" i="4"/>
  <c r="O4572" i="4" s="1"/>
  <c r="A4572" i="4"/>
  <c r="T4571" i="4"/>
  <c r="N4571" i="4"/>
  <c r="M4571" i="4"/>
  <c r="L4571" i="4"/>
  <c r="K4571" i="4"/>
  <c r="J4571" i="4"/>
  <c r="I4571" i="4"/>
  <c r="S4571" i="4" s="1"/>
  <c r="H4571" i="4"/>
  <c r="G4571" i="4"/>
  <c r="F4571" i="4"/>
  <c r="Q4571" i="4" s="1"/>
  <c r="E4571" i="4"/>
  <c r="P4571" i="4" s="1"/>
  <c r="D4571" i="4"/>
  <c r="C4571" i="4"/>
  <c r="B4571" i="4"/>
  <c r="A4571" i="4"/>
  <c r="P4570" i="4"/>
  <c r="N4570" i="4"/>
  <c r="M4570" i="4"/>
  <c r="L4570" i="4"/>
  <c r="K4570" i="4"/>
  <c r="J4570" i="4"/>
  <c r="T4570" i="4" s="1"/>
  <c r="I4570" i="4"/>
  <c r="S4570" i="4" s="1"/>
  <c r="H4570" i="4"/>
  <c r="G4570" i="4"/>
  <c r="F4570" i="4"/>
  <c r="Q4570" i="4" s="1"/>
  <c r="E4570" i="4"/>
  <c r="D4570" i="4"/>
  <c r="C4570" i="4"/>
  <c r="B4570" i="4"/>
  <c r="O4570" i="4" s="1"/>
  <c r="A4570" i="4"/>
  <c r="N4569" i="4"/>
  <c r="M4569" i="4"/>
  <c r="L4569" i="4"/>
  <c r="K4569" i="4"/>
  <c r="J4569" i="4"/>
  <c r="T4569" i="4" s="1"/>
  <c r="I4569" i="4"/>
  <c r="S4569" i="4" s="1"/>
  <c r="H4569" i="4"/>
  <c r="G4569" i="4"/>
  <c r="F4569" i="4"/>
  <c r="Q4569" i="4" s="1"/>
  <c r="E4569" i="4"/>
  <c r="D4569" i="4"/>
  <c r="C4569" i="4"/>
  <c r="B4569" i="4"/>
  <c r="A4569" i="4"/>
  <c r="S4568" i="4"/>
  <c r="N4568" i="4"/>
  <c r="M4568" i="4"/>
  <c r="L4568" i="4"/>
  <c r="K4568" i="4"/>
  <c r="J4568" i="4"/>
  <c r="I4568" i="4"/>
  <c r="H4568" i="4"/>
  <c r="G4568" i="4"/>
  <c r="F4568" i="4"/>
  <c r="Q4568" i="4" s="1"/>
  <c r="E4568" i="4"/>
  <c r="D4568" i="4"/>
  <c r="C4568" i="4"/>
  <c r="B4568" i="4"/>
  <c r="A4568" i="4"/>
  <c r="Q4567" i="4"/>
  <c r="N4567" i="4"/>
  <c r="M4567" i="4"/>
  <c r="L4567" i="4"/>
  <c r="K4567" i="4"/>
  <c r="J4567" i="4"/>
  <c r="T4567" i="4" s="1"/>
  <c r="I4567" i="4"/>
  <c r="S4567" i="4" s="1"/>
  <c r="H4567" i="4"/>
  <c r="G4567" i="4"/>
  <c r="F4567" i="4"/>
  <c r="E4567" i="4"/>
  <c r="D4567" i="4"/>
  <c r="C4567" i="4"/>
  <c r="B4567" i="4"/>
  <c r="O4567" i="4" s="1"/>
  <c r="A4567" i="4"/>
  <c r="T4566" i="4"/>
  <c r="Q4566" i="4"/>
  <c r="N4566" i="4"/>
  <c r="M4566" i="4"/>
  <c r="L4566" i="4"/>
  <c r="K4566" i="4"/>
  <c r="J4566" i="4"/>
  <c r="I4566" i="4"/>
  <c r="S4566" i="4" s="1"/>
  <c r="H4566" i="4"/>
  <c r="G4566" i="4"/>
  <c r="F4566" i="4"/>
  <c r="R4566" i="4" s="1"/>
  <c r="E4566" i="4"/>
  <c r="P4566" i="4" s="1"/>
  <c r="D4566" i="4"/>
  <c r="C4566" i="4"/>
  <c r="B4566" i="4"/>
  <c r="O4566" i="4" s="1"/>
  <c r="A4566" i="4"/>
  <c r="P4565" i="4"/>
  <c r="N4565" i="4"/>
  <c r="M4565" i="4"/>
  <c r="L4565" i="4"/>
  <c r="K4565" i="4"/>
  <c r="J4565" i="4"/>
  <c r="I4565" i="4"/>
  <c r="S4565" i="4" s="1"/>
  <c r="H4565" i="4"/>
  <c r="G4565" i="4"/>
  <c r="F4565" i="4"/>
  <c r="Q4565" i="4" s="1"/>
  <c r="E4565" i="4"/>
  <c r="D4565" i="4"/>
  <c r="C4565" i="4"/>
  <c r="B4565" i="4"/>
  <c r="A4565" i="4"/>
  <c r="T4564" i="4"/>
  <c r="Q4564" i="4"/>
  <c r="N4564" i="4"/>
  <c r="M4564" i="4"/>
  <c r="L4564" i="4"/>
  <c r="K4564" i="4"/>
  <c r="J4564" i="4"/>
  <c r="I4564" i="4"/>
  <c r="W4564" i="4" s="1"/>
  <c r="H4564" i="4"/>
  <c r="G4564" i="4"/>
  <c r="F4564" i="4"/>
  <c r="E4564" i="4"/>
  <c r="D4564" i="4"/>
  <c r="C4564" i="4"/>
  <c r="B4564" i="4"/>
  <c r="O4564" i="4" s="1"/>
  <c r="A4564" i="4"/>
  <c r="N4563" i="4"/>
  <c r="M4563" i="4"/>
  <c r="L4563" i="4"/>
  <c r="K4563" i="4"/>
  <c r="J4563" i="4"/>
  <c r="T4563" i="4" s="1"/>
  <c r="I4563" i="4"/>
  <c r="S4563" i="4" s="1"/>
  <c r="H4563" i="4"/>
  <c r="G4563" i="4"/>
  <c r="F4563" i="4"/>
  <c r="Q4563" i="4" s="1"/>
  <c r="E4563" i="4"/>
  <c r="D4563" i="4"/>
  <c r="C4563" i="4"/>
  <c r="B4563" i="4"/>
  <c r="A4563" i="4"/>
  <c r="N4562" i="4"/>
  <c r="M4562" i="4"/>
  <c r="L4562" i="4"/>
  <c r="K4562" i="4"/>
  <c r="J4562" i="4"/>
  <c r="I4562" i="4"/>
  <c r="S4562" i="4" s="1"/>
  <c r="H4562" i="4"/>
  <c r="G4562" i="4"/>
  <c r="F4562" i="4"/>
  <c r="Q4562" i="4" s="1"/>
  <c r="E4562" i="4"/>
  <c r="D4562" i="4"/>
  <c r="C4562" i="4"/>
  <c r="B4562" i="4"/>
  <c r="A4562" i="4"/>
  <c r="P4561" i="4"/>
  <c r="N4561" i="4"/>
  <c r="M4561" i="4"/>
  <c r="L4561" i="4"/>
  <c r="K4561" i="4"/>
  <c r="J4561" i="4"/>
  <c r="I4561" i="4"/>
  <c r="S4561" i="4" s="1"/>
  <c r="H4561" i="4"/>
  <c r="G4561" i="4"/>
  <c r="F4561" i="4"/>
  <c r="Q4561" i="4" s="1"/>
  <c r="E4561" i="4"/>
  <c r="D4561" i="4"/>
  <c r="C4561" i="4"/>
  <c r="B4561" i="4"/>
  <c r="O4561" i="4" s="1"/>
  <c r="A4561" i="4"/>
  <c r="N4560" i="4"/>
  <c r="M4560" i="4"/>
  <c r="L4560" i="4"/>
  <c r="K4560" i="4"/>
  <c r="J4560" i="4"/>
  <c r="I4560" i="4"/>
  <c r="S4560" i="4" s="1"/>
  <c r="H4560" i="4"/>
  <c r="G4560" i="4"/>
  <c r="F4560" i="4"/>
  <c r="Q4560" i="4" s="1"/>
  <c r="E4560" i="4"/>
  <c r="D4560" i="4"/>
  <c r="C4560" i="4"/>
  <c r="B4560" i="4"/>
  <c r="O4560" i="4" s="1"/>
  <c r="A4560" i="4"/>
  <c r="N4559" i="4"/>
  <c r="M4559" i="4"/>
  <c r="L4559" i="4"/>
  <c r="K4559" i="4"/>
  <c r="J4559" i="4"/>
  <c r="I4559" i="4"/>
  <c r="S4559" i="4" s="1"/>
  <c r="H4559" i="4"/>
  <c r="G4559" i="4"/>
  <c r="F4559" i="4"/>
  <c r="E4559" i="4"/>
  <c r="P4559" i="4" s="1"/>
  <c r="D4559" i="4"/>
  <c r="C4559" i="4"/>
  <c r="B4559" i="4"/>
  <c r="O4559" i="4" s="1"/>
  <c r="A4559" i="4"/>
  <c r="Q4558" i="4"/>
  <c r="N4558" i="4"/>
  <c r="M4558" i="4"/>
  <c r="L4558" i="4"/>
  <c r="K4558" i="4"/>
  <c r="J4558" i="4"/>
  <c r="T4558" i="4" s="1"/>
  <c r="I4558" i="4"/>
  <c r="H4558" i="4"/>
  <c r="G4558" i="4"/>
  <c r="F4558" i="4"/>
  <c r="E4558" i="4"/>
  <c r="R4558" i="4" s="1"/>
  <c r="D4558" i="4"/>
  <c r="C4558" i="4"/>
  <c r="B4558" i="4"/>
  <c r="O4558" i="4" s="1"/>
  <c r="A4558" i="4"/>
  <c r="N4557" i="4"/>
  <c r="M4557" i="4"/>
  <c r="L4557" i="4"/>
  <c r="K4557" i="4"/>
  <c r="J4557" i="4"/>
  <c r="I4557" i="4"/>
  <c r="S4557" i="4" s="1"/>
  <c r="H4557" i="4"/>
  <c r="G4557" i="4"/>
  <c r="F4557" i="4"/>
  <c r="Q4557" i="4" s="1"/>
  <c r="E4557" i="4"/>
  <c r="D4557" i="4"/>
  <c r="C4557" i="4"/>
  <c r="B4557" i="4"/>
  <c r="A4557" i="4"/>
  <c r="N4556" i="4"/>
  <c r="M4556" i="4"/>
  <c r="L4556" i="4"/>
  <c r="K4556" i="4"/>
  <c r="J4556" i="4"/>
  <c r="T4556" i="4" s="1"/>
  <c r="I4556" i="4"/>
  <c r="S4556" i="4" s="1"/>
  <c r="H4556" i="4"/>
  <c r="G4556" i="4"/>
  <c r="F4556" i="4"/>
  <c r="Q4556" i="4" s="1"/>
  <c r="E4556" i="4"/>
  <c r="D4556" i="4"/>
  <c r="C4556" i="4"/>
  <c r="B4556" i="4"/>
  <c r="A4556" i="4"/>
  <c r="T4555" i="4"/>
  <c r="N4555" i="4"/>
  <c r="M4555" i="4"/>
  <c r="L4555" i="4"/>
  <c r="K4555" i="4"/>
  <c r="J4555" i="4"/>
  <c r="I4555" i="4"/>
  <c r="H4555" i="4"/>
  <c r="G4555" i="4"/>
  <c r="F4555" i="4"/>
  <c r="Q4555" i="4" s="1"/>
  <c r="E4555" i="4"/>
  <c r="D4555" i="4"/>
  <c r="C4555" i="4"/>
  <c r="B4555" i="4"/>
  <c r="O4555" i="4" s="1"/>
  <c r="A4555" i="4"/>
  <c r="N4554" i="4"/>
  <c r="M4554" i="4"/>
  <c r="L4554" i="4"/>
  <c r="K4554" i="4"/>
  <c r="J4554" i="4"/>
  <c r="I4554" i="4"/>
  <c r="S4554" i="4" s="1"/>
  <c r="H4554" i="4"/>
  <c r="G4554" i="4"/>
  <c r="F4554" i="4"/>
  <c r="Q4554" i="4" s="1"/>
  <c r="E4554" i="4"/>
  <c r="D4554" i="4"/>
  <c r="C4554" i="4"/>
  <c r="B4554" i="4"/>
  <c r="A4554" i="4"/>
  <c r="N4553" i="4"/>
  <c r="M4553" i="4"/>
  <c r="L4553" i="4"/>
  <c r="K4553" i="4"/>
  <c r="J4553" i="4"/>
  <c r="I4553" i="4"/>
  <c r="S4553" i="4" s="1"/>
  <c r="H4553" i="4"/>
  <c r="G4553" i="4"/>
  <c r="F4553" i="4"/>
  <c r="Q4553" i="4" s="1"/>
  <c r="E4553" i="4"/>
  <c r="D4553" i="4"/>
  <c r="C4553" i="4"/>
  <c r="B4553" i="4"/>
  <c r="A4553" i="4"/>
  <c r="N4552" i="4"/>
  <c r="M4552" i="4"/>
  <c r="L4552" i="4"/>
  <c r="K4552" i="4"/>
  <c r="J4552" i="4"/>
  <c r="T4552" i="4" s="1"/>
  <c r="I4552" i="4"/>
  <c r="S4552" i="4" s="1"/>
  <c r="H4552" i="4"/>
  <c r="G4552" i="4"/>
  <c r="F4552" i="4"/>
  <c r="E4552" i="4"/>
  <c r="P4552" i="4" s="1"/>
  <c r="D4552" i="4"/>
  <c r="C4552" i="4"/>
  <c r="B4552" i="4"/>
  <c r="A4552" i="4"/>
  <c r="Q4551" i="4"/>
  <c r="N4551" i="4"/>
  <c r="M4551" i="4"/>
  <c r="L4551" i="4"/>
  <c r="K4551" i="4"/>
  <c r="J4551" i="4"/>
  <c r="T4551" i="4" s="1"/>
  <c r="I4551" i="4"/>
  <c r="S4551" i="4" s="1"/>
  <c r="H4551" i="4"/>
  <c r="G4551" i="4"/>
  <c r="F4551" i="4"/>
  <c r="E4551" i="4"/>
  <c r="D4551" i="4"/>
  <c r="C4551" i="4"/>
  <c r="B4551" i="4"/>
  <c r="O4551" i="4" s="1"/>
  <c r="A4551" i="4"/>
  <c r="N4550" i="4"/>
  <c r="M4550" i="4"/>
  <c r="L4550" i="4"/>
  <c r="K4550" i="4"/>
  <c r="J4550" i="4"/>
  <c r="I4550" i="4"/>
  <c r="S4550" i="4" s="1"/>
  <c r="H4550" i="4"/>
  <c r="G4550" i="4"/>
  <c r="F4550" i="4"/>
  <c r="Q4550" i="4" s="1"/>
  <c r="E4550" i="4"/>
  <c r="R4550" i="4" s="1"/>
  <c r="D4550" i="4"/>
  <c r="C4550" i="4"/>
  <c r="B4550" i="4"/>
  <c r="O4550" i="4" s="1"/>
  <c r="A4550" i="4"/>
  <c r="N4549" i="4"/>
  <c r="M4549" i="4"/>
  <c r="L4549" i="4"/>
  <c r="K4549" i="4"/>
  <c r="J4549" i="4"/>
  <c r="T4549" i="4" s="1"/>
  <c r="I4549" i="4"/>
  <c r="S4549" i="4" s="1"/>
  <c r="H4549" i="4"/>
  <c r="G4549" i="4"/>
  <c r="F4549" i="4"/>
  <c r="Q4549" i="4" s="1"/>
  <c r="E4549" i="4"/>
  <c r="D4549" i="4"/>
  <c r="C4549" i="4"/>
  <c r="B4549" i="4"/>
  <c r="A4549" i="4"/>
  <c r="T4548" i="4"/>
  <c r="S4548" i="4"/>
  <c r="N4548" i="4"/>
  <c r="M4548" i="4"/>
  <c r="L4548" i="4"/>
  <c r="K4548" i="4"/>
  <c r="J4548" i="4"/>
  <c r="W4548" i="4" s="1"/>
  <c r="I4548" i="4"/>
  <c r="H4548" i="4"/>
  <c r="G4548" i="4"/>
  <c r="F4548" i="4"/>
  <c r="Q4548" i="4" s="1"/>
  <c r="E4548" i="4"/>
  <c r="D4548" i="4"/>
  <c r="C4548" i="4"/>
  <c r="B4548" i="4"/>
  <c r="O4548" i="4" s="1"/>
  <c r="A4548" i="4"/>
  <c r="T4547" i="4"/>
  <c r="N4547" i="4"/>
  <c r="M4547" i="4"/>
  <c r="L4547" i="4"/>
  <c r="K4547" i="4"/>
  <c r="J4547" i="4"/>
  <c r="I4547" i="4"/>
  <c r="S4547" i="4" s="1"/>
  <c r="H4547" i="4"/>
  <c r="G4547" i="4"/>
  <c r="F4547" i="4"/>
  <c r="Q4547" i="4" s="1"/>
  <c r="E4547" i="4"/>
  <c r="D4547" i="4"/>
  <c r="C4547" i="4"/>
  <c r="B4547" i="4"/>
  <c r="O4547" i="4" s="1"/>
  <c r="A4547" i="4"/>
  <c r="N4546" i="4"/>
  <c r="M4546" i="4"/>
  <c r="L4546" i="4"/>
  <c r="K4546" i="4"/>
  <c r="J4546" i="4"/>
  <c r="T4546" i="4" s="1"/>
  <c r="I4546" i="4"/>
  <c r="S4546" i="4" s="1"/>
  <c r="H4546" i="4"/>
  <c r="G4546" i="4"/>
  <c r="F4546" i="4"/>
  <c r="Q4546" i="4" s="1"/>
  <c r="E4546" i="4"/>
  <c r="D4546" i="4"/>
  <c r="C4546" i="4"/>
  <c r="B4546" i="4"/>
  <c r="O4546" i="4" s="1"/>
  <c r="A4546" i="4"/>
  <c r="N4545" i="4"/>
  <c r="M4545" i="4"/>
  <c r="L4545" i="4"/>
  <c r="K4545" i="4"/>
  <c r="J4545" i="4"/>
  <c r="T4545" i="4" s="1"/>
  <c r="I4545" i="4"/>
  <c r="S4545" i="4" s="1"/>
  <c r="H4545" i="4"/>
  <c r="G4545" i="4"/>
  <c r="F4545" i="4"/>
  <c r="Q4545" i="4" s="1"/>
  <c r="E4545" i="4"/>
  <c r="D4545" i="4"/>
  <c r="C4545" i="4"/>
  <c r="B4545" i="4"/>
  <c r="O4545" i="4" s="1"/>
  <c r="A4545" i="4"/>
  <c r="N4544" i="4"/>
  <c r="M4544" i="4"/>
  <c r="L4544" i="4"/>
  <c r="K4544" i="4"/>
  <c r="J4544" i="4"/>
  <c r="W4544" i="4" s="1"/>
  <c r="I4544" i="4"/>
  <c r="S4544" i="4" s="1"/>
  <c r="H4544" i="4"/>
  <c r="G4544" i="4"/>
  <c r="F4544" i="4"/>
  <c r="E4544" i="4"/>
  <c r="P4544" i="4" s="1"/>
  <c r="D4544" i="4"/>
  <c r="C4544" i="4"/>
  <c r="B4544" i="4"/>
  <c r="A4544" i="4"/>
  <c r="N4543" i="4"/>
  <c r="M4543" i="4"/>
  <c r="L4543" i="4"/>
  <c r="K4543" i="4"/>
  <c r="J4543" i="4"/>
  <c r="I4543" i="4"/>
  <c r="S4543" i="4" s="1"/>
  <c r="H4543" i="4"/>
  <c r="G4543" i="4"/>
  <c r="F4543" i="4"/>
  <c r="Q4543" i="4" s="1"/>
  <c r="E4543" i="4"/>
  <c r="D4543" i="4"/>
  <c r="C4543" i="4"/>
  <c r="B4543" i="4"/>
  <c r="O4543" i="4" s="1"/>
  <c r="A4543" i="4"/>
  <c r="S4542" i="4"/>
  <c r="N4542" i="4"/>
  <c r="M4542" i="4"/>
  <c r="L4542" i="4"/>
  <c r="K4542" i="4"/>
  <c r="J4542" i="4"/>
  <c r="I4542" i="4"/>
  <c r="H4542" i="4"/>
  <c r="G4542" i="4"/>
  <c r="F4542" i="4"/>
  <c r="Q4542" i="4" s="1"/>
  <c r="E4542" i="4"/>
  <c r="D4542" i="4"/>
  <c r="C4542" i="4"/>
  <c r="B4542" i="4"/>
  <c r="A4542" i="4"/>
  <c r="N4541" i="4"/>
  <c r="M4541" i="4"/>
  <c r="L4541" i="4"/>
  <c r="K4541" i="4"/>
  <c r="J4541" i="4"/>
  <c r="I4541" i="4"/>
  <c r="H4541" i="4"/>
  <c r="G4541" i="4"/>
  <c r="F4541" i="4"/>
  <c r="Q4541" i="4" s="1"/>
  <c r="E4541" i="4"/>
  <c r="P4541" i="4" s="1"/>
  <c r="D4541" i="4"/>
  <c r="C4541" i="4"/>
  <c r="B4541" i="4"/>
  <c r="O4541" i="4" s="1"/>
  <c r="A4541" i="4"/>
  <c r="N4540" i="4"/>
  <c r="M4540" i="4"/>
  <c r="L4540" i="4"/>
  <c r="K4540" i="4"/>
  <c r="J4540" i="4"/>
  <c r="I4540" i="4"/>
  <c r="S4540" i="4" s="1"/>
  <c r="H4540" i="4"/>
  <c r="G4540" i="4"/>
  <c r="F4540" i="4"/>
  <c r="Q4540" i="4" s="1"/>
  <c r="E4540" i="4"/>
  <c r="D4540" i="4"/>
  <c r="C4540" i="4"/>
  <c r="B4540" i="4"/>
  <c r="A4540" i="4"/>
  <c r="Y4540" i="4" s="1"/>
  <c r="O4539" i="4"/>
  <c r="N4539" i="4"/>
  <c r="M4539" i="4"/>
  <c r="L4539" i="4"/>
  <c r="K4539" i="4"/>
  <c r="J4539" i="4"/>
  <c r="T4539" i="4" s="1"/>
  <c r="I4539" i="4"/>
  <c r="S4539" i="4" s="1"/>
  <c r="H4539" i="4"/>
  <c r="G4539" i="4"/>
  <c r="F4539" i="4"/>
  <c r="Q4539" i="4" s="1"/>
  <c r="E4539" i="4"/>
  <c r="P4539" i="4" s="1"/>
  <c r="D4539" i="4"/>
  <c r="C4539" i="4"/>
  <c r="B4539" i="4"/>
  <c r="A4539" i="4"/>
  <c r="N4538" i="4"/>
  <c r="M4538" i="4"/>
  <c r="L4538" i="4"/>
  <c r="K4538" i="4"/>
  <c r="J4538" i="4"/>
  <c r="I4538" i="4"/>
  <c r="S4538" i="4" s="1"/>
  <c r="H4538" i="4"/>
  <c r="G4538" i="4"/>
  <c r="F4538" i="4"/>
  <c r="Q4538" i="4" s="1"/>
  <c r="E4538" i="4"/>
  <c r="P4538" i="4" s="1"/>
  <c r="D4538" i="4"/>
  <c r="C4538" i="4"/>
  <c r="B4538" i="4"/>
  <c r="A4538" i="4"/>
  <c r="N4537" i="4"/>
  <c r="M4537" i="4"/>
  <c r="L4537" i="4"/>
  <c r="K4537" i="4"/>
  <c r="J4537" i="4"/>
  <c r="I4537" i="4"/>
  <c r="S4537" i="4" s="1"/>
  <c r="H4537" i="4"/>
  <c r="G4537" i="4"/>
  <c r="F4537" i="4"/>
  <c r="Q4537" i="4" s="1"/>
  <c r="E4537" i="4"/>
  <c r="D4537" i="4"/>
  <c r="C4537" i="4"/>
  <c r="B4537" i="4"/>
  <c r="A4537" i="4"/>
  <c r="N4536" i="4"/>
  <c r="M4536" i="4"/>
  <c r="L4536" i="4"/>
  <c r="K4536" i="4"/>
  <c r="J4536" i="4"/>
  <c r="I4536" i="4"/>
  <c r="S4536" i="4" s="1"/>
  <c r="H4536" i="4"/>
  <c r="G4536" i="4"/>
  <c r="F4536" i="4"/>
  <c r="Q4536" i="4" s="1"/>
  <c r="E4536" i="4"/>
  <c r="P4536" i="4" s="1"/>
  <c r="D4536" i="4"/>
  <c r="C4536" i="4"/>
  <c r="B4536" i="4"/>
  <c r="A4536" i="4"/>
  <c r="N4535" i="4"/>
  <c r="M4535" i="4"/>
  <c r="L4535" i="4"/>
  <c r="K4535" i="4"/>
  <c r="J4535" i="4"/>
  <c r="I4535" i="4"/>
  <c r="S4535" i="4" s="1"/>
  <c r="H4535" i="4"/>
  <c r="G4535" i="4"/>
  <c r="F4535" i="4"/>
  <c r="Q4535" i="4" s="1"/>
  <c r="E4535" i="4"/>
  <c r="R4535" i="4" s="1"/>
  <c r="D4535" i="4"/>
  <c r="C4535" i="4"/>
  <c r="B4535" i="4"/>
  <c r="O4535" i="4" s="1"/>
  <c r="A4535" i="4"/>
  <c r="N4534" i="4"/>
  <c r="M4534" i="4"/>
  <c r="L4534" i="4"/>
  <c r="K4534" i="4"/>
  <c r="J4534" i="4"/>
  <c r="I4534" i="4"/>
  <c r="S4534" i="4" s="1"/>
  <c r="H4534" i="4"/>
  <c r="G4534" i="4"/>
  <c r="F4534" i="4"/>
  <c r="Q4534" i="4" s="1"/>
  <c r="E4534" i="4"/>
  <c r="D4534" i="4"/>
  <c r="C4534" i="4"/>
  <c r="B4534" i="4"/>
  <c r="A4534" i="4"/>
  <c r="O4533" i="4"/>
  <c r="N4533" i="4"/>
  <c r="M4533" i="4"/>
  <c r="L4533" i="4"/>
  <c r="K4533" i="4"/>
  <c r="J4533" i="4"/>
  <c r="W4533" i="4" s="1"/>
  <c r="I4533" i="4"/>
  <c r="S4533" i="4" s="1"/>
  <c r="H4533" i="4"/>
  <c r="G4533" i="4"/>
  <c r="F4533" i="4"/>
  <c r="E4533" i="4"/>
  <c r="P4533" i="4" s="1"/>
  <c r="D4533" i="4"/>
  <c r="C4533" i="4"/>
  <c r="B4533" i="4"/>
  <c r="A4533" i="4"/>
  <c r="N4532" i="4"/>
  <c r="M4532" i="4"/>
  <c r="L4532" i="4"/>
  <c r="K4532" i="4"/>
  <c r="J4532" i="4"/>
  <c r="T4532" i="4" s="1"/>
  <c r="I4532" i="4"/>
  <c r="S4532" i="4" s="1"/>
  <c r="H4532" i="4"/>
  <c r="G4532" i="4"/>
  <c r="F4532" i="4"/>
  <c r="Q4532" i="4" s="1"/>
  <c r="E4532" i="4"/>
  <c r="P4532" i="4" s="1"/>
  <c r="D4532" i="4"/>
  <c r="C4532" i="4"/>
  <c r="B4532" i="4"/>
  <c r="O4532" i="4" s="1"/>
  <c r="A4532" i="4"/>
  <c r="O4531" i="4"/>
  <c r="N4531" i="4"/>
  <c r="M4531" i="4"/>
  <c r="L4531" i="4"/>
  <c r="K4531" i="4"/>
  <c r="J4531" i="4"/>
  <c r="I4531" i="4"/>
  <c r="S4531" i="4" s="1"/>
  <c r="H4531" i="4"/>
  <c r="G4531" i="4"/>
  <c r="F4531" i="4"/>
  <c r="Q4531" i="4" s="1"/>
  <c r="E4531" i="4"/>
  <c r="D4531" i="4"/>
  <c r="C4531" i="4"/>
  <c r="B4531" i="4"/>
  <c r="A4531" i="4"/>
  <c r="N4530" i="4"/>
  <c r="M4530" i="4"/>
  <c r="L4530" i="4"/>
  <c r="K4530" i="4"/>
  <c r="J4530" i="4"/>
  <c r="T4530" i="4" s="1"/>
  <c r="I4530" i="4"/>
  <c r="S4530" i="4" s="1"/>
  <c r="H4530" i="4"/>
  <c r="G4530" i="4"/>
  <c r="F4530" i="4"/>
  <c r="E4530" i="4"/>
  <c r="P4530" i="4" s="1"/>
  <c r="D4530" i="4"/>
  <c r="C4530" i="4"/>
  <c r="B4530" i="4"/>
  <c r="O4530" i="4" s="1"/>
  <c r="A4530" i="4"/>
  <c r="N4529" i="4"/>
  <c r="M4529" i="4"/>
  <c r="L4529" i="4"/>
  <c r="K4529" i="4"/>
  <c r="J4529" i="4"/>
  <c r="T4529" i="4" s="1"/>
  <c r="I4529" i="4"/>
  <c r="S4529" i="4" s="1"/>
  <c r="H4529" i="4"/>
  <c r="G4529" i="4"/>
  <c r="F4529" i="4"/>
  <c r="Q4529" i="4" s="1"/>
  <c r="E4529" i="4"/>
  <c r="D4529" i="4"/>
  <c r="C4529" i="4"/>
  <c r="B4529" i="4"/>
  <c r="O4529" i="4" s="1"/>
  <c r="A4529" i="4"/>
  <c r="P4528" i="4"/>
  <c r="N4528" i="4"/>
  <c r="M4528" i="4"/>
  <c r="L4528" i="4"/>
  <c r="K4528" i="4"/>
  <c r="J4528" i="4"/>
  <c r="T4528" i="4" s="1"/>
  <c r="I4528" i="4"/>
  <c r="S4528" i="4" s="1"/>
  <c r="H4528" i="4"/>
  <c r="G4528" i="4"/>
  <c r="F4528" i="4"/>
  <c r="Q4528" i="4" s="1"/>
  <c r="E4528" i="4"/>
  <c r="D4528" i="4"/>
  <c r="C4528" i="4"/>
  <c r="B4528" i="4"/>
  <c r="O4528" i="4" s="1"/>
  <c r="A4528" i="4"/>
  <c r="N4527" i="4"/>
  <c r="M4527" i="4"/>
  <c r="L4527" i="4"/>
  <c r="K4527" i="4"/>
  <c r="J4527" i="4"/>
  <c r="I4527" i="4"/>
  <c r="S4527" i="4" s="1"/>
  <c r="H4527" i="4"/>
  <c r="G4527" i="4"/>
  <c r="F4527" i="4"/>
  <c r="Q4527" i="4" s="1"/>
  <c r="E4527" i="4"/>
  <c r="D4527" i="4"/>
  <c r="C4527" i="4"/>
  <c r="B4527" i="4"/>
  <c r="A4527" i="4"/>
  <c r="N4526" i="4"/>
  <c r="M4526" i="4"/>
  <c r="L4526" i="4"/>
  <c r="K4526" i="4"/>
  <c r="J4526" i="4"/>
  <c r="T4526" i="4" s="1"/>
  <c r="I4526" i="4"/>
  <c r="S4526" i="4" s="1"/>
  <c r="H4526" i="4"/>
  <c r="G4526" i="4"/>
  <c r="F4526" i="4"/>
  <c r="Q4526" i="4" s="1"/>
  <c r="E4526" i="4"/>
  <c r="D4526" i="4"/>
  <c r="C4526" i="4"/>
  <c r="B4526" i="4"/>
  <c r="O4526" i="4" s="1"/>
  <c r="A4526" i="4"/>
  <c r="N4525" i="4"/>
  <c r="M4525" i="4"/>
  <c r="L4525" i="4"/>
  <c r="K4525" i="4"/>
  <c r="J4525" i="4"/>
  <c r="T4525" i="4" s="1"/>
  <c r="I4525" i="4"/>
  <c r="S4525" i="4" s="1"/>
  <c r="H4525" i="4"/>
  <c r="G4525" i="4"/>
  <c r="F4525" i="4"/>
  <c r="Q4525" i="4" s="1"/>
  <c r="E4525" i="4"/>
  <c r="D4525" i="4"/>
  <c r="C4525" i="4"/>
  <c r="B4525" i="4"/>
  <c r="O4525" i="4" s="1"/>
  <c r="A4525" i="4"/>
  <c r="S4524" i="4"/>
  <c r="N4524" i="4"/>
  <c r="M4524" i="4"/>
  <c r="L4524" i="4"/>
  <c r="K4524" i="4"/>
  <c r="J4524" i="4"/>
  <c r="I4524" i="4"/>
  <c r="H4524" i="4"/>
  <c r="G4524" i="4"/>
  <c r="F4524" i="4"/>
  <c r="Q4524" i="4" s="1"/>
  <c r="E4524" i="4"/>
  <c r="D4524" i="4"/>
  <c r="C4524" i="4"/>
  <c r="B4524" i="4"/>
  <c r="O4524" i="4" s="1"/>
  <c r="A4524" i="4"/>
  <c r="O4523" i="4"/>
  <c r="N4523" i="4"/>
  <c r="M4523" i="4"/>
  <c r="L4523" i="4"/>
  <c r="K4523" i="4"/>
  <c r="J4523" i="4"/>
  <c r="T4523" i="4" s="1"/>
  <c r="I4523" i="4"/>
  <c r="W4523" i="4" s="1"/>
  <c r="H4523" i="4"/>
  <c r="G4523" i="4"/>
  <c r="F4523" i="4"/>
  <c r="Q4523" i="4" s="1"/>
  <c r="E4523" i="4"/>
  <c r="D4523" i="4"/>
  <c r="C4523" i="4"/>
  <c r="B4523" i="4"/>
  <c r="A4523" i="4"/>
  <c r="N4522" i="4"/>
  <c r="M4522" i="4"/>
  <c r="L4522" i="4"/>
  <c r="K4522" i="4"/>
  <c r="J4522" i="4"/>
  <c r="W4522" i="4" s="1"/>
  <c r="I4522" i="4"/>
  <c r="S4522" i="4" s="1"/>
  <c r="H4522" i="4"/>
  <c r="G4522" i="4"/>
  <c r="F4522" i="4"/>
  <c r="Q4522" i="4" s="1"/>
  <c r="E4522" i="4"/>
  <c r="D4522" i="4"/>
  <c r="C4522" i="4"/>
  <c r="B4522" i="4"/>
  <c r="O4522" i="4" s="1"/>
  <c r="A4522" i="4"/>
  <c r="N4521" i="4"/>
  <c r="M4521" i="4"/>
  <c r="L4521" i="4"/>
  <c r="K4521" i="4"/>
  <c r="J4521" i="4"/>
  <c r="I4521" i="4"/>
  <c r="S4521" i="4" s="1"/>
  <c r="H4521" i="4"/>
  <c r="G4521" i="4"/>
  <c r="F4521" i="4"/>
  <c r="Q4521" i="4" s="1"/>
  <c r="E4521" i="4"/>
  <c r="D4521" i="4"/>
  <c r="C4521" i="4"/>
  <c r="B4521" i="4"/>
  <c r="O4521" i="4" s="1"/>
  <c r="A4521" i="4"/>
  <c r="N4520" i="4"/>
  <c r="M4520" i="4"/>
  <c r="L4520" i="4"/>
  <c r="K4520" i="4"/>
  <c r="J4520" i="4"/>
  <c r="T4520" i="4" s="1"/>
  <c r="I4520" i="4"/>
  <c r="S4520" i="4" s="1"/>
  <c r="H4520" i="4"/>
  <c r="G4520" i="4"/>
  <c r="F4520" i="4"/>
  <c r="Q4520" i="4" s="1"/>
  <c r="E4520" i="4"/>
  <c r="P4520" i="4" s="1"/>
  <c r="D4520" i="4"/>
  <c r="C4520" i="4"/>
  <c r="B4520" i="4"/>
  <c r="O4520" i="4" s="1"/>
  <c r="A4520" i="4"/>
  <c r="N4519" i="4"/>
  <c r="M4519" i="4"/>
  <c r="L4519" i="4"/>
  <c r="K4519" i="4"/>
  <c r="J4519" i="4"/>
  <c r="W4519" i="4" s="1"/>
  <c r="I4519" i="4"/>
  <c r="S4519" i="4" s="1"/>
  <c r="H4519" i="4"/>
  <c r="G4519" i="4"/>
  <c r="F4519" i="4"/>
  <c r="Q4519" i="4" s="1"/>
  <c r="E4519" i="4"/>
  <c r="P4519" i="4" s="1"/>
  <c r="D4519" i="4"/>
  <c r="C4519" i="4"/>
  <c r="B4519" i="4"/>
  <c r="O4519" i="4" s="1"/>
  <c r="A4519" i="4"/>
  <c r="P4518" i="4"/>
  <c r="N4518" i="4"/>
  <c r="M4518" i="4"/>
  <c r="L4518" i="4"/>
  <c r="K4518" i="4"/>
  <c r="J4518" i="4"/>
  <c r="I4518" i="4"/>
  <c r="S4518" i="4" s="1"/>
  <c r="H4518" i="4"/>
  <c r="G4518" i="4"/>
  <c r="F4518" i="4"/>
  <c r="Q4518" i="4" s="1"/>
  <c r="E4518" i="4"/>
  <c r="R4518" i="4" s="1"/>
  <c r="D4518" i="4"/>
  <c r="C4518" i="4"/>
  <c r="B4518" i="4"/>
  <c r="O4518" i="4" s="1"/>
  <c r="A4518" i="4"/>
  <c r="N4517" i="4"/>
  <c r="M4517" i="4"/>
  <c r="L4517" i="4"/>
  <c r="K4517" i="4"/>
  <c r="J4517" i="4"/>
  <c r="I4517" i="4"/>
  <c r="S4517" i="4" s="1"/>
  <c r="H4517" i="4"/>
  <c r="G4517" i="4"/>
  <c r="F4517" i="4"/>
  <c r="Q4517" i="4" s="1"/>
  <c r="E4517" i="4"/>
  <c r="P4517" i="4" s="1"/>
  <c r="D4517" i="4"/>
  <c r="C4517" i="4"/>
  <c r="B4517" i="4"/>
  <c r="A4517" i="4"/>
  <c r="N4516" i="4"/>
  <c r="M4516" i="4"/>
  <c r="L4516" i="4"/>
  <c r="K4516" i="4"/>
  <c r="J4516" i="4"/>
  <c r="I4516" i="4"/>
  <c r="S4516" i="4" s="1"/>
  <c r="H4516" i="4"/>
  <c r="G4516" i="4"/>
  <c r="F4516" i="4"/>
  <c r="Q4516" i="4" s="1"/>
  <c r="E4516" i="4"/>
  <c r="D4516" i="4"/>
  <c r="C4516" i="4"/>
  <c r="B4516" i="4"/>
  <c r="A4516" i="4"/>
  <c r="S4515" i="4"/>
  <c r="N4515" i="4"/>
  <c r="M4515" i="4"/>
  <c r="L4515" i="4"/>
  <c r="K4515" i="4"/>
  <c r="J4515" i="4"/>
  <c r="T4515" i="4" s="1"/>
  <c r="I4515" i="4"/>
  <c r="H4515" i="4"/>
  <c r="G4515" i="4"/>
  <c r="F4515" i="4"/>
  <c r="Q4515" i="4" s="1"/>
  <c r="E4515" i="4"/>
  <c r="P4515" i="4" s="1"/>
  <c r="D4515" i="4"/>
  <c r="C4515" i="4"/>
  <c r="B4515" i="4"/>
  <c r="O4515" i="4" s="1"/>
  <c r="A4515" i="4"/>
  <c r="N4514" i="4"/>
  <c r="M4514" i="4"/>
  <c r="L4514" i="4"/>
  <c r="K4514" i="4"/>
  <c r="J4514" i="4"/>
  <c r="I4514" i="4"/>
  <c r="S4514" i="4" s="1"/>
  <c r="H4514" i="4"/>
  <c r="G4514" i="4"/>
  <c r="F4514" i="4"/>
  <c r="E4514" i="4"/>
  <c r="P4514" i="4" s="1"/>
  <c r="D4514" i="4"/>
  <c r="C4514" i="4"/>
  <c r="B4514" i="4"/>
  <c r="O4514" i="4" s="1"/>
  <c r="A4514" i="4"/>
  <c r="N4513" i="4"/>
  <c r="M4513" i="4"/>
  <c r="L4513" i="4"/>
  <c r="K4513" i="4"/>
  <c r="J4513" i="4"/>
  <c r="I4513" i="4"/>
  <c r="S4513" i="4" s="1"/>
  <c r="H4513" i="4"/>
  <c r="G4513" i="4"/>
  <c r="F4513" i="4"/>
  <c r="E4513" i="4"/>
  <c r="P4513" i="4" s="1"/>
  <c r="D4513" i="4"/>
  <c r="C4513" i="4"/>
  <c r="B4513" i="4"/>
  <c r="A4513" i="4"/>
  <c r="Q4512" i="4"/>
  <c r="N4512" i="4"/>
  <c r="M4512" i="4"/>
  <c r="L4512" i="4"/>
  <c r="K4512" i="4"/>
  <c r="J4512" i="4"/>
  <c r="T4512" i="4" s="1"/>
  <c r="I4512" i="4"/>
  <c r="S4512" i="4" s="1"/>
  <c r="H4512" i="4"/>
  <c r="G4512" i="4"/>
  <c r="F4512" i="4"/>
  <c r="E4512" i="4"/>
  <c r="D4512" i="4"/>
  <c r="C4512" i="4"/>
  <c r="B4512" i="4"/>
  <c r="O4512" i="4" s="1"/>
  <c r="A4512" i="4"/>
  <c r="Q4511" i="4"/>
  <c r="P4511" i="4"/>
  <c r="N4511" i="4"/>
  <c r="M4511" i="4"/>
  <c r="L4511" i="4"/>
  <c r="K4511" i="4"/>
  <c r="J4511" i="4"/>
  <c r="I4511" i="4"/>
  <c r="S4511" i="4" s="1"/>
  <c r="H4511" i="4"/>
  <c r="G4511" i="4"/>
  <c r="F4511" i="4"/>
  <c r="E4511" i="4"/>
  <c r="R4511" i="4" s="1"/>
  <c r="D4511" i="4"/>
  <c r="C4511" i="4"/>
  <c r="B4511" i="4"/>
  <c r="A4511" i="4"/>
  <c r="P4510" i="4"/>
  <c r="N4510" i="4"/>
  <c r="M4510" i="4"/>
  <c r="L4510" i="4"/>
  <c r="K4510" i="4"/>
  <c r="J4510" i="4"/>
  <c r="T4510" i="4" s="1"/>
  <c r="I4510" i="4"/>
  <c r="S4510" i="4" s="1"/>
  <c r="H4510" i="4"/>
  <c r="G4510" i="4"/>
  <c r="F4510" i="4"/>
  <c r="E4510" i="4"/>
  <c r="D4510" i="4"/>
  <c r="C4510" i="4"/>
  <c r="B4510" i="4"/>
  <c r="O4510" i="4" s="1"/>
  <c r="A4510" i="4"/>
  <c r="Y4510" i="4" s="1"/>
  <c r="N4509" i="4"/>
  <c r="M4509" i="4"/>
  <c r="L4509" i="4"/>
  <c r="K4509" i="4"/>
  <c r="J4509" i="4"/>
  <c r="T4509" i="4" s="1"/>
  <c r="I4509" i="4"/>
  <c r="S4509" i="4" s="1"/>
  <c r="H4509" i="4"/>
  <c r="G4509" i="4"/>
  <c r="F4509" i="4"/>
  <c r="Q4509" i="4" s="1"/>
  <c r="E4509" i="4"/>
  <c r="D4509" i="4"/>
  <c r="C4509" i="4"/>
  <c r="B4509" i="4"/>
  <c r="A4509" i="4"/>
  <c r="T4508" i="4"/>
  <c r="N4508" i="4"/>
  <c r="M4508" i="4"/>
  <c r="L4508" i="4"/>
  <c r="K4508" i="4"/>
  <c r="J4508" i="4"/>
  <c r="I4508" i="4"/>
  <c r="H4508" i="4"/>
  <c r="G4508" i="4"/>
  <c r="F4508" i="4"/>
  <c r="Q4508" i="4" s="1"/>
  <c r="E4508" i="4"/>
  <c r="P4508" i="4" s="1"/>
  <c r="D4508" i="4"/>
  <c r="C4508" i="4"/>
  <c r="B4508" i="4"/>
  <c r="O4508" i="4" s="1"/>
  <c r="A4508" i="4"/>
  <c r="N4507" i="4"/>
  <c r="M4507" i="4"/>
  <c r="L4507" i="4"/>
  <c r="K4507" i="4"/>
  <c r="J4507" i="4"/>
  <c r="T4507" i="4" s="1"/>
  <c r="I4507" i="4"/>
  <c r="H4507" i="4"/>
  <c r="G4507" i="4"/>
  <c r="F4507" i="4"/>
  <c r="Q4507" i="4" s="1"/>
  <c r="E4507" i="4"/>
  <c r="D4507" i="4"/>
  <c r="C4507" i="4"/>
  <c r="B4507" i="4"/>
  <c r="O4507" i="4" s="1"/>
  <c r="A4507" i="4"/>
  <c r="N4506" i="4"/>
  <c r="M4506" i="4"/>
  <c r="L4506" i="4"/>
  <c r="K4506" i="4"/>
  <c r="J4506" i="4"/>
  <c r="T4506" i="4" s="1"/>
  <c r="I4506" i="4"/>
  <c r="S4506" i="4" s="1"/>
  <c r="H4506" i="4"/>
  <c r="G4506" i="4"/>
  <c r="F4506" i="4"/>
  <c r="E4506" i="4"/>
  <c r="D4506" i="4"/>
  <c r="C4506" i="4"/>
  <c r="B4506" i="4"/>
  <c r="O4506" i="4" s="1"/>
  <c r="A4506" i="4"/>
  <c r="N4505" i="4"/>
  <c r="M4505" i="4"/>
  <c r="L4505" i="4"/>
  <c r="K4505" i="4"/>
  <c r="J4505" i="4"/>
  <c r="I4505" i="4"/>
  <c r="S4505" i="4" s="1"/>
  <c r="H4505" i="4"/>
  <c r="G4505" i="4"/>
  <c r="F4505" i="4"/>
  <c r="Q4505" i="4" s="1"/>
  <c r="E4505" i="4"/>
  <c r="D4505" i="4"/>
  <c r="C4505" i="4"/>
  <c r="B4505" i="4"/>
  <c r="O4505" i="4" s="1"/>
  <c r="A4505" i="4"/>
  <c r="P4504" i="4"/>
  <c r="N4504" i="4"/>
  <c r="M4504" i="4"/>
  <c r="L4504" i="4"/>
  <c r="K4504" i="4"/>
  <c r="J4504" i="4"/>
  <c r="T4504" i="4" s="1"/>
  <c r="I4504" i="4"/>
  <c r="S4504" i="4" s="1"/>
  <c r="H4504" i="4"/>
  <c r="G4504" i="4"/>
  <c r="F4504" i="4"/>
  <c r="Q4504" i="4" s="1"/>
  <c r="E4504" i="4"/>
  <c r="D4504" i="4"/>
  <c r="C4504" i="4"/>
  <c r="B4504" i="4"/>
  <c r="O4504" i="4" s="1"/>
  <c r="A4504" i="4"/>
  <c r="Q4503" i="4"/>
  <c r="N4503" i="4"/>
  <c r="M4503" i="4"/>
  <c r="L4503" i="4"/>
  <c r="K4503" i="4"/>
  <c r="J4503" i="4"/>
  <c r="T4503" i="4" s="1"/>
  <c r="I4503" i="4"/>
  <c r="H4503" i="4"/>
  <c r="G4503" i="4"/>
  <c r="F4503" i="4"/>
  <c r="E4503" i="4"/>
  <c r="D4503" i="4"/>
  <c r="C4503" i="4"/>
  <c r="B4503" i="4"/>
  <c r="O4503" i="4" s="1"/>
  <c r="A4503" i="4"/>
  <c r="O4502" i="4"/>
  <c r="N4502" i="4"/>
  <c r="M4502" i="4"/>
  <c r="L4502" i="4"/>
  <c r="K4502" i="4"/>
  <c r="J4502" i="4"/>
  <c r="I4502" i="4"/>
  <c r="S4502" i="4" s="1"/>
  <c r="H4502" i="4"/>
  <c r="G4502" i="4"/>
  <c r="F4502" i="4"/>
  <c r="Q4502" i="4" s="1"/>
  <c r="E4502" i="4"/>
  <c r="D4502" i="4"/>
  <c r="C4502" i="4"/>
  <c r="B4502" i="4"/>
  <c r="A4502" i="4"/>
  <c r="N4501" i="4"/>
  <c r="M4501" i="4"/>
  <c r="L4501" i="4"/>
  <c r="K4501" i="4"/>
  <c r="J4501" i="4"/>
  <c r="I4501" i="4"/>
  <c r="S4501" i="4" s="1"/>
  <c r="H4501" i="4"/>
  <c r="G4501" i="4"/>
  <c r="F4501" i="4"/>
  <c r="Q4501" i="4" s="1"/>
  <c r="E4501" i="4"/>
  <c r="D4501" i="4"/>
  <c r="C4501" i="4"/>
  <c r="B4501" i="4"/>
  <c r="A4501" i="4"/>
  <c r="N4500" i="4"/>
  <c r="M4500" i="4"/>
  <c r="L4500" i="4"/>
  <c r="K4500" i="4"/>
  <c r="J4500" i="4"/>
  <c r="T4500" i="4" s="1"/>
  <c r="I4500" i="4"/>
  <c r="S4500" i="4" s="1"/>
  <c r="H4500" i="4"/>
  <c r="G4500" i="4"/>
  <c r="F4500" i="4"/>
  <c r="Q4500" i="4" s="1"/>
  <c r="E4500" i="4"/>
  <c r="D4500" i="4"/>
  <c r="C4500" i="4"/>
  <c r="B4500" i="4"/>
  <c r="A4500" i="4"/>
  <c r="N4499" i="4"/>
  <c r="M4499" i="4"/>
  <c r="L4499" i="4"/>
  <c r="K4499" i="4"/>
  <c r="J4499" i="4"/>
  <c r="I4499" i="4"/>
  <c r="S4499" i="4" s="1"/>
  <c r="H4499" i="4"/>
  <c r="G4499" i="4"/>
  <c r="F4499" i="4"/>
  <c r="Q4499" i="4" s="1"/>
  <c r="E4499" i="4"/>
  <c r="P4499" i="4" s="1"/>
  <c r="D4499" i="4"/>
  <c r="C4499" i="4"/>
  <c r="B4499" i="4"/>
  <c r="O4499" i="4" s="1"/>
  <c r="A4499" i="4"/>
  <c r="T4498" i="4"/>
  <c r="N4498" i="4"/>
  <c r="M4498" i="4"/>
  <c r="L4498" i="4"/>
  <c r="K4498" i="4"/>
  <c r="J4498" i="4"/>
  <c r="I4498" i="4"/>
  <c r="S4498" i="4" s="1"/>
  <c r="H4498" i="4"/>
  <c r="G4498" i="4"/>
  <c r="F4498" i="4"/>
  <c r="Q4498" i="4" s="1"/>
  <c r="E4498" i="4"/>
  <c r="R4498" i="4" s="1"/>
  <c r="D4498" i="4"/>
  <c r="C4498" i="4"/>
  <c r="B4498" i="4"/>
  <c r="O4498" i="4" s="1"/>
  <c r="A4498" i="4"/>
  <c r="T4497" i="4"/>
  <c r="N4497" i="4"/>
  <c r="M4497" i="4"/>
  <c r="L4497" i="4"/>
  <c r="K4497" i="4"/>
  <c r="J4497" i="4"/>
  <c r="I4497" i="4"/>
  <c r="S4497" i="4" s="1"/>
  <c r="H4497" i="4"/>
  <c r="G4497" i="4"/>
  <c r="F4497" i="4"/>
  <c r="Q4497" i="4" s="1"/>
  <c r="E4497" i="4"/>
  <c r="D4497" i="4"/>
  <c r="C4497" i="4"/>
  <c r="B4497" i="4"/>
  <c r="O4497" i="4" s="1"/>
  <c r="A4497" i="4"/>
  <c r="Y4497" i="4" s="1"/>
  <c r="N4496" i="4"/>
  <c r="M4496" i="4"/>
  <c r="L4496" i="4"/>
  <c r="K4496" i="4"/>
  <c r="J4496" i="4"/>
  <c r="T4496" i="4" s="1"/>
  <c r="I4496" i="4"/>
  <c r="S4496" i="4" s="1"/>
  <c r="H4496" i="4"/>
  <c r="G4496" i="4"/>
  <c r="F4496" i="4"/>
  <c r="Q4496" i="4" s="1"/>
  <c r="E4496" i="4"/>
  <c r="D4496" i="4"/>
  <c r="C4496" i="4"/>
  <c r="B4496" i="4"/>
  <c r="O4496" i="4" s="1"/>
  <c r="A4496" i="4"/>
  <c r="N4495" i="4"/>
  <c r="M4495" i="4"/>
  <c r="L4495" i="4"/>
  <c r="K4495" i="4"/>
  <c r="J4495" i="4"/>
  <c r="T4495" i="4" s="1"/>
  <c r="I4495" i="4"/>
  <c r="S4495" i="4" s="1"/>
  <c r="H4495" i="4"/>
  <c r="G4495" i="4"/>
  <c r="F4495" i="4"/>
  <c r="E4495" i="4"/>
  <c r="P4495" i="4" s="1"/>
  <c r="D4495" i="4"/>
  <c r="C4495" i="4"/>
  <c r="B4495" i="4"/>
  <c r="O4495" i="4" s="1"/>
  <c r="A4495" i="4"/>
  <c r="P4494" i="4"/>
  <c r="N4494" i="4"/>
  <c r="M4494" i="4"/>
  <c r="L4494" i="4"/>
  <c r="K4494" i="4"/>
  <c r="J4494" i="4"/>
  <c r="T4494" i="4" s="1"/>
  <c r="I4494" i="4"/>
  <c r="S4494" i="4" s="1"/>
  <c r="H4494" i="4"/>
  <c r="G4494" i="4"/>
  <c r="F4494" i="4"/>
  <c r="R4494" i="4" s="1"/>
  <c r="E4494" i="4"/>
  <c r="D4494" i="4"/>
  <c r="C4494" i="4"/>
  <c r="B4494" i="4"/>
  <c r="O4494" i="4" s="1"/>
  <c r="A4494" i="4"/>
  <c r="N4493" i="4"/>
  <c r="M4493" i="4"/>
  <c r="L4493" i="4"/>
  <c r="K4493" i="4"/>
  <c r="J4493" i="4"/>
  <c r="I4493" i="4"/>
  <c r="S4493" i="4" s="1"/>
  <c r="H4493" i="4"/>
  <c r="G4493" i="4"/>
  <c r="F4493" i="4"/>
  <c r="Q4493" i="4" s="1"/>
  <c r="E4493" i="4"/>
  <c r="D4493" i="4"/>
  <c r="C4493" i="4"/>
  <c r="B4493" i="4"/>
  <c r="A4493" i="4"/>
  <c r="N4492" i="4"/>
  <c r="M4492" i="4"/>
  <c r="L4492" i="4"/>
  <c r="K4492" i="4"/>
  <c r="J4492" i="4"/>
  <c r="I4492" i="4"/>
  <c r="S4492" i="4" s="1"/>
  <c r="H4492" i="4"/>
  <c r="G4492" i="4"/>
  <c r="F4492" i="4"/>
  <c r="Q4492" i="4" s="1"/>
  <c r="E4492" i="4"/>
  <c r="D4492" i="4"/>
  <c r="C4492" i="4"/>
  <c r="B4492" i="4"/>
  <c r="A4492" i="4"/>
  <c r="N4491" i="4"/>
  <c r="M4491" i="4"/>
  <c r="L4491" i="4"/>
  <c r="K4491" i="4"/>
  <c r="J4491" i="4"/>
  <c r="I4491" i="4"/>
  <c r="S4491" i="4" s="1"/>
  <c r="H4491" i="4"/>
  <c r="G4491" i="4"/>
  <c r="F4491" i="4"/>
  <c r="Q4491" i="4" s="1"/>
  <c r="E4491" i="4"/>
  <c r="D4491" i="4"/>
  <c r="C4491" i="4"/>
  <c r="B4491" i="4"/>
  <c r="O4491" i="4" s="1"/>
  <c r="A4491" i="4"/>
  <c r="N4490" i="4"/>
  <c r="M4490" i="4"/>
  <c r="L4490" i="4"/>
  <c r="K4490" i="4"/>
  <c r="J4490" i="4"/>
  <c r="I4490" i="4"/>
  <c r="S4490" i="4" s="1"/>
  <c r="H4490" i="4"/>
  <c r="G4490" i="4"/>
  <c r="F4490" i="4"/>
  <c r="Q4490" i="4" s="1"/>
  <c r="E4490" i="4"/>
  <c r="D4490" i="4"/>
  <c r="C4490" i="4"/>
  <c r="B4490" i="4"/>
  <c r="O4490" i="4" s="1"/>
  <c r="A4490" i="4"/>
  <c r="N4489" i="4"/>
  <c r="M4489" i="4"/>
  <c r="L4489" i="4"/>
  <c r="K4489" i="4"/>
  <c r="J4489" i="4"/>
  <c r="T4489" i="4" s="1"/>
  <c r="I4489" i="4"/>
  <c r="H4489" i="4"/>
  <c r="G4489" i="4"/>
  <c r="F4489" i="4"/>
  <c r="Q4489" i="4" s="1"/>
  <c r="E4489" i="4"/>
  <c r="D4489" i="4"/>
  <c r="C4489" i="4"/>
  <c r="B4489" i="4"/>
  <c r="O4489" i="4" s="1"/>
  <c r="A4489" i="4"/>
  <c r="N4488" i="4"/>
  <c r="M4488" i="4"/>
  <c r="L4488" i="4"/>
  <c r="K4488" i="4"/>
  <c r="J4488" i="4"/>
  <c r="I4488" i="4"/>
  <c r="S4488" i="4" s="1"/>
  <c r="H4488" i="4"/>
  <c r="G4488" i="4"/>
  <c r="F4488" i="4"/>
  <c r="Q4488" i="4" s="1"/>
  <c r="E4488" i="4"/>
  <c r="D4488" i="4"/>
  <c r="C4488" i="4"/>
  <c r="B4488" i="4"/>
  <c r="A4488" i="4"/>
  <c r="Q4487" i="4"/>
  <c r="O4487" i="4"/>
  <c r="N4487" i="4"/>
  <c r="M4487" i="4"/>
  <c r="L4487" i="4"/>
  <c r="K4487" i="4"/>
  <c r="J4487" i="4"/>
  <c r="T4487" i="4" s="1"/>
  <c r="I4487" i="4"/>
  <c r="S4487" i="4" s="1"/>
  <c r="H4487" i="4"/>
  <c r="G4487" i="4"/>
  <c r="F4487" i="4"/>
  <c r="E4487" i="4"/>
  <c r="D4487" i="4"/>
  <c r="C4487" i="4"/>
  <c r="B4487" i="4"/>
  <c r="A4487" i="4"/>
  <c r="T4486" i="4"/>
  <c r="O4486" i="4"/>
  <c r="N4486" i="4"/>
  <c r="M4486" i="4"/>
  <c r="L4486" i="4"/>
  <c r="K4486" i="4"/>
  <c r="J4486" i="4"/>
  <c r="I4486" i="4"/>
  <c r="S4486" i="4" s="1"/>
  <c r="H4486" i="4"/>
  <c r="G4486" i="4"/>
  <c r="F4486" i="4"/>
  <c r="E4486" i="4"/>
  <c r="D4486" i="4"/>
  <c r="C4486" i="4"/>
  <c r="B4486" i="4"/>
  <c r="A4486" i="4"/>
  <c r="P4485" i="4"/>
  <c r="N4485" i="4"/>
  <c r="M4485" i="4"/>
  <c r="L4485" i="4"/>
  <c r="K4485" i="4"/>
  <c r="J4485" i="4"/>
  <c r="T4485" i="4" s="1"/>
  <c r="I4485" i="4"/>
  <c r="S4485" i="4" s="1"/>
  <c r="H4485" i="4"/>
  <c r="G4485" i="4"/>
  <c r="F4485" i="4"/>
  <c r="Q4485" i="4" s="1"/>
  <c r="E4485" i="4"/>
  <c r="D4485" i="4"/>
  <c r="C4485" i="4"/>
  <c r="B4485" i="4"/>
  <c r="O4485" i="4" s="1"/>
  <c r="A4485" i="4"/>
  <c r="P4484" i="4"/>
  <c r="N4484" i="4"/>
  <c r="M4484" i="4"/>
  <c r="L4484" i="4"/>
  <c r="K4484" i="4"/>
  <c r="J4484" i="4"/>
  <c r="T4484" i="4" s="1"/>
  <c r="I4484" i="4"/>
  <c r="S4484" i="4" s="1"/>
  <c r="H4484" i="4"/>
  <c r="G4484" i="4"/>
  <c r="F4484" i="4"/>
  <c r="E4484" i="4"/>
  <c r="D4484" i="4"/>
  <c r="C4484" i="4"/>
  <c r="B4484" i="4"/>
  <c r="A4484" i="4"/>
  <c r="N4483" i="4"/>
  <c r="M4483" i="4"/>
  <c r="L4483" i="4"/>
  <c r="K4483" i="4"/>
  <c r="J4483" i="4"/>
  <c r="I4483" i="4"/>
  <c r="S4483" i="4" s="1"/>
  <c r="H4483" i="4"/>
  <c r="G4483" i="4"/>
  <c r="F4483" i="4"/>
  <c r="Q4483" i="4" s="1"/>
  <c r="E4483" i="4"/>
  <c r="P4483" i="4" s="1"/>
  <c r="D4483" i="4"/>
  <c r="C4483" i="4"/>
  <c r="B4483" i="4"/>
  <c r="A4483" i="4"/>
  <c r="N4482" i="4"/>
  <c r="M4482" i="4"/>
  <c r="L4482" i="4"/>
  <c r="K4482" i="4"/>
  <c r="J4482" i="4"/>
  <c r="I4482" i="4"/>
  <c r="S4482" i="4" s="1"/>
  <c r="H4482" i="4"/>
  <c r="G4482" i="4"/>
  <c r="F4482" i="4"/>
  <c r="Q4482" i="4" s="1"/>
  <c r="E4482" i="4"/>
  <c r="D4482" i="4"/>
  <c r="C4482" i="4"/>
  <c r="B4482" i="4"/>
  <c r="O4482" i="4" s="1"/>
  <c r="A4482" i="4"/>
  <c r="Q4481" i="4"/>
  <c r="N4481" i="4"/>
  <c r="M4481" i="4"/>
  <c r="L4481" i="4"/>
  <c r="K4481" i="4"/>
  <c r="J4481" i="4"/>
  <c r="T4481" i="4" s="1"/>
  <c r="I4481" i="4"/>
  <c r="S4481" i="4" s="1"/>
  <c r="H4481" i="4"/>
  <c r="G4481" i="4"/>
  <c r="F4481" i="4"/>
  <c r="E4481" i="4"/>
  <c r="D4481" i="4"/>
  <c r="C4481" i="4"/>
  <c r="B4481" i="4"/>
  <c r="O4481" i="4" s="1"/>
  <c r="A4481" i="4"/>
  <c r="S4480" i="4"/>
  <c r="O4480" i="4"/>
  <c r="N4480" i="4"/>
  <c r="M4480" i="4"/>
  <c r="L4480" i="4"/>
  <c r="K4480" i="4"/>
  <c r="J4480" i="4"/>
  <c r="T4480" i="4" s="1"/>
  <c r="I4480" i="4"/>
  <c r="H4480" i="4"/>
  <c r="G4480" i="4"/>
  <c r="F4480" i="4"/>
  <c r="Q4480" i="4" s="1"/>
  <c r="E4480" i="4"/>
  <c r="D4480" i="4"/>
  <c r="C4480" i="4"/>
  <c r="B4480" i="4"/>
  <c r="A4480" i="4"/>
  <c r="O4479" i="4"/>
  <c r="N4479" i="4"/>
  <c r="M4479" i="4"/>
  <c r="L4479" i="4"/>
  <c r="K4479" i="4"/>
  <c r="J4479" i="4"/>
  <c r="T4479" i="4" s="1"/>
  <c r="I4479" i="4"/>
  <c r="S4479" i="4" s="1"/>
  <c r="H4479" i="4"/>
  <c r="G4479" i="4"/>
  <c r="F4479" i="4"/>
  <c r="E4479" i="4"/>
  <c r="P4479" i="4" s="1"/>
  <c r="D4479" i="4"/>
  <c r="C4479" i="4"/>
  <c r="B4479" i="4"/>
  <c r="A4479" i="4"/>
  <c r="O4478" i="4"/>
  <c r="N4478" i="4"/>
  <c r="M4478" i="4"/>
  <c r="L4478" i="4"/>
  <c r="K4478" i="4"/>
  <c r="J4478" i="4"/>
  <c r="W4478" i="4" s="1"/>
  <c r="I4478" i="4"/>
  <c r="S4478" i="4" s="1"/>
  <c r="H4478" i="4"/>
  <c r="G4478" i="4"/>
  <c r="F4478" i="4"/>
  <c r="E4478" i="4"/>
  <c r="P4478" i="4" s="1"/>
  <c r="D4478" i="4"/>
  <c r="C4478" i="4"/>
  <c r="B4478" i="4"/>
  <c r="A4478" i="4"/>
  <c r="S4477" i="4"/>
  <c r="N4477" i="4"/>
  <c r="M4477" i="4"/>
  <c r="L4477" i="4"/>
  <c r="K4477" i="4"/>
  <c r="J4477" i="4"/>
  <c r="I4477" i="4"/>
  <c r="H4477" i="4"/>
  <c r="G4477" i="4"/>
  <c r="F4477" i="4"/>
  <c r="Q4477" i="4" s="1"/>
  <c r="E4477" i="4"/>
  <c r="P4477" i="4" s="1"/>
  <c r="D4477" i="4"/>
  <c r="C4477" i="4"/>
  <c r="B4477" i="4"/>
  <c r="O4477" i="4" s="1"/>
  <c r="A4477" i="4"/>
  <c r="S4476" i="4"/>
  <c r="Q4476" i="4"/>
  <c r="N4476" i="4"/>
  <c r="M4476" i="4"/>
  <c r="L4476" i="4"/>
  <c r="K4476" i="4"/>
  <c r="J4476" i="4"/>
  <c r="I4476" i="4"/>
  <c r="H4476" i="4"/>
  <c r="G4476" i="4"/>
  <c r="F4476" i="4"/>
  <c r="E4476" i="4"/>
  <c r="D4476" i="4"/>
  <c r="C4476" i="4"/>
  <c r="B4476" i="4"/>
  <c r="A4476" i="4"/>
  <c r="N4475" i="4"/>
  <c r="M4475" i="4"/>
  <c r="L4475" i="4"/>
  <c r="K4475" i="4"/>
  <c r="J4475" i="4"/>
  <c r="I4475" i="4"/>
  <c r="S4475" i="4" s="1"/>
  <c r="H4475" i="4"/>
  <c r="G4475" i="4"/>
  <c r="F4475" i="4"/>
  <c r="E4475" i="4"/>
  <c r="P4475" i="4" s="1"/>
  <c r="D4475" i="4"/>
  <c r="C4475" i="4"/>
  <c r="B4475" i="4"/>
  <c r="O4475" i="4" s="1"/>
  <c r="A4475" i="4"/>
  <c r="S4474" i="4"/>
  <c r="N4474" i="4"/>
  <c r="M4474" i="4"/>
  <c r="L4474" i="4"/>
  <c r="K4474" i="4"/>
  <c r="J4474" i="4"/>
  <c r="I4474" i="4"/>
  <c r="H4474" i="4"/>
  <c r="G4474" i="4"/>
  <c r="F4474" i="4"/>
  <c r="Q4474" i="4" s="1"/>
  <c r="E4474" i="4"/>
  <c r="D4474" i="4"/>
  <c r="C4474" i="4"/>
  <c r="B4474" i="4"/>
  <c r="O4474" i="4" s="1"/>
  <c r="A4474" i="4"/>
  <c r="O4473" i="4"/>
  <c r="N4473" i="4"/>
  <c r="M4473" i="4"/>
  <c r="L4473" i="4"/>
  <c r="K4473" i="4"/>
  <c r="J4473" i="4"/>
  <c r="T4473" i="4" s="1"/>
  <c r="I4473" i="4"/>
  <c r="H4473" i="4"/>
  <c r="G4473" i="4"/>
  <c r="F4473" i="4"/>
  <c r="Q4473" i="4" s="1"/>
  <c r="E4473" i="4"/>
  <c r="D4473" i="4"/>
  <c r="C4473" i="4"/>
  <c r="B4473" i="4"/>
  <c r="A4473" i="4"/>
  <c r="N4472" i="4"/>
  <c r="M4472" i="4"/>
  <c r="L4472" i="4"/>
  <c r="K4472" i="4"/>
  <c r="J4472" i="4"/>
  <c r="I4472" i="4"/>
  <c r="S4472" i="4" s="1"/>
  <c r="H4472" i="4"/>
  <c r="G4472" i="4"/>
  <c r="F4472" i="4"/>
  <c r="E4472" i="4"/>
  <c r="P4472" i="4" s="1"/>
  <c r="D4472" i="4"/>
  <c r="C4472" i="4"/>
  <c r="B4472" i="4"/>
  <c r="A4472" i="4"/>
  <c r="S4471" i="4"/>
  <c r="Q4471" i="4"/>
  <c r="N4471" i="4"/>
  <c r="M4471" i="4"/>
  <c r="L4471" i="4"/>
  <c r="K4471" i="4"/>
  <c r="J4471" i="4"/>
  <c r="T4471" i="4" s="1"/>
  <c r="I4471" i="4"/>
  <c r="H4471" i="4"/>
  <c r="G4471" i="4"/>
  <c r="F4471" i="4"/>
  <c r="E4471" i="4"/>
  <c r="D4471" i="4"/>
  <c r="C4471" i="4"/>
  <c r="B4471" i="4"/>
  <c r="O4471" i="4" s="1"/>
  <c r="A4471" i="4"/>
  <c r="N4470" i="4"/>
  <c r="M4470" i="4"/>
  <c r="L4470" i="4"/>
  <c r="K4470" i="4"/>
  <c r="J4470" i="4"/>
  <c r="T4470" i="4" s="1"/>
  <c r="I4470" i="4"/>
  <c r="S4470" i="4" s="1"/>
  <c r="H4470" i="4"/>
  <c r="G4470" i="4"/>
  <c r="F4470" i="4"/>
  <c r="Q4470" i="4" s="1"/>
  <c r="E4470" i="4"/>
  <c r="D4470" i="4"/>
  <c r="C4470" i="4"/>
  <c r="B4470" i="4"/>
  <c r="O4470" i="4" s="1"/>
  <c r="A4470" i="4"/>
  <c r="N4469" i="4"/>
  <c r="M4469" i="4"/>
  <c r="L4469" i="4"/>
  <c r="K4469" i="4"/>
  <c r="J4469" i="4"/>
  <c r="T4469" i="4" s="1"/>
  <c r="I4469" i="4"/>
  <c r="S4469" i="4" s="1"/>
  <c r="H4469" i="4"/>
  <c r="G4469" i="4"/>
  <c r="F4469" i="4"/>
  <c r="Q4469" i="4" s="1"/>
  <c r="E4469" i="4"/>
  <c r="D4469" i="4"/>
  <c r="C4469" i="4"/>
  <c r="B4469" i="4"/>
  <c r="O4469" i="4" s="1"/>
  <c r="A4469" i="4"/>
  <c r="N4468" i="4"/>
  <c r="M4468" i="4"/>
  <c r="L4468" i="4"/>
  <c r="K4468" i="4"/>
  <c r="J4468" i="4"/>
  <c r="T4468" i="4" s="1"/>
  <c r="I4468" i="4"/>
  <c r="S4468" i="4" s="1"/>
  <c r="H4468" i="4"/>
  <c r="G4468" i="4"/>
  <c r="F4468" i="4"/>
  <c r="E4468" i="4"/>
  <c r="P4468" i="4" s="1"/>
  <c r="D4468" i="4"/>
  <c r="C4468" i="4"/>
  <c r="B4468" i="4"/>
  <c r="A4468" i="4"/>
  <c r="N4467" i="4"/>
  <c r="M4467" i="4"/>
  <c r="L4467" i="4"/>
  <c r="K4467" i="4"/>
  <c r="J4467" i="4"/>
  <c r="I4467" i="4"/>
  <c r="S4467" i="4" s="1"/>
  <c r="H4467" i="4"/>
  <c r="G4467" i="4"/>
  <c r="F4467" i="4"/>
  <c r="Q4467" i="4" s="1"/>
  <c r="E4467" i="4"/>
  <c r="P4467" i="4" s="1"/>
  <c r="D4467" i="4"/>
  <c r="C4467" i="4"/>
  <c r="B4467" i="4"/>
  <c r="A4467" i="4"/>
  <c r="P4466" i="4"/>
  <c r="N4466" i="4"/>
  <c r="M4466" i="4"/>
  <c r="L4466" i="4"/>
  <c r="K4466" i="4"/>
  <c r="J4466" i="4"/>
  <c r="I4466" i="4"/>
  <c r="S4466" i="4" s="1"/>
  <c r="H4466" i="4"/>
  <c r="G4466" i="4"/>
  <c r="F4466" i="4"/>
  <c r="E4466" i="4"/>
  <c r="D4466" i="4"/>
  <c r="C4466" i="4"/>
  <c r="B4466" i="4"/>
  <c r="O4466" i="4" s="1"/>
  <c r="A4466" i="4"/>
  <c r="T4465" i="4"/>
  <c r="Q4465" i="4"/>
  <c r="N4465" i="4"/>
  <c r="M4465" i="4"/>
  <c r="L4465" i="4"/>
  <c r="K4465" i="4"/>
  <c r="J4465" i="4"/>
  <c r="I4465" i="4"/>
  <c r="S4465" i="4" s="1"/>
  <c r="H4465" i="4"/>
  <c r="G4465" i="4"/>
  <c r="F4465" i="4"/>
  <c r="E4465" i="4"/>
  <c r="D4465" i="4"/>
  <c r="C4465" i="4"/>
  <c r="B4465" i="4"/>
  <c r="O4465" i="4" s="1"/>
  <c r="A4465" i="4"/>
  <c r="O4464" i="4"/>
  <c r="N4464" i="4"/>
  <c r="M4464" i="4"/>
  <c r="L4464" i="4"/>
  <c r="K4464" i="4"/>
  <c r="J4464" i="4"/>
  <c r="T4464" i="4" s="1"/>
  <c r="I4464" i="4"/>
  <c r="S4464" i="4" s="1"/>
  <c r="H4464" i="4"/>
  <c r="G4464" i="4"/>
  <c r="F4464" i="4"/>
  <c r="E4464" i="4"/>
  <c r="D4464" i="4"/>
  <c r="C4464" i="4"/>
  <c r="B4464" i="4"/>
  <c r="A4464" i="4"/>
  <c r="P4463" i="4"/>
  <c r="O4463" i="4"/>
  <c r="N4463" i="4"/>
  <c r="M4463" i="4"/>
  <c r="L4463" i="4"/>
  <c r="K4463" i="4"/>
  <c r="J4463" i="4"/>
  <c r="T4463" i="4" s="1"/>
  <c r="I4463" i="4"/>
  <c r="S4463" i="4" s="1"/>
  <c r="H4463" i="4"/>
  <c r="G4463" i="4"/>
  <c r="F4463" i="4"/>
  <c r="E4463" i="4"/>
  <c r="D4463" i="4"/>
  <c r="C4463" i="4"/>
  <c r="B4463" i="4"/>
  <c r="A4463" i="4"/>
  <c r="P4462" i="4"/>
  <c r="N4462" i="4"/>
  <c r="M4462" i="4"/>
  <c r="L4462" i="4"/>
  <c r="K4462" i="4"/>
  <c r="J4462" i="4"/>
  <c r="T4462" i="4" s="1"/>
  <c r="I4462" i="4"/>
  <c r="S4462" i="4" s="1"/>
  <c r="H4462" i="4"/>
  <c r="G4462" i="4"/>
  <c r="F4462" i="4"/>
  <c r="R4462" i="4" s="1"/>
  <c r="E4462" i="4"/>
  <c r="D4462" i="4"/>
  <c r="C4462" i="4"/>
  <c r="B4462" i="4"/>
  <c r="O4462" i="4" s="1"/>
  <c r="A4462" i="4"/>
  <c r="N4461" i="4"/>
  <c r="M4461" i="4"/>
  <c r="L4461" i="4"/>
  <c r="K4461" i="4"/>
  <c r="J4461" i="4"/>
  <c r="I4461" i="4"/>
  <c r="S4461" i="4" s="1"/>
  <c r="H4461" i="4"/>
  <c r="G4461" i="4"/>
  <c r="F4461" i="4"/>
  <c r="Q4461" i="4" s="1"/>
  <c r="E4461" i="4"/>
  <c r="D4461" i="4"/>
  <c r="C4461" i="4"/>
  <c r="B4461" i="4"/>
  <c r="O4461" i="4" s="1"/>
  <c r="A4461" i="4"/>
  <c r="N4460" i="4"/>
  <c r="M4460" i="4"/>
  <c r="L4460" i="4"/>
  <c r="K4460" i="4"/>
  <c r="J4460" i="4"/>
  <c r="I4460" i="4"/>
  <c r="S4460" i="4" s="1"/>
  <c r="H4460" i="4"/>
  <c r="G4460" i="4"/>
  <c r="F4460" i="4"/>
  <c r="Q4460" i="4" s="1"/>
  <c r="E4460" i="4"/>
  <c r="D4460" i="4"/>
  <c r="C4460" i="4"/>
  <c r="B4460" i="4"/>
  <c r="A4460" i="4"/>
  <c r="N4459" i="4"/>
  <c r="M4459" i="4"/>
  <c r="L4459" i="4"/>
  <c r="K4459" i="4"/>
  <c r="J4459" i="4"/>
  <c r="I4459" i="4"/>
  <c r="S4459" i="4" s="1"/>
  <c r="H4459" i="4"/>
  <c r="G4459" i="4"/>
  <c r="F4459" i="4"/>
  <c r="Q4459" i="4" s="1"/>
  <c r="E4459" i="4"/>
  <c r="D4459" i="4"/>
  <c r="C4459" i="4"/>
  <c r="B4459" i="4"/>
  <c r="A4459" i="4"/>
  <c r="N4458" i="4"/>
  <c r="M4458" i="4"/>
  <c r="L4458" i="4"/>
  <c r="K4458" i="4"/>
  <c r="J4458" i="4"/>
  <c r="I4458" i="4"/>
  <c r="S4458" i="4" s="1"/>
  <c r="H4458" i="4"/>
  <c r="G4458" i="4"/>
  <c r="F4458" i="4"/>
  <c r="Q4458" i="4" s="1"/>
  <c r="E4458" i="4"/>
  <c r="P4458" i="4" s="1"/>
  <c r="D4458" i="4"/>
  <c r="C4458" i="4"/>
  <c r="B4458" i="4"/>
  <c r="O4458" i="4" s="1"/>
  <c r="A4458" i="4"/>
  <c r="Q4457" i="4"/>
  <c r="N4457" i="4"/>
  <c r="M4457" i="4"/>
  <c r="L4457" i="4"/>
  <c r="K4457" i="4"/>
  <c r="J4457" i="4"/>
  <c r="I4457" i="4"/>
  <c r="S4457" i="4" s="1"/>
  <c r="H4457" i="4"/>
  <c r="G4457" i="4"/>
  <c r="F4457" i="4"/>
  <c r="E4457" i="4"/>
  <c r="D4457" i="4"/>
  <c r="C4457" i="4"/>
  <c r="B4457" i="4"/>
  <c r="O4457" i="4" s="1"/>
  <c r="A4457" i="4"/>
  <c r="N4456" i="4"/>
  <c r="M4456" i="4"/>
  <c r="L4456" i="4"/>
  <c r="K4456" i="4"/>
  <c r="J4456" i="4"/>
  <c r="I4456" i="4"/>
  <c r="S4456" i="4" s="1"/>
  <c r="H4456" i="4"/>
  <c r="G4456" i="4"/>
  <c r="F4456" i="4"/>
  <c r="Q4456" i="4" s="1"/>
  <c r="E4456" i="4"/>
  <c r="D4456" i="4"/>
  <c r="C4456" i="4"/>
  <c r="B4456" i="4"/>
  <c r="O4456" i="4" s="1"/>
  <c r="A4456" i="4"/>
  <c r="Q4455" i="4"/>
  <c r="N4455" i="4"/>
  <c r="M4455" i="4"/>
  <c r="L4455" i="4"/>
  <c r="K4455" i="4"/>
  <c r="J4455" i="4"/>
  <c r="T4455" i="4" s="1"/>
  <c r="I4455" i="4"/>
  <c r="H4455" i="4"/>
  <c r="G4455" i="4"/>
  <c r="F4455" i="4"/>
  <c r="E4455" i="4"/>
  <c r="P4455" i="4" s="1"/>
  <c r="D4455" i="4"/>
  <c r="C4455" i="4"/>
  <c r="B4455" i="4"/>
  <c r="O4455" i="4" s="1"/>
  <c r="A4455" i="4"/>
  <c r="N4454" i="4"/>
  <c r="M4454" i="4"/>
  <c r="L4454" i="4"/>
  <c r="K4454" i="4"/>
  <c r="J4454" i="4"/>
  <c r="T4454" i="4" s="1"/>
  <c r="I4454" i="4"/>
  <c r="S4454" i="4" s="1"/>
  <c r="H4454" i="4"/>
  <c r="G4454" i="4"/>
  <c r="F4454" i="4"/>
  <c r="Q4454" i="4" s="1"/>
  <c r="E4454" i="4"/>
  <c r="D4454" i="4"/>
  <c r="C4454" i="4"/>
  <c r="B4454" i="4"/>
  <c r="O4454" i="4" s="1"/>
  <c r="A4454" i="4"/>
  <c r="N4453" i="4"/>
  <c r="M4453" i="4"/>
  <c r="L4453" i="4"/>
  <c r="K4453" i="4"/>
  <c r="J4453" i="4"/>
  <c r="I4453" i="4"/>
  <c r="S4453" i="4" s="1"/>
  <c r="H4453" i="4"/>
  <c r="G4453" i="4"/>
  <c r="F4453" i="4"/>
  <c r="Q4453" i="4" s="1"/>
  <c r="E4453" i="4"/>
  <c r="P4453" i="4" s="1"/>
  <c r="D4453" i="4"/>
  <c r="C4453" i="4"/>
  <c r="B4453" i="4"/>
  <c r="A4453" i="4"/>
  <c r="P4452" i="4"/>
  <c r="N4452" i="4"/>
  <c r="M4452" i="4"/>
  <c r="L4452" i="4"/>
  <c r="K4452" i="4"/>
  <c r="J4452" i="4"/>
  <c r="I4452" i="4"/>
  <c r="S4452" i="4" s="1"/>
  <c r="H4452" i="4"/>
  <c r="G4452" i="4"/>
  <c r="F4452" i="4"/>
  <c r="E4452" i="4"/>
  <c r="D4452" i="4"/>
  <c r="C4452" i="4"/>
  <c r="B4452" i="4"/>
  <c r="A4452" i="4"/>
  <c r="S4451" i="4"/>
  <c r="N4451" i="4"/>
  <c r="M4451" i="4"/>
  <c r="L4451" i="4"/>
  <c r="K4451" i="4"/>
  <c r="J4451" i="4"/>
  <c r="T4451" i="4" s="1"/>
  <c r="I4451" i="4"/>
  <c r="H4451" i="4"/>
  <c r="G4451" i="4"/>
  <c r="F4451" i="4"/>
  <c r="Q4451" i="4" s="1"/>
  <c r="E4451" i="4"/>
  <c r="P4451" i="4" s="1"/>
  <c r="D4451" i="4"/>
  <c r="C4451" i="4"/>
  <c r="B4451" i="4"/>
  <c r="A4451" i="4"/>
  <c r="N4450" i="4"/>
  <c r="M4450" i="4"/>
  <c r="L4450" i="4"/>
  <c r="K4450" i="4"/>
  <c r="J4450" i="4"/>
  <c r="I4450" i="4"/>
  <c r="S4450" i="4" s="1"/>
  <c r="H4450" i="4"/>
  <c r="G4450" i="4"/>
  <c r="F4450" i="4"/>
  <c r="Q4450" i="4" s="1"/>
  <c r="E4450" i="4"/>
  <c r="D4450" i="4"/>
  <c r="C4450" i="4"/>
  <c r="B4450" i="4"/>
  <c r="O4450" i="4" s="1"/>
  <c r="A4450" i="4"/>
  <c r="N4449" i="4"/>
  <c r="M4449" i="4"/>
  <c r="L4449" i="4"/>
  <c r="K4449" i="4"/>
  <c r="J4449" i="4"/>
  <c r="T4449" i="4" s="1"/>
  <c r="I4449" i="4"/>
  <c r="H4449" i="4"/>
  <c r="G4449" i="4"/>
  <c r="F4449" i="4"/>
  <c r="Q4449" i="4" s="1"/>
  <c r="E4449" i="4"/>
  <c r="D4449" i="4"/>
  <c r="C4449" i="4"/>
  <c r="B4449" i="4"/>
  <c r="O4449" i="4" s="1"/>
  <c r="A4449" i="4"/>
  <c r="N4448" i="4"/>
  <c r="M4448" i="4"/>
  <c r="L4448" i="4"/>
  <c r="K4448" i="4"/>
  <c r="J4448" i="4"/>
  <c r="T4448" i="4" s="1"/>
  <c r="I4448" i="4"/>
  <c r="S4448" i="4" s="1"/>
  <c r="H4448" i="4"/>
  <c r="G4448" i="4"/>
  <c r="F4448" i="4"/>
  <c r="Q4448" i="4" s="1"/>
  <c r="E4448" i="4"/>
  <c r="D4448" i="4"/>
  <c r="C4448" i="4"/>
  <c r="B4448" i="4"/>
  <c r="O4448" i="4" s="1"/>
  <c r="A4448" i="4"/>
  <c r="O4447" i="4"/>
  <c r="N4447" i="4"/>
  <c r="M4447" i="4"/>
  <c r="L4447" i="4"/>
  <c r="K4447" i="4"/>
  <c r="J4447" i="4"/>
  <c r="T4447" i="4" s="1"/>
  <c r="I4447" i="4"/>
  <c r="W4447" i="4" s="1"/>
  <c r="H4447" i="4"/>
  <c r="G4447" i="4"/>
  <c r="F4447" i="4"/>
  <c r="Q4447" i="4" s="1"/>
  <c r="E4447" i="4"/>
  <c r="D4447" i="4"/>
  <c r="C4447" i="4"/>
  <c r="B4447" i="4"/>
  <c r="A4447" i="4"/>
  <c r="P4446" i="4"/>
  <c r="O4446" i="4"/>
  <c r="N4446" i="4"/>
  <c r="M4446" i="4"/>
  <c r="L4446" i="4"/>
  <c r="K4446" i="4"/>
  <c r="J4446" i="4"/>
  <c r="T4446" i="4" s="1"/>
  <c r="I4446" i="4"/>
  <c r="S4446" i="4" s="1"/>
  <c r="H4446" i="4"/>
  <c r="G4446" i="4"/>
  <c r="F4446" i="4"/>
  <c r="E4446" i="4"/>
  <c r="D4446" i="4"/>
  <c r="C4446" i="4"/>
  <c r="B4446" i="4"/>
  <c r="A4446" i="4"/>
  <c r="R4445" i="4"/>
  <c r="Q4445" i="4"/>
  <c r="N4445" i="4"/>
  <c r="M4445" i="4"/>
  <c r="L4445" i="4"/>
  <c r="K4445" i="4"/>
  <c r="J4445" i="4"/>
  <c r="I4445" i="4"/>
  <c r="S4445" i="4" s="1"/>
  <c r="H4445" i="4"/>
  <c r="G4445" i="4"/>
  <c r="F4445" i="4"/>
  <c r="E4445" i="4"/>
  <c r="P4445" i="4" s="1"/>
  <c r="D4445" i="4"/>
  <c r="C4445" i="4"/>
  <c r="B4445" i="4"/>
  <c r="O4445" i="4" s="1"/>
  <c r="A4445" i="4"/>
  <c r="R4444" i="4"/>
  <c r="P4444" i="4"/>
  <c r="N4444" i="4"/>
  <c r="M4444" i="4"/>
  <c r="L4444" i="4"/>
  <c r="K4444" i="4"/>
  <c r="J4444" i="4"/>
  <c r="I4444" i="4"/>
  <c r="S4444" i="4" s="1"/>
  <c r="H4444" i="4"/>
  <c r="G4444" i="4"/>
  <c r="F4444" i="4"/>
  <c r="Q4444" i="4" s="1"/>
  <c r="E4444" i="4"/>
  <c r="D4444" i="4"/>
  <c r="C4444" i="4"/>
  <c r="B4444" i="4"/>
  <c r="A4444" i="4"/>
  <c r="S4443" i="4"/>
  <c r="Q4443" i="4"/>
  <c r="N4443" i="4"/>
  <c r="M4443" i="4"/>
  <c r="L4443" i="4"/>
  <c r="K4443" i="4"/>
  <c r="J4443" i="4"/>
  <c r="I4443" i="4"/>
  <c r="H4443" i="4"/>
  <c r="G4443" i="4"/>
  <c r="F4443" i="4"/>
  <c r="E4443" i="4"/>
  <c r="D4443" i="4"/>
  <c r="C4443" i="4"/>
  <c r="B4443" i="4"/>
  <c r="O4443" i="4" s="1"/>
  <c r="A4443" i="4"/>
  <c r="P4442" i="4"/>
  <c r="N4442" i="4"/>
  <c r="M4442" i="4"/>
  <c r="L4442" i="4"/>
  <c r="K4442" i="4"/>
  <c r="J4442" i="4"/>
  <c r="I4442" i="4"/>
  <c r="S4442" i="4" s="1"/>
  <c r="H4442" i="4"/>
  <c r="G4442" i="4"/>
  <c r="F4442" i="4"/>
  <c r="Q4442" i="4" s="1"/>
  <c r="E4442" i="4"/>
  <c r="D4442" i="4"/>
  <c r="C4442" i="4"/>
  <c r="B4442" i="4"/>
  <c r="O4442" i="4" s="1"/>
  <c r="A4442" i="4"/>
  <c r="N4441" i="4"/>
  <c r="M4441" i="4"/>
  <c r="L4441" i="4"/>
  <c r="K4441" i="4"/>
  <c r="J4441" i="4"/>
  <c r="I4441" i="4"/>
  <c r="S4441" i="4" s="1"/>
  <c r="H4441" i="4"/>
  <c r="G4441" i="4"/>
  <c r="F4441" i="4"/>
  <c r="Q4441" i="4" s="1"/>
  <c r="E4441" i="4"/>
  <c r="D4441" i="4"/>
  <c r="C4441" i="4"/>
  <c r="B4441" i="4"/>
  <c r="A4441" i="4"/>
  <c r="N4440" i="4"/>
  <c r="M4440" i="4"/>
  <c r="L4440" i="4"/>
  <c r="K4440" i="4"/>
  <c r="J4440" i="4"/>
  <c r="I4440" i="4"/>
  <c r="S4440" i="4" s="1"/>
  <c r="H4440" i="4"/>
  <c r="G4440" i="4"/>
  <c r="F4440" i="4"/>
  <c r="Q4440" i="4" s="1"/>
  <c r="E4440" i="4"/>
  <c r="D4440" i="4"/>
  <c r="C4440" i="4"/>
  <c r="B4440" i="4"/>
  <c r="O4440" i="4" s="1"/>
  <c r="A4440" i="4"/>
  <c r="N4439" i="4"/>
  <c r="M4439" i="4"/>
  <c r="L4439" i="4"/>
  <c r="K4439" i="4"/>
  <c r="J4439" i="4"/>
  <c r="T4439" i="4" s="1"/>
  <c r="I4439" i="4"/>
  <c r="H4439" i="4"/>
  <c r="G4439" i="4"/>
  <c r="F4439" i="4"/>
  <c r="Q4439" i="4" s="1"/>
  <c r="E4439" i="4"/>
  <c r="P4439" i="4" s="1"/>
  <c r="D4439" i="4"/>
  <c r="C4439" i="4"/>
  <c r="B4439" i="4"/>
  <c r="O4439" i="4" s="1"/>
  <c r="A4439" i="4"/>
  <c r="P4438" i="4"/>
  <c r="N4438" i="4"/>
  <c r="M4438" i="4"/>
  <c r="L4438" i="4"/>
  <c r="K4438" i="4"/>
  <c r="J4438" i="4"/>
  <c r="T4438" i="4" s="1"/>
  <c r="I4438" i="4"/>
  <c r="S4438" i="4" s="1"/>
  <c r="H4438" i="4"/>
  <c r="G4438" i="4"/>
  <c r="F4438" i="4"/>
  <c r="E4438" i="4"/>
  <c r="D4438" i="4"/>
  <c r="C4438" i="4"/>
  <c r="B4438" i="4"/>
  <c r="O4438" i="4" s="1"/>
  <c r="A4438" i="4"/>
  <c r="R4437" i="4"/>
  <c r="N4437" i="4"/>
  <c r="M4437" i="4"/>
  <c r="L4437" i="4"/>
  <c r="K4437" i="4"/>
  <c r="J4437" i="4"/>
  <c r="I4437" i="4"/>
  <c r="S4437" i="4" s="1"/>
  <c r="H4437" i="4"/>
  <c r="G4437" i="4"/>
  <c r="F4437" i="4"/>
  <c r="Q4437" i="4" s="1"/>
  <c r="E4437" i="4"/>
  <c r="P4437" i="4" s="1"/>
  <c r="D4437" i="4"/>
  <c r="C4437" i="4"/>
  <c r="B4437" i="4"/>
  <c r="A4437" i="4"/>
  <c r="N4436" i="4"/>
  <c r="M4436" i="4"/>
  <c r="L4436" i="4"/>
  <c r="K4436" i="4"/>
  <c r="J4436" i="4"/>
  <c r="I4436" i="4"/>
  <c r="S4436" i="4" s="1"/>
  <c r="H4436" i="4"/>
  <c r="G4436" i="4"/>
  <c r="F4436" i="4"/>
  <c r="E4436" i="4"/>
  <c r="P4436" i="4" s="1"/>
  <c r="D4436" i="4"/>
  <c r="C4436" i="4"/>
  <c r="B4436" i="4"/>
  <c r="A4436" i="4"/>
  <c r="N4435" i="4"/>
  <c r="M4435" i="4"/>
  <c r="L4435" i="4"/>
  <c r="K4435" i="4"/>
  <c r="J4435" i="4"/>
  <c r="T4435" i="4" s="1"/>
  <c r="I4435" i="4"/>
  <c r="S4435" i="4" s="1"/>
  <c r="H4435" i="4"/>
  <c r="G4435" i="4"/>
  <c r="F4435" i="4"/>
  <c r="Q4435" i="4" s="1"/>
  <c r="E4435" i="4"/>
  <c r="P4435" i="4" s="1"/>
  <c r="D4435" i="4"/>
  <c r="C4435" i="4"/>
  <c r="B4435" i="4"/>
  <c r="O4435" i="4" s="1"/>
  <c r="A4435" i="4"/>
  <c r="P4434" i="4"/>
  <c r="N4434" i="4"/>
  <c r="M4434" i="4"/>
  <c r="L4434" i="4"/>
  <c r="K4434" i="4"/>
  <c r="J4434" i="4"/>
  <c r="W4434" i="4" s="1"/>
  <c r="I4434" i="4"/>
  <c r="S4434" i="4" s="1"/>
  <c r="H4434" i="4"/>
  <c r="G4434" i="4"/>
  <c r="F4434" i="4"/>
  <c r="Q4434" i="4" s="1"/>
  <c r="E4434" i="4"/>
  <c r="R4434" i="4" s="1"/>
  <c r="D4434" i="4"/>
  <c r="C4434" i="4"/>
  <c r="B4434" i="4"/>
  <c r="O4434" i="4" s="1"/>
  <c r="A4434" i="4"/>
  <c r="S4433" i="4"/>
  <c r="O4433" i="4"/>
  <c r="N4433" i="4"/>
  <c r="M4433" i="4"/>
  <c r="L4433" i="4"/>
  <c r="K4433" i="4"/>
  <c r="J4433" i="4"/>
  <c r="T4433" i="4" s="1"/>
  <c r="I4433" i="4"/>
  <c r="H4433" i="4"/>
  <c r="G4433" i="4"/>
  <c r="F4433" i="4"/>
  <c r="Q4433" i="4" s="1"/>
  <c r="E4433" i="4"/>
  <c r="D4433" i="4"/>
  <c r="C4433" i="4"/>
  <c r="B4433" i="4"/>
  <c r="A4433" i="4"/>
  <c r="N4432" i="4"/>
  <c r="M4432" i="4"/>
  <c r="L4432" i="4"/>
  <c r="K4432" i="4"/>
  <c r="J4432" i="4"/>
  <c r="I4432" i="4"/>
  <c r="S4432" i="4" s="1"/>
  <c r="H4432" i="4"/>
  <c r="G4432" i="4"/>
  <c r="F4432" i="4"/>
  <c r="Q4432" i="4" s="1"/>
  <c r="E4432" i="4"/>
  <c r="D4432" i="4"/>
  <c r="C4432" i="4"/>
  <c r="B4432" i="4"/>
  <c r="A4432" i="4"/>
  <c r="S4431" i="4"/>
  <c r="N4431" i="4"/>
  <c r="M4431" i="4"/>
  <c r="L4431" i="4"/>
  <c r="K4431" i="4"/>
  <c r="J4431" i="4"/>
  <c r="I4431" i="4"/>
  <c r="H4431" i="4"/>
  <c r="G4431" i="4"/>
  <c r="F4431" i="4"/>
  <c r="Q4431" i="4" s="1"/>
  <c r="E4431" i="4"/>
  <c r="D4431" i="4"/>
  <c r="C4431" i="4"/>
  <c r="B4431" i="4"/>
  <c r="O4431" i="4" s="1"/>
  <c r="A4431" i="4"/>
  <c r="N4430" i="4"/>
  <c r="M4430" i="4"/>
  <c r="L4430" i="4"/>
  <c r="K4430" i="4"/>
  <c r="J4430" i="4"/>
  <c r="I4430" i="4"/>
  <c r="S4430" i="4" s="1"/>
  <c r="H4430" i="4"/>
  <c r="G4430" i="4"/>
  <c r="F4430" i="4"/>
  <c r="Q4430" i="4" s="1"/>
  <c r="E4430" i="4"/>
  <c r="P4430" i="4" s="1"/>
  <c r="D4430" i="4"/>
  <c r="C4430" i="4"/>
  <c r="B4430" i="4"/>
  <c r="O4430" i="4" s="1"/>
  <c r="A4430" i="4"/>
  <c r="N4429" i="4"/>
  <c r="M4429" i="4"/>
  <c r="L4429" i="4"/>
  <c r="K4429" i="4"/>
  <c r="J4429" i="4"/>
  <c r="T4429" i="4" s="1"/>
  <c r="I4429" i="4"/>
  <c r="S4429" i="4" s="1"/>
  <c r="H4429" i="4"/>
  <c r="G4429" i="4"/>
  <c r="F4429" i="4"/>
  <c r="Q4429" i="4" s="1"/>
  <c r="E4429" i="4"/>
  <c r="D4429" i="4"/>
  <c r="C4429" i="4"/>
  <c r="B4429" i="4"/>
  <c r="A4429" i="4"/>
  <c r="P4428" i="4"/>
  <c r="N4428" i="4"/>
  <c r="M4428" i="4"/>
  <c r="L4428" i="4"/>
  <c r="K4428" i="4"/>
  <c r="J4428" i="4"/>
  <c r="I4428" i="4"/>
  <c r="S4428" i="4" s="1"/>
  <c r="H4428" i="4"/>
  <c r="G4428" i="4"/>
  <c r="F4428" i="4"/>
  <c r="Q4428" i="4" s="1"/>
  <c r="E4428" i="4"/>
  <c r="D4428" i="4"/>
  <c r="C4428" i="4"/>
  <c r="B4428" i="4"/>
  <c r="A4428" i="4"/>
  <c r="S4427" i="4"/>
  <c r="N4427" i="4"/>
  <c r="M4427" i="4"/>
  <c r="L4427" i="4"/>
  <c r="K4427" i="4"/>
  <c r="J4427" i="4"/>
  <c r="T4427" i="4" s="1"/>
  <c r="I4427" i="4"/>
  <c r="H4427" i="4"/>
  <c r="G4427" i="4"/>
  <c r="F4427" i="4"/>
  <c r="Q4427" i="4" s="1"/>
  <c r="E4427" i="4"/>
  <c r="D4427" i="4"/>
  <c r="C4427" i="4"/>
  <c r="B4427" i="4"/>
  <c r="A4427" i="4"/>
  <c r="N4426" i="4"/>
  <c r="M4426" i="4"/>
  <c r="L4426" i="4"/>
  <c r="K4426" i="4"/>
  <c r="J4426" i="4"/>
  <c r="I4426" i="4"/>
  <c r="S4426" i="4" s="1"/>
  <c r="H4426" i="4"/>
  <c r="G4426" i="4"/>
  <c r="F4426" i="4"/>
  <c r="Q4426" i="4" s="1"/>
  <c r="E4426" i="4"/>
  <c r="P4426" i="4" s="1"/>
  <c r="D4426" i="4"/>
  <c r="C4426" i="4"/>
  <c r="B4426" i="4"/>
  <c r="O4426" i="4" s="1"/>
  <c r="A4426" i="4"/>
  <c r="N4425" i="4"/>
  <c r="M4425" i="4"/>
  <c r="L4425" i="4"/>
  <c r="K4425" i="4"/>
  <c r="J4425" i="4"/>
  <c r="T4425" i="4" s="1"/>
  <c r="I4425" i="4"/>
  <c r="S4425" i="4" s="1"/>
  <c r="H4425" i="4"/>
  <c r="G4425" i="4"/>
  <c r="F4425" i="4"/>
  <c r="Q4425" i="4" s="1"/>
  <c r="E4425" i="4"/>
  <c r="D4425" i="4"/>
  <c r="C4425" i="4"/>
  <c r="B4425" i="4"/>
  <c r="O4425" i="4" s="1"/>
  <c r="A4425" i="4"/>
  <c r="S4424" i="4"/>
  <c r="N4424" i="4"/>
  <c r="M4424" i="4"/>
  <c r="L4424" i="4"/>
  <c r="K4424" i="4"/>
  <c r="J4424" i="4"/>
  <c r="I4424" i="4"/>
  <c r="H4424" i="4"/>
  <c r="G4424" i="4"/>
  <c r="F4424" i="4"/>
  <c r="Q4424" i="4" s="1"/>
  <c r="E4424" i="4"/>
  <c r="D4424" i="4"/>
  <c r="C4424" i="4"/>
  <c r="B4424" i="4"/>
  <c r="O4424" i="4" s="1"/>
  <c r="A4424" i="4"/>
  <c r="N4423" i="4"/>
  <c r="M4423" i="4"/>
  <c r="L4423" i="4"/>
  <c r="K4423" i="4"/>
  <c r="J4423" i="4"/>
  <c r="T4423" i="4" s="1"/>
  <c r="I4423" i="4"/>
  <c r="H4423" i="4"/>
  <c r="G4423" i="4"/>
  <c r="F4423" i="4"/>
  <c r="Q4423" i="4" s="1"/>
  <c r="E4423" i="4"/>
  <c r="D4423" i="4"/>
  <c r="C4423" i="4"/>
  <c r="B4423" i="4"/>
  <c r="O4423" i="4" s="1"/>
  <c r="A4423" i="4"/>
  <c r="N4422" i="4"/>
  <c r="M4422" i="4"/>
  <c r="L4422" i="4"/>
  <c r="K4422" i="4"/>
  <c r="J4422" i="4"/>
  <c r="I4422" i="4"/>
  <c r="S4422" i="4" s="1"/>
  <c r="H4422" i="4"/>
  <c r="G4422" i="4"/>
  <c r="F4422" i="4"/>
  <c r="Q4422" i="4" s="1"/>
  <c r="E4422" i="4"/>
  <c r="D4422" i="4"/>
  <c r="C4422" i="4"/>
  <c r="B4422" i="4"/>
  <c r="O4422" i="4" s="1"/>
  <c r="A4422" i="4"/>
  <c r="N4421" i="4"/>
  <c r="M4421" i="4"/>
  <c r="L4421" i="4"/>
  <c r="K4421" i="4"/>
  <c r="J4421" i="4"/>
  <c r="T4421" i="4" s="1"/>
  <c r="I4421" i="4"/>
  <c r="S4421" i="4" s="1"/>
  <c r="H4421" i="4"/>
  <c r="G4421" i="4"/>
  <c r="F4421" i="4"/>
  <c r="Q4421" i="4" s="1"/>
  <c r="E4421" i="4"/>
  <c r="P4421" i="4" s="1"/>
  <c r="D4421" i="4"/>
  <c r="C4421" i="4"/>
  <c r="B4421" i="4"/>
  <c r="A4421" i="4"/>
  <c r="N4420" i="4"/>
  <c r="M4420" i="4"/>
  <c r="L4420" i="4"/>
  <c r="K4420" i="4"/>
  <c r="J4420" i="4"/>
  <c r="I4420" i="4"/>
  <c r="S4420" i="4" s="1"/>
  <c r="H4420" i="4"/>
  <c r="G4420" i="4"/>
  <c r="F4420" i="4"/>
  <c r="Q4420" i="4" s="1"/>
  <c r="E4420" i="4"/>
  <c r="D4420" i="4"/>
  <c r="C4420" i="4"/>
  <c r="B4420" i="4"/>
  <c r="A4420" i="4"/>
  <c r="Q4419" i="4"/>
  <c r="N4419" i="4"/>
  <c r="M4419" i="4"/>
  <c r="L4419" i="4"/>
  <c r="K4419" i="4"/>
  <c r="J4419" i="4"/>
  <c r="T4419" i="4" s="1"/>
  <c r="I4419" i="4"/>
  <c r="S4419" i="4" s="1"/>
  <c r="H4419" i="4"/>
  <c r="G4419" i="4"/>
  <c r="F4419" i="4"/>
  <c r="E4419" i="4"/>
  <c r="D4419" i="4"/>
  <c r="C4419" i="4"/>
  <c r="B4419" i="4"/>
  <c r="O4419" i="4" s="1"/>
  <c r="A4419" i="4"/>
  <c r="S4418" i="4"/>
  <c r="N4418" i="4"/>
  <c r="M4418" i="4"/>
  <c r="L4418" i="4"/>
  <c r="K4418" i="4"/>
  <c r="J4418" i="4"/>
  <c r="T4418" i="4" s="1"/>
  <c r="I4418" i="4"/>
  <c r="H4418" i="4"/>
  <c r="G4418" i="4"/>
  <c r="F4418" i="4"/>
  <c r="Q4418" i="4" s="1"/>
  <c r="E4418" i="4"/>
  <c r="P4418" i="4" s="1"/>
  <c r="D4418" i="4"/>
  <c r="C4418" i="4"/>
  <c r="B4418" i="4"/>
  <c r="O4418" i="4" s="1"/>
  <c r="A4418" i="4"/>
  <c r="N4417" i="4"/>
  <c r="M4417" i="4"/>
  <c r="L4417" i="4"/>
  <c r="K4417" i="4"/>
  <c r="J4417" i="4"/>
  <c r="I4417" i="4"/>
  <c r="S4417" i="4" s="1"/>
  <c r="H4417" i="4"/>
  <c r="G4417" i="4"/>
  <c r="F4417" i="4"/>
  <c r="Q4417" i="4" s="1"/>
  <c r="E4417" i="4"/>
  <c r="D4417" i="4"/>
  <c r="C4417" i="4"/>
  <c r="B4417" i="4"/>
  <c r="O4417" i="4" s="1"/>
  <c r="A4417" i="4"/>
  <c r="N4416" i="4"/>
  <c r="M4416" i="4"/>
  <c r="L4416" i="4"/>
  <c r="K4416" i="4"/>
  <c r="J4416" i="4"/>
  <c r="I4416" i="4"/>
  <c r="S4416" i="4" s="1"/>
  <c r="H4416" i="4"/>
  <c r="G4416" i="4"/>
  <c r="F4416" i="4"/>
  <c r="E4416" i="4"/>
  <c r="P4416" i="4" s="1"/>
  <c r="D4416" i="4"/>
  <c r="C4416" i="4"/>
  <c r="B4416" i="4"/>
  <c r="O4416" i="4" s="1"/>
  <c r="A4416" i="4"/>
  <c r="Q4415" i="4"/>
  <c r="N4415" i="4"/>
  <c r="M4415" i="4"/>
  <c r="L4415" i="4"/>
  <c r="K4415" i="4"/>
  <c r="J4415" i="4"/>
  <c r="T4415" i="4" s="1"/>
  <c r="I4415" i="4"/>
  <c r="S4415" i="4" s="1"/>
  <c r="H4415" i="4"/>
  <c r="G4415" i="4"/>
  <c r="F4415" i="4"/>
  <c r="E4415" i="4"/>
  <c r="D4415" i="4"/>
  <c r="C4415" i="4"/>
  <c r="B4415" i="4"/>
  <c r="O4415" i="4" s="1"/>
  <c r="A4415" i="4"/>
  <c r="O4414" i="4"/>
  <c r="N4414" i="4"/>
  <c r="M4414" i="4"/>
  <c r="L4414" i="4"/>
  <c r="K4414" i="4"/>
  <c r="J4414" i="4"/>
  <c r="I4414" i="4"/>
  <c r="S4414" i="4" s="1"/>
  <c r="H4414" i="4"/>
  <c r="G4414" i="4"/>
  <c r="F4414" i="4"/>
  <c r="Q4414" i="4" s="1"/>
  <c r="E4414" i="4"/>
  <c r="D4414" i="4"/>
  <c r="C4414" i="4"/>
  <c r="B4414" i="4"/>
  <c r="A4414" i="4"/>
  <c r="R4413" i="4"/>
  <c r="Q4413" i="4"/>
  <c r="P4413" i="4"/>
  <c r="N4413" i="4"/>
  <c r="M4413" i="4"/>
  <c r="L4413" i="4"/>
  <c r="K4413" i="4"/>
  <c r="J4413" i="4"/>
  <c r="I4413" i="4"/>
  <c r="S4413" i="4" s="1"/>
  <c r="H4413" i="4"/>
  <c r="G4413" i="4"/>
  <c r="F4413" i="4"/>
  <c r="E4413" i="4"/>
  <c r="D4413" i="4"/>
  <c r="C4413" i="4"/>
  <c r="B4413" i="4"/>
  <c r="A4413" i="4"/>
  <c r="N4412" i="4"/>
  <c r="M4412" i="4"/>
  <c r="L4412" i="4"/>
  <c r="K4412" i="4"/>
  <c r="J4412" i="4"/>
  <c r="I4412" i="4"/>
  <c r="S4412" i="4" s="1"/>
  <c r="H4412" i="4"/>
  <c r="G4412" i="4"/>
  <c r="F4412" i="4"/>
  <c r="Q4412" i="4" s="1"/>
  <c r="E4412" i="4"/>
  <c r="D4412" i="4"/>
  <c r="C4412" i="4"/>
  <c r="B4412" i="4"/>
  <c r="A4412" i="4"/>
  <c r="S4411" i="4"/>
  <c r="P4411" i="4"/>
  <c r="N4411" i="4"/>
  <c r="M4411" i="4"/>
  <c r="L4411" i="4"/>
  <c r="K4411" i="4"/>
  <c r="J4411" i="4"/>
  <c r="T4411" i="4" s="1"/>
  <c r="I4411" i="4"/>
  <c r="H4411" i="4"/>
  <c r="G4411" i="4"/>
  <c r="F4411" i="4"/>
  <c r="Q4411" i="4" s="1"/>
  <c r="E4411" i="4"/>
  <c r="D4411" i="4"/>
  <c r="C4411" i="4"/>
  <c r="B4411" i="4"/>
  <c r="O4411" i="4" s="1"/>
  <c r="A4411" i="4"/>
  <c r="R4410" i="4"/>
  <c r="Q4410" i="4"/>
  <c r="P4410" i="4"/>
  <c r="N4410" i="4"/>
  <c r="M4410" i="4"/>
  <c r="L4410" i="4"/>
  <c r="K4410" i="4"/>
  <c r="J4410" i="4"/>
  <c r="T4410" i="4" s="1"/>
  <c r="I4410" i="4"/>
  <c r="S4410" i="4" s="1"/>
  <c r="H4410" i="4"/>
  <c r="G4410" i="4"/>
  <c r="F4410" i="4"/>
  <c r="E4410" i="4"/>
  <c r="D4410" i="4"/>
  <c r="C4410" i="4"/>
  <c r="B4410" i="4"/>
  <c r="A4410" i="4"/>
  <c r="W4409" i="4"/>
  <c r="N4409" i="4"/>
  <c r="M4409" i="4"/>
  <c r="L4409" i="4"/>
  <c r="K4409" i="4"/>
  <c r="J4409" i="4"/>
  <c r="T4409" i="4" s="1"/>
  <c r="I4409" i="4"/>
  <c r="S4409" i="4" s="1"/>
  <c r="H4409" i="4"/>
  <c r="G4409" i="4"/>
  <c r="F4409" i="4"/>
  <c r="Q4409" i="4" s="1"/>
  <c r="E4409" i="4"/>
  <c r="D4409" i="4"/>
  <c r="C4409" i="4"/>
  <c r="B4409" i="4"/>
  <c r="O4409" i="4" s="1"/>
  <c r="A4409" i="4"/>
  <c r="N4408" i="4"/>
  <c r="M4408" i="4"/>
  <c r="L4408" i="4"/>
  <c r="K4408" i="4"/>
  <c r="J4408" i="4"/>
  <c r="T4408" i="4" s="1"/>
  <c r="I4408" i="4"/>
  <c r="S4408" i="4" s="1"/>
  <c r="H4408" i="4"/>
  <c r="G4408" i="4"/>
  <c r="F4408" i="4"/>
  <c r="Q4408" i="4" s="1"/>
  <c r="E4408" i="4"/>
  <c r="D4408" i="4"/>
  <c r="C4408" i="4"/>
  <c r="B4408" i="4"/>
  <c r="O4408" i="4" s="1"/>
  <c r="A4408" i="4"/>
  <c r="N4407" i="4"/>
  <c r="M4407" i="4"/>
  <c r="L4407" i="4"/>
  <c r="K4407" i="4"/>
  <c r="J4407" i="4"/>
  <c r="T4407" i="4" s="1"/>
  <c r="I4407" i="4"/>
  <c r="S4407" i="4" s="1"/>
  <c r="H4407" i="4"/>
  <c r="G4407" i="4"/>
  <c r="F4407" i="4"/>
  <c r="Q4407" i="4" s="1"/>
  <c r="E4407" i="4"/>
  <c r="D4407" i="4"/>
  <c r="C4407" i="4"/>
  <c r="B4407" i="4"/>
  <c r="O4407" i="4" s="1"/>
  <c r="A4407" i="4"/>
  <c r="Q4406" i="4"/>
  <c r="N4406" i="4"/>
  <c r="M4406" i="4"/>
  <c r="L4406" i="4"/>
  <c r="K4406" i="4"/>
  <c r="J4406" i="4"/>
  <c r="T4406" i="4" s="1"/>
  <c r="I4406" i="4"/>
  <c r="H4406" i="4"/>
  <c r="G4406" i="4"/>
  <c r="F4406" i="4"/>
  <c r="E4406" i="4"/>
  <c r="P4406" i="4" s="1"/>
  <c r="D4406" i="4"/>
  <c r="C4406" i="4"/>
  <c r="B4406" i="4"/>
  <c r="O4406" i="4" s="1"/>
  <c r="A4406" i="4"/>
  <c r="P4405" i="4"/>
  <c r="N4405" i="4"/>
  <c r="M4405" i="4"/>
  <c r="L4405" i="4"/>
  <c r="K4405" i="4"/>
  <c r="J4405" i="4"/>
  <c r="T4405" i="4" s="1"/>
  <c r="I4405" i="4"/>
  <c r="H4405" i="4"/>
  <c r="G4405" i="4"/>
  <c r="F4405" i="4"/>
  <c r="Q4405" i="4" s="1"/>
  <c r="E4405" i="4"/>
  <c r="D4405" i="4"/>
  <c r="C4405" i="4"/>
  <c r="B4405" i="4"/>
  <c r="O4405" i="4" s="1"/>
  <c r="A4405" i="4"/>
  <c r="N4404" i="4"/>
  <c r="M4404" i="4"/>
  <c r="L4404" i="4"/>
  <c r="K4404" i="4"/>
  <c r="J4404" i="4"/>
  <c r="I4404" i="4"/>
  <c r="S4404" i="4" s="1"/>
  <c r="H4404" i="4"/>
  <c r="G4404" i="4"/>
  <c r="F4404" i="4"/>
  <c r="E4404" i="4"/>
  <c r="P4404" i="4" s="1"/>
  <c r="D4404" i="4"/>
  <c r="C4404" i="4"/>
  <c r="B4404" i="4"/>
  <c r="O4404" i="4" s="1"/>
  <c r="A4404" i="4"/>
  <c r="Q4403" i="4"/>
  <c r="N4403" i="4"/>
  <c r="M4403" i="4"/>
  <c r="L4403" i="4"/>
  <c r="K4403" i="4"/>
  <c r="J4403" i="4"/>
  <c r="T4403" i="4" s="1"/>
  <c r="I4403" i="4"/>
  <c r="S4403" i="4" s="1"/>
  <c r="H4403" i="4"/>
  <c r="G4403" i="4"/>
  <c r="F4403" i="4"/>
  <c r="E4403" i="4"/>
  <c r="R4403" i="4" s="1"/>
  <c r="D4403" i="4"/>
  <c r="C4403" i="4"/>
  <c r="B4403" i="4"/>
  <c r="O4403" i="4" s="1"/>
  <c r="A4403" i="4"/>
  <c r="N4402" i="4"/>
  <c r="M4402" i="4"/>
  <c r="L4402" i="4"/>
  <c r="K4402" i="4"/>
  <c r="J4402" i="4"/>
  <c r="I4402" i="4"/>
  <c r="S4402" i="4" s="1"/>
  <c r="H4402" i="4"/>
  <c r="G4402" i="4"/>
  <c r="F4402" i="4"/>
  <c r="Q4402" i="4" s="1"/>
  <c r="E4402" i="4"/>
  <c r="P4402" i="4" s="1"/>
  <c r="D4402" i="4"/>
  <c r="C4402" i="4"/>
  <c r="B4402" i="4"/>
  <c r="O4402" i="4" s="1"/>
  <c r="A4402" i="4"/>
  <c r="N4401" i="4"/>
  <c r="M4401" i="4"/>
  <c r="L4401" i="4"/>
  <c r="K4401" i="4"/>
  <c r="J4401" i="4"/>
  <c r="I4401" i="4"/>
  <c r="S4401" i="4" s="1"/>
  <c r="H4401" i="4"/>
  <c r="G4401" i="4"/>
  <c r="F4401" i="4"/>
  <c r="Q4401" i="4" s="1"/>
  <c r="E4401" i="4"/>
  <c r="P4401" i="4" s="1"/>
  <c r="D4401" i="4"/>
  <c r="C4401" i="4"/>
  <c r="B4401" i="4"/>
  <c r="O4401" i="4" s="1"/>
  <c r="A4401" i="4"/>
  <c r="N4400" i="4"/>
  <c r="M4400" i="4"/>
  <c r="L4400" i="4"/>
  <c r="K4400" i="4"/>
  <c r="J4400" i="4"/>
  <c r="I4400" i="4"/>
  <c r="S4400" i="4" s="1"/>
  <c r="H4400" i="4"/>
  <c r="G4400" i="4"/>
  <c r="F4400" i="4"/>
  <c r="Q4400" i="4" s="1"/>
  <c r="E4400" i="4"/>
  <c r="D4400" i="4"/>
  <c r="C4400" i="4"/>
  <c r="B4400" i="4"/>
  <c r="A4400" i="4"/>
  <c r="N4399" i="4"/>
  <c r="M4399" i="4"/>
  <c r="L4399" i="4"/>
  <c r="K4399" i="4"/>
  <c r="J4399" i="4"/>
  <c r="T4399" i="4" s="1"/>
  <c r="I4399" i="4"/>
  <c r="S4399" i="4" s="1"/>
  <c r="H4399" i="4"/>
  <c r="G4399" i="4"/>
  <c r="F4399" i="4"/>
  <c r="Q4399" i="4" s="1"/>
  <c r="E4399" i="4"/>
  <c r="D4399" i="4"/>
  <c r="C4399" i="4"/>
  <c r="B4399" i="4"/>
  <c r="O4399" i="4" s="1"/>
  <c r="A4399" i="4"/>
  <c r="N4398" i="4"/>
  <c r="M4398" i="4"/>
  <c r="L4398" i="4"/>
  <c r="K4398" i="4"/>
  <c r="J4398" i="4"/>
  <c r="T4398" i="4" s="1"/>
  <c r="I4398" i="4"/>
  <c r="S4398" i="4" s="1"/>
  <c r="H4398" i="4"/>
  <c r="G4398" i="4"/>
  <c r="F4398" i="4"/>
  <c r="Q4398" i="4" s="1"/>
  <c r="E4398" i="4"/>
  <c r="D4398" i="4"/>
  <c r="C4398" i="4"/>
  <c r="B4398" i="4"/>
  <c r="O4398" i="4" s="1"/>
  <c r="A4398" i="4"/>
  <c r="N4397" i="4"/>
  <c r="M4397" i="4"/>
  <c r="L4397" i="4"/>
  <c r="K4397" i="4"/>
  <c r="J4397" i="4"/>
  <c r="T4397" i="4" s="1"/>
  <c r="I4397" i="4"/>
  <c r="H4397" i="4"/>
  <c r="G4397" i="4"/>
  <c r="F4397" i="4"/>
  <c r="Q4397" i="4" s="1"/>
  <c r="E4397" i="4"/>
  <c r="D4397" i="4"/>
  <c r="C4397" i="4"/>
  <c r="B4397" i="4"/>
  <c r="O4397" i="4" s="1"/>
  <c r="A4397" i="4"/>
  <c r="N4396" i="4"/>
  <c r="M4396" i="4"/>
  <c r="L4396" i="4"/>
  <c r="K4396" i="4"/>
  <c r="J4396" i="4"/>
  <c r="T4396" i="4" s="1"/>
  <c r="I4396" i="4"/>
  <c r="S4396" i="4" s="1"/>
  <c r="H4396" i="4"/>
  <c r="G4396" i="4"/>
  <c r="F4396" i="4"/>
  <c r="E4396" i="4"/>
  <c r="P4396" i="4" s="1"/>
  <c r="D4396" i="4"/>
  <c r="C4396" i="4"/>
  <c r="B4396" i="4"/>
  <c r="A4396" i="4"/>
  <c r="P4395" i="4"/>
  <c r="N4395" i="4"/>
  <c r="M4395" i="4"/>
  <c r="L4395" i="4"/>
  <c r="K4395" i="4"/>
  <c r="J4395" i="4"/>
  <c r="T4395" i="4" s="1"/>
  <c r="I4395" i="4"/>
  <c r="S4395" i="4" s="1"/>
  <c r="H4395" i="4"/>
  <c r="G4395" i="4"/>
  <c r="F4395" i="4"/>
  <c r="E4395" i="4"/>
  <c r="D4395" i="4"/>
  <c r="C4395" i="4"/>
  <c r="B4395" i="4"/>
  <c r="O4395" i="4" s="1"/>
  <c r="A4395" i="4"/>
  <c r="R4394" i="4"/>
  <c r="Q4394" i="4"/>
  <c r="P4394" i="4"/>
  <c r="N4394" i="4"/>
  <c r="M4394" i="4"/>
  <c r="L4394" i="4"/>
  <c r="K4394" i="4"/>
  <c r="J4394" i="4"/>
  <c r="I4394" i="4"/>
  <c r="S4394" i="4" s="1"/>
  <c r="H4394" i="4"/>
  <c r="G4394" i="4"/>
  <c r="F4394" i="4"/>
  <c r="E4394" i="4"/>
  <c r="D4394" i="4"/>
  <c r="C4394" i="4"/>
  <c r="B4394" i="4"/>
  <c r="O4394" i="4" s="1"/>
  <c r="A4394" i="4"/>
  <c r="N4393" i="4"/>
  <c r="M4393" i="4"/>
  <c r="L4393" i="4"/>
  <c r="K4393" i="4"/>
  <c r="J4393" i="4"/>
  <c r="T4393" i="4" s="1"/>
  <c r="I4393" i="4"/>
  <c r="H4393" i="4"/>
  <c r="G4393" i="4"/>
  <c r="F4393" i="4"/>
  <c r="Q4393" i="4" s="1"/>
  <c r="E4393" i="4"/>
  <c r="D4393" i="4"/>
  <c r="C4393" i="4"/>
  <c r="B4393" i="4"/>
  <c r="O4393" i="4" s="1"/>
  <c r="A4393" i="4"/>
  <c r="N4392" i="4"/>
  <c r="M4392" i="4"/>
  <c r="L4392" i="4"/>
  <c r="K4392" i="4"/>
  <c r="J4392" i="4"/>
  <c r="I4392" i="4"/>
  <c r="S4392" i="4" s="1"/>
  <c r="H4392" i="4"/>
  <c r="G4392" i="4"/>
  <c r="F4392" i="4"/>
  <c r="Q4392" i="4" s="1"/>
  <c r="E4392" i="4"/>
  <c r="P4392" i="4" s="1"/>
  <c r="D4392" i="4"/>
  <c r="C4392" i="4"/>
  <c r="B4392" i="4"/>
  <c r="A4392" i="4"/>
  <c r="S4391" i="4"/>
  <c r="N4391" i="4"/>
  <c r="M4391" i="4"/>
  <c r="L4391" i="4"/>
  <c r="K4391" i="4"/>
  <c r="J4391" i="4"/>
  <c r="T4391" i="4" s="1"/>
  <c r="I4391" i="4"/>
  <c r="H4391" i="4"/>
  <c r="G4391" i="4"/>
  <c r="F4391" i="4"/>
  <c r="Q4391" i="4" s="1"/>
  <c r="E4391" i="4"/>
  <c r="P4391" i="4" s="1"/>
  <c r="D4391" i="4"/>
  <c r="C4391" i="4"/>
  <c r="B4391" i="4"/>
  <c r="O4391" i="4" s="1"/>
  <c r="A4391" i="4"/>
  <c r="P4390" i="4"/>
  <c r="N4390" i="4"/>
  <c r="M4390" i="4"/>
  <c r="L4390" i="4"/>
  <c r="K4390" i="4"/>
  <c r="J4390" i="4"/>
  <c r="I4390" i="4"/>
  <c r="S4390" i="4" s="1"/>
  <c r="H4390" i="4"/>
  <c r="G4390" i="4"/>
  <c r="F4390" i="4"/>
  <c r="Q4390" i="4" s="1"/>
  <c r="E4390" i="4"/>
  <c r="D4390" i="4"/>
  <c r="C4390" i="4"/>
  <c r="B4390" i="4"/>
  <c r="O4390" i="4" s="1"/>
  <c r="A4390" i="4"/>
  <c r="W4389" i="4"/>
  <c r="N4389" i="4"/>
  <c r="M4389" i="4"/>
  <c r="L4389" i="4"/>
  <c r="K4389" i="4"/>
  <c r="J4389" i="4"/>
  <c r="T4389" i="4" s="1"/>
  <c r="I4389" i="4"/>
  <c r="S4389" i="4" s="1"/>
  <c r="H4389" i="4"/>
  <c r="G4389" i="4"/>
  <c r="F4389" i="4"/>
  <c r="Q4389" i="4" s="1"/>
  <c r="E4389" i="4"/>
  <c r="D4389" i="4"/>
  <c r="C4389" i="4"/>
  <c r="B4389" i="4"/>
  <c r="O4389" i="4" s="1"/>
  <c r="A4389" i="4"/>
  <c r="W4388" i="4"/>
  <c r="N4388" i="4"/>
  <c r="M4388" i="4"/>
  <c r="L4388" i="4"/>
  <c r="K4388" i="4"/>
  <c r="J4388" i="4"/>
  <c r="T4388" i="4" s="1"/>
  <c r="I4388" i="4"/>
  <c r="S4388" i="4" s="1"/>
  <c r="H4388" i="4"/>
  <c r="G4388" i="4"/>
  <c r="F4388" i="4"/>
  <c r="Q4388" i="4" s="1"/>
  <c r="E4388" i="4"/>
  <c r="P4388" i="4" s="1"/>
  <c r="D4388" i="4"/>
  <c r="C4388" i="4"/>
  <c r="B4388" i="4"/>
  <c r="O4388" i="4" s="1"/>
  <c r="A4388" i="4"/>
  <c r="S4387" i="4"/>
  <c r="N4387" i="4"/>
  <c r="M4387" i="4"/>
  <c r="L4387" i="4"/>
  <c r="K4387" i="4"/>
  <c r="J4387" i="4"/>
  <c r="T4387" i="4" s="1"/>
  <c r="I4387" i="4"/>
  <c r="H4387" i="4"/>
  <c r="G4387" i="4"/>
  <c r="F4387" i="4"/>
  <c r="Q4387" i="4" s="1"/>
  <c r="E4387" i="4"/>
  <c r="P4387" i="4" s="1"/>
  <c r="D4387" i="4"/>
  <c r="C4387" i="4"/>
  <c r="B4387" i="4"/>
  <c r="O4387" i="4" s="1"/>
  <c r="A4387" i="4"/>
  <c r="N4386" i="4"/>
  <c r="M4386" i="4"/>
  <c r="L4386" i="4"/>
  <c r="K4386" i="4"/>
  <c r="J4386" i="4"/>
  <c r="I4386" i="4"/>
  <c r="S4386" i="4" s="1"/>
  <c r="H4386" i="4"/>
  <c r="G4386" i="4"/>
  <c r="F4386" i="4"/>
  <c r="U4386" i="4" s="1"/>
  <c r="V4386" i="4" s="1"/>
  <c r="X4386" i="4" s="1"/>
  <c r="E4386" i="4"/>
  <c r="P4386" i="4" s="1"/>
  <c r="D4386" i="4"/>
  <c r="C4386" i="4"/>
  <c r="B4386" i="4"/>
  <c r="O4386" i="4" s="1"/>
  <c r="A4386" i="4"/>
  <c r="N4385" i="4"/>
  <c r="M4385" i="4"/>
  <c r="L4385" i="4"/>
  <c r="K4385" i="4"/>
  <c r="J4385" i="4"/>
  <c r="I4385" i="4"/>
  <c r="S4385" i="4" s="1"/>
  <c r="H4385" i="4"/>
  <c r="G4385" i="4"/>
  <c r="F4385" i="4"/>
  <c r="R4385" i="4" s="1"/>
  <c r="E4385" i="4"/>
  <c r="D4385" i="4"/>
  <c r="C4385" i="4"/>
  <c r="B4385" i="4"/>
  <c r="O4385" i="4" s="1"/>
  <c r="A4385" i="4"/>
  <c r="N4384" i="4"/>
  <c r="M4384" i="4"/>
  <c r="L4384" i="4"/>
  <c r="K4384" i="4"/>
  <c r="J4384" i="4"/>
  <c r="W4384" i="4" s="1"/>
  <c r="I4384" i="4"/>
  <c r="S4384" i="4" s="1"/>
  <c r="H4384" i="4"/>
  <c r="G4384" i="4"/>
  <c r="F4384" i="4"/>
  <c r="Q4384" i="4" s="1"/>
  <c r="E4384" i="4"/>
  <c r="P4384" i="4" s="1"/>
  <c r="D4384" i="4"/>
  <c r="C4384" i="4"/>
  <c r="B4384" i="4"/>
  <c r="O4384" i="4" s="1"/>
  <c r="A4384" i="4"/>
  <c r="O4383" i="4"/>
  <c r="N4383" i="4"/>
  <c r="M4383" i="4"/>
  <c r="L4383" i="4"/>
  <c r="K4383" i="4"/>
  <c r="J4383" i="4"/>
  <c r="T4383" i="4" s="1"/>
  <c r="I4383" i="4"/>
  <c r="S4383" i="4" s="1"/>
  <c r="H4383" i="4"/>
  <c r="G4383" i="4"/>
  <c r="F4383" i="4"/>
  <c r="Q4383" i="4" s="1"/>
  <c r="E4383" i="4"/>
  <c r="D4383" i="4"/>
  <c r="C4383" i="4"/>
  <c r="B4383" i="4"/>
  <c r="A4383" i="4"/>
  <c r="N4382" i="4"/>
  <c r="M4382" i="4"/>
  <c r="L4382" i="4"/>
  <c r="K4382" i="4"/>
  <c r="J4382" i="4"/>
  <c r="T4382" i="4" s="1"/>
  <c r="I4382" i="4"/>
  <c r="H4382" i="4"/>
  <c r="G4382" i="4"/>
  <c r="F4382" i="4"/>
  <c r="Q4382" i="4" s="1"/>
  <c r="E4382" i="4"/>
  <c r="D4382" i="4"/>
  <c r="C4382" i="4"/>
  <c r="B4382" i="4"/>
  <c r="A4382" i="4"/>
  <c r="N4381" i="4"/>
  <c r="M4381" i="4"/>
  <c r="L4381" i="4"/>
  <c r="K4381" i="4"/>
  <c r="J4381" i="4"/>
  <c r="T4381" i="4" s="1"/>
  <c r="I4381" i="4"/>
  <c r="S4381" i="4" s="1"/>
  <c r="H4381" i="4"/>
  <c r="G4381" i="4"/>
  <c r="F4381" i="4"/>
  <c r="Q4381" i="4" s="1"/>
  <c r="E4381" i="4"/>
  <c r="P4381" i="4" s="1"/>
  <c r="D4381" i="4"/>
  <c r="C4381" i="4"/>
  <c r="B4381" i="4"/>
  <c r="O4381" i="4" s="1"/>
  <c r="A4381" i="4"/>
  <c r="N4380" i="4"/>
  <c r="M4380" i="4"/>
  <c r="L4380" i="4"/>
  <c r="K4380" i="4"/>
  <c r="J4380" i="4"/>
  <c r="T4380" i="4" s="1"/>
  <c r="I4380" i="4"/>
  <c r="S4380" i="4" s="1"/>
  <c r="H4380" i="4"/>
  <c r="G4380" i="4"/>
  <c r="F4380" i="4"/>
  <c r="Q4380" i="4" s="1"/>
  <c r="E4380" i="4"/>
  <c r="D4380" i="4"/>
  <c r="C4380" i="4"/>
  <c r="B4380" i="4"/>
  <c r="O4380" i="4" s="1"/>
  <c r="A4380" i="4"/>
  <c r="N4379" i="4"/>
  <c r="M4379" i="4"/>
  <c r="L4379" i="4"/>
  <c r="K4379" i="4"/>
  <c r="J4379" i="4"/>
  <c r="I4379" i="4"/>
  <c r="S4379" i="4" s="1"/>
  <c r="H4379" i="4"/>
  <c r="G4379" i="4"/>
  <c r="F4379" i="4"/>
  <c r="Q4379" i="4" s="1"/>
  <c r="E4379" i="4"/>
  <c r="P4379" i="4" s="1"/>
  <c r="D4379" i="4"/>
  <c r="C4379" i="4"/>
  <c r="B4379" i="4"/>
  <c r="O4379" i="4" s="1"/>
  <c r="A4379" i="4"/>
  <c r="N4378" i="4"/>
  <c r="M4378" i="4"/>
  <c r="L4378" i="4"/>
  <c r="K4378" i="4"/>
  <c r="J4378" i="4"/>
  <c r="I4378" i="4"/>
  <c r="S4378" i="4" s="1"/>
  <c r="H4378" i="4"/>
  <c r="G4378" i="4"/>
  <c r="F4378" i="4"/>
  <c r="Q4378" i="4" s="1"/>
  <c r="E4378" i="4"/>
  <c r="D4378" i="4"/>
  <c r="C4378" i="4"/>
  <c r="B4378" i="4"/>
  <c r="A4378" i="4"/>
  <c r="N4377" i="4"/>
  <c r="M4377" i="4"/>
  <c r="L4377" i="4"/>
  <c r="K4377" i="4"/>
  <c r="J4377" i="4"/>
  <c r="T4377" i="4" s="1"/>
  <c r="I4377" i="4"/>
  <c r="H4377" i="4"/>
  <c r="G4377" i="4"/>
  <c r="F4377" i="4"/>
  <c r="Q4377" i="4" s="1"/>
  <c r="E4377" i="4"/>
  <c r="P4377" i="4" s="1"/>
  <c r="D4377" i="4"/>
  <c r="C4377" i="4"/>
  <c r="B4377" i="4"/>
  <c r="O4377" i="4" s="1"/>
  <c r="A4377" i="4"/>
  <c r="O4376" i="4"/>
  <c r="N4376" i="4"/>
  <c r="M4376" i="4"/>
  <c r="L4376" i="4"/>
  <c r="K4376" i="4"/>
  <c r="J4376" i="4"/>
  <c r="T4376" i="4" s="1"/>
  <c r="I4376" i="4"/>
  <c r="S4376" i="4" s="1"/>
  <c r="H4376" i="4"/>
  <c r="G4376" i="4"/>
  <c r="F4376" i="4"/>
  <c r="Q4376" i="4" s="1"/>
  <c r="E4376" i="4"/>
  <c r="P4376" i="4" s="1"/>
  <c r="D4376" i="4"/>
  <c r="C4376" i="4"/>
  <c r="B4376" i="4"/>
  <c r="A4376" i="4"/>
  <c r="P4375" i="4"/>
  <c r="N4375" i="4"/>
  <c r="M4375" i="4"/>
  <c r="L4375" i="4"/>
  <c r="K4375" i="4"/>
  <c r="J4375" i="4"/>
  <c r="T4375" i="4" s="1"/>
  <c r="I4375" i="4"/>
  <c r="S4375" i="4" s="1"/>
  <c r="H4375" i="4"/>
  <c r="G4375" i="4"/>
  <c r="F4375" i="4"/>
  <c r="Q4375" i="4" s="1"/>
  <c r="E4375" i="4"/>
  <c r="D4375" i="4"/>
  <c r="C4375" i="4"/>
  <c r="B4375" i="4"/>
  <c r="O4375" i="4" s="1"/>
  <c r="A4375" i="4"/>
  <c r="N4374" i="4"/>
  <c r="M4374" i="4"/>
  <c r="L4374" i="4"/>
  <c r="K4374" i="4"/>
  <c r="J4374" i="4"/>
  <c r="I4374" i="4"/>
  <c r="S4374" i="4" s="1"/>
  <c r="H4374" i="4"/>
  <c r="G4374" i="4"/>
  <c r="F4374" i="4"/>
  <c r="Q4374" i="4" s="1"/>
  <c r="E4374" i="4"/>
  <c r="D4374" i="4"/>
  <c r="C4374" i="4"/>
  <c r="B4374" i="4"/>
  <c r="O4374" i="4" s="1"/>
  <c r="A4374" i="4"/>
  <c r="N4373" i="4"/>
  <c r="M4373" i="4"/>
  <c r="L4373" i="4"/>
  <c r="K4373" i="4"/>
  <c r="J4373" i="4"/>
  <c r="T4373" i="4" s="1"/>
  <c r="I4373" i="4"/>
  <c r="S4373" i="4" s="1"/>
  <c r="H4373" i="4"/>
  <c r="G4373" i="4"/>
  <c r="F4373" i="4"/>
  <c r="Q4373" i="4" s="1"/>
  <c r="E4373" i="4"/>
  <c r="D4373" i="4"/>
  <c r="C4373" i="4"/>
  <c r="B4373" i="4"/>
  <c r="A4373" i="4"/>
  <c r="T4372" i="4"/>
  <c r="N4372" i="4"/>
  <c r="M4372" i="4"/>
  <c r="L4372" i="4"/>
  <c r="K4372" i="4"/>
  <c r="J4372" i="4"/>
  <c r="I4372" i="4"/>
  <c r="S4372" i="4" s="1"/>
  <c r="H4372" i="4"/>
  <c r="G4372" i="4"/>
  <c r="F4372" i="4"/>
  <c r="Q4372" i="4" s="1"/>
  <c r="E4372" i="4"/>
  <c r="D4372" i="4"/>
  <c r="C4372" i="4"/>
  <c r="B4372" i="4"/>
  <c r="O4372" i="4" s="1"/>
  <c r="A4372" i="4"/>
  <c r="N4371" i="4"/>
  <c r="M4371" i="4"/>
  <c r="L4371" i="4"/>
  <c r="K4371" i="4"/>
  <c r="J4371" i="4"/>
  <c r="I4371" i="4"/>
  <c r="S4371" i="4" s="1"/>
  <c r="H4371" i="4"/>
  <c r="G4371" i="4"/>
  <c r="F4371" i="4"/>
  <c r="Q4371" i="4" s="1"/>
  <c r="E4371" i="4"/>
  <c r="R4371" i="4" s="1"/>
  <c r="D4371" i="4"/>
  <c r="C4371" i="4"/>
  <c r="B4371" i="4"/>
  <c r="A4371" i="4"/>
  <c r="N4370" i="4"/>
  <c r="M4370" i="4"/>
  <c r="L4370" i="4"/>
  <c r="K4370" i="4"/>
  <c r="J4370" i="4"/>
  <c r="I4370" i="4"/>
  <c r="S4370" i="4" s="1"/>
  <c r="H4370" i="4"/>
  <c r="G4370" i="4"/>
  <c r="F4370" i="4"/>
  <c r="Q4370" i="4" s="1"/>
  <c r="E4370" i="4"/>
  <c r="D4370" i="4"/>
  <c r="C4370" i="4"/>
  <c r="B4370" i="4"/>
  <c r="O4370" i="4" s="1"/>
  <c r="A4370" i="4"/>
  <c r="N4369" i="4"/>
  <c r="M4369" i="4"/>
  <c r="L4369" i="4"/>
  <c r="K4369" i="4"/>
  <c r="J4369" i="4"/>
  <c r="I4369" i="4"/>
  <c r="S4369" i="4" s="1"/>
  <c r="H4369" i="4"/>
  <c r="G4369" i="4"/>
  <c r="F4369" i="4"/>
  <c r="R4369" i="4" s="1"/>
  <c r="E4369" i="4"/>
  <c r="P4369" i="4" s="1"/>
  <c r="D4369" i="4"/>
  <c r="C4369" i="4"/>
  <c r="B4369" i="4"/>
  <c r="O4369" i="4" s="1"/>
  <c r="A4369" i="4"/>
  <c r="N4368" i="4"/>
  <c r="M4368" i="4"/>
  <c r="L4368" i="4"/>
  <c r="K4368" i="4"/>
  <c r="J4368" i="4"/>
  <c r="I4368" i="4"/>
  <c r="S4368" i="4" s="1"/>
  <c r="H4368" i="4"/>
  <c r="G4368" i="4"/>
  <c r="F4368" i="4"/>
  <c r="Q4368" i="4" s="1"/>
  <c r="E4368" i="4"/>
  <c r="D4368" i="4"/>
  <c r="C4368" i="4"/>
  <c r="B4368" i="4"/>
  <c r="O4368" i="4" s="1"/>
  <c r="A4368" i="4"/>
  <c r="N4367" i="4"/>
  <c r="M4367" i="4"/>
  <c r="L4367" i="4"/>
  <c r="K4367" i="4"/>
  <c r="J4367" i="4"/>
  <c r="T4367" i="4" s="1"/>
  <c r="I4367" i="4"/>
  <c r="W4367" i="4" s="1"/>
  <c r="H4367" i="4"/>
  <c r="G4367" i="4"/>
  <c r="F4367" i="4"/>
  <c r="Q4367" i="4" s="1"/>
  <c r="E4367" i="4"/>
  <c r="D4367" i="4"/>
  <c r="C4367" i="4"/>
  <c r="B4367" i="4"/>
  <c r="O4367" i="4" s="1"/>
  <c r="A4367" i="4"/>
  <c r="N4366" i="4"/>
  <c r="M4366" i="4"/>
  <c r="L4366" i="4"/>
  <c r="K4366" i="4"/>
  <c r="J4366" i="4"/>
  <c r="I4366" i="4"/>
  <c r="S4366" i="4" s="1"/>
  <c r="H4366" i="4"/>
  <c r="G4366" i="4"/>
  <c r="F4366" i="4"/>
  <c r="Q4366" i="4" s="1"/>
  <c r="E4366" i="4"/>
  <c r="D4366" i="4"/>
  <c r="C4366" i="4"/>
  <c r="B4366" i="4"/>
  <c r="O4366" i="4" s="1"/>
  <c r="A4366" i="4"/>
  <c r="N4365" i="4"/>
  <c r="M4365" i="4"/>
  <c r="L4365" i="4"/>
  <c r="K4365" i="4"/>
  <c r="J4365" i="4"/>
  <c r="I4365" i="4"/>
  <c r="S4365" i="4" s="1"/>
  <c r="H4365" i="4"/>
  <c r="G4365" i="4"/>
  <c r="F4365" i="4"/>
  <c r="Q4365" i="4" s="1"/>
  <c r="E4365" i="4"/>
  <c r="D4365" i="4"/>
  <c r="C4365" i="4"/>
  <c r="B4365" i="4"/>
  <c r="O4365" i="4" s="1"/>
  <c r="A4365" i="4"/>
  <c r="Q4364" i="4"/>
  <c r="N4364" i="4"/>
  <c r="M4364" i="4"/>
  <c r="L4364" i="4"/>
  <c r="K4364" i="4"/>
  <c r="J4364" i="4"/>
  <c r="I4364" i="4"/>
  <c r="S4364" i="4" s="1"/>
  <c r="H4364" i="4"/>
  <c r="G4364" i="4"/>
  <c r="F4364" i="4"/>
  <c r="E4364" i="4"/>
  <c r="D4364" i="4"/>
  <c r="C4364" i="4"/>
  <c r="B4364" i="4"/>
  <c r="O4364" i="4" s="1"/>
  <c r="A4364" i="4"/>
  <c r="N4363" i="4"/>
  <c r="M4363" i="4"/>
  <c r="L4363" i="4"/>
  <c r="K4363" i="4"/>
  <c r="J4363" i="4"/>
  <c r="T4363" i="4" s="1"/>
  <c r="I4363" i="4"/>
  <c r="W4363" i="4" s="1"/>
  <c r="H4363" i="4"/>
  <c r="G4363" i="4"/>
  <c r="F4363" i="4"/>
  <c r="Q4363" i="4" s="1"/>
  <c r="E4363" i="4"/>
  <c r="D4363" i="4"/>
  <c r="C4363" i="4"/>
  <c r="B4363" i="4"/>
  <c r="O4363" i="4" s="1"/>
  <c r="A4363" i="4"/>
  <c r="P4362" i="4"/>
  <c r="N4362" i="4"/>
  <c r="M4362" i="4"/>
  <c r="L4362" i="4"/>
  <c r="K4362" i="4"/>
  <c r="J4362" i="4"/>
  <c r="T4362" i="4" s="1"/>
  <c r="I4362" i="4"/>
  <c r="S4362" i="4" s="1"/>
  <c r="H4362" i="4"/>
  <c r="G4362" i="4"/>
  <c r="F4362" i="4"/>
  <c r="Q4362" i="4" s="1"/>
  <c r="E4362" i="4"/>
  <c r="D4362" i="4"/>
  <c r="C4362" i="4"/>
  <c r="B4362" i="4"/>
  <c r="O4362" i="4" s="1"/>
  <c r="A4362" i="4"/>
  <c r="P4361" i="4"/>
  <c r="N4361" i="4"/>
  <c r="M4361" i="4"/>
  <c r="L4361" i="4"/>
  <c r="K4361" i="4"/>
  <c r="J4361" i="4"/>
  <c r="T4361" i="4" s="1"/>
  <c r="I4361" i="4"/>
  <c r="S4361" i="4" s="1"/>
  <c r="H4361" i="4"/>
  <c r="G4361" i="4"/>
  <c r="F4361" i="4"/>
  <c r="E4361" i="4"/>
  <c r="D4361" i="4"/>
  <c r="C4361" i="4"/>
  <c r="B4361" i="4"/>
  <c r="O4361" i="4" s="1"/>
  <c r="A4361" i="4"/>
  <c r="N4360" i="4"/>
  <c r="M4360" i="4"/>
  <c r="L4360" i="4"/>
  <c r="K4360" i="4"/>
  <c r="J4360" i="4"/>
  <c r="I4360" i="4"/>
  <c r="S4360" i="4" s="1"/>
  <c r="H4360" i="4"/>
  <c r="G4360" i="4"/>
  <c r="F4360" i="4"/>
  <c r="E4360" i="4"/>
  <c r="P4360" i="4" s="1"/>
  <c r="D4360" i="4"/>
  <c r="C4360" i="4"/>
  <c r="B4360" i="4"/>
  <c r="A4360" i="4"/>
  <c r="N4359" i="4"/>
  <c r="M4359" i="4"/>
  <c r="L4359" i="4"/>
  <c r="K4359" i="4"/>
  <c r="J4359" i="4"/>
  <c r="T4359" i="4" s="1"/>
  <c r="I4359" i="4"/>
  <c r="S4359" i="4" s="1"/>
  <c r="H4359" i="4"/>
  <c r="G4359" i="4"/>
  <c r="F4359" i="4"/>
  <c r="E4359" i="4"/>
  <c r="P4359" i="4" s="1"/>
  <c r="D4359" i="4"/>
  <c r="C4359" i="4"/>
  <c r="B4359" i="4"/>
  <c r="A4359" i="4"/>
  <c r="N4358" i="4"/>
  <c r="M4358" i="4"/>
  <c r="L4358" i="4"/>
  <c r="K4358" i="4"/>
  <c r="J4358" i="4"/>
  <c r="I4358" i="4"/>
  <c r="S4358" i="4" s="1"/>
  <c r="H4358" i="4"/>
  <c r="G4358" i="4"/>
  <c r="F4358" i="4"/>
  <c r="E4358" i="4"/>
  <c r="P4358" i="4" s="1"/>
  <c r="D4358" i="4"/>
  <c r="C4358" i="4"/>
  <c r="B4358" i="4"/>
  <c r="O4358" i="4" s="1"/>
  <c r="A4358" i="4"/>
  <c r="N4357" i="4"/>
  <c r="M4357" i="4"/>
  <c r="L4357" i="4"/>
  <c r="K4357" i="4"/>
  <c r="J4357" i="4"/>
  <c r="T4357" i="4" s="1"/>
  <c r="I4357" i="4"/>
  <c r="S4357" i="4" s="1"/>
  <c r="H4357" i="4"/>
  <c r="G4357" i="4"/>
  <c r="F4357" i="4"/>
  <c r="Q4357" i="4" s="1"/>
  <c r="E4357" i="4"/>
  <c r="D4357" i="4"/>
  <c r="C4357" i="4"/>
  <c r="B4357" i="4"/>
  <c r="O4357" i="4" s="1"/>
  <c r="A4357" i="4"/>
  <c r="N4356" i="4"/>
  <c r="M4356" i="4"/>
  <c r="L4356" i="4"/>
  <c r="K4356" i="4"/>
  <c r="J4356" i="4"/>
  <c r="T4356" i="4" s="1"/>
  <c r="I4356" i="4"/>
  <c r="S4356" i="4" s="1"/>
  <c r="H4356" i="4"/>
  <c r="G4356" i="4"/>
  <c r="F4356" i="4"/>
  <c r="Q4356" i="4" s="1"/>
  <c r="E4356" i="4"/>
  <c r="D4356" i="4"/>
  <c r="C4356" i="4"/>
  <c r="B4356" i="4"/>
  <c r="O4356" i="4" s="1"/>
  <c r="A4356" i="4"/>
  <c r="N4355" i="4"/>
  <c r="M4355" i="4"/>
  <c r="L4355" i="4"/>
  <c r="K4355" i="4"/>
  <c r="J4355" i="4"/>
  <c r="T4355" i="4" s="1"/>
  <c r="I4355" i="4"/>
  <c r="S4355" i="4" s="1"/>
  <c r="H4355" i="4"/>
  <c r="G4355" i="4"/>
  <c r="F4355" i="4"/>
  <c r="Q4355" i="4" s="1"/>
  <c r="E4355" i="4"/>
  <c r="P4355" i="4" s="1"/>
  <c r="D4355" i="4"/>
  <c r="C4355" i="4"/>
  <c r="B4355" i="4"/>
  <c r="A4355" i="4"/>
  <c r="N4354" i="4"/>
  <c r="M4354" i="4"/>
  <c r="L4354" i="4"/>
  <c r="K4354" i="4"/>
  <c r="J4354" i="4"/>
  <c r="T4354" i="4" s="1"/>
  <c r="I4354" i="4"/>
  <c r="S4354" i="4" s="1"/>
  <c r="H4354" i="4"/>
  <c r="G4354" i="4"/>
  <c r="F4354" i="4"/>
  <c r="Q4354" i="4" s="1"/>
  <c r="E4354" i="4"/>
  <c r="D4354" i="4"/>
  <c r="C4354" i="4"/>
  <c r="B4354" i="4"/>
  <c r="O4354" i="4" s="1"/>
  <c r="A4354" i="4"/>
  <c r="N4353" i="4"/>
  <c r="M4353" i="4"/>
  <c r="L4353" i="4"/>
  <c r="K4353" i="4"/>
  <c r="J4353" i="4"/>
  <c r="T4353" i="4" s="1"/>
  <c r="I4353" i="4"/>
  <c r="S4353" i="4" s="1"/>
  <c r="H4353" i="4"/>
  <c r="G4353" i="4"/>
  <c r="F4353" i="4"/>
  <c r="Q4353" i="4" s="1"/>
  <c r="E4353" i="4"/>
  <c r="D4353" i="4"/>
  <c r="C4353" i="4"/>
  <c r="B4353" i="4"/>
  <c r="O4353" i="4" s="1"/>
  <c r="A4353" i="4"/>
  <c r="N4352" i="4"/>
  <c r="M4352" i="4"/>
  <c r="L4352" i="4"/>
  <c r="K4352" i="4"/>
  <c r="J4352" i="4"/>
  <c r="T4352" i="4" s="1"/>
  <c r="I4352" i="4"/>
  <c r="S4352" i="4" s="1"/>
  <c r="H4352" i="4"/>
  <c r="G4352" i="4"/>
  <c r="F4352" i="4"/>
  <c r="Q4352" i="4" s="1"/>
  <c r="E4352" i="4"/>
  <c r="D4352" i="4"/>
  <c r="C4352" i="4"/>
  <c r="B4352" i="4"/>
  <c r="O4352" i="4" s="1"/>
  <c r="A4352" i="4"/>
  <c r="N4351" i="4"/>
  <c r="M4351" i="4"/>
  <c r="L4351" i="4"/>
  <c r="K4351" i="4"/>
  <c r="J4351" i="4"/>
  <c r="T4351" i="4" s="1"/>
  <c r="I4351" i="4"/>
  <c r="S4351" i="4" s="1"/>
  <c r="H4351" i="4"/>
  <c r="G4351" i="4"/>
  <c r="F4351" i="4"/>
  <c r="Q4351" i="4" s="1"/>
  <c r="E4351" i="4"/>
  <c r="D4351" i="4"/>
  <c r="C4351" i="4"/>
  <c r="B4351" i="4"/>
  <c r="O4351" i="4" s="1"/>
  <c r="A4351" i="4"/>
  <c r="Q4350" i="4"/>
  <c r="N4350" i="4"/>
  <c r="M4350" i="4"/>
  <c r="L4350" i="4"/>
  <c r="K4350" i="4"/>
  <c r="J4350" i="4"/>
  <c r="I4350" i="4"/>
  <c r="S4350" i="4" s="1"/>
  <c r="H4350" i="4"/>
  <c r="G4350" i="4"/>
  <c r="F4350" i="4"/>
  <c r="E4350" i="4"/>
  <c r="D4350" i="4"/>
  <c r="C4350" i="4"/>
  <c r="B4350" i="4"/>
  <c r="O4350" i="4" s="1"/>
  <c r="A4350" i="4"/>
  <c r="N4349" i="4"/>
  <c r="M4349" i="4"/>
  <c r="L4349" i="4"/>
  <c r="K4349" i="4"/>
  <c r="J4349" i="4"/>
  <c r="I4349" i="4"/>
  <c r="S4349" i="4" s="1"/>
  <c r="H4349" i="4"/>
  <c r="G4349" i="4"/>
  <c r="F4349" i="4"/>
  <c r="Q4349" i="4" s="1"/>
  <c r="E4349" i="4"/>
  <c r="D4349" i="4"/>
  <c r="C4349" i="4"/>
  <c r="B4349" i="4"/>
  <c r="O4349" i="4" s="1"/>
  <c r="A4349" i="4"/>
  <c r="N4348" i="4"/>
  <c r="M4348" i="4"/>
  <c r="L4348" i="4"/>
  <c r="K4348" i="4"/>
  <c r="J4348" i="4"/>
  <c r="I4348" i="4"/>
  <c r="S4348" i="4" s="1"/>
  <c r="H4348" i="4"/>
  <c r="G4348" i="4"/>
  <c r="F4348" i="4"/>
  <c r="Q4348" i="4" s="1"/>
  <c r="E4348" i="4"/>
  <c r="P4348" i="4" s="1"/>
  <c r="D4348" i="4"/>
  <c r="C4348" i="4"/>
  <c r="B4348" i="4"/>
  <c r="O4348" i="4" s="1"/>
  <c r="A4348" i="4"/>
  <c r="N4347" i="4"/>
  <c r="M4347" i="4"/>
  <c r="L4347" i="4"/>
  <c r="K4347" i="4"/>
  <c r="J4347" i="4"/>
  <c r="T4347" i="4" s="1"/>
  <c r="I4347" i="4"/>
  <c r="S4347" i="4" s="1"/>
  <c r="H4347" i="4"/>
  <c r="G4347" i="4"/>
  <c r="F4347" i="4"/>
  <c r="Q4347" i="4" s="1"/>
  <c r="E4347" i="4"/>
  <c r="D4347" i="4"/>
  <c r="C4347" i="4"/>
  <c r="B4347" i="4"/>
  <c r="O4347" i="4" s="1"/>
  <c r="A4347" i="4"/>
  <c r="N4346" i="4"/>
  <c r="M4346" i="4"/>
  <c r="L4346" i="4"/>
  <c r="K4346" i="4"/>
  <c r="J4346" i="4"/>
  <c r="I4346" i="4"/>
  <c r="S4346" i="4" s="1"/>
  <c r="H4346" i="4"/>
  <c r="G4346" i="4"/>
  <c r="F4346" i="4"/>
  <c r="Q4346" i="4" s="1"/>
  <c r="E4346" i="4"/>
  <c r="D4346" i="4"/>
  <c r="C4346" i="4"/>
  <c r="B4346" i="4"/>
  <c r="O4346" i="4" s="1"/>
  <c r="A4346" i="4"/>
  <c r="T4345" i="4"/>
  <c r="P4345" i="4"/>
  <c r="O4345" i="4"/>
  <c r="N4345" i="4"/>
  <c r="M4345" i="4"/>
  <c r="L4345" i="4"/>
  <c r="K4345" i="4"/>
  <c r="J4345" i="4"/>
  <c r="I4345" i="4"/>
  <c r="S4345" i="4" s="1"/>
  <c r="H4345" i="4"/>
  <c r="G4345" i="4"/>
  <c r="F4345" i="4"/>
  <c r="Q4345" i="4" s="1"/>
  <c r="E4345" i="4"/>
  <c r="D4345" i="4"/>
  <c r="C4345" i="4"/>
  <c r="B4345" i="4"/>
  <c r="A4345" i="4"/>
  <c r="Q4344" i="4"/>
  <c r="N4344" i="4"/>
  <c r="M4344" i="4"/>
  <c r="L4344" i="4"/>
  <c r="K4344" i="4"/>
  <c r="J4344" i="4"/>
  <c r="I4344" i="4"/>
  <c r="S4344" i="4" s="1"/>
  <c r="H4344" i="4"/>
  <c r="G4344" i="4"/>
  <c r="F4344" i="4"/>
  <c r="E4344" i="4"/>
  <c r="P4344" i="4" s="1"/>
  <c r="D4344" i="4"/>
  <c r="C4344" i="4"/>
  <c r="B4344" i="4"/>
  <c r="O4344" i="4" s="1"/>
  <c r="A4344" i="4"/>
  <c r="P4343" i="4"/>
  <c r="N4343" i="4"/>
  <c r="M4343" i="4"/>
  <c r="L4343" i="4"/>
  <c r="K4343" i="4"/>
  <c r="J4343" i="4"/>
  <c r="T4343" i="4" s="1"/>
  <c r="I4343" i="4"/>
  <c r="S4343" i="4" s="1"/>
  <c r="H4343" i="4"/>
  <c r="G4343" i="4"/>
  <c r="F4343" i="4"/>
  <c r="Q4343" i="4" s="1"/>
  <c r="E4343" i="4"/>
  <c r="D4343" i="4"/>
  <c r="C4343" i="4"/>
  <c r="B4343" i="4"/>
  <c r="O4343" i="4" s="1"/>
  <c r="A4343" i="4"/>
  <c r="Q4342" i="4"/>
  <c r="P4342" i="4"/>
  <c r="N4342" i="4"/>
  <c r="M4342" i="4"/>
  <c r="L4342" i="4"/>
  <c r="K4342" i="4"/>
  <c r="J4342" i="4"/>
  <c r="I4342" i="4"/>
  <c r="S4342" i="4" s="1"/>
  <c r="H4342" i="4"/>
  <c r="G4342" i="4"/>
  <c r="F4342" i="4"/>
  <c r="E4342" i="4"/>
  <c r="R4342" i="4" s="1"/>
  <c r="D4342" i="4"/>
  <c r="C4342" i="4"/>
  <c r="B4342" i="4"/>
  <c r="A4342" i="4"/>
  <c r="R4341" i="4"/>
  <c r="Q4341" i="4"/>
  <c r="N4341" i="4"/>
  <c r="M4341" i="4"/>
  <c r="L4341" i="4"/>
  <c r="K4341" i="4"/>
  <c r="J4341" i="4"/>
  <c r="I4341" i="4"/>
  <c r="S4341" i="4" s="1"/>
  <c r="H4341" i="4"/>
  <c r="G4341" i="4"/>
  <c r="F4341" i="4"/>
  <c r="E4341" i="4"/>
  <c r="P4341" i="4" s="1"/>
  <c r="D4341" i="4"/>
  <c r="C4341" i="4"/>
  <c r="B4341" i="4"/>
  <c r="O4341" i="4" s="1"/>
  <c r="A4341" i="4"/>
  <c r="N4340" i="4"/>
  <c r="M4340" i="4"/>
  <c r="L4340" i="4"/>
  <c r="K4340" i="4"/>
  <c r="J4340" i="4"/>
  <c r="T4340" i="4" s="1"/>
  <c r="I4340" i="4"/>
  <c r="S4340" i="4" s="1"/>
  <c r="H4340" i="4"/>
  <c r="G4340" i="4"/>
  <c r="F4340" i="4"/>
  <c r="Q4340" i="4" s="1"/>
  <c r="E4340" i="4"/>
  <c r="D4340" i="4"/>
  <c r="C4340" i="4"/>
  <c r="B4340" i="4"/>
  <c r="O4340" i="4" s="1"/>
  <c r="A4340" i="4"/>
  <c r="O4339" i="4"/>
  <c r="N4339" i="4"/>
  <c r="M4339" i="4"/>
  <c r="L4339" i="4"/>
  <c r="K4339" i="4"/>
  <c r="J4339" i="4"/>
  <c r="T4339" i="4" s="1"/>
  <c r="I4339" i="4"/>
  <c r="S4339" i="4" s="1"/>
  <c r="H4339" i="4"/>
  <c r="G4339" i="4"/>
  <c r="F4339" i="4"/>
  <c r="Q4339" i="4" s="1"/>
  <c r="E4339" i="4"/>
  <c r="P4339" i="4" s="1"/>
  <c r="D4339" i="4"/>
  <c r="C4339" i="4"/>
  <c r="B4339" i="4"/>
  <c r="A4339" i="4"/>
  <c r="S4338" i="4"/>
  <c r="O4338" i="4"/>
  <c r="N4338" i="4"/>
  <c r="M4338" i="4"/>
  <c r="L4338" i="4"/>
  <c r="K4338" i="4"/>
  <c r="J4338" i="4"/>
  <c r="T4338" i="4" s="1"/>
  <c r="I4338" i="4"/>
  <c r="H4338" i="4"/>
  <c r="G4338" i="4"/>
  <c r="F4338" i="4"/>
  <c r="Q4338" i="4" s="1"/>
  <c r="E4338" i="4"/>
  <c r="D4338" i="4"/>
  <c r="C4338" i="4"/>
  <c r="B4338" i="4"/>
  <c r="A4338" i="4"/>
  <c r="T4337" i="4"/>
  <c r="O4337" i="4"/>
  <c r="N4337" i="4"/>
  <c r="M4337" i="4"/>
  <c r="L4337" i="4"/>
  <c r="K4337" i="4"/>
  <c r="J4337" i="4"/>
  <c r="I4337" i="4"/>
  <c r="S4337" i="4" s="1"/>
  <c r="H4337" i="4"/>
  <c r="G4337" i="4"/>
  <c r="F4337" i="4"/>
  <c r="Q4337" i="4" s="1"/>
  <c r="E4337" i="4"/>
  <c r="R4337" i="4" s="1"/>
  <c r="D4337" i="4"/>
  <c r="C4337" i="4"/>
  <c r="B4337" i="4"/>
  <c r="A4337" i="4"/>
  <c r="N4336" i="4"/>
  <c r="M4336" i="4"/>
  <c r="L4336" i="4"/>
  <c r="K4336" i="4"/>
  <c r="J4336" i="4"/>
  <c r="I4336" i="4"/>
  <c r="S4336" i="4" s="1"/>
  <c r="H4336" i="4"/>
  <c r="G4336" i="4"/>
  <c r="F4336" i="4"/>
  <c r="Q4336" i="4" s="1"/>
  <c r="E4336" i="4"/>
  <c r="D4336" i="4"/>
  <c r="C4336" i="4"/>
  <c r="B4336" i="4"/>
  <c r="O4336" i="4" s="1"/>
  <c r="A4336" i="4"/>
  <c r="N4335" i="4"/>
  <c r="M4335" i="4"/>
  <c r="L4335" i="4"/>
  <c r="K4335" i="4"/>
  <c r="J4335" i="4"/>
  <c r="I4335" i="4"/>
  <c r="S4335" i="4" s="1"/>
  <c r="H4335" i="4"/>
  <c r="G4335" i="4"/>
  <c r="F4335" i="4"/>
  <c r="Q4335" i="4" s="1"/>
  <c r="E4335" i="4"/>
  <c r="D4335" i="4"/>
  <c r="C4335" i="4"/>
  <c r="B4335" i="4"/>
  <c r="O4335" i="4" s="1"/>
  <c r="A4335" i="4"/>
  <c r="P4334" i="4"/>
  <c r="N4334" i="4"/>
  <c r="M4334" i="4"/>
  <c r="L4334" i="4"/>
  <c r="K4334" i="4"/>
  <c r="J4334" i="4"/>
  <c r="T4334" i="4" s="1"/>
  <c r="I4334" i="4"/>
  <c r="S4334" i="4" s="1"/>
  <c r="H4334" i="4"/>
  <c r="G4334" i="4"/>
  <c r="F4334" i="4"/>
  <c r="E4334" i="4"/>
  <c r="D4334" i="4"/>
  <c r="C4334" i="4"/>
  <c r="B4334" i="4"/>
  <c r="O4334" i="4" s="1"/>
  <c r="A4334" i="4"/>
  <c r="N4333" i="4"/>
  <c r="M4333" i="4"/>
  <c r="L4333" i="4"/>
  <c r="K4333" i="4"/>
  <c r="J4333" i="4"/>
  <c r="I4333" i="4"/>
  <c r="S4333" i="4" s="1"/>
  <c r="H4333" i="4"/>
  <c r="G4333" i="4"/>
  <c r="F4333" i="4"/>
  <c r="Q4333" i="4" s="1"/>
  <c r="E4333" i="4"/>
  <c r="D4333" i="4"/>
  <c r="C4333" i="4"/>
  <c r="B4333" i="4"/>
  <c r="O4333" i="4" s="1"/>
  <c r="A4333" i="4"/>
  <c r="N4332" i="4"/>
  <c r="M4332" i="4"/>
  <c r="L4332" i="4"/>
  <c r="K4332" i="4"/>
  <c r="J4332" i="4"/>
  <c r="I4332" i="4"/>
  <c r="S4332" i="4" s="1"/>
  <c r="H4332" i="4"/>
  <c r="G4332" i="4"/>
  <c r="F4332" i="4"/>
  <c r="Q4332" i="4" s="1"/>
  <c r="E4332" i="4"/>
  <c r="R4332" i="4" s="1"/>
  <c r="D4332" i="4"/>
  <c r="C4332" i="4"/>
  <c r="B4332" i="4"/>
  <c r="O4332" i="4" s="1"/>
  <c r="A4332" i="4"/>
  <c r="N4331" i="4"/>
  <c r="M4331" i="4"/>
  <c r="L4331" i="4"/>
  <c r="K4331" i="4"/>
  <c r="J4331" i="4"/>
  <c r="T4331" i="4" s="1"/>
  <c r="I4331" i="4"/>
  <c r="S4331" i="4" s="1"/>
  <c r="H4331" i="4"/>
  <c r="G4331" i="4"/>
  <c r="F4331" i="4"/>
  <c r="Q4331" i="4" s="1"/>
  <c r="E4331" i="4"/>
  <c r="P4331" i="4" s="1"/>
  <c r="D4331" i="4"/>
  <c r="C4331" i="4"/>
  <c r="B4331" i="4"/>
  <c r="A4331" i="4"/>
  <c r="N4330" i="4"/>
  <c r="M4330" i="4"/>
  <c r="L4330" i="4"/>
  <c r="K4330" i="4"/>
  <c r="J4330" i="4"/>
  <c r="I4330" i="4"/>
  <c r="S4330" i="4" s="1"/>
  <c r="H4330" i="4"/>
  <c r="G4330" i="4"/>
  <c r="F4330" i="4"/>
  <c r="Q4330" i="4" s="1"/>
  <c r="E4330" i="4"/>
  <c r="D4330" i="4"/>
  <c r="C4330" i="4"/>
  <c r="B4330" i="4"/>
  <c r="O4330" i="4" s="1"/>
  <c r="A4330" i="4"/>
  <c r="T4329" i="4"/>
  <c r="N4329" i="4"/>
  <c r="M4329" i="4"/>
  <c r="L4329" i="4"/>
  <c r="K4329" i="4"/>
  <c r="J4329" i="4"/>
  <c r="I4329" i="4"/>
  <c r="H4329" i="4"/>
  <c r="G4329" i="4"/>
  <c r="F4329" i="4"/>
  <c r="Q4329" i="4" s="1"/>
  <c r="E4329" i="4"/>
  <c r="P4329" i="4" s="1"/>
  <c r="D4329" i="4"/>
  <c r="C4329" i="4"/>
  <c r="B4329" i="4"/>
  <c r="O4329" i="4" s="1"/>
  <c r="A4329" i="4"/>
  <c r="Q4328" i="4"/>
  <c r="N4328" i="4"/>
  <c r="M4328" i="4"/>
  <c r="L4328" i="4"/>
  <c r="K4328" i="4"/>
  <c r="J4328" i="4"/>
  <c r="I4328" i="4"/>
  <c r="S4328" i="4" s="1"/>
  <c r="H4328" i="4"/>
  <c r="G4328" i="4"/>
  <c r="F4328" i="4"/>
  <c r="E4328" i="4"/>
  <c r="P4328" i="4" s="1"/>
  <c r="D4328" i="4"/>
  <c r="C4328" i="4"/>
  <c r="B4328" i="4"/>
  <c r="O4328" i="4" s="1"/>
  <c r="A4328" i="4"/>
  <c r="R4327" i="4"/>
  <c r="N4327" i="4"/>
  <c r="M4327" i="4"/>
  <c r="L4327" i="4"/>
  <c r="K4327" i="4"/>
  <c r="J4327" i="4"/>
  <c r="T4327" i="4" s="1"/>
  <c r="I4327" i="4"/>
  <c r="S4327" i="4" s="1"/>
  <c r="H4327" i="4"/>
  <c r="G4327" i="4"/>
  <c r="F4327" i="4"/>
  <c r="Q4327" i="4" s="1"/>
  <c r="E4327" i="4"/>
  <c r="P4327" i="4" s="1"/>
  <c r="D4327" i="4"/>
  <c r="C4327" i="4"/>
  <c r="B4327" i="4"/>
  <c r="O4327" i="4" s="1"/>
  <c r="A4327" i="4"/>
  <c r="N4326" i="4"/>
  <c r="M4326" i="4"/>
  <c r="L4326" i="4"/>
  <c r="K4326" i="4"/>
  <c r="J4326" i="4"/>
  <c r="T4326" i="4" s="1"/>
  <c r="I4326" i="4"/>
  <c r="S4326" i="4" s="1"/>
  <c r="H4326" i="4"/>
  <c r="G4326" i="4"/>
  <c r="F4326" i="4"/>
  <c r="Q4326" i="4" s="1"/>
  <c r="E4326" i="4"/>
  <c r="D4326" i="4"/>
  <c r="C4326" i="4"/>
  <c r="B4326" i="4"/>
  <c r="A4326" i="4"/>
  <c r="Q4325" i="4"/>
  <c r="N4325" i="4"/>
  <c r="M4325" i="4"/>
  <c r="L4325" i="4"/>
  <c r="K4325" i="4"/>
  <c r="J4325" i="4"/>
  <c r="I4325" i="4"/>
  <c r="S4325" i="4" s="1"/>
  <c r="H4325" i="4"/>
  <c r="G4325" i="4"/>
  <c r="F4325" i="4"/>
  <c r="E4325" i="4"/>
  <c r="P4325" i="4" s="1"/>
  <c r="D4325" i="4"/>
  <c r="C4325" i="4"/>
  <c r="B4325" i="4"/>
  <c r="O4325" i="4" s="1"/>
  <c r="A4325" i="4"/>
  <c r="T4324" i="4"/>
  <c r="N4324" i="4"/>
  <c r="M4324" i="4"/>
  <c r="L4324" i="4"/>
  <c r="K4324" i="4"/>
  <c r="J4324" i="4"/>
  <c r="I4324" i="4"/>
  <c r="S4324" i="4" s="1"/>
  <c r="H4324" i="4"/>
  <c r="G4324" i="4"/>
  <c r="F4324" i="4"/>
  <c r="Q4324" i="4" s="1"/>
  <c r="E4324" i="4"/>
  <c r="D4324" i="4"/>
  <c r="C4324" i="4"/>
  <c r="B4324" i="4"/>
  <c r="O4324" i="4" s="1"/>
  <c r="A4324" i="4"/>
  <c r="N4323" i="4"/>
  <c r="M4323" i="4"/>
  <c r="L4323" i="4"/>
  <c r="K4323" i="4"/>
  <c r="J4323" i="4"/>
  <c r="I4323" i="4"/>
  <c r="S4323" i="4" s="1"/>
  <c r="H4323" i="4"/>
  <c r="G4323" i="4"/>
  <c r="F4323" i="4"/>
  <c r="Q4323" i="4" s="1"/>
  <c r="E4323" i="4"/>
  <c r="D4323" i="4"/>
  <c r="C4323" i="4"/>
  <c r="B4323" i="4"/>
  <c r="A4323" i="4"/>
  <c r="S4322" i="4"/>
  <c r="N4322" i="4"/>
  <c r="M4322" i="4"/>
  <c r="L4322" i="4"/>
  <c r="K4322" i="4"/>
  <c r="J4322" i="4"/>
  <c r="T4322" i="4" s="1"/>
  <c r="I4322" i="4"/>
  <c r="H4322" i="4"/>
  <c r="G4322" i="4"/>
  <c r="F4322" i="4"/>
  <c r="Q4322" i="4" s="1"/>
  <c r="E4322" i="4"/>
  <c r="D4322" i="4"/>
  <c r="C4322" i="4"/>
  <c r="B4322" i="4"/>
  <c r="A4322" i="4"/>
  <c r="O4321" i="4"/>
  <c r="N4321" i="4"/>
  <c r="M4321" i="4"/>
  <c r="L4321" i="4"/>
  <c r="K4321" i="4"/>
  <c r="J4321" i="4"/>
  <c r="T4321" i="4" s="1"/>
  <c r="I4321" i="4"/>
  <c r="H4321" i="4"/>
  <c r="G4321" i="4"/>
  <c r="F4321" i="4"/>
  <c r="Q4321" i="4" s="1"/>
  <c r="E4321" i="4"/>
  <c r="D4321" i="4"/>
  <c r="C4321" i="4"/>
  <c r="B4321" i="4"/>
  <c r="A4321" i="4"/>
  <c r="Q4320" i="4"/>
  <c r="P4320" i="4"/>
  <c r="N4320" i="4"/>
  <c r="M4320" i="4"/>
  <c r="L4320" i="4"/>
  <c r="K4320" i="4"/>
  <c r="J4320" i="4"/>
  <c r="T4320" i="4" s="1"/>
  <c r="I4320" i="4"/>
  <c r="S4320" i="4" s="1"/>
  <c r="H4320" i="4"/>
  <c r="G4320" i="4"/>
  <c r="F4320" i="4"/>
  <c r="E4320" i="4"/>
  <c r="D4320" i="4"/>
  <c r="C4320" i="4"/>
  <c r="B4320" i="4"/>
  <c r="O4320" i="4" s="1"/>
  <c r="A4320" i="4"/>
  <c r="Q4319" i="4"/>
  <c r="N4319" i="4"/>
  <c r="M4319" i="4"/>
  <c r="L4319" i="4"/>
  <c r="K4319" i="4"/>
  <c r="J4319" i="4"/>
  <c r="T4319" i="4" s="1"/>
  <c r="I4319" i="4"/>
  <c r="H4319" i="4"/>
  <c r="G4319" i="4"/>
  <c r="F4319" i="4"/>
  <c r="E4319" i="4"/>
  <c r="D4319" i="4"/>
  <c r="C4319" i="4"/>
  <c r="B4319" i="4"/>
  <c r="A4319" i="4"/>
  <c r="P4318" i="4"/>
  <c r="N4318" i="4"/>
  <c r="M4318" i="4"/>
  <c r="L4318" i="4"/>
  <c r="K4318" i="4"/>
  <c r="J4318" i="4"/>
  <c r="T4318" i="4" s="1"/>
  <c r="I4318" i="4"/>
  <c r="H4318" i="4"/>
  <c r="G4318" i="4"/>
  <c r="F4318" i="4"/>
  <c r="E4318" i="4"/>
  <c r="D4318" i="4"/>
  <c r="C4318" i="4"/>
  <c r="B4318" i="4"/>
  <c r="O4318" i="4" s="1"/>
  <c r="A4318" i="4"/>
  <c r="N4317" i="4"/>
  <c r="M4317" i="4"/>
  <c r="L4317" i="4"/>
  <c r="K4317" i="4"/>
  <c r="J4317" i="4"/>
  <c r="T4317" i="4" s="1"/>
  <c r="I4317" i="4"/>
  <c r="H4317" i="4"/>
  <c r="G4317" i="4"/>
  <c r="F4317" i="4"/>
  <c r="Q4317" i="4" s="1"/>
  <c r="E4317" i="4"/>
  <c r="D4317" i="4"/>
  <c r="C4317" i="4"/>
  <c r="B4317" i="4"/>
  <c r="O4317" i="4" s="1"/>
  <c r="A4317" i="4"/>
  <c r="N4316" i="4"/>
  <c r="M4316" i="4"/>
  <c r="L4316" i="4"/>
  <c r="K4316" i="4"/>
  <c r="J4316" i="4"/>
  <c r="I4316" i="4"/>
  <c r="S4316" i="4" s="1"/>
  <c r="H4316" i="4"/>
  <c r="G4316" i="4"/>
  <c r="F4316" i="4"/>
  <c r="Q4316" i="4" s="1"/>
  <c r="E4316" i="4"/>
  <c r="R4316" i="4" s="1"/>
  <c r="D4316" i="4"/>
  <c r="C4316" i="4"/>
  <c r="B4316" i="4"/>
  <c r="O4316" i="4" s="1"/>
  <c r="A4316" i="4"/>
  <c r="T4315" i="4"/>
  <c r="N4315" i="4"/>
  <c r="M4315" i="4"/>
  <c r="L4315" i="4"/>
  <c r="K4315" i="4"/>
  <c r="J4315" i="4"/>
  <c r="I4315" i="4"/>
  <c r="S4315" i="4" s="1"/>
  <c r="H4315" i="4"/>
  <c r="G4315" i="4"/>
  <c r="F4315" i="4"/>
  <c r="Q4315" i="4" s="1"/>
  <c r="E4315" i="4"/>
  <c r="P4315" i="4" s="1"/>
  <c r="D4315" i="4"/>
  <c r="C4315" i="4"/>
  <c r="B4315" i="4"/>
  <c r="O4315" i="4" s="1"/>
  <c r="A4315" i="4"/>
  <c r="T4314" i="4"/>
  <c r="N4314" i="4"/>
  <c r="M4314" i="4"/>
  <c r="L4314" i="4"/>
  <c r="K4314" i="4"/>
  <c r="J4314" i="4"/>
  <c r="I4314" i="4"/>
  <c r="S4314" i="4" s="1"/>
  <c r="H4314" i="4"/>
  <c r="G4314" i="4"/>
  <c r="F4314" i="4"/>
  <c r="E4314" i="4"/>
  <c r="D4314" i="4"/>
  <c r="C4314" i="4"/>
  <c r="B4314" i="4"/>
  <c r="O4314" i="4" s="1"/>
  <c r="A4314" i="4"/>
  <c r="T4313" i="4"/>
  <c r="O4313" i="4"/>
  <c r="N4313" i="4"/>
  <c r="M4313" i="4"/>
  <c r="L4313" i="4"/>
  <c r="K4313" i="4"/>
  <c r="J4313" i="4"/>
  <c r="I4313" i="4"/>
  <c r="S4313" i="4" s="1"/>
  <c r="H4313" i="4"/>
  <c r="G4313" i="4"/>
  <c r="F4313" i="4"/>
  <c r="E4313" i="4"/>
  <c r="D4313" i="4"/>
  <c r="C4313" i="4"/>
  <c r="B4313" i="4"/>
  <c r="A4313" i="4"/>
  <c r="N4312" i="4"/>
  <c r="M4312" i="4"/>
  <c r="L4312" i="4"/>
  <c r="K4312" i="4"/>
  <c r="J4312" i="4"/>
  <c r="T4312" i="4" s="1"/>
  <c r="I4312" i="4"/>
  <c r="S4312" i="4" s="1"/>
  <c r="H4312" i="4"/>
  <c r="G4312" i="4"/>
  <c r="F4312" i="4"/>
  <c r="E4312" i="4"/>
  <c r="R4312" i="4" s="1"/>
  <c r="D4312" i="4"/>
  <c r="C4312" i="4"/>
  <c r="B4312" i="4"/>
  <c r="O4312" i="4" s="1"/>
  <c r="A4312" i="4"/>
  <c r="N4311" i="4"/>
  <c r="M4311" i="4"/>
  <c r="L4311" i="4"/>
  <c r="K4311" i="4"/>
  <c r="J4311" i="4"/>
  <c r="T4311" i="4" s="1"/>
  <c r="I4311" i="4"/>
  <c r="S4311" i="4" s="1"/>
  <c r="H4311" i="4"/>
  <c r="G4311" i="4"/>
  <c r="F4311" i="4"/>
  <c r="E4311" i="4"/>
  <c r="R4311" i="4" s="1"/>
  <c r="D4311" i="4"/>
  <c r="C4311" i="4"/>
  <c r="B4311" i="4"/>
  <c r="O4311" i="4" s="1"/>
  <c r="A4311" i="4"/>
  <c r="N4310" i="4"/>
  <c r="M4310" i="4"/>
  <c r="L4310" i="4"/>
  <c r="K4310" i="4"/>
  <c r="J4310" i="4"/>
  <c r="I4310" i="4"/>
  <c r="S4310" i="4" s="1"/>
  <c r="H4310" i="4"/>
  <c r="G4310" i="4"/>
  <c r="F4310" i="4"/>
  <c r="E4310" i="4"/>
  <c r="P4310" i="4" s="1"/>
  <c r="D4310" i="4"/>
  <c r="C4310" i="4"/>
  <c r="B4310" i="4"/>
  <c r="O4310" i="4" s="1"/>
  <c r="A4310" i="4"/>
  <c r="N4309" i="4"/>
  <c r="M4309" i="4"/>
  <c r="L4309" i="4"/>
  <c r="K4309" i="4"/>
  <c r="J4309" i="4"/>
  <c r="T4309" i="4" s="1"/>
  <c r="I4309" i="4"/>
  <c r="S4309" i="4" s="1"/>
  <c r="H4309" i="4"/>
  <c r="G4309" i="4"/>
  <c r="F4309" i="4"/>
  <c r="Q4309" i="4" s="1"/>
  <c r="E4309" i="4"/>
  <c r="D4309" i="4"/>
  <c r="C4309" i="4"/>
  <c r="B4309" i="4"/>
  <c r="O4309" i="4" s="1"/>
  <c r="A4309" i="4"/>
  <c r="N4308" i="4"/>
  <c r="M4308" i="4"/>
  <c r="L4308" i="4"/>
  <c r="K4308" i="4"/>
  <c r="J4308" i="4"/>
  <c r="T4308" i="4" s="1"/>
  <c r="I4308" i="4"/>
  <c r="S4308" i="4" s="1"/>
  <c r="H4308" i="4"/>
  <c r="G4308" i="4"/>
  <c r="F4308" i="4"/>
  <c r="Q4308" i="4" s="1"/>
  <c r="E4308" i="4"/>
  <c r="D4308" i="4"/>
  <c r="C4308" i="4"/>
  <c r="B4308" i="4"/>
  <c r="O4308" i="4" s="1"/>
  <c r="A4308" i="4"/>
  <c r="N4307" i="4"/>
  <c r="M4307" i="4"/>
  <c r="L4307" i="4"/>
  <c r="K4307" i="4"/>
  <c r="J4307" i="4"/>
  <c r="I4307" i="4"/>
  <c r="S4307" i="4" s="1"/>
  <c r="H4307" i="4"/>
  <c r="G4307" i="4"/>
  <c r="F4307" i="4"/>
  <c r="Q4307" i="4" s="1"/>
  <c r="E4307" i="4"/>
  <c r="D4307" i="4"/>
  <c r="C4307" i="4"/>
  <c r="B4307" i="4"/>
  <c r="O4307" i="4" s="1"/>
  <c r="A4307" i="4"/>
  <c r="P4306" i="4"/>
  <c r="N4306" i="4"/>
  <c r="M4306" i="4"/>
  <c r="L4306" i="4"/>
  <c r="K4306" i="4"/>
  <c r="J4306" i="4"/>
  <c r="T4306" i="4" s="1"/>
  <c r="I4306" i="4"/>
  <c r="S4306" i="4" s="1"/>
  <c r="H4306" i="4"/>
  <c r="G4306" i="4"/>
  <c r="F4306" i="4"/>
  <c r="Q4306" i="4" s="1"/>
  <c r="E4306" i="4"/>
  <c r="D4306" i="4"/>
  <c r="C4306" i="4"/>
  <c r="B4306" i="4"/>
  <c r="O4306" i="4" s="1"/>
  <c r="A4306" i="4"/>
  <c r="N4305" i="4"/>
  <c r="M4305" i="4"/>
  <c r="L4305" i="4"/>
  <c r="K4305" i="4"/>
  <c r="J4305" i="4"/>
  <c r="T4305" i="4" s="1"/>
  <c r="I4305" i="4"/>
  <c r="H4305" i="4"/>
  <c r="G4305" i="4"/>
  <c r="F4305" i="4"/>
  <c r="Q4305" i="4" s="1"/>
  <c r="E4305" i="4"/>
  <c r="D4305" i="4"/>
  <c r="C4305" i="4"/>
  <c r="B4305" i="4"/>
  <c r="O4305" i="4" s="1"/>
  <c r="A4305" i="4"/>
  <c r="N4304" i="4"/>
  <c r="M4304" i="4"/>
  <c r="L4304" i="4"/>
  <c r="K4304" i="4"/>
  <c r="J4304" i="4"/>
  <c r="T4304" i="4" s="1"/>
  <c r="I4304" i="4"/>
  <c r="S4304" i="4" s="1"/>
  <c r="H4304" i="4"/>
  <c r="G4304" i="4"/>
  <c r="F4304" i="4"/>
  <c r="Q4304" i="4" s="1"/>
  <c r="E4304" i="4"/>
  <c r="R4304" i="4" s="1"/>
  <c r="D4304" i="4"/>
  <c r="C4304" i="4"/>
  <c r="B4304" i="4"/>
  <c r="O4304" i="4" s="1"/>
  <c r="A4304" i="4"/>
  <c r="Q4303" i="4"/>
  <c r="P4303" i="4"/>
  <c r="N4303" i="4"/>
  <c r="M4303" i="4"/>
  <c r="L4303" i="4"/>
  <c r="K4303" i="4"/>
  <c r="J4303" i="4"/>
  <c r="T4303" i="4" s="1"/>
  <c r="I4303" i="4"/>
  <c r="S4303" i="4" s="1"/>
  <c r="H4303" i="4"/>
  <c r="G4303" i="4"/>
  <c r="F4303" i="4"/>
  <c r="R4303" i="4" s="1"/>
  <c r="E4303" i="4"/>
  <c r="D4303" i="4"/>
  <c r="C4303" i="4"/>
  <c r="B4303" i="4"/>
  <c r="O4303" i="4" s="1"/>
  <c r="A4303" i="4"/>
  <c r="Q4302" i="4"/>
  <c r="N4302" i="4"/>
  <c r="M4302" i="4"/>
  <c r="L4302" i="4"/>
  <c r="K4302" i="4"/>
  <c r="J4302" i="4"/>
  <c r="W4302" i="4" s="1"/>
  <c r="I4302" i="4"/>
  <c r="S4302" i="4" s="1"/>
  <c r="H4302" i="4"/>
  <c r="G4302" i="4"/>
  <c r="F4302" i="4"/>
  <c r="E4302" i="4"/>
  <c r="P4302" i="4" s="1"/>
  <c r="D4302" i="4"/>
  <c r="C4302" i="4"/>
  <c r="B4302" i="4"/>
  <c r="A4302" i="4"/>
  <c r="P4301" i="4"/>
  <c r="N4301" i="4"/>
  <c r="M4301" i="4"/>
  <c r="L4301" i="4"/>
  <c r="K4301" i="4"/>
  <c r="J4301" i="4"/>
  <c r="I4301" i="4"/>
  <c r="S4301" i="4" s="1"/>
  <c r="H4301" i="4"/>
  <c r="G4301" i="4"/>
  <c r="F4301" i="4"/>
  <c r="Q4301" i="4" s="1"/>
  <c r="E4301" i="4"/>
  <c r="D4301" i="4"/>
  <c r="C4301" i="4"/>
  <c r="B4301" i="4"/>
  <c r="O4301" i="4" s="1"/>
  <c r="A4301" i="4"/>
  <c r="N4300" i="4"/>
  <c r="M4300" i="4"/>
  <c r="L4300" i="4"/>
  <c r="K4300" i="4"/>
  <c r="J4300" i="4"/>
  <c r="I4300" i="4"/>
  <c r="S4300" i="4" s="1"/>
  <c r="H4300" i="4"/>
  <c r="G4300" i="4"/>
  <c r="F4300" i="4"/>
  <c r="Q4300" i="4" s="1"/>
  <c r="E4300" i="4"/>
  <c r="D4300" i="4"/>
  <c r="C4300" i="4"/>
  <c r="B4300" i="4"/>
  <c r="A4300" i="4"/>
  <c r="N4299" i="4"/>
  <c r="M4299" i="4"/>
  <c r="L4299" i="4"/>
  <c r="K4299" i="4"/>
  <c r="J4299" i="4"/>
  <c r="T4299" i="4" s="1"/>
  <c r="I4299" i="4"/>
  <c r="H4299" i="4"/>
  <c r="G4299" i="4"/>
  <c r="F4299" i="4"/>
  <c r="Q4299" i="4" s="1"/>
  <c r="E4299" i="4"/>
  <c r="D4299" i="4"/>
  <c r="C4299" i="4"/>
  <c r="B4299" i="4"/>
  <c r="A4299" i="4"/>
  <c r="P4298" i="4"/>
  <c r="O4298" i="4"/>
  <c r="N4298" i="4"/>
  <c r="M4298" i="4"/>
  <c r="L4298" i="4"/>
  <c r="K4298" i="4"/>
  <c r="J4298" i="4"/>
  <c r="T4298" i="4" s="1"/>
  <c r="I4298" i="4"/>
  <c r="S4298" i="4" s="1"/>
  <c r="H4298" i="4"/>
  <c r="G4298" i="4"/>
  <c r="F4298" i="4"/>
  <c r="Q4298" i="4" s="1"/>
  <c r="E4298" i="4"/>
  <c r="D4298" i="4"/>
  <c r="C4298" i="4"/>
  <c r="B4298" i="4"/>
  <c r="A4298" i="4"/>
  <c r="S4297" i="4"/>
  <c r="P4297" i="4"/>
  <c r="N4297" i="4"/>
  <c r="M4297" i="4"/>
  <c r="L4297" i="4"/>
  <c r="K4297" i="4"/>
  <c r="J4297" i="4"/>
  <c r="T4297" i="4" s="1"/>
  <c r="I4297" i="4"/>
  <c r="H4297" i="4"/>
  <c r="G4297" i="4"/>
  <c r="F4297" i="4"/>
  <c r="Q4297" i="4" s="1"/>
  <c r="E4297" i="4"/>
  <c r="D4297" i="4"/>
  <c r="C4297" i="4"/>
  <c r="B4297" i="4"/>
  <c r="O4297" i="4" s="1"/>
  <c r="A4297" i="4"/>
  <c r="O4296" i="4"/>
  <c r="N4296" i="4"/>
  <c r="M4296" i="4"/>
  <c r="L4296" i="4"/>
  <c r="K4296" i="4"/>
  <c r="J4296" i="4"/>
  <c r="T4296" i="4" s="1"/>
  <c r="I4296" i="4"/>
  <c r="S4296" i="4" s="1"/>
  <c r="H4296" i="4"/>
  <c r="G4296" i="4"/>
  <c r="F4296" i="4"/>
  <c r="Q4296" i="4" s="1"/>
  <c r="E4296" i="4"/>
  <c r="D4296" i="4"/>
  <c r="C4296" i="4"/>
  <c r="Y4296" i="4" s="1"/>
  <c r="B4296" i="4"/>
  <c r="A4296" i="4"/>
  <c r="N4295" i="4"/>
  <c r="M4295" i="4"/>
  <c r="L4295" i="4"/>
  <c r="K4295" i="4"/>
  <c r="J4295" i="4"/>
  <c r="T4295" i="4" s="1"/>
  <c r="I4295" i="4"/>
  <c r="S4295" i="4" s="1"/>
  <c r="H4295" i="4"/>
  <c r="G4295" i="4"/>
  <c r="F4295" i="4"/>
  <c r="Q4295" i="4" s="1"/>
  <c r="E4295" i="4"/>
  <c r="R4295" i="4" s="1"/>
  <c r="D4295" i="4"/>
  <c r="C4295" i="4"/>
  <c r="B4295" i="4"/>
  <c r="O4295" i="4" s="1"/>
  <c r="A4295" i="4"/>
  <c r="N4294" i="4"/>
  <c r="M4294" i="4"/>
  <c r="L4294" i="4"/>
  <c r="K4294" i="4"/>
  <c r="J4294" i="4"/>
  <c r="T4294" i="4" s="1"/>
  <c r="I4294" i="4"/>
  <c r="S4294" i="4" s="1"/>
  <c r="H4294" i="4"/>
  <c r="G4294" i="4"/>
  <c r="F4294" i="4"/>
  <c r="E4294" i="4"/>
  <c r="P4294" i="4" s="1"/>
  <c r="D4294" i="4"/>
  <c r="C4294" i="4"/>
  <c r="B4294" i="4"/>
  <c r="O4294" i="4" s="1"/>
  <c r="A4294" i="4"/>
  <c r="N4293" i="4"/>
  <c r="M4293" i="4"/>
  <c r="L4293" i="4"/>
  <c r="K4293" i="4"/>
  <c r="J4293" i="4"/>
  <c r="T4293" i="4" s="1"/>
  <c r="I4293" i="4"/>
  <c r="S4293" i="4" s="1"/>
  <c r="H4293" i="4"/>
  <c r="G4293" i="4"/>
  <c r="F4293" i="4"/>
  <c r="Q4293" i="4" s="1"/>
  <c r="E4293" i="4"/>
  <c r="P4293" i="4" s="1"/>
  <c r="D4293" i="4"/>
  <c r="C4293" i="4"/>
  <c r="B4293" i="4"/>
  <c r="O4293" i="4" s="1"/>
  <c r="A4293" i="4"/>
  <c r="N4292" i="4"/>
  <c r="M4292" i="4"/>
  <c r="L4292" i="4"/>
  <c r="K4292" i="4"/>
  <c r="J4292" i="4"/>
  <c r="T4292" i="4" s="1"/>
  <c r="I4292" i="4"/>
  <c r="S4292" i="4" s="1"/>
  <c r="H4292" i="4"/>
  <c r="G4292" i="4"/>
  <c r="F4292" i="4"/>
  <c r="Q4292" i="4" s="1"/>
  <c r="E4292" i="4"/>
  <c r="D4292" i="4"/>
  <c r="C4292" i="4"/>
  <c r="B4292" i="4"/>
  <c r="O4292" i="4" s="1"/>
  <c r="A4292" i="4"/>
  <c r="N4291" i="4"/>
  <c r="M4291" i="4"/>
  <c r="L4291" i="4"/>
  <c r="K4291" i="4"/>
  <c r="J4291" i="4"/>
  <c r="T4291" i="4" s="1"/>
  <c r="I4291" i="4"/>
  <c r="S4291" i="4" s="1"/>
  <c r="H4291" i="4"/>
  <c r="G4291" i="4"/>
  <c r="F4291" i="4"/>
  <c r="Q4291" i="4" s="1"/>
  <c r="E4291" i="4"/>
  <c r="P4291" i="4" s="1"/>
  <c r="D4291" i="4"/>
  <c r="C4291" i="4"/>
  <c r="B4291" i="4"/>
  <c r="O4291" i="4" s="1"/>
  <c r="A4291" i="4"/>
  <c r="N4290" i="4"/>
  <c r="M4290" i="4"/>
  <c r="L4290" i="4"/>
  <c r="K4290" i="4"/>
  <c r="J4290" i="4"/>
  <c r="T4290" i="4" s="1"/>
  <c r="I4290" i="4"/>
  <c r="S4290" i="4" s="1"/>
  <c r="H4290" i="4"/>
  <c r="G4290" i="4"/>
  <c r="F4290" i="4"/>
  <c r="Q4290" i="4" s="1"/>
  <c r="E4290" i="4"/>
  <c r="D4290" i="4"/>
  <c r="C4290" i="4"/>
  <c r="B4290" i="4"/>
  <c r="O4290" i="4" s="1"/>
  <c r="A4290" i="4"/>
  <c r="N4289" i="4"/>
  <c r="M4289" i="4"/>
  <c r="L4289" i="4"/>
  <c r="K4289" i="4"/>
  <c r="J4289" i="4"/>
  <c r="T4289" i="4" s="1"/>
  <c r="I4289" i="4"/>
  <c r="S4289" i="4" s="1"/>
  <c r="H4289" i="4"/>
  <c r="G4289" i="4"/>
  <c r="F4289" i="4"/>
  <c r="Q4289" i="4" s="1"/>
  <c r="E4289" i="4"/>
  <c r="D4289" i="4"/>
  <c r="C4289" i="4"/>
  <c r="B4289" i="4"/>
  <c r="O4289" i="4" s="1"/>
  <c r="A4289" i="4"/>
  <c r="N4288" i="4"/>
  <c r="M4288" i="4"/>
  <c r="L4288" i="4"/>
  <c r="K4288" i="4"/>
  <c r="J4288" i="4"/>
  <c r="T4288" i="4" s="1"/>
  <c r="I4288" i="4"/>
  <c r="S4288" i="4" s="1"/>
  <c r="H4288" i="4"/>
  <c r="G4288" i="4"/>
  <c r="F4288" i="4"/>
  <c r="Q4288" i="4" s="1"/>
  <c r="E4288" i="4"/>
  <c r="D4288" i="4"/>
  <c r="C4288" i="4"/>
  <c r="B4288" i="4"/>
  <c r="O4288" i="4" s="1"/>
  <c r="A4288" i="4"/>
  <c r="S4287" i="4"/>
  <c r="N4287" i="4"/>
  <c r="M4287" i="4"/>
  <c r="L4287" i="4"/>
  <c r="K4287" i="4"/>
  <c r="J4287" i="4"/>
  <c r="T4287" i="4" s="1"/>
  <c r="I4287" i="4"/>
  <c r="H4287" i="4"/>
  <c r="G4287" i="4"/>
  <c r="F4287" i="4"/>
  <c r="Q4287" i="4" s="1"/>
  <c r="E4287" i="4"/>
  <c r="D4287" i="4"/>
  <c r="C4287" i="4"/>
  <c r="B4287" i="4"/>
  <c r="O4287" i="4" s="1"/>
  <c r="A4287" i="4"/>
  <c r="N4286" i="4"/>
  <c r="M4286" i="4"/>
  <c r="L4286" i="4"/>
  <c r="K4286" i="4"/>
  <c r="J4286" i="4"/>
  <c r="I4286" i="4"/>
  <c r="S4286" i="4" s="1"/>
  <c r="H4286" i="4"/>
  <c r="G4286" i="4"/>
  <c r="F4286" i="4"/>
  <c r="Q4286" i="4" s="1"/>
  <c r="E4286" i="4"/>
  <c r="D4286" i="4"/>
  <c r="C4286" i="4"/>
  <c r="B4286" i="4"/>
  <c r="O4286" i="4" s="1"/>
  <c r="A4286" i="4"/>
  <c r="N4285" i="4"/>
  <c r="M4285" i="4"/>
  <c r="L4285" i="4"/>
  <c r="K4285" i="4"/>
  <c r="J4285" i="4"/>
  <c r="W4285" i="4" s="1"/>
  <c r="I4285" i="4"/>
  <c r="S4285" i="4" s="1"/>
  <c r="H4285" i="4"/>
  <c r="G4285" i="4"/>
  <c r="F4285" i="4"/>
  <c r="Q4285" i="4" s="1"/>
  <c r="E4285" i="4"/>
  <c r="D4285" i="4"/>
  <c r="C4285" i="4"/>
  <c r="B4285" i="4"/>
  <c r="O4285" i="4" s="1"/>
  <c r="A4285" i="4"/>
  <c r="N4284" i="4"/>
  <c r="M4284" i="4"/>
  <c r="L4284" i="4"/>
  <c r="K4284" i="4"/>
  <c r="J4284" i="4"/>
  <c r="I4284" i="4"/>
  <c r="S4284" i="4" s="1"/>
  <c r="H4284" i="4"/>
  <c r="G4284" i="4"/>
  <c r="F4284" i="4"/>
  <c r="Q4284" i="4" s="1"/>
  <c r="E4284" i="4"/>
  <c r="P4284" i="4" s="1"/>
  <c r="D4284" i="4"/>
  <c r="C4284" i="4"/>
  <c r="B4284" i="4"/>
  <c r="O4284" i="4" s="1"/>
  <c r="A4284" i="4"/>
  <c r="N4283" i="4"/>
  <c r="M4283" i="4"/>
  <c r="L4283" i="4"/>
  <c r="K4283" i="4"/>
  <c r="J4283" i="4"/>
  <c r="T4283" i="4" s="1"/>
  <c r="I4283" i="4"/>
  <c r="S4283" i="4" s="1"/>
  <c r="H4283" i="4"/>
  <c r="G4283" i="4"/>
  <c r="F4283" i="4"/>
  <c r="Q4283" i="4" s="1"/>
  <c r="E4283" i="4"/>
  <c r="P4283" i="4" s="1"/>
  <c r="D4283" i="4"/>
  <c r="C4283" i="4"/>
  <c r="B4283" i="4"/>
  <c r="O4283" i="4" s="1"/>
  <c r="A4283" i="4"/>
  <c r="S4282" i="4"/>
  <c r="N4282" i="4"/>
  <c r="M4282" i="4"/>
  <c r="L4282" i="4"/>
  <c r="K4282" i="4"/>
  <c r="J4282" i="4"/>
  <c r="I4282" i="4"/>
  <c r="H4282" i="4"/>
  <c r="G4282" i="4"/>
  <c r="F4282" i="4"/>
  <c r="Q4282" i="4" s="1"/>
  <c r="E4282" i="4"/>
  <c r="P4282" i="4" s="1"/>
  <c r="D4282" i="4"/>
  <c r="C4282" i="4"/>
  <c r="B4282" i="4"/>
  <c r="A4282" i="4"/>
  <c r="N4281" i="4"/>
  <c r="M4281" i="4"/>
  <c r="L4281" i="4"/>
  <c r="K4281" i="4"/>
  <c r="J4281" i="4"/>
  <c r="I4281" i="4"/>
  <c r="S4281" i="4" s="1"/>
  <c r="H4281" i="4"/>
  <c r="G4281" i="4"/>
  <c r="Y4281" i="4" s="1"/>
  <c r="F4281" i="4"/>
  <c r="E4281" i="4"/>
  <c r="P4281" i="4" s="1"/>
  <c r="D4281" i="4"/>
  <c r="C4281" i="4"/>
  <c r="B4281" i="4"/>
  <c r="O4281" i="4" s="1"/>
  <c r="A4281" i="4"/>
  <c r="N4280" i="4"/>
  <c r="M4280" i="4"/>
  <c r="L4280" i="4"/>
  <c r="K4280" i="4"/>
  <c r="J4280" i="4"/>
  <c r="I4280" i="4"/>
  <c r="S4280" i="4" s="1"/>
  <c r="H4280" i="4"/>
  <c r="G4280" i="4"/>
  <c r="F4280" i="4"/>
  <c r="Q4280" i="4" s="1"/>
  <c r="E4280" i="4"/>
  <c r="P4280" i="4" s="1"/>
  <c r="D4280" i="4"/>
  <c r="C4280" i="4"/>
  <c r="B4280" i="4"/>
  <c r="A4280" i="4"/>
  <c r="N4279" i="4"/>
  <c r="M4279" i="4"/>
  <c r="L4279" i="4"/>
  <c r="K4279" i="4"/>
  <c r="J4279" i="4"/>
  <c r="I4279" i="4"/>
  <c r="S4279" i="4" s="1"/>
  <c r="H4279" i="4"/>
  <c r="G4279" i="4"/>
  <c r="F4279" i="4"/>
  <c r="Q4279" i="4" s="1"/>
  <c r="E4279" i="4"/>
  <c r="P4279" i="4" s="1"/>
  <c r="D4279" i="4"/>
  <c r="C4279" i="4"/>
  <c r="B4279" i="4"/>
  <c r="A4279" i="4"/>
  <c r="N4278" i="4"/>
  <c r="M4278" i="4"/>
  <c r="L4278" i="4"/>
  <c r="K4278" i="4"/>
  <c r="J4278" i="4"/>
  <c r="I4278" i="4"/>
  <c r="S4278" i="4" s="1"/>
  <c r="H4278" i="4"/>
  <c r="G4278" i="4"/>
  <c r="F4278" i="4"/>
  <c r="Q4278" i="4" s="1"/>
  <c r="E4278" i="4"/>
  <c r="D4278" i="4"/>
  <c r="C4278" i="4"/>
  <c r="B4278" i="4"/>
  <c r="A4278" i="4"/>
  <c r="N4277" i="4"/>
  <c r="M4277" i="4"/>
  <c r="L4277" i="4"/>
  <c r="K4277" i="4"/>
  <c r="J4277" i="4"/>
  <c r="I4277" i="4"/>
  <c r="S4277" i="4" s="1"/>
  <c r="H4277" i="4"/>
  <c r="G4277" i="4"/>
  <c r="F4277" i="4"/>
  <c r="Q4277" i="4" s="1"/>
  <c r="E4277" i="4"/>
  <c r="D4277" i="4"/>
  <c r="C4277" i="4"/>
  <c r="B4277" i="4"/>
  <c r="A4277" i="4"/>
  <c r="P4276" i="4"/>
  <c r="N4276" i="4"/>
  <c r="M4276" i="4"/>
  <c r="L4276" i="4"/>
  <c r="K4276" i="4"/>
  <c r="J4276" i="4"/>
  <c r="T4276" i="4" s="1"/>
  <c r="I4276" i="4"/>
  <c r="S4276" i="4" s="1"/>
  <c r="H4276" i="4"/>
  <c r="G4276" i="4"/>
  <c r="F4276" i="4"/>
  <c r="Q4276" i="4" s="1"/>
  <c r="E4276" i="4"/>
  <c r="R4276" i="4" s="1"/>
  <c r="D4276" i="4"/>
  <c r="C4276" i="4"/>
  <c r="B4276" i="4"/>
  <c r="O4276" i="4" s="1"/>
  <c r="A4276" i="4"/>
  <c r="N4275" i="4"/>
  <c r="M4275" i="4"/>
  <c r="L4275" i="4"/>
  <c r="K4275" i="4"/>
  <c r="J4275" i="4"/>
  <c r="T4275" i="4" s="1"/>
  <c r="I4275" i="4"/>
  <c r="S4275" i="4" s="1"/>
  <c r="H4275" i="4"/>
  <c r="G4275" i="4"/>
  <c r="F4275" i="4"/>
  <c r="Q4275" i="4" s="1"/>
  <c r="E4275" i="4"/>
  <c r="P4275" i="4" s="1"/>
  <c r="D4275" i="4"/>
  <c r="C4275" i="4"/>
  <c r="B4275" i="4"/>
  <c r="A4275" i="4"/>
  <c r="S4274" i="4"/>
  <c r="N4274" i="4"/>
  <c r="M4274" i="4"/>
  <c r="L4274" i="4"/>
  <c r="K4274" i="4"/>
  <c r="J4274" i="4"/>
  <c r="T4274" i="4" s="1"/>
  <c r="I4274" i="4"/>
  <c r="H4274" i="4"/>
  <c r="G4274" i="4"/>
  <c r="F4274" i="4"/>
  <c r="Q4274" i="4" s="1"/>
  <c r="E4274" i="4"/>
  <c r="D4274" i="4"/>
  <c r="C4274" i="4"/>
  <c r="B4274" i="4"/>
  <c r="O4274" i="4" s="1"/>
  <c r="A4274" i="4"/>
  <c r="N4273" i="4"/>
  <c r="M4273" i="4"/>
  <c r="L4273" i="4"/>
  <c r="K4273" i="4"/>
  <c r="J4273" i="4"/>
  <c r="T4273" i="4" s="1"/>
  <c r="I4273" i="4"/>
  <c r="S4273" i="4" s="1"/>
  <c r="H4273" i="4"/>
  <c r="G4273" i="4"/>
  <c r="F4273" i="4"/>
  <c r="Q4273" i="4" s="1"/>
  <c r="E4273" i="4"/>
  <c r="D4273" i="4"/>
  <c r="C4273" i="4"/>
  <c r="B4273" i="4"/>
  <c r="O4273" i="4" s="1"/>
  <c r="A4273" i="4"/>
  <c r="Q4272" i="4"/>
  <c r="N4272" i="4"/>
  <c r="M4272" i="4"/>
  <c r="L4272" i="4"/>
  <c r="K4272" i="4"/>
  <c r="J4272" i="4"/>
  <c r="T4272" i="4" s="1"/>
  <c r="I4272" i="4"/>
  <c r="S4272" i="4" s="1"/>
  <c r="H4272" i="4"/>
  <c r="G4272" i="4"/>
  <c r="F4272" i="4"/>
  <c r="E4272" i="4"/>
  <c r="D4272" i="4"/>
  <c r="C4272" i="4"/>
  <c r="B4272" i="4"/>
  <c r="O4272" i="4" s="1"/>
  <c r="A4272" i="4"/>
  <c r="N4271" i="4"/>
  <c r="M4271" i="4"/>
  <c r="L4271" i="4"/>
  <c r="K4271" i="4"/>
  <c r="J4271" i="4"/>
  <c r="T4271" i="4" s="1"/>
  <c r="I4271" i="4"/>
  <c r="S4271" i="4" s="1"/>
  <c r="H4271" i="4"/>
  <c r="G4271" i="4"/>
  <c r="F4271" i="4"/>
  <c r="Q4271" i="4" s="1"/>
  <c r="E4271" i="4"/>
  <c r="D4271" i="4"/>
  <c r="C4271" i="4"/>
  <c r="B4271" i="4"/>
  <c r="O4271" i="4" s="1"/>
  <c r="A4271" i="4"/>
  <c r="N4270" i="4"/>
  <c r="M4270" i="4"/>
  <c r="L4270" i="4"/>
  <c r="K4270" i="4"/>
  <c r="J4270" i="4"/>
  <c r="T4270" i="4" s="1"/>
  <c r="I4270" i="4"/>
  <c r="S4270" i="4" s="1"/>
  <c r="H4270" i="4"/>
  <c r="G4270" i="4"/>
  <c r="F4270" i="4"/>
  <c r="Q4270" i="4" s="1"/>
  <c r="E4270" i="4"/>
  <c r="P4270" i="4" s="1"/>
  <c r="D4270" i="4"/>
  <c r="C4270" i="4"/>
  <c r="B4270" i="4"/>
  <c r="O4270" i="4" s="1"/>
  <c r="A4270" i="4"/>
  <c r="N4269" i="4"/>
  <c r="M4269" i="4"/>
  <c r="L4269" i="4"/>
  <c r="K4269" i="4"/>
  <c r="J4269" i="4"/>
  <c r="T4269" i="4" s="1"/>
  <c r="I4269" i="4"/>
  <c r="S4269" i="4" s="1"/>
  <c r="H4269" i="4"/>
  <c r="G4269" i="4"/>
  <c r="F4269" i="4"/>
  <c r="Q4269" i="4" s="1"/>
  <c r="E4269" i="4"/>
  <c r="D4269" i="4"/>
  <c r="C4269" i="4"/>
  <c r="B4269" i="4"/>
  <c r="O4269" i="4" s="1"/>
  <c r="A4269" i="4"/>
  <c r="N4268" i="4"/>
  <c r="M4268" i="4"/>
  <c r="L4268" i="4"/>
  <c r="K4268" i="4"/>
  <c r="J4268" i="4"/>
  <c r="T4268" i="4" s="1"/>
  <c r="I4268" i="4"/>
  <c r="S4268" i="4" s="1"/>
  <c r="H4268" i="4"/>
  <c r="G4268" i="4"/>
  <c r="F4268" i="4"/>
  <c r="Q4268" i="4" s="1"/>
  <c r="E4268" i="4"/>
  <c r="D4268" i="4"/>
  <c r="C4268" i="4"/>
  <c r="B4268" i="4"/>
  <c r="O4268" i="4" s="1"/>
  <c r="A4268" i="4"/>
  <c r="S4267" i="4"/>
  <c r="N4267" i="4"/>
  <c r="M4267" i="4"/>
  <c r="L4267" i="4"/>
  <c r="K4267" i="4"/>
  <c r="J4267" i="4"/>
  <c r="I4267" i="4"/>
  <c r="H4267" i="4"/>
  <c r="G4267" i="4"/>
  <c r="F4267" i="4"/>
  <c r="Q4267" i="4" s="1"/>
  <c r="E4267" i="4"/>
  <c r="D4267" i="4"/>
  <c r="C4267" i="4"/>
  <c r="B4267" i="4"/>
  <c r="O4267" i="4" s="1"/>
  <c r="A4267" i="4"/>
  <c r="N4266" i="4"/>
  <c r="M4266" i="4"/>
  <c r="L4266" i="4"/>
  <c r="K4266" i="4"/>
  <c r="J4266" i="4"/>
  <c r="I4266" i="4"/>
  <c r="S4266" i="4" s="1"/>
  <c r="H4266" i="4"/>
  <c r="G4266" i="4"/>
  <c r="F4266" i="4"/>
  <c r="Q4266" i="4" s="1"/>
  <c r="E4266" i="4"/>
  <c r="D4266" i="4"/>
  <c r="C4266" i="4"/>
  <c r="B4266" i="4"/>
  <c r="O4266" i="4" s="1"/>
  <c r="A4266" i="4"/>
  <c r="N4265" i="4"/>
  <c r="M4265" i="4"/>
  <c r="L4265" i="4"/>
  <c r="K4265" i="4"/>
  <c r="J4265" i="4"/>
  <c r="T4265" i="4" s="1"/>
  <c r="I4265" i="4"/>
  <c r="H4265" i="4"/>
  <c r="G4265" i="4"/>
  <c r="F4265" i="4"/>
  <c r="Q4265" i="4" s="1"/>
  <c r="E4265" i="4"/>
  <c r="P4265" i="4" s="1"/>
  <c r="D4265" i="4"/>
  <c r="C4265" i="4"/>
  <c r="B4265" i="4"/>
  <c r="O4265" i="4" s="1"/>
  <c r="A4265" i="4"/>
  <c r="N4264" i="4"/>
  <c r="M4264" i="4"/>
  <c r="L4264" i="4"/>
  <c r="K4264" i="4"/>
  <c r="J4264" i="4"/>
  <c r="I4264" i="4"/>
  <c r="S4264" i="4" s="1"/>
  <c r="H4264" i="4"/>
  <c r="G4264" i="4"/>
  <c r="F4264" i="4"/>
  <c r="Q4264" i="4" s="1"/>
  <c r="E4264" i="4"/>
  <c r="D4264" i="4"/>
  <c r="C4264" i="4"/>
  <c r="B4264" i="4"/>
  <c r="O4264" i="4" s="1"/>
  <c r="A4264" i="4"/>
  <c r="N4263" i="4"/>
  <c r="M4263" i="4"/>
  <c r="L4263" i="4"/>
  <c r="K4263" i="4"/>
  <c r="J4263" i="4"/>
  <c r="I4263" i="4"/>
  <c r="S4263" i="4" s="1"/>
  <c r="H4263" i="4"/>
  <c r="G4263" i="4"/>
  <c r="F4263" i="4"/>
  <c r="Q4263" i="4" s="1"/>
  <c r="E4263" i="4"/>
  <c r="D4263" i="4"/>
  <c r="C4263" i="4"/>
  <c r="B4263" i="4"/>
  <c r="O4263" i="4" s="1"/>
  <c r="A4263" i="4"/>
  <c r="N4262" i="4"/>
  <c r="M4262" i="4"/>
  <c r="L4262" i="4"/>
  <c r="K4262" i="4"/>
  <c r="J4262" i="4"/>
  <c r="I4262" i="4"/>
  <c r="S4262" i="4" s="1"/>
  <c r="H4262" i="4"/>
  <c r="G4262" i="4"/>
  <c r="F4262" i="4"/>
  <c r="Q4262" i="4" s="1"/>
  <c r="E4262" i="4"/>
  <c r="D4262" i="4"/>
  <c r="C4262" i="4"/>
  <c r="B4262" i="4"/>
  <c r="A4262" i="4"/>
  <c r="P4261" i="4"/>
  <c r="N4261" i="4"/>
  <c r="M4261" i="4"/>
  <c r="L4261" i="4"/>
  <c r="K4261" i="4"/>
  <c r="J4261" i="4"/>
  <c r="I4261" i="4"/>
  <c r="S4261" i="4" s="1"/>
  <c r="H4261" i="4"/>
  <c r="G4261" i="4"/>
  <c r="F4261" i="4"/>
  <c r="Q4261" i="4" s="1"/>
  <c r="E4261" i="4"/>
  <c r="D4261" i="4"/>
  <c r="C4261" i="4"/>
  <c r="B4261" i="4"/>
  <c r="A4261" i="4"/>
  <c r="T4260" i="4"/>
  <c r="R4260" i="4"/>
  <c r="N4260" i="4"/>
  <c r="M4260" i="4"/>
  <c r="L4260" i="4"/>
  <c r="K4260" i="4"/>
  <c r="J4260" i="4"/>
  <c r="I4260" i="4"/>
  <c r="S4260" i="4" s="1"/>
  <c r="H4260" i="4"/>
  <c r="G4260" i="4"/>
  <c r="F4260" i="4"/>
  <c r="Q4260" i="4" s="1"/>
  <c r="E4260" i="4"/>
  <c r="P4260" i="4" s="1"/>
  <c r="D4260" i="4"/>
  <c r="C4260" i="4"/>
  <c r="B4260" i="4"/>
  <c r="O4260" i="4" s="1"/>
  <c r="A4260" i="4"/>
  <c r="S4259" i="4"/>
  <c r="N4259" i="4"/>
  <c r="M4259" i="4"/>
  <c r="L4259" i="4"/>
  <c r="K4259" i="4"/>
  <c r="J4259" i="4"/>
  <c r="I4259" i="4"/>
  <c r="H4259" i="4"/>
  <c r="G4259" i="4"/>
  <c r="F4259" i="4"/>
  <c r="Q4259" i="4" s="1"/>
  <c r="E4259" i="4"/>
  <c r="P4259" i="4" s="1"/>
  <c r="D4259" i="4"/>
  <c r="C4259" i="4"/>
  <c r="B4259" i="4"/>
  <c r="A4259" i="4"/>
  <c r="R4258" i="4"/>
  <c r="N4258" i="4"/>
  <c r="M4258" i="4"/>
  <c r="L4258" i="4"/>
  <c r="K4258" i="4"/>
  <c r="J4258" i="4"/>
  <c r="T4258" i="4" s="1"/>
  <c r="I4258" i="4"/>
  <c r="S4258" i="4" s="1"/>
  <c r="H4258" i="4"/>
  <c r="G4258" i="4"/>
  <c r="F4258" i="4"/>
  <c r="Q4258" i="4" s="1"/>
  <c r="E4258" i="4"/>
  <c r="D4258" i="4"/>
  <c r="C4258" i="4"/>
  <c r="B4258" i="4"/>
  <c r="O4258" i="4" s="1"/>
  <c r="A4258" i="4"/>
  <c r="N4257" i="4"/>
  <c r="M4257" i="4"/>
  <c r="L4257" i="4"/>
  <c r="K4257" i="4"/>
  <c r="J4257" i="4"/>
  <c r="T4257" i="4" s="1"/>
  <c r="I4257" i="4"/>
  <c r="H4257" i="4"/>
  <c r="G4257" i="4"/>
  <c r="F4257" i="4"/>
  <c r="Q4257" i="4" s="1"/>
  <c r="E4257" i="4"/>
  <c r="D4257" i="4"/>
  <c r="C4257" i="4"/>
  <c r="B4257" i="4"/>
  <c r="O4257" i="4" s="1"/>
  <c r="A4257" i="4"/>
  <c r="Q4256" i="4"/>
  <c r="N4256" i="4"/>
  <c r="M4256" i="4"/>
  <c r="L4256" i="4"/>
  <c r="K4256" i="4"/>
  <c r="J4256" i="4"/>
  <c r="T4256" i="4" s="1"/>
  <c r="I4256" i="4"/>
  <c r="H4256" i="4"/>
  <c r="G4256" i="4"/>
  <c r="F4256" i="4"/>
  <c r="E4256" i="4"/>
  <c r="D4256" i="4"/>
  <c r="C4256" i="4"/>
  <c r="B4256" i="4"/>
  <c r="O4256" i="4" s="1"/>
  <c r="A4256" i="4"/>
  <c r="N4255" i="4"/>
  <c r="M4255" i="4"/>
  <c r="L4255" i="4"/>
  <c r="K4255" i="4"/>
  <c r="J4255" i="4"/>
  <c r="T4255" i="4" s="1"/>
  <c r="I4255" i="4"/>
  <c r="H4255" i="4"/>
  <c r="G4255" i="4"/>
  <c r="F4255" i="4"/>
  <c r="Q4255" i="4" s="1"/>
  <c r="E4255" i="4"/>
  <c r="D4255" i="4"/>
  <c r="C4255" i="4"/>
  <c r="B4255" i="4"/>
  <c r="O4255" i="4" s="1"/>
  <c r="A4255" i="4"/>
  <c r="O4254" i="4"/>
  <c r="N4254" i="4"/>
  <c r="M4254" i="4"/>
  <c r="L4254" i="4"/>
  <c r="K4254" i="4"/>
  <c r="J4254" i="4"/>
  <c r="T4254" i="4" s="1"/>
  <c r="I4254" i="4"/>
  <c r="H4254" i="4"/>
  <c r="G4254" i="4"/>
  <c r="F4254" i="4"/>
  <c r="Q4254" i="4" s="1"/>
  <c r="E4254" i="4"/>
  <c r="P4254" i="4" s="1"/>
  <c r="D4254" i="4"/>
  <c r="C4254" i="4"/>
  <c r="B4254" i="4"/>
  <c r="A4254" i="4"/>
  <c r="N4253" i="4"/>
  <c r="M4253" i="4"/>
  <c r="L4253" i="4"/>
  <c r="K4253" i="4"/>
  <c r="J4253" i="4"/>
  <c r="T4253" i="4" s="1"/>
  <c r="I4253" i="4"/>
  <c r="H4253" i="4"/>
  <c r="G4253" i="4"/>
  <c r="F4253" i="4"/>
  <c r="Q4253" i="4" s="1"/>
  <c r="E4253" i="4"/>
  <c r="D4253" i="4"/>
  <c r="C4253" i="4"/>
  <c r="B4253" i="4"/>
  <c r="O4253" i="4" s="1"/>
  <c r="A4253" i="4"/>
  <c r="N4252" i="4"/>
  <c r="M4252" i="4"/>
  <c r="L4252" i="4"/>
  <c r="K4252" i="4"/>
  <c r="J4252" i="4"/>
  <c r="I4252" i="4"/>
  <c r="S4252" i="4" s="1"/>
  <c r="H4252" i="4"/>
  <c r="G4252" i="4"/>
  <c r="F4252" i="4"/>
  <c r="Q4252" i="4" s="1"/>
  <c r="E4252" i="4"/>
  <c r="D4252" i="4"/>
  <c r="C4252" i="4"/>
  <c r="B4252" i="4"/>
  <c r="O4252" i="4" s="1"/>
  <c r="A4252" i="4"/>
  <c r="N4251" i="4"/>
  <c r="M4251" i="4"/>
  <c r="L4251" i="4"/>
  <c r="K4251" i="4"/>
  <c r="J4251" i="4"/>
  <c r="T4251" i="4" s="1"/>
  <c r="I4251" i="4"/>
  <c r="S4251" i="4" s="1"/>
  <c r="H4251" i="4"/>
  <c r="G4251" i="4"/>
  <c r="F4251" i="4"/>
  <c r="Q4251" i="4" s="1"/>
  <c r="E4251" i="4"/>
  <c r="D4251" i="4"/>
  <c r="C4251" i="4"/>
  <c r="B4251" i="4"/>
  <c r="O4251" i="4" s="1"/>
  <c r="A4251" i="4"/>
  <c r="N4250" i="4"/>
  <c r="M4250" i="4"/>
  <c r="L4250" i="4"/>
  <c r="K4250" i="4"/>
  <c r="J4250" i="4"/>
  <c r="I4250" i="4"/>
  <c r="S4250" i="4" s="1"/>
  <c r="H4250" i="4"/>
  <c r="G4250" i="4"/>
  <c r="F4250" i="4"/>
  <c r="E4250" i="4"/>
  <c r="P4250" i="4" s="1"/>
  <c r="D4250" i="4"/>
  <c r="C4250" i="4"/>
  <c r="B4250" i="4"/>
  <c r="O4250" i="4" s="1"/>
  <c r="A4250" i="4"/>
  <c r="P4249" i="4"/>
  <c r="N4249" i="4"/>
  <c r="M4249" i="4"/>
  <c r="L4249" i="4"/>
  <c r="K4249" i="4"/>
  <c r="J4249" i="4"/>
  <c r="T4249" i="4" s="1"/>
  <c r="I4249" i="4"/>
  <c r="S4249" i="4" s="1"/>
  <c r="H4249" i="4"/>
  <c r="G4249" i="4"/>
  <c r="F4249" i="4"/>
  <c r="Q4249" i="4" s="1"/>
  <c r="E4249" i="4"/>
  <c r="D4249" i="4"/>
  <c r="C4249" i="4"/>
  <c r="B4249" i="4"/>
  <c r="O4249" i="4" s="1"/>
  <c r="A4249" i="4"/>
  <c r="N4248" i="4"/>
  <c r="M4248" i="4"/>
  <c r="L4248" i="4"/>
  <c r="K4248" i="4"/>
  <c r="J4248" i="4"/>
  <c r="T4248" i="4" s="1"/>
  <c r="I4248" i="4"/>
  <c r="S4248" i="4" s="1"/>
  <c r="H4248" i="4"/>
  <c r="G4248" i="4"/>
  <c r="F4248" i="4"/>
  <c r="E4248" i="4"/>
  <c r="D4248" i="4"/>
  <c r="C4248" i="4"/>
  <c r="B4248" i="4"/>
  <c r="O4248" i="4" s="1"/>
  <c r="A4248" i="4"/>
  <c r="N4247" i="4"/>
  <c r="M4247" i="4"/>
  <c r="L4247" i="4"/>
  <c r="K4247" i="4"/>
  <c r="J4247" i="4"/>
  <c r="T4247" i="4" s="1"/>
  <c r="I4247" i="4"/>
  <c r="S4247" i="4" s="1"/>
  <c r="H4247" i="4"/>
  <c r="G4247" i="4"/>
  <c r="F4247" i="4"/>
  <c r="E4247" i="4"/>
  <c r="P4247" i="4" s="1"/>
  <c r="D4247" i="4"/>
  <c r="C4247" i="4"/>
  <c r="B4247" i="4"/>
  <c r="O4247" i="4" s="1"/>
  <c r="A4247" i="4"/>
  <c r="T4246" i="4"/>
  <c r="N4246" i="4"/>
  <c r="M4246" i="4"/>
  <c r="L4246" i="4"/>
  <c r="K4246" i="4"/>
  <c r="J4246" i="4"/>
  <c r="I4246" i="4"/>
  <c r="S4246" i="4" s="1"/>
  <c r="H4246" i="4"/>
  <c r="G4246" i="4"/>
  <c r="F4246" i="4"/>
  <c r="E4246" i="4"/>
  <c r="P4246" i="4" s="1"/>
  <c r="D4246" i="4"/>
  <c r="C4246" i="4"/>
  <c r="Y4246" i="4" s="1"/>
  <c r="B4246" i="4"/>
  <c r="O4246" i="4" s="1"/>
  <c r="A4246" i="4"/>
  <c r="P4245" i="4"/>
  <c r="N4245" i="4"/>
  <c r="M4245" i="4"/>
  <c r="L4245" i="4"/>
  <c r="K4245" i="4"/>
  <c r="J4245" i="4"/>
  <c r="I4245" i="4"/>
  <c r="S4245" i="4" s="1"/>
  <c r="H4245" i="4"/>
  <c r="G4245" i="4"/>
  <c r="F4245" i="4"/>
  <c r="E4245" i="4"/>
  <c r="D4245" i="4"/>
  <c r="C4245" i="4"/>
  <c r="B4245" i="4"/>
  <c r="O4245" i="4" s="1"/>
  <c r="A4245" i="4"/>
  <c r="Q4244" i="4"/>
  <c r="P4244" i="4"/>
  <c r="N4244" i="4"/>
  <c r="M4244" i="4"/>
  <c r="L4244" i="4"/>
  <c r="K4244" i="4"/>
  <c r="J4244" i="4"/>
  <c r="W4244" i="4" s="1"/>
  <c r="I4244" i="4"/>
  <c r="S4244" i="4" s="1"/>
  <c r="H4244" i="4"/>
  <c r="G4244" i="4"/>
  <c r="F4244" i="4"/>
  <c r="E4244" i="4"/>
  <c r="R4244" i="4" s="1"/>
  <c r="D4244" i="4"/>
  <c r="C4244" i="4"/>
  <c r="B4244" i="4"/>
  <c r="A4244" i="4"/>
  <c r="N4243" i="4"/>
  <c r="M4243" i="4"/>
  <c r="L4243" i="4"/>
  <c r="K4243" i="4"/>
  <c r="J4243" i="4"/>
  <c r="T4243" i="4" s="1"/>
  <c r="I4243" i="4"/>
  <c r="S4243" i="4" s="1"/>
  <c r="H4243" i="4"/>
  <c r="G4243" i="4"/>
  <c r="F4243" i="4"/>
  <c r="Q4243" i="4" s="1"/>
  <c r="E4243" i="4"/>
  <c r="P4243" i="4" s="1"/>
  <c r="D4243" i="4"/>
  <c r="C4243" i="4"/>
  <c r="B4243" i="4"/>
  <c r="O4243" i="4" s="1"/>
  <c r="A4243" i="4"/>
  <c r="N4242" i="4"/>
  <c r="M4242" i="4"/>
  <c r="L4242" i="4"/>
  <c r="K4242" i="4"/>
  <c r="J4242" i="4"/>
  <c r="T4242" i="4" s="1"/>
  <c r="I4242" i="4"/>
  <c r="S4242" i="4" s="1"/>
  <c r="H4242" i="4"/>
  <c r="G4242" i="4"/>
  <c r="F4242" i="4"/>
  <c r="Q4242" i="4" s="1"/>
  <c r="E4242" i="4"/>
  <c r="P4242" i="4" s="1"/>
  <c r="D4242" i="4"/>
  <c r="C4242" i="4"/>
  <c r="B4242" i="4"/>
  <c r="O4242" i="4" s="1"/>
  <c r="A4242" i="4"/>
  <c r="N4241" i="4"/>
  <c r="M4241" i="4"/>
  <c r="L4241" i="4"/>
  <c r="K4241" i="4"/>
  <c r="J4241" i="4"/>
  <c r="T4241" i="4" s="1"/>
  <c r="I4241" i="4"/>
  <c r="H4241" i="4"/>
  <c r="G4241" i="4"/>
  <c r="F4241" i="4"/>
  <c r="Q4241" i="4" s="1"/>
  <c r="E4241" i="4"/>
  <c r="D4241" i="4"/>
  <c r="C4241" i="4"/>
  <c r="B4241" i="4"/>
  <c r="O4241" i="4" s="1"/>
  <c r="A4241" i="4"/>
  <c r="Y4241" i="4" s="1"/>
  <c r="N4240" i="4"/>
  <c r="M4240" i="4"/>
  <c r="L4240" i="4"/>
  <c r="K4240" i="4"/>
  <c r="J4240" i="4"/>
  <c r="T4240" i="4" s="1"/>
  <c r="I4240" i="4"/>
  <c r="H4240" i="4"/>
  <c r="G4240" i="4"/>
  <c r="F4240" i="4"/>
  <c r="Q4240" i="4" s="1"/>
  <c r="E4240" i="4"/>
  <c r="D4240" i="4"/>
  <c r="C4240" i="4"/>
  <c r="B4240" i="4"/>
  <c r="O4240" i="4" s="1"/>
  <c r="A4240" i="4"/>
  <c r="O4239" i="4"/>
  <c r="N4239" i="4"/>
  <c r="M4239" i="4"/>
  <c r="L4239" i="4"/>
  <c r="K4239" i="4"/>
  <c r="J4239" i="4"/>
  <c r="T4239" i="4" s="1"/>
  <c r="I4239" i="4"/>
  <c r="H4239" i="4"/>
  <c r="G4239" i="4"/>
  <c r="F4239" i="4"/>
  <c r="Q4239" i="4" s="1"/>
  <c r="E4239" i="4"/>
  <c r="D4239" i="4"/>
  <c r="C4239" i="4"/>
  <c r="B4239" i="4"/>
  <c r="A4239" i="4"/>
  <c r="N4238" i="4"/>
  <c r="M4238" i="4"/>
  <c r="L4238" i="4"/>
  <c r="K4238" i="4"/>
  <c r="J4238" i="4"/>
  <c r="T4238" i="4" s="1"/>
  <c r="I4238" i="4"/>
  <c r="H4238" i="4"/>
  <c r="G4238" i="4"/>
  <c r="F4238" i="4"/>
  <c r="E4238" i="4"/>
  <c r="P4238" i="4" s="1"/>
  <c r="D4238" i="4"/>
  <c r="C4238" i="4"/>
  <c r="B4238" i="4"/>
  <c r="O4238" i="4" s="1"/>
  <c r="A4238" i="4"/>
  <c r="N4237" i="4"/>
  <c r="M4237" i="4"/>
  <c r="L4237" i="4"/>
  <c r="K4237" i="4"/>
  <c r="J4237" i="4"/>
  <c r="T4237" i="4" s="1"/>
  <c r="I4237" i="4"/>
  <c r="S4237" i="4" s="1"/>
  <c r="H4237" i="4"/>
  <c r="G4237" i="4"/>
  <c r="F4237" i="4"/>
  <c r="Q4237" i="4" s="1"/>
  <c r="E4237" i="4"/>
  <c r="D4237" i="4"/>
  <c r="C4237" i="4"/>
  <c r="B4237" i="4"/>
  <c r="O4237" i="4" s="1"/>
  <c r="A4237" i="4"/>
  <c r="N4236" i="4"/>
  <c r="M4236" i="4"/>
  <c r="L4236" i="4"/>
  <c r="K4236" i="4"/>
  <c r="J4236" i="4"/>
  <c r="I4236" i="4"/>
  <c r="S4236" i="4" s="1"/>
  <c r="H4236" i="4"/>
  <c r="G4236" i="4"/>
  <c r="F4236" i="4"/>
  <c r="Q4236" i="4" s="1"/>
  <c r="E4236" i="4"/>
  <c r="D4236" i="4"/>
  <c r="C4236" i="4"/>
  <c r="B4236" i="4"/>
  <c r="O4236" i="4" s="1"/>
  <c r="A4236" i="4"/>
  <c r="W4235" i="4"/>
  <c r="N4235" i="4"/>
  <c r="M4235" i="4"/>
  <c r="L4235" i="4"/>
  <c r="K4235" i="4"/>
  <c r="J4235" i="4"/>
  <c r="T4235" i="4" s="1"/>
  <c r="I4235" i="4"/>
  <c r="S4235" i="4" s="1"/>
  <c r="H4235" i="4"/>
  <c r="G4235" i="4"/>
  <c r="F4235" i="4"/>
  <c r="Q4235" i="4" s="1"/>
  <c r="E4235" i="4"/>
  <c r="D4235" i="4"/>
  <c r="C4235" i="4"/>
  <c r="B4235" i="4"/>
  <c r="O4235" i="4" s="1"/>
  <c r="A4235" i="4"/>
  <c r="S4234" i="4"/>
  <c r="N4234" i="4"/>
  <c r="M4234" i="4"/>
  <c r="L4234" i="4"/>
  <c r="K4234" i="4"/>
  <c r="J4234" i="4"/>
  <c r="T4234" i="4" s="1"/>
  <c r="I4234" i="4"/>
  <c r="H4234" i="4"/>
  <c r="G4234" i="4"/>
  <c r="F4234" i="4"/>
  <c r="Q4234" i="4" s="1"/>
  <c r="E4234" i="4"/>
  <c r="R4234" i="4" s="1"/>
  <c r="D4234" i="4"/>
  <c r="C4234" i="4"/>
  <c r="B4234" i="4"/>
  <c r="A4234" i="4"/>
  <c r="S4233" i="4"/>
  <c r="N4233" i="4"/>
  <c r="M4233" i="4"/>
  <c r="L4233" i="4"/>
  <c r="K4233" i="4"/>
  <c r="J4233" i="4"/>
  <c r="W4233" i="4" s="1"/>
  <c r="I4233" i="4"/>
  <c r="H4233" i="4"/>
  <c r="G4233" i="4"/>
  <c r="F4233" i="4"/>
  <c r="Q4233" i="4" s="1"/>
  <c r="E4233" i="4"/>
  <c r="P4233" i="4" s="1"/>
  <c r="D4233" i="4"/>
  <c r="C4233" i="4"/>
  <c r="B4233" i="4"/>
  <c r="O4233" i="4" s="1"/>
  <c r="A4233" i="4"/>
  <c r="N4232" i="4"/>
  <c r="M4232" i="4"/>
  <c r="L4232" i="4"/>
  <c r="K4232" i="4"/>
  <c r="J4232" i="4"/>
  <c r="T4232" i="4" s="1"/>
  <c r="I4232" i="4"/>
  <c r="S4232" i="4" s="1"/>
  <c r="H4232" i="4"/>
  <c r="G4232" i="4"/>
  <c r="F4232" i="4"/>
  <c r="Q4232" i="4" s="1"/>
  <c r="E4232" i="4"/>
  <c r="R4232" i="4" s="1"/>
  <c r="D4232" i="4"/>
  <c r="C4232" i="4"/>
  <c r="B4232" i="4"/>
  <c r="A4232" i="4"/>
  <c r="N4231" i="4"/>
  <c r="M4231" i="4"/>
  <c r="L4231" i="4"/>
  <c r="K4231" i="4"/>
  <c r="J4231" i="4"/>
  <c r="T4231" i="4" s="1"/>
  <c r="I4231" i="4"/>
  <c r="S4231" i="4" s="1"/>
  <c r="H4231" i="4"/>
  <c r="G4231" i="4"/>
  <c r="F4231" i="4"/>
  <c r="Q4231" i="4" s="1"/>
  <c r="E4231" i="4"/>
  <c r="P4231" i="4" s="1"/>
  <c r="D4231" i="4"/>
  <c r="C4231" i="4"/>
  <c r="B4231" i="4"/>
  <c r="A4231" i="4"/>
  <c r="N4230" i="4"/>
  <c r="M4230" i="4"/>
  <c r="L4230" i="4"/>
  <c r="K4230" i="4"/>
  <c r="J4230" i="4"/>
  <c r="T4230" i="4" s="1"/>
  <c r="I4230" i="4"/>
  <c r="S4230" i="4" s="1"/>
  <c r="H4230" i="4"/>
  <c r="G4230" i="4"/>
  <c r="F4230" i="4"/>
  <c r="Q4230" i="4" s="1"/>
  <c r="E4230" i="4"/>
  <c r="P4230" i="4" s="1"/>
  <c r="D4230" i="4"/>
  <c r="C4230" i="4"/>
  <c r="B4230" i="4"/>
  <c r="A4230" i="4"/>
  <c r="P4229" i="4"/>
  <c r="N4229" i="4"/>
  <c r="M4229" i="4"/>
  <c r="L4229" i="4"/>
  <c r="K4229" i="4"/>
  <c r="J4229" i="4"/>
  <c r="T4229" i="4" s="1"/>
  <c r="I4229" i="4"/>
  <c r="S4229" i="4" s="1"/>
  <c r="H4229" i="4"/>
  <c r="G4229" i="4"/>
  <c r="F4229" i="4"/>
  <c r="R4229" i="4" s="1"/>
  <c r="E4229" i="4"/>
  <c r="D4229" i="4"/>
  <c r="C4229" i="4"/>
  <c r="B4229" i="4"/>
  <c r="O4229" i="4" s="1"/>
  <c r="A4229" i="4"/>
  <c r="N4228" i="4"/>
  <c r="M4228" i="4"/>
  <c r="L4228" i="4"/>
  <c r="K4228" i="4"/>
  <c r="J4228" i="4"/>
  <c r="T4228" i="4" s="1"/>
  <c r="I4228" i="4"/>
  <c r="S4228" i="4" s="1"/>
  <c r="H4228" i="4"/>
  <c r="G4228" i="4"/>
  <c r="F4228" i="4"/>
  <c r="Q4228" i="4" s="1"/>
  <c r="E4228" i="4"/>
  <c r="D4228" i="4"/>
  <c r="C4228" i="4"/>
  <c r="B4228" i="4"/>
  <c r="O4228" i="4" s="1"/>
  <c r="A4228" i="4"/>
  <c r="N4227" i="4"/>
  <c r="M4227" i="4"/>
  <c r="L4227" i="4"/>
  <c r="K4227" i="4"/>
  <c r="J4227" i="4"/>
  <c r="T4227" i="4" s="1"/>
  <c r="I4227" i="4"/>
  <c r="S4227" i="4" s="1"/>
  <c r="H4227" i="4"/>
  <c r="G4227" i="4"/>
  <c r="F4227" i="4"/>
  <c r="R4227" i="4" s="1"/>
  <c r="E4227" i="4"/>
  <c r="P4227" i="4" s="1"/>
  <c r="D4227" i="4"/>
  <c r="C4227" i="4"/>
  <c r="B4227" i="4"/>
  <c r="O4227" i="4" s="1"/>
  <c r="A4227" i="4"/>
  <c r="N4226" i="4"/>
  <c r="M4226" i="4"/>
  <c r="L4226" i="4"/>
  <c r="K4226" i="4"/>
  <c r="J4226" i="4"/>
  <c r="T4226" i="4" s="1"/>
  <c r="I4226" i="4"/>
  <c r="S4226" i="4" s="1"/>
  <c r="H4226" i="4"/>
  <c r="G4226" i="4"/>
  <c r="F4226" i="4"/>
  <c r="Q4226" i="4" s="1"/>
  <c r="E4226" i="4"/>
  <c r="D4226" i="4"/>
  <c r="C4226" i="4"/>
  <c r="B4226" i="4"/>
  <c r="A4226" i="4"/>
  <c r="S4225" i="4"/>
  <c r="N4225" i="4"/>
  <c r="M4225" i="4"/>
  <c r="L4225" i="4"/>
  <c r="K4225" i="4"/>
  <c r="J4225" i="4"/>
  <c r="T4225" i="4" s="1"/>
  <c r="I4225" i="4"/>
  <c r="H4225" i="4"/>
  <c r="G4225" i="4"/>
  <c r="F4225" i="4"/>
  <c r="Q4225" i="4" s="1"/>
  <c r="E4225" i="4"/>
  <c r="D4225" i="4"/>
  <c r="C4225" i="4"/>
  <c r="B4225" i="4"/>
  <c r="O4225" i="4" s="1"/>
  <c r="A4225" i="4"/>
  <c r="R4224" i="4"/>
  <c r="N4224" i="4"/>
  <c r="M4224" i="4"/>
  <c r="L4224" i="4"/>
  <c r="K4224" i="4"/>
  <c r="J4224" i="4"/>
  <c r="I4224" i="4"/>
  <c r="S4224" i="4" s="1"/>
  <c r="H4224" i="4"/>
  <c r="G4224" i="4"/>
  <c r="F4224" i="4"/>
  <c r="Q4224" i="4" s="1"/>
  <c r="E4224" i="4"/>
  <c r="P4224" i="4" s="1"/>
  <c r="D4224" i="4"/>
  <c r="C4224" i="4"/>
  <c r="B4224" i="4"/>
  <c r="A4224" i="4"/>
  <c r="N4223" i="4"/>
  <c r="M4223" i="4"/>
  <c r="L4223" i="4"/>
  <c r="K4223" i="4"/>
  <c r="J4223" i="4"/>
  <c r="I4223" i="4"/>
  <c r="S4223" i="4" s="1"/>
  <c r="H4223" i="4"/>
  <c r="G4223" i="4"/>
  <c r="F4223" i="4"/>
  <c r="Q4223" i="4" s="1"/>
  <c r="E4223" i="4"/>
  <c r="D4223" i="4"/>
  <c r="C4223" i="4"/>
  <c r="B4223" i="4"/>
  <c r="O4223" i="4" s="1"/>
  <c r="A4223" i="4"/>
  <c r="N4222" i="4"/>
  <c r="M4222" i="4"/>
  <c r="L4222" i="4"/>
  <c r="K4222" i="4"/>
  <c r="J4222" i="4"/>
  <c r="I4222" i="4"/>
  <c r="S4222" i="4" s="1"/>
  <c r="H4222" i="4"/>
  <c r="G4222" i="4"/>
  <c r="F4222" i="4"/>
  <c r="Q4222" i="4" s="1"/>
  <c r="E4222" i="4"/>
  <c r="D4222" i="4"/>
  <c r="C4222" i="4"/>
  <c r="B4222" i="4"/>
  <c r="A4222" i="4"/>
  <c r="S4221" i="4"/>
  <c r="N4221" i="4"/>
  <c r="M4221" i="4"/>
  <c r="L4221" i="4"/>
  <c r="K4221" i="4"/>
  <c r="J4221" i="4"/>
  <c r="I4221" i="4"/>
  <c r="H4221" i="4"/>
  <c r="G4221" i="4"/>
  <c r="F4221" i="4"/>
  <c r="Q4221" i="4" s="1"/>
  <c r="E4221" i="4"/>
  <c r="D4221" i="4"/>
  <c r="C4221" i="4"/>
  <c r="B4221" i="4"/>
  <c r="A4221" i="4"/>
  <c r="N4220" i="4"/>
  <c r="M4220" i="4"/>
  <c r="L4220" i="4"/>
  <c r="K4220" i="4"/>
  <c r="J4220" i="4"/>
  <c r="I4220" i="4"/>
  <c r="S4220" i="4" s="1"/>
  <c r="H4220" i="4"/>
  <c r="G4220" i="4"/>
  <c r="F4220" i="4"/>
  <c r="Q4220" i="4" s="1"/>
  <c r="E4220" i="4"/>
  <c r="D4220" i="4"/>
  <c r="C4220" i="4"/>
  <c r="B4220" i="4"/>
  <c r="O4220" i="4" s="1"/>
  <c r="A4220" i="4"/>
  <c r="N4219" i="4"/>
  <c r="M4219" i="4"/>
  <c r="L4219" i="4"/>
  <c r="K4219" i="4"/>
  <c r="J4219" i="4"/>
  <c r="T4219" i="4" s="1"/>
  <c r="I4219" i="4"/>
  <c r="H4219" i="4"/>
  <c r="G4219" i="4"/>
  <c r="F4219" i="4"/>
  <c r="Q4219" i="4" s="1"/>
  <c r="E4219" i="4"/>
  <c r="P4219" i="4" s="1"/>
  <c r="D4219" i="4"/>
  <c r="C4219" i="4"/>
  <c r="B4219" i="4"/>
  <c r="O4219" i="4" s="1"/>
  <c r="A4219" i="4"/>
  <c r="N4218" i="4"/>
  <c r="M4218" i="4"/>
  <c r="L4218" i="4"/>
  <c r="K4218" i="4"/>
  <c r="J4218" i="4"/>
  <c r="I4218" i="4"/>
  <c r="S4218" i="4" s="1"/>
  <c r="H4218" i="4"/>
  <c r="G4218" i="4"/>
  <c r="F4218" i="4"/>
  <c r="Q4218" i="4" s="1"/>
  <c r="E4218" i="4"/>
  <c r="D4218" i="4"/>
  <c r="C4218" i="4"/>
  <c r="B4218" i="4"/>
  <c r="O4218" i="4" s="1"/>
  <c r="A4218" i="4"/>
  <c r="P4217" i="4"/>
  <c r="N4217" i="4"/>
  <c r="M4217" i="4"/>
  <c r="L4217" i="4"/>
  <c r="K4217" i="4"/>
  <c r="J4217" i="4"/>
  <c r="T4217" i="4" s="1"/>
  <c r="I4217" i="4"/>
  <c r="H4217" i="4"/>
  <c r="G4217" i="4"/>
  <c r="F4217" i="4"/>
  <c r="Q4217" i="4" s="1"/>
  <c r="E4217" i="4"/>
  <c r="D4217" i="4"/>
  <c r="C4217" i="4"/>
  <c r="B4217" i="4"/>
  <c r="O4217" i="4" s="1"/>
  <c r="A4217" i="4"/>
  <c r="N4216" i="4"/>
  <c r="M4216" i="4"/>
  <c r="L4216" i="4"/>
  <c r="K4216" i="4"/>
  <c r="J4216" i="4"/>
  <c r="I4216" i="4"/>
  <c r="S4216" i="4" s="1"/>
  <c r="H4216" i="4"/>
  <c r="G4216" i="4"/>
  <c r="F4216" i="4"/>
  <c r="Q4216" i="4" s="1"/>
  <c r="E4216" i="4"/>
  <c r="P4216" i="4" s="1"/>
  <c r="D4216" i="4"/>
  <c r="C4216" i="4"/>
  <c r="B4216" i="4"/>
  <c r="O4216" i="4" s="1"/>
  <c r="A4216" i="4"/>
  <c r="N4215" i="4"/>
  <c r="M4215" i="4"/>
  <c r="L4215" i="4"/>
  <c r="K4215" i="4"/>
  <c r="J4215" i="4"/>
  <c r="I4215" i="4"/>
  <c r="S4215" i="4" s="1"/>
  <c r="H4215" i="4"/>
  <c r="G4215" i="4"/>
  <c r="F4215" i="4"/>
  <c r="Q4215" i="4" s="1"/>
  <c r="E4215" i="4"/>
  <c r="P4215" i="4" s="1"/>
  <c r="D4215" i="4"/>
  <c r="C4215" i="4"/>
  <c r="B4215" i="4"/>
  <c r="A4215" i="4"/>
  <c r="R4214" i="4"/>
  <c r="N4214" i="4"/>
  <c r="M4214" i="4"/>
  <c r="L4214" i="4"/>
  <c r="K4214" i="4"/>
  <c r="J4214" i="4"/>
  <c r="I4214" i="4"/>
  <c r="S4214" i="4" s="1"/>
  <c r="H4214" i="4"/>
  <c r="G4214" i="4"/>
  <c r="F4214" i="4"/>
  <c r="Q4214" i="4" s="1"/>
  <c r="E4214" i="4"/>
  <c r="P4214" i="4" s="1"/>
  <c r="D4214" i="4"/>
  <c r="C4214" i="4"/>
  <c r="B4214" i="4"/>
  <c r="A4214" i="4"/>
  <c r="N4213" i="4"/>
  <c r="M4213" i="4"/>
  <c r="L4213" i="4"/>
  <c r="K4213" i="4"/>
  <c r="J4213" i="4"/>
  <c r="I4213" i="4"/>
  <c r="S4213" i="4" s="1"/>
  <c r="H4213" i="4"/>
  <c r="G4213" i="4"/>
  <c r="F4213" i="4"/>
  <c r="E4213" i="4"/>
  <c r="P4213" i="4" s="1"/>
  <c r="D4213" i="4"/>
  <c r="C4213" i="4"/>
  <c r="B4213" i="4"/>
  <c r="O4213" i="4" s="1"/>
  <c r="A4213" i="4"/>
  <c r="N4212" i="4"/>
  <c r="M4212" i="4"/>
  <c r="L4212" i="4"/>
  <c r="K4212" i="4"/>
  <c r="J4212" i="4"/>
  <c r="T4212" i="4" s="1"/>
  <c r="I4212" i="4"/>
  <c r="S4212" i="4" s="1"/>
  <c r="H4212" i="4"/>
  <c r="G4212" i="4"/>
  <c r="F4212" i="4"/>
  <c r="Q4212" i="4" s="1"/>
  <c r="E4212" i="4"/>
  <c r="P4212" i="4" s="1"/>
  <c r="D4212" i="4"/>
  <c r="C4212" i="4"/>
  <c r="B4212" i="4"/>
  <c r="O4212" i="4" s="1"/>
  <c r="A4212" i="4"/>
  <c r="N4211" i="4"/>
  <c r="M4211" i="4"/>
  <c r="L4211" i="4"/>
  <c r="K4211" i="4"/>
  <c r="J4211" i="4"/>
  <c r="T4211" i="4" s="1"/>
  <c r="I4211" i="4"/>
  <c r="S4211" i="4" s="1"/>
  <c r="H4211" i="4"/>
  <c r="G4211" i="4"/>
  <c r="F4211" i="4"/>
  <c r="Q4211" i="4" s="1"/>
  <c r="E4211" i="4"/>
  <c r="D4211" i="4"/>
  <c r="C4211" i="4"/>
  <c r="B4211" i="4"/>
  <c r="A4211" i="4"/>
  <c r="N4210" i="4"/>
  <c r="M4210" i="4"/>
  <c r="L4210" i="4"/>
  <c r="K4210" i="4"/>
  <c r="J4210" i="4"/>
  <c r="I4210" i="4"/>
  <c r="S4210" i="4" s="1"/>
  <c r="H4210" i="4"/>
  <c r="G4210" i="4"/>
  <c r="F4210" i="4"/>
  <c r="E4210" i="4"/>
  <c r="P4210" i="4" s="1"/>
  <c r="D4210" i="4"/>
  <c r="C4210" i="4"/>
  <c r="B4210" i="4"/>
  <c r="O4210" i="4" s="1"/>
  <c r="A4210" i="4"/>
  <c r="T4209" i="4"/>
  <c r="N4209" i="4"/>
  <c r="M4209" i="4"/>
  <c r="L4209" i="4"/>
  <c r="K4209" i="4"/>
  <c r="J4209" i="4"/>
  <c r="I4209" i="4"/>
  <c r="H4209" i="4"/>
  <c r="G4209" i="4"/>
  <c r="F4209" i="4"/>
  <c r="Q4209" i="4" s="1"/>
  <c r="E4209" i="4"/>
  <c r="D4209" i="4"/>
  <c r="C4209" i="4"/>
  <c r="B4209" i="4"/>
  <c r="O4209" i="4" s="1"/>
  <c r="A4209" i="4"/>
  <c r="Q4208" i="4"/>
  <c r="N4208" i="4"/>
  <c r="M4208" i="4"/>
  <c r="L4208" i="4"/>
  <c r="K4208" i="4"/>
  <c r="J4208" i="4"/>
  <c r="I4208" i="4"/>
  <c r="S4208" i="4" s="1"/>
  <c r="H4208" i="4"/>
  <c r="G4208" i="4"/>
  <c r="F4208" i="4"/>
  <c r="E4208" i="4"/>
  <c r="U4208" i="4" s="1"/>
  <c r="V4208" i="4" s="1"/>
  <c r="X4208" i="4" s="1"/>
  <c r="D4208" i="4"/>
  <c r="C4208" i="4"/>
  <c r="B4208" i="4"/>
  <c r="O4208" i="4" s="1"/>
  <c r="A4208" i="4"/>
  <c r="Q4207" i="4"/>
  <c r="N4207" i="4"/>
  <c r="M4207" i="4"/>
  <c r="L4207" i="4"/>
  <c r="K4207" i="4"/>
  <c r="J4207" i="4"/>
  <c r="T4207" i="4" s="1"/>
  <c r="I4207" i="4"/>
  <c r="S4207" i="4" s="1"/>
  <c r="H4207" i="4"/>
  <c r="G4207" i="4"/>
  <c r="F4207" i="4"/>
  <c r="E4207" i="4"/>
  <c r="D4207" i="4"/>
  <c r="C4207" i="4"/>
  <c r="B4207" i="4"/>
  <c r="O4207" i="4" s="1"/>
  <c r="A4207" i="4"/>
  <c r="N4206" i="4"/>
  <c r="M4206" i="4"/>
  <c r="L4206" i="4"/>
  <c r="K4206" i="4"/>
  <c r="J4206" i="4"/>
  <c r="T4206" i="4" s="1"/>
  <c r="I4206" i="4"/>
  <c r="S4206" i="4" s="1"/>
  <c r="H4206" i="4"/>
  <c r="G4206" i="4"/>
  <c r="F4206" i="4"/>
  <c r="Q4206" i="4" s="1"/>
  <c r="E4206" i="4"/>
  <c r="D4206" i="4"/>
  <c r="C4206" i="4"/>
  <c r="B4206" i="4"/>
  <c r="O4206" i="4" s="1"/>
  <c r="A4206" i="4"/>
  <c r="N4205" i="4"/>
  <c r="M4205" i="4"/>
  <c r="L4205" i="4"/>
  <c r="K4205" i="4"/>
  <c r="J4205" i="4"/>
  <c r="T4205" i="4" s="1"/>
  <c r="I4205" i="4"/>
  <c r="S4205" i="4" s="1"/>
  <c r="H4205" i="4"/>
  <c r="G4205" i="4"/>
  <c r="F4205" i="4"/>
  <c r="Q4205" i="4" s="1"/>
  <c r="E4205" i="4"/>
  <c r="D4205" i="4"/>
  <c r="C4205" i="4"/>
  <c r="B4205" i="4"/>
  <c r="O4205" i="4" s="1"/>
  <c r="A4205" i="4"/>
  <c r="T4204" i="4"/>
  <c r="N4204" i="4"/>
  <c r="M4204" i="4"/>
  <c r="L4204" i="4"/>
  <c r="K4204" i="4"/>
  <c r="J4204" i="4"/>
  <c r="I4204" i="4"/>
  <c r="S4204" i="4" s="1"/>
  <c r="H4204" i="4"/>
  <c r="G4204" i="4"/>
  <c r="F4204" i="4"/>
  <c r="E4204" i="4"/>
  <c r="P4204" i="4" s="1"/>
  <c r="D4204" i="4"/>
  <c r="C4204" i="4"/>
  <c r="B4204" i="4"/>
  <c r="O4204" i="4" s="1"/>
  <c r="A4204" i="4"/>
  <c r="Q4203" i="4"/>
  <c r="N4203" i="4"/>
  <c r="M4203" i="4"/>
  <c r="L4203" i="4"/>
  <c r="K4203" i="4"/>
  <c r="J4203" i="4"/>
  <c r="I4203" i="4"/>
  <c r="S4203" i="4" s="1"/>
  <c r="H4203" i="4"/>
  <c r="G4203" i="4"/>
  <c r="F4203" i="4"/>
  <c r="E4203" i="4"/>
  <c r="D4203" i="4"/>
  <c r="C4203" i="4"/>
  <c r="B4203" i="4"/>
  <c r="A4203" i="4"/>
  <c r="N4202" i="4"/>
  <c r="M4202" i="4"/>
  <c r="L4202" i="4"/>
  <c r="K4202" i="4"/>
  <c r="J4202" i="4"/>
  <c r="T4202" i="4" s="1"/>
  <c r="I4202" i="4"/>
  <c r="S4202" i="4" s="1"/>
  <c r="H4202" i="4"/>
  <c r="G4202" i="4"/>
  <c r="F4202" i="4"/>
  <c r="Q4202" i="4" s="1"/>
  <c r="E4202" i="4"/>
  <c r="P4202" i="4" s="1"/>
  <c r="D4202" i="4"/>
  <c r="C4202" i="4"/>
  <c r="B4202" i="4"/>
  <c r="O4202" i="4" s="1"/>
  <c r="A4202" i="4"/>
  <c r="P4201" i="4"/>
  <c r="O4201" i="4"/>
  <c r="N4201" i="4"/>
  <c r="M4201" i="4"/>
  <c r="L4201" i="4"/>
  <c r="K4201" i="4"/>
  <c r="J4201" i="4"/>
  <c r="I4201" i="4"/>
  <c r="S4201" i="4" s="1"/>
  <c r="H4201" i="4"/>
  <c r="G4201" i="4"/>
  <c r="F4201" i="4"/>
  <c r="Q4201" i="4" s="1"/>
  <c r="E4201" i="4"/>
  <c r="D4201" i="4"/>
  <c r="C4201" i="4"/>
  <c r="B4201" i="4"/>
  <c r="A4201" i="4"/>
  <c r="Q4200" i="4"/>
  <c r="N4200" i="4"/>
  <c r="M4200" i="4"/>
  <c r="L4200" i="4"/>
  <c r="K4200" i="4"/>
  <c r="J4200" i="4"/>
  <c r="I4200" i="4"/>
  <c r="S4200" i="4" s="1"/>
  <c r="H4200" i="4"/>
  <c r="G4200" i="4"/>
  <c r="F4200" i="4"/>
  <c r="R4200" i="4" s="1"/>
  <c r="E4200" i="4"/>
  <c r="P4200" i="4" s="1"/>
  <c r="D4200" i="4"/>
  <c r="C4200" i="4"/>
  <c r="B4200" i="4"/>
  <c r="A4200" i="4"/>
  <c r="N4199" i="4"/>
  <c r="M4199" i="4"/>
  <c r="L4199" i="4"/>
  <c r="K4199" i="4"/>
  <c r="J4199" i="4"/>
  <c r="T4199" i="4" s="1"/>
  <c r="I4199" i="4"/>
  <c r="S4199" i="4" s="1"/>
  <c r="H4199" i="4"/>
  <c r="G4199" i="4"/>
  <c r="F4199" i="4"/>
  <c r="Q4199" i="4" s="1"/>
  <c r="E4199" i="4"/>
  <c r="P4199" i="4" s="1"/>
  <c r="D4199" i="4"/>
  <c r="C4199" i="4"/>
  <c r="B4199" i="4"/>
  <c r="A4199" i="4"/>
  <c r="N4198" i="4"/>
  <c r="M4198" i="4"/>
  <c r="L4198" i="4"/>
  <c r="K4198" i="4"/>
  <c r="J4198" i="4"/>
  <c r="T4198" i="4" s="1"/>
  <c r="I4198" i="4"/>
  <c r="S4198" i="4" s="1"/>
  <c r="H4198" i="4"/>
  <c r="G4198" i="4"/>
  <c r="F4198" i="4"/>
  <c r="E4198" i="4"/>
  <c r="P4198" i="4" s="1"/>
  <c r="D4198" i="4"/>
  <c r="C4198" i="4"/>
  <c r="B4198" i="4"/>
  <c r="O4198" i="4" s="1"/>
  <c r="A4198" i="4"/>
  <c r="N4197" i="4"/>
  <c r="M4197" i="4"/>
  <c r="L4197" i="4"/>
  <c r="K4197" i="4"/>
  <c r="J4197" i="4"/>
  <c r="T4197" i="4" s="1"/>
  <c r="I4197" i="4"/>
  <c r="H4197" i="4"/>
  <c r="G4197" i="4"/>
  <c r="F4197" i="4"/>
  <c r="Q4197" i="4" s="1"/>
  <c r="E4197" i="4"/>
  <c r="D4197" i="4"/>
  <c r="C4197" i="4"/>
  <c r="B4197" i="4"/>
  <c r="A4197" i="4"/>
  <c r="N4196" i="4"/>
  <c r="M4196" i="4"/>
  <c r="L4196" i="4"/>
  <c r="K4196" i="4"/>
  <c r="J4196" i="4"/>
  <c r="T4196" i="4" s="1"/>
  <c r="I4196" i="4"/>
  <c r="S4196" i="4" s="1"/>
  <c r="H4196" i="4"/>
  <c r="G4196" i="4"/>
  <c r="F4196" i="4"/>
  <c r="Q4196" i="4" s="1"/>
  <c r="E4196" i="4"/>
  <c r="P4196" i="4" s="1"/>
  <c r="D4196" i="4"/>
  <c r="C4196" i="4"/>
  <c r="B4196" i="4"/>
  <c r="O4196" i="4" s="1"/>
  <c r="A4196" i="4"/>
  <c r="N4195" i="4"/>
  <c r="M4195" i="4"/>
  <c r="L4195" i="4"/>
  <c r="K4195" i="4"/>
  <c r="J4195" i="4"/>
  <c r="I4195" i="4"/>
  <c r="S4195" i="4" s="1"/>
  <c r="H4195" i="4"/>
  <c r="G4195" i="4"/>
  <c r="F4195" i="4"/>
  <c r="Q4195" i="4" s="1"/>
  <c r="E4195" i="4"/>
  <c r="D4195" i="4"/>
  <c r="C4195" i="4"/>
  <c r="B4195" i="4"/>
  <c r="O4195" i="4" s="1"/>
  <c r="A4195" i="4"/>
  <c r="N4194" i="4"/>
  <c r="M4194" i="4"/>
  <c r="L4194" i="4"/>
  <c r="K4194" i="4"/>
  <c r="J4194" i="4"/>
  <c r="T4194" i="4" s="1"/>
  <c r="I4194" i="4"/>
  <c r="S4194" i="4" s="1"/>
  <c r="H4194" i="4"/>
  <c r="G4194" i="4"/>
  <c r="F4194" i="4"/>
  <c r="E4194" i="4"/>
  <c r="P4194" i="4" s="1"/>
  <c r="D4194" i="4"/>
  <c r="C4194" i="4"/>
  <c r="B4194" i="4"/>
  <c r="O4194" i="4" s="1"/>
  <c r="A4194" i="4"/>
  <c r="N4193" i="4"/>
  <c r="M4193" i="4"/>
  <c r="L4193" i="4"/>
  <c r="K4193" i="4"/>
  <c r="J4193" i="4"/>
  <c r="T4193" i="4" s="1"/>
  <c r="I4193" i="4"/>
  <c r="S4193" i="4" s="1"/>
  <c r="H4193" i="4"/>
  <c r="G4193" i="4"/>
  <c r="F4193" i="4"/>
  <c r="Q4193" i="4" s="1"/>
  <c r="E4193" i="4"/>
  <c r="P4193" i="4" s="1"/>
  <c r="D4193" i="4"/>
  <c r="C4193" i="4"/>
  <c r="B4193" i="4"/>
  <c r="O4193" i="4" s="1"/>
  <c r="A4193" i="4"/>
  <c r="W4192" i="4"/>
  <c r="N4192" i="4"/>
  <c r="M4192" i="4"/>
  <c r="L4192" i="4"/>
  <c r="K4192" i="4"/>
  <c r="J4192" i="4"/>
  <c r="T4192" i="4" s="1"/>
  <c r="I4192" i="4"/>
  <c r="S4192" i="4" s="1"/>
  <c r="H4192" i="4"/>
  <c r="G4192" i="4"/>
  <c r="F4192" i="4"/>
  <c r="Q4192" i="4" s="1"/>
  <c r="E4192" i="4"/>
  <c r="P4192" i="4" s="1"/>
  <c r="D4192" i="4"/>
  <c r="C4192" i="4"/>
  <c r="B4192" i="4"/>
  <c r="O4192" i="4" s="1"/>
  <c r="A4192" i="4"/>
  <c r="Q4191" i="4"/>
  <c r="N4191" i="4"/>
  <c r="M4191" i="4"/>
  <c r="L4191" i="4"/>
  <c r="K4191" i="4"/>
  <c r="J4191" i="4"/>
  <c r="T4191" i="4" s="1"/>
  <c r="I4191" i="4"/>
  <c r="S4191" i="4" s="1"/>
  <c r="H4191" i="4"/>
  <c r="G4191" i="4"/>
  <c r="F4191" i="4"/>
  <c r="E4191" i="4"/>
  <c r="D4191" i="4"/>
  <c r="C4191" i="4"/>
  <c r="B4191" i="4"/>
  <c r="O4191" i="4" s="1"/>
  <c r="A4191" i="4"/>
  <c r="N4190" i="4"/>
  <c r="M4190" i="4"/>
  <c r="L4190" i="4"/>
  <c r="K4190" i="4"/>
  <c r="J4190" i="4"/>
  <c r="T4190" i="4" s="1"/>
  <c r="I4190" i="4"/>
  <c r="S4190" i="4" s="1"/>
  <c r="H4190" i="4"/>
  <c r="G4190" i="4"/>
  <c r="F4190" i="4"/>
  <c r="E4190" i="4"/>
  <c r="P4190" i="4" s="1"/>
  <c r="D4190" i="4"/>
  <c r="C4190" i="4"/>
  <c r="B4190" i="4"/>
  <c r="O4190" i="4" s="1"/>
  <c r="A4190" i="4"/>
  <c r="N4189" i="4"/>
  <c r="M4189" i="4"/>
  <c r="L4189" i="4"/>
  <c r="K4189" i="4"/>
  <c r="J4189" i="4"/>
  <c r="T4189" i="4" s="1"/>
  <c r="I4189" i="4"/>
  <c r="S4189" i="4" s="1"/>
  <c r="H4189" i="4"/>
  <c r="G4189" i="4"/>
  <c r="F4189" i="4"/>
  <c r="Q4189" i="4" s="1"/>
  <c r="E4189" i="4"/>
  <c r="P4189" i="4" s="1"/>
  <c r="D4189" i="4"/>
  <c r="C4189" i="4"/>
  <c r="B4189" i="4"/>
  <c r="O4189" i="4" s="1"/>
  <c r="A4189" i="4"/>
  <c r="N4188" i="4"/>
  <c r="M4188" i="4"/>
  <c r="L4188" i="4"/>
  <c r="K4188" i="4"/>
  <c r="J4188" i="4"/>
  <c r="I4188" i="4"/>
  <c r="S4188" i="4" s="1"/>
  <c r="H4188" i="4"/>
  <c r="G4188" i="4"/>
  <c r="F4188" i="4"/>
  <c r="Q4188" i="4" s="1"/>
  <c r="E4188" i="4"/>
  <c r="D4188" i="4"/>
  <c r="C4188" i="4"/>
  <c r="B4188" i="4"/>
  <c r="A4188" i="4"/>
  <c r="N4187" i="4"/>
  <c r="M4187" i="4"/>
  <c r="L4187" i="4"/>
  <c r="K4187" i="4"/>
  <c r="J4187" i="4"/>
  <c r="I4187" i="4"/>
  <c r="S4187" i="4" s="1"/>
  <c r="H4187" i="4"/>
  <c r="G4187" i="4"/>
  <c r="F4187" i="4"/>
  <c r="Q4187" i="4" s="1"/>
  <c r="E4187" i="4"/>
  <c r="P4187" i="4" s="1"/>
  <c r="D4187" i="4"/>
  <c r="C4187" i="4"/>
  <c r="B4187" i="4"/>
  <c r="A4187" i="4"/>
  <c r="N4186" i="4"/>
  <c r="M4186" i="4"/>
  <c r="L4186" i="4"/>
  <c r="K4186" i="4"/>
  <c r="J4186" i="4"/>
  <c r="T4186" i="4" s="1"/>
  <c r="I4186" i="4"/>
  <c r="S4186" i="4" s="1"/>
  <c r="H4186" i="4"/>
  <c r="G4186" i="4"/>
  <c r="F4186" i="4"/>
  <c r="Q4186" i="4" s="1"/>
  <c r="E4186" i="4"/>
  <c r="P4186" i="4" s="1"/>
  <c r="D4186" i="4"/>
  <c r="C4186" i="4"/>
  <c r="B4186" i="4"/>
  <c r="O4186" i="4" s="1"/>
  <c r="A4186" i="4"/>
  <c r="N4185" i="4"/>
  <c r="M4185" i="4"/>
  <c r="L4185" i="4"/>
  <c r="K4185" i="4"/>
  <c r="J4185" i="4"/>
  <c r="T4185" i="4" s="1"/>
  <c r="I4185" i="4"/>
  <c r="S4185" i="4" s="1"/>
  <c r="H4185" i="4"/>
  <c r="G4185" i="4"/>
  <c r="F4185" i="4"/>
  <c r="E4185" i="4"/>
  <c r="P4185" i="4" s="1"/>
  <c r="D4185" i="4"/>
  <c r="C4185" i="4"/>
  <c r="B4185" i="4"/>
  <c r="O4185" i="4" s="1"/>
  <c r="A4185" i="4"/>
  <c r="P4184" i="4"/>
  <c r="N4184" i="4"/>
  <c r="M4184" i="4"/>
  <c r="L4184" i="4"/>
  <c r="K4184" i="4"/>
  <c r="J4184" i="4"/>
  <c r="T4184" i="4" s="1"/>
  <c r="I4184" i="4"/>
  <c r="S4184" i="4" s="1"/>
  <c r="H4184" i="4"/>
  <c r="G4184" i="4"/>
  <c r="F4184" i="4"/>
  <c r="E4184" i="4"/>
  <c r="D4184" i="4"/>
  <c r="C4184" i="4"/>
  <c r="B4184" i="4"/>
  <c r="O4184" i="4" s="1"/>
  <c r="A4184" i="4"/>
  <c r="N4183" i="4"/>
  <c r="M4183" i="4"/>
  <c r="L4183" i="4"/>
  <c r="K4183" i="4"/>
  <c r="J4183" i="4"/>
  <c r="T4183" i="4" s="1"/>
  <c r="I4183" i="4"/>
  <c r="H4183" i="4"/>
  <c r="G4183" i="4"/>
  <c r="F4183" i="4"/>
  <c r="Q4183" i="4" s="1"/>
  <c r="E4183" i="4"/>
  <c r="P4183" i="4" s="1"/>
  <c r="D4183" i="4"/>
  <c r="C4183" i="4"/>
  <c r="B4183" i="4"/>
  <c r="O4183" i="4" s="1"/>
  <c r="A4183" i="4"/>
  <c r="T4182" i="4"/>
  <c r="N4182" i="4"/>
  <c r="M4182" i="4"/>
  <c r="L4182" i="4"/>
  <c r="K4182" i="4"/>
  <c r="J4182" i="4"/>
  <c r="I4182" i="4"/>
  <c r="S4182" i="4" s="1"/>
  <c r="H4182" i="4"/>
  <c r="G4182" i="4"/>
  <c r="F4182" i="4"/>
  <c r="E4182" i="4"/>
  <c r="P4182" i="4" s="1"/>
  <c r="D4182" i="4"/>
  <c r="C4182" i="4"/>
  <c r="B4182" i="4"/>
  <c r="O4182" i="4" s="1"/>
  <c r="A4182" i="4"/>
  <c r="T4181" i="4"/>
  <c r="N4181" i="4"/>
  <c r="M4181" i="4"/>
  <c r="L4181" i="4"/>
  <c r="K4181" i="4"/>
  <c r="J4181" i="4"/>
  <c r="I4181" i="4"/>
  <c r="H4181" i="4"/>
  <c r="G4181" i="4"/>
  <c r="F4181" i="4"/>
  <c r="Q4181" i="4" s="1"/>
  <c r="E4181" i="4"/>
  <c r="P4181" i="4" s="1"/>
  <c r="D4181" i="4"/>
  <c r="C4181" i="4"/>
  <c r="B4181" i="4"/>
  <c r="O4181" i="4" s="1"/>
  <c r="A4181" i="4"/>
  <c r="Q4180" i="4"/>
  <c r="N4180" i="4"/>
  <c r="M4180" i="4"/>
  <c r="L4180" i="4"/>
  <c r="K4180" i="4"/>
  <c r="J4180" i="4"/>
  <c r="T4180" i="4" s="1"/>
  <c r="I4180" i="4"/>
  <c r="S4180" i="4" s="1"/>
  <c r="H4180" i="4"/>
  <c r="G4180" i="4"/>
  <c r="F4180" i="4"/>
  <c r="E4180" i="4"/>
  <c r="P4180" i="4" s="1"/>
  <c r="D4180" i="4"/>
  <c r="C4180" i="4"/>
  <c r="B4180" i="4"/>
  <c r="O4180" i="4" s="1"/>
  <c r="A4180" i="4"/>
  <c r="N4179" i="4"/>
  <c r="M4179" i="4"/>
  <c r="L4179" i="4"/>
  <c r="K4179" i="4"/>
  <c r="J4179" i="4"/>
  <c r="I4179" i="4"/>
  <c r="S4179" i="4" s="1"/>
  <c r="H4179" i="4"/>
  <c r="G4179" i="4"/>
  <c r="F4179" i="4"/>
  <c r="Q4179" i="4" s="1"/>
  <c r="E4179" i="4"/>
  <c r="D4179" i="4"/>
  <c r="C4179" i="4"/>
  <c r="B4179" i="4"/>
  <c r="O4179" i="4" s="1"/>
  <c r="A4179" i="4"/>
  <c r="N4178" i="4"/>
  <c r="M4178" i="4"/>
  <c r="L4178" i="4"/>
  <c r="K4178" i="4"/>
  <c r="J4178" i="4"/>
  <c r="T4178" i="4" s="1"/>
  <c r="I4178" i="4"/>
  <c r="H4178" i="4"/>
  <c r="G4178" i="4"/>
  <c r="F4178" i="4"/>
  <c r="E4178" i="4"/>
  <c r="D4178" i="4"/>
  <c r="C4178" i="4"/>
  <c r="B4178" i="4"/>
  <c r="O4178" i="4" s="1"/>
  <c r="A4178" i="4"/>
  <c r="W4177" i="4"/>
  <c r="N4177" i="4"/>
  <c r="M4177" i="4"/>
  <c r="L4177" i="4"/>
  <c r="K4177" i="4"/>
  <c r="J4177" i="4"/>
  <c r="T4177" i="4" s="1"/>
  <c r="I4177" i="4"/>
  <c r="S4177" i="4" s="1"/>
  <c r="H4177" i="4"/>
  <c r="G4177" i="4"/>
  <c r="F4177" i="4"/>
  <c r="Q4177" i="4" s="1"/>
  <c r="E4177" i="4"/>
  <c r="R4177" i="4" s="1"/>
  <c r="D4177" i="4"/>
  <c r="C4177" i="4"/>
  <c r="B4177" i="4"/>
  <c r="O4177" i="4" s="1"/>
  <c r="A4177" i="4"/>
  <c r="P4176" i="4"/>
  <c r="N4176" i="4"/>
  <c r="M4176" i="4"/>
  <c r="L4176" i="4"/>
  <c r="K4176" i="4"/>
  <c r="J4176" i="4"/>
  <c r="T4176" i="4" s="1"/>
  <c r="I4176" i="4"/>
  <c r="S4176" i="4" s="1"/>
  <c r="H4176" i="4"/>
  <c r="G4176" i="4"/>
  <c r="F4176" i="4"/>
  <c r="Q4176" i="4" s="1"/>
  <c r="E4176" i="4"/>
  <c r="D4176" i="4"/>
  <c r="C4176" i="4"/>
  <c r="B4176" i="4"/>
  <c r="O4176" i="4" s="1"/>
  <c r="A4176" i="4"/>
  <c r="N4175" i="4"/>
  <c r="M4175" i="4"/>
  <c r="L4175" i="4"/>
  <c r="K4175" i="4"/>
  <c r="J4175" i="4"/>
  <c r="T4175" i="4" s="1"/>
  <c r="I4175" i="4"/>
  <c r="S4175" i="4" s="1"/>
  <c r="H4175" i="4"/>
  <c r="G4175" i="4"/>
  <c r="F4175" i="4"/>
  <c r="E4175" i="4"/>
  <c r="P4175" i="4" s="1"/>
  <c r="D4175" i="4"/>
  <c r="C4175" i="4"/>
  <c r="B4175" i="4"/>
  <c r="A4175" i="4"/>
  <c r="Q4174" i="4"/>
  <c r="N4174" i="4"/>
  <c r="M4174" i="4"/>
  <c r="L4174" i="4"/>
  <c r="K4174" i="4"/>
  <c r="J4174" i="4"/>
  <c r="I4174" i="4"/>
  <c r="S4174" i="4" s="1"/>
  <c r="H4174" i="4"/>
  <c r="G4174" i="4"/>
  <c r="F4174" i="4"/>
  <c r="E4174" i="4"/>
  <c r="D4174" i="4"/>
  <c r="C4174" i="4"/>
  <c r="B4174" i="4"/>
  <c r="A4174" i="4"/>
  <c r="N4173" i="4"/>
  <c r="M4173" i="4"/>
  <c r="L4173" i="4"/>
  <c r="K4173" i="4"/>
  <c r="J4173" i="4"/>
  <c r="T4173" i="4" s="1"/>
  <c r="I4173" i="4"/>
  <c r="S4173" i="4" s="1"/>
  <c r="H4173" i="4"/>
  <c r="G4173" i="4"/>
  <c r="F4173" i="4"/>
  <c r="Q4173" i="4" s="1"/>
  <c r="E4173" i="4"/>
  <c r="R4173" i="4" s="1"/>
  <c r="D4173" i="4"/>
  <c r="C4173" i="4"/>
  <c r="B4173" i="4"/>
  <c r="A4173" i="4"/>
  <c r="N4172" i="4"/>
  <c r="M4172" i="4"/>
  <c r="L4172" i="4"/>
  <c r="K4172" i="4"/>
  <c r="J4172" i="4"/>
  <c r="T4172" i="4" s="1"/>
  <c r="I4172" i="4"/>
  <c r="H4172" i="4"/>
  <c r="G4172" i="4"/>
  <c r="F4172" i="4"/>
  <c r="Q4172" i="4" s="1"/>
  <c r="E4172" i="4"/>
  <c r="P4172" i="4" s="1"/>
  <c r="D4172" i="4"/>
  <c r="C4172" i="4"/>
  <c r="B4172" i="4"/>
  <c r="A4172" i="4"/>
  <c r="N4171" i="4"/>
  <c r="M4171" i="4"/>
  <c r="L4171" i="4"/>
  <c r="K4171" i="4"/>
  <c r="J4171" i="4"/>
  <c r="I4171" i="4"/>
  <c r="S4171" i="4" s="1"/>
  <c r="H4171" i="4"/>
  <c r="G4171" i="4"/>
  <c r="F4171" i="4"/>
  <c r="Q4171" i="4" s="1"/>
  <c r="E4171" i="4"/>
  <c r="D4171" i="4"/>
  <c r="C4171" i="4"/>
  <c r="B4171" i="4"/>
  <c r="A4171" i="4"/>
  <c r="N4170" i="4"/>
  <c r="M4170" i="4"/>
  <c r="L4170" i="4"/>
  <c r="K4170" i="4"/>
  <c r="J4170" i="4"/>
  <c r="T4170" i="4" s="1"/>
  <c r="I4170" i="4"/>
  <c r="H4170" i="4"/>
  <c r="G4170" i="4"/>
  <c r="F4170" i="4"/>
  <c r="Q4170" i="4" s="1"/>
  <c r="E4170" i="4"/>
  <c r="D4170" i="4"/>
  <c r="C4170" i="4"/>
  <c r="B4170" i="4"/>
  <c r="O4170" i="4" s="1"/>
  <c r="A4170" i="4"/>
  <c r="N4169" i="4"/>
  <c r="M4169" i="4"/>
  <c r="L4169" i="4"/>
  <c r="K4169" i="4"/>
  <c r="J4169" i="4"/>
  <c r="T4169" i="4" s="1"/>
  <c r="I4169" i="4"/>
  <c r="S4169" i="4" s="1"/>
  <c r="H4169" i="4"/>
  <c r="G4169" i="4"/>
  <c r="F4169" i="4"/>
  <c r="Q4169" i="4" s="1"/>
  <c r="E4169" i="4"/>
  <c r="P4169" i="4" s="1"/>
  <c r="D4169" i="4"/>
  <c r="C4169" i="4"/>
  <c r="B4169" i="4"/>
  <c r="O4169" i="4" s="1"/>
  <c r="A4169" i="4"/>
  <c r="N4168" i="4"/>
  <c r="M4168" i="4"/>
  <c r="L4168" i="4"/>
  <c r="K4168" i="4"/>
  <c r="J4168" i="4"/>
  <c r="T4168" i="4" s="1"/>
  <c r="I4168" i="4"/>
  <c r="H4168" i="4"/>
  <c r="G4168" i="4"/>
  <c r="F4168" i="4"/>
  <c r="Q4168" i="4" s="1"/>
  <c r="E4168" i="4"/>
  <c r="D4168" i="4"/>
  <c r="C4168" i="4"/>
  <c r="B4168" i="4"/>
  <c r="O4168" i="4" s="1"/>
  <c r="A4168" i="4"/>
  <c r="N4167" i="4"/>
  <c r="M4167" i="4"/>
  <c r="L4167" i="4"/>
  <c r="K4167" i="4"/>
  <c r="J4167" i="4"/>
  <c r="T4167" i="4" s="1"/>
  <c r="I4167" i="4"/>
  <c r="S4167" i="4" s="1"/>
  <c r="H4167" i="4"/>
  <c r="G4167" i="4"/>
  <c r="F4167" i="4"/>
  <c r="R4167" i="4" s="1"/>
  <c r="E4167" i="4"/>
  <c r="P4167" i="4" s="1"/>
  <c r="D4167" i="4"/>
  <c r="C4167" i="4"/>
  <c r="B4167" i="4"/>
  <c r="O4167" i="4" s="1"/>
  <c r="A4167" i="4"/>
  <c r="N4166" i="4"/>
  <c r="M4166" i="4"/>
  <c r="L4166" i="4"/>
  <c r="K4166" i="4"/>
  <c r="J4166" i="4"/>
  <c r="T4166" i="4" s="1"/>
  <c r="I4166" i="4"/>
  <c r="S4166" i="4" s="1"/>
  <c r="H4166" i="4"/>
  <c r="G4166" i="4"/>
  <c r="F4166" i="4"/>
  <c r="Q4166" i="4" s="1"/>
  <c r="E4166" i="4"/>
  <c r="D4166" i="4"/>
  <c r="C4166" i="4"/>
  <c r="B4166" i="4"/>
  <c r="A4166" i="4"/>
  <c r="N4165" i="4"/>
  <c r="M4165" i="4"/>
  <c r="L4165" i="4"/>
  <c r="K4165" i="4"/>
  <c r="J4165" i="4"/>
  <c r="I4165" i="4"/>
  <c r="S4165" i="4" s="1"/>
  <c r="H4165" i="4"/>
  <c r="G4165" i="4"/>
  <c r="F4165" i="4"/>
  <c r="Q4165" i="4" s="1"/>
  <c r="E4165" i="4"/>
  <c r="D4165" i="4"/>
  <c r="C4165" i="4"/>
  <c r="B4165" i="4"/>
  <c r="A4165" i="4"/>
  <c r="T4164" i="4"/>
  <c r="N4164" i="4"/>
  <c r="M4164" i="4"/>
  <c r="L4164" i="4"/>
  <c r="K4164" i="4"/>
  <c r="J4164" i="4"/>
  <c r="I4164" i="4"/>
  <c r="S4164" i="4" s="1"/>
  <c r="H4164" i="4"/>
  <c r="G4164" i="4"/>
  <c r="F4164" i="4"/>
  <c r="Q4164" i="4" s="1"/>
  <c r="E4164" i="4"/>
  <c r="D4164" i="4"/>
  <c r="C4164" i="4"/>
  <c r="B4164" i="4"/>
  <c r="O4164" i="4" s="1"/>
  <c r="A4164" i="4"/>
  <c r="N4163" i="4"/>
  <c r="M4163" i="4"/>
  <c r="L4163" i="4"/>
  <c r="K4163" i="4"/>
  <c r="J4163" i="4"/>
  <c r="T4163" i="4" s="1"/>
  <c r="I4163" i="4"/>
  <c r="S4163" i="4" s="1"/>
  <c r="H4163" i="4"/>
  <c r="G4163" i="4"/>
  <c r="F4163" i="4"/>
  <c r="Q4163" i="4" s="1"/>
  <c r="E4163" i="4"/>
  <c r="P4163" i="4" s="1"/>
  <c r="D4163" i="4"/>
  <c r="C4163" i="4"/>
  <c r="B4163" i="4"/>
  <c r="O4163" i="4" s="1"/>
  <c r="A4163" i="4"/>
  <c r="P4162" i="4"/>
  <c r="O4162" i="4"/>
  <c r="N4162" i="4"/>
  <c r="M4162" i="4"/>
  <c r="L4162" i="4"/>
  <c r="K4162" i="4"/>
  <c r="J4162" i="4"/>
  <c r="T4162" i="4" s="1"/>
  <c r="I4162" i="4"/>
  <c r="S4162" i="4" s="1"/>
  <c r="H4162" i="4"/>
  <c r="G4162" i="4"/>
  <c r="F4162" i="4"/>
  <c r="Q4162" i="4" s="1"/>
  <c r="E4162" i="4"/>
  <c r="D4162" i="4"/>
  <c r="C4162" i="4"/>
  <c r="B4162" i="4"/>
  <c r="A4162" i="4"/>
  <c r="R4161" i="4"/>
  <c r="Q4161" i="4"/>
  <c r="N4161" i="4"/>
  <c r="M4161" i="4"/>
  <c r="L4161" i="4"/>
  <c r="K4161" i="4"/>
  <c r="J4161" i="4"/>
  <c r="T4161" i="4" s="1"/>
  <c r="I4161" i="4"/>
  <c r="S4161" i="4" s="1"/>
  <c r="H4161" i="4"/>
  <c r="G4161" i="4"/>
  <c r="F4161" i="4"/>
  <c r="E4161" i="4"/>
  <c r="P4161" i="4" s="1"/>
  <c r="D4161" i="4"/>
  <c r="C4161" i="4"/>
  <c r="B4161" i="4"/>
  <c r="O4161" i="4" s="1"/>
  <c r="A4161" i="4"/>
  <c r="O4160" i="4"/>
  <c r="N4160" i="4"/>
  <c r="M4160" i="4"/>
  <c r="L4160" i="4"/>
  <c r="K4160" i="4"/>
  <c r="J4160" i="4"/>
  <c r="T4160" i="4" s="1"/>
  <c r="I4160" i="4"/>
  <c r="S4160" i="4" s="1"/>
  <c r="H4160" i="4"/>
  <c r="G4160" i="4"/>
  <c r="F4160" i="4"/>
  <c r="Q4160" i="4" s="1"/>
  <c r="E4160" i="4"/>
  <c r="D4160" i="4"/>
  <c r="Y4160" i="4" s="1"/>
  <c r="C4160" i="4"/>
  <c r="B4160" i="4"/>
  <c r="A4160" i="4"/>
  <c r="P4159" i="4"/>
  <c r="N4159" i="4"/>
  <c r="M4159" i="4"/>
  <c r="L4159" i="4"/>
  <c r="K4159" i="4"/>
  <c r="J4159" i="4"/>
  <c r="W4159" i="4" s="1"/>
  <c r="I4159" i="4"/>
  <c r="S4159" i="4" s="1"/>
  <c r="H4159" i="4"/>
  <c r="G4159" i="4"/>
  <c r="F4159" i="4"/>
  <c r="Q4159" i="4" s="1"/>
  <c r="E4159" i="4"/>
  <c r="D4159" i="4"/>
  <c r="C4159" i="4"/>
  <c r="B4159" i="4"/>
  <c r="O4159" i="4" s="1"/>
  <c r="A4159" i="4"/>
  <c r="N4158" i="4"/>
  <c r="M4158" i="4"/>
  <c r="L4158" i="4"/>
  <c r="K4158" i="4"/>
  <c r="J4158" i="4"/>
  <c r="I4158" i="4"/>
  <c r="S4158" i="4" s="1"/>
  <c r="H4158" i="4"/>
  <c r="G4158" i="4"/>
  <c r="F4158" i="4"/>
  <c r="Q4158" i="4" s="1"/>
  <c r="E4158" i="4"/>
  <c r="P4158" i="4" s="1"/>
  <c r="D4158" i="4"/>
  <c r="C4158" i="4"/>
  <c r="B4158" i="4"/>
  <c r="A4158" i="4"/>
  <c r="N4157" i="4"/>
  <c r="M4157" i="4"/>
  <c r="L4157" i="4"/>
  <c r="K4157" i="4"/>
  <c r="J4157" i="4"/>
  <c r="I4157" i="4"/>
  <c r="S4157" i="4" s="1"/>
  <c r="H4157" i="4"/>
  <c r="G4157" i="4"/>
  <c r="F4157" i="4"/>
  <c r="E4157" i="4"/>
  <c r="P4157" i="4" s="1"/>
  <c r="D4157" i="4"/>
  <c r="C4157" i="4"/>
  <c r="B4157" i="4"/>
  <c r="A4157" i="4"/>
  <c r="N4156" i="4"/>
  <c r="M4156" i="4"/>
  <c r="L4156" i="4"/>
  <c r="K4156" i="4"/>
  <c r="J4156" i="4"/>
  <c r="T4156" i="4" s="1"/>
  <c r="I4156" i="4"/>
  <c r="S4156" i="4" s="1"/>
  <c r="H4156" i="4"/>
  <c r="G4156" i="4"/>
  <c r="F4156" i="4"/>
  <c r="Q4156" i="4" s="1"/>
  <c r="E4156" i="4"/>
  <c r="D4156" i="4"/>
  <c r="C4156" i="4"/>
  <c r="B4156" i="4"/>
  <c r="O4156" i="4" s="1"/>
  <c r="A4156" i="4"/>
  <c r="N4155" i="4"/>
  <c r="M4155" i="4"/>
  <c r="L4155" i="4"/>
  <c r="K4155" i="4"/>
  <c r="J4155" i="4"/>
  <c r="T4155" i="4" s="1"/>
  <c r="I4155" i="4"/>
  <c r="S4155" i="4" s="1"/>
  <c r="H4155" i="4"/>
  <c r="G4155" i="4"/>
  <c r="F4155" i="4"/>
  <c r="Q4155" i="4" s="1"/>
  <c r="E4155" i="4"/>
  <c r="D4155" i="4"/>
  <c r="C4155" i="4"/>
  <c r="B4155" i="4"/>
  <c r="O4155" i="4" s="1"/>
  <c r="A4155" i="4"/>
  <c r="N4154" i="4"/>
  <c r="M4154" i="4"/>
  <c r="L4154" i="4"/>
  <c r="K4154" i="4"/>
  <c r="J4154" i="4"/>
  <c r="T4154" i="4" s="1"/>
  <c r="I4154" i="4"/>
  <c r="S4154" i="4" s="1"/>
  <c r="H4154" i="4"/>
  <c r="G4154" i="4"/>
  <c r="F4154" i="4"/>
  <c r="Q4154" i="4" s="1"/>
  <c r="E4154" i="4"/>
  <c r="D4154" i="4"/>
  <c r="C4154" i="4"/>
  <c r="B4154" i="4"/>
  <c r="O4154" i="4" s="1"/>
  <c r="A4154" i="4"/>
  <c r="N4153" i="4"/>
  <c r="M4153" i="4"/>
  <c r="L4153" i="4"/>
  <c r="K4153" i="4"/>
  <c r="J4153" i="4"/>
  <c r="T4153" i="4" s="1"/>
  <c r="I4153" i="4"/>
  <c r="S4153" i="4" s="1"/>
  <c r="H4153" i="4"/>
  <c r="G4153" i="4"/>
  <c r="F4153" i="4"/>
  <c r="Q4153" i="4" s="1"/>
  <c r="E4153" i="4"/>
  <c r="P4153" i="4" s="1"/>
  <c r="D4153" i="4"/>
  <c r="C4153" i="4"/>
  <c r="B4153" i="4"/>
  <c r="O4153" i="4" s="1"/>
  <c r="A4153" i="4"/>
  <c r="N4152" i="4"/>
  <c r="M4152" i="4"/>
  <c r="L4152" i="4"/>
  <c r="K4152" i="4"/>
  <c r="J4152" i="4"/>
  <c r="T4152" i="4" s="1"/>
  <c r="I4152" i="4"/>
  <c r="S4152" i="4" s="1"/>
  <c r="H4152" i="4"/>
  <c r="G4152" i="4"/>
  <c r="F4152" i="4"/>
  <c r="Q4152" i="4" s="1"/>
  <c r="E4152" i="4"/>
  <c r="D4152" i="4"/>
  <c r="C4152" i="4"/>
  <c r="B4152" i="4"/>
  <c r="O4152" i="4" s="1"/>
  <c r="A4152" i="4"/>
  <c r="N4151" i="4"/>
  <c r="M4151" i="4"/>
  <c r="L4151" i="4"/>
  <c r="K4151" i="4"/>
  <c r="J4151" i="4"/>
  <c r="I4151" i="4"/>
  <c r="S4151" i="4" s="1"/>
  <c r="H4151" i="4"/>
  <c r="G4151" i="4"/>
  <c r="F4151" i="4"/>
  <c r="E4151" i="4"/>
  <c r="P4151" i="4" s="1"/>
  <c r="D4151" i="4"/>
  <c r="C4151" i="4"/>
  <c r="B4151" i="4"/>
  <c r="O4151" i="4" s="1"/>
  <c r="A4151" i="4"/>
  <c r="Q4150" i="4"/>
  <c r="N4150" i="4"/>
  <c r="M4150" i="4"/>
  <c r="L4150" i="4"/>
  <c r="K4150" i="4"/>
  <c r="J4150" i="4"/>
  <c r="T4150" i="4" s="1"/>
  <c r="I4150" i="4"/>
  <c r="S4150" i="4" s="1"/>
  <c r="H4150" i="4"/>
  <c r="G4150" i="4"/>
  <c r="F4150" i="4"/>
  <c r="E4150" i="4"/>
  <c r="P4150" i="4" s="1"/>
  <c r="D4150" i="4"/>
  <c r="C4150" i="4"/>
  <c r="B4150" i="4"/>
  <c r="O4150" i="4" s="1"/>
  <c r="A4150" i="4"/>
  <c r="N4149" i="4"/>
  <c r="M4149" i="4"/>
  <c r="L4149" i="4"/>
  <c r="K4149" i="4"/>
  <c r="J4149" i="4"/>
  <c r="T4149" i="4" s="1"/>
  <c r="I4149" i="4"/>
  <c r="S4149" i="4" s="1"/>
  <c r="H4149" i="4"/>
  <c r="G4149" i="4"/>
  <c r="F4149" i="4"/>
  <c r="Q4149" i="4" s="1"/>
  <c r="E4149" i="4"/>
  <c r="P4149" i="4" s="1"/>
  <c r="D4149" i="4"/>
  <c r="C4149" i="4"/>
  <c r="B4149" i="4"/>
  <c r="O4149" i="4" s="1"/>
  <c r="A4149" i="4"/>
  <c r="N4148" i="4"/>
  <c r="M4148" i="4"/>
  <c r="L4148" i="4"/>
  <c r="K4148" i="4"/>
  <c r="J4148" i="4"/>
  <c r="T4148" i="4" s="1"/>
  <c r="I4148" i="4"/>
  <c r="S4148" i="4" s="1"/>
  <c r="H4148" i="4"/>
  <c r="G4148" i="4"/>
  <c r="F4148" i="4"/>
  <c r="Q4148" i="4" s="1"/>
  <c r="E4148" i="4"/>
  <c r="P4148" i="4" s="1"/>
  <c r="D4148" i="4"/>
  <c r="C4148" i="4"/>
  <c r="B4148" i="4"/>
  <c r="A4148" i="4"/>
  <c r="S4147" i="4"/>
  <c r="N4147" i="4"/>
  <c r="M4147" i="4"/>
  <c r="L4147" i="4"/>
  <c r="K4147" i="4"/>
  <c r="J4147" i="4"/>
  <c r="I4147" i="4"/>
  <c r="H4147" i="4"/>
  <c r="G4147" i="4"/>
  <c r="F4147" i="4"/>
  <c r="Q4147" i="4" s="1"/>
  <c r="E4147" i="4"/>
  <c r="D4147" i="4"/>
  <c r="C4147" i="4"/>
  <c r="B4147" i="4"/>
  <c r="A4147" i="4"/>
  <c r="Q4146" i="4"/>
  <c r="O4146" i="4"/>
  <c r="N4146" i="4"/>
  <c r="M4146" i="4"/>
  <c r="L4146" i="4"/>
  <c r="K4146" i="4"/>
  <c r="J4146" i="4"/>
  <c r="T4146" i="4" s="1"/>
  <c r="I4146" i="4"/>
  <c r="W4146" i="4" s="1"/>
  <c r="H4146" i="4"/>
  <c r="G4146" i="4"/>
  <c r="F4146" i="4"/>
  <c r="E4146" i="4"/>
  <c r="D4146" i="4"/>
  <c r="C4146" i="4"/>
  <c r="B4146" i="4"/>
  <c r="A4146" i="4"/>
  <c r="N4145" i="4"/>
  <c r="M4145" i="4"/>
  <c r="L4145" i="4"/>
  <c r="K4145" i="4"/>
  <c r="J4145" i="4"/>
  <c r="I4145" i="4"/>
  <c r="S4145" i="4" s="1"/>
  <c r="H4145" i="4"/>
  <c r="G4145" i="4"/>
  <c r="F4145" i="4"/>
  <c r="Q4145" i="4" s="1"/>
  <c r="E4145" i="4"/>
  <c r="P4145" i="4" s="1"/>
  <c r="D4145" i="4"/>
  <c r="C4145" i="4"/>
  <c r="B4145" i="4"/>
  <c r="A4145" i="4"/>
  <c r="N4144" i="4"/>
  <c r="M4144" i="4"/>
  <c r="L4144" i="4"/>
  <c r="K4144" i="4"/>
  <c r="J4144" i="4"/>
  <c r="I4144" i="4"/>
  <c r="S4144" i="4" s="1"/>
  <c r="H4144" i="4"/>
  <c r="G4144" i="4"/>
  <c r="F4144" i="4"/>
  <c r="Q4144" i="4" s="1"/>
  <c r="E4144" i="4"/>
  <c r="P4144" i="4" s="1"/>
  <c r="D4144" i="4"/>
  <c r="C4144" i="4"/>
  <c r="B4144" i="4"/>
  <c r="A4144" i="4"/>
  <c r="Q4143" i="4"/>
  <c r="N4143" i="4"/>
  <c r="M4143" i="4"/>
  <c r="L4143" i="4"/>
  <c r="K4143" i="4"/>
  <c r="J4143" i="4"/>
  <c r="I4143" i="4"/>
  <c r="S4143" i="4" s="1"/>
  <c r="H4143" i="4"/>
  <c r="G4143" i="4"/>
  <c r="F4143" i="4"/>
  <c r="E4143" i="4"/>
  <c r="D4143" i="4"/>
  <c r="C4143" i="4"/>
  <c r="B4143" i="4"/>
  <c r="A4143" i="4"/>
  <c r="R4142" i="4"/>
  <c r="N4142" i="4"/>
  <c r="M4142" i="4"/>
  <c r="L4142" i="4"/>
  <c r="K4142" i="4"/>
  <c r="J4142" i="4"/>
  <c r="I4142" i="4"/>
  <c r="S4142" i="4" s="1"/>
  <c r="H4142" i="4"/>
  <c r="G4142" i="4"/>
  <c r="F4142" i="4"/>
  <c r="Q4142" i="4" s="1"/>
  <c r="E4142" i="4"/>
  <c r="P4142" i="4" s="1"/>
  <c r="D4142" i="4"/>
  <c r="C4142" i="4"/>
  <c r="B4142" i="4"/>
  <c r="A4142" i="4"/>
  <c r="Q4141" i="4"/>
  <c r="N4141" i="4"/>
  <c r="M4141" i="4"/>
  <c r="L4141" i="4"/>
  <c r="K4141" i="4"/>
  <c r="J4141" i="4"/>
  <c r="T4141" i="4" s="1"/>
  <c r="I4141" i="4"/>
  <c r="S4141" i="4" s="1"/>
  <c r="H4141" i="4"/>
  <c r="G4141" i="4"/>
  <c r="F4141" i="4"/>
  <c r="E4141" i="4"/>
  <c r="D4141" i="4"/>
  <c r="C4141" i="4"/>
  <c r="B4141" i="4"/>
  <c r="O4141" i="4" s="1"/>
  <c r="A4141" i="4"/>
  <c r="Q4140" i="4"/>
  <c r="N4140" i="4"/>
  <c r="M4140" i="4"/>
  <c r="L4140" i="4"/>
  <c r="K4140" i="4"/>
  <c r="J4140" i="4"/>
  <c r="T4140" i="4" s="1"/>
  <c r="I4140" i="4"/>
  <c r="S4140" i="4" s="1"/>
  <c r="H4140" i="4"/>
  <c r="G4140" i="4"/>
  <c r="F4140" i="4"/>
  <c r="R4140" i="4" s="1"/>
  <c r="E4140" i="4"/>
  <c r="P4140" i="4" s="1"/>
  <c r="D4140" i="4"/>
  <c r="C4140" i="4"/>
  <c r="Y4140" i="4" s="1"/>
  <c r="B4140" i="4"/>
  <c r="O4140" i="4" s="1"/>
  <c r="A4140" i="4"/>
  <c r="N4139" i="4"/>
  <c r="M4139" i="4"/>
  <c r="L4139" i="4"/>
  <c r="K4139" i="4"/>
  <c r="J4139" i="4"/>
  <c r="I4139" i="4"/>
  <c r="S4139" i="4" s="1"/>
  <c r="H4139" i="4"/>
  <c r="G4139" i="4"/>
  <c r="F4139" i="4"/>
  <c r="Q4139" i="4" s="1"/>
  <c r="E4139" i="4"/>
  <c r="P4139" i="4" s="1"/>
  <c r="D4139" i="4"/>
  <c r="C4139" i="4"/>
  <c r="B4139" i="4"/>
  <c r="O4139" i="4" s="1"/>
  <c r="A4139" i="4"/>
  <c r="N4138" i="4"/>
  <c r="M4138" i="4"/>
  <c r="L4138" i="4"/>
  <c r="K4138" i="4"/>
  <c r="J4138" i="4"/>
  <c r="I4138" i="4"/>
  <c r="S4138" i="4" s="1"/>
  <c r="H4138" i="4"/>
  <c r="G4138" i="4"/>
  <c r="F4138" i="4"/>
  <c r="E4138" i="4"/>
  <c r="P4138" i="4" s="1"/>
  <c r="D4138" i="4"/>
  <c r="C4138" i="4"/>
  <c r="B4138" i="4"/>
  <c r="O4138" i="4" s="1"/>
  <c r="A4138" i="4"/>
  <c r="P4137" i="4"/>
  <c r="N4137" i="4"/>
  <c r="M4137" i="4"/>
  <c r="L4137" i="4"/>
  <c r="K4137" i="4"/>
  <c r="J4137" i="4"/>
  <c r="I4137" i="4"/>
  <c r="S4137" i="4" s="1"/>
  <c r="H4137" i="4"/>
  <c r="G4137" i="4"/>
  <c r="F4137" i="4"/>
  <c r="Q4137" i="4" s="1"/>
  <c r="E4137" i="4"/>
  <c r="R4137" i="4" s="1"/>
  <c r="D4137" i="4"/>
  <c r="C4137" i="4"/>
  <c r="B4137" i="4"/>
  <c r="O4137" i="4" s="1"/>
  <c r="A4137" i="4"/>
  <c r="R4136" i="4"/>
  <c r="N4136" i="4"/>
  <c r="M4136" i="4"/>
  <c r="L4136" i="4"/>
  <c r="K4136" i="4"/>
  <c r="J4136" i="4"/>
  <c r="I4136" i="4"/>
  <c r="S4136" i="4" s="1"/>
  <c r="H4136" i="4"/>
  <c r="G4136" i="4"/>
  <c r="F4136" i="4"/>
  <c r="Q4136" i="4" s="1"/>
  <c r="E4136" i="4"/>
  <c r="P4136" i="4" s="1"/>
  <c r="D4136" i="4"/>
  <c r="C4136" i="4"/>
  <c r="B4136" i="4"/>
  <c r="O4136" i="4" s="1"/>
  <c r="A4136" i="4"/>
  <c r="N4135" i="4"/>
  <c r="M4135" i="4"/>
  <c r="L4135" i="4"/>
  <c r="K4135" i="4"/>
  <c r="J4135" i="4"/>
  <c r="I4135" i="4"/>
  <c r="S4135" i="4" s="1"/>
  <c r="H4135" i="4"/>
  <c r="G4135" i="4"/>
  <c r="F4135" i="4"/>
  <c r="Q4135" i="4" s="1"/>
  <c r="E4135" i="4"/>
  <c r="P4135" i="4" s="1"/>
  <c r="D4135" i="4"/>
  <c r="C4135" i="4"/>
  <c r="B4135" i="4"/>
  <c r="O4135" i="4" s="1"/>
  <c r="A4135" i="4"/>
  <c r="N4134" i="4"/>
  <c r="M4134" i="4"/>
  <c r="L4134" i="4"/>
  <c r="K4134" i="4"/>
  <c r="J4134" i="4"/>
  <c r="I4134" i="4"/>
  <c r="S4134" i="4" s="1"/>
  <c r="H4134" i="4"/>
  <c r="G4134" i="4"/>
  <c r="F4134" i="4"/>
  <c r="Q4134" i="4" s="1"/>
  <c r="E4134" i="4"/>
  <c r="P4134" i="4" s="1"/>
  <c r="D4134" i="4"/>
  <c r="C4134" i="4"/>
  <c r="B4134" i="4"/>
  <c r="A4134" i="4"/>
  <c r="R4133" i="4"/>
  <c r="N4133" i="4"/>
  <c r="M4133" i="4"/>
  <c r="L4133" i="4"/>
  <c r="K4133" i="4"/>
  <c r="J4133" i="4"/>
  <c r="I4133" i="4"/>
  <c r="S4133" i="4" s="1"/>
  <c r="H4133" i="4"/>
  <c r="G4133" i="4"/>
  <c r="F4133" i="4"/>
  <c r="Q4133" i="4" s="1"/>
  <c r="E4133" i="4"/>
  <c r="P4133" i="4" s="1"/>
  <c r="D4133" i="4"/>
  <c r="C4133" i="4"/>
  <c r="B4133" i="4"/>
  <c r="O4133" i="4" s="1"/>
  <c r="A4133" i="4"/>
  <c r="R4132" i="4"/>
  <c r="P4132" i="4"/>
  <c r="N4132" i="4"/>
  <c r="M4132" i="4"/>
  <c r="L4132" i="4"/>
  <c r="K4132" i="4"/>
  <c r="J4132" i="4"/>
  <c r="T4132" i="4" s="1"/>
  <c r="I4132" i="4"/>
  <c r="S4132" i="4" s="1"/>
  <c r="H4132" i="4"/>
  <c r="G4132" i="4"/>
  <c r="F4132" i="4"/>
  <c r="Q4132" i="4" s="1"/>
  <c r="E4132" i="4"/>
  <c r="D4132" i="4"/>
  <c r="C4132" i="4"/>
  <c r="B4132" i="4"/>
  <c r="O4132" i="4" s="1"/>
  <c r="A4132" i="4"/>
  <c r="W4131" i="4"/>
  <c r="S4131" i="4"/>
  <c r="N4131" i="4"/>
  <c r="M4131" i="4"/>
  <c r="L4131" i="4"/>
  <c r="K4131" i="4"/>
  <c r="J4131" i="4"/>
  <c r="T4131" i="4" s="1"/>
  <c r="I4131" i="4"/>
  <c r="H4131" i="4"/>
  <c r="G4131" i="4"/>
  <c r="F4131" i="4"/>
  <c r="Q4131" i="4" s="1"/>
  <c r="E4131" i="4"/>
  <c r="D4131" i="4"/>
  <c r="C4131" i="4"/>
  <c r="B4131" i="4"/>
  <c r="O4131" i="4" s="1"/>
  <c r="A4131" i="4"/>
  <c r="Q4130" i="4"/>
  <c r="N4130" i="4"/>
  <c r="M4130" i="4"/>
  <c r="L4130" i="4"/>
  <c r="K4130" i="4"/>
  <c r="J4130" i="4"/>
  <c r="T4130" i="4" s="1"/>
  <c r="I4130" i="4"/>
  <c r="S4130" i="4" s="1"/>
  <c r="H4130" i="4"/>
  <c r="G4130" i="4"/>
  <c r="F4130" i="4"/>
  <c r="E4130" i="4"/>
  <c r="P4130" i="4" s="1"/>
  <c r="D4130" i="4"/>
  <c r="C4130" i="4"/>
  <c r="B4130" i="4"/>
  <c r="O4130" i="4" s="1"/>
  <c r="A4130" i="4"/>
  <c r="Q4129" i="4"/>
  <c r="N4129" i="4"/>
  <c r="M4129" i="4"/>
  <c r="L4129" i="4"/>
  <c r="K4129" i="4"/>
  <c r="J4129" i="4"/>
  <c r="I4129" i="4"/>
  <c r="S4129" i="4" s="1"/>
  <c r="H4129" i="4"/>
  <c r="G4129" i="4"/>
  <c r="F4129" i="4"/>
  <c r="E4129" i="4"/>
  <c r="D4129" i="4"/>
  <c r="C4129" i="4"/>
  <c r="B4129" i="4"/>
  <c r="O4129" i="4" s="1"/>
  <c r="A4129" i="4"/>
  <c r="S4128" i="4"/>
  <c r="N4128" i="4"/>
  <c r="M4128" i="4"/>
  <c r="L4128" i="4"/>
  <c r="K4128" i="4"/>
  <c r="J4128" i="4"/>
  <c r="I4128" i="4"/>
  <c r="H4128" i="4"/>
  <c r="G4128" i="4"/>
  <c r="F4128" i="4"/>
  <c r="Q4128" i="4" s="1"/>
  <c r="E4128" i="4"/>
  <c r="P4128" i="4" s="1"/>
  <c r="D4128" i="4"/>
  <c r="C4128" i="4"/>
  <c r="B4128" i="4"/>
  <c r="A4128" i="4"/>
  <c r="S4127" i="4"/>
  <c r="O4127" i="4"/>
  <c r="N4127" i="4"/>
  <c r="M4127" i="4"/>
  <c r="L4127" i="4"/>
  <c r="K4127" i="4"/>
  <c r="J4127" i="4"/>
  <c r="W4127" i="4" s="1"/>
  <c r="I4127" i="4"/>
  <c r="H4127" i="4"/>
  <c r="G4127" i="4"/>
  <c r="F4127" i="4"/>
  <c r="Q4127" i="4" s="1"/>
  <c r="E4127" i="4"/>
  <c r="D4127" i="4"/>
  <c r="C4127" i="4"/>
  <c r="B4127" i="4"/>
  <c r="A4127" i="4"/>
  <c r="P4126" i="4"/>
  <c r="N4126" i="4"/>
  <c r="M4126" i="4"/>
  <c r="L4126" i="4"/>
  <c r="K4126" i="4"/>
  <c r="J4126" i="4"/>
  <c r="T4126" i="4" s="1"/>
  <c r="I4126" i="4"/>
  <c r="S4126" i="4" s="1"/>
  <c r="H4126" i="4"/>
  <c r="G4126" i="4"/>
  <c r="F4126" i="4"/>
  <c r="Q4126" i="4" s="1"/>
  <c r="E4126" i="4"/>
  <c r="D4126" i="4"/>
  <c r="C4126" i="4"/>
  <c r="B4126" i="4"/>
  <c r="O4126" i="4" s="1"/>
  <c r="A4126" i="4"/>
  <c r="N4125" i="4"/>
  <c r="M4125" i="4"/>
  <c r="L4125" i="4"/>
  <c r="K4125" i="4"/>
  <c r="J4125" i="4"/>
  <c r="T4125" i="4" s="1"/>
  <c r="I4125" i="4"/>
  <c r="H4125" i="4"/>
  <c r="G4125" i="4"/>
  <c r="F4125" i="4"/>
  <c r="Q4125" i="4" s="1"/>
  <c r="E4125" i="4"/>
  <c r="D4125" i="4"/>
  <c r="C4125" i="4"/>
  <c r="B4125" i="4"/>
  <c r="O4125" i="4" s="1"/>
  <c r="A4125" i="4"/>
  <c r="N4124" i="4"/>
  <c r="M4124" i="4"/>
  <c r="L4124" i="4"/>
  <c r="K4124" i="4"/>
  <c r="J4124" i="4"/>
  <c r="T4124" i="4" s="1"/>
  <c r="I4124" i="4"/>
  <c r="S4124" i="4" s="1"/>
  <c r="H4124" i="4"/>
  <c r="G4124" i="4"/>
  <c r="F4124" i="4"/>
  <c r="Q4124" i="4" s="1"/>
  <c r="E4124" i="4"/>
  <c r="P4124" i="4" s="1"/>
  <c r="D4124" i="4"/>
  <c r="C4124" i="4"/>
  <c r="B4124" i="4"/>
  <c r="O4124" i="4" s="1"/>
  <c r="A4124" i="4"/>
  <c r="S4123" i="4"/>
  <c r="N4123" i="4"/>
  <c r="M4123" i="4"/>
  <c r="L4123" i="4"/>
  <c r="K4123" i="4"/>
  <c r="J4123" i="4"/>
  <c r="T4123" i="4" s="1"/>
  <c r="I4123" i="4"/>
  <c r="H4123" i="4"/>
  <c r="G4123" i="4"/>
  <c r="F4123" i="4"/>
  <c r="Q4123" i="4" s="1"/>
  <c r="E4123" i="4"/>
  <c r="D4123" i="4"/>
  <c r="C4123" i="4"/>
  <c r="B4123" i="4"/>
  <c r="O4123" i="4" s="1"/>
  <c r="A4123" i="4"/>
  <c r="Q4122" i="4"/>
  <c r="N4122" i="4"/>
  <c r="M4122" i="4"/>
  <c r="L4122" i="4"/>
  <c r="K4122" i="4"/>
  <c r="J4122" i="4"/>
  <c r="T4122" i="4" s="1"/>
  <c r="I4122" i="4"/>
  <c r="S4122" i="4" s="1"/>
  <c r="H4122" i="4"/>
  <c r="G4122" i="4"/>
  <c r="F4122" i="4"/>
  <c r="E4122" i="4"/>
  <c r="D4122" i="4"/>
  <c r="C4122" i="4"/>
  <c r="B4122" i="4"/>
  <c r="O4122" i="4" s="1"/>
  <c r="A4122" i="4"/>
  <c r="N4121" i="4"/>
  <c r="M4121" i="4"/>
  <c r="L4121" i="4"/>
  <c r="K4121" i="4"/>
  <c r="J4121" i="4"/>
  <c r="I4121" i="4"/>
  <c r="S4121" i="4" s="1"/>
  <c r="H4121" i="4"/>
  <c r="G4121" i="4"/>
  <c r="F4121" i="4"/>
  <c r="Q4121" i="4" s="1"/>
  <c r="E4121" i="4"/>
  <c r="P4121" i="4" s="1"/>
  <c r="D4121" i="4"/>
  <c r="C4121" i="4"/>
  <c r="B4121" i="4"/>
  <c r="O4121" i="4" s="1"/>
  <c r="A4121" i="4"/>
  <c r="S4120" i="4"/>
  <c r="N4120" i="4"/>
  <c r="M4120" i="4"/>
  <c r="L4120" i="4"/>
  <c r="K4120" i="4"/>
  <c r="J4120" i="4"/>
  <c r="I4120" i="4"/>
  <c r="H4120" i="4"/>
  <c r="G4120" i="4"/>
  <c r="F4120" i="4"/>
  <c r="Q4120" i="4" s="1"/>
  <c r="E4120" i="4"/>
  <c r="P4120" i="4" s="1"/>
  <c r="D4120" i="4"/>
  <c r="C4120" i="4"/>
  <c r="B4120" i="4"/>
  <c r="O4120" i="4" s="1"/>
  <c r="A4120" i="4"/>
  <c r="T4119" i="4"/>
  <c r="S4119" i="4"/>
  <c r="O4119" i="4"/>
  <c r="N4119" i="4"/>
  <c r="M4119" i="4"/>
  <c r="L4119" i="4"/>
  <c r="K4119" i="4"/>
  <c r="J4119" i="4"/>
  <c r="I4119" i="4"/>
  <c r="H4119" i="4"/>
  <c r="G4119" i="4"/>
  <c r="F4119" i="4"/>
  <c r="Q4119" i="4" s="1"/>
  <c r="E4119" i="4"/>
  <c r="D4119" i="4"/>
  <c r="C4119" i="4"/>
  <c r="B4119" i="4"/>
  <c r="A4119" i="4"/>
  <c r="T4118" i="4"/>
  <c r="N4118" i="4"/>
  <c r="M4118" i="4"/>
  <c r="L4118" i="4"/>
  <c r="K4118" i="4"/>
  <c r="J4118" i="4"/>
  <c r="I4118" i="4"/>
  <c r="S4118" i="4" s="1"/>
  <c r="H4118" i="4"/>
  <c r="G4118" i="4"/>
  <c r="F4118" i="4"/>
  <c r="Q4118" i="4" s="1"/>
  <c r="E4118" i="4"/>
  <c r="P4118" i="4" s="1"/>
  <c r="D4118" i="4"/>
  <c r="C4118" i="4"/>
  <c r="B4118" i="4"/>
  <c r="O4118" i="4" s="1"/>
  <c r="A4118" i="4"/>
  <c r="O4117" i="4"/>
  <c r="N4117" i="4"/>
  <c r="M4117" i="4"/>
  <c r="L4117" i="4"/>
  <c r="K4117" i="4"/>
  <c r="J4117" i="4"/>
  <c r="T4117" i="4" s="1"/>
  <c r="I4117" i="4"/>
  <c r="H4117" i="4"/>
  <c r="G4117" i="4"/>
  <c r="F4117" i="4"/>
  <c r="Q4117" i="4" s="1"/>
  <c r="E4117" i="4"/>
  <c r="D4117" i="4"/>
  <c r="C4117" i="4"/>
  <c r="B4117" i="4"/>
  <c r="A4117" i="4"/>
  <c r="N4116" i="4"/>
  <c r="M4116" i="4"/>
  <c r="L4116" i="4"/>
  <c r="K4116" i="4"/>
  <c r="J4116" i="4"/>
  <c r="I4116" i="4"/>
  <c r="S4116" i="4" s="1"/>
  <c r="H4116" i="4"/>
  <c r="G4116" i="4"/>
  <c r="F4116" i="4"/>
  <c r="R4116" i="4" s="1"/>
  <c r="E4116" i="4"/>
  <c r="P4116" i="4" s="1"/>
  <c r="D4116" i="4"/>
  <c r="C4116" i="4"/>
  <c r="B4116" i="4"/>
  <c r="A4116" i="4"/>
  <c r="Q4115" i="4"/>
  <c r="P4115" i="4"/>
  <c r="N4115" i="4"/>
  <c r="M4115" i="4"/>
  <c r="L4115" i="4"/>
  <c r="K4115" i="4"/>
  <c r="J4115" i="4"/>
  <c r="I4115" i="4"/>
  <c r="S4115" i="4" s="1"/>
  <c r="H4115" i="4"/>
  <c r="G4115" i="4"/>
  <c r="F4115" i="4"/>
  <c r="E4115" i="4"/>
  <c r="R4115" i="4" s="1"/>
  <c r="D4115" i="4"/>
  <c r="C4115" i="4"/>
  <c r="B4115" i="4"/>
  <c r="A4115" i="4"/>
  <c r="T4114" i="4"/>
  <c r="N4114" i="4"/>
  <c r="M4114" i="4"/>
  <c r="L4114" i="4"/>
  <c r="K4114" i="4"/>
  <c r="J4114" i="4"/>
  <c r="I4114" i="4"/>
  <c r="S4114" i="4" s="1"/>
  <c r="H4114" i="4"/>
  <c r="G4114" i="4"/>
  <c r="F4114" i="4"/>
  <c r="Q4114" i="4" s="1"/>
  <c r="E4114" i="4"/>
  <c r="D4114" i="4"/>
  <c r="C4114" i="4"/>
  <c r="B4114" i="4"/>
  <c r="O4114" i="4" s="1"/>
  <c r="A4114" i="4"/>
  <c r="Y4114" i="4" s="1"/>
  <c r="Q4113" i="4"/>
  <c r="N4113" i="4"/>
  <c r="M4113" i="4"/>
  <c r="L4113" i="4"/>
  <c r="K4113" i="4"/>
  <c r="J4113" i="4"/>
  <c r="I4113" i="4"/>
  <c r="S4113" i="4" s="1"/>
  <c r="H4113" i="4"/>
  <c r="G4113" i="4"/>
  <c r="F4113" i="4"/>
  <c r="E4113" i="4"/>
  <c r="D4113" i="4"/>
  <c r="C4113" i="4"/>
  <c r="B4113" i="4"/>
  <c r="O4113" i="4" s="1"/>
  <c r="A4113" i="4"/>
  <c r="N4112" i="4"/>
  <c r="M4112" i="4"/>
  <c r="L4112" i="4"/>
  <c r="K4112" i="4"/>
  <c r="J4112" i="4"/>
  <c r="I4112" i="4"/>
  <c r="S4112" i="4" s="1"/>
  <c r="H4112" i="4"/>
  <c r="G4112" i="4"/>
  <c r="F4112" i="4"/>
  <c r="Q4112" i="4" s="1"/>
  <c r="E4112" i="4"/>
  <c r="P4112" i="4" s="1"/>
  <c r="D4112" i="4"/>
  <c r="C4112" i="4"/>
  <c r="B4112" i="4"/>
  <c r="A4112" i="4"/>
  <c r="N4111" i="4"/>
  <c r="M4111" i="4"/>
  <c r="L4111" i="4"/>
  <c r="K4111" i="4"/>
  <c r="J4111" i="4"/>
  <c r="W4111" i="4" s="1"/>
  <c r="I4111" i="4"/>
  <c r="S4111" i="4" s="1"/>
  <c r="H4111" i="4"/>
  <c r="G4111" i="4"/>
  <c r="F4111" i="4"/>
  <c r="Q4111" i="4" s="1"/>
  <c r="E4111" i="4"/>
  <c r="D4111" i="4"/>
  <c r="C4111" i="4"/>
  <c r="B4111" i="4"/>
  <c r="O4111" i="4" s="1"/>
  <c r="A4111" i="4"/>
  <c r="N4110" i="4"/>
  <c r="M4110" i="4"/>
  <c r="L4110" i="4"/>
  <c r="K4110" i="4"/>
  <c r="J4110" i="4"/>
  <c r="T4110" i="4" s="1"/>
  <c r="I4110" i="4"/>
  <c r="S4110" i="4" s="1"/>
  <c r="H4110" i="4"/>
  <c r="G4110" i="4"/>
  <c r="F4110" i="4"/>
  <c r="Q4110" i="4" s="1"/>
  <c r="E4110" i="4"/>
  <c r="P4110" i="4" s="1"/>
  <c r="D4110" i="4"/>
  <c r="C4110" i="4"/>
  <c r="B4110" i="4"/>
  <c r="O4110" i="4" s="1"/>
  <c r="A4110" i="4"/>
  <c r="N4109" i="4"/>
  <c r="M4109" i="4"/>
  <c r="L4109" i="4"/>
  <c r="K4109" i="4"/>
  <c r="J4109" i="4"/>
  <c r="T4109" i="4" s="1"/>
  <c r="I4109" i="4"/>
  <c r="H4109" i="4"/>
  <c r="G4109" i="4"/>
  <c r="F4109" i="4"/>
  <c r="E4109" i="4"/>
  <c r="D4109" i="4"/>
  <c r="C4109" i="4"/>
  <c r="B4109" i="4"/>
  <c r="O4109" i="4" s="1"/>
  <c r="A4109" i="4"/>
  <c r="N4108" i="4"/>
  <c r="M4108" i="4"/>
  <c r="L4108" i="4"/>
  <c r="K4108" i="4"/>
  <c r="J4108" i="4"/>
  <c r="I4108" i="4"/>
  <c r="S4108" i="4" s="1"/>
  <c r="H4108" i="4"/>
  <c r="G4108" i="4"/>
  <c r="F4108" i="4"/>
  <c r="E4108" i="4"/>
  <c r="P4108" i="4" s="1"/>
  <c r="D4108" i="4"/>
  <c r="C4108" i="4"/>
  <c r="B4108" i="4"/>
  <c r="A4108" i="4"/>
  <c r="R4107" i="4"/>
  <c r="Q4107" i="4"/>
  <c r="P4107" i="4"/>
  <c r="N4107" i="4"/>
  <c r="M4107" i="4"/>
  <c r="L4107" i="4"/>
  <c r="K4107" i="4"/>
  <c r="J4107" i="4"/>
  <c r="I4107" i="4"/>
  <c r="S4107" i="4" s="1"/>
  <c r="H4107" i="4"/>
  <c r="G4107" i="4"/>
  <c r="F4107" i="4"/>
  <c r="E4107" i="4"/>
  <c r="D4107" i="4"/>
  <c r="C4107" i="4"/>
  <c r="B4107" i="4"/>
  <c r="A4107" i="4"/>
  <c r="T4106" i="4"/>
  <c r="S4106" i="4"/>
  <c r="N4106" i="4"/>
  <c r="M4106" i="4"/>
  <c r="L4106" i="4"/>
  <c r="K4106" i="4"/>
  <c r="J4106" i="4"/>
  <c r="I4106" i="4"/>
  <c r="H4106" i="4"/>
  <c r="G4106" i="4"/>
  <c r="F4106" i="4"/>
  <c r="Q4106" i="4" s="1"/>
  <c r="E4106" i="4"/>
  <c r="D4106" i="4"/>
  <c r="C4106" i="4"/>
  <c r="B4106" i="4"/>
  <c r="O4106" i="4" s="1"/>
  <c r="A4106" i="4"/>
  <c r="N4105" i="4"/>
  <c r="M4105" i="4"/>
  <c r="L4105" i="4"/>
  <c r="K4105" i="4"/>
  <c r="J4105" i="4"/>
  <c r="I4105" i="4"/>
  <c r="S4105" i="4" s="1"/>
  <c r="H4105" i="4"/>
  <c r="G4105" i="4"/>
  <c r="F4105" i="4"/>
  <c r="Q4105" i="4" s="1"/>
  <c r="E4105" i="4"/>
  <c r="P4105" i="4" s="1"/>
  <c r="D4105" i="4"/>
  <c r="C4105" i="4"/>
  <c r="B4105" i="4"/>
  <c r="A4105" i="4"/>
  <c r="N4104" i="4"/>
  <c r="M4104" i="4"/>
  <c r="L4104" i="4"/>
  <c r="K4104" i="4"/>
  <c r="J4104" i="4"/>
  <c r="I4104" i="4"/>
  <c r="S4104" i="4" s="1"/>
  <c r="H4104" i="4"/>
  <c r="G4104" i="4"/>
  <c r="F4104" i="4"/>
  <c r="Q4104" i="4" s="1"/>
  <c r="E4104" i="4"/>
  <c r="P4104" i="4" s="1"/>
  <c r="D4104" i="4"/>
  <c r="C4104" i="4"/>
  <c r="B4104" i="4"/>
  <c r="O4104" i="4" s="1"/>
  <c r="A4104" i="4"/>
  <c r="T4103" i="4"/>
  <c r="O4103" i="4"/>
  <c r="N4103" i="4"/>
  <c r="M4103" i="4"/>
  <c r="L4103" i="4"/>
  <c r="K4103" i="4"/>
  <c r="J4103" i="4"/>
  <c r="I4103" i="4"/>
  <c r="S4103" i="4" s="1"/>
  <c r="H4103" i="4"/>
  <c r="G4103" i="4"/>
  <c r="F4103" i="4"/>
  <c r="Q4103" i="4" s="1"/>
  <c r="E4103" i="4"/>
  <c r="R4103" i="4" s="1"/>
  <c r="D4103" i="4"/>
  <c r="C4103" i="4"/>
  <c r="B4103" i="4"/>
  <c r="A4103" i="4"/>
  <c r="T4102" i="4"/>
  <c r="O4102" i="4"/>
  <c r="N4102" i="4"/>
  <c r="M4102" i="4"/>
  <c r="L4102" i="4"/>
  <c r="K4102" i="4"/>
  <c r="J4102" i="4"/>
  <c r="I4102" i="4"/>
  <c r="S4102" i="4" s="1"/>
  <c r="H4102" i="4"/>
  <c r="G4102" i="4"/>
  <c r="F4102" i="4"/>
  <c r="Q4102" i="4" s="1"/>
  <c r="E4102" i="4"/>
  <c r="D4102" i="4"/>
  <c r="C4102" i="4"/>
  <c r="B4102" i="4"/>
  <c r="A4102" i="4"/>
  <c r="O4101" i="4"/>
  <c r="N4101" i="4"/>
  <c r="M4101" i="4"/>
  <c r="L4101" i="4"/>
  <c r="K4101" i="4"/>
  <c r="J4101" i="4"/>
  <c r="T4101" i="4" s="1"/>
  <c r="I4101" i="4"/>
  <c r="H4101" i="4"/>
  <c r="G4101" i="4"/>
  <c r="F4101" i="4"/>
  <c r="Q4101" i="4" s="1"/>
  <c r="E4101" i="4"/>
  <c r="D4101" i="4"/>
  <c r="C4101" i="4"/>
  <c r="B4101" i="4"/>
  <c r="A4101" i="4"/>
  <c r="N4100" i="4"/>
  <c r="M4100" i="4"/>
  <c r="L4100" i="4"/>
  <c r="K4100" i="4"/>
  <c r="J4100" i="4"/>
  <c r="I4100" i="4"/>
  <c r="S4100" i="4" s="1"/>
  <c r="H4100" i="4"/>
  <c r="G4100" i="4"/>
  <c r="F4100" i="4"/>
  <c r="Q4100" i="4" s="1"/>
  <c r="E4100" i="4"/>
  <c r="D4100" i="4"/>
  <c r="C4100" i="4"/>
  <c r="B4100" i="4"/>
  <c r="A4100" i="4"/>
  <c r="S4099" i="4"/>
  <c r="P4099" i="4"/>
  <c r="N4099" i="4"/>
  <c r="M4099" i="4"/>
  <c r="L4099" i="4"/>
  <c r="K4099" i="4"/>
  <c r="J4099" i="4"/>
  <c r="I4099" i="4"/>
  <c r="H4099" i="4"/>
  <c r="G4099" i="4"/>
  <c r="F4099" i="4"/>
  <c r="Q4099" i="4" s="1"/>
  <c r="E4099" i="4"/>
  <c r="D4099" i="4"/>
  <c r="C4099" i="4"/>
  <c r="B4099" i="4"/>
  <c r="O4099" i="4" s="1"/>
  <c r="A4099" i="4"/>
  <c r="P4098" i="4"/>
  <c r="N4098" i="4"/>
  <c r="M4098" i="4"/>
  <c r="L4098" i="4"/>
  <c r="K4098" i="4"/>
  <c r="J4098" i="4"/>
  <c r="T4098" i="4" s="1"/>
  <c r="I4098" i="4"/>
  <c r="S4098" i="4" s="1"/>
  <c r="H4098" i="4"/>
  <c r="G4098" i="4"/>
  <c r="F4098" i="4"/>
  <c r="Q4098" i="4" s="1"/>
  <c r="E4098" i="4"/>
  <c r="D4098" i="4"/>
  <c r="C4098" i="4"/>
  <c r="B4098" i="4"/>
  <c r="O4098" i="4" s="1"/>
  <c r="A4098" i="4"/>
  <c r="N4097" i="4"/>
  <c r="M4097" i="4"/>
  <c r="L4097" i="4"/>
  <c r="K4097" i="4"/>
  <c r="J4097" i="4"/>
  <c r="I4097" i="4"/>
  <c r="S4097" i="4" s="1"/>
  <c r="H4097" i="4"/>
  <c r="G4097" i="4"/>
  <c r="F4097" i="4"/>
  <c r="Q4097" i="4" s="1"/>
  <c r="E4097" i="4"/>
  <c r="P4097" i="4" s="1"/>
  <c r="D4097" i="4"/>
  <c r="C4097" i="4"/>
  <c r="B4097" i="4"/>
  <c r="O4097" i="4" s="1"/>
  <c r="A4097" i="4"/>
  <c r="N4096" i="4"/>
  <c r="M4096" i="4"/>
  <c r="L4096" i="4"/>
  <c r="K4096" i="4"/>
  <c r="J4096" i="4"/>
  <c r="I4096" i="4"/>
  <c r="S4096" i="4" s="1"/>
  <c r="H4096" i="4"/>
  <c r="G4096" i="4"/>
  <c r="F4096" i="4"/>
  <c r="Q4096" i="4" s="1"/>
  <c r="E4096" i="4"/>
  <c r="P4096" i="4" s="1"/>
  <c r="D4096" i="4"/>
  <c r="C4096" i="4"/>
  <c r="B4096" i="4"/>
  <c r="O4096" i="4" s="1"/>
  <c r="A4096" i="4"/>
  <c r="N4095" i="4"/>
  <c r="M4095" i="4"/>
  <c r="L4095" i="4"/>
  <c r="K4095" i="4"/>
  <c r="J4095" i="4"/>
  <c r="T4095" i="4" s="1"/>
  <c r="I4095" i="4"/>
  <c r="S4095" i="4" s="1"/>
  <c r="H4095" i="4"/>
  <c r="G4095" i="4"/>
  <c r="F4095" i="4"/>
  <c r="Q4095" i="4" s="1"/>
  <c r="E4095" i="4"/>
  <c r="D4095" i="4"/>
  <c r="C4095" i="4"/>
  <c r="B4095" i="4"/>
  <c r="O4095" i="4" s="1"/>
  <c r="A4095" i="4"/>
  <c r="N4094" i="4"/>
  <c r="M4094" i="4"/>
  <c r="L4094" i="4"/>
  <c r="K4094" i="4"/>
  <c r="J4094" i="4"/>
  <c r="I4094" i="4"/>
  <c r="S4094" i="4" s="1"/>
  <c r="H4094" i="4"/>
  <c r="G4094" i="4"/>
  <c r="F4094" i="4"/>
  <c r="Q4094" i="4" s="1"/>
  <c r="E4094" i="4"/>
  <c r="D4094" i="4"/>
  <c r="C4094" i="4"/>
  <c r="B4094" i="4"/>
  <c r="O4094" i="4" s="1"/>
  <c r="A4094" i="4"/>
  <c r="O4093" i="4"/>
  <c r="N4093" i="4"/>
  <c r="M4093" i="4"/>
  <c r="L4093" i="4"/>
  <c r="K4093" i="4"/>
  <c r="J4093" i="4"/>
  <c r="T4093" i="4" s="1"/>
  <c r="I4093" i="4"/>
  <c r="H4093" i="4"/>
  <c r="G4093" i="4"/>
  <c r="F4093" i="4"/>
  <c r="Q4093" i="4" s="1"/>
  <c r="E4093" i="4"/>
  <c r="P4093" i="4" s="1"/>
  <c r="D4093" i="4"/>
  <c r="C4093" i="4"/>
  <c r="B4093" i="4"/>
  <c r="A4093" i="4"/>
  <c r="N4092" i="4"/>
  <c r="M4092" i="4"/>
  <c r="L4092" i="4"/>
  <c r="K4092" i="4"/>
  <c r="J4092" i="4"/>
  <c r="I4092" i="4"/>
  <c r="S4092" i="4" s="1"/>
  <c r="H4092" i="4"/>
  <c r="G4092" i="4"/>
  <c r="F4092" i="4"/>
  <c r="R4092" i="4" s="1"/>
  <c r="E4092" i="4"/>
  <c r="D4092" i="4"/>
  <c r="C4092" i="4"/>
  <c r="B4092" i="4"/>
  <c r="A4092" i="4"/>
  <c r="Q4091" i="4"/>
  <c r="P4091" i="4"/>
  <c r="N4091" i="4"/>
  <c r="M4091" i="4"/>
  <c r="L4091" i="4"/>
  <c r="K4091" i="4"/>
  <c r="J4091" i="4"/>
  <c r="I4091" i="4"/>
  <c r="S4091" i="4" s="1"/>
  <c r="H4091" i="4"/>
  <c r="G4091" i="4"/>
  <c r="F4091" i="4"/>
  <c r="E4091" i="4"/>
  <c r="R4091" i="4" s="1"/>
  <c r="D4091" i="4"/>
  <c r="C4091" i="4"/>
  <c r="B4091" i="4"/>
  <c r="O4091" i="4" s="1"/>
  <c r="A4091" i="4"/>
  <c r="T4090" i="4"/>
  <c r="N4090" i="4"/>
  <c r="M4090" i="4"/>
  <c r="L4090" i="4"/>
  <c r="K4090" i="4"/>
  <c r="J4090" i="4"/>
  <c r="I4090" i="4"/>
  <c r="S4090" i="4" s="1"/>
  <c r="H4090" i="4"/>
  <c r="G4090" i="4"/>
  <c r="F4090" i="4"/>
  <c r="Q4090" i="4" s="1"/>
  <c r="E4090" i="4"/>
  <c r="D4090" i="4"/>
  <c r="C4090" i="4"/>
  <c r="B4090" i="4"/>
  <c r="O4090" i="4" s="1"/>
  <c r="A4090" i="4"/>
  <c r="N4089" i="4"/>
  <c r="M4089" i="4"/>
  <c r="L4089" i="4"/>
  <c r="K4089" i="4"/>
  <c r="J4089" i="4"/>
  <c r="I4089" i="4"/>
  <c r="S4089" i="4" s="1"/>
  <c r="H4089" i="4"/>
  <c r="G4089" i="4"/>
  <c r="F4089" i="4"/>
  <c r="Q4089" i="4" s="1"/>
  <c r="E4089" i="4"/>
  <c r="P4089" i="4" s="1"/>
  <c r="D4089" i="4"/>
  <c r="C4089" i="4"/>
  <c r="B4089" i="4"/>
  <c r="O4089" i="4" s="1"/>
  <c r="A4089" i="4"/>
  <c r="S4088" i="4"/>
  <c r="N4088" i="4"/>
  <c r="M4088" i="4"/>
  <c r="L4088" i="4"/>
  <c r="K4088" i="4"/>
  <c r="J4088" i="4"/>
  <c r="I4088" i="4"/>
  <c r="H4088" i="4"/>
  <c r="G4088" i="4"/>
  <c r="F4088" i="4"/>
  <c r="Q4088" i="4" s="1"/>
  <c r="E4088" i="4"/>
  <c r="D4088" i="4"/>
  <c r="C4088" i="4"/>
  <c r="B4088" i="4"/>
  <c r="O4088" i="4" s="1"/>
  <c r="A4088" i="4"/>
  <c r="T4087" i="4"/>
  <c r="O4087" i="4"/>
  <c r="N4087" i="4"/>
  <c r="M4087" i="4"/>
  <c r="L4087" i="4"/>
  <c r="K4087" i="4"/>
  <c r="J4087" i="4"/>
  <c r="I4087" i="4"/>
  <c r="S4087" i="4" s="1"/>
  <c r="H4087" i="4"/>
  <c r="G4087" i="4"/>
  <c r="F4087" i="4"/>
  <c r="Q4087" i="4" s="1"/>
  <c r="E4087" i="4"/>
  <c r="R4087" i="4" s="1"/>
  <c r="D4087" i="4"/>
  <c r="C4087" i="4"/>
  <c r="B4087" i="4"/>
  <c r="A4087" i="4"/>
  <c r="T4086" i="4"/>
  <c r="O4086" i="4"/>
  <c r="N4086" i="4"/>
  <c r="M4086" i="4"/>
  <c r="L4086" i="4"/>
  <c r="K4086" i="4"/>
  <c r="J4086" i="4"/>
  <c r="I4086" i="4"/>
  <c r="S4086" i="4" s="1"/>
  <c r="H4086" i="4"/>
  <c r="G4086" i="4"/>
  <c r="F4086" i="4"/>
  <c r="Q4086" i="4" s="1"/>
  <c r="E4086" i="4"/>
  <c r="D4086" i="4"/>
  <c r="C4086" i="4"/>
  <c r="B4086" i="4"/>
  <c r="A4086" i="4"/>
  <c r="O4085" i="4"/>
  <c r="N4085" i="4"/>
  <c r="M4085" i="4"/>
  <c r="L4085" i="4"/>
  <c r="K4085" i="4"/>
  <c r="J4085" i="4"/>
  <c r="T4085" i="4" s="1"/>
  <c r="I4085" i="4"/>
  <c r="H4085" i="4"/>
  <c r="G4085" i="4"/>
  <c r="F4085" i="4"/>
  <c r="Q4085" i="4" s="1"/>
  <c r="E4085" i="4"/>
  <c r="D4085" i="4"/>
  <c r="C4085" i="4"/>
  <c r="B4085" i="4"/>
  <c r="A4085" i="4"/>
  <c r="N4084" i="4"/>
  <c r="M4084" i="4"/>
  <c r="L4084" i="4"/>
  <c r="K4084" i="4"/>
  <c r="J4084" i="4"/>
  <c r="I4084" i="4"/>
  <c r="S4084" i="4" s="1"/>
  <c r="H4084" i="4"/>
  <c r="G4084" i="4"/>
  <c r="F4084" i="4"/>
  <c r="E4084" i="4"/>
  <c r="P4084" i="4" s="1"/>
  <c r="D4084" i="4"/>
  <c r="C4084" i="4"/>
  <c r="B4084" i="4"/>
  <c r="A4084" i="4"/>
  <c r="P4083" i="4"/>
  <c r="N4083" i="4"/>
  <c r="M4083" i="4"/>
  <c r="L4083" i="4"/>
  <c r="K4083" i="4"/>
  <c r="J4083" i="4"/>
  <c r="I4083" i="4"/>
  <c r="S4083" i="4" s="1"/>
  <c r="H4083" i="4"/>
  <c r="G4083" i="4"/>
  <c r="F4083" i="4"/>
  <c r="E4083" i="4"/>
  <c r="D4083" i="4"/>
  <c r="C4083" i="4"/>
  <c r="B4083" i="4"/>
  <c r="A4083" i="4"/>
  <c r="T4082" i="4"/>
  <c r="S4082" i="4"/>
  <c r="N4082" i="4"/>
  <c r="M4082" i="4"/>
  <c r="L4082" i="4"/>
  <c r="K4082" i="4"/>
  <c r="J4082" i="4"/>
  <c r="I4082" i="4"/>
  <c r="H4082" i="4"/>
  <c r="G4082" i="4"/>
  <c r="F4082" i="4"/>
  <c r="Q4082" i="4" s="1"/>
  <c r="E4082" i="4"/>
  <c r="D4082" i="4"/>
  <c r="C4082" i="4"/>
  <c r="B4082" i="4"/>
  <c r="O4082" i="4" s="1"/>
  <c r="A4082" i="4"/>
  <c r="N4081" i="4"/>
  <c r="M4081" i="4"/>
  <c r="L4081" i="4"/>
  <c r="K4081" i="4"/>
  <c r="J4081" i="4"/>
  <c r="I4081" i="4"/>
  <c r="S4081" i="4" s="1"/>
  <c r="H4081" i="4"/>
  <c r="G4081" i="4"/>
  <c r="F4081" i="4"/>
  <c r="Q4081" i="4" s="1"/>
  <c r="E4081" i="4"/>
  <c r="D4081" i="4"/>
  <c r="C4081" i="4"/>
  <c r="B4081" i="4"/>
  <c r="O4081" i="4" s="1"/>
  <c r="A4081" i="4"/>
  <c r="N4080" i="4"/>
  <c r="M4080" i="4"/>
  <c r="L4080" i="4"/>
  <c r="K4080" i="4"/>
  <c r="J4080" i="4"/>
  <c r="I4080" i="4"/>
  <c r="S4080" i="4" s="1"/>
  <c r="H4080" i="4"/>
  <c r="G4080" i="4"/>
  <c r="F4080" i="4"/>
  <c r="Q4080" i="4" s="1"/>
  <c r="E4080" i="4"/>
  <c r="P4080" i="4" s="1"/>
  <c r="D4080" i="4"/>
  <c r="C4080" i="4"/>
  <c r="B4080" i="4"/>
  <c r="A4080" i="4"/>
  <c r="S4079" i="4"/>
  <c r="N4079" i="4"/>
  <c r="M4079" i="4"/>
  <c r="L4079" i="4"/>
  <c r="K4079" i="4"/>
  <c r="J4079" i="4"/>
  <c r="T4079" i="4" s="1"/>
  <c r="I4079" i="4"/>
  <c r="H4079" i="4"/>
  <c r="G4079" i="4"/>
  <c r="F4079" i="4"/>
  <c r="Q4079" i="4" s="1"/>
  <c r="E4079" i="4"/>
  <c r="D4079" i="4"/>
  <c r="C4079" i="4"/>
  <c r="B4079" i="4"/>
  <c r="O4079" i="4" s="1"/>
  <c r="A4079" i="4"/>
  <c r="P4078" i="4"/>
  <c r="O4078" i="4"/>
  <c r="N4078" i="4"/>
  <c r="M4078" i="4"/>
  <c r="L4078" i="4"/>
  <c r="K4078" i="4"/>
  <c r="J4078" i="4"/>
  <c r="W4078" i="4" s="1"/>
  <c r="I4078" i="4"/>
  <c r="S4078" i="4" s="1"/>
  <c r="H4078" i="4"/>
  <c r="G4078" i="4"/>
  <c r="F4078" i="4"/>
  <c r="Q4078" i="4" s="1"/>
  <c r="E4078" i="4"/>
  <c r="D4078" i="4"/>
  <c r="C4078" i="4"/>
  <c r="B4078" i="4"/>
  <c r="A4078" i="4"/>
  <c r="N4077" i="4"/>
  <c r="M4077" i="4"/>
  <c r="L4077" i="4"/>
  <c r="K4077" i="4"/>
  <c r="J4077" i="4"/>
  <c r="T4077" i="4" s="1"/>
  <c r="I4077" i="4"/>
  <c r="H4077" i="4"/>
  <c r="G4077" i="4"/>
  <c r="F4077" i="4"/>
  <c r="Q4077" i="4" s="1"/>
  <c r="E4077" i="4"/>
  <c r="D4077" i="4"/>
  <c r="C4077" i="4"/>
  <c r="B4077" i="4"/>
  <c r="O4077" i="4" s="1"/>
  <c r="A4077" i="4"/>
  <c r="N4076" i="4"/>
  <c r="M4076" i="4"/>
  <c r="L4076" i="4"/>
  <c r="K4076" i="4"/>
  <c r="J4076" i="4"/>
  <c r="I4076" i="4"/>
  <c r="S4076" i="4" s="1"/>
  <c r="H4076" i="4"/>
  <c r="G4076" i="4"/>
  <c r="F4076" i="4"/>
  <c r="E4076" i="4"/>
  <c r="P4076" i="4" s="1"/>
  <c r="D4076" i="4"/>
  <c r="C4076" i="4"/>
  <c r="B4076" i="4"/>
  <c r="A4076" i="4"/>
  <c r="R4075" i="4"/>
  <c r="N4075" i="4"/>
  <c r="M4075" i="4"/>
  <c r="L4075" i="4"/>
  <c r="K4075" i="4"/>
  <c r="J4075" i="4"/>
  <c r="I4075" i="4"/>
  <c r="S4075" i="4" s="1"/>
  <c r="H4075" i="4"/>
  <c r="G4075" i="4"/>
  <c r="F4075" i="4"/>
  <c r="Q4075" i="4" s="1"/>
  <c r="E4075" i="4"/>
  <c r="P4075" i="4" s="1"/>
  <c r="D4075" i="4"/>
  <c r="C4075" i="4"/>
  <c r="B4075" i="4"/>
  <c r="A4075" i="4"/>
  <c r="N4074" i="4"/>
  <c r="M4074" i="4"/>
  <c r="L4074" i="4"/>
  <c r="K4074" i="4"/>
  <c r="J4074" i="4"/>
  <c r="T4074" i="4" s="1"/>
  <c r="I4074" i="4"/>
  <c r="S4074" i="4" s="1"/>
  <c r="H4074" i="4"/>
  <c r="G4074" i="4"/>
  <c r="F4074" i="4"/>
  <c r="Q4074" i="4" s="1"/>
  <c r="E4074" i="4"/>
  <c r="D4074" i="4"/>
  <c r="C4074" i="4"/>
  <c r="B4074" i="4"/>
  <c r="O4074" i="4" s="1"/>
  <c r="A4074" i="4"/>
  <c r="N4073" i="4"/>
  <c r="M4073" i="4"/>
  <c r="L4073" i="4"/>
  <c r="K4073" i="4"/>
  <c r="J4073" i="4"/>
  <c r="I4073" i="4"/>
  <c r="S4073" i="4" s="1"/>
  <c r="H4073" i="4"/>
  <c r="G4073" i="4"/>
  <c r="F4073" i="4"/>
  <c r="Q4073" i="4" s="1"/>
  <c r="E4073" i="4"/>
  <c r="P4073" i="4" s="1"/>
  <c r="D4073" i="4"/>
  <c r="C4073" i="4"/>
  <c r="B4073" i="4"/>
  <c r="A4073" i="4"/>
  <c r="S4072" i="4"/>
  <c r="N4072" i="4"/>
  <c r="M4072" i="4"/>
  <c r="L4072" i="4"/>
  <c r="K4072" i="4"/>
  <c r="J4072" i="4"/>
  <c r="I4072" i="4"/>
  <c r="H4072" i="4"/>
  <c r="G4072" i="4"/>
  <c r="F4072" i="4"/>
  <c r="Q4072" i="4" s="1"/>
  <c r="E4072" i="4"/>
  <c r="P4072" i="4" s="1"/>
  <c r="D4072" i="4"/>
  <c r="C4072" i="4"/>
  <c r="B4072" i="4"/>
  <c r="O4072" i="4" s="1"/>
  <c r="A4072" i="4"/>
  <c r="N4071" i="4"/>
  <c r="M4071" i="4"/>
  <c r="L4071" i="4"/>
  <c r="K4071" i="4"/>
  <c r="J4071" i="4"/>
  <c r="W4071" i="4" s="1"/>
  <c r="I4071" i="4"/>
  <c r="S4071" i="4" s="1"/>
  <c r="H4071" i="4"/>
  <c r="G4071" i="4"/>
  <c r="F4071" i="4"/>
  <c r="Q4071" i="4" s="1"/>
  <c r="E4071" i="4"/>
  <c r="D4071" i="4"/>
  <c r="C4071" i="4"/>
  <c r="B4071" i="4"/>
  <c r="O4071" i="4" s="1"/>
  <c r="A4071" i="4"/>
  <c r="N4070" i="4"/>
  <c r="M4070" i="4"/>
  <c r="L4070" i="4"/>
  <c r="K4070" i="4"/>
  <c r="J4070" i="4"/>
  <c r="T4070" i="4" s="1"/>
  <c r="I4070" i="4"/>
  <c r="S4070" i="4" s="1"/>
  <c r="H4070" i="4"/>
  <c r="G4070" i="4"/>
  <c r="F4070" i="4"/>
  <c r="Q4070" i="4" s="1"/>
  <c r="E4070" i="4"/>
  <c r="D4070" i="4"/>
  <c r="C4070" i="4"/>
  <c r="B4070" i="4"/>
  <c r="O4070" i="4" s="1"/>
  <c r="A4070" i="4"/>
  <c r="N4069" i="4"/>
  <c r="M4069" i="4"/>
  <c r="L4069" i="4"/>
  <c r="K4069" i="4"/>
  <c r="J4069" i="4"/>
  <c r="T4069" i="4" s="1"/>
  <c r="I4069" i="4"/>
  <c r="H4069" i="4"/>
  <c r="G4069" i="4"/>
  <c r="F4069" i="4"/>
  <c r="Q4069" i="4" s="1"/>
  <c r="E4069" i="4"/>
  <c r="D4069" i="4"/>
  <c r="C4069" i="4"/>
  <c r="B4069" i="4"/>
  <c r="O4069" i="4" s="1"/>
  <c r="A4069" i="4"/>
  <c r="N4068" i="4"/>
  <c r="M4068" i="4"/>
  <c r="L4068" i="4"/>
  <c r="K4068" i="4"/>
  <c r="J4068" i="4"/>
  <c r="I4068" i="4"/>
  <c r="S4068" i="4" s="1"/>
  <c r="H4068" i="4"/>
  <c r="G4068" i="4"/>
  <c r="F4068" i="4"/>
  <c r="Q4068" i="4" s="1"/>
  <c r="E4068" i="4"/>
  <c r="D4068" i="4"/>
  <c r="C4068" i="4"/>
  <c r="B4068" i="4"/>
  <c r="A4068" i="4"/>
  <c r="O4067" i="4"/>
  <c r="N4067" i="4"/>
  <c r="M4067" i="4"/>
  <c r="L4067" i="4"/>
  <c r="K4067" i="4"/>
  <c r="J4067" i="4"/>
  <c r="I4067" i="4"/>
  <c r="S4067" i="4" s="1"/>
  <c r="H4067" i="4"/>
  <c r="G4067" i="4"/>
  <c r="F4067" i="4"/>
  <c r="Q4067" i="4" s="1"/>
  <c r="E4067" i="4"/>
  <c r="D4067" i="4"/>
  <c r="C4067" i="4"/>
  <c r="B4067" i="4"/>
  <c r="A4067" i="4"/>
  <c r="R4066" i="4"/>
  <c r="Q4066" i="4"/>
  <c r="N4066" i="4"/>
  <c r="M4066" i="4"/>
  <c r="L4066" i="4"/>
  <c r="K4066" i="4"/>
  <c r="J4066" i="4"/>
  <c r="T4066" i="4" s="1"/>
  <c r="I4066" i="4"/>
  <c r="S4066" i="4" s="1"/>
  <c r="H4066" i="4"/>
  <c r="G4066" i="4"/>
  <c r="F4066" i="4"/>
  <c r="E4066" i="4"/>
  <c r="P4066" i="4" s="1"/>
  <c r="D4066" i="4"/>
  <c r="C4066" i="4"/>
  <c r="B4066" i="4"/>
  <c r="O4066" i="4" s="1"/>
  <c r="A4066" i="4"/>
  <c r="N4065" i="4"/>
  <c r="M4065" i="4"/>
  <c r="L4065" i="4"/>
  <c r="K4065" i="4"/>
  <c r="J4065" i="4"/>
  <c r="I4065" i="4"/>
  <c r="S4065" i="4" s="1"/>
  <c r="H4065" i="4"/>
  <c r="G4065" i="4"/>
  <c r="F4065" i="4"/>
  <c r="Q4065" i="4" s="1"/>
  <c r="E4065" i="4"/>
  <c r="D4065" i="4"/>
  <c r="C4065" i="4"/>
  <c r="B4065" i="4"/>
  <c r="O4065" i="4" s="1"/>
  <c r="A4065" i="4"/>
  <c r="N4064" i="4"/>
  <c r="M4064" i="4"/>
  <c r="L4064" i="4"/>
  <c r="K4064" i="4"/>
  <c r="J4064" i="4"/>
  <c r="I4064" i="4"/>
  <c r="S4064" i="4" s="1"/>
  <c r="H4064" i="4"/>
  <c r="G4064" i="4"/>
  <c r="F4064" i="4"/>
  <c r="Q4064" i="4" s="1"/>
  <c r="E4064" i="4"/>
  <c r="D4064" i="4"/>
  <c r="C4064" i="4"/>
  <c r="B4064" i="4"/>
  <c r="O4064" i="4" s="1"/>
  <c r="A4064" i="4"/>
  <c r="N4063" i="4"/>
  <c r="M4063" i="4"/>
  <c r="L4063" i="4"/>
  <c r="K4063" i="4"/>
  <c r="J4063" i="4"/>
  <c r="T4063" i="4" s="1"/>
  <c r="I4063" i="4"/>
  <c r="S4063" i="4" s="1"/>
  <c r="H4063" i="4"/>
  <c r="G4063" i="4"/>
  <c r="F4063" i="4"/>
  <c r="Q4063" i="4" s="1"/>
  <c r="E4063" i="4"/>
  <c r="D4063" i="4"/>
  <c r="C4063" i="4"/>
  <c r="B4063" i="4"/>
  <c r="O4063" i="4" s="1"/>
  <c r="A4063" i="4"/>
  <c r="N4062" i="4"/>
  <c r="M4062" i="4"/>
  <c r="L4062" i="4"/>
  <c r="K4062" i="4"/>
  <c r="J4062" i="4"/>
  <c r="T4062" i="4" s="1"/>
  <c r="I4062" i="4"/>
  <c r="S4062" i="4" s="1"/>
  <c r="H4062" i="4"/>
  <c r="G4062" i="4"/>
  <c r="F4062" i="4"/>
  <c r="Q4062" i="4" s="1"/>
  <c r="E4062" i="4"/>
  <c r="D4062" i="4"/>
  <c r="C4062" i="4"/>
  <c r="B4062" i="4"/>
  <c r="O4062" i="4" s="1"/>
  <c r="A4062" i="4"/>
  <c r="N4061" i="4"/>
  <c r="M4061" i="4"/>
  <c r="L4061" i="4"/>
  <c r="K4061" i="4"/>
  <c r="J4061" i="4"/>
  <c r="T4061" i="4" s="1"/>
  <c r="I4061" i="4"/>
  <c r="H4061" i="4"/>
  <c r="G4061" i="4"/>
  <c r="F4061" i="4"/>
  <c r="Q4061" i="4" s="1"/>
  <c r="E4061" i="4"/>
  <c r="P4061" i="4" s="1"/>
  <c r="D4061" i="4"/>
  <c r="C4061" i="4"/>
  <c r="B4061" i="4"/>
  <c r="O4061" i="4" s="1"/>
  <c r="A4061" i="4"/>
  <c r="N4060" i="4"/>
  <c r="M4060" i="4"/>
  <c r="L4060" i="4"/>
  <c r="K4060" i="4"/>
  <c r="J4060" i="4"/>
  <c r="I4060" i="4"/>
  <c r="S4060" i="4" s="1"/>
  <c r="H4060" i="4"/>
  <c r="G4060" i="4"/>
  <c r="F4060" i="4"/>
  <c r="R4060" i="4" s="1"/>
  <c r="E4060" i="4"/>
  <c r="P4060" i="4" s="1"/>
  <c r="D4060" i="4"/>
  <c r="C4060" i="4"/>
  <c r="B4060" i="4"/>
  <c r="A4060" i="4"/>
  <c r="Q4059" i="4"/>
  <c r="P4059" i="4"/>
  <c r="O4059" i="4"/>
  <c r="N4059" i="4"/>
  <c r="M4059" i="4"/>
  <c r="L4059" i="4"/>
  <c r="K4059" i="4"/>
  <c r="J4059" i="4"/>
  <c r="I4059" i="4"/>
  <c r="S4059" i="4" s="1"/>
  <c r="H4059" i="4"/>
  <c r="G4059" i="4"/>
  <c r="F4059" i="4"/>
  <c r="E4059" i="4"/>
  <c r="R4059" i="4" s="1"/>
  <c r="D4059" i="4"/>
  <c r="C4059" i="4"/>
  <c r="B4059" i="4"/>
  <c r="A4059" i="4"/>
  <c r="N4058" i="4"/>
  <c r="M4058" i="4"/>
  <c r="L4058" i="4"/>
  <c r="K4058" i="4"/>
  <c r="J4058" i="4"/>
  <c r="T4058" i="4" s="1"/>
  <c r="I4058" i="4"/>
  <c r="S4058" i="4" s="1"/>
  <c r="H4058" i="4"/>
  <c r="G4058" i="4"/>
  <c r="F4058" i="4"/>
  <c r="Q4058" i="4" s="1"/>
  <c r="E4058" i="4"/>
  <c r="P4058" i="4" s="1"/>
  <c r="D4058" i="4"/>
  <c r="C4058" i="4"/>
  <c r="B4058" i="4"/>
  <c r="O4058" i="4" s="1"/>
  <c r="A4058" i="4"/>
  <c r="N4057" i="4"/>
  <c r="M4057" i="4"/>
  <c r="L4057" i="4"/>
  <c r="K4057" i="4"/>
  <c r="J4057" i="4"/>
  <c r="I4057" i="4"/>
  <c r="S4057" i="4" s="1"/>
  <c r="H4057" i="4"/>
  <c r="G4057" i="4"/>
  <c r="F4057" i="4"/>
  <c r="Q4057" i="4" s="1"/>
  <c r="E4057" i="4"/>
  <c r="P4057" i="4" s="1"/>
  <c r="D4057" i="4"/>
  <c r="C4057" i="4"/>
  <c r="B4057" i="4"/>
  <c r="O4057" i="4" s="1"/>
  <c r="A4057" i="4"/>
  <c r="N4056" i="4"/>
  <c r="M4056" i="4"/>
  <c r="L4056" i="4"/>
  <c r="K4056" i="4"/>
  <c r="J4056" i="4"/>
  <c r="I4056" i="4"/>
  <c r="S4056" i="4" s="1"/>
  <c r="H4056" i="4"/>
  <c r="G4056" i="4"/>
  <c r="F4056" i="4"/>
  <c r="Q4056" i="4" s="1"/>
  <c r="E4056" i="4"/>
  <c r="P4056" i="4" s="1"/>
  <c r="D4056" i="4"/>
  <c r="C4056" i="4"/>
  <c r="B4056" i="4"/>
  <c r="A4056" i="4"/>
  <c r="N4055" i="4"/>
  <c r="M4055" i="4"/>
  <c r="L4055" i="4"/>
  <c r="K4055" i="4"/>
  <c r="J4055" i="4"/>
  <c r="I4055" i="4"/>
  <c r="S4055" i="4" s="1"/>
  <c r="H4055" i="4"/>
  <c r="G4055" i="4"/>
  <c r="F4055" i="4"/>
  <c r="Q4055" i="4" s="1"/>
  <c r="E4055" i="4"/>
  <c r="D4055" i="4"/>
  <c r="C4055" i="4"/>
  <c r="B4055" i="4"/>
  <c r="O4055" i="4" s="1"/>
  <c r="A4055" i="4"/>
  <c r="N4054" i="4"/>
  <c r="M4054" i="4"/>
  <c r="L4054" i="4"/>
  <c r="K4054" i="4"/>
  <c r="J4054" i="4"/>
  <c r="I4054" i="4"/>
  <c r="S4054" i="4" s="1"/>
  <c r="H4054" i="4"/>
  <c r="G4054" i="4"/>
  <c r="F4054" i="4"/>
  <c r="Q4054" i="4" s="1"/>
  <c r="E4054" i="4"/>
  <c r="D4054" i="4"/>
  <c r="C4054" i="4"/>
  <c r="B4054" i="4"/>
  <c r="O4054" i="4" s="1"/>
  <c r="A4054" i="4"/>
  <c r="Q4053" i="4"/>
  <c r="N4053" i="4"/>
  <c r="M4053" i="4"/>
  <c r="L4053" i="4"/>
  <c r="K4053" i="4"/>
  <c r="J4053" i="4"/>
  <c r="T4053" i="4" s="1"/>
  <c r="I4053" i="4"/>
  <c r="H4053" i="4"/>
  <c r="G4053" i="4"/>
  <c r="F4053" i="4"/>
  <c r="E4053" i="4"/>
  <c r="D4053" i="4"/>
  <c r="C4053" i="4"/>
  <c r="B4053" i="4"/>
  <c r="O4053" i="4" s="1"/>
  <c r="A4053" i="4"/>
  <c r="P4052" i="4"/>
  <c r="N4052" i="4"/>
  <c r="M4052" i="4"/>
  <c r="L4052" i="4"/>
  <c r="K4052" i="4"/>
  <c r="J4052" i="4"/>
  <c r="I4052" i="4"/>
  <c r="S4052" i="4" s="1"/>
  <c r="H4052" i="4"/>
  <c r="G4052" i="4"/>
  <c r="F4052" i="4"/>
  <c r="E4052" i="4"/>
  <c r="D4052" i="4"/>
  <c r="C4052" i="4"/>
  <c r="B4052" i="4"/>
  <c r="A4052" i="4"/>
  <c r="P4051" i="4"/>
  <c r="N4051" i="4"/>
  <c r="M4051" i="4"/>
  <c r="L4051" i="4"/>
  <c r="K4051" i="4"/>
  <c r="J4051" i="4"/>
  <c r="T4051" i="4" s="1"/>
  <c r="I4051" i="4"/>
  <c r="H4051" i="4"/>
  <c r="G4051" i="4"/>
  <c r="F4051" i="4"/>
  <c r="E4051" i="4"/>
  <c r="D4051" i="4"/>
  <c r="C4051" i="4"/>
  <c r="B4051" i="4"/>
  <c r="O4051" i="4" s="1"/>
  <c r="A4051" i="4"/>
  <c r="R4050" i="4"/>
  <c r="Q4050" i="4"/>
  <c r="P4050" i="4"/>
  <c r="N4050" i="4"/>
  <c r="M4050" i="4"/>
  <c r="L4050" i="4"/>
  <c r="K4050" i="4"/>
  <c r="J4050" i="4"/>
  <c r="T4050" i="4" s="1"/>
  <c r="I4050" i="4"/>
  <c r="S4050" i="4" s="1"/>
  <c r="H4050" i="4"/>
  <c r="G4050" i="4"/>
  <c r="F4050" i="4"/>
  <c r="E4050" i="4"/>
  <c r="D4050" i="4"/>
  <c r="C4050" i="4"/>
  <c r="B4050" i="4"/>
  <c r="A4050" i="4"/>
  <c r="N4049" i="4"/>
  <c r="M4049" i="4"/>
  <c r="L4049" i="4"/>
  <c r="K4049" i="4"/>
  <c r="J4049" i="4"/>
  <c r="I4049" i="4"/>
  <c r="S4049" i="4" s="1"/>
  <c r="H4049" i="4"/>
  <c r="G4049" i="4"/>
  <c r="F4049" i="4"/>
  <c r="Q4049" i="4" s="1"/>
  <c r="E4049" i="4"/>
  <c r="P4049" i="4" s="1"/>
  <c r="D4049" i="4"/>
  <c r="C4049" i="4"/>
  <c r="B4049" i="4"/>
  <c r="A4049" i="4"/>
  <c r="N4048" i="4"/>
  <c r="M4048" i="4"/>
  <c r="L4048" i="4"/>
  <c r="K4048" i="4"/>
  <c r="J4048" i="4"/>
  <c r="T4048" i="4" s="1"/>
  <c r="I4048" i="4"/>
  <c r="S4048" i="4" s="1"/>
  <c r="H4048" i="4"/>
  <c r="G4048" i="4"/>
  <c r="F4048" i="4"/>
  <c r="Q4048" i="4" s="1"/>
  <c r="E4048" i="4"/>
  <c r="D4048" i="4"/>
  <c r="C4048" i="4"/>
  <c r="B4048" i="4"/>
  <c r="A4048" i="4"/>
  <c r="N4047" i="4"/>
  <c r="M4047" i="4"/>
  <c r="L4047" i="4"/>
  <c r="K4047" i="4"/>
  <c r="J4047" i="4"/>
  <c r="I4047" i="4"/>
  <c r="S4047" i="4" s="1"/>
  <c r="H4047" i="4"/>
  <c r="G4047" i="4"/>
  <c r="F4047" i="4"/>
  <c r="Q4047" i="4" s="1"/>
  <c r="E4047" i="4"/>
  <c r="P4047" i="4" s="1"/>
  <c r="D4047" i="4"/>
  <c r="C4047" i="4"/>
  <c r="B4047" i="4"/>
  <c r="O4047" i="4" s="1"/>
  <c r="A4047" i="4"/>
  <c r="N4046" i="4"/>
  <c r="M4046" i="4"/>
  <c r="L4046" i="4"/>
  <c r="K4046" i="4"/>
  <c r="J4046" i="4"/>
  <c r="T4046" i="4" s="1"/>
  <c r="I4046" i="4"/>
  <c r="S4046" i="4" s="1"/>
  <c r="H4046" i="4"/>
  <c r="G4046" i="4"/>
  <c r="F4046" i="4"/>
  <c r="Q4046" i="4" s="1"/>
  <c r="E4046" i="4"/>
  <c r="D4046" i="4"/>
  <c r="C4046" i="4"/>
  <c r="B4046" i="4"/>
  <c r="O4046" i="4" s="1"/>
  <c r="A4046" i="4"/>
  <c r="O4045" i="4"/>
  <c r="N4045" i="4"/>
  <c r="M4045" i="4"/>
  <c r="L4045" i="4"/>
  <c r="K4045" i="4"/>
  <c r="J4045" i="4"/>
  <c r="T4045" i="4" s="1"/>
  <c r="I4045" i="4"/>
  <c r="H4045" i="4"/>
  <c r="G4045" i="4"/>
  <c r="F4045" i="4"/>
  <c r="Q4045" i="4" s="1"/>
  <c r="E4045" i="4"/>
  <c r="P4045" i="4" s="1"/>
  <c r="D4045" i="4"/>
  <c r="C4045" i="4"/>
  <c r="B4045" i="4"/>
  <c r="A4045" i="4"/>
  <c r="N4044" i="4"/>
  <c r="M4044" i="4"/>
  <c r="L4044" i="4"/>
  <c r="K4044" i="4"/>
  <c r="J4044" i="4"/>
  <c r="I4044" i="4"/>
  <c r="S4044" i="4" s="1"/>
  <c r="H4044" i="4"/>
  <c r="G4044" i="4"/>
  <c r="F4044" i="4"/>
  <c r="Q4044" i="4" s="1"/>
  <c r="E4044" i="4"/>
  <c r="D4044" i="4"/>
  <c r="C4044" i="4"/>
  <c r="B4044" i="4"/>
  <c r="O4044" i="4" s="1"/>
  <c r="A4044" i="4"/>
  <c r="N4043" i="4"/>
  <c r="M4043" i="4"/>
  <c r="L4043" i="4"/>
  <c r="K4043" i="4"/>
  <c r="J4043" i="4"/>
  <c r="T4043" i="4" s="1"/>
  <c r="I4043" i="4"/>
  <c r="S4043" i="4" s="1"/>
  <c r="H4043" i="4"/>
  <c r="G4043" i="4"/>
  <c r="F4043" i="4"/>
  <c r="E4043" i="4"/>
  <c r="P4043" i="4" s="1"/>
  <c r="D4043" i="4"/>
  <c r="C4043" i="4"/>
  <c r="B4043" i="4"/>
  <c r="O4043" i="4" s="1"/>
  <c r="A4043" i="4"/>
  <c r="R4042" i="4"/>
  <c r="P4042" i="4"/>
  <c r="N4042" i="4"/>
  <c r="M4042" i="4"/>
  <c r="L4042" i="4"/>
  <c r="K4042" i="4"/>
  <c r="J4042" i="4"/>
  <c r="T4042" i="4" s="1"/>
  <c r="I4042" i="4"/>
  <c r="H4042" i="4"/>
  <c r="G4042" i="4"/>
  <c r="F4042" i="4"/>
  <c r="Q4042" i="4" s="1"/>
  <c r="E4042" i="4"/>
  <c r="D4042" i="4"/>
  <c r="C4042" i="4"/>
  <c r="B4042" i="4"/>
  <c r="O4042" i="4" s="1"/>
  <c r="A4042" i="4"/>
  <c r="Q4041" i="4"/>
  <c r="N4041" i="4"/>
  <c r="M4041" i="4"/>
  <c r="L4041" i="4"/>
  <c r="K4041" i="4"/>
  <c r="J4041" i="4"/>
  <c r="T4041" i="4" s="1"/>
  <c r="I4041" i="4"/>
  <c r="S4041" i="4" s="1"/>
  <c r="H4041" i="4"/>
  <c r="G4041" i="4"/>
  <c r="F4041" i="4"/>
  <c r="E4041" i="4"/>
  <c r="P4041" i="4" s="1"/>
  <c r="D4041" i="4"/>
  <c r="C4041" i="4"/>
  <c r="B4041" i="4"/>
  <c r="O4041" i="4" s="1"/>
  <c r="A4041" i="4"/>
  <c r="N4040" i="4"/>
  <c r="M4040" i="4"/>
  <c r="L4040" i="4"/>
  <c r="K4040" i="4"/>
  <c r="J4040" i="4"/>
  <c r="I4040" i="4"/>
  <c r="S4040" i="4" s="1"/>
  <c r="H4040" i="4"/>
  <c r="G4040" i="4"/>
  <c r="F4040" i="4"/>
  <c r="E4040" i="4"/>
  <c r="P4040" i="4" s="1"/>
  <c r="D4040" i="4"/>
  <c r="C4040" i="4"/>
  <c r="B4040" i="4"/>
  <c r="O4040" i="4" s="1"/>
  <c r="A4040" i="4"/>
  <c r="S4039" i="4"/>
  <c r="N4039" i="4"/>
  <c r="M4039" i="4"/>
  <c r="L4039" i="4"/>
  <c r="K4039" i="4"/>
  <c r="J4039" i="4"/>
  <c r="T4039" i="4" s="1"/>
  <c r="I4039" i="4"/>
  <c r="H4039" i="4"/>
  <c r="G4039" i="4"/>
  <c r="F4039" i="4"/>
  <c r="Q4039" i="4" s="1"/>
  <c r="E4039" i="4"/>
  <c r="P4039" i="4" s="1"/>
  <c r="D4039" i="4"/>
  <c r="C4039" i="4"/>
  <c r="B4039" i="4"/>
  <c r="O4039" i="4" s="1"/>
  <c r="A4039" i="4"/>
  <c r="T4038" i="4"/>
  <c r="N4038" i="4"/>
  <c r="M4038" i="4"/>
  <c r="L4038" i="4"/>
  <c r="K4038" i="4"/>
  <c r="J4038" i="4"/>
  <c r="W4038" i="4" s="1"/>
  <c r="I4038" i="4"/>
  <c r="S4038" i="4" s="1"/>
  <c r="H4038" i="4"/>
  <c r="G4038" i="4"/>
  <c r="F4038" i="4"/>
  <c r="Q4038" i="4" s="1"/>
  <c r="E4038" i="4"/>
  <c r="D4038" i="4"/>
  <c r="C4038" i="4"/>
  <c r="B4038" i="4"/>
  <c r="O4038" i="4" s="1"/>
  <c r="A4038" i="4"/>
  <c r="N4037" i="4"/>
  <c r="M4037" i="4"/>
  <c r="L4037" i="4"/>
  <c r="K4037" i="4"/>
  <c r="J4037" i="4"/>
  <c r="T4037" i="4" s="1"/>
  <c r="I4037" i="4"/>
  <c r="H4037" i="4"/>
  <c r="G4037" i="4"/>
  <c r="F4037" i="4"/>
  <c r="Q4037" i="4" s="1"/>
  <c r="E4037" i="4"/>
  <c r="D4037" i="4"/>
  <c r="C4037" i="4"/>
  <c r="B4037" i="4"/>
  <c r="O4037" i="4" s="1"/>
  <c r="A4037" i="4"/>
  <c r="N4036" i="4"/>
  <c r="M4036" i="4"/>
  <c r="L4036" i="4"/>
  <c r="K4036" i="4"/>
  <c r="J4036" i="4"/>
  <c r="T4036" i="4" s="1"/>
  <c r="I4036" i="4"/>
  <c r="S4036" i="4" s="1"/>
  <c r="H4036" i="4"/>
  <c r="G4036" i="4"/>
  <c r="F4036" i="4"/>
  <c r="E4036" i="4"/>
  <c r="P4036" i="4" s="1"/>
  <c r="D4036" i="4"/>
  <c r="C4036" i="4"/>
  <c r="B4036" i="4"/>
  <c r="O4036" i="4" s="1"/>
  <c r="A4036" i="4"/>
  <c r="N4035" i="4"/>
  <c r="M4035" i="4"/>
  <c r="L4035" i="4"/>
  <c r="K4035" i="4"/>
  <c r="J4035" i="4"/>
  <c r="T4035" i="4" s="1"/>
  <c r="I4035" i="4"/>
  <c r="H4035" i="4"/>
  <c r="G4035" i="4"/>
  <c r="F4035" i="4"/>
  <c r="E4035" i="4"/>
  <c r="P4035" i="4" s="1"/>
  <c r="D4035" i="4"/>
  <c r="C4035" i="4"/>
  <c r="B4035" i="4"/>
  <c r="O4035" i="4" s="1"/>
  <c r="A4035" i="4"/>
  <c r="Q4034" i="4"/>
  <c r="P4034" i="4"/>
  <c r="O4034" i="4"/>
  <c r="N4034" i="4"/>
  <c r="M4034" i="4"/>
  <c r="L4034" i="4"/>
  <c r="K4034" i="4"/>
  <c r="J4034" i="4"/>
  <c r="T4034" i="4" s="1"/>
  <c r="I4034" i="4"/>
  <c r="S4034" i="4" s="1"/>
  <c r="H4034" i="4"/>
  <c r="G4034" i="4"/>
  <c r="F4034" i="4"/>
  <c r="E4034" i="4"/>
  <c r="R4034" i="4" s="1"/>
  <c r="D4034" i="4"/>
  <c r="C4034" i="4"/>
  <c r="B4034" i="4"/>
  <c r="A4034" i="4"/>
  <c r="T4033" i="4"/>
  <c r="Q4033" i="4"/>
  <c r="N4033" i="4"/>
  <c r="M4033" i="4"/>
  <c r="L4033" i="4"/>
  <c r="K4033" i="4"/>
  <c r="J4033" i="4"/>
  <c r="I4033" i="4"/>
  <c r="S4033" i="4" s="1"/>
  <c r="H4033" i="4"/>
  <c r="G4033" i="4"/>
  <c r="F4033" i="4"/>
  <c r="E4033" i="4"/>
  <c r="D4033" i="4"/>
  <c r="C4033" i="4"/>
  <c r="B4033" i="4"/>
  <c r="A4033" i="4"/>
  <c r="S4032" i="4"/>
  <c r="N4032" i="4"/>
  <c r="M4032" i="4"/>
  <c r="L4032" i="4"/>
  <c r="K4032" i="4"/>
  <c r="J4032" i="4"/>
  <c r="I4032" i="4"/>
  <c r="H4032" i="4"/>
  <c r="G4032" i="4"/>
  <c r="F4032" i="4"/>
  <c r="Q4032" i="4" s="1"/>
  <c r="E4032" i="4"/>
  <c r="D4032" i="4"/>
  <c r="C4032" i="4"/>
  <c r="B4032" i="4"/>
  <c r="O4032" i="4" s="1"/>
  <c r="A4032" i="4"/>
  <c r="N4031" i="4"/>
  <c r="M4031" i="4"/>
  <c r="L4031" i="4"/>
  <c r="K4031" i="4"/>
  <c r="J4031" i="4"/>
  <c r="T4031" i="4" s="1"/>
  <c r="I4031" i="4"/>
  <c r="S4031" i="4" s="1"/>
  <c r="H4031" i="4"/>
  <c r="G4031" i="4"/>
  <c r="F4031" i="4"/>
  <c r="Q4031" i="4" s="1"/>
  <c r="E4031" i="4"/>
  <c r="P4031" i="4" s="1"/>
  <c r="D4031" i="4"/>
  <c r="C4031" i="4"/>
  <c r="B4031" i="4"/>
  <c r="A4031" i="4"/>
  <c r="S4030" i="4"/>
  <c r="P4030" i="4"/>
  <c r="N4030" i="4"/>
  <c r="M4030" i="4"/>
  <c r="L4030" i="4"/>
  <c r="K4030" i="4"/>
  <c r="J4030" i="4"/>
  <c r="T4030" i="4" s="1"/>
  <c r="I4030" i="4"/>
  <c r="H4030" i="4"/>
  <c r="G4030" i="4"/>
  <c r="F4030" i="4"/>
  <c r="Q4030" i="4" s="1"/>
  <c r="E4030" i="4"/>
  <c r="D4030" i="4"/>
  <c r="C4030" i="4"/>
  <c r="B4030" i="4"/>
  <c r="O4030" i="4" s="1"/>
  <c r="A4030" i="4"/>
  <c r="N4029" i="4"/>
  <c r="M4029" i="4"/>
  <c r="L4029" i="4"/>
  <c r="K4029" i="4"/>
  <c r="J4029" i="4"/>
  <c r="T4029" i="4" s="1"/>
  <c r="I4029" i="4"/>
  <c r="S4029" i="4" s="1"/>
  <c r="H4029" i="4"/>
  <c r="G4029" i="4"/>
  <c r="F4029" i="4"/>
  <c r="Q4029" i="4" s="1"/>
  <c r="E4029" i="4"/>
  <c r="D4029" i="4"/>
  <c r="C4029" i="4"/>
  <c r="B4029" i="4"/>
  <c r="O4029" i="4" s="1"/>
  <c r="A4029" i="4"/>
  <c r="N4028" i="4"/>
  <c r="M4028" i="4"/>
  <c r="L4028" i="4"/>
  <c r="K4028" i="4"/>
  <c r="J4028" i="4"/>
  <c r="I4028" i="4"/>
  <c r="S4028" i="4" s="1"/>
  <c r="H4028" i="4"/>
  <c r="G4028" i="4"/>
  <c r="F4028" i="4"/>
  <c r="Q4028" i="4" s="1"/>
  <c r="E4028" i="4"/>
  <c r="D4028" i="4"/>
  <c r="C4028" i="4"/>
  <c r="B4028" i="4"/>
  <c r="O4028" i="4" s="1"/>
  <c r="A4028" i="4"/>
  <c r="S4027" i="4"/>
  <c r="N4027" i="4"/>
  <c r="M4027" i="4"/>
  <c r="L4027" i="4"/>
  <c r="K4027" i="4"/>
  <c r="J4027" i="4"/>
  <c r="I4027" i="4"/>
  <c r="H4027" i="4"/>
  <c r="G4027" i="4"/>
  <c r="F4027" i="4"/>
  <c r="E4027" i="4"/>
  <c r="P4027" i="4" s="1"/>
  <c r="D4027" i="4"/>
  <c r="C4027" i="4"/>
  <c r="B4027" i="4"/>
  <c r="A4027" i="4"/>
  <c r="N4026" i="4"/>
  <c r="M4026" i="4"/>
  <c r="L4026" i="4"/>
  <c r="K4026" i="4"/>
  <c r="J4026" i="4"/>
  <c r="I4026" i="4"/>
  <c r="S4026" i="4" s="1"/>
  <c r="H4026" i="4"/>
  <c r="G4026" i="4"/>
  <c r="F4026" i="4"/>
  <c r="Q4026" i="4" s="1"/>
  <c r="E4026" i="4"/>
  <c r="D4026" i="4"/>
  <c r="C4026" i="4"/>
  <c r="B4026" i="4"/>
  <c r="A4026" i="4"/>
  <c r="N4025" i="4"/>
  <c r="M4025" i="4"/>
  <c r="L4025" i="4"/>
  <c r="K4025" i="4"/>
  <c r="J4025" i="4"/>
  <c r="I4025" i="4"/>
  <c r="S4025" i="4" s="1"/>
  <c r="H4025" i="4"/>
  <c r="G4025" i="4"/>
  <c r="F4025" i="4"/>
  <c r="Q4025" i="4" s="1"/>
  <c r="E4025" i="4"/>
  <c r="R4025" i="4" s="1"/>
  <c r="D4025" i="4"/>
  <c r="C4025" i="4"/>
  <c r="B4025" i="4"/>
  <c r="A4025" i="4"/>
  <c r="N4024" i="4"/>
  <c r="M4024" i="4"/>
  <c r="L4024" i="4"/>
  <c r="K4024" i="4"/>
  <c r="J4024" i="4"/>
  <c r="T4024" i="4" s="1"/>
  <c r="I4024" i="4"/>
  <c r="S4024" i="4" s="1"/>
  <c r="H4024" i="4"/>
  <c r="G4024" i="4"/>
  <c r="F4024" i="4"/>
  <c r="Q4024" i="4" s="1"/>
  <c r="E4024" i="4"/>
  <c r="D4024" i="4"/>
  <c r="C4024" i="4"/>
  <c r="B4024" i="4"/>
  <c r="O4024" i="4" s="1"/>
  <c r="A4024" i="4"/>
  <c r="N4023" i="4"/>
  <c r="M4023" i="4"/>
  <c r="L4023" i="4"/>
  <c r="K4023" i="4"/>
  <c r="J4023" i="4"/>
  <c r="T4023" i="4" s="1"/>
  <c r="I4023" i="4"/>
  <c r="S4023" i="4" s="1"/>
  <c r="H4023" i="4"/>
  <c r="G4023" i="4"/>
  <c r="F4023" i="4"/>
  <c r="Q4023" i="4" s="1"/>
  <c r="E4023" i="4"/>
  <c r="D4023" i="4"/>
  <c r="C4023" i="4"/>
  <c r="B4023" i="4"/>
  <c r="A4023" i="4"/>
  <c r="P4022" i="4"/>
  <c r="O4022" i="4"/>
  <c r="N4022" i="4"/>
  <c r="M4022" i="4"/>
  <c r="L4022" i="4"/>
  <c r="K4022" i="4"/>
  <c r="J4022" i="4"/>
  <c r="I4022" i="4"/>
  <c r="S4022" i="4" s="1"/>
  <c r="H4022" i="4"/>
  <c r="G4022" i="4"/>
  <c r="F4022" i="4"/>
  <c r="E4022" i="4"/>
  <c r="D4022" i="4"/>
  <c r="C4022" i="4"/>
  <c r="B4022" i="4"/>
  <c r="A4022" i="4"/>
  <c r="P4021" i="4"/>
  <c r="N4021" i="4"/>
  <c r="M4021" i="4"/>
  <c r="L4021" i="4"/>
  <c r="K4021" i="4"/>
  <c r="J4021" i="4"/>
  <c r="T4021" i="4" s="1"/>
  <c r="I4021" i="4"/>
  <c r="H4021" i="4"/>
  <c r="G4021" i="4"/>
  <c r="F4021" i="4"/>
  <c r="Q4021" i="4" s="1"/>
  <c r="E4021" i="4"/>
  <c r="D4021" i="4"/>
  <c r="C4021" i="4"/>
  <c r="B4021" i="4"/>
  <c r="O4021" i="4" s="1"/>
  <c r="A4021" i="4"/>
  <c r="N4020" i="4"/>
  <c r="M4020" i="4"/>
  <c r="L4020" i="4"/>
  <c r="K4020" i="4"/>
  <c r="J4020" i="4"/>
  <c r="T4020" i="4" s="1"/>
  <c r="I4020" i="4"/>
  <c r="S4020" i="4" s="1"/>
  <c r="H4020" i="4"/>
  <c r="G4020" i="4"/>
  <c r="F4020" i="4"/>
  <c r="Q4020" i="4" s="1"/>
  <c r="E4020" i="4"/>
  <c r="P4020" i="4" s="1"/>
  <c r="D4020" i="4"/>
  <c r="C4020" i="4"/>
  <c r="B4020" i="4"/>
  <c r="A4020" i="4"/>
  <c r="Q4019" i="4"/>
  <c r="N4019" i="4"/>
  <c r="M4019" i="4"/>
  <c r="L4019" i="4"/>
  <c r="K4019" i="4"/>
  <c r="J4019" i="4"/>
  <c r="T4019" i="4" s="1"/>
  <c r="I4019" i="4"/>
  <c r="S4019" i="4" s="1"/>
  <c r="H4019" i="4"/>
  <c r="G4019" i="4"/>
  <c r="F4019" i="4"/>
  <c r="E4019" i="4"/>
  <c r="D4019" i="4"/>
  <c r="C4019" i="4"/>
  <c r="B4019" i="4"/>
  <c r="O4019" i="4" s="1"/>
  <c r="A4019" i="4"/>
  <c r="W4018" i="4"/>
  <c r="N4018" i="4"/>
  <c r="M4018" i="4"/>
  <c r="L4018" i="4"/>
  <c r="K4018" i="4"/>
  <c r="J4018" i="4"/>
  <c r="T4018" i="4" s="1"/>
  <c r="I4018" i="4"/>
  <c r="S4018" i="4" s="1"/>
  <c r="H4018" i="4"/>
  <c r="G4018" i="4"/>
  <c r="F4018" i="4"/>
  <c r="E4018" i="4"/>
  <c r="P4018" i="4" s="1"/>
  <c r="D4018" i="4"/>
  <c r="C4018" i="4"/>
  <c r="B4018" i="4"/>
  <c r="O4018" i="4" s="1"/>
  <c r="A4018" i="4"/>
  <c r="Q4017" i="4"/>
  <c r="N4017" i="4"/>
  <c r="M4017" i="4"/>
  <c r="L4017" i="4"/>
  <c r="K4017" i="4"/>
  <c r="J4017" i="4"/>
  <c r="I4017" i="4"/>
  <c r="S4017" i="4" s="1"/>
  <c r="H4017" i="4"/>
  <c r="G4017" i="4"/>
  <c r="F4017" i="4"/>
  <c r="E4017" i="4"/>
  <c r="D4017" i="4"/>
  <c r="C4017" i="4"/>
  <c r="B4017" i="4"/>
  <c r="O4017" i="4" s="1"/>
  <c r="A4017" i="4"/>
  <c r="N4016" i="4"/>
  <c r="M4016" i="4"/>
  <c r="L4016" i="4"/>
  <c r="K4016" i="4"/>
  <c r="J4016" i="4"/>
  <c r="I4016" i="4"/>
  <c r="S4016" i="4" s="1"/>
  <c r="H4016" i="4"/>
  <c r="G4016" i="4"/>
  <c r="F4016" i="4"/>
  <c r="Q4016" i="4" s="1"/>
  <c r="E4016" i="4"/>
  <c r="P4016" i="4" s="1"/>
  <c r="D4016" i="4"/>
  <c r="C4016" i="4"/>
  <c r="B4016" i="4"/>
  <c r="O4016" i="4" s="1"/>
  <c r="A4016" i="4"/>
  <c r="N4015" i="4"/>
  <c r="M4015" i="4"/>
  <c r="L4015" i="4"/>
  <c r="K4015" i="4"/>
  <c r="J4015" i="4"/>
  <c r="T4015" i="4" s="1"/>
  <c r="I4015" i="4"/>
  <c r="H4015" i="4"/>
  <c r="G4015" i="4"/>
  <c r="F4015" i="4"/>
  <c r="Q4015" i="4" s="1"/>
  <c r="E4015" i="4"/>
  <c r="D4015" i="4"/>
  <c r="C4015" i="4"/>
  <c r="B4015" i="4"/>
  <c r="O4015" i="4" s="1"/>
  <c r="A4015" i="4"/>
  <c r="S4014" i="4"/>
  <c r="N4014" i="4"/>
  <c r="M4014" i="4"/>
  <c r="L4014" i="4"/>
  <c r="K4014" i="4"/>
  <c r="J4014" i="4"/>
  <c r="I4014" i="4"/>
  <c r="H4014" i="4"/>
  <c r="G4014" i="4"/>
  <c r="F4014" i="4"/>
  <c r="Q4014" i="4" s="1"/>
  <c r="E4014" i="4"/>
  <c r="D4014" i="4"/>
  <c r="C4014" i="4"/>
  <c r="B4014" i="4"/>
  <c r="O4014" i="4" s="1"/>
  <c r="A4014" i="4"/>
  <c r="S4013" i="4"/>
  <c r="N4013" i="4"/>
  <c r="M4013" i="4"/>
  <c r="L4013" i="4"/>
  <c r="K4013" i="4"/>
  <c r="J4013" i="4"/>
  <c r="W4013" i="4" s="1"/>
  <c r="I4013" i="4"/>
  <c r="H4013" i="4"/>
  <c r="G4013" i="4"/>
  <c r="F4013" i="4"/>
  <c r="Q4013" i="4" s="1"/>
  <c r="E4013" i="4"/>
  <c r="D4013" i="4"/>
  <c r="C4013" i="4"/>
  <c r="B4013" i="4"/>
  <c r="O4013" i="4" s="1"/>
  <c r="A4013" i="4"/>
  <c r="N4012" i="4"/>
  <c r="M4012" i="4"/>
  <c r="L4012" i="4"/>
  <c r="K4012" i="4"/>
  <c r="J4012" i="4"/>
  <c r="T4012" i="4" s="1"/>
  <c r="I4012" i="4"/>
  <c r="S4012" i="4" s="1"/>
  <c r="H4012" i="4"/>
  <c r="G4012" i="4"/>
  <c r="F4012" i="4"/>
  <c r="Q4012" i="4" s="1"/>
  <c r="E4012" i="4"/>
  <c r="D4012" i="4"/>
  <c r="C4012" i="4"/>
  <c r="B4012" i="4"/>
  <c r="A4012" i="4"/>
  <c r="N4011" i="4"/>
  <c r="M4011" i="4"/>
  <c r="L4011" i="4"/>
  <c r="K4011" i="4"/>
  <c r="J4011" i="4"/>
  <c r="I4011" i="4"/>
  <c r="S4011" i="4" s="1"/>
  <c r="H4011" i="4"/>
  <c r="G4011" i="4"/>
  <c r="F4011" i="4"/>
  <c r="Q4011" i="4" s="1"/>
  <c r="E4011" i="4"/>
  <c r="P4011" i="4" s="1"/>
  <c r="D4011" i="4"/>
  <c r="C4011" i="4"/>
  <c r="B4011" i="4"/>
  <c r="A4011" i="4"/>
  <c r="N4010" i="4"/>
  <c r="M4010" i="4"/>
  <c r="L4010" i="4"/>
  <c r="K4010" i="4"/>
  <c r="J4010" i="4"/>
  <c r="T4010" i="4" s="1"/>
  <c r="I4010" i="4"/>
  <c r="S4010" i="4" s="1"/>
  <c r="H4010" i="4"/>
  <c r="G4010" i="4"/>
  <c r="F4010" i="4"/>
  <c r="Q4010" i="4" s="1"/>
  <c r="E4010" i="4"/>
  <c r="D4010" i="4"/>
  <c r="C4010" i="4"/>
  <c r="B4010" i="4"/>
  <c r="A4010" i="4"/>
  <c r="N4009" i="4"/>
  <c r="M4009" i="4"/>
  <c r="L4009" i="4"/>
  <c r="K4009" i="4"/>
  <c r="J4009" i="4"/>
  <c r="I4009" i="4"/>
  <c r="S4009" i="4" s="1"/>
  <c r="H4009" i="4"/>
  <c r="G4009" i="4"/>
  <c r="F4009" i="4"/>
  <c r="Q4009" i="4" s="1"/>
  <c r="E4009" i="4"/>
  <c r="D4009" i="4"/>
  <c r="C4009" i="4"/>
  <c r="B4009" i="4"/>
  <c r="O4009" i="4" s="1"/>
  <c r="A4009" i="4"/>
  <c r="P4008" i="4"/>
  <c r="N4008" i="4"/>
  <c r="M4008" i="4"/>
  <c r="L4008" i="4"/>
  <c r="K4008" i="4"/>
  <c r="J4008" i="4"/>
  <c r="I4008" i="4"/>
  <c r="S4008" i="4" s="1"/>
  <c r="H4008" i="4"/>
  <c r="G4008" i="4"/>
  <c r="F4008" i="4"/>
  <c r="Q4008" i="4" s="1"/>
  <c r="E4008" i="4"/>
  <c r="R4008" i="4" s="1"/>
  <c r="D4008" i="4"/>
  <c r="C4008" i="4"/>
  <c r="B4008" i="4"/>
  <c r="O4008" i="4" s="1"/>
  <c r="A4008" i="4"/>
  <c r="N4007" i="4"/>
  <c r="M4007" i="4"/>
  <c r="L4007" i="4"/>
  <c r="K4007" i="4"/>
  <c r="J4007" i="4"/>
  <c r="T4007" i="4" s="1"/>
  <c r="I4007" i="4"/>
  <c r="S4007" i="4" s="1"/>
  <c r="H4007" i="4"/>
  <c r="G4007" i="4"/>
  <c r="F4007" i="4"/>
  <c r="Q4007" i="4" s="1"/>
  <c r="E4007" i="4"/>
  <c r="P4007" i="4" s="1"/>
  <c r="D4007" i="4"/>
  <c r="C4007" i="4"/>
  <c r="B4007" i="4"/>
  <c r="O4007" i="4" s="1"/>
  <c r="A4007" i="4"/>
  <c r="N4006" i="4"/>
  <c r="M4006" i="4"/>
  <c r="L4006" i="4"/>
  <c r="K4006" i="4"/>
  <c r="J4006" i="4"/>
  <c r="T4006" i="4" s="1"/>
  <c r="I4006" i="4"/>
  <c r="S4006" i="4" s="1"/>
  <c r="H4006" i="4"/>
  <c r="G4006" i="4"/>
  <c r="F4006" i="4"/>
  <c r="Q4006" i="4" s="1"/>
  <c r="E4006" i="4"/>
  <c r="D4006" i="4"/>
  <c r="C4006" i="4"/>
  <c r="B4006" i="4"/>
  <c r="O4006" i="4" s="1"/>
  <c r="A4006" i="4"/>
  <c r="Q4005" i="4"/>
  <c r="N4005" i="4"/>
  <c r="M4005" i="4"/>
  <c r="L4005" i="4"/>
  <c r="K4005" i="4"/>
  <c r="J4005" i="4"/>
  <c r="T4005" i="4" s="1"/>
  <c r="I4005" i="4"/>
  <c r="H4005" i="4"/>
  <c r="G4005" i="4"/>
  <c r="F4005" i="4"/>
  <c r="E4005" i="4"/>
  <c r="D4005" i="4"/>
  <c r="C4005" i="4"/>
  <c r="B4005" i="4"/>
  <c r="O4005" i="4" s="1"/>
  <c r="A4005" i="4"/>
  <c r="N4004" i="4"/>
  <c r="M4004" i="4"/>
  <c r="L4004" i="4"/>
  <c r="K4004" i="4"/>
  <c r="J4004" i="4"/>
  <c r="I4004" i="4"/>
  <c r="S4004" i="4" s="1"/>
  <c r="H4004" i="4"/>
  <c r="G4004" i="4"/>
  <c r="F4004" i="4"/>
  <c r="Q4004" i="4" s="1"/>
  <c r="E4004" i="4"/>
  <c r="D4004" i="4"/>
  <c r="C4004" i="4"/>
  <c r="B4004" i="4"/>
  <c r="O4004" i="4" s="1"/>
  <c r="A4004" i="4"/>
  <c r="Q4003" i="4"/>
  <c r="N4003" i="4"/>
  <c r="M4003" i="4"/>
  <c r="L4003" i="4"/>
  <c r="K4003" i="4"/>
  <c r="J4003" i="4"/>
  <c r="I4003" i="4"/>
  <c r="H4003" i="4"/>
  <c r="G4003" i="4"/>
  <c r="F4003" i="4"/>
  <c r="E4003" i="4"/>
  <c r="R4003" i="4" s="1"/>
  <c r="D4003" i="4"/>
  <c r="C4003" i="4"/>
  <c r="B4003" i="4"/>
  <c r="O4003" i="4" s="1"/>
  <c r="A4003" i="4"/>
  <c r="S4002" i="4"/>
  <c r="N4002" i="4"/>
  <c r="M4002" i="4"/>
  <c r="L4002" i="4"/>
  <c r="K4002" i="4"/>
  <c r="J4002" i="4"/>
  <c r="I4002" i="4"/>
  <c r="H4002" i="4"/>
  <c r="G4002" i="4"/>
  <c r="F4002" i="4"/>
  <c r="Q4002" i="4" s="1"/>
  <c r="E4002" i="4"/>
  <c r="D4002" i="4"/>
  <c r="C4002" i="4"/>
  <c r="B4002" i="4"/>
  <c r="O4002" i="4" s="1"/>
  <c r="A4002" i="4"/>
  <c r="T4001" i="4"/>
  <c r="O4001" i="4"/>
  <c r="N4001" i="4"/>
  <c r="M4001" i="4"/>
  <c r="L4001" i="4"/>
  <c r="K4001" i="4"/>
  <c r="J4001" i="4"/>
  <c r="I4001" i="4"/>
  <c r="S4001" i="4" s="1"/>
  <c r="H4001" i="4"/>
  <c r="G4001" i="4"/>
  <c r="F4001" i="4"/>
  <c r="Q4001" i="4" s="1"/>
  <c r="E4001" i="4"/>
  <c r="D4001" i="4"/>
  <c r="C4001" i="4"/>
  <c r="B4001" i="4"/>
  <c r="A4001" i="4"/>
  <c r="Q4000" i="4"/>
  <c r="N4000" i="4"/>
  <c r="M4000" i="4"/>
  <c r="L4000" i="4"/>
  <c r="K4000" i="4"/>
  <c r="J4000" i="4"/>
  <c r="I4000" i="4"/>
  <c r="S4000" i="4" s="1"/>
  <c r="H4000" i="4"/>
  <c r="G4000" i="4"/>
  <c r="F4000" i="4"/>
  <c r="E4000" i="4"/>
  <c r="P4000" i="4" s="1"/>
  <c r="D4000" i="4"/>
  <c r="C4000" i="4"/>
  <c r="B4000" i="4"/>
  <c r="A4000" i="4"/>
  <c r="N3999" i="4"/>
  <c r="M3999" i="4"/>
  <c r="L3999" i="4"/>
  <c r="K3999" i="4"/>
  <c r="J3999" i="4"/>
  <c r="I3999" i="4"/>
  <c r="S3999" i="4" s="1"/>
  <c r="H3999" i="4"/>
  <c r="G3999" i="4"/>
  <c r="F3999" i="4"/>
  <c r="Q3999" i="4" s="1"/>
  <c r="E3999" i="4"/>
  <c r="D3999" i="4"/>
  <c r="C3999" i="4"/>
  <c r="B3999" i="4"/>
  <c r="A3999" i="4"/>
  <c r="P3998" i="4"/>
  <c r="N3998" i="4"/>
  <c r="M3998" i="4"/>
  <c r="L3998" i="4"/>
  <c r="K3998" i="4"/>
  <c r="J3998" i="4"/>
  <c r="T3998" i="4" s="1"/>
  <c r="I3998" i="4"/>
  <c r="S3998" i="4" s="1"/>
  <c r="H3998" i="4"/>
  <c r="G3998" i="4"/>
  <c r="F3998" i="4"/>
  <c r="Q3998" i="4" s="1"/>
  <c r="E3998" i="4"/>
  <c r="D3998" i="4"/>
  <c r="C3998" i="4"/>
  <c r="B3998" i="4"/>
  <c r="O3998" i="4" s="1"/>
  <c r="A3998" i="4"/>
  <c r="T3997" i="4"/>
  <c r="N3997" i="4"/>
  <c r="M3997" i="4"/>
  <c r="L3997" i="4"/>
  <c r="K3997" i="4"/>
  <c r="J3997" i="4"/>
  <c r="I3997" i="4"/>
  <c r="S3997" i="4" s="1"/>
  <c r="H3997" i="4"/>
  <c r="G3997" i="4"/>
  <c r="F3997" i="4"/>
  <c r="Q3997" i="4" s="1"/>
  <c r="E3997" i="4"/>
  <c r="P3997" i="4" s="1"/>
  <c r="D3997" i="4"/>
  <c r="C3997" i="4"/>
  <c r="B3997" i="4"/>
  <c r="O3997" i="4" s="1"/>
  <c r="A3997" i="4"/>
  <c r="N3996" i="4"/>
  <c r="M3996" i="4"/>
  <c r="L3996" i="4"/>
  <c r="K3996" i="4"/>
  <c r="J3996" i="4"/>
  <c r="T3996" i="4" s="1"/>
  <c r="I3996" i="4"/>
  <c r="S3996" i="4" s="1"/>
  <c r="H3996" i="4"/>
  <c r="G3996" i="4"/>
  <c r="F3996" i="4"/>
  <c r="Q3996" i="4" s="1"/>
  <c r="E3996" i="4"/>
  <c r="R3996" i="4" s="1"/>
  <c r="D3996" i="4"/>
  <c r="C3996" i="4"/>
  <c r="B3996" i="4"/>
  <c r="O3996" i="4" s="1"/>
  <c r="A3996" i="4"/>
  <c r="Q3995" i="4"/>
  <c r="N3995" i="4"/>
  <c r="M3995" i="4"/>
  <c r="L3995" i="4"/>
  <c r="K3995" i="4"/>
  <c r="J3995" i="4"/>
  <c r="T3995" i="4" s="1"/>
  <c r="I3995" i="4"/>
  <c r="S3995" i="4" s="1"/>
  <c r="H3995" i="4"/>
  <c r="G3995" i="4"/>
  <c r="F3995" i="4"/>
  <c r="E3995" i="4"/>
  <c r="D3995" i="4"/>
  <c r="C3995" i="4"/>
  <c r="B3995" i="4"/>
  <c r="O3995" i="4" s="1"/>
  <c r="A3995" i="4"/>
  <c r="T3994" i="4"/>
  <c r="N3994" i="4"/>
  <c r="M3994" i="4"/>
  <c r="L3994" i="4"/>
  <c r="K3994" i="4"/>
  <c r="J3994" i="4"/>
  <c r="I3994" i="4"/>
  <c r="S3994" i="4" s="1"/>
  <c r="H3994" i="4"/>
  <c r="G3994" i="4"/>
  <c r="F3994" i="4"/>
  <c r="E3994" i="4"/>
  <c r="P3994" i="4" s="1"/>
  <c r="D3994" i="4"/>
  <c r="C3994" i="4"/>
  <c r="B3994" i="4"/>
  <c r="O3994" i="4" s="1"/>
  <c r="A3994" i="4"/>
  <c r="N3993" i="4"/>
  <c r="M3993" i="4"/>
  <c r="L3993" i="4"/>
  <c r="K3993" i="4"/>
  <c r="J3993" i="4"/>
  <c r="I3993" i="4"/>
  <c r="S3993" i="4" s="1"/>
  <c r="H3993" i="4"/>
  <c r="G3993" i="4"/>
  <c r="F3993" i="4"/>
  <c r="Q3993" i="4" s="1"/>
  <c r="E3993" i="4"/>
  <c r="D3993" i="4"/>
  <c r="C3993" i="4"/>
  <c r="B3993" i="4"/>
  <c r="O3993" i="4" s="1"/>
  <c r="A3993" i="4"/>
  <c r="N3992" i="4"/>
  <c r="M3992" i="4"/>
  <c r="L3992" i="4"/>
  <c r="K3992" i="4"/>
  <c r="J3992" i="4"/>
  <c r="T3992" i="4" s="1"/>
  <c r="I3992" i="4"/>
  <c r="S3992" i="4" s="1"/>
  <c r="H3992" i="4"/>
  <c r="G3992" i="4"/>
  <c r="F3992" i="4"/>
  <c r="Q3992" i="4" s="1"/>
  <c r="E3992" i="4"/>
  <c r="P3992" i="4" s="1"/>
  <c r="D3992" i="4"/>
  <c r="C3992" i="4"/>
  <c r="B3992" i="4"/>
  <c r="O3992" i="4" s="1"/>
  <c r="A3992" i="4"/>
  <c r="N3991" i="4"/>
  <c r="M3991" i="4"/>
  <c r="L3991" i="4"/>
  <c r="K3991" i="4"/>
  <c r="J3991" i="4"/>
  <c r="I3991" i="4"/>
  <c r="S3991" i="4" s="1"/>
  <c r="H3991" i="4"/>
  <c r="G3991" i="4"/>
  <c r="F3991" i="4"/>
  <c r="Q3991" i="4" s="1"/>
  <c r="E3991" i="4"/>
  <c r="D3991" i="4"/>
  <c r="C3991" i="4"/>
  <c r="B3991" i="4"/>
  <c r="O3991" i="4" s="1"/>
  <c r="A3991" i="4"/>
  <c r="S3990" i="4"/>
  <c r="N3990" i="4"/>
  <c r="M3990" i="4"/>
  <c r="L3990" i="4"/>
  <c r="K3990" i="4"/>
  <c r="J3990" i="4"/>
  <c r="T3990" i="4" s="1"/>
  <c r="I3990" i="4"/>
  <c r="H3990" i="4"/>
  <c r="G3990" i="4"/>
  <c r="F3990" i="4"/>
  <c r="Q3990" i="4" s="1"/>
  <c r="E3990" i="4"/>
  <c r="D3990" i="4"/>
  <c r="C3990" i="4"/>
  <c r="B3990" i="4"/>
  <c r="A3990" i="4"/>
  <c r="O3989" i="4"/>
  <c r="N3989" i="4"/>
  <c r="M3989" i="4"/>
  <c r="L3989" i="4"/>
  <c r="K3989" i="4"/>
  <c r="J3989" i="4"/>
  <c r="T3989" i="4" s="1"/>
  <c r="I3989" i="4"/>
  <c r="S3989" i="4" s="1"/>
  <c r="H3989" i="4"/>
  <c r="G3989" i="4"/>
  <c r="F3989" i="4"/>
  <c r="Q3989" i="4" s="1"/>
  <c r="E3989" i="4"/>
  <c r="D3989" i="4"/>
  <c r="C3989" i="4"/>
  <c r="B3989" i="4"/>
  <c r="A3989" i="4"/>
  <c r="N3988" i="4"/>
  <c r="M3988" i="4"/>
  <c r="L3988" i="4"/>
  <c r="K3988" i="4"/>
  <c r="J3988" i="4"/>
  <c r="I3988" i="4"/>
  <c r="S3988" i="4" s="1"/>
  <c r="H3988" i="4"/>
  <c r="G3988" i="4"/>
  <c r="F3988" i="4"/>
  <c r="Q3988" i="4" s="1"/>
  <c r="E3988" i="4"/>
  <c r="D3988" i="4"/>
  <c r="C3988" i="4"/>
  <c r="B3988" i="4"/>
  <c r="O3988" i="4" s="1"/>
  <c r="A3988" i="4"/>
  <c r="O3987" i="4"/>
  <c r="N3987" i="4"/>
  <c r="M3987" i="4"/>
  <c r="L3987" i="4"/>
  <c r="K3987" i="4"/>
  <c r="J3987" i="4"/>
  <c r="T3987" i="4" s="1"/>
  <c r="I3987" i="4"/>
  <c r="S3987" i="4" s="1"/>
  <c r="H3987" i="4"/>
  <c r="G3987" i="4"/>
  <c r="F3987" i="4"/>
  <c r="E3987" i="4"/>
  <c r="P3987" i="4" s="1"/>
  <c r="D3987" i="4"/>
  <c r="C3987" i="4"/>
  <c r="B3987" i="4"/>
  <c r="A3987" i="4"/>
  <c r="R3986" i="4"/>
  <c r="P3986" i="4"/>
  <c r="N3986" i="4"/>
  <c r="M3986" i="4"/>
  <c r="L3986" i="4"/>
  <c r="K3986" i="4"/>
  <c r="J3986" i="4"/>
  <c r="T3986" i="4" s="1"/>
  <c r="I3986" i="4"/>
  <c r="S3986" i="4" s="1"/>
  <c r="H3986" i="4"/>
  <c r="G3986" i="4"/>
  <c r="F3986" i="4"/>
  <c r="Q3986" i="4" s="1"/>
  <c r="E3986" i="4"/>
  <c r="D3986" i="4"/>
  <c r="C3986" i="4"/>
  <c r="B3986" i="4"/>
  <c r="A3986" i="4"/>
  <c r="T3985" i="4"/>
  <c r="N3985" i="4"/>
  <c r="M3985" i="4"/>
  <c r="L3985" i="4"/>
  <c r="K3985" i="4"/>
  <c r="J3985" i="4"/>
  <c r="W3985" i="4" s="1"/>
  <c r="I3985" i="4"/>
  <c r="S3985" i="4" s="1"/>
  <c r="H3985" i="4"/>
  <c r="G3985" i="4"/>
  <c r="F3985" i="4"/>
  <c r="Q3985" i="4" s="1"/>
  <c r="E3985" i="4"/>
  <c r="D3985" i="4"/>
  <c r="C3985" i="4"/>
  <c r="B3985" i="4"/>
  <c r="O3985" i="4" s="1"/>
  <c r="A3985" i="4"/>
  <c r="N3984" i="4"/>
  <c r="M3984" i="4"/>
  <c r="L3984" i="4"/>
  <c r="K3984" i="4"/>
  <c r="J3984" i="4"/>
  <c r="T3984" i="4" s="1"/>
  <c r="I3984" i="4"/>
  <c r="S3984" i="4" s="1"/>
  <c r="H3984" i="4"/>
  <c r="G3984" i="4"/>
  <c r="F3984" i="4"/>
  <c r="Q3984" i="4" s="1"/>
  <c r="E3984" i="4"/>
  <c r="P3984" i="4" s="1"/>
  <c r="D3984" i="4"/>
  <c r="C3984" i="4"/>
  <c r="B3984" i="4"/>
  <c r="O3984" i="4" s="1"/>
  <c r="A3984" i="4"/>
  <c r="N3983" i="4"/>
  <c r="M3983" i="4"/>
  <c r="L3983" i="4"/>
  <c r="K3983" i="4"/>
  <c r="J3983" i="4"/>
  <c r="T3983" i="4" s="1"/>
  <c r="I3983" i="4"/>
  <c r="H3983" i="4"/>
  <c r="G3983" i="4"/>
  <c r="F3983" i="4"/>
  <c r="Q3983" i="4" s="1"/>
  <c r="E3983" i="4"/>
  <c r="P3983" i="4" s="1"/>
  <c r="D3983" i="4"/>
  <c r="C3983" i="4"/>
  <c r="B3983" i="4"/>
  <c r="O3983" i="4" s="1"/>
  <c r="A3983" i="4"/>
  <c r="W3982" i="4"/>
  <c r="N3982" i="4"/>
  <c r="M3982" i="4"/>
  <c r="L3982" i="4"/>
  <c r="K3982" i="4"/>
  <c r="J3982" i="4"/>
  <c r="T3982" i="4" s="1"/>
  <c r="I3982" i="4"/>
  <c r="S3982" i="4" s="1"/>
  <c r="H3982" i="4"/>
  <c r="G3982" i="4"/>
  <c r="F3982" i="4"/>
  <c r="Q3982" i="4" s="1"/>
  <c r="E3982" i="4"/>
  <c r="D3982" i="4"/>
  <c r="C3982" i="4"/>
  <c r="B3982" i="4"/>
  <c r="O3982" i="4" s="1"/>
  <c r="A3982" i="4"/>
  <c r="T3981" i="4"/>
  <c r="N3981" i="4"/>
  <c r="M3981" i="4"/>
  <c r="L3981" i="4"/>
  <c r="K3981" i="4"/>
  <c r="J3981" i="4"/>
  <c r="I3981" i="4"/>
  <c r="S3981" i="4" s="1"/>
  <c r="H3981" i="4"/>
  <c r="G3981" i="4"/>
  <c r="F3981" i="4"/>
  <c r="Q3981" i="4" s="1"/>
  <c r="E3981" i="4"/>
  <c r="P3981" i="4" s="1"/>
  <c r="D3981" i="4"/>
  <c r="C3981" i="4"/>
  <c r="B3981" i="4"/>
  <c r="O3981" i="4" s="1"/>
  <c r="A3981" i="4"/>
  <c r="P3980" i="4"/>
  <c r="N3980" i="4"/>
  <c r="M3980" i="4"/>
  <c r="L3980" i="4"/>
  <c r="K3980" i="4"/>
  <c r="J3980" i="4"/>
  <c r="I3980" i="4"/>
  <c r="S3980" i="4" s="1"/>
  <c r="H3980" i="4"/>
  <c r="G3980" i="4"/>
  <c r="F3980" i="4"/>
  <c r="Q3980" i="4" s="1"/>
  <c r="E3980" i="4"/>
  <c r="R3980" i="4" s="1"/>
  <c r="D3980" i="4"/>
  <c r="C3980" i="4"/>
  <c r="B3980" i="4"/>
  <c r="O3980" i="4" s="1"/>
  <c r="A3980" i="4"/>
  <c r="N3979" i="4"/>
  <c r="M3979" i="4"/>
  <c r="L3979" i="4"/>
  <c r="K3979" i="4"/>
  <c r="J3979" i="4"/>
  <c r="I3979" i="4"/>
  <c r="S3979" i="4" s="1"/>
  <c r="H3979" i="4"/>
  <c r="G3979" i="4"/>
  <c r="F3979" i="4"/>
  <c r="R3979" i="4" s="1"/>
  <c r="E3979" i="4"/>
  <c r="P3979" i="4" s="1"/>
  <c r="D3979" i="4"/>
  <c r="C3979" i="4"/>
  <c r="B3979" i="4"/>
  <c r="O3979" i="4" s="1"/>
  <c r="A3979" i="4"/>
  <c r="N3978" i="4"/>
  <c r="M3978" i="4"/>
  <c r="L3978" i="4"/>
  <c r="K3978" i="4"/>
  <c r="J3978" i="4"/>
  <c r="T3978" i="4" s="1"/>
  <c r="I3978" i="4"/>
  <c r="W3978" i="4" s="1"/>
  <c r="H3978" i="4"/>
  <c r="G3978" i="4"/>
  <c r="F3978" i="4"/>
  <c r="Q3978" i="4" s="1"/>
  <c r="E3978" i="4"/>
  <c r="D3978" i="4"/>
  <c r="C3978" i="4"/>
  <c r="B3978" i="4"/>
  <c r="A3978" i="4"/>
  <c r="N3977" i="4"/>
  <c r="M3977" i="4"/>
  <c r="L3977" i="4"/>
  <c r="K3977" i="4"/>
  <c r="J3977" i="4"/>
  <c r="T3977" i="4" s="1"/>
  <c r="I3977" i="4"/>
  <c r="S3977" i="4" s="1"/>
  <c r="H3977" i="4"/>
  <c r="G3977" i="4"/>
  <c r="F3977" i="4"/>
  <c r="Q3977" i="4" s="1"/>
  <c r="E3977" i="4"/>
  <c r="P3977" i="4" s="1"/>
  <c r="D3977" i="4"/>
  <c r="C3977" i="4"/>
  <c r="B3977" i="4"/>
  <c r="O3977" i="4" s="1"/>
  <c r="A3977" i="4"/>
  <c r="N3976" i="4"/>
  <c r="M3976" i="4"/>
  <c r="L3976" i="4"/>
  <c r="K3976" i="4"/>
  <c r="J3976" i="4"/>
  <c r="I3976" i="4"/>
  <c r="S3976" i="4" s="1"/>
  <c r="H3976" i="4"/>
  <c r="G3976" i="4"/>
  <c r="F3976" i="4"/>
  <c r="Q3976" i="4" s="1"/>
  <c r="E3976" i="4"/>
  <c r="P3976" i="4" s="1"/>
  <c r="D3976" i="4"/>
  <c r="C3976" i="4"/>
  <c r="B3976" i="4"/>
  <c r="A3976" i="4"/>
  <c r="N3975" i="4"/>
  <c r="M3975" i="4"/>
  <c r="L3975" i="4"/>
  <c r="K3975" i="4"/>
  <c r="J3975" i="4"/>
  <c r="I3975" i="4"/>
  <c r="S3975" i="4" s="1"/>
  <c r="H3975" i="4"/>
  <c r="G3975" i="4"/>
  <c r="F3975" i="4"/>
  <c r="Q3975" i="4" s="1"/>
  <c r="E3975" i="4"/>
  <c r="D3975" i="4"/>
  <c r="C3975" i="4"/>
  <c r="B3975" i="4"/>
  <c r="O3975" i="4" s="1"/>
  <c r="A3975" i="4"/>
  <c r="O3974" i="4"/>
  <c r="N3974" i="4"/>
  <c r="M3974" i="4"/>
  <c r="L3974" i="4"/>
  <c r="K3974" i="4"/>
  <c r="J3974" i="4"/>
  <c r="I3974" i="4"/>
  <c r="S3974" i="4" s="1"/>
  <c r="H3974" i="4"/>
  <c r="G3974" i="4"/>
  <c r="F3974" i="4"/>
  <c r="Q3974" i="4" s="1"/>
  <c r="E3974" i="4"/>
  <c r="D3974" i="4"/>
  <c r="C3974" i="4"/>
  <c r="B3974" i="4"/>
  <c r="A3974" i="4"/>
  <c r="N3973" i="4"/>
  <c r="M3973" i="4"/>
  <c r="L3973" i="4"/>
  <c r="K3973" i="4"/>
  <c r="J3973" i="4"/>
  <c r="T3973" i="4" s="1"/>
  <c r="I3973" i="4"/>
  <c r="H3973" i="4"/>
  <c r="G3973" i="4"/>
  <c r="F3973" i="4"/>
  <c r="E3973" i="4"/>
  <c r="D3973" i="4"/>
  <c r="C3973" i="4"/>
  <c r="B3973" i="4"/>
  <c r="O3973" i="4" s="1"/>
  <c r="A3973" i="4"/>
  <c r="N3972" i="4"/>
  <c r="M3972" i="4"/>
  <c r="L3972" i="4"/>
  <c r="K3972" i="4"/>
  <c r="J3972" i="4"/>
  <c r="T3972" i="4" s="1"/>
  <c r="I3972" i="4"/>
  <c r="S3972" i="4" s="1"/>
  <c r="H3972" i="4"/>
  <c r="G3972" i="4"/>
  <c r="F3972" i="4"/>
  <c r="Q3972" i="4" s="1"/>
  <c r="E3972" i="4"/>
  <c r="P3972" i="4" s="1"/>
  <c r="D3972" i="4"/>
  <c r="C3972" i="4"/>
  <c r="B3972" i="4"/>
  <c r="O3972" i="4" s="1"/>
  <c r="A3972" i="4"/>
  <c r="N3971" i="4"/>
  <c r="M3971" i="4"/>
  <c r="L3971" i="4"/>
  <c r="K3971" i="4"/>
  <c r="J3971" i="4"/>
  <c r="T3971" i="4" s="1"/>
  <c r="I3971" i="4"/>
  <c r="H3971" i="4"/>
  <c r="G3971" i="4"/>
  <c r="F3971" i="4"/>
  <c r="Q3971" i="4" s="1"/>
  <c r="E3971" i="4"/>
  <c r="P3971" i="4" s="1"/>
  <c r="D3971" i="4"/>
  <c r="C3971" i="4"/>
  <c r="B3971" i="4"/>
  <c r="O3971" i="4" s="1"/>
  <c r="A3971" i="4"/>
  <c r="N3970" i="4"/>
  <c r="M3970" i="4"/>
  <c r="L3970" i="4"/>
  <c r="K3970" i="4"/>
  <c r="J3970" i="4"/>
  <c r="T3970" i="4" s="1"/>
  <c r="I3970" i="4"/>
  <c r="H3970" i="4"/>
  <c r="G3970" i="4"/>
  <c r="F3970" i="4"/>
  <c r="E3970" i="4"/>
  <c r="P3970" i="4" s="1"/>
  <c r="D3970" i="4"/>
  <c r="C3970" i="4"/>
  <c r="B3970" i="4"/>
  <c r="O3970" i="4" s="1"/>
  <c r="A3970" i="4"/>
  <c r="O3969" i="4"/>
  <c r="N3969" i="4"/>
  <c r="M3969" i="4"/>
  <c r="L3969" i="4"/>
  <c r="K3969" i="4"/>
  <c r="J3969" i="4"/>
  <c r="T3969" i="4" s="1"/>
  <c r="I3969" i="4"/>
  <c r="S3969" i="4" s="1"/>
  <c r="H3969" i="4"/>
  <c r="G3969" i="4"/>
  <c r="F3969" i="4"/>
  <c r="Q3969" i="4" s="1"/>
  <c r="E3969" i="4"/>
  <c r="D3969" i="4"/>
  <c r="C3969" i="4"/>
  <c r="B3969" i="4"/>
  <c r="A3969" i="4"/>
  <c r="S3968" i="4"/>
  <c r="N3968" i="4"/>
  <c r="M3968" i="4"/>
  <c r="L3968" i="4"/>
  <c r="K3968" i="4"/>
  <c r="J3968" i="4"/>
  <c r="I3968" i="4"/>
  <c r="H3968" i="4"/>
  <c r="G3968" i="4"/>
  <c r="F3968" i="4"/>
  <c r="Q3968" i="4" s="1"/>
  <c r="E3968" i="4"/>
  <c r="D3968" i="4"/>
  <c r="C3968" i="4"/>
  <c r="B3968" i="4"/>
  <c r="O3968" i="4" s="1"/>
  <c r="A3968" i="4"/>
  <c r="N3967" i="4"/>
  <c r="M3967" i="4"/>
  <c r="L3967" i="4"/>
  <c r="K3967" i="4"/>
  <c r="J3967" i="4"/>
  <c r="T3967" i="4" s="1"/>
  <c r="I3967" i="4"/>
  <c r="S3967" i="4" s="1"/>
  <c r="H3967" i="4"/>
  <c r="G3967" i="4"/>
  <c r="F3967" i="4"/>
  <c r="E3967" i="4"/>
  <c r="P3967" i="4" s="1"/>
  <c r="D3967" i="4"/>
  <c r="C3967" i="4"/>
  <c r="B3967" i="4"/>
  <c r="O3967" i="4" s="1"/>
  <c r="A3967" i="4"/>
  <c r="P3966" i="4"/>
  <c r="N3966" i="4"/>
  <c r="M3966" i="4"/>
  <c r="L3966" i="4"/>
  <c r="K3966" i="4"/>
  <c r="J3966" i="4"/>
  <c r="T3966" i="4" s="1"/>
  <c r="I3966" i="4"/>
  <c r="S3966" i="4" s="1"/>
  <c r="H3966" i="4"/>
  <c r="G3966" i="4"/>
  <c r="F3966" i="4"/>
  <c r="Q3966" i="4" s="1"/>
  <c r="E3966" i="4"/>
  <c r="R3966" i="4" s="1"/>
  <c r="D3966" i="4"/>
  <c r="C3966" i="4"/>
  <c r="B3966" i="4"/>
  <c r="O3966" i="4" s="1"/>
  <c r="A3966" i="4"/>
  <c r="S3965" i="4"/>
  <c r="O3965" i="4"/>
  <c r="N3965" i="4"/>
  <c r="M3965" i="4"/>
  <c r="L3965" i="4"/>
  <c r="K3965" i="4"/>
  <c r="J3965" i="4"/>
  <c r="T3965" i="4" s="1"/>
  <c r="I3965" i="4"/>
  <c r="H3965" i="4"/>
  <c r="G3965" i="4"/>
  <c r="F3965" i="4"/>
  <c r="Q3965" i="4" s="1"/>
  <c r="E3965" i="4"/>
  <c r="D3965" i="4"/>
  <c r="C3965" i="4"/>
  <c r="B3965" i="4"/>
  <c r="A3965" i="4"/>
  <c r="N3964" i="4"/>
  <c r="M3964" i="4"/>
  <c r="L3964" i="4"/>
  <c r="K3964" i="4"/>
  <c r="J3964" i="4"/>
  <c r="T3964" i="4" s="1"/>
  <c r="I3964" i="4"/>
  <c r="S3964" i="4" s="1"/>
  <c r="H3964" i="4"/>
  <c r="G3964" i="4"/>
  <c r="F3964" i="4"/>
  <c r="Q3964" i="4" s="1"/>
  <c r="E3964" i="4"/>
  <c r="D3964" i="4"/>
  <c r="C3964" i="4"/>
  <c r="B3964" i="4"/>
  <c r="O3964" i="4" s="1"/>
  <c r="A3964" i="4"/>
  <c r="N3963" i="4"/>
  <c r="M3963" i="4"/>
  <c r="L3963" i="4"/>
  <c r="K3963" i="4"/>
  <c r="J3963" i="4"/>
  <c r="I3963" i="4"/>
  <c r="S3963" i="4" s="1"/>
  <c r="H3963" i="4"/>
  <c r="G3963" i="4"/>
  <c r="F3963" i="4"/>
  <c r="Q3963" i="4" s="1"/>
  <c r="E3963" i="4"/>
  <c r="P3963" i="4" s="1"/>
  <c r="D3963" i="4"/>
  <c r="C3963" i="4"/>
  <c r="B3963" i="4"/>
  <c r="O3963" i="4" s="1"/>
  <c r="A3963" i="4"/>
  <c r="N3962" i="4"/>
  <c r="M3962" i="4"/>
  <c r="L3962" i="4"/>
  <c r="K3962" i="4"/>
  <c r="J3962" i="4"/>
  <c r="I3962" i="4"/>
  <c r="S3962" i="4" s="1"/>
  <c r="H3962" i="4"/>
  <c r="G3962" i="4"/>
  <c r="F3962" i="4"/>
  <c r="Q3962" i="4" s="1"/>
  <c r="E3962" i="4"/>
  <c r="P3962" i="4" s="1"/>
  <c r="D3962" i="4"/>
  <c r="C3962" i="4"/>
  <c r="B3962" i="4"/>
  <c r="A3962" i="4"/>
  <c r="S3961" i="4"/>
  <c r="N3961" i="4"/>
  <c r="M3961" i="4"/>
  <c r="L3961" i="4"/>
  <c r="K3961" i="4"/>
  <c r="J3961" i="4"/>
  <c r="T3961" i="4" s="1"/>
  <c r="I3961" i="4"/>
  <c r="H3961" i="4"/>
  <c r="G3961" i="4"/>
  <c r="F3961" i="4"/>
  <c r="Q3961" i="4" s="1"/>
  <c r="E3961" i="4"/>
  <c r="D3961" i="4"/>
  <c r="C3961" i="4"/>
  <c r="B3961" i="4"/>
  <c r="A3961" i="4"/>
  <c r="T3960" i="4"/>
  <c r="N3960" i="4"/>
  <c r="M3960" i="4"/>
  <c r="L3960" i="4"/>
  <c r="K3960" i="4"/>
  <c r="J3960" i="4"/>
  <c r="I3960" i="4"/>
  <c r="S3960" i="4" s="1"/>
  <c r="H3960" i="4"/>
  <c r="G3960" i="4"/>
  <c r="F3960" i="4"/>
  <c r="Q3960" i="4" s="1"/>
  <c r="E3960" i="4"/>
  <c r="D3960" i="4"/>
  <c r="C3960" i="4"/>
  <c r="B3960" i="4"/>
  <c r="O3960" i="4" s="1"/>
  <c r="A3960" i="4"/>
  <c r="T3959" i="4"/>
  <c r="N3959" i="4"/>
  <c r="M3959" i="4"/>
  <c r="L3959" i="4"/>
  <c r="K3959" i="4"/>
  <c r="J3959" i="4"/>
  <c r="I3959" i="4"/>
  <c r="S3959" i="4" s="1"/>
  <c r="H3959" i="4"/>
  <c r="G3959" i="4"/>
  <c r="F3959" i="4"/>
  <c r="Q3959" i="4" s="1"/>
  <c r="E3959" i="4"/>
  <c r="D3959" i="4"/>
  <c r="C3959" i="4"/>
  <c r="B3959" i="4"/>
  <c r="O3959" i="4" s="1"/>
  <c r="A3959" i="4"/>
  <c r="R3958" i="4"/>
  <c r="N3958" i="4"/>
  <c r="M3958" i="4"/>
  <c r="L3958" i="4"/>
  <c r="K3958" i="4"/>
  <c r="J3958" i="4"/>
  <c r="I3958" i="4"/>
  <c r="S3958" i="4" s="1"/>
  <c r="H3958" i="4"/>
  <c r="G3958" i="4"/>
  <c r="F3958" i="4"/>
  <c r="Q3958" i="4" s="1"/>
  <c r="E3958" i="4"/>
  <c r="P3958" i="4" s="1"/>
  <c r="D3958" i="4"/>
  <c r="C3958" i="4"/>
  <c r="B3958" i="4"/>
  <c r="A3958" i="4"/>
  <c r="P3957" i="4"/>
  <c r="N3957" i="4"/>
  <c r="M3957" i="4"/>
  <c r="L3957" i="4"/>
  <c r="K3957" i="4"/>
  <c r="J3957" i="4"/>
  <c r="T3957" i="4" s="1"/>
  <c r="I3957" i="4"/>
  <c r="H3957" i="4"/>
  <c r="G3957" i="4"/>
  <c r="F3957" i="4"/>
  <c r="Q3957" i="4" s="1"/>
  <c r="E3957" i="4"/>
  <c r="D3957" i="4"/>
  <c r="C3957" i="4"/>
  <c r="B3957" i="4"/>
  <c r="O3957" i="4" s="1"/>
  <c r="A3957" i="4"/>
  <c r="P3956" i="4"/>
  <c r="N3956" i="4"/>
  <c r="M3956" i="4"/>
  <c r="L3956" i="4"/>
  <c r="K3956" i="4"/>
  <c r="J3956" i="4"/>
  <c r="T3956" i="4" s="1"/>
  <c r="I3956" i="4"/>
  <c r="S3956" i="4" s="1"/>
  <c r="H3956" i="4"/>
  <c r="G3956" i="4"/>
  <c r="F3956" i="4"/>
  <c r="Q3956" i="4" s="1"/>
  <c r="E3956" i="4"/>
  <c r="D3956" i="4"/>
  <c r="C3956" i="4"/>
  <c r="B3956" i="4"/>
  <c r="A3956" i="4"/>
  <c r="N3955" i="4"/>
  <c r="M3955" i="4"/>
  <c r="L3955" i="4"/>
  <c r="K3955" i="4"/>
  <c r="J3955" i="4"/>
  <c r="I3955" i="4"/>
  <c r="S3955" i="4" s="1"/>
  <c r="H3955" i="4"/>
  <c r="G3955" i="4"/>
  <c r="F3955" i="4"/>
  <c r="Q3955" i="4" s="1"/>
  <c r="E3955" i="4"/>
  <c r="D3955" i="4"/>
  <c r="C3955" i="4"/>
  <c r="B3955" i="4"/>
  <c r="O3955" i="4" s="1"/>
  <c r="A3955" i="4"/>
  <c r="N3954" i="4"/>
  <c r="M3954" i="4"/>
  <c r="L3954" i="4"/>
  <c r="K3954" i="4"/>
  <c r="J3954" i="4"/>
  <c r="T3954" i="4" s="1"/>
  <c r="I3954" i="4"/>
  <c r="S3954" i="4" s="1"/>
  <c r="H3954" i="4"/>
  <c r="G3954" i="4"/>
  <c r="F3954" i="4"/>
  <c r="E3954" i="4"/>
  <c r="P3954" i="4" s="1"/>
  <c r="D3954" i="4"/>
  <c r="C3954" i="4"/>
  <c r="B3954" i="4"/>
  <c r="O3954" i="4" s="1"/>
  <c r="A3954" i="4"/>
  <c r="Q3953" i="4"/>
  <c r="N3953" i="4"/>
  <c r="M3953" i="4"/>
  <c r="L3953" i="4"/>
  <c r="K3953" i="4"/>
  <c r="J3953" i="4"/>
  <c r="T3953" i="4" s="1"/>
  <c r="I3953" i="4"/>
  <c r="S3953" i="4" s="1"/>
  <c r="H3953" i="4"/>
  <c r="G3953" i="4"/>
  <c r="F3953" i="4"/>
  <c r="E3953" i="4"/>
  <c r="D3953" i="4"/>
  <c r="C3953" i="4"/>
  <c r="B3953" i="4"/>
  <c r="O3953" i="4" s="1"/>
  <c r="A3953" i="4"/>
  <c r="T3952" i="4"/>
  <c r="N3952" i="4"/>
  <c r="M3952" i="4"/>
  <c r="L3952" i="4"/>
  <c r="K3952" i="4"/>
  <c r="J3952" i="4"/>
  <c r="I3952" i="4"/>
  <c r="S3952" i="4" s="1"/>
  <c r="H3952" i="4"/>
  <c r="G3952" i="4"/>
  <c r="F3952" i="4"/>
  <c r="Q3952" i="4" s="1"/>
  <c r="E3952" i="4"/>
  <c r="D3952" i="4"/>
  <c r="C3952" i="4"/>
  <c r="B3952" i="4"/>
  <c r="O3952" i="4" s="1"/>
  <c r="A3952" i="4"/>
  <c r="N3951" i="4"/>
  <c r="M3951" i="4"/>
  <c r="L3951" i="4"/>
  <c r="K3951" i="4"/>
  <c r="J3951" i="4"/>
  <c r="I3951" i="4"/>
  <c r="S3951" i="4" s="1"/>
  <c r="H3951" i="4"/>
  <c r="G3951" i="4"/>
  <c r="F3951" i="4"/>
  <c r="Q3951" i="4" s="1"/>
  <c r="E3951" i="4"/>
  <c r="D3951" i="4"/>
  <c r="C3951" i="4"/>
  <c r="B3951" i="4"/>
  <c r="O3951" i="4" s="1"/>
  <c r="A3951" i="4"/>
  <c r="N3950" i="4"/>
  <c r="M3950" i="4"/>
  <c r="L3950" i="4"/>
  <c r="K3950" i="4"/>
  <c r="J3950" i="4"/>
  <c r="T3950" i="4" s="1"/>
  <c r="I3950" i="4"/>
  <c r="S3950" i="4" s="1"/>
  <c r="H3950" i="4"/>
  <c r="G3950" i="4"/>
  <c r="F3950" i="4"/>
  <c r="Q3950" i="4" s="1"/>
  <c r="E3950" i="4"/>
  <c r="P3950" i="4" s="1"/>
  <c r="D3950" i="4"/>
  <c r="C3950" i="4"/>
  <c r="B3950" i="4"/>
  <c r="O3950" i="4" s="1"/>
  <c r="A3950" i="4"/>
  <c r="S3949" i="4"/>
  <c r="Q3949" i="4"/>
  <c r="N3949" i="4"/>
  <c r="M3949" i="4"/>
  <c r="L3949" i="4"/>
  <c r="K3949" i="4"/>
  <c r="J3949" i="4"/>
  <c r="I3949" i="4"/>
  <c r="H3949" i="4"/>
  <c r="G3949" i="4"/>
  <c r="F3949" i="4"/>
  <c r="E3949" i="4"/>
  <c r="P3949" i="4" s="1"/>
  <c r="D3949" i="4"/>
  <c r="C3949" i="4"/>
  <c r="B3949" i="4"/>
  <c r="O3949" i="4" s="1"/>
  <c r="A3949" i="4"/>
  <c r="N3948" i="4"/>
  <c r="M3948" i="4"/>
  <c r="L3948" i="4"/>
  <c r="K3948" i="4"/>
  <c r="J3948" i="4"/>
  <c r="I3948" i="4"/>
  <c r="S3948" i="4" s="1"/>
  <c r="H3948" i="4"/>
  <c r="G3948" i="4"/>
  <c r="F3948" i="4"/>
  <c r="E3948" i="4"/>
  <c r="P3948" i="4" s="1"/>
  <c r="D3948" i="4"/>
  <c r="C3948" i="4"/>
  <c r="B3948" i="4"/>
  <c r="O3948" i="4" s="1"/>
  <c r="A3948" i="4"/>
  <c r="N3947" i="4"/>
  <c r="M3947" i="4"/>
  <c r="L3947" i="4"/>
  <c r="K3947" i="4"/>
  <c r="J3947" i="4"/>
  <c r="T3947" i="4" s="1"/>
  <c r="I3947" i="4"/>
  <c r="S3947" i="4" s="1"/>
  <c r="H3947" i="4"/>
  <c r="G3947" i="4"/>
  <c r="F3947" i="4"/>
  <c r="Q3947" i="4" s="1"/>
  <c r="E3947" i="4"/>
  <c r="D3947" i="4"/>
  <c r="C3947" i="4"/>
  <c r="B3947" i="4"/>
  <c r="O3947" i="4" s="1"/>
  <c r="A3947" i="4"/>
  <c r="N3946" i="4"/>
  <c r="M3946" i="4"/>
  <c r="L3946" i="4"/>
  <c r="K3946" i="4"/>
  <c r="J3946" i="4"/>
  <c r="I3946" i="4"/>
  <c r="S3946" i="4" s="1"/>
  <c r="H3946" i="4"/>
  <c r="G3946" i="4"/>
  <c r="F3946" i="4"/>
  <c r="E3946" i="4"/>
  <c r="P3946" i="4" s="1"/>
  <c r="D3946" i="4"/>
  <c r="C3946" i="4"/>
  <c r="B3946" i="4"/>
  <c r="A3946" i="4"/>
  <c r="N3945" i="4"/>
  <c r="M3945" i="4"/>
  <c r="L3945" i="4"/>
  <c r="K3945" i="4"/>
  <c r="J3945" i="4"/>
  <c r="I3945" i="4"/>
  <c r="S3945" i="4" s="1"/>
  <c r="H3945" i="4"/>
  <c r="G3945" i="4"/>
  <c r="F3945" i="4"/>
  <c r="Q3945" i="4" s="1"/>
  <c r="E3945" i="4"/>
  <c r="D3945" i="4"/>
  <c r="C3945" i="4"/>
  <c r="B3945" i="4"/>
  <c r="A3945" i="4"/>
  <c r="Q3944" i="4"/>
  <c r="N3944" i="4"/>
  <c r="M3944" i="4"/>
  <c r="L3944" i="4"/>
  <c r="K3944" i="4"/>
  <c r="J3944" i="4"/>
  <c r="I3944" i="4"/>
  <c r="S3944" i="4" s="1"/>
  <c r="H3944" i="4"/>
  <c r="G3944" i="4"/>
  <c r="F3944" i="4"/>
  <c r="E3944" i="4"/>
  <c r="P3944" i="4" s="1"/>
  <c r="D3944" i="4"/>
  <c r="C3944" i="4"/>
  <c r="B3944" i="4"/>
  <c r="A3944" i="4"/>
  <c r="N3943" i="4"/>
  <c r="M3943" i="4"/>
  <c r="L3943" i="4"/>
  <c r="K3943" i="4"/>
  <c r="J3943" i="4"/>
  <c r="I3943" i="4"/>
  <c r="S3943" i="4" s="1"/>
  <c r="H3943" i="4"/>
  <c r="G3943" i="4"/>
  <c r="F3943" i="4"/>
  <c r="Q3943" i="4" s="1"/>
  <c r="E3943" i="4"/>
  <c r="D3943" i="4"/>
  <c r="C3943" i="4"/>
  <c r="B3943" i="4"/>
  <c r="O3943" i="4" s="1"/>
  <c r="A3943" i="4"/>
  <c r="N3942" i="4"/>
  <c r="M3942" i="4"/>
  <c r="L3942" i="4"/>
  <c r="K3942" i="4"/>
  <c r="J3942" i="4"/>
  <c r="W3942" i="4" s="1"/>
  <c r="I3942" i="4"/>
  <c r="S3942" i="4" s="1"/>
  <c r="H3942" i="4"/>
  <c r="G3942" i="4"/>
  <c r="F3942" i="4"/>
  <c r="Q3942" i="4" s="1"/>
  <c r="E3942" i="4"/>
  <c r="P3942" i="4" s="1"/>
  <c r="D3942" i="4"/>
  <c r="C3942" i="4"/>
  <c r="B3942" i="4"/>
  <c r="O3942" i="4" s="1"/>
  <c r="A3942" i="4"/>
  <c r="P3941" i="4"/>
  <c r="O3941" i="4"/>
  <c r="N3941" i="4"/>
  <c r="M3941" i="4"/>
  <c r="L3941" i="4"/>
  <c r="K3941" i="4"/>
  <c r="J3941" i="4"/>
  <c r="T3941" i="4" s="1"/>
  <c r="I3941" i="4"/>
  <c r="S3941" i="4" s="1"/>
  <c r="H3941" i="4"/>
  <c r="G3941" i="4"/>
  <c r="F3941" i="4"/>
  <c r="Q3941" i="4" s="1"/>
  <c r="E3941" i="4"/>
  <c r="D3941" i="4"/>
  <c r="C3941" i="4"/>
  <c r="B3941" i="4"/>
  <c r="A3941" i="4"/>
  <c r="T3940" i="4"/>
  <c r="Q3940" i="4"/>
  <c r="P3940" i="4"/>
  <c r="N3940" i="4"/>
  <c r="M3940" i="4"/>
  <c r="L3940" i="4"/>
  <c r="K3940" i="4"/>
  <c r="J3940" i="4"/>
  <c r="I3940" i="4"/>
  <c r="S3940" i="4" s="1"/>
  <c r="H3940" i="4"/>
  <c r="G3940" i="4"/>
  <c r="F3940" i="4"/>
  <c r="E3940" i="4"/>
  <c r="D3940" i="4"/>
  <c r="C3940" i="4"/>
  <c r="B3940" i="4"/>
  <c r="O3940" i="4" s="1"/>
  <c r="A3940" i="4"/>
  <c r="P3939" i="4"/>
  <c r="N3939" i="4"/>
  <c r="M3939" i="4"/>
  <c r="L3939" i="4"/>
  <c r="K3939" i="4"/>
  <c r="J3939" i="4"/>
  <c r="T3939" i="4" s="1"/>
  <c r="I3939" i="4"/>
  <c r="H3939" i="4"/>
  <c r="G3939" i="4"/>
  <c r="F3939" i="4"/>
  <c r="Q3939" i="4" s="1"/>
  <c r="E3939" i="4"/>
  <c r="D3939" i="4"/>
  <c r="C3939" i="4"/>
  <c r="B3939" i="4"/>
  <c r="A3939" i="4"/>
  <c r="N3938" i="4"/>
  <c r="M3938" i="4"/>
  <c r="L3938" i="4"/>
  <c r="K3938" i="4"/>
  <c r="J3938" i="4"/>
  <c r="T3938" i="4" s="1"/>
  <c r="I3938" i="4"/>
  <c r="S3938" i="4" s="1"/>
  <c r="H3938" i="4"/>
  <c r="G3938" i="4"/>
  <c r="F3938" i="4"/>
  <c r="E3938" i="4"/>
  <c r="P3938" i="4" s="1"/>
  <c r="D3938" i="4"/>
  <c r="C3938" i="4"/>
  <c r="B3938" i="4"/>
  <c r="O3938" i="4" s="1"/>
  <c r="A3938" i="4"/>
  <c r="N3937" i="4"/>
  <c r="M3937" i="4"/>
  <c r="L3937" i="4"/>
  <c r="K3937" i="4"/>
  <c r="J3937" i="4"/>
  <c r="T3937" i="4" s="1"/>
  <c r="I3937" i="4"/>
  <c r="H3937" i="4"/>
  <c r="G3937" i="4"/>
  <c r="F3937" i="4"/>
  <c r="Q3937" i="4" s="1"/>
  <c r="E3937" i="4"/>
  <c r="P3937" i="4" s="1"/>
  <c r="D3937" i="4"/>
  <c r="C3937" i="4"/>
  <c r="B3937" i="4"/>
  <c r="O3937" i="4" s="1"/>
  <c r="A3937" i="4"/>
  <c r="S3936" i="4"/>
  <c r="N3936" i="4"/>
  <c r="M3936" i="4"/>
  <c r="L3936" i="4"/>
  <c r="K3936" i="4"/>
  <c r="J3936" i="4"/>
  <c r="I3936" i="4"/>
  <c r="H3936" i="4"/>
  <c r="G3936" i="4"/>
  <c r="F3936" i="4"/>
  <c r="Q3936" i="4" s="1"/>
  <c r="E3936" i="4"/>
  <c r="D3936" i="4"/>
  <c r="C3936" i="4"/>
  <c r="B3936" i="4"/>
  <c r="A3936" i="4"/>
  <c r="T3935" i="4"/>
  <c r="O3935" i="4"/>
  <c r="N3935" i="4"/>
  <c r="M3935" i="4"/>
  <c r="L3935" i="4"/>
  <c r="K3935" i="4"/>
  <c r="J3935" i="4"/>
  <c r="I3935" i="4"/>
  <c r="S3935" i="4" s="1"/>
  <c r="H3935" i="4"/>
  <c r="G3935" i="4"/>
  <c r="F3935" i="4"/>
  <c r="Q3935" i="4" s="1"/>
  <c r="E3935" i="4"/>
  <c r="P3935" i="4" s="1"/>
  <c r="D3935" i="4"/>
  <c r="C3935" i="4"/>
  <c r="B3935" i="4"/>
  <c r="A3935" i="4"/>
  <c r="S3934" i="4"/>
  <c r="N3934" i="4"/>
  <c r="M3934" i="4"/>
  <c r="L3934" i="4"/>
  <c r="K3934" i="4"/>
  <c r="J3934" i="4"/>
  <c r="T3934" i="4" s="1"/>
  <c r="I3934" i="4"/>
  <c r="W3934" i="4" s="1"/>
  <c r="H3934" i="4"/>
  <c r="G3934" i="4"/>
  <c r="F3934" i="4"/>
  <c r="Q3934" i="4" s="1"/>
  <c r="E3934" i="4"/>
  <c r="P3934" i="4" s="1"/>
  <c r="D3934" i="4"/>
  <c r="C3934" i="4"/>
  <c r="B3934" i="4"/>
  <c r="O3934" i="4" s="1"/>
  <c r="A3934" i="4"/>
  <c r="T3933" i="4"/>
  <c r="N3933" i="4"/>
  <c r="M3933" i="4"/>
  <c r="L3933" i="4"/>
  <c r="K3933" i="4"/>
  <c r="J3933" i="4"/>
  <c r="I3933" i="4"/>
  <c r="S3933" i="4" s="1"/>
  <c r="H3933" i="4"/>
  <c r="G3933" i="4"/>
  <c r="F3933" i="4"/>
  <c r="Q3933" i="4" s="1"/>
  <c r="E3933" i="4"/>
  <c r="R3933" i="4" s="1"/>
  <c r="D3933" i="4"/>
  <c r="C3933" i="4"/>
  <c r="B3933" i="4"/>
  <c r="O3933" i="4" s="1"/>
  <c r="A3933" i="4"/>
  <c r="N3932" i="4"/>
  <c r="M3932" i="4"/>
  <c r="L3932" i="4"/>
  <c r="K3932" i="4"/>
  <c r="J3932" i="4"/>
  <c r="I3932" i="4"/>
  <c r="S3932" i="4" s="1"/>
  <c r="H3932" i="4"/>
  <c r="G3932" i="4"/>
  <c r="F3932" i="4"/>
  <c r="Q3932" i="4" s="1"/>
  <c r="E3932" i="4"/>
  <c r="D3932" i="4"/>
  <c r="C3932" i="4"/>
  <c r="B3932" i="4"/>
  <c r="O3932" i="4" s="1"/>
  <c r="A3932" i="4"/>
  <c r="N3931" i="4"/>
  <c r="M3931" i="4"/>
  <c r="L3931" i="4"/>
  <c r="K3931" i="4"/>
  <c r="J3931" i="4"/>
  <c r="T3931" i="4" s="1"/>
  <c r="I3931" i="4"/>
  <c r="S3931" i="4" s="1"/>
  <c r="H3931" i="4"/>
  <c r="G3931" i="4"/>
  <c r="F3931" i="4"/>
  <c r="Q3931" i="4" s="1"/>
  <c r="E3931" i="4"/>
  <c r="D3931" i="4"/>
  <c r="C3931" i="4"/>
  <c r="B3931" i="4"/>
  <c r="O3931" i="4" s="1"/>
  <c r="A3931" i="4"/>
  <c r="Y3931" i="4" s="1"/>
  <c r="N3930" i="4"/>
  <c r="M3930" i="4"/>
  <c r="L3930" i="4"/>
  <c r="K3930" i="4"/>
  <c r="J3930" i="4"/>
  <c r="T3930" i="4" s="1"/>
  <c r="I3930" i="4"/>
  <c r="S3930" i="4" s="1"/>
  <c r="H3930" i="4"/>
  <c r="G3930" i="4"/>
  <c r="F3930" i="4"/>
  <c r="E3930" i="4"/>
  <c r="P3930" i="4" s="1"/>
  <c r="D3930" i="4"/>
  <c r="C3930" i="4"/>
  <c r="B3930" i="4"/>
  <c r="O3930" i="4" s="1"/>
  <c r="A3930" i="4"/>
  <c r="S3929" i="4"/>
  <c r="N3929" i="4"/>
  <c r="M3929" i="4"/>
  <c r="L3929" i="4"/>
  <c r="K3929" i="4"/>
  <c r="J3929" i="4"/>
  <c r="I3929" i="4"/>
  <c r="H3929" i="4"/>
  <c r="G3929" i="4"/>
  <c r="F3929" i="4"/>
  <c r="Q3929" i="4" s="1"/>
  <c r="E3929" i="4"/>
  <c r="D3929" i="4"/>
  <c r="C3929" i="4"/>
  <c r="B3929" i="4"/>
  <c r="O3929" i="4" s="1"/>
  <c r="A3929" i="4"/>
  <c r="S3928" i="4"/>
  <c r="N3928" i="4"/>
  <c r="M3928" i="4"/>
  <c r="L3928" i="4"/>
  <c r="K3928" i="4"/>
  <c r="J3928" i="4"/>
  <c r="I3928" i="4"/>
  <c r="H3928" i="4"/>
  <c r="G3928" i="4"/>
  <c r="F3928" i="4"/>
  <c r="Q3928" i="4" s="1"/>
  <c r="E3928" i="4"/>
  <c r="D3928" i="4"/>
  <c r="C3928" i="4"/>
  <c r="B3928" i="4"/>
  <c r="O3928" i="4" s="1"/>
  <c r="A3928" i="4"/>
  <c r="T3927" i="4"/>
  <c r="N3927" i="4"/>
  <c r="M3927" i="4"/>
  <c r="L3927" i="4"/>
  <c r="K3927" i="4"/>
  <c r="J3927" i="4"/>
  <c r="I3927" i="4"/>
  <c r="S3927" i="4" s="1"/>
  <c r="H3927" i="4"/>
  <c r="G3927" i="4"/>
  <c r="F3927" i="4"/>
  <c r="Q3927" i="4" s="1"/>
  <c r="E3927" i="4"/>
  <c r="P3927" i="4" s="1"/>
  <c r="D3927" i="4"/>
  <c r="C3927" i="4"/>
  <c r="B3927" i="4"/>
  <c r="O3927" i="4" s="1"/>
  <c r="A3927" i="4"/>
  <c r="N3926" i="4"/>
  <c r="M3926" i="4"/>
  <c r="L3926" i="4"/>
  <c r="K3926" i="4"/>
  <c r="J3926" i="4"/>
  <c r="I3926" i="4"/>
  <c r="S3926" i="4" s="1"/>
  <c r="H3926" i="4"/>
  <c r="G3926" i="4"/>
  <c r="F3926" i="4"/>
  <c r="Q3926" i="4" s="1"/>
  <c r="E3926" i="4"/>
  <c r="P3926" i="4" s="1"/>
  <c r="D3926" i="4"/>
  <c r="C3926" i="4"/>
  <c r="B3926" i="4"/>
  <c r="A3926" i="4"/>
  <c r="Y3925" i="4"/>
  <c r="N3925" i="4"/>
  <c r="M3925" i="4"/>
  <c r="L3925" i="4"/>
  <c r="K3925" i="4"/>
  <c r="J3925" i="4"/>
  <c r="T3925" i="4" s="1"/>
  <c r="I3925" i="4"/>
  <c r="H3925" i="4"/>
  <c r="G3925" i="4"/>
  <c r="F3925" i="4"/>
  <c r="Q3925" i="4" s="1"/>
  <c r="E3925" i="4"/>
  <c r="D3925" i="4"/>
  <c r="C3925" i="4"/>
  <c r="B3925" i="4"/>
  <c r="O3925" i="4" s="1"/>
  <c r="A3925" i="4"/>
  <c r="Q3924" i="4"/>
  <c r="N3924" i="4"/>
  <c r="M3924" i="4"/>
  <c r="L3924" i="4"/>
  <c r="K3924" i="4"/>
  <c r="J3924" i="4"/>
  <c r="T3924" i="4" s="1"/>
  <c r="I3924" i="4"/>
  <c r="S3924" i="4" s="1"/>
  <c r="H3924" i="4"/>
  <c r="G3924" i="4"/>
  <c r="F3924" i="4"/>
  <c r="E3924" i="4"/>
  <c r="D3924" i="4"/>
  <c r="C3924" i="4"/>
  <c r="B3924" i="4"/>
  <c r="O3924" i="4" s="1"/>
  <c r="A3924" i="4"/>
  <c r="N3923" i="4"/>
  <c r="M3923" i="4"/>
  <c r="L3923" i="4"/>
  <c r="K3923" i="4"/>
  <c r="J3923" i="4"/>
  <c r="I3923" i="4"/>
  <c r="S3923" i="4" s="1"/>
  <c r="H3923" i="4"/>
  <c r="G3923" i="4"/>
  <c r="F3923" i="4"/>
  <c r="Q3923" i="4" s="1"/>
  <c r="E3923" i="4"/>
  <c r="D3923" i="4"/>
  <c r="C3923" i="4"/>
  <c r="B3923" i="4"/>
  <c r="A3923" i="4"/>
  <c r="N3922" i="4"/>
  <c r="M3922" i="4"/>
  <c r="L3922" i="4"/>
  <c r="K3922" i="4"/>
  <c r="J3922" i="4"/>
  <c r="I3922" i="4"/>
  <c r="S3922" i="4" s="1"/>
  <c r="H3922" i="4"/>
  <c r="G3922" i="4"/>
  <c r="F3922" i="4"/>
  <c r="Q3922" i="4" s="1"/>
  <c r="E3922" i="4"/>
  <c r="D3922" i="4"/>
  <c r="C3922" i="4"/>
  <c r="B3922" i="4"/>
  <c r="O3922" i="4" s="1"/>
  <c r="A3922" i="4"/>
  <c r="N3921" i="4"/>
  <c r="M3921" i="4"/>
  <c r="L3921" i="4"/>
  <c r="K3921" i="4"/>
  <c r="J3921" i="4"/>
  <c r="I3921" i="4"/>
  <c r="S3921" i="4" s="1"/>
  <c r="H3921" i="4"/>
  <c r="G3921" i="4"/>
  <c r="F3921" i="4"/>
  <c r="Q3921" i="4" s="1"/>
  <c r="E3921" i="4"/>
  <c r="R3921" i="4" s="1"/>
  <c r="D3921" i="4"/>
  <c r="C3921" i="4"/>
  <c r="B3921" i="4"/>
  <c r="O3921" i="4" s="1"/>
  <c r="A3921" i="4"/>
  <c r="N3920" i="4"/>
  <c r="M3920" i="4"/>
  <c r="L3920" i="4"/>
  <c r="K3920" i="4"/>
  <c r="J3920" i="4"/>
  <c r="I3920" i="4"/>
  <c r="S3920" i="4" s="1"/>
  <c r="H3920" i="4"/>
  <c r="G3920" i="4"/>
  <c r="F3920" i="4"/>
  <c r="E3920" i="4"/>
  <c r="P3920" i="4" s="1"/>
  <c r="D3920" i="4"/>
  <c r="C3920" i="4"/>
  <c r="B3920" i="4"/>
  <c r="O3920" i="4" s="1"/>
  <c r="A3920" i="4"/>
  <c r="N3919" i="4"/>
  <c r="M3919" i="4"/>
  <c r="L3919" i="4"/>
  <c r="K3919" i="4"/>
  <c r="J3919" i="4"/>
  <c r="T3919" i="4" s="1"/>
  <c r="I3919" i="4"/>
  <c r="S3919" i="4" s="1"/>
  <c r="H3919" i="4"/>
  <c r="G3919" i="4"/>
  <c r="F3919" i="4"/>
  <c r="Q3919" i="4" s="1"/>
  <c r="E3919" i="4"/>
  <c r="R3919" i="4" s="1"/>
  <c r="D3919" i="4"/>
  <c r="C3919" i="4"/>
  <c r="B3919" i="4"/>
  <c r="O3919" i="4" s="1"/>
  <c r="A3919" i="4"/>
  <c r="N3918" i="4"/>
  <c r="M3918" i="4"/>
  <c r="L3918" i="4"/>
  <c r="K3918" i="4"/>
  <c r="J3918" i="4"/>
  <c r="T3918" i="4" s="1"/>
  <c r="I3918" i="4"/>
  <c r="S3918" i="4" s="1"/>
  <c r="H3918" i="4"/>
  <c r="G3918" i="4"/>
  <c r="F3918" i="4"/>
  <c r="Q3918" i="4" s="1"/>
  <c r="E3918" i="4"/>
  <c r="D3918" i="4"/>
  <c r="C3918" i="4"/>
  <c r="B3918" i="4"/>
  <c r="A3918" i="4"/>
  <c r="N3917" i="4"/>
  <c r="M3917" i="4"/>
  <c r="L3917" i="4"/>
  <c r="K3917" i="4"/>
  <c r="J3917" i="4"/>
  <c r="T3917" i="4" s="1"/>
  <c r="I3917" i="4"/>
  <c r="S3917" i="4" s="1"/>
  <c r="H3917" i="4"/>
  <c r="G3917" i="4"/>
  <c r="F3917" i="4"/>
  <c r="Q3917" i="4" s="1"/>
  <c r="E3917" i="4"/>
  <c r="D3917" i="4"/>
  <c r="C3917" i="4"/>
  <c r="B3917" i="4"/>
  <c r="O3917" i="4" s="1"/>
  <c r="A3917" i="4"/>
  <c r="N3916" i="4"/>
  <c r="M3916" i="4"/>
  <c r="L3916" i="4"/>
  <c r="K3916" i="4"/>
  <c r="J3916" i="4"/>
  <c r="I3916" i="4"/>
  <c r="S3916" i="4" s="1"/>
  <c r="H3916" i="4"/>
  <c r="G3916" i="4"/>
  <c r="F3916" i="4"/>
  <c r="Q3916" i="4" s="1"/>
  <c r="E3916" i="4"/>
  <c r="D3916" i="4"/>
  <c r="C3916" i="4"/>
  <c r="B3916" i="4"/>
  <c r="A3916" i="4"/>
  <c r="N3915" i="4"/>
  <c r="M3915" i="4"/>
  <c r="L3915" i="4"/>
  <c r="K3915" i="4"/>
  <c r="J3915" i="4"/>
  <c r="I3915" i="4"/>
  <c r="S3915" i="4" s="1"/>
  <c r="H3915" i="4"/>
  <c r="G3915" i="4"/>
  <c r="F3915" i="4"/>
  <c r="Q3915" i="4" s="1"/>
  <c r="E3915" i="4"/>
  <c r="D3915" i="4"/>
  <c r="C3915" i="4"/>
  <c r="B3915" i="4"/>
  <c r="A3915" i="4"/>
  <c r="N3914" i="4"/>
  <c r="M3914" i="4"/>
  <c r="L3914" i="4"/>
  <c r="K3914" i="4"/>
  <c r="J3914" i="4"/>
  <c r="T3914" i="4" s="1"/>
  <c r="I3914" i="4"/>
  <c r="S3914" i="4" s="1"/>
  <c r="H3914" i="4"/>
  <c r="G3914" i="4"/>
  <c r="F3914" i="4"/>
  <c r="Q3914" i="4" s="1"/>
  <c r="E3914" i="4"/>
  <c r="P3914" i="4" s="1"/>
  <c r="D3914" i="4"/>
  <c r="C3914" i="4"/>
  <c r="B3914" i="4"/>
  <c r="O3914" i="4" s="1"/>
  <c r="A3914" i="4"/>
  <c r="Q3913" i="4"/>
  <c r="N3913" i="4"/>
  <c r="M3913" i="4"/>
  <c r="L3913" i="4"/>
  <c r="K3913" i="4"/>
  <c r="J3913" i="4"/>
  <c r="I3913" i="4"/>
  <c r="S3913" i="4" s="1"/>
  <c r="H3913" i="4"/>
  <c r="G3913" i="4"/>
  <c r="F3913" i="4"/>
  <c r="E3913" i="4"/>
  <c r="D3913" i="4"/>
  <c r="C3913" i="4"/>
  <c r="B3913" i="4"/>
  <c r="A3913" i="4"/>
  <c r="N3912" i="4"/>
  <c r="M3912" i="4"/>
  <c r="L3912" i="4"/>
  <c r="K3912" i="4"/>
  <c r="J3912" i="4"/>
  <c r="T3912" i="4" s="1"/>
  <c r="I3912" i="4"/>
  <c r="S3912" i="4" s="1"/>
  <c r="H3912" i="4"/>
  <c r="G3912" i="4"/>
  <c r="F3912" i="4"/>
  <c r="Q3912" i="4" s="1"/>
  <c r="E3912" i="4"/>
  <c r="D3912" i="4"/>
  <c r="C3912" i="4"/>
  <c r="B3912" i="4"/>
  <c r="O3912" i="4" s="1"/>
  <c r="A3912" i="4"/>
  <c r="N3911" i="4"/>
  <c r="M3911" i="4"/>
  <c r="L3911" i="4"/>
  <c r="K3911" i="4"/>
  <c r="J3911" i="4"/>
  <c r="I3911" i="4"/>
  <c r="S3911" i="4" s="1"/>
  <c r="H3911" i="4"/>
  <c r="G3911" i="4"/>
  <c r="F3911" i="4"/>
  <c r="Q3911" i="4" s="1"/>
  <c r="E3911" i="4"/>
  <c r="D3911" i="4"/>
  <c r="C3911" i="4"/>
  <c r="B3911" i="4"/>
  <c r="O3911" i="4" s="1"/>
  <c r="A3911" i="4"/>
  <c r="N3910" i="4"/>
  <c r="M3910" i="4"/>
  <c r="L3910" i="4"/>
  <c r="K3910" i="4"/>
  <c r="J3910" i="4"/>
  <c r="I3910" i="4"/>
  <c r="S3910" i="4" s="1"/>
  <c r="H3910" i="4"/>
  <c r="G3910" i="4"/>
  <c r="F3910" i="4"/>
  <c r="Q3910" i="4" s="1"/>
  <c r="E3910" i="4"/>
  <c r="P3910" i="4" s="1"/>
  <c r="D3910" i="4"/>
  <c r="C3910" i="4"/>
  <c r="B3910" i="4"/>
  <c r="O3910" i="4" s="1"/>
  <c r="A3910" i="4"/>
  <c r="N3909" i="4"/>
  <c r="M3909" i="4"/>
  <c r="L3909" i="4"/>
  <c r="K3909" i="4"/>
  <c r="J3909" i="4"/>
  <c r="T3909" i="4" s="1"/>
  <c r="I3909" i="4"/>
  <c r="H3909" i="4"/>
  <c r="G3909" i="4"/>
  <c r="F3909" i="4"/>
  <c r="Q3909" i="4" s="1"/>
  <c r="E3909" i="4"/>
  <c r="D3909" i="4"/>
  <c r="C3909" i="4"/>
  <c r="B3909" i="4"/>
  <c r="O3909" i="4" s="1"/>
  <c r="A3909" i="4"/>
  <c r="N3908" i="4"/>
  <c r="M3908" i="4"/>
  <c r="L3908" i="4"/>
  <c r="K3908" i="4"/>
  <c r="J3908" i="4"/>
  <c r="I3908" i="4"/>
  <c r="H3908" i="4"/>
  <c r="G3908" i="4"/>
  <c r="F3908" i="4"/>
  <c r="Q3908" i="4" s="1"/>
  <c r="E3908" i="4"/>
  <c r="D3908" i="4"/>
  <c r="C3908" i="4"/>
  <c r="B3908" i="4"/>
  <c r="O3908" i="4" s="1"/>
  <c r="A3908" i="4"/>
  <c r="N3907" i="4"/>
  <c r="M3907" i="4"/>
  <c r="L3907" i="4"/>
  <c r="K3907" i="4"/>
  <c r="J3907" i="4"/>
  <c r="I3907" i="4"/>
  <c r="S3907" i="4" s="1"/>
  <c r="H3907" i="4"/>
  <c r="G3907" i="4"/>
  <c r="F3907" i="4"/>
  <c r="Q3907" i="4" s="1"/>
  <c r="E3907" i="4"/>
  <c r="D3907" i="4"/>
  <c r="C3907" i="4"/>
  <c r="B3907" i="4"/>
  <c r="A3907" i="4"/>
  <c r="N3906" i="4"/>
  <c r="M3906" i="4"/>
  <c r="L3906" i="4"/>
  <c r="K3906" i="4"/>
  <c r="J3906" i="4"/>
  <c r="T3906" i="4" s="1"/>
  <c r="I3906" i="4"/>
  <c r="S3906" i="4" s="1"/>
  <c r="H3906" i="4"/>
  <c r="G3906" i="4"/>
  <c r="F3906" i="4"/>
  <c r="Q3906" i="4" s="1"/>
  <c r="E3906" i="4"/>
  <c r="P3906" i="4" s="1"/>
  <c r="D3906" i="4"/>
  <c r="C3906" i="4"/>
  <c r="B3906" i="4"/>
  <c r="A3906" i="4"/>
  <c r="N3905" i="4"/>
  <c r="M3905" i="4"/>
  <c r="L3905" i="4"/>
  <c r="K3905" i="4"/>
  <c r="J3905" i="4"/>
  <c r="T3905" i="4" s="1"/>
  <c r="I3905" i="4"/>
  <c r="H3905" i="4"/>
  <c r="G3905" i="4"/>
  <c r="F3905" i="4"/>
  <c r="Q3905" i="4" s="1"/>
  <c r="E3905" i="4"/>
  <c r="D3905" i="4"/>
  <c r="C3905" i="4"/>
  <c r="B3905" i="4"/>
  <c r="O3905" i="4" s="1"/>
  <c r="A3905" i="4"/>
  <c r="N3904" i="4"/>
  <c r="M3904" i="4"/>
  <c r="L3904" i="4"/>
  <c r="K3904" i="4"/>
  <c r="J3904" i="4"/>
  <c r="I3904" i="4"/>
  <c r="S3904" i="4" s="1"/>
  <c r="H3904" i="4"/>
  <c r="G3904" i="4"/>
  <c r="F3904" i="4"/>
  <c r="E3904" i="4"/>
  <c r="P3904" i="4" s="1"/>
  <c r="D3904" i="4"/>
  <c r="C3904" i="4"/>
  <c r="B3904" i="4"/>
  <c r="O3904" i="4" s="1"/>
  <c r="A3904" i="4"/>
  <c r="S3903" i="4"/>
  <c r="Q3903" i="4"/>
  <c r="N3903" i="4"/>
  <c r="M3903" i="4"/>
  <c r="L3903" i="4"/>
  <c r="K3903" i="4"/>
  <c r="J3903" i="4"/>
  <c r="I3903" i="4"/>
  <c r="H3903" i="4"/>
  <c r="G3903" i="4"/>
  <c r="F3903" i="4"/>
  <c r="E3903" i="4"/>
  <c r="D3903" i="4"/>
  <c r="C3903" i="4"/>
  <c r="B3903" i="4"/>
  <c r="A3903" i="4"/>
  <c r="N3902" i="4"/>
  <c r="M3902" i="4"/>
  <c r="L3902" i="4"/>
  <c r="K3902" i="4"/>
  <c r="J3902" i="4"/>
  <c r="T3902" i="4" s="1"/>
  <c r="I3902" i="4"/>
  <c r="S3902" i="4" s="1"/>
  <c r="H3902" i="4"/>
  <c r="G3902" i="4"/>
  <c r="F3902" i="4"/>
  <c r="E3902" i="4"/>
  <c r="P3902" i="4" s="1"/>
  <c r="D3902" i="4"/>
  <c r="C3902" i="4"/>
  <c r="B3902" i="4"/>
  <c r="O3902" i="4" s="1"/>
  <c r="A3902" i="4"/>
  <c r="N3901" i="4"/>
  <c r="M3901" i="4"/>
  <c r="L3901" i="4"/>
  <c r="K3901" i="4"/>
  <c r="J3901" i="4"/>
  <c r="T3901" i="4" s="1"/>
  <c r="I3901" i="4"/>
  <c r="S3901" i="4" s="1"/>
  <c r="H3901" i="4"/>
  <c r="G3901" i="4"/>
  <c r="F3901" i="4"/>
  <c r="E3901" i="4"/>
  <c r="P3901" i="4" s="1"/>
  <c r="D3901" i="4"/>
  <c r="C3901" i="4"/>
  <c r="B3901" i="4"/>
  <c r="O3901" i="4" s="1"/>
  <c r="A3901" i="4"/>
  <c r="P3900" i="4"/>
  <c r="O3900" i="4"/>
  <c r="N3900" i="4"/>
  <c r="M3900" i="4"/>
  <c r="L3900" i="4"/>
  <c r="K3900" i="4"/>
  <c r="J3900" i="4"/>
  <c r="T3900" i="4" s="1"/>
  <c r="I3900" i="4"/>
  <c r="S3900" i="4" s="1"/>
  <c r="H3900" i="4"/>
  <c r="G3900" i="4"/>
  <c r="F3900" i="4"/>
  <c r="Q3900" i="4" s="1"/>
  <c r="E3900" i="4"/>
  <c r="D3900" i="4"/>
  <c r="C3900" i="4"/>
  <c r="B3900" i="4"/>
  <c r="A3900" i="4"/>
  <c r="N3899" i="4"/>
  <c r="M3899" i="4"/>
  <c r="L3899" i="4"/>
  <c r="K3899" i="4"/>
  <c r="J3899" i="4"/>
  <c r="I3899" i="4"/>
  <c r="S3899" i="4" s="1"/>
  <c r="H3899" i="4"/>
  <c r="G3899" i="4"/>
  <c r="F3899" i="4"/>
  <c r="R3899" i="4" s="1"/>
  <c r="E3899" i="4"/>
  <c r="P3899" i="4" s="1"/>
  <c r="D3899" i="4"/>
  <c r="C3899" i="4"/>
  <c r="B3899" i="4"/>
  <c r="O3899" i="4" s="1"/>
  <c r="A3899" i="4"/>
  <c r="T3898" i="4"/>
  <c r="O3898" i="4"/>
  <c r="N3898" i="4"/>
  <c r="M3898" i="4"/>
  <c r="L3898" i="4"/>
  <c r="K3898" i="4"/>
  <c r="J3898" i="4"/>
  <c r="I3898" i="4"/>
  <c r="H3898" i="4"/>
  <c r="G3898" i="4"/>
  <c r="F3898" i="4"/>
  <c r="Q3898" i="4" s="1"/>
  <c r="E3898" i="4"/>
  <c r="D3898" i="4"/>
  <c r="C3898" i="4"/>
  <c r="B3898" i="4"/>
  <c r="A3898" i="4"/>
  <c r="R3897" i="4"/>
  <c r="Q3897" i="4"/>
  <c r="P3897" i="4"/>
  <c r="N3897" i="4"/>
  <c r="M3897" i="4"/>
  <c r="L3897" i="4"/>
  <c r="K3897" i="4"/>
  <c r="J3897" i="4"/>
  <c r="I3897" i="4"/>
  <c r="S3897" i="4" s="1"/>
  <c r="H3897" i="4"/>
  <c r="G3897" i="4"/>
  <c r="F3897" i="4"/>
  <c r="E3897" i="4"/>
  <c r="D3897" i="4"/>
  <c r="C3897" i="4"/>
  <c r="B3897" i="4"/>
  <c r="O3897" i="4" s="1"/>
  <c r="A3897" i="4"/>
  <c r="P3896" i="4"/>
  <c r="N3896" i="4"/>
  <c r="M3896" i="4"/>
  <c r="L3896" i="4"/>
  <c r="K3896" i="4"/>
  <c r="J3896" i="4"/>
  <c r="T3896" i="4" s="1"/>
  <c r="I3896" i="4"/>
  <c r="S3896" i="4" s="1"/>
  <c r="H3896" i="4"/>
  <c r="G3896" i="4"/>
  <c r="F3896" i="4"/>
  <c r="Q3896" i="4" s="1"/>
  <c r="E3896" i="4"/>
  <c r="D3896" i="4"/>
  <c r="C3896" i="4"/>
  <c r="B3896" i="4"/>
  <c r="O3896" i="4" s="1"/>
  <c r="A3896" i="4"/>
  <c r="N3895" i="4"/>
  <c r="M3895" i="4"/>
  <c r="L3895" i="4"/>
  <c r="K3895" i="4"/>
  <c r="J3895" i="4"/>
  <c r="T3895" i="4" s="1"/>
  <c r="I3895" i="4"/>
  <c r="S3895" i="4" s="1"/>
  <c r="H3895" i="4"/>
  <c r="G3895" i="4"/>
  <c r="F3895" i="4"/>
  <c r="Q3895" i="4" s="1"/>
  <c r="E3895" i="4"/>
  <c r="D3895" i="4"/>
  <c r="C3895" i="4"/>
  <c r="B3895" i="4"/>
  <c r="O3895" i="4" s="1"/>
  <c r="A3895" i="4"/>
  <c r="N3894" i="4"/>
  <c r="M3894" i="4"/>
  <c r="L3894" i="4"/>
  <c r="K3894" i="4"/>
  <c r="J3894" i="4"/>
  <c r="T3894" i="4" s="1"/>
  <c r="I3894" i="4"/>
  <c r="S3894" i="4" s="1"/>
  <c r="H3894" i="4"/>
  <c r="G3894" i="4"/>
  <c r="F3894" i="4"/>
  <c r="Q3894" i="4" s="1"/>
  <c r="E3894" i="4"/>
  <c r="D3894" i="4"/>
  <c r="C3894" i="4"/>
  <c r="B3894" i="4"/>
  <c r="O3894" i="4" s="1"/>
  <c r="A3894" i="4"/>
  <c r="N3893" i="4"/>
  <c r="M3893" i="4"/>
  <c r="L3893" i="4"/>
  <c r="K3893" i="4"/>
  <c r="J3893" i="4"/>
  <c r="T3893" i="4" s="1"/>
  <c r="I3893" i="4"/>
  <c r="S3893" i="4" s="1"/>
  <c r="H3893" i="4"/>
  <c r="G3893" i="4"/>
  <c r="F3893" i="4"/>
  <c r="Q3893" i="4" s="1"/>
  <c r="E3893" i="4"/>
  <c r="D3893" i="4"/>
  <c r="C3893" i="4"/>
  <c r="B3893" i="4"/>
  <c r="O3893" i="4" s="1"/>
  <c r="A3893" i="4"/>
  <c r="N3892" i="4"/>
  <c r="M3892" i="4"/>
  <c r="L3892" i="4"/>
  <c r="K3892" i="4"/>
  <c r="J3892" i="4"/>
  <c r="T3892" i="4" s="1"/>
  <c r="I3892" i="4"/>
  <c r="H3892" i="4"/>
  <c r="G3892" i="4"/>
  <c r="F3892" i="4"/>
  <c r="Q3892" i="4" s="1"/>
  <c r="E3892" i="4"/>
  <c r="D3892" i="4"/>
  <c r="C3892" i="4"/>
  <c r="B3892" i="4"/>
  <c r="O3892" i="4" s="1"/>
  <c r="A3892" i="4"/>
  <c r="N3891" i="4"/>
  <c r="M3891" i="4"/>
  <c r="L3891" i="4"/>
  <c r="K3891" i="4"/>
  <c r="J3891" i="4"/>
  <c r="I3891" i="4"/>
  <c r="S3891" i="4" s="1"/>
  <c r="H3891" i="4"/>
  <c r="G3891" i="4"/>
  <c r="F3891" i="4"/>
  <c r="Q3891" i="4" s="1"/>
  <c r="E3891" i="4"/>
  <c r="D3891" i="4"/>
  <c r="C3891" i="4"/>
  <c r="B3891" i="4"/>
  <c r="O3891" i="4" s="1"/>
  <c r="A3891" i="4"/>
  <c r="O3890" i="4"/>
  <c r="N3890" i="4"/>
  <c r="M3890" i="4"/>
  <c r="L3890" i="4"/>
  <c r="K3890" i="4"/>
  <c r="J3890" i="4"/>
  <c r="W3890" i="4" s="1"/>
  <c r="I3890" i="4"/>
  <c r="S3890" i="4" s="1"/>
  <c r="H3890" i="4"/>
  <c r="G3890" i="4"/>
  <c r="F3890" i="4"/>
  <c r="E3890" i="4"/>
  <c r="P3890" i="4" s="1"/>
  <c r="D3890" i="4"/>
  <c r="C3890" i="4"/>
  <c r="B3890" i="4"/>
  <c r="A3890" i="4"/>
  <c r="O3889" i="4"/>
  <c r="N3889" i="4"/>
  <c r="M3889" i="4"/>
  <c r="L3889" i="4"/>
  <c r="K3889" i="4"/>
  <c r="J3889" i="4"/>
  <c r="T3889" i="4" s="1"/>
  <c r="I3889" i="4"/>
  <c r="H3889" i="4"/>
  <c r="G3889" i="4"/>
  <c r="F3889" i="4"/>
  <c r="Q3889" i="4" s="1"/>
  <c r="E3889" i="4"/>
  <c r="D3889" i="4"/>
  <c r="C3889" i="4"/>
  <c r="B3889" i="4"/>
  <c r="A3889" i="4"/>
  <c r="N3888" i="4"/>
  <c r="M3888" i="4"/>
  <c r="L3888" i="4"/>
  <c r="K3888" i="4"/>
  <c r="J3888" i="4"/>
  <c r="I3888" i="4"/>
  <c r="S3888" i="4" s="1"/>
  <c r="H3888" i="4"/>
  <c r="G3888" i="4"/>
  <c r="F3888" i="4"/>
  <c r="Q3888" i="4" s="1"/>
  <c r="E3888" i="4"/>
  <c r="D3888" i="4"/>
  <c r="C3888" i="4"/>
  <c r="B3888" i="4"/>
  <c r="O3888" i="4" s="1"/>
  <c r="A3888" i="4"/>
  <c r="N3887" i="4"/>
  <c r="M3887" i="4"/>
  <c r="L3887" i="4"/>
  <c r="K3887" i="4"/>
  <c r="J3887" i="4"/>
  <c r="I3887" i="4"/>
  <c r="S3887" i="4" s="1"/>
  <c r="H3887" i="4"/>
  <c r="G3887" i="4"/>
  <c r="F3887" i="4"/>
  <c r="Q3887" i="4" s="1"/>
  <c r="E3887" i="4"/>
  <c r="D3887" i="4"/>
  <c r="C3887" i="4"/>
  <c r="B3887" i="4"/>
  <c r="A3887" i="4"/>
  <c r="N3886" i="4"/>
  <c r="M3886" i="4"/>
  <c r="L3886" i="4"/>
  <c r="K3886" i="4"/>
  <c r="J3886" i="4"/>
  <c r="I3886" i="4"/>
  <c r="S3886" i="4" s="1"/>
  <c r="H3886" i="4"/>
  <c r="G3886" i="4"/>
  <c r="F3886" i="4"/>
  <c r="E3886" i="4"/>
  <c r="P3886" i="4" s="1"/>
  <c r="D3886" i="4"/>
  <c r="C3886" i="4"/>
  <c r="B3886" i="4"/>
  <c r="O3886" i="4" s="1"/>
  <c r="A3886" i="4"/>
  <c r="Q3885" i="4"/>
  <c r="N3885" i="4"/>
  <c r="M3885" i="4"/>
  <c r="L3885" i="4"/>
  <c r="K3885" i="4"/>
  <c r="J3885" i="4"/>
  <c r="I3885" i="4"/>
  <c r="S3885" i="4" s="1"/>
  <c r="H3885" i="4"/>
  <c r="G3885" i="4"/>
  <c r="F3885" i="4"/>
  <c r="E3885" i="4"/>
  <c r="P3885" i="4" s="1"/>
  <c r="D3885" i="4"/>
  <c r="C3885" i="4"/>
  <c r="B3885" i="4"/>
  <c r="O3885" i="4" s="1"/>
  <c r="A3885" i="4"/>
  <c r="N3884" i="4"/>
  <c r="M3884" i="4"/>
  <c r="L3884" i="4"/>
  <c r="K3884" i="4"/>
  <c r="J3884" i="4"/>
  <c r="I3884" i="4"/>
  <c r="S3884" i="4" s="1"/>
  <c r="H3884" i="4"/>
  <c r="G3884" i="4"/>
  <c r="F3884" i="4"/>
  <c r="Q3884" i="4" s="1"/>
  <c r="E3884" i="4"/>
  <c r="D3884" i="4"/>
  <c r="C3884" i="4"/>
  <c r="B3884" i="4"/>
  <c r="A3884" i="4"/>
  <c r="N3883" i="4"/>
  <c r="M3883" i="4"/>
  <c r="L3883" i="4"/>
  <c r="K3883" i="4"/>
  <c r="J3883" i="4"/>
  <c r="T3883" i="4" s="1"/>
  <c r="I3883" i="4"/>
  <c r="S3883" i="4" s="1"/>
  <c r="H3883" i="4"/>
  <c r="G3883" i="4"/>
  <c r="F3883" i="4"/>
  <c r="E3883" i="4"/>
  <c r="P3883" i="4" s="1"/>
  <c r="D3883" i="4"/>
  <c r="C3883" i="4"/>
  <c r="B3883" i="4"/>
  <c r="O3883" i="4" s="1"/>
  <c r="A3883" i="4"/>
  <c r="S3882" i="4"/>
  <c r="N3882" i="4"/>
  <c r="M3882" i="4"/>
  <c r="L3882" i="4"/>
  <c r="K3882" i="4"/>
  <c r="J3882" i="4"/>
  <c r="I3882" i="4"/>
  <c r="H3882" i="4"/>
  <c r="G3882" i="4"/>
  <c r="F3882" i="4"/>
  <c r="E3882" i="4"/>
  <c r="P3882" i="4" s="1"/>
  <c r="D3882" i="4"/>
  <c r="C3882" i="4"/>
  <c r="B3882" i="4"/>
  <c r="A3882" i="4"/>
  <c r="N3881" i="4"/>
  <c r="M3881" i="4"/>
  <c r="L3881" i="4"/>
  <c r="K3881" i="4"/>
  <c r="J3881" i="4"/>
  <c r="T3881" i="4" s="1"/>
  <c r="I3881" i="4"/>
  <c r="H3881" i="4"/>
  <c r="G3881" i="4"/>
  <c r="F3881" i="4"/>
  <c r="Q3881" i="4" s="1"/>
  <c r="E3881" i="4"/>
  <c r="D3881" i="4"/>
  <c r="C3881" i="4"/>
  <c r="B3881" i="4"/>
  <c r="A3881" i="4"/>
  <c r="Q3880" i="4"/>
  <c r="N3880" i="4"/>
  <c r="M3880" i="4"/>
  <c r="L3880" i="4"/>
  <c r="K3880" i="4"/>
  <c r="J3880" i="4"/>
  <c r="I3880" i="4"/>
  <c r="S3880" i="4" s="1"/>
  <c r="H3880" i="4"/>
  <c r="G3880" i="4"/>
  <c r="F3880" i="4"/>
  <c r="E3880" i="4"/>
  <c r="D3880" i="4"/>
  <c r="C3880" i="4"/>
  <c r="B3880" i="4"/>
  <c r="A3880" i="4"/>
  <c r="N3879" i="4"/>
  <c r="M3879" i="4"/>
  <c r="L3879" i="4"/>
  <c r="K3879" i="4"/>
  <c r="J3879" i="4"/>
  <c r="I3879" i="4"/>
  <c r="S3879" i="4" s="1"/>
  <c r="H3879" i="4"/>
  <c r="G3879" i="4"/>
  <c r="F3879" i="4"/>
  <c r="Q3879" i="4" s="1"/>
  <c r="E3879" i="4"/>
  <c r="P3879" i="4" s="1"/>
  <c r="D3879" i="4"/>
  <c r="C3879" i="4"/>
  <c r="B3879" i="4"/>
  <c r="O3879" i="4" s="1"/>
  <c r="A3879" i="4"/>
  <c r="O3878" i="4"/>
  <c r="N3878" i="4"/>
  <c r="M3878" i="4"/>
  <c r="L3878" i="4"/>
  <c r="K3878" i="4"/>
  <c r="J3878" i="4"/>
  <c r="T3878" i="4" s="1"/>
  <c r="I3878" i="4"/>
  <c r="S3878" i="4" s="1"/>
  <c r="H3878" i="4"/>
  <c r="G3878" i="4"/>
  <c r="F3878" i="4"/>
  <c r="E3878" i="4"/>
  <c r="P3878" i="4" s="1"/>
  <c r="D3878" i="4"/>
  <c r="C3878" i="4"/>
  <c r="B3878" i="4"/>
  <c r="A3878" i="4"/>
  <c r="N3877" i="4"/>
  <c r="M3877" i="4"/>
  <c r="L3877" i="4"/>
  <c r="K3877" i="4"/>
  <c r="J3877" i="4"/>
  <c r="I3877" i="4"/>
  <c r="S3877" i="4" s="1"/>
  <c r="H3877" i="4"/>
  <c r="G3877" i="4"/>
  <c r="F3877" i="4"/>
  <c r="E3877" i="4"/>
  <c r="P3877" i="4" s="1"/>
  <c r="D3877" i="4"/>
  <c r="C3877" i="4"/>
  <c r="B3877" i="4"/>
  <c r="O3877" i="4" s="1"/>
  <c r="A3877" i="4"/>
  <c r="N3876" i="4"/>
  <c r="M3876" i="4"/>
  <c r="L3876" i="4"/>
  <c r="K3876" i="4"/>
  <c r="J3876" i="4"/>
  <c r="T3876" i="4" s="1"/>
  <c r="I3876" i="4"/>
  <c r="S3876" i="4" s="1"/>
  <c r="H3876" i="4"/>
  <c r="G3876" i="4"/>
  <c r="F3876" i="4"/>
  <c r="Q3876" i="4" s="1"/>
  <c r="E3876" i="4"/>
  <c r="D3876" i="4"/>
  <c r="C3876" i="4"/>
  <c r="B3876" i="4"/>
  <c r="O3876" i="4" s="1"/>
  <c r="A3876" i="4"/>
  <c r="Y3876" i="4" s="1"/>
  <c r="P3875" i="4"/>
  <c r="N3875" i="4"/>
  <c r="M3875" i="4"/>
  <c r="L3875" i="4"/>
  <c r="K3875" i="4"/>
  <c r="J3875" i="4"/>
  <c r="T3875" i="4" s="1"/>
  <c r="I3875" i="4"/>
  <c r="S3875" i="4" s="1"/>
  <c r="H3875" i="4"/>
  <c r="G3875" i="4"/>
  <c r="F3875" i="4"/>
  <c r="Q3875" i="4" s="1"/>
  <c r="E3875" i="4"/>
  <c r="R3875" i="4" s="1"/>
  <c r="D3875" i="4"/>
  <c r="C3875" i="4"/>
  <c r="B3875" i="4"/>
  <c r="A3875" i="4"/>
  <c r="N3874" i="4"/>
  <c r="M3874" i="4"/>
  <c r="L3874" i="4"/>
  <c r="K3874" i="4"/>
  <c r="J3874" i="4"/>
  <c r="I3874" i="4"/>
  <c r="S3874" i="4" s="1"/>
  <c r="H3874" i="4"/>
  <c r="G3874" i="4"/>
  <c r="F3874" i="4"/>
  <c r="Q3874" i="4" s="1"/>
  <c r="E3874" i="4"/>
  <c r="D3874" i="4"/>
  <c r="C3874" i="4"/>
  <c r="B3874" i="4"/>
  <c r="A3874" i="4"/>
  <c r="N3873" i="4"/>
  <c r="M3873" i="4"/>
  <c r="L3873" i="4"/>
  <c r="K3873" i="4"/>
  <c r="J3873" i="4"/>
  <c r="I3873" i="4"/>
  <c r="S3873" i="4" s="1"/>
  <c r="H3873" i="4"/>
  <c r="G3873" i="4"/>
  <c r="F3873" i="4"/>
  <c r="Q3873" i="4" s="1"/>
  <c r="E3873" i="4"/>
  <c r="P3873" i="4" s="1"/>
  <c r="D3873" i="4"/>
  <c r="C3873" i="4"/>
  <c r="B3873" i="4"/>
  <c r="O3873" i="4" s="1"/>
  <c r="A3873" i="4"/>
  <c r="O3872" i="4"/>
  <c r="N3872" i="4"/>
  <c r="M3872" i="4"/>
  <c r="L3872" i="4"/>
  <c r="K3872" i="4"/>
  <c r="J3872" i="4"/>
  <c r="T3872" i="4" s="1"/>
  <c r="I3872" i="4"/>
  <c r="S3872" i="4" s="1"/>
  <c r="H3872" i="4"/>
  <c r="G3872" i="4"/>
  <c r="F3872" i="4"/>
  <c r="Q3872" i="4" s="1"/>
  <c r="E3872" i="4"/>
  <c r="D3872" i="4"/>
  <c r="C3872" i="4"/>
  <c r="B3872" i="4"/>
  <c r="A3872" i="4"/>
  <c r="N3871" i="4"/>
  <c r="M3871" i="4"/>
  <c r="L3871" i="4"/>
  <c r="K3871" i="4"/>
  <c r="J3871" i="4"/>
  <c r="T3871" i="4" s="1"/>
  <c r="I3871" i="4"/>
  <c r="S3871" i="4" s="1"/>
  <c r="H3871" i="4"/>
  <c r="G3871" i="4"/>
  <c r="F3871" i="4"/>
  <c r="Q3871" i="4" s="1"/>
  <c r="E3871" i="4"/>
  <c r="D3871" i="4"/>
  <c r="C3871" i="4"/>
  <c r="B3871" i="4"/>
  <c r="O3871" i="4" s="1"/>
  <c r="A3871" i="4"/>
  <c r="N3870" i="4"/>
  <c r="M3870" i="4"/>
  <c r="L3870" i="4"/>
  <c r="K3870" i="4"/>
  <c r="J3870" i="4"/>
  <c r="T3870" i="4" s="1"/>
  <c r="I3870" i="4"/>
  <c r="S3870" i="4" s="1"/>
  <c r="H3870" i="4"/>
  <c r="G3870" i="4"/>
  <c r="F3870" i="4"/>
  <c r="Q3870" i="4" s="1"/>
  <c r="E3870" i="4"/>
  <c r="D3870" i="4"/>
  <c r="C3870" i="4"/>
  <c r="B3870" i="4"/>
  <c r="O3870" i="4" s="1"/>
  <c r="A3870" i="4"/>
  <c r="P3869" i="4"/>
  <c r="N3869" i="4"/>
  <c r="M3869" i="4"/>
  <c r="L3869" i="4"/>
  <c r="K3869" i="4"/>
  <c r="J3869" i="4"/>
  <c r="T3869" i="4" s="1"/>
  <c r="I3869" i="4"/>
  <c r="S3869" i="4" s="1"/>
  <c r="H3869" i="4"/>
  <c r="G3869" i="4"/>
  <c r="F3869" i="4"/>
  <c r="Q3869" i="4" s="1"/>
  <c r="E3869" i="4"/>
  <c r="R3869" i="4" s="1"/>
  <c r="D3869" i="4"/>
  <c r="C3869" i="4"/>
  <c r="B3869" i="4"/>
  <c r="A3869" i="4"/>
  <c r="Q3868" i="4"/>
  <c r="N3868" i="4"/>
  <c r="M3868" i="4"/>
  <c r="L3868" i="4"/>
  <c r="K3868" i="4"/>
  <c r="J3868" i="4"/>
  <c r="I3868" i="4"/>
  <c r="S3868" i="4" s="1"/>
  <c r="H3868" i="4"/>
  <c r="G3868" i="4"/>
  <c r="F3868" i="4"/>
  <c r="E3868" i="4"/>
  <c r="D3868" i="4"/>
  <c r="C3868" i="4"/>
  <c r="B3868" i="4"/>
  <c r="A3868" i="4"/>
  <c r="R3867" i="4"/>
  <c r="Q3867" i="4"/>
  <c r="N3867" i="4"/>
  <c r="M3867" i="4"/>
  <c r="L3867" i="4"/>
  <c r="K3867" i="4"/>
  <c r="J3867" i="4"/>
  <c r="T3867" i="4" s="1"/>
  <c r="I3867" i="4"/>
  <c r="S3867" i="4" s="1"/>
  <c r="H3867" i="4"/>
  <c r="G3867" i="4"/>
  <c r="F3867" i="4"/>
  <c r="E3867" i="4"/>
  <c r="P3867" i="4" s="1"/>
  <c r="D3867" i="4"/>
  <c r="C3867" i="4"/>
  <c r="B3867" i="4"/>
  <c r="A3867" i="4"/>
  <c r="W3866" i="4"/>
  <c r="O3866" i="4"/>
  <c r="N3866" i="4"/>
  <c r="M3866" i="4"/>
  <c r="L3866" i="4"/>
  <c r="K3866" i="4"/>
  <c r="J3866" i="4"/>
  <c r="T3866" i="4" s="1"/>
  <c r="I3866" i="4"/>
  <c r="S3866" i="4" s="1"/>
  <c r="H3866" i="4"/>
  <c r="G3866" i="4"/>
  <c r="F3866" i="4"/>
  <c r="Q3866" i="4" s="1"/>
  <c r="E3866" i="4"/>
  <c r="D3866" i="4"/>
  <c r="C3866" i="4"/>
  <c r="B3866" i="4"/>
  <c r="A3866" i="4"/>
  <c r="S3865" i="4"/>
  <c r="N3865" i="4"/>
  <c r="M3865" i="4"/>
  <c r="L3865" i="4"/>
  <c r="K3865" i="4"/>
  <c r="J3865" i="4"/>
  <c r="T3865" i="4" s="1"/>
  <c r="I3865" i="4"/>
  <c r="H3865" i="4"/>
  <c r="G3865" i="4"/>
  <c r="F3865" i="4"/>
  <c r="Q3865" i="4" s="1"/>
  <c r="E3865" i="4"/>
  <c r="P3865" i="4" s="1"/>
  <c r="D3865" i="4"/>
  <c r="C3865" i="4"/>
  <c r="B3865" i="4"/>
  <c r="O3865" i="4" s="1"/>
  <c r="A3865" i="4"/>
  <c r="O3864" i="4"/>
  <c r="N3864" i="4"/>
  <c r="M3864" i="4"/>
  <c r="L3864" i="4"/>
  <c r="K3864" i="4"/>
  <c r="J3864" i="4"/>
  <c r="T3864" i="4" s="1"/>
  <c r="I3864" i="4"/>
  <c r="W3864" i="4" s="1"/>
  <c r="H3864" i="4"/>
  <c r="G3864" i="4"/>
  <c r="F3864" i="4"/>
  <c r="Q3864" i="4" s="1"/>
  <c r="E3864" i="4"/>
  <c r="D3864" i="4"/>
  <c r="C3864" i="4"/>
  <c r="B3864" i="4"/>
  <c r="A3864" i="4"/>
  <c r="N3863" i="4"/>
  <c r="M3863" i="4"/>
  <c r="L3863" i="4"/>
  <c r="K3863" i="4"/>
  <c r="J3863" i="4"/>
  <c r="I3863" i="4"/>
  <c r="S3863" i="4" s="1"/>
  <c r="H3863" i="4"/>
  <c r="G3863" i="4"/>
  <c r="F3863" i="4"/>
  <c r="Q3863" i="4" s="1"/>
  <c r="E3863" i="4"/>
  <c r="R3863" i="4" s="1"/>
  <c r="D3863" i="4"/>
  <c r="C3863" i="4"/>
  <c r="B3863" i="4"/>
  <c r="O3863" i="4" s="1"/>
  <c r="A3863" i="4"/>
  <c r="P3862" i="4"/>
  <c r="N3862" i="4"/>
  <c r="M3862" i="4"/>
  <c r="L3862" i="4"/>
  <c r="K3862" i="4"/>
  <c r="J3862" i="4"/>
  <c r="T3862" i="4" s="1"/>
  <c r="I3862" i="4"/>
  <c r="H3862" i="4"/>
  <c r="G3862" i="4"/>
  <c r="F3862" i="4"/>
  <c r="Q3862" i="4" s="1"/>
  <c r="E3862" i="4"/>
  <c r="D3862" i="4"/>
  <c r="C3862" i="4"/>
  <c r="B3862" i="4"/>
  <c r="O3862" i="4" s="1"/>
  <c r="A3862" i="4"/>
  <c r="N3861" i="4"/>
  <c r="M3861" i="4"/>
  <c r="L3861" i="4"/>
  <c r="K3861" i="4"/>
  <c r="J3861" i="4"/>
  <c r="I3861" i="4"/>
  <c r="S3861" i="4" s="1"/>
  <c r="H3861" i="4"/>
  <c r="G3861" i="4"/>
  <c r="F3861" i="4"/>
  <c r="E3861" i="4"/>
  <c r="P3861" i="4" s="1"/>
  <c r="D3861" i="4"/>
  <c r="C3861" i="4"/>
  <c r="B3861" i="4"/>
  <c r="O3861" i="4" s="1"/>
  <c r="A3861" i="4"/>
  <c r="Q3860" i="4"/>
  <c r="N3860" i="4"/>
  <c r="M3860" i="4"/>
  <c r="L3860" i="4"/>
  <c r="K3860" i="4"/>
  <c r="J3860" i="4"/>
  <c r="I3860" i="4"/>
  <c r="S3860" i="4" s="1"/>
  <c r="H3860" i="4"/>
  <c r="G3860" i="4"/>
  <c r="F3860" i="4"/>
  <c r="E3860" i="4"/>
  <c r="D3860" i="4"/>
  <c r="C3860" i="4"/>
  <c r="B3860" i="4"/>
  <c r="O3860" i="4" s="1"/>
  <c r="A3860" i="4"/>
  <c r="N3859" i="4"/>
  <c r="M3859" i="4"/>
  <c r="L3859" i="4"/>
  <c r="K3859" i="4"/>
  <c r="J3859" i="4"/>
  <c r="T3859" i="4" s="1"/>
  <c r="I3859" i="4"/>
  <c r="S3859" i="4" s="1"/>
  <c r="H3859" i="4"/>
  <c r="G3859" i="4"/>
  <c r="F3859" i="4"/>
  <c r="Q3859" i="4" s="1"/>
  <c r="E3859" i="4"/>
  <c r="D3859" i="4"/>
  <c r="C3859" i="4"/>
  <c r="B3859" i="4"/>
  <c r="A3859" i="4"/>
  <c r="N3858" i="4"/>
  <c r="M3858" i="4"/>
  <c r="L3858" i="4"/>
  <c r="K3858" i="4"/>
  <c r="J3858" i="4"/>
  <c r="I3858" i="4"/>
  <c r="S3858" i="4" s="1"/>
  <c r="H3858" i="4"/>
  <c r="G3858" i="4"/>
  <c r="F3858" i="4"/>
  <c r="Q3858" i="4" s="1"/>
  <c r="E3858" i="4"/>
  <c r="D3858" i="4"/>
  <c r="C3858" i="4"/>
  <c r="B3858" i="4"/>
  <c r="A3858" i="4"/>
  <c r="S3857" i="4"/>
  <c r="N3857" i="4"/>
  <c r="M3857" i="4"/>
  <c r="L3857" i="4"/>
  <c r="K3857" i="4"/>
  <c r="J3857" i="4"/>
  <c r="I3857" i="4"/>
  <c r="H3857" i="4"/>
  <c r="G3857" i="4"/>
  <c r="F3857" i="4"/>
  <c r="Q3857" i="4" s="1"/>
  <c r="E3857" i="4"/>
  <c r="P3857" i="4" s="1"/>
  <c r="D3857" i="4"/>
  <c r="C3857" i="4"/>
  <c r="B3857" i="4"/>
  <c r="O3857" i="4" s="1"/>
  <c r="A3857" i="4"/>
  <c r="N3856" i="4"/>
  <c r="M3856" i="4"/>
  <c r="L3856" i="4"/>
  <c r="K3856" i="4"/>
  <c r="J3856" i="4"/>
  <c r="T3856" i="4" s="1"/>
  <c r="I3856" i="4"/>
  <c r="S3856" i="4" s="1"/>
  <c r="H3856" i="4"/>
  <c r="G3856" i="4"/>
  <c r="F3856" i="4"/>
  <c r="Q3856" i="4" s="1"/>
  <c r="E3856" i="4"/>
  <c r="D3856" i="4"/>
  <c r="C3856" i="4"/>
  <c r="B3856" i="4"/>
  <c r="O3856" i="4" s="1"/>
  <c r="A3856" i="4"/>
  <c r="O3855" i="4"/>
  <c r="N3855" i="4"/>
  <c r="M3855" i="4"/>
  <c r="L3855" i="4"/>
  <c r="K3855" i="4"/>
  <c r="J3855" i="4"/>
  <c r="I3855" i="4"/>
  <c r="S3855" i="4" s="1"/>
  <c r="H3855" i="4"/>
  <c r="G3855" i="4"/>
  <c r="F3855" i="4"/>
  <c r="Q3855" i="4" s="1"/>
  <c r="E3855" i="4"/>
  <c r="D3855" i="4"/>
  <c r="C3855" i="4"/>
  <c r="B3855" i="4"/>
  <c r="A3855" i="4"/>
  <c r="N3854" i="4"/>
  <c r="M3854" i="4"/>
  <c r="L3854" i="4"/>
  <c r="K3854" i="4"/>
  <c r="J3854" i="4"/>
  <c r="T3854" i="4" s="1"/>
  <c r="I3854" i="4"/>
  <c r="S3854" i="4" s="1"/>
  <c r="H3854" i="4"/>
  <c r="G3854" i="4"/>
  <c r="F3854" i="4"/>
  <c r="Q3854" i="4" s="1"/>
  <c r="E3854" i="4"/>
  <c r="D3854" i="4"/>
  <c r="C3854" i="4"/>
  <c r="B3854" i="4"/>
  <c r="O3854" i="4" s="1"/>
  <c r="A3854" i="4"/>
  <c r="T3853" i="4"/>
  <c r="N3853" i="4"/>
  <c r="M3853" i="4"/>
  <c r="L3853" i="4"/>
  <c r="K3853" i="4"/>
  <c r="J3853" i="4"/>
  <c r="I3853" i="4"/>
  <c r="S3853" i="4" s="1"/>
  <c r="H3853" i="4"/>
  <c r="G3853" i="4"/>
  <c r="F3853" i="4"/>
  <c r="E3853" i="4"/>
  <c r="P3853" i="4" s="1"/>
  <c r="D3853" i="4"/>
  <c r="C3853" i="4"/>
  <c r="B3853" i="4"/>
  <c r="A3853" i="4"/>
  <c r="N3852" i="4"/>
  <c r="M3852" i="4"/>
  <c r="L3852" i="4"/>
  <c r="K3852" i="4"/>
  <c r="J3852" i="4"/>
  <c r="I3852" i="4"/>
  <c r="S3852" i="4" s="1"/>
  <c r="H3852" i="4"/>
  <c r="G3852" i="4"/>
  <c r="F3852" i="4"/>
  <c r="Q3852" i="4" s="1"/>
  <c r="E3852" i="4"/>
  <c r="P3852" i="4" s="1"/>
  <c r="D3852" i="4"/>
  <c r="C3852" i="4"/>
  <c r="B3852" i="4"/>
  <c r="A3852" i="4"/>
  <c r="Q3851" i="4"/>
  <c r="N3851" i="4"/>
  <c r="M3851" i="4"/>
  <c r="L3851" i="4"/>
  <c r="K3851" i="4"/>
  <c r="J3851" i="4"/>
  <c r="T3851" i="4" s="1"/>
  <c r="I3851" i="4"/>
  <c r="S3851" i="4" s="1"/>
  <c r="H3851" i="4"/>
  <c r="G3851" i="4"/>
  <c r="F3851" i="4"/>
  <c r="E3851" i="4"/>
  <c r="D3851" i="4"/>
  <c r="C3851" i="4"/>
  <c r="B3851" i="4"/>
  <c r="A3851" i="4"/>
  <c r="N3850" i="4"/>
  <c r="M3850" i="4"/>
  <c r="L3850" i="4"/>
  <c r="K3850" i="4"/>
  <c r="J3850" i="4"/>
  <c r="T3850" i="4" s="1"/>
  <c r="I3850" i="4"/>
  <c r="S3850" i="4" s="1"/>
  <c r="H3850" i="4"/>
  <c r="G3850" i="4"/>
  <c r="F3850" i="4"/>
  <c r="Q3850" i="4" s="1"/>
  <c r="E3850" i="4"/>
  <c r="D3850" i="4"/>
  <c r="C3850" i="4"/>
  <c r="B3850" i="4"/>
  <c r="O3850" i="4" s="1"/>
  <c r="A3850" i="4"/>
  <c r="N3849" i="4"/>
  <c r="M3849" i="4"/>
  <c r="L3849" i="4"/>
  <c r="K3849" i="4"/>
  <c r="J3849" i="4"/>
  <c r="T3849" i="4" s="1"/>
  <c r="I3849" i="4"/>
  <c r="S3849" i="4" s="1"/>
  <c r="H3849" i="4"/>
  <c r="G3849" i="4"/>
  <c r="F3849" i="4"/>
  <c r="Q3849" i="4" s="1"/>
  <c r="E3849" i="4"/>
  <c r="P3849" i="4" s="1"/>
  <c r="D3849" i="4"/>
  <c r="C3849" i="4"/>
  <c r="B3849" i="4"/>
  <c r="O3849" i="4" s="1"/>
  <c r="A3849" i="4"/>
  <c r="N3848" i="4"/>
  <c r="M3848" i="4"/>
  <c r="L3848" i="4"/>
  <c r="K3848" i="4"/>
  <c r="J3848" i="4"/>
  <c r="T3848" i="4" s="1"/>
  <c r="I3848" i="4"/>
  <c r="H3848" i="4"/>
  <c r="G3848" i="4"/>
  <c r="F3848" i="4"/>
  <c r="Q3848" i="4" s="1"/>
  <c r="E3848" i="4"/>
  <c r="D3848" i="4"/>
  <c r="C3848" i="4"/>
  <c r="B3848" i="4"/>
  <c r="O3848" i="4" s="1"/>
  <c r="A3848" i="4"/>
  <c r="O3847" i="4"/>
  <c r="N3847" i="4"/>
  <c r="M3847" i="4"/>
  <c r="L3847" i="4"/>
  <c r="K3847" i="4"/>
  <c r="J3847" i="4"/>
  <c r="T3847" i="4" s="1"/>
  <c r="I3847" i="4"/>
  <c r="S3847" i="4" s="1"/>
  <c r="H3847" i="4"/>
  <c r="G3847" i="4"/>
  <c r="F3847" i="4"/>
  <c r="Q3847" i="4" s="1"/>
  <c r="E3847" i="4"/>
  <c r="P3847" i="4" s="1"/>
  <c r="D3847" i="4"/>
  <c r="C3847" i="4"/>
  <c r="B3847" i="4"/>
  <c r="A3847" i="4"/>
  <c r="N3846" i="4"/>
  <c r="M3846" i="4"/>
  <c r="L3846" i="4"/>
  <c r="K3846" i="4"/>
  <c r="J3846" i="4"/>
  <c r="T3846" i="4" s="1"/>
  <c r="I3846" i="4"/>
  <c r="H3846" i="4"/>
  <c r="G3846" i="4"/>
  <c r="F3846" i="4"/>
  <c r="Q3846" i="4" s="1"/>
  <c r="E3846" i="4"/>
  <c r="R3846" i="4" s="1"/>
  <c r="D3846" i="4"/>
  <c r="C3846" i="4"/>
  <c r="B3846" i="4"/>
  <c r="A3846" i="4"/>
  <c r="T3845" i="4"/>
  <c r="O3845" i="4"/>
  <c r="N3845" i="4"/>
  <c r="M3845" i="4"/>
  <c r="L3845" i="4"/>
  <c r="K3845" i="4"/>
  <c r="J3845" i="4"/>
  <c r="I3845" i="4"/>
  <c r="S3845" i="4" s="1"/>
  <c r="H3845" i="4"/>
  <c r="G3845" i="4"/>
  <c r="F3845" i="4"/>
  <c r="E3845" i="4"/>
  <c r="P3845" i="4" s="1"/>
  <c r="D3845" i="4"/>
  <c r="C3845" i="4"/>
  <c r="B3845" i="4"/>
  <c r="A3845" i="4"/>
  <c r="Q3844" i="4"/>
  <c r="N3844" i="4"/>
  <c r="M3844" i="4"/>
  <c r="L3844" i="4"/>
  <c r="K3844" i="4"/>
  <c r="J3844" i="4"/>
  <c r="T3844" i="4" s="1"/>
  <c r="I3844" i="4"/>
  <c r="S3844" i="4" s="1"/>
  <c r="H3844" i="4"/>
  <c r="G3844" i="4"/>
  <c r="F3844" i="4"/>
  <c r="E3844" i="4"/>
  <c r="P3844" i="4" s="1"/>
  <c r="D3844" i="4"/>
  <c r="C3844" i="4"/>
  <c r="B3844" i="4"/>
  <c r="A3844" i="4"/>
  <c r="N3843" i="4"/>
  <c r="M3843" i="4"/>
  <c r="L3843" i="4"/>
  <c r="K3843" i="4"/>
  <c r="J3843" i="4"/>
  <c r="T3843" i="4" s="1"/>
  <c r="I3843" i="4"/>
  <c r="S3843" i="4" s="1"/>
  <c r="H3843" i="4"/>
  <c r="G3843" i="4"/>
  <c r="F3843" i="4"/>
  <c r="E3843" i="4"/>
  <c r="P3843" i="4" s="1"/>
  <c r="D3843" i="4"/>
  <c r="C3843" i="4"/>
  <c r="B3843" i="4"/>
  <c r="A3843" i="4"/>
  <c r="N3842" i="4"/>
  <c r="M3842" i="4"/>
  <c r="L3842" i="4"/>
  <c r="K3842" i="4"/>
  <c r="J3842" i="4"/>
  <c r="W3842" i="4" s="1"/>
  <c r="I3842" i="4"/>
  <c r="S3842" i="4" s="1"/>
  <c r="H3842" i="4"/>
  <c r="G3842" i="4"/>
  <c r="F3842" i="4"/>
  <c r="Q3842" i="4" s="1"/>
  <c r="E3842" i="4"/>
  <c r="D3842" i="4"/>
  <c r="C3842" i="4"/>
  <c r="B3842" i="4"/>
  <c r="A3842" i="4"/>
  <c r="N3841" i="4"/>
  <c r="M3841" i="4"/>
  <c r="L3841" i="4"/>
  <c r="K3841" i="4"/>
  <c r="J3841" i="4"/>
  <c r="I3841" i="4"/>
  <c r="S3841" i="4" s="1"/>
  <c r="H3841" i="4"/>
  <c r="G3841" i="4"/>
  <c r="F3841" i="4"/>
  <c r="Q3841" i="4" s="1"/>
  <c r="E3841" i="4"/>
  <c r="P3841" i="4" s="1"/>
  <c r="D3841" i="4"/>
  <c r="C3841" i="4"/>
  <c r="B3841" i="4"/>
  <c r="O3841" i="4" s="1"/>
  <c r="A3841" i="4"/>
  <c r="O3840" i="4"/>
  <c r="N3840" i="4"/>
  <c r="M3840" i="4"/>
  <c r="L3840" i="4"/>
  <c r="K3840" i="4"/>
  <c r="J3840" i="4"/>
  <c r="T3840" i="4" s="1"/>
  <c r="I3840" i="4"/>
  <c r="S3840" i="4" s="1"/>
  <c r="H3840" i="4"/>
  <c r="G3840" i="4"/>
  <c r="F3840" i="4"/>
  <c r="Q3840" i="4" s="1"/>
  <c r="E3840" i="4"/>
  <c r="D3840" i="4"/>
  <c r="C3840" i="4"/>
  <c r="B3840" i="4"/>
  <c r="A3840" i="4"/>
  <c r="N3839" i="4"/>
  <c r="M3839" i="4"/>
  <c r="L3839" i="4"/>
  <c r="K3839" i="4"/>
  <c r="J3839" i="4"/>
  <c r="T3839" i="4" s="1"/>
  <c r="I3839" i="4"/>
  <c r="S3839" i="4" s="1"/>
  <c r="H3839" i="4"/>
  <c r="G3839" i="4"/>
  <c r="F3839" i="4"/>
  <c r="Q3839" i="4" s="1"/>
  <c r="E3839" i="4"/>
  <c r="R3839" i="4" s="1"/>
  <c r="D3839" i="4"/>
  <c r="C3839" i="4"/>
  <c r="B3839" i="4"/>
  <c r="O3839" i="4" s="1"/>
  <c r="A3839" i="4"/>
  <c r="T3838" i="4"/>
  <c r="O3838" i="4"/>
  <c r="N3838" i="4"/>
  <c r="M3838" i="4"/>
  <c r="L3838" i="4"/>
  <c r="K3838" i="4"/>
  <c r="J3838" i="4"/>
  <c r="I3838" i="4"/>
  <c r="S3838" i="4" s="1"/>
  <c r="H3838" i="4"/>
  <c r="G3838" i="4"/>
  <c r="F3838" i="4"/>
  <c r="Q3838" i="4" s="1"/>
  <c r="E3838" i="4"/>
  <c r="D3838" i="4"/>
  <c r="C3838" i="4"/>
  <c r="B3838" i="4"/>
  <c r="A3838" i="4"/>
  <c r="O3837" i="4"/>
  <c r="N3837" i="4"/>
  <c r="M3837" i="4"/>
  <c r="L3837" i="4"/>
  <c r="K3837" i="4"/>
  <c r="J3837" i="4"/>
  <c r="I3837" i="4"/>
  <c r="S3837" i="4" s="1"/>
  <c r="H3837" i="4"/>
  <c r="G3837" i="4"/>
  <c r="F3837" i="4"/>
  <c r="Q3837" i="4" s="1"/>
  <c r="E3837" i="4"/>
  <c r="D3837" i="4"/>
  <c r="C3837" i="4"/>
  <c r="B3837" i="4"/>
  <c r="A3837" i="4"/>
  <c r="N3836" i="4"/>
  <c r="M3836" i="4"/>
  <c r="L3836" i="4"/>
  <c r="K3836" i="4"/>
  <c r="J3836" i="4"/>
  <c r="I3836" i="4"/>
  <c r="S3836" i="4" s="1"/>
  <c r="H3836" i="4"/>
  <c r="G3836" i="4"/>
  <c r="F3836" i="4"/>
  <c r="Q3836" i="4" s="1"/>
  <c r="E3836" i="4"/>
  <c r="D3836" i="4"/>
  <c r="C3836" i="4"/>
  <c r="B3836" i="4"/>
  <c r="A3836" i="4"/>
  <c r="N3835" i="4"/>
  <c r="M3835" i="4"/>
  <c r="L3835" i="4"/>
  <c r="K3835" i="4"/>
  <c r="J3835" i="4"/>
  <c r="T3835" i="4" s="1"/>
  <c r="I3835" i="4"/>
  <c r="S3835" i="4" s="1"/>
  <c r="H3835" i="4"/>
  <c r="G3835" i="4"/>
  <c r="F3835" i="4"/>
  <c r="Q3835" i="4" s="1"/>
  <c r="E3835" i="4"/>
  <c r="P3835" i="4" s="1"/>
  <c r="D3835" i="4"/>
  <c r="C3835" i="4"/>
  <c r="B3835" i="4"/>
  <c r="A3835" i="4"/>
  <c r="N3834" i="4"/>
  <c r="M3834" i="4"/>
  <c r="L3834" i="4"/>
  <c r="K3834" i="4"/>
  <c r="J3834" i="4"/>
  <c r="T3834" i="4" s="1"/>
  <c r="I3834" i="4"/>
  <c r="S3834" i="4" s="1"/>
  <c r="H3834" i="4"/>
  <c r="G3834" i="4"/>
  <c r="F3834" i="4"/>
  <c r="Q3834" i="4" s="1"/>
  <c r="E3834" i="4"/>
  <c r="D3834" i="4"/>
  <c r="C3834" i="4"/>
  <c r="B3834" i="4"/>
  <c r="O3834" i="4" s="1"/>
  <c r="A3834" i="4"/>
  <c r="P3833" i="4"/>
  <c r="N3833" i="4"/>
  <c r="M3833" i="4"/>
  <c r="L3833" i="4"/>
  <c r="K3833" i="4"/>
  <c r="J3833" i="4"/>
  <c r="T3833" i="4" s="1"/>
  <c r="I3833" i="4"/>
  <c r="S3833" i="4" s="1"/>
  <c r="H3833" i="4"/>
  <c r="G3833" i="4"/>
  <c r="F3833" i="4"/>
  <c r="Q3833" i="4" s="1"/>
  <c r="E3833" i="4"/>
  <c r="D3833" i="4"/>
  <c r="C3833" i="4"/>
  <c r="B3833" i="4"/>
  <c r="O3833" i="4" s="1"/>
  <c r="A3833" i="4"/>
  <c r="O3832" i="4"/>
  <c r="N3832" i="4"/>
  <c r="M3832" i="4"/>
  <c r="L3832" i="4"/>
  <c r="K3832" i="4"/>
  <c r="J3832" i="4"/>
  <c r="T3832" i="4" s="1"/>
  <c r="I3832" i="4"/>
  <c r="S3832" i="4" s="1"/>
  <c r="H3832" i="4"/>
  <c r="G3832" i="4"/>
  <c r="F3832" i="4"/>
  <c r="Q3832" i="4" s="1"/>
  <c r="E3832" i="4"/>
  <c r="D3832" i="4"/>
  <c r="C3832" i="4"/>
  <c r="B3832" i="4"/>
  <c r="A3832" i="4"/>
  <c r="P3831" i="4"/>
  <c r="N3831" i="4"/>
  <c r="M3831" i="4"/>
  <c r="L3831" i="4"/>
  <c r="K3831" i="4"/>
  <c r="J3831" i="4"/>
  <c r="T3831" i="4" s="1"/>
  <c r="I3831" i="4"/>
  <c r="S3831" i="4" s="1"/>
  <c r="H3831" i="4"/>
  <c r="G3831" i="4"/>
  <c r="F3831" i="4"/>
  <c r="Q3831" i="4" s="1"/>
  <c r="E3831" i="4"/>
  <c r="D3831" i="4"/>
  <c r="C3831" i="4"/>
  <c r="B3831" i="4"/>
  <c r="O3831" i="4" s="1"/>
  <c r="A3831" i="4"/>
  <c r="O3830" i="4"/>
  <c r="N3830" i="4"/>
  <c r="M3830" i="4"/>
  <c r="L3830" i="4"/>
  <c r="K3830" i="4"/>
  <c r="J3830" i="4"/>
  <c r="T3830" i="4" s="1"/>
  <c r="I3830" i="4"/>
  <c r="H3830" i="4"/>
  <c r="G3830" i="4"/>
  <c r="F3830" i="4"/>
  <c r="Q3830" i="4" s="1"/>
  <c r="E3830" i="4"/>
  <c r="D3830" i="4"/>
  <c r="C3830" i="4"/>
  <c r="B3830" i="4"/>
  <c r="A3830" i="4"/>
  <c r="N3829" i="4"/>
  <c r="M3829" i="4"/>
  <c r="L3829" i="4"/>
  <c r="K3829" i="4"/>
  <c r="J3829" i="4"/>
  <c r="T3829" i="4" s="1"/>
  <c r="I3829" i="4"/>
  <c r="S3829" i="4" s="1"/>
  <c r="H3829" i="4"/>
  <c r="G3829" i="4"/>
  <c r="F3829" i="4"/>
  <c r="Q3829" i="4" s="1"/>
  <c r="E3829" i="4"/>
  <c r="P3829" i="4" s="1"/>
  <c r="D3829" i="4"/>
  <c r="C3829" i="4"/>
  <c r="B3829" i="4"/>
  <c r="A3829" i="4"/>
  <c r="N3828" i="4"/>
  <c r="M3828" i="4"/>
  <c r="L3828" i="4"/>
  <c r="K3828" i="4"/>
  <c r="J3828" i="4"/>
  <c r="T3828" i="4" s="1"/>
  <c r="I3828" i="4"/>
  <c r="S3828" i="4" s="1"/>
  <c r="H3828" i="4"/>
  <c r="G3828" i="4"/>
  <c r="F3828" i="4"/>
  <c r="Q3828" i="4" s="1"/>
  <c r="E3828" i="4"/>
  <c r="D3828" i="4"/>
  <c r="C3828" i="4"/>
  <c r="B3828" i="4"/>
  <c r="O3828" i="4" s="1"/>
  <c r="A3828" i="4"/>
  <c r="N3827" i="4"/>
  <c r="M3827" i="4"/>
  <c r="L3827" i="4"/>
  <c r="K3827" i="4"/>
  <c r="J3827" i="4"/>
  <c r="T3827" i="4" s="1"/>
  <c r="I3827" i="4"/>
  <c r="S3827" i="4" s="1"/>
  <c r="H3827" i="4"/>
  <c r="G3827" i="4"/>
  <c r="F3827" i="4"/>
  <c r="Q3827" i="4" s="1"/>
  <c r="E3827" i="4"/>
  <c r="D3827" i="4"/>
  <c r="C3827" i="4"/>
  <c r="B3827" i="4"/>
  <c r="A3827" i="4"/>
  <c r="N3826" i="4"/>
  <c r="M3826" i="4"/>
  <c r="L3826" i="4"/>
  <c r="K3826" i="4"/>
  <c r="J3826" i="4"/>
  <c r="I3826" i="4"/>
  <c r="S3826" i="4" s="1"/>
  <c r="H3826" i="4"/>
  <c r="G3826" i="4"/>
  <c r="F3826" i="4"/>
  <c r="Q3826" i="4" s="1"/>
  <c r="E3826" i="4"/>
  <c r="D3826" i="4"/>
  <c r="C3826" i="4"/>
  <c r="B3826" i="4"/>
  <c r="A3826" i="4"/>
  <c r="N3825" i="4"/>
  <c r="M3825" i="4"/>
  <c r="L3825" i="4"/>
  <c r="K3825" i="4"/>
  <c r="J3825" i="4"/>
  <c r="W3825" i="4" s="1"/>
  <c r="I3825" i="4"/>
  <c r="S3825" i="4" s="1"/>
  <c r="H3825" i="4"/>
  <c r="G3825" i="4"/>
  <c r="F3825" i="4"/>
  <c r="Q3825" i="4" s="1"/>
  <c r="E3825" i="4"/>
  <c r="D3825" i="4"/>
  <c r="C3825" i="4"/>
  <c r="B3825" i="4"/>
  <c r="O3825" i="4" s="1"/>
  <c r="A3825" i="4"/>
  <c r="N3824" i="4"/>
  <c r="M3824" i="4"/>
  <c r="L3824" i="4"/>
  <c r="K3824" i="4"/>
  <c r="J3824" i="4"/>
  <c r="W3824" i="4" s="1"/>
  <c r="I3824" i="4"/>
  <c r="S3824" i="4" s="1"/>
  <c r="H3824" i="4"/>
  <c r="G3824" i="4"/>
  <c r="F3824" i="4"/>
  <c r="Q3824" i="4" s="1"/>
  <c r="E3824" i="4"/>
  <c r="D3824" i="4"/>
  <c r="C3824" i="4"/>
  <c r="B3824" i="4"/>
  <c r="O3824" i="4" s="1"/>
  <c r="A3824" i="4"/>
  <c r="N3823" i="4"/>
  <c r="M3823" i="4"/>
  <c r="L3823" i="4"/>
  <c r="K3823" i="4"/>
  <c r="J3823" i="4"/>
  <c r="T3823" i="4" s="1"/>
  <c r="I3823" i="4"/>
  <c r="S3823" i="4" s="1"/>
  <c r="H3823" i="4"/>
  <c r="G3823" i="4"/>
  <c r="F3823" i="4"/>
  <c r="E3823" i="4"/>
  <c r="D3823" i="4"/>
  <c r="C3823" i="4"/>
  <c r="B3823" i="4"/>
  <c r="O3823" i="4" s="1"/>
  <c r="A3823" i="4"/>
  <c r="N3822" i="4"/>
  <c r="M3822" i="4"/>
  <c r="L3822" i="4"/>
  <c r="K3822" i="4"/>
  <c r="J3822" i="4"/>
  <c r="T3822" i="4" s="1"/>
  <c r="I3822" i="4"/>
  <c r="S3822" i="4" s="1"/>
  <c r="H3822" i="4"/>
  <c r="G3822" i="4"/>
  <c r="F3822" i="4"/>
  <c r="Q3822" i="4" s="1"/>
  <c r="E3822" i="4"/>
  <c r="D3822" i="4"/>
  <c r="C3822" i="4"/>
  <c r="B3822" i="4"/>
  <c r="O3822" i="4" s="1"/>
  <c r="A3822" i="4"/>
  <c r="N3821" i="4"/>
  <c r="M3821" i="4"/>
  <c r="L3821" i="4"/>
  <c r="K3821" i="4"/>
  <c r="J3821" i="4"/>
  <c r="I3821" i="4"/>
  <c r="S3821" i="4" s="1"/>
  <c r="H3821" i="4"/>
  <c r="G3821" i="4"/>
  <c r="F3821" i="4"/>
  <c r="E3821" i="4"/>
  <c r="P3821" i="4" s="1"/>
  <c r="D3821" i="4"/>
  <c r="C3821" i="4"/>
  <c r="B3821" i="4"/>
  <c r="O3821" i="4" s="1"/>
  <c r="A3821" i="4"/>
  <c r="N3820" i="4"/>
  <c r="M3820" i="4"/>
  <c r="L3820" i="4"/>
  <c r="K3820" i="4"/>
  <c r="J3820" i="4"/>
  <c r="T3820" i="4" s="1"/>
  <c r="I3820" i="4"/>
  <c r="S3820" i="4" s="1"/>
  <c r="H3820" i="4"/>
  <c r="G3820" i="4"/>
  <c r="F3820" i="4"/>
  <c r="Q3820" i="4" s="1"/>
  <c r="E3820" i="4"/>
  <c r="P3820" i="4" s="1"/>
  <c r="D3820" i="4"/>
  <c r="C3820" i="4"/>
  <c r="B3820" i="4"/>
  <c r="A3820" i="4"/>
  <c r="N3819" i="4"/>
  <c r="M3819" i="4"/>
  <c r="L3819" i="4"/>
  <c r="K3819" i="4"/>
  <c r="J3819" i="4"/>
  <c r="T3819" i="4" s="1"/>
  <c r="I3819" i="4"/>
  <c r="S3819" i="4" s="1"/>
  <c r="H3819" i="4"/>
  <c r="G3819" i="4"/>
  <c r="F3819" i="4"/>
  <c r="Q3819" i="4" s="1"/>
  <c r="E3819" i="4"/>
  <c r="D3819" i="4"/>
  <c r="C3819" i="4"/>
  <c r="B3819" i="4"/>
  <c r="A3819" i="4"/>
  <c r="N3818" i="4"/>
  <c r="M3818" i="4"/>
  <c r="L3818" i="4"/>
  <c r="K3818" i="4"/>
  <c r="J3818" i="4"/>
  <c r="T3818" i="4" s="1"/>
  <c r="I3818" i="4"/>
  <c r="S3818" i="4" s="1"/>
  <c r="H3818" i="4"/>
  <c r="G3818" i="4"/>
  <c r="F3818" i="4"/>
  <c r="Q3818" i="4" s="1"/>
  <c r="E3818" i="4"/>
  <c r="P3818" i="4" s="1"/>
  <c r="D3818" i="4"/>
  <c r="C3818" i="4"/>
  <c r="B3818" i="4"/>
  <c r="O3818" i="4" s="1"/>
  <c r="A3818" i="4"/>
  <c r="N3817" i="4"/>
  <c r="M3817" i="4"/>
  <c r="L3817" i="4"/>
  <c r="K3817" i="4"/>
  <c r="J3817" i="4"/>
  <c r="I3817" i="4"/>
  <c r="S3817" i="4" s="1"/>
  <c r="H3817" i="4"/>
  <c r="G3817" i="4"/>
  <c r="F3817" i="4"/>
  <c r="E3817" i="4"/>
  <c r="P3817" i="4" s="1"/>
  <c r="D3817" i="4"/>
  <c r="C3817" i="4"/>
  <c r="B3817" i="4"/>
  <c r="A3817" i="4"/>
  <c r="N3816" i="4"/>
  <c r="M3816" i="4"/>
  <c r="L3816" i="4"/>
  <c r="K3816" i="4"/>
  <c r="J3816" i="4"/>
  <c r="T3816" i="4" s="1"/>
  <c r="I3816" i="4"/>
  <c r="H3816" i="4"/>
  <c r="G3816" i="4"/>
  <c r="F3816" i="4"/>
  <c r="Q3816" i="4" s="1"/>
  <c r="E3816" i="4"/>
  <c r="D3816" i="4"/>
  <c r="C3816" i="4"/>
  <c r="B3816" i="4"/>
  <c r="O3816" i="4" s="1"/>
  <c r="A3816" i="4"/>
  <c r="S3815" i="4"/>
  <c r="P3815" i="4"/>
  <c r="N3815" i="4"/>
  <c r="M3815" i="4"/>
  <c r="L3815" i="4"/>
  <c r="K3815" i="4"/>
  <c r="J3815" i="4"/>
  <c r="I3815" i="4"/>
  <c r="H3815" i="4"/>
  <c r="G3815" i="4"/>
  <c r="F3815" i="4"/>
  <c r="Q3815" i="4" s="1"/>
  <c r="E3815" i="4"/>
  <c r="D3815" i="4"/>
  <c r="C3815" i="4"/>
  <c r="B3815" i="4"/>
  <c r="O3815" i="4" s="1"/>
  <c r="A3815" i="4"/>
  <c r="P3814" i="4"/>
  <c r="N3814" i="4"/>
  <c r="M3814" i="4"/>
  <c r="L3814" i="4"/>
  <c r="K3814" i="4"/>
  <c r="J3814" i="4"/>
  <c r="T3814" i="4" s="1"/>
  <c r="I3814" i="4"/>
  <c r="H3814" i="4"/>
  <c r="G3814" i="4"/>
  <c r="F3814" i="4"/>
  <c r="Q3814" i="4" s="1"/>
  <c r="E3814" i="4"/>
  <c r="D3814" i="4"/>
  <c r="C3814" i="4"/>
  <c r="B3814" i="4"/>
  <c r="O3814" i="4" s="1"/>
  <c r="A3814" i="4"/>
  <c r="P3813" i="4"/>
  <c r="N3813" i="4"/>
  <c r="M3813" i="4"/>
  <c r="L3813" i="4"/>
  <c r="K3813" i="4"/>
  <c r="J3813" i="4"/>
  <c r="I3813" i="4"/>
  <c r="S3813" i="4" s="1"/>
  <c r="H3813" i="4"/>
  <c r="G3813" i="4"/>
  <c r="F3813" i="4"/>
  <c r="E3813" i="4"/>
  <c r="D3813" i="4"/>
  <c r="C3813" i="4"/>
  <c r="B3813" i="4"/>
  <c r="O3813" i="4" s="1"/>
  <c r="A3813" i="4"/>
  <c r="N3812" i="4"/>
  <c r="M3812" i="4"/>
  <c r="L3812" i="4"/>
  <c r="K3812" i="4"/>
  <c r="J3812" i="4"/>
  <c r="T3812" i="4" s="1"/>
  <c r="I3812" i="4"/>
  <c r="S3812" i="4" s="1"/>
  <c r="H3812" i="4"/>
  <c r="G3812" i="4"/>
  <c r="F3812" i="4"/>
  <c r="E3812" i="4"/>
  <c r="P3812" i="4" s="1"/>
  <c r="D3812" i="4"/>
  <c r="C3812" i="4"/>
  <c r="B3812" i="4"/>
  <c r="A3812" i="4"/>
  <c r="P3811" i="4"/>
  <c r="N3811" i="4"/>
  <c r="M3811" i="4"/>
  <c r="L3811" i="4"/>
  <c r="K3811" i="4"/>
  <c r="J3811" i="4"/>
  <c r="T3811" i="4" s="1"/>
  <c r="I3811" i="4"/>
  <c r="S3811" i="4" s="1"/>
  <c r="H3811" i="4"/>
  <c r="G3811" i="4"/>
  <c r="F3811" i="4"/>
  <c r="E3811" i="4"/>
  <c r="D3811" i="4"/>
  <c r="C3811" i="4"/>
  <c r="B3811" i="4"/>
  <c r="A3811" i="4"/>
  <c r="N3810" i="4"/>
  <c r="M3810" i="4"/>
  <c r="L3810" i="4"/>
  <c r="K3810" i="4"/>
  <c r="J3810" i="4"/>
  <c r="I3810" i="4"/>
  <c r="S3810" i="4" s="1"/>
  <c r="H3810" i="4"/>
  <c r="G3810" i="4"/>
  <c r="F3810" i="4"/>
  <c r="Q3810" i="4" s="1"/>
  <c r="E3810" i="4"/>
  <c r="D3810" i="4"/>
  <c r="C3810" i="4"/>
  <c r="B3810" i="4"/>
  <c r="A3810" i="4"/>
  <c r="N3809" i="4"/>
  <c r="M3809" i="4"/>
  <c r="L3809" i="4"/>
  <c r="K3809" i="4"/>
  <c r="J3809" i="4"/>
  <c r="I3809" i="4"/>
  <c r="S3809" i="4" s="1"/>
  <c r="H3809" i="4"/>
  <c r="G3809" i="4"/>
  <c r="F3809" i="4"/>
  <c r="E3809" i="4"/>
  <c r="P3809" i="4" s="1"/>
  <c r="D3809" i="4"/>
  <c r="C3809" i="4"/>
  <c r="B3809" i="4"/>
  <c r="O3809" i="4" s="1"/>
  <c r="A3809" i="4"/>
  <c r="T3808" i="4"/>
  <c r="Q3808" i="4"/>
  <c r="N3808" i="4"/>
  <c r="M3808" i="4"/>
  <c r="L3808" i="4"/>
  <c r="K3808" i="4"/>
  <c r="J3808" i="4"/>
  <c r="I3808" i="4"/>
  <c r="H3808" i="4"/>
  <c r="G3808" i="4"/>
  <c r="F3808" i="4"/>
  <c r="E3808" i="4"/>
  <c r="D3808" i="4"/>
  <c r="C3808" i="4"/>
  <c r="B3808" i="4"/>
  <c r="O3808" i="4" s="1"/>
  <c r="A3808" i="4"/>
  <c r="N3807" i="4"/>
  <c r="M3807" i="4"/>
  <c r="L3807" i="4"/>
  <c r="K3807" i="4"/>
  <c r="J3807" i="4"/>
  <c r="T3807" i="4" s="1"/>
  <c r="I3807" i="4"/>
  <c r="S3807" i="4" s="1"/>
  <c r="H3807" i="4"/>
  <c r="G3807" i="4"/>
  <c r="F3807" i="4"/>
  <c r="E3807" i="4"/>
  <c r="P3807" i="4" s="1"/>
  <c r="D3807" i="4"/>
  <c r="C3807" i="4"/>
  <c r="B3807" i="4"/>
  <c r="O3807" i="4" s="1"/>
  <c r="A3807" i="4"/>
  <c r="N3806" i="4"/>
  <c r="M3806" i="4"/>
  <c r="L3806" i="4"/>
  <c r="K3806" i="4"/>
  <c r="J3806" i="4"/>
  <c r="I3806" i="4"/>
  <c r="S3806" i="4" s="1"/>
  <c r="H3806" i="4"/>
  <c r="G3806" i="4"/>
  <c r="F3806" i="4"/>
  <c r="Q3806" i="4" s="1"/>
  <c r="E3806" i="4"/>
  <c r="D3806" i="4"/>
  <c r="C3806" i="4"/>
  <c r="B3806" i="4"/>
  <c r="O3806" i="4" s="1"/>
  <c r="A3806" i="4"/>
  <c r="N3805" i="4"/>
  <c r="M3805" i="4"/>
  <c r="L3805" i="4"/>
  <c r="K3805" i="4"/>
  <c r="J3805" i="4"/>
  <c r="T3805" i="4" s="1"/>
  <c r="I3805" i="4"/>
  <c r="S3805" i="4" s="1"/>
  <c r="H3805" i="4"/>
  <c r="G3805" i="4"/>
  <c r="F3805" i="4"/>
  <c r="Q3805" i="4" s="1"/>
  <c r="E3805" i="4"/>
  <c r="D3805" i="4"/>
  <c r="C3805" i="4"/>
  <c r="B3805" i="4"/>
  <c r="A3805" i="4"/>
  <c r="N3804" i="4"/>
  <c r="M3804" i="4"/>
  <c r="L3804" i="4"/>
  <c r="K3804" i="4"/>
  <c r="J3804" i="4"/>
  <c r="T3804" i="4" s="1"/>
  <c r="I3804" i="4"/>
  <c r="H3804" i="4"/>
  <c r="G3804" i="4"/>
  <c r="F3804" i="4"/>
  <c r="Q3804" i="4" s="1"/>
  <c r="E3804" i="4"/>
  <c r="D3804" i="4"/>
  <c r="C3804" i="4"/>
  <c r="B3804" i="4"/>
  <c r="O3804" i="4" s="1"/>
  <c r="A3804" i="4"/>
  <c r="N3803" i="4"/>
  <c r="M3803" i="4"/>
  <c r="L3803" i="4"/>
  <c r="K3803" i="4"/>
  <c r="J3803" i="4"/>
  <c r="I3803" i="4"/>
  <c r="S3803" i="4" s="1"/>
  <c r="H3803" i="4"/>
  <c r="G3803" i="4"/>
  <c r="F3803" i="4"/>
  <c r="Q3803" i="4" s="1"/>
  <c r="E3803" i="4"/>
  <c r="P3803" i="4" s="1"/>
  <c r="D3803" i="4"/>
  <c r="C3803" i="4"/>
  <c r="B3803" i="4"/>
  <c r="A3803" i="4"/>
  <c r="T3802" i="4"/>
  <c r="Q3802" i="4"/>
  <c r="N3802" i="4"/>
  <c r="M3802" i="4"/>
  <c r="L3802" i="4"/>
  <c r="K3802" i="4"/>
  <c r="J3802" i="4"/>
  <c r="I3802" i="4"/>
  <c r="S3802" i="4" s="1"/>
  <c r="H3802" i="4"/>
  <c r="G3802" i="4"/>
  <c r="F3802" i="4"/>
  <c r="E3802" i="4"/>
  <c r="D3802" i="4"/>
  <c r="C3802" i="4"/>
  <c r="B3802" i="4"/>
  <c r="O3802" i="4" s="1"/>
  <c r="A3802" i="4"/>
  <c r="N3801" i="4"/>
  <c r="M3801" i="4"/>
  <c r="L3801" i="4"/>
  <c r="K3801" i="4"/>
  <c r="J3801" i="4"/>
  <c r="I3801" i="4"/>
  <c r="S3801" i="4" s="1"/>
  <c r="H3801" i="4"/>
  <c r="G3801" i="4"/>
  <c r="F3801" i="4"/>
  <c r="Q3801" i="4" s="1"/>
  <c r="E3801" i="4"/>
  <c r="P3801" i="4" s="1"/>
  <c r="D3801" i="4"/>
  <c r="C3801" i="4"/>
  <c r="B3801" i="4"/>
  <c r="A3801" i="4"/>
  <c r="T3800" i="4"/>
  <c r="N3800" i="4"/>
  <c r="M3800" i="4"/>
  <c r="L3800" i="4"/>
  <c r="K3800" i="4"/>
  <c r="J3800" i="4"/>
  <c r="I3800" i="4"/>
  <c r="S3800" i="4" s="1"/>
  <c r="H3800" i="4"/>
  <c r="G3800" i="4"/>
  <c r="F3800" i="4"/>
  <c r="E3800" i="4"/>
  <c r="D3800" i="4"/>
  <c r="C3800" i="4"/>
  <c r="B3800" i="4"/>
  <c r="O3800" i="4" s="1"/>
  <c r="A3800" i="4"/>
  <c r="R3799" i="4"/>
  <c r="P3799" i="4"/>
  <c r="N3799" i="4"/>
  <c r="M3799" i="4"/>
  <c r="L3799" i="4"/>
  <c r="K3799" i="4"/>
  <c r="J3799" i="4"/>
  <c r="T3799" i="4" s="1"/>
  <c r="I3799" i="4"/>
  <c r="S3799" i="4" s="1"/>
  <c r="H3799" i="4"/>
  <c r="G3799" i="4"/>
  <c r="F3799" i="4"/>
  <c r="Q3799" i="4" s="1"/>
  <c r="E3799" i="4"/>
  <c r="D3799" i="4"/>
  <c r="C3799" i="4"/>
  <c r="B3799" i="4"/>
  <c r="A3799" i="4"/>
  <c r="Q3798" i="4"/>
  <c r="N3798" i="4"/>
  <c r="M3798" i="4"/>
  <c r="L3798" i="4"/>
  <c r="K3798" i="4"/>
  <c r="J3798" i="4"/>
  <c r="T3798" i="4" s="1"/>
  <c r="I3798" i="4"/>
  <c r="S3798" i="4" s="1"/>
  <c r="H3798" i="4"/>
  <c r="G3798" i="4"/>
  <c r="F3798" i="4"/>
  <c r="E3798" i="4"/>
  <c r="D3798" i="4"/>
  <c r="C3798" i="4"/>
  <c r="B3798" i="4"/>
  <c r="O3798" i="4" s="1"/>
  <c r="A3798" i="4"/>
  <c r="R3797" i="4"/>
  <c r="P3797" i="4"/>
  <c r="N3797" i="4"/>
  <c r="M3797" i="4"/>
  <c r="L3797" i="4"/>
  <c r="K3797" i="4"/>
  <c r="J3797" i="4"/>
  <c r="T3797" i="4" s="1"/>
  <c r="I3797" i="4"/>
  <c r="S3797" i="4" s="1"/>
  <c r="H3797" i="4"/>
  <c r="G3797" i="4"/>
  <c r="F3797" i="4"/>
  <c r="Q3797" i="4" s="1"/>
  <c r="E3797" i="4"/>
  <c r="D3797" i="4"/>
  <c r="C3797" i="4"/>
  <c r="B3797" i="4"/>
  <c r="A3797" i="4"/>
  <c r="Q3796" i="4"/>
  <c r="N3796" i="4"/>
  <c r="M3796" i="4"/>
  <c r="L3796" i="4"/>
  <c r="K3796" i="4"/>
  <c r="J3796" i="4"/>
  <c r="T3796" i="4" s="1"/>
  <c r="I3796" i="4"/>
  <c r="S3796" i="4" s="1"/>
  <c r="H3796" i="4"/>
  <c r="G3796" i="4"/>
  <c r="F3796" i="4"/>
  <c r="E3796" i="4"/>
  <c r="D3796" i="4"/>
  <c r="C3796" i="4"/>
  <c r="B3796" i="4"/>
  <c r="A3796" i="4"/>
  <c r="R3795" i="4"/>
  <c r="Q3795" i="4"/>
  <c r="P3795" i="4"/>
  <c r="N3795" i="4"/>
  <c r="M3795" i="4"/>
  <c r="L3795" i="4"/>
  <c r="K3795" i="4"/>
  <c r="J3795" i="4"/>
  <c r="T3795" i="4" s="1"/>
  <c r="I3795" i="4"/>
  <c r="S3795" i="4" s="1"/>
  <c r="H3795" i="4"/>
  <c r="G3795" i="4"/>
  <c r="F3795" i="4"/>
  <c r="E3795" i="4"/>
  <c r="D3795" i="4"/>
  <c r="C3795" i="4"/>
  <c r="B3795" i="4"/>
  <c r="A3795" i="4"/>
  <c r="S3794" i="4"/>
  <c r="N3794" i="4"/>
  <c r="M3794" i="4"/>
  <c r="L3794" i="4"/>
  <c r="K3794" i="4"/>
  <c r="J3794" i="4"/>
  <c r="I3794" i="4"/>
  <c r="H3794" i="4"/>
  <c r="G3794" i="4"/>
  <c r="F3794" i="4"/>
  <c r="Q3794" i="4" s="1"/>
  <c r="E3794" i="4"/>
  <c r="D3794" i="4"/>
  <c r="C3794" i="4"/>
  <c r="B3794" i="4"/>
  <c r="A3794" i="4"/>
  <c r="T3793" i="4"/>
  <c r="P3793" i="4"/>
  <c r="N3793" i="4"/>
  <c r="M3793" i="4"/>
  <c r="L3793" i="4"/>
  <c r="K3793" i="4"/>
  <c r="J3793" i="4"/>
  <c r="I3793" i="4"/>
  <c r="S3793" i="4" s="1"/>
  <c r="H3793" i="4"/>
  <c r="G3793" i="4"/>
  <c r="F3793" i="4"/>
  <c r="E3793" i="4"/>
  <c r="D3793" i="4"/>
  <c r="C3793" i="4"/>
  <c r="B3793" i="4"/>
  <c r="O3793" i="4" s="1"/>
  <c r="A3793" i="4"/>
  <c r="Q3792" i="4"/>
  <c r="O3792" i="4"/>
  <c r="N3792" i="4"/>
  <c r="M3792" i="4"/>
  <c r="L3792" i="4"/>
  <c r="K3792" i="4"/>
  <c r="J3792" i="4"/>
  <c r="T3792" i="4" s="1"/>
  <c r="I3792" i="4"/>
  <c r="S3792" i="4" s="1"/>
  <c r="H3792" i="4"/>
  <c r="G3792" i="4"/>
  <c r="F3792" i="4"/>
  <c r="E3792" i="4"/>
  <c r="D3792" i="4"/>
  <c r="C3792" i="4"/>
  <c r="B3792" i="4"/>
  <c r="A3792" i="4"/>
  <c r="R3791" i="4"/>
  <c r="Q3791" i="4"/>
  <c r="P3791" i="4"/>
  <c r="N3791" i="4"/>
  <c r="M3791" i="4"/>
  <c r="L3791" i="4"/>
  <c r="K3791" i="4"/>
  <c r="J3791" i="4"/>
  <c r="I3791" i="4"/>
  <c r="S3791" i="4" s="1"/>
  <c r="H3791" i="4"/>
  <c r="G3791" i="4"/>
  <c r="F3791" i="4"/>
  <c r="E3791" i="4"/>
  <c r="D3791" i="4"/>
  <c r="C3791" i="4"/>
  <c r="B3791" i="4"/>
  <c r="O3791" i="4" s="1"/>
  <c r="A3791" i="4"/>
  <c r="N3790" i="4"/>
  <c r="M3790" i="4"/>
  <c r="L3790" i="4"/>
  <c r="K3790" i="4"/>
  <c r="J3790" i="4"/>
  <c r="I3790" i="4"/>
  <c r="S3790" i="4" s="1"/>
  <c r="H3790" i="4"/>
  <c r="G3790" i="4"/>
  <c r="F3790" i="4"/>
  <c r="Q3790" i="4" s="1"/>
  <c r="E3790" i="4"/>
  <c r="P3790" i="4" s="1"/>
  <c r="D3790" i="4"/>
  <c r="C3790" i="4"/>
  <c r="B3790" i="4"/>
  <c r="O3790" i="4" s="1"/>
  <c r="A3790" i="4"/>
  <c r="R3789" i="4"/>
  <c r="Q3789" i="4"/>
  <c r="P3789" i="4"/>
  <c r="N3789" i="4"/>
  <c r="M3789" i="4"/>
  <c r="L3789" i="4"/>
  <c r="K3789" i="4"/>
  <c r="J3789" i="4"/>
  <c r="I3789" i="4"/>
  <c r="S3789" i="4" s="1"/>
  <c r="H3789" i="4"/>
  <c r="G3789" i="4"/>
  <c r="F3789" i="4"/>
  <c r="E3789" i="4"/>
  <c r="D3789" i="4"/>
  <c r="C3789" i="4"/>
  <c r="B3789" i="4"/>
  <c r="A3789" i="4"/>
  <c r="N3788" i="4"/>
  <c r="M3788" i="4"/>
  <c r="L3788" i="4"/>
  <c r="K3788" i="4"/>
  <c r="J3788" i="4"/>
  <c r="T3788" i="4" s="1"/>
  <c r="I3788" i="4"/>
  <c r="S3788" i="4" s="1"/>
  <c r="H3788" i="4"/>
  <c r="G3788" i="4"/>
  <c r="F3788" i="4"/>
  <c r="Q3788" i="4" s="1"/>
  <c r="E3788" i="4"/>
  <c r="P3788" i="4" s="1"/>
  <c r="D3788" i="4"/>
  <c r="C3788" i="4"/>
  <c r="B3788" i="4"/>
  <c r="A3788" i="4"/>
  <c r="N3787" i="4"/>
  <c r="M3787" i="4"/>
  <c r="L3787" i="4"/>
  <c r="K3787" i="4"/>
  <c r="J3787" i="4"/>
  <c r="T3787" i="4" s="1"/>
  <c r="I3787" i="4"/>
  <c r="S3787" i="4" s="1"/>
  <c r="H3787" i="4"/>
  <c r="G3787" i="4"/>
  <c r="F3787" i="4"/>
  <c r="E3787" i="4"/>
  <c r="P3787" i="4" s="1"/>
  <c r="D3787" i="4"/>
  <c r="C3787" i="4"/>
  <c r="B3787" i="4"/>
  <c r="O3787" i="4" s="1"/>
  <c r="A3787" i="4"/>
  <c r="N3786" i="4"/>
  <c r="M3786" i="4"/>
  <c r="L3786" i="4"/>
  <c r="K3786" i="4"/>
  <c r="J3786" i="4"/>
  <c r="T3786" i="4" s="1"/>
  <c r="I3786" i="4"/>
  <c r="S3786" i="4" s="1"/>
  <c r="H3786" i="4"/>
  <c r="G3786" i="4"/>
  <c r="F3786" i="4"/>
  <c r="Q3786" i="4" s="1"/>
  <c r="E3786" i="4"/>
  <c r="P3786" i="4" s="1"/>
  <c r="D3786" i="4"/>
  <c r="C3786" i="4"/>
  <c r="B3786" i="4"/>
  <c r="A3786" i="4"/>
  <c r="N3785" i="4"/>
  <c r="M3785" i="4"/>
  <c r="L3785" i="4"/>
  <c r="K3785" i="4"/>
  <c r="J3785" i="4"/>
  <c r="T3785" i="4" s="1"/>
  <c r="I3785" i="4"/>
  <c r="S3785" i="4" s="1"/>
  <c r="H3785" i="4"/>
  <c r="G3785" i="4"/>
  <c r="F3785" i="4"/>
  <c r="Q3785" i="4" s="1"/>
  <c r="E3785" i="4"/>
  <c r="P3785" i="4" s="1"/>
  <c r="D3785" i="4"/>
  <c r="C3785" i="4"/>
  <c r="B3785" i="4"/>
  <c r="O3785" i="4" s="1"/>
  <c r="A3785" i="4"/>
  <c r="N3784" i="4"/>
  <c r="M3784" i="4"/>
  <c r="L3784" i="4"/>
  <c r="K3784" i="4"/>
  <c r="J3784" i="4"/>
  <c r="T3784" i="4" s="1"/>
  <c r="I3784" i="4"/>
  <c r="S3784" i="4" s="1"/>
  <c r="H3784" i="4"/>
  <c r="G3784" i="4"/>
  <c r="F3784" i="4"/>
  <c r="Q3784" i="4" s="1"/>
  <c r="E3784" i="4"/>
  <c r="D3784" i="4"/>
  <c r="C3784" i="4"/>
  <c r="B3784" i="4"/>
  <c r="O3784" i="4" s="1"/>
  <c r="A3784" i="4"/>
  <c r="N3783" i="4"/>
  <c r="M3783" i="4"/>
  <c r="L3783" i="4"/>
  <c r="K3783" i="4"/>
  <c r="J3783" i="4"/>
  <c r="T3783" i="4" s="1"/>
  <c r="I3783" i="4"/>
  <c r="S3783" i="4" s="1"/>
  <c r="H3783" i="4"/>
  <c r="G3783" i="4"/>
  <c r="F3783" i="4"/>
  <c r="Q3783" i="4" s="1"/>
  <c r="E3783" i="4"/>
  <c r="D3783" i="4"/>
  <c r="C3783" i="4"/>
  <c r="B3783" i="4"/>
  <c r="O3783" i="4" s="1"/>
  <c r="A3783" i="4"/>
  <c r="N3782" i="4"/>
  <c r="M3782" i="4"/>
  <c r="L3782" i="4"/>
  <c r="K3782" i="4"/>
  <c r="J3782" i="4"/>
  <c r="I3782" i="4"/>
  <c r="S3782" i="4" s="1"/>
  <c r="H3782" i="4"/>
  <c r="G3782" i="4"/>
  <c r="F3782" i="4"/>
  <c r="Q3782" i="4" s="1"/>
  <c r="E3782" i="4"/>
  <c r="D3782" i="4"/>
  <c r="C3782" i="4"/>
  <c r="B3782" i="4"/>
  <c r="A3782" i="4"/>
  <c r="Q3781" i="4"/>
  <c r="N3781" i="4"/>
  <c r="M3781" i="4"/>
  <c r="L3781" i="4"/>
  <c r="K3781" i="4"/>
  <c r="J3781" i="4"/>
  <c r="I3781" i="4"/>
  <c r="S3781" i="4" s="1"/>
  <c r="H3781" i="4"/>
  <c r="G3781" i="4"/>
  <c r="F3781" i="4"/>
  <c r="E3781" i="4"/>
  <c r="D3781" i="4"/>
  <c r="C3781" i="4"/>
  <c r="B3781" i="4"/>
  <c r="A3781" i="4"/>
  <c r="N3780" i="4"/>
  <c r="M3780" i="4"/>
  <c r="L3780" i="4"/>
  <c r="K3780" i="4"/>
  <c r="J3780" i="4"/>
  <c r="T3780" i="4" s="1"/>
  <c r="I3780" i="4"/>
  <c r="S3780" i="4" s="1"/>
  <c r="H3780" i="4"/>
  <c r="G3780" i="4"/>
  <c r="F3780" i="4"/>
  <c r="Q3780" i="4" s="1"/>
  <c r="E3780" i="4"/>
  <c r="D3780" i="4"/>
  <c r="C3780" i="4"/>
  <c r="B3780" i="4"/>
  <c r="A3780" i="4"/>
  <c r="R3779" i="4"/>
  <c r="N3779" i="4"/>
  <c r="M3779" i="4"/>
  <c r="L3779" i="4"/>
  <c r="K3779" i="4"/>
  <c r="J3779" i="4"/>
  <c r="I3779" i="4"/>
  <c r="S3779" i="4" s="1"/>
  <c r="H3779" i="4"/>
  <c r="G3779" i="4"/>
  <c r="F3779" i="4"/>
  <c r="Q3779" i="4" s="1"/>
  <c r="E3779" i="4"/>
  <c r="P3779" i="4" s="1"/>
  <c r="D3779" i="4"/>
  <c r="C3779" i="4"/>
  <c r="B3779" i="4"/>
  <c r="O3779" i="4" s="1"/>
  <c r="A3779" i="4"/>
  <c r="T3778" i="4"/>
  <c r="N3778" i="4"/>
  <c r="M3778" i="4"/>
  <c r="L3778" i="4"/>
  <c r="K3778" i="4"/>
  <c r="J3778" i="4"/>
  <c r="I3778" i="4"/>
  <c r="S3778" i="4" s="1"/>
  <c r="H3778" i="4"/>
  <c r="G3778" i="4"/>
  <c r="F3778" i="4"/>
  <c r="Q3778" i="4" s="1"/>
  <c r="E3778" i="4"/>
  <c r="D3778" i="4"/>
  <c r="C3778" i="4"/>
  <c r="B3778" i="4"/>
  <c r="O3778" i="4" s="1"/>
  <c r="A3778" i="4"/>
  <c r="S3777" i="4"/>
  <c r="P3777" i="4"/>
  <c r="N3777" i="4"/>
  <c r="M3777" i="4"/>
  <c r="L3777" i="4"/>
  <c r="K3777" i="4"/>
  <c r="J3777" i="4"/>
  <c r="I3777" i="4"/>
  <c r="H3777" i="4"/>
  <c r="G3777" i="4"/>
  <c r="F3777" i="4"/>
  <c r="E3777" i="4"/>
  <c r="D3777" i="4"/>
  <c r="C3777" i="4"/>
  <c r="B3777" i="4"/>
  <c r="O3777" i="4" s="1"/>
  <c r="A3777" i="4"/>
  <c r="P3776" i="4"/>
  <c r="N3776" i="4"/>
  <c r="M3776" i="4"/>
  <c r="L3776" i="4"/>
  <c r="K3776" i="4"/>
  <c r="J3776" i="4"/>
  <c r="I3776" i="4"/>
  <c r="S3776" i="4" s="1"/>
  <c r="H3776" i="4"/>
  <c r="G3776" i="4"/>
  <c r="F3776" i="4"/>
  <c r="E3776" i="4"/>
  <c r="D3776" i="4"/>
  <c r="C3776" i="4"/>
  <c r="B3776" i="4"/>
  <c r="O3776" i="4" s="1"/>
  <c r="A3776" i="4"/>
  <c r="T3775" i="4"/>
  <c r="N3775" i="4"/>
  <c r="M3775" i="4"/>
  <c r="L3775" i="4"/>
  <c r="K3775" i="4"/>
  <c r="J3775" i="4"/>
  <c r="I3775" i="4"/>
  <c r="S3775" i="4" s="1"/>
  <c r="H3775" i="4"/>
  <c r="G3775" i="4"/>
  <c r="F3775" i="4"/>
  <c r="Q3775" i="4" s="1"/>
  <c r="E3775" i="4"/>
  <c r="R3775" i="4" s="1"/>
  <c r="D3775" i="4"/>
  <c r="C3775" i="4"/>
  <c r="B3775" i="4"/>
  <c r="A3775" i="4"/>
  <c r="N3774" i="4"/>
  <c r="M3774" i="4"/>
  <c r="L3774" i="4"/>
  <c r="K3774" i="4"/>
  <c r="J3774" i="4"/>
  <c r="I3774" i="4"/>
  <c r="S3774" i="4" s="1"/>
  <c r="H3774" i="4"/>
  <c r="G3774" i="4"/>
  <c r="F3774" i="4"/>
  <c r="Q3774" i="4" s="1"/>
  <c r="E3774" i="4"/>
  <c r="R3774" i="4" s="1"/>
  <c r="D3774" i="4"/>
  <c r="C3774" i="4"/>
  <c r="B3774" i="4"/>
  <c r="O3774" i="4" s="1"/>
  <c r="A3774" i="4"/>
  <c r="N3773" i="4"/>
  <c r="M3773" i="4"/>
  <c r="L3773" i="4"/>
  <c r="K3773" i="4"/>
  <c r="J3773" i="4"/>
  <c r="T3773" i="4" s="1"/>
  <c r="I3773" i="4"/>
  <c r="S3773" i="4" s="1"/>
  <c r="H3773" i="4"/>
  <c r="G3773" i="4"/>
  <c r="F3773" i="4"/>
  <c r="E3773" i="4"/>
  <c r="P3773" i="4" s="1"/>
  <c r="D3773" i="4"/>
  <c r="C3773" i="4"/>
  <c r="B3773" i="4"/>
  <c r="O3773" i="4" s="1"/>
  <c r="A3773" i="4"/>
  <c r="N3772" i="4"/>
  <c r="M3772" i="4"/>
  <c r="L3772" i="4"/>
  <c r="K3772" i="4"/>
  <c r="J3772" i="4"/>
  <c r="I3772" i="4"/>
  <c r="S3772" i="4" s="1"/>
  <c r="H3772" i="4"/>
  <c r="G3772" i="4"/>
  <c r="F3772" i="4"/>
  <c r="R3772" i="4" s="1"/>
  <c r="E3772" i="4"/>
  <c r="P3772" i="4" s="1"/>
  <c r="D3772" i="4"/>
  <c r="C3772" i="4"/>
  <c r="B3772" i="4"/>
  <c r="A3772" i="4"/>
  <c r="N3771" i="4"/>
  <c r="M3771" i="4"/>
  <c r="L3771" i="4"/>
  <c r="K3771" i="4"/>
  <c r="J3771" i="4"/>
  <c r="T3771" i="4" s="1"/>
  <c r="I3771" i="4"/>
  <c r="S3771" i="4" s="1"/>
  <c r="H3771" i="4"/>
  <c r="G3771" i="4"/>
  <c r="F3771" i="4"/>
  <c r="Q3771" i="4" s="1"/>
  <c r="E3771" i="4"/>
  <c r="P3771" i="4" s="1"/>
  <c r="D3771" i="4"/>
  <c r="C3771" i="4"/>
  <c r="B3771" i="4"/>
  <c r="A3771" i="4"/>
  <c r="Q3770" i="4"/>
  <c r="N3770" i="4"/>
  <c r="M3770" i="4"/>
  <c r="L3770" i="4"/>
  <c r="K3770" i="4"/>
  <c r="J3770" i="4"/>
  <c r="I3770" i="4"/>
  <c r="S3770" i="4" s="1"/>
  <c r="H3770" i="4"/>
  <c r="G3770" i="4"/>
  <c r="F3770" i="4"/>
  <c r="E3770" i="4"/>
  <c r="D3770" i="4"/>
  <c r="C3770" i="4"/>
  <c r="B3770" i="4"/>
  <c r="O3770" i="4" s="1"/>
  <c r="A3770" i="4"/>
  <c r="T3769" i="4"/>
  <c r="O3769" i="4"/>
  <c r="N3769" i="4"/>
  <c r="M3769" i="4"/>
  <c r="L3769" i="4"/>
  <c r="K3769" i="4"/>
  <c r="J3769" i="4"/>
  <c r="I3769" i="4"/>
  <c r="H3769" i="4"/>
  <c r="G3769" i="4"/>
  <c r="F3769" i="4"/>
  <c r="Q3769" i="4" s="1"/>
  <c r="E3769" i="4"/>
  <c r="D3769" i="4"/>
  <c r="C3769" i="4"/>
  <c r="B3769" i="4"/>
  <c r="A3769" i="4"/>
  <c r="P3768" i="4"/>
  <c r="O3768" i="4"/>
  <c r="N3768" i="4"/>
  <c r="M3768" i="4"/>
  <c r="L3768" i="4"/>
  <c r="K3768" i="4"/>
  <c r="J3768" i="4"/>
  <c r="T3768" i="4" s="1"/>
  <c r="I3768" i="4"/>
  <c r="H3768" i="4"/>
  <c r="G3768" i="4"/>
  <c r="F3768" i="4"/>
  <c r="Q3768" i="4" s="1"/>
  <c r="E3768" i="4"/>
  <c r="D3768" i="4"/>
  <c r="C3768" i="4"/>
  <c r="B3768" i="4"/>
  <c r="A3768" i="4"/>
  <c r="P3767" i="4"/>
  <c r="N3767" i="4"/>
  <c r="M3767" i="4"/>
  <c r="L3767" i="4"/>
  <c r="K3767" i="4"/>
  <c r="J3767" i="4"/>
  <c r="T3767" i="4" s="1"/>
  <c r="I3767" i="4"/>
  <c r="H3767" i="4"/>
  <c r="G3767" i="4"/>
  <c r="F3767" i="4"/>
  <c r="Q3767" i="4" s="1"/>
  <c r="E3767" i="4"/>
  <c r="D3767" i="4"/>
  <c r="C3767" i="4"/>
  <c r="B3767" i="4"/>
  <c r="O3767" i="4" s="1"/>
  <c r="A3767" i="4"/>
  <c r="S3766" i="4"/>
  <c r="P3766" i="4"/>
  <c r="N3766" i="4"/>
  <c r="M3766" i="4"/>
  <c r="L3766" i="4"/>
  <c r="K3766" i="4"/>
  <c r="J3766" i="4"/>
  <c r="T3766" i="4" s="1"/>
  <c r="I3766" i="4"/>
  <c r="H3766" i="4"/>
  <c r="G3766" i="4"/>
  <c r="F3766" i="4"/>
  <c r="Q3766" i="4" s="1"/>
  <c r="E3766" i="4"/>
  <c r="D3766" i="4"/>
  <c r="C3766" i="4"/>
  <c r="B3766" i="4"/>
  <c r="O3766" i="4" s="1"/>
  <c r="A3766" i="4"/>
  <c r="N3765" i="4"/>
  <c r="M3765" i="4"/>
  <c r="L3765" i="4"/>
  <c r="K3765" i="4"/>
  <c r="J3765" i="4"/>
  <c r="I3765" i="4"/>
  <c r="S3765" i="4" s="1"/>
  <c r="H3765" i="4"/>
  <c r="G3765" i="4"/>
  <c r="F3765" i="4"/>
  <c r="Q3765" i="4" s="1"/>
  <c r="E3765" i="4"/>
  <c r="D3765" i="4"/>
  <c r="C3765" i="4"/>
  <c r="B3765" i="4"/>
  <c r="O3765" i="4" s="1"/>
  <c r="A3765" i="4"/>
  <c r="N3764" i="4"/>
  <c r="M3764" i="4"/>
  <c r="L3764" i="4"/>
  <c r="K3764" i="4"/>
  <c r="J3764" i="4"/>
  <c r="I3764" i="4"/>
  <c r="S3764" i="4" s="1"/>
  <c r="H3764" i="4"/>
  <c r="G3764" i="4"/>
  <c r="F3764" i="4"/>
  <c r="R3764" i="4" s="1"/>
  <c r="E3764" i="4"/>
  <c r="P3764" i="4" s="1"/>
  <c r="D3764" i="4"/>
  <c r="C3764" i="4"/>
  <c r="B3764" i="4"/>
  <c r="O3764" i="4" s="1"/>
  <c r="A3764" i="4"/>
  <c r="N3763" i="4"/>
  <c r="M3763" i="4"/>
  <c r="L3763" i="4"/>
  <c r="K3763" i="4"/>
  <c r="J3763" i="4"/>
  <c r="I3763" i="4"/>
  <c r="S3763" i="4" s="1"/>
  <c r="H3763" i="4"/>
  <c r="G3763" i="4"/>
  <c r="F3763" i="4"/>
  <c r="E3763" i="4"/>
  <c r="P3763" i="4" s="1"/>
  <c r="D3763" i="4"/>
  <c r="C3763" i="4"/>
  <c r="B3763" i="4"/>
  <c r="A3763" i="4"/>
  <c r="N3762" i="4"/>
  <c r="M3762" i="4"/>
  <c r="L3762" i="4"/>
  <c r="K3762" i="4"/>
  <c r="J3762" i="4"/>
  <c r="I3762" i="4"/>
  <c r="S3762" i="4" s="1"/>
  <c r="H3762" i="4"/>
  <c r="G3762" i="4"/>
  <c r="F3762" i="4"/>
  <c r="Q3762" i="4" s="1"/>
  <c r="E3762" i="4"/>
  <c r="P3762" i="4" s="1"/>
  <c r="D3762" i="4"/>
  <c r="C3762" i="4"/>
  <c r="B3762" i="4"/>
  <c r="O3762" i="4" s="1"/>
  <c r="A3762" i="4"/>
  <c r="N3761" i="4"/>
  <c r="M3761" i="4"/>
  <c r="L3761" i="4"/>
  <c r="K3761" i="4"/>
  <c r="J3761" i="4"/>
  <c r="T3761" i="4" s="1"/>
  <c r="I3761" i="4"/>
  <c r="S3761" i="4" s="1"/>
  <c r="H3761" i="4"/>
  <c r="G3761" i="4"/>
  <c r="F3761" i="4"/>
  <c r="Q3761" i="4" s="1"/>
  <c r="E3761" i="4"/>
  <c r="P3761" i="4" s="1"/>
  <c r="D3761" i="4"/>
  <c r="C3761" i="4"/>
  <c r="B3761" i="4"/>
  <c r="O3761" i="4" s="1"/>
  <c r="A3761" i="4"/>
  <c r="N3760" i="4"/>
  <c r="M3760" i="4"/>
  <c r="L3760" i="4"/>
  <c r="K3760" i="4"/>
  <c r="J3760" i="4"/>
  <c r="T3760" i="4" s="1"/>
  <c r="I3760" i="4"/>
  <c r="S3760" i="4" s="1"/>
  <c r="H3760" i="4"/>
  <c r="G3760" i="4"/>
  <c r="F3760" i="4"/>
  <c r="Q3760" i="4" s="1"/>
  <c r="E3760" i="4"/>
  <c r="D3760" i="4"/>
  <c r="C3760" i="4"/>
  <c r="B3760" i="4"/>
  <c r="O3760" i="4" s="1"/>
  <c r="A3760" i="4"/>
  <c r="N3759" i="4"/>
  <c r="M3759" i="4"/>
  <c r="L3759" i="4"/>
  <c r="K3759" i="4"/>
  <c r="J3759" i="4"/>
  <c r="I3759" i="4"/>
  <c r="S3759" i="4" s="1"/>
  <c r="H3759" i="4"/>
  <c r="G3759" i="4"/>
  <c r="F3759" i="4"/>
  <c r="Q3759" i="4" s="1"/>
  <c r="E3759" i="4"/>
  <c r="D3759" i="4"/>
  <c r="C3759" i="4"/>
  <c r="B3759" i="4"/>
  <c r="A3759" i="4"/>
  <c r="N3758" i="4"/>
  <c r="M3758" i="4"/>
  <c r="L3758" i="4"/>
  <c r="K3758" i="4"/>
  <c r="J3758" i="4"/>
  <c r="T3758" i="4" s="1"/>
  <c r="I3758" i="4"/>
  <c r="H3758" i="4"/>
  <c r="G3758" i="4"/>
  <c r="F3758" i="4"/>
  <c r="Q3758" i="4" s="1"/>
  <c r="E3758" i="4"/>
  <c r="P3758" i="4" s="1"/>
  <c r="D3758" i="4"/>
  <c r="C3758" i="4"/>
  <c r="B3758" i="4"/>
  <c r="O3758" i="4" s="1"/>
  <c r="A3758" i="4"/>
  <c r="N3757" i="4"/>
  <c r="M3757" i="4"/>
  <c r="L3757" i="4"/>
  <c r="K3757" i="4"/>
  <c r="J3757" i="4"/>
  <c r="I3757" i="4"/>
  <c r="S3757" i="4" s="1"/>
  <c r="H3757" i="4"/>
  <c r="G3757" i="4"/>
  <c r="F3757" i="4"/>
  <c r="Q3757" i="4" s="1"/>
  <c r="E3757" i="4"/>
  <c r="D3757" i="4"/>
  <c r="C3757" i="4"/>
  <c r="B3757" i="4"/>
  <c r="O3757" i="4" s="1"/>
  <c r="A3757" i="4"/>
  <c r="N3756" i="4"/>
  <c r="M3756" i="4"/>
  <c r="L3756" i="4"/>
  <c r="K3756" i="4"/>
  <c r="J3756" i="4"/>
  <c r="I3756" i="4"/>
  <c r="S3756" i="4" s="1"/>
  <c r="H3756" i="4"/>
  <c r="G3756" i="4"/>
  <c r="F3756" i="4"/>
  <c r="Q3756" i="4" s="1"/>
  <c r="E3756" i="4"/>
  <c r="D3756" i="4"/>
  <c r="C3756" i="4"/>
  <c r="B3756" i="4"/>
  <c r="O3756" i="4" s="1"/>
  <c r="A3756" i="4"/>
  <c r="N3755" i="4"/>
  <c r="M3755" i="4"/>
  <c r="L3755" i="4"/>
  <c r="K3755" i="4"/>
  <c r="J3755" i="4"/>
  <c r="T3755" i="4" s="1"/>
  <c r="I3755" i="4"/>
  <c r="S3755" i="4" s="1"/>
  <c r="H3755" i="4"/>
  <c r="G3755" i="4"/>
  <c r="F3755" i="4"/>
  <c r="E3755" i="4"/>
  <c r="P3755" i="4" s="1"/>
  <c r="D3755" i="4"/>
  <c r="C3755" i="4"/>
  <c r="B3755" i="4"/>
  <c r="O3755" i="4" s="1"/>
  <c r="A3755" i="4"/>
  <c r="N3754" i="4"/>
  <c r="M3754" i="4"/>
  <c r="L3754" i="4"/>
  <c r="K3754" i="4"/>
  <c r="J3754" i="4"/>
  <c r="T3754" i="4" s="1"/>
  <c r="I3754" i="4"/>
  <c r="H3754" i="4"/>
  <c r="G3754" i="4"/>
  <c r="F3754" i="4"/>
  <c r="Q3754" i="4" s="1"/>
  <c r="E3754" i="4"/>
  <c r="D3754" i="4"/>
  <c r="C3754" i="4"/>
  <c r="B3754" i="4"/>
  <c r="O3754" i="4" s="1"/>
  <c r="A3754" i="4"/>
  <c r="Q3753" i="4"/>
  <c r="N3753" i="4"/>
  <c r="M3753" i="4"/>
  <c r="L3753" i="4"/>
  <c r="K3753" i="4"/>
  <c r="J3753" i="4"/>
  <c r="T3753" i="4" s="1"/>
  <c r="I3753" i="4"/>
  <c r="S3753" i="4" s="1"/>
  <c r="H3753" i="4"/>
  <c r="G3753" i="4"/>
  <c r="F3753" i="4"/>
  <c r="E3753" i="4"/>
  <c r="P3753" i="4" s="1"/>
  <c r="D3753" i="4"/>
  <c r="C3753" i="4"/>
  <c r="B3753" i="4"/>
  <c r="O3753" i="4" s="1"/>
  <c r="A3753" i="4"/>
  <c r="N3752" i="4"/>
  <c r="M3752" i="4"/>
  <c r="L3752" i="4"/>
  <c r="K3752" i="4"/>
  <c r="J3752" i="4"/>
  <c r="T3752" i="4" s="1"/>
  <c r="I3752" i="4"/>
  <c r="H3752" i="4"/>
  <c r="G3752" i="4"/>
  <c r="F3752" i="4"/>
  <c r="Q3752" i="4" s="1"/>
  <c r="E3752" i="4"/>
  <c r="D3752" i="4"/>
  <c r="C3752" i="4"/>
  <c r="B3752" i="4"/>
  <c r="O3752" i="4" s="1"/>
  <c r="A3752" i="4"/>
  <c r="S3751" i="4"/>
  <c r="P3751" i="4"/>
  <c r="N3751" i="4"/>
  <c r="M3751" i="4"/>
  <c r="L3751" i="4"/>
  <c r="K3751" i="4"/>
  <c r="J3751" i="4"/>
  <c r="I3751" i="4"/>
  <c r="H3751" i="4"/>
  <c r="G3751" i="4"/>
  <c r="F3751" i="4"/>
  <c r="Q3751" i="4" s="1"/>
  <c r="E3751" i="4"/>
  <c r="R3751" i="4" s="1"/>
  <c r="D3751" i="4"/>
  <c r="C3751" i="4"/>
  <c r="B3751" i="4"/>
  <c r="A3751" i="4"/>
  <c r="Q3750" i="4"/>
  <c r="N3750" i="4"/>
  <c r="M3750" i="4"/>
  <c r="L3750" i="4"/>
  <c r="K3750" i="4"/>
  <c r="J3750" i="4"/>
  <c r="T3750" i="4" s="1"/>
  <c r="I3750" i="4"/>
  <c r="H3750" i="4"/>
  <c r="G3750" i="4"/>
  <c r="F3750" i="4"/>
  <c r="E3750" i="4"/>
  <c r="P3750" i="4" s="1"/>
  <c r="D3750" i="4"/>
  <c r="C3750" i="4"/>
  <c r="B3750" i="4"/>
  <c r="O3750" i="4" s="1"/>
  <c r="A3750" i="4"/>
  <c r="Q3749" i="4"/>
  <c r="P3749" i="4"/>
  <c r="N3749" i="4"/>
  <c r="M3749" i="4"/>
  <c r="L3749" i="4"/>
  <c r="K3749" i="4"/>
  <c r="J3749" i="4"/>
  <c r="I3749" i="4"/>
  <c r="S3749" i="4" s="1"/>
  <c r="H3749" i="4"/>
  <c r="G3749" i="4"/>
  <c r="F3749" i="4"/>
  <c r="E3749" i="4"/>
  <c r="D3749" i="4"/>
  <c r="C3749" i="4"/>
  <c r="B3749" i="4"/>
  <c r="O3749" i="4" s="1"/>
  <c r="A3749" i="4"/>
  <c r="R3748" i="4"/>
  <c r="Q3748" i="4"/>
  <c r="N3748" i="4"/>
  <c r="M3748" i="4"/>
  <c r="L3748" i="4"/>
  <c r="K3748" i="4"/>
  <c r="J3748" i="4"/>
  <c r="I3748" i="4"/>
  <c r="S3748" i="4" s="1"/>
  <c r="H3748" i="4"/>
  <c r="G3748" i="4"/>
  <c r="F3748" i="4"/>
  <c r="E3748" i="4"/>
  <c r="P3748" i="4" s="1"/>
  <c r="D3748" i="4"/>
  <c r="C3748" i="4"/>
  <c r="B3748" i="4"/>
  <c r="O3748" i="4" s="1"/>
  <c r="A3748" i="4"/>
  <c r="P3747" i="4"/>
  <c r="N3747" i="4"/>
  <c r="M3747" i="4"/>
  <c r="L3747" i="4"/>
  <c r="K3747" i="4"/>
  <c r="J3747" i="4"/>
  <c r="T3747" i="4" s="1"/>
  <c r="I3747" i="4"/>
  <c r="W3747" i="4" s="1"/>
  <c r="H3747" i="4"/>
  <c r="G3747" i="4"/>
  <c r="F3747" i="4"/>
  <c r="E3747" i="4"/>
  <c r="D3747" i="4"/>
  <c r="C3747" i="4"/>
  <c r="B3747" i="4"/>
  <c r="O3747" i="4" s="1"/>
  <c r="A3747" i="4"/>
  <c r="Q3746" i="4"/>
  <c r="N3746" i="4"/>
  <c r="M3746" i="4"/>
  <c r="L3746" i="4"/>
  <c r="K3746" i="4"/>
  <c r="J3746" i="4"/>
  <c r="T3746" i="4" s="1"/>
  <c r="I3746" i="4"/>
  <c r="S3746" i="4" s="1"/>
  <c r="H3746" i="4"/>
  <c r="G3746" i="4"/>
  <c r="F3746" i="4"/>
  <c r="E3746" i="4"/>
  <c r="D3746" i="4"/>
  <c r="C3746" i="4"/>
  <c r="B3746" i="4"/>
  <c r="O3746" i="4" s="1"/>
  <c r="A3746" i="4"/>
  <c r="N3745" i="4"/>
  <c r="M3745" i="4"/>
  <c r="L3745" i="4"/>
  <c r="K3745" i="4"/>
  <c r="J3745" i="4"/>
  <c r="T3745" i="4" s="1"/>
  <c r="I3745" i="4"/>
  <c r="S3745" i="4" s="1"/>
  <c r="H3745" i="4"/>
  <c r="G3745" i="4"/>
  <c r="F3745" i="4"/>
  <c r="Q3745" i="4" s="1"/>
  <c r="E3745" i="4"/>
  <c r="D3745" i="4"/>
  <c r="C3745" i="4"/>
  <c r="B3745" i="4"/>
  <c r="O3745" i="4" s="1"/>
  <c r="A3745" i="4"/>
  <c r="W3744" i="4"/>
  <c r="O3744" i="4"/>
  <c r="N3744" i="4"/>
  <c r="M3744" i="4"/>
  <c r="L3744" i="4"/>
  <c r="K3744" i="4"/>
  <c r="J3744" i="4"/>
  <c r="T3744" i="4" s="1"/>
  <c r="I3744" i="4"/>
  <c r="S3744" i="4" s="1"/>
  <c r="H3744" i="4"/>
  <c r="G3744" i="4"/>
  <c r="F3744" i="4"/>
  <c r="Q3744" i="4" s="1"/>
  <c r="E3744" i="4"/>
  <c r="D3744" i="4"/>
  <c r="C3744" i="4"/>
  <c r="B3744" i="4"/>
  <c r="A3744" i="4"/>
  <c r="N3743" i="4"/>
  <c r="M3743" i="4"/>
  <c r="L3743" i="4"/>
  <c r="K3743" i="4"/>
  <c r="J3743" i="4"/>
  <c r="T3743" i="4" s="1"/>
  <c r="I3743" i="4"/>
  <c r="S3743" i="4" s="1"/>
  <c r="H3743" i="4"/>
  <c r="G3743" i="4"/>
  <c r="F3743" i="4"/>
  <c r="Q3743" i="4" s="1"/>
  <c r="E3743" i="4"/>
  <c r="R3743" i="4" s="1"/>
  <c r="D3743" i="4"/>
  <c r="C3743" i="4"/>
  <c r="B3743" i="4"/>
  <c r="A3743" i="4"/>
  <c r="O3742" i="4"/>
  <c r="N3742" i="4"/>
  <c r="M3742" i="4"/>
  <c r="L3742" i="4"/>
  <c r="K3742" i="4"/>
  <c r="J3742" i="4"/>
  <c r="T3742" i="4" s="1"/>
  <c r="I3742" i="4"/>
  <c r="W3742" i="4" s="1"/>
  <c r="H3742" i="4"/>
  <c r="G3742" i="4"/>
  <c r="F3742" i="4"/>
  <c r="Q3742" i="4" s="1"/>
  <c r="E3742" i="4"/>
  <c r="P3742" i="4" s="1"/>
  <c r="D3742" i="4"/>
  <c r="C3742" i="4"/>
  <c r="B3742" i="4"/>
  <c r="A3742" i="4"/>
  <c r="N3741" i="4"/>
  <c r="M3741" i="4"/>
  <c r="L3741" i="4"/>
  <c r="K3741" i="4"/>
  <c r="J3741" i="4"/>
  <c r="I3741" i="4"/>
  <c r="S3741" i="4" s="1"/>
  <c r="H3741" i="4"/>
  <c r="G3741" i="4"/>
  <c r="F3741" i="4"/>
  <c r="Q3741" i="4" s="1"/>
  <c r="E3741" i="4"/>
  <c r="R3741" i="4" s="1"/>
  <c r="D3741" i="4"/>
  <c r="C3741" i="4"/>
  <c r="B3741" i="4"/>
  <c r="O3741" i="4" s="1"/>
  <c r="A3741" i="4"/>
  <c r="N3740" i="4"/>
  <c r="M3740" i="4"/>
  <c r="L3740" i="4"/>
  <c r="K3740" i="4"/>
  <c r="J3740" i="4"/>
  <c r="I3740" i="4"/>
  <c r="S3740" i="4" s="1"/>
  <c r="H3740" i="4"/>
  <c r="G3740" i="4"/>
  <c r="F3740" i="4"/>
  <c r="E3740" i="4"/>
  <c r="P3740" i="4" s="1"/>
  <c r="D3740" i="4"/>
  <c r="C3740" i="4"/>
  <c r="B3740" i="4"/>
  <c r="O3740" i="4" s="1"/>
  <c r="A3740" i="4"/>
  <c r="S3739" i="4"/>
  <c r="O3739" i="4"/>
  <c r="N3739" i="4"/>
  <c r="M3739" i="4"/>
  <c r="L3739" i="4"/>
  <c r="K3739" i="4"/>
  <c r="J3739" i="4"/>
  <c r="T3739" i="4" s="1"/>
  <c r="I3739" i="4"/>
  <c r="H3739" i="4"/>
  <c r="G3739" i="4"/>
  <c r="F3739" i="4"/>
  <c r="Q3739" i="4" s="1"/>
  <c r="E3739" i="4"/>
  <c r="P3739" i="4" s="1"/>
  <c r="D3739" i="4"/>
  <c r="C3739" i="4"/>
  <c r="B3739" i="4"/>
  <c r="A3739" i="4"/>
  <c r="S3738" i="4"/>
  <c r="O3738" i="4"/>
  <c r="N3738" i="4"/>
  <c r="M3738" i="4"/>
  <c r="L3738" i="4"/>
  <c r="K3738" i="4"/>
  <c r="J3738" i="4"/>
  <c r="T3738" i="4" s="1"/>
  <c r="I3738" i="4"/>
  <c r="H3738" i="4"/>
  <c r="G3738" i="4"/>
  <c r="F3738" i="4"/>
  <c r="Q3738" i="4" s="1"/>
  <c r="E3738" i="4"/>
  <c r="D3738" i="4"/>
  <c r="C3738" i="4"/>
  <c r="B3738" i="4"/>
  <c r="A3738" i="4"/>
  <c r="P3737" i="4"/>
  <c r="N3737" i="4"/>
  <c r="M3737" i="4"/>
  <c r="L3737" i="4"/>
  <c r="K3737" i="4"/>
  <c r="J3737" i="4"/>
  <c r="T3737" i="4" s="1"/>
  <c r="I3737" i="4"/>
  <c r="S3737" i="4" s="1"/>
  <c r="H3737" i="4"/>
  <c r="G3737" i="4"/>
  <c r="F3737" i="4"/>
  <c r="Q3737" i="4" s="1"/>
  <c r="E3737" i="4"/>
  <c r="D3737" i="4"/>
  <c r="C3737" i="4"/>
  <c r="B3737" i="4"/>
  <c r="O3737" i="4" s="1"/>
  <c r="A3737" i="4"/>
  <c r="N3736" i="4"/>
  <c r="M3736" i="4"/>
  <c r="L3736" i="4"/>
  <c r="K3736" i="4"/>
  <c r="J3736" i="4"/>
  <c r="T3736" i="4" s="1"/>
  <c r="I3736" i="4"/>
  <c r="H3736" i="4"/>
  <c r="G3736" i="4"/>
  <c r="F3736" i="4"/>
  <c r="Q3736" i="4" s="1"/>
  <c r="E3736" i="4"/>
  <c r="P3736" i="4" s="1"/>
  <c r="D3736" i="4"/>
  <c r="C3736" i="4"/>
  <c r="B3736" i="4"/>
  <c r="O3736" i="4" s="1"/>
  <c r="A3736" i="4"/>
  <c r="N3735" i="4"/>
  <c r="M3735" i="4"/>
  <c r="L3735" i="4"/>
  <c r="K3735" i="4"/>
  <c r="J3735" i="4"/>
  <c r="T3735" i="4" s="1"/>
  <c r="I3735" i="4"/>
  <c r="S3735" i="4" s="1"/>
  <c r="H3735" i="4"/>
  <c r="G3735" i="4"/>
  <c r="F3735" i="4"/>
  <c r="Q3735" i="4" s="1"/>
  <c r="E3735" i="4"/>
  <c r="D3735" i="4"/>
  <c r="C3735" i="4"/>
  <c r="B3735" i="4"/>
  <c r="O3735" i="4" s="1"/>
  <c r="A3735" i="4"/>
  <c r="N3734" i="4"/>
  <c r="M3734" i="4"/>
  <c r="L3734" i="4"/>
  <c r="K3734" i="4"/>
  <c r="J3734" i="4"/>
  <c r="T3734" i="4" s="1"/>
  <c r="I3734" i="4"/>
  <c r="S3734" i="4" s="1"/>
  <c r="H3734" i="4"/>
  <c r="G3734" i="4"/>
  <c r="F3734" i="4"/>
  <c r="Q3734" i="4" s="1"/>
  <c r="E3734" i="4"/>
  <c r="P3734" i="4" s="1"/>
  <c r="D3734" i="4"/>
  <c r="C3734" i="4"/>
  <c r="B3734" i="4"/>
  <c r="O3734" i="4" s="1"/>
  <c r="A3734" i="4"/>
  <c r="Y3734" i="4" s="1"/>
  <c r="N3733" i="4"/>
  <c r="M3733" i="4"/>
  <c r="L3733" i="4"/>
  <c r="K3733" i="4"/>
  <c r="J3733" i="4"/>
  <c r="T3733" i="4" s="1"/>
  <c r="I3733" i="4"/>
  <c r="S3733" i="4" s="1"/>
  <c r="H3733" i="4"/>
  <c r="G3733" i="4"/>
  <c r="F3733" i="4"/>
  <c r="Q3733" i="4" s="1"/>
  <c r="E3733" i="4"/>
  <c r="P3733" i="4" s="1"/>
  <c r="D3733" i="4"/>
  <c r="C3733" i="4"/>
  <c r="B3733" i="4"/>
  <c r="O3733" i="4" s="1"/>
  <c r="A3733" i="4"/>
  <c r="R3732" i="4"/>
  <c r="Q3732" i="4"/>
  <c r="P3732" i="4"/>
  <c r="N3732" i="4"/>
  <c r="M3732" i="4"/>
  <c r="L3732" i="4"/>
  <c r="K3732" i="4"/>
  <c r="J3732" i="4"/>
  <c r="I3732" i="4"/>
  <c r="S3732" i="4" s="1"/>
  <c r="H3732" i="4"/>
  <c r="G3732" i="4"/>
  <c r="F3732" i="4"/>
  <c r="E3732" i="4"/>
  <c r="D3732" i="4"/>
  <c r="C3732" i="4"/>
  <c r="B3732" i="4"/>
  <c r="O3732" i="4" s="1"/>
  <c r="A3732" i="4"/>
  <c r="Q3731" i="4"/>
  <c r="N3731" i="4"/>
  <c r="M3731" i="4"/>
  <c r="L3731" i="4"/>
  <c r="K3731" i="4"/>
  <c r="J3731" i="4"/>
  <c r="I3731" i="4"/>
  <c r="S3731" i="4" s="1"/>
  <c r="H3731" i="4"/>
  <c r="G3731" i="4"/>
  <c r="F3731" i="4"/>
  <c r="E3731" i="4"/>
  <c r="D3731" i="4"/>
  <c r="C3731" i="4"/>
  <c r="B3731" i="4"/>
  <c r="A3731" i="4"/>
  <c r="S3730" i="4"/>
  <c r="P3730" i="4"/>
  <c r="N3730" i="4"/>
  <c r="M3730" i="4"/>
  <c r="L3730" i="4"/>
  <c r="K3730" i="4"/>
  <c r="J3730" i="4"/>
  <c r="I3730" i="4"/>
  <c r="H3730" i="4"/>
  <c r="G3730" i="4"/>
  <c r="F3730" i="4"/>
  <c r="Q3730" i="4" s="1"/>
  <c r="E3730" i="4"/>
  <c r="D3730" i="4"/>
  <c r="C3730" i="4"/>
  <c r="B3730" i="4"/>
  <c r="O3730" i="4" s="1"/>
  <c r="A3730" i="4"/>
  <c r="T3729" i="4"/>
  <c r="N3729" i="4"/>
  <c r="M3729" i="4"/>
  <c r="L3729" i="4"/>
  <c r="K3729" i="4"/>
  <c r="J3729" i="4"/>
  <c r="I3729" i="4"/>
  <c r="S3729" i="4" s="1"/>
  <c r="H3729" i="4"/>
  <c r="G3729" i="4"/>
  <c r="Y3729" i="4" s="1"/>
  <c r="F3729" i="4"/>
  <c r="Q3729" i="4" s="1"/>
  <c r="E3729" i="4"/>
  <c r="D3729" i="4"/>
  <c r="C3729" i="4"/>
  <c r="B3729" i="4"/>
  <c r="O3729" i="4" s="1"/>
  <c r="A3729" i="4"/>
  <c r="T3728" i="4"/>
  <c r="Q3728" i="4"/>
  <c r="N3728" i="4"/>
  <c r="M3728" i="4"/>
  <c r="L3728" i="4"/>
  <c r="K3728" i="4"/>
  <c r="J3728" i="4"/>
  <c r="I3728" i="4"/>
  <c r="S3728" i="4" s="1"/>
  <c r="H3728" i="4"/>
  <c r="G3728" i="4"/>
  <c r="F3728" i="4"/>
  <c r="E3728" i="4"/>
  <c r="D3728" i="4"/>
  <c r="C3728" i="4"/>
  <c r="B3728" i="4"/>
  <c r="O3728" i="4" s="1"/>
  <c r="A3728" i="4"/>
  <c r="S3727" i="4"/>
  <c r="P3727" i="4"/>
  <c r="N3727" i="4"/>
  <c r="M3727" i="4"/>
  <c r="L3727" i="4"/>
  <c r="K3727" i="4"/>
  <c r="J3727" i="4"/>
  <c r="I3727" i="4"/>
  <c r="H3727" i="4"/>
  <c r="G3727" i="4"/>
  <c r="F3727" i="4"/>
  <c r="Q3727" i="4" s="1"/>
  <c r="E3727" i="4"/>
  <c r="D3727" i="4"/>
  <c r="C3727" i="4"/>
  <c r="B3727" i="4"/>
  <c r="O3727" i="4" s="1"/>
  <c r="A3727" i="4"/>
  <c r="S3726" i="4"/>
  <c r="P3726" i="4"/>
  <c r="N3726" i="4"/>
  <c r="M3726" i="4"/>
  <c r="L3726" i="4"/>
  <c r="K3726" i="4"/>
  <c r="J3726" i="4"/>
  <c r="T3726" i="4" s="1"/>
  <c r="I3726" i="4"/>
  <c r="H3726" i="4"/>
  <c r="G3726" i="4"/>
  <c r="F3726" i="4"/>
  <c r="Q3726" i="4" s="1"/>
  <c r="E3726" i="4"/>
  <c r="D3726" i="4"/>
  <c r="C3726" i="4"/>
  <c r="B3726" i="4"/>
  <c r="A3726" i="4"/>
  <c r="P3725" i="4"/>
  <c r="N3725" i="4"/>
  <c r="M3725" i="4"/>
  <c r="L3725" i="4"/>
  <c r="K3725" i="4"/>
  <c r="J3725" i="4"/>
  <c r="T3725" i="4" s="1"/>
  <c r="I3725" i="4"/>
  <c r="H3725" i="4"/>
  <c r="G3725" i="4"/>
  <c r="F3725" i="4"/>
  <c r="Q3725" i="4" s="1"/>
  <c r="E3725" i="4"/>
  <c r="D3725" i="4"/>
  <c r="C3725" i="4"/>
  <c r="B3725" i="4"/>
  <c r="O3725" i="4" s="1"/>
  <c r="A3725" i="4"/>
  <c r="N3724" i="4"/>
  <c r="M3724" i="4"/>
  <c r="L3724" i="4"/>
  <c r="K3724" i="4"/>
  <c r="J3724" i="4"/>
  <c r="I3724" i="4"/>
  <c r="S3724" i="4" s="1"/>
  <c r="H3724" i="4"/>
  <c r="G3724" i="4"/>
  <c r="F3724" i="4"/>
  <c r="Q3724" i="4" s="1"/>
  <c r="E3724" i="4"/>
  <c r="P3724" i="4" s="1"/>
  <c r="D3724" i="4"/>
  <c r="C3724" i="4"/>
  <c r="B3724" i="4"/>
  <c r="O3724" i="4" s="1"/>
  <c r="A3724" i="4"/>
  <c r="N3723" i="4"/>
  <c r="M3723" i="4"/>
  <c r="L3723" i="4"/>
  <c r="K3723" i="4"/>
  <c r="J3723" i="4"/>
  <c r="I3723" i="4"/>
  <c r="S3723" i="4" s="1"/>
  <c r="H3723" i="4"/>
  <c r="G3723" i="4"/>
  <c r="F3723" i="4"/>
  <c r="E3723" i="4"/>
  <c r="P3723" i="4" s="1"/>
  <c r="D3723" i="4"/>
  <c r="C3723" i="4"/>
  <c r="B3723" i="4"/>
  <c r="A3723" i="4"/>
  <c r="N3722" i="4"/>
  <c r="M3722" i="4"/>
  <c r="L3722" i="4"/>
  <c r="K3722" i="4"/>
  <c r="J3722" i="4"/>
  <c r="I3722" i="4"/>
  <c r="S3722" i="4" s="1"/>
  <c r="H3722" i="4"/>
  <c r="G3722" i="4"/>
  <c r="F3722" i="4"/>
  <c r="Q3722" i="4" s="1"/>
  <c r="E3722" i="4"/>
  <c r="D3722" i="4"/>
  <c r="C3722" i="4"/>
  <c r="B3722" i="4"/>
  <c r="O3722" i="4" s="1"/>
  <c r="A3722" i="4"/>
  <c r="N3721" i="4"/>
  <c r="M3721" i="4"/>
  <c r="L3721" i="4"/>
  <c r="K3721" i="4"/>
  <c r="J3721" i="4"/>
  <c r="T3721" i="4" s="1"/>
  <c r="I3721" i="4"/>
  <c r="H3721" i="4"/>
  <c r="G3721" i="4"/>
  <c r="F3721" i="4"/>
  <c r="Q3721" i="4" s="1"/>
  <c r="E3721" i="4"/>
  <c r="D3721" i="4"/>
  <c r="C3721" i="4"/>
  <c r="B3721" i="4"/>
  <c r="O3721" i="4" s="1"/>
  <c r="A3721" i="4"/>
  <c r="N3720" i="4"/>
  <c r="M3720" i="4"/>
  <c r="L3720" i="4"/>
  <c r="K3720" i="4"/>
  <c r="J3720" i="4"/>
  <c r="T3720" i="4" s="1"/>
  <c r="I3720" i="4"/>
  <c r="H3720" i="4"/>
  <c r="G3720" i="4"/>
  <c r="F3720" i="4"/>
  <c r="E3720" i="4"/>
  <c r="P3720" i="4" s="1"/>
  <c r="D3720" i="4"/>
  <c r="C3720" i="4"/>
  <c r="B3720" i="4"/>
  <c r="O3720" i="4" s="1"/>
  <c r="A3720" i="4"/>
  <c r="N3719" i="4"/>
  <c r="M3719" i="4"/>
  <c r="L3719" i="4"/>
  <c r="K3719" i="4"/>
  <c r="J3719" i="4"/>
  <c r="T3719" i="4" s="1"/>
  <c r="I3719" i="4"/>
  <c r="S3719" i="4" s="1"/>
  <c r="H3719" i="4"/>
  <c r="G3719" i="4"/>
  <c r="F3719" i="4"/>
  <c r="Q3719" i="4" s="1"/>
  <c r="E3719" i="4"/>
  <c r="D3719" i="4"/>
  <c r="C3719" i="4"/>
  <c r="B3719" i="4"/>
  <c r="O3719" i="4" s="1"/>
  <c r="A3719" i="4"/>
  <c r="N3718" i="4"/>
  <c r="M3718" i="4"/>
  <c r="L3718" i="4"/>
  <c r="K3718" i="4"/>
  <c r="J3718" i="4"/>
  <c r="T3718" i="4" s="1"/>
  <c r="I3718" i="4"/>
  <c r="S3718" i="4" s="1"/>
  <c r="H3718" i="4"/>
  <c r="G3718" i="4"/>
  <c r="F3718" i="4"/>
  <c r="Q3718" i="4" s="1"/>
  <c r="E3718" i="4"/>
  <c r="P3718" i="4" s="1"/>
  <c r="D3718" i="4"/>
  <c r="C3718" i="4"/>
  <c r="B3718" i="4"/>
  <c r="O3718" i="4" s="1"/>
  <c r="A3718" i="4"/>
  <c r="N3717" i="4"/>
  <c r="M3717" i="4"/>
  <c r="L3717" i="4"/>
  <c r="K3717" i="4"/>
  <c r="J3717" i="4"/>
  <c r="T3717" i="4" s="1"/>
  <c r="I3717" i="4"/>
  <c r="S3717" i="4" s="1"/>
  <c r="H3717" i="4"/>
  <c r="G3717" i="4"/>
  <c r="F3717" i="4"/>
  <c r="Q3717" i="4" s="1"/>
  <c r="E3717" i="4"/>
  <c r="P3717" i="4" s="1"/>
  <c r="D3717" i="4"/>
  <c r="C3717" i="4"/>
  <c r="B3717" i="4"/>
  <c r="O3717" i="4" s="1"/>
  <c r="A3717" i="4"/>
  <c r="N3716" i="4"/>
  <c r="M3716" i="4"/>
  <c r="L3716" i="4"/>
  <c r="K3716" i="4"/>
  <c r="J3716" i="4"/>
  <c r="I3716" i="4"/>
  <c r="H3716" i="4"/>
  <c r="G3716" i="4"/>
  <c r="F3716" i="4"/>
  <c r="Q3716" i="4" s="1"/>
  <c r="E3716" i="4"/>
  <c r="P3716" i="4" s="1"/>
  <c r="D3716" i="4"/>
  <c r="C3716" i="4"/>
  <c r="B3716" i="4"/>
  <c r="O3716" i="4" s="1"/>
  <c r="A3716" i="4"/>
  <c r="N3715" i="4"/>
  <c r="M3715" i="4"/>
  <c r="L3715" i="4"/>
  <c r="K3715" i="4"/>
  <c r="J3715" i="4"/>
  <c r="I3715" i="4"/>
  <c r="S3715" i="4" s="1"/>
  <c r="H3715" i="4"/>
  <c r="G3715" i="4"/>
  <c r="F3715" i="4"/>
  <c r="Q3715" i="4" s="1"/>
  <c r="E3715" i="4"/>
  <c r="D3715" i="4"/>
  <c r="C3715" i="4"/>
  <c r="B3715" i="4"/>
  <c r="O3715" i="4" s="1"/>
  <c r="A3715" i="4"/>
  <c r="N3714" i="4"/>
  <c r="M3714" i="4"/>
  <c r="L3714" i="4"/>
  <c r="K3714" i="4"/>
  <c r="J3714" i="4"/>
  <c r="T3714" i="4" s="1"/>
  <c r="I3714" i="4"/>
  <c r="S3714" i="4" s="1"/>
  <c r="H3714" i="4"/>
  <c r="G3714" i="4"/>
  <c r="F3714" i="4"/>
  <c r="Q3714" i="4" s="1"/>
  <c r="E3714" i="4"/>
  <c r="P3714" i="4" s="1"/>
  <c r="D3714" i="4"/>
  <c r="C3714" i="4"/>
  <c r="B3714" i="4"/>
  <c r="O3714" i="4" s="1"/>
  <c r="A3714" i="4"/>
  <c r="N3713" i="4"/>
  <c r="M3713" i="4"/>
  <c r="L3713" i="4"/>
  <c r="K3713" i="4"/>
  <c r="J3713" i="4"/>
  <c r="T3713" i="4" s="1"/>
  <c r="I3713" i="4"/>
  <c r="S3713" i="4" s="1"/>
  <c r="H3713" i="4"/>
  <c r="G3713" i="4"/>
  <c r="F3713" i="4"/>
  <c r="Q3713" i="4" s="1"/>
  <c r="E3713" i="4"/>
  <c r="D3713" i="4"/>
  <c r="C3713" i="4"/>
  <c r="B3713" i="4"/>
  <c r="O3713" i="4" s="1"/>
  <c r="A3713" i="4"/>
  <c r="N3712" i="4"/>
  <c r="M3712" i="4"/>
  <c r="L3712" i="4"/>
  <c r="K3712" i="4"/>
  <c r="J3712" i="4"/>
  <c r="T3712" i="4" s="1"/>
  <c r="I3712" i="4"/>
  <c r="S3712" i="4" s="1"/>
  <c r="H3712" i="4"/>
  <c r="G3712" i="4"/>
  <c r="F3712" i="4"/>
  <c r="Q3712" i="4" s="1"/>
  <c r="E3712" i="4"/>
  <c r="D3712" i="4"/>
  <c r="C3712" i="4"/>
  <c r="B3712" i="4"/>
  <c r="A3712" i="4"/>
  <c r="N3711" i="4"/>
  <c r="M3711" i="4"/>
  <c r="L3711" i="4"/>
  <c r="K3711" i="4"/>
  <c r="J3711" i="4"/>
  <c r="I3711" i="4"/>
  <c r="S3711" i="4" s="1"/>
  <c r="H3711" i="4"/>
  <c r="G3711" i="4"/>
  <c r="F3711" i="4"/>
  <c r="Q3711" i="4" s="1"/>
  <c r="E3711" i="4"/>
  <c r="D3711" i="4"/>
  <c r="C3711" i="4"/>
  <c r="B3711" i="4"/>
  <c r="A3711" i="4"/>
  <c r="T3710" i="4"/>
  <c r="O3710" i="4"/>
  <c r="N3710" i="4"/>
  <c r="M3710" i="4"/>
  <c r="L3710" i="4"/>
  <c r="K3710" i="4"/>
  <c r="J3710" i="4"/>
  <c r="I3710" i="4"/>
  <c r="H3710" i="4"/>
  <c r="G3710" i="4"/>
  <c r="F3710" i="4"/>
  <c r="Q3710" i="4" s="1"/>
  <c r="E3710" i="4"/>
  <c r="D3710" i="4"/>
  <c r="C3710" i="4"/>
  <c r="B3710" i="4"/>
  <c r="A3710" i="4"/>
  <c r="R3709" i="4"/>
  <c r="N3709" i="4"/>
  <c r="M3709" i="4"/>
  <c r="L3709" i="4"/>
  <c r="K3709" i="4"/>
  <c r="J3709" i="4"/>
  <c r="T3709" i="4" s="1"/>
  <c r="I3709" i="4"/>
  <c r="S3709" i="4" s="1"/>
  <c r="H3709" i="4"/>
  <c r="G3709" i="4"/>
  <c r="F3709" i="4"/>
  <c r="Q3709" i="4" s="1"/>
  <c r="E3709" i="4"/>
  <c r="P3709" i="4" s="1"/>
  <c r="D3709" i="4"/>
  <c r="C3709" i="4"/>
  <c r="B3709" i="4"/>
  <c r="O3709" i="4" s="1"/>
  <c r="A3709" i="4"/>
  <c r="N3708" i="4"/>
  <c r="M3708" i="4"/>
  <c r="L3708" i="4"/>
  <c r="K3708" i="4"/>
  <c r="J3708" i="4"/>
  <c r="I3708" i="4"/>
  <c r="S3708" i="4" s="1"/>
  <c r="H3708" i="4"/>
  <c r="G3708" i="4"/>
  <c r="F3708" i="4"/>
  <c r="Q3708" i="4" s="1"/>
  <c r="E3708" i="4"/>
  <c r="P3708" i="4" s="1"/>
  <c r="D3708" i="4"/>
  <c r="C3708" i="4"/>
  <c r="B3708" i="4"/>
  <c r="O3708" i="4" s="1"/>
  <c r="A3708" i="4"/>
  <c r="N3707" i="4"/>
  <c r="M3707" i="4"/>
  <c r="L3707" i="4"/>
  <c r="K3707" i="4"/>
  <c r="J3707" i="4"/>
  <c r="I3707" i="4"/>
  <c r="S3707" i="4" s="1"/>
  <c r="H3707" i="4"/>
  <c r="G3707" i="4"/>
  <c r="F3707" i="4"/>
  <c r="Q3707" i="4" s="1"/>
  <c r="E3707" i="4"/>
  <c r="D3707" i="4"/>
  <c r="C3707" i="4"/>
  <c r="B3707" i="4"/>
  <c r="A3707" i="4"/>
  <c r="Q3706" i="4"/>
  <c r="N3706" i="4"/>
  <c r="M3706" i="4"/>
  <c r="L3706" i="4"/>
  <c r="K3706" i="4"/>
  <c r="J3706" i="4"/>
  <c r="I3706" i="4"/>
  <c r="S3706" i="4" s="1"/>
  <c r="H3706" i="4"/>
  <c r="G3706" i="4"/>
  <c r="F3706" i="4"/>
  <c r="E3706" i="4"/>
  <c r="P3706" i="4" s="1"/>
  <c r="D3706" i="4"/>
  <c r="C3706" i="4"/>
  <c r="B3706" i="4"/>
  <c r="O3706" i="4" s="1"/>
  <c r="A3706" i="4"/>
  <c r="N3705" i="4"/>
  <c r="M3705" i="4"/>
  <c r="L3705" i="4"/>
  <c r="K3705" i="4"/>
  <c r="J3705" i="4"/>
  <c r="I3705" i="4"/>
  <c r="S3705" i="4" s="1"/>
  <c r="H3705" i="4"/>
  <c r="G3705" i="4"/>
  <c r="F3705" i="4"/>
  <c r="Q3705" i="4" s="1"/>
  <c r="E3705" i="4"/>
  <c r="D3705" i="4"/>
  <c r="C3705" i="4"/>
  <c r="B3705" i="4"/>
  <c r="O3705" i="4" s="1"/>
  <c r="A3705" i="4"/>
  <c r="S3704" i="4"/>
  <c r="N3704" i="4"/>
  <c r="M3704" i="4"/>
  <c r="L3704" i="4"/>
  <c r="K3704" i="4"/>
  <c r="J3704" i="4"/>
  <c r="I3704" i="4"/>
  <c r="H3704" i="4"/>
  <c r="G3704" i="4"/>
  <c r="F3704" i="4"/>
  <c r="Q3704" i="4" s="1"/>
  <c r="E3704" i="4"/>
  <c r="D3704" i="4"/>
  <c r="C3704" i="4"/>
  <c r="B3704" i="4"/>
  <c r="A3704" i="4"/>
  <c r="P3703" i="4"/>
  <c r="N3703" i="4"/>
  <c r="M3703" i="4"/>
  <c r="L3703" i="4"/>
  <c r="K3703" i="4"/>
  <c r="J3703" i="4"/>
  <c r="T3703" i="4" s="1"/>
  <c r="I3703" i="4"/>
  <c r="S3703" i="4" s="1"/>
  <c r="H3703" i="4"/>
  <c r="G3703" i="4"/>
  <c r="F3703" i="4"/>
  <c r="Q3703" i="4" s="1"/>
  <c r="E3703" i="4"/>
  <c r="D3703" i="4"/>
  <c r="C3703" i="4"/>
  <c r="B3703" i="4"/>
  <c r="O3703" i="4" s="1"/>
  <c r="A3703" i="4"/>
  <c r="N3702" i="4"/>
  <c r="M3702" i="4"/>
  <c r="L3702" i="4"/>
  <c r="K3702" i="4"/>
  <c r="J3702" i="4"/>
  <c r="I3702" i="4"/>
  <c r="S3702" i="4" s="1"/>
  <c r="H3702" i="4"/>
  <c r="G3702" i="4"/>
  <c r="F3702" i="4"/>
  <c r="E3702" i="4"/>
  <c r="P3702" i="4" s="1"/>
  <c r="D3702" i="4"/>
  <c r="C3702" i="4"/>
  <c r="B3702" i="4"/>
  <c r="O3702" i="4" s="1"/>
  <c r="A3702" i="4"/>
  <c r="N3701" i="4"/>
  <c r="M3701" i="4"/>
  <c r="L3701" i="4"/>
  <c r="K3701" i="4"/>
  <c r="J3701" i="4"/>
  <c r="T3701" i="4" s="1"/>
  <c r="I3701" i="4"/>
  <c r="S3701" i="4" s="1"/>
  <c r="H3701" i="4"/>
  <c r="G3701" i="4"/>
  <c r="F3701" i="4"/>
  <c r="Q3701" i="4" s="1"/>
  <c r="E3701" i="4"/>
  <c r="D3701" i="4"/>
  <c r="C3701" i="4"/>
  <c r="B3701" i="4"/>
  <c r="A3701" i="4"/>
  <c r="O3700" i="4"/>
  <c r="N3700" i="4"/>
  <c r="M3700" i="4"/>
  <c r="L3700" i="4"/>
  <c r="K3700" i="4"/>
  <c r="J3700" i="4"/>
  <c r="T3700" i="4" s="1"/>
  <c r="I3700" i="4"/>
  <c r="S3700" i="4" s="1"/>
  <c r="H3700" i="4"/>
  <c r="G3700" i="4"/>
  <c r="F3700" i="4"/>
  <c r="E3700" i="4"/>
  <c r="P3700" i="4" s="1"/>
  <c r="D3700" i="4"/>
  <c r="C3700" i="4"/>
  <c r="B3700" i="4"/>
  <c r="A3700" i="4"/>
  <c r="N3699" i="4"/>
  <c r="M3699" i="4"/>
  <c r="L3699" i="4"/>
  <c r="K3699" i="4"/>
  <c r="J3699" i="4"/>
  <c r="T3699" i="4" s="1"/>
  <c r="I3699" i="4"/>
  <c r="H3699" i="4"/>
  <c r="G3699" i="4"/>
  <c r="F3699" i="4"/>
  <c r="E3699" i="4"/>
  <c r="P3699" i="4" s="1"/>
  <c r="D3699" i="4"/>
  <c r="C3699" i="4"/>
  <c r="B3699" i="4"/>
  <c r="O3699" i="4" s="1"/>
  <c r="A3699" i="4"/>
  <c r="N3698" i="4"/>
  <c r="M3698" i="4"/>
  <c r="L3698" i="4"/>
  <c r="K3698" i="4"/>
  <c r="J3698" i="4"/>
  <c r="T3698" i="4" s="1"/>
  <c r="I3698" i="4"/>
  <c r="S3698" i="4" s="1"/>
  <c r="H3698" i="4"/>
  <c r="G3698" i="4"/>
  <c r="F3698" i="4"/>
  <c r="E3698" i="4"/>
  <c r="P3698" i="4" s="1"/>
  <c r="D3698" i="4"/>
  <c r="C3698" i="4"/>
  <c r="B3698" i="4"/>
  <c r="A3698" i="4"/>
  <c r="T3697" i="4"/>
  <c r="N3697" i="4"/>
  <c r="M3697" i="4"/>
  <c r="L3697" i="4"/>
  <c r="K3697" i="4"/>
  <c r="J3697" i="4"/>
  <c r="I3697" i="4"/>
  <c r="S3697" i="4" s="1"/>
  <c r="H3697" i="4"/>
  <c r="G3697" i="4"/>
  <c r="F3697" i="4"/>
  <c r="Q3697" i="4" s="1"/>
  <c r="E3697" i="4"/>
  <c r="D3697" i="4"/>
  <c r="C3697" i="4"/>
  <c r="B3697" i="4"/>
  <c r="O3697" i="4" s="1"/>
  <c r="A3697" i="4"/>
  <c r="S3696" i="4"/>
  <c r="N3696" i="4"/>
  <c r="M3696" i="4"/>
  <c r="L3696" i="4"/>
  <c r="K3696" i="4"/>
  <c r="J3696" i="4"/>
  <c r="T3696" i="4" s="1"/>
  <c r="I3696" i="4"/>
  <c r="H3696" i="4"/>
  <c r="G3696" i="4"/>
  <c r="F3696" i="4"/>
  <c r="Q3696" i="4" s="1"/>
  <c r="E3696" i="4"/>
  <c r="D3696" i="4"/>
  <c r="C3696" i="4"/>
  <c r="B3696" i="4"/>
  <c r="O3696" i="4" s="1"/>
  <c r="A3696" i="4"/>
  <c r="O3695" i="4"/>
  <c r="N3695" i="4"/>
  <c r="M3695" i="4"/>
  <c r="L3695" i="4"/>
  <c r="K3695" i="4"/>
  <c r="J3695" i="4"/>
  <c r="T3695" i="4" s="1"/>
  <c r="I3695" i="4"/>
  <c r="S3695" i="4" s="1"/>
  <c r="H3695" i="4"/>
  <c r="G3695" i="4"/>
  <c r="F3695" i="4"/>
  <c r="Q3695" i="4" s="1"/>
  <c r="E3695" i="4"/>
  <c r="D3695" i="4"/>
  <c r="C3695" i="4"/>
  <c r="B3695" i="4"/>
  <c r="A3695" i="4"/>
  <c r="O3694" i="4"/>
  <c r="N3694" i="4"/>
  <c r="M3694" i="4"/>
  <c r="L3694" i="4"/>
  <c r="K3694" i="4"/>
  <c r="J3694" i="4"/>
  <c r="T3694" i="4" s="1"/>
  <c r="I3694" i="4"/>
  <c r="S3694" i="4" s="1"/>
  <c r="H3694" i="4"/>
  <c r="G3694" i="4"/>
  <c r="F3694" i="4"/>
  <c r="Q3694" i="4" s="1"/>
  <c r="E3694" i="4"/>
  <c r="D3694" i="4"/>
  <c r="C3694" i="4"/>
  <c r="B3694" i="4"/>
  <c r="A3694" i="4"/>
  <c r="N3693" i="4"/>
  <c r="M3693" i="4"/>
  <c r="L3693" i="4"/>
  <c r="K3693" i="4"/>
  <c r="J3693" i="4"/>
  <c r="T3693" i="4" s="1"/>
  <c r="I3693" i="4"/>
  <c r="S3693" i="4" s="1"/>
  <c r="H3693" i="4"/>
  <c r="G3693" i="4"/>
  <c r="F3693" i="4"/>
  <c r="Q3693" i="4" s="1"/>
  <c r="E3693" i="4"/>
  <c r="D3693" i="4"/>
  <c r="C3693" i="4"/>
  <c r="B3693" i="4"/>
  <c r="O3693" i="4" s="1"/>
  <c r="A3693" i="4"/>
  <c r="N3692" i="4"/>
  <c r="M3692" i="4"/>
  <c r="L3692" i="4"/>
  <c r="K3692" i="4"/>
  <c r="J3692" i="4"/>
  <c r="T3692" i="4" s="1"/>
  <c r="I3692" i="4"/>
  <c r="W3692" i="4" s="1"/>
  <c r="H3692" i="4"/>
  <c r="G3692" i="4"/>
  <c r="F3692" i="4"/>
  <c r="Q3692" i="4" s="1"/>
  <c r="E3692" i="4"/>
  <c r="D3692" i="4"/>
  <c r="C3692" i="4"/>
  <c r="B3692" i="4"/>
  <c r="O3692" i="4" s="1"/>
  <c r="A3692" i="4"/>
  <c r="W3691" i="4"/>
  <c r="P3691" i="4"/>
  <c r="N3691" i="4"/>
  <c r="M3691" i="4"/>
  <c r="L3691" i="4"/>
  <c r="K3691" i="4"/>
  <c r="J3691" i="4"/>
  <c r="T3691" i="4" s="1"/>
  <c r="I3691" i="4"/>
  <c r="S3691" i="4" s="1"/>
  <c r="H3691" i="4"/>
  <c r="G3691" i="4"/>
  <c r="F3691" i="4"/>
  <c r="E3691" i="4"/>
  <c r="D3691" i="4"/>
  <c r="C3691" i="4"/>
  <c r="B3691" i="4"/>
  <c r="O3691" i="4" s="1"/>
  <c r="A3691" i="4"/>
  <c r="T3690" i="4"/>
  <c r="N3690" i="4"/>
  <c r="M3690" i="4"/>
  <c r="L3690" i="4"/>
  <c r="K3690" i="4"/>
  <c r="J3690" i="4"/>
  <c r="I3690" i="4"/>
  <c r="W3690" i="4" s="1"/>
  <c r="H3690" i="4"/>
  <c r="G3690" i="4"/>
  <c r="F3690" i="4"/>
  <c r="Q3690" i="4" s="1"/>
  <c r="E3690" i="4"/>
  <c r="D3690" i="4"/>
  <c r="C3690" i="4"/>
  <c r="B3690" i="4"/>
  <c r="O3690" i="4" s="1"/>
  <c r="A3690" i="4"/>
  <c r="N3689" i="4"/>
  <c r="M3689" i="4"/>
  <c r="L3689" i="4"/>
  <c r="K3689" i="4"/>
  <c r="J3689" i="4"/>
  <c r="T3689" i="4" s="1"/>
  <c r="I3689" i="4"/>
  <c r="S3689" i="4" s="1"/>
  <c r="H3689" i="4"/>
  <c r="G3689" i="4"/>
  <c r="F3689" i="4"/>
  <c r="Q3689" i="4" s="1"/>
  <c r="E3689" i="4"/>
  <c r="D3689" i="4"/>
  <c r="C3689" i="4"/>
  <c r="B3689" i="4"/>
  <c r="O3689" i="4" s="1"/>
  <c r="A3689" i="4"/>
  <c r="N3688" i="4"/>
  <c r="M3688" i="4"/>
  <c r="L3688" i="4"/>
  <c r="K3688" i="4"/>
  <c r="J3688" i="4"/>
  <c r="I3688" i="4"/>
  <c r="S3688" i="4" s="1"/>
  <c r="H3688" i="4"/>
  <c r="G3688" i="4"/>
  <c r="F3688" i="4"/>
  <c r="Q3688" i="4" s="1"/>
  <c r="E3688" i="4"/>
  <c r="P3688" i="4" s="1"/>
  <c r="D3688" i="4"/>
  <c r="C3688" i="4"/>
  <c r="B3688" i="4"/>
  <c r="O3688" i="4" s="1"/>
  <c r="A3688" i="4"/>
  <c r="S3687" i="4"/>
  <c r="N3687" i="4"/>
  <c r="M3687" i="4"/>
  <c r="L3687" i="4"/>
  <c r="K3687" i="4"/>
  <c r="J3687" i="4"/>
  <c r="I3687" i="4"/>
  <c r="H3687" i="4"/>
  <c r="G3687" i="4"/>
  <c r="F3687" i="4"/>
  <c r="Q3687" i="4" s="1"/>
  <c r="E3687" i="4"/>
  <c r="P3687" i="4" s="1"/>
  <c r="D3687" i="4"/>
  <c r="C3687" i="4"/>
  <c r="B3687" i="4"/>
  <c r="O3687" i="4" s="1"/>
  <c r="A3687" i="4"/>
  <c r="W3686" i="4"/>
  <c r="O3686" i="4"/>
  <c r="N3686" i="4"/>
  <c r="M3686" i="4"/>
  <c r="L3686" i="4"/>
  <c r="K3686" i="4"/>
  <c r="J3686" i="4"/>
  <c r="T3686" i="4" s="1"/>
  <c r="I3686" i="4"/>
  <c r="S3686" i="4" s="1"/>
  <c r="H3686" i="4"/>
  <c r="G3686" i="4"/>
  <c r="F3686" i="4"/>
  <c r="Q3686" i="4" s="1"/>
  <c r="E3686" i="4"/>
  <c r="P3686" i="4" s="1"/>
  <c r="D3686" i="4"/>
  <c r="C3686" i="4"/>
  <c r="B3686" i="4"/>
  <c r="A3686" i="4"/>
  <c r="P3685" i="4"/>
  <c r="N3685" i="4"/>
  <c r="M3685" i="4"/>
  <c r="L3685" i="4"/>
  <c r="K3685" i="4"/>
  <c r="J3685" i="4"/>
  <c r="W3685" i="4" s="1"/>
  <c r="I3685" i="4"/>
  <c r="S3685" i="4" s="1"/>
  <c r="H3685" i="4"/>
  <c r="G3685" i="4"/>
  <c r="F3685" i="4"/>
  <c r="E3685" i="4"/>
  <c r="D3685" i="4"/>
  <c r="C3685" i="4"/>
  <c r="B3685" i="4"/>
  <c r="O3685" i="4" s="1"/>
  <c r="A3685" i="4"/>
  <c r="N3684" i="4"/>
  <c r="M3684" i="4"/>
  <c r="L3684" i="4"/>
  <c r="K3684" i="4"/>
  <c r="J3684" i="4"/>
  <c r="T3684" i="4" s="1"/>
  <c r="I3684" i="4"/>
  <c r="S3684" i="4" s="1"/>
  <c r="H3684" i="4"/>
  <c r="G3684" i="4"/>
  <c r="F3684" i="4"/>
  <c r="E3684" i="4"/>
  <c r="P3684" i="4" s="1"/>
  <c r="D3684" i="4"/>
  <c r="C3684" i="4"/>
  <c r="B3684" i="4"/>
  <c r="O3684" i="4" s="1"/>
  <c r="A3684" i="4"/>
  <c r="N3683" i="4"/>
  <c r="M3683" i="4"/>
  <c r="L3683" i="4"/>
  <c r="K3683" i="4"/>
  <c r="J3683" i="4"/>
  <c r="T3683" i="4" s="1"/>
  <c r="I3683" i="4"/>
  <c r="S3683" i="4" s="1"/>
  <c r="H3683" i="4"/>
  <c r="G3683" i="4"/>
  <c r="F3683" i="4"/>
  <c r="E3683" i="4"/>
  <c r="P3683" i="4" s="1"/>
  <c r="D3683" i="4"/>
  <c r="C3683" i="4"/>
  <c r="B3683" i="4"/>
  <c r="A3683" i="4"/>
  <c r="N3682" i="4"/>
  <c r="M3682" i="4"/>
  <c r="L3682" i="4"/>
  <c r="K3682" i="4"/>
  <c r="J3682" i="4"/>
  <c r="W3682" i="4" s="1"/>
  <c r="I3682" i="4"/>
  <c r="S3682" i="4" s="1"/>
  <c r="H3682" i="4"/>
  <c r="G3682" i="4"/>
  <c r="F3682" i="4"/>
  <c r="E3682" i="4"/>
  <c r="P3682" i="4" s="1"/>
  <c r="D3682" i="4"/>
  <c r="C3682" i="4"/>
  <c r="B3682" i="4"/>
  <c r="A3682" i="4"/>
  <c r="N3681" i="4"/>
  <c r="M3681" i="4"/>
  <c r="L3681" i="4"/>
  <c r="K3681" i="4"/>
  <c r="J3681" i="4"/>
  <c r="T3681" i="4" s="1"/>
  <c r="I3681" i="4"/>
  <c r="S3681" i="4" s="1"/>
  <c r="H3681" i="4"/>
  <c r="G3681" i="4"/>
  <c r="F3681" i="4"/>
  <c r="Q3681" i="4" s="1"/>
  <c r="E3681" i="4"/>
  <c r="D3681" i="4"/>
  <c r="C3681" i="4"/>
  <c r="B3681" i="4"/>
  <c r="A3681" i="4"/>
  <c r="N3680" i="4"/>
  <c r="M3680" i="4"/>
  <c r="L3680" i="4"/>
  <c r="K3680" i="4"/>
  <c r="J3680" i="4"/>
  <c r="T3680" i="4" s="1"/>
  <c r="I3680" i="4"/>
  <c r="S3680" i="4" s="1"/>
  <c r="H3680" i="4"/>
  <c r="G3680" i="4"/>
  <c r="F3680" i="4"/>
  <c r="E3680" i="4"/>
  <c r="P3680" i="4" s="1"/>
  <c r="D3680" i="4"/>
  <c r="C3680" i="4"/>
  <c r="B3680" i="4"/>
  <c r="O3680" i="4" s="1"/>
  <c r="A3680" i="4"/>
  <c r="S3679" i="4"/>
  <c r="P3679" i="4"/>
  <c r="N3679" i="4"/>
  <c r="M3679" i="4"/>
  <c r="L3679" i="4"/>
  <c r="K3679" i="4"/>
  <c r="J3679" i="4"/>
  <c r="T3679" i="4" s="1"/>
  <c r="I3679" i="4"/>
  <c r="H3679" i="4"/>
  <c r="G3679" i="4"/>
  <c r="F3679" i="4"/>
  <c r="Q3679" i="4" s="1"/>
  <c r="E3679" i="4"/>
  <c r="D3679" i="4"/>
  <c r="C3679" i="4"/>
  <c r="B3679" i="4"/>
  <c r="O3679" i="4" s="1"/>
  <c r="A3679" i="4"/>
  <c r="T3678" i="4"/>
  <c r="O3678" i="4"/>
  <c r="N3678" i="4"/>
  <c r="M3678" i="4"/>
  <c r="L3678" i="4"/>
  <c r="K3678" i="4"/>
  <c r="J3678" i="4"/>
  <c r="I3678" i="4"/>
  <c r="S3678" i="4" s="1"/>
  <c r="H3678" i="4"/>
  <c r="G3678" i="4"/>
  <c r="F3678" i="4"/>
  <c r="Q3678" i="4" s="1"/>
  <c r="E3678" i="4"/>
  <c r="P3678" i="4" s="1"/>
  <c r="D3678" i="4"/>
  <c r="C3678" i="4"/>
  <c r="B3678" i="4"/>
  <c r="A3678" i="4"/>
  <c r="N3677" i="4"/>
  <c r="M3677" i="4"/>
  <c r="L3677" i="4"/>
  <c r="K3677" i="4"/>
  <c r="J3677" i="4"/>
  <c r="I3677" i="4"/>
  <c r="S3677" i="4" s="1"/>
  <c r="H3677" i="4"/>
  <c r="G3677" i="4"/>
  <c r="F3677" i="4"/>
  <c r="Q3677" i="4" s="1"/>
  <c r="E3677" i="4"/>
  <c r="D3677" i="4"/>
  <c r="C3677" i="4"/>
  <c r="B3677" i="4"/>
  <c r="O3677" i="4" s="1"/>
  <c r="A3677" i="4"/>
  <c r="S3676" i="4"/>
  <c r="N3676" i="4"/>
  <c r="M3676" i="4"/>
  <c r="L3676" i="4"/>
  <c r="K3676" i="4"/>
  <c r="J3676" i="4"/>
  <c r="T3676" i="4" s="1"/>
  <c r="I3676" i="4"/>
  <c r="H3676" i="4"/>
  <c r="G3676" i="4"/>
  <c r="F3676" i="4"/>
  <c r="Q3676" i="4" s="1"/>
  <c r="E3676" i="4"/>
  <c r="D3676" i="4"/>
  <c r="C3676" i="4"/>
  <c r="B3676" i="4"/>
  <c r="O3676" i="4" s="1"/>
  <c r="A3676" i="4"/>
  <c r="P3675" i="4"/>
  <c r="N3675" i="4"/>
  <c r="M3675" i="4"/>
  <c r="L3675" i="4"/>
  <c r="K3675" i="4"/>
  <c r="J3675" i="4"/>
  <c r="T3675" i="4" s="1"/>
  <c r="I3675" i="4"/>
  <c r="H3675" i="4"/>
  <c r="G3675" i="4"/>
  <c r="F3675" i="4"/>
  <c r="E3675" i="4"/>
  <c r="D3675" i="4"/>
  <c r="C3675" i="4"/>
  <c r="B3675" i="4"/>
  <c r="O3675" i="4" s="1"/>
  <c r="A3675" i="4"/>
  <c r="P3674" i="4"/>
  <c r="N3674" i="4"/>
  <c r="M3674" i="4"/>
  <c r="L3674" i="4"/>
  <c r="K3674" i="4"/>
  <c r="J3674" i="4"/>
  <c r="T3674" i="4" s="1"/>
  <c r="I3674" i="4"/>
  <c r="H3674" i="4"/>
  <c r="G3674" i="4"/>
  <c r="F3674" i="4"/>
  <c r="Q3674" i="4" s="1"/>
  <c r="E3674" i="4"/>
  <c r="D3674" i="4"/>
  <c r="C3674" i="4"/>
  <c r="B3674" i="4"/>
  <c r="O3674" i="4" s="1"/>
  <c r="A3674" i="4"/>
  <c r="N3673" i="4"/>
  <c r="M3673" i="4"/>
  <c r="L3673" i="4"/>
  <c r="K3673" i="4"/>
  <c r="J3673" i="4"/>
  <c r="I3673" i="4"/>
  <c r="S3673" i="4" s="1"/>
  <c r="H3673" i="4"/>
  <c r="G3673" i="4"/>
  <c r="F3673" i="4"/>
  <c r="Q3673" i="4" s="1"/>
  <c r="E3673" i="4"/>
  <c r="R3673" i="4" s="1"/>
  <c r="D3673" i="4"/>
  <c r="C3673" i="4"/>
  <c r="B3673" i="4"/>
  <c r="O3673" i="4" s="1"/>
  <c r="A3673" i="4"/>
  <c r="N3672" i="4"/>
  <c r="M3672" i="4"/>
  <c r="L3672" i="4"/>
  <c r="K3672" i="4"/>
  <c r="J3672" i="4"/>
  <c r="T3672" i="4" s="1"/>
  <c r="I3672" i="4"/>
  <c r="S3672" i="4" s="1"/>
  <c r="H3672" i="4"/>
  <c r="G3672" i="4"/>
  <c r="F3672" i="4"/>
  <c r="Q3672" i="4" s="1"/>
  <c r="E3672" i="4"/>
  <c r="P3672" i="4" s="1"/>
  <c r="D3672" i="4"/>
  <c r="C3672" i="4"/>
  <c r="B3672" i="4"/>
  <c r="O3672" i="4" s="1"/>
  <c r="A3672" i="4"/>
  <c r="N3671" i="4"/>
  <c r="M3671" i="4"/>
  <c r="L3671" i="4"/>
  <c r="K3671" i="4"/>
  <c r="J3671" i="4"/>
  <c r="T3671" i="4" s="1"/>
  <c r="I3671" i="4"/>
  <c r="S3671" i="4" s="1"/>
  <c r="H3671" i="4"/>
  <c r="G3671" i="4"/>
  <c r="F3671" i="4"/>
  <c r="Q3671" i="4" s="1"/>
  <c r="E3671" i="4"/>
  <c r="P3671" i="4" s="1"/>
  <c r="D3671" i="4"/>
  <c r="C3671" i="4"/>
  <c r="B3671" i="4"/>
  <c r="O3671" i="4" s="1"/>
  <c r="A3671" i="4"/>
  <c r="N3670" i="4"/>
  <c r="M3670" i="4"/>
  <c r="L3670" i="4"/>
  <c r="K3670" i="4"/>
  <c r="J3670" i="4"/>
  <c r="T3670" i="4" s="1"/>
  <c r="I3670" i="4"/>
  <c r="S3670" i="4" s="1"/>
  <c r="H3670" i="4"/>
  <c r="G3670" i="4"/>
  <c r="F3670" i="4"/>
  <c r="Q3670" i="4" s="1"/>
  <c r="E3670" i="4"/>
  <c r="D3670" i="4"/>
  <c r="C3670" i="4"/>
  <c r="B3670" i="4"/>
  <c r="O3670" i="4" s="1"/>
  <c r="A3670" i="4"/>
  <c r="N3669" i="4"/>
  <c r="M3669" i="4"/>
  <c r="L3669" i="4"/>
  <c r="K3669" i="4"/>
  <c r="J3669" i="4"/>
  <c r="T3669" i="4" s="1"/>
  <c r="I3669" i="4"/>
  <c r="S3669" i="4" s="1"/>
  <c r="H3669" i="4"/>
  <c r="G3669" i="4"/>
  <c r="F3669" i="4"/>
  <c r="Q3669" i="4" s="1"/>
  <c r="E3669" i="4"/>
  <c r="D3669" i="4"/>
  <c r="C3669" i="4"/>
  <c r="B3669" i="4"/>
  <c r="O3669" i="4" s="1"/>
  <c r="A3669" i="4"/>
  <c r="S3668" i="4"/>
  <c r="N3668" i="4"/>
  <c r="M3668" i="4"/>
  <c r="L3668" i="4"/>
  <c r="K3668" i="4"/>
  <c r="J3668" i="4"/>
  <c r="T3668" i="4" s="1"/>
  <c r="I3668" i="4"/>
  <c r="H3668" i="4"/>
  <c r="G3668" i="4"/>
  <c r="F3668" i="4"/>
  <c r="Q3668" i="4" s="1"/>
  <c r="E3668" i="4"/>
  <c r="P3668" i="4" s="1"/>
  <c r="D3668" i="4"/>
  <c r="C3668" i="4"/>
  <c r="B3668" i="4"/>
  <c r="O3668" i="4" s="1"/>
  <c r="A3668" i="4"/>
  <c r="N3667" i="4"/>
  <c r="M3667" i="4"/>
  <c r="L3667" i="4"/>
  <c r="K3667" i="4"/>
  <c r="J3667" i="4"/>
  <c r="I3667" i="4"/>
  <c r="S3667" i="4" s="1"/>
  <c r="H3667" i="4"/>
  <c r="G3667" i="4"/>
  <c r="F3667" i="4"/>
  <c r="Q3667" i="4" s="1"/>
  <c r="E3667" i="4"/>
  <c r="P3667" i="4" s="1"/>
  <c r="D3667" i="4"/>
  <c r="C3667" i="4"/>
  <c r="B3667" i="4"/>
  <c r="A3667" i="4"/>
  <c r="N3666" i="4"/>
  <c r="M3666" i="4"/>
  <c r="L3666" i="4"/>
  <c r="K3666" i="4"/>
  <c r="J3666" i="4"/>
  <c r="I3666" i="4"/>
  <c r="S3666" i="4" s="1"/>
  <c r="H3666" i="4"/>
  <c r="G3666" i="4"/>
  <c r="F3666" i="4"/>
  <c r="Q3666" i="4" s="1"/>
  <c r="E3666" i="4"/>
  <c r="D3666" i="4"/>
  <c r="C3666" i="4"/>
  <c r="B3666" i="4"/>
  <c r="O3666" i="4" s="1"/>
  <c r="A3666" i="4"/>
  <c r="N3665" i="4"/>
  <c r="M3665" i="4"/>
  <c r="L3665" i="4"/>
  <c r="K3665" i="4"/>
  <c r="J3665" i="4"/>
  <c r="I3665" i="4"/>
  <c r="H3665" i="4"/>
  <c r="G3665" i="4"/>
  <c r="F3665" i="4"/>
  <c r="E3665" i="4"/>
  <c r="P3665" i="4" s="1"/>
  <c r="D3665" i="4"/>
  <c r="C3665" i="4"/>
  <c r="B3665" i="4"/>
  <c r="O3665" i="4" s="1"/>
  <c r="A3665" i="4"/>
  <c r="N3664" i="4"/>
  <c r="M3664" i="4"/>
  <c r="L3664" i="4"/>
  <c r="K3664" i="4"/>
  <c r="J3664" i="4"/>
  <c r="T3664" i="4" s="1"/>
  <c r="I3664" i="4"/>
  <c r="S3664" i="4" s="1"/>
  <c r="H3664" i="4"/>
  <c r="G3664" i="4"/>
  <c r="F3664" i="4"/>
  <c r="Q3664" i="4" s="1"/>
  <c r="E3664" i="4"/>
  <c r="D3664" i="4"/>
  <c r="C3664" i="4"/>
  <c r="B3664" i="4"/>
  <c r="O3664" i="4" s="1"/>
  <c r="A3664" i="4"/>
  <c r="P3663" i="4"/>
  <c r="N3663" i="4"/>
  <c r="M3663" i="4"/>
  <c r="L3663" i="4"/>
  <c r="K3663" i="4"/>
  <c r="J3663" i="4"/>
  <c r="I3663" i="4"/>
  <c r="S3663" i="4" s="1"/>
  <c r="H3663" i="4"/>
  <c r="G3663" i="4"/>
  <c r="F3663" i="4"/>
  <c r="E3663" i="4"/>
  <c r="D3663" i="4"/>
  <c r="C3663" i="4"/>
  <c r="B3663" i="4"/>
  <c r="A3663" i="4"/>
  <c r="T3662" i="4"/>
  <c r="Q3662" i="4"/>
  <c r="O3662" i="4"/>
  <c r="N3662" i="4"/>
  <c r="M3662" i="4"/>
  <c r="L3662" i="4"/>
  <c r="K3662" i="4"/>
  <c r="J3662" i="4"/>
  <c r="I3662" i="4"/>
  <c r="W3662" i="4" s="1"/>
  <c r="H3662" i="4"/>
  <c r="G3662" i="4"/>
  <c r="F3662" i="4"/>
  <c r="E3662" i="4"/>
  <c r="P3662" i="4" s="1"/>
  <c r="D3662" i="4"/>
  <c r="C3662" i="4"/>
  <c r="B3662" i="4"/>
  <c r="A3662" i="4"/>
  <c r="N3661" i="4"/>
  <c r="M3661" i="4"/>
  <c r="L3661" i="4"/>
  <c r="K3661" i="4"/>
  <c r="J3661" i="4"/>
  <c r="T3661" i="4" s="1"/>
  <c r="I3661" i="4"/>
  <c r="S3661" i="4" s="1"/>
  <c r="H3661" i="4"/>
  <c r="G3661" i="4"/>
  <c r="F3661" i="4"/>
  <c r="Q3661" i="4" s="1"/>
  <c r="E3661" i="4"/>
  <c r="D3661" i="4"/>
  <c r="C3661" i="4"/>
  <c r="B3661" i="4"/>
  <c r="O3661" i="4" s="1"/>
  <c r="A3661" i="4"/>
  <c r="S3660" i="4"/>
  <c r="N3660" i="4"/>
  <c r="M3660" i="4"/>
  <c r="L3660" i="4"/>
  <c r="K3660" i="4"/>
  <c r="J3660" i="4"/>
  <c r="I3660" i="4"/>
  <c r="H3660" i="4"/>
  <c r="G3660" i="4"/>
  <c r="F3660" i="4"/>
  <c r="Q3660" i="4" s="1"/>
  <c r="E3660" i="4"/>
  <c r="D3660" i="4"/>
  <c r="C3660" i="4"/>
  <c r="B3660" i="4"/>
  <c r="A3660" i="4"/>
  <c r="N3659" i="4"/>
  <c r="M3659" i="4"/>
  <c r="L3659" i="4"/>
  <c r="K3659" i="4"/>
  <c r="J3659" i="4"/>
  <c r="I3659" i="4"/>
  <c r="S3659" i="4" s="1"/>
  <c r="H3659" i="4"/>
  <c r="G3659" i="4"/>
  <c r="F3659" i="4"/>
  <c r="Q3659" i="4" s="1"/>
  <c r="E3659" i="4"/>
  <c r="D3659" i="4"/>
  <c r="C3659" i="4"/>
  <c r="B3659" i="4"/>
  <c r="A3659" i="4"/>
  <c r="P3658" i="4"/>
  <c r="N3658" i="4"/>
  <c r="M3658" i="4"/>
  <c r="L3658" i="4"/>
  <c r="K3658" i="4"/>
  <c r="J3658" i="4"/>
  <c r="I3658" i="4"/>
  <c r="S3658" i="4" s="1"/>
  <c r="H3658" i="4"/>
  <c r="G3658" i="4"/>
  <c r="F3658" i="4"/>
  <c r="E3658" i="4"/>
  <c r="D3658" i="4"/>
  <c r="C3658" i="4"/>
  <c r="B3658" i="4"/>
  <c r="A3658" i="4"/>
  <c r="N3657" i="4"/>
  <c r="M3657" i="4"/>
  <c r="L3657" i="4"/>
  <c r="K3657" i="4"/>
  <c r="J3657" i="4"/>
  <c r="I3657" i="4"/>
  <c r="S3657" i="4" s="1"/>
  <c r="H3657" i="4"/>
  <c r="G3657" i="4"/>
  <c r="F3657" i="4"/>
  <c r="E3657" i="4"/>
  <c r="P3657" i="4" s="1"/>
  <c r="D3657" i="4"/>
  <c r="C3657" i="4"/>
  <c r="B3657" i="4"/>
  <c r="O3657" i="4" s="1"/>
  <c r="A3657" i="4"/>
  <c r="N3656" i="4"/>
  <c r="M3656" i="4"/>
  <c r="L3656" i="4"/>
  <c r="K3656" i="4"/>
  <c r="J3656" i="4"/>
  <c r="T3656" i="4" s="1"/>
  <c r="I3656" i="4"/>
  <c r="S3656" i="4" s="1"/>
  <c r="H3656" i="4"/>
  <c r="G3656" i="4"/>
  <c r="F3656" i="4"/>
  <c r="Q3656" i="4" s="1"/>
  <c r="E3656" i="4"/>
  <c r="R3656" i="4" s="1"/>
  <c r="D3656" i="4"/>
  <c r="C3656" i="4"/>
  <c r="B3656" i="4"/>
  <c r="O3656" i="4" s="1"/>
  <c r="A3656" i="4"/>
  <c r="N3655" i="4"/>
  <c r="M3655" i="4"/>
  <c r="L3655" i="4"/>
  <c r="K3655" i="4"/>
  <c r="J3655" i="4"/>
  <c r="T3655" i="4" s="1"/>
  <c r="I3655" i="4"/>
  <c r="S3655" i="4" s="1"/>
  <c r="H3655" i="4"/>
  <c r="G3655" i="4"/>
  <c r="F3655" i="4"/>
  <c r="Q3655" i="4" s="1"/>
  <c r="E3655" i="4"/>
  <c r="D3655" i="4"/>
  <c r="C3655" i="4"/>
  <c r="B3655" i="4"/>
  <c r="A3655" i="4"/>
  <c r="T3654" i="4"/>
  <c r="O3654" i="4"/>
  <c r="N3654" i="4"/>
  <c r="M3654" i="4"/>
  <c r="L3654" i="4"/>
  <c r="K3654" i="4"/>
  <c r="J3654" i="4"/>
  <c r="I3654" i="4"/>
  <c r="S3654" i="4" s="1"/>
  <c r="H3654" i="4"/>
  <c r="G3654" i="4"/>
  <c r="F3654" i="4"/>
  <c r="Q3654" i="4" s="1"/>
  <c r="E3654" i="4"/>
  <c r="D3654" i="4"/>
  <c r="C3654" i="4"/>
  <c r="B3654" i="4"/>
  <c r="A3654" i="4"/>
  <c r="N3653" i="4"/>
  <c r="M3653" i="4"/>
  <c r="L3653" i="4"/>
  <c r="K3653" i="4"/>
  <c r="J3653" i="4"/>
  <c r="T3653" i="4" s="1"/>
  <c r="I3653" i="4"/>
  <c r="S3653" i="4" s="1"/>
  <c r="H3653" i="4"/>
  <c r="G3653" i="4"/>
  <c r="F3653" i="4"/>
  <c r="Q3653" i="4" s="1"/>
  <c r="E3653" i="4"/>
  <c r="R3653" i="4" s="1"/>
  <c r="D3653" i="4"/>
  <c r="C3653" i="4"/>
  <c r="B3653" i="4"/>
  <c r="O3653" i="4" s="1"/>
  <c r="A3653" i="4"/>
  <c r="N3652" i="4"/>
  <c r="M3652" i="4"/>
  <c r="L3652" i="4"/>
  <c r="K3652" i="4"/>
  <c r="J3652" i="4"/>
  <c r="T3652" i="4" s="1"/>
  <c r="I3652" i="4"/>
  <c r="S3652" i="4" s="1"/>
  <c r="H3652" i="4"/>
  <c r="G3652" i="4"/>
  <c r="F3652" i="4"/>
  <c r="Q3652" i="4" s="1"/>
  <c r="E3652" i="4"/>
  <c r="D3652" i="4"/>
  <c r="C3652" i="4"/>
  <c r="B3652" i="4"/>
  <c r="A3652" i="4"/>
  <c r="N3651" i="4"/>
  <c r="M3651" i="4"/>
  <c r="L3651" i="4"/>
  <c r="K3651" i="4"/>
  <c r="J3651" i="4"/>
  <c r="I3651" i="4"/>
  <c r="S3651" i="4" s="1"/>
  <c r="H3651" i="4"/>
  <c r="G3651" i="4"/>
  <c r="F3651" i="4"/>
  <c r="E3651" i="4"/>
  <c r="P3651" i="4" s="1"/>
  <c r="D3651" i="4"/>
  <c r="C3651" i="4"/>
  <c r="B3651" i="4"/>
  <c r="A3651" i="4"/>
  <c r="P3650" i="4"/>
  <c r="N3650" i="4"/>
  <c r="M3650" i="4"/>
  <c r="L3650" i="4"/>
  <c r="K3650" i="4"/>
  <c r="J3650" i="4"/>
  <c r="I3650" i="4"/>
  <c r="S3650" i="4" s="1"/>
  <c r="H3650" i="4"/>
  <c r="G3650" i="4"/>
  <c r="F3650" i="4"/>
  <c r="E3650" i="4"/>
  <c r="D3650" i="4"/>
  <c r="C3650" i="4"/>
  <c r="B3650" i="4"/>
  <c r="O3650" i="4" s="1"/>
  <c r="A3650" i="4"/>
  <c r="N3649" i="4"/>
  <c r="M3649" i="4"/>
  <c r="L3649" i="4"/>
  <c r="K3649" i="4"/>
  <c r="J3649" i="4"/>
  <c r="T3649" i="4" s="1"/>
  <c r="I3649" i="4"/>
  <c r="S3649" i="4" s="1"/>
  <c r="H3649" i="4"/>
  <c r="G3649" i="4"/>
  <c r="F3649" i="4"/>
  <c r="Q3649" i="4" s="1"/>
  <c r="E3649" i="4"/>
  <c r="D3649" i="4"/>
  <c r="C3649" i="4"/>
  <c r="B3649" i="4"/>
  <c r="O3649" i="4" s="1"/>
  <c r="A3649" i="4"/>
  <c r="N3648" i="4"/>
  <c r="M3648" i="4"/>
  <c r="L3648" i="4"/>
  <c r="K3648" i="4"/>
  <c r="J3648" i="4"/>
  <c r="T3648" i="4" s="1"/>
  <c r="I3648" i="4"/>
  <c r="S3648" i="4" s="1"/>
  <c r="H3648" i="4"/>
  <c r="G3648" i="4"/>
  <c r="F3648" i="4"/>
  <c r="Q3648" i="4" s="1"/>
  <c r="E3648" i="4"/>
  <c r="D3648" i="4"/>
  <c r="C3648" i="4"/>
  <c r="B3648" i="4"/>
  <c r="O3648" i="4" s="1"/>
  <c r="A3648" i="4"/>
  <c r="N3647" i="4"/>
  <c r="M3647" i="4"/>
  <c r="L3647" i="4"/>
  <c r="K3647" i="4"/>
  <c r="J3647" i="4"/>
  <c r="I3647" i="4"/>
  <c r="S3647" i="4" s="1"/>
  <c r="H3647" i="4"/>
  <c r="G3647" i="4"/>
  <c r="F3647" i="4"/>
  <c r="Q3647" i="4" s="1"/>
  <c r="E3647" i="4"/>
  <c r="P3647" i="4" s="1"/>
  <c r="D3647" i="4"/>
  <c r="C3647" i="4"/>
  <c r="B3647" i="4"/>
  <c r="O3647" i="4" s="1"/>
  <c r="A3647" i="4"/>
  <c r="T3646" i="4"/>
  <c r="Q3646" i="4"/>
  <c r="N3646" i="4"/>
  <c r="M3646" i="4"/>
  <c r="L3646" i="4"/>
  <c r="K3646" i="4"/>
  <c r="J3646" i="4"/>
  <c r="I3646" i="4"/>
  <c r="H3646" i="4"/>
  <c r="G3646" i="4"/>
  <c r="F3646" i="4"/>
  <c r="E3646" i="4"/>
  <c r="D3646" i="4"/>
  <c r="C3646" i="4"/>
  <c r="B3646" i="4"/>
  <c r="O3646" i="4" s="1"/>
  <c r="A3646" i="4"/>
  <c r="Q3645" i="4"/>
  <c r="N3645" i="4"/>
  <c r="M3645" i="4"/>
  <c r="L3645" i="4"/>
  <c r="K3645" i="4"/>
  <c r="J3645" i="4"/>
  <c r="I3645" i="4"/>
  <c r="S3645" i="4" s="1"/>
  <c r="H3645" i="4"/>
  <c r="G3645" i="4"/>
  <c r="F3645" i="4"/>
  <c r="E3645" i="4"/>
  <c r="P3645" i="4" s="1"/>
  <c r="D3645" i="4"/>
  <c r="C3645" i="4"/>
  <c r="B3645" i="4"/>
  <c r="O3645" i="4" s="1"/>
  <c r="A3645" i="4"/>
  <c r="Q3644" i="4"/>
  <c r="N3644" i="4"/>
  <c r="M3644" i="4"/>
  <c r="L3644" i="4"/>
  <c r="K3644" i="4"/>
  <c r="J3644" i="4"/>
  <c r="I3644" i="4"/>
  <c r="S3644" i="4" s="1"/>
  <c r="H3644" i="4"/>
  <c r="G3644" i="4"/>
  <c r="F3644" i="4"/>
  <c r="E3644" i="4"/>
  <c r="P3644" i="4" s="1"/>
  <c r="D3644" i="4"/>
  <c r="C3644" i="4"/>
  <c r="B3644" i="4"/>
  <c r="A3644" i="4"/>
  <c r="N3643" i="4"/>
  <c r="M3643" i="4"/>
  <c r="L3643" i="4"/>
  <c r="K3643" i="4"/>
  <c r="J3643" i="4"/>
  <c r="T3643" i="4" s="1"/>
  <c r="I3643" i="4"/>
  <c r="S3643" i="4" s="1"/>
  <c r="H3643" i="4"/>
  <c r="G3643" i="4"/>
  <c r="F3643" i="4"/>
  <c r="Q3643" i="4" s="1"/>
  <c r="E3643" i="4"/>
  <c r="D3643" i="4"/>
  <c r="C3643" i="4"/>
  <c r="B3643" i="4"/>
  <c r="O3643" i="4" s="1"/>
  <c r="A3643" i="4"/>
  <c r="N3642" i="4"/>
  <c r="M3642" i="4"/>
  <c r="L3642" i="4"/>
  <c r="K3642" i="4"/>
  <c r="J3642" i="4"/>
  <c r="I3642" i="4"/>
  <c r="S3642" i="4" s="1"/>
  <c r="H3642" i="4"/>
  <c r="G3642" i="4"/>
  <c r="F3642" i="4"/>
  <c r="Q3642" i="4" s="1"/>
  <c r="E3642" i="4"/>
  <c r="D3642" i="4"/>
  <c r="C3642" i="4"/>
  <c r="B3642" i="4"/>
  <c r="O3642" i="4" s="1"/>
  <c r="A3642" i="4"/>
  <c r="N3641" i="4"/>
  <c r="M3641" i="4"/>
  <c r="L3641" i="4"/>
  <c r="K3641" i="4"/>
  <c r="J3641" i="4"/>
  <c r="W3641" i="4" s="1"/>
  <c r="I3641" i="4"/>
  <c r="S3641" i="4" s="1"/>
  <c r="H3641" i="4"/>
  <c r="G3641" i="4"/>
  <c r="F3641" i="4"/>
  <c r="E3641" i="4"/>
  <c r="P3641" i="4" s="1"/>
  <c r="D3641" i="4"/>
  <c r="C3641" i="4"/>
  <c r="B3641" i="4"/>
  <c r="O3641" i="4" s="1"/>
  <c r="A3641" i="4"/>
  <c r="N3640" i="4"/>
  <c r="M3640" i="4"/>
  <c r="L3640" i="4"/>
  <c r="K3640" i="4"/>
  <c r="J3640" i="4"/>
  <c r="I3640" i="4"/>
  <c r="S3640" i="4" s="1"/>
  <c r="H3640" i="4"/>
  <c r="G3640" i="4"/>
  <c r="F3640" i="4"/>
  <c r="Q3640" i="4" s="1"/>
  <c r="E3640" i="4"/>
  <c r="P3640" i="4" s="1"/>
  <c r="D3640" i="4"/>
  <c r="C3640" i="4"/>
  <c r="B3640" i="4"/>
  <c r="A3640" i="4"/>
  <c r="N3639" i="4"/>
  <c r="M3639" i="4"/>
  <c r="L3639" i="4"/>
  <c r="K3639" i="4"/>
  <c r="J3639" i="4"/>
  <c r="T3639" i="4" s="1"/>
  <c r="I3639" i="4"/>
  <c r="S3639" i="4" s="1"/>
  <c r="H3639" i="4"/>
  <c r="G3639" i="4"/>
  <c r="F3639" i="4"/>
  <c r="Q3639" i="4" s="1"/>
  <c r="E3639" i="4"/>
  <c r="P3639" i="4" s="1"/>
  <c r="D3639" i="4"/>
  <c r="C3639" i="4"/>
  <c r="B3639" i="4"/>
  <c r="O3639" i="4" s="1"/>
  <c r="A3639" i="4"/>
  <c r="N3638" i="4"/>
  <c r="M3638" i="4"/>
  <c r="L3638" i="4"/>
  <c r="K3638" i="4"/>
  <c r="J3638" i="4"/>
  <c r="T3638" i="4" s="1"/>
  <c r="I3638" i="4"/>
  <c r="H3638" i="4"/>
  <c r="G3638" i="4"/>
  <c r="F3638" i="4"/>
  <c r="Q3638" i="4" s="1"/>
  <c r="E3638" i="4"/>
  <c r="P3638" i="4" s="1"/>
  <c r="D3638" i="4"/>
  <c r="C3638" i="4"/>
  <c r="B3638" i="4"/>
  <c r="O3638" i="4" s="1"/>
  <c r="A3638" i="4"/>
  <c r="Q3637" i="4"/>
  <c r="P3637" i="4"/>
  <c r="N3637" i="4"/>
  <c r="M3637" i="4"/>
  <c r="L3637" i="4"/>
  <c r="K3637" i="4"/>
  <c r="J3637" i="4"/>
  <c r="T3637" i="4" s="1"/>
  <c r="I3637" i="4"/>
  <c r="S3637" i="4" s="1"/>
  <c r="H3637" i="4"/>
  <c r="G3637" i="4"/>
  <c r="F3637" i="4"/>
  <c r="E3637" i="4"/>
  <c r="R3637" i="4" s="1"/>
  <c r="D3637" i="4"/>
  <c r="C3637" i="4"/>
  <c r="B3637" i="4"/>
  <c r="A3637" i="4"/>
  <c r="P3636" i="4"/>
  <c r="N3636" i="4"/>
  <c r="M3636" i="4"/>
  <c r="L3636" i="4"/>
  <c r="K3636" i="4"/>
  <c r="J3636" i="4"/>
  <c r="T3636" i="4" s="1"/>
  <c r="I3636" i="4"/>
  <c r="S3636" i="4" s="1"/>
  <c r="H3636" i="4"/>
  <c r="G3636" i="4"/>
  <c r="F3636" i="4"/>
  <c r="E3636" i="4"/>
  <c r="D3636" i="4"/>
  <c r="C3636" i="4"/>
  <c r="B3636" i="4"/>
  <c r="O3636" i="4" s="1"/>
  <c r="A3636" i="4"/>
  <c r="N3635" i="4"/>
  <c r="M3635" i="4"/>
  <c r="L3635" i="4"/>
  <c r="K3635" i="4"/>
  <c r="J3635" i="4"/>
  <c r="T3635" i="4" s="1"/>
  <c r="I3635" i="4"/>
  <c r="S3635" i="4" s="1"/>
  <c r="H3635" i="4"/>
  <c r="G3635" i="4"/>
  <c r="F3635" i="4"/>
  <c r="R3635" i="4" s="1"/>
  <c r="E3635" i="4"/>
  <c r="P3635" i="4" s="1"/>
  <c r="D3635" i="4"/>
  <c r="C3635" i="4"/>
  <c r="B3635" i="4"/>
  <c r="O3635" i="4" s="1"/>
  <c r="A3635" i="4"/>
  <c r="T3634" i="4"/>
  <c r="N3634" i="4"/>
  <c r="M3634" i="4"/>
  <c r="L3634" i="4"/>
  <c r="K3634" i="4"/>
  <c r="J3634" i="4"/>
  <c r="I3634" i="4"/>
  <c r="S3634" i="4" s="1"/>
  <c r="H3634" i="4"/>
  <c r="G3634" i="4"/>
  <c r="F3634" i="4"/>
  <c r="Q3634" i="4" s="1"/>
  <c r="E3634" i="4"/>
  <c r="R3634" i="4" s="1"/>
  <c r="D3634" i="4"/>
  <c r="C3634" i="4"/>
  <c r="B3634" i="4"/>
  <c r="O3634" i="4" s="1"/>
  <c r="A3634" i="4"/>
  <c r="P3633" i="4"/>
  <c r="N3633" i="4"/>
  <c r="M3633" i="4"/>
  <c r="L3633" i="4"/>
  <c r="K3633" i="4"/>
  <c r="J3633" i="4"/>
  <c r="T3633" i="4" s="1"/>
  <c r="I3633" i="4"/>
  <c r="S3633" i="4" s="1"/>
  <c r="H3633" i="4"/>
  <c r="G3633" i="4"/>
  <c r="F3633" i="4"/>
  <c r="Q3633" i="4" s="1"/>
  <c r="E3633" i="4"/>
  <c r="R3633" i="4" s="1"/>
  <c r="D3633" i="4"/>
  <c r="C3633" i="4"/>
  <c r="B3633" i="4"/>
  <c r="O3633" i="4" s="1"/>
  <c r="A3633" i="4"/>
  <c r="N3632" i="4"/>
  <c r="M3632" i="4"/>
  <c r="L3632" i="4"/>
  <c r="K3632" i="4"/>
  <c r="J3632" i="4"/>
  <c r="I3632" i="4"/>
  <c r="S3632" i="4" s="1"/>
  <c r="H3632" i="4"/>
  <c r="G3632" i="4"/>
  <c r="F3632" i="4"/>
  <c r="Q3632" i="4" s="1"/>
  <c r="E3632" i="4"/>
  <c r="D3632" i="4"/>
  <c r="C3632" i="4"/>
  <c r="B3632" i="4"/>
  <c r="O3632" i="4" s="1"/>
  <c r="A3632" i="4"/>
  <c r="N3631" i="4"/>
  <c r="M3631" i="4"/>
  <c r="L3631" i="4"/>
  <c r="K3631" i="4"/>
  <c r="J3631" i="4"/>
  <c r="I3631" i="4"/>
  <c r="S3631" i="4" s="1"/>
  <c r="H3631" i="4"/>
  <c r="G3631" i="4"/>
  <c r="F3631" i="4"/>
  <c r="Q3631" i="4" s="1"/>
  <c r="E3631" i="4"/>
  <c r="P3631" i="4" s="1"/>
  <c r="D3631" i="4"/>
  <c r="C3631" i="4"/>
  <c r="B3631" i="4"/>
  <c r="O3631" i="4" s="1"/>
  <c r="A3631" i="4"/>
  <c r="N3630" i="4"/>
  <c r="M3630" i="4"/>
  <c r="L3630" i="4"/>
  <c r="K3630" i="4"/>
  <c r="J3630" i="4"/>
  <c r="I3630" i="4"/>
  <c r="S3630" i="4" s="1"/>
  <c r="H3630" i="4"/>
  <c r="G3630" i="4"/>
  <c r="F3630" i="4"/>
  <c r="Q3630" i="4" s="1"/>
  <c r="E3630" i="4"/>
  <c r="D3630" i="4"/>
  <c r="C3630" i="4"/>
  <c r="B3630" i="4"/>
  <c r="O3630" i="4" s="1"/>
  <c r="A3630" i="4"/>
  <c r="N3629" i="4"/>
  <c r="M3629" i="4"/>
  <c r="L3629" i="4"/>
  <c r="K3629" i="4"/>
  <c r="J3629" i="4"/>
  <c r="I3629" i="4"/>
  <c r="S3629" i="4" s="1"/>
  <c r="H3629" i="4"/>
  <c r="G3629" i="4"/>
  <c r="F3629" i="4"/>
  <c r="Q3629" i="4" s="1"/>
  <c r="E3629" i="4"/>
  <c r="P3629" i="4" s="1"/>
  <c r="D3629" i="4"/>
  <c r="C3629" i="4"/>
  <c r="B3629" i="4"/>
  <c r="O3629" i="4" s="1"/>
  <c r="A3629" i="4"/>
  <c r="N3628" i="4"/>
  <c r="M3628" i="4"/>
  <c r="L3628" i="4"/>
  <c r="K3628" i="4"/>
  <c r="J3628" i="4"/>
  <c r="T3628" i="4" s="1"/>
  <c r="I3628" i="4"/>
  <c r="S3628" i="4" s="1"/>
  <c r="H3628" i="4"/>
  <c r="G3628" i="4"/>
  <c r="F3628" i="4"/>
  <c r="Q3628" i="4" s="1"/>
  <c r="E3628" i="4"/>
  <c r="D3628" i="4"/>
  <c r="C3628" i="4"/>
  <c r="B3628" i="4"/>
  <c r="O3628" i="4" s="1"/>
  <c r="A3628" i="4"/>
  <c r="T3627" i="4"/>
  <c r="O3627" i="4"/>
  <c r="N3627" i="4"/>
  <c r="M3627" i="4"/>
  <c r="L3627" i="4"/>
  <c r="K3627" i="4"/>
  <c r="J3627" i="4"/>
  <c r="I3627" i="4"/>
  <c r="S3627" i="4" s="1"/>
  <c r="H3627" i="4"/>
  <c r="G3627" i="4"/>
  <c r="F3627" i="4"/>
  <c r="Q3627" i="4" s="1"/>
  <c r="E3627" i="4"/>
  <c r="D3627" i="4"/>
  <c r="C3627" i="4"/>
  <c r="B3627" i="4"/>
  <c r="A3627" i="4"/>
  <c r="N3626" i="4"/>
  <c r="M3626" i="4"/>
  <c r="L3626" i="4"/>
  <c r="K3626" i="4"/>
  <c r="J3626" i="4"/>
  <c r="I3626" i="4"/>
  <c r="S3626" i="4" s="1"/>
  <c r="H3626" i="4"/>
  <c r="G3626" i="4"/>
  <c r="F3626" i="4"/>
  <c r="Q3626" i="4" s="1"/>
  <c r="E3626" i="4"/>
  <c r="P3626" i="4" s="1"/>
  <c r="D3626" i="4"/>
  <c r="C3626" i="4"/>
  <c r="B3626" i="4"/>
  <c r="A3626" i="4"/>
  <c r="N3625" i="4"/>
  <c r="M3625" i="4"/>
  <c r="L3625" i="4"/>
  <c r="K3625" i="4"/>
  <c r="J3625" i="4"/>
  <c r="I3625" i="4"/>
  <c r="S3625" i="4" s="1"/>
  <c r="H3625" i="4"/>
  <c r="G3625" i="4"/>
  <c r="F3625" i="4"/>
  <c r="Q3625" i="4" s="1"/>
  <c r="E3625" i="4"/>
  <c r="P3625" i="4" s="1"/>
  <c r="D3625" i="4"/>
  <c r="C3625" i="4"/>
  <c r="B3625" i="4"/>
  <c r="O3625" i="4" s="1"/>
  <c r="A3625" i="4"/>
  <c r="N3624" i="4"/>
  <c r="M3624" i="4"/>
  <c r="L3624" i="4"/>
  <c r="K3624" i="4"/>
  <c r="J3624" i="4"/>
  <c r="I3624" i="4"/>
  <c r="S3624" i="4" s="1"/>
  <c r="H3624" i="4"/>
  <c r="G3624" i="4"/>
  <c r="F3624" i="4"/>
  <c r="Q3624" i="4" s="1"/>
  <c r="E3624" i="4"/>
  <c r="D3624" i="4"/>
  <c r="C3624" i="4"/>
  <c r="B3624" i="4"/>
  <c r="O3624" i="4" s="1"/>
  <c r="A3624" i="4"/>
  <c r="N3623" i="4"/>
  <c r="M3623" i="4"/>
  <c r="L3623" i="4"/>
  <c r="K3623" i="4"/>
  <c r="J3623" i="4"/>
  <c r="I3623" i="4"/>
  <c r="S3623" i="4" s="1"/>
  <c r="H3623" i="4"/>
  <c r="G3623" i="4"/>
  <c r="F3623" i="4"/>
  <c r="Q3623" i="4" s="1"/>
  <c r="E3623" i="4"/>
  <c r="P3623" i="4" s="1"/>
  <c r="D3623" i="4"/>
  <c r="C3623" i="4"/>
  <c r="B3623" i="4"/>
  <c r="O3623" i="4" s="1"/>
  <c r="A3623" i="4"/>
  <c r="N3622" i="4"/>
  <c r="M3622" i="4"/>
  <c r="L3622" i="4"/>
  <c r="K3622" i="4"/>
  <c r="J3622" i="4"/>
  <c r="T3622" i="4" s="1"/>
  <c r="I3622" i="4"/>
  <c r="S3622" i="4" s="1"/>
  <c r="H3622" i="4"/>
  <c r="G3622" i="4"/>
  <c r="F3622" i="4"/>
  <c r="E3622" i="4"/>
  <c r="P3622" i="4" s="1"/>
  <c r="D3622" i="4"/>
  <c r="C3622" i="4"/>
  <c r="B3622" i="4"/>
  <c r="O3622" i="4" s="1"/>
  <c r="A3622" i="4"/>
  <c r="N3621" i="4"/>
  <c r="M3621" i="4"/>
  <c r="L3621" i="4"/>
  <c r="K3621" i="4"/>
  <c r="J3621" i="4"/>
  <c r="I3621" i="4"/>
  <c r="S3621" i="4" s="1"/>
  <c r="H3621" i="4"/>
  <c r="G3621" i="4"/>
  <c r="F3621" i="4"/>
  <c r="E3621" i="4"/>
  <c r="P3621" i="4" s="1"/>
  <c r="D3621" i="4"/>
  <c r="C3621" i="4"/>
  <c r="B3621" i="4"/>
  <c r="O3621" i="4" s="1"/>
  <c r="A3621" i="4"/>
  <c r="N3620" i="4"/>
  <c r="M3620" i="4"/>
  <c r="L3620" i="4"/>
  <c r="K3620" i="4"/>
  <c r="J3620" i="4"/>
  <c r="T3620" i="4" s="1"/>
  <c r="I3620" i="4"/>
  <c r="S3620" i="4" s="1"/>
  <c r="H3620" i="4"/>
  <c r="G3620" i="4"/>
  <c r="F3620" i="4"/>
  <c r="R3620" i="4" s="1"/>
  <c r="E3620" i="4"/>
  <c r="P3620" i="4" s="1"/>
  <c r="D3620" i="4"/>
  <c r="C3620" i="4"/>
  <c r="B3620" i="4"/>
  <c r="O3620" i="4" s="1"/>
  <c r="A3620" i="4"/>
  <c r="N3619" i="4"/>
  <c r="M3619" i="4"/>
  <c r="L3619" i="4"/>
  <c r="K3619" i="4"/>
  <c r="J3619" i="4"/>
  <c r="W3619" i="4" s="1"/>
  <c r="I3619" i="4"/>
  <c r="S3619" i="4" s="1"/>
  <c r="H3619" i="4"/>
  <c r="G3619" i="4"/>
  <c r="F3619" i="4"/>
  <c r="Q3619" i="4" s="1"/>
  <c r="E3619" i="4"/>
  <c r="D3619" i="4"/>
  <c r="C3619" i="4"/>
  <c r="B3619" i="4"/>
  <c r="U3619" i="4" s="1"/>
  <c r="V3619" i="4" s="1"/>
  <c r="X3619" i="4" s="1"/>
  <c r="A3619" i="4"/>
  <c r="Q3618" i="4"/>
  <c r="N3618" i="4"/>
  <c r="M3618" i="4"/>
  <c r="L3618" i="4"/>
  <c r="K3618" i="4"/>
  <c r="J3618" i="4"/>
  <c r="I3618" i="4"/>
  <c r="S3618" i="4" s="1"/>
  <c r="H3618" i="4"/>
  <c r="G3618" i="4"/>
  <c r="F3618" i="4"/>
  <c r="E3618" i="4"/>
  <c r="D3618" i="4"/>
  <c r="C3618" i="4"/>
  <c r="B3618" i="4"/>
  <c r="A3618" i="4"/>
  <c r="Q3617" i="4"/>
  <c r="N3617" i="4"/>
  <c r="M3617" i="4"/>
  <c r="L3617" i="4"/>
  <c r="K3617" i="4"/>
  <c r="J3617" i="4"/>
  <c r="T3617" i="4" s="1"/>
  <c r="I3617" i="4"/>
  <c r="S3617" i="4" s="1"/>
  <c r="H3617" i="4"/>
  <c r="G3617" i="4"/>
  <c r="F3617" i="4"/>
  <c r="E3617" i="4"/>
  <c r="D3617" i="4"/>
  <c r="C3617" i="4"/>
  <c r="B3617" i="4"/>
  <c r="A3617" i="4"/>
  <c r="O3616" i="4"/>
  <c r="N3616" i="4"/>
  <c r="M3616" i="4"/>
  <c r="L3616" i="4"/>
  <c r="K3616" i="4"/>
  <c r="J3616" i="4"/>
  <c r="T3616" i="4" s="1"/>
  <c r="I3616" i="4"/>
  <c r="S3616" i="4" s="1"/>
  <c r="H3616" i="4"/>
  <c r="G3616" i="4"/>
  <c r="F3616" i="4"/>
  <c r="Q3616" i="4" s="1"/>
  <c r="E3616" i="4"/>
  <c r="P3616" i="4" s="1"/>
  <c r="D3616" i="4"/>
  <c r="C3616" i="4"/>
  <c r="B3616" i="4"/>
  <c r="A3616" i="4"/>
  <c r="T3615" i="4"/>
  <c r="S3615" i="4"/>
  <c r="O3615" i="4"/>
  <c r="N3615" i="4"/>
  <c r="M3615" i="4"/>
  <c r="L3615" i="4"/>
  <c r="K3615" i="4"/>
  <c r="J3615" i="4"/>
  <c r="I3615" i="4"/>
  <c r="H3615" i="4"/>
  <c r="G3615" i="4"/>
  <c r="F3615" i="4"/>
  <c r="Q3615" i="4" s="1"/>
  <c r="E3615" i="4"/>
  <c r="D3615" i="4"/>
  <c r="C3615" i="4"/>
  <c r="B3615" i="4"/>
  <c r="A3615" i="4"/>
  <c r="W3614" i="4"/>
  <c r="O3614" i="4"/>
  <c r="N3614" i="4"/>
  <c r="M3614" i="4"/>
  <c r="L3614" i="4"/>
  <c r="K3614" i="4"/>
  <c r="J3614" i="4"/>
  <c r="T3614" i="4" s="1"/>
  <c r="I3614" i="4"/>
  <c r="S3614" i="4" s="1"/>
  <c r="H3614" i="4"/>
  <c r="G3614" i="4"/>
  <c r="F3614" i="4"/>
  <c r="Q3614" i="4" s="1"/>
  <c r="E3614" i="4"/>
  <c r="D3614" i="4"/>
  <c r="C3614" i="4"/>
  <c r="B3614" i="4"/>
  <c r="A3614" i="4"/>
  <c r="O3613" i="4"/>
  <c r="N3613" i="4"/>
  <c r="M3613" i="4"/>
  <c r="L3613" i="4"/>
  <c r="K3613" i="4"/>
  <c r="J3613" i="4"/>
  <c r="T3613" i="4" s="1"/>
  <c r="I3613" i="4"/>
  <c r="S3613" i="4" s="1"/>
  <c r="H3613" i="4"/>
  <c r="G3613" i="4"/>
  <c r="F3613" i="4"/>
  <c r="Q3613" i="4" s="1"/>
  <c r="E3613" i="4"/>
  <c r="D3613" i="4"/>
  <c r="C3613" i="4"/>
  <c r="B3613" i="4"/>
  <c r="A3613" i="4"/>
  <c r="O3612" i="4"/>
  <c r="N3612" i="4"/>
  <c r="M3612" i="4"/>
  <c r="L3612" i="4"/>
  <c r="K3612" i="4"/>
  <c r="J3612" i="4"/>
  <c r="T3612" i="4" s="1"/>
  <c r="I3612" i="4"/>
  <c r="H3612" i="4"/>
  <c r="G3612" i="4"/>
  <c r="F3612" i="4"/>
  <c r="Q3612" i="4" s="1"/>
  <c r="E3612" i="4"/>
  <c r="D3612" i="4"/>
  <c r="C3612" i="4"/>
  <c r="B3612" i="4"/>
  <c r="A3612" i="4"/>
  <c r="T3611" i="4"/>
  <c r="Q3611" i="4"/>
  <c r="O3611" i="4"/>
  <c r="N3611" i="4"/>
  <c r="M3611" i="4"/>
  <c r="L3611" i="4"/>
  <c r="K3611" i="4"/>
  <c r="J3611" i="4"/>
  <c r="I3611" i="4"/>
  <c r="H3611" i="4"/>
  <c r="G3611" i="4"/>
  <c r="F3611" i="4"/>
  <c r="E3611" i="4"/>
  <c r="P3611" i="4" s="1"/>
  <c r="D3611" i="4"/>
  <c r="C3611" i="4"/>
  <c r="B3611" i="4"/>
  <c r="A3611" i="4"/>
  <c r="O3610" i="4"/>
  <c r="N3610" i="4"/>
  <c r="M3610" i="4"/>
  <c r="L3610" i="4"/>
  <c r="K3610" i="4"/>
  <c r="J3610" i="4"/>
  <c r="T3610" i="4" s="1"/>
  <c r="I3610" i="4"/>
  <c r="H3610" i="4"/>
  <c r="G3610" i="4"/>
  <c r="F3610" i="4"/>
  <c r="Q3610" i="4" s="1"/>
  <c r="E3610" i="4"/>
  <c r="D3610" i="4"/>
  <c r="C3610" i="4"/>
  <c r="B3610" i="4"/>
  <c r="A3610" i="4"/>
  <c r="N3609" i="4"/>
  <c r="M3609" i="4"/>
  <c r="L3609" i="4"/>
  <c r="K3609" i="4"/>
  <c r="J3609" i="4"/>
  <c r="I3609" i="4"/>
  <c r="S3609" i="4" s="1"/>
  <c r="H3609" i="4"/>
  <c r="G3609" i="4"/>
  <c r="F3609" i="4"/>
  <c r="Q3609" i="4" s="1"/>
  <c r="E3609" i="4"/>
  <c r="D3609" i="4"/>
  <c r="C3609" i="4"/>
  <c r="B3609" i="4"/>
  <c r="O3609" i="4" s="1"/>
  <c r="A3609" i="4"/>
  <c r="N3608" i="4"/>
  <c r="M3608" i="4"/>
  <c r="L3608" i="4"/>
  <c r="K3608" i="4"/>
  <c r="J3608" i="4"/>
  <c r="T3608" i="4" s="1"/>
  <c r="I3608" i="4"/>
  <c r="S3608" i="4" s="1"/>
  <c r="H3608" i="4"/>
  <c r="G3608" i="4"/>
  <c r="F3608" i="4"/>
  <c r="Q3608" i="4" s="1"/>
  <c r="E3608" i="4"/>
  <c r="P3608" i="4" s="1"/>
  <c r="D3608" i="4"/>
  <c r="C3608" i="4"/>
  <c r="B3608" i="4"/>
  <c r="O3608" i="4" s="1"/>
  <c r="A3608" i="4"/>
  <c r="N3607" i="4"/>
  <c r="M3607" i="4"/>
  <c r="L3607" i="4"/>
  <c r="K3607" i="4"/>
  <c r="J3607" i="4"/>
  <c r="I3607" i="4"/>
  <c r="S3607" i="4" s="1"/>
  <c r="H3607" i="4"/>
  <c r="G3607" i="4"/>
  <c r="F3607" i="4"/>
  <c r="Q3607" i="4" s="1"/>
  <c r="E3607" i="4"/>
  <c r="D3607" i="4"/>
  <c r="C3607" i="4"/>
  <c r="B3607" i="4"/>
  <c r="O3607" i="4" s="1"/>
  <c r="A3607" i="4"/>
  <c r="P3606" i="4"/>
  <c r="N3606" i="4"/>
  <c r="M3606" i="4"/>
  <c r="L3606" i="4"/>
  <c r="K3606" i="4"/>
  <c r="J3606" i="4"/>
  <c r="T3606" i="4" s="1"/>
  <c r="I3606" i="4"/>
  <c r="H3606" i="4"/>
  <c r="G3606" i="4"/>
  <c r="F3606" i="4"/>
  <c r="Q3606" i="4" s="1"/>
  <c r="E3606" i="4"/>
  <c r="D3606" i="4"/>
  <c r="C3606" i="4"/>
  <c r="B3606" i="4"/>
  <c r="A3606" i="4"/>
  <c r="W3605" i="4"/>
  <c r="N3605" i="4"/>
  <c r="M3605" i="4"/>
  <c r="L3605" i="4"/>
  <c r="K3605" i="4"/>
  <c r="J3605" i="4"/>
  <c r="T3605" i="4" s="1"/>
  <c r="I3605" i="4"/>
  <c r="S3605" i="4" s="1"/>
  <c r="H3605" i="4"/>
  <c r="G3605" i="4"/>
  <c r="F3605" i="4"/>
  <c r="Q3605" i="4" s="1"/>
  <c r="E3605" i="4"/>
  <c r="D3605" i="4"/>
  <c r="C3605" i="4"/>
  <c r="B3605" i="4"/>
  <c r="O3605" i="4" s="1"/>
  <c r="A3605" i="4"/>
  <c r="N3604" i="4"/>
  <c r="M3604" i="4"/>
  <c r="L3604" i="4"/>
  <c r="K3604" i="4"/>
  <c r="J3604" i="4"/>
  <c r="T3604" i="4" s="1"/>
  <c r="I3604" i="4"/>
  <c r="S3604" i="4" s="1"/>
  <c r="H3604" i="4"/>
  <c r="G3604" i="4"/>
  <c r="F3604" i="4"/>
  <c r="Q3604" i="4" s="1"/>
  <c r="E3604" i="4"/>
  <c r="D3604" i="4"/>
  <c r="C3604" i="4"/>
  <c r="B3604" i="4"/>
  <c r="O3604" i="4" s="1"/>
  <c r="A3604" i="4"/>
  <c r="N3603" i="4"/>
  <c r="M3603" i="4"/>
  <c r="L3603" i="4"/>
  <c r="K3603" i="4"/>
  <c r="J3603" i="4"/>
  <c r="I3603" i="4"/>
  <c r="S3603" i="4" s="1"/>
  <c r="H3603" i="4"/>
  <c r="G3603" i="4"/>
  <c r="F3603" i="4"/>
  <c r="Q3603" i="4" s="1"/>
  <c r="E3603" i="4"/>
  <c r="D3603" i="4"/>
  <c r="C3603" i="4"/>
  <c r="B3603" i="4"/>
  <c r="A3603" i="4"/>
  <c r="N3602" i="4"/>
  <c r="M3602" i="4"/>
  <c r="L3602" i="4"/>
  <c r="K3602" i="4"/>
  <c r="J3602" i="4"/>
  <c r="I3602" i="4"/>
  <c r="S3602" i="4" s="1"/>
  <c r="H3602" i="4"/>
  <c r="G3602" i="4"/>
  <c r="F3602" i="4"/>
  <c r="Q3602" i="4" s="1"/>
  <c r="E3602" i="4"/>
  <c r="D3602" i="4"/>
  <c r="C3602" i="4"/>
  <c r="B3602" i="4"/>
  <c r="O3602" i="4" s="1"/>
  <c r="A3602" i="4"/>
  <c r="Q3601" i="4"/>
  <c r="N3601" i="4"/>
  <c r="M3601" i="4"/>
  <c r="L3601" i="4"/>
  <c r="K3601" i="4"/>
  <c r="J3601" i="4"/>
  <c r="I3601" i="4"/>
  <c r="S3601" i="4" s="1"/>
  <c r="H3601" i="4"/>
  <c r="G3601" i="4"/>
  <c r="F3601" i="4"/>
  <c r="E3601" i="4"/>
  <c r="D3601" i="4"/>
  <c r="C3601" i="4"/>
  <c r="B3601" i="4"/>
  <c r="O3601" i="4" s="1"/>
  <c r="A3601" i="4"/>
  <c r="S3600" i="4"/>
  <c r="O3600" i="4"/>
  <c r="N3600" i="4"/>
  <c r="M3600" i="4"/>
  <c r="L3600" i="4"/>
  <c r="K3600" i="4"/>
  <c r="J3600" i="4"/>
  <c r="T3600" i="4" s="1"/>
  <c r="I3600" i="4"/>
  <c r="H3600" i="4"/>
  <c r="G3600" i="4"/>
  <c r="F3600" i="4"/>
  <c r="E3600" i="4"/>
  <c r="P3600" i="4" s="1"/>
  <c r="D3600" i="4"/>
  <c r="C3600" i="4"/>
  <c r="B3600" i="4"/>
  <c r="A3600" i="4"/>
  <c r="S3599" i="4"/>
  <c r="N3599" i="4"/>
  <c r="M3599" i="4"/>
  <c r="L3599" i="4"/>
  <c r="K3599" i="4"/>
  <c r="J3599" i="4"/>
  <c r="I3599" i="4"/>
  <c r="H3599" i="4"/>
  <c r="G3599" i="4"/>
  <c r="F3599" i="4"/>
  <c r="Q3599" i="4" s="1"/>
  <c r="E3599" i="4"/>
  <c r="P3599" i="4" s="1"/>
  <c r="D3599" i="4"/>
  <c r="C3599" i="4"/>
  <c r="B3599" i="4"/>
  <c r="A3599" i="4"/>
  <c r="N3598" i="4"/>
  <c r="M3598" i="4"/>
  <c r="L3598" i="4"/>
  <c r="K3598" i="4"/>
  <c r="J3598" i="4"/>
  <c r="T3598" i="4" s="1"/>
  <c r="I3598" i="4"/>
  <c r="H3598" i="4"/>
  <c r="G3598" i="4"/>
  <c r="F3598" i="4"/>
  <c r="Q3598" i="4" s="1"/>
  <c r="E3598" i="4"/>
  <c r="P3598" i="4" s="1"/>
  <c r="D3598" i="4"/>
  <c r="C3598" i="4"/>
  <c r="B3598" i="4"/>
  <c r="O3598" i="4" s="1"/>
  <c r="A3598" i="4"/>
  <c r="N3597" i="4"/>
  <c r="M3597" i="4"/>
  <c r="L3597" i="4"/>
  <c r="K3597" i="4"/>
  <c r="J3597" i="4"/>
  <c r="I3597" i="4"/>
  <c r="S3597" i="4" s="1"/>
  <c r="H3597" i="4"/>
  <c r="G3597" i="4"/>
  <c r="F3597" i="4"/>
  <c r="Q3597" i="4" s="1"/>
  <c r="E3597" i="4"/>
  <c r="R3597" i="4" s="1"/>
  <c r="D3597" i="4"/>
  <c r="C3597" i="4"/>
  <c r="B3597" i="4"/>
  <c r="O3597" i="4" s="1"/>
  <c r="A3597" i="4"/>
  <c r="N3596" i="4"/>
  <c r="M3596" i="4"/>
  <c r="L3596" i="4"/>
  <c r="K3596" i="4"/>
  <c r="J3596" i="4"/>
  <c r="T3596" i="4" s="1"/>
  <c r="I3596" i="4"/>
  <c r="S3596" i="4" s="1"/>
  <c r="H3596" i="4"/>
  <c r="G3596" i="4"/>
  <c r="F3596" i="4"/>
  <c r="R3596" i="4" s="1"/>
  <c r="E3596" i="4"/>
  <c r="P3596" i="4" s="1"/>
  <c r="D3596" i="4"/>
  <c r="C3596" i="4"/>
  <c r="B3596" i="4"/>
  <c r="O3596" i="4" s="1"/>
  <c r="A3596" i="4"/>
  <c r="N3595" i="4"/>
  <c r="M3595" i="4"/>
  <c r="L3595" i="4"/>
  <c r="K3595" i="4"/>
  <c r="J3595" i="4"/>
  <c r="I3595" i="4"/>
  <c r="S3595" i="4" s="1"/>
  <c r="H3595" i="4"/>
  <c r="G3595" i="4"/>
  <c r="F3595" i="4"/>
  <c r="E3595" i="4"/>
  <c r="P3595" i="4" s="1"/>
  <c r="D3595" i="4"/>
  <c r="C3595" i="4"/>
  <c r="B3595" i="4"/>
  <c r="O3595" i="4" s="1"/>
  <c r="A3595" i="4"/>
  <c r="Q3594" i="4"/>
  <c r="N3594" i="4"/>
  <c r="M3594" i="4"/>
  <c r="L3594" i="4"/>
  <c r="K3594" i="4"/>
  <c r="J3594" i="4"/>
  <c r="T3594" i="4" s="1"/>
  <c r="I3594" i="4"/>
  <c r="S3594" i="4" s="1"/>
  <c r="H3594" i="4"/>
  <c r="G3594" i="4"/>
  <c r="F3594" i="4"/>
  <c r="E3594" i="4"/>
  <c r="D3594" i="4"/>
  <c r="C3594" i="4"/>
  <c r="B3594" i="4"/>
  <c r="A3594" i="4"/>
  <c r="S3593" i="4"/>
  <c r="N3593" i="4"/>
  <c r="M3593" i="4"/>
  <c r="L3593" i="4"/>
  <c r="K3593" i="4"/>
  <c r="J3593" i="4"/>
  <c r="I3593" i="4"/>
  <c r="H3593" i="4"/>
  <c r="G3593" i="4"/>
  <c r="F3593" i="4"/>
  <c r="Q3593" i="4" s="1"/>
  <c r="E3593" i="4"/>
  <c r="D3593" i="4"/>
  <c r="C3593" i="4"/>
  <c r="B3593" i="4"/>
  <c r="O3593" i="4" s="1"/>
  <c r="A3593" i="4"/>
  <c r="R3592" i="4"/>
  <c r="O3592" i="4"/>
  <c r="N3592" i="4"/>
  <c r="M3592" i="4"/>
  <c r="L3592" i="4"/>
  <c r="K3592" i="4"/>
  <c r="J3592" i="4"/>
  <c r="T3592" i="4" s="1"/>
  <c r="I3592" i="4"/>
  <c r="S3592" i="4" s="1"/>
  <c r="H3592" i="4"/>
  <c r="G3592" i="4"/>
  <c r="F3592" i="4"/>
  <c r="Q3592" i="4" s="1"/>
  <c r="E3592" i="4"/>
  <c r="P3592" i="4" s="1"/>
  <c r="D3592" i="4"/>
  <c r="C3592" i="4"/>
  <c r="B3592" i="4"/>
  <c r="A3592" i="4"/>
  <c r="P3591" i="4"/>
  <c r="O3591" i="4"/>
  <c r="N3591" i="4"/>
  <c r="M3591" i="4"/>
  <c r="L3591" i="4"/>
  <c r="K3591" i="4"/>
  <c r="J3591" i="4"/>
  <c r="I3591" i="4"/>
  <c r="S3591" i="4" s="1"/>
  <c r="H3591" i="4"/>
  <c r="G3591" i="4"/>
  <c r="F3591" i="4"/>
  <c r="Q3591" i="4" s="1"/>
  <c r="E3591" i="4"/>
  <c r="D3591" i="4"/>
  <c r="C3591" i="4"/>
  <c r="B3591" i="4"/>
  <c r="A3591" i="4"/>
  <c r="T3590" i="4"/>
  <c r="O3590" i="4"/>
  <c r="N3590" i="4"/>
  <c r="M3590" i="4"/>
  <c r="L3590" i="4"/>
  <c r="K3590" i="4"/>
  <c r="J3590" i="4"/>
  <c r="I3590" i="4"/>
  <c r="S3590" i="4" s="1"/>
  <c r="H3590" i="4"/>
  <c r="G3590" i="4"/>
  <c r="F3590" i="4"/>
  <c r="Q3590" i="4" s="1"/>
  <c r="E3590" i="4"/>
  <c r="D3590" i="4"/>
  <c r="C3590" i="4"/>
  <c r="B3590" i="4"/>
  <c r="A3590" i="4"/>
  <c r="O3589" i="4"/>
  <c r="N3589" i="4"/>
  <c r="M3589" i="4"/>
  <c r="L3589" i="4"/>
  <c r="K3589" i="4"/>
  <c r="J3589" i="4"/>
  <c r="T3589" i="4" s="1"/>
  <c r="I3589" i="4"/>
  <c r="S3589" i="4" s="1"/>
  <c r="H3589" i="4"/>
  <c r="G3589" i="4"/>
  <c r="F3589" i="4"/>
  <c r="Q3589" i="4" s="1"/>
  <c r="E3589" i="4"/>
  <c r="D3589" i="4"/>
  <c r="C3589" i="4"/>
  <c r="B3589" i="4"/>
  <c r="A3589" i="4"/>
  <c r="N3588" i="4"/>
  <c r="M3588" i="4"/>
  <c r="L3588" i="4"/>
  <c r="K3588" i="4"/>
  <c r="J3588" i="4"/>
  <c r="T3588" i="4" s="1"/>
  <c r="I3588" i="4"/>
  <c r="S3588" i="4" s="1"/>
  <c r="H3588" i="4"/>
  <c r="G3588" i="4"/>
  <c r="F3588" i="4"/>
  <c r="Q3588" i="4" s="1"/>
  <c r="E3588" i="4"/>
  <c r="D3588" i="4"/>
  <c r="C3588" i="4"/>
  <c r="B3588" i="4"/>
  <c r="O3588" i="4" s="1"/>
  <c r="A3588" i="4"/>
  <c r="S3587" i="4"/>
  <c r="N3587" i="4"/>
  <c r="M3587" i="4"/>
  <c r="L3587" i="4"/>
  <c r="K3587" i="4"/>
  <c r="J3587" i="4"/>
  <c r="W3587" i="4" s="1"/>
  <c r="I3587" i="4"/>
  <c r="H3587" i="4"/>
  <c r="G3587" i="4"/>
  <c r="F3587" i="4"/>
  <c r="Q3587" i="4" s="1"/>
  <c r="E3587" i="4"/>
  <c r="P3587" i="4" s="1"/>
  <c r="D3587" i="4"/>
  <c r="C3587" i="4"/>
  <c r="B3587" i="4"/>
  <c r="A3587" i="4"/>
  <c r="S3586" i="4"/>
  <c r="Q3586" i="4"/>
  <c r="N3586" i="4"/>
  <c r="M3586" i="4"/>
  <c r="L3586" i="4"/>
  <c r="K3586" i="4"/>
  <c r="J3586" i="4"/>
  <c r="W3586" i="4" s="1"/>
  <c r="I3586" i="4"/>
  <c r="H3586" i="4"/>
  <c r="G3586" i="4"/>
  <c r="F3586" i="4"/>
  <c r="E3586" i="4"/>
  <c r="P3586" i="4" s="1"/>
  <c r="D3586" i="4"/>
  <c r="C3586" i="4"/>
  <c r="B3586" i="4"/>
  <c r="A3586" i="4"/>
  <c r="N3585" i="4"/>
  <c r="M3585" i="4"/>
  <c r="L3585" i="4"/>
  <c r="K3585" i="4"/>
  <c r="J3585" i="4"/>
  <c r="I3585" i="4"/>
  <c r="S3585" i="4" s="1"/>
  <c r="H3585" i="4"/>
  <c r="G3585" i="4"/>
  <c r="F3585" i="4"/>
  <c r="E3585" i="4"/>
  <c r="P3585" i="4" s="1"/>
  <c r="D3585" i="4"/>
  <c r="C3585" i="4"/>
  <c r="B3585" i="4"/>
  <c r="O3585" i="4" s="1"/>
  <c r="A3585" i="4"/>
  <c r="N3584" i="4"/>
  <c r="M3584" i="4"/>
  <c r="L3584" i="4"/>
  <c r="K3584" i="4"/>
  <c r="J3584" i="4"/>
  <c r="I3584" i="4"/>
  <c r="S3584" i="4" s="1"/>
  <c r="H3584" i="4"/>
  <c r="G3584" i="4"/>
  <c r="F3584" i="4"/>
  <c r="Q3584" i="4" s="1"/>
  <c r="E3584" i="4"/>
  <c r="P3584" i="4" s="1"/>
  <c r="D3584" i="4"/>
  <c r="C3584" i="4"/>
  <c r="B3584" i="4"/>
  <c r="O3584" i="4" s="1"/>
  <c r="A3584" i="4"/>
  <c r="S3583" i="4"/>
  <c r="N3583" i="4"/>
  <c r="M3583" i="4"/>
  <c r="L3583" i="4"/>
  <c r="K3583" i="4"/>
  <c r="J3583" i="4"/>
  <c r="T3583" i="4" s="1"/>
  <c r="I3583" i="4"/>
  <c r="H3583" i="4"/>
  <c r="G3583" i="4"/>
  <c r="F3583" i="4"/>
  <c r="Q3583" i="4" s="1"/>
  <c r="E3583" i="4"/>
  <c r="D3583" i="4"/>
  <c r="C3583" i="4"/>
  <c r="B3583" i="4"/>
  <c r="O3583" i="4" s="1"/>
  <c r="A3583" i="4"/>
  <c r="Q3582" i="4"/>
  <c r="N3582" i="4"/>
  <c r="M3582" i="4"/>
  <c r="L3582" i="4"/>
  <c r="K3582" i="4"/>
  <c r="J3582" i="4"/>
  <c r="T3582" i="4" s="1"/>
  <c r="I3582" i="4"/>
  <c r="H3582" i="4"/>
  <c r="G3582" i="4"/>
  <c r="F3582" i="4"/>
  <c r="E3582" i="4"/>
  <c r="D3582" i="4"/>
  <c r="C3582" i="4"/>
  <c r="B3582" i="4"/>
  <c r="O3582" i="4" s="1"/>
  <c r="A3582" i="4"/>
  <c r="N3581" i="4"/>
  <c r="M3581" i="4"/>
  <c r="L3581" i="4"/>
  <c r="K3581" i="4"/>
  <c r="J3581" i="4"/>
  <c r="I3581" i="4"/>
  <c r="S3581" i="4" s="1"/>
  <c r="H3581" i="4"/>
  <c r="G3581" i="4"/>
  <c r="F3581" i="4"/>
  <c r="E3581" i="4"/>
  <c r="P3581" i="4" s="1"/>
  <c r="D3581" i="4"/>
  <c r="C3581" i="4"/>
  <c r="B3581" i="4"/>
  <c r="O3581" i="4" s="1"/>
  <c r="A3581" i="4"/>
  <c r="N3580" i="4"/>
  <c r="M3580" i="4"/>
  <c r="L3580" i="4"/>
  <c r="K3580" i="4"/>
  <c r="J3580" i="4"/>
  <c r="I3580" i="4"/>
  <c r="S3580" i="4" s="1"/>
  <c r="H3580" i="4"/>
  <c r="G3580" i="4"/>
  <c r="F3580" i="4"/>
  <c r="Q3580" i="4" s="1"/>
  <c r="E3580" i="4"/>
  <c r="R3580" i="4" s="1"/>
  <c r="D3580" i="4"/>
  <c r="C3580" i="4"/>
  <c r="B3580" i="4"/>
  <c r="O3580" i="4" s="1"/>
  <c r="A3580" i="4"/>
  <c r="O3579" i="4"/>
  <c r="N3579" i="4"/>
  <c r="M3579" i="4"/>
  <c r="L3579" i="4"/>
  <c r="K3579" i="4"/>
  <c r="J3579" i="4"/>
  <c r="I3579" i="4"/>
  <c r="S3579" i="4" s="1"/>
  <c r="H3579" i="4"/>
  <c r="G3579" i="4"/>
  <c r="F3579" i="4"/>
  <c r="Q3579" i="4" s="1"/>
  <c r="E3579" i="4"/>
  <c r="D3579" i="4"/>
  <c r="C3579" i="4"/>
  <c r="B3579" i="4"/>
  <c r="A3579" i="4"/>
  <c r="O3578" i="4"/>
  <c r="N3578" i="4"/>
  <c r="M3578" i="4"/>
  <c r="L3578" i="4"/>
  <c r="K3578" i="4"/>
  <c r="J3578" i="4"/>
  <c r="I3578" i="4"/>
  <c r="S3578" i="4" s="1"/>
  <c r="H3578" i="4"/>
  <c r="G3578" i="4"/>
  <c r="F3578" i="4"/>
  <c r="Q3578" i="4" s="1"/>
  <c r="E3578" i="4"/>
  <c r="D3578" i="4"/>
  <c r="C3578" i="4"/>
  <c r="B3578" i="4"/>
  <c r="A3578" i="4"/>
  <c r="T3577" i="4"/>
  <c r="N3577" i="4"/>
  <c r="M3577" i="4"/>
  <c r="L3577" i="4"/>
  <c r="K3577" i="4"/>
  <c r="J3577" i="4"/>
  <c r="I3577" i="4"/>
  <c r="S3577" i="4" s="1"/>
  <c r="H3577" i="4"/>
  <c r="G3577" i="4"/>
  <c r="F3577" i="4"/>
  <c r="E3577" i="4"/>
  <c r="P3577" i="4" s="1"/>
  <c r="D3577" i="4"/>
  <c r="C3577" i="4"/>
  <c r="B3577" i="4"/>
  <c r="O3577" i="4" s="1"/>
  <c r="A3577" i="4"/>
  <c r="N3576" i="4"/>
  <c r="M3576" i="4"/>
  <c r="L3576" i="4"/>
  <c r="K3576" i="4"/>
  <c r="J3576" i="4"/>
  <c r="W3576" i="4" s="1"/>
  <c r="I3576" i="4"/>
  <c r="S3576" i="4" s="1"/>
  <c r="H3576" i="4"/>
  <c r="G3576" i="4"/>
  <c r="F3576" i="4"/>
  <c r="Q3576" i="4" s="1"/>
  <c r="E3576" i="4"/>
  <c r="P3576" i="4" s="1"/>
  <c r="D3576" i="4"/>
  <c r="C3576" i="4"/>
  <c r="B3576" i="4"/>
  <c r="A3576" i="4"/>
  <c r="N3575" i="4"/>
  <c r="M3575" i="4"/>
  <c r="L3575" i="4"/>
  <c r="K3575" i="4"/>
  <c r="J3575" i="4"/>
  <c r="T3575" i="4" s="1"/>
  <c r="I3575" i="4"/>
  <c r="S3575" i="4" s="1"/>
  <c r="H3575" i="4"/>
  <c r="G3575" i="4"/>
  <c r="F3575" i="4"/>
  <c r="Q3575" i="4" s="1"/>
  <c r="E3575" i="4"/>
  <c r="P3575" i="4" s="1"/>
  <c r="D3575" i="4"/>
  <c r="C3575" i="4"/>
  <c r="B3575" i="4"/>
  <c r="O3575" i="4" s="1"/>
  <c r="A3575" i="4"/>
  <c r="Q3574" i="4"/>
  <c r="N3574" i="4"/>
  <c r="M3574" i="4"/>
  <c r="L3574" i="4"/>
  <c r="K3574" i="4"/>
  <c r="J3574" i="4"/>
  <c r="T3574" i="4" s="1"/>
  <c r="I3574" i="4"/>
  <c r="H3574" i="4"/>
  <c r="G3574" i="4"/>
  <c r="F3574" i="4"/>
  <c r="E3574" i="4"/>
  <c r="D3574" i="4"/>
  <c r="C3574" i="4"/>
  <c r="B3574" i="4"/>
  <c r="O3574" i="4" s="1"/>
  <c r="A3574" i="4"/>
  <c r="Q3573" i="4"/>
  <c r="O3573" i="4"/>
  <c r="N3573" i="4"/>
  <c r="M3573" i="4"/>
  <c r="L3573" i="4"/>
  <c r="K3573" i="4"/>
  <c r="J3573" i="4"/>
  <c r="T3573" i="4" s="1"/>
  <c r="I3573" i="4"/>
  <c r="S3573" i="4" s="1"/>
  <c r="H3573" i="4"/>
  <c r="G3573" i="4"/>
  <c r="F3573" i="4"/>
  <c r="E3573" i="4"/>
  <c r="D3573" i="4"/>
  <c r="C3573" i="4"/>
  <c r="B3573" i="4"/>
  <c r="A3573" i="4"/>
  <c r="N3572" i="4"/>
  <c r="M3572" i="4"/>
  <c r="L3572" i="4"/>
  <c r="K3572" i="4"/>
  <c r="J3572" i="4"/>
  <c r="T3572" i="4" s="1"/>
  <c r="I3572" i="4"/>
  <c r="S3572" i="4" s="1"/>
  <c r="H3572" i="4"/>
  <c r="G3572" i="4"/>
  <c r="F3572" i="4"/>
  <c r="E3572" i="4"/>
  <c r="P3572" i="4" s="1"/>
  <c r="D3572" i="4"/>
  <c r="C3572" i="4"/>
  <c r="B3572" i="4"/>
  <c r="A3572" i="4"/>
  <c r="N3571" i="4"/>
  <c r="M3571" i="4"/>
  <c r="L3571" i="4"/>
  <c r="K3571" i="4"/>
  <c r="J3571" i="4"/>
  <c r="I3571" i="4"/>
  <c r="S3571" i="4" s="1"/>
  <c r="H3571" i="4"/>
  <c r="G3571" i="4"/>
  <c r="F3571" i="4"/>
  <c r="E3571" i="4"/>
  <c r="P3571" i="4" s="1"/>
  <c r="D3571" i="4"/>
  <c r="C3571" i="4"/>
  <c r="B3571" i="4"/>
  <c r="O3571" i="4" s="1"/>
  <c r="A3571" i="4"/>
  <c r="O3570" i="4"/>
  <c r="N3570" i="4"/>
  <c r="M3570" i="4"/>
  <c r="L3570" i="4"/>
  <c r="K3570" i="4"/>
  <c r="J3570" i="4"/>
  <c r="T3570" i="4" s="1"/>
  <c r="I3570" i="4"/>
  <c r="S3570" i="4" s="1"/>
  <c r="H3570" i="4"/>
  <c r="G3570" i="4"/>
  <c r="F3570" i="4"/>
  <c r="Q3570" i="4" s="1"/>
  <c r="E3570" i="4"/>
  <c r="R3570" i="4" s="1"/>
  <c r="D3570" i="4"/>
  <c r="C3570" i="4"/>
  <c r="B3570" i="4"/>
  <c r="A3570" i="4"/>
  <c r="N3569" i="4"/>
  <c r="M3569" i="4"/>
  <c r="L3569" i="4"/>
  <c r="K3569" i="4"/>
  <c r="J3569" i="4"/>
  <c r="T3569" i="4" s="1"/>
  <c r="I3569" i="4"/>
  <c r="S3569" i="4" s="1"/>
  <c r="H3569" i="4"/>
  <c r="G3569" i="4"/>
  <c r="F3569" i="4"/>
  <c r="Q3569" i="4" s="1"/>
  <c r="E3569" i="4"/>
  <c r="R3569" i="4" s="1"/>
  <c r="D3569" i="4"/>
  <c r="C3569" i="4"/>
  <c r="B3569" i="4"/>
  <c r="O3569" i="4" s="1"/>
  <c r="A3569" i="4"/>
  <c r="N3568" i="4"/>
  <c r="M3568" i="4"/>
  <c r="L3568" i="4"/>
  <c r="K3568" i="4"/>
  <c r="J3568" i="4"/>
  <c r="I3568" i="4"/>
  <c r="S3568" i="4" s="1"/>
  <c r="H3568" i="4"/>
  <c r="G3568" i="4"/>
  <c r="F3568" i="4"/>
  <c r="Q3568" i="4" s="1"/>
  <c r="E3568" i="4"/>
  <c r="D3568" i="4"/>
  <c r="C3568" i="4"/>
  <c r="B3568" i="4"/>
  <c r="O3568" i="4" s="1"/>
  <c r="A3568" i="4"/>
  <c r="S3567" i="4"/>
  <c r="N3567" i="4"/>
  <c r="M3567" i="4"/>
  <c r="L3567" i="4"/>
  <c r="K3567" i="4"/>
  <c r="J3567" i="4"/>
  <c r="I3567" i="4"/>
  <c r="H3567" i="4"/>
  <c r="G3567" i="4"/>
  <c r="F3567" i="4"/>
  <c r="Q3567" i="4" s="1"/>
  <c r="E3567" i="4"/>
  <c r="P3567" i="4" s="1"/>
  <c r="D3567" i="4"/>
  <c r="C3567" i="4"/>
  <c r="B3567" i="4"/>
  <c r="A3567" i="4"/>
  <c r="N3566" i="4"/>
  <c r="M3566" i="4"/>
  <c r="L3566" i="4"/>
  <c r="K3566" i="4"/>
  <c r="J3566" i="4"/>
  <c r="T3566" i="4" s="1"/>
  <c r="I3566" i="4"/>
  <c r="S3566" i="4" s="1"/>
  <c r="H3566" i="4"/>
  <c r="G3566" i="4"/>
  <c r="F3566" i="4"/>
  <c r="Q3566" i="4" s="1"/>
  <c r="E3566" i="4"/>
  <c r="D3566" i="4"/>
  <c r="C3566" i="4"/>
  <c r="B3566" i="4"/>
  <c r="O3566" i="4" s="1"/>
  <c r="A3566" i="4"/>
  <c r="T3565" i="4"/>
  <c r="N3565" i="4"/>
  <c r="M3565" i="4"/>
  <c r="L3565" i="4"/>
  <c r="K3565" i="4"/>
  <c r="J3565" i="4"/>
  <c r="I3565" i="4"/>
  <c r="S3565" i="4" s="1"/>
  <c r="H3565" i="4"/>
  <c r="G3565" i="4"/>
  <c r="F3565" i="4"/>
  <c r="Q3565" i="4" s="1"/>
  <c r="E3565" i="4"/>
  <c r="P3565" i="4" s="1"/>
  <c r="D3565" i="4"/>
  <c r="C3565" i="4"/>
  <c r="B3565" i="4"/>
  <c r="A3565" i="4"/>
  <c r="Q3564" i="4"/>
  <c r="N3564" i="4"/>
  <c r="M3564" i="4"/>
  <c r="L3564" i="4"/>
  <c r="K3564" i="4"/>
  <c r="J3564" i="4"/>
  <c r="T3564" i="4" s="1"/>
  <c r="I3564" i="4"/>
  <c r="S3564" i="4" s="1"/>
  <c r="H3564" i="4"/>
  <c r="G3564" i="4"/>
  <c r="F3564" i="4"/>
  <c r="E3564" i="4"/>
  <c r="D3564" i="4"/>
  <c r="C3564" i="4"/>
  <c r="B3564" i="4"/>
  <c r="O3564" i="4" s="1"/>
  <c r="A3564" i="4"/>
  <c r="O3563" i="4"/>
  <c r="N3563" i="4"/>
  <c r="M3563" i="4"/>
  <c r="L3563" i="4"/>
  <c r="K3563" i="4"/>
  <c r="J3563" i="4"/>
  <c r="I3563" i="4"/>
  <c r="S3563" i="4" s="1"/>
  <c r="H3563" i="4"/>
  <c r="G3563" i="4"/>
  <c r="F3563" i="4"/>
  <c r="Q3563" i="4" s="1"/>
  <c r="E3563" i="4"/>
  <c r="D3563" i="4"/>
  <c r="C3563" i="4"/>
  <c r="B3563" i="4"/>
  <c r="A3563" i="4"/>
  <c r="N3562" i="4"/>
  <c r="M3562" i="4"/>
  <c r="L3562" i="4"/>
  <c r="K3562" i="4"/>
  <c r="J3562" i="4"/>
  <c r="T3562" i="4" s="1"/>
  <c r="I3562" i="4"/>
  <c r="S3562" i="4" s="1"/>
  <c r="H3562" i="4"/>
  <c r="G3562" i="4"/>
  <c r="F3562" i="4"/>
  <c r="Q3562" i="4" s="1"/>
  <c r="E3562" i="4"/>
  <c r="D3562" i="4"/>
  <c r="C3562" i="4"/>
  <c r="B3562" i="4"/>
  <c r="O3562" i="4" s="1"/>
  <c r="A3562" i="4"/>
  <c r="N3561" i="4"/>
  <c r="M3561" i="4"/>
  <c r="L3561" i="4"/>
  <c r="K3561" i="4"/>
  <c r="J3561" i="4"/>
  <c r="T3561" i="4" s="1"/>
  <c r="I3561" i="4"/>
  <c r="S3561" i="4" s="1"/>
  <c r="H3561" i="4"/>
  <c r="G3561" i="4"/>
  <c r="F3561" i="4"/>
  <c r="Q3561" i="4" s="1"/>
  <c r="E3561" i="4"/>
  <c r="P3561" i="4" s="1"/>
  <c r="D3561" i="4"/>
  <c r="C3561" i="4"/>
  <c r="B3561" i="4"/>
  <c r="A3561" i="4"/>
  <c r="Q3560" i="4"/>
  <c r="N3560" i="4"/>
  <c r="M3560" i="4"/>
  <c r="L3560" i="4"/>
  <c r="K3560" i="4"/>
  <c r="J3560" i="4"/>
  <c r="I3560" i="4"/>
  <c r="S3560" i="4" s="1"/>
  <c r="H3560" i="4"/>
  <c r="G3560" i="4"/>
  <c r="F3560" i="4"/>
  <c r="E3560" i="4"/>
  <c r="D3560" i="4"/>
  <c r="C3560" i="4"/>
  <c r="B3560" i="4"/>
  <c r="O3560" i="4" s="1"/>
  <c r="A3560" i="4"/>
  <c r="N3559" i="4"/>
  <c r="M3559" i="4"/>
  <c r="L3559" i="4"/>
  <c r="K3559" i="4"/>
  <c r="J3559" i="4"/>
  <c r="I3559" i="4"/>
  <c r="S3559" i="4" s="1"/>
  <c r="H3559" i="4"/>
  <c r="G3559" i="4"/>
  <c r="F3559" i="4"/>
  <c r="E3559" i="4"/>
  <c r="P3559" i="4" s="1"/>
  <c r="D3559" i="4"/>
  <c r="C3559" i="4"/>
  <c r="B3559" i="4"/>
  <c r="O3559" i="4" s="1"/>
  <c r="A3559" i="4"/>
  <c r="N3558" i="4"/>
  <c r="M3558" i="4"/>
  <c r="L3558" i="4"/>
  <c r="K3558" i="4"/>
  <c r="J3558" i="4"/>
  <c r="T3558" i="4" s="1"/>
  <c r="I3558" i="4"/>
  <c r="S3558" i="4" s="1"/>
  <c r="H3558" i="4"/>
  <c r="G3558" i="4"/>
  <c r="F3558" i="4"/>
  <c r="E3558" i="4"/>
  <c r="P3558" i="4" s="1"/>
  <c r="D3558" i="4"/>
  <c r="C3558" i="4"/>
  <c r="B3558" i="4"/>
  <c r="O3558" i="4" s="1"/>
  <c r="A3558" i="4"/>
  <c r="P3557" i="4"/>
  <c r="N3557" i="4"/>
  <c r="M3557" i="4"/>
  <c r="L3557" i="4"/>
  <c r="K3557" i="4"/>
  <c r="J3557" i="4"/>
  <c r="T3557" i="4" s="1"/>
  <c r="I3557" i="4"/>
  <c r="S3557" i="4" s="1"/>
  <c r="H3557" i="4"/>
  <c r="G3557" i="4"/>
  <c r="F3557" i="4"/>
  <c r="E3557" i="4"/>
  <c r="D3557" i="4"/>
  <c r="C3557" i="4"/>
  <c r="B3557" i="4"/>
  <c r="O3557" i="4" s="1"/>
  <c r="A3557" i="4"/>
  <c r="N3556" i="4"/>
  <c r="M3556" i="4"/>
  <c r="L3556" i="4"/>
  <c r="K3556" i="4"/>
  <c r="J3556" i="4"/>
  <c r="T3556" i="4" s="1"/>
  <c r="I3556" i="4"/>
  <c r="S3556" i="4" s="1"/>
  <c r="H3556" i="4"/>
  <c r="G3556" i="4"/>
  <c r="F3556" i="4"/>
  <c r="R3556" i="4" s="1"/>
  <c r="E3556" i="4"/>
  <c r="P3556" i="4" s="1"/>
  <c r="D3556" i="4"/>
  <c r="C3556" i="4"/>
  <c r="B3556" i="4"/>
  <c r="O3556" i="4" s="1"/>
  <c r="A3556" i="4"/>
  <c r="N3555" i="4"/>
  <c r="M3555" i="4"/>
  <c r="L3555" i="4"/>
  <c r="K3555" i="4"/>
  <c r="J3555" i="4"/>
  <c r="I3555" i="4"/>
  <c r="S3555" i="4" s="1"/>
  <c r="H3555" i="4"/>
  <c r="G3555" i="4"/>
  <c r="F3555" i="4"/>
  <c r="Q3555" i="4" s="1"/>
  <c r="E3555" i="4"/>
  <c r="D3555" i="4"/>
  <c r="C3555" i="4"/>
  <c r="B3555" i="4"/>
  <c r="A3555" i="4"/>
  <c r="N3554" i="4"/>
  <c r="M3554" i="4"/>
  <c r="L3554" i="4"/>
  <c r="K3554" i="4"/>
  <c r="J3554" i="4"/>
  <c r="W3554" i="4" s="1"/>
  <c r="I3554" i="4"/>
  <c r="S3554" i="4" s="1"/>
  <c r="H3554" i="4"/>
  <c r="G3554" i="4"/>
  <c r="F3554" i="4"/>
  <c r="Q3554" i="4" s="1"/>
  <c r="E3554" i="4"/>
  <c r="D3554" i="4"/>
  <c r="C3554" i="4"/>
  <c r="B3554" i="4"/>
  <c r="A3554" i="4"/>
  <c r="N3553" i="4"/>
  <c r="M3553" i="4"/>
  <c r="L3553" i="4"/>
  <c r="K3553" i="4"/>
  <c r="J3553" i="4"/>
  <c r="I3553" i="4"/>
  <c r="S3553" i="4" s="1"/>
  <c r="H3553" i="4"/>
  <c r="G3553" i="4"/>
  <c r="F3553" i="4"/>
  <c r="Q3553" i="4" s="1"/>
  <c r="E3553" i="4"/>
  <c r="P3553" i="4" s="1"/>
  <c r="D3553" i="4"/>
  <c r="C3553" i="4"/>
  <c r="B3553" i="4"/>
  <c r="A3553" i="4"/>
  <c r="O3552" i="4"/>
  <c r="N3552" i="4"/>
  <c r="M3552" i="4"/>
  <c r="L3552" i="4"/>
  <c r="K3552" i="4"/>
  <c r="J3552" i="4"/>
  <c r="T3552" i="4" s="1"/>
  <c r="I3552" i="4"/>
  <c r="S3552" i="4" s="1"/>
  <c r="H3552" i="4"/>
  <c r="G3552" i="4"/>
  <c r="F3552" i="4"/>
  <c r="Q3552" i="4" s="1"/>
  <c r="E3552" i="4"/>
  <c r="D3552" i="4"/>
  <c r="C3552" i="4"/>
  <c r="B3552" i="4"/>
  <c r="A3552" i="4"/>
  <c r="O3551" i="4"/>
  <c r="N3551" i="4"/>
  <c r="M3551" i="4"/>
  <c r="L3551" i="4"/>
  <c r="K3551" i="4"/>
  <c r="J3551" i="4"/>
  <c r="T3551" i="4" s="1"/>
  <c r="I3551" i="4"/>
  <c r="S3551" i="4" s="1"/>
  <c r="H3551" i="4"/>
  <c r="G3551" i="4"/>
  <c r="F3551" i="4"/>
  <c r="Q3551" i="4" s="1"/>
  <c r="E3551" i="4"/>
  <c r="R3551" i="4" s="1"/>
  <c r="D3551" i="4"/>
  <c r="C3551" i="4"/>
  <c r="B3551" i="4"/>
  <c r="A3551" i="4"/>
  <c r="N3550" i="4"/>
  <c r="M3550" i="4"/>
  <c r="L3550" i="4"/>
  <c r="K3550" i="4"/>
  <c r="J3550" i="4"/>
  <c r="T3550" i="4" s="1"/>
  <c r="I3550" i="4"/>
  <c r="S3550" i="4" s="1"/>
  <c r="H3550" i="4"/>
  <c r="G3550" i="4"/>
  <c r="F3550" i="4"/>
  <c r="Q3550" i="4" s="1"/>
  <c r="E3550" i="4"/>
  <c r="D3550" i="4"/>
  <c r="C3550" i="4"/>
  <c r="B3550" i="4"/>
  <c r="A3550" i="4"/>
  <c r="N3549" i="4"/>
  <c r="M3549" i="4"/>
  <c r="L3549" i="4"/>
  <c r="K3549" i="4"/>
  <c r="J3549" i="4"/>
  <c r="T3549" i="4" s="1"/>
  <c r="I3549" i="4"/>
  <c r="S3549" i="4" s="1"/>
  <c r="H3549" i="4"/>
  <c r="G3549" i="4"/>
  <c r="F3549" i="4"/>
  <c r="Q3549" i="4" s="1"/>
  <c r="E3549" i="4"/>
  <c r="D3549" i="4"/>
  <c r="C3549" i="4"/>
  <c r="B3549" i="4"/>
  <c r="A3549" i="4"/>
  <c r="N3548" i="4"/>
  <c r="M3548" i="4"/>
  <c r="L3548" i="4"/>
  <c r="K3548" i="4"/>
  <c r="J3548" i="4"/>
  <c r="T3548" i="4" s="1"/>
  <c r="I3548" i="4"/>
  <c r="H3548" i="4"/>
  <c r="G3548" i="4"/>
  <c r="F3548" i="4"/>
  <c r="Q3548" i="4" s="1"/>
  <c r="E3548" i="4"/>
  <c r="D3548" i="4"/>
  <c r="C3548" i="4"/>
  <c r="B3548" i="4"/>
  <c r="O3548" i="4" s="1"/>
  <c r="A3548" i="4"/>
  <c r="T3547" i="4"/>
  <c r="Q3547" i="4"/>
  <c r="O3547" i="4"/>
  <c r="N3547" i="4"/>
  <c r="M3547" i="4"/>
  <c r="L3547" i="4"/>
  <c r="K3547" i="4"/>
  <c r="J3547" i="4"/>
  <c r="I3547" i="4"/>
  <c r="H3547" i="4"/>
  <c r="G3547" i="4"/>
  <c r="F3547" i="4"/>
  <c r="E3547" i="4"/>
  <c r="P3547" i="4" s="1"/>
  <c r="D3547" i="4"/>
  <c r="C3547" i="4"/>
  <c r="B3547" i="4"/>
  <c r="A3547" i="4"/>
  <c r="N3546" i="4"/>
  <c r="M3546" i="4"/>
  <c r="L3546" i="4"/>
  <c r="K3546" i="4"/>
  <c r="J3546" i="4"/>
  <c r="T3546" i="4" s="1"/>
  <c r="I3546" i="4"/>
  <c r="H3546" i="4"/>
  <c r="G3546" i="4"/>
  <c r="F3546" i="4"/>
  <c r="Q3546" i="4" s="1"/>
  <c r="E3546" i="4"/>
  <c r="D3546" i="4"/>
  <c r="C3546" i="4"/>
  <c r="B3546" i="4"/>
  <c r="O3546" i="4" s="1"/>
  <c r="A3546" i="4"/>
  <c r="N3545" i="4"/>
  <c r="M3545" i="4"/>
  <c r="L3545" i="4"/>
  <c r="K3545" i="4"/>
  <c r="J3545" i="4"/>
  <c r="I3545" i="4"/>
  <c r="S3545" i="4" s="1"/>
  <c r="H3545" i="4"/>
  <c r="G3545" i="4"/>
  <c r="F3545" i="4"/>
  <c r="Q3545" i="4" s="1"/>
  <c r="E3545" i="4"/>
  <c r="D3545" i="4"/>
  <c r="C3545" i="4"/>
  <c r="B3545" i="4"/>
  <c r="O3545" i="4" s="1"/>
  <c r="A3545" i="4"/>
  <c r="N3544" i="4"/>
  <c r="M3544" i="4"/>
  <c r="L3544" i="4"/>
  <c r="K3544" i="4"/>
  <c r="J3544" i="4"/>
  <c r="T3544" i="4" s="1"/>
  <c r="I3544" i="4"/>
  <c r="S3544" i="4" s="1"/>
  <c r="H3544" i="4"/>
  <c r="G3544" i="4"/>
  <c r="F3544" i="4"/>
  <c r="Q3544" i="4" s="1"/>
  <c r="E3544" i="4"/>
  <c r="P3544" i="4" s="1"/>
  <c r="D3544" i="4"/>
  <c r="C3544" i="4"/>
  <c r="B3544" i="4"/>
  <c r="A3544" i="4"/>
  <c r="N3543" i="4"/>
  <c r="M3543" i="4"/>
  <c r="L3543" i="4"/>
  <c r="K3543" i="4"/>
  <c r="J3543" i="4"/>
  <c r="I3543" i="4"/>
  <c r="S3543" i="4" s="1"/>
  <c r="H3543" i="4"/>
  <c r="G3543" i="4"/>
  <c r="F3543" i="4"/>
  <c r="Q3543" i="4" s="1"/>
  <c r="E3543" i="4"/>
  <c r="D3543" i="4"/>
  <c r="C3543" i="4"/>
  <c r="B3543" i="4"/>
  <c r="O3543" i="4" s="1"/>
  <c r="A3543" i="4"/>
  <c r="N3542" i="4"/>
  <c r="M3542" i="4"/>
  <c r="L3542" i="4"/>
  <c r="K3542" i="4"/>
  <c r="J3542" i="4"/>
  <c r="T3542" i="4" s="1"/>
  <c r="I3542" i="4"/>
  <c r="H3542" i="4"/>
  <c r="G3542" i="4"/>
  <c r="F3542" i="4"/>
  <c r="E3542" i="4"/>
  <c r="P3542" i="4" s="1"/>
  <c r="D3542" i="4"/>
  <c r="C3542" i="4"/>
  <c r="B3542" i="4"/>
  <c r="O3542" i="4" s="1"/>
  <c r="A3542" i="4"/>
  <c r="N3541" i="4"/>
  <c r="M3541" i="4"/>
  <c r="L3541" i="4"/>
  <c r="K3541" i="4"/>
  <c r="J3541" i="4"/>
  <c r="I3541" i="4"/>
  <c r="S3541" i="4" s="1"/>
  <c r="H3541" i="4"/>
  <c r="G3541" i="4"/>
  <c r="F3541" i="4"/>
  <c r="Q3541" i="4" s="1"/>
  <c r="E3541" i="4"/>
  <c r="D3541" i="4"/>
  <c r="C3541" i="4"/>
  <c r="B3541" i="4"/>
  <c r="O3541" i="4" s="1"/>
  <c r="A3541" i="4"/>
  <c r="N3540" i="4"/>
  <c r="M3540" i="4"/>
  <c r="L3540" i="4"/>
  <c r="K3540" i="4"/>
  <c r="J3540" i="4"/>
  <c r="T3540" i="4" s="1"/>
  <c r="I3540" i="4"/>
  <c r="H3540" i="4"/>
  <c r="G3540" i="4"/>
  <c r="F3540" i="4"/>
  <c r="Q3540" i="4" s="1"/>
  <c r="E3540" i="4"/>
  <c r="D3540" i="4"/>
  <c r="C3540" i="4"/>
  <c r="B3540" i="4"/>
  <c r="O3540" i="4" s="1"/>
  <c r="A3540" i="4"/>
  <c r="P3539" i="4"/>
  <c r="N3539" i="4"/>
  <c r="M3539" i="4"/>
  <c r="L3539" i="4"/>
  <c r="K3539" i="4"/>
  <c r="J3539" i="4"/>
  <c r="I3539" i="4"/>
  <c r="S3539" i="4" s="1"/>
  <c r="H3539" i="4"/>
  <c r="G3539" i="4"/>
  <c r="F3539" i="4"/>
  <c r="E3539" i="4"/>
  <c r="D3539" i="4"/>
  <c r="C3539" i="4"/>
  <c r="B3539" i="4"/>
  <c r="A3539" i="4"/>
  <c r="N3538" i="4"/>
  <c r="M3538" i="4"/>
  <c r="L3538" i="4"/>
  <c r="K3538" i="4"/>
  <c r="J3538" i="4"/>
  <c r="I3538" i="4"/>
  <c r="S3538" i="4" s="1"/>
  <c r="H3538" i="4"/>
  <c r="G3538" i="4"/>
  <c r="F3538" i="4"/>
  <c r="Q3538" i="4" s="1"/>
  <c r="E3538" i="4"/>
  <c r="D3538" i="4"/>
  <c r="C3538" i="4"/>
  <c r="B3538" i="4"/>
  <c r="O3538" i="4" s="1"/>
  <c r="A3538" i="4"/>
  <c r="N3537" i="4"/>
  <c r="M3537" i="4"/>
  <c r="L3537" i="4"/>
  <c r="K3537" i="4"/>
  <c r="J3537" i="4"/>
  <c r="I3537" i="4"/>
  <c r="S3537" i="4" s="1"/>
  <c r="H3537" i="4"/>
  <c r="G3537" i="4"/>
  <c r="F3537" i="4"/>
  <c r="Q3537" i="4" s="1"/>
  <c r="E3537" i="4"/>
  <c r="D3537" i="4"/>
  <c r="C3537" i="4"/>
  <c r="B3537" i="4"/>
  <c r="O3537" i="4" s="1"/>
  <c r="A3537" i="4"/>
  <c r="N3536" i="4"/>
  <c r="M3536" i="4"/>
  <c r="L3536" i="4"/>
  <c r="K3536" i="4"/>
  <c r="J3536" i="4"/>
  <c r="T3536" i="4" s="1"/>
  <c r="I3536" i="4"/>
  <c r="S3536" i="4" s="1"/>
  <c r="H3536" i="4"/>
  <c r="G3536" i="4"/>
  <c r="F3536" i="4"/>
  <c r="E3536" i="4"/>
  <c r="P3536" i="4" s="1"/>
  <c r="D3536" i="4"/>
  <c r="C3536" i="4"/>
  <c r="B3536" i="4"/>
  <c r="O3536" i="4" s="1"/>
  <c r="A3536" i="4"/>
  <c r="N3535" i="4"/>
  <c r="M3535" i="4"/>
  <c r="L3535" i="4"/>
  <c r="K3535" i="4"/>
  <c r="J3535" i="4"/>
  <c r="I3535" i="4"/>
  <c r="S3535" i="4" s="1"/>
  <c r="H3535" i="4"/>
  <c r="G3535" i="4"/>
  <c r="F3535" i="4"/>
  <c r="Q3535" i="4" s="1"/>
  <c r="E3535" i="4"/>
  <c r="P3535" i="4" s="1"/>
  <c r="D3535" i="4"/>
  <c r="C3535" i="4"/>
  <c r="B3535" i="4"/>
  <c r="A3535" i="4"/>
  <c r="Q3534" i="4"/>
  <c r="N3534" i="4"/>
  <c r="M3534" i="4"/>
  <c r="L3534" i="4"/>
  <c r="K3534" i="4"/>
  <c r="J3534" i="4"/>
  <c r="T3534" i="4" s="1"/>
  <c r="I3534" i="4"/>
  <c r="H3534" i="4"/>
  <c r="G3534" i="4"/>
  <c r="F3534" i="4"/>
  <c r="E3534" i="4"/>
  <c r="P3534" i="4" s="1"/>
  <c r="D3534" i="4"/>
  <c r="C3534" i="4"/>
  <c r="B3534" i="4"/>
  <c r="O3534" i="4" s="1"/>
  <c r="A3534" i="4"/>
  <c r="N3533" i="4"/>
  <c r="M3533" i="4"/>
  <c r="L3533" i="4"/>
  <c r="K3533" i="4"/>
  <c r="J3533" i="4"/>
  <c r="I3533" i="4"/>
  <c r="S3533" i="4" s="1"/>
  <c r="H3533" i="4"/>
  <c r="G3533" i="4"/>
  <c r="F3533" i="4"/>
  <c r="Q3533" i="4" s="1"/>
  <c r="E3533" i="4"/>
  <c r="P3533" i="4" s="1"/>
  <c r="D3533" i="4"/>
  <c r="C3533" i="4"/>
  <c r="B3533" i="4"/>
  <c r="O3533" i="4" s="1"/>
  <c r="A3533" i="4"/>
  <c r="N3532" i="4"/>
  <c r="M3532" i="4"/>
  <c r="L3532" i="4"/>
  <c r="K3532" i="4"/>
  <c r="J3532" i="4"/>
  <c r="T3532" i="4" s="1"/>
  <c r="I3532" i="4"/>
  <c r="S3532" i="4" s="1"/>
  <c r="H3532" i="4"/>
  <c r="G3532" i="4"/>
  <c r="F3532" i="4"/>
  <c r="E3532" i="4"/>
  <c r="P3532" i="4" s="1"/>
  <c r="D3532" i="4"/>
  <c r="C3532" i="4"/>
  <c r="B3532" i="4"/>
  <c r="O3532" i="4" s="1"/>
  <c r="A3532" i="4"/>
  <c r="N3531" i="4"/>
  <c r="M3531" i="4"/>
  <c r="L3531" i="4"/>
  <c r="K3531" i="4"/>
  <c r="J3531" i="4"/>
  <c r="T3531" i="4" s="1"/>
  <c r="I3531" i="4"/>
  <c r="S3531" i="4" s="1"/>
  <c r="H3531" i="4"/>
  <c r="G3531" i="4"/>
  <c r="F3531" i="4"/>
  <c r="E3531" i="4"/>
  <c r="P3531" i="4" s="1"/>
  <c r="D3531" i="4"/>
  <c r="C3531" i="4"/>
  <c r="B3531" i="4"/>
  <c r="O3531" i="4" s="1"/>
  <c r="A3531" i="4"/>
  <c r="N3530" i="4"/>
  <c r="M3530" i="4"/>
  <c r="L3530" i="4"/>
  <c r="K3530" i="4"/>
  <c r="J3530" i="4"/>
  <c r="T3530" i="4" s="1"/>
  <c r="I3530" i="4"/>
  <c r="S3530" i="4" s="1"/>
  <c r="H3530" i="4"/>
  <c r="G3530" i="4"/>
  <c r="F3530" i="4"/>
  <c r="Q3530" i="4" s="1"/>
  <c r="E3530" i="4"/>
  <c r="D3530" i="4"/>
  <c r="C3530" i="4"/>
  <c r="B3530" i="4"/>
  <c r="A3530" i="4"/>
  <c r="N3529" i="4"/>
  <c r="M3529" i="4"/>
  <c r="L3529" i="4"/>
  <c r="K3529" i="4"/>
  <c r="J3529" i="4"/>
  <c r="I3529" i="4"/>
  <c r="S3529" i="4" s="1"/>
  <c r="H3529" i="4"/>
  <c r="G3529" i="4"/>
  <c r="F3529" i="4"/>
  <c r="Q3529" i="4" s="1"/>
  <c r="E3529" i="4"/>
  <c r="D3529" i="4"/>
  <c r="C3529" i="4"/>
  <c r="B3529" i="4"/>
  <c r="A3529" i="4"/>
  <c r="N3528" i="4"/>
  <c r="M3528" i="4"/>
  <c r="L3528" i="4"/>
  <c r="K3528" i="4"/>
  <c r="J3528" i="4"/>
  <c r="T3528" i="4" s="1"/>
  <c r="I3528" i="4"/>
  <c r="S3528" i="4" s="1"/>
  <c r="H3528" i="4"/>
  <c r="G3528" i="4"/>
  <c r="F3528" i="4"/>
  <c r="R3528" i="4" s="1"/>
  <c r="E3528" i="4"/>
  <c r="P3528" i="4" s="1"/>
  <c r="D3528" i="4"/>
  <c r="C3528" i="4"/>
  <c r="B3528" i="4"/>
  <c r="O3528" i="4" s="1"/>
  <c r="A3528" i="4"/>
  <c r="N3527" i="4"/>
  <c r="M3527" i="4"/>
  <c r="L3527" i="4"/>
  <c r="K3527" i="4"/>
  <c r="J3527" i="4"/>
  <c r="I3527" i="4"/>
  <c r="S3527" i="4" s="1"/>
  <c r="H3527" i="4"/>
  <c r="G3527" i="4"/>
  <c r="F3527" i="4"/>
  <c r="Q3527" i="4" s="1"/>
  <c r="E3527" i="4"/>
  <c r="P3527" i="4" s="1"/>
  <c r="D3527" i="4"/>
  <c r="C3527" i="4"/>
  <c r="B3527" i="4"/>
  <c r="O3527" i="4" s="1"/>
  <c r="A3527" i="4"/>
  <c r="S3526" i="4"/>
  <c r="N3526" i="4"/>
  <c r="M3526" i="4"/>
  <c r="L3526" i="4"/>
  <c r="K3526" i="4"/>
  <c r="J3526" i="4"/>
  <c r="I3526" i="4"/>
  <c r="H3526" i="4"/>
  <c r="G3526" i="4"/>
  <c r="F3526" i="4"/>
  <c r="Q3526" i="4" s="1"/>
  <c r="E3526" i="4"/>
  <c r="D3526" i="4"/>
  <c r="C3526" i="4"/>
  <c r="B3526" i="4"/>
  <c r="O3526" i="4" s="1"/>
  <c r="A3526" i="4"/>
  <c r="N3525" i="4"/>
  <c r="M3525" i="4"/>
  <c r="L3525" i="4"/>
  <c r="K3525" i="4"/>
  <c r="J3525" i="4"/>
  <c r="I3525" i="4"/>
  <c r="S3525" i="4" s="1"/>
  <c r="H3525" i="4"/>
  <c r="G3525" i="4"/>
  <c r="F3525" i="4"/>
  <c r="Q3525" i="4" s="1"/>
  <c r="E3525" i="4"/>
  <c r="D3525" i="4"/>
  <c r="C3525" i="4"/>
  <c r="B3525" i="4"/>
  <c r="O3525" i="4" s="1"/>
  <c r="A3525" i="4"/>
  <c r="N3524" i="4"/>
  <c r="M3524" i="4"/>
  <c r="L3524" i="4"/>
  <c r="K3524" i="4"/>
  <c r="J3524" i="4"/>
  <c r="T3524" i="4" s="1"/>
  <c r="I3524" i="4"/>
  <c r="H3524" i="4"/>
  <c r="G3524" i="4"/>
  <c r="F3524" i="4"/>
  <c r="Q3524" i="4" s="1"/>
  <c r="E3524" i="4"/>
  <c r="R3524" i="4" s="1"/>
  <c r="D3524" i="4"/>
  <c r="C3524" i="4"/>
  <c r="B3524" i="4"/>
  <c r="O3524" i="4" s="1"/>
  <c r="A3524" i="4"/>
  <c r="N3523" i="4"/>
  <c r="M3523" i="4"/>
  <c r="L3523" i="4"/>
  <c r="K3523" i="4"/>
  <c r="J3523" i="4"/>
  <c r="I3523" i="4"/>
  <c r="S3523" i="4" s="1"/>
  <c r="H3523" i="4"/>
  <c r="G3523" i="4"/>
  <c r="F3523" i="4"/>
  <c r="Q3523" i="4" s="1"/>
  <c r="E3523" i="4"/>
  <c r="P3523" i="4" s="1"/>
  <c r="D3523" i="4"/>
  <c r="C3523" i="4"/>
  <c r="B3523" i="4"/>
  <c r="A3523" i="4"/>
  <c r="N3522" i="4"/>
  <c r="M3522" i="4"/>
  <c r="L3522" i="4"/>
  <c r="K3522" i="4"/>
  <c r="J3522" i="4"/>
  <c r="I3522" i="4"/>
  <c r="S3522" i="4" s="1"/>
  <c r="H3522" i="4"/>
  <c r="G3522" i="4"/>
  <c r="F3522" i="4"/>
  <c r="E3522" i="4"/>
  <c r="P3522" i="4" s="1"/>
  <c r="D3522" i="4"/>
  <c r="C3522" i="4"/>
  <c r="B3522" i="4"/>
  <c r="A3522" i="4"/>
  <c r="N3521" i="4"/>
  <c r="M3521" i="4"/>
  <c r="L3521" i="4"/>
  <c r="K3521" i="4"/>
  <c r="J3521" i="4"/>
  <c r="I3521" i="4"/>
  <c r="S3521" i="4" s="1"/>
  <c r="H3521" i="4"/>
  <c r="G3521" i="4"/>
  <c r="F3521" i="4"/>
  <c r="Q3521" i="4" s="1"/>
  <c r="E3521" i="4"/>
  <c r="D3521" i="4"/>
  <c r="C3521" i="4"/>
  <c r="B3521" i="4"/>
  <c r="O3521" i="4" s="1"/>
  <c r="A3521" i="4"/>
  <c r="N3520" i="4"/>
  <c r="M3520" i="4"/>
  <c r="L3520" i="4"/>
  <c r="K3520" i="4"/>
  <c r="J3520" i="4"/>
  <c r="I3520" i="4"/>
  <c r="S3520" i="4" s="1"/>
  <c r="H3520" i="4"/>
  <c r="G3520" i="4"/>
  <c r="F3520" i="4"/>
  <c r="Q3520" i="4" s="1"/>
  <c r="E3520" i="4"/>
  <c r="D3520" i="4"/>
  <c r="C3520" i="4"/>
  <c r="B3520" i="4"/>
  <c r="O3520" i="4" s="1"/>
  <c r="A3520" i="4"/>
  <c r="N3519" i="4"/>
  <c r="M3519" i="4"/>
  <c r="L3519" i="4"/>
  <c r="K3519" i="4"/>
  <c r="J3519" i="4"/>
  <c r="T3519" i="4" s="1"/>
  <c r="I3519" i="4"/>
  <c r="S3519" i="4" s="1"/>
  <c r="H3519" i="4"/>
  <c r="G3519" i="4"/>
  <c r="F3519" i="4"/>
  <c r="Q3519" i="4" s="1"/>
  <c r="E3519" i="4"/>
  <c r="R3519" i="4" s="1"/>
  <c r="D3519" i="4"/>
  <c r="C3519" i="4"/>
  <c r="B3519" i="4"/>
  <c r="O3519" i="4" s="1"/>
  <c r="A3519" i="4"/>
  <c r="Q3518" i="4"/>
  <c r="N3518" i="4"/>
  <c r="M3518" i="4"/>
  <c r="L3518" i="4"/>
  <c r="K3518" i="4"/>
  <c r="J3518" i="4"/>
  <c r="T3518" i="4" s="1"/>
  <c r="I3518" i="4"/>
  <c r="S3518" i="4" s="1"/>
  <c r="H3518" i="4"/>
  <c r="G3518" i="4"/>
  <c r="F3518" i="4"/>
  <c r="E3518" i="4"/>
  <c r="R3518" i="4" s="1"/>
  <c r="D3518" i="4"/>
  <c r="C3518" i="4"/>
  <c r="B3518" i="4"/>
  <c r="O3518" i="4" s="1"/>
  <c r="A3518" i="4"/>
  <c r="Q3517" i="4"/>
  <c r="N3517" i="4"/>
  <c r="M3517" i="4"/>
  <c r="L3517" i="4"/>
  <c r="K3517" i="4"/>
  <c r="J3517" i="4"/>
  <c r="I3517" i="4"/>
  <c r="S3517" i="4" s="1"/>
  <c r="H3517" i="4"/>
  <c r="G3517" i="4"/>
  <c r="F3517" i="4"/>
  <c r="E3517" i="4"/>
  <c r="D3517" i="4"/>
  <c r="C3517" i="4"/>
  <c r="B3517" i="4"/>
  <c r="O3517" i="4" s="1"/>
  <c r="A3517" i="4"/>
  <c r="Q3516" i="4"/>
  <c r="P3516" i="4"/>
  <c r="N3516" i="4"/>
  <c r="M3516" i="4"/>
  <c r="L3516" i="4"/>
  <c r="K3516" i="4"/>
  <c r="J3516" i="4"/>
  <c r="I3516" i="4"/>
  <c r="S3516" i="4" s="1"/>
  <c r="H3516" i="4"/>
  <c r="G3516" i="4"/>
  <c r="F3516" i="4"/>
  <c r="R3516" i="4" s="1"/>
  <c r="E3516" i="4"/>
  <c r="D3516" i="4"/>
  <c r="C3516" i="4"/>
  <c r="B3516" i="4"/>
  <c r="O3516" i="4" s="1"/>
  <c r="A3516" i="4"/>
  <c r="R3515" i="4"/>
  <c r="P3515" i="4"/>
  <c r="N3515" i="4"/>
  <c r="M3515" i="4"/>
  <c r="L3515" i="4"/>
  <c r="K3515" i="4"/>
  <c r="J3515" i="4"/>
  <c r="I3515" i="4"/>
  <c r="S3515" i="4" s="1"/>
  <c r="H3515" i="4"/>
  <c r="G3515" i="4"/>
  <c r="F3515" i="4"/>
  <c r="Q3515" i="4" s="1"/>
  <c r="E3515" i="4"/>
  <c r="D3515" i="4"/>
  <c r="C3515" i="4"/>
  <c r="B3515" i="4"/>
  <c r="O3515" i="4" s="1"/>
  <c r="A3515" i="4"/>
  <c r="R3514" i="4"/>
  <c r="P3514" i="4"/>
  <c r="N3514" i="4"/>
  <c r="M3514" i="4"/>
  <c r="L3514" i="4"/>
  <c r="K3514" i="4"/>
  <c r="J3514" i="4"/>
  <c r="I3514" i="4"/>
  <c r="S3514" i="4" s="1"/>
  <c r="H3514" i="4"/>
  <c r="G3514" i="4"/>
  <c r="F3514" i="4"/>
  <c r="Q3514" i="4" s="1"/>
  <c r="E3514" i="4"/>
  <c r="D3514" i="4"/>
  <c r="C3514" i="4"/>
  <c r="B3514" i="4"/>
  <c r="O3514" i="4" s="1"/>
  <c r="A3514" i="4"/>
  <c r="T3513" i="4"/>
  <c r="N3513" i="4"/>
  <c r="M3513" i="4"/>
  <c r="L3513" i="4"/>
  <c r="K3513" i="4"/>
  <c r="J3513" i="4"/>
  <c r="I3513" i="4"/>
  <c r="S3513" i="4" s="1"/>
  <c r="H3513" i="4"/>
  <c r="G3513" i="4"/>
  <c r="F3513" i="4"/>
  <c r="R3513" i="4" s="1"/>
  <c r="E3513" i="4"/>
  <c r="P3513" i="4" s="1"/>
  <c r="D3513" i="4"/>
  <c r="C3513" i="4"/>
  <c r="B3513" i="4"/>
  <c r="O3513" i="4" s="1"/>
  <c r="A3513" i="4"/>
  <c r="S3512" i="4"/>
  <c r="N3512" i="4"/>
  <c r="M3512" i="4"/>
  <c r="L3512" i="4"/>
  <c r="K3512" i="4"/>
  <c r="J3512" i="4"/>
  <c r="I3512" i="4"/>
  <c r="H3512" i="4"/>
  <c r="G3512" i="4"/>
  <c r="F3512" i="4"/>
  <c r="Q3512" i="4" s="1"/>
  <c r="E3512" i="4"/>
  <c r="P3512" i="4" s="1"/>
  <c r="D3512" i="4"/>
  <c r="C3512" i="4"/>
  <c r="B3512" i="4"/>
  <c r="A3512" i="4"/>
  <c r="S3511" i="4"/>
  <c r="N3511" i="4"/>
  <c r="M3511" i="4"/>
  <c r="L3511" i="4"/>
  <c r="K3511" i="4"/>
  <c r="J3511" i="4"/>
  <c r="T3511" i="4" s="1"/>
  <c r="I3511" i="4"/>
  <c r="H3511" i="4"/>
  <c r="G3511" i="4"/>
  <c r="F3511" i="4"/>
  <c r="Q3511" i="4" s="1"/>
  <c r="E3511" i="4"/>
  <c r="P3511" i="4" s="1"/>
  <c r="D3511" i="4"/>
  <c r="C3511" i="4"/>
  <c r="B3511" i="4"/>
  <c r="O3511" i="4" s="1"/>
  <c r="A3511" i="4"/>
  <c r="N3510" i="4"/>
  <c r="M3510" i="4"/>
  <c r="L3510" i="4"/>
  <c r="K3510" i="4"/>
  <c r="J3510" i="4"/>
  <c r="T3510" i="4" s="1"/>
  <c r="I3510" i="4"/>
  <c r="H3510" i="4"/>
  <c r="G3510" i="4"/>
  <c r="F3510" i="4"/>
  <c r="Q3510" i="4" s="1"/>
  <c r="E3510" i="4"/>
  <c r="P3510" i="4" s="1"/>
  <c r="D3510" i="4"/>
  <c r="C3510" i="4"/>
  <c r="B3510" i="4"/>
  <c r="O3510" i="4" s="1"/>
  <c r="A3510" i="4"/>
  <c r="N3509" i="4"/>
  <c r="M3509" i="4"/>
  <c r="L3509" i="4"/>
  <c r="K3509" i="4"/>
  <c r="J3509" i="4"/>
  <c r="T3509" i="4" s="1"/>
  <c r="I3509" i="4"/>
  <c r="S3509" i="4" s="1"/>
  <c r="H3509" i="4"/>
  <c r="G3509" i="4"/>
  <c r="F3509" i="4"/>
  <c r="Q3509" i="4" s="1"/>
  <c r="E3509" i="4"/>
  <c r="D3509" i="4"/>
  <c r="C3509" i="4"/>
  <c r="B3509" i="4"/>
  <c r="O3509" i="4" s="1"/>
  <c r="A3509" i="4"/>
  <c r="N3508" i="4"/>
  <c r="M3508" i="4"/>
  <c r="L3508" i="4"/>
  <c r="K3508" i="4"/>
  <c r="J3508" i="4"/>
  <c r="T3508" i="4" s="1"/>
  <c r="I3508" i="4"/>
  <c r="S3508" i="4" s="1"/>
  <c r="H3508" i="4"/>
  <c r="G3508" i="4"/>
  <c r="F3508" i="4"/>
  <c r="E3508" i="4"/>
  <c r="P3508" i="4" s="1"/>
  <c r="D3508" i="4"/>
  <c r="C3508" i="4"/>
  <c r="B3508" i="4"/>
  <c r="O3508" i="4" s="1"/>
  <c r="A3508" i="4"/>
  <c r="N3507" i="4"/>
  <c r="M3507" i="4"/>
  <c r="L3507" i="4"/>
  <c r="K3507" i="4"/>
  <c r="J3507" i="4"/>
  <c r="I3507" i="4"/>
  <c r="S3507" i="4" s="1"/>
  <c r="H3507" i="4"/>
  <c r="G3507" i="4"/>
  <c r="F3507" i="4"/>
  <c r="E3507" i="4"/>
  <c r="P3507" i="4" s="1"/>
  <c r="D3507" i="4"/>
  <c r="C3507" i="4"/>
  <c r="B3507" i="4"/>
  <c r="O3507" i="4" s="1"/>
  <c r="A3507" i="4"/>
  <c r="T3506" i="4"/>
  <c r="O3506" i="4"/>
  <c r="N3506" i="4"/>
  <c r="M3506" i="4"/>
  <c r="L3506" i="4"/>
  <c r="K3506" i="4"/>
  <c r="J3506" i="4"/>
  <c r="I3506" i="4"/>
  <c r="S3506" i="4" s="1"/>
  <c r="H3506" i="4"/>
  <c r="G3506" i="4"/>
  <c r="F3506" i="4"/>
  <c r="Q3506" i="4" s="1"/>
  <c r="E3506" i="4"/>
  <c r="D3506" i="4"/>
  <c r="C3506" i="4"/>
  <c r="B3506" i="4"/>
  <c r="A3506" i="4"/>
  <c r="N3505" i="4"/>
  <c r="M3505" i="4"/>
  <c r="L3505" i="4"/>
  <c r="K3505" i="4"/>
  <c r="J3505" i="4"/>
  <c r="T3505" i="4" s="1"/>
  <c r="I3505" i="4"/>
  <c r="S3505" i="4" s="1"/>
  <c r="H3505" i="4"/>
  <c r="G3505" i="4"/>
  <c r="F3505" i="4"/>
  <c r="Q3505" i="4" s="1"/>
  <c r="E3505" i="4"/>
  <c r="D3505" i="4"/>
  <c r="C3505" i="4"/>
  <c r="B3505" i="4"/>
  <c r="O3505" i="4" s="1"/>
  <c r="A3505" i="4"/>
  <c r="S3504" i="4"/>
  <c r="N3504" i="4"/>
  <c r="M3504" i="4"/>
  <c r="L3504" i="4"/>
  <c r="K3504" i="4"/>
  <c r="J3504" i="4"/>
  <c r="I3504" i="4"/>
  <c r="H3504" i="4"/>
  <c r="G3504" i="4"/>
  <c r="F3504" i="4"/>
  <c r="Q3504" i="4" s="1"/>
  <c r="E3504" i="4"/>
  <c r="D3504" i="4"/>
  <c r="C3504" i="4"/>
  <c r="B3504" i="4"/>
  <c r="O3504" i="4" s="1"/>
  <c r="A3504" i="4"/>
  <c r="S3503" i="4"/>
  <c r="N3503" i="4"/>
  <c r="M3503" i="4"/>
  <c r="L3503" i="4"/>
  <c r="K3503" i="4"/>
  <c r="J3503" i="4"/>
  <c r="I3503" i="4"/>
  <c r="H3503" i="4"/>
  <c r="G3503" i="4"/>
  <c r="F3503" i="4"/>
  <c r="E3503" i="4"/>
  <c r="P3503" i="4" s="1"/>
  <c r="D3503" i="4"/>
  <c r="C3503" i="4"/>
  <c r="B3503" i="4"/>
  <c r="O3503" i="4" s="1"/>
  <c r="A3503" i="4"/>
  <c r="N3502" i="4"/>
  <c r="M3502" i="4"/>
  <c r="L3502" i="4"/>
  <c r="K3502" i="4"/>
  <c r="J3502" i="4"/>
  <c r="T3502" i="4" s="1"/>
  <c r="I3502" i="4"/>
  <c r="S3502" i="4" s="1"/>
  <c r="H3502" i="4"/>
  <c r="G3502" i="4"/>
  <c r="F3502" i="4"/>
  <c r="Q3502" i="4" s="1"/>
  <c r="E3502" i="4"/>
  <c r="D3502" i="4"/>
  <c r="C3502" i="4"/>
  <c r="B3502" i="4"/>
  <c r="O3502" i="4" s="1"/>
  <c r="A3502" i="4"/>
  <c r="N3501" i="4"/>
  <c r="M3501" i="4"/>
  <c r="L3501" i="4"/>
  <c r="K3501" i="4"/>
  <c r="J3501" i="4"/>
  <c r="T3501" i="4" s="1"/>
  <c r="I3501" i="4"/>
  <c r="S3501" i="4" s="1"/>
  <c r="H3501" i="4"/>
  <c r="G3501" i="4"/>
  <c r="F3501" i="4"/>
  <c r="Q3501" i="4" s="1"/>
  <c r="E3501" i="4"/>
  <c r="P3501" i="4" s="1"/>
  <c r="D3501" i="4"/>
  <c r="C3501" i="4"/>
  <c r="B3501" i="4"/>
  <c r="A3501" i="4"/>
  <c r="N3500" i="4"/>
  <c r="M3500" i="4"/>
  <c r="L3500" i="4"/>
  <c r="K3500" i="4"/>
  <c r="J3500" i="4"/>
  <c r="T3500" i="4" s="1"/>
  <c r="I3500" i="4"/>
  <c r="S3500" i="4" s="1"/>
  <c r="H3500" i="4"/>
  <c r="G3500" i="4"/>
  <c r="F3500" i="4"/>
  <c r="Q3500" i="4" s="1"/>
  <c r="E3500" i="4"/>
  <c r="D3500" i="4"/>
  <c r="C3500" i="4"/>
  <c r="B3500" i="4"/>
  <c r="O3500" i="4" s="1"/>
  <c r="A3500" i="4"/>
  <c r="Q3499" i="4"/>
  <c r="O3499" i="4"/>
  <c r="N3499" i="4"/>
  <c r="M3499" i="4"/>
  <c r="L3499" i="4"/>
  <c r="K3499" i="4"/>
  <c r="J3499" i="4"/>
  <c r="I3499" i="4"/>
  <c r="S3499" i="4" s="1"/>
  <c r="H3499" i="4"/>
  <c r="G3499" i="4"/>
  <c r="F3499" i="4"/>
  <c r="E3499" i="4"/>
  <c r="D3499" i="4"/>
  <c r="C3499" i="4"/>
  <c r="B3499" i="4"/>
  <c r="A3499" i="4"/>
  <c r="N3498" i="4"/>
  <c r="M3498" i="4"/>
  <c r="L3498" i="4"/>
  <c r="K3498" i="4"/>
  <c r="J3498" i="4"/>
  <c r="T3498" i="4" s="1"/>
  <c r="I3498" i="4"/>
  <c r="S3498" i="4" s="1"/>
  <c r="H3498" i="4"/>
  <c r="G3498" i="4"/>
  <c r="F3498" i="4"/>
  <c r="Q3498" i="4" s="1"/>
  <c r="E3498" i="4"/>
  <c r="D3498" i="4"/>
  <c r="C3498" i="4"/>
  <c r="B3498" i="4"/>
  <c r="O3498" i="4" s="1"/>
  <c r="A3498" i="4"/>
  <c r="T3497" i="4"/>
  <c r="N3497" i="4"/>
  <c r="M3497" i="4"/>
  <c r="L3497" i="4"/>
  <c r="K3497" i="4"/>
  <c r="J3497" i="4"/>
  <c r="I3497" i="4"/>
  <c r="S3497" i="4" s="1"/>
  <c r="H3497" i="4"/>
  <c r="G3497" i="4"/>
  <c r="F3497" i="4"/>
  <c r="Q3497" i="4" s="1"/>
  <c r="E3497" i="4"/>
  <c r="P3497" i="4" s="1"/>
  <c r="D3497" i="4"/>
  <c r="C3497" i="4"/>
  <c r="B3497" i="4"/>
  <c r="A3497" i="4"/>
  <c r="Q3496" i="4"/>
  <c r="N3496" i="4"/>
  <c r="M3496" i="4"/>
  <c r="L3496" i="4"/>
  <c r="K3496" i="4"/>
  <c r="J3496" i="4"/>
  <c r="I3496" i="4"/>
  <c r="S3496" i="4" s="1"/>
  <c r="H3496" i="4"/>
  <c r="G3496" i="4"/>
  <c r="F3496" i="4"/>
  <c r="E3496" i="4"/>
  <c r="D3496" i="4"/>
  <c r="C3496" i="4"/>
  <c r="B3496" i="4"/>
  <c r="O3496" i="4" s="1"/>
  <c r="A3496" i="4"/>
  <c r="N3495" i="4"/>
  <c r="M3495" i="4"/>
  <c r="L3495" i="4"/>
  <c r="K3495" i="4"/>
  <c r="J3495" i="4"/>
  <c r="I3495" i="4"/>
  <c r="S3495" i="4" s="1"/>
  <c r="H3495" i="4"/>
  <c r="G3495" i="4"/>
  <c r="F3495" i="4"/>
  <c r="E3495" i="4"/>
  <c r="P3495" i="4" s="1"/>
  <c r="D3495" i="4"/>
  <c r="C3495" i="4"/>
  <c r="B3495" i="4"/>
  <c r="O3495" i="4" s="1"/>
  <c r="A3495" i="4"/>
  <c r="N3494" i="4"/>
  <c r="M3494" i="4"/>
  <c r="L3494" i="4"/>
  <c r="K3494" i="4"/>
  <c r="J3494" i="4"/>
  <c r="I3494" i="4"/>
  <c r="S3494" i="4" s="1"/>
  <c r="H3494" i="4"/>
  <c r="G3494" i="4"/>
  <c r="F3494" i="4"/>
  <c r="E3494" i="4"/>
  <c r="P3494" i="4" s="1"/>
  <c r="D3494" i="4"/>
  <c r="C3494" i="4"/>
  <c r="B3494" i="4"/>
  <c r="O3494" i="4" s="1"/>
  <c r="A3494" i="4"/>
  <c r="N3493" i="4"/>
  <c r="M3493" i="4"/>
  <c r="L3493" i="4"/>
  <c r="K3493" i="4"/>
  <c r="J3493" i="4"/>
  <c r="T3493" i="4" s="1"/>
  <c r="I3493" i="4"/>
  <c r="S3493" i="4" s="1"/>
  <c r="H3493" i="4"/>
  <c r="G3493" i="4"/>
  <c r="F3493" i="4"/>
  <c r="E3493" i="4"/>
  <c r="P3493" i="4" s="1"/>
  <c r="D3493" i="4"/>
  <c r="C3493" i="4"/>
  <c r="B3493" i="4"/>
  <c r="O3493" i="4" s="1"/>
  <c r="A3493" i="4"/>
  <c r="N3492" i="4"/>
  <c r="M3492" i="4"/>
  <c r="L3492" i="4"/>
  <c r="K3492" i="4"/>
  <c r="J3492" i="4"/>
  <c r="T3492" i="4" s="1"/>
  <c r="I3492" i="4"/>
  <c r="S3492" i="4" s="1"/>
  <c r="H3492" i="4"/>
  <c r="G3492" i="4"/>
  <c r="F3492" i="4"/>
  <c r="E3492" i="4"/>
  <c r="P3492" i="4" s="1"/>
  <c r="D3492" i="4"/>
  <c r="C3492" i="4"/>
  <c r="B3492" i="4"/>
  <c r="O3492" i="4" s="1"/>
  <c r="A3492" i="4"/>
  <c r="P3491" i="4"/>
  <c r="N3491" i="4"/>
  <c r="M3491" i="4"/>
  <c r="L3491" i="4"/>
  <c r="K3491" i="4"/>
  <c r="J3491" i="4"/>
  <c r="I3491" i="4"/>
  <c r="S3491" i="4" s="1"/>
  <c r="H3491" i="4"/>
  <c r="G3491" i="4"/>
  <c r="F3491" i="4"/>
  <c r="Q3491" i="4" s="1"/>
  <c r="E3491" i="4"/>
  <c r="D3491" i="4"/>
  <c r="C3491" i="4"/>
  <c r="B3491" i="4"/>
  <c r="A3491" i="4"/>
  <c r="P3490" i="4"/>
  <c r="N3490" i="4"/>
  <c r="M3490" i="4"/>
  <c r="L3490" i="4"/>
  <c r="K3490" i="4"/>
  <c r="J3490" i="4"/>
  <c r="I3490" i="4"/>
  <c r="S3490" i="4" s="1"/>
  <c r="H3490" i="4"/>
  <c r="G3490" i="4"/>
  <c r="F3490" i="4"/>
  <c r="Q3490" i="4" s="1"/>
  <c r="E3490" i="4"/>
  <c r="D3490" i="4"/>
  <c r="C3490" i="4"/>
  <c r="B3490" i="4"/>
  <c r="A3490" i="4"/>
  <c r="N3489" i="4"/>
  <c r="M3489" i="4"/>
  <c r="L3489" i="4"/>
  <c r="K3489" i="4"/>
  <c r="J3489" i="4"/>
  <c r="I3489" i="4"/>
  <c r="S3489" i="4" s="1"/>
  <c r="H3489" i="4"/>
  <c r="G3489" i="4"/>
  <c r="F3489" i="4"/>
  <c r="Q3489" i="4" s="1"/>
  <c r="E3489" i="4"/>
  <c r="P3489" i="4" s="1"/>
  <c r="D3489" i="4"/>
  <c r="C3489" i="4"/>
  <c r="B3489" i="4"/>
  <c r="A3489" i="4"/>
  <c r="N3488" i="4"/>
  <c r="M3488" i="4"/>
  <c r="L3488" i="4"/>
  <c r="K3488" i="4"/>
  <c r="J3488" i="4"/>
  <c r="T3488" i="4" s="1"/>
  <c r="I3488" i="4"/>
  <c r="S3488" i="4" s="1"/>
  <c r="H3488" i="4"/>
  <c r="G3488" i="4"/>
  <c r="F3488" i="4"/>
  <c r="Q3488" i="4" s="1"/>
  <c r="E3488" i="4"/>
  <c r="D3488" i="4"/>
  <c r="C3488" i="4"/>
  <c r="B3488" i="4"/>
  <c r="O3488" i="4" s="1"/>
  <c r="A3488" i="4"/>
  <c r="N3487" i="4"/>
  <c r="M3487" i="4"/>
  <c r="L3487" i="4"/>
  <c r="K3487" i="4"/>
  <c r="J3487" i="4"/>
  <c r="T3487" i="4" s="1"/>
  <c r="I3487" i="4"/>
  <c r="S3487" i="4" s="1"/>
  <c r="H3487" i="4"/>
  <c r="G3487" i="4"/>
  <c r="F3487" i="4"/>
  <c r="Q3487" i="4" s="1"/>
  <c r="E3487" i="4"/>
  <c r="D3487" i="4"/>
  <c r="C3487" i="4"/>
  <c r="B3487" i="4"/>
  <c r="O3487" i="4" s="1"/>
  <c r="A3487" i="4"/>
  <c r="N3486" i="4"/>
  <c r="M3486" i="4"/>
  <c r="L3486" i="4"/>
  <c r="K3486" i="4"/>
  <c r="J3486" i="4"/>
  <c r="I3486" i="4"/>
  <c r="S3486" i="4" s="1"/>
  <c r="H3486" i="4"/>
  <c r="G3486" i="4"/>
  <c r="F3486" i="4"/>
  <c r="Q3486" i="4" s="1"/>
  <c r="E3486" i="4"/>
  <c r="R3486" i="4" s="1"/>
  <c r="D3486" i="4"/>
  <c r="C3486" i="4"/>
  <c r="B3486" i="4"/>
  <c r="O3486" i="4" s="1"/>
  <c r="A3486" i="4"/>
  <c r="N3485" i="4"/>
  <c r="M3485" i="4"/>
  <c r="L3485" i="4"/>
  <c r="K3485" i="4"/>
  <c r="J3485" i="4"/>
  <c r="T3485" i="4" s="1"/>
  <c r="I3485" i="4"/>
  <c r="S3485" i="4" s="1"/>
  <c r="H3485" i="4"/>
  <c r="G3485" i="4"/>
  <c r="F3485" i="4"/>
  <c r="Q3485" i="4" s="1"/>
  <c r="E3485" i="4"/>
  <c r="D3485" i="4"/>
  <c r="C3485" i="4"/>
  <c r="B3485" i="4"/>
  <c r="A3485" i="4"/>
  <c r="N3484" i="4"/>
  <c r="M3484" i="4"/>
  <c r="L3484" i="4"/>
  <c r="K3484" i="4"/>
  <c r="J3484" i="4"/>
  <c r="T3484" i="4" s="1"/>
  <c r="I3484" i="4"/>
  <c r="H3484" i="4"/>
  <c r="G3484" i="4"/>
  <c r="F3484" i="4"/>
  <c r="Q3484" i="4" s="1"/>
  <c r="E3484" i="4"/>
  <c r="D3484" i="4"/>
  <c r="C3484" i="4"/>
  <c r="B3484" i="4"/>
  <c r="O3484" i="4" s="1"/>
  <c r="A3484" i="4"/>
  <c r="N3483" i="4"/>
  <c r="M3483" i="4"/>
  <c r="L3483" i="4"/>
  <c r="K3483" i="4"/>
  <c r="J3483" i="4"/>
  <c r="T3483" i="4" s="1"/>
  <c r="I3483" i="4"/>
  <c r="H3483" i="4"/>
  <c r="G3483" i="4"/>
  <c r="F3483" i="4"/>
  <c r="Q3483" i="4" s="1"/>
  <c r="E3483" i="4"/>
  <c r="P3483" i="4" s="1"/>
  <c r="D3483" i="4"/>
  <c r="C3483" i="4"/>
  <c r="B3483" i="4"/>
  <c r="O3483" i="4" s="1"/>
  <c r="A3483" i="4"/>
  <c r="O3482" i="4"/>
  <c r="N3482" i="4"/>
  <c r="M3482" i="4"/>
  <c r="L3482" i="4"/>
  <c r="K3482" i="4"/>
  <c r="J3482" i="4"/>
  <c r="T3482" i="4" s="1"/>
  <c r="I3482" i="4"/>
  <c r="H3482" i="4"/>
  <c r="G3482" i="4"/>
  <c r="F3482" i="4"/>
  <c r="Q3482" i="4" s="1"/>
  <c r="E3482" i="4"/>
  <c r="P3482" i="4" s="1"/>
  <c r="D3482" i="4"/>
  <c r="C3482" i="4"/>
  <c r="B3482" i="4"/>
  <c r="A3482" i="4"/>
  <c r="S3481" i="4"/>
  <c r="N3481" i="4"/>
  <c r="M3481" i="4"/>
  <c r="L3481" i="4"/>
  <c r="K3481" i="4"/>
  <c r="J3481" i="4"/>
  <c r="I3481" i="4"/>
  <c r="H3481" i="4"/>
  <c r="G3481" i="4"/>
  <c r="F3481" i="4"/>
  <c r="Q3481" i="4" s="1"/>
  <c r="E3481" i="4"/>
  <c r="D3481" i="4"/>
  <c r="C3481" i="4"/>
  <c r="B3481" i="4"/>
  <c r="O3481" i="4" s="1"/>
  <c r="A3481" i="4"/>
  <c r="N3480" i="4"/>
  <c r="M3480" i="4"/>
  <c r="L3480" i="4"/>
  <c r="K3480" i="4"/>
  <c r="J3480" i="4"/>
  <c r="T3480" i="4" s="1"/>
  <c r="I3480" i="4"/>
  <c r="S3480" i="4" s="1"/>
  <c r="H3480" i="4"/>
  <c r="G3480" i="4"/>
  <c r="F3480" i="4"/>
  <c r="Q3480" i="4" s="1"/>
  <c r="E3480" i="4"/>
  <c r="P3480" i="4" s="1"/>
  <c r="D3480" i="4"/>
  <c r="C3480" i="4"/>
  <c r="B3480" i="4"/>
  <c r="O3480" i="4" s="1"/>
  <c r="A3480" i="4"/>
  <c r="N3479" i="4"/>
  <c r="M3479" i="4"/>
  <c r="L3479" i="4"/>
  <c r="K3479" i="4"/>
  <c r="J3479" i="4"/>
  <c r="I3479" i="4"/>
  <c r="S3479" i="4" s="1"/>
  <c r="H3479" i="4"/>
  <c r="G3479" i="4"/>
  <c r="F3479" i="4"/>
  <c r="Q3479" i="4" s="1"/>
  <c r="E3479" i="4"/>
  <c r="D3479" i="4"/>
  <c r="C3479" i="4"/>
  <c r="B3479" i="4"/>
  <c r="O3479" i="4" s="1"/>
  <c r="A3479" i="4"/>
  <c r="O3478" i="4"/>
  <c r="N3478" i="4"/>
  <c r="M3478" i="4"/>
  <c r="L3478" i="4"/>
  <c r="K3478" i="4"/>
  <c r="J3478" i="4"/>
  <c r="T3478" i="4" s="1"/>
  <c r="I3478" i="4"/>
  <c r="H3478" i="4"/>
  <c r="G3478" i="4"/>
  <c r="F3478" i="4"/>
  <c r="Q3478" i="4" s="1"/>
  <c r="E3478" i="4"/>
  <c r="P3478" i="4" s="1"/>
  <c r="D3478" i="4"/>
  <c r="C3478" i="4"/>
  <c r="B3478" i="4"/>
  <c r="A3478" i="4"/>
  <c r="N3477" i="4"/>
  <c r="M3477" i="4"/>
  <c r="L3477" i="4"/>
  <c r="K3477" i="4"/>
  <c r="J3477" i="4"/>
  <c r="T3477" i="4" s="1"/>
  <c r="I3477" i="4"/>
  <c r="S3477" i="4" s="1"/>
  <c r="H3477" i="4"/>
  <c r="G3477" i="4"/>
  <c r="F3477" i="4"/>
  <c r="Q3477" i="4" s="1"/>
  <c r="E3477" i="4"/>
  <c r="D3477" i="4"/>
  <c r="C3477" i="4"/>
  <c r="B3477" i="4"/>
  <c r="O3477" i="4" s="1"/>
  <c r="A3477" i="4"/>
  <c r="N3476" i="4"/>
  <c r="M3476" i="4"/>
  <c r="L3476" i="4"/>
  <c r="K3476" i="4"/>
  <c r="J3476" i="4"/>
  <c r="I3476" i="4"/>
  <c r="S3476" i="4" s="1"/>
  <c r="H3476" i="4"/>
  <c r="G3476" i="4"/>
  <c r="F3476" i="4"/>
  <c r="Q3476" i="4" s="1"/>
  <c r="E3476" i="4"/>
  <c r="D3476" i="4"/>
  <c r="C3476" i="4"/>
  <c r="B3476" i="4"/>
  <c r="A3476" i="4"/>
  <c r="N3475" i="4"/>
  <c r="M3475" i="4"/>
  <c r="L3475" i="4"/>
  <c r="K3475" i="4"/>
  <c r="J3475" i="4"/>
  <c r="I3475" i="4"/>
  <c r="S3475" i="4" s="1"/>
  <c r="H3475" i="4"/>
  <c r="G3475" i="4"/>
  <c r="F3475" i="4"/>
  <c r="Q3475" i="4" s="1"/>
  <c r="E3475" i="4"/>
  <c r="P3475" i="4" s="1"/>
  <c r="D3475" i="4"/>
  <c r="C3475" i="4"/>
  <c r="B3475" i="4"/>
  <c r="A3475" i="4"/>
  <c r="N3474" i="4"/>
  <c r="M3474" i="4"/>
  <c r="L3474" i="4"/>
  <c r="K3474" i="4"/>
  <c r="J3474" i="4"/>
  <c r="I3474" i="4"/>
  <c r="S3474" i="4" s="1"/>
  <c r="H3474" i="4"/>
  <c r="G3474" i="4"/>
  <c r="F3474" i="4"/>
  <c r="Q3474" i="4" s="1"/>
  <c r="E3474" i="4"/>
  <c r="D3474" i="4"/>
  <c r="C3474" i="4"/>
  <c r="B3474" i="4"/>
  <c r="O3474" i="4" s="1"/>
  <c r="A3474" i="4"/>
  <c r="N3473" i="4"/>
  <c r="M3473" i="4"/>
  <c r="L3473" i="4"/>
  <c r="K3473" i="4"/>
  <c r="J3473" i="4"/>
  <c r="I3473" i="4"/>
  <c r="S3473" i="4" s="1"/>
  <c r="H3473" i="4"/>
  <c r="G3473" i="4"/>
  <c r="F3473" i="4"/>
  <c r="Q3473" i="4" s="1"/>
  <c r="E3473" i="4"/>
  <c r="D3473" i="4"/>
  <c r="C3473" i="4"/>
  <c r="B3473" i="4"/>
  <c r="O3473" i="4" s="1"/>
  <c r="A3473" i="4"/>
  <c r="N3472" i="4"/>
  <c r="M3472" i="4"/>
  <c r="L3472" i="4"/>
  <c r="K3472" i="4"/>
  <c r="J3472" i="4"/>
  <c r="T3472" i="4" s="1"/>
  <c r="I3472" i="4"/>
  <c r="S3472" i="4" s="1"/>
  <c r="H3472" i="4"/>
  <c r="G3472" i="4"/>
  <c r="F3472" i="4"/>
  <c r="E3472" i="4"/>
  <c r="P3472" i="4" s="1"/>
  <c r="D3472" i="4"/>
  <c r="C3472" i="4"/>
  <c r="B3472" i="4"/>
  <c r="O3472" i="4" s="1"/>
  <c r="A3472" i="4"/>
  <c r="N3471" i="4"/>
  <c r="M3471" i="4"/>
  <c r="L3471" i="4"/>
  <c r="K3471" i="4"/>
  <c r="J3471" i="4"/>
  <c r="I3471" i="4"/>
  <c r="S3471" i="4" s="1"/>
  <c r="H3471" i="4"/>
  <c r="G3471" i="4"/>
  <c r="F3471" i="4"/>
  <c r="Q3471" i="4" s="1"/>
  <c r="E3471" i="4"/>
  <c r="D3471" i="4"/>
  <c r="C3471" i="4"/>
  <c r="B3471" i="4"/>
  <c r="A3471" i="4"/>
  <c r="O3470" i="4"/>
  <c r="N3470" i="4"/>
  <c r="M3470" i="4"/>
  <c r="L3470" i="4"/>
  <c r="K3470" i="4"/>
  <c r="J3470" i="4"/>
  <c r="T3470" i="4" s="1"/>
  <c r="I3470" i="4"/>
  <c r="H3470" i="4"/>
  <c r="G3470" i="4"/>
  <c r="F3470" i="4"/>
  <c r="Q3470" i="4" s="1"/>
  <c r="E3470" i="4"/>
  <c r="P3470" i="4" s="1"/>
  <c r="D3470" i="4"/>
  <c r="C3470" i="4"/>
  <c r="B3470" i="4"/>
  <c r="A3470" i="4"/>
  <c r="P3469" i="4"/>
  <c r="N3469" i="4"/>
  <c r="M3469" i="4"/>
  <c r="L3469" i="4"/>
  <c r="K3469" i="4"/>
  <c r="J3469" i="4"/>
  <c r="I3469" i="4"/>
  <c r="S3469" i="4" s="1"/>
  <c r="H3469" i="4"/>
  <c r="G3469" i="4"/>
  <c r="F3469" i="4"/>
  <c r="Q3469" i="4" s="1"/>
  <c r="E3469" i="4"/>
  <c r="D3469" i="4"/>
  <c r="C3469" i="4"/>
  <c r="B3469" i="4"/>
  <c r="O3469" i="4" s="1"/>
  <c r="A3469" i="4"/>
  <c r="P3468" i="4"/>
  <c r="N3468" i="4"/>
  <c r="M3468" i="4"/>
  <c r="L3468" i="4"/>
  <c r="K3468" i="4"/>
  <c r="J3468" i="4"/>
  <c r="T3468" i="4" s="1"/>
  <c r="I3468" i="4"/>
  <c r="S3468" i="4" s="1"/>
  <c r="H3468" i="4"/>
  <c r="G3468" i="4"/>
  <c r="F3468" i="4"/>
  <c r="E3468" i="4"/>
  <c r="D3468" i="4"/>
  <c r="C3468" i="4"/>
  <c r="B3468" i="4"/>
  <c r="O3468" i="4" s="1"/>
  <c r="A3468" i="4"/>
  <c r="P3467" i="4"/>
  <c r="N3467" i="4"/>
  <c r="M3467" i="4"/>
  <c r="L3467" i="4"/>
  <c r="K3467" i="4"/>
  <c r="J3467" i="4"/>
  <c r="T3467" i="4" s="1"/>
  <c r="I3467" i="4"/>
  <c r="S3467" i="4" s="1"/>
  <c r="H3467" i="4"/>
  <c r="G3467" i="4"/>
  <c r="F3467" i="4"/>
  <c r="E3467" i="4"/>
  <c r="D3467" i="4"/>
  <c r="C3467" i="4"/>
  <c r="B3467" i="4"/>
  <c r="O3467" i="4" s="1"/>
  <c r="A3467" i="4"/>
  <c r="N3466" i="4"/>
  <c r="M3466" i="4"/>
  <c r="L3466" i="4"/>
  <c r="K3466" i="4"/>
  <c r="J3466" i="4"/>
  <c r="T3466" i="4" s="1"/>
  <c r="I3466" i="4"/>
  <c r="S3466" i="4" s="1"/>
  <c r="H3466" i="4"/>
  <c r="G3466" i="4"/>
  <c r="F3466" i="4"/>
  <c r="Q3466" i="4" s="1"/>
  <c r="E3466" i="4"/>
  <c r="D3466" i="4"/>
  <c r="C3466" i="4"/>
  <c r="B3466" i="4"/>
  <c r="O3466" i="4" s="1"/>
  <c r="A3466" i="4"/>
  <c r="N3465" i="4"/>
  <c r="M3465" i="4"/>
  <c r="L3465" i="4"/>
  <c r="K3465" i="4"/>
  <c r="J3465" i="4"/>
  <c r="I3465" i="4"/>
  <c r="S3465" i="4" s="1"/>
  <c r="H3465" i="4"/>
  <c r="G3465" i="4"/>
  <c r="F3465" i="4"/>
  <c r="Q3465" i="4" s="1"/>
  <c r="E3465" i="4"/>
  <c r="D3465" i="4"/>
  <c r="C3465" i="4"/>
  <c r="B3465" i="4"/>
  <c r="A3465" i="4"/>
  <c r="N3464" i="4"/>
  <c r="M3464" i="4"/>
  <c r="L3464" i="4"/>
  <c r="K3464" i="4"/>
  <c r="J3464" i="4"/>
  <c r="T3464" i="4" s="1"/>
  <c r="I3464" i="4"/>
  <c r="H3464" i="4"/>
  <c r="G3464" i="4"/>
  <c r="F3464" i="4"/>
  <c r="Q3464" i="4" s="1"/>
  <c r="E3464" i="4"/>
  <c r="P3464" i="4" s="1"/>
  <c r="D3464" i="4"/>
  <c r="C3464" i="4"/>
  <c r="B3464" i="4"/>
  <c r="O3464" i="4" s="1"/>
  <c r="A3464" i="4"/>
  <c r="P3463" i="4"/>
  <c r="N3463" i="4"/>
  <c r="M3463" i="4"/>
  <c r="L3463" i="4"/>
  <c r="K3463" i="4"/>
  <c r="J3463" i="4"/>
  <c r="I3463" i="4"/>
  <c r="S3463" i="4" s="1"/>
  <c r="H3463" i="4"/>
  <c r="G3463" i="4"/>
  <c r="F3463" i="4"/>
  <c r="Q3463" i="4" s="1"/>
  <c r="E3463" i="4"/>
  <c r="D3463" i="4"/>
  <c r="C3463" i="4"/>
  <c r="B3463" i="4"/>
  <c r="O3463" i="4" s="1"/>
  <c r="A3463" i="4"/>
  <c r="N3462" i="4"/>
  <c r="M3462" i="4"/>
  <c r="L3462" i="4"/>
  <c r="K3462" i="4"/>
  <c r="J3462" i="4"/>
  <c r="W3462" i="4" s="1"/>
  <c r="I3462" i="4"/>
  <c r="S3462" i="4" s="1"/>
  <c r="H3462" i="4"/>
  <c r="G3462" i="4"/>
  <c r="F3462" i="4"/>
  <c r="Q3462" i="4" s="1"/>
  <c r="E3462" i="4"/>
  <c r="D3462" i="4"/>
  <c r="C3462" i="4"/>
  <c r="B3462" i="4"/>
  <c r="O3462" i="4" s="1"/>
  <c r="A3462" i="4"/>
  <c r="N3461" i="4"/>
  <c r="M3461" i="4"/>
  <c r="L3461" i="4"/>
  <c r="K3461" i="4"/>
  <c r="J3461" i="4"/>
  <c r="T3461" i="4" s="1"/>
  <c r="I3461" i="4"/>
  <c r="S3461" i="4" s="1"/>
  <c r="H3461" i="4"/>
  <c r="G3461" i="4"/>
  <c r="F3461" i="4"/>
  <c r="Q3461" i="4" s="1"/>
  <c r="E3461" i="4"/>
  <c r="D3461" i="4"/>
  <c r="C3461" i="4"/>
  <c r="B3461" i="4"/>
  <c r="O3461" i="4" s="1"/>
  <c r="A3461" i="4"/>
  <c r="O3460" i="4"/>
  <c r="N3460" i="4"/>
  <c r="M3460" i="4"/>
  <c r="L3460" i="4"/>
  <c r="K3460" i="4"/>
  <c r="J3460" i="4"/>
  <c r="T3460" i="4" s="1"/>
  <c r="I3460" i="4"/>
  <c r="S3460" i="4" s="1"/>
  <c r="H3460" i="4"/>
  <c r="G3460" i="4"/>
  <c r="F3460" i="4"/>
  <c r="Q3460" i="4" s="1"/>
  <c r="E3460" i="4"/>
  <c r="D3460" i="4"/>
  <c r="C3460" i="4"/>
  <c r="B3460" i="4"/>
  <c r="A3460" i="4"/>
  <c r="N3459" i="4"/>
  <c r="M3459" i="4"/>
  <c r="L3459" i="4"/>
  <c r="K3459" i="4"/>
  <c r="J3459" i="4"/>
  <c r="I3459" i="4"/>
  <c r="S3459" i="4" s="1"/>
  <c r="H3459" i="4"/>
  <c r="G3459" i="4"/>
  <c r="F3459" i="4"/>
  <c r="Q3459" i="4" s="1"/>
  <c r="E3459" i="4"/>
  <c r="P3459" i="4" s="1"/>
  <c r="D3459" i="4"/>
  <c r="C3459" i="4"/>
  <c r="B3459" i="4"/>
  <c r="A3459" i="4"/>
  <c r="N3458" i="4"/>
  <c r="M3458" i="4"/>
  <c r="L3458" i="4"/>
  <c r="K3458" i="4"/>
  <c r="J3458" i="4"/>
  <c r="I3458" i="4"/>
  <c r="S3458" i="4" s="1"/>
  <c r="H3458" i="4"/>
  <c r="G3458" i="4"/>
  <c r="F3458" i="4"/>
  <c r="E3458" i="4"/>
  <c r="P3458" i="4" s="1"/>
  <c r="D3458" i="4"/>
  <c r="C3458" i="4"/>
  <c r="B3458" i="4"/>
  <c r="A3458" i="4"/>
  <c r="P3457" i="4"/>
  <c r="N3457" i="4"/>
  <c r="M3457" i="4"/>
  <c r="L3457" i="4"/>
  <c r="K3457" i="4"/>
  <c r="J3457" i="4"/>
  <c r="I3457" i="4"/>
  <c r="S3457" i="4" s="1"/>
  <c r="H3457" i="4"/>
  <c r="G3457" i="4"/>
  <c r="F3457" i="4"/>
  <c r="Q3457" i="4" s="1"/>
  <c r="E3457" i="4"/>
  <c r="D3457" i="4"/>
  <c r="C3457" i="4"/>
  <c r="B3457" i="4"/>
  <c r="O3457" i="4" s="1"/>
  <c r="A3457" i="4"/>
  <c r="N3456" i="4"/>
  <c r="M3456" i="4"/>
  <c r="L3456" i="4"/>
  <c r="K3456" i="4"/>
  <c r="J3456" i="4"/>
  <c r="I3456" i="4"/>
  <c r="S3456" i="4" s="1"/>
  <c r="H3456" i="4"/>
  <c r="G3456" i="4"/>
  <c r="F3456" i="4"/>
  <c r="Q3456" i="4" s="1"/>
  <c r="E3456" i="4"/>
  <c r="D3456" i="4"/>
  <c r="C3456" i="4"/>
  <c r="B3456" i="4"/>
  <c r="O3456" i="4" s="1"/>
  <c r="A3456" i="4"/>
  <c r="N3455" i="4"/>
  <c r="M3455" i="4"/>
  <c r="L3455" i="4"/>
  <c r="K3455" i="4"/>
  <c r="J3455" i="4"/>
  <c r="T3455" i="4" s="1"/>
  <c r="I3455" i="4"/>
  <c r="S3455" i="4" s="1"/>
  <c r="H3455" i="4"/>
  <c r="G3455" i="4"/>
  <c r="F3455" i="4"/>
  <c r="Q3455" i="4" s="1"/>
  <c r="E3455" i="4"/>
  <c r="R3455" i="4" s="1"/>
  <c r="D3455" i="4"/>
  <c r="C3455" i="4"/>
  <c r="B3455" i="4"/>
  <c r="O3455" i="4" s="1"/>
  <c r="A3455" i="4"/>
  <c r="N3454" i="4"/>
  <c r="M3454" i="4"/>
  <c r="L3454" i="4"/>
  <c r="K3454" i="4"/>
  <c r="J3454" i="4"/>
  <c r="T3454" i="4" s="1"/>
  <c r="I3454" i="4"/>
  <c r="W3454" i="4" s="1"/>
  <c r="H3454" i="4"/>
  <c r="G3454" i="4"/>
  <c r="F3454" i="4"/>
  <c r="Q3454" i="4" s="1"/>
  <c r="E3454" i="4"/>
  <c r="D3454" i="4"/>
  <c r="C3454" i="4"/>
  <c r="B3454" i="4"/>
  <c r="O3454" i="4" s="1"/>
  <c r="A3454" i="4"/>
  <c r="N3453" i="4"/>
  <c r="M3453" i="4"/>
  <c r="L3453" i="4"/>
  <c r="K3453" i="4"/>
  <c r="J3453" i="4"/>
  <c r="I3453" i="4"/>
  <c r="S3453" i="4" s="1"/>
  <c r="H3453" i="4"/>
  <c r="G3453" i="4"/>
  <c r="F3453" i="4"/>
  <c r="Q3453" i="4" s="1"/>
  <c r="E3453" i="4"/>
  <c r="P3453" i="4" s="1"/>
  <c r="D3453" i="4"/>
  <c r="C3453" i="4"/>
  <c r="B3453" i="4"/>
  <c r="A3453" i="4"/>
  <c r="N3452" i="4"/>
  <c r="M3452" i="4"/>
  <c r="L3452" i="4"/>
  <c r="K3452" i="4"/>
  <c r="J3452" i="4"/>
  <c r="I3452" i="4"/>
  <c r="S3452" i="4" s="1"/>
  <c r="H3452" i="4"/>
  <c r="G3452" i="4"/>
  <c r="F3452" i="4"/>
  <c r="E3452" i="4"/>
  <c r="P3452" i="4" s="1"/>
  <c r="D3452" i="4"/>
  <c r="C3452" i="4"/>
  <c r="B3452" i="4"/>
  <c r="O3452" i="4" s="1"/>
  <c r="A3452" i="4"/>
  <c r="N3451" i="4"/>
  <c r="M3451" i="4"/>
  <c r="L3451" i="4"/>
  <c r="K3451" i="4"/>
  <c r="J3451" i="4"/>
  <c r="I3451" i="4"/>
  <c r="S3451" i="4" s="1"/>
  <c r="H3451" i="4"/>
  <c r="G3451" i="4"/>
  <c r="F3451" i="4"/>
  <c r="Q3451" i="4" s="1"/>
  <c r="E3451" i="4"/>
  <c r="D3451" i="4"/>
  <c r="C3451" i="4"/>
  <c r="B3451" i="4"/>
  <c r="O3451" i="4" s="1"/>
  <c r="A3451" i="4"/>
  <c r="P3450" i="4"/>
  <c r="O3450" i="4"/>
  <c r="N3450" i="4"/>
  <c r="M3450" i="4"/>
  <c r="L3450" i="4"/>
  <c r="K3450" i="4"/>
  <c r="J3450" i="4"/>
  <c r="I3450" i="4"/>
  <c r="S3450" i="4" s="1"/>
  <c r="H3450" i="4"/>
  <c r="G3450" i="4"/>
  <c r="F3450" i="4"/>
  <c r="Q3450" i="4" s="1"/>
  <c r="E3450" i="4"/>
  <c r="D3450" i="4"/>
  <c r="C3450" i="4"/>
  <c r="B3450" i="4"/>
  <c r="A3450" i="4"/>
  <c r="N3449" i="4"/>
  <c r="M3449" i="4"/>
  <c r="L3449" i="4"/>
  <c r="K3449" i="4"/>
  <c r="J3449" i="4"/>
  <c r="T3449" i="4" s="1"/>
  <c r="I3449" i="4"/>
  <c r="S3449" i="4" s="1"/>
  <c r="H3449" i="4"/>
  <c r="G3449" i="4"/>
  <c r="F3449" i="4"/>
  <c r="E3449" i="4"/>
  <c r="P3449" i="4" s="1"/>
  <c r="D3449" i="4"/>
  <c r="C3449" i="4"/>
  <c r="B3449" i="4"/>
  <c r="O3449" i="4" s="1"/>
  <c r="A3449" i="4"/>
  <c r="N3448" i="4"/>
  <c r="M3448" i="4"/>
  <c r="L3448" i="4"/>
  <c r="K3448" i="4"/>
  <c r="J3448" i="4"/>
  <c r="T3448" i="4" s="1"/>
  <c r="I3448" i="4"/>
  <c r="S3448" i="4" s="1"/>
  <c r="H3448" i="4"/>
  <c r="G3448" i="4"/>
  <c r="F3448" i="4"/>
  <c r="Q3448" i="4" s="1"/>
  <c r="E3448" i="4"/>
  <c r="P3448" i="4" s="1"/>
  <c r="D3448" i="4"/>
  <c r="C3448" i="4"/>
  <c r="B3448" i="4"/>
  <c r="A3448" i="4"/>
  <c r="N3447" i="4"/>
  <c r="M3447" i="4"/>
  <c r="L3447" i="4"/>
  <c r="K3447" i="4"/>
  <c r="J3447" i="4"/>
  <c r="T3447" i="4" s="1"/>
  <c r="I3447" i="4"/>
  <c r="S3447" i="4" s="1"/>
  <c r="H3447" i="4"/>
  <c r="G3447" i="4"/>
  <c r="F3447" i="4"/>
  <c r="Q3447" i="4" s="1"/>
  <c r="E3447" i="4"/>
  <c r="D3447" i="4"/>
  <c r="C3447" i="4"/>
  <c r="B3447" i="4"/>
  <c r="O3447" i="4" s="1"/>
  <c r="A3447" i="4"/>
  <c r="N3446" i="4"/>
  <c r="M3446" i="4"/>
  <c r="L3446" i="4"/>
  <c r="K3446" i="4"/>
  <c r="J3446" i="4"/>
  <c r="T3446" i="4" s="1"/>
  <c r="I3446" i="4"/>
  <c r="H3446" i="4"/>
  <c r="G3446" i="4"/>
  <c r="F3446" i="4"/>
  <c r="Q3446" i="4" s="1"/>
  <c r="E3446" i="4"/>
  <c r="P3446" i="4" s="1"/>
  <c r="D3446" i="4"/>
  <c r="C3446" i="4"/>
  <c r="B3446" i="4"/>
  <c r="O3446" i="4" s="1"/>
  <c r="A3446" i="4"/>
  <c r="O3445" i="4"/>
  <c r="N3445" i="4"/>
  <c r="M3445" i="4"/>
  <c r="L3445" i="4"/>
  <c r="K3445" i="4"/>
  <c r="J3445" i="4"/>
  <c r="T3445" i="4" s="1"/>
  <c r="I3445" i="4"/>
  <c r="S3445" i="4" s="1"/>
  <c r="H3445" i="4"/>
  <c r="G3445" i="4"/>
  <c r="F3445" i="4"/>
  <c r="E3445" i="4"/>
  <c r="P3445" i="4" s="1"/>
  <c r="D3445" i="4"/>
  <c r="C3445" i="4"/>
  <c r="B3445" i="4"/>
  <c r="A3445" i="4"/>
  <c r="O3444" i="4"/>
  <c r="N3444" i="4"/>
  <c r="M3444" i="4"/>
  <c r="L3444" i="4"/>
  <c r="K3444" i="4"/>
  <c r="J3444" i="4"/>
  <c r="T3444" i="4" s="1"/>
  <c r="I3444" i="4"/>
  <c r="S3444" i="4" s="1"/>
  <c r="H3444" i="4"/>
  <c r="G3444" i="4"/>
  <c r="F3444" i="4"/>
  <c r="E3444" i="4"/>
  <c r="P3444" i="4" s="1"/>
  <c r="D3444" i="4"/>
  <c r="C3444" i="4"/>
  <c r="B3444" i="4"/>
  <c r="A3444" i="4"/>
  <c r="N3443" i="4"/>
  <c r="M3443" i="4"/>
  <c r="L3443" i="4"/>
  <c r="K3443" i="4"/>
  <c r="J3443" i="4"/>
  <c r="I3443" i="4"/>
  <c r="S3443" i="4" s="1"/>
  <c r="H3443" i="4"/>
  <c r="G3443" i="4"/>
  <c r="F3443" i="4"/>
  <c r="E3443" i="4"/>
  <c r="P3443" i="4" s="1"/>
  <c r="D3443" i="4"/>
  <c r="C3443" i="4"/>
  <c r="B3443" i="4"/>
  <c r="O3443" i="4" s="1"/>
  <c r="A3443" i="4"/>
  <c r="N3442" i="4"/>
  <c r="M3442" i="4"/>
  <c r="L3442" i="4"/>
  <c r="K3442" i="4"/>
  <c r="J3442" i="4"/>
  <c r="T3442" i="4" s="1"/>
  <c r="I3442" i="4"/>
  <c r="S3442" i="4" s="1"/>
  <c r="H3442" i="4"/>
  <c r="G3442" i="4"/>
  <c r="F3442" i="4"/>
  <c r="Q3442" i="4" s="1"/>
  <c r="E3442" i="4"/>
  <c r="D3442" i="4"/>
  <c r="C3442" i="4"/>
  <c r="B3442" i="4"/>
  <c r="O3442" i="4" s="1"/>
  <c r="A3442" i="4"/>
  <c r="N3441" i="4"/>
  <c r="M3441" i="4"/>
  <c r="L3441" i="4"/>
  <c r="K3441" i="4"/>
  <c r="J3441" i="4"/>
  <c r="T3441" i="4" s="1"/>
  <c r="I3441" i="4"/>
  <c r="S3441" i="4" s="1"/>
  <c r="H3441" i="4"/>
  <c r="G3441" i="4"/>
  <c r="F3441" i="4"/>
  <c r="Q3441" i="4" s="1"/>
  <c r="E3441" i="4"/>
  <c r="D3441" i="4"/>
  <c r="C3441" i="4"/>
  <c r="B3441" i="4"/>
  <c r="A3441" i="4"/>
  <c r="S3440" i="4"/>
  <c r="N3440" i="4"/>
  <c r="M3440" i="4"/>
  <c r="L3440" i="4"/>
  <c r="K3440" i="4"/>
  <c r="J3440" i="4"/>
  <c r="I3440" i="4"/>
  <c r="H3440" i="4"/>
  <c r="G3440" i="4"/>
  <c r="F3440" i="4"/>
  <c r="Q3440" i="4" s="1"/>
  <c r="E3440" i="4"/>
  <c r="D3440" i="4"/>
  <c r="C3440" i="4"/>
  <c r="B3440" i="4"/>
  <c r="O3440" i="4" s="1"/>
  <c r="A3440" i="4"/>
  <c r="S3439" i="4"/>
  <c r="N3439" i="4"/>
  <c r="M3439" i="4"/>
  <c r="L3439" i="4"/>
  <c r="K3439" i="4"/>
  <c r="J3439" i="4"/>
  <c r="W3439" i="4" s="1"/>
  <c r="I3439" i="4"/>
  <c r="H3439" i="4"/>
  <c r="G3439" i="4"/>
  <c r="F3439" i="4"/>
  <c r="E3439" i="4"/>
  <c r="P3439" i="4" s="1"/>
  <c r="D3439" i="4"/>
  <c r="C3439" i="4"/>
  <c r="B3439" i="4"/>
  <c r="O3439" i="4" s="1"/>
  <c r="A3439" i="4"/>
  <c r="N3438" i="4"/>
  <c r="M3438" i="4"/>
  <c r="L3438" i="4"/>
  <c r="K3438" i="4"/>
  <c r="J3438" i="4"/>
  <c r="I3438" i="4"/>
  <c r="S3438" i="4" s="1"/>
  <c r="H3438" i="4"/>
  <c r="G3438" i="4"/>
  <c r="F3438" i="4"/>
  <c r="Q3438" i="4" s="1"/>
  <c r="E3438" i="4"/>
  <c r="D3438" i="4"/>
  <c r="C3438" i="4"/>
  <c r="B3438" i="4"/>
  <c r="O3438" i="4" s="1"/>
  <c r="A3438" i="4"/>
  <c r="S3437" i="4"/>
  <c r="N3437" i="4"/>
  <c r="M3437" i="4"/>
  <c r="L3437" i="4"/>
  <c r="K3437" i="4"/>
  <c r="J3437" i="4"/>
  <c r="T3437" i="4" s="1"/>
  <c r="I3437" i="4"/>
  <c r="H3437" i="4"/>
  <c r="G3437" i="4"/>
  <c r="F3437" i="4"/>
  <c r="Q3437" i="4" s="1"/>
  <c r="E3437" i="4"/>
  <c r="D3437" i="4"/>
  <c r="C3437" i="4"/>
  <c r="B3437" i="4"/>
  <c r="A3437" i="4"/>
  <c r="N3436" i="4"/>
  <c r="M3436" i="4"/>
  <c r="L3436" i="4"/>
  <c r="K3436" i="4"/>
  <c r="J3436" i="4"/>
  <c r="T3436" i="4" s="1"/>
  <c r="I3436" i="4"/>
  <c r="S3436" i="4" s="1"/>
  <c r="H3436" i="4"/>
  <c r="G3436" i="4"/>
  <c r="F3436" i="4"/>
  <c r="Q3436" i="4" s="1"/>
  <c r="E3436" i="4"/>
  <c r="D3436" i="4"/>
  <c r="C3436" i="4"/>
  <c r="B3436" i="4"/>
  <c r="O3436" i="4" s="1"/>
  <c r="A3436" i="4"/>
  <c r="N3435" i="4"/>
  <c r="M3435" i="4"/>
  <c r="L3435" i="4"/>
  <c r="K3435" i="4"/>
  <c r="J3435" i="4"/>
  <c r="T3435" i="4" s="1"/>
  <c r="I3435" i="4"/>
  <c r="S3435" i="4" s="1"/>
  <c r="H3435" i="4"/>
  <c r="G3435" i="4"/>
  <c r="F3435" i="4"/>
  <c r="Q3435" i="4" s="1"/>
  <c r="E3435" i="4"/>
  <c r="D3435" i="4"/>
  <c r="C3435" i="4"/>
  <c r="B3435" i="4"/>
  <c r="O3435" i="4" s="1"/>
  <c r="A3435" i="4"/>
  <c r="N3434" i="4"/>
  <c r="M3434" i="4"/>
  <c r="L3434" i="4"/>
  <c r="K3434" i="4"/>
  <c r="J3434" i="4"/>
  <c r="T3434" i="4" s="1"/>
  <c r="I3434" i="4"/>
  <c r="H3434" i="4"/>
  <c r="G3434" i="4"/>
  <c r="F3434" i="4"/>
  <c r="Q3434" i="4" s="1"/>
  <c r="E3434" i="4"/>
  <c r="R3434" i="4" s="1"/>
  <c r="D3434" i="4"/>
  <c r="C3434" i="4"/>
  <c r="B3434" i="4"/>
  <c r="O3434" i="4" s="1"/>
  <c r="A3434" i="4"/>
  <c r="N3433" i="4"/>
  <c r="M3433" i="4"/>
  <c r="L3433" i="4"/>
  <c r="K3433" i="4"/>
  <c r="J3433" i="4"/>
  <c r="T3433" i="4" s="1"/>
  <c r="I3433" i="4"/>
  <c r="S3433" i="4" s="1"/>
  <c r="H3433" i="4"/>
  <c r="G3433" i="4"/>
  <c r="F3433" i="4"/>
  <c r="E3433" i="4"/>
  <c r="P3433" i="4" s="1"/>
  <c r="D3433" i="4"/>
  <c r="C3433" i="4"/>
  <c r="B3433" i="4"/>
  <c r="O3433" i="4" s="1"/>
  <c r="A3433" i="4"/>
  <c r="Q3432" i="4"/>
  <c r="N3432" i="4"/>
  <c r="M3432" i="4"/>
  <c r="L3432" i="4"/>
  <c r="K3432" i="4"/>
  <c r="J3432" i="4"/>
  <c r="T3432" i="4" s="1"/>
  <c r="I3432" i="4"/>
  <c r="S3432" i="4" s="1"/>
  <c r="H3432" i="4"/>
  <c r="G3432" i="4"/>
  <c r="F3432" i="4"/>
  <c r="E3432" i="4"/>
  <c r="R3432" i="4" s="1"/>
  <c r="D3432" i="4"/>
  <c r="C3432" i="4"/>
  <c r="B3432" i="4"/>
  <c r="O3432" i="4" s="1"/>
  <c r="A3432" i="4"/>
  <c r="S3431" i="4"/>
  <c r="N3431" i="4"/>
  <c r="M3431" i="4"/>
  <c r="L3431" i="4"/>
  <c r="K3431" i="4"/>
  <c r="J3431" i="4"/>
  <c r="I3431" i="4"/>
  <c r="H3431" i="4"/>
  <c r="G3431" i="4"/>
  <c r="F3431" i="4"/>
  <c r="Q3431" i="4" s="1"/>
  <c r="E3431" i="4"/>
  <c r="D3431" i="4"/>
  <c r="C3431" i="4"/>
  <c r="B3431" i="4"/>
  <c r="A3431" i="4"/>
  <c r="N3430" i="4"/>
  <c r="M3430" i="4"/>
  <c r="L3430" i="4"/>
  <c r="K3430" i="4"/>
  <c r="J3430" i="4"/>
  <c r="I3430" i="4"/>
  <c r="S3430" i="4" s="1"/>
  <c r="H3430" i="4"/>
  <c r="G3430" i="4"/>
  <c r="F3430" i="4"/>
  <c r="R3430" i="4" s="1"/>
  <c r="E3430" i="4"/>
  <c r="P3430" i="4" s="1"/>
  <c r="D3430" i="4"/>
  <c r="C3430" i="4"/>
  <c r="B3430" i="4"/>
  <c r="A3430" i="4"/>
  <c r="N3429" i="4"/>
  <c r="M3429" i="4"/>
  <c r="L3429" i="4"/>
  <c r="K3429" i="4"/>
  <c r="J3429" i="4"/>
  <c r="I3429" i="4"/>
  <c r="S3429" i="4" s="1"/>
  <c r="H3429" i="4"/>
  <c r="G3429" i="4"/>
  <c r="F3429" i="4"/>
  <c r="Q3429" i="4" s="1"/>
  <c r="E3429" i="4"/>
  <c r="D3429" i="4"/>
  <c r="C3429" i="4"/>
  <c r="B3429" i="4"/>
  <c r="O3429" i="4" s="1"/>
  <c r="A3429" i="4"/>
  <c r="N3428" i="4"/>
  <c r="M3428" i="4"/>
  <c r="L3428" i="4"/>
  <c r="K3428" i="4"/>
  <c r="J3428" i="4"/>
  <c r="T3428" i="4" s="1"/>
  <c r="I3428" i="4"/>
  <c r="H3428" i="4"/>
  <c r="G3428" i="4"/>
  <c r="F3428" i="4"/>
  <c r="Q3428" i="4" s="1"/>
  <c r="E3428" i="4"/>
  <c r="P3428" i="4" s="1"/>
  <c r="D3428" i="4"/>
  <c r="C3428" i="4"/>
  <c r="B3428" i="4"/>
  <c r="O3428" i="4" s="1"/>
  <c r="A3428" i="4"/>
  <c r="N3427" i="4"/>
  <c r="M3427" i="4"/>
  <c r="L3427" i="4"/>
  <c r="K3427" i="4"/>
  <c r="J3427" i="4"/>
  <c r="I3427" i="4"/>
  <c r="S3427" i="4" s="1"/>
  <c r="H3427" i="4"/>
  <c r="G3427" i="4"/>
  <c r="F3427" i="4"/>
  <c r="Q3427" i="4" s="1"/>
  <c r="E3427" i="4"/>
  <c r="R3427" i="4" s="1"/>
  <c r="D3427" i="4"/>
  <c r="C3427" i="4"/>
  <c r="B3427" i="4"/>
  <c r="O3427" i="4" s="1"/>
  <c r="A3427" i="4"/>
  <c r="Q3426" i="4"/>
  <c r="N3426" i="4"/>
  <c r="M3426" i="4"/>
  <c r="L3426" i="4"/>
  <c r="K3426" i="4"/>
  <c r="J3426" i="4"/>
  <c r="I3426" i="4"/>
  <c r="S3426" i="4" s="1"/>
  <c r="H3426" i="4"/>
  <c r="G3426" i="4"/>
  <c r="F3426" i="4"/>
  <c r="E3426" i="4"/>
  <c r="D3426" i="4"/>
  <c r="C3426" i="4"/>
  <c r="B3426" i="4"/>
  <c r="A3426" i="4"/>
  <c r="N3425" i="4"/>
  <c r="M3425" i="4"/>
  <c r="L3425" i="4"/>
  <c r="K3425" i="4"/>
  <c r="J3425" i="4"/>
  <c r="I3425" i="4"/>
  <c r="S3425" i="4" s="1"/>
  <c r="H3425" i="4"/>
  <c r="G3425" i="4"/>
  <c r="F3425" i="4"/>
  <c r="Q3425" i="4" s="1"/>
  <c r="E3425" i="4"/>
  <c r="P3425" i="4" s="1"/>
  <c r="D3425" i="4"/>
  <c r="C3425" i="4"/>
  <c r="B3425" i="4"/>
  <c r="A3425" i="4"/>
  <c r="N3424" i="4"/>
  <c r="M3424" i="4"/>
  <c r="L3424" i="4"/>
  <c r="K3424" i="4"/>
  <c r="J3424" i="4"/>
  <c r="I3424" i="4"/>
  <c r="S3424" i="4" s="1"/>
  <c r="H3424" i="4"/>
  <c r="G3424" i="4"/>
  <c r="F3424" i="4"/>
  <c r="Q3424" i="4" s="1"/>
  <c r="E3424" i="4"/>
  <c r="R3424" i="4" s="1"/>
  <c r="D3424" i="4"/>
  <c r="C3424" i="4"/>
  <c r="B3424" i="4"/>
  <c r="O3424" i="4" s="1"/>
  <c r="A3424" i="4"/>
  <c r="N3423" i="4"/>
  <c r="M3423" i="4"/>
  <c r="L3423" i="4"/>
  <c r="K3423" i="4"/>
  <c r="J3423" i="4"/>
  <c r="T3423" i="4" s="1"/>
  <c r="I3423" i="4"/>
  <c r="S3423" i="4" s="1"/>
  <c r="H3423" i="4"/>
  <c r="G3423" i="4"/>
  <c r="F3423" i="4"/>
  <c r="Q3423" i="4" s="1"/>
  <c r="E3423" i="4"/>
  <c r="D3423" i="4"/>
  <c r="C3423" i="4"/>
  <c r="B3423" i="4"/>
  <c r="A3423" i="4"/>
  <c r="N3422" i="4"/>
  <c r="M3422" i="4"/>
  <c r="L3422" i="4"/>
  <c r="K3422" i="4"/>
  <c r="J3422" i="4"/>
  <c r="T3422" i="4" s="1"/>
  <c r="I3422" i="4"/>
  <c r="S3422" i="4" s="1"/>
  <c r="H3422" i="4"/>
  <c r="G3422" i="4"/>
  <c r="F3422" i="4"/>
  <c r="Q3422" i="4" s="1"/>
  <c r="E3422" i="4"/>
  <c r="D3422" i="4"/>
  <c r="C3422" i="4"/>
  <c r="B3422" i="4"/>
  <c r="A3422" i="4"/>
  <c r="O3421" i="4"/>
  <c r="N3421" i="4"/>
  <c r="M3421" i="4"/>
  <c r="L3421" i="4"/>
  <c r="K3421" i="4"/>
  <c r="J3421" i="4"/>
  <c r="T3421" i="4" s="1"/>
  <c r="I3421" i="4"/>
  <c r="S3421" i="4" s="1"/>
  <c r="H3421" i="4"/>
  <c r="G3421" i="4"/>
  <c r="F3421" i="4"/>
  <c r="E3421" i="4"/>
  <c r="P3421" i="4" s="1"/>
  <c r="D3421" i="4"/>
  <c r="C3421" i="4"/>
  <c r="B3421" i="4"/>
  <c r="A3421" i="4"/>
  <c r="N3420" i="4"/>
  <c r="M3420" i="4"/>
  <c r="L3420" i="4"/>
  <c r="K3420" i="4"/>
  <c r="J3420" i="4"/>
  <c r="T3420" i="4" s="1"/>
  <c r="I3420" i="4"/>
  <c r="S3420" i="4" s="1"/>
  <c r="H3420" i="4"/>
  <c r="G3420" i="4"/>
  <c r="F3420" i="4"/>
  <c r="Q3420" i="4" s="1"/>
  <c r="E3420" i="4"/>
  <c r="D3420" i="4"/>
  <c r="C3420" i="4"/>
  <c r="B3420" i="4"/>
  <c r="O3420" i="4" s="1"/>
  <c r="A3420" i="4"/>
  <c r="P3419" i="4"/>
  <c r="N3419" i="4"/>
  <c r="M3419" i="4"/>
  <c r="L3419" i="4"/>
  <c r="K3419" i="4"/>
  <c r="J3419" i="4"/>
  <c r="I3419" i="4"/>
  <c r="S3419" i="4" s="1"/>
  <c r="H3419" i="4"/>
  <c r="G3419" i="4"/>
  <c r="F3419" i="4"/>
  <c r="Q3419" i="4" s="1"/>
  <c r="E3419" i="4"/>
  <c r="D3419" i="4"/>
  <c r="C3419" i="4"/>
  <c r="B3419" i="4"/>
  <c r="O3419" i="4" s="1"/>
  <c r="A3419" i="4"/>
  <c r="N3418" i="4"/>
  <c r="M3418" i="4"/>
  <c r="L3418" i="4"/>
  <c r="K3418" i="4"/>
  <c r="J3418" i="4"/>
  <c r="I3418" i="4"/>
  <c r="S3418" i="4" s="1"/>
  <c r="H3418" i="4"/>
  <c r="G3418" i="4"/>
  <c r="F3418" i="4"/>
  <c r="Q3418" i="4" s="1"/>
  <c r="E3418" i="4"/>
  <c r="P3418" i="4" s="1"/>
  <c r="D3418" i="4"/>
  <c r="C3418" i="4"/>
  <c r="B3418" i="4"/>
  <c r="A3418" i="4"/>
  <c r="N3417" i="4"/>
  <c r="M3417" i="4"/>
  <c r="L3417" i="4"/>
  <c r="K3417" i="4"/>
  <c r="J3417" i="4"/>
  <c r="I3417" i="4"/>
  <c r="S3417" i="4" s="1"/>
  <c r="H3417" i="4"/>
  <c r="G3417" i="4"/>
  <c r="F3417" i="4"/>
  <c r="E3417" i="4"/>
  <c r="P3417" i="4" s="1"/>
  <c r="D3417" i="4"/>
  <c r="C3417" i="4"/>
  <c r="B3417" i="4"/>
  <c r="A3417" i="4"/>
  <c r="N3416" i="4"/>
  <c r="M3416" i="4"/>
  <c r="L3416" i="4"/>
  <c r="K3416" i="4"/>
  <c r="J3416" i="4"/>
  <c r="I3416" i="4"/>
  <c r="S3416" i="4" s="1"/>
  <c r="H3416" i="4"/>
  <c r="G3416" i="4"/>
  <c r="F3416" i="4"/>
  <c r="Q3416" i="4" s="1"/>
  <c r="E3416" i="4"/>
  <c r="D3416" i="4"/>
  <c r="C3416" i="4"/>
  <c r="B3416" i="4"/>
  <c r="O3416" i="4" s="1"/>
  <c r="A3416" i="4"/>
  <c r="N3415" i="4"/>
  <c r="M3415" i="4"/>
  <c r="L3415" i="4"/>
  <c r="K3415" i="4"/>
  <c r="J3415" i="4"/>
  <c r="T3415" i="4" s="1"/>
  <c r="I3415" i="4"/>
  <c r="S3415" i="4" s="1"/>
  <c r="H3415" i="4"/>
  <c r="G3415" i="4"/>
  <c r="F3415" i="4"/>
  <c r="Q3415" i="4" s="1"/>
  <c r="E3415" i="4"/>
  <c r="D3415" i="4"/>
  <c r="C3415" i="4"/>
  <c r="B3415" i="4"/>
  <c r="O3415" i="4" s="1"/>
  <c r="A3415" i="4"/>
  <c r="O3414" i="4"/>
  <c r="N3414" i="4"/>
  <c r="M3414" i="4"/>
  <c r="L3414" i="4"/>
  <c r="K3414" i="4"/>
  <c r="J3414" i="4"/>
  <c r="T3414" i="4" s="1"/>
  <c r="I3414" i="4"/>
  <c r="S3414" i="4" s="1"/>
  <c r="H3414" i="4"/>
  <c r="G3414" i="4"/>
  <c r="F3414" i="4"/>
  <c r="Q3414" i="4" s="1"/>
  <c r="E3414" i="4"/>
  <c r="D3414" i="4"/>
  <c r="C3414" i="4"/>
  <c r="B3414" i="4"/>
  <c r="A3414" i="4"/>
  <c r="P3413" i="4"/>
  <c r="N3413" i="4"/>
  <c r="M3413" i="4"/>
  <c r="L3413" i="4"/>
  <c r="K3413" i="4"/>
  <c r="J3413" i="4"/>
  <c r="T3413" i="4" s="1"/>
  <c r="I3413" i="4"/>
  <c r="S3413" i="4" s="1"/>
  <c r="H3413" i="4"/>
  <c r="G3413" i="4"/>
  <c r="F3413" i="4"/>
  <c r="E3413" i="4"/>
  <c r="D3413" i="4"/>
  <c r="C3413" i="4"/>
  <c r="B3413" i="4"/>
  <c r="O3413" i="4" s="1"/>
  <c r="A3413" i="4"/>
  <c r="N3412" i="4"/>
  <c r="M3412" i="4"/>
  <c r="L3412" i="4"/>
  <c r="K3412" i="4"/>
  <c r="J3412" i="4"/>
  <c r="T3412" i="4" s="1"/>
  <c r="I3412" i="4"/>
  <c r="S3412" i="4" s="1"/>
  <c r="H3412" i="4"/>
  <c r="G3412" i="4"/>
  <c r="F3412" i="4"/>
  <c r="Q3412" i="4" s="1"/>
  <c r="E3412" i="4"/>
  <c r="D3412" i="4"/>
  <c r="C3412" i="4"/>
  <c r="B3412" i="4"/>
  <c r="O3412" i="4" s="1"/>
  <c r="A3412" i="4"/>
  <c r="N3411" i="4"/>
  <c r="M3411" i="4"/>
  <c r="L3411" i="4"/>
  <c r="K3411" i="4"/>
  <c r="J3411" i="4"/>
  <c r="I3411" i="4"/>
  <c r="S3411" i="4" s="1"/>
  <c r="H3411" i="4"/>
  <c r="G3411" i="4"/>
  <c r="F3411" i="4"/>
  <c r="Q3411" i="4" s="1"/>
  <c r="E3411" i="4"/>
  <c r="D3411" i="4"/>
  <c r="C3411" i="4"/>
  <c r="B3411" i="4"/>
  <c r="O3411" i="4" s="1"/>
  <c r="A3411" i="4"/>
  <c r="N3410" i="4"/>
  <c r="M3410" i="4"/>
  <c r="L3410" i="4"/>
  <c r="K3410" i="4"/>
  <c r="J3410" i="4"/>
  <c r="I3410" i="4"/>
  <c r="S3410" i="4" s="1"/>
  <c r="H3410" i="4"/>
  <c r="G3410" i="4"/>
  <c r="F3410" i="4"/>
  <c r="Q3410" i="4" s="1"/>
  <c r="E3410" i="4"/>
  <c r="D3410" i="4"/>
  <c r="C3410" i="4"/>
  <c r="B3410" i="4"/>
  <c r="A3410" i="4"/>
  <c r="N3409" i="4"/>
  <c r="M3409" i="4"/>
  <c r="L3409" i="4"/>
  <c r="K3409" i="4"/>
  <c r="J3409" i="4"/>
  <c r="I3409" i="4"/>
  <c r="S3409" i="4" s="1"/>
  <c r="H3409" i="4"/>
  <c r="G3409" i="4"/>
  <c r="F3409" i="4"/>
  <c r="Q3409" i="4" s="1"/>
  <c r="E3409" i="4"/>
  <c r="P3409" i="4" s="1"/>
  <c r="D3409" i="4"/>
  <c r="C3409" i="4"/>
  <c r="B3409" i="4"/>
  <c r="A3409" i="4"/>
  <c r="T3408" i="4"/>
  <c r="S3408" i="4"/>
  <c r="O3408" i="4"/>
  <c r="N3408" i="4"/>
  <c r="M3408" i="4"/>
  <c r="L3408" i="4"/>
  <c r="K3408" i="4"/>
  <c r="J3408" i="4"/>
  <c r="I3408" i="4"/>
  <c r="H3408" i="4"/>
  <c r="G3408" i="4"/>
  <c r="F3408" i="4"/>
  <c r="Q3408" i="4" s="1"/>
  <c r="E3408" i="4"/>
  <c r="R3408" i="4" s="1"/>
  <c r="D3408" i="4"/>
  <c r="C3408" i="4"/>
  <c r="B3408" i="4"/>
  <c r="A3408" i="4"/>
  <c r="T3407" i="4"/>
  <c r="O3407" i="4"/>
  <c r="N3407" i="4"/>
  <c r="M3407" i="4"/>
  <c r="L3407" i="4"/>
  <c r="K3407" i="4"/>
  <c r="J3407" i="4"/>
  <c r="I3407" i="4"/>
  <c r="S3407" i="4" s="1"/>
  <c r="H3407" i="4"/>
  <c r="G3407" i="4"/>
  <c r="F3407" i="4"/>
  <c r="Q3407" i="4" s="1"/>
  <c r="E3407" i="4"/>
  <c r="D3407" i="4"/>
  <c r="C3407" i="4"/>
  <c r="B3407" i="4"/>
  <c r="A3407" i="4"/>
  <c r="W3406" i="4"/>
  <c r="O3406" i="4"/>
  <c r="N3406" i="4"/>
  <c r="M3406" i="4"/>
  <c r="L3406" i="4"/>
  <c r="K3406" i="4"/>
  <c r="J3406" i="4"/>
  <c r="T3406" i="4" s="1"/>
  <c r="I3406" i="4"/>
  <c r="S3406" i="4" s="1"/>
  <c r="H3406" i="4"/>
  <c r="G3406" i="4"/>
  <c r="F3406" i="4"/>
  <c r="Q3406" i="4" s="1"/>
  <c r="E3406" i="4"/>
  <c r="D3406" i="4"/>
  <c r="C3406" i="4"/>
  <c r="B3406" i="4"/>
  <c r="A3406" i="4"/>
  <c r="P3405" i="4"/>
  <c r="O3405" i="4"/>
  <c r="N3405" i="4"/>
  <c r="M3405" i="4"/>
  <c r="L3405" i="4"/>
  <c r="K3405" i="4"/>
  <c r="J3405" i="4"/>
  <c r="T3405" i="4" s="1"/>
  <c r="I3405" i="4"/>
  <c r="S3405" i="4" s="1"/>
  <c r="H3405" i="4"/>
  <c r="G3405" i="4"/>
  <c r="F3405" i="4"/>
  <c r="E3405" i="4"/>
  <c r="D3405" i="4"/>
  <c r="C3405" i="4"/>
  <c r="B3405" i="4"/>
  <c r="A3405" i="4"/>
  <c r="R3404" i="4"/>
  <c r="Q3404" i="4"/>
  <c r="N3404" i="4"/>
  <c r="M3404" i="4"/>
  <c r="L3404" i="4"/>
  <c r="K3404" i="4"/>
  <c r="J3404" i="4"/>
  <c r="T3404" i="4" s="1"/>
  <c r="I3404" i="4"/>
  <c r="S3404" i="4" s="1"/>
  <c r="H3404" i="4"/>
  <c r="G3404" i="4"/>
  <c r="F3404" i="4"/>
  <c r="E3404" i="4"/>
  <c r="P3404" i="4" s="1"/>
  <c r="D3404" i="4"/>
  <c r="C3404" i="4"/>
  <c r="B3404" i="4"/>
  <c r="A3404" i="4"/>
  <c r="P3403" i="4"/>
  <c r="N3403" i="4"/>
  <c r="M3403" i="4"/>
  <c r="L3403" i="4"/>
  <c r="K3403" i="4"/>
  <c r="J3403" i="4"/>
  <c r="W3403" i="4" s="1"/>
  <c r="I3403" i="4"/>
  <c r="S3403" i="4" s="1"/>
  <c r="H3403" i="4"/>
  <c r="G3403" i="4"/>
  <c r="F3403" i="4"/>
  <c r="R3403" i="4" s="1"/>
  <c r="E3403" i="4"/>
  <c r="D3403" i="4"/>
  <c r="C3403" i="4"/>
  <c r="B3403" i="4"/>
  <c r="O3403" i="4" s="1"/>
  <c r="A3403" i="4"/>
  <c r="N3402" i="4"/>
  <c r="M3402" i="4"/>
  <c r="L3402" i="4"/>
  <c r="K3402" i="4"/>
  <c r="J3402" i="4"/>
  <c r="I3402" i="4"/>
  <c r="S3402" i="4" s="1"/>
  <c r="H3402" i="4"/>
  <c r="G3402" i="4"/>
  <c r="F3402" i="4"/>
  <c r="E3402" i="4"/>
  <c r="P3402" i="4" s="1"/>
  <c r="D3402" i="4"/>
  <c r="C3402" i="4"/>
  <c r="B3402" i="4"/>
  <c r="A3402" i="4"/>
  <c r="S3401" i="4"/>
  <c r="N3401" i="4"/>
  <c r="M3401" i="4"/>
  <c r="L3401" i="4"/>
  <c r="K3401" i="4"/>
  <c r="J3401" i="4"/>
  <c r="I3401" i="4"/>
  <c r="H3401" i="4"/>
  <c r="G3401" i="4"/>
  <c r="F3401" i="4"/>
  <c r="Q3401" i="4" s="1"/>
  <c r="E3401" i="4"/>
  <c r="P3401" i="4" s="1"/>
  <c r="D3401" i="4"/>
  <c r="C3401" i="4"/>
  <c r="B3401" i="4"/>
  <c r="A3401" i="4"/>
  <c r="T3400" i="4"/>
  <c r="O3400" i="4"/>
  <c r="N3400" i="4"/>
  <c r="M3400" i="4"/>
  <c r="L3400" i="4"/>
  <c r="K3400" i="4"/>
  <c r="J3400" i="4"/>
  <c r="I3400" i="4"/>
  <c r="S3400" i="4" s="1"/>
  <c r="H3400" i="4"/>
  <c r="G3400" i="4"/>
  <c r="F3400" i="4"/>
  <c r="Q3400" i="4" s="1"/>
  <c r="E3400" i="4"/>
  <c r="R3400" i="4" s="1"/>
  <c r="D3400" i="4"/>
  <c r="C3400" i="4"/>
  <c r="B3400" i="4"/>
  <c r="A3400" i="4"/>
  <c r="N3399" i="4"/>
  <c r="M3399" i="4"/>
  <c r="L3399" i="4"/>
  <c r="K3399" i="4"/>
  <c r="J3399" i="4"/>
  <c r="W3399" i="4" s="1"/>
  <c r="I3399" i="4"/>
  <c r="S3399" i="4" s="1"/>
  <c r="H3399" i="4"/>
  <c r="G3399" i="4"/>
  <c r="F3399" i="4"/>
  <c r="Q3399" i="4" s="1"/>
  <c r="E3399" i="4"/>
  <c r="D3399" i="4"/>
  <c r="C3399" i="4"/>
  <c r="B3399" i="4"/>
  <c r="O3399" i="4" s="1"/>
  <c r="A3399" i="4"/>
  <c r="N3398" i="4"/>
  <c r="M3398" i="4"/>
  <c r="L3398" i="4"/>
  <c r="K3398" i="4"/>
  <c r="J3398" i="4"/>
  <c r="T3398" i="4" s="1"/>
  <c r="I3398" i="4"/>
  <c r="S3398" i="4" s="1"/>
  <c r="H3398" i="4"/>
  <c r="G3398" i="4"/>
  <c r="F3398" i="4"/>
  <c r="Q3398" i="4" s="1"/>
  <c r="E3398" i="4"/>
  <c r="D3398" i="4"/>
  <c r="C3398" i="4"/>
  <c r="B3398" i="4"/>
  <c r="O3398" i="4" s="1"/>
  <c r="A3398" i="4"/>
  <c r="N3397" i="4"/>
  <c r="M3397" i="4"/>
  <c r="L3397" i="4"/>
  <c r="K3397" i="4"/>
  <c r="J3397" i="4"/>
  <c r="T3397" i="4" s="1"/>
  <c r="I3397" i="4"/>
  <c r="S3397" i="4" s="1"/>
  <c r="H3397" i="4"/>
  <c r="G3397" i="4"/>
  <c r="F3397" i="4"/>
  <c r="E3397" i="4"/>
  <c r="P3397" i="4" s="1"/>
  <c r="D3397" i="4"/>
  <c r="C3397" i="4"/>
  <c r="B3397" i="4"/>
  <c r="O3397" i="4" s="1"/>
  <c r="A3397" i="4"/>
  <c r="R3396" i="4"/>
  <c r="P3396" i="4"/>
  <c r="N3396" i="4"/>
  <c r="M3396" i="4"/>
  <c r="L3396" i="4"/>
  <c r="K3396" i="4"/>
  <c r="J3396" i="4"/>
  <c r="T3396" i="4" s="1"/>
  <c r="I3396" i="4"/>
  <c r="S3396" i="4" s="1"/>
  <c r="H3396" i="4"/>
  <c r="G3396" i="4"/>
  <c r="F3396" i="4"/>
  <c r="Q3396" i="4" s="1"/>
  <c r="E3396" i="4"/>
  <c r="D3396" i="4"/>
  <c r="C3396" i="4"/>
  <c r="B3396" i="4"/>
  <c r="A3396" i="4"/>
  <c r="N3395" i="4"/>
  <c r="M3395" i="4"/>
  <c r="L3395" i="4"/>
  <c r="K3395" i="4"/>
  <c r="J3395" i="4"/>
  <c r="W3395" i="4" s="1"/>
  <c r="I3395" i="4"/>
  <c r="S3395" i="4" s="1"/>
  <c r="H3395" i="4"/>
  <c r="G3395" i="4"/>
  <c r="F3395" i="4"/>
  <c r="E3395" i="4"/>
  <c r="P3395" i="4" s="1"/>
  <c r="D3395" i="4"/>
  <c r="C3395" i="4"/>
  <c r="B3395" i="4"/>
  <c r="O3395" i="4" s="1"/>
  <c r="A3395" i="4"/>
  <c r="N3394" i="4"/>
  <c r="M3394" i="4"/>
  <c r="L3394" i="4"/>
  <c r="K3394" i="4"/>
  <c r="J3394" i="4"/>
  <c r="I3394" i="4"/>
  <c r="S3394" i="4" s="1"/>
  <c r="H3394" i="4"/>
  <c r="G3394" i="4"/>
  <c r="F3394" i="4"/>
  <c r="R3394" i="4" s="1"/>
  <c r="E3394" i="4"/>
  <c r="P3394" i="4" s="1"/>
  <c r="D3394" i="4"/>
  <c r="C3394" i="4"/>
  <c r="B3394" i="4"/>
  <c r="A3394" i="4"/>
  <c r="S3393" i="4"/>
  <c r="N3393" i="4"/>
  <c r="M3393" i="4"/>
  <c r="L3393" i="4"/>
  <c r="K3393" i="4"/>
  <c r="J3393" i="4"/>
  <c r="I3393" i="4"/>
  <c r="H3393" i="4"/>
  <c r="G3393" i="4"/>
  <c r="F3393" i="4"/>
  <c r="Q3393" i="4" s="1"/>
  <c r="E3393" i="4"/>
  <c r="P3393" i="4" s="1"/>
  <c r="D3393" i="4"/>
  <c r="C3393" i="4"/>
  <c r="B3393" i="4"/>
  <c r="A3393" i="4"/>
  <c r="N3392" i="4"/>
  <c r="M3392" i="4"/>
  <c r="L3392" i="4"/>
  <c r="K3392" i="4"/>
  <c r="J3392" i="4"/>
  <c r="T3392" i="4" s="1"/>
  <c r="I3392" i="4"/>
  <c r="S3392" i="4" s="1"/>
  <c r="H3392" i="4"/>
  <c r="G3392" i="4"/>
  <c r="F3392" i="4"/>
  <c r="Q3392" i="4" s="1"/>
  <c r="E3392" i="4"/>
  <c r="D3392" i="4"/>
  <c r="C3392" i="4"/>
  <c r="B3392" i="4"/>
  <c r="O3392" i="4" s="1"/>
  <c r="A3392" i="4"/>
  <c r="N3391" i="4"/>
  <c r="M3391" i="4"/>
  <c r="L3391" i="4"/>
  <c r="K3391" i="4"/>
  <c r="J3391" i="4"/>
  <c r="T3391" i="4" s="1"/>
  <c r="I3391" i="4"/>
  <c r="S3391" i="4" s="1"/>
  <c r="H3391" i="4"/>
  <c r="G3391" i="4"/>
  <c r="F3391" i="4"/>
  <c r="Q3391" i="4" s="1"/>
  <c r="E3391" i="4"/>
  <c r="D3391" i="4"/>
  <c r="C3391" i="4"/>
  <c r="B3391" i="4"/>
  <c r="O3391" i="4" s="1"/>
  <c r="A3391" i="4"/>
  <c r="N3390" i="4"/>
  <c r="M3390" i="4"/>
  <c r="L3390" i="4"/>
  <c r="K3390" i="4"/>
  <c r="J3390" i="4"/>
  <c r="T3390" i="4" s="1"/>
  <c r="I3390" i="4"/>
  <c r="S3390" i="4" s="1"/>
  <c r="H3390" i="4"/>
  <c r="G3390" i="4"/>
  <c r="F3390" i="4"/>
  <c r="Q3390" i="4" s="1"/>
  <c r="E3390" i="4"/>
  <c r="D3390" i="4"/>
  <c r="C3390" i="4"/>
  <c r="B3390" i="4"/>
  <c r="O3390" i="4" s="1"/>
  <c r="A3390" i="4"/>
  <c r="N3389" i="4"/>
  <c r="M3389" i="4"/>
  <c r="L3389" i="4"/>
  <c r="K3389" i="4"/>
  <c r="J3389" i="4"/>
  <c r="T3389" i="4" s="1"/>
  <c r="I3389" i="4"/>
  <c r="S3389" i="4" s="1"/>
  <c r="H3389" i="4"/>
  <c r="G3389" i="4"/>
  <c r="F3389" i="4"/>
  <c r="E3389" i="4"/>
  <c r="P3389" i="4" s="1"/>
  <c r="D3389" i="4"/>
  <c r="C3389" i="4"/>
  <c r="B3389" i="4"/>
  <c r="O3389" i="4" s="1"/>
  <c r="A3389" i="4"/>
  <c r="Q3388" i="4"/>
  <c r="P3388" i="4"/>
  <c r="O3388" i="4"/>
  <c r="N3388" i="4"/>
  <c r="M3388" i="4"/>
  <c r="L3388" i="4"/>
  <c r="K3388" i="4"/>
  <c r="J3388" i="4"/>
  <c r="T3388" i="4" s="1"/>
  <c r="I3388" i="4"/>
  <c r="H3388" i="4"/>
  <c r="G3388" i="4"/>
  <c r="F3388" i="4"/>
  <c r="E3388" i="4"/>
  <c r="R3388" i="4" s="1"/>
  <c r="D3388" i="4"/>
  <c r="C3388" i="4"/>
  <c r="B3388" i="4"/>
  <c r="A3388" i="4"/>
  <c r="R3387" i="4"/>
  <c r="N3387" i="4"/>
  <c r="M3387" i="4"/>
  <c r="L3387" i="4"/>
  <c r="K3387" i="4"/>
  <c r="J3387" i="4"/>
  <c r="I3387" i="4"/>
  <c r="S3387" i="4" s="1"/>
  <c r="H3387" i="4"/>
  <c r="G3387" i="4"/>
  <c r="F3387" i="4"/>
  <c r="Q3387" i="4" s="1"/>
  <c r="E3387" i="4"/>
  <c r="P3387" i="4" s="1"/>
  <c r="D3387" i="4"/>
  <c r="C3387" i="4"/>
  <c r="B3387" i="4"/>
  <c r="O3387" i="4" s="1"/>
  <c r="A3387" i="4"/>
  <c r="R3386" i="4"/>
  <c r="N3386" i="4"/>
  <c r="M3386" i="4"/>
  <c r="L3386" i="4"/>
  <c r="K3386" i="4"/>
  <c r="J3386" i="4"/>
  <c r="I3386" i="4"/>
  <c r="S3386" i="4" s="1"/>
  <c r="H3386" i="4"/>
  <c r="G3386" i="4"/>
  <c r="F3386" i="4"/>
  <c r="Q3386" i="4" s="1"/>
  <c r="E3386" i="4"/>
  <c r="P3386" i="4" s="1"/>
  <c r="D3386" i="4"/>
  <c r="C3386" i="4"/>
  <c r="B3386" i="4"/>
  <c r="A3386" i="4"/>
  <c r="S3385" i="4"/>
  <c r="N3385" i="4"/>
  <c r="M3385" i="4"/>
  <c r="L3385" i="4"/>
  <c r="K3385" i="4"/>
  <c r="J3385" i="4"/>
  <c r="I3385" i="4"/>
  <c r="H3385" i="4"/>
  <c r="G3385" i="4"/>
  <c r="F3385" i="4"/>
  <c r="Q3385" i="4" s="1"/>
  <c r="E3385" i="4"/>
  <c r="P3385" i="4" s="1"/>
  <c r="D3385" i="4"/>
  <c r="C3385" i="4"/>
  <c r="B3385" i="4"/>
  <c r="A3385" i="4"/>
  <c r="N3384" i="4"/>
  <c r="M3384" i="4"/>
  <c r="L3384" i="4"/>
  <c r="K3384" i="4"/>
  <c r="J3384" i="4"/>
  <c r="T3384" i="4" s="1"/>
  <c r="I3384" i="4"/>
  <c r="S3384" i="4" s="1"/>
  <c r="H3384" i="4"/>
  <c r="G3384" i="4"/>
  <c r="F3384" i="4"/>
  <c r="Q3384" i="4" s="1"/>
  <c r="E3384" i="4"/>
  <c r="D3384" i="4"/>
  <c r="C3384" i="4"/>
  <c r="B3384" i="4"/>
  <c r="O3384" i="4" s="1"/>
  <c r="A3384" i="4"/>
  <c r="N3383" i="4"/>
  <c r="M3383" i="4"/>
  <c r="L3383" i="4"/>
  <c r="K3383" i="4"/>
  <c r="J3383" i="4"/>
  <c r="T3383" i="4" s="1"/>
  <c r="I3383" i="4"/>
  <c r="S3383" i="4" s="1"/>
  <c r="H3383" i="4"/>
  <c r="G3383" i="4"/>
  <c r="F3383" i="4"/>
  <c r="Q3383" i="4" s="1"/>
  <c r="E3383" i="4"/>
  <c r="D3383" i="4"/>
  <c r="C3383" i="4"/>
  <c r="B3383" i="4"/>
  <c r="O3383" i="4" s="1"/>
  <c r="A3383" i="4"/>
  <c r="N3382" i="4"/>
  <c r="M3382" i="4"/>
  <c r="L3382" i="4"/>
  <c r="K3382" i="4"/>
  <c r="J3382" i="4"/>
  <c r="T3382" i="4" s="1"/>
  <c r="I3382" i="4"/>
  <c r="S3382" i="4" s="1"/>
  <c r="H3382" i="4"/>
  <c r="G3382" i="4"/>
  <c r="F3382" i="4"/>
  <c r="Q3382" i="4" s="1"/>
  <c r="E3382" i="4"/>
  <c r="D3382" i="4"/>
  <c r="C3382" i="4"/>
  <c r="B3382" i="4"/>
  <c r="O3382" i="4" s="1"/>
  <c r="A3382" i="4"/>
  <c r="N3381" i="4"/>
  <c r="M3381" i="4"/>
  <c r="L3381" i="4"/>
  <c r="K3381" i="4"/>
  <c r="J3381" i="4"/>
  <c r="T3381" i="4" s="1"/>
  <c r="I3381" i="4"/>
  <c r="S3381" i="4" s="1"/>
  <c r="H3381" i="4"/>
  <c r="G3381" i="4"/>
  <c r="F3381" i="4"/>
  <c r="E3381" i="4"/>
  <c r="P3381" i="4" s="1"/>
  <c r="D3381" i="4"/>
  <c r="C3381" i="4"/>
  <c r="B3381" i="4"/>
  <c r="O3381" i="4" s="1"/>
  <c r="A3381" i="4"/>
  <c r="N3380" i="4"/>
  <c r="M3380" i="4"/>
  <c r="L3380" i="4"/>
  <c r="K3380" i="4"/>
  <c r="J3380" i="4"/>
  <c r="I3380" i="4"/>
  <c r="S3380" i="4" s="1"/>
  <c r="H3380" i="4"/>
  <c r="G3380" i="4"/>
  <c r="F3380" i="4"/>
  <c r="Q3380" i="4" s="1"/>
  <c r="E3380" i="4"/>
  <c r="P3380" i="4" s="1"/>
  <c r="D3380" i="4"/>
  <c r="C3380" i="4"/>
  <c r="B3380" i="4"/>
  <c r="O3380" i="4" s="1"/>
  <c r="A3380" i="4"/>
  <c r="N3379" i="4"/>
  <c r="M3379" i="4"/>
  <c r="L3379" i="4"/>
  <c r="K3379" i="4"/>
  <c r="J3379" i="4"/>
  <c r="I3379" i="4"/>
  <c r="S3379" i="4" s="1"/>
  <c r="H3379" i="4"/>
  <c r="G3379" i="4"/>
  <c r="F3379" i="4"/>
  <c r="Q3379" i="4" s="1"/>
  <c r="E3379" i="4"/>
  <c r="D3379" i="4"/>
  <c r="C3379" i="4"/>
  <c r="B3379" i="4"/>
  <c r="O3379" i="4" s="1"/>
  <c r="A3379" i="4"/>
  <c r="Q3378" i="4"/>
  <c r="N3378" i="4"/>
  <c r="M3378" i="4"/>
  <c r="L3378" i="4"/>
  <c r="K3378" i="4"/>
  <c r="J3378" i="4"/>
  <c r="I3378" i="4"/>
  <c r="S3378" i="4" s="1"/>
  <c r="H3378" i="4"/>
  <c r="G3378" i="4"/>
  <c r="F3378" i="4"/>
  <c r="E3378" i="4"/>
  <c r="P3378" i="4" s="1"/>
  <c r="D3378" i="4"/>
  <c r="C3378" i="4"/>
  <c r="B3378" i="4"/>
  <c r="A3378" i="4"/>
  <c r="N3377" i="4"/>
  <c r="M3377" i="4"/>
  <c r="L3377" i="4"/>
  <c r="K3377" i="4"/>
  <c r="J3377" i="4"/>
  <c r="I3377" i="4"/>
  <c r="S3377" i="4" s="1"/>
  <c r="H3377" i="4"/>
  <c r="G3377" i="4"/>
  <c r="F3377" i="4"/>
  <c r="Q3377" i="4" s="1"/>
  <c r="E3377" i="4"/>
  <c r="P3377" i="4" s="1"/>
  <c r="D3377" i="4"/>
  <c r="C3377" i="4"/>
  <c r="B3377" i="4"/>
  <c r="A3377" i="4"/>
  <c r="N3376" i="4"/>
  <c r="M3376" i="4"/>
  <c r="L3376" i="4"/>
  <c r="K3376" i="4"/>
  <c r="J3376" i="4"/>
  <c r="T3376" i="4" s="1"/>
  <c r="I3376" i="4"/>
  <c r="S3376" i="4" s="1"/>
  <c r="H3376" i="4"/>
  <c r="G3376" i="4"/>
  <c r="F3376" i="4"/>
  <c r="Q3376" i="4" s="1"/>
  <c r="E3376" i="4"/>
  <c r="D3376" i="4"/>
  <c r="C3376" i="4"/>
  <c r="B3376" i="4"/>
  <c r="O3376" i="4" s="1"/>
  <c r="A3376" i="4"/>
  <c r="N3375" i="4"/>
  <c r="M3375" i="4"/>
  <c r="L3375" i="4"/>
  <c r="K3375" i="4"/>
  <c r="J3375" i="4"/>
  <c r="T3375" i="4" s="1"/>
  <c r="I3375" i="4"/>
  <c r="S3375" i="4" s="1"/>
  <c r="H3375" i="4"/>
  <c r="G3375" i="4"/>
  <c r="F3375" i="4"/>
  <c r="Q3375" i="4" s="1"/>
  <c r="E3375" i="4"/>
  <c r="D3375" i="4"/>
  <c r="C3375" i="4"/>
  <c r="B3375" i="4"/>
  <c r="O3375" i="4" s="1"/>
  <c r="A3375" i="4"/>
  <c r="N3374" i="4"/>
  <c r="M3374" i="4"/>
  <c r="L3374" i="4"/>
  <c r="K3374" i="4"/>
  <c r="J3374" i="4"/>
  <c r="I3374" i="4"/>
  <c r="S3374" i="4" s="1"/>
  <c r="H3374" i="4"/>
  <c r="G3374" i="4"/>
  <c r="F3374" i="4"/>
  <c r="Q3374" i="4" s="1"/>
  <c r="E3374" i="4"/>
  <c r="D3374" i="4"/>
  <c r="C3374" i="4"/>
  <c r="B3374" i="4"/>
  <c r="O3374" i="4" s="1"/>
  <c r="A3374" i="4"/>
  <c r="O3373" i="4"/>
  <c r="N3373" i="4"/>
  <c r="M3373" i="4"/>
  <c r="L3373" i="4"/>
  <c r="K3373" i="4"/>
  <c r="J3373" i="4"/>
  <c r="T3373" i="4" s="1"/>
  <c r="I3373" i="4"/>
  <c r="S3373" i="4" s="1"/>
  <c r="H3373" i="4"/>
  <c r="G3373" i="4"/>
  <c r="F3373" i="4"/>
  <c r="E3373" i="4"/>
  <c r="P3373" i="4" s="1"/>
  <c r="D3373" i="4"/>
  <c r="C3373" i="4"/>
  <c r="B3373" i="4"/>
  <c r="A3373" i="4"/>
  <c r="P3372" i="4"/>
  <c r="N3372" i="4"/>
  <c r="M3372" i="4"/>
  <c r="L3372" i="4"/>
  <c r="K3372" i="4"/>
  <c r="J3372" i="4"/>
  <c r="T3372" i="4" s="1"/>
  <c r="I3372" i="4"/>
  <c r="S3372" i="4" s="1"/>
  <c r="H3372" i="4"/>
  <c r="G3372" i="4"/>
  <c r="F3372" i="4"/>
  <c r="Q3372" i="4" s="1"/>
  <c r="E3372" i="4"/>
  <c r="D3372" i="4"/>
  <c r="C3372" i="4"/>
  <c r="B3372" i="4"/>
  <c r="A3372" i="4"/>
  <c r="N3371" i="4"/>
  <c r="M3371" i="4"/>
  <c r="L3371" i="4"/>
  <c r="K3371" i="4"/>
  <c r="J3371" i="4"/>
  <c r="W3371" i="4" s="1"/>
  <c r="I3371" i="4"/>
  <c r="S3371" i="4" s="1"/>
  <c r="H3371" i="4"/>
  <c r="G3371" i="4"/>
  <c r="F3371" i="4"/>
  <c r="E3371" i="4"/>
  <c r="P3371" i="4" s="1"/>
  <c r="D3371" i="4"/>
  <c r="C3371" i="4"/>
  <c r="B3371" i="4"/>
  <c r="O3371" i="4" s="1"/>
  <c r="A3371" i="4"/>
  <c r="N3370" i="4"/>
  <c r="M3370" i="4"/>
  <c r="L3370" i="4"/>
  <c r="K3370" i="4"/>
  <c r="J3370" i="4"/>
  <c r="T3370" i="4" s="1"/>
  <c r="I3370" i="4"/>
  <c r="S3370" i="4" s="1"/>
  <c r="H3370" i="4"/>
  <c r="G3370" i="4"/>
  <c r="F3370" i="4"/>
  <c r="Q3370" i="4" s="1"/>
  <c r="E3370" i="4"/>
  <c r="P3370" i="4" s="1"/>
  <c r="D3370" i="4"/>
  <c r="C3370" i="4"/>
  <c r="B3370" i="4"/>
  <c r="A3370" i="4"/>
  <c r="N3369" i="4"/>
  <c r="M3369" i="4"/>
  <c r="L3369" i="4"/>
  <c r="K3369" i="4"/>
  <c r="J3369" i="4"/>
  <c r="I3369" i="4"/>
  <c r="S3369" i="4" s="1"/>
  <c r="H3369" i="4"/>
  <c r="G3369" i="4"/>
  <c r="F3369" i="4"/>
  <c r="Q3369" i="4" s="1"/>
  <c r="E3369" i="4"/>
  <c r="P3369" i="4" s="1"/>
  <c r="D3369" i="4"/>
  <c r="C3369" i="4"/>
  <c r="B3369" i="4"/>
  <c r="O3369" i="4" s="1"/>
  <c r="A3369" i="4"/>
  <c r="N3368" i="4"/>
  <c r="M3368" i="4"/>
  <c r="L3368" i="4"/>
  <c r="K3368" i="4"/>
  <c r="J3368" i="4"/>
  <c r="T3368" i="4" s="1"/>
  <c r="I3368" i="4"/>
  <c r="S3368" i="4" s="1"/>
  <c r="H3368" i="4"/>
  <c r="G3368" i="4"/>
  <c r="F3368" i="4"/>
  <c r="Q3368" i="4" s="1"/>
  <c r="E3368" i="4"/>
  <c r="D3368" i="4"/>
  <c r="C3368" i="4"/>
  <c r="B3368" i="4"/>
  <c r="O3368" i="4" s="1"/>
  <c r="A3368" i="4"/>
  <c r="O3367" i="4"/>
  <c r="N3367" i="4"/>
  <c r="M3367" i="4"/>
  <c r="L3367" i="4"/>
  <c r="K3367" i="4"/>
  <c r="J3367" i="4"/>
  <c r="I3367" i="4"/>
  <c r="S3367" i="4" s="1"/>
  <c r="H3367" i="4"/>
  <c r="G3367" i="4"/>
  <c r="F3367" i="4"/>
  <c r="Q3367" i="4" s="1"/>
  <c r="E3367" i="4"/>
  <c r="D3367" i="4"/>
  <c r="C3367" i="4"/>
  <c r="B3367" i="4"/>
  <c r="A3367" i="4"/>
  <c r="N3366" i="4"/>
  <c r="M3366" i="4"/>
  <c r="L3366" i="4"/>
  <c r="K3366" i="4"/>
  <c r="J3366" i="4"/>
  <c r="T3366" i="4" s="1"/>
  <c r="I3366" i="4"/>
  <c r="S3366" i="4" s="1"/>
  <c r="H3366" i="4"/>
  <c r="G3366" i="4"/>
  <c r="F3366" i="4"/>
  <c r="Q3366" i="4" s="1"/>
  <c r="E3366" i="4"/>
  <c r="D3366" i="4"/>
  <c r="C3366" i="4"/>
  <c r="B3366" i="4"/>
  <c r="O3366" i="4" s="1"/>
  <c r="A3366" i="4"/>
  <c r="N3365" i="4"/>
  <c r="M3365" i="4"/>
  <c r="L3365" i="4"/>
  <c r="K3365" i="4"/>
  <c r="J3365" i="4"/>
  <c r="T3365" i="4" s="1"/>
  <c r="I3365" i="4"/>
  <c r="S3365" i="4" s="1"/>
  <c r="H3365" i="4"/>
  <c r="G3365" i="4"/>
  <c r="F3365" i="4"/>
  <c r="E3365" i="4"/>
  <c r="P3365" i="4" s="1"/>
  <c r="D3365" i="4"/>
  <c r="C3365" i="4"/>
  <c r="B3365" i="4"/>
  <c r="O3365" i="4" s="1"/>
  <c r="A3365" i="4"/>
  <c r="N3364" i="4"/>
  <c r="M3364" i="4"/>
  <c r="L3364" i="4"/>
  <c r="K3364" i="4"/>
  <c r="J3364" i="4"/>
  <c r="T3364" i="4" s="1"/>
  <c r="I3364" i="4"/>
  <c r="S3364" i="4" s="1"/>
  <c r="H3364" i="4"/>
  <c r="G3364" i="4"/>
  <c r="F3364" i="4"/>
  <c r="Q3364" i="4" s="1"/>
  <c r="E3364" i="4"/>
  <c r="D3364" i="4"/>
  <c r="C3364" i="4"/>
  <c r="B3364" i="4"/>
  <c r="A3364" i="4"/>
  <c r="N3363" i="4"/>
  <c r="M3363" i="4"/>
  <c r="L3363" i="4"/>
  <c r="K3363" i="4"/>
  <c r="J3363" i="4"/>
  <c r="I3363" i="4"/>
  <c r="S3363" i="4" s="1"/>
  <c r="H3363" i="4"/>
  <c r="G3363" i="4"/>
  <c r="F3363" i="4"/>
  <c r="Q3363" i="4" s="1"/>
  <c r="E3363" i="4"/>
  <c r="P3363" i="4" s="1"/>
  <c r="D3363" i="4"/>
  <c r="C3363" i="4"/>
  <c r="B3363" i="4"/>
  <c r="O3363" i="4" s="1"/>
  <c r="A3363" i="4"/>
  <c r="N3362" i="4"/>
  <c r="M3362" i="4"/>
  <c r="L3362" i="4"/>
  <c r="K3362" i="4"/>
  <c r="J3362" i="4"/>
  <c r="T3362" i="4" s="1"/>
  <c r="I3362" i="4"/>
  <c r="S3362" i="4" s="1"/>
  <c r="H3362" i="4"/>
  <c r="G3362" i="4"/>
  <c r="F3362" i="4"/>
  <c r="E3362" i="4"/>
  <c r="P3362" i="4" s="1"/>
  <c r="D3362" i="4"/>
  <c r="C3362" i="4"/>
  <c r="B3362" i="4"/>
  <c r="A3362" i="4"/>
  <c r="S3361" i="4"/>
  <c r="R3361" i="4"/>
  <c r="N3361" i="4"/>
  <c r="M3361" i="4"/>
  <c r="L3361" i="4"/>
  <c r="K3361" i="4"/>
  <c r="J3361" i="4"/>
  <c r="I3361" i="4"/>
  <c r="H3361" i="4"/>
  <c r="G3361" i="4"/>
  <c r="F3361" i="4"/>
  <c r="Q3361" i="4" s="1"/>
  <c r="E3361" i="4"/>
  <c r="P3361" i="4" s="1"/>
  <c r="D3361" i="4"/>
  <c r="C3361" i="4"/>
  <c r="B3361" i="4"/>
  <c r="O3361" i="4" s="1"/>
  <c r="A3361" i="4"/>
  <c r="T3360" i="4"/>
  <c r="S3360" i="4"/>
  <c r="N3360" i="4"/>
  <c r="M3360" i="4"/>
  <c r="L3360" i="4"/>
  <c r="K3360" i="4"/>
  <c r="J3360" i="4"/>
  <c r="I3360" i="4"/>
  <c r="H3360" i="4"/>
  <c r="G3360" i="4"/>
  <c r="F3360" i="4"/>
  <c r="Q3360" i="4" s="1"/>
  <c r="E3360" i="4"/>
  <c r="D3360" i="4"/>
  <c r="C3360" i="4"/>
  <c r="B3360" i="4"/>
  <c r="O3360" i="4" s="1"/>
  <c r="A3360" i="4"/>
  <c r="T3359" i="4"/>
  <c r="N3359" i="4"/>
  <c r="M3359" i="4"/>
  <c r="L3359" i="4"/>
  <c r="K3359" i="4"/>
  <c r="J3359" i="4"/>
  <c r="I3359" i="4"/>
  <c r="S3359" i="4" s="1"/>
  <c r="H3359" i="4"/>
  <c r="G3359" i="4"/>
  <c r="F3359" i="4"/>
  <c r="Q3359" i="4" s="1"/>
  <c r="E3359" i="4"/>
  <c r="D3359" i="4"/>
  <c r="C3359" i="4"/>
  <c r="B3359" i="4"/>
  <c r="O3359" i="4" s="1"/>
  <c r="A3359" i="4"/>
  <c r="N3358" i="4"/>
  <c r="M3358" i="4"/>
  <c r="L3358" i="4"/>
  <c r="K3358" i="4"/>
  <c r="J3358" i="4"/>
  <c r="T3358" i="4" s="1"/>
  <c r="I3358" i="4"/>
  <c r="S3358" i="4" s="1"/>
  <c r="H3358" i="4"/>
  <c r="G3358" i="4"/>
  <c r="F3358" i="4"/>
  <c r="Q3358" i="4" s="1"/>
  <c r="E3358" i="4"/>
  <c r="P3358" i="4" s="1"/>
  <c r="D3358" i="4"/>
  <c r="C3358" i="4"/>
  <c r="B3358" i="4"/>
  <c r="A3358" i="4"/>
  <c r="N3357" i="4"/>
  <c r="M3357" i="4"/>
  <c r="L3357" i="4"/>
  <c r="K3357" i="4"/>
  <c r="J3357" i="4"/>
  <c r="T3357" i="4" s="1"/>
  <c r="I3357" i="4"/>
  <c r="S3357" i="4" s="1"/>
  <c r="H3357" i="4"/>
  <c r="G3357" i="4"/>
  <c r="F3357" i="4"/>
  <c r="E3357" i="4"/>
  <c r="P3357" i="4" s="1"/>
  <c r="D3357" i="4"/>
  <c r="C3357" i="4"/>
  <c r="B3357" i="4"/>
  <c r="A3357" i="4"/>
  <c r="P3356" i="4"/>
  <c r="N3356" i="4"/>
  <c r="M3356" i="4"/>
  <c r="L3356" i="4"/>
  <c r="K3356" i="4"/>
  <c r="J3356" i="4"/>
  <c r="T3356" i="4" s="1"/>
  <c r="I3356" i="4"/>
  <c r="S3356" i="4" s="1"/>
  <c r="H3356" i="4"/>
  <c r="G3356" i="4"/>
  <c r="F3356" i="4"/>
  <c r="Q3356" i="4" s="1"/>
  <c r="E3356" i="4"/>
  <c r="D3356" i="4"/>
  <c r="C3356" i="4"/>
  <c r="B3356" i="4"/>
  <c r="A3356" i="4"/>
  <c r="R3355" i="4"/>
  <c r="Q3355" i="4"/>
  <c r="P3355" i="4"/>
  <c r="N3355" i="4"/>
  <c r="M3355" i="4"/>
  <c r="L3355" i="4"/>
  <c r="K3355" i="4"/>
  <c r="J3355" i="4"/>
  <c r="I3355" i="4"/>
  <c r="S3355" i="4" s="1"/>
  <c r="H3355" i="4"/>
  <c r="Y3355" i="4" s="1"/>
  <c r="G3355" i="4"/>
  <c r="F3355" i="4"/>
  <c r="E3355" i="4"/>
  <c r="D3355" i="4"/>
  <c r="C3355" i="4"/>
  <c r="B3355" i="4"/>
  <c r="O3355" i="4" s="1"/>
  <c r="A3355" i="4"/>
  <c r="R3354" i="4"/>
  <c r="Q3354" i="4"/>
  <c r="N3354" i="4"/>
  <c r="M3354" i="4"/>
  <c r="L3354" i="4"/>
  <c r="K3354" i="4"/>
  <c r="J3354" i="4"/>
  <c r="T3354" i="4" s="1"/>
  <c r="I3354" i="4"/>
  <c r="S3354" i="4" s="1"/>
  <c r="H3354" i="4"/>
  <c r="G3354" i="4"/>
  <c r="F3354" i="4"/>
  <c r="E3354" i="4"/>
  <c r="P3354" i="4" s="1"/>
  <c r="D3354" i="4"/>
  <c r="C3354" i="4"/>
  <c r="B3354" i="4"/>
  <c r="A3354" i="4"/>
  <c r="S3353" i="4"/>
  <c r="R3353" i="4"/>
  <c r="N3353" i="4"/>
  <c r="M3353" i="4"/>
  <c r="L3353" i="4"/>
  <c r="K3353" i="4"/>
  <c r="J3353" i="4"/>
  <c r="I3353" i="4"/>
  <c r="H3353" i="4"/>
  <c r="G3353" i="4"/>
  <c r="F3353" i="4"/>
  <c r="Q3353" i="4" s="1"/>
  <c r="E3353" i="4"/>
  <c r="P3353" i="4" s="1"/>
  <c r="D3353" i="4"/>
  <c r="C3353" i="4"/>
  <c r="B3353" i="4"/>
  <c r="O3353" i="4" s="1"/>
  <c r="A3353" i="4"/>
  <c r="W3352" i="4"/>
  <c r="N3352" i="4"/>
  <c r="M3352" i="4"/>
  <c r="L3352" i="4"/>
  <c r="K3352" i="4"/>
  <c r="J3352" i="4"/>
  <c r="T3352" i="4" s="1"/>
  <c r="I3352" i="4"/>
  <c r="S3352" i="4" s="1"/>
  <c r="H3352" i="4"/>
  <c r="G3352" i="4"/>
  <c r="F3352" i="4"/>
  <c r="Q3352" i="4" s="1"/>
  <c r="E3352" i="4"/>
  <c r="D3352" i="4"/>
  <c r="C3352" i="4"/>
  <c r="B3352" i="4"/>
  <c r="O3352" i="4" s="1"/>
  <c r="A3352" i="4"/>
  <c r="N3351" i="4"/>
  <c r="M3351" i="4"/>
  <c r="L3351" i="4"/>
  <c r="K3351" i="4"/>
  <c r="J3351" i="4"/>
  <c r="T3351" i="4" s="1"/>
  <c r="I3351" i="4"/>
  <c r="S3351" i="4" s="1"/>
  <c r="H3351" i="4"/>
  <c r="G3351" i="4"/>
  <c r="F3351" i="4"/>
  <c r="Q3351" i="4" s="1"/>
  <c r="E3351" i="4"/>
  <c r="D3351" i="4"/>
  <c r="C3351" i="4"/>
  <c r="B3351" i="4"/>
  <c r="O3351" i="4" s="1"/>
  <c r="A3351" i="4"/>
  <c r="O3350" i="4"/>
  <c r="N3350" i="4"/>
  <c r="M3350" i="4"/>
  <c r="L3350" i="4"/>
  <c r="K3350" i="4"/>
  <c r="J3350" i="4"/>
  <c r="T3350" i="4" s="1"/>
  <c r="I3350" i="4"/>
  <c r="S3350" i="4" s="1"/>
  <c r="H3350" i="4"/>
  <c r="G3350" i="4"/>
  <c r="F3350" i="4"/>
  <c r="Q3350" i="4" s="1"/>
  <c r="E3350" i="4"/>
  <c r="D3350" i="4"/>
  <c r="C3350" i="4"/>
  <c r="B3350" i="4"/>
  <c r="A3350" i="4"/>
  <c r="N3349" i="4"/>
  <c r="M3349" i="4"/>
  <c r="L3349" i="4"/>
  <c r="K3349" i="4"/>
  <c r="J3349" i="4"/>
  <c r="T3349" i="4" s="1"/>
  <c r="I3349" i="4"/>
  <c r="S3349" i="4" s="1"/>
  <c r="H3349" i="4"/>
  <c r="G3349" i="4"/>
  <c r="F3349" i="4"/>
  <c r="E3349" i="4"/>
  <c r="P3349" i="4" s="1"/>
  <c r="D3349" i="4"/>
  <c r="C3349" i="4"/>
  <c r="B3349" i="4"/>
  <c r="O3349" i="4" s="1"/>
  <c r="A3349" i="4"/>
  <c r="N3348" i="4"/>
  <c r="M3348" i="4"/>
  <c r="L3348" i="4"/>
  <c r="K3348" i="4"/>
  <c r="J3348" i="4"/>
  <c r="T3348" i="4" s="1"/>
  <c r="I3348" i="4"/>
  <c r="S3348" i="4" s="1"/>
  <c r="H3348" i="4"/>
  <c r="G3348" i="4"/>
  <c r="F3348" i="4"/>
  <c r="Q3348" i="4" s="1"/>
  <c r="E3348" i="4"/>
  <c r="D3348" i="4"/>
  <c r="C3348" i="4"/>
  <c r="B3348" i="4"/>
  <c r="A3348" i="4"/>
  <c r="P3347" i="4"/>
  <c r="N3347" i="4"/>
  <c r="M3347" i="4"/>
  <c r="L3347" i="4"/>
  <c r="K3347" i="4"/>
  <c r="J3347" i="4"/>
  <c r="I3347" i="4"/>
  <c r="S3347" i="4" s="1"/>
  <c r="H3347" i="4"/>
  <c r="G3347" i="4"/>
  <c r="F3347" i="4"/>
  <c r="Q3347" i="4" s="1"/>
  <c r="E3347" i="4"/>
  <c r="R3347" i="4" s="1"/>
  <c r="D3347" i="4"/>
  <c r="C3347" i="4"/>
  <c r="B3347" i="4"/>
  <c r="A3347" i="4"/>
  <c r="Q3346" i="4"/>
  <c r="N3346" i="4"/>
  <c r="M3346" i="4"/>
  <c r="L3346" i="4"/>
  <c r="K3346" i="4"/>
  <c r="J3346" i="4"/>
  <c r="I3346" i="4"/>
  <c r="S3346" i="4" s="1"/>
  <c r="H3346" i="4"/>
  <c r="G3346" i="4"/>
  <c r="F3346" i="4"/>
  <c r="R3346" i="4" s="1"/>
  <c r="E3346" i="4"/>
  <c r="P3346" i="4" s="1"/>
  <c r="D3346" i="4"/>
  <c r="C3346" i="4"/>
  <c r="B3346" i="4"/>
  <c r="A3346" i="4"/>
  <c r="S3345" i="4"/>
  <c r="R3345" i="4"/>
  <c r="N3345" i="4"/>
  <c r="M3345" i="4"/>
  <c r="L3345" i="4"/>
  <c r="K3345" i="4"/>
  <c r="J3345" i="4"/>
  <c r="T3345" i="4" s="1"/>
  <c r="I3345" i="4"/>
  <c r="H3345" i="4"/>
  <c r="G3345" i="4"/>
  <c r="F3345" i="4"/>
  <c r="Q3345" i="4" s="1"/>
  <c r="E3345" i="4"/>
  <c r="P3345" i="4" s="1"/>
  <c r="D3345" i="4"/>
  <c r="C3345" i="4"/>
  <c r="B3345" i="4"/>
  <c r="O3345" i="4" s="1"/>
  <c r="A3345" i="4"/>
  <c r="N3344" i="4"/>
  <c r="M3344" i="4"/>
  <c r="L3344" i="4"/>
  <c r="K3344" i="4"/>
  <c r="J3344" i="4"/>
  <c r="T3344" i="4" s="1"/>
  <c r="I3344" i="4"/>
  <c r="H3344" i="4"/>
  <c r="G3344" i="4"/>
  <c r="F3344" i="4"/>
  <c r="Q3344" i="4" s="1"/>
  <c r="E3344" i="4"/>
  <c r="D3344" i="4"/>
  <c r="C3344" i="4"/>
  <c r="B3344" i="4"/>
  <c r="A3344" i="4"/>
  <c r="N3343" i="4"/>
  <c r="M3343" i="4"/>
  <c r="L3343" i="4"/>
  <c r="K3343" i="4"/>
  <c r="J3343" i="4"/>
  <c r="T3343" i="4" s="1"/>
  <c r="I3343" i="4"/>
  <c r="S3343" i="4" s="1"/>
  <c r="H3343" i="4"/>
  <c r="G3343" i="4"/>
  <c r="F3343" i="4"/>
  <c r="Q3343" i="4" s="1"/>
  <c r="E3343" i="4"/>
  <c r="D3343" i="4"/>
  <c r="C3343" i="4"/>
  <c r="B3343" i="4"/>
  <c r="O3343" i="4" s="1"/>
  <c r="A3343" i="4"/>
  <c r="N3342" i="4"/>
  <c r="M3342" i="4"/>
  <c r="L3342" i="4"/>
  <c r="K3342" i="4"/>
  <c r="J3342" i="4"/>
  <c r="T3342" i="4" s="1"/>
  <c r="I3342" i="4"/>
  <c r="S3342" i="4" s="1"/>
  <c r="H3342" i="4"/>
  <c r="G3342" i="4"/>
  <c r="F3342" i="4"/>
  <c r="Q3342" i="4" s="1"/>
  <c r="E3342" i="4"/>
  <c r="P3342" i="4" s="1"/>
  <c r="D3342" i="4"/>
  <c r="C3342" i="4"/>
  <c r="B3342" i="4"/>
  <c r="O3342" i="4" s="1"/>
  <c r="A3342" i="4"/>
  <c r="N3341" i="4"/>
  <c r="M3341" i="4"/>
  <c r="L3341" i="4"/>
  <c r="K3341" i="4"/>
  <c r="J3341" i="4"/>
  <c r="I3341" i="4"/>
  <c r="S3341" i="4" s="1"/>
  <c r="H3341" i="4"/>
  <c r="G3341" i="4"/>
  <c r="F3341" i="4"/>
  <c r="E3341" i="4"/>
  <c r="P3341" i="4" s="1"/>
  <c r="D3341" i="4"/>
  <c r="C3341" i="4"/>
  <c r="B3341" i="4"/>
  <c r="O3341" i="4" s="1"/>
  <c r="A3341" i="4"/>
  <c r="N3340" i="4"/>
  <c r="M3340" i="4"/>
  <c r="L3340" i="4"/>
  <c r="K3340" i="4"/>
  <c r="J3340" i="4"/>
  <c r="T3340" i="4" s="1"/>
  <c r="I3340" i="4"/>
  <c r="S3340" i="4" s="1"/>
  <c r="H3340" i="4"/>
  <c r="G3340" i="4"/>
  <c r="F3340" i="4"/>
  <c r="Q3340" i="4" s="1"/>
  <c r="E3340" i="4"/>
  <c r="D3340" i="4"/>
  <c r="C3340" i="4"/>
  <c r="B3340" i="4"/>
  <c r="A3340" i="4"/>
  <c r="P3339" i="4"/>
  <c r="N3339" i="4"/>
  <c r="M3339" i="4"/>
  <c r="L3339" i="4"/>
  <c r="K3339" i="4"/>
  <c r="J3339" i="4"/>
  <c r="I3339" i="4"/>
  <c r="S3339" i="4" s="1"/>
  <c r="H3339" i="4"/>
  <c r="G3339" i="4"/>
  <c r="F3339" i="4"/>
  <c r="E3339" i="4"/>
  <c r="D3339" i="4"/>
  <c r="C3339" i="4"/>
  <c r="B3339" i="4"/>
  <c r="A3339" i="4"/>
  <c r="N3338" i="4"/>
  <c r="M3338" i="4"/>
  <c r="L3338" i="4"/>
  <c r="K3338" i="4"/>
  <c r="J3338" i="4"/>
  <c r="I3338" i="4"/>
  <c r="S3338" i="4" s="1"/>
  <c r="H3338" i="4"/>
  <c r="G3338" i="4"/>
  <c r="F3338" i="4"/>
  <c r="R3338" i="4" s="1"/>
  <c r="E3338" i="4"/>
  <c r="P3338" i="4" s="1"/>
  <c r="D3338" i="4"/>
  <c r="C3338" i="4"/>
  <c r="B3338" i="4"/>
  <c r="A3338" i="4"/>
  <c r="N3337" i="4"/>
  <c r="M3337" i="4"/>
  <c r="L3337" i="4"/>
  <c r="K3337" i="4"/>
  <c r="J3337" i="4"/>
  <c r="W3337" i="4" s="1"/>
  <c r="I3337" i="4"/>
  <c r="S3337" i="4" s="1"/>
  <c r="H3337" i="4"/>
  <c r="G3337" i="4"/>
  <c r="F3337" i="4"/>
  <c r="Q3337" i="4" s="1"/>
  <c r="E3337" i="4"/>
  <c r="P3337" i="4" s="1"/>
  <c r="D3337" i="4"/>
  <c r="C3337" i="4"/>
  <c r="B3337" i="4"/>
  <c r="O3337" i="4" s="1"/>
  <c r="A3337" i="4"/>
  <c r="S3336" i="4"/>
  <c r="N3336" i="4"/>
  <c r="M3336" i="4"/>
  <c r="L3336" i="4"/>
  <c r="K3336" i="4"/>
  <c r="J3336" i="4"/>
  <c r="T3336" i="4" s="1"/>
  <c r="I3336" i="4"/>
  <c r="H3336" i="4"/>
  <c r="G3336" i="4"/>
  <c r="F3336" i="4"/>
  <c r="Q3336" i="4" s="1"/>
  <c r="E3336" i="4"/>
  <c r="D3336" i="4"/>
  <c r="C3336" i="4"/>
  <c r="B3336" i="4"/>
  <c r="O3336" i="4" s="1"/>
  <c r="A3336" i="4"/>
  <c r="N3335" i="4"/>
  <c r="M3335" i="4"/>
  <c r="L3335" i="4"/>
  <c r="K3335" i="4"/>
  <c r="J3335" i="4"/>
  <c r="T3335" i="4" s="1"/>
  <c r="I3335" i="4"/>
  <c r="S3335" i="4" s="1"/>
  <c r="H3335" i="4"/>
  <c r="G3335" i="4"/>
  <c r="F3335" i="4"/>
  <c r="Q3335" i="4" s="1"/>
  <c r="E3335" i="4"/>
  <c r="D3335" i="4"/>
  <c r="C3335" i="4"/>
  <c r="B3335" i="4"/>
  <c r="O3335" i="4" s="1"/>
  <c r="A3335" i="4"/>
  <c r="N3334" i="4"/>
  <c r="M3334" i="4"/>
  <c r="L3334" i="4"/>
  <c r="K3334" i="4"/>
  <c r="J3334" i="4"/>
  <c r="T3334" i="4" s="1"/>
  <c r="I3334" i="4"/>
  <c r="S3334" i="4" s="1"/>
  <c r="H3334" i="4"/>
  <c r="G3334" i="4"/>
  <c r="F3334" i="4"/>
  <c r="Q3334" i="4" s="1"/>
  <c r="E3334" i="4"/>
  <c r="D3334" i="4"/>
  <c r="C3334" i="4"/>
  <c r="B3334" i="4"/>
  <c r="O3334" i="4" s="1"/>
  <c r="A3334" i="4"/>
  <c r="N3333" i="4"/>
  <c r="M3333" i="4"/>
  <c r="L3333" i="4"/>
  <c r="K3333" i="4"/>
  <c r="J3333" i="4"/>
  <c r="W3333" i="4" s="1"/>
  <c r="I3333" i="4"/>
  <c r="S3333" i="4" s="1"/>
  <c r="H3333" i="4"/>
  <c r="G3333" i="4"/>
  <c r="F3333" i="4"/>
  <c r="E3333" i="4"/>
  <c r="P3333" i="4" s="1"/>
  <c r="D3333" i="4"/>
  <c r="C3333" i="4"/>
  <c r="B3333" i="4"/>
  <c r="O3333" i="4" s="1"/>
  <c r="A3333" i="4"/>
  <c r="N3332" i="4"/>
  <c r="M3332" i="4"/>
  <c r="L3332" i="4"/>
  <c r="K3332" i="4"/>
  <c r="J3332" i="4"/>
  <c r="T3332" i="4" s="1"/>
  <c r="I3332" i="4"/>
  <c r="S3332" i="4" s="1"/>
  <c r="H3332" i="4"/>
  <c r="G3332" i="4"/>
  <c r="F3332" i="4"/>
  <c r="Q3332" i="4" s="1"/>
  <c r="E3332" i="4"/>
  <c r="P3332" i="4" s="1"/>
  <c r="D3332" i="4"/>
  <c r="C3332" i="4"/>
  <c r="B3332" i="4"/>
  <c r="A3332" i="4"/>
  <c r="P3331" i="4"/>
  <c r="N3331" i="4"/>
  <c r="M3331" i="4"/>
  <c r="L3331" i="4"/>
  <c r="K3331" i="4"/>
  <c r="J3331" i="4"/>
  <c r="I3331" i="4"/>
  <c r="S3331" i="4" s="1"/>
  <c r="H3331" i="4"/>
  <c r="G3331" i="4"/>
  <c r="F3331" i="4"/>
  <c r="Q3331" i="4" s="1"/>
  <c r="E3331" i="4"/>
  <c r="R3331" i="4" s="1"/>
  <c r="D3331" i="4"/>
  <c r="C3331" i="4"/>
  <c r="B3331" i="4"/>
  <c r="A3331" i="4"/>
  <c r="N3330" i="4"/>
  <c r="M3330" i="4"/>
  <c r="L3330" i="4"/>
  <c r="K3330" i="4"/>
  <c r="J3330" i="4"/>
  <c r="I3330" i="4"/>
  <c r="S3330" i="4" s="1"/>
  <c r="H3330" i="4"/>
  <c r="G3330" i="4"/>
  <c r="F3330" i="4"/>
  <c r="R3330" i="4" s="1"/>
  <c r="E3330" i="4"/>
  <c r="P3330" i="4" s="1"/>
  <c r="D3330" i="4"/>
  <c r="C3330" i="4"/>
  <c r="B3330" i="4"/>
  <c r="A3330" i="4"/>
  <c r="N3329" i="4"/>
  <c r="M3329" i="4"/>
  <c r="L3329" i="4"/>
  <c r="K3329" i="4"/>
  <c r="J3329" i="4"/>
  <c r="I3329" i="4"/>
  <c r="S3329" i="4" s="1"/>
  <c r="H3329" i="4"/>
  <c r="G3329" i="4"/>
  <c r="F3329" i="4"/>
  <c r="Q3329" i="4" s="1"/>
  <c r="E3329" i="4"/>
  <c r="P3329" i="4" s="1"/>
  <c r="D3329" i="4"/>
  <c r="C3329" i="4"/>
  <c r="B3329" i="4"/>
  <c r="O3329" i="4" s="1"/>
  <c r="A3329" i="4"/>
  <c r="N3328" i="4"/>
  <c r="M3328" i="4"/>
  <c r="L3328" i="4"/>
  <c r="K3328" i="4"/>
  <c r="J3328" i="4"/>
  <c r="T3328" i="4" s="1"/>
  <c r="I3328" i="4"/>
  <c r="H3328" i="4"/>
  <c r="G3328" i="4"/>
  <c r="F3328" i="4"/>
  <c r="Q3328" i="4" s="1"/>
  <c r="E3328" i="4"/>
  <c r="D3328" i="4"/>
  <c r="C3328" i="4"/>
  <c r="B3328" i="4"/>
  <c r="O3328" i="4" s="1"/>
  <c r="A3328" i="4"/>
  <c r="N3327" i="4"/>
  <c r="M3327" i="4"/>
  <c r="L3327" i="4"/>
  <c r="K3327" i="4"/>
  <c r="J3327" i="4"/>
  <c r="I3327" i="4"/>
  <c r="S3327" i="4" s="1"/>
  <c r="H3327" i="4"/>
  <c r="G3327" i="4"/>
  <c r="F3327" i="4"/>
  <c r="Q3327" i="4" s="1"/>
  <c r="E3327" i="4"/>
  <c r="D3327" i="4"/>
  <c r="C3327" i="4"/>
  <c r="B3327" i="4"/>
  <c r="O3327" i="4" s="1"/>
  <c r="A3327" i="4"/>
  <c r="N3326" i="4"/>
  <c r="M3326" i="4"/>
  <c r="L3326" i="4"/>
  <c r="K3326" i="4"/>
  <c r="J3326" i="4"/>
  <c r="T3326" i="4" s="1"/>
  <c r="I3326" i="4"/>
  <c r="S3326" i="4" s="1"/>
  <c r="H3326" i="4"/>
  <c r="G3326" i="4"/>
  <c r="F3326" i="4"/>
  <c r="Q3326" i="4" s="1"/>
  <c r="E3326" i="4"/>
  <c r="D3326" i="4"/>
  <c r="C3326" i="4"/>
  <c r="B3326" i="4"/>
  <c r="O3326" i="4" s="1"/>
  <c r="A3326" i="4"/>
  <c r="N3325" i="4"/>
  <c r="M3325" i="4"/>
  <c r="L3325" i="4"/>
  <c r="K3325" i="4"/>
  <c r="J3325" i="4"/>
  <c r="T3325" i="4" s="1"/>
  <c r="I3325" i="4"/>
  <c r="S3325" i="4" s="1"/>
  <c r="H3325" i="4"/>
  <c r="G3325" i="4"/>
  <c r="F3325" i="4"/>
  <c r="E3325" i="4"/>
  <c r="P3325" i="4" s="1"/>
  <c r="D3325" i="4"/>
  <c r="C3325" i="4"/>
  <c r="B3325" i="4"/>
  <c r="A3325" i="4"/>
  <c r="N3324" i="4"/>
  <c r="M3324" i="4"/>
  <c r="L3324" i="4"/>
  <c r="K3324" i="4"/>
  <c r="J3324" i="4"/>
  <c r="T3324" i="4" s="1"/>
  <c r="I3324" i="4"/>
  <c r="S3324" i="4" s="1"/>
  <c r="H3324" i="4"/>
  <c r="G3324" i="4"/>
  <c r="F3324" i="4"/>
  <c r="Q3324" i="4" s="1"/>
  <c r="E3324" i="4"/>
  <c r="D3324" i="4"/>
  <c r="C3324" i="4"/>
  <c r="B3324" i="4"/>
  <c r="O3324" i="4" s="1"/>
  <c r="A3324" i="4"/>
  <c r="Q3323" i="4"/>
  <c r="P3323" i="4"/>
  <c r="N3323" i="4"/>
  <c r="M3323" i="4"/>
  <c r="L3323" i="4"/>
  <c r="K3323" i="4"/>
  <c r="J3323" i="4"/>
  <c r="I3323" i="4"/>
  <c r="S3323" i="4" s="1"/>
  <c r="H3323" i="4"/>
  <c r="G3323" i="4"/>
  <c r="F3323" i="4"/>
  <c r="E3323" i="4"/>
  <c r="R3323" i="4" s="1"/>
  <c r="D3323" i="4"/>
  <c r="C3323" i="4"/>
  <c r="B3323" i="4"/>
  <c r="A3323" i="4"/>
  <c r="R3322" i="4"/>
  <c r="Q3322" i="4"/>
  <c r="N3322" i="4"/>
  <c r="M3322" i="4"/>
  <c r="L3322" i="4"/>
  <c r="K3322" i="4"/>
  <c r="J3322" i="4"/>
  <c r="I3322" i="4"/>
  <c r="S3322" i="4" s="1"/>
  <c r="H3322" i="4"/>
  <c r="G3322" i="4"/>
  <c r="F3322" i="4"/>
  <c r="E3322" i="4"/>
  <c r="P3322" i="4" s="1"/>
  <c r="D3322" i="4"/>
  <c r="C3322" i="4"/>
  <c r="B3322" i="4"/>
  <c r="A3322" i="4"/>
  <c r="T3321" i="4"/>
  <c r="R3321" i="4"/>
  <c r="N3321" i="4"/>
  <c r="M3321" i="4"/>
  <c r="L3321" i="4"/>
  <c r="K3321" i="4"/>
  <c r="J3321" i="4"/>
  <c r="I3321" i="4"/>
  <c r="S3321" i="4" s="1"/>
  <c r="H3321" i="4"/>
  <c r="G3321" i="4"/>
  <c r="F3321" i="4"/>
  <c r="Q3321" i="4" s="1"/>
  <c r="E3321" i="4"/>
  <c r="P3321" i="4" s="1"/>
  <c r="D3321" i="4"/>
  <c r="C3321" i="4"/>
  <c r="B3321" i="4"/>
  <c r="O3321" i="4" s="1"/>
  <c r="A3321" i="4"/>
  <c r="N3320" i="4"/>
  <c r="M3320" i="4"/>
  <c r="L3320" i="4"/>
  <c r="K3320" i="4"/>
  <c r="J3320" i="4"/>
  <c r="W3320" i="4" s="1"/>
  <c r="I3320" i="4"/>
  <c r="S3320" i="4" s="1"/>
  <c r="H3320" i="4"/>
  <c r="G3320" i="4"/>
  <c r="F3320" i="4"/>
  <c r="Q3320" i="4" s="1"/>
  <c r="E3320" i="4"/>
  <c r="D3320" i="4"/>
  <c r="C3320" i="4"/>
  <c r="B3320" i="4"/>
  <c r="O3320" i="4" s="1"/>
  <c r="A3320" i="4"/>
  <c r="N3319" i="4"/>
  <c r="M3319" i="4"/>
  <c r="L3319" i="4"/>
  <c r="K3319" i="4"/>
  <c r="J3319" i="4"/>
  <c r="T3319" i="4" s="1"/>
  <c r="I3319" i="4"/>
  <c r="S3319" i="4" s="1"/>
  <c r="H3319" i="4"/>
  <c r="G3319" i="4"/>
  <c r="F3319" i="4"/>
  <c r="Q3319" i="4" s="1"/>
  <c r="E3319" i="4"/>
  <c r="D3319" i="4"/>
  <c r="C3319" i="4"/>
  <c r="B3319" i="4"/>
  <c r="O3319" i="4" s="1"/>
  <c r="A3319" i="4"/>
  <c r="N3318" i="4"/>
  <c r="M3318" i="4"/>
  <c r="L3318" i="4"/>
  <c r="K3318" i="4"/>
  <c r="J3318" i="4"/>
  <c r="T3318" i="4" s="1"/>
  <c r="I3318" i="4"/>
  <c r="S3318" i="4" s="1"/>
  <c r="H3318" i="4"/>
  <c r="G3318" i="4"/>
  <c r="F3318" i="4"/>
  <c r="Q3318" i="4" s="1"/>
  <c r="E3318" i="4"/>
  <c r="D3318" i="4"/>
  <c r="C3318" i="4"/>
  <c r="B3318" i="4"/>
  <c r="O3318" i="4" s="1"/>
  <c r="A3318" i="4"/>
  <c r="N3317" i="4"/>
  <c r="M3317" i="4"/>
  <c r="L3317" i="4"/>
  <c r="K3317" i="4"/>
  <c r="J3317" i="4"/>
  <c r="T3317" i="4" s="1"/>
  <c r="I3317" i="4"/>
  <c r="S3317" i="4" s="1"/>
  <c r="H3317" i="4"/>
  <c r="G3317" i="4"/>
  <c r="F3317" i="4"/>
  <c r="Q3317" i="4" s="1"/>
  <c r="E3317" i="4"/>
  <c r="P3317" i="4" s="1"/>
  <c r="D3317" i="4"/>
  <c r="C3317" i="4"/>
  <c r="B3317" i="4"/>
  <c r="O3317" i="4" s="1"/>
  <c r="A3317" i="4"/>
  <c r="N3316" i="4"/>
  <c r="M3316" i="4"/>
  <c r="L3316" i="4"/>
  <c r="K3316" i="4"/>
  <c r="J3316" i="4"/>
  <c r="T3316" i="4" s="1"/>
  <c r="I3316" i="4"/>
  <c r="S3316" i="4" s="1"/>
  <c r="H3316" i="4"/>
  <c r="G3316" i="4"/>
  <c r="F3316" i="4"/>
  <c r="Q3316" i="4" s="1"/>
  <c r="E3316" i="4"/>
  <c r="D3316" i="4"/>
  <c r="C3316" i="4"/>
  <c r="B3316" i="4"/>
  <c r="O3316" i="4" s="1"/>
  <c r="A3316" i="4"/>
  <c r="N3315" i="4"/>
  <c r="M3315" i="4"/>
  <c r="L3315" i="4"/>
  <c r="K3315" i="4"/>
  <c r="J3315" i="4"/>
  <c r="I3315" i="4"/>
  <c r="S3315" i="4" s="1"/>
  <c r="H3315" i="4"/>
  <c r="G3315" i="4"/>
  <c r="F3315" i="4"/>
  <c r="Q3315" i="4" s="1"/>
  <c r="E3315" i="4"/>
  <c r="P3315" i="4" s="1"/>
  <c r="D3315" i="4"/>
  <c r="C3315" i="4"/>
  <c r="B3315" i="4"/>
  <c r="A3315" i="4"/>
  <c r="N3314" i="4"/>
  <c r="M3314" i="4"/>
  <c r="L3314" i="4"/>
  <c r="K3314" i="4"/>
  <c r="J3314" i="4"/>
  <c r="I3314" i="4"/>
  <c r="S3314" i="4" s="1"/>
  <c r="H3314" i="4"/>
  <c r="G3314" i="4"/>
  <c r="F3314" i="4"/>
  <c r="Q3314" i="4" s="1"/>
  <c r="E3314" i="4"/>
  <c r="D3314" i="4"/>
  <c r="C3314" i="4"/>
  <c r="B3314" i="4"/>
  <c r="A3314" i="4"/>
  <c r="S3313" i="4"/>
  <c r="N3313" i="4"/>
  <c r="M3313" i="4"/>
  <c r="L3313" i="4"/>
  <c r="K3313" i="4"/>
  <c r="J3313" i="4"/>
  <c r="T3313" i="4" s="1"/>
  <c r="I3313" i="4"/>
  <c r="H3313" i="4"/>
  <c r="G3313" i="4"/>
  <c r="F3313" i="4"/>
  <c r="Q3313" i="4" s="1"/>
  <c r="E3313" i="4"/>
  <c r="P3313" i="4" s="1"/>
  <c r="D3313" i="4"/>
  <c r="C3313" i="4"/>
  <c r="B3313" i="4"/>
  <c r="O3313" i="4" s="1"/>
  <c r="A3313" i="4"/>
  <c r="N3312" i="4"/>
  <c r="M3312" i="4"/>
  <c r="L3312" i="4"/>
  <c r="K3312" i="4"/>
  <c r="J3312" i="4"/>
  <c r="T3312" i="4" s="1"/>
  <c r="I3312" i="4"/>
  <c r="S3312" i="4" s="1"/>
  <c r="H3312" i="4"/>
  <c r="G3312" i="4"/>
  <c r="F3312" i="4"/>
  <c r="Q3312" i="4" s="1"/>
  <c r="E3312" i="4"/>
  <c r="D3312" i="4"/>
  <c r="C3312" i="4"/>
  <c r="B3312" i="4"/>
  <c r="O3312" i="4" s="1"/>
  <c r="A3312" i="4"/>
  <c r="N3311" i="4"/>
  <c r="M3311" i="4"/>
  <c r="L3311" i="4"/>
  <c r="K3311" i="4"/>
  <c r="J3311" i="4"/>
  <c r="T3311" i="4" s="1"/>
  <c r="I3311" i="4"/>
  <c r="S3311" i="4" s="1"/>
  <c r="H3311" i="4"/>
  <c r="G3311" i="4"/>
  <c r="F3311" i="4"/>
  <c r="Q3311" i="4" s="1"/>
  <c r="E3311" i="4"/>
  <c r="D3311" i="4"/>
  <c r="C3311" i="4"/>
  <c r="B3311" i="4"/>
  <c r="O3311" i="4" s="1"/>
  <c r="A3311" i="4"/>
  <c r="W3310" i="4"/>
  <c r="N3310" i="4"/>
  <c r="M3310" i="4"/>
  <c r="L3310" i="4"/>
  <c r="K3310" i="4"/>
  <c r="J3310" i="4"/>
  <c r="T3310" i="4" s="1"/>
  <c r="I3310" i="4"/>
  <c r="S3310" i="4" s="1"/>
  <c r="H3310" i="4"/>
  <c r="G3310" i="4"/>
  <c r="F3310" i="4"/>
  <c r="Q3310" i="4" s="1"/>
  <c r="E3310" i="4"/>
  <c r="P3310" i="4" s="1"/>
  <c r="D3310" i="4"/>
  <c r="C3310" i="4"/>
  <c r="B3310" i="4"/>
  <c r="A3310" i="4"/>
  <c r="P3309" i="4"/>
  <c r="N3309" i="4"/>
  <c r="M3309" i="4"/>
  <c r="L3309" i="4"/>
  <c r="K3309" i="4"/>
  <c r="J3309" i="4"/>
  <c r="T3309" i="4" s="1"/>
  <c r="I3309" i="4"/>
  <c r="S3309" i="4" s="1"/>
  <c r="H3309" i="4"/>
  <c r="G3309" i="4"/>
  <c r="F3309" i="4"/>
  <c r="E3309" i="4"/>
  <c r="D3309" i="4"/>
  <c r="C3309" i="4"/>
  <c r="B3309" i="4"/>
  <c r="O3309" i="4" s="1"/>
  <c r="A3309" i="4"/>
  <c r="N3308" i="4"/>
  <c r="M3308" i="4"/>
  <c r="L3308" i="4"/>
  <c r="K3308" i="4"/>
  <c r="J3308" i="4"/>
  <c r="T3308" i="4" s="1"/>
  <c r="I3308" i="4"/>
  <c r="S3308" i="4" s="1"/>
  <c r="H3308" i="4"/>
  <c r="G3308" i="4"/>
  <c r="F3308" i="4"/>
  <c r="Q3308" i="4" s="1"/>
  <c r="E3308" i="4"/>
  <c r="P3308" i="4" s="1"/>
  <c r="D3308" i="4"/>
  <c r="C3308" i="4"/>
  <c r="B3308" i="4"/>
  <c r="A3308" i="4"/>
  <c r="P3307" i="4"/>
  <c r="N3307" i="4"/>
  <c r="M3307" i="4"/>
  <c r="L3307" i="4"/>
  <c r="K3307" i="4"/>
  <c r="J3307" i="4"/>
  <c r="I3307" i="4"/>
  <c r="S3307" i="4" s="1"/>
  <c r="H3307" i="4"/>
  <c r="G3307" i="4"/>
  <c r="F3307" i="4"/>
  <c r="Q3307" i="4" s="1"/>
  <c r="E3307" i="4"/>
  <c r="D3307" i="4"/>
  <c r="C3307" i="4"/>
  <c r="B3307" i="4"/>
  <c r="A3307" i="4"/>
  <c r="N3306" i="4"/>
  <c r="M3306" i="4"/>
  <c r="L3306" i="4"/>
  <c r="K3306" i="4"/>
  <c r="J3306" i="4"/>
  <c r="T3306" i="4" s="1"/>
  <c r="I3306" i="4"/>
  <c r="S3306" i="4" s="1"/>
  <c r="H3306" i="4"/>
  <c r="G3306" i="4"/>
  <c r="F3306" i="4"/>
  <c r="Q3306" i="4" s="1"/>
  <c r="E3306" i="4"/>
  <c r="P3306" i="4" s="1"/>
  <c r="D3306" i="4"/>
  <c r="C3306" i="4"/>
  <c r="B3306" i="4"/>
  <c r="A3306" i="4"/>
  <c r="N3305" i="4"/>
  <c r="M3305" i="4"/>
  <c r="L3305" i="4"/>
  <c r="K3305" i="4"/>
  <c r="J3305" i="4"/>
  <c r="W3305" i="4" s="1"/>
  <c r="I3305" i="4"/>
  <c r="S3305" i="4" s="1"/>
  <c r="H3305" i="4"/>
  <c r="G3305" i="4"/>
  <c r="F3305" i="4"/>
  <c r="Q3305" i="4" s="1"/>
  <c r="E3305" i="4"/>
  <c r="P3305" i="4" s="1"/>
  <c r="D3305" i="4"/>
  <c r="C3305" i="4"/>
  <c r="B3305" i="4"/>
  <c r="O3305" i="4" s="1"/>
  <c r="A3305" i="4"/>
  <c r="N3304" i="4"/>
  <c r="M3304" i="4"/>
  <c r="L3304" i="4"/>
  <c r="K3304" i="4"/>
  <c r="J3304" i="4"/>
  <c r="I3304" i="4"/>
  <c r="S3304" i="4" s="1"/>
  <c r="H3304" i="4"/>
  <c r="G3304" i="4"/>
  <c r="F3304" i="4"/>
  <c r="Q3304" i="4" s="1"/>
  <c r="E3304" i="4"/>
  <c r="D3304" i="4"/>
  <c r="C3304" i="4"/>
  <c r="B3304" i="4"/>
  <c r="O3304" i="4" s="1"/>
  <c r="A3304" i="4"/>
  <c r="N3303" i="4"/>
  <c r="M3303" i="4"/>
  <c r="L3303" i="4"/>
  <c r="K3303" i="4"/>
  <c r="J3303" i="4"/>
  <c r="T3303" i="4" s="1"/>
  <c r="I3303" i="4"/>
  <c r="S3303" i="4" s="1"/>
  <c r="H3303" i="4"/>
  <c r="G3303" i="4"/>
  <c r="F3303" i="4"/>
  <c r="Q3303" i="4" s="1"/>
  <c r="E3303" i="4"/>
  <c r="D3303" i="4"/>
  <c r="C3303" i="4"/>
  <c r="B3303" i="4"/>
  <c r="O3303" i="4" s="1"/>
  <c r="A3303" i="4"/>
  <c r="O3302" i="4"/>
  <c r="N3302" i="4"/>
  <c r="M3302" i="4"/>
  <c r="L3302" i="4"/>
  <c r="K3302" i="4"/>
  <c r="J3302" i="4"/>
  <c r="T3302" i="4" s="1"/>
  <c r="I3302" i="4"/>
  <c r="S3302" i="4" s="1"/>
  <c r="H3302" i="4"/>
  <c r="G3302" i="4"/>
  <c r="F3302" i="4"/>
  <c r="Q3302" i="4" s="1"/>
  <c r="E3302" i="4"/>
  <c r="D3302" i="4"/>
  <c r="C3302" i="4"/>
  <c r="B3302" i="4"/>
  <c r="A3302" i="4"/>
  <c r="N3301" i="4"/>
  <c r="M3301" i="4"/>
  <c r="L3301" i="4"/>
  <c r="K3301" i="4"/>
  <c r="J3301" i="4"/>
  <c r="T3301" i="4" s="1"/>
  <c r="I3301" i="4"/>
  <c r="S3301" i="4" s="1"/>
  <c r="H3301" i="4"/>
  <c r="G3301" i="4"/>
  <c r="F3301" i="4"/>
  <c r="E3301" i="4"/>
  <c r="P3301" i="4" s="1"/>
  <c r="D3301" i="4"/>
  <c r="C3301" i="4"/>
  <c r="B3301" i="4"/>
  <c r="O3301" i="4" s="1"/>
  <c r="A3301" i="4"/>
  <c r="N3300" i="4"/>
  <c r="M3300" i="4"/>
  <c r="L3300" i="4"/>
  <c r="K3300" i="4"/>
  <c r="J3300" i="4"/>
  <c r="T3300" i="4" s="1"/>
  <c r="I3300" i="4"/>
  <c r="S3300" i="4" s="1"/>
  <c r="H3300" i="4"/>
  <c r="G3300" i="4"/>
  <c r="F3300" i="4"/>
  <c r="Q3300" i="4" s="1"/>
  <c r="E3300" i="4"/>
  <c r="D3300" i="4"/>
  <c r="C3300" i="4"/>
  <c r="B3300" i="4"/>
  <c r="A3300" i="4"/>
  <c r="Q3299" i="4"/>
  <c r="N3299" i="4"/>
  <c r="M3299" i="4"/>
  <c r="L3299" i="4"/>
  <c r="K3299" i="4"/>
  <c r="J3299" i="4"/>
  <c r="I3299" i="4"/>
  <c r="S3299" i="4" s="1"/>
  <c r="H3299" i="4"/>
  <c r="G3299" i="4"/>
  <c r="F3299" i="4"/>
  <c r="E3299" i="4"/>
  <c r="D3299" i="4"/>
  <c r="C3299" i="4"/>
  <c r="B3299" i="4"/>
  <c r="A3299" i="4"/>
  <c r="N3298" i="4"/>
  <c r="M3298" i="4"/>
  <c r="L3298" i="4"/>
  <c r="K3298" i="4"/>
  <c r="J3298" i="4"/>
  <c r="I3298" i="4"/>
  <c r="S3298" i="4" s="1"/>
  <c r="H3298" i="4"/>
  <c r="G3298" i="4"/>
  <c r="F3298" i="4"/>
  <c r="Q3298" i="4" s="1"/>
  <c r="E3298" i="4"/>
  <c r="P3298" i="4" s="1"/>
  <c r="D3298" i="4"/>
  <c r="C3298" i="4"/>
  <c r="B3298" i="4"/>
  <c r="A3298" i="4"/>
  <c r="S3297" i="4"/>
  <c r="N3297" i="4"/>
  <c r="M3297" i="4"/>
  <c r="L3297" i="4"/>
  <c r="K3297" i="4"/>
  <c r="J3297" i="4"/>
  <c r="I3297" i="4"/>
  <c r="H3297" i="4"/>
  <c r="G3297" i="4"/>
  <c r="F3297" i="4"/>
  <c r="Q3297" i="4" s="1"/>
  <c r="E3297" i="4"/>
  <c r="P3297" i="4" s="1"/>
  <c r="D3297" i="4"/>
  <c r="C3297" i="4"/>
  <c r="B3297" i="4"/>
  <c r="O3297" i="4" s="1"/>
  <c r="A3297" i="4"/>
  <c r="S3296" i="4"/>
  <c r="O3296" i="4"/>
  <c r="N3296" i="4"/>
  <c r="M3296" i="4"/>
  <c r="L3296" i="4"/>
  <c r="K3296" i="4"/>
  <c r="J3296" i="4"/>
  <c r="T3296" i="4" s="1"/>
  <c r="I3296" i="4"/>
  <c r="H3296" i="4"/>
  <c r="G3296" i="4"/>
  <c r="F3296" i="4"/>
  <c r="Q3296" i="4" s="1"/>
  <c r="E3296" i="4"/>
  <c r="D3296" i="4"/>
  <c r="C3296" i="4"/>
  <c r="B3296" i="4"/>
  <c r="A3296" i="4"/>
  <c r="N3295" i="4"/>
  <c r="M3295" i="4"/>
  <c r="L3295" i="4"/>
  <c r="K3295" i="4"/>
  <c r="J3295" i="4"/>
  <c r="T3295" i="4" s="1"/>
  <c r="I3295" i="4"/>
  <c r="S3295" i="4" s="1"/>
  <c r="H3295" i="4"/>
  <c r="G3295" i="4"/>
  <c r="F3295" i="4"/>
  <c r="Q3295" i="4" s="1"/>
  <c r="E3295" i="4"/>
  <c r="D3295" i="4"/>
  <c r="C3295" i="4"/>
  <c r="B3295" i="4"/>
  <c r="O3295" i="4" s="1"/>
  <c r="A3295" i="4"/>
  <c r="N3294" i="4"/>
  <c r="M3294" i="4"/>
  <c r="L3294" i="4"/>
  <c r="K3294" i="4"/>
  <c r="J3294" i="4"/>
  <c r="T3294" i="4" s="1"/>
  <c r="I3294" i="4"/>
  <c r="S3294" i="4" s="1"/>
  <c r="H3294" i="4"/>
  <c r="G3294" i="4"/>
  <c r="F3294" i="4"/>
  <c r="Q3294" i="4" s="1"/>
  <c r="E3294" i="4"/>
  <c r="D3294" i="4"/>
  <c r="C3294" i="4"/>
  <c r="B3294" i="4"/>
  <c r="O3294" i="4" s="1"/>
  <c r="A3294" i="4"/>
  <c r="N3293" i="4"/>
  <c r="M3293" i="4"/>
  <c r="L3293" i="4"/>
  <c r="K3293" i="4"/>
  <c r="J3293" i="4"/>
  <c r="T3293" i="4" s="1"/>
  <c r="I3293" i="4"/>
  <c r="H3293" i="4"/>
  <c r="G3293" i="4"/>
  <c r="F3293" i="4"/>
  <c r="Q3293" i="4" s="1"/>
  <c r="E3293" i="4"/>
  <c r="P3293" i="4" s="1"/>
  <c r="D3293" i="4"/>
  <c r="C3293" i="4"/>
  <c r="B3293" i="4"/>
  <c r="O3293" i="4" s="1"/>
  <c r="A3293" i="4"/>
  <c r="O3292" i="4"/>
  <c r="N3292" i="4"/>
  <c r="M3292" i="4"/>
  <c r="L3292" i="4"/>
  <c r="K3292" i="4"/>
  <c r="J3292" i="4"/>
  <c r="T3292" i="4" s="1"/>
  <c r="I3292" i="4"/>
  <c r="S3292" i="4" s="1"/>
  <c r="H3292" i="4"/>
  <c r="G3292" i="4"/>
  <c r="F3292" i="4"/>
  <c r="Q3292" i="4" s="1"/>
  <c r="E3292" i="4"/>
  <c r="D3292" i="4"/>
  <c r="C3292" i="4"/>
  <c r="B3292" i="4"/>
  <c r="A3292" i="4"/>
  <c r="N3291" i="4"/>
  <c r="M3291" i="4"/>
  <c r="L3291" i="4"/>
  <c r="K3291" i="4"/>
  <c r="J3291" i="4"/>
  <c r="I3291" i="4"/>
  <c r="S3291" i="4" s="1"/>
  <c r="H3291" i="4"/>
  <c r="G3291" i="4"/>
  <c r="F3291" i="4"/>
  <c r="Q3291" i="4" s="1"/>
  <c r="E3291" i="4"/>
  <c r="P3291" i="4" s="1"/>
  <c r="D3291" i="4"/>
  <c r="C3291" i="4"/>
  <c r="B3291" i="4"/>
  <c r="A3291" i="4"/>
  <c r="Q3290" i="4"/>
  <c r="N3290" i="4"/>
  <c r="M3290" i="4"/>
  <c r="L3290" i="4"/>
  <c r="K3290" i="4"/>
  <c r="J3290" i="4"/>
  <c r="I3290" i="4"/>
  <c r="S3290" i="4" s="1"/>
  <c r="H3290" i="4"/>
  <c r="G3290" i="4"/>
  <c r="F3290" i="4"/>
  <c r="E3290" i="4"/>
  <c r="D3290" i="4"/>
  <c r="C3290" i="4"/>
  <c r="B3290" i="4"/>
  <c r="A3290" i="4"/>
  <c r="N3289" i="4"/>
  <c r="M3289" i="4"/>
  <c r="L3289" i="4"/>
  <c r="K3289" i="4"/>
  <c r="J3289" i="4"/>
  <c r="I3289" i="4"/>
  <c r="S3289" i="4" s="1"/>
  <c r="H3289" i="4"/>
  <c r="G3289" i="4"/>
  <c r="F3289" i="4"/>
  <c r="Q3289" i="4" s="1"/>
  <c r="E3289" i="4"/>
  <c r="P3289" i="4" s="1"/>
  <c r="D3289" i="4"/>
  <c r="C3289" i="4"/>
  <c r="B3289" i="4"/>
  <c r="O3289" i="4" s="1"/>
  <c r="A3289" i="4"/>
  <c r="N3288" i="4"/>
  <c r="M3288" i="4"/>
  <c r="L3288" i="4"/>
  <c r="K3288" i="4"/>
  <c r="J3288" i="4"/>
  <c r="T3288" i="4" s="1"/>
  <c r="I3288" i="4"/>
  <c r="S3288" i="4" s="1"/>
  <c r="H3288" i="4"/>
  <c r="G3288" i="4"/>
  <c r="F3288" i="4"/>
  <c r="Q3288" i="4" s="1"/>
  <c r="E3288" i="4"/>
  <c r="D3288" i="4"/>
  <c r="C3288" i="4"/>
  <c r="B3288" i="4"/>
  <c r="O3288" i="4" s="1"/>
  <c r="A3288" i="4"/>
  <c r="N3287" i="4"/>
  <c r="M3287" i="4"/>
  <c r="L3287" i="4"/>
  <c r="K3287" i="4"/>
  <c r="J3287" i="4"/>
  <c r="T3287" i="4" s="1"/>
  <c r="I3287" i="4"/>
  <c r="S3287" i="4" s="1"/>
  <c r="H3287" i="4"/>
  <c r="G3287" i="4"/>
  <c r="F3287" i="4"/>
  <c r="Q3287" i="4" s="1"/>
  <c r="E3287" i="4"/>
  <c r="D3287" i="4"/>
  <c r="C3287" i="4"/>
  <c r="B3287" i="4"/>
  <c r="O3287" i="4" s="1"/>
  <c r="A3287" i="4"/>
  <c r="P3286" i="4"/>
  <c r="N3286" i="4"/>
  <c r="M3286" i="4"/>
  <c r="L3286" i="4"/>
  <c r="K3286" i="4"/>
  <c r="J3286" i="4"/>
  <c r="T3286" i="4" s="1"/>
  <c r="I3286" i="4"/>
  <c r="S3286" i="4" s="1"/>
  <c r="H3286" i="4"/>
  <c r="G3286" i="4"/>
  <c r="F3286" i="4"/>
  <c r="Q3286" i="4" s="1"/>
  <c r="E3286" i="4"/>
  <c r="D3286" i="4"/>
  <c r="C3286" i="4"/>
  <c r="B3286" i="4"/>
  <c r="A3286" i="4"/>
  <c r="P3285" i="4"/>
  <c r="N3285" i="4"/>
  <c r="M3285" i="4"/>
  <c r="L3285" i="4"/>
  <c r="K3285" i="4"/>
  <c r="J3285" i="4"/>
  <c r="T3285" i="4" s="1"/>
  <c r="I3285" i="4"/>
  <c r="S3285" i="4" s="1"/>
  <c r="H3285" i="4"/>
  <c r="G3285" i="4"/>
  <c r="F3285" i="4"/>
  <c r="E3285" i="4"/>
  <c r="D3285" i="4"/>
  <c r="C3285" i="4"/>
  <c r="B3285" i="4"/>
  <c r="O3285" i="4" s="1"/>
  <c r="A3285" i="4"/>
  <c r="N3284" i="4"/>
  <c r="M3284" i="4"/>
  <c r="L3284" i="4"/>
  <c r="K3284" i="4"/>
  <c r="J3284" i="4"/>
  <c r="T3284" i="4" s="1"/>
  <c r="I3284" i="4"/>
  <c r="S3284" i="4" s="1"/>
  <c r="H3284" i="4"/>
  <c r="G3284" i="4"/>
  <c r="F3284" i="4"/>
  <c r="Q3284" i="4" s="1"/>
  <c r="E3284" i="4"/>
  <c r="D3284" i="4"/>
  <c r="C3284" i="4"/>
  <c r="B3284" i="4"/>
  <c r="A3284" i="4"/>
  <c r="N3283" i="4"/>
  <c r="M3283" i="4"/>
  <c r="L3283" i="4"/>
  <c r="K3283" i="4"/>
  <c r="J3283" i="4"/>
  <c r="I3283" i="4"/>
  <c r="S3283" i="4" s="1"/>
  <c r="H3283" i="4"/>
  <c r="G3283" i="4"/>
  <c r="F3283" i="4"/>
  <c r="Q3283" i="4" s="1"/>
  <c r="E3283" i="4"/>
  <c r="D3283" i="4"/>
  <c r="C3283" i="4"/>
  <c r="B3283" i="4"/>
  <c r="A3283" i="4"/>
  <c r="N3282" i="4"/>
  <c r="M3282" i="4"/>
  <c r="L3282" i="4"/>
  <c r="K3282" i="4"/>
  <c r="J3282" i="4"/>
  <c r="T3282" i="4" s="1"/>
  <c r="I3282" i="4"/>
  <c r="S3282" i="4" s="1"/>
  <c r="H3282" i="4"/>
  <c r="G3282" i="4"/>
  <c r="F3282" i="4"/>
  <c r="Q3282" i="4" s="1"/>
  <c r="E3282" i="4"/>
  <c r="D3282" i="4"/>
  <c r="C3282" i="4"/>
  <c r="B3282" i="4"/>
  <c r="A3282" i="4"/>
  <c r="N3281" i="4"/>
  <c r="M3281" i="4"/>
  <c r="L3281" i="4"/>
  <c r="K3281" i="4"/>
  <c r="J3281" i="4"/>
  <c r="T3281" i="4" s="1"/>
  <c r="I3281" i="4"/>
  <c r="S3281" i="4" s="1"/>
  <c r="H3281" i="4"/>
  <c r="G3281" i="4"/>
  <c r="F3281" i="4"/>
  <c r="Q3281" i="4" s="1"/>
  <c r="E3281" i="4"/>
  <c r="D3281" i="4"/>
  <c r="C3281" i="4"/>
  <c r="B3281" i="4"/>
  <c r="O3281" i="4" s="1"/>
  <c r="A3281" i="4"/>
  <c r="N3280" i="4"/>
  <c r="M3280" i="4"/>
  <c r="L3280" i="4"/>
  <c r="K3280" i="4"/>
  <c r="J3280" i="4"/>
  <c r="T3280" i="4" s="1"/>
  <c r="I3280" i="4"/>
  <c r="S3280" i="4" s="1"/>
  <c r="H3280" i="4"/>
  <c r="G3280" i="4"/>
  <c r="F3280" i="4"/>
  <c r="Q3280" i="4" s="1"/>
  <c r="E3280" i="4"/>
  <c r="D3280" i="4"/>
  <c r="C3280" i="4"/>
  <c r="B3280" i="4"/>
  <c r="O3280" i="4" s="1"/>
  <c r="A3280" i="4"/>
  <c r="N3279" i="4"/>
  <c r="M3279" i="4"/>
  <c r="L3279" i="4"/>
  <c r="K3279" i="4"/>
  <c r="J3279" i="4"/>
  <c r="T3279" i="4" s="1"/>
  <c r="I3279" i="4"/>
  <c r="S3279" i="4" s="1"/>
  <c r="H3279" i="4"/>
  <c r="G3279" i="4"/>
  <c r="F3279" i="4"/>
  <c r="Q3279" i="4" s="1"/>
  <c r="E3279" i="4"/>
  <c r="D3279" i="4"/>
  <c r="C3279" i="4"/>
  <c r="B3279" i="4"/>
  <c r="O3279" i="4" s="1"/>
  <c r="A3279" i="4"/>
  <c r="N3278" i="4"/>
  <c r="M3278" i="4"/>
  <c r="L3278" i="4"/>
  <c r="K3278" i="4"/>
  <c r="J3278" i="4"/>
  <c r="T3278" i="4" s="1"/>
  <c r="I3278" i="4"/>
  <c r="S3278" i="4" s="1"/>
  <c r="H3278" i="4"/>
  <c r="G3278" i="4"/>
  <c r="F3278" i="4"/>
  <c r="Q3278" i="4" s="1"/>
  <c r="E3278" i="4"/>
  <c r="P3278" i="4" s="1"/>
  <c r="D3278" i="4"/>
  <c r="C3278" i="4"/>
  <c r="B3278" i="4"/>
  <c r="O3278" i="4" s="1"/>
  <c r="A3278" i="4"/>
  <c r="P3277" i="4"/>
  <c r="N3277" i="4"/>
  <c r="M3277" i="4"/>
  <c r="L3277" i="4"/>
  <c r="K3277" i="4"/>
  <c r="J3277" i="4"/>
  <c r="I3277" i="4"/>
  <c r="S3277" i="4" s="1"/>
  <c r="H3277" i="4"/>
  <c r="G3277" i="4"/>
  <c r="F3277" i="4"/>
  <c r="E3277" i="4"/>
  <c r="D3277" i="4"/>
  <c r="C3277" i="4"/>
  <c r="B3277" i="4"/>
  <c r="O3277" i="4" s="1"/>
  <c r="A3277" i="4"/>
  <c r="Q3276" i="4"/>
  <c r="N3276" i="4"/>
  <c r="M3276" i="4"/>
  <c r="L3276" i="4"/>
  <c r="K3276" i="4"/>
  <c r="J3276" i="4"/>
  <c r="T3276" i="4" s="1"/>
  <c r="I3276" i="4"/>
  <c r="S3276" i="4" s="1"/>
  <c r="H3276" i="4"/>
  <c r="G3276" i="4"/>
  <c r="F3276" i="4"/>
  <c r="E3276" i="4"/>
  <c r="D3276" i="4"/>
  <c r="C3276" i="4"/>
  <c r="B3276" i="4"/>
  <c r="A3276" i="4"/>
  <c r="N3275" i="4"/>
  <c r="M3275" i="4"/>
  <c r="L3275" i="4"/>
  <c r="K3275" i="4"/>
  <c r="J3275" i="4"/>
  <c r="I3275" i="4"/>
  <c r="S3275" i="4" s="1"/>
  <c r="H3275" i="4"/>
  <c r="G3275" i="4"/>
  <c r="F3275" i="4"/>
  <c r="Q3275" i="4" s="1"/>
  <c r="E3275" i="4"/>
  <c r="P3275" i="4" s="1"/>
  <c r="D3275" i="4"/>
  <c r="C3275" i="4"/>
  <c r="B3275" i="4"/>
  <c r="A3275" i="4"/>
  <c r="Q3274" i="4"/>
  <c r="N3274" i="4"/>
  <c r="M3274" i="4"/>
  <c r="L3274" i="4"/>
  <c r="K3274" i="4"/>
  <c r="J3274" i="4"/>
  <c r="I3274" i="4"/>
  <c r="S3274" i="4" s="1"/>
  <c r="H3274" i="4"/>
  <c r="G3274" i="4"/>
  <c r="F3274" i="4"/>
  <c r="E3274" i="4"/>
  <c r="D3274" i="4"/>
  <c r="C3274" i="4"/>
  <c r="B3274" i="4"/>
  <c r="A3274" i="4"/>
  <c r="N3273" i="4"/>
  <c r="M3273" i="4"/>
  <c r="L3273" i="4"/>
  <c r="K3273" i="4"/>
  <c r="J3273" i="4"/>
  <c r="I3273" i="4"/>
  <c r="S3273" i="4" s="1"/>
  <c r="H3273" i="4"/>
  <c r="G3273" i="4"/>
  <c r="F3273" i="4"/>
  <c r="Q3273" i="4" s="1"/>
  <c r="E3273" i="4"/>
  <c r="P3273" i="4" s="1"/>
  <c r="D3273" i="4"/>
  <c r="C3273" i="4"/>
  <c r="B3273" i="4"/>
  <c r="O3273" i="4" s="1"/>
  <c r="A3273" i="4"/>
  <c r="N3272" i="4"/>
  <c r="M3272" i="4"/>
  <c r="L3272" i="4"/>
  <c r="K3272" i="4"/>
  <c r="J3272" i="4"/>
  <c r="W3272" i="4" s="1"/>
  <c r="I3272" i="4"/>
  <c r="S3272" i="4" s="1"/>
  <c r="H3272" i="4"/>
  <c r="G3272" i="4"/>
  <c r="F3272" i="4"/>
  <c r="Q3272" i="4" s="1"/>
  <c r="E3272" i="4"/>
  <c r="D3272" i="4"/>
  <c r="C3272" i="4"/>
  <c r="B3272" i="4"/>
  <c r="O3272" i="4" s="1"/>
  <c r="A3272" i="4"/>
  <c r="N3271" i="4"/>
  <c r="M3271" i="4"/>
  <c r="L3271" i="4"/>
  <c r="K3271" i="4"/>
  <c r="J3271" i="4"/>
  <c r="I3271" i="4"/>
  <c r="S3271" i="4" s="1"/>
  <c r="H3271" i="4"/>
  <c r="U3271" i="4" s="1"/>
  <c r="V3271" i="4" s="1"/>
  <c r="X3271" i="4" s="1"/>
  <c r="G3271" i="4"/>
  <c r="F3271" i="4"/>
  <c r="Q3271" i="4" s="1"/>
  <c r="E3271" i="4"/>
  <c r="D3271" i="4"/>
  <c r="C3271" i="4"/>
  <c r="B3271" i="4"/>
  <c r="O3271" i="4" s="1"/>
  <c r="A3271" i="4"/>
  <c r="N3270" i="4"/>
  <c r="M3270" i="4"/>
  <c r="L3270" i="4"/>
  <c r="K3270" i="4"/>
  <c r="J3270" i="4"/>
  <c r="T3270" i="4" s="1"/>
  <c r="I3270" i="4"/>
  <c r="S3270" i="4" s="1"/>
  <c r="H3270" i="4"/>
  <c r="G3270" i="4"/>
  <c r="F3270" i="4"/>
  <c r="Q3270" i="4" s="1"/>
  <c r="E3270" i="4"/>
  <c r="D3270" i="4"/>
  <c r="C3270" i="4"/>
  <c r="B3270" i="4"/>
  <c r="O3270" i="4" s="1"/>
  <c r="A3270" i="4"/>
  <c r="N3269" i="4"/>
  <c r="M3269" i="4"/>
  <c r="L3269" i="4"/>
  <c r="K3269" i="4"/>
  <c r="J3269" i="4"/>
  <c r="T3269" i="4" s="1"/>
  <c r="I3269" i="4"/>
  <c r="S3269" i="4" s="1"/>
  <c r="H3269" i="4"/>
  <c r="G3269" i="4"/>
  <c r="F3269" i="4"/>
  <c r="Q3269" i="4" s="1"/>
  <c r="E3269" i="4"/>
  <c r="P3269" i="4" s="1"/>
  <c r="D3269" i="4"/>
  <c r="C3269" i="4"/>
  <c r="B3269" i="4"/>
  <c r="O3269" i="4" s="1"/>
  <c r="A3269" i="4"/>
  <c r="N3268" i="4"/>
  <c r="M3268" i="4"/>
  <c r="L3268" i="4"/>
  <c r="K3268" i="4"/>
  <c r="J3268" i="4"/>
  <c r="T3268" i="4" s="1"/>
  <c r="I3268" i="4"/>
  <c r="S3268" i="4" s="1"/>
  <c r="H3268" i="4"/>
  <c r="G3268" i="4"/>
  <c r="F3268" i="4"/>
  <c r="Q3268" i="4" s="1"/>
  <c r="E3268" i="4"/>
  <c r="D3268" i="4"/>
  <c r="C3268" i="4"/>
  <c r="B3268" i="4"/>
  <c r="O3268" i="4" s="1"/>
  <c r="A3268" i="4"/>
  <c r="N3267" i="4"/>
  <c r="M3267" i="4"/>
  <c r="L3267" i="4"/>
  <c r="K3267" i="4"/>
  <c r="J3267" i="4"/>
  <c r="I3267" i="4"/>
  <c r="S3267" i="4" s="1"/>
  <c r="H3267" i="4"/>
  <c r="G3267" i="4"/>
  <c r="F3267" i="4"/>
  <c r="Q3267" i="4" s="1"/>
  <c r="E3267" i="4"/>
  <c r="P3267" i="4" s="1"/>
  <c r="D3267" i="4"/>
  <c r="C3267" i="4"/>
  <c r="B3267" i="4"/>
  <c r="A3267" i="4"/>
  <c r="N3266" i="4"/>
  <c r="M3266" i="4"/>
  <c r="L3266" i="4"/>
  <c r="K3266" i="4"/>
  <c r="J3266" i="4"/>
  <c r="I3266" i="4"/>
  <c r="S3266" i="4" s="1"/>
  <c r="H3266" i="4"/>
  <c r="G3266" i="4"/>
  <c r="F3266" i="4"/>
  <c r="Q3266" i="4" s="1"/>
  <c r="E3266" i="4"/>
  <c r="D3266" i="4"/>
  <c r="C3266" i="4"/>
  <c r="B3266" i="4"/>
  <c r="A3266" i="4"/>
  <c r="N3265" i="4"/>
  <c r="M3265" i="4"/>
  <c r="L3265" i="4"/>
  <c r="K3265" i="4"/>
  <c r="J3265" i="4"/>
  <c r="T3265" i="4" s="1"/>
  <c r="I3265" i="4"/>
  <c r="S3265" i="4" s="1"/>
  <c r="H3265" i="4"/>
  <c r="G3265" i="4"/>
  <c r="F3265" i="4"/>
  <c r="Q3265" i="4" s="1"/>
  <c r="E3265" i="4"/>
  <c r="P3265" i="4" s="1"/>
  <c r="D3265" i="4"/>
  <c r="C3265" i="4"/>
  <c r="B3265" i="4"/>
  <c r="O3265" i="4" s="1"/>
  <c r="A3265" i="4"/>
  <c r="N3264" i="4"/>
  <c r="M3264" i="4"/>
  <c r="L3264" i="4"/>
  <c r="K3264" i="4"/>
  <c r="J3264" i="4"/>
  <c r="T3264" i="4" s="1"/>
  <c r="I3264" i="4"/>
  <c r="S3264" i="4" s="1"/>
  <c r="H3264" i="4"/>
  <c r="G3264" i="4"/>
  <c r="F3264" i="4"/>
  <c r="Q3264" i="4" s="1"/>
  <c r="E3264" i="4"/>
  <c r="D3264" i="4"/>
  <c r="C3264" i="4"/>
  <c r="B3264" i="4"/>
  <c r="O3264" i="4" s="1"/>
  <c r="A3264" i="4"/>
  <c r="N3263" i="4"/>
  <c r="M3263" i="4"/>
  <c r="L3263" i="4"/>
  <c r="K3263" i="4"/>
  <c r="J3263" i="4"/>
  <c r="I3263" i="4"/>
  <c r="S3263" i="4" s="1"/>
  <c r="H3263" i="4"/>
  <c r="G3263" i="4"/>
  <c r="F3263" i="4"/>
  <c r="E3263" i="4"/>
  <c r="D3263" i="4"/>
  <c r="C3263" i="4"/>
  <c r="B3263" i="4"/>
  <c r="O3263" i="4" s="1"/>
  <c r="A3263" i="4"/>
  <c r="N3262" i="4"/>
  <c r="M3262" i="4"/>
  <c r="L3262" i="4"/>
  <c r="K3262" i="4"/>
  <c r="J3262" i="4"/>
  <c r="I3262" i="4"/>
  <c r="S3262" i="4" s="1"/>
  <c r="H3262" i="4"/>
  <c r="G3262" i="4"/>
  <c r="F3262" i="4"/>
  <c r="Q3262" i="4" s="1"/>
  <c r="E3262" i="4"/>
  <c r="D3262" i="4"/>
  <c r="C3262" i="4"/>
  <c r="B3262" i="4"/>
  <c r="O3262" i="4" s="1"/>
  <c r="A3262" i="4"/>
  <c r="N3261" i="4"/>
  <c r="M3261" i="4"/>
  <c r="L3261" i="4"/>
  <c r="K3261" i="4"/>
  <c r="J3261" i="4"/>
  <c r="T3261" i="4" s="1"/>
  <c r="I3261" i="4"/>
  <c r="S3261" i="4" s="1"/>
  <c r="H3261" i="4"/>
  <c r="G3261" i="4"/>
  <c r="F3261" i="4"/>
  <c r="E3261" i="4"/>
  <c r="P3261" i="4" s="1"/>
  <c r="D3261" i="4"/>
  <c r="C3261" i="4"/>
  <c r="B3261" i="4"/>
  <c r="O3261" i="4" s="1"/>
  <c r="A3261" i="4"/>
  <c r="N3260" i="4"/>
  <c r="M3260" i="4"/>
  <c r="L3260" i="4"/>
  <c r="K3260" i="4"/>
  <c r="J3260" i="4"/>
  <c r="T3260" i="4" s="1"/>
  <c r="I3260" i="4"/>
  <c r="S3260" i="4" s="1"/>
  <c r="H3260" i="4"/>
  <c r="G3260" i="4"/>
  <c r="F3260" i="4"/>
  <c r="Q3260" i="4" s="1"/>
  <c r="E3260" i="4"/>
  <c r="D3260" i="4"/>
  <c r="C3260" i="4"/>
  <c r="B3260" i="4"/>
  <c r="O3260" i="4" s="1"/>
  <c r="A3260" i="4"/>
  <c r="P3259" i="4"/>
  <c r="N3259" i="4"/>
  <c r="M3259" i="4"/>
  <c r="L3259" i="4"/>
  <c r="K3259" i="4"/>
  <c r="J3259" i="4"/>
  <c r="I3259" i="4"/>
  <c r="S3259" i="4" s="1"/>
  <c r="H3259" i="4"/>
  <c r="G3259" i="4"/>
  <c r="F3259" i="4"/>
  <c r="Q3259" i="4" s="1"/>
  <c r="E3259" i="4"/>
  <c r="R3259" i="4" s="1"/>
  <c r="D3259" i="4"/>
  <c r="C3259" i="4"/>
  <c r="B3259" i="4"/>
  <c r="A3259" i="4"/>
  <c r="Q3258" i="4"/>
  <c r="N3258" i="4"/>
  <c r="M3258" i="4"/>
  <c r="L3258" i="4"/>
  <c r="K3258" i="4"/>
  <c r="J3258" i="4"/>
  <c r="W3258" i="4" s="1"/>
  <c r="I3258" i="4"/>
  <c r="S3258" i="4" s="1"/>
  <c r="H3258" i="4"/>
  <c r="G3258" i="4"/>
  <c r="F3258" i="4"/>
  <c r="R3258" i="4" s="1"/>
  <c r="E3258" i="4"/>
  <c r="P3258" i="4" s="1"/>
  <c r="D3258" i="4"/>
  <c r="C3258" i="4"/>
  <c r="B3258" i="4"/>
  <c r="A3258" i="4"/>
  <c r="N3257" i="4"/>
  <c r="M3257" i="4"/>
  <c r="L3257" i="4"/>
  <c r="K3257" i="4"/>
  <c r="J3257" i="4"/>
  <c r="I3257" i="4"/>
  <c r="S3257" i="4" s="1"/>
  <c r="H3257" i="4"/>
  <c r="G3257" i="4"/>
  <c r="F3257" i="4"/>
  <c r="Q3257" i="4" s="1"/>
  <c r="E3257" i="4"/>
  <c r="D3257" i="4"/>
  <c r="C3257" i="4"/>
  <c r="B3257" i="4"/>
  <c r="O3257" i="4" s="1"/>
  <c r="A3257" i="4"/>
  <c r="N3256" i="4"/>
  <c r="M3256" i="4"/>
  <c r="L3256" i="4"/>
  <c r="K3256" i="4"/>
  <c r="J3256" i="4"/>
  <c r="T3256" i="4" s="1"/>
  <c r="I3256" i="4"/>
  <c r="S3256" i="4" s="1"/>
  <c r="H3256" i="4"/>
  <c r="G3256" i="4"/>
  <c r="F3256" i="4"/>
  <c r="Q3256" i="4" s="1"/>
  <c r="E3256" i="4"/>
  <c r="D3256" i="4"/>
  <c r="C3256" i="4"/>
  <c r="B3256" i="4"/>
  <c r="O3256" i="4" s="1"/>
  <c r="A3256" i="4"/>
  <c r="N3255" i="4"/>
  <c r="M3255" i="4"/>
  <c r="L3255" i="4"/>
  <c r="K3255" i="4"/>
  <c r="J3255" i="4"/>
  <c r="T3255" i="4" s="1"/>
  <c r="I3255" i="4"/>
  <c r="S3255" i="4" s="1"/>
  <c r="H3255" i="4"/>
  <c r="G3255" i="4"/>
  <c r="F3255" i="4"/>
  <c r="Q3255" i="4" s="1"/>
  <c r="E3255" i="4"/>
  <c r="D3255" i="4"/>
  <c r="C3255" i="4"/>
  <c r="B3255" i="4"/>
  <c r="O3255" i="4" s="1"/>
  <c r="A3255" i="4"/>
  <c r="N3254" i="4"/>
  <c r="M3254" i="4"/>
  <c r="L3254" i="4"/>
  <c r="K3254" i="4"/>
  <c r="J3254" i="4"/>
  <c r="T3254" i="4" s="1"/>
  <c r="I3254" i="4"/>
  <c r="S3254" i="4" s="1"/>
  <c r="H3254" i="4"/>
  <c r="G3254" i="4"/>
  <c r="F3254" i="4"/>
  <c r="Q3254" i="4" s="1"/>
  <c r="E3254" i="4"/>
  <c r="P3254" i="4" s="1"/>
  <c r="D3254" i="4"/>
  <c r="C3254" i="4"/>
  <c r="B3254" i="4"/>
  <c r="O3254" i="4" s="1"/>
  <c r="A3254" i="4"/>
  <c r="P3253" i="4"/>
  <c r="N3253" i="4"/>
  <c r="M3253" i="4"/>
  <c r="L3253" i="4"/>
  <c r="K3253" i="4"/>
  <c r="J3253" i="4"/>
  <c r="I3253" i="4"/>
  <c r="S3253" i="4" s="1"/>
  <c r="H3253" i="4"/>
  <c r="G3253" i="4"/>
  <c r="F3253" i="4"/>
  <c r="E3253" i="4"/>
  <c r="D3253" i="4"/>
  <c r="C3253" i="4"/>
  <c r="B3253" i="4"/>
  <c r="O3253" i="4" s="1"/>
  <c r="A3253" i="4"/>
  <c r="Q3252" i="4"/>
  <c r="N3252" i="4"/>
  <c r="M3252" i="4"/>
  <c r="L3252" i="4"/>
  <c r="K3252" i="4"/>
  <c r="J3252" i="4"/>
  <c r="I3252" i="4"/>
  <c r="S3252" i="4" s="1"/>
  <c r="H3252" i="4"/>
  <c r="G3252" i="4"/>
  <c r="F3252" i="4"/>
  <c r="E3252" i="4"/>
  <c r="D3252" i="4"/>
  <c r="C3252" i="4"/>
  <c r="B3252" i="4"/>
  <c r="A3252" i="4"/>
  <c r="N3251" i="4"/>
  <c r="M3251" i="4"/>
  <c r="L3251" i="4"/>
  <c r="K3251" i="4"/>
  <c r="J3251" i="4"/>
  <c r="I3251" i="4"/>
  <c r="S3251" i="4" s="1"/>
  <c r="H3251" i="4"/>
  <c r="G3251" i="4"/>
  <c r="F3251" i="4"/>
  <c r="Q3251" i="4" s="1"/>
  <c r="E3251" i="4"/>
  <c r="D3251" i="4"/>
  <c r="C3251" i="4"/>
  <c r="B3251" i="4"/>
  <c r="A3251" i="4"/>
  <c r="N3250" i="4"/>
  <c r="M3250" i="4"/>
  <c r="L3250" i="4"/>
  <c r="K3250" i="4"/>
  <c r="J3250" i="4"/>
  <c r="I3250" i="4"/>
  <c r="S3250" i="4" s="1"/>
  <c r="H3250" i="4"/>
  <c r="G3250" i="4"/>
  <c r="F3250" i="4"/>
  <c r="Q3250" i="4" s="1"/>
  <c r="E3250" i="4"/>
  <c r="D3250" i="4"/>
  <c r="C3250" i="4"/>
  <c r="B3250" i="4"/>
  <c r="A3250" i="4"/>
  <c r="N3249" i="4"/>
  <c r="M3249" i="4"/>
  <c r="L3249" i="4"/>
  <c r="K3249" i="4"/>
  <c r="J3249" i="4"/>
  <c r="T3249" i="4" s="1"/>
  <c r="I3249" i="4"/>
  <c r="S3249" i="4" s="1"/>
  <c r="H3249" i="4"/>
  <c r="G3249" i="4"/>
  <c r="F3249" i="4"/>
  <c r="Q3249" i="4" s="1"/>
  <c r="E3249" i="4"/>
  <c r="P3249" i="4" s="1"/>
  <c r="D3249" i="4"/>
  <c r="C3249" i="4"/>
  <c r="B3249" i="4"/>
  <c r="O3249" i="4" s="1"/>
  <c r="A3249" i="4"/>
  <c r="N3248" i="4"/>
  <c r="M3248" i="4"/>
  <c r="L3248" i="4"/>
  <c r="K3248" i="4"/>
  <c r="J3248" i="4"/>
  <c r="T3248" i="4" s="1"/>
  <c r="I3248" i="4"/>
  <c r="S3248" i="4" s="1"/>
  <c r="H3248" i="4"/>
  <c r="G3248" i="4"/>
  <c r="F3248" i="4"/>
  <c r="Q3248" i="4" s="1"/>
  <c r="E3248" i="4"/>
  <c r="D3248" i="4"/>
  <c r="C3248" i="4"/>
  <c r="B3248" i="4"/>
  <c r="O3248" i="4" s="1"/>
  <c r="A3248" i="4"/>
  <c r="O3247" i="4"/>
  <c r="N3247" i="4"/>
  <c r="M3247" i="4"/>
  <c r="L3247" i="4"/>
  <c r="K3247" i="4"/>
  <c r="J3247" i="4"/>
  <c r="T3247" i="4" s="1"/>
  <c r="I3247" i="4"/>
  <c r="S3247" i="4" s="1"/>
  <c r="H3247" i="4"/>
  <c r="G3247" i="4"/>
  <c r="F3247" i="4"/>
  <c r="Q3247" i="4" s="1"/>
  <c r="E3247" i="4"/>
  <c r="D3247" i="4"/>
  <c r="C3247" i="4"/>
  <c r="B3247" i="4"/>
  <c r="A3247" i="4"/>
  <c r="O3246" i="4"/>
  <c r="N3246" i="4"/>
  <c r="M3246" i="4"/>
  <c r="L3246" i="4"/>
  <c r="K3246" i="4"/>
  <c r="J3246" i="4"/>
  <c r="T3246" i="4" s="1"/>
  <c r="I3246" i="4"/>
  <c r="S3246" i="4" s="1"/>
  <c r="H3246" i="4"/>
  <c r="G3246" i="4"/>
  <c r="F3246" i="4"/>
  <c r="Q3246" i="4" s="1"/>
  <c r="E3246" i="4"/>
  <c r="D3246" i="4"/>
  <c r="C3246" i="4"/>
  <c r="B3246" i="4"/>
  <c r="A3246" i="4"/>
  <c r="Q3245" i="4"/>
  <c r="P3245" i="4"/>
  <c r="O3245" i="4"/>
  <c r="N3245" i="4"/>
  <c r="M3245" i="4"/>
  <c r="L3245" i="4"/>
  <c r="K3245" i="4"/>
  <c r="J3245" i="4"/>
  <c r="T3245" i="4" s="1"/>
  <c r="I3245" i="4"/>
  <c r="S3245" i="4" s="1"/>
  <c r="H3245" i="4"/>
  <c r="G3245" i="4"/>
  <c r="F3245" i="4"/>
  <c r="E3245" i="4"/>
  <c r="D3245" i="4"/>
  <c r="C3245" i="4"/>
  <c r="B3245" i="4"/>
  <c r="A3245" i="4"/>
  <c r="R3244" i="4"/>
  <c r="Q3244" i="4"/>
  <c r="N3244" i="4"/>
  <c r="M3244" i="4"/>
  <c r="L3244" i="4"/>
  <c r="K3244" i="4"/>
  <c r="J3244" i="4"/>
  <c r="T3244" i="4" s="1"/>
  <c r="I3244" i="4"/>
  <c r="S3244" i="4" s="1"/>
  <c r="H3244" i="4"/>
  <c r="G3244" i="4"/>
  <c r="F3244" i="4"/>
  <c r="E3244" i="4"/>
  <c r="P3244" i="4" s="1"/>
  <c r="D3244" i="4"/>
  <c r="C3244" i="4"/>
  <c r="B3244" i="4"/>
  <c r="O3244" i="4" s="1"/>
  <c r="A3244" i="4"/>
  <c r="N3243" i="4"/>
  <c r="M3243" i="4"/>
  <c r="L3243" i="4"/>
  <c r="K3243" i="4"/>
  <c r="J3243" i="4"/>
  <c r="I3243" i="4"/>
  <c r="S3243" i="4" s="1"/>
  <c r="H3243" i="4"/>
  <c r="G3243" i="4"/>
  <c r="F3243" i="4"/>
  <c r="Q3243" i="4" s="1"/>
  <c r="E3243" i="4"/>
  <c r="D3243" i="4"/>
  <c r="C3243" i="4"/>
  <c r="B3243" i="4"/>
  <c r="A3243" i="4"/>
  <c r="N3242" i="4"/>
  <c r="M3242" i="4"/>
  <c r="L3242" i="4"/>
  <c r="K3242" i="4"/>
  <c r="J3242" i="4"/>
  <c r="I3242" i="4"/>
  <c r="S3242" i="4" s="1"/>
  <c r="H3242" i="4"/>
  <c r="G3242" i="4"/>
  <c r="F3242" i="4"/>
  <c r="Q3242" i="4" s="1"/>
  <c r="E3242" i="4"/>
  <c r="D3242" i="4"/>
  <c r="C3242" i="4"/>
  <c r="B3242" i="4"/>
  <c r="A3242" i="4"/>
  <c r="N3241" i="4"/>
  <c r="M3241" i="4"/>
  <c r="L3241" i="4"/>
  <c r="K3241" i="4"/>
  <c r="J3241" i="4"/>
  <c r="I3241" i="4"/>
  <c r="S3241" i="4" s="1"/>
  <c r="H3241" i="4"/>
  <c r="G3241" i="4"/>
  <c r="F3241" i="4"/>
  <c r="Q3241" i="4" s="1"/>
  <c r="E3241" i="4"/>
  <c r="D3241" i="4"/>
  <c r="C3241" i="4"/>
  <c r="B3241" i="4"/>
  <c r="O3241" i="4" s="1"/>
  <c r="A3241" i="4"/>
  <c r="T3240" i="4"/>
  <c r="N3240" i="4"/>
  <c r="M3240" i="4"/>
  <c r="L3240" i="4"/>
  <c r="K3240" i="4"/>
  <c r="J3240" i="4"/>
  <c r="I3240" i="4"/>
  <c r="S3240" i="4" s="1"/>
  <c r="H3240" i="4"/>
  <c r="G3240" i="4"/>
  <c r="F3240" i="4"/>
  <c r="Q3240" i="4" s="1"/>
  <c r="E3240" i="4"/>
  <c r="D3240" i="4"/>
  <c r="C3240" i="4"/>
  <c r="B3240" i="4"/>
  <c r="O3240" i="4" s="1"/>
  <c r="A3240" i="4"/>
  <c r="O3239" i="4"/>
  <c r="N3239" i="4"/>
  <c r="M3239" i="4"/>
  <c r="L3239" i="4"/>
  <c r="K3239" i="4"/>
  <c r="J3239" i="4"/>
  <c r="T3239" i="4" s="1"/>
  <c r="I3239" i="4"/>
  <c r="S3239" i="4" s="1"/>
  <c r="H3239" i="4"/>
  <c r="G3239" i="4"/>
  <c r="F3239" i="4"/>
  <c r="E3239" i="4"/>
  <c r="D3239" i="4"/>
  <c r="C3239" i="4"/>
  <c r="B3239" i="4"/>
  <c r="A3239" i="4"/>
  <c r="O3238" i="4"/>
  <c r="N3238" i="4"/>
  <c r="M3238" i="4"/>
  <c r="L3238" i="4"/>
  <c r="K3238" i="4"/>
  <c r="J3238" i="4"/>
  <c r="T3238" i="4" s="1"/>
  <c r="I3238" i="4"/>
  <c r="S3238" i="4" s="1"/>
  <c r="H3238" i="4"/>
  <c r="G3238" i="4"/>
  <c r="F3238" i="4"/>
  <c r="Q3238" i="4" s="1"/>
  <c r="E3238" i="4"/>
  <c r="D3238" i="4"/>
  <c r="C3238" i="4"/>
  <c r="B3238" i="4"/>
  <c r="A3238" i="4"/>
  <c r="N3237" i="4"/>
  <c r="M3237" i="4"/>
  <c r="L3237" i="4"/>
  <c r="K3237" i="4"/>
  <c r="J3237" i="4"/>
  <c r="T3237" i="4" s="1"/>
  <c r="I3237" i="4"/>
  <c r="S3237" i="4" s="1"/>
  <c r="H3237" i="4"/>
  <c r="G3237" i="4"/>
  <c r="F3237" i="4"/>
  <c r="E3237" i="4"/>
  <c r="P3237" i="4" s="1"/>
  <c r="D3237" i="4"/>
  <c r="C3237" i="4"/>
  <c r="B3237" i="4"/>
  <c r="O3237" i="4" s="1"/>
  <c r="A3237" i="4"/>
  <c r="P3236" i="4"/>
  <c r="N3236" i="4"/>
  <c r="M3236" i="4"/>
  <c r="L3236" i="4"/>
  <c r="K3236" i="4"/>
  <c r="J3236" i="4"/>
  <c r="T3236" i="4" s="1"/>
  <c r="I3236" i="4"/>
  <c r="S3236" i="4" s="1"/>
  <c r="H3236" i="4"/>
  <c r="G3236" i="4"/>
  <c r="F3236" i="4"/>
  <c r="Q3236" i="4" s="1"/>
  <c r="E3236" i="4"/>
  <c r="D3236" i="4"/>
  <c r="C3236" i="4"/>
  <c r="B3236" i="4"/>
  <c r="O3236" i="4" s="1"/>
  <c r="A3236" i="4"/>
  <c r="Q3235" i="4"/>
  <c r="N3235" i="4"/>
  <c r="M3235" i="4"/>
  <c r="L3235" i="4"/>
  <c r="K3235" i="4"/>
  <c r="J3235" i="4"/>
  <c r="I3235" i="4"/>
  <c r="S3235" i="4" s="1"/>
  <c r="H3235" i="4"/>
  <c r="G3235" i="4"/>
  <c r="F3235" i="4"/>
  <c r="R3235" i="4" s="1"/>
  <c r="E3235" i="4"/>
  <c r="P3235" i="4" s="1"/>
  <c r="D3235" i="4"/>
  <c r="C3235" i="4"/>
  <c r="B3235" i="4"/>
  <c r="A3235" i="4"/>
  <c r="N3234" i="4"/>
  <c r="M3234" i="4"/>
  <c r="L3234" i="4"/>
  <c r="K3234" i="4"/>
  <c r="J3234" i="4"/>
  <c r="W3234" i="4" s="1"/>
  <c r="I3234" i="4"/>
  <c r="S3234" i="4" s="1"/>
  <c r="H3234" i="4"/>
  <c r="G3234" i="4"/>
  <c r="F3234" i="4"/>
  <c r="Q3234" i="4" s="1"/>
  <c r="E3234" i="4"/>
  <c r="P3234" i="4" s="1"/>
  <c r="D3234" i="4"/>
  <c r="C3234" i="4"/>
  <c r="B3234" i="4"/>
  <c r="Y3234" i="4" s="1"/>
  <c r="A3234" i="4"/>
  <c r="N3233" i="4"/>
  <c r="M3233" i="4"/>
  <c r="L3233" i="4"/>
  <c r="K3233" i="4"/>
  <c r="J3233" i="4"/>
  <c r="T3233" i="4" s="1"/>
  <c r="I3233" i="4"/>
  <c r="S3233" i="4" s="1"/>
  <c r="H3233" i="4"/>
  <c r="G3233" i="4"/>
  <c r="F3233" i="4"/>
  <c r="Q3233" i="4" s="1"/>
  <c r="E3233" i="4"/>
  <c r="D3233" i="4"/>
  <c r="C3233" i="4"/>
  <c r="B3233" i="4"/>
  <c r="O3233" i="4" s="1"/>
  <c r="A3233" i="4"/>
  <c r="T3232" i="4"/>
  <c r="N3232" i="4"/>
  <c r="M3232" i="4"/>
  <c r="L3232" i="4"/>
  <c r="K3232" i="4"/>
  <c r="J3232" i="4"/>
  <c r="I3232" i="4"/>
  <c r="S3232" i="4" s="1"/>
  <c r="H3232" i="4"/>
  <c r="G3232" i="4"/>
  <c r="F3232" i="4"/>
  <c r="Q3232" i="4" s="1"/>
  <c r="E3232" i="4"/>
  <c r="D3232" i="4"/>
  <c r="C3232" i="4"/>
  <c r="B3232" i="4"/>
  <c r="O3232" i="4" s="1"/>
  <c r="A3232" i="4"/>
  <c r="N3231" i="4"/>
  <c r="M3231" i="4"/>
  <c r="L3231" i="4"/>
  <c r="K3231" i="4"/>
  <c r="J3231" i="4"/>
  <c r="T3231" i="4" s="1"/>
  <c r="I3231" i="4"/>
  <c r="S3231" i="4" s="1"/>
  <c r="H3231" i="4"/>
  <c r="G3231" i="4"/>
  <c r="F3231" i="4"/>
  <c r="Q3231" i="4" s="1"/>
  <c r="E3231" i="4"/>
  <c r="D3231" i="4"/>
  <c r="C3231" i="4"/>
  <c r="B3231" i="4"/>
  <c r="O3231" i="4" s="1"/>
  <c r="A3231" i="4"/>
  <c r="N3230" i="4"/>
  <c r="M3230" i="4"/>
  <c r="L3230" i="4"/>
  <c r="K3230" i="4"/>
  <c r="J3230" i="4"/>
  <c r="I3230" i="4"/>
  <c r="S3230" i="4" s="1"/>
  <c r="H3230" i="4"/>
  <c r="G3230" i="4"/>
  <c r="F3230" i="4"/>
  <c r="Q3230" i="4" s="1"/>
  <c r="E3230" i="4"/>
  <c r="P3230" i="4" s="1"/>
  <c r="D3230" i="4"/>
  <c r="C3230" i="4"/>
  <c r="B3230" i="4"/>
  <c r="O3230" i="4" s="1"/>
  <c r="A3230" i="4"/>
  <c r="P3229" i="4"/>
  <c r="N3229" i="4"/>
  <c r="M3229" i="4"/>
  <c r="L3229" i="4"/>
  <c r="K3229" i="4"/>
  <c r="J3229" i="4"/>
  <c r="T3229" i="4" s="1"/>
  <c r="I3229" i="4"/>
  <c r="S3229" i="4" s="1"/>
  <c r="H3229" i="4"/>
  <c r="G3229" i="4"/>
  <c r="F3229" i="4"/>
  <c r="E3229" i="4"/>
  <c r="D3229" i="4"/>
  <c r="C3229" i="4"/>
  <c r="B3229" i="4"/>
  <c r="O3229" i="4" s="1"/>
  <c r="A3229" i="4"/>
  <c r="Q3228" i="4"/>
  <c r="N3228" i="4"/>
  <c r="M3228" i="4"/>
  <c r="L3228" i="4"/>
  <c r="K3228" i="4"/>
  <c r="J3228" i="4"/>
  <c r="T3228" i="4" s="1"/>
  <c r="I3228" i="4"/>
  <c r="S3228" i="4" s="1"/>
  <c r="H3228" i="4"/>
  <c r="G3228" i="4"/>
  <c r="F3228" i="4"/>
  <c r="E3228" i="4"/>
  <c r="D3228" i="4"/>
  <c r="C3228" i="4"/>
  <c r="B3228" i="4"/>
  <c r="A3228" i="4"/>
  <c r="N3227" i="4"/>
  <c r="M3227" i="4"/>
  <c r="L3227" i="4"/>
  <c r="K3227" i="4"/>
  <c r="J3227" i="4"/>
  <c r="I3227" i="4"/>
  <c r="S3227" i="4" s="1"/>
  <c r="H3227" i="4"/>
  <c r="G3227" i="4"/>
  <c r="F3227" i="4"/>
  <c r="Q3227" i="4" s="1"/>
  <c r="E3227" i="4"/>
  <c r="P3227" i="4" s="1"/>
  <c r="D3227" i="4"/>
  <c r="C3227" i="4"/>
  <c r="B3227" i="4"/>
  <c r="A3227" i="4"/>
  <c r="N3226" i="4"/>
  <c r="M3226" i="4"/>
  <c r="L3226" i="4"/>
  <c r="K3226" i="4"/>
  <c r="J3226" i="4"/>
  <c r="I3226" i="4"/>
  <c r="S3226" i="4" s="1"/>
  <c r="H3226" i="4"/>
  <c r="G3226" i="4"/>
  <c r="F3226" i="4"/>
  <c r="Q3226" i="4" s="1"/>
  <c r="E3226" i="4"/>
  <c r="D3226" i="4"/>
  <c r="C3226" i="4"/>
  <c r="B3226" i="4"/>
  <c r="A3226" i="4"/>
  <c r="N3225" i="4"/>
  <c r="M3225" i="4"/>
  <c r="L3225" i="4"/>
  <c r="K3225" i="4"/>
  <c r="J3225" i="4"/>
  <c r="I3225" i="4"/>
  <c r="S3225" i="4" s="1"/>
  <c r="H3225" i="4"/>
  <c r="G3225" i="4"/>
  <c r="F3225" i="4"/>
  <c r="Q3225" i="4" s="1"/>
  <c r="E3225" i="4"/>
  <c r="D3225" i="4"/>
  <c r="C3225" i="4"/>
  <c r="B3225" i="4"/>
  <c r="O3225" i="4" s="1"/>
  <c r="A3225" i="4"/>
  <c r="N3224" i="4"/>
  <c r="M3224" i="4"/>
  <c r="L3224" i="4"/>
  <c r="K3224" i="4"/>
  <c r="J3224" i="4"/>
  <c r="I3224" i="4"/>
  <c r="S3224" i="4" s="1"/>
  <c r="H3224" i="4"/>
  <c r="G3224" i="4"/>
  <c r="F3224" i="4"/>
  <c r="Q3224" i="4" s="1"/>
  <c r="E3224" i="4"/>
  <c r="D3224" i="4"/>
  <c r="C3224" i="4"/>
  <c r="B3224" i="4"/>
  <c r="O3224" i="4" s="1"/>
  <c r="A3224" i="4"/>
  <c r="N3223" i="4"/>
  <c r="M3223" i="4"/>
  <c r="L3223" i="4"/>
  <c r="K3223" i="4"/>
  <c r="J3223" i="4"/>
  <c r="T3223" i="4" s="1"/>
  <c r="I3223" i="4"/>
  <c r="S3223" i="4" s="1"/>
  <c r="H3223" i="4"/>
  <c r="G3223" i="4"/>
  <c r="F3223" i="4"/>
  <c r="Q3223" i="4" s="1"/>
  <c r="E3223" i="4"/>
  <c r="D3223" i="4"/>
  <c r="C3223" i="4"/>
  <c r="B3223" i="4"/>
  <c r="O3223" i="4" s="1"/>
  <c r="A3223" i="4"/>
  <c r="P3222" i="4"/>
  <c r="N3222" i="4"/>
  <c r="M3222" i="4"/>
  <c r="L3222" i="4"/>
  <c r="K3222" i="4"/>
  <c r="J3222" i="4"/>
  <c r="T3222" i="4" s="1"/>
  <c r="I3222" i="4"/>
  <c r="S3222" i="4" s="1"/>
  <c r="H3222" i="4"/>
  <c r="G3222" i="4"/>
  <c r="F3222" i="4"/>
  <c r="Q3222" i="4" s="1"/>
  <c r="E3222" i="4"/>
  <c r="D3222" i="4"/>
  <c r="C3222" i="4"/>
  <c r="B3222" i="4"/>
  <c r="O3222" i="4" s="1"/>
  <c r="A3222" i="4"/>
  <c r="Q3221" i="4"/>
  <c r="O3221" i="4"/>
  <c r="N3221" i="4"/>
  <c r="M3221" i="4"/>
  <c r="L3221" i="4"/>
  <c r="K3221" i="4"/>
  <c r="J3221" i="4"/>
  <c r="T3221" i="4" s="1"/>
  <c r="I3221" i="4"/>
  <c r="S3221" i="4" s="1"/>
  <c r="H3221" i="4"/>
  <c r="G3221" i="4"/>
  <c r="F3221" i="4"/>
  <c r="E3221" i="4"/>
  <c r="P3221" i="4" s="1"/>
  <c r="D3221" i="4"/>
  <c r="C3221" i="4"/>
  <c r="B3221" i="4"/>
  <c r="A3221" i="4"/>
  <c r="O3220" i="4"/>
  <c r="N3220" i="4"/>
  <c r="M3220" i="4"/>
  <c r="L3220" i="4"/>
  <c r="K3220" i="4"/>
  <c r="J3220" i="4"/>
  <c r="I3220" i="4"/>
  <c r="S3220" i="4" s="1"/>
  <c r="H3220" i="4"/>
  <c r="G3220" i="4"/>
  <c r="F3220" i="4"/>
  <c r="Q3220" i="4" s="1"/>
  <c r="E3220" i="4"/>
  <c r="D3220" i="4"/>
  <c r="C3220" i="4"/>
  <c r="B3220" i="4"/>
  <c r="A3220" i="4"/>
  <c r="N3219" i="4"/>
  <c r="M3219" i="4"/>
  <c r="L3219" i="4"/>
  <c r="K3219" i="4"/>
  <c r="J3219" i="4"/>
  <c r="I3219" i="4"/>
  <c r="S3219" i="4" s="1"/>
  <c r="H3219" i="4"/>
  <c r="G3219" i="4"/>
  <c r="F3219" i="4"/>
  <c r="R3219" i="4" s="1"/>
  <c r="E3219" i="4"/>
  <c r="P3219" i="4" s="1"/>
  <c r="D3219" i="4"/>
  <c r="C3219" i="4"/>
  <c r="B3219" i="4"/>
  <c r="A3219" i="4"/>
  <c r="N3218" i="4"/>
  <c r="M3218" i="4"/>
  <c r="L3218" i="4"/>
  <c r="K3218" i="4"/>
  <c r="J3218" i="4"/>
  <c r="I3218" i="4"/>
  <c r="S3218" i="4" s="1"/>
  <c r="H3218" i="4"/>
  <c r="G3218" i="4"/>
  <c r="F3218" i="4"/>
  <c r="Q3218" i="4" s="1"/>
  <c r="E3218" i="4"/>
  <c r="D3218" i="4"/>
  <c r="C3218" i="4"/>
  <c r="B3218" i="4"/>
  <c r="A3218" i="4"/>
  <c r="N3217" i="4"/>
  <c r="M3217" i="4"/>
  <c r="L3217" i="4"/>
  <c r="K3217" i="4"/>
  <c r="J3217" i="4"/>
  <c r="I3217" i="4"/>
  <c r="S3217" i="4" s="1"/>
  <c r="H3217" i="4"/>
  <c r="G3217" i="4"/>
  <c r="F3217" i="4"/>
  <c r="Q3217" i="4" s="1"/>
  <c r="E3217" i="4"/>
  <c r="P3217" i="4" s="1"/>
  <c r="D3217" i="4"/>
  <c r="C3217" i="4"/>
  <c r="B3217" i="4"/>
  <c r="O3217" i="4" s="1"/>
  <c r="A3217" i="4"/>
  <c r="S3216" i="4"/>
  <c r="N3216" i="4"/>
  <c r="M3216" i="4"/>
  <c r="L3216" i="4"/>
  <c r="K3216" i="4"/>
  <c r="J3216" i="4"/>
  <c r="T3216" i="4" s="1"/>
  <c r="I3216" i="4"/>
  <c r="H3216" i="4"/>
  <c r="G3216" i="4"/>
  <c r="F3216" i="4"/>
  <c r="E3216" i="4"/>
  <c r="D3216" i="4"/>
  <c r="C3216" i="4"/>
  <c r="B3216" i="4"/>
  <c r="O3216" i="4" s="1"/>
  <c r="A3216" i="4"/>
  <c r="N3215" i="4"/>
  <c r="M3215" i="4"/>
  <c r="L3215" i="4"/>
  <c r="K3215" i="4"/>
  <c r="J3215" i="4"/>
  <c r="T3215" i="4" s="1"/>
  <c r="I3215" i="4"/>
  <c r="S3215" i="4" s="1"/>
  <c r="H3215" i="4"/>
  <c r="G3215" i="4"/>
  <c r="F3215" i="4"/>
  <c r="Q3215" i="4" s="1"/>
  <c r="E3215" i="4"/>
  <c r="D3215" i="4"/>
  <c r="C3215" i="4"/>
  <c r="B3215" i="4"/>
  <c r="O3215" i="4" s="1"/>
  <c r="A3215" i="4"/>
  <c r="N3214" i="4"/>
  <c r="M3214" i="4"/>
  <c r="L3214" i="4"/>
  <c r="K3214" i="4"/>
  <c r="J3214" i="4"/>
  <c r="T3214" i="4" s="1"/>
  <c r="I3214" i="4"/>
  <c r="S3214" i="4" s="1"/>
  <c r="H3214" i="4"/>
  <c r="G3214" i="4"/>
  <c r="F3214" i="4"/>
  <c r="Q3214" i="4" s="1"/>
  <c r="E3214" i="4"/>
  <c r="D3214" i="4"/>
  <c r="C3214" i="4"/>
  <c r="B3214" i="4"/>
  <c r="O3214" i="4" s="1"/>
  <c r="A3214" i="4"/>
  <c r="N3213" i="4"/>
  <c r="M3213" i="4"/>
  <c r="L3213" i="4"/>
  <c r="K3213" i="4"/>
  <c r="J3213" i="4"/>
  <c r="T3213" i="4" s="1"/>
  <c r="I3213" i="4"/>
  <c r="S3213" i="4" s="1"/>
  <c r="H3213" i="4"/>
  <c r="G3213" i="4"/>
  <c r="F3213" i="4"/>
  <c r="E3213" i="4"/>
  <c r="P3213" i="4" s="1"/>
  <c r="D3213" i="4"/>
  <c r="C3213" i="4"/>
  <c r="B3213" i="4"/>
  <c r="A3213" i="4"/>
  <c r="N3212" i="4"/>
  <c r="M3212" i="4"/>
  <c r="L3212" i="4"/>
  <c r="K3212" i="4"/>
  <c r="J3212" i="4"/>
  <c r="T3212" i="4" s="1"/>
  <c r="I3212" i="4"/>
  <c r="S3212" i="4" s="1"/>
  <c r="H3212" i="4"/>
  <c r="G3212" i="4"/>
  <c r="F3212" i="4"/>
  <c r="Q3212" i="4" s="1"/>
  <c r="E3212" i="4"/>
  <c r="D3212" i="4"/>
  <c r="C3212" i="4"/>
  <c r="B3212" i="4"/>
  <c r="O3212" i="4" s="1"/>
  <c r="A3212" i="4"/>
  <c r="P3211" i="4"/>
  <c r="N3211" i="4"/>
  <c r="M3211" i="4"/>
  <c r="L3211" i="4"/>
  <c r="K3211" i="4"/>
  <c r="J3211" i="4"/>
  <c r="I3211" i="4"/>
  <c r="S3211" i="4" s="1"/>
  <c r="H3211" i="4"/>
  <c r="G3211" i="4"/>
  <c r="F3211" i="4"/>
  <c r="Q3211" i="4" s="1"/>
  <c r="E3211" i="4"/>
  <c r="D3211" i="4"/>
  <c r="C3211" i="4"/>
  <c r="B3211" i="4"/>
  <c r="A3211" i="4"/>
  <c r="R3210" i="4"/>
  <c r="Q3210" i="4"/>
  <c r="N3210" i="4"/>
  <c r="M3210" i="4"/>
  <c r="L3210" i="4"/>
  <c r="K3210" i="4"/>
  <c r="J3210" i="4"/>
  <c r="I3210" i="4"/>
  <c r="S3210" i="4" s="1"/>
  <c r="H3210" i="4"/>
  <c r="G3210" i="4"/>
  <c r="F3210" i="4"/>
  <c r="E3210" i="4"/>
  <c r="P3210" i="4" s="1"/>
  <c r="D3210" i="4"/>
  <c r="C3210" i="4"/>
  <c r="B3210" i="4"/>
  <c r="A3210" i="4"/>
  <c r="S3209" i="4"/>
  <c r="N3209" i="4"/>
  <c r="M3209" i="4"/>
  <c r="L3209" i="4"/>
  <c r="K3209" i="4"/>
  <c r="J3209" i="4"/>
  <c r="T3209" i="4" s="1"/>
  <c r="I3209" i="4"/>
  <c r="H3209" i="4"/>
  <c r="G3209" i="4"/>
  <c r="F3209" i="4"/>
  <c r="Q3209" i="4" s="1"/>
  <c r="E3209" i="4"/>
  <c r="D3209" i="4"/>
  <c r="C3209" i="4"/>
  <c r="B3209" i="4"/>
  <c r="O3209" i="4" s="1"/>
  <c r="A3209" i="4"/>
  <c r="N3208" i="4"/>
  <c r="M3208" i="4"/>
  <c r="L3208" i="4"/>
  <c r="K3208" i="4"/>
  <c r="J3208" i="4"/>
  <c r="T3208" i="4" s="1"/>
  <c r="I3208" i="4"/>
  <c r="H3208" i="4"/>
  <c r="G3208" i="4"/>
  <c r="F3208" i="4"/>
  <c r="Q3208" i="4" s="1"/>
  <c r="E3208" i="4"/>
  <c r="D3208" i="4"/>
  <c r="C3208" i="4"/>
  <c r="B3208" i="4"/>
  <c r="O3208" i="4" s="1"/>
  <c r="A3208" i="4"/>
  <c r="N3207" i="4"/>
  <c r="M3207" i="4"/>
  <c r="L3207" i="4"/>
  <c r="K3207" i="4"/>
  <c r="J3207" i="4"/>
  <c r="T3207" i="4" s="1"/>
  <c r="I3207" i="4"/>
  <c r="S3207" i="4" s="1"/>
  <c r="H3207" i="4"/>
  <c r="G3207" i="4"/>
  <c r="F3207" i="4"/>
  <c r="Q3207" i="4" s="1"/>
  <c r="E3207" i="4"/>
  <c r="D3207" i="4"/>
  <c r="C3207" i="4"/>
  <c r="B3207" i="4"/>
  <c r="O3207" i="4" s="1"/>
  <c r="A3207" i="4"/>
  <c r="O3206" i="4"/>
  <c r="N3206" i="4"/>
  <c r="M3206" i="4"/>
  <c r="L3206" i="4"/>
  <c r="K3206" i="4"/>
  <c r="J3206" i="4"/>
  <c r="T3206" i="4" s="1"/>
  <c r="I3206" i="4"/>
  <c r="S3206" i="4" s="1"/>
  <c r="H3206" i="4"/>
  <c r="G3206" i="4"/>
  <c r="F3206" i="4"/>
  <c r="Q3206" i="4" s="1"/>
  <c r="E3206" i="4"/>
  <c r="D3206" i="4"/>
  <c r="C3206" i="4"/>
  <c r="B3206" i="4"/>
  <c r="A3206" i="4"/>
  <c r="N3205" i="4"/>
  <c r="M3205" i="4"/>
  <c r="L3205" i="4"/>
  <c r="K3205" i="4"/>
  <c r="J3205" i="4"/>
  <c r="T3205" i="4" s="1"/>
  <c r="I3205" i="4"/>
  <c r="S3205" i="4" s="1"/>
  <c r="H3205" i="4"/>
  <c r="G3205" i="4"/>
  <c r="F3205" i="4"/>
  <c r="E3205" i="4"/>
  <c r="P3205" i="4" s="1"/>
  <c r="D3205" i="4"/>
  <c r="C3205" i="4"/>
  <c r="B3205" i="4"/>
  <c r="O3205" i="4" s="1"/>
  <c r="A3205" i="4"/>
  <c r="Q3204" i="4"/>
  <c r="N3204" i="4"/>
  <c r="M3204" i="4"/>
  <c r="L3204" i="4"/>
  <c r="K3204" i="4"/>
  <c r="J3204" i="4"/>
  <c r="T3204" i="4" s="1"/>
  <c r="I3204" i="4"/>
  <c r="S3204" i="4" s="1"/>
  <c r="H3204" i="4"/>
  <c r="G3204" i="4"/>
  <c r="F3204" i="4"/>
  <c r="E3204" i="4"/>
  <c r="D3204" i="4"/>
  <c r="C3204" i="4"/>
  <c r="B3204" i="4"/>
  <c r="A3204" i="4"/>
  <c r="N3203" i="4"/>
  <c r="M3203" i="4"/>
  <c r="L3203" i="4"/>
  <c r="K3203" i="4"/>
  <c r="J3203" i="4"/>
  <c r="I3203" i="4"/>
  <c r="S3203" i="4" s="1"/>
  <c r="H3203" i="4"/>
  <c r="G3203" i="4"/>
  <c r="F3203" i="4"/>
  <c r="Q3203" i="4" s="1"/>
  <c r="E3203" i="4"/>
  <c r="P3203" i="4" s="1"/>
  <c r="D3203" i="4"/>
  <c r="C3203" i="4"/>
  <c r="B3203" i="4"/>
  <c r="A3203" i="4"/>
  <c r="N3202" i="4"/>
  <c r="M3202" i="4"/>
  <c r="L3202" i="4"/>
  <c r="K3202" i="4"/>
  <c r="J3202" i="4"/>
  <c r="T3202" i="4" s="1"/>
  <c r="I3202" i="4"/>
  <c r="S3202" i="4" s="1"/>
  <c r="H3202" i="4"/>
  <c r="G3202" i="4"/>
  <c r="F3202" i="4"/>
  <c r="Q3202" i="4" s="1"/>
  <c r="E3202" i="4"/>
  <c r="P3202" i="4" s="1"/>
  <c r="D3202" i="4"/>
  <c r="C3202" i="4"/>
  <c r="B3202" i="4"/>
  <c r="O3202" i="4" s="1"/>
  <c r="A3202" i="4"/>
  <c r="P3201" i="4"/>
  <c r="N3201" i="4"/>
  <c r="M3201" i="4"/>
  <c r="L3201" i="4"/>
  <c r="K3201" i="4"/>
  <c r="J3201" i="4"/>
  <c r="I3201" i="4"/>
  <c r="S3201" i="4" s="1"/>
  <c r="H3201" i="4"/>
  <c r="G3201" i="4"/>
  <c r="F3201" i="4"/>
  <c r="Q3201" i="4" s="1"/>
  <c r="E3201" i="4"/>
  <c r="D3201" i="4"/>
  <c r="C3201" i="4"/>
  <c r="B3201" i="4"/>
  <c r="A3201" i="4"/>
  <c r="N3200" i="4"/>
  <c r="M3200" i="4"/>
  <c r="L3200" i="4"/>
  <c r="K3200" i="4"/>
  <c r="J3200" i="4"/>
  <c r="T3200" i="4" s="1"/>
  <c r="I3200" i="4"/>
  <c r="H3200" i="4"/>
  <c r="G3200" i="4"/>
  <c r="F3200" i="4"/>
  <c r="Q3200" i="4" s="1"/>
  <c r="E3200" i="4"/>
  <c r="D3200" i="4"/>
  <c r="C3200" i="4"/>
  <c r="B3200" i="4"/>
  <c r="O3200" i="4" s="1"/>
  <c r="A3200" i="4"/>
  <c r="N3199" i="4"/>
  <c r="M3199" i="4"/>
  <c r="L3199" i="4"/>
  <c r="K3199" i="4"/>
  <c r="J3199" i="4"/>
  <c r="T3199" i="4" s="1"/>
  <c r="I3199" i="4"/>
  <c r="S3199" i="4" s="1"/>
  <c r="H3199" i="4"/>
  <c r="G3199" i="4"/>
  <c r="F3199" i="4"/>
  <c r="Q3199" i="4" s="1"/>
  <c r="E3199" i="4"/>
  <c r="D3199" i="4"/>
  <c r="C3199" i="4"/>
  <c r="B3199" i="4"/>
  <c r="O3199" i="4" s="1"/>
  <c r="A3199" i="4"/>
  <c r="N3198" i="4"/>
  <c r="M3198" i="4"/>
  <c r="L3198" i="4"/>
  <c r="K3198" i="4"/>
  <c r="J3198" i="4"/>
  <c r="T3198" i="4" s="1"/>
  <c r="I3198" i="4"/>
  <c r="S3198" i="4" s="1"/>
  <c r="H3198" i="4"/>
  <c r="G3198" i="4"/>
  <c r="F3198" i="4"/>
  <c r="Q3198" i="4" s="1"/>
  <c r="E3198" i="4"/>
  <c r="P3198" i="4" s="1"/>
  <c r="D3198" i="4"/>
  <c r="C3198" i="4"/>
  <c r="B3198" i="4"/>
  <c r="O3198" i="4" s="1"/>
  <c r="A3198" i="4"/>
  <c r="T3197" i="4"/>
  <c r="O3197" i="4"/>
  <c r="N3197" i="4"/>
  <c r="M3197" i="4"/>
  <c r="L3197" i="4"/>
  <c r="K3197" i="4"/>
  <c r="J3197" i="4"/>
  <c r="I3197" i="4"/>
  <c r="S3197" i="4" s="1"/>
  <c r="H3197" i="4"/>
  <c r="G3197" i="4"/>
  <c r="F3197" i="4"/>
  <c r="Q3197" i="4" s="1"/>
  <c r="E3197" i="4"/>
  <c r="P3197" i="4" s="1"/>
  <c r="D3197" i="4"/>
  <c r="C3197" i="4"/>
  <c r="B3197" i="4"/>
  <c r="A3197" i="4"/>
  <c r="P3196" i="4"/>
  <c r="N3196" i="4"/>
  <c r="M3196" i="4"/>
  <c r="L3196" i="4"/>
  <c r="K3196" i="4"/>
  <c r="J3196" i="4"/>
  <c r="T3196" i="4" s="1"/>
  <c r="I3196" i="4"/>
  <c r="S3196" i="4" s="1"/>
  <c r="H3196" i="4"/>
  <c r="G3196" i="4"/>
  <c r="F3196" i="4"/>
  <c r="Q3196" i="4" s="1"/>
  <c r="E3196" i="4"/>
  <c r="D3196" i="4"/>
  <c r="C3196" i="4"/>
  <c r="B3196" i="4"/>
  <c r="A3196" i="4"/>
  <c r="N3195" i="4"/>
  <c r="M3195" i="4"/>
  <c r="L3195" i="4"/>
  <c r="K3195" i="4"/>
  <c r="J3195" i="4"/>
  <c r="I3195" i="4"/>
  <c r="S3195" i="4" s="1"/>
  <c r="H3195" i="4"/>
  <c r="G3195" i="4"/>
  <c r="F3195" i="4"/>
  <c r="Q3195" i="4" s="1"/>
  <c r="E3195" i="4"/>
  <c r="P3195" i="4" s="1"/>
  <c r="D3195" i="4"/>
  <c r="C3195" i="4"/>
  <c r="B3195" i="4"/>
  <c r="A3195" i="4"/>
  <c r="Q3194" i="4"/>
  <c r="N3194" i="4"/>
  <c r="M3194" i="4"/>
  <c r="L3194" i="4"/>
  <c r="K3194" i="4"/>
  <c r="J3194" i="4"/>
  <c r="I3194" i="4"/>
  <c r="S3194" i="4" s="1"/>
  <c r="H3194" i="4"/>
  <c r="G3194" i="4"/>
  <c r="F3194" i="4"/>
  <c r="E3194" i="4"/>
  <c r="D3194" i="4"/>
  <c r="C3194" i="4"/>
  <c r="B3194" i="4"/>
  <c r="O3194" i="4" s="1"/>
  <c r="A3194" i="4"/>
  <c r="P3193" i="4"/>
  <c r="N3193" i="4"/>
  <c r="M3193" i="4"/>
  <c r="L3193" i="4"/>
  <c r="K3193" i="4"/>
  <c r="J3193" i="4"/>
  <c r="I3193" i="4"/>
  <c r="S3193" i="4" s="1"/>
  <c r="H3193" i="4"/>
  <c r="G3193" i="4"/>
  <c r="F3193" i="4"/>
  <c r="Q3193" i="4" s="1"/>
  <c r="E3193" i="4"/>
  <c r="D3193" i="4"/>
  <c r="C3193" i="4"/>
  <c r="B3193" i="4"/>
  <c r="O3193" i="4" s="1"/>
  <c r="A3193" i="4"/>
  <c r="S3192" i="4"/>
  <c r="N3192" i="4"/>
  <c r="M3192" i="4"/>
  <c r="L3192" i="4"/>
  <c r="K3192" i="4"/>
  <c r="J3192" i="4"/>
  <c r="T3192" i="4" s="1"/>
  <c r="I3192" i="4"/>
  <c r="H3192" i="4"/>
  <c r="G3192" i="4"/>
  <c r="F3192" i="4"/>
  <c r="Q3192" i="4" s="1"/>
  <c r="E3192" i="4"/>
  <c r="D3192" i="4"/>
  <c r="C3192" i="4"/>
  <c r="B3192" i="4"/>
  <c r="O3192" i="4" s="1"/>
  <c r="A3192" i="4"/>
  <c r="N3191" i="4"/>
  <c r="M3191" i="4"/>
  <c r="L3191" i="4"/>
  <c r="K3191" i="4"/>
  <c r="J3191" i="4"/>
  <c r="I3191" i="4"/>
  <c r="S3191" i="4" s="1"/>
  <c r="H3191" i="4"/>
  <c r="G3191" i="4"/>
  <c r="F3191" i="4"/>
  <c r="Q3191" i="4" s="1"/>
  <c r="E3191" i="4"/>
  <c r="D3191" i="4"/>
  <c r="C3191" i="4"/>
  <c r="B3191" i="4"/>
  <c r="O3191" i="4" s="1"/>
  <c r="A3191" i="4"/>
  <c r="O3190" i="4"/>
  <c r="N3190" i="4"/>
  <c r="M3190" i="4"/>
  <c r="L3190" i="4"/>
  <c r="K3190" i="4"/>
  <c r="J3190" i="4"/>
  <c r="T3190" i="4" s="1"/>
  <c r="I3190" i="4"/>
  <c r="W3190" i="4" s="1"/>
  <c r="H3190" i="4"/>
  <c r="G3190" i="4"/>
  <c r="F3190" i="4"/>
  <c r="Q3190" i="4" s="1"/>
  <c r="E3190" i="4"/>
  <c r="D3190" i="4"/>
  <c r="C3190" i="4"/>
  <c r="B3190" i="4"/>
  <c r="A3190" i="4"/>
  <c r="P3189" i="4"/>
  <c r="N3189" i="4"/>
  <c r="M3189" i="4"/>
  <c r="L3189" i="4"/>
  <c r="K3189" i="4"/>
  <c r="J3189" i="4"/>
  <c r="T3189" i="4" s="1"/>
  <c r="I3189" i="4"/>
  <c r="S3189" i="4" s="1"/>
  <c r="H3189" i="4"/>
  <c r="G3189" i="4"/>
  <c r="F3189" i="4"/>
  <c r="Q3189" i="4" s="1"/>
  <c r="E3189" i="4"/>
  <c r="D3189" i="4"/>
  <c r="C3189" i="4"/>
  <c r="B3189" i="4"/>
  <c r="O3189" i="4" s="1"/>
  <c r="A3189" i="4"/>
  <c r="N3188" i="4"/>
  <c r="M3188" i="4"/>
  <c r="L3188" i="4"/>
  <c r="K3188" i="4"/>
  <c r="J3188" i="4"/>
  <c r="I3188" i="4"/>
  <c r="S3188" i="4" s="1"/>
  <c r="H3188" i="4"/>
  <c r="G3188" i="4"/>
  <c r="F3188" i="4"/>
  <c r="Q3188" i="4" s="1"/>
  <c r="E3188" i="4"/>
  <c r="P3188" i="4" s="1"/>
  <c r="D3188" i="4"/>
  <c r="C3188" i="4"/>
  <c r="B3188" i="4"/>
  <c r="O3188" i="4" s="1"/>
  <c r="A3188" i="4"/>
  <c r="N3187" i="4"/>
  <c r="M3187" i="4"/>
  <c r="L3187" i="4"/>
  <c r="K3187" i="4"/>
  <c r="J3187" i="4"/>
  <c r="I3187" i="4"/>
  <c r="S3187" i="4" s="1"/>
  <c r="H3187" i="4"/>
  <c r="G3187" i="4"/>
  <c r="F3187" i="4"/>
  <c r="E3187" i="4"/>
  <c r="P3187" i="4" s="1"/>
  <c r="D3187" i="4"/>
  <c r="C3187" i="4"/>
  <c r="B3187" i="4"/>
  <c r="A3187" i="4"/>
  <c r="N3186" i="4"/>
  <c r="M3186" i="4"/>
  <c r="L3186" i="4"/>
  <c r="K3186" i="4"/>
  <c r="J3186" i="4"/>
  <c r="T3186" i="4" s="1"/>
  <c r="I3186" i="4"/>
  <c r="S3186" i="4" s="1"/>
  <c r="H3186" i="4"/>
  <c r="G3186" i="4"/>
  <c r="F3186" i="4"/>
  <c r="Q3186" i="4" s="1"/>
  <c r="E3186" i="4"/>
  <c r="D3186" i="4"/>
  <c r="C3186" i="4"/>
  <c r="B3186" i="4"/>
  <c r="O3186" i="4" s="1"/>
  <c r="A3186" i="4"/>
  <c r="S3185" i="4"/>
  <c r="N3185" i="4"/>
  <c r="M3185" i="4"/>
  <c r="L3185" i="4"/>
  <c r="K3185" i="4"/>
  <c r="J3185" i="4"/>
  <c r="T3185" i="4" s="1"/>
  <c r="I3185" i="4"/>
  <c r="H3185" i="4"/>
  <c r="G3185" i="4"/>
  <c r="F3185" i="4"/>
  <c r="Q3185" i="4" s="1"/>
  <c r="E3185" i="4"/>
  <c r="D3185" i="4"/>
  <c r="C3185" i="4"/>
  <c r="B3185" i="4"/>
  <c r="A3185" i="4"/>
  <c r="N3184" i="4"/>
  <c r="M3184" i="4"/>
  <c r="L3184" i="4"/>
  <c r="K3184" i="4"/>
  <c r="J3184" i="4"/>
  <c r="T3184" i="4" s="1"/>
  <c r="I3184" i="4"/>
  <c r="S3184" i="4" s="1"/>
  <c r="H3184" i="4"/>
  <c r="G3184" i="4"/>
  <c r="F3184" i="4"/>
  <c r="Q3184" i="4" s="1"/>
  <c r="E3184" i="4"/>
  <c r="D3184" i="4"/>
  <c r="C3184" i="4"/>
  <c r="B3184" i="4"/>
  <c r="O3184" i="4" s="1"/>
  <c r="A3184" i="4"/>
  <c r="N3183" i="4"/>
  <c r="M3183" i="4"/>
  <c r="L3183" i="4"/>
  <c r="K3183" i="4"/>
  <c r="J3183" i="4"/>
  <c r="I3183" i="4"/>
  <c r="S3183" i="4" s="1"/>
  <c r="H3183" i="4"/>
  <c r="G3183" i="4"/>
  <c r="F3183" i="4"/>
  <c r="Q3183" i="4" s="1"/>
  <c r="E3183" i="4"/>
  <c r="D3183" i="4"/>
  <c r="C3183" i="4"/>
  <c r="B3183" i="4"/>
  <c r="O3183" i="4" s="1"/>
  <c r="A3183" i="4"/>
  <c r="P3182" i="4"/>
  <c r="N3182" i="4"/>
  <c r="M3182" i="4"/>
  <c r="L3182" i="4"/>
  <c r="K3182" i="4"/>
  <c r="J3182" i="4"/>
  <c r="I3182" i="4"/>
  <c r="S3182" i="4" s="1"/>
  <c r="H3182" i="4"/>
  <c r="G3182" i="4"/>
  <c r="F3182" i="4"/>
  <c r="Q3182" i="4" s="1"/>
  <c r="E3182" i="4"/>
  <c r="D3182" i="4"/>
  <c r="C3182" i="4"/>
  <c r="B3182" i="4"/>
  <c r="O3182" i="4" s="1"/>
  <c r="A3182" i="4"/>
  <c r="N3181" i="4"/>
  <c r="M3181" i="4"/>
  <c r="L3181" i="4"/>
  <c r="K3181" i="4"/>
  <c r="J3181" i="4"/>
  <c r="T3181" i="4" s="1"/>
  <c r="I3181" i="4"/>
  <c r="S3181" i="4" s="1"/>
  <c r="H3181" i="4"/>
  <c r="G3181" i="4"/>
  <c r="F3181" i="4"/>
  <c r="Q3181" i="4" s="1"/>
  <c r="E3181" i="4"/>
  <c r="D3181" i="4"/>
  <c r="C3181" i="4"/>
  <c r="B3181" i="4"/>
  <c r="O3181" i="4" s="1"/>
  <c r="A3181" i="4"/>
  <c r="N3180" i="4"/>
  <c r="M3180" i="4"/>
  <c r="L3180" i="4"/>
  <c r="K3180" i="4"/>
  <c r="J3180" i="4"/>
  <c r="I3180" i="4"/>
  <c r="S3180" i="4" s="1"/>
  <c r="H3180" i="4"/>
  <c r="G3180" i="4"/>
  <c r="F3180" i="4"/>
  <c r="Q3180" i="4" s="1"/>
  <c r="E3180" i="4"/>
  <c r="D3180" i="4"/>
  <c r="C3180" i="4"/>
  <c r="B3180" i="4"/>
  <c r="O3180" i="4" s="1"/>
  <c r="A3180" i="4"/>
  <c r="N3179" i="4"/>
  <c r="M3179" i="4"/>
  <c r="L3179" i="4"/>
  <c r="K3179" i="4"/>
  <c r="J3179" i="4"/>
  <c r="T3179" i="4" s="1"/>
  <c r="I3179" i="4"/>
  <c r="S3179" i="4" s="1"/>
  <c r="H3179" i="4"/>
  <c r="G3179" i="4"/>
  <c r="F3179" i="4"/>
  <c r="E3179" i="4"/>
  <c r="P3179" i="4" s="1"/>
  <c r="D3179" i="4"/>
  <c r="C3179" i="4"/>
  <c r="B3179" i="4"/>
  <c r="O3179" i="4" s="1"/>
  <c r="A3179" i="4"/>
  <c r="N3178" i="4"/>
  <c r="M3178" i="4"/>
  <c r="L3178" i="4"/>
  <c r="K3178" i="4"/>
  <c r="J3178" i="4"/>
  <c r="T3178" i="4" s="1"/>
  <c r="I3178" i="4"/>
  <c r="S3178" i="4" s="1"/>
  <c r="H3178" i="4"/>
  <c r="G3178" i="4"/>
  <c r="F3178" i="4"/>
  <c r="Q3178" i="4" s="1"/>
  <c r="E3178" i="4"/>
  <c r="D3178" i="4"/>
  <c r="C3178" i="4"/>
  <c r="B3178" i="4"/>
  <c r="A3178" i="4"/>
  <c r="P3177" i="4"/>
  <c r="N3177" i="4"/>
  <c r="M3177" i="4"/>
  <c r="L3177" i="4"/>
  <c r="K3177" i="4"/>
  <c r="J3177" i="4"/>
  <c r="T3177" i="4" s="1"/>
  <c r="I3177" i="4"/>
  <c r="S3177" i="4" s="1"/>
  <c r="H3177" i="4"/>
  <c r="G3177" i="4"/>
  <c r="F3177" i="4"/>
  <c r="Q3177" i="4" s="1"/>
  <c r="E3177" i="4"/>
  <c r="R3177" i="4" s="1"/>
  <c r="D3177" i="4"/>
  <c r="C3177" i="4"/>
  <c r="B3177" i="4"/>
  <c r="O3177" i="4" s="1"/>
  <c r="A3177" i="4"/>
  <c r="N3176" i="4"/>
  <c r="M3176" i="4"/>
  <c r="L3176" i="4"/>
  <c r="K3176" i="4"/>
  <c r="J3176" i="4"/>
  <c r="W3176" i="4" s="1"/>
  <c r="I3176" i="4"/>
  <c r="S3176" i="4" s="1"/>
  <c r="H3176" i="4"/>
  <c r="G3176" i="4"/>
  <c r="F3176" i="4"/>
  <c r="Q3176" i="4" s="1"/>
  <c r="E3176" i="4"/>
  <c r="D3176" i="4"/>
  <c r="C3176" i="4"/>
  <c r="B3176" i="4"/>
  <c r="O3176" i="4" s="1"/>
  <c r="A3176" i="4"/>
  <c r="N3175" i="4"/>
  <c r="M3175" i="4"/>
  <c r="L3175" i="4"/>
  <c r="K3175" i="4"/>
  <c r="J3175" i="4"/>
  <c r="T3175" i="4" s="1"/>
  <c r="I3175" i="4"/>
  <c r="S3175" i="4" s="1"/>
  <c r="H3175" i="4"/>
  <c r="G3175" i="4"/>
  <c r="F3175" i="4"/>
  <c r="Q3175" i="4" s="1"/>
  <c r="E3175" i="4"/>
  <c r="D3175" i="4"/>
  <c r="C3175" i="4"/>
  <c r="B3175" i="4"/>
  <c r="O3175" i="4" s="1"/>
  <c r="A3175" i="4"/>
  <c r="N3174" i="4"/>
  <c r="M3174" i="4"/>
  <c r="L3174" i="4"/>
  <c r="K3174" i="4"/>
  <c r="J3174" i="4"/>
  <c r="T3174" i="4" s="1"/>
  <c r="I3174" i="4"/>
  <c r="S3174" i="4" s="1"/>
  <c r="H3174" i="4"/>
  <c r="G3174" i="4"/>
  <c r="F3174" i="4"/>
  <c r="Q3174" i="4" s="1"/>
  <c r="E3174" i="4"/>
  <c r="P3174" i="4" s="1"/>
  <c r="D3174" i="4"/>
  <c r="C3174" i="4"/>
  <c r="B3174" i="4"/>
  <c r="O3174" i="4" s="1"/>
  <c r="A3174" i="4"/>
  <c r="P3173" i="4"/>
  <c r="N3173" i="4"/>
  <c r="M3173" i="4"/>
  <c r="L3173" i="4"/>
  <c r="K3173" i="4"/>
  <c r="J3173" i="4"/>
  <c r="I3173" i="4"/>
  <c r="S3173" i="4" s="1"/>
  <c r="H3173" i="4"/>
  <c r="G3173" i="4"/>
  <c r="F3173" i="4"/>
  <c r="Q3173" i="4" s="1"/>
  <c r="E3173" i="4"/>
  <c r="D3173" i="4"/>
  <c r="C3173" i="4"/>
  <c r="B3173" i="4"/>
  <c r="O3173" i="4" s="1"/>
  <c r="A3173" i="4"/>
  <c r="O3172" i="4"/>
  <c r="N3172" i="4"/>
  <c r="M3172" i="4"/>
  <c r="L3172" i="4"/>
  <c r="K3172" i="4"/>
  <c r="J3172" i="4"/>
  <c r="T3172" i="4" s="1"/>
  <c r="I3172" i="4"/>
  <c r="S3172" i="4" s="1"/>
  <c r="H3172" i="4"/>
  <c r="G3172" i="4"/>
  <c r="F3172" i="4"/>
  <c r="Q3172" i="4" s="1"/>
  <c r="E3172" i="4"/>
  <c r="D3172" i="4"/>
  <c r="C3172" i="4"/>
  <c r="B3172" i="4"/>
  <c r="A3172" i="4"/>
  <c r="N3171" i="4"/>
  <c r="M3171" i="4"/>
  <c r="L3171" i="4"/>
  <c r="K3171" i="4"/>
  <c r="J3171" i="4"/>
  <c r="T3171" i="4" s="1"/>
  <c r="I3171" i="4"/>
  <c r="S3171" i="4" s="1"/>
  <c r="H3171" i="4"/>
  <c r="G3171" i="4"/>
  <c r="F3171" i="4"/>
  <c r="E3171" i="4"/>
  <c r="P3171" i="4" s="1"/>
  <c r="D3171" i="4"/>
  <c r="C3171" i="4"/>
  <c r="B3171" i="4"/>
  <c r="A3171" i="4"/>
  <c r="N3170" i="4"/>
  <c r="M3170" i="4"/>
  <c r="L3170" i="4"/>
  <c r="K3170" i="4"/>
  <c r="J3170" i="4"/>
  <c r="T3170" i="4" s="1"/>
  <c r="I3170" i="4"/>
  <c r="S3170" i="4" s="1"/>
  <c r="H3170" i="4"/>
  <c r="G3170" i="4"/>
  <c r="F3170" i="4"/>
  <c r="Q3170" i="4" s="1"/>
  <c r="E3170" i="4"/>
  <c r="D3170" i="4"/>
  <c r="C3170" i="4"/>
  <c r="B3170" i="4"/>
  <c r="O3170" i="4" s="1"/>
  <c r="A3170" i="4"/>
  <c r="Q3169" i="4"/>
  <c r="N3169" i="4"/>
  <c r="M3169" i="4"/>
  <c r="L3169" i="4"/>
  <c r="K3169" i="4"/>
  <c r="J3169" i="4"/>
  <c r="I3169" i="4"/>
  <c r="S3169" i="4" s="1"/>
  <c r="H3169" i="4"/>
  <c r="G3169" i="4"/>
  <c r="F3169" i="4"/>
  <c r="E3169" i="4"/>
  <c r="D3169" i="4"/>
  <c r="C3169" i="4"/>
  <c r="B3169" i="4"/>
  <c r="A3169" i="4"/>
  <c r="N3168" i="4"/>
  <c r="M3168" i="4"/>
  <c r="L3168" i="4"/>
  <c r="K3168" i="4"/>
  <c r="J3168" i="4"/>
  <c r="I3168" i="4"/>
  <c r="S3168" i="4" s="1"/>
  <c r="H3168" i="4"/>
  <c r="G3168" i="4"/>
  <c r="F3168" i="4"/>
  <c r="Q3168" i="4" s="1"/>
  <c r="E3168" i="4"/>
  <c r="D3168" i="4"/>
  <c r="C3168" i="4"/>
  <c r="B3168" i="4"/>
  <c r="O3168" i="4" s="1"/>
  <c r="A3168" i="4"/>
  <c r="P3167" i="4"/>
  <c r="N3167" i="4"/>
  <c r="M3167" i="4"/>
  <c r="L3167" i="4"/>
  <c r="K3167" i="4"/>
  <c r="J3167" i="4"/>
  <c r="W3167" i="4" s="1"/>
  <c r="I3167" i="4"/>
  <c r="S3167" i="4" s="1"/>
  <c r="H3167" i="4"/>
  <c r="G3167" i="4"/>
  <c r="F3167" i="4"/>
  <c r="Q3167" i="4" s="1"/>
  <c r="E3167" i="4"/>
  <c r="D3167" i="4"/>
  <c r="C3167" i="4"/>
  <c r="B3167" i="4"/>
  <c r="A3167" i="4"/>
  <c r="Q3166" i="4"/>
  <c r="N3166" i="4"/>
  <c r="M3166" i="4"/>
  <c r="L3166" i="4"/>
  <c r="K3166" i="4"/>
  <c r="J3166" i="4"/>
  <c r="I3166" i="4"/>
  <c r="S3166" i="4" s="1"/>
  <c r="H3166" i="4"/>
  <c r="G3166" i="4"/>
  <c r="F3166" i="4"/>
  <c r="R3166" i="4" s="1"/>
  <c r="E3166" i="4"/>
  <c r="P3166" i="4" s="1"/>
  <c r="D3166" i="4"/>
  <c r="C3166" i="4"/>
  <c r="B3166" i="4"/>
  <c r="O3166" i="4" s="1"/>
  <c r="A3166" i="4"/>
  <c r="S3165" i="4"/>
  <c r="P3165" i="4"/>
  <c r="N3165" i="4"/>
  <c r="M3165" i="4"/>
  <c r="L3165" i="4"/>
  <c r="K3165" i="4"/>
  <c r="J3165" i="4"/>
  <c r="I3165" i="4"/>
  <c r="H3165" i="4"/>
  <c r="G3165" i="4"/>
  <c r="F3165" i="4"/>
  <c r="Q3165" i="4" s="1"/>
  <c r="E3165" i="4"/>
  <c r="D3165" i="4"/>
  <c r="C3165" i="4"/>
  <c r="B3165" i="4"/>
  <c r="A3165" i="4"/>
  <c r="N3164" i="4"/>
  <c r="M3164" i="4"/>
  <c r="L3164" i="4"/>
  <c r="K3164" i="4"/>
  <c r="J3164" i="4"/>
  <c r="T3164" i="4" s="1"/>
  <c r="I3164" i="4"/>
  <c r="S3164" i="4" s="1"/>
  <c r="H3164" i="4"/>
  <c r="G3164" i="4"/>
  <c r="F3164" i="4"/>
  <c r="Q3164" i="4" s="1"/>
  <c r="E3164" i="4"/>
  <c r="D3164" i="4"/>
  <c r="C3164" i="4"/>
  <c r="B3164" i="4"/>
  <c r="O3164" i="4" s="1"/>
  <c r="A3164" i="4"/>
  <c r="N3163" i="4"/>
  <c r="M3163" i="4"/>
  <c r="L3163" i="4"/>
  <c r="K3163" i="4"/>
  <c r="J3163" i="4"/>
  <c r="I3163" i="4"/>
  <c r="S3163" i="4" s="1"/>
  <c r="H3163" i="4"/>
  <c r="G3163" i="4"/>
  <c r="F3163" i="4"/>
  <c r="Q3163" i="4" s="1"/>
  <c r="E3163" i="4"/>
  <c r="D3163" i="4"/>
  <c r="C3163" i="4"/>
  <c r="B3163" i="4"/>
  <c r="O3163" i="4" s="1"/>
  <c r="A3163" i="4"/>
  <c r="N3162" i="4"/>
  <c r="M3162" i="4"/>
  <c r="L3162" i="4"/>
  <c r="K3162" i="4"/>
  <c r="J3162" i="4"/>
  <c r="T3162" i="4" s="1"/>
  <c r="I3162" i="4"/>
  <c r="S3162" i="4" s="1"/>
  <c r="H3162" i="4"/>
  <c r="G3162" i="4"/>
  <c r="F3162" i="4"/>
  <c r="Q3162" i="4" s="1"/>
  <c r="E3162" i="4"/>
  <c r="D3162" i="4"/>
  <c r="C3162" i="4"/>
  <c r="B3162" i="4"/>
  <c r="O3162" i="4" s="1"/>
  <c r="A3162" i="4"/>
  <c r="N3161" i="4"/>
  <c r="M3161" i="4"/>
  <c r="L3161" i="4"/>
  <c r="K3161" i="4"/>
  <c r="J3161" i="4"/>
  <c r="T3161" i="4" s="1"/>
  <c r="I3161" i="4"/>
  <c r="S3161" i="4" s="1"/>
  <c r="H3161" i="4"/>
  <c r="G3161" i="4"/>
  <c r="F3161" i="4"/>
  <c r="Q3161" i="4" s="1"/>
  <c r="E3161" i="4"/>
  <c r="D3161" i="4"/>
  <c r="C3161" i="4"/>
  <c r="B3161" i="4"/>
  <c r="A3161" i="4"/>
  <c r="Q3160" i="4"/>
  <c r="N3160" i="4"/>
  <c r="M3160" i="4"/>
  <c r="L3160" i="4"/>
  <c r="K3160" i="4"/>
  <c r="J3160" i="4"/>
  <c r="T3160" i="4" s="1"/>
  <c r="I3160" i="4"/>
  <c r="H3160" i="4"/>
  <c r="G3160" i="4"/>
  <c r="F3160" i="4"/>
  <c r="E3160" i="4"/>
  <c r="P3160" i="4" s="1"/>
  <c r="D3160" i="4"/>
  <c r="C3160" i="4"/>
  <c r="B3160" i="4"/>
  <c r="O3160" i="4" s="1"/>
  <c r="A3160" i="4"/>
  <c r="N3159" i="4"/>
  <c r="M3159" i="4"/>
  <c r="L3159" i="4"/>
  <c r="K3159" i="4"/>
  <c r="J3159" i="4"/>
  <c r="I3159" i="4"/>
  <c r="S3159" i="4" s="1"/>
  <c r="H3159" i="4"/>
  <c r="G3159" i="4"/>
  <c r="F3159" i="4"/>
  <c r="Q3159" i="4" s="1"/>
  <c r="E3159" i="4"/>
  <c r="D3159" i="4"/>
  <c r="C3159" i="4"/>
  <c r="B3159" i="4"/>
  <c r="A3159" i="4"/>
  <c r="N3158" i="4"/>
  <c r="M3158" i="4"/>
  <c r="L3158" i="4"/>
  <c r="K3158" i="4"/>
  <c r="J3158" i="4"/>
  <c r="I3158" i="4"/>
  <c r="S3158" i="4" s="1"/>
  <c r="H3158" i="4"/>
  <c r="G3158" i="4"/>
  <c r="F3158" i="4"/>
  <c r="Q3158" i="4" s="1"/>
  <c r="E3158" i="4"/>
  <c r="D3158" i="4"/>
  <c r="C3158" i="4"/>
  <c r="B3158" i="4"/>
  <c r="O3158" i="4" s="1"/>
  <c r="A3158" i="4"/>
  <c r="S3157" i="4"/>
  <c r="N3157" i="4"/>
  <c r="M3157" i="4"/>
  <c r="L3157" i="4"/>
  <c r="K3157" i="4"/>
  <c r="J3157" i="4"/>
  <c r="I3157" i="4"/>
  <c r="H3157" i="4"/>
  <c r="G3157" i="4"/>
  <c r="F3157" i="4"/>
  <c r="Q3157" i="4" s="1"/>
  <c r="E3157" i="4"/>
  <c r="P3157" i="4" s="1"/>
  <c r="D3157" i="4"/>
  <c r="C3157" i="4"/>
  <c r="B3157" i="4"/>
  <c r="A3157" i="4"/>
  <c r="N3156" i="4"/>
  <c r="M3156" i="4"/>
  <c r="L3156" i="4"/>
  <c r="K3156" i="4"/>
  <c r="J3156" i="4"/>
  <c r="T3156" i="4" s="1"/>
  <c r="I3156" i="4"/>
  <c r="S3156" i="4" s="1"/>
  <c r="H3156" i="4"/>
  <c r="G3156" i="4"/>
  <c r="F3156" i="4"/>
  <c r="Q3156" i="4" s="1"/>
  <c r="E3156" i="4"/>
  <c r="D3156" i="4"/>
  <c r="C3156" i="4"/>
  <c r="B3156" i="4"/>
  <c r="O3156" i="4" s="1"/>
  <c r="A3156" i="4"/>
  <c r="S3155" i="4"/>
  <c r="N3155" i="4"/>
  <c r="M3155" i="4"/>
  <c r="L3155" i="4"/>
  <c r="K3155" i="4"/>
  <c r="J3155" i="4"/>
  <c r="T3155" i="4" s="1"/>
  <c r="I3155" i="4"/>
  <c r="H3155" i="4"/>
  <c r="G3155" i="4"/>
  <c r="F3155" i="4"/>
  <c r="Q3155" i="4" s="1"/>
  <c r="E3155" i="4"/>
  <c r="D3155" i="4"/>
  <c r="C3155" i="4"/>
  <c r="B3155" i="4"/>
  <c r="O3155" i="4" s="1"/>
  <c r="A3155" i="4"/>
  <c r="O3154" i="4"/>
  <c r="N3154" i="4"/>
  <c r="M3154" i="4"/>
  <c r="L3154" i="4"/>
  <c r="K3154" i="4"/>
  <c r="J3154" i="4"/>
  <c r="T3154" i="4" s="1"/>
  <c r="I3154" i="4"/>
  <c r="S3154" i="4" s="1"/>
  <c r="H3154" i="4"/>
  <c r="G3154" i="4"/>
  <c r="F3154" i="4"/>
  <c r="Q3154" i="4" s="1"/>
  <c r="E3154" i="4"/>
  <c r="D3154" i="4"/>
  <c r="C3154" i="4"/>
  <c r="B3154" i="4"/>
  <c r="A3154" i="4"/>
  <c r="N3153" i="4"/>
  <c r="M3153" i="4"/>
  <c r="L3153" i="4"/>
  <c r="K3153" i="4"/>
  <c r="J3153" i="4"/>
  <c r="T3153" i="4" s="1"/>
  <c r="I3153" i="4"/>
  <c r="S3153" i="4" s="1"/>
  <c r="H3153" i="4"/>
  <c r="G3153" i="4"/>
  <c r="F3153" i="4"/>
  <c r="Q3153" i="4" s="1"/>
  <c r="E3153" i="4"/>
  <c r="P3153" i="4" s="1"/>
  <c r="D3153" i="4"/>
  <c r="C3153" i="4"/>
  <c r="B3153" i="4"/>
  <c r="A3153" i="4"/>
  <c r="N3152" i="4"/>
  <c r="M3152" i="4"/>
  <c r="L3152" i="4"/>
  <c r="K3152" i="4"/>
  <c r="J3152" i="4"/>
  <c r="T3152" i="4" s="1"/>
  <c r="I3152" i="4"/>
  <c r="H3152" i="4"/>
  <c r="G3152" i="4"/>
  <c r="F3152" i="4"/>
  <c r="Q3152" i="4" s="1"/>
  <c r="E3152" i="4"/>
  <c r="P3152" i="4" s="1"/>
  <c r="D3152" i="4"/>
  <c r="C3152" i="4"/>
  <c r="B3152" i="4"/>
  <c r="O3152" i="4" s="1"/>
  <c r="A3152" i="4"/>
  <c r="N3151" i="4"/>
  <c r="M3151" i="4"/>
  <c r="L3151" i="4"/>
  <c r="K3151" i="4"/>
  <c r="J3151" i="4"/>
  <c r="W3151" i="4" s="1"/>
  <c r="I3151" i="4"/>
  <c r="S3151" i="4" s="1"/>
  <c r="H3151" i="4"/>
  <c r="G3151" i="4"/>
  <c r="F3151" i="4"/>
  <c r="Q3151" i="4" s="1"/>
  <c r="E3151" i="4"/>
  <c r="D3151" i="4"/>
  <c r="C3151" i="4"/>
  <c r="B3151" i="4"/>
  <c r="A3151" i="4"/>
  <c r="N3150" i="4"/>
  <c r="M3150" i="4"/>
  <c r="L3150" i="4"/>
  <c r="K3150" i="4"/>
  <c r="J3150" i="4"/>
  <c r="I3150" i="4"/>
  <c r="S3150" i="4" s="1"/>
  <c r="H3150" i="4"/>
  <c r="G3150" i="4"/>
  <c r="F3150" i="4"/>
  <c r="Q3150" i="4" s="1"/>
  <c r="E3150" i="4"/>
  <c r="P3150" i="4" s="1"/>
  <c r="D3150" i="4"/>
  <c r="C3150" i="4"/>
  <c r="B3150" i="4"/>
  <c r="O3150" i="4" s="1"/>
  <c r="A3150" i="4"/>
  <c r="N3149" i="4"/>
  <c r="M3149" i="4"/>
  <c r="L3149" i="4"/>
  <c r="K3149" i="4"/>
  <c r="J3149" i="4"/>
  <c r="I3149" i="4"/>
  <c r="S3149" i="4" s="1"/>
  <c r="H3149" i="4"/>
  <c r="G3149" i="4"/>
  <c r="F3149" i="4"/>
  <c r="Q3149" i="4" s="1"/>
  <c r="E3149" i="4"/>
  <c r="P3149" i="4" s="1"/>
  <c r="D3149" i="4"/>
  <c r="C3149" i="4"/>
  <c r="B3149" i="4"/>
  <c r="A3149" i="4"/>
  <c r="N3148" i="4"/>
  <c r="M3148" i="4"/>
  <c r="L3148" i="4"/>
  <c r="K3148" i="4"/>
  <c r="J3148" i="4"/>
  <c r="T3148" i="4" s="1"/>
  <c r="I3148" i="4"/>
  <c r="S3148" i="4" s="1"/>
  <c r="H3148" i="4"/>
  <c r="G3148" i="4"/>
  <c r="F3148" i="4"/>
  <c r="Q3148" i="4" s="1"/>
  <c r="E3148" i="4"/>
  <c r="D3148" i="4"/>
  <c r="C3148" i="4"/>
  <c r="B3148" i="4"/>
  <c r="O3148" i="4" s="1"/>
  <c r="A3148" i="4"/>
  <c r="S3147" i="4"/>
  <c r="N3147" i="4"/>
  <c r="M3147" i="4"/>
  <c r="L3147" i="4"/>
  <c r="K3147" i="4"/>
  <c r="J3147" i="4"/>
  <c r="T3147" i="4" s="1"/>
  <c r="I3147" i="4"/>
  <c r="H3147" i="4"/>
  <c r="G3147" i="4"/>
  <c r="F3147" i="4"/>
  <c r="Q3147" i="4" s="1"/>
  <c r="E3147" i="4"/>
  <c r="D3147" i="4"/>
  <c r="C3147" i="4"/>
  <c r="B3147" i="4"/>
  <c r="O3147" i="4" s="1"/>
  <c r="A3147" i="4"/>
  <c r="N3146" i="4"/>
  <c r="M3146" i="4"/>
  <c r="L3146" i="4"/>
  <c r="K3146" i="4"/>
  <c r="J3146" i="4"/>
  <c r="T3146" i="4" s="1"/>
  <c r="I3146" i="4"/>
  <c r="S3146" i="4" s="1"/>
  <c r="H3146" i="4"/>
  <c r="G3146" i="4"/>
  <c r="F3146" i="4"/>
  <c r="E3146" i="4"/>
  <c r="D3146" i="4"/>
  <c r="C3146" i="4"/>
  <c r="B3146" i="4"/>
  <c r="O3146" i="4" s="1"/>
  <c r="A3146" i="4"/>
  <c r="N3145" i="4"/>
  <c r="M3145" i="4"/>
  <c r="L3145" i="4"/>
  <c r="K3145" i="4"/>
  <c r="J3145" i="4"/>
  <c r="T3145" i="4" s="1"/>
  <c r="I3145" i="4"/>
  <c r="S3145" i="4" s="1"/>
  <c r="H3145" i="4"/>
  <c r="G3145" i="4"/>
  <c r="F3145" i="4"/>
  <c r="Q3145" i="4" s="1"/>
  <c r="E3145" i="4"/>
  <c r="P3145" i="4" s="1"/>
  <c r="D3145" i="4"/>
  <c r="C3145" i="4"/>
  <c r="B3145" i="4"/>
  <c r="A3145" i="4"/>
  <c r="N3144" i="4"/>
  <c r="M3144" i="4"/>
  <c r="L3144" i="4"/>
  <c r="K3144" i="4"/>
  <c r="J3144" i="4"/>
  <c r="T3144" i="4" s="1"/>
  <c r="I3144" i="4"/>
  <c r="S3144" i="4" s="1"/>
  <c r="H3144" i="4"/>
  <c r="G3144" i="4"/>
  <c r="F3144" i="4"/>
  <c r="Q3144" i="4" s="1"/>
  <c r="E3144" i="4"/>
  <c r="P3144" i="4" s="1"/>
  <c r="D3144" i="4"/>
  <c r="C3144" i="4"/>
  <c r="B3144" i="4"/>
  <c r="O3144" i="4" s="1"/>
  <c r="A3144" i="4"/>
  <c r="N3143" i="4"/>
  <c r="M3143" i="4"/>
  <c r="L3143" i="4"/>
  <c r="K3143" i="4"/>
  <c r="J3143" i="4"/>
  <c r="I3143" i="4"/>
  <c r="S3143" i="4" s="1"/>
  <c r="H3143" i="4"/>
  <c r="G3143" i="4"/>
  <c r="F3143" i="4"/>
  <c r="Q3143" i="4" s="1"/>
  <c r="E3143" i="4"/>
  <c r="P3143" i="4" s="1"/>
  <c r="D3143" i="4"/>
  <c r="C3143" i="4"/>
  <c r="B3143" i="4"/>
  <c r="A3143" i="4"/>
  <c r="N3142" i="4"/>
  <c r="M3142" i="4"/>
  <c r="L3142" i="4"/>
  <c r="K3142" i="4"/>
  <c r="J3142" i="4"/>
  <c r="I3142" i="4"/>
  <c r="S3142" i="4" s="1"/>
  <c r="H3142" i="4"/>
  <c r="G3142" i="4"/>
  <c r="F3142" i="4"/>
  <c r="Q3142" i="4" s="1"/>
  <c r="E3142" i="4"/>
  <c r="D3142" i="4"/>
  <c r="C3142" i="4"/>
  <c r="B3142" i="4"/>
  <c r="O3142" i="4" s="1"/>
  <c r="A3142" i="4"/>
  <c r="N3141" i="4"/>
  <c r="M3141" i="4"/>
  <c r="L3141" i="4"/>
  <c r="K3141" i="4"/>
  <c r="J3141" i="4"/>
  <c r="I3141" i="4"/>
  <c r="S3141" i="4" s="1"/>
  <c r="H3141" i="4"/>
  <c r="G3141" i="4"/>
  <c r="F3141" i="4"/>
  <c r="Q3141" i="4" s="1"/>
  <c r="E3141" i="4"/>
  <c r="P3141" i="4" s="1"/>
  <c r="D3141" i="4"/>
  <c r="C3141" i="4"/>
  <c r="B3141" i="4"/>
  <c r="A3141" i="4"/>
  <c r="Q3140" i="4"/>
  <c r="O3140" i="4"/>
  <c r="N3140" i="4"/>
  <c r="M3140" i="4"/>
  <c r="L3140" i="4"/>
  <c r="K3140" i="4"/>
  <c r="J3140" i="4"/>
  <c r="T3140" i="4" s="1"/>
  <c r="I3140" i="4"/>
  <c r="S3140" i="4" s="1"/>
  <c r="H3140" i="4"/>
  <c r="G3140" i="4"/>
  <c r="F3140" i="4"/>
  <c r="E3140" i="4"/>
  <c r="D3140" i="4"/>
  <c r="C3140" i="4"/>
  <c r="B3140" i="4"/>
  <c r="A3140" i="4"/>
  <c r="T3139" i="4"/>
  <c r="S3139" i="4"/>
  <c r="N3139" i="4"/>
  <c r="M3139" i="4"/>
  <c r="L3139" i="4"/>
  <c r="K3139" i="4"/>
  <c r="J3139" i="4"/>
  <c r="I3139" i="4"/>
  <c r="H3139" i="4"/>
  <c r="G3139" i="4"/>
  <c r="F3139" i="4"/>
  <c r="Q3139" i="4" s="1"/>
  <c r="E3139" i="4"/>
  <c r="R3139" i="4" s="1"/>
  <c r="D3139" i="4"/>
  <c r="C3139" i="4"/>
  <c r="B3139" i="4"/>
  <c r="O3139" i="4" s="1"/>
  <c r="A3139" i="4"/>
  <c r="T3138" i="4"/>
  <c r="O3138" i="4"/>
  <c r="N3138" i="4"/>
  <c r="M3138" i="4"/>
  <c r="L3138" i="4"/>
  <c r="K3138" i="4"/>
  <c r="J3138" i="4"/>
  <c r="I3138" i="4"/>
  <c r="S3138" i="4" s="1"/>
  <c r="H3138" i="4"/>
  <c r="G3138" i="4"/>
  <c r="F3138" i="4"/>
  <c r="E3138" i="4"/>
  <c r="D3138" i="4"/>
  <c r="C3138" i="4"/>
  <c r="B3138" i="4"/>
  <c r="A3138" i="4"/>
  <c r="P3137" i="4"/>
  <c r="N3137" i="4"/>
  <c r="M3137" i="4"/>
  <c r="L3137" i="4"/>
  <c r="K3137" i="4"/>
  <c r="J3137" i="4"/>
  <c r="T3137" i="4" s="1"/>
  <c r="I3137" i="4"/>
  <c r="S3137" i="4" s="1"/>
  <c r="H3137" i="4"/>
  <c r="G3137" i="4"/>
  <c r="F3137" i="4"/>
  <c r="Q3137" i="4" s="1"/>
  <c r="E3137" i="4"/>
  <c r="D3137" i="4"/>
  <c r="C3137" i="4"/>
  <c r="B3137" i="4"/>
  <c r="A3137" i="4"/>
  <c r="P3136" i="4"/>
  <c r="N3136" i="4"/>
  <c r="M3136" i="4"/>
  <c r="L3136" i="4"/>
  <c r="K3136" i="4"/>
  <c r="J3136" i="4"/>
  <c r="T3136" i="4" s="1"/>
  <c r="I3136" i="4"/>
  <c r="H3136" i="4"/>
  <c r="G3136" i="4"/>
  <c r="F3136" i="4"/>
  <c r="Q3136" i="4" s="1"/>
  <c r="E3136" i="4"/>
  <c r="D3136" i="4"/>
  <c r="C3136" i="4"/>
  <c r="B3136" i="4"/>
  <c r="O3136" i="4" s="1"/>
  <c r="A3136" i="4"/>
  <c r="N3135" i="4"/>
  <c r="M3135" i="4"/>
  <c r="L3135" i="4"/>
  <c r="K3135" i="4"/>
  <c r="J3135" i="4"/>
  <c r="I3135" i="4"/>
  <c r="S3135" i="4" s="1"/>
  <c r="H3135" i="4"/>
  <c r="G3135" i="4"/>
  <c r="F3135" i="4"/>
  <c r="Q3135" i="4" s="1"/>
  <c r="E3135" i="4"/>
  <c r="R3135" i="4" s="1"/>
  <c r="D3135" i="4"/>
  <c r="C3135" i="4"/>
  <c r="B3135" i="4"/>
  <c r="A3135" i="4"/>
  <c r="Q3134" i="4"/>
  <c r="N3134" i="4"/>
  <c r="M3134" i="4"/>
  <c r="L3134" i="4"/>
  <c r="K3134" i="4"/>
  <c r="J3134" i="4"/>
  <c r="I3134" i="4"/>
  <c r="S3134" i="4" s="1"/>
  <c r="H3134" i="4"/>
  <c r="G3134" i="4"/>
  <c r="F3134" i="4"/>
  <c r="E3134" i="4"/>
  <c r="D3134" i="4"/>
  <c r="C3134" i="4"/>
  <c r="B3134" i="4"/>
  <c r="O3134" i="4" s="1"/>
  <c r="A3134" i="4"/>
  <c r="N3133" i="4"/>
  <c r="M3133" i="4"/>
  <c r="L3133" i="4"/>
  <c r="K3133" i="4"/>
  <c r="J3133" i="4"/>
  <c r="I3133" i="4"/>
  <c r="S3133" i="4" s="1"/>
  <c r="H3133" i="4"/>
  <c r="G3133" i="4"/>
  <c r="F3133" i="4"/>
  <c r="Q3133" i="4" s="1"/>
  <c r="E3133" i="4"/>
  <c r="P3133" i="4" s="1"/>
  <c r="D3133" i="4"/>
  <c r="C3133" i="4"/>
  <c r="B3133" i="4"/>
  <c r="A3133" i="4"/>
  <c r="Q3132" i="4"/>
  <c r="N3132" i="4"/>
  <c r="M3132" i="4"/>
  <c r="L3132" i="4"/>
  <c r="K3132" i="4"/>
  <c r="J3132" i="4"/>
  <c r="T3132" i="4" s="1"/>
  <c r="I3132" i="4"/>
  <c r="S3132" i="4" s="1"/>
  <c r="H3132" i="4"/>
  <c r="G3132" i="4"/>
  <c r="F3132" i="4"/>
  <c r="E3132" i="4"/>
  <c r="D3132" i="4"/>
  <c r="C3132" i="4"/>
  <c r="B3132" i="4"/>
  <c r="O3132" i="4" s="1"/>
  <c r="A3132" i="4"/>
  <c r="T3131" i="4"/>
  <c r="N3131" i="4"/>
  <c r="M3131" i="4"/>
  <c r="L3131" i="4"/>
  <c r="K3131" i="4"/>
  <c r="J3131" i="4"/>
  <c r="I3131" i="4"/>
  <c r="S3131" i="4" s="1"/>
  <c r="H3131" i="4"/>
  <c r="G3131" i="4"/>
  <c r="F3131" i="4"/>
  <c r="Q3131" i="4" s="1"/>
  <c r="E3131" i="4"/>
  <c r="R3131" i="4" s="1"/>
  <c r="D3131" i="4"/>
  <c r="C3131" i="4"/>
  <c r="B3131" i="4"/>
  <c r="O3131" i="4" s="1"/>
  <c r="A3131" i="4"/>
  <c r="T3130" i="4"/>
  <c r="O3130" i="4"/>
  <c r="N3130" i="4"/>
  <c r="M3130" i="4"/>
  <c r="L3130" i="4"/>
  <c r="K3130" i="4"/>
  <c r="J3130" i="4"/>
  <c r="I3130" i="4"/>
  <c r="S3130" i="4" s="1"/>
  <c r="H3130" i="4"/>
  <c r="G3130" i="4"/>
  <c r="F3130" i="4"/>
  <c r="E3130" i="4"/>
  <c r="D3130" i="4"/>
  <c r="C3130" i="4"/>
  <c r="B3130" i="4"/>
  <c r="A3130" i="4"/>
  <c r="P3129" i="4"/>
  <c r="N3129" i="4"/>
  <c r="M3129" i="4"/>
  <c r="L3129" i="4"/>
  <c r="K3129" i="4"/>
  <c r="J3129" i="4"/>
  <c r="T3129" i="4" s="1"/>
  <c r="I3129" i="4"/>
  <c r="S3129" i="4" s="1"/>
  <c r="H3129" i="4"/>
  <c r="G3129" i="4"/>
  <c r="F3129" i="4"/>
  <c r="Q3129" i="4" s="1"/>
  <c r="E3129" i="4"/>
  <c r="D3129" i="4"/>
  <c r="C3129" i="4"/>
  <c r="B3129" i="4"/>
  <c r="A3129" i="4"/>
  <c r="N3128" i="4"/>
  <c r="M3128" i="4"/>
  <c r="L3128" i="4"/>
  <c r="K3128" i="4"/>
  <c r="J3128" i="4"/>
  <c r="T3128" i="4" s="1"/>
  <c r="I3128" i="4"/>
  <c r="S3128" i="4" s="1"/>
  <c r="H3128" i="4"/>
  <c r="G3128" i="4"/>
  <c r="F3128" i="4"/>
  <c r="Q3128" i="4" s="1"/>
  <c r="E3128" i="4"/>
  <c r="P3128" i="4" s="1"/>
  <c r="D3128" i="4"/>
  <c r="C3128" i="4"/>
  <c r="B3128" i="4"/>
  <c r="O3128" i="4" s="1"/>
  <c r="A3128" i="4"/>
  <c r="N3127" i="4"/>
  <c r="M3127" i="4"/>
  <c r="L3127" i="4"/>
  <c r="K3127" i="4"/>
  <c r="J3127" i="4"/>
  <c r="W3127" i="4" s="1"/>
  <c r="I3127" i="4"/>
  <c r="S3127" i="4" s="1"/>
  <c r="H3127" i="4"/>
  <c r="G3127" i="4"/>
  <c r="F3127" i="4"/>
  <c r="Q3127" i="4" s="1"/>
  <c r="E3127" i="4"/>
  <c r="D3127" i="4"/>
  <c r="C3127" i="4"/>
  <c r="B3127" i="4"/>
  <c r="A3127" i="4"/>
  <c r="N3126" i="4"/>
  <c r="M3126" i="4"/>
  <c r="L3126" i="4"/>
  <c r="K3126" i="4"/>
  <c r="J3126" i="4"/>
  <c r="I3126" i="4"/>
  <c r="S3126" i="4" s="1"/>
  <c r="H3126" i="4"/>
  <c r="G3126" i="4"/>
  <c r="F3126" i="4"/>
  <c r="Q3126" i="4" s="1"/>
  <c r="E3126" i="4"/>
  <c r="D3126" i="4"/>
  <c r="C3126" i="4"/>
  <c r="B3126" i="4"/>
  <c r="O3126" i="4" s="1"/>
  <c r="A3126" i="4"/>
  <c r="N3125" i="4"/>
  <c r="M3125" i="4"/>
  <c r="L3125" i="4"/>
  <c r="K3125" i="4"/>
  <c r="J3125" i="4"/>
  <c r="W3125" i="4" s="1"/>
  <c r="I3125" i="4"/>
  <c r="S3125" i="4" s="1"/>
  <c r="H3125" i="4"/>
  <c r="G3125" i="4"/>
  <c r="F3125" i="4"/>
  <c r="Q3125" i="4" s="1"/>
  <c r="E3125" i="4"/>
  <c r="P3125" i="4" s="1"/>
  <c r="D3125" i="4"/>
  <c r="C3125" i="4"/>
  <c r="B3125" i="4"/>
  <c r="A3125" i="4"/>
  <c r="Q3124" i="4"/>
  <c r="N3124" i="4"/>
  <c r="M3124" i="4"/>
  <c r="L3124" i="4"/>
  <c r="K3124" i="4"/>
  <c r="J3124" i="4"/>
  <c r="T3124" i="4" s="1"/>
  <c r="I3124" i="4"/>
  <c r="S3124" i="4" s="1"/>
  <c r="H3124" i="4"/>
  <c r="G3124" i="4"/>
  <c r="F3124" i="4"/>
  <c r="E3124" i="4"/>
  <c r="D3124" i="4"/>
  <c r="C3124" i="4"/>
  <c r="B3124" i="4"/>
  <c r="O3124" i="4" s="1"/>
  <c r="A3124" i="4"/>
  <c r="T3123" i="4"/>
  <c r="N3123" i="4"/>
  <c r="M3123" i="4"/>
  <c r="L3123" i="4"/>
  <c r="K3123" i="4"/>
  <c r="J3123" i="4"/>
  <c r="I3123" i="4"/>
  <c r="S3123" i="4" s="1"/>
  <c r="H3123" i="4"/>
  <c r="G3123" i="4"/>
  <c r="F3123" i="4"/>
  <c r="Q3123" i="4" s="1"/>
  <c r="E3123" i="4"/>
  <c r="R3123" i="4" s="1"/>
  <c r="D3123" i="4"/>
  <c r="C3123" i="4"/>
  <c r="B3123" i="4"/>
  <c r="O3123" i="4" s="1"/>
  <c r="A3123" i="4"/>
  <c r="T3122" i="4"/>
  <c r="O3122" i="4"/>
  <c r="N3122" i="4"/>
  <c r="M3122" i="4"/>
  <c r="L3122" i="4"/>
  <c r="K3122" i="4"/>
  <c r="J3122" i="4"/>
  <c r="I3122" i="4"/>
  <c r="S3122" i="4" s="1"/>
  <c r="H3122" i="4"/>
  <c r="G3122" i="4"/>
  <c r="F3122" i="4"/>
  <c r="E3122" i="4"/>
  <c r="D3122" i="4"/>
  <c r="C3122" i="4"/>
  <c r="B3122" i="4"/>
  <c r="A3122" i="4"/>
  <c r="P3121" i="4"/>
  <c r="N3121" i="4"/>
  <c r="M3121" i="4"/>
  <c r="L3121" i="4"/>
  <c r="K3121" i="4"/>
  <c r="J3121" i="4"/>
  <c r="T3121" i="4" s="1"/>
  <c r="I3121" i="4"/>
  <c r="S3121" i="4" s="1"/>
  <c r="H3121" i="4"/>
  <c r="G3121" i="4"/>
  <c r="F3121" i="4"/>
  <c r="Q3121" i="4" s="1"/>
  <c r="E3121" i="4"/>
  <c r="D3121" i="4"/>
  <c r="C3121" i="4"/>
  <c r="B3121" i="4"/>
  <c r="A3121" i="4"/>
  <c r="N3120" i="4"/>
  <c r="M3120" i="4"/>
  <c r="L3120" i="4"/>
  <c r="K3120" i="4"/>
  <c r="J3120" i="4"/>
  <c r="T3120" i="4" s="1"/>
  <c r="I3120" i="4"/>
  <c r="H3120" i="4"/>
  <c r="G3120" i="4"/>
  <c r="F3120" i="4"/>
  <c r="Q3120" i="4" s="1"/>
  <c r="E3120" i="4"/>
  <c r="P3120" i="4" s="1"/>
  <c r="D3120" i="4"/>
  <c r="C3120" i="4"/>
  <c r="B3120" i="4"/>
  <c r="O3120" i="4" s="1"/>
  <c r="A3120" i="4"/>
  <c r="N3119" i="4"/>
  <c r="M3119" i="4"/>
  <c r="L3119" i="4"/>
  <c r="K3119" i="4"/>
  <c r="J3119" i="4"/>
  <c r="I3119" i="4"/>
  <c r="S3119" i="4" s="1"/>
  <c r="H3119" i="4"/>
  <c r="G3119" i="4"/>
  <c r="F3119" i="4"/>
  <c r="Q3119" i="4" s="1"/>
  <c r="E3119" i="4"/>
  <c r="R3119" i="4" s="1"/>
  <c r="D3119" i="4"/>
  <c r="C3119" i="4"/>
  <c r="B3119" i="4"/>
  <c r="A3119" i="4"/>
  <c r="N3118" i="4"/>
  <c r="M3118" i="4"/>
  <c r="L3118" i="4"/>
  <c r="K3118" i="4"/>
  <c r="J3118" i="4"/>
  <c r="I3118" i="4"/>
  <c r="S3118" i="4" s="1"/>
  <c r="H3118" i="4"/>
  <c r="G3118" i="4"/>
  <c r="F3118" i="4"/>
  <c r="Q3118" i="4" s="1"/>
  <c r="E3118" i="4"/>
  <c r="D3118" i="4"/>
  <c r="C3118" i="4"/>
  <c r="B3118" i="4"/>
  <c r="O3118" i="4" s="1"/>
  <c r="A3118" i="4"/>
  <c r="N3117" i="4"/>
  <c r="M3117" i="4"/>
  <c r="L3117" i="4"/>
  <c r="K3117" i="4"/>
  <c r="J3117" i="4"/>
  <c r="I3117" i="4"/>
  <c r="S3117" i="4" s="1"/>
  <c r="H3117" i="4"/>
  <c r="G3117" i="4"/>
  <c r="F3117" i="4"/>
  <c r="Q3117" i="4" s="1"/>
  <c r="E3117" i="4"/>
  <c r="P3117" i="4" s="1"/>
  <c r="D3117" i="4"/>
  <c r="C3117" i="4"/>
  <c r="B3117" i="4"/>
  <c r="A3117" i="4"/>
  <c r="N3116" i="4"/>
  <c r="M3116" i="4"/>
  <c r="L3116" i="4"/>
  <c r="K3116" i="4"/>
  <c r="J3116" i="4"/>
  <c r="W3116" i="4" s="1"/>
  <c r="I3116" i="4"/>
  <c r="S3116" i="4" s="1"/>
  <c r="H3116" i="4"/>
  <c r="G3116" i="4"/>
  <c r="F3116" i="4"/>
  <c r="Q3116" i="4" s="1"/>
  <c r="E3116" i="4"/>
  <c r="D3116" i="4"/>
  <c r="C3116" i="4"/>
  <c r="B3116" i="4"/>
  <c r="O3116" i="4" s="1"/>
  <c r="A3116" i="4"/>
  <c r="N3115" i="4"/>
  <c r="M3115" i="4"/>
  <c r="L3115" i="4"/>
  <c r="K3115" i="4"/>
  <c r="J3115" i="4"/>
  <c r="T3115" i="4" s="1"/>
  <c r="I3115" i="4"/>
  <c r="S3115" i="4" s="1"/>
  <c r="H3115" i="4"/>
  <c r="G3115" i="4"/>
  <c r="F3115" i="4"/>
  <c r="Q3115" i="4" s="1"/>
  <c r="E3115" i="4"/>
  <c r="R3115" i="4" s="1"/>
  <c r="D3115" i="4"/>
  <c r="C3115" i="4"/>
  <c r="B3115" i="4"/>
  <c r="O3115" i="4" s="1"/>
  <c r="A3115" i="4"/>
  <c r="Y3115" i="4" s="1"/>
  <c r="N3114" i="4"/>
  <c r="M3114" i="4"/>
  <c r="L3114" i="4"/>
  <c r="K3114" i="4"/>
  <c r="J3114" i="4"/>
  <c r="T3114" i="4" s="1"/>
  <c r="I3114" i="4"/>
  <c r="S3114" i="4" s="1"/>
  <c r="H3114" i="4"/>
  <c r="G3114" i="4"/>
  <c r="F3114" i="4"/>
  <c r="E3114" i="4"/>
  <c r="D3114" i="4"/>
  <c r="C3114" i="4"/>
  <c r="B3114" i="4"/>
  <c r="O3114" i="4" s="1"/>
  <c r="A3114" i="4"/>
  <c r="P3113" i="4"/>
  <c r="N3113" i="4"/>
  <c r="M3113" i="4"/>
  <c r="L3113" i="4"/>
  <c r="K3113" i="4"/>
  <c r="J3113" i="4"/>
  <c r="T3113" i="4" s="1"/>
  <c r="I3113" i="4"/>
  <c r="S3113" i="4" s="1"/>
  <c r="H3113" i="4"/>
  <c r="G3113" i="4"/>
  <c r="F3113" i="4"/>
  <c r="Q3113" i="4" s="1"/>
  <c r="E3113" i="4"/>
  <c r="D3113" i="4"/>
  <c r="C3113" i="4"/>
  <c r="B3113" i="4"/>
  <c r="A3113" i="4"/>
  <c r="N3112" i="4"/>
  <c r="M3112" i="4"/>
  <c r="L3112" i="4"/>
  <c r="K3112" i="4"/>
  <c r="J3112" i="4"/>
  <c r="T3112" i="4" s="1"/>
  <c r="I3112" i="4"/>
  <c r="S3112" i="4" s="1"/>
  <c r="H3112" i="4"/>
  <c r="G3112" i="4"/>
  <c r="F3112" i="4"/>
  <c r="Q3112" i="4" s="1"/>
  <c r="E3112" i="4"/>
  <c r="P3112" i="4" s="1"/>
  <c r="D3112" i="4"/>
  <c r="C3112" i="4"/>
  <c r="B3112" i="4"/>
  <c r="O3112" i="4" s="1"/>
  <c r="A3112" i="4"/>
  <c r="N3111" i="4"/>
  <c r="M3111" i="4"/>
  <c r="L3111" i="4"/>
  <c r="K3111" i="4"/>
  <c r="J3111" i="4"/>
  <c r="W3111" i="4" s="1"/>
  <c r="I3111" i="4"/>
  <c r="S3111" i="4" s="1"/>
  <c r="H3111" i="4"/>
  <c r="G3111" i="4"/>
  <c r="F3111" i="4"/>
  <c r="Q3111" i="4" s="1"/>
  <c r="E3111" i="4"/>
  <c r="P3111" i="4" s="1"/>
  <c r="D3111" i="4"/>
  <c r="C3111" i="4"/>
  <c r="B3111" i="4"/>
  <c r="A3111" i="4"/>
  <c r="N3110" i="4"/>
  <c r="M3110" i="4"/>
  <c r="L3110" i="4"/>
  <c r="K3110" i="4"/>
  <c r="J3110" i="4"/>
  <c r="I3110" i="4"/>
  <c r="S3110" i="4" s="1"/>
  <c r="H3110" i="4"/>
  <c r="G3110" i="4"/>
  <c r="F3110" i="4"/>
  <c r="Q3110" i="4" s="1"/>
  <c r="E3110" i="4"/>
  <c r="D3110" i="4"/>
  <c r="C3110" i="4"/>
  <c r="B3110" i="4"/>
  <c r="O3110" i="4" s="1"/>
  <c r="A3110" i="4"/>
  <c r="N3109" i="4"/>
  <c r="M3109" i="4"/>
  <c r="L3109" i="4"/>
  <c r="K3109" i="4"/>
  <c r="J3109" i="4"/>
  <c r="W3109" i="4" s="1"/>
  <c r="I3109" i="4"/>
  <c r="S3109" i="4" s="1"/>
  <c r="H3109" i="4"/>
  <c r="G3109" i="4"/>
  <c r="F3109" i="4"/>
  <c r="Q3109" i="4" s="1"/>
  <c r="E3109" i="4"/>
  <c r="P3109" i="4" s="1"/>
  <c r="D3109" i="4"/>
  <c r="C3109" i="4"/>
  <c r="B3109" i="4"/>
  <c r="A3109" i="4"/>
  <c r="N3108" i="4"/>
  <c r="M3108" i="4"/>
  <c r="L3108" i="4"/>
  <c r="K3108" i="4"/>
  <c r="J3108" i="4"/>
  <c r="T3108" i="4" s="1"/>
  <c r="I3108" i="4"/>
  <c r="S3108" i="4" s="1"/>
  <c r="H3108" i="4"/>
  <c r="G3108" i="4"/>
  <c r="F3108" i="4"/>
  <c r="Q3108" i="4" s="1"/>
  <c r="E3108" i="4"/>
  <c r="D3108" i="4"/>
  <c r="C3108" i="4"/>
  <c r="B3108" i="4"/>
  <c r="O3108" i="4" s="1"/>
  <c r="A3108" i="4"/>
  <c r="N3107" i="4"/>
  <c r="M3107" i="4"/>
  <c r="L3107" i="4"/>
  <c r="K3107" i="4"/>
  <c r="J3107" i="4"/>
  <c r="I3107" i="4"/>
  <c r="S3107" i="4" s="1"/>
  <c r="H3107" i="4"/>
  <c r="G3107" i="4"/>
  <c r="F3107" i="4"/>
  <c r="Q3107" i="4" s="1"/>
  <c r="E3107" i="4"/>
  <c r="D3107" i="4"/>
  <c r="C3107" i="4"/>
  <c r="B3107" i="4"/>
  <c r="O3107" i="4" s="1"/>
  <c r="A3107" i="4"/>
  <c r="N3106" i="4"/>
  <c r="M3106" i="4"/>
  <c r="L3106" i="4"/>
  <c r="K3106" i="4"/>
  <c r="J3106" i="4"/>
  <c r="T3106" i="4" s="1"/>
  <c r="I3106" i="4"/>
  <c r="H3106" i="4"/>
  <c r="G3106" i="4"/>
  <c r="F3106" i="4"/>
  <c r="Q3106" i="4" s="1"/>
  <c r="E3106" i="4"/>
  <c r="D3106" i="4"/>
  <c r="C3106" i="4"/>
  <c r="B3106" i="4"/>
  <c r="O3106" i="4" s="1"/>
  <c r="A3106" i="4"/>
  <c r="P3105" i="4"/>
  <c r="N3105" i="4"/>
  <c r="M3105" i="4"/>
  <c r="L3105" i="4"/>
  <c r="K3105" i="4"/>
  <c r="J3105" i="4"/>
  <c r="I3105" i="4"/>
  <c r="S3105" i="4" s="1"/>
  <c r="H3105" i="4"/>
  <c r="G3105" i="4"/>
  <c r="F3105" i="4"/>
  <c r="E3105" i="4"/>
  <c r="D3105" i="4"/>
  <c r="C3105" i="4"/>
  <c r="B3105" i="4"/>
  <c r="O3105" i="4" s="1"/>
  <c r="A3105" i="4"/>
  <c r="Q3104" i="4"/>
  <c r="O3104" i="4"/>
  <c r="N3104" i="4"/>
  <c r="M3104" i="4"/>
  <c r="L3104" i="4"/>
  <c r="K3104" i="4"/>
  <c r="J3104" i="4"/>
  <c r="T3104" i="4" s="1"/>
  <c r="I3104" i="4"/>
  <c r="S3104" i="4" s="1"/>
  <c r="H3104" i="4"/>
  <c r="G3104" i="4"/>
  <c r="F3104" i="4"/>
  <c r="E3104" i="4"/>
  <c r="R3104" i="4" s="1"/>
  <c r="D3104" i="4"/>
  <c r="C3104" i="4"/>
  <c r="B3104" i="4"/>
  <c r="A3104" i="4"/>
  <c r="R3103" i="4"/>
  <c r="Q3103" i="4"/>
  <c r="N3103" i="4"/>
  <c r="M3103" i="4"/>
  <c r="L3103" i="4"/>
  <c r="K3103" i="4"/>
  <c r="J3103" i="4"/>
  <c r="I3103" i="4"/>
  <c r="S3103" i="4" s="1"/>
  <c r="H3103" i="4"/>
  <c r="G3103" i="4"/>
  <c r="F3103" i="4"/>
  <c r="E3103" i="4"/>
  <c r="P3103" i="4" s="1"/>
  <c r="D3103" i="4"/>
  <c r="C3103" i="4"/>
  <c r="B3103" i="4"/>
  <c r="A3103" i="4"/>
  <c r="N3102" i="4"/>
  <c r="M3102" i="4"/>
  <c r="L3102" i="4"/>
  <c r="K3102" i="4"/>
  <c r="J3102" i="4"/>
  <c r="T3102" i="4" s="1"/>
  <c r="I3102" i="4"/>
  <c r="S3102" i="4" s="1"/>
  <c r="H3102" i="4"/>
  <c r="G3102" i="4"/>
  <c r="F3102" i="4"/>
  <c r="Q3102" i="4" s="1"/>
  <c r="E3102" i="4"/>
  <c r="P3102" i="4" s="1"/>
  <c r="D3102" i="4"/>
  <c r="C3102" i="4"/>
  <c r="B3102" i="4"/>
  <c r="A3102" i="4"/>
  <c r="N3101" i="4"/>
  <c r="M3101" i="4"/>
  <c r="L3101" i="4"/>
  <c r="K3101" i="4"/>
  <c r="J3101" i="4"/>
  <c r="I3101" i="4"/>
  <c r="S3101" i="4" s="1"/>
  <c r="H3101" i="4"/>
  <c r="G3101" i="4"/>
  <c r="F3101" i="4"/>
  <c r="Q3101" i="4" s="1"/>
  <c r="E3101" i="4"/>
  <c r="P3101" i="4" s="1"/>
  <c r="D3101" i="4"/>
  <c r="C3101" i="4"/>
  <c r="B3101" i="4"/>
  <c r="A3101" i="4"/>
  <c r="N3100" i="4"/>
  <c r="M3100" i="4"/>
  <c r="L3100" i="4"/>
  <c r="K3100" i="4"/>
  <c r="J3100" i="4"/>
  <c r="T3100" i="4" s="1"/>
  <c r="I3100" i="4"/>
  <c r="H3100" i="4"/>
  <c r="G3100" i="4"/>
  <c r="F3100" i="4"/>
  <c r="Q3100" i="4" s="1"/>
  <c r="E3100" i="4"/>
  <c r="D3100" i="4"/>
  <c r="C3100" i="4"/>
  <c r="B3100" i="4"/>
  <c r="O3100" i="4" s="1"/>
  <c r="A3100" i="4"/>
  <c r="N3099" i="4"/>
  <c r="M3099" i="4"/>
  <c r="L3099" i="4"/>
  <c r="K3099" i="4"/>
  <c r="J3099" i="4"/>
  <c r="I3099" i="4"/>
  <c r="S3099" i="4" s="1"/>
  <c r="H3099" i="4"/>
  <c r="G3099" i="4"/>
  <c r="F3099" i="4"/>
  <c r="Q3099" i="4" s="1"/>
  <c r="E3099" i="4"/>
  <c r="D3099" i="4"/>
  <c r="C3099" i="4"/>
  <c r="B3099" i="4"/>
  <c r="A3099" i="4"/>
  <c r="O3098" i="4"/>
  <c r="N3098" i="4"/>
  <c r="M3098" i="4"/>
  <c r="L3098" i="4"/>
  <c r="K3098" i="4"/>
  <c r="J3098" i="4"/>
  <c r="T3098" i="4" s="1"/>
  <c r="I3098" i="4"/>
  <c r="H3098" i="4"/>
  <c r="G3098" i="4"/>
  <c r="F3098" i="4"/>
  <c r="Q3098" i="4" s="1"/>
  <c r="E3098" i="4"/>
  <c r="D3098" i="4"/>
  <c r="C3098" i="4"/>
  <c r="B3098" i="4"/>
  <c r="A3098" i="4"/>
  <c r="N3097" i="4"/>
  <c r="M3097" i="4"/>
  <c r="L3097" i="4"/>
  <c r="K3097" i="4"/>
  <c r="J3097" i="4"/>
  <c r="I3097" i="4"/>
  <c r="S3097" i="4" s="1"/>
  <c r="H3097" i="4"/>
  <c r="G3097" i="4"/>
  <c r="F3097" i="4"/>
  <c r="Q3097" i="4" s="1"/>
  <c r="E3097" i="4"/>
  <c r="P3097" i="4" s="1"/>
  <c r="D3097" i="4"/>
  <c r="C3097" i="4"/>
  <c r="B3097" i="4"/>
  <c r="O3097" i="4" s="1"/>
  <c r="A3097" i="4"/>
  <c r="N3096" i="4"/>
  <c r="M3096" i="4"/>
  <c r="L3096" i="4"/>
  <c r="K3096" i="4"/>
  <c r="J3096" i="4"/>
  <c r="I3096" i="4"/>
  <c r="S3096" i="4" s="1"/>
  <c r="H3096" i="4"/>
  <c r="G3096" i="4"/>
  <c r="F3096" i="4"/>
  <c r="Q3096" i="4" s="1"/>
  <c r="E3096" i="4"/>
  <c r="D3096" i="4"/>
  <c r="C3096" i="4"/>
  <c r="B3096" i="4"/>
  <c r="O3096" i="4" s="1"/>
  <c r="A3096" i="4"/>
  <c r="N3095" i="4"/>
  <c r="M3095" i="4"/>
  <c r="L3095" i="4"/>
  <c r="K3095" i="4"/>
  <c r="J3095" i="4"/>
  <c r="I3095" i="4"/>
  <c r="S3095" i="4" s="1"/>
  <c r="H3095" i="4"/>
  <c r="G3095" i="4"/>
  <c r="F3095" i="4"/>
  <c r="Q3095" i="4" s="1"/>
  <c r="E3095" i="4"/>
  <c r="P3095" i="4" s="1"/>
  <c r="D3095" i="4"/>
  <c r="C3095" i="4"/>
  <c r="B3095" i="4"/>
  <c r="A3095" i="4"/>
  <c r="N3094" i="4"/>
  <c r="M3094" i="4"/>
  <c r="L3094" i="4"/>
  <c r="K3094" i="4"/>
  <c r="J3094" i="4"/>
  <c r="T3094" i="4" s="1"/>
  <c r="I3094" i="4"/>
  <c r="S3094" i="4" s="1"/>
  <c r="H3094" i="4"/>
  <c r="G3094" i="4"/>
  <c r="F3094" i="4"/>
  <c r="Q3094" i="4" s="1"/>
  <c r="E3094" i="4"/>
  <c r="P3094" i="4" s="1"/>
  <c r="D3094" i="4"/>
  <c r="C3094" i="4"/>
  <c r="B3094" i="4"/>
  <c r="O3094" i="4" s="1"/>
  <c r="A3094" i="4"/>
  <c r="N3093" i="4"/>
  <c r="M3093" i="4"/>
  <c r="L3093" i="4"/>
  <c r="K3093" i="4"/>
  <c r="J3093" i="4"/>
  <c r="I3093" i="4"/>
  <c r="S3093" i="4" s="1"/>
  <c r="H3093" i="4"/>
  <c r="G3093" i="4"/>
  <c r="F3093" i="4"/>
  <c r="Q3093" i="4" s="1"/>
  <c r="E3093" i="4"/>
  <c r="P3093" i="4" s="1"/>
  <c r="D3093" i="4"/>
  <c r="C3093" i="4"/>
  <c r="B3093" i="4"/>
  <c r="A3093" i="4"/>
  <c r="T3092" i="4"/>
  <c r="Q3092" i="4"/>
  <c r="N3092" i="4"/>
  <c r="M3092" i="4"/>
  <c r="L3092" i="4"/>
  <c r="K3092" i="4"/>
  <c r="J3092" i="4"/>
  <c r="I3092" i="4"/>
  <c r="W3092" i="4" s="1"/>
  <c r="H3092" i="4"/>
  <c r="G3092" i="4"/>
  <c r="F3092" i="4"/>
  <c r="E3092" i="4"/>
  <c r="D3092" i="4"/>
  <c r="C3092" i="4"/>
  <c r="B3092" i="4"/>
  <c r="O3092" i="4" s="1"/>
  <c r="A3092" i="4"/>
  <c r="S3091" i="4"/>
  <c r="N3091" i="4"/>
  <c r="M3091" i="4"/>
  <c r="L3091" i="4"/>
  <c r="K3091" i="4"/>
  <c r="J3091" i="4"/>
  <c r="W3091" i="4" s="1"/>
  <c r="I3091" i="4"/>
  <c r="H3091" i="4"/>
  <c r="G3091" i="4"/>
  <c r="F3091" i="4"/>
  <c r="Q3091" i="4" s="1"/>
  <c r="E3091" i="4"/>
  <c r="D3091" i="4"/>
  <c r="C3091" i="4"/>
  <c r="B3091" i="4"/>
  <c r="O3091" i="4" s="1"/>
  <c r="A3091" i="4"/>
  <c r="N3090" i="4"/>
  <c r="M3090" i="4"/>
  <c r="L3090" i="4"/>
  <c r="K3090" i="4"/>
  <c r="J3090" i="4"/>
  <c r="T3090" i="4" s="1"/>
  <c r="I3090" i="4"/>
  <c r="S3090" i="4" s="1"/>
  <c r="H3090" i="4"/>
  <c r="G3090" i="4"/>
  <c r="F3090" i="4"/>
  <c r="Q3090" i="4" s="1"/>
  <c r="E3090" i="4"/>
  <c r="D3090" i="4"/>
  <c r="C3090" i="4"/>
  <c r="B3090" i="4"/>
  <c r="O3090" i="4" s="1"/>
  <c r="A3090" i="4"/>
  <c r="N3089" i="4"/>
  <c r="M3089" i="4"/>
  <c r="L3089" i="4"/>
  <c r="K3089" i="4"/>
  <c r="J3089" i="4"/>
  <c r="I3089" i="4"/>
  <c r="S3089" i="4" s="1"/>
  <c r="H3089" i="4"/>
  <c r="G3089" i="4"/>
  <c r="F3089" i="4"/>
  <c r="Q3089" i="4" s="1"/>
  <c r="E3089" i="4"/>
  <c r="P3089" i="4" s="1"/>
  <c r="D3089" i="4"/>
  <c r="C3089" i="4"/>
  <c r="B3089" i="4"/>
  <c r="O3089" i="4" s="1"/>
  <c r="A3089" i="4"/>
  <c r="N3088" i="4"/>
  <c r="M3088" i="4"/>
  <c r="L3088" i="4"/>
  <c r="K3088" i="4"/>
  <c r="J3088" i="4"/>
  <c r="T3088" i="4" s="1"/>
  <c r="I3088" i="4"/>
  <c r="H3088" i="4"/>
  <c r="G3088" i="4"/>
  <c r="F3088" i="4"/>
  <c r="Q3088" i="4" s="1"/>
  <c r="E3088" i="4"/>
  <c r="D3088" i="4"/>
  <c r="C3088" i="4"/>
  <c r="B3088" i="4"/>
  <c r="O3088" i="4" s="1"/>
  <c r="A3088" i="4"/>
  <c r="N3087" i="4"/>
  <c r="M3087" i="4"/>
  <c r="L3087" i="4"/>
  <c r="K3087" i="4"/>
  <c r="J3087" i="4"/>
  <c r="W3087" i="4" s="1"/>
  <c r="I3087" i="4"/>
  <c r="S3087" i="4" s="1"/>
  <c r="H3087" i="4"/>
  <c r="G3087" i="4"/>
  <c r="F3087" i="4"/>
  <c r="R3087" i="4" s="1"/>
  <c r="E3087" i="4"/>
  <c r="P3087" i="4" s="1"/>
  <c r="D3087" i="4"/>
  <c r="C3087" i="4"/>
  <c r="B3087" i="4"/>
  <c r="A3087" i="4"/>
  <c r="Q3086" i="4"/>
  <c r="O3086" i="4"/>
  <c r="N3086" i="4"/>
  <c r="M3086" i="4"/>
  <c r="L3086" i="4"/>
  <c r="K3086" i="4"/>
  <c r="J3086" i="4"/>
  <c r="T3086" i="4" s="1"/>
  <c r="I3086" i="4"/>
  <c r="S3086" i="4" s="1"/>
  <c r="H3086" i="4"/>
  <c r="G3086" i="4"/>
  <c r="F3086" i="4"/>
  <c r="E3086" i="4"/>
  <c r="P3086" i="4" s="1"/>
  <c r="D3086" i="4"/>
  <c r="C3086" i="4"/>
  <c r="B3086" i="4"/>
  <c r="A3086" i="4"/>
  <c r="S3085" i="4"/>
  <c r="P3085" i="4"/>
  <c r="N3085" i="4"/>
  <c r="M3085" i="4"/>
  <c r="L3085" i="4"/>
  <c r="K3085" i="4"/>
  <c r="J3085" i="4"/>
  <c r="I3085" i="4"/>
  <c r="H3085" i="4"/>
  <c r="G3085" i="4"/>
  <c r="F3085" i="4"/>
  <c r="Q3085" i="4" s="1"/>
  <c r="E3085" i="4"/>
  <c r="D3085" i="4"/>
  <c r="C3085" i="4"/>
  <c r="B3085" i="4"/>
  <c r="A3085" i="4"/>
  <c r="Q3084" i="4"/>
  <c r="N3084" i="4"/>
  <c r="M3084" i="4"/>
  <c r="L3084" i="4"/>
  <c r="K3084" i="4"/>
  <c r="J3084" i="4"/>
  <c r="T3084" i="4" s="1"/>
  <c r="I3084" i="4"/>
  <c r="H3084" i="4"/>
  <c r="G3084" i="4"/>
  <c r="F3084" i="4"/>
  <c r="E3084" i="4"/>
  <c r="D3084" i="4"/>
  <c r="C3084" i="4"/>
  <c r="B3084" i="4"/>
  <c r="O3084" i="4" s="1"/>
  <c r="A3084" i="4"/>
  <c r="N3083" i="4"/>
  <c r="M3083" i="4"/>
  <c r="L3083" i="4"/>
  <c r="K3083" i="4"/>
  <c r="J3083" i="4"/>
  <c r="I3083" i="4"/>
  <c r="S3083" i="4" s="1"/>
  <c r="H3083" i="4"/>
  <c r="G3083" i="4"/>
  <c r="F3083" i="4"/>
  <c r="Q3083" i="4" s="1"/>
  <c r="E3083" i="4"/>
  <c r="D3083" i="4"/>
  <c r="C3083" i="4"/>
  <c r="B3083" i="4"/>
  <c r="O3083" i="4" s="1"/>
  <c r="A3083" i="4"/>
  <c r="T3082" i="4"/>
  <c r="O3082" i="4"/>
  <c r="N3082" i="4"/>
  <c r="M3082" i="4"/>
  <c r="L3082" i="4"/>
  <c r="K3082" i="4"/>
  <c r="J3082" i="4"/>
  <c r="I3082" i="4"/>
  <c r="S3082" i="4" s="1"/>
  <c r="H3082" i="4"/>
  <c r="G3082" i="4"/>
  <c r="F3082" i="4"/>
  <c r="Q3082" i="4" s="1"/>
  <c r="E3082" i="4"/>
  <c r="D3082" i="4"/>
  <c r="C3082" i="4"/>
  <c r="B3082" i="4"/>
  <c r="A3082" i="4"/>
  <c r="N3081" i="4"/>
  <c r="M3081" i="4"/>
  <c r="L3081" i="4"/>
  <c r="K3081" i="4"/>
  <c r="J3081" i="4"/>
  <c r="I3081" i="4"/>
  <c r="S3081" i="4" s="1"/>
  <c r="H3081" i="4"/>
  <c r="G3081" i="4"/>
  <c r="F3081" i="4"/>
  <c r="Q3081" i="4" s="1"/>
  <c r="E3081" i="4"/>
  <c r="P3081" i="4" s="1"/>
  <c r="D3081" i="4"/>
  <c r="C3081" i="4"/>
  <c r="B3081" i="4"/>
  <c r="A3081" i="4"/>
  <c r="P3080" i="4"/>
  <c r="N3080" i="4"/>
  <c r="M3080" i="4"/>
  <c r="L3080" i="4"/>
  <c r="K3080" i="4"/>
  <c r="J3080" i="4"/>
  <c r="T3080" i="4" s="1"/>
  <c r="I3080" i="4"/>
  <c r="H3080" i="4"/>
  <c r="G3080" i="4"/>
  <c r="F3080" i="4"/>
  <c r="E3080" i="4"/>
  <c r="D3080" i="4"/>
  <c r="C3080" i="4"/>
  <c r="B3080" i="4"/>
  <c r="O3080" i="4" s="1"/>
  <c r="A3080" i="4"/>
  <c r="N3079" i="4"/>
  <c r="M3079" i="4"/>
  <c r="L3079" i="4"/>
  <c r="K3079" i="4"/>
  <c r="J3079" i="4"/>
  <c r="T3079" i="4" s="1"/>
  <c r="I3079" i="4"/>
  <c r="S3079" i="4" s="1"/>
  <c r="H3079" i="4"/>
  <c r="G3079" i="4"/>
  <c r="F3079" i="4"/>
  <c r="R3079" i="4" s="1"/>
  <c r="E3079" i="4"/>
  <c r="P3079" i="4" s="1"/>
  <c r="D3079" i="4"/>
  <c r="C3079" i="4"/>
  <c r="B3079" i="4"/>
  <c r="O3079" i="4" s="1"/>
  <c r="A3079" i="4"/>
  <c r="N3078" i="4"/>
  <c r="M3078" i="4"/>
  <c r="L3078" i="4"/>
  <c r="K3078" i="4"/>
  <c r="J3078" i="4"/>
  <c r="T3078" i="4" s="1"/>
  <c r="I3078" i="4"/>
  <c r="S3078" i="4" s="1"/>
  <c r="H3078" i="4"/>
  <c r="G3078" i="4"/>
  <c r="F3078" i="4"/>
  <c r="Q3078" i="4" s="1"/>
  <c r="E3078" i="4"/>
  <c r="D3078" i="4"/>
  <c r="C3078" i="4"/>
  <c r="B3078" i="4"/>
  <c r="A3078" i="4"/>
  <c r="N3077" i="4"/>
  <c r="M3077" i="4"/>
  <c r="L3077" i="4"/>
  <c r="K3077" i="4"/>
  <c r="J3077" i="4"/>
  <c r="I3077" i="4"/>
  <c r="S3077" i="4" s="1"/>
  <c r="H3077" i="4"/>
  <c r="G3077" i="4"/>
  <c r="F3077" i="4"/>
  <c r="E3077" i="4"/>
  <c r="P3077" i="4" s="1"/>
  <c r="D3077" i="4"/>
  <c r="C3077" i="4"/>
  <c r="B3077" i="4"/>
  <c r="A3077" i="4"/>
  <c r="N3076" i="4"/>
  <c r="M3076" i="4"/>
  <c r="L3076" i="4"/>
  <c r="K3076" i="4"/>
  <c r="J3076" i="4"/>
  <c r="I3076" i="4"/>
  <c r="S3076" i="4" s="1"/>
  <c r="H3076" i="4"/>
  <c r="G3076" i="4"/>
  <c r="F3076" i="4"/>
  <c r="Q3076" i="4" s="1"/>
  <c r="E3076" i="4"/>
  <c r="D3076" i="4"/>
  <c r="C3076" i="4"/>
  <c r="B3076" i="4"/>
  <c r="O3076" i="4" s="1"/>
  <c r="A3076" i="4"/>
  <c r="N3075" i="4"/>
  <c r="M3075" i="4"/>
  <c r="L3075" i="4"/>
  <c r="K3075" i="4"/>
  <c r="J3075" i="4"/>
  <c r="W3075" i="4" s="1"/>
  <c r="I3075" i="4"/>
  <c r="S3075" i="4" s="1"/>
  <c r="H3075" i="4"/>
  <c r="G3075" i="4"/>
  <c r="F3075" i="4"/>
  <c r="Q3075" i="4" s="1"/>
  <c r="E3075" i="4"/>
  <c r="D3075" i="4"/>
  <c r="C3075" i="4"/>
  <c r="B3075" i="4"/>
  <c r="O3075" i="4" s="1"/>
  <c r="A3075" i="4"/>
  <c r="N3074" i="4"/>
  <c r="M3074" i="4"/>
  <c r="L3074" i="4"/>
  <c r="K3074" i="4"/>
  <c r="J3074" i="4"/>
  <c r="T3074" i="4" s="1"/>
  <c r="I3074" i="4"/>
  <c r="S3074" i="4" s="1"/>
  <c r="H3074" i="4"/>
  <c r="G3074" i="4"/>
  <c r="F3074" i="4"/>
  <c r="Q3074" i="4" s="1"/>
  <c r="E3074" i="4"/>
  <c r="D3074" i="4"/>
  <c r="C3074" i="4"/>
  <c r="B3074" i="4"/>
  <c r="O3074" i="4" s="1"/>
  <c r="A3074" i="4"/>
  <c r="R3073" i="4"/>
  <c r="N3073" i="4"/>
  <c r="M3073" i="4"/>
  <c r="L3073" i="4"/>
  <c r="K3073" i="4"/>
  <c r="J3073" i="4"/>
  <c r="I3073" i="4"/>
  <c r="S3073" i="4" s="1"/>
  <c r="H3073" i="4"/>
  <c r="G3073" i="4"/>
  <c r="F3073" i="4"/>
  <c r="Q3073" i="4" s="1"/>
  <c r="E3073" i="4"/>
  <c r="P3073" i="4" s="1"/>
  <c r="D3073" i="4"/>
  <c r="C3073" i="4"/>
  <c r="B3073" i="4"/>
  <c r="O3073" i="4" s="1"/>
  <c r="A3073" i="4"/>
  <c r="Q3072" i="4"/>
  <c r="P3072" i="4"/>
  <c r="N3072" i="4"/>
  <c r="M3072" i="4"/>
  <c r="L3072" i="4"/>
  <c r="K3072" i="4"/>
  <c r="J3072" i="4"/>
  <c r="T3072" i="4" s="1"/>
  <c r="I3072" i="4"/>
  <c r="H3072" i="4"/>
  <c r="G3072" i="4"/>
  <c r="F3072" i="4"/>
  <c r="E3072" i="4"/>
  <c r="D3072" i="4"/>
  <c r="C3072" i="4"/>
  <c r="B3072" i="4"/>
  <c r="O3072" i="4" s="1"/>
  <c r="A3072" i="4"/>
  <c r="R3071" i="4"/>
  <c r="P3071" i="4"/>
  <c r="N3071" i="4"/>
  <c r="M3071" i="4"/>
  <c r="L3071" i="4"/>
  <c r="K3071" i="4"/>
  <c r="J3071" i="4"/>
  <c r="I3071" i="4"/>
  <c r="S3071" i="4" s="1"/>
  <c r="H3071" i="4"/>
  <c r="G3071" i="4"/>
  <c r="F3071" i="4"/>
  <c r="Q3071" i="4" s="1"/>
  <c r="E3071" i="4"/>
  <c r="D3071" i="4"/>
  <c r="C3071" i="4"/>
  <c r="B3071" i="4"/>
  <c r="O3071" i="4" s="1"/>
  <c r="A3071" i="4"/>
  <c r="N3070" i="4"/>
  <c r="M3070" i="4"/>
  <c r="L3070" i="4"/>
  <c r="K3070" i="4"/>
  <c r="J3070" i="4"/>
  <c r="T3070" i="4" s="1"/>
  <c r="I3070" i="4"/>
  <c r="S3070" i="4" s="1"/>
  <c r="H3070" i="4"/>
  <c r="G3070" i="4"/>
  <c r="F3070" i="4"/>
  <c r="Q3070" i="4" s="1"/>
  <c r="E3070" i="4"/>
  <c r="D3070" i="4"/>
  <c r="C3070" i="4"/>
  <c r="B3070" i="4"/>
  <c r="A3070" i="4"/>
  <c r="N3069" i="4"/>
  <c r="M3069" i="4"/>
  <c r="L3069" i="4"/>
  <c r="K3069" i="4"/>
  <c r="J3069" i="4"/>
  <c r="T3069" i="4" s="1"/>
  <c r="I3069" i="4"/>
  <c r="S3069" i="4" s="1"/>
  <c r="H3069" i="4"/>
  <c r="G3069" i="4"/>
  <c r="F3069" i="4"/>
  <c r="E3069" i="4"/>
  <c r="P3069" i="4" s="1"/>
  <c r="D3069" i="4"/>
  <c r="C3069" i="4"/>
  <c r="B3069" i="4"/>
  <c r="A3069" i="4"/>
  <c r="N3068" i="4"/>
  <c r="M3068" i="4"/>
  <c r="L3068" i="4"/>
  <c r="K3068" i="4"/>
  <c r="J3068" i="4"/>
  <c r="I3068" i="4"/>
  <c r="S3068" i="4" s="1"/>
  <c r="H3068" i="4"/>
  <c r="G3068" i="4"/>
  <c r="F3068" i="4"/>
  <c r="Q3068" i="4" s="1"/>
  <c r="E3068" i="4"/>
  <c r="P3068" i="4" s="1"/>
  <c r="D3068" i="4"/>
  <c r="C3068" i="4"/>
  <c r="B3068" i="4"/>
  <c r="O3068" i="4" s="1"/>
  <c r="A3068" i="4"/>
  <c r="N3067" i="4"/>
  <c r="M3067" i="4"/>
  <c r="L3067" i="4"/>
  <c r="K3067" i="4"/>
  <c r="J3067" i="4"/>
  <c r="I3067" i="4"/>
  <c r="S3067" i="4" s="1"/>
  <c r="H3067" i="4"/>
  <c r="G3067" i="4"/>
  <c r="F3067" i="4"/>
  <c r="Q3067" i="4" s="1"/>
  <c r="E3067" i="4"/>
  <c r="P3067" i="4" s="1"/>
  <c r="D3067" i="4"/>
  <c r="C3067" i="4"/>
  <c r="B3067" i="4"/>
  <c r="O3067" i="4" s="1"/>
  <c r="A3067" i="4"/>
  <c r="O3066" i="4"/>
  <c r="N3066" i="4"/>
  <c r="M3066" i="4"/>
  <c r="L3066" i="4"/>
  <c r="K3066" i="4"/>
  <c r="J3066" i="4"/>
  <c r="T3066" i="4" s="1"/>
  <c r="I3066" i="4"/>
  <c r="S3066" i="4" s="1"/>
  <c r="H3066" i="4"/>
  <c r="G3066" i="4"/>
  <c r="F3066" i="4"/>
  <c r="Q3066" i="4" s="1"/>
  <c r="E3066" i="4"/>
  <c r="D3066" i="4"/>
  <c r="C3066" i="4"/>
  <c r="B3066" i="4"/>
  <c r="A3066" i="4"/>
  <c r="N3065" i="4"/>
  <c r="M3065" i="4"/>
  <c r="L3065" i="4"/>
  <c r="K3065" i="4"/>
  <c r="J3065" i="4"/>
  <c r="T3065" i="4" s="1"/>
  <c r="I3065" i="4"/>
  <c r="S3065" i="4" s="1"/>
  <c r="H3065" i="4"/>
  <c r="G3065" i="4"/>
  <c r="F3065" i="4"/>
  <c r="Q3065" i="4" s="1"/>
  <c r="E3065" i="4"/>
  <c r="D3065" i="4"/>
  <c r="C3065" i="4"/>
  <c r="B3065" i="4"/>
  <c r="O3065" i="4" s="1"/>
  <c r="A3065" i="4"/>
  <c r="N3064" i="4"/>
  <c r="M3064" i="4"/>
  <c r="L3064" i="4"/>
  <c r="K3064" i="4"/>
  <c r="J3064" i="4"/>
  <c r="T3064" i="4" s="1"/>
  <c r="I3064" i="4"/>
  <c r="S3064" i="4" s="1"/>
  <c r="H3064" i="4"/>
  <c r="G3064" i="4"/>
  <c r="F3064" i="4"/>
  <c r="Q3064" i="4" s="1"/>
  <c r="E3064" i="4"/>
  <c r="R3064" i="4" s="1"/>
  <c r="D3064" i="4"/>
  <c r="C3064" i="4"/>
  <c r="B3064" i="4"/>
  <c r="O3064" i="4" s="1"/>
  <c r="A3064" i="4"/>
  <c r="Q3063" i="4"/>
  <c r="N3063" i="4"/>
  <c r="M3063" i="4"/>
  <c r="L3063" i="4"/>
  <c r="K3063" i="4"/>
  <c r="J3063" i="4"/>
  <c r="I3063" i="4"/>
  <c r="S3063" i="4" s="1"/>
  <c r="H3063" i="4"/>
  <c r="G3063" i="4"/>
  <c r="F3063" i="4"/>
  <c r="E3063" i="4"/>
  <c r="P3063" i="4" s="1"/>
  <c r="D3063" i="4"/>
  <c r="C3063" i="4"/>
  <c r="B3063" i="4"/>
  <c r="A3063" i="4"/>
  <c r="P3062" i="4"/>
  <c r="N3062" i="4"/>
  <c r="M3062" i="4"/>
  <c r="L3062" i="4"/>
  <c r="K3062" i="4"/>
  <c r="J3062" i="4"/>
  <c r="T3062" i="4" s="1"/>
  <c r="I3062" i="4"/>
  <c r="S3062" i="4" s="1"/>
  <c r="H3062" i="4"/>
  <c r="G3062" i="4"/>
  <c r="F3062" i="4"/>
  <c r="E3062" i="4"/>
  <c r="D3062" i="4"/>
  <c r="C3062" i="4"/>
  <c r="B3062" i="4"/>
  <c r="O3062" i="4" s="1"/>
  <c r="A3062" i="4"/>
  <c r="P3061" i="4"/>
  <c r="N3061" i="4"/>
  <c r="M3061" i="4"/>
  <c r="L3061" i="4"/>
  <c r="K3061" i="4"/>
  <c r="J3061" i="4"/>
  <c r="T3061" i="4" s="1"/>
  <c r="I3061" i="4"/>
  <c r="S3061" i="4" s="1"/>
  <c r="H3061" i="4"/>
  <c r="G3061" i="4"/>
  <c r="F3061" i="4"/>
  <c r="R3061" i="4" s="1"/>
  <c r="E3061" i="4"/>
  <c r="D3061" i="4"/>
  <c r="C3061" i="4"/>
  <c r="B3061" i="4"/>
  <c r="A3061" i="4"/>
  <c r="T3060" i="4"/>
  <c r="Q3060" i="4"/>
  <c r="O3060" i="4"/>
  <c r="N3060" i="4"/>
  <c r="M3060" i="4"/>
  <c r="L3060" i="4"/>
  <c r="K3060" i="4"/>
  <c r="J3060" i="4"/>
  <c r="I3060" i="4"/>
  <c r="S3060" i="4" s="1"/>
  <c r="H3060" i="4"/>
  <c r="G3060" i="4"/>
  <c r="F3060" i="4"/>
  <c r="E3060" i="4"/>
  <c r="P3060" i="4" s="1"/>
  <c r="D3060" i="4"/>
  <c r="C3060" i="4"/>
  <c r="B3060" i="4"/>
  <c r="A3060" i="4"/>
  <c r="S3059" i="4"/>
  <c r="N3059" i="4"/>
  <c r="M3059" i="4"/>
  <c r="L3059" i="4"/>
  <c r="K3059" i="4"/>
  <c r="J3059" i="4"/>
  <c r="I3059" i="4"/>
  <c r="H3059" i="4"/>
  <c r="G3059" i="4"/>
  <c r="F3059" i="4"/>
  <c r="Q3059" i="4" s="1"/>
  <c r="E3059" i="4"/>
  <c r="D3059" i="4"/>
  <c r="C3059" i="4"/>
  <c r="B3059" i="4"/>
  <c r="O3059" i="4" s="1"/>
  <c r="A3059" i="4"/>
  <c r="T3058" i="4"/>
  <c r="Q3058" i="4"/>
  <c r="O3058" i="4"/>
  <c r="N3058" i="4"/>
  <c r="M3058" i="4"/>
  <c r="L3058" i="4"/>
  <c r="K3058" i="4"/>
  <c r="J3058" i="4"/>
  <c r="I3058" i="4"/>
  <c r="W3058" i="4" s="1"/>
  <c r="H3058" i="4"/>
  <c r="G3058" i="4"/>
  <c r="F3058" i="4"/>
  <c r="E3058" i="4"/>
  <c r="D3058" i="4"/>
  <c r="C3058" i="4"/>
  <c r="B3058" i="4"/>
  <c r="A3058" i="4"/>
  <c r="N3057" i="4"/>
  <c r="M3057" i="4"/>
  <c r="L3057" i="4"/>
  <c r="K3057" i="4"/>
  <c r="J3057" i="4"/>
  <c r="T3057" i="4" s="1"/>
  <c r="I3057" i="4"/>
  <c r="S3057" i="4" s="1"/>
  <c r="H3057" i="4"/>
  <c r="G3057" i="4"/>
  <c r="F3057" i="4"/>
  <c r="Q3057" i="4" s="1"/>
  <c r="E3057" i="4"/>
  <c r="D3057" i="4"/>
  <c r="C3057" i="4"/>
  <c r="B3057" i="4"/>
  <c r="O3057" i="4" s="1"/>
  <c r="A3057" i="4"/>
  <c r="N3056" i="4"/>
  <c r="M3056" i="4"/>
  <c r="L3056" i="4"/>
  <c r="K3056" i="4"/>
  <c r="J3056" i="4"/>
  <c r="T3056" i="4" s="1"/>
  <c r="I3056" i="4"/>
  <c r="S3056" i="4" s="1"/>
  <c r="H3056" i="4"/>
  <c r="G3056" i="4"/>
  <c r="F3056" i="4"/>
  <c r="Q3056" i="4" s="1"/>
  <c r="E3056" i="4"/>
  <c r="R3056" i="4" s="1"/>
  <c r="D3056" i="4"/>
  <c r="C3056" i="4"/>
  <c r="B3056" i="4"/>
  <c r="O3056" i="4" s="1"/>
  <c r="A3056" i="4"/>
  <c r="T3055" i="4"/>
  <c r="O3055" i="4"/>
  <c r="N3055" i="4"/>
  <c r="M3055" i="4"/>
  <c r="L3055" i="4"/>
  <c r="K3055" i="4"/>
  <c r="J3055" i="4"/>
  <c r="I3055" i="4"/>
  <c r="S3055" i="4" s="1"/>
  <c r="H3055" i="4"/>
  <c r="G3055" i="4"/>
  <c r="F3055" i="4"/>
  <c r="E3055" i="4"/>
  <c r="P3055" i="4" s="1"/>
  <c r="D3055" i="4"/>
  <c r="C3055" i="4"/>
  <c r="B3055" i="4"/>
  <c r="A3055" i="4"/>
  <c r="S3054" i="4"/>
  <c r="N3054" i="4"/>
  <c r="M3054" i="4"/>
  <c r="L3054" i="4"/>
  <c r="K3054" i="4"/>
  <c r="J3054" i="4"/>
  <c r="T3054" i="4" s="1"/>
  <c r="I3054" i="4"/>
  <c r="H3054" i="4"/>
  <c r="G3054" i="4"/>
  <c r="F3054" i="4"/>
  <c r="Q3054" i="4" s="1"/>
  <c r="E3054" i="4"/>
  <c r="P3054" i="4" s="1"/>
  <c r="D3054" i="4"/>
  <c r="C3054" i="4"/>
  <c r="B3054" i="4"/>
  <c r="A3054" i="4"/>
  <c r="P3053" i="4"/>
  <c r="N3053" i="4"/>
  <c r="M3053" i="4"/>
  <c r="L3053" i="4"/>
  <c r="K3053" i="4"/>
  <c r="J3053" i="4"/>
  <c r="T3053" i="4" s="1"/>
  <c r="I3053" i="4"/>
  <c r="S3053" i="4" s="1"/>
  <c r="H3053" i="4"/>
  <c r="G3053" i="4"/>
  <c r="F3053" i="4"/>
  <c r="Q3053" i="4" s="1"/>
  <c r="E3053" i="4"/>
  <c r="D3053" i="4"/>
  <c r="C3053" i="4"/>
  <c r="B3053" i="4"/>
  <c r="A3053" i="4"/>
  <c r="O3052" i="4"/>
  <c r="N3052" i="4"/>
  <c r="M3052" i="4"/>
  <c r="L3052" i="4"/>
  <c r="K3052" i="4"/>
  <c r="J3052" i="4"/>
  <c r="T3052" i="4" s="1"/>
  <c r="I3052" i="4"/>
  <c r="S3052" i="4" s="1"/>
  <c r="H3052" i="4"/>
  <c r="G3052" i="4"/>
  <c r="F3052" i="4"/>
  <c r="Q3052" i="4" s="1"/>
  <c r="E3052" i="4"/>
  <c r="P3052" i="4" s="1"/>
  <c r="D3052" i="4"/>
  <c r="C3052" i="4"/>
  <c r="B3052" i="4"/>
  <c r="A3052" i="4"/>
  <c r="N3051" i="4"/>
  <c r="M3051" i="4"/>
  <c r="L3051" i="4"/>
  <c r="K3051" i="4"/>
  <c r="J3051" i="4"/>
  <c r="I3051" i="4"/>
  <c r="S3051" i="4" s="1"/>
  <c r="H3051" i="4"/>
  <c r="G3051" i="4"/>
  <c r="F3051" i="4"/>
  <c r="Q3051" i="4" s="1"/>
  <c r="E3051" i="4"/>
  <c r="R3051" i="4" s="1"/>
  <c r="D3051" i="4"/>
  <c r="C3051" i="4"/>
  <c r="B3051" i="4"/>
  <c r="O3051" i="4" s="1"/>
  <c r="A3051" i="4"/>
  <c r="N3050" i="4"/>
  <c r="M3050" i="4"/>
  <c r="L3050" i="4"/>
  <c r="K3050" i="4"/>
  <c r="J3050" i="4"/>
  <c r="T3050" i="4" s="1"/>
  <c r="I3050" i="4"/>
  <c r="H3050" i="4"/>
  <c r="G3050" i="4"/>
  <c r="F3050" i="4"/>
  <c r="Q3050" i="4" s="1"/>
  <c r="E3050" i="4"/>
  <c r="D3050" i="4"/>
  <c r="C3050" i="4"/>
  <c r="B3050" i="4"/>
  <c r="O3050" i="4" s="1"/>
  <c r="A3050" i="4"/>
  <c r="N3049" i="4"/>
  <c r="M3049" i="4"/>
  <c r="L3049" i="4"/>
  <c r="K3049" i="4"/>
  <c r="J3049" i="4"/>
  <c r="I3049" i="4"/>
  <c r="S3049" i="4" s="1"/>
  <c r="H3049" i="4"/>
  <c r="G3049" i="4"/>
  <c r="F3049" i="4"/>
  <c r="Q3049" i="4" s="1"/>
  <c r="E3049" i="4"/>
  <c r="P3049" i="4" s="1"/>
  <c r="D3049" i="4"/>
  <c r="C3049" i="4"/>
  <c r="B3049" i="4"/>
  <c r="O3049" i="4" s="1"/>
  <c r="A3049" i="4"/>
  <c r="N3048" i="4"/>
  <c r="M3048" i="4"/>
  <c r="L3048" i="4"/>
  <c r="K3048" i="4"/>
  <c r="J3048" i="4"/>
  <c r="T3048" i="4" s="1"/>
  <c r="I3048" i="4"/>
  <c r="H3048" i="4"/>
  <c r="G3048" i="4"/>
  <c r="F3048" i="4"/>
  <c r="E3048" i="4"/>
  <c r="P3048" i="4" s="1"/>
  <c r="D3048" i="4"/>
  <c r="C3048" i="4"/>
  <c r="B3048" i="4"/>
  <c r="O3048" i="4" s="1"/>
  <c r="A3048" i="4"/>
  <c r="N3047" i="4"/>
  <c r="M3047" i="4"/>
  <c r="L3047" i="4"/>
  <c r="K3047" i="4"/>
  <c r="J3047" i="4"/>
  <c r="T3047" i="4" s="1"/>
  <c r="I3047" i="4"/>
  <c r="S3047" i="4" s="1"/>
  <c r="H3047" i="4"/>
  <c r="G3047" i="4"/>
  <c r="F3047" i="4"/>
  <c r="E3047" i="4"/>
  <c r="P3047" i="4" s="1"/>
  <c r="D3047" i="4"/>
  <c r="C3047" i="4"/>
  <c r="B3047" i="4"/>
  <c r="O3047" i="4" s="1"/>
  <c r="A3047" i="4"/>
  <c r="Q3046" i="4"/>
  <c r="N3046" i="4"/>
  <c r="M3046" i="4"/>
  <c r="L3046" i="4"/>
  <c r="K3046" i="4"/>
  <c r="J3046" i="4"/>
  <c r="T3046" i="4" s="1"/>
  <c r="I3046" i="4"/>
  <c r="S3046" i="4" s="1"/>
  <c r="H3046" i="4"/>
  <c r="G3046" i="4"/>
  <c r="F3046" i="4"/>
  <c r="E3046" i="4"/>
  <c r="D3046" i="4"/>
  <c r="C3046" i="4"/>
  <c r="B3046" i="4"/>
  <c r="O3046" i="4" s="1"/>
  <c r="A3046" i="4"/>
  <c r="N3045" i="4"/>
  <c r="M3045" i="4"/>
  <c r="L3045" i="4"/>
  <c r="K3045" i="4"/>
  <c r="J3045" i="4"/>
  <c r="I3045" i="4"/>
  <c r="S3045" i="4" s="1"/>
  <c r="H3045" i="4"/>
  <c r="G3045" i="4"/>
  <c r="F3045" i="4"/>
  <c r="E3045" i="4"/>
  <c r="P3045" i="4" s="1"/>
  <c r="D3045" i="4"/>
  <c r="C3045" i="4"/>
  <c r="B3045" i="4"/>
  <c r="A3045" i="4"/>
  <c r="N3044" i="4"/>
  <c r="M3044" i="4"/>
  <c r="L3044" i="4"/>
  <c r="K3044" i="4"/>
  <c r="J3044" i="4"/>
  <c r="T3044" i="4" s="1"/>
  <c r="I3044" i="4"/>
  <c r="S3044" i="4" s="1"/>
  <c r="H3044" i="4"/>
  <c r="G3044" i="4"/>
  <c r="F3044" i="4"/>
  <c r="Q3044" i="4" s="1"/>
  <c r="E3044" i="4"/>
  <c r="P3044" i="4" s="1"/>
  <c r="D3044" i="4"/>
  <c r="C3044" i="4"/>
  <c r="B3044" i="4"/>
  <c r="O3044" i="4" s="1"/>
  <c r="A3044" i="4"/>
  <c r="N3043" i="4"/>
  <c r="M3043" i="4"/>
  <c r="L3043" i="4"/>
  <c r="K3043" i="4"/>
  <c r="J3043" i="4"/>
  <c r="I3043" i="4"/>
  <c r="S3043" i="4" s="1"/>
  <c r="H3043" i="4"/>
  <c r="G3043" i="4"/>
  <c r="F3043" i="4"/>
  <c r="Q3043" i="4" s="1"/>
  <c r="E3043" i="4"/>
  <c r="D3043" i="4"/>
  <c r="C3043" i="4"/>
  <c r="B3043" i="4"/>
  <c r="O3043" i="4" s="1"/>
  <c r="A3043" i="4"/>
  <c r="N3042" i="4"/>
  <c r="M3042" i="4"/>
  <c r="L3042" i="4"/>
  <c r="K3042" i="4"/>
  <c r="J3042" i="4"/>
  <c r="T3042" i="4" s="1"/>
  <c r="I3042" i="4"/>
  <c r="S3042" i="4" s="1"/>
  <c r="H3042" i="4"/>
  <c r="G3042" i="4"/>
  <c r="F3042" i="4"/>
  <c r="Q3042" i="4" s="1"/>
  <c r="E3042" i="4"/>
  <c r="D3042" i="4"/>
  <c r="C3042" i="4"/>
  <c r="B3042" i="4"/>
  <c r="O3042" i="4" s="1"/>
  <c r="A3042" i="4"/>
  <c r="N3041" i="4"/>
  <c r="M3041" i="4"/>
  <c r="L3041" i="4"/>
  <c r="K3041" i="4"/>
  <c r="J3041" i="4"/>
  <c r="I3041" i="4"/>
  <c r="S3041" i="4" s="1"/>
  <c r="H3041" i="4"/>
  <c r="G3041" i="4"/>
  <c r="F3041" i="4"/>
  <c r="Q3041" i="4" s="1"/>
  <c r="E3041" i="4"/>
  <c r="P3041" i="4" s="1"/>
  <c r="D3041" i="4"/>
  <c r="C3041" i="4"/>
  <c r="B3041" i="4"/>
  <c r="O3041" i="4" s="1"/>
  <c r="A3041" i="4"/>
  <c r="P3040" i="4"/>
  <c r="N3040" i="4"/>
  <c r="M3040" i="4"/>
  <c r="L3040" i="4"/>
  <c r="K3040" i="4"/>
  <c r="J3040" i="4"/>
  <c r="T3040" i="4" s="1"/>
  <c r="I3040" i="4"/>
  <c r="H3040" i="4"/>
  <c r="G3040" i="4"/>
  <c r="F3040" i="4"/>
  <c r="Q3040" i="4" s="1"/>
  <c r="E3040" i="4"/>
  <c r="D3040" i="4"/>
  <c r="C3040" i="4"/>
  <c r="B3040" i="4"/>
  <c r="O3040" i="4" s="1"/>
  <c r="A3040" i="4"/>
  <c r="N3039" i="4"/>
  <c r="M3039" i="4"/>
  <c r="L3039" i="4"/>
  <c r="K3039" i="4"/>
  <c r="J3039" i="4"/>
  <c r="I3039" i="4"/>
  <c r="S3039" i="4" s="1"/>
  <c r="H3039" i="4"/>
  <c r="G3039" i="4"/>
  <c r="F3039" i="4"/>
  <c r="Q3039" i="4" s="1"/>
  <c r="E3039" i="4"/>
  <c r="P3039" i="4" s="1"/>
  <c r="D3039" i="4"/>
  <c r="C3039" i="4"/>
  <c r="B3039" i="4"/>
  <c r="O3039" i="4" s="1"/>
  <c r="A3039" i="4"/>
  <c r="Q3038" i="4"/>
  <c r="N3038" i="4"/>
  <c r="M3038" i="4"/>
  <c r="L3038" i="4"/>
  <c r="K3038" i="4"/>
  <c r="J3038" i="4"/>
  <c r="T3038" i="4" s="1"/>
  <c r="I3038" i="4"/>
  <c r="S3038" i="4" s="1"/>
  <c r="H3038" i="4"/>
  <c r="G3038" i="4"/>
  <c r="F3038" i="4"/>
  <c r="E3038" i="4"/>
  <c r="D3038" i="4"/>
  <c r="C3038" i="4"/>
  <c r="B3038" i="4"/>
  <c r="O3038" i="4" s="1"/>
  <c r="A3038" i="4"/>
  <c r="T3037" i="4"/>
  <c r="N3037" i="4"/>
  <c r="M3037" i="4"/>
  <c r="L3037" i="4"/>
  <c r="K3037" i="4"/>
  <c r="J3037" i="4"/>
  <c r="I3037" i="4"/>
  <c r="S3037" i="4" s="1"/>
  <c r="H3037" i="4"/>
  <c r="G3037" i="4"/>
  <c r="F3037" i="4"/>
  <c r="E3037" i="4"/>
  <c r="P3037" i="4" s="1"/>
  <c r="D3037" i="4"/>
  <c r="C3037" i="4"/>
  <c r="B3037" i="4"/>
  <c r="A3037" i="4"/>
  <c r="Q3036" i="4"/>
  <c r="N3036" i="4"/>
  <c r="M3036" i="4"/>
  <c r="L3036" i="4"/>
  <c r="K3036" i="4"/>
  <c r="J3036" i="4"/>
  <c r="I3036" i="4"/>
  <c r="S3036" i="4" s="1"/>
  <c r="H3036" i="4"/>
  <c r="G3036" i="4"/>
  <c r="F3036" i="4"/>
  <c r="E3036" i="4"/>
  <c r="P3036" i="4" s="1"/>
  <c r="D3036" i="4"/>
  <c r="C3036" i="4"/>
  <c r="B3036" i="4"/>
  <c r="O3036" i="4" s="1"/>
  <c r="A3036" i="4"/>
  <c r="S3035" i="4"/>
  <c r="N3035" i="4"/>
  <c r="M3035" i="4"/>
  <c r="L3035" i="4"/>
  <c r="K3035" i="4"/>
  <c r="J3035" i="4"/>
  <c r="I3035" i="4"/>
  <c r="H3035" i="4"/>
  <c r="G3035" i="4"/>
  <c r="F3035" i="4"/>
  <c r="Q3035" i="4" s="1"/>
  <c r="E3035" i="4"/>
  <c r="P3035" i="4" s="1"/>
  <c r="D3035" i="4"/>
  <c r="C3035" i="4"/>
  <c r="B3035" i="4"/>
  <c r="O3035" i="4" s="1"/>
  <c r="A3035" i="4"/>
  <c r="N3034" i="4"/>
  <c r="M3034" i="4"/>
  <c r="L3034" i="4"/>
  <c r="K3034" i="4"/>
  <c r="J3034" i="4"/>
  <c r="T3034" i="4" s="1"/>
  <c r="I3034" i="4"/>
  <c r="S3034" i="4" s="1"/>
  <c r="H3034" i="4"/>
  <c r="G3034" i="4"/>
  <c r="F3034" i="4"/>
  <c r="Q3034" i="4" s="1"/>
  <c r="E3034" i="4"/>
  <c r="D3034" i="4"/>
  <c r="C3034" i="4"/>
  <c r="B3034" i="4"/>
  <c r="O3034" i="4" s="1"/>
  <c r="A3034" i="4"/>
  <c r="N3033" i="4"/>
  <c r="M3033" i="4"/>
  <c r="L3033" i="4"/>
  <c r="K3033" i="4"/>
  <c r="J3033" i="4"/>
  <c r="T3033" i="4" s="1"/>
  <c r="I3033" i="4"/>
  <c r="S3033" i="4" s="1"/>
  <c r="H3033" i="4"/>
  <c r="G3033" i="4"/>
  <c r="F3033" i="4"/>
  <c r="E3033" i="4"/>
  <c r="P3033" i="4" s="1"/>
  <c r="D3033" i="4"/>
  <c r="C3033" i="4"/>
  <c r="B3033" i="4"/>
  <c r="O3033" i="4" s="1"/>
  <c r="A3033" i="4"/>
  <c r="N3032" i="4"/>
  <c r="M3032" i="4"/>
  <c r="L3032" i="4"/>
  <c r="K3032" i="4"/>
  <c r="J3032" i="4"/>
  <c r="T3032" i="4" s="1"/>
  <c r="I3032" i="4"/>
  <c r="S3032" i="4" s="1"/>
  <c r="H3032" i="4"/>
  <c r="G3032" i="4"/>
  <c r="F3032" i="4"/>
  <c r="E3032" i="4"/>
  <c r="P3032" i="4" s="1"/>
  <c r="D3032" i="4"/>
  <c r="C3032" i="4"/>
  <c r="B3032" i="4"/>
  <c r="A3032" i="4"/>
  <c r="N3031" i="4"/>
  <c r="M3031" i="4"/>
  <c r="L3031" i="4"/>
  <c r="K3031" i="4"/>
  <c r="J3031" i="4"/>
  <c r="T3031" i="4" s="1"/>
  <c r="I3031" i="4"/>
  <c r="S3031" i="4" s="1"/>
  <c r="H3031" i="4"/>
  <c r="G3031" i="4"/>
  <c r="F3031" i="4"/>
  <c r="R3031" i="4" s="1"/>
  <c r="E3031" i="4"/>
  <c r="P3031" i="4" s="1"/>
  <c r="D3031" i="4"/>
  <c r="C3031" i="4"/>
  <c r="B3031" i="4"/>
  <c r="O3031" i="4" s="1"/>
  <c r="A3031" i="4"/>
  <c r="N3030" i="4"/>
  <c r="M3030" i="4"/>
  <c r="L3030" i="4"/>
  <c r="K3030" i="4"/>
  <c r="J3030" i="4"/>
  <c r="T3030" i="4" s="1"/>
  <c r="I3030" i="4"/>
  <c r="S3030" i="4" s="1"/>
  <c r="H3030" i="4"/>
  <c r="G3030" i="4"/>
  <c r="F3030" i="4"/>
  <c r="Q3030" i="4" s="1"/>
  <c r="E3030" i="4"/>
  <c r="P3030" i="4" s="1"/>
  <c r="D3030" i="4"/>
  <c r="C3030" i="4"/>
  <c r="B3030" i="4"/>
  <c r="O3030" i="4" s="1"/>
  <c r="A3030" i="4"/>
  <c r="S3029" i="4"/>
  <c r="N3029" i="4"/>
  <c r="M3029" i="4"/>
  <c r="L3029" i="4"/>
  <c r="K3029" i="4"/>
  <c r="J3029" i="4"/>
  <c r="I3029" i="4"/>
  <c r="H3029" i="4"/>
  <c r="G3029" i="4"/>
  <c r="F3029" i="4"/>
  <c r="Q3029" i="4" s="1"/>
  <c r="E3029" i="4"/>
  <c r="D3029" i="4"/>
  <c r="C3029" i="4"/>
  <c r="B3029" i="4"/>
  <c r="O3029" i="4" s="1"/>
  <c r="A3029" i="4"/>
  <c r="N3028" i="4"/>
  <c r="M3028" i="4"/>
  <c r="L3028" i="4"/>
  <c r="K3028" i="4"/>
  <c r="J3028" i="4"/>
  <c r="T3028" i="4" s="1"/>
  <c r="I3028" i="4"/>
  <c r="S3028" i="4" s="1"/>
  <c r="H3028" i="4"/>
  <c r="G3028" i="4"/>
  <c r="F3028" i="4"/>
  <c r="Q3028" i="4" s="1"/>
  <c r="E3028" i="4"/>
  <c r="P3028" i="4" s="1"/>
  <c r="D3028" i="4"/>
  <c r="C3028" i="4"/>
  <c r="B3028" i="4"/>
  <c r="O3028" i="4" s="1"/>
  <c r="A3028" i="4"/>
  <c r="N3027" i="4"/>
  <c r="M3027" i="4"/>
  <c r="L3027" i="4"/>
  <c r="K3027" i="4"/>
  <c r="J3027" i="4"/>
  <c r="I3027" i="4"/>
  <c r="S3027" i="4" s="1"/>
  <c r="H3027" i="4"/>
  <c r="G3027" i="4"/>
  <c r="F3027" i="4"/>
  <c r="Q3027" i="4" s="1"/>
  <c r="E3027" i="4"/>
  <c r="D3027" i="4"/>
  <c r="C3027" i="4"/>
  <c r="B3027" i="4"/>
  <c r="O3027" i="4" s="1"/>
  <c r="A3027" i="4"/>
  <c r="N3026" i="4"/>
  <c r="M3026" i="4"/>
  <c r="L3026" i="4"/>
  <c r="K3026" i="4"/>
  <c r="J3026" i="4"/>
  <c r="I3026" i="4"/>
  <c r="S3026" i="4" s="1"/>
  <c r="H3026" i="4"/>
  <c r="G3026" i="4"/>
  <c r="F3026" i="4"/>
  <c r="Q3026" i="4" s="1"/>
  <c r="E3026" i="4"/>
  <c r="D3026" i="4"/>
  <c r="C3026" i="4"/>
  <c r="B3026" i="4"/>
  <c r="O3026" i="4" s="1"/>
  <c r="A3026" i="4"/>
  <c r="P3025" i="4"/>
  <c r="N3025" i="4"/>
  <c r="M3025" i="4"/>
  <c r="L3025" i="4"/>
  <c r="K3025" i="4"/>
  <c r="J3025" i="4"/>
  <c r="I3025" i="4"/>
  <c r="S3025" i="4" s="1"/>
  <c r="H3025" i="4"/>
  <c r="G3025" i="4"/>
  <c r="F3025" i="4"/>
  <c r="Q3025" i="4" s="1"/>
  <c r="E3025" i="4"/>
  <c r="D3025" i="4"/>
  <c r="C3025" i="4"/>
  <c r="B3025" i="4"/>
  <c r="O3025" i="4" s="1"/>
  <c r="A3025" i="4"/>
  <c r="P3024" i="4"/>
  <c r="O3024" i="4"/>
  <c r="N3024" i="4"/>
  <c r="M3024" i="4"/>
  <c r="L3024" i="4"/>
  <c r="K3024" i="4"/>
  <c r="J3024" i="4"/>
  <c r="I3024" i="4"/>
  <c r="S3024" i="4" s="1"/>
  <c r="H3024" i="4"/>
  <c r="G3024" i="4"/>
  <c r="F3024" i="4"/>
  <c r="Q3024" i="4" s="1"/>
  <c r="E3024" i="4"/>
  <c r="D3024" i="4"/>
  <c r="C3024" i="4"/>
  <c r="B3024" i="4"/>
  <c r="A3024" i="4"/>
  <c r="N3023" i="4"/>
  <c r="M3023" i="4"/>
  <c r="L3023" i="4"/>
  <c r="K3023" i="4"/>
  <c r="J3023" i="4"/>
  <c r="T3023" i="4" s="1"/>
  <c r="I3023" i="4"/>
  <c r="S3023" i="4" s="1"/>
  <c r="H3023" i="4"/>
  <c r="G3023" i="4"/>
  <c r="F3023" i="4"/>
  <c r="R3023" i="4" s="1"/>
  <c r="E3023" i="4"/>
  <c r="P3023" i="4" s="1"/>
  <c r="D3023" i="4"/>
  <c r="C3023" i="4"/>
  <c r="B3023" i="4"/>
  <c r="O3023" i="4" s="1"/>
  <c r="A3023" i="4"/>
  <c r="N3022" i="4"/>
  <c r="M3022" i="4"/>
  <c r="L3022" i="4"/>
  <c r="K3022" i="4"/>
  <c r="J3022" i="4"/>
  <c r="T3022" i="4" s="1"/>
  <c r="I3022" i="4"/>
  <c r="S3022" i="4" s="1"/>
  <c r="H3022" i="4"/>
  <c r="G3022" i="4"/>
  <c r="F3022" i="4"/>
  <c r="Q3022" i="4" s="1"/>
  <c r="E3022" i="4"/>
  <c r="D3022" i="4"/>
  <c r="C3022" i="4"/>
  <c r="B3022" i="4"/>
  <c r="O3022" i="4" s="1"/>
  <c r="A3022" i="4"/>
  <c r="N3021" i="4"/>
  <c r="M3021" i="4"/>
  <c r="L3021" i="4"/>
  <c r="K3021" i="4"/>
  <c r="J3021" i="4"/>
  <c r="I3021" i="4"/>
  <c r="S3021" i="4" s="1"/>
  <c r="H3021" i="4"/>
  <c r="G3021" i="4"/>
  <c r="F3021" i="4"/>
  <c r="Q3021" i="4" s="1"/>
  <c r="E3021" i="4"/>
  <c r="D3021" i="4"/>
  <c r="C3021" i="4"/>
  <c r="B3021" i="4"/>
  <c r="O3021" i="4" s="1"/>
  <c r="A3021" i="4"/>
  <c r="N3020" i="4"/>
  <c r="M3020" i="4"/>
  <c r="L3020" i="4"/>
  <c r="K3020" i="4"/>
  <c r="J3020" i="4"/>
  <c r="I3020" i="4"/>
  <c r="H3020" i="4"/>
  <c r="G3020" i="4"/>
  <c r="F3020" i="4"/>
  <c r="Q3020" i="4" s="1"/>
  <c r="E3020" i="4"/>
  <c r="P3020" i="4" s="1"/>
  <c r="D3020" i="4"/>
  <c r="C3020" i="4"/>
  <c r="B3020" i="4"/>
  <c r="O3020" i="4" s="1"/>
  <c r="A3020" i="4"/>
  <c r="N3019" i="4"/>
  <c r="M3019" i="4"/>
  <c r="L3019" i="4"/>
  <c r="K3019" i="4"/>
  <c r="J3019" i="4"/>
  <c r="W3019" i="4" s="1"/>
  <c r="I3019" i="4"/>
  <c r="S3019" i="4" s="1"/>
  <c r="H3019" i="4"/>
  <c r="G3019" i="4"/>
  <c r="F3019" i="4"/>
  <c r="Q3019" i="4" s="1"/>
  <c r="E3019" i="4"/>
  <c r="P3019" i="4" s="1"/>
  <c r="D3019" i="4"/>
  <c r="C3019" i="4"/>
  <c r="B3019" i="4"/>
  <c r="O3019" i="4" s="1"/>
  <c r="A3019" i="4"/>
  <c r="N3018" i="4"/>
  <c r="M3018" i="4"/>
  <c r="L3018" i="4"/>
  <c r="K3018" i="4"/>
  <c r="J3018" i="4"/>
  <c r="T3018" i="4" s="1"/>
  <c r="I3018" i="4"/>
  <c r="H3018" i="4"/>
  <c r="G3018" i="4"/>
  <c r="F3018" i="4"/>
  <c r="Q3018" i="4" s="1"/>
  <c r="E3018" i="4"/>
  <c r="P3018" i="4" s="1"/>
  <c r="D3018" i="4"/>
  <c r="C3018" i="4"/>
  <c r="B3018" i="4"/>
  <c r="O3018" i="4" s="1"/>
  <c r="A3018" i="4"/>
  <c r="T3017" i="4"/>
  <c r="Q3017" i="4"/>
  <c r="N3017" i="4"/>
  <c r="M3017" i="4"/>
  <c r="L3017" i="4"/>
  <c r="K3017" i="4"/>
  <c r="J3017" i="4"/>
  <c r="I3017" i="4"/>
  <c r="S3017" i="4" s="1"/>
  <c r="H3017" i="4"/>
  <c r="G3017" i="4"/>
  <c r="F3017" i="4"/>
  <c r="E3017" i="4"/>
  <c r="D3017" i="4"/>
  <c r="C3017" i="4"/>
  <c r="B3017" i="4"/>
  <c r="O3017" i="4" s="1"/>
  <c r="A3017" i="4"/>
  <c r="N3016" i="4"/>
  <c r="M3016" i="4"/>
  <c r="L3016" i="4"/>
  <c r="K3016" i="4"/>
  <c r="J3016" i="4"/>
  <c r="T3016" i="4" s="1"/>
  <c r="I3016" i="4"/>
  <c r="S3016" i="4" s="1"/>
  <c r="H3016" i="4"/>
  <c r="G3016" i="4"/>
  <c r="F3016" i="4"/>
  <c r="Q3016" i="4" s="1"/>
  <c r="E3016" i="4"/>
  <c r="D3016" i="4"/>
  <c r="C3016" i="4"/>
  <c r="B3016" i="4"/>
  <c r="O3016" i="4" s="1"/>
  <c r="A3016" i="4"/>
  <c r="S3015" i="4"/>
  <c r="P3015" i="4"/>
  <c r="N3015" i="4"/>
  <c r="M3015" i="4"/>
  <c r="L3015" i="4"/>
  <c r="K3015" i="4"/>
  <c r="J3015" i="4"/>
  <c r="I3015" i="4"/>
  <c r="H3015" i="4"/>
  <c r="G3015" i="4"/>
  <c r="F3015" i="4"/>
  <c r="Q3015" i="4" s="1"/>
  <c r="E3015" i="4"/>
  <c r="D3015" i="4"/>
  <c r="C3015" i="4"/>
  <c r="B3015" i="4"/>
  <c r="A3015" i="4"/>
  <c r="Q3014" i="4"/>
  <c r="P3014" i="4"/>
  <c r="N3014" i="4"/>
  <c r="M3014" i="4"/>
  <c r="L3014" i="4"/>
  <c r="K3014" i="4"/>
  <c r="J3014" i="4"/>
  <c r="I3014" i="4"/>
  <c r="S3014" i="4" s="1"/>
  <c r="H3014" i="4"/>
  <c r="G3014" i="4"/>
  <c r="F3014" i="4"/>
  <c r="E3014" i="4"/>
  <c r="D3014" i="4"/>
  <c r="C3014" i="4"/>
  <c r="B3014" i="4"/>
  <c r="O3014" i="4" s="1"/>
  <c r="A3014" i="4"/>
  <c r="Q3013" i="4"/>
  <c r="N3013" i="4"/>
  <c r="M3013" i="4"/>
  <c r="L3013" i="4"/>
  <c r="K3013" i="4"/>
  <c r="J3013" i="4"/>
  <c r="I3013" i="4"/>
  <c r="S3013" i="4" s="1"/>
  <c r="H3013" i="4"/>
  <c r="G3013" i="4"/>
  <c r="F3013" i="4"/>
  <c r="E3013" i="4"/>
  <c r="P3013" i="4" s="1"/>
  <c r="D3013" i="4"/>
  <c r="C3013" i="4"/>
  <c r="B3013" i="4"/>
  <c r="O3013" i="4" s="1"/>
  <c r="A3013" i="4"/>
  <c r="T3012" i="4"/>
  <c r="O3012" i="4"/>
  <c r="N3012" i="4"/>
  <c r="M3012" i="4"/>
  <c r="L3012" i="4"/>
  <c r="K3012" i="4"/>
  <c r="J3012" i="4"/>
  <c r="I3012" i="4"/>
  <c r="S3012" i="4" s="1"/>
  <c r="H3012" i="4"/>
  <c r="G3012" i="4"/>
  <c r="F3012" i="4"/>
  <c r="E3012" i="4"/>
  <c r="P3012" i="4" s="1"/>
  <c r="D3012" i="4"/>
  <c r="C3012" i="4"/>
  <c r="B3012" i="4"/>
  <c r="A3012" i="4"/>
  <c r="Y3012" i="4" s="1"/>
  <c r="N3011" i="4"/>
  <c r="M3011" i="4"/>
  <c r="L3011" i="4"/>
  <c r="K3011" i="4"/>
  <c r="J3011" i="4"/>
  <c r="T3011" i="4" s="1"/>
  <c r="I3011" i="4"/>
  <c r="H3011" i="4"/>
  <c r="G3011" i="4"/>
  <c r="F3011" i="4"/>
  <c r="Q3011" i="4" s="1"/>
  <c r="E3011" i="4"/>
  <c r="R3011" i="4" s="1"/>
  <c r="D3011" i="4"/>
  <c r="C3011" i="4"/>
  <c r="B3011" i="4"/>
  <c r="A3011" i="4"/>
  <c r="N3010" i="4"/>
  <c r="M3010" i="4"/>
  <c r="L3010" i="4"/>
  <c r="K3010" i="4"/>
  <c r="J3010" i="4"/>
  <c r="I3010" i="4"/>
  <c r="S3010" i="4" s="1"/>
  <c r="H3010" i="4"/>
  <c r="G3010" i="4"/>
  <c r="F3010" i="4"/>
  <c r="Q3010" i="4" s="1"/>
  <c r="E3010" i="4"/>
  <c r="R3010" i="4" s="1"/>
  <c r="D3010" i="4"/>
  <c r="C3010" i="4"/>
  <c r="B3010" i="4"/>
  <c r="O3010" i="4" s="1"/>
  <c r="A3010" i="4"/>
  <c r="N3009" i="4"/>
  <c r="M3009" i="4"/>
  <c r="L3009" i="4"/>
  <c r="K3009" i="4"/>
  <c r="J3009" i="4"/>
  <c r="I3009" i="4"/>
  <c r="S3009" i="4" s="1"/>
  <c r="H3009" i="4"/>
  <c r="G3009" i="4"/>
  <c r="F3009" i="4"/>
  <c r="Q3009" i="4" s="1"/>
  <c r="E3009" i="4"/>
  <c r="D3009" i="4"/>
  <c r="C3009" i="4"/>
  <c r="B3009" i="4"/>
  <c r="A3009" i="4"/>
  <c r="N3008" i="4"/>
  <c r="M3008" i="4"/>
  <c r="L3008" i="4"/>
  <c r="K3008" i="4"/>
  <c r="J3008" i="4"/>
  <c r="I3008" i="4"/>
  <c r="S3008" i="4" s="1"/>
  <c r="H3008" i="4"/>
  <c r="G3008" i="4"/>
  <c r="F3008" i="4"/>
  <c r="Q3008" i="4" s="1"/>
  <c r="E3008" i="4"/>
  <c r="D3008" i="4"/>
  <c r="C3008" i="4"/>
  <c r="B3008" i="4"/>
  <c r="A3008" i="4"/>
  <c r="N3007" i="4"/>
  <c r="M3007" i="4"/>
  <c r="L3007" i="4"/>
  <c r="K3007" i="4"/>
  <c r="J3007" i="4"/>
  <c r="T3007" i="4" s="1"/>
  <c r="I3007" i="4"/>
  <c r="S3007" i="4" s="1"/>
  <c r="H3007" i="4"/>
  <c r="G3007" i="4"/>
  <c r="F3007" i="4"/>
  <c r="E3007" i="4"/>
  <c r="P3007" i="4" s="1"/>
  <c r="D3007" i="4"/>
  <c r="C3007" i="4"/>
  <c r="B3007" i="4"/>
  <c r="O3007" i="4" s="1"/>
  <c r="A3007" i="4"/>
  <c r="W3006" i="4"/>
  <c r="N3006" i="4"/>
  <c r="M3006" i="4"/>
  <c r="L3006" i="4"/>
  <c r="K3006" i="4"/>
  <c r="J3006" i="4"/>
  <c r="T3006" i="4" s="1"/>
  <c r="I3006" i="4"/>
  <c r="S3006" i="4" s="1"/>
  <c r="H3006" i="4"/>
  <c r="G3006" i="4"/>
  <c r="F3006" i="4"/>
  <c r="Q3006" i="4" s="1"/>
  <c r="E3006" i="4"/>
  <c r="R3006" i="4" s="1"/>
  <c r="D3006" i="4"/>
  <c r="C3006" i="4"/>
  <c r="B3006" i="4"/>
  <c r="O3006" i="4" s="1"/>
  <c r="A3006" i="4"/>
  <c r="N3005" i="4"/>
  <c r="M3005" i="4"/>
  <c r="L3005" i="4"/>
  <c r="K3005" i="4"/>
  <c r="J3005" i="4"/>
  <c r="T3005" i="4" s="1"/>
  <c r="I3005" i="4"/>
  <c r="S3005" i="4" s="1"/>
  <c r="H3005" i="4"/>
  <c r="G3005" i="4"/>
  <c r="F3005" i="4"/>
  <c r="Q3005" i="4" s="1"/>
  <c r="E3005" i="4"/>
  <c r="D3005" i="4"/>
  <c r="C3005" i="4"/>
  <c r="B3005" i="4"/>
  <c r="O3005" i="4" s="1"/>
  <c r="A3005" i="4"/>
  <c r="N3004" i="4"/>
  <c r="M3004" i="4"/>
  <c r="L3004" i="4"/>
  <c r="K3004" i="4"/>
  <c r="J3004" i="4"/>
  <c r="T3004" i="4" s="1"/>
  <c r="I3004" i="4"/>
  <c r="S3004" i="4" s="1"/>
  <c r="H3004" i="4"/>
  <c r="G3004" i="4"/>
  <c r="F3004" i="4"/>
  <c r="Q3004" i="4" s="1"/>
  <c r="E3004" i="4"/>
  <c r="P3004" i="4" s="1"/>
  <c r="D3004" i="4"/>
  <c r="C3004" i="4"/>
  <c r="B3004" i="4"/>
  <c r="A3004" i="4"/>
  <c r="N3003" i="4"/>
  <c r="M3003" i="4"/>
  <c r="L3003" i="4"/>
  <c r="K3003" i="4"/>
  <c r="J3003" i="4"/>
  <c r="I3003" i="4"/>
  <c r="S3003" i="4" s="1"/>
  <c r="H3003" i="4"/>
  <c r="G3003" i="4"/>
  <c r="F3003" i="4"/>
  <c r="Q3003" i="4" s="1"/>
  <c r="E3003" i="4"/>
  <c r="D3003" i="4"/>
  <c r="C3003" i="4"/>
  <c r="B3003" i="4"/>
  <c r="O3003" i="4" s="1"/>
  <c r="A3003" i="4"/>
  <c r="Q3002" i="4"/>
  <c r="N3002" i="4"/>
  <c r="M3002" i="4"/>
  <c r="L3002" i="4"/>
  <c r="K3002" i="4"/>
  <c r="J3002" i="4"/>
  <c r="T3002" i="4" s="1"/>
  <c r="I3002" i="4"/>
  <c r="S3002" i="4" s="1"/>
  <c r="H3002" i="4"/>
  <c r="G3002" i="4"/>
  <c r="F3002" i="4"/>
  <c r="E3002" i="4"/>
  <c r="D3002" i="4"/>
  <c r="C3002" i="4"/>
  <c r="B3002" i="4"/>
  <c r="O3002" i="4" s="1"/>
  <c r="A3002" i="4"/>
  <c r="N3001" i="4"/>
  <c r="M3001" i="4"/>
  <c r="L3001" i="4"/>
  <c r="K3001" i="4"/>
  <c r="J3001" i="4"/>
  <c r="I3001" i="4"/>
  <c r="S3001" i="4" s="1"/>
  <c r="H3001" i="4"/>
  <c r="G3001" i="4"/>
  <c r="F3001" i="4"/>
  <c r="Q3001" i="4" s="1"/>
  <c r="E3001" i="4"/>
  <c r="P3001" i="4" s="1"/>
  <c r="D3001" i="4"/>
  <c r="C3001" i="4"/>
  <c r="B3001" i="4"/>
  <c r="O3001" i="4" s="1"/>
  <c r="A3001" i="4"/>
  <c r="N3000" i="4"/>
  <c r="M3000" i="4"/>
  <c r="L3000" i="4"/>
  <c r="K3000" i="4"/>
  <c r="J3000" i="4"/>
  <c r="T3000" i="4" s="1"/>
  <c r="I3000" i="4"/>
  <c r="S3000" i="4" s="1"/>
  <c r="H3000" i="4"/>
  <c r="G3000" i="4"/>
  <c r="F3000" i="4"/>
  <c r="Q3000" i="4" s="1"/>
  <c r="E3000" i="4"/>
  <c r="D3000" i="4"/>
  <c r="C3000" i="4"/>
  <c r="B3000" i="4"/>
  <c r="O3000" i="4" s="1"/>
  <c r="A3000" i="4"/>
  <c r="R2999" i="4"/>
  <c r="N2999" i="4"/>
  <c r="M2999" i="4"/>
  <c r="L2999" i="4"/>
  <c r="K2999" i="4"/>
  <c r="J2999" i="4"/>
  <c r="I2999" i="4"/>
  <c r="S2999" i="4" s="1"/>
  <c r="H2999" i="4"/>
  <c r="G2999" i="4"/>
  <c r="F2999" i="4"/>
  <c r="Q2999" i="4" s="1"/>
  <c r="E2999" i="4"/>
  <c r="P2999" i="4" s="1"/>
  <c r="D2999" i="4"/>
  <c r="C2999" i="4"/>
  <c r="B2999" i="4"/>
  <c r="A2999" i="4"/>
  <c r="R2998" i="4"/>
  <c r="N2998" i="4"/>
  <c r="M2998" i="4"/>
  <c r="L2998" i="4"/>
  <c r="K2998" i="4"/>
  <c r="J2998" i="4"/>
  <c r="W2998" i="4" s="1"/>
  <c r="I2998" i="4"/>
  <c r="S2998" i="4" s="1"/>
  <c r="H2998" i="4"/>
  <c r="G2998" i="4"/>
  <c r="F2998" i="4"/>
  <c r="Q2998" i="4" s="1"/>
  <c r="E2998" i="4"/>
  <c r="P2998" i="4" s="1"/>
  <c r="D2998" i="4"/>
  <c r="C2998" i="4"/>
  <c r="B2998" i="4"/>
  <c r="O2998" i="4" s="1"/>
  <c r="A2998" i="4"/>
  <c r="N2997" i="4"/>
  <c r="M2997" i="4"/>
  <c r="L2997" i="4"/>
  <c r="K2997" i="4"/>
  <c r="J2997" i="4"/>
  <c r="I2997" i="4"/>
  <c r="H2997" i="4"/>
  <c r="G2997" i="4"/>
  <c r="F2997" i="4"/>
  <c r="Q2997" i="4" s="1"/>
  <c r="E2997" i="4"/>
  <c r="D2997" i="4"/>
  <c r="C2997" i="4"/>
  <c r="B2997" i="4"/>
  <c r="O2997" i="4" s="1"/>
  <c r="A2997" i="4"/>
  <c r="R2996" i="4"/>
  <c r="N2996" i="4"/>
  <c r="M2996" i="4"/>
  <c r="L2996" i="4"/>
  <c r="K2996" i="4"/>
  <c r="J2996" i="4"/>
  <c r="T2996" i="4" s="1"/>
  <c r="I2996" i="4"/>
  <c r="S2996" i="4" s="1"/>
  <c r="H2996" i="4"/>
  <c r="G2996" i="4"/>
  <c r="F2996" i="4"/>
  <c r="Q2996" i="4" s="1"/>
  <c r="E2996" i="4"/>
  <c r="P2996" i="4" s="1"/>
  <c r="D2996" i="4"/>
  <c r="C2996" i="4"/>
  <c r="B2996" i="4"/>
  <c r="O2996" i="4" s="1"/>
  <c r="A2996" i="4"/>
  <c r="S2995" i="4"/>
  <c r="P2995" i="4"/>
  <c r="N2995" i="4"/>
  <c r="M2995" i="4"/>
  <c r="L2995" i="4"/>
  <c r="K2995" i="4"/>
  <c r="J2995" i="4"/>
  <c r="I2995" i="4"/>
  <c r="H2995" i="4"/>
  <c r="G2995" i="4"/>
  <c r="F2995" i="4"/>
  <c r="E2995" i="4"/>
  <c r="D2995" i="4"/>
  <c r="C2995" i="4"/>
  <c r="B2995" i="4"/>
  <c r="O2995" i="4" s="1"/>
  <c r="A2995" i="4"/>
  <c r="T2994" i="4"/>
  <c r="N2994" i="4"/>
  <c r="M2994" i="4"/>
  <c r="L2994" i="4"/>
  <c r="K2994" i="4"/>
  <c r="J2994" i="4"/>
  <c r="I2994" i="4"/>
  <c r="W2994" i="4" s="1"/>
  <c r="H2994" i="4"/>
  <c r="G2994" i="4"/>
  <c r="F2994" i="4"/>
  <c r="Q2994" i="4" s="1"/>
  <c r="E2994" i="4"/>
  <c r="P2994" i="4" s="1"/>
  <c r="D2994" i="4"/>
  <c r="C2994" i="4"/>
  <c r="B2994" i="4"/>
  <c r="O2994" i="4" s="1"/>
  <c r="A2994" i="4"/>
  <c r="N2993" i="4"/>
  <c r="M2993" i="4"/>
  <c r="L2993" i="4"/>
  <c r="K2993" i="4"/>
  <c r="J2993" i="4"/>
  <c r="I2993" i="4"/>
  <c r="S2993" i="4" s="1"/>
  <c r="H2993" i="4"/>
  <c r="G2993" i="4"/>
  <c r="F2993" i="4"/>
  <c r="Q2993" i="4" s="1"/>
  <c r="E2993" i="4"/>
  <c r="D2993" i="4"/>
  <c r="C2993" i="4"/>
  <c r="B2993" i="4"/>
  <c r="O2993" i="4" s="1"/>
  <c r="A2993" i="4"/>
  <c r="N2992" i="4"/>
  <c r="M2992" i="4"/>
  <c r="L2992" i="4"/>
  <c r="K2992" i="4"/>
  <c r="J2992" i="4"/>
  <c r="T2992" i="4" s="1"/>
  <c r="I2992" i="4"/>
  <c r="S2992" i="4" s="1"/>
  <c r="H2992" i="4"/>
  <c r="G2992" i="4"/>
  <c r="F2992" i="4"/>
  <c r="Q2992" i="4" s="1"/>
  <c r="E2992" i="4"/>
  <c r="P2992" i="4" s="1"/>
  <c r="D2992" i="4"/>
  <c r="C2992" i="4"/>
  <c r="B2992" i="4"/>
  <c r="O2992" i="4" s="1"/>
  <c r="A2992" i="4"/>
  <c r="Q2991" i="4"/>
  <c r="N2991" i="4"/>
  <c r="M2991" i="4"/>
  <c r="L2991" i="4"/>
  <c r="K2991" i="4"/>
  <c r="J2991" i="4"/>
  <c r="I2991" i="4"/>
  <c r="S2991" i="4" s="1"/>
  <c r="H2991" i="4"/>
  <c r="G2991" i="4"/>
  <c r="F2991" i="4"/>
  <c r="E2991" i="4"/>
  <c r="D2991" i="4"/>
  <c r="C2991" i="4"/>
  <c r="B2991" i="4"/>
  <c r="O2991" i="4" s="1"/>
  <c r="A2991" i="4"/>
  <c r="O2990" i="4"/>
  <c r="N2990" i="4"/>
  <c r="M2990" i="4"/>
  <c r="L2990" i="4"/>
  <c r="K2990" i="4"/>
  <c r="J2990" i="4"/>
  <c r="I2990" i="4"/>
  <c r="S2990" i="4" s="1"/>
  <c r="H2990" i="4"/>
  <c r="G2990" i="4"/>
  <c r="F2990" i="4"/>
  <c r="Q2990" i="4" s="1"/>
  <c r="E2990" i="4"/>
  <c r="D2990" i="4"/>
  <c r="C2990" i="4"/>
  <c r="B2990" i="4"/>
  <c r="A2990" i="4"/>
  <c r="N2989" i="4"/>
  <c r="M2989" i="4"/>
  <c r="L2989" i="4"/>
  <c r="K2989" i="4"/>
  <c r="J2989" i="4"/>
  <c r="T2989" i="4" s="1"/>
  <c r="I2989" i="4"/>
  <c r="S2989" i="4" s="1"/>
  <c r="H2989" i="4"/>
  <c r="G2989" i="4"/>
  <c r="F2989" i="4"/>
  <c r="E2989" i="4"/>
  <c r="P2989" i="4" s="1"/>
  <c r="D2989" i="4"/>
  <c r="C2989" i="4"/>
  <c r="B2989" i="4"/>
  <c r="O2989" i="4" s="1"/>
  <c r="A2989" i="4"/>
  <c r="Q2988" i="4"/>
  <c r="N2988" i="4"/>
  <c r="M2988" i="4"/>
  <c r="L2988" i="4"/>
  <c r="K2988" i="4"/>
  <c r="J2988" i="4"/>
  <c r="I2988" i="4"/>
  <c r="S2988" i="4" s="1"/>
  <c r="H2988" i="4"/>
  <c r="G2988" i="4"/>
  <c r="F2988" i="4"/>
  <c r="E2988" i="4"/>
  <c r="P2988" i="4" s="1"/>
  <c r="D2988" i="4"/>
  <c r="C2988" i="4"/>
  <c r="B2988" i="4"/>
  <c r="A2988" i="4"/>
  <c r="N2987" i="4"/>
  <c r="M2987" i="4"/>
  <c r="L2987" i="4"/>
  <c r="K2987" i="4"/>
  <c r="J2987" i="4"/>
  <c r="T2987" i="4" s="1"/>
  <c r="I2987" i="4"/>
  <c r="S2987" i="4" s="1"/>
  <c r="H2987" i="4"/>
  <c r="G2987" i="4"/>
  <c r="F2987" i="4"/>
  <c r="Q2987" i="4" s="1"/>
  <c r="E2987" i="4"/>
  <c r="R2987" i="4" s="1"/>
  <c r="D2987" i="4"/>
  <c r="C2987" i="4"/>
  <c r="B2987" i="4"/>
  <c r="O2987" i="4" s="1"/>
  <c r="A2987" i="4"/>
  <c r="T2986" i="4"/>
  <c r="N2986" i="4"/>
  <c r="M2986" i="4"/>
  <c r="L2986" i="4"/>
  <c r="K2986" i="4"/>
  <c r="J2986" i="4"/>
  <c r="I2986" i="4"/>
  <c r="S2986" i="4" s="1"/>
  <c r="H2986" i="4"/>
  <c r="G2986" i="4"/>
  <c r="F2986" i="4"/>
  <c r="Q2986" i="4" s="1"/>
  <c r="E2986" i="4"/>
  <c r="R2986" i="4" s="1"/>
  <c r="D2986" i="4"/>
  <c r="C2986" i="4"/>
  <c r="B2986" i="4"/>
  <c r="O2986" i="4" s="1"/>
  <c r="A2986" i="4"/>
  <c r="T2985" i="4"/>
  <c r="O2985" i="4"/>
  <c r="N2985" i="4"/>
  <c r="M2985" i="4"/>
  <c r="L2985" i="4"/>
  <c r="K2985" i="4"/>
  <c r="J2985" i="4"/>
  <c r="I2985" i="4"/>
  <c r="S2985" i="4" s="1"/>
  <c r="H2985" i="4"/>
  <c r="G2985" i="4"/>
  <c r="F2985" i="4"/>
  <c r="Q2985" i="4" s="1"/>
  <c r="E2985" i="4"/>
  <c r="D2985" i="4"/>
  <c r="C2985" i="4"/>
  <c r="B2985" i="4"/>
  <c r="A2985" i="4"/>
  <c r="O2984" i="4"/>
  <c r="N2984" i="4"/>
  <c r="M2984" i="4"/>
  <c r="L2984" i="4"/>
  <c r="K2984" i="4"/>
  <c r="J2984" i="4"/>
  <c r="T2984" i="4" s="1"/>
  <c r="I2984" i="4"/>
  <c r="S2984" i="4" s="1"/>
  <c r="H2984" i="4"/>
  <c r="G2984" i="4"/>
  <c r="F2984" i="4"/>
  <c r="Q2984" i="4" s="1"/>
  <c r="E2984" i="4"/>
  <c r="D2984" i="4"/>
  <c r="C2984" i="4"/>
  <c r="B2984" i="4"/>
  <c r="A2984" i="4"/>
  <c r="T2983" i="4"/>
  <c r="P2983" i="4"/>
  <c r="N2983" i="4"/>
  <c r="M2983" i="4"/>
  <c r="L2983" i="4"/>
  <c r="K2983" i="4"/>
  <c r="J2983" i="4"/>
  <c r="I2983" i="4"/>
  <c r="S2983" i="4" s="1"/>
  <c r="H2983" i="4"/>
  <c r="G2983" i="4"/>
  <c r="F2983" i="4"/>
  <c r="E2983" i="4"/>
  <c r="D2983" i="4"/>
  <c r="C2983" i="4"/>
  <c r="B2983" i="4"/>
  <c r="O2983" i="4" s="1"/>
  <c r="A2983" i="4"/>
  <c r="O2982" i="4"/>
  <c r="N2982" i="4"/>
  <c r="M2982" i="4"/>
  <c r="L2982" i="4"/>
  <c r="K2982" i="4"/>
  <c r="J2982" i="4"/>
  <c r="T2982" i="4" s="1"/>
  <c r="I2982" i="4"/>
  <c r="S2982" i="4" s="1"/>
  <c r="H2982" i="4"/>
  <c r="G2982" i="4"/>
  <c r="F2982" i="4"/>
  <c r="Q2982" i="4" s="1"/>
  <c r="E2982" i="4"/>
  <c r="D2982" i="4"/>
  <c r="C2982" i="4"/>
  <c r="B2982" i="4"/>
  <c r="A2982" i="4"/>
  <c r="N2981" i="4"/>
  <c r="M2981" i="4"/>
  <c r="L2981" i="4"/>
  <c r="K2981" i="4"/>
  <c r="J2981" i="4"/>
  <c r="I2981" i="4"/>
  <c r="S2981" i="4" s="1"/>
  <c r="H2981" i="4"/>
  <c r="G2981" i="4"/>
  <c r="F2981" i="4"/>
  <c r="Q2981" i="4" s="1"/>
  <c r="E2981" i="4"/>
  <c r="R2981" i="4" s="1"/>
  <c r="D2981" i="4"/>
  <c r="C2981" i="4"/>
  <c r="B2981" i="4"/>
  <c r="O2981" i="4" s="1"/>
  <c r="A2981" i="4"/>
  <c r="N2980" i="4"/>
  <c r="M2980" i="4"/>
  <c r="L2980" i="4"/>
  <c r="K2980" i="4"/>
  <c r="J2980" i="4"/>
  <c r="I2980" i="4"/>
  <c r="S2980" i="4" s="1"/>
  <c r="H2980" i="4"/>
  <c r="G2980" i="4"/>
  <c r="F2980" i="4"/>
  <c r="Q2980" i="4" s="1"/>
  <c r="E2980" i="4"/>
  <c r="P2980" i="4" s="1"/>
  <c r="D2980" i="4"/>
  <c r="C2980" i="4"/>
  <c r="B2980" i="4"/>
  <c r="A2980" i="4"/>
  <c r="N2979" i="4"/>
  <c r="M2979" i="4"/>
  <c r="L2979" i="4"/>
  <c r="K2979" i="4"/>
  <c r="J2979" i="4"/>
  <c r="I2979" i="4"/>
  <c r="S2979" i="4" s="1"/>
  <c r="H2979" i="4"/>
  <c r="G2979" i="4"/>
  <c r="F2979" i="4"/>
  <c r="Q2979" i="4" s="1"/>
  <c r="E2979" i="4"/>
  <c r="P2979" i="4" s="1"/>
  <c r="D2979" i="4"/>
  <c r="C2979" i="4"/>
  <c r="B2979" i="4"/>
  <c r="O2979" i="4" s="1"/>
  <c r="A2979" i="4"/>
  <c r="N2978" i="4"/>
  <c r="M2978" i="4"/>
  <c r="L2978" i="4"/>
  <c r="K2978" i="4"/>
  <c r="J2978" i="4"/>
  <c r="T2978" i="4" s="1"/>
  <c r="I2978" i="4"/>
  <c r="H2978" i="4"/>
  <c r="G2978" i="4"/>
  <c r="F2978" i="4"/>
  <c r="Q2978" i="4" s="1"/>
  <c r="E2978" i="4"/>
  <c r="P2978" i="4" s="1"/>
  <c r="D2978" i="4"/>
  <c r="C2978" i="4"/>
  <c r="B2978" i="4"/>
  <c r="O2978" i="4" s="1"/>
  <c r="A2978" i="4"/>
  <c r="Q2977" i="4"/>
  <c r="N2977" i="4"/>
  <c r="M2977" i="4"/>
  <c r="L2977" i="4"/>
  <c r="K2977" i="4"/>
  <c r="J2977" i="4"/>
  <c r="I2977" i="4"/>
  <c r="S2977" i="4" s="1"/>
  <c r="H2977" i="4"/>
  <c r="G2977" i="4"/>
  <c r="F2977" i="4"/>
  <c r="E2977" i="4"/>
  <c r="D2977" i="4"/>
  <c r="C2977" i="4"/>
  <c r="B2977" i="4"/>
  <c r="O2977" i="4" s="1"/>
  <c r="A2977" i="4"/>
  <c r="N2976" i="4"/>
  <c r="M2976" i="4"/>
  <c r="L2976" i="4"/>
  <c r="K2976" i="4"/>
  <c r="J2976" i="4"/>
  <c r="T2976" i="4" s="1"/>
  <c r="I2976" i="4"/>
  <c r="H2976" i="4"/>
  <c r="G2976" i="4"/>
  <c r="F2976" i="4"/>
  <c r="Q2976" i="4" s="1"/>
  <c r="E2976" i="4"/>
  <c r="D2976" i="4"/>
  <c r="C2976" i="4"/>
  <c r="B2976" i="4"/>
  <c r="O2976" i="4" s="1"/>
  <c r="A2976" i="4"/>
  <c r="N2975" i="4"/>
  <c r="M2975" i="4"/>
  <c r="L2975" i="4"/>
  <c r="K2975" i="4"/>
  <c r="J2975" i="4"/>
  <c r="I2975" i="4"/>
  <c r="S2975" i="4" s="1"/>
  <c r="H2975" i="4"/>
  <c r="G2975" i="4"/>
  <c r="F2975" i="4"/>
  <c r="Q2975" i="4" s="1"/>
  <c r="E2975" i="4"/>
  <c r="D2975" i="4"/>
  <c r="C2975" i="4"/>
  <c r="B2975" i="4"/>
  <c r="A2975" i="4"/>
  <c r="P2974" i="4"/>
  <c r="N2974" i="4"/>
  <c r="M2974" i="4"/>
  <c r="L2974" i="4"/>
  <c r="K2974" i="4"/>
  <c r="J2974" i="4"/>
  <c r="T2974" i="4" s="1"/>
  <c r="I2974" i="4"/>
  <c r="S2974" i="4" s="1"/>
  <c r="H2974" i="4"/>
  <c r="G2974" i="4"/>
  <c r="F2974" i="4"/>
  <c r="E2974" i="4"/>
  <c r="D2974" i="4"/>
  <c r="C2974" i="4"/>
  <c r="B2974" i="4"/>
  <c r="O2974" i="4" s="1"/>
  <c r="A2974" i="4"/>
  <c r="N2973" i="4"/>
  <c r="M2973" i="4"/>
  <c r="L2973" i="4"/>
  <c r="K2973" i="4"/>
  <c r="J2973" i="4"/>
  <c r="T2973" i="4" s="1"/>
  <c r="I2973" i="4"/>
  <c r="S2973" i="4" s="1"/>
  <c r="H2973" i="4"/>
  <c r="G2973" i="4"/>
  <c r="F2973" i="4"/>
  <c r="E2973" i="4"/>
  <c r="P2973" i="4" s="1"/>
  <c r="D2973" i="4"/>
  <c r="C2973" i="4"/>
  <c r="B2973" i="4"/>
  <c r="O2973" i="4" s="1"/>
  <c r="A2973" i="4"/>
  <c r="R2972" i="4"/>
  <c r="N2972" i="4"/>
  <c r="M2972" i="4"/>
  <c r="L2972" i="4"/>
  <c r="K2972" i="4"/>
  <c r="J2972" i="4"/>
  <c r="I2972" i="4"/>
  <c r="S2972" i="4" s="1"/>
  <c r="H2972" i="4"/>
  <c r="G2972" i="4"/>
  <c r="F2972" i="4"/>
  <c r="Q2972" i="4" s="1"/>
  <c r="E2972" i="4"/>
  <c r="P2972" i="4" s="1"/>
  <c r="D2972" i="4"/>
  <c r="C2972" i="4"/>
  <c r="B2972" i="4"/>
  <c r="A2972" i="4"/>
  <c r="T2971" i="4"/>
  <c r="N2971" i="4"/>
  <c r="M2971" i="4"/>
  <c r="L2971" i="4"/>
  <c r="K2971" i="4"/>
  <c r="J2971" i="4"/>
  <c r="I2971" i="4"/>
  <c r="S2971" i="4" s="1"/>
  <c r="H2971" i="4"/>
  <c r="G2971" i="4"/>
  <c r="F2971" i="4"/>
  <c r="Q2971" i="4" s="1"/>
  <c r="E2971" i="4"/>
  <c r="P2971" i="4" s="1"/>
  <c r="D2971" i="4"/>
  <c r="C2971" i="4"/>
  <c r="B2971" i="4"/>
  <c r="A2971" i="4"/>
  <c r="N2970" i="4"/>
  <c r="M2970" i="4"/>
  <c r="L2970" i="4"/>
  <c r="K2970" i="4"/>
  <c r="J2970" i="4"/>
  <c r="T2970" i="4" s="1"/>
  <c r="I2970" i="4"/>
  <c r="S2970" i="4" s="1"/>
  <c r="H2970" i="4"/>
  <c r="G2970" i="4"/>
  <c r="F2970" i="4"/>
  <c r="Q2970" i="4" s="1"/>
  <c r="E2970" i="4"/>
  <c r="D2970" i="4"/>
  <c r="C2970" i="4"/>
  <c r="B2970" i="4"/>
  <c r="O2970" i="4" s="1"/>
  <c r="A2970" i="4"/>
  <c r="N2969" i="4"/>
  <c r="M2969" i="4"/>
  <c r="L2969" i="4"/>
  <c r="K2969" i="4"/>
  <c r="J2969" i="4"/>
  <c r="I2969" i="4"/>
  <c r="S2969" i="4" s="1"/>
  <c r="H2969" i="4"/>
  <c r="G2969" i="4"/>
  <c r="F2969" i="4"/>
  <c r="Q2969" i="4" s="1"/>
  <c r="E2969" i="4"/>
  <c r="P2969" i="4" s="1"/>
  <c r="D2969" i="4"/>
  <c r="C2969" i="4"/>
  <c r="B2969" i="4"/>
  <c r="A2969" i="4"/>
  <c r="O2968" i="4"/>
  <c r="N2968" i="4"/>
  <c r="M2968" i="4"/>
  <c r="L2968" i="4"/>
  <c r="K2968" i="4"/>
  <c r="J2968" i="4"/>
  <c r="T2968" i="4" s="1"/>
  <c r="I2968" i="4"/>
  <c r="S2968" i="4" s="1"/>
  <c r="H2968" i="4"/>
  <c r="G2968" i="4"/>
  <c r="F2968" i="4"/>
  <c r="Q2968" i="4" s="1"/>
  <c r="E2968" i="4"/>
  <c r="D2968" i="4"/>
  <c r="C2968" i="4"/>
  <c r="B2968" i="4"/>
  <c r="A2968" i="4"/>
  <c r="N2967" i="4"/>
  <c r="M2967" i="4"/>
  <c r="L2967" i="4"/>
  <c r="K2967" i="4"/>
  <c r="J2967" i="4"/>
  <c r="T2967" i="4" s="1"/>
  <c r="I2967" i="4"/>
  <c r="S2967" i="4" s="1"/>
  <c r="H2967" i="4"/>
  <c r="G2967" i="4"/>
  <c r="F2967" i="4"/>
  <c r="E2967" i="4"/>
  <c r="P2967" i="4" s="1"/>
  <c r="D2967" i="4"/>
  <c r="C2967" i="4"/>
  <c r="B2967" i="4"/>
  <c r="O2967" i="4" s="1"/>
  <c r="A2967" i="4"/>
  <c r="P2966" i="4"/>
  <c r="O2966" i="4"/>
  <c r="N2966" i="4"/>
  <c r="M2966" i="4"/>
  <c r="L2966" i="4"/>
  <c r="K2966" i="4"/>
  <c r="J2966" i="4"/>
  <c r="T2966" i="4" s="1"/>
  <c r="I2966" i="4"/>
  <c r="S2966" i="4" s="1"/>
  <c r="H2966" i="4"/>
  <c r="G2966" i="4"/>
  <c r="F2966" i="4"/>
  <c r="Q2966" i="4" s="1"/>
  <c r="E2966" i="4"/>
  <c r="D2966" i="4"/>
  <c r="C2966" i="4"/>
  <c r="B2966" i="4"/>
  <c r="A2966" i="4"/>
  <c r="S2965" i="4"/>
  <c r="N2965" i="4"/>
  <c r="M2965" i="4"/>
  <c r="L2965" i="4"/>
  <c r="K2965" i="4"/>
  <c r="J2965" i="4"/>
  <c r="I2965" i="4"/>
  <c r="H2965" i="4"/>
  <c r="G2965" i="4"/>
  <c r="F2965" i="4"/>
  <c r="Q2965" i="4" s="1"/>
  <c r="E2965" i="4"/>
  <c r="D2965" i="4"/>
  <c r="C2965" i="4"/>
  <c r="B2965" i="4"/>
  <c r="O2965" i="4" s="1"/>
  <c r="A2965" i="4"/>
  <c r="O2964" i="4"/>
  <c r="N2964" i="4"/>
  <c r="M2964" i="4"/>
  <c r="L2964" i="4"/>
  <c r="K2964" i="4"/>
  <c r="J2964" i="4"/>
  <c r="T2964" i="4" s="1"/>
  <c r="I2964" i="4"/>
  <c r="S2964" i="4" s="1"/>
  <c r="H2964" i="4"/>
  <c r="G2964" i="4"/>
  <c r="F2964" i="4"/>
  <c r="Q2964" i="4" s="1"/>
  <c r="E2964" i="4"/>
  <c r="P2964" i="4" s="1"/>
  <c r="D2964" i="4"/>
  <c r="C2964" i="4"/>
  <c r="B2964" i="4"/>
  <c r="A2964" i="4"/>
  <c r="S2963" i="4"/>
  <c r="N2963" i="4"/>
  <c r="M2963" i="4"/>
  <c r="L2963" i="4"/>
  <c r="K2963" i="4"/>
  <c r="J2963" i="4"/>
  <c r="T2963" i="4" s="1"/>
  <c r="I2963" i="4"/>
  <c r="H2963" i="4"/>
  <c r="G2963" i="4"/>
  <c r="F2963" i="4"/>
  <c r="Q2963" i="4" s="1"/>
  <c r="E2963" i="4"/>
  <c r="D2963" i="4"/>
  <c r="C2963" i="4"/>
  <c r="B2963" i="4"/>
  <c r="O2963" i="4" s="1"/>
  <c r="A2963" i="4"/>
  <c r="T2962" i="4"/>
  <c r="P2962" i="4"/>
  <c r="O2962" i="4"/>
  <c r="N2962" i="4"/>
  <c r="M2962" i="4"/>
  <c r="L2962" i="4"/>
  <c r="K2962" i="4"/>
  <c r="J2962" i="4"/>
  <c r="I2962" i="4"/>
  <c r="S2962" i="4" s="1"/>
  <c r="H2962" i="4"/>
  <c r="G2962" i="4"/>
  <c r="F2962" i="4"/>
  <c r="Q2962" i="4" s="1"/>
  <c r="E2962" i="4"/>
  <c r="D2962" i="4"/>
  <c r="C2962" i="4"/>
  <c r="B2962" i="4"/>
  <c r="A2962" i="4"/>
  <c r="T2961" i="4"/>
  <c r="P2961" i="4"/>
  <c r="N2961" i="4"/>
  <c r="M2961" i="4"/>
  <c r="L2961" i="4"/>
  <c r="K2961" i="4"/>
  <c r="J2961" i="4"/>
  <c r="I2961" i="4"/>
  <c r="S2961" i="4" s="1"/>
  <c r="H2961" i="4"/>
  <c r="G2961" i="4"/>
  <c r="F2961" i="4"/>
  <c r="Q2961" i="4" s="1"/>
  <c r="E2961" i="4"/>
  <c r="D2961" i="4"/>
  <c r="C2961" i="4"/>
  <c r="B2961" i="4"/>
  <c r="O2961" i="4" s="1"/>
  <c r="A2961" i="4"/>
  <c r="N2960" i="4"/>
  <c r="M2960" i="4"/>
  <c r="L2960" i="4"/>
  <c r="K2960" i="4"/>
  <c r="J2960" i="4"/>
  <c r="T2960" i="4" s="1"/>
  <c r="I2960" i="4"/>
  <c r="S2960" i="4" s="1"/>
  <c r="H2960" i="4"/>
  <c r="G2960" i="4"/>
  <c r="F2960" i="4"/>
  <c r="Q2960" i="4" s="1"/>
  <c r="E2960" i="4"/>
  <c r="D2960" i="4"/>
  <c r="C2960" i="4"/>
  <c r="B2960" i="4"/>
  <c r="O2960" i="4" s="1"/>
  <c r="A2960" i="4"/>
  <c r="T2959" i="4"/>
  <c r="N2959" i="4"/>
  <c r="M2959" i="4"/>
  <c r="L2959" i="4"/>
  <c r="K2959" i="4"/>
  <c r="J2959" i="4"/>
  <c r="I2959" i="4"/>
  <c r="S2959" i="4" s="1"/>
  <c r="H2959" i="4"/>
  <c r="G2959" i="4"/>
  <c r="F2959" i="4"/>
  <c r="E2959" i="4"/>
  <c r="P2959" i="4" s="1"/>
  <c r="D2959" i="4"/>
  <c r="C2959" i="4"/>
  <c r="B2959" i="4"/>
  <c r="O2959" i="4" s="1"/>
  <c r="A2959" i="4"/>
  <c r="N2958" i="4"/>
  <c r="M2958" i="4"/>
  <c r="L2958" i="4"/>
  <c r="K2958" i="4"/>
  <c r="J2958" i="4"/>
  <c r="T2958" i="4" s="1"/>
  <c r="I2958" i="4"/>
  <c r="S2958" i="4" s="1"/>
  <c r="H2958" i="4"/>
  <c r="G2958" i="4"/>
  <c r="F2958" i="4"/>
  <c r="Q2958" i="4" s="1"/>
  <c r="E2958" i="4"/>
  <c r="R2958" i="4" s="1"/>
  <c r="D2958" i="4"/>
  <c r="C2958" i="4"/>
  <c r="B2958" i="4"/>
  <c r="O2958" i="4" s="1"/>
  <c r="A2958" i="4"/>
  <c r="S2957" i="4"/>
  <c r="N2957" i="4"/>
  <c r="M2957" i="4"/>
  <c r="L2957" i="4"/>
  <c r="K2957" i="4"/>
  <c r="J2957" i="4"/>
  <c r="I2957" i="4"/>
  <c r="H2957" i="4"/>
  <c r="G2957" i="4"/>
  <c r="F2957" i="4"/>
  <c r="Q2957" i="4" s="1"/>
  <c r="E2957" i="4"/>
  <c r="D2957" i="4"/>
  <c r="C2957" i="4"/>
  <c r="B2957" i="4"/>
  <c r="A2957" i="4"/>
  <c r="N2956" i="4"/>
  <c r="M2956" i="4"/>
  <c r="L2956" i="4"/>
  <c r="K2956" i="4"/>
  <c r="J2956" i="4"/>
  <c r="I2956" i="4"/>
  <c r="H2956" i="4"/>
  <c r="G2956" i="4"/>
  <c r="F2956" i="4"/>
  <c r="Q2956" i="4" s="1"/>
  <c r="E2956" i="4"/>
  <c r="P2956" i="4" s="1"/>
  <c r="D2956" i="4"/>
  <c r="C2956" i="4"/>
  <c r="B2956" i="4"/>
  <c r="O2956" i="4" s="1"/>
  <c r="A2956" i="4"/>
  <c r="N2955" i="4"/>
  <c r="M2955" i="4"/>
  <c r="L2955" i="4"/>
  <c r="K2955" i="4"/>
  <c r="J2955" i="4"/>
  <c r="T2955" i="4" s="1"/>
  <c r="I2955" i="4"/>
  <c r="S2955" i="4" s="1"/>
  <c r="H2955" i="4"/>
  <c r="G2955" i="4"/>
  <c r="F2955" i="4"/>
  <c r="E2955" i="4"/>
  <c r="P2955" i="4" s="1"/>
  <c r="D2955" i="4"/>
  <c r="C2955" i="4"/>
  <c r="B2955" i="4"/>
  <c r="O2955" i="4" s="1"/>
  <c r="A2955" i="4"/>
  <c r="N2954" i="4"/>
  <c r="M2954" i="4"/>
  <c r="L2954" i="4"/>
  <c r="K2954" i="4"/>
  <c r="J2954" i="4"/>
  <c r="T2954" i="4" s="1"/>
  <c r="I2954" i="4"/>
  <c r="H2954" i="4"/>
  <c r="G2954" i="4"/>
  <c r="F2954" i="4"/>
  <c r="Q2954" i="4" s="1"/>
  <c r="E2954" i="4"/>
  <c r="P2954" i="4" s="1"/>
  <c r="D2954" i="4"/>
  <c r="C2954" i="4"/>
  <c r="B2954" i="4"/>
  <c r="O2954" i="4" s="1"/>
  <c r="A2954" i="4"/>
  <c r="Y2954" i="4" s="1"/>
  <c r="N2953" i="4"/>
  <c r="M2953" i="4"/>
  <c r="L2953" i="4"/>
  <c r="K2953" i="4"/>
  <c r="J2953" i="4"/>
  <c r="T2953" i="4" s="1"/>
  <c r="I2953" i="4"/>
  <c r="S2953" i="4" s="1"/>
  <c r="H2953" i="4"/>
  <c r="G2953" i="4"/>
  <c r="F2953" i="4"/>
  <c r="Q2953" i="4" s="1"/>
  <c r="E2953" i="4"/>
  <c r="D2953" i="4"/>
  <c r="C2953" i="4"/>
  <c r="B2953" i="4"/>
  <c r="O2953" i="4" s="1"/>
  <c r="A2953" i="4"/>
  <c r="N2952" i="4"/>
  <c r="M2952" i="4"/>
  <c r="L2952" i="4"/>
  <c r="K2952" i="4"/>
  <c r="J2952" i="4"/>
  <c r="T2952" i="4" s="1"/>
  <c r="I2952" i="4"/>
  <c r="S2952" i="4" s="1"/>
  <c r="H2952" i="4"/>
  <c r="G2952" i="4"/>
  <c r="F2952" i="4"/>
  <c r="Q2952" i="4" s="1"/>
  <c r="E2952" i="4"/>
  <c r="D2952" i="4"/>
  <c r="C2952" i="4"/>
  <c r="B2952" i="4"/>
  <c r="O2952" i="4" s="1"/>
  <c r="A2952" i="4"/>
  <c r="Q2951" i="4"/>
  <c r="N2951" i="4"/>
  <c r="M2951" i="4"/>
  <c r="L2951" i="4"/>
  <c r="K2951" i="4"/>
  <c r="J2951" i="4"/>
  <c r="I2951" i="4"/>
  <c r="S2951" i="4" s="1"/>
  <c r="H2951" i="4"/>
  <c r="G2951" i="4"/>
  <c r="F2951" i="4"/>
  <c r="E2951" i="4"/>
  <c r="D2951" i="4"/>
  <c r="C2951" i="4"/>
  <c r="B2951" i="4"/>
  <c r="A2951" i="4"/>
  <c r="S2950" i="4"/>
  <c r="N2950" i="4"/>
  <c r="M2950" i="4"/>
  <c r="L2950" i="4"/>
  <c r="K2950" i="4"/>
  <c r="J2950" i="4"/>
  <c r="I2950" i="4"/>
  <c r="H2950" i="4"/>
  <c r="G2950" i="4"/>
  <c r="F2950" i="4"/>
  <c r="Q2950" i="4" s="1"/>
  <c r="E2950" i="4"/>
  <c r="D2950" i="4"/>
  <c r="C2950" i="4"/>
  <c r="B2950" i="4"/>
  <c r="O2950" i="4" s="1"/>
  <c r="A2950" i="4"/>
  <c r="R2949" i="4"/>
  <c r="Q2949" i="4"/>
  <c r="P2949" i="4"/>
  <c r="N2949" i="4"/>
  <c r="M2949" i="4"/>
  <c r="L2949" i="4"/>
  <c r="K2949" i="4"/>
  <c r="J2949" i="4"/>
  <c r="I2949" i="4"/>
  <c r="S2949" i="4" s="1"/>
  <c r="H2949" i="4"/>
  <c r="G2949" i="4"/>
  <c r="F2949" i="4"/>
  <c r="E2949" i="4"/>
  <c r="D2949" i="4"/>
  <c r="C2949" i="4"/>
  <c r="B2949" i="4"/>
  <c r="O2949" i="4" s="1"/>
  <c r="A2949" i="4"/>
  <c r="T2948" i="4"/>
  <c r="N2948" i="4"/>
  <c r="M2948" i="4"/>
  <c r="L2948" i="4"/>
  <c r="K2948" i="4"/>
  <c r="J2948" i="4"/>
  <c r="I2948" i="4"/>
  <c r="S2948" i="4" s="1"/>
  <c r="H2948" i="4"/>
  <c r="G2948" i="4"/>
  <c r="F2948" i="4"/>
  <c r="E2948" i="4"/>
  <c r="P2948" i="4" s="1"/>
  <c r="D2948" i="4"/>
  <c r="C2948" i="4"/>
  <c r="B2948" i="4"/>
  <c r="A2948" i="4"/>
  <c r="S2947" i="4"/>
  <c r="N2947" i="4"/>
  <c r="M2947" i="4"/>
  <c r="L2947" i="4"/>
  <c r="K2947" i="4"/>
  <c r="J2947" i="4"/>
  <c r="T2947" i="4" s="1"/>
  <c r="I2947" i="4"/>
  <c r="H2947" i="4"/>
  <c r="G2947" i="4"/>
  <c r="F2947" i="4"/>
  <c r="Q2947" i="4" s="1"/>
  <c r="E2947" i="4"/>
  <c r="D2947" i="4"/>
  <c r="C2947" i="4"/>
  <c r="B2947" i="4"/>
  <c r="A2947" i="4"/>
  <c r="S2946" i="4"/>
  <c r="N2946" i="4"/>
  <c r="M2946" i="4"/>
  <c r="L2946" i="4"/>
  <c r="K2946" i="4"/>
  <c r="J2946" i="4"/>
  <c r="T2946" i="4" s="1"/>
  <c r="I2946" i="4"/>
  <c r="H2946" i="4"/>
  <c r="G2946" i="4"/>
  <c r="F2946" i="4"/>
  <c r="Q2946" i="4" s="1"/>
  <c r="E2946" i="4"/>
  <c r="D2946" i="4"/>
  <c r="C2946" i="4"/>
  <c r="B2946" i="4"/>
  <c r="O2946" i="4" s="1"/>
  <c r="A2946" i="4"/>
  <c r="N2945" i="4"/>
  <c r="M2945" i="4"/>
  <c r="L2945" i="4"/>
  <c r="K2945" i="4"/>
  <c r="J2945" i="4"/>
  <c r="T2945" i="4" s="1"/>
  <c r="I2945" i="4"/>
  <c r="S2945" i="4" s="1"/>
  <c r="H2945" i="4"/>
  <c r="G2945" i="4"/>
  <c r="F2945" i="4"/>
  <c r="Q2945" i="4" s="1"/>
  <c r="E2945" i="4"/>
  <c r="D2945" i="4"/>
  <c r="C2945" i="4"/>
  <c r="B2945" i="4"/>
  <c r="A2945" i="4"/>
  <c r="N2944" i="4"/>
  <c r="M2944" i="4"/>
  <c r="L2944" i="4"/>
  <c r="K2944" i="4"/>
  <c r="J2944" i="4"/>
  <c r="T2944" i="4" s="1"/>
  <c r="I2944" i="4"/>
  <c r="S2944" i="4" s="1"/>
  <c r="H2944" i="4"/>
  <c r="G2944" i="4"/>
  <c r="F2944" i="4"/>
  <c r="Q2944" i="4" s="1"/>
  <c r="E2944" i="4"/>
  <c r="D2944" i="4"/>
  <c r="C2944" i="4"/>
  <c r="B2944" i="4"/>
  <c r="A2944" i="4"/>
  <c r="N2943" i="4"/>
  <c r="M2943" i="4"/>
  <c r="L2943" i="4"/>
  <c r="K2943" i="4"/>
  <c r="J2943" i="4"/>
  <c r="T2943" i="4" s="1"/>
  <c r="I2943" i="4"/>
  <c r="S2943" i="4" s="1"/>
  <c r="H2943" i="4"/>
  <c r="G2943" i="4"/>
  <c r="F2943" i="4"/>
  <c r="R2943" i="4" s="1"/>
  <c r="E2943" i="4"/>
  <c r="P2943" i="4" s="1"/>
  <c r="D2943" i="4"/>
  <c r="C2943" i="4"/>
  <c r="B2943" i="4"/>
  <c r="O2943" i="4" s="1"/>
  <c r="A2943" i="4"/>
  <c r="N2942" i="4"/>
  <c r="M2942" i="4"/>
  <c r="L2942" i="4"/>
  <c r="K2942" i="4"/>
  <c r="J2942" i="4"/>
  <c r="T2942" i="4" s="1"/>
  <c r="I2942" i="4"/>
  <c r="S2942" i="4" s="1"/>
  <c r="H2942" i="4"/>
  <c r="G2942" i="4"/>
  <c r="F2942" i="4"/>
  <c r="Q2942" i="4" s="1"/>
  <c r="E2942" i="4"/>
  <c r="D2942" i="4"/>
  <c r="C2942" i="4"/>
  <c r="B2942" i="4"/>
  <c r="A2942" i="4"/>
  <c r="T2941" i="4"/>
  <c r="N2941" i="4"/>
  <c r="M2941" i="4"/>
  <c r="L2941" i="4"/>
  <c r="K2941" i="4"/>
  <c r="J2941" i="4"/>
  <c r="I2941" i="4"/>
  <c r="S2941" i="4" s="1"/>
  <c r="H2941" i="4"/>
  <c r="G2941" i="4"/>
  <c r="F2941" i="4"/>
  <c r="Q2941" i="4" s="1"/>
  <c r="E2941" i="4"/>
  <c r="D2941" i="4"/>
  <c r="C2941" i="4"/>
  <c r="B2941" i="4"/>
  <c r="O2941" i="4" s="1"/>
  <c r="A2941" i="4"/>
  <c r="N2940" i="4"/>
  <c r="M2940" i="4"/>
  <c r="L2940" i="4"/>
  <c r="K2940" i="4"/>
  <c r="J2940" i="4"/>
  <c r="T2940" i="4" s="1"/>
  <c r="I2940" i="4"/>
  <c r="H2940" i="4"/>
  <c r="G2940" i="4"/>
  <c r="F2940" i="4"/>
  <c r="Q2940" i="4" s="1"/>
  <c r="E2940" i="4"/>
  <c r="P2940" i="4" s="1"/>
  <c r="D2940" i="4"/>
  <c r="C2940" i="4"/>
  <c r="B2940" i="4"/>
  <c r="O2940" i="4" s="1"/>
  <c r="A2940" i="4"/>
  <c r="S2939" i="4"/>
  <c r="N2939" i="4"/>
  <c r="M2939" i="4"/>
  <c r="L2939" i="4"/>
  <c r="K2939" i="4"/>
  <c r="J2939" i="4"/>
  <c r="I2939" i="4"/>
  <c r="H2939" i="4"/>
  <c r="G2939" i="4"/>
  <c r="F2939" i="4"/>
  <c r="Q2939" i="4" s="1"/>
  <c r="E2939" i="4"/>
  <c r="D2939" i="4"/>
  <c r="C2939" i="4"/>
  <c r="B2939" i="4"/>
  <c r="A2939" i="4"/>
  <c r="S2938" i="4"/>
  <c r="N2938" i="4"/>
  <c r="M2938" i="4"/>
  <c r="L2938" i="4"/>
  <c r="K2938" i="4"/>
  <c r="J2938" i="4"/>
  <c r="T2938" i="4" s="1"/>
  <c r="I2938" i="4"/>
  <c r="H2938" i="4"/>
  <c r="G2938" i="4"/>
  <c r="F2938" i="4"/>
  <c r="Q2938" i="4" s="1"/>
  <c r="E2938" i="4"/>
  <c r="D2938" i="4"/>
  <c r="C2938" i="4"/>
  <c r="B2938" i="4"/>
  <c r="O2938" i="4" s="1"/>
  <c r="A2938" i="4"/>
  <c r="N2937" i="4"/>
  <c r="M2937" i="4"/>
  <c r="L2937" i="4"/>
  <c r="K2937" i="4"/>
  <c r="J2937" i="4"/>
  <c r="I2937" i="4"/>
  <c r="S2937" i="4" s="1"/>
  <c r="H2937" i="4"/>
  <c r="G2937" i="4"/>
  <c r="F2937" i="4"/>
  <c r="Q2937" i="4" s="1"/>
  <c r="E2937" i="4"/>
  <c r="P2937" i="4" s="1"/>
  <c r="D2937" i="4"/>
  <c r="C2937" i="4"/>
  <c r="B2937" i="4"/>
  <c r="A2937" i="4"/>
  <c r="N2936" i="4"/>
  <c r="M2936" i="4"/>
  <c r="L2936" i="4"/>
  <c r="K2936" i="4"/>
  <c r="J2936" i="4"/>
  <c r="I2936" i="4"/>
  <c r="S2936" i="4" s="1"/>
  <c r="H2936" i="4"/>
  <c r="G2936" i="4"/>
  <c r="F2936" i="4"/>
  <c r="Q2936" i="4" s="1"/>
  <c r="E2936" i="4"/>
  <c r="P2936" i="4" s="1"/>
  <c r="D2936" i="4"/>
  <c r="C2936" i="4"/>
  <c r="B2936" i="4"/>
  <c r="A2936" i="4"/>
  <c r="P2935" i="4"/>
  <c r="N2935" i="4"/>
  <c r="M2935" i="4"/>
  <c r="L2935" i="4"/>
  <c r="K2935" i="4"/>
  <c r="J2935" i="4"/>
  <c r="I2935" i="4"/>
  <c r="S2935" i="4" s="1"/>
  <c r="H2935" i="4"/>
  <c r="G2935" i="4"/>
  <c r="F2935" i="4"/>
  <c r="E2935" i="4"/>
  <c r="D2935" i="4"/>
  <c r="C2935" i="4"/>
  <c r="B2935" i="4"/>
  <c r="A2935" i="4"/>
  <c r="R2934" i="4"/>
  <c r="Q2934" i="4"/>
  <c r="N2934" i="4"/>
  <c r="M2934" i="4"/>
  <c r="L2934" i="4"/>
  <c r="K2934" i="4"/>
  <c r="J2934" i="4"/>
  <c r="I2934" i="4"/>
  <c r="S2934" i="4" s="1"/>
  <c r="H2934" i="4"/>
  <c r="G2934" i="4"/>
  <c r="F2934" i="4"/>
  <c r="E2934" i="4"/>
  <c r="P2934" i="4" s="1"/>
  <c r="D2934" i="4"/>
  <c r="C2934" i="4"/>
  <c r="B2934" i="4"/>
  <c r="A2934" i="4"/>
  <c r="N2933" i="4"/>
  <c r="M2933" i="4"/>
  <c r="L2933" i="4"/>
  <c r="K2933" i="4"/>
  <c r="J2933" i="4"/>
  <c r="I2933" i="4"/>
  <c r="H2933" i="4"/>
  <c r="G2933" i="4"/>
  <c r="F2933" i="4"/>
  <c r="Q2933" i="4" s="1"/>
  <c r="E2933" i="4"/>
  <c r="P2933" i="4" s="1"/>
  <c r="D2933" i="4"/>
  <c r="C2933" i="4"/>
  <c r="B2933" i="4"/>
  <c r="O2933" i="4" s="1"/>
  <c r="A2933" i="4"/>
  <c r="T2932" i="4"/>
  <c r="R2932" i="4"/>
  <c r="Q2932" i="4"/>
  <c r="N2932" i="4"/>
  <c r="M2932" i="4"/>
  <c r="L2932" i="4"/>
  <c r="K2932" i="4"/>
  <c r="J2932" i="4"/>
  <c r="I2932" i="4"/>
  <c r="S2932" i="4" s="1"/>
  <c r="H2932" i="4"/>
  <c r="G2932" i="4"/>
  <c r="F2932" i="4"/>
  <c r="E2932" i="4"/>
  <c r="P2932" i="4" s="1"/>
  <c r="D2932" i="4"/>
  <c r="C2932" i="4"/>
  <c r="B2932" i="4"/>
  <c r="O2932" i="4" s="1"/>
  <c r="A2932" i="4"/>
  <c r="R2931" i="4"/>
  <c r="O2931" i="4"/>
  <c r="N2931" i="4"/>
  <c r="M2931" i="4"/>
  <c r="L2931" i="4"/>
  <c r="K2931" i="4"/>
  <c r="J2931" i="4"/>
  <c r="I2931" i="4"/>
  <c r="S2931" i="4" s="1"/>
  <c r="H2931" i="4"/>
  <c r="G2931" i="4"/>
  <c r="F2931" i="4"/>
  <c r="Q2931" i="4" s="1"/>
  <c r="E2931" i="4"/>
  <c r="P2931" i="4" s="1"/>
  <c r="D2931" i="4"/>
  <c r="C2931" i="4"/>
  <c r="B2931" i="4"/>
  <c r="A2931" i="4"/>
  <c r="Q2930" i="4"/>
  <c r="P2930" i="4"/>
  <c r="N2930" i="4"/>
  <c r="M2930" i="4"/>
  <c r="L2930" i="4"/>
  <c r="K2930" i="4"/>
  <c r="J2930" i="4"/>
  <c r="T2930" i="4" s="1"/>
  <c r="I2930" i="4"/>
  <c r="H2930" i="4"/>
  <c r="G2930" i="4"/>
  <c r="F2930" i="4"/>
  <c r="E2930" i="4"/>
  <c r="D2930" i="4"/>
  <c r="C2930" i="4"/>
  <c r="B2930" i="4"/>
  <c r="O2930" i="4" s="1"/>
  <c r="A2930" i="4"/>
  <c r="P2929" i="4"/>
  <c r="N2929" i="4"/>
  <c r="M2929" i="4"/>
  <c r="L2929" i="4"/>
  <c r="K2929" i="4"/>
  <c r="J2929" i="4"/>
  <c r="I2929" i="4"/>
  <c r="S2929" i="4" s="1"/>
  <c r="H2929" i="4"/>
  <c r="G2929" i="4"/>
  <c r="F2929" i="4"/>
  <c r="Q2929" i="4" s="1"/>
  <c r="E2929" i="4"/>
  <c r="D2929" i="4"/>
  <c r="C2929" i="4"/>
  <c r="B2929" i="4"/>
  <c r="O2929" i="4" s="1"/>
  <c r="A2929" i="4"/>
  <c r="N2928" i="4"/>
  <c r="M2928" i="4"/>
  <c r="L2928" i="4"/>
  <c r="K2928" i="4"/>
  <c r="J2928" i="4"/>
  <c r="T2928" i="4" s="1"/>
  <c r="I2928" i="4"/>
  <c r="S2928" i="4" s="1"/>
  <c r="H2928" i="4"/>
  <c r="G2928" i="4"/>
  <c r="F2928" i="4"/>
  <c r="Q2928" i="4" s="1"/>
  <c r="E2928" i="4"/>
  <c r="D2928" i="4"/>
  <c r="C2928" i="4"/>
  <c r="B2928" i="4"/>
  <c r="O2928" i="4" s="1"/>
  <c r="A2928" i="4"/>
  <c r="O2927" i="4"/>
  <c r="N2927" i="4"/>
  <c r="M2927" i="4"/>
  <c r="L2927" i="4"/>
  <c r="K2927" i="4"/>
  <c r="J2927" i="4"/>
  <c r="I2927" i="4"/>
  <c r="S2927" i="4" s="1"/>
  <c r="H2927" i="4"/>
  <c r="G2927" i="4"/>
  <c r="F2927" i="4"/>
  <c r="Q2927" i="4" s="1"/>
  <c r="E2927" i="4"/>
  <c r="D2927" i="4"/>
  <c r="C2927" i="4"/>
  <c r="B2927" i="4"/>
  <c r="A2927" i="4"/>
  <c r="N2926" i="4"/>
  <c r="M2926" i="4"/>
  <c r="L2926" i="4"/>
  <c r="K2926" i="4"/>
  <c r="J2926" i="4"/>
  <c r="W2926" i="4" s="1"/>
  <c r="I2926" i="4"/>
  <c r="S2926" i="4" s="1"/>
  <c r="H2926" i="4"/>
  <c r="G2926" i="4"/>
  <c r="F2926" i="4"/>
  <c r="Q2926" i="4" s="1"/>
  <c r="E2926" i="4"/>
  <c r="D2926" i="4"/>
  <c r="C2926" i="4"/>
  <c r="B2926" i="4"/>
  <c r="O2926" i="4" s="1"/>
  <c r="A2926" i="4"/>
  <c r="N2925" i="4"/>
  <c r="M2925" i="4"/>
  <c r="L2925" i="4"/>
  <c r="K2925" i="4"/>
  <c r="J2925" i="4"/>
  <c r="T2925" i="4" s="1"/>
  <c r="I2925" i="4"/>
  <c r="S2925" i="4" s="1"/>
  <c r="H2925" i="4"/>
  <c r="G2925" i="4"/>
  <c r="F2925" i="4"/>
  <c r="E2925" i="4"/>
  <c r="P2925" i="4" s="1"/>
  <c r="D2925" i="4"/>
  <c r="C2925" i="4"/>
  <c r="B2925" i="4"/>
  <c r="O2925" i="4" s="1"/>
  <c r="A2925" i="4"/>
  <c r="N2924" i="4"/>
  <c r="M2924" i="4"/>
  <c r="L2924" i="4"/>
  <c r="K2924" i="4"/>
  <c r="J2924" i="4"/>
  <c r="T2924" i="4" s="1"/>
  <c r="I2924" i="4"/>
  <c r="S2924" i="4" s="1"/>
  <c r="H2924" i="4"/>
  <c r="G2924" i="4"/>
  <c r="F2924" i="4"/>
  <c r="Q2924" i="4" s="1"/>
  <c r="E2924" i="4"/>
  <c r="D2924" i="4"/>
  <c r="C2924" i="4"/>
  <c r="B2924" i="4"/>
  <c r="A2924" i="4"/>
  <c r="S2923" i="4"/>
  <c r="N2923" i="4"/>
  <c r="M2923" i="4"/>
  <c r="L2923" i="4"/>
  <c r="K2923" i="4"/>
  <c r="J2923" i="4"/>
  <c r="T2923" i="4" s="1"/>
  <c r="I2923" i="4"/>
  <c r="H2923" i="4"/>
  <c r="G2923" i="4"/>
  <c r="F2923" i="4"/>
  <c r="Q2923" i="4" s="1"/>
  <c r="E2923" i="4"/>
  <c r="D2923" i="4"/>
  <c r="C2923" i="4"/>
  <c r="B2923" i="4"/>
  <c r="O2923" i="4" s="1"/>
  <c r="A2923" i="4"/>
  <c r="T2922" i="4"/>
  <c r="N2922" i="4"/>
  <c r="M2922" i="4"/>
  <c r="L2922" i="4"/>
  <c r="K2922" i="4"/>
  <c r="J2922" i="4"/>
  <c r="I2922" i="4"/>
  <c r="S2922" i="4" s="1"/>
  <c r="H2922" i="4"/>
  <c r="G2922" i="4"/>
  <c r="F2922" i="4"/>
  <c r="Q2922" i="4" s="1"/>
  <c r="E2922" i="4"/>
  <c r="D2922" i="4"/>
  <c r="C2922" i="4"/>
  <c r="B2922" i="4"/>
  <c r="O2922" i="4" s="1"/>
  <c r="A2922" i="4"/>
  <c r="O2921" i="4"/>
  <c r="N2921" i="4"/>
  <c r="M2921" i="4"/>
  <c r="L2921" i="4"/>
  <c r="K2921" i="4"/>
  <c r="J2921" i="4"/>
  <c r="T2921" i="4" s="1"/>
  <c r="I2921" i="4"/>
  <c r="S2921" i="4" s="1"/>
  <c r="H2921" i="4"/>
  <c r="G2921" i="4"/>
  <c r="F2921" i="4"/>
  <c r="Q2921" i="4" s="1"/>
  <c r="E2921" i="4"/>
  <c r="R2921" i="4" s="1"/>
  <c r="D2921" i="4"/>
  <c r="C2921" i="4"/>
  <c r="B2921" i="4"/>
  <c r="A2921" i="4"/>
  <c r="O2920" i="4"/>
  <c r="N2920" i="4"/>
  <c r="M2920" i="4"/>
  <c r="L2920" i="4"/>
  <c r="K2920" i="4"/>
  <c r="J2920" i="4"/>
  <c r="T2920" i="4" s="1"/>
  <c r="I2920" i="4"/>
  <c r="S2920" i="4" s="1"/>
  <c r="H2920" i="4"/>
  <c r="G2920" i="4"/>
  <c r="F2920" i="4"/>
  <c r="Q2920" i="4" s="1"/>
  <c r="E2920" i="4"/>
  <c r="D2920" i="4"/>
  <c r="C2920" i="4"/>
  <c r="B2920" i="4"/>
  <c r="A2920" i="4"/>
  <c r="N2919" i="4"/>
  <c r="M2919" i="4"/>
  <c r="L2919" i="4"/>
  <c r="K2919" i="4"/>
  <c r="J2919" i="4"/>
  <c r="T2919" i="4" s="1"/>
  <c r="I2919" i="4"/>
  <c r="S2919" i="4" s="1"/>
  <c r="H2919" i="4"/>
  <c r="G2919" i="4"/>
  <c r="F2919" i="4"/>
  <c r="Q2919" i="4" s="1"/>
  <c r="E2919" i="4"/>
  <c r="P2919" i="4" s="1"/>
  <c r="D2919" i="4"/>
  <c r="C2919" i="4"/>
  <c r="B2919" i="4"/>
  <c r="O2919" i="4" s="1"/>
  <c r="A2919" i="4"/>
  <c r="N2918" i="4"/>
  <c r="M2918" i="4"/>
  <c r="L2918" i="4"/>
  <c r="K2918" i="4"/>
  <c r="J2918" i="4"/>
  <c r="T2918" i="4" s="1"/>
  <c r="I2918" i="4"/>
  <c r="S2918" i="4" s="1"/>
  <c r="H2918" i="4"/>
  <c r="G2918" i="4"/>
  <c r="F2918" i="4"/>
  <c r="Q2918" i="4" s="1"/>
  <c r="E2918" i="4"/>
  <c r="D2918" i="4"/>
  <c r="C2918" i="4"/>
  <c r="B2918" i="4"/>
  <c r="O2918" i="4" s="1"/>
  <c r="A2918" i="4"/>
  <c r="N2917" i="4"/>
  <c r="M2917" i="4"/>
  <c r="L2917" i="4"/>
  <c r="K2917" i="4"/>
  <c r="J2917" i="4"/>
  <c r="I2917" i="4"/>
  <c r="S2917" i="4" s="1"/>
  <c r="H2917" i="4"/>
  <c r="G2917" i="4"/>
  <c r="F2917" i="4"/>
  <c r="Q2917" i="4" s="1"/>
  <c r="E2917" i="4"/>
  <c r="D2917" i="4"/>
  <c r="C2917" i="4"/>
  <c r="B2917" i="4"/>
  <c r="O2917" i="4" s="1"/>
  <c r="A2917" i="4"/>
  <c r="N2916" i="4"/>
  <c r="M2916" i="4"/>
  <c r="L2916" i="4"/>
  <c r="K2916" i="4"/>
  <c r="J2916" i="4"/>
  <c r="I2916" i="4"/>
  <c r="S2916" i="4" s="1"/>
  <c r="H2916" i="4"/>
  <c r="G2916" i="4"/>
  <c r="F2916" i="4"/>
  <c r="Q2916" i="4" s="1"/>
  <c r="E2916" i="4"/>
  <c r="D2916" i="4"/>
  <c r="C2916" i="4"/>
  <c r="B2916" i="4"/>
  <c r="A2916" i="4"/>
  <c r="R2915" i="4"/>
  <c r="N2915" i="4"/>
  <c r="M2915" i="4"/>
  <c r="L2915" i="4"/>
  <c r="K2915" i="4"/>
  <c r="J2915" i="4"/>
  <c r="I2915" i="4"/>
  <c r="S2915" i="4" s="1"/>
  <c r="H2915" i="4"/>
  <c r="G2915" i="4"/>
  <c r="F2915" i="4"/>
  <c r="Q2915" i="4" s="1"/>
  <c r="E2915" i="4"/>
  <c r="P2915" i="4" s="1"/>
  <c r="D2915" i="4"/>
  <c r="C2915" i="4"/>
  <c r="B2915" i="4"/>
  <c r="O2915" i="4" s="1"/>
  <c r="A2915" i="4"/>
  <c r="N2914" i="4"/>
  <c r="M2914" i="4"/>
  <c r="L2914" i="4"/>
  <c r="K2914" i="4"/>
  <c r="J2914" i="4"/>
  <c r="T2914" i="4" s="1"/>
  <c r="I2914" i="4"/>
  <c r="H2914" i="4"/>
  <c r="G2914" i="4"/>
  <c r="F2914" i="4"/>
  <c r="Q2914" i="4" s="1"/>
  <c r="E2914" i="4"/>
  <c r="D2914" i="4"/>
  <c r="C2914" i="4"/>
  <c r="B2914" i="4"/>
  <c r="O2914" i="4" s="1"/>
  <c r="A2914" i="4"/>
  <c r="R2913" i="4"/>
  <c r="N2913" i="4"/>
  <c r="M2913" i="4"/>
  <c r="L2913" i="4"/>
  <c r="K2913" i="4"/>
  <c r="J2913" i="4"/>
  <c r="I2913" i="4"/>
  <c r="S2913" i="4" s="1"/>
  <c r="H2913" i="4"/>
  <c r="G2913" i="4"/>
  <c r="F2913" i="4"/>
  <c r="Q2913" i="4" s="1"/>
  <c r="E2913" i="4"/>
  <c r="P2913" i="4" s="1"/>
  <c r="D2913" i="4"/>
  <c r="C2913" i="4"/>
  <c r="B2913" i="4"/>
  <c r="O2913" i="4" s="1"/>
  <c r="A2913" i="4"/>
  <c r="N2912" i="4"/>
  <c r="M2912" i="4"/>
  <c r="L2912" i="4"/>
  <c r="K2912" i="4"/>
  <c r="J2912" i="4"/>
  <c r="T2912" i="4" s="1"/>
  <c r="I2912" i="4"/>
  <c r="S2912" i="4" s="1"/>
  <c r="H2912" i="4"/>
  <c r="G2912" i="4"/>
  <c r="F2912" i="4"/>
  <c r="Q2912" i="4" s="1"/>
  <c r="E2912" i="4"/>
  <c r="D2912" i="4"/>
  <c r="C2912" i="4"/>
  <c r="B2912" i="4"/>
  <c r="O2912" i="4" s="1"/>
  <c r="A2912" i="4"/>
  <c r="P2911" i="4"/>
  <c r="N2911" i="4"/>
  <c r="M2911" i="4"/>
  <c r="L2911" i="4"/>
  <c r="K2911" i="4"/>
  <c r="J2911" i="4"/>
  <c r="W2911" i="4" s="1"/>
  <c r="I2911" i="4"/>
  <c r="S2911" i="4" s="1"/>
  <c r="H2911" i="4"/>
  <c r="G2911" i="4"/>
  <c r="F2911" i="4"/>
  <c r="Q2911" i="4" s="1"/>
  <c r="E2911" i="4"/>
  <c r="D2911" i="4"/>
  <c r="C2911" i="4"/>
  <c r="B2911" i="4"/>
  <c r="A2911" i="4"/>
  <c r="Q2910" i="4"/>
  <c r="N2910" i="4"/>
  <c r="M2910" i="4"/>
  <c r="L2910" i="4"/>
  <c r="K2910" i="4"/>
  <c r="J2910" i="4"/>
  <c r="I2910" i="4"/>
  <c r="S2910" i="4" s="1"/>
  <c r="H2910" i="4"/>
  <c r="G2910" i="4"/>
  <c r="F2910" i="4"/>
  <c r="E2910" i="4"/>
  <c r="D2910" i="4"/>
  <c r="C2910" i="4"/>
  <c r="B2910" i="4"/>
  <c r="O2910" i="4" s="1"/>
  <c r="A2910" i="4"/>
  <c r="T2909" i="4"/>
  <c r="N2909" i="4"/>
  <c r="M2909" i="4"/>
  <c r="L2909" i="4"/>
  <c r="K2909" i="4"/>
  <c r="J2909" i="4"/>
  <c r="I2909" i="4"/>
  <c r="S2909" i="4" s="1"/>
  <c r="H2909" i="4"/>
  <c r="G2909" i="4"/>
  <c r="F2909" i="4"/>
  <c r="Q2909" i="4" s="1"/>
  <c r="E2909" i="4"/>
  <c r="D2909" i="4"/>
  <c r="C2909" i="4"/>
  <c r="B2909" i="4"/>
  <c r="O2909" i="4" s="1"/>
  <c r="A2909" i="4"/>
  <c r="N2908" i="4"/>
  <c r="M2908" i="4"/>
  <c r="L2908" i="4"/>
  <c r="K2908" i="4"/>
  <c r="J2908" i="4"/>
  <c r="I2908" i="4"/>
  <c r="S2908" i="4" s="1"/>
  <c r="H2908" i="4"/>
  <c r="G2908" i="4"/>
  <c r="F2908" i="4"/>
  <c r="Q2908" i="4" s="1"/>
  <c r="E2908" i="4"/>
  <c r="P2908" i="4" s="1"/>
  <c r="D2908" i="4"/>
  <c r="C2908" i="4"/>
  <c r="B2908" i="4"/>
  <c r="A2908" i="4"/>
  <c r="T2907" i="4"/>
  <c r="N2907" i="4"/>
  <c r="M2907" i="4"/>
  <c r="L2907" i="4"/>
  <c r="K2907" i="4"/>
  <c r="J2907" i="4"/>
  <c r="I2907" i="4"/>
  <c r="S2907" i="4" s="1"/>
  <c r="H2907" i="4"/>
  <c r="G2907" i="4"/>
  <c r="F2907" i="4"/>
  <c r="Q2907" i="4" s="1"/>
  <c r="E2907" i="4"/>
  <c r="D2907" i="4"/>
  <c r="C2907" i="4"/>
  <c r="B2907" i="4"/>
  <c r="O2907" i="4" s="1"/>
  <c r="A2907" i="4"/>
  <c r="N2906" i="4"/>
  <c r="M2906" i="4"/>
  <c r="L2906" i="4"/>
  <c r="K2906" i="4"/>
  <c r="J2906" i="4"/>
  <c r="T2906" i="4" s="1"/>
  <c r="I2906" i="4"/>
  <c r="S2906" i="4" s="1"/>
  <c r="H2906" i="4"/>
  <c r="G2906" i="4"/>
  <c r="F2906" i="4"/>
  <c r="Q2906" i="4" s="1"/>
  <c r="E2906" i="4"/>
  <c r="D2906" i="4"/>
  <c r="C2906" i="4"/>
  <c r="B2906" i="4"/>
  <c r="O2906" i="4" s="1"/>
  <c r="A2906" i="4"/>
  <c r="N2905" i="4"/>
  <c r="M2905" i="4"/>
  <c r="L2905" i="4"/>
  <c r="K2905" i="4"/>
  <c r="J2905" i="4"/>
  <c r="T2905" i="4" s="1"/>
  <c r="I2905" i="4"/>
  <c r="S2905" i="4" s="1"/>
  <c r="H2905" i="4"/>
  <c r="G2905" i="4"/>
  <c r="F2905" i="4"/>
  <c r="Q2905" i="4" s="1"/>
  <c r="E2905" i="4"/>
  <c r="D2905" i="4"/>
  <c r="C2905" i="4"/>
  <c r="B2905" i="4"/>
  <c r="O2905" i="4" s="1"/>
  <c r="A2905" i="4"/>
  <c r="N2904" i="4"/>
  <c r="M2904" i="4"/>
  <c r="L2904" i="4"/>
  <c r="K2904" i="4"/>
  <c r="J2904" i="4"/>
  <c r="T2904" i="4" s="1"/>
  <c r="I2904" i="4"/>
  <c r="S2904" i="4" s="1"/>
  <c r="H2904" i="4"/>
  <c r="G2904" i="4"/>
  <c r="F2904" i="4"/>
  <c r="Q2904" i="4" s="1"/>
  <c r="E2904" i="4"/>
  <c r="D2904" i="4"/>
  <c r="C2904" i="4"/>
  <c r="B2904" i="4"/>
  <c r="O2904" i="4" s="1"/>
  <c r="A2904" i="4"/>
  <c r="N2903" i="4"/>
  <c r="M2903" i="4"/>
  <c r="L2903" i="4"/>
  <c r="K2903" i="4"/>
  <c r="J2903" i="4"/>
  <c r="T2903" i="4" s="1"/>
  <c r="I2903" i="4"/>
  <c r="S2903" i="4" s="1"/>
  <c r="H2903" i="4"/>
  <c r="G2903" i="4"/>
  <c r="F2903" i="4"/>
  <c r="E2903" i="4"/>
  <c r="P2903" i="4" s="1"/>
  <c r="D2903" i="4"/>
  <c r="C2903" i="4"/>
  <c r="B2903" i="4"/>
  <c r="O2903" i="4" s="1"/>
  <c r="A2903" i="4"/>
  <c r="O2902" i="4"/>
  <c r="N2902" i="4"/>
  <c r="M2902" i="4"/>
  <c r="L2902" i="4"/>
  <c r="K2902" i="4"/>
  <c r="J2902" i="4"/>
  <c r="T2902" i="4" s="1"/>
  <c r="I2902" i="4"/>
  <c r="S2902" i="4" s="1"/>
  <c r="H2902" i="4"/>
  <c r="G2902" i="4"/>
  <c r="F2902" i="4"/>
  <c r="Q2902" i="4" s="1"/>
  <c r="E2902" i="4"/>
  <c r="D2902" i="4"/>
  <c r="C2902" i="4"/>
  <c r="B2902" i="4"/>
  <c r="A2902" i="4"/>
  <c r="N2901" i="4"/>
  <c r="M2901" i="4"/>
  <c r="L2901" i="4"/>
  <c r="K2901" i="4"/>
  <c r="J2901" i="4"/>
  <c r="I2901" i="4"/>
  <c r="S2901" i="4" s="1"/>
  <c r="H2901" i="4"/>
  <c r="G2901" i="4"/>
  <c r="F2901" i="4"/>
  <c r="Q2901" i="4" s="1"/>
  <c r="E2901" i="4"/>
  <c r="D2901" i="4"/>
  <c r="C2901" i="4"/>
  <c r="B2901" i="4"/>
  <c r="O2901" i="4" s="1"/>
  <c r="A2901" i="4"/>
  <c r="N2900" i="4"/>
  <c r="M2900" i="4"/>
  <c r="L2900" i="4"/>
  <c r="K2900" i="4"/>
  <c r="J2900" i="4"/>
  <c r="T2900" i="4" s="1"/>
  <c r="I2900" i="4"/>
  <c r="S2900" i="4" s="1"/>
  <c r="H2900" i="4"/>
  <c r="G2900" i="4"/>
  <c r="F2900" i="4"/>
  <c r="Q2900" i="4" s="1"/>
  <c r="E2900" i="4"/>
  <c r="P2900" i="4" s="1"/>
  <c r="D2900" i="4"/>
  <c r="C2900" i="4"/>
  <c r="B2900" i="4"/>
  <c r="O2900" i="4" s="1"/>
  <c r="A2900" i="4"/>
  <c r="P2899" i="4"/>
  <c r="N2899" i="4"/>
  <c r="M2899" i="4"/>
  <c r="L2899" i="4"/>
  <c r="K2899" i="4"/>
  <c r="J2899" i="4"/>
  <c r="I2899" i="4"/>
  <c r="S2899" i="4" s="1"/>
  <c r="H2899" i="4"/>
  <c r="G2899" i="4"/>
  <c r="F2899" i="4"/>
  <c r="E2899" i="4"/>
  <c r="D2899" i="4"/>
  <c r="C2899" i="4"/>
  <c r="B2899" i="4"/>
  <c r="O2899" i="4" s="1"/>
  <c r="A2899" i="4"/>
  <c r="N2898" i="4"/>
  <c r="M2898" i="4"/>
  <c r="L2898" i="4"/>
  <c r="K2898" i="4"/>
  <c r="J2898" i="4"/>
  <c r="T2898" i="4" s="1"/>
  <c r="I2898" i="4"/>
  <c r="S2898" i="4" s="1"/>
  <c r="H2898" i="4"/>
  <c r="G2898" i="4"/>
  <c r="F2898" i="4"/>
  <c r="E2898" i="4"/>
  <c r="P2898" i="4" s="1"/>
  <c r="D2898" i="4"/>
  <c r="C2898" i="4"/>
  <c r="B2898" i="4"/>
  <c r="O2898" i="4" s="1"/>
  <c r="A2898" i="4"/>
  <c r="N2897" i="4"/>
  <c r="M2897" i="4"/>
  <c r="L2897" i="4"/>
  <c r="K2897" i="4"/>
  <c r="J2897" i="4"/>
  <c r="T2897" i="4" s="1"/>
  <c r="I2897" i="4"/>
  <c r="S2897" i="4" s="1"/>
  <c r="H2897" i="4"/>
  <c r="G2897" i="4"/>
  <c r="F2897" i="4"/>
  <c r="E2897" i="4"/>
  <c r="P2897" i="4" s="1"/>
  <c r="D2897" i="4"/>
  <c r="C2897" i="4"/>
  <c r="B2897" i="4"/>
  <c r="O2897" i="4" s="1"/>
  <c r="A2897" i="4"/>
  <c r="N2896" i="4"/>
  <c r="M2896" i="4"/>
  <c r="L2896" i="4"/>
  <c r="K2896" i="4"/>
  <c r="J2896" i="4"/>
  <c r="T2896" i="4" s="1"/>
  <c r="I2896" i="4"/>
  <c r="S2896" i="4" s="1"/>
  <c r="H2896" i="4"/>
  <c r="G2896" i="4"/>
  <c r="F2896" i="4"/>
  <c r="E2896" i="4"/>
  <c r="P2896" i="4" s="1"/>
  <c r="D2896" i="4"/>
  <c r="C2896" i="4"/>
  <c r="B2896" i="4"/>
  <c r="O2896" i="4" s="1"/>
  <c r="A2896" i="4"/>
  <c r="N2895" i="4"/>
  <c r="M2895" i="4"/>
  <c r="L2895" i="4"/>
  <c r="K2895" i="4"/>
  <c r="J2895" i="4"/>
  <c r="T2895" i="4" s="1"/>
  <c r="I2895" i="4"/>
  <c r="S2895" i="4" s="1"/>
  <c r="H2895" i="4"/>
  <c r="G2895" i="4"/>
  <c r="F2895" i="4"/>
  <c r="E2895" i="4"/>
  <c r="P2895" i="4" s="1"/>
  <c r="D2895" i="4"/>
  <c r="C2895" i="4"/>
  <c r="B2895" i="4"/>
  <c r="O2895" i="4" s="1"/>
  <c r="A2895" i="4"/>
  <c r="N2894" i="4"/>
  <c r="M2894" i="4"/>
  <c r="L2894" i="4"/>
  <c r="K2894" i="4"/>
  <c r="J2894" i="4"/>
  <c r="T2894" i="4" s="1"/>
  <c r="I2894" i="4"/>
  <c r="W2894" i="4" s="1"/>
  <c r="H2894" i="4"/>
  <c r="G2894" i="4"/>
  <c r="F2894" i="4"/>
  <c r="Q2894" i="4" s="1"/>
  <c r="E2894" i="4"/>
  <c r="P2894" i="4" s="1"/>
  <c r="D2894" i="4"/>
  <c r="C2894" i="4"/>
  <c r="B2894" i="4"/>
  <c r="O2894" i="4" s="1"/>
  <c r="A2894" i="4"/>
  <c r="S2893" i="4"/>
  <c r="N2893" i="4"/>
  <c r="M2893" i="4"/>
  <c r="L2893" i="4"/>
  <c r="K2893" i="4"/>
  <c r="J2893" i="4"/>
  <c r="I2893" i="4"/>
  <c r="H2893" i="4"/>
  <c r="G2893" i="4"/>
  <c r="F2893" i="4"/>
  <c r="Q2893" i="4" s="1"/>
  <c r="E2893" i="4"/>
  <c r="D2893" i="4"/>
  <c r="C2893" i="4"/>
  <c r="B2893" i="4"/>
  <c r="A2893" i="4"/>
  <c r="N2892" i="4"/>
  <c r="M2892" i="4"/>
  <c r="L2892" i="4"/>
  <c r="K2892" i="4"/>
  <c r="J2892" i="4"/>
  <c r="I2892" i="4"/>
  <c r="S2892" i="4" s="1"/>
  <c r="H2892" i="4"/>
  <c r="G2892" i="4"/>
  <c r="F2892" i="4"/>
  <c r="Q2892" i="4" s="1"/>
  <c r="E2892" i="4"/>
  <c r="P2892" i="4" s="1"/>
  <c r="D2892" i="4"/>
  <c r="C2892" i="4"/>
  <c r="B2892" i="4"/>
  <c r="O2892" i="4" s="1"/>
  <c r="A2892" i="4"/>
  <c r="N2891" i="4"/>
  <c r="M2891" i="4"/>
  <c r="L2891" i="4"/>
  <c r="K2891" i="4"/>
  <c r="J2891" i="4"/>
  <c r="T2891" i="4" s="1"/>
  <c r="I2891" i="4"/>
  <c r="S2891" i="4" s="1"/>
  <c r="H2891" i="4"/>
  <c r="G2891" i="4"/>
  <c r="F2891" i="4"/>
  <c r="Q2891" i="4" s="1"/>
  <c r="E2891" i="4"/>
  <c r="P2891" i="4" s="1"/>
  <c r="D2891" i="4"/>
  <c r="C2891" i="4"/>
  <c r="B2891" i="4"/>
  <c r="O2891" i="4" s="1"/>
  <c r="A2891" i="4"/>
  <c r="Q2890" i="4"/>
  <c r="N2890" i="4"/>
  <c r="M2890" i="4"/>
  <c r="L2890" i="4"/>
  <c r="K2890" i="4"/>
  <c r="J2890" i="4"/>
  <c r="T2890" i="4" s="1"/>
  <c r="I2890" i="4"/>
  <c r="H2890" i="4"/>
  <c r="G2890" i="4"/>
  <c r="F2890" i="4"/>
  <c r="E2890" i="4"/>
  <c r="D2890" i="4"/>
  <c r="C2890" i="4"/>
  <c r="B2890" i="4"/>
  <c r="O2890" i="4" s="1"/>
  <c r="A2890" i="4"/>
  <c r="N2889" i="4"/>
  <c r="M2889" i="4"/>
  <c r="L2889" i="4"/>
  <c r="K2889" i="4"/>
  <c r="J2889" i="4"/>
  <c r="T2889" i="4" s="1"/>
  <c r="I2889" i="4"/>
  <c r="S2889" i="4" s="1"/>
  <c r="H2889" i="4"/>
  <c r="G2889" i="4"/>
  <c r="F2889" i="4"/>
  <c r="Q2889" i="4" s="1"/>
  <c r="E2889" i="4"/>
  <c r="D2889" i="4"/>
  <c r="C2889" i="4"/>
  <c r="B2889" i="4"/>
  <c r="O2889" i="4" s="1"/>
  <c r="A2889" i="4"/>
  <c r="N2888" i="4"/>
  <c r="M2888" i="4"/>
  <c r="L2888" i="4"/>
  <c r="K2888" i="4"/>
  <c r="J2888" i="4"/>
  <c r="T2888" i="4" s="1"/>
  <c r="I2888" i="4"/>
  <c r="S2888" i="4" s="1"/>
  <c r="H2888" i="4"/>
  <c r="G2888" i="4"/>
  <c r="F2888" i="4"/>
  <c r="Q2888" i="4" s="1"/>
  <c r="E2888" i="4"/>
  <c r="D2888" i="4"/>
  <c r="C2888" i="4"/>
  <c r="B2888" i="4"/>
  <c r="O2888" i="4" s="1"/>
  <c r="A2888" i="4"/>
  <c r="S2887" i="4"/>
  <c r="N2887" i="4"/>
  <c r="M2887" i="4"/>
  <c r="L2887" i="4"/>
  <c r="K2887" i="4"/>
  <c r="J2887" i="4"/>
  <c r="W2887" i="4" s="1"/>
  <c r="I2887" i="4"/>
  <c r="H2887" i="4"/>
  <c r="G2887" i="4"/>
  <c r="F2887" i="4"/>
  <c r="Q2887" i="4" s="1"/>
  <c r="E2887" i="4"/>
  <c r="D2887" i="4"/>
  <c r="C2887" i="4"/>
  <c r="B2887" i="4"/>
  <c r="A2887" i="4"/>
  <c r="P2886" i="4"/>
  <c r="N2886" i="4"/>
  <c r="M2886" i="4"/>
  <c r="L2886" i="4"/>
  <c r="K2886" i="4"/>
  <c r="J2886" i="4"/>
  <c r="I2886" i="4"/>
  <c r="S2886" i="4" s="1"/>
  <c r="H2886" i="4"/>
  <c r="G2886" i="4"/>
  <c r="F2886" i="4"/>
  <c r="Q2886" i="4" s="1"/>
  <c r="E2886" i="4"/>
  <c r="D2886" i="4"/>
  <c r="C2886" i="4"/>
  <c r="B2886" i="4"/>
  <c r="O2886" i="4" s="1"/>
  <c r="A2886" i="4"/>
  <c r="Q2885" i="4"/>
  <c r="N2885" i="4"/>
  <c r="M2885" i="4"/>
  <c r="L2885" i="4"/>
  <c r="K2885" i="4"/>
  <c r="J2885" i="4"/>
  <c r="I2885" i="4"/>
  <c r="S2885" i="4" s="1"/>
  <c r="H2885" i="4"/>
  <c r="G2885" i="4"/>
  <c r="F2885" i="4"/>
  <c r="E2885" i="4"/>
  <c r="P2885" i="4" s="1"/>
  <c r="D2885" i="4"/>
  <c r="C2885" i="4"/>
  <c r="B2885" i="4"/>
  <c r="A2885" i="4"/>
  <c r="N2884" i="4"/>
  <c r="M2884" i="4"/>
  <c r="L2884" i="4"/>
  <c r="K2884" i="4"/>
  <c r="J2884" i="4"/>
  <c r="T2884" i="4" s="1"/>
  <c r="I2884" i="4"/>
  <c r="S2884" i="4" s="1"/>
  <c r="H2884" i="4"/>
  <c r="G2884" i="4"/>
  <c r="F2884" i="4"/>
  <c r="Q2884" i="4" s="1"/>
  <c r="E2884" i="4"/>
  <c r="D2884" i="4"/>
  <c r="C2884" i="4"/>
  <c r="B2884" i="4"/>
  <c r="O2884" i="4" s="1"/>
  <c r="A2884" i="4"/>
  <c r="N2883" i="4"/>
  <c r="M2883" i="4"/>
  <c r="L2883" i="4"/>
  <c r="K2883" i="4"/>
  <c r="J2883" i="4"/>
  <c r="I2883" i="4"/>
  <c r="S2883" i="4" s="1"/>
  <c r="H2883" i="4"/>
  <c r="G2883" i="4"/>
  <c r="F2883" i="4"/>
  <c r="Q2883" i="4" s="1"/>
  <c r="E2883" i="4"/>
  <c r="D2883" i="4"/>
  <c r="C2883" i="4"/>
  <c r="B2883" i="4"/>
  <c r="A2883" i="4"/>
  <c r="T2882" i="4"/>
  <c r="O2882" i="4"/>
  <c r="N2882" i="4"/>
  <c r="M2882" i="4"/>
  <c r="L2882" i="4"/>
  <c r="K2882" i="4"/>
  <c r="J2882" i="4"/>
  <c r="W2882" i="4" s="1"/>
  <c r="I2882" i="4"/>
  <c r="S2882" i="4" s="1"/>
  <c r="H2882" i="4"/>
  <c r="G2882" i="4"/>
  <c r="F2882" i="4"/>
  <c r="Q2882" i="4" s="1"/>
  <c r="E2882" i="4"/>
  <c r="D2882" i="4"/>
  <c r="C2882" i="4"/>
  <c r="B2882" i="4"/>
  <c r="A2882" i="4"/>
  <c r="N2881" i="4"/>
  <c r="M2881" i="4"/>
  <c r="L2881" i="4"/>
  <c r="K2881" i="4"/>
  <c r="J2881" i="4"/>
  <c r="T2881" i="4" s="1"/>
  <c r="I2881" i="4"/>
  <c r="S2881" i="4" s="1"/>
  <c r="H2881" i="4"/>
  <c r="G2881" i="4"/>
  <c r="F2881" i="4"/>
  <c r="Q2881" i="4" s="1"/>
  <c r="E2881" i="4"/>
  <c r="P2881" i="4" s="1"/>
  <c r="D2881" i="4"/>
  <c r="C2881" i="4"/>
  <c r="B2881" i="4"/>
  <c r="A2881" i="4"/>
  <c r="N2880" i="4"/>
  <c r="M2880" i="4"/>
  <c r="L2880" i="4"/>
  <c r="K2880" i="4"/>
  <c r="J2880" i="4"/>
  <c r="T2880" i="4" s="1"/>
  <c r="I2880" i="4"/>
  <c r="S2880" i="4" s="1"/>
  <c r="H2880" i="4"/>
  <c r="G2880" i="4"/>
  <c r="F2880" i="4"/>
  <c r="Q2880" i="4" s="1"/>
  <c r="E2880" i="4"/>
  <c r="R2880" i="4" s="1"/>
  <c r="D2880" i="4"/>
  <c r="C2880" i="4"/>
  <c r="B2880" i="4"/>
  <c r="A2880" i="4"/>
  <c r="N2879" i="4"/>
  <c r="M2879" i="4"/>
  <c r="L2879" i="4"/>
  <c r="K2879" i="4"/>
  <c r="J2879" i="4"/>
  <c r="T2879" i="4" s="1"/>
  <c r="I2879" i="4"/>
  <c r="S2879" i="4" s="1"/>
  <c r="H2879" i="4"/>
  <c r="G2879" i="4"/>
  <c r="F2879" i="4"/>
  <c r="E2879" i="4"/>
  <c r="P2879" i="4" s="1"/>
  <c r="D2879" i="4"/>
  <c r="C2879" i="4"/>
  <c r="B2879" i="4"/>
  <c r="O2879" i="4" s="1"/>
  <c r="A2879" i="4"/>
  <c r="N2878" i="4"/>
  <c r="M2878" i="4"/>
  <c r="L2878" i="4"/>
  <c r="K2878" i="4"/>
  <c r="J2878" i="4"/>
  <c r="T2878" i="4" s="1"/>
  <c r="I2878" i="4"/>
  <c r="S2878" i="4" s="1"/>
  <c r="H2878" i="4"/>
  <c r="G2878" i="4"/>
  <c r="F2878" i="4"/>
  <c r="Q2878" i="4" s="1"/>
  <c r="E2878" i="4"/>
  <c r="D2878" i="4"/>
  <c r="C2878" i="4"/>
  <c r="B2878" i="4"/>
  <c r="O2878" i="4" s="1"/>
  <c r="A2878" i="4"/>
  <c r="N2877" i="4"/>
  <c r="M2877" i="4"/>
  <c r="L2877" i="4"/>
  <c r="K2877" i="4"/>
  <c r="J2877" i="4"/>
  <c r="T2877" i="4" s="1"/>
  <c r="I2877" i="4"/>
  <c r="H2877" i="4"/>
  <c r="G2877" i="4"/>
  <c r="F2877" i="4"/>
  <c r="E2877" i="4"/>
  <c r="P2877" i="4" s="1"/>
  <c r="D2877" i="4"/>
  <c r="C2877" i="4"/>
  <c r="B2877" i="4"/>
  <c r="O2877" i="4" s="1"/>
  <c r="A2877" i="4"/>
  <c r="N2876" i="4"/>
  <c r="M2876" i="4"/>
  <c r="L2876" i="4"/>
  <c r="K2876" i="4"/>
  <c r="J2876" i="4"/>
  <c r="T2876" i="4" s="1"/>
  <c r="I2876" i="4"/>
  <c r="S2876" i="4" s="1"/>
  <c r="H2876" i="4"/>
  <c r="G2876" i="4"/>
  <c r="F2876" i="4"/>
  <c r="Q2876" i="4" s="1"/>
  <c r="E2876" i="4"/>
  <c r="P2876" i="4" s="1"/>
  <c r="D2876" i="4"/>
  <c r="C2876" i="4"/>
  <c r="B2876" i="4"/>
  <c r="A2876" i="4"/>
  <c r="N2875" i="4"/>
  <c r="M2875" i="4"/>
  <c r="L2875" i="4"/>
  <c r="K2875" i="4"/>
  <c r="J2875" i="4"/>
  <c r="I2875" i="4"/>
  <c r="S2875" i="4" s="1"/>
  <c r="H2875" i="4"/>
  <c r="G2875" i="4"/>
  <c r="F2875" i="4"/>
  <c r="Q2875" i="4" s="1"/>
  <c r="E2875" i="4"/>
  <c r="R2875" i="4" s="1"/>
  <c r="D2875" i="4"/>
  <c r="C2875" i="4"/>
  <c r="B2875" i="4"/>
  <c r="O2875" i="4" s="1"/>
  <c r="A2875" i="4"/>
  <c r="N2874" i="4"/>
  <c r="M2874" i="4"/>
  <c r="L2874" i="4"/>
  <c r="K2874" i="4"/>
  <c r="J2874" i="4"/>
  <c r="T2874" i="4" s="1"/>
  <c r="I2874" i="4"/>
  <c r="S2874" i="4" s="1"/>
  <c r="H2874" i="4"/>
  <c r="G2874" i="4"/>
  <c r="F2874" i="4"/>
  <c r="Q2874" i="4" s="1"/>
  <c r="E2874" i="4"/>
  <c r="P2874" i="4" s="1"/>
  <c r="D2874" i="4"/>
  <c r="C2874" i="4"/>
  <c r="B2874" i="4"/>
  <c r="O2874" i="4" s="1"/>
  <c r="A2874" i="4"/>
  <c r="N2873" i="4"/>
  <c r="M2873" i="4"/>
  <c r="L2873" i="4"/>
  <c r="K2873" i="4"/>
  <c r="J2873" i="4"/>
  <c r="I2873" i="4"/>
  <c r="S2873" i="4" s="1"/>
  <c r="H2873" i="4"/>
  <c r="G2873" i="4"/>
  <c r="F2873" i="4"/>
  <c r="Q2873" i="4" s="1"/>
  <c r="E2873" i="4"/>
  <c r="D2873" i="4"/>
  <c r="C2873" i="4"/>
  <c r="B2873" i="4"/>
  <c r="O2873" i="4" s="1"/>
  <c r="A2873" i="4"/>
  <c r="N2872" i="4"/>
  <c r="M2872" i="4"/>
  <c r="L2872" i="4"/>
  <c r="K2872" i="4"/>
  <c r="J2872" i="4"/>
  <c r="T2872" i="4" s="1"/>
  <c r="I2872" i="4"/>
  <c r="S2872" i="4" s="1"/>
  <c r="H2872" i="4"/>
  <c r="G2872" i="4"/>
  <c r="F2872" i="4"/>
  <c r="Q2872" i="4" s="1"/>
  <c r="E2872" i="4"/>
  <c r="D2872" i="4"/>
  <c r="C2872" i="4"/>
  <c r="B2872" i="4"/>
  <c r="O2872" i="4" s="1"/>
  <c r="A2872" i="4"/>
  <c r="N2871" i="4"/>
  <c r="M2871" i="4"/>
  <c r="L2871" i="4"/>
  <c r="K2871" i="4"/>
  <c r="J2871" i="4"/>
  <c r="T2871" i="4" s="1"/>
  <c r="I2871" i="4"/>
  <c r="S2871" i="4" s="1"/>
  <c r="H2871" i="4"/>
  <c r="G2871" i="4"/>
  <c r="F2871" i="4"/>
  <c r="Q2871" i="4" s="1"/>
  <c r="E2871" i="4"/>
  <c r="D2871" i="4"/>
  <c r="C2871" i="4"/>
  <c r="B2871" i="4"/>
  <c r="O2871" i="4" s="1"/>
  <c r="A2871" i="4"/>
  <c r="N2870" i="4"/>
  <c r="M2870" i="4"/>
  <c r="L2870" i="4"/>
  <c r="K2870" i="4"/>
  <c r="J2870" i="4"/>
  <c r="T2870" i="4" s="1"/>
  <c r="I2870" i="4"/>
  <c r="S2870" i="4" s="1"/>
  <c r="H2870" i="4"/>
  <c r="G2870" i="4"/>
  <c r="F2870" i="4"/>
  <c r="Q2870" i="4" s="1"/>
  <c r="E2870" i="4"/>
  <c r="D2870" i="4"/>
  <c r="C2870" i="4"/>
  <c r="B2870" i="4"/>
  <c r="O2870" i="4" s="1"/>
  <c r="A2870" i="4"/>
  <c r="O2869" i="4"/>
  <c r="N2869" i="4"/>
  <c r="M2869" i="4"/>
  <c r="L2869" i="4"/>
  <c r="K2869" i="4"/>
  <c r="J2869" i="4"/>
  <c r="T2869" i="4" s="1"/>
  <c r="I2869" i="4"/>
  <c r="H2869" i="4"/>
  <c r="G2869" i="4"/>
  <c r="F2869" i="4"/>
  <c r="E2869" i="4"/>
  <c r="P2869" i="4" s="1"/>
  <c r="D2869" i="4"/>
  <c r="C2869" i="4"/>
  <c r="B2869" i="4"/>
  <c r="A2869" i="4"/>
  <c r="P2868" i="4"/>
  <c r="O2868" i="4"/>
  <c r="N2868" i="4"/>
  <c r="M2868" i="4"/>
  <c r="L2868" i="4"/>
  <c r="K2868" i="4"/>
  <c r="J2868" i="4"/>
  <c r="T2868" i="4" s="1"/>
  <c r="I2868" i="4"/>
  <c r="S2868" i="4" s="1"/>
  <c r="H2868" i="4"/>
  <c r="G2868" i="4"/>
  <c r="F2868" i="4"/>
  <c r="Q2868" i="4" s="1"/>
  <c r="E2868" i="4"/>
  <c r="D2868" i="4"/>
  <c r="C2868" i="4"/>
  <c r="B2868" i="4"/>
  <c r="A2868" i="4"/>
  <c r="R2867" i="4"/>
  <c r="Q2867" i="4"/>
  <c r="P2867" i="4"/>
  <c r="N2867" i="4"/>
  <c r="M2867" i="4"/>
  <c r="L2867" i="4"/>
  <c r="K2867" i="4"/>
  <c r="J2867" i="4"/>
  <c r="I2867" i="4"/>
  <c r="S2867" i="4" s="1"/>
  <c r="H2867" i="4"/>
  <c r="G2867" i="4"/>
  <c r="F2867" i="4"/>
  <c r="E2867" i="4"/>
  <c r="D2867" i="4"/>
  <c r="C2867" i="4"/>
  <c r="B2867" i="4"/>
  <c r="O2867" i="4" s="1"/>
  <c r="A2867" i="4"/>
  <c r="Y2867" i="4" s="1"/>
  <c r="N2866" i="4"/>
  <c r="M2866" i="4"/>
  <c r="L2866" i="4"/>
  <c r="K2866" i="4"/>
  <c r="J2866" i="4"/>
  <c r="I2866" i="4"/>
  <c r="S2866" i="4" s="1"/>
  <c r="H2866" i="4"/>
  <c r="G2866" i="4"/>
  <c r="F2866" i="4"/>
  <c r="Q2866" i="4" s="1"/>
  <c r="E2866" i="4"/>
  <c r="D2866" i="4"/>
  <c r="C2866" i="4"/>
  <c r="B2866" i="4"/>
  <c r="O2866" i="4" s="1"/>
  <c r="A2866" i="4"/>
  <c r="N2865" i="4"/>
  <c r="M2865" i="4"/>
  <c r="L2865" i="4"/>
  <c r="K2865" i="4"/>
  <c r="J2865" i="4"/>
  <c r="I2865" i="4"/>
  <c r="S2865" i="4" s="1"/>
  <c r="H2865" i="4"/>
  <c r="G2865" i="4"/>
  <c r="F2865" i="4"/>
  <c r="Q2865" i="4" s="1"/>
  <c r="E2865" i="4"/>
  <c r="P2865" i="4" s="1"/>
  <c r="D2865" i="4"/>
  <c r="C2865" i="4"/>
  <c r="B2865" i="4"/>
  <c r="O2865" i="4" s="1"/>
  <c r="A2865" i="4"/>
  <c r="N2864" i="4"/>
  <c r="M2864" i="4"/>
  <c r="L2864" i="4"/>
  <c r="K2864" i="4"/>
  <c r="J2864" i="4"/>
  <c r="T2864" i="4" s="1"/>
  <c r="I2864" i="4"/>
  <c r="H2864" i="4"/>
  <c r="G2864" i="4"/>
  <c r="F2864" i="4"/>
  <c r="Q2864" i="4" s="1"/>
  <c r="E2864" i="4"/>
  <c r="D2864" i="4"/>
  <c r="C2864" i="4"/>
  <c r="B2864" i="4"/>
  <c r="O2864" i="4" s="1"/>
  <c r="A2864" i="4"/>
  <c r="T2863" i="4"/>
  <c r="O2863" i="4"/>
  <c r="N2863" i="4"/>
  <c r="M2863" i="4"/>
  <c r="L2863" i="4"/>
  <c r="K2863" i="4"/>
  <c r="J2863" i="4"/>
  <c r="I2863" i="4"/>
  <c r="S2863" i="4" s="1"/>
  <c r="H2863" i="4"/>
  <c r="G2863" i="4"/>
  <c r="F2863" i="4"/>
  <c r="Q2863" i="4" s="1"/>
  <c r="E2863" i="4"/>
  <c r="D2863" i="4"/>
  <c r="C2863" i="4"/>
  <c r="B2863" i="4"/>
  <c r="A2863" i="4"/>
  <c r="N2862" i="4"/>
  <c r="M2862" i="4"/>
  <c r="L2862" i="4"/>
  <c r="K2862" i="4"/>
  <c r="J2862" i="4"/>
  <c r="T2862" i="4" s="1"/>
  <c r="I2862" i="4"/>
  <c r="S2862" i="4" s="1"/>
  <c r="H2862" i="4"/>
  <c r="G2862" i="4"/>
  <c r="F2862" i="4"/>
  <c r="Q2862" i="4" s="1"/>
  <c r="E2862" i="4"/>
  <c r="D2862" i="4"/>
  <c r="C2862" i="4"/>
  <c r="B2862" i="4"/>
  <c r="O2862" i="4" s="1"/>
  <c r="A2862" i="4"/>
  <c r="N2861" i="4"/>
  <c r="M2861" i="4"/>
  <c r="L2861" i="4"/>
  <c r="K2861" i="4"/>
  <c r="J2861" i="4"/>
  <c r="T2861" i="4" s="1"/>
  <c r="I2861" i="4"/>
  <c r="S2861" i="4" s="1"/>
  <c r="H2861" i="4"/>
  <c r="G2861" i="4"/>
  <c r="F2861" i="4"/>
  <c r="E2861" i="4"/>
  <c r="P2861" i="4" s="1"/>
  <c r="D2861" i="4"/>
  <c r="C2861" i="4"/>
  <c r="B2861" i="4"/>
  <c r="O2861" i="4" s="1"/>
  <c r="A2861" i="4"/>
  <c r="N2860" i="4"/>
  <c r="M2860" i="4"/>
  <c r="L2860" i="4"/>
  <c r="K2860" i="4"/>
  <c r="J2860" i="4"/>
  <c r="T2860" i="4" s="1"/>
  <c r="I2860" i="4"/>
  <c r="S2860" i="4" s="1"/>
  <c r="H2860" i="4"/>
  <c r="G2860" i="4"/>
  <c r="F2860" i="4"/>
  <c r="Q2860" i="4" s="1"/>
  <c r="E2860" i="4"/>
  <c r="D2860" i="4"/>
  <c r="C2860" i="4"/>
  <c r="B2860" i="4"/>
  <c r="A2860" i="4"/>
  <c r="N2859" i="4"/>
  <c r="M2859" i="4"/>
  <c r="L2859" i="4"/>
  <c r="K2859" i="4"/>
  <c r="J2859" i="4"/>
  <c r="I2859" i="4"/>
  <c r="S2859" i="4" s="1"/>
  <c r="H2859" i="4"/>
  <c r="G2859" i="4"/>
  <c r="F2859" i="4"/>
  <c r="E2859" i="4"/>
  <c r="P2859" i="4" s="1"/>
  <c r="D2859" i="4"/>
  <c r="C2859" i="4"/>
  <c r="B2859" i="4"/>
  <c r="O2859" i="4" s="1"/>
  <c r="A2859" i="4"/>
  <c r="N2858" i="4"/>
  <c r="M2858" i="4"/>
  <c r="L2858" i="4"/>
  <c r="K2858" i="4"/>
  <c r="J2858" i="4"/>
  <c r="W2858" i="4" s="1"/>
  <c r="I2858" i="4"/>
  <c r="S2858" i="4" s="1"/>
  <c r="H2858" i="4"/>
  <c r="G2858" i="4"/>
  <c r="F2858" i="4"/>
  <c r="E2858" i="4"/>
  <c r="P2858" i="4" s="1"/>
  <c r="D2858" i="4"/>
  <c r="C2858" i="4"/>
  <c r="B2858" i="4"/>
  <c r="A2858" i="4"/>
  <c r="N2857" i="4"/>
  <c r="M2857" i="4"/>
  <c r="L2857" i="4"/>
  <c r="K2857" i="4"/>
  <c r="J2857" i="4"/>
  <c r="I2857" i="4"/>
  <c r="S2857" i="4" s="1"/>
  <c r="H2857" i="4"/>
  <c r="G2857" i="4"/>
  <c r="F2857" i="4"/>
  <c r="Q2857" i="4" s="1"/>
  <c r="E2857" i="4"/>
  <c r="P2857" i="4" s="1"/>
  <c r="D2857" i="4"/>
  <c r="C2857" i="4"/>
  <c r="B2857" i="4"/>
  <c r="O2857" i="4" s="1"/>
  <c r="A2857" i="4"/>
  <c r="N2856" i="4"/>
  <c r="M2856" i="4"/>
  <c r="L2856" i="4"/>
  <c r="K2856" i="4"/>
  <c r="J2856" i="4"/>
  <c r="T2856" i="4" s="1"/>
  <c r="I2856" i="4"/>
  <c r="S2856" i="4" s="1"/>
  <c r="H2856" i="4"/>
  <c r="G2856" i="4"/>
  <c r="F2856" i="4"/>
  <c r="Q2856" i="4" s="1"/>
  <c r="E2856" i="4"/>
  <c r="D2856" i="4"/>
  <c r="C2856" i="4"/>
  <c r="B2856" i="4"/>
  <c r="O2856" i="4" s="1"/>
  <c r="A2856" i="4"/>
  <c r="T2855" i="4"/>
  <c r="N2855" i="4"/>
  <c r="M2855" i="4"/>
  <c r="L2855" i="4"/>
  <c r="K2855" i="4"/>
  <c r="J2855" i="4"/>
  <c r="I2855" i="4"/>
  <c r="S2855" i="4" s="1"/>
  <c r="H2855" i="4"/>
  <c r="G2855" i="4"/>
  <c r="F2855" i="4"/>
  <c r="Q2855" i="4" s="1"/>
  <c r="E2855" i="4"/>
  <c r="D2855" i="4"/>
  <c r="C2855" i="4"/>
  <c r="B2855" i="4"/>
  <c r="O2855" i="4" s="1"/>
  <c r="A2855" i="4"/>
  <c r="N2854" i="4"/>
  <c r="M2854" i="4"/>
  <c r="L2854" i="4"/>
  <c r="K2854" i="4"/>
  <c r="J2854" i="4"/>
  <c r="T2854" i="4" s="1"/>
  <c r="I2854" i="4"/>
  <c r="S2854" i="4" s="1"/>
  <c r="H2854" i="4"/>
  <c r="G2854" i="4"/>
  <c r="F2854" i="4"/>
  <c r="Q2854" i="4" s="1"/>
  <c r="E2854" i="4"/>
  <c r="D2854" i="4"/>
  <c r="C2854" i="4"/>
  <c r="B2854" i="4"/>
  <c r="A2854" i="4"/>
  <c r="N2853" i="4"/>
  <c r="M2853" i="4"/>
  <c r="L2853" i="4"/>
  <c r="K2853" i="4"/>
  <c r="J2853" i="4"/>
  <c r="T2853" i="4" s="1"/>
  <c r="I2853" i="4"/>
  <c r="S2853" i="4" s="1"/>
  <c r="H2853" i="4"/>
  <c r="G2853" i="4"/>
  <c r="F2853" i="4"/>
  <c r="E2853" i="4"/>
  <c r="P2853" i="4" s="1"/>
  <c r="D2853" i="4"/>
  <c r="C2853" i="4"/>
  <c r="B2853" i="4"/>
  <c r="O2853" i="4" s="1"/>
  <c r="A2853" i="4"/>
  <c r="N2852" i="4"/>
  <c r="M2852" i="4"/>
  <c r="L2852" i="4"/>
  <c r="K2852" i="4"/>
  <c r="J2852" i="4"/>
  <c r="T2852" i="4" s="1"/>
  <c r="I2852" i="4"/>
  <c r="S2852" i="4" s="1"/>
  <c r="H2852" i="4"/>
  <c r="G2852" i="4"/>
  <c r="F2852" i="4"/>
  <c r="Q2852" i="4" s="1"/>
  <c r="E2852" i="4"/>
  <c r="D2852" i="4"/>
  <c r="C2852" i="4"/>
  <c r="B2852" i="4"/>
  <c r="A2852" i="4"/>
  <c r="N2851" i="4"/>
  <c r="M2851" i="4"/>
  <c r="L2851" i="4"/>
  <c r="K2851" i="4"/>
  <c r="J2851" i="4"/>
  <c r="I2851" i="4"/>
  <c r="S2851" i="4" s="1"/>
  <c r="H2851" i="4"/>
  <c r="G2851" i="4"/>
  <c r="F2851" i="4"/>
  <c r="Q2851" i="4" s="1"/>
  <c r="E2851" i="4"/>
  <c r="P2851" i="4" s="1"/>
  <c r="D2851" i="4"/>
  <c r="C2851" i="4"/>
  <c r="B2851" i="4"/>
  <c r="O2851" i="4" s="1"/>
  <c r="A2851" i="4"/>
  <c r="T2850" i="4"/>
  <c r="N2850" i="4"/>
  <c r="M2850" i="4"/>
  <c r="L2850" i="4"/>
  <c r="K2850" i="4"/>
  <c r="J2850" i="4"/>
  <c r="I2850" i="4"/>
  <c r="S2850" i="4" s="1"/>
  <c r="H2850" i="4"/>
  <c r="G2850" i="4"/>
  <c r="F2850" i="4"/>
  <c r="Q2850" i="4" s="1"/>
  <c r="E2850" i="4"/>
  <c r="D2850" i="4"/>
  <c r="C2850" i="4"/>
  <c r="B2850" i="4"/>
  <c r="A2850" i="4"/>
  <c r="N2849" i="4"/>
  <c r="M2849" i="4"/>
  <c r="L2849" i="4"/>
  <c r="K2849" i="4"/>
  <c r="J2849" i="4"/>
  <c r="I2849" i="4"/>
  <c r="S2849" i="4" s="1"/>
  <c r="H2849" i="4"/>
  <c r="G2849" i="4"/>
  <c r="F2849" i="4"/>
  <c r="E2849" i="4"/>
  <c r="P2849" i="4" s="1"/>
  <c r="D2849" i="4"/>
  <c r="C2849" i="4"/>
  <c r="B2849" i="4"/>
  <c r="A2849" i="4"/>
  <c r="N2848" i="4"/>
  <c r="M2848" i="4"/>
  <c r="L2848" i="4"/>
  <c r="K2848" i="4"/>
  <c r="J2848" i="4"/>
  <c r="T2848" i="4" s="1"/>
  <c r="I2848" i="4"/>
  <c r="S2848" i="4" s="1"/>
  <c r="H2848" i="4"/>
  <c r="G2848" i="4"/>
  <c r="F2848" i="4"/>
  <c r="Q2848" i="4" s="1"/>
  <c r="E2848" i="4"/>
  <c r="D2848" i="4"/>
  <c r="C2848" i="4"/>
  <c r="B2848" i="4"/>
  <c r="O2848" i="4" s="1"/>
  <c r="A2848" i="4"/>
  <c r="N2847" i="4"/>
  <c r="M2847" i="4"/>
  <c r="L2847" i="4"/>
  <c r="K2847" i="4"/>
  <c r="J2847" i="4"/>
  <c r="T2847" i="4" s="1"/>
  <c r="I2847" i="4"/>
  <c r="S2847" i="4" s="1"/>
  <c r="H2847" i="4"/>
  <c r="G2847" i="4"/>
  <c r="F2847" i="4"/>
  <c r="Q2847" i="4" s="1"/>
  <c r="E2847" i="4"/>
  <c r="D2847" i="4"/>
  <c r="C2847" i="4"/>
  <c r="B2847" i="4"/>
  <c r="O2847" i="4" s="1"/>
  <c r="A2847" i="4"/>
  <c r="N2846" i="4"/>
  <c r="M2846" i="4"/>
  <c r="L2846" i="4"/>
  <c r="K2846" i="4"/>
  <c r="J2846" i="4"/>
  <c r="T2846" i="4" s="1"/>
  <c r="I2846" i="4"/>
  <c r="S2846" i="4" s="1"/>
  <c r="H2846" i="4"/>
  <c r="G2846" i="4"/>
  <c r="U2846" i="4" s="1"/>
  <c r="V2846" i="4" s="1"/>
  <c r="X2846" i="4" s="1"/>
  <c r="F2846" i="4"/>
  <c r="Q2846" i="4" s="1"/>
  <c r="E2846" i="4"/>
  <c r="P2846" i="4" s="1"/>
  <c r="D2846" i="4"/>
  <c r="C2846" i="4"/>
  <c r="B2846" i="4"/>
  <c r="O2846" i="4" s="1"/>
  <c r="A2846" i="4"/>
  <c r="O2845" i="4"/>
  <c r="N2845" i="4"/>
  <c r="M2845" i="4"/>
  <c r="L2845" i="4"/>
  <c r="K2845" i="4"/>
  <c r="J2845" i="4"/>
  <c r="T2845" i="4" s="1"/>
  <c r="I2845" i="4"/>
  <c r="S2845" i="4" s="1"/>
  <c r="H2845" i="4"/>
  <c r="G2845" i="4"/>
  <c r="F2845" i="4"/>
  <c r="E2845" i="4"/>
  <c r="P2845" i="4" s="1"/>
  <c r="D2845" i="4"/>
  <c r="C2845" i="4"/>
  <c r="B2845" i="4"/>
  <c r="A2845" i="4"/>
  <c r="O2844" i="4"/>
  <c r="N2844" i="4"/>
  <c r="M2844" i="4"/>
  <c r="L2844" i="4"/>
  <c r="K2844" i="4"/>
  <c r="J2844" i="4"/>
  <c r="T2844" i="4" s="1"/>
  <c r="I2844" i="4"/>
  <c r="S2844" i="4" s="1"/>
  <c r="H2844" i="4"/>
  <c r="G2844" i="4"/>
  <c r="F2844" i="4"/>
  <c r="Q2844" i="4" s="1"/>
  <c r="E2844" i="4"/>
  <c r="D2844" i="4"/>
  <c r="C2844" i="4"/>
  <c r="B2844" i="4"/>
  <c r="A2844" i="4"/>
  <c r="N2843" i="4"/>
  <c r="M2843" i="4"/>
  <c r="L2843" i="4"/>
  <c r="K2843" i="4"/>
  <c r="J2843" i="4"/>
  <c r="I2843" i="4"/>
  <c r="S2843" i="4" s="1"/>
  <c r="H2843" i="4"/>
  <c r="G2843" i="4"/>
  <c r="F2843" i="4"/>
  <c r="Q2843" i="4" s="1"/>
  <c r="E2843" i="4"/>
  <c r="D2843" i="4"/>
  <c r="C2843" i="4"/>
  <c r="B2843" i="4"/>
  <c r="O2843" i="4" s="1"/>
  <c r="A2843" i="4"/>
  <c r="N2842" i="4"/>
  <c r="M2842" i="4"/>
  <c r="L2842" i="4"/>
  <c r="K2842" i="4"/>
  <c r="J2842" i="4"/>
  <c r="T2842" i="4" s="1"/>
  <c r="I2842" i="4"/>
  <c r="S2842" i="4" s="1"/>
  <c r="H2842" i="4"/>
  <c r="G2842" i="4"/>
  <c r="F2842" i="4"/>
  <c r="Q2842" i="4" s="1"/>
  <c r="E2842" i="4"/>
  <c r="D2842" i="4"/>
  <c r="C2842" i="4"/>
  <c r="B2842" i="4"/>
  <c r="A2842" i="4"/>
  <c r="N2841" i="4"/>
  <c r="M2841" i="4"/>
  <c r="L2841" i="4"/>
  <c r="K2841" i="4"/>
  <c r="J2841" i="4"/>
  <c r="I2841" i="4"/>
  <c r="S2841" i="4" s="1"/>
  <c r="H2841" i="4"/>
  <c r="G2841" i="4"/>
  <c r="F2841" i="4"/>
  <c r="Q2841" i="4" s="1"/>
  <c r="E2841" i="4"/>
  <c r="D2841" i="4"/>
  <c r="C2841" i="4"/>
  <c r="B2841" i="4"/>
  <c r="O2841" i="4" s="1"/>
  <c r="A2841" i="4"/>
  <c r="O2840" i="4"/>
  <c r="N2840" i="4"/>
  <c r="M2840" i="4"/>
  <c r="L2840" i="4"/>
  <c r="K2840" i="4"/>
  <c r="J2840" i="4"/>
  <c r="I2840" i="4"/>
  <c r="S2840" i="4" s="1"/>
  <c r="H2840" i="4"/>
  <c r="G2840" i="4"/>
  <c r="F2840" i="4"/>
  <c r="Q2840" i="4" s="1"/>
  <c r="E2840" i="4"/>
  <c r="D2840" i="4"/>
  <c r="C2840" i="4"/>
  <c r="B2840" i="4"/>
  <c r="A2840" i="4"/>
  <c r="O2839" i="4"/>
  <c r="N2839" i="4"/>
  <c r="M2839" i="4"/>
  <c r="L2839" i="4"/>
  <c r="K2839" i="4"/>
  <c r="J2839" i="4"/>
  <c r="T2839" i="4" s="1"/>
  <c r="I2839" i="4"/>
  <c r="S2839" i="4" s="1"/>
  <c r="H2839" i="4"/>
  <c r="G2839" i="4"/>
  <c r="F2839" i="4"/>
  <c r="Q2839" i="4" s="1"/>
  <c r="E2839" i="4"/>
  <c r="D2839" i="4"/>
  <c r="C2839" i="4"/>
  <c r="B2839" i="4"/>
  <c r="A2839" i="4"/>
  <c r="O2838" i="4"/>
  <c r="N2838" i="4"/>
  <c r="M2838" i="4"/>
  <c r="L2838" i="4"/>
  <c r="K2838" i="4"/>
  <c r="J2838" i="4"/>
  <c r="T2838" i="4" s="1"/>
  <c r="I2838" i="4"/>
  <c r="S2838" i="4" s="1"/>
  <c r="H2838" i="4"/>
  <c r="G2838" i="4"/>
  <c r="F2838" i="4"/>
  <c r="Q2838" i="4" s="1"/>
  <c r="E2838" i="4"/>
  <c r="P2838" i="4" s="1"/>
  <c r="D2838" i="4"/>
  <c r="C2838" i="4"/>
  <c r="B2838" i="4"/>
  <c r="A2838" i="4"/>
  <c r="P2837" i="4"/>
  <c r="N2837" i="4"/>
  <c r="M2837" i="4"/>
  <c r="L2837" i="4"/>
  <c r="K2837" i="4"/>
  <c r="J2837" i="4"/>
  <c r="I2837" i="4"/>
  <c r="S2837" i="4" s="1"/>
  <c r="H2837" i="4"/>
  <c r="G2837" i="4"/>
  <c r="F2837" i="4"/>
  <c r="E2837" i="4"/>
  <c r="D2837" i="4"/>
  <c r="C2837" i="4"/>
  <c r="B2837" i="4"/>
  <c r="O2837" i="4" s="1"/>
  <c r="A2837" i="4"/>
  <c r="N2836" i="4"/>
  <c r="M2836" i="4"/>
  <c r="L2836" i="4"/>
  <c r="K2836" i="4"/>
  <c r="J2836" i="4"/>
  <c r="T2836" i="4" s="1"/>
  <c r="I2836" i="4"/>
  <c r="S2836" i="4" s="1"/>
  <c r="H2836" i="4"/>
  <c r="G2836" i="4"/>
  <c r="F2836" i="4"/>
  <c r="Q2836" i="4" s="1"/>
  <c r="E2836" i="4"/>
  <c r="D2836" i="4"/>
  <c r="C2836" i="4"/>
  <c r="B2836" i="4"/>
  <c r="O2836" i="4" s="1"/>
  <c r="A2836" i="4"/>
  <c r="N2835" i="4"/>
  <c r="M2835" i="4"/>
  <c r="L2835" i="4"/>
  <c r="K2835" i="4"/>
  <c r="J2835" i="4"/>
  <c r="W2835" i="4" s="1"/>
  <c r="I2835" i="4"/>
  <c r="S2835" i="4" s="1"/>
  <c r="H2835" i="4"/>
  <c r="G2835" i="4"/>
  <c r="F2835" i="4"/>
  <c r="Q2835" i="4" s="1"/>
  <c r="E2835" i="4"/>
  <c r="P2835" i="4" s="1"/>
  <c r="D2835" i="4"/>
  <c r="C2835" i="4"/>
  <c r="B2835" i="4"/>
  <c r="O2835" i="4" s="1"/>
  <c r="A2835" i="4"/>
  <c r="N2834" i="4"/>
  <c r="M2834" i="4"/>
  <c r="L2834" i="4"/>
  <c r="K2834" i="4"/>
  <c r="J2834" i="4"/>
  <c r="I2834" i="4"/>
  <c r="S2834" i="4" s="1"/>
  <c r="H2834" i="4"/>
  <c r="G2834" i="4"/>
  <c r="F2834" i="4"/>
  <c r="Q2834" i="4" s="1"/>
  <c r="E2834" i="4"/>
  <c r="P2834" i="4" s="1"/>
  <c r="D2834" i="4"/>
  <c r="C2834" i="4"/>
  <c r="B2834" i="4"/>
  <c r="A2834" i="4"/>
  <c r="S2833" i="4"/>
  <c r="R2833" i="4"/>
  <c r="N2833" i="4"/>
  <c r="M2833" i="4"/>
  <c r="L2833" i="4"/>
  <c r="K2833" i="4"/>
  <c r="J2833" i="4"/>
  <c r="I2833" i="4"/>
  <c r="H2833" i="4"/>
  <c r="G2833" i="4"/>
  <c r="F2833" i="4"/>
  <c r="Q2833" i="4" s="1"/>
  <c r="E2833" i="4"/>
  <c r="P2833" i="4" s="1"/>
  <c r="D2833" i="4"/>
  <c r="C2833" i="4"/>
  <c r="B2833" i="4"/>
  <c r="O2833" i="4" s="1"/>
  <c r="A2833" i="4"/>
  <c r="N2832" i="4"/>
  <c r="M2832" i="4"/>
  <c r="L2832" i="4"/>
  <c r="K2832" i="4"/>
  <c r="J2832" i="4"/>
  <c r="W2832" i="4" s="1"/>
  <c r="I2832" i="4"/>
  <c r="S2832" i="4" s="1"/>
  <c r="H2832" i="4"/>
  <c r="G2832" i="4"/>
  <c r="F2832" i="4"/>
  <c r="Q2832" i="4" s="1"/>
  <c r="E2832" i="4"/>
  <c r="D2832" i="4"/>
  <c r="C2832" i="4"/>
  <c r="B2832" i="4"/>
  <c r="O2832" i="4" s="1"/>
  <c r="A2832" i="4"/>
  <c r="N2831" i="4"/>
  <c r="M2831" i="4"/>
  <c r="L2831" i="4"/>
  <c r="K2831" i="4"/>
  <c r="J2831" i="4"/>
  <c r="I2831" i="4"/>
  <c r="S2831" i="4" s="1"/>
  <c r="H2831" i="4"/>
  <c r="G2831" i="4"/>
  <c r="F2831" i="4"/>
  <c r="Q2831" i="4" s="1"/>
  <c r="E2831" i="4"/>
  <c r="D2831" i="4"/>
  <c r="C2831" i="4"/>
  <c r="B2831" i="4"/>
  <c r="O2831" i="4" s="1"/>
  <c r="A2831" i="4"/>
  <c r="P2830" i="4"/>
  <c r="N2830" i="4"/>
  <c r="M2830" i="4"/>
  <c r="L2830" i="4"/>
  <c r="K2830" i="4"/>
  <c r="J2830" i="4"/>
  <c r="T2830" i="4" s="1"/>
  <c r="I2830" i="4"/>
  <c r="S2830" i="4" s="1"/>
  <c r="H2830" i="4"/>
  <c r="G2830" i="4"/>
  <c r="F2830" i="4"/>
  <c r="Q2830" i="4" s="1"/>
  <c r="E2830" i="4"/>
  <c r="D2830" i="4"/>
  <c r="C2830" i="4"/>
  <c r="B2830" i="4"/>
  <c r="O2830" i="4" s="1"/>
  <c r="A2830" i="4"/>
  <c r="N2829" i="4"/>
  <c r="M2829" i="4"/>
  <c r="L2829" i="4"/>
  <c r="K2829" i="4"/>
  <c r="J2829" i="4"/>
  <c r="T2829" i="4" s="1"/>
  <c r="I2829" i="4"/>
  <c r="S2829" i="4" s="1"/>
  <c r="H2829" i="4"/>
  <c r="G2829" i="4"/>
  <c r="F2829" i="4"/>
  <c r="E2829" i="4"/>
  <c r="P2829" i="4" s="1"/>
  <c r="D2829" i="4"/>
  <c r="C2829" i="4"/>
  <c r="B2829" i="4"/>
  <c r="O2829" i="4" s="1"/>
  <c r="A2829" i="4"/>
  <c r="P2828" i="4"/>
  <c r="N2828" i="4"/>
  <c r="M2828" i="4"/>
  <c r="L2828" i="4"/>
  <c r="K2828" i="4"/>
  <c r="J2828" i="4"/>
  <c r="I2828" i="4"/>
  <c r="S2828" i="4" s="1"/>
  <c r="H2828" i="4"/>
  <c r="G2828" i="4"/>
  <c r="F2828" i="4"/>
  <c r="Q2828" i="4" s="1"/>
  <c r="E2828" i="4"/>
  <c r="R2828" i="4" s="1"/>
  <c r="D2828" i="4"/>
  <c r="C2828" i="4"/>
  <c r="B2828" i="4"/>
  <c r="O2828" i="4" s="1"/>
  <c r="A2828" i="4"/>
  <c r="N2827" i="4"/>
  <c r="M2827" i="4"/>
  <c r="L2827" i="4"/>
  <c r="K2827" i="4"/>
  <c r="J2827" i="4"/>
  <c r="I2827" i="4"/>
  <c r="S2827" i="4" s="1"/>
  <c r="H2827" i="4"/>
  <c r="G2827" i="4"/>
  <c r="F2827" i="4"/>
  <c r="Q2827" i="4" s="1"/>
  <c r="E2827" i="4"/>
  <c r="P2827" i="4" s="1"/>
  <c r="D2827" i="4"/>
  <c r="C2827" i="4"/>
  <c r="B2827" i="4"/>
  <c r="O2827" i="4" s="1"/>
  <c r="A2827" i="4"/>
  <c r="N2826" i="4"/>
  <c r="M2826" i="4"/>
  <c r="L2826" i="4"/>
  <c r="K2826" i="4"/>
  <c r="J2826" i="4"/>
  <c r="T2826" i="4" s="1"/>
  <c r="I2826" i="4"/>
  <c r="S2826" i="4" s="1"/>
  <c r="H2826" i="4"/>
  <c r="G2826" i="4"/>
  <c r="F2826" i="4"/>
  <c r="Q2826" i="4" s="1"/>
  <c r="E2826" i="4"/>
  <c r="D2826" i="4"/>
  <c r="C2826" i="4"/>
  <c r="B2826" i="4"/>
  <c r="A2826" i="4"/>
  <c r="S2825" i="4"/>
  <c r="N2825" i="4"/>
  <c r="M2825" i="4"/>
  <c r="L2825" i="4"/>
  <c r="K2825" i="4"/>
  <c r="J2825" i="4"/>
  <c r="I2825" i="4"/>
  <c r="H2825" i="4"/>
  <c r="G2825" i="4"/>
  <c r="F2825" i="4"/>
  <c r="Q2825" i="4" s="1"/>
  <c r="E2825" i="4"/>
  <c r="D2825" i="4"/>
  <c r="C2825" i="4"/>
  <c r="B2825" i="4"/>
  <c r="O2825" i="4" s="1"/>
  <c r="A2825" i="4"/>
  <c r="T2824" i="4"/>
  <c r="O2824" i="4"/>
  <c r="N2824" i="4"/>
  <c r="M2824" i="4"/>
  <c r="L2824" i="4"/>
  <c r="K2824" i="4"/>
  <c r="J2824" i="4"/>
  <c r="I2824" i="4"/>
  <c r="S2824" i="4" s="1"/>
  <c r="H2824" i="4"/>
  <c r="G2824" i="4"/>
  <c r="F2824" i="4"/>
  <c r="Q2824" i="4" s="1"/>
  <c r="E2824" i="4"/>
  <c r="D2824" i="4"/>
  <c r="C2824" i="4"/>
  <c r="B2824" i="4"/>
  <c r="A2824" i="4"/>
  <c r="T2823" i="4"/>
  <c r="O2823" i="4"/>
  <c r="N2823" i="4"/>
  <c r="M2823" i="4"/>
  <c r="L2823" i="4"/>
  <c r="K2823" i="4"/>
  <c r="J2823" i="4"/>
  <c r="I2823" i="4"/>
  <c r="S2823" i="4" s="1"/>
  <c r="H2823" i="4"/>
  <c r="G2823" i="4"/>
  <c r="F2823" i="4"/>
  <c r="Q2823" i="4" s="1"/>
  <c r="E2823" i="4"/>
  <c r="D2823" i="4"/>
  <c r="C2823" i="4"/>
  <c r="B2823" i="4"/>
  <c r="A2823" i="4"/>
  <c r="N2822" i="4"/>
  <c r="M2822" i="4"/>
  <c r="L2822" i="4"/>
  <c r="K2822" i="4"/>
  <c r="J2822" i="4"/>
  <c r="T2822" i="4" s="1"/>
  <c r="I2822" i="4"/>
  <c r="S2822" i="4" s="1"/>
  <c r="H2822" i="4"/>
  <c r="G2822" i="4"/>
  <c r="F2822" i="4"/>
  <c r="Q2822" i="4" s="1"/>
  <c r="E2822" i="4"/>
  <c r="D2822" i="4"/>
  <c r="C2822" i="4"/>
  <c r="B2822" i="4"/>
  <c r="O2822" i="4" s="1"/>
  <c r="A2822" i="4"/>
  <c r="O2821" i="4"/>
  <c r="N2821" i="4"/>
  <c r="M2821" i="4"/>
  <c r="L2821" i="4"/>
  <c r="K2821" i="4"/>
  <c r="J2821" i="4"/>
  <c r="T2821" i="4" s="1"/>
  <c r="I2821" i="4"/>
  <c r="S2821" i="4" s="1"/>
  <c r="H2821" i="4"/>
  <c r="G2821" i="4"/>
  <c r="F2821" i="4"/>
  <c r="Q2821" i="4" s="1"/>
  <c r="E2821" i="4"/>
  <c r="P2821" i="4" s="1"/>
  <c r="D2821" i="4"/>
  <c r="C2821" i="4"/>
  <c r="B2821" i="4"/>
  <c r="A2821" i="4"/>
  <c r="N2820" i="4"/>
  <c r="M2820" i="4"/>
  <c r="L2820" i="4"/>
  <c r="K2820" i="4"/>
  <c r="J2820" i="4"/>
  <c r="I2820" i="4"/>
  <c r="S2820" i="4" s="1"/>
  <c r="H2820" i="4"/>
  <c r="G2820" i="4"/>
  <c r="F2820" i="4"/>
  <c r="Q2820" i="4" s="1"/>
  <c r="E2820" i="4"/>
  <c r="P2820" i="4" s="1"/>
  <c r="D2820" i="4"/>
  <c r="C2820" i="4"/>
  <c r="B2820" i="4"/>
  <c r="O2820" i="4" s="1"/>
  <c r="A2820" i="4"/>
  <c r="N2819" i="4"/>
  <c r="M2819" i="4"/>
  <c r="L2819" i="4"/>
  <c r="K2819" i="4"/>
  <c r="J2819" i="4"/>
  <c r="I2819" i="4"/>
  <c r="S2819" i="4" s="1"/>
  <c r="H2819" i="4"/>
  <c r="G2819" i="4"/>
  <c r="F2819" i="4"/>
  <c r="Q2819" i="4" s="1"/>
  <c r="E2819" i="4"/>
  <c r="D2819" i="4"/>
  <c r="C2819" i="4"/>
  <c r="B2819" i="4"/>
  <c r="O2819" i="4" s="1"/>
  <c r="A2819" i="4"/>
  <c r="N2818" i="4"/>
  <c r="M2818" i="4"/>
  <c r="L2818" i="4"/>
  <c r="K2818" i="4"/>
  <c r="J2818" i="4"/>
  <c r="I2818" i="4"/>
  <c r="S2818" i="4" s="1"/>
  <c r="H2818" i="4"/>
  <c r="G2818" i="4"/>
  <c r="F2818" i="4"/>
  <c r="Q2818" i="4" s="1"/>
  <c r="E2818" i="4"/>
  <c r="P2818" i="4" s="1"/>
  <c r="D2818" i="4"/>
  <c r="C2818" i="4"/>
  <c r="B2818" i="4"/>
  <c r="A2818" i="4"/>
  <c r="N2817" i="4"/>
  <c r="M2817" i="4"/>
  <c r="L2817" i="4"/>
  <c r="K2817" i="4"/>
  <c r="J2817" i="4"/>
  <c r="I2817" i="4"/>
  <c r="S2817" i="4" s="1"/>
  <c r="H2817" i="4"/>
  <c r="G2817" i="4"/>
  <c r="F2817" i="4"/>
  <c r="Q2817" i="4" s="1"/>
  <c r="E2817" i="4"/>
  <c r="P2817" i="4" s="1"/>
  <c r="D2817" i="4"/>
  <c r="C2817" i="4"/>
  <c r="B2817" i="4"/>
  <c r="O2817" i="4" s="1"/>
  <c r="A2817" i="4"/>
  <c r="N2816" i="4"/>
  <c r="M2816" i="4"/>
  <c r="L2816" i="4"/>
  <c r="K2816" i="4"/>
  <c r="J2816" i="4"/>
  <c r="I2816" i="4"/>
  <c r="S2816" i="4" s="1"/>
  <c r="H2816" i="4"/>
  <c r="G2816" i="4"/>
  <c r="F2816" i="4"/>
  <c r="Q2816" i="4" s="1"/>
  <c r="E2816" i="4"/>
  <c r="D2816" i="4"/>
  <c r="C2816" i="4"/>
  <c r="B2816" i="4"/>
  <c r="O2816" i="4" s="1"/>
  <c r="A2816" i="4"/>
  <c r="T2815" i="4"/>
  <c r="O2815" i="4"/>
  <c r="N2815" i="4"/>
  <c r="M2815" i="4"/>
  <c r="L2815" i="4"/>
  <c r="K2815" i="4"/>
  <c r="J2815" i="4"/>
  <c r="W2815" i="4" s="1"/>
  <c r="I2815" i="4"/>
  <c r="S2815" i="4" s="1"/>
  <c r="H2815" i="4"/>
  <c r="G2815" i="4"/>
  <c r="F2815" i="4"/>
  <c r="Q2815" i="4" s="1"/>
  <c r="E2815" i="4"/>
  <c r="D2815" i="4"/>
  <c r="C2815" i="4"/>
  <c r="B2815" i="4"/>
  <c r="A2815" i="4"/>
  <c r="W2814" i="4"/>
  <c r="O2814" i="4"/>
  <c r="N2814" i="4"/>
  <c r="M2814" i="4"/>
  <c r="L2814" i="4"/>
  <c r="K2814" i="4"/>
  <c r="J2814" i="4"/>
  <c r="T2814" i="4" s="1"/>
  <c r="I2814" i="4"/>
  <c r="S2814" i="4" s="1"/>
  <c r="H2814" i="4"/>
  <c r="G2814" i="4"/>
  <c r="F2814" i="4"/>
  <c r="Q2814" i="4" s="1"/>
  <c r="E2814" i="4"/>
  <c r="D2814" i="4"/>
  <c r="C2814" i="4"/>
  <c r="B2814" i="4"/>
  <c r="A2814" i="4"/>
  <c r="Q2813" i="4"/>
  <c r="P2813" i="4"/>
  <c r="O2813" i="4"/>
  <c r="N2813" i="4"/>
  <c r="M2813" i="4"/>
  <c r="L2813" i="4"/>
  <c r="K2813" i="4"/>
  <c r="J2813" i="4"/>
  <c r="T2813" i="4" s="1"/>
  <c r="I2813" i="4"/>
  <c r="S2813" i="4" s="1"/>
  <c r="H2813" i="4"/>
  <c r="G2813" i="4"/>
  <c r="F2813" i="4"/>
  <c r="E2813" i="4"/>
  <c r="D2813" i="4"/>
  <c r="C2813" i="4"/>
  <c r="B2813" i="4"/>
  <c r="A2813" i="4"/>
  <c r="R2812" i="4"/>
  <c r="Q2812" i="4"/>
  <c r="N2812" i="4"/>
  <c r="M2812" i="4"/>
  <c r="L2812" i="4"/>
  <c r="K2812" i="4"/>
  <c r="J2812" i="4"/>
  <c r="T2812" i="4" s="1"/>
  <c r="I2812" i="4"/>
  <c r="S2812" i="4" s="1"/>
  <c r="H2812" i="4"/>
  <c r="G2812" i="4"/>
  <c r="F2812" i="4"/>
  <c r="E2812" i="4"/>
  <c r="P2812" i="4" s="1"/>
  <c r="D2812" i="4"/>
  <c r="C2812" i="4"/>
  <c r="B2812" i="4"/>
  <c r="O2812" i="4" s="1"/>
  <c r="A2812" i="4"/>
  <c r="N2811" i="4"/>
  <c r="M2811" i="4"/>
  <c r="L2811" i="4"/>
  <c r="K2811" i="4"/>
  <c r="J2811" i="4"/>
  <c r="I2811" i="4"/>
  <c r="S2811" i="4" s="1"/>
  <c r="H2811" i="4"/>
  <c r="G2811" i="4"/>
  <c r="F2811" i="4"/>
  <c r="Q2811" i="4" s="1"/>
  <c r="E2811" i="4"/>
  <c r="P2811" i="4" s="1"/>
  <c r="D2811" i="4"/>
  <c r="C2811" i="4"/>
  <c r="B2811" i="4"/>
  <c r="O2811" i="4" s="1"/>
  <c r="A2811" i="4"/>
  <c r="Q2810" i="4"/>
  <c r="N2810" i="4"/>
  <c r="M2810" i="4"/>
  <c r="L2810" i="4"/>
  <c r="K2810" i="4"/>
  <c r="J2810" i="4"/>
  <c r="I2810" i="4"/>
  <c r="S2810" i="4" s="1"/>
  <c r="H2810" i="4"/>
  <c r="G2810" i="4"/>
  <c r="F2810" i="4"/>
  <c r="E2810" i="4"/>
  <c r="D2810" i="4"/>
  <c r="C2810" i="4"/>
  <c r="B2810" i="4"/>
  <c r="A2810" i="4"/>
  <c r="N2809" i="4"/>
  <c r="M2809" i="4"/>
  <c r="L2809" i="4"/>
  <c r="K2809" i="4"/>
  <c r="J2809" i="4"/>
  <c r="I2809" i="4"/>
  <c r="S2809" i="4" s="1"/>
  <c r="H2809" i="4"/>
  <c r="G2809" i="4"/>
  <c r="F2809" i="4"/>
  <c r="Q2809" i="4" s="1"/>
  <c r="E2809" i="4"/>
  <c r="P2809" i="4" s="1"/>
  <c r="D2809" i="4"/>
  <c r="C2809" i="4"/>
  <c r="B2809" i="4"/>
  <c r="O2809" i="4" s="1"/>
  <c r="A2809" i="4"/>
  <c r="N2808" i="4"/>
  <c r="M2808" i="4"/>
  <c r="L2808" i="4"/>
  <c r="K2808" i="4"/>
  <c r="J2808" i="4"/>
  <c r="T2808" i="4" s="1"/>
  <c r="I2808" i="4"/>
  <c r="S2808" i="4" s="1"/>
  <c r="H2808" i="4"/>
  <c r="G2808" i="4"/>
  <c r="F2808" i="4"/>
  <c r="Q2808" i="4" s="1"/>
  <c r="E2808" i="4"/>
  <c r="D2808" i="4"/>
  <c r="C2808" i="4"/>
  <c r="B2808" i="4"/>
  <c r="O2808" i="4" s="1"/>
  <c r="A2808" i="4"/>
  <c r="T2807" i="4"/>
  <c r="N2807" i="4"/>
  <c r="M2807" i="4"/>
  <c r="L2807" i="4"/>
  <c r="K2807" i="4"/>
  <c r="J2807" i="4"/>
  <c r="W2807" i="4" s="1"/>
  <c r="I2807" i="4"/>
  <c r="S2807" i="4" s="1"/>
  <c r="H2807" i="4"/>
  <c r="G2807" i="4"/>
  <c r="F2807" i="4"/>
  <c r="Q2807" i="4" s="1"/>
  <c r="E2807" i="4"/>
  <c r="D2807" i="4"/>
  <c r="C2807" i="4"/>
  <c r="B2807" i="4"/>
  <c r="O2807" i="4" s="1"/>
  <c r="A2807" i="4"/>
  <c r="N2806" i="4"/>
  <c r="M2806" i="4"/>
  <c r="L2806" i="4"/>
  <c r="K2806" i="4"/>
  <c r="J2806" i="4"/>
  <c r="T2806" i="4" s="1"/>
  <c r="I2806" i="4"/>
  <c r="S2806" i="4" s="1"/>
  <c r="H2806" i="4"/>
  <c r="G2806" i="4"/>
  <c r="F2806" i="4"/>
  <c r="Q2806" i="4" s="1"/>
  <c r="E2806" i="4"/>
  <c r="D2806" i="4"/>
  <c r="C2806" i="4"/>
  <c r="B2806" i="4"/>
  <c r="O2806" i="4" s="1"/>
  <c r="A2806" i="4"/>
  <c r="N2805" i="4"/>
  <c r="M2805" i="4"/>
  <c r="L2805" i="4"/>
  <c r="K2805" i="4"/>
  <c r="J2805" i="4"/>
  <c r="T2805" i="4" s="1"/>
  <c r="I2805" i="4"/>
  <c r="S2805" i="4" s="1"/>
  <c r="H2805" i="4"/>
  <c r="G2805" i="4"/>
  <c r="F2805" i="4"/>
  <c r="E2805" i="4"/>
  <c r="P2805" i="4" s="1"/>
  <c r="D2805" i="4"/>
  <c r="C2805" i="4"/>
  <c r="B2805" i="4"/>
  <c r="O2805" i="4" s="1"/>
  <c r="A2805" i="4"/>
  <c r="P2804" i="4"/>
  <c r="N2804" i="4"/>
  <c r="M2804" i="4"/>
  <c r="L2804" i="4"/>
  <c r="K2804" i="4"/>
  <c r="J2804" i="4"/>
  <c r="T2804" i="4" s="1"/>
  <c r="I2804" i="4"/>
  <c r="S2804" i="4" s="1"/>
  <c r="H2804" i="4"/>
  <c r="G2804" i="4"/>
  <c r="F2804" i="4"/>
  <c r="Q2804" i="4" s="1"/>
  <c r="E2804" i="4"/>
  <c r="D2804" i="4"/>
  <c r="C2804" i="4"/>
  <c r="B2804" i="4"/>
  <c r="A2804" i="4"/>
  <c r="Q2803" i="4"/>
  <c r="N2803" i="4"/>
  <c r="M2803" i="4"/>
  <c r="L2803" i="4"/>
  <c r="K2803" i="4"/>
  <c r="J2803" i="4"/>
  <c r="I2803" i="4"/>
  <c r="S2803" i="4" s="1"/>
  <c r="H2803" i="4"/>
  <c r="G2803" i="4"/>
  <c r="F2803" i="4"/>
  <c r="E2803" i="4"/>
  <c r="P2803" i="4" s="1"/>
  <c r="D2803" i="4"/>
  <c r="C2803" i="4"/>
  <c r="B2803" i="4"/>
  <c r="O2803" i="4" s="1"/>
  <c r="A2803" i="4"/>
  <c r="Q2802" i="4"/>
  <c r="N2802" i="4"/>
  <c r="M2802" i="4"/>
  <c r="L2802" i="4"/>
  <c r="K2802" i="4"/>
  <c r="J2802" i="4"/>
  <c r="I2802" i="4"/>
  <c r="S2802" i="4" s="1"/>
  <c r="H2802" i="4"/>
  <c r="G2802" i="4"/>
  <c r="F2802" i="4"/>
  <c r="E2802" i="4"/>
  <c r="P2802" i="4" s="1"/>
  <c r="D2802" i="4"/>
  <c r="C2802" i="4"/>
  <c r="B2802" i="4"/>
  <c r="A2802" i="4"/>
  <c r="R2801" i="4"/>
  <c r="N2801" i="4"/>
  <c r="M2801" i="4"/>
  <c r="L2801" i="4"/>
  <c r="K2801" i="4"/>
  <c r="J2801" i="4"/>
  <c r="I2801" i="4"/>
  <c r="S2801" i="4" s="1"/>
  <c r="H2801" i="4"/>
  <c r="G2801" i="4"/>
  <c r="F2801" i="4"/>
  <c r="Q2801" i="4" s="1"/>
  <c r="E2801" i="4"/>
  <c r="P2801" i="4" s="1"/>
  <c r="D2801" i="4"/>
  <c r="C2801" i="4"/>
  <c r="B2801" i="4"/>
  <c r="O2801" i="4" s="1"/>
  <c r="A2801" i="4"/>
  <c r="T2800" i="4"/>
  <c r="O2800" i="4"/>
  <c r="N2800" i="4"/>
  <c r="M2800" i="4"/>
  <c r="L2800" i="4"/>
  <c r="K2800" i="4"/>
  <c r="J2800" i="4"/>
  <c r="W2800" i="4" s="1"/>
  <c r="I2800" i="4"/>
  <c r="S2800" i="4" s="1"/>
  <c r="H2800" i="4"/>
  <c r="G2800" i="4"/>
  <c r="F2800" i="4"/>
  <c r="Q2800" i="4" s="1"/>
  <c r="E2800" i="4"/>
  <c r="D2800" i="4"/>
  <c r="C2800" i="4"/>
  <c r="B2800" i="4"/>
  <c r="A2800" i="4"/>
  <c r="N2799" i="4"/>
  <c r="M2799" i="4"/>
  <c r="L2799" i="4"/>
  <c r="K2799" i="4"/>
  <c r="J2799" i="4"/>
  <c r="T2799" i="4" s="1"/>
  <c r="I2799" i="4"/>
  <c r="S2799" i="4" s="1"/>
  <c r="H2799" i="4"/>
  <c r="G2799" i="4"/>
  <c r="F2799" i="4"/>
  <c r="Q2799" i="4" s="1"/>
  <c r="E2799" i="4"/>
  <c r="D2799" i="4"/>
  <c r="C2799" i="4"/>
  <c r="B2799" i="4"/>
  <c r="O2799" i="4" s="1"/>
  <c r="A2799" i="4"/>
  <c r="N2798" i="4"/>
  <c r="M2798" i="4"/>
  <c r="L2798" i="4"/>
  <c r="K2798" i="4"/>
  <c r="J2798" i="4"/>
  <c r="T2798" i="4" s="1"/>
  <c r="I2798" i="4"/>
  <c r="S2798" i="4" s="1"/>
  <c r="H2798" i="4"/>
  <c r="G2798" i="4"/>
  <c r="F2798" i="4"/>
  <c r="Q2798" i="4" s="1"/>
  <c r="E2798" i="4"/>
  <c r="U2798" i="4" s="1"/>
  <c r="V2798" i="4" s="1"/>
  <c r="X2798" i="4" s="1"/>
  <c r="D2798" i="4"/>
  <c r="C2798" i="4"/>
  <c r="B2798" i="4"/>
  <c r="O2798" i="4" s="1"/>
  <c r="A2798" i="4"/>
  <c r="O2797" i="4"/>
  <c r="N2797" i="4"/>
  <c r="M2797" i="4"/>
  <c r="L2797" i="4"/>
  <c r="K2797" i="4"/>
  <c r="J2797" i="4"/>
  <c r="T2797" i="4" s="1"/>
  <c r="I2797" i="4"/>
  <c r="S2797" i="4" s="1"/>
  <c r="H2797" i="4"/>
  <c r="G2797" i="4"/>
  <c r="F2797" i="4"/>
  <c r="E2797" i="4"/>
  <c r="P2797" i="4" s="1"/>
  <c r="D2797" i="4"/>
  <c r="C2797" i="4"/>
  <c r="B2797" i="4"/>
  <c r="A2797" i="4"/>
  <c r="N2796" i="4"/>
  <c r="M2796" i="4"/>
  <c r="L2796" i="4"/>
  <c r="K2796" i="4"/>
  <c r="J2796" i="4"/>
  <c r="T2796" i="4" s="1"/>
  <c r="I2796" i="4"/>
  <c r="S2796" i="4" s="1"/>
  <c r="H2796" i="4"/>
  <c r="G2796" i="4"/>
  <c r="F2796" i="4"/>
  <c r="Q2796" i="4" s="1"/>
  <c r="E2796" i="4"/>
  <c r="P2796" i="4" s="1"/>
  <c r="D2796" i="4"/>
  <c r="C2796" i="4"/>
  <c r="B2796" i="4"/>
  <c r="A2796" i="4"/>
  <c r="N2795" i="4"/>
  <c r="M2795" i="4"/>
  <c r="L2795" i="4"/>
  <c r="K2795" i="4"/>
  <c r="J2795" i="4"/>
  <c r="T2795" i="4" s="1"/>
  <c r="I2795" i="4"/>
  <c r="S2795" i="4" s="1"/>
  <c r="H2795" i="4"/>
  <c r="G2795" i="4"/>
  <c r="F2795" i="4"/>
  <c r="Q2795" i="4" s="1"/>
  <c r="E2795" i="4"/>
  <c r="P2795" i="4" s="1"/>
  <c r="D2795" i="4"/>
  <c r="C2795" i="4"/>
  <c r="B2795" i="4"/>
  <c r="O2795" i="4" s="1"/>
  <c r="A2795" i="4"/>
  <c r="Q2794" i="4"/>
  <c r="N2794" i="4"/>
  <c r="M2794" i="4"/>
  <c r="L2794" i="4"/>
  <c r="K2794" i="4"/>
  <c r="J2794" i="4"/>
  <c r="W2794" i="4" s="1"/>
  <c r="I2794" i="4"/>
  <c r="S2794" i="4" s="1"/>
  <c r="H2794" i="4"/>
  <c r="G2794" i="4"/>
  <c r="F2794" i="4"/>
  <c r="E2794" i="4"/>
  <c r="D2794" i="4"/>
  <c r="C2794" i="4"/>
  <c r="B2794" i="4"/>
  <c r="A2794" i="4"/>
  <c r="N2793" i="4"/>
  <c r="M2793" i="4"/>
  <c r="L2793" i="4"/>
  <c r="K2793" i="4"/>
  <c r="J2793" i="4"/>
  <c r="I2793" i="4"/>
  <c r="S2793" i="4" s="1"/>
  <c r="H2793" i="4"/>
  <c r="G2793" i="4"/>
  <c r="F2793" i="4"/>
  <c r="Q2793" i="4" s="1"/>
  <c r="E2793" i="4"/>
  <c r="P2793" i="4" s="1"/>
  <c r="D2793" i="4"/>
  <c r="C2793" i="4"/>
  <c r="B2793" i="4"/>
  <c r="O2793" i="4" s="1"/>
  <c r="A2793" i="4"/>
  <c r="S2792" i="4"/>
  <c r="N2792" i="4"/>
  <c r="M2792" i="4"/>
  <c r="L2792" i="4"/>
  <c r="K2792" i="4"/>
  <c r="J2792" i="4"/>
  <c r="I2792" i="4"/>
  <c r="H2792" i="4"/>
  <c r="G2792" i="4"/>
  <c r="F2792" i="4"/>
  <c r="Q2792" i="4" s="1"/>
  <c r="E2792" i="4"/>
  <c r="D2792" i="4"/>
  <c r="C2792" i="4"/>
  <c r="B2792" i="4"/>
  <c r="O2792" i="4" s="1"/>
  <c r="A2792" i="4"/>
  <c r="N2791" i="4"/>
  <c r="M2791" i="4"/>
  <c r="L2791" i="4"/>
  <c r="K2791" i="4"/>
  <c r="J2791" i="4"/>
  <c r="I2791" i="4"/>
  <c r="S2791" i="4" s="1"/>
  <c r="H2791" i="4"/>
  <c r="G2791" i="4"/>
  <c r="F2791" i="4"/>
  <c r="Q2791" i="4" s="1"/>
  <c r="E2791" i="4"/>
  <c r="D2791" i="4"/>
  <c r="C2791" i="4"/>
  <c r="B2791" i="4"/>
  <c r="O2791" i="4" s="1"/>
  <c r="A2791" i="4"/>
  <c r="N2790" i="4"/>
  <c r="M2790" i="4"/>
  <c r="L2790" i="4"/>
  <c r="K2790" i="4"/>
  <c r="J2790" i="4"/>
  <c r="T2790" i="4" s="1"/>
  <c r="I2790" i="4"/>
  <c r="S2790" i="4" s="1"/>
  <c r="H2790" i="4"/>
  <c r="G2790" i="4"/>
  <c r="F2790" i="4"/>
  <c r="Q2790" i="4" s="1"/>
  <c r="E2790" i="4"/>
  <c r="P2790" i="4" s="1"/>
  <c r="D2790" i="4"/>
  <c r="C2790" i="4"/>
  <c r="B2790" i="4"/>
  <c r="O2790" i="4" s="1"/>
  <c r="A2790" i="4"/>
  <c r="O2789" i="4"/>
  <c r="N2789" i="4"/>
  <c r="M2789" i="4"/>
  <c r="L2789" i="4"/>
  <c r="K2789" i="4"/>
  <c r="J2789" i="4"/>
  <c r="T2789" i="4" s="1"/>
  <c r="I2789" i="4"/>
  <c r="S2789" i="4" s="1"/>
  <c r="H2789" i="4"/>
  <c r="G2789" i="4"/>
  <c r="F2789" i="4"/>
  <c r="Q2789" i="4" s="1"/>
  <c r="E2789" i="4"/>
  <c r="P2789" i="4" s="1"/>
  <c r="D2789" i="4"/>
  <c r="C2789" i="4"/>
  <c r="B2789" i="4"/>
  <c r="A2789" i="4"/>
  <c r="N2788" i="4"/>
  <c r="M2788" i="4"/>
  <c r="L2788" i="4"/>
  <c r="K2788" i="4"/>
  <c r="J2788" i="4"/>
  <c r="T2788" i="4" s="1"/>
  <c r="I2788" i="4"/>
  <c r="S2788" i="4" s="1"/>
  <c r="H2788" i="4"/>
  <c r="G2788" i="4"/>
  <c r="F2788" i="4"/>
  <c r="Q2788" i="4" s="1"/>
  <c r="E2788" i="4"/>
  <c r="D2788" i="4"/>
  <c r="C2788" i="4"/>
  <c r="B2788" i="4"/>
  <c r="O2788" i="4" s="1"/>
  <c r="A2788" i="4"/>
  <c r="R2787" i="4"/>
  <c r="N2787" i="4"/>
  <c r="M2787" i="4"/>
  <c r="L2787" i="4"/>
  <c r="K2787" i="4"/>
  <c r="J2787" i="4"/>
  <c r="I2787" i="4"/>
  <c r="S2787" i="4" s="1"/>
  <c r="H2787" i="4"/>
  <c r="G2787" i="4"/>
  <c r="F2787" i="4"/>
  <c r="Q2787" i="4" s="1"/>
  <c r="E2787" i="4"/>
  <c r="P2787" i="4" s="1"/>
  <c r="D2787" i="4"/>
  <c r="C2787" i="4"/>
  <c r="B2787" i="4"/>
  <c r="A2787" i="4"/>
  <c r="N2786" i="4"/>
  <c r="M2786" i="4"/>
  <c r="L2786" i="4"/>
  <c r="K2786" i="4"/>
  <c r="J2786" i="4"/>
  <c r="I2786" i="4"/>
  <c r="S2786" i="4" s="1"/>
  <c r="H2786" i="4"/>
  <c r="G2786" i="4"/>
  <c r="F2786" i="4"/>
  <c r="Q2786" i="4" s="1"/>
  <c r="E2786" i="4"/>
  <c r="D2786" i="4"/>
  <c r="C2786" i="4"/>
  <c r="B2786" i="4"/>
  <c r="A2786" i="4"/>
  <c r="N2785" i="4"/>
  <c r="M2785" i="4"/>
  <c r="L2785" i="4"/>
  <c r="K2785" i="4"/>
  <c r="J2785" i="4"/>
  <c r="T2785" i="4" s="1"/>
  <c r="I2785" i="4"/>
  <c r="S2785" i="4" s="1"/>
  <c r="H2785" i="4"/>
  <c r="G2785" i="4"/>
  <c r="F2785" i="4"/>
  <c r="Q2785" i="4" s="1"/>
  <c r="E2785" i="4"/>
  <c r="D2785" i="4"/>
  <c r="C2785" i="4"/>
  <c r="B2785" i="4"/>
  <c r="O2785" i="4" s="1"/>
  <c r="A2785" i="4"/>
  <c r="N2784" i="4"/>
  <c r="M2784" i="4"/>
  <c r="L2784" i="4"/>
  <c r="K2784" i="4"/>
  <c r="J2784" i="4"/>
  <c r="T2784" i="4" s="1"/>
  <c r="I2784" i="4"/>
  <c r="S2784" i="4" s="1"/>
  <c r="H2784" i="4"/>
  <c r="G2784" i="4"/>
  <c r="F2784" i="4"/>
  <c r="Q2784" i="4" s="1"/>
  <c r="E2784" i="4"/>
  <c r="D2784" i="4"/>
  <c r="C2784" i="4"/>
  <c r="B2784" i="4"/>
  <c r="O2784" i="4" s="1"/>
  <c r="A2784" i="4"/>
  <c r="S2783" i="4"/>
  <c r="N2783" i="4"/>
  <c r="M2783" i="4"/>
  <c r="L2783" i="4"/>
  <c r="K2783" i="4"/>
  <c r="J2783" i="4"/>
  <c r="T2783" i="4" s="1"/>
  <c r="I2783" i="4"/>
  <c r="H2783" i="4"/>
  <c r="G2783" i="4"/>
  <c r="F2783" i="4"/>
  <c r="Q2783" i="4" s="1"/>
  <c r="E2783" i="4"/>
  <c r="D2783" i="4"/>
  <c r="C2783" i="4"/>
  <c r="B2783" i="4"/>
  <c r="O2783" i="4" s="1"/>
  <c r="A2783" i="4"/>
  <c r="T2782" i="4"/>
  <c r="N2782" i="4"/>
  <c r="M2782" i="4"/>
  <c r="L2782" i="4"/>
  <c r="K2782" i="4"/>
  <c r="J2782" i="4"/>
  <c r="I2782" i="4"/>
  <c r="S2782" i="4" s="1"/>
  <c r="H2782" i="4"/>
  <c r="G2782" i="4"/>
  <c r="F2782" i="4"/>
  <c r="Q2782" i="4" s="1"/>
  <c r="E2782" i="4"/>
  <c r="D2782" i="4"/>
  <c r="C2782" i="4"/>
  <c r="B2782" i="4"/>
  <c r="O2782" i="4" s="1"/>
  <c r="A2782" i="4"/>
  <c r="W2781" i="4"/>
  <c r="O2781" i="4"/>
  <c r="N2781" i="4"/>
  <c r="M2781" i="4"/>
  <c r="L2781" i="4"/>
  <c r="K2781" i="4"/>
  <c r="J2781" i="4"/>
  <c r="T2781" i="4" s="1"/>
  <c r="I2781" i="4"/>
  <c r="S2781" i="4" s="1"/>
  <c r="H2781" i="4"/>
  <c r="G2781" i="4"/>
  <c r="F2781" i="4"/>
  <c r="E2781" i="4"/>
  <c r="P2781" i="4" s="1"/>
  <c r="D2781" i="4"/>
  <c r="C2781" i="4"/>
  <c r="B2781" i="4"/>
  <c r="A2781" i="4"/>
  <c r="N2780" i="4"/>
  <c r="M2780" i="4"/>
  <c r="L2780" i="4"/>
  <c r="K2780" i="4"/>
  <c r="J2780" i="4"/>
  <c r="T2780" i="4" s="1"/>
  <c r="I2780" i="4"/>
  <c r="S2780" i="4" s="1"/>
  <c r="H2780" i="4"/>
  <c r="G2780" i="4"/>
  <c r="F2780" i="4"/>
  <c r="E2780" i="4"/>
  <c r="P2780" i="4" s="1"/>
  <c r="D2780" i="4"/>
  <c r="C2780" i="4"/>
  <c r="B2780" i="4"/>
  <c r="O2780" i="4" s="1"/>
  <c r="A2780" i="4"/>
  <c r="N2779" i="4"/>
  <c r="M2779" i="4"/>
  <c r="L2779" i="4"/>
  <c r="K2779" i="4"/>
  <c r="J2779" i="4"/>
  <c r="I2779" i="4"/>
  <c r="S2779" i="4" s="1"/>
  <c r="H2779" i="4"/>
  <c r="G2779" i="4"/>
  <c r="F2779" i="4"/>
  <c r="Q2779" i="4" s="1"/>
  <c r="E2779" i="4"/>
  <c r="P2779" i="4" s="1"/>
  <c r="D2779" i="4"/>
  <c r="C2779" i="4"/>
  <c r="B2779" i="4"/>
  <c r="A2779" i="4"/>
  <c r="N2778" i="4"/>
  <c r="M2778" i="4"/>
  <c r="L2778" i="4"/>
  <c r="K2778" i="4"/>
  <c r="J2778" i="4"/>
  <c r="I2778" i="4"/>
  <c r="S2778" i="4" s="1"/>
  <c r="H2778" i="4"/>
  <c r="G2778" i="4"/>
  <c r="F2778" i="4"/>
  <c r="Q2778" i="4" s="1"/>
  <c r="E2778" i="4"/>
  <c r="D2778" i="4"/>
  <c r="C2778" i="4"/>
  <c r="B2778" i="4"/>
  <c r="A2778" i="4"/>
  <c r="N2777" i="4"/>
  <c r="M2777" i="4"/>
  <c r="L2777" i="4"/>
  <c r="K2777" i="4"/>
  <c r="J2777" i="4"/>
  <c r="T2777" i="4" s="1"/>
  <c r="I2777" i="4"/>
  <c r="S2777" i="4" s="1"/>
  <c r="H2777" i="4"/>
  <c r="G2777" i="4"/>
  <c r="F2777" i="4"/>
  <c r="Q2777" i="4" s="1"/>
  <c r="E2777" i="4"/>
  <c r="D2777" i="4"/>
  <c r="C2777" i="4"/>
  <c r="B2777" i="4"/>
  <c r="O2777" i="4" s="1"/>
  <c r="A2777" i="4"/>
  <c r="S2776" i="4"/>
  <c r="O2776" i="4"/>
  <c r="N2776" i="4"/>
  <c r="M2776" i="4"/>
  <c r="L2776" i="4"/>
  <c r="K2776" i="4"/>
  <c r="J2776" i="4"/>
  <c r="T2776" i="4" s="1"/>
  <c r="I2776" i="4"/>
  <c r="H2776" i="4"/>
  <c r="G2776" i="4"/>
  <c r="F2776" i="4"/>
  <c r="Q2776" i="4" s="1"/>
  <c r="E2776" i="4"/>
  <c r="D2776" i="4"/>
  <c r="C2776" i="4"/>
  <c r="B2776" i="4"/>
  <c r="A2776" i="4"/>
  <c r="N2775" i="4"/>
  <c r="M2775" i="4"/>
  <c r="L2775" i="4"/>
  <c r="K2775" i="4"/>
  <c r="J2775" i="4"/>
  <c r="T2775" i="4" s="1"/>
  <c r="I2775" i="4"/>
  <c r="S2775" i="4" s="1"/>
  <c r="H2775" i="4"/>
  <c r="G2775" i="4"/>
  <c r="F2775" i="4"/>
  <c r="Q2775" i="4" s="1"/>
  <c r="E2775" i="4"/>
  <c r="D2775" i="4"/>
  <c r="C2775" i="4"/>
  <c r="B2775" i="4"/>
  <c r="O2775" i="4" s="1"/>
  <c r="A2775" i="4"/>
  <c r="N2774" i="4"/>
  <c r="M2774" i="4"/>
  <c r="L2774" i="4"/>
  <c r="K2774" i="4"/>
  <c r="J2774" i="4"/>
  <c r="I2774" i="4"/>
  <c r="S2774" i="4" s="1"/>
  <c r="H2774" i="4"/>
  <c r="G2774" i="4"/>
  <c r="F2774" i="4"/>
  <c r="Q2774" i="4" s="1"/>
  <c r="E2774" i="4"/>
  <c r="D2774" i="4"/>
  <c r="C2774" i="4"/>
  <c r="B2774" i="4"/>
  <c r="O2774" i="4" s="1"/>
  <c r="A2774" i="4"/>
  <c r="N2773" i="4"/>
  <c r="M2773" i="4"/>
  <c r="L2773" i="4"/>
  <c r="K2773" i="4"/>
  <c r="J2773" i="4"/>
  <c r="T2773" i="4" s="1"/>
  <c r="I2773" i="4"/>
  <c r="S2773" i="4" s="1"/>
  <c r="H2773" i="4"/>
  <c r="G2773" i="4"/>
  <c r="F2773" i="4"/>
  <c r="E2773" i="4"/>
  <c r="P2773" i="4" s="1"/>
  <c r="D2773" i="4"/>
  <c r="C2773" i="4"/>
  <c r="B2773" i="4"/>
  <c r="O2773" i="4" s="1"/>
  <c r="A2773" i="4"/>
  <c r="R2772" i="4"/>
  <c r="N2772" i="4"/>
  <c r="M2772" i="4"/>
  <c r="L2772" i="4"/>
  <c r="K2772" i="4"/>
  <c r="J2772" i="4"/>
  <c r="T2772" i="4" s="1"/>
  <c r="I2772" i="4"/>
  <c r="S2772" i="4" s="1"/>
  <c r="H2772" i="4"/>
  <c r="G2772" i="4"/>
  <c r="F2772" i="4"/>
  <c r="Q2772" i="4" s="1"/>
  <c r="E2772" i="4"/>
  <c r="P2772" i="4" s="1"/>
  <c r="D2772" i="4"/>
  <c r="C2772" i="4"/>
  <c r="B2772" i="4"/>
  <c r="O2772" i="4" s="1"/>
  <c r="A2772" i="4"/>
  <c r="Y2772" i="4" s="1"/>
  <c r="N2771" i="4"/>
  <c r="M2771" i="4"/>
  <c r="L2771" i="4"/>
  <c r="K2771" i="4"/>
  <c r="J2771" i="4"/>
  <c r="I2771" i="4"/>
  <c r="S2771" i="4" s="1"/>
  <c r="H2771" i="4"/>
  <c r="G2771" i="4"/>
  <c r="F2771" i="4"/>
  <c r="Q2771" i="4" s="1"/>
  <c r="E2771" i="4"/>
  <c r="D2771" i="4"/>
  <c r="C2771" i="4"/>
  <c r="B2771" i="4"/>
  <c r="A2771" i="4"/>
  <c r="N2770" i="4"/>
  <c r="M2770" i="4"/>
  <c r="L2770" i="4"/>
  <c r="K2770" i="4"/>
  <c r="J2770" i="4"/>
  <c r="I2770" i="4"/>
  <c r="S2770" i="4" s="1"/>
  <c r="H2770" i="4"/>
  <c r="G2770" i="4"/>
  <c r="F2770" i="4"/>
  <c r="Q2770" i="4" s="1"/>
  <c r="E2770" i="4"/>
  <c r="D2770" i="4"/>
  <c r="C2770" i="4"/>
  <c r="B2770" i="4"/>
  <c r="A2770" i="4"/>
  <c r="N2769" i="4"/>
  <c r="M2769" i="4"/>
  <c r="L2769" i="4"/>
  <c r="K2769" i="4"/>
  <c r="J2769" i="4"/>
  <c r="I2769" i="4"/>
  <c r="S2769" i="4" s="1"/>
  <c r="H2769" i="4"/>
  <c r="G2769" i="4"/>
  <c r="F2769" i="4"/>
  <c r="Q2769" i="4" s="1"/>
  <c r="E2769" i="4"/>
  <c r="D2769" i="4"/>
  <c r="C2769" i="4"/>
  <c r="B2769" i="4"/>
  <c r="O2769" i="4" s="1"/>
  <c r="A2769" i="4"/>
  <c r="N2768" i="4"/>
  <c r="M2768" i="4"/>
  <c r="L2768" i="4"/>
  <c r="K2768" i="4"/>
  <c r="J2768" i="4"/>
  <c r="W2768" i="4" s="1"/>
  <c r="I2768" i="4"/>
  <c r="S2768" i="4" s="1"/>
  <c r="H2768" i="4"/>
  <c r="G2768" i="4"/>
  <c r="F2768" i="4"/>
  <c r="Q2768" i="4" s="1"/>
  <c r="E2768" i="4"/>
  <c r="D2768" i="4"/>
  <c r="C2768" i="4"/>
  <c r="B2768" i="4"/>
  <c r="O2768" i="4" s="1"/>
  <c r="A2768" i="4"/>
  <c r="N2767" i="4"/>
  <c r="M2767" i="4"/>
  <c r="L2767" i="4"/>
  <c r="K2767" i="4"/>
  <c r="J2767" i="4"/>
  <c r="T2767" i="4" s="1"/>
  <c r="I2767" i="4"/>
  <c r="S2767" i="4" s="1"/>
  <c r="H2767" i="4"/>
  <c r="G2767" i="4"/>
  <c r="F2767" i="4"/>
  <c r="Q2767" i="4" s="1"/>
  <c r="E2767" i="4"/>
  <c r="D2767" i="4"/>
  <c r="C2767" i="4"/>
  <c r="B2767" i="4"/>
  <c r="O2767" i="4" s="1"/>
  <c r="A2767" i="4"/>
  <c r="O2766" i="4"/>
  <c r="N2766" i="4"/>
  <c r="M2766" i="4"/>
  <c r="L2766" i="4"/>
  <c r="K2766" i="4"/>
  <c r="J2766" i="4"/>
  <c r="I2766" i="4"/>
  <c r="S2766" i="4" s="1"/>
  <c r="H2766" i="4"/>
  <c r="G2766" i="4"/>
  <c r="F2766" i="4"/>
  <c r="Q2766" i="4" s="1"/>
  <c r="E2766" i="4"/>
  <c r="D2766" i="4"/>
  <c r="C2766" i="4"/>
  <c r="B2766" i="4"/>
  <c r="A2766" i="4"/>
  <c r="P2765" i="4"/>
  <c r="O2765" i="4"/>
  <c r="N2765" i="4"/>
  <c r="M2765" i="4"/>
  <c r="L2765" i="4"/>
  <c r="K2765" i="4"/>
  <c r="J2765" i="4"/>
  <c r="T2765" i="4" s="1"/>
  <c r="I2765" i="4"/>
  <c r="S2765" i="4" s="1"/>
  <c r="H2765" i="4"/>
  <c r="G2765" i="4"/>
  <c r="F2765" i="4"/>
  <c r="Q2765" i="4" s="1"/>
  <c r="E2765" i="4"/>
  <c r="D2765" i="4"/>
  <c r="C2765" i="4"/>
  <c r="B2765" i="4"/>
  <c r="A2765" i="4"/>
  <c r="R2764" i="4"/>
  <c r="O2764" i="4"/>
  <c r="N2764" i="4"/>
  <c r="M2764" i="4"/>
  <c r="L2764" i="4"/>
  <c r="K2764" i="4"/>
  <c r="J2764" i="4"/>
  <c r="T2764" i="4" s="1"/>
  <c r="I2764" i="4"/>
  <c r="S2764" i="4" s="1"/>
  <c r="H2764" i="4"/>
  <c r="G2764" i="4"/>
  <c r="F2764" i="4"/>
  <c r="Q2764" i="4" s="1"/>
  <c r="E2764" i="4"/>
  <c r="P2764" i="4" s="1"/>
  <c r="D2764" i="4"/>
  <c r="C2764" i="4"/>
  <c r="B2764" i="4"/>
  <c r="A2764" i="4"/>
  <c r="Q2763" i="4"/>
  <c r="N2763" i="4"/>
  <c r="M2763" i="4"/>
  <c r="L2763" i="4"/>
  <c r="K2763" i="4"/>
  <c r="J2763" i="4"/>
  <c r="I2763" i="4"/>
  <c r="S2763" i="4" s="1"/>
  <c r="H2763" i="4"/>
  <c r="G2763" i="4"/>
  <c r="F2763" i="4"/>
  <c r="E2763" i="4"/>
  <c r="P2763" i="4" s="1"/>
  <c r="D2763" i="4"/>
  <c r="C2763" i="4"/>
  <c r="B2763" i="4"/>
  <c r="A2763" i="4"/>
  <c r="N2762" i="4"/>
  <c r="M2762" i="4"/>
  <c r="L2762" i="4"/>
  <c r="K2762" i="4"/>
  <c r="J2762" i="4"/>
  <c r="I2762" i="4"/>
  <c r="S2762" i="4" s="1"/>
  <c r="H2762" i="4"/>
  <c r="G2762" i="4"/>
  <c r="F2762" i="4"/>
  <c r="Q2762" i="4" s="1"/>
  <c r="E2762" i="4"/>
  <c r="D2762" i="4"/>
  <c r="C2762" i="4"/>
  <c r="B2762" i="4"/>
  <c r="A2762" i="4"/>
  <c r="N2761" i="4"/>
  <c r="M2761" i="4"/>
  <c r="L2761" i="4"/>
  <c r="K2761" i="4"/>
  <c r="J2761" i="4"/>
  <c r="I2761" i="4"/>
  <c r="S2761" i="4" s="1"/>
  <c r="H2761" i="4"/>
  <c r="G2761" i="4"/>
  <c r="F2761" i="4"/>
  <c r="Q2761" i="4" s="1"/>
  <c r="E2761" i="4"/>
  <c r="D2761" i="4"/>
  <c r="C2761" i="4"/>
  <c r="B2761" i="4"/>
  <c r="O2761" i="4" s="1"/>
  <c r="A2761" i="4"/>
  <c r="N2760" i="4"/>
  <c r="M2760" i="4"/>
  <c r="L2760" i="4"/>
  <c r="K2760" i="4"/>
  <c r="J2760" i="4"/>
  <c r="I2760" i="4"/>
  <c r="S2760" i="4" s="1"/>
  <c r="H2760" i="4"/>
  <c r="G2760" i="4"/>
  <c r="F2760" i="4"/>
  <c r="Q2760" i="4" s="1"/>
  <c r="E2760" i="4"/>
  <c r="P2760" i="4" s="1"/>
  <c r="D2760" i="4"/>
  <c r="C2760" i="4"/>
  <c r="B2760" i="4"/>
  <c r="O2760" i="4" s="1"/>
  <c r="A2760" i="4"/>
  <c r="N2759" i="4"/>
  <c r="M2759" i="4"/>
  <c r="L2759" i="4"/>
  <c r="K2759" i="4"/>
  <c r="J2759" i="4"/>
  <c r="I2759" i="4"/>
  <c r="S2759" i="4" s="1"/>
  <c r="H2759" i="4"/>
  <c r="G2759" i="4"/>
  <c r="F2759" i="4"/>
  <c r="Q2759" i="4" s="1"/>
  <c r="E2759" i="4"/>
  <c r="D2759" i="4"/>
  <c r="C2759" i="4"/>
  <c r="B2759" i="4"/>
  <c r="O2759" i="4" s="1"/>
  <c r="A2759" i="4"/>
  <c r="T2758" i="4"/>
  <c r="N2758" i="4"/>
  <c r="M2758" i="4"/>
  <c r="L2758" i="4"/>
  <c r="K2758" i="4"/>
  <c r="J2758" i="4"/>
  <c r="I2758" i="4"/>
  <c r="S2758" i="4" s="1"/>
  <c r="H2758" i="4"/>
  <c r="G2758" i="4"/>
  <c r="F2758" i="4"/>
  <c r="Q2758" i="4" s="1"/>
  <c r="E2758" i="4"/>
  <c r="P2758" i="4" s="1"/>
  <c r="D2758" i="4"/>
  <c r="C2758" i="4"/>
  <c r="B2758" i="4"/>
  <c r="A2758" i="4"/>
  <c r="P2757" i="4"/>
  <c r="N2757" i="4"/>
  <c r="M2757" i="4"/>
  <c r="L2757" i="4"/>
  <c r="K2757" i="4"/>
  <c r="J2757" i="4"/>
  <c r="T2757" i="4" s="1"/>
  <c r="I2757" i="4"/>
  <c r="S2757" i="4" s="1"/>
  <c r="H2757" i="4"/>
  <c r="G2757" i="4"/>
  <c r="F2757" i="4"/>
  <c r="E2757" i="4"/>
  <c r="D2757" i="4"/>
  <c r="C2757" i="4"/>
  <c r="B2757" i="4"/>
  <c r="O2757" i="4" s="1"/>
  <c r="A2757" i="4"/>
  <c r="Q2756" i="4"/>
  <c r="P2756" i="4"/>
  <c r="O2756" i="4"/>
  <c r="N2756" i="4"/>
  <c r="M2756" i="4"/>
  <c r="L2756" i="4"/>
  <c r="K2756" i="4"/>
  <c r="J2756" i="4"/>
  <c r="T2756" i="4" s="1"/>
  <c r="I2756" i="4"/>
  <c r="S2756" i="4" s="1"/>
  <c r="H2756" i="4"/>
  <c r="G2756" i="4"/>
  <c r="F2756" i="4"/>
  <c r="E2756" i="4"/>
  <c r="D2756" i="4"/>
  <c r="C2756" i="4"/>
  <c r="B2756" i="4"/>
  <c r="A2756" i="4"/>
  <c r="T2755" i="4"/>
  <c r="P2755" i="4"/>
  <c r="N2755" i="4"/>
  <c r="M2755" i="4"/>
  <c r="L2755" i="4"/>
  <c r="K2755" i="4"/>
  <c r="J2755" i="4"/>
  <c r="I2755" i="4"/>
  <c r="H2755" i="4"/>
  <c r="G2755" i="4"/>
  <c r="F2755" i="4"/>
  <c r="E2755" i="4"/>
  <c r="D2755" i="4"/>
  <c r="C2755" i="4"/>
  <c r="B2755" i="4"/>
  <c r="O2755" i="4" s="1"/>
  <c r="A2755" i="4"/>
  <c r="T2754" i="4"/>
  <c r="Q2754" i="4"/>
  <c r="N2754" i="4"/>
  <c r="M2754" i="4"/>
  <c r="L2754" i="4"/>
  <c r="K2754" i="4"/>
  <c r="J2754" i="4"/>
  <c r="I2754" i="4"/>
  <c r="S2754" i="4" s="1"/>
  <c r="H2754" i="4"/>
  <c r="G2754" i="4"/>
  <c r="F2754" i="4"/>
  <c r="E2754" i="4"/>
  <c r="R2754" i="4" s="1"/>
  <c r="D2754" i="4"/>
  <c r="C2754" i="4"/>
  <c r="B2754" i="4"/>
  <c r="O2754" i="4" s="1"/>
  <c r="A2754" i="4"/>
  <c r="R2753" i="4"/>
  <c r="N2753" i="4"/>
  <c r="M2753" i="4"/>
  <c r="L2753" i="4"/>
  <c r="K2753" i="4"/>
  <c r="J2753" i="4"/>
  <c r="I2753" i="4"/>
  <c r="S2753" i="4" s="1"/>
  <c r="H2753" i="4"/>
  <c r="G2753" i="4"/>
  <c r="F2753" i="4"/>
  <c r="Q2753" i="4" s="1"/>
  <c r="E2753" i="4"/>
  <c r="P2753" i="4" s="1"/>
  <c r="D2753" i="4"/>
  <c r="C2753" i="4"/>
  <c r="B2753" i="4"/>
  <c r="O2753" i="4" s="1"/>
  <c r="A2753" i="4"/>
  <c r="N2752" i="4"/>
  <c r="M2752" i="4"/>
  <c r="L2752" i="4"/>
  <c r="K2752" i="4"/>
  <c r="J2752" i="4"/>
  <c r="T2752" i="4" s="1"/>
  <c r="I2752" i="4"/>
  <c r="S2752" i="4" s="1"/>
  <c r="H2752" i="4"/>
  <c r="G2752" i="4"/>
  <c r="F2752" i="4"/>
  <c r="Q2752" i="4" s="1"/>
  <c r="E2752" i="4"/>
  <c r="D2752" i="4"/>
  <c r="C2752" i="4"/>
  <c r="B2752" i="4"/>
  <c r="O2752" i="4" s="1"/>
  <c r="A2752" i="4"/>
  <c r="N2751" i="4"/>
  <c r="M2751" i="4"/>
  <c r="L2751" i="4"/>
  <c r="K2751" i="4"/>
  <c r="J2751" i="4"/>
  <c r="T2751" i="4" s="1"/>
  <c r="I2751" i="4"/>
  <c r="S2751" i="4" s="1"/>
  <c r="H2751" i="4"/>
  <c r="G2751" i="4"/>
  <c r="F2751" i="4"/>
  <c r="Q2751" i="4" s="1"/>
  <c r="E2751" i="4"/>
  <c r="D2751" i="4"/>
  <c r="C2751" i="4"/>
  <c r="B2751" i="4"/>
  <c r="O2751" i="4" s="1"/>
  <c r="A2751" i="4"/>
  <c r="N2750" i="4"/>
  <c r="M2750" i="4"/>
  <c r="L2750" i="4"/>
  <c r="K2750" i="4"/>
  <c r="J2750" i="4"/>
  <c r="T2750" i="4" s="1"/>
  <c r="I2750" i="4"/>
  <c r="S2750" i="4" s="1"/>
  <c r="H2750" i="4"/>
  <c r="G2750" i="4"/>
  <c r="F2750" i="4"/>
  <c r="Q2750" i="4" s="1"/>
  <c r="E2750" i="4"/>
  <c r="D2750" i="4"/>
  <c r="C2750" i="4"/>
  <c r="B2750" i="4"/>
  <c r="O2750" i="4" s="1"/>
  <c r="A2750" i="4"/>
  <c r="Q2749" i="4"/>
  <c r="N2749" i="4"/>
  <c r="M2749" i="4"/>
  <c r="L2749" i="4"/>
  <c r="K2749" i="4"/>
  <c r="J2749" i="4"/>
  <c r="T2749" i="4" s="1"/>
  <c r="I2749" i="4"/>
  <c r="S2749" i="4" s="1"/>
  <c r="H2749" i="4"/>
  <c r="G2749" i="4"/>
  <c r="F2749" i="4"/>
  <c r="E2749" i="4"/>
  <c r="P2749" i="4" s="1"/>
  <c r="D2749" i="4"/>
  <c r="C2749" i="4"/>
  <c r="B2749" i="4"/>
  <c r="O2749" i="4" s="1"/>
  <c r="A2749" i="4"/>
  <c r="P2748" i="4"/>
  <c r="N2748" i="4"/>
  <c r="M2748" i="4"/>
  <c r="L2748" i="4"/>
  <c r="K2748" i="4"/>
  <c r="J2748" i="4"/>
  <c r="T2748" i="4" s="1"/>
  <c r="I2748" i="4"/>
  <c r="S2748" i="4" s="1"/>
  <c r="H2748" i="4"/>
  <c r="G2748" i="4"/>
  <c r="F2748" i="4"/>
  <c r="Q2748" i="4" s="1"/>
  <c r="E2748" i="4"/>
  <c r="R2748" i="4" s="1"/>
  <c r="D2748" i="4"/>
  <c r="C2748" i="4"/>
  <c r="B2748" i="4"/>
  <c r="A2748" i="4"/>
  <c r="P2747" i="4"/>
  <c r="N2747" i="4"/>
  <c r="M2747" i="4"/>
  <c r="L2747" i="4"/>
  <c r="K2747" i="4"/>
  <c r="J2747" i="4"/>
  <c r="W2747" i="4" s="1"/>
  <c r="I2747" i="4"/>
  <c r="S2747" i="4" s="1"/>
  <c r="H2747" i="4"/>
  <c r="G2747" i="4"/>
  <c r="F2747" i="4"/>
  <c r="Q2747" i="4" s="1"/>
  <c r="E2747" i="4"/>
  <c r="R2747" i="4" s="1"/>
  <c r="D2747" i="4"/>
  <c r="C2747" i="4"/>
  <c r="B2747" i="4"/>
  <c r="A2747" i="4"/>
  <c r="N2746" i="4"/>
  <c r="M2746" i="4"/>
  <c r="L2746" i="4"/>
  <c r="K2746" i="4"/>
  <c r="J2746" i="4"/>
  <c r="T2746" i="4" s="1"/>
  <c r="I2746" i="4"/>
  <c r="S2746" i="4" s="1"/>
  <c r="H2746" i="4"/>
  <c r="G2746" i="4"/>
  <c r="F2746" i="4"/>
  <c r="Q2746" i="4" s="1"/>
  <c r="E2746" i="4"/>
  <c r="D2746" i="4"/>
  <c r="C2746" i="4"/>
  <c r="B2746" i="4"/>
  <c r="O2746" i="4" s="1"/>
  <c r="A2746" i="4"/>
  <c r="N2745" i="4"/>
  <c r="M2745" i="4"/>
  <c r="L2745" i="4"/>
  <c r="K2745" i="4"/>
  <c r="J2745" i="4"/>
  <c r="I2745" i="4"/>
  <c r="S2745" i="4" s="1"/>
  <c r="H2745" i="4"/>
  <c r="G2745" i="4"/>
  <c r="F2745" i="4"/>
  <c r="Q2745" i="4" s="1"/>
  <c r="E2745" i="4"/>
  <c r="P2745" i="4" s="1"/>
  <c r="D2745" i="4"/>
  <c r="C2745" i="4"/>
  <c r="B2745" i="4"/>
  <c r="O2745" i="4" s="1"/>
  <c r="A2745" i="4"/>
  <c r="R2744" i="4"/>
  <c r="N2744" i="4"/>
  <c r="M2744" i="4"/>
  <c r="L2744" i="4"/>
  <c r="K2744" i="4"/>
  <c r="J2744" i="4"/>
  <c r="I2744" i="4"/>
  <c r="S2744" i="4" s="1"/>
  <c r="H2744" i="4"/>
  <c r="G2744" i="4"/>
  <c r="F2744" i="4"/>
  <c r="Q2744" i="4" s="1"/>
  <c r="E2744" i="4"/>
  <c r="P2744" i="4" s="1"/>
  <c r="D2744" i="4"/>
  <c r="C2744" i="4"/>
  <c r="B2744" i="4"/>
  <c r="O2744" i="4" s="1"/>
  <c r="A2744" i="4"/>
  <c r="S2743" i="4"/>
  <c r="N2743" i="4"/>
  <c r="M2743" i="4"/>
  <c r="L2743" i="4"/>
  <c r="K2743" i="4"/>
  <c r="J2743" i="4"/>
  <c r="T2743" i="4" s="1"/>
  <c r="I2743" i="4"/>
  <c r="H2743" i="4"/>
  <c r="G2743" i="4"/>
  <c r="F2743" i="4"/>
  <c r="Q2743" i="4" s="1"/>
  <c r="E2743" i="4"/>
  <c r="P2743" i="4" s="1"/>
  <c r="D2743" i="4"/>
  <c r="C2743" i="4"/>
  <c r="B2743" i="4"/>
  <c r="O2743" i="4" s="1"/>
  <c r="A2743" i="4"/>
  <c r="N2742" i="4"/>
  <c r="M2742" i="4"/>
  <c r="L2742" i="4"/>
  <c r="K2742" i="4"/>
  <c r="J2742" i="4"/>
  <c r="T2742" i="4" s="1"/>
  <c r="I2742" i="4"/>
  <c r="S2742" i="4" s="1"/>
  <c r="H2742" i="4"/>
  <c r="G2742" i="4"/>
  <c r="F2742" i="4"/>
  <c r="Q2742" i="4" s="1"/>
  <c r="E2742" i="4"/>
  <c r="D2742" i="4"/>
  <c r="C2742" i="4"/>
  <c r="B2742" i="4"/>
  <c r="O2742" i="4" s="1"/>
  <c r="A2742" i="4"/>
  <c r="N2741" i="4"/>
  <c r="M2741" i="4"/>
  <c r="L2741" i="4"/>
  <c r="K2741" i="4"/>
  <c r="J2741" i="4"/>
  <c r="I2741" i="4"/>
  <c r="S2741" i="4" s="1"/>
  <c r="H2741" i="4"/>
  <c r="G2741" i="4"/>
  <c r="F2741" i="4"/>
  <c r="Q2741" i="4" s="1"/>
  <c r="E2741" i="4"/>
  <c r="D2741" i="4"/>
  <c r="C2741" i="4"/>
  <c r="B2741" i="4"/>
  <c r="O2741" i="4" s="1"/>
  <c r="A2741" i="4"/>
  <c r="P2740" i="4"/>
  <c r="N2740" i="4"/>
  <c r="M2740" i="4"/>
  <c r="L2740" i="4"/>
  <c r="K2740" i="4"/>
  <c r="J2740" i="4"/>
  <c r="I2740" i="4"/>
  <c r="S2740" i="4" s="1"/>
  <c r="H2740" i="4"/>
  <c r="G2740" i="4"/>
  <c r="F2740" i="4"/>
  <c r="R2740" i="4" s="1"/>
  <c r="E2740" i="4"/>
  <c r="D2740" i="4"/>
  <c r="C2740" i="4"/>
  <c r="B2740" i="4"/>
  <c r="O2740" i="4" s="1"/>
  <c r="A2740" i="4"/>
  <c r="N2739" i="4"/>
  <c r="M2739" i="4"/>
  <c r="L2739" i="4"/>
  <c r="K2739" i="4"/>
  <c r="J2739" i="4"/>
  <c r="I2739" i="4"/>
  <c r="S2739" i="4" s="1"/>
  <c r="H2739" i="4"/>
  <c r="G2739" i="4"/>
  <c r="F2739" i="4"/>
  <c r="Q2739" i="4" s="1"/>
  <c r="E2739" i="4"/>
  <c r="P2739" i="4" s="1"/>
  <c r="D2739" i="4"/>
  <c r="C2739" i="4"/>
  <c r="B2739" i="4"/>
  <c r="A2739" i="4"/>
  <c r="N2738" i="4"/>
  <c r="M2738" i="4"/>
  <c r="L2738" i="4"/>
  <c r="K2738" i="4"/>
  <c r="J2738" i="4"/>
  <c r="I2738" i="4"/>
  <c r="S2738" i="4" s="1"/>
  <c r="H2738" i="4"/>
  <c r="G2738" i="4"/>
  <c r="F2738" i="4"/>
  <c r="Q2738" i="4" s="1"/>
  <c r="E2738" i="4"/>
  <c r="P2738" i="4" s="1"/>
  <c r="D2738" i="4"/>
  <c r="C2738" i="4"/>
  <c r="B2738" i="4"/>
  <c r="O2738" i="4" s="1"/>
  <c r="A2738" i="4"/>
  <c r="N2737" i="4"/>
  <c r="M2737" i="4"/>
  <c r="L2737" i="4"/>
  <c r="K2737" i="4"/>
  <c r="J2737" i="4"/>
  <c r="I2737" i="4"/>
  <c r="S2737" i="4" s="1"/>
  <c r="H2737" i="4"/>
  <c r="G2737" i="4"/>
  <c r="F2737" i="4"/>
  <c r="Q2737" i="4" s="1"/>
  <c r="E2737" i="4"/>
  <c r="P2737" i="4" s="1"/>
  <c r="D2737" i="4"/>
  <c r="C2737" i="4"/>
  <c r="B2737" i="4"/>
  <c r="O2737" i="4" s="1"/>
  <c r="A2737" i="4"/>
  <c r="N2736" i="4"/>
  <c r="M2736" i="4"/>
  <c r="L2736" i="4"/>
  <c r="K2736" i="4"/>
  <c r="J2736" i="4"/>
  <c r="I2736" i="4"/>
  <c r="S2736" i="4" s="1"/>
  <c r="H2736" i="4"/>
  <c r="G2736" i="4"/>
  <c r="F2736" i="4"/>
  <c r="Q2736" i="4" s="1"/>
  <c r="E2736" i="4"/>
  <c r="P2736" i="4" s="1"/>
  <c r="D2736" i="4"/>
  <c r="C2736" i="4"/>
  <c r="B2736" i="4"/>
  <c r="O2736" i="4" s="1"/>
  <c r="A2736" i="4"/>
  <c r="N2735" i="4"/>
  <c r="M2735" i="4"/>
  <c r="L2735" i="4"/>
  <c r="K2735" i="4"/>
  <c r="J2735" i="4"/>
  <c r="I2735" i="4"/>
  <c r="S2735" i="4" s="1"/>
  <c r="H2735" i="4"/>
  <c r="G2735" i="4"/>
  <c r="F2735" i="4"/>
  <c r="Q2735" i="4" s="1"/>
  <c r="E2735" i="4"/>
  <c r="P2735" i="4" s="1"/>
  <c r="D2735" i="4"/>
  <c r="C2735" i="4"/>
  <c r="B2735" i="4"/>
  <c r="O2735" i="4" s="1"/>
  <c r="A2735" i="4"/>
  <c r="N2734" i="4"/>
  <c r="M2734" i="4"/>
  <c r="L2734" i="4"/>
  <c r="K2734" i="4"/>
  <c r="J2734" i="4"/>
  <c r="T2734" i="4" s="1"/>
  <c r="I2734" i="4"/>
  <c r="S2734" i="4" s="1"/>
  <c r="H2734" i="4"/>
  <c r="G2734" i="4"/>
  <c r="F2734" i="4"/>
  <c r="Q2734" i="4" s="1"/>
  <c r="E2734" i="4"/>
  <c r="D2734" i="4"/>
  <c r="C2734" i="4"/>
  <c r="B2734" i="4"/>
  <c r="O2734" i="4" s="1"/>
  <c r="A2734" i="4"/>
  <c r="Y2734" i="4" s="1"/>
  <c r="N2733" i="4"/>
  <c r="M2733" i="4"/>
  <c r="L2733" i="4"/>
  <c r="K2733" i="4"/>
  <c r="J2733" i="4"/>
  <c r="T2733" i="4" s="1"/>
  <c r="I2733" i="4"/>
  <c r="S2733" i="4" s="1"/>
  <c r="H2733" i="4"/>
  <c r="G2733" i="4"/>
  <c r="F2733" i="4"/>
  <c r="E2733" i="4"/>
  <c r="D2733" i="4"/>
  <c r="C2733" i="4"/>
  <c r="B2733" i="4"/>
  <c r="O2733" i="4" s="1"/>
  <c r="A2733" i="4"/>
  <c r="P2732" i="4"/>
  <c r="O2732" i="4"/>
  <c r="N2732" i="4"/>
  <c r="M2732" i="4"/>
  <c r="L2732" i="4"/>
  <c r="K2732" i="4"/>
  <c r="J2732" i="4"/>
  <c r="T2732" i="4" s="1"/>
  <c r="I2732" i="4"/>
  <c r="S2732" i="4" s="1"/>
  <c r="H2732" i="4"/>
  <c r="G2732" i="4"/>
  <c r="Y2732" i="4" s="1"/>
  <c r="F2732" i="4"/>
  <c r="R2732" i="4" s="1"/>
  <c r="E2732" i="4"/>
  <c r="D2732" i="4"/>
  <c r="C2732" i="4"/>
  <c r="B2732" i="4"/>
  <c r="A2732" i="4"/>
  <c r="T2731" i="4"/>
  <c r="R2731" i="4"/>
  <c r="N2731" i="4"/>
  <c r="M2731" i="4"/>
  <c r="L2731" i="4"/>
  <c r="K2731" i="4"/>
  <c r="J2731" i="4"/>
  <c r="I2731" i="4"/>
  <c r="S2731" i="4" s="1"/>
  <c r="H2731" i="4"/>
  <c r="G2731" i="4"/>
  <c r="F2731" i="4"/>
  <c r="Q2731" i="4" s="1"/>
  <c r="E2731" i="4"/>
  <c r="P2731" i="4" s="1"/>
  <c r="D2731" i="4"/>
  <c r="C2731" i="4"/>
  <c r="B2731" i="4"/>
  <c r="O2731" i="4" s="1"/>
  <c r="A2731" i="4"/>
  <c r="S2730" i="4"/>
  <c r="Q2730" i="4"/>
  <c r="N2730" i="4"/>
  <c r="M2730" i="4"/>
  <c r="L2730" i="4"/>
  <c r="K2730" i="4"/>
  <c r="J2730" i="4"/>
  <c r="T2730" i="4" s="1"/>
  <c r="I2730" i="4"/>
  <c r="H2730" i="4"/>
  <c r="G2730" i="4"/>
  <c r="F2730" i="4"/>
  <c r="E2730" i="4"/>
  <c r="D2730" i="4"/>
  <c r="C2730" i="4"/>
  <c r="B2730" i="4"/>
  <c r="O2730" i="4" s="1"/>
  <c r="A2730" i="4"/>
  <c r="R2729" i="4"/>
  <c r="Q2729" i="4"/>
  <c r="N2729" i="4"/>
  <c r="M2729" i="4"/>
  <c r="L2729" i="4"/>
  <c r="K2729" i="4"/>
  <c r="J2729" i="4"/>
  <c r="I2729" i="4"/>
  <c r="S2729" i="4" s="1"/>
  <c r="H2729" i="4"/>
  <c r="G2729" i="4"/>
  <c r="F2729" i="4"/>
  <c r="E2729" i="4"/>
  <c r="P2729" i="4" s="1"/>
  <c r="D2729" i="4"/>
  <c r="C2729" i="4"/>
  <c r="B2729" i="4"/>
  <c r="O2729" i="4" s="1"/>
  <c r="A2729" i="4"/>
  <c r="O2728" i="4"/>
  <c r="N2728" i="4"/>
  <c r="M2728" i="4"/>
  <c r="L2728" i="4"/>
  <c r="K2728" i="4"/>
  <c r="J2728" i="4"/>
  <c r="T2728" i="4" s="1"/>
  <c r="I2728" i="4"/>
  <c r="W2728" i="4" s="1"/>
  <c r="H2728" i="4"/>
  <c r="G2728" i="4"/>
  <c r="F2728" i="4"/>
  <c r="Q2728" i="4" s="1"/>
  <c r="E2728" i="4"/>
  <c r="P2728" i="4" s="1"/>
  <c r="D2728" i="4"/>
  <c r="C2728" i="4"/>
  <c r="B2728" i="4"/>
  <c r="A2728" i="4"/>
  <c r="O2727" i="4"/>
  <c r="N2727" i="4"/>
  <c r="M2727" i="4"/>
  <c r="L2727" i="4"/>
  <c r="K2727" i="4"/>
  <c r="J2727" i="4"/>
  <c r="T2727" i="4" s="1"/>
  <c r="I2727" i="4"/>
  <c r="S2727" i="4" s="1"/>
  <c r="H2727" i="4"/>
  <c r="G2727" i="4"/>
  <c r="F2727" i="4"/>
  <c r="Q2727" i="4" s="1"/>
  <c r="E2727" i="4"/>
  <c r="D2727" i="4"/>
  <c r="C2727" i="4"/>
  <c r="B2727" i="4"/>
  <c r="A2727" i="4"/>
  <c r="N2726" i="4"/>
  <c r="M2726" i="4"/>
  <c r="L2726" i="4"/>
  <c r="K2726" i="4"/>
  <c r="J2726" i="4"/>
  <c r="T2726" i="4" s="1"/>
  <c r="I2726" i="4"/>
  <c r="S2726" i="4" s="1"/>
  <c r="H2726" i="4"/>
  <c r="G2726" i="4"/>
  <c r="F2726" i="4"/>
  <c r="Q2726" i="4" s="1"/>
  <c r="E2726" i="4"/>
  <c r="P2726" i="4" s="1"/>
  <c r="D2726" i="4"/>
  <c r="C2726" i="4"/>
  <c r="B2726" i="4"/>
  <c r="A2726" i="4"/>
  <c r="N2725" i="4"/>
  <c r="M2725" i="4"/>
  <c r="L2725" i="4"/>
  <c r="K2725" i="4"/>
  <c r="J2725" i="4"/>
  <c r="T2725" i="4" s="1"/>
  <c r="I2725" i="4"/>
  <c r="S2725" i="4" s="1"/>
  <c r="H2725" i="4"/>
  <c r="G2725" i="4"/>
  <c r="F2725" i="4"/>
  <c r="Q2725" i="4" s="1"/>
  <c r="E2725" i="4"/>
  <c r="P2725" i="4" s="1"/>
  <c r="D2725" i="4"/>
  <c r="C2725" i="4"/>
  <c r="B2725" i="4"/>
  <c r="O2725" i="4" s="1"/>
  <c r="A2725" i="4"/>
  <c r="O2724" i="4"/>
  <c r="N2724" i="4"/>
  <c r="M2724" i="4"/>
  <c r="L2724" i="4"/>
  <c r="K2724" i="4"/>
  <c r="J2724" i="4"/>
  <c r="T2724" i="4" s="1"/>
  <c r="I2724" i="4"/>
  <c r="S2724" i="4" s="1"/>
  <c r="H2724" i="4"/>
  <c r="G2724" i="4"/>
  <c r="F2724" i="4"/>
  <c r="Q2724" i="4" s="1"/>
  <c r="E2724" i="4"/>
  <c r="D2724" i="4"/>
  <c r="C2724" i="4"/>
  <c r="B2724" i="4"/>
  <c r="A2724" i="4"/>
  <c r="Y2724" i="4" s="1"/>
  <c r="P2723" i="4"/>
  <c r="O2723" i="4"/>
  <c r="N2723" i="4"/>
  <c r="M2723" i="4"/>
  <c r="L2723" i="4"/>
  <c r="K2723" i="4"/>
  <c r="J2723" i="4"/>
  <c r="T2723" i="4" s="1"/>
  <c r="I2723" i="4"/>
  <c r="H2723" i="4"/>
  <c r="G2723" i="4"/>
  <c r="F2723" i="4"/>
  <c r="Q2723" i="4" s="1"/>
  <c r="E2723" i="4"/>
  <c r="D2723" i="4"/>
  <c r="C2723" i="4"/>
  <c r="B2723" i="4"/>
  <c r="A2723" i="4"/>
  <c r="T2722" i="4"/>
  <c r="Q2722" i="4"/>
  <c r="N2722" i="4"/>
  <c r="M2722" i="4"/>
  <c r="L2722" i="4"/>
  <c r="K2722" i="4"/>
  <c r="J2722" i="4"/>
  <c r="I2722" i="4"/>
  <c r="S2722" i="4" s="1"/>
  <c r="H2722" i="4"/>
  <c r="G2722" i="4"/>
  <c r="F2722" i="4"/>
  <c r="E2722" i="4"/>
  <c r="D2722" i="4"/>
  <c r="C2722" i="4"/>
  <c r="B2722" i="4"/>
  <c r="O2722" i="4" s="1"/>
  <c r="A2722" i="4"/>
  <c r="N2721" i="4"/>
  <c r="M2721" i="4"/>
  <c r="L2721" i="4"/>
  <c r="K2721" i="4"/>
  <c r="J2721" i="4"/>
  <c r="I2721" i="4"/>
  <c r="S2721" i="4" s="1"/>
  <c r="H2721" i="4"/>
  <c r="G2721" i="4"/>
  <c r="F2721" i="4"/>
  <c r="R2721" i="4" s="1"/>
  <c r="E2721" i="4"/>
  <c r="P2721" i="4" s="1"/>
  <c r="D2721" i="4"/>
  <c r="C2721" i="4"/>
  <c r="B2721" i="4"/>
  <c r="O2721" i="4" s="1"/>
  <c r="A2721" i="4"/>
  <c r="O2720" i="4"/>
  <c r="N2720" i="4"/>
  <c r="M2720" i="4"/>
  <c r="L2720" i="4"/>
  <c r="K2720" i="4"/>
  <c r="J2720" i="4"/>
  <c r="T2720" i="4" s="1"/>
  <c r="I2720" i="4"/>
  <c r="S2720" i="4" s="1"/>
  <c r="H2720" i="4"/>
  <c r="G2720" i="4"/>
  <c r="F2720" i="4"/>
  <c r="Q2720" i="4" s="1"/>
  <c r="E2720" i="4"/>
  <c r="D2720" i="4"/>
  <c r="C2720" i="4"/>
  <c r="B2720" i="4"/>
  <c r="A2720" i="4"/>
  <c r="O2719" i="4"/>
  <c r="N2719" i="4"/>
  <c r="M2719" i="4"/>
  <c r="L2719" i="4"/>
  <c r="K2719" i="4"/>
  <c r="J2719" i="4"/>
  <c r="T2719" i="4" s="1"/>
  <c r="I2719" i="4"/>
  <c r="H2719" i="4"/>
  <c r="G2719" i="4"/>
  <c r="F2719" i="4"/>
  <c r="Q2719" i="4" s="1"/>
  <c r="E2719" i="4"/>
  <c r="D2719" i="4"/>
  <c r="C2719" i="4"/>
  <c r="B2719" i="4"/>
  <c r="A2719" i="4"/>
  <c r="N2718" i="4"/>
  <c r="M2718" i="4"/>
  <c r="L2718" i="4"/>
  <c r="K2718" i="4"/>
  <c r="J2718" i="4"/>
  <c r="T2718" i="4" s="1"/>
  <c r="I2718" i="4"/>
  <c r="S2718" i="4" s="1"/>
  <c r="H2718" i="4"/>
  <c r="G2718" i="4"/>
  <c r="F2718" i="4"/>
  <c r="Q2718" i="4" s="1"/>
  <c r="E2718" i="4"/>
  <c r="D2718" i="4"/>
  <c r="C2718" i="4"/>
  <c r="B2718" i="4"/>
  <c r="O2718" i="4" s="1"/>
  <c r="A2718" i="4"/>
  <c r="Q2717" i="4"/>
  <c r="N2717" i="4"/>
  <c r="M2717" i="4"/>
  <c r="L2717" i="4"/>
  <c r="K2717" i="4"/>
  <c r="J2717" i="4"/>
  <c r="T2717" i="4" s="1"/>
  <c r="I2717" i="4"/>
  <c r="S2717" i="4" s="1"/>
  <c r="H2717" i="4"/>
  <c r="G2717" i="4"/>
  <c r="F2717" i="4"/>
  <c r="E2717" i="4"/>
  <c r="P2717" i="4" s="1"/>
  <c r="D2717" i="4"/>
  <c r="C2717" i="4"/>
  <c r="B2717" i="4"/>
  <c r="A2717" i="4"/>
  <c r="P2716" i="4"/>
  <c r="N2716" i="4"/>
  <c r="M2716" i="4"/>
  <c r="L2716" i="4"/>
  <c r="K2716" i="4"/>
  <c r="J2716" i="4"/>
  <c r="T2716" i="4" s="1"/>
  <c r="I2716" i="4"/>
  <c r="S2716" i="4" s="1"/>
  <c r="H2716" i="4"/>
  <c r="G2716" i="4"/>
  <c r="F2716" i="4"/>
  <c r="E2716" i="4"/>
  <c r="D2716" i="4"/>
  <c r="C2716" i="4"/>
  <c r="B2716" i="4"/>
  <c r="A2716" i="4"/>
  <c r="P2715" i="4"/>
  <c r="N2715" i="4"/>
  <c r="M2715" i="4"/>
  <c r="L2715" i="4"/>
  <c r="K2715" i="4"/>
  <c r="J2715" i="4"/>
  <c r="W2715" i="4" s="1"/>
  <c r="I2715" i="4"/>
  <c r="S2715" i="4" s="1"/>
  <c r="H2715" i="4"/>
  <c r="G2715" i="4"/>
  <c r="F2715" i="4"/>
  <c r="E2715" i="4"/>
  <c r="D2715" i="4"/>
  <c r="C2715" i="4"/>
  <c r="B2715" i="4"/>
  <c r="A2715" i="4"/>
  <c r="R2714" i="4"/>
  <c r="N2714" i="4"/>
  <c r="M2714" i="4"/>
  <c r="L2714" i="4"/>
  <c r="K2714" i="4"/>
  <c r="J2714" i="4"/>
  <c r="T2714" i="4" s="1"/>
  <c r="I2714" i="4"/>
  <c r="S2714" i="4" s="1"/>
  <c r="H2714" i="4"/>
  <c r="G2714" i="4"/>
  <c r="F2714" i="4"/>
  <c r="Q2714" i="4" s="1"/>
  <c r="E2714" i="4"/>
  <c r="D2714" i="4"/>
  <c r="C2714" i="4"/>
  <c r="B2714" i="4"/>
  <c r="O2714" i="4" s="1"/>
  <c r="A2714" i="4"/>
  <c r="N2713" i="4"/>
  <c r="M2713" i="4"/>
  <c r="L2713" i="4"/>
  <c r="K2713" i="4"/>
  <c r="J2713" i="4"/>
  <c r="I2713" i="4"/>
  <c r="S2713" i="4" s="1"/>
  <c r="H2713" i="4"/>
  <c r="G2713" i="4"/>
  <c r="F2713" i="4"/>
  <c r="Q2713" i="4" s="1"/>
  <c r="E2713" i="4"/>
  <c r="P2713" i="4" s="1"/>
  <c r="D2713" i="4"/>
  <c r="C2713" i="4"/>
  <c r="B2713" i="4"/>
  <c r="O2713" i="4" s="1"/>
  <c r="A2713" i="4"/>
  <c r="N2712" i="4"/>
  <c r="M2712" i="4"/>
  <c r="L2712" i="4"/>
  <c r="K2712" i="4"/>
  <c r="J2712" i="4"/>
  <c r="I2712" i="4"/>
  <c r="S2712" i="4" s="1"/>
  <c r="H2712" i="4"/>
  <c r="G2712" i="4"/>
  <c r="F2712" i="4"/>
  <c r="Q2712" i="4" s="1"/>
  <c r="E2712" i="4"/>
  <c r="D2712" i="4"/>
  <c r="C2712" i="4"/>
  <c r="B2712" i="4"/>
  <c r="O2712" i="4" s="1"/>
  <c r="A2712" i="4"/>
  <c r="N2711" i="4"/>
  <c r="M2711" i="4"/>
  <c r="L2711" i="4"/>
  <c r="K2711" i="4"/>
  <c r="J2711" i="4"/>
  <c r="T2711" i="4" s="1"/>
  <c r="I2711" i="4"/>
  <c r="S2711" i="4" s="1"/>
  <c r="H2711" i="4"/>
  <c r="G2711" i="4"/>
  <c r="F2711" i="4"/>
  <c r="Q2711" i="4" s="1"/>
  <c r="E2711" i="4"/>
  <c r="D2711" i="4"/>
  <c r="C2711" i="4"/>
  <c r="B2711" i="4"/>
  <c r="O2711" i="4" s="1"/>
  <c r="A2711" i="4"/>
  <c r="N2710" i="4"/>
  <c r="M2710" i="4"/>
  <c r="L2710" i="4"/>
  <c r="K2710" i="4"/>
  <c r="J2710" i="4"/>
  <c r="T2710" i="4" s="1"/>
  <c r="I2710" i="4"/>
  <c r="S2710" i="4" s="1"/>
  <c r="H2710" i="4"/>
  <c r="G2710" i="4"/>
  <c r="F2710" i="4"/>
  <c r="Q2710" i="4" s="1"/>
  <c r="E2710" i="4"/>
  <c r="D2710" i="4"/>
  <c r="C2710" i="4"/>
  <c r="B2710" i="4"/>
  <c r="O2710" i="4" s="1"/>
  <c r="A2710" i="4"/>
  <c r="N2709" i="4"/>
  <c r="M2709" i="4"/>
  <c r="L2709" i="4"/>
  <c r="K2709" i="4"/>
  <c r="J2709" i="4"/>
  <c r="I2709" i="4"/>
  <c r="S2709" i="4" s="1"/>
  <c r="H2709" i="4"/>
  <c r="G2709" i="4"/>
  <c r="F2709" i="4"/>
  <c r="Q2709" i="4" s="1"/>
  <c r="E2709" i="4"/>
  <c r="D2709" i="4"/>
  <c r="C2709" i="4"/>
  <c r="B2709" i="4"/>
  <c r="O2709" i="4" s="1"/>
  <c r="A2709" i="4"/>
  <c r="N2708" i="4"/>
  <c r="M2708" i="4"/>
  <c r="L2708" i="4"/>
  <c r="K2708" i="4"/>
  <c r="J2708" i="4"/>
  <c r="T2708" i="4" s="1"/>
  <c r="I2708" i="4"/>
  <c r="S2708" i="4" s="1"/>
  <c r="H2708" i="4"/>
  <c r="G2708" i="4"/>
  <c r="F2708" i="4"/>
  <c r="E2708" i="4"/>
  <c r="P2708" i="4" s="1"/>
  <c r="D2708" i="4"/>
  <c r="C2708" i="4"/>
  <c r="B2708" i="4"/>
  <c r="O2708" i="4" s="1"/>
  <c r="A2708" i="4"/>
  <c r="N2707" i="4"/>
  <c r="M2707" i="4"/>
  <c r="L2707" i="4"/>
  <c r="K2707" i="4"/>
  <c r="J2707" i="4"/>
  <c r="T2707" i="4" s="1"/>
  <c r="I2707" i="4"/>
  <c r="S2707" i="4" s="1"/>
  <c r="H2707" i="4"/>
  <c r="G2707" i="4"/>
  <c r="F2707" i="4"/>
  <c r="E2707" i="4"/>
  <c r="P2707" i="4" s="1"/>
  <c r="D2707" i="4"/>
  <c r="C2707" i="4"/>
  <c r="B2707" i="4"/>
  <c r="A2707" i="4"/>
  <c r="N2706" i="4"/>
  <c r="M2706" i="4"/>
  <c r="L2706" i="4"/>
  <c r="K2706" i="4"/>
  <c r="J2706" i="4"/>
  <c r="I2706" i="4"/>
  <c r="S2706" i="4" s="1"/>
  <c r="H2706" i="4"/>
  <c r="G2706" i="4"/>
  <c r="F2706" i="4"/>
  <c r="Q2706" i="4" s="1"/>
  <c r="E2706" i="4"/>
  <c r="D2706" i="4"/>
  <c r="C2706" i="4"/>
  <c r="B2706" i="4"/>
  <c r="A2706" i="4"/>
  <c r="Y2706" i="4" s="1"/>
  <c r="Q2705" i="4"/>
  <c r="N2705" i="4"/>
  <c r="M2705" i="4"/>
  <c r="L2705" i="4"/>
  <c r="K2705" i="4"/>
  <c r="J2705" i="4"/>
  <c r="I2705" i="4"/>
  <c r="S2705" i="4" s="1"/>
  <c r="H2705" i="4"/>
  <c r="G2705" i="4"/>
  <c r="F2705" i="4"/>
  <c r="E2705" i="4"/>
  <c r="P2705" i="4" s="1"/>
  <c r="D2705" i="4"/>
  <c r="C2705" i="4"/>
  <c r="B2705" i="4"/>
  <c r="O2705" i="4" s="1"/>
  <c r="A2705" i="4"/>
  <c r="S2704" i="4"/>
  <c r="N2704" i="4"/>
  <c r="M2704" i="4"/>
  <c r="L2704" i="4"/>
  <c r="K2704" i="4"/>
  <c r="J2704" i="4"/>
  <c r="I2704" i="4"/>
  <c r="H2704" i="4"/>
  <c r="G2704" i="4"/>
  <c r="F2704" i="4"/>
  <c r="Q2704" i="4" s="1"/>
  <c r="E2704" i="4"/>
  <c r="P2704" i="4" s="1"/>
  <c r="D2704" i="4"/>
  <c r="C2704" i="4"/>
  <c r="B2704" i="4"/>
  <c r="O2704" i="4" s="1"/>
  <c r="A2704" i="4"/>
  <c r="N2703" i="4"/>
  <c r="M2703" i="4"/>
  <c r="L2703" i="4"/>
  <c r="K2703" i="4"/>
  <c r="J2703" i="4"/>
  <c r="T2703" i="4" s="1"/>
  <c r="I2703" i="4"/>
  <c r="S2703" i="4" s="1"/>
  <c r="H2703" i="4"/>
  <c r="G2703" i="4"/>
  <c r="F2703" i="4"/>
  <c r="Q2703" i="4" s="1"/>
  <c r="E2703" i="4"/>
  <c r="D2703" i="4"/>
  <c r="C2703" i="4"/>
  <c r="B2703" i="4"/>
  <c r="O2703" i="4" s="1"/>
  <c r="A2703" i="4"/>
  <c r="O2702" i="4"/>
  <c r="N2702" i="4"/>
  <c r="M2702" i="4"/>
  <c r="L2702" i="4"/>
  <c r="K2702" i="4"/>
  <c r="J2702" i="4"/>
  <c r="T2702" i="4" s="1"/>
  <c r="I2702" i="4"/>
  <c r="H2702" i="4"/>
  <c r="G2702" i="4"/>
  <c r="F2702" i="4"/>
  <c r="Q2702" i="4" s="1"/>
  <c r="E2702" i="4"/>
  <c r="P2702" i="4" s="1"/>
  <c r="D2702" i="4"/>
  <c r="C2702" i="4"/>
  <c r="B2702" i="4"/>
  <c r="A2702" i="4"/>
  <c r="O2701" i="4"/>
  <c r="N2701" i="4"/>
  <c r="M2701" i="4"/>
  <c r="L2701" i="4"/>
  <c r="K2701" i="4"/>
  <c r="J2701" i="4"/>
  <c r="T2701" i="4" s="1"/>
  <c r="I2701" i="4"/>
  <c r="S2701" i="4" s="1"/>
  <c r="H2701" i="4"/>
  <c r="G2701" i="4"/>
  <c r="F2701" i="4"/>
  <c r="E2701" i="4"/>
  <c r="P2701" i="4" s="1"/>
  <c r="D2701" i="4"/>
  <c r="C2701" i="4"/>
  <c r="B2701" i="4"/>
  <c r="A2701" i="4"/>
  <c r="N2700" i="4"/>
  <c r="M2700" i="4"/>
  <c r="L2700" i="4"/>
  <c r="K2700" i="4"/>
  <c r="J2700" i="4"/>
  <c r="T2700" i="4" s="1"/>
  <c r="I2700" i="4"/>
  <c r="S2700" i="4" s="1"/>
  <c r="H2700" i="4"/>
  <c r="G2700" i="4"/>
  <c r="F2700" i="4"/>
  <c r="E2700" i="4"/>
  <c r="P2700" i="4" s="1"/>
  <c r="D2700" i="4"/>
  <c r="C2700" i="4"/>
  <c r="B2700" i="4"/>
  <c r="O2700" i="4" s="1"/>
  <c r="A2700" i="4"/>
  <c r="Y2700" i="4" s="1"/>
  <c r="Q2699" i="4"/>
  <c r="O2699" i="4"/>
  <c r="N2699" i="4"/>
  <c r="M2699" i="4"/>
  <c r="L2699" i="4"/>
  <c r="K2699" i="4"/>
  <c r="J2699" i="4"/>
  <c r="T2699" i="4" s="1"/>
  <c r="I2699" i="4"/>
  <c r="S2699" i="4" s="1"/>
  <c r="H2699" i="4"/>
  <c r="G2699" i="4"/>
  <c r="F2699" i="4"/>
  <c r="E2699" i="4"/>
  <c r="D2699" i="4"/>
  <c r="C2699" i="4"/>
  <c r="B2699" i="4"/>
  <c r="A2699" i="4"/>
  <c r="N2698" i="4"/>
  <c r="M2698" i="4"/>
  <c r="L2698" i="4"/>
  <c r="K2698" i="4"/>
  <c r="J2698" i="4"/>
  <c r="I2698" i="4"/>
  <c r="S2698" i="4" s="1"/>
  <c r="H2698" i="4"/>
  <c r="G2698" i="4"/>
  <c r="F2698" i="4"/>
  <c r="Q2698" i="4" s="1"/>
  <c r="E2698" i="4"/>
  <c r="D2698" i="4"/>
  <c r="C2698" i="4"/>
  <c r="B2698" i="4"/>
  <c r="O2698" i="4" s="1"/>
  <c r="A2698" i="4"/>
  <c r="N2697" i="4"/>
  <c r="M2697" i="4"/>
  <c r="L2697" i="4"/>
  <c r="K2697" i="4"/>
  <c r="J2697" i="4"/>
  <c r="I2697" i="4"/>
  <c r="S2697" i="4" s="1"/>
  <c r="H2697" i="4"/>
  <c r="G2697" i="4"/>
  <c r="F2697" i="4"/>
  <c r="Q2697" i="4" s="1"/>
  <c r="E2697" i="4"/>
  <c r="D2697" i="4"/>
  <c r="C2697" i="4"/>
  <c r="B2697" i="4"/>
  <c r="O2697" i="4" s="1"/>
  <c r="A2697" i="4"/>
  <c r="N2696" i="4"/>
  <c r="M2696" i="4"/>
  <c r="L2696" i="4"/>
  <c r="K2696" i="4"/>
  <c r="J2696" i="4"/>
  <c r="T2696" i="4" s="1"/>
  <c r="I2696" i="4"/>
  <c r="S2696" i="4" s="1"/>
  <c r="H2696" i="4"/>
  <c r="G2696" i="4"/>
  <c r="F2696" i="4"/>
  <c r="Q2696" i="4" s="1"/>
  <c r="E2696" i="4"/>
  <c r="P2696" i="4" s="1"/>
  <c r="D2696" i="4"/>
  <c r="C2696" i="4"/>
  <c r="B2696" i="4"/>
  <c r="O2696" i="4" s="1"/>
  <c r="A2696" i="4"/>
  <c r="N2695" i="4"/>
  <c r="M2695" i="4"/>
  <c r="L2695" i="4"/>
  <c r="K2695" i="4"/>
  <c r="J2695" i="4"/>
  <c r="T2695" i="4" s="1"/>
  <c r="I2695" i="4"/>
  <c r="S2695" i="4" s="1"/>
  <c r="H2695" i="4"/>
  <c r="G2695" i="4"/>
  <c r="F2695" i="4"/>
  <c r="Q2695" i="4" s="1"/>
  <c r="E2695" i="4"/>
  <c r="D2695" i="4"/>
  <c r="C2695" i="4"/>
  <c r="B2695" i="4"/>
  <c r="O2695" i="4" s="1"/>
  <c r="A2695" i="4"/>
  <c r="Q2694" i="4"/>
  <c r="N2694" i="4"/>
  <c r="M2694" i="4"/>
  <c r="L2694" i="4"/>
  <c r="K2694" i="4"/>
  <c r="J2694" i="4"/>
  <c r="I2694" i="4"/>
  <c r="S2694" i="4" s="1"/>
  <c r="H2694" i="4"/>
  <c r="G2694" i="4"/>
  <c r="F2694" i="4"/>
  <c r="E2694" i="4"/>
  <c r="D2694" i="4"/>
  <c r="C2694" i="4"/>
  <c r="B2694" i="4"/>
  <c r="O2694" i="4" s="1"/>
  <c r="A2694" i="4"/>
  <c r="N2693" i="4"/>
  <c r="M2693" i="4"/>
  <c r="L2693" i="4"/>
  <c r="K2693" i="4"/>
  <c r="J2693" i="4"/>
  <c r="T2693" i="4" s="1"/>
  <c r="I2693" i="4"/>
  <c r="S2693" i="4" s="1"/>
  <c r="H2693" i="4"/>
  <c r="G2693" i="4"/>
  <c r="F2693" i="4"/>
  <c r="Q2693" i="4" s="1"/>
  <c r="E2693" i="4"/>
  <c r="D2693" i="4"/>
  <c r="C2693" i="4"/>
  <c r="B2693" i="4"/>
  <c r="O2693" i="4" s="1"/>
  <c r="A2693" i="4"/>
  <c r="Q2692" i="4"/>
  <c r="N2692" i="4"/>
  <c r="M2692" i="4"/>
  <c r="L2692" i="4"/>
  <c r="K2692" i="4"/>
  <c r="J2692" i="4"/>
  <c r="T2692" i="4" s="1"/>
  <c r="I2692" i="4"/>
  <c r="S2692" i="4" s="1"/>
  <c r="H2692" i="4"/>
  <c r="G2692" i="4"/>
  <c r="F2692" i="4"/>
  <c r="E2692" i="4"/>
  <c r="P2692" i="4" s="1"/>
  <c r="D2692" i="4"/>
  <c r="C2692" i="4"/>
  <c r="B2692" i="4"/>
  <c r="A2692" i="4"/>
  <c r="N2691" i="4"/>
  <c r="M2691" i="4"/>
  <c r="L2691" i="4"/>
  <c r="K2691" i="4"/>
  <c r="J2691" i="4"/>
  <c r="T2691" i="4" s="1"/>
  <c r="I2691" i="4"/>
  <c r="S2691" i="4" s="1"/>
  <c r="H2691" i="4"/>
  <c r="G2691" i="4"/>
  <c r="F2691" i="4"/>
  <c r="Q2691" i="4" s="1"/>
  <c r="E2691" i="4"/>
  <c r="P2691" i="4" s="1"/>
  <c r="D2691" i="4"/>
  <c r="C2691" i="4"/>
  <c r="B2691" i="4"/>
  <c r="O2691" i="4" s="1"/>
  <c r="A2691" i="4"/>
  <c r="N2690" i="4"/>
  <c r="M2690" i="4"/>
  <c r="L2690" i="4"/>
  <c r="K2690" i="4"/>
  <c r="J2690" i="4"/>
  <c r="T2690" i="4" s="1"/>
  <c r="I2690" i="4"/>
  <c r="S2690" i="4" s="1"/>
  <c r="H2690" i="4"/>
  <c r="G2690" i="4"/>
  <c r="F2690" i="4"/>
  <c r="Q2690" i="4" s="1"/>
  <c r="E2690" i="4"/>
  <c r="P2690" i="4" s="1"/>
  <c r="D2690" i="4"/>
  <c r="C2690" i="4"/>
  <c r="B2690" i="4"/>
  <c r="O2690" i="4" s="1"/>
  <c r="A2690" i="4"/>
  <c r="Q2689" i="4"/>
  <c r="N2689" i="4"/>
  <c r="M2689" i="4"/>
  <c r="L2689" i="4"/>
  <c r="K2689" i="4"/>
  <c r="J2689" i="4"/>
  <c r="I2689" i="4"/>
  <c r="S2689" i="4" s="1"/>
  <c r="H2689" i="4"/>
  <c r="G2689" i="4"/>
  <c r="F2689" i="4"/>
  <c r="E2689" i="4"/>
  <c r="P2689" i="4" s="1"/>
  <c r="D2689" i="4"/>
  <c r="C2689" i="4"/>
  <c r="B2689" i="4"/>
  <c r="A2689" i="4"/>
  <c r="N2688" i="4"/>
  <c r="M2688" i="4"/>
  <c r="L2688" i="4"/>
  <c r="K2688" i="4"/>
  <c r="J2688" i="4"/>
  <c r="W2688" i="4" s="1"/>
  <c r="I2688" i="4"/>
  <c r="S2688" i="4" s="1"/>
  <c r="H2688" i="4"/>
  <c r="G2688" i="4"/>
  <c r="F2688" i="4"/>
  <c r="Q2688" i="4" s="1"/>
  <c r="E2688" i="4"/>
  <c r="D2688" i="4"/>
  <c r="C2688" i="4"/>
  <c r="B2688" i="4"/>
  <c r="O2688" i="4" s="1"/>
  <c r="A2688" i="4"/>
  <c r="Q2687" i="4"/>
  <c r="N2687" i="4"/>
  <c r="M2687" i="4"/>
  <c r="L2687" i="4"/>
  <c r="K2687" i="4"/>
  <c r="J2687" i="4"/>
  <c r="T2687" i="4" s="1"/>
  <c r="I2687" i="4"/>
  <c r="H2687" i="4"/>
  <c r="G2687" i="4"/>
  <c r="F2687" i="4"/>
  <c r="E2687" i="4"/>
  <c r="P2687" i="4" s="1"/>
  <c r="D2687" i="4"/>
  <c r="C2687" i="4"/>
  <c r="B2687" i="4"/>
  <c r="O2687" i="4" s="1"/>
  <c r="A2687" i="4"/>
  <c r="N2686" i="4"/>
  <c r="M2686" i="4"/>
  <c r="L2686" i="4"/>
  <c r="K2686" i="4"/>
  <c r="J2686" i="4"/>
  <c r="W2686" i="4" s="1"/>
  <c r="I2686" i="4"/>
  <c r="S2686" i="4" s="1"/>
  <c r="H2686" i="4"/>
  <c r="G2686" i="4"/>
  <c r="F2686" i="4"/>
  <c r="Q2686" i="4" s="1"/>
  <c r="E2686" i="4"/>
  <c r="P2686" i="4" s="1"/>
  <c r="D2686" i="4"/>
  <c r="C2686" i="4"/>
  <c r="B2686" i="4"/>
  <c r="O2686" i="4" s="1"/>
  <c r="A2686" i="4"/>
  <c r="Q2685" i="4"/>
  <c r="N2685" i="4"/>
  <c r="M2685" i="4"/>
  <c r="L2685" i="4"/>
  <c r="K2685" i="4"/>
  <c r="J2685" i="4"/>
  <c r="T2685" i="4" s="1"/>
  <c r="I2685" i="4"/>
  <c r="S2685" i="4" s="1"/>
  <c r="H2685" i="4"/>
  <c r="G2685" i="4"/>
  <c r="F2685" i="4"/>
  <c r="E2685" i="4"/>
  <c r="R2685" i="4" s="1"/>
  <c r="D2685" i="4"/>
  <c r="C2685" i="4"/>
  <c r="B2685" i="4"/>
  <c r="O2685" i="4" s="1"/>
  <c r="A2685" i="4"/>
  <c r="N2684" i="4"/>
  <c r="M2684" i="4"/>
  <c r="L2684" i="4"/>
  <c r="K2684" i="4"/>
  <c r="J2684" i="4"/>
  <c r="I2684" i="4"/>
  <c r="S2684" i="4" s="1"/>
  <c r="H2684" i="4"/>
  <c r="G2684" i="4"/>
  <c r="F2684" i="4"/>
  <c r="Q2684" i="4" s="1"/>
  <c r="E2684" i="4"/>
  <c r="P2684" i="4" s="1"/>
  <c r="D2684" i="4"/>
  <c r="C2684" i="4"/>
  <c r="B2684" i="4"/>
  <c r="O2684" i="4" s="1"/>
  <c r="A2684" i="4"/>
  <c r="Q2683" i="4"/>
  <c r="N2683" i="4"/>
  <c r="M2683" i="4"/>
  <c r="L2683" i="4"/>
  <c r="K2683" i="4"/>
  <c r="J2683" i="4"/>
  <c r="I2683" i="4"/>
  <c r="S2683" i="4" s="1"/>
  <c r="H2683" i="4"/>
  <c r="G2683" i="4"/>
  <c r="F2683" i="4"/>
  <c r="E2683" i="4"/>
  <c r="R2683" i="4" s="1"/>
  <c r="D2683" i="4"/>
  <c r="C2683" i="4"/>
  <c r="B2683" i="4"/>
  <c r="O2683" i="4" s="1"/>
  <c r="A2683" i="4"/>
  <c r="Q2682" i="4"/>
  <c r="N2682" i="4"/>
  <c r="M2682" i="4"/>
  <c r="L2682" i="4"/>
  <c r="K2682" i="4"/>
  <c r="J2682" i="4"/>
  <c r="T2682" i="4" s="1"/>
  <c r="I2682" i="4"/>
  <c r="S2682" i="4" s="1"/>
  <c r="H2682" i="4"/>
  <c r="G2682" i="4"/>
  <c r="F2682" i="4"/>
  <c r="R2682" i="4" s="1"/>
  <c r="E2682" i="4"/>
  <c r="D2682" i="4"/>
  <c r="C2682" i="4"/>
  <c r="B2682" i="4"/>
  <c r="O2682" i="4" s="1"/>
  <c r="A2682" i="4"/>
  <c r="N2681" i="4"/>
  <c r="M2681" i="4"/>
  <c r="L2681" i="4"/>
  <c r="K2681" i="4"/>
  <c r="J2681" i="4"/>
  <c r="T2681" i="4" s="1"/>
  <c r="I2681" i="4"/>
  <c r="S2681" i="4" s="1"/>
  <c r="H2681" i="4"/>
  <c r="G2681" i="4"/>
  <c r="F2681" i="4"/>
  <c r="Q2681" i="4" s="1"/>
  <c r="E2681" i="4"/>
  <c r="P2681" i="4" s="1"/>
  <c r="D2681" i="4"/>
  <c r="C2681" i="4"/>
  <c r="B2681" i="4"/>
  <c r="A2681" i="4"/>
  <c r="S2680" i="4"/>
  <c r="N2680" i="4"/>
  <c r="M2680" i="4"/>
  <c r="L2680" i="4"/>
  <c r="K2680" i="4"/>
  <c r="J2680" i="4"/>
  <c r="T2680" i="4" s="1"/>
  <c r="I2680" i="4"/>
  <c r="H2680" i="4"/>
  <c r="G2680" i="4"/>
  <c r="F2680" i="4"/>
  <c r="Q2680" i="4" s="1"/>
  <c r="E2680" i="4"/>
  <c r="D2680" i="4"/>
  <c r="C2680" i="4"/>
  <c r="B2680" i="4"/>
  <c r="O2680" i="4" s="1"/>
  <c r="A2680" i="4"/>
  <c r="T2679" i="4"/>
  <c r="O2679" i="4"/>
  <c r="N2679" i="4"/>
  <c r="M2679" i="4"/>
  <c r="L2679" i="4"/>
  <c r="K2679" i="4"/>
  <c r="J2679" i="4"/>
  <c r="I2679" i="4"/>
  <c r="S2679" i="4" s="1"/>
  <c r="H2679" i="4"/>
  <c r="G2679" i="4"/>
  <c r="F2679" i="4"/>
  <c r="Q2679" i="4" s="1"/>
  <c r="E2679" i="4"/>
  <c r="D2679" i="4"/>
  <c r="C2679" i="4"/>
  <c r="B2679" i="4"/>
  <c r="A2679" i="4"/>
  <c r="T2678" i="4"/>
  <c r="O2678" i="4"/>
  <c r="N2678" i="4"/>
  <c r="M2678" i="4"/>
  <c r="L2678" i="4"/>
  <c r="K2678" i="4"/>
  <c r="J2678" i="4"/>
  <c r="I2678" i="4"/>
  <c r="S2678" i="4" s="1"/>
  <c r="H2678" i="4"/>
  <c r="G2678" i="4"/>
  <c r="F2678" i="4"/>
  <c r="Q2678" i="4" s="1"/>
  <c r="E2678" i="4"/>
  <c r="D2678" i="4"/>
  <c r="C2678" i="4"/>
  <c r="B2678" i="4"/>
  <c r="A2678" i="4"/>
  <c r="O2677" i="4"/>
  <c r="N2677" i="4"/>
  <c r="M2677" i="4"/>
  <c r="L2677" i="4"/>
  <c r="K2677" i="4"/>
  <c r="J2677" i="4"/>
  <c r="T2677" i="4" s="1"/>
  <c r="I2677" i="4"/>
  <c r="H2677" i="4"/>
  <c r="G2677" i="4"/>
  <c r="F2677" i="4"/>
  <c r="Q2677" i="4" s="1"/>
  <c r="E2677" i="4"/>
  <c r="D2677" i="4"/>
  <c r="C2677" i="4"/>
  <c r="B2677" i="4"/>
  <c r="A2677" i="4"/>
  <c r="T2676" i="4"/>
  <c r="P2676" i="4"/>
  <c r="N2676" i="4"/>
  <c r="M2676" i="4"/>
  <c r="L2676" i="4"/>
  <c r="K2676" i="4"/>
  <c r="J2676" i="4"/>
  <c r="I2676" i="4"/>
  <c r="S2676" i="4" s="1"/>
  <c r="H2676" i="4"/>
  <c r="G2676" i="4"/>
  <c r="F2676" i="4"/>
  <c r="E2676" i="4"/>
  <c r="D2676" i="4"/>
  <c r="C2676" i="4"/>
  <c r="B2676" i="4"/>
  <c r="O2676" i="4" s="1"/>
  <c r="A2676" i="4"/>
  <c r="N2675" i="4"/>
  <c r="M2675" i="4"/>
  <c r="L2675" i="4"/>
  <c r="K2675" i="4"/>
  <c r="J2675" i="4"/>
  <c r="T2675" i="4" s="1"/>
  <c r="I2675" i="4"/>
  <c r="H2675" i="4"/>
  <c r="G2675" i="4"/>
  <c r="F2675" i="4"/>
  <c r="Q2675" i="4" s="1"/>
  <c r="E2675" i="4"/>
  <c r="D2675" i="4"/>
  <c r="C2675" i="4"/>
  <c r="B2675" i="4"/>
  <c r="O2675" i="4" s="1"/>
  <c r="A2675" i="4"/>
  <c r="T2674" i="4"/>
  <c r="S2674" i="4"/>
  <c r="N2674" i="4"/>
  <c r="M2674" i="4"/>
  <c r="L2674" i="4"/>
  <c r="K2674" i="4"/>
  <c r="J2674" i="4"/>
  <c r="I2674" i="4"/>
  <c r="H2674" i="4"/>
  <c r="G2674" i="4"/>
  <c r="F2674" i="4"/>
  <c r="Q2674" i="4" s="1"/>
  <c r="E2674" i="4"/>
  <c r="D2674" i="4"/>
  <c r="C2674" i="4"/>
  <c r="B2674" i="4"/>
  <c r="O2674" i="4" s="1"/>
  <c r="A2674" i="4"/>
  <c r="N2673" i="4"/>
  <c r="M2673" i="4"/>
  <c r="L2673" i="4"/>
  <c r="K2673" i="4"/>
  <c r="J2673" i="4"/>
  <c r="W2673" i="4" s="1"/>
  <c r="I2673" i="4"/>
  <c r="S2673" i="4" s="1"/>
  <c r="H2673" i="4"/>
  <c r="G2673" i="4"/>
  <c r="F2673" i="4"/>
  <c r="Q2673" i="4" s="1"/>
  <c r="E2673" i="4"/>
  <c r="P2673" i="4" s="1"/>
  <c r="D2673" i="4"/>
  <c r="C2673" i="4"/>
  <c r="B2673" i="4"/>
  <c r="U2673" i="4" s="1"/>
  <c r="V2673" i="4" s="1"/>
  <c r="X2673" i="4" s="1"/>
  <c r="A2673" i="4"/>
  <c r="N2672" i="4"/>
  <c r="M2672" i="4"/>
  <c r="L2672" i="4"/>
  <c r="K2672" i="4"/>
  <c r="J2672" i="4"/>
  <c r="T2672" i="4" s="1"/>
  <c r="I2672" i="4"/>
  <c r="S2672" i="4" s="1"/>
  <c r="H2672" i="4"/>
  <c r="G2672" i="4"/>
  <c r="F2672" i="4"/>
  <c r="Q2672" i="4" s="1"/>
  <c r="E2672" i="4"/>
  <c r="P2672" i="4" s="1"/>
  <c r="D2672" i="4"/>
  <c r="C2672" i="4"/>
  <c r="B2672" i="4"/>
  <c r="O2672" i="4" s="1"/>
  <c r="A2672" i="4"/>
  <c r="T2671" i="4"/>
  <c r="P2671" i="4"/>
  <c r="N2671" i="4"/>
  <c r="M2671" i="4"/>
  <c r="L2671" i="4"/>
  <c r="K2671" i="4"/>
  <c r="J2671" i="4"/>
  <c r="I2671" i="4"/>
  <c r="H2671" i="4"/>
  <c r="G2671" i="4"/>
  <c r="F2671" i="4"/>
  <c r="Q2671" i="4" s="1"/>
  <c r="E2671" i="4"/>
  <c r="D2671" i="4"/>
  <c r="C2671" i="4"/>
  <c r="B2671" i="4"/>
  <c r="O2671" i="4" s="1"/>
  <c r="A2671" i="4"/>
  <c r="Q2670" i="4"/>
  <c r="N2670" i="4"/>
  <c r="M2670" i="4"/>
  <c r="L2670" i="4"/>
  <c r="K2670" i="4"/>
  <c r="J2670" i="4"/>
  <c r="I2670" i="4"/>
  <c r="S2670" i="4" s="1"/>
  <c r="H2670" i="4"/>
  <c r="G2670" i="4"/>
  <c r="F2670" i="4"/>
  <c r="E2670" i="4"/>
  <c r="D2670" i="4"/>
  <c r="C2670" i="4"/>
  <c r="B2670" i="4"/>
  <c r="O2670" i="4" s="1"/>
  <c r="A2670" i="4"/>
  <c r="N2669" i="4"/>
  <c r="M2669" i="4"/>
  <c r="L2669" i="4"/>
  <c r="K2669" i="4"/>
  <c r="J2669" i="4"/>
  <c r="T2669" i="4" s="1"/>
  <c r="I2669" i="4"/>
  <c r="S2669" i="4" s="1"/>
  <c r="H2669" i="4"/>
  <c r="G2669" i="4"/>
  <c r="F2669" i="4"/>
  <c r="Q2669" i="4" s="1"/>
  <c r="E2669" i="4"/>
  <c r="P2669" i="4" s="1"/>
  <c r="D2669" i="4"/>
  <c r="C2669" i="4"/>
  <c r="B2669" i="4"/>
  <c r="O2669" i="4" s="1"/>
  <c r="A2669" i="4"/>
  <c r="S2668" i="4"/>
  <c r="N2668" i="4"/>
  <c r="M2668" i="4"/>
  <c r="L2668" i="4"/>
  <c r="K2668" i="4"/>
  <c r="J2668" i="4"/>
  <c r="W2668" i="4" s="1"/>
  <c r="I2668" i="4"/>
  <c r="H2668" i="4"/>
  <c r="G2668" i="4"/>
  <c r="F2668" i="4"/>
  <c r="R2668" i="4" s="1"/>
  <c r="E2668" i="4"/>
  <c r="P2668" i="4" s="1"/>
  <c r="D2668" i="4"/>
  <c r="C2668" i="4"/>
  <c r="B2668" i="4"/>
  <c r="A2668" i="4"/>
  <c r="N2667" i="4"/>
  <c r="M2667" i="4"/>
  <c r="L2667" i="4"/>
  <c r="K2667" i="4"/>
  <c r="J2667" i="4"/>
  <c r="I2667" i="4"/>
  <c r="S2667" i="4" s="1"/>
  <c r="H2667" i="4"/>
  <c r="G2667" i="4"/>
  <c r="F2667" i="4"/>
  <c r="Q2667" i="4" s="1"/>
  <c r="E2667" i="4"/>
  <c r="P2667" i="4" s="1"/>
  <c r="D2667" i="4"/>
  <c r="C2667" i="4"/>
  <c r="B2667" i="4"/>
  <c r="O2667" i="4" s="1"/>
  <c r="A2667" i="4"/>
  <c r="N2666" i="4"/>
  <c r="M2666" i="4"/>
  <c r="L2666" i="4"/>
  <c r="K2666" i="4"/>
  <c r="J2666" i="4"/>
  <c r="I2666" i="4"/>
  <c r="S2666" i="4" s="1"/>
  <c r="H2666" i="4"/>
  <c r="G2666" i="4"/>
  <c r="F2666" i="4"/>
  <c r="Q2666" i="4" s="1"/>
  <c r="E2666" i="4"/>
  <c r="D2666" i="4"/>
  <c r="C2666" i="4"/>
  <c r="B2666" i="4"/>
  <c r="A2666" i="4"/>
  <c r="Q2665" i="4"/>
  <c r="N2665" i="4"/>
  <c r="M2665" i="4"/>
  <c r="L2665" i="4"/>
  <c r="K2665" i="4"/>
  <c r="J2665" i="4"/>
  <c r="I2665" i="4"/>
  <c r="S2665" i="4" s="1"/>
  <c r="H2665" i="4"/>
  <c r="G2665" i="4"/>
  <c r="F2665" i="4"/>
  <c r="E2665" i="4"/>
  <c r="P2665" i="4" s="1"/>
  <c r="D2665" i="4"/>
  <c r="C2665" i="4"/>
  <c r="B2665" i="4"/>
  <c r="O2665" i="4" s="1"/>
  <c r="A2665" i="4"/>
  <c r="N2664" i="4"/>
  <c r="M2664" i="4"/>
  <c r="L2664" i="4"/>
  <c r="K2664" i="4"/>
  <c r="J2664" i="4"/>
  <c r="T2664" i="4" s="1"/>
  <c r="I2664" i="4"/>
  <c r="S2664" i="4" s="1"/>
  <c r="H2664" i="4"/>
  <c r="G2664" i="4"/>
  <c r="F2664" i="4"/>
  <c r="Q2664" i="4" s="1"/>
  <c r="E2664" i="4"/>
  <c r="P2664" i="4" s="1"/>
  <c r="D2664" i="4"/>
  <c r="C2664" i="4"/>
  <c r="B2664" i="4"/>
  <c r="O2664" i="4" s="1"/>
  <c r="A2664" i="4"/>
  <c r="P2663" i="4"/>
  <c r="N2663" i="4"/>
  <c r="M2663" i="4"/>
  <c r="L2663" i="4"/>
  <c r="K2663" i="4"/>
  <c r="J2663" i="4"/>
  <c r="T2663" i="4" s="1"/>
  <c r="I2663" i="4"/>
  <c r="S2663" i="4" s="1"/>
  <c r="H2663" i="4"/>
  <c r="G2663" i="4"/>
  <c r="F2663" i="4"/>
  <c r="Q2663" i="4" s="1"/>
  <c r="E2663" i="4"/>
  <c r="D2663" i="4"/>
  <c r="C2663" i="4"/>
  <c r="B2663" i="4"/>
  <c r="O2663" i="4" s="1"/>
  <c r="A2663" i="4"/>
  <c r="N2662" i="4"/>
  <c r="M2662" i="4"/>
  <c r="L2662" i="4"/>
  <c r="K2662" i="4"/>
  <c r="J2662" i="4"/>
  <c r="T2662" i="4" s="1"/>
  <c r="I2662" i="4"/>
  <c r="S2662" i="4" s="1"/>
  <c r="H2662" i="4"/>
  <c r="G2662" i="4"/>
  <c r="F2662" i="4"/>
  <c r="Q2662" i="4" s="1"/>
  <c r="E2662" i="4"/>
  <c r="P2662" i="4" s="1"/>
  <c r="D2662" i="4"/>
  <c r="C2662" i="4"/>
  <c r="B2662" i="4"/>
  <c r="O2662" i="4" s="1"/>
  <c r="A2662" i="4"/>
  <c r="N2661" i="4"/>
  <c r="M2661" i="4"/>
  <c r="L2661" i="4"/>
  <c r="K2661" i="4"/>
  <c r="J2661" i="4"/>
  <c r="T2661" i="4" s="1"/>
  <c r="I2661" i="4"/>
  <c r="S2661" i="4" s="1"/>
  <c r="H2661" i="4"/>
  <c r="G2661" i="4"/>
  <c r="F2661" i="4"/>
  <c r="Q2661" i="4" s="1"/>
  <c r="E2661" i="4"/>
  <c r="P2661" i="4" s="1"/>
  <c r="D2661" i="4"/>
  <c r="C2661" i="4"/>
  <c r="B2661" i="4"/>
  <c r="O2661" i="4" s="1"/>
  <c r="A2661" i="4"/>
  <c r="T2660" i="4"/>
  <c r="N2660" i="4"/>
  <c r="M2660" i="4"/>
  <c r="L2660" i="4"/>
  <c r="K2660" i="4"/>
  <c r="J2660" i="4"/>
  <c r="I2660" i="4"/>
  <c r="S2660" i="4" s="1"/>
  <c r="H2660" i="4"/>
  <c r="G2660" i="4"/>
  <c r="F2660" i="4"/>
  <c r="E2660" i="4"/>
  <c r="P2660" i="4" s="1"/>
  <c r="D2660" i="4"/>
  <c r="C2660" i="4"/>
  <c r="B2660" i="4"/>
  <c r="O2660" i="4" s="1"/>
  <c r="A2660" i="4"/>
  <c r="O2659" i="4"/>
  <c r="N2659" i="4"/>
  <c r="M2659" i="4"/>
  <c r="L2659" i="4"/>
  <c r="K2659" i="4"/>
  <c r="J2659" i="4"/>
  <c r="T2659" i="4" s="1"/>
  <c r="I2659" i="4"/>
  <c r="S2659" i="4" s="1"/>
  <c r="H2659" i="4"/>
  <c r="G2659" i="4"/>
  <c r="F2659" i="4"/>
  <c r="Q2659" i="4" s="1"/>
  <c r="E2659" i="4"/>
  <c r="P2659" i="4" s="1"/>
  <c r="D2659" i="4"/>
  <c r="C2659" i="4"/>
  <c r="B2659" i="4"/>
  <c r="A2659" i="4"/>
  <c r="N2658" i="4"/>
  <c r="M2658" i="4"/>
  <c r="L2658" i="4"/>
  <c r="K2658" i="4"/>
  <c r="J2658" i="4"/>
  <c r="I2658" i="4"/>
  <c r="S2658" i="4" s="1"/>
  <c r="H2658" i="4"/>
  <c r="G2658" i="4"/>
  <c r="F2658" i="4"/>
  <c r="Q2658" i="4" s="1"/>
  <c r="E2658" i="4"/>
  <c r="R2658" i="4" s="1"/>
  <c r="D2658" i="4"/>
  <c r="C2658" i="4"/>
  <c r="B2658" i="4"/>
  <c r="O2658" i="4" s="1"/>
  <c r="A2658" i="4"/>
  <c r="N2657" i="4"/>
  <c r="M2657" i="4"/>
  <c r="L2657" i="4"/>
  <c r="K2657" i="4"/>
  <c r="J2657" i="4"/>
  <c r="I2657" i="4"/>
  <c r="S2657" i="4" s="1"/>
  <c r="H2657" i="4"/>
  <c r="G2657" i="4"/>
  <c r="F2657" i="4"/>
  <c r="Q2657" i="4" s="1"/>
  <c r="E2657" i="4"/>
  <c r="P2657" i="4" s="1"/>
  <c r="D2657" i="4"/>
  <c r="C2657" i="4"/>
  <c r="B2657" i="4"/>
  <c r="O2657" i="4" s="1"/>
  <c r="A2657" i="4"/>
  <c r="T2656" i="4"/>
  <c r="N2656" i="4"/>
  <c r="M2656" i="4"/>
  <c r="L2656" i="4"/>
  <c r="K2656" i="4"/>
  <c r="J2656" i="4"/>
  <c r="I2656" i="4"/>
  <c r="S2656" i="4" s="1"/>
  <c r="H2656" i="4"/>
  <c r="G2656" i="4"/>
  <c r="F2656" i="4"/>
  <c r="Q2656" i="4" s="1"/>
  <c r="E2656" i="4"/>
  <c r="D2656" i="4"/>
  <c r="C2656" i="4"/>
  <c r="B2656" i="4"/>
  <c r="O2656" i="4" s="1"/>
  <c r="A2656" i="4"/>
  <c r="O2655" i="4"/>
  <c r="N2655" i="4"/>
  <c r="M2655" i="4"/>
  <c r="L2655" i="4"/>
  <c r="K2655" i="4"/>
  <c r="J2655" i="4"/>
  <c r="T2655" i="4" s="1"/>
  <c r="I2655" i="4"/>
  <c r="S2655" i="4" s="1"/>
  <c r="H2655" i="4"/>
  <c r="G2655" i="4"/>
  <c r="F2655" i="4"/>
  <c r="Q2655" i="4" s="1"/>
  <c r="E2655" i="4"/>
  <c r="D2655" i="4"/>
  <c r="C2655" i="4"/>
  <c r="B2655" i="4"/>
  <c r="A2655" i="4"/>
  <c r="N2654" i="4"/>
  <c r="M2654" i="4"/>
  <c r="L2654" i="4"/>
  <c r="K2654" i="4"/>
  <c r="J2654" i="4"/>
  <c r="T2654" i="4" s="1"/>
  <c r="I2654" i="4"/>
  <c r="S2654" i="4" s="1"/>
  <c r="H2654" i="4"/>
  <c r="G2654" i="4"/>
  <c r="F2654" i="4"/>
  <c r="Q2654" i="4" s="1"/>
  <c r="E2654" i="4"/>
  <c r="D2654" i="4"/>
  <c r="C2654" i="4"/>
  <c r="B2654" i="4"/>
  <c r="O2654" i="4" s="1"/>
  <c r="A2654" i="4"/>
  <c r="N2653" i="4"/>
  <c r="M2653" i="4"/>
  <c r="L2653" i="4"/>
  <c r="K2653" i="4"/>
  <c r="J2653" i="4"/>
  <c r="T2653" i="4" s="1"/>
  <c r="I2653" i="4"/>
  <c r="S2653" i="4" s="1"/>
  <c r="H2653" i="4"/>
  <c r="G2653" i="4"/>
  <c r="F2653" i="4"/>
  <c r="Q2653" i="4" s="1"/>
  <c r="E2653" i="4"/>
  <c r="D2653" i="4"/>
  <c r="C2653" i="4"/>
  <c r="B2653" i="4"/>
  <c r="O2653" i="4" s="1"/>
  <c r="A2653" i="4"/>
  <c r="N2652" i="4"/>
  <c r="M2652" i="4"/>
  <c r="L2652" i="4"/>
  <c r="K2652" i="4"/>
  <c r="J2652" i="4"/>
  <c r="T2652" i="4" s="1"/>
  <c r="I2652" i="4"/>
  <c r="S2652" i="4" s="1"/>
  <c r="H2652" i="4"/>
  <c r="G2652" i="4"/>
  <c r="F2652" i="4"/>
  <c r="E2652" i="4"/>
  <c r="P2652" i="4" s="1"/>
  <c r="D2652" i="4"/>
  <c r="C2652" i="4"/>
  <c r="B2652" i="4"/>
  <c r="O2652" i="4" s="1"/>
  <c r="A2652" i="4"/>
  <c r="T2651" i="4"/>
  <c r="Q2651" i="4"/>
  <c r="N2651" i="4"/>
  <c r="M2651" i="4"/>
  <c r="L2651" i="4"/>
  <c r="K2651" i="4"/>
  <c r="J2651" i="4"/>
  <c r="I2651" i="4"/>
  <c r="S2651" i="4" s="1"/>
  <c r="H2651" i="4"/>
  <c r="G2651" i="4"/>
  <c r="F2651" i="4"/>
  <c r="E2651" i="4"/>
  <c r="D2651" i="4"/>
  <c r="C2651" i="4"/>
  <c r="B2651" i="4"/>
  <c r="O2651" i="4" s="1"/>
  <c r="A2651" i="4"/>
  <c r="N2650" i="4"/>
  <c r="M2650" i="4"/>
  <c r="L2650" i="4"/>
  <c r="K2650" i="4"/>
  <c r="J2650" i="4"/>
  <c r="W2650" i="4" s="1"/>
  <c r="I2650" i="4"/>
  <c r="S2650" i="4" s="1"/>
  <c r="H2650" i="4"/>
  <c r="G2650" i="4"/>
  <c r="F2650" i="4"/>
  <c r="Q2650" i="4" s="1"/>
  <c r="E2650" i="4"/>
  <c r="D2650" i="4"/>
  <c r="C2650" i="4"/>
  <c r="B2650" i="4"/>
  <c r="O2650" i="4" s="1"/>
  <c r="A2650" i="4"/>
  <c r="N2649" i="4"/>
  <c r="M2649" i="4"/>
  <c r="L2649" i="4"/>
  <c r="K2649" i="4"/>
  <c r="J2649" i="4"/>
  <c r="I2649" i="4"/>
  <c r="S2649" i="4" s="1"/>
  <c r="H2649" i="4"/>
  <c r="G2649" i="4"/>
  <c r="F2649" i="4"/>
  <c r="Q2649" i="4" s="1"/>
  <c r="E2649" i="4"/>
  <c r="D2649" i="4"/>
  <c r="C2649" i="4"/>
  <c r="B2649" i="4"/>
  <c r="O2649" i="4" s="1"/>
  <c r="A2649" i="4"/>
  <c r="N2648" i="4"/>
  <c r="M2648" i="4"/>
  <c r="L2648" i="4"/>
  <c r="K2648" i="4"/>
  <c r="J2648" i="4"/>
  <c r="I2648" i="4"/>
  <c r="S2648" i="4" s="1"/>
  <c r="H2648" i="4"/>
  <c r="G2648" i="4"/>
  <c r="F2648" i="4"/>
  <c r="Q2648" i="4" s="1"/>
  <c r="E2648" i="4"/>
  <c r="D2648" i="4"/>
  <c r="C2648" i="4"/>
  <c r="B2648" i="4"/>
  <c r="A2648" i="4"/>
  <c r="N2647" i="4"/>
  <c r="M2647" i="4"/>
  <c r="L2647" i="4"/>
  <c r="K2647" i="4"/>
  <c r="J2647" i="4"/>
  <c r="T2647" i="4" s="1"/>
  <c r="I2647" i="4"/>
  <c r="H2647" i="4"/>
  <c r="G2647" i="4"/>
  <c r="F2647" i="4"/>
  <c r="Q2647" i="4" s="1"/>
  <c r="E2647" i="4"/>
  <c r="P2647" i="4" s="1"/>
  <c r="D2647" i="4"/>
  <c r="C2647" i="4"/>
  <c r="B2647" i="4"/>
  <c r="O2647" i="4" s="1"/>
  <c r="A2647" i="4"/>
  <c r="N2646" i="4"/>
  <c r="M2646" i="4"/>
  <c r="L2646" i="4"/>
  <c r="K2646" i="4"/>
  <c r="J2646" i="4"/>
  <c r="I2646" i="4"/>
  <c r="S2646" i="4" s="1"/>
  <c r="H2646" i="4"/>
  <c r="G2646" i="4"/>
  <c r="F2646" i="4"/>
  <c r="Q2646" i="4" s="1"/>
  <c r="E2646" i="4"/>
  <c r="P2646" i="4" s="1"/>
  <c r="D2646" i="4"/>
  <c r="C2646" i="4"/>
  <c r="B2646" i="4"/>
  <c r="A2646" i="4"/>
  <c r="N2645" i="4"/>
  <c r="M2645" i="4"/>
  <c r="L2645" i="4"/>
  <c r="K2645" i="4"/>
  <c r="J2645" i="4"/>
  <c r="I2645" i="4"/>
  <c r="S2645" i="4" s="1"/>
  <c r="H2645" i="4"/>
  <c r="G2645" i="4"/>
  <c r="F2645" i="4"/>
  <c r="Q2645" i="4" s="1"/>
  <c r="E2645" i="4"/>
  <c r="P2645" i="4" s="1"/>
  <c r="D2645" i="4"/>
  <c r="C2645" i="4"/>
  <c r="B2645" i="4"/>
  <c r="A2645" i="4"/>
  <c r="Q2644" i="4"/>
  <c r="N2644" i="4"/>
  <c r="M2644" i="4"/>
  <c r="L2644" i="4"/>
  <c r="K2644" i="4"/>
  <c r="J2644" i="4"/>
  <c r="I2644" i="4"/>
  <c r="S2644" i="4" s="1"/>
  <c r="H2644" i="4"/>
  <c r="G2644" i="4"/>
  <c r="F2644" i="4"/>
  <c r="E2644" i="4"/>
  <c r="R2644" i="4" s="1"/>
  <c r="D2644" i="4"/>
  <c r="C2644" i="4"/>
  <c r="B2644" i="4"/>
  <c r="A2644" i="4"/>
  <c r="Q2643" i="4"/>
  <c r="N2643" i="4"/>
  <c r="M2643" i="4"/>
  <c r="L2643" i="4"/>
  <c r="K2643" i="4"/>
  <c r="J2643" i="4"/>
  <c r="I2643" i="4"/>
  <c r="S2643" i="4" s="1"/>
  <c r="H2643" i="4"/>
  <c r="G2643" i="4"/>
  <c r="F2643" i="4"/>
  <c r="E2643" i="4"/>
  <c r="P2643" i="4" s="1"/>
  <c r="D2643" i="4"/>
  <c r="C2643" i="4"/>
  <c r="B2643" i="4"/>
  <c r="A2643" i="4"/>
  <c r="P2642" i="4"/>
  <c r="N2642" i="4"/>
  <c r="M2642" i="4"/>
  <c r="L2642" i="4"/>
  <c r="K2642" i="4"/>
  <c r="J2642" i="4"/>
  <c r="I2642" i="4"/>
  <c r="S2642" i="4" s="1"/>
  <c r="H2642" i="4"/>
  <c r="G2642" i="4"/>
  <c r="F2642" i="4"/>
  <c r="Q2642" i="4" s="1"/>
  <c r="E2642" i="4"/>
  <c r="D2642" i="4"/>
  <c r="C2642" i="4"/>
  <c r="B2642" i="4"/>
  <c r="O2642" i="4" s="1"/>
  <c r="A2642" i="4"/>
  <c r="Q2641" i="4"/>
  <c r="N2641" i="4"/>
  <c r="M2641" i="4"/>
  <c r="L2641" i="4"/>
  <c r="K2641" i="4"/>
  <c r="J2641" i="4"/>
  <c r="T2641" i="4" s="1"/>
  <c r="I2641" i="4"/>
  <c r="S2641" i="4" s="1"/>
  <c r="H2641" i="4"/>
  <c r="G2641" i="4"/>
  <c r="F2641" i="4"/>
  <c r="R2641" i="4" s="1"/>
  <c r="E2641" i="4"/>
  <c r="P2641" i="4" s="1"/>
  <c r="D2641" i="4"/>
  <c r="C2641" i="4"/>
  <c r="B2641" i="4"/>
  <c r="O2641" i="4" s="1"/>
  <c r="A2641" i="4"/>
  <c r="N2640" i="4"/>
  <c r="M2640" i="4"/>
  <c r="L2640" i="4"/>
  <c r="K2640" i="4"/>
  <c r="J2640" i="4"/>
  <c r="T2640" i="4" s="1"/>
  <c r="I2640" i="4"/>
  <c r="S2640" i="4" s="1"/>
  <c r="H2640" i="4"/>
  <c r="G2640" i="4"/>
  <c r="F2640" i="4"/>
  <c r="Q2640" i="4" s="1"/>
  <c r="E2640" i="4"/>
  <c r="D2640" i="4"/>
  <c r="C2640" i="4"/>
  <c r="B2640" i="4"/>
  <c r="O2640" i="4" s="1"/>
  <c r="A2640" i="4"/>
  <c r="N2639" i="4"/>
  <c r="M2639" i="4"/>
  <c r="L2639" i="4"/>
  <c r="K2639" i="4"/>
  <c r="J2639" i="4"/>
  <c r="T2639" i="4" s="1"/>
  <c r="I2639" i="4"/>
  <c r="S2639" i="4" s="1"/>
  <c r="H2639" i="4"/>
  <c r="G2639" i="4"/>
  <c r="F2639" i="4"/>
  <c r="Q2639" i="4" s="1"/>
  <c r="E2639" i="4"/>
  <c r="D2639" i="4"/>
  <c r="C2639" i="4"/>
  <c r="B2639" i="4"/>
  <c r="O2639" i="4" s="1"/>
  <c r="A2639" i="4"/>
  <c r="N2638" i="4"/>
  <c r="M2638" i="4"/>
  <c r="L2638" i="4"/>
  <c r="K2638" i="4"/>
  <c r="J2638" i="4"/>
  <c r="T2638" i="4" s="1"/>
  <c r="I2638" i="4"/>
  <c r="S2638" i="4" s="1"/>
  <c r="H2638" i="4"/>
  <c r="G2638" i="4"/>
  <c r="F2638" i="4"/>
  <c r="Q2638" i="4" s="1"/>
  <c r="E2638" i="4"/>
  <c r="D2638" i="4"/>
  <c r="C2638" i="4"/>
  <c r="B2638" i="4"/>
  <c r="O2638" i="4" s="1"/>
  <c r="A2638" i="4"/>
  <c r="S2637" i="4"/>
  <c r="N2637" i="4"/>
  <c r="M2637" i="4"/>
  <c r="L2637" i="4"/>
  <c r="K2637" i="4"/>
  <c r="J2637" i="4"/>
  <c r="T2637" i="4" s="1"/>
  <c r="I2637" i="4"/>
  <c r="H2637" i="4"/>
  <c r="G2637" i="4"/>
  <c r="F2637" i="4"/>
  <c r="Q2637" i="4" s="1"/>
  <c r="E2637" i="4"/>
  <c r="D2637" i="4"/>
  <c r="C2637" i="4"/>
  <c r="B2637" i="4"/>
  <c r="O2637" i="4" s="1"/>
  <c r="A2637" i="4"/>
  <c r="N2636" i="4"/>
  <c r="M2636" i="4"/>
  <c r="L2636" i="4"/>
  <c r="K2636" i="4"/>
  <c r="J2636" i="4"/>
  <c r="T2636" i="4" s="1"/>
  <c r="I2636" i="4"/>
  <c r="S2636" i="4" s="1"/>
  <c r="H2636" i="4"/>
  <c r="G2636" i="4"/>
  <c r="F2636" i="4"/>
  <c r="R2636" i="4" s="1"/>
  <c r="E2636" i="4"/>
  <c r="P2636" i="4" s="1"/>
  <c r="D2636" i="4"/>
  <c r="C2636" i="4"/>
  <c r="B2636" i="4"/>
  <c r="O2636" i="4" s="1"/>
  <c r="A2636" i="4"/>
  <c r="N2635" i="4"/>
  <c r="M2635" i="4"/>
  <c r="L2635" i="4"/>
  <c r="K2635" i="4"/>
  <c r="J2635" i="4"/>
  <c r="T2635" i="4" s="1"/>
  <c r="I2635" i="4"/>
  <c r="S2635" i="4" s="1"/>
  <c r="H2635" i="4"/>
  <c r="G2635" i="4"/>
  <c r="F2635" i="4"/>
  <c r="Q2635" i="4" s="1"/>
  <c r="E2635" i="4"/>
  <c r="D2635" i="4"/>
  <c r="C2635" i="4"/>
  <c r="B2635" i="4"/>
  <c r="O2635" i="4" s="1"/>
  <c r="A2635" i="4"/>
  <c r="T2634" i="4"/>
  <c r="N2634" i="4"/>
  <c r="M2634" i="4"/>
  <c r="L2634" i="4"/>
  <c r="K2634" i="4"/>
  <c r="J2634" i="4"/>
  <c r="I2634" i="4"/>
  <c r="S2634" i="4" s="1"/>
  <c r="H2634" i="4"/>
  <c r="G2634" i="4"/>
  <c r="F2634" i="4"/>
  <c r="Q2634" i="4" s="1"/>
  <c r="E2634" i="4"/>
  <c r="D2634" i="4"/>
  <c r="C2634" i="4"/>
  <c r="B2634" i="4"/>
  <c r="O2634" i="4" s="1"/>
  <c r="A2634" i="4"/>
  <c r="S2633" i="4"/>
  <c r="N2633" i="4"/>
  <c r="M2633" i="4"/>
  <c r="L2633" i="4"/>
  <c r="K2633" i="4"/>
  <c r="J2633" i="4"/>
  <c r="T2633" i="4" s="1"/>
  <c r="I2633" i="4"/>
  <c r="H2633" i="4"/>
  <c r="G2633" i="4"/>
  <c r="F2633" i="4"/>
  <c r="Q2633" i="4" s="1"/>
  <c r="E2633" i="4"/>
  <c r="D2633" i="4"/>
  <c r="C2633" i="4"/>
  <c r="B2633" i="4"/>
  <c r="O2633" i="4" s="1"/>
  <c r="A2633" i="4"/>
  <c r="T2632" i="4"/>
  <c r="S2632" i="4"/>
  <c r="N2632" i="4"/>
  <c r="M2632" i="4"/>
  <c r="L2632" i="4"/>
  <c r="K2632" i="4"/>
  <c r="J2632" i="4"/>
  <c r="I2632" i="4"/>
  <c r="H2632" i="4"/>
  <c r="G2632" i="4"/>
  <c r="F2632" i="4"/>
  <c r="Q2632" i="4" s="1"/>
  <c r="E2632" i="4"/>
  <c r="D2632" i="4"/>
  <c r="C2632" i="4"/>
  <c r="B2632" i="4"/>
  <c r="A2632" i="4"/>
  <c r="T2631" i="4"/>
  <c r="S2631" i="4"/>
  <c r="N2631" i="4"/>
  <c r="M2631" i="4"/>
  <c r="L2631" i="4"/>
  <c r="K2631" i="4"/>
  <c r="J2631" i="4"/>
  <c r="I2631" i="4"/>
  <c r="W2631" i="4" s="1"/>
  <c r="H2631" i="4"/>
  <c r="G2631" i="4"/>
  <c r="F2631" i="4"/>
  <c r="Q2631" i="4" s="1"/>
  <c r="E2631" i="4"/>
  <c r="D2631" i="4"/>
  <c r="C2631" i="4"/>
  <c r="B2631" i="4"/>
  <c r="O2631" i="4" s="1"/>
  <c r="A2631" i="4"/>
  <c r="N2630" i="4"/>
  <c r="M2630" i="4"/>
  <c r="L2630" i="4"/>
  <c r="K2630" i="4"/>
  <c r="J2630" i="4"/>
  <c r="I2630" i="4"/>
  <c r="S2630" i="4" s="1"/>
  <c r="H2630" i="4"/>
  <c r="G2630" i="4"/>
  <c r="F2630" i="4"/>
  <c r="U2630" i="4" s="1"/>
  <c r="V2630" i="4" s="1"/>
  <c r="X2630" i="4" s="1"/>
  <c r="E2630" i="4"/>
  <c r="P2630" i="4" s="1"/>
  <c r="D2630" i="4"/>
  <c r="C2630" i="4"/>
  <c r="B2630" i="4"/>
  <c r="O2630" i="4" s="1"/>
  <c r="A2630" i="4"/>
  <c r="S2629" i="4"/>
  <c r="N2629" i="4"/>
  <c r="M2629" i="4"/>
  <c r="L2629" i="4"/>
  <c r="K2629" i="4"/>
  <c r="J2629" i="4"/>
  <c r="T2629" i="4" s="1"/>
  <c r="I2629" i="4"/>
  <c r="H2629" i="4"/>
  <c r="G2629" i="4"/>
  <c r="F2629" i="4"/>
  <c r="Q2629" i="4" s="1"/>
  <c r="E2629" i="4"/>
  <c r="P2629" i="4" s="1"/>
  <c r="D2629" i="4"/>
  <c r="C2629" i="4"/>
  <c r="B2629" i="4"/>
  <c r="A2629" i="4"/>
  <c r="T2628" i="4"/>
  <c r="R2628" i="4"/>
  <c r="Q2628" i="4"/>
  <c r="N2628" i="4"/>
  <c r="M2628" i="4"/>
  <c r="L2628" i="4"/>
  <c r="K2628" i="4"/>
  <c r="J2628" i="4"/>
  <c r="I2628" i="4"/>
  <c r="S2628" i="4" s="1"/>
  <c r="H2628" i="4"/>
  <c r="G2628" i="4"/>
  <c r="F2628" i="4"/>
  <c r="E2628" i="4"/>
  <c r="P2628" i="4" s="1"/>
  <c r="D2628" i="4"/>
  <c r="C2628" i="4"/>
  <c r="B2628" i="4"/>
  <c r="A2628" i="4"/>
  <c r="N2627" i="4"/>
  <c r="M2627" i="4"/>
  <c r="L2627" i="4"/>
  <c r="K2627" i="4"/>
  <c r="J2627" i="4"/>
  <c r="I2627" i="4"/>
  <c r="S2627" i="4" s="1"/>
  <c r="H2627" i="4"/>
  <c r="G2627" i="4"/>
  <c r="F2627" i="4"/>
  <c r="Q2627" i="4" s="1"/>
  <c r="E2627" i="4"/>
  <c r="D2627" i="4"/>
  <c r="C2627" i="4"/>
  <c r="B2627" i="4"/>
  <c r="O2627" i="4" s="1"/>
  <c r="A2627" i="4"/>
  <c r="N2626" i="4"/>
  <c r="M2626" i="4"/>
  <c r="L2626" i="4"/>
  <c r="K2626" i="4"/>
  <c r="J2626" i="4"/>
  <c r="I2626" i="4"/>
  <c r="S2626" i="4" s="1"/>
  <c r="H2626" i="4"/>
  <c r="G2626" i="4"/>
  <c r="F2626" i="4"/>
  <c r="Q2626" i="4" s="1"/>
  <c r="E2626" i="4"/>
  <c r="D2626" i="4"/>
  <c r="C2626" i="4"/>
  <c r="B2626" i="4"/>
  <c r="O2626" i="4" s="1"/>
  <c r="A2626" i="4"/>
  <c r="N2625" i="4"/>
  <c r="M2625" i="4"/>
  <c r="L2625" i="4"/>
  <c r="K2625" i="4"/>
  <c r="J2625" i="4"/>
  <c r="I2625" i="4"/>
  <c r="S2625" i="4" s="1"/>
  <c r="H2625" i="4"/>
  <c r="G2625" i="4"/>
  <c r="F2625" i="4"/>
  <c r="E2625" i="4"/>
  <c r="P2625" i="4" s="1"/>
  <c r="D2625" i="4"/>
  <c r="C2625" i="4"/>
  <c r="B2625" i="4"/>
  <c r="A2625" i="4"/>
  <c r="N2624" i="4"/>
  <c r="M2624" i="4"/>
  <c r="L2624" i="4"/>
  <c r="K2624" i="4"/>
  <c r="J2624" i="4"/>
  <c r="I2624" i="4"/>
  <c r="S2624" i="4" s="1"/>
  <c r="H2624" i="4"/>
  <c r="G2624" i="4"/>
  <c r="F2624" i="4"/>
  <c r="Q2624" i="4" s="1"/>
  <c r="E2624" i="4"/>
  <c r="D2624" i="4"/>
  <c r="C2624" i="4"/>
  <c r="B2624" i="4"/>
  <c r="O2624" i="4" s="1"/>
  <c r="A2624" i="4"/>
  <c r="N2623" i="4"/>
  <c r="M2623" i="4"/>
  <c r="L2623" i="4"/>
  <c r="K2623" i="4"/>
  <c r="J2623" i="4"/>
  <c r="T2623" i="4" s="1"/>
  <c r="I2623" i="4"/>
  <c r="H2623" i="4"/>
  <c r="G2623" i="4"/>
  <c r="F2623" i="4"/>
  <c r="Q2623" i="4" s="1"/>
  <c r="E2623" i="4"/>
  <c r="P2623" i="4" s="1"/>
  <c r="D2623" i="4"/>
  <c r="C2623" i="4"/>
  <c r="B2623" i="4"/>
  <c r="O2623" i="4" s="1"/>
  <c r="A2623" i="4"/>
  <c r="N2622" i="4"/>
  <c r="M2622" i="4"/>
  <c r="L2622" i="4"/>
  <c r="K2622" i="4"/>
  <c r="J2622" i="4"/>
  <c r="W2622" i="4" s="1"/>
  <c r="I2622" i="4"/>
  <c r="S2622" i="4" s="1"/>
  <c r="H2622" i="4"/>
  <c r="G2622" i="4"/>
  <c r="F2622" i="4"/>
  <c r="Q2622" i="4" s="1"/>
  <c r="E2622" i="4"/>
  <c r="P2622" i="4" s="1"/>
  <c r="D2622" i="4"/>
  <c r="C2622" i="4"/>
  <c r="B2622" i="4"/>
  <c r="O2622" i="4" s="1"/>
  <c r="A2622" i="4"/>
  <c r="N2621" i="4"/>
  <c r="M2621" i="4"/>
  <c r="L2621" i="4"/>
  <c r="K2621" i="4"/>
  <c r="J2621" i="4"/>
  <c r="T2621" i="4" s="1"/>
  <c r="I2621" i="4"/>
  <c r="S2621" i="4" s="1"/>
  <c r="H2621" i="4"/>
  <c r="G2621" i="4"/>
  <c r="F2621" i="4"/>
  <c r="E2621" i="4"/>
  <c r="P2621" i="4" s="1"/>
  <c r="D2621" i="4"/>
  <c r="C2621" i="4"/>
  <c r="B2621" i="4"/>
  <c r="A2621" i="4"/>
  <c r="N2620" i="4"/>
  <c r="M2620" i="4"/>
  <c r="L2620" i="4"/>
  <c r="K2620" i="4"/>
  <c r="J2620" i="4"/>
  <c r="W2620" i="4" s="1"/>
  <c r="I2620" i="4"/>
  <c r="S2620" i="4" s="1"/>
  <c r="H2620" i="4"/>
  <c r="G2620" i="4"/>
  <c r="F2620" i="4"/>
  <c r="Q2620" i="4" s="1"/>
  <c r="E2620" i="4"/>
  <c r="D2620" i="4"/>
  <c r="C2620" i="4"/>
  <c r="B2620" i="4"/>
  <c r="O2620" i="4" s="1"/>
  <c r="A2620" i="4"/>
  <c r="N2619" i="4"/>
  <c r="M2619" i="4"/>
  <c r="L2619" i="4"/>
  <c r="K2619" i="4"/>
  <c r="J2619" i="4"/>
  <c r="I2619" i="4"/>
  <c r="S2619" i="4" s="1"/>
  <c r="H2619" i="4"/>
  <c r="G2619" i="4"/>
  <c r="F2619" i="4"/>
  <c r="Q2619" i="4" s="1"/>
  <c r="E2619" i="4"/>
  <c r="D2619" i="4"/>
  <c r="C2619" i="4"/>
  <c r="B2619" i="4"/>
  <c r="O2619" i="4" s="1"/>
  <c r="A2619" i="4"/>
  <c r="N2618" i="4"/>
  <c r="M2618" i="4"/>
  <c r="L2618" i="4"/>
  <c r="K2618" i="4"/>
  <c r="J2618" i="4"/>
  <c r="T2618" i="4" s="1"/>
  <c r="I2618" i="4"/>
  <c r="S2618" i="4" s="1"/>
  <c r="H2618" i="4"/>
  <c r="G2618" i="4"/>
  <c r="F2618" i="4"/>
  <c r="E2618" i="4"/>
  <c r="P2618" i="4" s="1"/>
  <c r="D2618" i="4"/>
  <c r="C2618" i="4"/>
  <c r="B2618" i="4"/>
  <c r="O2618" i="4" s="1"/>
  <c r="A2618" i="4"/>
  <c r="N2617" i="4"/>
  <c r="M2617" i="4"/>
  <c r="L2617" i="4"/>
  <c r="K2617" i="4"/>
  <c r="J2617" i="4"/>
  <c r="T2617" i="4" s="1"/>
  <c r="I2617" i="4"/>
  <c r="S2617" i="4" s="1"/>
  <c r="H2617" i="4"/>
  <c r="G2617" i="4"/>
  <c r="F2617" i="4"/>
  <c r="Q2617" i="4" s="1"/>
  <c r="E2617" i="4"/>
  <c r="P2617" i="4" s="1"/>
  <c r="D2617" i="4"/>
  <c r="C2617" i="4"/>
  <c r="B2617" i="4"/>
  <c r="O2617" i="4" s="1"/>
  <c r="A2617" i="4"/>
  <c r="N2616" i="4"/>
  <c r="M2616" i="4"/>
  <c r="L2616" i="4"/>
  <c r="K2616" i="4"/>
  <c r="J2616" i="4"/>
  <c r="T2616" i="4" s="1"/>
  <c r="I2616" i="4"/>
  <c r="S2616" i="4" s="1"/>
  <c r="H2616" i="4"/>
  <c r="G2616" i="4"/>
  <c r="F2616" i="4"/>
  <c r="Q2616" i="4" s="1"/>
  <c r="E2616" i="4"/>
  <c r="D2616" i="4"/>
  <c r="C2616" i="4"/>
  <c r="B2616" i="4"/>
  <c r="O2616" i="4" s="1"/>
  <c r="A2616" i="4"/>
  <c r="N2615" i="4"/>
  <c r="M2615" i="4"/>
  <c r="L2615" i="4"/>
  <c r="K2615" i="4"/>
  <c r="J2615" i="4"/>
  <c r="T2615" i="4" s="1"/>
  <c r="I2615" i="4"/>
  <c r="S2615" i="4" s="1"/>
  <c r="H2615" i="4"/>
  <c r="G2615" i="4"/>
  <c r="F2615" i="4"/>
  <c r="Q2615" i="4" s="1"/>
  <c r="E2615" i="4"/>
  <c r="D2615" i="4"/>
  <c r="C2615" i="4"/>
  <c r="B2615" i="4"/>
  <c r="O2615" i="4" s="1"/>
  <c r="A2615" i="4"/>
  <c r="N2614" i="4"/>
  <c r="M2614" i="4"/>
  <c r="L2614" i="4"/>
  <c r="K2614" i="4"/>
  <c r="J2614" i="4"/>
  <c r="T2614" i="4" s="1"/>
  <c r="I2614" i="4"/>
  <c r="S2614" i="4" s="1"/>
  <c r="H2614" i="4"/>
  <c r="G2614" i="4"/>
  <c r="F2614" i="4"/>
  <c r="Q2614" i="4" s="1"/>
  <c r="E2614" i="4"/>
  <c r="D2614" i="4"/>
  <c r="C2614" i="4"/>
  <c r="B2614" i="4"/>
  <c r="O2614" i="4" s="1"/>
  <c r="A2614" i="4"/>
  <c r="N2613" i="4"/>
  <c r="M2613" i="4"/>
  <c r="L2613" i="4"/>
  <c r="K2613" i="4"/>
  <c r="J2613" i="4"/>
  <c r="T2613" i="4" s="1"/>
  <c r="I2613" i="4"/>
  <c r="S2613" i="4" s="1"/>
  <c r="H2613" i="4"/>
  <c r="G2613" i="4"/>
  <c r="F2613" i="4"/>
  <c r="Q2613" i="4" s="1"/>
  <c r="E2613" i="4"/>
  <c r="D2613" i="4"/>
  <c r="C2613" i="4"/>
  <c r="B2613" i="4"/>
  <c r="O2613" i="4" s="1"/>
  <c r="A2613" i="4"/>
  <c r="N2612" i="4"/>
  <c r="M2612" i="4"/>
  <c r="L2612" i="4"/>
  <c r="K2612" i="4"/>
  <c r="J2612" i="4"/>
  <c r="T2612" i="4" s="1"/>
  <c r="I2612" i="4"/>
  <c r="S2612" i="4" s="1"/>
  <c r="H2612" i="4"/>
  <c r="G2612" i="4"/>
  <c r="F2612" i="4"/>
  <c r="E2612" i="4"/>
  <c r="P2612" i="4" s="1"/>
  <c r="D2612" i="4"/>
  <c r="C2612" i="4"/>
  <c r="B2612" i="4"/>
  <c r="O2612" i="4" s="1"/>
  <c r="A2612" i="4"/>
  <c r="N2611" i="4"/>
  <c r="M2611" i="4"/>
  <c r="L2611" i="4"/>
  <c r="K2611" i="4"/>
  <c r="J2611" i="4"/>
  <c r="T2611" i="4" s="1"/>
  <c r="I2611" i="4"/>
  <c r="S2611" i="4" s="1"/>
  <c r="H2611" i="4"/>
  <c r="G2611" i="4"/>
  <c r="F2611" i="4"/>
  <c r="Q2611" i="4" s="1"/>
  <c r="E2611" i="4"/>
  <c r="D2611" i="4"/>
  <c r="C2611" i="4"/>
  <c r="B2611" i="4"/>
  <c r="O2611" i="4" s="1"/>
  <c r="A2611" i="4"/>
  <c r="N2610" i="4"/>
  <c r="M2610" i="4"/>
  <c r="L2610" i="4"/>
  <c r="K2610" i="4"/>
  <c r="J2610" i="4"/>
  <c r="T2610" i="4" s="1"/>
  <c r="I2610" i="4"/>
  <c r="S2610" i="4" s="1"/>
  <c r="H2610" i="4"/>
  <c r="G2610" i="4"/>
  <c r="F2610" i="4"/>
  <c r="Q2610" i="4" s="1"/>
  <c r="E2610" i="4"/>
  <c r="D2610" i="4"/>
  <c r="C2610" i="4"/>
  <c r="B2610" i="4"/>
  <c r="O2610" i="4" s="1"/>
  <c r="A2610" i="4"/>
  <c r="N2609" i="4"/>
  <c r="M2609" i="4"/>
  <c r="L2609" i="4"/>
  <c r="K2609" i="4"/>
  <c r="J2609" i="4"/>
  <c r="T2609" i="4" s="1"/>
  <c r="I2609" i="4"/>
  <c r="S2609" i="4" s="1"/>
  <c r="H2609" i="4"/>
  <c r="G2609" i="4"/>
  <c r="F2609" i="4"/>
  <c r="Q2609" i="4" s="1"/>
  <c r="E2609" i="4"/>
  <c r="P2609" i="4" s="1"/>
  <c r="D2609" i="4"/>
  <c r="C2609" i="4"/>
  <c r="B2609" i="4"/>
  <c r="A2609" i="4"/>
  <c r="N2608" i="4"/>
  <c r="M2608" i="4"/>
  <c r="L2608" i="4"/>
  <c r="K2608" i="4"/>
  <c r="J2608" i="4"/>
  <c r="I2608" i="4"/>
  <c r="S2608" i="4" s="1"/>
  <c r="H2608" i="4"/>
  <c r="G2608" i="4"/>
  <c r="F2608" i="4"/>
  <c r="Q2608" i="4" s="1"/>
  <c r="E2608" i="4"/>
  <c r="D2608" i="4"/>
  <c r="C2608" i="4"/>
  <c r="B2608" i="4"/>
  <c r="A2608" i="4"/>
  <c r="P2607" i="4"/>
  <c r="N2607" i="4"/>
  <c r="M2607" i="4"/>
  <c r="L2607" i="4"/>
  <c r="K2607" i="4"/>
  <c r="J2607" i="4"/>
  <c r="T2607" i="4" s="1"/>
  <c r="I2607" i="4"/>
  <c r="S2607" i="4" s="1"/>
  <c r="H2607" i="4"/>
  <c r="G2607" i="4"/>
  <c r="F2607" i="4"/>
  <c r="Q2607" i="4" s="1"/>
  <c r="E2607" i="4"/>
  <c r="D2607" i="4"/>
  <c r="C2607" i="4"/>
  <c r="B2607" i="4"/>
  <c r="O2607" i="4" s="1"/>
  <c r="A2607" i="4"/>
  <c r="R2606" i="4"/>
  <c r="Q2606" i="4"/>
  <c r="N2606" i="4"/>
  <c r="M2606" i="4"/>
  <c r="L2606" i="4"/>
  <c r="K2606" i="4"/>
  <c r="J2606" i="4"/>
  <c r="I2606" i="4"/>
  <c r="S2606" i="4" s="1"/>
  <c r="H2606" i="4"/>
  <c r="G2606" i="4"/>
  <c r="F2606" i="4"/>
  <c r="E2606" i="4"/>
  <c r="P2606" i="4" s="1"/>
  <c r="D2606" i="4"/>
  <c r="C2606" i="4"/>
  <c r="B2606" i="4"/>
  <c r="A2606" i="4"/>
  <c r="Q2605" i="4"/>
  <c r="N2605" i="4"/>
  <c r="M2605" i="4"/>
  <c r="L2605" i="4"/>
  <c r="K2605" i="4"/>
  <c r="J2605" i="4"/>
  <c r="I2605" i="4"/>
  <c r="S2605" i="4" s="1"/>
  <c r="H2605" i="4"/>
  <c r="G2605" i="4"/>
  <c r="F2605" i="4"/>
  <c r="R2605" i="4" s="1"/>
  <c r="E2605" i="4"/>
  <c r="P2605" i="4" s="1"/>
  <c r="D2605" i="4"/>
  <c r="C2605" i="4"/>
  <c r="B2605" i="4"/>
  <c r="A2605" i="4"/>
  <c r="R2604" i="4"/>
  <c r="Q2604" i="4"/>
  <c r="N2604" i="4"/>
  <c r="M2604" i="4"/>
  <c r="L2604" i="4"/>
  <c r="K2604" i="4"/>
  <c r="J2604" i="4"/>
  <c r="I2604" i="4"/>
  <c r="S2604" i="4" s="1"/>
  <c r="H2604" i="4"/>
  <c r="G2604" i="4"/>
  <c r="F2604" i="4"/>
  <c r="E2604" i="4"/>
  <c r="P2604" i="4" s="1"/>
  <c r="D2604" i="4"/>
  <c r="C2604" i="4"/>
  <c r="B2604" i="4"/>
  <c r="A2604" i="4"/>
  <c r="N2603" i="4"/>
  <c r="M2603" i="4"/>
  <c r="L2603" i="4"/>
  <c r="K2603" i="4"/>
  <c r="J2603" i="4"/>
  <c r="T2603" i="4" s="1"/>
  <c r="I2603" i="4"/>
  <c r="S2603" i="4" s="1"/>
  <c r="H2603" i="4"/>
  <c r="G2603" i="4"/>
  <c r="F2603" i="4"/>
  <c r="Q2603" i="4" s="1"/>
  <c r="E2603" i="4"/>
  <c r="D2603" i="4"/>
  <c r="C2603" i="4"/>
  <c r="B2603" i="4"/>
  <c r="O2603" i="4" s="1"/>
  <c r="A2603" i="4"/>
  <c r="N2602" i="4"/>
  <c r="M2602" i="4"/>
  <c r="L2602" i="4"/>
  <c r="K2602" i="4"/>
  <c r="J2602" i="4"/>
  <c r="T2602" i="4" s="1"/>
  <c r="I2602" i="4"/>
  <c r="S2602" i="4" s="1"/>
  <c r="H2602" i="4"/>
  <c r="G2602" i="4"/>
  <c r="F2602" i="4"/>
  <c r="Q2602" i="4" s="1"/>
  <c r="E2602" i="4"/>
  <c r="D2602" i="4"/>
  <c r="C2602" i="4"/>
  <c r="B2602" i="4"/>
  <c r="O2602" i="4" s="1"/>
  <c r="A2602" i="4"/>
  <c r="N2601" i="4"/>
  <c r="M2601" i="4"/>
  <c r="L2601" i="4"/>
  <c r="K2601" i="4"/>
  <c r="J2601" i="4"/>
  <c r="T2601" i="4" s="1"/>
  <c r="I2601" i="4"/>
  <c r="S2601" i="4" s="1"/>
  <c r="H2601" i="4"/>
  <c r="G2601" i="4"/>
  <c r="F2601" i="4"/>
  <c r="Q2601" i="4" s="1"/>
  <c r="E2601" i="4"/>
  <c r="D2601" i="4"/>
  <c r="C2601" i="4"/>
  <c r="B2601" i="4"/>
  <c r="A2601" i="4"/>
  <c r="N2600" i="4"/>
  <c r="M2600" i="4"/>
  <c r="L2600" i="4"/>
  <c r="K2600" i="4"/>
  <c r="J2600" i="4"/>
  <c r="T2600" i="4" s="1"/>
  <c r="I2600" i="4"/>
  <c r="S2600" i="4" s="1"/>
  <c r="H2600" i="4"/>
  <c r="G2600" i="4"/>
  <c r="F2600" i="4"/>
  <c r="Q2600" i="4" s="1"/>
  <c r="E2600" i="4"/>
  <c r="D2600" i="4"/>
  <c r="C2600" i="4"/>
  <c r="B2600" i="4"/>
  <c r="O2600" i="4" s="1"/>
  <c r="A2600" i="4"/>
  <c r="N2599" i="4"/>
  <c r="M2599" i="4"/>
  <c r="L2599" i="4"/>
  <c r="K2599" i="4"/>
  <c r="J2599" i="4"/>
  <c r="T2599" i="4" s="1"/>
  <c r="I2599" i="4"/>
  <c r="S2599" i="4" s="1"/>
  <c r="H2599" i="4"/>
  <c r="G2599" i="4"/>
  <c r="F2599" i="4"/>
  <c r="Q2599" i="4" s="1"/>
  <c r="E2599" i="4"/>
  <c r="D2599" i="4"/>
  <c r="C2599" i="4"/>
  <c r="B2599" i="4"/>
  <c r="O2599" i="4" s="1"/>
  <c r="A2599" i="4"/>
  <c r="N2598" i="4"/>
  <c r="M2598" i="4"/>
  <c r="L2598" i="4"/>
  <c r="K2598" i="4"/>
  <c r="J2598" i="4"/>
  <c r="I2598" i="4"/>
  <c r="S2598" i="4" s="1"/>
  <c r="H2598" i="4"/>
  <c r="G2598" i="4"/>
  <c r="F2598" i="4"/>
  <c r="Q2598" i="4" s="1"/>
  <c r="E2598" i="4"/>
  <c r="D2598" i="4"/>
  <c r="C2598" i="4"/>
  <c r="B2598" i="4"/>
  <c r="A2598" i="4"/>
  <c r="N2597" i="4"/>
  <c r="M2597" i="4"/>
  <c r="L2597" i="4"/>
  <c r="K2597" i="4"/>
  <c r="J2597" i="4"/>
  <c r="I2597" i="4"/>
  <c r="S2597" i="4" s="1"/>
  <c r="H2597" i="4"/>
  <c r="G2597" i="4"/>
  <c r="F2597" i="4"/>
  <c r="Q2597" i="4" s="1"/>
  <c r="E2597" i="4"/>
  <c r="D2597" i="4"/>
  <c r="C2597" i="4"/>
  <c r="B2597" i="4"/>
  <c r="A2597" i="4"/>
  <c r="N2596" i="4"/>
  <c r="M2596" i="4"/>
  <c r="L2596" i="4"/>
  <c r="K2596" i="4"/>
  <c r="J2596" i="4"/>
  <c r="I2596" i="4"/>
  <c r="S2596" i="4" s="1"/>
  <c r="H2596" i="4"/>
  <c r="G2596" i="4"/>
  <c r="F2596" i="4"/>
  <c r="Q2596" i="4" s="1"/>
  <c r="E2596" i="4"/>
  <c r="D2596" i="4"/>
  <c r="C2596" i="4"/>
  <c r="B2596" i="4"/>
  <c r="A2596" i="4"/>
  <c r="N2595" i="4"/>
  <c r="M2595" i="4"/>
  <c r="L2595" i="4"/>
  <c r="K2595" i="4"/>
  <c r="J2595" i="4"/>
  <c r="I2595" i="4"/>
  <c r="S2595" i="4" s="1"/>
  <c r="H2595" i="4"/>
  <c r="G2595" i="4"/>
  <c r="F2595" i="4"/>
  <c r="Q2595" i="4" s="1"/>
  <c r="E2595" i="4"/>
  <c r="D2595" i="4"/>
  <c r="C2595" i="4"/>
  <c r="B2595" i="4"/>
  <c r="O2595" i="4" s="1"/>
  <c r="A2595" i="4"/>
  <c r="N2594" i="4"/>
  <c r="M2594" i="4"/>
  <c r="L2594" i="4"/>
  <c r="K2594" i="4"/>
  <c r="J2594" i="4"/>
  <c r="T2594" i="4" s="1"/>
  <c r="I2594" i="4"/>
  <c r="S2594" i="4" s="1"/>
  <c r="H2594" i="4"/>
  <c r="G2594" i="4"/>
  <c r="F2594" i="4"/>
  <c r="Q2594" i="4" s="1"/>
  <c r="E2594" i="4"/>
  <c r="D2594" i="4"/>
  <c r="C2594" i="4"/>
  <c r="B2594" i="4"/>
  <c r="O2594" i="4" s="1"/>
  <c r="A2594" i="4"/>
  <c r="S2593" i="4"/>
  <c r="O2593" i="4"/>
  <c r="N2593" i="4"/>
  <c r="M2593" i="4"/>
  <c r="L2593" i="4"/>
  <c r="K2593" i="4"/>
  <c r="J2593" i="4"/>
  <c r="T2593" i="4" s="1"/>
  <c r="I2593" i="4"/>
  <c r="H2593" i="4"/>
  <c r="G2593" i="4"/>
  <c r="F2593" i="4"/>
  <c r="Q2593" i="4" s="1"/>
  <c r="E2593" i="4"/>
  <c r="D2593" i="4"/>
  <c r="C2593" i="4"/>
  <c r="B2593" i="4"/>
  <c r="A2593" i="4"/>
  <c r="P2592" i="4"/>
  <c r="N2592" i="4"/>
  <c r="M2592" i="4"/>
  <c r="L2592" i="4"/>
  <c r="K2592" i="4"/>
  <c r="J2592" i="4"/>
  <c r="T2592" i="4" s="1"/>
  <c r="I2592" i="4"/>
  <c r="S2592" i="4" s="1"/>
  <c r="H2592" i="4"/>
  <c r="G2592" i="4"/>
  <c r="F2592" i="4"/>
  <c r="Q2592" i="4" s="1"/>
  <c r="E2592" i="4"/>
  <c r="D2592" i="4"/>
  <c r="C2592" i="4"/>
  <c r="B2592" i="4"/>
  <c r="O2592" i="4" s="1"/>
  <c r="A2592" i="4"/>
  <c r="N2591" i="4"/>
  <c r="M2591" i="4"/>
  <c r="L2591" i="4"/>
  <c r="K2591" i="4"/>
  <c r="J2591" i="4"/>
  <c r="I2591" i="4"/>
  <c r="S2591" i="4" s="1"/>
  <c r="H2591" i="4"/>
  <c r="G2591" i="4"/>
  <c r="F2591" i="4"/>
  <c r="Q2591" i="4" s="1"/>
  <c r="E2591" i="4"/>
  <c r="P2591" i="4" s="1"/>
  <c r="D2591" i="4"/>
  <c r="C2591" i="4"/>
  <c r="B2591" i="4"/>
  <c r="A2591" i="4"/>
  <c r="N2590" i="4"/>
  <c r="M2590" i="4"/>
  <c r="L2590" i="4"/>
  <c r="K2590" i="4"/>
  <c r="J2590" i="4"/>
  <c r="I2590" i="4"/>
  <c r="S2590" i="4" s="1"/>
  <c r="H2590" i="4"/>
  <c r="G2590" i="4"/>
  <c r="F2590" i="4"/>
  <c r="Q2590" i="4" s="1"/>
  <c r="E2590" i="4"/>
  <c r="D2590" i="4"/>
  <c r="C2590" i="4"/>
  <c r="B2590" i="4"/>
  <c r="A2590" i="4"/>
  <c r="Q2589" i="4"/>
  <c r="N2589" i="4"/>
  <c r="M2589" i="4"/>
  <c r="L2589" i="4"/>
  <c r="K2589" i="4"/>
  <c r="J2589" i="4"/>
  <c r="I2589" i="4"/>
  <c r="S2589" i="4" s="1"/>
  <c r="H2589" i="4"/>
  <c r="G2589" i="4"/>
  <c r="F2589" i="4"/>
  <c r="E2589" i="4"/>
  <c r="D2589" i="4"/>
  <c r="C2589" i="4"/>
  <c r="B2589" i="4"/>
  <c r="A2589" i="4"/>
  <c r="N2588" i="4"/>
  <c r="M2588" i="4"/>
  <c r="L2588" i="4"/>
  <c r="K2588" i="4"/>
  <c r="J2588" i="4"/>
  <c r="I2588" i="4"/>
  <c r="S2588" i="4" s="1"/>
  <c r="H2588" i="4"/>
  <c r="G2588" i="4"/>
  <c r="F2588" i="4"/>
  <c r="Q2588" i="4" s="1"/>
  <c r="E2588" i="4"/>
  <c r="P2588" i="4" s="1"/>
  <c r="D2588" i="4"/>
  <c r="C2588" i="4"/>
  <c r="B2588" i="4"/>
  <c r="A2588" i="4"/>
  <c r="T2587" i="4"/>
  <c r="N2587" i="4"/>
  <c r="M2587" i="4"/>
  <c r="L2587" i="4"/>
  <c r="K2587" i="4"/>
  <c r="J2587" i="4"/>
  <c r="I2587" i="4"/>
  <c r="S2587" i="4" s="1"/>
  <c r="H2587" i="4"/>
  <c r="G2587" i="4"/>
  <c r="F2587" i="4"/>
  <c r="Q2587" i="4" s="1"/>
  <c r="E2587" i="4"/>
  <c r="D2587" i="4"/>
  <c r="C2587" i="4"/>
  <c r="B2587" i="4"/>
  <c r="O2587" i="4" s="1"/>
  <c r="A2587" i="4"/>
  <c r="T2586" i="4"/>
  <c r="O2586" i="4"/>
  <c r="N2586" i="4"/>
  <c r="M2586" i="4"/>
  <c r="L2586" i="4"/>
  <c r="K2586" i="4"/>
  <c r="J2586" i="4"/>
  <c r="I2586" i="4"/>
  <c r="S2586" i="4" s="1"/>
  <c r="H2586" i="4"/>
  <c r="G2586" i="4"/>
  <c r="F2586" i="4"/>
  <c r="Q2586" i="4" s="1"/>
  <c r="E2586" i="4"/>
  <c r="D2586" i="4"/>
  <c r="C2586" i="4"/>
  <c r="B2586" i="4"/>
  <c r="A2586" i="4"/>
  <c r="S2585" i="4"/>
  <c r="N2585" i="4"/>
  <c r="M2585" i="4"/>
  <c r="L2585" i="4"/>
  <c r="K2585" i="4"/>
  <c r="J2585" i="4"/>
  <c r="T2585" i="4" s="1"/>
  <c r="I2585" i="4"/>
  <c r="H2585" i="4"/>
  <c r="G2585" i="4"/>
  <c r="F2585" i="4"/>
  <c r="Q2585" i="4" s="1"/>
  <c r="E2585" i="4"/>
  <c r="D2585" i="4"/>
  <c r="C2585" i="4"/>
  <c r="B2585" i="4"/>
  <c r="A2585" i="4"/>
  <c r="P2584" i="4"/>
  <c r="O2584" i="4"/>
  <c r="N2584" i="4"/>
  <c r="M2584" i="4"/>
  <c r="L2584" i="4"/>
  <c r="K2584" i="4"/>
  <c r="J2584" i="4"/>
  <c r="T2584" i="4" s="1"/>
  <c r="I2584" i="4"/>
  <c r="S2584" i="4" s="1"/>
  <c r="H2584" i="4"/>
  <c r="G2584" i="4"/>
  <c r="F2584" i="4"/>
  <c r="Q2584" i="4" s="1"/>
  <c r="E2584" i="4"/>
  <c r="D2584" i="4"/>
  <c r="C2584" i="4"/>
  <c r="B2584" i="4"/>
  <c r="A2584" i="4"/>
  <c r="R2583" i="4"/>
  <c r="Q2583" i="4"/>
  <c r="N2583" i="4"/>
  <c r="M2583" i="4"/>
  <c r="L2583" i="4"/>
  <c r="K2583" i="4"/>
  <c r="J2583" i="4"/>
  <c r="T2583" i="4" s="1"/>
  <c r="I2583" i="4"/>
  <c r="S2583" i="4" s="1"/>
  <c r="H2583" i="4"/>
  <c r="G2583" i="4"/>
  <c r="F2583" i="4"/>
  <c r="E2583" i="4"/>
  <c r="P2583" i="4" s="1"/>
  <c r="D2583" i="4"/>
  <c r="C2583" i="4"/>
  <c r="B2583" i="4"/>
  <c r="O2583" i="4" s="1"/>
  <c r="A2583" i="4"/>
  <c r="N2582" i="4"/>
  <c r="M2582" i="4"/>
  <c r="L2582" i="4"/>
  <c r="K2582" i="4"/>
  <c r="J2582" i="4"/>
  <c r="I2582" i="4"/>
  <c r="S2582" i="4" s="1"/>
  <c r="H2582" i="4"/>
  <c r="G2582" i="4"/>
  <c r="F2582" i="4"/>
  <c r="Q2582" i="4" s="1"/>
  <c r="E2582" i="4"/>
  <c r="P2582" i="4" s="1"/>
  <c r="D2582" i="4"/>
  <c r="C2582" i="4"/>
  <c r="B2582" i="4"/>
  <c r="A2582" i="4"/>
  <c r="N2581" i="4"/>
  <c r="M2581" i="4"/>
  <c r="L2581" i="4"/>
  <c r="K2581" i="4"/>
  <c r="J2581" i="4"/>
  <c r="I2581" i="4"/>
  <c r="S2581" i="4" s="1"/>
  <c r="H2581" i="4"/>
  <c r="G2581" i="4"/>
  <c r="F2581" i="4"/>
  <c r="Q2581" i="4" s="1"/>
  <c r="E2581" i="4"/>
  <c r="R2581" i="4" s="1"/>
  <c r="D2581" i="4"/>
  <c r="C2581" i="4"/>
  <c r="B2581" i="4"/>
  <c r="A2581" i="4"/>
  <c r="N2580" i="4"/>
  <c r="M2580" i="4"/>
  <c r="L2580" i="4"/>
  <c r="K2580" i="4"/>
  <c r="J2580" i="4"/>
  <c r="I2580" i="4"/>
  <c r="S2580" i="4" s="1"/>
  <c r="H2580" i="4"/>
  <c r="G2580" i="4"/>
  <c r="F2580" i="4"/>
  <c r="Q2580" i="4" s="1"/>
  <c r="E2580" i="4"/>
  <c r="D2580" i="4"/>
  <c r="C2580" i="4"/>
  <c r="B2580" i="4"/>
  <c r="A2580" i="4"/>
  <c r="S2579" i="4"/>
  <c r="N2579" i="4"/>
  <c r="M2579" i="4"/>
  <c r="L2579" i="4"/>
  <c r="K2579" i="4"/>
  <c r="J2579" i="4"/>
  <c r="T2579" i="4" s="1"/>
  <c r="I2579" i="4"/>
  <c r="H2579" i="4"/>
  <c r="G2579" i="4"/>
  <c r="F2579" i="4"/>
  <c r="Q2579" i="4" s="1"/>
  <c r="E2579" i="4"/>
  <c r="D2579" i="4"/>
  <c r="C2579" i="4"/>
  <c r="B2579" i="4"/>
  <c r="O2579" i="4" s="1"/>
  <c r="A2579" i="4"/>
  <c r="O2578" i="4"/>
  <c r="N2578" i="4"/>
  <c r="M2578" i="4"/>
  <c r="L2578" i="4"/>
  <c r="K2578" i="4"/>
  <c r="J2578" i="4"/>
  <c r="T2578" i="4" s="1"/>
  <c r="I2578" i="4"/>
  <c r="S2578" i="4" s="1"/>
  <c r="H2578" i="4"/>
  <c r="G2578" i="4"/>
  <c r="F2578" i="4"/>
  <c r="Q2578" i="4" s="1"/>
  <c r="E2578" i="4"/>
  <c r="D2578" i="4"/>
  <c r="C2578" i="4"/>
  <c r="B2578" i="4"/>
  <c r="A2578" i="4"/>
  <c r="O2577" i="4"/>
  <c r="N2577" i="4"/>
  <c r="M2577" i="4"/>
  <c r="L2577" i="4"/>
  <c r="K2577" i="4"/>
  <c r="J2577" i="4"/>
  <c r="T2577" i="4" s="1"/>
  <c r="I2577" i="4"/>
  <c r="S2577" i="4" s="1"/>
  <c r="H2577" i="4"/>
  <c r="G2577" i="4"/>
  <c r="F2577" i="4"/>
  <c r="Q2577" i="4" s="1"/>
  <c r="E2577" i="4"/>
  <c r="D2577" i="4"/>
  <c r="C2577" i="4"/>
  <c r="B2577" i="4"/>
  <c r="A2577" i="4"/>
  <c r="O2576" i="4"/>
  <c r="N2576" i="4"/>
  <c r="M2576" i="4"/>
  <c r="L2576" i="4"/>
  <c r="K2576" i="4"/>
  <c r="J2576" i="4"/>
  <c r="T2576" i="4" s="1"/>
  <c r="I2576" i="4"/>
  <c r="S2576" i="4" s="1"/>
  <c r="H2576" i="4"/>
  <c r="G2576" i="4"/>
  <c r="F2576" i="4"/>
  <c r="Q2576" i="4" s="1"/>
  <c r="E2576" i="4"/>
  <c r="P2576" i="4" s="1"/>
  <c r="D2576" i="4"/>
  <c r="C2576" i="4"/>
  <c r="B2576" i="4"/>
  <c r="A2576" i="4"/>
  <c r="N2575" i="4"/>
  <c r="M2575" i="4"/>
  <c r="L2575" i="4"/>
  <c r="K2575" i="4"/>
  <c r="J2575" i="4"/>
  <c r="T2575" i="4" s="1"/>
  <c r="I2575" i="4"/>
  <c r="S2575" i="4" s="1"/>
  <c r="H2575" i="4"/>
  <c r="G2575" i="4"/>
  <c r="F2575" i="4"/>
  <c r="Q2575" i="4" s="1"/>
  <c r="E2575" i="4"/>
  <c r="P2575" i="4" s="1"/>
  <c r="D2575" i="4"/>
  <c r="C2575" i="4"/>
  <c r="B2575" i="4"/>
  <c r="O2575" i="4" s="1"/>
  <c r="A2575" i="4"/>
  <c r="N2574" i="4"/>
  <c r="M2574" i="4"/>
  <c r="L2574" i="4"/>
  <c r="K2574" i="4"/>
  <c r="J2574" i="4"/>
  <c r="I2574" i="4"/>
  <c r="S2574" i="4" s="1"/>
  <c r="H2574" i="4"/>
  <c r="G2574" i="4"/>
  <c r="F2574" i="4"/>
  <c r="Q2574" i="4" s="1"/>
  <c r="E2574" i="4"/>
  <c r="P2574" i="4" s="1"/>
  <c r="D2574" i="4"/>
  <c r="C2574" i="4"/>
  <c r="B2574" i="4"/>
  <c r="A2574" i="4"/>
  <c r="N2573" i="4"/>
  <c r="M2573" i="4"/>
  <c r="L2573" i="4"/>
  <c r="K2573" i="4"/>
  <c r="J2573" i="4"/>
  <c r="I2573" i="4"/>
  <c r="S2573" i="4" s="1"/>
  <c r="H2573" i="4"/>
  <c r="G2573" i="4"/>
  <c r="F2573" i="4"/>
  <c r="Q2573" i="4" s="1"/>
  <c r="E2573" i="4"/>
  <c r="D2573" i="4"/>
  <c r="C2573" i="4"/>
  <c r="B2573" i="4"/>
  <c r="A2573" i="4"/>
  <c r="N2572" i="4"/>
  <c r="M2572" i="4"/>
  <c r="L2572" i="4"/>
  <c r="K2572" i="4"/>
  <c r="J2572" i="4"/>
  <c r="I2572" i="4"/>
  <c r="S2572" i="4" s="1"/>
  <c r="H2572" i="4"/>
  <c r="G2572" i="4"/>
  <c r="F2572" i="4"/>
  <c r="Q2572" i="4" s="1"/>
  <c r="E2572" i="4"/>
  <c r="P2572" i="4" s="1"/>
  <c r="D2572" i="4"/>
  <c r="C2572" i="4"/>
  <c r="B2572" i="4"/>
  <c r="A2572" i="4"/>
  <c r="T2571" i="4"/>
  <c r="S2571" i="4"/>
  <c r="N2571" i="4"/>
  <c r="M2571" i="4"/>
  <c r="L2571" i="4"/>
  <c r="K2571" i="4"/>
  <c r="J2571" i="4"/>
  <c r="I2571" i="4"/>
  <c r="H2571" i="4"/>
  <c r="G2571" i="4"/>
  <c r="F2571" i="4"/>
  <c r="Q2571" i="4" s="1"/>
  <c r="E2571" i="4"/>
  <c r="D2571" i="4"/>
  <c r="C2571" i="4"/>
  <c r="B2571" i="4"/>
  <c r="O2571" i="4" s="1"/>
  <c r="A2571" i="4"/>
  <c r="T2570" i="4"/>
  <c r="O2570" i="4"/>
  <c r="N2570" i="4"/>
  <c r="M2570" i="4"/>
  <c r="L2570" i="4"/>
  <c r="K2570" i="4"/>
  <c r="J2570" i="4"/>
  <c r="I2570" i="4"/>
  <c r="S2570" i="4" s="1"/>
  <c r="H2570" i="4"/>
  <c r="G2570" i="4"/>
  <c r="F2570" i="4"/>
  <c r="Q2570" i="4" s="1"/>
  <c r="E2570" i="4"/>
  <c r="D2570" i="4"/>
  <c r="C2570" i="4"/>
  <c r="B2570" i="4"/>
  <c r="A2570" i="4"/>
  <c r="T2569" i="4"/>
  <c r="S2569" i="4"/>
  <c r="O2569" i="4"/>
  <c r="N2569" i="4"/>
  <c r="M2569" i="4"/>
  <c r="L2569" i="4"/>
  <c r="K2569" i="4"/>
  <c r="J2569" i="4"/>
  <c r="I2569" i="4"/>
  <c r="H2569" i="4"/>
  <c r="G2569" i="4"/>
  <c r="F2569" i="4"/>
  <c r="Q2569" i="4" s="1"/>
  <c r="E2569" i="4"/>
  <c r="D2569" i="4"/>
  <c r="C2569" i="4"/>
  <c r="B2569" i="4"/>
  <c r="A2569" i="4"/>
  <c r="P2568" i="4"/>
  <c r="N2568" i="4"/>
  <c r="M2568" i="4"/>
  <c r="L2568" i="4"/>
  <c r="K2568" i="4"/>
  <c r="J2568" i="4"/>
  <c r="T2568" i="4" s="1"/>
  <c r="I2568" i="4"/>
  <c r="S2568" i="4" s="1"/>
  <c r="H2568" i="4"/>
  <c r="G2568" i="4"/>
  <c r="F2568" i="4"/>
  <c r="Q2568" i="4" s="1"/>
  <c r="E2568" i="4"/>
  <c r="D2568" i="4"/>
  <c r="C2568" i="4"/>
  <c r="B2568" i="4"/>
  <c r="O2568" i="4" s="1"/>
  <c r="A2568" i="4"/>
  <c r="W2567" i="4"/>
  <c r="O2567" i="4"/>
  <c r="N2567" i="4"/>
  <c r="M2567" i="4"/>
  <c r="L2567" i="4"/>
  <c r="K2567" i="4"/>
  <c r="J2567" i="4"/>
  <c r="T2567" i="4" s="1"/>
  <c r="I2567" i="4"/>
  <c r="S2567" i="4" s="1"/>
  <c r="H2567" i="4"/>
  <c r="G2567" i="4"/>
  <c r="F2567" i="4"/>
  <c r="Q2567" i="4" s="1"/>
  <c r="E2567" i="4"/>
  <c r="D2567" i="4"/>
  <c r="C2567" i="4"/>
  <c r="B2567" i="4"/>
  <c r="A2567" i="4"/>
  <c r="N2566" i="4"/>
  <c r="M2566" i="4"/>
  <c r="L2566" i="4"/>
  <c r="K2566" i="4"/>
  <c r="J2566" i="4"/>
  <c r="I2566" i="4"/>
  <c r="S2566" i="4" s="1"/>
  <c r="H2566" i="4"/>
  <c r="G2566" i="4"/>
  <c r="F2566" i="4"/>
  <c r="Q2566" i="4" s="1"/>
  <c r="E2566" i="4"/>
  <c r="P2566" i="4" s="1"/>
  <c r="D2566" i="4"/>
  <c r="C2566" i="4"/>
  <c r="B2566" i="4"/>
  <c r="A2566" i="4"/>
  <c r="N2565" i="4"/>
  <c r="M2565" i="4"/>
  <c r="L2565" i="4"/>
  <c r="K2565" i="4"/>
  <c r="J2565" i="4"/>
  <c r="I2565" i="4"/>
  <c r="S2565" i="4" s="1"/>
  <c r="H2565" i="4"/>
  <c r="G2565" i="4"/>
  <c r="F2565" i="4"/>
  <c r="R2565" i="4" s="1"/>
  <c r="E2565" i="4"/>
  <c r="P2565" i="4" s="1"/>
  <c r="D2565" i="4"/>
  <c r="C2565" i="4"/>
  <c r="B2565" i="4"/>
  <c r="A2565" i="4"/>
  <c r="N2564" i="4"/>
  <c r="M2564" i="4"/>
  <c r="L2564" i="4"/>
  <c r="K2564" i="4"/>
  <c r="J2564" i="4"/>
  <c r="I2564" i="4"/>
  <c r="S2564" i="4" s="1"/>
  <c r="H2564" i="4"/>
  <c r="G2564" i="4"/>
  <c r="F2564" i="4"/>
  <c r="Q2564" i="4" s="1"/>
  <c r="E2564" i="4"/>
  <c r="D2564" i="4"/>
  <c r="C2564" i="4"/>
  <c r="B2564" i="4"/>
  <c r="A2564" i="4"/>
  <c r="S2563" i="4"/>
  <c r="N2563" i="4"/>
  <c r="M2563" i="4"/>
  <c r="L2563" i="4"/>
  <c r="K2563" i="4"/>
  <c r="J2563" i="4"/>
  <c r="T2563" i="4" s="1"/>
  <c r="I2563" i="4"/>
  <c r="H2563" i="4"/>
  <c r="G2563" i="4"/>
  <c r="F2563" i="4"/>
  <c r="Q2563" i="4" s="1"/>
  <c r="E2563" i="4"/>
  <c r="D2563" i="4"/>
  <c r="C2563" i="4"/>
  <c r="B2563" i="4"/>
  <c r="O2563" i="4" s="1"/>
  <c r="A2563" i="4"/>
  <c r="S2562" i="4"/>
  <c r="N2562" i="4"/>
  <c r="M2562" i="4"/>
  <c r="L2562" i="4"/>
  <c r="K2562" i="4"/>
  <c r="J2562" i="4"/>
  <c r="T2562" i="4" s="1"/>
  <c r="I2562" i="4"/>
  <c r="H2562" i="4"/>
  <c r="G2562" i="4"/>
  <c r="F2562" i="4"/>
  <c r="Q2562" i="4" s="1"/>
  <c r="E2562" i="4"/>
  <c r="D2562" i="4"/>
  <c r="C2562" i="4"/>
  <c r="B2562" i="4"/>
  <c r="O2562" i="4" s="1"/>
  <c r="A2562" i="4"/>
  <c r="T2561" i="4"/>
  <c r="S2561" i="4"/>
  <c r="O2561" i="4"/>
  <c r="N2561" i="4"/>
  <c r="M2561" i="4"/>
  <c r="L2561" i="4"/>
  <c r="K2561" i="4"/>
  <c r="J2561" i="4"/>
  <c r="W2561" i="4" s="1"/>
  <c r="I2561" i="4"/>
  <c r="H2561" i="4"/>
  <c r="G2561" i="4"/>
  <c r="F2561" i="4"/>
  <c r="Q2561" i="4" s="1"/>
  <c r="E2561" i="4"/>
  <c r="D2561" i="4"/>
  <c r="C2561" i="4"/>
  <c r="B2561" i="4"/>
  <c r="A2561" i="4"/>
  <c r="P2560" i="4"/>
  <c r="O2560" i="4"/>
  <c r="N2560" i="4"/>
  <c r="M2560" i="4"/>
  <c r="L2560" i="4"/>
  <c r="K2560" i="4"/>
  <c r="J2560" i="4"/>
  <c r="T2560" i="4" s="1"/>
  <c r="I2560" i="4"/>
  <c r="S2560" i="4" s="1"/>
  <c r="H2560" i="4"/>
  <c r="G2560" i="4"/>
  <c r="F2560" i="4"/>
  <c r="Q2560" i="4" s="1"/>
  <c r="E2560" i="4"/>
  <c r="D2560" i="4"/>
  <c r="C2560" i="4"/>
  <c r="B2560" i="4"/>
  <c r="A2560" i="4"/>
  <c r="R2559" i="4"/>
  <c r="N2559" i="4"/>
  <c r="M2559" i="4"/>
  <c r="L2559" i="4"/>
  <c r="K2559" i="4"/>
  <c r="J2559" i="4"/>
  <c r="T2559" i="4" s="1"/>
  <c r="I2559" i="4"/>
  <c r="S2559" i="4" s="1"/>
  <c r="H2559" i="4"/>
  <c r="G2559" i="4"/>
  <c r="F2559" i="4"/>
  <c r="Q2559" i="4" s="1"/>
  <c r="E2559" i="4"/>
  <c r="P2559" i="4" s="1"/>
  <c r="D2559" i="4"/>
  <c r="C2559" i="4"/>
  <c r="B2559" i="4"/>
  <c r="A2559" i="4"/>
  <c r="R2558" i="4"/>
  <c r="N2558" i="4"/>
  <c r="M2558" i="4"/>
  <c r="L2558" i="4"/>
  <c r="K2558" i="4"/>
  <c r="J2558" i="4"/>
  <c r="I2558" i="4"/>
  <c r="S2558" i="4" s="1"/>
  <c r="H2558" i="4"/>
  <c r="G2558" i="4"/>
  <c r="F2558" i="4"/>
  <c r="Q2558" i="4" s="1"/>
  <c r="E2558" i="4"/>
  <c r="P2558" i="4" s="1"/>
  <c r="D2558" i="4"/>
  <c r="C2558" i="4"/>
  <c r="B2558" i="4"/>
  <c r="A2558" i="4"/>
  <c r="N2557" i="4"/>
  <c r="M2557" i="4"/>
  <c r="L2557" i="4"/>
  <c r="K2557" i="4"/>
  <c r="J2557" i="4"/>
  <c r="I2557" i="4"/>
  <c r="S2557" i="4" s="1"/>
  <c r="H2557" i="4"/>
  <c r="G2557" i="4"/>
  <c r="F2557" i="4"/>
  <c r="Q2557" i="4" s="1"/>
  <c r="E2557" i="4"/>
  <c r="P2557" i="4" s="1"/>
  <c r="D2557" i="4"/>
  <c r="C2557" i="4"/>
  <c r="B2557" i="4"/>
  <c r="A2557" i="4"/>
  <c r="N2556" i="4"/>
  <c r="M2556" i="4"/>
  <c r="L2556" i="4"/>
  <c r="K2556" i="4"/>
  <c r="J2556" i="4"/>
  <c r="I2556" i="4"/>
  <c r="S2556" i="4" s="1"/>
  <c r="H2556" i="4"/>
  <c r="G2556" i="4"/>
  <c r="F2556" i="4"/>
  <c r="E2556" i="4"/>
  <c r="P2556" i="4" s="1"/>
  <c r="D2556" i="4"/>
  <c r="C2556" i="4"/>
  <c r="B2556" i="4"/>
  <c r="O2556" i="4" s="1"/>
  <c r="A2556" i="4"/>
  <c r="N2555" i="4"/>
  <c r="M2555" i="4"/>
  <c r="L2555" i="4"/>
  <c r="K2555" i="4"/>
  <c r="J2555" i="4"/>
  <c r="T2555" i="4" s="1"/>
  <c r="I2555" i="4"/>
  <c r="H2555" i="4"/>
  <c r="G2555" i="4"/>
  <c r="F2555" i="4"/>
  <c r="Q2555" i="4" s="1"/>
  <c r="E2555" i="4"/>
  <c r="D2555" i="4"/>
  <c r="C2555" i="4"/>
  <c r="B2555" i="4"/>
  <c r="O2555" i="4" s="1"/>
  <c r="A2555" i="4"/>
  <c r="N2554" i="4"/>
  <c r="M2554" i="4"/>
  <c r="L2554" i="4"/>
  <c r="K2554" i="4"/>
  <c r="J2554" i="4"/>
  <c r="W2554" i="4" s="1"/>
  <c r="I2554" i="4"/>
  <c r="S2554" i="4" s="1"/>
  <c r="H2554" i="4"/>
  <c r="G2554" i="4"/>
  <c r="F2554" i="4"/>
  <c r="Q2554" i="4" s="1"/>
  <c r="E2554" i="4"/>
  <c r="D2554" i="4"/>
  <c r="C2554" i="4"/>
  <c r="B2554" i="4"/>
  <c r="O2554" i="4" s="1"/>
  <c r="A2554" i="4"/>
  <c r="S2553" i="4"/>
  <c r="N2553" i="4"/>
  <c r="M2553" i="4"/>
  <c r="L2553" i="4"/>
  <c r="K2553" i="4"/>
  <c r="J2553" i="4"/>
  <c r="T2553" i="4" s="1"/>
  <c r="I2553" i="4"/>
  <c r="H2553" i="4"/>
  <c r="G2553" i="4"/>
  <c r="F2553" i="4"/>
  <c r="Q2553" i="4" s="1"/>
  <c r="E2553" i="4"/>
  <c r="D2553" i="4"/>
  <c r="C2553" i="4"/>
  <c r="B2553" i="4"/>
  <c r="O2553" i="4" s="1"/>
  <c r="A2553" i="4"/>
  <c r="P2552" i="4"/>
  <c r="N2552" i="4"/>
  <c r="M2552" i="4"/>
  <c r="L2552" i="4"/>
  <c r="K2552" i="4"/>
  <c r="J2552" i="4"/>
  <c r="T2552" i="4" s="1"/>
  <c r="I2552" i="4"/>
  <c r="S2552" i="4" s="1"/>
  <c r="H2552" i="4"/>
  <c r="G2552" i="4"/>
  <c r="F2552" i="4"/>
  <c r="Q2552" i="4" s="1"/>
  <c r="E2552" i="4"/>
  <c r="D2552" i="4"/>
  <c r="C2552" i="4"/>
  <c r="B2552" i="4"/>
  <c r="O2552" i="4" s="1"/>
  <c r="A2552" i="4"/>
  <c r="Q2551" i="4"/>
  <c r="P2551" i="4"/>
  <c r="N2551" i="4"/>
  <c r="M2551" i="4"/>
  <c r="L2551" i="4"/>
  <c r="K2551" i="4"/>
  <c r="J2551" i="4"/>
  <c r="T2551" i="4" s="1"/>
  <c r="I2551" i="4"/>
  <c r="S2551" i="4" s="1"/>
  <c r="H2551" i="4"/>
  <c r="G2551" i="4"/>
  <c r="F2551" i="4"/>
  <c r="R2551" i="4" s="1"/>
  <c r="E2551" i="4"/>
  <c r="D2551" i="4"/>
  <c r="C2551" i="4"/>
  <c r="B2551" i="4"/>
  <c r="O2551" i="4" s="1"/>
  <c r="A2551" i="4"/>
  <c r="R2550" i="4"/>
  <c r="Q2550" i="4"/>
  <c r="N2550" i="4"/>
  <c r="M2550" i="4"/>
  <c r="L2550" i="4"/>
  <c r="K2550" i="4"/>
  <c r="J2550" i="4"/>
  <c r="I2550" i="4"/>
  <c r="S2550" i="4" s="1"/>
  <c r="H2550" i="4"/>
  <c r="G2550" i="4"/>
  <c r="F2550" i="4"/>
  <c r="E2550" i="4"/>
  <c r="P2550" i="4" s="1"/>
  <c r="D2550" i="4"/>
  <c r="C2550" i="4"/>
  <c r="B2550" i="4"/>
  <c r="A2550" i="4"/>
  <c r="N2549" i="4"/>
  <c r="M2549" i="4"/>
  <c r="L2549" i="4"/>
  <c r="K2549" i="4"/>
  <c r="J2549" i="4"/>
  <c r="I2549" i="4"/>
  <c r="S2549" i="4" s="1"/>
  <c r="H2549" i="4"/>
  <c r="G2549" i="4"/>
  <c r="F2549" i="4"/>
  <c r="Q2549" i="4" s="1"/>
  <c r="E2549" i="4"/>
  <c r="D2549" i="4"/>
  <c r="C2549" i="4"/>
  <c r="B2549" i="4"/>
  <c r="A2549" i="4"/>
  <c r="S2548" i="4"/>
  <c r="N2548" i="4"/>
  <c r="M2548" i="4"/>
  <c r="L2548" i="4"/>
  <c r="K2548" i="4"/>
  <c r="J2548" i="4"/>
  <c r="I2548" i="4"/>
  <c r="H2548" i="4"/>
  <c r="G2548" i="4"/>
  <c r="F2548" i="4"/>
  <c r="Q2548" i="4" s="1"/>
  <c r="E2548" i="4"/>
  <c r="P2548" i="4" s="1"/>
  <c r="D2548" i="4"/>
  <c r="C2548" i="4"/>
  <c r="B2548" i="4"/>
  <c r="O2548" i="4" s="1"/>
  <c r="A2548" i="4"/>
  <c r="S2547" i="4"/>
  <c r="N2547" i="4"/>
  <c r="M2547" i="4"/>
  <c r="L2547" i="4"/>
  <c r="K2547" i="4"/>
  <c r="J2547" i="4"/>
  <c r="I2547" i="4"/>
  <c r="H2547" i="4"/>
  <c r="G2547" i="4"/>
  <c r="F2547" i="4"/>
  <c r="Q2547" i="4" s="1"/>
  <c r="E2547" i="4"/>
  <c r="D2547" i="4"/>
  <c r="C2547" i="4"/>
  <c r="B2547" i="4"/>
  <c r="O2547" i="4" s="1"/>
  <c r="A2547" i="4"/>
  <c r="T2546" i="4"/>
  <c r="S2546" i="4"/>
  <c r="O2546" i="4"/>
  <c r="N2546" i="4"/>
  <c r="M2546" i="4"/>
  <c r="L2546" i="4"/>
  <c r="K2546" i="4"/>
  <c r="J2546" i="4"/>
  <c r="I2546" i="4"/>
  <c r="H2546" i="4"/>
  <c r="G2546" i="4"/>
  <c r="F2546" i="4"/>
  <c r="Q2546" i="4" s="1"/>
  <c r="E2546" i="4"/>
  <c r="D2546" i="4"/>
  <c r="C2546" i="4"/>
  <c r="B2546" i="4"/>
  <c r="A2546" i="4"/>
  <c r="T2545" i="4"/>
  <c r="O2545" i="4"/>
  <c r="N2545" i="4"/>
  <c r="M2545" i="4"/>
  <c r="L2545" i="4"/>
  <c r="K2545" i="4"/>
  <c r="J2545" i="4"/>
  <c r="I2545" i="4"/>
  <c r="S2545" i="4" s="1"/>
  <c r="H2545" i="4"/>
  <c r="G2545" i="4"/>
  <c r="F2545" i="4"/>
  <c r="Q2545" i="4" s="1"/>
  <c r="E2545" i="4"/>
  <c r="R2545" i="4" s="1"/>
  <c r="D2545" i="4"/>
  <c r="C2545" i="4"/>
  <c r="B2545" i="4"/>
  <c r="A2545" i="4"/>
  <c r="Q2544" i="4"/>
  <c r="P2544" i="4"/>
  <c r="O2544" i="4"/>
  <c r="N2544" i="4"/>
  <c r="M2544" i="4"/>
  <c r="L2544" i="4"/>
  <c r="K2544" i="4"/>
  <c r="J2544" i="4"/>
  <c r="T2544" i="4" s="1"/>
  <c r="I2544" i="4"/>
  <c r="S2544" i="4" s="1"/>
  <c r="H2544" i="4"/>
  <c r="G2544" i="4"/>
  <c r="F2544" i="4"/>
  <c r="E2544" i="4"/>
  <c r="D2544" i="4"/>
  <c r="C2544" i="4"/>
  <c r="B2544" i="4"/>
  <c r="A2544" i="4"/>
  <c r="N2543" i="4"/>
  <c r="M2543" i="4"/>
  <c r="L2543" i="4"/>
  <c r="K2543" i="4"/>
  <c r="J2543" i="4"/>
  <c r="T2543" i="4" s="1"/>
  <c r="I2543" i="4"/>
  <c r="S2543" i="4" s="1"/>
  <c r="H2543" i="4"/>
  <c r="G2543" i="4"/>
  <c r="F2543" i="4"/>
  <c r="R2543" i="4" s="1"/>
  <c r="E2543" i="4"/>
  <c r="P2543" i="4" s="1"/>
  <c r="D2543" i="4"/>
  <c r="C2543" i="4"/>
  <c r="B2543" i="4"/>
  <c r="A2543" i="4"/>
  <c r="N2542" i="4"/>
  <c r="M2542" i="4"/>
  <c r="L2542" i="4"/>
  <c r="K2542" i="4"/>
  <c r="J2542" i="4"/>
  <c r="I2542" i="4"/>
  <c r="S2542" i="4" s="1"/>
  <c r="H2542" i="4"/>
  <c r="G2542" i="4"/>
  <c r="F2542" i="4"/>
  <c r="Q2542" i="4" s="1"/>
  <c r="E2542" i="4"/>
  <c r="P2542" i="4" s="1"/>
  <c r="D2542" i="4"/>
  <c r="C2542" i="4"/>
  <c r="B2542" i="4"/>
  <c r="A2542" i="4"/>
  <c r="P2541" i="4"/>
  <c r="N2541" i="4"/>
  <c r="M2541" i="4"/>
  <c r="L2541" i="4"/>
  <c r="K2541" i="4"/>
  <c r="J2541" i="4"/>
  <c r="I2541" i="4"/>
  <c r="S2541" i="4" s="1"/>
  <c r="H2541" i="4"/>
  <c r="G2541" i="4"/>
  <c r="F2541" i="4"/>
  <c r="Q2541" i="4" s="1"/>
  <c r="E2541" i="4"/>
  <c r="D2541" i="4"/>
  <c r="C2541" i="4"/>
  <c r="B2541" i="4"/>
  <c r="A2541" i="4"/>
  <c r="S2540" i="4"/>
  <c r="Q2540" i="4"/>
  <c r="N2540" i="4"/>
  <c r="M2540" i="4"/>
  <c r="L2540" i="4"/>
  <c r="K2540" i="4"/>
  <c r="J2540" i="4"/>
  <c r="I2540" i="4"/>
  <c r="H2540" i="4"/>
  <c r="G2540" i="4"/>
  <c r="F2540" i="4"/>
  <c r="E2540" i="4"/>
  <c r="P2540" i="4" s="1"/>
  <c r="D2540" i="4"/>
  <c r="C2540" i="4"/>
  <c r="B2540" i="4"/>
  <c r="O2540" i="4" s="1"/>
  <c r="A2540" i="4"/>
  <c r="T2539" i="4"/>
  <c r="S2539" i="4"/>
  <c r="N2539" i="4"/>
  <c r="M2539" i="4"/>
  <c r="L2539" i="4"/>
  <c r="K2539" i="4"/>
  <c r="J2539" i="4"/>
  <c r="I2539" i="4"/>
  <c r="H2539" i="4"/>
  <c r="G2539" i="4"/>
  <c r="F2539" i="4"/>
  <c r="Q2539" i="4" s="1"/>
  <c r="E2539" i="4"/>
  <c r="D2539" i="4"/>
  <c r="C2539" i="4"/>
  <c r="B2539" i="4"/>
  <c r="O2539" i="4" s="1"/>
  <c r="A2539" i="4"/>
  <c r="N2538" i="4"/>
  <c r="M2538" i="4"/>
  <c r="L2538" i="4"/>
  <c r="K2538" i="4"/>
  <c r="J2538" i="4"/>
  <c r="W2538" i="4" s="1"/>
  <c r="I2538" i="4"/>
  <c r="S2538" i="4" s="1"/>
  <c r="H2538" i="4"/>
  <c r="G2538" i="4"/>
  <c r="F2538" i="4"/>
  <c r="Q2538" i="4" s="1"/>
  <c r="E2538" i="4"/>
  <c r="D2538" i="4"/>
  <c r="C2538" i="4"/>
  <c r="B2538" i="4"/>
  <c r="O2538" i="4" s="1"/>
  <c r="A2538" i="4"/>
  <c r="N2537" i="4"/>
  <c r="M2537" i="4"/>
  <c r="L2537" i="4"/>
  <c r="K2537" i="4"/>
  <c r="J2537" i="4"/>
  <c r="T2537" i="4" s="1"/>
  <c r="I2537" i="4"/>
  <c r="S2537" i="4" s="1"/>
  <c r="H2537" i="4"/>
  <c r="G2537" i="4"/>
  <c r="F2537" i="4"/>
  <c r="Q2537" i="4" s="1"/>
  <c r="E2537" i="4"/>
  <c r="D2537" i="4"/>
  <c r="C2537" i="4"/>
  <c r="B2537" i="4"/>
  <c r="O2537" i="4" s="1"/>
  <c r="A2537" i="4"/>
  <c r="N2536" i="4"/>
  <c r="M2536" i="4"/>
  <c r="L2536" i="4"/>
  <c r="K2536" i="4"/>
  <c r="J2536" i="4"/>
  <c r="T2536" i="4" s="1"/>
  <c r="I2536" i="4"/>
  <c r="S2536" i="4" s="1"/>
  <c r="H2536" i="4"/>
  <c r="G2536" i="4"/>
  <c r="F2536" i="4"/>
  <c r="Q2536" i="4" s="1"/>
  <c r="E2536" i="4"/>
  <c r="D2536" i="4"/>
  <c r="C2536" i="4"/>
  <c r="B2536" i="4"/>
  <c r="O2536" i="4" s="1"/>
  <c r="A2536" i="4"/>
  <c r="N2535" i="4"/>
  <c r="M2535" i="4"/>
  <c r="L2535" i="4"/>
  <c r="K2535" i="4"/>
  <c r="J2535" i="4"/>
  <c r="T2535" i="4" s="1"/>
  <c r="I2535" i="4"/>
  <c r="S2535" i="4" s="1"/>
  <c r="H2535" i="4"/>
  <c r="G2535" i="4"/>
  <c r="F2535" i="4"/>
  <c r="Q2535" i="4" s="1"/>
  <c r="E2535" i="4"/>
  <c r="P2535" i="4" s="1"/>
  <c r="D2535" i="4"/>
  <c r="C2535" i="4"/>
  <c r="B2535" i="4"/>
  <c r="A2535" i="4"/>
  <c r="R2534" i="4"/>
  <c r="P2534" i="4"/>
  <c r="N2534" i="4"/>
  <c r="M2534" i="4"/>
  <c r="L2534" i="4"/>
  <c r="K2534" i="4"/>
  <c r="J2534" i="4"/>
  <c r="I2534" i="4"/>
  <c r="S2534" i="4" s="1"/>
  <c r="H2534" i="4"/>
  <c r="G2534" i="4"/>
  <c r="F2534" i="4"/>
  <c r="Q2534" i="4" s="1"/>
  <c r="E2534" i="4"/>
  <c r="D2534" i="4"/>
  <c r="C2534" i="4"/>
  <c r="B2534" i="4"/>
  <c r="A2534" i="4"/>
  <c r="Y2534" i="4" s="1"/>
  <c r="N2533" i="4"/>
  <c r="M2533" i="4"/>
  <c r="L2533" i="4"/>
  <c r="K2533" i="4"/>
  <c r="J2533" i="4"/>
  <c r="I2533" i="4"/>
  <c r="S2533" i="4" s="1"/>
  <c r="H2533" i="4"/>
  <c r="G2533" i="4"/>
  <c r="F2533" i="4"/>
  <c r="R2533" i="4" s="1"/>
  <c r="E2533" i="4"/>
  <c r="P2533" i="4" s="1"/>
  <c r="D2533" i="4"/>
  <c r="C2533" i="4"/>
  <c r="B2533" i="4"/>
  <c r="A2533" i="4"/>
  <c r="N2532" i="4"/>
  <c r="M2532" i="4"/>
  <c r="L2532" i="4"/>
  <c r="K2532" i="4"/>
  <c r="J2532" i="4"/>
  <c r="I2532" i="4"/>
  <c r="S2532" i="4" s="1"/>
  <c r="H2532" i="4"/>
  <c r="G2532" i="4"/>
  <c r="F2532" i="4"/>
  <c r="Q2532" i="4" s="1"/>
  <c r="E2532" i="4"/>
  <c r="P2532" i="4" s="1"/>
  <c r="D2532" i="4"/>
  <c r="C2532" i="4"/>
  <c r="B2532" i="4"/>
  <c r="O2532" i="4" s="1"/>
  <c r="A2532" i="4"/>
  <c r="T2531" i="4"/>
  <c r="N2531" i="4"/>
  <c r="M2531" i="4"/>
  <c r="L2531" i="4"/>
  <c r="K2531" i="4"/>
  <c r="J2531" i="4"/>
  <c r="I2531" i="4"/>
  <c r="S2531" i="4" s="1"/>
  <c r="H2531" i="4"/>
  <c r="G2531" i="4"/>
  <c r="F2531" i="4"/>
  <c r="Q2531" i="4" s="1"/>
  <c r="E2531" i="4"/>
  <c r="D2531" i="4"/>
  <c r="C2531" i="4"/>
  <c r="B2531" i="4"/>
  <c r="O2531" i="4" s="1"/>
  <c r="A2531" i="4"/>
  <c r="N2530" i="4"/>
  <c r="M2530" i="4"/>
  <c r="L2530" i="4"/>
  <c r="K2530" i="4"/>
  <c r="J2530" i="4"/>
  <c r="T2530" i="4" s="1"/>
  <c r="I2530" i="4"/>
  <c r="S2530" i="4" s="1"/>
  <c r="H2530" i="4"/>
  <c r="G2530" i="4"/>
  <c r="F2530" i="4"/>
  <c r="Q2530" i="4" s="1"/>
  <c r="E2530" i="4"/>
  <c r="D2530" i="4"/>
  <c r="C2530" i="4"/>
  <c r="B2530" i="4"/>
  <c r="O2530" i="4" s="1"/>
  <c r="A2530" i="4"/>
  <c r="O2529" i="4"/>
  <c r="N2529" i="4"/>
  <c r="M2529" i="4"/>
  <c r="L2529" i="4"/>
  <c r="K2529" i="4"/>
  <c r="J2529" i="4"/>
  <c r="W2529" i="4" s="1"/>
  <c r="I2529" i="4"/>
  <c r="S2529" i="4" s="1"/>
  <c r="H2529" i="4"/>
  <c r="G2529" i="4"/>
  <c r="F2529" i="4"/>
  <c r="Q2529" i="4" s="1"/>
  <c r="E2529" i="4"/>
  <c r="R2529" i="4" s="1"/>
  <c r="D2529" i="4"/>
  <c r="C2529" i="4"/>
  <c r="B2529" i="4"/>
  <c r="A2529" i="4"/>
  <c r="O2528" i="4"/>
  <c r="N2528" i="4"/>
  <c r="M2528" i="4"/>
  <c r="L2528" i="4"/>
  <c r="K2528" i="4"/>
  <c r="J2528" i="4"/>
  <c r="T2528" i="4" s="1"/>
  <c r="I2528" i="4"/>
  <c r="S2528" i="4" s="1"/>
  <c r="H2528" i="4"/>
  <c r="G2528" i="4"/>
  <c r="F2528" i="4"/>
  <c r="Q2528" i="4" s="1"/>
  <c r="E2528" i="4"/>
  <c r="P2528" i="4" s="1"/>
  <c r="D2528" i="4"/>
  <c r="C2528" i="4"/>
  <c r="B2528" i="4"/>
  <c r="A2528" i="4"/>
  <c r="N2527" i="4"/>
  <c r="M2527" i="4"/>
  <c r="L2527" i="4"/>
  <c r="K2527" i="4"/>
  <c r="J2527" i="4"/>
  <c r="T2527" i="4" s="1"/>
  <c r="I2527" i="4"/>
  <c r="S2527" i="4" s="1"/>
  <c r="H2527" i="4"/>
  <c r="G2527" i="4"/>
  <c r="F2527" i="4"/>
  <c r="Q2527" i="4" s="1"/>
  <c r="E2527" i="4"/>
  <c r="D2527" i="4"/>
  <c r="C2527" i="4"/>
  <c r="B2527" i="4"/>
  <c r="A2527" i="4"/>
  <c r="N2526" i="4"/>
  <c r="M2526" i="4"/>
  <c r="L2526" i="4"/>
  <c r="K2526" i="4"/>
  <c r="J2526" i="4"/>
  <c r="I2526" i="4"/>
  <c r="S2526" i="4" s="1"/>
  <c r="H2526" i="4"/>
  <c r="G2526" i="4"/>
  <c r="F2526" i="4"/>
  <c r="Q2526" i="4" s="1"/>
  <c r="E2526" i="4"/>
  <c r="P2526" i="4" s="1"/>
  <c r="D2526" i="4"/>
  <c r="C2526" i="4"/>
  <c r="B2526" i="4"/>
  <c r="A2526" i="4"/>
  <c r="N2525" i="4"/>
  <c r="M2525" i="4"/>
  <c r="L2525" i="4"/>
  <c r="K2525" i="4"/>
  <c r="J2525" i="4"/>
  <c r="I2525" i="4"/>
  <c r="S2525" i="4" s="1"/>
  <c r="H2525" i="4"/>
  <c r="G2525" i="4"/>
  <c r="F2525" i="4"/>
  <c r="Q2525" i="4" s="1"/>
  <c r="E2525" i="4"/>
  <c r="D2525" i="4"/>
  <c r="C2525" i="4"/>
  <c r="B2525" i="4"/>
  <c r="A2525" i="4"/>
  <c r="R2524" i="4"/>
  <c r="N2524" i="4"/>
  <c r="M2524" i="4"/>
  <c r="L2524" i="4"/>
  <c r="K2524" i="4"/>
  <c r="J2524" i="4"/>
  <c r="I2524" i="4"/>
  <c r="S2524" i="4" s="1"/>
  <c r="H2524" i="4"/>
  <c r="G2524" i="4"/>
  <c r="F2524" i="4"/>
  <c r="Q2524" i="4" s="1"/>
  <c r="E2524" i="4"/>
  <c r="P2524" i="4" s="1"/>
  <c r="D2524" i="4"/>
  <c r="C2524" i="4"/>
  <c r="B2524" i="4"/>
  <c r="O2524" i="4" s="1"/>
  <c r="A2524" i="4"/>
  <c r="T2523" i="4"/>
  <c r="N2523" i="4"/>
  <c r="M2523" i="4"/>
  <c r="L2523" i="4"/>
  <c r="K2523" i="4"/>
  <c r="J2523" i="4"/>
  <c r="I2523" i="4"/>
  <c r="S2523" i="4" s="1"/>
  <c r="H2523" i="4"/>
  <c r="G2523" i="4"/>
  <c r="F2523" i="4"/>
  <c r="Q2523" i="4" s="1"/>
  <c r="E2523" i="4"/>
  <c r="D2523" i="4"/>
  <c r="C2523" i="4"/>
  <c r="B2523" i="4"/>
  <c r="O2523" i="4" s="1"/>
  <c r="A2523" i="4"/>
  <c r="T2522" i="4"/>
  <c r="S2522" i="4"/>
  <c r="N2522" i="4"/>
  <c r="M2522" i="4"/>
  <c r="L2522" i="4"/>
  <c r="K2522" i="4"/>
  <c r="J2522" i="4"/>
  <c r="I2522" i="4"/>
  <c r="H2522" i="4"/>
  <c r="G2522" i="4"/>
  <c r="F2522" i="4"/>
  <c r="Q2522" i="4" s="1"/>
  <c r="E2522" i="4"/>
  <c r="D2522" i="4"/>
  <c r="C2522" i="4"/>
  <c r="B2522" i="4"/>
  <c r="O2522" i="4" s="1"/>
  <c r="A2522" i="4"/>
  <c r="S2521" i="4"/>
  <c r="N2521" i="4"/>
  <c r="M2521" i="4"/>
  <c r="L2521" i="4"/>
  <c r="K2521" i="4"/>
  <c r="J2521" i="4"/>
  <c r="T2521" i="4" s="1"/>
  <c r="I2521" i="4"/>
  <c r="H2521" i="4"/>
  <c r="G2521" i="4"/>
  <c r="F2521" i="4"/>
  <c r="Q2521" i="4" s="1"/>
  <c r="E2521" i="4"/>
  <c r="D2521" i="4"/>
  <c r="C2521" i="4"/>
  <c r="B2521" i="4"/>
  <c r="A2521" i="4"/>
  <c r="Q2520" i="4"/>
  <c r="P2520" i="4"/>
  <c r="N2520" i="4"/>
  <c r="M2520" i="4"/>
  <c r="L2520" i="4"/>
  <c r="K2520" i="4"/>
  <c r="J2520" i="4"/>
  <c r="T2520" i="4" s="1"/>
  <c r="I2520" i="4"/>
  <c r="S2520" i="4" s="1"/>
  <c r="H2520" i="4"/>
  <c r="G2520" i="4"/>
  <c r="F2520" i="4"/>
  <c r="E2520" i="4"/>
  <c r="D2520" i="4"/>
  <c r="C2520" i="4"/>
  <c r="B2520" i="4"/>
  <c r="O2520" i="4" s="1"/>
  <c r="A2520" i="4"/>
  <c r="R2519" i="4"/>
  <c r="P2519" i="4"/>
  <c r="N2519" i="4"/>
  <c r="M2519" i="4"/>
  <c r="L2519" i="4"/>
  <c r="K2519" i="4"/>
  <c r="J2519" i="4"/>
  <c r="T2519" i="4" s="1"/>
  <c r="I2519" i="4"/>
  <c r="S2519" i="4" s="1"/>
  <c r="H2519" i="4"/>
  <c r="G2519" i="4"/>
  <c r="F2519" i="4"/>
  <c r="Q2519" i="4" s="1"/>
  <c r="E2519" i="4"/>
  <c r="D2519" i="4"/>
  <c r="C2519" i="4"/>
  <c r="B2519" i="4"/>
  <c r="O2519" i="4" s="1"/>
  <c r="A2519" i="4"/>
  <c r="Q2518" i="4"/>
  <c r="N2518" i="4"/>
  <c r="M2518" i="4"/>
  <c r="L2518" i="4"/>
  <c r="K2518" i="4"/>
  <c r="J2518" i="4"/>
  <c r="I2518" i="4"/>
  <c r="S2518" i="4" s="1"/>
  <c r="H2518" i="4"/>
  <c r="G2518" i="4"/>
  <c r="F2518" i="4"/>
  <c r="R2518" i="4" s="1"/>
  <c r="E2518" i="4"/>
  <c r="P2518" i="4" s="1"/>
  <c r="D2518" i="4"/>
  <c r="C2518" i="4"/>
  <c r="B2518" i="4"/>
  <c r="A2518" i="4"/>
  <c r="T2517" i="4"/>
  <c r="N2517" i="4"/>
  <c r="M2517" i="4"/>
  <c r="L2517" i="4"/>
  <c r="K2517" i="4"/>
  <c r="J2517" i="4"/>
  <c r="I2517" i="4"/>
  <c r="S2517" i="4" s="1"/>
  <c r="H2517" i="4"/>
  <c r="G2517" i="4"/>
  <c r="F2517" i="4"/>
  <c r="Q2517" i="4" s="1"/>
  <c r="E2517" i="4"/>
  <c r="D2517" i="4"/>
  <c r="C2517" i="4"/>
  <c r="B2517" i="4"/>
  <c r="A2517" i="4"/>
  <c r="N2516" i="4"/>
  <c r="M2516" i="4"/>
  <c r="L2516" i="4"/>
  <c r="K2516" i="4"/>
  <c r="J2516" i="4"/>
  <c r="I2516" i="4"/>
  <c r="S2516" i="4" s="1"/>
  <c r="H2516" i="4"/>
  <c r="G2516" i="4"/>
  <c r="F2516" i="4"/>
  <c r="Q2516" i="4" s="1"/>
  <c r="E2516" i="4"/>
  <c r="P2516" i="4" s="1"/>
  <c r="D2516" i="4"/>
  <c r="C2516" i="4"/>
  <c r="B2516" i="4"/>
  <c r="O2516" i="4" s="1"/>
  <c r="A2516" i="4"/>
  <c r="N2515" i="4"/>
  <c r="M2515" i="4"/>
  <c r="L2515" i="4"/>
  <c r="K2515" i="4"/>
  <c r="J2515" i="4"/>
  <c r="T2515" i="4" s="1"/>
  <c r="I2515" i="4"/>
  <c r="S2515" i="4" s="1"/>
  <c r="H2515" i="4"/>
  <c r="G2515" i="4"/>
  <c r="F2515" i="4"/>
  <c r="Q2515" i="4" s="1"/>
  <c r="E2515" i="4"/>
  <c r="D2515" i="4"/>
  <c r="C2515" i="4"/>
  <c r="B2515" i="4"/>
  <c r="O2515" i="4" s="1"/>
  <c r="A2515" i="4"/>
  <c r="N2514" i="4"/>
  <c r="M2514" i="4"/>
  <c r="L2514" i="4"/>
  <c r="K2514" i="4"/>
  <c r="J2514" i="4"/>
  <c r="T2514" i="4" s="1"/>
  <c r="I2514" i="4"/>
  <c r="S2514" i="4" s="1"/>
  <c r="H2514" i="4"/>
  <c r="G2514" i="4"/>
  <c r="F2514" i="4"/>
  <c r="Q2514" i="4" s="1"/>
  <c r="E2514" i="4"/>
  <c r="D2514" i="4"/>
  <c r="C2514" i="4"/>
  <c r="B2514" i="4"/>
  <c r="O2514" i="4" s="1"/>
  <c r="A2514" i="4"/>
  <c r="S2513" i="4"/>
  <c r="N2513" i="4"/>
  <c r="M2513" i="4"/>
  <c r="L2513" i="4"/>
  <c r="K2513" i="4"/>
  <c r="J2513" i="4"/>
  <c r="T2513" i="4" s="1"/>
  <c r="I2513" i="4"/>
  <c r="H2513" i="4"/>
  <c r="G2513" i="4"/>
  <c r="F2513" i="4"/>
  <c r="Q2513" i="4" s="1"/>
  <c r="E2513" i="4"/>
  <c r="D2513" i="4"/>
  <c r="C2513" i="4"/>
  <c r="B2513" i="4"/>
  <c r="O2513" i="4" s="1"/>
  <c r="A2513" i="4"/>
  <c r="Q2512" i="4"/>
  <c r="N2512" i="4"/>
  <c r="M2512" i="4"/>
  <c r="L2512" i="4"/>
  <c r="K2512" i="4"/>
  <c r="J2512" i="4"/>
  <c r="T2512" i="4" s="1"/>
  <c r="I2512" i="4"/>
  <c r="S2512" i="4" s="1"/>
  <c r="H2512" i="4"/>
  <c r="G2512" i="4"/>
  <c r="F2512" i="4"/>
  <c r="E2512" i="4"/>
  <c r="P2512" i="4" s="1"/>
  <c r="D2512" i="4"/>
  <c r="C2512" i="4"/>
  <c r="B2512" i="4"/>
  <c r="O2512" i="4" s="1"/>
  <c r="A2512" i="4"/>
  <c r="N2511" i="4"/>
  <c r="M2511" i="4"/>
  <c r="L2511" i="4"/>
  <c r="K2511" i="4"/>
  <c r="J2511" i="4"/>
  <c r="T2511" i="4" s="1"/>
  <c r="I2511" i="4"/>
  <c r="S2511" i="4" s="1"/>
  <c r="H2511" i="4"/>
  <c r="G2511" i="4"/>
  <c r="F2511" i="4"/>
  <c r="Q2511" i="4" s="1"/>
  <c r="E2511" i="4"/>
  <c r="P2511" i="4" s="1"/>
  <c r="D2511" i="4"/>
  <c r="C2511" i="4"/>
  <c r="B2511" i="4"/>
  <c r="A2511" i="4"/>
  <c r="Y2511" i="4" s="1"/>
  <c r="N2510" i="4"/>
  <c r="M2510" i="4"/>
  <c r="L2510" i="4"/>
  <c r="K2510" i="4"/>
  <c r="J2510" i="4"/>
  <c r="I2510" i="4"/>
  <c r="S2510" i="4" s="1"/>
  <c r="H2510" i="4"/>
  <c r="G2510" i="4"/>
  <c r="F2510" i="4"/>
  <c r="Q2510" i="4" s="1"/>
  <c r="E2510" i="4"/>
  <c r="P2510" i="4" s="1"/>
  <c r="D2510" i="4"/>
  <c r="C2510" i="4"/>
  <c r="B2510" i="4"/>
  <c r="A2510" i="4"/>
  <c r="Q2509" i="4"/>
  <c r="N2509" i="4"/>
  <c r="M2509" i="4"/>
  <c r="L2509" i="4"/>
  <c r="K2509" i="4"/>
  <c r="J2509" i="4"/>
  <c r="I2509" i="4"/>
  <c r="S2509" i="4" s="1"/>
  <c r="H2509" i="4"/>
  <c r="G2509" i="4"/>
  <c r="F2509" i="4"/>
  <c r="E2509" i="4"/>
  <c r="R2509" i="4" s="1"/>
  <c r="D2509" i="4"/>
  <c r="C2509" i="4"/>
  <c r="B2509" i="4"/>
  <c r="A2509" i="4"/>
  <c r="S2508" i="4"/>
  <c r="Q2508" i="4"/>
  <c r="N2508" i="4"/>
  <c r="M2508" i="4"/>
  <c r="L2508" i="4"/>
  <c r="K2508" i="4"/>
  <c r="J2508" i="4"/>
  <c r="I2508" i="4"/>
  <c r="H2508" i="4"/>
  <c r="G2508" i="4"/>
  <c r="F2508" i="4"/>
  <c r="E2508" i="4"/>
  <c r="P2508" i="4" s="1"/>
  <c r="D2508" i="4"/>
  <c r="C2508" i="4"/>
  <c r="B2508" i="4"/>
  <c r="O2508" i="4" s="1"/>
  <c r="A2508" i="4"/>
  <c r="T2507" i="4"/>
  <c r="S2507" i="4"/>
  <c r="N2507" i="4"/>
  <c r="M2507" i="4"/>
  <c r="L2507" i="4"/>
  <c r="K2507" i="4"/>
  <c r="J2507" i="4"/>
  <c r="I2507" i="4"/>
  <c r="H2507" i="4"/>
  <c r="G2507" i="4"/>
  <c r="F2507" i="4"/>
  <c r="Q2507" i="4" s="1"/>
  <c r="E2507" i="4"/>
  <c r="D2507" i="4"/>
  <c r="C2507" i="4"/>
  <c r="B2507" i="4"/>
  <c r="O2507" i="4" s="1"/>
  <c r="A2507" i="4"/>
  <c r="N2506" i="4"/>
  <c r="M2506" i="4"/>
  <c r="L2506" i="4"/>
  <c r="K2506" i="4"/>
  <c r="J2506" i="4"/>
  <c r="T2506" i="4" s="1"/>
  <c r="I2506" i="4"/>
  <c r="S2506" i="4" s="1"/>
  <c r="H2506" i="4"/>
  <c r="G2506" i="4"/>
  <c r="F2506" i="4"/>
  <c r="Q2506" i="4" s="1"/>
  <c r="E2506" i="4"/>
  <c r="D2506" i="4"/>
  <c r="C2506" i="4"/>
  <c r="B2506" i="4"/>
  <c r="A2506" i="4"/>
  <c r="O2505" i="4"/>
  <c r="N2505" i="4"/>
  <c r="M2505" i="4"/>
  <c r="L2505" i="4"/>
  <c r="K2505" i="4"/>
  <c r="J2505" i="4"/>
  <c r="W2505" i="4" s="1"/>
  <c r="I2505" i="4"/>
  <c r="S2505" i="4" s="1"/>
  <c r="H2505" i="4"/>
  <c r="G2505" i="4"/>
  <c r="F2505" i="4"/>
  <c r="Q2505" i="4" s="1"/>
  <c r="E2505" i="4"/>
  <c r="D2505" i="4"/>
  <c r="C2505" i="4"/>
  <c r="B2505" i="4"/>
  <c r="A2505" i="4"/>
  <c r="O2504" i="4"/>
  <c r="N2504" i="4"/>
  <c r="M2504" i="4"/>
  <c r="L2504" i="4"/>
  <c r="K2504" i="4"/>
  <c r="J2504" i="4"/>
  <c r="T2504" i="4" s="1"/>
  <c r="I2504" i="4"/>
  <c r="S2504" i="4" s="1"/>
  <c r="H2504" i="4"/>
  <c r="G2504" i="4"/>
  <c r="F2504" i="4"/>
  <c r="Q2504" i="4" s="1"/>
  <c r="E2504" i="4"/>
  <c r="P2504" i="4" s="1"/>
  <c r="D2504" i="4"/>
  <c r="C2504" i="4"/>
  <c r="B2504" i="4"/>
  <c r="A2504" i="4"/>
  <c r="N2503" i="4"/>
  <c r="M2503" i="4"/>
  <c r="L2503" i="4"/>
  <c r="K2503" i="4"/>
  <c r="J2503" i="4"/>
  <c r="T2503" i="4" s="1"/>
  <c r="I2503" i="4"/>
  <c r="S2503" i="4" s="1"/>
  <c r="H2503" i="4"/>
  <c r="G2503" i="4"/>
  <c r="F2503" i="4"/>
  <c r="Q2503" i="4" s="1"/>
  <c r="E2503" i="4"/>
  <c r="D2503" i="4"/>
  <c r="C2503" i="4"/>
  <c r="B2503" i="4"/>
  <c r="A2503" i="4"/>
  <c r="N2502" i="4"/>
  <c r="M2502" i="4"/>
  <c r="L2502" i="4"/>
  <c r="K2502" i="4"/>
  <c r="J2502" i="4"/>
  <c r="I2502" i="4"/>
  <c r="S2502" i="4" s="1"/>
  <c r="H2502" i="4"/>
  <c r="G2502" i="4"/>
  <c r="F2502" i="4"/>
  <c r="Q2502" i="4" s="1"/>
  <c r="E2502" i="4"/>
  <c r="R2502" i="4" s="1"/>
  <c r="D2502" i="4"/>
  <c r="C2502" i="4"/>
  <c r="B2502" i="4"/>
  <c r="A2502" i="4"/>
  <c r="N2501" i="4"/>
  <c r="M2501" i="4"/>
  <c r="L2501" i="4"/>
  <c r="K2501" i="4"/>
  <c r="J2501" i="4"/>
  <c r="I2501" i="4"/>
  <c r="S2501" i="4" s="1"/>
  <c r="H2501" i="4"/>
  <c r="G2501" i="4"/>
  <c r="F2501" i="4"/>
  <c r="Q2501" i="4" s="1"/>
  <c r="E2501" i="4"/>
  <c r="D2501" i="4"/>
  <c r="C2501" i="4"/>
  <c r="B2501" i="4"/>
  <c r="A2501" i="4"/>
  <c r="N2500" i="4"/>
  <c r="M2500" i="4"/>
  <c r="L2500" i="4"/>
  <c r="K2500" i="4"/>
  <c r="J2500" i="4"/>
  <c r="I2500" i="4"/>
  <c r="S2500" i="4" s="1"/>
  <c r="H2500" i="4"/>
  <c r="G2500" i="4"/>
  <c r="F2500" i="4"/>
  <c r="Q2500" i="4" s="1"/>
  <c r="E2500" i="4"/>
  <c r="P2500" i="4" s="1"/>
  <c r="D2500" i="4"/>
  <c r="C2500" i="4"/>
  <c r="B2500" i="4"/>
  <c r="O2500" i="4" s="1"/>
  <c r="A2500" i="4"/>
  <c r="N2499" i="4"/>
  <c r="M2499" i="4"/>
  <c r="L2499" i="4"/>
  <c r="K2499" i="4"/>
  <c r="J2499" i="4"/>
  <c r="W2499" i="4" s="1"/>
  <c r="I2499" i="4"/>
  <c r="S2499" i="4" s="1"/>
  <c r="H2499" i="4"/>
  <c r="G2499" i="4"/>
  <c r="F2499" i="4"/>
  <c r="Q2499" i="4" s="1"/>
  <c r="E2499" i="4"/>
  <c r="D2499" i="4"/>
  <c r="C2499" i="4"/>
  <c r="B2499" i="4"/>
  <c r="O2499" i="4" s="1"/>
  <c r="A2499" i="4"/>
  <c r="N2498" i="4"/>
  <c r="M2498" i="4"/>
  <c r="L2498" i="4"/>
  <c r="K2498" i="4"/>
  <c r="J2498" i="4"/>
  <c r="T2498" i="4" s="1"/>
  <c r="I2498" i="4"/>
  <c r="S2498" i="4" s="1"/>
  <c r="H2498" i="4"/>
  <c r="G2498" i="4"/>
  <c r="F2498" i="4"/>
  <c r="Q2498" i="4" s="1"/>
  <c r="E2498" i="4"/>
  <c r="D2498" i="4"/>
  <c r="C2498" i="4"/>
  <c r="B2498" i="4"/>
  <c r="O2498" i="4" s="1"/>
  <c r="A2498" i="4"/>
  <c r="S2497" i="4"/>
  <c r="N2497" i="4"/>
  <c r="M2497" i="4"/>
  <c r="L2497" i="4"/>
  <c r="K2497" i="4"/>
  <c r="J2497" i="4"/>
  <c r="T2497" i="4" s="1"/>
  <c r="I2497" i="4"/>
  <c r="H2497" i="4"/>
  <c r="G2497" i="4"/>
  <c r="F2497" i="4"/>
  <c r="Q2497" i="4" s="1"/>
  <c r="E2497" i="4"/>
  <c r="D2497" i="4"/>
  <c r="C2497" i="4"/>
  <c r="B2497" i="4"/>
  <c r="O2497" i="4" s="1"/>
  <c r="A2497" i="4"/>
  <c r="N2496" i="4"/>
  <c r="M2496" i="4"/>
  <c r="L2496" i="4"/>
  <c r="K2496" i="4"/>
  <c r="J2496" i="4"/>
  <c r="T2496" i="4" s="1"/>
  <c r="I2496" i="4"/>
  <c r="S2496" i="4" s="1"/>
  <c r="H2496" i="4"/>
  <c r="G2496" i="4"/>
  <c r="F2496" i="4"/>
  <c r="Q2496" i="4" s="1"/>
  <c r="E2496" i="4"/>
  <c r="P2496" i="4" s="1"/>
  <c r="D2496" i="4"/>
  <c r="C2496" i="4"/>
  <c r="B2496" i="4"/>
  <c r="O2496" i="4" s="1"/>
  <c r="A2496" i="4"/>
  <c r="N2495" i="4"/>
  <c r="M2495" i="4"/>
  <c r="L2495" i="4"/>
  <c r="K2495" i="4"/>
  <c r="J2495" i="4"/>
  <c r="T2495" i="4" s="1"/>
  <c r="I2495" i="4"/>
  <c r="S2495" i="4" s="1"/>
  <c r="H2495" i="4"/>
  <c r="G2495" i="4"/>
  <c r="F2495" i="4"/>
  <c r="Q2495" i="4" s="1"/>
  <c r="E2495" i="4"/>
  <c r="R2495" i="4" s="1"/>
  <c r="D2495" i="4"/>
  <c r="C2495" i="4"/>
  <c r="B2495" i="4"/>
  <c r="A2495" i="4"/>
  <c r="Q2494" i="4"/>
  <c r="N2494" i="4"/>
  <c r="M2494" i="4"/>
  <c r="L2494" i="4"/>
  <c r="K2494" i="4"/>
  <c r="J2494" i="4"/>
  <c r="I2494" i="4"/>
  <c r="S2494" i="4" s="1"/>
  <c r="H2494" i="4"/>
  <c r="G2494" i="4"/>
  <c r="F2494" i="4"/>
  <c r="E2494" i="4"/>
  <c r="D2494" i="4"/>
  <c r="C2494" i="4"/>
  <c r="B2494" i="4"/>
  <c r="A2494" i="4"/>
  <c r="S2493" i="4"/>
  <c r="Q2493" i="4"/>
  <c r="N2493" i="4"/>
  <c r="M2493" i="4"/>
  <c r="L2493" i="4"/>
  <c r="K2493" i="4"/>
  <c r="J2493" i="4"/>
  <c r="W2493" i="4" s="1"/>
  <c r="I2493" i="4"/>
  <c r="H2493" i="4"/>
  <c r="G2493" i="4"/>
  <c r="F2493" i="4"/>
  <c r="E2493" i="4"/>
  <c r="D2493" i="4"/>
  <c r="C2493" i="4"/>
  <c r="B2493" i="4"/>
  <c r="A2493" i="4"/>
  <c r="S2492" i="4"/>
  <c r="N2492" i="4"/>
  <c r="M2492" i="4"/>
  <c r="L2492" i="4"/>
  <c r="K2492" i="4"/>
  <c r="J2492" i="4"/>
  <c r="I2492" i="4"/>
  <c r="H2492" i="4"/>
  <c r="G2492" i="4"/>
  <c r="F2492" i="4"/>
  <c r="Q2492" i="4" s="1"/>
  <c r="E2492" i="4"/>
  <c r="P2492" i="4" s="1"/>
  <c r="D2492" i="4"/>
  <c r="C2492" i="4"/>
  <c r="B2492" i="4"/>
  <c r="O2492" i="4" s="1"/>
  <c r="A2492" i="4"/>
  <c r="N2491" i="4"/>
  <c r="M2491" i="4"/>
  <c r="L2491" i="4"/>
  <c r="K2491" i="4"/>
  <c r="J2491" i="4"/>
  <c r="I2491" i="4"/>
  <c r="S2491" i="4" s="1"/>
  <c r="H2491" i="4"/>
  <c r="G2491" i="4"/>
  <c r="F2491" i="4"/>
  <c r="Q2491" i="4" s="1"/>
  <c r="E2491" i="4"/>
  <c r="D2491" i="4"/>
  <c r="C2491" i="4"/>
  <c r="B2491" i="4"/>
  <c r="A2491" i="4"/>
  <c r="N2490" i="4"/>
  <c r="M2490" i="4"/>
  <c r="L2490" i="4"/>
  <c r="K2490" i="4"/>
  <c r="J2490" i="4"/>
  <c r="T2490" i="4" s="1"/>
  <c r="I2490" i="4"/>
  <c r="S2490" i="4" s="1"/>
  <c r="H2490" i="4"/>
  <c r="G2490" i="4"/>
  <c r="F2490" i="4"/>
  <c r="Q2490" i="4" s="1"/>
  <c r="E2490" i="4"/>
  <c r="D2490" i="4"/>
  <c r="C2490" i="4"/>
  <c r="B2490" i="4"/>
  <c r="O2490" i="4" s="1"/>
  <c r="A2490" i="4"/>
  <c r="O2489" i="4"/>
  <c r="N2489" i="4"/>
  <c r="M2489" i="4"/>
  <c r="L2489" i="4"/>
  <c r="K2489" i="4"/>
  <c r="J2489" i="4"/>
  <c r="T2489" i="4" s="1"/>
  <c r="I2489" i="4"/>
  <c r="S2489" i="4" s="1"/>
  <c r="H2489" i="4"/>
  <c r="G2489" i="4"/>
  <c r="F2489" i="4"/>
  <c r="Q2489" i="4" s="1"/>
  <c r="E2489" i="4"/>
  <c r="P2489" i="4" s="1"/>
  <c r="D2489" i="4"/>
  <c r="C2489" i="4"/>
  <c r="B2489" i="4"/>
  <c r="A2489" i="4"/>
  <c r="N2488" i="4"/>
  <c r="M2488" i="4"/>
  <c r="L2488" i="4"/>
  <c r="K2488" i="4"/>
  <c r="J2488" i="4"/>
  <c r="T2488" i="4" s="1"/>
  <c r="I2488" i="4"/>
  <c r="S2488" i="4" s="1"/>
  <c r="H2488" i="4"/>
  <c r="G2488" i="4"/>
  <c r="F2488" i="4"/>
  <c r="Q2488" i="4" s="1"/>
  <c r="E2488" i="4"/>
  <c r="P2488" i="4" s="1"/>
  <c r="D2488" i="4"/>
  <c r="C2488" i="4"/>
  <c r="B2488" i="4"/>
  <c r="O2488" i="4" s="1"/>
  <c r="A2488" i="4"/>
  <c r="Q2487" i="4"/>
  <c r="N2487" i="4"/>
  <c r="M2487" i="4"/>
  <c r="L2487" i="4"/>
  <c r="K2487" i="4"/>
  <c r="J2487" i="4"/>
  <c r="T2487" i="4" s="1"/>
  <c r="I2487" i="4"/>
  <c r="H2487" i="4"/>
  <c r="G2487" i="4"/>
  <c r="F2487" i="4"/>
  <c r="E2487" i="4"/>
  <c r="D2487" i="4"/>
  <c r="C2487" i="4"/>
  <c r="B2487" i="4"/>
  <c r="O2487" i="4" s="1"/>
  <c r="A2487" i="4"/>
  <c r="N2486" i="4"/>
  <c r="M2486" i="4"/>
  <c r="L2486" i="4"/>
  <c r="K2486" i="4"/>
  <c r="J2486" i="4"/>
  <c r="I2486" i="4"/>
  <c r="S2486" i="4" s="1"/>
  <c r="H2486" i="4"/>
  <c r="G2486" i="4"/>
  <c r="F2486" i="4"/>
  <c r="Q2486" i="4" s="1"/>
  <c r="E2486" i="4"/>
  <c r="D2486" i="4"/>
  <c r="C2486" i="4"/>
  <c r="B2486" i="4"/>
  <c r="A2486" i="4"/>
  <c r="P2485" i="4"/>
  <c r="N2485" i="4"/>
  <c r="M2485" i="4"/>
  <c r="L2485" i="4"/>
  <c r="K2485" i="4"/>
  <c r="J2485" i="4"/>
  <c r="T2485" i="4" s="1"/>
  <c r="I2485" i="4"/>
  <c r="S2485" i="4" s="1"/>
  <c r="H2485" i="4"/>
  <c r="G2485" i="4"/>
  <c r="F2485" i="4"/>
  <c r="Q2485" i="4" s="1"/>
  <c r="E2485" i="4"/>
  <c r="D2485" i="4"/>
  <c r="C2485" i="4"/>
  <c r="B2485" i="4"/>
  <c r="A2485" i="4"/>
  <c r="N2484" i="4"/>
  <c r="M2484" i="4"/>
  <c r="L2484" i="4"/>
  <c r="K2484" i="4"/>
  <c r="J2484" i="4"/>
  <c r="I2484" i="4"/>
  <c r="S2484" i="4" s="1"/>
  <c r="H2484" i="4"/>
  <c r="G2484" i="4"/>
  <c r="F2484" i="4"/>
  <c r="E2484" i="4"/>
  <c r="P2484" i="4" s="1"/>
  <c r="D2484" i="4"/>
  <c r="C2484" i="4"/>
  <c r="B2484" i="4"/>
  <c r="O2484" i="4" s="1"/>
  <c r="A2484" i="4"/>
  <c r="N2483" i="4"/>
  <c r="M2483" i="4"/>
  <c r="L2483" i="4"/>
  <c r="K2483" i="4"/>
  <c r="J2483" i="4"/>
  <c r="W2483" i="4" s="1"/>
  <c r="I2483" i="4"/>
  <c r="S2483" i="4" s="1"/>
  <c r="H2483" i="4"/>
  <c r="G2483" i="4"/>
  <c r="F2483" i="4"/>
  <c r="Q2483" i="4" s="1"/>
  <c r="E2483" i="4"/>
  <c r="P2483" i="4" s="1"/>
  <c r="D2483" i="4"/>
  <c r="C2483" i="4"/>
  <c r="B2483" i="4"/>
  <c r="O2483" i="4" s="1"/>
  <c r="A2483" i="4"/>
  <c r="N2482" i="4"/>
  <c r="M2482" i="4"/>
  <c r="L2482" i="4"/>
  <c r="K2482" i="4"/>
  <c r="J2482" i="4"/>
  <c r="T2482" i="4" s="1"/>
  <c r="I2482" i="4"/>
  <c r="S2482" i="4" s="1"/>
  <c r="H2482" i="4"/>
  <c r="G2482" i="4"/>
  <c r="F2482" i="4"/>
  <c r="Q2482" i="4" s="1"/>
  <c r="E2482" i="4"/>
  <c r="D2482" i="4"/>
  <c r="C2482" i="4"/>
  <c r="B2482" i="4"/>
  <c r="A2482" i="4"/>
  <c r="N2481" i="4"/>
  <c r="M2481" i="4"/>
  <c r="L2481" i="4"/>
  <c r="K2481" i="4"/>
  <c r="J2481" i="4"/>
  <c r="T2481" i="4" s="1"/>
  <c r="I2481" i="4"/>
  <c r="S2481" i="4" s="1"/>
  <c r="H2481" i="4"/>
  <c r="G2481" i="4"/>
  <c r="F2481" i="4"/>
  <c r="Q2481" i="4" s="1"/>
  <c r="E2481" i="4"/>
  <c r="P2481" i="4" s="1"/>
  <c r="D2481" i="4"/>
  <c r="C2481" i="4"/>
  <c r="B2481" i="4"/>
  <c r="O2481" i="4" s="1"/>
  <c r="A2481" i="4"/>
  <c r="N2480" i="4"/>
  <c r="M2480" i="4"/>
  <c r="L2480" i="4"/>
  <c r="K2480" i="4"/>
  <c r="J2480" i="4"/>
  <c r="I2480" i="4"/>
  <c r="S2480" i="4" s="1"/>
  <c r="H2480" i="4"/>
  <c r="G2480" i="4"/>
  <c r="F2480" i="4"/>
  <c r="Q2480" i="4" s="1"/>
  <c r="E2480" i="4"/>
  <c r="D2480" i="4"/>
  <c r="C2480" i="4"/>
  <c r="B2480" i="4"/>
  <c r="O2480" i="4" s="1"/>
  <c r="A2480" i="4"/>
  <c r="N2479" i="4"/>
  <c r="M2479" i="4"/>
  <c r="L2479" i="4"/>
  <c r="K2479" i="4"/>
  <c r="J2479" i="4"/>
  <c r="T2479" i="4" s="1"/>
  <c r="I2479" i="4"/>
  <c r="S2479" i="4" s="1"/>
  <c r="H2479" i="4"/>
  <c r="G2479" i="4"/>
  <c r="F2479" i="4"/>
  <c r="E2479" i="4"/>
  <c r="P2479" i="4" s="1"/>
  <c r="D2479" i="4"/>
  <c r="C2479" i="4"/>
  <c r="B2479" i="4"/>
  <c r="O2479" i="4" s="1"/>
  <c r="A2479" i="4"/>
  <c r="N2478" i="4"/>
  <c r="M2478" i="4"/>
  <c r="L2478" i="4"/>
  <c r="K2478" i="4"/>
  <c r="J2478" i="4"/>
  <c r="T2478" i="4" s="1"/>
  <c r="I2478" i="4"/>
  <c r="S2478" i="4" s="1"/>
  <c r="H2478" i="4"/>
  <c r="G2478" i="4"/>
  <c r="F2478" i="4"/>
  <c r="Q2478" i="4" s="1"/>
  <c r="E2478" i="4"/>
  <c r="P2478" i="4" s="1"/>
  <c r="D2478" i="4"/>
  <c r="C2478" i="4"/>
  <c r="B2478" i="4"/>
  <c r="O2478" i="4" s="1"/>
  <c r="A2478" i="4"/>
  <c r="N2477" i="4"/>
  <c r="M2477" i="4"/>
  <c r="L2477" i="4"/>
  <c r="K2477" i="4"/>
  <c r="J2477" i="4"/>
  <c r="I2477" i="4"/>
  <c r="S2477" i="4" s="1"/>
  <c r="H2477" i="4"/>
  <c r="G2477" i="4"/>
  <c r="F2477" i="4"/>
  <c r="Q2477" i="4" s="1"/>
  <c r="E2477" i="4"/>
  <c r="P2477" i="4" s="1"/>
  <c r="D2477" i="4"/>
  <c r="C2477" i="4"/>
  <c r="B2477" i="4"/>
  <c r="A2477" i="4"/>
  <c r="N2476" i="4"/>
  <c r="M2476" i="4"/>
  <c r="L2476" i="4"/>
  <c r="K2476" i="4"/>
  <c r="J2476" i="4"/>
  <c r="I2476" i="4"/>
  <c r="S2476" i="4" s="1"/>
  <c r="H2476" i="4"/>
  <c r="G2476" i="4"/>
  <c r="F2476" i="4"/>
  <c r="Q2476" i="4" s="1"/>
  <c r="E2476" i="4"/>
  <c r="P2476" i="4" s="1"/>
  <c r="D2476" i="4"/>
  <c r="C2476" i="4"/>
  <c r="B2476" i="4"/>
  <c r="O2476" i="4" s="1"/>
  <c r="A2476" i="4"/>
  <c r="N2475" i="4"/>
  <c r="M2475" i="4"/>
  <c r="L2475" i="4"/>
  <c r="K2475" i="4"/>
  <c r="J2475" i="4"/>
  <c r="I2475" i="4"/>
  <c r="S2475" i="4" s="1"/>
  <c r="H2475" i="4"/>
  <c r="G2475" i="4"/>
  <c r="F2475" i="4"/>
  <c r="Q2475" i="4" s="1"/>
  <c r="E2475" i="4"/>
  <c r="P2475" i="4" s="1"/>
  <c r="D2475" i="4"/>
  <c r="C2475" i="4"/>
  <c r="B2475" i="4"/>
  <c r="O2475" i="4" s="1"/>
  <c r="A2475" i="4"/>
  <c r="S2474" i="4"/>
  <c r="N2474" i="4"/>
  <c r="M2474" i="4"/>
  <c r="L2474" i="4"/>
  <c r="K2474" i="4"/>
  <c r="J2474" i="4"/>
  <c r="T2474" i="4" s="1"/>
  <c r="I2474" i="4"/>
  <c r="H2474" i="4"/>
  <c r="G2474" i="4"/>
  <c r="F2474" i="4"/>
  <c r="Q2474" i="4" s="1"/>
  <c r="E2474" i="4"/>
  <c r="D2474" i="4"/>
  <c r="C2474" i="4"/>
  <c r="B2474" i="4"/>
  <c r="O2474" i="4" s="1"/>
  <c r="A2474" i="4"/>
  <c r="N2473" i="4"/>
  <c r="M2473" i="4"/>
  <c r="L2473" i="4"/>
  <c r="K2473" i="4"/>
  <c r="J2473" i="4"/>
  <c r="T2473" i="4" s="1"/>
  <c r="I2473" i="4"/>
  <c r="S2473" i="4" s="1"/>
  <c r="H2473" i="4"/>
  <c r="G2473" i="4"/>
  <c r="F2473" i="4"/>
  <c r="Q2473" i="4" s="1"/>
  <c r="E2473" i="4"/>
  <c r="D2473" i="4"/>
  <c r="C2473" i="4"/>
  <c r="B2473" i="4"/>
  <c r="O2473" i="4" s="1"/>
  <c r="A2473" i="4"/>
  <c r="P2472" i="4"/>
  <c r="O2472" i="4"/>
  <c r="N2472" i="4"/>
  <c r="M2472" i="4"/>
  <c r="L2472" i="4"/>
  <c r="K2472" i="4"/>
  <c r="J2472" i="4"/>
  <c r="T2472" i="4" s="1"/>
  <c r="I2472" i="4"/>
  <c r="S2472" i="4" s="1"/>
  <c r="H2472" i="4"/>
  <c r="G2472" i="4"/>
  <c r="F2472" i="4"/>
  <c r="Q2472" i="4" s="1"/>
  <c r="E2472" i="4"/>
  <c r="D2472" i="4"/>
  <c r="C2472" i="4"/>
  <c r="B2472" i="4"/>
  <c r="A2472" i="4"/>
  <c r="O2471" i="4"/>
  <c r="N2471" i="4"/>
  <c r="M2471" i="4"/>
  <c r="L2471" i="4"/>
  <c r="K2471" i="4"/>
  <c r="J2471" i="4"/>
  <c r="T2471" i="4" s="1"/>
  <c r="I2471" i="4"/>
  <c r="S2471" i="4" s="1"/>
  <c r="H2471" i="4"/>
  <c r="G2471" i="4"/>
  <c r="F2471" i="4"/>
  <c r="E2471" i="4"/>
  <c r="P2471" i="4" s="1"/>
  <c r="D2471" i="4"/>
  <c r="C2471" i="4"/>
  <c r="B2471" i="4"/>
  <c r="A2471" i="4"/>
  <c r="P2470" i="4"/>
  <c r="N2470" i="4"/>
  <c r="M2470" i="4"/>
  <c r="L2470" i="4"/>
  <c r="K2470" i="4"/>
  <c r="J2470" i="4"/>
  <c r="T2470" i="4" s="1"/>
  <c r="I2470" i="4"/>
  <c r="S2470" i="4" s="1"/>
  <c r="H2470" i="4"/>
  <c r="G2470" i="4"/>
  <c r="F2470" i="4"/>
  <c r="Q2470" i="4" s="1"/>
  <c r="E2470" i="4"/>
  <c r="D2470" i="4"/>
  <c r="C2470" i="4"/>
  <c r="B2470" i="4"/>
  <c r="A2470" i="4"/>
  <c r="N2469" i="4"/>
  <c r="M2469" i="4"/>
  <c r="L2469" i="4"/>
  <c r="K2469" i="4"/>
  <c r="J2469" i="4"/>
  <c r="I2469" i="4"/>
  <c r="S2469" i="4" s="1"/>
  <c r="H2469" i="4"/>
  <c r="G2469" i="4"/>
  <c r="F2469" i="4"/>
  <c r="Q2469" i="4" s="1"/>
  <c r="E2469" i="4"/>
  <c r="R2469" i="4" s="1"/>
  <c r="D2469" i="4"/>
  <c r="C2469" i="4"/>
  <c r="B2469" i="4"/>
  <c r="A2469" i="4"/>
  <c r="T2468" i="4"/>
  <c r="O2468" i="4"/>
  <c r="N2468" i="4"/>
  <c r="M2468" i="4"/>
  <c r="L2468" i="4"/>
  <c r="K2468" i="4"/>
  <c r="J2468" i="4"/>
  <c r="I2468" i="4"/>
  <c r="S2468" i="4" s="1"/>
  <c r="H2468" i="4"/>
  <c r="G2468" i="4"/>
  <c r="F2468" i="4"/>
  <c r="Q2468" i="4" s="1"/>
  <c r="E2468" i="4"/>
  <c r="P2468" i="4" s="1"/>
  <c r="D2468" i="4"/>
  <c r="C2468" i="4"/>
  <c r="B2468" i="4"/>
  <c r="A2468" i="4"/>
  <c r="N2467" i="4"/>
  <c r="M2467" i="4"/>
  <c r="L2467" i="4"/>
  <c r="K2467" i="4"/>
  <c r="J2467" i="4"/>
  <c r="I2467" i="4"/>
  <c r="S2467" i="4" s="1"/>
  <c r="H2467" i="4"/>
  <c r="G2467" i="4"/>
  <c r="F2467" i="4"/>
  <c r="Q2467" i="4" s="1"/>
  <c r="E2467" i="4"/>
  <c r="D2467" i="4"/>
  <c r="C2467" i="4"/>
  <c r="B2467" i="4"/>
  <c r="O2467" i="4" s="1"/>
  <c r="A2467" i="4"/>
  <c r="N2466" i="4"/>
  <c r="M2466" i="4"/>
  <c r="L2466" i="4"/>
  <c r="K2466" i="4"/>
  <c r="J2466" i="4"/>
  <c r="T2466" i="4" s="1"/>
  <c r="I2466" i="4"/>
  <c r="S2466" i="4" s="1"/>
  <c r="H2466" i="4"/>
  <c r="G2466" i="4"/>
  <c r="F2466" i="4"/>
  <c r="Q2466" i="4" s="1"/>
  <c r="E2466" i="4"/>
  <c r="D2466" i="4"/>
  <c r="C2466" i="4"/>
  <c r="B2466" i="4"/>
  <c r="O2466" i="4" s="1"/>
  <c r="A2466" i="4"/>
  <c r="N2465" i="4"/>
  <c r="M2465" i="4"/>
  <c r="L2465" i="4"/>
  <c r="K2465" i="4"/>
  <c r="J2465" i="4"/>
  <c r="I2465" i="4"/>
  <c r="S2465" i="4" s="1"/>
  <c r="H2465" i="4"/>
  <c r="G2465" i="4"/>
  <c r="F2465" i="4"/>
  <c r="Q2465" i="4" s="1"/>
  <c r="E2465" i="4"/>
  <c r="P2465" i="4" s="1"/>
  <c r="D2465" i="4"/>
  <c r="C2465" i="4"/>
  <c r="B2465" i="4"/>
  <c r="O2465" i="4" s="1"/>
  <c r="A2465" i="4"/>
  <c r="T2464" i="4"/>
  <c r="Q2464" i="4"/>
  <c r="N2464" i="4"/>
  <c r="M2464" i="4"/>
  <c r="L2464" i="4"/>
  <c r="K2464" i="4"/>
  <c r="J2464" i="4"/>
  <c r="I2464" i="4"/>
  <c r="W2464" i="4" s="1"/>
  <c r="H2464" i="4"/>
  <c r="G2464" i="4"/>
  <c r="F2464" i="4"/>
  <c r="E2464" i="4"/>
  <c r="D2464" i="4"/>
  <c r="C2464" i="4"/>
  <c r="B2464" i="4"/>
  <c r="O2464" i="4" s="1"/>
  <c r="A2464" i="4"/>
  <c r="Q2463" i="4"/>
  <c r="N2463" i="4"/>
  <c r="M2463" i="4"/>
  <c r="L2463" i="4"/>
  <c r="K2463" i="4"/>
  <c r="J2463" i="4"/>
  <c r="T2463" i="4" s="1"/>
  <c r="I2463" i="4"/>
  <c r="S2463" i="4" s="1"/>
  <c r="H2463" i="4"/>
  <c r="G2463" i="4"/>
  <c r="F2463" i="4"/>
  <c r="E2463" i="4"/>
  <c r="P2463" i="4" s="1"/>
  <c r="D2463" i="4"/>
  <c r="C2463" i="4"/>
  <c r="B2463" i="4"/>
  <c r="A2463" i="4"/>
  <c r="Q2462" i="4"/>
  <c r="N2462" i="4"/>
  <c r="M2462" i="4"/>
  <c r="L2462" i="4"/>
  <c r="K2462" i="4"/>
  <c r="J2462" i="4"/>
  <c r="T2462" i="4" s="1"/>
  <c r="I2462" i="4"/>
  <c r="S2462" i="4" s="1"/>
  <c r="H2462" i="4"/>
  <c r="G2462" i="4"/>
  <c r="F2462" i="4"/>
  <c r="E2462" i="4"/>
  <c r="P2462" i="4" s="1"/>
  <c r="D2462" i="4"/>
  <c r="C2462" i="4"/>
  <c r="B2462" i="4"/>
  <c r="O2462" i="4" s="1"/>
  <c r="A2462" i="4"/>
  <c r="P2461" i="4"/>
  <c r="N2461" i="4"/>
  <c r="M2461" i="4"/>
  <c r="L2461" i="4"/>
  <c r="K2461" i="4"/>
  <c r="J2461" i="4"/>
  <c r="I2461" i="4"/>
  <c r="S2461" i="4" s="1"/>
  <c r="H2461" i="4"/>
  <c r="G2461" i="4"/>
  <c r="F2461" i="4"/>
  <c r="R2461" i="4" s="1"/>
  <c r="E2461" i="4"/>
  <c r="D2461" i="4"/>
  <c r="C2461" i="4"/>
  <c r="B2461" i="4"/>
  <c r="A2461" i="4"/>
  <c r="Q2460" i="4"/>
  <c r="N2460" i="4"/>
  <c r="M2460" i="4"/>
  <c r="L2460" i="4"/>
  <c r="K2460" i="4"/>
  <c r="J2460" i="4"/>
  <c r="T2460" i="4" s="1"/>
  <c r="I2460" i="4"/>
  <c r="S2460" i="4" s="1"/>
  <c r="H2460" i="4"/>
  <c r="G2460" i="4"/>
  <c r="F2460" i="4"/>
  <c r="E2460" i="4"/>
  <c r="P2460" i="4" s="1"/>
  <c r="D2460" i="4"/>
  <c r="C2460" i="4"/>
  <c r="B2460" i="4"/>
  <c r="O2460" i="4" s="1"/>
  <c r="A2460" i="4"/>
  <c r="S2459" i="4"/>
  <c r="N2459" i="4"/>
  <c r="M2459" i="4"/>
  <c r="L2459" i="4"/>
  <c r="K2459" i="4"/>
  <c r="J2459" i="4"/>
  <c r="I2459" i="4"/>
  <c r="H2459" i="4"/>
  <c r="G2459" i="4"/>
  <c r="F2459" i="4"/>
  <c r="Q2459" i="4" s="1"/>
  <c r="E2459" i="4"/>
  <c r="D2459" i="4"/>
  <c r="C2459" i="4"/>
  <c r="B2459" i="4"/>
  <c r="O2459" i="4" s="1"/>
  <c r="A2459" i="4"/>
  <c r="N2458" i="4"/>
  <c r="M2458" i="4"/>
  <c r="L2458" i="4"/>
  <c r="K2458" i="4"/>
  <c r="J2458" i="4"/>
  <c r="T2458" i="4" s="1"/>
  <c r="I2458" i="4"/>
  <c r="H2458" i="4"/>
  <c r="G2458" i="4"/>
  <c r="F2458" i="4"/>
  <c r="E2458" i="4"/>
  <c r="D2458" i="4"/>
  <c r="C2458" i="4"/>
  <c r="B2458" i="4"/>
  <c r="O2458" i="4" s="1"/>
  <c r="A2458" i="4"/>
  <c r="N2457" i="4"/>
  <c r="M2457" i="4"/>
  <c r="L2457" i="4"/>
  <c r="K2457" i="4"/>
  <c r="J2457" i="4"/>
  <c r="T2457" i="4" s="1"/>
  <c r="I2457" i="4"/>
  <c r="S2457" i="4" s="1"/>
  <c r="H2457" i="4"/>
  <c r="G2457" i="4"/>
  <c r="F2457" i="4"/>
  <c r="Q2457" i="4" s="1"/>
  <c r="E2457" i="4"/>
  <c r="R2457" i="4" s="1"/>
  <c r="D2457" i="4"/>
  <c r="C2457" i="4"/>
  <c r="B2457" i="4"/>
  <c r="A2457" i="4"/>
  <c r="N2456" i="4"/>
  <c r="M2456" i="4"/>
  <c r="L2456" i="4"/>
  <c r="K2456" i="4"/>
  <c r="J2456" i="4"/>
  <c r="I2456" i="4"/>
  <c r="S2456" i="4" s="1"/>
  <c r="H2456" i="4"/>
  <c r="G2456" i="4"/>
  <c r="F2456" i="4"/>
  <c r="Q2456" i="4" s="1"/>
  <c r="E2456" i="4"/>
  <c r="D2456" i="4"/>
  <c r="C2456" i="4"/>
  <c r="B2456" i="4"/>
  <c r="O2456" i="4" s="1"/>
  <c r="A2456" i="4"/>
  <c r="Q2455" i="4"/>
  <c r="N2455" i="4"/>
  <c r="M2455" i="4"/>
  <c r="L2455" i="4"/>
  <c r="K2455" i="4"/>
  <c r="J2455" i="4"/>
  <c r="T2455" i="4" s="1"/>
  <c r="I2455" i="4"/>
  <c r="S2455" i="4" s="1"/>
  <c r="H2455" i="4"/>
  <c r="G2455" i="4"/>
  <c r="F2455" i="4"/>
  <c r="E2455" i="4"/>
  <c r="D2455" i="4"/>
  <c r="C2455" i="4"/>
  <c r="B2455" i="4"/>
  <c r="O2455" i="4" s="1"/>
  <c r="A2455" i="4"/>
  <c r="N2454" i="4"/>
  <c r="M2454" i="4"/>
  <c r="L2454" i="4"/>
  <c r="K2454" i="4"/>
  <c r="J2454" i="4"/>
  <c r="T2454" i="4" s="1"/>
  <c r="I2454" i="4"/>
  <c r="S2454" i="4" s="1"/>
  <c r="H2454" i="4"/>
  <c r="G2454" i="4"/>
  <c r="F2454" i="4"/>
  <c r="Q2454" i="4" s="1"/>
  <c r="E2454" i="4"/>
  <c r="P2454" i="4" s="1"/>
  <c r="D2454" i="4"/>
  <c r="C2454" i="4"/>
  <c r="B2454" i="4"/>
  <c r="O2454" i="4" s="1"/>
  <c r="A2454" i="4"/>
  <c r="P2453" i="4"/>
  <c r="N2453" i="4"/>
  <c r="M2453" i="4"/>
  <c r="L2453" i="4"/>
  <c r="K2453" i="4"/>
  <c r="J2453" i="4"/>
  <c r="I2453" i="4"/>
  <c r="S2453" i="4" s="1"/>
  <c r="H2453" i="4"/>
  <c r="G2453" i="4"/>
  <c r="F2453" i="4"/>
  <c r="E2453" i="4"/>
  <c r="D2453" i="4"/>
  <c r="C2453" i="4"/>
  <c r="B2453" i="4"/>
  <c r="A2453" i="4"/>
  <c r="Q2452" i="4"/>
  <c r="N2452" i="4"/>
  <c r="M2452" i="4"/>
  <c r="L2452" i="4"/>
  <c r="K2452" i="4"/>
  <c r="J2452" i="4"/>
  <c r="T2452" i="4" s="1"/>
  <c r="I2452" i="4"/>
  <c r="S2452" i="4" s="1"/>
  <c r="H2452" i="4"/>
  <c r="G2452" i="4"/>
  <c r="F2452" i="4"/>
  <c r="E2452" i="4"/>
  <c r="P2452" i="4" s="1"/>
  <c r="D2452" i="4"/>
  <c r="C2452" i="4"/>
  <c r="B2452" i="4"/>
  <c r="O2452" i="4" s="1"/>
  <c r="A2452" i="4"/>
  <c r="S2451" i="4"/>
  <c r="N2451" i="4"/>
  <c r="M2451" i="4"/>
  <c r="L2451" i="4"/>
  <c r="K2451" i="4"/>
  <c r="J2451" i="4"/>
  <c r="W2451" i="4" s="1"/>
  <c r="I2451" i="4"/>
  <c r="H2451" i="4"/>
  <c r="G2451" i="4"/>
  <c r="F2451" i="4"/>
  <c r="Q2451" i="4" s="1"/>
  <c r="E2451" i="4"/>
  <c r="D2451" i="4"/>
  <c r="C2451" i="4"/>
  <c r="B2451" i="4"/>
  <c r="O2451" i="4" s="1"/>
  <c r="A2451" i="4"/>
  <c r="Q2450" i="4"/>
  <c r="N2450" i="4"/>
  <c r="M2450" i="4"/>
  <c r="L2450" i="4"/>
  <c r="K2450" i="4"/>
  <c r="J2450" i="4"/>
  <c r="T2450" i="4" s="1"/>
  <c r="I2450" i="4"/>
  <c r="S2450" i="4" s="1"/>
  <c r="H2450" i="4"/>
  <c r="G2450" i="4"/>
  <c r="F2450" i="4"/>
  <c r="E2450" i="4"/>
  <c r="D2450" i="4"/>
  <c r="C2450" i="4"/>
  <c r="B2450" i="4"/>
  <c r="O2450" i="4" s="1"/>
  <c r="A2450" i="4"/>
  <c r="S2449" i="4"/>
  <c r="R2449" i="4"/>
  <c r="N2449" i="4"/>
  <c r="M2449" i="4"/>
  <c r="L2449" i="4"/>
  <c r="K2449" i="4"/>
  <c r="J2449" i="4"/>
  <c r="W2449" i="4" s="1"/>
  <c r="I2449" i="4"/>
  <c r="H2449" i="4"/>
  <c r="G2449" i="4"/>
  <c r="F2449" i="4"/>
  <c r="Q2449" i="4" s="1"/>
  <c r="E2449" i="4"/>
  <c r="P2449" i="4" s="1"/>
  <c r="D2449" i="4"/>
  <c r="C2449" i="4"/>
  <c r="B2449" i="4"/>
  <c r="O2449" i="4" s="1"/>
  <c r="A2449" i="4"/>
  <c r="Q2448" i="4"/>
  <c r="N2448" i="4"/>
  <c r="M2448" i="4"/>
  <c r="L2448" i="4"/>
  <c r="K2448" i="4"/>
  <c r="J2448" i="4"/>
  <c r="T2448" i="4" s="1"/>
  <c r="I2448" i="4"/>
  <c r="H2448" i="4"/>
  <c r="G2448" i="4"/>
  <c r="F2448" i="4"/>
  <c r="E2448" i="4"/>
  <c r="D2448" i="4"/>
  <c r="C2448" i="4"/>
  <c r="B2448" i="4"/>
  <c r="O2448" i="4" s="1"/>
  <c r="A2448" i="4"/>
  <c r="N2447" i="4"/>
  <c r="M2447" i="4"/>
  <c r="L2447" i="4"/>
  <c r="K2447" i="4"/>
  <c r="J2447" i="4"/>
  <c r="T2447" i="4" s="1"/>
  <c r="I2447" i="4"/>
  <c r="S2447" i="4" s="1"/>
  <c r="H2447" i="4"/>
  <c r="G2447" i="4"/>
  <c r="F2447" i="4"/>
  <c r="E2447" i="4"/>
  <c r="P2447" i="4" s="1"/>
  <c r="D2447" i="4"/>
  <c r="C2447" i="4"/>
  <c r="B2447" i="4"/>
  <c r="A2447" i="4"/>
  <c r="Q2446" i="4"/>
  <c r="P2446" i="4"/>
  <c r="O2446" i="4"/>
  <c r="N2446" i="4"/>
  <c r="M2446" i="4"/>
  <c r="L2446" i="4"/>
  <c r="K2446" i="4"/>
  <c r="J2446" i="4"/>
  <c r="T2446" i="4" s="1"/>
  <c r="I2446" i="4"/>
  <c r="H2446" i="4"/>
  <c r="G2446" i="4"/>
  <c r="F2446" i="4"/>
  <c r="E2446" i="4"/>
  <c r="D2446" i="4"/>
  <c r="C2446" i="4"/>
  <c r="B2446" i="4"/>
  <c r="A2446" i="4"/>
  <c r="S2445" i="4"/>
  <c r="N2445" i="4"/>
  <c r="M2445" i="4"/>
  <c r="L2445" i="4"/>
  <c r="K2445" i="4"/>
  <c r="J2445" i="4"/>
  <c r="T2445" i="4" s="1"/>
  <c r="I2445" i="4"/>
  <c r="H2445" i="4"/>
  <c r="G2445" i="4"/>
  <c r="F2445" i="4"/>
  <c r="E2445" i="4"/>
  <c r="P2445" i="4" s="1"/>
  <c r="D2445" i="4"/>
  <c r="C2445" i="4"/>
  <c r="B2445" i="4"/>
  <c r="A2445" i="4"/>
  <c r="O2444" i="4"/>
  <c r="N2444" i="4"/>
  <c r="M2444" i="4"/>
  <c r="L2444" i="4"/>
  <c r="K2444" i="4"/>
  <c r="J2444" i="4"/>
  <c r="T2444" i="4" s="1"/>
  <c r="I2444" i="4"/>
  <c r="S2444" i="4" s="1"/>
  <c r="H2444" i="4"/>
  <c r="G2444" i="4"/>
  <c r="F2444" i="4"/>
  <c r="Q2444" i="4" s="1"/>
  <c r="E2444" i="4"/>
  <c r="P2444" i="4" s="1"/>
  <c r="D2444" i="4"/>
  <c r="C2444" i="4"/>
  <c r="B2444" i="4"/>
  <c r="A2444" i="4"/>
  <c r="N2443" i="4"/>
  <c r="M2443" i="4"/>
  <c r="L2443" i="4"/>
  <c r="K2443" i="4"/>
  <c r="J2443" i="4"/>
  <c r="I2443" i="4"/>
  <c r="S2443" i="4" s="1"/>
  <c r="H2443" i="4"/>
  <c r="G2443" i="4"/>
  <c r="F2443" i="4"/>
  <c r="Q2443" i="4" s="1"/>
  <c r="E2443" i="4"/>
  <c r="D2443" i="4"/>
  <c r="C2443" i="4"/>
  <c r="B2443" i="4"/>
  <c r="O2443" i="4" s="1"/>
  <c r="A2443" i="4"/>
  <c r="N2442" i="4"/>
  <c r="M2442" i="4"/>
  <c r="L2442" i="4"/>
  <c r="K2442" i="4"/>
  <c r="J2442" i="4"/>
  <c r="T2442" i="4" s="1"/>
  <c r="I2442" i="4"/>
  <c r="S2442" i="4" s="1"/>
  <c r="H2442" i="4"/>
  <c r="G2442" i="4"/>
  <c r="F2442" i="4"/>
  <c r="E2442" i="4"/>
  <c r="D2442" i="4"/>
  <c r="C2442" i="4"/>
  <c r="B2442" i="4"/>
  <c r="O2442" i="4" s="1"/>
  <c r="A2442" i="4"/>
  <c r="N2441" i="4"/>
  <c r="M2441" i="4"/>
  <c r="L2441" i="4"/>
  <c r="K2441" i="4"/>
  <c r="J2441" i="4"/>
  <c r="T2441" i="4" s="1"/>
  <c r="I2441" i="4"/>
  <c r="S2441" i="4" s="1"/>
  <c r="H2441" i="4"/>
  <c r="G2441" i="4"/>
  <c r="F2441" i="4"/>
  <c r="Q2441" i="4" s="1"/>
  <c r="E2441" i="4"/>
  <c r="D2441" i="4"/>
  <c r="C2441" i="4"/>
  <c r="B2441" i="4"/>
  <c r="A2441" i="4"/>
  <c r="N2440" i="4"/>
  <c r="M2440" i="4"/>
  <c r="L2440" i="4"/>
  <c r="K2440" i="4"/>
  <c r="J2440" i="4"/>
  <c r="T2440" i="4" s="1"/>
  <c r="I2440" i="4"/>
  <c r="S2440" i="4" s="1"/>
  <c r="H2440" i="4"/>
  <c r="G2440" i="4"/>
  <c r="F2440" i="4"/>
  <c r="Q2440" i="4" s="1"/>
  <c r="E2440" i="4"/>
  <c r="D2440" i="4"/>
  <c r="C2440" i="4"/>
  <c r="B2440" i="4"/>
  <c r="O2440" i="4" s="1"/>
  <c r="A2440" i="4"/>
  <c r="R2439" i="4"/>
  <c r="Q2439" i="4"/>
  <c r="N2439" i="4"/>
  <c r="M2439" i="4"/>
  <c r="L2439" i="4"/>
  <c r="K2439" i="4"/>
  <c r="J2439" i="4"/>
  <c r="T2439" i="4" s="1"/>
  <c r="I2439" i="4"/>
  <c r="S2439" i="4" s="1"/>
  <c r="H2439" i="4"/>
  <c r="G2439" i="4"/>
  <c r="F2439" i="4"/>
  <c r="E2439" i="4"/>
  <c r="P2439" i="4" s="1"/>
  <c r="D2439" i="4"/>
  <c r="C2439" i="4"/>
  <c r="B2439" i="4"/>
  <c r="O2439" i="4" s="1"/>
  <c r="A2439" i="4"/>
  <c r="S2438" i="4"/>
  <c r="N2438" i="4"/>
  <c r="M2438" i="4"/>
  <c r="L2438" i="4"/>
  <c r="K2438" i="4"/>
  <c r="J2438" i="4"/>
  <c r="T2438" i="4" s="1"/>
  <c r="I2438" i="4"/>
  <c r="H2438" i="4"/>
  <c r="G2438" i="4"/>
  <c r="F2438" i="4"/>
  <c r="Q2438" i="4" s="1"/>
  <c r="E2438" i="4"/>
  <c r="D2438" i="4"/>
  <c r="C2438" i="4"/>
  <c r="B2438" i="4"/>
  <c r="O2438" i="4" s="1"/>
  <c r="A2438" i="4"/>
  <c r="N2437" i="4"/>
  <c r="M2437" i="4"/>
  <c r="L2437" i="4"/>
  <c r="K2437" i="4"/>
  <c r="J2437" i="4"/>
  <c r="I2437" i="4"/>
  <c r="S2437" i="4" s="1"/>
  <c r="H2437" i="4"/>
  <c r="G2437" i="4"/>
  <c r="F2437" i="4"/>
  <c r="Q2437" i="4" s="1"/>
  <c r="E2437" i="4"/>
  <c r="D2437" i="4"/>
  <c r="C2437" i="4"/>
  <c r="B2437" i="4"/>
  <c r="A2437" i="4"/>
  <c r="O2436" i="4"/>
  <c r="N2436" i="4"/>
  <c r="M2436" i="4"/>
  <c r="L2436" i="4"/>
  <c r="K2436" i="4"/>
  <c r="J2436" i="4"/>
  <c r="I2436" i="4"/>
  <c r="S2436" i="4" s="1"/>
  <c r="H2436" i="4"/>
  <c r="G2436" i="4"/>
  <c r="F2436" i="4"/>
  <c r="Q2436" i="4" s="1"/>
  <c r="E2436" i="4"/>
  <c r="P2436" i="4" s="1"/>
  <c r="D2436" i="4"/>
  <c r="C2436" i="4"/>
  <c r="B2436" i="4"/>
  <c r="A2436" i="4"/>
  <c r="S2435" i="4"/>
  <c r="N2435" i="4"/>
  <c r="M2435" i="4"/>
  <c r="L2435" i="4"/>
  <c r="K2435" i="4"/>
  <c r="J2435" i="4"/>
  <c r="I2435" i="4"/>
  <c r="H2435" i="4"/>
  <c r="G2435" i="4"/>
  <c r="F2435" i="4"/>
  <c r="Q2435" i="4" s="1"/>
  <c r="E2435" i="4"/>
  <c r="R2435" i="4" s="1"/>
  <c r="D2435" i="4"/>
  <c r="C2435" i="4"/>
  <c r="B2435" i="4"/>
  <c r="O2435" i="4" s="1"/>
  <c r="A2435" i="4"/>
  <c r="O2434" i="4"/>
  <c r="N2434" i="4"/>
  <c r="M2434" i="4"/>
  <c r="L2434" i="4"/>
  <c r="K2434" i="4"/>
  <c r="J2434" i="4"/>
  <c r="T2434" i="4" s="1"/>
  <c r="I2434" i="4"/>
  <c r="S2434" i="4" s="1"/>
  <c r="H2434" i="4"/>
  <c r="G2434" i="4"/>
  <c r="F2434" i="4"/>
  <c r="Q2434" i="4" s="1"/>
  <c r="E2434" i="4"/>
  <c r="D2434" i="4"/>
  <c r="C2434" i="4"/>
  <c r="B2434" i="4"/>
  <c r="A2434" i="4"/>
  <c r="S2433" i="4"/>
  <c r="R2433" i="4"/>
  <c r="N2433" i="4"/>
  <c r="M2433" i="4"/>
  <c r="L2433" i="4"/>
  <c r="K2433" i="4"/>
  <c r="J2433" i="4"/>
  <c r="I2433" i="4"/>
  <c r="H2433" i="4"/>
  <c r="G2433" i="4"/>
  <c r="F2433" i="4"/>
  <c r="Q2433" i="4" s="1"/>
  <c r="E2433" i="4"/>
  <c r="P2433" i="4" s="1"/>
  <c r="D2433" i="4"/>
  <c r="C2433" i="4"/>
  <c r="B2433" i="4"/>
  <c r="O2433" i="4" s="1"/>
  <c r="A2433" i="4"/>
  <c r="T2432" i="4"/>
  <c r="Q2432" i="4"/>
  <c r="O2432" i="4"/>
  <c r="N2432" i="4"/>
  <c r="M2432" i="4"/>
  <c r="L2432" i="4"/>
  <c r="K2432" i="4"/>
  <c r="J2432" i="4"/>
  <c r="I2432" i="4"/>
  <c r="W2432" i="4" s="1"/>
  <c r="H2432" i="4"/>
  <c r="G2432" i="4"/>
  <c r="F2432" i="4"/>
  <c r="E2432" i="4"/>
  <c r="D2432" i="4"/>
  <c r="C2432" i="4"/>
  <c r="B2432" i="4"/>
  <c r="A2432" i="4"/>
  <c r="Q2431" i="4"/>
  <c r="N2431" i="4"/>
  <c r="M2431" i="4"/>
  <c r="L2431" i="4"/>
  <c r="K2431" i="4"/>
  <c r="J2431" i="4"/>
  <c r="T2431" i="4" s="1"/>
  <c r="I2431" i="4"/>
  <c r="S2431" i="4" s="1"/>
  <c r="H2431" i="4"/>
  <c r="G2431" i="4"/>
  <c r="F2431" i="4"/>
  <c r="E2431" i="4"/>
  <c r="P2431" i="4" s="1"/>
  <c r="D2431" i="4"/>
  <c r="C2431" i="4"/>
  <c r="B2431" i="4"/>
  <c r="A2431" i="4"/>
  <c r="S2430" i="4"/>
  <c r="Q2430" i="4"/>
  <c r="N2430" i="4"/>
  <c r="M2430" i="4"/>
  <c r="L2430" i="4"/>
  <c r="K2430" i="4"/>
  <c r="J2430" i="4"/>
  <c r="T2430" i="4" s="1"/>
  <c r="I2430" i="4"/>
  <c r="H2430" i="4"/>
  <c r="G2430" i="4"/>
  <c r="F2430" i="4"/>
  <c r="E2430" i="4"/>
  <c r="P2430" i="4" s="1"/>
  <c r="D2430" i="4"/>
  <c r="C2430" i="4"/>
  <c r="B2430" i="4"/>
  <c r="O2430" i="4" s="1"/>
  <c r="A2430" i="4"/>
  <c r="N2429" i="4"/>
  <c r="M2429" i="4"/>
  <c r="L2429" i="4"/>
  <c r="K2429" i="4"/>
  <c r="J2429" i="4"/>
  <c r="I2429" i="4"/>
  <c r="S2429" i="4" s="1"/>
  <c r="H2429" i="4"/>
  <c r="G2429" i="4"/>
  <c r="F2429" i="4"/>
  <c r="R2429" i="4" s="1"/>
  <c r="E2429" i="4"/>
  <c r="P2429" i="4" s="1"/>
  <c r="D2429" i="4"/>
  <c r="C2429" i="4"/>
  <c r="B2429" i="4"/>
  <c r="A2429" i="4"/>
  <c r="N2428" i="4"/>
  <c r="M2428" i="4"/>
  <c r="L2428" i="4"/>
  <c r="K2428" i="4"/>
  <c r="J2428" i="4"/>
  <c r="T2428" i="4" s="1"/>
  <c r="I2428" i="4"/>
  <c r="S2428" i="4" s="1"/>
  <c r="H2428" i="4"/>
  <c r="G2428" i="4"/>
  <c r="F2428" i="4"/>
  <c r="Q2428" i="4" s="1"/>
  <c r="E2428" i="4"/>
  <c r="D2428" i="4"/>
  <c r="C2428" i="4"/>
  <c r="B2428" i="4"/>
  <c r="O2428" i="4" s="1"/>
  <c r="A2428" i="4"/>
  <c r="N2427" i="4"/>
  <c r="M2427" i="4"/>
  <c r="L2427" i="4"/>
  <c r="K2427" i="4"/>
  <c r="J2427" i="4"/>
  <c r="W2427" i="4" s="1"/>
  <c r="I2427" i="4"/>
  <c r="S2427" i="4" s="1"/>
  <c r="H2427" i="4"/>
  <c r="G2427" i="4"/>
  <c r="F2427" i="4"/>
  <c r="Q2427" i="4" s="1"/>
  <c r="E2427" i="4"/>
  <c r="P2427" i="4" s="1"/>
  <c r="D2427" i="4"/>
  <c r="C2427" i="4"/>
  <c r="B2427" i="4"/>
  <c r="O2427" i="4" s="1"/>
  <c r="A2427" i="4"/>
  <c r="N2426" i="4"/>
  <c r="M2426" i="4"/>
  <c r="L2426" i="4"/>
  <c r="K2426" i="4"/>
  <c r="J2426" i="4"/>
  <c r="T2426" i="4" s="1"/>
  <c r="I2426" i="4"/>
  <c r="S2426" i="4" s="1"/>
  <c r="H2426" i="4"/>
  <c r="G2426" i="4"/>
  <c r="F2426" i="4"/>
  <c r="E2426" i="4"/>
  <c r="D2426" i="4"/>
  <c r="C2426" i="4"/>
  <c r="B2426" i="4"/>
  <c r="O2426" i="4" s="1"/>
  <c r="A2426" i="4"/>
  <c r="S2425" i="4"/>
  <c r="N2425" i="4"/>
  <c r="M2425" i="4"/>
  <c r="L2425" i="4"/>
  <c r="K2425" i="4"/>
  <c r="J2425" i="4"/>
  <c r="T2425" i="4" s="1"/>
  <c r="I2425" i="4"/>
  <c r="H2425" i="4"/>
  <c r="G2425" i="4"/>
  <c r="F2425" i="4"/>
  <c r="Q2425" i="4" s="1"/>
  <c r="E2425" i="4"/>
  <c r="D2425" i="4"/>
  <c r="C2425" i="4"/>
  <c r="B2425" i="4"/>
  <c r="A2425" i="4"/>
  <c r="T2424" i="4"/>
  <c r="S2424" i="4"/>
  <c r="O2424" i="4"/>
  <c r="N2424" i="4"/>
  <c r="M2424" i="4"/>
  <c r="L2424" i="4"/>
  <c r="K2424" i="4"/>
  <c r="J2424" i="4"/>
  <c r="I2424" i="4"/>
  <c r="H2424" i="4"/>
  <c r="G2424" i="4"/>
  <c r="F2424" i="4"/>
  <c r="Q2424" i="4" s="1"/>
  <c r="E2424" i="4"/>
  <c r="D2424" i="4"/>
  <c r="C2424" i="4"/>
  <c r="B2424" i="4"/>
  <c r="A2424" i="4"/>
  <c r="R2423" i="4"/>
  <c r="N2423" i="4"/>
  <c r="M2423" i="4"/>
  <c r="L2423" i="4"/>
  <c r="K2423" i="4"/>
  <c r="J2423" i="4"/>
  <c r="T2423" i="4" s="1"/>
  <c r="I2423" i="4"/>
  <c r="S2423" i="4" s="1"/>
  <c r="H2423" i="4"/>
  <c r="G2423" i="4"/>
  <c r="F2423" i="4"/>
  <c r="Q2423" i="4" s="1"/>
  <c r="E2423" i="4"/>
  <c r="P2423" i="4" s="1"/>
  <c r="D2423" i="4"/>
  <c r="C2423" i="4"/>
  <c r="B2423" i="4"/>
  <c r="O2423" i="4" s="1"/>
  <c r="A2423" i="4"/>
  <c r="P2422" i="4"/>
  <c r="O2422" i="4"/>
  <c r="N2422" i="4"/>
  <c r="M2422" i="4"/>
  <c r="L2422" i="4"/>
  <c r="K2422" i="4"/>
  <c r="J2422" i="4"/>
  <c r="T2422" i="4" s="1"/>
  <c r="I2422" i="4"/>
  <c r="S2422" i="4" s="1"/>
  <c r="H2422" i="4"/>
  <c r="G2422" i="4"/>
  <c r="F2422" i="4"/>
  <c r="Q2422" i="4" s="1"/>
  <c r="E2422" i="4"/>
  <c r="D2422" i="4"/>
  <c r="C2422" i="4"/>
  <c r="B2422" i="4"/>
  <c r="A2422" i="4"/>
  <c r="R2421" i="4"/>
  <c r="P2421" i="4"/>
  <c r="N2421" i="4"/>
  <c r="M2421" i="4"/>
  <c r="L2421" i="4"/>
  <c r="K2421" i="4"/>
  <c r="J2421" i="4"/>
  <c r="I2421" i="4"/>
  <c r="S2421" i="4" s="1"/>
  <c r="H2421" i="4"/>
  <c r="G2421" i="4"/>
  <c r="F2421" i="4"/>
  <c r="Q2421" i="4" s="1"/>
  <c r="E2421" i="4"/>
  <c r="D2421" i="4"/>
  <c r="C2421" i="4"/>
  <c r="B2421" i="4"/>
  <c r="A2421" i="4"/>
  <c r="T2420" i="4"/>
  <c r="Q2420" i="4"/>
  <c r="N2420" i="4"/>
  <c r="M2420" i="4"/>
  <c r="L2420" i="4"/>
  <c r="K2420" i="4"/>
  <c r="J2420" i="4"/>
  <c r="I2420" i="4"/>
  <c r="S2420" i="4" s="1"/>
  <c r="H2420" i="4"/>
  <c r="G2420" i="4"/>
  <c r="F2420" i="4"/>
  <c r="E2420" i="4"/>
  <c r="P2420" i="4" s="1"/>
  <c r="D2420" i="4"/>
  <c r="C2420" i="4"/>
  <c r="B2420" i="4"/>
  <c r="O2420" i="4" s="1"/>
  <c r="A2420" i="4"/>
  <c r="S2419" i="4"/>
  <c r="N2419" i="4"/>
  <c r="M2419" i="4"/>
  <c r="L2419" i="4"/>
  <c r="K2419" i="4"/>
  <c r="J2419" i="4"/>
  <c r="I2419" i="4"/>
  <c r="H2419" i="4"/>
  <c r="G2419" i="4"/>
  <c r="F2419" i="4"/>
  <c r="Q2419" i="4" s="1"/>
  <c r="E2419" i="4"/>
  <c r="D2419" i="4"/>
  <c r="C2419" i="4"/>
  <c r="B2419" i="4"/>
  <c r="O2419" i="4" s="1"/>
  <c r="A2419" i="4"/>
  <c r="T2418" i="4"/>
  <c r="Q2418" i="4"/>
  <c r="N2418" i="4"/>
  <c r="M2418" i="4"/>
  <c r="L2418" i="4"/>
  <c r="K2418" i="4"/>
  <c r="J2418" i="4"/>
  <c r="I2418" i="4"/>
  <c r="S2418" i="4" s="1"/>
  <c r="H2418" i="4"/>
  <c r="G2418" i="4"/>
  <c r="F2418" i="4"/>
  <c r="E2418" i="4"/>
  <c r="D2418" i="4"/>
  <c r="C2418" i="4"/>
  <c r="B2418" i="4"/>
  <c r="O2418" i="4" s="1"/>
  <c r="A2418" i="4"/>
  <c r="R2417" i="4"/>
  <c r="N2417" i="4"/>
  <c r="M2417" i="4"/>
  <c r="L2417" i="4"/>
  <c r="K2417" i="4"/>
  <c r="J2417" i="4"/>
  <c r="I2417" i="4"/>
  <c r="S2417" i="4" s="1"/>
  <c r="H2417" i="4"/>
  <c r="G2417" i="4"/>
  <c r="F2417" i="4"/>
  <c r="Q2417" i="4" s="1"/>
  <c r="E2417" i="4"/>
  <c r="P2417" i="4" s="1"/>
  <c r="D2417" i="4"/>
  <c r="C2417" i="4"/>
  <c r="B2417" i="4"/>
  <c r="O2417" i="4" s="1"/>
  <c r="A2417" i="4"/>
  <c r="Q2416" i="4"/>
  <c r="N2416" i="4"/>
  <c r="M2416" i="4"/>
  <c r="L2416" i="4"/>
  <c r="K2416" i="4"/>
  <c r="J2416" i="4"/>
  <c r="T2416" i="4" s="1"/>
  <c r="I2416" i="4"/>
  <c r="H2416" i="4"/>
  <c r="G2416" i="4"/>
  <c r="F2416" i="4"/>
  <c r="E2416" i="4"/>
  <c r="D2416" i="4"/>
  <c r="C2416" i="4"/>
  <c r="B2416" i="4"/>
  <c r="O2416" i="4" s="1"/>
  <c r="A2416" i="4"/>
  <c r="N2415" i="4"/>
  <c r="M2415" i="4"/>
  <c r="L2415" i="4"/>
  <c r="K2415" i="4"/>
  <c r="J2415" i="4"/>
  <c r="T2415" i="4" s="1"/>
  <c r="I2415" i="4"/>
  <c r="S2415" i="4" s="1"/>
  <c r="H2415" i="4"/>
  <c r="G2415" i="4"/>
  <c r="F2415" i="4"/>
  <c r="E2415" i="4"/>
  <c r="P2415" i="4" s="1"/>
  <c r="D2415" i="4"/>
  <c r="C2415" i="4"/>
  <c r="B2415" i="4"/>
  <c r="A2415" i="4"/>
  <c r="Q2414" i="4"/>
  <c r="P2414" i="4"/>
  <c r="N2414" i="4"/>
  <c r="M2414" i="4"/>
  <c r="L2414" i="4"/>
  <c r="K2414" i="4"/>
  <c r="J2414" i="4"/>
  <c r="T2414" i="4" s="1"/>
  <c r="I2414" i="4"/>
  <c r="S2414" i="4" s="1"/>
  <c r="H2414" i="4"/>
  <c r="G2414" i="4"/>
  <c r="F2414" i="4"/>
  <c r="E2414" i="4"/>
  <c r="D2414" i="4"/>
  <c r="C2414" i="4"/>
  <c r="B2414" i="4"/>
  <c r="O2414" i="4" s="1"/>
  <c r="A2414" i="4"/>
  <c r="N2413" i="4"/>
  <c r="M2413" i="4"/>
  <c r="L2413" i="4"/>
  <c r="K2413" i="4"/>
  <c r="J2413" i="4"/>
  <c r="I2413" i="4"/>
  <c r="S2413" i="4" s="1"/>
  <c r="H2413" i="4"/>
  <c r="G2413" i="4"/>
  <c r="F2413" i="4"/>
  <c r="E2413" i="4"/>
  <c r="P2413" i="4" s="1"/>
  <c r="D2413" i="4"/>
  <c r="C2413" i="4"/>
  <c r="B2413" i="4"/>
  <c r="A2413" i="4"/>
  <c r="R2412" i="4"/>
  <c r="N2412" i="4"/>
  <c r="M2412" i="4"/>
  <c r="L2412" i="4"/>
  <c r="K2412" i="4"/>
  <c r="J2412" i="4"/>
  <c r="T2412" i="4" s="1"/>
  <c r="I2412" i="4"/>
  <c r="S2412" i="4" s="1"/>
  <c r="H2412" i="4"/>
  <c r="G2412" i="4"/>
  <c r="F2412" i="4"/>
  <c r="Q2412" i="4" s="1"/>
  <c r="E2412" i="4"/>
  <c r="P2412" i="4" s="1"/>
  <c r="D2412" i="4"/>
  <c r="C2412" i="4"/>
  <c r="B2412" i="4"/>
  <c r="O2412" i="4" s="1"/>
  <c r="A2412" i="4"/>
  <c r="N2411" i="4"/>
  <c r="M2411" i="4"/>
  <c r="L2411" i="4"/>
  <c r="K2411" i="4"/>
  <c r="J2411" i="4"/>
  <c r="I2411" i="4"/>
  <c r="S2411" i="4" s="1"/>
  <c r="H2411" i="4"/>
  <c r="G2411" i="4"/>
  <c r="F2411" i="4"/>
  <c r="Q2411" i="4" s="1"/>
  <c r="E2411" i="4"/>
  <c r="P2411" i="4" s="1"/>
  <c r="D2411" i="4"/>
  <c r="C2411" i="4"/>
  <c r="B2411" i="4"/>
  <c r="O2411" i="4" s="1"/>
  <c r="A2411" i="4"/>
  <c r="N2410" i="4"/>
  <c r="M2410" i="4"/>
  <c r="L2410" i="4"/>
  <c r="K2410" i="4"/>
  <c r="J2410" i="4"/>
  <c r="T2410" i="4" s="1"/>
  <c r="I2410" i="4"/>
  <c r="S2410" i="4" s="1"/>
  <c r="H2410" i="4"/>
  <c r="G2410" i="4"/>
  <c r="F2410" i="4"/>
  <c r="E2410" i="4"/>
  <c r="D2410" i="4"/>
  <c r="C2410" i="4"/>
  <c r="B2410" i="4"/>
  <c r="O2410" i="4" s="1"/>
  <c r="A2410" i="4"/>
  <c r="T2409" i="4"/>
  <c r="N2409" i="4"/>
  <c r="M2409" i="4"/>
  <c r="L2409" i="4"/>
  <c r="K2409" i="4"/>
  <c r="J2409" i="4"/>
  <c r="I2409" i="4"/>
  <c r="S2409" i="4" s="1"/>
  <c r="H2409" i="4"/>
  <c r="G2409" i="4"/>
  <c r="F2409" i="4"/>
  <c r="Q2409" i="4" s="1"/>
  <c r="E2409" i="4"/>
  <c r="R2409" i="4" s="1"/>
  <c r="D2409" i="4"/>
  <c r="C2409" i="4"/>
  <c r="B2409" i="4"/>
  <c r="A2409" i="4"/>
  <c r="N2408" i="4"/>
  <c r="M2408" i="4"/>
  <c r="L2408" i="4"/>
  <c r="K2408" i="4"/>
  <c r="J2408" i="4"/>
  <c r="I2408" i="4"/>
  <c r="S2408" i="4" s="1"/>
  <c r="H2408" i="4"/>
  <c r="G2408" i="4"/>
  <c r="F2408" i="4"/>
  <c r="Q2408" i="4" s="1"/>
  <c r="E2408" i="4"/>
  <c r="D2408" i="4"/>
  <c r="C2408" i="4"/>
  <c r="B2408" i="4"/>
  <c r="O2408" i="4" s="1"/>
  <c r="A2408" i="4"/>
  <c r="N2407" i="4"/>
  <c r="M2407" i="4"/>
  <c r="L2407" i="4"/>
  <c r="K2407" i="4"/>
  <c r="J2407" i="4"/>
  <c r="T2407" i="4" s="1"/>
  <c r="I2407" i="4"/>
  <c r="S2407" i="4" s="1"/>
  <c r="H2407" i="4"/>
  <c r="G2407" i="4"/>
  <c r="F2407" i="4"/>
  <c r="Q2407" i="4" s="1"/>
  <c r="E2407" i="4"/>
  <c r="D2407" i="4"/>
  <c r="C2407" i="4"/>
  <c r="B2407" i="4"/>
  <c r="O2407" i="4" s="1"/>
  <c r="A2407" i="4"/>
  <c r="O2406" i="4"/>
  <c r="N2406" i="4"/>
  <c r="M2406" i="4"/>
  <c r="L2406" i="4"/>
  <c r="K2406" i="4"/>
  <c r="J2406" i="4"/>
  <c r="T2406" i="4" s="1"/>
  <c r="I2406" i="4"/>
  <c r="H2406" i="4"/>
  <c r="G2406" i="4"/>
  <c r="F2406" i="4"/>
  <c r="Q2406" i="4" s="1"/>
  <c r="E2406" i="4"/>
  <c r="D2406" i="4"/>
  <c r="C2406" i="4"/>
  <c r="B2406" i="4"/>
  <c r="A2406" i="4"/>
  <c r="P2405" i="4"/>
  <c r="N2405" i="4"/>
  <c r="M2405" i="4"/>
  <c r="L2405" i="4"/>
  <c r="K2405" i="4"/>
  <c r="J2405" i="4"/>
  <c r="I2405" i="4"/>
  <c r="S2405" i="4" s="1"/>
  <c r="H2405" i="4"/>
  <c r="G2405" i="4"/>
  <c r="F2405" i="4"/>
  <c r="Q2405" i="4" s="1"/>
  <c r="E2405" i="4"/>
  <c r="D2405" i="4"/>
  <c r="C2405" i="4"/>
  <c r="B2405" i="4"/>
  <c r="A2405" i="4"/>
  <c r="N2404" i="4"/>
  <c r="M2404" i="4"/>
  <c r="L2404" i="4"/>
  <c r="K2404" i="4"/>
  <c r="J2404" i="4"/>
  <c r="T2404" i="4" s="1"/>
  <c r="I2404" i="4"/>
  <c r="S2404" i="4" s="1"/>
  <c r="H2404" i="4"/>
  <c r="G2404" i="4"/>
  <c r="F2404" i="4"/>
  <c r="Q2404" i="4" s="1"/>
  <c r="E2404" i="4"/>
  <c r="P2404" i="4" s="1"/>
  <c r="D2404" i="4"/>
  <c r="C2404" i="4"/>
  <c r="B2404" i="4"/>
  <c r="O2404" i="4" s="1"/>
  <c r="A2404" i="4"/>
  <c r="N2403" i="4"/>
  <c r="M2403" i="4"/>
  <c r="L2403" i="4"/>
  <c r="K2403" i="4"/>
  <c r="J2403" i="4"/>
  <c r="I2403" i="4"/>
  <c r="S2403" i="4" s="1"/>
  <c r="H2403" i="4"/>
  <c r="G2403" i="4"/>
  <c r="F2403" i="4"/>
  <c r="Q2403" i="4" s="1"/>
  <c r="E2403" i="4"/>
  <c r="D2403" i="4"/>
  <c r="C2403" i="4"/>
  <c r="B2403" i="4"/>
  <c r="O2403" i="4" s="1"/>
  <c r="A2403" i="4"/>
  <c r="N2402" i="4"/>
  <c r="M2402" i="4"/>
  <c r="L2402" i="4"/>
  <c r="K2402" i="4"/>
  <c r="J2402" i="4"/>
  <c r="T2402" i="4" s="1"/>
  <c r="I2402" i="4"/>
  <c r="S2402" i="4" s="1"/>
  <c r="H2402" i="4"/>
  <c r="G2402" i="4"/>
  <c r="F2402" i="4"/>
  <c r="Q2402" i="4" s="1"/>
  <c r="E2402" i="4"/>
  <c r="D2402" i="4"/>
  <c r="C2402" i="4"/>
  <c r="B2402" i="4"/>
  <c r="O2402" i="4" s="1"/>
  <c r="A2402" i="4"/>
  <c r="N2401" i="4"/>
  <c r="M2401" i="4"/>
  <c r="L2401" i="4"/>
  <c r="K2401" i="4"/>
  <c r="J2401" i="4"/>
  <c r="I2401" i="4"/>
  <c r="S2401" i="4" s="1"/>
  <c r="H2401" i="4"/>
  <c r="G2401" i="4"/>
  <c r="F2401" i="4"/>
  <c r="E2401" i="4"/>
  <c r="P2401" i="4" s="1"/>
  <c r="D2401" i="4"/>
  <c r="C2401" i="4"/>
  <c r="B2401" i="4"/>
  <c r="O2401" i="4" s="1"/>
  <c r="A2401" i="4"/>
  <c r="O2400" i="4"/>
  <c r="N2400" i="4"/>
  <c r="M2400" i="4"/>
  <c r="L2400" i="4"/>
  <c r="K2400" i="4"/>
  <c r="J2400" i="4"/>
  <c r="T2400" i="4" s="1"/>
  <c r="I2400" i="4"/>
  <c r="H2400" i="4"/>
  <c r="G2400" i="4"/>
  <c r="F2400" i="4"/>
  <c r="Q2400" i="4" s="1"/>
  <c r="E2400" i="4"/>
  <c r="D2400" i="4"/>
  <c r="C2400" i="4"/>
  <c r="B2400" i="4"/>
  <c r="A2400" i="4"/>
  <c r="N2399" i="4"/>
  <c r="M2399" i="4"/>
  <c r="L2399" i="4"/>
  <c r="K2399" i="4"/>
  <c r="J2399" i="4"/>
  <c r="T2399" i="4" s="1"/>
  <c r="I2399" i="4"/>
  <c r="S2399" i="4" s="1"/>
  <c r="H2399" i="4"/>
  <c r="G2399" i="4"/>
  <c r="F2399" i="4"/>
  <c r="Q2399" i="4" s="1"/>
  <c r="E2399" i="4"/>
  <c r="P2399" i="4" s="1"/>
  <c r="D2399" i="4"/>
  <c r="C2399" i="4"/>
  <c r="B2399" i="4"/>
  <c r="A2399" i="4"/>
  <c r="N2398" i="4"/>
  <c r="M2398" i="4"/>
  <c r="L2398" i="4"/>
  <c r="K2398" i="4"/>
  <c r="J2398" i="4"/>
  <c r="T2398" i="4" s="1"/>
  <c r="I2398" i="4"/>
  <c r="S2398" i="4" s="1"/>
  <c r="H2398" i="4"/>
  <c r="G2398" i="4"/>
  <c r="F2398" i="4"/>
  <c r="Q2398" i="4" s="1"/>
  <c r="E2398" i="4"/>
  <c r="D2398" i="4"/>
  <c r="C2398" i="4"/>
  <c r="B2398" i="4"/>
  <c r="O2398" i="4" s="1"/>
  <c r="A2398" i="4"/>
  <c r="N2397" i="4"/>
  <c r="M2397" i="4"/>
  <c r="L2397" i="4"/>
  <c r="K2397" i="4"/>
  <c r="J2397" i="4"/>
  <c r="T2397" i="4" s="1"/>
  <c r="I2397" i="4"/>
  <c r="S2397" i="4" s="1"/>
  <c r="H2397" i="4"/>
  <c r="G2397" i="4"/>
  <c r="F2397" i="4"/>
  <c r="E2397" i="4"/>
  <c r="P2397" i="4" s="1"/>
  <c r="D2397" i="4"/>
  <c r="C2397" i="4"/>
  <c r="B2397" i="4"/>
  <c r="A2397" i="4"/>
  <c r="N2396" i="4"/>
  <c r="M2396" i="4"/>
  <c r="L2396" i="4"/>
  <c r="K2396" i="4"/>
  <c r="J2396" i="4"/>
  <c r="T2396" i="4" s="1"/>
  <c r="I2396" i="4"/>
  <c r="S2396" i="4" s="1"/>
  <c r="H2396" i="4"/>
  <c r="G2396" i="4"/>
  <c r="F2396" i="4"/>
  <c r="Q2396" i="4" s="1"/>
  <c r="E2396" i="4"/>
  <c r="D2396" i="4"/>
  <c r="C2396" i="4"/>
  <c r="B2396" i="4"/>
  <c r="O2396" i="4" s="1"/>
  <c r="A2396" i="4"/>
  <c r="N2395" i="4"/>
  <c r="M2395" i="4"/>
  <c r="L2395" i="4"/>
  <c r="K2395" i="4"/>
  <c r="J2395" i="4"/>
  <c r="I2395" i="4"/>
  <c r="S2395" i="4" s="1"/>
  <c r="H2395" i="4"/>
  <c r="G2395" i="4"/>
  <c r="F2395" i="4"/>
  <c r="Q2395" i="4" s="1"/>
  <c r="E2395" i="4"/>
  <c r="D2395" i="4"/>
  <c r="C2395" i="4"/>
  <c r="B2395" i="4"/>
  <c r="O2395" i="4" s="1"/>
  <c r="A2395" i="4"/>
  <c r="T2394" i="4"/>
  <c r="Q2394" i="4"/>
  <c r="N2394" i="4"/>
  <c r="M2394" i="4"/>
  <c r="L2394" i="4"/>
  <c r="K2394" i="4"/>
  <c r="J2394" i="4"/>
  <c r="I2394" i="4"/>
  <c r="S2394" i="4" s="1"/>
  <c r="H2394" i="4"/>
  <c r="G2394" i="4"/>
  <c r="F2394" i="4"/>
  <c r="E2394" i="4"/>
  <c r="D2394" i="4"/>
  <c r="C2394" i="4"/>
  <c r="B2394" i="4"/>
  <c r="O2394" i="4" s="1"/>
  <c r="A2394" i="4"/>
  <c r="N2393" i="4"/>
  <c r="M2393" i="4"/>
  <c r="L2393" i="4"/>
  <c r="K2393" i="4"/>
  <c r="J2393" i="4"/>
  <c r="I2393" i="4"/>
  <c r="S2393" i="4" s="1"/>
  <c r="H2393" i="4"/>
  <c r="G2393" i="4"/>
  <c r="F2393" i="4"/>
  <c r="Q2393" i="4" s="1"/>
  <c r="E2393" i="4"/>
  <c r="P2393" i="4" s="1"/>
  <c r="D2393" i="4"/>
  <c r="C2393" i="4"/>
  <c r="B2393" i="4"/>
  <c r="O2393" i="4" s="1"/>
  <c r="A2393" i="4"/>
  <c r="N2392" i="4"/>
  <c r="M2392" i="4"/>
  <c r="L2392" i="4"/>
  <c r="K2392" i="4"/>
  <c r="J2392" i="4"/>
  <c r="T2392" i="4" s="1"/>
  <c r="I2392" i="4"/>
  <c r="S2392" i="4" s="1"/>
  <c r="H2392" i="4"/>
  <c r="G2392" i="4"/>
  <c r="F2392" i="4"/>
  <c r="Q2392" i="4" s="1"/>
  <c r="E2392" i="4"/>
  <c r="P2392" i="4" s="1"/>
  <c r="D2392" i="4"/>
  <c r="C2392" i="4"/>
  <c r="B2392" i="4"/>
  <c r="O2392" i="4" s="1"/>
  <c r="A2392" i="4"/>
  <c r="N2391" i="4"/>
  <c r="M2391" i="4"/>
  <c r="L2391" i="4"/>
  <c r="K2391" i="4"/>
  <c r="J2391" i="4"/>
  <c r="I2391" i="4"/>
  <c r="S2391" i="4" s="1"/>
  <c r="H2391" i="4"/>
  <c r="G2391" i="4"/>
  <c r="F2391" i="4"/>
  <c r="Q2391" i="4" s="1"/>
  <c r="E2391" i="4"/>
  <c r="D2391" i="4"/>
  <c r="C2391" i="4"/>
  <c r="B2391" i="4"/>
  <c r="A2391" i="4"/>
  <c r="N2390" i="4"/>
  <c r="M2390" i="4"/>
  <c r="L2390" i="4"/>
  <c r="K2390" i="4"/>
  <c r="J2390" i="4"/>
  <c r="T2390" i="4" s="1"/>
  <c r="I2390" i="4"/>
  <c r="S2390" i="4" s="1"/>
  <c r="H2390" i="4"/>
  <c r="G2390" i="4"/>
  <c r="F2390" i="4"/>
  <c r="Q2390" i="4" s="1"/>
  <c r="E2390" i="4"/>
  <c r="D2390" i="4"/>
  <c r="C2390" i="4"/>
  <c r="B2390" i="4"/>
  <c r="A2390" i="4"/>
  <c r="N2389" i="4"/>
  <c r="M2389" i="4"/>
  <c r="L2389" i="4"/>
  <c r="K2389" i="4"/>
  <c r="J2389" i="4"/>
  <c r="I2389" i="4"/>
  <c r="S2389" i="4" s="1"/>
  <c r="H2389" i="4"/>
  <c r="G2389" i="4"/>
  <c r="F2389" i="4"/>
  <c r="Q2389" i="4" s="1"/>
  <c r="E2389" i="4"/>
  <c r="P2389" i="4" s="1"/>
  <c r="D2389" i="4"/>
  <c r="C2389" i="4"/>
  <c r="B2389" i="4"/>
  <c r="A2389" i="4"/>
  <c r="S2388" i="4"/>
  <c r="N2388" i="4"/>
  <c r="M2388" i="4"/>
  <c r="L2388" i="4"/>
  <c r="K2388" i="4"/>
  <c r="J2388" i="4"/>
  <c r="I2388" i="4"/>
  <c r="H2388" i="4"/>
  <c r="G2388" i="4"/>
  <c r="F2388" i="4"/>
  <c r="Q2388" i="4" s="1"/>
  <c r="E2388" i="4"/>
  <c r="P2388" i="4" s="1"/>
  <c r="D2388" i="4"/>
  <c r="C2388" i="4"/>
  <c r="B2388" i="4"/>
  <c r="A2388" i="4"/>
  <c r="P2387" i="4"/>
  <c r="N2387" i="4"/>
  <c r="M2387" i="4"/>
  <c r="L2387" i="4"/>
  <c r="K2387" i="4"/>
  <c r="J2387" i="4"/>
  <c r="I2387" i="4"/>
  <c r="S2387" i="4" s="1"/>
  <c r="H2387" i="4"/>
  <c r="G2387" i="4"/>
  <c r="F2387" i="4"/>
  <c r="Q2387" i="4" s="1"/>
  <c r="E2387" i="4"/>
  <c r="D2387" i="4"/>
  <c r="C2387" i="4"/>
  <c r="B2387" i="4"/>
  <c r="O2387" i="4" s="1"/>
  <c r="A2387" i="4"/>
  <c r="N2386" i="4"/>
  <c r="M2386" i="4"/>
  <c r="L2386" i="4"/>
  <c r="K2386" i="4"/>
  <c r="J2386" i="4"/>
  <c r="T2386" i="4" s="1"/>
  <c r="I2386" i="4"/>
  <c r="H2386" i="4"/>
  <c r="G2386" i="4"/>
  <c r="F2386" i="4"/>
  <c r="E2386" i="4"/>
  <c r="P2386" i="4" s="1"/>
  <c r="D2386" i="4"/>
  <c r="C2386" i="4"/>
  <c r="B2386" i="4"/>
  <c r="O2386" i="4" s="1"/>
  <c r="A2386" i="4"/>
  <c r="N2385" i="4"/>
  <c r="M2385" i="4"/>
  <c r="L2385" i="4"/>
  <c r="K2385" i="4"/>
  <c r="J2385" i="4"/>
  <c r="T2385" i="4" s="1"/>
  <c r="I2385" i="4"/>
  <c r="S2385" i="4" s="1"/>
  <c r="H2385" i="4"/>
  <c r="G2385" i="4"/>
  <c r="F2385" i="4"/>
  <c r="Q2385" i="4" s="1"/>
  <c r="E2385" i="4"/>
  <c r="P2385" i="4" s="1"/>
  <c r="D2385" i="4"/>
  <c r="C2385" i="4"/>
  <c r="B2385" i="4"/>
  <c r="O2385" i="4" s="1"/>
  <c r="A2385" i="4"/>
  <c r="N2384" i="4"/>
  <c r="M2384" i="4"/>
  <c r="L2384" i="4"/>
  <c r="K2384" i="4"/>
  <c r="J2384" i="4"/>
  <c r="T2384" i="4" s="1"/>
  <c r="I2384" i="4"/>
  <c r="H2384" i="4"/>
  <c r="G2384" i="4"/>
  <c r="F2384" i="4"/>
  <c r="Q2384" i="4" s="1"/>
  <c r="E2384" i="4"/>
  <c r="D2384" i="4"/>
  <c r="C2384" i="4"/>
  <c r="B2384" i="4"/>
  <c r="O2384" i="4" s="1"/>
  <c r="A2384" i="4"/>
  <c r="N2383" i="4"/>
  <c r="M2383" i="4"/>
  <c r="L2383" i="4"/>
  <c r="K2383" i="4"/>
  <c r="J2383" i="4"/>
  <c r="T2383" i="4" s="1"/>
  <c r="I2383" i="4"/>
  <c r="S2383" i="4" s="1"/>
  <c r="H2383" i="4"/>
  <c r="G2383" i="4"/>
  <c r="F2383" i="4"/>
  <c r="Q2383" i="4" s="1"/>
  <c r="E2383" i="4"/>
  <c r="P2383" i="4" s="1"/>
  <c r="D2383" i="4"/>
  <c r="C2383" i="4"/>
  <c r="B2383" i="4"/>
  <c r="O2383" i="4" s="1"/>
  <c r="A2383" i="4"/>
  <c r="Q2382" i="4"/>
  <c r="N2382" i="4"/>
  <c r="M2382" i="4"/>
  <c r="L2382" i="4"/>
  <c r="K2382" i="4"/>
  <c r="J2382" i="4"/>
  <c r="T2382" i="4" s="1"/>
  <c r="I2382" i="4"/>
  <c r="H2382" i="4"/>
  <c r="G2382" i="4"/>
  <c r="F2382" i="4"/>
  <c r="E2382" i="4"/>
  <c r="D2382" i="4"/>
  <c r="C2382" i="4"/>
  <c r="B2382" i="4"/>
  <c r="O2382" i="4" s="1"/>
  <c r="A2382" i="4"/>
  <c r="N2381" i="4"/>
  <c r="M2381" i="4"/>
  <c r="L2381" i="4"/>
  <c r="K2381" i="4"/>
  <c r="J2381" i="4"/>
  <c r="T2381" i="4" s="1"/>
  <c r="I2381" i="4"/>
  <c r="H2381" i="4"/>
  <c r="G2381" i="4"/>
  <c r="F2381" i="4"/>
  <c r="Q2381" i="4" s="1"/>
  <c r="E2381" i="4"/>
  <c r="P2381" i="4" s="1"/>
  <c r="D2381" i="4"/>
  <c r="C2381" i="4"/>
  <c r="B2381" i="4"/>
  <c r="O2381" i="4" s="1"/>
  <c r="A2381" i="4"/>
  <c r="O2380" i="4"/>
  <c r="N2380" i="4"/>
  <c r="M2380" i="4"/>
  <c r="L2380" i="4"/>
  <c r="K2380" i="4"/>
  <c r="J2380" i="4"/>
  <c r="T2380" i="4" s="1"/>
  <c r="I2380" i="4"/>
  <c r="S2380" i="4" s="1"/>
  <c r="H2380" i="4"/>
  <c r="G2380" i="4"/>
  <c r="F2380" i="4"/>
  <c r="Q2380" i="4" s="1"/>
  <c r="E2380" i="4"/>
  <c r="P2380" i="4" s="1"/>
  <c r="D2380" i="4"/>
  <c r="C2380" i="4"/>
  <c r="B2380" i="4"/>
  <c r="A2380" i="4"/>
  <c r="T2379" i="4"/>
  <c r="N2379" i="4"/>
  <c r="M2379" i="4"/>
  <c r="L2379" i="4"/>
  <c r="K2379" i="4"/>
  <c r="J2379" i="4"/>
  <c r="I2379" i="4"/>
  <c r="S2379" i="4" s="1"/>
  <c r="H2379" i="4"/>
  <c r="G2379" i="4"/>
  <c r="F2379" i="4"/>
  <c r="E2379" i="4"/>
  <c r="R2379" i="4" s="1"/>
  <c r="D2379" i="4"/>
  <c r="C2379" i="4"/>
  <c r="B2379" i="4"/>
  <c r="O2379" i="4" s="1"/>
  <c r="A2379" i="4"/>
  <c r="T2378" i="4"/>
  <c r="N2378" i="4"/>
  <c r="M2378" i="4"/>
  <c r="L2378" i="4"/>
  <c r="K2378" i="4"/>
  <c r="J2378" i="4"/>
  <c r="I2378" i="4"/>
  <c r="S2378" i="4" s="1"/>
  <c r="H2378" i="4"/>
  <c r="G2378" i="4"/>
  <c r="F2378" i="4"/>
  <c r="Q2378" i="4" s="1"/>
  <c r="E2378" i="4"/>
  <c r="P2378" i="4" s="1"/>
  <c r="D2378" i="4"/>
  <c r="C2378" i="4"/>
  <c r="B2378" i="4"/>
  <c r="A2378" i="4"/>
  <c r="N2377" i="4"/>
  <c r="M2377" i="4"/>
  <c r="L2377" i="4"/>
  <c r="K2377" i="4"/>
  <c r="J2377" i="4"/>
  <c r="T2377" i="4" s="1"/>
  <c r="I2377" i="4"/>
  <c r="S2377" i="4" s="1"/>
  <c r="H2377" i="4"/>
  <c r="G2377" i="4"/>
  <c r="F2377" i="4"/>
  <c r="Q2377" i="4" s="1"/>
  <c r="E2377" i="4"/>
  <c r="D2377" i="4"/>
  <c r="C2377" i="4"/>
  <c r="B2377" i="4"/>
  <c r="O2377" i="4" s="1"/>
  <c r="A2377" i="4"/>
  <c r="Q2376" i="4"/>
  <c r="N2376" i="4"/>
  <c r="M2376" i="4"/>
  <c r="L2376" i="4"/>
  <c r="K2376" i="4"/>
  <c r="J2376" i="4"/>
  <c r="T2376" i="4" s="1"/>
  <c r="I2376" i="4"/>
  <c r="S2376" i="4" s="1"/>
  <c r="H2376" i="4"/>
  <c r="G2376" i="4"/>
  <c r="F2376" i="4"/>
  <c r="E2376" i="4"/>
  <c r="R2376" i="4" s="1"/>
  <c r="D2376" i="4"/>
  <c r="C2376" i="4"/>
  <c r="B2376" i="4"/>
  <c r="O2376" i="4" s="1"/>
  <c r="A2376" i="4"/>
  <c r="Q2375" i="4"/>
  <c r="N2375" i="4"/>
  <c r="M2375" i="4"/>
  <c r="L2375" i="4"/>
  <c r="K2375" i="4"/>
  <c r="J2375" i="4"/>
  <c r="T2375" i="4" s="1"/>
  <c r="I2375" i="4"/>
  <c r="S2375" i="4" s="1"/>
  <c r="H2375" i="4"/>
  <c r="G2375" i="4"/>
  <c r="F2375" i="4"/>
  <c r="E2375" i="4"/>
  <c r="D2375" i="4"/>
  <c r="C2375" i="4"/>
  <c r="B2375" i="4"/>
  <c r="O2375" i="4" s="1"/>
  <c r="A2375" i="4"/>
  <c r="Q2374" i="4"/>
  <c r="N2374" i="4"/>
  <c r="M2374" i="4"/>
  <c r="L2374" i="4"/>
  <c r="K2374" i="4"/>
  <c r="J2374" i="4"/>
  <c r="T2374" i="4" s="1"/>
  <c r="I2374" i="4"/>
  <c r="S2374" i="4" s="1"/>
  <c r="H2374" i="4"/>
  <c r="G2374" i="4"/>
  <c r="F2374" i="4"/>
  <c r="E2374" i="4"/>
  <c r="D2374" i="4"/>
  <c r="C2374" i="4"/>
  <c r="B2374" i="4"/>
  <c r="O2374" i="4" s="1"/>
  <c r="A2374" i="4"/>
  <c r="N2373" i="4"/>
  <c r="M2373" i="4"/>
  <c r="L2373" i="4"/>
  <c r="K2373" i="4"/>
  <c r="J2373" i="4"/>
  <c r="T2373" i="4" s="1"/>
  <c r="I2373" i="4"/>
  <c r="S2373" i="4" s="1"/>
  <c r="H2373" i="4"/>
  <c r="G2373" i="4"/>
  <c r="F2373" i="4"/>
  <c r="Q2373" i="4" s="1"/>
  <c r="E2373" i="4"/>
  <c r="P2373" i="4" s="1"/>
  <c r="D2373" i="4"/>
  <c r="C2373" i="4"/>
  <c r="B2373" i="4"/>
  <c r="O2373" i="4" s="1"/>
  <c r="A2373" i="4"/>
  <c r="N2372" i="4"/>
  <c r="M2372" i="4"/>
  <c r="L2372" i="4"/>
  <c r="K2372" i="4"/>
  <c r="J2372" i="4"/>
  <c r="T2372" i="4" s="1"/>
  <c r="I2372" i="4"/>
  <c r="S2372" i="4" s="1"/>
  <c r="H2372" i="4"/>
  <c r="G2372" i="4"/>
  <c r="F2372" i="4"/>
  <c r="Q2372" i="4" s="1"/>
  <c r="E2372" i="4"/>
  <c r="D2372" i="4"/>
  <c r="C2372" i="4"/>
  <c r="B2372" i="4"/>
  <c r="O2372" i="4" s="1"/>
  <c r="A2372" i="4"/>
  <c r="Q2371" i="4"/>
  <c r="N2371" i="4"/>
  <c r="M2371" i="4"/>
  <c r="L2371" i="4"/>
  <c r="K2371" i="4"/>
  <c r="J2371" i="4"/>
  <c r="T2371" i="4" s="1"/>
  <c r="I2371" i="4"/>
  <c r="S2371" i="4" s="1"/>
  <c r="H2371" i="4"/>
  <c r="G2371" i="4"/>
  <c r="F2371" i="4"/>
  <c r="E2371" i="4"/>
  <c r="D2371" i="4"/>
  <c r="C2371" i="4"/>
  <c r="B2371" i="4"/>
  <c r="O2371" i="4" s="1"/>
  <c r="A2371" i="4"/>
  <c r="N2370" i="4"/>
  <c r="M2370" i="4"/>
  <c r="L2370" i="4"/>
  <c r="K2370" i="4"/>
  <c r="J2370" i="4"/>
  <c r="I2370" i="4"/>
  <c r="S2370" i="4" s="1"/>
  <c r="H2370" i="4"/>
  <c r="G2370" i="4"/>
  <c r="F2370" i="4"/>
  <c r="Q2370" i="4" s="1"/>
  <c r="E2370" i="4"/>
  <c r="P2370" i="4" s="1"/>
  <c r="D2370" i="4"/>
  <c r="C2370" i="4"/>
  <c r="B2370" i="4"/>
  <c r="A2370" i="4"/>
  <c r="N2369" i="4"/>
  <c r="M2369" i="4"/>
  <c r="L2369" i="4"/>
  <c r="K2369" i="4"/>
  <c r="J2369" i="4"/>
  <c r="I2369" i="4"/>
  <c r="S2369" i="4" s="1"/>
  <c r="H2369" i="4"/>
  <c r="G2369" i="4"/>
  <c r="F2369" i="4"/>
  <c r="Q2369" i="4" s="1"/>
  <c r="E2369" i="4"/>
  <c r="D2369" i="4"/>
  <c r="C2369" i="4"/>
  <c r="B2369" i="4"/>
  <c r="O2369" i="4" s="1"/>
  <c r="A2369" i="4"/>
  <c r="N2368" i="4"/>
  <c r="M2368" i="4"/>
  <c r="L2368" i="4"/>
  <c r="K2368" i="4"/>
  <c r="J2368" i="4"/>
  <c r="T2368" i="4" s="1"/>
  <c r="I2368" i="4"/>
  <c r="H2368" i="4"/>
  <c r="G2368" i="4"/>
  <c r="F2368" i="4"/>
  <c r="Q2368" i="4" s="1"/>
  <c r="E2368" i="4"/>
  <c r="D2368" i="4"/>
  <c r="C2368" i="4"/>
  <c r="B2368" i="4"/>
  <c r="O2368" i="4" s="1"/>
  <c r="A2368" i="4"/>
  <c r="N2367" i="4"/>
  <c r="M2367" i="4"/>
  <c r="L2367" i="4"/>
  <c r="K2367" i="4"/>
  <c r="J2367" i="4"/>
  <c r="I2367" i="4"/>
  <c r="S2367" i="4" s="1"/>
  <c r="H2367" i="4"/>
  <c r="G2367" i="4"/>
  <c r="F2367" i="4"/>
  <c r="Q2367" i="4" s="1"/>
  <c r="E2367" i="4"/>
  <c r="D2367" i="4"/>
  <c r="C2367" i="4"/>
  <c r="B2367" i="4"/>
  <c r="O2367" i="4" s="1"/>
  <c r="A2367" i="4"/>
  <c r="N2366" i="4"/>
  <c r="M2366" i="4"/>
  <c r="L2366" i="4"/>
  <c r="K2366" i="4"/>
  <c r="J2366" i="4"/>
  <c r="T2366" i="4" s="1"/>
  <c r="I2366" i="4"/>
  <c r="S2366" i="4" s="1"/>
  <c r="H2366" i="4"/>
  <c r="G2366" i="4"/>
  <c r="F2366" i="4"/>
  <c r="Q2366" i="4" s="1"/>
  <c r="E2366" i="4"/>
  <c r="D2366" i="4"/>
  <c r="C2366" i="4"/>
  <c r="B2366" i="4"/>
  <c r="O2366" i="4" s="1"/>
  <c r="A2366" i="4"/>
  <c r="N2365" i="4"/>
  <c r="M2365" i="4"/>
  <c r="L2365" i="4"/>
  <c r="K2365" i="4"/>
  <c r="J2365" i="4"/>
  <c r="I2365" i="4"/>
  <c r="S2365" i="4" s="1"/>
  <c r="H2365" i="4"/>
  <c r="G2365" i="4"/>
  <c r="F2365" i="4"/>
  <c r="Q2365" i="4" s="1"/>
  <c r="E2365" i="4"/>
  <c r="P2365" i="4" s="1"/>
  <c r="D2365" i="4"/>
  <c r="C2365" i="4"/>
  <c r="B2365" i="4"/>
  <c r="A2365" i="4"/>
  <c r="N2364" i="4"/>
  <c r="M2364" i="4"/>
  <c r="L2364" i="4"/>
  <c r="K2364" i="4"/>
  <c r="J2364" i="4"/>
  <c r="W2364" i="4" s="1"/>
  <c r="I2364" i="4"/>
  <c r="S2364" i="4" s="1"/>
  <c r="H2364" i="4"/>
  <c r="G2364" i="4"/>
  <c r="F2364" i="4"/>
  <c r="Q2364" i="4" s="1"/>
  <c r="E2364" i="4"/>
  <c r="D2364" i="4"/>
  <c r="C2364" i="4"/>
  <c r="B2364" i="4"/>
  <c r="O2364" i="4" s="1"/>
  <c r="A2364" i="4"/>
  <c r="N2363" i="4"/>
  <c r="M2363" i="4"/>
  <c r="L2363" i="4"/>
  <c r="K2363" i="4"/>
  <c r="J2363" i="4"/>
  <c r="I2363" i="4"/>
  <c r="S2363" i="4" s="1"/>
  <c r="H2363" i="4"/>
  <c r="G2363" i="4"/>
  <c r="F2363" i="4"/>
  <c r="Q2363" i="4" s="1"/>
  <c r="E2363" i="4"/>
  <c r="D2363" i="4"/>
  <c r="C2363" i="4"/>
  <c r="B2363" i="4"/>
  <c r="O2363" i="4" s="1"/>
  <c r="A2363" i="4"/>
  <c r="Q2362" i="4"/>
  <c r="N2362" i="4"/>
  <c r="M2362" i="4"/>
  <c r="L2362" i="4"/>
  <c r="K2362" i="4"/>
  <c r="J2362" i="4"/>
  <c r="T2362" i="4" s="1"/>
  <c r="I2362" i="4"/>
  <c r="H2362" i="4"/>
  <c r="G2362" i="4"/>
  <c r="F2362" i="4"/>
  <c r="E2362" i="4"/>
  <c r="P2362" i="4" s="1"/>
  <c r="D2362" i="4"/>
  <c r="C2362" i="4"/>
  <c r="B2362" i="4"/>
  <c r="O2362" i="4" s="1"/>
  <c r="A2362" i="4"/>
  <c r="T2361" i="4"/>
  <c r="N2361" i="4"/>
  <c r="M2361" i="4"/>
  <c r="L2361" i="4"/>
  <c r="K2361" i="4"/>
  <c r="J2361" i="4"/>
  <c r="I2361" i="4"/>
  <c r="S2361" i="4" s="1"/>
  <c r="H2361" i="4"/>
  <c r="G2361" i="4"/>
  <c r="F2361" i="4"/>
  <c r="Q2361" i="4" s="1"/>
  <c r="E2361" i="4"/>
  <c r="D2361" i="4"/>
  <c r="C2361" i="4"/>
  <c r="B2361" i="4"/>
  <c r="O2361" i="4" s="1"/>
  <c r="A2361" i="4"/>
  <c r="P2360" i="4"/>
  <c r="N2360" i="4"/>
  <c r="M2360" i="4"/>
  <c r="L2360" i="4"/>
  <c r="K2360" i="4"/>
  <c r="J2360" i="4"/>
  <c r="T2360" i="4" s="1"/>
  <c r="I2360" i="4"/>
  <c r="S2360" i="4" s="1"/>
  <c r="H2360" i="4"/>
  <c r="G2360" i="4"/>
  <c r="F2360" i="4"/>
  <c r="E2360" i="4"/>
  <c r="D2360" i="4"/>
  <c r="C2360" i="4"/>
  <c r="B2360" i="4"/>
  <c r="O2360" i="4" s="1"/>
  <c r="A2360" i="4"/>
  <c r="T2359" i="4"/>
  <c r="N2359" i="4"/>
  <c r="M2359" i="4"/>
  <c r="L2359" i="4"/>
  <c r="K2359" i="4"/>
  <c r="J2359" i="4"/>
  <c r="I2359" i="4"/>
  <c r="S2359" i="4" s="1"/>
  <c r="H2359" i="4"/>
  <c r="G2359" i="4"/>
  <c r="F2359" i="4"/>
  <c r="E2359" i="4"/>
  <c r="P2359" i="4" s="1"/>
  <c r="D2359" i="4"/>
  <c r="C2359" i="4"/>
  <c r="B2359" i="4"/>
  <c r="O2359" i="4" s="1"/>
  <c r="A2359" i="4"/>
  <c r="N2358" i="4"/>
  <c r="M2358" i="4"/>
  <c r="L2358" i="4"/>
  <c r="K2358" i="4"/>
  <c r="J2358" i="4"/>
  <c r="T2358" i="4" s="1"/>
  <c r="I2358" i="4"/>
  <c r="S2358" i="4" s="1"/>
  <c r="H2358" i="4"/>
  <c r="G2358" i="4"/>
  <c r="F2358" i="4"/>
  <c r="E2358" i="4"/>
  <c r="P2358" i="4" s="1"/>
  <c r="D2358" i="4"/>
  <c r="C2358" i="4"/>
  <c r="B2358" i="4"/>
  <c r="O2358" i="4" s="1"/>
  <c r="A2358" i="4"/>
  <c r="O2357" i="4"/>
  <c r="N2357" i="4"/>
  <c r="M2357" i="4"/>
  <c r="L2357" i="4"/>
  <c r="K2357" i="4"/>
  <c r="J2357" i="4"/>
  <c r="T2357" i="4" s="1"/>
  <c r="I2357" i="4"/>
  <c r="S2357" i="4" s="1"/>
  <c r="H2357" i="4"/>
  <c r="G2357" i="4"/>
  <c r="F2357" i="4"/>
  <c r="E2357" i="4"/>
  <c r="P2357" i="4" s="1"/>
  <c r="D2357" i="4"/>
  <c r="C2357" i="4"/>
  <c r="B2357" i="4"/>
  <c r="A2357" i="4"/>
  <c r="Q2356" i="4"/>
  <c r="O2356" i="4"/>
  <c r="N2356" i="4"/>
  <c r="M2356" i="4"/>
  <c r="L2356" i="4"/>
  <c r="K2356" i="4"/>
  <c r="J2356" i="4"/>
  <c r="T2356" i="4" s="1"/>
  <c r="I2356" i="4"/>
  <c r="S2356" i="4" s="1"/>
  <c r="H2356" i="4"/>
  <c r="G2356" i="4"/>
  <c r="F2356" i="4"/>
  <c r="E2356" i="4"/>
  <c r="R2356" i="4" s="1"/>
  <c r="D2356" i="4"/>
  <c r="C2356" i="4"/>
  <c r="B2356" i="4"/>
  <c r="A2356" i="4"/>
  <c r="T2355" i="4"/>
  <c r="N2355" i="4"/>
  <c r="M2355" i="4"/>
  <c r="L2355" i="4"/>
  <c r="K2355" i="4"/>
  <c r="J2355" i="4"/>
  <c r="I2355" i="4"/>
  <c r="S2355" i="4" s="1"/>
  <c r="H2355" i="4"/>
  <c r="G2355" i="4"/>
  <c r="F2355" i="4"/>
  <c r="Q2355" i="4" s="1"/>
  <c r="E2355" i="4"/>
  <c r="R2355" i="4" s="1"/>
  <c r="D2355" i="4"/>
  <c r="C2355" i="4"/>
  <c r="B2355" i="4"/>
  <c r="O2355" i="4" s="1"/>
  <c r="A2355" i="4"/>
  <c r="S2354" i="4"/>
  <c r="Q2354" i="4"/>
  <c r="N2354" i="4"/>
  <c r="M2354" i="4"/>
  <c r="L2354" i="4"/>
  <c r="K2354" i="4"/>
  <c r="J2354" i="4"/>
  <c r="T2354" i="4" s="1"/>
  <c r="I2354" i="4"/>
  <c r="H2354" i="4"/>
  <c r="G2354" i="4"/>
  <c r="F2354" i="4"/>
  <c r="E2354" i="4"/>
  <c r="P2354" i="4" s="1"/>
  <c r="D2354" i="4"/>
  <c r="C2354" i="4"/>
  <c r="B2354" i="4"/>
  <c r="O2354" i="4" s="1"/>
  <c r="A2354" i="4"/>
  <c r="N2353" i="4"/>
  <c r="M2353" i="4"/>
  <c r="L2353" i="4"/>
  <c r="K2353" i="4"/>
  <c r="J2353" i="4"/>
  <c r="W2353" i="4" s="1"/>
  <c r="I2353" i="4"/>
  <c r="S2353" i="4" s="1"/>
  <c r="H2353" i="4"/>
  <c r="G2353" i="4"/>
  <c r="F2353" i="4"/>
  <c r="Q2353" i="4" s="1"/>
  <c r="E2353" i="4"/>
  <c r="P2353" i="4" s="1"/>
  <c r="D2353" i="4"/>
  <c r="C2353" i="4"/>
  <c r="B2353" i="4"/>
  <c r="O2353" i="4" s="1"/>
  <c r="A2353" i="4"/>
  <c r="P2352" i="4"/>
  <c r="N2352" i="4"/>
  <c r="M2352" i="4"/>
  <c r="L2352" i="4"/>
  <c r="K2352" i="4"/>
  <c r="J2352" i="4"/>
  <c r="T2352" i="4" s="1"/>
  <c r="I2352" i="4"/>
  <c r="S2352" i="4" s="1"/>
  <c r="H2352" i="4"/>
  <c r="G2352" i="4"/>
  <c r="F2352" i="4"/>
  <c r="Q2352" i="4" s="1"/>
  <c r="E2352" i="4"/>
  <c r="D2352" i="4"/>
  <c r="C2352" i="4"/>
  <c r="B2352" i="4"/>
  <c r="O2352" i="4" s="1"/>
  <c r="A2352" i="4"/>
  <c r="T2351" i="4"/>
  <c r="P2351" i="4"/>
  <c r="N2351" i="4"/>
  <c r="M2351" i="4"/>
  <c r="L2351" i="4"/>
  <c r="K2351" i="4"/>
  <c r="J2351" i="4"/>
  <c r="I2351" i="4"/>
  <c r="S2351" i="4" s="1"/>
  <c r="H2351" i="4"/>
  <c r="G2351" i="4"/>
  <c r="F2351" i="4"/>
  <c r="Q2351" i="4" s="1"/>
  <c r="E2351" i="4"/>
  <c r="D2351" i="4"/>
  <c r="C2351" i="4"/>
  <c r="B2351" i="4"/>
  <c r="O2351" i="4" s="1"/>
  <c r="A2351" i="4"/>
  <c r="N2350" i="4"/>
  <c r="M2350" i="4"/>
  <c r="L2350" i="4"/>
  <c r="K2350" i="4"/>
  <c r="J2350" i="4"/>
  <c r="T2350" i="4" s="1"/>
  <c r="I2350" i="4"/>
  <c r="S2350" i="4" s="1"/>
  <c r="H2350" i="4"/>
  <c r="G2350" i="4"/>
  <c r="F2350" i="4"/>
  <c r="Q2350" i="4" s="1"/>
  <c r="E2350" i="4"/>
  <c r="D2350" i="4"/>
  <c r="C2350" i="4"/>
  <c r="B2350" i="4"/>
  <c r="O2350" i="4" s="1"/>
  <c r="A2350" i="4"/>
  <c r="N2349" i="4"/>
  <c r="M2349" i="4"/>
  <c r="L2349" i="4"/>
  <c r="K2349" i="4"/>
  <c r="J2349" i="4"/>
  <c r="I2349" i="4"/>
  <c r="S2349" i="4" s="1"/>
  <c r="H2349" i="4"/>
  <c r="G2349" i="4"/>
  <c r="F2349" i="4"/>
  <c r="Q2349" i="4" s="1"/>
  <c r="E2349" i="4"/>
  <c r="P2349" i="4" s="1"/>
  <c r="D2349" i="4"/>
  <c r="C2349" i="4"/>
  <c r="B2349" i="4"/>
  <c r="O2349" i="4" s="1"/>
  <c r="A2349" i="4"/>
  <c r="Q2348" i="4"/>
  <c r="P2348" i="4"/>
  <c r="O2348" i="4"/>
  <c r="N2348" i="4"/>
  <c r="M2348" i="4"/>
  <c r="L2348" i="4"/>
  <c r="K2348" i="4"/>
  <c r="J2348" i="4"/>
  <c r="T2348" i="4" s="1"/>
  <c r="I2348" i="4"/>
  <c r="S2348" i="4" s="1"/>
  <c r="H2348" i="4"/>
  <c r="G2348" i="4"/>
  <c r="F2348" i="4"/>
  <c r="E2348" i="4"/>
  <c r="R2348" i="4" s="1"/>
  <c r="D2348" i="4"/>
  <c r="C2348" i="4"/>
  <c r="B2348" i="4"/>
  <c r="A2348" i="4"/>
  <c r="N2347" i="4"/>
  <c r="M2347" i="4"/>
  <c r="L2347" i="4"/>
  <c r="K2347" i="4"/>
  <c r="J2347" i="4"/>
  <c r="I2347" i="4"/>
  <c r="S2347" i="4" s="1"/>
  <c r="H2347" i="4"/>
  <c r="G2347" i="4"/>
  <c r="F2347" i="4"/>
  <c r="E2347" i="4"/>
  <c r="P2347" i="4" s="1"/>
  <c r="D2347" i="4"/>
  <c r="C2347" i="4"/>
  <c r="B2347" i="4"/>
  <c r="O2347" i="4" s="1"/>
  <c r="A2347" i="4"/>
  <c r="N2346" i="4"/>
  <c r="M2346" i="4"/>
  <c r="L2346" i="4"/>
  <c r="K2346" i="4"/>
  <c r="J2346" i="4"/>
  <c r="I2346" i="4"/>
  <c r="S2346" i="4" s="1"/>
  <c r="H2346" i="4"/>
  <c r="G2346" i="4"/>
  <c r="F2346" i="4"/>
  <c r="Q2346" i="4" s="1"/>
  <c r="E2346" i="4"/>
  <c r="D2346" i="4"/>
  <c r="C2346" i="4"/>
  <c r="B2346" i="4"/>
  <c r="O2346" i="4" s="1"/>
  <c r="A2346" i="4"/>
  <c r="W2345" i="4"/>
  <c r="N2345" i="4"/>
  <c r="M2345" i="4"/>
  <c r="L2345" i="4"/>
  <c r="K2345" i="4"/>
  <c r="J2345" i="4"/>
  <c r="T2345" i="4" s="1"/>
  <c r="I2345" i="4"/>
  <c r="S2345" i="4" s="1"/>
  <c r="H2345" i="4"/>
  <c r="G2345" i="4"/>
  <c r="F2345" i="4"/>
  <c r="Q2345" i="4" s="1"/>
  <c r="E2345" i="4"/>
  <c r="R2345" i="4" s="1"/>
  <c r="D2345" i="4"/>
  <c r="C2345" i="4"/>
  <c r="B2345" i="4"/>
  <c r="O2345" i="4" s="1"/>
  <c r="A2345" i="4"/>
  <c r="Q2344" i="4"/>
  <c r="N2344" i="4"/>
  <c r="M2344" i="4"/>
  <c r="L2344" i="4"/>
  <c r="K2344" i="4"/>
  <c r="J2344" i="4"/>
  <c r="T2344" i="4" s="1"/>
  <c r="I2344" i="4"/>
  <c r="W2344" i="4" s="1"/>
  <c r="H2344" i="4"/>
  <c r="G2344" i="4"/>
  <c r="F2344" i="4"/>
  <c r="E2344" i="4"/>
  <c r="P2344" i="4" s="1"/>
  <c r="D2344" i="4"/>
  <c r="C2344" i="4"/>
  <c r="B2344" i="4"/>
  <c r="O2344" i="4" s="1"/>
  <c r="A2344" i="4"/>
  <c r="N2343" i="4"/>
  <c r="M2343" i="4"/>
  <c r="L2343" i="4"/>
  <c r="K2343" i="4"/>
  <c r="J2343" i="4"/>
  <c r="T2343" i="4" s="1"/>
  <c r="I2343" i="4"/>
  <c r="S2343" i="4" s="1"/>
  <c r="H2343" i="4"/>
  <c r="G2343" i="4"/>
  <c r="F2343" i="4"/>
  <c r="Q2343" i="4" s="1"/>
  <c r="E2343" i="4"/>
  <c r="R2343" i="4" s="1"/>
  <c r="D2343" i="4"/>
  <c r="C2343" i="4"/>
  <c r="B2343" i="4"/>
  <c r="O2343" i="4" s="1"/>
  <c r="A2343" i="4"/>
  <c r="N2342" i="4"/>
  <c r="M2342" i="4"/>
  <c r="L2342" i="4"/>
  <c r="K2342" i="4"/>
  <c r="J2342" i="4"/>
  <c r="T2342" i="4" s="1"/>
  <c r="I2342" i="4"/>
  <c r="W2342" i="4" s="1"/>
  <c r="H2342" i="4"/>
  <c r="G2342" i="4"/>
  <c r="F2342" i="4"/>
  <c r="Q2342" i="4" s="1"/>
  <c r="E2342" i="4"/>
  <c r="R2342" i="4" s="1"/>
  <c r="D2342" i="4"/>
  <c r="C2342" i="4"/>
  <c r="B2342" i="4"/>
  <c r="O2342" i="4" s="1"/>
  <c r="A2342" i="4"/>
  <c r="N2341" i="4"/>
  <c r="M2341" i="4"/>
  <c r="L2341" i="4"/>
  <c r="K2341" i="4"/>
  <c r="J2341" i="4"/>
  <c r="T2341" i="4" s="1"/>
  <c r="I2341" i="4"/>
  <c r="W2341" i="4" s="1"/>
  <c r="H2341" i="4"/>
  <c r="G2341" i="4"/>
  <c r="F2341" i="4"/>
  <c r="Q2341" i="4" s="1"/>
  <c r="E2341" i="4"/>
  <c r="P2341" i="4" s="1"/>
  <c r="D2341" i="4"/>
  <c r="C2341" i="4"/>
  <c r="B2341" i="4"/>
  <c r="A2341" i="4"/>
  <c r="N2340" i="4"/>
  <c r="M2340" i="4"/>
  <c r="L2340" i="4"/>
  <c r="K2340" i="4"/>
  <c r="J2340" i="4"/>
  <c r="T2340" i="4" s="1"/>
  <c r="I2340" i="4"/>
  <c r="W2340" i="4" s="1"/>
  <c r="H2340" i="4"/>
  <c r="G2340" i="4"/>
  <c r="F2340" i="4"/>
  <c r="Q2340" i="4" s="1"/>
  <c r="E2340" i="4"/>
  <c r="P2340" i="4" s="1"/>
  <c r="D2340" i="4"/>
  <c r="C2340" i="4"/>
  <c r="B2340" i="4"/>
  <c r="O2340" i="4" s="1"/>
  <c r="A2340" i="4"/>
  <c r="N2339" i="4"/>
  <c r="M2339" i="4"/>
  <c r="L2339" i="4"/>
  <c r="K2339" i="4"/>
  <c r="J2339" i="4"/>
  <c r="T2339" i="4" s="1"/>
  <c r="I2339" i="4"/>
  <c r="S2339" i="4" s="1"/>
  <c r="H2339" i="4"/>
  <c r="G2339" i="4"/>
  <c r="F2339" i="4"/>
  <c r="Q2339" i="4" s="1"/>
  <c r="E2339" i="4"/>
  <c r="D2339" i="4"/>
  <c r="C2339" i="4"/>
  <c r="B2339" i="4"/>
  <c r="O2339" i="4" s="1"/>
  <c r="A2339" i="4"/>
  <c r="Y2339" i="4" s="1"/>
  <c r="S2338" i="4"/>
  <c r="N2338" i="4"/>
  <c r="M2338" i="4"/>
  <c r="L2338" i="4"/>
  <c r="K2338" i="4"/>
  <c r="J2338" i="4"/>
  <c r="T2338" i="4" s="1"/>
  <c r="I2338" i="4"/>
  <c r="H2338" i="4"/>
  <c r="G2338" i="4"/>
  <c r="F2338" i="4"/>
  <c r="E2338" i="4"/>
  <c r="P2338" i="4" s="1"/>
  <c r="D2338" i="4"/>
  <c r="C2338" i="4"/>
  <c r="B2338" i="4"/>
  <c r="O2338" i="4" s="1"/>
  <c r="A2338" i="4"/>
  <c r="N2337" i="4"/>
  <c r="M2337" i="4"/>
  <c r="L2337" i="4"/>
  <c r="K2337" i="4"/>
  <c r="J2337" i="4"/>
  <c r="T2337" i="4" s="1"/>
  <c r="I2337" i="4"/>
  <c r="S2337" i="4" s="1"/>
  <c r="H2337" i="4"/>
  <c r="G2337" i="4"/>
  <c r="F2337" i="4"/>
  <c r="Q2337" i="4" s="1"/>
  <c r="E2337" i="4"/>
  <c r="D2337" i="4"/>
  <c r="C2337" i="4"/>
  <c r="B2337" i="4"/>
  <c r="A2337" i="4"/>
  <c r="S2336" i="4"/>
  <c r="N2336" i="4"/>
  <c r="M2336" i="4"/>
  <c r="L2336" i="4"/>
  <c r="K2336" i="4"/>
  <c r="J2336" i="4"/>
  <c r="T2336" i="4" s="1"/>
  <c r="I2336" i="4"/>
  <c r="H2336" i="4"/>
  <c r="G2336" i="4"/>
  <c r="F2336" i="4"/>
  <c r="Q2336" i="4" s="1"/>
  <c r="E2336" i="4"/>
  <c r="D2336" i="4"/>
  <c r="C2336" i="4"/>
  <c r="B2336" i="4"/>
  <c r="O2336" i="4" s="1"/>
  <c r="A2336" i="4"/>
  <c r="N2335" i="4"/>
  <c r="M2335" i="4"/>
  <c r="L2335" i="4"/>
  <c r="K2335" i="4"/>
  <c r="J2335" i="4"/>
  <c r="W2335" i="4" s="1"/>
  <c r="I2335" i="4"/>
  <c r="S2335" i="4" s="1"/>
  <c r="H2335" i="4"/>
  <c r="G2335" i="4"/>
  <c r="F2335" i="4"/>
  <c r="Q2335" i="4" s="1"/>
  <c r="E2335" i="4"/>
  <c r="D2335" i="4"/>
  <c r="C2335" i="4"/>
  <c r="B2335" i="4"/>
  <c r="A2335" i="4"/>
  <c r="N2334" i="4"/>
  <c r="M2334" i="4"/>
  <c r="L2334" i="4"/>
  <c r="K2334" i="4"/>
  <c r="J2334" i="4"/>
  <c r="T2334" i="4" s="1"/>
  <c r="I2334" i="4"/>
  <c r="S2334" i="4" s="1"/>
  <c r="H2334" i="4"/>
  <c r="G2334" i="4"/>
  <c r="F2334" i="4"/>
  <c r="Q2334" i="4" s="1"/>
  <c r="E2334" i="4"/>
  <c r="D2334" i="4"/>
  <c r="C2334" i="4"/>
  <c r="B2334" i="4"/>
  <c r="A2334" i="4"/>
  <c r="N2333" i="4"/>
  <c r="M2333" i="4"/>
  <c r="L2333" i="4"/>
  <c r="K2333" i="4"/>
  <c r="J2333" i="4"/>
  <c r="T2333" i="4" s="1"/>
  <c r="I2333" i="4"/>
  <c r="H2333" i="4"/>
  <c r="G2333" i="4"/>
  <c r="F2333" i="4"/>
  <c r="E2333" i="4"/>
  <c r="P2333" i="4" s="1"/>
  <c r="D2333" i="4"/>
  <c r="C2333" i="4"/>
  <c r="B2333" i="4"/>
  <c r="O2333" i="4" s="1"/>
  <c r="A2333" i="4"/>
  <c r="S2332" i="4"/>
  <c r="N2332" i="4"/>
  <c r="M2332" i="4"/>
  <c r="L2332" i="4"/>
  <c r="K2332" i="4"/>
  <c r="J2332" i="4"/>
  <c r="T2332" i="4" s="1"/>
  <c r="I2332" i="4"/>
  <c r="H2332" i="4"/>
  <c r="G2332" i="4"/>
  <c r="F2332" i="4"/>
  <c r="Q2332" i="4" s="1"/>
  <c r="E2332" i="4"/>
  <c r="D2332" i="4"/>
  <c r="C2332" i="4"/>
  <c r="B2332" i="4"/>
  <c r="O2332" i="4" s="1"/>
  <c r="A2332" i="4"/>
  <c r="N2331" i="4"/>
  <c r="M2331" i="4"/>
  <c r="L2331" i="4"/>
  <c r="K2331" i="4"/>
  <c r="J2331" i="4"/>
  <c r="I2331" i="4"/>
  <c r="S2331" i="4" s="1"/>
  <c r="H2331" i="4"/>
  <c r="G2331" i="4"/>
  <c r="F2331" i="4"/>
  <c r="Q2331" i="4" s="1"/>
  <c r="E2331" i="4"/>
  <c r="D2331" i="4"/>
  <c r="C2331" i="4"/>
  <c r="B2331" i="4"/>
  <c r="O2331" i="4" s="1"/>
  <c r="A2331" i="4"/>
  <c r="N2330" i="4"/>
  <c r="M2330" i="4"/>
  <c r="L2330" i="4"/>
  <c r="K2330" i="4"/>
  <c r="J2330" i="4"/>
  <c r="T2330" i="4" s="1"/>
  <c r="I2330" i="4"/>
  <c r="S2330" i="4" s="1"/>
  <c r="H2330" i="4"/>
  <c r="G2330" i="4"/>
  <c r="F2330" i="4"/>
  <c r="Q2330" i="4" s="1"/>
  <c r="E2330" i="4"/>
  <c r="P2330" i="4" s="1"/>
  <c r="D2330" i="4"/>
  <c r="C2330" i="4"/>
  <c r="B2330" i="4"/>
  <c r="O2330" i="4" s="1"/>
  <c r="A2330" i="4"/>
  <c r="N2329" i="4"/>
  <c r="M2329" i="4"/>
  <c r="L2329" i="4"/>
  <c r="K2329" i="4"/>
  <c r="J2329" i="4"/>
  <c r="I2329" i="4"/>
  <c r="S2329" i="4" s="1"/>
  <c r="H2329" i="4"/>
  <c r="G2329" i="4"/>
  <c r="F2329" i="4"/>
  <c r="Q2329" i="4" s="1"/>
  <c r="E2329" i="4"/>
  <c r="P2329" i="4" s="1"/>
  <c r="D2329" i="4"/>
  <c r="C2329" i="4"/>
  <c r="B2329" i="4"/>
  <c r="O2329" i="4" s="1"/>
  <c r="A2329" i="4"/>
  <c r="W2328" i="4"/>
  <c r="N2328" i="4"/>
  <c r="M2328" i="4"/>
  <c r="L2328" i="4"/>
  <c r="K2328" i="4"/>
  <c r="J2328" i="4"/>
  <c r="T2328" i="4" s="1"/>
  <c r="I2328" i="4"/>
  <c r="S2328" i="4" s="1"/>
  <c r="H2328" i="4"/>
  <c r="G2328" i="4"/>
  <c r="F2328" i="4"/>
  <c r="Q2328" i="4" s="1"/>
  <c r="E2328" i="4"/>
  <c r="P2328" i="4" s="1"/>
  <c r="D2328" i="4"/>
  <c r="C2328" i="4"/>
  <c r="B2328" i="4"/>
  <c r="O2328" i="4" s="1"/>
  <c r="A2328" i="4"/>
  <c r="P2327" i="4"/>
  <c r="N2327" i="4"/>
  <c r="M2327" i="4"/>
  <c r="L2327" i="4"/>
  <c r="K2327" i="4"/>
  <c r="J2327" i="4"/>
  <c r="W2327" i="4" s="1"/>
  <c r="I2327" i="4"/>
  <c r="S2327" i="4" s="1"/>
  <c r="H2327" i="4"/>
  <c r="G2327" i="4"/>
  <c r="F2327" i="4"/>
  <c r="Q2327" i="4" s="1"/>
  <c r="E2327" i="4"/>
  <c r="D2327" i="4"/>
  <c r="C2327" i="4"/>
  <c r="B2327" i="4"/>
  <c r="A2327" i="4"/>
  <c r="R2326" i="4"/>
  <c r="P2326" i="4"/>
  <c r="N2326" i="4"/>
  <c r="M2326" i="4"/>
  <c r="L2326" i="4"/>
  <c r="K2326" i="4"/>
  <c r="J2326" i="4"/>
  <c r="T2326" i="4" s="1"/>
  <c r="I2326" i="4"/>
  <c r="S2326" i="4" s="1"/>
  <c r="H2326" i="4"/>
  <c r="G2326" i="4"/>
  <c r="F2326" i="4"/>
  <c r="Q2326" i="4" s="1"/>
  <c r="E2326" i="4"/>
  <c r="D2326" i="4"/>
  <c r="C2326" i="4"/>
  <c r="B2326" i="4"/>
  <c r="A2326" i="4"/>
  <c r="S2325" i="4"/>
  <c r="R2325" i="4"/>
  <c r="N2325" i="4"/>
  <c r="M2325" i="4"/>
  <c r="L2325" i="4"/>
  <c r="K2325" i="4"/>
  <c r="J2325" i="4"/>
  <c r="I2325" i="4"/>
  <c r="H2325" i="4"/>
  <c r="G2325" i="4"/>
  <c r="F2325" i="4"/>
  <c r="Q2325" i="4" s="1"/>
  <c r="E2325" i="4"/>
  <c r="P2325" i="4" s="1"/>
  <c r="D2325" i="4"/>
  <c r="C2325" i="4"/>
  <c r="B2325" i="4"/>
  <c r="A2325" i="4"/>
  <c r="S2324" i="4"/>
  <c r="P2324" i="4"/>
  <c r="N2324" i="4"/>
  <c r="M2324" i="4"/>
  <c r="L2324" i="4"/>
  <c r="K2324" i="4"/>
  <c r="J2324" i="4"/>
  <c r="W2324" i="4" s="1"/>
  <c r="I2324" i="4"/>
  <c r="H2324" i="4"/>
  <c r="G2324" i="4"/>
  <c r="F2324" i="4"/>
  <c r="Q2324" i="4" s="1"/>
  <c r="E2324" i="4"/>
  <c r="D2324" i="4"/>
  <c r="C2324" i="4"/>
  <c r="B2324" i="4"/>
  <c r="A2324" i="4"/>
  <c r="P2323" i="4"/>
  <c r="N2323" i="4"/>
  <c r="M2323" i="4"/>
  <c r="L2323" i="4"/>
  <c r="K2323" i="4"/>
  <c r="J2323" i="4"/>
  <c r="I2323" i="4"/>
  <c r="S2323" i="4" s="1"/>
  <c r="H2323" i="4"/>
  <c r="G2323" i="4"/>
  <c r="F2323" i="4"/>
  <c r="Q2323" i="4" s="1"/>
  <c r="E2323" i="4"/>
  <c r="D2323" i="4"/>
  <c r="C2323" i="4"/>
  <c r="B2323" i="4"/>
  <c r="O2323" i="4" s="1"/>
  <c r="A2323" i="4"/>
  <c r="N2322" i="4"/>
  <c r="M2322" i="4"/>
  <c r="L2322" i="4"/>
  <c r="K2322" i="4"/>
  <c r="J2322" i="4"/>
  <c r="T2322" i="4" s="1"/>
  <c r="I2322" i="4"/>
  <c r="H2322" i="4"/>
  <c r="G2322" i="4"/>
  <c r="F2322" i="4"/>
  <c r="E2322" i="4"/>
  <c r="P2322" i="4" s="1"/>
  <c r="D2322" i="4"/>
  <c r="C2322" i="4"/>
  <c r="B2322" i="4"/>
  <c r="O2322" i="4" s="1"/>
  <c r="A2322" i="4"/>
  <c r="N2321" i="4"/>
  <c r="M2321" i="4"/>
  <c r="L2321" i="4"/>
  <c r="K2321" i="4"/>
  <c r="J2321" i="4"/>
  <c r="I2321" i="4"/>
  <c r="S2321" i="4" s="1"/>
  <c r="H2321" i="4"/>
  <c r="G2321" i="4"/>
  <c r="F2321" i="4"/>
  <c r="Q2321" i="4" s="1"/>
  <c r="E2321" i="4"/>
  <c r="D2321" i="4"/>
  <c r="C2321" i="4"/>
  <c r="B2321" i="4"/>
  <c r="O2321" i="4" s="1"/>
  <c r="A2321" i="4"/>
  <c r="Q2320" i="4"/>
  <c r="P2320" i="4"/>
  <c r="O2320" i="4"/>
  <c r="N2320" i="4"/>
  <c r="M2320" i="4"/>
  <c r="L2320" i="4"/>
  <c r="K2320" i="4"/>
  <c r="J2320" i="4"/>
  <c r="T2320" i="4" s="1"/>
  <c r="I2320" i="4"/>
  <c r="W2320" i="4" s="1"/>
  <c r="H2320" i="4"/>
  <c r="G2320" i="4"/>
  <c r="F2320" i="4"/>
  <c r="E2320" i="4"/>
  <c r="R2320" i="4" s="1"/>
  <c r="D2320" i="4"/>
  <c r="C2320" i="4"/>
  <c r="B2320" i="4"/>
  <c r="A2320" i="4"/>
  <c r="N2319" i="4"/>
  <c r="M2319" i="4"/>
  <c r="L2319" i="4"/>
  <c r="K2319" i="4"/>
  <c r="J2319" i="4"/>
  <c r="T2319" i="4" s="1"/>
  <c r="I2319" i="4"/>
  <c r="S2319" i="4" s="1"/>
  <c r="H2319" i="4"/>
  <c r="G2319" i="4"/>
  <c r="F2319" i="4"/>
  <c r="Q2319" i="4" s="1"/>
  <c r="E2319" i="4"/>
  <c r="D2319" i="4"/>
  <c r="C2319" i="4"/>
  <c r="B2319" i="4"/>
  <c r="O2319" i="4" s="1"/>
  <c r="A2319" i="4"/>
  <c r="N2318" i="4"/>
  <c r="M2318" i="4"/>
  <c r="L2318" i="4"/>
  <c r="K2318" i="4"/>
  <c r="J2318" i="4"/>
  <c r="T2318" i="4" s="1"/>
  <c r="I2318" i="4"/>
  <c r="H2318" i="4"/>
  <c r="G2318" i="4"/>
  <c r="F2318" i="4"/>
  <c r="Q2318" i="4" s="1"/>
  <c r="E2318" i="4"/>
  <c r="P2318" i="4" s="1"/>
  <c r="D2318" i="4"/>
  <c r="C2318" i="4"/>
  <c r="B2318" i="4"/>
  <c r="O2318" i="4" s="1"/>
  <c r="A2318" i="4"/>
  <c r="N2317" i="4"/>
  <c r="M2317" i="4"/>
  <c r="L2317" i="4"/>
  <c r="K2317" i="4"/>
  <c r="J2317" i="4"/>
  <c r="T2317" i="4" s="1"/>
  <c r="I2317" i="4"/>
  <c r="W2317" i="4" s="1"/>
  <c r="H2317" i="4"/>
  <c r="G2317" i="4"/>
  <c r="F2317" i="4"/>
  <c r="E2317" i="4"/>
  <c r="P2317" i="4" s="1"/>
  <c r="D2317" i="4"/>
  <c r="C2317" i="4"/>
  <c r="B2317" i="4"/>
  <c r="O2317" i="4" s="1"/>
  <c r="A2317" i="4"/>
  <c r="N2316" i="4"/>
  <c r="M2316" i="4"/>
  <c r="L2316" i="4"/>
  <c r="K2316" i="4"/>
  <c r="J2316" i="4"/>
  <c r="T2316" i="4" s="1"/>
  <c r="I2316" i="4"/>
  <c r="H2316" i="4"/>
  <c r="G2316" i="4"/>
  <c r="F2316" i="4"/>
  <c r="Q2316" i="4" s="1"/>
  <c r="E2316" i="4"/>
  <c r="P2316" i="4" s="1"/>
  <c r="D2316" i="4"/>
  <c r="C2316" i="4"/>
  <c r="B2316" i="4"/>
  <c r="O2316" i="4" s="1"/>
  <c r="A2316" i="4"/>
  <c r="S2315" i="4"/>
  <c r="P2315" i="4"/>
  <c r="N2315" i="4"/>
  <c r="M2315" i="4"/>
  <c r="L2315" i="4"/>
  <c r="K2315" i="4"/>
  <c r="J2315" i="4"/>
  <c r="T2315" i="4" s="1"/>
  <c r="I2315" i="4"/>
  <c r="H2315" i="4"/>
  <c r="G2315" i="4"/>
  <c r="F2315" i="4"/>
  <c r="E2315" i="4"/>
  <c r="D2315" i="4"/>
  <c r="C2315" i="4"/>
  <c r="B2315" i="4"/>
  <c r="O2315" i="4" s="1"/>
  <c r="A2315" i="4"/>
  <c r="N2314" i="4"/>
  <c r="M2314" i="4"/>
  <c r="L2314" i="4"/>
  <c r="K2314" i="4"/>
  <c r="J2314" i="4"/>
  <c r="T2314" i="4" s="1"/>
  <c r="I2314" i="4"/>
  <c r="S2314" i="4" s="1"/>
  <c r="H2314" i="4"/>
  <c r="G2314" i="4"/>
  <c r="F2314" i="4"/>
  <c r="Q2314" i="4" s="1"/>
  <c r="E2314" i="4"/>
  <c r="P2314" i="4" s="1"/>
  <c r="D2314" i="4"/>
  <c r="C2314" i="4"/>
  <c r="B2314" i="4"/>
  <c r="A2314" i="4"/>
  <c r="N2313" i="4"/>
  <c r="M2313" i="4"/>
  <c r="L2313" i="4"/>
  <c r="K2313" i="4"/>
  <c r="J2313" i="4"/>
  <c r="T2313" i="4" s="1"/>
  <c r="I2313" i="4"/>
  <c r="S2313" i="4" s="1"/>
  <c r="H2313" i="4"/>
  <c r="G2313" i="4"/>
  <c r="F2313" i="4"/>
  <c r="Q2313" i="4" s="1"/>
  <c r="E2313" i="4"/>
  <c r="R2313" i="4" s="1"/>
  <c r="D2313" i="4"/>
  <c r="C2313" i="4"/>
  <c r="B2313" i="4"/>
  <c r="O2313" i="4" s="1"/>
  <c r="A2313" i="4"/>
  <c r="N2312" i="4"/>
  <c r="M2312" i="4"/>
  <c r="L2312" i="4"/>
  <c r="K2312" i="4"/>
  <c r="J2312" i="4"/>
  <c r="T2312" i="4" s="1"/>
  <c r="I2312" i="4"/>
  <c r="S2312" i="4" s="1"/>
  <c r="H2312" i="4"/>
  <c r="G2312" i="4"/>
  <c r="F2312" i="4"/>
  <c r="Q2312" i="4" s="1"/>
  <c r="E2312" i="4"/>
  <c r="R2312" i="4" s="1"/>
  <c r="D2312" i="4"/>
  <c r="C2312" i="4"/>
  <c r="B2312" i="4"/>
  <c r="O2312" i="4" s="1"/>
  <c r="A2312" i="4"/>
  <c r="N2311" i="4"/>
  <c r="M2311" i="4"/>
  <c r="L2311" i="4"/>
  <c r="K2311" i="4"/>
  <c r="J2311" i="4"/>
  <c r="T2311" i="4" s="1"/>
  <c r="I2311" i="4"/>
  <c r="S2311" i="4" s="1"/>
  <c r="H2311" i="4"/>
  <c r="G2311" i="4"/>
  <c r="F2311" i="4"/>
  <c r="Q2311" i="4" s="1"/>
  <c r="E2311" i="4"/>
  <c r="D2311" i="4"/>
  <c r="C2311" i="4"/>
  <c r="B2311" i="4"/>
  <c r="O2311" i="4" s="1"/>
  <c r="A2311" i="4"/>
  <c r="N2310" i="4"/>
  <c r="M2310" i="4"/>
  <c r="L2310" i="4"/>
  <c r="K2310" i="4"/>
  <c r="J2310" i="4"/>
  <c r="T2310" i="4" s="1"/>
  <c r="I2310" i="4"/>
  <c r="S2310" i="4" s="1"/>
  <c r="H2310" i="4"/>
  <c r="G2310" i="4"/>
  <c r="F2310" i="4"/>
  <c r="Q2310" i="4" s="1"/>
  <c r="E2310" i="4"/>
  <c r="R2310" i="4" s="1"/>
  <c r="D2310" i="4"/>
  <c r="C2310" i="4"/>
  <c r="B2310" i="4"/>
  <c r="O2310" i="4" s="1"/>
  <c r="A2310" i="4"/>
  <c r="T2309" i="4"/>
  <c r="N2309" i="4"/>
  <c r="M2309" i="4"/>
  <c r="L2309" i="4"/>
  <c r="K2309" i="4"/>
  <c r="J2309" i="4"/>
  <c r="I2309" i="4"/>
  <c r="S2309" i="4" s="1"/>
  <c r="H2309" i="4"/>
  <c r="G2309" i="4"/>
  <c r="F2309" i="4"/>
  <c r="E2309" i="4"/>
  <c r="P2309" i="4" s="1"/>
  <c r="D2309" i="4"/>
  <c r="C2309" i="4"/>
  <c r="B2309" i="4"/>
  <c r="O2309" i="4" s="1"/>
  <c r="A2309" i="4"/>
  <c r="Q2308" i="4"/>
  <c r="N2308" i="4"/>
  <c r="M2308" i="4"/>
  <c r="L2308" i="4"/>
  <c r="K2308" i="4"/>
  <c r="J2308" i="4"/>
  <c r="I2308" i="4"/>
  <c r="S2308" i="4" s="1"/>
  <c r="H2308" i="4"/>
  <c r="G2308" i="4"/>
  <c r="F2308" i="4"/>
  <c r="E2308" i="4"/>
  <c r="D2308" i="4"/>
  <c r="C2308" i="4"/>
  <c r="B2308" i="4"/>
  <c r="O2308" i="4" s="1"/>
  <c r="A2308" i="4"/>
  <c r="T2307" i="4"/>
  <c r="Q2307" i="4"/>
  <c r="N2307" i="4"/>
  <c r="M2307" i="4"/>
  <c r="L2307" i="4"/>
  <c r="K2307" i="4"/>
  <c r="J2307" i="4"/>
  <c r="I2307" i="4"/>
  <c r="S2307" i="4" s="1"/>
  <c r="H2307" i="4"/>
  <c r="G2307" i="4"/>
  <c r="F2307" i="4"/>
  <c r="E2307" i="4"/>
  <c r="P2307" i="4" s="1"/>
  <c r="D2307" i="4"/>
  <c r="C2307" i="4"/>
  <c r="B2307" i="4"/>
  <c r="O2307" i="4" s="1"/>
  <c r="A2307" i="4"/>
  <c r="S2306" i="4"/>
  <c r="Q2306" i="4"/>
  <c r="N2306" i="4"/>
  <c r="M2306" i="4"/>
  <c r="L2306" i="4"/>
  <c r="K2306" i="4"/>
  <c r="J2306" i="4"/>
  <c r="I2306" i="4"/>
  <c r="H2306" i="4"/>
  <c r="G2306" i="4"/>
  <c r="F2306" i="4"/>
  <c r="E2306" i="4"/>
  <c r="P2306" i="4" s="1"/>
  <c r="D2306" i="4"/>
  <c r="C2306" i="4"/>
  <c r="B2306" i="4"/>
  <c r="A2306" i="4"/>
  <c r="S2305" i="4"/>
  <c r="N2305" i="4"/>
  <c r="M2305" i="4"/>
  <c r="L2305" i="4"/>
  <c r="K2305" i="4"/>
  <c r="J2305" i="4"/>
  <c r="I2305" i="4"/>
  <c r="H2305" i="4"/>
  <c r="G2305" i="4"/>
  <c r="F2305" i="4"/>
  <c r="Q2305" i="4" s="1"/>
  <c r="E2305" i="4"/>
  <c r="P2305" i="4" s="1"/>
  <c r="D2305" i="4"/>
  <c r="C2305" i="4"/>
  <c r="B2305" i="4"/>
  <c r="O2305" i="4" s="1"/>
  <c r="A2305" i="4"/>
  <c r="N2304" i="4"/>
  <c r="M2304" i="4"/>
  <c r="L2304" i="4"/>
  <c r="K2304" i="4"/>
  <c r="J2304" i="4"/>
  <c r="T2304" i="4" s="1"/>
  <c r="I2304" i="4"/>
  <c r="H2304" i="4"/>
  <c r="G2304" i="4"/>
  <c r="F2304" i="4"/>
  <c r="Q2304" i="4" s="1"/>
  <c r="E2304" i="4"/>
  <c r="D2304" i="4"/>
  <c r="C2304" i="4"/>
  <c r="B2304" i="4"/>
  <c r="O2304" i="4" s="1"/>
  <c r="A2304" i="4"/>
  <c r="N2303" i="4"/>
  <c r="M2303" i="4"/>
  <c r="L2303" i="4"/>
  <c r="K2303" i="4"/>
  <c r="J2303" i="4"/>
  <c r="I2303" i="4"/>
  <c r="S2303" i="4" s="1"/>
  <c r="H2303" i="4"/>
  <c r="G2303" i="4"/>
  <c r="F2303" i="4"/>
  <c r="Q2303" i="4" s="1"/>
  <c r="E2303" i="4"/>
  <c r="D2303" i="4"/>
  <c r="C2303" i="4"/>
  <c r="B2303" i="4"/>
  <c r="O2303" i="4" s="1"/>
  <c r="A2303" i="4"/>
  <c r="N2302" i="4"/>
  <c r="M2302" i="4"/>
  <c r="L2302" i="4"/>
  <c r="K2302" i="4"/>
  <c r="J2302" i="4"/>
  <c r="T2302" i="4" s="1"/>
  <c r="I2302" i="4"/>
  <c r="S2302" i="4" s="1"/>
  <c r="H2302" i="4"/>
  <c r="G2302" i="4"/>
  <c r="F2302" i="4"/>
  <c r="Q2302" i="4" s="1"/>
  <c r="E2302" i="4"/>
  <c r="D2302" i="4"/>
  <c r="C2302" i="4"/>
  <c r="B2302" i="4"/>
  <c r="O2302" i="4" s="1"/>
  <c r="A2302" i="4"/>
  <c r="P2301" i="4"/>
  <c r="N2301" i="4"/>
  <c r="M2301" i="4"/>
  <c r="L2301" i="4"/>
  <c r="K2301" i="4"/>
  <c r="J2301" i="4"/>
  <c r="I2301" i="4"/>
  <c r="S2301" i="4" s="1"/>
  <c r="H2301" i="4"/>
  <c r="G2301" i="4"/>
  <c r="F2301" i="4"/>
  <c r="Q2301" i="4" s="1"/>
  <c r="E2301" i="4"/>
  <c r="D2301" i="4"/>
  <c r="C2301" i="4"/>
  <c r="B2301" i="4"/>
  <c r="A2301" i="4"/>
  <c r="R2300" i="4"/>
  <c r="Q2300" i="4"/>
  <c r="P2300" i="4"/>
  <c r="N2300" i="4"/>
  <c r="M2300" i="4"/>
  <c r="L2300" i="4"/>
  <c r="K2300" i="4"/>
  <c r="J2300" i="4"/>
  <c r="I2300" i="4"/>
  <c r="S2300" i="4" s="1"/>
  <c r="H2300" i="4"/>
  <c r="G2300" i="4"/>
  <c r="F2300" i="4"/>
  <c r="E2300" i="4"/>
  <c r="D2300" i="4"/>
  <c r="C2300" i="4"/>
  <c r="B2300" i="4"/>
  <c r="O2300" i="4" s="1"/>
  <c r="A2300" i="4"/>
  <c r="R2299" i="4"/>
  <c r="Q2299" i="4"/>
  <c r="N2299" i="4"/>
  <c r="M2299" i="4"/>
  <c r="L2299" i="4"/>
  <c r="K2299" i="4"/>
  <c r="J2299" i="4"/>
  <c r="I2299" i="4"/>
  <c r="S2299" i="4" s="1"/>
  <c r="H2299" i="4"/>
  <c r="G2299" i="4"/>
  <c r="F2299" i="4"/>
  <c r="E2299" i="4"/>
  <c r="P2299" i="4" s="1"/>
  <c r="D2299" i="4"/>
  <c r="C2299" i="4"/>
  <c r="B2299" i="4"/>
  <c r="O2299" i="4" s="1"/>
  <c r="A2299" i="4"/>
  <c r="Q2298" i="4"/>
  <c r="N2298" i="4"/>
  <c r="M2298" i="4"/>
  <c r="L2298" i="4"/>
  <c r="K2298" i="4"/>
  <c r="J2298" i="4"/>
  <c r="T2298" i="4" s="1"/>
  <c r="I2298" i="4"/>
  <c r="H2298" i="4"/>
  <c r="G2298" i="4"/>
  <c r="F2298" i="4"/>
  <c r="E2298" i="4"/>
  <c r="P2298" i="4" s="1"/>
  <c r="D2298" i="4"/>
  <c r="C2298" i="4"/>
  <c r="B2298" i="4"/>
  <c r="O2298" i="4" s="1"/>
  <c r="A2298" i="4"/>
  <c r="O2297" i="4"/>
  <c r="N2297" i="4"/>
  <c r="M2297" i="4"/>
  <c r="L2297" i="4"/>
  <c r="K2297" i="4"/>
  <c r="J2297" i="4"/>
  <c r="T2297" i="4" s="1"/>
  <c r="I2297" i="4"/>
  <c r="S2297" i="4" s="1"/>
  <c r="H2297" i="4"/>
  <c r="G2297" i="4"/>
  <c r="F2297" i="4"/>
  <c r="Q2297" i="4" s="1"/>
  <c r="E2297" i="4"/>
  <c r="D2297" i="4"/>
  <c r="C2297" i="4"/>
  <c r="B2297" i="4"/>
  <c r="A2297" i="4"/>
  <c r="P2296" i="4"/>
  <c r="O2296" i="4"/>
  <c r="N2296" i="4"/>
  <c r="M2296" i="4"/>
  <c r="L2296" i="4"/>
  <c r="K2296" i="4"/>
  <c r="J2296" i="4"/>
  <c r="W2296" i="4" s="1"/>
  <c r="I2296" i="4"/>
  <c r="S2296" i="4" s="1"/>
  <c r="H2296" i="4"/>
  <c r="G2296" i="4"/>
  <c r="F2296" i="4"/>
  <c r="E2296" i="4"/>
  <c r="D2296" i="4"/>
  <c r="C2296" i="4"/>
  <c r="B2296" i="4"/>
  <c r="A2296" i="4"/>
  <c r="T2295" i="4"/>
  <c r="P2295" i="4"/>
  <c r="N2295" i="4"/>
  <c r="M2295" i="4"/>
  <c r="L2295" i="4"/>
  <c r="K2295" i="4"/>
  <c r="J2295" i="4"/>
  <c r="I2295" i="4"/>
  <c r="S2295" i="4" s="1"/>
  <c r="H2295" i="4"/>
  <c r="G2295" i="4"/>
  <c r="F2295" i="4"/>
  <c r="E2295" i="4"/>
  <c r="R2295" i="4" s="1"/>
  <c r="D2295" i="4"/>
  <c r="C2295" i="4"/>
  <c r="B2295" i="4"/>
  <c r="O2295" i="4" s="1"/>
  <c r="A2295" i="4"/>
  <c r="W2294" i="4"/>
  <c r="N2294" i="4"/>
  <c r="M2294" i="4"/>
  <c r="L2294" i="4"/>
  <c r="K2294" i="4"/>
  <c r="J2294" i="4"/>
  <c r="T2294" i="4" s="1"/>
  <c r="I2294" i="4"/>
  <c r="S2294" i="4" s="1"/>
  <c r="H2294" i="4"/>
  <c r="G2294" i="4"/>
  <c r="F2294" i="4"/>
  <c r="E2294" i="4"/>
  <c r="D2294" i="4"/>
  <c r="C2294" i="4"/>
  <c r="B2294" i="4"/>
  <c r="O2294" i="4" s="1"/>
  <c r="A2294" i="4"/>
  <c r="S2293" i="4"/>
  <c r="N2293" i="4"/>
  <c r="M2293" i="4"/>
  <c r="L2293" i="4"/>
  <c r="K2293" i="4"/>
  <c r="J2293" i="4"/>
  <c r="T2293" i="4" s="1"/>
  <c r="I2293" i="4"/>
  <c r="H2293" i="4"/>
  <c r="G2293" i="4"/>
  <c r="F2293" i="4"/>
  <c r="E2293" i="4"/>
  <c r="P2293" i="4" s="1"/>
  <c r="D2293" i="4"/>
  <c r="C2293" i="4"/>
  <c r="B2293" i="4"/>
  <c r="O2293" i="4" s="1"/>
  <c r="A2293" i="4"/>
  <c r="N2292" i="4"/>
  <c r="M2292" i="4"/>
  <c r="L2292" i="4"/>
  <c r="K2292" i="4"/>
  <c r="J2292" i="4"/>
  <c r="T2292" i="4" s="1"/>
  <c r="I2292" i="4"/>
  <c r="S2292" i="4" s="1"/>
  <c r="H2292" i="4"/>
  <c r="G2292" i="4"/>
  <c r="F2292" i="4"/>
  <c r="Q2292" i="4" s="1"/>
  <c r="E2292" i="4"/>
  <c r="P2292" i="4" s="1"/>
  <c r="D2292" i="4"/>
  <c r="C2292" i="4"/>
  <c r="B2292" i="4"/>
  <c r="O2292" i="4" s="1"/>
  <c r="A2292" i="4"/>
  <c r="N2291" i="4"/>
  <c r="M2291" i="4"/>
  <c r="L2291" i="4"/>
  <c r="K2291" i="4"/>
  <c r="J2291" i="4"/>
  <c r="T2291" i="4" s="1"/>
  <c r="I2291" i="4"/>
  <c r="S2291" i="4" s="1"/>
  <c r="H2291" i="4"/>
  <c r="G2291" i="4"/>
  <c r="F2291" i="4"/>
  <c r="Q2291" i="4" s="1"/>
  <c r="E2291" i="4"/>
  <c r="R2291" i="4" s="1"/>
  <c r="D2291" i="4"/>
  <c r="C2291" i="4"/>
  <c r="B2291" i="4"/>
  <c r="O2291" i="4" s="1"/>
  <c r="A2291" i="4"/>
  <c r="N2290" i="4"/>
  <c r="M2290" i="4"/>
  <c r="L2290" i="4"/>
  <c r="K2290" i="4"/>
  <c r="J2290" i="4"/>
  <c r="T2290" i="4" s="1"/>
  <c r="I2290" i="4"/>
  <c r="S2290" i="4" s="1"/>
  <c r="H2290" i="4"/>
  <c r="G2290" i="4"/>
  <c r="F2290" i="4"/>
  <c r="Q2290" i="4" s="1"/>
  <c r="E2290" i="4"/>
  <c r="D2290" i="4"/>
  <c r="C2290" i="4"/>
  <c r="B2290" i="4"/>
  <c r="O2290" i="4" s="1"/>
  <c r="A2290" i="4"/>
  <c r="T2289" i="4"/>
  <c r="N2289" i="4"/>
  <c r="M2289" i="4"/>
  <c r="L2289" i="4"/>
  <c r="K2289" i="4"/>
  <c r="J2289" i="4"/>
  <c r="I2289" i="4"/>
  <c r="S2289" i="4" s="1"/>
  <c r="H2289" i="4"/>
  <c r="G2289" i="4"/>
  <c r="F2289" i="4"/>
  <c r="Q2289" i="4" s="1"/>
  <c r="E2289" i="4"/>
  <c r="D2289" i="4"/>
  <c r="C2289" i="4"/>
  <c r="B2289" i="4"/>
  <c r="O2289" i="4" s="1"/>
  <c r="A2289" i="4"/>
  <c r="P2288" i="4"/>
  <c r="N2288" i="4"/>
  <c r="M2288" i="4"/>
  <c r="L2288" i="4"/>
  <c r="K2288" i="4"/>
  <c r="J2288" i="4"/>
  <c r="T2288" i="4" s="1"/>
  <c r="I2288" i="4"/>
  <c r="S2288" i="4" s="1"/>
  <c r="H2288" i="4"/>
  <c r="G2288" i="4"/>
  <c r="F2288" i="4"/>
  <c r="Q2288" i="4" s="1"/>
  <c r="E2288" i="4"/>
  <c r="D2288" i="4"/>
  <c r="C2288" i="4"/>
  <c r="B2288" i="4"/>
  <c r="O2288" i="4" s="1"/>
  <c r="A2288" i="4"/>
  <c r="N2287" i="4"/>
  <c r="M2287" i="4"/>
  <c r="L2287" i="4"/>
  <c r="K2287" i="4"/>
  <c r="J2287" i="4"/>
  <c r="I2287" i="4"/>
  <c r="S2287" i="4" s="1"/>
  <c r="H2287" i="4"/>
  <c r="G2287" i="4"/>
  <c r="F2287" i="4"/>
  <c r="Q2287" i="4" s="1"/>
  <c r="E2287" i="4"/>
  <c r="P2287" i="4" s="1"/>
  <c r="D2287" i="4"/>
  <c r="C2287" i="4"/>
  <c r="B2287" i="4"/>
  <c r="O2287" i="4" s="1"/>
  <c r="A2287" i="4"/>
  <c r="Q2286" i="4"/>
  <c r="N2286" i="4"/>
  <c r="M2286" i="4"/>
  <c r="L2286" i="4"/>
  <c r="K2286" i="4"/>
  <c r="J2286" i="4"/>
  <c r="I2286" i="4"/>
  <c r="S2286" i="4" s="1"/>
  <c r="H2286" i="4"/>
  <c r="G2286" i="4"/>
  <c r="F2286" i="4"/>
  <c r="E2286" i="4"/>
  <c r="R2286" i="4" s="1"/>
  <c r="D2286" i="4"/>
  <c r="C2286" i="4"/>
  <c r="B2286" i="4"/>
  <c r="O2286" i="4" s="1"/>
  <c r="A2286" i="4"/>
  <c r="N2285" i="4"/>
  <c r="M2285" i="4"/>
  <c r="L2285" i="4"/>
  <c r="K2285" i="4"/>
  <c r="J2285" i="4"/>
  <c r="I2285" i="4"/>
  <c r="S2285" i="4" s="1"/>
  <c r="H2285" i="4"/>
  <c r="G2285" i="4"/>
  <c r="F2285" i="4"/>
  <c r="Q2285" i="4" s="1"/>
  <c r="E2285" i="4"/>
  <c r="P2285" i="4" s="1"/>
  <c r="D2285" i="4"/>
  <c r="C2285" i="4"/>
  <c r="B2285" i="4"/>
  <c r="O2285" i="4" s="1"/>
  <c r="A2285" i="4"/>
  <c r="N2284" i="4"/>
  <c r="M2284" i="4"/>
  <c r="L2284" i="4"/>
  <c r="K2284" i="4"/>
  <c r="J2284" i="4"/>
  <c r="I2284" i="4"/>
  <c r="S2284" i="4" s="1"/>
  <c r="H2284" i="4"/>
  <c r="G2284" i="4"/>
  <c r="F2284" i="4"/>
  <c r="Q2284" i="4" s="1"/>
  <c r="E2284" i="4"/>
  <c r="P2284" i="4" s="1"/>
  <c r="D2284" i="4"/>
  <c r="C2284" i="4"/>
  <c r="B2284" i="4"/>
  <c r="O2284" i="4" s="1"/>
  <c r="A2284" i="4"/>
  <c r="N2283" i="4"/>
  <c r="M2283" i="4"/>
  <c r="L2283" i="4"/>
  <c r="K2283" i="4"/>
  <c r="J2283" i="4"/>
  <c r="T2283" i="4" s="1"/>
  <c r="I2283" i="4"/>
  <c r="S2283" i="4" s="1"/>
  <c r="H2283" i="4"/>
  <c r="G2283" i="4"/>
  <c r="F2283" i="4"/>
  <c r="Q2283" i="4" s="1"/>
  <c r="E2283" i="4"/>
  <c r="D2283" i="4"/>
  <c r="C2283" i="4"/>
  <c r="B2283" i="4"/>
  <c r="O2283" i="4" s="1"/>
  <c r="A2283" i="4"/>
  <c r="N2282" i="4"/>
  <c r="M2282" i="4"/>
  <c r="L2282" i="4"/>
  <c r="K2282" i="4"/>
  <c r="J2282" i="4"/>
  <c r="T2282" i="4" s="1"/>
  <c r="I2282" i="4"/>
  <c r="S2282" i="4" s="1"/>
  <c r="H2282" i="4"/>
  <c r="G2282" i="4"/>
  <c r="F2282" i="4"/>
  <c r="Q2282" i="4" s="1"/>
  <c r="E2282" i="4"/>
  <c r="R2282" i="4" s="1"/>
  <c r="D2282" i="4"/>
  <c r="C2282" i="4"/>
  <c r="B2282" i="4"/>
  <c r="O2282" i="4" s="1"/>
  <c r="A2282" i="4"/>
  <c r="N2281" i="4"/>
  <c r="M2281" i="4"/>
  <c r="L2281" i="4"/>
  <c r="K2281" i="4"/>
  <c r="J2281" i="4"/>
  <c r="I2281" i="4"/>
  <c r="S2281" i="4" s="1"/>
  <c r="H2281" i="4"/>
  <c r="G2281" i="4"/>
  <c r="F2281" i="4"/>
  <c r="Q2281" i="4" s="1"/>
  <c r="E2281" i="4"/>
  <c r="P2281" i="4" s="1"/>
  <c r="D2281" i="4"/>
  <c r="C2281" i="4"/>
  <c r="B2281" i="4"/>
  <c r="O2281" i="4" s="1"/>
  <c r="A2281" i="4"/>
  <c r="N2280" i="4"/>
  <c r="M2280" i="4"/>
  <c r="L2280" i="4"/>
  <c r="K2280" i="4"/>
  <c r="J2280" i="4"/>
  <c r="T2280" i="4" s="1"/>
  <c r="I2280" i="4"/>
  <c r="S2280" i="4" s="1"/>
  <c r="H2280" i="4"/>
  <c r="G2280" i="4"/>
  <c r="F2280" i="4"/>
  <c r="Q2280" i="4" s="1"/>
  <c r="E2280" i="4"/>
  <c r="P2280" i="4" s="1"/>
  <c r="D2280" i="4"/>
  <c r="C2280" i="4"/>
  <c r="B2280" i="4"/>
  <c r="O2280" i="4" s="1"/>
  <c r="A2280" i="4"/>
  <c r="N2279" i="4"/>
  <c r="M2279" i="4"/>
  <c r="L2279" i="4"/>
  <c r="K2279" i="4"/>
  <c r="J2279" i="4"/>
  <c r="I2279" i="4"/>
  <c r="S2279" i="4" s="1"/>
  <c r="H2279" i="4"/>
  <c r="G2279" i="4"/>
  <c r="F2279" i="4"/>
  <c r="Q2279" i="4" s="1"/>
  <c r="E2279" i="4"/>
  <c r="P2279" i="4" s="1"/>
  <c r="D2279" i="4"/>
  <c r="C2279" i="4"/>
  <c r="B2279" i="4"/>
  <c r="O2279" i="4" s="1"/>
  <c r="A2279" i="4"/>
  <c r="N2278" i="4"/>
  <c r="M2278" i="4"/>
  <c r="L2278" i="4"/>
  <c r="K2278" i="4"/>
  <c r="J2278" i="4"/>
  <c r="I2278" i="4"/>
  <c r="S2278" i="4" s="1"/>
  <c r="H2278" i="4"/>
  <c r="G2278" i="4"/>
  <c r="F2278" i="4"/>
  <c r="Q2278" i="4" s="1"/>
  <c r="E2278" i="4"/>
  <c r="P2278" i="4" s="1"/>
  <c r="D2278" i="4"/>
  <c r="C2278" i="4"/>
  <c r="B2278" i="4"/>
  <c r="O2278" i="4" s="1"/>
  <c r="A2278" i="4"/>
  <c r="S2277" i="4"/>
  <c r="P2277" i="4"/>
  <c r="N2277" i="4"/>
  <c r="M2277" i="4"/>
  <c r="L2277" i="4"/>
  <c r="K2277" i="4"/>
  <c r="J2277" i="4"/>
  <c r="I2277" i="4"/>
  <c r="H2277" i="4"/>
  <c r="G2277" i="4"/>
  <c r="F2277" i="4"/>
  <c r="Q2277" i="4" s="1"/>
  <c r="E2277" i="4"/>
  <c r="D2277" i="4"/>
  <c r="C2277" i="4"/>
  <c r="B2277" i="4"/>
  <c r="O2277" i="4" s="1"/>
  <c r="A2277" i="4"/>
  <c r="S2276" i="4"/>
  <c r="Q2276" i="4"/>
  <c r="N2276" i="4"/>
  <c r="M2276" i="4"/>
  <c r="L2276" i="4"/>
  <c r="K2276" i="4"/>
  <c r="J2276" i="4"/>
  <c r="T2276" i="4" s="1"/>
  <c r="I2276" i="4"/>
  <c r="H2276" i="4"/>
  <c r="G2276" i="4"/>
  <c r="F2276" i="4"/>
  <c r="E2276" i="4"/>
  <c r="D2276" i="4"/>
  <c r="C2276" i="4"/>
  <c r="B2276" i="4"/>
  <c r="O2276" i="4" s="1"/>
  <c r="A2276" i="4"/>
  <c r="N2275" i="4"/>
  <c r="M2275" i="4"/>
  <c r="L2275" i="4"/>
  <c r="K2275" i="4"/>
  <c r="J2275" i="4"/>
  <c r="I2275" i="4"/>
  <c r="S2275" i="4" s="1"/>
  <c r="H2275" i="4"/>
  <c r="G2275" i="4"/>
  <c r="F2275" i="4"/>
  <c r="Q2275" i="4" s="1"/>
  <c r="E2275" i="4"/>
  <c r="R2275" i="4" s="1"/>
  <c r="D2275" i="4"/>
  <c r="C2275" i="4"/>
  <c r="B2275" i="4"/>
  <c r="O2275" i="4" s="1"/>
  <c r="A2275" i="4"/>
  <c r="N2274" i="4"/>
  <c r="M2274" i="4"/>
  <c r="L2274" i="4"/>
  <c r="K2274" i="4"/>
  <c r="J2274" i="4"/>
  <c r="T2274" i="4" s="1"/>
  <c r="I2274" i="4"/>
  <c r="S2274" i="4" s="1"/>
  <c r="H2274" i="4"/>
  <c r="G2274" i="4"/>
  <c r="F2274" i="4"/>
  <c r="Q2274" i="4" s="1"/>
  <c r="E2274" i="4"/>
  <c r="D2274" i="4"/>
  <c r="C2274" i="4"/>
  <c r="B2274" i="4"/>
  <c r="O2274" i="4" s="1"/>
  <c r="A2274" i="4"/>
  <c r="N2273" i="4"/>
  <c r="M2273" i="4"/>
  <c r="L2273" i="4"/>
  <c r="K2273" i="4"/>
  <c r="J2273" i="4"/>
  <c r="T2273" i="4" s="1"/>
  <c r="I2273" i="4"/>
  <c r="S2273" i="4" s="1"/>
  <c r="H2273" i="4"/>
  <c r="G2273" i="4"/>
  <c r="F2273" i="4"/>
  <c r="Q2273" i="4" s="1"/>
  <c r="E2273" i="4"/>
  <c r="D2273" i="4"/>
  <c r="C2273" i="4"/>
  <c r="B2273" i="4"/>
  <c r="O2273" i="4" s="1"/>
  <c r="A2273" i="4"/>
  <c r="N2272" i="4"/>
  <c r="M2272" i="4"/>
  <c r="L2272" i="4"/>
  <c r="K2272" i="4"/>
  <c r="J2272" i="4"/>
  <c r="T2272" i="4" s="1"/>
  <c r="I2272" i="4"/>
  <c r="S2272" i="4" s="1"/>
  <c r="H2272" i="4"/>
  <c r="G2272" i="4"/>
  <c r="F2272" i="4"/>
  <c r="Q2272" i="4" s="1"/>
  <c r="E2272" i="4"/>
  <c r="D2272" i="4"/>
  <c r="C2272" i="4"/>
  <c r="B2272" i="4"/>
  <c r="O2272" i="4" s="1"/>
  <c r="A2272" i="4"/>
  <c r="N2271" i="4"/>
  <c r="M2271" i="4"/>
  <c r="L2271" i="4"/>
  <c r="K2271" i="4"/>
  <c r="J2271" i="4"/>
  <c r="I2271" i="4"/>
  <c r="S2271" i="4" s="1"/>
  <c r="H2271" i="4"/>
  <c r="G2271" i="4"/>
  <c r="F2271" i="4"/>
  <c r="Q2271" i="4" s="1"/>
  <c r="E2271" i="4"/>
  <c r="U2271" i="4" s="1"/>
  <c r="V2271" i="4" s="1"/>
  <c r="X2271" i="4" s="1"/>
  <c r="D2271" i="4"/>
  <c r="C2271" i="4"/>
  <c r="B2271" i="4"/>
  <c r="O2271" i="4" s="1"/>
  <c r="A2271" i="4"/>
  <c r="N2270" i="4"/>
  <c r="M2270" i="4"/>
  <c r="L2270" i="4"/>
  <c r="K2270" i="4"/>
  <c r="J2270" i="4"/>
  <c r="I2270" i="4"/>
  <c r="S2270" i="4" s="1"/>
  <c r="H2270" i="4"/>
  <c r="G2270" i="4"/>
  <c r="F2270" i="4"/>
  <c r="Q2270" i="4" s="1"/>
  <c r="E2270" i="4"/>
  <c r="P2270" i="4" s="1"/>
  <c r="D2270" i="4"/>
  <c r="C2270" i="4"/>
  <c r="B2270" i="4"/>
  <c r="O2270" i="4" s="1"/>
  <c r="A2270" i="4"/>
  <c r="S2269" i="4"/>
  <c r="P2269" i="4"/>
  <c r="N2269" i="4"/>
  <c r="M2269" i="4"/>
  <c r="L2269" i="4"/>
  <c r="K2269" i="4"/>
  <c r="J2269" i="4"/>
  <c r="I2269" i="4"/>
  <c r="H2269" i="4"/>
  <c r="G2269" i="4"/>
  <c r="F2269" i="4"/>
  <c r="Q2269" i="4" s="1"/>
  <c r="E2269" i="4"/>
  <c r="D2269" i="4"/>
  <c r="C2269" i="4"/>
  <c r="B2269" i="4"/>
  <c r="O2269" i="4" s="1"/>
  <c r="A2269" i="4"/>
  <c r="T2268" i="4"/>
  <c r="S2268" i="4"/>
  <c r="Q2268" i="4"/>
  <c r="N2268" i="4"/>
  <c r="M2268" i="4"/>
  <c r="L2268" i="4"/>
  <c r="K2268" i="4"/>
  <c r="J2268" i="4"/>
  <c r="I2268" i="4"/>
  <c r="H2268" i="4"/>
  <c r="G2268" i="4"/>
  <c r="F2268" i="4"/>
  <c r="E2268" i="4"/>
  <c r="D2268" i="4"/>
  <c r="C2268" i="4"/>
  <c r="B2268" i="4"/>
  <c r="O2268" i="4" s="1"/>
  <c r="A2268" i="4"/>
  <c r="T2267" i="4"/>
  <c r="N2267" i="4"/>
  <c r="M2267" i="4"/>
  <c r="L2267" i="4"/>
  <c r="K2267" i="4"/>
  <c r="J2267" i="4"/>
  <c r="W2267" i="4" s="1"/>
  <c r="I2267" i="4"/>
  <c r="S2267" i="4" s="1"/>
  <c r="H2267" i="4"/>
  <c r="G2267" i="4"/>
  <c r="F2267" i="4"/>
  <c r="Q2267" i="4" s="1"/>
  <c r="E2267" i="4"/>
  <c r="D2267" i="4"/>
  <c r="C2267" i="4"/>
  <c r="B2267" i="4"/>
  <c r="O2267" i="4" s="1"/>
  <c r="A2267" i="4"/>
  <c r="N2266" i="4"/>
  <c r="M2266" i="4"/>
  <c r="L2266" i="4"/>
  <c r="K2266" i="4"/>
  <c r="J2266" i="4"/>
  <c r="T2266" i="4" s="1"/>
  <c r="I2266" i="4"/>
  <c r="S2266" i="4" s="1"/>
  <c r="H2266" i="4"/>
  <c r="G2266" i="4"/>
  <c r="F2266" i="4"/>
  <c r="Q2266" i="4" s="1"/>
  <c r="E2266" i="4"/>
  <c r="R2266" i="4" s="1"/>
  <c r="D2266" i="4"/>
  <c r="C2266" i="4"/>
  <c r="B2266" i="4"/>
  <c r="O2266" i="4" s="1"/>
  <c r="A2266" i="4"/>
  <c r="Y2266" i="4" s="1"/>
  <c r="N2265" i="4"/>
  <c r="M2265" i="4"/>
  <c r="L2265" i="4"/>
  <c r="K2265" i="4"/>
  <c r="J2265" i="4"/>
  <c r="T2265" i="4" s="1"/>
  <c r="I2265" i="4"/>
  <c r="S2265" i="4" s="1"/>
  <c r="H2265" i="4"/>
  <c r="G2265" i="4"/>
  <c r="F2265" i="4"/>
  <c r="Q2265" i="4" s="1"/>
  <c r="E2265" i="4"/>
  <c r="D2265" i="4"/>
  <c r="C2265" i="4"/>
  <c r="B2265" i="4"/>
  <c r="O2265" i="4" s="1"/>
  <c r="A2265" i="4"/>
  <c r="Q2264" i="4"/>
  <c r="P2264" i="4"/>
  <c r="N2264" i="4"/>
  <c r="M2264" i="4"/>
  <c r="L2264" i="4"/>
  <c r="K2264" i="4"/>
  <c r="J2264" i="4"/>
  <c r="T2264" i="4" s="1"/>
  <c r="I2264" i="4"/>
  <c r="S2264" i="4" s="1"/>
  <c r="H2264" i="4"/>
  <c r="G2264" i="4"/>
  <c r="F2264" i="4"/>
  <c r="E2264" i="4"/>
  <c r="D2264" i="4"/>
  <c r="C2264" i="4"/>
  <c r="B2264" i="4"/>
  <c r="O2264" i="4" s="1"/>
  <c r="A2264" i="4"/>
  <c r="Q2263" i="4"/>
  <c r="N2263" i="4"/>
  <c r="M2263" i="4"/>
  <c r="L2263" i="4"/>
  <c r="K2263" i="4"/>
  <c r="J2263" i="4"/>
  <c r="I2263" i="4"/>
  <c r="S2263" i="4" s="1"/>
  <c r="H2263" i="4"/>
  <c r="G2263" i="4"/>
  <c r="F2263" i="4"/>
  <c r="E2263" i="4"/>
  <c r="P2263" i="4" s="1"/>
  <c r="D2263" i="4"/>
  <c r="C2263" i="4"/>
  <c r="B2263" i="4"/>
  <c r="O2263" i="4" s="1"/>
  <c r="A2263" i="4"/>
  <c r="N2262" i="4"/>
  <c r="M2262" i="4"/>
  <c r="L2262" i="4"/>
  <c r="K2262" i="4"/>
  <c r="J2262" i="4"/>
  <c r="W2262" i="4" s="1"/>
  <c r="I2262" i="4"/>
  <c r="S2262" i="4" s="1"/>
  <c r="H2262" i="4"/>
  <c r="G2262" i="4"/>
  <c r="F2262" i="4"/>
  <c r="R2262" i="4" s="1"/>
  <c r="E2262" i="4"/>
  <c r="P2262" i="4" s="1"/>
  <c r="D2262" i="4"/>
  <c r="C2262" i="4"/>
  <c r="B2262" i="4"/>
  <c r="O2262" i="4" s="1"/>
  <c r="A2262" i="4"/>
  <c r="Q2261" i="4"/>
  <c r="P2261" i="4"/>
  <c r="N2261" i="4"/>
  <c r="M2261" i="4"/>
  <c r="L2261" i="4"/>
  <c r="K2261" i="4"/>
  <c r="J2261" i="4"/>
  <c r="W2261" i="4" s="1"/>
  <c r="I2261" i="4"/>
  <c r="S2261" i="4" s="1"/>
  <c r="H2261" i="4"/>
  <c r="G2261" i="4"/>
  <c r="F2261" i="4"/>
  <c r="E2261" i="4"/>
  <c r="D2261" i="4"/>
  <c r="C2261" i="4"/>
  <c r="B2261" i="4"/>
  <c r="O2261" i="4" s="1"/>
  <c r="A2261" i="4"/>
  <c r="S2260" i="4"/>
  <c r="N2260" i="4"/>
  <c r="M2260" i="4"/>
  <c r="L2260" i="4"/>
  <c r="K2260" i="4"/>
  <c r="J2260" i="4"/>
  <c r="T2260" i="4" s="1"/>
  <c r="I2260" i="4"/>
  <c r="H2260" i="4"/>
  <c r="G2260" i="4"/>
  <c r="F2260" i="4"/>
  <c r="Q2260" i="4" s="1"/>
  <c r="E2260" i="4"/>
  <c r="D2260" i="4"/>
  <c r="C2260" i="4"/>
  <c r="B2260" i="4"/>
  <c r="O2260" i="4" s="1"/>
  <c r="A2260" i="4"/>
  <c r="N2259" i="4"/>
  <c r="M2259" i="4"/>
  <c r="L2259" i="4"/>
  <c r="K2259" i="4"/>
  <c r="J2259" i="4"/>
  <c r="T2259" i="4" s="1"/>
  <c r="I2259" i="4"/>
  <c r="S2259" i="4" s="1"/>
  <c r="H2259" i="4"/>
  <c r="G2259" i="4"/>
  <c r="F2259" i="4"/>
  <c r="Q2259" i="4" s="1"/>
  <c r="E2259" i="4"/>
  <c r="D2259" i="4"/>
  <c r="C2259" i="4"/>
  <c r="B2259" i="4"/>
  <c r="O2259" i="4" s="1"/>
  <c r="A2259" i="4"/>
  <c r="N2258" i="4"/>
  <c r="M2258" i="4"/>
  <c r="L2258" i="4"/>
  <c r="K2258" i="4"/>
  <c r="J2258" i="4"/>
  <c r="T2258" i="4" s="1"/>
  <c r="I2258" i="4"/>
  <c r="S2258" i="4" s="1"/>
  <c r="H2258" i="4"/>
  <c r="G2258" i="4"/>
  <c r="F2258" i="4"/>
  <c r="Q2258" i="4" s="1"/>
  <c r="E2258" i="4"/>
  <c r="R2258" i="4" s="1"/>
  <c r="D2258" i="4"/>
  <c r="C2258" i="4"/>
  <c r="B2258" i="4"/>
  <c r="O2258" i="4" s="1"/>
  <c r="A2258" i="4"/>
  <c r="T2257" i="4"/>
  <c r="N2257" i="4"/>
  <c r="M2257" i="4"/>
  <c r="L2257" i="4"/>
  <c r="K2257" i="4"/>
  <c r="J2257" i="4"/>
  <c r="I2257" i="4"/>
  <c r="S2257" i="4" s="1"/>
  <c r="H2257" i="4"/>
  <c r="G2257" i="4"/>
  <c r="F2257" i="4"/>
  <c r="Q2257" i="4" s="1"/>
  <c r="E2257" i="4"/>
  <c r="P2257" i="4" s="1"/>
  <c r="D2257" i="4"/>
  <c r="C2257" i="4"/>
  <c r="B2257" i="4"/>
  <c r="O2257" i="4" s="1"/>
  <c r="A2257" i="4"/>
  <c r="T2256" i="4"/>
  <c r="N2256" i="4"/>
  <c r="M2256" i="4"/>
  <c r="L2256" i="4"/>
  <c r="K2256" i="4"/>
  <c r="J2256" i="4"/>
  <c r="I2256" i="4"/>
  <c r="S2256" i="4" s="1"/>
  <c r="H2256" i="4"/>
  <c r="G2256" i="4"/>
  <c r="F2256" i="4"/>
  <c r="Q2256" i="4" s="1"/>
  <c r="E2256" i="4"/>
  <c r="D2256" i="4"/>
  <c r="C2256" i="4"/>
  <c r="B2256" i="4"/>
  <c r="O2256" i="4" s="1"/>
  <c r="A2256" i="4"/>
  <c r="N2255" i="4"/>
  <c r="M2255" i="4"/>
  <c r="L2255" i="4"/>
  <c r="K2255" i="4"/>
  <c r="J2255" i="4"/>
  <c r="I2255" i="4"/>
  <c r="S2255" i="4" s="1"/>
  <c r="H2255" i="4"/>
  <c r="G2255" i="4"/>
  <c r="F2255" i="4"/>
  <c r="Q2255" i="4" s="1"/>
  <c r="E2255" i="4"/>
  <c r="D2255" i="4"/>
  <c r="C2255" i="4"/>
  <c r="B2255" i="4"/>
  <c r="O2255" i="4" s="1"/>
  <c r="A2255" i="4"/>
  <c r="N2254" i="4"/>
  <c r="M2254" i="4"/>
  <c r="L2254" i="4"/>
  <c r="K2254" i="4"/>
  <c r="J2254" i="4"/>
  <c r="I2254" i="4"/>
  <c r="S2254" i="4" s="1"/>
  <c r="H2254" i="4"/>
  <c r="G2254" i="4"/>
  <c r="F2254" i="4"/>
  <c r="Q2254" i="4" s="1"/>
  <c r="E2254" i="4"/>
  <c r="D2254" i="4"/>
  <c r="C2254" i="4"/>
  <c r="B2254" i="4"/>
  <c r="O2254" i="4" s="1"/>
  <c r="A2254" i="4"/>
  <c r="Y2254" i="4" s="1"/>
  <c r="Q2253" i="4"/>
  <c r="N2253" i="4"/>
  <c r="M2253" i="4"/>
  <c r="L2253" i="4"/>
  <c r="K2253" i="4"/>
  <c r="J2253" i="4"/>
  <c r="I2253" i="4"/>
  <c r="S2253" i="4" s="1"/>
  <c r="H2253" i="4"/>
  <c r="G2253" i="4"/>
  <c r="F2253" i="4"/>
  <c r="E2253" i="4"/>
  <c r="R2253" i="4" s="1"/>
  <c r="D2253" i="4"/>
  <c r="C2253" i="4"/>
  <c r="B2253" i="4"/>
  <c r="O2253" i="4" s="1"/>
  <c r="A2253" i="4"/>
  <c r="S2252" i="4"/>
  <c r="N2252" i="4"/>
  <c r="M2252" i="4"/>
  <c r="L2252" i="4"/>
  <c r="K2252" i="4"/>
  <c r="J2252" i="4"/>
  <c r="T2252" i="4" s="1"/>
  <c r="I2252" i="4"/>
  <c r="H2252" i="4"/>
  <c r="G2252" i="4"/>
  <c r="F2252" i="4"/>
  <c r="Q2252" i="4" s="1"/>
  <c r="E2252" i="4"/>
  <c r="P2252" i="4" s="1"/>
  <c r="D2252" i="4"/>
  <c r="C2252" i="4"/>
  <c r="B2252" i="4"/>
  <c r="O2252" i="4" s="1"/>
  <c r="A2252" i="4"/>
  <c r="N2251" i="4"/>
  <c r="M2251" i="4"/>
  <c r="L2251" i="4"/>
  <c r="K2251" i="4"/>
  <c r="J2251" i="4"/>
  <c r="I2251" i="4"/>
  <c r="S2251" i="4" s="1"/>
  <c r="H2251" i="4"/>
  <c r="G2251" i="4"/>
  <c r="F2251" i="4"/>
  <c r="Q2251" i="4" s="1"/>
  <c r="E2251" i="4"/>
  <c r="D2251" i="4"/>
  <c r="C2251" i="4"/>
  <c r="B2251" i="4"/>
  <c r="O2251" i="4" s="1"/>
  <c r="A2251" i="4"/>
  <c r="N2250" i="4"/>
  <c r="M2250" i="4"/>
  <c r="L2250" i="4"/>
  <c r="K2250" i="4"/>
  <c r="J2250" i="4"/>
  <c r="T2250" i="4" s="1"/>
  <c r="I2250" i="4"/>
  <c r="S2250" i="4" s="1"/>
  <c r="H2250" i="4"/>
  <c r="G2250" i="4"/>
  <c r="F2250" i="4"/>
  <c r="Q2250" i="4" s="1"/>
  <c r="E2250" i="4"/>
  <c r="D2250" i="4"/>
  <c r="C2250" i="4"/>
  <c r="B2250" i="4"/>
  <c r="O2250" i="4" s="1"/>
  <c r="A2250" i="4"/>
  <c r="T2249" i="4"/>
  <c r="P2249" i="4"/>
  <c r="N2249" i="4"/>
  <c r="M2249" i="4"/>
  <c r="L2249" i="4"/>
  <c r="K2249" i="4"/>
  <c r="J2249" i="4"/>
  <c r="I2249" i="4"/>
  <c r="S2249" i="4" s="1"/>
  <c r="H2249" i="4"/>
  <c r="G2249" i="4"/>
  <c r="F2249" i="4"/>
  <c r="Q2249" i="4" s="1"/>
  <c r="E2249" i="4"/>
  <c r="D2249" i="4"/>
  <c r="C2249" i="4"/>
  <c r="B2249" i="4"/>
  <c r="O2249" i="4" s="1"/>
  <c r="A2249" i="4"/>
  <c r="T2248" i="4"/>
  <c r="N2248" i="4"/>
  <c r="M2248" i="4"/>
  <c r="L2248" i="4"/>
  <c r="K2248" i="4"/>
  <c r="J2248" i="4"/>
  <c r="I2248" i="4"/>
  <c r="S2248" i="4" s="1"/>
  <c r="H2248" i="4"/>
  <c r="G2248" i="4"/>
  <c r="F2248" i="4"/>
  <c r="Q2248" i="4" s="1"/>
  <c r="E2248" i="4"/>
  <c r="D2248" i="4"/>
  <c r="C2248" i="4"/>
  <c r="B2248" i="4"/>
  <c r="O2248" i="4" s="1"/>
  <c r="A2248" i="4"/>
  <c r="N2247" i="4"/>
  <c r="M2247" i="4"/>
  <c r="L2247" i="4"/>
  <c r="K2247" i="4"/>
  <c r="J2247" i="4"/>
  <c r="I2247" i="4"/>
  <c r="S2247" i="4" s="1"/>
  <c r="H2247" i="4"/>
  <c r="G2247" i="4"/>
  <c r="F2247" i="4"/>
  <c r="Q2247" i="4" s="1"/>
  <c r="E2247" i="4"/>
  <c r="D2247" i="4"/>
  <c r="C2247" i="4"/>
  <c r="B2247" i="4"/>
  <c r="O2247" i="4" s="1"/>
  <c r="A2247" i="4"/>
  <c r="N2246" i="4"/>
  <c r="M2246" i="4"/>
  <c r="L2246" i="4"/>
  <c r="K2246" i="4"/>
  <c r="J2246" i="4"/>
  <c r="I2246" i="4"/>
  <c r="S2246" i="4" s="1"/>
  <c r="H2246" i="4"/>
  <c r="G2246" i="4"/>
  <c r="F2246" i="4"/>
  <c r="Q2246" i="4" s="1"/>
  <c r="E2246" i="4"/>
  <c r="P2246" i="4" s="1"/>
  <c r="D2246" i="4"/>
  <c r="C2246" i="4"/>
  <c r="B2246" i="4"/>
  <c r="O2246" i="4" s="1"/>
  <c r="A2246" i="4"/>
  <c r="Q2245" i="4"/>
  <c r="N2245" i="4"/>
  <c r="M2245" i="4"/>
  <c r="L2245" i="4"/>
  <c r="K2245" i="4"/>
  <c r="J2245" i="4"/>
  <c r="I2245" i="4"/>
  <c r="S2245" i="4" s="1"/>
  <c r="H2245" i="4"/>
  <c r="G2245" i="4"/>
  <c r="F2245" i="4"/>
  <c r="E2245" i="4"/>
  <c r="D2245" i="4"/>
  <c r="C2245" i="4"/>
  <c r="B2245" i="4"/>
  <c r="O2245" i="4" s="1"/>
  <c r="A2245" i="4"/>
  <c r="P2244" i="4"/>
  <c r="N2244" i="4"/>
  <c r="M2244" i="4"/>
  <c r="L2244" i="4"/>
  <c r="K2244" i="4"/>
  <c r="J2244" i="4"/>
  <c r="T2244" i="4" s="1"/>
  <c r="I2244" i="4"/>
  <c r="S2244" i="4" s="1"/>
  <c r="H2244" i="4"/>
  <c r="G2244" i="4"/>
  <c r="F2244" i="4"/>
  <c r="Q2244" i="4" s="1"/>
  <c r="E2244" i="4"/>
  <c r="D2244" i="4"/>
  <c r="C2244" i="4"/>
  <c r="B2244" i="4"/>
  <c r="O2244" i="4" s="1"/>
  <c r="A2244" i="4"/>
  <c r="N2243" i="4"/>
  <c r="M2243" i="4"/>
  <c r="L2243" i="4"/>
  <c r="K2243" i="4"/>
  <c r="J2243" i="4"/>
  <c r="T2243" i="4" s="1"/>
  <c r="I2243" i="4"/>
  <c r="S2243" i="4" s="1"/>
  <c r="H2243" i="4"/>
  <c r="G2243" i="4"/>
  <c r="F2243" i="4"/>
  <c r="Q2243" i="4" s="1"/>
  <c r="E2243" i="4"/>
  <c r="R2243" i="4" s="1"/>
  <c r="D2243" i="4"/>
  <c r="C2243" i="4"/>
  <c r="B2243" i="4"/>
  <c r="O2243" i="4" s="1"/>
  <c r="A2243" i="4"/>
  <c r="N2242" i="4"/>
  <c r="M2242" i="4"/>
  <c r="L2242" i="4"/>
  <c r="K2242" i="4"/>
  <c r="J2242" i="4"/>
  <c r="T2242" i="4" s="1"/>
  <c r="I2242" i="4"/>
  <c r="S2242" i="4" s="1"/>
  <c r="H2242" i="4"/>
  <c r="G2242" i="4"/>
  <c r="F2242" i="4"/>
  <c r="Q2242" i="4" s="1"/>
  <c r="E2242" i="4"/>
  <c r="D2242" i="4"/>
  <c r="C2242" i="4"/>
  <c r="B2242" i="4"/>
  <c r="O2242" i="4" s="1"/>
  <c r="A2242" i="4"/>
  <c r="N2241" i="4"/>
  <c r="M2241" i="4"/>
  <c r="L2241" i="4"/>
  <c r="K2241" i="4"/>
  <c r="J2241" i="4"/>
  <c r="T2241" i="4" s="1"/>
  <c r="I2241" i="4"/>
  <c r="H2241" i="4"/>
  <c r="G2241" i="4"/>
  <c r="F2241" i="4"/>
  <c r="Q2241" i="4" s="1"/>
  <c r="E2241" i="4"/>
  <c r="D2241" i="4"/>
  <c r="C2241" i="4"/>
  <c r="B2241" i="4"/>
  <c r="O2241" i="4" s="1"/>
  <c r="A2241" i="4"/>
  <c r="N2240" i="4"/>
  <c r="M2240" i="4"/>
  <c r="L2240" i="4"/>
  <c r="K2240" i="4"/>
  <c r="J2240" i="4"/>
  <c r="T2240" i="4" s="1"/>
  <c r="I2240" i="4"/>
  <c r="S2240" i="4" s="1"/>
  <c r="H2240" i="4"/>
  <c r="G2240" i="4"/>
  <c r="F2240" i="4"/>
  <c r="Q2240" i="4" s="1"/>
  <c r="E2240" i="4"/>
  <c r="D2240" i="4"/>
  <c r="C2240" i="4"/>
  <c r="B2240" i="4"/>
  <c r="O2240" i="4" s="1"/>
  <c r="A2240" i="4"/>
  <c r="N2239" i="4"/>
  <c r="M2239" i="4"/>
  <c r="L2239" i="4"/>
  <c r="K2239" i="4"/>
  <c r="J2239" i="4"/>
  <c r="I2239" i="4"/>
  <c r="S2239" i="4" s="1"/>
  <c r="H2239" i="4"/>
  <c r="G2239" i="4"/>
  <c r="F2239" i="4"/>
  <c r="Q2239" i="4" s="1"/>
  <c r="E2239" i="4"/>
  <c r="D2239" i="4"/>
  <c r="C2239" i="4"/>
  <c r="B2239" i="4"/>
  <c r="O2239" i="4" s="1"/>
  <c r="A2239" i="4"/>
  <c r="P2238" i="4"/>
  <c r="N2238" i="4"/>
  <c r="M2238" i="4"/>
  <c r="L2238" i="4"/>
  <c r="K2238" i="4"/>
  <c r="J2238" i="4"/>
  <c r="I2238" i="4"/>
  <c r="S2238" i="4" s="1"/>
  <c r="H2238" i="4"/>
  <c r="G2238" i="4"/>
  <c r="F2238" i="4"/>
  <c r="Q2238" i="4" s="1"/>
  <c r="E2238" i="4"/>
  <c r="D2238" i="4"/>
  <c r="C2238" i="4"/>
  <c r="B2238" i="4"/>
  <c r="O2238" i="4" s="1"/>
  <c r="A2238" i="4"/>
  <c r="N2237" i="4"/>
  <c r="M2237" i="4"/>
  <c r="L2237" i="4"/>
  <c r="K2237" i="4"/>
  <c r="J2237" i="4"/>
  <c r="I2237" i="4"/>
  <c r="S2237" i="4" s="1"/>
  <c r="H2237" i="4"/>
  <c r="G2237" i="4"/>
  <c r="F2237" i="4"/>
  <c r="R2237" i="4" s="1"/>
  <c r="E2237" i="4"/>
  <c r="P2237" i="4" s="1"/>
  <c r="D2237" i="4"/>
  <c r="C2237" i="4"/>
  <c r="B2237" i="4"/>
  <c r="O2237" i="4" s="1"/>
  <c r="A2237" i="4"/>
  <c r="T2236" i="4"/>
  <c r="Q2236" i="4"/>
  <c r="N2236" i="4"/>
  <c r="M2236" i="4"/>
  <c r="L2236" i="4"/>
  <c r="K2236" i="4"/>
  <c r="J2236" i="4"/>
  <c r="I2236" i="4"/>
  <c r="S2236" i="4" s="1"/>
  <c r="H2236" i="4"/>
  <c r="G2236" i="4"/>
  <c r="F2236" i="4"/>
  <c r="E2236" i="4"/>
  <c r="P2236" i="4" s="1"/>
  <c r="D2236" i="4"/>
  <c r="C2236" i="4"/>
  <c r="B2236" i="4"/>
  <c r="O2236" i="4" s="1"/>
  <c r="A2236" i="4"/>
  <c r="T2235" i="4"/>
  <c r="Q2235" i="4"/>
  <c r="N2235" i="4"/>
  <c r="M2235" i="4"/>
  <c r="L2235" i="4"/>
  <c r="K2235" i="4"/>
  <c r="J2235" i="4"/>
  <c r="I2235" i="4"/>
  <c r="S2235" i="4" s="1"/>
  <c r="H2235" i="4"/>
  <c r="G2235" i="4"/>
  <c r="F2235" i="4"/>
  <c r="E2235" i="4"/>
  <c r="D2235" i="4"/>
  <c r="C2235" i="4"/>
  <c r="B2235" i="4"/>
  <c r="O2235" i="4" s="1"/>
  <c r="A2235" i="4"/>
  <c r="S2234" i="4"/>
  <c r="N2234" i="4"/>
  <c r="M2234" i="4"/>
  <c r="L2234" i="4"/>
  <c r="K2234" i="4"/>
  <c r="J2234" i="4"/>
  <c r="T2234" i="4" s="1"/>
  <c r="I2234" i="4"/>
  <c r="H2234" i="4"/>
  <c r="G2234" i="4"/>
  <c r="F2234" i="4"/>
  <c r="Q2234" i="4" s="1"/>
  <c r="E2234" i="4"/>
  <c r="D2234" i="4"/>
  <c r="C2234" i="4"/>
  <c r="B2234" i="4"/>
  <c r="O2234" i="4" s="1"/>
  <c r="A2234" i="4"/>
  <c r="T2233" i="4"/>
  <c r="S2233" i="4"/>
  <c r="N2233" i="4"/>
  <c r="M2233" i="4"/>
  <c r="L2233" i="4"/>
  <c r="K2233" i="4"/>
  <c r="J2233" i="4"/>
  <c r="I2233" i="4"/>
  <c r="H2233" i="4"/>
  <c r="G2233" i="4"/>
  <c r="F2233" i="4"/>
  <c r="Q2233" i="4" s="1"/>
  <c r="E2233" i="4"/>
  <c r="P2233" i="4" s="1"/>
  <c r="D2233" i="4"/>
  <c r="C2233" i="4"/>
  <c r="B2233" i="4"/>
  <c r="O2233" i="4" s="1"/>
  <c r="A2233" i="4"/>
  <c r="T2232" i="4"/>
  <c r="N2232" i="4"/>
  <c r="M2232" i="4"/>
  <c r="L2232" i="4"/>
  <c r="K2232" i="4"/>
  <c r="J2232" i="4"/>
  <c r="I2232" i="4"/>
  <c r="S2232" i="4" s="1"/>
  <c r="H2232" i="4"/>
  <c r="G2232" i="4"/>
  <c r="F2232" i="4"/>
  <c r="Q2232" i="4" s="1"/>
  <c r="E2232" i="4"/>
  <c r="P2232" i="4" s="1"/>
  <c r="D2232" i="4"/>
  <c r="C2232" i="4"/>
  <c r="B2232" i="4"/>
  <c r="O2232" i="4" s="1"/>
  <c r="A2232" i="4"/>
  <c r="N2231" i="4"/>
  <c r="M2231" i="4"/>
  <c r="L2231" i="4"/>
  <c r="K2231" i="4"/>
  <c r="J2231" i="4"/>
  <c r="I2231" i="4"/>
  <c r="S2231" i="4" s="1"/>
  <c r="H2231" i="4"/>
  <c r="G2231" i="4"/>
  <c r="F2231" i="4"/>
  <c r="Q2231" i="4" s="1"/>
  <c r="E2231" i="4"/>
  <c r="D2231" i="4"/>
  <c r="C2231" i="4"/>
  <c r="B2231" i="4"/>
  <c r="O2231" i="4" s="1"/>
  <c r="A2231" i="4"/>
  <c r="N2230" i="4"/>
  <c r="M2230" i="4"/>
  <c r="L2230" i="4"/>
  <c r="K2230" i="4"/>
  <c r="J2230" i="4"/>
  <c r="I2230" i="4"/>
  <c r="S2230" i="4" s="1"/>
  <c r="H2230" i="4"/>
  <c r="G2230" i="4"/>
  <c r="F2230" i="4"/>
  <c r="Q2230" i="4" s="1"/>
  <c r="E2230" i="4"/>
  <c r="R2230" i="4" s="1"/>
  <c r="D2230" i="4"/>
  <c r="C2230" i="4"/>
  <c r="B2230" i="4"/>
  <c r="O2230" i="4" s="1"/>
  <c r="A2230" i="4"/>
  <c r="Q2229" i="4"/>
  <c r="N2229" i="4"/>
  <c r="M2229" i="4"/>
  <c r="L2229" i="4"/>
  <c r="K2229" i="4"/>
  <c r="J2229" i="4"/>
  <c r="I2229" i="4"/>
  <c r="S2229" i="4" s="1"/>
  <c r="H2229" i="4"/>
  <c r="G2229" i="4"/>
  <c r="F2229" i="4"/>
  <c r="E2229" i="4"/>
  <c r="D2229" i="4"/>
  <c r="C2229" i="4"/>
  <c r="B2229" i="4"/>
  <c r="O2229" i="4" s="1"/>
  <c r="A2229" i="4"/>
  <c r="N2228" i="4"/>
  <c r="M2228" i="4"/>
  <c r="L2228" i="4"/>
  <c r="K2228" i="4"/>
  <c r="J2228" i="4"/>
  <c r="I2228" i="4"/>
  <c r="S2228" i="4" s="1"/>
  <c r="H2228" i="4"/>
  <c r="G2228" i="4"/>
  <c r="F2228" i="4"/>
  <c r="E2228" i="4"/>
  <c r="P2228" i="4" s="1"/>
  <c r="D2228" i="4"/>
  <c r="C2228" i="4"/>
  <c r="B2228" i="4"/>
  <c r="O2228" i="4" s="1"/>
  <c r="A2228" i="4"/>
  <c r="N2227" i="4"/>
  <c r="M2227" i="4"/>
  <c r="L2227" i="4"/>
  <c r="K2227" i="4"/>
  <c r="J2227" i="4"/>
  <c r="T2227" i="4" s="1"/>
  <c r="I2227" i="4"/>
  <c r="S2227" i="4" s="1"/>
  <c r="H2227" i="4"/>
  <c r="G2227" i="4"/>
  <c r="F2227" i="4"/>
  <c r="Q2227" i="4" s="1"/>
  <c r="E2227" i="4"/>
  <c r="D2227" i="4"/>
  <c r="C2227" i="4"/>
  <c r="B2227" i="4"/>
  <c r="O2227" i="4" s="1"/>
  <c r="A2227" i="4"/>
  <c r="N2226" i="4"/>
  <c r="M2226" i="4"/>
  <c r="L2226" i="4"/>
  <c r="K2226" i="4"/>
  <c r="J2226" i="4"/>
  <c r="T2226" i="4" s="1"/>
  <c r="I2226" i="4"/>
  <c r="S2226" i="4" s="1"/>
  <c r="H2226" i="4"/>
  <c r="G2226" i="4"/>
  <c r="F2226" i="4"/>
  <c r="Q2226" i="4" s="1"/>
  <c r="E2226" i="4"/>
  <c r="R2226" i="4" s="1"/>
  <c r="D2226" i="4"/>
  <c r="C2226" i="4"/>
  <c r="B2226" i="4"/>
  <c r="O2226" i="4" s="1"/>
  <c r="A2226" i="4"/>
  <c r="N2225" i="4"/>
  <c r="M2225" i="4"/>
  <c r="L2225" i="4"/>
  <c r="K2225" i="4"/>
  <c r="J2225" i="4"/>
  <c r="T2225" i="4" s="1"/>
  <c r="I2225" i="4"/>
  <c r="S2225" i="4" s="1"/>
  <c r="H2225" i="4"/>
  <c r="G2225" i="4"/>
  <c r="F2225" i="4"/>
  <c r="Q2225" i="4" s="1"/>
  <c r="E2225" i="4"/>
  <c r="D2225" i="4"/>
  <c r="C2225" i="4"/>
  <c r="B2225" i="4"/>
  <c r="O2225" i="4" s="1"/>
  <c r="A2225" i="4"/>
  <c r="P2224" i="4"/>
  <c r="O2224" i="4"/>
  <c r="N2224" i="4"/>
  <c r="M2224" i="4"/>
  <c r="L2224" i="4"/>
  <c r="K2224" i="4"/>
  <c r="J2224" i="4"/>
  <c r="T2224" i="4" s="1"/>
  <c r="I2224" i="4"/>
  <c r="S2224" i="4" s="1"/>
  <c r="H2224" i="4"/>
  <c r="G2224" i="4"/>
  <c r="F2224" i="4"/>
  <c r="Q2224" i="4" s="1"/>
  <c r="E2224" i="4"/>
  <c r="D2224" i="4"/>
  <c r="C2224" i="4"/>
  <c r="B2224" i="4"/>
  <c r="A2224" i="4"/>
  <c r="Q2223" i="4"/>
  <c r="P2223" i="4"/>
  <c r="N2223" i="4"/>
  <c r="M2223" i="4"/>
  <c r="L2223" i="4"/>
  <c r="K2223" i="4"/>
  <c r="J2223" i="4"/>
  <c r="T2223" i="4" s="1"/>
  <c r="I2223" i="4"/>
  <c r="H2223" i="4"/>
  <c r="G2223" i="4"/>
  <c r="F2223" i="4"/>
  <c r="E2223" i="4"/>
  <c r="D2223" i="4"/>
  <c r="C2223" i="4"/>
  <c r="B2223" i="4"/>
  <c r="O2223" i="4" s="1"/>
  <c r="A2223" i="4"/>
  <c r="R2222" i="4"/>
  <c r="Q2222" i="4"/>
  <c r="N2222" i="4"/>
  <c r="M2222" i="4"/>
  <c r="L2222" i="4"/>
  <c r="K2222" i="4"/>
  <c r="J2222" i="4"/>
  <c r="I2222" i="4"/>
  <c r="S2222" i="4" s="1"/>
  <c r="H2222" i="4"/>
  <c r="G2222" i="4"/>
  <c r="F2222" i="4"/>
  <c r="E2222" i="4"/>
  <c r="P2222" i="4" s="1"/>
  <c r="D2222" i="4"/>
  <c r="C2222" i="4"/>
  <c r="B2222" i="4"/>
  <c r="O2222" i="4" s="1"/>
  <c r="A2222" i="4"/>
  <c r="S2221" i="4"/>
  <c r="N2221" i="4"/>
  <c r="M2221" i="4"/>
  <c r="L2221" i="4"/>
  <c r="K2221" i="4"/>
  <c r="J2221" i="4"/>
  <c r="I2221" i="4"/>
  <c r="H2221" i="4"/>
  <c r="G2221" i="4"/>
  <c r="F2221" i="4"/>
  <c r="Q2221" i="4" s="1"/>
  <c r="E2221" i="4"/>
  <c r="P2221" i="4" s="1"/>
  <c r="D2221" i="4"/>
  <c r="C2221" i="4"/>
  <c r="B2221" i="4"/>
  <c r="O2221" i="4" s="1"/>
  <c r="A2221" i="4"/>
  <c r="N2220" i="4"/>
  <c r="M2220" i="4"/>
  <c r="L2220" i="4"/>
  <c r="K2220" i="4"/>
  <c r="J2220" i="4"/>
  <c r="T2220" i="4" s="1"/>
  <c r="I2220" i="4"/>
  <c r="S2220" i="4" s="1"/>
  <c r="H2220" i="4"/>
  <c r="G2220" i="4"/>
  <c r="F2220" i="4"/>
  <c r="Q2220" i="4" s="1"/>
  <c r="E2220" i="4"/>
  <c r="D2220" i="4"/>
  <c r="C2220" i="4"/>
  <c r="B2220" i="4"/>
  <c r="O2220" i="4" s="1"/>
  <c r="A2220" i="4"/>
  <c r="N2219" i="4"/>
  <c r="M2219" i="4"/>
  <c r="L2219" i="4"/>
  <c r="K2219" i="4"/>
  <c r="J2219" i="4"/>
  <c r="T2219" i="4" s="1"/>
  <c r="I2219" i="4"/>
  <c r="S2219" i="4" s="1"/>
  <c r="H2219" i="4"/>
  <c r="G2219" i="4"/>
  <c r="F2219" i="4"/>
  <c r="Q2219" i="4" s="1"/>
  <c r="E2219" i="4"/>
  <c r="D2219" i="4"/>
  <c r="C2219" i="4"/>
  <c r="B2219" i="4"/>
  <c r="O2219" i="4" s="1"/>
  <c r="A2219" i="4"/>
  <c r="N2218" i="4"/>
  <c r="M2218" i="4"/>
  <c r="L2218" i="4"/>
  <c r="K2218" i="4"/>
  <c r="J2218" i="4"/>
  <c r="T2218" i="4" s="1"/>
  <c r="I2218" i="4"/>
  <c r="S2218" i="4" s="1"/>
  <c r="H2218" i="4"/>
  <c r="G2218" i="4"/>
  <c r="F2218" i="4"/>
  <c r="Q2218" i="4" s="1"/>
  <c r="E2218" i="4"/>
  <c r="D2218" i="4"/>
  <c r="C2218" i="4"/>
  <c r="B2218" i="4"/>
  <c r="O2218" i="4" s="1"/>
  <c r="A2218" i="4"/>
  <c r="N2217" i="4"/>
  <c r="M2217" i="4"/>
  <c r="L2217" i="4"/>
  <c r="K2217" i="4"/>
  <c r="J2217" i="4"/>
  <c r="T2217" i="4" s="1"/>
  <c r="I2217" i="4"/>
  <c r="S2217" i="4" s="1"/>
  <c r="H2217" i="4"/>
  <c r="G2217" i="4"/>
  <c r="F2217" i="4"/>
  <c r="Q2217" i="4" s="1"/>
  <c r="E2217" i="4"/>
  <c r="D2217" i="4"/>
  <c r="C2217" i="4"/>
  <c r="B2217" i="4"/>
  <c r="O2217" i="4" s="1"/>
  <c r="A2217" i="4"/>
  <c r="N2216" i="4"/>
  <c r="M2216" i="4"/>
  <c r="L2216" i="4"/>
  <c r="K2216" i="4"/>
  <c r="J2216" i="4"/>
  <c r="T2216" i="4" s="1"/>
  <c r="I2216" i="4"/>
  <c r="S2216" i="4" s="1"/>
  <c r="H2216" i="4"/>
  <c r="G2216" i="4"/>
  <c r="F2216" i="4"/>
  <c r="Q2216" i="4" s="1"/>
  <c r="E2216" i="4"/>
  <c r="P2216" i="4" s="1"/>
  <c r="D2216" i="4"/>
  <c r="C2216" i="4"/>
  <c r="B2216" i="4"/>
  <c r="O2216" i="4" s="1"/>
  <c r="A2216" i="4"/>
  <c r="N2215" i="4"/>
  <c r="M2215" i="4"/>
  <c r="L2215" i="4"/>
  <c r="K2215" i="4"/>
  <c r="J2215" i="4"/>
  <c r="T2215" i="4" s="1"/>
  <c r="I2215" i="4"/>
  <c r="H2215" i="4"/>
  <c r="G2215" i="4"/>
  <c r="F2215" i="4"/>
  <c r="Q2215" i="4" s="1"/>
  <c r="E2215" i="4"/>
  <c r="P2215" i="4" s="1"/>
  <c r="D2215" i="4"/>
  <c r="C2215" i="4"/>
  <c r="B2215" i="4"/>
  <c r="O2215" i="4" s="1"/>
  <c r="A2215" i="4"/>
  <c r="N2214" i="4"/>
  <c r="M2214" i="4"/>
  <c r="L2214" i="4"/>
  <c r="K2214" i="4"/>
  <c r="J2214" i="4"/>
  <c r="I2214" i="4"/>
  <c r="S2214" i="4" s="1"/>
  <c r="H2214" i="4"/>
  <c r="G2214" i="4"/>
  <c r="F2214" i="4"/>
  <c r="Q2214" i="4" s="1"/>
  <c r="E2214" i="4"/>
  <c r="D2214" i="4"/>
  <c r="C2214" i="4"/>
  <c r="B2214" i="4"/>
  <c r="O2214" i="4" s="1"/>
  <c r="A2214" i="4"/>
  <c r="Y2214" i="4" s="1"/>
  <c r="N2213" i="4"/>
  <c r="M2213" i="4"/>
  <c r="L2213" i="4"/>
  <c r="K2213" i="4"/>
  <c r="J2213" i="4"/>
  <c r="I2213" i="4"/>
  <c r="S2213" i="4" s="1"/>
  <c r="H2213" i="4"/>
  <c r="G2213" i="4"/>
  <c r="F2213" i="4"/>
  <c r="Q2213" i="4" s="1"/>
  <c r="E2213" i="4"/>
  <c r="P2213" i="4" s="1"/>
  <c r="D2213" i="4"/>
  <c r="C2213" i="4"/>
  <c r="B2213" i="4"/>
  <c r="A2213" i="4"/>
  <c r="N2212" i="4"/>
  <c r="M2212" i="4"/>
  <c r="L2212" i="4"/>
  <c r="K2212" i="4"/>
  <c r="J2212" i="4"/>
  <c r="T2212" i="4" s="1"/>
  <c r="I2212" i="4"/>
  <c r="S2212" i="4" s="1"/>
  <c r="H2212" i="4"/>
  <c r="G2212" i="4"/>
  <c r="F2212" i="4"/>
  <c r="Q2212" i="4" s="1"/>
  <c r="E2212" i="4"/>
  <c r="D2212" i="4"/>
  <c r="C2212" i="4"/>
  <c r="B2212" i="4"/>
  <c r="O2212" i="4" s="1"/>
  <c r="A2212" i="4"/>
  <c r="N2211" i="4"/>
  <c r="M2211" i="4"/>
  <c r="L2211" i="4"/>
  <c r="K2211" i="4"/>
  <c r="J2211" i="4"/>
  <c r="T2211" i="4" s="1"/>
  <c r="I2211" i="4"/>
  <c r="S2211" i="4" s="1"/>
  <c r="H2211" i="4"/>
  <c r="G2211" i="4"/>
  <c r="F2211" i="4"/>
  <c r="Q2211" i="4" s="1"/>
  <c r="E2211" i="4"/>
  <c r="D2211" i="4"/>
  <c r="C2211" i="4"/>
  <c r="B2211" i="4"/>
  <c r="O2211" i="4" s="1"/>
  <c r="A2211" i="4"/>
  <c r="N2210" i="4"/>
  <c r="M2210" i="4"/>
  <c r="L2210" i="4"/>
  <c r="K2210" i="4"/>
  <c r="J2210" i="4"/>
  <c r="T2210" i="4" s="1"/>
  <c r="I2210" i="4"/>
  <c r="S2210" i="4" s="1"/>
  <c r="H2210" i="4"/>
  <c r="G2210" i="4"/>
  <c r="F2210" i="4"/>
  <c r="Q2210" i="4" s="1"/>
  <c r="E2210" i="4"/>
  <c r="D2210" i="4"/>
  <c r="C2210" i="4"/>
  <c r="B2210" i="4"/>
  <c r="O2210" i="4" s="1"/>
  <c r="A2210" i="4"/>
  <c r="N2209" i="4"/>
  <c r="M2209" i="4"/>
  <c r="L2209" i="4"/>
  <c r="K2209" i="4"/>
  <c r="J2209" i="4"/>
  <c r="T2209" i="4" s="1"/>
  <c r="I2209" i="4"/>
  <c r="S2209" i="4" s="1"/>
  <c r="H2209" i="4"/>
  <c r="G2209" i="4"/>
  <c r="F2209" i="4"/>
  <c r="Q2209" i="4" s="1"/>
  <c r="E2209" i="4"/>
  <c r="D2209" i="4"/>
  <c r="C2209" i="4"/>
  <c r="B2209" i="4"/>
  <c r="O2209" i="4" s="1"/>
  <c r="A2209" i="4"/>
  <c r="P2208" i="4"/>
  <c r="N2208" i="4"/>
  <c r="M2208" i="4"/>
  <c r="L2208" i="4"/>
  <c r="K2208" i="4"/>
  <c r="J2208" i="4"/>
  <c r="I2208" i="4"/>
  <c r="S2208" i="4" s="1"/>
  <c r="H2208" i="4"/>
  <c r="G2208" i="4"/>
  <c r="F2208" i="4"/>
  <c r="Q2208" i="4" s="1"/>
  <c r="E2208" i="4"/>
  <c r="D2208" i="4"/>
  <c r="C2208" i="4"/>
  <c r="B2208" i="4"/>
  <c r="O2208" i="4" s="1"/>
  <c r="A2208" i="4"/>
  <c r="Q2207" i="4"/>
  <c r="N2207" i="4"/>
  <c r="M2207" i="4"/>
  <c r="L2207" i="4"/>
  <c r="K2207" i="4"/>
  <c r="J2207" i="4"/>
  <c r="T2207" i="4" s="1"/>
  <c r="I2207" i="4"/>
  <c r="H2207" i="4"/>
  <c r="G2207" i="4"/>
  <c r="F2207" i="4"/>
  <c r="E2207" i="4"/>
  <c r="P2207" i="4" s="1"/>
  <c r="D2207" i="4"/>
  <c r="C2207" i="4"/>
  <c r="B2207" i="4"/>
  <c r="O2207" i="4" s="1"/>
  <c r="A2207" i="4"/>
  <c r="P2206" i="4"/>
  <c r="N2206" i="4"/>
  <c r="M2206" i="4"/>
  <c r="L2206" i="4"/>
  <c r="K2206" i="4"/>
  <c r="J2206" i="4"/>
  <c r="I2206" i="4"/>
  <c r="S2206" i="4" s="1"/>
  <c r="H2206" i="4"/>
  <c r="G2206" i="4"/>
  <c r="F2206" i="4"/>
  <c r="E2206" i="4"/>
  <c r="D2206" i="4"/>
  <c r="C2206" i="4"/>
  <c r="B2206" i="4"/>
  <c r="O2206" i="4" s="1"/>
  <c r="A2206" i="4"/>
  <c r="N2205" i="4"/>
  <c r="M2205" i="4"/>
  <c r="L2205" i="4"/>
  <c r="K2205" i="4"/>
  <c r="J2205" i="4"/>
  <c r="I2205" i="4"/>
  <c r="S2205" i="4" s="1"/>
  <c r="H2205" i="4"/>
  <c r="G2205" i="4"/>
  <c r="F2205" i="4"/>
  <c r="Q2205" i="4" s="1"/>
  <c r="E2205" i="4"/>
  <c r="D2205" i="4"/>
  <c r="C2205" i="4"/>
  <c r="B2205" i="4"/>
  <c r="A2205" i="4"/>
  <c r="R2204" i="4"/>
  <c r="Q2204" i="4"/>
  <c r="N2204" i="4"/>
  <c r="M2204" i="4"/>
  <c r="L2204" i="4"/>
  <c r="K2204" i="4"/>
  <c r="J2204" i="4"/>
  <c r="T2204" i="4" s="1"/>
  <c r="I2204" i="4"/>
  <c r="S2204" i="4" s="1"/>
  <c r="H2204" i="4"/>
  <c r="G2204" i="4"/>
  <c r="F2204" i="4"/>
  <c r="E2204" i="4"/>
  <c r="P2204" i="4" s="1"/>
  <c r="D2204" i="4"/>
  <c r="C2204" i="4"/>
  <c r="B2204" i="4"/>
  <c r="O2204" i="4" s="1"/>
  <c r="A2204" i="4"/>
  <c r="T2203" i="4"/>
  <c r="N2203" i="4"/>
  <c r="M2203" i="4"/>
  <c r="L2203" i="4"/>
  <c r="K2203" i="4"/>
  <c r="J2203" i="4"/>
  <c r="I2203" i="4"/>
  <c r="S2203" i="4" s="1"/>
  <c r="H2203" i="4"/>
  <c r="G2203" i="4"/>
  <c r="F2203" i="4"/>
  <c r="Q2203" i="4" s="1"/>
  <c r="E2203" i="4"/>
  <c r="D2203" i="4"/>
  <c r="C2203" i="4"/>
  <c r="B2203" i="4"/>
  <c r="O2203" i="4" s="1"/>
  <c r="A2203" i="4"/>
  <c r="S2202" i="4"/>
  <c r="N2202" i="4"/>
  <c r="M2202" i="4"/>
  <c r="L2202" i="4"/>
  <c r="K2202" i="4"/>
  <c r="J2202" i="4"/>
  <c r="T2202" i="4" s="1"/>
  <c r="I2202" i="4"/>
  <c r="H2202" i="4"/>
  <c r="G2202" i="4"/>
  <c r="F2202" i="4"/>
  <c r="Q2202" i="4" s="1"/>
  <c r="E2202" i="4"/>
  <c r="D2202" i="4"/>
  <c r="C2202" i="4"/>
  <c r="B2202" i="4"/>
  <c r="O2202" i="4" s="1"/>
  <c r="A2202" i="4"/>
  <c r="S2201" i="4"/>
  <c r="N2201" i="4"/>
  <c r="M2201" i="4"/>
  <c r="L2201" i="4"/>
  <c r="K2201" i="4"/>
  <c r="J2201" i="4"/>
  <c r="T2201" i="4" s="1"/>
  <c r="I2201" i="4"/>
  <c r="H2201" i="4"/>
  <c r="G2201" i="4"/>
  <c r="F2201" i="4"/>
  <c r="Q2201" i="4" s="1"/>
  <c r="E2201" i="4"/>
  <c r="D2201" i="4"/>
  <c r="C2201" i="4"/>
  <c r="B2201" i="4"/>
  <c r="O2201" i="4" s="1"/>
  <c r="A2201" i="4"/>
  <c r="N2200" i="4"/>
  <c r="M2200" i="4"/>
  <c r="L2200" i="4"/>
  <c r="K2200" i="4"/>
  <c r="J2200" i="4"/>
  <c r="T2200" i="4" s="1"/>
  <c r="I2200" i="4"/>
  <c r="S2200" i="4" s="1"/>
  <c r="H2200" i="4"/>
  <c r="G2200" i="4"/>
  <c r="F2200" i="4"/>
  <c r="Q2200" i="4" s="1"/>
  <c r="E2200" i="4"/>
  <c r="P2200" i="4" s="1"/>
  <c r="D2200" i="4"/>
  <c r="C2200" i="4"/>
  <c r="B2200" i="4"/>
  <c r="O2200" i="4" s="1"/>
  <c r="A2200" i="4"/>
  <c r="N2199" i="4"/>
  <c r="M2199" i="4"/>
  <c r="L2199" i="4"/>
  <c r="K2199" i="4"/>
  <c r="J2199" i="4"/>
  <c r="T2199" i="4" s="1"/>
  <c r="I2199" i="4"/>
  <c r="H2199" i="4"/>
  <c r="G2199" i="4"/>
  <c r="F2199" i="4"/>
  <c r="Q2199" i="4" s="1"/>
  <c r="E2199" i="4"/>
  <c r="P2199" i="4" s="1"/>
  <c r="D2199" i="4"/>
  <c r="C2199" i="4"/>
  <c r="B2199" i="4"/>
  <c r="O2199" i="4" s="1"/>
  <c r="A2199" i="4"/>
  <c r="N2198" i="4"/>
  <c r="M2198" i="4"/>
  <c r="L2198" i="4"/>
  <c r="K2198" i="4"/>
  <c r="J2198" i="4"/>
  <c r="I2198" i="4"/>
  <c r="S2198" i="4" s="1"/>
  <c r="H2198" i="4"/>
  <c r="G2198" i="4"/>
  <c r="F2198" i="4"/>
  <c r="Q2198" i="4" s="1"/>
  <c r="E2198" i="4"/>
  <c r="R2198" i="4" s="1"/>
  <c r="D2198" i="4"/>
  <c r="C2198" i="4"/>
  <c r="B2198" i="4"/>
  <c r="A2198" i="4"/>
  <c r="N2197" i="4"/>
  <c r="M2197" i="4"/>
  <c r="L2197" i="4"/>
  <c r="K2197" i="4"/>
  <c r="J2197" i="4"/>
  <c r="I2197" i="4"/>
  <c r="S2197" i="4" s="1"/>
  <c r="H2197" i="4"/>
  <c r="G2197" i="4"/>
  <c r="F2197" i="4"/>
  <c r="Q2197" i="4" s="1"/>
  <c r="E2197" i="4"/>
  <c r="D2197" i="4"/>
  <c r="C2197" i="4"/>
  <c r="B2197" i="4"/>
  <c r="A2197" i="4"/>
  <c r="N2196" i="4"/>
  <c r="M2196" i="4"/>
  <c r="L2196" i="4"/>
  <c r="K2196" i="4"/>
  <c r="J2196" i="4"/>
  <c r="I2196" i="4"/>
  <c r="S2196" i="4" s="1"/>
  <c r="H2196" i="4"/>
  <c r="G2196" i="4"/>
  <c r="F2196" i="4"/>
  <c r="Q2196" i="4" s="1"/>
  <c r="E2196" i="4"/>
  <c r="P2196" i="4" s="1"/>
  <c r="D2196" i="4"/>
  <c r="C2196" i="4"/>
  <c r="B2196" i="4"/>
  <c r="O2196" i="4" s="1"/>
  <c r="A2196" i="4"/>
  <c r="N2195" i="4"/>
  <c r="M2195" i="4"/>
  <c r="L2195" i="4"/>
  <c r="K2195" i="4"/>
  <c r="J2195" i="4"/>
  <c r="T2195" i="4" s="1"/>
  <c r="I2195" i="4"/>
  <c r="S2195" i="4" s="1"/>
  <c r="H2195" i="4"/>
  <c r="G2195" i="4"/>
  <c r="F2195" i="4"/>
  <c r="Q2195" i="4" s="1"/>
  <c r="E2195" i="4"/>
  <c r="D2195" i="4"/>
  <c r="C2195" i="4"/>
  <c r="B2195" i="4"/>
  <c r="O2195" i="4" s="1"/>
  <c r="A2195" i="4"/>
  <c r="N2194" i="4"/>
  <c r="M2194" i="4"/>
  <c r="L2194" i="4"/>
  <c r="K2194" i="4"/>
  <c r="J2194" i="4"/>
  <c r="T2194" i="4" s="1"/>
  <c r="I2194" i="4"/>
  <c r="S2194" i="4" s="1"/>
  <c r="H2194" i="4"/>
  <c r="G2194" i="4"/>
  <c r="F2194" i="4"/>
  <c r="Q2194" i="4" s="1"/>
  <c r="E2194" i="4"/>
  <c r="D2194" i="4"/>
  <c r="C2194" i="4"/>
  <c r="B2194" i="4"/>
  <c r="O2194" i="4" s="1"/>
  <c r="A2194" i="4"/>
  <c r="S2193" i="4"/>
  <c r="N2193" i="4"/>
  <c r="M2193" i="4"/>
  <c r="L2193" i="4"/>
  <c r="K2193" i="4"/>
  <c r="J2193" i="4"/>
  <c r="W2193" i="4" s="1"/>
  <c r="I2193" i="4"/>
  <c r="H2193" i="4"/>
  <c r="G2193" i="4"/>
  <c r="F2193" i="4"/>
  <c r="Q2193" i="4" s="1"/>
  <c r="E2193" i="4"/>
  <c r="D2193" i="4"/>
  <c r="C2193" i="4"/>
  <c r="B2193" i="4"/>
  <c r="O2193" i="4" s="1"/>
  <c r="A2193" i="4"/>
  <c r="N2192" i="4"/>
  <c r="M2192" i="4"/>
  <c r="L2192" i="4"/>
  <c r="K2192" i="4"/>
  <c r="J2192" i="4"/>
  <c r="I2192" i="4"/>
  <c r="S2192" i="4" s="1"/>
  <c r="H2192" i="4"/>
  <c r="G2192" i="4"/>
  <c r="F2192" i="4"/>
  <c r="Q2192" i="4" s="1"/>
  <c r="E2192" i="4"/>
  <c r="D2192" i="4"/>
  <c r="C2192" i="4"/>
  <c r="B2192" i="4"/>
  <c r="O2192" i="4" s="1"/>
  <c r="A2192" i="4"/>
  <c r="N2191" i="4"/>
  <c r="M2191" i="4"/>
  <c r="L2191" i="4"/>
  <c r="K2191" i="4"/>
  <c r="J2191" i="4"/>
  <c r="T2191" i="4" s="1"/>
  <c r="I2191" i="4"/>
  <c r="H2191" i="4"/>
  <c r="G2191" i="4"/>
  <c r="F2191" i="4"/>
  <c r="Q2191" i="4" s="1"/>
  <c r="E2191" i="4"/>
  <c r="P2191" i="4" s="1"/>
  <c r="D2191" i="4"/>
  <c r="C2191" i="4"/>
  <c r="B2191" i="4"/>
  <c r="O2191" i="4" s="1"/>
  <c r="A2191" i="4"/>
  <c r="N2190" i="4"/>
  <c r="M2190" i="4"/>
  <c r="L2190" i="4"/>
  <c r="K2190" i="4"/>
  <c r="J2190" i="4"/>
  <c r="I2190" i="4"/>
  <c r="S2190" i="4" s="1"/>
  <c r="H2190" i="4"/>
  <c r="G2190" i="4"/>
  <c r="F2190" i="4"/>
  <c r="Q2190" i="4" s="1"/>
  <c r="E2190" i="4"/>
  <c r="D2190" i="4"/>
  <c r="C2190" i="4"/>
  <c r="B2190" i="4"/>
  <c r="A2190" i="4"/>
  <c r="N2189" i="4"/>
  <c r="M2189" i="4"/>
  <c r="L2189" i="4"/>
  <c r="K2189" i="4"/>
  <c r="J2189" i="4"/>
  <c r="I2189" i="4"/>
  <c r="S2189" i="4" s="1"/>
  <c r="H2189" i="4"/>
  <c r="G2189" i="4"/>
  <c r="F2189" i="4"/>
  <c r="Q2189" i="4" s="1"/>
  <c r="E2189" i="4"/>
  <c r="D2189" i="4"/>
  <c r="C2189" i="4"/>
  <c r="B2189" i="4"/>
  <c r="A2189" i="4"/>
  <c r="Q2188" i="4"/>
  <c r="N2188" i="4"/>
  <c r="M2188" i="4"/>
  <c r="L2188" i="4"/>
  <c r="K2188" i="4"/>
  <c r="J2188" i="4"/>
  <c r="T2188" i="4" s="1"/>
  <c r="I2188" i="4"/>
  <c r="S2188" i="4" s="1"/>
  <c r="H2188" i="4"/>
  <c r="G2188" i="4"/>
  <c r="F2188" i="4"/>
  <c r="E2188" i="4"/>
  <c r="R2188" i="4" s="1"/>
  <c r="D2188" i="4"/>
  <c r="C2188" i="4"/>
  <c r="B2188" i="4"/>
  <c r="O2188" i="4" s="1"/>
  <c r="A2188" i="4"/>
  <c r="T2187" i="4"/>
  <c r="N2187" i="4"/>
  <c r="M2187" i="4"/>
  <c r="L2187" i="4"/>
  <c r="K2187" i="4"/>
  <c r="J2187" i="4"/>
  <c r="I2187" i="4"/>
  <c r="S2187" i="4" s="1"/>
  <c r="H2187" i="4"/>
  <c r="G2187" i="4"/>
  <c r="F2187" i="4"/>
  <c r="Q2187" i="4" s="1"/>
  <c r="E2187" i="4"/>
  <c r="D2187" i="4"/>
  <c r="C2187" i="4"/>
  <c r="B2187" i="4"/>
  <c r="O2187" i="4" s="1"/>
  <c r="A2187" i="4"/>
  <c r="N2186" i="4"/>
  <c r="M2186" i="4"/>
  <c r="L2186" i="4"/>
  <c r="K2186" i="4"/>
  <c r="J2186" i="4"/>
  <c r="T2186" i="4" s="1"/>
  <c r="I2186" i="4"/>
  <c r="S2186" i="4" s="1"/>
  <c r="H2186" i="4"/>
  <c r="G2186" i="4"/>
  <c r="F2186" i="4"/>
  <c r="Q2186" i="4" s="1"/>
  <c r="E2186" i="4"/>
  <c r="D2186" i="4"/>
  <c r="C2186" i="4"/>
  <c r="B2186" i="4"/>
  <c r="O2186" i="4" s="1"/>
  <c r="A2186" i="4"/>
  <c r="N2185" i="4"/>
  <c r="M2185" i="4"/>
  <c r="L2185" i="4"/>
  <c r="K2185" i="4"/>
  <c r="J2185" i="4"/>
  <c r="T2185" i="4" s="1"/>
  <c r="I2185" i="4"/>
  <c r="S2185" i="4" s="1"/>
  <c r="H2185" i="4"/>
  <c r="G2185" i="4"/>
  <c r="F2185" i="4"/>
  <c r="Q2185" i="4" s="1"/>
  <c r="E2185" i="4"/>
  <c r="D2185" i="4"/>
  <c r="C2185" i="4"/>
  <c r="B2185" i="4"/>
  <c r="O2185" i="4" s="1"/>
  <c r="A2185" i="4"/>
  <c r="P2184" i="4"/>
  <c r="O2184" i="4"/>
  <c r="N2184" i="4"/>
  <c r="M2184" i="4"/>
  <c r="L2184" i="4"/>
  <c r="K2184" i="4"/>
  <c r="J2184" i="4"/>
  <c r="W2184" i="4" s="1"/>
  <c r="I2184" i="4"/>
  <c r="S2184" i="4" s="1"/>
  <c r="H2184" i="4"/>
  <c r="G2184" i="4"/>
  <c r="F2184" i="4"/>
  <c r="Q2184" i="4" s="1"/>
  <c r="E2184" i="4"/>
  <c r="D2184" i="4"/>
  <c r="C2184" i="4"/>
  <c r="B2184" i="4"/>
  <c r="A2184" i="4"/>
  <c r="Q2183" i="4"/>
  <c r="P2183" i="4"/>
  <c r="N2183" i="4"/>
  <c r="M2183" i="4"/>
  <c r="L2183" i="4"/>
  <c r="K2183" i="4"/>
  <c r="J2183" i="4"/>
  <c r="T2183" i="4" s="1"/>
  <c r="I2183" i="4"/>
  <c r="H2183" i="4"/>
  <c r="G2183" i="4"/>
  <c r="F2183" i="4"/>
  <c r="E2183" i="4"/>
  <c r="D2183" i="4"/>
  <c r="C2183" i="4"/>
  <c r="B2183" i="4"/>
  <c r="O2183" i="4" s="1"/>
  <c r="A2183" i="4"/>
  <c r="N2182" i="4"/>
  <c r="M2182" i="4"/>
  <c r="L2182" i="4"/>
  <c r="K2182" i="4"/>
  <c r="J2182" i="4"/>
  <c r="I2182" i="4"/>
  <c r="S2182" i="4" s="1"/>
  <c r="H2182" i="4"/>
  <c r="G2182" i="4"/>
  <c r="F2182" i="4"/>
  <c r="E2182" i="4"/>
  <c r="P2182" i="4" s="1"/>
  <c r="D2182" i="4"/>
  <c r="C2182" i="4"/>
  <c r="B2182" i="4"/>
  <c r="A2182" i="4"/>
  <c r="R2181" i="4"/>
  <c r="Q2181" i="4"/>
  <c r="P2181" i="4"/>
  <c r="N2181" i="4"/>
  <c r="M2181" i="4"/>
  <c r="L2181" i="4"/>
  <c r="K2181" i="4"/>
  <c r="J2181" i="4"/>
  <c r="I2181" i="4"/>
  <c r="S2181" i="4" s="1"/>
  <c r="H2181" i="4"/>
  <c r="G2181" i="4"/>
  <c r="F2181" i="4"/>
  <c r="E2181" i="4"/>
  <c r="D2181" i="4"/>
  <c r="C2181" i="4"/>
  <c r="B2181" i="4"/>
  <c r="A2181" i="4"/>
  <c r="P2180" i="4"/>
  <c r="N2180" i="4"/>
  <c r="M2180" i="4"/>
  <c r="L2180" i="4"/>
  <c r="K2180" i="4"/>
  <c r="J2180" i="4"/>
  <c r="W2180" i="4" s="1"/>
  <c r="I2180" i="4"/>
  <c r="S2180" i="4" s="1"/>
  <c r="H2180" i="4"/>
  <c r="G2180" i="4"/>
  <c r="F2180" i="4"/>
  <c r="Q2180" i="4" s="1"/>
  <c r="E2180" i="4"/>
  <c r="D2180" i="4"/>
  <c r="C2180" i="4"/>
  <c r="B2180" i="4"/>
  <c r="O2180" i="4" s="1"/>
  <c r="A2180" i="4"/>
  <c r="N2179" i="4"/>
  <c r="M2179" i="4"/>
  <c r="L2179" i="4"/>
  <c r="K2179" i="4"/>
  <c r="J2179" i="4"/>
  <c r="T2179" i="4" s="1"/>
  <c r="I2179" i="4"/>
  <c r="S2179" i="4" s="1"/>
  <c r="H2179" i="4"/>
  <c r="G2179" i="4"/>
  <c r="F2179" i="4"/>
  <c r="Q2179" i="4" s="1"/>
  <c r="E2179" i="4"/>
  <c r="D2179" i="4"/>
  <c r="C2179" i="4"/>
  <c r="B2179" i="4"/>
  <c r="O2179" i="4" s="1"/>
  <c r="A2179" i="4"/>
  <c r="S2178" i="4"/>
  <c r="N2178" i="4"/>
  <c r="M2178" i="4"/>
  <c r="L2178" i="4"/>
  <c r="K2178" i="4"/>
  <c r="J2178" i="4"/>
  <c r="T2178" i="4" s="1"/>
  <c r="I2178" i="4"/>
  <c r="H2178" i="4"/>
  <c r="G2178" i="4"/>
  <c r="F2178" i="4"/>
  <c r="Q2178" i="4" s="1"/>
  <c r="E2178" i="4"/>
  <c r="D2178" i="4"/>
  <c r="C2178" i="4"/>
  <c r="B2178" i="4"/>
  <c r="O2178" i="4" s="1"/>
  <c r="A2178" i="4"/>
  <c r="T2177" i="4"/>
  <c r="O2177" i="4"/>
  <c r="N2177" i="4"/>
  <c r="M2177" i="4"/>
  <c r="L2177" i="4"/>
  <c r="K2177" i="4"/>
  <c r="J2177" i="4"/>
  <c r="I2177" i="4"/>
  <c r="S2177" i="4" s="1"/>
  <c r="H2177" i="4"/>
  <c r="G2177" i="4"/>
  <c r="F2177" i="4"/>
  <c r="Q2177" i="4" s="1"/>
  <c r="E2177" i="4"/>
  <c r="D2177" i="4"/>
  <c r="C2177" i="4"/>
  <c r="B2177" i="4"/>
  <c r="A2177" i="4"/>
  <c r="T2176" i="4"/>
  <c r="N2176" i="4"/>
  <c r="M2176" i="4"/>
  <c r="L2176" i="4"/>
  <c r="K2176" i="4"/>
  <c r="J2176" i="4"/>
  <c r="I2176" i="4"/>
  <c r="S2176" i="4" s="1"/>
  <c r="H2176" i="4"/>
  <c r="G2176" i="4"/>
  <c r="F2176" i="4"/>
  <c r="Q2176" i="4" s="1"/>
  <c r="E2176" i="4"/>
  <c r="P2176" i="4" s="1"/>
  <c r="D2176" i="4"/>
  <c r="C2176" i="4"/>
  <c r="B2176" i="4"/>
  <c r="O2176" i="4" s="1"/>
  <c r="A2176" i="4"/>
  <c r="Q2175" i="4"/>
  <c r="N2175" i="4"/>
  <c r="M2175" i="4"/>
  <c r="L2175" i="4"/>
  <c r="K2175" i="4"/>
  <c r="J2175" i="4"/>
  <c r="T2175" i="4" s="1"/>
  <c r="I2175" i="4"/>
  <c r="H2175" i="4"/>
  <c r="G2175" i="4"/>
  <c r="F2175" i="4"/>
  <c r="E2175" i="4"/>
  <c r="P2175" i="4" s="1"/>
  <c r="D2175" i="4"/>
  <c r="C2175" i="4"/>
  <c r="B2175" i="4"/>
  <c r="O2175" i="4" s="1"/>
  <c r="A2175" i="4"/>
  <c r="P2174" i="4"/>
  <c r="N2174" i="4"/>
  <c r="M2174" i="4"/>
  <c r="L2174" i="4"/>
  <c r="K2174" i="4"/>
  <c r="J2174" i="4"/>
  <c r="I2174" i="4"/>
  <c r="S2174" i="4" s="1"/>
  <c r="H2174" i="4"/>
  <c r="G2174" i="4"/>
  <c r="F2174" i="4"/>
  <c r="Q2174" i="4" s="1"/>
  <c r="E2174" i="4"/>
  <c r="D2174" i="4"/>
  <c r="C2174" i="4"/>
  <c r="B2174" i="4"/>
  <c r="A2174" i="4"/>
  <c r="N2173" i="4"/>
  <c r="M2173" i="4"/>
  <c r="L2173" i="4"/>
  <c r="K2173" i="4"/>
  <c r="J2173" i="4"/>
  <c r="I2173" i="4"/>
  <c r="S2173" i="4" s="1"/>
  <c r="H2173" i="4"/>
  <c r="G2173" i="4"/>
  <c r="F2173" i="4"/>
  <c r="Q2173" i="4" s="1"/>
  <c r="E2173" i="4"/>
  <c r="D2173" i="4"/>
  <c r="C2173" i="4"/>
  <c r="B2173" i="4"/>
  <c r="A2173" i="4"/>
  <c r="P2172" i="4"/>
  <c r="N2172" i="4"/>
  <c r="M2172" i="4"/>
  <c r="L2172" i="4"/>
  <c r="K2172" i="4"/>
  <c r="J2172" i="4"/>
  <c r="T2172" i="4" s="1"/>
  <c r="I2172" i="4"/>
  <c r="S2172" i="4" s="1"/>
  <c r="H2172" i="4"/>
  <c r="G2172" i="4"/>
  <c r="F2172" i="4"/>
  <c r="Q2172" i="4" s="1"/>
  <c r="E2172" i="4"/>
  <c r="D2172" i="4"/>
  <c r="C2172" i="4"/>
  <c r="B2172" i="4"/>
  <c r="O2172" i="4" s="1"/>
  <c r="A2172" i="4"/>
  <c r="N2171" i="4"/>
  <c r="M2171" i="4"/>
  <c r="L2171" i="4"/>
  <c r="K2171" i="4"/>
  <c r="J2171" i="4"/>
  <c r="T2171" i="4" s="1"/>
  <c r="I2171" i="4"/>
  <c r="S2171" i="4" s="1"/>
  <c r="H2171" i="4"/>
  <c r="G2171" i="4"/>
  <c r="F2171" i="4"/>
  <c r="Q2171" i="4" s="1"/>
  <c r="E2171" i="4"/>
  <c r="D2171" i="4"/>
  <c r="C2171" i="4"/>
  <c r="B2171" i="4"/>
  <c r="O2171" i="4" s="1"/>
  <c r="A2171" i="4"/>
  <c r="N2170" i="4"/>
  <c r="M2170" i="4"/>
  <c r="L2170" i="4"/>
  <c r="K2170" i="4"/>
  <c r="J2170" i="4"/>
  <c r="T2170" i="4" s="1"/>
  <c r="I2170" i="4"/>
  <c r="S2170" i="4" s="1"/>
  <c r="H2170" i="4"/>
  <c r="G2170" i="4"/>
  <c r="F2170" i="4"/>
  <c r="Q2170" i="4" s="1"/>
  <c r="E2170" i="4"/>
  <c r="D2170" i="4"/>
  <c r="C2170" i="4"/>
  <c r="B2170" i="4"/>
  <c r="O2170" i="4" s="1"/>
  <c r="A2170" i="4"/>
  <c r="N2169" i="4"/>
  <c r="M2169" i="4"/>
  <c r="L2169" i="4"/>
  <c r="K2169" i="4"/>
  <c r="J2169" i="4"/>
  <c r="T2169" i="4" s="1"/>
  <c r="I2169" i="4"/>
  <c r="S2169" i="4" s="1"/>
  <c r="H2169" i="4"/>
  <c r="G2169" i="4"/>
  <c r="F2169" i="4"/>
  <c r="Q2169" i="4" s="1"/>
  <c r="E2169" i="4"/>
  <c r="D2169" i="4"/>
  <c r="C2169" i="4"/>
  <c r="B2169" i="4"/>
  <c r="O2169" i="4" s="1"/>
  <c r="A2169" i="4"/>
  <c r="N2168" i="4"/>
  <c r="M2168" i="4"/>
  <c r="L2168" i="4"/>
  <c r="K2168" i="4"/>
  <c r="J2168" i="4"/>
  <c r="T2168" i="4" s="1"/>
  <c r="I2168" i="4"/>
  <c r="S2168" i="4" s="1"/>
  <c r="H2168" i="4"/>
  <c r="G2168" i="4"/>
  <c r="F2168" i="4"/>
  <c r="Q2168" i="4" s="1"/>
  <c r="E2168" i="4"/>
  <c r="P2168" i="4" s="1"/>
  <c r="D2168" i="4"/>
  <c r="C2168" i="4"/>
  <c r="B2168" i="4"/>
  <c r="O2168" i="4" s="1"/>
  <c r="A2168" i="4"/>
  <c r="Q2167" i="4"/>
  <c r="N2167" i="4"/>
  <c r="M2167" i="4"/>
  <c r="L2167" i="4"/>
  <c r="K2167" i="4"/>
  <c r="J2167" i="4"/>
  <c r="T2167" i="4" s="1"/>
  <c r="I2167" i="4"/>
  <c r="H2167" i="4"/>
  <c r="G2167" i="4"/>
  <c r="F2167" i="4"/>
  <c r="E2167" i="4"/>
  <c r="P2167" i="4" s="1"/>
  <c r="D2167" i="4"/>
  <c r="C2167" i="4"/>
  <c r="B2167" i="4"/>
  <c r="O2167" i="4" s="1"/>
  <c r="A2167" i="4"/>
  <c r="N2166" i="4"/>
  <c r="M2166" i="4"/>
  <c r="L2166" i="4"/>
  <c r="K2166" i="4"/>
  <c r="J2166" i="4"/>
  <c r="I2166" i="4"/>
  <c r="S2166" i="4" s="1"/>
  <c r="H2166" i="4"/>
  <c r="G2166" i="4"/>
  <c r="F2166" i="4"/>
  <c r="Q2166" i="4" s="1"/>
  <c r="E2166" i="4"/>
  <c r="D2166" i="4"/>
  <c r="C2166" i="4"/>
  <c r="B2166" i="4"/>
  <c r="A2166" i="4"/>
  <c r="Q2165" i="4"/>
  <c r="N2165" i="4"/>
  <c r="M2165" i="4"/>
  <c r="L2165" i="4"/>
  <c r="K2165" i="4"/>
  <c r="J2165" i="4"/>
  <c r="I2165" i="4"/>
  <c r="S2165" i="4" s="1"/>
  <c r="H2165" i="4"/>
  <c r="G2165" i="4"/>
  <c r="F2165" i="4"/>
  <c r="E2165" i="4"/>
  <c r="D2165" i="4"/>
  <c r="C2165" i="4"/>
  <c r="B2165" i="4"/>
  <c r="A2165" i="4"/>
  <c r="N2164" i="4"/>
  <c r="M2164" i="4"/>
  <c r="L2164" i="4"/>
  <c r="K2164" i="4"/>
  <c r="J2164" i="4"/>
  <c r="T2164" i="4" s="1"/>
  <c r="I2164" i="4"/>
  <c r="S2164" i="4" s="1"/>
  <c r="H2164" i="4"/>
  <c r="G2164" i="4"/>
  <c r="F2164" i="4"/>
  <c r="Q2164" i="4" s="1"/>
  <c r="E2164" i="4"/>
  <c r="P2164" i="4" s="1"/>
  <c r="D2164" i="4"/>
  <c r="C2164" i="4"/>
  <c r="B2164" i="4"/>
  <c r="O2164" i="4" s="1"/>
  <c r="A2164" i="4"/>
  <c r="N2163" i="4"/>
  <c r="M2163" i="4"/>
  <c r="L2163" i="4"/>
  <c r="K2163" i="4"/>
  <c r="J2163" i="4"/>
  <c r="I2163" i="4"/>
  <c r="S2163" i="4" s="1"/>
  <c r="H2163" i="4"/>
  <c r="G2163" i="4"/>
  <c r="F2163" i="4"/>
  <c r="Q2163" i="4" s="1"/>
  <c r="E2163" i="4"/>
  <c r="D2163" i="4"/>
  <c r="C2163" i="4"/>
  <c r="B2163" i="4"/>
  <c r="O2163" i="4" s="1"/>
  <c r="A2163" i="4"/>
  <c r="N2162" i="4"/>
  <c r="M2162" i="4"/>
  <c r="L2162" i="4"/>
  <c r="K2162" i="4"/>
  <c r="J2162" i="4"/>
  <c r="T2162" i="4" s="1"/>
  <c r="I2162" i="4"/>
  <c r="S2162" i="4" s="1"/>
  <c r="H2162" i="4"/>
  <c r="G2162" i="4"/>
  <c r="F2162" i="4"/>
  <c r="Q2162" i="4" s="1"/>
  <c r="E2162" i="4"/>
  <c r="D2162" i="4"/>
  <c r="C2162" i="4"/>
  <c r="B2162" i="4"/>
  <c r="O2162" i="4" s="1"/>
  <c r="A2162" i="4"/>
  <c r="N2161" i="4"/>
  <c r="M2161" i="4"/>
  <c r="L2161" i="4"/>
  <c r="K2161" i="4"/>
  <c r="J2161" i="4"/>
  <c r="T2161" i="4" s="1"/>
  <c r="I2161" i="4"/>
  <c r="S2161" i="4" s="1"/>
  <c r="H2161" i="4"/>
  <c r="G2161" i="4"/>
  <c r="F2161" i="4"/>
  <c r="Q2161" i="4" s="1"/>
  <c r="E2161" i="4"/>
  <c r="D2161" i="4"/>
  <c r="C2161" i="4"/>
  <c r="B2161" i="4"/>
  <c r="O2161" i="4" s="1"/>
  <c r="A2161" i="4"/>
  <c r="T2160" i="4"/>
  <c r="N2160" i="4"/>
  <c r="M2160" i="4"/>
  <c r="L2160" i="4"/>
  <c r="K2160" i="4"/>
  <c r="J2160" i="4"/>
  <c r="W2160" i="4" s="1"/>
  <c r="I2160" i="4"/>
  <c r="S2160" i="4" s="1"/>
  <c r="H2160" i="4"/>
  <c r="G2160" i="4"/>
  <c r="F2160" i="4"/>
  <c r="Q2160" i="4" s="1"/>
  <c r="E2160" i="4"/>
  <c r="D2160" i="4"/>
  <c r="C2160" i="4"/>
  <c r="B2160" i="4"/>
  <c r="O2160" i="4" s="1"/>
  <c r="A2160" i="4"/>
  <c r="P2159" i="4"/>
  <c r="O2159" i="4"/>
  <c r="N2159" i="4"/>
  <c r="M2159" i="4"/>
  <c r="L2159" i="4"/>
  <c r="K2159" i="4"/>
  <c r="J2159" i="4"/>
  <c r="T2159" i="4" s="1"/>
  <c r="I2159" i="4"/>
  <c r="H2159" i="4"/>
  <c r="G2159" i="4"/>
  <c r="F2159" i="4"/>
  <c r="Q2159" i="4" s="1"/>
  <c r="E2159" i="4"/>
  <c r="D2159" i="4"/>
  <c r="C2159" i="4"/>
  <c r="B2159" i="4"/>
  <c r="A2159" i="4"/>
  <c r="Q2158" i="4"/>
  <c r="P2158" i="4"/>
  <c r="N2158" i="4"/>
  <c r="M2158" i="4"/>
  <c r="L2158" i="4"/>
  <c r="K2158" i="4"/>
  <c r="J2158" i="4"/>
  <c r="I2158" i="4"/>
  <c r="S2158" i="4" s="1"/>
  <c r="H2158" i="4"/>
  <c r="G2158" i="4"/>
  <c r="F2158" i="4"/>
  <c r="E2158" i="4"/>
  <c r="D2158" i="4"/>
  <c r="C2158" i="4"/>
  <c r="B2158" i="4"/>
  <c r="A2158" i="4"/>
  <c r="N2157" i="4"/>
  <c r="M2157" i="4"/>
  <c r="L2157" i="4"/>
  <c r="K2157" i="4"/>
  <c r="J2157" i="4"/>
  <c r="I2157" i="4"/>
  <c r="S2157" i="4" s="1"/>
  <c r="H2157" i="4"/>
  <c r="G2157" i="4"/>
  <c r="F2157" i="4"/>
  <c r="E2157" i="4"/>
  <c r="P2157" i="4" s="1"/>
  <c r="D2157" i="4"/>
  <c r="C2157" i="4"/>
  <c r="B2157" i="4"/>
  <c r="A2157" i="4"/>
  <c r="Q2156" i="4"/>
  <c r="N2156" i="4"/>
  <c r="M2156" i="4"/>
  <c r="L2156" i="4"/>
  <c r="K2156" i="4"/>
  <c r="J2156" i="4"/>
  <c r="T2156" i="4" s="1"/>
  <c r="I2156" i="4"/>
  <c r="S2156" i="4" s="1"/>
  <c r="H2156" i="4"/>
  <c r="G2156" i="4"/>
  <c r="F2156" i="4"/>
  <c r="E2156" i="4"/>
  <c r="R2156" i="4" s="1"/>
  <c r="D2156" i="4"/>
  <c r="C2156" i="4"/>
  <c r="B2156" i="4"/>
  <c r="O2156" i="4" s="1"/>
  <c r="A2156" i="4"/>
  <c r="T2155" i="4"/>
  <c r="N2155" i="4"/>
  <c r="M2155" i="4"/>
  <c r="L2155" i="4"/>
  <c r="K2155" i="4"/>
  <c r="J2155" i="4"/>
  <c r="I2155" i="4"/>
  <c r="S2155" i="4" s="1"/>
  <c r="H2155" i="4"/>
  <c r="G2155" i="4"/>
  <c r="F2155" i="4"/>
  <c r="Q2155" i="4" s="1"/>
  <c r="E2155" i="4"/>
  <c r="D2155" i="4"/>
  <c r="C2155" i="4"/>
  <c r="B2155" i="4"/>
  <c r="O2155" i="4" s="1"/>
  <c r="A2155" i="4"/>
  <c r="S2154" i="4"/>
  <c r="N2154" i="4"/>
  <c r="M2154" i="4"/>
  <c r="L2154" i="4"/>
  <c r="K2154" i="4"/>
  <c r="J2154" i="4"/>
  <c r="T2154" i="4" s="1"/>
  <c r="I2154" i="4"/>
  <c r="H2154" i="4"/>
  <c r="G2154" i="4"/>
  <c r="F2154" i="4"/>
  <c r="Q2154" i="4" s="1"/>
  <c r="E2154" i="4"/>
  <c r="D2154" i="4"/>
  <c r="C2154" i="4"/>
  <c r="B2154" i="4"/>
  <c r="O2154" i="4" s="1"/>
  <c r="A2154" i="4"/>
  <c r="T2153" i="4"/>
  <c r="S2153" i="4"/>
  <c r="N2153" i="4"/>
  <c r="M2153" i="4"/>
  <c r="L2153" i="4"/>
  <c r="K2153" i="4"/>
  <c r="J2153" i="4"/>
  <c r="I2153" i="4"/>
  <c r="H2153" i="4"/>
  <c r="G2153" i="4"/>
  <c r="F2153" i="4"/>
  <c r="Q2153" i="4" s="1"/>
  <c r="E2153" i="4"/>
  <c r="D2153" i="4"/>
  <c r="C2153" i="4"/>
  <c r="B2153" i="4"/>
  <c r="O2153" i="4" s="1"/>
  <c r="A2153" i="4"/>
  <c r="N2152" i="4"/>
  <c r="M2152" i="4"/>
  <c r="L2152" i="4"/>
  <c r="K2152" i="4"/>
  <c r="J2152" i="4"/>
  <c r="T2152" i="4" s="1"/>
  <c r="I2152" i="4"/>
  <c r="S2152" i="4" s="1"/>
  <c r="H2152" i="4"/>
  <c r="G2152" i="4"/>
  <c r="F2152" i="4"/>
  <c r="Q2152" i="4" s="1"/>
  <c r="E2152" i="4"/>
  <c r="D2152" i="4"/>
  <c r="C2152" i="4"/>
  <c r="B2152" i="4"/>
  <c r="O2152" i="4" s="1"/>
  <c r="A2152" i="4"/>
  <c r="N2151" i="4"/>
  <c r="M2151" i="4"/>
  <c r="L2151" i="4"/>
  <c r="K2151" i="4"/>
  <c r="J2151" i="4"/>
  <c r="T2151" i="4" s="1"/>
  <c r="I2151" i="4"/>
  <c r="H2151" i="4"/>
  <c r="G2151" i="4"/>
  <c r="F2151" i="4"/>
  <c r="Q2151" i="4" s="1"/>
  <c r="E2151" i="4"/>
  <c r="P2151" i="4" s="1"/>
  <c r="D2151" i="4"/>
  <c r="C2151" i="4"/>
  <c r="B2151" i="4"/>
  <c r="O2151" i="4" s="1"/>
  <c r="A2151" i="4"/>
  <c r="N2150" i="4"/>
  <c r="M2150" i="4"/>
  <c r="L2150" i="4"/>
  <c r="K2150" i="4"/>
  <c r="J2150" i="4"/>
  <c r="I2150" i="4"/>
  <c r="S2150" i="4" s="1"/>
  <c r="H2150" i="4"/>
  <c r="G2150" i="4"/>
  <c r="F2150" i="4"/>
  <c r="Q2150" i="4" s="1"/>
  <c r="E2150" i="4"/>
  <c r="D2150" i="4"/>
  <c r="C2150" i="4"/>
  <c r="B2150" i="4"/>
  <c r="A2150" i="4"/>
  <c r="N2149" i="4"/>
  <c r="M2149" i="4"/>
  <c r="L2149" i="4"/>
  <c r="K2149" i="4"/>
  <c r="J2149" i="4"/>
  <c r="I2149" i="4"/>
  <c r="S2149" i="4" s="1"/>
  <c r="H2149" i="4"/>
  <c r="G2149" i="4"/>
  <c r="F2149" i="4"/>
  <c r="Q2149" i="4" s="1"/>
  <c r="E2149" i="4"/>
  <c r="D2149" i="4"/>
  <c r="C2149" i="4"/>
  <c r="B2149" i="4"/>
  <c r="A2149" i="4"/>
  <c r="Q2148" i="4"/>
  <c r="N2148" i="4"/>
  <c r="M2148" i="4"/>
  <c r="L2148" i="4"/>
  <c r="K2148" i="4"/>
  <c r="J2148" i="4"/>
  <c r="T2148" i="4" s="1"/>
  <c r="I2148" i="4"/>
  <c r="S2148" i="4" s="1"/>
  <c r="H2148" i="4"/>
  <c r="G2148" i="4"/>
  <c r="F2148" i="4"/>
  <c r="E2148" i="4"/>
  <c r="R2148" i="4" s="1"/>
  <c r="D2148" i="4"/>
  <c r="C2148" i="4"/>
  <c r="B2148" i="4"/>
  <c r="O2148" i="4" s="1"/>
  <c r="A2148" i="4"/>
  <c r="N2147" i="4"/>
  <c r="M2147" i="4"/>
  <c r="L2147" i="4"/>
  <c r="K2147" i="4"/>
  <c r="J2147" i="4"/>
  <c r="T2147" i="4" s="1"/>
  <c r="I2147" i="4"/>
  <c r="S2147" i="4" s="1"/>
  <c r="H2147" i="4"/>
  <c r="G2147" i="4"/>
  <c r="F2147" i="4"/>
  <c r="Q2147" i="4" s="1"/>
  <c r="E2147" i="4"/>
  <c r="D2147" i="4"/>
  <c r="C2147" i="4"/>
  <c r="B2147" i="4"/>
  <c r="O2147" i="4" s="1"/>
  <c r="A2147" i="4"/>
  <c r="N2146" i="4"/>
  <c r="M2146" i="4"/>
  <c r="L2146" i="4"/>
  <c r="K2146" i="4"/>
  <c r="J2146" i="4"/>
  <c r="T2146" i="4" s="1"/>
  <c r="I2146" i="4"/>
  <c r="S2146" i="4" s="1"/>
  <c r="H2146" i="4"/>
  <c r="G2146" i="4"/>
  <c r="F2146" i="4"/>
  <c r="Q2146" i="4" s="1"/>
  <c r="E2146" i="4"/>
  <c r="D2146" i="4"/>
  <c r="C2146" i="4"/>
  <c r="B2146" i="4"/>
  <c r="O2146" i="4" s="1"/>
  <c r="A2146" i="4"/>
  <c r="S2145" i="4"/>
  <c r="O2145" i="4"/>
  <c r="N2145" i="4"/>
  <c r="M2145" i="4"/>
  <c r="L2145" i="4"/>
  <c r="K2145" i="4"/>
  <c r="J2145" i="4"/>
  <c r="T2145" i="4" s="1"/>
  <c r="I2145" i="4"/>
  <c r="H2145" i="4"/>
  <c r="G2145" i="4"/>
  <c r="F2145" i="4"/>
  <c r="Q2145" i="4" s="1"/>
  <c r="E2145" i="4"/>
  <c r="D2145" i="4"/>
  <c r="C2145" i="4"/>
  <c r="B2145" i="4"/>
  <c r="A2145" i="4"/>
  <c r="T2144" i="4"/>
  <c r="N2144" i="4"/>
  <c r="M2144" i="4"/>
  <c r="L2144" i="4"/>
  <c r="K2144" i="4"/>
  <c r="J2144" i="4"/>
  <c r="I2144" i="4"/>
  <c r="S2144" i="4" s="1"/>
  <c r="H2144" i="4"/>
  <c r="G2144" i="4"/>
  <c r="F2144" i="4"/>
  <c r="Q2144" i="4" s="1"/>
  <c r="E2144" i="4"/>
  <c r="P2144" i="4" s="1"/>
  <c r="D2144" i="4"/>
  <c r="C2144" i="4"/>
  <c r="B2144" i="4"/>
  <c r="O2144" i="4" s="1"/>
  <c r="A2144" i="4"/>
  <c r="Q2143" i="4"/>
  <c r="N2143" i="4"/>
  <c r="M2143" i="4"/>
  <c r="L2143" i="4"/>
  <c r="K2143" i="4"/>
  <c r="J2143" i="4"/>
  <c r="T2143" i="4" s="1"/>
  <c r="I2143" i="4"/>
  <c r="H2143" i="4"/>
  <c r="G2143" i="4"/>
  <c r="F2143" i="4"/>
  <c r="E2143" i="4"/>
  <c r="P2143" i="4" s="1"/>
  <c r="D2143" i="4"/>
  <c r="C2143" i="4"/>
  <c r="B2143" i="4"/>
  <c r="O2143" i="4" s="1"/>
  <c r="A2143" i="4"/>
  <c r="P2142" i="4"/>
  <c r="N2142" i="4"/>
  <c r="M2142" i="4"/>
  <c r="L2142" i="4"/>
  <c r="K2142" i="4"/>
  <c r="J2142" i="4"/>
  <c r="I2142" i="4"/>
  <c r="S2142" i="4" s="1"/>
  <c r="H2142" i="4"/>
  <c r="G2142" i="4"/>
  <c r="F2142" i="4"/>
  <c r="Q2142" i="4" s="1"/>
  <c r="E2142" i="4"/>
  <c r="D2142" i="4"/>
  <c r="C2142" i="4"/>
  <c r="B2142" i="4"/>
  <c r="A2142" i="4"/>
  <c r="N2141" i="4"/>
  <c r="M2141" i="4"/>
  <c r="L2141" i="4"/>
  <c r="K2141" i="4"/>
  <c r="J2141" i="4"/>
  <c r="I2141" i="4"/>
  <c r="S2141" i="4" s="1"/>
  <c r="H2141" i="4"/>
  <c r="G2141" i="4"/>
  <c r="F2141" i="4"/>
  <c r="Q2141" i="4" s="1"/>
  <c r="E2141" i="4"/>
  <c r="D2141" i="4"/>
  <c r="C2141" i="4"/>
  <c r="B2141" i="4"/>
  <c r="A2141" i="4"/>
  <c r="P2140" i="4"/>
  <c r="N2140" i="4"/>
  <c r="M2140" i="4"/>
  <c r="L2140" i="4"/>
  <c r="K2140" i="4"/>
  <c r="J2140" i="4"/>
  <c r="T2140" i="4" s="1"/>
  <c r="I2140" i="4"/>
  <c r="S2140" i="4" s="1"/>
  <c r="H2140" i="4"/>
  <c r="G2140" i="4"/>
  <c r="F2140" i="4"/>
  <c r="Q2140" i="4" s="1"/>
  <c r="E2140" i="4"/>
  <c r="D2140" i="4"/>
  <c r="C2140" i="4"/>
  <c r="B2140" i="4"/>
  <c r="O2140" i="4" s="1"/>
  <c r="A2140" i="4"/>
  <c r="N2139" i="4"/>
  <c r="M2139" i="4"/>
  <c r="L2139" i="4"/>
  <c r="K2139" i="4"/>
  <c r="J2139" i="4"/>
  <c r="T2139" i="4" s="1"/>
  <c r="I2139" i="4"/>
  <c r="S2139" i="4" s="1"/>
  <c r="H2139" i="4"/>
  <c r="G2139" i="4"/>
  <c r="F2139" i="4"/>
  <c r="Q2139" i="4" s="1"/>
  <c r="E2139" i="4"/>
  <c r="D2139" i="4"/>
  <c r="C2139" i="4"/>
  <c r="B2139" i="4"/>
  <c r="O2139" i="4" s="1"/>
  <c r="A2139" i="4"/>
  <c r="N2138" i="4"/>
  <c r="M2138" i="4"/>
  <c r="L2138" i="4"/>
  <c r="K2138" i="4"/>
  <c r="J2138" i="4"/>
  <c r="T2138" i="4" s="1"/>
  <c r="I2138" i="4"/>
  <c r="S2138" i="4" s="1"/>
  <c r="H2138" i="4"/>
  <c r="G2138" i="4"/>
  <c r="F2138" i="4"/>
  <c r="Q2138" i="4" s="1"/>
  <c r="E2138" i="4"/>
  <c r="D2138" i="4"/>
  <c r="C2138" i="4"/>
  <c r="B2138" i="4"/>
  <c r="O2138" i="4" s="1"/>
  <c r="A2138" i="4"/>
  <c r="N2137" i="4"/>
  <c r="M2137" i="4"/>
  <c r="L2137" i="4"/>
  <c r="K2137" i="4"/>
  <c r="J2137" i="4"/>
  <c r="W2137" i="4" s="1"/>
  <c r="I2137" i="4"/>
  <c r="S2137" i="4" s="1"/>
  <c r="H2137" i="4"/>
  <c r="G2137" i="4"/>
  <c r="F2137" i="4"/>
  <c r="Q2137" i="4" s="1"/>
  <c r="E2137" i="4"/>
  <c r="D2137" i="4"/>
  <c r="C2137" i="4"/>
  <c r="B2137" i="4"/>
  <c r="O2137" i="4" s="1"/>
  <c r="A2137" i="4"/>
  <c r="T2136" i="4"/>
  <c r="N2136" i="4"/>
  <c r="M2136" i="4"/>
  <c r="L2136" i="4"/>
  <c r="K2136" i="4"/>
  <c r="J2136" i="4"/>
  <c r="I2136" i="4"/>
  <c r="S2136" i="4" s="1"/>
  <c r="H2136" i="4"/>
  <c r="G2136" i="4"/>
  <c r="F2136" i="4"/>
  <c r="Q2136" i="4" s="1"/>
  <c r="E2136" i="4"/>
  <c r="P2136" i="4" s="1"/>
  <c r="D2136" i="4"/>
  <c r="C2136" i="4"/>
  <c r="B2136" i="4"/>
  <c r="O2136" i="4" s="1"/>
  <c r="A2136" i="4"/>
  <c r="N2135" i="4"/>
  <c r="M2135" i="4"/>
  <c r="L2135" i="4"/>
  <c r="K2135" i="4"/>
  <c r="J2135" i="4"/>
  <c r="T2135" i="4" s="1"/>
  <c r="I2135" i="4"/>
  <c r="H2135" i="4"/>
  <c r="G2135" i="4"/>
  <c r="F2135" i="4"/>
  <c r="Q2135" i="4" s="1"/>
  <c r="E2135" i="4"/>
  <c r="P2135" i="4" s="1"/>
  <c r="D2135" i="4"/>
  <c r="C2135" i="4"/>
  <c r="B2135" i="4"/>
  <c r="O2135" i="4" s="1"/>
  <c r="A2135" i="4"/>
  <c r="P2134" i="4"/>
  <c r="N2134" i="4"/>
  <c r="M2134" i="4"/>
  <c r="L2134" i="4"/>
  <c r="K2134" i="4"/>
  <c r="J2134" i="4"/>
  <c r="I2134" i="4"/>
  <c r="S2134" i="4" s="1"/>
  <c r="H2134" i="4"/>
  <c r="G2134" i="4"/>
  <c r="F2134" i="4"/>
  <c r="Q2134" i="4" s="1"/>
  <c r="E2134" i="4"/>
  <c r="D2134" i="4"/>
  <c r="C2134" i="4"/>
  <c r="B2134" i="4"/>
  <c r="A2134" i="4"/>
  <c r="N2133" i="4"/>
  <c r="M2133" i="4"/>
  <c r="L2133" i="4"/>
  <c r="K2133" i="4"/>
  <c r="J2133" i="4"/>
  <c r="I2133" i="4"/>
  <c r="S2133" i="4" s="1"/>
  <c r="H2133" i="4"/>
  <c r="G2133" i="4"/>
  <c r="F2133" i="4"/>
  <c r="E2133" i="4"/>
  <c r="P2133" i="4" s="1"/>
  <c r="D2133" i="4"/>
  <c r="C2133" i="4"/>
  <c r="B2133" i="4"/>
  <c r="A2133" i="4"/>
  <c r="Q2132" i="4"/>
  <c r="N2132" i="4"/>
  <c r="M2132" i="4"/>
  <c r="L2132" i="4"/>
  <c r="K2132" i="4"/>
  <c r="J2132" i="4"/>
  <c r="T2132" i="4" s="1"/>
  <c r="I2132" i="4"/>
  <c r="S2132" i="4" s="1"/>
  <c r="H2132" i="4"/>
  <c r="G2132" i="4"/>
  <c r="F2132" i="4"/>
  <c r="E2132" i="4"/>
  <c r="R2132" i="4" s="1"/>
  <c r="D2132" i="4"/>
  <c r="C2132" i="4"/>
  <c r="B2132" i="4"/>
  <c r="O2132" i="4" s="1"/>
  <c r="A2132" i="4"/>
  <c r="T2131" i="4"/>
  <c r="Q2131" i="4"/>
  <c r="N2131" i="4"/>
  <c r="M2131" i="4"/>
  <c r="L2131" i="4"/>
  <c r="K2131" i="4"/>
  <c r="J2131" i="4"/>
  <c r="I2131" i="4"/>
  <c r="S2131" i="4" s="1"/>
  <c r="H2131" i="4"/>
  <c r="G2131" i="4"/>
  <c r="F2131" i="4"/>
  <c r="E2131" i="4"/>
  <c r="D2131" i="4"/>
  <c r="C2131" i="4"/>
  <c r="B2131" i="4"/>
  <c r="O2131" i="4" s="1"/>
  <c r="A2131" i="4"/>
  <c r="S2130" i="4"/>
  <c r="N2130" i="4"/>
  <c r="M2130" i="4"/>
  <c r="L2130" i="4"/>
  <c r="K2130" i="4"/>
  <c r="J2130" i="4"/>
  <c r="T2130" i="4" s="1"/>
  <c r="I2130" i="4"/>
  <c r="H2130" i="4"/>
  <c r="G2130" i="4"/>
  <c r="F2130" i="4"/>
  <c r="Q2130" i="4" s="1"/>
  <c r="E2130" i="4"/>
  <c r="D2130" i="4"/>
  <c r="C2130" i="4"/>
  <c r="B2130" i="4"/>
  <c r="O2130" i="4" s="1"/>
  <c r="A2130" i="4"/>
  <c r="S2129" i="4"/>
  <c r="N2129" i="4"/>
  <c r="M2129" i="4"/>
  <c r="L2129" i="4"/>
  <c r="K2129" i="4"/>
  <c r="J2129" i="4"/>
  <c r="I2129" i="4"/>
  <c r="H2129" i="4"/>
  <c r="G2129" i="4"/>
  <c r="F2129" i="4"/>
  <c r="Q2129" i="4" s="1"/>
  <c r="E2129" i="4"/>
  <c r="D2129" i="4"/>
  <c r="C2129" i="4"/>
  <c r="B2129" i="4"/>
  <c r="O2129" i="4" s="1"/>
  <c r="A2129" i="4"/>
  <c r="P2128" i="4"/>
  <c r="N2128" i="4"/>
  <c r="M2128" i="4"/>
  <c r="L2128" i="4"/>
  <c r="K2128" i="4"/>
  <c r="J2128" i="4"/>
  <c r="W2128" i="4" s="1"/>
  <c r="I2128" i="4"/>
  <c r="S2128" i="4" s="1"/>
  <c r="H2128" i="4"/>
  <c r="G2128" i="4"/>
  <c r="F2128" i="4"/>
  <c r="Q2128" i="4" s="1"/>
  <c r="E2128" i="4"/>
  <c r="D2128" i="4"/>
  <c r="C2128" i="4"/>
  <c r="B2128" i="4"/>
  <c r="O2128" i="4" s="1"/>
  <c r="A2128" i="4"/>
  <c r="Q2127" i="4"/>
  <c r="N2127" i="4"/>
  <c r="M2127" i="4"/>
  <c r="L2127" i="4"/>
  <c r="K2127" i="4"/>
  <c r="J2127" i="4"/>
  <c r="T2127" i="4" s="1"/>
  <c r="I2127" i="4"/>
  <c r="H2127" i="4"/>
  <c r="G2127" i="4"/>
  <c r="F2127" i="4"/>
  <c r="E2127" i="4"/>
  <c r="P2127" i="4" s="1"/>
  <c r="D2127" i="4"/>
  <c r="C2127" i="4"/>
  <c r="B2127" i="4"/>
  <c r="O2127" i="4" s="1"/>
  <c r="A2127" i="4"/>
  <c r="R2126" i="4"/>
  <c r="N2126" i="4"/>
  <c r="M2126" i="4"/>
  <c r="L2126" i="4"/>
  <c r="K2126" i="4"/>
  <c r="J2126" i="4"/>
  <c r="I2126" i="4"/>
  <c r="S2126" i="4" s="1"/>
  <c r="H2126" i="4"/>
  <c r="G2126" i="4"/>
  <c r="F2126" i="4"/>
  <c r="Q2126" i="4" s="1"/>
  <c r="E2126" i="4"/>
  <c r="P2126" i="4" s="1"/>
  <c r="D2126" i="4"/>
  <c r="C2126" i="4"/>
  <c r="B2126" i="4"/>
  <c r="A2126" i="4"/>
  <c r="R2125" i="4"/>
  <c r="Q2125" i="4"/>
  <c r="N2125" i="4"/>
  <c r="M2125" i="4"/>
  <c r="L2125" i="4"/>
  <c r="K2125" i="4"/>
  <c r="J2125" i="4"/>
  <c r="I2125" i="4"/>
  <c r="S2125" i="4" s="1"/>
  <c r="H2125" i="4"/>
  <c r="G2125" i="4"/>
  <c r="F2125" i="4"/>
  <c r="E2125" i="4"/>
  <c r="P2125" i="4" s="1"/>
  <c r="D2125" i="4"/>
  <c r="C2125" i="4"/>
  <c r="B2125" i="4"/>
  <c r="A2125" i="4"/>
  <c r="S2124" i="4"/>
  <c r="N2124" i="4"/>
  <c r="M2124" i="4"/>
  <c r="L2124" i="4"/>
  <c r="K2124" i="4"/>
  <c r="J2124" i="4"/>
  <c r="W2124" i="4" s="1"/>
  <c r="I2124" i="4"/>
  <c r="H2124" i="4"/>
  <c r="G2124" i="4"/>
  <c r="F2124" i="4"/>
  <c r="Q2124" i="4" s="1"/>
  <c r="E2124" i="4"/>
  <c r="P2124" i="4" s="1"/>
  <c r="D2124" i="4"/>
  <c r="C2124" i="4"/>
  <c r="B2124" i="4"/>
  <c r="O2124" i="4" s="1"/>
  <c r="A2124" i="4"/>
  <c r="N2123" i="4"/>
  <c r="M2123" i="4"/>
  <c r="L2123" i="4"/>
  <c r="K2123" i="4"/>
  <c r="J2123" i="4"/>
  <c r="T2123" i="4" s="1"/>
  <c r="I2123" i="4"/>
  <c r="S2123" i="4" s="1"/>
  <c r="H2123" i="4"/>
  <c r="G2123" i="4"/>
  <c r="F2123" i="4"/>
  <c r="Q2123" i="4" s="1"/>
  <c r="E2123" i="4"/>
  <c r="D2123" i="4"/>
  <c r="C2123" i="4"/>
  <c r="B2123" i="4"/>
  <c r="O2123" i="4" s="1"/>
  <c r="A2123" i="4"/>
  <c r="N2122" i="4"/>
  <c r="M2122" i="4"/>
  <c r="L2122" i="4"/>
  <c r="K2122" i="4"/>
  <c r="J2122" i="4"/>
  <c r="I2122" i="4"/>
  <c r="S2122" i="4" s="1"/>
  <c r="H2122" i="4"/>
  <c r="G2122" i="4"/>
  <c r="F2122" i="4"/>
  <c r="E2122" i="4"/>
  <c r="P2122" i="4" s="1"/>
  <c r="D2122" i="4"/>
  <c r="C2122" i="4"/>
  <c r="B2122" i="4"/>
  <c r="O2122" i="4" s="1"/>
  <c r="A2122" i="4"/>
  <c r="T2121" i="4"/>
  <c r="N2121" i="4"/>
  <c r="M2121" i="4"/>
  <c r="L2121" i="4"/>
  <c r="K2121" i="4"/>
  <c r="J2121" i="4"/>
  <c r="I2121" i="4"/>
  <c r="S2121" i="4" s="1"/>
  <c r="H2121" i="4"/>
  <c r="G2121" i="4"/>
  <c r="F2121" i="4"/>
  <c r="Q2121" i="4" s="1"/>
  <c r="E2121" i="4"/>
  <c r="D2121" i="4"/>
  <c r="C2121" i="4"/>
  <c r="B2121" i="4"/>
  <c r="O2121" i="4" s="1"/>
  <c r="A2121" i="4"/>
  <c r="P2120" i="4"/>
  <c r="N2120" i="4"/>
  <c r="M2120" i="4"/>
  <c r="L2120" i="4"/>
  <c r="K2120" i="4"/>
  <c r="J2120" i="4"/>
  <c r="T2120" i="4" s="1"/>
  <c r="I2120" i="4"/>
  <c r="S2120" i="4" s="1"/>
  <c r="H2120" i="4"/>
  <c r="G2120" i="4"/>
  <c r="F2120" i="4"/>
  <c r="Q2120" i="4" s="1"/>
  <c r="E2120" i="4"/>
  <c r="D2120" i="4"/>
  <c r="C2120" i="4"/>
  <c r="B2120" i="4"/>
  <c r="O2120" i="4" s="1"/>
  <c r="A2120" i="4"/>
  <c r="N2119" i="4"/>
  <c r="M2119" i="4"/>
  <c r="L2119" i="4"/>
  <c r="K2119" i="4"/>
  <c r="J2119" i="4"/>
  <c r="T2119" i="4" s="1"/>
  <c r="I2119" i="4"/>
  <c r="H2119" i="4"/>
  <c r="G2119" i="4"/>
  <c r="F2119" i="4"/>
  <c r="Q2119" i="4" s="1"/>
  <c r="E2119" i="4"/>
  <c r="D2119" i="4"/>
  <c r="C2119" i="4"/>
  <c r="B2119" i="4"/>
  <c r="O2119" i="4" s="1"/>
  <c r="A2119" i="4"/>
  <c r="N2118" i="4"/>
  <c r="M2118" i="4"/>
  <c r="L2118" i="4"/>
  <c r="K2118" i="4"/>
  <c r="J2118" i="4"/>
  <c r="T2118" i="4" s="1"/>
  <c r="I2118" i="4"/>
  <c r="S2118" i="4" s="1"/>
  <c r="H2118" i="4"/>
  <c r="G2118" i="4"/>
  <c r="F2118" i="4"/>
  <c r="Q2118" i="4" s="1"/>
  <c r="E2118" i="4"/>
  <c r="P2118" i="4" s="1"/>
  <c r="D2118" i="4"/>
  <c r="C2118" i="4"/>
  <c r="B2118" i="4"/>
  <c r="A2118" i="4"/>
  <c r="N2117" i="4"/>
  <c r="M2117" i="4"/>
  <c r="L2117" i="4"/>
  <c r="K2117" i="4"/>
  <c r="J2117" i="4"/>
  <c r="T2117" i="4" s="1"/>
  <c r="I2117" i="4"/>
  <c r="S2117" i="4" s="1"/>
  <c r="H2117" i="4"/>
  <c r="G2117" i="4"/>
  <c r="F2117" i="4"/>
  <c r="Q2117" i="4" s="1"/>
  <c r="E2117" i="4"/>
  <c r="D2117" i="4"/>
  <c r="C2117" i="4"/>
  <c r="B2117" i="4"/>
  <c r="O2117" i="4" s="1"/>
  <c r="A2117" i="4"/>
  <c r="R2116" i="4"/>
  <c r="Q2116" i="4"/>
  <c r="N2116" i="4"/>
  <c r="M2116" i="4"/>
  <c r="L2116" i="4"/>
  <c r="K2116" i="4"/>
  <c r="J2116" i="4"/>
  <c r="I2116" i="4"/>
  <c r="S2116" i="4" s="1"/>
  <c r="H2116" i="4"/>
  <c r="G2116" i="4"/>
  <c r="F2116" i="4"/>
  <c r="E2116" i="4"/>
  <c r="P2116" i="4" s="1"/>
  <c r="D2116" i="4"/>
  <c r="C2116" i="4"/>
  <c r="B2116" i="4"/>
  <c r="O2116" i="4" s="1"/>
  <c r="A2116" i="4"/>
  <c r="N2115" i="4"/>
  <c r="M2115" i="4"/>
  <c r="L2115" i="4"/>
  <c r="K2115" i="4"/>
  <c r="J2115" i="4"/>
  <c r="T2115" i="4" s="1"/>
  <c r="I2115" i="4"/>
  <c r="S2115" i="4" s="1"/>
  <c r="H2115" i="4"/>
  <c r="G2115" i="4"/>
  <c r="F2115" i="4"/>
  <c r="Q2115" i="4" s="1"/>
  <c r="E2115" i="4"/>
  <c r="D2115" i="4"/>
  <c r="C2115" i="4"/>
  <c r="B2115" i="4"/>
  <c r="O2115" i="4" s="1"/>
  <c r="A2115" i="4"/>
  <c r="N2114" i="4"/>
  <c r="M2114" i="4"/>
  <c r="L2114" i="4"/>
  <c r="K2114" i="4"/>
  <c r="J2114" i="4"/>
  <c r="I2114" i="4"/>
  <c r="S2114" i="4" s="1"/>
  <c r="H2114" i="4"/>
  <c r="G2114" i="4"/>
  <c r="F2114" i="4"/>
  <c r="Q2114" i="4" s="1"/>
  <c r="E2114" i="4"/>
  <c r="P2114" i="4" s="1"/>
  <c r="D2114" i="4"/>
  <c r="C2114" i="4"/>
  <c r="B2114" i="4"/>
  <c r="O2114" i="4" s="1"/>
  <c r="A2114" i="4"/>
  <c r="S2113" i="4"/>
  <c r="N2113" i="4"/>
  <c r="M2113" i="4"/>
  <c r="L2113" i="4"/>
  <c r="K2113" i="4"/>
  <c r="J2113" i="4"/>
  <c r="T2113" i="4" s="1"/>
  <c r="I2113" i="4"/>
  <c r="H2113" i="4"/>
  <c r="G2113" i="4"/>
  <c r="F2113" i="4"/>
  <c r="Q2113" i="4" s="1"/>
  <c r="E2113" i="4"/>
  <c r="D2113" i="4"/>
  <c r="C2113" i="4"/>
  <c r="B2113" i="4"/>
  <c r="O2113" i="4" s="1"/>
  <c r="A2113" i="4"/>
  <c r="T2112" i="4"/>
  <c r="P2112" i="4"/>
  <c r="O2112" i="4"/>
  <c r="N2112" i="4"/>
  <c r="M2112" i="4"/>
  <c r="L2112" i="4"/>
  <c r="K2112" i="4"/>
  <c r="J2112" i="4"/>
  <c r="I2112" i="4"/>
  <c r="S2112" i="4" s="1"/>
  <c r="H2112" i="4"/>
  <c r="G2112" i="4"/>
  <c r="F2112" i="4"/>
  <c r="Q2112" i="4" s="1"/>
  <c r="E2112" i="4"/>
  <c r="R2112" i="4" s="1"/>
  <c r="D2112" i="4"/>
  <c r="C2112" i="4"/>
  <c r="B2112" i="4"/>
  <c r="A2112" i="4"/>
  <c r="O2111" i="4"/>
  <c r="N2111" i="4"/>
  <c r="M2111" i="4"/>
  <c r="L2111" i="4"/>
  <c r="K2111" i="4"/>
  <c r="J2111" i="4"/>
  <c r="T2111" i="4" s="1"/>
  <c r="I2111" i="4"/>
  <c r="H2111" i="4"/>
  <c r="G2111" i="4"/>
  <c r="F2111" i="4"/>
  <c r="Q2111" i="4" s="1"/>
  <c r="E2111" i="4"/>
  <c r="D2111" i="4"/>
  <c r="C2111" i="4"/>
  <c r="B2111" i="4"/>
  <c r="A2111" i="4"/>
  <c r="N2110" i="4"/>
  <c r="M2110" i="4"/>
  <c r="L2110" i="4"/>
  <c r="K2110" i="4"/>
  <c r="J2110" i="4"/>
  <c r="T2110" i="4" s="1"/>
  <c r="I2110" i="4"/>
  <c r="S2110" i="4" s="1"/>
  <c r="H2110" i="4"/>
  <c r="G2110" i="4"/>
  <c r="F2110" i="4"/>
  <c r="Q2110" i="4" s="1"/>
  <c r="E2110" i="4"/>
  <c r="D2110" i="4"/>
  <c r="C2110" i="4"/>
  <c r="B2110" i="4"/>
  <c r="A2110" i="4"/>
  <c r="P2109" i="4"/>
  <c r="N2109" i="4"/>
  <c r="M2109" i="4"/>
  <c r="L2109" i="4"/>
  <c r="K2109" i="4"/>
  <c r="J2109" i="4"/>
  <c r="T2109" i="4" s="1"/>
  <c r="I2109" i="4"/>
  <c r="H2109" i="4"/>
  <c r="G2109" i="4"/>
  <c r="F2109" i="4"/>
  <c r="Q2109" i="4" s="1"/>
  <c r="E2109" i="4"/>
  <c r="D2109" i="4"/>
  <c r="C2109" i="4"/>
  <c r="B2109" i="4"/>
  <c r="O2109" i="4" s="1"/>
  <c r="A2109" i="4"/>
  <c r="R2108" i="4"/>
  <c r="Q2108" i="4"/>
  <c r="N2108" i="4"/>
  <c r="M2108" i="4"/>
  <c r="L2108" i="4"/>
  <c r="K2108" i="4"/>
  <c r="J2108" i="4"/>
  <c r="T2108" i="4" s="1"/>
  <c r="I2108" i="4"/>
  <c r="S2108" i="4" s="1"/>
  <c r="H2108" i="4"/>
  <c r="G2108" i="4"/>
  <c r="F2108" i="4"/>
  <c r="E2108" i="4"/>
  <c r="P2108" i="4" s="1"/>
  <c r="D2108" i="4"/>
  <c r="C2108" i="4"/>
  <c r="B2108" i="4"/>
  <c r="O2108" i="4" s="1"/>
  <c r="A2108" i="4"/>
  <c r="T2107" i="4"/>
  <c r="Q2107" i="4"/>
  <c r="N2107" i="4"/>
  <c r="M2107" i="4"/>
  <c r="L2107" i="4"/>
  <c r="K2107" i="4"/>
  <c r="J2107" i="4"/>
  <c r="I2107" i="4"/>
  <c r="S2107" i="4" s="1"/>
  <c r="H2107" i="4"/>
  <c r="G2107" i="4"/>
  <c r="F2107" i="4"/>
  <c r="E2107" i="4"/>
  <c r="D2107" i="4"/>
  <c r="C2107" i="4"/>
  <c r="B2107" i="4"/>
  <c r="O2107" i="4" s="1"/>
  <c r="A2107" i="4"/>
  <c r="S2106" i="4"/>
  <c r="N2106" i="4"/>
  <c r="M2106" i="4"/>
  <c r="L2106" i="4"/>
  <c r="K2106" i="4"/>
  <c r="J2106" i="4"/>
  <c r="I2106" i="4"/>
  <c r="H2106" i="4"/>
  <c r="G2106" i="4"/>
  <c r="F2106" i="4"/>
  <c r="Q2106" i="4" s="1"/>
  <c r="E2106" i="4"/>
  <c r="D2106" i="4"/>
  <c r="C2106" i="4"/>
  <c r="B2106" i="4"/>
  <c r="O2106" i="4" s="1"/>
  <c r="A2106" i="4"/>
  <c r="T2105" i="4"/>
  <c r="N2105" i="4"/>
  <c r="M2105" i="4"/>
  <c r="L2105" i="4"/>
  <c r="K2105" i="4"/>
  <c r="J2105" i="4"/>
  <c r="I2105" i="4"/>
  <c r="S2105" i="4" s="1"/>
  <c r="H2105" i="4"/>
  <c r="G2105" i="4"/>
  <c r="F2105" i="4"/>
  <c r="Q2105" i="4" s="1"/>
  <c r="E2105" i="4"/>
  <c r="D2105" i="4"/>
  <c r="C2105" i="4"/>
  <c r="B2105" i="4"/>
  <c r="O2105" i="4" s="1"/>
  <c r="A2105" i="4"/>
  <c r="P2104" i="4"/>
  <c r="O2104" i="4"/>
  <c r="N2104" i="4"/>
  <c r="M2104" i="4"/>
  <c r="L2104" i="4"/>
  <c r="K2104" i="4"/>
  <c r="J2104" i="4"/>
  <c r="T2104" i="4" s="1"/>
  <c r="I2104" i="4"/>
  <c r="S2104" i="4" s="1"/>
  <c r="H2104" i="4"/>
  <c r="G2104" i="4"/>
  <c r="F2104" i="4"/>
  <c r="Q2104" i="4" s="1"/>
  <c r="E2104" i="4"/>
  <c r="D2104" i="4"/>
  <c r="C2104" i="4"/>
  <c r="B2104" i="4"/>
  <c r="A2104" i="4"/>
  <c r="N2103" i="4"/>
  <c r="M2103" i="4"/>
  <c r="L2103" i="4"/>
  <c r="K2103" i="4"/>
  <c r="J2103" i="4"/>
  <c r="T2103" i="4" s="1"/>
  <c r="I2103" i="4"/>
  <c r="H2103" i="4"/>
  <c r="G2103" i="4"/>
  <c r="F2103" i="4"/>
  <c r="Q2103" i="4" s="1"/>
  <c r="E2103" i="4"/>
  <c r="D2103" i="4"/>
  <c r="C2103" i="4"/>
  <c r="B2103" i="4"/>
  <c r="O2103" i="4" s="1"/>
  <c r="A2103" i="4"/>
  <c r="P2102" i="4"/>
  <c r="N2102" i="4"/>
  <c r="M2102" i="4"/>
  <c r="L2102" i="4"/>
  <c r="K2102" i="4"/>
  <c r="J2102" i="4"/>
  <c r="T2102" i="4" s="1"/>
  <c r="I2102" i="4"/>
  <c r="S2102" i="4" s="1"/>
  <c r="H2102" i="4"/>
  <c r="G2102" i="4"/>
  <c r="F2102" i="4"/>
  <c r="Q2102" i="4" s="1"/>
  <c r="E2102" i="4"/>
  <c r="D2102" i="4"/>
  <c r="C2102" i="4"/>
  <c r="B2102" i="4"/>
  <c r="A2102" i="4"/>
  <c r="Q2101" i="4"/>
  <c r="N2101" i="4"/>
  <c r="M2101" i="4"/>
  <c r="L2101" i="4"/>
  <c r="K2101" i="4"/>
  <c r="J2101" i="4"/>
  <c r="T2101" i="4" s="1"/>
  <c r="I2101" i="4"/>
  <c r="H2101" i="4"/>
  <c r="G2101" i="4"/>
  <c r="F2101" i="4"/>
  <c r="E2101" i="4"/>
  <c r="D2101" i="4"/>
  <c r="C2101" i="4"/>
  <c r="B2101" i="4"/>
  <c r="O2101" i="4" s="1"/>
  <c r="A2101" i="4"/>
  <c r="N2100" i="4"/>
  <c r="M2100" i="4"/>
  <c r="L2100" i="4"/>
  <c r="K2100" i="4"/>
  <c r="J2100" i="4"/>
  <c r="T2100" i="4" s="1"/>
  <c r="I2100" i="4"/>
  <c r="S2100" i="4" s="1"/>
  <c r="H2100" i="4"/>
  <c r="G2100" i="4"/>
  <c r="F2100" i="4"/>
  <c r="Q2100" i="4" s="1"/>
  <c r="E2100" i="4"/>
  <c r="P2100" i="4" s="1"/>
  <c r="D2100" i="4"/>
  <c r="C2100" i="4"/>
  <c r="B2100" i="4"/>
  <c r="O2100" i="4" s="1"/>
  <c r="A2100" i="4"/>
  <c r="N2099" i="4"/>
  <c r="M2099" i="4"/>
  <c r="L2099" i="4"/>
  <c r="K2099" i="4"/>
  <c r="J2099" i="4"/>
  <c r="T2099" i="4" s="1"/>
  <c r="I2099" i="4"/>
  <c r="S2099" i="4" s="1"/>
  <c r="H2099" i="4"/>
  <c r="G2099" i="4"/>
  <c r="F2099" i="4"/>
  <c r="Q2099" i="4" s="1"/>
  <c r="E2099" i="4"/>
  <c r="D2099" i="4"/>
  <c r="C2099" i="4"/>
  <c r="B2099" i="4"/>
  <c r="O2099" i="4" s="1"/>
  <c r="A2099" i="4"/>
  <c r="R2098" i="4"/>
  <c r="N2098" i="4"/>
  <c r="M2098" i="4"/>
  <c r="L2098" i="4"/>
  <c r="K2098" i="4"/>
  <c r="J2098" i="4"/>
  <c r="I2098" i="4"/>
  <c r="S2098" i="4" s="1"/>
  <c r="H2098" i="4"/>
  <c r="G2098" i="4"/>
  <c r="F2098" i="4"/>
  <c r="Q2098" i="4" s="1"/>
  <c r="E2098" i="4"/>
  <c r="P2098" i="4" s="1"/>
  <c r="D2098" i="4"/>
  <c r="C2098" i="4"/>
  <c r="B2098" i="4"/>
  <c r="O2098" i="4" s="1"/>
  <c r="A2098" i="4"/>
  <c r="S2097" i="4"/>
  <c r="N2097" i="4"/>
  <c r="M2097" i="4"/>
  <c r="L2097" i="4"/>
  <c r="K2097" i="4"/>
  <c r="J2097" i="4"/>
  <c r="T2097" i="4" s="1"/>
  <c r="I2097" i="4"/>
  <c r="H2097" i="4"/>
  <c r="G2097" i="4"/>
  <c r="F2097" i="4"/>
  <c r="Q2097" i="4" s="1"/>
  <c r="E2097" i="4"/>
  <c r="D2097" i="4"/>
  <c r="C2097" i="4"/>
  <c r="B2097" i="4"/>
  <c r="O2097" i="4" s="1"/>
  <c r="A2097" i="4"/>
  <c r="N2096" i="4"/>
  <c r="M2096" i="4"/>
  <c r="L2096" i="4"/>
  <c r="K2096" i="4"/>
  <c r="J2096" i="4"/>
  <c r="T2096" i="4" s="1"/>
  <c r="I2096" i="4"/>
  <c r="S2096" i="4" s="1"/>
  <c r="H2096" i="4"/>
  <c r="G2096" i="4"/>
  <c r="F2096" i="4"/>
  <c r="Q2096" i="4" s="1"/>
  <c r="E2096" i="4"/>
  <c r="D2096" i="4"/>
  <c r="C2096" i="4"/>
  <c r="B2096" i="4"/>
  <c r="O2096" i="4" s="1"/>
  <c r="A2096" i="4"/>
  <c r="N2095" i="4"/>
  <c r="M2095" i="4"/>
  <c r="L2095" i="4"/>
  <c r="K2095" i="4"/>
  <c r="J2095" i="4"/>
  <c r="T2095" i="4" s="1"/>
  <c r="I2095" i="4"/>
  <c r="H2095" i="4"/>
  <c r="G2095" i="4"/>
  <c r="F2095" i="4"/>
  <c r="Q2095" i="4" s="1"/>
  <c r="E2095" i="4"/>
  <c r="D2095" i="4"/>
  <c r="C2095" i="4"/>
  <c r="B2095" i="4"/>
  <c r="O2095" i="4" s="1"/>
  <c r="A2095" i="4"/>
  <c r="P2094" i="4"/>
  <c r="N2094" i="4"/>
  <c r="M2094" i="4"/>
  <c r="L2094" i="4"/>
  <c r="K2094" i="4"/>
  <c r="J2094" i="4"/>
  <c r="T2094" i="4" s="1"/>
  <c r="I2094" i="4"/>
  <c r="S2094" i="4" s="1"/>
  <c r="H2094" i="4"/>
  <c r="G2094" i="4"/>
  <c r="F2094" i="4"/>
  <c r="Q2094" i="4" s="1"/>
  <c r="E2094" i="4"/>
  <c r="D2094" i="4"/>
  <c r="C2094" i="4"/>
  <c r="B2094" i="4"/>
  <c r="A2094" i="4"/>
  <c r="P2093" i="4"/>
  <c r="O2093" i="4"/>
  <c r="N2093" i="4"/>
  <c r="M2093" i="4"/>
  <c r="L2093" i="4"/>
  <c r="K2093" i="4"/>
  <c r="J2093" i="4"/>
  <c r="T2093" i="4" s="1"/>
  <c r="I2093" i="4"/>
  <c r="S2093" i="4" s="1"/>
  <c r="H2093" i="4"/>
  <c r="G2093" i="4"/>
  <c r="F2093" i="4"/>
  <c r="E2093" i="4"/>
  <c r="D2093" i="4"/>
  <c r="C2093" i="4"/>
  <c r="B2093" i="4"/>
  <c r="A2093" i="4"/>
  <c r="S2092" i="4"/>
  <c r="R2092" i="4"/>
  <c r="N2092" i="4"/>
  <c r="M2092" i="4"/>
  <c r="L2092" i="4"/>
  <c r="K2092" i="4"/>
  <c r="J2092" i="4"/>
  <c r="I2092" i="4"/>
  <c r="H2092" i="4"/>
  <c r="G2092" i="4"/>
  <c r="F2092" i="4"/>
  <c r="Q2092" i="4" s="1"/>
  <c r="E2092" i="4"/>
  <c r="P2092" i="4" s="1"/>
  <c r="D2092" i="4"/>
  <c r="C2092" i="4"/>
  <c r="B2092" i="4"/>
  <c r="O2092" i="4" s="1"/>
  <c r="A2092" i="4"/>
  <c r="N2091" i="4"/>
  <c r="M2091" i="4"/>
  <c r="L2091" i="4"/>
  <c r="K2091" i="4"/>
  <c r="J2091" i="4"/>
  <c r="T2091" i="4" s="1"/>
  <c r="I2091" i="4"/>
  <c r="S2091" i="4" s="1"/>
  <c r="H2091" i="4"/>
  <c r="G2091" i="4"/>
  <c r="F2091" i="4"/>
  <c r="Q2091" i="4" s="1"/>
  <c r="E2091" i="4"/>
  <c r="D2091" i="4"/>
  <c r="C2091" i="4"/>
  <c r="B2091" i="4"/>
  <c r="O2091" i="4" s="1"/>
  <c r="A2091" i="4"/>
  <c r="N2090" i="4"/>
  <c r="M2090" i="4"/>
  <c r="L2090" i="4"/>
  <c r="K2090" i="4"/>
  <c r="J2090" i="4"/>
  <c r="I2090" i="4"/>
  <c r="S2090" i="4" s="1"/>
  <c r="H2090" i="4"/>
  <c r="G2090" i="4"/>
  <c r="F2090" i="4"/>
  <c r="Q2090" i="4" s="1"/>
  <c r="E2090" i="4"/>
  <c r="P2090" i="4" s="1"/>
  <c r="D2090" i="4"/>
  <c r="C2090" i="4"/>
  <c r="B2090" i="4"/>
  <c r="O2090" i="4" s="1"/>
  <c r="A2090" i="4"/>
  <c r="S2089" i="4"/>
  <c r="N2089" i="4"/>
  <c r="M2089" i="4"/>
  <c r="L2089" i="4"/>
  <c r="K2089" i="4"/>
  <c r="J2089" i="4"/>
  <c r="T2089" i="4" s="1"/>
  <c r="I2089" i="4"/>
  <c r="H2089" i="4"/>
  <c r="G2089" i="4"/>
  <c r="F2089" i="4"/>
  <c r="Q2089" i="4" s="1"/>
  <c r="E2089" i="4"/>
  <c r="D2089" i="4"/>
  <c r="C2089" i="4"/>
  <c r="B2089" i="4"/>
  <c r="O2089" i="4" s="1"/>
  <c r="A2089" i="4"/>
  <c r="N2088" i="4"/>
  <c r="M2088" i="4"/>
  <c r="L2088" i="4"/>
  <c r="K2088" i="4"/>
  <c r="J2088" i="4"/>
  <c r="T2088" i="4" s="1"/>
  <c r="I2088" i="4"/>
  <c r="S2088" i="4" s="1"/>
  <c r="H2088" i="4"/>
  <c r="G2088" i="4"/>
  <c r="F2088" i="4"/>
  <c r="Q2088" i="4" s="1"/>
  <c r="E2088" i="4"/>
  <c r="D2088" i="4"/>
  <c r="C2088" i="4"/>
  <c r="B2088" i="4"/>
  <c r="A2088" i="4"/>
  <c r="N2087" i="4"/>
  <c r="M2087" i="4"/>
  <c r="L2087" i="4"/>
  <c r="K2087" i="4"/>
  <c r="J2087" i="4"/>
  <c r="T2087" i="4" s="1"/>
  <c r="I2087" i="4"/>
  <c r="H2087" i="4"/>
  <c r="G2087" i="4"/>
  <c r="F2087" i="4"/>
  <c r="Q2087" i="4" s="1"/>
  <c r="E2087" i="4"/>
  <c r="D2087" i="4"/>
  <c r="C2087" i="4"/>
  <c r="B2087" i="4"/>
  <c r="O2087" i="4" s="1"/>
  <c r="A2087" i="4"/>
  <c r="N2086" i="4"/>
  <c r="M2086" i="4"/>
  <c r="L2086" i="4"/>
  <c r="K2086" i="4"/>
  <c r="J2086" i="4"/>
  <c r="T2086" i="4" s="1"/>
  <c r="I2086" i="4"/>
  <c r="S2086" i="4" s="1"/>
  <c r="H2086" i="4"/>
  <c r="G2086" i="4"/>
  <c r="F2086" i="4"/>
  <c r="Q2086" i="4" s="1"/>
  <c r="E2086" i="4"/>
  <c r="P2086" i="4" s="1"/>
  <c r="D2086" i="4"/>
  <c r="C2086" i="4"/>
  <c r="B2086" i="4"/>
  <c r="A2086" i="4"/>
  <c r="N2085" i="4"/>
  <c r="M2085" i="4"/>
  <c r="L2085" i="4"/>
  <c r="K2085" i="4"/>
  <c r="J2085" i="4"/>
  <c r="I2085" i="4"/>
  <c r="S2085" i="4" s="1"/>
  <c r="H2085" i="4"/>
  <c r="G2085" i="4"/>
  <c r="F2085" i="4"/>
  <c r="Q2085" i="4" s="1"/>
  <c r="E2085" i="4"/>
  <c r="P2085" i="4" s="1"/>
  <c r="D2085" i="4"/>
  <c r="C2085" i="4"/>
  <c r="B2085" i="4"/>
  <c r="O2085" i="4" s="1"/>
  <c r="A2085" i="4"/>
  <c r="Q2084" i="4"/>
  <c r="N2084" i="4"/>
  <c r="M2084" i="4"/>
  <c r="L2084" i="4"/>
  <c r="K2084" i="4"/>
  <c r="J2084" i="4"/>
  <c r="T2084" i="4" s="1"/>
  <c r="I2084" i="4"/>
  <c r="S2084" i="4" s="1"/>
  <c r="H2084" i="4"/>
  <c r="G2084" i="4"/>
  <c r="F2084" i="4"/>
  <c r="E2084" i="4"/>
  <c r="D2084" i="4"/>
  <c r="C2084" i="4"/>
  <c r="B2084" i="4"/>
  <c r="O2084" i="4" s="1"/>
  <c r="A2084" i="4"/>
  <c r="T2083" i="4"/>
  <c r="N2083" i="4"/>
  <c r="M2083" i="4"/>
  <c r="L2083" i="4"/>
  <c r="K2083" i="4"/>
  <c r="J2083" i="4"/>
  <c r="I2083" i="4"/>
  <c r="S2083" i="4" s="1"/>
  <c r="H2083" i="4"/>
  <c r="G2083" i="4"/>
  <c r="F2083" i="4"/>
  <c r="Q2083" i="4" s="1"/>
  <c r="E2083" i="4"/>
  <c r="D2083" i="4"/>
  <c r="C2083" i="4"/>
  <c r="B2083" i="4"/>
  <c r="O2083" i="4" s="1"/>
  <c r="A2083" i="4"/>
  <c r="N2082" i="4"/>
  <c r="M2082" i="4"/>
  <c r="L2082" i="4"/>
  <c r="K2082" i="4"/>
  <c r="J2082" i="4"/>
  <c r="I2082" i="4"/>
  <c r="S2082" i="4" s="1"/>
  <c r="H2082" i="4"/>
  <c r="G2082" i="4"/>
  <c r="F2082" i="4"/>
  <c r="Q2082" i="4" s="1"/>
  <c r="E2082" i="4"/>
  <c r="D2082" i="4"/>
  <c r="C2082" i="4"/>
  <c r="B2082" i="4"/>
  <c r="O2082" i="4" s="1"/>
  <c r="A2082" i="4"/>
  <c r="S2081" i="4"/>
  <c r="N2081" i="4"/>
  <c r="M2081" i="4"/>
  <c r="L2081" i="4"/>
  <c r="K2081" i="4"/>
  <c r="J2081" i="4"/>
  <c r="T2081" i="4" s="1"/>
  <c r="I2081" i="4"/>
  <c r="H2081" i="4"/>
  <c r="G2081" i="4"/>
  <c r="F2081" i="4"/>
  <c r="Q2081" i="4" s="1"/>
  <c r="E2081" i="4"/>
  <c r="D2081" i="4"/>
  <c r="C2081" i="4"/>
  <c r="B2081" i="4"/>
  <c r="O2081" i="4" s="1"/>
  <c r="A2081" i="4"/>
  <c r="T2080" i="4"/>
  <c r="P2080" i="4"/>
  <c r="N2080" i="4"/>
  <c r="M2080" i="4"/>
  <c r="L2080" i="4"/>
  <c r="K2080" i="4"/>
  <c r="J2080" i="4"/>
  <c r="I2080" i="4"/>
  <c r="S2080" i="4" s="1"/>
  <c r="H2080" i="4"/>
  <c r="G2080" i="4"/>
  <c r="F2080" i="4"/>
  <c r="Q2080" i="4" s="1"/>
  <c r="E2080" i="4"/>
  <c r="D2080" i="4"/>
  <c r="C2080" i="4"/>
  <c r="B2080" i="4"/>
  <c r="A2080" i="4"/>
  <c r="O2079" i="4"/>
  <c r="N2079" i="4"/>
  <c r="M2079" i="4"/>
  <c r="L2079" i="4"/>
  <c r="K2079" i="4"/>
  <c r="J2079" i="4"/>
  <c r="T2079" i="4" s="1"/>
  <c r="I2079" i="4"/>
  <c r="H2079" i="4"/>
  <c r="G2079" i="4"/>
  <c r="F2079" i="4"/>
  <c r="Q2079" i="4" s="1"/>
  <c r="E2079" i="4"/>
  <c r="D2079" i="4"/>
  <c r="C2079" i="4"/>
  <c r="B2079" i="4"/>
  <c r="A2079" i="4"/>
  <c r="Q2078" i="4"/>
  <c r="N2078" i="4"/>
  <c r="M2078" i="4"/>
  <c r="L2078" i="4"/>
  <c r="K2078" i="4"/>
  <c r="J2078" i="4"/>
  <c r="T2078" i="4" s="1"/>
  <c r="I2078" i="4"/>
  <c r="S2078" i="4" s="1"/>
  <c r="H2078" i="4"/>
  <c r="G2078" i="4"/>
  <c r="F2078" i="4"/>
  <c r="E2078" i="4"/>
  <c r="D2078" i="4"/>
  <c r="C2078" i="4"/>
  <c r="B2078" i="4"/>
  <c r="A2078" i="4"/>
  <c r="W2077" i="4"/>
  <c r="Q2077" i="4"/>
  <c r="N2077" i="4"/>
  <c r="M2077" i="4"/>
  <c r="L2077" i="4"/>
  <c r="K2077" i="4"/>
  <c r="J2077" i="4"/>
  <c r="T2077" i="4" s="1"/>
  <c r="I2077" i="4"/>
  <c r="S2077" i="4" s="1"/>
  <c r="H2077" i="4"/>
  <c r="G2077" i="4"/>
  <c r="F2077" i="4"/>
  <c r="E2077" i="4"/>
  <c r="D2077" i="4"/>
  <c r="C2077" i="4"/>
  <c r="B2077" i="4"/>
  <c r="O2077" i="4" s="1"/>
  <c r="A2077" i="4"/>
  <c r="T2076" i="4"/>
  <c r="Q2076" i="4"/>
  <c r="P2076" i="4"/>
  <c r="N2076" i="4"/>
  <c r="M2076" i="4"/>
  <c r="L2076" i="4"/>
  <c r="K2076" i="4"/>
  <c r="J2076" i="4"/>
  <c r="I2076" i="4"/>
  <c r="S2076" i="4" s="1"/>
  <c r="H2076" i="4"/>
  <c r="G2076" i="4"/>
  <c r="F2076" i="4"/>
  <c r="E2076" i="4"/>
  <c r="D2076" i="4"/>
  <c r="C2076" i="4"/>
  <c r="B2076" i="4"/>
  <c r="O2076" i="4" s="1"/>
  <c r="A2076" i="4"/>
  <c r="T2075" i="4"/>
  <c r="Q2075" i="4"/>
  <c r="N2075" i="4"/>
  <c r="M2075" i="4"/>
  <c r="L2075" i="4"/>
  <c r="K2075" i="4"/>
  <c r="J2075" i="4"/>
  <c r="I2075" i="4"/>
  <c r="S2075" i="4" s="1"/>
  <c r="H2075" i="4"/>
  <c r="G2075" i="4"/>
  <c r="F2075" i="4"/>
  <c r="E2075" i="4"/>
  <c r="D2075" i="4"/>
  <c r="C2075" i="4"/>
  <c r="B2075" i="4"/>
  <c r="O2075" i="4" s="1"/>
  <c r="A2075" i="4"/>
  <c r="S2074" i="4"/>
  <c r="R2074" i="4"/>
  <c r="N2074" i="4"/>
  <c r="M2074" i="4"/>
  <c r="L2074" i="4"/>
  <c r="K2074" i="4"/>
  <c r="J2074" i="4"/>
  <c r="I2074" i="4"/>
  <c r="H2074" i="4"/>
  <c r="G2074" i="4"/>
  <c r="F2074" i="4"/>
  <c r="Q2074" i="4" s="1"/>
  <c r="E2074" i="4"/>
  <c r="P2074" i="4" s="1"/>
  <c r="D2074" i="4"/>
  <c r="C2074" i="4"/>
  <c r="B2074" i="4"/>
  <c r="O2074" i="4" s="1"/>
  <c r="A2074" i="4"/>
  <c r="T2073" i="4"/>
  <c r="N2073" i="4"/>
  <c r="M2073" i="4"/>
  <c r="L2073" i="4"/>
  <c r="K2073" i="4"/>
  <c r="J2073" i="4"/>
  <c r="I2073" i="4"/>
  <c r="S2073" i="4" s="1"/>
  <c r="H2073" i="4"/>
  <c r="G2073" i="4"/>
  <c r="F2073" i="4"/>
  <c r="Q2073" i="4" s="1"/>
  <c r="E2073" i="4"/>
  <c r="D2073" i="4"/>
  <c r="C2073" i="4"/>
  <c r="B2073" i="4"/>
  <c r="O2073" i="4" s="1"/>
  <c r="A2073" i="4"/>
  <c r="N2072" i="4"/>
  <c r="M2072" i="4"/>
  <c r="L2072" i="4"/>
  <c r="K2072" i="4"/>
  <c r="J2072" i="4"/>
  <c r="T2072" i="4" s="1"/>
  <c r="I2072" i="4"/>
  <c r="S2072" i="4" s="1"/>
  <c r="H2072" i="4"/>
  <c r="G2072" i="4"/>
  <c r="F2072" i="4"/>
  <c r="Q2072" i="4" s="1"/>
  <c r="E2072" i="4"/>
  <c r="D2072" i="4"/>
  <c r="C2072" i="4"/>
  <c r="B2072" i="4"/>
  <c r="O2072" i="4" s="1"/>
  <c r="A2072" i="4"/>
  <c r="N2071" i="4"/>
  <c r="M2071" i="4"/>
  <c r="L2071" i="4"/>
  <c r="K2071" i="4"/>
  <c r="J2071" i="4"/>
  <c r="T2071" i="4" s="1"/>
  <c r="I2071" i="4"/>
  <c r="H2071" i="4"/>
  <c r="G2071" i="4"/>
  <c r="F2071" i="4"/>
  <c r="Q2071" i="4" s="1"/>
  <c r="E2071" i="4"/>
  <c r="D2071" i="4"/>
  <c r="C2071" i="4"/>
  <c r="B2071" i="4"/>
  <c r="O2071" i="4" s="1"/>
  <c r="A2071" i="4"/>
  <c r="P2070" i="4"/>
  <c r="N2070" i="4"/>
  <c r="M2070" i="4"/>
  <c r="L2070" i="4"/>
  <c r="K2070" i="4"/>
  <c r="J2070" i="4"/>
  <c r="I2070" i="4"/>
  <c r="S2070" i="4" s="1"/>
  <c r="H2070" i="4"/>
  <c r="G2070" i="4"/>
  <c r="F2070" i="4"/>
  <c r="Q2070" i="4" s="1"/>
  <c r="E2070" i="4"/>
  <c r="D2070" i="4"/>
  <c r="C2070" i="4"/>
  <c r="B2070" i="4"/>
  <c r="A2070" i="4"/>
  <c r="P2069" i="4"/>
  <c r="N2069" i="4"/>
  <c r="M2069" i="4"/>
  <c r="L2069" i="4"/>
  <c r="K2069" i="4"/>
  <c r="J2069" i="4"/>
  <c r="T2069" i="4" s="1"/>
  <c r="I2069" i="4"/>
  <c r="H2069" i="4"/>
  <c r="G2069" i="4"/>
  <c r="F2069" i="4"/>
  <c r="Q2069" i="4" s="1"/>
  <c r="E2069" i="4"/>
  <c r="D2069" i="4"/>
  <c r="C2069" i="4"/>
  <c r="B2069" i="4"/>
  <c r="O2069" i="4" s="1"/>
  <c r="A2069" i="4"/>
  <c r="N2068" i="4"/>
  <c r="M2068" i="4"/>
  <c r="L2068" i="4"/>
  <c r="K2068" i="4"/>
  <c r="J2068" i="4"/>
  <c r="T2068" i="4" s="1"/>
  <c r="I2068" i="4"/>
  <c r="S2068" i="4" s="1"/>
  <c r="H2068" i="4"/>
  <c r="G2068" i="4"/>
  <c r="F2068" i="4"/>
  <c r="E2068" i="4"/>
  <c r="P2068" i="4" s="1"/>
  <c r="D2068" i="4"/>
  <c r="C2068" i="4"/>
  <c r="B2068" i="4"/>
  <c r="A2068" i="4"/>
  <c r="N2067" i="4"/>
  <c r="M2067" i="4"/>
  <c r="L2067" i="4"/>
  <c r="K2067" i="4"/>
  <c r="J2067" i="4"/>
  <c r="I2067" i="4"/>
  <c r="S2067" i="4" s="1"/>
  <c r="H2067" i="4"/>
  <c r="G2067" i="4"/>
  <c r="F2067" i="4"/>
  <c r="R2067" i="4" s="1"/>
  <c r="E2067" i="4"/>
  <c r="P2067" i="4" s="1"/>
  <c r="D2067" i="4"/>
  <c r="C2067" i="4"/>
  <c r="B2067" i="4"/>
  <c r="A2067" i="4"/>
  <c r="N2066" i="4"/>
  <c r="M2066" i="4"/>
  <c r="L2066" i="4"/>
  <c r="K2066" i="4"/>
  <c r="J2066" i="4"/>
  <c r="I2066" i="4"/>
  <c r="S2066" i="4" s="1"/>
  <c r="H2066" i="4"/>
  <c r="G2066" i="4"/>
  <c r="F2066" i="4"/>
  <c r="Q2066" i="4" s="1"/>
  <c r="E2066" i="4"/>
  <c r="P2066" i="4" s="1"/>
  <c r="D2066" i="4"/>
  <c r="C2066" i="4"/>
  <c r="B2066" i="4"/>
  <c r="O2066" i="4" s="1"/>
  <c r="A2066" i="4"/>
  <c r="N2065" i="4"/>
  <c r="M2065" i="4"/>
  <c r="L2065" i="4"/>
  <c r="K2065" i="4"/>
  <c r="J2065" i="4"/>
  <c r="I2065" i="4"/>
  <c r="S2065" i="4" s="1"/>
  <c r="H2065" i="4"/>
  <c r="G2065" i="4"/>
  <c r="F2065" i="4"/>
  <c r="Q2065" i="4" s="1"/>
  <c r="E2065" i="4"/>
  <c r="D2065" i="4"/>
  <c r="C2065" i="4"/>
  <c r="B2065" i="4"/>
  <c r="O2065" i="4" s="1"/>
  <c r="A2065" i="4"/>
  <c r="N2064" i="4"/>
  <c r="M2064" i="4"/>
  <c r="L2064" i="4"/>
  <c r="K2064" i="4"/>
  <c r="J2064" i="4"/>
  <c r="T2064" i="4" s="1"/>
  <c r="I2064" i="4"/>
  <c r="S2064" i="4" s="1"/>
  <c r="H2064" i="4"/>
  <c r="G2064" i="4"/>
  <c r="F2064" i="4"/>
  <c r="Q2064" i="4" s="1"/>
  <c r="E2064" i="4"/>
  <c r="D2064" i="4"/>
  <c r="C2064" i="4"/>
  <c r="B2064" i="4"/>
  <c r="O2064" i="4" s="1"/>
  <c r="A2064" i="4"/>
  <c r="N2063" i="4"/>
  <c r="M2063" i="4"/>
  <c r="L2063" i="4"/>
  <c r="K2063" i="4"/>
  <c r="J2063" i="4"/>
  <c r="I2063" i="4"/>
  <c r="S2063" i="4" s="1"/>
  <c r="H2063" i="4"/>
  <c r="G2063" i="4"/>
  <c r="F2063" i="4"/>
  <c r="Q2063" i="4" s="1"/>
  <c r="E2063" i="4"/>
  <c r="D2063" i="4"/>
  <c r="C2063" i="4"/>
  <c r="B2063" i="4"/>
  <c r="O2063" i="4" s="1"/>
  <c r="A2063" i="4"/>
  <c r="N2062" i="4"/>
  <c r="M2062" i="4"/>
  <c r="L2062" i="4"/>
  <c r="K2062" i="4"/>
  <c r="J2062" i="4"/>
  <c r="T2062" i="4" s="1"/>
  <c r="I2062" i="4"/>
  <c r="S2062" i="4" s="1"/>
  <c r="H2062" i="4"/>
  <c r="G2062" i="4"/>
  <c r="F2062" i="4"/>
  <c r="Q2062" i="4" s="1"/>
  <c r="E2062" i="4"/>
  <c r="D2062" i="4"/>
  <c r="C2062" i="4"/>
  <c r="B2062" i="4"/>
  <c r="A2062" i="4"/>
  <c r="P2061" i="4"/>
  <c r="O2061" i="4"/>
  <c r="N2061" i="4"/>
  <c r="M2061" i="4"/>
  <c r="L2061" i="4"/>
  <c r="K2061" i="4"/>
  <c r="J2061" i="4"/>
  <c r="I2061" i="4"/>
  <c r="S2061" i="4" s="1"/>
  <c r="H2061" i="4"/>
  <c r="G2061" i="4"/>
  <c r="F2061" i="4"/>
  <c r="Q2061" i="4" s="1"/>
  <c r="E2061" i="4"/>
  <c r="D2061" i="4"/>
  <c r="C2061" i="4"/>
  <c r="B2061" i="4"/>
  <c r="A2061" i="4"/>
  <c r="S2060" i="4"/>
  <c r="P2060" i="4"/>
  <c r="N2060" i="4"/>
  <c r="M2060" i="4"/>
  <c r="L2060" i="4"/>
  <c r="K2060" i="4"/>
  <c r="J2060" i="4"/>
  <c r="T2060" i="4" s="1"/>
  <c r="I2060" i="4"/>
  <c r="H2060" i="4"/>
  <c r="G2060" i="4"/>
  <c r="F2060" i="4"/>
  <c r="Q2060" i="4" s="1"/>
  <c r="E2060" i="4"/>
  <c r="D2060" i="4"/>
  <c r="C2060" i="4"/>
  <c r="B2060" i="4"/>
  <c r="A2060" i="4"/>
  <c r="N2059" i="4"/>
  <c r="M2059" i="4"/>
  <c r="L2059" i="4"/>
  <c r="K2059" i="4"/>
  <c r="J2059" i="4"/>
  <c r="I2059" i="4"/>
  <c r="S2059" i="4" s="1"/>
  <c r="H2059" i="4"/>
  <c r="G2059" i="4"/>
  <c r="F2059" i="4"/>
  <c r="E2059" i="4"/>
  <c r="P2059" i="4" s="1"/>
  <c r="D2059" i="4"/>
  <c r="C2059" i="4"/>
  <c r="B2059" i="4"/>
  <c r="O2059" i="4" s="1"/>
  <c r="A2059" i="4"/>
  <c r="N2058" i="4"/>
  <c r="M2058" i="4"/>
  <c r="L2058" i="4"/>
  <c r="K2058" i="4"/>
  <c r="J2058" i="4"/>
  <c r="I2058" i="4"/>
  <c r="S2058" i="4" s="1"/>
  <c r="H2058" i="4"/>
  <c r="G2058" i="4"/>
  <c r="F2058" i="4"/>
  <c r="E2058" i="4"/>
  <c r="P2058" i="4" s="1"/>
  <c r="D2058" i="4"/>
  <c r="C2058" i="4"/>
  <c r="B2058" i="4"/>
  <c r="O2058" i="4" s="1"/>
  <c r="A2058" i="4"/>
  <c r="N2057" i="4"/>
  <c r="M2057" i="4"/>
  <c r="L2057" i="4"/>
  <c r="K2057" i="4"/>
  <c r="J2057" i="4"/>
  <c r="T2057" i="4" s="1"/>
  <c r="I2057" i="4"/>
  <c r="S2057" i="4" s="1"/>
  <c r="H2057" i="4"/>
  <c r="G2057" i="4"/>
  <c r="F2057" i="4"/>
  <c r="Q2057" i="4" s="1"/>
  <c r="E2057" i="4"/>
  <c r="D2057" i="4"/>
  <c r="C2057" i="4"/>
  <c r="B2057" i="4"/>
  <c r="O2057" i="4" s="1"/>
  <c r="A2057" i="4"/>
  <c r="N2056" i="4"/>
  <c r="M2056" i="4"/>
  <c r="L2056" i="4"/>
  <c r="K2056" i="4"/>
  <c r="J2056" i="4"/>
  <c r="T2056" i="4" s="1"/>
  <c r="I2056" i="4"/>
  <c r="S2056" i="4" s="1"/>
  <c r="H2056" i="4"/>
  <c r="G2056" i="4"/>
  <c r="F2056" i="4"/>
  <c r="Q2056" i="4" s="1"/>
  <c r="E2056" i="4"/>
  <c r="D2056" i="4"/>
  <c r="C2056" i="4"/>
  <c r="B2056" i="4"/>
  <c r="O2056" i="4" s="1"/>
  <c r="A2056" i="4"/>
  <c r="N2055" i="4"/>
  <c r="M2055" i="4"/>
  <c r="L2055" i="4"/>
  <c r="K2055" i="4"/>
  <c r="J2055" i="4"/>
  <c r="T2055" i="4" s="1"/>
  <c r="I2055" i="4"/>
  <c r="H2055" i="4"/>
  <c r="G2055" i="4"/>
  <c r="F2055" i="4"/>
  <c r="Q2055" i="4" s="1"/>
  <c r="E2055" i="4"/>
  <c r="D2055" i="4"/>
  <c r="C2055" i="4"/>
  <c r="B2055" i="4"/>
  <c r="O2055" i="4" s="1"/>
  <c r="A2055" i="4"/>
  <c r="P2054" i="4"/>
  <c r="O2054" i="4"/>
  <c r="N2054" i="4"/>
  <c r="M2054" i="4"/>
  <c r="L2054" i="4"/>
  <c r="K2054" i="4"/>
  <c r="J2054" i="4"/>
  <c r="T2054" i="4" s="1"/>
  <c r="I2054" i="4"/>
  <c r="H2054" i="4"/>
  <c r="G2054" i="4"/>
  <c r="F2054" i="4"/>
  <c r="Q2054" i="4" s="1"/>
  <c r="E2054" i="4"/>
  <c r="D2054" i="4"/>
  <c r="C2054" i="4"/>
  <c r="B2054" i="4"/>
  <c r="A2054" i="4"/>
  <c r="R2053" i="4"/>
  <c r="N2053" i="4"/>
  <c r="M2053" i="4"/>
  <c r="L2053" i="4"/>
  <c r="K2053" i="4"/>
  <c r="J2053" i="4"/>
  <c r="T2053" i="4" s="1"/>
  <c r="I2053" i="4"/>
  <c r="H2053" i="4"/>
  <c r="G2053" i="4"/>
  <c r="F2053" i="4"/>
  <c r="Q2053" i="4" s="1"/>
  <c r="E2053" i="4"/>
  <c r="P2053" i="4" s="1"/>
  <c r="D2053" i="4"/>
  <c r="C2053" i="4"/>
  <c r="B2053" i="4"/>
  <c r="O2053" i="4" s="1"/>
  <c r="A2053" i="4"/>
  <c r="R2052" i="4"/>
  <c r="Q2052" i="4"/>
  <c r="N2052" i="4"/>
  <c r="M2052" i="4"/>
  <c r="L2052" i="4"/>
  <c r="K2052" i="4"/>
  <c r="J2052" i="4"/>
  <c r="I2052" i="4"/>
  <c r="S2052" i="4" s="1"/>
  <c r="H2052" i="4"/>
  <c r="G2052" i="4"/>
  <c r="F2052" i="4"/>
  <c r="E2052" i="4"/>
  <c r="P2052" i="4" s="1"/>
  <c r="D2052" i="4"/>
  <c r="C2052" i="4"/>
  <c r="B2052" i="4"/>
  <c r="A2052" i="4"/>
  <c r="Q2051" i="4"/>
  <c r="N2051" i="4"/>
  <c r="M2051" i="4"/>
  <c r="L2051" i="4"/>
  <c r="K2051" i="4"/>
  <c r="J2051" i="4"/>
  <c r="I2051" i="4"/>
  <c r="S2051" i="4" s="1"/>
  <c r="H2051" i="4"/>
  <c r="G2051" i="4"/>
  <c r="F2051" i="4"/>
  <c r="E2051" i="4"/>
  <c r="P2051" i="4" s="1"/>
  <c r="D2051" i="4"/>
  <c r="C2051" i="4"/>
  <c r="B2051" i="4"/>
  <c r="A2051" i="4"/>
  <c r="S2050" i="4"/>
  <c r="N2050" i="4"/>
  <c r="M2050" i="4"/>
  <c r="L2050" i="4"/>
  <c r="K2050" i="4"/>
  <c r="J2050" i="4"/>
  <c r="I2050" i="4"/>
  <c r="H2050" i="4"/>
  <c r="G2050" i="4"/>
  <c r="F2050" i="4"/>
  <c r="Q2050" i="4" s="1"/>
  <c r="E2050" i="4"/>
  <c r="D2050" i="4"/>
  <c r="C2050" i="4"/>
  <c r="B2050" i="4"/>
  <c r="O2050" i="4" s="1"/>
  <c r="A2050" i="4"/>
  <c r="N2049" i="4"/>
  <c r="M2049" i="4"/>
  <c r="L2049" i="4"/>
  <c r="K2049" i="4"/>
  <c r="J2049" i="4"/>
  <c r="W2049" i="4" s="1"/>
  <c r="I2049" i="4"/>
  <c r="S2049" i="4" s="1"/>
  <c r="H2049" i="4"/>
  <c r="G2049" i="4"/>
  <c r="F2049" i="4"/>
  <c r="Q2049" i="4" s="1"/>
  <c r="E2049" i="4"/>
  <c r="D2049" i="4"/>
  <c r="C2049" i="4"/>
  <c r="B2049" i="4"/>
  <c r="O2049" i="4" s="1"/>
  <c r="A2049" i="4"/>
  <c r="N2048" i="4"/>
  <c r="M2048" i="4"/>
  <c r="L2048" i="4"/>
  <c r="K2048" i="4"/>
  <c r="J2048" i="4"/>
  <c r="T2048" i="4" s="1"/>
  <c r="I2048" i="4"/>
  <c r="S2048" i="4" s="1"/>
  <c r="H2048" i="4"/>
  <c r="G2048" i="4"/>
  <c r="F2048" i="4"/>
  <c r="Q2048" i="4" s="1"/>
  <c r="E2048" i="4"/>
  <c r="D2048" i="4"/>
  <c r="C2048" i="4"/>
  <c r="B2048" i="4"/>
  <c r="O2048" i="4" s="1"/>
  <c r="A2048" i="4"/>
  <c r="Q2047" i="4"/>
  <c r="N2047" i="4"/>
  <c r="M2047" i="4"/>
  <c r="L2047" i="4"/>
  <c r="K2047" i="4"/>
  <c r="J2047" i="4"/>
  <c r="T2047" i="4" s="1"/>
  <c r="I2047" i="4"/>
  <c r="S2047" i="4" s="1"/>
  <c r="H2047" i="4"/>
  <c r="G2047" i="4"/>
  <c r="F2047" i="4"/>
  <c r="E2047" i="4"/>
  <c r="D2047" i="4"/>
  <c r="C2047" i="4"/>
  <c r="B2047" i="4"/>
  <c r="O2047" i="4" s="1"/>
  <c r="A2047" i="4"/>
  <c r="N2046" i="4"/>
  <c r="M2046" i="4"/>
  <c r="L2046" i="4"/>
  <c r="K2046" i="4"/>
  <c r="J2046" i="4"/>
  <c r="I2046" i="4"/>
  <c r="S2046" i="4" s="1"/>
  <c r="H2046" i="4"/>
  <c r="G2046" i="4"/>
  <c r="F2046" i="4"/>
  <c r="Q2046" i="4" s="1"/>
  <c r="E2046" i="4"/>
  <c r="P2046" i="4" s="1"/>
  <c r="D2046" i="4"/>
  <c r="C2046" i="4"/>
  <c r="B2046" i="4"/>
  <c r="O2046" i="4" s="1"/>
  <c r="A2046" i="4"/>
  <c r="N2045" i="4"/>
  <c r="M2045" i="4"/>
  <c r="L2045" i="4"/>
  <c r="K2045" i="4"/>
  <c r="J2045" i="4"/>
  <c r="T2045" i="4" s="1"/>
  <c r="I2045" i="4"/>
  <c r="S2045" i="4" s="1"/>
  <c r="H2045" i="4"/>
  <c r="G2045" i="4"/>
  <c r="F2045" i="4"/>
  <c r="R2045" i="4" s="1"/>
  <c r="E2045" i="4"/>
  <c r="P2045" i="4" s="1"/>
  <c r="D2045" i="4"/>
  <c r="C2045" i="4"/>
  <c r="B2045" i="4"/>
  <c r="O2045" i="4" s="1"/>
  <c r="A2045" i="4"/>
  <c r="R2044" i="4"/>
  <c r="N2044" i="4"/>
  <c r="M2044" i="4"/>
  <c r="L2044" i="4"/>
  <c r="K2044" i="4"/>
  <c r="J2044" i="4"/>
  <c r="T2044" i="4" s="1"/>
  <c r="I2044" i="4"/>
  <c r="S2044" i="4" s="1"/>
  <c r="H2044" i="4"/>
  <c r="G2044" i="4"/>
  <c r="F2044" i="4"/>
  <c r="Q2044" i="4" s="1"/>
  <c r="E2044" i="4"/>
  <c r="P2044" i="4" s="1"/>
  <c r="D2044" i="4"/>
  <c r="C2044" i="4"/>
  <c r="B2044" i="4"/>
  <c r="A2044" i="4"/>
  <c r="N2043" i="4"/>
  <c r="M2043" i="4"/>
  <c r="L2043" i="4"/>
  <c r="K2043" i="4"/>
  <c r="J2043" i="4"/>
  <c r="I2043" i="4"/>
  <c r="S2043" i="4" s="1"/>
  <c r="H2043" i="4"/>
  <c r="G2043" i="4"/>
  <c r="F2043" i="4"/>
  <c r="Q2043" i="4" s="1"/>
  <c r="E2043" i="4"/>
  <c r="D2043" i="4"/>
  <c r="C2043" i="4"/>
  <c r="B2043" i="4"/>
  <c r="O2043" i="4" s="1"/>
  <c r="A2043" i="4"/>
  <c r="N2042" i="4"/>
  <c r="M2042" i="4"/>
  <c r="L2042" i="4"/>
  <c r="K2042" i="4"/>
  <c r="J2042" i="4"/>
  <c r="T2042" i="4" s="1"/>
  <c r="I2042" i="4"/>
  <c r="S2042" i="4" s="1"/>
  <c r="H2042" i="4"/>
  <c r="G2042" i="4"/>
  <c r="F2042" i="4"/>
  <c r="Q2042" i="4" s="1"/>
  <c r="E2042" i="4"/>
  <c r="D2042" i="4"/>
  <c r="C2042" i="4"/>
  <c r="B2042" i="4"/>
  <c r="O2042" i="4" s="1"/>
  <c r="A2042" i="4"/>
  <c r="N2041" i="4"/>
  <c r="M2041" i="4"/>
  <c r="L2041" i="4"/>
  <c r="K2041" i="4"/>
  <c r="J2041" i="4"/>
  <c r="T2041" i="4" s="1"/>
  <c r="I2041" i="4"/>
  <c r="S2041" i="4" s="1"/>
  <c r="H2041" i="4"/>
  <c r="G2041" i="4"/>
  <c r="F2041" i="4"/>
  <c r="Q2041" i="4" s="1"/>
  <c r="E2041" i="4"/>
  <c r="D2041" i="4"/>
  <c r="C2041" i="4"/>
  <c r="B2041" i="4"/>
  <c r="O2041" i="4" s="1"/>
  <c r="A2041" i="4"/>
  <c r="N2040" i="4"/>
  <c r="M2040" i="4"/>
  <c r="L2040" i="4"/>
  <c r="K2040" i="4"/>
  <c r="J2040" i="4"/>
  <c r="T2040" i="4" s="1"/>
  <c r="I2040" i="4"/>
  <c r="S2040" i="4" s="1"/>
  <c r="H2040" i="4"/>
  <c r="G2040" i="4"/>
  <c r="F2040" i="4"/>
  <c r="Q2040" i="4" s="1"/>
  <c r="E2040" i="4"/>
  <c r="D2040" i="4"/>
  <c r="C2040" i="4"/>
  <c r="B2040" i="4"/>
  <c r="O2040" i="4" s="1"/>
  <c r="A2040" i="4"/>
  <c r="Q2039" i="4"/>
  <c r="N2039" i="4"/>
  <c r="M2039" i="4"/>
  <c r="L2039" i="4"/>
  <c r="K2039" i="4"/>
  <c r="J2039" i="4"/>
  <c r="T2039" i="4" s="1"/>
  <c r="I2039" i="4"/>
  <c r="H2039" i="4"/>
  <c r="G2039" i="4"/>
  <c r="F2039" i="4"/>
  <c r="E2039" i="4"/>
  <c r="P2039" i="4" s="1"/>
  <c r="D2039" i="4"/>
  <c r="C2039" i="4"/>
  <c r="B2039" i="4"/>
  <c r="O2039" i="4" s="1"/>
  <c r="A2039" i="4"/>
  <c r="Q2038" i="4"/>
  <c r="N2038" i="4"/>
  <c r="M2038" i="4"/>
  <c r="L2038" i="4"/>
  <c r="K2038" i="4"/>
  <c r="J2038" i="4"/>
  <c r="T2038" i="4" s="1"/>
  <c r="I2038" i="4"/>
  <c r="H2038" i="4"/>
  <c r="G2038" i="4"/>
  <c r="F2038" i="4"/>
  <c r="E2038" i="4"/>
  <c r="P2038" i="4" s="1"/>
  <c r="D2038" i="4"/>
  <c r="C2038" i="4"/>
  <c r="B2038" i="4"/>
  <c r="O2038" i="4" s="1"/>
  <c r="A2038" i="4"/>
  <c r="Q2037" i="4"/>
  <c r="N2037" i="4"/>
  <c r="M2037" i="4"/>
  <c r="L2037" i="4"/>
  <c r="K2037" i="4"/>
  <c r="J2037" i="4"/>
  <c r="T2037" i="4" s="1"/>
  <c r="I2037" i="4"/>
  <c r="S2037" i="4" s="1"/>
  <c r="H2037" i="4"/>
  <c r="G2037" i="4"/>
  <c r="F2037" i="4"/>
  <c r="E2037" i="4"/>
  <c r="R2037" i="4" s="1"/>
  <c r="D2037" i="4"/>
  <c r="C2037" i="4"/>
  <c r="B2037" i="4"/>
  <c r="O2037" i="4" s="1"/>
  <c r="A2037" i="4"/>
  <c r="N2036" i="4"/>
  <c r="M2036" i="4"/>
  <c r="L2036" i="4"/>
  <c r="K2036" i="4"/>
  <c r="J2036" i="4"/>
  <c r="I2036" i="4"/>
  <c r="S2036" i="4" s="1"/>
  <c r="H2036" i="4"/>
  <c r="G2036" i="4"/>
  <c r="F2036" i="4"/>
  <c r="Q2036" i="4" s="1"/>
  <c r="E2036" i="4"/>
  <c r="P2036" i="4" s="1"/>
  <c r="D2036" i="4"/>
  <c r="C2036" i="4"/>
  <c r="B2036" i="4"/>
  <c r="A2036" i="4"/>
  <c r="N2035" i="4"/>
  <c r="M2035" i="4"/>
  <c r="L2035" i="4"/>
  <c r="K2035" i="4"/>
  <c r="J2035" i="4"/>
  <c r="I2035" i="4"/>
  <c r="S2035" i="4" s="1"/>
  <c r="H2035" i="4"/>
  <c r="G2035" i="4"/>
  <c r="F2035" i="4"/>
  <c r="Q2035" i="4" s="1"/>
  <c r="E2035" i="4"/>
  <c r="D2035" i="4"/>
  <c r="C2035" i="4"/>
  <c r="B2035" i="4"/>
  <c r="O2035" i="4" s="1"/>
  <c r="A2035" i="4"/>
  <c r="T2034" i="4"/>
  <c r="N2034" i="4"/>
  <c r="M2034" i="4"/>
  <c r="L2034" i="4"/>
  <c r="K2034" i="4"/>
  <c r="J2034" i="4"/>
  <c r="I2034" i="4"/>
  <c r="S2034" i="4" s="1"/>
  <c r="H2034" i="4"/>
  <c r="G2034" i="4"/>
  <c r="F2034" i="4"/>
  <c r="Q2034" i="4" s="1"/>
  <c r="E2034" i="4"/>
  <c r="D2034" i="4"/>
  <c r="C2034" i="4"/>
  <c r="B2034" i="4"/>
  <c r="O2034" i="4" s="1"/>
  <c r="A2034" i="4"/>
  <c r="T2033" i="4"/>
  <c r="S2033" i="4"/>
  <c r="O2033" i="4"/>
  <c r="N2033" i="4"/>
  <c r="M2033" i="4"/>
  <c r="L2033" i="4"/>
  <c r="K2033" i="4"/>
  <c r="J2033" i="4"/>
  <c r="I2033" i="4"/>
  <c r="H2033" i="4"/>
  <c r="G2033" i="4"/>
  <c r="F2033" i="4"/>
  <c r="Q2033" i="4" s="1"/>
  <c r="E2033" i="4"/>
  <c r="D2033" i="4"/>
  <c r="C2033" i="4"/>
  <c r="B2033" i="4"/>
  <c r="A2033" i="4"/>
  <c r="T2032" i="4"/>
  <c r="N2032" i="4"/>
  <c r="M2032" i="4"/>
  <c r="L2032" i="4"/>
  <c r="K2032" i="4"/>
  <c r="J2032" i="4"/>
  <c r="I2032" i="4"/>
  <c r="S2032" i="4" s="1"/>
  <c r="H2032" i="4"/>
  <c r="G2032" i="4"/>
  <c r="U2032" i="4" s="1"/>
  <c r="V2032" i="4" s="1"/>
  <c r="X2032" i="4" s="1"/>
  <c r="F2032" i="4"/>
  <c r="Q2032" i="4" s="1"/>
  <c r="E2032" i="4"/>
  <c r="D2032" i="4"/>
  <c r="C2032" i="4"/>
  <c r="B2032" i="4"/>
  <c r="O2032" i="4" s="1"/>
  <c r="A2032" i="4"/>
  <c r="N2031" i="4"/>
  <c r="M2031" i="4"/>
  <c r="L2031" i="4"/>
  <c r="K2031" i="4"/>
  <c r="J2031" i="4"/>
  <c r="T2031" i="4" s="1"/>
  <c r="I2031" i="4"/>
  <c r="S2031" i="4" s="1"/>
  <c r="H2031" i="4"/>
  <c r="G2031" i="4"/>
  <c r="F2031" i="4"/>
  <c r="Q2031" i="4" s="1"/>
  <c r="E2031" i="4"/>
  <c r="P2031" i="4" s="1"/>
  <c r="D2031" i="4"/>
  <c r="C2031" i="4"/>
  <c r="B2031" i="4"/>
  <c r="O2031" i="4" s="1"/>
  <c r="A2031" i="4"/>
  <c r="N2030" i="4"/>
  <c r="M2030" i="4"/>
  <c r="L2030" i="4"/>
  <c r="K2030" i="4"/>
  <c r="J2030" i="4"/>
  <c r="T2030" i="4" s="1"/>
  <c r="I2030" i="4"/>
  <c r="S2030" i="4" s="1"/>
  <c r="H2030" i="4"/>
  <c r="G2030" i="4"/>
  <c r="F2030" i="4"/>
  <c r="E2030" i="4"/>
  <c r="P2030" i="4" s="1"/>
  <c r="D2030" i="4"/>
  <c r="C2030" i="4"/>
  <c r="B2030" i="4"/>
  <c r="O2030" i="4" s="1"/>
  <c r="A2030" i="4"/>
  <c r="Q2029" i="4"/>
  <c r="N2029" i="4"/>
  <c r="M2029" i="4"/>
  <c r="L2029" i="4"/>
  <c r="K2029" i="4"/>
  <c r="J2029" i="4"/>
  <c r="T2029" i="4" s="1"/>
  <c r="I2029" i="4"/>
  <c r="S2029" i="4" s="1"/>
  <c r="H2029" i="4"/>
  <c r="G2029" i="4"/>
  <c r="F2029" i="4"/>
  <c r="E2029" i="4"/>
  <c r="R2029" i="4" s="1"/>
  <c r="D2029" i="4"/>
  <c r="C2029" i="4"/>
  <c r="B2029" i="4"/>
  <c r="A2029" i="4"/>
  <c r="R2028" i="4"/>
  <c r="N2028" i="4"/>
  <c r="M2028" i="4"/>
  <c r="L2028" i="4"/>
  <c r="K2028" i="4"/>
  <c r="J2028" i="4"/>
  <c r="T2028" i="4" s="1"/>
  <c r="I2028" i="4"/>
  <c r="S2028" i="4" s="1"/>
  <c r="H2028" i="4"/>
  <c r="G2028" i="4"/>
  <c r="F2028" i="4"/>
  <c r="Q2028" i="4" s="1"/>
  <c r="E2028" i="4"/>
  <c r="P2028" i="4" s="1"/>
  <c r="D2028" i="4"/>
  <c r="C2028" i="4"/>
  <c r="B2028" i="4"/>
  <c r="A2028" i="4"/>
  <c r="N2027" i="4"/>
  <c r="M2027" i="4"/>
  <c r="L2027" i="4"/>
  <c r="K2027" i="4"/>
  <c r="J2027" i="4"/>
  <c r="I2027" i="4"/>
  <c r="S2027" i="4" s="1"/>
  <c r="H2027" i="4"/>
  <c r="G2027" i="4"/>
  <c r="F2027" i="4"/>
  <c r="Q2027" i="4" s="1"/>
  <c r="E2027" i="4"/>
  <c r="D2027" i="4"/>
  <c r="C2027" i="4"/>
  <c r="B2027" i="4"/>
  <c r="O2027" i="4" s="1"/>
  <c r="A2027" i="4"/>
  <c r="N2026" i="4"/>
  <c r="M2026" i="4"/>
  <c r="L2026" i="4"/>
  <c r="K2026" i="4"/>
  <c r="J2026" i="4"/>
  <c r="I2026" i="4"/>
  <c r="S2026" i="4" s="1"/>
  <c r="H2026" i="4"/>
  <c r="G2026" i="4"/>
  <c r="F2026" i="4"/>
  <c r="Q2026" i="4" s="1"/>
  <c r="E2026" i="4"/>
  <c r="D2026" i="4"/>
  <c r="C2026" i="4"/>
  <c r="B2026" i="4"/>
  <c r="O2026" i="4" s="1"/>
  <c r="A2026" i="4"/>
  <c r="S2025" i="4"/>
  <c r="O2025" i="4"/>
  <c r="N2025" i="4"/>
  <c r="M2025" i="4"/>
  <c r="L2025" i="4"/>
  <c r="K2025" i="4"/>
  <c r="J2025" i="4"/>
  <c r="T2025" i="4" s="1"/>
  <c r="I2025" i="4"/>
  <c r="H2025" i="4"/>
  <c r="G2025" i="4"/>
  <c r="F2025" i="4"/>
  <c r="Q2025" i="4" s="1"/>
  <c r="E2025" i="4"/>
  <c r="D2025" i="4"/>
  <c r="C2025" i="4"/>
  <c r="B2025" i="4"/>
  <c r="A2025" i="4"/>
  <c r="T2024" i="4"/>
  <c r="N2024" i="4"/>
  <c r="M2024" i="4"/>
  <c r="L2024" i="4"/>
  <c r="K2024" i="4"/>
  <c r="J2024" i="4"/>
  <c r="I2024" i="4"/>
  <c r="S2024" i="4" s="1"/>
  <c r="H2024" i="4"/>
  <c r="G2024" i="4"/>
  <c r="F2024" i="4"/>
  <c r="Q2024" i="4" s="1"/>
  <c r="E2024" i="4"/>
  <c r="P2024" i="4" s="1"/>
  <c r="D2024" i="4"/>
  <c r="C2024" i="4"/>
  <c r="B2024" i="4"/>
  <c r="O2024" i="4" s="1"/>
  <c r="A2024" i="4"/>
  <c r="N2023" i="4"/>
  <c r="M2023" i="4"/>
  <c r="L2023" i="4"/>
  <c r="K2023" i="4"/>
  <c r="J2023" i="4"/>
  <c r="T2023" i="4" s="1"/>
  <c r="I2023" i="4"/>
  <c r="H2023" i="4"/>
  <c r="G2023" i="4"/>
  <c r="F2023" i="4"/>
  <c r="Q2023" i="4" s="1"/>
  <c r="E2023" i="4"/>
  <c r="D2023" i="4"/>
  <c r="C2023" i="4"/>
  <c r="B2023" i="4"/>
  <c r="O2023" i="4" s="1"/>
  <c r="A2023" i="4"/>
  <c r="N2022" i="4"/>
  <c r="M2022" i="4"/>
  <c r="L2022" i="4"/>
  <c r="K2022" i="4"/>
  <c r="J2022" i="4"/>
  <c r="T2022" i="4" s="1"/>
  <c r="I2022" i="4"/>
  <c r="S2022" i="4" s="1"/>
  <c r="H2022" i="4"/>
  <c r="G2022" i="4"/>
  <c r="F2022" i="4"/>
  <c r="Q2022" i="4" s="1"/>
  <c r="E2022" i="4"/>
  <c r="P2022" i="4" s="1"/>
  <c r="D2022" i="4"/>
  <c r="C2022" i="4"/>
  <c r="B2022" i="4"/>
  <c r="O2022" i="4" s="1"/>
  <c r="A2022" i="4"/>
  <c r="N2021" i="4"/>
  <c r="M2021" i="4"/>
  <c r="L2021" i="4"/>
  <c r="K2021" i="4"/>
  <c r="J2021" i="4"/>
  <c r="I2021" i="4"/>
  <c r="S2021" i="4" s="1"/>
  <c r="H2021" i="4"/>
  <c r="G2021" i="4"/>
  <c r="F2021" i="4"/>
  <c r="Q2021" i="4" s="1"/>
  <c r="E2021" i="4"/>
  <c r="P2021" i="4" s="1"/>
  <c r="D2021" i="4"/>
  <c r="C2021" i="4"/>
  <c r="B2021" i="4"/>
  <c r="A2021" i="4"/>
  <c r="N2020" i="4"/>
  <c r="M2020" i="4"/>
  <c r="L2020" i="4"/>
  <c r="K2020" i="4"/>
  <c r="J2020" i="4"/>
  <c r="I2020" i="4"/>
  <c r="S2020" i="4" s="1"/>
  <c r="H2020" i="4"/>
  <c r="G2020" i="4"/>
  <c r="F2020" i="4"/>
  <c r="Q2020" i="4" s="1"/>
  <c r="E2020" i="4"/>
  <c r="D2020" i="4"/>
  <c r="C2020" i="4"/>
  <c r="B2020" i="4"/>
  <c r="A2020" i="4"/>
  <c r="N2019" i="4"/>
  <c r="M2019" i="4"/>
  <c r="L2019" i="4"/>
  <c r="K2019" i="4"/>
  <c r="J2019" i="4"/>
  <c r="I2019" i="4"/>
  <c r="S2019" i="4" s="1"/>
  <c r="H2019" i="4"/>
  <c r="G2019" i="4"/>
  <c r="F2019" i="4"/>
  <c r="Q2019" i="4" s="1"/>
  <c r="E2019" i="4"/>
  <c r="P2019" i="4" s="1"/>
  <c r="D2019" i="4"/>
  <c r="C2019" i="4"/>
  <c r="B2019" i="4"/>
  <c r="O2019" i="4" s="1"/>
  <c r="A2019" i="4"/>
  <c r="N2018" i="4"/>
  <c r="M2018" i="4"/>
  <c r="L2018" i="4"/>
  <c r="K2018" i="4"/>
  <c r="J2018" i="4"/>
  <c r="T2018" i="4" s="1"/>
  <c r="I2018" i="4"/>
  <c r="S2018" i="4" s="1"/>
  <c r="H2018" i="4"/>
  <c r="G2018" i="4"/>
  <c r="F2018" i="4"/>
  <c r="Q2018" i="4" s="1"/>
  <c r="E2018" i="4"/>
  <c r="D2018" i="4"/>
  <c r="C2018" i="4"/>
  <c r="B2018" i="4"/>
  <c r="O2018" i="4" s="1"/>
  <c r="A2018" i="4"/>
  <c r="S2017" i="4"/>
  <c r="N2017" i="4"/>
  <c r="M2017" i="4"/>
  <c r="L2017" i="4"/>
  <c r="K2017" i="4"/>
  <c r="J2017" i="4"/>
  <c r="T2017" i="4" s="1"/>
  <c r="I2017" i="4"/>
  <c r="H2017" i="4"/>
  <c r="G2017" i="4"/>
  <c r="F2017" i="4"/>
  <c r="Q2017" i="4" s="1"/>
  <c r="E2017" i="4"/>
  <c r="D2017" i="4"/>
  <c r="C2017" i="4"/>
  <c r="B2017" i="4"/>
  <c r="O2017" i="4" s="1"/>
  <c r="A2017" i="4"/>
  <c r="N2016" i="4"/>
  <c r="M2016" i="4"/>
  <c r="L2016" i="4"/>
  <c r="K2016" i="4"/>
  <c r="J2016" i="4"/>
  <c r="T2016" i="4" s="1"/>
  <c r="I2016" i="4"/>
  <c r="S2016" i="4" s="1"/>
  <c r="H2016" i="4"/>
  <c r="G2016" i="4"/>
  <c r="F2016" i="4"/>
  <c r="Q2016" i="4" s="1"/>
  <c r="E2016" i="4"/>
  <c r="P2016" i="4" s="1"/>
  <c r="D2016" i="4"/>
  <c r="C2016" i="4"/>
  <c r="B2016" i="4"/>
  <c r="O2016" i="4" s="1"/>
  <c r="A2016" i="4"/>
  <c r="N2015" i="4"/>
  <c r="M2015" i="4"/>
  <c r="L2015" i="4"/>
  <c r="K2015" i="4"/>
  <c r="J2015" i="4"/>
  <c r="T2015" i="4" s="1"/>
  <c r="I2015" i="4"/>
  <c r="S2015" i="4" s="1"/>
  <c r="H2015" i="4"/>
  <c r="G2015" i="4"/>
  <c r="F2015" i="4"/>
  <c r="Q2015" i="4" s="1"/>
  <c r="E2015" i="4"/>
  <c r="D2015" i="4"/>
  <c r="C2015" i="4"/>
  <c r="B2015" i="4"/>
  <c r="O2015" i="4" s="1"/>
  <c r="A2015" i="4"/>
  <c r="N2014" i="4"/>
  <c r="M2014" i="4"/>
  <c r="L2014" i="4"/>
  <c r="K2014" i="4"/>
  <c r="J2014" i="4"/>
  <c r="T2014" i="4" s="1"/>
  <c r="I2014" i="4"/>
  <c r="S2014" i="4" s="1"/>
  <c r="H2014" i="4"/>
  <c r="G2014" i="4"/>
  <c r="F2014" i="4"/>
  <c r="Q2014" i="4" s="1"/>
  <c r="E2014" i="4"/>
  <c r="P2014" i="4" s="1"/>
  <c r="D2014" i="4"/>
  <c r="C2014" i="4"/>
  <c r="B2014" i="4"/>
  <c r="A2014" i="4"/>
  <c r="R2013" i="4"/>
  <c r="N2013" i="4"/>
  <c r="M2013" i="4"/>
  <c r="L2013" i="4"/>
  <c r="K2013" i="4"/>
  <c r="J2013" i="4"/>
  <c r="T2013" i="4" s="1"/>
  <c r="I2013" i="4"/>
  <c r="S2013" i="4" s="1"/>
  <c r="H2013" i="4"/>
  <c r="G2013" i="4"/>
  <c r="F2013" i="4"/>
  <c r="Q2013" i="4" s="1"/>
  <c r="E2013" i="4"/>
  <c r="P2013" i="4" s="1"/>
  <c r="D2013" i="4"/>
  <c r="C2013" i="4"/>
  <c r="B2013" i="4"/>
  <c r="A2013" i="4"/>
  <c r="Q2012" i="4"/>
  <c r="N2012" i="4"/>
  <c r="M2012" i="4"/>
  <c r="L2012" i="4"/>
  <c r="K2012" i="4"/>
  <c r="J2012" i="4"/>
  <c r="I2012" i="4"/>
  <c r="S2012" i="4" s="1"/>
  <c r="H2012" i="4"/>
  <c r="G2012" i="4"/>
  <c r="F2012" i="4"/>
  <c r="E2012" i="4"/>
  <c r="R2012" i="4" s="1"/>
  <c r="D2012" i="4"/>
  <c r="C2012" i="4"/>
  <c r="B2012" i="4"/>
  <c r="A2012" i="4"/>
  <c r="N2011" i="4"/>
  <c r="M2011" i="4"/>
  <c r="L2011" i="4"/>
  <c r="K2011" i="4"/>
  <c r="J2011" i="4"/>
  <c r="T2011" i="4" s="1"/>
  <c r="I2011" i="4"/>
  <c r="S2011" i="4" s="1"/>
  <c r="H2011" i="4"/>
  <c r="G2011" i="4"/>
  <c r="F2011" i="4"/>
  <c r="Q2011" i="4" s="1"/>
  <c r="E2011" i="4"/>
  <c r="D2011" i="4"/>
  <c r="C2011" i="4"/>
  <c r="B2011" i="4"/>
  <c r="O2011" i="4" s="1"/>
  <c r="A2011" i="4"/>
  <c r="N2010" i="4"/>
  <c r="M2010" i="4"/>
  <c r="L2010" i="4"/>
  <c r="K2010" i="4"/>
  <c r="J2010" i="4"/>
  <c r="T2010" i="4" s="1"/>
  <c r="I2010" i="4"/>
  <c r="S2010" i="4" s="1"/>
  <c r="H2010" i="4"/>
  <c r="G2010" i="4"/>
  <c r="F2010" i="4"/>
  <c r="Q2010" i="4" s="1"/>
  <c r="E2010" i="4"/>
  <c r="D2010" i="4"/>
  <c r="C2010" i="4"/>
  <c r="B2010" i="4"/>
  <c r="O2010" i="4" s="1"/>
  <c r="A2010" i="4"/>
  <c r="W2009" i="4"/>
  <c r="S2009" i="4"/>
  <c r="N2009" i="4"/>
  <c r="M2009" i="4"/>
  <c r="L2009" i="4"/>
  <c r="K2009" i="4"/>
  <c r="J2009" i="4"/>
  <c r="T2009" i="4" s="1"/>
  <c r="I2009" i="4"/>
  <c r="H2009" i="4"/>
  <c r="G2009" i="4"/>
  <c r="F2009" i="4"/>
  <c r="Q2009" i="4" s="1"/>
  <c r="E2009" i="4"/>
  <c r="D2009" i="4"/>
  <c r="C2009" i="4"/>
  <c r="B2009" i="4"/>
  <c r="O2009" i="4" s="1"/>
  <c r="A2009" i="4"/>
  <c r="T2008" i="4"/>
  <c r="N2008" i="4"/>
  <c r="M2008" i="4"/>
  <c r="L2008" i="4"/>
  <c r="K2008" i="4"/>
  <c r="J2008" i="4"/>
  <c r="I2008" i="4"/>
  <c r="S2008" i="4" s="1"/>
  <c r="H2008" i="4"/>
  <c r="G2008" i="4"/>
  <c r="F2008" i="4"/>
  <c r="Q2008" i="4" s="1"/>
  <c r="E2008" i="4"/>
  <c r="D2008" i="4"/>
  <c r="C2008" i="4"/>
  <c r="B2008" i="4"/>
  <c r="O2008" i="4" s="1"/>
  <c r="A2008" i="4"/>
  <c r="N2007" i="4"/>
  <c r="M2007" i="4"/>
  <c r="L2007" i="4"/>
  <c r="K2007" i="4"/>
  <c r="J2007" i="4"/>
  <c r="T2007" i="4" s="1"/>
  <c r="I2007" i="4"/>
  <c r="S2007" i="4" s="1"/>
  <c r="H2007" i="4"/>
  <c r="G2007" i="4"/>
  <c r="F2007" i="4"/>
  <c r="Q2007" i="4" s="1"/>
  <c r="E2007" i="4"/>
  <c r="D2007" i="4"/>
  <c r="C2007" i="4"/>
  <c r="B2007" i="4"/>
  <c r="O2007" i="4" s="1"/>
  <c r="A2007" i="4"/>
  <c r="R2006" i="4"/>
  <c r="N2006" i="4"/>
  <c r="M2006" i="4"/>
  <c r="L2006" i="4"/>
  <c r="K2006" i="4"/>
  <c r="J2006" i="4"/>
  <c r="I2006" i="4"/>
  <c r="S2006" i="4" s="1"/>
  <c r="H2006" i="4"/>
  <c r="G2006" i="4"/>
  <c r="F2006" i="4"/>
  <c r="Q2006" i="4" s="1"/>
  <c r="E2006" i="4"/>
  <c r="P2006" i="4" s="1"/>
  <c r="D2006" i="4"/>
  <c r="C2006" i="4"/>
  <c r="B2006" i="4"/>
  <c r="A2006" i="4"/>
  <c r="S2005" i="4"/>
  <c r="Q2005" i="4"/>
  <c r="P2005" i="4"/>
  <c r="N2005" i="4"/>
  <c r="M2005" i="4"/>
  <c r="L2005" i="4"/>
  <c r="K2005" i="4"/>
  <c r="J2005" i="4"/>
  <c r="T2005" i="4" s="1"/>
  <c r="I2005" i="4"/>
  <c r="H2005" i="4"/>
  <c r="G2005" i="4"/>
  <c r="F2005" i="4"/>
  <c r="E2005" i="4"/>
  <c r="R2005" i="4" s="1"/>
  <c r="D2005" i="4"/>
  <c r="C2005" i="4"/>
  <c r="B2005" i="4"/>
  <c r="O2005" i="4" s="1"/>
  <c r="A2005" i="4"/>
  <c r="R2004" i="4"/>
  <c r="N2004" i="4"/>
  <c r="M2004" i="4"/>
  <c r="L2004" i="4"/>
  <c r="K2004" i="4"/>
  <c r="J2004" i="4"/>
  <c r="T2004" i="4" s="1"/>
  <c r="I2004" i="4"/>
  <c r="S2004" i="4" s="1"/>
  <c r="H2004" i="4"/>
  <c r="G2004" i="4"/>
  <c r="F2004" i="4"/>
  <c r="Q2004" i="4" s="1"/>
  <c r="E2004" i="4"/>
  <c r="P2004" i="4" s="1"/>
  <c r="D2004" i="4"/>
  <c r="C2004" i="4"/>
  <c r="B2004" i="4"/>
  <c r="A2004" i="4"/>
  <c r="N2003" i="4"/>
  <c r="M2003" i="4"/>
  <c r="L2003" i="4"/>
  <c r="K2003" i="4"/>
  <c r="J2003" i="4"/>
  <c r="I2003" i="4"/>
  <c r="S2003" i="4" s="1"/>
  <c r="H2003" i="4"/>
  <c r="G2003" i="4"/>
  <c r="F2003" i="4"/>
  <c r="Q2003" i="4" s="1"/>
  <c r="E2003" i="4"/>
  <c r="D2003" i="4"/>
  <c r="C2003" i="4"/>
  <c r="B2003" i="4"/>
  <c r="A2003" i="4"/>
  <c r="N2002" i="4"/>
  <c r="M2002" i="4"/>
  <c r="L2002" i="4"/>
  <c r="K2002" i="4"/>
  <c r="J2002" i="4"/>
  <c r="I2002" i="4"/>
  <c r="S2002" i="4" s="1"/>
  <c r="H2002" i="4"/>
  <c r="G2002" i="4"/>
  <c r="F2002" i="4"/>
  <c r="Q2002" i="4" s="1"/>
  <c r="E2002" i="4"/>
  <c r="P2002" i="4" s="1"/>
  <c r="D2002" i="4"/>
  <c r="C2002" i="4"/>
  <c r="B2002" i="4"/>
  <c r="O2002" i="4" s="1"/>
  <c r="A2002" i="4"/>
  <c r="N2001" i="4"/>
  <c r="M2001" i="4"/>
  <c r="L2001" i="4"/>
  <c r="K2001" i="4"/>
  <c r="J2001" i="4"/>
  <c r="T2001" i="4" s="1"/>
  <c r="I2001" i="4"/>
  <c r="S2001" i="4" s="1"/>
  <c r="H2001" i="4"/>
  <c r="G2001" i="4"/>
  <c r="F2001" i="4"/>
  <c r="Q2001" i="4" s="1"/>
  <c r="E2001" i="4"/>
  <c r="D2001" i="4"/>
  <c r="C2001" i="4"/>
  <c r="B2001" i="4"/>
  <c r="O2001" i="4" s="1"/>
  <c r="A2001" i="4"/>
  <c r="N2000" i="4"/>
  <c r="M2000" i="4"/>
  <c r="L2000" i="4"/>
  <c r="K2000" i="4"/>
  <c r="J2000" i="4"/>
  <c r="T2000" i="4" s="1"/>
  <c r="I2000" i="4"/>
  <c r="S2000" i="4" s="1"/>
  <c r="H2000" i="4"/>
  <c r="G2000" i="4"/>
  <c r="F2000" i="4"/>
  <c r="Q2000" i="4" s="1"/>
  <c r="E2000" i="4"/>
  <c r="P2000" i="4" s="1"/>
  <c r="D2000" i="4"/>
  <c r="C2000" i="4"/>
  <c r="B2000" i="4"/>
  <c r="O2000" i="4" s="1"/>
  <c r="A2000" i="4"/>
  <c r="N1999" i="4"/>
  <c r="M1999" i="4"/>
  <c r="L1999" i="4"/>
  <c r="K1999" i="4"/>
  <c r="J1999" i="4"/>
  <c r="T1999" i="4" s="1"/>
  <c r="I1999" i="4"/>
  <c r="S1999" i="4" s="1"/>
  <c r="H1999" i="4"/>
  <c r="G1999" i="4"/>
  <c r="F1999" i="4"/>
  <c r="Q1999" i="4" s="1"/>
  <c r="E1999" i="4"/>
  <c r="D1999" i="4"/>
  <c r="C1999" i="4"/>
  <c r="B1999" i="4"/>
  <c r="O1999" i="4" s="1"/>
  <c r="A1999" i="4"/>
  <c r="N1998" i="4"/>
  <c r="M1998" i="4"/>
  <c r="L1998" i="4"/>
  <c r="K1998" i="4"/>
  <c r="J1998" i="4"/>
  <c r="T1998" i="4" s="1"/>
  <c r="I1998" i="4"/>
  <c r="S1998" i="4" s="1"/>
  <c r="H1998" i="4"/>
  <c r="G1998" i="4"/>
  <c r="F1998" i="4"/>
  <c r="Q1998" i="4" s="1"/>
  <c r="E1998" i="4"/>
  <c r="D1998" i="4"/>
  <c r="C1998" i="4"/>
  <c r="B1998" i="4"/>
  <c r="A1998" i="4"/>
  <c r="N1997" i="4"/>
  <c r="M1997" i="4"/>
  <c r="L1997" i="4"/>
  <c r="K1997" i="4"/>
  <c r="J1997" i="4"/>
  <c r="I1997" i="4"/>
  <c r="S1997" i="4" s="1"/>
  <c r="H1997" i="4"/>
  <c r="G1997" i="4"/>
  <c r="F1997" i="4"/>
  <c r="Q1997" i="4" s="1"/>
  <c r="E1997" i="4"/>
  <c r="P1997" i="4" s="1"/>
  <c r="D1997" i="4"/>
  <c r="C1997" i="4"/>
  <c r="B1997" i="4"/>
  <c r="A1997" i="4"/>
  <c r="N1996" i="4"/>
  <c r="M1996" i="4"/>
  <c r="L1996" i="4"/>
  <c r="K1996" i="4"/>
  <c r="J1996" i="4"/>
  <c r="T1996" i="4" s="1"/>
  <c r="I1996" i="4"/>
  <c r="S1996" i="4" s="1"/>
  <c r="H1996" i="4"/>
  <c r="G1996" i="4"/>
  <c r="F1996" i="4"/>
  <c r="Q1996" i="4" s="1"/>
  <c r="E1996" i="4"/>
  <c r="P1996" i="4" s="1"/>
  <c r="D1996" i="4"/>
  <c r="C1996" i="4"/>
  <c r="B1996" i="4"/>
  <c r="A1996" i="4"/>
  <c r="N1995" i="4"/>
  <c r="M1995" i="4"/>
  <c r="L1995" i="4"/>
  <c r="K1995" i="4"/>
  <c r="J1995" i="4"/>
  <c r="I1995" i="4"/>
  <c r="S1995" i="4" s="1"/>
  <c r="H1995" i="4"/>
  <c r="G1995" i="4"/>
  <c r="F1995" i="4"/>
  <c r="R1995" i="4" s="1"/>
  <c r="E1995" i="4"/>
  <c r="P1995" i="4" s="1"/>
  <c r="D1995" i="4"/>
  <c r="C1995" i="4"/>
  <c r="B1995" i="4"/>
  <c r="A1995" i="4"/>
  <c r="N1994" i="4"/>
  <c r="M1994" i="4"/>
  <c r="L1994" i="4"/>
  <c r="K1994" i="4"/>
  <c r="J1994" i="4"/>
  <c r="I1994" i="4"/>
  <c r="S1994" i="4" s="1"/>
  <c r="H1994" i="4"/>
  <c r="G1994" i="4"/>
  <c r="F1994" i="4"/>
  <c r="Q1994" i="4" s="1"/>
  <c r="E1994" i="4"/>
  <c r="P1994" i="4" s="1"/>
  <c r="D1994" i="4"/>
  <c r="C1994" i="4"/>
  <c r="B1994" i="4"/>
  <c r="O1994" i="4" s="1"/>
  <c r="A1994" i="4"/>
  <c r="N1993" i="4"/>
  <c r="M1993" i="4"/>
  <c r="L1993" i="4"/>
  <c r="K1993" i="4"/>
  <c r="J1993" i="4"/>
  <c r="I1993" i="4"/>
  <c r="S1993" i="4" s="1"/>
  <c r="H1993" i="4"/>
  <c r="G1993" i="4"/>
  <c r="F1993" i="4"/>
  <c r="Q1993" i="4" s="1"/>
  <c r="E1993" i="4"/>
  <c r="D1993" i="4"/>
  <c r="C1993" i="4"/>
  <c r="B1993" i="4"/>
  <c r="O1993" i="4" s="1"/>
  <c r="A1993" i="4"/>
  <c r="N1992" i="4"/>
  <c r="M1992" i="4"/>
  <c r="L1992" i="4"/>
  <c r="K1992" i="4"/>
  <c r="J1992" i="4"/>
  <c r="T1992" i="4" s="1"/>
  <c r="I1992" i="4"/>
  <c r="S1992" i="4" s="1"/>
  <c r="H1992" i="4"/>
  <c r="G1992" i="4"/>
  <c r="F1992" i="4"/>
  <c r="Q1992" i="4" s="1"/>
  <c r="E1992" i="4"/>
  <c r="D1992" i="4"/>
  <c r="C1992" i="4"/>
  <c r="B1992" i="4"/>
  <c r="O1992" i="4" s="1"/>
  <c r="A1992" i="4"/>
  <c r="N1991" i="4"/>
  <c r="M1991" i="4"/>
  <c r="L1991" i="4"/>
  <c r="K1991" i="4"/>
  <c r="J1991" i="4"/>
  <c r="T1991" i="4" s="1"/>
  <c r="I1991" i="4"/>
  <c r="H1991" i="4"/>
  <c r="G1991" i="4"/>
  <c r="F1991" i="4"/>
  <c r="Q1991" i="4" s="1"/>
  <c r="E1991" i="4"/>
  <c r="P1991" i="4" s="1"/>
  <c r="D1991" i="4"/>
  <c r="C1991" i="4"/>
  <c r="B1991" i="4"/>
  <c r="O1991" i="4" s="1"/>
  <c r="A1991" i="4"/>
  <c r="N1990" i="4"/>
  <c r="M1990" i="4"/>
  <c r="L1990" i="4"/>
  <c r="K1990" i="4"/>
  <c r="J1990" i="4"/>
  <c r="T1990" i="4" s="1"/>
  <c r="I1990" i="4"/>
  <c r="S1990" i="4" s="1"/>
  <c r="H1990" i="4"/>
  <c r="G1990" i="4"/>
  <c r="F1990" i="4"/>
  <c r="E1990" i="4"/>
  <c r="P1990" i="4" s="1"/>
  <c r="D1990" i="4"/>
  <c r="C1990" i="4"/>
  <c r="B1990" i="4"/>
  <c r="O1990" i="4" s="1"/>
  <c r="A1990" i="4"/>
  <c r="R1989" i="4"/>
  <c r="N1989" i="4"/>
  <c r="M1989" i="4"/>
  <c r="L1989" i="4"/>
  <c r="K1989" i="4"/>
  <c r="J1989" i="4"/>
  <c r="T1989" i="4" s="1"/>
  <c r="I1989" i="4"/>
  <c r="S1989" i="4" s="1"/>
  <c r="H1989" i="4"/>
  <c r="G1989" i="4"/>
  <c r="F1989" i="4"/>
  <c r="Q1989" i="4" s="1"/>
  <c r="E1989" i="4"/>
  <c r="P1989" i="4" s="1"/>
  <c r="D1989" i="4"/>
  <c r="C1989" i="4"/>
  <c r="B1989" i="4"/>
  <c r="A1989" i="4"/>
  <c r="N1988" i="4"/>
  <c r="M1988" i="4"/>
  <c r="L1988" i="4"/>
  <c r="K1988" i="4"/>
  <c r="J1988" i="4"/>
  <c r="T1988" i="4" s="1"/>
  <c r="I1988" i="4"/>
  <c r="S1988" i="4" s="1"/>
  <c r="H1988" i="4"/>
  <c r="G1988" i="4"/>
  <c r="F1988" i="4"/>
  <c r="Q1988" i="4" s="1"/>
  <c r="E1988" i="4"/>
  <c r="P1988" i="4" s="1"/>
  <c r="D1988" i="4"/>
  <c r="C1988" i="4"/>
  <c r="B1988" i="4"/>
  <c r="A1988" i="4"/>
  <c r="N1987" i="4"/>
  <c r="M1987" i="4"/>
  <c r="L1987" i="4"/>
  <c r="K1987" i="4"/>
  <c r="J1987" i="4"/>
  <c r="T1987" i="4" s="1"/>
  <c r="I1987" i="4"/>
  <c r="S1987" i="4" s="1"/>
  <c r="H1987" i="4"/>
  <c r="G1987" i="4"/>
  <c r="F1987" i="4"/>
  <c r="Q1987" i="4" s="1"/>
  <c r="E1987" i="4"/>
  <c r="D1987" i="4"/>
  <c r="C1987" i="4"/>
  <c r="B1987" i="4"/>
  <c r="O1987" i="4" s="1"/>
  <c r="A1987" i="4"/>
  <c r="N1986" i="4"/>
  <c r="M1986" i="4"/>
  <c r="L1986" i="4"/>
  <c r="K1986" i="4"/>
  <c r="J1986" i="4"/>
  <c r="T1986" i="4" s="1"/>
  <c r="I1986" i="4"/>
  <c r="S1986" i="4" s="1"/>
  <c r="H1986" i="4"/>
  <c r="G1986" i="4"/>
  <c r="F1986" i="4"/>
  <c r="Q1986" i="4" s="1"/>
  <c r="E1986" i="4"/>
  <c r="P1986" i="4" s="1"/>
  <c r="D1986" i="4"/>
  <c r="C1986" i="4"/>
  <c r="B1986" i="4"/>
  <c r="O1986" i="4" s="1"/>
  <c r="A1986" i="4"/>
  <c r="S1985" i="4"/>
  <c r="P1985" i="4"/>
  <c r="N1985" i="4"/>
  <c r="M1985" i="4"/>
  <c r="L1985" i="4"/>
  <c r="K1985" i="4"/>
  <c r="J1985" i="4"/>
  <c r="I1985" i="4"/>
  <c r="H1985" i="4"/>
  <c r="G1985" i="4"/>
  <c r="F1985" i="4"/>
  <c r="Q1985" i="4" s="1"/>
  <c r="E1985" i="4"/>
  <c r="D1985" i="4"/>
  <c r="C1985" i="4"/>
  <c r="B1985" i="4"/>
  <c r="O1985" i="4" s="1"/>
  <c r="A1985" i="4"/>
  <c r="T1984" i="4"/>
  <c r="O1984" i="4"/>
  <c r="N1984" i="4"/>
  <c r="M1984" i="4"/>
  <c r="L1984" i="4"/>
  <c r="K1984" i="4"/>
  <c r="J1984" i="4"/>
  <c r="I1984" i="4"/>
  <c r="S1984" i="4" s="1"/>
  <c r="H1984" i="4"/>
  <c r="G1984" i="4"/>
  <c r="F1984" i="4"/>
  <c r="Q1984" i="4" s="1"/>
  <c r="E1984" i="4"/>
  <c r="P1984" i="4" s="1"/>
  <c r="D1984" i="4"/>
  <c r="C1984" i="4"/>
  <c r="B1984" i="4"/>
  <c r="A1984" i="4"/>
  <c r="O1983" i="4"/>
  <c r="N1983" i="4"/>
  <c r="M1983" i="4"/>
  <c r="L1983" i="4"/>
  <c r="K1983" i="4"/>
  <c r="J1983" i="4"/>
  <c r="T1983" i="4" s="1"/>
  <c r="I1983" i="4"/>
  <c r="S1983" i="4" s="1"/>
  <c r="H1983" i="4"/>
  <c r="G1983" i="4"/>
  <c r="F1983" i="4"/>
  <c r="E1983" i="4"/>
  <c r="P1983" i="4" s="1"/>
  <c r="D1983" i="4"/>
  <c r="C1983" i="4"/>
  <c r="B1983" i="4"/>
  <c r="A1983" i="4"/>
  <c r="N1982" i="4"/>
  <c r="M1982" i="4"/>
  <c r="L1982" i="4"/>
  <c r="K1982" i="4"/>
  <c r="J1982" i="4"/>
  <c r="T1982" i="4" s="1"/>
  <c r="I1982" i="4"/>
  <c r="S1982" i="4" s="1"/>
  <c r="H1982" i="4"/>
  <c r="G1982" i="4"/>
  <c r="F1982" i="4"/>
  <c r="Q1982" i="4" s="1"/>
  <c r="E1982" i="4"/>
  <c r="P1982" i="4" s="1"/>
  <c r="D1982" i="4"/>
  <c r="C1982" i="4"/>
  <c r="B1982" i="4"/>
  <c r="A1982" i="4"/>
  <c r="R1981" i="4"/>
  <c r="P1981" i="4"/>
  <c r="N1981" i="4"/>
  <c r="M1981" i="4"/>
  <c r="L1981" i="4"/>
  <c r="K1981" i="4"/>
  <c r="J1981" i="4"/>
  <c r="I1981" i="4"/>
  <c r="S1981" i="4" s="1"/>
  <c r="H1981" i="4"/>
  <c r="G1981" i="4"/>
  <c r="F1981" i="4"/>
  <c r="Q1981" i="4" s="1"/>
  <c r="E1981" i="4"/>
  <c r="D1981" i="4"/>
  <c r="C1981" i="4"/>
  <c r="B1981" i="4"/>
  <c r="O1981" i="4" s="1"/>
  <c r="A1981" i="4"/>
  <c r="S1980" i="4"/>
  <c r="N1980" i="4"/>
  <c r="M1980" i="4"/>
  <c r="L1980" i="4"/>
  <c r="K1980" i="4"/>
  <c r="J1980" i="4"/>
  <c r="I1980" i="4"/>
  <c r="H1980" i="4"/>
  <c r="G1980" i="4"/>
  <c r="F1980" i="4"/>
  <c r="Q1980" i="4" s="1"/>
  <c r="E1980" i="4"/>
  <c r="D1980" i="4"/>
  <c r="C1980" i="4"/>
  <c r="B1980" i="4"/>
  <c r="A1980" i="4"/>
  <c r="Q1979" i="4"/>
  <c r="N1979" i="4"/>
  <c r="M1979" i="4"/>
  <c r="L1979" i="4"/>
  <c r="K1979" i="4"/>
  <c r="J1979" i="4"/>
  <c r="I1979" i="4"/>
  <c r="S1979" i="4" s="1"/>
  <c r="H1979" i="4"/>
  <c r="G1979" i="4"/>
  <c r="F1979" i="4"/>
  <c r="E1979" i="4"/>
  <c r="P1979" i="4" s="1"/>
  <c r="D1979" i="4"/>
  <c r="C1979" i="4"/>
  <c r="B1979" i="4"/>
  <c r="A1979" i="4"/>
  <c r="N1978" i="4"/>
  <c r="M1978" i="4"/>
  <c r="L1978" i="4"/>
  <c r="K1978" i="4"/>
  <c r="J1978" i="4"/>
  <c r="I1978" i="4"/>
  <c r="S1978" i="4" s="1"/>
  <c r="H1978" i="4"/>
  <c r="G1978" i="4"/>
  <c r="F1978" i="4"/>
  <c r="Q1978" i="4" s="1"/>
  <c r="E1978" i="4"/>
  <c r="D1978" i="4"/>
  <c r="C1978" i="4"/>
  <c r="B1978" i="4"/>
  <c r="A1978" i="4"/>
  <c r="N1977" i="4"/>
  <c r="M1977" i="4"/>
  <c r="L1977" i="4"/>
  <c r="K1977" i="4"/>
  <c r="J1977" i="4"/>
  <c r="I1977" i="4"/>
  <c r="S1977" i="4" s="1"/>
  <c r="H1977" i="4"/>
  <c r="G1977" i="4"/>
  <c r="F1977" i="4"/>
  <c r="Q1977" i="4" s="1"/>
  <c r="E1977" i="4"/>
  <c r="D1977" i="4"/>
  <c r="C1977" i="4"/>
  <c r="B1977" i="4"/>
  <c r="O1977" i="4" s="1"/>
  <c r="A1977" i="4"/>
  <c r="N1976" i="4"/>
  <c r="M1976" i="4"/>
  <c r="L1976" i="4"/>
  <c r="K1976" i="4"/>
  <c r="J1976" i="4"/>
  <c r="T1976" i="4" s="1"/>
  <c r="I1976" i="4"/>
  <c r="H1976" i="4"/>
  <c r="G1976" i="4"/>
  <c r="F1976" i="4"/>
  <c r="E1976" i="4"/>
  <c r="D1976" i="4"/>
  <c r="C1976" i="4"/>
  <c r="B1976" i="4"/>
  <c r="O1976" i="4" s="1"/>
  <c r="A1976" i="4"/>
  <c r="N1975" i="4"/>
  <c r="M1975" i="4"/>
  <c r="L1975" i="4"/>
  <c r="K1975" i="4"/>
  <c r="J1975" i="4"/>
  <c r="T1975" i="4" s="1"/>
  <c r="I1975" i="4"/>
  <c r="S1975" i="4" s="1"/>
  <c r="H1975" i="4"/>
  <c r="G1975" i="4"/>
  <c r="F1975" i="4"/>
  <c r="Q1975" i="4" s="1"/>
  <c r="E1975" i="4"/>
  <c r="P1975" i="4" s="1"/>
  <c r="D1975" i="4"/>
  <c r="C1975" i="4"/>
  <c r="B1975" i="4"/>
  <c r="O1975" i="4" s="1"/>
  <c r="A1975" i="4"/>
  <c r="Q1974" i="4"/>
  <c r="N1974" i="4"/>
  <c r="M1974" i="4"/>
  <c r="L1974" i="4"/>
  <c r="K1974" i="4"/>
  <c r="J1974" i="4"/>
  <c r="T1974" i="4" s="1"/>
  <c r="I1974" i="4"/>
  <c r="S1974" i="4" s="1"/>
  <c r="H1974" i="4"/>
  <c r="G1974" i="4"/>
  <c r="F1974" i="4"/>
  <c r="E1974" i="4"/>
  <c r="R1974" i="4" s="1"/>
  <c r="D1974" i="4"/>
  <c r="C1974" i="4"/>
  <c r="B1974" i="4"/>
  <c r="O1974" i="4" s="1"/>
  <c r="A1974" i="4"/>
  <c r="T1973" i="4"/>
  <c r="Q1973" i="4"/>
  <c r="N1973" i="4"/>
  <c r="M1973" i="4"/>
  <c r="L1973" i="4"/>
  <c r="K1973" i="4"/>
  <c r="J1973" i="4"/>
  <c r="I1973" i="4"/>
  <c r="S1973" i="4" s="1"/>
  <c r="H1973" i="4"/>
  <c r="G1973" i="4"/>
  <c r="F1973" i="4"/>
  <c r="E1973" i="4"/>
  <c r="R1973" i="4" s="1"/>
  <c r="D1973" i="4"/>
  <c r="C1973" i="4"/>
  <c r="B1973" i="4"/>
  <c r="O1973" i="4" s="1"/>
  <c r="A1973" i="4"/>
  <c r="P1972" i="4"/>
  <c r="N1972" i="4"/>
  <c r="M1972" i="4"/>
  <c r="L1972" i="4"/>
  <c r="K1972" i="4"/>
  <c r="J1972" i="4"/>
  <c r="I1972" i="4"/>
  <c r="S1972" i="4" s="1"/>
  <c r="H1972" i="4"/>
  <c r="G1972" i="4"/>
  <c r="F1972" i="4"/>
  <c r="E1972" i="4"/>
  <c r="D1972" i="4"/>
  <c r="C1972" i="4"/>
  <c r="B1972" i="4"/>
  <c r="O1972" i="4" s="1"/>
  <c r="A1972" i="4"/>
  <c r="N1971" i="4"/>
  <c r="M1971" i="4"/>
  <c r="L1971" i="4"/>
  <c r="K1971" i="4"/>
  <c r="J1971" i="4"/>
  <c r="I1971" i="4"/>
  <c r="S1971" i="4" s="1"/>
  <c r="H1971" i="4"/>
  <c r="G1971" i="4"/>
  <c r="F1971" i="4"/>
  <c r="Q1971" i="4" s="1"/>
  <c r="E1971" i="4"/>
  <c r="P1971" i="4" s="1"/>
  <c r="D1971" i="4"/>
  <c r="C1971" i="4"/>
  <c r="B1971" i="4"/>
  <c r="O1971" i="4" s="1"/>
  <c r="A1971" i="4"/>
  <c r="N1970" i="4"/>
  <c r="M1970" i="4"/>
  <c r="L1970" i="4"/>
  <c r="K1970" i="4"/>
  <c r="J1970" i="4"/>
  <c r="I1970" i="4"/>
  <c r="S1970" i="4" s="1"/>
  <c r="H1970" i="4"/>
  <c r="G1970" i="4"/>
  <c r="F1970" i="4"/>
  <c r="Q1970" i="4" s="1"/>
  <c r="E1970" i="4"/>
  <c r="D1970" i="4"/>
  <c r="C1970" i="4"/>
  <c r="B1970" i="4"/>
  <c r="O1970" i="4" s="1"/>
  <c r="A1970" i="4"/>
  <c r="N1969" i="4"/>
  <c r="M1969" i="4"/>
  <c r="L1969" i="4"/>
  <c r="K1969" i="4"/>
  <c r="J1969" i="4"/>
  <c r="I1969" i="4"/>
  <c r="S1969" i="4" s="1"/>
  <c r="H1969" i="4"/>
  <c r="G1969" i="4"/>
  <c r="F1969" i="4"/>
  <c r="Q1969" i="4" s="1"/>
  <c r="E1969" i="4"/>
  <c r="D1969" i="4"/>
  <c r="C1969" i="4"/>
  <c r="B1969" i="4"/>
  <c r="O1969" i="4" s="1"/>
  <c r="A1969" i="4"/>
  <c r="N1968" i="4"/>
  <c r="M1968" i="4"/>
  <c r="L1968" i="4"/>
  <c r="K1968" i="4"/>
  <c r="J1968" i="4"/>
  <c r="T1968" i="4" s="1"/>
  <c r="I1968" i="4"/>
  <c r="S1968" i="4" s="1"/>
  <c r="H1968" i="4"/>
  <c r="G1968" i="4"/>
  <c r="F1968" i="4"/>
  <c r="Q1968" i="4" s="1"/>
  <c r="E1968" i="4"/>
  <c r="P1968" i="4" s="1"/>
  <c r="D1968" i="4"/>
  <c r="C1968" i="4"/>
  <c r="B1968" i="4"/>
  <c r="O1968" i="4" s="1"/>
  <c r="A1968" i="4"/>
  <c r="N1967" i="4"/>
  <c r="M1967" i="4"/>
  <c r="L1967" i="4"/>
  <c r="K1967" i="4"/>
  <c r="J1967" i="4"/>
  <c r="I1967" i="4"/>
  <c r="S1967" i="4" s="1"/>
  <c r="H1967" i="4"/>
  <c r="G1967" i="4"/>
  <c r="F1967" i="4"/>
  <c r="Q1967" i="4" s="1"/>
  <c r="E1967" i="4"/>
  <c r="D1967" i="4"/>
  <c r="C1967" i="4"/>
  <c r="B1967" i="4"/>
  <c r="A1967" i="4"/>
  <c r="R1966" i="4"/>
  <c r="P1966" i="4"/>
  <c r="N1966" i="4"/>
  <c r="M1966" i="4"/>
  <c r="L1966" i="4"/>
  <c r="K1966" i="4"/>
  <c r="J1966" i="4"/>
  <c r="T1966" i="4" s="1"/>
  <c r="I1966" i="4"/>
  <c r="S1966" i="4" s="1"/>
  <c r="H1966" i="4"/>
  <c r="G1966" i="4"/>
  <c r="F1966" i="4"/>
  <c r="Q1966" i="4" s="1"/>
  <c r="E1966" i="4"/>
  <c r="D1966" i="4"/>
  <c r="C1966" i="4"/>
  <c r="B1966" i="4"/>
  <c r="A1966" i="4"/>
  <c r="P1965" i="4"/>
  <c r="N1965" i="4"/>
  <c r="M1965" i="4"/>
  <c r="L1965" i="4"/>
  <c r="K1965" i="4"/>
  <c r="J1965" i="4"/>
  <c r="I1965" i="4"/>
  <c r="S1965" i="4" s="1"/>
  <c r="H1965" i="4"/>
  <c r="G1965" i="4"/>
  <c r="F1965" i="4"/>
  <c r="E1965" i="4"/>
  <c r="D1965" i="4"/>
  <c r="C1965" i="4"/>
  <c r="B1965" i="4"/>
  <c r="A1965" i="4"/>
  <c r="N1964" i="4"/>
  <c r="M1964" i="4"/>
  <c r="L1964" i="4"/>
  <c r="K1964" i="4"/>
  <c r="J1964" i="4"/>
  <c r="I1964" i="4"/>
  <c r="S1964" i="4" s="1"/>
  <c r="H1964" i="4"/>
  <c r="G1964" i="4"/>
  <c r="F1964" i="4"/>
  <c r="Q1964" i="4" s="1"/>
  <c r="E1964" i="4"/>
  <c r="P1964" i="4" s="1"/>
  <c r="D1964" i="4"/>
  <c r="C1964" i="4"/>
  <c r="B1964" i="4"/>
  <c r="O1964" i="4" s="1"/>
  <c r="A1964" i="4"/>
  <c r="Y1964" i="4" s="1"/>
  <c r="N1963" i="4"/>
  <c r="M1963" i="4"/>
  <c r="L1963" i="4"/>
  <c r="K1963" i="4"/>
  <c r="J1963" i="4"/>
  <c r="I1963" i="4"/>
  <c r="S1963" i="4" s="1"/>
  <c r="H1963" i="4"/>
  <c r="G1963" i="4"/>
  <c r="F1963" i="4"/>
  <c r="Q1963" i="4" s="1"/>
  <c r="E1963" i="4"/>
  <c r="P1963" i="4" s="1"/>
  <c r="D1963" i="4"/>
  <c r="C1963" i="4"/>
  <c r="B1963" i="4"/>
  <c r="A1963" i="4"/>
  <c r="S1962" i="4"/>
  <c r="R1962" i="4"/>
  <c r="N1962" i="4"/>
  <c r="M1962" i="4"/>
  <c r="L1962" i="4"/>
  <c r="K1962" i="4"/>
  <c r="J1962" i="4"/>
  <c r="I1962" i="4"/>
  <c r="H1962" i="4"/>
  <c r="G1962" i="4"/>
  <c r="F1962" i="4"/>
  <c r="Q1962" i="4" s="1"/>
  <c r="E1962" i="4"/>
  <c r="P1962" i="4" s="1"/>
  <c r="D1962" i="4"/>
  <c r="C1962" i="4"/>
  <c r="B1962" i="4"/>
  <c r="A1962" i="4"/>
  <c r="T1961" i="4"/>
  <c r="P1961" i="4"/>
  <c r="O1961" i="4"/>
  <c r="N1961" i="4"/>
  <c r="M1961" i="4"/>
  <c r="L1961" i="4"/>
  <c r="K1961" i="4"/>
  <c r="J1961" i="4"/>
  <c r="I1961" i="4"/>
  <c r="H1961" i="4"/>
  <c r="G1961" i="4"/>
  <c r="F1961" i="4"/>
  <c r="Q1961" i="4" s="1"/>
  <c r="E1961" i="4"/>
  <c r="D1961" i="4"/>
  <c r="C1961" i="4"/>
  <c r="B1961" i="4"/>
  <c r="A1961" i="4"/>
  <c r="O1960" i="4"/>
  <c r="N1960" i="4"/>
  <c r="M1960" i="4"/>
  <c r="L1960" i="4"/>
  <c r="K1960" i="4"/>
  <c r="J1960" i="4"/>
  <c r="I1960" i="4"/>
  <c r="S1960" i="4" s="1"/>
  <c r="H1960" i="4"/>
  <c r="G1960" i="4"/>
  <c r="F1960" i="4"/>
  <c r="Q1960" i="4" s="1"/>
  <c r="E1960" i="4"/>
  <c r="D1960" i="4"/>
  <c r="C1960" i="4"/>
  <c r="B1960" i="4"/>
  <c r="A1960" i="4"/>
  <c r="N1959" i="4"/>
  <c r="M1959" i="4"/>
  <c r="L1959" i="4"/>
  <c r="K1959" i="4"/>
  <c r="J1959" i="4"/>
  <c r="I1959" i="4"/>
  <c r="S1959" i="4" s="1"/>
  <c r="H1959" i="4"/>
  <c r="G1959" i="4"/>
  <c r="F1959" i="4"/>
  <c r="Q1959" i="4" s="1"/>
  <c r="E1959" i="4"/>
  <c r="P1959" i="4" s="1"/>
  <c r="D1959" i="4"/>
  <c r="C1959" i="4"/>
  <c r="B1959" i="4"/>
  <c r="A1959" i="4"/>
  <c r="Q1958" i="4"/>
  <c r="N1958" i="4"/>
  <c r="M1958" i="4"/>
  <c r="L1958" i="4"/>
  <c r="K1958" i="4"/>
  <c r="J1958" i="4"/>
  <c r="T1958" i="4" s="1"/>
  <c r="I1958" i="4"/>
  <c r="S1958" i="4" s="1"/>
  <c r="H1958" i="4"/>
  <c r="G1958" i="4"/>
  <c r="F1958" i="4"/>
  <c r="E1958" i="4"/>
  <c r="P1958" i="4" s="1"/>
  <c r="D1958" i="4"/>
  <c r="C1958" i="4"/>
  <c r="B1958" i="4"/>
  <c r="A1958" i="4"/>
  <c r="N1957" i="4"/>
  <c r="M1957" i="4"/>
  <c r="L1957" i="4"/>
  <c r="K1957" i="4"/>
  <c r="J1957" i="4"/>
  <c r="I1957" i="4"/>
  <c r="S1957" i="4" s="1"/>
  <c r="H1957" i="4"/>
  <c r="G1957" i="4"/>
  <c r="F1957" i="4"/>
  <c r="Q1957" i="4" s="1"/>
  <c r="E1957" i="4"/>
  <c r="D1957" i="4"/>
  <c r="C1957" i="4"/>
  <c r="B1957" i="4"/>
  <c r="A1957" i="4"/>
  <c r="N1956" i="4"/>
  <c r="M1956" i="4"/>
  <c r="L1956" i="4"/>
  <c r="K1956" i="4"/>
  <c r="J1956" i="4"/>
  <c r="T1956" i="4" s="1"/>
  <c r="I1956" i="4"/>
  <c r="S1956" i="4" s="1"/>
  <c r="H1956" i="4"/>
  <c r="G1956" i="4"/>
  <c r="F1956" i="4"/>
  <c r="R1956" i="4" s="1"/>
  <c r="E1956" i="4"/>
  <c r="P1956" i="4" s="1"/>
  <c r="D1956" i="4"/>
  <c r="C1956" i="4"/>
  <c r="B1956" i="4"/>
  <c r="O1956" i="4" s="1"/>
  <c r="A1956" i="4"/>
  <c r="N1955" i="4"/>
  <c r="M1955" i="4"/>
  <c r="L1955" i="4"/>
  <c r="K1955" i="4"/>
  <c r="J1955" i="4"/>
  <c r="I1955" i="4"/>
  <c r="S1955" i="4" s="1"/>
  <c r="H1955" i="4"/>
  <c r="G1955" i="4"/>
  <c r="F1955" i="4"/>
  <c r="Q1955" i="4" s="1"/>
  <c r="E1955" i="4"/>
  <c r="D1955" i="4"/>
  <c r="C1955" i="4"/>
  <c r="B1955" i="4"/>
  <c r="A1955" i="4"/>
  <c r="N1954" i="4"/>
  <c r="M1954" i="4"/>
  <c r="L1954" i="4"/>
  <c r="K1954" i="4"/>
  <c r="J1954" i="4"/>
  <c r="I1954" i="4"/>
  <c r="S1954" i="4" s="1"/>
  <c r="H1954" i="4"/>
  <c r="G1954" i="4"/>
  <c r="F1954" i="4"/>
  <c r="Q1954" i="4" s="1"/>
  <c r="E1954" i="4"/>
  <c r="P1954" i="4" s="1"/>
  <c r="D1954" i="4"/>
  <c r="C1954" i="4"/>
  <c r="B1954" i="4"/>
  <c r="O1954" i="4" s="1"/>
  <c r="A1954" i="4"/>
  <c r="N1953" i="4"/>
  <c r="M1953" i="4"/>
  <c r="L1953" i="4"/>
  <c r="K1953" i="4"/>
  <c r="J1953" i="4"/>
  <c r="T1953" i="4" s="1"/>
  <c r="I1953" i="4"/>
  <c r="S1953" i="4" s="1"/>
  <c r="H1953" i="4"/>
  <c r="G1953" i="4"/>
  <c r="F1953" i="4"/>
  <c r="Q1953" i="4" s="1"/>
  <c r="E1953" i="4"/>
  <c r="D1953" i="4"/>
  <c r="C1953" i="4"/>
  <c r="B1953" i="4"/>
  <c r="O1953" i="4" s="1"/>
  <c r="A1953" i="4"/>
  <c r="Q1952" i="4"/>
  <c r="N1952" i="4"/>
  <c r="M1952" i="4"/>
  <c r="L1952" i="4"/>
  <c r="K1952" i="4"/>
  <c r="J1952" i="4"/>
  <c r="T1952" i="4" s="1"/>
  <c r="I1952" i="4"/>
  <c r="S1952" i="4" s="1"/>
  <c r="H1952" i="4"/>
  <c r="G1952" i="4"/>
  <c r="F1952" i="4"/>
  <c r="E1952" i="4"/>
  <c r="P1952" i="4" s="1"/>
  <c r="D1952" i="4"/>
  <c r="C1952" i="4"/>
  <c r="B1952" i="4"/>
  <c r="O1952" i="4" s="1"/>
  <c r="A1952" i="4"/>
  <c r="N1951" i="4"/>
  <c r="M1951" i="4"/>
  <c r="L1951" i="4"/>
  <c r="K1951" i="4"/>
  <c r="J1951" i="4"/>
  <c r="T1951" i="4" s="1"/>
  <c r="I1951" i="4"/>
  <c r="S1951" i="4" s="1"/>
  <c r="H1951" i="4"/>
  <c r="G1951" i="4"/>
  <c r="F1951" i="4"/>
  <c r="Q1951" i="4" s="1"/>
  <c r="E1951" i="4"/>
  <c r="P1951" i="4" s="1"/>
  <c r="D1951" i="4"/>
  <c r="C1951" i="4"/>
  <c r="B1951" i="4"/>
  <c r="A1951" i="4"/>
  <c r="T1950" i="4"/>
  <c r="P1950" i="4"/>
  <c r="O1950" i="4"/>
  <c r="N1950" i="4"/>
  <c r="M1950" i="4"/>
  <c r="L1950" i="4"/>
  <c r="K1950" i="4"/>
  <c r="J1950" i="4"/>
  <c r="I1950" i="4"/>
  <c r="S1950" i="4" s="1"/>
  <c r="H1950" i="4"/>
  <c r="G1950" i="4"/>
  <c r="F1950" i="4"/>
  <c r="E1950" i="4"/>
  <c r="D1950" i="4"/>
  <c r="C1950" i="4"/>
  <c r="B1950" i="4"/>
  <c r="A1950" i="4"/>
  <c r="R1949" i="4"/>
  <c r="Q1949" i="4"/>
  <c r="N1949" i="4"/>
  <c r="M1949" i="4"/>
  <c r="L1949" i="4"/>
  <c r="K1949" i="4"/>
  <c r="J1949" i="4"/>
  <c r="I1949" i="4"/>
  <c r="S1949" i="4" s="1"/>
  <c r="H1949" i="4"/>
  <c r="G1949" i="4"/>
  <c r="F1949" i="4"/>
  <c r="E1949" i="4"/>
  <c r="P1949" i="4" s="1"/>
  <c r="D1949" i="4"/>
  <c r="C1949" i="4"/>
  <c r="B1949" i="4"/>
  <c r="O1949" i="4" s="1"/>
  <c r="A1949" i="4"/>
  <c r="Q1948" i="4"/>
  <c r="N1948" i="4"/>
  <c r="M1948" i="4"/>
  <c r="L1948" i="4"/>
  <c r="K1948" i="4"/>
  <c r="J1948" i="4"/>
  <c r="T1948" i="4" s="1"/>
  <c r="I1948" i="4"/>
  <c r="S1948" i="4" s="1"/>
  <c r="H1948" i="4"/>
  <c r="G1948" i="4"/>
  <c r="F1948" i="4"/>
  <c r="E1948" i="4"/>
  <c r="P1948" i="4" s="1"/>
  <c r="D1948" i="4"/>
  <c r="C1948" i="4"/>
  <c r="B1948" i="4"/>
  <c r="O1948" i="4" s="1"/>
  <c r="A1948" i="4"/>
  <c r="Q1947" i="4"/>
  <c r="N1947" i="4"/>
  <c r="M1947" i="4"/>
  <c r="L1947" i="4"/>
  <c r="K1947" i="4"/>
  <c r="J1947" i="4"/>
  <c r="I1947" i="4"/>
  <c r="S1947" i="4" s="1"/>
  <c r="H1947" i="4"/>
  <c r="G1947" i="4"/>
  <c r="F1947" i="4"/>
  <c r="E1947" i="4"/>
  <c r="D1947" i="4"/>
  <c r="C1947" i="4"/>
  <c r="B1947" i="4"/>
  <c r="O1947" i="4" s="1"/>
  <c r="A1947" i="4"/>
  <c r="N1946" i="4"/>
  <c r="M1946" i="4"/>
  <c r="L1946" i="4"/>
  <c r="K1946" i="4"/>
  <c r="J1946" i="4"/>
  <c r="I1946" i="4"/>
  <c r="S1946" i="4" s="1"/>
  <c r="H1946" i="4"/>
  <c r="G1946" i="4"/>
  <c r="F1946" i="4"/>
  <c r="Q1946" i="4" s="1"/>
  <c r="E1946" i="4"/>
  <c r="P1946" i="4" s="1"/>
  <c r="D1946" i="4"/>
  <c r="C1946" i="4"/>
  <c r="B1946" i="4"/>
  <c r="O1946" i="4" s="1"/>
  <c r="A1946" i="4"/>
  <c r="N1945" i="4"/>
  <c r="M1945" i="4"/>
  <c r="L1945" i="4"/>
  <c r="K1945" i="4"/>
  <c r="J1945" i="4"/>
  <c r="T1945" i="4" s="1"/>
  <c r="I1945" i="4"/>
  <c r="S1945" i="4" s="1"/>
  <c r="H1945" i="4"/>
  <c r="G1945" i="4"/>
  <c r="F1945" i="4"/>
  <c r="Q1945" i="4" s="1"/>
  <c r="E1945" i="4"/>
  <c r="D1945" i="4"/>
  <c r="C1945" i="4"/>
  <c r="B1945" i="4"/>
  <c r="O1945" i="4" s="1"/>
  <c r="A1945" i="4"/>
  <c r="N1944" i="4"/>
  <c r="M1944" i="4"/>
  <c r="L1944" i="4"/>
  <c r="K1944" i="4"/>
  <c r="J1944" i="4"/>
  <c r="I1944" i="4"/>
  <c r="S1944" i="4" s="1"/>
  <c r="H1944" i="4"/>
  <c r="G1944" i="4"/>
  <c r="F1944" i="4"/>
  <c r="Q1944" i="4" s="1"/>
  <c r="E1944" i="4"/>
  <c r="P1944" i="4" s="1"/>
  <c r="D1944" i="4"/>
  <c r="C1944" i="4"/>
  <c r="B1944" i="4"/>
  <c r="O1944" i="4" s="1"/>
  <c r="A1944" i="4"/>
  <c r="O1943" i="4"/>
  <c r="N1943" i="4"/>
  <c r="M1943" i="4"/>
  <c r="L1943" i="4"/>
  <c r="K1943" i="4"/>
  <c r="J1943" i="4"/>
  <c r="T1943" i="4" s="1"/>
  <c r="I1943" i="4"/>
  <c r="H1943" i="4"/>
  <c r="G1943" i="4"/>
  <c r="F1943" i="4"/>
  <c r="E1943" i="4"/>
  <c r="P1943" i="4" s="1"/>
  <c r="D1943" i="4"/>
  <c r="C1943" i="4"/>
  <c r="B1943" i="4"/>
  <c r="A1943" i="4"/>
  <c r="T1942" i="4"/>
  <c r="P1942" i="4"/>
  <c r="O1942" i="4"/>
  <c r="N1942" i="4"/>
  <c r="M1942" i="4"/>
  <c r="L1942" i="4"/>
  <c r="K1942" i="4"/>
  <c r="J1942" i="4"/>
  <c r="I1942" i="4"/>
  <c r="S1942" i="4" s="1"/>
  <c r="H1942" i="4"/>
  <c r="G1942" i="4"/>
  <c r="F1942" i="4"/>
  <c r="R1942" i="4" s="1"/>
  <c r="E1942" i="4"/>
  <c r="D1942" i="4"/>
  <c r="C1942" i="4"/>
  <c r="B1942" i="4"/>
  <c r="A1942" i="4"/>
  <c r="T1941" i="4"/>
  <c r="R1941" i="4"/>
  <c r="Q1941" i="4"/>
  <c r="N1941" i="4"/>
  <c r="M1941" i="4"/>
  <c r="L1941" i="4"/>
  <c r="K1941" i="4"/>
  <c r="J1941" i="4"/>
  <c r="I1941" i="4"/>
  <c r="S1941" i="4" s="1"/>
  <c r="H1941" i="4"/>
  <c r="G1941" i="4"/>
  <c r="F1941" i="4"/>
  <c r="E1941" i="4"/>
  <c r="P1941" i="4" s="1"/>
  <c r="D1941" i="4"/>
  <c r="C1941" i="4"/>
  <c r="B1941" i="4"/>
  <c r="A1941" i="4"/>
  <c r="R1940" i="4"/>
  <c r="N1940" i="4"/>
  <c r="M1940" i="4"/>
  <c r="L1940" i="4"/>
  <c r="K1940" i="4"/>
  <c r="J1940" i="4"/>
  <c r="I1940" i="4"/>
  <c r="S1940" i="4" s="1"/>
  <c r="H1940" i="4"/>
  <c r="G1940" i="4"/>
  <c r="F1940" i="4"/>
  <c r="Q1940" i="4" s="1"/>
  <c r="E1940" i="4"/>
  <c r="P1940" i="4" s="1"/>
  <c r="D1940" i="4"/>
  <c r="C1940" i="4"/>
  <c r="B1940" i="4"/>
  <c r="A1940" i="4"/>
  <c r="P1939" i="4"/>
  <c r="O1939" i="4"/>
  <c r="N1939" i="4"/>
  <c r="M1939" i="4"/>
  <c r="L1939" i="4"/>
  <c r="K1939" i="4"/>
  <c r="J1939" i="4"/>
  <c r="T1939" i="4" s="1"/>
  <c r="I1939" i="4"/>
  <c r="H1939" i="4"/>
  <c r="G1939" i="4"/>
  <c r="F1939" i="4"/>
  <c r="Q1939" i="4" s="1"/>
  <c r="E1939" i="4"/>
  <c r="D1939" i="4"/>
  <c r="C1939" i="4"/>
  <c r="B1939" i="4"/>
  <c r="A1939" i="4"/>
  <c r="O1938" i="4"/>
  <c r="N1938" i="4"/>
  <c r="M1938" i="4"/>
  <c r="L1938" i="4"/>
  <c r="K1938" i="4"/>
  <c r="J1938" i="4"/>
  <c r="I1938" i="4"/>
  <c r="S1938" i="4" s="1"/>
  <c r="H1938" i="4"/>
  <c r="G1938" i="4"/>
  <c r="F1938" i="4"/>
  <c r="Q1938" i="4" s="1"/>
  <c r="E1938" i="4"/>
  <c r="P1938" i="4" s="1"/>
  <c r="D1938" i="4"/>
  <c r="C1938" i="4"/>
  <c r="B1938" i="4"/>
  <c r="A1938" i="4"/>
  <c r="S1937" i="4"/>
  <c r="N1937" i="4"/>
  <c r="M1937" i="4"/>
  <c r="L1937" i="4"/>
  <c r="K1937" i="4"/>
  <c r="J1937" i="4"/>
  <c r="T1937" i="4" s="1"/>
  <c r="I1937" i="4"/>
  <c r="H1937" i="4"/>
  <c r="G1937" i="4"/>
  <c r="F1937" i="4"/>
  <c r="Q1937" i="4" s="1"/>
  <c r="E1937" i="4"/>
  <c r="P1937" i="4" s="1"/>
  <c r="D1937" i="4"/>
  <c r="C1937" i="4"/>
  <c r="B1937" i="4"/>
  <c r="O1937" i="4" s="1"/>
  <c r="A1937" i="4"/>
  <c r="N1936" i="4"/>
  <c r="M1936" i="4"/>
  <c r="L1936" i="4"/>
  <c r="K1936" i="4"/>
  <c r="J1936" i="4"/>
  <c r="T1936" i="4" s="1"/>
  <c r="I1936" i="4"/>
  <c r="H1936" i="4"/>
  <c r="G1936" i="4"/>
  <c r="F1936" i="4"/>
  <c r="Q1936" i="4" s="1"/>
  <c r="E1936" i="4"/>
  <c r="P1936" i="4" s="1"/>
  <c r="D1936" i="4"/>
  <c r="C1936" i="4"/>
  <c r="B1936" i="4"/>
  <c r="O1936" i="4" s="1"/>
  <c r="A1936" i="4"/>
  <c r="N1935" i="4"/>
  <c r="M1935" i="4"/>
  <c r="L1935" i="4"/>
  <c r="K1935" i="4"/>
  <c r="J1935" i="4"/>
  <c r="W1935" i="4" s="1"/>
  <c r="I1935" i="4"/>
  <c r="S1935" i="4" s="1"/>
  <c r="H1935" i="4"/>
  <c r="G1935" i="4"/>
  <c r="F1935" i="4"/>
  <c r="Q1935" i="4" s="1"/>
  <c r="E1935" i="4"/>
  <c r="P1935" i="4" s="1"/>
  <c r="D1935" i="4"/>
  <c r="C1935" i="4"/>
  <c r="B1935" i="4"/>
  <c r="A1935" i="4"/>
  <c r="N1934" i="4"/>
  <c r="M1934" i="4"/>
  <c r="L1934" i="4"/>
  <c r="K1934" i="4"/>
  <c r="J1934" i="4"/>
  <c r="I1934" i="4"/>
  <c r="S1934" i="4" s="1"/>
  <c r="H1934" i="4"/>
  <c r="G1934" i="4"/>
  <c r="F1934" i="4"/>
  <c r="Q1934" i="4" s="1"/>
  <c r="E1934" i="4"/>
  <c r="D1934" i="4"/>
  <c r="C1934" i="4"/>
  <c r="B1934" i="4"/>
  <c r="O1934" i="4" s="1"/>
  <c r="A1934" i="4"/>
  <c r="T1933" i="4"/>
  <c r="N1933" i="4"/>
  <c r="M1933" i="4"/>
  <c r="L1933" i="4"/>
  <c r="K1933" i="4"/>
  <c r="J1933" i="4"/>
  <c r="I1933" i="4"/>
  <c r="S1933" i="4" s="1"/>
  <c r="H1933" i="4"/>
  <c r="G1933" i="4"/>
  <c r="F1933" i="4"/>
  <c r="E1933" i="4"/>
  <c r="P1933" i="4" s="1"/>
  <c r="D1933" i="4"/>
  <c r="C1933" i="4"/>
  <c r="B1933" i="4"/>
  <c r="O1933" i="4" s="1"/>
  <c r="A1933" i="4"/>
  <c r="N1932" i="4"/>
  <c r="M1932" i="4"/>
  <c r="L1932" i="4"/>
  <c r="K1932" i="4"/>
  <c r="J1932" i="4"/>
  <c r="I1932" i="4"/>
  <c r="S1932" i="4" s="1"/>
  <c r="H1932" i="4"/>
  <c r="G1932" i="4"/>
  <c r="F1932" i="4"/>
  <c r="Q1932" i="4" s="1"/>
  <c r="E1932" i="4"/>
  <c r="D1932" i="4"/>
  <c r="C1932" i="4"/>
  <c r="B1932" i="4"/>
  <c r="O1932" i="4" s="1"/>
  <c r="A1932" i="4"/>
  <c r="N1931" i="4"/>
  <c r="M1931" i="4"/>
  <c r="L1931" i="4"/>
  <c r="K1931" i="4"/>
  <c r="J1931" i="4"/>
  <c r="T1931" i="4" s="1"/>
  <c r="I1931" i="4"/>
  <c r="H1931" i="4"/>
  <c r="G1931" i="4"/>
  <c r="F1931" i="4"/>
  <c r="Q1931" i="4" s="1"/>
  <c r="E1931" i="4"/>
  <c r="P1931" i="4" s="1"/>
  <c r="D1931" i="4"/>
  <c r="C1931" i="4"/>
  <c r="B1931" i="4"/>
  <c r="O1931" i="4" s="1"/>
  <c r="A1931" i="4"/>
  <c r="N1930" i="4"/>
  <c r="M1930" i="4"/>
  <c r="L1930" i="4"/>
  <c r="K1930" i="4"/>
  <c r="J1930" i="4"/>
  <c r="I1930" i="4"/>
  <c r="S1930" i="4" s="1"/>
  <c r="H1930" i="4"/>
  <c r="G1930" i="4"/>
  <c r="F1930" i="4"/>
  <c r="E1930" i="4"/>
  <c r="P1930" i="4" s="1"/>
  <c r="D1930" i="4"/>
  <c r="C1930" i="4"/>
  <c r="B1930" i="4"/>
  <c r="A1930" i="4"/>
  <c r="S1929" i="4"/>
  <c r="N1929" i="4"/>
  <c r="M1929" i="4"/>
  <c r="L1929" i="4"/>
  <c r="K1929" i="4"/>
  <c r="J1929" i="4"/>
  <c r="T1929" i="4" s="1"/>
  <c r="I1929" i="4"/>
  <c r="H1929" i="4"/>
  <c r="G1929" i="4"/>
  <c r="F1929" i="4"/>
  <c r="Q1929" i="4" s="1"/>
  <c r="E1929" i="4"/>
  <c r="D1929" i="4"/>
  <c r="C1929" i="4"/>
  <c r="B1929" i="4"/>
  <c r="O1929" i="4" s="1"/>
  <c r="A1929" i="4"/>
  <c r="P1928" i="4"/>
  <c r="N1928" i="4"/>
  <c r="M1928" i="4"/>
  <c r="L1928" i="4"/>
  <c r="K1928" i="4"/>
  <c r="J1928" i="4"/>
  <c r="W1928" i="4" s="1"/>
  <c r="I1928" i="4"/>
  <c r="S1928" i="4" s="1"/>
  <c r="H1928" i="4"/>
  <c r="G1928" i="4"/>
  <c r="F1928" i="4"/>
  <c r="E1928" i="4"/>
  <c r="D1928" i="4"/>
  <c r="C1928" i="4"/>
  <c r="B1928" i="4"/>
  <c r="O1928" i="4" s="1"/>
  <c r="A1928" i="4"/>
  <c r="N1927" i="4"/>
  <c r="M1927" i="4"/>
  <c r="L1927" i="4"/>
  <c r="K1927" i="4"/>
  <c r="J1927" i="4"/>
  <c r="T1927" i="4" s="1"/>
  <c r="I1927" i="4"/>
  <c r="S1927" i="4" s="1"/>
  <c r="H1927" i="4"/>
  <c r="G1927" i="4"/>
  <c r="F1927" i="4"/>
  <c r="Q1927" i="4" s="1"/>
  <c r="E1927" i="4"/>
  <c r="P1927" i="4" s="1"/>
  <c r="D1927" i="4"/>
  <c r="C1927" i="4"/>
  <c r="B1927" i="4"/>
  <c r="O1927" i="4" s="1"/>
  <c r="A1927" i="4"/>
  <c r="Q1926" i="4"/>
  <c r="P1926" i="4"/>
  <c r="N1926" i="4"/>
  <c r="M1926" i="4"/>
  <c r="L1926" i="4"/>
  <c r="K1926" i="4"/>
  <c r="J1926" i="4"/>
  <c r="I1926" i="4"/>
  <c r="H1926" i="4"/>
  <c r="G1926" i="4"/>
  <c r="F1926" i="4"/>
  <c r="E1926" i="4"/>
  <c r="D1926" i="4"/>
  <c r="C1926" i="4"/>
  <c r="B1926" i="4"/>
  <c r="O1926" i="4" s="1"/>
  <c r="A1926" i="4"/>
  <c r="N1925" i="4"/>
  <c r="M1925" i="4"/>
  <c r="L1925" i="4"/>
  <c r="K1925" i="4"/>
  <c r="J1925" i="4"/>
  <c r="I1925" i="4"/>
  <c r="S1925" i="4" s="1"/>
  <c r="H1925" i="4"/>
  <c r="G1925" i="4"/>
  <c r="F1925" i="4"/>
  <c r="Q1925" i="4" s="1"/>
  <c r="E1925" i="4"/>
  <c r="P1925" i="4" s="1"/>
  <c r="D1925" i="4"/>
  <c r="C1925" i="4"/>
  <c r="B1925" i="4"/>
  <c r="O1925" i="4" s="1"/>
  <c r="A1925" i="4"/>
  <c r="N1924" i="4"/>
  <c r="M1924" i="4"/>
  <c r="L1924" i="4"/>
  <c r="K1924" i="4"/>
  <c r="J1924" i="4"/>
  <c r="I1924" i="4"/>
  <c r="S1924" i="4" s="1"/>
  <c r="H1924" i="4"/>
  <c r="G1924" i="4"/>
  <c r="F1924" i="4"/>
  <c r="Q1924" i="4" s="1"/>
  <c r="E1924" i="4"/>
  <c r="D1924" i="4"/>
  <c r="C1924" i="4"/>
  <c r="B1924" i="4"/>
  <c r="O1924" i="4" s="1"/>
  <c r="A1924" i="4"/>
  <c r="S1923" i="4"/>
  <c r="N1923" i="4"/>
  <c r="M1923" i="4"/>
  <c r="L1923" i="4"/>
  <c r="K1923" i="4"/>
  <c r="J1923" i="4"/>
  <c r="T1923" i="4" s="1"/>
  <c r="I1923" i="4"/>
  <c r="H1923" i="4"/>
  <c r="G1923" i="4"/>
  <c r="F1923" i="4"/>
  <c r="Q1923" i="4" s="1"/>
  <c r="E1923" i="4"/>
  <c r="D1923" i="4"/>
  <c r="C1923" i="4"/>
  <c r="Y1923" i="4" s="1"/>
  <c r="B1923" i="4"/>
  <c r="O1923" i="4" s="1"/>
  <c r="A1923" i="4"/>
  <c r="N1922" i="4"/>
  <c r="M1922" i="4"/>
  <c r="L1922" i="4"/>
  <c r="K1922" i="4"/>
  <c r="J1922" i="4"/>
  <c r="I1922" i="4"/>
  <c r="S1922" i="4" s="1"/>
  <c r="H1922" i="4"/>
  <c r="G1922" i="4"/>
  <c r="F1922" i="4"/>
  <c r="E1922" i="4"/>
  <c r="P1922" i="4" s="1"/>
  <c r="D1922" i="4"/>
  <c r="C1922" i="4"/>
  <c r="B1922" i="4"/>
  <c r="O1922" i="4" s="1"/>
  <c r="A1922" i="4"/>
  <c r="N1921" i="4"/>
  <c r="M1921" i="4"/>
  <c r="L1921" i="4"/>
  <c r="K1921" i="4"/>
  <c r="J1921" i="4"/>
  <c r="T1921" i="4" s="1"/>
  <c r="I1921" i="4"/>
  <c r="S1921" i="4" s="1"/>
  <c r="H1921" i="4"/>
  <c r="G1921" i="4"/>
  <c r="F1921" i="4"/>
  <c r="Q1921" i="4" s="1"/>
  <c r="E1921" i="4"/>
  <c r="D1921" i="4"/>
  <c r="C1921" i="4"/>
  <c r="B1921" i="4"/>
  <c r="A1921" i="4"/>
  <c r="N1920" i="4"/>
  <c r="M1920" i="4"/>
  <c r="L1920" i="4"/>
  <c r="K1920" i="4"/>
  <c r="J1920" i="4"/>
  <c r="T1920" i="4" s="1"/>
  <c r="I1920" i="4"/>
  <c r="H1920" i="4"/>
  <c r="G1920" i="4"/>
  <c r="F1920" i="4"/>
  <c r="Q1920" i="4" s="1"/>
  <c r="E1920" i="4"/>
  <c r="P1920" i="4" s="1"/>
  <c r="D1920" i="4"/>
  <c r="C1920" i="4"/>
  <c r="B1920" i="4"/>
  <c r="O1920" i="4" s="1"/>
  <c r="A1920" i="4"/>
  <c r="N1919" i="4"/>
  <c r="M1919" i="4"/>
  <c r="L1919" i="4"/>
  <c r="K1919" i="4"/>
  <c r="J1919" i="4"/>
  <c r="T1919" i="4" s="1"/>
  <c r="I1919" i="4"/>
  <c r="S1919" i="4" s="1"/>
  <c r="H1919" i="4"/>
  <c r="G1919" i="4"/>
  <c r="F1919" i="4"/>
  <c r="Q1919" i="4" s="1"/>
  <c r="E1919" i="4"/>
  <c r="P1919" i="4" s="1"/>
  <c r="D1919" i="4"/>
  <c r="C1919" i="4"/>
  <c r="B1919" i="4"/>
  <c r="O1919" i="4" s="1"/>
  <c r="A1919" i="4"/>
  <c r="N1918" i="4"/>
  <c r="M1918" i="4"/>
  <c r="L1918" i="4"/>
  <c r="K1918" i="4"/>
  <c r="J1918" i="4"/>
  <c r="I1918" i="4"/>
  <c r="S1918" i="4" s="1"/>
  <c r="H1918" i="4"/>
  <c r="G1918" i="4"/>
  <c r="F1918" i="4"/>
  <c r="Q1918" i="4" s="1"/>
  <c r="E1918" i="4"/>
  <c r="D1918" i="4"/>
  <c r="C1918" i="4"/>
  <c r="B1918" i="4"/>
  <c r="O1918" i="4" s="1"/>
  <c r="A1918" i="4"/>
  <c r="Q1917" i="4"/>
  <c r="N1917" i="4"/>
  <c r="M1917" i="4"/>
  <c r="L1917" i="4"/>
  <c r="K1917" i="4"/>
  <c r="J1917" i="4"/>
  <c r="I1917" i="4"/>
  <c r="S1917" i="4" s="1"/>
  <c r="H1917" i="4"/>
  <c r="G1917" i="4"/>
  <c r="F1917" i="4"/>
  <c r="E1917" i="4"/>
  <c r="P1917" i="4" s="1"/>
  <c r="D1917" i="4"/>
  <c r="C1917" i="4"/>
  <c r="B1917" i="4"/>
  <c r="A1917" i="4"/>
  <c r="R1916" i="4"/>
  <c r="N1916" i="4"/>
  <c r="M1916" i="4"/>
  <c r="L1916" i="4"/>
  <c r="K1916" i="4"/>
  <c r="J1916" i="4"/>
  <c r="I1916" i="4"/>
  <c r="S1916" i="4" s="1"/>
  <c r="H1916" i="4"/>
  <c r="G1916" i="4"/>
  <c r="F1916" i="4"/>
  <c r="Q1916" i="4" s="1"/>
  <c r="E1916" i="4"/>
  <c r="P1916" i="4" s="1"/>
  <c r="D1916" i="4"/>
  <c r="C1916" i="4"/>
  <c r="B1916" i="4"/>
  <c r="A1916" i="4"/>
  <c r="T1915" i="4"/>
  <c r="P1915" i="4"/>
  <c r="N1915" i="4"/>
  <c r="M1915" i="4"/>
  <c r="L1915" i="4"/>
  <c r="K1915" i="4"/>
  <c r="J1915" i="4"/>
  <c r="I1915" i="4"/>
  <c r="H1915" i="4"/>
  <c r="G1915" i="4"/>
  <c r="F1915" i="4"/>
  <c r="Q1915" i="4" s="1"/>
  <c r="E1915" i="4"/>
  <c r="D1915" i="4"/>
  <c r="C1915" i="4"/>
  <c r="B1915" i="4"/>
  <c r="A1915" i="4"/>
  <c r="O1914" i="4"/>
  <c r="N1914" i="4"/>
  <c r="M1914" i="4"/>
  <c r="L1914" i="4"/>
  <c r="K1914" i="4"/>
  <c r="J1914" i="4"/>
  <c r="I1914" i="4"/>
  <c r="S1914" i="4" s="1"/>
  <c r="H1914" i="4"/>
  <c r="G1914" i="4"/>
  <c r="F1914" i="4"/>
  <c r="Q1914" i="4" s="1"/>
  <c r="E1914" i="4"/>
  <c r="P1914" i="4" s="1"/>
  <c r="D1914" i="4"/>
  <c r="C1914" i="4"/>
  <c r="B1914" i="4"/>
  <c r="A1914" i="4"/>
  <c r="N1913" i="4"/>
  <c r="M1913" i="4"/>
  <c r="L1913" i="4"/>
  <c r="K1913" i="4"/>
  <c r="J1913" i="4"/>
  <c r="T1913" i="4" s="1"/>
  <c r="I1913" i="4"/>
  <c r="S1913" i="4" s="1"/>
  <c r="H1913" i="4"/>
  <c r="G1913" i="4"/>
  <c r="F1913" i="4"/>
  <c r="Q1913" i="4" s="1"/>
  <c r="E1913" i="4"/>
  <c r="D1913" i="4"/>
  <c r="C1913" i="4"/>
  <c r="B1913" i="4"/>
  <c r="O1913" i="4" s="1"/>
  <c r="A1913" i="4"/>
  <c r="N1912" i="4"/>
  <c r="M1912" i="4"/>
  <c r="L1912" i="4"/>
  <c r="K1912" i="4"/>
  <c r="J1912" i="4"/>
  <c r="T1912" i="4" s="1"/>
  <c r="I1912" i="4"/>
  <c r="H1912" i="4"/>
  <c r="G1912" i="4"/>
  <c r="F1912" i="4"/>
  <c r="Q1912" i="4" s="1"/>
  <c r="E1912" i="4"/>
  <c r="P1912" i="4" s="1"/>
  <c r="D1912" i="4"/>
  <c r="C1912" i="4"/>
  <c r="B1912" i="4"/>
  <c r="O1912" i="4" s="1"/>
  <c r="A1912" i="4"/>
  <c r="N1911" i="4"/>
  <c r="M1911" i="4"/>
  <c r="L1911" i="4"/>
  <c r="K1911" i="4"/>
  <c r="J1911" i="4"/>
  <c r="I1911" i="4"/>
  <c r="S1911" i="4" s="1"/>
  <c r="H1911" i="4"/>
  <c r="G1911" i="4"/>
  <c r="F1911" i="4"/>
  <c r="Q1911" i="4" s="1"/>
  <c r="E1911" i="4"/>
  <c r="P1911" i="4" s="1"/>
  <c r="D1911" i="4"/>
  <c r="C1911" i="4"/>
  <c r="B1911" i="4"/>
  <c r="O1911" i="4" s="1"/>
  <c r="A1911" i="4"/>
  <c r="N1910" i="4"/>
  <c r="M1910" i="4"/>
  <c r="L1910" i="4"/>
  <c r="K1910" i="4"/>
  <c r="J1910" i="4"/>
  <c r="I1910" i="4"/>
  <c r="S1910" i="4" s="1"/>
  <c r="H1910" i="4"/>
  <c r="G1910" i="4"/>
  <c r="F1910" i="4"/>
  <c r="E1910" i="4"/>
  <c r="P1910" i="4" s="1"/>
  <c r="D1910" i="4"/>
  <c r="C1910" i="4"/>
  <c r="B1910" i="4"/>
  <c r="O1910" i="4" s="1"/>
  <c r="A1910" i="4"/>
  <c r="T1909" i="4"/>
  <c r="N1909" i="4"/>
  <c r="M1909" i="4"/>
  <c r="L1909" i="4"/>
  <c r="K1909" i="4"/>
  <c r="J1909" i="4"/>
  <c r="I1909" i="4"/>
  <c r="S1909" i="4" s="1"/>
  <c r="H1909" i="4"/>
  <c r="G1909" i="4"/>
  <c r="F1909" i="4"/>
  <c r="E1909" i="4"/>
  <c r="P1909" i="4" s="1"/>
  <c r="D1909" i="4"/>
  <c r="C1909" i="4"/>
  <c r="B1909" i="4"/>
  <c r="O1909" i="4" s="1"/>
  <c r="A1909" i="4"/>
  <c r="N1908" i="4"/>
  <c r="M1908" i="4"/>
  <c r="L1908" i="4"/>
  <c r="K1908" i="4"/>
  <c r="J1908" i="4"/>
  <c r="T1908" i="4" s="1"/>
  <c r="I1908" i="4"/>
  <c r="S1908" i="4" s="1"/>
  <c r="H1908" i="4"/>
  <c r="G1908" i="4"/>
  <c r="F1908" i="4"/>
  <c r="Q1908" i="4" s="1"/>
  <c r="E1908" i="4"/>
  <c r="R1908" i="4" s="1"/>
  <c r="D1908" i="4"/>
  <c r="C1908" i="4"/>
  <c r="B1908" i="4"/>
  <c r="O1908" i="4" s="1"/>
  <c r="A1908" i="4"/>
  <c r="N1907" i="4"/>
  <c r="M1907" i="4"/>
  <c r="L1907" i="4"/>
  <c r="K1907" i="4"/>
  <c r="J1907" i="4"/>
  <c r="T1907" i="4" s="1"/>
  <c r="I1907" i="4"/>
  <c r="S1907" i="4" s="1"/>
  <c r="H1907" i="4"/>
  <c r="G1907" i="4"/>
  <c r="F1907" i="4"/>
  <c r="Q1907" i="4" s="1"/>
  <c r="E1907" i="4"/>
  <c r="D1907" i="4"/>
  <c r="C1907" i="4"/>
  <c r="B1907" i="4"/>
  <c r="O1907" i="4" s="1"/>
  <c r="A1907" i="4"/>
  <c r="N1906" i="4"/>
  <c r="M1906" i="4"/>
  <c r="L1906" i="4"/>
  <c r="K1906" i="4"/>
  <c r="J1906" i="4"/>
  <c r="W1906" i="4" s="1"/>
  <c r="I1906" i="4"/>
  <c r="S1906" i="4" s="1"/>
  <c r="H1906" i="4"/>
  <c r="G1906" i="4"/>
  <c r="F1906" i="4"/>
  <c r="E1906" i="4"/>
  <c r="P1906" i="4" s="1"/>
  <c r="D1906" i="4"/>
  <c r="C1906" i="4"/>
  <c r="B1906" i="4"/>
  <c r="O1906" i="4" s="1"/>
  <c r="A1906" i="4"/>
  <c r="N1905" i="4"/>
  <c r="M1905" i="4"/>
  <c r="L1905" i="4"/>
  <c r="K1905" i="4"/>
  <c r="J1905" i="4"/>
  <c r="T1905" i="4" s="1"/>
  <c r="I1905" i="4"/>
  <c r="S1905" i="4" s="1"/>
  <c r="H1905" i="4"/>
  <c r="G1905" i="4"/>
  <c r="F1905" i="4"/>
  <c r="Q1905" i="4" s="1"/>
  <c r="E1905" i="4"/>
  <c r="D1905" i="4"/>
  <c r="C1905" i="4"/>
  <c r="B1905" i="4"/>
  <c r="O1905" i="4" s="1"/>
  <c r="A1905" i="4"/>
  <c r="P1904" i="4"/>
  <c r="N1904" i="4"/>
  <c r="M1904" i="4"/>
  <c r="L1904" i="4"/>
  <c r="K1904" i="4"/>
  <c r="J1904" i="4"/>
  <c r="T1904" i="4" s="1"/>
  <c r="I1904" i="4"/>
  <c r="S1904" i="4" s="1"/>
  <c r="H1904" i="4"/>
  <c r="G1904" i="4"/>
  <c r="F1904" i="4"/>
  <c r="E1904" i="4"/>
  <c r="D1904" i="4"/>
  <c r="C1904" i="4"/>
  <c r="B1904" i="4"/>
  <c r="O1904" i="4" s="1"/>
  <c r="A1904" i="4"/>
  <c r="N1903" i="4"/>
  <c r="M1903" i="4"/>
  <c r="L1903" i="4"/>
  <c r="K1903" i="4"/>
  <c r="J1903" i="4"/>
  <c r="T1903" i="4" s="1"/>
  <c r="I1903" i="4"/>
  <c r="S1903" i="4" s="1"/>
  <c r="H1903" i="4"/>
  <c r="G1903" i="4"/>
  <c r="F1903" i="4"/>
  <c r="Q1903" i="4" s="1"/>
  <c r="E1903" i="4"/>
  <c r="D1903" i="4"/>
  <c r="C1903" i="4"/>
  <c r="B1903" i="4"/>
  <c r="O1903" i="4" s="1"/>
  <c r="A1903" i="4"/>
  <c r="N1902" i="4"/>
  <c r="M1902" i="4"/>
  <c r="L1902" i="4"/>
  <c r="K1902" i="4"/>
  <c r="J1902" i="4"/>
  <c r="I1902" i="4"/>
  <c r="S1902" i="4" s="1"/>
  <c r="H1902" i="4"/>
  <c r="G1902" i="4"/>
  <c r="F1902" i="4"/>
  <c r="R1902" i="4" s="1"/>
  <c r="E1902" i="4"/>
  <c r="P1902" i="4" s="1"/>
  <c r="D1902" i="4"/>
  <c r="C1902" i="4"/>
  <c r="B1902" i="4"/>
  <c r="O1902" i="4" s="1"/>
  <c r="A1902" i="4"/>
  <c r="N1901" i="4"/>
  <c r="M1901" i="4"/>
  <c r="L1901" i="4"/>
  <c r="K1901" i="4"/>
  <c r="J1901" i="4"/>
  <c r="I1901" i="4"/>
  <c r="S1901" i="4" s="1"/>
  <c r="H1901" i="4"/>
  <c r="G1901" i="4"/>
  <c r="F1901" i="4"/>
  <c r="Q1901" i="4" s="1"/>
  <c r="E1901" i="4"/>
  <c r="P1901" i="4" s="1"/>
  <c r="D1901" i="4"/>
  <c r="C1901" i="4"/>
  <c r="B1901" i="4"/>
  <c r="O1901" i="4" s="1"/>
  <c r="A1901" i="4"/>
  <c r="N1900" i="4"/>
  <c r="M1900" i="4"/>
  <c r="L1900" i="4"/>
  <c r="K1900" i="4"/>
  <c r="J1900" i="4"/>
  <c r="T1900" i="4" s="1"/>
  <c r="I1900" i="4"/>
  <c r="S1900" i="4" s="1"/>
  <c r="H1900" i="4"/>
  <c r="G1900" i="4"/>
  <c r="F1900" i="4"/>
  <c r="Q1900" i="4" s="1"/>
  <c r="E1900" i="4"/>
  <c r="D1900" i="4"/>
  <c r="C1900" i="4"/>
  <c r="B1900" i="4"/>
  <c r="O1900" i="4" s="1"/>
  <c r="A1900" i="4"/>
  <c r="N1899" i="4"/>
  <c r="M1899" i="4"/>
  <c r="L1899" i="4"/>
  <c r="K1899" i="4"/>
  <c r="J1899" i="4"/>
  <c r="T1899" i="4" s="1"/>
  <c r="I1899" i="4"/>
  <c r="H1899" i="4"/>
  <c r="G1899" i="4"/>
  <c r="F1899" i="4"/>
  <c r="Q1899" i="4" s="1"/>
  <c r="E1899" i="4"/>
  <c r="D1899" i="4"/>
  <c r="C1899" i="4"/>
  <c r="B1899" i="4"/>
  <c r="O1899" i="4" s="1"/>
  <c r="A1899" i="4"/>
  <c r="N1898" i="4"/>
  <c r="M1898" i="4"/>
  <c r="L1898" i="4"/>
  <c r="K1898" i="4"/>
  <c r="J1898" i="4"/>
  <c r="I1898" i="4"/>
  <c r="S1898" i="4" s="1"/>
  <c r="H1898" i="4"/>
  <c r="G1898" i="4"/>
  <c r="U1898" i="4" s="1"/>
  <c r="V1898" i="4" s="1"/>
  <c r="X1898" i="4" s="1"/>
  <c r="F1898" i="4"/>
  <c r="Q1898" i="4" s="1"/>
  <c r="E1898" i="4"/>
  <c r="P1898" i="4" s="1"/>
  <c r="D1898" i="4"/>
  <c r="C1898" i="4"/>
  <c r="B1898" i="4"/>
  <c r="O1898" i="4" s="1"/>
  <c r="A1898" i="4"/>
  <c r="S1897" i="4"/>
  <c r="R1897" i="4"/>
  <c r="N1897" i="4"/>
  <c r="M1897" i="4"/>
  <c r="L1897" i="4"/>
  <c r="K1897" i="4"/>
  <c r="J1897" i="4"/>
  <c r="T1897" i="4" s="1"/>
  <c r="I1897" i="4"/>
  <c r="H1897" i="4"/>
  <c r="G1897" i="4"/>
  <c r="F1897" i="4"/>
  <c r="Q1897" i="4" s="1"/>
  <c r="E1897" i="4"/>
  <c r="P1897" i="4" s="1"/>
  <c r="D1897" i="4"/>
  <c r="C1897" i="4"/>
  <c r="B1897" i="4"/>
  <c r="O1897" i="4" s="1"/>
  <c r="A1897" i="4"/>
  <c r="Q1896" i="4"/>
  <c r="P1896" i="4"/>
  <c r="N1896" i="4"/>
  <c r="M1896" i="4"/>
  <c r="L1896" i="4"/>
  <c r="K1896" i="4"/>
  <c r="J1896" i="4"/>
  <c r="T1896" i="4" s="1"/>
  <c r="I1896" i="4"/>
  <c r="S1896" i="4" s="1"/>
  <c r="H1896" i="4"/>
  <c r="G1896" i="4"/>
  <c r="F1896" i="4"/>
  <c r="E1896" i="4"/>
  <c r="D1896" i="4"/>
  <c r="C1896" i="4"/>
  <c r="B1896" i="4"/>
  <c r="O1896" i="4" s="1"/>
  <c r="A1896" i="4"/>
  <c r="Q1895" i="4"/>
  <c r="P1895" i="4"/>
  <c r="N1895" i="4"/>
  <c r="M1895" i="4"/>
  <c r="L1895" i="4"/>
  <c r="K1895" i="4"/>
  <c r="J1895" i="4"/>
  <c r="T1895" i="4" s="1"/>
  <c r="I1895" i="4"/>
  <c r="S1895" i="4" s="1"/>
  <c r="H1895" i="4"/>
  <c r="G1895" i="4"/>
  <c r="F1895" i="4"/>
  <c r="E1895" i="4"/>
  <c r="D1895" i="4"/>
  <c r="C1895" i="4"/>
  <c r="B1895" i="4"/>
  <c r="O1895" i="4" s="1"/>
  <c r="A1895" i="4"/>
  <c r="N1894" i="4"/>
  <c r="M1894" i="4"/>
  <c r="L1894" i="4"/>
  <c r="K1894" i="4"/>
  <c r="J1894" i="4"/>
  <c r="I1894" i="4"/>
  <c r="S1894" i="4" s="1"/>
  <c r="H1894" i="4"/>
  <c r="G1894" i="4"/>
  <c r="F1894" i="4"/>
  <c r="Q1894" i="4" s="1"/>
  <c r="E1894" i="4"/>
  <c r="D1894" i="4"/>
  <c r="C1894" i="4"/>
  <c r="B1894" i="4"/>
  <c r="O1894" i="4" s="1"/>
  <c r="A1894" i="4"/>
  <c r="T1893" i="4"/>
  <c r="S1893" i="4"/>
  <c r="N1893" i="4"/>
  <c r="M1893" i="4"/>
  <c r="L1893" i="4"/>
  <c r="K1893" i="4"/>
  <c r="J1893" i="4"/>
  <c r="I1893" i="4"/>
  <c r="H1893" i="4"/>
  <c r="G1893" i="4"/>
  <c r="F1893" i="4"/>
  <c r="E1893" i="4"/>
  <c r="P1893" i="4" s="1"/>
  <c r="D1893" i="4"/>
  <c r="C1893" i="4"/>
  <c r="B1893" i="4"/>
  <c r="A1893" i="4"/>
  <c r="T1892" i="4"/>
  <c r="N1892" i="4"/>
  <c r="M1892" i="4"/>
  <c r="L1892" i="4"/>
  <c r="K1892" i="4"/>
  <c r="J1892" i="4"/>
  <c r="I1892" i="4"/>
  <c r="S1892" i="4" s="1"/>
  <c r="H1892" i="4"/>
  <c r="G1892" i="4"/>
  <c r="F1892" i="4"/>
  <c r="Q1892" i="4" s="1"/>
  <c r="E1892" i="4"/>
  <c r="D1892" i="4"/>
  <c r="C1892" i="4"/>
  <c r="B1892" i="4"/>
  <c r="O1892" i="4" s="1"/>
  <c r="A1892" i="4"/>
  <c r="P1891" i="4"/>
  <c r="N1891" i="4"/>
  <c r="M1891" i="4"/>
  <c r="L1891" i="4"/>
  <c r="K1891" i="4"/>
  <c r="J1891" i="4"/>
  <c r="T1891" i="4" s="1"/>
  <c r="I1891" i="4"/>
  <c r="S1891" i="4" s="1"/>
  <c r="H1891" i="4"/>
  <c r="G1891" i="4"/>
  <c r="F1891" i="4"/>
  <c r="Q1891" i="4" s="1"/>
  <c r="E1891" i="4"/>
  <c r="D1891" i="4"/>
  <c r="C1891" i="4"/>
  <c r="B1891" i="4"/>
  <c r="O1891" i="4" s="1"/>
  <c r="A1891" i="4"/>
  <c r="N1890" i="4"/>
  <c r="M1890" i="4"/>
  <c r="L1890" i="4"/>
  <c r="K1890" i="4"/>
  <c r="J1890" i="4"/>
  <c r="T1890" i="4" s="1"/>
  <c r="I1890" i="4"/>
  <c r="S1890" i="4" s="1"/>
  <c r="H1890" i="4"/>
  <c r="G1890" i="4"/>
  <c r="F1890" i="4"/>
  <c r="Q1890" i="4" s="1"/>
  <c r="E1890" i="4"/>
  <c r="P1890" i="4" s="1"/>
  <c r="D1890" i="4"/>
  <c r="C1890" i="4"/>
  <c r="B1890" i="4"/>
  <c r="O1890" i="4" s="1"/>
  <c r="A1890" i="4"/>
  <c r="N1889" i="4"/>
  <c r="M1889" i="4"/>
  <c r="L1889" i="4"/>
  <c r="K1889" i="4"/>
  <c r="J1889" i="4"/>
  <c r="T1889" i="4" s="1"/>
  <c r="I1889" i="4"/>
  <c r="S1889" i="4" s="1"/>
  <c r="H1889" i="4"/>
  <c r="G1889" i="4"/>
  <c r="F1889" i="4"/>
  <c r="Q1889" i="4" s="1"/>
  <c r="E1889" i="4"/>
  <c r="D1889" i="4"/>
  <c r="C1889" i="4"/>
  <c r="B1889" i="4"/>
  <c r="O1889" i="4" s="1"/>
  <c r="A1889" i="4"/>
  <c r="Q1888" i="4"/>
  <c r="O1888" i="4"/>
  <c r="N1888" i="4"/>
  <c r="M1888" i="4"/>
  <c r="L1888" i="4"/>
  <c r="K1888" i="4"/>
  <c r="J1888" i="4"/>
  <c r="T1888" i="4" s="1"/>
  <c r="I1888" i="4"/>
  <c r="S1888" i="4" s="1"/>
  <c r="H1888" i="4"/>
  <c r="G1888" i="4"/>
  <c r="F1888" i="4"/>
  <c r="E1888" i="4"/>
  <c r="P1888" i="4" s="1"/>
  <c r="D1888" i="4"/>
  <c r="C1888" i="4"/>
  <c r="B1888" i="4"/>
  <c r="A1888" i="4"/>
  <c r="Q1887" i="4"/>
  <c r="N1887" i="4"/>
  <c r="M1887" i="4"/>
  <c r="L1887" i="4"/>
  <c r="K1887" i="4"/>
  <c r="J1887" i="4"/>
  <c r="I1887" i="4"/>
  <c r="S1887" i="4" s="1"/>
  <c r="H1887" i="4"/>
  <c r="G1887" i="4"/>
  <c r="F1887" i="4"/>
  <c r="E1887" i="4"/>
  <c r="P1887" i="4" s="1"/>
  <c r="D1887" i="4"/>
  <c r="C1887" i="4"/>
  <c r="B1887" i="4"/>
  <c r="O1887" i="4" s="1"/>
  <c r="A1887" i="4"/>
  <c r="S1886" i="4"/>
  <c r="N1886" i="4"/>
  <c r="M1886" i="4"/>
  <c r="L1886" i="4"/>
  <c r="K1886" i="4"/>
  <c r="J1886" i="4"/>
  <c r="I1886" i="4"/>
  <c r="H1886" i="4"/>
  <c r="G1886" i="4"/>
  <c r="F1886" i="4"/>
  <c r="Q1886" i="4" s="1"/>
  <c r="E1886" i="4"/>
  <c r="P1886" i="4" s="1"/>
  <c r="D1886" i="4"/>
  <c r="C1886" i="4"/>
  <c r="B1886" i="4"/>
  <c r="O1886" i="4" s="1"/>
  <c r="A1886" i="4"/>
  <c r="N1885" i="4"/>
  <c r="M1885" i="4"/>
  <c r="L1885" i="4"/>
  <c r="K1885" i="4"/>
  <c r="J1885" i="4"/>
  <c r="T1885" i="4" s="1"/>
  <c r="I1885" i="4"/>
  <c r="S1885" i="4" s="1"/>
  <c r="H1885" i="4"/>
  <c r="G1885" i="4"/>
  <c r="F1885" i="4"/>
  <c r="E1885" i="4"/>
  <c r="P1885" i="4" s="1"/>
  <c r="D1885" i="4"/>
  <c r="C1885" i="4"/>
  <c r="B1885" i="4"/>
  <c r="O1885" i="4" s="1"/>
  <c r="A1885" i="4"/>
  <c r="N1884" i="4"/>
  <c r="M1884" i="4"/>
  <c r="L1884" i="4"/>
  <c r="K1884" i="4"/>
  <c r="J1884" i="4"/>
  <c r="T1884" i="4" s="1"/>
  <c r="I1884" i="4"/>
  <c r="S1884" i="4" s="1"/>
  <c r="H1884" i="4"/>
  <c r="G1884" i="4"/>
  <c r="F1884" i="4"/>
  <c r="Q1884" i="4" s="1"/>
  <c r="E1884" i="4"/>
  <c r="D1884" i="4"/>
  <c r="C1884" i="4"/>
  <c r="B1884" i="4"/>
  <c r="O1884" i="4" s="1"/>
  <c r="A1884" i="4"/>
  <c r="S1883" i="4"/>
  <c r="O1883" i="4"/>
  <c r="N1883" i="4"/>
  <c r="M1883" i="4"/>
  <c r="L1883" i="4"/>
  <c r="K1883" i="4"/>
  <c r="J1883" i="4"/>
  <c r="T1883" i="4" s="1"/>
  <c r="I1883" i="4"/>
  <c r="H1883" i="4"/>
  <c r="G1883" i="4"/>
  <c r="F1883" i="4"/>
  <c r="Q1883" i="4" s="1"/>
  <c r="E1883" i="4"/>
  <c r="D1883" i="4"/>
  <c r="C1883" i="4"/>
  <c r="B1883" i="4"/>
  <c r="A1883" i="4"/>
  <c r="N1882" i="4"/>
  <c r="M1882" i="4"/>
  <c r="L1882" i="4"/>
  <c r="K1882" i="4"/>
  <c r="J1882" i="4"/>
  <c r="I1882" i="4"/>
  <c r="S1882" i="4" s="1"/>
  <c r="H1882" i="4"/>
  <c r="G1882" i="4"/>
  <c r="F1882" i="4"/>
  <c r="Q1882" i="4" s="1"/>
  <c r="E1882" i="4"/>
  <c r="D1882" i="4"/>
  <c r="C1882" i="4"/>
  <c r="B1882" i="4"/>
  <c r="O1882" i="4" s="1"/>
  <c r="A1882" i="4"/>
  <c r="S1881" i="4"/>
  <c r="P1881" i="4"/>
  <c r="N1881" i="4"/>
  <c r="M1881" i="4"/>
  <c r="L1881" i="4"/>
  <c r="K1881" i="4"/>
  <c r="J1881" i="4"/>
  <c r="T1881" i="4" s="1"/>
  <c r="I1881" i="4"/>
  <c r="H1881" i="4"/>
  <c r="G1881" i="4"/>
  <c r="F1881" i="4"/>
  <c r="Q1881" i="4" s="1"/>
  <c r="E1881" i="4"/>
  <c r="D1881" i="4"/>
  <c r="C1881" i="4"/>
  <c r="B1881" i="4"/>
  <c r="O1881" i="4" s="1"/>
  <c r="A1881" i="4"/>
  <c r="N1880" i="4"/>
  <c r="M1880" i="4"/>
  <c r="L1880" i="4"/>
  <c r="K1880" i="4"/>
  <c r="J1880" i="4"/>
  <c r="T1880" i="4" s="1"/>
  <c r="I1880" i="4"/>
  <c r="S1880" i="4" s="1"/>
  <c r="H1880" i="4"/>
  <c r="G1880" i="4"/>
  <c r="F1880" i="4"/>
  <c r="E1880" i="4"/>
  <c r="P1880" i="4" s="1"/>
  <c r="D1880" i="4"/>
  <c r="C1880" i="4"/>
  <c r="B1880" i="4"/>
  <c r="O1880" i="4" s="1"/>
  <c r="A1880" i="4"/>
  <c r="O1879" i="4"/>
  <c r="N1879" i="4"/>
  <c r="M1879" i="4"/>
  <c r="L1879" i="4"/>
  <c r="K1879" i="4"/>
  <c r="J1879" i="4"/>
  <c r="W1879" i="4" s="1"/>
  <c r="I1879" i="4"/>
  <c r="S1879" i="4" s="1"/>
  <c r="H1879" i="4"/>
  <c r="G1879" i="4"/>
  <c r="F1879" i="4"/>
  <c r="Q1879" i="4" s="1"/>
  <c r="E1879" i="4"/>
  <c r="R1879" i="4" s="1"/>
  <c r="D1879" i="4"/>
  <c r="C1879" i="4"/>
  <c r="B1879" i="4"/>
  <c r="A1879" i="4"/>
  <c r="S1878" i="4"/>
  <c r="N1878" i="4"/>
  <c r="M1878" i="4"/>
  <c r="L1878" i="4"/>
  <c r="K1878" i="4"/>
  <c r="J1878" i="4"/>
  <c r="I1878" i="4"/>
  <c r="H1878" i="4"/>
  <c r="G1878" i="4"/>
  <c r="F1878" i="4"/>
  <c r="Q1878" i="4" s="1"/>
  <c r="E1878" i="4"/>
  <c r="D1878" i="4"/>
  <c r="C1878" i="4"/>
  <c r="B1878" i="4"/>
  <c r="O1878" i="4" s="1"/>
  <c r="A1878" i="4"/>
  <c r="Q1877" i="4"/>
  <c r="N1877" i="4"/>
  <c r="M1877" i="4"/>
  <c r="L1877" i="4"/>
  <c r="K1877" i="4"/>
  <c r="J1877" i="4"/>
  <c r="T1877" i="4" s="1"/>
  <c r="I1877" i="4"/>
  <c r="S1877" i="4" s="1"/>
  <c r="H1877" i="4"/>
  <c r="G1877" i="4"/>
  <c r="F1877" i="4"/>
  <c r="E1877" i="4"/>
  <c r="P1877" i="4" s="1"/>
  <c r="D1877" i="4"/>
  <c r="C1877" i="4"/>
  <c r="B1877" i="4"/>
  <c r="A1877" i="4"/>
  <c r="S1876" i="4"/>
  <c r="N1876" i="4"/>
  <c r="M1876" i="4"/>
  <c r="L1876" i="4"/>
  <c r="K1876" i="4"/>
  <c r="J1876" i="4"/>
  <c r="I1876" i="4"/>
  <c r="H1876" i="4"/>
  <c r="G1876" i="4"/>
  <c r="F1876" i="4"/>
  <c r="Q1876" i="4" s="1"/>
  <c r="E1876" i="4"/>
  <c r="P1876" i="4" s="1"/>
  <c r="D1876" i="4"/>
  <c r="C1876" i="4"/>
  <c r="B1876" i="4"/>
  <c r="A1876" i="4"/>
  <c r="N1875" i="4"/>
  <c r="M1875" i="4"/>
  <c r="L1875" i="4"/>
  <c r="K1875" i="4"/>
  <c r="J1875" i="4"/>
  <c r="T1875" i="4" s="1"/>
  <c r="I1875" i="4"/>
  <c r="W1875" i="4" s="1"/>
  <c r="H1875" i="4"/>
  <c r="G1875" i="4"/>
  <c r="F1875" i="4"/>
  <c r="Q1875" i="4" s="1"/>
  <c r="E1875" i="4"/>
  <c r="D1875" i="4"/>
  <c r="C1875" i="4"/>
  <c r="B1875" i="4"/>
  <c r="O1875" i="4" s="1"/>
  <c r="A1875" i="4"/>
  <c r="N1874" i="4"/>
  <c r="M1874" i="4"/>
  <c r="L1874" i="4"/>
  <c r="K1874" i="4"/>
  <c r="J1874" i="4"/>
  <c r="T1874" i="4" s="1"/>
  <c r="I1874" i="4"/>
  <c r="S1874" i="4" s="1"/>
  <c r="H1874" i="4"/>
  <c r="G1874" i="4"/>
  <c r="F1874" i="4"/>
  <c r="Q1874" i="4" s="1"/>
  <c r="E1874" i="4"/>
  <c r="P1874" i="4" s="1"/>
  <c r="D1874" i="4"/>
  <c r="C1874" i="4"/>
  <c r="B1874" i="4"/>
  <c r="O1874" i="4" s="1"/>
  <c r="A1874" i="4"/>
  <c r="N1873" i="4"/>
  <c r="M1873" i="4"/>
  <c r="L1873" i="4"/>
  <c r="K1873" i="4"/>
  <c r="J1873" i="4"/>
  <c r="T1873" i="4" s="1"/>
  <c r="I1873" i="4"/>
  <c r="S1873" i="4" s="1"/>
  <c r="H1873" i="4"/>
  <c r="G1873" i="4"/>
  <c r="F1873" i="4"/>
  <c r="Q1873" i="4" s="1"/>
  <c r="E1873" i="4"/>
  <c r="D1873" i="4"/>
  <c r="C1873" i="4"/>
  <c r="B1873" i="4"/>
  <c r="O1873" i="4" s="1"/>
  <c r="A1873" i="4"/>
  <c r="O1872" i="4"/>
  <c r="N1872" i="4"/>
  <c r="M1872" i="4"/>
  <c r="L1872" i="4"/>
  <c r="K1872" i="4"/>
  <c r="J1872" i="4"/>
  <c r="T1872" i="4" s="1"/>
  <c r="I1872" i="4"/>
  <c r="H1872" i="4"/>
  <c r="G1872" i="4"/>
  <c r="F1872" i="4"/>
  <c r="E1872" i="4"/>
  <c r="P1872" i="4" s="1"/>
  <c r="D1872" i="4"/>
  <c r="C1872" i="4"/>
  <c r="B1872" i="4"/>
  <c r="A1872" i="4"/>
  <c r="Q1871" i="4"/>
  <c r="P1871" i="4"/>
  <c r="N1871" i="4"/>
  <c r="M1871" i="4"/>
  <c r="L1871" i="4"/>
  <c r="K1871" i="4"/>
  <c r="J1871" i="4"/>
  <c r="I1871" i="4"/>
  <c r="S1871" i="4" s="1"/>
  <c r="H1871" i="4"/>
  <c r="G1871" i="4"/>
  <c r="F1871" i="4"/>
  <c r="E1871" i="4"/>
  <c r="R1871" i="4" s="1"/>
  <c r="D1871" i="4"/>
  <c r="C1871" i="4"/>
  <c r="B1871" i="4"/>
  <c r="O1871" i="4" s="1"/>
  <c r="A1871" i="4"/>
  <c r="N1870" i="4"/>
  <c r="M1870" i="4"/>
  <c r="L1870" i="4"/>
  <c r="K1870" i="4"/>
  <c r="J1870" i="4"/>
  <c r="I1870" i="4"/>
  <c r="S1870" i="4" s="1"/>
  <c r="H1870" i="4"/>
  <c r="G1870" i="4"/>
  <c r="F1870" i="4"/>
  <c r="Q1870" i="4" s="1"/>
  <c r="E1870" i="4"/>
  <c r="D1870" i="4"/>
  <c r="C1870" i="4"/>
  <c r="B1870" i="4"/>
  <c r="O1870" i="4" s="1"/>
  <c r="A1870" i="4"/>
  <c r="T1869" i="4"/>
  <c r="N1869" i="4"/>
  <c r="M1869" i="4"/>
  <c r="L1869" i="4"/>
  <c r="K1869" i="4"/>
  <c r="J1869" i="4"/>
  <c r="W1869" i="4" s="1"/>
  <c r="I1869" i="4"/>
  <c r="S1869" i="4" s="1"/>
  <c r="H1869" i="4"/>
  <c r="G1869" i="4"/>
  <c r="F1869" i="4"/>
  <c r="E1869" i="4"/>
  <c r="P1869" i="4" s="1"/>
  <c r="D1869" i="4"/>
  <c r="C1869" i="4"/>
  <c r="B1869" i="4"/>
  <c r="O1869" i="4" s="1"/>
  <c r="A1869" i="4"/>
  <c r="N1868" i="4"/>
  <c r="M1868" i="4"/>
  <c r="L1868" i="4"/>
  <c r="K1868" i="4"/>
  <c r="J1868" i="4"/>
  <c r="I1868" i="4"/>
  <c r="S1868" i="4" s="1"/>
  <c r="H1868" i="4"/>
  <c r="G1868" i="4"/>
  <c r="F1868" i="4"/>
  <c r="Q1868" i="4" s="1"/>
  <c r="E1868" i="4"/>
  <c r="D1868" i="4"/>
  <c r="C1868" i="4"/>
  <c r="B1868" i="4"/>
  <c r="O1868" i="4" s="1"/>
  <c r="A1868" i="4"/>
  <c r="P1867" i="4"/>
  <c r="N1867" i="4"/>
  <c r="M1867" i="4"/>
  <c r="L1867" i="4"/>
  <c r="K1867" i="4"/>
  <c r="J1867" i="4"/>
  <c r="T1867" i="4" s="1"/>
  <c r="I1867" i="4"/>
  <c r="H1867" i="4"/>
  <c r="G1867" i="4"/>
  <c r="F1867" i="4"/>
  <c r="Q1867" i="4" s="1"/>
  <c r="E1867" i="4"/>
  <c r="D1867" i="4"/>
  <c r="C1867" i="4"/>
  <c r="B1867" i="4"/>
  <c r="O1867" i="4" s="1"/>
  <c r="A1867" i="4"/>
  <c r="N1866" i="4"/>
  <c r="M1866" i="4"/>
  <c r="L1866" i="4"/>
  <c r="K1866" i="4"/>
  <c r="J1866" i="4"/>
  <c r="I1866" i="4"/>
  <c r="S1866" i="4" s="1"/>
  <c r="H1866" i="4"/>
  <c r="G1866" i="4"/>
  <c r="F1866" i="4"/>
  <c r="R1866" i="4" s="1"/>
  <c r="E1866" i="4"/>
  <c r="P1866" i="4" s="1"/>
  <c r="D1866" i="4"/>
  <c r="C1866" i="4"/>
  <c r="B1866" i="4"/>
  <c r="O1866" i="4" s="1"/>
  <c r="A1866" i="4"/>
  <c r="N1865" i="4"/>
  <c r="M1865" i="4"/>
  <c r="L1865" i="4"/>
  <c r="K1865" i="4"/>
  <c r="J1865" i="4"/>
  <c r="I1865" i="4"/>
  <c r="S1865" i="4" s="1"/>
  <c r="H1865" i="4"/>
  <c r="G1865" i="4"/>
  <c r="F1865" i="4"/>
  <c r="Q1865" i="4" s="1"/>
  <c r="E1865" i="4"/>
  <c r="D1865" i="4"/>
  <c r="C1865" i="4"/>
  <c r="B1865" i="4"/>
  <c r="O1865" i="4" s="1"/>
  <c r="A1865" i="4"/>
  <c r="N1864" i="4"/>
  <c r="M1864" i="4"/>
  <c r="L1864" i="4"/>
  <c r="K1864" i="4"/>
  <c r="J1864" i="4"/>
  <c r="I1864" i="4"/>
  <c r="S1864" i="4" s="1"/>
  <c r="H1864" i="4"/>
  <c r="G1864" i="4"/>
  <c r="F1864" i="4"/>
  <c r="E1864" i="4"/>
  <c r="P1864" i="4" s="1"/>
  <c r="D1864" i="4"/>
  <c r="C1864" i="4"/>
  <c r="B1864" i="4"/>
  <c r="O1864" i="4" s="1"/>
  <c r="A1864" i="4"/>
  <c r="Q1863" i="4"/>
  <c r="N1863" i="4"/>
  <c r="M1863" i="4"/>
  <c r="L1863" i="4"/>
  <c r="K1863" i="4"/>
  <c r="J1863" i="4"/>
  <c r="I1863" i="4"/>
  <c r="S1863" i="4" s="1"/>
  <c r="H1863" i="4"/>
  <c r="G1863" i="4"/>
  <c r="F1863" i="4"/>
  <c r="R1863" i="4" s="1"/>
  <c r="E1863" i="4"/>
  <c r="P1863" i="4" s="1"/>
  <c r="D1863" i="4"/>
  <c r="C1863" i="4"/>
  <c r="B1863" i="4"/>
  <c r="O1863" i="4" s="1"/>
  <c r="A1863" i="4"/>
  <c r="P1862" i="4"/>
  <c r="N1862" i="4"/>
  <c r="M1862" i="4"/>
  <c r="L1862" i="4"/>
  <c r="K1862" i="4"/>
  <c r="J1862" i="4"/>
  <c r="I1862" i="4"/>
  <c r="H1862" i="4"/>
  <c r="G1862" i="4"/>
  <c r="F1862" i="4"/>
  <c r="Q1862" i="4" s="1"/>
  <c r="E1862" i="4"/>
  <c r="D1862" i="4"/>
  <c r="C1862" i="4"/>
  <c r="B1862" i="4"/>
  <c r="O1862" i="4" s="1"/>
  <c r="A1862" i="4"/>
  <c r="N1861" i="4"/>
  <c r="M1861" i="4"/>
  <c r="L1861" i="4"/>
  <c r="K1861" i="4"/>
  <c r="J1861" i="4"/>
  <c r="W1861" i="4" s="1"/>
  <c r="I1861" i="4"/>
  <c r="S1861" i="4" s="1"/>
  <c r="H1861" i="4"/>
  <c r="G1861" i="4"/>
  <c r="F1861" i="4"/>
  <c r="R1861" i="4" s="1"/>
  <c r="E1861" i="4"/>
  <c r="P1861" i="4" s="1"/>
  <c r="D1861" i="4"/>
  <c r="C1861" i="4"/>
  <c r="B1861" i="4"/>
  <c r="O1861" i="4" s="1"/>
  <c r="A1861" i="4"/>
  <c r="S1860" i="4"/>
  <c r="N1860" i="4"/>
  <c r="M1860" i="4"/>
  <c r="L1860" i="4"/>
  <c r="K1860" i="4"/>
  <c r="J1860" i="4"/>
  <c r="T1860" i="4" s="1"/>
  <c r="I1860" i="4"/>
  <c r="H1860" i="4"/>
  <c r="G1860" i="4"/>
  <c r="F1860" i="4"/>
  <c r="Q1860" i="4" s="1"/>
  <c r="E1860" i="4"/>
  <c r="D1860" i="4"/>
  <c r="C1860" i="4"/>
  <c r="B1860" i="4"/>
  <c r="O1860" i="4" s="1"/>
  <c r="A1860" i="4"/>
  <c r="O1859" i="4"/>
  <c r="N1859" i="4"/>
  <c r="M1859" i="4"/>
  <c r="L1859" i="4"/>
  <c r="K1859" i="4"/>
  <c r="J1859" i="4"/>
  <c r="T1859" i="4" s="1"/>
  <c r="I1859" i="4"/>
  <c r="S1859" i="4" s="1"/>
  <c r="H1859" i="4"/>
  <c r="G1859" i="4"/>
  <c r="F1859" i="4"/>
  <c r="Q1859" i="4" s="1"/>
  <c r="E1859" i="4"/>
  <c r="D1859" i="4"/>
  <c r="C1859" i="4"/>
  <c r="B1859" i="4"/>
  <c r="A1859" i="4"/>
  <c r="N1858" i="4"/>
  <c r="M1858" i="4"/>
  <c r="L1858" i="4"/>
  <c r="K1858" i="4"/>
  <c r="J1858" i="4"/>
  <c r="I1858" i="4"/>
  <c r="S1858" i="4" s="1"/>
  <c r="H1858" i="4"/>
  <c r="G1858" i="4"/>
  <c r="F1858" i="4"/>
  <c r="Q1858" i="4" s="1"/>
  <c r="E1858" i="4"/>
  <c r="D1858" i="4"/>
  <c r="C1858" i="4"/>
  <c r="B1858" i="4"/>
  <c r="O1858" i="4" s="1"/>
  <c r="A1858" i="4"/>
  <c r="O1857" i="4"/>
  <c r="N1857" i="4"/>
  <c r="M1857" i="4"/>
  <c r="L1857" i="4"/>
  <c r="K1857" i="4"/>
  <c r="J1857" i="4"/>
  <c r="T1857" i="4" s="1"/>
  <c r="I1857" i="4"/>
  <c r="S1857" i="4" s="1"/>
  <c r="H1857" i="4"/>
  <c r="G1857" i="4"/>
  <c r="F1857" i="4"/>
  <c r="Q1857" i="4" s="1"/>
  <c r="E1857" i="4"/>
  <c r="D1857" i="4"/>
  <c r="C1857" i="4"/>
  <c r="B1857" i="4"/>
  <c r="A1857" i="4"/>
  <c r="P1856" i="4"/>
  <c r="N1856" i="4"/>
  <c r="M1856" i="4"/>
  <c r="L1856" i="4"/>
  <c r="K1856" i="4"/>
  <c r="J1856" i="4"/>
  <c r="T1856" i="4" s="1"/>
  <c r="I1856" i="4"/>
  <c r="H1856" i="4"/>
  <c r="G1856" i="4"/>
  <c r="F1856" i="4"/>
  <c r="E1856" i="4"/>
  <c r="D1856" i="4"/>
  <c r="C1856" i="4"/>
  <c r="B1856" i="4"/>
  <c r="O1856" i="4" s="1"/>
  <c r="A1856" i="4"/>
  <c r="N1855" i="4"/>
  <c r="M1855" i="4"/>
  <c r="L1855" i="4"/>
  <c r="K1855" i="4"/>
  <c r="J1855" i="4"/>
  <c r="T1855" i="4" s="1"/>
  <c r="I1855" i="4"/>
  <c r="S1855" i="4" s="1"/>
  <c r="H1855" i="4"/>
  <c r="G1855" i="4"/>
  <c r="F1855" i="4"/>
  <c r="Q1855" i="4" s="1"/>
  <c r="E1855" i="4"/>
  <c r="D1855" i="4"/>
  <c r="C1855" i="4"/>
  <c r="B1855" i="4"/>
  <c r="O1855" i="4" s="1"/>
  <c r="A1855" i="4"/>
  <c r="N1854" i="4"/>
  <c r="M1854" i="4"/>
  <c r="L1854" i="4"/>
  <c r="K1854" i="4"/>
  <c r="J1854" i="4"/>
  <c r="I1854" i="4"/>
  <c r="S1854" i="4" s="1"/>
  <c r="H1854" i="4"/>
  <c r="G1854" i="4"/>
  <c r="F1854" i="4"/>
  <c r="Q1854" i="4" s="1"/>
  <c r="E1854" i="4"/>
  <c r="D1854" i="4"/>
  <c r="C1854" i="4"/>
  <c r="B1854" i="4"/>
  <c r="O1854" i="4" s="1"/>
  <c r="A1854" i="4"/>
  <c r="N1853" i="4"/>
  <c r="M1853" i="4"/>
  <c r="L1853" i="4"/>
  <c r="K1853" i="4"/>
  <c r="J1853" i="4"/>
  <c r="I1853" i="4"/>
  <c r="S1853" i="4" s="1"/>
  <c r="H1853" i="4"/>
  <c r="G1853" i="4"/>
  <c r="F1853" i="4"/>
  <c r="Q1853" i="4" s="1"/>
  <c r="E1853" i="4"/>
  <c r="P1853" i="4" s="1"/>
  <c r="D1853" i="4"/>
  <c r="C1853" i="4"/>
  <c r="B1853" i="4"/>
  <c r="A1853" i="4"/>
  <c r="P1852" i="4"/>
  <c r="O1852" i="4"/>
  <c r="N1852" i="4"/>
  <c r="M1852" i="4"/>
  <c r="L1852" i="4"/>
  <c r="K1852" i="4"/>
  <c r="J1852" i="4"/>
  <c r="W1852" i="4" s="1"/>
  <c r="I1852" i="4"/>
  <c r="S1852" i="4" s="1"/>
  <c r="H1852" i="4"/>
  <c r="G1852" i="4"/>
  <c r="F1852" i="4"/>
  <c r="E1852" i="4"/>
  <c r="D1852" i="4"/>
  <c r="C1852" i="4"/>
  <c r="B1852" i="4"/>
  <c r="A1852" i="4"/>
  <c r="P1851" i="4"/>
  <c r="N1851" i="4"/>
  <c r="M1851" i="4"/>
  <c r="L1851" i="4"/>
  <c r="K1851" i="4"/>
  <c r="J1851" i="4"/>
  <c r="T1851" i="4" s="1"/>
  <c r="I1851" i="4"/>
  <c r="H1851" i="4"/>
  <c r="G1851" i="4"/>
  <c r="F1851" i="4"/>
  <c r="Q1851" i="4" s="1"/>
  <c r="E1851" i="4"/>
  <c r="D1851" i="4"/>
  <c r="C1851" i="4"/>
  <c r="B1851" i="4"/>
  <c r="O1851" i="4" s="1"/>
  <c r="A1851" i="4"/>
  <c r="N1850" i="4"/>
  <c r="M1850" i="4"/>
  <c r="L1850" i="4"/>
  <c r="K1850" i="4"/>
  <c r="J1850" i="4"/>
  <c r="T1850" i="4" s="1"/>
  <c r="I1850" i="4"/>
  <c r="S1850" i="4" s="1"/>
  <c r="H1850" i="4"/>
  <c r="G1850" i="4"/>
  <c r="F1850" i="4"/>
  <c r="Q1850" i="4" s="1"/>
  <c r="E1850" i="4"/>
  <c r="P1850" i="4" s="1"/>
  <c r="D1850" i="4"/>
  <c r="C1850" i="4"/>
  <c r="B1850" i="4"/>
  <c r="O1850" i="4" s="1"/>
  <c r="A1850" i="4"/>
  <c r="N1849" i="4"/>
  <c r="M1849" i="4"/>
  <c r="L1849" i="4"/>
  <c r="K1849" i="4"/>
  <c r="J1849" i="4"/>
  <c r="T1849" i="4" s="1"/>
  <c r="I1849" i="4"/>
  <c r="S1849" i="4" s="1"/>
  <c r="H1849" i="4"/>
  <c r="G1849" i="4"/>
  <c r="F1849" i="4"/>
  <c r="Q1849" i="4" s="1"/>
  <c r="E1849" i="4"/>
  <c r="D1849" i="4"/>
  <c r="C1849" i="4"/>
  <c r="B1849" i="4"/>
  <c r="O1849" i="4" s="1"/>
  <c r="A1849" i="4"/>
  <c r="O1848" i="4"/>
  <c r="N1848" i="4"/>
  <c r="M1848" i="4"/>
  <c r="L1848" i="4"/>
  <c r="K1848" i="4"/>
  <c r="J1848" i="4"/>
  <c r="T1848" i="4" s="1"/>
  <c r="I1848" i="4"/>
  <c r="H1848" i="4"/>
  <c r="G1848" i="4"/>
  <c r="F1848" i="4"/>
  <c r="R1848" i="4" s="1"/>
  <c r="E1848" i="4"/>
  <c r="P1848" i="4" s="1"/>
  <c r="D1848" i="4"/>
  <c r="C1848" i="4"/>
  <c r="B1848" i="4"/>
  <c r="A1848" i="4"/>
  <c r="Q1847" i="4"/>
  <c r="N1847" i="4"/>
  <c r="M1847" i="4"/>
  <c r="L1847" i="4"/>
  <c r="K1847" i="4"/>
  <c r="J1847" i="4"/>
  <c r="I1847" i="4"/>
  <c r="S1847" i="4" s="1"/>
  <c r="H1847" i="4"/>
  <c r="G1847" i="4"/>
  <c r="F1847" i="4"/>
  <c r="E1847" i="4"/>
  <c r="R1847" i="4" s="1"/>
  <c r="D1847" i="4"/>
  <c r="C1847" i="4"/>
  <c r="B1847" i="4"/>
  <c r="O1847" i="4" s="1"/>
  <c r="A1847" i="4"/>
  <c r="P1846" i="4"/>
  <c r="N1846" i="4"/>
  <c r="M1846" i="4"/>
  <c r="L1846" i="4"/>
  <c r="K1846" i="4"/>
  <c r="J1846" i="4"/>
  <c r="I1846" i="4"/>
  <c r="S1846" i="4" s="1"/>
  <c r="H1846" i="4"/>
  <c r="G1846" i="4"/>
  <c r="F1846" i="4"/>
  <c r="R1846" i="4" s="1"/>
  <c r="E1846" i="4"/>
  <c r="D1846" i="4"/>
  <c r="C1846" i="4"/>
  <c r="B1846" i="4"/>
  <c r="O1846" i="4" s="1"/>
  <c r="A1846" i="4"/>
  <c r="N1845" i="4"/>
  <c r="M1845" i="4"/>
  <c r="L1845" i="4"/>
  <c r="K1845" i="4"/>
  <c r="J1845" i="4"/>
  <c r="T1845" i="4" s="1"/>
  <c r="I1845" i="4"/>
  <c r="S1845" i="4" s="1"/>
  <c r="H1845" i="4"/>
  <c r="G1845" i="4"/>
  <c r="F1845" i="4"/>
  <c r="R1845" i="4" s="1"/>
  <c r="E1845" i="4"/>
  <c r="P1845" i="4" s="1"/>
  <c r="D1845" i="4"/>
  <c r="C1845" i="4"/>
  <c r="B1845" i="4"/>
  <c r="O1845" i="4" s="1"/>
  <c r="A1845" i="4"/>
  <c r="N1844" i="4"/>
  <c r="M1844" i="4"/>
  <c r="L1844" i="4"/>
  <c r="K1844" i="4"/>
  <c r="J1844" i="4"/>
  <c r="I1844" i="4"/>
  <c r="S1844" i="4" s="1"/>
  <c r="H1844" i="4"/>
  <c r="G1844" i="4"/>
  <c r="F1844" i="4"/>
  <c r="Q1844" i="4" s="1"/>
  <c r="E1844" i="4"/>
  <c r="D1844" i="4"/>
  <c r="C1844" i="4"/>
  <c r="B1844" i="4"/>
  <c r="O1844" i="4" s="1"/>
  <c r="A1844" i="4"/>
  <c r="N1843" i="4"/>
  <c r="M1843" i="4"/>
  <c r="L1843" i="4"/>
  <c r="K1843" i="4"/>
  <c r="J1843" i="4"/>
  <c r="T1843" i="4" s="1"/>
  <c r="I1843" i="4"/>
  <c r="S1843" i="4" s="1"/>
  <c r="H1843" i="4"/>
  <c r="G1843" i="4"/>
  <c r="F1843" i="4"/>
  <c r="Q1843" i="4" s="1"/>
  <c r="E1843" i="4"/>
  <c r="D1843" i="4"/>
  <c r="C1843" i="4"/>
  <c r="B1843" i="4"/>
  <c r="O1843" i="4" s="1"/>
  <c r="A1843" i="4"/>
  <c r="N1842" i="4"/>
  <c r="M1842" i="4"/>
  <c r="L1842" i="4"/>
  <c r="K1842" i="4"/>
  <c r="J1842" i="4"/>
  <c r="I1842" i="4"/>
  <c r="S1842" i="4" s="1"/>
  <c r="H1842" i="4"/>
  <c r="G1842" i="4"/>
  <c r="F1842" i="4"/>
  <c r="Q1842" i="4" s="1"/>
  <c r="E1842" i="4"/>
  <c r="P1842" i="4" s="1"/>
  <c r="D1842" i="4"/>
  <c r="C1842" i="4"/>
  <c r="B1842" i="4"/>
  <c r="A1842" i="4"/>
  <c r="O1841" i="4"/>
  <c r="N1841" i="4"/>
  <c r="M1841" i="4"/>
  <c r="L1841" i="4"/>
  <c r="K1841" i="4"/>
  <c r="J1841" i="4"/>
  <c r="I1841" i="4"/>
  <c r="S1841" i="4" s="1"/>
  <c r="H1841" i="4"/>
  <c r="G1841" i="4"/>
  <c r="F1841" i="4"/>
  <c r="Q1841" i="4" s="1"/>
  <c r="E1841" i="4"/>
  <c r="D1841" i="4"/>
  <c r="C1841" i="4"/>
  <c r="B1841" i="4"/>
  <c r="A1841" i="4"/>
  <c r="T1840" i="4"/>
  <c r="N1840" i="4"/>
  <c r="M1840" i="4"/>
  <c r="L1840" i="4"/>
  <c r="K1840" i="4"/>
  <c r="J1840" i="4"/>
  <c r="I1840" i="4"/>
  <c r="S1840" i="4" s="1"/>
  <c r="H1840" i="4"/>
  <c r="G1840" i="4"/>
  <c r="F1840" i="4"/>
  <c r="R1840" i="4" s="1"/>
  <c r="E1840" i="4"/>
  <c r="P1840" i="4" s="1"/>
  <c r="D1840" i="4"/>
  <c r="C1840" i="4"/>
  <c r="B1840" i="4"/>
  <c r="O1840" i="4" s="1"/>
  <c r="A1840" i="4"/>
  <c r="N1839" i="4"/>
  <c r="M1839" i="4"/>
  <c r="L1839" i="4"/>
  <c r="K1839" i="4"/>
  <c r="J1839" i="4"/>
  <c r="T1839" i="4" s="1"/>
  <c r="I1839" i="4"/>
  <c r="S1839" i="4" s="1"/>
  <c r="H1839" i="4"/>
  <c r="G1839" i="4"/>
  <c r="F1839" i="4"/>
  <c r="Q1839" i="4" s="1"/>
  <c r="E1839" i="4"/>
  <c r="D1839" i="4"/>
  <c r="C1839" i="4"/>
  <c r="B1839" i="4"/>
  <c r="O1839" i="4" s="1"/>
  <c r="A1839" i="4"/>
  <c r="Q1838" i="4"/>
  <c r="N1838" i="4"/>
  <c r="M1838" i="4"/>
  <c r="L1838" i="4"/>
  <c r="K1838" i="4"/>
  <c r="J1838" i="4"/>
  <c r="I1838" i="4"/>
  <c r="S1838" i="4" s="1"/>
  <c r="H1838" i="4"/>
  <c r="G1838" i="4"/>
  <c r="F1838" i="4"/>
  <c r="E1838" i="4"/>
  <c r="P1838" i="4" s="1"/>
  <c r="D1838" i="4"/>
  <c r="C1838" i="4"/>
  <c r="B1838" i="4"/>
  <c r="O1838" i="4" s="1"/>
  <c r="A1838" i="4"/>
  <c r="R1837" i="4"/>
  <c r="N1837" i="4"/>
  <c r="M1837" i="4"/>
  <c r="L1837" i="4"/>
  <c r="K1837" i="4"/>
  <c r="J1837" i="4"/>
  <c r="I1837" i="4"/>
  <c r="S1837" i="4" s="1"/>
  <c r="H1837" i="4"/>
  <c r="G1837" i="4"/>
  <c r="F1837" i="4"/>
  <c r="Q1837" i="4" s="1"/>
  <c r="E1837" i="4"/>
  <c r="P1837" i="4" s="1"/>
  <c r="D1837" i="4"/>
  <c r="C1837" i="4"/>
  <c r="B1837" i="4"/>
  <c r="O1837" i="4" s="1"/>
  <c r="A1837" i="4"/>
  <c r="N1836" i="4"/>
  <c r="M1836" i="4"/>
  <c r="L1836" i="4"/>
  <c r="K1836" i="4"/>
  <c r="J1836" i="4"/>
  <c r="T1836" i="4" s="1"/>
  <c r="I1836" i="4"/>
  <c r="S1836" i="4" s="1"/>
  <c r="H1836" i="4"/>
  <c r="G1836" i="4"/>
  <c r="F1836" i="4"/>
  <c r="Q1836" i="4" s="1"/>
  <c r="E1836" i="4"/>
  <c r="D1836" i="4"/>
  <c r="C1836" i="4"/>
  <c r="B1836" i="4"/>
  <c r="O1836" i="4" s="1"/>
  <c r="A1836" i="4"/>
  <c r="N1835" i="4"/>
  <c r="M1835" i="4"/>
  <c r="L1835" i="4"/>
  <c r="K1835" i="4"/>
  <c r="J1835" i="4"/>
  <c r="T1835" i="4" s="1"/>
  <c r="I1835" i="4"/>
  <c r="H1835" i="4"/>
  <c r="G1835" i="4"/>
  <c r="F1835" i="4"/>
  <c r="Q1835" i="4" s="1"/>
  <c r="E1835" i="4"/>
  <c r="D1835" i="4"/>
  <c r="C1835" i="4"/>
  <c r="B1835" i="4"/>
  <c r="O1835" i="4" s="1"/>
  <c r="A1835" i="4"/>
  <c r="N1834" i="4"/>
  <c r="M1834" i="4"/>
  <c r="L1834" i="4"/>
  <c r="K1834" i="4"/>
  <c r="J1834" i="4"/>
  <c r="I1834" i="4"/>
  <c r="S1834" i="4" s="1"/>
  <c r="H1834" i="4"/>
  <c r="G1834" i="4"/>
  <c r="F1834" i="4"/>
  <c r="Q1834" i="4" s="1"/>
  <c r="E1834" i="4"/>
  <c r="P1834" i="4" s="1"/>
  <c r="D1834" i="4"/>
  <c r="C1834" i="4"/>
  <c r="B1834" i="4"/>
  <c r="A1834" i="4"/>
  <c r="N1833" i="4"/>
  <c r="M1833" i="4"/>
  <c r="L1833" i="4"/>
  <c r="K1833" i="4"/>
  <c r="J1833" i="4"/>
  <c r="T1833" i="4" s="1"/>
  <c r="I1833" i="4"/>
  <c r="S1833" i="4" s="1"/>
  <c r="H1833" i="4"/>
  <c r="G1833" i="4"/>
  <c r="F1833" i="4"/>
  <c r="Q1833" i="4" s="1"/>
  <c r="E1833" i="4"/>
  <c r="D1833" i="4"/>
  <c r="C1833" i="4"/>
  <c r="B1833" i="4"/>
  <c r="O1833" i="4" s="1"/>
  <c r="A1833" i="4"/>
  <c r="P1832" i="4"/>
  <c r="N1832" i="4"/>
  <c r="M1832" i="4"/>
  <c r="L1832" i="4"/>
  <c r="K1832" i="4"/>
  <c r="J1832" i="4"/>
  <c r="T1832" i="4" s="1"/>
  <c r="I1832" i="4"/>
  <c r="H1832" i="4"/>
  <c r="G1832" i="4"/>
  <c r="F1832" i="4"/>
  <c r="R1832" i="4" s="1"/>
  <c r="E1832" i="4"/>
  <c r="D1832" i="4"/>
  <c r="C1832" i="4"/>
  <c r="B1832" i="4"/>
  <c r="O1832" i="4" s="1"/>
  <c r="A1832" i="4"/>
  <c r="P1831" i="4"/>
  <c r="N1831" i="4"/>
  <c r="M1831" i="4"/>
  <c r="L1831" i="4"/>
  <c r="K1831" i="4"/>
  <c r="J1831" i="4"/>
  <c r="I1831" i="4"/>
  <c r="S1831" i="4" s="1"/>
  <c r="H1831" i="4"/>
  <c r="G1831" i="4"/>
  <c r="F1831" i="4"/>
  <c r="Q1831" i="4" s="1"/>
  <c r="E1831" i="4"/>
  <c r="R1831" i="4" s="1"/>
  <c r="D1831" i="4"/>
  <c r="C1831" i="4"/>
  <c r="B1831" i="4"/>
  <c r="U1831" i="4" s="1"/>
  <c r="V1831" i="4" s="1"/>
  <c r="X1831" i="4" s="1"/>
  <c r="A1831" i="4"/>
  <c r="N1830" i="4"/>
  <c r="M1830" i="4"/>
  <c r="L1830" i="4"/>
  <c r="K1830" i="4"/>
  <c r="J1830" i="4"/>
  <c r="I1830" i="4"/>
  <c r="S1830" i="4" s="1"/>
  <c r="H1830" i="4"/>
  <c r="G1830" i="4"/>
  <c r="F1830" i="4"/>
  <c r="Q1830" i="4" s="1"/>
  <c r="E1830" i="4"/>
  <c r="D1830" i="4"/>
  <c r="C1830" i="4"/>
  <c r="B1830" i="4"/>
  <c r="O1830" i="4" s="1"/>
  <c r="A1830" i="4"/>
  <c r="T1829" i="4"/>
  <c r="N1829" i="4"/>
  <c r="M1829" i="4"/>
  <c r="L1829" i="4"/>
  <c r="K1829" i="4"/>
  <c r="J1829" i="4"/>
  <c r="I1829" i="4"/>
  <c r="S1829" i="4" s="1"/>
  <c r="H1829" i="4"/>
  <c r="G1829" i="4"/>
  <c r="F1829" i="4"/>
  <c r="R1829" i="4" s="1"/>
  <c r="E1829" i="4"/>
  <c r="P1829" i="4" s="1"/>
  <c r="D1829" i="4"/>
  <c r="C1829" i="4"/>
  <c r="B1829" i="4"/>
  <c r="A1829" i="4"/>
  <c r="R1828" i="4"/>
  <c r="P1828" i="4"/>
  <c r="N1828" i="4"/>
  <c r="M1828" i="4"/>
  <c r="L1828" i="4"/>
  <c r="K1828" i="4"/>
  <c r="J1828" i="4"/>
  <c r="W1828" i="4" s="1"/>
  <c r="I1828" i="4"/>
  <c r="S1828" i="4" s="1"/>
  <c r="H1828" i="4"/>
  <c r="G1828" i="4"/>
  <c r="F1828" i="4"/>
  <c r="Q1828" i="4" s="1"/>
  <c r="E1828" i="4"/>
  <c r="D1828" i="4"/>
  <c r="C1828" i="4"/>
  <c r="B1828" i="4"/>
  <c r="O1828" i="4" s="1"/>
  <c r="A1828" i="4"/>
  <c r="T1827" i="4"/>
  <c r="Q1827" i="4"/>
  <c r="N1827" i="4"/>
  <c r="M1827" i="4"/>
  <c r="L1827" i="4"/>
  <c r="K1827" i="4"/>
  <c r="J1827" i="4"/>
  <c r="I1827" i="4"/>
  <c r="S1827" i="4" s="1"/>
  <c r="H1827" i="4"/>
  <c r="G1827" i="4"/>
  <c r="F1827" i="4"/>
  <c r="E1827" i="4"/>
  <c r="P1827" i="4" s="1"/>
  <c r="D1827" i="4"/>
  <c r="C1827" i="4"/>
  <c r="B1827" i="4"/>
  <c r="O1827" i="4" s="1"/>
  <c r="A1827" i="4"/>
  <c r="N1826" i="4"/>
  <c r="M1826" i="4"/>
  <c r="L1826" i="4"/>
  <c r="K1826" i="4"/>
  <c r="J1826" i="4"/>
  <c r="T1826" i="4" s="1"/>
  <c r="I1826" i="4"/>
  <c r="S1826" i="4" s="1"/>
  <c r="H1826" i="4"/>
  <c r="G1826" i="4"/>
  <c r="F1826" i="4"/>
  <c r="Q1826" i="4" s="1"/>
  <c r="E1826" i="4"/>
  <c r="P1826" i="4" s="1"/>
  <c r="D1826" i="4"/>
  <c r="C1826" i="4"/>
  <c r="B1826" i="4"/>
  <c r="A1826" i="4"/>
  <c r="N1825" i="4"/>
  <c r="M1825" i="4"/>
  <c r="L1825" i="4"/>
  <c r="K1825" i="4"/>
  <c r="J1825" i="4"/>
  <c r="T1825" i="4" s="1"/>
  <c r="I1825" i="4"/>
  <c r="S1825" i="4" s="1"/>
  <c r="H1825" i="4"/>
  <c r="G1825" i="4"/>
  <c r="F1825" i="4"/>
  <c r="Q1825" i="4" s="1"/>
  <c r="E1825" i="4"/>
  <c r="D1825" i="4"/>
  <c r="C1825" i="4"/>
  <c r="B1825" i="4"/>
  <c r="O1825" i="4" s="1"/>
  <c r="A1825" i="4"/>
  <c r="N1824" i="4"/>
  <c r="M1824" i="4"/>
  <c r="L1824" i="4"/>
  <c r="K1824" i="4"/>
  <c r="J1824" i="4"/>
  <c r="I1824" i="4"/>
  <c r="S1824" i="4" s="1"/>
  <c r="H1824" i="4"/>
  <c r="G1824" i="4"/>
  <c r="F1824" i="4"/>
  <c r="R1824" i="4" s="1"/>
  <c r="E1824" i="4"/>
  <c r="P1824" i="4" s="1"/>
  <c r="D1824" i="4"/>
  <c r="C1824" i="4"/>
  <c r="B1824" i="4"/>
  <c r="O1824" i="4" s="1"/>
  <c r="A1824" i="4"/>
  <c r="N1823" i="4"/>
  <c r="M1823" i="4"/>
  <c r="L1823" i="4"/>
  <c r="K1823" i="4"/>
  <c r="J1823" i="4"/>
  <c r="I1823" i="4"/>
  <c r="S1823" i="4" s="1"/>
  <c r="H1823" i="4"/>
  <c r="G1823" i="4"/>
  <c r="F1823" i="4"/>
  <c r="Q1823" i="4" s="1"/>
  <c r="E1823" i="4"/>
  <c r="D1823" i="4"/>
  <c r="C1823" i="4"/>
  <c r="B1823" i="4"/>
  <c r="A1823" i="4"/>
  <c r="Q1822" i="4"/>
  <c r="N1822" i="4"/>
  <c r="M1822" i="4"/>
  <c r="L1822" i="4"/>
  <c r="K1822" i="4"/>
  <c r="J1822" i="4"/>
  <c r="I1822" i="4"/>
  <c r="S1822" i="4" s="1"/>
  <c r="H1822" i="4"/>
  <c r="G1822" i="4"/>
  <c r="F1822" i="4"/>
  <c r="E1822" i="4"/>
  <c r="D1822" i="4"/>
  <c r="C1822" i="4"/>
  <c r="B1822" i="4"/>
  <c r="O1822" i="4" s="1"/>
  <c r="A1822" i="4"/>
  <c r="N1821" i="4"/>
  <c r="M1821" i="4"/>
  <c r="L1821" i="4"/>
  <c r="K1821" i="4"/>
  <c r="J1821" i="4"/>
  <c r="T1821" i="4" s="1"/>
  <c r="I1821" i="4"/>
  <c r="S1821" i="4" s="1"/>
  <c r="H1821" i="4"/>
  <c r="G1821" i="4"/>
  <c r="F1821" i="4"/>
  <c r="E1821" i="4"/>
  <c r="P1821" i="4" s="1"/>
  <c r="D1821" i="4"/>
  <c r="C1821" i="4"/>
  <c r="B1821" i="4"/>
  <c r="O1821" i="4" s="1"/>
  <c r="A1821" i="4"/>
  <c r="N1820" i="4"/>
  <c r="M1820" i="4"/>
  <c r="L1820" i="4"/>
  <c r="K1820" i="4"/>
  <c r="J1820" i="4"/>
  <c r="T1820" i="4" s="1"/>
  <c r="I1820" i="4"/>
  <c r="S1820" i="4" s="1"/>
  <c r="H1820" i="4"/>
  <c r="G1820" i="4"/>
  <c r="F1820" i="4"/>
  <c r="Q1820" i="4" s="1"/>
  <c r="E1820" i="4"/>
  <c r="D1820" i="4"/>
  <c r="C1820" i="4"/>
  <c r="B1820" i="4"/>
  <c r="U1820" i="4" s="1"/>
  <c r="A1820" i="4"/>
  <c r="N1819" i="4"/>
  <c r="M1819" i="4"/>
  <c r="L1819" i="4"/>
  <c r="K1819" i="4"/>
  <c r="J1819" i="4"/>
  <c r="T1819" i="4" s="1"/>
  <c r="I1819" i="4"/>
  <c r="S1819" i="4" s="1"/>
  <c r="H1819" i="4"/>
  <c r="G1819" i="4"/>
  <c r="F1819" i="4"/>
  <c r="Q1819" i="4" s="1"/>
  <c r="E1819" i="4"/>
  <c r="R1819" i="4" s="1"/>
  <c r="D1819" i="4"/>
  <c r="C1819" i="4"/>
  <c r="B1819" i="4"/>
  <c r="O1819" i="4" s="1"/>
  <c r="A1819" i="4"/>
  <c r="Q1818" i="4"/>
  <c r="N1818" i="4"/>
  <c r="M1818" i="4"/>
  <c r="L1818" i="4"/>
  <c r="K1818" i="4"/>
  <c r="J1818" i="4"/>
  <c r="I1818" i="4"/>
  <c r="H1818" i="4"/>
  <c r="G1818" i="4"/>
  <c r="F1818" i="4"/>
  <c r="E1818" i="4"/>
  <c r="P1818" i="4" s="1"/>
  <c r="D1818" i="4"/>
  <c r="C1818" i="4"/>
  <c r="B1818" i="4"/>
  <c r="O1818" i="4" s="1"/>
  <c r="A1818" i="4"/>
  <c r="P1817" i="4"/>
  <c r="N1817" i="4"/>
  <c r="M1817" i="4"/>
  <c r="L1817" i="4"/>
  <c r="K1817" i="4"/>
  <c r="J1817" i="4"/>
  <c r="T1817" i="4" s="1"/>
  <c r="I1817" i="4"/>
  <c r="S1817" i="4" s="1"/>
  <c r="H1817" i="4"/>
  <c r="G1817" i="4"/>
  <c r="F1817" i="4"/>
  <c r="Q1817" i="4" s="1"/>
  <c r="E1817" i="4"/>
  <c r="D1817" i="4"/>
  <c r="C1817" i="4"/>
  <c r="B1817" i="4"/>
  <c r="O1817" i="4" s="1"/>
  <c r="A1817" i="4"/>
  <c r="P1816" i="4"/>
  <c r="N1816" i="4"/>
  <c r="M1816" i="4"/>
  <c r="L1816" i="4"/>
  <c r="K1816" i="4"/>
  <c r="J1816" i="4"/>
  <c r="T1816" i="4" s="1"/>
  <c r="I1816" i="4"/>
  <c r="S1816" i="4" s="1"/>
  <c r="H1816" i="4"/>
  <c r="G1816" i="4"/>
  <c r="F1816" i="4"/>
  <c r="E1816" i="4"/>
  <c r="D1816" i="4"/>
  <c r="C1816" i="4"/>
  <c r="B1816" i="4"/>
  <c r="O1816" i="4" s="1"/>
  <c r="A1816" i="4"/>
  <c r="T1815" i="4"/>
  <c r="Q1815" i="4"/>
  <c r="N1815" i="4"/>
  <c r="M1815" i="4"/>
  <c r="L1815" i="4"/>
  <c r="K1815" i="4"/>
  <c r="J1815" i="4"/>
  <c r="W1815" i="4" s="1"/>
  <c r="I1815" i="4"/>
  <c r="S1815" i="4" s="1"/>
  <c r="H1815" i="4"/>
  <c r="G1815" i="4"/>
  <c r="F1815" i="4"/>
  <c r="E1815" i="4"/>
  <c r="D1815" i="4"/>
  <c r="C1815" i="4"/>
  <c r="B1815" i="4"/>
  <c r="O1815" i="4" s="1"/>
  <c r="A1815" i="4"/>
  <c r="N1814" i="4"/>
  <c r="M1814" i="4"/>
  <c r="L1814" i="4"/>
  <c r="K1814" i="4"/>
  <c r="J1814" i="4"/>
  <c r="I1814" i="4"/>
  <c r="S1814" i="4" s="1"/>
  <c r="H1814" i="4"/>
  <c r="G1814" i="4"/>
  <c r="F1814" i="4"/>
  <c r="Q1814" i="4" s="1"/>
  <c r="E1814" i="4"/>
  <c r="D1814" i="4"/>
  <c r="C1814" i="4"/>
  <c r="B1814" i="4"/>
  <c r="O1814" i="4" s="1"/>
  <c r="A1814" i="4"/>
  <c r="N1813" i="4"/>
  <c r="M1813" i="4"/>
  <c r="L1813" i="4"/>
  <c r="K1813" i="4"/>
  <c r="J1813" i="4"/>
  <c r="T1813" i="4" s="1"/>
  <c r="I1813" i="4"/>
  <c r="S1813" i="4" s="1"/>
  <c r="H1813" i="4"/>
  <c r="G1813" i="4"/>
  <c r="F1813" i="4"/>
  <c r="Q1813" i="4" s="1"/>
  <c r="E1813" i="4"/>
  <c r="D1813" i="4"/>
  <c r="C1813" i="4"/>
  <c r="B1813" i="4"/>
  <c r="A1813" i="4"/>
  <c r="O1812" i="4"/>
  <c r="N1812" i="4"/>
  <c r="M1812" i="4"/>
  <c r="L1812" i="4"/>
  <c r="K1812" i="4"/>
  <c r="J1812" i="4"/>
  <c r="I1812" i="4"/>
  <c r="S1812" i="4" s="1"/>
  <c r="H1812" i="4"/>
  <c r="G1812" i="4"/>
  <c r="F1812" i="4"/>
  <c r="Q1812" i="4" s="1"/>
  <c r="E1812" i="4"/>
  <c r="D1812" i="4"/>
  <c r="C1812" i="4"/>
  <c r="B1812" i="4"/>
  <c r="A1812" i="4"/>
  <c r="N1811" i="4"/>
  <c r="M1811" i="4"/>
  <c r="L1811" i="4"/>
  <c r="K1811" i="4"/>
  <c r="J1811" i="4"/>
  <c r="T1811" i="4" s="1"/>
  <c r="I1811" i="4"/>
  <c r="H1811" i="4"/>
  <c r="G1811" i="4"/>
  <c r="F1811" i="4"/>
  <c r="Q1811" i="4" s="1"/>
  <c r="E1811" i="4"/>
  <c r="D1811" i="4"/>
  <c r="C1811" i="4"/>
  <c r="B1811" i="4"/>
  <c r="O1811" i="4" s="1"/>
  <c r="A1811" i="4"/>
  <c r="N1810" i="4"/>
  <c r="M1810" i="4"/>
  <c r="L1810" i="4"/>
  <c r="K1810" i="4"/>
  <c r="J1810" i="4"/>
  <c r="T1810" i="4" s="1"/>
  <c r="I1810" i="4"/>
  <c r="S1810" i="4" s="1"/>
  <c r="H1810" i="4"/>
  <c r="G1810" i="4"/>
  <c r="F1810" i="4"/>
  <c r="Q1810" i="4" s="1"/>
  <c r="E1810" i="4"/>
  <c r="P1810" i="4" s="1"/>
  <c r="D1810" i="4"/>
  <c r="C1810" i="4"/>
  <c r="B1810" i="4"/>
  <c r="O1810" i="4" s="1"/>
  <c r="A1810" i="4"/>
  <c r="S1809" i="4"/>
  <c r="N1809" i="4"/>
  <c r="M1809" i="4"/>
  <c r="L1809" i="4"/>
  <c r="K1809" i="4"/>
  <c r="J1809" i="4"/>
  <c r="I1809" i="4"/>
  <c r="H1809" i="4"/>
  <c r="G1809" i="4"/>
  <c r="F1809" i="4"/>
  <c r="Q1809" i="4" s="1"/>
  <c r="E1809" i="4"/>
  <c r="D1809" i="4"/>
  <c r="C1809" i="4"/>
  <c r="B1809" i="4"/>
  <c r="A1809" i="4"/>
  <c r="Q1808" i="4"/>
  <c r="N1808" i="4"/>
  <c r="M1808" i="4"/>
  <c r="L1808" i="4"/>
  <c r="K1808" i="4"/>
  <c r="J1808" i="4"/>
  <c r="T1808" i="4" s="1"/>
  <c r="I1808" i="4"/>
  <c r="H1808" i="4"/>
  <c r="G1808" i="4"/>
  <c r="F1808" i="4"/>
  <c r="E1808" i="4"/>
  <c r="P1808" i="4" s="1"/>
  <c r="D1808" i="4"/>
  <c r="C1808" i="4"/>
  <c r="B1808" i="4"/>
  <c r="O1808" i="4" s="1"/>
  <c r="A1808" i="4"/>
  <c r="Y1808" i="4" s="1"/>
  <c r="R1807" i="4"/>
  <c r="P1807" i="4"/>
  <c r="N1807" i="4"/>
  <c r="M1807" i="4"/>
  <c r="L1807" i="4"/>
  <c r="K1807" i="4"/>
  <c r="J1807" i="4"/>
  <c r="I1807" i="4"/>
  <c r="S1807" i="4" s="1"/>
  <c r="H1807" i="4"/>
  <c r="G1807" i="4"/>
  <c r="F1807" i="4"/>
  <c r="Q1807" i="4" s="1"/>
  <c r="E1807" i="4"/>
  <c r="D1807" i="4"/>
  <c r="C1807" i="4"/>
  <c r="B1807" i="4"/>
  <c r="O1807" i="4" s="1"/>
  <c r="A1807" i="4"/>
  <c r="N1806" i="4"/>
  <c r="M1806" i="4"/>
  <c r="L1806" i="4"/>
  <c r="K1806" i="4"/>
  <c r="J1806" i="4"/>
  <c r="I1806" i="4"/>
  <c r="S1806" i="4" s="1"/>
  <c r="H1806" i="4"/>
  <c r="G1806" i="4"/>
  <c r="F1806" i="4"/>
  <c r="Q1806" i="4" s="1"/>
  <c r="E1806" i="4"/>
  <c r="D1806" i="4"/>
  <c r="C1806" i="4"/>
  <c r="B1806" i="4"/>
  <c r="O1806" i="4" s="1"/>
  <c r="A1806" i="4"/>
  <c r="S1805" i="4"/>
  <c r="N1805" i="4"/>
  <c r="M1805" i="4"/>
  <c r="L1805" i="4"/>
  <c r="K1805" i="4"/>
  <c r="J1805" i="4"/>
  <c r="T1805" i="4" s="1"/>
  <c r="I1805" i="4"/>
  <c r="H1805" i="4"/>
  <c r="G1805" i="4"/>
  <c r="F1805" i="4"/>
  <c r="R1805" i="4" s="1"/>
  <c r="E1805" i="4"/>
  <c r="P1805" i="4" s="1"/>
  <c r="D1805" i="4"/>
  <c r="C1805" i="4"/>
  <c r="B1805" i="4"/>
  <c r="O1805" i="4" s="1"/>
  <c r="A1805" i="4"/>
  <c r="N1804" i="4"/>
  <c r="M1804" i="4"/>
  <c r="L1804" i="4"/>
  <c r="K1804" i="4"/>
  <c r="J1804" i="4"/>
  <c r="I1804" i="4"/>
  <c r="S1804" i="4" s="1"/>
  <c r="H1804" i="4"/>
  <c r="G1804" i="4"/>
  <c r="F1804" i="4"/>
  <c r="Q1804" i="4" s="1"/>
  <c r="E1804" i="4"/>
  <c r="P1804" i="4" s="1"/>
  <c r="D1804" i="4"/>
  <c r="C1804" i="4"/>
  <c r="B1804" i="4"/>
  <c r="A1804" i="4"/>
  <c r="Q1803" i="4"/>
  <c r="P1803" i="4"/>
  <c r="N1803" i="4"/>
  <c r="M1803" i="4"/>
  <c r="L1803" i="4"/>
  <c r="K1803" i="4"/>
  <c r="J1803" i="4"/>
  <c r="T1803" i="4" s="1"/>
  <c r="I1803" i="4"/>
  <c r="H1803" i="4"/>
  <c r="G1803" i="4"/>
  <c r="F1803" i="4"/>
  <c r="E1803" i="4"/>
  <c r="D1803" i="4"/>
  <c r="C1803" i="4"/>
  <c r="B1803" i="4"/>
  <c r="O1803" i="4" s="1"/>
  <c r="A1803" i="4"/>
  <c r="O1802" i="4"/>
  <c r="N1802" i="4"/>
  <c r="M1802" i="4"/>
  <c r="L1802" i="4"/>
  <c r="K1802" i="4"/>
  <c r="J1802" i="4"/>
  <c r="I1802" i="4"/>
  <c r="S1802" i="4" s="1"/>
  <c r="H1802" i="4"/>
  <c r="G1802" i="4"/>
  <c r="F1802" i="4"/>
  <c r="E1802" i="4"/>
  <c r="P1802" i="4" s="1"/>
  <c r="D1802" i="4"/>
  <c r="C1802" i="4"/>
  <c r="B1802" i="4"/>
  <c r="A1802" i="4"/>
  <c r="O1801" i="4"/>
  <c r="N1801" i="4"/>
  <c r="M1801" i="4"/>
  <c r="L1801" i="4"/>
  <c r="K1801" i="4"/>
  <c r="J1801" i="4"/>
  <c r="T1801" i="4" s="1"/>
  <c r="I1801" i="4"/>
  <c r="S1801" i="4" s="1"/>
  <c r="H1801" i="4"/>
  <c r="G1801" i="4"/>
  <c r="F1801" i="4"/>
  <c r="Q1801" i="4" s="1"/>
  <c r="E1801" i="4"/>
  <c r="D1801" i="4"/>
  <c r="C1801" i="4"/>
  <c r="B1801" i="4"/>
  <c r="A1801" i="4"/>
  <c r="N1800" i="4"/>
  <c r="M1800" i="4"/>
  <c r="L1800" i="4"/>
  <c r="K1800" i="4"/>
  <c r="J1800" i="4"/>
  <c r="T1800" i="4" s="1"/>
  <c r="I1800" i="4"/>
  <c r="S1800" i="4" s="1"/>
  <c r="H1800" i="4"/>
  <c r="G1800" i="4"/>
  <c r="F1800" i="4"/>
  <c r="E1800" i="4"/>
  <c r="P1800" i="4" s="1"/>
  <c r="D1800" i="4"/>
  <c r="C1800" i="4"/>
  <c r="B1800" i="4"/>
  <c r="O1800" i="4" s="1"/>
  <c r="A1800" i="4"/>
  <c r="N1799" i="4"/>
  <c r="M1799" i="4"/>
  <c r="L1799" i="4"/>
  <c r="K1799" i="4"/>
  <c r="J1799" i="4"/>
  <c r="I1799" i="4"/>
  <c r="S1799" i="4" s="1"/>
  <c r="H1799" i="4"/>
  <c r="G1799" i="4"/>
  <c r="F1799" i="4"/>
  <c r="E1799" i="4"/>
  <c r="P1799" i="4" s="1"/>
  <c r="D1799" i="4"/>
  <c r="C1799" i="4"/>
  <c r="B1799" i="4"/>
  <c r="O1799" i="4" s="1"/>
  <c r="A1799" i="4"/>
  <c r="N1798" i="4"/>
  <c r="M1798" i="4"/>
  <c r="L1798" i="4"/>
  <c r="K1798" i="4"/>
  <c r="J1798" i="4"/>
  <c r="I1798" i="4"/>
  <c r="H1798" i="4"/>
  <c r="G1798" i="4"/>
  <c r="F1798" i="4"/>
  <c r="Q1798" i="4" s="1"/>
  <c r="E1798" i="4"/>
  <c r="D1798" i="4"/>
  <c r="C1798" i="4"/>
  <c r="B1798" i="4"/>
  <c r="O1798" i="4" s="1"/>
  <c r="A1798" i="4"/>
  <c r="N1797" i="4"/>
  <c r="M1797" i="4"/>
  <c r="L1797" i="4"/>
  <c r="K1797" i="4"/>
  <c r="J1797" i="4"/>
  <c r="I1797" i="4"/>
  <c r="S1797" i="4" s="1"/>
  <c r="H1797" i="4"/>
  <c r="G1797" i="4"/>
  <c r="F1797" i="4"/>
  <c r="E1797" i="4"/>
  <c r="P1797" i="4" s="1"/>
  <c r="D1797" i="4"/>
  <c r="C1797" i="4"/>
  <c r="B1797" i="4"/>
  <c r="O1797" i="4" s="1"/>
  <c r="A1797" i="4"/>
  <c r="N1796" i="4"/>
  <c r="M1796" i="4"/>
  <c r="L1796" i="4"/>
  <c r="K1796" i="4"/>
  <c r="J1796" i="4"/>
  <c r="T1796" i="4" s="1"/>
  <c r="I1796" i="4"/>
  <c r="S1796" i="4" s="1"/>
  <c r="H1796" i="4"/>
  <c r="G1796" i="4"/>
  <c r="F1796" i="4"/>
  <c r="Q1796" i="4" s="1"/>
  <c r="E1796" i="4"/>
  <c r="D1796" i="4"/>
  <c r="C1796" i="4"/>
  <c r="B1796" i="4"/>
  <c r="O1796" i="4" s="1"/>
  <c r="A1796" i="4"/>
  <c r="T1795" i="4"/>
  <c r="N1795" i="4"/>
  <c r="M1795" i="4"/>
  <c r="L1795" i="4"/>
  <c r="K1795" i="4"/>
  <c r="J1795" i="4"/>
  <c r="I1795" i="4"/>
  <c r="S1795" i="4" s="1"/>
  <c r="H1795" i="4"/>
  <c r="G1795" i="4"/>
  <c r="F1795" i="4"/>
  <c r="Q1795" i="4" s="1"/>
  <c r="E1795" i="4"/>
  <c r="D1795" i="4"/>
  <c r="C1795" i="4"/>
  <c r="B1795" i="4"/>
  <c r="O1795" i="4" s="1"/>
  <c r="A1795" i="4"/>
  <c r="R1794" i="4"/>
  <c r="N1794" i="4"/>
  <c r="M1794" i="4"/>
  <c r="L1794" i="4"/>
  <c r="K1794" i="4"/>
  <c r="J1794" i="4"/>
  <c r="T1794" i="4" s="1"/>
  <c r="I1794" i="4"/>
  <c r="S1794" i="4" s="1"/>
  <c r="H1794" i="4"/>
  <c r="G1794" i="4"/>
  <c r="F1794" i="4"/>
  <c r="Q1794" i="4" s="1"/>
  <c r="E1794" i="4"/>
  <c r="P1794" i="4" s="1"/>
  <c r="D1794" i="4"/>
  <c r="C1794" i="4"/>
  <c r="B1794" i="4"/>
  <c r="A1794" i="4"/>
  <c r="R1793" i="4"/>
  <c r="P1793" i="4"/>
  <c r="N1793" i="4"/>
  <c r="M1793" i="4"/>
  <c r="L1793" i="4"/>
  <c r="K1793" i="4"/>
  <c r="J1793" i="4"/>
  <c r="T1793" i="4" s="1"/>
  <c r="I1793" i="4"/>
  <c r="S1793" i="4" s="1"/>
  <c r="H1793" i="4"/>
  <c r="G1793" i="4"/>
  <c r="F1793" i="4"/>
  <c r="Q1793" i="4" s="1"/>
  <c r="E1793" i="4"/>
  <c r="D1793" i="4"/>
  <c r="C1793" i="4"/>
  <c r="B1793" i="4"/>
  <c r="O1793" i="4" s="1"/>
  <c r="A1793" i="4"/>
  <c r="N1792" i="4"/>
  <c r="M1792" i="4"/>
  <c r="L1792" i="4"/>
  <c r="K1792" i="4"/>
  <c r="J1792" i="4"/>
  <c r="T1792" i="4" s="1"/>
  <c r="I1792" i="4"/>
  <c r="H1792" i="4"/>
  <c r="G1792" i="4"/>
  <c r="F1792" i="4"/>
  <c r="R1792" i="4" s="1"/>
  <c r="E1792" i="4"/>
  <c r="P1792" i="4" s="1"/>
  <c r="D1792" i="4"/>
  <c r="C1792" i="4"/>
  <c r="B1792" i="4"/>
  <c r="O1792" i="4" s="1"/>
  <c r="A1792" i="4"/>
  <c r="N1791" i="4"/>
  <c r="M1791" i="4"/>
  <c r="L1791" i="4"/>
  <c r="K1791" i="4"/>
  <c r="J1791" i="4"/>
  <c r="T1791" i="4" s="1"/>
  <c r="I1791" i="4"/>
  <c r="S1791" i="4" s="1"/>
  <c r="H1791" i="4"/>
  <c r="G1791" i="4"/>
  <c r="F1791" i="4"/>
  <c r="Q1791" i="4" s="1"/>
  <c r="E1791" i="4"/>
  <c r="D1791" i="4"/>
  <c r="C1791" i="4"/>
  <c r="B1791" i="4"/>
  <c r="O1791" i="4" s="1"/>
  <c r="A1791" i="4"/>
  <c r="N1790" i="4"/>
  <c r="M1790" i="4"/>
  <c r="L1790" i="4"/>
  <c r="K1790" i="4"/>
  <c r="J1790" i="4"/>
  <c r="I1790" i="4"/>
  <c r="S1790" i="4" s="1"/>
  <c r="H1790" i="4"/>
  <c r="G1790" i="4"/>
  <c r="F1790" i="4"/>
  <c r="Q1790" i="4" s="1"/>
  <c r="E1790" i="4"/>
  <c r="D1790" i="4"/>
  <c r="C1790" i="4"/>
  <c r="B1790" i="4"/>
  <c r="O1790" i="4" s="1"/>
  <c r="A1790" i="4"/>
  <c r="N1789" i="4"/>
  <c r="M1789" i="4"/>
  <c r="L1789" i="4"/>
  <c r="K1789" i="4"/>
  <c r="J1789" i="4"/>
  <c r="I1789" i="4"/>
  <c r="S1789" i="4" s="1"/>
  <c r="H1789" i="4"/>
  <c r="G1789" i="4"/>
  <c r="F1789" i="4"/>
  <c r="Q1789" i="4" s="1"/>
  <c r="E1789" i="4"/>
  <c r="D1789" i="4"/>
  <c r="C1789" i="4"/>
  <c r="B1789" i="4"/>
  <c r="A1789" i="4"/>
  <c r="P1788" i="4"/>
  <c r="N1788" i="4"/>
  <c r="M1788" i="4"/>
  <c r="L1788" i="4"/>
  <c r="K1788" i="4"/>
  <c r="J1788" i="4"/>
  <c r="I1788" i="4"/>
  <c r="S1788" i="4" s="1"/>
  <c r="H1788" i="4"/>
  <c r="G1788" i="4"/>
  <c r="F1788" i="4"/>
  <c r="Q1788" i="4" s="1"/>
  <c r="E1788" i="4"/>
  <c r="R1788" i="4" s="1"/>
  <c r="D1788" i="4"/>
  <c r="C1788" i="4"/>
  <c r="B1788" i="4"/>
  <c r="O1788" i="4" s="1"/>
  <c r="A1788" i="4"/>
  <c r="N1787" i="4"/>
  <c r="M1787" i="4"/>
  <c r="L1787" i="4"/>
  <c r="K1787" i="4"/>
  <c r="J1787" i="4"/>
  <c r="T1787" i="4" s="1"/>
  <c r="I1787" i="4"/>
  <c r="H1787" i="4"/>
  <c r="G1787" i="4"/>
  <c r="F1787" i="4"/>
  <c r="Q1787" i="4" s="1"/>
  <c r="E1787" i="4"/>
  <c r="D1787" i="4"/>
  <c r="C1787" i="4"/>
  <c r="B1787" i="4"/>
  <c r="O1787" i="4" s="1"/>
  <c r="A1787" i="4"/>
  <c r="Y1787" i="4" s="1"/>
  <c r="N1786" i="4"/>
  <c r="M1786" i="4"/>
  <c r="L1786" i="4"/>
  <c r="K1786" i="4"/>
  <c r="J1786" i="4"/>
  <c r="I1786" i="4"/>
  <c r="S1786" i="4" s="1"/>
  <c r="H1786" i="4"/>
  <c r="G1786" i="4"/>
  <c r="F1786" i="4"/>
  <c r="Q1786" i="4" s="1"/>
  <c r="E1786" i="4"/>
  <c r="D1786" i="4"/>
  <c r="C1786" i="4"/>
  <c r="B1786" i="4"/>
  <c r="O1786" i="4" s="1"/>
  <c r="A1786" i="4"/>
  <c r="N1785" i="4"/>
  <c r="M1785" i="4"/>
  <c r="L1785" i="4"/>
  <c r="K1785" i="4"/>
  <c r="J1785" i="4"/>
  <c r="T1785" i="4" s="1"/>
  <c r="I1785" i="4"/>
  <c r="S1785" i="4" s="1"/>
  <c r="H1785" i="4"/>
  <c r="G1785" i="4"/>
  <c r="F1785" i="4"/>
  <c r="Q1785" i="4" s="1"/>
  <c r="E1785" i="4"/>
  <c r="R1785" i="4" s="1"/>
  <c r="D1785" i="4"/>
  <c r="C1785" i="4"/>
  <c r="B1785" i="4"/>
  <c r="A1785" i="4"/>
  <c r="N1784" i="4"/>
  <c r="M1784" i="4"/>
  <c r="L1784" i="4"/>
  <c r="K1784" i="4"/>
  <c r="J1784" i="4"/>
  <c r="T1784" i="4" s="1"/>
  <c r="I1784" i="4"/>
  <c r="H1784" i="4"/>
  <c r="G1784" i="4"/>
  <c r="F1784" i="4"/>
  <c r="Q1784" i="4" s="1"/>
  <c r="E1784" i="4"/>
  <c r="P1784" i="4" s="1"/>
  <c r="D1784" i="4"/>
  <c r="C1784" i="4"/>
  <c r="B1784" i="4"/>
  <c r="A1784" i="4"/>
  <c r="N1783" i="4"/>
  <c r="M1783" i="4"/>
  <c r="L1783" i="4"/>
  <c r="K1783" i="4"/>
  <c r="J1783" i="4"/>
  <c r="W1783" i="4" s="1"/>
  <c r="I1783" i="4"/>
  <c r="S1783" i="4" s="1"/>
  <c r="H1783" i="4"/>
  <c r="G1783" i="4"/>
  <c r="F1783" i="4"/>
  <c r="Q1783" i="4" s="1"/>
  <c r="E1783" i="4"/>
  <c r="P1783" i="4" s="1"/>
  <c r="D1783" i="4"/>
  <c r="C1783" i="4"/>
  <c r="B1783" i="4"/>
  <c r="O1783" i="4" s="1"/>
  <c r="A1783" i="4"/>
  <c r="N1782" i="4"/>
  <c r="M1782" i="4"/>
  <c r="L1782" i="4"/>
  <c r="K1782" i="4"/>
  <c r="J1782" i="4"/>
  <c r="I1782" i="4"/>
  <c r="S1782" i="4" s="1"/>
  <c r="H1782" i="4"/>
  <c r="G1782" i="4"/>
  <c r="F1782" i="4"/>
  <c r="R1782" i="4" s="1"/>
  <c r="E1782" i="4"/>
  <c r="P1782" i="4" s="1"/>
  <c r="D1782" i="4"/>
  <c r="C1782" i="4"/>
  <c r="B1782" i="4"/>
  <c r="O1782" i="4" s="1"/>
  <c r="A1782" i="4"/>
  <c r="O1781" i="4"/>
  <c r="N1781" i="4"/>
  <c r="M1781" i="4"/>
  <c r="L1781" i="4"/>
  <c r="K1781" i="4"/>
  <c r="J1781" i="4"/>
  <c r="I1781" i="4"/>
  <c r="S1781" i="4" s="1"/>
  <c r="H1781" i="4"/>
  <c r="G1781" i="4"/>
  <c r="F1781" i="4"/>
  <c r="R1781" i="4" s="1"/>
  <c r="E1781" i="4"/>
  <c r="P1781" i="4" s="1"/>
  <c r="D1781" i="4"/>
  <c r="C1781" i="4"/>
  <c r="B1781" i="4"/>
  <c r="A1781" i="4"/>
  <c r="S1780" i="4"/>
  <c r="N1780" i="4"/>
  <c r="M1780" i="4"/>
  <c r="L1780" i="4"/>
  <c r="K1780" i="4"/>
  <c r="J1780" i="4"/>
  <c r="T1780" i="4" s="1"/>
  <c r="I1780" i="4"/>
  <c r="H1780" i="4"/>
  <c r="G1780" i="4"/>
  <c r="F1780" i="4"/>
  <c r="Q1780" i="4" s="1"/>
  <c r="E1780" i="4"/>
  <c r="D1780" i="4"/>
  <c r="C1780" i="4"/>
  <c r="B1780" i="4"/>
  <c r="O1780" i="4" s="1"/>
  <c r="A1780" i="4"/>
  <c r="N1779" i="4"/>
  <c r="M1779" i="4"/>
  <c r="L1779" i="4"/>
  <c r="K1779" i="4"/>
  <c r="J1779" i="4"/>
  <c r="T1779" i="4" s="1"/>
  <c r="I1779" i="4"/>
  <c r="S1779" i="4" s="1"/>
  <c r="H1779" i="4"/>
  <c r="G1779" i="4"/>
  <c r="F1779" i="4"/>
  <c r="Q1779" i="4" s="1"/>
  <c r="E1779" i="4"/>
  <c r="D1779" i="4"/>
  <c r="C1779" i="4"/>
  <c r="B1779" i="4"/>
  <c r="O1779" i="4" s="1"/>
  <c r="A1779" i="4"/>
  <c r="O1778" i="4"/>
  <c r="N1778" i="4"/>
  <c r="M1778" i="4"/>
  <c r="L1778" i="4"/>
  <c r="K1778" i="4"/>
  <c r="J1778" i="4"/>
  <c r="I1778" i="4"/>
  <c r="S1778" i="4" s="1"/>
  <c r="H1778" i="4"/>
  <c r="G1778" i="4"/>
  <c r="F1778" i="4"/>
  <c r="Q1778" i="4" s="1"/>
  <c r="E1778" i="4"/>
  <c r="P1778" i="4" s="1"/>
  <c r="D1778" i="4"/>
  <c r="C1778" i="4"/>
  <c r="B1778" i="4"/>
  <c r="A1778" i="4"/>
  <c r="O1777" i="4"/>
  <c r="N1777" i="4"/>
  <c r="M1777" i="4"/>
  <c r="L1777" i="4"/>
  <c r="K1777" i="4"/>
  <c r="J1777" i="4"/>
  <c r="I1777" i="4"/>
  <c r="S1777" i="4" s="1"/>
  <c r="H1777" i="4"/>
  <c r="G1777" i="4"/>
  <c r="F1777" i="4"/>
  <c r="Q1777" i="4" s="1"/>
  <c r="E1777" i="4"/>
  <c r="D1777" i="4"/>
  <c r="C1777" i="4"/>
  <c r="B1777" i="4"/>
  <c r="A1777" i="4"/>
  <c r="O1776" i="4"/>
  <c r="N1776" i="4"/>
  <c r="M1776" i="4"/>
  <c r="L1776" i="4"/>
  <c r="K1776" i="4"/>
  <c r="J1776" i="4"/>
  <c r="T1776" i="4" s="1"/>
  <c r="I1776" i="4"/>
  <c r="S1776" i="4" s="1"/>
  <c r="H1776" i="4"/>
  <c r="G1776" i="4"/>
  <c r="F1776" i="4"/>
  <c r="E1776" i="4"/>
  <c r="P1776" i="4" s="1"/>
  <c r="D1776" i="4"/>
  <c r="C1776" i="4"/>
  <c r="B1776" i="4"/>
  <c r="A1776" i="4"/>
  <c r="N1775" i="4"/>
  <c r="M1775" i="4"/>
  <c r="L1775" i="4"/>
  <c r="K1775" i="4"/>
  <c r="J1775" i="4"/>
  <c r="T1775" i="4" s="1"/>
  <c r="I1775" i="4"/>
  <c r="S1775" i="4" s="1"/>
  <c r="H1775" i="4"/>
  <c r="G1775" i="4"/>
  <c r="F1775" i="4"/>
  <c r="Q1775" i="4" s="1"/>
  <c r="E1775" i="4"/>
  <c r="D1775" i="4"/>
  <c r="C1775" i="4"/>
  <c r="B1775" i="4"/>
  <c r="O1775" i="4" s="1"/>
  <c r="A1775" i="4"/>
  <c r="N1774" i="4"/>
  <c r="M1774" i="4"/>
  <c r="L1774" i="4"/>
  <c r="K1774" i="4"/>
  <c r="J1774" i="4"/>
  <c r="I1774" i="4"/>
  <c r="S1774" i="4" s="1"/>
  <c r="H1774" i="4"/>
  <c r="G1774" i="4"/>
  <c r="F1774" i="4"/>
  <c r="Q1774" i="4" s="1"/>
  <c r="E1774" i="4"/>
  <c r="D1774" i="4"/>
  <c r="C1774" i="4"/>
  <c r="B1774" i="4"/>
  <c r="A1774" i="4"/>
  <c r="O1773" i="4"/>
  <c r="N1773" i="4"/>
  <c r="M1773" i="4"/>
  <c r="L1773" i="4"/>
  <c r="K1773" i="4"/>
  <c r="J1773" i="4"/>
  <c r="I1773" i="4"/>
  <c r="S1773" i="4" s="1"/>
  <c r="H1773" i="4"/>
  <c r="G1773" i="4"/>
  <c r="F1773" i="4"/>
  <c r="Q1773" i="4" s="1"/>
  <c r="E1773" i="4"/>
  <c r="D1773" i="4"/>
  <c r="C1773" i="4"/>
  <c r="B1773" i="4"/>
  <c r="A1773" i="4"/>
  <c r="O1772" i="4"/>
  <c r="N1772" i="4"/>
  <c r="M1772" i="4"/>
  <c r="L1772" i="4"/>
  <c r="K1772" i="4"/>
  <c r="J1772" i="4"/>
  <c r="T1772" i="4" s="1"/>
  <c r="I1772" i="4"/>
  <c r="S1772" i="4" s="1"/>
  <c r="H1772" i="4"/>
  <c r="G1772" i="4"/>
  <c r="F1772" i="4"/>
  <c r="Q1772" i="4" s="1"/>
  <c r="E1772" i="4"/>
  <c r="D1772" i="4"/>
  <c r="C1772" i="4"/>
  <c r="B1772" i="4"/>
  <c r="A1772" i="4"/>
  <c r="T1771" i="4"/>
  <c r="O1771" i="4"/>
  <c r="N1771" i="4"/>
  <c r="M1771" i="4"/>
  <c r="L1771" i="4"/>
  <c r="K1771" i="4"/>
  <c r="J1771" i="4"/>
  <c r="I1771" i="4"/>
  <c r="W1771" i="4" s="1"/>
  <c r="H1771" i="4"/>
  <c r="G1771" i="4"/>
  <c r="F1771" i="4"/>
  <c r="Q1771" i="4" s="1"/>
  <c r="E1771" i="4"/>
  <c r="D1771" i="4"/>
  <c r="C1771" i="4"/>
  <c r="B1771" i="4"/>
  <c r="A1771" i="4"/>
  <c r="N1770" i="4"/>
  <c r="M1770" i="4"/>
  <c r="L1770" i="4"/>
  <c r="K1770" i="4"/>
  <c r="J1770" i="4"/>
  <c r="I1770" i="4"/>
  <c r="S1770" i="4" s="1"/>
  <c r="H1770" i="4"/>
  <c r="G1770" i="4"/>
  <c r="F1770" i="4"/>
  <c r="E1770" i="4"/>
  <c r="P1770" i="4" s="1"/>
  <c r="D1770" i="4"/>
  <c r="C1770" i="4"/>
  <c r="B1770" i="4"/>
  <c r="O1770" i="4" s="1"/>
  <c r="A1770" i="4"/>
  <c r="N1769" i="4"/>
  <c r="M1769" i="4"/>
  <c r="L1769" i="4"/>
  <c r="K1769" i="4"/>
  <c r="J1769" i="4"/>
  <c r="T1769" i="4" s="1"/>
  <c r="I1769" i="4"/>
  <c r="S1769" i="4" s="1"/>
  <c r="H1769" i="4"/>
  <c r="G1769" i="4"/>
  <c r="F1769" i="4"/>
  <c r="Q1769" i="4" s="1"/>
  <c r="E1769" i="4"/>
  <c r="P1769" i="4" s="1"/>
  <c r="D1769" i="4"/>
  <c r="C1769" i="4"/>
  <c r="B1769" i="4"/>
  <c r="O1769" i="4" s="1"/>
  <c r="A1769" i="4"/>
  <c r="N1768" i="4"/>
  <c r="M1768" i="4"/>
  <c r="L1768" i="4"/>
  <c r="K1768" i="4"/>
  <c r="J1768" i="4"/>
  <c r="T1768" i="4" s="1"/>
  <c r="I1768" i="4"/>
  <c r="S1768" i="4" s="1"/>
  <c r="H1768" i="4"/>
  <c r="G1768" i="4"/>
  <c r="F1768" i="4"/>
  <c r="E1768" i="4"/>
  <c r="P1768" i="4" s="1"/>
  <c r="D1768" i="4"/>
  <c r="C1768" i="4"/>
  <c r="B1768" i="4"/>
  <c r="O1768" i="4" s="1"/>
  <c r="A1768" i="4"/>
  <c r="P1767" i="4"/>
  <c r="N1767" i="4"/>
  <c r="M1767" i="4"/>
  <c r="L1767" i="4"/>
  <c r="K1767" i="4"/>
  <c r="J1767" i="4"/>
  <c r="I1767" i="4"/>
  <c r="S1767" i="4" s="1"/>
  <c r="H1767" i="4"/>
  <c r="G1767" i="4"/>
  <c r="F1767" i="4"/>
  <c r="Q1767" i="4" s="1"/>
  <c r="E1767" i="4"/>
  <c r="D1767" i="4"/>
  <c r="C1767" i="4"/>
  <c r="B1767" i="4"/>
  <c r="O1767" i="4" s="1"/>
  <c r="A1767" i="4"/>
  <c r="N1766" i="4"/>
  <c r="M1766" i="4"/>
  <c r="L1766" i="4"/>
  <c r="K1766" i="4"/>
  <c r="J1766" i="4"/>
  <c r="I1766" i="4"/>
  <c r="S1766" i="4" s="1"/>
  <c r="H1766" i="4"/>
  <c r="G1766" i="4"/>
  <c r="F1766" i="4"/>
  <c r="Q1766" i="4" s="1"/>
  <c r="E1766" i="4"/>
  <c r="D1766" i="4"/>
  <c r="C1766" i="4"/>
  <c r="B1766" i="4"/>
  <c r="O1766" i="4" s="1"/>
  <c r="A1766" i="4"/>
  <c r="N1765" i="4"/>
  <c r="M1765" i="4"/>
  <c r="L1765" i="4"/>
  <c r="K1765" i="4"/>
  <c r="J1765" i="4"/>
  <c r="T1765" i="4" s="1"/>
  <c r="I1765" i="4"/>
  <c r="S1765" i="4" s="1"/>
  <c r="H1765" i="4"/>
  <c r="G1765" i="4"/>
  <c r="F1765" i="4"/>
  <c r="R1765" i="4" s="1"/>
  <c r="E1765" i="4"/>
  <c r="P1765" i="4" s="1"/>
  <c r="D1765" i="4"/>
  <c r="C1765" i="4"/>
  <c r="B1765" i="4"/>
  <c r="A1765" i="4"/>
  <c r="R1764" i="4"/>
  <c r="P1764" i="4"/>
  <c r="N1764" i="4"/>
  <c r="M1764" i="4"/>
  <c r="L1764" i="4"/>
  <c r="K1764" i="4"/>
  <c r="J1764" i="4"/>
  <c r="I1764" i="4"/>
  <c r="S1764" i="4" s="1"/>
  <c r="H1764" i="4"/>
  <c r="G1764" i="4"/>
  <c r="F1764" i="4"/>
  <c r="Q1764" i="4" s="1"/>
  <c r="E1764" i="4"/>
  <c r="D1764" i="4"/>
  <c r="C1764" i="4"/>
  <c r="B1764" i="4"/>
  <c r="O1764" i="4" s="1"/>
  <c r="A1764" i="4"/>
  <c r="T1763" i="4"/>
  <c r="N1763" i="4"/>
  <c r="M1763" i="4"/>
  <c r="L1763" i="4"/>
  <c r="K1763" i="4"/>
  <c r="J1763" i="4"/>
  <c r="I1763" i="4"/>
  <c r="H1763" i="4"/>
  <c r="G1763" i="4"/>
  <c r="F1763" i="4"/>
  <c r="Q1763" i="4" s="1"/>
  <c r="E1763" i="4"/>
  <c r="P1763" i="4" s="1"/>
  <c r="D1763" i="4"/>
  <c r="C1763" i="4"/>
  <c r="B1763" i="4"/>
  <c r="O1763" i="4" s="1"/>
  <c r="A1763" i="4"/>
  <c r="N1762" i="4"/>
  <c r="M1762" i="4"/>
  <c r="L1762" i="4"/>
  <c r="K1762" i="4"/>
  <c r="J1762" i="4"/>
  <c r="T1762" i="4" s="1"/>
  <c r="I1762" i="4"/>
  <c r="S1762" i="4" s="1"/>
  <c r="H1762" i="4"/>
  <c r="G1762" i="4"/>
  <c r="F1762" i="4"/>
  <c r="Q1762" i="4" s="1"/>
  <c r="E1762" i="4"/>
  <c r="P1762" i="4" s="1"/>
  <c r="D1762" i="4"/>
  <c r="C1762" i="4"/>
  <c r="B1762" i="4"/>
  <c r="A1762" i="4"/>
  <c r="N1761" i="4"/>
  <c r="M1761" i="4"/>
  <c r="L1761" i="4"/>
  <c r="K1761" i="4"/>
  <c r="J1761" i="4"/>
  <c r="T1761" i="4" s="1"/>
  <c r="I1761" i="4"/>
  <c r="S1761" i="4" s="1"/>
  <c r="H1761" i="4"/>
  <c r="G1761" i="4"/>
  <c r="F1761" i="4"/>
  <c r="Q1761" i="4" s="1"/>
  <c r="E1761" i="4"/>
  <c r="D1761" i="4"/>
  <c r="C1761" i="4"/>
  <c r="B1761" i="4"/>
  <c r="O1761" i="4" s="1"/>
  <c r="A1761" i="4"/>
  <c r="N1760" i="4"/>
  <c r="M1760" i="4"/>
  <c r="L1760" i="4"/>
  <c r="K1760" i="4"/>
  <c r="J1760" i="4"/>
  <c r="T1760" i="4" s="1"/>
  <c r="I1760" i="4"/>
  <c r="S1760" i="4" s="1"/>
  <c r="H1760" i="4"/>
  <c r="G1760" i="4"/>
  <c r="F1760" i="4"/>
  <c r="E1760" i="4"/>
  <c r="P1760" i="4" s="1"/>
  <c r="D1760" i="4"/>
  <c r="C1760" i="4"/>
  <c r="B1760" i="4"/>
  <c r="O1760" i="4" s="1"/>
  <c r="A1760" i="4"/>
  <c r="Q1759" i="4"/>
  <c r="N1759" i="4"/>
  <c r="M1759" i="4"/>
  <c r="L1759" i="4"/>
  <c r="K1759" i="4"/>
  <c r="J1759" i="4"/>
  <c r="I1759" i="4"/>
  <c r="S1759" i="4" s="1"/>
  <c r="H1759" i="4"/>
  <c r="G1759" i="4"/>
  <c r="F1759" i="4"/>
  <c r="E1759" i="4"/>
  <c r="P1759" i="4" s="1"/>
  <c r="D1759" i="4"/>
  <c r="C1759" i="4"/>
  <c r="B1759" i="4"/>
  <c r="A1759" i="4"/>
  <c r="Q1758" i="4"/>
  <c r="N1758" i="4"/>
  <c r="M1758" i="4"/>
  <c r="L1758" i="4"/>
  <c r="K1758" i="4"/>
  <c r="J1758" i="4"/>
  <c r="I1758" i="4"/>
  <c r="S1758" i="4" s="1"/>
  <c r="H1758" i="4"/>
  <c r="G1758" i="4"/>
  <c r="F1758" i="4"/>
  <c r="E1758" i="4"/>
  <c r="P1758" i="4" s="1"/>
  <c r="D1758" i="4"/>
  <c r="C1758" i="4"/>
  <c r="B1758" i="4"/>
  <c r="O1758" i="4" s="1"/>
  <c r="A1758" i="4"/>
  <c r="N1757" i="4"/>
  <c r="M1757" i="4"/>
  <c r="L1757" i="4"/>
  <c r="K1757" i="4"/>
  <c r="J1757" i="4"/>
  <c r="I1757" i="4"/>
  <c r="S1757" i="4" s="1"/>
  <c r="H1757" i="4"/>
  <c r="G1757" i="4"/>
  <c r="F1757" i="4"/>
  <c r="Q1757" i="4" s="1"/>
  <c r="E1757" i="4"/>
  <c r="P1757" i="4" s="1"/>
  <c r="D1757" i="4"/>
  <c r="C1757" i="4"/>
  <c r="B1757" i="4"/>
  <c r="A1757" i="4"/>
  <c r="N1756" i="4"/>
  <c r="M1756" i="4"/>
  <c r="L1756" i="4"/>
  <c r="K1756" i="4"/>
  <c r="J1756" i="4"/>
  <c r="T1756" i="4" s="1"/>
  <c r="I1756" i="4"/>
  <c r="S1756" i="4" s="1"/>
  <c r="H1756" i="4"/>
  <c r="G1756" i="4"/>
  <c r="F1756" i="4"/>
  <c r="Q1756" i="4" s="1"/>
  <c r="E1756" i="4"/>
  <c r="P1756" i="4" s="1"/>
  <c r="D1756" i="4"/>
  <c r="C1756" i="4"/>
  <c r="B1756" i="4"/>
  <c r="O1756" i="4" s="1"/>
  <c r="A1756" i="4"/>
  <c r="N1755" i="4"/>
  <c r="M1755" i="4"/>
  <c r="L1755" i="4"/>
  <c r="K1755" i="4"/>
  <c r="J1755" i="4"/>
  <c r="T1755" i="4" s="1"/>
  <c r="I1755" i="4"/>
  <c r="S1755" i="4" s="1"/>
  <c r="H1755" i="4"/>
  <c r="G1755" i="4"/>
  <c r="F1755" i="4"/>
  <c r="Q1755" i="4" s="1"/>
  <c r="E1755" i="4"/>
  <c r="D1755" i="4"/>
  <c r="C1755" i="4"/>
  <c r="B1755" i="4"/>
  <c r="O1755" i="4" s="1"/>
  <c r="A1755" i="4"/>
  <c r="N1754" i="4"/>
  <c r="M1754" i="4"/>
  <c r="L1754" i="4"/>
  <c r="K1754" i="4"/>
  <c r="J1754" i="4"/>
  <c r="I1754" i="4"/>
  <c r="S1754" i="4" s="1"/>
  <c r="H1754" i="4"/>
  <c r="G1754" i="4"/>
  <c r="F1754" i="4"/>
  <c r="R1754" i="4" s="1"/>
  <c r="E1754" i="4"/>
  <c r="P1754" i="4" s="1"/>
  <c r="D1754" i="4"/>
  <c r="C1754" i="4"/>
  <c r="B1754" i="4"/>
  <c r="O1754" i="4" s="1"/>
  <c r="A1754" i="4"/>
  <c r="N1753" i="4"/>
  <c r="M1753" i="4"/>
  <c r="L1753" i="4"/>
  <c r="K1753" i="4"/>
  <c r="J1753" i="4"/>
  <c r="T1753" i="4" s="1"/>
  <c r="I1753" i="4"/>
  <c r="S1753" i="4" s="1"/>
  <c r="H1753" i="4"/>
  <c r="G1753" i="4"/>
  <c r="F1753" i="4"/>
  <c r="E1753" i="4"/>
  <c r="P1753" i="4" s="1"/>
  <c r="D1753" i="4"/>
  <c r="C1753" i="4"/>
  <c r="B1753" i="4"/>
  <c r="O1753" i="4" s="1"/>
  <c r="A1753" i="4"/>
  <c r="N1752" i="4"/>
  <c r="M1752" i="4"/>
  <c r="L1752" i="4"/>
  <c r="K1752" i="4"/>
  <c r="J1752" i="4"/>
  <c r="T1752" i="4" s="1"/>
  <c r="I1752" i="4"/>
  <c r="S1752" i="4" s="1"/>
  <c r="H1752" i="4"/>
  <c r="G1752" i="4"/>
  <c r="F1752" i="4"/>
  <c r="E1752" i="4"/>
  <c r="P1752" i="4" s="1"/>
  <c r="D1752" i="4"/>
  <c r="C1752" i="4"/>
  <c r="B1752" i="4"/>
  <c r="O1752" i="4" s="1"/>
  <c r="A1752" i="4"/>
  <c r="W1751" i="4"/>
  <c r="P1751" i="4"/>
  <c r="O1751" i="4"/>
  <c r="N1751" i="4"/>
  <c r="M1751" i="4"/>
  <c r="L1751" i="4"/>
  <c r="K1751" i="4"/>
  <c r="J1751" i="4"/>
  <c r="T1751" i="4" s="1"/>
  <c r="I1751" i="4"/>
  <c r="S1751" i="4" s="1"/>
  <c r="H1751" i="4"/>
  <c r="G1751" i="4"/>
  <c r="F1751" i="4"/>
  <c r="Q1751" i="4" s="1"/>
  <c r="E1751" i="4"/>
  <c r="D1751" i="4"/>
  <c r="C1751" i="4"/>
  <c r="B1751" i="4"/>
  <c r="A1751" i="4"/>
  <c r="N1750" i="4"/>
  <c r="M1750" i="4"/>
  <c r="L1750" i="4"/>
  <c r="K1750" i="4"/>
  <c r="J1750" i="4"/>
  <c r="I1750" i="4"/>
  <c r="S1750" i="4" s="1"/>
  <c r="H1750" i="4"/>
  <c r="G1750" i="4"/>
  <c r="F1750" i="4"/>
  <c r="Q1750" i="4" s="1"/>
  <c r="E1750" i="4"/>
  <c r="D1750" i="4"/>
  <c r="C1750" i="4"/>
  <c r="B1750" i="4"/>
  <c r="O1750" i="4" s="1"/>
  <c r="A1750" i="4"/>
  <c r="N1749" i="4"/>
  <c r="M1749" i="4"/>
  <c r="L1749" i="4"/>
  <c r="K1749" i="4"/>
  <c r="J1749" i="4"/>
  <c r="T1749" i="4" s="1"/>
  <c r="I1749" i="4"/>
  <c r="S1749" i="4" s="1"/>
  <c r="H1749" i="4"/>
  <c r="G1749" i="4"/>
  <c r="F1749" i="4"/>
  <c r="Q1749" i="4" s="1"/>
  <c r="E1749" i="4"/>
  <c r="D1749" i="4"/>
  <c r="C1749" i="4"/>
  <c r="B1749" i="4"/>
  <c r="O1749" i="4" s="1"/>
  <c r="A1749" i="4"/>
  <c r="N1748" i="4"/>
  <c r="M1748" i="4"/>
  <c r="L1748" i="4"/>
  <c r="K1748" i="4"/>
  <c r="J1748" i="4"/>
  <c r="T1748" i="4" s="1"/>
  <c r="I1748" i="4"/>
  <c r="S1748" i="4" s="1"/>
  <c r="H1748" i="4"/>
  <c r="G1748" i="4"/>
  <c r="F1748" i="4"/>
  <c r="Q1748" i="4" s="1"/>
  <c r="E1748" i="4"/>
  <c r="D1748" i="4"/>
  <c r="C1748" i="4"/>
  <c r="B1748" i="4"/>
  <c r="A1748" i="4"/>
  <c r="N1747" i="4"/>
  <c r="M1747" i="4"/>
  <c r="L1747" i="4"/>
  <c r="K1747" i="4"/>
  <c r="J1747" i="4"/>
  <c r="T1747" i="4" s="1"/>
  <c r="I1747" i="4"/>
  <c r="S1747" i="4" s="1"/>
  <c r="H1747" i="4"/>
  <c r="G1747" i="4"/>
  <c r="F1747" i="4"/>
  <c r="Q1747" i="4" s="1"/>
  <c r="E1747" i="4"/>
  <c r="D1747" i="4"/>
  <c r="C1747" i="4"/>
  <c r="B1747" i="4"/>
  <c r="O1747" i="4" s="1"/>
  <c r="A1747" i="4"/>
  <c r="N1746" i="4"/>
  <c r="M1746" i="4"/>
  <c r="L1746" i="4"/>
  <c r="K1746" i="4"/>
  <c r="J1746" i="4"/>
  <c r="T1746" i="4" s="1"/>
  <c r="I1746" i="4"/>
  <c r="S1746" i="4" s="1"/>
  <c r="H1746" i="4"/>
  <c r="G1746" i="4"/>
  <c r="F1746" i="4"/>
  <c r="Q1746" i="4" s="1"/>
  <c r="E1746" i="4"/>
  <c r="D1746" i="4"/>
  <c r="C1746" i="4"/>
  <c r="B1746" i="4"/>
  <c r="O1746" i="4" s="1"/>
  <c r="A1746" i="4"/>
  <c r="N1745" i="4"/>
  <c r="M1745" i="4"/>
  <c r="L1745" i="4"/>
  <c r="K1745" i="4"/>
  <c r="J1745" i="4"/>
  <c r="T1745" i="4" s="1"/>
  <c r="I1745" i="4"/>
  <c r="S1745" i="4" s="1"/>
  <c r="H1745" i="4"/>
  <c r="G1745" i="4"/>
  <c r="F1745" i="4"/>
  <c r="Q1745" i="4" s="1"/>
  <c r="E1745" i="4"/>
  <c r="D1745" i="4"/>
  <c r="C1745" i="4"/>
  <c r="B1745" i="4"/>
  <c r="A1745" i="4"/>
  <c r="S1744" i="4"/>
  <c r="N1744" i="4"/>
  <c r="M1744" i="4"/>
  <c r="L1744" i="4"/>
  <c r="K1744" i="4"/>
  <c r="J1744" i="4"/>
  <c r="W1744" i="4" s="1"/>
  <c r="I1744" i="4"/>
  <c r="H1744" i="4"/>
  <c r="G1744" i="4"/>
  <c r="F1744" i="4"/>
  <c r="E1744" i="4"/>
  <c r="P1744" i="4" s="1"/>
  <c r="D1744" i="4"/>
  <c r="C1744" i="4"/>
  <c r="B1744" i="4"/>
  <c r="O1744" i="4" s="1"/>
  <c r="A1744" i="4"/>
  <c r="O1743" i="4"/>
  <c r="N1743" i="4"/>
  <c r="M1743" i="4"/>
  <c r="L1743" i="4"/>
  <c r="K1743" i="4"/>
  <c r="J1743" i="4"/>
  <c r="T1743" i="4" s="1"/>
  <c r="I1743" i="4"/>
  <c r="S1743" i="4" s="1"/>
  <c r="H1743" i="4"/>
  <c r="G1743" i="4"/>
  <c r="F1743" i="4"/>
  <c r="Q1743" i="4" s="1"/>
  <c r="E1743" i="4"/>
  <c r="D1743" i="4"/>
  <c r="C1743" i="4"/>
  <c r="B1743" i="4"/>
  <c r="A1743" i="4"/>
  <c r="S1742" i="4"/>
  <c r="N1742" i="4"/>
  <c r="M1742" i="4"/>
  <c r="L1742" i="4"/>
  <c r="K1742" i="4"/>
  <c r="J1742" i="4"/>
  <c r="T1742" i="4" s="1"/>
  <c r="I1742" i="4"/>
  <c r="H1742" i="4"/>
  <c r="G1742" i="4"/>
  <c r="F1742" i="4"/>
  <c r="Q1742" i="4" s="1"/>
  <c r="E1742" i="4"/>
  <c r="D1742" i="4"/>
  <c r="C1742" i="4"/>
  <c r="B1742" i="4"/>
  <c r="A1742" i="4"/>
  <c r="N1741" i="4"/>
  <c r="M1741" i="4"/>
  <c r="L1741" i="4"/>
  <c r="K1741" i="4"/>
  <c r="J1741" i="4"/>
  <c r="I1741" i="4"/>
  <c r="S1741" i="4" s="1"/>
  <c r="H1741" i="4"/>
  <c r="G1741" i="4"/>
  <c r="F1741" i="4"/>
  <c r="Q1741" i="4" s="1"/>
  <c r="E1741" i="4"/>
  <c r="D1741" i="4"/>
  <c r="C1741" i="4"/>
  <c r="B1741" i="4"/>
  <c r="A1741" i="4"/>
  <c r="P1740" i="4"/>
  <c r="N1740" i="4"/>
  <c r="M1740" i="4"/>
  <c r="L1740" i="4"/>
  <c r="K1740" i="4"/>
  <c r="J1740" i="4"/>
  <c r="I1740" i="4"/>
  <c r="S1740" i="4" s="1"/>
  <c r="H1740" i="4"/>
  <c r="G1740" i="4"/>
  <c r="F1740" i="4"/>
  <c r="Q1740" i="4" s="1"/>
  <c r="E1740" i="4"/>
  <c r="D1740" i="4"/>
  <c r="C1740" i="4"/>
  <c r="B1740" i="4"/>
  <c r="O1740" i="4" s="1"/>
  <c r="A1740" i="4"/>
  <c r="T1739" i="4"/>
  <c r="Q1739" i="4"/>
  <c r="N1739" i="4"/>
  <c r="M1739" i="4"/>
  <c r="L1739" i="4"/>
  <c r="K1739" i="4"/>
  <c r="J1739" i="4"/>
  <c r="I1739" i="4"/>
  <c r="H1739" i="4"/>
  <c r="G1739" i="4"/>
  <c r="F1739" i="4"/>
  <c r="E1739" i="4"/>
  <c r="R1739" i="4" s="1"/>
  <c r="D1739" i="4"/>
  <c r="C1739" i="4"/>
  <c r="B1739" i="4"/>
  <c r="O1739" i="4" s="1"/>
  <c r="A1739" i="4"/>
  <c r="P1738" i="4"/>
  <c r="N1738" i="4"/>
  <c r="M1738" i="4"/>
  <c r="L1738" i="4"/>
  <c r="K1738" i="4"/>
  <c r="J1738" i="4"/>
  <c r="I1738" i="4"/>
  <c r="S1738" i="4" s="1"/>
  <c r="H1738" i="4"/>
  <c r="G1738" i="4"/>
  <c r="F1738" i="4"/>
  <c r="Q1738" i="4" s="1"/>
  <c r="E1738" i="4"/>
  <c r="D1738" i="4"/>
  <c r="C1738" i="4"/>
  <c r="B1738" i="4"/>
  <c r="O1738" i="4" s="1"/>
  <c r="A1738" i="4"/>
  <c r="Q1737" i="4"/>
  <c r="P1737" i="4"/>
  <c r="N1737" i="4"/>
  <c r="M1737" i="4"/>
  <c r="L1737" i="4"/>
  <c r="K1737" i="4"/>
  <c r="J1737" i="4"/>
  <c r="T1737" i="4" s="1"/>
  <c r="I1737" i="4"/>
  <c r="S1737" i="4" s="1"/>
  <c r="H1737" i="4"/>
  <c r="G1737" i="4"/>
  <c r="F1737" i="4"/>
  <c r="E1737" i="4"/>
  <c r="D1737" i="4"/>
  <c r="C1737" i="4"/>
  <c r="B1737" i="4"/>
  <c r="O1737" i="4" s="1"/>
  <c r="A1737" i="4"/>
  <c r="Q1736" i="4"/>
  <c r="N1736" i="4"/>
  <c r="M1736" i="4"/>
  <c r="L1736" i="4"/>
  <c r="K1736" i="4"/>
  <c r="J1736" i="4"/>
  <c r="I1736" i="4"/>
  <c r="S1736" i="4" s="1"/>
  <c r="H1736" i="4"/>
  <c r="G1736" i="4"/>
  <c r="F1736" i="4"/>
  <c r="E1736" i="4"/>
  <c r="D1736" i="4"/>
  <c r="C1736" i="4"/>
  <c r="B1736" i="4"/>
  <c r="A1736" i="4"/>
  <c r="N1735" i="4"/>
  <c r="M1735" i="4"/>
  <c r="L1735" i="4"/>
  <c r="K1735" i="4"/>
  <c r="J1735" i="4"/>
  <c r="I1735" i="4"/>
  <c r="S1735" i="4" s="1"/>
  <c r="H1735" i="4"/>
  <c r="G1735" i="4"/>
  <c r="F1735" i="4"/>
  <c r="Q1735" i="4" s="1"/>
  <c r="E1735" i="4"/>
  <c r="R1735" i="4" s="1"/>
  <c r="D1735" i="4"/>
  <c r="C1735" i="4"/>
  <c r="B1735" i="4"/>
  <c r="O1735" i="4" s="1"/>
  <c r="A1735" i="4"/>
  <c r="P1734" i="4"/>
  <c r="N1734" i="4"/>
  <c r="M1734" i="4"/>
  <c r="L1734" i="4"/>
  <c r="K1734" i="4"/>
  <c r="J1734" i="4"/>
  <c r="I1734" i="4"/>
  <c r="S1734" i="4" s="1"/>
  <c r="H1734" i="4"/>
  <c r="G1734" i="4"/>
  <c r="F1734" i="4"/>
  <c r="Q1734" i="4" s="1"/>
  <c r="E1734" i="4"/>
  <c r="D1734" i="4"/>
  <c r="C1734" i="4"/>
  <c r="B1734" i="4"/>
  <c r="O1734" i="4" s="1"/>
  <c r="A1734" i="4"/>
  <c r="O1733" i="4"/>
  <c r="N1733" i="4"/>
  <c r="M1733" i="4"/>
  <c r="L1733" i="4"/>
  <c r="K1733" i="4"/>
  <c r="J1733" i="4"/>
  <c r="I1733" i="4"/>
  <c r="S1733" i="4" s="1"/>
  <c r="H1733" i="4"/>
  <c r="G1733" i="4"/>
  <c r="F1733" i="4"/>
  <c r="E1733" i="4"/>
  <c r="P1733" i="4" s="1"/>
  <c r="D1733" i="4"/>
  <c r="C1733" i="4"/>
  <c r="B1733" i="4"/>
  <c r="A1733" i="4"/>
  <c r="S1732" i="4"/>
  <c r="N1732" i="4"/>
  <c r="M1732" i="4"/>
  <c r="L1732" i="4"/>
  <c r="K1732" i="4"/>
  <c r="J1732" i="4"/>
  <c r="I1732" i="4"/>
  <c r="H1732" i="4"/>
  <c r="G1732" i="4"/>
  <c r="F1732" i="4"/>
  <c r="Q1732" i="4" s="1"/>
  <c r="E1732" i="4"/>
  <c r="D1732" i="4"/>
  <c r="C1732" i="4"/>
  <c r="B1732" i="4"/>
  <c r="O1732" i="4" s="1"/>
  <c r="A1732" i="4"/>
  <c r="O1731" i="4"/>
  <c r="N1731" i="4"/>
  <c r="M1731" i="4"/>
  <c r="L1731" i="4"/>
  <c r="K1731" i="4"/>
  <c r="J1731" i="4"/>
  <c r="I1731" i="4"/>
  <c r="S1731" i="4" s="1"/>
  <c r="H1731" i="4"/>
  <c r="G1731" i="4"/>
  <c r="F1731" i="4"/>
  <c r="Q1731" i="4" s="1"/>
  <c r="E1731" i="4"/>
  <c r="D1731" i="4"/>
  <c r="C1731" i="4"/>
  <c r="B1731" i="4"/>
  <c r="A1731" i="4"/>
  <c r="N1730" i="4"/>
  <c r="M1730" i="4"/>
  <c r="L1730" i="4"/>
  <c r="K1730" i="4"/>
  <c r="J1730" i="4"/>
  <c r="I1730" i="4"/>
  <c r="S1730" i="4" s="1"/>
  <c r="H1730" i="4"/>
  <c r="G1730" i="4"/>
  <c r="F1730" i="4"/>
  <c r="Q1730" i="4" s="1"/>
  <c r="E1730" i="4"/>
  <c r="D1730" i="4"/>
  <c r="C1730" i="4"/>
  <c r="B1730" i="4"/>
  <c r="O1730" i="4" s="1"/>
  <c r="A1730" i="4"/>
  <c r="N1729" i="4"/>
  <c r="M1729" i="4"/>
  <c r="L1729" i="4"/>
  <c r="K1729" i="4"/>
  <c r="J1729" i="4"/>
  <c r="T1729" i="4" s="1"/>
  <c r="I1729" i="4"/>
  <c r="S1729" i="4" s="1"/>
  <c r="H1729" i="4"/>
  <c r="G1729" i="4"/>
  <c r="F1729" i="4"/>
  <c r="Q1729" i="4" s="1"/>
  <c r="E1729" i="4"/>
  <c r="D1729" i="4"/>
  <c r="C1729" i="4"/>
  <c r="B1729" i="4"/>
  <c r="O1729" i="4" s="1"/>
  <c r="A1729" i="4"/>
  <c r="O1728" i="4"/>
  <c r="N1728" i="4"/>
  <c r="M1728" i="4"/>
  <c r="L1728" i="4"/>
  <c r="K1728" i="4"/>
  <c r="J1728" i="4"/>
  <c r="T1728" i="4" s="1"/>
  <c r="I1728" i="4"/>
  <c r="S1728" i="4" s="1"/>
  <c r="H1728" i="4"/>
  <c r="G1728" i="4"/>
  <c r="F1728" i="4"/>
  <c r="E1728" i="4"/>
  <c r="P1728" i="4" s="1"/>
  <c r="D1728" i="4"/>
  <c r="C1728" i="4"/>
  <c r="B1728" i="4"/>
  <c r="A1728" i="4"/>
  <c r="O1727" i="4"/>
  <c r="N1727" i="4"/>
  <c r="M1727" i="4"/>
  <c r="L1727" i="4"/>
  <c r="K1727" i="4"/>
  <c r="J1727" i="4"/>
  <c r="T1727" i="4" s="1"/>
  <c r="I1727" i="4"/>
  <c r="S1727" i="4" s="1"/>
  <c r="H1727" i="4"/>
  <c r="G1727" i="4"/>
  <c r="F1727" i="4"/>
  <c r="Q1727" i="4" s="1"/>
  <c r="E1727" i="4"/>
  <c r="D1727" i="4"/>
  <c r="C1727" i="4"/>
  <c r="B1727" i="4"/>
  <c r="A1727" i="4"/>
  <c r="N1726" i="4"/>
  <c r="M1726" i="4"/>
  <c r="L1726" i="4"/>
  <c r="K1726" i="4"/>
  <c r="J1726" i="4"/>
  <c r="T1726" i="4" s="1"/>
  <c r="I1726" i="4"/>
  <c r="S1726" i="4" s="1"/>
  <c r="H1726" i="4"/>
  <c r="G1726" i="4"/>
  <c r="F1726" i="4"/>
  <c r="Q1726" i="4" s="1"/>
  <c r="E1726" i="4"/>
  <c r="D1726" i="4"/>
  <c r="C1726" i="4"/>
  <c r="B1726" i="4"/>
  <c r="O1726" i="4" s="1"/>
  <c r="A1726" i="4"/>
  <c r="T1725" i="4"/>
  <c r="S1725" i="4"/>
  <c r="N1725" i="4"/>
  <c r="M1725" i="4"/>
  <c r="L1725" i="4"/>
  <c r="K1725" i="4"/>
  <c r="J1725" i="4"/>
  <c r="W1725" i="4" s="1"/>
  <c r="I1725" i="4"/>
  <c r="H1725" i="4"/>
  <c r="G1725" i="4"/>
  <c r="F1725" i="4"/>
  <c r="Q1725" i="4" s="1"/>
  <c r="E1725" i="4"/>
  <c r="D1725" i="4"/>
  <c r="C1725" i="4"/>
  <c r="B1725" i="4"/>
  <c r="A1725" i="4"/>
  <c r="T1724" i="4"/>
  <c r="N1724" i="4"/>
  <c r="M1724" i="4"/>
  <c r="L1724" i="4"/>
  <c r="K1724" i="4"/>
  <c r="J1724" i="4"/>
  <c r="I1724" i="4"/>
  <c r="S1724" i="4" s="1"/>
  <c r="H1724" i="4"/>
  <c r="G1724" i="4"/>
  <c r="F1724" i="4"/>
  <c r="Q1724" i="4" s="1"/>
  <c r="E1724" i="4"/>
  <c r="D1724" i="4"/>
  <c r="C1724" i="4"/>
  <c r="B1724" i="4"/>
  <c r="O1724" i="4" s="1"/>
  <c r="A1724" i="4"/>
  <c r="N1723" i="4"/>
  <c r="M1723" i="4"/>
  <c r="L1723" i="4"/>
  <c r="K1723" i="4"/>
  <c r="J1723" i="4"/>
  <c r="T1723" i="4" s="1"/>
  <c r="I1723" i="4"/>
  <c r="W1723" i="4" s="1"/>
  <c r="H1723" i="4"/>
  <c r="G1723" i="4"/>
  <c r="F1723" i="4"/>
  <c r="Q1723" i="4" s="1"/>
  <c r="E1723" i="4"/>
  <c r="D1723" i="4"/>
  <c r="C1723" i="4"/>
  <c r="B1723" i="4"/>
  <c r="O1723" i="4" s="1"/>
  <c r="A1723" i="4"/>
  <c r="Q1722" i="4"/>
  <c r="N1722" i="4"/>
  <c r="M1722" i="4"/>
  <c r="L1722" i="4"/>
  <c r="K1722" i="4"/>
  <c r="J1722" i="4"/>
  <c r="I1722" i="4"/>
  <c r="S1722" i="4" s="1"/>
  <c r="H1722" i="4"/>
  <c r="G1722" i="4"/>
  <c r="F1722" i="4"/>
  <c r="E1722" i="4"/>
  <c r="P1722" i="4" s="1"/>
  <c r="D1722" i="4"/>
  <c r="C1722" i="4"/>
  <c r="B1722" i="4"/>
  <c r="O1722" i="4" s="1"/>
  <c r="A1722" i="4"/>
  <c r="R1721" i="4"/>
  <c r="Q1721" i="4"/>
  <c r="N1721" i="4"/>
  <c r="M1721" i="4"/>
  <c r="L1721" i="4"/>
  <c r="K1721" i="4"/>
  <c r="J1721" i="4"/>
  <c r="I1721" i="4"/>
  <c r="S1721" i="4" s="1"/>
  <c r="H1721" i="4"/>
  <c r="G1721" i="4"/>
  <c r="F1721" i="4"/>
  <c r="E1721" i="4"/>
  <c r="P1721" i="4" s="1"/>
  <c r="D1721" i="4"/>
  <c r="C1721" i="4"/>
  <c r="B1721" i="4"/>
  <c r="O1721" i="4" s="1"/>
  <c r="A1721" i="4"/>
  <c r="T1720" i="4"/>
  <c r="N1720" i="4"/>
  <c r="M1720" i="4"/>
  <c r="L1720" i="4"/>
  <c r="K1720" i="4"/>
  <c r="J1720" i="4"/>
  <c r="I1720" i="4"/>
  <c r="S1720" i="4" s="1"/>
  <c r="H1720" i="4"/>
  <c r="G1720" i="4"/>
  <c r="F1720" i="4"/>
  <c r="Q1720" i="4" s="1"/>
  <c r="E1720" i="4"/>
  <c r="P1720" i="4" s="1"/>
  <c r="D1720" i="4"/>
  <c r="C1720" i="4"/>
  <c r="B1720" i="4"/>
  <c r="A1720" i="4"/>
  <c r="N1719" i="4"/>
  <c r="M1719" i="4"/>
  <c r="L1719" i="4"/>
  <c r="K1719" i="4"/>
  <c r="J1719" i="4"/>
  <c r="I1719" i="4"/>
  <c r="S1719" i="4" s="1"/>
  <c r="H1719" i="4"/>
  <c r="G1719" i="4"/>
  <c r="F1719" i="4"/>
  <c r="R1719" i="4" s="1"/>
  <c r="E1719" i="4"/>
  <c r="P1719" i="4" s="1"/>
  <c r="D1719" i="4"/>
  <c r="C1719" i="4"/>
  <c r="B1719" i="4"/>
  <c r="A1719" i="4"/>
  <c r="N1718" i="4"/>
  <c r="M1718" i="4"/>
  <c r="L1718" i="4"/>
  <c r="K1718" i="4"/>
  <c r="J1718" i="4"/>
  <c r="I1718" i="4"/>
  <c r="S1718" i="4" s="1"/>
  <c r="H1718" i="4"/>
  <c r="G1718" i="4"/>
  <c r="F1718" i="4"/>
  <c r="E1718" i="4"/>
  <c r="P1718" i="4" s="1"/>
  <c r="D1718" i="4"/>
  <c r="C1718" i="4"/>
  <c r="B1718" i="4"/>
  <c r="A1718" i="4"/>
  <c r="N1717" i="4"/>
  <c r="M1717" i="4"/>
  <c r="L1717" i="4"/>
  <c r="K1717" i="4"/>
  <c r="J1717" i="4"/>
  <c r="I1717" i="4"/>
  <c r="S1717" i="4" s="1"/>
  <c r="H1717" i="4"/>
  <c r="G1717" i="4"/>
  <c r="F1717" i="4"/>
  <c r="E1717" i="4"/>
  <c r="P1717" i="4" s="1"/>
  <c r="D1717" i="4"/>
  <c r="C1717" i="4"/>
  <c r="B1717" i="4"/>
  <c r="A1717" i="4"/>
  <c r="N1716" i="4"/>
  <c r="M1716" i="4"/>
  <c r="L1716" i="4"/>
  <c r="K1716" i="4"/>
  <c r="J1716" i="4"/>
  <c r="I1716" i="4"/>
  <c r="S1716" i="4" s="1"/>
  <c r="H1716" i="4"/>
  <c r="G1716" i="4"/>
  <c r="F1716" i="4"/>
  <c r="Q1716" i="4" s="1"/>
  <c r="E1716" i="4"/>
  <c r="D1716" i="4"/>
  <c r="C1716" i="4"/>
  <c r="B1716" i="4"/>
  <c r="O1716" i="4" s="1"/>
  <c r="A1716" i="4"/>
  <c r="Q1715" i="4"/>
  <c r="O1715" i="4"/>
  <c r="N1715" i="4"/>
  <c r="M1715" i="4"/>
  <c r="L1715" i="4"/>
  <c r="K1715" i="4"/>
  <c r="J1715" i="4"/>
  <c r="T1715" i="4" s="1"/>
  <c r="I1715" i="4"/>
  <c r="H1715" i="4"/>
  <c r="G1715" i="4"/>
  <c r="F1715" i="4"/>
  <c r="E1715" i="4"/>
  <c r="P1715" i="4" s="1"/>
  <c r="D1715" i="4"/>
  <c r="C1715" i="4"/>
  <c r="B1715" i="4"/>
  <c r="A1715" i="4"/>
  <c r="Q1714" i="4"/>
  <c r="O1714" i="4"/>
  <c r="N1714" i="4"/>
  <c r="M1714" i="4"/>
  <c r="L1714" i="4"/>
  <c r="K1714" i="4"/>
  <c r="J1714" i="4"/>
  <c r="I1714" i="4"/>
  <c r="S1714" i="4" s="1"/>
  <c r="H1714" i="4"/>
  <c r="G1714" i="4"/>
  <c r="F1714" i="4"/>
  <c r="E1714" i="4"/>
  <c r="D1714" i="4"/>
  <c r="C1714" i="4"/>
  <c r="B1714" i="4"/>
  <c r="A1714" i="4"/>
  <c r="R1713" i="4"/>
  <c r="N1713" i="4"/>
  <c r="M1713" i="4"/>
  <c r="L1713" i="4"/>
  <c r="K1713" i="4"/>
  <c r="J1713" i="4"/>
  <c r="T1713" i="4" s="1"/>
  <c r="I1713" i="4"/>
  <c r="S1713" i="4" s="1"/>
  <c r="H1713" i="4"/>
  <c r="G1713" i="4"/>
  <c r="F1713" i="4"/>
  <c r="Q1713" i="4" s="1"/>
  <c r="E1713" i="4"/>
  <c r="P1713" i="4" s="1"/>
  <c r="D1713" i="4"/>
  <c r="C1713" i="4"/>
  <c r="B1713" i="4"/>
  <c r="O1713" i="4" s="1"/>
  <c r="A1713" i="4"/>
  <c r="N1712" i="4"/>
  <c r="M1712" i="4"/>
  <c r="L1712" i="4"/>
  <c r="K1712" i="4"/>
  <c r="J1712" i="4"/>
  <c r="I1712" i="4"/>
  <c r="S1712" i="4" s="1"/>
  <c r="H1712" i="4"/>
  <c r="G1712" i="4"/>
  <c r="F1712" i="4"/>
  <c r="E1712" i="4"/>
  <c r="P1712" i="4" s="1"/>
  <c r="D1712" i="4"/>
  <c r="C1712" i="4"/>
  <c r="B1712" i="4"/>
  <c r="O1712" i="4" s="1"/>
  <c r="A1712" i="4"/>
  <c r="O1711" i="4"/>
  <c r="N1711" i="4"/>
  <c r="M1711" i="4"/>
  <c r="L1711" i="4"/>
  <c r="K1711" i="4"/>
  <c r="J1711" i="4"/>
  <c r="W1711" i="4" s="1"/>
  <c r="I1711" i="4"/>
  <c r="S1711" i="4" s="1"/>
  <c r="H1711" i="4"/>
  <c r="G1711" i="4"/>
  <c r="F1711" i="4"/>
  <c r="Q1711" i="4" s="1"/>
  <c r="E1711" i="4"/>
  <c r="D1711" i="4"/>
  <c r="C1711" i="4"/>
  <c r="B1711" i="4"/>
  <c r="A1711" i="4"/>
  <c r="N1710" i="4"/>
  <c r="M1710" i="4"/>
  <c r="L1710" i="4"/>
  <c r="K1710" i="4"/>
  <c r="J1710" i="4"/>
  <c r="I1710" i="4"/>
  <c r="S1710" i="4" s="1"/>
  <c r="H1710" i="4"/>
  <c r="G1710" i="4"/>
  <c r="F1710" i="4"/>
  <c r="E1710" i="4"/>
  <c r="P1710" i="4" s="1"/>
  <c r="D1710" i="4"/>
  <c r="C1710" i="4"/>
  <c r="B1710" i="4"/>
  <c r="O1710" i="4" s="1"/>
  <c r="A1710" i="4"/>
  <c r="N1709" i="4"/>
  <c r="M1709" i="4"/>
  <c r="L1709" i="4"/>
  <c r="K1709" i="4"/>
  <c r="J1709" i="4"/>
  <c r="I1709" i="4"/>
  <c r="S1709" i="4" s="1"/>
  <c r="H1709" i="4"/>
  <c r="G1709" i="4"/>
  <c r="F1709" i="4"/>
  <c r="Q1709" i="4" s="1"/>
  <c r="E1709" i="4"/>
  <c r="D1709" i="4"/>
  <c r="C1709" i="4"/>
  <c r="B1709" i="4"/>
  <c r="O1709" i="4" s="1"/>
  <c r="A1709" i="4"/>
  <c r="S1708" i="4"/>
  <c r="N1708" i="4"/>
  <c r="M1708" i="4"/>
  <c r="L1708" i="4"/>
  <c r="K1708" i="4"/>
  <c r="J1708" i="4"/>
  <c r="T1708" i="4" s="1"/>
  <c r="I1708" i="4"/>
  <c r="H1708" i="4"/>
  <c r="G1708" i="4"/>
  <c r="F1708" i="4"/>
  <c r="Q1708" i="4" s="1"/>
  <c r="E1708" i="4"/>
  <c r="D1708" i="4"/>
  <c r="C1708" i="4"/>
  <c r="B1708" i="4"/>
  <c r="O1708" i="4" s="1"/>
  <c r="A1708" i="4"/>
  <c r="N1707" i="4"/>
  <c r="M1707" i="4"/>
  <c r="L1707" i="4"/>
  <c r="K1707" i="4"/>
  <c r="J1707" i="4"/>
  <c r="T1707" i="4" s="1"/>
  <c r="I1707" i="4"/>
  <c r="S1707" i="4" s="1"/>
  <c r="H1707" i="4"/>
  <c r="G1707" i="4"/>
  <c r="F1707" i="4"/>
  <c r="Q1707" i="4" s="1"/>
  <c r="E1707" i="4"/>
  <c r="D1707" i="4"/>
  <c r="C1707" i="4"/>
  <c r="B1707" i="4"/>
  <c r="O1707" i="4" s="1"/>
  <c r="A1707" i="4"/>
  <c r="N1706" i="4"/>
  <c r="M1706" i="4"/>
  <c r="L1706" i="4"/>
  <c r="K1706" i="4"/>
  <c r="J1706" i="4"/>
  <c r="T1706" i="4" s="1"/>
  <c r="I1706" i="4"/>
  <c r="S1706" i="4" s="1"/>
  <c r="H1706" i="4"/>
  <c r="G1706" i="4"/>
  <c r="F1706" i="4"/>
  <c r="Q1706" i="4" s="1"/>
  <c r="E1706" i="4"/>
  <c r="D1706" i="4"/>
  <c r="C1706" i="4"/>
  <c r="B1706" i="4"/>
  <c r="O1706" i="4" s="1"/>
  <c r="A1706" i="4"/>
  <c r="N1705" i="4"/>
  <c r="M1705" i="4"/>
  <c r="L1705" i="4"/>
  <c r="K1705" i="4"/>
  <c r="J1705" i="4"/>
  <c r="T1705" i="4" s="1"/>
  <c r="I1705" i="4"/>
  <c r="S1705" i="4" s="1"/>
  <c r="H1705" i="4"/>
  <c r="G1705" i="4"/>
  <c r="F1705" i="4"/>
  <c r="Q1705" i="4" s="1"/>
  <c r="E1705" i="4"/>
  <c r="D1705" i="4"/>
  <c r="C1705" i="4"/>
  <c r="B1705" i="4"/>
  <c r="O1705" i="4" s="1"/>
  <c r="A1705" i="4"/>
  <c r="N1704" i="4"/>
  <c r="M1704" i="4"/>
  <c r="L1704" i="4"/>
  <c r="K1704" i="4"/>
  <c r="J1704" i="4"/>
  <c r="T1704" i="4" s="1"/>
  <c r="I1704" i="4"/>
  <c r="S1704" i="4" s="1"/>
  <c r="H1704" i="4"/>
  <c r="G1704" i="4"/>
  <c r="F1704" i="4"/>
  <c r="E1704" i="4"/>
  <c r="P1704" i="4" s="1"/>
  <c r="D1704" i="4"/>
  <c r="C1704" i="4"/>
  <c r="B1704" i="4"/>
  <c r="O1704" i="4" s="1"/>
  <c r="A1704" i="4"/>
  <c r="T1703" i="4"/>
  <c r="N1703" i="4"/>
  <c r="M1703" i="4"/>
  <c r="L1703" i="4"/>
  <c r="K1703" i="4"/>
  <c r="J1703" i="4"/>
  <c r="I1703" i="4"/>
  <c r="S1703" i="4" s="1"/>
  <c r="H1703" i="4"/>
  <c r="G1703" i="4"/>
  <c r="F1703" i="4"/>
  <c r="Q1703" i="4" s="1"/>
  <c r="E1703" i="4"/>
  <c r="D1703" i="4"/>
  <c r="C1703" i="4"/>
  <c r="B1703" i="4"/>
  <c r="O1703" i="4" s="1"/>
  <c r="A1703" i="4"/>
  <c r="T1702" i="4"/>
  <c r="N1702" i="4"/>
  <c r="M1702" i="4"/>
  <c r="L1702" i="4"/>
  <c r="K1702" i="4"/>
  <c r="J1702" i="4"/>
  <c r="I1702" i="4"/>
  <c r="S1702" i="4" s="1"/>
  <c r="H1702" i="4"/>
  <c r="G1702" i="4"/>
  <c r="F1702" i="4"/>
  <c r="Q1702" i="4" s="1"/>
  <c r="E1702" i="4"/>
  <c r="D1702" i="4"/>
  <c r="C1702" i="4"/>
  <c r="B1702" i="4"/>
  <c r="O1702" i="4" s="1"/>
  <c r="A1702" i="4"/>
  <c r="T1701" i="4"/>
  <c r="N1701" i="4"/>
  <c r="M1701" i="4"/>
  <c r="L1701" i="4"/>
  <c r="K1701" i="4"/>
  <c r="J1701" i="4"/>
  <c r="I1701" i="4"/>
  <c r="S1701" i="4" s="1"/>
  <c r="H1701" i="4"/>
  <c r="G1701" i="4"/>
  <c r="F1701" i="4"/>
  <c r="Q1701" i="4" s="1"/>
  <c r="E1701" i="4"/>
  <c r="P1701" i="4" s="1"/>
  <c r="D1701" i="4"/>
  <c r="C1701" i="4"/>
  <c r="B1701" i="4"/>
  <c r="O1701" i="4" s="1"/>
  <c r="A1701" i="4"/>
  <c r="N1700" i="4"/>
  <c r="M1700" i="4"/>
  <c r="L1700" i="4"/>
  <c r="K1700" i="4"/>
  <c r="J1700" i="4"/>
  <c r="I1700" i="4"/>
  <c r="S1700" i="4" s="1"/>
  <c r="H1700" i="4"/>
  <c r="G1700" i="4"/>
  <c r="F1700" i="4"/>
  <c r="Q1700" i="4" s="1"/>
  <c r="E1700" i="4"/>
  <c r="D1700" i="4"/>
  <c r="C1700" i="4"/>
  <c r="B1700" i="4"/>
  <c r="A1700" i="4"/>
  <c r="O1699" i="4"/>
  <c r="N1699" i="4"/>
  <c r="M1699" i="4"/>
  <c r="L1699" i="4"/>
  <c r="K1699" i="4"/>
  <c r="J1699" i="4"/>
  <c r="T1699" i="4" s="1"/>
  <c r="I1699" i="4"/>
  <c r="H1699" i="4"/>
  <c r="G1699" i="4"/>
  <c r="F1699" i="4"/>
  <c r="Q1699" i="4" s="1"/>
  <c r="E1699" i="4"/>
  <c r="D1699" i="4"/>
  <c r="C1699" i="4"/>
  <c r="B1699" i="4"/>
  <c r="A1699" i="4"/>
  <c r="N1698" i="4"/>
  <c r="M1698" i="4"/>
  <c r="L1698" i="4"/>
  <c r="K1698" i="4"/>
  <c r="J1698" i="4"/>
  <c r="I1698" i="4"/>
  <c r="S1698" i="4" s="1"/>
  <c r="H1698" i="4"/>
  <c r="G1698" i="4"/>
  <c r="F1698" i="4"/>
  <c r="Q1698" i="4" s="1"/>
  <c r="E1698" i="4"/>
  <c r="D1698" i="4"/>
  <c r="C1698" i="4"/>
  <c r="B1698" i="4"/>
  <c r="A1698" i="4"/>
  <c r="Q1697" i="4"/>
  <c r="N1697" i="4"/>
  <c r="M1697" i="4"/>
  <c r="L1697" i="4"/>
  <c r="K1697" i="4"/>
  <c r="J1697" i="4"/>
  <c r="I1697" i="4"/>
  <c r="S1697" i="4" s="1"/>
  <c r="H1697" i="4"/>
  <c r="G1697" i="4"/>
  <c r="F1697" i="4"/>
  <c r="E1697" i="4"/>
  <c r="P1697" i="4" s="1"/>
  <c r="D1697" i="4"/>
  <c r="C1697" i="4"/>
  <c r="B1697" i="4"/>
  <c r="A1697" i="4"/>
  <c r="N1696" i="4"/>
  <c r="M1696" i="4"/>
  <c r="L1696" i="4"/>
  <c r="K1696" i="4"/>
  <c r="J1696" i="4"/>
  <c r="I1696" i="4"/>
  <c r="S1696" i="4" s="1"/>
  <c r="H1696" i="4"/>
  <c r="G1696" i="4"/>
  <c r="F1696" i="4"/>
  <c r="Q1696" i="4" s="1"/>
  <c r="E1696" i="4"/>
  <c r="D1696" i="4"/>
  <c r="C1696" i="4"/>
  <c r="B1696" i="4"/>
  <c r="A1696" i="4"/>
  <c r="Q1695" i="4"/>
  <c r="N1695" i="4"/>
  <c r="M1695" i="4"/>
  <c r="L1695" i="4"/>
  <c r="K1695" i="4"/>
  <c r="J1695" i="4"/>
  <c r="I1695" i="4"/>
  <c r="S1695" i="4" s="1"/>
  <c r="H1695" i="4"/>
  <c r="G1695" i="4"/>
  <c r="F1695" i="4"/>
  <c r="E1695" i="4"/>
  <c r="D1695" i="4"/>
  <c r="C1695" i="4"/>
  <c r="B1695" i="4"/>
  <c r="A1695" i="4"/>
  <c r="S1694" i="4"/>
  <c r="N1694" i="4"/>
  <c r="M1694" i="4"/>
  <c r="L1694" i="4"/>
  <c r="K1694" i="4"/>
  <c r="J1694" i="4"/>
  <c r="I1694" i="4"/>
  <c r="H1694" i="4"/>
  <c r="G1694" i="4"/>
  <c r="F1694" i="4"/>
  <c r="Q1694" i="4" s="1"/>
  <c r="E1694" i="4"/>
  <c r="D1694" i="4"/>
  <c r="C1694" i="4"/>
  <c r="B1694" i="4"/>
  <c r="A1694" i="4"/>
  <c r="Q1693" i="4"/>
  <c r="O1693" i="4"/>
  <c r="N1693" i="4"/>
  <c r="M1693" i="4"/>
  <c r="L1693" i="4"/>
  <c r="K1693" i="4"/>
  <c r="J1693" i="4"/>
  <c r="I1693" i="4"/>
  <c r="S1693" i="4" s="1"/>
  <c r="H1693" i="4"/>
  <c r="G1693" i="4"/>
  <c r="F1693" i="4"/>
  <c r="E1693" i="4"/>
  <c r="P1693" i="4" s="1"/>
  <c r="D1693" i="4"/>
  <c r="C1693" i="4"/>
  <c r="B1693" i="4"/>
  <c r="A1693" i="4"/>
  <c r="N1692" i="4"/>
  <c r="M1692" i="4"/>
  <c r="L1692" i="4"/>
  <c r="K1692" i="4"/>
  <c r="J1692" i="4"/>
  <c r="T1692" i="4" s="1"/>
  <c r="I1692" i="4"/>
  <c r="W1692" i="4" s="1"/>
  <c r="H1692" i="4"/>
  <c r="G1692" i="4"/>
  <c r="F1692" i="4"/>
  <c r="E1692" i="4"/>
  <c r="P1692" i="4" s="1"/>
  <c r="D1692" i="4"/>
  <c r="C1692" i="4"/>
  <c r="B1692" i="4"/>
  <c r="O1692" i="4" s="1"/>
  <c r="A1692" i="4"/>
  <c r="P1691" i="4"/>
  <c r="N1691" i="4"/>
  <c r="M1691" i="4"/>
  <c r="L1691" i="4"/>
  <c r="K1691" i="4"/>
  <c r="J1691" i="4"/>
  <c r="W1691" i="4" s="1"/>
  <c r="I1691" i="4"/>
  <c r="S1691" i="4" s="1"/>
  <c r="H1691" i="4"/>
  <c r="G1691" i="4"/>
  <c r="F1691" i="4"/>
  <c r="Q1691" i="4" s="1"/>
  <c r="E1691" i="4"/>
  <c r="D1691" i="4"/>
  <c r="C1691" i="4"/>
  <c r="B1691" i="4"/>
  <c r="O1691" i="4" s="1"/>
  <c r="A1691" i="4"/>
  <c r="N1690" i="4"/>
  <c r="M1690" i="4"/>
  <c r="L1690" i="4"/>
  <c r="K1690" i="4"/>
  <c r="J1690" i="4"/>
  <c r="T1690" i="4" s="1"/>
  <c r="I1690" i="4"/>
  <c r="S1690" i="4" s="1"/>
  <c r="H1690" i="4"/>
  <c r="G1690" i="4"/>
  <c r="F1690" i="4"/>
  <c r="Q1690" i="4" s="1"/>
  <c r="E1690" i="4"/>
  <c r="P1690" i="4" s="1"/>
  <c r="D1690" i="4"/>
  <c r="C1690" i="4"/>
  <c r="B1690" i="4"/>
  <c r="O1690" i="4" s="1"/>
  <c r="A1690" i="4"/>
  <c r="N1689" i="4"/>
  <c r="M1689" i="4"/>
  <c r="L1689" i="4"/>
  <c r="K1689" i="4"/>
  <c r="J1689" i="4"/>
  <c r="I1689" i="4"/>
  <c r="S1689" i="4" s="1"/>
  <c r="H1689" i="4"/>
  <c r="G1689" i="4"/>
  <c r="F1689" i="4"/>
  <c r="Q1689" i="4" s="1"/>
  <c r="E1689" i="4"/>
  <c r="D1689" i="4"/>
  <c r="C1689" i="4"/>
  <c r="B1689" i="4"/>
  <c r="O1689" i="4" s="1"/>
  <c r="A1689" i="4"/>
  <c r="N1688" i="4"/>
  <c r="M1688" i="4"/>
  <c r="L1688" i="4"/>
  <c r="K1688" i="4"/>
  <c r="J1688" i="4"/>
  <c r="T1688" i="4" s="1"/>
  <c r="I1688" i="4"/>
  <c r="S1688" i="4" s="1"/>
  <c r="H1688" i="4"/>
  <c r="G1688" i="4"/>
  <c r="F1688" i="4"/>
  <c r="E1688" i="4"/>
  <c r="P1688" i="4" s="1"/>
  <c r="D1688" i="4"/>
  <c r="C1688" i="4"/>
  <c r="B1688" i="4"/>
  <c r="O1688" i="4" s="1"/>
  <c r="A1688" i="4"/>
  <c r="Q1687" i="4"/>
  <c r="N1687" i="4"/>
  <c r="M1687" i="4"/>
  <c r="L1687" i="4"/>
  <c r="K1687" i="4"/>
  <c r="J1687" i="4"/>
  <c r="T1687" i="4" s="1"/>
  <c r="I1687" i="4"/>
  <c r="S1687" i="4" s="1"/>
  <c r="H1687" i="4"/>
  <c r="G1687" i="4"/>
  <c r="F1687" i="4"/>
  <c r="E1687" i="4"/>
  <c r="D1687" i="4"/>
  <c r="C1687" i="4"/>
  <c r="B1687" i="4"/>
  <c r="O1687" i="4" s="1"/>
  <c r="A1687" i="4"/>
  <c r="N1686" i="4"/>
  <c r="M1686" i="4"/>
  <c r="L1686" i="4"/>
  <c r="K1686" i="4"/>
  <c r="J1686" i="4"/>
  <c r="I1686" i="4"/>
  <c r="S1686" i="4" s="1"/>
  <c r="H1686" i="4"/>
  <c r="G1686" i="4"/>
  <c r="F1686" i="4"/>
  <c r="Q1686" i="4" s="1"/>
  <c r="E1686" i="4"/>
  <c r="P1686" i="4" s="1"/>
  <c r="D1686" i="4"/>
  <c r="C1686" i="4"/>
  <c r="B1686" i="4"/>
  <c r="O1686" i="4" s="1"/>
  <c r="A1686" i="4"/>
  <c r="N1685" i="4"/>
  <c r="M1685" i="4"/>
  <c r="L1685" i="4"/>
  <c r="K1685" i="4"/>
  <c r="J1685" i="4"/>
  <c r="T1685" i="4" s="1"/>
  <c r="I1685" i="4"/>
  <c r="S1685" i="4" s="1"/>
  <c r="H1685" i="4"/>
  <c r="G1685" i="4"/>
  <c r="F1685" i="4"/>
  <c r="Q1685" i="4" s="1"/>
  <c r="E1685" i="4"/>
  <c r="D1685" i="4"/>
  <c r="C1685" i="4"/>
  <c r="B1685" i="4"/>
  <c r="O1685" i="4" s="1"/>
  <c r="A1685" i="4"/>
  <c r="N1684" i="4"/>
  <c r="M1684" i="4"/>
  <c r="L1684" i="4"/>
  <c r="K1684" i="4"/>
  <c r="J1684" i="4"/>
  <c r="T1684" i="4" s="1"/>
  <c r="I1684" i="4"/>
  <c r="S1684" i="4" s="1"/>
  <c r="H1684" i="4"/>
  <c r="G1684" i="4"/>
  <c r="F1684" i="4"/>
  <c r="Q1684" i="4" s="1"/>
  <c r="E1684" i="4"/>
  <c r="D1684" i="4"/>
  <c r="C1684" i="4"/>
  <c r="B1684" i="4"/>
  <c r="O1684" i="4" s="1"/>
  <c r="A1684" i="4"/>
  <c r="N1683" i="4"/>
  <c r="M1683" i="4"/>
  <c r="L1683" i="4"/>
  <c r="K1683" i="4"/>
  <c r="J1683" i="4"/>
  <c r="I1683" i="4"/>
  <c r="S1683" i="4" s="1"/>
  <c r="H1683" i="4"/>
  <c r="G1683" i="4"/>
  <c r="F1683" i="4"/>
  <c r="Q1683" i="4" s="1"/>
  <c r="E1683" i="4"/>
  <c r="D1683" i="4"/>
  <c r="C1683" i="4"/>
  <c r="B1683" i="4"/>
  <c r="O1683" i="4" s="1"/>
  <c r="A1683" i="4"/>
  <c r="W1682" i="4"/>
  <c r="N1682" i="4"/>
  <c r="M1682" i="4"/>
  <c r="L1682" i="4"/>
  <c r="K1682" i="4"/>
  <c r="J1682" i="4"/>
  <c r="T1682" i="4" s="1"/>
  <c r="I1682" i="4"/>
  <c r="S1682" i="4" s="1"/>
  <c r="H1682" i="4"/>
  <c r="G1682" i="4"/>
  <c r="F1682" i="4"/>
  <c r="Q1682" i="4" s="1"/>
  <c r="E1682" i="4"/>
  <c r="D1682" i="4"/>
  <c r="C1682" i="4"/>
  <c r="B1682" i="4"/>
  <c r="A1682" i="4"/>
  <c r="S1681" i="4"/>
  <c r="N1681" i="4"/>
  <c r="M1681" i="4"/>
  <c r="L1681" i="4"/>
  <c r="K1681" i="4"/>
  <c r="J1681" i="4"/>
  <c r="T1681" i="4" s="1"/>
  <c r="I1681" i="4"/>
  <c r="H1681" i="4"/>
  <c r="G1681" i="4"/>
  <c r="F1681" i="4"/>
  <c r="Q1681" i="4" s="1"/>
  <c r="E1681" i="4"/>
  <c r="D1681" i="4"/>
  <c r="C1681" i="4"/>
  <c r="B1681" i="4"/>
  <c r="A1681" i="4"/>
  <c r="N1680" i="4"/>
  <c r="M1680" i="4"/>
  <c r="L1680" i="4"/>
  <c r="K1680" i="4"/>
  <c r="J1680" i="4"/>
  <c r="T1680" i="4" s="1"/>
  <c r="I1680" i="4"/>
  <c r="S1680" i="4" s="1"/>
  <c r="H1680" i="4"/>
  <c r="G1680" i="4"/>
  <c r="F1680" i="4"/>
  <c r="E1680" i="4"/>
  <c r="P1680" i="4" s="1"/>
  <c r="D1680" i="4"/>
  <c r="C1680" i="4"/>
  <c r="B1680" i="4"/>
  <c r="A1680" i="4"/>
  <c r="N1679" i="4"/>
  <c r="M1679" i="4"/>
  <c r="L1679" i="4"/>
  <c r="K1679" i="4"/>
  <c r="J1679" i="4"/>
  <c r="T1679" i="4" s="1"/>
  <c r="I1679" i="4"/>
  <c r="W1679" i="4" s="1"/>
  <c r="H1679" i="4"/>
  <c r="G1679" i="4"/>
  <c r="F1679" i="4"/>
  <c r="Q1679" i="4" s="1"/>
  <c r="E1679" i="4"/>
  <c r="D1679" i="4"/>
  <c r="C1679" i="4"/>
  <c r="B1679" i="4"/>
  <c r="A1679" i="4"/>
  <c r="N1678" i="4"/>
  <c r="M1678" i="4"/>
  <c r="L1678" i="4"/>
  <c r="K1678" i="4"/>
  <c r="J1678" i="4"/>
  <c r="I1678" i="4"/>
  <c r="S1678" i="4" s="1"/>
  <c r="H1678" i="4"/>
  <c r="G1678" i="4"/>
  <c r="F1678" i="4"/>
  <c r="Q1678" i="4" s="1"/>
  <c r="E1678" i="4"/>
  <c r="D1678" i="4"/>
  <c r="C1678" i="4"/>
  <c r="B1678" i="4"/>
  <c r="O1678" i="4" s="1"/>
  <c r="A1678" i="4"/>
  <c r="N1677" i="4"/>
  <c r="M1677" i="4"/>
  <c r="L1677" i="4"/>
  <c r="K1677" i="4"/>
  <c r="J1677" i="4"/>
  <c r="I1677" i="4"/>
  <c r="S1677" i="4" s="1"/>
  <c r="H1677" i="4"/>
  <c r="G1677" i="4"/>
  <c r="F1677" i="4"/>
  <c r="Q1677" i="4" s="1"/>
  <c r="E1677" i="4"/>
  <c r="D1677" i="4"/>
  <c r="C1677" i="4"/>
  <c r="B1677" i="4"/>
  <c r="O1677" i="4" s="1"/>
  <c r="A1677" i="4"/>
  <c r="N1676" i="4"/>
  <c r="M1676" i="4"/>
  <c r="L1676" i="4"/>
  <c r="K1676" i="4"/>
  <c r="J1676" i="4"/>
  <c r="I1676" i="4"/>
  <c r="S1676" i="4" s="1"/>
  <c r="H1676" i="4"/>
  <c r="G1676" i="4"/>
  <c r="F1676" i="4"/>
  <c r="Q1676" i="4" s="1"/>
  <c r="E1676" i="4"/>
  <c r="D1676" i="4"/>
  <c r="C1676" i="4"/>
  <c r="B1676" i="4"/>
  <c r="A1676" i="4"/>
  <c r="Q1675" i="4"/>
  <c r="N1675" i="4"/>
  <c r="M1675" i="4"/>
  <c r="L1675" i="4"/>
  <c r="K1675" i="4"/>
  <c r="J1675" i="4"/>
  <c r="T1675" i="4" s="1"/>
  <c r="I1675" i="4"/>
  <c r="H1675" i="4"/>
  <c r="G1675" i="4"/>
  <c r="F1675" i="4"/>
  <c r="E1675" i="4"/>
  <c r="R1675" i="4" s="1"/>
  <c r="D1675" i="4"/>
  <c r="C1675" i="4"/>
  <c r="B1675" i="4"/>
  <c r="O1675" i="4" s="1"/>
  <c r="A1675" i="4"/>
  <c r="P1674" i="4"/>
  <c r="N1674" i="4"/>
  <c r="M1674" i="4"/>
  <c r="L1674" i="4"/>
  <c r="K1674" i="4"/>
  <c r="J1674" i="4"/>
  <c r="I1674" i="4"/>
  <c r="S1674" i="4" s="1"/>
  <c r="H1674" i="4"/>
  <c r="G1674" i="4"/>
  <c r="F1674" i="4"/>
  <c r="Q1674" i="4" s="1"/>
  <c r="E1674" i="4"/>
  <c r="D1674" i="4"/>
  <c r="C1674" i="4"/>
  <c r="B1674" i="4"/>
  <c r="A1674" i="4"/>
  <c r="S1673" i="4"/>
  <c r="Q1673" i="4"/>
  <c r="N1673" i="4"/>
  <c r="M1673" i="4"/>
  <c r="L1673" i="4"/>
  <c r="K1673" i="4"/>
  <c r="J1673" i="4"/>
  <c r="I1673" i="4"/>
  <c r="H1673" i="4"/>
  <c r="G1673" i="4"/>
  <c r="F1673" i="4"/>
  <c r="E1673" i="4"/>
  <c r="D1673" i="4"/>
  <c r="C1673" i="4"/>
  <c r="B1673" i="4"/>
  <c r="A1673" i="4"/>
  <c r="N1672" i="4"/>
  <c r="M1672" i="4"/>
  <c r="L1672" i="4"/>
  <c r="K1672" i="4"/>
  <c r="J1672" i="4"/>
  <c r="I1672" i="4"/>
  <c r="S1672" i="4" s="1"/>
  <c r="H1672" i="4"/>
  <c r="G1672" i="4"/>
  <c r="F1672" i="4"/>
  <c r="Q1672" i="4" s="1"/>
  <c r="E1672" i="4"/>
  <c r="P1672" i="4" s="1"/>
  <c r="D1672" i="4"/>
  <c r="C1672" i="4"/>
  <c r="B1672" i="4"/>
  <c r="A1672" i="4"/>
  <c r="N1671" i="4"/>
  <c r="M1671" i="4"/>
  <c r="L1671" i="4"/>
  <c r="K1671" i="4"/>
  <c r="J1671" i="4"/>
  <c r="I1671" i="4"/>
  <c r="S1671" i="4" s="1"/>
  <c r="H1671" i="4"/>
  <c r="G1671" i="4"/>
  <c r="F1671" i="4"/>
  <c r="E1671" i="4"/>
  <c r="P1671" i="4" s="1"/>
  <c r="D1671" i="4"/>
  <c r="C1671" i="4"/>
  <c r="B1671" i="4"/>
  <c r="A1671" i="4"/>
  <c r="N1670" i="4"/>
  <c r="M1670" i="4"/>
  <c r="L1670" i="4"/>
  <c r="K1670" i="4"/>
  <c r="J1670" i="4"/>
  <c r="I1670" i="4"/>
  <c r="S1670" i="4" s="1"/>
  <c r="H1670" i="4"/>
  <c r="G1670" i="4"/>
  <c r="F1670" i="4"/>
  <c r="Q1670" i="4" s="1"/>
  <c r="E1670" i="4"/>
  <c r="D1670" i="4"/>
  <c r="C1670" i="4"/>
  <c r="B1670" i="4"/>
  <c r="A1670" i="4"/>
  <c r="N1669" i="4"/>
  <c r="M1669" i="4"/>
  <c r="L1669" i="4"/>
  <c r="K1669" i="4"/>
  <c r="J1669" i="4"/>
  <c r="T1669" i="4" s="1"/>
  <c r="I1669" i="4"/>
  <c r="S1669" i="4" s="1"/>
  <c r="H1669" i="4"/>
  <c r="G1669" i="4"/>
  <c r="F1669" i="4"/>
  <c r="E1669" i="4"/>
  <c r="P1669" i="4" s="1"/>
  <c r="D1669" i="4"/>
  <c r="C1669" i="4"/>
  <c r="B1669" i="4"/>
  <c r="O1669" i="4" s="1"/>
  <c r="A1669" i="4"/>
  <c r="N1668" i="4"/>
  <c r="M1668" i="4"/>
  <c r="L1668" i="4"/>
  <c r="K1668" i="4"/>
  <c r="J1668" i="4"/>
  <c r="T1668" i="4" s="1"/>
  <c r="I1668" i="4"/>
  <c r="S1668" i="4" s="1"/>
  <c r="H1668" i="4"/>
  <c r="G1668" i="4"/>
  <c r="F1668" i="4"/>
  <c r="Q1668" i="4" s="1"/>
  <c r="E1668" i="4"/>
  <c r="D1668" i="4"/>
  <c r="C1668" i="4"/>
  <c r="B1668" i="4"/>
  <c r="O1668" i="4" s="1"/>
  <c r="A1668" i="4"/>
  <c r="O1667" i="4"/>
  <c r="N1667" i="4"/>
  <c r="M1667" i="4"/>
  <c r="L1667" i="4"/>
  <c r="K1667" i="4"/>
  <c r="J1667" i="4"/>
  <c r="T1667" i="4" s="1"/>
  <c r="I1667" i="4"/>
  <c r="S1667" i="4" s="1"/>
  <c r="H1667" i="4"/>
  <c r="G1667" i="4"/>
  <c r="F1667" i="4"/>
  <c r="Q1667" i="4" s="1"/>
  <c r="E1667" i="4"/>
  <c r="P1667" i="4" s="1"/>
  <c r="D1667" i="4"/>
  <c r="C1667" i="4"/>
  <c r="B1667" i="4"/>
  <c r="A1667" i="4"/>
  <c r="O1666" i="4"/>
  <c r="N1666" i="4"/>
  <c r="M1666" i="4"/>
  <c r="L1666" i="4"/>
  <c r="K1666" i="4"/>
  <c r="J1666" i="4"/>
  <c r="I1666" i="4"/>
  <c r="S1666" i="4" s="1"/>
  <c r="H1666" i="4"/>
  <c r="G1666" i="4"/>
  <c r="F1666" i="4"/>
  <c r="Q1666" i="4" s="1"/>
  <c r="E1666" i="4"/>
  <c r="D1666" i="4"/>
  <c r="C1666" i="4"/>
  <c r="B1666" i="4"/>
  <c r="A1666" i="4"/>
  <c r="N1665" i="4"/>
  <c r="M1665" i="4"/>
  <c r="L1665" i="4"/>
  <c r="K1665" i="4"/>
  <c r="J1665" i="4"/>
  <c r="T1665" i="4" s="1"/>
  <c r="I1665" i="4"/>
  <c r="S1665" i="4" s="1"/>
  <c r="H1665" i="4"/>
  <c r="G1665" i="4"/>
  <c r="F1665" i="4"/>
  <c r="Q1665" i="4" s="1"/>
  <c r="E1665" i="4"/>
  <c r="P1665" i="4" s="1"/>
  <c r="D1665" i="4"/>
  <c r="C1665" i="4"/>
  <c r="B1665" i="4"/>
  <c r="O1665" i="4" s="1"/>
  <c r="A1665" i="4"/>
  <c r="O1664" i="4"/>
  <c r="N1664" i="4"/>
  <c r="M1664" i="4"/>
  <c r="L1664" i="4"/>
  <c r="K1664" i="4"/>
  <c r="J1664" i="4"/>
  <c r="T1664" i="4" s="1"/>
  <c r="I1664" i="4"/>
  <c r="S1664" i="4" s="1"/>
  <c r="H1664" i="4"/>
  <c r="G1664" i="4"/>
  <c r="F1664" i="4"/>
  <c r="E1664" i="4"/>
  <c r="P1664" i="4" s="1"/>
  <c r="D1664" i="4"/>
  <c r="C1664" i="4"/>
  <c r="B1664" i="4"/>
  <c r="A1664" i="4"/>
  <c r="T1663" i="4"/>
  <c r="N1663" i="4"/>
  <c r="M1663" i="4"/>
  <c r="L1663" i="4"/>
  <c r="K1663" i="4"/>
  <c r="J1663" i="4"/>
  <c r="W1663" i="4" s="1"/>
  <c r="I1663" i="4"/>
  <c r="S1663" i="4" s="1"/>
  <c r="H1663" i="4"/>
  <c r="G1663" i="4"/>
  <c r="F1663" i="4"/>
  <c r="Q1663" i="4" s="1"/>
  <c r="E1663" i="4"/>
  <c r="D1663" i="4"/>
  <c r="C1663" i="4"/>
  <c r="B1663" i="4"/>
  <c r="O1663" i="4" s="1"/>
  <c r="A1663" i="4"/>
  <c r="P1662" i="4"/>
  <c r="N1662" i="4"/>
  <c r="M1662" i="4"/>
  <c r="L1662" i="4"/>
  <c r="K1662" i="4"/>
  <c r="J1662" i="4"/>
  <c r="T1662" i="4" s="1"/>
  <c r="I1662" i="4"/>
  <c r="S1662" i="4" s="1"/>
  <c r="H1662" i="4"/>
  <c r="G1662" i="4"/>
  <c r="F1662" i="4"/>
  <c r="Q1662" i="4" s="1"/>
  <c r="E1662" i="4"/>
  <c r="D1662" i="4"/>
  <c r="C1662" i="4"/>
  <c r="B1662" i="4"/>
  <c r="O1662" i="4" s="1"/>
  <c r="A1662" i="4"/>
  <c r="N1661" i="4"/>
  <c r="M1661" i="4"/>
  <c r="L1661" i="4"/>
  <c r="K1661" i="4"/>
  <c r="J1661" i="4"/>
  <c r="T1661" i="4" s="1"/>
  <c r="I1661" i="4"/>
  <c r="S1661" i="4" s="1"/>
  <c r="H1661" i="4"/>
  <c r="G1661" i="4"/>
  <c r="F1661" i="4"/>
  <c r="Q1661" i="4" s="1"/>
  <c r="E1661" i="4"/>
  <c r="D1661" i="4"/>
  <c r="C1661" i="4"/>
  <c r="B1661" i="4"/>
  <c r="A1661" i="4"/>
  <c r="N1660" i="4"/>
  <c r="M1660" i="4"/>
  <c r="L1660" i="4"/>
  <c r="K1660" i="4"/>
  <c r="J1660" i="4"/>
  <c r="T1660" i="4" s="1"/>
  <c r="I1660" i="4"/>
  <c r="S1660" i="4" s="1"/>
  <c r="H1660" i="4"/>
  <c r="G1660" i="4"/>
  <c r="F1660" i="4"/>
  <c r="Q1660" i="4" s="1"/>
  <c r="E1660" i="4"/>
  <c r="D1660" i="4"/>
  <c r="C1660" i="4"/>
  <c r="B1660" i="4"/>
  <c r="O1660" i="4" s="1"/>
  <c r="A1660" i="4"/>
  <c r="N1659" i="4"/>
  <c r="M1659" i="4"/>
  <c r="L1659" i="4"/>
  <c r="K1659" i="4"/>
  <c r="J1659" i="4"/>
  <c r="T1659" i="4" s="1"/>
  <c r="I1659" i="4"/>
  <c r="S1659" i="4" s="1"/>
  <c r="H1659" i="4"/>
  <c r="G1659" i="4"/>
  <c r="F1659" i="4"/>
  <c r="Q1659" i="4" s="1"/>
  <c r="E1659" i="4"/>
  <c r="D1659" i="4"/>
  <c r="C1659" i="4"/>
  <c r="B1659" i="4"/>
  <c r="O1659" i="4" s="1"/>
  <c r="A1659" i="4"/>
  <c r="N1658" i="4"/>
  <c r="M1658" i="4"/>
  <c r="L1658" i="4"/>
  <c r="K1658" i="4"/>
  <c r="J1658" i="4"/>
  <c r="I1658" i="4"/>
  <c r="S1658" i="4" s="1"/>
  <c r="H1658" i="4"/>
  <c r="G1658" i="4"/>
  <c r="F1658" i="4"/>
  <c r="Q1658" i="4" s="1"/>
  <c r="E1658" i="4"/>
  <c r="P1658" i="4" s="1"/>
  <c r="D1658" i="4"/>
  <c r="C1658" i="4"/>
  <c r="B1658" i="4"/>
  <c r="O1658" i="4" s="1"/>
  <c r="A1658" i="4"/>
  <c r="N1657" i="4"/>
  <c r="M1657" i="4"/>
  <c r="L1657" i="4"/>
  <c r="K1657" i="4"/>
  <c r="J1657" i="4"/>
  <c r="I1657" i="4"/>
  <c r="S1657" i="4" s="1"/>
  <c r="H1657" i="4"/>
  <c r="G1657" i="4"/>
  <c r="F1657" i="4"/>
  <c r="Q1657" i="4" s="1"/>
  <c r="E1657" i="4"/>
  <c r="P1657" i="4" s="1"/>
  <c r="D1657" i="4"/>
  <c r="C1657" i="4"/>
  <c r="B1657" i="4"/>
  <c r="O1657" i="4" s="1"/>
  <c r="A1657" i="4"/>
  <c r="N1656" i="4"/>
  <c r="M1656" i="4"/>
  <c r="L1656" i="4"/>
  <c r="K1656" i="4"/>
  <c r="J1656" i="4"/>
  <c r="T1656" i="4" s="1"/>
  <c r="I1656" i="4"/>
  <c r="S1656" i="4" s="1"/>
  <c r="H1656" i="4"/>
  <c r="G1656" i="4"/>
  <c r="F1656" i="4"/>
  <c r="Q1656" i="4" s="1"/>
  <c r="E1656" i="4"/>
  <c r="P1656" i="4" s="1"/>
  <c r="D1656" i="4"/>
  <c r="C1656" i="4"/>
  <c r="B1656" i="4"/>
  <c r="A1656" i="4"/>
  <c r="N1655" i="4"/>
  <c r="M1655" i="4"/>
  <c r="L1655" i="4"/>
  <c r="K1655" i="4"/>
  <c r="J1655" i="4"/>
  <c r="W1655" i="4" s="1"/>
  <c r="I1655" i="4"/>
  <c r="S1655" i="4" s="1"/>
  <c r="H1655" i="4"/>
  <c r="G1655" i="4"/>
  <c r="F1655" i="4"/>
  <c r="Q1655" i="4" s="1"/>
  <c r="E1655" i="4"/>
  <c r="D1655" i="4"/>
  <c r="C1655" i="4"/>
  <c r="B1655" i="4"/>
  <c r="O1655" i="4" s="1"/>
  <c r="A1655" i="4"/>
  <c r="N1654" i="4"/>
  <c r="M1654" i="4"/>
  <c r="L1654" i="4"/>
  <c r="K1654" i="4"/>
  <c r="J1654" i="4"/>
  <c r="I1654" i="4"/>
  <c r="H1654" i="4"/>
  <c r="G1654" i="4"/>
  <c r="F1654" i="4"/>
  <c r="Q1654" i="4" s="1"/>
  <c r="E1654" i="4"/>
  <c r="D1654" i="4"/>
  <c r="C1654" i="4"/>
  <c r="B1654" i="4"/>
  <c r="O1654" i="4" s="1"/>
  <c r="A1654" i="4"/>
  <c r="Q1653" i="4"/>
  <c r="N1653" i="4"/>
  <c r="M1653" i="4"/>
  <c r="L1653" i="4"/>
  <c r="K1653" i="4"/>
  <c r="J1653" i="4"/>
  <c r="I1653" i="4"/>
  <c r="S1653" i="4" s="1"/>
  <c r="H1653" i="4"/>
  <c r="G1653" i="4"/>
  <c r="F1653" i="4"/>
  <c r="E1653" i="4"/>
  <c r="D1653" i="4"/>
  <c r="C1653" i="4"/>
  <c r="B1653" i="4"/>
  <c r="A1653" i="4"/>
  <c r="N1652" i="4"/>
  <c r="M1652" i="4"/>
  <c r="L1652" i="4"/>
  <c r="K1652" i="4"/>
  <c r="J1652" i="4"/>
  <c r="I1652" i="4"/>
  <c r="S1652" i="4" s="1"/>
  <c r="H1652" i="4"/>
  <c r="G1652" i="4"/>
  <c r="F1652" i="4"/>
  <c r="Q1652" i="4" s="1"/>
  <c r="E1652" i="4"/>
  <c r="D1652" i="4"/>
  <c r="C1652" i="4"/>
  <c r="B1652" i="4"/>
  <c r="O1652" i="4" s="1"/>
  <c r="A1652" i="4"/>
  <c r="N1651" i="4"/>
  <c r="M1651" i="4"/>
  <c r="L1651" i="4"/>
  <c r="K1651" i="4"/>
  <c r="J1651" i="4"/>
  <c r="T1651" i="4" s="1"/>
  <c r="I1651" i="4"/>
  <c r="H1651" i="4"/>
  <c r="G1651" i="4"/>
  <c r="F1651" i="4"/>
  <c r="Q1651" i="4" s="1"/>
  <c r="E1651" i="4"/>
  <c r="P1651" i="4" s="1"/>
  <c r="D1651" i="4"/>
  <c r="C1651" i="4"/>
  <c r="B1651" i="4"/>
  <c r="O1651" i="4" s="1"/>
  <c r="A1651" i="4"/>
  <c r="N1650" i="4"/>
  <c r="M1650" i="4"/>
  <c r="L1650" i="4"/>
  <c r="K1650" i="4"/>
  <c r="J1650" i="4"/>
  <c r="I1650" i="4"/>
  <c r="S1650" i="4" s="1"/>
  <c r="H1650" i="4"/>
  <c r="G1650" i="4"/>
  <c r="F1650" i="4"/>
  <c r="Q1650" i="4" s="1"/>
  <c r="E1650" i="4"/>
  <c r="D1650" i="4"/>
  <c r="C1650" i="4"/>
  <c r="B1650" i="4"/>
  <c r="O1650" i="4" s="1"/>
  <c r="A1650" i="4"/>
  <c r="R1649" i="4"/>
  <c r="N1649" i="4"/>
  <c r="M1649" i="4"/>
  <c r="L1649" i="4"/>
  <c r="K1649" i="4"/>
  <c r="J1649" i="4"/>
  <c r="I1649" i="4"/>
  <c r="S1649" i="4" s="1"/>
  <c r="H1649" i="4"/>
  <c r="G1649" i="4"/>
  <c r="F1649" i="4"/>
  <c r="Q1649" i="4" s="1"/>
  <c r="E1649" i="4"/>
  <c r="P1649" i="4" s="1"/>
  <c r="D1649" i="4"/>
  <c r="C1649" i="4"/>
  <c r="B1649" i="4"/>
  <c r="A1649" i="4"/>
  <c r="O1648" i="4"/>
  <c r="N1648" i="4"/>
  <c r="M1648" i="4"/>
  <c r="L1648" i="4"/>
  <c r="K1648" i="4"/>
  <c r="J1648" i="4"/>
  <c r="I1648" i="4"/>
  <c r="S1648" i="4" s="1"/>
  <c r="H1648" i="4"/>
  <c r="G1648" i="4"/>
  <c r="F1648" i="4"/>
  <c r="Q1648" i="4" s="1"/>
  <c r="E1648" i="4"/>
  <c r="R1648" i="4" s="1"/>
  <c r="D1648" i="4"/>
  <c r="C1648" i="4"/>
  <c r="B1648" i="4"/>
  <c r="A1648" i="4"/>
  <c r="Q1647" i="4"/>
  <c r="P1647" i="4"/>
  <c r="N1647" i="4"/>
  <c r="M1647" i="4"/>
  <c r="L1647" i="4"/>
  <c r="K1647" i="4"/>
  <c r="J1647" i="4"/>
  <c r="I1647" i="4"/>
  <c r="S1647" i="4" s="1"/>
  <c r="H1647" i="4"/>
  <c r="G1647" i="4"/>
  <c r="F1647" i="4"/>
  <c r="R1647" i="4" s="1"/>
  <c r="E1647" i="4"/>
  <c r="D1647" i="4"/>
  <c r="C1647" i="4"/>
  <c r="B1647" i="4"/>
  <c r="A1647" i="4"/>
  <c r="P1646" i="4"/>
  <c r="N1646" i="4"/>
  <c r="M1646" i="4"/>
  <c r="L1646" i="4"/>
  <c r="K1646" i="4"/>
  <c r="J1646" i="4"/>
  <c r="I1646" i="4"/>
  <c r="S1646" i="4" s="1"/>
  <c r="H1646" i="4"/>
  <c r="G1646" i="4"/>
  <c r="F1646" i="4"/>
  <c r="E1646" i="4"/>
  <c r="D1646" i="4"/>
  <c r="C1646" i="4"/>
  <c r="B1646" i="4"/>
  <c r="O1646" i="4" s="1"/>
  <c r="A1646" i="4"/>
  <c r="N1645" i="4"/>
  <c r="M1645" i="4"/>
  <c r="L1645" i="4"/>
  <c r="K1645" i="4"/>
  <c r="J1645" i="4"/>
  <c r="T1645" i="4" s="1"/>
  <c r="I1645" i="4"/>
  <c r="S1645" i="4" s="1"/>
  <c r="H1645" i="4"/>
  <c r="G1645" i="4"/>
  <c r="F1645" i="4"/>
  <c r="Q1645" i="4" s="1"/>
  <c r="E1645" i="4"/>
  <c r="D1645" i="4"/>
  <c r="C1645" i="4"/>
  <c r="B1645" i="4"/>
  <c r="O1645" i="4" s="1"/>
  <c r="A1645" i="4"/>
  <c r="O1644" i="4"/>
  <c r="N1644" i="4"/>
  <c r="M1644" i="4"/>
  <c r="L1644" i="4"/>
  <c r="K1644" i="4"/>
  <c r="J1644" i="4"/>
  <c r="T1644" i="4" s="1"/>
  <c r="I1644" i="4"/>
  <c r="S1644" i="4" s="1"/>
  <c r="H1644" i="4"/>
  <c r="G1644" i="4"/>
  <c r="F1644" i="4"/>
  <c r="Q1644" i="4" s="1"/>
  <c r="E1644" i="4"/>
  <c r="D1644" i="4"/>
  <c r="C1644" i="4"/>
  <c r="B1644" i="4"/>
  <c r="A1644" i="4"/>
  <c r="O1643" i="4"/>
  <c r="N1643" i="4"/>
  <c r="M1643" i="4"/>
  <c r="L1643" i="4"/>
  <c r="K1643" i="4"/>
  <c r="J1643" i="4"/>
  <c r="T1643" i="4" s="1"/>
  <c r="I1643" i="4"/>
  <c r="S1643" i="4" s="1"/>
  <c r="H1643" i="4"/>
  <c r="G1643" i="4"/>
  <c r="F1643" i="4"/>
  <c r="Q1643" i="4" s="1"/>
  <c r="E1643" i="4"/>
  <c r="D1643" i="4"/>
  <c r="C1643" i="4"/>
  <c r="B1643" i="4"/>
  <c r="A1643" i="4"/>
  <c r="N1642" i="4"/>
  <c r="M1642" i="4"/>
  <c r="L1642" i="4"/>
  <c r="K1642" i="4"/>
  <c r="J1642" i="4"/>
  <c r="T1642" i="4" s="1"/>
  <c r="I1642" i="4"/>
  <c r="S1642" i="4" s="1"/>
  <c r="H1642" i="4"/>
  <c r="G1642" i="4"/>
  <c r="F1642" i="4"/>
  <c r="Q1642" i="4" s="1"/>
  <c r="E1642" i="4"/>
  <c r="D1642" i="4"/>
  <c r="C1642" i="4"/>
  <c r="B1642" i="4"/>
  <c r="O1642" i="4" s="1"/>
  <c r="A1642" i="4"/>
  <c r="N1641" i="4"/>
  <c r="M1641" i="4"/>
  <c r="L1641" i="4"/>
  <c r="K1641" i="4"/>
  <c r="J1641" i="4"/>
  <c r="I1641" i="4"/>
  <c r="S1641" i="4" s="1"/>
  <c r="H1641" i="4"/>
  <c r="G1641" i="4"/>
  <c r="F1641" i="4"/>
  <c r="Q1641" i="4" s="1"/>
  <c r="E1641" i="4"/>
  <c r="D1641" i="4"/>
  <c r="C1641" i="4"/>
  <c r="B1641" i="4"/>
  <c r="O1641" i="4" s="1"/>
  <c r="A1641" i="4"/>
  <c r="N1640" i="4"/>
  <c r="M1640" i="4"/>
  <c r="L1640" i="4"/>
  <c r="K1640" i="4"/>
  <c r="J1640" i="4"/>
  <c r="T1640" i="4" s="1"/>
  <c r="I1640" i="4"/>
  <c r="S1640" i="4" s="1"/>
  <c r="H1640" i="4"/>
  <c r="G1640" i="4"/>
  <c r="F1640" i="4"/>
  <c r="E1640" i="4"/>
  <c r="P1640" i="4" s="1"/>
  <c r="D1640" i="4"/>
  <c r="C1640" i="4"/>
  <c r="B1640" i="4"/>
  <c r="O1640" i="4" s="1"/>
  <c r="A1640" i="4"/>
  <c r="N1639" i="4"/>
  <c r="M1639" i="4"/>
  <c r="L1639" i="4"/>
  <c r="K1639" i="4"/>
  <c r="J1639" i="4"/>
  <c r="T1639" i="4" s="1"/>
  <c r="I1639" i="4"/>
  <c r="S1639" i="4" s="1"/>
  <c r="H1639" i="4"/>
  <c r="G1639" i="4"/>
  <c r="F1639" i="4"/>
  <c r="Q1639" i="4" s="1"/>
  <c r="E1639" i="4"/>
  <c r="D1639" i="4"/>
  <c r="C1639" i="4"/>
  <c r="B1639" i="4"/>
  <c r="O1639" i="4" s="1"/>
  <c r="A1639" i="4"/>
  <c r="N1638" i="4"/>
  <c r="M1638" i="4"/>
  <c r="L1638" i="4"/>
  <c r="K1638" i="4"/>
  <c r="J1638" i="4"/>
  <c r="T1638" i="4" s="1"/>
  <c r="I1638" i="4"/>
  <c r="S1638" i="4" s="1"/>
  <c r="H1638" i="4"/>
  <c r="G1638" i="4"/>
  <c r="F1638" i="4"/>
  <c r="Q1638" i="4" s="1"/>
  <c r="E1638" i="4"/>
  <c r="D1638" i="4"/>
  <c r="C1638" i="4"/>
  <c r="B1638" i="4"/>
  <c r="O1638" i="4" s="1"/>
  <c r="A1638" i="4"/>
  <c r="T1637" i="4"/>
  <c r="N1637" i="4"/>
  <c r="M1637" i="4"/>
  <c r="L1637" i="4"/>
  <c r="K1637" i="4"/>
  <c r="J1637" i="4"/>
  <c r="I1637" i="4"/>
  <c r="S1637" i="4" s="1"/>
  <c r="H1637" i="4"/>
  <c r="G1637" i="4"/>
  <c r="F1637" i="4"/>
  <c r="Q1637" i="4" s="1"/>
  <c r="E1637" i="4"/>
  <c r="D1637" i="4"/>
  <c r="C1637" i="4"/>
  <c r="B1637" i="4"/>
  <c r="O1637" i="4" s="1"/>
  <c r="A1637" i="4"/>
  <c r="P1636" i="4"/>
  <c r="N1636" i="4"/>
  <c r="M1636" i="4"/>
  <c r="L1636" i="4"/>
  <c r="K1636" i="4"/>
  <c r="J1636" i="4"/>
  <c r="I1636" i="4"/>
  <c r="S1636" i="4" s="1"/>
  <c r="H1636" i="4"/>
  <c r="G1636" i="4"/>
  <c r="F1636" i="4"/>
  <c r="E1636" i="4"/>
  <c r="D1636" i="4"/>
  <c r="C1636" i="4"/>
  <c r="B1636" i="4"/>
  <c r="O1636" i="4" s="1"/>
  <c r="A1636" i="4"/>
  <c r="T1635" i="4"/>
  <c r="Q1635" i="4"/>
  <c r="O1635" i="4"/>
  <c r="N1635" i="4"/>
  <c r="M1635" i="4"/>
  <c r="L1635" i="4"/>
  <c r="K1635" i="4"/>
  <c r="J1635" i="4"/>
  <c r="I1635" i="4"/>
  <c r="S1635" i="4" s="1"/>
  <c r="H1635" i="4"/>
  <c r="G1635" i="4"/>
  <c r="F1635" i="4"/>
  <c r="E1635" i="4"/>
  <c r="D1635" i="4"/>
  <c r="C1635" i="4"/>
  <c r="B1635" i="4"/>
  <c r="A1635" i="4"/>
  <c r="Q1634" i="4"/>
  <c r="N1634" i="4"/>
  <c r="M1634" i="4"/>
  <c r="L1634" i="4"/>
  <c r="K1634" i="4"/>
  <c r="J1634" i="4"/>
  <c r="I1634" i="4"/>
  <c r="S1634" i="4" s="1"/>
  <c r="H1634" i="4"/>
  <c r="G1634" i="4"/>
  <c r="F1634" i="4"/>
  <c r="E1634" i="4"/>
  <c r="P1634" i="4" s="1"/>
  <c r="D1634" i="4"/>
  <c r="C1634" i="4"/>
  <c r="B1634" i="4"/>
  <c r="O1634" i="4" s="1"/>
  <c r="A1634" i="4"/>
  <c r="R1633" i="4"/>
  <c r="N1633" i="4"/>
  <c r="M1633" i="4"/>
  <c r="L1633" i="4"/>
  <c r="K1633" i="4"/>
  <c r="J1633" i="4"/>
  <c r="I1633" i="4"/>
  <c r="S1633" i="4" s="1"/>
  <c r="H1633" i="4"/>
  <c r="G1633" i="4"/>
  <c r="F1633" i="4"/>
  <c r="Q1633" i="4" s="1"/>
  <c r="E1633" i="4"/>
  <c r="P1633" i="4" s="1"/>
  <c r="D1633" i="4"/>
  <c r="C1633" i="4"/>
  <c r="B1633" i="4"/>
  <c r="O1633" i="4" s="1"/>
  <c r="A1633" i="4"/>
  <c r="N1632" i="4"/>
  <c r="M1632" i="4"/>
  <c r="L1632" i="4"/>
  <c r="K1632" i="4"/>
  <c r="J1632" i="4"/>
  <c r="T1632" i="4" s="1"/>
  <c r="I1632" i="4"/>
  <c r="S1632" i="4" s="1"/>
  <c r="H1632" i="4"/>
  <c r="G1632" i="4"/>
  <c r="F1632" i="4"/>
  <c r="Q1632" i="4" s="1"/>
  <c r="E1632" i="4"/>
  <c r="P1632" i="4" s="1"/>
  <c r="D1632" i="4"/>
  <c r="C1632" i="4"/>
  <c r="B1632" i="4"/>
  <c r="A1632" i="4"/>
  <c r="N1631" i="4"/>
  <c r="M1631" i="4"/>
  <c r="L1631" i="4"/>
  <c r="K1631" i="4"/>
  <c r="J1631" i="4"/>
  <c r="W1631" i="4" s="1"/>
  <c r="I1631" i="4"/>
  <c r="S1631" i="4" s="1"/>
  <c r="H1631" i="4"/>
  <c r="G1631" i="4"/>
  <c r="F1631" i="4"/>
  <c r="Q1631" i="4" s="1"/>
  <c r="E1631" i="4"/>
  <c r="D1631" i="4"/>
  <c r="C1631" i="4"/>
  <c r="B1631" i="4"/>
  <c r="A1631" i="4"/>
  <c r="N1630" i="4"/>
  <c r="M1630" i="4"/>
  <c r="L1630" i="4"/>
  <c r="K1630" i="4"/>
  <c r="J1630" i="4"/>
  <c r="I1630" i="4"/>
  <c r="S1630" i="4" s="1"/>
  <c r="H1630" i="4"/>
  <c r="G1630" i="4"/>
  <c r="F1630" i="4"/>
  <c r="Q1630" i="4" s="1"/>
  <c r="E1630" i="4"/>
  <c r="D1630" i="4"/>
  <c r="C1630" i="4"/>
  <c r="B1630" i="4"/>
  <c r="A1630" i="4"/>
  <c r="Y1630" i="4" s="1"/>
  <c r="Q1629" i="4"/>
  <c r="N1629" i="4"/>
  <c r="M1629" i="4"/>
  <c r="L1629" i="4"/>
  <c r="K1629" i="4"/>
  <c r="J1629" i="4"/>
  <c r="I1629" i="4"/>
  <c r="S1629" i="4" s="1"/>
  <c r="H1629" i="4"/>
  <c r="G1629" i="4"/>
  <c r="F1629" i="4"/>
  <c r="E1629" i="4"/>
  <c r="D1629" i="4"/>
  <c r="C1629" i="4"/>
  <c r="B1629" i="4"/>
  <c r="A1629" i="4"/>
  <c r="P1628" i="4"/>
  <c r="O1628" i="4"/>
  <c r="N1628" i="4"/>
  <c r="M1628" i="4"/>
  <c r="L1628" i="4"/>
  <c r="K1628" i="4"/>
  <c r="J1628" i="4"/>
  <c r="T1628" i="4" s="1"/>
  <c r="I1628" i="4"/>
  <c r="S1628" i="4" s="1"/>
  <c r="H1628" i="4"/>
  <c r="G1628" i="4"/>
  <c r="F1628" i="4"/>
  <c r="Q1628" i="4" s="1"/>
  <c r="E1628" i="4"/>
  <c r="D1628" i="4"/>
  <c r="C1628" i="4"/>
  <c r="B1628" i="4"/>
  <c r="A1628" i="4"/>
  <c r="Q1627" i="4"/>
  <c r="P1627" i="4"/>
  <c r="N1627" i="4"/>
  <c r="M1627" i="4"/>
  <c r="L1627" i="4"/>
  <c r="K1627" i="4"/>
  <c r="J1627" i="4"/>
  <c r="T1627" i="4" s="1"/>
  <c r="I1627" i="4"/>
  <c r="S1627" i="4" s="1"/>
  <c r="H1627" i="4"/>
  <c r="G1627" i="4"/>
  <c r="F1627" i="4"/>
  <c r="E1627" i="4"/>
  <c r="D1627" i="4"/>
  <c r="C1627" i="4"/>
  <c r="B1627" i="4"/>
  <c r="O1627" i="4" s="1"/>
  <c r="A1627" i="4"/>
  <c r="Q1626" i="4"/>
  <c r="N1626" i="4"/>
  <c r="M1626" i="4"/>
  <c r="L1626" i="4"/>
  <c r="K1626" i="4"/>
  <c r="J1626" i="4"/>
  <c r="T1626" i="4" s="1"/>
  <c r="I1626" i="4"/>
  <c r="S1626" i="4" s="1"/>
  <c r="H1626" i="4"/>
  <c r="G1626" i="4"/>
  <c r="F1626" i="4"/>
  <c r="E1626" i="4"/>
  <c r="D1626" i="4"/>
  <c r="C1626" i="4"/>
  <c r="B1626" i="4"/>
  <c r="O1626" i="4" s="1"/>
  <c r="A1626" i="4"/>
  <c r="N1625" i="4"/>
  <c r="M1625" i="4"/>
  <c r="L1625" i="4"/>
  <c r="K1625" i="4"/>
  <c r="J1625" i="4"/>
  <c r="T1625" i="4" s="1"/>
  <c r="I1625" i="4"/>
  <c r="S1625" i="4" s="1"/>
  <c r="H1625" i="4"/>
  <c r="G1625" i="4"/>
  <c r="F1625" i="4"/>
  <c r="Q1625" i="4" s="1"/>
  <c r="E1625" i="4"/>
  <c r="D1625" i="4"/>
  <c r="C1625" i="4"/>
  <c r="B1625" i="4"/>
  <c r="O1625" i="4" s="1"/>
  <c r="A1625" i="4"/>
  <c r="N1624" i="4"/>
  <c r="M1624" i="4"/>
  <c r="L1624" i="4"/>
  <c r="K1624" i="4"/>
  <c r="J1624" i="4"/>
  <c r="T1624" i="4" s="1"/>
  <c r="I1624" i="4"/>
  <c r="S1624" i="4" s="1"/>
  <c r="H1624" i="4"/>
  <c r="G1624" i="4"/>
  <c r="F1624" i="4"/>
  <c r="E1624" i="4"/>
  <c r="P1624" i="4" s="1"/>
  <c r="D1624" i="4"/>
  <c r="C1624" i="4"/>
  <c r="B1624" i="4"/>
  <c r="O1624" i="4" s="1"/>
  <c r="A1624" i="4"/>
  <c r="O1623" i="4"/>
  <c r="N1623" i="4"/>
  <c r="M1623" i="4"/>
  <c r="L1623" i="4"/>
  <c r="K1623" i="4"/>
  <c r="J1623" i="4"/>
  <c r="T1623" i="4" s="1"/>
  <c r="I1623" i="4"/>
  <c r="S1623" i="4" s="1"/>
  <c r="H1623" i="4"/>
  <c r="G1623" i="4"/>
  <c r="F1623" i="4"/>
  <c r="Q1623" i="4" s="1"/>
  <c r="E1623" i="4"/>
  <c r="P1623" i="4" s="1"/>
  <c r="D1623" i="4"/>
  <c r="C1623" i="4"/>
  <c r="B1623" i="4"/>
  <c r="A1623" i="4"/>
  <c r="N1622" i="4"/>
  <c r="M1622" i="4"/>
  <c r="L1622" i="4"/>
  <c r="K1622" i="4"/>
  <c r="J1622" i="4"/>
  <c r="I1622" i="4"/>
  <c r="S1622" i="4" s="1"/>
  <c r="H1622" i="4"/>
  <c r="G1622" i="4"/>
  <c r="F1622" i="4"/>
  <c r="Q1622" i="4" s="1"/>
  <c r="E1622" i="4"/>
  <c r="D1622" i="4"/>
  <c r="C1622" i="4"/>
  <c r="B1622" i="4"/>
  <c r="O1622" i="4" s="1"/>
  <c r="A1622" i="4"/>
  <c r="N1621" i="4"/>
  <c r="M1621" i="4"/>
  <c r="L1621" i="4"/>
  <c r="K1621" i="4"/>
  <c r="J1621" i="4"/>
  <c r="T1621" i="4" s="1"/>
  <c r="I1621" i="4"/>
  <c r="S1621" i="4" s="1"/>
  <c r="H1621" i="4"/>
  <c r="G1621" i="4"/>
  <c r="F1621" i="4"/>
  <c r="Q1621" i="4" s="1"/>
  <c r="E1621" i="4"/>
  <c r="D1621" i="4"/>
  <c r="C1621" i="4"/>
  <c r="B1621" i="4"/>
  <c r="O1621" i="4" s="1"/>
  <c r="A1621" i="4"/>
  <c r="N1620" i="4"/>
  <c r="M1620" i="4"/>
  <c r="L1620" i="4"/>
  <c r="K1620" i="4"/>
  <c r="J1620" i="4"/>
  <c r="I1620" i="4"/>
  <c r="S1620" i="4" s="1"/>
  <c r="H1620" i="4"/>
  <c r="G1620" i="4"/>
  <c r="F1620" i="4"/>
  <c r="Q1620" i="4" s="1"/>
  <c r="E1620" i="4"/>
  <c r="D1620" i="4"/>
  <c r="C1620" i="4"/>
  <c r="B1620" i="4"/>
  <c r="O1620" i="4" s="1"/>
  <c r="A1620" i="4"/>
  <c r="T1619" i="4"/>
  <c r="O1619" i="4"/>
  <c r="N1619" i="4"/>
  <c r="M1619" i="4"/>
  <c r="L1619" i="4"/>
  <c r="K1619" i="4"/>
  <c r="J1619" i="4"/>
  <c r="I1619" i="4"/>
  <c r="S1619" i="4" s="1"/>
  <c r="H1619" i="4"/>
  <c r="G1619" i="4"/>
  <c r="F1619" i="4"/>
  <c r="Q1619" i="4" s="1"/>
  <c r="E1619" i="4"/>
  <c r="D1619" i="4"/>
  <c r="C1619" i="4"/>
  <c r="B1619" i="4"/>
  <c r="A1619" i="4"/>
  <c r="T1618" i="4"/>
  <c r="N1618" i="4"/>
  <c r="M1618" i="4"/>
  <c r="L1618" i="4"/>
  <c r="K1618" i="4"/>
  <c r="J1618" i="4"/>
  <c r="I1618" i="4"/>
  <c r="S1618" i="4" s="1"/>
  <c r="H1618" i="4"/>
  <c r="G1618" i="4"/>
  <c r="F1618" i="4"/>
  <c r="Q1618" i="4" s="1"/>
  <c r="E1618" i="4"/>
  <c r="D1618" i="4"/>
  <c r="C1618" i="4"/>
  <c r="B1618" i="4"/>
  <c r="A1618" i="4"/>
  <c r="N1617" i="4"/>
  <c r="M1617" i="4"/>
  <c r="L1617" i="4"/>
  <c r="K1617" i="4"/>
  <c r="J1617" i="4"/>
  <c r="T1617" i="4" s="1"/>
  <c r="I1617" i="4"/>
  <c r="S1617" i="4" s="1"/>
  <c r="H1617" i="4"/>
  <c r="G1617" i="4"/>
  <c r="F1617" i="4"/>
  <c r="Q1617" i="4" s="1"/>
  <c r="E1617" i="4"/>
  <c r="D1617" i="4"/>
  <c r="C1617" i="4"/>
  <c r="B1617" i="4"/>
  <c r="A1617" i="4"/>
  <c r="T1616" i="4"/>
  <c r="N1616" i="4"/>
  <c r="M1616" i="4"/>
  <c r="L1616" i="4"/>
  <c r="K1616" i="4"/>
  <c r="J1616" i="4"/>
  <c r="I1616" i="4"/>
  <c r="S1616" i="4" s="1"/>
  <c r="H1616" i="4"/>
  <c r="G1616" i="4"/>
  <c r="F1616" i="4"/>
  <c r="E1616" i="4"/>
  <c r="P1616" i="4" s="1"/>
  <c r="D1616" i="4"/>
  <c r="C1616" i="4"/>
  <c r="B1616" i="4"/>
  <c r="A1616" i="4"/>
  <c r="N1615" i="4"/>
  <c r="M1615" i="4"/>
  <c r="L1615" i="4"/>
  <c r="K1615" i="4"/>
  <c r="J1615" i="4"/>
  <c r="T1615" i="4" s="1"/>
  <c r="I1615" i="4"/>
  <c r="S1615" i="4" s="1"/>
  <c r="H1615" i="4"/>
  <c r="G1615" i="4"/>
  <c r="F1615" i="4"/>
  <c r="Q1615" i="4" s="1"/>
  <c r="E1615" i="4"/>
  <c r="P1615" i="4" s="1"/>
  <c r="D1615" i="4"/>
  <c r="C1615" i="4"/>
  <c r="B1615" i="4"/>
  <c r="A1615" i="4"/>
  <c r="T1614" i="4"/>
  <c r="N1614" i="4"/>
  <c r="M1614" i="4"/>
  <c r="L1614" i="4"/>
  <c r="K1614" i="4"/>
  <c r="J1614" i="4"/>
  <c r="I1614" i="4"/>
  <c r="S1614" i="4" s="1"/>
  <c r="H1614" i="4"/>
  <c r="G1614" i="4"/>
  <c r="F1614" i="4"/>
  <c r="Q1614" i="4" s="1"/>
  <c r="E1614" i="4"/>
  <c r="D1614" i="4"/>
  <c r="C1614" i="4"/>
  <c r="B1614" i="4"/>
  <c r="O1614" i="4" s="1"/>
  <c r="A1614" i="4"/>
  <c r="N1613" i="4"/>
  <c r="M1613" i="4"/>
  <c r="L1613" i="4"/>
  <c r="K1613" i="4"/>
  <c r="J1613" i="4"/>
  <c r="I1613" i="4"/>
  <c r="S1613" i="4" s="1"/>
  <c r="H1613" i="4"/>
  <c r="G1613" i="4"/>
  <c r="F1613" i="4"/>
  <c r="Q1613" i="4" s="1"/>
  <c r="E1613" i="4"/>
  <c r="P1613" i="4" s="1"/>
  <c r="D1613" i="4"/>
  <c r="C1613" i="4"/>
  <c r="B1613" i="4"/>
  <c r="O1613" i="4" s="1"/>
  <c r="A1613" i="4"/>
  <c r="N1612" i="4"/>
  <c r="M1612" i="4"/>
  <c r="L1612" i="4"/>
  <c r="K1612" i="4"/>
  <c r="J1612" i="4"/>
  <c r="T1612" i="4" s="1"/>
  <c r="I1612" i="4"/>
  <c r="S1612" i="4" s="1"/>
  <c r="H1612" i="4"/>
  <c r="G1612" i="4"/>
  <c r="F1612" i="4"/>
  <c r="Q1612" i="4" s="1"/>
  <c r="E1612" i="4"/>
  <c r="D1612" i="4"/>
  <c r="C1612" i="4"/>
  <c r="B1612" i="4"/>
  <c r="O1612" i="4" s="1"/>
  <c r="A1612" i="4"/>
  <c r="N1611" i="4"/>
  <c r="M1611" i="4"/>
  <c r="L1611" i="4"/>
  <c r="K1611" i="4"/>
  <c r="J1611" i="4"/>
  <c r="T1611" i="4" s="1"/>
  <c r="I1611" i="4"/>
  <c r="H1611" i="4"/>
  <c r="G1611" i="4"/>
  <c r="F1611" i="4"/>
  <c r="Q1611" i="4" s="1"/>
  <c r="E1611" i="4"/>
  <c r="D1611" i="4"/>
  <c r="C1611" i="4"/>
  <c r="B1611" i="4"/>
  <c r="O1611" i="4" s="1"/>
  <c r="A1611" i="4"/>
  <c r="N1610" i="4"/>
  <c r="M1610" i="4"/>
  <c r="L1610" i="4"/>
  <c r="K1610" i="4"/>
  <c r="J1610" i="4"/>
  <c r="I1610" i="4"/>
  <c r="S1610" i="4" s="1"/>
  <c r="H1610" i="4"/>
  <c r="G1610" i="4"/>
  <c r="F1610" i="4"/>
  <c r="Q1610" i="4" s="1"/>
  <c r="E1610" i="4"/>
  <c r="P1610" i="4" s="1"/>
  <c r="D1610" i="4"/>
  <c r="C1610" i="4"/>
  <c r="B1610" i="4"/>
  <c r="O1610" i="4" s="1"/>
  <c r="A1610" i="4"/>
  <c r="S1609" i="4"/>
  <c r="O1609" i="4"/>
  <c r="N1609" i="4"/>
  <c r="M1609" i="4"/>
  <c r="L1609" i="4"/>
  <c r="K1609" i="4"/>
  <c r="J1609" i="4"/>
  <c r="I1609" i="4"/>
  <c r="H1609" i="4"/>
  <c r="G1609" i="4"/>
  <c r="F1609" i="4"/>
  <c r="Q1609" i="4" s="1"/>
  <c r="E1609" i="4"/>
  <c r="P1609" i="4" s="1"/>
  <c r="D1609" i="4"/>
  <c r="C1609" i="4"/>
  <c r="B1609" i="4"/>
  <c r="A1609" i="4"/>
  <c r="N1608" i="4"/>
  <c r="M1608" i="4"/>
  <c r="L1608" i="4"/>
  <c r="K1608" i="4"/>
  <c r="J1608" i="4"/>
  <c r="I1608" i="4"/>
  <c r="S1608" i="4" s="1"/>
  <c r="H1608" i="4"/>
  <c r="G1608" i="4"/>
  <c r="F1608" i="4"/>
  <c r="Q1608" i="4" s="1"/>
  <c r="E1608" i="4"/>
  <c r="D1608" i="4"/>
  <c r="C1608" i="4"/>
  <c r="B1608" i="4"/>
  <c r="A1608" i="4"/>
  <c r="N1607" i="4"/>
  <c r="M1607" i="4"/>
  <c r="L1607" i="4"/>
  <c r="K1607" i="4"/>
  <c r="J1607" i="4"/>
  <c r="I1607" i="4"/>
  <c r="S1607" i="4" s="1"/>
  <c r="H1607" i="4"/>
  <c r="G1607" i="4"/>
  <c r="F1607" i="4"/>
  <c r="Q1607" i="4" s="1"/>
  <c r="E1607" i="4"/>
  <c r="P1607" i="4" s="1"/>
  <c r="D1607" i="4"/>
  <c r="C1607" i="4"/>
  <c r="B1607" i="4"/>
  <c r="O1607" i="4" s="1"/>
  <c r="A1607" i="4"/>
  <c r="N1606" i="4"/>
  <c r="M1606" i="4"/>
  <c r="L1606" i="4"/>
  <c r="K1606" i="4"/>
  <c r="J1606" i="4"/>
  <c r="I1606" i="4"/>
  <c r="S1606" i="4" s="1"/>
  <c r="H1606" i="4"/>
  <c r="G1606" i="4"/>
  <c r="F1606" i="4"/>
  <c r="Q1606" i="4" s="1"/>
  <c r="E1606" i="4"/>
  <c r="P1606" i="4" s="1"/>
  <c r="D1606" i="4"/>
  <c r="C1606" i="4"/>
  <c r="B1606" i="4"/>
  <c r="A1606" i="4"/>
  <c r="O1605" i="4"/>
  <c r="N1605" i="4"/>
  <c r="M1605" i="4"/>
  <c r="L1605" i="4"/>
  <c r="K1605" i="4"/>
  <c r="J1605" i="4"/>
  <c r="T1605" i="4" s="1"/>
  <c r="I1605" i="4"/>
  <c r="S1605" i="4" s="1"/>
  <c r="H1605" i="4"/>
  <c r="G1605" i="4"/>
  <c r="F1605" i="4"/>
  <c r="Q1605" i="4" s="1"/>
  <c r="E1605" i="4"/>
  <c r="P1605" i="4" s="1"/>
  <c r="D1605" i="4"/>
  <c r="C1605" i="4"/>
  <c r="B1605" i="4"/>
  <c r="A1605" i="4"/>
  <c r="S1604" i="4"/>
  <c r="O1604" i="4"/>
  <c r="N1604" i="4"/>
  <c r="M1604" i="4"/>
  <c r="L1604" i="4"/>
  <c r="K1604" i="4"/>
  <c r="J1604" i="4"/>
  <c r="T1604" i="4" s="1"/>
  <c r="I1604" i="4"/>
  <c r="W1604" i="4" s="1"/>
  <c r="H1604" i="4"/>
  <c r="G1604" i="4"/>
  <c r="F1604" i="4"/>
  <c r="Q1604" i="4" s="1"/>
  <c r="E1604" i="4"/>
  <c r="D1604" i="4"/>
  <c r="C1604" i="4"/>
  <c r="B1604" i="4"/>
  <c r="A1604" i="4"/>
  <c r="T1603" i="4"/>
  <c r="N1603" i="4"/>
  <c r="M1603" i="4"/>
  <c r="L1603" i="4"/>
  <c r="K1603" i="4"/>
  <c r="J1603" i="4"/>
  <c r="I1603" i="4"/>
  <c r="S1603" i="4" s="1"/>
  <c r="H1603" i="4"/>
  <c r="G1603" i="4"/>
  <c r="F1603" i="4"/>
  <c r="Q1603" i="4" s="1"/>
  <c r="E1603" i="4"/>
  <c r="P1603" i="4" s="1"/>
  <c r="D1603" i="4"/>
  <c r="C1603" i="4"/>
  <c r="B1603" i="4"/>
  <c r="O1603" i="4" s="1"/>
  <c r="A1603" i="4"/>
  <c r="N1602" i="4"/>
  <c r="M1602" i="4"/>
  <c r="L1602" i="4"/>
  <c r="K1602" i="4"/>
  <c r="J1602" i="4"/>
  <c r="I1602" i="4"/>
  <c r="S1602" i="4" s="1"/>
  <c r="H1602" i="4"/>
  <c r="G1602" i="4"/>
  <c r="F1602" i="4"/>
  <c r="Q1602" i="4" s="1"/>
  <c r="E1602" i="4"/>
  <c r="D1602" i="4"/>
  <c r="C1602" i="4"/>
  <c r="B1602" i="4"/>
  <c r="O1602" i="4" s="1"/>
  <c r="A1602" i="4"/>
  <c r="N1601" i="4"/>
  <c r="M1601" i="4"/>
  <c r="L1601" i="4"/>
  <c r="K1601" i="4"/>
  <c r="J1601" i="4"/>
  <c r="T1601" i="4" s="1"/>
  <c r="I1601" i="4"/>
  <c r="S1601" i="4" s="1"/>
  <c r="H1601" i="4"/>
  <c r="G1601" i="4"/>
  <c r="F1601" i="4"/>
  <c r="Q1601" i="4" s="1"/>
  <c r="E1601" i="4"/>
  <c r="D1601" i="4"/>
  <c r="C1601" i="4"/>
  <c r="B1601" i="4"/>
  <c r="O1601" i="4" s="1"/>
  <c r="A1601" i="4"/>
  <c r="O1600" i="4"/>
  <c r="N1600" i="4"/>
  <c r="M1600" i="4"/>
  <c r="L1600" i="4"/>
  <c r="K1600" i="4"/>
  <c r="J1600" i="4"/>
  <c r="T1600" i="4" s="1"/>
  <c r="I1600" i="4"/>
  <c r="H1600" i="4"/>
  <c r="G1600" i="4"/>
  <c r="F1600" i="4"/>
  <c r="E1600" i="4"/>
  <c r="P1600" i="4" s="1"/>
  <c r="D1600" i="4"/>
  <c r="C1600" i="4"/>
  <c r="B1600" i="4"/>
  <c r="A1600" i="4"/>
  <c r="N1599" i="4"/>
  <c r="M1599" i="4"/>
  <c r="L1599" i="4"/>
  <c r="K1599" i="4"/>
  <c r="J1599" i="4"/>
  <c r="T1599" i="4" s="1"/>
  <c r="I1599" i="4"/>
  <c r="S1599" i="4" s="1"/>
  <c r="H1599" i="4"/>
  <c r="G1599" i="4"/>
  <c r="F1599" i="4"/>
  <c r="Q1599" i="4" s="1"/>
  <c r="E1599" i="4"/>
  <c r="D1599" i="4"/>
  <c r="C1599" i="4"/>
  <c r="B1599" i="4"/>
  <c r="O1599" i="4" s="1"/>
  <c r="A1599" i="4"/>
  <c r="N1598" i="4"/>
  <c r="M1598" i="4"/>
  <c r="L1598" i="4"/>
  <c r="K1598" i="4"/>
  <c r="J1598" i="4"/>
  <c r="T1598" i="4" s="1"/>
  <c r="I1598" i="4"/>
  <c r="S1598" i="4" s="1"/>
  <c r="H1598" i="4"/>
  <c r="G1598" i="4"/>
  <c r="F1598" i="4"/>
  <c r="Q1598" i="4" s="1"/>
  <c r="E1598" i="4"/>
  <c r="D1598" i="4"/>
  <c r="C1598" i="4"/>
  <c r="B1598" i="4"/>
  <c r="O1598" i="4" s="1"/>
  <c r="A1598" i="4"/>
  <c r="N1597" i="4"/>
  <c r="M1597" i="4"/>
  <c r="L1597" i="4"/>
  <c r="K1597" i="4"/>
  <c r="J1597" i="4"/>
  <c r="T1597" i="4" s="1"/>
  <c r="I1597" i="4"/>
  <c r="S1597" i="4" s="1"/>
  <c r="H1597" i="4"/>
  <c r="G1597" i="4"/>
  <c r="F1597" i="4"/>
  <c r="Q1597" i="4" s="1"/>
  <c r="E1597" i="4"/>
  <c r="D1597" i="4"/>
  <c r="C1597" i="4"/>
  <c r="B1597" i="4"/>
  <c r="A1597" i="4"/>
  <c r="S1596" i="4"/>
  <c r="N1596" i="4"/>
  <c r="M1596" i="4"/>
  <c r="L1596" i="4"/>
  <c r="K1596" i="4"/>
  <c r="J1596" i="4"/>
  <c r="T1596" i="4" s="1"/>
  <c r="I1596" i="4"/>
  <c r="H1596" i="4"/>
  <c r="G1596" i="4"/>
  <c r="F1596" i="4"/>
  <c r="Q1596" i="4" s="1"/>
  <c r="E1596" i="4"/>
  <c r="D1596" i="4"/>
  <c r="C1596" i="4"/>
  <c r="B1596" i="4"/>
  <c r="O1596" i="4" s="1"/>
  <c r="A1596" i="4"/>
  <c r="T1595" i="4"/>
  <c r="O1595" i="4"/>
  <c r="N1595" i="4"/>
  <c r="M1595" i="4"/>
  <c r="L1595" i="4"/>
  <c r="K1595" i="4"/>
  <c r="J1595" i="4"/>
  <c r="I1595" i="4"/>
  <c r="H1595" i="4"/>
  <c r="G1595" i="4"/>
  <c r="F1595" i="4"/>
  <c r="Q1595" i="4" s="1"/>
  <c r="E1595" i="4"/>
  <c r="D1595" i="4"/>
  <c r="C1595" i="4"/>
  <c r="B1595" i="4"/>
  <c r="A1595" i="4"/>
  <c r="N1594" i="4"/>
  <c r="M1594" i="4"/>
  <c r="L1594" i="4"/>
  <c r="K1594" i="4"/>
  <c r="J1594" i="4"/>
  <c r="T1594" i="4" s="1"/>
  <c r="I1594" i="4"/>
  <c r="S1594" i="4" s="1"/>
  <c r="H1594" i="4"/>
  <c r="G1594" i="4"/>
  <c r="F1594" i="4"/>
  <c r="Q1594" i="4" s="1"/>
  <c r="E1594" i="4"/>
  <c r="D1594" i="4"/>
  <c r="C1594" i="4"/>
  <c r="B1594" i="4"/>
  <c r="O1594" i="4" s="1"/>
  <c r="A1594" i="4"/>
  <c r="N1593" i="4"/>
  <c r="M1593" i="4"/>
  <c r="L1593" i="4"/>
  <c r="K1593" i="4"/>
  <c r="J1593" i="4"/>
  <c r="I1593" i="4"/>
  <c r="S1593" i="4" s="1"/>
  <c r="H1593" i="4"/>
  <c r="G1593" i="4"/>
  <c r="F1593" i="4"/>
  <c r="Q1593" i="4" s="1"/>
  <c r="E1593" i="4"/>
  <c r="P1593" i="4" s="1"/>
  <c r="D1593" i="4"/>
  <c r="C1593" i="4"/>
  <c r="B1593" i="4"/>
  <c r="O1593" i="4" s="1"/>
  <c r="A1593" i="4"/>
  <c r="T1592" i="4"/>
  <c r="N1592" i="4"/>
  <c r="M1592" i="4"/>
  <c r="L1592" i="4"/>
  <c r="K1592" i="4"/>
  <c r="J1592" i="4"/>
  <c r="I1592" i="4"/>
  <c r="S1592" i="4" s="1"/>
  <c r="H1592" i="4"/>
  <c r="G1592" i="4"/>
  <c r="F1592" i="4"/>
  <c r="Q1592" i="4" s="1"/>
  <c r="E1592" i="4"/>
  <c r="R1592" i="4" s="1"/>
  <c r="D1592" i="4"/>
  <c r="C1592" i="4"/>
  <c r="B1592" i="4"/>
  <c r="A1592" i="4"/>
  <c r="N1591" i="4"/>
  <c r="M1591" i="4"/>
  <c r="L1591" i="4"/>
  <c r="K1591" i="4"/>
  <c r="J1591" i="4"/>
  <c r="W1591" i="4" s="1"/>
  <c r="I1591" i="4"/>
  <c r="S1591" i="4" s="1"/>
  <c r="H1591" i="4"/>
  <c r="G1591" i="4"/>
  <c r="F1591" i="4"/>
  <c r="Q1591" i="4" s="1"/>
  <c r="E1591" i="4"/>
  <c r="D1591" i="4"/>
  <c r="C1591" i="4"/>
  <c r="B1591" i="4"/>
  <c r="O1591" i="4" s="1"/>
  <c r="A1591" i="4"/>
  <c r="N1590" i="4"/>
  <c r="M1590" i="4"/>
  <c r="L1590" i="4"/>
  <c r="K1590" i="4"/>
  <c r="J1590" i="4"/>
  <c r="W1590" i="4" s="1"/>
  <c r="I1590" i="4"/>
  <c r="S1590" i="4" s="1"/>
  <c r="H1590" i="4"/>
  <c r="G1590" i="4"/>
  <c r="F1590" i="4"/>
  <c r="Q1590" i="4" s="1"/>
  <c r="E1590" i="4"/>
  <c r="D1590" i="4"/>
  <c r="C1590" i="4"/>
  <c r="B1590" i="4"/>
  <c r="O1590" i="4" s="1"/>
  <c r="A1590" i="4"/>
  <c r="R1589" i="4"/>
  <c r="Q1589" i="4"/>
  <c r="O1589" i="4"/>
  <c r="N1589" i="4"/>
  <c r="M1589" i="4"/>
  <c r="L1589" i="4"/>
  <c r="K1589" i="4"/>
  <c r="J1589" i="4"/>
  <c r="T1589" i="4" s="1"/>
  <c r="I1589" i="4"/>
  <c r="S1589" i="4" s="1"/>
  <c r="H1589" i="4"/>
  <c r="G1589" i="4"/>
  <c r="F1589" i="4"/>
  <c r="E1589" i="4"/>
  <c r="P1589" i="4" s="1"/>
  <c r="D1589" i="4"/>
  <c r="C1589" i="4"/>
  <c r="B1589" i="4"/>
  <c r="A1589" i="4"/>
  <c r="N1588" i="4"/>
  <c r="M1588" i="4"/>
  <c r="L1588" i="4"/>
  <c r="K1588" i="4"/>
  <c r="J1588" i="4"/>
  <c r="T1588" i="4" s="1"/>
  <c r="I1588" i="4"/>
  <c r="S1588" i="4" s="1"/>
  <c r="H1588" i="4"/>
  <c r="G1588" i="4"/>
  <c r="F1588" i="4"/>
  <c r="Q1588" i="4" s="1"/>
  <c r="E1588" i="4"/>
  <c r="P1588" i="4" s="1"/>
  <c r="D1588" i="4"/>
  <c r="C1588" i="4"/>
  <c r="B1588" i="4"/>
  <c r="O1588" i="4" s="1"/>
  <c r="A1588" i="4"/>
  <c r="P1587" i="4"/>
  <c r="N1587" i="4"/>
  <c r="M1587" i="4"/>
  <c r="L1587" i="4"/>
  <c r="K1587" i="4"/>
  <c r="J1587" i="4"/>
  <c r="T1587" i="4" s="1"/>
  <c r="I1587" i="4"/>
  <c r="H1587" i="4"/>
  <c r="G1587" i="4"/>
  <c r="F1587" i="4"/>
  <c r="Q1587" i="4" s="1"/>
  <c r="E1587" i="4"/>
  <c r="D1587" i="4"/>
  <c r="C1587" i="4"/>
  <c r="B1587" i="4"/>
  <c r="O1587" i="4" s="1"/>
  <c r="A1587" i="4"/>
  <c r="P1586" i="4"/>
  <c r="N1586" i="4"/>
  <c r="M1586" i="4"/>
  <c r="L1586" i="4"/>
  <c r="K1586" i="4"/>
  <c r="J1586" i="4"/>
  <c r="T1586" i="4" s="1"/>
  <c r="I1586" i="4"/>
  <c r="S1586" i="4" s="1"/>
  <c r="H1586" i="4"/>
  <c r="G1586" i="4"/>
  <c r="F1586" i="4"/>
  <c r="E1586" i="4"/>
  <c r="D1586" i="4"/>
  <c r="C1586" i="4"/>
  <c r="B1586" i="4"/>
  <c r="O1586" i="4" s="1"/>
  <c r="A1586" i="4"/>
  <c r="N1585" i="4"/>
  <c r="M1585" i="4"/>
  <c r="L1585" i="4"/>
  <c r="K1585" i="4"/>
  <c r="J1585" i="4"/>
  <c r="T1585" i="4" s="1"/>
  <c r="I1585" i="4"/>
  <c r="S1585" i="4" s="1"/>
  <c r="H1585" i="4"/>
  <c r="G1585" i="4"/>
  <c r="F1585" i="4"/>
  <c r="E1585" i="4"/>
  <c r="P1585" i="4" s="1"/>
  <c r="D1585" i="4"/>
  <c r="C1585" i="4"/>
  <c r="B1585" i="4"/>
  <c r="O1585" i="4" s="1"/>
  <c r="A1585" i="4"/>
  <c r="N1584" i="4"/>
  <c r="M1584" i="4"/>
  <c r="L1584" i="4"/>
  <c r="K1584" i="4"/>
  <c r="J1584" i="4"/>
  <c r="T1584" i="4" s="1"/>
  <c r="I1584" i="4"/>
  <c r="S1584" i="4" s="1"/>
  <c r="H1584" i="4"/>
  <c r="G1584" i="4"/>
  <c r="F1584" i="4"/>
  <c r="Q1584" i="4" s="1"/>
  <c r="E1584" i="4"/>
  <c r="P1584" i="4" s="1"/>
  <c r="D1584" i="4"/>
  <c r="C1584" i="4"/>
  <c r="B1584" i="4"/>
  <c r="A1584" i="4"/>
  <c r="P1583" i="4"/>
  <c r="O1583" i="4"/>
  <c r="N1583" i="4"/>
  <c r="M1583" i="4"/>
  <c r="L1583" i="4"/>
  <c r="K1583" i="4"/>
  <c r="J1583" i="4"/>
  <c r="T1583" i="4" s="1"/>
  <c r="I1583" i="4"/>
  <c r="S1583" i="4" s="1"/>
  <c r="H1583" i="4"/>
  <c r="G1583" i="4"/>
  <c r="F1583" i="4"/>
  <c r="Q1583" i="4" s="1"/>
  <c r="E1583" i="4"/>
  <c r="D1583" i="4"/>
  <c r="C1583" i="4"/>
  <c r="B1583" i="4"/>
  <c r="A1583" i="4"/>
  <c r="R1582" i="4"/>
  <c r="N1582" i="4"/>
  <c r="M1582" i="4"/>
  <c r="L1582" i="4"/>
  <c r="K1582" i="4"/>
  <c r="J1582" i="4"/>
  <c r="I1582" i="4"/>
  <c r="S1582" i="4" s="1"/>
  <c r="H1582" i="4"/>
  <c r="G1582" i="4"/>
  <c r="F1582" i="4"/>
  <c r="Q1582" i="4" s="1"/>
  <c r="E1582" i="4"/>
  <c r="P1582" i="4" s="1"/>
  <c r="D1582" i="4"/>
  <c r="C1582" i="4"/>
  <c r="B1582" i="4"/>
  <c r="O1582" i="4" s="1"/>
  <c r="A1582" i="4"/>
  <c r="W1581" i="4"/>
  <c r="O1581" i="4"/>
  <c r="N1581" i="4"/>
  <c r="M1581" i="4"/>
  <c r="L1581" i="4"/>
  <c r="K1581" i="4"/>
  <c r="J1581" i="4"/>
  <c r="T1581" i="4" s="1"/>
  <c r="I1581" i="4"/>
  <c r="S1581" i="4" s="1"/>
  <c r="H1581" i="4"/>
  <c r="G1581" i="4"/>
  <c r="F1581" i="4"/>
  <c r="Q1581" i="4" s="1"/>
  <c r="E1581" i="4"/>
  <c r="D1581" i="4"/>
  <c r="C1581" i="4"/>
  <c r="B1581" i="4"/>
  <c r="A1581" i="4"/>
  <c r="N1580" i="4"/>
  <c r="M1580" i="4"/>
  <c r="L1580" i="4"/>
  <c r="K1580" i="4"/>
  <c r="J1580" i="4"/>
  <c r="T1580" i="4" s="1"/>
  <c r="I1580" i="4"/>
  <c r="W1580" i="4" s="1"/>
  <c r="H1580" i="4"/>
  <c r="G1580" i="4"/>
  <c r="F1580" i="4"/>
  <c r="Q1580" i="4" s="1"/>
  <c r="E1580" i="4"/>
  <c r="D1580" i="4"/>
  <c r="C1580" i="4"/>
  <c r="B1580" i="4"/>
  <c r="O1580" i="4" s="1"/>
  <c r="A1580" i="4"/>
  <c r="N1579" i="4"/>
  <c r="M1579" i="4"/>
  <c r="L1579" i="4"/>
  <c r="K1579" i="4"/>
  <c r="J1579" i="4"/>
  <c r="T1579" i="4" s="1"/>
  <c r="I1579" i="4"/>
  <c r="S1579" i="4" s="1"/>
  <c r="H1579" i="4"/>
  <c r="G1579" i="4"/>
  <c r="F1579" i="4"/>
  <c r="Q1579" i="4" s="1"/>
  <c r="E1579" i="4"/>
  <c r="D1579" i="4"/>
  <c r="C1579" i="4"/>
  <c r="B1579" i="4"/>
  <c r="O1579" i="4" s="1"/>
  <c r="A1579" i="4"/>
  <c r="N1578" i="4"/>
  <c r="M1578" i="4"/>
  <c r="L1578" i="4"/>
  <c r="K1578" i="4"/>
  <c r="J1578" i="4"/>
  <c r="T1578" i="4" s="1"/>
  <c r="I1578" i="4"/>
  <c r="S1578" i="4" s="1"/>
  <c r="H1578" i="4"/>
  <c r="G1578" i="4"/>
  <c r="F1578" i="4"/>
  <c r="Q1578" i="4" s="1"/>
  <c r="E1578" i="4"/>
  <c r="D1578" i="4"/>
  <c r="C1578" i="4"/>
  <c r="B1578" i="4"/>
  <c r="O1578" i="4" s="1"/>
  <c r="A1578" i="4"/>
  <c r="N1577" i="4"/>
  <c r="M1577" i="4"/>
  <c r="L1577" i="4"/>
  <c r="K1577" i="4"/>
  <c r="J1577" i="4"/>
  <c r="T1577" i="4" s="1"/>
  <c r="I1577" i="4"/>
  <c r="S1577" i="4" s="1"/>
  <c r="H1577" i="4"/>
  <c r="G1577" i="4"/>
  <c r="F1577" i="4"/>
  <c r="Q1577" i="4" s="1"/>
  <c r="E1577" i="4"/>
  <c r="D1577" i="4"/>
  <c r="C1577" i="4"/>
  <c r="B1577" i="4"/>
  <c r="O1577" i="4" s="1"/>
  <c r="A1577" i="4"/>
  <c r="S1576" i="4"/>
  <c r="O1576" i="4"/>
  <c r="N1576" i="4"/>
  <c r="M1576" i="4"/>
  <c r="L1576" i="4"/>
  <c r="K1576" i="4"/>
  <c r="J1576" i="4"/>
  <c r="T1576" i="4" s="1"/>
  <c r="I1576" i="4"/>
  <c r="H1576" i="4"/>
  <c r="G1576" i="4"/>
  <c r="F1576" i="4"/>
  <c r="E1576" i="4"/>
  <c r="P1576" i="4" s="1"/>
  <c r="D1576" i="4"/>
  <c r="C1576" i="4"/>
  <c r="B1576" i="4"/>
  <c r="A1576" i="4"/>
  <c r="Q1575" i="4"/>
  <c r="O1575" i="4"/>
  <c r="N1575" i="4"/>
  <c r="M1575" i="4"/>
  <c r="L1575" i="4"/>
  <c r="K1575" i="4"/>
  <c r="J1575" i="4"/>
  <c r="T1575" i="4" s="1"/>
  <c r="I1575" i="4"/>
  <c r="S1575" i="4" s="1"/>
  <c r="H1575" i="4"/>
  <c r="G1575" i="4"/>
  <c r="F1575" i="4"/>
  <c r="E1575" i="4"/>
  <c r="D1575" i="4"/>
  <c r="C1575" i="4"/>
  <c r="B1575" i="4"/>
  <c r="A1575" i="4"/>
  <c r="T1574" i="4"/>
  <c r="O1574" i="4"/>
  <c r="N1574" i="4"/>
  <c r="M1574" i="4"/>
  <c r="L1574" i="4"/>
  <c r="K1574" i="4"/>
  <c r="J1574" i="4"/>
  <c r="I1574" i="4"/>
  <c r="S1574" i="4" s="1"/>
  <c r="H1574" i="4"/>
  <c r="G1574" i="4"/>
  <c r="F1574" i="4"/>
  <c r="Q1574" i="4" s="1"/>
  <c r="E1574" i="4"/>
  <c r="D1574" i="4"/>
  <c r="C1574" i="4"/>
  <c r="B1574" i="4"/>
  <c r="A1574" i="4"/>
  <c r="N1573" i="4"/>
  <c r="M1573" i="4"/>
  <c r="L1573" i="4"/>
  <c r="K1573" i="4"/>
  <c r="J1573" i="4"/>
  <c r="T1573" i="4" s="1"/>
  <c r="I1573" i="4"/>
  <c r="S1573" i="4" s="1"/>
  <c r="H1573" i="4"/>
  <c r="G1573" i="4"/>
  <c r="F1573" i="4"/>
  <c r="Q1573" i="4" s="1"/>
  <c r="E1573" i="4"/>
  <c r="R1573" i="4" s="1"/>
  <c r="D1573" i="4"/>
  <c r="C1573" i="4"/>
  <c r="B1573" i="4"/>
  <c r="O1573" i="4" s="1"/>
  <c r="A1573" i="4"/>
  <c r="N1572" i="4"/>
  <c r="M1572" i="4"/>
  <c r="L1572" i="4"/>
  <c r="K1572" i="4"/>
  <c r="J1572" i="4"/>
  <c r="T1572" i="4" s="1"/>
  <c r="I1572" i="4"/>
  <c r="S1572" i="4" s="1"/>
  <c r="H1572" i="4"/>
  <c r="G1572" i="4"/>
  <c r="F1572" i="4"/>
  <c r="Q1572" i="4" s="1"/>
  <c r="E1572" i="4"/>
  <c r="P1572" i="4" s="1"/>
  <c r="D1572" i="4"/>
  <c r="C1572" i="4"/>
  <c r="B1572" i="4"/>
  <c r="O1572" i="4" s="1"/>
  <c r="A1572" i="4"/>
  <c r="N1571" i="4"/>
  <c r="M1571" i="4"/>
  <c r="L1571" i="4"/>
  <c r="K1571" i="4"/>
  <c r="J1571" i="4"/>
  <c r="T1571" i="4" s="1"/>
  <c r="I1571" i="4"/>
  <c r="S1571" i="4" s="1"/>
  <c r="H1571" i="4"/>
  <c r="G1571" i="4"/>
  <c r="F1571" i="4"/>
  <c r="Q1571" i="4" s="1"/>
  <c r="E1571" i="4"/>
  <c r="P1571" i="4" s="1"/>
  <c r="D1571" i="4"/>
  <c r="C1571" i="4"/>
  <c r="B1571" i="4"/>
  <c r="O1571" i="4" s="1"/>
  <c r="A1571" i="4"/>
  <c r="N1570" i="4"/>
  <c r="M1570" i="4"/>
  <c r="L1570" i="4"/>
  <c r="K1570" i="4"/>
  <c r="J1570" i="4"/>
  <c r="T1570" i="4" s="1"/>
  <c r="I1570" i="4"/>
  <c r="S1570" i="4" s="1"/>
  <c r="H1570" i="4"/>
  <c r="G1570" i="4"/>
  <c r="F1570" i="4"/>
  <c r="Q1570" i="4" s="1"/>
  <c r="E1570" i="4"/>
  <c r="P1570" i="4" s="1"/>
  <c r="D1570" i="4"/>
  <c r="C1570" i="4"/>
  <c r="B1570" i="4"/>
  <c r="O1570" i="4" s="1"/>
  <c r="A1570" i="4"/>
  <c r="P1569" i="4"/>
  <c r="N1569" i="4"/>
  <c r="M1569" i="4"/>
  <c r="L1569" i="4"/>
  <c r="K1569" i="4"/>
  <c r="J1569" i="4"/>
  <c r="I1569" i="4"/>
  <c r="S1569" i="4" s="1"/>
  <c r="H1569" i="4"/>
  <c r="G1569" i="4"/>
  <c r="F1569" i="4"/>
  <c r="Q1569" i="4" s="1"/>
  <c r="E1569" i="4"/>
  <c r="R1569" i="4" s="1"/>
  <c r="D1569" i="4"/>
  <c r="C1569" i="4"/>
  <c r="B1569" i="4"/>
  <c r="A1569" i="4"/>
  <c r="Q1568" i="4"/>
  <c r="N1568" i="4"/>
  <c r="M1568" i="4"/>
  <c r="L1568" i="4"/>
  <c r="K1568" i="4"/>
  <c r="J1568" i="4"/>
  <c r="I1568" i="4"/>
  <c r="S1568" i="4" s="1"/>
  <c r="H1568" i="4"/>
  <c r="G1568" i="4"/>
  <c r="F1568" i="4"/>
  <c r="E1568" i="4"/>
  <c r="P1568" i="4" s="1"/>
  <c r="D1568" i="4"/>
  <c r="C1568" i="4"/>
  <c r="B1568" i="4"/>
  <c r="O1568" i="4" s="1"/>
  <c r="A1568" i="4"/>
  <c r="S1567" i="4"/>
  <c r="N1567" i="4"/>
  <c r="M1567" i="4"/>
  <c r="L1567" i="4"/>
  <c r="K1567" i="4"/>
  <c r="J1567" i="4"/>
  <c r="I1567" i="4"/>
  <c r="H1567" i="4"/>
  <c r="G1567" i="4"/>
  <c r="F1567" i="4"/>
  <c r="Q1567" i="4" s="1"/>
  <c r="E1567" i="4"/>
  <c r="D1567" i="4"/>
  <c r="C1567" i="4"/>
  <c r="B1567" i="4"/>
  <c r="O1567" i="4" s="1"/>
  <c r="A1567" i="4"/>
  <c r="N1566" i="4"/>
  <c r="M1566" i="4"/>
  <c r="L1566" i="4"/>
  <c r="K1566" i="4"/>
  <c r="J1566" i="4"/>
  <c r="T1566" i="4" s="1"/>
  <c r="I1566" i="4"/>
  <c r="S1566" i="4" s="1"/>
  <c r="H1566" i="4"/>
  <c r="G1566" i="4"/>
  <c r="F1566" i="4"/>
  <c r="Q1566" i="4" s="1"/>
  <c r="E1566" i="4"/>
  <c r="D1566" i="4"/>
  <c r="C1566" i="4"/>
  <c r="B1566" i="4"/>
  <c r="O1566" i="4" s="1"/>
  <c r="A1566" i="4"/>
  <c r="N1565" i="4"/>
  <c r="M1565" i="4"/>
  <c r="L1565" i="4"/>
  <c r="K1565" i="4"/>
  <c r="J1565" i="4"/>
  <c r="T1565" i="4" s="1"/>
  <c r="I1565" i="4"/>
  <c r="H1565" i="4"/>
  <c r="G1565" i="4"/>
  <c r="F1565" i="4"/>
  <c r="Q1565" i="4" s="1"/>
  <c r="E1565" i="4"/>
  <c r="P1565" i="4" s="1"/>
  <c r="D1565" i="4"/>
  <c r="C1565" i="4"/>
  <c r="B1565" i="4"/>
  <c r="O1565" i="4" s="1"/>
  <c r="A1565" i="4"/>
  <c r="O1564" i="4"/>
  <c r="N1564" i="4"/>
  <c r="M1564" i="4"/>
  <c r="L1564" i="4"/>
  <c r="K1564" i="4"/>
  <c r="J1564" i="4"/>
  <c r="T1564" i="4" s="1"/>
  <c r="I1564" i="4"/>
  <c r="S1564" i="4" s="1"/>
  <c r="H1564" i="4"/>
  <c r="G1564" i="4"/>
  <c r="F1564" i="4"/>
  <c r="E1564" i="4"/>
  <c r="P1564" i="4" s="1"/>
  <c r="D1564" i="4"/>
  <c r="C1564" i="4"/>
  <c r="B1564" i="4"/>
  <c r="A1564" i="4"/>
  <c r="O1563" i="4"/>
  <c r="N1563" i="4"/>
  <c r="M1563" i="4"/>
  <c r="L1563" i="4"/>
  <c r="K1563" i="4"/>
  <c r="J1563" i="4"/>
  <c r="I1563" i="4"/>
  <c r="S1563" i="4" s="1"/>
  <c r="H1563" i="4"/>
  <c r="G1563" i="4"/>
  <c r="F1563" i="4"/>
  <c r="E1563" i="4"/>
  <c r="P1563" i="4" s="1"/>
  <c r="D1563" i="4"/>
  <c r="C1563" i="4"/>
  <c r="B1563" i="4"/>
  <c r="A1563" i="4"/>
  <c r="Q1562" i="4"/>
  <c r="N1562" i="4"/>
  <c r="M1562" i="4"/>
  <c r="L1562" i="4"/>
  <c r="K1562" i="4"/>
  <c r="J1562" i="4"/>
  <c r="I1562" i="4"/>
  <c r="S1562" i="4" s="1"/>
  <c r="H1562" i="4"/>
  <c r="G1562" i="4"/>
  <c r="F1562" i="4"/>
  <c r="E1562" i="4"/>
  <c r="P1562" i="4" s="1"/>
  <c r="D1562" i="4"/>
  <c r="C1562" i="4"/>
  <c r="B1562" i="4"/>
  <c r="A1562" i="4"/>
  <c r="Q1561" i="4"/>
  <c r="P1561" i="4"/>
  <c r="N1561" i="4"/>
  <c r="M1561" i="4"/>
  <c r="L1561" i="4"/>
  <c r="K1561" i="4"/>
  <c r="J1561" i="4"/>
  <c r="T1561" i="4" s="1"/>
  <c r="I1561" i="4"/>
  <c r="S1561" i="4" s="1"/>
  <c r="H1561" i="4"/>
  <c r="G1561" i="4"/>
  <c r="F1561" i="4"/>
  <c r="E1561" i="4"/>
  <c r="R1561" i="4" s="1"/>
  <c r="D1561" i="4"/>
  <c r="C1561" i="4"/>
  <c r="B1561" i="4"/>
  <c r="A1561" i="4"/>
  <c r="N1560" i="4"/>
  <c r="M1560" i="4"/>
  <c r="L1560" i="4"/>
  <c r="K1560" i="4"/>
  <c r="J1560" i="4"/>
  <c r="I1560" i="4"/>
  <c r="S1560" i="4" s="1"/>
  <c r="H1560" i="4"/>
  <c r="G1560" i="4"/>
  <c r="F1560" i="4"/>
  <c r="Q1560" i="4" s="1"/>
  <c r="E1560" i="4"/>
  <c r="P1560" i="4" s="1"/>
  <c r="D1560" i="4"/>
  <c r="C1560" i="4"/>
  <c r="B1560" i="4"/>
  <c r="O1560" i="4" s="1"/>
  <c r="A1560" i="4"/>
  <c r="N1559" i="4"/>
  <c r="M1559" i="4"/>
  <c r="L1559" i="4"/>
  <c r="K1559" i="4"/>
  <c r="J1559" i="4"/>
  <c r="T1559" i="4" s="1"/>
  <c r="I1559" i="4"/>
  <c r="S1559" i="4" s="1"/>
  <c r="H1559" i="4"/>
  <c r="G1559" i="4"/>
  <c r="F1559" i="4"/>
  <c r="Q1559" i="4" s="1"/>
  <c r="E1559" i="4"/>
  <c r="P1559" i="4" s="1"/>
  <c r="D1559" i="4"/>
  <c r="C1559" i="4"/>
  <c r="B1559" i="4"/>
  <c r="O1559" i="4" s="1"/>
  <c r="A1559" i="4"/>
  <c r="N1558" i="4"/>
  <c r="M1558" i="4"/>
  <c r="L1558" i="4"/>
  <c r="K1558" i="4"/>
  <c r="J1558" i="4"/>
  <c r="T1558" i="4" s="1"/>
  <c r="I1558" i="4"/>
  <c r="S1558" i="4" s="1"/>
  <c r="H1558" i="4"/>
  <c r="G1558" i="4"/>
  <c r="F1558" i="4"/>
  <c r="Q1558" i="4" s="1"/>
  <c r="E1558" i="4"/>
  <c r="D1558" i="4"/>
  <c r="C1558" i="4"/>
  <c r="B1558" i="4"/>
  <c r="O1558" i="4" s="1"/>
  <c r="A1558" i="4"/>
  <c r="N1557" i="4"/>
  <c r="M1557" i="4"/>
  <c r="L1557" i="4"/>
  <c r="K1557" i="4"/>
  <c r="J1557" i="4"/>
  <c r="W1557" i="4" s="1"/>
  <c r="I1557" i="4"/>
  <c r="S1557" i="4" s="1"/>
  <c r="H1557" i="4"/>
  <c r="G1557" i="4"/>
  <c r="F1557" i="4"/>
  <c r="Q1557" i="4" s="1"/>
  <c r="E1557" i="4"/>
  <c r="P1557" i="4" s="1"/>
  <c r="D1557" i="4"/>
  <c r="C1557" i="4"/>
  <c r="B1557" i="4"/>
  <c r="O1557" i="4" s="1"/>
  <c r="A1557" i="4"/>
  <c r="Q1556" i="4"/>
  <c r="N1556" i="4"/>
  <c r="M1556" i="4"/>
  <c r="L1556" i="4"/>
  <c r="K1556" i="4"/>
  <c r="J1556" i="4"/>
  <c r="T1556" i="4" s="1"/>
  <c r="I1556" i="4"/>
  <c r="S1556" i="4" s="1"/>
  <c r="H1556" i="4"/>
  <c r="G1556" i="4"/>
  <c r="F1556" i="4"/>
  <c r="E1556" i="4"/>
  <c r="D1556" i="4"/>
  <c r="C1556" i="4"/>
  <c r="B1556" i="4"/>
  <c r="O1556" i="4" s="1"/>
  <c r="A1556" i="4"/>
  <c r="N1555" i="4"/>
  <c r="M1555" i="4"/>
  <c r="L1555" i="4"/>
  <c r="K1555" i="4"/>
  <c r="J1555" i="4"/>
  <c r="T1555" i="4" s="1"/>
  <c r="I1555" i="4"/>
  <c r="S1555" i="4" s="1"/>
  <c r="H1555" i="4"/>
  <c r="G1555" i="4"/>
  <c r="F1555" i="4"/>
  <c r="E1555" i="4"/>
  <c r="P1555" i="4" s="1"/>
  <c r="D1555" i="4"/>
  <c r="C1555" i="4"/>
  <c r="B1555" i="4"/>
  <c r="O1555" i="4" s="1"/>
  <c r="A1555" i="4"/>
  <c r="S1554" i="4"/>
  <c r="N1554" i="4"/>
  <c r="M1554" i="4"/>
  <c r="L1554" i="4"/>
  <c r="K1554" i="4"/>
  <c r="J1554" i="4"/>
  <c r="T1554" i="4" s="1"/>
  <c r="I1554" i="4"/>
  <c r="H1554" i="4"/>
  <c r="G1554" i="4"/>
  <c r="F1554" i="4"/>
  <c r="Q1554" i="4" s="1"/>
  <c r="E1554" i="4"/>
  <c r="P1554" i="4" s="1"/>
  <c r="D1554" i="4"/>
  <c r="C1554" i="4"/>
  <c r="B1554" i="4"/>
  <c r="A1554" i="4"/>
  <c r="P1553" i="4"/>
  <c r="N1553" i="4"/>
  <c r="M1553" i="4"/>
  <c r="L1553" i="4"/>
  <c r="K1553" i="4"/>
  <c r="J1553" i="4"/>
  <c r="I1553" i="4"/>
  <c r="S1553" i="4" s="1"/>
  <c r="H1553" i="4"/>
  <c r="G1553" i="4"/>
  <c r="F1553" i="4"/>
  <c r="E1553" i="4"/>
  <c r="D1553" i="4"/>
  <c r="C1553" i="4"/>
  <c r="B1553" i="4"/>
  <c r="A1553" i="4"/>
  <c r="N1552" i="4"/>
  <c r="M1552" i="4"/>
  <c r="L1552" i="4"/>
  <c r="K1552" i="4"/>
  <c r="J1552" i="4"/>
  <c r="I1552" i="4"/>
  <c r="S1552" i="4" s="1"/>
  <c r="H1552" i="4"/>
  <c r="G1552" i="4"/>
  <c r="F1552" i="4"/>
  <c r="Q1552" i="4" s="1"/>
  <c r="E1552" i="4"/>
  <c r="P1552" i="4" s="1"/>
  <c r="D1552" i="4"/>
  <c r="C1552" i="4"/>
  <c r="B1552" i="4"/>
  <c r="O1552" i="4" s="1"/>
  <c r="A1552" i="4"/>
  <c r="T1551" i="4"/>
  <c r="N1551" i="4"/>
  <c r="M1551" i="4"/>
  <c r="L1551" i="4"/>
  <c r="K1551" i="4"/>
  <c r="J1551" i="4"/>
  <c r="I1551" i="4"/>
  <c r="S1551" i="4" s="1"/>
  <c r="H1551" i="4"/>
  <c r="G1551" i="4"/>
  <c r="F1551" i="4"/>
  <c r="Q1551" i="4" s="1"/>
  <c r="E1551" i="4"/>
  <c r="P1551" i="4" s="1"/>
  <c r="D1551" i="4"/>
  <c r="C1551" i="4"/>
  <c r="B1551" i="4"/>
  <c r="O1551" i="4" s="1"/>
  <c r="A1551" i="4"/>
  <c r="T1550" i="4"/>
  <c r="N1550" i="4"/>
  <c r="M1550" i="4"/>
  <c r="L1550" i="4"/>
  <c r="K1550" i="4"/>
  <c r="J1550" i="4"/>
  <c r="W1550" i="4" s="1"/>
  <c r="I1550" i="4"/>
  <c r="S1550" i="4" s="1"/>
  <c r="H1550" i="4"/>
  <c r="G1550" i="4"/>
  <c r="F1550" i="4"/>
  <c r="Q1550" i="4" s="1"/>
  <c r="E1550" i="4"/>
  <c r="D1550" i="4"/>
  <c r="C1550" i="4"/>
  <c r="B1550" i="4"/>
  <c r="O1550" i="4" s="1"/>
  <c r="A1550" i="4"/>
  <c r="N1549" i="4"/>
  <c r="M1549" i="4"/>
  <c r="L1549" i="4"/>
  <c r="K1549" i="4"/>
  <c r="J1549" i="4"/>
  <c r="T1549" i="4" s="1"/>
  <c r="I1549" i="4"/>
  <c r="S1549" i="4" s="1"/>
  <c r="H1549" i="4"/>
  <c r="G1549" i="4"/>
  <c r="F1549" i="4"/>
  <c r="Q1549" i="4" s="1"/>
  <c r="E1549" i="4"/>
  <c r="P1549" i="4" s="1"/>
  <c r="D1549" i="4"/>
  <c r="C1549" i="4"/>
  <c r="B1549" i="4"/>
  <c r="O1549" i="4" s="1"/>
  <c r="A1549" i="4"/>
  <c r="O1548" i="4"/>
  <c r="N1548" i="4"/>
  <c r="M1548" i="4"/>
  <c r="L1548" i="4"/>
  <c r="K1548" i="4"/>
  <c r="J1548" i="4"/>
  <c r="T1548" i="4" s="1"/>
  <c r="I1548" i="4"/>
  <c r="S1548" i="4" s="1"/>
  <c r="H1548" i="4"/>
  <c r="G1548" i="4"/>
  <c r="F1548" i="4"/>
  <c r="Q1548" i="4" s="1"/>
  <c r="E1548" i="4"/>
  <c r="P1548" i="4" s="1"/>
  <c r="D1548" i="4"/>
  <c r="C1548" i="4"/>
  <c r="B1548" i="4"/>
  <c r="A1548" i="4"/>
  <c r="N1547" i="4"/>
  <c r="M1547" i="4"/>
  <c r="L1547" i="4"/>
  <c r="K1547" i="4"/>
  <c r="J1547" i="4"/>
  <c r="T1547" i="4" s="1"/>
  <c r="I1547" i="4"/>
  <c r="S1547" i="4" s="1"/>
  <c r="H1547" i="4"/>
  <c r="G1547" i="4"/>
  <c r="F1547" i="4"/>
  <c r="Q1547" i="4" s="1"/>
  <c r="E1547" i="4"/>
  <c r="P1547" i="4" s="1"/>
  <c r="D1547" i="4"/>
  <c r="C1547" i="4"/>
  <c r="B1547" i="4"/>
  <c r="A1547" i="4"/>
  <c r="N1546" i="4"/>
  <c r="M1546" i="4"/>
  <c r="L1546" i="4"/>
  <c r="K1546" i="4"/>
  <c r="J1546" i="4"/>
  <c r="T1546" i="4" s="1"/>
  <c r="I1546" i="4"/>
  <c r="S1546" i="4" s="1"/>
  <c r="H1546" i="4"/>
  <c r="G1546" i="4"/>
  <c r="F1546" i="4"/>
  <c r="Q1546" i="4" s="1"/>
  <c r="E1546" i="4"/>
  <c r="D1546" i="4"/>
  <c r="C1546" i="4"/>
  <c r="B1546" i="4"/>
  <c r="A1546" i="4"/>
  <c r="Q1545" i="4"/>
  <c r="N1545" i="4"/>
  <c r="M1545" i="4"/>
  <c r="L1545" i="4"/>
  <c r="K1545" i="4"/>
  <c r="J1545" i="4"/>
  <c r="T1545" i="4" s="1"/>
  <c r="I1545" i="4"/>
  <c r="S1545" i="4" s="1"/>
  <c r="H1545" i="4"/>
  <c r="G1545" i="4"/>
  <c r="F1545" i="4"/>
  <c r="E1545" i="4"/>
  <c r="P1545" i="4" s="1"/>
  <c r="D1545" i="4"/>
  <c r="C1545" i="4"/>
  <c r="B1545" i="4"/>
  <c r="A1545" i="4"/>
  <c r="Q1544" i="4"/>
  <c r="N1544" i="4"/>
  <c r="M1544" i="4"/>
  <c r="L1544" i="4"/>
  <c r="K1544" i="4"/>
  <c r="J1544" i="4"/>
  <c r="I1544" i="4"/>
  <c r="S1544" i="4" s="1"/>
  <c r="H1544" i="4"/>
  <c r="G1544" i="4"/>
  <c r="F1544" i="4"/>
  <c r="E1544" i="4"/>
  <c r="P1544" i="4" s="1"/>
  <c r="D1544" i="4"/>
  <c r="C1544" i="4"/>
  <c r="B1544" i="4"/>
  <c r="O1544" i="4" s="1"/>
  <c r="A1544" i="4"/>
  <c r="S1543" i="4"/>
  <c r="N1543" i="4"/>
  <c r="M1543" i="4"/>
  <c r="L1543" i="4"/>
  <c r="K1543" i="4"/>
  <c r="J1543" i="4"/>
  <c r="I1543" i="4"/>
  <c r="H1543" i="4"/>
  <c r="G1543" i="4"/>
  <c r="F1543" i="4"/>
  <c r="Q1543" i="4" s="1"/>
  <c r="E1543" i="4"/>
  <c r="P1543" i="4" s="1"/>
  <c r="D1543" i="4"/>
  <c r="C1543" i="4"/>
  <c r="B1543" i="4"/>
  <c r="O1543" i="4" s="1"/>
  <c r="A1543" i="4"/>
  <c r="N1542" i="4"/>
  <c r="M1542" i="4"/>
  <c r="L1542" i="4"/>
  <c r="K1542" i="4"/>
  <c r="J1542" i="4"/>
  <c r="T1542" i="4" s="1"/>
  <c r="I1542" i="4"/>
  <c r="S1542" i="4" s="1"/>
  <c r="H1542" i="4"/>
  <c r="G1542" i="4"/>
  <c r="F1542" i="4"/>
  <c r="Q1542" i="4" s="1"/>
  <c r="E1542" i="4"/>
  <c r="D1542" i="4"/>
  <c r="C1542" i="4"/>
  <c r="B1542" i="4"/>
  <c r="O1542" i="4" s="1"/>
  <c r="A1542" i="4"/>
  <c r="W1541" i="4"/>
  <c r="N1541" i="4"/>
  <c r="M1541" i="4"/>
  <c r="L1541" i="4"/>
  <c r="K1541" i="4"/>
  <c r="J1541" i="4"/>
  <c r="T1541" i="4" s="1"/>
  <c r="I1541" i="4"/>
  <c r="S1541" i="4" s="1"/>
  <c r="H1541" i="4"/>
  <c r="G1541" i="4"/>
  <c r="F1541" i="4"/>
  <c r="Q1541" i="4" s="1"/>
  <c r="E1541" i="4"/>
  <c r="D1541" i="4"/>
  <c r="C1541" i="4"/>
  <c r="B1541" i="4"/>
  <c r="O1541" i="4" s="1"/>
  <c r="A1541" i="4"/>
  <c r="N1540" i="4"/>
  <c r="M1540" i="4"/>
  <c r="L1540" i="4"/>
  <c r="K1540" i="4"/>
  <c r="J1540" i="4"/>
  <c r="T1540" i="4" s="1"/>
  <c r="I1540" i="4"/>
  <c r="S1540" i="4" s="1"/>
  <c r="H1540" i="4"/>
  <c r="G1540" i="4"/>
  <c r="F1540" i="4"/>
  <c r="Q1540" i="4" s="1"/>
  <c r="E1540" i="4"/>
  <c r="R1540" i="4" s="1"/>
  <c r="D1540" i="4"/>
  <c r="C1540" i="4"/>
  <c r="B1540" i="4"/>
  <c r="O1540" i="4" s="1"/>
  <c r="A1540" i="4"/>
  <c r="N1539" i="4"/>
  <c r="M1539" i="4"/>
  <c r="L1539" i="4"/>
  <c r="K1539" i="4"/>
  <c r="J1539" i="4"/>
  <c r="T1539" i="4" s="1"/>
  <c r="I1539" i="4"/>
  <c r="S1539" i="4" s="1"/>
  <c r="H1539" i="4"/>
  <c r="G1539" i="4"/>
  <c r="F1539" i="4"/>
  <c r="Q1539" i="4" s="1"/>
  <c r="E1539" i="4"/>
  <c r="P1539" i="4" s="1"/>
  <c r="D1539" i="4"/>
  <c r="C1539" i="4"/>
  <c r="B1539" i="4"/>
  <c r="A1539" i="4"/>
  <c r="N1538" i="4"/>
  <c r="M1538" i="4"/>
  <c r="L1538" i="4"/>
  <c r="K1538" i="4"/>
  <c r="J1538" i="4"/>
  <c r="T1538" i="4" s="1"/>
  <c r="I1538" i="4"/>
  <c r="S1538" i="4" s="1"/>
  <c r="H1538" i="4"/>
  <c r="G1538" i="4"/>
  <c r="F1538" i="4"/>
  <c r="Q1538" i="4" s="1"/>
  <c r="E1538" i="4"/>
  <c r="D1538" i="4"/>
  <c r="C1538" i="4"/>
  <c r="B1538" i="4"/>
  <c r="O1538" i="4" s="1"/>
  <c r="A1538" i="4"/>
  <c r="P1537" i="4"/>
  <c r="N1537" i="4"/>
  <c r="M1537" i="4"/>
  <c r="L1537" i="4"/>
  <c r="K1537" i="4"/>
  <c r="J1537" i="4"/>
  <c r="T1537" i="4" s="1"/>
  <c r="I1537" i="4"/>
  <c r="S1537" i="4" s="1"/>
  <c r="H1537" i="4"/>
  <c r="G1537" i="4"/>
  <c r="F1537" i="4"/>
  <c r="R1537" i="4" s="1"/>
  <c r="E1537" i="4"/>
  <c r="D1537" i="4"/>
  <c r="C1537" i="4"/>
  <c r="B1537" i="4"/>
  <c r="A1537" i="4"/>
  <c r="N1536" i="4"/>
  <c r="M1536" i="4"/>
  <c r="L1536" i="4"/>
  <c r="K1536" i="4"/>
  <c r="J1536" i="4"/>
  <c r="I1536" i="4"/>
  <c r="S1536" i="4" s="1"/>
  <c r="H1536" i="4"/>
  <c r="G1536" i="4"/>
  <c r="F1536" i="4"/>
  <c r="E1536" i="4"/>
  <c r="P1536" i="4" s="1"/>
  <c r="D1536" i="4"/>
  <c r="C1536" i="4"/>
  <c r="B1536" i="4"/>
  <c r="O1536" i="4" s="1"/>
  <c r="A1536" i="4"/>
  <c r="S1535" i="4"/>
  <c r="N1535" i="4"/>
  <c r="M1535" i="4"/>
  <c r="L1535" i="4"/>
  <c r="K1535" i="4"/>
  <c r="J1535" i="4"/>
  <c r="T1535" i="4" s="1"/>
  <c r="I1535" i="4"/>
  <c r="H1535" i="4"/>
  <c r="G1535" i="4"/>
  <c r="F1535" i="4"/>
  <c r="Q1535" i="4" s="1"/>
  <c r="E1535" i="4"/>
  <c r="P1535" i="4" s="1"/>
  <c r="D1535" i="4"/>
  <c r="C1535" i="4"/>
  <c r="B1535" i="4"/>
  <c r="O1535" i="4" s="1"/>
  <c r="A1535" i="4"/>
  <c r="S1534" i="4"/>
  <c r="N1534" i="4"/>
  <c r="M1534" i="4"/>
  <c r="L1534" i="4"/>
  <c r="K1534" i="4"/>
  <c r="J1534" i="4"/>
  <c r="T1534" i="4" s="1"/>
  <c r="I1534" i="4"/>
  <c r="H1534" i="4"/>
  <c r="G1534" i="4"/>
  <c r="F1534" i="4"/>
  <c r="Q1534" i="4" s="1"/>
  <c r="E1534" i="4"/>
  <c r="D1534" i="4"/>
  <c r="C1534" i="4"/>
  <c r="B1534" i="4"/>
  <c r="O1534" i="4" s="1"/>
  <c r="A1534" i="4"/>
  <c r="T1533" i="4"/>
  <c r="O1533" i="4"/>
  <c r="N1533" i="4"/>
  <c r="M1533" i="4"/>
  <c r="L1533" i="4"/>
  <c r="K1533" i="4"/>
  <c r="J1533" i="4"/>
  <c r="I1533" i="4"/>
  <c r="S1533" i="4" s="1"/>
  <c r="H1533" i="4"/>
  <c r="G1533" i="4"/>
  <c r="F1533" i="4"/>
  <c r="Q1533" i="4" s="1"/>
  <c r="E1533" i="4"/>
  <c r="P1533" i="4" s="1"/>
  <c r="D1533" i="4"/>
  <c r="C1533" i="4"/>
  <c r="B1533" i="4"/>
  <c r="A1533" i="4"/>
  <c r="O1532" i="4"/>
  <c r="N1532" i="4"/>
  <c r="M1532" i="4"/>
  <c r="L1532" i="4"/>
  <c r="K1532" i="4"/>
  <c r="J1532" i="4"/>
  <c r="T1532" i="4" s="1"/>
  <c r="I1532" i="4"/>
  <c r="S1532" i="4" s="1"/>
  <c r="H1532" i="4"/>
  <c r="G1532" i="4"/>
  <c r="F1532" i="4"/>
  <c r="Q1532" i="4" s="1"/>
  <c r="E1532" i="4"/>
  <c r="D1532" i="4"/>
  <c r="C1532" i="4"/>
  <c r="B1532" i="4"/>
  <c r="A1532" i="4"/>
  <c r="P1531" i="4"/>
  <c r="N1531" i="4"/>
  <c r="M1531" i="4"/>
  <c r="L1531" i="4"/>
  <c r="K1531" i="4"/>
  <c r="J1531" i="4"/>
  <c r="T1531" i="4" s="1"/>
  <c r="I1531" i="4"/>
  <c r="S1531" i="4" s="1"/>
  <c r="H1531" i="4"/>
  <c r="G1531" i="4"/>
  <c r="F1531" i="4"/>
  <c r="R1531" i="4" s="1"/>
  <c r="E1531" i="4"/>
  <c r="D1531" i="4"/>
  <c r="C1531" i="4"/>
  <c r="B1531" i="4"/>
  <c r="O1531" i="4" s="1"/>
  <c r="A1531" i="4"/>
  <c r="P1530" i="4"/>
  <c r="O1530" i="4"/>
  <c r="N1530" i="4"/>
  <c r="M1530" i="4"/>
  <c r="L1530" i="4"/>
  <c r="K1530" i="4"/>
  <c r="J1530" i="4"/>
  <c r="T1530" i="4" s="1"/>
  <c r="I1530" i="4"/>
  <c r="W1530" i="4" s="1"/>
  <c r="H1530" i="4"/>
  <c r="G1530" i="4"/>
  <c r="F1530" i="4"/>
  <c r="Q1530" i="4" s="1"/>
  <c r="E1530" i="4"/>
  <c r="D1530" i="4"/>
  <c r="C1530" i="4"/>
  <c r="B1530" i="4"/>
  <c r="A1530" i="4"/>
  <c r="T1529" i="4"/>
  <c r="Q1529" i="4"/>
  <c r="N1529" i="4"/>
  <c r="M1529" i="4"/>
  <c r="L1529" i="4"/>
  <c r="K1529" i="4"/>
  <c r="J1529" i="4"/>
  <c r="I1529" i="4"/>
  <c r="S1529" i="4" s="1"/>
  <c r="H1529" i="4"/>
  <c r="G1529" i="4"/>
  <c r="F1529" i="4"/>
  <c r="E1529" i="4"/>
  <c r="P1529" i="4" s="1"/>
  <c r="D1529" i="4"/>
  <c r="C1529" i="4"/>
  <c r="B1529" i="4"/>
  <c r="O1529" i="4" s="1"/>
  <c r="A1529" i="4"/>
  <c r="N1528" i="4"/>
  <c r="M1528" i="4"/>
  <c r="L1528" i="4"/>
  <c r="K1528" i="4"/>
  <c r="J1528" i="4"/>
  <c r="I1528" i="4"/>
  <c r="S1528" i="4" s="1"/>
  <c r="H1528" i="4"/>
  <c r="G1528" i="4"/>
  <c r="F1528" i="4"/>
  <c r="Q1528" i="4" s="1"/>
  <c r="E1528" i="4"/>
  <c r="P1528" i="4" s="1"/>
  <c r="D1528" i="4"/>
  <c r="C1528" i="4"/>
  <c r="B1528" i="4"/>
  <c r="O1528" i="4" s="1"/>
  <c r="A1528" i="4"/>
  <c r="O1527" i="4"/>
  <c r="N1527" i="4"/>
  <c r="M1527" i="4"/>
  <c r="L1527" i="4"/>
  <c r="K1527" i="4"/>
  <c r="J1527" i="4"/>
  <c r="T1527" i="4" s="1"/>
  <c r="I1527" i="4"/>
  <c r="S1527" i="4" s="1"/>
  <c r="H1527" i="4"/>
  <c r="G1527" i="4"/>
  <c r="F1527" i="4"/>
  <c r="Q1527" i="4" s="1"/>
  <c r="E1527" i="4"/>
  <c r="P1527" i="4" s="1"/>
  <c r="D1527" i="4"/>
  <c r="C1527" i="4"/>
  <c r="B1527" i="4"/>
  <c r="A1527" i="4"/>
  <c r="O1526" i="4"/>
  <c r="N1526" i="4"/>
  <c r="M1526" i="4"/>
  <c r="L1526" i="4"/>
  <c r="K1526" i="4"/>
  <c r="J1526" i="4"/>
  <c r="T1526" i="4" s="1"/>
  <c r="I1526" i="4"/>
  <c r="S1526" i="4" s="1"/>
  <c r="H1526" i="4"/>
  <c r="G1526" i="4"/>
  <c r="F1526" i="4"/>
  <c r="Q1526" i="4" s="1"/>
  <c r="E1526" i="4"/>
  <c r="D1526" i="4"/>
  <c r="C1526" i="4"/>
  <c r="B1526" i="4"/>
  <c r="A1526" i="4"/>
  <c r="P1525" i="4"/>
  <c r="O1525" i="4"/>
  <c r="N1525" i="4"/>
  <c r="M1525" i="4"/>
  <c r="L1525" i="4"/>
  <c r="K1525" i="4"/>
  <c r="J1525" i="4"/>
  <c r="T1525" i="4" s="1"/>
  <c r="I1525" i="4"/>
  <c r="S1525" i="4" s="1"/>
  <c r="H1525" i="4"/>
  <c r="G1525" i="4"/>
  <c r="F1525" i="4"/>
  <c r="Q1525" i="4" s="1"/>
  <c r="E1525" i="4"/>
  <c r="D1525" i="4"/>
  <c r="C1525" i="4"/>
  <c r="B1525" i="4"/>
  <c r="A1525" i="4"/>
  <c r="Q1524" i="4"/>
  <c r="P1524" i="4"/>
  <c r="N1524" i="4"/>
  <c r="M1524" i="4"/>
  <c r="L1524" i="4"/>
  <c r="K1524" i="4"/>
  <c r="J1524" i="4"/>
  <c r="T1524" i="4" s="1"/>
  <c r="I1524" i="4"/>
  <c r="S1524" i="4" s="1"/>
  <c r="H1524" i="4"/>
  <c r="G1524" i="4"/>
  <c r="F1524" i="4"/>
  <c r="E1524" i="4"/>
  <c r="D1524" i="4"/>
  <c r="C1524" i="4"/>
  <c r="B1524" i="4"/>
  <c r="O1524" i="4" s="1"/>
  <c r="A1524" i="4"/>
  <c r="R1523" i="4"/>
  <c r="N1523" i="4"/>
  <c r="M1523" i="4"/>
  <c r="L1523" i="4"/>
  <c r="K1523" i="4"/>
  <c r="J1523" i="4"/>
  <c r="T1523" i="4" s="1"/>
  <c r="I1523" i="4"/>
  <c r="S1523" i="4" s="1"/>
  <c r="H1523" i="4"/>
  <c r="G1523" i="4"/>
  <c r="F1523" i="4"/>
  <c r="Q1523" i="4" s="1"/>
  <c r="E1523" i="4"/>
  <c r="P1523" i="4" s="1"/>
  <c r="D1523" i="4"/>
  <c r="C1523" i="4"/>
  <c r="B1523" i="4"/>
  <c r="A1523" i="4"/>
  <c r="P1522" i="4"/>
  <c r="O1522" i="4"/>
  <c r="N1522" i="4"/>
  <c r="M1522" i="4"/>
  <c r="L1522" i="4"/>
  <c r="K1522" i="4"/>
  <c r="J1522" i="4"/>
  <c r="T1522" i="4" s="1"/>
  <c r="I1522" i="4"/>
  <c r="S1522" i="4" s="1"/>
  <c r="H1522" i="4"/>
  <c r="G1522" i="4"/>
  <c r="F1522" i="4"/>
  <c r="Q1522" i="4" s="1"/>
  <c r="E1522" i="4"/>
  <c r="D1522" i="4"/>
  <c r="C1522" i="4"/>
  <c r="B1522" i="4"/>
  <c r="A1522" i="4"/>
  <c r="T1521" i="4"/>
  <c r="Q1521" i="4"/>
  <c r="N1521" i="4"/>
  <c r="M1521" i="4"/>
  <c r="L1521" i="4"/>
  <c r="K1521" i="4"/>
  <c r="J1521" i="4"/>
  <c r="I1521" i="4"/>
  <c r="S1521" i="4" s="1"/>
  <c r="H1521" i="4"/>
  <c r="G1521" i="4"/>
  <c r="F1521" i="4"/>
  <c r="E1521" i="4"/>
  <c r="D1521" i="4"/>
  <c r="C1521" i="4"/>
  <c r="B1521" i="4"/>
  <c r="O1521" i="4" s="1"/>
  <c r="A1521" i="4"/>
  <c r="N1520" i="4"/>
  <c r="M1520" i="4"/>
  <c r="L1520" i="4"/>
  <c r="K1520" i="4"/>
  <c r="J1520" i="4"/>
  <c r="I1520" i="4"/>
  <c r="S1520" i="4" s="1"/>
  <c r="H1520" i="4"/>
  <c r="G1520" i="4"/>
  <c r="F1520" i="4"/>
  <c r="Q1520" i="4" s="1"/>
  <c r="E1520" i="4"/>
  <c r="P1520" i="4" s="1"/>
  <c r="D1520" i="4"/>
  <c r="C1520" i="4"/>
  <c r="B1520" i="4"/>
  <c r="O1520" i="4" s="1"/>
  <c r="A1520" i="4"/>
  <c r="O1519" i="4"/>
  <c r="N1519" i="4"/>
  <c r="M1519" i="4"/>
  <c r="L1519" i="4"/>
  <c r="K1519" i="4"/>
  <c r="J1519" i="4"/>
  <c r="T1519" i="4" s="1"/>
  <c r="I1519" i="4"/>
  <c r="S1519" i="4" s="1"/>
  <c r="H1519" i="4"/>
  <c r="G1519" i="4"/>
  <c r="F1519" i="4"/>
  <c r="Q1519" i="4" s="1"/>
  <c r="E1519" i="4"/>
  <c r="P1519" i="4" s="1"/>
  <c r="D1519" i="4"/>
  <c r="C1519" i="4"/>
  <c r="B1519" i="4"/>
  <c r="A1519" i="4"/>
  <c r="S1518" i="4"/>
  <c r="N1518" i="4"/>
  <c r="M1518" i="4"/>
  <c r="L1518" i="4"/>
  <c r="K1518" i="4"/>
  <c r="J1518" i="4"/>
  <c r="T1518" i="4" s="1"/>
  <c r="I1518" i="4"/>
  <c r="H1518" i="4"/>
  <c r="G1518" i="4"/>
  <c r="F1518" i="4"/>
  <c r="Q1518" i="4" s="1"/>
  <c r="E1518" i="4"/>
  <c r="D1518" i="4"/>
  <c r="C1518" i="4"/>
  <c r="B1518" i="4"/>
  <c r="O1518" i="4" s="1"/>
  <c r="A1518" i="4"/>
  <c r="N1517" i="4"/>
  <c r="M1517" i="4"/>
  <c r="L1517" i="4"/>
  <c r="K1517" i="4"/>
  <c r="J1517" i="4"/>
  <c r="T1517" i="4" s="1"/>
  <c r="I1517" i="4"/>
  <c r="S1517" i="4" s="1"/>
  <c r="H1517" i="4"/>
  <c r="G1517" i="4"/>
  <c r="F1517" i="4"/>
  <c r="Q1517" i="4" s="1"/>
  <c r="E1517" i="4"/>
  <c r="D1517" i="4"/>
  <c r="C1517" i="4"/>
  <c r="B1517" i="4"/>
  <c r="O1517" i="4" s="1"/>
  <c r="A1517" i="4"/>
  <c r="Q1516" i="4"/>
  <c r="N1516" i="4"/>
  <c r="M1516" i="4"/>
  <c r="L1516" i="4"/>
  <c r="K1516" i="4"/>
  <c r="J1516" i="4"/>
  <c r="T1516" i="4" s="1"/>
  <c r="I1516" i="4"/>
  <c r="S1516" i="4" s="1"/>
  <c r="H1516" i="4"/>
  <c r="G1516" i="4"/>
  <c r="F1516" i="4"/>
  <c r="E1516" i="4"/>
  <c r="P1516" i="4" s="1"/>
  <c r="D1516" i="4"/>
  <c r="C1516" i="4"/>
  <c r="B1516" i="4"/>
  <c r="O1516" i="4" s="1"/>
  <c r="A1516" i="4"/>
  <c r="P1515" i="4"/>
  <c r="N1515" i="4"/>
  <c r="M1515" i="4"/>
  <c r="L1515" i="4"/>
  <c r="K1515" i="4"/>
  <c r="J1515" i="4"/>
  <c r="T1515" i="4" s="1"/>
  <c r="I1515" i="4"/>
  <c r="S1515" i="4" s="1"/>
  <c r="H1515" i="4"/>
  <c r="G1515" i="4"/>
  <c r="F1515" i="4"/>
  <c r="Q1515" i="4" s="1"/>
  <c r="E1515" i="4"/>
  <c r="D1515" i="4"/>
  <c r="C1515" i="4"/>
  <c r="B1515" i="4"/>
  <c r="A1515" i="4"/>
  <c r="Y1515" i="4" s="1"/>
  <c r="N1514" i="4"/>
  <c r="M1514" i="4"/>
  <c r="L1514" i="4"/>
  <c r="K1514" i="4"/>
  <c r="J1514" i="4"/>
  <c r="I1514" i="4"/>
  <c r="S1514" i="4" s="1"/>
  <c r="H1514" i="4"/>
  <c r="G1514" i="4"/>
  <c r="F1514" i="4"/>
  <c r="Q1514" i="4" s="1"/>
  <c r="E1514" i="4"/>
  <c r="R1514" i="4" s="1"/>
  <c r="D1514" i="4"/>
  <c r="C1514" i="4"/>
  <c r="B1514" i="4"/>
  <c r="O1514" i="4" s="1"/>
  <c r="A1514" i="4"/>
  <c r="T1513" i="4"/>
  <c r="N1513" i="4"/>
  <c r="M1513" i="4"/>
  <c r="L1513" i="4"/>
  <c r="K1513" i="4"/>
  <c r="J1513" i="4"/>
  <c r="I1513" i="4"/>
  <c r="S1513" i="4" s="1"/>
  <c r="H1513" i="4"/>
  <c r="G1513" i="4"/>
  <c r="F1513" i="4"/>
  <c r="Q1513" i="4" s="1"/>
  <c r="E1513" i="4"/>
  <c r="D1513" i="4"/>
  <c r="C1513" i="4"/>
  <c r="B1513" i="4"/>
  <c r="O1513" i="4" s="1"/>
  <c r="A1513" i="4"/>
  <c r="N1512" i="4"/>
  <c r="M1512" i="4"/>
  <c r="L1512" i="4"/>
  <c r="K1512" i="4"/>
  <c r="J1512" i="4"/>
  <c r="W1512" i="4" s="1"/>
  <c r="I1512" i="4"/>
  <c r="S1512" i="4" s="1"/>
  <c r="H1512" i="4"/>
  <c r="G1512" i="4"/>
  <c r="F1512" i="4"/>
  <c r="Q1512" i="4" s="1"/>
  <c r="E1512" i="4"/>
  <c r="P1512" i="4" s="1"/>
  <c r="D1512" i="4"/>
  <c r="C1512" i="4"/>
  <c r="B1512" i="4"/>
  <c r="O1512" i="4" s="1"/>
  <c r="A1512" i="4"/>
  <c r="N1511" i="4"/>
  <c r="M1511" i="4"/>
  <c r="L1511" i="4"/>
  <c r="K1511" i="4"/>
  <c r="J1511" i="4"/>
  <c r="I1511" i="4"/>
  <c r="S1511" i="4" s="1"/>
  <c r="H1511" i="4"/>
  <c r="G1511" i="4"/>
  <c r="F1511" i="4"/>
  <c r="Q1511" i="4" s="1"/>
  <c r="E1511" i="4"/>
  <c r="P1511" i="4" s="1"/>
  <c r="D1511" i="4"/>
  <c r="C1511" i="4"/>
  <c r="B1511" i="4"/>
  <c r="O1511" i="4" s="1"/>
  <c r="A1511" i="4"/>
  <c r="N1510" i="4"/>
  <c r="M1510" i="4"/>
  <c r="L1510" i="4"/>
  <c r="K1510" i="4"/>
  <c r="J1510" i="4"/>
  <c r="T1510" i="4" s="1"/>
  <c r="I1510" i="4"/>
  <c r="S1510" i="4" s="1"/>
  <c r="H1510" i="4"/>
  <c r="G1510" i="4"/>
  <c r="F1510" i="4"/>
  <c r="Q1510" i="4" s="1"/>
  <c r="E1510" i="4"/>
  <c r="D1510" i="4"/>
  <c r="C1510" i="4"/>
  <c r="B1510" i="4"/>
  <c r="O1510" i="4" s="1"/>
  <c r="A1510" i="4"/>
  <c r="O1509" i="4"/>
  <c r="N1509" i="4"/>
  <c r="M1509" i="4"/>
  <c r="L1509" i="4"/>
  <c r="K1509" i="4"/>
  <c r="J1509" i="4"/>
  <c r="T1509" i="4" s="1"/>
  <c r="I1509" i="4"/>
  <c r="S1509" i="4" s="1"/>
  <c r="H1509" i="4"/>
  <c r="G1509" i="4"/>
  <c r="F1509" i="4"/>
  <c r="Q1509" i="4" s="1"/>
  <c r="E1509" i="4"/>
  <c r="P1509" i="4" s="1"/>
  <c r="D1509" i="4"/>
  <c r="C1509" i="4"/>
  <c r="B1509" i="4"/>
  <c r="A1509" i="4"/>
  <c r="O1508" i="4"/>
  <c r="N1508" i="4"/>
  <c r="M1508" i="4"/>
  <c r="L1508" i="4"/>
  <c r="K1508" i="4"/>
  <c r="J1508" i="4"/>
  <c r="I1508" i="4"/>
  <c r="S1508" i="4" s="1"/>
  <c r="H1508" i="4"/>
  <c r="G1508" i="4"/>
  <c r="F1508" i="4"/>
  <c r="Q1508" i="4" s="1"/>
  <c r="E1508" i="4"/>
  <c r="D1508" i="4"/>
  <c r="C1508" i="4"/>
  <c r="B1508" i="4"/>
  <c r="A1508" i="4"/>
  <c r="N1507" i="4"/>
  <c r="M1507" i="4"/>
  <c r="L1507" i="4"/>
  <c r="K1507" i="4"/>
  <c r="J1507" i="4"/>
  <c r="T1507" i="4" s="1"/>
  <c r="I1507" i="4"/>
  <c r="S1507" i="4" s="1"/>
  <c r="H1507" i="4"/>
  <c r="G1507" i="4"/>
  <c r="F1507" i="4"/>
  <c r="Q1507" i="4" s="1"/>
  <c r="E1507" i="4"/>
  <c r="P1507" i="4" s="1"/>
  <c r="D1507" i="4"/>
  <c r="C1507" i="4"/>
  <c r="B1507" i="4"/>
  <c r="A1507" i="4"/>
  <c r="N1506" i="4"/>
  <c r="M1506" i="4"/>
  <c r="L1506" i="4"/>
  <c r="K1506" i="4"/>
  <c r="J1506" i="4"/>
  <c r="T1506" i="4" s="1"/>
  <c r="I1506" i="4"/>
  <c r="S1506" i="4" s="1"/>
  <c r="H1506" i="4"/>
  <c r="G1506" i="4"/>
  <c r="F1506" i="4"/>
  <c r="Q1506" i="4" s="1"/>
  <c r="E1506" i="4"/>
  <c r="P1506" i="4" s="1"/>
  <c r="D1506" i="4"/>
  <c r="C1506" i="4"/>
  <c r="B1506" i="4"/>
  <c r="A1506" i="4"/>
  <c r="Q1505" i="4"/>
  <c r="N1505" i="4"/>
  <c r="M1505" i="4"/>
  <c r="L1505" i="4"/>
  <c r="K1505" i="4"/>
  <c r="J1505" i="4"/>
  <c r="T1505" i="4" s="1"/>
  <c r="I1505" i="4"/>
  <c r="S1505" i="4" s="1"/>
  <c r="H1505" i="4"/>
  <c r="G1505" i="4"/>
  <c r="F1505" i="4"/>
  <c r="E1505" i="4"/>
  <c r="P1505" i="4" s="1"/>
  <c r="D1505" i="4"/>
  <c r="C1505" i="4"/>
  <c r="B1505" i="4"/>
  <c r="O1505" i="4" s="1"/>
  <c r="A1505" i="4"/>
  <c r="N1504" i="4"/>
  <c r="M1504" i="4"/>
  <c r="L1504" i="4"/>
  <c r="K1504" i="4"/>
  <c r="J1504" i="4"/>
  <c r="I1504" i="4"/>
  <c r="S1504" i="4" s="1"/>
  <c r="H1504" i="4"/>
  <c r="G1504" i="4"/>
  <c r="F1504" i="4"/>
  <c r="R1504" i="4" s="1"/>
  <c r="E1504" i="4"/>
  <c r="P1504" i="4" s="1"/>
  <c r="D1504" i="4"/>
  <c r="C1504" i="4"/>
  <c r="B1504" i="4"/>
  <c r="O1504" i="4" s="1"/>
  <c r="A1504" i="4"/>
  <c r="N1503" i="4"/>
  <c r="M1503" i="4"/>
  <c r="L1503" i="4"/>
  <c r="K1503" i="4"/>
  <c r="J1503" i="4"/>
  <c r="I1503" i="4"/>
  <c r="S1503" i="4" s="1"/>
  <c r="H1503" i="4"/>
  <c r="G1503" i="4"/>
  <c r="F1503" i="4"/>
  <c r="Q1503" i="4" s="1"/>
  <c r="E1503" i="4"/>
  <c r="P1503" i="4" s="1"/>
  <c r="D1503" i="4"/>
  <c r="C1503" i="4"/>
  <c r="B1503" i="4"/>
  <c r="O1503" i="4" s="1"/>
  <c r="A1503" i="4"/>
  <c r="T1502" i="4"/>
  <c r="N1502" i="4"/>
  <c r="M1502" i="4"/>
  <c r="L1502" i="4"/>
  <c r="K1502" i="4"/>
  <c r="J1502" i="4"/>
  <c r="W1502" i="4" s="1"/>
  <c r="I1502" i="4"/>
  <c r="S1502" i="4" s="1"/>
  <c r="H1502" i="4"/>
  <c r="G1502" i="4"/>
  <c r="F1502" i="4"/>
  <c r="Q1502" i="4" s="1"/>
  <c r="E1502" i="4"/>
  <c r="D1502" i="4"/>
  <c r="C1502" i="4"/>
  <c r="B1502" i="4"/>
  <c r="O1502" i="4" s="1"/>
  <c r="A1502" i="4"/>
  <c r="O1501" i="4"/>
  <c r="N1501" i="4"/>
  <c r="M1501" i="4"/>
  <c r="L1501" i="4"/>
  <c r="K1501" i="4"/>
  <c r="J1501" i="4"/>
  <c r="T1501" i="4" s="1"/>
  <c r="I1501" i="4"/>
  <c r="S1501" i="4" s="1"/>
  <c r="H1501" i="4"/>
  <c r="G1501" i="4"/>
  <c r="F1501" i="4"/>
  <c r="Q1501" i="4" s="1"/>
  <c r="E1501" i="4"/>
  <c r="D1501" i="4"/>
  <c r="C1501" i="4"/>
  <c r="B1501" i="4"/>
  <c r="A1501" i="4"/>
  <c r="O1500" i="4"/>
  <c r="N1500" i="4"/>
  <c r="M1500" i="4"/>
  <c r="L1500" i="4"/>
  <c r="K1500" i="4"/>
  <c r="J1500" i="4"/>
  <c r="T1500" i="4" s="1"/>
  <c r="I1500" i="4"/>
  <c r="S1500" i="4" s="1"/>
  <c r="H1500" i="4"/>
  <c r="G1500" i="4"/>
  <c r="F1500" i="4"/>
  <c r="Q1500" i="4" s="1"/>
  <c r="E1500" i="4"/>
  <c r="D1500" i="4"/>
  <c r="C1500" i="4"/>
  <c r="B1500" i="4"/>
  <c r="A1500" i="4"/>
  <c r="N1499" i="4"/>
  <c r="M1499" i="4"/>
  <c r="L1499" i="4"/>
  <c r="K1499" i="4"/>
  <c r="J1499" i="4"/>
  <c r="T1499" i="4" s="1"/>
  <c r="I1499" i="4"/>
  <c r="S1499" i="4" s="1"/>
  <c r="H1499" i="4"/>
  <c r="G1499" i="4"/>
  <c r="F1499" i="4"/>
  <c r="E1499" i="4"/>
  <c r="P1499" i="4" s="1"/>
  <c r="D1499" i="4"/>
  <c r="C1499" i="4"/>
  <c r="B1499" i="4"/>
  <c r="O1499" i="4" s="1"/>
  <c r="A1499" i="4"/>
  <c r="R1498" i="4"/>
  <c r="N1498" i="4"/>
  <c r="M1498" i="4"/>
  <c r="L1498" i="4"/>
  <c r="K1498" i="4"/>
  <c r="J1498" i="4"/>
  <c r="T1498" i="4" s="1"/>
  <c r="I1498" i="4"/>
  <c r="S1498" i="4" s="1"/>
  <c r="H1498" i="4"/>
  <c r="G1498" i="4"/>
  <c r="F1498" i="4"/>
  <c r="Q1498" i="4" s="1"/>
  <c r="E1498" i="4"/>
  <c r="P1498" i="4" s="1"/>
  <c r="D1498" i="4"/>
  <c r="C1498" i="4"/>
  <c r="B1498" i="4"/>
  <c r="O1498" i="4" s="1"/>
  <c r="A1498" i="4"/>
  <c r="N1497" i="4"/>
  <c r="M1497" i="4"/>
  <c r="L1497" i="4"/>
  <c r="K1497" i="4"/>
  <c r="J1497" i="4"/>
  <c r="T1497" i="4" s="1"/>
  <c r="I1497" i="4"/>
  <c r="S1497" i="4" s="1"/>
  <c r="H1497" i="4"/>
  <c r="G1497" i="4"/>
  <c r="F1497" i="4"/>
  <c r="Q1497" i="4" s="1"/>
  <c r="E1497" i="4"/>
  <c r="P1497" i="4" s="1"/>
  <c r="D1497" i="4"/>
  <c r="C1497" i="4"/>
  <c r="B1497" i="4"/>
  <c r="O1497" i="4" s="1"/>
  <c r="A1497" i="4"/>
  <c r="N1496" i="4"/>
  <c r="M1496" i="4"/>
  <c r="L1496" i="4"/>
  <c r="K1496" i="4"/>
  <c r="J1496" i="4"/>
  <c r="I1496" i="4"/>
  <c r="S1496" i="4" s="1"/>
  <c r="H1496" i="4"/>
  <c r="G1496" i="4"/>
  <c r="F1496" i="4"/>
  <c r="Q1496" i="4" s="1"/>
  <c r="E1496" i="4"/>
  <c r="D1496" i="4"/>
  <c r="C1496" i="4"/>
  <c r="B1496" i="4"/>
  <c r="O1496" i="4" s="1"/>
  <c r="A1496" i="4"/>
  <c r="W1495" i="4"/>
  <c r="N1495" i="4"/>
  <c r="M1495" i="4"/>
  <c r="L1495" i="4"/>
  <c r="K1495" i="4"/>
  <c r="J1495" i="4"/>
  <c r="T1495" i="4" s="1"/>
  <c r="I1495" i="4"/>
  <c r="S1495" i="4" s="1"/>
  <c r="H1495" i="4"/>
  <c r="G1495" i="4"/>
  <c r="F1495" i="4"/>
  <c r="Q1495" i="4" s="1"/>
  <c r="E1495" i="4"/>
  <c r="P1495" i="4" s="1"/>
  <c r="D1495" i="4"/>
  <c r="C1495" i="4"/>
  <c r="B1495" i="4"/>
  <c r="O1495" i="4" s="1"/>
  <c r="A1495" i="4"/>
  <c r="N1494" i="4"/>
  <c r="M1494" i="4"/>
  <c r="L1494" i="4"/>
  <c r="K1494" i="4"/>
  <c r="J1494" i="4"/>
  <c r="T1494" i="4" s="1"/>
  <c r="I1494" i="4"/>
  <c r="S1494" i="4" s="1"/>
  <c r="H1494" i="4"/>
  <c r="G1494" i="4"/>
  <c r="F1494" i="4"/>
  <c r="Q1494" i="4" s="1"/>
  <c r="E1494" i="4"/>
  <c r="R1494" i="4" s="1"/>
  <c r="D1494" i="4"/>
  <c r="C1494" i="4"/>
  <c r="B1494" i="4"/>
  <c r="O1494" i="4" s="1"/>
  <c r="A1494" i="4"/>
  <c r="Y1494" i="4" s="1"/>
  <c r="O1493" i="4"/>
  <c r="N1493" i="4"/>
  <c r="M1493" i="4"/>
  <c r="L1493" i="4"/>
  <c r="K1493" i="4"/>
  <c r="J1493" i="4"/>
  <c r="I1493" i="4"/>
  <c r="S1493" i="4" s="1"/>
  <c r="H1493" i="4"/>
  <c r="G1493" i="4"/>
  <c r="F1493" i="4"/>
  <c r="Q1493" i="4" s="1"/>
  <c r="E1493" i="4"/>
  <c r="D1493" i="4"/>
  <c r="C1493" i="4"/>
  <c r="B1493" i="4"/>
  <c r="A1493" i="4"/>
  <c r="S1492" i="4"/>
  <c r="O1492" i="4"/>
  <c r="N1492" i="4"/>
  <c r="M1492" i="4"/>
  <c r="L1492" i="4"/>
  <c r="K1492" i="4"/>
  <c r="J1492" i="4"/>
  <c r="T1492" i="4" s="1"/>
  <c r="I1492" i="4"/>
  <c r="H1492" i="4"/>
  <c r="G1492" i="4"/>
  <c r="F1492" i="4"/>
  <c r="Q1492" i="4" s="1"/>
  <c r="E1492" i="4"/>
  <c r="D1492" i="4"/>
  <c r="C1492" i="4"/>
  <c r="B1492" i="4"/>
  <c r="A1492" i="4"/>
  <c r="W1491" i="4"/>
  <c r="P1491" i="4"/>
  <c r="N1491" i="4"/>
  <c r="M1491" i="4"/>
  <c r="L1491" i="4"/>
  <c r="K1491" i="4"/>
  <c r="J1491" i="4"/>
  <c r="T1491" i="4" s="1"/>
  <c r="I1491" i="4"/>
  <c r="S1491" i="4" s="1"/>
  <c r="H1491" i="4"/>
  <c r="G1491" i="4"/>
  <c r="F1491" i="4"/>
  <c r="R1491" i="4" s="1"/>
  <c r="E1491" i="4"/>
  <c r="D1491" i="4"/>
  <c r="C1491" i="4"/>
  <c r="B1491" i="4"/>
  <c r="O1491" i="4" s="1"/>
  <c r="A1491" i="4"/>
  <c r="S1490" i="4"/>
  <c r="N1490" i="4"/>
  <c r="M1490" i="4"/>
  <c r="L1490" i="4"/>
  <c r="K1490" i="4"/>
  <c r="J1490" i="4"/>
  <c r="W1490" i="4" s="1"/>
  <c r="I1490" i="4"/>
  <c r="H1490" i="4"/>
  <c r="G1490" i="4"/>
  <c r="F1490" i="4"/>
  <c r="Q1490" i="4" s="1"/>
  <c r="E1490" i="4"/>
  <c r="D1490" i="4"/>
  <c r="C1490" i="4"/>
  <c r="B1490" i="4"/>
  <c r="O1490" i="4" s="1"/>
  <c r="A1490" i="4"/>
  <c r="N1489" i="4"/>
  <c r="M1489" i="4"/>
  <c r="L1489" i="4"/>
  <c r="K1489" i="4"/>
  <c r="J1489" i="4"/>
  <c r="I1489" i="4"/>
  <c r="S1489" i="4" s="1"/>
  <c r="H1489" i="4"/>
  <c r="G1489" i="4"/>
  <c r="F1489" i="4"/>
  <c r="Q1489" i="4" s="1"/>
  <c r="E1489" i="4"/>
  <c r="R1489" i="4" s="1"/>
  <c r="D1489" i="4"/>
  <c r="C1489" i="4"/>
  <c r="B1489" i="4"/>
  <c r="O1489" i="4" s="1"/>
  <c r="A1489" i="4"/>
  <c r="T1488" i="4"/>
  <c r="N1488" i="4"/>
  <c r="M1488" i="4"/>
  <c r="L1488" i="4"/>
  <c r="K1488" i="4"/>
  <c r="J1488" i="4"/>
  <c r="I1488" i="4"/>
  <c r="S1488" i="4" s="1"/>
  <c r="H1488" i="4"/>
  <c r="G1488" i="4"/>
  <c r="F1488" i="4"/>
  <c r="Q1488" i="4" s="1"/>
  <c r="E1488" i="4"/>
  <c r="P1488" i="4" s="1"/>
  <c r="D1488" i="4"/>
  <c r="C1488" i="4"/>
  <c r="B1488" i="4"/>
  <c r="O1488" i="4" s="1"/>
  <c r="A1488" i="4"/>
  <c r="S1487" i="4"/>
  <c r="N1487" i="4"/>
  <c r="M1487" i="4"/>
  <c r="L1487" i="4"/>
  <c r="K1487" i="4"/>
  <c r="J1487" i="4"/>
  <c r="I1487" i="4"/>
  <c r="H1487" i="4"/>
  <c r="G1487" i="4"/>
  <c r="F1487" i="4"/>
  <c r="Q1487" i="4" s="1"/>
  <c r="E1487" i="4"/>
  <c r="D1487" i="4"/>
  <c r="C1487" i="4"/>
  <c r="B1487" i="4"/>
  <c r="O1487" i="4" s="1"/>
  <c r="A1487" i="4"/>
  <c r="P1486" i="4"/>
  <c r="N1486" i="4"/>
  <c r="M1486" i="4"/>
  <c r="L1486" i="4"/>
  <c r="K1486" i="4"/>
  <c r="J1486" i="4"/>
  <c r="T1486" i="4" s="1"/>
  <c r="I1486" i="4"/>
  <c r="H1486" i="4"/>
  <c r="G1486" i="4"/>
  <c r="F1486" i="4"/>
  <c r="Q1486" i="4" s="1"/>
  <c r="E1486" i="4"/>
  <c r="D1486" i="4"/>
  <c r="C1486" i="4"/>
  <c r="B1486" i="4"/>
  <c r="O1486" i="4" s="1"/>
  <c r="A1486" i="4"/>
  <c r="R1485" i="4"/>
  <c r="Q1485" i="4"/>
  <c r="N1485" i="4"/>
  <c r="M1485" i="4"/>
  <c r="L1485" i="4"/>
  <c r="K1485" i="4"/>
  <c r="J1485" i="4"/>
  <c r="I1485" i="4"/>
  <c r="S1485" i="4" s="1"/>
  <c r="H1485" i="4"/>
  <c r="G1485" i="4"/>
  <c r="F1485" i="4"/>
  <c r="E1485" i="4"/>
  <c r="P1485" i="4" s="1"/>
  <c r="D1485" i="4"/>
  <c r="C1485" i="4"/>
  <c r="B1485" i="4"/>
  <c r="O1485" i="4" s="1"/>
  <c r="A1485" i="4"/>
  <c r="R1484" i="4"/>
  <c r="P1484" i="4"/>
  <c r="N1484" i="4"/>
  <c r="M1484" i="4"/>
  <c r="L1484" i="4"/>
  <c r="K1484" i="4"/>
  <c r="J1484" i="4"/>
  <c r="T1484" i="4" s="1"/>
  <c r="I1484" i="4"/>
  <c r="S1484" i="4" s="1"/>
  <c r="H1484" i="4"/>
  <c r="G1484" i="4"/>
  <c r="F1484" i="4"/>
  <c r="Q1484" i="4" s="1"/>
  <c r="E1484" i="4"/>
  <c r="D1484" i="4"/>
  <c r="C1484" i="4"/>
  <c r="B1484" i="4"/>
  <c r="O1484" i="4" s="1"/>
  <c r="A1484" i="4"/>
  <c r="Q1483" i="4"/>
  <c r="P1483" i="4"/>
  <c r="N1483" i="4"/>
  <c r="M1483" i="4"/>
  <c r="L1483" i="4"/>
  <c r="K1483" i="4"/>
  <c r="J1483" i="4"/>
  <c r="I1483" i="4"/>
  <c r="S1483" i="4" s="1"/>
  <c r="H1483" i="4"/>
  <c r="G1483" i="4"/>
  <c r="F1483" i="4"/>
  <c r="E1483" i="4"/>
  <c r="D1483" i="4"/>
  <c r="C1483" i="4"/>
  <c r="B1483" i="4"/>
  <c r="A1483" i="4"/>
  <c r="R1482" i="4"/>
  <c r="Q1482" i="4"/>
  <c r="N1482" i="4"/>
  <c r="M1482" i="4"/>
  <c r="L1482" i="4"/>
  <c r="K1482" i="4"/>
  <c r="J1482" i="4"/>
  <c r="I1482" i="4"/>
  <c r="S1482" i="4" s="1"/>
  <c r="H1482" i="4"/>
  <c r="G1482" i="4"/>
  <c r="F1482" i="4"/>
  <c r="E1482" i="4"/>
  <c r="P1482" i="4" s="1"/>
  <c r="D1482" i="4"/>
  <c r="C1482" i="4"/>
  <c r="B1482" i="4"/>
  <c r="O1482" i="4" s="1"/>
  <c r="A1482" i="4"/>
  <c r="P1481" i="4"/>
  <c r="N1481" i="4"/>
  <c r="M1481" i="4"/>
  <c r="L1481" i="4"/>
  <c r="K1481" i="4"/>
  <c r="J1481" i="4"/>
  <c r="T1481" i="4" s="1"/>
  <c r="I1481" i="4"/>
  <c r="S1481" i="4" s="1"/>
  <c r="H1481" i="4"/>
  <c r="G1481" i="4"/>
  <c r="F1481" i="4"/>
  <c r="Q1481" i="4" s="1"/>
  <c r="E1481" i="4"/>
  <c r="D1481" i="4"/>
  <c r="C1481" i="4"/>
  <c r="B1481" i="4"/>
  <c r="O1481" i="4" s="1"/>
  <c r="A1481" i="4"/>
  <c r="S1480" i="4"/>
  <c r="Q1480" i="4"/>
  <c r="N1480" i="4"/>
  <c r="M1480" i="4"/>
  <c r="L1480" i="4"/>
  <c r="K1480" i="4"/>
  <c r="J1480" i="4"/>
  <c r="T1480" i="4" s="1"/>
  <c r="I1480" i="4"/>
  <c r="H1480" i="4"/>
  <c r="G1480" i="4"/>
  <c r="F1480" i="4"/>
  <c r="R1480" i="4" s="1"/>
  <c r="E1480" i="4"/>
  <c r="P1480" i="4" s="1"/>
  <c r="D1480" i="4"/>
  <c r="C1480" i="4"/>
  <c r="B1480" i="4"/>
  <c r="A1480" i="4"/>
  <c r="R1479" i="4"/>
  <c r="N1479" i="4"/>
  <c r="M1479" i="4"/>
  <c r="L1479" i="4"/>
  <c r="K1479" i="4"/>
  <c r="J1479" i="4"/>
  <c r="T1479" i="4" s="1"/>
  <c r="I1479" i="4"/>
  <c r="S1479" i="4" s="1"/>
  <c r="H1479" i="4"/>
  <c r="G1479" i="4"/>
  <c r="F1479" i="4"/>
  <c r="Q1479" i="4" s="1"/>
  <c r="E1479" i="4"/>
  <c r="D1479" i="4"/>
  <c r="C1479" i="4"/>
  <c r="B1479" i="4"/>
  <c r="O1479" i="4" s="1"/>
  <c r="A1479" i="4"/>
  <c r="N1478" i="4"/>
  <c r="M1478" i="4"/>
  <c r="L1478" i="4"/>
  <c r="K1478" i="4"/>
  <c r="J1478" i="4"/>
  <c r="T1478" i="4" s="1"/>
  <c r="I1478" i="4"/>
  <c r="S1478" i="4" s="1"/>
  <c r="H1478" i="4"/>
  <c r="G1478" i="4"/>
  <c r="F1478" i="4"/>
  <c r="Q1478" i="4" s="1"/>
  <c r="E1478" i="4"/>
  <c r="D1478" i="4"/>
  <c r="C1478" i="4"/>
  <c r="B1478" i="4"/>
  <c r="O1478" i="4" s="1"/>
  <c r="A1478" i="4"/>
  <c r="N1477" i="4"/>
  <c r="M1477" i="4"/>
  <c r="L1477" i="4"/>
  <c r="K1477" i="4"/>
  <c r="J1477" i="4"/>
  <c r="T1477" i="4" s="1"/>
  <c r="I1477" i="4"/>
  <c r="S1477" i="4" s="1"/>
  <c r="H1477" i="4"/>
  <c r="G1477" i="4"/>
  <c r="F1477" i="4"/>
  <c r="Q1477" i="4" s="1"/>
  <c r="E1477" i="4"/>
  <c r="D1477" i="4"/>
  <c r="C1477" i="4"/>
  <c r="B1477" i="4"/>
  <c r="O1477" i="4" s="1"/>
  <c r="A1477" i="4"/>
  <c r="O1476" i="4"/>
  <c r="N1476" i="4"/>
  <c r="M1476" i="4"/>
  <c r="L1476" i="4"/>
  <c r="K1476" i="4"/>
  <c r="J1476" i="4"/>
  <c r="T1476" i="4" s="1"/>
  <c r="I1476" i="4"/>
  <c r="S1476" i="4" s="1"/>
  <c r="H1476" i="4"/>
  <c r="G1476" i="4"/>
  <c r="F1476" i="4"/>
  <c r="Q1476" i="4" s="1"/>
  <c r="E1476" i="4"/>
  <c r="D1476" i="4"/>
  <c r="C1476" i="4"/>
  <c r="B1476" i="4"/>
  <c r="A1476" i="4"/>
  <c r="Q1475" i="4"/>
  <c r="P1475" i="4"/>
  <c r="N1475" i="4"/>
  <c r="M1475" i="4"/>
  <c r="L1475" i="4"/>
  <c r="K1475" i="4"/>
  <c r="J1475" i="4"/>
  <c r="T1475" i="4" s="1"/>
  <c r="I1475" i="4"/>
  <c r="S1475" i="4" s="1"/>
  <c r="H1475" i="4"/>
  <c r="G1475" i="4"/>
  <c r="F1475" i="4"/>
  <c r="E1475" i="4"/>
  <c r="D1475" i="4"/>
  <c r="C1475" i="4"/>
  <c r="B1475" i="4"/>
  <c r="O1475" i="4" s="1"/>
  <c r="A1475" i="4"/>
  <c r="T1474" i="4"/>
  <c r="N1474" i="4"/>
  <c r="M1474" i="4"/>
  <c r="L1474" i="4"/>
  <c r="K1474" i="4"/>
  <c r="J1474" i="4"/>
  <c r="I1474" i="4"/>
  <c r="S1474" i="4" s="1"/>
  <c r="H1474" i="4"/>
  <c r="G1474" i="4"/>
  <c r="F1474" i="4"/>
  <c r="Q1474" i="4" s="1"/>
  <c r="E1474" i="4"/>
  <c r="D1474" i="4"/>
  <c r="C1474" i="4"/>
  <c r="B1474" i="4"/>
  <c r="O1474" i="4" s="1"/>
  <c r="A1474" i="4"/>
  <c r="N1473" i="4"/>
  <c r="M1473" i="4"/>
  <c r="L1473" i="4"/>
  <c r="K1473" i="4"/>
  <c r="J1473" i="4"/>
  <c r="I1473" i="4"/>
  <c r="S1473" i="4" s="1"/>
  <c r="H1473" i="4"/>
  <c r="G1473" i="4"/>
  <c r="F1473" i="4"/>
  <c r="Q1473" i="4" s="1"/>
  <c r="E1473" i="4"/>
  <c r="R1473" i="4" s="1"/>
  <c r="D1473" i="4"/>
  <c r="C1473" i="4"/>
  <c r="B1473" i="4"/>
  <c r="O1473" i="4" s="1"/>
  <c r="A1473" i="4"/>
  <c r="N1472" i="4"/>
  <c r="M1472" i="4"/>
  <c r="L1472" i="4"/>
  <c r="K1472" i="4"/>
  <c r="J1472" i="4"/>
  <c r="T1472" i="4" s="1"/>
  <c r="I1472" i="4"/>
  <c r="S1472" i="4" s="1"/>
  <c r="H1472" i="4"/>
  <c r="G1472" i="4"/>
  <c r="F1472" i="4"/>
  <c r="Q1472" i="4" s="1"/>
  <c r="E1472" i="4"/>
  <c r="P1472" i="4" s="1"/>
  <c r="D1472" i="4"/>
  <c r="C1472" i="4"/>
  <c r="B1472" i="4"/>
  <c r="O1472" i="4" s="1"/>
  <c r="A1472" i="4"/>
  <c r="N1471" i="4"/>
  <c r="M1471" i="4"/>
  <c r="L1471" i="4"/>
  <c r="K1471" i="4"/>
  <c r="J1471" i="4"/>
  <c r="T1471" i="4" s="1"/>
  <c r="I1471" i="4"/>
  <c r="S1471" i="4" s="1"/>
  <c r="H1471" i="4"/>
  <c r="G1471" i="4"/>
  <c r="F1471" i="4"/>
  <c r="Q1471" i="4" s="1"/>
  <c r="E1471" i="4"/>
  <c r="D1471" i="4"/>
  <c r="C1471" i="4"/>
  <c r="B1471" i="4"/>
  <c r="O1471" i="4" s="1"/>
  <c r="A1471" i="4"/>
  <c r="N1470" i="4"/>
  <c r="M1470" i="4"/>
  <c r="L1470" i="4"/>
  <c r="K1470" i="4"/>
  <c r="J1470" i="4"/>
  <c r="T1470" i="4" s="1"/>
  <c r="I1470" i="4"/>
  <c r="S1470" i="4" s="1"/>
  <c r="H1470" i="4"/>
  <c r="G1470" i="4"/>
  <c r="F1470" i="4"/>
  <c r="Q1470" i="4" s="1"/>
  <c r="E1470" i="4"/>
  <c r="D1470" i="4"/>
  <c r="C1470" i="4"/>
  <c r="B1470" i="4"/>
  <c r="O1470" i="4" s="1"/>
  <c r="A1470" i="4"/>
  <c r="N1469" i="4"/>
  <c r="M1469" i="4"/>
  <c r="L1469" i="4"/>
  <c r="K1469" i="4"/>
  <c r="J1469" i="4"/>
  <c r="T1469" i="4" s="1"/>
  <c r="I1469" i="4"/>
  <c r="S1469" i="4" s="1"/>
  <c r="H1469" i="4"/>
  <c r="G1469" i="4"/>
  <c r="F1469" i="4"/>
  <c r="Q1469" i="4" s="1"/>
  <c r="E1469" i="4"/>
  <c r="P1469" i="4" s="1"/>
  <c r="D1469" i="4"/>
  <c r="C1469" i="4"/>
  <c r="B1469" i="4"/>
  <c r="A1469" i="4"/>
  <c r="N1468" i="4"/>
  <c r="M1468" i="4"/>
  <c r="L1468" i="4"/>
  <c r="K1468" i="4"/>
  <c r="J1468" i="4"/>
  <c r="T1468" i="4" s="1"/>
  <c r="I1468" i="4"/>
  <c r="S1468" i="4" s="1"/>
  <c r="H1468" i="4"/>
  <c r="G1468" i="4"/>
  <c r="F1468" i="4"/>
  <c r="Q1468" i="4" s="1"/>
  <c r="E1468" i="4"/>
  <c r="D1468" i="4"/>
  <c r="C1468" i="4"/>
  <c r="B1468" i="4"/>
  <c r="A1468" i="4"/>
  <c r="N1467" i="4"/>
  <c r="M1467" i="4"/>
  <c r="L1467" i="4"/>
  <c r="K1467" i="4"/>
  <c r="J1467" i="4"/>
  <c r="I1467" i="4"/>
  <c r="S1467" i="4" s="1"/>
  <c r="H1467" i="4"/>
  <c r="G1467" i="4"/>
  <c r="F1467" i="4"/>
  <c r="Q1467" i="4" s="1"/>
  <c r="E1467" i="4"/>
  <c r="P1467" i="4" s="1"/>
  <c r="D1467" i="4"/>
  <c r="C1467" i="4"/>
  <c r="B1467" i="4"/>
  <c r="A1467" i="4"/>
  <c r="N1466" i="4"/>
  <c r="M1466" i="4"/>
  <c r="L1466" i="4"/>
  <c r="K1466" i="4"/>
  <c r="J1466" i="4"/>
  <c r="I1466" i="4"/>
  <c r="S1466" i="4" s="1"/>
  <c r="H1466" i="4"/>
  <c r="G1466" i="4"/>
  <c r="F1466" i="4"/>
  <c r="Q1466" i="4" s="1"/>
  <c r="E1466" i="4"/>
  <c r="D1466" i="4"/>
  <c r="C1466" i="4"/>
  <c r="B1466" i="4"/>
  <c r="A1466" i="4"/>
  <c r="N1465" i="4"/>
  <c r="M1465" i="4"/>
  <c r="L1465" i="4"/>
  <c r="K1465" i="4"/>
  <c r="J1465" i="4"/>
  <c r="T1465" i="4" s="1"/>
  <c r="I1465" i="4"/>
  <c r="S1465" i="4" s="1"/>
  <c r="H1465" i="4"/>
  <c r="G1465" i="4"/>
  <c r="F1465" i="4"/>
  <c r="Q1465" i="4" s="1"/>
  <c r="E1465" i="4"/>
  <c r="P1465" i="4" s="1"/>
  <c r="D1465" i="4"/>
  <c r="C1465" i="4"/>
  <c r="B1465" i="4"/>
  <c r="O1465" i="4" s="1"/>
  <c r="A1465" i="4"/>
  <c r="N1464" i="4"/>
  <c r="M1464" i="4"/>
  <c r="L1464" i="4"/>
  <c r="K1464" i="4"/>
  <c r="J1464" i="4"/>
  <c r="I1464" i="4"/>
  <c r="S1464" i="4" s="1"/>
  <c r="H1464" i="4"/>
  <c r="G1464" i="4"/>
  <c r="F1464" i="4"/>
  <c r="E1464" i="4"/>
  <c r="P1464" i="4" s="1"/>
  <c r="D1464" i="4"/>
  <c r="C1464" i="4"/>
  <c r="B1464" i="4"/>
  <c r="O1464" i="4" s="1"/>
  <c r="A1464" i="4"/>
  <c r="N1463" i="4"/>
  <c r="M1463" i="4"/>
  <c r="L1463" i="4"/>
  <c r="K1463" i="4"/>
  <c r="J1463" i="4"/>
  <c r="I1463" i="4"/>
  <c r="S1463" i="4" s="1"/>
  <c r="H1463" i="4"/>
  <c r="G1463" i="4"/>
  <c r="F1463" i="4"/>
  <c r="Q1463" i="4" s="1"/>
  <c r="E1463" i="4"/>
  <c r="P1463" i="4" s="1"/>
  <c r="D1463" i="4"/>
  <c r="C1463" i="4"/>
  <c r="B1463" i="4"/>
  <c r="A1463" i="4"/>
  <c r="N1462" i="4"/>
  <c r="M1462" i="4"/>
  <c r="L1462" i="4"/>
  <c r="K1462" i="4"/>
  <c r="J1462" i="4"/>
  <c r="T1462" i="4" s="1"/>
  <c r="I1462" i="4"/>
  <c r="H1462" i="4"/>
  <c r="G1462" i="4"/>
  <c r="F1462" i="4"/>
  <c r="Q1462" i="4" s="1"/>
  <c r="E1462" i="4"/>
  <c r="P1462" i="4" s="1"/>
  <c r="D1462" i="4"/>
  <c r="C1462" i="4"/>
  <c r="B1462" i="4"/>
  <c r="O1462" i="4" s="1"/>
  <c r="A1462" i="4"/>
  <c r="P1461" i="4"/>
  <c r="O1461" i="4"/>
  <c r="N1461" i="4"/>
  <c r="M1461" i="4"/>
  <c r="L1461" i="4"/>
  <c r="K1461" i="4"/>
  <c r="J1461" i="4"/>
  <c r="T1461" i="4" s="1"/>
  <c r="I1461" i="4"/>
  <c r="S1461" i="4" s="1"/>
  <c r="H1461" i="4"/>
  <c r="G1461" i="4"/>
  <c r="F1461" i="4"/>
  <c r="R1461" i="4" s="1"/>
  <c r="E1461" i="4"/>
  <c r="D1461" i="4"/>
  <c r="C1461" i="4"/>
  <c r="B1461" i="4"/>
  <c r="A1461" i="4"/>
  <c r="Q1460" i="4"/>
  <c r="N1460" i="4"/>
  <c r="M1460" i="4"/>
  <c r="L1460" i="4"/>
  <c r="K1460" i="4"/>
  <c r="J1460" i="4"/>
  <c r="T1460" i="4" s="1"/>
  <c r="I1460" i="4"/>
  <c r="S1460" i="4" s="1"/>
  <c r="H1460" i="4"/>
  <c r="G1460" i="4"/>
  <c r="F1460" i="4"/>
  <c r="E1460" i="4"/>
  <c r="D1460" i="4"/>
  <c r="C1460" i="4"/>
  <c r="B1460" i="4"/>
  <c r="O1460" i="4" s="1"/>
  <c r="A1460" i="4"/>
  <c r="N1459" i="4"/>
  <c r="M1459" i="4"/>
  <c r="L1459" i="4"/>
  <c r="K1459" i="4"/>
  <c r="J1459" i="4"/>
  <c r="I1459" i="4"/>
  <c r="S1459" i="4" s="1"/>
  <c r="H1459" i="4"/>
  <c r="G1459" i="4"/>
  <c r="F1459" i="4"/>
  <c r="Q1459" i="4" s="1"/>
  <c r="E1459" i="4"/>
  <c r="D1459" i="4"/>
  <c r="C1459" i="4"/>
  <c r="B1459" i="4"/>
  <c r="O1459" i="4" s="1"/>
  <c r="A1459" i="4"/>
  <c r="N1458" i="4"/>
  <c r="M1458" i="4"/>
  <c r="L1458" i="4"/>
  <c r="K1458" i="4"/>
  <c r="J1458" i="4"/>
  <c r="I1458" i="4"/>
  <c r="S1458" i="4" s="1"/>
  <c r="H1458" i="4"/>
  <c r="G1458" i="4"/>
  <c r="F1458" i="4"/>
  <c r="Q1458" i="4" s="1"/>
  <c r="E1458" i="4"/>
  <c r="D1458" i="4"/>
  <c r="C1458" i="4"/>
  <c r="B1458" i="4"/>
  <c r="O1458" i="4" s="1"/>
  <c r="A1458" i="4"/>
  <c r="Q1457" i="4"/>
  <c r="N1457" i="4"/>
  <c r="M1457" i="4"/>
  <c r="L1457" i="4"/>
  <c r="K1457" i="4"/>
  <c r="J1457" i="4"/>
  <c r="I1457" i="4"/>
  <c r="S1457" i="4" s="1"/>
  <c r="H1457" i="4"/>
  <c r="G1457" i="4"/>
  <c r="F1457" i="4"/>
  <c r="E1457" i="4"/>
  <c r="P1457" i="4" s="1"/>
  <c r="D1457" i="4"/>
  <c r="C1457" i="4"/>
  <c r="B1457" i="4"/>
  <c r="O1457" i="4" s="1"/>
  <c r="A1457" i="4"/>
  <c r="N1456" i="4"/>
  <c r="M1456" i="4"/>
  <c r="L1456" i="4"/>
  <c r="K1456" i="4"/>
  <c r="J1456" i="4"/>
  <c r="T1456" i="4" s="1"/>
  <c r="I1456" i="4"/>
  <c r="S1456" i="4" s="1"/>
  <c r="H1456" i="4"/>
  <c r="G1456" i="4"/>
  <c r="F1456" i="4"/>
  <c r="E1456" i="4"/>
  <c r="P1456" i="4" s="1"/>
  <c r="D1456" i="4"/>
  <c r="C1456" i="4"/>
  <c r="B1456" i="4"/>
  <c r="O1456" i="4" s="1"/>
  <c r="A1456" i="4"/>
  <c r="P1455" i="4"/>
  <c r="N1455" i="4"/>
  <c r="M1455" i="4"/>
  <c r="L1455" i="4"/>
  <c r="K1455" i="4"/>
  <c r="J1455" i="4"/>
  <c r="T1455" i="4" s="1"/>
  <c r="I1455" i="4"/>
  <c r="S1455" i="4" s="1"/>
  <c r="H1455" i="4"/>
  <c r="G1455" i="4"/>
  <c r="F1455" i="4"/>
  <c r="Q1455" i="4" s="1"/>
  <c r="E1455" i="4"/>
  <c r="D1455" i="4"/>
  <c r="C1455" i="4"/>
  <c r="B1455" i="4"/>
  <c r="O1455" i="4" s="1"/>
  <c r="A1455" i="4"/>
  <c r="N1454" i="4"/>
  <c r="M1454" i="4"/>
  <c r="L1454" i="4"/>
  <c r="K1454" i="4"/>
  <c r="J1454" i="4"/>
  <c r="W1454" i="4" s="1"/>
  <c r="I1454" i="4"/>
  <c r="S1454" i="4" s="1"/>
  <c r="H1454" i="4"/>
  <c r="G1454" i="4"/>
  <c r="F1454" i="4"/>
  <c r="Q1454" i="4" s="1"/>
  <c r="E1454" i="4"/>
  <c r="P1454" i="4" s="1"/>
  <c r="D1454" i="4"/>
  <c r="C1454" i="4"/>
  <c r="B1454" i="4"/>
  <c r="O1454" i="4" s="1"/>
  <c r="A1454" i="4"/>
  <c r="O1453" i="4"/>
  <c r="N1453" i="4"/>
  <c r="M1453" i="4"/>
  <c r="L1453" i="4"/>
  <c r="K1453" i="4"/>
  <c r="J1453" i="4"/>
  <c r="T1453" i="4" s="1"/>
  <c r="I1453" i="4"/>
  <c r="S1453" i="4" s="1"/>
  <c r="H1453" i="4"/>
  <c r="G1453" i="4"/>
  <c r="F1453" i="4"/>
  <c r="Q1453" i="4" s="1"/>
  <c r="E1453" i="4"/>
  <c r="D1453" i="4"/>
  <c r="C1453" i="4"/>
  <c r="B1453" i="4"/>
  <c r="A1453" i="4"/>
  <c r="O1452" i="4"/>
  <c r="N1452" i="4"/>
  <c r="M1452" i="4"/>
  <c r="L1452" i="4"/>
  <c r="K1452" i="4"/>
  <c r="J1452" i="4"/>
  <c r="T1452" i="4" s="1"/>
  <c r="I1452" i="4"/>
  <c r="S1452" i="4" s="1"/>
  <c r="H1452" i="4"/>
  <c r="G1452" i="4"/>
  <c r="F1452" i="4"/>
  <c r="Q1452" i="4" s="1"/>
  <c r="E1452" i="4"/>
  <c r="P1452" i="4" s="1"/>
  <c r="D1452" i="4"/>
  <c r="C1452" i="4"/>
  <c r="B1452" i="4"/>
  <c r="A1452" i="4"/>
  <c r="S1451" i="4"/>
  <c r="P1451" i="4"/>
  <c r="N1451" i="4"/>
  <c r="M1451" i="4"/>
  <c r="L1451" i="4"/>
  <c r="K1451" i="4"/>
  <c r="J1451" i="4"/>
  <c r="T1451" i="4" s="1"/>
  <c r="I1451" i="4"/>
  <c r="H1451" i="4"/>
  <c r="G1451" i="4"/>
  <c r="F1451" i="4"/>
  <c r="R1451" i="4" s="1"/>
  <c r="E1451" i="4"/>
  <c r="D1451" i="4"/>
  <c r="C1451" i="4"/>
  <c r="B1451" i="4"/>
  <c r="O1451" i="4" s="1"/>
  <c r="A1451" i="4"/>
  <c r="T1450" i="4"/>
  <c r="S1450" i="4"/>
  <c r="N1450" i="4"/>
  <c r="M1450" i="4"/>
  <c r="L1450" i="4"/>
  <c r="K1450" i="4"/>
  <c r="J1450" i="4"/>
  <c r="W1450" i="4" s="1"/>
  <c r="I1450" i="4"/>
  <c r="H1450" i="4"/>
  <c r="G1450" i="4"/>
  <c r="F1450" i="4"/>
  <c r="Q1450" i="4" s="1"/>
  <c r="E1450" i="4"/>
  <c r="D1450" i="4"/>
  <c r="C1450" i="4"/>
  <c r="B1450" i="4"/>
  <c r="O1450" i="4" s="1"/>
  <c r="A1450" i="4"/>
  <c r="N1449" i="4"/>
  <c r="M1449" i="4"/>
  <c r="L1449" i="4"/>
  <c r="K1449" i="4"/>
  <c r="J1449" i="4"/>
  <c r="T1449" i="4" s="1"/>
  <c r="I1449" i="4"/>
  <c r="S1449" i="4" s="1"/>
  <c r="H1449" i="4"/>
  <c r="G1449" i="4"/>
  <c r="F1449" i="4"/>
  <c r="Q1449" i="4" s="1"/>
  <c r="E1449" i="4"/>
  <c r="D1449" i="4"/>
  <c r="C1449" i="4"/>
  <c r="B1449" i="4"/>
  <c r="O1449" i="4" s="1"/>
  <c r="A1449" i="4"/>
  <c r="N1448" i="4"/>
  <c r="M1448" i="4"/>
  <c r="L1448" i="4"/>
  <c r="K1448" i="4"/>
  <c r="J1448" i="4"/>
  <c r="I1448" i="4"/>
  <c r="S1448" i="4" s="1"/>
  <c r="H1448" i="4"/>
  <c r="G1448" i="4"/>
  <c r="F1448" i="4"/>
  <c r="Q1448" i="4" s="1"/>
  <c r="E1448" i="4"/>
  <c r="P1448" i="4" s="1"/>
  <c r="D1448" i="4"/>
  <c r="C1448" i="4"/>
  <c r="B1448" i="4"/>
  <c r="O1448" i="4" s="1"/>
  <c r="A1448" i="4"/>
  <c r="N1447" i="4"/>
  <c r="M1447" i="4"/>
  <c r="L1447" i="4"/>
  <c r="K1447" i="4"/>
  <c r="J1447" i="4"/>
  <c r="I1447" i="4"/>
  <c r="S1447" i="4" s="1"/>
  <c r="H1447" i="4"/>
  <c r="G1447" i="4"/>
  <c r="F1447" i="4"/>
  <c r="Q1447" i="4" s="1"/>
  <c r="E1447" i="4"/>
  <c r="P1447" i="4" s="1"/>
  <c r="D1447" i="4"/>
  <c r="C1447" i="4"/>
  <c r="B1447" i="4"/>
  <c r="O1447" i="4" s="1"/>
  <c r="A1447" i="4"/>
  <c r="N1446" i="4"/>
  <c r="M1446" i="4"/>
  <c r="L1446" i="4"/>
  <c r="K1446" i="4"/>
  <c r="J1446" i="4"/>
  <c r="T1446" i="4" s="1"/>
  <c r="I1446" i="4"/>
  <c r="H1446" i="4"/>
  <c r="G1446" i="4"/>
  <c r="F1446" i="4"/>
  <c r="Q1446" i="4" s="1"/>
  <c r="E1446" i="4"/>
  <c r="D1446" i="4"/>
  <c r="C1446" i="4"/>
  <c r="B1446" i="4"/>
  <c r="O1446" i="4" s="1"/>
  <c r="A1446" i="4"/>
  <c r="N1445" i="4"/>
  <c r="M1445" i="4"/>
  <c r="L1445" i="4"/>
  <c r="K1445" i="4"/>
  <c r="J1445" i="4"/>
  <c r="I1445" i="4"/>
  <c r="S1445" i="4" s="1"/>
  <c r="H1445" i="4"/>
  <c r="G1445" i="4"/>
  <c r="F1445" i="4"/>
  <c r="Q1445" i="4" s="1"/>
  <c r="E1445" i="4"/>
  <c r="P1445" i="4" s="1"/>
  <c r="D1445" i="4"/>
  <c r="C1445" i="4"/>
  <c r="B1445" i="4"/>
  <c r="O1445" i="4" s="1"/>
  <c r="A1445" i="4"/>
  <c r="N1444" i="4"/>
  <c r="M1444" i="4"/>
  <c r="L1444" i="4"/>
  <c r="K1444" i="4"/>
  <c r="J1444" i="4"/>
  <c r="T1444" i="4" s="1"/>
  <c r="I1444" i="4"/>
  <c r="S1444" i="4" s="1"/>
  <c r="H1444" i="4"/>
  <c r="G1444" i="4"/>
  <c r="F1444" i="4"/>
  <c r="Q1444" i="4" s="1"/>
  <c r="E1444" i="4"/>
  <c r="P1444" i="4" s="1"/>
  <c r="D1444" i="4"/>
  <c r="C1444" i="4"/>
  <c r="B1444" i="4"/>
  <c r="O1444" i="4" s="1"/>
  <c r="A1444" i="4"/>
  <c r="Q1443" i="4"/>
  <c r="N1443" i="4"/>
  <c r="M1443" i="4"/>
  <c r="L1443" i="4"/>
  <c r="K1443" i="4"/>
  <c r="J1443" i="4"/>
  <c r="I1443" i="4"/>
  <c r="S1443" i="4" s="1"/>
  <c r="H1443" i="4"/>
  <c r="G1443" i="4"/>
  <c r="F1443" i="4"/>
  <c r="E1443" i="4"/>
  <c r="D1443" i="4"/>
  <c r="C1443" i="4"/>
  <c r="B1443" i="4"/>
  <c r="A1443" i="4"/>
  <c r="Q1442" i="4"/>
  <c r="N1442" i="4"/>
  <c r="M1442" i="4"/>
  <c r="L1442" i="4"/>
  <c r="K1442" i="4"/>
  <c r="J1442" i="4"/>
  <c r="I1442" i="4"/>
  <c r="S1442" i="4" s="1"/>
  <c r="H1442" i="4"/>
  <c r="G1442" i="4"/>
  <c r="F1442" i="4"/>
  <c r="E1442" i="4"/>
  <c r="P1442" i="4" s="1"/>
  <c r="D1442" i="4"/>
  <c r="C1442" i="4"/>
  <c r="B1442" i="4"/>
  <c r="O1442" i="4" s="1"/>
  <c r="A1442" i="4"/>
  <c r="N1441" i="4"/>
  <c r="M1441" i="4"/>
  <c r="L1441" i="4"/>
  <c r="K1441" i="4"/>
  <c r="J1441" i="4"/>
  <c r="I1441" i="4"/>
  <c r="S1441" i="4" s="1"/>
  <c r="H1441" i="4"/>
  <c r="G1441" i="4"/>
  <c r="F1441" i="4"/>
  <c r="Q1441" i="4" s="1"/>
  <c r="E1441" i="4"/>
  <c r="R1441" i="4" s="1"/>
  <c r="D1441" i="4"/>
  <c r="C1441" i="4"/>
  <c r="B1441" i="4"/>
  <c r="O1441" i="4" s="1"/>
  <c r="A1441" i="4"/>
  <c r="N1440" i="4"/>
  <c r="M1440" i="4"/>
  <c r="L1440" i="4"/>
  <c r="K1440" i="4"/>
  <c r="J1440" i="4"/>
  <c r="I1440" i="4"/>
  <c r="S1440" i="4" s="1"/>
  <c r="H1440" i="4"/>
  <c r="G1440" i="4"/>
  <c r="F1440" i="4"/>
  <c r="Q1440" i="4" s="1"/>
  <c r="E1440" i="4"/>
  <c r="P1440" i="4" s="1"/>
  <c r="D1440" i="4"/>
  <c r="C1440" i="4"/>
  <c r="B1440" i="4"/>
  <c r="O1440" i="4" s="1"/>
  <c r="A1440" i="4"/>
  <c r="S1439" i="4"/>
  <c r="N1439" i="4"/>
  <c r="M1439" i="4"/>
  <c r="L1439" i="4"/>
  <c r="K1439" i="4"/>
  <c r="J1439" i="4"/>
  <c r="T1439" i="4" s="1"/>
  <c r="I1439" i="4"/>
  <c r="H1439" i="4"/>
  <c r="G1439" i="4"/>
  <c r="F1439" i="4"/>
  <c r="Q1439" i="4" s="1"/>
  <c r="E1439" i="4"/>
  <c r="P1439" i="4" s="1"/>
  <c r="D1439" i="4"/>
  <c r="C1439" i="4"/>
  <c r="B1439" i="4"/>
  <c r="A1439" i="4"/>
  <c r="N1438" i="4"/>
  <c r="M1438" i="4"/>
  <c r="L1438" i="4"/>
  <c r="K1438" i="4"/>
  <c r="J1438" i="4"/>
  <c r="T1438" i="4" s="1"/>
  <c r="I1438" i="4"/>
  <c r="S1438" i="4" s="1"/>
  <c r="H1438" i="4"/>
  <c r="G1438" i="4"/>
  <c r="F1438" i="4"/>
  <c r="E1438" i="4"/>
  <c r="P1438" i="4" s="1"/>
  <c r="D1438" i="4"/>
  <c r="C1438" i="4"/>
  <c r="B1438" i="4"/>
  <c r="O1438" i="4" s="1"/>
  <c r="A1438" i="4"/>
  <c r="N1437" i="4"/>
  <c r="M1437" i="4"/>
  <c r="L1437" i="4"/>
  <c r="K1437" i="4"/>
  <c r="J1437" i="4"/>
  <c r="T1437" i="4" s="1"/>
  <c r="I1437" i="4"/>
  <c r="S1437" i="4" s="1"/>
  <c r="H1437" i="4"/>
  <c r="G1437" i="4"/>
  <c r="F1437" i="4"/>
  <c r="Q1437" i="4" s="1"/>
  <c r="E1437" i="4"/>
  <c r="D1437" i="4"/>
  <c r="C1437" i="4"/>
  <c r="B1437" i="4"/>
  <c r="A1437" i="4"/>
  <c r="N1436" i="4"/>
  <c r="M1436" i="4"/>
  <c r="L1436" i="4"/>
  <c r="K1436" i="4"/>
  <c r="J1436" i="4"/>
  <c r="T1436" i="4" s="1"/>
  <c r="I1436" i="4"/>
  <c r="S1436" i="4" s="1"/>
  <c r="H1436" i="4"/>
  <c r="G1436" i="4"/>
  <c r="F1436" i="4"/>
  <c r="Q1436" i="4" s="1"/>
  <c r="E1436" i="4"/>
  <c r="D1436" i="4"/>
  <c r="C1436" i="4"/>
  <c r="B1436" i="4"/>
  <c r="A1436" i="4"/>
  <c r="P1435" i="4"/>
  <c r="N1435" i="4"/>
  <c r="M1435" i="4"/>
  <c r="L1435" i="4"/>
  <c r="K1435" i="4"/>
  <c r="J1435" i="4"/>
  <c r="T1435" i="4" s="1"/>
  <c r="I1435" i="4"/>
  <c r="S1435" i="4" s="1"/>
  <c r="H1435" i="4"/>
  <c r="G1435" i="4"/>
  <c r="F1435" i="4"/>
  <c r="Q1435" i="4" s="1"/>
  <c r="E1435" i="4"/>
  <c r="D1435" i="4"/>
  <c r="C1435" i="4"/>
  <c r="B1435" i="4"/>
  <c r="O1435" i="4" s="1"/>
  <c r="A1435" i="4"/>
  <c r="Q1434" i="4"/>
  <c r="P1434" i="4"/>
  <c r="N1434" i="4"/>
  <c r="M1434" i="4"/>
  <c r="L1434" i="4"/>
  <c r="K1434" i="4"/>
  <c r="J1434" i="4"/>
  <c r="T1434" i="4" s="1"/>
  <c r="I1434" i="4"/>
  <c r="S1434" i="4" s="1"/>
  <c r="H1434" i="4"/>
  <c r="G1434" i="4"/>
  <c r="F1434" i="4"/>
  <c r="R1434" i="4" s="1"/>
  <c r="E1434" i="4"/>
  <c r="D1434" i="4"/>
  <c r="C1434" i="4"/>
  <c r="B1434" i="4"/>
  <c r="A1434" i="4"/>
  <c r="T1433" i="4"/>
  <c r="N1433" i="4"/>
  <c r="M1433" i="4"/>
  <c r="L1433" i="4"/>
  <c r="K1433" i="4"/>
  <c r="J1433" i="4"/>
  <c r="I1433" i="4"/>
  <c r="S1433" i="4" s="1"/>
  <c r="H1433" i="4"/>
  <c r="G1433" i="4"/>
  <c r="F1433" i="4"/>
  <c r="Q1433" i="4" s="1"/>
  <c r="E1433" i="4"/>
  <c r="D1433" i="4"/>
  <c r="C1433" i="4"/>
  <c r="B1433" i="4"/>
  <c r="O1433" i="4" s="1"/>
  <c r="A1433" i="4"/>
  <c r="N1432" i="4"/>
  <c r="M1432" i="4"/>
  <c r="L1432" i="4"/>
  <c r="K1432" i="4"/>
  <c r="J1432" i="4"/>
  <c r="T1432" i="4" s="1"/>
  <c r="I1432" i="4"/>
  <c r="S1432" i="4" s="1"/>
  <c r="H1432" i="4"/>
  <c r="G1432" i="4"/>
  <c r="F1432" i="4"/>
  <c r="Q1432" i="4" s="1"/>
  <c r="E1432" i="4"/>
  <c r="P1432" i="4" s="1"/>
  <c r="D1432" i="4"/>
  <c r="C1432" i="4"/>
  <c r="B1432" i="4"/>
  <c r="O1432" i="4" s="1"/>
  <c r="A1432" i="4"/>
  <c r="S1431" i="4"/>
  <c r="N1431" i="4"/>
  <c r="M1431" i="4"/>
  <c r="L1431" i="4"/>
  <c r="K1431" i="4"/>
  <c r="J1431" i="4"/>
  <c r="T1431" i="4" s="1"/>
  <c r="I1431" i="4"/>
  <c r="H1431" i="4"/>
  <c r="G1431" i="4"/>
  <c r="F1431" i="4"/>
  <c r="Q1431" i="4" s="1"/>
  <c r="E1431" i="4"/>
  <c r="D1431" i="4"/>
  <c r="C1431" i="4"/>
  <c r="B1431" i="4"/>
  <c r="O1431" i="4" s="1"/>
  <c r="A1431" i="4"/>
  <c r="T1430" i="4"/>
  <c r="N1430" i="4"/>
  <c r="M1430" i="4"/>
  <c r="L1430" i="4"/>
  <c r="K1430" i="4"/>
  <c r="J1430" i="4"/>
  <c r="I1430" i="4"/>
  <c r="S1430" i="4" s="1"/>
  <c r="H1430" i="4"/>
  <c r="G1430" i="4"/>
  <c r="F1430" i="4"/>
  <c r="Q1430" i="4" s="1"/>
  <c r="E1430" i="4"/>
  <c r="D1430" i="4"/>
  <c r="C1430" i="4"/>
  <c r="B1430" i="4"/>
  <c r="O1430" i="4" s="1"/>
  <c r="A1430" i="4"/>
  <c r="N1429" i="4"/>
  <c r="M1429" i="4"/>
  <c r="L1429" i="4"/>
  <c r="K1429" i="4"/>
  <c r="J1429" i="4"/>
  <c r="I1429" i="4"/>
  <c r="S1429" i="4" s="1"/>
  <c r="H1429" i="4"/>
  <c r="G1429" i="4"/>
  <c r="F1429" i="4"/>
  <c r="Q1429" i="4" s="1"/>
  <c r="E1429" i="4"/>
  <c r="D1429" i="4"/>
  <c r="C1429" i="4"/>
  <c r="B1429" i="4"/>
  <c r="O1429" i="4" s="1"/>
  <c r="A1429" i="4"/>
  <c r="N1428" i="4"/>
  <c r="M1428" i="4"/>
  <c r="L1428" i="4"/>
  <c r="K1428" i="4"/>
  <c r="J1428" i="4"/>
  <c r="T1428" i="4" s="1"/>
  <c r="I1428" i="4"/>
  <c r="S1428" i="4" s="1"/>
  <c r="H1428" i="4"/>
  <c r="G1428" i="4"/>
  <c r="F1428" i="4"/>
  <c r="Q1428" i="4" s="1"/>
  <c r="E1428" i="4"/>
  <c r="D1428" i="4"/>
  <c r="C1428" i="4"/>
  <c r="B1428" i="4"/>
  <c r="O1428" i="4" s="1"/>
  <c r="A1428" i="4"/>
  <c r="P1427" i="4"/>
  <c r="O1427" i="4"/>
  <c r="N1427" i="4"/>
  <c r="M1427" i="4"/>
  <c r="L1427" i="4"/>
  <c r="K1427" i="4"/>
  <c r="J1427" i="4"/>
  <c r="T1427" i="4" s="1"/>
  <c r="I1427" i="4"/>
  <c r="S1427" i="4" s="1"/>
  <c r="H1427" i="4"/>
  <c r="G1427" i="4"/>
  <c r="F1427" i="4"/>
  <c r="E1427" i="4"/>
  <c r="D1427" i="4"/>
  <c r="C1427" i="4"/>
  <c r="B1427" i="4"/>
  <c r="A1427" i="4"/>
  <c r="T1426" i="4"/>
  <c r="O1426" i="4"/>
  <c r="N1426" i="4"/>
  <c r="M1426" i="4"/>
  <c r="L1426" i="4"/>
  <c r="K1426" i="4"/>
  <c r="J1426" i="4"/>
  <c r="I1426" i="4"/>
  <c r="S1426" i="4" s="1"/>
  <c r="H1426" i="4"/>
  <c r="G1426" i="4"/>
  <c r="F1426" i="4"/>
  <c r="Q1426" i="4" s="1"/>
  <c r="E1426" i="4"/>
  <c r="D1426" i="4"/>
  <c r="C1426" i="4"/>
  <c r="B1426" i="4"/>
  <c r="A1426" i="4"/>
  <c r="N1425" i="4"/>
  <c r="M1425" i="4"/>
  <c r="L1425" i="4"/>
  <c r="K1425" i="4"/>
  <c r="J1425" i="4"/>
  <c r="I1425" i="4"/>
  <c r="S1425" i="4" s="1"/>
  <c r="H1425" i="4"/>
  <c r="G1425" i="4"/>
  <c r="F1425" i="4"/>
  <c r="Q1425" i="4" s="1"/>
  <c r="E1425" i="4"/>
  <c r="D1425" i="4"/>
  <c r="C1425" i="4"/>
  <c r="B1425" i="4"/>
  <c r="O1425" i="4" s="1"/>
  <c r="A1425" i="4"/>
  <c r="T1424" i="4"/>
  <c r="N1424" i="4"/>
  <c r="M1424" i="4"/>
  <c r="L1424" i="4"/>
  <c r="K1424" i="4"/>
  <c r="J1424" i="4"/>
  <c r="I1424" i="4"/>
  <c r="S1424" i="4" s="1"/>
  <c r="H1424" i="4"/>
  <c r="G1424" i="4"/>
  <c r="F1424" i="4"/>
  <c r="Q1424" i="4" s="1"/>
  <c r="E1424" i="4"/>
  <c r="P1424" i="4" s="1"/>
  <c r="D1424" i="4"/>
  <c r="C1424" i="4"/>
  <c r="B1424" i="4"/>
  <c r="O1424" i="4" s="1"/>
  <c r="A1424" i="4"/>
  <c r="P1423" i="4"/>
  <c r="N1423" i="4"/>
  <c r="M1423" i="4"/>
  <c r="L1423" i="4"/>
  <c r="K1423" i="4"/>
  <c r="J1423" i="4"/>
  <c r="I1423" i="4"/>
  <c r="S1423" i="4" s="1"/>
  <c r="H1423" i="4"/>
  <c r="G1423" i="4"/>
  <c r="F1423" i="4"/>
  <c r="E1423" i="4"/>
  <c r="D1423" i="4"/>
  <c r="C1423" i="4"/>
  <c r="B1423" i="4"/>
  <c r="O1423" i="4" s="1"/>
  <c r="A1423" i="4"/>
  <c r="N1422" i="4"/>
  <c r="M1422" i="4"/>
  <c r="L1422" i="4"/>
  <c r="K1422" i="4"/>
  <c r="J1422" i="4"/>
  <c r="T1422" i="4" s="1"/>
  <c r="I1422" i="4"/>
  <c r="S1422" i="4" s="1"/>
  <c r="H1422" i="4"/>
  <c r="G1422" i="4"/>
  <c r="F1422" i="4"/>
  <c r="Q1422" i="4" s="1"/>
  <c r="E1422" i="4"/>
  <c r="P1422" i="4" s="1"/>
  <c r="D1422" i="4"/>
  <c r="C1422" i="4"/>
  <c r="B1422" i="4"/>
  <c r="O1422" i="4" s="1"/>
  <c r="A1422" i="4"/>
  <c r="N1421" i="4"/>
  <c r="M1421" i="4"/>
  <c r="L1421" i="4"/>
  <c r="K1421" i="4"/>
  <c r="J1421" i="4"/>
  <c r="W1421" i="4" s="1"/>
  <c r="I1421" i="4"/>
  <c r="S1421" i="4" s="1"/>
  <c r="H1421" i="4"/>
  <c r="G1421" i="4"/>
  <c r="F1421" i="4"/>
  <c r="Q1421" i="4" s="1"/>
  <c r="E1421" i="4"/>
  <c r="D1421" i="4"/>
  <c r="C1421" i="4"/>
  <c r="B1421" i="4"/>
  <c r="O1421" i="4" s="1"/>
  <c r="A1421" i="4"/>
  <c r="Q1420" i="4"/>
  <c r="P1420" i="4"/>
  <c r="N1420" i="4"/>
  <c r="M1420" i="4"/>
  <c r="L1420" i="4"/>
  <c r="K1420" i="4"/>
  <c r="J1420" i="4"/>
  <c r="T1420" i="4" s="1"/>
  <c r="I1420" i="4"/>
  <c r="S1420" i="4" s="1"/>
  <c r="H1420" i="4"/>
  <c r="G1420" i="4"/>
  <c r="F1420" i="4"/>
  <c r="R1420" i="4" s="1"/>
  <c r="E1420" i="4"/>
  <c r="D1420" i="4"/>
  <c r="C1420" i="4"/>
  <c r="B1420" i="4"/>
  <c r="O1420" i="4" s="1"/>
  <c r="A1420" i="4"/>
  <c r="R1419" i="4"/>
  <c r="N1419" i="4"/>
  <c r="M1419" i="4"/>
  <c r="L1419" i="4"/>
  <c r="K1419" i="4"/>
  <c r="J1419" i="4"/>
  <c r="I1419" i="4"/>
  <c r="S1419" i="4" s="1"/>
  <c r="H1419" i="4"/>
  <c r="G1419" i="4"/>
  <c r="F1419" i="4"/>
  <c r="Q1419" i="4" s="1"/>
  <c r="E1419" i="4"/>
  <c r="P1419" i="4" s="1"/>
  <c r="D1419" i="4"/>
  <c r="C1419" i="4"/>
  <c r="B1419" i="4"/>
  <c r="A1419" i="4"/>
  <c r="N1418" i="4"/>
  <c r="M1418" i="4"/>
  <c r="L1418" i="4"/>
  <c r="K1418" i="4"/>
  <c r="J1418" i="4"/>
  <c r="I1418" i="4"/>
  <c r="S1418" i="4" s="1"/>
  <c r="H1418" i="4"/>
  <c r="G1418" i="4"/>
  <c r="F1418" i="4"/>
  <c r="Q1418" i="4" s="1"/>
  <c r="E1418" i="4"/>
  <c r="D1418" i="4"/>
  <c r="C1418" i="4"/>
  <c r="B1418" i="4"/>
  <c r="O1418" i="4" s="1"/>
  <c r="A1418" i="4"/>
  <c r="N1417" i="4"/>
  <c r="M1417" i="4"/>
  <c r="L1417" i="4"/>
  <c r="K1417" i="4"/>
  <c r="J1417" i="4"/>
  <c r="T1417" i="4" s="1"/>
  <c r="I1417" i="4"/>
  <c r="S1417" i="4" s="1"/>
  <c r="H1417" i="4"/>
  <c r="G1417" i="4"/>
  <c r="F1417" i="4"/>
  <c r="Q1417" i="4" s="1"/>
  <c r="E1417" i="4"/>
  <c r="D1417" i="4"/>
  <c r="C1417" i="4"/>
  <c r="B1417" i="4"/>
  <c r="O1417" i="4" s="1"/>
  <c r="A1417" i="4"/>
  <c r="N1416" i="4"/>
  <c r="M1416" i="4"/>
  <c r="L1416" i="4"/>
  <c r="K1416" i="4"/>
  <c r="J1416" i="4"/>
  <c r="T1416" i="4" s="1"/>
  <c r="I1416" i="4"/>
  <c r="S1416" i="4" s="1"/>
  <c r="H1416" i="4"/>
  <c r="G1416" i="4"/>
  <c r="F1416" i="4"/>
  <c r="Q1416" i="4" s="1"/>
  <c r="E1416" i="4"/>
  <c r="P1416" i="4" s="1"/>
  <c r="D1416" i="4"/>
  <c r="C1416" i="4"/>
  <c r="B1416" i="4"/>
  <c r="A1416" i="4"/>
  <c r="N1415" i="4"/>
  <c r="M1415" i="4"/>
  <c r="L1415" i="4"/>
  <c r="K1415" i="4"/>
  <c r="J1415" i="4"/>
  <c r="I1415" i="4"/>
  <c r="S1415" i="4" s="1"/>
  <c r="H1415" i="4"/>
  <c r="G1415" i="4"/>
  <c r="F1415" i="4"/>
  <c r="Q1415" i="4" s="1"/>
  <c r="E1415" i="4"/>
  <c r="D1415" i="4"/>
  <c r="C1415" i="4"/>
  <c r="B1415" i="4"/>
  <c r="O1415" i="4" s="1"/>
  <c r="A1415" i="4"/>
  <c r="N1414" i="4"/>
  <c r="M1414" i="4"/>
  <c r="L1414" i="4"/>
  <c r="K1414" i="4"/>
  <c r="J1414" i="4"/>
  <c r="T1414" i="4" s="1"/>
  <c r="I1414" i="4"/>
  <c r="S1414" i="4" s="1"/>
  <c r="H1414" i="4"/>
  <c r="G1414" i="4"/>
  <c r="F1414" i="4"/>
  <c r="Q1414" i="4" s="1"/>
  <c r="E1414" i="4"/>
  <c r="D1414" i="4"/>
  <c r="C1414" i="4"/>
  <c r="B1414" i="4"/>
  <c r="O1414" i="4" s="1"/>
  <c r="A1414" i="4"/>
  <c r="O1413" i="4"/>
  <c r="N1413" i="4"/>
  <c r="M1413" i="4"/>
  <c r="L1413" i="4"/>
  <c r="K1413" i="4"/>
  <c r="J1413" i="4"/>
  <c r="T1413" i="4" s="1"/>
  <c r="I1413" i="4"/>
  <c r="S1413" i="4" s="1"/>
  <c r="H1413" i="4"/>
  <c r="G1413" i="4"/>
  <c r="F1413" i="4"/>
  <c r="Q1413" i="4" s="1"/>
  <c r="E1413" i="4"/>
  <c r="D1413" i="4"/>
  <c r="C1413" i="4"/>
  <c r="B1413" i="4"/>
  <c r="A1413" i="4"/>
  <c r="O1412" i="4"/>
  <c r="N1412" i="4"/>
  <c r="M1412" i="4"/>
  <c r="L1412" i="4"/>
  <c r="K1412" i="4"/>
  <c r="J1412" i="4"/>
  <c r="T1412" i="4" s="1"/>
  <c r="I1412" i="4"/>
  <c r="S1412" i="4" s="1"/>
  <c r="H1412" i="4"/>
  <c r="G1412" i="4"/>
  <c r="F1412" i="4"/>
  <c r="Q1412" i="4" s="1"/>
  <c r="E1412" i="4"/>
  <c r="D1412" i="4"/>
  <c r="C1412" i="4"/>
  <c r="B1412" i="4"/>
  <c r="A1412" i="4"/>
  <c r="P1411" i="4"/>
  <c r="N1411" i="4"/>
  <c r="M1411" i="4"/>
  <c r="L1411" i="4"/>
  <c r="K1411" i="4"/>
  <c r="J1411" i="4"/>
  <c r="T1411" i="4" s="1"/>
  <c r="I1411" i="4"/>
  <c r="S1411" i="4" s="1"/>
  <c r="H1411" i="4"/>
  <c r="G1411" i="4"/>
  <c r="F1411" i="4"/>
  <c r="R1411" i="4" s="1"/>
  <c r="E1411" i="4"/>
  <c r="D1411" i="4"/>
  <c r="C1411" i="4"/>
  <c r="B1411" i="4"/>
  <c r="O1411" i="4" s="1"/>
  <c r="A1411" i="4"/>
  <c r="Q1410" i="4"/>
  <c r="N1410" i="4"/>
  <c r="M1410" i="4"/>
  <c r="L1410" i="4"/>
  <c r="K1410" i="4"/>
  <c r="J1410" i="4"/>
  <c r="T1410" i="4" s="1"/>
  <c r="I1410" i="4"/>
  <c r="S1410" i="4" s="1"/>
  <c r="H1410" i="4"/>
  <c r="G1410" i="4"/>
  <c r="F1410" i="4"/>
  <c r="E1410" i="4"/>
  <c r="R1410" i="4" s="1"/>
  <c r="D1410" i="4"/>
  <c r="C1410" i="4"/>
  <c r="B1410" i="4"/>
  <c r="O1410" i="4" s="1"/>
  <c r="A1410" i="4"/>
  <c r="N1409" i="4"/>
  <c r="M1409" i="4"/>
  <c r="L1409" i="4"/>
  <c r="K1409" i="4"/>
  <c r="J1409" i="4"/>
  <c r="I1409" i="4"/>
  <c r="S1409" i="4" s="1"/>
  <c r="H1409" i="4"/>
  <c r="G1409" i="4"/>
  <c r="F1409" i="4"/>
  <c r="Q1409" i="4" s="1"/>
  <c r="E1409" i="4"/>
  <c r="D1409" i="4"/>
  <c r="C1409" i="4"/>
  <c r="B1409" i="4"/>
  <c r="O1409" i="4" s="1"/>
  <c r="A1409" i="4"/>
  <c r="N1408" i="4"/>
  <c r="M1408" i="4"/>
  <c r="L1408" i="4"/>
  <c r="K1408" i="4"/>
  <c r="J1408" i="4"/>
  <c r="I1408" i="4"/>
  <c r="S1408" i="4" s="1"/>
  <c r="H1408" i="4"/>
  <c r="G1408" i="4"/>
  <c r="F1408" i="4"/>
  <c r="Q1408" i="4" s="1"/>
  <c r="E1408" i="4"/>
  <c r="P1408" i="4" s="1"/>
  <c r="D1408" i="4"/>
  <c r="C1408" i="4"/>
  <c r="B1408" i="4"/>
  <c r="O1408" i="4" s="1"/>
  <c r="A1408" i="4"/>
  <c r="N1407" i="4"/>
  <c r="M1407" i="4"/>
  <c r="L1407" i="4"/>
  <c r="K1407" i="4"/>
  <c r="J1407" i="4"/>
  <c r="I1407" i="4"/>
  <c r="S1407" i="4" s="1"/>
  <c r="H1407" i="4"/>
  <c r="G1407" i="4"/>
  <c r="F1407" i="4"/>
  <c r="Q1407" i="4" s="1"/>
  <c r="E1407" i="4"/>
  <c r="R1407" i="4" s="1"/>
  <c r="D1407" i="4"/>
  <c r="C1407" i="4"/>
  <c r="B1407" i="4"/>
  <c r="O1407" i="4" s="1"/>
  <c r="A1407" i="4"/>
  <c r="N1406" i="4"/>
  <c r="M1406" i="4"/>
  <c r="L1406" i="4"/>
  <c r="K1406" i="4"/>
  <c r="J1406" i="4"/>
  <c r="I1406" i="4"/>
  <c r="S1406" i="4" s="1"/>
  <c r="H1406" i="4"/>
  <c r="G1406" i="4"/>
  <c r="F1406" i="4"/>
  <c r="Q1406" i="4" s="1"/>
  <c r="E1406" i="4"/>
  <c r="D1406" i="4"/>
  <c r="C1406" i="4"/>
  <c r="B1406" i="4"/>
  <c r="O1406" i="4" s="1"/>
  <c r="A1406" i="4"/>
  <c r="N1405" i="4"/>
  <c r="M1405" i="4"/>
  <c r="L1405" i="4"/>
  <c r="K1405" i="4"/>
  <c r="J1405" i="4"/>
  <c r="T1405" i="4" s="1"/>
  <c r="I1405" i="4"/>
  <c r="S1405" i="4" s="1"/>
  <c r="H1405" i="4"/>
  <c r="G1405" i="4"/>
  <c r="F1405" i="4"/>
  <c r="Q1405" i="4" s="1"/>
  <c r="E1405" i="4"/>
  <c r="P1405" i="4" s="1"/>
  <c r="D1405" i="4"/>
  <c r="C1405" i="4"/>
  <c r="B1405" i="4"/>
  <c r="O1405" i="4" s="1"/>
  <c r="A1405" i="4"/>
  <c r="N1404" i="4"/>
  <c r="M1404" i="4"/>
  <c r="L1404" i="4"/>
  <c r="K1404" i="4"/>
  <c r="J1404" i="4"/>
  <c r="T1404" i="4" s="1"/>
  <c r="I1404" i="4"/>
  <c r="H1404" i="4"/>
  <c r="G1404" i="4"/>
  <c r="F1404" i="4"/>
  <c r="Q1404" i="4" s="1"/>
  <c r="E1404" i="4"/>
  <c r="P1404" i="4" s="1"/>
  <c r="D1404" i="4"/>
  <c r="C1404" i="4"/>
  <c r="B1404" i="4"/>
  <c r="A1404" i="4"/>
  <c r="S1403" i="4"/>
  <c r="N1403" i="4"/>
  <c r="M1403" i="4"/>
  <c r="L1403" i="4"/>
  <c r="K1403" i="4"/>
  <c r="J1403" i="4"/>
  <c r="T1403" i="4" s="1"/>
  <c r="I1403" i="4"/>
  <c r="H1403" i="4"/>
  <c r="G1403" i="4"/>
  <c r="F1403" i="4"/>
  <c r="Q1403" i="4" s="1"/>
  <c r="E1403" i="4"/>
  <c r="P1403" i="4" s="1"/>
  <c r="D1403" i="4"/>
  <c r="C1403" i="4"/>
  <c r="B1403" i="4"/>
  <c r="A1403" i="4"/>
  <c r="T1402" i="4"/>
  <c r="N1402" i="4"/>
  <c r="M1402" i="4"/>
  <c r="L1402" i="4"/>
  <c r="K1402" i="4"/>
  <c r="J1402" i="4"/>
  <c r="I1402" i="4"/>
  <c r="S1402" i="4" s="1"/>
  <c r="H1402" i="4"/>
  <c r="G1402" i="4"/>
  <c r="F1402" i="4"/>
  <c r="Q1402" i="4" s="1"/>
  <c r="E1402" i="4"/>
  <c r="D1402" i="4"/>
  <c r="C1402" i="4"/>
  <c r="B1402" i="4"/>
  <c r="O1402" i="4" s="1"/>
  <c r="A1402" i="4"/>
  <c r="T1401" i="4"/>
  <c r="N1401" i="4"/>
  <c r="M1401" i="4"/>
  <c r="L1401" i="4"/>
  <c r="K1401" i="4"/>
  <c r="J1401" i="4"/>
  <c r="I1401" i="4"/>
  <c r="S1401" i="4" s="1"/>
  <c r="H1401" i="4"/>
  <c r="G1401" i="4"/>
  <c r="F1401" i="4"/>
  <c r="Q1401" i="4" s="1"/>
  <c r="E1401" i="4"/>
  <c r="P1401" i="4" s="1"/>
  <c r="D1401" i="4"/>
  <c r="C1401" i="4"/>
  <c r="B1401" i="4"/>
  <c r="O1401" i="4" s="1"/>
  <c r="A1401" i="4"/>
  <c r="S1400" i="4"/>
  <c r="N1400" i="4"/>
  <c r="M1400" i="4"/>
  <c r="L1400" i="4"/>
  <c r="K1400" i="4"/>
  <c r="J1400" i="4"/>
  <c r="W1400" i="4" s="1"/>
  <c r="I1400" i="4"/>
  <c r="H1400" i="4"/>
  <c r="G1400" i="4"/>
  <c r="F1400" i="4"/>
  <c r="R1400" i="4" s="1"/>
  <c r="E1400" i="4"/>
  <c r="P1400" i="4" s="1"/>
  <c r="D1400" i="4"/>
  <c r="C1400" i="4"/>
  <c r="B1400" i="4"/>
  <c r="O1400" i="4" s="1"/>
  <c r="A1400" i="4"/>
  <c r="N1399" i="4"/>
  <c r="M1399" i="4"/>
  <c r="L1399" i="4"/>
  <c r="K1399" i="4"/>
  <c r="J1399" i="4"/>
  <c r="I1399" i="4"/>
  <c r="S1399" i="4" s="1"/>
  <c r="H1399" i="4"/>
  <c r="G1399" i="4"/>
  <c r="F1399" i="4"/>
  <c r="Q1399" i="4" s="1"/>
  <c r="E1399" i="4"/>
  <c r="P1399" i="4" s="1"/>
  <c r="D1399" i="4"/>
  <c r="C1399" i="4"/>
  <c r="B1399" i="4"/>
  <c r="A1399" i="4"/>
  <c r="N1398" i="4"/>
  <c r="M1398" i="4"/>
  <c r="L1398" i="4"/>
  <c r="K1398" i="4"/>
  <c r="J1398" i="4"/>
  <c r="T1398" i="4" s="1"/>
  <c r="I1398" i="4"/>
  <c r="H1398" i="4"/>
  <c r="G1398" i="4"/>
  <c r="F1398" i="4"/>
  <c r="Q1398" i="4" s="1"/>
  <c r="E1398" i="4"/>
  <c r="P1398" i="4" s="1"/>
  <c r="D1398" i="4"/>
  <c r="C1398" i="4"/>
  <c r="B1398" i="4"/>
  <c r="O1398" i="4" s="1"/>
  <c r="A1398" i="4"/>
  <c r="Q1397" i="4"/>
  <c r="N1397" i="4"/>
  <c r="M1397" i="4"/>
  <c r="L1397" i="4"/>
  <c r="K1397" i="4"/>
  <c r="J1397" i="4"/>
  <c r="T1397" i="4" s="1"/>
  <c r="I1397" i="4"/>
  <c r="S1397" i="4" s="1"/>
  <c r="H1397" i="4"/>
  <c r="G1397" i="4"/>
  <c r="F1397" i="4"/>
  <c r="R1397" i="4" s="1"/>
  <c r="E1397" i="4"/>
  <c r="P1397" i="4" s="1"/>
  <c r="D1397" i="4"/>
  <c r="C1397" i="4"/>
  <c r="B1397" i="4"/>
  <c r="A1397" i="4"/>
  <c r="Q1396" i="4"/>
  <c r="N1396" i="4"/>
  <c r="M1396" i="4"/>
  <c r="L1396" i="4"/>
  <c r="K1396" i="4"/>
  <c r="J1396" i="4"/>
  <c r="T1396" i="4" s="1"/>
  <c r="I1396" i="4"/>
  <c r="S1396" i="4" s="1"/>
  <c r="H1396" i="4"/>
  <c r="G1396" i="4"/>
  <c r="F1396" i="4"/>
  <c r="E1396" i="4"/>
  <c r="R1396" i="4" s="1"/>
  <c r="D1396" i="4"/>
  <c r="C1396" i="4"/>
  <c r="B1396" i="4"/>
  <c r="O1396" i="4" s="1"/>
  <c r="A1396" i="4"/>
  <c r="N1395" i="4"/>
  <c r="M1395" i="4"/>
  <c r="L1395" i="4"/>
  <c r="K1395" i="4"/>
  <c r="J1395" i="4"/>
  <c r="W1395" i="4" s="1"/>
  <c r="I1395" i="4"/>
  <c r="S1395" i="4" s="1"/>
  <c r="H1395" i="4"/>
  <c r="G1395" i="4"/>
  <c r="F1395" i="4"/>
  <c r="E1395" i="4"/>
  <c r="P1395" i="4" s="1"/>
  <c r="D1395" i="4"/>
  <c r="C1395" i="4"/>
  <c r="B1395" i="4"/>
  <c r="O1395" i="4" s="1"/>
  <c r="A1395" i="4"/>
  <c r="O1394" i="4"/>
  <c r="N1394" i="4"/>
  <c r="M1394" i="4"/>
  <c r="L1394" i="4"/>
  <c r="K1394" i="4"/>
  <c r="J1394" i="4"/>
  <c r="I1394" i="4"/>
  <c r="S1394" i="4" s="1"/>
  <c r="H1394" i="4"/>
  <c r="G1394" i="4"/>
  <c r="F1394" i="4"/>
  <c r="Q1394" i="4" s="1"/>
  <c r="E1394" i="4"/>
  <c r="R1394" i="4" s="1"/>
  <c r="D1394" i="4"/>
  <c r="C1394" i="4"/>
  <c r="B1394" i="4"/>
  <c r="A1394" i="4"/>
  <c r="N1393" i="4"/>
  <c r="M1393" i="4"/>
  <c r="L1393" i="4"/>
  <c r="K1393" i="4"/>
  <c r="J1393" i="4"/>
  <c r="I1393" i="4"/>
  <c r="S1393" i="4" s="1"/>
  <c r="H1393" i="4"/>
  <c r="G1393" i="4"/>
  <c r="F1393" i="4"/>
  <c r="E1393" i="4"/>
  <c r="P1393" i="4" s="1"/>
  <c r="D1393" i="4"/>
  <c r="C1393" i="4"/>
  <c r="B1393" i="4"/>
  <c r="O1393" i="4" s="1"/>
  <c r="A1393" i="4"/>
  <c r="N1392" i="4"/>
  <c r="M1392" i="4"/>
  <c r="L1392" i="4"/>
  <c r="K1392" i="4"/>
  <c r="J1392" i="4"/>
  <c r="T1392" i="4" s="1"/>
  <c r="I1392" i="4"/>
  <c r="S1392" i="4" s="1"/>
  <c r="H1392" i="4"/>
  <c r="G1392" i="4"/>
  <c r="F1392" i="4"/>
  <c r="Q1392" i="4" s="1"/>
  <c r="E1392" i="4"/>
  <c r="D1392" i="4"/>
  <c r="C1392" i="4"/>
  <c r="B1392" i="4"/>
  <c r="A1392" i="4"/>
  <c r="T1391" i="4"/>
  <c r="N1391" i="4"/>
  <c r="M1391" i="4"/>
  <c r="L1391" i="4"/>
  <c r="K1391" i="4"/>
  <c r="J1391" i="4"/>
  <c r="I1391" i="4"/>
  <c r="S1391" i="4" s="1"/>
  <c r="H1391" i="4"/>
  <c r="G1391" i="4"/>
  <c r="F1391" i="4"/>
  <c r="E1391" i="4"/>
  <c r="P1391" i="4" s="1"/>
  <c r="D1391" i="4"/>
  <c r="C1391" i="4"/>
  <c r="B1391" i="4"/>
  <c r="O1391" i="4" s="1"/>
  <c r="A1391" i="4"/>
  <c r="P1390" i="4"/>
  <c r="O1390" i="4"/>
  <c r="N1390" i="4"/>
  <c r="M1390" i="4"/>
  <c r="L1390" i="4"/>
  <c r="K1390" i="4"/>
  <c r="J1390" i="4"/>
  <c r="T1390" i="4" s="1"/>
  <c r="I1390" i="4"/>
  <c r="S1390" i="4" s="1"/>
  <c r="H1390" i="4"/>
  <c r="G1390" i="4"/>
  <c r="F1390" i="4"/>
  <c r="E1390" i="4"/>
  <c r="D1390" i="4"/>
  <c r="C1390" i="4"/>
  <c r="B1390" i="4"/>
  <c r="A1390" i="4"/>
  <c r="W1389" i="4"/>
  <c r="T1389" i="4"/>
  <c r="N1389" i="4"/>
  <c r="M1389" i="4"/>
  <c r="L1389" i="4"/>
  <c r="K1389" i="4"/>
  <c r="J1389" i="4"/>
  <c r="I1389" i="4"/>
  <c r="S1389" i="4" s="1"/>
  <c r="H1389" i="4"/>
  <c r="G1389" i="4"/>
  <c r="F1389" i="4"/>
  <c r="E1389" i="4"/>
  <c r="D1389" i="4"/>
  <c r="C1389" i="4"/>
  <c r="B1389" i="4"/>
  <c r="O1389" i="4" s="1"/>
  <c r="A1389" i="4"/>
  <c r="P1388" i="4"/>
  <c r="O1388" i="4"/>
  <c r="N1388" i="4"/>
  <c r="M1388" i="4"/>
  <c r="L1388" i="4"/>
  <c r="K1388" i="4"/>
  <c r="J1388" i="4"/>
  <c r="T1388" i="4" s="1"/>
  <c r="I1388" i="4"/>
  <c r="S1388" i="4" s="1"/>
  <c r="H1388" i="4"/>
  <c r="G1388" i="4"/>
  <c r="F1388" i="4"/>
  <c r="E1388" i="4"/>
  <c r="D1388" i="4"/>
  <c r="C1388" i="4"/>
  <c r="B1388" i="4"/>
  <c r="A1388" i="4"/>
  <c r="N1387" i="4"/>
  <c r="M1387" i="4"/>
  <c r="L1387" i="4"/>
  <c r="K1387" i="4"/>
  <c r="J1387" i="4"/>
  <c r="T1387" i="4" s="1"/>
  <c r="I1387" i="4"/>
  <c r="S1387" i="4" s="1"/>
  <c r="H1387" i="4"/>
  <c r="G1387" i="4"/>
  <c r="F1387" i="4"/>
  <c r="E1387" i="4"/>
  <c r="P1387" i="4" s="1"/>
  <c r="D1387" i="4"/>
  <c r="C1387" i="4"/>
  <c r="B1387" i="4"/>
  <c r="O1387" i="4" s="1"/>
  <c r="A1387" i="4"/>
  <c r="P1386" i="4"/>
  <c r="O1386" i="4"/>
  <c r="N1386" i="4"/>
  <c r="M1386" i="4"/>
  <c r="L1386" i="4"/>
  <c r="K1386" i="4"/>
  <c r="J1386" i="4"/>
  <c r="T1386" i="4" s="1"/>
  <c r="I1386" i="4"/>
  <c r="H1386" i="4"/>
  <c r="G1386" i="4"/>
  <c r="F1386" i="4"/>
  <c r="Q1386" i="4" s="1"/>
  <c r="E1386" i="4"/>
  <c r="D1386" i="4"/>
  <c r="C1386" i="4"/>
  <c r="B1386" i="4"/>
  <c r="A1386" i="4"/>
  <c r="T1385" i="4"/>
  <c r="S1385" i="4"/>
  <c r="N1385" i="4"/>
  <c r="M1385" i="4"/>
  <c r="L1385" i="4"/>
  <c r="K1385" i="4"/>
  <c r="J1385" i="4"/>
  <c r="I1385" i="4"/>
  <c r="H1385" i="4"/>
  <c r="G1385" i="4"/>
  <c r="F1385" i="4"/>
  <c r="Q1385" i="4" s="1"/>
  <c r="E1385" i="4"/>
  <c r="D1385" i="4"/>
  <c r="C1385" i="4"/>
  <c r="B1385" i="4"/>
  <c r="O1385" i="4" s="1"/>
  <c r="A1385" i="4"/>
  <c r="S1384" i="4"/>
  <c r="N1384" i="4"/>
  <c r="M1384" i="4"/>
  <c r="L1384" i="4"/>
  <c r="K1384" i="4"/>
  <c r="J1384" i="4"/>
  <c r="T1384" i="4" s="1"/>
  <c r="I1384" i="4"/>
  <c r="H1384" i="4"/>
  <c r="G1384" i="4"/>
  <c r="F1384" i="4"/>
  <c r="Q1384" i="4" s="1"/>
  <c r="E1384" i="4"/>
  <c r="P1384" i="4" s="1"/>
  <c r="D1384" i="4"/>
  <c r="C1384" i="4"/>
  <c r="B1384" i="4"/>
  <c r="O1384" i="4" s="1"/>
  <c r="A1384" i="4"/>
  <c r="S1383" i="4"/>
  <c r="N1383" i="4"/>
  <c r="M1383" i="4"/>
  <c r="L1383" i="4"/>
  <c r="K1383" i="4"/>
  <c r="J1383" i="4"/>
  <c r="T1383" i="4" s="1"/>
  <c r="I1383" i="4"/>
  <c r="H1383" i="4"/>
  <c r="G1383" i="4"/>
  <c r="F1383" i="4"/>
  <c r="Q1383" i="4" s="1"/>
  <c r="E1383" i="4"/>
  <c r="P1383" i="4" s="1"/>
  <c r="D1383" i="4"/>
  <c r="C1383" i="4"/>
  <c r="B1383" i="4"/>
  <c r="O1383" i="4" s="1"/>
  <c r="A1383" i="4"/>
  <c r="N1382" i="4"/>
  <c r="M1382" i="4"/>
  <c r="L1382" i="4"/>
  <c r="K1382" i="4"/>
  <c r="J1382" i="4"/>
  <c r="T1382" i="4" s="1"/>
  <c r="I1382" i="4"/>
  <c r="H1382" i="4"/>
  <c r="G1382" i="4"/>
  <c r="F1382" i="4"/>
  <c r="Q1382" i="4" s="1"/>
  <c r="E1382" i="4"/>
  <c r="D1382" i="4"/>
  <c r="C1382" i="4"/>
  <c r="B1382" i="4"/>
  <c r="O1382" i="4" s="1"/>
  <c r="A1382" i="4"/>
  <c r="N1381" i="4"/>
  <c r="M1381" i="4"/>
  <c r="L1381" i="4"/>
  <c r="K1381" i="4"/>
  <c r="J1381" i="4"/>
  <c r="I1381" i="4"/>
  <c r="S1381" i="4" s="1"/>
  <c r="H1381" i="4"/>
  <c r="G1381" i="4"/>
  <c r="F1381" i="4"/>
  <c r="Q1381" i="4" s="1"/>
  <c r="E1381" i="4"/>
  <c r="P1381" i="4" s="1"/>
  <c r="D1381" i="4"/>
  <c r="C1381" i="4"/>
  <c r="B1381" i="4"/>
  <c r="O1381" i="4" s="1"/>
  <c r="A1381" i="4"/>
  <c r="S1380" i="4"/>
  <c r="N1380" i="4"/>
  <c r="M1380" i="4"/>
  <c r="L1380" i="4"/>
  <c r="K1380" i="4"/>
  <c r="J1380" i="4"/>
  <c r="T1380" i="4" s="1"/>
  <c r="I1380" i="4"/>
  <c r="H1380" i="4"/>
  <c r="G1380" i="4"/>
  <c r="F1380" i="4"/>
  <c r="Q1380" i="4" s="1"/>
  <c r="E1380" i="4"/>
  <c r="P1380" i="4" s="1"/>
  <c r="D1380" i="4"/>
  <c r="C1380" i="4"/>
  <c r="B1380" i="4"/>
  <c r="O1380" i="4" s="1"/>
  <c r="A1380" i="4"/>
  <c r="S1379" i="4"/>
  <c r="Q1379" i="4"/>
  <c r="N1379" i="4"/>
  <c r="M1379" i="4"/>
  <c r="L1379" i="4"/>
  <c r="K1379" i="4"/>
  <c r="J1379" i="4"/>
  <c r="W1379" i="4" s="1"/>
  <c r="I1379" i="4"/>
  <c r="H1379" i="4"/>
  <c r="G1379" i="4"/>
  <c r="F1379" i="4"/>
  <c r="E1379" i="4"/>
  <c r="D1379" i="4"/>
  <c r="C1379" i="4"/>
  <c r="B1379" i="4"/>
  <c r="A1379" i="4"/>
  <c r="S1378" i="4"/>
  <c r="N1378" i="4"/>
  <c r="M1378" i="4"/>
  <c r="L1378" i="4"/>
  <c r="K1378" i="4"/>
  <c r="J1378" i="4"/>
  <c r="I1378" i="4"/>
  <c r="H1378" i="4"/>
  <c r="G1378" i="4"/>
  <c r="F1378" i="4"/>
  <c r="Q1378" i="4" s="1"/>
  <c r="E1378" i="4"/>
  <c r="P1378" i="4" s="1"/>
  <c r="D1378" i="4"/>
  <c r="C1378" i="4"/>
  <c r="B1378" i="4"/>
  <c r="O1378" i="4" s="1"/>
  <c r="A1378" i="4"/>
  <c r="N1377" i="4"/>
  <c r="M1377" i="4"/>
  <c r="L1377" i="4"/>
  <c r="K1377" i="4"/>
  <c r="J1377" i="4"/>
  <c r="I1377" i="4"/>
  <c r="S1377" i="4" s="1"/>
  <c r="H1377" i="4"/>
  <c r="G1377" i="4"/>
  <c r="F1377" i="4"/>
  <c r="Q1377" i="4" s="1"/>
  <c r="E1377" i="4"/>
  <c r="D1377" i="4"/>
  <c r="C1377" i="4"/>
  <c r="B1377" i="4"/>
  <c r="A1377" i="4"/>
  <c r="O1376" i="4"/>
  <c r="N1376" i="4"/>
  <c r="M1376" i="4"/>
  <c r="L1376" i="4"/>
  <c r="K1376" i="4"/>
  <c r="J1376" i="4"/>
  <c r="T1376" i="4" s="1"/>
  <c r="I1376" i="4"/>
  <c r="S1376" i="4" s="1"/>
  <c r="H1376" i="4"/>
  <c r="G1376" i="4"/>
  <c r="F1376" i="4"/>
  <c r="E1376" i="4"/>
  <c r="P1376" i="4" s="1"/>
  <c r="D1376" i="4"/>
  <c r="C1376" i="4"/>
  <c r="B1376" i="4"/>
  <c r="A1376" i="4"/>
  <c r="S1375" i="4"/>
  <c r="N1375" i="4"/>
  <c r="M1375" i="4"/>
  <c r="L1375" i="4"/>
  <c r="K1375" i="4"/>
  <c r="J1375" i="4"/>
  <c r="T1375" i="4" s="1"/>
  <c r="I1375" i="4"/>
  <c r="H1375" i="4"/>
  <c r="G1375" i="4"/>
  <c r="F1375" i="4"/>
  <c r="Q1375" i="4" s="1"/>
  <c r="E1375" i="4"/>
  <c r="P1375" i="4" s="1"/>
  <c r="D1375" i="4"/>
  <c r="C1375" i="4"/>
  <c r="B1375" i="4"/>
  <c r="A1375" i="4"/>
  <c r="T1374" i="4"/>
  <c r="N1374" i="4"/>
  <c r="M1374" i="4"/>
  <c r="L1374" i="4"/>
  <c r="K1374" i="4"/>
  <c r="J1374" i="4"/>
  <c r="I1374" i="4"/>
  <c r="S1374" i="4" s="1"/>
  <c r="H1374" i="4"/>
  <c r="G1374" i="4"/>
  <c r="F1374" i="4"/>
  <c r="Q1374" i="4" s="1"/>
  <c r="E1374" i="4"/>
  <c r="P1374" i="4" s="1"/>
  <c r="D1374" i="4"/>
  <c r="C1374" i="4"/>
  <c r="B1374" i="4"/>
  <c r="O1374" i="4" s="1"/>
  <c r="A1374" i="4"/>
  <c r="N1373" i="4"/>
  <c r="M1373" i="4"/>
  <c r="L1373" i="4"/>
  <c r="K1373" i="4"/>
  <c r="J1373" i="4"/>
  <c r="T1373" i="4" s="1"/>
  <c r="I1373" i="4"/>
  <c r="S1373" i="4" s="1"/>
  <c r="H1373" i="4"/>
  <c r="G1373" i="4"/>
  <c r="F1373" i="4"/>
  <c r="Q1373" i="4" s="1"/>
  <c r="E1373" i="4"/>
  <c r="R1373" i="4" s="1"/>
  <c r="D1373" i="4"/>
  <c r="C1373" i="4"/>
  <c r="B1373" i="4"/>
  <c r="A1373" i="4"/>
  <c r="N1372" i="4"/>
  <c r="M1372" i="4"/>
  <c r="L1372" i="4"/>
  <c r="K1372" i="4"/>
  <c r="J1372" i="4"/>
  <c r="T1372" i="4" s="1"/>
  <c r="I1372" i="4"/>
  <c r="S1372" i="4" s="1"/>
  <c r="H1372" i="4"/>
  <c r="G1372" i="4"/>
  <c r="F1372" i="4"/>
  <c r="Q1372" i="4" s="1"/>
  <c r="E1372" i="4"/>
  <c r="R1372" i="4" s="1"/>
  <c r="D1372" i="4"/>
  <c r="C1372" i="4"/>
  <c r="B1372" i="4"/>
  <c r="A1372" i="4"/>
  <c r="N1371" i="4"/>
  <c r="M1371" i="4"/>
  <c r="L1371" i="4"/>
  <c r="K1371" i="4"/>
  <c r="J1371" i="4"/>
  <c r="T1371" i="4" s="1"/>
  <c r="I1371" i="4"/>
  <c r="S1371" i="4" s="1"/>
  <c r="H1371" i="4"/>
  <c r="G1371" i="4"/>
  <c r="F1371" i="4"/>
  <c r="Q1371" i="4" s="1"/>
  <c r="E1371" i="4"/>
  <c r="P1371" i="4" s="1"/>
  <c r="D1371" i="4"/>
  <c r="C1371" i="4"/>
  <c r="B1371" i="4"/>
  <c r="O1371" i="4" s="1"/>
  <c r="A1371" i="4"/>
  <c r="N1370" i="4"/>
  <c r="M1370" i="4"/>
  <c r="L1370" i="4"/>
  <c r="K1370" i="4"/>
  <c r="J1370" i="4"/>
  <c r="T1370" i="4" s="1"/>
  <c r="I1370" i="4"/>
  <c r="S1370" i="4" s="1"/>
  <c r="H1370" i="4"/>
  <c r="G1370" i="4"/>
  <c r="F1370" i="4"/>
  <c r="Q1370" i="4" s="1"/>
  <c r="E1370" i="4"/>
  <c r="D1370" i="4"/>
  <c r="C1370" i="4"/>
  <c r="B1370" i="4"/>
  <c r="A1370" i="4"/>
  <c r="T1369" i="4"/>
  <c r="N1369" i="4"/>
  <c r="M1369" i="4"/>
  <c r="L1369" i="4"/>
  <c r="K1369" i="4"/>
  <c r="J1369" i="4"/>
  <c r="I1369" i="4"/>
  <c r="S1369" i="4" s="1"/>
  <c r="H1369" i="4"/>
  <c r="G1369" i="4"/>
  <c r="F1369" i="4"/>
  <c r="Q1369" i="4" s="1"/>
  <c r="E1369" i="4"/>
  <c r="D1369" i="4"/>
  <c r="C1369" i="4"/>
  <c r="B1369" i="4"/>
  <c r="O1369" i="4" s="1"/>
  <c r="A1369" i="4"/>
  <c r="T1368" i="4"/>
  <c r="N1368" i="4"/>
  <c r="M1368" i="4"/>
  <c r="L1368" i="4"/>
  <c r="K1368" i="4"/>
  <c r="J1368" i="4"/>
  <c r="W1368" i="4" s="1"/>
  <c r="I1368" i="4"/>
  <c r="S1368" i="4" s="1"/>
  <c r="H1368" i="4"/>
  <c r="G1368" i="4"/>
  <c r="F1368" i="4"/>
  <c r="E1368" i="4"/>
  <c r="P1368" i="4" s="1"/>
  <c r="D1368" i="4"/>
  <c r="C1368" i="4"/>
  <c r="B1368" i="4"/>
  <c r="O1368" i="4" s="1"/>
  <c r="A1368" i="4"/>
  <c r="S1367" i="4"/>
  <c r="N1367" i="4"/>
  <c r="M1367" i="4"/>
  <c r="L1367" i="4"/>
  <c r="K1367" i="4"/>
  <c r="J1367" i="4"/>
  <c r="W1367" i="4" s="1"/>
  <c r="I1367" i="4"/>
  <c r="H1367" i="4"/>
  <c r="G1367" i="4"/>
  <c r="F1367" i="4"/>
  <c r="Q1367" i="4" s="1"/>
  <c r="E1367" i="4"/>
  <c r="D1367" i="4"/>
  <c r="C1367" i="4"/>
  <c r="B1367" i="4"/>
  <c r="O1367" i="4" s="1"/>
  <c r="A1367" i="4"/>
  <c r="N1366" i="4"/>
  <c r="M1366" i="4"/>
  <c r="L1366" i="4"/>
  <c r="K1366" i="4"/>
  <c r="J1366" i="4"/>
  <c r="T1366" i="4" s="1"/>
  <c r="I1366" i="4"/>
  <c r="S1366" i="4" s="1"/>
  <c r="H1366" i="4"/>
  <c r="G1366" i="4"/>
  <c r="F1366" i="4"/>
  <c r="Q1366" i="4" s="1"/>
  <c r="E1366" i="4"/>
  <c r="D1366" i="4"/>
  <c r="C1366" i="4"/>
  <c r="B1366" i="4"/>
  <c r="O1366" i="4" s="1"/>
  <c r="A1366" i="4"/>
  <c r="N1365" i="4"/>
  <c r="M1365" i="4"/>
  <c r="L1365" i="4"/>
  <c r="K1365" i="4"/>
  <c r="J1365" i="4"/>
  <c r="T1365" i="4" s="1"/>
  <c r="I1365" i="4"/>
  <c r="S1365" i="4" s="1"/>
  <c r="H1365" i="4"/>
  <c r="G1365" i="4"/>
  <c r="F1365" i="4"/>
  <c r="Q1365" i="4" s="1"/>
  <c r="E1365" i="4"/>
  <c r="D1365" i="4"/>
  <c r="C1365" i="4"/>
  <c r="B1365" i="4"/>
  <c r="O1365" i="4" s="1"/>
  <c r="A1365" i="4"/>
  <c r="S1364" i="4"/>
  <c r="N1364" i="4"/>
  <c r="M1364" i="4"/>
  <c r="L1364" i="4"/>
  <c r="K1364" i="4"/>
  <c r="J1364" i="4"/>
  <c r="I1364" i="4"/>
  <c r="H1364" i="4"/>
  <c r="G1364" i="4"/>
  <c r="F1364" i="4"/>
  <c r="Q1364" i="4" s="1"/>
  <c r="E1364" i="4"/>
  <c r="D1364" i="4"/>
  <c r="C1364" i="4"/>
  <c r="B1364" i="4"/>
  <c r="O1364" i="4" s="1"/>
  <c r="A1364" i="4"/>
  <c r="N1363" i="4"/>
  <c r="M1363" i="4"/>
  <c r="L1363" i="4"/>
  <c r="K1363" i="4"/>
  <c r="J1363" i="4"/>
  <c r="I1363" i="4"/>
  <c r="S1363" i="4" s="1"/>
  <c r="H1363" i="4"/>
  <c r="G1363" i="4"/>
  <c r="F1363" i="4"/>
  <c r="R1363" i="4" s="1"/>
  <c r="E1363" i="4"/>
  <c r="P1363" i="4" s="1"/>
  <c r="D1363" i="4"/>
  <c r="C1363" i="4"/>
  <c r="B1363" i="4"/>
  <c r="O1363" i="4" s="1"/>
  <c r="A1363" i="4"/>
  <c r="Q1362" i="4"/>
  <c r="N1362" i="4"/>
  <c r="M1362" i="4"/>
  <c r="L1362" i="4"/>
  <c r="K1362" i="4"/>
  <c r="J1362" i="4"/>
  <c r="T1362" i="4" s="1"/>
  <c r="I1362" i="4"/>
  <c r="S1362" i="4" s="1"/>
  <c r="H1362" i="4"/>
  <c r="G1362" i="4"/>
  <c r="F1362" i="4"/>
  <c r="E1362" i="4"/>
  <c r="D1362" i="4"/>
  <c r="C1362" i="4"/>
  <c r="B1362" i="4"/>
  <c r="O1362" i="4" s="1"/>
  <c r="A1362" i="4"/>
  <c r="S1361" i="4"/>
  <c r="N1361" i="4"/>
  <c r="M1361" i="4"/>
  <c r="L1361" i="4"/>
  <c r="K1361" i="4"/>
  <c r="J1361" i="4"/>
  <c r="W1361" i="4" s="1"/>
  <c r="I1361" i="4"/>
  <c r="H1361" i="4"/>
  <c r="G1361" i="4"/>
  <c r="F1361" i="4"/>
  <c r="Q1361" i="4" s="1"/>
  <c r="E1361" i="4"/>
  <c r="D1361" i="4"/>
  <c r="C1361" i="4"/>
  <c r="B1361" i="4"/>
  <c r="A1361" i="4"/>
  <c r="Q1360" i="4"/>
  <c r="N1360" i="4"/>
  <c r="M1360" i="4"/>
  <c r="L1360" i="4"/>
  <c r="K1360" i="4"/>
  <c r="J1360" i="4"/>
  <c r="I1360" i="4"/>
  <c r="S1360" i="4" s="1"/>
  <c r="H1360" i="4"/>
  <c r="G1360" i="4"/>
  <c r="F1360" i="4"/>
  <c r="E1360" i="4"/>
  <c r="P1360" i="4" s="1"/>
  <c r="D1360" i="4"/>
  <c r="C1360" i="4"/>
  <c r="B1360" i="4"/>
  <c r="O1360" i="4" s="1"/>
  <c r="A1360" i="4"/>
  <c r="N1359" i="4"/>
  <c r="M1359" i="4"/>
  <c r="L1359" i="4"/>
  <c r="K1359" i="4"/>
  <c r="J1359" i="4"/>
  <c r="I1359" i="4"/>
  <c r="S1359" i="4" s="1"/>
  <c r="H1359" i="4"/>
  <c r="G1359" i="4"/>
  <c r="F1359" i="4"/>
  <c r="Q1359" i="4" s="1"/>
  <c r="E1359" i="4"/>
  <c r="D1359" i="4"/>
  <c r="C1359" i="4"/>
  <c r="B1359" i="4"/>
  <c r="A1359" i="4"/>
  <c r="N1358" i="4"/>
  <c r="M1358" i="4"/>
  <c r="L1358" i="4"/>
  <c r="K1358" i="4"/>
  <c r="J1358" i="4"/>
  <c r="T1358" i="4" s="1"/>
  <c r="I1358" i="4"/>
  <c r="W1358" i="4" s="1"/>
  <c r="H1358" i="4"/>
  <c r="G1358" i="4"/>
  <c r="F1358" i="4"/>
  <c r="Q1358" i="4" s="1"/>
  <c r="E1358" i="4"/>
  <c r="P1358" i="4" s="1"/>
  <c r="D1358" i="4"/>
  <c r="C1358" i="4"/>
  <c r="B1358" i="4"/>
  <c r="O1358" i="4" s="1"/>
  <c r="A1358" i="4"/>
  <c r="N1357" i="4"/>
  <c r="M1357" i="4"/>
  <c r="L1357" i="4"/>
  <c r="K1357" i="4"/>
  <c r="J1357" i="4"/>
  <c r="I1357" i="4"/>
  <c r="S1357" i="4" s="1"/>
  <c r="H1357" i="4"/>
  <c r="G1357" i="4"/>
  <c r="F1357" i="4"/>
  <c r="Q1357" i="4" s="1"/>
  <c r="E1357" i="4"/>
  <c r="P1357" i="4" s="1"/>
  <c r="D1357" i="4"/>
  <c r="C1357" i="4"/>
  <c r="B1357" i="4"/>
  <c r="A1357" i="4"/>
  <c r="N1356" i="4"/>
  <c r="M1356" i="4"/>
  <c r="L1356" i="4"/>
  <c r="K1356" i="4"/>
  <c r="J1356" i="4"/>
  <c r="I1356" i="4"/>
  <c r="S1356" i="4" s="1"/>
  <c r="H1356" i="4"/>
  <c r="G1356" i="4"/>
  <c r="F1356" i="4"/>
  <c r="Q1356" i="4" s="1"/>
  <c r="E1356" i="4"/>
  <c r="D1356" i="4"/>
  <c r="C1356" i="4"/>
  <c r="B1356" i="4"/>
  <c r="A1356" i="4"/>
  <c r="N1355" i="4"/>
  <c r="M1355" i="4"/>
  <c r="L1355" i="4"/>
  <c r="K1355" i="4"/>
  <c r="J1355" i="4"/>
  <c r="I1355" i="4"/>
  <c r="S1355" i="4" s="1"/>
  <c r="H1355" i="4"/>
  <c r="G1355" i="4"/>
  <c r="F1355" i="4"/>
  <c r="E1355" i="4"/>
  <c r="P1355" i="4" s="1"/>
  <c r="D1355" i="4"/>
  <c r="C1355" i="4"/>
  <c r="B1355" i="4"/>
  <c r="A1355" i="4"/>
  <c r="N1354" i="4"/>
  <c r="M1354" i="4"/>
  <c r="L1354" i="4"/>
  <c r="K1354" i="4"/>
  <c r="J1354" i="4"/>
  <c r="I1354" i="4"/>
  <c r="S1354" i="4" s="1"/>
  <c r="H1354" i="4"/>
  <c r="G1354" i="4"/>
  <c r="F1354" i="4"/>
  <c r="Q1354" i="4" s="1"/>
  <c r="E1354" i="4"/>
  <c r="R1354" i="4" s="1"/>
  <c r="D1354" i="4"/>
  <c r="C1354" i="4"/>
  <c r="B1354" i="4"/>
  <c r="A1354" i="4"/>
  <c r="N1353" i="4"/>
  <c r="M1353" i="4"/>
  <c r="L1353" i="4"/>
  <c r="K1353" i="4"/>
  <c r="J1353" i="4"/>
  <c r="T1353" i="4" s="1"/>
  <c r="I1353" i="4"/>
  <c r="S1353" i="4" s="1"/>
  <c r="H1353" i="4"/>
  <c r="G1353" i="4"/>
  <c r="F1353" i="4"/>
  <c r="Q1353" i="4" s="1"/>
  <c r="E1353" i="4"/>
  <c r="D1353" i="4"/>
  <c r="C1353" i="4"/>
  <c r="B1353" i="4"/>
  <c r="O1353" i="4" s="1"/>
  <c r="A1353" i="4"/>
  <c r="N1352" i="4"/>
  <c r="M1352" i="4"/>
  <c r="L1352" i="4"/>
  <c r="K1352" i="4"/>
  <c r="J1352" i="4"/>
  <c r="T1352" i="4" s="1"/>
  <c r="I1352" i="4"/>
  <c r="S1352" i="4" s="1"/>
  <c r="H1352" i="4"/>
  <c r="G1352" i="4"/>
  <c r="F1352" i="4"/>
  <c r="E1352" i="4"/>
  <c r="P1352" i="4" s="1"/>
  <c r="D1352" i="4"/>
  <c r="C1352" i="4"/>
  <c r="B1352" i="4"/>
  <c r="A1352" i="4"/>
  <c r="N1351" i="4"/>
  <c r="M1351" i="4"/>
  <c r="L1351" i="4"/>
  <c r="K1351" i="4"/>
  <c r="J1351" i="4"/>
  <c r="T1351" i="4" s="1"/>
  <c r="I1351" i="4"/>
  <c r="S1351" i="4" s="1"/>
  <c r="H1351" i="4"/>
  <c r="G1351" i="4"/>
  <c r="F1351" i="4"/>
  <c r="Q1351" i="4" s="1"/>
  <c r="E1351" i="4"/>
  <c r="D1351" i="4"/>
  <c r="C1351" i="4"/>
  <c r="B1351" i="4"/>
  <c r="O1351" i="4" s="1"/>
  <c r="A1351" i="4"/>
  <c r="Q1350" i="4"/>
  <c r="N1350" i="4"/>
  <c r="M1350" i="4"/>
  <c r="L1350" i="4"/>
  <c r="K1350" i="4"/>
  <c r="J1350" i="4"/>
  <c r="T1350" i="4" s="1"/>
  <c r="I1350" i="4"/>
  <c r="S1350" i="4" s="1"/>
  <c r="H1350" i="4"/>
  <c r="G1350" i="4"/>
  <c r="F1350" i="4"/>
  <c r="E1350" i="4"/>
  <c r="D1350" i="4"/>
  <c r="C1350" i="4"/>
  <c r="B1350" i="4"/>
  <c r="O1350" i="4" s="1"/>
  <c r="A1350" i="4"/>
  <c r="N1349" i="4"/>
  <c r="M1349" i="4"/>
  <c r="L1349" i="4"/>
  <c r="K1349" i="4"/>
  <c r="J1349" i="4"/>
  <c r="T1349" i="4" s="1"/>
  <c r="I1349" i="4"/>
  <c r="S1349" i="4" s="1"/>
  <c r="H1349" i="4"/>
  <c r="G1349" i="4"/>
  <c r="F1349" i="4"/>
  <c r="Q1349" i="4" s="1"/>
  <c r="E1349" i="4"/>
  <c r="D1349" i="4"/>
  <c r="C1349" i="4"/>
  <c r="B1349" i="4"/>
  <c r="O1349" i="4" s="1"/>
  <c r="A1349" i="4"/>
  <c r="O1348" i="4"/>
  <c r="N1348" i="4"/>
  <c r="M1348" i="4"/>
  <c r="L1348" i="4"/>
  <c r="K1348" i="4"/>
  <c r="J1348" i="4"/>
  <c r="T1348" i="4" s="1"/>
  <c r="I1348" i="4"/>
  <c r="S1348" i="4" s="1"/>
  <c r="H1348" i="4"/>
  <c r="G1348" i="4"/>
  <c r="F1348" i="4"/>
  <c r="Q1348" i="4" s="1"/>
  <c r="E1348" i="4"/>
  <c r="D1348" i="4"/>
  <c r="C1348" i="4"/>
  <c r="B1348" i="4"/>
  <c r="A1348" i="4"/>
  <c r="N1347" i="4"/>
  <c r="M1347" i="4"/>
  <c r="L1347" i="4"/>
  <c r="K1347" i="4"/>
  <c r="J1347" i="4"/>
  <c r="T1347" i="4" s="1"/>
  <c r="I1347" i="4"/>
  <c r="S1347" i="4" s="1"/>
  <c r="H1347" i="4"/>
  <c r="G1347" i="4"/>
  <c r="F1347" i="4"/>
  <c r="Q1347" i="4" s="1"/>
  <c r="E1347" i="4"/>
  <c r="P1347" i="4" s="1"/>
  <c r="D1347" i="4"/>
  <c r="C1347" i="4"/>
  <c r="B1347" i="4"/>
  <c r="O1347" i="4" s="1"/>
  <c r="A1347" i="4"/>
  <c r="N1346" i="4"/>
  <c r="M1346" i="4"/>
  <c r="L1346" i="4"/>
  <c r="K1346" i="4"/>
  <c r="J1346" i="4"/>
  <c r="T1346" i="4" s="1"/>
  <c r="I1346" i="4"/>
  <c r="S1346" i="4" s="1"/>
  <c r="H1346" i="4"/>
  <c r="G1346" i="4"/>
  <c r="F1346" i="4"/>
  <c r="Q1346" i="4" s="1"/>
  <c r="E1346" i="4"/>
  <c r="D1346" i="4"/>
  <c r="C1346" i="4"/>
  <c r="B1346" i="4"/>
  <c r="O1346" i="4" s="1"/>
  <c r="A1346" i="4"/>
  <c r="N1345" i="4"/>
  <c r="M1345" i="4"/>
  <c r="L1345" i="4"/>
  <c r="K1345" i="4"/>
  <c r="J1345" i="4"/>
  <c r="I1345" i="4"/>
  <c r="S1345" i="4" s="1"/>
  <c r="H1345" i="4"/>
  <c r="G1345" i="4"/>
  <c r="F1345" i="4"/>
  <c r="Q1345" i="4" s="1"/>
  <c r="E1345" i="4"/>
  <c r="D1345" i="4"/>
  <c r="C1345" i="4"/>
  <c r="B1345" i="4"/>
  <c r="O1345" i="4" s="1"/>
  <c r="A1345" i="4"/>
  <c r="T1344" i="4"/>
  <c r="N1344" i="4"/>
  <c r="M1344" i="4"/>
  <c r="L1344" i="4"/>
  <c r="K1344" i="4"/>
  <c r="J1344" i="4"/>
  <c r="I1344" i="4"/>
  <c r="S1344" i="4" s="1"/>
  <c r="H1344" i="4"/>
  <c r="G1344" i="4"/>
  <c r="F1344" i="4"/>
  <c r="Q1344" i="4" s="1"/>
  <c r="E1344" i="4"/>
  <c r="D1344" i="4"/>
  <c r="C1344" i="4"/>
  <c r="B1344" i="4"/>
  <c r="O1344" i="4" s="1"/>
  <c r="A1344" i="4"/>
  <c r="N1343" i="4"/>
  <c r="M1343" i="4"/>
  <c r="L1343" i="4"/>
  <c r="K1343" i="4"/>
  <c r="J1343" i="4"/>
  <c r="T1343" i="4" s="1"/>
  <c r="I1343" i="4"/>
  <c r="H1343" i="4"/>
  <c r="G1343" i="4"/>
  <c r="F1343" i="4"/>
  <c r="Q1343" i="4" s="1"/>
  <c r="E1343" i="4"/>
  <c r="D1343" i="4"/>
  <c r="C1343" i="4"/>
  <c r="B1343" i="4"/>
  <c r="O1343" i="4" s="1"/>
  <c r="A1343" i="4"/>
  <c r="T1342" i="4"/>
  <c r="N1342" i="4"/>
  <c r="M1342" i="4"/>
  <c r="L1342" i="4"/>
  <c r="K1342" i="4"/>
  <c r="J1342" i="4"/>
  <c r="I1342" i="4"/>
  <c r="S1342" i="4" s="1"/>
  <c r="H1342" i="4"/>
  <c r="G1342" i="4"/>
  <c r="F1342" i="4"/>
  <c r="Q1342" i="4" s="1"/>
  <c r="E1342" i="4"/>
  <c r="D1342" i="4"/>
  <c r="C1342" i="4"/>
  <c r="B1342" i="4"/>
  <c r="O1342" i="4" s="1"/>
  <c r="A1342" i="4"/>
  <c r="N1341" i="4"/>
  <c r="M1341" i="4"/>
  <c r="L1341" i="4"/>
  <c r="K1341" i="4"/>
  <c r="J1341" i="4"/>
  <c r="T1341" i="4" s="1"/>
  <c r="I1341" i="4"/>
  <c r="S1341" i="4" s="1"/>
  <c r="H1341" i="4"/>
  <c r="G1341" i="4"/>
  <c r="F1341" i="4"/>
  <c r="E1341" i="4"/>
  <c r="P1341" i="4" s="1"/>
  <c r="D1341" i="4"/>
  <c r="C1341" i="4"/>
  <c r="B1341" i="4"/>
  <c r="O1341" i="4" s="1"/>
  <c r="A1341" i="4"/>
  <c r="S1340" i="4"/>
  <c r="N1340" i="4"/>
  <c r="M1340" i="4"/>
  <c r="L1340" i="4"/>
  <c r="K1340" i="4"/>
  <c r="J1340" i="4"/>
  <c r="T1340" i="4" s="1"/>
  <c r="I1340" i="4"/>
  <c r="H1340" i="4"/>
  <c r="G1340" i="4"/>
  <c r="F1340" i="4"/>
  <c r="E1340" i="4"/>
  <c r="P1340" i="4" s="1"/>
  <c r="D1340" i="4"/>
  <c r="C1340" i="4"/>
  <c r="B1340" i="4"/>
  <c r="O1340" i="4" s="1"/>
  <c r="A1340" i="4"/>
  <c r="N1339" i="4"/>
  <c r="M1339" i="4"/>
  <c r="L1339" i="4"/>
  <c r="K1339" i="4"/>
  <c r="J1339" i="4"/>
  <c r="I1339" i="4"/>
  <c r="S1339" i="4" s="1"/>
  <c r="H1339" i="4"/>
  <c r="G1339" i="4"/>
  <c r="F1339" i="4"/>
  <c r="E1339" i="4"/>
  <c r="P1339" i="4" s="1"/>
  <c r="D1339" i="4"/>
  <c r="C1339" i="4"/>
  <c r="B1339" i="4"/>
  <c r="A1339" i="4"/>
  <c r="N1338" i="4"/>
  <c r="M1338" i="4"/>
  <c r="L1338" i="4"/>
  <c r="K1338" i="4"/>
  <c r="J1338" i="4"/>
  <c r="T1338" i="4" s="1"/>
  <c r="I1338" i="4"/>
  <c r="S1338" i="4" s="1"/>
  <c r="H1338" i="4"/>
  <c r="G1338" i="4"/>
  <c r="F1338" i="4"/>
  <c r="Q1338" i="4" s="1"/>
  <c r="E1338" i="4"/>
  <c r="D1338" i="4"/>
  <c r="C1338" i="4"/>
  <c r="B1338" i="4"/>
  <c r="O1338" i="4" s="1"/>
  <c r="A1338" i="4"/>
  <c r="T1337" i="4"/>
  <c r="N1337" i="4"/>
  <c r="M1337" i="4"/>
  <c r="L1337" i="4"/>
  <c r="K1337" i="4"/>
  <c r="J1337" i="4"/>
  <c r="I1337" i="4"/>
  <c r="S1337" i="4" s="1"/>
  <c r="H1337" i="4"/>
  <c r="G1337" i="4"/>
  <c r="F1337" i="4"/>
  <c r="Q1337" i="4" s="1"/>
  <c r="E1337" i="4"/>
  <c r="D1337" i="4"/>
  <c r="C1337" i="4"/>
  <c r="B1337" i="4"/>
  <c r="O1337" i="4" s="1"/>
  <c r="A1337" i="4"/>
  <c r="N1336" i="4"/>
  <c r="M1336" i="4"/>
  <c r="L1336" i="4"/>
  <c r="K1336" i="4"/>
  <c r="J1336" i="4"/>
  <c r="I1336" i="4"/>
  <c r="S1336" i="4" s="1"/>
  <c r="H1336" i="4"/>
  <c r="G1336" i="4"/>
  <c r="F1336" i="4"/>
  <c r="Q1336" i="4" s="1"/>
  <c r="E1336" i="4"/>
  <c r="D1336" i="4"/>
  <c r="C1336" i="4"/>
  <c r="B1336" i="4"/>
  <c r="O1336" i="4" s="1"/>
  <c r="A1336" i="4"/>
  <c r="O1335" i="4"/>
  <c r="N1335" i="4"/>
  <c r="M1335" i="4"/>
  <c r="L1335" i="4"/>
  <c r="K1335" i="4"/>
  <c r="J1335" i="4"/>
  <c r="T1335" i="4" s="1"/>
  <c r="I1335" i="4"/>
  <c r="S1335" i="4" s="1"/>
  <c r="H1335" i="4"/>
  <c r="G1335" i="4"/>
  <c r="F1335" i="4"/>
  <c r="Q1335" i="4" s="1"/>
  <c r="E1335" i="4"/>
  <c r="P1335" i="4" s="1"/>
  <c r="D1335" i="4"/>
  <c r="C1335" i="4"/>
  <c r="B1335" i="4"/>
  <c r="A1335" i="4"/>
  <c r="P1334" i="4"/>
  <c r="O1334" i="4"/>
  <c r="N1334" i="4"/>
  <c r="M1334" i="4"/>
  <c r="L1334" i="4"/>
  <c r="K1334" i="4"/>
  <c r="J1334" i="4"/>
  <c r="T1334" i="4" s="1"/>
  <c r="I1334" i="4"/>
  <c r="H1334" i="4"/>
  <c r="G1334" i="4"/>
  <c r="F1334" i="4"/>
  <c r="Q1334" i="4" s="1"/>
  <c r="E1334" i="4"/>
  <c r="D1334" i="4"/>
  <c r="C1334" i="4"/>
  <c r="B1334" i="4"/>
  <c r="A1334" i="4"/>
  <c r="N1333" i="4"/>
  <c r="M1333" i="4"/>
  <c r="L1333" i="4"/>
  <c r="K1333" i="4"/>
  <c r="J1333" i="4"/>
  <c r="T1333" i="4" s="1"/>
  <c r="I1333" i="4"/>
  <c r="S1333" i="4" s="1"/>
  <c r="H1333" i="4"/>
  <c r="G1333" i="4"/>
  <c r="F1333" i="4"/>
  <c r="Q1333" i="4" s="1"/>
  <c r="E1333" i="4"/>
  <c r="D1333" i="4"/>
  <c r="C1333" i="4"/>
  <c r="B1333" i="4"/>
  <c r="A1333" i="4"/>
  <c r="Q1332" i="4"/>
  <c r="N1332" i="4"/>
  <c r="M1332" i="4"/>
  <c r="L1332" i="4"/>
  <c r="K1332" i="4"/>
  <c r="J1332" i="4"/>
  <c r="T1332" i="4" s="1"/>
  <c r="I1332" i="4"/>
  <c r="S1332" i="4" s="1"/>
  <c r="H1332" i="4"/>
  <c r="G1332" i="4"/>
  <c r="F1332" i="4"/>
  <c r="E1332" i="4"/>
  <c r="D1332" i="4"/>
  <c r="C1332" i="4"/>
  <c r="B1332" i="4"/>
  <c r="O1332" i="4" s="1"/>
  <c r="A1332" i="4"/>
  <c r="Q1331" i="4"/>
  <c r="N1331" i="4"/>
  <c r="M1331" i="4"/>
  <c r="L1331" i="4"/>
  <c r="K1331" i="4"/>
  <c r="J1331" i="4"/>
  <c r="I1331" i="4"/>
  <c r="S1331" i="4" s="1"/>
  <c r="H1331" i="4"/>
  <c r="G1331" i="4"/>
  <c r="F1331" i="4"/>
  <c r="R1331" i="4" s="1"/>
  <c r="E1331" i="4"/>
  <c r="P1331" i="4" s="1"/>
  <c r="D1331" i="4"/>
  <c r="C1331" i="4"/>
  <c r="B1331" i="4"/>
  <c r="O1331" i="4" s="1"/>
  <c r="A1331" i="4"/>
  <c r="P1330" i="4"/>
  <c r="N1330" i="4"/>
  <c r="M1330" i="4"/>
  <c r="L1330" i="4"/>
  <c r="K1330" i="4"/>
  <c r="J1330" i="4"/>
  <c r="I1330" i="4"/>
  <c r="S1330" i="4" s="1"/>
  <c r="H1330" i="4"/>
  <c r="G1330" i="4"/>
  <c r="F1330" i="4"/>
  <c r="Q1330" i="4" s="1"/>
  <c r="E1330" i="4"/>
  <c r="D1330" i="4"/>
  <c r="C1330" i="4"/>
  <c r="B1330" i="4"/>
  <c r="O1330" i="4" s="1"/>
  <c r="A1330" i="4"/>
  <c r="N1329" i="4"/>
  <c r="M1329" i="4"/>
  <c r="L1329" i="4"/>
  <c r="K1329" i="4"/>
  <c r="J1329" i="4"/>
  <c r="I1329" i="4"/>
  <c r="S1329" i="4" s="1"/>
  <c r="H1329" i="4"/>
  <c r="G1329" i="4"/>
  <c r="F1329" i="4"/>
  <c r="E1329" i="4"/>
  <c r="P1329" i="4" s="1"/>
  <c r="D1329" i="4"/>
  <c r="C1329" i="4"/>
  <c r="B1329" i="4"/>
  <c r="A1329" i="4"/>
  <c r="O1328" i="4"/>
  <c r="N1328" i="4"/>
  <c r="M1328" i="4"/>
  <c r="L1328" i="4"/>
  <c r="K1328" i="4"/>
  <c r="J1328" i="4"/>
  <c r="T1328" i="4" s="1"/>
  <c r="I1328" i="4"/>
  <c r="H1328" i="4"/>
  <c r="G1328" i="4"/>
  <c r="F1328" i="4"/>
  <c r="Q1328" i="4" s="1"/>
  <c r="E1328" i="4"/>
  <c r="D1328" i="4"/>
  <c r="C1328" i="4"/>
  <c r="B1328" i="4"/>
  <c r="A1328" i="4"/>
  <c r="P1327" i="4"/>
  <c r="O1327" i="4"/>
  <c r="N1327" i="4"/>
  <c r="M1327" i="4"/>
  <c r="L1327" i="4"/>
  <c r="K1327" i="4"/>
  <c r="J1327" i="4"/>
  <c r="T1327" i="4" s="1"/>
  <c r="I1327" i="4"/>
  <c r="S1327" i="4" s="1"/>
  <c r="H1327" i="4"/>
  <c r="G1327" i="4"/>
  <c r="F1327" i="4"/>
  <c r="E1327" i="4"/>
  <c r="D1327" i="4"/>
  <c r="C1327" i="4"/>
  <c r="B1327" i="4"/>
  <c r="A1327" i="4"/>
  <c r="P1326" i="4"/>
  <c r="N1326" i="4"/>
  <c r="M1326" i="4"/>
  <c r="L1326" i="4"/>
  <c r="K1326" i="4"/>
  <c r="J1326" i="4"/>
  <c r="T1326" i="4" s="1"/>
  <c r="I1326" i="4"/>
  <c r="S1326" i="4" s="1"/>
  <c r="H1326" i="4"/>
  <c r="G1326" i="4"/>
  <c r="F1326" i="4"/>
  <c r="E1326" i="4"/>
  <c r="D1326" i="4"/>
  <c r="C1326" i="4"/>
  <c r="B1326" i="4"/>
  <c r="O1326" i="4" s="1"/>
  <c r="A1326" i="4"/>
  <c r="N1325" i="4"/>
  <c r="M1325" i="4"/>
  <c r="L1325" i="4"/>
  <c r="K1325" i="4"/>
  <c r="J1325" i="4"/>
  <c r="T1325" i="4" s="1"/>
  <c r="I1325" i="4"/>
  <c r="S1325" i="4" s="1"/>
  <c r="H1325" i="4"/>
  <c r="G1325" i="4"/>
  <c r="F1325" i="4"/>
  <c r="Q1325" i="4" s="1"/>
  <c r="E1325" i="4"/>
  <c r="P1325" i="4" s="1"/>
  <c r="D1325" i="4"/>
  <c r="C1325" i="4"/>
  <c r="B1325" i="4"/>
  <c r="O1325" i="4" s="1"/>
  <c r="A1325" i="4"/>
  <c r="N1324" i="4"/>
  <c r="M1324" i="4"/>
  <c r="L1324" i="4"/>
  <c r="K1324" i="4"/>
  <c r="J1324" i="4"/>
  <c r="T1324" i="4" s="1"/>
  <c r="I1324" i="4"/>
  <c r="S1324" i="4" s="1"/>
  <c r="H1324" i="4"/>
  <c r="G1324" i="4"/>
  <c r="F1324" i="4"/>
  <c r="Q1324" i="4" s="1"/>
  <c r="E1324" i="4"/>
  <c r="D1324" i="4"/>
  <c r="C1324" i="4"/>
  <c r="B1324" i="4"/>
  <c r="O1324" i="4" s="1"/>
  <c r="A1324" i="4"/>
  <c r="T1323" i="4"/>
  <c r="O1323" i="4"/>
  <c r="N1323" i="4"/>
  <c r="M1323" i="4"/>
  <c r="L1323" i="4"/>
  <c r="K1323" i="4"/>
  <c r="J1323" i="4"/>
  <c r="I1323" i="4"/>
  <c r="S1323" i="4" s="1"/>
  <c r="H1323" i="4"/>
  <c r="G1323" i="4"/>
  <c r="F1323" i="4"/>
  <c r="E1323" i="4"/>
  <c r="P1323" i="4" s="1"/>
  <c r="D1323" i="4"/>
  <c r="C1323" i="4"/>
  <c r="B1323" i="4"/>
  <c r="A1323" i="4"/>
  <c r="W1322" i="4"/>
  <c r="N1322" i="4"/>
  <c r="M1322" i="4"/>
  <c r="L1322" i="4"/>
  <c r="K1322" i="4"/>
  <c r="J1322" i="4"/>
  <c r="T1322" i="4" s="1"/>
  <c r="I1322" i="4"/>
  <c r="S1322" i="4" s="1"/>
  <c r="H1322" i="4"/>
  <c r="G1322" i="4"/>
  <c r="F1322" i="4"/>
  <c r="Q1322" i="4" s="1"/>
  <c r="E1322" i="4"/>
  <c r="D1322" i="4"/>
  <c r="C1322" i="4"/>
  <c r="B1322" i="4"/>
  <c r="O1322" i="4" s="1"/>
  <c r="A1322" i="4"/>
  <c r="N1321" i="4"/>
  <c r="M1321" i="4"/>
  <c r="L1321" i="4"/>
  <c r="K1321" i="4"/>
  <c r="J1321" i="4"/>
  <c r="T1321" i="4" s="1"/>
  <c r="I1321" i="4"/>
  <c r="S1321" i="4" s="1"/>
  <c r="H1321" i="4"/>
  <c r="G1321" i="4"/>
  <c r="F1321" i="4"/>
  <c r="Q1321" i="4" s="1"/>
  <c r="E1321" i="4"/>
  <c r="R1321" i="4" s="1"/>
  <c r="D1321" i="4"/>
  <c r="C1321" i="4"/>
  <c r="B1321" i="4"/>
  <c r="O1321" i="4" s="1"/>
  <c r="A1321" i="4"/>
  <c r="N1320" i="4"/>
  <c r="M1320" i="4"/>
  <c r="L1320" i="4"/>
  <c r="K1320" i="4"/>
  <c r="J1320" i="4"/>
  <c r="T1320" i="4" s="1"/>
  <c r="I1320" i="4"/>
  <c r="S1320" i="4" s="1"/>
  <c r="H1320" i="4"/>
  <c r="G1320" i="4"/>
  <c r="F1320" i="4"/>
  <c r="Q1320" i="4" s="1"/>
  <c r="E1320" i="4"/>
  <c r="P1320" i="4" s="1"/>
  <c r="D1320" i="4"/>
  <c r="C1320" i="4"/>
  <c r="B1320" i="4"/>
  <c r="O1320" i="4" s="1"/>
  <c r="A1320" i="4"/>
  <c r="N1319" i="4"/>
  <c r="M1319" i="4"/>
  <c r="L1319" i="4"/>
  <c r="K1319" i="4"/>
  <c r="J1319" i="4"/>
  <c r="I1319" i="4"/>
  <c r="S1319" i="4" s="1"/>
  <c r="H1319" i="4"/>
  <c r="G1319" i="4"/>
  <c r="F1319" i="4"/>
  <c r="Q1319" i="4" s="1"/>
  <c r="E1319" i="4"/>
  <c r="D1319" i="4"/>
  <c r="C1319" i="4"/>
  <c r="B1319" i="4"/>
  <c r="A1319" i="4"/>
  <c r="Q1318" i="4"/>
  <c r="N1318" i="4"/>
  <c r="M1318" i="4"/>
  <c r="L1318" i="4"/>
  <c r="K1318" i="4"/>
  <c r="J1318" i="4"/>
  <c r="T1318" i="4" s="1"/>
  <c r="I1318" i="4"/>
  <c r="S1318" i="4" s="1"/>
  <c r="H1318" i="4"/>
  <c r="G1318" i="4"/>
  <c r="F1318" i="4"/>
  <c r="E1318" i="4"/>
  <c r="D1318" i="4"/>
  <c r="C1318" i="4"/>
  <c r="B1318" i="4"/>
  <c r="O1318" i="4" s="1"/>
  <c r="A1318" i="4"/>
  <c r="T1317" i="4"/>
  <c r="Q1317" i="4"/>
  <c r="N1317" i="4"/>
  <c r="M1317" i="4"/>
  <c r="L1317" i="4"/>
  <c r="K1317" i="4"/>
  <c r="J1317" i="4"/>
  <c r="I1317" i="4"/>
  <c r="S1317" i="4" s="1"/>
  <c r="H1317" i="4"/>
  <c r="G1317" i="4"/>
  <c r="F1317" i="4"/>
  <c r="E1317" i="4"/>
  <c r="D1317" i="4"/>
  <c r="C1317" i="4"/>
  <c r="B1317" i="4"/>
  <c r="A1317" i="4"/>
  <c r="R1316" i="4"/>
  <c r="Q1316" i="4"/>
  <c r="N1316" i="4"/>
  <c r="M1316" i="4"/>
  <c r="L1316" i="4"/>
  <c r="K1316" i="4"/>
  <c r="J1316" i="4"/>
  <c r="I1316" i="4"/>
  <c r="S1316" i="4" s="1"/>
  <c r="H1316" i="4"/>
  <c r="G1316" i="4"/>
  <c r="F1316" i="4"/>
  <c r="E1316" i="4"/>
  <c r="P1316" i="4" s="1"/>
  <c r="D1316" i="4"/>
  <c r="C1316" i="4"/>
  <c r="B1316" i="4"/>
  <c r="A1316" i="4"/>
  <c r="R1315" i="4"/>
  <c r="Q1315" i="4"/>
  <c r="N1315" i="4"/>
  <c r="M1315" i="4"/>
  <c r="L1315" i="4"/>
  <c r="K1315" i="4"/>
  <c r="J1315" i="4"/>
  <c r="I1315" i="4"/>
  <c r="S1315" i="4" s="1"/>
  <c r="H1315" i="4"/>
  <c r="G1315" i="4"/>
  <c r="F1315" i="4"/>
  <c r="E1315" i="4"/>
  <c r="P1315" i="4" s="1"/>
  <c r="D1315" i="4"/>
  <c r="C1315" i="4"/>
  <c r="B1315" i="4"/>
  <c r="A1315" i="4"/>
  <c r="N1314" i="4"/>
  <c r="M1314" i="4"/>
  <c r="L1314" i="4"/>
  <c r="K1314" i="4"/>
  <c r="J1314" i="4"/>
  <c r="I1314" i="4"/>
  <c r="S1314" i="4" s="1"/>
  <c r="H1314" i="4"/>
  <c r="G1314" i="4"/>
  <c r="F1314" i="4"/>
  <c r="Q1314" i="4" s="1"/>
  <c r="E1314" i="4"/>
  <c r="P1314" i="4" s="1"/>
  <c r="D1314" i="4"/>
  <c r="C1314" i="4"/>
  <c r="B1314" i="4"/>
  <c r="O1314" i="4" s="1"/>
  <c r="A1314" i="4"/>
  <c r="N1313" i="4"/>
  <c r="M1313" i="4"/>
  <c r="L1313" i="4"/>
  <c r="K1313" i="4"/>
  <c r="J1313" i="4"/>
  <c r="I1313" i="4"/>
  <c r="S1313" i="4" s="1"/>
  <c r="H1313" i="4"/>
  <c r="G1313" i="4"/>
  <c r="F1313" i="4"/>
  <c r="E1313" i="4"/>
  <c r="P1313" i="4" s="1"/>
  <c r="D1313" i="4"/>
  <c r="C1313" i="4"/>
  <c r="B1313" i="4"/>
  <c r="O1313" i="4" s="1"/>
  <c r="A1313" i="4"/>
  <c r="Q1312" i="4"/>
  <c r="N1312" i="4"/>
  <c r="M1312" i="4"/>
  <c r="L1312" i="4"/>
  <c r="K1312" i="4"/>
  <c r="J1312" i="4"/>
  <c r="T1312" i="4" s="1"/>
  <c r="I1312" i="4"/>
  <c r="S1312" i="4" s="1"/>
  <c r="H1312" i="4"/>
  <c r="G1312" i="4"/>
  <c r="F1312" i="4"/>
  <c r="E1312" i="4"/>
  <c r="D1312" i="4"/>
  <c r="C1312" i="4"/>
  <c r="B1312" i="4"/>
  <c r="O1312" i="4" s="1"/>
  <c r="A1312" i="4"/>
  <c r="P1311" i="4"/>
  <c r="N1311" i="4"/>
  <c r="M1311" i="4"/>
  <c r="L1311" i="4"/>
  <c r="K1311" i="4"/>
  <c r="J1311" i="4"/>
  <c r="T1311" i="4" s="1"/>
  <c r="I1311" i="4"/>
  <c r="S1311" i="4" s="1"/>
  <c r="H1311" i="4"/>
  <c r="G1311" i="4"/>
  <c r="F1311" i="4"/>
  <c r="E1311" i="4"/>
  <c r="D1311" i="4"/>
  <c r="C1311" i="4"/>
  <c r="B1311" i="4"/>
  <c r="O1311" i="4" s="1"/>
  <c r="A1311" i="4"/>
  <c r="N1310" i="4"/>
  <c r="M1310" i="4"/>
  <c r="L1310" i="4"/>
  <c r="K1310" i="4"/>
  <c r="J1310" i="4"/>
  <c r="T1310" i="4" s="1"/>
  <c r="I1310" i="4"/>
  <c r="S1310" i="4" s="1"/>
  <c r="H1310" i="4"/>
  <c r="G1310" i="4"/>
  <c r="F1310" i="4"/>
  <c r="Q1310" i="4" s="1"/>
  <c r="E1310" i="4"/>
  <c r="P1310" i="4" s="1"/>
  <c r="D1310" i="4"/>
  <c r="C1310" i="4"/>
  <c r="B1310" i="4"/>
  <c r="O1310" i="4" s="1"/>
  <c r="A1310" i="4"/>
  <c r="P1309" i="4"/>
  <c r="N1309" i="4"/>
  <c r="M1309" i="4"/>
  <c r="L1309" i="4"/>
  <c r="K1309" i="4"/>
  <c r="J1309" i="4"/>
  <c r="T1309" i="4" s="1"/>
  <c r="I1309" i="4"/>
  <c r="S1309" i="4" s="1"/>
  <c r="H1309" i="4"/>
  <c r="G1309" i="4"/>
  <c r="F1309" i="4"/>
  <c r="E1309" i="4"/>
  <c r="D1309" i="4"/>
  <c r="C1309" i="4"/>
  <c r="B1309" i="4"/>
  <c r="A1309" i="4"/>
  <c r="N1308" i="4"/>
  <c r="M1308" i="4"/>
  <c r="L1308" i="4"/>
  <c r="K1308" i="4"/>
  <c r="J1308" i="4"/>
  <c r="T1308" i="4" s="1"/>
  <c r="I1308" i="4"/>
  <c r="S1308" i="4" s="1"/>
  <c r="H1308" i="4"/>
  <c r="G1308" i="4"/>
  <c r="F1308" i="4"/>
  <c r="Q1308" i="4" s="1"/>
  <c r="E1308" i="4"/>
  <c r="P1308" i="4" s="1"/>
  <c r="D1308" i="4"/>
  <c r="C1308" i="4"/>
  <c r="B1308" i="4"/>
  <c r="O1308" i="4" s="1"/>
  <c r="A1308" i="4"/>
  <c r="N1307" i="4"/>
  <c r="M1307" i="4"/>
  <c r="L1307" i="4"/>
  <c r="K1307" i="4"/>
  <c r="J1307" i="4"/>
  <c r="T1307" i="4" s="1"/>
  <c r="I1307" i="4"/>
  <c r="S1307" i="4" s="1"/>
  <c r="H1307" i="4"/>
  <c r="G1307" i="4"/>
  <c r="F1307" i="4"/>
  <c r="E1307" i="4"/>
  <c r="P1307" i="4" s="1"/>
  <c r="D1307" i="4"/>
  <c r="C1307" i="4"/>
  <c r="B1307" i="4"/>
  <c r="A1307" i="4"/>
  <c r="O1306" i="4"/>
  <c r="N1306" i="4"/>
  <c r="M1306" i="4"/>
  <c r="L1306" i="4"/>
  <c r="K1306" i="4"/>
  <c r="J1306" i="4"/>
  <c r="T1306" i="4" s="1"/>
  <c r="I1306" i="4"/>
  <c r="S1306" i="4" s="1"/>
  <c r="H1306" i="4"/>
  <c r="G1306" i="4"/>
  <c r="F1306" i="4"/>
  <c r="Q1306" i="4" s="1"/>
  <c r="E1306" i="4"/>
  <c r="P1306" i="4" s="1"/>
  <c r="D1306" i="4"/>
  <c r="C1306" i="4"/>
  <c r="B1306" i="4"/>
  <c r="A1306" i="4"/>
  <c r="N1305" i="4"/>
  <c r="M1305" i="4"/>
  <c r="L1305" i="4"/>
  <c r="K1305" i="4"/>
  <c r="J1305" i="4"/>
  <c r="T1305" i="4" s="1"/>
  <c r="I1305" i="4"/>
  <c r="S1305" i="4" s="1"/>
  <c r="H1305" i="4"/>
  <c r="G1305" i="4"/>
  <c r="F1305" i="4"/>
  <c r="Q1305" i="4" s="1"/>
  <c r="E1305" i="4"/>
  <c r="D1305" i="4"/>
  <c r="C1305" i="4"/>
  <c r="B1305" i="4"/>
  <c r="O1305" i="4" s="1"/>
  <c r="A1305" i="4"/>
  <c r="O1304" i="4"/>
  <c r="N1304" i="4"/>
  <c r="M1304" i="4"/>
  <c r="L1304" i="4"/>
  <c r="K1304" i="4"/>
  <c r="J1304" i="4"/>
  <c r="T1304" i="4" s="1"/>
  <c r="I1304" i="4"/>
  <c r="S1304" i="4" s="1"/>
  <c r="H1304" i="4"/>
  <c r="G1304" i="4"/>
  <c r="F1304" i="4"/>
  <c r="E1304" i="4"/>
  <c r="D1304" i="4"/>
  <c r="C1304" i="4"/>
  <c r="B1304" i="4"/>
  <c r="A1304" i="4"/>
  <c r="N1303" i="4"/>
  <c r="M1303" i="4"/>
  <c r="L1303" i="4"/>
  <c r="K1303" i="4"/>
  <c r="J1303" i="4"/>
  <c r="W1303" i="4" s="1"/>
  <c r="I1303" i="4"/>
  <c r="S1303" i="4" s="1"/>
  <c r="H1303" i="4"/>
  <c r="G1303" i="4"/>
  <c r="F1303" i="4"/>
  <c r="Q1303" i="4" s="1"/>
  <c r="E1303" i="4"/>
  <c r="D1303" i="4"/>
  <c r="C1303" i="4"/>
  <c r="B1303" i="4"/>
  <c r="O1303" i="4" s="1"/>
  <c r="A1303" i="4"/>
  <c r="T1302" i="4"/>
  <c r="N1302" i="4"/>
  <c r="M1302" i="4"/>
  <c r="L1302" i="4"/>
  <c r="K1302" i="4"/>
  <c r="J1302" i="4"/>
  <c r="I1302" i="4"/>
  <c r="S1302" i="4" s="1"/>
  <c r="H1302" i="4"/>
  <c r="G1302" i="4"/>
  <c r="F1302" i="4"/>
  <c r="Q1302" i="4" s="1"/>
  <c r="E1302" i="4"/>
  <c r="D1302" i="4"/>
  <c r="C1302" i="4"/>
  <c r="B1302" i="4"/>
  <c r="O1302" i="4" s="1"/>
  <c r="A1302" i="4"/>
  <c r="T1301" i="4"/>
  <c r="N1301" i="4"/>
  <c r="M1301" i="4"/>
  <c r="L1301" i="4"/>
  <c r="K1301" i="4"/>
  <c r="J1301" i="4"/>
  <c r="I1301" i="4"/>
  <c r="S1301" i="4" s="1"/>
  <c r="H1301" i="4"/>
  <c r="G1301" i="4"/>
  <c r="F1301" i="4"/>
  <c r="Q1301" i="4" s="1"/>
  <c r="E1301" i="4"/>
  <c r="D1301" i="4"/>
  <c r="C1301" i="4"/>
  <c r="B1301" i="4"/>
  <c r="O1301" i="4" s="1"/>
  <c r="A1301" i="4"/>
  <c r="S1300" i="4"/>
  <c r="N1300" i="4"/>
  <c r="M1300" i="4"/>
  <c r="L1300" i="4"/>
  <c r="K1300" i="4"/>
  <c r="J1300" i="4"/>
  <c r="T1300" i="4" s="1"/>
  <c r="I1300" i="4"/>
  <c r="H1300" i="4"/>
  <c r="G1300" i="4"/>
  <c r="F1300" i="4"/>
  <c r="Q1300" i="4" s="1"/>
  <c r="E1300" i="4"/>
  <c r="D1300" i="4"/>
  <c r="C1300" i="4"/>
  <c r="B1300" i="4"/>
  <c r="O1300" i="4" s="1"/>
  <c r="A1300" i="4"/>
  <c r="N1299" i="4"/>
  <c r="M1299" i="4"/>
  <c r="L1299" i="4"/>
  <c r="K1299" i="4"/>
  <c r="J1299" i="4"/>
  <c r="T1299" i="4" s="1"/>
  <c r="I1299" i="4"/>
  <c r="H1299" i="4"/>
  <c r="G1299" i="4"/>
  <c r="F1299" i="4"/>
  <c r="E1299" i="4"/>
  <c r="P1299" i="4" s="1"/>
  <c r="D1299" i="4"/>
  <c r="C1299" i="4"/>
  <c r="B1299" i="4"/>
  <c r="O1299" i="4" s="1"/>
  <c r="A1299" i="4"/>
  <c r="N1298" i="4"/>
  <c r="M1298" i="4"/>
  <c r="L1298" i="4"/>
  <c r="K1298" i="4"/>
  <c r="J1298" i="4"/>
  <c r="I1298" i="4"/>
  <c r="S1298" i="4" s="1"/>
  <c r="H1298" i="4"/>
  <c r="G1298" i="4"/>
  <c r="F1298" i="4"/>
  <c r="Q1298" i="4" s="1"/>
  <c r="E1298" i="4"/>
  <c r="D1298" i="4"/>
  <c r="C1298" i="4"/>
  <c r="B1298" i="4"/>
  <c r="O1298" i="4" s="1"/>
  <c r="A1298" i="4"/>
  <c r="N1297" i="4"/>
  <c r="M1297" i="4"/>
  <c r="L1297" i="4"/>
  <c r="K1297" i="4"/>
  <c r="J1297" i="4"/>
  <c r="I1297" i="4"/>
  <c r="S1297" i="4" s="1"/>
  <c r="H1297" i="4"/>
  <c r="G1297" i="4"/>
  <c r="F1297" i="4"/>
  <c r="Q1297" i="4" s="1"/>
  <c r="E1297" i="4"/>
  <c r="D1297" i="4"/>
  <c r="C1297" i="4"/>
  <c r="B1297" i="4"/>
  <c r="O1297" i="4" s="1"/>
  <c r="A1297" i="4"/>
  <c r="Q1296" i="4"/>
  <c r="N1296" i="4"/>
  <c r="M1296" i="4"/>
  <c r="L1296" i="4"/>
  <c r="K1296" i="4"/>
  <c r="J1296" i="4"/>
  <c r="I1296" i="4"/>
  <c r="S1296" i="4" s="1"/>
  <c r="H1296" i="4"/>
  <c r="G1296" i="4"/>
  <c r="F1296" i="4"/>
  <c r="E1296" i="4"/>
  <c r="P1296" i="4" s="1"/>
  <c r="D1296" i="4"/>
  <c r="C1296" i="4"/>
  <c r="B1296" i="4"/>
  <c r="A1296" i="4"/>
  <c r="R1295" i="4"/>
  <c r="N1295" i="4"/>
  <c r="M1295" i="4"/>
  <c r="L1295" i="4"/>
  <c r="K1295" i="4"/>
  <c r="J1295" i="4"/>
  <c r="I1295" i="4"/>
  <c r="S1295" i="4" s="1"/>
  <c r="H1295" i="4"/>
  <c r="G1295" i="4"/>
  <c r="F1295" i="4"/>
  <c r="Q1295" i="4" s="1"/>
  <c r="E1295" i="4"/>
  <c r="P1295" i="4" s="1"/>
  <c r="D1295" i="4"/>
  <c r="C1295" i="4"/>
  <c r="B1295" i="4"/>
  <c r="O1295" i="4" s="1"/>
  <c r="A1295" i="4"/>
  <c r="Q1294" i="4"/>
  <c r="P1294" i="4"/>
  <c r="O1294" i="4"/>
  <c r="N1294" i="4"/>
  <c r="M1294" i="4"/>
  <c r="L1294" i="4"/>
  <c r="K1294" i="4"/>
  <c r="J1294" i="4"/>
  <c r="T1294" i="4" s="1"/>
  <c r="I1294" i="4"/>
  <c r="S1294" i="4" s="1"/>
  <c r="H1294" i="4"/>
  <c r="G1294" i="4"/>
  <c r="F1294" i="4"/>
  <c r="E1294" i="4"/>
  <c r="D1294" i="4"/>
  <c r="C1294" i="4"/>
  <c r="B1294" i="4"/>
  <c r="A1294" i="4"/>
  <c r="Q1293" i="4"/>
  <c r="N1293" i="4"/>
  <c r="M1293" i="4"/>
  <c r="L1293" i="4"/>
  <c r="K1293" i="4"/>
  <c r="J1293" i="4"/>
  <c r="I1293" i="4"/>
  <c r="S1293" i="4" s="1"/>
  <c r="H1293" i="4"/>
  <c r="G1293" i="4"/>
  <c r="F1293" i="4"/>
  <c r="E1293" i="4"/>
  <c r="D1293" i="4"/>
  <c r="C1293" i="4"/>
  <c r="B1293" i="4"/>
  <c r="O1293" i="4" s="1"/>
  <c r="A1293" i="4"/>
  <c r="R1292" i="4"/>
  <c r="N1292" i="4"/>
  <c r="M1292" i="4"/>
  <c r="L1292" i="4"/>
  <c r="K1292" i="4"/>
  <c r="J1292" i="4"/>
  <c r="I1292" i="4"/>
  <c r="S1292" i="4" s="1"/>
  <c r="H1292" i="4"/>
  <c r="G1292" i="4"/>
  <c r="F1292" i="4"/>
  <c r="Q1292" i="4" s="1"/>
  <c r="E1292" i="4"/>
  <c r="P1292" i="4" s="1"/>
  <c r="D1292" i="4"/>
  <c r="C1292" i="4"/>
  <c r="B1292" i="4"/>
  <c r="O1292" i="4" s="1"/>
  <c r="A1292" i="4"/>
  <c r="Q1291" i="4"/>
  <c r="N1291" i="4"/>
  <c r="M1291" i="4"/>
  <c r="L1291" i="4"/>
  <c r="K1291" i="4"/>
  <c r="J1291" i="4"/>
  <c r="I1291" i="4"/>
  <c r="S1291" i="4" s="1"/>
  <c r="H1291" i="4"/>
  <c r="G1291" i="4"/>
  <c r="F1291" i="4"/>
  <c r="E1291" i="4"/>
  <c r="D1291" i="4"/>
  <c r="C1291" i="4"/>
  <c r="B1291" i="4"/>
  <c r="A1291" i="4"/>
  <c r="N1290" i="4"/>
  <c r="M1290" i="4"/>
  <c r="L1290" i="4"/>
  <c r="K1290" i="4"/>
  <c r="J1290" i="4"/>
  <c r="I1290" i="4"/>
  <c r="S1290" i="4" s="1"/>
  <c r="H1290" i="4"/>
  <c r="G1290" i="4"/>
  <c r="F1290" i="4"/>
  <c r="Q1290" i="4" s="1"/>
  <c r="E1290" i="4"/>
  <c r="P1290" i="4" s="1"/>
  <c r="D1290" i="4"/>
  <c r="C1290" i="4"/>
  <c r="B1290" i="4"/>
  <c r="A1290" i="4"/>
  <c r="Q1289" i="4"/>
  <c r="N1289" i="4"/>
  <c r="M1289" i="4"/>
  <c r="L1289" i="4"/>
  <c r="K1289" i="4"/>
  <c r="J1289" i="4"/>
  <c r="T1289" i="4" s="1"/>
  <c r="I1289" i="4"/>
  <c r="S1289" i="4" s="1"/>
  <c r="H1289" i="4"/>
  <c r="G1289" i="4"/>
  <c r="F1289" i="4"/>
  <c r="E1289" i="4"/>
  <c r="P1289" i="4" s="1"/>
  <c r="D1289" i="4"/>
  <c r="C1289" i="4"/>
  <c r="B1289" i="4"/>
  <c r="O1289" i="4" s="1"/>
  <c r="A1289" i="4"/>
  <c r="N1288" i="4"/>
  <c r="M1288" i="4"/>
  <c r="L1288" i="4"/>
  <c r="K1288" i="4"/>
  <c r="J1288" i="4"/>
  <c r="T1288" i="4" s="1"/>
  <c r="I1288" i="4"/>
  <c r="S1288" i="4" s="1"/>
  <c r="H1288" i="4"/>
  <c r="G1288" i="4"/>
  <c r="F1288" i="4"/>
  <c r="R1288" i="4" s="1"/>
  <c r="E1288" i="4"/>
  <c r="P1288" i="4" s="1"/>
  <c r="D1288" i="4"/>
  <c r="C1288" i="4"/>
  <c r="B1288" i="4"/>
  <c r="O1288" i="4" s="1"/>
  <c r="A1288" i="4"/>
  <c r="N1287" i="4"/>
  <c r="M1287" i="4"/>
  <c r="L1287" i="4"/>
  <c r="K1287" i="4"/>
  <c r="J1287" i="4"/>
  <c r="T1287" i="4" s="1"/>
  <c r="I1287" i="4"/>
  <c r="S1287" i="4" s="1"/>
  <c r="H1287" i="4"/>
  <c r="G1287" i="4"/>
  <c r="F1287" i="4"/>
  <c r="Q1287" i="4" s="1"/>
  <c r="E1287" i="4"/>
  <c r="D1287" i="4"/>
  <c r="C1287" i="4"/>
  <c r="B1287" i="4"/>
  <c r="O1287" i="4" s="1"/>
  <c r="A1287" i="4"/>
  <c r="Q1286" i="4"/>
  <c r="N1286" i="4"/>
  <c r="M1286" i="4"/>
  <c r="L1286" i="4"/>
  <c r="K1286" i="4"/>
  <c r="J1286" i="4"/>
  <c r="T1286" i="4" s="1"/>
  <c r="I1286" i="4"/>
  <c r="S1286" i="4" s="1"/>
  <c r="H1286" i="4"/>
  <c r="G1286" i="4"/>
  <c r="F1286" i="4"/>
  <c r="E1286" i="4"/>
  <c r="D1286" i="4"/>
  <c r="C1286" i="4"/>
  <c r="B1286" i="4"/>
  <c r="O1286" i="4" s="1"/>
  <c r="A1286" i="4"/>
  <c r="N1285" i="4"/>
  <c r="M1285" i="4"/>
  <c r="L1285" i="4"/>
  <c r="K1285" i="4"/>
  <c r="J1285" i="4"/>
  <c r="I1285" i="4"/>
  <c r="S1285" i="4" s="1"/>
  <c r="H1285" i="4"/>
  <c r="G1285" i="4"/>
  <c r="F1285" i="4"/>
  <c r="Q1285" i="4" s="1"/>
  <c r="E1285" i="4"/>
  <c r="D1285" i="4"/>
  <c r="C1285" i="4"/>
  <c r="B1285" i="4"/>
  <c r="O1285" i="4" s="1"/>
  <c r="A1285" i="4"/>
  <c r="N1284" i="4"/>
  <c r="M1284" i="4"/>
  <c r="L1284" i="4"/>
  <c r="K1284" i="4"/>
  <c r="J1284" i="4"/>
  <c r="I1284" i="4"/>
  <c r="S1284" i="4" s="1"/>
  <c r="H1284" i="4"/>
  <c r="G1284" i="4"/>
  <c r="F1284" i="4"/>
  <c r="Q1284" i="4" s="1"/>
  <c r="E1284" i="4"/>
  <c r="D1284" i="4"/>
  <c r="C1284" i="4"/>
  <c r="B1284" i="4"/>
  <c r="O1284" i="4" s="1"/>
  <c r="A1284" i="4"/>
  <c r="O1283" i="4"/>
  <c r="N1283" i="4"/>
  <c r="M1283" i="4"/>
  <c r="L1283" i="4"/>
  <c r="K1283" i="4"/>
  <c r="J1283" i="4"/>
  <c r="T1283" i="4" s="1"/>
  <c r="I1283" i="4"/>
  <c r="S1283" i="4" s="1"/>
  <c r="H1283" i="4"/>
  <c r="G1283" i="4"/>
  <c r="F1283" i="4"/>
  <c r="R1283" i="4" s="1"/>
  <c r="E1283" i="4"/>
  <c r="P1283" i="4" s="1"/>
  <c r="D1283" i="4"/>
  <c r="C1283" i="4"/>
  <c r="B1283" i="4"/>
  <c r="A1283" i="4"/>
  <c r="T1282" i="4"/>
  <c r="O1282" i="4"/>
  <c r="N1282" i="4"/>
  <c r="M1282" i="4"/>
  <c r="L1282" i="4"/>
  <c r="K1282" i="4"/>
  <c r="J1282" i="4"/>
  <c r="W1282" i="4" s="1"/>
  <c r="I1282" i="4"/>
  <c r="S1282" i="4" s="1"/>
  <c r="H1282" i="4"/>
  <c r="G1282" i="4"/>
  <c r="F1282" i="4"/>
  <c r="Q1282" i="4" s="1"/>
  <c r="E1282" i="4"/>
  <c r="D1282" i="4"/>
  <c r="C1282" i="4"/>
  <c r="B1282" i="4"/>
  <c r="A1282" i="4"/>
  <c r="N1281" i="4"/>
  <c r="M1281" i="4"/>
  <c r="L1281" i="4"/>
  <c r="K1281" i="4"/>
  <c r="J1281" i="4"/>
  <c r="I1281" i="4"/>
  <c r="S1281" i="4" s="1"/>
  <c r="H1281" i="4"/>
  <c r="G1281" i="4"/>
  <c r="F1281" i="4"/>
  <c r="Q1281" i="4" s="1"/>
  <c r="E1281" i="4"/>
  <c r="D1281" i="4"/>
  <c r="C1281" i="4"/>
  <c r="B1281" i="4"/>
  <c r="O1281" i="4" s="1"/>
  <c r="A1281" i="4"/>
  <c r="N1280" i="4"/>
  <c r="M1280" i="4"/>
  <c r="L1280" i="4"/>
  <c r="K1280" i="4"/>
  <c r="J1280" i="4"/>
  <c r="T1280" i="4" s="1"/>
  <c r="I1280" i="4"/>
  <c r="S1280" i="4" s="1"/>
  <c r="H1280" i="4"/>
  <c r="G1280" i="4"/>
  <c r="F1280" i="4"/>
  <c r="Q1280" i="4" s="1"/>
  <c r="E1280" i="4"/>
  <c r="D1280" i="4"/>
  <c r="C1280" i="4"/>
  <c r="B1280" i="4"/>
  <c r="O1280" i="4" s="1"/>
  <c r="A1280" i="4"/>
  <c r="S1279" i="4"/>
  <c r="N1279" i="4"/>
  <c r="M1279" i="4"/>
  <c r="L1279" i="4"/>
  <c r="K1279" i="4"/>
  <c r="J1279" i="4"/>
  <c r="T1279" i="4" s="1"/>
  <c r="I1279" i="4"/>
  <c r="H1279" i="4"/>
  <c r="G1279" i="4"/>
  <c r="F1279" i="4"/>
  <c r="Q1279" i="4" s="1"/>
  <c r="E1279" i="4"/>
  <c r="D1279" i="4"/>
  <c r="C1279" i="4"/>
  <c r="B1279" i="4"/>
  <c r="O1279" i="4" s="1"/>
  <c r="A1279" i="4"/>
  <c r="T1278" i="4"/>
  <c r="S1278" i="4"/>
  <c r="N1278" i="4"/>
  <c r="M1278" i="4"/>
  <c r="L1278" i="4"/>
  <c r="K1278" i="4"/>
  <c r="J1278" i="4"/>
  <c r="I1278" i="4"/>
  <c r="H1278" i="4"/>
  <c r="G1278" i="4"/>
  <c r="F1278" i="4"/>
  <c r="Q1278" i="4" s="1"/>
  <c r="E1278" i="4"/>
  <c r="D1278" i="4"/>
  <c r="C1278" i="4"/>
  <c r="B1278" i="4"/>
  <c r="O1278" i="4" s="1"/>
  <c r="A1278" i="4"/>
  <c r="N1277" i="4"/>
  <c r="M1277" i="4"/>
  <c r="L1277" i="4"/>
  <c r="K1277" i="4"/>
  <c r="J1277" i="4"/>
  <c r="I1277" i="4"/>
  <c r="S1277" i="4" s="1"/>
  <c r="H1277" i="4"/>
  <c r="G1277" i="4"/>
  <c r="F1277" i="4"/>
  <c r="Q1277" i="4" s="1"/>
  <c r="E1277" i="4"/>
  <c r="P1277" i="4" s="1"/>
  <c r="D1277" i="4"/>
  <c r="C1277" i="4"/>
  <c r="B1277" i="4"/>
  <c r="O1277" i="4" s="1"/>
  <c r="A1277" i="4"/>
  <c r="N1276" i="4"/>
  <c r="M1276" i="4"/>
  <c r="L1276" i="4"/>
  <c r="K1276" i="4"/>
  <c r="J1276" i="4"/>
  <c r="T1276" i="4" s="1"/>
  <c r="I1276" i="4"/>
  <c r="S1276" i="4" s="1"/>
  <c r="H1276" i="4"/>
  <c r="G1276" i="4"/>
  <c r="F1276" i="4"/>
  <c r="Q1276" i="4" s="1"/>
  <c r="E1276" i="4"/>
  <c r="P1276" i="4" s="1"/>
  <c r="D1276" i="4"/>
  <c r="C1276" i="4"/>
  <c r="B1276" i="4"/>
  <c r="A1276" i="4"/>
  <c r="N1275" i="4"/>
  <c r="M1275" i="4"/>
  <c r="L1275" i="4"/>
  <c r="K1275" i="4"/>
  <c r="J1275" i="4"/>
  <c r="T1275" i="4" s="1"/>
  <c r="I1275" i="4"/>
  <c r="S1275" i="4" s="1"/>
  <c r="H1275" i="4"/>
  <c r="G1275" i="4"/>
  <c r="F1275" i="4"/>
  <c r="Q1275" i="4" s="1"/>
  <c r="E1275" i="4"/>
  <c r="P1275" i="4" s="1"/>
  <c r="D1275" i="4"/>
  <c r="C1275" i="4"/>
  <c r="B1275" i="4"/>
  <c r="A1275" i="4"/>
  <c r="Q1274" i="4"/>
  <c r="N1274" i="4"/>
  <c r="M1274" i="4"/>
  <c r="L1274" i="4"/>
  <c r="K1274" i="4"/>
  <c r="J1274" i="4"/>
  <c r="I1274" i="4"/>
  <c r="S1274" i="4" s="1"/>
  <c r="H1274" i="4"/>
  <c r="G1274" i="4"/>
  <c r="F1274" i="4"/>
  <c r="E1274" i="4"/>
  <c r="D1274" i="4"/>
  <c r="C1274" i="4"/>
  <c r="B1274" i="4"/>
  <c r="A1274" i="4"/>
  <c r="N1273" i="4"/>
  <c r="M1273" i="4"/>
  <c r="L1273" i="4"/>
  <c r="K1273" i="4"/>
  <c r="J1273" i="4"/>
  <c r="I1273" i="4"/>
  <c r="S1273" i="4" s="1"/>
  <c r="H1273" i="4"/>
  <c r="G1273" i="4"/>
  <c r="F1273" i="4"/>
  <c r="Q1273" i="4" s="1"/>
  <c r="E1273" i="4"/>
  <c r="P1273" i="4" s="1"/>
  <c r="D1273" i="4"/>
  <c r="C1273" i="4"/>
  <c r="B1273" i="4"/>
  <c r="A1273" i="4"/>
  <c r="N1272" i="4"/>
  <c r="M1272" i="4"/>
  <c r="L1272" i="4"/>
  <c r="K1272" i="4"/>
  <c r="J1272" i="4"/>
  <c r="I1272" i="4"/>
  <c r="S1272" i="4" s="1"/>
  <c r="H1272" i="4"/>
  <c r="G1272" i="4"/>
  <c r="F1272" i="4"/>
  <c r="Q1272" i="4" s="1"/>
  <c r="E1272" i="4"/>
  <c r="D1272" i="4"/>
  <c r="C1272" i="4"/>
  <c r="B1272" i="4"/>
  <c r="O1272" i="4" s="1"/>
  <c r="A1272" i="4"/>
  <c r="P1271" i="4"/>
  <c r="O1271" i="4"/>
  <c r="N1271" i="4"/>
  <c r="M1271" i="4"/>
  <c r="L1271" i="4"/>
  <c r="K1271" i="4"/>
  <c r="J1271" i="4"/>
  <c r="I1271" i="4"/>
  <c r="S1271" i="4" s="1"/>
  <c r="H1271" i="4"/>
  <c r="G1271" i="4"/>
  <c r="F1271" i="4"/>
  <c r="Q1271" i="4" s="1"/>
  <c r="E1271" i="4"/>
  <c r="D1271" i="4"/>
  <c r="C1271" i="4"/>
  <c r="B1271" i="4"/>
  <c r="A1271" i="4"/>
  <c r="Q1270" i="4"/>
  <c r="N1270" i="4"/>
  <c r="M1270" i="4"/>
  <c r="L1270" i="4"/>
  <c r="K1270" i="4"/>
  <c r="J1270" i="4"/>
  <c r="T1270" i="4" s="1"/>
  <c r="I1270" i="4"/>
  <c r="H1270" i="4"/>
  <c r="G1270" i="4"/>
  <c r="F1270" i="4"/>
  <c r="E1270" i="4"/>
  <c r="P1270" i="4" s="1"/>
  <c r="D1270" i="4"/>
  <c r="C1270" i="4"/>
  <c r="B1270" i="4"/>
  <c r="O1270" i="4" s="1"/>
  <c r="A1270" i="4"/>
  <c r="N1269" i="4"/>
  <c r="M1269" i="4"/>
  <c r="L1269" i="4"/>
  <c r="K1269" i="4"/>
  <c r="J1269" i="4"/>
  <c r="T1269" i="4" s="1"/>
  <c r="I1269" i="4"/>
  <c r="S1269" i="4" s="1"/>
  <c r="H1269" i="4"/>
  <c r="G1269" i="4"/>
  <c r="F1269" i="4"/>
  <c r="Q1269" i="4" s="1"/>
  <c r="E1269" i="4"/>
  <c r="D1269" i="4"/>
  <c r="C1269" i="4"/>
  <c r="B1269" i="4"/>
  <c r="O1269" i="4" s="1"/>
  <c r="A1269" i="4"/>
  <c r="N1268" i="4"/>
  <c r="M1268" i="4"/>
  <c r="L1268" i="4"/>
  <c r="K1268" i="4"/>
  <c r="J1268" i="4"/>
  <c r="T1268" i="4" s="1"/>
  <c r="I1268" i="4"/>
  <c r="S1268" i="4" s="1"/>
  <c r="H1268" i="4"/>
  <c r="G1268" i="4"/>
  <c r="F1268" i="4"/>
  <c r="Q1268" i="4" s="1"/>
  <c r="E1268" i="4"/>
  <c r="P1268" i="4" s="1"/>
  <c r="D1268" i="4"/>
  <c r="C1268" i="4"/>
  <c r="B1268" i="4"/>
  <c r="O1268" i="4" s="1"/>
  <c r="A1268" i="4"/>
  <c r="R1267" i="4"/>
  <c r="N1267" i="4"/>
  <c r="M1267" i="4"/>
  <c r="L1267" i="4"/>
  <c r="K1267" i="4"/>
  <c r="J1267" i="4"/>
  <c r="I1267" i="4"/>
  <c r="S1267" i="4" s="1"/>
  <c r="H1267" i="4"/>
  <c r="G1267" i="4"/>
  <c r="F1267" i="4"/>
  <c r="Q1267" i="4" s="1"/>
  <c r="E1267" i="4"/>
  <c r="P1267" i="4" s="1"/>
  <c r="D1267" i="4"/>
  <c r="C1267" i="4"/>
  <c r="B1267" i="4"/>
  <c r="O1267" i="4" s="1"/>
  <c r="A1267" i="4"/>
  <c r="O1266" i="4"/>
  <c r="N1266" i="4"/>
  <c r="M1266" i="4"/>
  <c r="L1266" i="4"/>
  <c r="K1266" i="4"/>
  <c r="J1266" i="4"/>
  <c r="I1266" i="4"/>
  <c r="S1266" i="4" s="1"/>
  <c r="H1266" i="4"/>
  <c r="G1266" i="4"/>
  <c r="F1266" i="4"/>
  <c r="Q1266" i="4" s="1"/>
  <c r="E1266" i="4"/>
  <c r="P1266" i="4" s="1"/>
  <c r="D1266" i="4"/>
  <c r="C1266" i="4"/>
  <c r="B1266" i="4"/>
  <c r="A1266" i="4"/>
  <c r="P1265" i="4"/>
  <c r="N1265" i="4"/>
  <c r="M1265" i="4"/>
  <c r="L1265" i="4"/>
  <c r="K1265" i="4"/>
  <c r="J1265" i="4"/>
  <c r="I1265" i="4"/>
  <c r="S1265" i="4" s="1"/>
  <c r="H1265" i="4"/>
  <c r="G1265" i="4"/>
  <c r="F1265" i="4"/>
  <c r="R1265" i="4" s="1"/>
  <c r="E1265" i="4"/>
  <c r="D1265" i="4"/>
  <c r="C1265" i="4"/>
  <c r="B1265" i="4"/>
  <c r="A1265" i="4"/>
  <c r="O1264" i="4"/>
  <c r="N1264" i="4"/>
  <c r="M1264" i="4"/>
  <c r="L1264" i="4"/>
  <c r="K1264" i="4"/>
  <c r="J1264" i="4"/>
  <c r="T1264" i="4" s="1"/>
  <c r="I1264" i="4"/>
  <c r="S1264" i="4" s="1"/>
  <c r="H1264" i="4"/>
  <c r="G1264" i="4"/>
  <c r="F1264" i="4"/>
  <c r="Q1264" i="4" s="1"/>
  <c r="E1264" i="4"/>
  <c r="D1264" i="4"/>
  <c r="C1264" i="4"/>
  <c r="B1264" i="4"/>
  <c r="A1264" i="4"/>
  <c r="N1263" i="4"/>
  <c r="M1263" i="4"/>
  <c r="L1263" i="4"/>
  <c r="K1263" i="4"/>
  <c r="J1263" i="4"/>
  <c r="T1263" i="4" s="1"/>
  <c r="I1263" i="4"/>
  <c r="S1263" i="4" s="1"/>
  <c r="H1263" i="4"/>
  <c r="G1263" i="4"/>
  <c r="F1263" i="4"/>
  <c r="Q1263" i="4" s="1"/>
  <c r="E1263" i="4"/>
  <c r="D1263" i="4"/>
  <c r="C1263" i="4"/>
  <c r="B1263" i="4"/>
  <c r="O1263" i="4" s="1"/>
  <c r="A1263" i="4"/>
  <c r="S1262" i="4"/>
  <c r="N1262" i="4"/>
  <c r="M1262" i="4"/>
  <c r="L1262" i="4"/>
  <c r="K1262" i="4"/>
  <c r="J1262" i="4"/>
  <c r="T1262" i="4" s="1"/>
  <c r="I1262" i="4"/>
  <c r="H1262" i="4"/>
  <c r="G1262" i="4"/>
  <c r="F1262" i="4"/>
  <c r="Q1262" i="4" s="1"/>
  <c r="E1262" i="4"/>
  <c r="D1262" i="4"/>
  <c r="C1262" i="4"/>
  <c r="B1262" i="4"/>
  <c r="O1262" i="4" s="1"/>
  <c r="A1262" i="4"/>
  <c r="N1261" i="4"/>
  <c r="M1261" i="4"/>
  <c r="L1261" i="4"/>
  <c r="K1261" i="4"/>
  <c r="J1261" i="4"/>
  <c r="T1261" i="4" s="1"/>
  <c r="I1261" i="4"/>
  <c r="S1261" i="4" s="1"/>
  <c r="H1261" i="4"/>
  <c r="G1261" i="4"/>
  <c r="F1261" i="4"/>
  <c r="Q1261" i="4" s="1"/>
  <c r="E1261" i="4"/>
  <c r="P1261" i="4" s="1"/>
  <c r="D1261" i="4"/>
  <c r="C1261" i="4"/>
  <c r="B1261" i="4"/>
  <c r="O1261" i="4" s="1"/>
  <c r="A1261" i="4"/>
  <c r="N1260" i="4"/>
  <c r="M1260" i="4"/>
  <c r="L1260" i="4"/>
  <c r="K1260" i="4"/>
  <c r="J1260" i="4"/>
  <c r="T1260" i="4" s="1"/>
  <c r="I1260" i="4"/>
  <c r="S1260" i="4" s="1"/>
  <c r="H1260" i="4"/>
  <c r="G1260" i="4"/>
  <c r="F1260" i="4"/>
  <c r="Q1260" i="4" s="1"/>
  <c r="E1260" i="4"/>
  <c r="D1260" i="4"/>
  <c r="C1260" i="4"/>
  <c r="B1260" i="4"/>
  <c r="O1260" i="4" s="1"/>
  <c r="A1260" i="4"/>
  <c r="P1259" i="4"/>
  <c r="O1259" i="4"/>
  <c r="N1259" i="4"/>
  <c r="M1259" i="4"/>
  <c r="L1259" i="4"/>
  <c r="K1259" i="4"/>
  <c r="J1259" i="4"/>
  <c r="T1259" i="4" s="1"/>
  <c r="I1259" i="4"/>
  <c r="W1259" i="4" s="1"/>
  <c r="H1259" i="4"/>
  <c r="G1259" i="4"/>
  <c r="F1259" i="4"/>
  <c r="E1259" i="4"/>
  <c r="D1259" i="4"/>
  <c r="C1259" i="4"/>
  <c r="B1259" i="4"/>
  <c r="A1259" i="4"/>
  <c r="T1258" i="4"/>
  <c r="N1258" i="4"/>
  <c r="M1258" i="4"/>
  <c r="L1258" i="4"/>
  <c r="K1258" i="4"/>
  <c r="J1258" i="4"/>
  <c r="I1258" i="4"/>
  <c r="S1258" i="4" s="1"/>
  <c r="H1258" i="4"/>
  <c r="G1258" i="4"/>
  <c r="F1258" i="4"/>
  <c r="Q1258" i="4" s="1"/>
  <c r="E1258" i="4"/>
  <c r="P1258" i="4" s="1"/>
  <c r="D1258" i="4"/>
  <c r="C1258" i="4"/>
  <c r="B1258" i="4"/>
  <c r="O1258" i="4" s="1"/>
  <c r="A1258" i="4"/>
  <c r="N1257" i="4"/>
  <c r="M1257" i="4"/>
  <c r="L1257" i="4"/>
  <c r="K1257" i="4"/>
  <c r="J1257" i="4"/>
  <c r="T1257" i="4" s="1"/>
  <c r="I1257" i="4"/>
  <c r="S1257" i="4" s="1"/>
  <c r="H1257" i="4"/>
  <c r="G1257" i="4"/>
  <c r="F1257" i="4"/>
  <c r="Q1257" i="4" s="1"/>
  <c r="E1257" i="4"/>
  <c r="D1257" i="4"/>
  <c r="C1257" i="4"/>
  <c r="B1257" i="4"/>
  <c r="O1257" i="4" s="1"/>
  <c r="A1257" i="4"/>
  <c r="T1256" i="4"/>
  <c r="N1256" i="4"/>
  <c r="M1256" i="4"/>
  <c r="L1256" i="4"/>
  <c r="K1256" i="4"/>
  <c r="J1256" i="4"/>
  <c r="I1256" i="4"/>
  <c r="S1256" i="4" s="1"/>
  <c r="H1256" i="4"/>
  <c r="G1256" i="4"/>
  <c r="F1256" i="4"/>
  <c r="Q1256" i="4" s="1"/>
  <c r="E1256" i="4"/>
  <c r="P1256" i="4" s="1"/>
  <c r="D1256" i="4"/>
  <c r="C1256" i="4"/>
  <c r="B1256" i="4"/>
  <c r="O1256" i="4" s="1"/>
  <c r="A1256" i="4"/>
  <c r="N1255" i="4"/>
  <c r="M1255" i="4"/>
  <c r="L1255" i="4"/>
  <c r="K1255" i="4"/>
  <c r="J1255" i="4"/>
  <c r="I1255" i="4"/>
  <c r="S1255" i="4" s="1"/>
  <c r="H1255" i="4"/>
  <c r="G1255" i="4"/>
  <c r="F1255" i="4"/>
  <c r="Q1255" i="4" s="1"/>
  <c r="E1255" i="4"/>
  <c r="D1255" i="4"/>
  <c r="C1255" i="4"/>
  <c r="B1255" i="4"/>
  <c r="A1255" i="4"/>
  <c r="N1254" i="4"/>
  <c r="M1254" i="4"/>
  <c r="L1254" i="4"/>
  <c r="K1254" i="4"/>
  <c r="J1254" i="4"/>
  <c r="T1254" i="4" s="1"/>
  <c r="I1254" i="4"/>
  <c r="H1254" i="4"/>
  <c r="G1254" i="4"/>
  <c r="F1254" i="4"/>
  <c r="Q1254" i="4" s="1"/>
  <c r="E1254" i="4"/>
  <c r="D1254" i="4"/>
  <c r="C1254" i="4"/>
  <c r="B1254" i="4"/>
  <c r="O1254" i="4" s="1"/>
  <c r="A1254" i="4"/>
  <c r="T1253" i="4"/>
  <c r="N1253" i="4"/>
  <c r="M1253" i="4"/>
  <c r="L1253" i="4"/>
  <c r="K1253" i="4"/>
  <c r="J1253" i="4"/>
  <c r="I1253" i="4"/>
  <c r="S1253" i="4" s="1"/>
  <c r="H1253" i="4"/>
  <c r="G1253" i="4"/>
  <c r="F1253" i="4"/>
  <c r="Q1253" i="4" s="1"/>
  <c r="E1253" i="4"/>
  <c r="P1253" i="4" s="1"/>
  <c r="D1253" i="4"/>
  <c r="C1253" i="4"/>
  <c r="B1253" i="4"/>
  <c r="A1253" i="4"/>
  <c r="Q1252" i="4"/>
  <c r="N1252" i="4"/>
  <c r="M1252" i="4"/>
  <c r="L1252" i="4"/>
  <c r="K1252" i="4"/>
  <c r="J1252" i="4"/>
  <c r="I1252" i="4"/>
  <c r="S1252" i="4" s="1"/>
  <c r="H1252" i="4"/>
  <c r="G1252" i="4"/>
  <c r="F1252" i="4"/>
  <c r="E1252" i="4"/>
  <c r="P1252" i="4" s="1"/>
  <c r="D1252" i="4"/>
  <c r="C1252" i="4"/>
  <c r="B1252" i="4"/>
  <c r="A1252" i="4"/>
  <c r="Q1251" i="4"/>
  <c r="N1251" i="4"/>
  <c r="M1251" i="4"/>
  <c r="L1251" i="4"/>
  <c r="K1251" i="4"/>
  <c r="J1251" i="4"/>
  <c r="I1251" i="4"/>
  <c r="S1251" i="4" s="1"/>
  <c r="H1251" i="4"/>
  <c r="G1251" i="4"/>
  <c r="F1251" i="4"/>
  <c r="E1251" i="4"/>
  <c r="P1251" i="4" s="1"/>
  <c r="D1251" i="4"/>
  <c r="C1251" i="4"/>
  <c r="B1251" i="4"/>
  <c r="A1251" i="4"/>
  <c r="N1250" i="4"/>
  <c r="M1250" i="4"/>
  <c r="L1250" i="4"/>
  <c r="K1250" i="4"/>
  <c r="J1250" i="4"/>
  <c r="I1250" i="4"/>
  <c r="S1250" i="4" s="1"/>
  <c r="H1250" i="4"/>
  <c r="G1250" i="4"/>
  <c r="F1250" i="4"/>
  <c r="Q1250" i="4" s="1"/>
  <c r="E1250" i="4"/>
  <c r="P1250" i="4" s="1"/>
  <c r="D1250" i="4"/>
  <c r="C1250" i="4"/>
  <c r="B1250" i="4"/>
  <c r="O1250" i="4" s="1"/>
  <c r="A1250" i="4"/>
  <c r="N1249" i="4"/>
  <c r="M1249" i="4"/>
  <c r="L1249" i="4"/>
  <c r="K1249" i="4"/>
  <c r="J1249" i="4"/>
  <c r="I1249" i="4"/>
  <c r="H1249" i="4"/>
  <c r="G1249" i="4"/>
  <c r="F1249" i="4"/>
  <c r="Q1249" i="4" s="1"/>
  <c r="E1249" i="4"/>
  <c r="D1249" i="4"/>
  <c r="C1249" i="4"/>
  <c r="B1249" i="4"/>
  <c r="O1249" i="4" s="1"/>
  <c r="A1249" i="4"/>
  <c r="N1248" i="4"/>
  <c r="M1248" i="4"/>
  <c r="L1248" i="4"/>
  <c r="K1248" i="4"/>
  <c r="J1248" i="4"/>
  <c r="T1248" i="4" s="1"/>
  <c r="I1248" i="4"/>
  <c r="S1248" i="4" s="1"/>
  <c r="H1248" i="4"/>
  <c r="G1248" i="4"/>
  <c r="F1248" i="4"/>
  <c r="E1248" i="4"/>
  <c r="P1248" i="4" s="1"/>
  <c r="D1248" i="4"/>
  <c r="C1248" i="4"/>
  <c r="B1248" i="4"/>
  <c r="O1248" i="4" s="1"/>
  <c r="A1248" i="4"/>
  <c r="O1247" i="4"/>
  <c r="N1247" i="4"/>
  <c r="M1247" i="4"/>
  <c r="L1247" i="4"/>
  <c r="K1247" i="4"/>
  <c r="J1247" i="4"/>
  <c r="T1247" i="4" s="1"/>
  <c r="I1247" i="4"/>
  <c r="S1247" i="4" s="1"/>
  <c r="H1247" i="4"/>
  <c r="G1247" i="4"/>
  <c r="F1247" i="4"/>
  <c r="E1247" i="4"/>
  <c r="P1247" i="4" s="1"/>
  <c r="D1247" i="4"/>
  <c r="C1247" i="4"/>
  <c r="B1247" i="4"/>
  <c r="A1247" i="4"/>
  <c r="P1246" i="4"/>
  <c r="O1246" i="4"/>
  <c r="N1246" i="4"/>
  <c r="M1246" i="4"/>
  <c r="L1246" i="4"/>
  <c r="K1246" i="4"/>
  <c r="J1246" i="4"/>
  <c r="T1246" i="4" s="1"/>
  <c r="I1246" i="4"/>
  <c r="S1246" i="4" s="1"/>
  <c r="H1246" i="4"/>
  <c r="G1246" i="4"/>
  <c r="F1246" i="4"/>
  <c r="Q1246" i="4" s="1"/>
  <c r="E1246" i="4"/>
  <c r="D1246" i="4"/>
  <c r="C1246" i="4"/>
  <c r="B1246" i="4"/>
  <c r="A1246" i="4"/>
  <c r="N1245" i="4"/>
  <c r="M1245" i="4"/>
  <c r="L1245" i="4"/>
  <c r="K1245" i="4"/>
  <c r="J1245" i="4"/>
  <c r="T1245" i="4" s="1"/>
  <c r="I1245" i="4"/>
  <c r="S1245" i="4" s="1"/>
  <c r="H1245" i="4"/>
  <c r="G1245" i="4"/>
  <c r="F1245" i="4"/>
  <c r="Q1245" i="4" s="1"/>
  <c r="E1245" i="4"/>
  <c r="P1245" i="4" s="1"/>
  <c r="D1245" i="4"/>
  <c r="C1245" i="4"/>
  <c r="B1245" i="4"/>
  <c r="O1245" i="4" s="1"/>
  <c r="A1245" i="4"/>
  <c r="N1244" i="4"/>
  <c r="M1244" i="4"/>
  <c r="L1244" i="4"/>
  <c r="K1244" i="4"/>
  <c r="J1244" i="4"/>
  <c r="T1244" i="4" s="1"/>
  <c r="I1244" i="4"/>
  <c r="S1244" i="4" s="1"/>
  <c r="H1244" i="4"/>
  <c r="G1244" i="4"/>
  <c r="F1244" i="4"/>
  <c r="E1244" i="4"/>
  <c r="P1244" i="4" s="1"/>
  <c r="D1244" i="4"/>
  <c r="C1244" i="4"/>
  <c r="B1244" i="4"/>
  <c r="A1244" i="4"/>
  <c r="N1243" i="4"/>
  <c r="M1243" i="4"/>
  <c r="L1243" i="4"/>
  <c r="K1243" i="4"/>
  <c r="J1243" i="4"/>
  <c r="T1243" i="4" s="1"/>
  <c r="I1243" i="4"/>
  <c r="S1243" i="4" s="1"/>
  <c r="H1243" i="4"/>
  <c r="G1243" i="4"/>
  <c r="F1243" i="4"/>
  <c r="Q1243" i="4" s="1"/>
  <c r="E1243" i="4"/>
  <c r="R1243" i="4" s="1"/>
  <c r="D1243" i="4"/>
  <c r="C1243" i="4"/>
  <c r="B1243" i="4"/>
  <c r="O1243" i="4" s="1"/>
  <c r="A1243" i="4"/>
  <c r="O1242" i="4"/>
  <c r="N1242" i="4"/>
  <c r="M1242" i="4"/>
  <c r="L1242" i="4"/>
  <c r="K1242" i="4"/>
  <c r="J1242" i="4"/>
  <c r="T1242" i="4" s="1"/>
  <c r="I1242" i="4"/>
  <c r="S1242" i="4" s="1"/>
  <c r="H1242" i="4"/>
  <c r="G1242" i="4"/>
  <c r="F1242" i="4"/>
  <c r="Q1242" i="4" s="1"/>
  <c r="E1242" i="4"/>
  <c r="P1242" i="4" s="1"/>
  <c r="D1242" i="4"/>
  <c r="C1242" i="4"/>
  <c r="B1242" i="4"/>
  <c r="A1242" i="4"/>
  <c r="N1241" i="4"/>
  <c r="M1241" i="4"/>
  <c r="L1241" i="4"/>
  <c r="K1241" i="4"/>
  <c r="J1241" i="4"/>
  <c r="T1241" i="4" s="1"/>
  <c r="I1241" i="4"/>
  <c r="S1241" i="4" s="1"/>
  <c r="H1241" i="4"/>
  <c r="G1241" i="4"/>
  <c r="F1241" i="4"/>
  <c r="Q1241" i="4" s="1"/>
  <c r="E1241" i="4"/>
  <c r="D1241" i="4"/>
  <c r="C1241" i="4"/>
  <c r="B1241" i="4"/>
  <c r="O1241" i="4" s="1"/>
  <c r="A1241" i="4"/>
  <c r="N1240" i="4"/>
  <c r="M1240" i="4"/>
  <c r="L1240" i="4"/>
  <c r="K1240" i="4"/>
  <c r="J1240" i="4"/>
  <c r="I1240" i="4"/>
  <c r="S1240" i="4" s="1"/>
  <c r="H1240" i="4"/>
  <c r="G1240" i="4"/>
  <c r="F1240" i="4"/>
  <c r="E1240" i="4"/>
  <c r="D1240" i="4"/>
  <c r="C1240" i="4"/>
  <c r="B1240" i="4"/>
  <c r="O1240" i="4" s="1"/>
  <c r="A1240" i="4"/>
  <c r="N1239" i="4"/>
  <c r="M1239" i="4"/>
  <c r="L1239" i="4"/>
  <c r="K1239" i="4"/>
  <c r="J1239" i="4"/>
  <c r="T1239" i="4" s="1"/>
  <c r="I1239" i="4"/>
  <c r="S1239" i="4" s="1"/>
  <c r="H1239" i="4"/>
  <c r="G1239" i="4"/>
  <c r="F1239" i="4"/>
  <c r="Q1239" i="4" s="1"/>
  <c r="E1239" i="4"/>
  <c r="D1239" i="4"/>
  <c r="C1239" i="4"/>
  <c r="B1239" i="4"/>
  <c r="O1239" i="4" s="1"/>
  <c r="A1239" i="4"/>
  <c r="O1238" i="4"/>
  <c r="N1238" i="4"/>
  <c r="M1238" i="4"/>
  <c r="L1238" i="4"/>
  <c r="K1238" i="4"/>
  <c r="J1238" i="4"/>
  <c r="T1238" i="4" s="1"/>
  <c r="I1238" i="4"/>
  <c r="S1238" i="4" s="1"/>
  <c r="H1238" i="4"/>
  <c r="G1238" i="4"/>
  <c r="F1238" i="4"/>
  <c r="Q1238" i="4" s="1"/>
  <c r="E1238" i="4"/>
  <c r="D1238" i="4"/>
  <c r="C1238" i="4"/>
  <c r="B1238" i="4"/>
  <c r="A1238" i="4"/>
  <c r="N1237" i="4"/>
  <c r="M1237" i="4"/>
  <c r="L1237" i="4"/>
  <c r="K1237" i="4"/>
  <c r="J1237" i="4"/>
  <c r="T1237" i="4" s="1"/>
  <c r="I1237" i="4"/>
  <c r="S1237" i="4" s="1"/>
  <c r="H1237" i="4"/>
  <c r="G1237" i="4"/>
  <c r="F1237" i="4"/>
  <c r="Q1237" i="4" s="1"/>
  <c r="E1237" i="4"/>
  <c r="D1237" i="4"/>
  <c r="C1237" i="4"/>
  <c r="B1237" i="4"/>
  <c r="O1237" i="4" s="1"/>
  <c r="A1237" i="4"/>
  <c r="N1236" i="4"/>
  <c r="M1236" i="4"/>
  <c r="L1236" i="4"/>
  <c r="K1236" i="4"/>
  <c r="J1236" i="4"/>
  <c r="T1236" i="4" s="1"/>
  <c r="I1236" i="4"/>
  <c r="S1236" i="4" s="1"/>
  <c r="H1236" i="4"/>
  <c r="G1236" i="4"/>
  <c r="F1236" i="4"/>
  <c r="Q1236" i="4" s="1"/>
  <c r="E1236" i="4"/>
  <c r="D1236" i="4"/>
  <c r="C1236" i="4"/>
  <c r="B1236" i="4"/>
  <c r="O1236" i="4" s="1"/>
  <c r="A1236" i="4"/>
  <c r="W1235" i="4"/>
  <c r="N1235" i="4"/>
  <c r="M1235" i="4"/>
  <c r="L1235" i="4"/>
  <c r="K1235" i="4"/>
  <c r="J1235" i="4"/>
  <c r="T1235" i="4" s="1"/>
  <c r="I1235" i="4"/>
  <c r="S1235" i="4" s="1"/>
  <c r="H1235" i="4"/>
  <c r="G1235" i="4"/>
  <c r="F1235" i="4"/>
  <c r="E1235" i="4"/>
  <c r="P1235" i="4" s="1"/>
  <c r="D1235" i="4"/>
  <c r="C1235" i="4"/>
  <c r="B1235" i="4"/>
  <c r="O1235" i="4" s="1"/>
  <c r="A1235" i="4"/>
  <c r="T1234" i="4"/>
  <c r="N1234" i="4"/>
  <c r="M1234" i="4"/>
  <c r="L1234" i="4"/>
  <c r="K1234" i="4"/>
  <c r="J1234" i="4"/>
  <c r="I1234" i="4"/>
  <c r="S1234" i="4" s="1"/>
  <c r="H1234" i="4"/>
  <c r="G1234" i="4"/>
  <c r="F1234" i="4"/>
  <c r="Q1234" i="4" s="1"/>
  <c r="E1234" i="4"/>
  <c r="D1234" i="4"/>
  <c r="C1234" i="4"/>
  <c r="B1234" i="4"/>
  <c r="O1234" i="4" s="1"/>
  <c r="A1234" i="4"/>
  <c r="N1233" i="4"/>
  <c r="M1233" i="4"/>
  <c r="L1233" i="4"/>
  <c r="K1233" i="4"/>
  <c r="J1233" i="4"/>
  <c r="I1233" i="4"/>
  <c r="S1233" i="4" s="1"/>
  <c r="H1233" i="4"/>
  <c r="G1233" i="4"/>
  <c r="F1233" i="4"/>
  <c r="Q1233" i="4" s="1"/>
  <c r="E1233" i="4"/>
  <c r="D1233" i="4"/>
  <c r="C1233" i="4"/>
  <c r="B1233" i="4"/>
  <c r="O1233" i="4" s="1"/>
  <c r="A1233" i="4"/>
  <c r="Q1232" i="4"/>
  <c r="N1232" i="4"/>
  <c r="M1232" i="4"/>
  <c r="L1232" i="4"/>
  <c r="K1232" i="4"/>
  <c r="J1232" i="4"/>
  <c r="I1232" i="4"/>
  <c r="S1232" i="4" s="1"/>
  <c r="H1232" i="4"/>
  <c r="G1232" i="4"/>
  <c r="F1232" i="4"/>
  <c r="E1232" i="4"/>
  <c r="P1232" i="4" s="1"/>
  <c r="D1232" i="4"/>
  <c r="C1232" i="4"/>
  <c r="B1232" i="4"/>
  <c r="O1232" i="4" s="1"/>
  <c r="A1232" i="4"/>
  <c r="P1231" i="4"/>
  <c r="N1231" i="4"/>
  <c r="M1231" i="4"/>
  <c r="L1231" i="4"/>
  <c r="K1231" i="4"/>
  <c r="J1231" i="4"/>
  <c r="I1231" i="4"/>
  <c r="S1231" i="4" s="1"/>
  <c r="H1231" i="4"/>
  <c r="G1231" i="4"/>
  <c r="F1231" i="4"/>
  <c r="Q1231" i="4" s="1"/>
  <c r="E1231" i="4"/>
  <c r="D1231" i="4"/>
  <c r="C1231" i="4"/>
  <c r="B1231" i="4"/>
  <c r="O1231" i="4" s="1"/>
  <c r="A1231" i="4"/>
  <c r="P1230" i="4"/>
  <c r="N1230" i="4"/>
  <c r="M1230" i="4"/>
  <c r="L1230" i="4"/>
  <c r="K1230" i="4"/>
  <c r="J1230" i="4"/>
  <c r="T1230" i="4" s="1"/>
  <c r="I1230" i="4"/>
  <c r="H1230" i="4"/>
  <c r="G1230" i="4"/>
  <c r="F1230" i="4"/>
  <c r="Q1230" i="4" s="1"/>
  <c r="E1230" i="4"/>
  <c r="D1230" i="4"/>
  <c r="C1230" i="4"/>
  <c r="B1230" i="4"/>
  <c r="O1230" i="4" s="1"/>
  <c r="A1230" i="4"/>
  <c r="N1229" i="4"/>
  <c r="M1229" i="4"/>
  <c r="L1229" i="4"/>
  <c r="K1229" i="4"/>
  <c r="J1229" i="4"/>
  <c r="I1229" i="4"/>
  <c r="S1229" i="4" s="1"/>
  <c r="H1229" i="4"/>
  <c r="G1229" i="4"/>
  <c r="F1229" i="4"/>
  <c r="Q1229" i="4" s="1"/>
  <c r="E1229" i="4"/>
  <c r="D1229" i="4"/>
  <c r="C1229" i="4"/>
  <c r="B1229" i="4"/>
  <c r="O1229" i="4" s="1"/>
  <c r="A1229" i="4"/>
  <c r="Q1228" i="4"/>
  <c r="N1228" i="4"/>
  <c r="M1228" i="4"/>
  <c r="L1228" i="4"/>
  <c r="K1228" i="4"/>
  <c r="J1228" i="4"/>
  <c r="I1228" i="4"/>
  <c r="S1228" i="4" s="1"/>
  <c r="H1228" i="4"/>
  <c r="G1228" i="4"/>
  <c r="F1228" i="4"/>
  <c r="E1228" i="4"/>
  <c r="D1228" i="4"/>
  <c r="C1228" i="4"/>
  <c r="B1228" i="4"/>
  <c r="O1228" i="4" s="1"/>
  <c r="A1228" i="4"/>
  <c r="N1227" i="4"/>
  <c r="M1227" i="4"/>
  <c r="L1227" i="4"/>
  <c r="K1227" i="4"/>
  <c r="J1227" i="4"/>
  <c r="I1227" i="4"/>
  <c r="S1227" i="4" s="1"/>
  <c r="H1227" i="4"/>
  <c r="G1227" i="4"/>
  <c r="F1227" i="4"/>
  <c r="Q1227" i="4" s="1"/>
  <c r="E1227" i="4"/>
  <c r="P1227" i="4" s="1"/>
  <c r="D1227" i="4"/>
  <c r="C1227" i="4"/>
  <c r="B1227" i="4"/>
  <c r="A1227" i="4"/>
  <c r="P1226" i="4"/>
  <c r="N1226" i="4"/>
  <c r="M1226" i="4"/>
  <c r="L1226" i="4"/>
  <c r="K1226" i="4"/>
  <c r="J1226" i="4"/>
  <c r="W1226" i="4" s="1"/>
  <c r="I1226" i="4"/>
  <c r="S1226" i="4" s="1"/>
  <c r="H1226" i="4"/>
  <c r="G1226" i="4"/>
  <c r="F1226" i="4"/>
  <c r="R1226" i="4" s="1"/>
  <c r="E1226" i="4"/>
  <c r="D1226" i="4"/>
  <c r="C1226" i="4"/>
  <c r="B1226" i="4"/>
  <c r="A1226" i="4"/>
  <c r="R1225" i="4"/>
  <c r="Q1225" i="4"/>
  <c r="P1225" i="4"/>
  <c r="N1225" i="4"/>
  <c r="M1225" i="4"/>
  <c r="L1225" i="4"/>
  <c r="K1225" i="4"/>
  <c r="J1225" i="4"/>
  <c r="I1225" i="4"/>
  <c r="S1225" i="4" s="1"/>
  <c r="H1225" i="4"/>
  <c r="G1225" i="4"/>
  <c r="F1225" i="4"/>
  <c r="E1225" i="4"/>
  <c r="D1225" i="4"/>
  <c r="C1225" i="4"/>
  <c r="B1225" i="4"/>
  <c r="A1225" i="4"/>
  <c r="R1224" i="4"/>
  <c r="N1224" i="4"/>
  <c r="M1224" i="4"/>
  <c r="L1224" i="4"/>
  <c r="K1224" i="4"/>
  <c r="J1224" i="4"/>
  <c r="T1224" i="4" s="1"/>
  <c r="I1224" i="4"/>
  <c r="S1224" i="4" s="1"/>
  <c r="H1224" i="4"/>
  <c r="G1224" i="4"/>
  <c r="F1224" i="4"/>
  <c r="Q1224" i="4" s="1"/>
  <c r="E1224" i="4"/>
  <c r="P1224" i="4" s="1"/>
  <c r="D1224" i="4"/>
  <c r="C1224" i="4"/>
  <c r="B1224" i="4"/>
  <c r="A1224" i="4"/>
  <c r="T1223" i="4"/>
  <c r="S1223" i="4"/>
  <c r="N1223" i="4"/>
  <c r="M1223" i="4"/>
  <c r="L1223" i="4"/>
  <c r="K1223" i="4"/>
  <c r="J1223" i="4"/>
  <c r="I1223" i="4"/>
  <c r="H1223" i="4"/>
  <c r="G1223" i="4"/>
  <c r="F1223" i="4"/>
  <c r="Q1223" i="4" s="1"/>
  <c r="E1223" i="4"/>
  <c r="D1223" i="4"/>
  <c r="C1223" i="4"/>
  <c r="B1223" i="4"/>
  <c r="O1223" i="4" s="1"/>
  <c r="A1223" i="4"/>
  <c r="T1222" i="4"/>
  <c r="O1222" i="4"/>
  <c r="N1222" i="4"/>
  <c r="M1222" i="4"/>
  <c r="L1222" i="4"/>
  <c r="K1222" i="4"/>
  <c r="J1222" i="4"/>
  <c r="I1222" i="4"/>
  <c r="S1222" i="4" s="1"/>
  <c r="H1222" i="4"/>
  <c r="G1222" i="4"/>
  <c r="F1222" i="4"/>
  <c r="Q1222" i="4" s="1"/>
  <c r="E1222" i="4"/>
  <c r="P1222" i="4" s="1"/>
  <c r="D1222" i="4"/>
  <c r="C1222" i="4"/>
  <c r="B1222" i="4"/>
  <c r="A1222" i="4"/>
  <c r="T1221" i="4"/>
  <c r="O1221" i="4"/>
  <c r="N1221" i="4"/>
  <c r="M1221" i="4"/>
  <c r="L1221" i="4"/>
  <c r="K1221" i="4"/>
  <c r="J1221" i="4"/>
  <c r="I1221" i="4"/>
  <c r="S1221" i="4" s="1"/>
  <c r="H1221" i="4"/>
  <c r="G1221" i="4"/>
  <c r="F1221" i="4"/>
  <c r="Q1221" i="4" s="1"/>
  <c r="E1221" i="4"/>
  <c r="D1221" i="4"/>
  <c r="C1221" i="4"/>
  <c r="B1221" i="4"/>
  <c r="A1221" i="4"/>
  <c r="P1220" i="4"/>
  <c r="N1220" i="4"/>
  <c r="M1220" i="4"/>
  <c r="L1220" i="4"/>
  <c r="K1220" i="4"/>
  <c r="J1220" i="4"/>
  <c r="T1220" i="4" s="1"/>
  <c r="I1220" i="4"/>
  <c r="S1220" i="4" s="1"/>
  <c r="H1220" i="4"/>
  <c r="G1220" i="4"/>
  <c r="F1220" i="4"/>
  <c r="Q1220" i="4" s="1"/>
  <c r="E1220" i="4"/>
  <c r="D1220" i="4"/>
  <c r="C1220" i="4"/>
  <c r="B1220" i="4"/>
  <c r="O1220" i="4" s="1"/>
  <c r="A1220" i="4"/>
  <c r="P1219" i="4"/>
  <c r="N1219" i="4"/>
  <c r="M1219" i="4"/>
  <c r="L1219" i="4"/>
  <c r="K1219" i="4"/>
  <c r="J1219" i="4"/>
  <c r="W1219" i="4" s="1"/>
  <c r="I1219" i="4"/>
  <c r="S1219" i="4" s="1"/>
  <c r="H1219" i="4"/>
  <c r="G1219" i="4"/>
  <c r="F1219" i="4"/>
  <c r="R1219" i="4" s="1"/>
  <c r="E1219" i="4"/>
  <c r="D1219" i="4"/>
  <c r="C1219" i="4"/>
  <c r="B1219" i="4"/>
  <c r="O1219" i="4" s="1"/>
  <c r="A1219" i="4"/>
  <c r="Q1218" i="4"/>
  <c r="O1218" i="4"/>
  <c r="N1218" i="4"/>
  <c r="M1218" i="4"/>
  <c r="L1218" i="4"/>
  <c r="K1218" i="4"/>
  <c r="J1218" i="4"/>
  <c r="T1218" i="4" s="1"/>
  <c r="I1218" i="4"/>
  <c r="S1218" i="4" s="1"/>
  <c r="H1218" i="4"/>
  <c r="G1218" i="4"/>
  <c r="F1218" i="4"/>
  <c r="E1218" i="4"/>
  <c r="R1218" i="4" s="1"/>
  <c r="D1218" i="4"/>
  <c r="C1218" i="4"/>
  <c r="B1218" i="4"/>
  <c r="A1218" i="4"/>
  <c r="N1217" i="4"/>
  <c r="M1217" i="4"/>
  <c r="L1217" i="4"/>
  <c r="K1217" i="4"/>
  <c r="J1217" i="4"/>
  <c r="T1217" i="4" s="1"/>
  <c r="I1217" i="4"/>
  <c r="S1217" i="4" s="1"/>
  <c r="H1217" i="4"/>
  <c r="G1217" i="4"/>
  <c r="F1217" i="4"/>
  <c r="Q1217" i="4" s="1"/>
  <c r="E1217" i="4"/>
  <c r="P1217" i="4" s="1"/>
  <c r="D1217" i="4"/>
  <c r="C1217" i="4"/>
  <c r="B1217" i="4"/>
  <c r="O1217" i="4" s="1"/>
  <c r="A1217" i="4"/>
  <c r="S1216" i="4"/>
  <c r="N1216" i="4"/>
  <c r="M1216" i="4"/>
  <c r="L1216" i="4"/>
  <c r="K1216" i="4"/>
  <c r="J1216" i="4"/>
  <c r="W1216" i="4" s="1"/>
  <c r="I1216" i="4"/>
  <c r="H1216" i="4"/>
  <c r="G1216" i="4"/>
  <c r="F1216" i="4"/>
  <c r="Q1216" i="4" s="1"/>
  <c r="E1216" i="4"/>
  <c r="D1216" i="4"/>
  <c r="C1216" i="4"/>
  <c r="B1216" i="4"/>
  <c r="O1216" i="4" s="1"/>
  <c r="A1216" i="4"/>
  <c r="S1215" i="4"/>
  <c r="N1215" i="4"/>
  <c r="M1215" i="4"/>
  <c r="L1215" i="4"/>
  <c r="K1215" i="4"/>
  <c r="J1215" i="4"/>
  <c r="T1215" i="4" s="1"/>
  <c r="I1215" i="4"/>
  <c r="H1215" i="4"/>
  <c r="G1215" i="4"/>
  <c r="F1215" i="4"/>
  <c r="Q1215" i="4" s="1"/>
  <c r="E1215" i="4"/>
  <c r="D1215" i="4"/>
  <c r="C1215" i="4"/>
  <c r="B1215" i="4"/>
  <c r="O1215" i="4" s="1"/>
  <c r="A1215" i="4"/>
  <c r="N1214" i="4"/>
  <c r="M1214" i="4"/>
  <c r="L1214" i="4"/>
  <c r="K1214" i="4"/>
  <c r="J1214" i="4"/>
  <c r="T1214" i="4" s="1"/>
  <c r="I1214" i="4"/>
  <c r="S1214" i="4" s="1"/>
  <c r="H1214" i="4"/>
  <c r="G1214" i="4"/>
  <c r="F1214" i="4"/>
  <c r="Q1214" i="4" s="1"/>
  <c r="E1214" i="4"/>
  <c r="D1214" i="4"/>
  <c r="C1214" i="4"/>
  <c r="B1214" i="4"/>
  <c r="O1214" i="4" s="1"/>
  <c r="A1214" i="4"/>
  <c r="N1213" i="4"/>
  <c r="M1213" i="4"/>
  <c r="L1213" i="4"/>
  <c r="K1213" i="4"/>
  <c r="J1213" i="4"/>
  <c r="T1213" i="4" s="1"/>
  <c r="I1213" i="4"/>
  <c r="S1213" i="4" s="1"/>
  <c r="H1213" i="4"/>
  <c r="G1213" i="4"/>
  <c r="F1213" i="4"/>
  <c r="Q1213" i="4" s="1"/>
  <c r="E1213" i="4"/>
  <c r="P1213" i="4" s="1"/>
  <c r="D1213" i="4"/>
  <c r="C1213" i="4"/>
  <c r="B1213" i="4"/>
  <c r="O1213" i="4" s="1"/>
  <c r="A1213" i="4"/>
  <c r="S1212" i="4"/>
  <c r="N1212" i="4"/>
  <c r="M1212" i="4"/>
  <c r="L1212" i="4"/>
  <c r="K1212" i="4"/>
  <c r="J1212" i="4"/>
  <c r="T1212" i="4" s="1"/>
  <c r="I1212" i="4"/>
  <c r="H1212" i="4"/>
  <c r="G1212" i="4"/>
  <c r="F1212" i="4"/>
  <c r="Q1212" i="4" s="1"/>
  <c r="E1212" i="4"/>
  <c r="P1212" i="4" s="1"/>
  <c r="D1212" i="4"/>
  <c r="C1212" i="4"/>
  <c r="B1212" i="4"/>
  <c r="O1212" i="4" s="1"/>
  <c r="A1212" i="4"/>
  <c r="N1211" i="4"/>
  <c r="M1211" i="4"/>
  <c r="L1211" i="4"/>
  <c r="K1211" i="4"/>
  <c r="J1211" i="4"/>
  <c r="T1211" i="4" s="1"/>
  <c r="I1211" i="4"/>
  <c r="S1211" i="4" s="1"/>
  <c r="H1211" i="4"/>
  <c r="G1211" i="4"/>
  <c r="F1211" i="4"/>
  <c r="Q1211" i="4" s="1"/>
  <c r="E1211" i="4"/>
  <c r="D1211" i="4"/>
  <c r="C1211" i="4"/>
  <c r="B1211" i="4"/>
  <c r="A1211" i="4"/>
  <c r="N1210" i="4"/>
  <c r="M1210" i="4"/>
  <c r="L1210" i="4"/>
  <c r="K1210" i="4"/>
  <c r="J1210" i="4"/>
  <c r="I1210" i="4"/>
  <c r="S1210" i="4" s="1"/>
  <c r="H1210" i="4"/>
  <c r="G1210" i="4"/>
  <c r="F1210" i="4"/>
  <c r="Q1210" i="4" s="1"/>
  <c r="E1210" i="4"/>
  <c r="D1210" i="4"/>
  <c r="C1210" i="4"/>
  <c r="B1210" i="4"/>
  <c r="O1210" i="4" s="1"/>
  <c r="A1210" i="4"/>
  <c r="N1209" i="4"/>
  <c r="M1209" i="4"/>
  <c r="L1209" i="4"/>
  <c r="K1209" i="4"/>
  <c r="J1209" i="4"/>
  <c r="I1209" i="4"/>
  <c r="S1209" i="4" s="1"/>
  <c r="H1209" i="4"/>
  <c r="G1209" i="4"/>
  <c r="F1209" i="4"/>
  <c r="Q1209" i="4" s="1"/>
  <c r="E1209" i="4"/>
  <c r="D1209" i="4"/>
  <c r="C1209" i="4"/>
  <c r="B1209" i="4"/>
  <c r="O1209" i="4" s="1"/>
  <c r="A1209" i="4"/>
  <c r="N1208" i="4"/>
  <c r="M1208" i="4"/>
  <c r="L1208" i="4"/>
  <c r="K1208" i="4"/>
  <c r="J1208" i="4"/>
  <c r="I1208" i="4"/>
  <c r="S1208" i="4" s="1"/>
  <c r="H1208" i="4"/>
  <c r="G1208" i="4"/>
  <c r="F1208" i="4"/>
  <c r="Q1208" i="4" s="1"/>
  <c r="E1208" i="4"/>
  <c r="D1208" i="4"/>
  <c r="C1208" i="4"/>
  <c r="B1208" i="4"/>
  <c r="O1208" i="4" s="1"/>
  <c r="A1208" i="4"/>
  <c r="T1207" i="4"/>
  <c r="P1207" i="4"/>
  <c r="O1207" i="4"/>
  <c r="N1207" i="4"/>
  <c r="M1207" i="4"/>
  <c r="L1207" i="4"/>
  <c r="K1207" i="4"/>
  <c r="J1207" i="4"/>
  <c r="I1207" i="4"/>
  <c r="S1207" i="4" s="1"/>
  <c r="H1207" i="4"/>
  <c r="G1207" i="4"/>
  <c r="F1207" i="4"/>
  <c r="E1207" i="4"/>
  <c r="D1207" i="4"/>
  <c r="C1207" i="4"/>
  <c r="B1207" i="4"/>
  <c r="A1207" i="4"/>
  <c r="S1206" i="4"/>
  <c r="N1206" i="4"/>
  <c r="M1206" i="4"/>
  <c r="L1206" i="4"/>
  <c r="K1206" i="4"/>
  <c r="J1206" i="4"/>
  <c r="T1206" i="4" s="1"/>
  <c r="I1206" i="4"/>
  <c r="H1206" i="4"/>
  <c r="G1206" i="4"/>
  <c r="F1206" i="4"/>
  <c r="Q1206" i="4" s="1"/>
  <c r="E1206" i="4"/>
  <c r="P1206" i="4" s="1"/>
  <c r="D1206" i="4"/>
  <c r="C1206" i="4"/>
  <c r="B1206" i="4"/>
  <c r="O1206" i="4" s="1"/>
  <c r="A1206" i="4"/>
  <c r="N1205" i="4"/>
  <c r="M1205" i="4"/>
  <c r="L1205" i="4"/>
  <c r="K1205" i="4"/>
  <c r="J1205" i="4"/>
  <c r="I1205" i="4"/>
  <c r="S1205" i="4" s="1"/>
  <c r="H1205" i="4"/>
  <c r="G1205" i="4"/>
  <c r="F1205" i="4"/>
  <c r="Q1205" i="4" s="1"/>
  <c r="E1205" i="4"/>
  <c r="P1205" i="4" s="1"/>
  <c r="D1205" i="4"/>
  <c r="C1205" i="4"/>
  <c r="B1205" i="4"/>
  <c r="A1205" i="4"/>
  <c r="N1204" i="4"/>
  <c r="M1204" i="4"/>
  <c r="L1204" i="4"/>
  <c r="K1204" i="4"/>
  <c r="J1204" i="4"/>
  <c r="I1204" i="4"/>
  <c r="S1204" i="4" s="1"/>
  <c r="H1204" i="4"/>
  <c r="G1204" i="4"/>
  <c r="F1204" i="4"/>
  <c r="Q1204" i="4" s="1"/>
  <c r="E1204" i="4"/>
  <c r="P1204" i="4" s="1"/>
  <c r="D1204" i="4"/>
  <c r="C1204" i="4"/>
  <c r="B1204" i="4"/>
  <c r="A1204" i="4"/>
  <c r="Q1203" i="4"/>
  <c r="N1203" i="4"/>
  <c r="M1203" i="4"/>
  <c r="L1203" i="4"/>
  <c r="K1203" i="4"/>
  <c r="J1203" i="4"/>
  <c r="I1203" i="4"/>
  <c r="S1203" i="4" s="1"/>
  <c r="H1203" i="4"/>
  <c r="G1203" i="4"/>
  <c r="F1203" i="4"/>
  <c r="E1203" i="4"/>
  <c r="R1203" i="4" s="1"/>
  <c r="D1203" i="4"/>
  <c r="C1203" i="4"/>
  <c r="B1203" i="4"/>
  <c r="O1203" i="4" s="1"/>
  <c r="A1203" i="4"/>
  <c r="N1202" i="4"/>
  <c r="M1202" i="4"/>
  <c r="L1202" i="4"/>
  <c r="K1202" i="4"/>
  <c r="J1202" i="4"/>
  <c r="I1202" i="4"/>
  <c r="S1202" i="4" s="1"/>
  <c r="H1202" i="4"/>
  <c r="G1202" i="4"/>
  <c r="F1202" i="4"/>
  <c r="Q1202" i="4" s="1"/>
  <c r="E1202" i="4"/>
  <c r="P1202" i="4" s="1"/>
  <c r="D1202" i="4"/>
  <c r="C1202" i="4"/>
  <c r="B1202" i="4"/>
  <c r="A1202" i="4"/>
  <c r="N1201" i="4"/>
  <c r="M1201" i="4"/>
  <c r="L1201" i="4"/>
  <c r="K1201" i="4"/>
  <c r="J1201" i="4"/>
  <c r="I1201" i="4"/>
  <c r="S1201" i="4" s="1"/>
  <c r="H1201" i="4"/>
  <c r="G1201" i="4"/>
  <c r="F1201" i="4"/>
  <c r="E1201" i="4"/>
  <c r="P1201" i="4" s="1"/>
  <c r="D1201" i="4"/>
  <c r="C1201" i="4"/>
  <c r="B1201" i="4"/>
  <c r="A1201" i="4"/>
  <c r="O1200" i="4"/>
  <c r="N1200" i="4"/>
  <c r="M1200" i="4"/>
  <c r="L1200" i="4"/>
  <c r="K1200" i="4"/>
  <c r="J1200" i="4"/>
  <c r="T1200" i="4" s="1"/>
  <c r="I1200" i="4"/>
  <c r="S1200" i="4" s="1"/>
  <c r="H1200" i="4"/>
  <c r="G1200" i="4"/>
  <c r="F1200" i="4"/>
  <c r="Q1200" i="4" s="1"/>
  <c r="E1200" i="4"/>
  <c r="D1200" i="4"/>
  <c r="C1200" i="4"/>
  <c r="B1200" i="4"/>
  <c r="A1200" i="4"/>
  <c r="S1199" i="4"/>
  <c r="N1199" i="4"/>
  <c r="M1199" i="4"/>
  <c r="L1199" i="4"/>
  <c r="K1199" i="4"/>
  <c r="J1199" i="4"/>
  <c r="T1199" i="4" s="1"/>
  <c r="I1199" i="4"/>
  <c r="H1199" i="4"/>
  <c r="G1199" i="4"/>
  <c r="F1199" i="4"/>
  <c r="Q1199" i="4" s="1"/>
  <c r="E1199" i="4"/>
  <c r="D1199" i="4"/>
  <c r="C1199" i="4"/>
  <c r="B1199" i="4"/>
  <c r="O1199" i="4" s="1"/>
  <c r="A1199" i="4"/>
  <c r="S1198" i="4"/>
  <c r="O1198" i="4"/>
  <c r="N1198" i="4"/>
  <c r="M1198" i="4"/>
  <c r="L1198" i="4"/>
  <c r="K1198" i="4"/>
  <c r="J1198" i="4"/>
  <c r="T1198" i="4" s="1"/>
  <c r="I1198" i="4"/>
  <c r="H1198" i="4"/>
  <c r="G1198" i="4"/>
  <c r="F1198" i="4"/>
  <c r="Q1198" i="4" s="1"/>
  <c r="E1198" i="4"/>
  <c r="P1198" i="4" s="1"/>
  <c r="D1198" i="4"/>
  <c r="C1198" i="4"/>
  <c r="B1198" i="4"/>
  <c r="A1198" i="4"/>
  <c r="N1197" i="4"/>
  <c r="M1197" i="4"/>
  <c r="L1197" i="4"/>
  <c r="K1197" i="4"/>
  <c r="J1197" i="4"/>
  <c r="T1197" i="4" s="1"/>
  <c r="I1197" i="4"/>
  <c r="S1197" i="4" s="1"/>
  <c r="H1197" i="4"/>
  <c r="G1197" i="4"/>
  <c r="F1197" i="4"/>
  <c r="Q1197" i="4" s="1"/>
  <c r="E1197" i="4"/>
  <c r="D1197" i="4"/>
  <c r="C1197" i="4"/>
  <c r="B1197" i="4"/>
  <c r="O1197" i="4" s="1"/>
  <c r="A1197" i="4"/>
  <c r="O1196" i="4"/>
  <c r="N1196" i="4"/>
  <c r="M1196" i="4"/>
  <c r="L1196" i="4"/>
  <c r="K1196" i="4"/>
  <c r="J1196" i="4"/>
  <c r="T1196" i="4" s="1"/>
  <c r="I1196" i="4"/>
  <c r="S1196" i="4" s="1"/>
  <c r="H1196" i="4"/>
  <c r="G1196" i="4"/>
  <c r="F1196" i="4"/>
  <c r="Q1196" i="4" s="1"/>
  <c r="E1196" i="4"/>
  <c r="P1196" i="4" s="1"/>
  <c r="D1196" i="4"/>
  <c r="C1196" i="4"/>
  <c r="B1196" i="4"/>
  <c r="A1196" i="4"/>
  <c r="N1195" i="4"/>
  <c r="M1195" i="4"/>
  <c r="L1195" i="4"/>
  <c r="K1195" i="4"/>
  <c r="J1195" i="4"/>
  <c r="T1195" i="4" s="1"/>
  <c r="I1195" i="4"/>
  <c r="S1195" i="4" s="1"/>
  <c r="H1195" i="4"/>
  <c r="G1195" i="4"/>
  <c r="F1195" i="4"/>
  <c r="E1195" i="4"/>
  <c r="P1195" i="4" s="1"/>
  <c r="D1195" i="4"/>
  <c r="C1195" i="4"/>
  <c r="B1195" i="4"/>
  <c r="O1195" i="4" s="1"/>
  <c r="A1195" i="4"/>
  <c r="S1194" i="4"/>
  <c r="N1194" i="4"/>
  <c r="M1194" i="4"/>
  <c r="L1194" i="4"/>
  <c r="K1194" i="4"/>
  <c r="J1194" i="4"/>
  <c r="I1194" i="4"/>
  <c r="H1194" i="4"/>
  <c r="G1194" i="4"/>
  <c r="F1194" i="4"/>
  <c r="Q1194" i="4" s="1"/>
  <c r="E1194" i="4"/>
  <c r="D1194" i="4"/>
  <c r="C1194" i="4"/>
  <c r="B1194" i="4"/>
  <c r="O1194" i="4" s="1"/>
  <c r="A1194" i="4"/>
  <c r="S1193" i="4"/>
  <c r="N1193" i="4"/>
  <c r="M1193" i="4"/>
  <c r="L1193" i="4"/>
  <c r="K1193" i="4"/>
  <c r="J1193" i="4"/>
  <c r="I1193" i="4"/>
  <c r="H1193" i="4"/>
  <c r="G1193" i="4"/>
  <c r="F1193" i="4"/>
  <c r="Q1193" i="4" s="1"/>
  <c r="E1193" i="4"/>
  <c r="D1193" i="4"/>
  <c r="C1193" i="4"/>
  <c r="B1193" i="4"/>
  <c r="O1193" i="4" s="1"/>
  <c r="A1193" i="4"/>
  <c r="S1192" i="4"/>
  <c r="N1192" i="4"/>
  <c r="M1192" i="4"/>
  <c r="L1192" i="4"/>
  <c r="K1192" i="4"/>
  <c r="J1192" i="4"/>
  <c r="W1192" i="4" s="1"/>
  <c r="I1192" i="4"/>
  <c r="H1192" i="4"/>
  <c r="G1192" i="4"/>
  <c r="F1192" i="4"/>
  <c r="Q1192" i="4" s="1"/>
  <c r="E1192" i="4"/>
  <c r="D1192" i="4"/>
  <c r="C1192" i="4"/>
  <c r="B1192" i="4"/>
  <c r="O1192" i="4" s="1"/>
  <c r="A1192" i="4"/>
  <c r="N1191" i="4"/>
  <c r="M1191" i="4"/>
  <c r="L1191" i="4"/>
  <c r="K1191" i="4"/>
  <c r="J1191" i="4"/>
  <c r="W1191" i="4" s="1"/>
  <c r="I1191" i="4"/>
  <c r="S1191" i="4" s="1"/>
  <c r="H1191" i="4"/>
  <c r="G1191" i="4"/>
  <c r="F1191" i="4"/>
  <c r="Q1191" i="4" s="1"/>
  <c r="E1191" i="4"/>
  <c r="P1191" i="4" s="1"/>
  <c r="D1191" i="4"/>
  <c r="C1191" i="4"/>
  <c r="B1191" i="4"/>
  <c r="O1191" i="4" s="1"/>
  <c r="A1191" i="4"/>
  <c r="Q1190" i="4"/>
  <c r="N1190" i="4"/>
  <c r="M1190" i="4"/>
  <c r="L1190" i="4"/>
  <c r="K1190" i="4"/>
  <c r="J1190" i="4"/>
  <c r="T1190" i="4" s="1"/>
  <c r="I1190" i="4"/>
  <c r="H1190" i="4"/>
  <c r="G1190" i="4"/>
  <c r="F1190" i="4"/>
  <c r="E1190" i="4"/>
  <c r="D1190" i="4"/>
  <c r="C1190" i="4"/>
  <c r="B1190" i="4"/>
  <c r="O1190" i="4" s="1"/>
  <c r="A1190" i="4"/>
  <c r="N1189" i="4"/>
  <c r="M1189" i="4"/>
  <c r="L1189" i="4"/>
  <c r="K1189" i="4"/>
  <c r="J1189" i="4"/>
  <c r="W1189" i="4" s="1"/>
  <c r="I1189" i="4"/>
  <c r="S1189" i="4" s="1"/>
  <c r="H1189" i="4"/>
  <c r="G1189" i="4"/>
  <c r="F1189" i="4"/>
  <c r="Q1189" i="4" s="1"/>
  <c r="E1189" i="4"/>
  <c r="P1189" i="4" s="1"/>
  <c r="D1189" i="4"/>
  <c r="C1189" i="4"/>
  <c r="B1189" i="4"/>
  <c r="O1189" i="4" s="1"/>
  <c r="A1189" i="4"/>
  <c r="N1188" i="4"/>
  <c r="M1188" i="4"/>
  <c r="L1188" i="4"/>
  <c r="K1188" i="4"/>
  <c r="J1188" i="4"/>
  <c r="I1188" i="4"/>
  <c r="S1188" i="4" s="1"/>
  <c r="H1188" i="4"/>
  <c r="G1188" i="4"/>
  <c r="F1188" i="4"/>
  <c r="Q1188" i="4" s="1"/>
  <c r="E1188" i="4"/>
  <c r="P1188" i="4" s="1"/>
  <c r="D1188" i="4"/>
  <c r="C1188" i="4"/>
  <c r="B1188" i="4"/>
  <c r="O1188" i="4" s="1"/>
  <c r="A1188" i="4"/>
  <c r="R1187" i="4"/>
  <c r="Q1187" i="4"/>
  <c r="P1187" i="4"/>
  <c r="N1187" i="4"/>
  <c r="M1187" i="4"/>
  <c r="L1187" i="4"/>
  <c r="K1187" i="4"/>
  <c r="J1187" i="4"/>
  <c r="I1187" i="4"/>
  <c r="S1187" i="4" s="1"/>
  <c r="H1187" i="4"/>
  <c r="G1187" i="4"/>
  <c r="F1187" i="4"/>
  <c r="E1187" i="4"/>
  <c r="D1187" i="4"/>
  <c r="C1187" i="4"/>
  <c r="B1187" i="4"/>
  <c r="A1187" i="4"/>
  <c r="N1186" i="4"/>
  <c r="M1186" i="4"/>
  <c r="L1186" i="4"/>
  <c r="K1186" i="4"/>
  <c r="J1186" i="4"/>
  <c r="I1186" i="4"/>
  <c r="S1186" i="4" s="1"/>
  <c r="H1186" i="4"/>
  <c r="G1186" i="4"/>
  <c r="F1186" i="4"/>
  <c r="Q1186" i="4" s="1"/>
  <c r="E1186" i="4"/>
  <c r="P1186" i="4" s="1"/>
  <c r="D1186" i="4"/>
  <c r="C1186" i="4"/>
  <c r="B1186" i="4"/>
  <c r="O1186" i="4" s="1"/>
  <c r="A1186" i="4"/>
  <c r="N1185" i="4"/>
  <c r="M1185" i="4"/>
  <c r="L1185" i="4"/>
  <c r="K1185" i="4"/>
  <c r="J1185" i="4"/>
  <c r="T1185" i="4" s="1"/>
  <c r="I1185" i="4"/>
  <c r="H1185" i="4"/>
  <c r="G1185" i="4"/>
  <c r="F1185" i="4"/>
  <c r="Q1185" i="4" s="1"/>
  <c r="E1185" i="4"/>
  <c r="P1185" i="4" s="1"/>
  <c r="D1185" i="4"/>
  <c r="C1185" i="4"/>
  <c r="B1185" i="4"/>
  <c r="O1185" i="4" s="1"/>
  <c r="A1185" i="4"/>
  <c r="N1184" i="4"/>
  <c r="M1184" i="4"/>
  <c r="L1184" i="4"/>
  <c r="K1184" i="4"/>
  <c r="J1184" i="4"/>
  <c r="T1184" i="4" s="1"/>
  <c r="I1184" i="4"/>
  <c r="S1184" i="4" s="1"/>
  <c r="H1184" i="4"/>
  <c r="G1184" i="4"/>
  <c r="F1184" i="4"/>
  <c r="R1184" i="4" s="1"/>
  <c r="E1184" i="4"/>
  <c r="P1184" i="4" s="1"/>
  <c r="D1184" i="4"/>
  <c r="C1184" i="4"/>
  <c r="B1184" i="4"/>
  <c r="O1184" i="4" s="1"/>
  <c r="A1184" i="4"/>
  <c r="N1183" i="4"/>
  <c r="M1183" i="4"/>
  <c r="L1183" i="4"/>
  <c r="K1183" i="4"/>
  <c r="J1183" i="4"/>
  <c r="T1183" i="4" s="1"/>
  <c r="I1183" i="4"/>
  <c r="S1183" i="4" s="1"/>
  <c r="H1183" i="4"/>
  <c r="G1183" i="4"/>
  <c r="F1183" i="4"/>
  <c r="Q1183" i="4" s="1"/>
  <c r="E1183" i="4"/>
  <c r="P1183" i="4" s="1"/>
  <c r="D1183" i="4"/>
  <c r="C1183" i="4"/>
  <c r="B1183" i="4"/>
  <c r="O1183" i="4" s="1"/>
  <c r="A1183" i="4"/>
  <c r="O1182" i="4"/>
  <c r="N1182" i="4"/>
  <c r="M1182" i="4"/>
  <c r="L1182" i="4"/>
  <c r="K1182" i="4"/>
  <c r="J1182" i="4"/>
  <c r="T1182" i="4" s="1"/>
  <c r="I1182" i="4"/>
  <c r="H1182" i="4"/>
  <c r="G1182" i="4"/>
  <c r="F1182" i="4"/>
  <c r="Q1182" i="4" s="1"/>
  <c r="E1182" i="4"/>
  <c r="P1182" i="4" s="1"/>
  <c r="D1182" i="4"/>
  <c r="C1182" i="4"/>
  <c r="B1182" i="4"/>
  <c r="A1182" i="4"/>
  <c r="N1181" i="4"/>
  <c r="M1181" i="4"/>
  <c r="L1181" i="4"/>
  <c r="K1181" i="4"/>
  <c r="J1181" i="4"/>
  <c r="T1181" i="4" s="1"/>
  <c r="I1181" i="4"/>
  <c r="S1181" i="4" s="1"/>
  <c r="H1181" i="4"/>
  <c r="G1181" i="4"/>
  <c r="F1181" i="4"/>
  <c r="E1181" i="4"/>
  <c r="P1181" i="4" s="1"/>
  <c r="D1181" i="4"/>
  <c r="C1181" i="4"/>
  <c r="B1181" i="4"/>
  <c r="O1181" i="4" s="1"/>
  <c r="A1181" i="4"/>
  <c r="Q1180" i="4"/>
  <c r="N1180" i="4"/>
  <c r="M1180" i="4"/>
  <c r="L1180" i="4"/>
  <c r="K1180" i="4"/>
  <c r="J1180" i="4"/>
  <c r="I1180" i="4"/>
  <c r="S1180" i="4" s="1"/>
  <c r="H1180" i="4"/>
  <c r="G1180" i="4"/>
  <c r="F1180" i="4"/>
  <c r="E1180" i="4"/>
  <c r="R1180" i="4" s="1"/>
  <c r="D1180" i="4"/>
  <c r="C1180" i="4"/>
  <c r="B1180" i="4"/>
  <c r="O1180" i="4" s="1"/>
  <c r="A1180" i="4"/>
  <c r="P1179" i="4"/>
  <c r="N1179" i="4"/>
  <c r="M1179" i="4"/>
  <c r="L1179" i="4"/>
  <c r="K1179" i="4"/>
  <c r="J1179" i="4"/>
  <c r="T1179" i="4" s="1"/>
  <c r="I1179" i="4"/>
  <c r="S1179" i="4" s="1"/>
  <c r="H1179" i="4"/>
  <c r="G1179" i="4"/>
  <c r="F1179" i="4"/>
  <c r="R1179" i="4" s="1"/>
  <c r="E1179" i="4"/>
  <c r="D1179" i="4"/>
  <c r="C1179" i="4"/>
  <c r="B1179" i="4"/>
  <c r="O1179" i="4" s="1"/>
  <c r="A1179" i="4"/>
  <c r="N1178" i="4"/>
  <c r="M1178" i="4"/>
  <c r="L1178" i="4"/>
  <c r="K1178" i="4"/>
  <c r="J1178" i="4"/>
  <c r="T1178" i="4" s="1"/>
  <c r="I1178" i="4"/>
  <c r="S1178" i="4" s="1"/>
  <c r="H1178" i="4"/>
  <c r="G1178" i="4"/>
  <c r="F1178" i="4"/>
  <c r="Q1178" i="4" s="1"/>
  <c r="E1178" i="4"/>
  <c r="P1178" i="4" s="1"/>
  <c r="D1178" i="4"/>
  <c r="C1178" i="4"/>
  <c r="B1178" i="4"/>
  <c r="A1178" i="4"/>
  <c r="P1177" i="4"/>
  <c r="N1177" i="4"/>
  <c r="M1177" i="4"/>
  <c r="L1177" i="4"/>
  <c r="K1177" i="4"/>
  <c r="J1177" i="4"/>
  <c r="T1177" i="4" s="1"/>
  <c r="I1177" i="4"/>
  <c r="S1177" i="4" s="1"/>
  <c r="H1177" i="4"/>
  <c r="G1177" i="4"/>
  <c r="F1177" i="4"/>
  <c r="E1177" i="4"/>
  <c r="D1177" i="4"/>
  <c r="C1177" i="4"/>
  <c r="B1177" i="4"/>
  <c r="O1177" i="4" s="1"/>
  <c r="A1177" i="4"/>
  <c r="N1176" i="4"/>
  <c r="M1176" i="4"/>
  <c r="L1176" i="4"/>
  <c r="K1176" i="4"/>
  <c r="J1176" i="4"/>
  <c r="W1176" i="4" s="1"/>
  <c r="I1176" i="4"/>
  <c r="S1176" i="4" s="1"/>
  <c r="H1176" i="4"/>
  <c r="G1176" i="4"/>
  <c r="F1176" i="4"/>
  <c r="Q1176" i="4" s="1"/>
  <c r="E1176" i="4"/>
  <c r="D1176" i="4"/>
  <c r="C1176" i="4"/>
  <c r="B1176" i="4"/>
  <c r="O1176" i="4" s="1"/>
  <c r="A1176" i="4"/>
  <c r="T1175" i="4"/>
  <c r="N1175" i="4"/>
  <c r="M1175" i="4"/>
  <c r="L1175" i="4"/>
  <c r="K1175" i="4"/>
  <c r="J1175" i="4"/>
  <c r="I1175" i="4"/>
  <c r="S1175" i="4" s="1"/>
  <c r="H1175" i="4"/>
  <c r="G1175" i="4"/>
  <c r="F1175" i="4"/>
  <c r="Q1175" i="4" s="1"/>
  <c r="E1175" i="4"/>
  <c r="D1175" i="4"/>
  <c r="C1175" i="4"/>
  <c r="B1175" i="4"/>
  <c r="O1175" i="4" s="1"/>
  <c r="A1175" i="4"/>
  <c r="T1174" i="4"/>
  <c r="N1174" i="4"/>
  <c r="M1174" i="4"/>
  <c r="L1174" i="4"/>
  <c r="K1174" i="4"/>
  <c r="J1174" i="4"/>
  <c r="I1174" i="4"/>
  <c r="S1174" i="4" s="1"/>
  <c r="H1174" i="4"/>
  <c r="G1174" i="4"/>
  <c r="F1174" i="4"/>
  <c r="Q1174" i="4" s="1"/>
  <c r="E1174" i="4"/>
  <c r="D1174" i="4"/>
  <c r="C1174" i="4"/>
  <c r="B1174" i="4"/>
  <c r="O1174" i="4" s="1"/>
  <c r="A1174" i="4"/>
  <c r="N1173" i="4"/>
  <c r="M1173" i="4"/>
  <c r="L1173" i="4"/>
  <c r="K1173" i="4"/>
  <c r="J1173" i="4"/>
  <c r="I1173" i="4"/>
  <c r="S1173" i="4" s="1"/>
  <c r="H1173" i="4"/>
  <c r="G1173" i="4"/>
  <c r="F1173" i="4"/>
  <c r="Q1173" i="4" s="1"/>
  <c r="E1173" i="4"/>
  <c r="D1173" i="4"/>
  <c r="C1173" i="4"/>
  <c r="B1173" i="4"/>
  <c r="O1173" i="4" s="1"/>
  <c r="A1173" i="4"/>
  <c r="S1172" i="4"/>
  <c r="O1172" i="4"/>
  <c r="N1172" i="4"/>
  <c r="M1172" i="4"/>
  <c r="L1172" i="4"/>
  <c r="K1172" i="4"/>
  <c r="J1172" i="4"/>
  <c r="T1172" i="4" s="1"/>
  <c r="I1172" i="4"/>
  <c r="H1172" i="4"/>
  <c r="G1172" i="4"/>
  <c r="F1172" i="4"/>
  <c r="Q1172" i="4" s="1"/>
  <c r="E1172" i="4"/>
  <c r="D1172" i="4"/>
  <c r="C1172" i="4"/>
  <c r="B1172" i="4"/>
  <c r="A1172" i="4"/>
  <c r="N1171" i="4"/>
  <c r="M1171" i="4"/>
  <c r="L1171" i="4"/>
  <c r="K1171" i="4"/>
  <c r="J1171" i="4"/>
  <c r="T1171" i="4" s="1"/>
  <c r="I1171" i="4"/>
  <c r="S1171" i="4" s="1"/>
  <c r="H1171" i="4"/>
  <c r="G1171" i="4"/>
  <c r="F1171" i="4"/>
  <c r="E1171" i="4"/>
  <c r="P1171" i="4" s="1"/>
  <c r="D1171" i="4"/>
  <c r="C1171" i="4"/>
  <c r="B1171" i="4"/>
  <c r="O1171" i="4" s="1"/>
  <c r="A1171" i="4"/>
  <c r="N1170" i="4"/>
  <c r="M1170" i="4"/>
  <c r="L1170" i="4"/>
  <c r="K1170" i="4"/>
  <c r="J1170" i="4"/>
  <c r="T1170" i="4" s="1"/>
  <c r="I1170" i="4"/>
  <c r="S1170" i="4" s="1"/>
  <c r="H1170" i="4"/>
  <c r="G1170" i="4"/>
  <c r="F1170" i="4"/>
  <c r="Q1170" i="4" s="1"/>
  <c r="E1170" i="4"/>
  <c r="D1170" i="4"/>
  <c r="C1170" i="4"/>
  <c r="B1170" i="4"/>
  <c r="O1170" i="4" s="1"/>
  <c r="A1170" i="4"/>
  <c r="N1169" i="4"/>
  <c r="M1169" i="4"/>
  <c r="L1169" i="4"/>
  <c r="K1169" i="4"/>
  <c r="J1169" i="4"/>
  <c r="T1169" i="4" s="1"/>
  <c r="I1169" i="4"/>
  <c r="S1169" i="4" s="1"/>
  <c r="H1169" i="4"/>
  <c r="G1169" i="4"/>
  <c r="F1169" i="4"/>
  <c r="Q1169" i="4" s="1"/>
  <c r="E1169" i="4"/>
  <c r="D1169" i="4"/>
  <c r="C1169" i="4"/>
  <c r="B1169" i="4"/>
  <c r="O1169" i="4" s="1"/>
  <c r="A1169" i="4"/>
  <c r="Q1168" i="4"/>
  <c r="N1168" i="4"/>
  <c r="M1168" i="4"/>
  <c r="L1168" i="4"/>
  <c r="K1168" i="4"/>
  <c r="J1168" i="4"/>
  <c r="I1168" i="4"/>
  <c r="S1168" i="4" s="1"/>
  <c r="H1168" i="4"/>
  <c r="G1168" i="4"/>
  <c r="F1168" i="4"/>
  <c r="E1168" i="4"/>
  <c r="D1168" i="4"/>
  <c r="C1168" i="4"/>
  <c r="B1168" i="4"/>
  <c r="O1168" i="4" s="1"/>
  <c r="A1168" i="4"/>
  <c r="N1167" i="4"/>
  <c r="M1167" i="4"/>
  <c r="L1167" i="4"/>
  <c r="K1167" i="4"/>
  <c r="J1167" i="4"/>
  <c r="I1167" i="4"/>
  <c r="S1167" i="4" s="1"/>
  <c r="H1167" i="4"/>
  <c r="G1167" i="4"/>
  <c r="F1167" i="4"/>
  <c r="Q1167" i="4" s="1"/>
  <c r="E1167" i="4"/>
  <c r="P1167" i="4" s="1"/>
  <c r="D1167" i="4"/>
  <c r="C1167" i="4"/>
  <c r="B1167" i="4"/>
  <c r="O1167" i="4" s="1"/>
  <c r="A1167" i="4"/>
  <c r="T1166" i="4"/>
  <c r="O1166" i="4"/>
  <c r="N1166" i="4"/>
  <c r="M1166" i="4"/>
  <c r="L1166" i="4"/>
  <c r="K1166" i="4"/>
  <c r="J1166" i="4"/>
  <c r="I1166" i="4"/>
  <c r="H1166" i="4"/>
  <c r="G1166" i="4"/>
  <c r="F1166" i="4"/>
  <c r="Q1166" i="4" s="1"/>
  <c r="E1166" i="4"/>
  <c r="P1166" i="4" s="1"/>
  <c r="D1166" i="4"/>
  <c r="C1166" i="4"/>
  <c r="B1166" i="4"/>
  <c r="A1166" i="4"/>
  <c r="Q1165" i="4"/>
  <c r="N1165" i="4"/>
  <c r="M1165" i="4"/>
  <c r="L1165" i="4"/>
  <c r="K1165" i="4"/>
  <c r="J1165" i="4"/>
  <c r="I1165" i="4"/>
  <c r="S1165" i="4" s="1"/>
  <c r="H1165" i="4"/>
  <c r="G1165" i="4"/>
  <c r="F1165" i="4"/>
  <c r="E1165" i="4"/>
  <c r="D1165" i="4"/>
  <c r="C1165" i="4"/>
  <c r="B1165" i="4"/>
  <c r="O1165" i="4" s="1"/>
  <c r="A1165" i="4"/>
  <c r="N1164" i="4"/>
  <c r="M1164" i="4"/>
  <c r="L1164" i="4"/>
  <c r="K1164" i="4"/>
  <c r="J1164" i="4"/>
  <c r="I1164" i="4"/>
  <c r="S1164" i="4" s="1"/>
  <c r="H1164" i="4"/>
  <c r="G1164" i="4"/>
  <c r="F1164" i="4"/>
  <c r="Q1164" i="4" s="1"/>
  <c r="E1164" i="4"/>
  <c r="P1164" i="4" s="1"/>
  <c r="D1164" i="4"/>
  <c r="C1164" i="4"/>
  <c r="B1164" i="4"/>
  <c r="O1164" i="4" s="1"/>
  <c r="A1164" i="4"/>
  <c r="N1163" i="4"/>
  <c r="M1163" i="4"/>
  <c r="L1163" i="4"/>
  <c r="K1163" i="4"/>
  <c r="J1163" i="4"/>
  <c r="T1163" i="4" s="1"/>
  <c r="I1163" i="4"/>
  <c r="S1163" i="4" s="1"/>
  <c r="H1163" i="4"/>
  <c r="G1163" i="4"/>
  <c r="F1163" i="4"/>
  <c r="Q1163" i="4" s="1"/>
  <c r="E1163" i="4"/>
  <c r="D1163" i="4"/>
  <c r="C1163" i="4"/>
  <c r="B1163" i="4"/>
  <c r="A1163" i="4"/>
  <c r="Q1162" i="4"/>
  <c r="N1162" i="4"/>
  <c r="M1162" i="4"/>
  <c r="L1162" i="4"/>
  <c r="K1162" i="4"/>
  <c r="J1162" i="4"/>
  <c r="T1162" i="4" s="1"/>
  <c r="I1162" i="4"/>
  <c r="S1162" i="4" s="1"/>
  <c r="H1162" i="4"/>
  <c r="G1162" i="4"/>
  <c r="F1162" i="4"/>
  <c r="E1162" i="4"/>
  <c r="P1162" i="4" s="1"/>
  <c r="D1162" i="4"/>
  <c r="C1162" i="4"/>
  <c r="B1162" i="4"/>
  <c r="A1162" i="4"/>
  <c r="Q1161" i="4"/>
  <c r="N1161" i="4"/>
  <c r="M1161" i="4"/>
  <c r="L1161" i="4"/>
  <c r="K1161" i="4"/>
  <c r="J1161" i="4"/>
  <c r="T1161" i="4" s="1"/>
  <c r="I1161" i="4"/>
  <c r="S1161" i="4" s="1"/>
  <c r="H1161" i="4"/>
  <c r="G1161" i="4"/>
  <c r="F1161" i="4"/>
  <c r="E1161" i="4"/>
  <c r="D1161" i="4"/>
  <c r="C1161" i="4"/>
  <c r="B1161" i="4"/>
  <c r="A1161" i="4"/>
  <c r="O1160" i="4"/>
  <c r="N1160" i="4"/>
  <c r="M1160" i="4"/>
  <c r="L1160" i="4"/>
  <c r="K1160" i="4"/>
  <c r="J1160" i="4"/>
  <c r="T1160" i="4" s="1"/>
  <c r="I1160" i="4"/>
  <c r="S1160" i="4" s="1"/>
  <c r="H1160" i="4"/>
  <c r="G1160" i="4"/>
  <c r="F1160" i="4"/>
  <c r="Q1160" i="4" s="1"/>
  <c r="E1160" i="4"/>
  <c r="P1160" i="4" s="1"/>
  <c r="D1160" i="4"/>
  <c r="C1160" i="4"/>
  <c r="B1160" i="4"/>
  <c r="A1160" i="4"/>
  <c r="N1159" i="4"/>
  <c r="M1159" i="4"/>
  <c r="L1159" i="4"/>
  <c r="K1159" i="4"/>
  <c r="J1159" i="4"/>
  <c r="T1159" i="4" s="1"/>
  <c r="I1159" i="4"/>
  <c r="S1159" i="4" s="1"/>
  <c r="H1159" i="4"/>
  <c r="G1159" i="4"/>
  <c r="F1159" i="4"/>
  <c r="Q1159" i="4" s="1"/>
  <c r="E1159" i="4"/>
  <c r="D1159" i="4"/>
  <c r="C1159" i="4"/>
  <c r="B1159" i="4"/>
  <c r="O1159" i="4" s="1"/>
  <c r="A1159" i="4"/>
  <c r="O1158" i="4"/>
  <c r="N1158" i="4"/>
  <c r="M1158" i="4"/>
  <c r="L1158" i="4"/>
  <c r="K1158" i="4"/>
  <c r="J1158" i="4"/>
  <c r="T1158" i="4" s="1"/>
  <c r="I1158" i="4"/>
  <c r="S1158" i="4" s="1"/>
  <c r="H1158" i="4"/>
  <c r="G1158" i="4"/>
  <c r="F1158" i="4"/>
  <c r="Q1158" i="4" s="1"/>
  <c r="E1158" i="4"/>
  <c r="D1158" i="4"/>
  <c r="C1158" i="4"/>
  <c r="B1158" i="4"/>
  <c r="A1158" i="4"/>
  <c r="N1157" i="4"/>
  <c r="M1157" i="4"/>
  <c r="L1157" i="4"/>
  <c r="K1157" i="4"/>
  <c r="J1157" i="4"/>
  <c r="T1157" i="4" s="1"/>
  <c r="I1157" i="4"/>
  <c r="S1157" i="4" s="1"/>
  <c r="H1157" i="4"/>
  <c r="G1157" i="4"/>
  <c r="F1157" i="4"/>
  <c r="Q1157" i="4" s="1"/>
  <c r="E1157" i="4"/>
  <c r="D1157" i="4"/>
  <c r="C1157" i="4"/>
  <c r="B1157" i="4"/>
  <c r="O1157" i="4" s="1"/>
  <c r="A1157" i="4"/>
  <c r="N1156" i="4"/>
  <c r="M1156" i="4"/>
  <c r="L1156" i="4"/>
  <c r="K1156" i="4"/>
  <c r="J1156" i="4"/>
  <c r="T1156" i="4" s="1"/>
  <c r="I1156" i="4"/>
  <c r="S1156" i="4" s="1"/>
  <c r="H1156" i="4"/>
  <c r="G1156" i="4"/>
  <c r="F1156" i="4"/>
  <c r="Q1156" i="4" s="1"/>
  <c r="E1156" i="4"/>
  <c r="P1156" i="4" s="1"/>
  <c r="D1156" i="4"/>
  <c r="C1156" i="4"/>
  <c r="B1156" i="4"/>
  <c r="O1156" i="4" s="1"/>
  <c r="A1156" i="4"/>
  <c r="T1155" i="4"/>
  <c r="P1155" i="4"/>
  <c r="N1155" i="4"/>
  <c r="M1155" i="4"/>
  <c r="L1155" i="4"/>
  <c r="K1155" i="4"/>
  <c r="J1155" i="4"/>
  <c r="I1155" i="4"/>
  <c r="S1155" i="4" s="1"/>
  <c r="H1155" i="4"/>
  <c r="G1155" i="4"/>
  <c r="F1155" i="4"/>
  <c r="E1155" i="4"/>
  <c r="D1155" i="4"/>
  <c r="C1155" i="4"/>
  <c r="B1155" i="4"/>
  <c r="O1155" i="4" s="1"/>
  <c r="A1155" i="4"/>
  <c r="N1154" i="4"/>
  <c r="M1154" i="4"/>
  <c r="L1154" i="4"/>
  <c r="K1154" i="4"/>
  <c r="J1154" i="4"/>
  <c r="T1154" i="4" s="1"/>
  <c r="I1154" i="4"/>
  <c r="S1154" i="4" s="1"/>
  <c r="H1154" i="4"/>
  <c r="G1154" i="4"/>
  <c r="F1154" i="4"/>
  <c r="Q1154" i="4" s="1"/>
  <c r="E1154" i="4"/>
  <c r="R1154" i="4" s="1"/>
  <c r="D1154" i="4"/>
  <c r="C1154" i="4"/>
  <c r="B1154" i="4"/>
  <c r="O1154" i="4" s="1"/>
  <c r="A1154" i="4"/>
  <c r="N1153" i="4"/>
  <c r="M1153" i="4"/>
  <c r="L1153" i="4"/>
  <c r="K1153" i="4"/>
  <c r="J1153" i="4"/>
  <c r="I1153" i="4"/>
  <c r="S1153" i="4" s="1"/>
  <c r="H1153" i="4"/>
  <c r="G1153" i="4"/>
  <c r="F1153" i="4"/>
  <c r="Q1153" i="4" s="1"/>
  <c r="E1153" i="4"/>
  <c r="D1153" i="4"/>
  <c r="C1153" i="4"/>
  <c r="B1153" i="4"/>
  <c r="O1153" i="4" s="1"/>
  <c r="A1153" i="4"/>
  <c r="N1152" i="4"/>
  <c r="M1152" i="4"/>
  <c r="L1152" i="4"/>
  <c r="K1152" i="4"/>
  <c r="J1152" i="4"/>
  <c r="W1152" i="4" s="1"/>
  <c r="I1152" i="4"/>
  <c r="S1152" i="4" s="1"/>
  <c r="H1152" i="4"/>
  <c r="G1152" i="4"/>
  <c r="F1152" i="4"/>
  <c r="Q1152" i="4" s="1"/>
  <c r="E1152" i="4"/>
  <c r="D1152" i="4"/>
  <c r="C1152" i="4"/>
  <c r="B1152" i="4"/>
  <c r="O1152" i="4" s="1"/>
  <c r="A1152" i="4"/>
  <c r="N1151" i="4"/>
  <c r="M1151" i="4"/>
  <c r="L1151" i="4"/>
  <c r="K1151" i="4"/>
  <c r="J1151" i="4"/>
  <c r="T1151" i="4" s="1"/>
  <c r="I1151" i="4"/>
  <c r="S1151" i="4" s="1"/>
  <c r="H1151" i="4"/>
  <c r="G1151" i="4"/>
  <c r="F1151" i="4"/>
  <c r="Q1151" i="4" s="1"/>
  <c r="E1151" i="4"/>
  <c r="D1151" i="4"/>
  <c r="C1151" i="4"/>
  <c r="B1151" i="4"/>
  <c r="O1151" i="4" s="1"/>
  <c r="A1151" i="4"/>
  <c r="N1150" i="4"/>
  <c r="M1150" i="4"/>
  <c r="L1150" i="4"/>
  <c r="K1150" i="4"/>
  <c r="J1150" i="4"/>
  <c r="T1150" i="4" s="1"/>
  <c r="I1150" i="4"/>
  <c r="S1150" i="4" s="1"/>
  <c r="H1150" i="4"/>
  <c r="G1150" i="4"/>
  <c r="F1150" i="4"/>
  <c r="Q1150" i="4" s="1"/>
  <c r="E1150" i="4"/>
  <c r="D1150" i="4"/>
  <c r="C1150" i="4"/>
  <c r="B1150" i="4"/>
  <c r="O1150" i="4" s="1"/>
  <c r="A1150" i="4"/>
  <c r="N1149" i="4"/>
  <c r="M1149" i="4"/>
  <c r="L1149" i="4"/>
  <c r="K1149" i="4"/>
  <c r="J1149" i="4"/>
  <c r="T1149" i="4" s="1"/>
  <c r="I1149" i="4"/>
  <c r="S1149" i="4" s="1"/>
  <c r="H1149" i="4"/>
  <c r="G1149" i="4"/>
  <c r="F1149" i="4"/>
  <c r="Q1149" i="4" s="1"/>
  <c r="E1149" i="4"/>
  <c r="P1149" i="4" s="1"/>
  <c r="D1149" i="4"/>
  <c r="C1149" i="4"/>
  <c r="B1149" i="4"/>
  <c r="O1149" i="4" s="1"/>
  <c r="A1149" i="4"/>
  <c r="N1148" i="4"/>
  <c r="M1148" i="4"/>
  <c r="L1148" i="4"/>
  <c r="K1148" i="4"/>
  <c r="J1148" i="4"/>
  <c r="I1148" i="4"/>
  <c r="S1148" i="4" s="1"/>
  <c r="H1148" i="4"/>
  <c r="G1148" i="4"/>
  <c r="F1148" i="4"/>
  <c r="Q1148" i="4" s="1"/>
  <c r="E1148" i="4"/>
  <c r="P1148" i="4" s="1"/>
  <c r="D1148" i="4"/>
  <c r="C1148" i="4"/>
  <c r="B1148" i="4"/>
  <c r="O1148" i="4" s="1"/>
  <c r="A1148" i="4"/>
  <c r="P1147" i="4"/>
  <c r="N1147" i="4"/>
  <c r="M1147" i="4"/>
  <c r="L1147" i="4"/>
  <c r="K1147" i="4"/>
  <c r="J1147" i="4"/>
  <c r="I1147" i="4"/>
  <c r="S1147" i="4" s="1"/>
  <c r="H1147" i="4"/>
  <c r="G1147" i="4"/>
  <c r="F1147" i="4"/>
  <c r="Q1147" i="4" s="1"/>
  <c r="E1147" i="4"/>
  <c r="D1147" i="4"/>
  <c r="C1147" i="4"/>
  <c r="B1147" i="4"/>
  <c r="A1147" i="4"/>
  <c r="S1146" i="4"/>
  <c r="Q1146" i="4"/>
  <c r="N1146" i="4"/>
  <c r="M1146" i="4"/>
  <c r="L1146" i="4"/>
  <c r="K1146" i="4"/>
  <c r="J1146" i="4"/>
  <c r="T1146" i="4" s="1"/>
  <c r="I1146" i="4"/>
  <c r="H1146" i="4"/>
  <c r="G1146" i="4"/>
  <c r="F1146" i="4"/>
  <c r="E1146" i="4"/>
  <c r="P1146" i="4" s="1"/>
  <c r="D1146" i="4"/>
  <c r="C1146" i="4"/>
  <c r="B1146" i="4"/>
  <c r="O1146" i="4" s="1"/>
  <c r="A1146" i="4"/>
  <c r="Q1145" i="4"/>
  <c r="N1145" i="4"/>
  <c r="M1145" i="4"/>
  <c r="L1145" i="4"/>
  <c r="K1145" i="4"/>
  <c r="J1145" i="4"/>
  <c r="I1145" i="4"/>
  <c r="S1145" i="4" s="1"/>
  <c r="H1145" i="4"/>
  <c r="G1145" i="4"/>
  <c r="F1145" i="4"/>
  <c r="E1145" i="4"/>
  <c r="P1145" i="4" s="1"/>
  <c r="D1145" i="4"/>
  <c r="C1145" i="4"/>
  <c r="B1145" i="4"/>
  <c r="O1145" i="4" s="1"/>
  <c r="A1145" i="4"/>
  <c r="N1144" i="4"/>
  <c r="M1144" i="4"/>
  <c r="L1144" i="4"/>
  <c r="K1144" i="4"/>
  <c r="J1144" i="4"/>
  <c r="I1144" i="4"/>
  <c r="S1144" i="4" s="1"/>
  <c r="H1144" i="4"/>
  <c r="G1144" i="4"/>
  <c r="F1144" i="4"/>
  <c r="Q1144" i="4" s="1"/>
  <c r="E1144" i="4"/>
  <c r="P1144" i="4" s="1"/>
  <c r="D1144" i="4"/>
  <c r="C1144" i="4"/>
  <c r="B1144" i="4"/>
  <c r="O1144" i="4" s="1"/>
  <c r="A1144" i="4"/>
  <c r="O1143" i="4"/>
  <c r="N1143" i="4"/>
  <c r="M1143" i="4"/>
  <c r="L1143" i="4"/>
  <c r="K1143" i="4"/>
  <c r="J1143" i="4"/>
  <c r="W1143" i="4" s="1"/>
  <c r="I1143" i="4"/>
  <c r="S1143" i="4" s="1"/>
  <c r="H1143" i="4"/>
  <c r="G1143" i="4"/>
  <c r="F1143" i="4"/>
  <c r="Q1143" i="4" s="1"/>
  <c r="E1143" i="4"/>
  <c r="D1143" i="4"/>
  <c r="C1143" i="4"/>
  <c r="B1143" i="4"/>
  <c r="A1143" i="4"/>
  <c r="S1142" i="4"/>
  <c r="N1142" i="4"/>
  <c r="M1142" i="4"/>
  <c r="L1142" i="4"/>
  <c r="K1142" i="4"/>
  <c r="J1142" i="4"/>
  <c r="T1142" i="4" s="1"/>
  <c r="I1142" i="4"/>
  <c r="H1142" i="4"/>
  <c r="G1142" i="4"/>
  <c r="F1142" i="4"/>
  <c r="Q1142" i="4" s="1"/>
  <c r="E1142" i="4"/>
  <c r="P1142" i="4" s="1"/>
  <c r="D1142" i="4"/>
  <c r="C1142" i="4"/>
  <c r="B1142" i="4"/>
  <c r="O1142" i="4" s="1"/>
  <c r="A1142" i="4"/>
  <c r="N1141" i="4"/>
  <c r="M1141" i="4"/>
  <c r="L1141" i="4"/>
  <c r="K1141" i="4"/>
  <c r="J1141" i="4"/>
  <c r="T1141" i="4" s="1"/>
  <c r="I1141" i="4"/>
  <c r="S1141" i="4" s="1"/>
  <c r="H1141" i="4"/>
  <c r="G1141" i="4"/>
  <c r="F1141" i="4"/>
  <c r="Q1141" i="4" s="1"/>
  <c r="E1141" i="4"/>
  <c r="D1141" i="4"/>
  <c r="C1141" i="4"/>
  <c r="B1141" i="4"/>
  <c r="O1141" i="4" s="1"/>
  <c r="A1141" i="4"/>
  <c r="N1140" i="4"/>
  <c r="M1140" i="4"/>
  <c r="L1140" i="4"/>
  <c r="K1140" i="4"/>
  <c r="J1140" i="4"/>
  <c r="I1140" i="4"/>
  <c r="S1140" i="4" s="1"/>
  <c r="H1140" i="4"/>
  <c r="G1140" i="4"/>
  <c r="F1140" i="4"/>
  <c r="Q1140" i="4" s="1"/>
  <c r="E1140" i="4"/>
  <c r="P1140" i="4" s="1"/>
  <c r="D1140" i="4"/>
  <c r="C1140" i="4"/>
  <c r="B1140" i="4"/>
  <c r="O1140" i="4" s="1"/>
  <c r="A1140" i="4"/>
  <c r="Q1139" i="4"/>
  <c r="N1139" i="4"/>
  <c r="M1139" i="4"/>
  <c r="L1139" i="4"/>
  <c r="K1139" i="4"/>
  <c r="J1139" i="4"/>
  <c r="I1139" i="4"/>
  <c r="S1139" i="4" s="1"/>
  <c r="H1139" i="4"/>
  <c r="G1139" i="4"/>
  <c r="F1139" i="4"/>
  <c r="E1139" i="4"/>
  <c r="P1139" i="4" s="1"/>
  <c r="D1139" i="4"/>
  <c r="C1139" i="4"/>
  <c r="B1139" i="4"/>
  <c r="A1139" i="4"/>
  <c r="N1138" i="4"/>
  <c r="M1138" i="4"/>
  <c r="L1138" i="4"/>
  <c r="K1138" i="4"/>
  <c r="J1138" i="4"/>
  <c r="I1138" i="4"/>
  <c r="S1138" i="4" s="1"/>
  <c r="H1138" i="4"/>
  <c r="G1138" i="4"/>
  <c r="F1138" i="4"/>
  <c r="Q1138" i="4" s="1"/>
  <c r="E1138" i="4"/>
  <c r="P1138" i="4" s="1"/>
  <c r="D1138" i="4"/>
  <c r="C1138" i="4"/>
  <c r="B1138" i="4"/>
  <c r="A1138" i="4"/>
  <c r="N1137" i="4"/>
  <c r="M1137" i="4"/>
  <c r="L1137" i="4"/>
  <c r="K1137" i="4"/>
  <c r="J1137" i="4"/>
  <c r="I1137" i="4"/>
  <c r="S1137" i="4" s="1"/>
  <c r="H1137" i="4"/>
  <c r="G1137" i="4"/>
  <c r="F1137" i="4"/>
  <c r="E1137" i="4"/>
  <c r="P1137" i="4" s="1"/>
  <c r="D1137" i="4"/>
  <c r="C1137" i="4"/>
  <c r="B1137" i="4"/>
  <c r="A1137" i="4"/>
  <c r="N1136" i="4"/>
  <c r="M1136" i="4"/>
  <c r="L1136" i="4"/>
  <c r="K1136" i="4"/>
  <c r="J1136" i="4"/>
  <c r="T1136" i="4" s="1"/>
  <c r="I1136" i="4"/>
  <c r="S1136" i="4" s="1"/>
  <c r="H1136" i="4"/>
  <c r="G1136" i="4"/>
  <c r="F1136" i="4"/>
  <c r="Q1136" i="4" s="1"/>
  <c r="E1136" i="4"/>
  <c r="R1136" i="4" s="1"/>
  <c r="D1136" i="4"/>
  <c r="C1136" i="4"/>
  <c r="B1136" i="4"/>
  <c r="O1136" i="4" s="1"/>
  <c r="A1136" i="4"/>
  <c r="N1135" i="4"/>
  <c r="M1135" i="4"/>
  <c r="L1135" i="4"/>
  <c r="K1135" i="4"/>
  <c r="J1135" i="4"/>
  <c r="I1135" i="4"/>
  <c r="S1135" i="4" s="1"/>
  <c r="H1135" i="4"/>
  <c r="G1135" i="4"/>
  <c r="F1135" i="4"/>
  <c r="Q1135" i="4" s="1"/>
  <c r="E1135" i="4"/>
  <c r="D1135" i="4"/>
  <c r="C1135" i="4"/>
  <c r="B1135" i="4"/>
  <c r="O1135" i="4" s="1"/>
  <c r="A1135" i="4"/>
  <c r="T1134" i="4"/>
  <c r="N1134" i="4"/>
  <c r="M1134" i="4"/>
  <c r="L1134" i="4"/>
  <c r="K1134" i="4"/>
  <c r="J1134" i="4"/>
  <c r="I1134" i="4"/>
  <c r="S1134" i="4" s="1"/>
  <c r="H1134" i="4"/>
  <c r="G1134" i="4"/>
  <c r="F1134" i="4"/>
  <c r="Q1134" i="4" s="1"/>
  <c r="E1134" i="4"/>
  <c r="R1134" i="4" s="1"/>
  <c r="D1134" i="4"/>
  <c r="C1134" i="4"/>
  <c r="B1134" i="4"/>
  <c r="O1134" i="4" s="1"/>
  <c r="A1134" i="4"/>
  <c r="P1133" i="4"/>
  <c r="N1133" i="4"/>
  <c r="M1133" i="4"/>
  <c r="L1133" i="4"/>
  <c r="K1133" i="4"/>
  <c r="J1133" i="4"/>
  <c r="T1133" i="4" s="1"/>
  <c r="I1133" i="4"/>
  <c r="S1133" i="4" s="1"/>
  <c r="H1133" i="4"/>
  <c r="G1133" i="4"/>
  <c r="F1133" i="4"/>
  <c r="Q1133" i="4" s="1"/>
  <c r="E1133" i="4"/>
  <c r="D1133" i="4"/>
  <c r="C1133" i="4"/>
  <c r="B1133" i="4"/>
  <c r="O1133" i="4" s="1"/>
  <c r="A1133" i="4"/>
  <c r="O1132" i="4"/>
  <c r="N1132" i="4"/>
  <c r="M1132" i="4"/>
  <c r="L1132" i="4"/>
  <c r="K1132" i="4"/>
  <c r="J1132" i="4"/>
  <c r="I1132" i="4"/>
  <c r="S1132" i="4" s="1"/>
  <c r="H1132" i="4"/>
  <c r="G1132" i="4"/>
  <c r="F1132" i="4"/>
  <c r="Q1132" i="4" s="1"/>
  <c r="E1132" i="4"/>
  <c r="P1132" i="4" s="1"/>
  <c r="D1132" i="4"/>
  <c r="C1132" i="4"/>
  <c r="B1132" i="4"/>
  <c r="A1132" i="4"/>
  <c r="P1131" i="4"/>
  <c r="O1131" i="4"/>
  <c r="N1131" i="4"/>
  <c r="M1131" i="4"/>
  <c r="L1131" i="4"/>
  <c r="K1131" i="4"/>
  <c r="J1131" i="4"/>
  <c r="T1131" i="4" s="1"/>
  <c r="I1131" i="4"/>
  <c r="S1131" i="4" s="1"/>
  <c r="H1131" i="4"/>
  <c r="G1131" i="4"/>
  <c r="F1131" i="4"/>
  <c r="E1131" i="4"/>
  <c r="D1131" i="4"/>
  <c r="C1131" i="4"/>
  <c r="B1131" i="4"/>
  <c r="A1131" i="4"/>
  <c r="N1130" i="4"/>
  <c r="M1130" i="4"/>
  <c r="L1130" i="4"/>
  <c r="K1130" i="4"/>
  <c r="J1130" i="4"/>
  <c r="W1130" i="4" s="1"/>
  <c r="I1130" i="4"/>
  <c r="S1130" i="4" s="1"/>
  <c r="H1130" i="4"/>
  <c r="G1130" i="4"/>
  <c r="F1130" i="4"/>
  <c r="Q1130" i="4" s="1"/>
  <c r="E1130" i="4"/>
  <c r="D1130" i="4"/>
  <c r="C1130" i="4"/>
  <c r="B1130" i="4"/>
  <c r="O1130" i="4" s="1"/>
  <c r="A1130" i="4"/>
  <c r="S1129" i="4"/>
  <c r="N1129" i="4"/>
  <c r="M1129" i="4"/>
  <c r="L1129" i="4"/>
  <c r="K1129" i="4"/>
  <c r="J1129" i="4"/>
  <c r="I1129" i="4"/>
  <c r="H1129" i="4"/>
  <c r="G1129" i="4"/>
  <c r="F1129" i="4"/>
  <c r="Q1129" i="4" s="1"/>
  <c r="E1129" i="4"/>
  <c r="D1129" i="4"/>
  <c r="C1129" i="4"/>
  <c r="B1129" i="4"/>
  <c r="O1129" i="4" s="1"/>
  <c r="A1129" i="4"/>
  <c r="T1128" i="4"/>
  <c r="S1128" i="4"/>
  <c r="N1128" i="4"/>
  <c r="M1128" i="4"/>
  <c r="L1128" i="4"/>
  <c r="K1128" i="4"/>
  <c r="J1128" i="4"/>
  <c r="I1128" i="4"/>
  <c r="H1128" i="4"/>
  <c r="G1128" i="4"/>
  <c r="F1128" i="4"/>
  <c r="Q1128" i="4" s="1"/>
  <c r="E1128" i="4"/>
  <c r="D1128" i="4"/>
  <c r="C1128" i="4"/>
  <c r="B1128" i="4"/>
  <c r="O1128" i="4" s="1"/>
  <c r="A1128" i="4"/>
  <c r="T1127" i="4"/>
  <c r="S1127" i="4"/>
  <c r="N1127" i="4"/>
  <c r="M1127" i="4"/>
  <c r="L1127" i="4"/>
  <c r="K1127" i="4"/>
  <c r="J1127" i="4"/>
  <c r="I1127" i="4"/>
  <c r="H1127" i="4"/>
  <c r="G1127" i="4"/>
  <c r="F1127" i="4"/>
  <c r="Q1127" i="4" s="1"/>
  <c r="E1127" i="4"/>
  <c r="P1127" i="4" s="1"/>
  <c r="D1127" i="4"/>
  <c r="C1127" i="4"/>
  <c r="B1127" i="4"/>
  <c r="O1127" i="4" s="1"/>
  <c r="A1127" i="4"/>
  <c r="T1126" i="4"/>
  <c r="N1126" i="4"/>
  <c r="M1126" i="4"/>
  <c r="L1126" i="4"/>
  <c r="K1126" i="4"/>
  <c r="J1126" i="4"/>
  <c r="I1126" i="4"/>
  <c r="H1126" i="4"/>
  <c r="G1126" i="4"/>
  <c r="F1126" i="4"/>
  <c r="Q1126" i="4" s="1"/>
  <c r="E1126" i="4"/>
  <c r="D1126" i="4"/>
  <c r="C1126" i="4"/>
  <c r="B1126" i="4"/>
  <c r="O1126" i="4" s="1"/>
  <c r="A1126" i="4"/>
  <c r="T1125" i="4"/>
  <c r="N1125" i="4"/>
  <c r="M1125" i="4"/>
  <c r="L1125" i="4"/>
  <c r="K1125" i="4"/>
  <c r="J1125" i="4"/>
  <c r="I1125" i="4"/>
  <c r="S1125" i="4" s="1"/>
  <c r="H1125" i="4"/>
  <c r="G1125" i="4"/>
  <c r="F1125" i="4"/>
  <c r="Q1125" i="4" s="1"/>
  <c r="E1125" i="4"/>
  <c r="D1125" i="4"/>
  <c r="C1125" i="4"/>
  <c r="B1125" i="4"/>
  <c r="O1125" i="4" s="1"/>
  <c r="A1125" i="4"/>
  <c r="N1124" i="4"/>
  <c r="M1124" i="4"/>
  <c r="L1124" i="4"/>
  <c r="K1124" i="4"/>
  <c r="J1124" i="4"/>
  <c r="I1124" i="4"/>
  <c r="S1124" i="4" s="1"/>
  <c r="H1124" i="4"/>
  <c r="G1124" i="4"/>
  <c r="F1124" i="4"/>
  <c r="Q1124" i="4" s="1"/>
  <c r="E1124" i="4"/>
  <c r="D1124" i="4"/>
  <c r="C1124" i="4"/>
  <c r="B1124" i="4"/>
  <c r="O1124" i="4" s="1"/>
  <c r="A1124" i="4"/>
  <c r="P1123" i="4"/>
  <c r="N1123" i="4"/>
  <c r="M1123" i="4"/>
  <c r="L1123" i="4"/>
  <c r="K1123" i="4"/>
  <c r="J1123" i="4"/>
  <c r="I1123" i="4"/>
  <c r="S1123" i="4" s="1"/>
  <c r="H1123" i="4"/>
  <c r="G1123" i="4"/>
  <c r="F1123" i="4"/>
  <c r="Q1123" i="4" s="1"/>
  <c r="E1123" i="4"/>
  <c r="D1123" i="4"/>
  <c r="C1123" i="4"/>
  <c r="B1123" i="4"/>
  <c r="A1123" i="4"/>
  <c r="N1122" i="4"/>
  <c r="M1122" i="4"/>
  <c r="L1122" i="4"/>
  <c r="K1122" i="4"/>
  <c r="J1122" i="4"/>
  <c r="I1122" i="4"/>
  <c r="S1122" i="4" s="1"/>
  <c r="H1122" i="4"/>
  <c r="G1122" i="4"/>
  <c r="F1122" i="4"/>
  <c r="Q1122" i="4" s="1"/>
  <c r="E1122" i="4"/>
  <c r="P1122" i="4" s="1"/>
  <c r="D1122" i="4"/>
  <c r="C1122" i="4"/>
  <c r="B1122" i="4"/>
  <c r="O1122" i="4" s="1"/>
  <c r="A1122" i="4"/>
  <c r="T1121" i="4"/>
  <c r="N1121" i="4"/>
  <c r="M1121" i="4"/>
  <c r="L1121" i="4"/>
  <c r="K1121" i="4"/>
  <c r="J1121" i="4"/>
  <c r="I1121" i="4"/>
  <c r="S1121" i="4" s="1"/>
  <c r="H1121" i="4"/>
  <c r="G1121" i="4"/>
  <c r="F1121" i="4"/>
  <c r="Q1121" i="4" s="1"/>
  <c r="E1121" i="4"/>
  <c r="P1121" i="4" s="1"/>
  <c r="D1121" i="4"/>
  <c r="C1121" i="4"/>
  <c r="B1121" i="4"/>
  <c r="O1121" i="4" s="1"/>
  <c r="A1121" i="4"/>
  <c r="S1120" i="4"/>
  <c r="N1120" i="4"/>
  <c r="M1120" i="4"/>
  <c r="L1120" i="4"/>
  <c r="K1120" i="4"/>
  <c r="J1120" i="4"/>
  <c r="I1120" i="4"/>
  <c r="H1120" i="4"/>
  <c r="G1120" i="4"/>
  <c r="F1120" i="4"/>
  <c r="Q1120" i="4" s="1"/>
  <c r="E1120" i="4"/>
  <c r="D1120" i="4"/>
  <c r="C1120" i="4"/>
  <c r="B1120" i="4"/>
  <c r="A1120" i="4"/>
  <c r="O1119" i="4"/>
  <c r="N1119" i="4"/>
  <c r="M1119" i="4"/>
  <c r="L1119" i="4"/>
  <c r="K1119" i="4"/>
  <c r="J1119" i="4"/>
  <c r="T1119" i="4" s="1"/>
  <c r="I1119" i="4"/>
  <c r="S1119" i="4" s="1"/>
  <c r="H1119" i="4"/>
  <c r="G1119" i="4"/>
  <c r="F1119" i="4"/>
  <c r="Q1119" i="4" s="1"/>
  <c r="E1119" i="4"/>
  <c r="D1119" i="4"/>
  <c r="C1119" i="4"/>
  <c r="B1119" i="4"/>
  <c r="A1119" i="4"/>
  <c r="N1118" i="4"/>
  <c r="M1118" i="4"/>
  <c r="L1118" i="4"/>
  <c r="K1118" i="4"/>
  <c r="J1118" i="4"/>
  <c r="T1118" i="4" s="1"/>
  <c r="I1118" i="4"/>
  <c r="S1118" i="4" s="1"/>
  <c r="H1118" i="4"/>
  <c r="G1118" i="4"/>
  <c r="F1118" i="4"/>
  <c r="Q1118" i="4" s="1"/>
  <c r="E1118" i="4"/>
  <c r="P1118" i="4" s="1"/>
  <c r="D1118" i="4"/>
  <c r="C1118" i="4"/>
  <c r="B1118" i="4"/>
  <c r="O1118" i="4" s="1"/>
  <c r="A1118" i="4"/>
  <c r="N1117" i="4"/>
  <c r="M1117" i="4"/>
  <c r="L1117" i="4"/>
  <c r="K1117" i="4"/>
  <c r="J1117" i="4"/>
  <c r="T1117" i="4" s="1"/>
  <c r="I1117" i="4"/>
  <c r="S1117" i="4" s="1"/>
  <c r="H1117" i="4"/>
  <c r="G1117" i="4"/>
  <c r="F1117" i="4"/>
  <c r="Q1117" i="4" s="1"/>
  <c r="E1117" i="4"/>
  <c r="R1117" i="4" s="1"/>
  <c r="D1117" i="4"/>
  <c r="C1117" i="4"/>
  <c r="B1117" i="4"/>
  <c r="A1117" i="4"/>
  <c r="O1116" i="4"/>
  <c r="N1116" i="4"/>
  <c r="M1116" i="4"/>
  <c r="L1116" i="4"/>
  <c r="K1116" i="4"/>
  <c r="J1116" i="4"/>
  <c r="T1116" i="4" s="1"/>
  <c r="I1116" i="4"/>
  <c r="S1116" i="4" s="1"/>
  <c r="H1116" i="4"/>
  <c r="G1116" i="4"/>
  <c r="F1116" i="4"/>
  <c r="R1116" i="4" s="1"/>
  <c r="E1116" i="4"/>
  <c r="P1116" i="4" s="1"/>
  <c r="D1116" i="4"/>
  <c r="C1116" i="4"/>
  <c r="B1116" i="4"/>
  <c r="A1116" i="4"/>
  <c r="N1115" i="4"/>
  <c r="M1115" i="4"/>
  <c r="L1115" i="4"/>
  <c r="K1115" i="4"/>
  <c r="J1115" i="4"/>
  <c r="T1115" i="4" s="1"/>
  <c r="I1115" i="4"/>
  <c r="S1115" i="4" s="1"/>
  <c r="H1115" i="4"/>
  <c r="G1115" i="4"/>
  <c r="F1115" i="4"/>
  <c r="E1115" i="4"/>
  <c r="P1115" i="4" s="1"/>
  <c r="D1115" i="4"/>
  <c r="C1115" i="4"/>
  <c r="B1115" i="4"/>
  <c r="O1115" i="4" s="1"/>
  <c r="A1115" i="4"/>
  <c r="P1114" i="4"/>
  <c r="N1114" i="4"/>
  <c r="M1114" i="4"/>
  <c r="L1114" i="4"/>
  <c r="K1114" i="4"/>
  <c r="J1114" i="4"/>
  <c r="T1114" i="4" s="1"/>
  <c r="I1114" i="4"/>
  <c r="S1114" i="4" s="1"/>
  <c r="H1114" i="4"/>
  <c r="G1114" i="4"/>
  <c r="F1114" i="4"/>
  <c r="Q1114" i="4" s="1"/>
  <c r="E1114" i="4"/>
  <c r="D1114" i="4"/>
  <c r="C1114" i="4"/>
  <c r="B1114" i="4"/>
  <c r="O1114" i="4" s="1"/>
  <c r="A1114" i="4"/>
  <c r="N1113" i="4"/>
  <c r="M1113" i="4"/>
  <c r="L1113" i="4"/>
  <c r="K1113" i="4"/>
  <c r="J1113" i="4"/>
  <c r="T1113" i="4" s="1"/>
  <c r="I1113" i="4"/>
  <c r="S1113" i="4" s="1"/>
  <c r="H1113" i="4"/>
  <c r="G1113" i="4"/>
  <c r="F1113" i="4"/>
  <c r="Q1113" i="4" s="1"/>
  <c r="E1113" i="4"/>
  <c r="D1113" i="4"/>
  <c r="C1113" i="4"/>
  <c r="B1113" i="4"/>
  <c r="O1113" i="4" s="1"/>
  <c r="A1113" i="4"/>
  <c r="N1112" i="4"/>
  <c r="M1112" i="4"/>
  <c r="L1112" i="4"/>
  <c r="K1112" i="4"/>
  <c r="J1112" i="4"/>
  <c r="T1112" i="4" s="1"/>
  <c r="I1112" i="4"/>
  <c r="S1112" i="4" s="1"/>
  <c r="H1112" i="4"/>
  <c r="G1112" i="4"/>
  <c r="F1112" i="4"/>
  <c r="Q1112" i="4" s="1"/>
  <c r="E1112" i="4"/>
  <c r="D1112" i="4"/>
  <c r="C1112" i="4"/>
  <c r="B1112" i="4"/>
  <c r="O1112" i="4" s="1"/>
  <c r="A1112" i="4"/>
  <c r="T1111" i="4"/>
  <c r="N1111" i="4"/>
  <c r="M1111" i="4"/>
  <c r="L1111" i="4"/>
  <c r="K1111" i="4"/>
  <c r="J1111" i="4"/>
  <c r="I1111" i="4"/>
  <c r="S1111" i="4" s="1"/>
  <c r="H1111" i="4"/>
  <c r="G1111" i="4"/>
  <c r="F1111" i="4"/>
  <c r="Q1111" i="4" s="1"/>
  <c r="E1111" i="4"/>
  <c r="D1111" i="4"/>
  <c r="C1111" i="4"/>
  <c r="B1111" i="4"/>
  <c r="O1111" i="4" s="1"/>
  <c r="A1111" i="4"/>
  <c r="O1110" i="4"/>
  <c r="N1110" i="4"/>
  <c r="M1110" i="4"/>
  <c r="L1110" i="4"/>
  <c r="K1110" i="4"/>
  <c r="J1110" i="4"/>
  <c r="T1110" i="4" s="1"/>
  <c r="I1110" i="4"/>
  <c r="S1110" i="4" s="1"/>
  <c r="H1110" i="4"/>
  <c r="G1110" i="4"/>
  <c r="F1110" i="4"/>
  <c r="Q1110" i="4" s="1"/>
  <c r="E1110" i="4"/>
  <c r="D1110" i="4"/>
  <c r="C1110" i="4"/>
  <c r="B1110" i="4"/>
  <c r="A1110" i="4"/>
  <c r="O1109" i="4"/>
  <c r="N1109" i="4"/>
  <c r="M1109" i="4"/>
  <c r="L1109" i="4"/>
  <c r="K1109" i="4"/>
  <c r="J1109" i="4"/>
  <c r="T1109" i="4" s="1"/>
  <c r="I1109" i="4"/>
  <c r="S1109" i="4" s="1"/>
  <c r="H1109" i="4"/>
  <c r="G1109" i="4"/>
  <c r="F1109" i="4"/>
  <c r="Q1109" i="4" s="1"/>
  <c r="E1109" i="4"/>
  <c r="D1109" i="4"/>
  <c r="C1109" i="4"/>
  <c r="B1109" i="4"/>
  <c r="A1109" i="4"/>
  <c r="N1108" i="4"/>
  <c r="M1108" i="4"/>
  <c r="L1108" i="4"/>
  <c r="K1108" i="4"/>
  <c r="J1108" i="4"/>
  <c r="T1108" i="4" s="1"/>
  <c r="I1108" i="4"/>
  <c r="S1108" i="4" s="1"/>
  <c r="H1108" i="4"/>
  <c r="G1108" i="4"/>
  <c r="F1108" i="4"/>
  <c r="Q1108" i="4" s="1"/>
  <c r="E1108" i="4"/>
  <c r="D1108" i="4"/>
  <c r="C1108" i="4"/>
  <c r="B1108" i="4"/>
  <c r="O1108" i="4" s="1"/>
  <c r="A1108" i="4"/>
  <c r="W1107" i="4"/>
  <c r="O1107" i="4"/>
  <c r="N1107" i="4"/>
  <c r="M1107" i="4"/>
  <c r="L1107" i="4"/>
  <c r="K1107" i="4"/>
  <c r="J1107" i="4"/>
  <c r="T1107" i="4" s="1"/>
  <c r="I1107" i="4"/>
  <c r="S1107" i="4" s="1"/>
  <c r="H1107" i="4"/>
  <c r="G1107" i="4"/>
  <c r="F1107" i="4"/>
  <c r="E1107" i="4"/>
  <c r="P1107" i="4" s="1"/>
  <c r="D1107" i="4"/>
  <c r="C1107" i="4"/>
  <c r="B1107" i="4"/>
  <c r="A1107" i="4"/>
  <c r="S1106" i="4"/>
  <c r="N1106" i="4"/>
  <c r="M1106" i="4"/>
  <c r="L1106" i="4"/>
  <c r="K1106" i="4"/>
  <c r="J1106" i="4"/>
  <c r="T1106" i="4" s="1"/>
  <c r="I1106" i="4"/>
  <c r="H1106" i="4"/>
  <c r="G1106" i="4"/>
  <c r="F1106" i="4"/>
  <c r="Q1106" i="4" s="1"/>
  <c r="E1106" i="4"/>
  <c r="D1106" i="4"/>
  <c r="C1106" i="4"/>
  <c r="B1106" i="4"/>
  <c r="O1106" i="4" s="1"/>
  <c r="A1106" i="4"/>
  <c r="N1105" i="4"/>
  <c r="M1105" i="4"/>
  <c r="L1105" i="4"/>
  <c r="K1105" i="4"/>
  <c r="J1105" i="4"/>
  <c r="I1105" i="4"/>
  <c r="S1105" i="4" s="1"/>
  <c r="H1105" i="4"/>
  <c r="G1105" i="4"/>
  <c r="F1105" i="4"/>
  <c r="Q1105" i="4" s="1"/>
  <c r="E1105" i="4"/>
  <c r="D1105" i="4"/>
  <c r="C1105" i="4"/>
  <c r="B1105" i="4"/>
  <c r="O1105" i="4" s="1"/>
  <c r="A1105" i="4"/>
  <c r="Q1104" i="4"/>
  <c r="N1104" i="4"/>
  <c r="M1104" i="4"/>
  <c r="L1104" i="4"/>
  <c r="K1104" i="4"/>
  <c r="J1104" i="4"/>
  <c r="I1104" i="4"/>
  <c r="S1104" i="4" s="1"/>
  <c r="H1104" i="4"/>
  <c r="G1104" i="4"/>
  <c r="F1104" i="4"/>
  <c r="E1104" i="4"/>
  <c r="P1104" i="4" s="1"/>
  <c r="D1104" i="4"/>
  <c r="C1104" i="4"/>
  <c r="B1104" i="4"/>
  <c r="O1104" i="4" s="1"/>
  <c r="A1104" i="4"/>
  <c r="R1103" i="4"/>
  <c r="N1103" i="4"/>
  <c r="M1103" i="4"/>
  <c r="L1103" i="4"/>
  <c r="K1103" i="4"/>
  <c r="J1103" i="4"/>
  <c r="I1103" i="4"/>
  <c r="S1103" i="4" s="1"/>
  <c r="H1103" i="4"/>
  <c r="G1103" i="4"/>
  <c r="F1103" i="4"/>
  <c r="Q1103" i="4" s="1"/>
  <c r="E1103" i="4"/>
  <c r="P1103" i="4" s="1"/>
  <c r="D1103" i="4"/>
  <c r="C1103" i="4"/>
  <c r="B1103" i="4"/>
  <c r="O1103" i="4" s="1"/>
  <c r="A1103" i="4"/>
  <c r="N1102" i="4"/>
  <c r="M1102" i="4"/>
  <c r="L1102" i="4"/>
  <c r="K1102" i="4"/>
  <c r="J1102" i="4"/>
  <c r="T1102" i="4" s="1"/>
  <c r="I1102" i="4"/>
  <c r="H1102" i="4"/>
  <c r="G1102" i="4"/>
  <c r="F1102" i="4"/>
  <c r="Q1102" i="4" s="1"/>
  <c r="E1102" i="4"/>
  <c r="P1102" i="4" s="1"/>
  <c r="D1102" i="4"/>
  <c r="C1102" i="4"/>
  <c r="B1102" i="4"/>
  <c r="O1102" i="4" s="1"/>
  <c r="A1102" i="4"/>
  <c r="N1101" i="4"/>
  <c r="M1101" i="4"/>
  <c r="L1101" i="4"/>
  <c r="K1101" i="4"/>
  <c r="J1101" i="4"/>
  <c r="I1101" i="4"/>
  <c r="S1101" i="4" s="1"/>
  <c r="H1101" i="4"/>
  <c r="G1101" i="4"/>
  <c r="F1101" i="4"/>
  <c r="Q1101" i="4" s="1"/>
  <c r="E1101" i="4"/>
  <c r="P1101" i="4" s="1"/>
  <c r="D1101" i="4"/>
  <c r="C1101" i="4"/>
  <c r="B1101" i="4"/>
  <c r="O1101" i="4" s="1"/>
  <c r="A1101" i="4"/>
  <c r="N1100" i="4"/>
  <c r="M1100" i="4"/>
  <c r="L1100" i="4"/>
  <c r="K1100" i="4"/>
  <c r="J1100" i="4"/>
  <c r="I1100" i="4"/>
  <c r="H1100" i="4"/>
  <c r="G1100" i="4"/>
  <c r="F1100" i="4"/>
  <c r="Q1100" i="4" s="1"/>
  <c r="E1100" i="4"/>
  <c r="P1100" i="4" s="1"/>
  <c r="D1100" i="4"/>
  <c r="C1100" i="4"/>
  <c r="B1100" i="4"/>
  <c r="O1100" i="4" s="1"/>
  <c r="A1100" i="4"/>
  <c r="P1099" i="4"/>
  <c r="N1099" i="4"/>
  <c r="M1099" i="4"/>
  <c r="L1099" i="4"/>
  <c r="K1099" i="4"/>
  <c r="J1099" i="4"/>
  <c r="I1099" i="4"/>
  <c r="S1099" i="4" s="1"/>
  <c r="H1099" i="4"/>
  <c r="G1099" i="4"/>
  <c r="F1099" i="4"/>
  <c r="R1099" i="4" s="1"/>
  <c r="E1099" i="4"/>
  <c r="D1099" i="4"/>
  <c r="C1099" i="4"/>
  <c r="B1099" i="4"/>
  <c r="A1099" i="4"/>
  <c r="Q1098" i="4"/>
  <c r="N1098" i="4"/>
  <c r="M1098" i="4"/>
  <c r="L1098" i="4"/>
  <c r="K1098" i="4"/>
  <c r="J1098" i="4"/>
  <c r="T1098" i="4" s="1"/>
  <c r="I1098" i="4"/>
  <c r="S1098" i="4" s="1"/>
  <c r="H1098" i="4"/>
  <c r="G1098" i="4"/>
  <c r="F1098" i="4"/>
  <c r="E1098" i="4"/>
  <c r="D1098" i="4"/>
  <c r="C1098" i="4"/>
  <c r="B1098" i="4"/>
  <c r="A1098" i="4"/>
  <c r="N1097" i="4"/>
  <c r="M1097" i="4"/>
  <c r="L1097" i="4"/>
  <c r="K1097" i="4"/>
  <c r="J1097" i="4"/>
  <c r="I1097" i="4"/>
  <c r="S1097" i="4" s="1"/>
  <c r="H1097" i="4"/>
  <c r="G1097" i="4"/>
  <c r="F1097" i="4"/>
  <c r="E1097" i="4"/>
  <c r="P1097" i="4" s="1"/>
  <c r="D1097" i="4"/>
  <c r="C1097" i="4"/>
  <c r="B1097" i="4"/>
  <c r="A1097" i="4"/>
  <c r="O1096" i="4"/>
  <c r="N1096" i="4"/>
  <c r="M1096" i="4"/>
  <c r="L1096" i="4"/>
  <c r="K1096" i="4"/>
  <c r="J1096" i="4"/>
  <c r="T1096" i="4" s="1"/>
  <c r="I1096" i="4"/>
  <c r="H1096" i="4"/>
  <c r="G1096" i="4"/>
  <c r="F1096" i="4"/>
  <c r="Q1096" i="4" s="1"/>
  <c r="E1096" i="4"/>
  <c r="D1096" i="4"/>
  <c r="C1096" i="4"/>
  <c r="B1096" i="4"/>
  <c r="A1096" i="4"/>
  <c r="N1095" i="4"/>
  <c r="M1095" i="4"/>
  <c r="L1095" i="4"/>
  <c r="K1095" i="4"/>
  <c r="J1095" i="4"/>
  <c r="W1095" i="4" s="1"/>
  <c r="I1095" i="4"/>
  <c r="S1095" i="4" s="1"/>
  <c r="H1095" i="4"/>
  <c r="G1095" i="4"/>
  <c r="F1095" i="4"/>
  <c r="Q1095" i="4" s="1"/>
  <c r="E1095" i="4"/>
  <c r="D1095" i="4"/>
  <c r="C1095" i="4"/>
  <c r="B1095" i="4"/>
  <c r="O1095" i="4" s="1"/>
  <c r="A1095" i="4"/>
  <c r="N1094" i="4"/>
  <c r="M1094" i="4"/>
  <c r="L1094" i="4"/>
  <c r="K1094" i="4"/>
  <c r="J1094" i="4"/>
  <c r="T1094" i="4" s="1"/>
  <c r="I1094" i="4"/>
  <c r="S1094" i="4" s="1"/>
  <c r="H1094" i="4"/>
  <c r="G1094" i="4"/>
  <c r="F1094" i="4"/>
  <c r="Q1094" i="4" s="1"/>
  <c r="E1094" i="4"/>
  <c r="D1094" i="4"/>
  <c r="C1094" i="4"/>
  <c r="B1094" i="4"/>
  <c r="O1094" i="4" s="1"/>
  <c r="A1094" i="4"/>
  <c r="Q1093" i="4"/>
  <c r="N1093" i="4"/>
  <c r="M1093" i="4"/>
  <c r="L1093" i="4"/>
  <c r="K1093" i="4"/>
  <c r="J1093" i="4"/>
  <c r="T1093" i="4" s="1"/>
  <c r="I1093" i="4"/>
  <c r="S1093" i="4" s="1"/>
  <c r="H1093" i="4"/>
  <c r="G1093" i="4"/>
  <c r="F1093" i="4"/>
  <c r="E1093" i="4"/>
  <c r="P1093" i="4" s="1"/>
  <c r="D1093" i="4"/>
  <c r="C1093" i="4"/>
  <c r="B1093" i="4"/>
  <c r="O1093" i="4" s="1"/>
  <c r="A1093" i="4"/>
  <c r="N1092" i="4"/>
  <c r="M1092" i="4"/>
  <c r="L1092" i="4"/>
  <c r="K1092" i="4"/>
  <c r="J1092" i="4"/>
  <c r="T1092" i="4" s="1"/>
  <c r="I1092" i="4"/>
  <c r="S1092" i="4" s="1"/>
  <c r="H1092" i="4"/>
  <c r="G1092" i="4"/>
  <c r="F1092" i="4"/>
  <c r="Q1092" i="4" s="1"/>
  <c r="E1092" i="4"/>
  <c r="P1092" i="4" s="1"/>
  <c r="D1092" i="4"/>
  <c r="C1092" i="4"/>
  <c r="B1092" i="4"/>
  <c r="O1092" i="4" s="1"/>
  <c r="A1092" i="4"/>
  <c r="N1091" i="4"/>
  <c r="M1091" i="4"/>
  <c r="L1091" i="4"/>
  <c r="K1091" i="4"/>
  <c r="J1091" i="4"/>
  <c r="I1091" i="4"/>
  <c r="S1091" i="4" s="1"/>
  <c r="H1091" i="4"/>
  <c r="G1091" i="4"/>
  <c r="F1091" i="4"/>
  <c r="E1091" i="4"/>
  <c r="P1091" i="4" s="1"/>
  <c r="D1091" i="4"/>
  <c r="C1091" i="4"/>
  <c r="B1091" i="4"/>
  <c r="O1091" i="4" s="1"/>
  <c r="A1091" i="4"/>
  <c r="Q1090" i="4"/>
  <c r="N1090" i="4"/>
  <c r="M1090" i="4"/>
  <c r="L1090" i="4"/>
  <c r="K1090" i="4"/>
  <c r="J1090" i="4"/>
  <c r="T1090" i="4" s="1"/>
  <c r="I1090" i="4"/>
  <c r="S1090" i="4" s="1"/>
  <c r="H1090" i="4"/>
  <c r="G1090" i="4"/>
  <c r="F1090" i="4"/>
  <c r="E1090" i="4"/>
  <c r="R1090" i="4" s="1"/>
  <c r="D1090" i="4"/>
  <c r="C1090" i="4"/>
  <c r="B1090" i="4"/>
  <c r="O1090" i="4" s="1"/>
  <c r="A1090" i="4"/>
  <c r="N1089" i="4"/>
  <c r="M1089" i="4"/>
  <c r="L1089" i="4"/>
  <c r="K1089" i="4"/>
  <c r="J1089" i="4"/>
  <c r="T1089" i="4" s="1"/>
  <c r="I1089" i="4"/>
  <c r="S1089" i="4" s="1"/>
  <c r="H1089" i="4"/>
  <c r="G1089" i="4"/>
  <c r="F1089" i="4"/>
  <c r="E1089" i="4"/>
  <c r="P1089" i="4" s="1"/>
  <c r="D1089" i="4"/>
  <c r="C1089" i="4"/>
  <c r="B1089" i="4"/>
  <c r="O1089" i="4" s="1"/>
  <c r="A1089" i="4"/>
  <c r="N1088" i="4"/>
  <c r="M1088" i="4"/>
  <c r="L1088" i="4"/>
  <c r="K1088" i="4"/>
  <c r="J1088" i="4"/>
  <c r="I1088" i="4"/>
  <c r="S1088" i="4" s="1"/>
  <c r="H1088" i="4"/>
  <c r="G1088" i="4"/>
  <c r="F1088" i="4"/>
  <c r="Q1088" i="4" s="1"/>
  <c r="E1088" i="4"/>
  <c r="D1088" i="4"/>
  <c r="C1088" i="4"/>
  <c r="B1088" i="4"/>
  <c r="O1088" i="4" s="1"/>
  <c r="A1088" i="4"/>
  <c r="N1087" i="4"/>
  <c r="M1087" i="4"/>
  <c r="L1087" i="4"/>
  <c r="K1087" i="4"/>
  <c r="J1087" i="4"/>
  <c r="I1087" i="4"/>
  <c r="S1087" i="4" s="1"/>
  <c r="H1087" i="4"/>
  <c r="G1087" i="4"/>
  <c r="F1087" i="4"/>
  <c r="Q1087" i="4" s="1"/>
  <c r="E1087" i="4"/>
  <c r="D1087" i="4"/>
  <c r="C1087" i="4"/>
  <c r="B1087" i="4"/>
  <c r="O1087" i="4" s="1"/>
  <c r="A1087" i="4"/>
  <c r="N1086" i="4"/>
  <c r="M1086" i="4"/>
  <c r="L1086" i="4"/>
  <c r="K1086" i="4"/>
  <c r="J1086" i="4"/>
  <c r="T1086" i="4" s="1"/>
  <c r="I1086" i="4"/>
  <c r="S1086" i="4" s="1"/>
  <c r="H1086" i="4"/>
  <c r="G1086" i="4"/>
  <c r="F1086" i="4"/>
  <c r="Q1086" i="4" s="1"/>
  <c r="E1086" i="4"/>
  <c r="D1086" i="4"/>
  <c r="C1086" i="4"/>
  <c r="B1086" i="4"/>
  <c r="O1086" i="4" s="1"/>
  <c r="A1086" i="4"/>
  <c r="N1085" i="4"/>
  <c r="M1085" i="4"/>
  <c r="L1085" i="4"/>
  <c r="K1085" i="4"/>
  <c r="J1085" i="4"/>
  <c r="T1085" i="4" s="1"/>
  <c r="I1085" i="4"/>
  <c r="S1085" i="4" s="1"/>
  <c r="H1085" i="4"/>
  <c r="G1085" i="4"/>
  <c r="F1085" i="4"/>
  <c r="Q1085" i="4" s="1"/>
  <c r="E1085" i="4"/>
  <c r="P1085" i="4" s="1"/>
  <c r="D1085" i="4"/>
  <c r="C1085" i="4"/>
  <c r="B1085" i="4"/>
  <c r="O1085" i="4" s="1"/>
  <c r="A1085" i="4"/>
  <c r="N1084" i="4"/>
  <c r="M1084" i="4"/>
  <c r="L1084" i="4"/>
  <c r="K1084" i="4"/>
  <c r="J1084" i="4"/>
  <c r="T1084" i="4" s="1"/>
  <c r="I1084" i="4"/>
  <c r="S1084" i="4" s="1"/>
  <c r="H1084" i="4"/>
  <c r="G1084" i="4"/>
  <c r="F1084" i="4"/>
  <c r="Q1084" i="4" s="1"/>
  <c r="E1084" i="4"/>
  <c r="P1084" i="4" s="1"/>
  <c r="D1084" i="4"/>
  <c r="C1084" i="4"/>
  <c r="B1084" i="4"/>
  <c r="O1084" i="4" s="1"/>
  <c r="A1084" i="4"/>
  <c r="N1083" i="4"/>
  <c r="M1083" i="4"/>
  <c r="L1083" i="4"/>
  <c r="K1083" i="4"/>
  <c r="J1083" i="4"/>
  <c r="T1083" i="4" s="1"/>
  <c r="I1083" i="4"/>
  <c r="S1083" i="4" s="1"/>
  <c r="H1083" i="4"/>
  <c r="G1083" i="4"/>
  <c r="F1083" i="4"/>
  <c r="Q1083" i="4" s="1"/>
  <c r="E1083" i="4"/>
  <c r="P1083" i="4" s="1"/>
  <c r="D1083" i="4"/>
  <c r="C1083" i="4"/>
  <c r="B1083" i="4"/>
  <c r="A1083" i="4"/>
  <c r="R1082" i="4"/>
  <c r="N1082" i="4"/>
  <c r="M1082" i="4"/>
  <c r="L1082" i="4"/>
  <c r="K1082" i="4"/>
  <c r="J1082" i="4"/>
  <c r="T1082" i="4" s="1"/>
  <c r="I1082" i="4"/>
  <c r="S1082" i="4" s="1"/>
  <c r="H1082" i="4"/>
  <c r="G1082" i="4"/>
  <c r="F1082" i="4"/>
  <c r="Q1082" i="4" s="1"/>
  <c r="E1082" i="4"/>
  <c r="P1082" i="4" s="1"/>
  <c r="D1082" i="4"/>
  <c r="C1082" i="4"/>
  <c r="B1082" i="4"/>
  <c r="O1082" i="4" s="1"/>
  <c r="A1082" i="4"/>
  <c r="R1081" i="4"/>
  <c r="N1081" i="4"/>
  <c r="M1081" i="4"/>
  <c r="L1081" i="4"/>
  <c r="K1081" i="4"/>
  <c r="J1081" i="4"/>
  <c r="I1081" i="4"/>
  <c r="S1081" i="4" s="1"/>
  <c r="H1081" i="4"/>
  <c r="G1081" i="4"/>
  <c r="F1081" i="4"/>
  <c r="Q1081" i="4" s="1"/>
  <c r="E1081" i="4"/>
  <c r="P1081" i="4" s="1"/>
  <c r="D1081" i="4"/>
  <c r="C1081" i="4"/>
  <c r="B1081" i="4"/>
  <c r="O1081" i="4" s="1"/>
  <c r="A1081" i="4"/>
  <c r="N1080" i="4"/>
  <c r="M1080" i="4"/>
  <c r="L1080" i="4"/>
  <c r="K1080" i="4"/>
  <c r="J1080" i="4"/>
  <c r="I1080" i="4"/>
  <c r="S1080" i="4" s="1"/>
  <c r="H1080" i="4"/>
  <c r="G1080" i="4"/>
  <c r="F1080" i="4"/>
  <c r="Q1080" i="4" s="1"/>
  <c r="E1080" i="4"/>
  <c r="P1080" i="4" s="1"/>
  <c r="D1080" i="4"/>
  <c r="C1080" i="4"/>
  <c r="B1080" i="4"/>
  <c r="O1080" i="4" s="1"/>
  <c r="A1080" i="4"/>
  <c r="S1079" i="4"/>
  <c r="N1079" i="4"/>
  <c r="M1079" i="4"/>
  <c r="L1079" i="4"/>
  <c r="K1079" i="4"/>
  <c r="J1079" i="4"/>
  <c r="T1079" i="4" s="1"/>
  <c r="I1079" i="4"/>
  <c r="H1079" i="4"/>
  <c r="G1079" i="4"/>
  <c r="F1079" i="4"/>
  <c r="Q1079" i="4" s="1"/>
  <c r="E1079" i="4"/>
  <c r="D1079" i="4"/>
  <c r="C1079" i="4"/>
  <c r="B1079" i="4"/>
  <c r="O1079" i="4" s="1"/>
  <c r="A1079" i="4"/>
  <c r="N1078" i="4"/>
  <c r="M1078" i="4"/>
  <c r="L1078" i="4"/>
  <c r="K1078" i="4"/>
  <c r="J1078" i="4"/>
  <c r="T1078" i="4" s="1"/>
  <c r="I1078" i="4"/>
  <c r="H1078" i="4"/>
  <c r="G1078" i="4"/>
  <c r="F1078" i="4"/>
  <c r="Q1078" i="4" s="1"/>
  <c r="E1078" i="4"/>
  <c r="P1078" i="4" s="1"/>
  <c r="D1078" i="4"/>
  <c r="C1078" i="4"/>
  <c r="B1078" i="4"/>
  <c r="O1078" i="4" s="1"/>
  <c r="A1078" i="4"/>
  <c r="Q1077" i="4"/>
  <c r="O1077" i="4"/>
  <c r="N1077" i="4"/>
  <c r="M1077" i="4"/>
  <c r="L1077" i="4"/>
  <c r="K1077" i="4"/>
  <c r="J1077" i="4"/>
  <c r="T1077" i="4" s="1"/>
  <c r="I1077" i="4"/>
  <c r="S1077" i="4" s="1"/>
  <c r="H1077" i="4"/>
  <c r="G1077" i="4"/>
  <c r="F1077" i="4"/>
  <c r="E1077" i="4"/>
  <c r="D1077" i="4"/>
  <c r="C1077" i="4"/>
  <c r="B1077" i="4"/>
  <c r="A1077" i="4"/>
  <c r="N1076" i="4"/>
  <c r="M1076" i="4"/>
  <c r="L1076" i="4"/>
  <c r="K1076" i="4"/>
  <c r="J1076" i="4"/>
  <c r="I1076" i="4"/>
  <c r="S1076" i="4" s="1"/>
  <c r="H1076" i="4"/>
  <c r="G1076" i="4"/>
  <c r="F1076" i="4"/>
  <c r="Q1076" i="4" s="1"/>
  <c r="E1076" i="4"/>
  <c r="P1076" i="4" s="1"/>
  <c r="D1076" i="4"/>
  <c r="C1076" i="4"/>
  <c r="B1076" i="4"/>
  <c r="O1076" i="4" s="1"/>
  <c r="A1076" i="4"/>
  <c r="N1075" i="4"/>
  <c r="M1075" i="4"/>
  <c r="L1075" i="4"/>
  <c r="K1075" i="4"/>
  <c r="J1075" i="4"/>
  <c r="I1075" i="4"/>
  <c r="S1075" i="4" s="1"/>
  <c r="H1075" i="4"/>
  <c r="G1075" i="4"/>
  <c r="F1075" i="4"/>
  <c r="Q1075" i="4" s="1"/>
  <c r="E1075" i="4"/>
  <c r="R1075" i="4" s="1"/>
  <c r="D1075" i="4"/>
  <c r="C1075" i="4"/>
  <c r="B1075" i="4"/>
  <c r="O1075" i="4" s="1"/>
  <c r="A1075" i="4"/>
  <c r="O1074" i="4"/>
  <c r="N1074" i="4"/>
  <c r="M1074" i="4"/>
  <c r="L1074" i="4"/>
  <c r="K1074" i="4"/>
  <c r="J1074" i="4"/>
  <c r="I1074" i="4"/>
  <c r="S1074" i="4" s="1"/>
  <c r="H1074" i="4"/>
  <c r="G1074" i="4"/>
  <c r="F1074" i="4"/>
  <c r="Q1074" i="4" s="1"/>
  <c r="E1074" i="4"/>
  <c r="P1074" i="4" s="1"/>
  <c r="D1074" i="4"/>
  <c r="C1074" i="4"/>
  <c r="B1074" i="4"/>
  <c r="A1074" i="4"/>
  <c r="Q1073" i="4"/>
  <c r="N1073" i="4"/>
  <c r="M1073" i="4"/>
  <c r="L1073" i="4"/>
  <c r="K1073" i="4"/>
  <c r="J1073" i="4"/>
  <c r="I1073" i="4"/>
  <c r="S1073" i="4" s="1"/>
  <c r="H1073" i="4"/>
  <c r="G1073" i="4"/>
  <c r="F1073" i="4"/>
  <c r="E1073" i="4"/>
  <c r="D1073" i="4"/>
  <c r="C1073" i="4"/>
  <c r="B1073" i="4"/>
  <c r="A1073" i="4"/>
  <c r="T1072" i="4"/>
  <c r="O1072" i="4"/>
  <c r="N1072" i="4"/>
  <c r="M1072" i="4"/>
  <c r="L1072" i="4"/>
  <c r="K1072" i="4"/>
  <c r="J1072" i="4"/>
  <c r="I1072" i="4"/>
  <c r="S1072" i="4" s="1"/>
  <c r="H1072" i="4"/>
  <c r="G1072" i="4"/>
  <c r="F1072" i="4"/>
  <c r="Q1072" i="4" s="1"/>
  <c r="E1072" i="4"/>
  <c r="D1072" i="4"/>
  <c r="C1072" i="4"/>
  <c r="B1072" i="4"/>
  <c r="A1072" i="4"/>
  <c r="T1071" i="4"/>
  <c r="O1071" i="4"/>
  <c r="N1071" i="4"/>
  <c r="M1071" i="4"/>
  <c r="L1071" i="4"/>
  <c r="K1071" i="4"/>
  <c r="J1071" i="4"/>
  <c r="W1071" i="4" s="1"/>
  <c r="I1071" i="4"/>
  <c r="S1071" i="4" s="1"/>
  <c r="H1071" i="4"/>
  <c r="G1071" i="4"/>
  <c r="F1071" i="4"/>
  <c r="Q1071" i="4" s="1"/>
  <c r="E1071" i="4"/>
  <c r="R1071" i="4" s="1"/>
  <c r="D1071" i="4"/>
  <c r="C1071" i="4"/>
  <c r="B1071" i="4"/>
  <c r="A1071" i="4"/>
  <c r="N1070" i="4"/>
  <c r="M1070" i="4"/>
  <c r="L1070" i="4"/>
  <c r="K1070" i="4"/>
  <c r="J1070" i="4"/>
  <c r="T1070" i="4" s="1"/>
  <c r="I1070" i="4"/>
  <c r="S1070" i="4" s="1"/>
  <c r="H1070" i="4"/>
  <c r="G1070" i="4"/>
  <c r="F1070" i="4"/>
  <c r="Q1070" i="4" s="1"/>
  <c r="E1070" i="4"/>
  <c r="D1070" i="4"/>
  <c r="C1070" i="4"/>
  <c r="B1070" i="4"/>
  <c r="O1070" i="4" s="1"/>
  <c r="A1070" i="4"/>
  <c r="N1069" i="4"/>
  <c r="M1069" i="4"/>
  <c r="L1069" i="4"/>
  <c r="K1069" i="4"/>
  <c r="J1069" i="4"/>
  <c r="T1069" i="4" s="1"/>
  <c r="I1069" i="4"/>
  <c r="S1069" i="4" s="1"/>
  <c r="H1069" i="4"/>
  <c r="G1069" i="4"/>
  <c r="F1069" i="4"/>
  <c r="Q1069" i="4" s="1"/>
  <c r="E1069" i="4"/>
  <c r="P1069" i="4" s="1"/>
  <c r="D1069" i="4"/>
  <c r="C1069" i="4"/>
  <c r="B1069" i="4"/>
  <c r="O1069" i="4" s="1"/>
  <c r="A1069" i="4"/>
  <c r="P1068" i="4"/>
  <c r="O1068" i="4"/>
  <c r="N1068" i="4"/>
  <c r="M1068" i="4"/>
  <c r="L1068" i="4"/>
  <c r="K1068" i="4"/>
  <c r="J1068" i="4"/>
  <c r="T1068" i="4" s="1"/>
  <c r="I1068" i="4"/>
  <c r="S1068" i="4" s="1"/>
  <c r="H1068" i="4"/>
  <c r="G1068" i="4"/>
  <c r="F1068" i="4"/>
  <c r="Q1068" i="4" s="1"/>
  <c r="E1068" i="4"/>
  <c r="D1068" i="4"/>
  <c r="C1068" i="4"/>
  <c r="B1068" i="4"/>
  <c r="A1068" i="4"/>
  <c r="P1067" i="4"/>
  <c r="N1067" i="4"/>
  <c r="M1067" i="4"/>
  <c r="L1067" i="4"/>
  <c r="K1067" i="4"/>
  <c r="J1067" i="4"/>
  <c r="W1067" i="4" s="1"/>
  <c r="I1067" i="4"/>
  <c r="S1067" i="4" s="1"/>
  <c r="H1067" i="4"/>
  <c r="G1067" i="4"/>
  <c r="F1067" i="4"/>
  <c r="E1067" i="4"/>
  <c r="D1067" i="4"/>
  <c r="C1067" i="4"/>
  <c r="B1067" i="4"/>
  <c r="O1067" i="4" s="1"/>
  <c r="A1067" i="4"/>
  <c r="T1066" i="4"/>
  <c r="N1066" i="4"/>
  <c r="M1066" i="4"/>
  <c r="L1066" i="4"/>
  <c r="K1066" i="4"/>
  <c r="J1066" i="4"/>
  <c r="I1066" i="4"/>
  <c r="S1066" i="4" s="1"/>
  <c r="H1066" i="4"/>
  <c r="G1066" i="4"/>
  <c r="F1066" i="4"/>
  <c r="Q1066" i="4" s="1"/>
  <c r="E1066" i="4"/>
  <c r="D1066" i="4"/>
  <c r="C1066" i="4"/>
  <c r="B1066" i="4"/>
  <c r="O1066" i="4" s="1"/>
  <c r="A1066" i="4"/>
  <c r="N1065" i="4"/>
  <c r="M1065" i="4"/>
  <c r="L1065" i="4"/>
  <c r="K1065" i="4"/>
  <c r="J1065" i="4"/>
  <c r="T1065" i="4" s="1"/>
  <c r="I1065" i="4"/>
  <c r="S1065" i="4" s="1"/>
  <c r="H1065" i="4"/>
  <c r="G1065" i="4"/>
  <c r="F1065" i="4"/>
  <c r="Q1065" i="4" s="1"/>
  <c r="E1065" i="4"/>
  <c r="D1065" i="4"/>
  <c r="C1065" i="4"/>
  <c r="B1065" i="4"/>
  <c r="O1065" i="4" s="1"/>
  <c r="A1065" i="4"/>
  <c r="N1064" i="4"/>
  <c r="M1064" i="4"/>
  <c r="L1064" i="4"/>
  <c r="K1064" i="4"/>
  <c r="J1064" i="4"/>
  <c r="I1064" i="4"/>
  <c r="S1064" i="4" s="1"/>
  <c r="H1064" i="4"/>
  <c r="G1064" i="4"/>
  <c r="F1064" i="4"/>
  <c r="Q1064" i="4" s="1"/>
  <c r="E1064" i="4"/>
  <c r="P1064" i="4" s="1"/>
  <c r="D1064" i="4"/>
  <c r="C1064" i="4"/>
  <c r="B1064" i="4"/>
  <c r="O1064" i="4" s="1"/>
  <c r="A1064" i="4"/>
  <c r="N1063" i="4"/>
  <c r="M1063" i="4"/>
  <c r="L1063" i="4"/>
  <c r="K1063" i="4"/>
  <c r="J1063" i="4"/>
  <c r="W1063" i="4" s="1"/>
  <c r="I1063" i="4"/>
  <c r="S1063" i="4" s="1"/>
  <c r="H1063" i="4"/>
  <c r="G1063" i="4"/>
  <c r="F1063" i="4"/>
  <c r="Q1063" i="4" s="1"/>
  <c r="E1063" i="4"/>
  <c r="D1063" i="4"/>
  <c r="C1063" i="4"/>
  <c r="B1063" i="4"/>
  <c r="O1063" i="4" s="1"/>
  <c r="A1063" i="4"/>
  <c r="N1062" i="4"/>
  <c r="M1062" i="4"/>
  <c r="L1062" i="4"/>
  <c r="K1062" i="4"/>
  <c r="J1062" i="4"/>
  <c r="T1062" i="4" s="1"/>
  <c r="I1062" i="4"/>
  <c r="S1062" i="4" s="1"/>
  <c r="H1062" i="4"/>
  <c r="G1062" i="4"/>
  <c r="F1062" i="4"/>
  <c r="Q1062" i="4" s="1"/>
  <c r="E1062" i="4"/>
  <c r="R1062" i="4" s="1"/>
  <c r="D1062" i="4"/>
  <c r="C1062" i="4"/>
  <c r="B1062" i="4"/>
  <c r="O1062" i="4" s="1"/>
  <c r="A1062" i="4"/>
  <c r="Q1061" i="4"/>
  <c r="N1061" i="4"/>
  <c r="M1061" i="4"/>
  <c r="L1061" i="4"/>
  <c r="K1061" i="4"/>
  <c r="J1061" i="4"/>
  <c r="I1061" i="4"/>
  <c r="S1061" i="4" s="1"/>
  <c r="H1061" i="4"/>
  <c r="G1061" i="4"/>
  <c r="F1061" i="4"/>
  <c r="E1061" i="4"/>
  <c r="D1061" i="4"/>
  <c r="C1061" i="4"/>
  <c r="B1061" i="4"/>
  <c r="O1061" i="4" s="1"/>
  <c r="A1061" i="4"/>
  <c r="Q1060" i="4"/>
  <c r="N1060" i="4"/>
  <c r="M1060" i="4"/>
  <c r="L1060" i="4"/>
  <c r="K1060" i="4"/>
  <c r="J1060" i="4"/>
  <c r="I1060" i="4"/>
  <c r="S1060" i="4" s="1"/>
  <c r="H1060" i="4"/>
  <c r="G1060" i="4"/>
  <c r="F1060" i="4"/>
  <c r="E1060" i="4"/>
  <c r="P1060" i="4" s="1"/>
  <c r="D1060" i="4"/>
  <c r="C1060" i="4"/>
  <c r="B1060" i="4"/>
  <c r="O1060" i="4" s="1"/>
  <c r="A1060" i="4"/>
  <c r="P1059" i="4"/>
  <c r="N1059" i="4"/>
  <c r="M1059" i="4"/>
  <c r="L1059" i="4"/>
  <c r="K1059" i="4"/>
  <c r="J1059" i="4"/>
  <c r="T1059" i="4" s="1"/>
  <c r="I1059" i="4"/>
  <c r="S1059" i="4" s="1"/>
  <c r="H1059" i="4"/>
  <c r="G1059" i="4"/>
  <c r="F1059" i="4"/>
  <c r="Q1059" i="4" s="1"/>
  <c r="E1059" i="4"/>
  <c r="D1059" i="4"/>
  <c r="C1059" i="4"/>
  <c r="B1059" i="4"/>
  <c r="A1059" i="4"/>
  <c r="S1058" i="4"/>
  <c r="Q1058" i="4"/>
  <c r="N1058" i="4"/>
  <c r="M1058" i="4"/>
  <c r="L1058" i="4"/>
  <c r="K1058" i="4"/>
  <c r="J1058" i="4"/>
  <c r="I1058" i="4"/>
  <c r="H1058" i="4"/>
  <c r="G1058" i="4"/>
  <c r="F1058" i="4"/>
  <c r="E1058" i="4"/>
  <c r="D1058" i="4"/>
  <c r="C1058" i="4"/>
  <c r="B1058" i="4"/>
  <c r="O1058" i="4" s="1"/>
  <c r="A1058" i="4"/>
  <c r="R1057" i="4"/>
  <c r="Q1057" i="4"/>
  <c r="P1057" i="4"/>
  <c r="N1057" i="4"/>
  <c r="M1057" i="4"/>
  <c r="L1057" i="4"/>
  <c r="K1057" i="4"/>
  <c r="J1057" i="4"/>
  <c r="T1057" i="4" s="1"/>
  <c r="I1057" i="4"/>
  <c r="S1057" i="4" s="1"/>
  <c r="H1057" i="4"/>
  <c r="G1057" i="4"/>
  <c r="F1057" i="4"/>
  <c r="E1057" i="4"/>
  <c r="D1057" i="4"/>
  <c r="C1057" i="4"/>
  <c r="B1057" i="4"/>
  <c r="O1057" i="4" s="1"/>
  <c r="A1057" i="4"/>
  <c r="N1056" i="4"/>
  <c r="M1056" i="4"/>
  <c r="L1056" i="4"/>
  <c r="K1056" i="4"/>
  <c r="J1056" i="4"/>
  <c r="T1056" i="4" s="1"/>
  <c r="I1056" i="4"/>
  <c r="S1056" i="4" s="1"/>
  <c r="H1056" i="4"/>
  <c r="G1056" i="4"/>
  <c r="F1056" i="4"/>
  <c r="E1056" i="4"/>
  <c r="P1056" i="4" s="1"/>
  <c r="D1056" i="4"/>
  <c r="C1056" i="4"/>
  <c r="B1056" i="4"/>
  <c r="O1056" i="4" s="1"/>
  <c r="A1056" i="4"/>
  <c r="N1055" i="4"/>
  <c r="M1055" i="4"/>
  <c r="L1055" i="4"/>
  <c r="K1055" i="4"/>
  <c r="J1055" i="4"/>
  <c r="T1055" i="4" s="1"/>
  <c r="I1055" i="4"/>
  <c r="S1055" i="4" s="1"/>
  <c r="H1055" i="4"/>
  <c r="G1055" i="4"/>
  <c r="F1055" i="4"/>
  <c r="Q1055" i="4" s="1"/>
  <c r="E1055" i="4"/>
  <c r="R1055" i="4" s="1"/>
  <c r="D1055" i="4"/>
  <c r="C1055" i="4"/>
  <c r="B1055" i="4"/>
  <c r="A1055" i="4"/>
  <c r="Q1054" i="4"/>
  <c r="O1054" i="4"/>
  <c r="N1054" i="4"/>
  <c r="M1054" i="4"/>
  <c r="L1054" i="4"/>
  <c r="K1054" i="4"/>
  <c r="J1054" i="4"/>
  <c r="T1054" i="4" s="1"/>
  <c r="I1054" i="4"/>
  <c r="H1054" i="4"/>
  <c r="G1054" i="4"/>
  <c r="F1054" i="4"/>
  <c r="E1054" i="4"/>
  <c r="P1054" i="4" s="1"/>
  <c r="D1054" i="4"/>
  <c r="C1054" i="4"/>
  <c r="B1054" i="4"/>
  <c r="A1054" i="4"/>
  <c r="P1053" i="4"/>
  <c r="N1053" i="4"/>
  <c r="M1053" i="4"/>
  <c r="L1053" i="4"/>
  <c r="K1053" i="4"/>
  <c r="J1053" i="4"/>
  <c r="T1053" i="4" s="1"/>
  <c r="I1053" i="4"/>
  <c r="S1053" i="4" s="1"/>
  <c r="H1053" i="4"/>
  <c r="G1053" i="4"/>
  <c r="F1053" i="4"/>
  <c r="Q1053" i="4" s="1"/>
  <c r="E1053" i="4"/>
  <c r="D1053" i="4"/>
  <c r="C1053" i="4"/>
  <c r="B1053" i="4"/>
  <c r="A1053" i="4"/>
  <c r="N1052" i="4"/>
  <c r="M1052" i="4"/>
  <c r="L1052" i="4"/>
  <c r="K1052" i="4"/>
  <c r="J1052" i="4"/>
  <c r="T1052" i="4" s="1"/>
  <c r="I1052" i="4"/>
  <c r="S1052" i="4" s="1"/>
  <c r="H1052" i="4"/>
  <c r="G1052" i="4"/>
  <c r="F1052" i="4"/>
  <c r="Q1052" i="4" s="1"/>
  <c r="E1052" i="4"/>
  <c r="D1052" i="4"/>
  <c r="C1052" i="4"/>
  <c r="B1052" i="4"/>
  <c r="O1052" i="4" s="1"/>
  <c r="A1052" i="4"/>
  <c r="N1051" i="4"/>
  <c r="M1051" i="4"/>
  <c r="L1051" i="4"/>
  <c r="K1051" i="4"/>
  <c r="J1051" i="4"/>
  <c r="T1051" i="4" s="1"/>
  <c r="I1051" i="4"/>
  <c r="S1051" i="4" s="1"/>
  <c r="H1051" i="4"/>
  <c r="G1051" i="4"/>
  <c r="F1051" i="4"/>
  <c r="E1051" i="4"/>
  <c r="P1051" i="4" s="1"/>
  <c r="D1051" i="4"/>
  <c r="C1051" i="4"/>
  <c r="B1051" i="4"/>
  <c r="O1051" i="4" s="1"/>
  <c r="A1051" i="4"/>
  <c r="Q1050" i="4"/>
  <c r="N1050" i="4"/>
  <c r="M1050" i="4"/>
  <c r="L1050" i="4"/>
  <c r="K1050" i="4"/>
  <c r="J1050" i="4"/>
  <c r="T1050" i="4" s="1"/>
  <c r="I1050" i="4"/>
  <c r="S1050" i="4" s="1"/>
  <c r="H1050" i="4"/>
  <c r="G1050" i="4"/>
  <c r="F1050" i="4"/>
  <c r="E1050" i="4"/>
  <c r="D1050" i="4"/>
  <c r="C1050" i="4"/>
  <c r="B1050" i="4"/>
  <c r="O1050" i="4" s="1"/>
  <c r="A1050" i="4"/>
  <c r="N1049" i="4"/>
  <c r="M1049" i="4"/>
  <c r="L1049" i="4"/>
  <c r="K1049" i="4"/>
  <c r="J1049" i="4"/>
  <c r="T1049" i="4" s="1"/>
  <c r="I1049" i="4"/>
  <c r="S1049" i="4" s="1"/>
  <c r="H1049" i="4"/>
  <c r="G1049" i="4"/>
  <c r="F1049" i="4"/>
  <c r="E1049" i="4"/>
  <c r="P1049" i="4" s="1"/>
  <c r="D1049" i="4"/>
  <c r="C1049" i="4"/>
  <c r="B1049" i="4"/>
  <c r="O1049" i="4" s="1"/>
  <c r="A1049" i="4"/>
  <c r="Q1048" i="4"/>
  <c r="O1048" i="4"/>
  <c r="N1048" i="4"/>
  <c r="M1048" i="4"/>
  <c r="L1048" i="4"/>
  <c r="K1048" i="4"/>
  <c r="J1048" i="4"/>
  <c r="T1048" i="4" s="1"/>
  <c r="I1048" i="4"/>
  <c r="S1048" i="4" s="1"/>
  <c r="H1048" i="4"/>
  <c r="G1048" i="4"/>
  <c r="F1048" i="4"/>
  <c r="E1048" i="4"/>
  <c r="D1048" i="4"/>
  <c r="C1048" i="4"/>
  <c r="B1048" i="4"/>
  <c r="A1048" i="4"/>
  <c r="S1047" i="4"/>
  <c r="N1047" i="4"/>
  <c r="M1047" i="4"/>
  <c r="L1047" i="4"/>
  <c r="K1047" i="4"/>
  <c r="J1047" i="4"/>
  <c r="T1047" i="4" s="1"/>
  <c r="I1047" i="4"/>
  <c r="H1047" i="4"/>
  <c r="G1047" i="4"/>
  <c r="F1047" i="4"/>
  <c r="Q1047" i="4" s="1"/>
  <c r="E1047" i="4"/>
  <c r="D1047" i="4"/>
  <c r="C1047" i="4"/>
  <c r="B1047" i="4"/>
  <c r="O1047" i="4" s="1"/>
  <c r="A1047" i="4"/>
  <c r="N1046" i="4"/>
  <c r="M1046" i="4"/>
  <c r="L1046" i="4"/>
  <c r="K1046" i="4"/>
  <c r="J1046" i="4"/>
  <c r="I1046" i="4"/>
  <c r="S1046" i="4" s="1"/>
  <c r="H1046" i="4"/>
  <c r="G1046" i="4"/>
  <c r="F1046" i="4"/>
  <c r="Q1046" i="4" s="1"/>
  <c r="E1046" i="4"/>
  <c r="U1046" i="4" s="1"/>
  <c r="V1046" i="4" s="1"/>
  <c r="X1046" i="4" s="1"/>
  <c r="D1046" i="4"/>
  <c r="C1046" i="4"/>
  <c r="B1046" i="4"/>
  <c r="O1046" i="4" s="1"/>
  <c r="A1046" i="4"/>
  <c r="N1045" i="4"/>
  <c r="M1045" i="4"/>
  <c r="L1045" i="4"/>
  <c r="K1045" i="4"/>
  <c r="J1045" i="4"/>
  <c r="W1045" i="4" s="1"/>
  <c r="I1045" i="4"/>
  <c r="S1045" i="4" s="1"/>
  <c r="H1045" i="4"/>
  <c r="G1045" i="4"/>
  <c r="F1045" i="4"/>
  <c r="Q1045" i="4" s="1"/>
  <c r="E1045" i="4"/>
  <c r="P1045" i="4" s="1"/>
  <c r="D1045" i="4"/>
  <c r="C1045" i="4"/>
  <c r="B1045" i="4"/>
  <c r="O1045" i="4" s="1"/>
  <c r="A1045" i="4"/>
  <c r="N1044" i="4"/>
  <c r="M1044" i="4"/>
  <c r="L1044" i="4"/>
  <c r="K1044" i="4"/>
  <c r="J1044" i="4"/>
  <c r="T1044" i="4" s="1"/>
  <c r="I1044" i="4"/>
  <c r="S1044" i="4" s="1"/>
  <c r="H1044" i="4"/>
  <c r="G1044" i="4"/>
  <c r="F1044" i="4"/>
  <c r="E1044" i="4"/>
  <c r="P1044" i="4" s="1"/>
  <c r="D1044" i="4"/>
  <c r="C1044" i="4"/>
  <c r="B1044" i="4"/>
  <c r="O1044" i="4" s="1"/>
  <c r="A1044" i="4"/>
  <c r="N1043" i="4"/>
  <c r="M1043" i="4"/>
  <c r="L1043" i="4"/>
  <c r="K1043" i="4"/>
  <c r="J1043" i="4"/>
  <c r="I1043" i="4"/>
  <c r="S1043" i="4" s="1"/>
  <c r="H1043" i="4"/>
  <c r="G1043" i="4"/>
  <c r="F1043" i="4"/>
  <c r="Q1043" i="4" s="1"/>
  <c r="E1043" i="4"/>
  <c r="P1043" i="4" s="1"/>
  <c r="D1043" i="4"/>
  <c r="C1043" i="4"/>
  <c r="B1043" i="4"/>
  <c r="A1043" i="4"/>
  <c r="Q1042" i="4"/>
  <c r="N1042" i="4"/>
  <c r="M1042" i="4"/>
  <c r="L1042" i="4"/>
  <c r="K1042" i="4"/>
  <c r="J1042" i="4"/>
  <c r="T1042" i="4" s="1"/>
  <c r="I1042" i="4"/>
  <c r="S1042" i="4" s="1"/>
  <c r="H1042" i="4"/>
  <c r="G1042" i="4"/>
  <c r="F1042" i="4"/>
  <c r="E1042" i="4"/>
  <c r="P1042" i="4" s="1"/>
  <c r="D1042" i="4"/>
  <c r="C1042" i="4"/>
  <c r="B1042" i="4"/>
  <c r="O1042" i="4" s="1"/>
  <c r="A1042" i="4"/>
  <c r="N1041" i="4"/>
  <c r="M1041" i="4"/>
  <c r="L1041" i="4"/>
  <c r="K1041" i="4"/>
  <c r="J1041" i="4"/>
  <c r="T1041" i="4" s="1"/>
  <c r="I1041" i="4"/>
  <c r="S1041" i="4" s="1"/>
  <c r="H1041" i="4"/>
  <c r="G1041" i="4"/>
  <c r="F1041" i="4"/>
  <c r="Q1041" i="4" s="1"/>
  <c r="E1041" i="4"/>
  <c r="P1041" i="4" s="1"/>
  <c r="D1041" i="4"/>
  <c r="C1041" i="4"/>
  <c r="B1041" i="4"/>
  <c r="O1041" i="4" s="1"/>
  <c r="A1041" i="4"/>
  <c r="N1040" i="4"/>
  <c r="M1040" i="4"/>
  <c r="L1040" i="4"/>
  <c r="K1040" i="4"/>
  <c r="J1040" i="4"/>
  <c r="I1040" i="4"/>
  <c r="S1040" i="4" s="1"/>
  <c r="H1040" i="4"/>
  <c r="G1040" i="4"/>
  <c r="F1040" i="4"/>
  <c r="E1040" i="4"/>
  <c r="P1040" i="4" s="1"/>
  <c r="D1040" i="4"/>
  <c r="C1040" i="4"/>
  <c r="B1040" i="4"/>
  <c r="O1040" i="4" s="1"/>
  <c r="A1040" i="4"/>
  <c r="P1039" i="4"/>
  <c r="N1039" i="4"/>
  <c r="M1039" i="4"/>
  <c r="L1039" i="4"/>
  <c r="K1039" i="4"/>
  <c r="J1039" i="4"/>
  <c r="W1039" i="4" s="1"/>
  <c r="I1039" i="4"/>
  <c r="S1039" i="4" s="1"/>
  <c r="H1039" i="4"/>
  <c r="G1039" i="4"/>
  <c r="F1039" i="4"/>
  <c r="Q1039" i="4" s="1"/>
  <c r="E1039" i="4"/>
  <c r="D1039" i="4"/>
  <c r="C1039" i="4"/>
  <c r="B1039" i="4"/>
  <c r="O1039" i="4" s="1"/>
  <c r="A1039" i="4"/>
  <c r="N1038" i="4"/>
  <c r="M1038" i="4"/>
  <c r="L1038" i="4"/>
  <c r="K1038" i="4"/>
  <c r="J1038" i="4"/>
  <c r="T1038" i="4" s="1"/>
  <c r="I1038" i="4"/>
  <c r="H1038" i="4"/>
  <c r="G1038" i="4"/>
  <c r="F1038" i="4"/>
  <c r="Q1038" i="4" s="1"/>
  <c r="E1038" i="4"/>
  <c r="P1038" i="4" s="1"/>
  <c r="D1038" i="4"/>
  <c r="C1038" i="4"/>
  <c r="B1038" i="4"/>
  <c r="O1038" i="4" s="1"/>
  <c r="A1038" i="4"/>
  <c r="O1037" i="4"/>
  <c r="N1037" i="4"/>
  <c r="M1037" i="4"/>
  <c r="L1037" i="4"/>
  <c r="K1037" i="4"/>
  <c r="J1037" i="4"/>
  <c r="T1037" i="4" s="1"/>
  <c r="I1037" i="4"/>
  <c r="S1037" i="4" s="1"/>
  <c r="H1037" i="4"/>
  <c r="G1037" i="4"/>
  <c r="F1037" i="4"/>
  <c r="Q1037" i="4" s="1"/>
  <c r="E1037" i="4"/>
  <c r="D1037" i="4"/>
  <c r="C1037" i="4"/>
  <c r="B1037" i="4"/>
  <c r="A1037" i="4"/>
  <c r="O1036" i="4"/>
  <c r="N1036" i="4"/>
  <c r="M1036" i="4"/>
  <c r="L1036" i="4"/>
  <c r="K1036" i="4"/>
  <c r="J1036" i="4"/>
  <c r="I1036" i="4"/>
  <c r="S1036" i="4" s="1"/>
  <c r="H1036" i="4"/>
  <c r="G1036" i="4"/>
  <c r="F1036" i="4"/>
  <c r="Q1036" i="4" s="1"/>
  <c r="E1036" i="4"/>
  <c r="P1036" i="4" s="1"/>
  <c r="D1036" i="4"/>
  <c r="C1036" i="4"/>
  <c r="B1036" i="4"/>
  <c r="A1036" i="4"/>
  <c r="N1035" i="4"/>
  <c r="M1035" i="4"/>
  <c r="L1035" i="4"/>
  <c r="K1035" i="4"/>
  <c r="J1035" i="4"/>
  <c r="I1035" i="4"/>
  <c r="S1035" i="4" s="1"/>
  <c r="H1035" i="4"/>
  <c r="G1035" i="4"/>
  <c r="F1035" i="4"/>
  <c r="Q1035" i="4" s="1"/>
  <c r="E1035" i="4"/>
  <c r="D1035" i="4"/>
  <c r="C1035" i="4"/>
  <c r="B1035" i="4"/>
  <c r="A1035" i="4"/>
  <c r="R1034" i="4"/>
  <c r="P1034" i="4"/>
  <c r="O1034" i="4"/>
  <c r="N1034" i="4"/>
  <c r="M1034" i="4"/>
  <c r="L1034" i="4"/>
  <c r="K1034" i="4"/>
  <c r="J1034" i="4"/>
  <c r="I1034" i="4"/>
  <c r="S1034" i="4" s="1"/>
  <c r="H1034" i="4"/>
  <c r="G1034" i="4"/>
  <c r="F1034" i="4"/>
  <c r="Q1034" i="4" s="1"/>
  <c r="E1034" i="4"/>
  <c r="D1034" i="4"/>
  <c r="C1034" i="4"/>
  <c r="B1034" i="4"/>
  <c r="A1034" i="4"/>
  <c r="Q1033" i="4"/>
  <c r="N1033" i="4"/>
  <c r="M1033" i="4"/>
  <c r="L1033" i="4"/>
  <c r="K1033" i="4"/>
  <c r="J1033" i="4"/>
  <c r="I1033" i="4"/>
  <c r="S1033" i="4" s="1"/>
  <c r="H1033" i="4"/>
  <c r="G1033" i="4"/>
  <c r="F1033" i="4"/>
  <c r="E1033" i="4"/>
  <c r="P1033" i="4" s="1"/>
  <c r="D1033" i="4"/>
  <c r="C1033" i="4"/>
  <c r="B1033" i="4"/>
  <c r="A1033" i="4"/>
  <c r="N1032" i="4"/>
  <c r="M1032" i="4"/>
  <c r="L1032" i="4"/>
  <c r="K1032" i="4"/>
  <c r="J1032" i="4"/>
  <c r="T1032" i="4" s="1"/>
  <c r="I1032" i="4"/>
  <c r="S1032" i="4" s="1"/>
  <c r="H1032" i="4"/>
  <c r="G1032" i="4"/>
  <c r="F1032" i="4"/>
  <c r="Q1032" i="4" s="1"/>
  <c r="E1032" i="4"/>
  <c r="P1032" i="4" s="1"/>
  <c r="D1032" i="4"/>
  <c r="C1032" i="4"/>
  <c r="B1032" i="4"/>
  <c r="A1032" i="4"/>
  <c r="T1031" i="4"/>
  <c r="S1031" i="4"/>
  <c r="O1031" i="4"/>
  <c r="N1031" i="4"/>
  <c r="M1031" i="4"/>
  <c r="L1031" i="4"/>
  <c r="K1031" i="4"/>
  <c r="J1031" i="4"/>
  <c r="I1031" i="4"/>
  <c r="H1031" i="4"/>
  <c r="G1031" i="4"/>
  <c r="F1031" i="4"/>
  <c r="Q1031" i="4" s="1"/>
  <c r="E1031" i="4"/>
  <c r="D1031" i="4"/>
  <c r="C1031" i="4"/>
  <c r="B1031" i="4"/>
  <c r="A1031" i="4"/>
  <c r="T1030" i="4"/>
  <c r="O1030" i="4"/>
  <c r="N1030" i="4"/>
  <c r="M1030" i="4"/>
  <c r="L1030" i="4"/>
  <c r="K1030" i="4"/>
  <c r="J1030" i="4"/>
  <c r="I1030" i="4"/>
  <c r="S1030" i="4" s="1"/>
  <c r="H1030" i="4"/>
  <c r="G1030" i="4"/>
  <c r="F1030" i="4"/>
  <c r="Q1030" i="4" s="1"/>
  <c r="E1030" i="4"/>
  <c r="D1030" i="4"/>
  <c r="C1030" i="4"/>
  <c r="B1030" i="4"/>
  <c r="A1030" i="4"/>
  <c r="T1029" i="4"/>
  <c r="O1029" i="4"/>
  <c r="N1029" i="4"/>
  <c r="M1029" i="4"/>
  <c r="L1029" i="4"/>
  <c r="K1029" i="4"/>
  <c r="J1029" i="4"/>
  <c r="I1029" i="4"/>
  <c r="S1029" i="4" s="1"/>
  <c r="H1029" i="4"/>
  <c r="G1029" i="4"/>
  <c r="F1029" i="4"/>
  <c r="E1029" i="4"/>
  <c r="P1029" i="4" s="1"/>
  <c r="D1029" i="4"/>
  <c r="C1029" i="4"/>
  <c r="B1029" i="4"/>
  <c r="A1029" i="4"/>
  <c r="O1028" i="4"/>
  <c r="N1028" i="4"/>
  <c r="M1028" i="4"/>
  <c r="L1028" i="4"/>
  <c r="K1028" i="4"/>
  <c r="J1028" i="4"/>
  <c r="T1028" i="4" s="1"/>
  <c r="I1028" i="4"/>
  <c r="S1028" i="4" s="1"/>
  <c r="H1028" i="4"/>
  <c r="G1028" i="4"/>
  <c r="F1028" i="4"/>
  <c r="Q1028" i="4" s="1"/>
  <c r="E1028" i="4"/>
  <c r="P1028" i="4" s="1"/>
  <c r="D1028" i="4"/>
  <c r="C1028" i="4"/>
  <c r="B1028" i="4"/>
  <c r="A1028" i="4"/>
  <c r="N1027" i="4"/>
  <c r="M1027" i="4"/>
  <c r="L1027" i="4"/>
  <c r="K1027" i="4"/>
  <c r="J1027" i="4"/>
  <c r="T1027" i="4" s="1"/>
  <c r="I1027" i="4"/>
  <c r="S1027" i="4" s="1"/>
  <c r="H1027" i="4"/>
  <c r="G1027" i="4"/>
  <c r="F1027" i="4"/>
  <c r="E1027" i="4"/>
  <c r="P1027" i="4" s="1"/>
  <c r="D1027" i="4"/>
  <c r="C1027" i="4"/>
  <c r="B1027" i="4"/>
  <c r="O1027" i="4" s="1"/>
  <c r="A1027" i="4"/>
  <c r="Q1026" i="4"/>
  <c r="O1026" i="4"/>
  <c r="N1026" i="4"/>
  <c r="M1026" i="4"/>
  <c r="L1026" i="4"/>
  <c r="K1026" i="4"/>
  <c r="J1026" i="4"/>
  <c r="T1026" i="4" s="1"/>
  <c r="I1026" i="4"/>
  <c r="S1026" i="4" s="1"/>
  <c r="H1026" i="4"/>
  <c r="G1026" i="4"/>
  <c r="F1026" i="4"/>
  <c r="E1026" i="4"/>
  <c r="R1026" i="4" s="1"/>
  <c r="D1026" i="4"/>
  <c r="C1026" i="4"/>
  <c r="B1026" i="4"/>
  <c r="A1026" i="4"/>
  <c r="S1025" i="4"/>
  <c r="N1025" i="4"/>
  <c r="M1025" i="4"/>
  <c r="L1025" i="4"/>
  <c r="K1025" i="4"/>
  <c r="J1025" i="4"/>
  <c r="W1025" i="4" s="1"/>
  <c r="I1025" i="4"/>
  <c r="H1025" i="4"/>
  <c r="G1025" i="4"/>
  <c r="F1025" i="4"/>
  <c r="E1025" i="4"/>
  <c r="P1025" i="4" s="1"/>
  <c r="D1025" i="4"/>
  <c r="C1025" i="4"/>
  <c r="B1025" i="4"/>
  <c r="O1025" i="4" s="1"/>
  <c r="A1025" i="4"/>
  <c r="S1024" i="4"/>
  <c r="O1024" i="4"/>
  <c r="N1024" i="4"/>
  <c r="M1024" i="4"/>
  <c r="L1024" i="4"/>
  <c r="K1024" i="4"/>
  <c r="J1024" i="4"/>
  <c r="T1024" i="4" s="1"/>
  <c r="I1024" i="4"/>
  <c r="H1024" i="4"/>
  <c r="G1024" i="4"/>
  <c r="F1024" i="4"/>
  <c r="Q1024" i="4" s="1"/>
  <c r="E1024" i="4"/>
  <c r="D1024" i="4"/>
  <c r="C1024" i="4"/>
  <c r="B1024" i="4"/>
  <c r="A1024" i="4"/>
  <c r="T1023" i="4"/>
  <c r="S1023" i="4"/>
  <c r="N1023" i="4"/>
  <c r="M1023" i="4"/>
  <c r="L1023" i="4"/>
  <c r="K1023" i="4"/>
  <c r="J1023" i="4"/>
  <c r="I1023" i="4"/>
  <c r="H1023" i="4"/>
  <c r="G1023" i="4"/>
  <c r="F1023" i="4"/>
  <c r="Q1023" i="4" s="1"/>
  <c r="E1023" i="4"/>
  <c r="D1023" i="4"/>
  <c r="C1023" i="4"/>
  <c r="B1023" i="4"/>
  <c r="O1023" i="4" s="1"/>
  <c r="A1023" i="4"/>
  <c r="W1022" i="4"/>
  <c r="N1022" i="4"/>
  <c r="M1022" i="4"/>
  <c r="L1022" i="4"/>
  <c r="K1022" i="4"/>
  <c r="J1022" i="4"/>
  <c r="T1022" i="4" s="1"/>
  <c r="I1022" i="4"/>
  <c r="S1022" i="4" s="1"/>
  <c r="H1022" i="4"/>
  <c r="G1022" i="4"/>
  <c r="F1022" i="4"/>
  <c r="Q1022" i="4" s="1"/>
  <c r="E1022" i="4"/>
  <c r="D1022" i="4"/>
  <c r="C1022" i="4"/>
  <c r="B1022" i="4"/>
  <c r="O1022" i="4" s="1"/>
  <c r="A1022" i="4"/>
  <c r="N1021" i="4"/>
  <c r="M1021" i="4"/>
  <c r="L1021" i="4"/>
  <c r="K1021" i="4"/>
  <c r="J1021" i="4"/>
  <c r="T1021" i="4" s="1"/>
  <c r="I1021" i="4"/>
  <c r="S1021" i="4" s="1"/>
  <c r="H1021" i="4"/>
  <c r="G1021" i="4"/>
  <c r="F1021" i="4"/>
  <c r="Q1021" i="4" s="1"/>
  <c r="E1021" i="4"/>
  <c r="D1021" i="4"/>
  <c r="C1021" i="4"/>
  <c r="B1021" i="4"/>
  <c r="O1021" i="4" s="1"/>
  <c r="A1021" i="4"/>
  <c r="N1020" i="4"/>
  <c r="M1020" i="4"/>
  <c r="L1020" i="4"/>
  <c r="K1020" i="4"/>
  <c r="J1020" i="4"/>
  <c r="T1020" i="4" s="1"/>
  <c r="I1020" i="4"/>
  <c r="S1020" i="4" s="1"/>
  <c r="H1020" i="4"/>
  <c r="G1020" i="4"/>
  <c r="F1020" i="4"/>
  <c r="Q1020" i="4" s="1"/>
  <c r="E1020" i="4"/>
  <c r="D1020" i="4"/>
  <c r="C1020" i="4"/>
  <c r="B1020" i="4"/>
  <c r="O1020" i="4" s="1"/>
  <c r="A1020" i="4"/>
  <c r="N1019" i="4"/>
  <c r="M1019" i="4"/>
  <c r="L1019" i="4"/>
  <c r="K1019" i="4"/>
  <c r="J1019" i="4"/>
  <c r="T1019" i="4" s="1"/>
  <c r="I1019" i="4"/>
  <c r="S1019" i="4" s="1"/>
  <c r="H1019" i="4"/>
  <c r="G1019" i="4"/>
  <c r="F1019" i="4"/>
  <c r="E1019" i="4"/>
  <c r="P1019" i="4" s="1"/>
  <c r="D1019" i="4"/>
  <c r="C1019" i="4"/>
  <c r="B1019" i="4"/>
  <c r="A1019" i="4"/>
  <c r="Q1018" i="4"/>
  <c r="N1018" i="4"/>
  <c r="M1018" i="4"/>
  <c r="L1018" i="4"/>
  <c r="K1018" i="4"/>
  <c r="J1018" i="4"/>
  <c r="I1018" i="4"/>
  <c r="S1018" i="4" s="1"/>
  <c r="H1018" i="4"/>
  <c r="G1018" i="4"/>
  <c r="F1018" i="4"/>
  <c r="E1018" i="4"/>
  <c r="P1018" i="4" s="1"/>
  <c r="D1018" i="4"/>
  <c r="C1018" i="4"/>
  <c r="B1018" i="4"/>
  <c r="O1018" i="4" s="1"/>
  <c r="A1018" i="4"/>
  <c r="N1017" i="4"/>
  <c r="M1017" i="4"/>
  <c r="L1017" i="4"/>
  <c r="K1017" i="4"/>
  <c r="J1017" i="4"/>
  <c r="I1017" i="4"/>
  <c r="S1017" i="4" s="1"/>
  <c r="H1017" i="4"/>
  <c r="G1017" i="4"/>
  <c r="F1017" i="4"/>
  <c r="Q1017" i="4" s="1"/>
  <c r="E1017" i="4"/>
  <c r="P1017" i="4" s="1"/>
  <c r="D1017" i="4"/>
  <c r="C1017" i="4"/>
  <c r="B1017" i="4"/>
  <c r="O1017" i="4" s="1"/>
  <c r="A1017" i="4"/>
  <c r="Q1016" i="4"/>
  <c r="N1016" i="4"/>
  <c r="M1016" i="4"/>
  <c r="L1016" i="4"/>
  <c r="K1016" i="4"/>
  <c r="J1016" i="4"/>
  <c r="I1016" i="4"/>
  <c r="S1016" i="4" s="1"/>
  <c r="H1016" i="4"/>
  <c r="G1016" i="4"/>
  <c r="F1016" i="4"/>
  <c r="E1016" i="4"/>
  <c r="D1016" i="4"/>
  <c r="C1016" i="4"/>
  <c r="B1016" i="4"/>
  <c r="A1016" i="4"/>
  <c r="R1015" i="4"/>
  <c r="O1015" i="4"/>
  <c r="N1015" i="4"/>
  <c r="M1015" i="4"/>
  <c r="L1015" i="4"/>
  <c r="K1015" i="4"/>
  <c r="J1015" i="4"/>
  <c r="T1015" i="4" s="1"/>
  <c r="I1015" i="4"/>
  <c r="H1015" i="4"/>
  <c r="G1015" i="4"/>
  <c r="F1015" i="4"/>
  <c r="Q1015" i="4" s="1"/>
  <c r="E1015" i="4"/>
  <c r="P1015" i="4" s="1"/>
  <c r="D1015" i="4"/>
  <c r="C1015" i="4"/>
  <c r="B1015" i="4"/>
  <c r="A1015" i="4"/>
  <c r="Q1014" i="4"/>
  <c r="P1014" i="4"/>
  <c r="O1014" i="4"/>
  <c r="N1014" i="4"/>
  <c r="M1014" i="4"/>
  <c r="L1014" i="4"/>
  <c r="K1014" i="4"/>
  <c r="J1014" i="4"/>
  <c r="T1014" i="4" s="1"/>
  <c r="I1014" i="4"/>
  <c r="H1014" i="4"/>
  <c r="G1014" i="4"/>
  <c r="F1014" i="4"/>
  <c r="E1014" i="4"/>
  <c r="D1014" i="4"/>
  <c r="C1014" i="4"/>
  <c r="B1014" i="4"/>
  <c r="A1014" i="4"/>
  <c r="T1013" i="4"/>
  <c r="N1013" i="4"/>
  <c r="M1013" i="4"/>
  <c r="L1013" i="4"/>
  <c r="K1013" i="4"/>
  <c r="J1013" i="4"/>
  <c r="I1013" i="4"/>
  <c r="S1013" i="4" s="1"/>
  <c r="H1013" i="4"/>
  <c r="G1013" i="4"/>
  <c r="F1013" i="4"/>
  <c r="Q1013" i="4" s="1"/>
  <c r="E1013" i="4"/>
  <c r="P1013" i="4" s="1"/>
  <c r="D1013" i="4"/>
  <c r="C1013" i="4"/>
  <c r="B1013" i="4"/>
  <c r="O1013" i="4" s="1"/>
  <c r="A1013" i="4"/>
  <c r="N1012" i="4"/>
  <c r="M1012" i="4"/>
  <c r="L1012" i="4"/>
  <c r="K1012" i="4"/>
  <c r="J1012" i="4"/>
  <c r="T1012" i="4" s="1"/>
  <c r="I1012" i="4"/>
  <c r="S1012" i="4" s="1"/>
  <c r="H1012" i="4"/>
  <c r="G1012" i="4"/>
  <c r="F1012" i="4"/>
  <c r="Q1012" i="4" s="1"/>
  <c r="E1012" i="4"/>
  <c r="P1012" i="4" s="1"/>
  <c r="D1012" i="4"/>
  <c r="C1012" i="4"/>
  <c r="B1012" i="4"/>
  <c r="O1012" i="4" s="1"/>
  <c r="A1012" i="4"/>
  <c r="O1011" i="4"/>
  <c r="N1011" i="4"/>
  <c r="M1011" i="4"/>
  <c r="L1011" i="4"/>
  <c r="K1011" i="4"/>
  <c r="J1011" i="4"/>
  <c r="T1011" i="4" s="1"/>
  <c r="I1011" i="4"/>
  <c r="S1011" i="4" s="1"/>
  <c r="H1011" i="4"/>
  <c r="G1011" i="4"/>
  <c r="F1011" i="4"/>
  <c r="R1011" i="4" s="1"/>
  <c r="E1011" i="4"/>
  <c r="P1011" i="4" s="1"/>
  <c r="D1011" i="4"/>
  <c r="C1011" i="4"/>
  <c r="B1011" i="4"/>
  <c r="A1011" i="4"/>
  <c r="R1010" i="4"/>
  <c r="Q1010" i="4"/>
  <c r="N1010" i="4"/>
  <c r="M1010" i="4"/>
  <c r="L1010" i="4"/>
  <c r="K1010" i="4"/>
  <c r="J1010" i="4"/>
  <c r="T1010" i="4" s="1"/>
  <c r="I1010" i="4"/>
  <c r="S1010" i="4" s="1"/>
  <c r="H1010" i="4"/>
  <c r="G1010" i="4"/>
  <c r="F1010" i="4"/>
  <c r="E1010" i="4"/>
  <c r="P1010" i="4" s="1"/>
  <c r="D1010" i="4"/>
  <c r="C1010" i="4"/>
  <c r="B1010" i="4"/>
  <c r="A1010" i="4"/>
  <c r="P1009" i="4"/>
  <c r="N1009" i="4"/>
  <c r="M1009" i="4"/>
  <c r="L1009" i="4"/>
  <c r="K1009" i="4"/>
  <c r="J1009" i="4"/>
  <c r="I1009" i="4"/>
  <c r="S1009" i="4" s="1"/>
  <c r="H1009" i="4"/>
  <c r="G1009" i="4"/>
  <c r="F1009" i="4"/>
  <c r="R1009" i="4" s="1"/>
  <c r="E1009" i="4"/>
  <c r="D1009" i="4"/>
  <c r="C1009" i="4"/>
  <c r="B1009" i="4"/>
  <c r="A1009" i="4"/>
  <c r="Q1008" i="4"/>
  <c r="N1008" i="4"/>
  <c r="M1008" i="4"/>
  <c r="L1008" i="4"/>
  <c r="K1008" i="4"/>
  <c r="J1008" i="4"/>
  <c r="T1008" i="4" s="1"/>
  <c r="I1008" i="4"/>
  <c r="S1008" i="4" s="1"/>
  <c r="H1008" i="4"/>
  <c r="G1008" i="4"/>
  <c r="F1008" i="4"/>
  <c r="E1008" i="4"/>
  <c r="P1008" i="4" s="1"/>
  <c r="D1008" i="4"/>
  <c r="C1008" i="4"/>
  <c r="B1008" i="4"/>
  <c r="O1008" i="4" s="1"/>
  <c r="A1008" i="4"/>
  <c r="O1007" i="4"/>
  <c r="N1007" i="4"/>
  <c r="M1007" i="4"/>
  <c r="L1007" i="4"/>
  <c r="K1007" i="4"/>
  <c r="J1007" i="4"/>
  <c r="T1007" i="4" s="1"/>
  <c r="I1007" i="4"/>
  <c r="S1007" i="4" s="1"/>
  <c r="H1007" i="4"/>
  <c r="G1007" i="4"/>
  <c r="F1007" i="4"/>
  <c r="Q1007" i="4" s="1"/>
  <c r="E1007" i="4"/>
  <c r="P1007" i="4" s="1"/>
  <c r="D1007" i="4"/>
  <c r="C1007" i="4"/>
  <c r="B1007" i="4"/>
  <c r="A1007" i="4"/>
  <c r="N1006" i="4"/>
  <c r="M1006" i="4"/>
  <c r="L1006" i="4"/>
  <c r="K1006" i="4"/>
  <c r="J1006" i="4"/>
  <c r="T1006" i="4" s="1"/>
  <c r="I1006" i="4"/>
  <c r="S1006" i="4" s="1"/>
  <c r="H1006" i="4"/>
  <c r="G1006" i="4"/>
  <c r="F1006" i="4"/>
  <c r="Q1006" i="4" s="1"/>
  <c r="E1006" i="4"/>
  <c r="D1006" i="4"/>
  <c r="C1006" i="4"/>
  <c r="B1006" i="4"/>
  <c r="O1006" i="4" s="1"/>
  <c r="A1006" i="4"/>
  <c r="N1005" i="4"/>
  <c r="M1005" i="4"/>
  <c r="L1005" i="4"/>
  <c r="K1005" i="4"/>
  <c r="J1005" i="4"/>
  <c r="T1005" i="4" s="1"/>
  <c r="I1005" i="4"/>
  <c r="S1005" i="4" s="1"/>
  <c r="H1005" i="4"/>
  <c r="G1005" i="4"/>
  <c r="F1005" i="4"/>
  <c r="Q1005" i="4" s="1"/>
  <c r="E1005" i="4"/>
  <c r="D1005" i="4"/>
  <c r="C1005" i="4"/>
  <c r="B1005" i="4"/>
  <c r="O1005" i="4" s="1"/>
  <c r="A1005" i="4"/>
  <c r="N1004" i="4"/>
  <c r="M1004" i="4"/>
  <c r="L1004" i="4"/>
  <c r="K1004" i="4"/>
  <c r="J1004" i="4"/>
  <c r="T1004" i="4" s="1"/>
  <c r="I1004" i="4"/>
  <c r="H1004" i="4"/>
  <c r="G1004" i="4"/>
  <c r="F1004" i="4"/>
  <c r="Q1004" i="4" s="1"/>
  <c r="E1004" i="4"/>
  <c r="D1004" i="4"/>
  <c r="C1004" i="4"/>
  <c r="B1004" i="4"/>
  <c r="O1004" i="4" s="1"/>
  <c r="A1004" i="4"/>
  <c r="N1003" i="4"/>
  <c r="M1003" i="4"/>
  <c r="L1003" i="4"/>
  <c r="K1003" i="4"/>
  <c r="J1003" i="4"/>
  <c r="T1003" i="4" s="1"/>
  <c r="I1003" i="4"/>
  <c r="S1003" i="4" s="1"/>
  <c r="H1003" i="4"/>
  <c r="G1003" i="4"/>
  <c r="F1003" i="4"/>
  <c r="E1003" i="4"/>
  <c r="P1003" i="4" s="1"/>
  <c r="D1003" i="4"/>
  <c r="C1003" i="4"/>
  <c r="B1003" i="4"/>
  <c r="O1003" i="4" s="1"/>
  <c r="A1003" i="4"/>
  <c r="T1002" i="4"/>
  <c r="N1002" i="4"/>
  <c r="M1002" i="4"/>
  <c r="L1002" i="4"/>
  <c r="K1002" i="4"/>
  <c r="J1002" i="4"/>
  <c r="I1002" i="4"/>
  <c r="S1002" i="4" s="1"/>
  <c r="H1002" i="4"/>
  <c r="G1002" i="4"/>
  <c r="F1002" i="4"/>
  <c r="Q1002" i="4" s="1"/>
  <c r="E1002" i="4"/>
  <c r="D1002" i="4"/>
  <c r="C1002" i="4"/>
  <c r="B1002" i="4"/>
  <c r="O1002" i="4" s="1"/>
  <c r="A1002" i="4"/>
  <c r="N1001" i="4"/>
  <c r="M1001" i="4"/>
  <c r="L1001" i="4"/>
  <c r="K1001" i="4"/>
  <c r="J1001" i="4"/>
  <c r="T1001" i="4" s="1"/>
  <c r="I1001" i="4"/>
  <c r="S1001" i="4" s="1"/>
  <c r="H1001" i="4"/>
  <c r="G1001" i="4"/>
  <c r="F1001" i="4"/>
  <c r="Q1001" i="4" s="1"/>
  <c r="E1001" i="4"/>
  <c r="D1001" i="4"/>
  <c r="C1001" i="4"/>
  <c r="B1001" i="4"/>
  <c r="O1001" i="4" s="1"/>
  <c r="A1001" i="4"/>
  <c r="R1000" i="4"/>
  <c r="N1000" i="4"/>
  <c r="M1000" i="4"/>
  <c r="L1000" i="4"/>
  <c r="K1000" i="4"/>
  <c r="J1000" i="4"/>
  <c r="I1000" i="4"/>
  <c r="S1000" i="4" s="1"/>
  <c r="H1000" i="4"/>
  <c r="G1000" i="4"/>
  <c r="F1000" i="4"/>
  <c r="Q1000" i="4" s="1"/>
  <c r="E1000" i="4"/>
  <c r="P1000" i="4" s="1"/>
  <c r="D1000" i="4"/>
  <c r="C1000" i="4"/>
  <c r="B1000" i="4"/>
  <c r="O1000" i="4" s="1"/>
  <c r="A1000" i="4"/>
  <c r="R999" i="4"/>
  <c r="P999" i="4"/>
  <c r="N999" i="4"/>
  <c r="M999" i="4"/>
  <c r="L999" i="4"/>
  <c r="K999" i="4"/>
  <c r="J999" i="4"/>
  <c r="I999" i="4"/>
  <c r="S999" i="4" s="1"/>
  <c r="H999" i="4"/>
  <c r="G999" i="4"/>
  <c r="F999" i="4"/>
  <c r="Q999" i="4" s="1"/>
  <c r="E999" i="4"/>
  <c r="D999" i="4"/>
  <c r="C999" i="4"/>
  <c r="B999" i="4"/>
  <c r="O999" i="4" s="1"/>
  <c r="A999" i="4"/>
  <c r="T998" i="4"/>
  <c r="Q998" i="4"/>
  <c r="N998" i="4"/>
  <c r="M998" i="4"/>
  <c r="L998" i="4"/>
  <c r="K998" i="4"/>
  <c r="J998" i="4"/>
  <c r="I998" i="4"/>
  <c r="H998" i="4"/>
  <c r="G998" i="4"/>
  <c r="F998" i="4"/>
  <c r="E998" i="4"/>
  <c r="D998" i="4"/>
  <c r="C998" i="4"/>
  <c r="B998" i="4"/>
  <c r="O998" i="4" s="1"/>
  <c r="A998" i="4"/>
  <c r="Q997" i="4"/>
  <c r="N997" i="4"/>
  <c r="M997" i="4"/>
  <c r="L997" i="4"/>
  <c r="K997" i="4"/>
  <c r="J997" i="4"/>
  <c r="I997" i="4"/>
  <c r="S997" i="4" s="1"/>
  <c r="H997" i="4"/>
  <c r="G997" i="4"/>
  <c r="F997" i="4"/>
  <c r="E997" i="4"/>
  <c r="P997" i="4" s="1"/>
  <c r="D997" i="4"/>
  <c r="C997" i="4"/>
  <c r="B997" i="4"/>
  <c r="A997" i="4"/>
  <c r="Q996" i="4"/>
  <c r="N996" i="4"/>
  <c r="M996" i="4"/>
  <c r="L996" i="4"/>
  <c r="K996" i="4"/>
  <c r="J996" i="4"/>
  <c r="I996" i="4"/>
  <c r="S996" i="4" s="1"/>
  <c r="H996" i="4"/>
  <c r="G996" i="4"/>
  <c r="F996" i="4"/>
  <c r="E996" i="4"/>
  <c r="D996" i="4"/>
  <c r="C996" i="4"/>
  <c r="B996" i="4"/>
  <c r="O996" i="4" s="1"/>
  <c r="A996" i="4"/>
  <c r="Q995" i="4"/>
  <c r="N995" i="4"/>
  <c r="M995" i="4"/>
  <c r="L995" i="4"/>
  <c r="K995" i="4"/>
  <c r="J995" i="4"/>
  <c r="T995" i="4" s="1"/>
  <c r="I995" i="4"/>
  <c r="S995" i="4" s="1"/>
  <c r="H995" i="4"/>
  <c r="G995" i="4"/>
  <c r="F995" i="4"/>
  <c r="E995" i="4"/>
  <c r="R995" i="4" s="1"/>
  <c r="D995" i="4"/>
  <c r="C995" i="4"/>
  <c r="B995" i="4"/>
  <c r="A995" i="4"/>
  <c r="N994" i="4"/>
  <c r="M994" i="4"/>
  <c r="L994" i="4"/>
  <c r="K994" i="4"/>
  <c r="J994" i="4"/>
  <c r="W994" i="4" s="1"/>
  <c r="I994" i="4"/>
  <c r="S994" i="4" s="1"/>
  <c r="H994" i="4"/>
  <c r="G994" i="4"/>
  <c r="F994" i="4"/>
  <c r="Q994" i="4" s="1"/>
  <c r="E994" i="4"/>
  <c r="P994" i="4" s="1"/>
  <c r="D994" i="4"/>
  <c r="C994" i="4"/>
  <c r="B994" i="4"/>
  <c r="O994" i="4" s="1"/>
  <c r="A994" i="4"/>
  <c r="Q993" i="4"/>
  <c r="N993" i="4"/>
  <c r="M993" i="4"/>
  <c r="L993" i="4"/>
  <c r="K993" i="4"/>
  <c r="J993" i="4"/>
  <c r="T993" i="4" s="1"/>
  <c r="I993" i="4"/>
  <c r="S993" i="4" s="1"/>
  <c r="H993" i="4"/>
  <c r="G993" i="4"/>
  <c r="F993" i="4"/>
  <c r="E993" i="4"/>
  <c r="D993" i="4"/>
  <c r="C993" i="4"/>
  <c r="B993" i="4"/>
  <c r="O993" i="4" s="1"/>
  <c r="A993" i="4"/>
  <c r="O992" i="4"/>
  <c r="N992" i="4"/>
  <c r="M992" i="4"/>
  <c r="L992" i="4"/>
  <c r="K992" i="4"/>
  <c r="J992" i="4"/>
  <c r="T992" i="4" s="1"/>
  <c r="I992" i="4"/>
  <c r="W992" i="4" s="1"/>
  <c r="H992" i="4"/>
  <c r="G992" i="4"/>
  <c r="F992" i="4"/>
  <c r="Q992" i="4" s="1"/>
  <c r="E992" i="4"/>
  <c r="P992" i="4" s="1"/>
  <c r="D992" i="4"/>
  <c r="C992" i="4"/>
  <c r="B992" i="4"/>
  <c r="A992" i="4"/>
  <c r="O991" i="4"/>
  <c r="N991" i="4"/>
  <c r="M991" i="4"/>
  <c r="L991" i="4"/>
  <c r="K991" i="4"/>
  <c r="J991" i="4"/>
  <c r="T991" i="4" s="1"/>
  <c r="I991" i="4"/>
  <c r="S991" i="4" s="1"/>
  <c r="H991" i="4"/>
  <c r="G991" i="4"/>
  <c r="F991" i="4"/>
  <c r="Q991" i="4" s="1"/>
  <c r="E991" i="4"/>
  <c r="D991" i="4"/>
  <c r="C991" i="4"/>
  <c r="B991" i="4"/>
  <c r="A991" i="4"/>
  <c r="N990" i="4"/>
  <c r="M990" i="4"/>
  <c r="L990" i="4"/>
  <c r="K990" i="4"/>
  <c r="J990" i="4"/>
  <c r="T990" i="4" s="1"/>
  <c r="I990" i="4"/>
  <c r="S990" i="4" s="1"/>
  <c r="H990" i="4"/>
  <c r="G990" i="4"/>
  <c r="F990" i="4"/>
  <c r="Q990" i="4" s="1"/>
  <c r="E990" i="4"/>
  <c r="D990" i="4"/>
  <c r="C990" i="4"/>
  <c r="B990" i="4"/>
  <c r="O990" i="4" s="1"/>
  <c r="A990" i="4"/>
  <c r="N989" i="4"/>
  <c r="M989" i="4"/>
  <c r="L989" i="4"/>
  <c r="K989" i="4"/>
  <c r="J989" i="4"/>
  <c r="T989" i="4" s="1"/>
  <c r="I989" i="4"/>
  <c r="S989" i="4" s="1"/>
  <c r="H989" i="4"/>
  <c r="G989" i="4"/>
  <c r="F989" i="4"/>
  <c r="E989" i="4"/>
  <c r="P989" i="4" s="1"/>
  <c r="D989" i="4"/>
  <c r="C989" i="4"/>
  <c r="B989" i="4"/>
  <c r="A989" i="4"/>
  <c r="N988" i="4"/>
  <c r="M988" i="4"/>
  <c r="L988" i="4"/>
  <c r="K988" i="4"/>
  <c r="J988" i="4"/>
  <c r="T988" i="4" s="1"/>
  <c r="I988" i="4"/>
  <c r="S988" i="4" s="1"/>
  <c r="H988" i="4"/>
  <c r="G988" i="4"/>
  <c r="F988" i="4"/>
  <c r="Q988" i="4" s="1"/>
  <c r="E988" i="4"/>
  <c r="P988" i="4" s="1"/>
  <c r="D988" i="4"/>
  <c r="C988" i="4"/>
  <c r="B988" i="4"/>
  <c r="O988" i="4" s="1"/>
  <c r="A988" i="4"/>
  <c r="N987" i="4"/>
  <c r="M987" i="4"/>
  <c r="L987" i="4"/>
  <c r="K987" i="4"/>
  <c r="J987" i="4"/>
  <c r="I987" i="4"/>
  <c r="S987" i="4" s="1"/>
  <c r="H987" i="4"/>
  <c r="G987" i="4"/>
  <c r="F987" i="4"/>
  <c r="Q987" i="4" s="1"/>
  <c r="E987" i="4"/>
  <c r="P987" i="4" s="1"/>
  <c r="D987" i="4"/>
  <c r="C987" i="4"/>
  <c r="B987" i="4"/>
  <c r="A987" i="4"/>
  <c r="O986" i="4"/>
  <c r="N986" i="4"/>
  <c r="M986" i="4"/>
  <c r="L986" i="4"/>
  <c r="K986" i="4"/>
  <c r="J986" i="4"/>
  <c r="T986" i="4" s="1"/>
  <c r="I986" i="4"/>
  <c r="S986" i="4" s="1"/>
  <c r="H986" i="4"/>
  <c r="G986" i="4"/>
  <c r="F986" i="4"/>
  <c r="Q986" i="4" s="1"/>
  <c r="E986" i="4"/>
  <c r="P986" i="4" s="1"/>
  <c r="D986" i="4"/>
  <c r="C986" i="4"/>
  <c r="B986" i="4"/>
  <c r="A986" i="4"/>
  <c r="T985" i="4"/>
  <c r="N985" i="4"/>
  <c r="M985" i="4"/>
  <c r="L985" i="4"/>
  <c r="K985" i="4"/>
  <c r="J985" i="4"/>
  <c r="I985" i="4"/>
  <c r="S985" i="4" s="1"/>
  <c r="H985" i="4"/>
  <c r="G985" i="4"/>
  <c r="F985" i="4"/>
  <c r="Q985" i="4" s="1"/>
  <c r="E985" i="4"/>
  <c r="R985" i="4" s="1"/>
  <c r="D985" i="4"/>
  <c r="C985" i="4"/>
  <c r="B985" i="4"/>
  <c r="O985" i="4" s="1"/>
  <c r="A985" i="4"/>
  <c r="W984" i="4"/>
  <c r="O984" i="4"/>
  <c r="N984" i="4"/>
  <c r="M984" i="4"/>
  <c r="L984" i="4"/>
  <c r="K984" i="4"/>
  <c r="J984" i="4"/>
  <c r="T984" i="4" s="1"/>
  <c r="I984" i="4"/>
  <c r="S984" i="4" s="1"/>
  <c r="H984" i="4"/>
  <c r="G984" i="4"/>
  <c r="F984" i="4"/>
  <c r="Q984" i="4" s="1"/>
  <c r="E984" i="4"/>
  <c r="D984" i="4"/>
  <c r="C984" i="4"/>
  <c r="B984" i="4"/>
  <c r="A984" i="4"/>
  <c r="N983" i="4"/>
  <c r="M983" i="4"/>
  <c r="L983" i="4"/>
  <c r="K983" i="4"/>
  <c r="J983" i="4"/>
  <c r="T983" i="4" s="1"/>
  <c r="I983" i="4"/>
  <c r="H983" i="4"/>
  <c r="G983" i="4"/>
  <c r="F983" i="4"/>
  <c r="Q983" i="4" s="1"/>
  <c r="E983" i="4"/>
  <c r="P983" i="4" s="1"/>
  <c r="D983" i="4"/>
  <c r="C983" i="4"/>
  <c r="B983" i="4"/>
  <c r="O983" i="4" s="1"/>
  <c r="A983" i="4"/>
  <c r="N982" i="4"/>
  <c r="M982" i="4"/>
  <c r="L982" i="4"/>
  <c r="K982" i="4"/>
  <c r="J982" i="4"/>
  <c r="T982" i="4" s="1"/>
  <c r="I982" i="4"/>
  <c r="H982" i="4"/>
  <c r="G982" i="4"/>
  <c r="F982" i="4"/>
  <c r="Q982" i="4" s="1"/>
  <c r="E982" i="4"/>
  <c r="D982" i="4"/>
  <c r="C982" i="4"/>
  <c r="B982" i="4"/>
  <c r="O982" i="4" s="1"/>
  <c r="A982" i="4"/>
  <c r="N981" i="4"/>
  <c r="M981" i="4"/>
  <c r="L981" i="4"/>
  <c r="K981" i="4"/>
  <c r="J981" i="4"/>
  <c r="T981" i="4" s="1"/>
  <c r="I981" i="4"/>
  <c r="S981" i="4" s="1"/>
  <c r="H981" i="4"/>
  <c r="G981" i="4"/>
  <c r="F981" i="4"/>
  <c r="Q981" i="4" s="1"/>
  <c r="E981" i="4"/>
  <c r="D981" i="4"/>
  <c r="C981" i="4"/>
  <c r="B981" i="4"/>
  <c r="O981" i="4" s="1"/>
  <c r="A981" i="4"/>
  <c r="N980" i="4"/>
  <c r="M980" i="4"/>
  <c r="L980" i="4"/>
  <c r="K980" i="4"/>
  <c r="J980" i="4"/>
  <c r="I980" i="4"/>
  <c r="S980" i="4" s="1"/>
  <c r="H980" i="4"/>
  <c r="G980" i="4"/>
  <c r="F980" i="4"/>
  <c r="Q980" i="4" s="1"/>
  <c r="E980" i="4"/>
  <c r="P980" i="4" s="1"/>
  <c r="D980" i="4"/>
  <c r="C980" i="4"/>
  <c r="B980" i="4"/>
  <c r="O980" i="4" s="1"/>
  <c r="A980" i="4"/>
  <c r="N979" i="4"/>
  <c r="M979" i="4"/>
  <c r="L979" i="4"/>
  <c r="K979" i="4"/>
  <c r="J979" i="4"/>
  <c r="T979" i="4" s="1"/>
  <c r="I979" i="4"/>
  <c r="S979" i="4" s="1"/>
  <c r="H979" i="4"/>
  <c r="G979" i="4"/>
  <c r="F979" i="4"/>
  <c r="R979" i="4" s="1"/>
  <c r="E979" i="4"/>
  <c r="P979" i="4" s="1"/>
  <c r="D979" i="4"/>
  <c r="C979" i="4"/>
  <c r="B979" i="4"/>
  <c r="O979" i="4" s="1"/>
  <c r="A979" i="4"/>
  <c r="N978" i="4"/>
  <c r="M978" i="4"/>
  <c r="L978" i="4"/>
  <c r="K978" i="4"/>
  <c r="J978" i="4"/>
  <c r="W978" i="4" s="1"/>
  <c r="I978" i="4"/>
  <c r="S978" i="4" s="1"/>
  <c r="H978" i="4"/>
  <c r="G978" i="4"/>
  <c r="F978" i="4"/>
  <c r="E978" i="4"/>
  <c r="P978" i="4" s="1"/>
  <c r="D978" i="4"/>
  <c r="C978" i="4"/>
  <c r="B978" i="4"/>
  <c r="O978" i="4" s="1"/>
  <c r="A978" i="4"/>
  <c r="N977" i="4"/>
  <c r="M977" i="4"/>
  <c r="L977" i="4"/>
  <c r="K977" i="4"/>
  <c r="J977" i="4"/>
  <c r="I977" i="4"/>
  <c r="S977" i="4" s="1"/>
  <c r="H977" i="4"/>
  <c r="G977" i="4"/>
  <c r="F977" i="4"/>
  <c r="Q977" i="4" s="1"/>
  <c r="E977" i="4"/>
  <c r="P977" i="4" s="1"/>
  <c r="D977" i="4"/>
  <c r="C977" i="4"/>
  <c r="B977" i="4"/>
  <c r="O977" i="4" s="1"/>
  <c r="A977" i="4"/>
  <c r="Q976" i="4"/>
  <c r="N976" i="4"/>
  <c r="M976" i="4"/>
  <c r="L976" i="4"/>
  <c r="K976" i="4"/>
  <c r="J976" i="4"/>
  <c r="T976" i="4" s="1"/>
  <c r="I976" i="4"/>
  <c r="S976" i="4" s="1"/>
  <c r="H976" i="4"/>
  <c r="G976" i="4"/>
  <c r="F976" i="4"/>
  <c r="E976" i="4"/>
  <c r="P976" i="4" s="1"/>
  <c r="D976" i="4"/>
  <c r="C976" i="4"/>
  <c r="B976" i="4"/>
  <c r="O976" i="4" s="1"/>
  <c r="A976" i="4"/>
  <c r="P975" i="4"/>
  <c r="N975" i="4"/>
  <c r="M975" i="4"/>
  <c r="L975" i="4"/>
  <c r="K975" i="4"/>
  <c r="J975" i="4"/>
  <c r="T975" i="4" s="1"/>
  <c r="I975" i="4"/>
  <c r="S975" i="4" s="1"/>
  <c r="H975" i="4"/>
  <c r="G975" i="4"/>
  <c r="F975" i="4"/>
  <c r="Q975" i="4" s="1"/>
  <c r="E975" i="4"/>
  <c r="D975" i="4"/>
  <c r="C975" i="4"/>
  <c r="B975" i="4"/>
  <c r="O975" i="4" s="1"/>
  <c r="A975" i="4"/>
  <c r="Q974" i="4"/>
  <c r="O974" i="4"/>
  <c r="N974" i="4"/>
  <c r="M974" i="4"/>
  <c r="L974" i="4"/>
  <c r="K974" i="4"/>
  <c r="J974" i="4"/>
  <c r="T974" i="4" s="1"/>
  <c r="I974" i="4"/>
  <c r="H974" i="4"/>
  <c r="G974" i="4"/>
  <c r="F974" i="4"/>
  <c r="E974" i="4"/>
  <c r="P974" i="4" s="1"/>
  <c r="D974" i="4"/>
  <c r="C974" i="4"/>
  <c r="B974" i="4"/>
  <c r="A974" i="4"/>
  <c r="R973" i="4"/>
  <c r="Q973" i="4"/>
  <c r="P973" i="4"/>
  <c r="N973" i="4"/>
  <c r="M973" i="4"/>
  <c r="L973" i="4"/>
  <c r="K973" i="4"/>
  <c r="J973" i="4"/>
  <c r="T973" i="4" s="1"/>
  <c r="I973" i="4"/>
  <c r="S973" i="4" s="1"/>
  <c r="H973" i="4"/>
  <c r="G973" i="4"/>
  <c r="F973" i="4"/>
  <c r="E973" i="4"/>
  <c r="D973" i="4"/>
  <c r="C973" i="4"/>
  <c r="B973" i="4"/>
  <c r="O973" i="4" s="1"/>
  <c r="A973" i="4"/>
  <c r="R972" i="4"/>
  <c r="N972" i="4"/>
  <c r="M972" i="4"/>
  <c r="L972" i="4"/>
  <c r="K972" i="4"/>
  <c r="J972" i="4"/>
  <c r="T972" i="4" s="1"/>
  <c r="I972" i="4"/>
  <c r="S972" i="4" s="1"/>
  <c r="H972" i="4"/>
  <c r="G972" i="4"/>
  <c r="F972" i="4"/>
  <c r="Q972" i="4" s="1"/>
  <c r="E972" i="4"/>
  <c r="P972" i="4" s="1"/>
  <c r="D972" i="4"/>
  <c r="C972" i="4"/>
  <c r="B972" i="4"/>
  <c r="A972" i="4"/>
  <c r="Q971" i="4"/>
  <c r="N971" i="4"/>
  <c r="M971" i="4"/>
  <c r="L971" i="4"/>
  <c r="K971" i="4"/>
  <c r="J971" i="4"/>
  <c r="T971" i="4" s="1"/>
  <c r="I971" i="4"/>
  <c r="H971" i="4"/>
  <c r="G971" i="4"/>
  <c r="F971" i="4"/>
  <c r="E971" i="4"/>
  <c r="P971" i="4" s="1"/>
  <c r="D971" i="4"/>
  <c r="C971" i="4"/>
  <c r="B971" i="4"/>
  <c r="O971" i="4" s="1"/>
  <c r="A971" i="4"/>
  <c r="Q970" i="4"/>
  <c r="N970" i="4"/>
  <c r="M970" i="4"/>
  <c r="L970" i="4"/>
  <c r="K970" i="4"/>
  <c r="J970" i="4"/>
  <c r="T970" i="4" s="1"/>
  <c r="I970" i="4"/>
  <c r="S970" i="4" s="1"/>
  <c r="H970" i="4"/>
  <c r="G970" i="4"/>
  <c r="F970" i="4"/>
  <c r="E970" i="4"/>
  <c r="D970" i="4"/>
  <c r="C970" i="4"/>
  <c r="B970" i="4"/>
  <c r="A970" i="4"/>
  <c r="N969" i="4"/>
  <c r="M969" i="4"/>
  <c r="L969" i="4"/>
  <c r="K969" i="4"/>
  <c r="J969" i="4"/>
  <c r="W969" i="4" s="1"/>
  <c r="I969" i="4"/>
  <c r="S969" i="4" s="1"/>
  <c r="H969" i="4"/>
  <c r="G969" i="4"/>
  <c r="F969" i="4"/>
  <c r="Q969" i="4" s="1"/>
  <c r="E969" i="4"/>
  <c r="D969" i="4"/>
  <c r="C969" i="4"/>
  <c r="B969" i="4"/>
  <c r="A969" i="4"/>
  <c r="N968" i="4"/>
  <c r="M968" i="4"/>
  <c r="L968" i="4"/>
  <c r="K968" i="4"/>
  <c r="J968" i="4"/>
  <c r="T968" i="4" s="1"/>
  <c r="I968" i="4"/>
  <c r="S968" i="4" s="1"/>
  <c r="H968" i="4"/>
  <c r="G968" i="4"/>
  <c r="F968" i="4"/>
  <c r="Q968" i="4" s="1"/>
  <c r="E968" i="4"/>
  <c r="P968" i="4" s="1"/>
  <c r="D968" i="4"/>
  <c r="C968" i="4"/>
  <c r="B968" i="4"/>
  <c r="O968" i="4" s="1"/>
  <c r="A968" i="4"/>
  <c r="P967" i="4"/>
  <c r="N967" i="4"/>
  <c r="M967" i="4"/>
  <c r="L967" i="4"/>
  <c r="K967" i="4"/>
  <c r="J967" i="4"/>
  <c r="T967" i="4" s="1"/>
  <c r="I967" i="4"/>
  <c r="S967" i="4" s="1"/>
  <c r="H967" i="4"/>
  <c r="G967" i="4"/>
  <c r="F967" i="4"/>
  <c r="Q967" i="4" s="1"/>
  <c r="E967" i="4"/>
  <c r="D967" i="4"/>
  <c r="C967" i="4"/>
  <c r="B967" i="4"/>
  <c r="O967" i="4" s="1"/>
  <c r="A967" i="4"/>
  <c r="T966" i="4"/>
  <c r="P966" i="4"/>
  <c r="O966" i="4"/>
  <c r="N966" i="4"/>
  <c r="M966" i="4"/>
  <c r="L966" i="4"/>
  <c r="K966" i="4"/>
  <c r="J966" i="4"/>
  <c r="I966" i="4"/>
  <c r="S966" i="4" s="1"/>
  <c r="H966" i="4"/>
  <c r="G966" i="4"/>
  <c r="F966" i="4"/>
  <c r="E966" i="4"/>
  <c r="D966" i="4"/>
  <c r="C966" i="4"/>
  <c r="B966" i="4"/>
  <c r="A966" i="4"/>
  <c r="Q965" i="4"/>
  <c r="N965" i="4"/>
  <c r="M965" i="4"/>
  <c r="L965" i="4"/>
  <c r="K965" i="4"/>
  <c r="J965" i="4"/>
  <c r="T965" i="4" s="1"/>
  <c r="I965" i="4"/>
  <c r="S965" i="4" s="1"/>
  <c r="H965" i="4"/>
  <c r="G965" i="4"/>
  <c r="F965" i="4"/>
  <c r="E965" i="4"/>
  <c r="D965" i="4"/>
  <c r="C965" i="4"/>
  <c r="B965" i="4"/>
  <c r="O965" i="4" s="1"/>
  <c r="A965" i="4"/>
  <c r="O964" i="4"/>
  <c r="N964" i="4"/>
  <c r="M964" i="4"/>
  <c r="L964" i="4"/>
  <c r="K964" i="4"/>
  <c r="J964" i="4"/>
  <c r="T964" i="4" s="1"/>
  <c r="I964" i="4"/>
  <c r="S964" i="4" s="1"/>
  <c r="H964" i="4"/>
  <c r="G964" i="4"/>
  <c r="F964" i="4"/>
  <c r="Q964" i="4" s="1"/>
  <c r="E964" i="4"/>
  <c r="D964" i="4"/>
  <c r="C964" i="4"/>
  <c r="B964" i="4"/>
  <c r="A964" i="4"/>
  <c r="O963" i="4"/>
  <c r="N963" i="4"/>
  <c r="M963" i="4"/>
  <c r="L963" i="4"/>
  <c r="K963" i="4"/>
  <c r="J963" i="4"/>
  <c r="T963" i="4" s="1"/>
  <c r="I963" i="4"/>
  <c r="S963" i="4" s="1"/>
  <c r="H963" i="4"/>
  <c r="G963" i="4"/>
  <c r="Y963" i="4" s="1"/>
  <c r="F963" i="4"/>
  <c r="R963" i="4" s="1"/>
  <c r="E963" i="4"/>
  <c r="P963" i="4" s="1"/>
  <c r="D963" i="4"/>
  <c r="C963" i="4"/>
  <c r="B963" i="4"/>
  <c r="A963" i="4"/>
  <c r="Q962" i="4"/>
  <c r="N962" i="4"/>
  <c r="M962" i="4"/>
  <c r="L962" i="4"/>
  <c r="K962" i="4"/>
  <c r="J962" i="4"/>
  <c r="T962" i="4" s="1"/>
  <c r="I962" i="4"/>
  <c r="S962" i="4" s="1"/>
  <c r="H962" i="4"/>
  <c r="G962" i="4"/>
  <c r="F962" i="4"/>
  <c r="E962" i="4"/>
  <c r="D962" i="4"/>
  <c r="C962" i="4"/>
  <c r="B962" i="4"/>
  <c r="O962" i="4" s="1"/>
  <c r="A962" i="4"/>
  <c r="N961" i="4"/>
  <c r="M961" i="4"/>
  <c r="L961" i="4"/>
  <c r="K961" i="4"/>
  <c r="J961" i="4"/>
  <c r="I961" i="4"/>
  <c r="S961" i="4" s="1"/>
  <c r="H961" i="4"/>
  <c r="G961" i="4"/>
  <c r="F961" i="4"/>
  <c r="Q961" i="4" s="1"/>
  <c r="E961" i="4"/>
  <c r="D961" i="4"/>
  <c r="C961" i="4"/>
  <c r="B961" i="4"/>
  <c r="O961" i="4" s="1"/>
  <c r="A961" i="4"/>
  <c r="N960" i="4"/>
  <c r="M960" i="4"/>
  <c r="L960" i="4"/>
  <c r="K960" i="4"/>
  <c r="J960" i="4"/>
  <c r="I960" i="4"/>
  <c r="S960" i="4" s="1"/>
  <c r="H960" i="4"/>
  <c r="G960" i="4"/>
  <c r="F960" i="4"/>
  <c r="Q960" i="4" s="1"/>
  <c r="E960" i="4"/>
  <c r="P960" i="4" s="1"/>
  <c r="D960" i="4"/>
  <c r="C960" i="4"/>
  <c r="B960" i="4"/>
  <c r="A960" i="4"/>
  <c r="N959" i="4"/>
  <c r="M959" i="4"/>
  <c r="L959" i="4"/>
  <c r="K959" i="4"/>
  <c r="J959" i="4"/>
  <c r="T959" i="4" s="1"/>
  <c r="I959" i="4"/>
  <c r="S959" i="4" s="1"/>
  <c r="H959" i="4"/>
  <c r="G959" i="4"/>
  <c r="F959" i="4"/>
  <c r="Q959" i="4" s="1"/>
  <c r="E959" i="4"/>
  <c r="P959" i="4" s="1"/>
  <c r="D959" i="4"/>
  <c r="C959" i="4"/>
  <c r="B959" i="4"/>
  <c r="O959" i="4" s="1"/>
  <c r="A959" i="4"/>
  <c r="N958" i="4"/>
  <c r="M958" i="4"/>
  <c r="L958" i="4"/>
  <c r="K958" i="4"/>
  <c r="J958" i="4"/>
  <c r="T958" i="4" s="1"/>
  <c r="I958" i="4"/>
  <c r="S958" i="4" s="1"/>
  <c r="H958" i="4"/>
  <c r="G958" i="4"/>
  <c r="F958" i="4"/>
  <c r="Q958" i="4" s="1"/>
  <c r="E958" i="4"/>
  <c r="P958" i="4" s="1"/>
  <c r="D958" i="4"/>
  <c r="C958" i="4"/>
  <c r="B958" i="4"/>
  <c r="O958" i="4" s="1"/>
  <c r="A958" i="4"/>
  <c r="N957" i="4"/>
  <c r="M957" i="4"/>
  <c r="L957" i="4"/>
  <c r="K957" i="4"/>
  <c r="J957" i="4"/>
  <c r="I957" i="4"/>
  <c r="S957" i="4" s="1"/>
  <c r="H957" i="4"/>
  <c r="G957" i="4"/>
  <c r="F957" i="4"/>
  <c r="E957" i="4"/>
  <c r="P957" i="4" s="1"/>
  <c r="D957" i="4"/>
  <c r="C957" i="4"/>
  <c r="B957" i="4"/>
  <c r="O957" i="4" s="1"/>
  <c r="A957" i="4"/>
  <c r="P956" i="4"/>
  <c r="N956" i="4"/>
  <c r="M956" i="4"/>
  <c r="L956" i="4"/>
  <c r="K956" i="4"/>
  <c r="J956" i="4"/>
  <c r="T956" i="4" s="1"/>
  <c r="I956" i="4"/>
  <c r="S956" i="4" s="1"/>
  <c r="H956" i="4"/>
  <c r="G956" i="4"/>
  <c r="F956" i="4"/>
  <c r="R956" i="4" s="1"/>
  <c r="E956" i="4"/>
  <c r="D956" i="4"/>
  <c r="C956" i="4"/>
  <c r="B956" i="4"/>
  <c r="O956" i="4" s="1"/>
  <c r="A956" i="4"/>
  <c r="N955" i="4"/>
  <c r="M955" i="4"/>
  <c r="L955" i="4"/>
  <c r="K955" i="4"/>
  <c r="J955" i="4"/>
  <c r="T955" i="4" s="1"/>
  <c r="I955" i="4"/>
  <c r="S955" i="4" s="1"/>
  <c r="H955" i="4"/>
  <c r="G955" i="4"/>
  <c r="F955" i="4"/>
  <c r="Q955" i="4" s="1"/>
  <c r="E955" i="4"/>
  <c r="P955" i="4" s="1"/>
  <c r="D955" i="4"/>
  <c r="C955" i="4"/>
  <c r="B955" i="4"/>
  <c r="A955" i="4"/>
  <c r="T954" i="4"/>
  <c r="N954" i="4"/>
  <c r="M954" i="4"/>
  <c r="L954" i="4"/>
  <c r="K954" i="4"/>
  <c r="J954" i="4"/>
  <c r="I954" i="4"/>
  <c r="S954" i="4" s="1"/>
  <c r="H954" i="4"/>
  <c r="G954" i="4"/>
  <c r="F954" i="4"/>
  <c r="Q954" i="4" s="1"/>
  <c r="E954" i="4"/>
  <c r="D954" i="4"/>
  <c r="C954" i="4"/>
  <c r="B954" i="4"/>
  <c r="O954" i="4" s="1"/>
  <c r="A954" i="4"/>
  <c r="N953" i="4"/>
  <c r="M953" i="4"/>
  <c r="L953" i="4"/>
  <c r="K953" i="4"/>
  <c r="J953" i="4"/>
  <c r="I953" i="4"/>
  <c r="S953" i="4" s="1"/>
  <c r="H953" i="4"/>
  <c r="G953" i="4"/>
  <c r="F953" i="4"/>
  <c r="Q953" i="4" s="1"/>
  <c r="E953" i="4"/>
  <c r="P953" i="4" s="1"/>
  <c r="D953" i="4"/>
  <c r="C953" i="4"/>
  <c r="B953" i="4"/>
  <c r="O953" i="4" s="1"/>
  <c r="A953" i="4"/>
  <c r="N952" i="4"/>
  <c r="M952" i="4"/>
  <c r="L952" i="4"/>
  <c r="K952" i="4"/>
  <c r="J952" i="4"/>
  <c r="I952" i="4"/>
  <c r="S952" i="4" s="1"/>
  <c r="H952" i="4"/>
  <c r="G952" i="4"/>
  <c r="F952" i="4"/>
  <c r="E952" i="4"/>
  <c r="P952" i="4" s="1"/>
  <c r="D952" i="4"/>
  <c r="C952" i="4"/>
  <c r="B952" i="4"/>
  <c r="A952" i="4"/>
  <c r="S951" i="4"/>
  <c r="N951" i="4"/>
  <c r="M951" i="4"/>
  <c r="L951" i="4"/>
  <c r="K951" i="4"/>
  <c r="J951" i="4"/>
  <c r="T951" i="4" s="1"/>
  <c r="I951" i="4"/>
  <c r="H951" i="4"/>
  <c r="G951" i="4"/>
  <c r="F951" i="4"/>
  <c r="Q951" i="4" s="1"/>
  <c r="E951" i="4"/>
  <c r="D951" i="4"/>
  <c r="C951" i="4"/>
  <c r="B951" i="4"/>
  <c r="O951" i="4" s="1"/>
  <c r="A951" i="4"/>
  <c r="T950" i="4"/>
  <c r="O950" i="4"/>
  <c r="N950" i="4"/>
  <c r="M950" i="4"/>
  <c r="L950" i="4"/>
  <c r="K950" i="4"/>
  <c r="J950" i="4"/>
  <c r="I950" i="4"/>
  <c r="S950" i="4" s="1"/>
  <c r="H950" i="4"/>
  <c r="G950" i="4"/>
  <c r="F950" i="4"/>
  <c r="Q950" i="4" s="1"/>
  <c r="E950" i="4"/>
  <c r="D950" i="4"/>
  <c r="C950" i="4"/>
  <c r="B950" i="4"/>
  <c r="A950" i="4"/>
  <c r="N949" i="4"/>
  <c r="M949" i="4"/>
  <c r="L949" i="4"/>
  <c r="K949" i="4"/>
  <c r="J949" i="4"/>
  <c r="T949" i="4" s="1"/>
  <c r="I949" i="4"/>
  <c r="S949" i="4" s="1"/>
  <c r="H949" i="4"/>
  <c r="G949" i="4"/>
  <c r="F949" i="4"/>
  <c r="E949" i="4"/>
  <c r="P949" i="4" s="1"/>
  <c r="D949" i="4"/>
  <c r="C949" i="4"/>
  <c r="B949" i="4"/>
  <c r="A949" i="4"/>
  <c r="N948" i="4"/>
  <c r="M948" i="4"/>
  <c r="L948" i="4"/>
  <c r="K948" i="4"/>
  <c r="J948" i="4"/>
  <c r="T948" i="4" s="1"/>
  <c r="I948" i="4"/>
  <c r="S948" i="4" s="1"/>
  <c r="H948" i="4"/>
  <c r="G948" i="4"/>
  <c r="F948" i="4"/>
  <c r="Q948" i="4" s="1"/>
  <c r="E948" i="4"/>
  <c r="D948" i="4"/>
  <c r="C948" i="4"/>
  <c r="B948" i="4"/>
  <c r="A948" i="4"/>
  <c r="P947" i="4"/>
  <c r="N947" i="4"/>
  <c r="M947" i="4"/>
  <c r="L947" i="4"/>
  <c r="K947" i="4"/>
  <c r="J947" i="4"/>
  <c r="T947" i="4" s="1"/>
  <c r="I947" i="4"/>
  <c r="S947" i="4" s="1"/>
  <c r="H947" i="4"/>
  <c r="G947" i="4"/>
  <c r="F947" i="4"/>
  <c r="Q947" i="4" s="1"/>
  <c r="E947" i="4"/>
  <c r="D947" i="4"/>
  <c r="C947" i="4"/>
  <c r="B947" i="4"/>
  <c r="A947" i="4"/>
  <c r="O946" i="4"/>
  <c r="N946" i="4"/>
  <c r="M946" i="4"/>
  <c r="L946" i="4"/>
  <c r="K946" i="4"/>
  <c r="J946" i="4"/>
  <c r="T946" i="4" s="1"/>
  <c r="I946" i="4"/>
  <c r="S946" i="4" s="1"/>
  <c r="H946" i="4"/>
  <c r="G946" i="4"/>
  <c r="F946" i="4"/>
  <c r="Q946" i="4" s="1"/>
  <c r="E946" i="4"/>
  <c r="P946" i="4" s="1"/>
  <c r="D946" i="4"/>
  <c r="C946" i="4"/>
  <c r="B946" i="4"/>
  <c r="A946" i="4"/>
  <c r="N945" i="4"/>
  <c r="M945" i="4"/>
  <c r="L945" i="4"/>
  <c r="K945" i="4"/>
  <c r="J945" i="4"/>
  <c r="I945" i="4"/>
  <c r="S945" i="4" s="1"/>
  <c r="H945" i="4"/>
  <c r="G945" i="4"/>
  <c r="F945" i="4"/>
  <c r="E945" i="4"/>
  <c r="D945" i="4"/>
  <c r="C945" i="4"/>
  <c r="B945" i="4"/>
  <c r="O945" i="4" s="1"/>
  <c r="A945" i="4"/>
  <c r="N944" i="4"/>
  <c r="M944" i="4"/>
  <c r="L944" i="4"/>
  <c r="K944" i="4"/>
  <c r="J944" i="4"/>
  <c r="T944" i="4" s="1"/>
  <c r="I944" i="4"/>
  <c r="S944" i="4" s="1"/>
  <c r="H944" i="4"/>
  <c r="G944" i="4"/>
  <c r="F944" i="4"/>
  <c r="Q944" i="4" s="1"/>
  <c r="E944" i="4"/>
  <c r="P944" i="4" s="1"/>
  <c r="D944" i="4"/>
  <c r="C944" i="4"/>
  <c r="B944" i="4"/>
  <c r="O944" i="4" s="1"/>
  <c r="A944" i="4"/>
  <c r="N943" i="4"/>
  <c r="M943" i="4"/>
  <c r="L943" i="4"/>
  <c r="K943" i="4"/>
  <c r="J943" i="4"/>
  <c r="T943" i="4" s="1"/>
  <c r="I943" i="4"/>
  <c r="S943" i="4" s="1"/>
  <c r="H943" i="4"/>
  <c r="G943" i="4"/>
  <c r="F943" i="4"/>
  <c r="Q943" i="4" s="1"/>
  <c r="E943" i="4"/>
  <c r="D943" i="4"/>
  <c r="C943" i="4"/>
  <c r="B943" i="4"/>
  <c r="O943" i="4" s="1"/>
  <c r="A943" i="4"/>
  <c r="P942" i="4"/>
  <c r="N942" i="4"/>
  <c r="M942" i="4"/>
  <c r="L942" i="4"/>
  <c r="K942" i="4"/>
  <c r="J942" i="4"/>
  <c r="I942" i="4"/>
  <c r="S942" i="4" s="1"/>
  <c r="H942" i="4"/>
  <c r="G942" i="4"/>
  <c r="F942" i="4"/>
  <c r="Q942" i="4" s="1"/>
  <c r="E942" i="4"/>
  <c r="D942" i="4"/>
  <c r="C942" i="4"/>
  <c r="B942" i="4"/>
  <c r="O942" i="4" s="1"/>
  <c r="A942" i="4"/>
  <c r="N941" i="4"/>
  <c r="M941" i="4"/>
  <c r="L941" i="4"/>
  <c r="K941" i="4"/>
  <c r="J941" i="4"/>
  <c r="T941" i="4" s="1"/>
  <c r="I941" i="4"/>
  <c r="H941" i="4"/>
  <c r="G941" i="4"/>
  <c r="F941" i="4"/>
  <c r="Q941" i="4" s="1"/>
  <c r="E941" i="4"/>
  <c r="P941" i="4" s="1"/>
  <c r="D941" i="4"/>
  <c r="C941" i="4"/>
  <c r="B941" i="4"/>
  <c r="O941" i="4" s="1"/>
  <c r="A941" i="4"/>
  <c r="N940" i="4"/>
  <c r="M940" i="4"/>
  <c r="L940" i="4"/>
  <c r="K940" i="4"/>
  <c r="J940" i="4"/>
  <c r="I940" i="4"/>
  <c r="S940" i="4" s="1"/>
  <c r="H940" i="4"/>
  <c r="G940" i="4"/>
  <c r="F940" i="4"/>
  <c r="Q940" i="4" s="1"/>
  <c r="E940" i="4"/>
  <c r="P940" i="4" s="1"/>
  <c r="D940" i="4"/>
  <c r="C940" i="4"/>
  <c r="B940" i="4"/>
  <c r="A940" i="4"/>
  <c r="N939" i="4"/>
  <c r="M939" i="4"/>
  <c r="L939" i="4"/>
  <c r="K939" i="4"/>
  <c r="J939" i="4"/>
  <c r="I939" i="4"/>
  <c r="S939" i="4" s="1"/>
  <c r="H939" i="4"/>
  <c r="G939" i="4"/>
  <c r="F939" i="4"/>
  <c r="Q939" i="4" s="1"/>
  <c r="E939" i="4"/>
  <c r="P939" i="4" s="1"/>
  <c r="D939" i="4"/>
  <c r="C939" i="4"/>
  <c r="B939" i="4"/>
  <c r="O939" i="4" s="1"/>
  <c r="A939" i="4"/>
  <c r="N938" i="4"/>
  <c r="M938" i="4"/>
  <c r="L938" i="4"/>
  <c r="K938" i="4"/>
  <c r="J938" i="4"/>
  <c r="T938" i="4" s="1"/>
  <c r="I938" i="4"/>
  <c r="S938" i="4" s="1"/>
  <c r="H938" i="4"/>
  <c r="G938" i="4"/>
  <c r="F938" i="4"/>
  <c r="Q938" i="4" s="1"/>
  <c r="E938" i="4"/>
  <c r="D938" i="4"/>
  <c r="C938" i="4"/>
  <c r="B938" i="4"/>
  <c r="O938" i="4" s="1"/>
  <c r="A938" i="4"/>
  <c r="N937" i="4"/>
  <c r="M937" i="4"/>
  <c r="L937" i="4"/>
  <c r="K937" i="4"/>
  <c r="J937" i="4"/>
  <c r="I937" i="4"/>
  <c r="S937" i="4" s="1"/>
  <c r="H937" i="4"/>
  <c r="G937" i="4"/>
  <c r="F937" i="4"/>
  <c r="Q937" i="4" s="1"/>
  <c r="E937" i="4"/>
  <c r="D937" i="4"/>
  <c r="C937" i="4"/>
  <c r="B937" i="4"/>
  <c r="O937" i="4" s="1"/>
  <c r="A937" i="4"/>
  <c r="Y937" i="4" s="1"/>
  <c r="N936" i="4"/>
  <c r="M936" i="4"/>
  <c r="L936" i="4"/>
  <c r="K936" i="4"/>
  <c r="J936" i="4"/>
  <c r="I936" i="4"/>
  <c r="S936" i="4" s="1"/>
  <c r="H936" i="4"/>
  <c r="G936" i="4"/>
  <c r="F936" i="4"/>
  <c r="Q936" i="4" s="1"/>
  <c r="E936" i="4"/>
  <c r="P936" i="4" s="1"/>
  <c r="D936" i="4"/>
  <c r="C936" i="4"/>
  <c r="B936" i="4"/>
  <c r="O936" i="4" s="1"/>
  <c r="A936" i="4"/>
  <c r="N935" i="4"/>
  <c r="M935" i="4"/>
  <c r="L935" i="4"/>
  <c r="K935" i="4"/>
  <c r="J935" i="4"/>
  <c r="I935" i="4"/>
  <c r="S935" i="4" s="1"/>
  <c r="H935" i="4"/>
  <c r="G935" i="4"/>
  <c r="F935" i="4"/>
  <c r="Q935" i="4" s="1"/>
  <c r="E935" i="4"/>
  <c r="D935" i="4"/>
  <c r="C935" i="4"/>
  <c r="B935" i="4"/>
  <c r="A935" i="4"/>
  <c r="N934" i="4"/>
  <c r="M934" i="4"/>
  <c r="L934" i="4"/>
  <c r="K934" i="4"/>
  <c r="J934" i="4"/>
  <c r="T934" i="4" s="1"/>
  <c r="I934" i="4"/>
  <c r="S934" i="4" s="1"/>
  <c r="H934" i="4"/>
  <c r="G934" i="4"/>
  <c r="F934" i="4"/>
  <c r="Q934" i="4" s="1"/>
  <c r="E934" i="4"/>
  <c r="D934" i="4"/>
  <c r="C934" i="4"/>
  <c r="B934" i="4"/>
  <c r="O934" i="4" s="1"/>
  <c r="A934" i="4"/>
  <c r="N933" i="4"/>
  <c r="M933" i="4"/>
  <c r="L933" i="4"/>
  <c r="K933" i="4"/>
  <c r="J933" i="4"/>
  <c r="I933" i="4"/>
  <c r="S933" i="4" s="1"/>
  <c r="H933" i="4"/>
  <c r="G933" i="4"/>
  <c r="F933" i="4"/>
  <c r="Q933" i="4" s="1"/>
  <c r="E933" i="4"/>
  <c r="P933" i="4" s="1"/>
  <c r="D933" i="4"/>
  <c r="C933" i="4"/>
  <c r="B933" i="4"/>
  <c r="A933" i="4"/>
  <c r="T932" i="4"/>
  <c r="O932" i="4"/>
  <c r="N932" i="4"/>
  <c r="M932" i="4"/>
  <c r="L932" i="4"/>
  <c r="K932" i="4"/>
  <c r="J932" i="4"/>
  <c r="W932" i="4" s="1"/>
  <c r="I932" i="4"/>
  <c r="S932" i="4" s="1"/>
  <c r="H932" i="4"/>
  <c r="G932" i="4"/>
  <c r="F932" i="4"/>
  <c r="Q932" i="4" s="1"/>
  <c r="E932" i="4"/>
  <c r="R932" i="4" s="1"/>
  <c r="D932" i="4"/>
  <c r="C932" i="4"/>
  <c r="B932" i="4"/>
  <c r="A932" i="4"/>
  <c r="T931" i="4"/>
  <c r="Q931" i="4"/>
  <c r="O931" i="4"/>
  <c r="N931" i="4"/>
  <c r="M931" i="4"/>
  <c r="L931" i="4"/>
  <c r="K931" i="4"/>
  <c r="J931" i="4"/>
  <c r="I931" i="4"/>
  <c r="S931" i="4" s="1"/>
  <c r="H931" i="4"/>
  <c r="G931" i="4"/>
  <c r="F931" i="4"/>
  <c r="E931" i="4"/>
  <c r="D931" i="4"/>
  <c r="C931" i="4"/>
  <c r="B931" i="4"/>
  <c r="A931" i="4"/>
  <c r="T930" i="4"/>
  <c r="O930" i="4"/>
  <c r="N930" i="4"/>
  <c r="M930" i="4"/>
  <c r="L930" i="4"/>
  <c r="K930" i="4"/>
  <c r="J930" i="4"/>
  <c r="I930" i="4"/>
  <c r="S930" i="4" s="1"/>
  <c r="H930" i="4"/>
  <c r="G930" i="4"/>
  <c r="F930" i="4"/>
  <c r="Q930" i="4" s="1"/>
  <c r="E930" i="4"/>
  <c r="D930" i="4"/>
  <c r="C930" i="4"/>
  <c r="B930" i="4"/>
  <c r="A930" i="4"/>
  <c r="N929" i="4"/>
  <c r="M929" i="4"/>
  <c r="L929" i="4"/>
  <c r="K929" i="4"/>
  <c r="J929" i="4"/>
  <c r="T929" i="4" s="1"/>
  <c r="I929" i="4"/>
  <c r="S929" i="4" s="1"/>
  <c r="H929" i="4"/>
  <c r="G929" i="4"/>
  <c r="F929" i="4"/>
  <c r="Q929" i="4" s="1"/>
  <c r="E929" i="4"/>
  <c r="D929" i="4"/>
  <c r="C929" i="4"/>
  <c r="B929" i="4"/>
  <c r="O929" i="4" s="1"/>
  <c r="A929" i="4"/>
  <c r="T928" i="4"/>
  <c r="N928" i="4"/>
  <c r="M928" i="4"/>
  <c r="L928" i="4"/>
  <c r="K928" i="4"/>
  <c r="J928" i="4"/>
  <c r="I928" i="4"/>
  <c r="S928" i="4" s="1"/>
  <c r="H928" i="4"/>
  <c r="G928" i="4"/>
  <c r="F928" i="4"/>
  <c r="Q928" i="4" s="1"/>
  <c r="E928" i="4"/>
  <c r="P928" i="4" s="1"/>
  <c r="D928" i="4"/>
  <c r="C928" i="4"/>
  <c r="B928" i="4"/>
  <c r="O928" i="4" s="1"/>
  <c r="A928" i="4"/>
  <c r="N927" i="4"/>
  <c r="M927" i="4"/>
  <c r="L927" i="4"/>
  <c r="K927" i="4"/>
  <c r="J927" i="4"/>
  <c r="T927" i="4" s="1"/>
  <c r="I927" i="4"/>
  <c r="S927" i="4" s="1"/>
  <c r="H927" i="4"/>
  <c r="G927" i="4"/>
  <c r="F927" i="4"/>
  <c r="Q927" i="4" s="1"/>
  <c r="E927" i="4"/>
  <c r="D927" i="4"/>
  <c r="C927" i="4"/>
  <c r="B927" i="4"/>
  <c r="O927" i="4" s="1"/>
  <c r="A927" i="4"/>
  <c r="N926" i="4"/>
  <c r="M926" i="4"/>
  <c r="L926" i="4"/>
  <c r="K926" i="4"/>
  <c r="J926" i="4"/>
  <c r="I926" i="4"/>
  <c r="S926" i="4" s="1"/>
  <c r="H926" i="4"/>
  <c r="G926" i="4"/>
  <c r="F926" i="4"/>
  <c r="Q926" i="4" s="1"/>
  <c r="E926" i="4"/>
  <c r="D926" i="4"/>
  <c r="C926" i="4"/>
  <c r="B926" i="4"/>
  <c r="O926" i="4" s="1"/>
  <c r="A926" i="4"/>
  <c r="N925" i="4"/>
  <c r="M925" i="4"/>
  <c r="L925" i="4"/>
  <c r="K925" i="4"/>
  <c r="J925" i="4"/>
  <c r="I925" i="4"/>
  <c r="S925" i="4" s="1"/>
  <c r="H925" i="4"/>
  <c r="G925" i="4"/>
  <c r="F925" i="4"/>
  <c r="Q925" i="4" s="1"/>
  <c r="E925" i="4"/>
  <c r="D925" i="4"/>
  <c r="C925" i="4"/>
  <c r="B925" i="4"/>
  <c r="O925" i="4" s="1"/>
  <c r="A925" i="4"/>
  <c r="R924" i="4"/>
  <c r="P924" i="4"/>
  <c r="N924" i="4"/>
  <c r="M924" i="4"/>
  <c r="L924" i="4"/>
  <c r="K924" i="4"/>
  <c r="J924" i="4"/>
  <c r="I924" i="4"/>
  <c r="S924" i="4" s="1"/>
  <c r="H924" i="4"/>
  <c r="G924" i="4"/>
  <c r="F924" i="4"/>
  <c r="Q924" i="4" s="1"/>
  <c r="E924" i="4"/>
  <c r="D924" i="4"/>
  <c r="C924" i="4"/>
  <c r="B924" i="4"/>
  <c r="O924" i="4" s="1"/>
  <c r="A924" i="4"/>
  <c r="N923" i="4"/>
  <c r="M923" i="4"/>
  <c r="L923" i="4"/>
  <c r="K923" i="4"/>
  <c r="J923" i="4"/>
  <c r="T923" i="4" s="1"/>
  <c r="I923" i="4"/>
  <c r="H923" i="4"/>
  <c r="G923" i="4"/>
  <c r="F923" i="4"/>
  <c r="Q923" i="4" s="1"/>
  <c r="E923" i="4"/>
  <c r="P923" i="4" s="1"/>
  <c r="D923" i="4"/>
  <c r="C923" i="4"/>
  <c r="B923" i="4"/>
  <c r="O923" i="4" s="1"/>
  <c r="A923" i="4"/>
  <c r="P922" i="4"/>
  <c r="N922" i="4"/>
  <c r="M922" i="4"/>
  <c r="L922" i="4"/>
  <c r="K922" i="4"/>
  <c r="J922" i="4"/>
  <c r="I922" i="4"/>
  <c r="S922" i="4" s="1"/>
  <c r="H922" i="4"/>
  <c r="G922" i="4"/>
  <c r="F922" i="4"/>
  <c r="Q922" i="4" s="1"/>
  <c r="E922" i="4"/>
  <c r="D922" i="4"/>
  <c r="C922" i="4"/>
  <c r="B922" i="4"/>
  <c r="O922" i="4" s="1"/>
  <c r="A922" i="4"/>
  <c r="N921" i="4"/>
  <c r="M921" i="4"/>
  <c r="L921" i="4"/>
  <c r="K921" i="4"/>
  <c r="J921" i="4"/>
  <c r="T921" i="4" s="1"/>
  <c r="I921" i="4"/>
  <c r="S921" i="4" s="1"/>
  <c r="H921" i="4"/>
  <c r="G921" i="4"/>
  <c r="F921" i="4"/>
  <c r="Q921" i="4" s="1"/>
  <c r="E921" i="4"/>
  <c r="P921" i="4" s="1"/>
  <c r="D921" i="4"/>
  <c r="C921" i="4"/>
  <c r="B921" i="4"/>
  <c r="O921" i="4" s="1"/>
  <c r="A921" i="4"/>
  <c r="N920" i="4"/>
  <c r="M920" i="4"/>
  <c r="L920" i="4"/>
  <c r="K920" i="4"/>
  <c r="J920" i="4"/>
  <c r="T920" i="4" s="1"/>
  <c r="I920" i="4"/>
  <c r="S920" i="4" s="1"/>
  <c r="H920" i="4"/>
  <c r="G920" i="4"/>
  <c r="F920" i="4"/>
  <c r="R920" i="4" s="1"/>
  <c r="E920" i="4"/>
  <c r="P920" i="4" s="1"/>
  <c r="D920" i="4"/>
  <c r="C920" i="4"/>
  <c r="B920" i="4"/>
  <c r="A920" i="4"/>
  <c r="N919" i="4"/>
  <c r="M919" i="4"/>
  <c r="L919" i="4"/>
  <c r="K919" i="4"/>
  <c r="J919" i="4"/>
  <c r="I919" i="4"/>
  <c r="S919" i="4" s="1"/>
  <c r="H919" i="4"/>
  <c r="G919" i="4"/>
  <c r="F919" i="4"/>
  <c r="Q919" i="4" s="1"/>
  <c r="E919" i="4"/>
  <c r="P919" i="4" s="1"/>
  <c r="D919" i="4"/>
  <c r="C919" i="4"/>
  <c r="B919" i="4"/>
  <c r="O919" i="4" s="1"/>
  <c r="A919" i="4"/>
  <c r="Q918" i="4"/>
  <c r="N918" i="4"/>
  <c r="M918" i="4"/>
  <c r="L918" i="4"/>
  <c r="K918" i="4"/>
  <c r="J918" i="4"/>
  <c r="T918" i="4" s="1"/>
  <c r="I918" i="4"/>
  <c r="S918" i="4" s="1"/>
  <c r="H918" i="4"/>
  <c r="G918" i="4"/>
  <c r="F918" i="4"/>
  <c r="E918" i="4"/>
  <c r="D918" i="4"/>
  <c r="C918" i="4"/>
  <c r="B918" i="4"/>
  <c r="O918" i="4" s="1"/>
  <c r="A918" i="4"/>
  <c r="N917" i="4"/>
  <c r="M917" i="4"/>
  <c r="L917" i="4"/>
  <c r="K917" i="4"/>
  <c r="J917" i="4"/>
  <c r="I917" i="4"/>
  <c r="S917" i="4" s="1"/>
  <c r="H917" i="4"/>
  <c r="G917" i="4"/>
  <c r="F917" i="4"/>
  <c r="R917" i="4" s="1"/>
  <c r="E917" i="4"/>
  <c r="P917" i="4" s="1"/>
  <c r="D917" i="4"/>
  <c r="C917" i="4"/>
  <c r="B917" i="4"/>
  <c r="A917" i="4"/>
  <c r="N916" i="4"/>
  <c r="M916" i="4"/>
  <c r="L916" i="4"/>
  <c r="K916" i="4"/>
  <c r="J916" i="4"/>
  <c r="T916" i="4" s="1"/>
  <c r="I916" i="4"/>
  <c r="H916" i="4"/>
  <c r="G916" i="4"/>
  <c r="F916" i="4"/>
  <c r="Q916" i="4" s="1"/>
  <c r="E916" i="4"/>
  <c r="D916" i="4"/>
  <c r="C916" i="4"/>
  <c r="B916" i="4"/>
  <c r="O916" i="4" s="1"/>
  <c r="A916" i="4"/>
  <c r="N915" i="4"/>
  <c r="M915" i="4"/>
  <c r="L915" i="4"/>
  <c r="K915" i="4"/>
  <c r="J915" i="4"/>
  <c r="T915" i="4" s="1"/>
  <c r="I915" i="4"/>
  <c r="H915" i="4"/>
  <c r="G915" i="4"/>
  <c r="F915" i="4"/>
  <c r="Q915" i="4" s="1"/>
  <c r="E915" i="4"/>
  <c r="D915" i="4"/>
  <c r="C915" i="4"/>
  <c r="B915" i="4"/>
  <c r="O915" i="4" s="1"/>
  <c r="A915" i="4"/>
  <c r="N914" i="4"/>
  <c r="M914" i="4"/>
  <c r="L914" i="4"/>
  <c r="K914" i="4"/>
  <c r="J914" i="4"/>
  <c r="T914" i="4" s="1"/>
  <c r="I914" i="4"/>
  <c r="H914" i="4"/>
  <c r="G914" i="4"/>
  <c r="F914" i="4"/>
  <c r="Q914" i="4" s="1"/>
  <c r="E914" i="4"/>
  <c r="D914" i="4"/>
  <c r="C914" i="4"/>
  <c r="B914" i="4"/>
  <c r="O914" i="4" s="1"/>
  <c r="A914" i="4"/>
  <c r="N913" i="4"/>
  <c r="M913" i="4"/>
  <c r="L913" i="4"/>
  <c r="K913" i="4"/>
  <c r="J913" i="4"/>
  <c r="T913" i="4" s="1"/>
  <c r="I913" i="4"/>
  <c r="H913" i="4"/>
  <c r="G913" i="4"/>
  <c r="F913" i="4"/>
  <c r="Q913" i="4" s="1"/>
  <c r="E913" i="4"/>
  <c r="D913" i="4"/>
  <c r="C913" i="4"/>
  <c r="B913" i="4"/>
  <c r="O913" i="4" s="1"/>
  <c r="A913" i="4"/>
  <c r="N912" i="4"/>
  <c r="M912" i="4"/>
  <c r="L912" i="4"/>
  <c r="K912" i="4"/>
  <c r="J912" i="4"/>
  <c r="T912" i="4" s="1"/>
  <c r="I912" i="4"/>
  <c r="H912" i="4"/>
  <c r="G912" i="4"/>
  <c r="F912" i="4"/>
  <c r="E912" i="4"/>
  <c r="P912" i="4" s="1"/>
  <c r="D912" i="4"/>
  <c r="C912" i="4"/>
  <c r="B912" i="4"/>
  <c r="O912" i="4" s="1"/>
  <c r="A912" i="4"/>
  <c r="N911" i="4"/>
  <c r="M911" i="4"/>
  <c r="L911" i="4"/>
  <c r="K911" i="4"/>
  <c r="J911" i="4"/>
  <c r="T911" i="4" s="1"/>
  <c r="I911" i="4"/>
  <c r="H911" i="4"/>
  <c r="G911" i="4"/>
  <c r="F911" i="4"/>
  <c r="Q911" i="4" s="1"/>
  <c r="E911" i="4"/>
  <c r="D911" i="4"/>
  <c r="C911" i="4"/>
  <c r="B911" i="4"/>
  <c r="O911" i="4" s="1"/>
  <c r="A911" i="4"/>
  <c r="N910" i="4"/>
  <c r="M910" i="4"/>
  <c r="L910" i="4"/>
  <c r="K910" i="4"/>
  <c r="J910" i="4"/>
  <c r="I910" i="4"/>
  <c r="S910" i="4" s="1"/>
  <c r="H910" i="4"/>
  <c r="G910" i="4"/>
  <c r="F910" i="4"/>
  <c r="Q910" i="4" s="1"/>
  <c r="E910" i="4"/>
  <c r="D910" i="4"/>
  <c r="C910" i="4"/>
  <c r="B910" i="4"/>
  <c r="O910" i="4" s="1"/>
  <c r="A910" i="4"/>
  <c r="N909" i="4"/>
  <c r="M909" i="4"/>
  <c r="L909" i="4"/>
  <c r="K909" i="4"/>
  <c r="J909" i="4"/>
  <c r="T909" i="4" s="1"/>
  <c r="I909" i="4"/>
  <c r="S909" i="4" s="1"/>
  <c r="H909" i="4"/>
  <c r="G909" i="4"/>
  <c r="F909" i="4"/>
  <c r="Q909" i="4" s="1"/>
  <c r="E909" i="4"/>
  <c r="P909" i="4" s="1"/>
  <c r="D909" i="4"/>
  <c r="C909" i="4"/>
  <c r="B909" i="4"/>
  <c r="O909" i="4" s="1"/>
  <c r="A909" i="4"/>
  <c r="N908" i="4"/>
  <c r="M908" i="4"/>
  <c r="L908" i="4"/>
  <c r="K908" i="4"/>
  <c r="J908" i="4"/>
  <c r="T908" i="4" s="1"/>
  <c r="I908" i="4"/>
  <c r="S908" i="4" s="1"/>
  <c r="H908" i="4"/>
  <c r="G908" i="4"/>
  <c r="F908" i="4"/>
  <c r="E908" i="4"/>
  <c r="P908" i="4" s="1"/>
  <c r="D908" i="4"/>
  <c r="C908" i="4"/>
  <c r="B908" i="4"/>
  <c r="O908" i="4" s="1"/>
  <c r="A908" i="4"/>
  <c r="O907" i="4"/>
  <c r="N907" i="4"/>
  <c r="M907" i="4"/>
  <c r="L907" i="4"/>
  <c r="K907" i="4"/>
  <c r="J907" i="4"/>
  <c r="T907" i="4" s="1"/>
  <c r="I907" i="4"/>
  <c r="W907" i="4" s="1"/>
  <c r="H907" i="4"/>
  <c r="G907" i="4"/>
  <c r="F907" i="4"/>
  <c r="E907" i="4"/>
  <c r="P907" i="4" s="1"/>
  <c r="D907" i="4"/>
  <c r="C907" i="4"/>
  <c r="B907" i="4"/>
  <c r="A907" i="4"/>
  <c r="P906" i="4"/>
  <c r="N906" i="4"/>
  <c r="M906" i="4"/>
  <c r="L906" i="4"/>
  <c r="K906" i="4"/>
  <c r="J906" i="4"/>
  <c r="I906" i="4"/>
  <c r="S906" i="4" s="1"/>
  <c r="H906" i="4"/>
  <c r="G906" i="4"/>
  <c r="F906" i="4"/>
  <c r="E906" i="4"/>
  <c r="D906" i="4"/>
  <c r="C906" i="4"/>
  <c r="B906" i="4"/>
  <c r="A906" i="4"/>
  <c r="S905" i="4"/>
  <c r="P905" i="4"/>
  <c r="N905" i="4"/>
  <c r="M905" i="4"/>
  <c r="L905" i="4"/>
  <c r="K905" i="4"/>
  <c r="J905" i="4"/>
  <c r="T905" i="4" s="1"/>
  <c r="I905" i="4"/>
  <c r="H905" i="4"/>
  <c r="G905" i="4"/>
  <c r="F905" i="4"/>
  <c r="E905" i="4"/>
  <c r="D905" i="4"/>
  <c r="C905" i="4"/>
  <c r="B905" i="4"/>
  <c r="A905" i="4"/>
  <c r="T904" i="4"/>
  <c r="S904" i="4"/>
  <c r="P904" i="4"/>
  <c r="N904" i="4"/>
  <c r="M904" i="4"/>
  <c r="L904" i="4"/>
  <c r="K904" i="4"/>
  <c r="J904" i="4"/>
  <c r="I904" i="4"/>
  <c r="H904" i="4"/>
  <c r="G904" i="4"/>
  <c r="F904" i="4"/>
  <c r="E904" i="4"/>
  <c r="D904" i="4"/>
  <c r="C904" i="4"/>
  <c r="B904" i="4"/>
  <c r="A904" i="4"/>
  <c r="S903" i="4"/>
  <c r="P903" i="4"/>
  <c r="N903" i="4"/>
  <c r="M903" i="4"/>
  <c r="L903" i="4"/>
  <c r="K903" i="4"/>
  <c r="J903" i="4"/>
  <c r="T903" i="4" s="1"/>
  <c r="I903" i="4"/>
  <c r="H903" i="4"/>
  <c r="G903" i="4"/>
  <c r="F903" i="4"/>
  <c r="E903" i="4"/>
  <c r="D903" i="4"/>
  <c r="C903" i="4"/>
  <c r="B903" i="4"/>
  <c r="A903" i="4"/>
  <c r="N902" i="4"/>
  <c r="M902" i="4"/>
  <c r="L902" i="4"/>
  <c r="K902" i="4"/>
  <c r="J902" i="4"/>
  <c r="I902" i="4"/>
  <c r="S902" i="4" s="1"/>
  <c r="H902" i="4"/>
  <c r="G902" i="4"/>
  <c r="F902" i="4"/>
  <c r="Q902" i="4" s="1"/>
  <c r="E902" i="4"/>
  <c r="D902" i="4"/>
  <c r="C902" i="4"/>
  <c r="B902" i="4"/>
  <c r="O902" i="4" s="1"/>
  <c r="A902" i="4"/>
  <c r="N901" i="4"/>
  <c r="M901" i="4"/>
  <c r="L901" i="4"/>
  <c r="K901" i="4"/>
  <c r="J901" i="4"/>
  <c r="I901" i="4"/>
  <c r="S901" i="4" s="1"/>
  <c r="H901" i="4"/>
  <c r="G901" i="4"/>
  <c r="F901" i="4"/>
  <c r="Q901" i="4" s="1"/>
  <c r="E901" i="4"/>
  <c r="D901" i="4"/>
  <c r="C901" i="4"/>
  <c r="B901" i="4"/>
  <c r="O901" i="4" s="1"/>
  <c r="A901" i="4"/>
  <c r="T900" i="4"/>
  <c r="N900" i="4"/>
  <c r="M900" i="4"/>
  <c r="L900" i="4"/>
  <c r="K900" i="4"/>
  <c r="J900" i="4"/>
  <c r="I900" i="4"/>
  <c r="S900" i="4" s="1"/>
  <c r="H900" i="4"/>
  <c r="G900" i="4"/>
  <c r="F900" i="4"/>
  <c r="Q900" i="4" s="1"/>
  <c r="E900" i="4"/>
  <c r="D900" i="4"/>
  <c r="C900" i="4"/>
  <c r="B900" i="4"/>
  <c r="O900" i="4" s="1"/>
  <c r="A900" i="4"/>
  <c r="N899" i="4"/>
  <c r="M899" i="4"/>
  <c r="L899" i="4"/>
  <c r="K899" i="4"/>
  <c r="J899" i="4"/>
  <c r="T899" i="4" s="1"/>
  <c r="I899" i="4"/>
  <c r="H899" i="4"/>
  <c r="G899" i="4"/>
  <c r="F899" i="4"/>
  <c r="Q899" i="4" s="1"/>
  <c r="E899" i="4"/>
  <c r="D899" i="4"/>
  <c r="C899" i="4"/>
  <c r="B899" i="4"/>
  <c r="O899" i="4" s="1"/>
  <c r="A899" i="4"/>
  <c r="O898" i="4"/>
  <c r="N898" i="4"/>
  <c r="M898" i="4"/>
  <c r="L898" i="4"/>
  <c r="K898" i="4"/>
  <c r="J898" i="4"/>
  <c r="I898" i="4"/>
  <c r="S898" i="4" s="1"/>
  <c r="H898" i="4"/>
  <c r="G898" i="4"/>
  <c r="F898" i="4"/>
  <c r="Q898" i="4" s="1"/>
  <c r="E898" i="4"/>
  <c r="P898" i="4" s="1"/>
  <c r="D898" i="4"/>
  <c r="C898" i="4"/>
  <c r="B898" i="4"/>
  <c r="A898" i="4"/>
  <c r="Q897" i="4"/>
  <c r="N897" i="4"/>
  <c r="M897" i="4"/>
  <c r="L897" i="4"/>
  <c r="K897" i="4"/>
  <c r="J897" i="4"/>
  <c r="T897" i="4" s="1"/>
  <c r="I897" i="4"/>
  <c r="S897" i="4" s="1"/>
  <c r="H897" i="4"/>
  <c r="G897" i="4"/>
  <c r="F897" i="4"/>
  <c r="E897" i="4"/>
  <c r="P897" i="4" s="1"/>
  <c r="D897" i="4"/>
  <c r="C897" i="4"/>
  <c r="B897" i="4"/>
  <c r="O897" i="4" s="1"/>
  <c r="A897" i="4"/>
  <c r="Q896" i="4"/>
  <c r="O896" i="4"/>
  <c r="N896" i="4"/>
  <c r="M896" i="4"/>
  <c r="L896" i="4"/>
  <c r="K896" i="4"/>
  <c r="J896" i="4"/>
  <c r="I896" i="4"/>
  <c r="S896" i="4" s="1"/>
  <c r="H896" i="4"/>
  <c r="G896" i="4"/>
  <c r="F896" i="4"/>
  <c r="E896" i="4"/>
  <c r="D896" i="4"/>
  <c r="C896" i="4"/>
  <c r="B896" i="4"/>
  <c r="A896" i="4"/>
  <c r="O895" i="4"/>
  <c r="N895" i="4"/>
  <c r="M895" i="4"/>
  <c r="L895" i="4"/>
  <c r="K895" i="4"/>
  <c r="J895" i="4"/>
  <c r="I895" i="4"/>
  <c r="S895" i="4" s="1"/>
  <c r="H895" i="4"/>
  <c r="G895" i="4"/>
  <c r="F895" i="4"/>
  <c r="Q895" i="4" s="1"/>
  <c r="E895" i="4"/>
  <c r="P895" i="4" s="1"/>
  <c r="D895" i="4"/>
  <c r="C895" i="4"/>
  <c r="B895" i="4"/>
  <c r="A895" i="4"/>
  <c r="S894" i="4"/>
  <c r="P894" i="4"/>
  <c r="N894" i="4"/>
  <c r="M894" i="4"/>
  <c r="L894" i="4"/>
  <c r="K894" i="4"/>
  <c r="J894" i="4"/>
  <c r="I894" i="4"/>
  <c r="H894" i="4"/>
  <c r="G894" i="4"/>
  <c r="F894" i="4"/>
  <c r="E894" i="4"/>
  <c r="D894" i="4"/>
  <c r="C894" i="4"/>
  <c r="B894" i="4"/>
  <c r="A894" i="4"/>
  <c r="T893" i="4"/>
  <c r="R893" i="4"/>
  <c r="O893" i="4"/>
  <c r="N893" i="4"/>
  <c r="M893" i="4"/>
  <c r="L893" i="4"/>
  <c r="K893" i="4"/>
  <c r="J893" i="4"/>
  <c r="I893" i="4"/>
  <c r="H893" i="4"/>
  <c r="G893" i="4"/>
  <c r="F893" i="4"/>
  <c r="Q893" i="4" s="1"/>
  <c r="E893" i="4"/>
  <c r="P893" i="4" s="1"/>
  <c r="D893" i="4"/>
  <c r="C893" i="4"/>
  <c r="B893" i="4"/>
  <c r="A893" i="4"/>
  <c r="W892" i="4"/>
  <c r="N892" i="4"/>
  <c r="M892" i="4"/>
  <c r="L892" i="4"/>
  <c r="K892" i="4"/>
  <c r="J892" i="4"/>
  <c r="T892" i="4" s="1"/>
  <c r="I892" i="4"/>
  <c r="S892" i="4" s="1"/>
  <c r="H892" i="4"/>
  <c r="G892" i="4"/>
  <c r="F892" i="4"/>
  <c r="Q892" i="4" s="1"/>
  <c r="E892" i="4"/>
  <c r="D892" i="4"/>
  <c r="C892" i="4"/>
  <c r="B892" i="4"/>
  <c r="O892" i="4" s="1"/>
  <c r="A892" i="4"/>
  <c r="N891" i="4"/>
  <c r="M891" i="4"/>
  <c r="L891" i="4"/>
  <c r="K891" i="4"/>
  <c r="J891" i="4"/>
  <c r="I891" i="4"/>
  <c r="S891" i="4" s="1"/>
  <c r="H891" i="4"/>
  <c r="G891" i="4"/>
  <c r="F891" i="4"/>
  <c r="Q891" i="4" s="1"/>
  <c r="E891" i="4"/>
  <c r="D891" i="4"/>
  <c r="C891" i="4"/>
  <c r="B891" i="4"/>
  <c r="O891" i="4" s="1"/>
  <c r="A891" i="4"/>
  <c r="N890" i="4"/>
  <c r="M890" i="4"/>
  <c r="L890" i="4"/>
  <c r="K890" i="4"/>
  <c r="J890" i="4"/>
  <c r="T890" i="4" s="1"/>
  <c r="I890" i="4"/>
  <c r="S890" i="4" s="1"/>
  <c r="H890" i="4"/>
  <c r="G890" i="4"/>
  <c r="F890" i="4"/>
  <c r="Q890" i="4" s="1"/>
  <c r="E890" i="4"/>
  <c r="P890" i="4" s="1"/>
  <c r="D890" i="4"/>
  <c r="C890" i="4"/>
  <c r="B890" i="4"/>
  <c r="O890" i="4" s="1"/>
  <c r="A890" i="4"/>
  <c r="N889" i="4"/>
  <c r="M889" i="4"/>
  <c r="L889" i="4"/>
  <c r="K889" i="4"/>
  <c r="J889" i="4"/>
  <c r="T889" i="4" s="1"/>
  <c r="I889" i="4"/>
  <c r="S889" i="4" s="1"/>
  <c r="H889" i="4"/>
  <c r="G889" i="4"/>
  <c r="F889" i="4"/>
  <c r="Q889" i="4" s="1"/>
  <c r="E889" i="4"/>
  <c r="P889" i="4" s="1"/>
  <c r="D889" i="4"/>
  <c r="C889" i="4"/>
  <c r="B889" i="4"/>
  <c r="O889" i="4" s="1"/>
  <c r="A889" i="4"/>
  <c r="T888" i="4"/>
  <c r="N888" i="4"/>
  <c r="M888" i="4"/>
  <c r="L888" i="4"/>
  <c r="K888" i="4"/>
  <c r="J888" i="4"/>
  <c r="I888" i="4"/>
  <c r="S888" i="4" s="1"/>
  <c r="H888" i="4"/>
  <c r="G888" i="4"/>
  <c r="F888" i="4"/>
  <c r="E888" i="4"/>
  <c r="P888" i="4" s="1"/>
  <c r="D888" i="4"/>
  <c r="C888" i="4"/>
  <c r="B888" i="4"/>
  <c r="O888" i="4" s="1"/>
  <c r="A888" i="4"/>
  <c r="T887" i="4"/>
  <c r="P887" i="4"/>
  <c r="N887" i="4"/>
  <c r="M887" i="4"/>
  <c r="L887" i="4"/>
  <c r="K887" i="4"/>
  <c r="J887" i="4"/>
  <c r="W887" i="4" s="1"/>
  <c r="I887" i="4"/>
  <c r="S887" i="4" s="1"/>
  <c r="H887" i="4"/>
  <c r="G887" i="4"/>
  <c r="F887" i="4"/>
  <c r="Q887" i="4" s="1"/>
  <c r="E887" i="4"/>
  <c r="D887" i="4"/>
  <c r="C887" i="4"/>
  <c r="B887" i="4"/>
  <c r="O887" i="4" s="1"/>
  <c r="A887" i="4"/>
  <c r="T886" i="4"/>
  <c r="P886" i="4"/>
  <c r="N886" i="4"/>
  <c r="M886" i="4"/>
  <c r="L886" i="4"/>
  <c r="K886" i="4"/>
  <c r="J886" i="4"/>
  <c r="I886" i="4"/>
  <c r="S886" i="4" s="1"/>
  <c r="H886" i="4"/>
  <c r="G886" i="4"/>
  <c r="F886" i="4"/>
  <c r="Q886" i="4" s="1"/>
  <c r="E886" i="4"/>
  <c r="D886" i="4"/>
  <c r="C886" i="4"/>
  <c r="B886" i="4"/>
  <c r="O886" i="4" s="1"/>
  <c r="A886" i="4"/>
  <c r="T885" i="4"/>
  <c r="S885" i="4"/>
  <c r="N885" i="4"/>
  <c r="M885" i="4"/>
  <c r="L885" i="4"/>
  <c r="K885" i="4"/>
  <c r="J885" i="4"/>
  <c r="I885" i="4"/>
  <c r="H885" i="4"/>
  <c r="G885" i="4"/>
  <c r="F885" i="4"/>
  <c r="Q885" i="4" s="1"/>
  <c r="E885" i="4"/>
  <c r="P885" i="4" s="1"/>
  <c r="D885" i="4"/>
  <c r="C885" i="4"/>
  <c r="B885" i="4"/>
  <c r="A885" i="4"/>
  <c r="S884" i="4"/>
  <c r="N884" i="4"/>
  <c r="M884" i="4"/>
  <c r="L884" i="4"/>
  <c r="K884" i="4"/>
  <c r="J884" i="4"/>
  <c r="I884" i="4"/>
  <c r="H884" i="4"/>
  <c r="G884" i="4"/>
  <c r="F884" i="4"/>
  <c r="Q884" i="4" s="1"/>
  <c r="E884" i="4"/>
  <c r="D884" i="4"/>
  <c r="C884" i="4"/>
  <c r="B884" i="4"/>
  <c r="O884" i="4" s="1"/>
  <c r="A884" i="4"/>
  <c r="N883" i="4"/>
  <c r="M883" i="4"/>
  <c r="L883" i="4"/>
  <c r="K883" i="4"/>
  <c r="J883" i="4"/>
  <c r="T883" i="4" s="1"/>
  <c r="I883" i="4"/>
  <c r="S883" i="4" s="1"/>
  <c r="H883" i="4"/>
  <c r="G883" i="4"/>
  <c r="F883" i="4"/>
  <c r="Q883" i="4" s="1"/>
  <c r="E883" i="4"/>
  <c r="D883" i="4"/>
  <c r="C883" i="4"/>
  <c r="B883" i="4"/>
  <c r="O883" i="4" s="1"/>
  <c r="A883" i="4"/>
  <c r="N882" i="4"/>
  <c r="M882" i="4"/>
  <c r="L882" i="4"/>
  <c r="K882" i="4"/>
  <c r="J882" i="4"/>
  <c r="I882" i="4"/>
  <c r="S882" i="4" s="1"/>
  <c r="H882" i="4"/>
  <c r="G882" i="4"/>
  <c r="F882" i="4"/>
  <c r="Q882" i="4" s="1"/>
  <c r="E882" i="4"/>
  <c r="D882" i="4"/>
  <c r="C882" i="4"/>
  <c r="B882" i="4"/>
  <c r="O882" i="4" s="1"/>
  <c r="A882" i="4"/>
  <c r="N881" i="4"/>
  <c r="M881" i="4"/>
  <c r="L881" i="4"/>
  <c r="K881" i="4"/>
  <c r="J881" i="4"/>
  <c r="T881" i="4" s="1"/>
  <c r="I881" i="4"/>
  <c r="S881" i="4" s="1"/>
  <c r="H881" i="4"/>
  <c r="G881" i="4"/>
  <c r="F881" i="4"/>
  <c r="Q881" i="4" s="1"/>
  <c r="E881" i="4"/>
  <c r="D881" i="4"/>
  <c r="C881" i="4"/>
  <c r="B881" i="4"/>
  <c r="O881" i="4" s="1"/>
  <c r="A881" i="4"/>
  <c r="N880" i="4"/>
  <c r="M880" i="4"/>
  <c r="L880" i="4"/>
  <c r="K880" i="4"/>
  <c r="J880" i="4"/>
  <c r="I880" i="4"/>
  <c r="S880" i="4" s="1"/>
  <c r="H880" i="4"/>
  <c r="G880" i="4"/>
  <c r="F880" i="4"/>
  <c r="Q880" i="4" s="1"/>
  <c r="E880" i="4"/>
  <c r="P880" i="4" s="1"/>
  <c r="D880" i="4"/>
  <c r="C880" i="4"/>
  <c r="B880" i="4"/>
  <c r="A880" i="4"/>
  <c r="N879" i="4"/>
  <c r="M879" i="4"/>
  <c r="L879" i="4"/>
  <c r="K879" i="4"/>
  <c r="J879" i="4"/>
  <c r="I879" i="4"/>
  <c r="S879" i="4" s="1"/>
  <c r="H879" i="4"/>
  <c r="G879" i="4"/>
  <c r="F879" i="4"/>
  <c r="Q879" i="4" s="1"/>
  <c r="E879" i="4"/>
  <c r="P879" i="4" s="1"/>
  <c r="D879" i="4"/>
  <c r="C879" i="4"/>
  <c r="B879" i="4"/>
  <c r="O879" i="4" s="1"/>
  <c r="A879" i="4"/>
  <c r="N878" i="4"/>
  <c r="M878" i="4"/>
  <c r="L878" i="4"/>
  <c r="K878" i="4"/>
  <c r="J878" i="4"/>
  <c r="I878" i="4"/>
  <c r="S878" i="4" s="1"/>
  <c r="H878" i="4"/>
  <c r="G878" i="4"/>
  <c r="F878" i="4"/>
  <c r="Q878" i="4" s="1"/>
  <c r="E878" i="4"/>
  <c r="D878" i="4"/>
  <c r="C878" i="4"/>
  <c r="B878" i="4"/>
  <c r="O878" i="4" s="1"/>
  <c r="A878" i="4"/>
  <c r="N877" i="4"/>
  <c r="M877" i="4"/>
  <c r="L877" i="4"/>
  <c r="K877" i="4"/>
  <c r="J877" i="4"/>
  <c r="I877" i="4"/>
  <c r="S877" i="4" s="1"/>
  <c r="H877" i="4"/>
  <c r="G877" i="4"/>
  <c r="F877" i="4"/>
  <c r="Q877" i="4" s="1"/>
  <c r="E877" i="4"/>
  <c r="P877" i="4" s="1"/>
  <c r="D877" i="4"/>
  <c r="C877" i="4"/>
  <c r="B877" i="4"/>
  <c r="O877" i="4" s="1"/>
  <c r="A877" i="4"/>
  <c r="N876" i="4"/>
  <c r="M876" i="4"/>
  <c r="L876" i="4"/>
  <c r="K876" i="4"/>
  <c r="J876" i="4"/>
  <c r="I876" i="4"/>
  <c r="S876" i="4" s="1"/>
  <c r="H876" i="4"/>
  <c r="G876" i="4"/>
  <c r="F876" i="4"/>
  <c r="Q876" i="4" s="1"/>
  <c r="E876" i="4"/>
  <c r="P876" i="4" s="1"/>
  <c r="D876" i="4"/>
  <c r="C876" i="4"/>
  <c r="B876" i="4"/>
  <c r="A876" i="4"/>
  <c r="T875" i="4"/>
  <c r="O875" i="4"/>
  <c r="N875" i="4"/>
  <c r="M875" i="4"/>
  <c r="L875" i="4"/>
  <c r="K875" i="4"/>
  <c r="J875" i="4"/>
  <c r="W875" i="4" s="1"/>
  <c r="I875" i="4"/>
  <c r="S875" i="4" s="1"/>
  <c r="H875" i="4"/>
  <c r="G875" i="4"/>
  <c r="F875" i="4"/>
  <c r="E875" i="4"/>
  <c r="P875" i="4" s="1"/>
  <c r="D875" i="4"/>
  <c r="C875" i="4"/>
  <c r="B875" i="4"/>
  <c r="A875" i="4"/>
  <c r="P874" i="4"/>
  <c r="O874" i="4"/>
  <c r="N874" i="4"/>
  <c r="M874" i="4"/>
  <c r="L874" i="4"/>
  <c r="K874" i="4"/>
  <c r="J874" i="4"/>
  <c r="I874" i="4"/>
  <c r="S874" i="4" s="1"/>
  <c r="H874" i="4"/>
  <c r="G874" i="4"/>
  <c r="F874" i="4"/>
  <c r="E874" i="4"/>
  <c r="D874" i="4"/>
  <c r="C874" i="4"/>
  <c r="B874" i="4"/>
  <c r="A874" i="4"/>
  <c r="R873" i="4"/>
  <c r="P873" i="4"/>
  <c r="N873" i="4"/>
  <c r="M873" i="4"/>
  <c r="L873" i="4"/>
  <c r="K873" i="4"/>
  <c r="J873" i="4"/>
  <c r="I873" i="4"/>
  <c r="S873" i="4" s="1"/>
  <c r="H873" i="4"/>
  <c r="G873" i="4"/>
  <c r="F873" i="4"/>
  <c r="Q873" i="4" s="1"/>
  <c r="E873" i="4"/>
  <c r="D873" i="4"/>
  <c r="C873" i="4"/>
  <c r="B873" i="4"/>
  <c r="O873" i="4" s="1"/>
  <c r="A873" i="4"/>
  <c r="R872" i="4"/>
  <c r="P872" i="4"/>
  <c r="N872" i="4"/>
  <c r="M872" i="4"/>
  <c r="L872" i="4"/>
  <c r="K872" i="4"/>
  <c r="J872" i="4"/>
  <c r="I872" i="4"/>
  <c r="S872" i="4" s="1"/>
  <c r="H872" i="4"/>
  <c r="G872" i="4"/>
  <c r="F872" i="4"/>
  <c r="Q872" i="4" s="1"/>
  <c r="E872" i="4"/>
  <c r="D872" i="4"/>
  <c r="C872" i="4"/>
  <c r="B872" i="4"/>
  <c r="O872" i="4" s="1"/>
  <c r="A872" i="4"/>
  <c r="S871" i="4"/>
  <c r="Q871" i="4"/>
  <c r="N871" i="4"/>
  <c r="M871" i="4"/>
  <c r="L871" i="4"/>
  <c r="K871" i="4"/>
  <c r="J871" i="4"/>
  <c r="I871" i="4"/>
  <c r="H871" i="4"/>
  <c r="G871" i="4"/>
  <c r="F871" i="4"/>
  <c r="E871" i="4"/>
  <c r="D871" i="4"/>
  <c r="C871" i="4"/>
  <c r="B871" i="4"/>
  <c r="O871" i="4" s="1"/>
  <c r="A871" i="4"/>
  <c r="T870" i="4"/>
  <c r="N870" i="4"/>
  <c r="M870" i="4"/>
  <c r="L870" i="4"/>
  <c r="K870" i="4"/>
  <c r="J870" i="4"/>
  <c r="I870" i="4"/>
  <c r="S870" i="4" s="1"/>
  <c r="H870" i="4"/>
  <c r="G870" i="4"/>
  <c r="F870" i="4"/>
  <c r="Q870" i="4" s="1"/>
  <c r="E870" i="4"/>
  <c r="P870" i="4" s="1"/>
  <c r="D870" i="4"/>
  <c r="C870" i="4"/>
  <c r="B870" i="4"/>
  <c r="O870" i="4" s="1"/>
  <c r="A870" i="4"/>
  <c r="N869" i="4"/>
  <c r="M869" i="4"/>
  <c r="L869" i="4"/>
  <c r="K869" i="4"/>
  <c r="J869" i="4"/>
  <c r="T869" i="4" s="1"/>
  <c r="I869" i="4"/>
  <c r="S869" i="4" s="1"/>
  <c r="H869" i="4"/>
  <c r="G869" i="4"/>
  <c r="F869" i="4"/>
  <c r="Q869" i="4" s="1"/>
  <c r="E869" i="4"/>
  <c r="D869" i="4"/>
  <c r="C869" i="4"/>
  <c r="B869" i="4"/>
  <c r="O869" i="4" s="1"/>
  <c r="A869" i="4"/>
  <c r="T868" i="4"/>
  <c r="O868" i="4"/>
  <c r="N868" i="4"/>
  <c r="M868" i="4"/>
  <c r="L868" i="4"/>
  <c r="K868" i="4"/>
  <c r="J868" i="4"/>
  <c r="I868" i="4"/>
  <c r="S868" i="4" s="1"/>
  <c r="H868" i="4"/>
  <c r="G868" i="4"/>
  <c r="F868" i="4"/>
  <c r="Q868" i="4" s="1"/>
  <c r="E868" i="4"/>
  <c r="D868" i="4"/>
  <c r="C868" i="4"/>
  <c r="B868" i="4"/>
  <c r="A868" i="4"/>
  <c r="T867" i="4"/>
  <c r="O867" i="4"/>
  <c r="N867" i="4"/>
  <c r="M867" i="4"/>
  <c r="L867" i="4"/>
  <c r="K867" i="4"/>
  <c r="J867" i="4"/>
  <c r="I867" i="4"/>
  <c r="S867" i="4" s="1"/>
  <c r="H867" i="4"/>
  <c r="G867" i="4"/>
  <c r="F867" i="4"/>
  <c r="Q867" i="4" s="1"/>
  <c r="E867" i="4"/>
  <c r="D867" i="4"/>
  <c r="C867" i="4"/>
  <c r="B867" i="4"/>
  <c r="A867" i="4"/>
  <c r="Q866" i="4"/>
  <c r="N866" i="4"/>
  <c r="M866" i="4"/>
  <c r="L866" i="4"/>
  <c r="K866" i="4"/>
  <c r="J866" i="4"/>
  <c r="T866" i="4" s="1"/>
  <c r="I866" i="4"/>
  <c r="S866" i="4" s="1"/>
  <c r="H866" i="4"/>
  <c r="G866" i="4"/>
  <c r="F866" i="4"/>
  <c r="E866" i="4"/>
  <c r="D866" i="4"/>
  <c r="C866" i="4"/>
  <c r="B866" i="4"/>
  <c r="O866" i="4" s="1"/>
  <c r="A866" i="4"/>
  <c r="N865" i="4"/>
  <c r="M865" i="4"/>
  <c r="L865" i="4"/>
  <c r="K865" i="4"/>
  <c r="J865" i="4"/>
  <c r="T865" i="4" s="1"/>
  <c r="I865" i="4"/>
  <c r="S865" i="4" s="1"/>
  <c r="H865" i="4"/>
  <c r="G865" i="4"/>
  <c r="F865" i="4"/>
  <c r="Q865" i="4" s="1"/>
  <c r="E865" i="4"/>
  <c r="D865" i="4"/>
  <c r="C865" i="4"/>
  <c r="B865" i="4"/>
  <c r="O865" i="4" s="1"/>
  <c r="A865" i="4"/>
  <c r="T864" i="4"/>
  <c r="O864" i="4"/>
  <c r="N864" i="4"/>
  <c r="M864" i="4"/>
  <c r="L864" i="4"/>
  <c r="K864" i="4"/>
  <c r="J864" i="4"/>
  <c r="I864" i="4"/>
  <c r="H864" i="4"/>
  <c r="G864" i="4"/>
  <c r="F864" i="4"/>
  <c r="Q864" i="4" s="1"/>
  <c r="E864" i="4"/>
  <c r="P864" i="4" s="1"/>
  <c r="D864" i="4"/>
  <c r="C864" i="4"/>
  <c r="B864" i="4"/>
  <c r="A864" i="4"/>
  <c r="O863" i="4"/>
  <c r="N863" i="4"/>
  <c r="M863" i="4"/>
  <c r="L863" i="4"/>
  <c r="K863" i="4"/>
  <c r="J863" i="4"/>
  <c r="T863" i="4" s="1"/>
  <c r="I863" i="4"/>
  <c r="S863" i="4" s="1"/>
  <c r="H863" i="4"/>
  <c r="G863" i="4"/>
  <c r="F863" i="4"/>
  <c r="Q863" i="4" s="1"/>
  <c r="E863" i="4"/>
  <c r="D863" i="4"/>
  <c r="C863" i="4"/>
  <c r="B863" i="4"/>
  <c r="A863" i="4"/>
  <c r="S862" i="4"/>
  <c r="P862" i="4"/>
  <c r="N862" i="4"/>
  <c r="M862" i="4"/>
  <c r="L862" i="4"/>
  <c r="K862" i="4"/>
  <c r="J862" i="4"/>
  <c r="T862" i="4" s="1"/>
  <c r="I862" i="4"/>
  <c r="H862" i="4"/>
  <c r="G862" i="4"/>
  <c r="F862" i="4"/>
  <c r="Q862" i="4" s="1"/>
  <c r="E862" i="4"/>
  <c r="D862" i="4"/>
  <c r="C862" i="4"/>
  <c r="B862" i="4"/>
  <c r="O862" i="4" s="1"/>
  <c r="A862" i="4"/>
  <c r="S861" i="4"/>
  <c r="N861" i="4"/>
  <c r="M861" i="4"/>
  <c r="L861" i="4"/>
  <c r="K861" i="4"/>
  <c r="J861" i="4"/>
  <c r="I861" i="4"/>
  <c r="H861" i="4"/>
  <c r="G861" i="4"/>
  <c r="F861" i="4"/>
  <c r="Q861" i="4" s="1"/>
  <c r="E861" i="4"/>
  <c r="D861" i="4"/>
  <c r="C861" i="4"/>
  <c r="B861" i="4"/>
  <c r="A861" i="4"/>
  <c r="N860" i="4"/>
  <c r="M860" i="4"/>
  <c r="L860" i="4"/>
  <c r="K860" i="4"/>
  <c r="J860" i="4"/>
  <c r="I860" i="4"/>
  <c r="S860" i="4" s="1"/>
  <c r="H860" i="4"/>
  <c r="G860" i="4"/>
  <c r="F860" i="4"/>
  <c r="Q860" i="4" s="1"/>
  <c r="E860" i="4"/>
  <c r="P860" i="4" s="1"/>
  <c r="D860" i="4"/>
  <c r="C860" i="4"/>
  <c r="B860" i="4"/>
  <c r="O860" i="4" s="1"/>
  <c r="A860" i="4"/>
  <c r="T859" i="4"/>
  <c r="N859" i="4"/>
  <c r="M859" i="4"/>
  <c r="L859" i="4"/>
  <c r="K859" i="4"/>
  <c r="J859" i="4"/>
  <c r="I859" i="4"/>
  <c r="H859" i="4"/>
  <c r="G859" i="4"/>
  <c r="F859" i="4"/>
  <c r="Q859" i="4" s="1"/>
  <c r="E859" i="4"/>
  <c r="P859" i="4" s="1"/>
  <c r="D859" i="4"/>
  <c r="C859" i="4"/>
  <c r="B859" i="4"/>
  <c r="O859" i="4" s="1"/>
  <c r="A859" i="4"/>
  <c r="Q858" i="4"/>
  <c r="N858" i="4"/>
  <c r="M858" i="4"/>
  <c r="L858" i="4"/>
  <c r="K858" i="4"/>
  <c r="J858" i="4"/>
  <c r="I858" i="4"/>
  <c r="S858" i="4" s="1"/>
  <c r="H858" i="4"/>
  <c r="G858" i="4"/>
  <c r="F858" i="4"/>
  <c r="E858" i="4"/>
  <c r="D858" i="4"/>
  <c r="C858" i="4"/>
  <c r="B858" i="4"/>
  <c r="O858" i="4" s="1"/>
  <c r="A858" i="4"/>
  <c r="N857" i="4"/>
  <c r="M857" i="4"/>
  <c r="L857" i="4"/>
  <c r="K857" i="4"/>
  <c r="J857" i="4"/>
  <c r="T857" i="4" s="1"/>
  <c r="I857" i="4"/>
  <c r="S857" i="4" s="1"/>
  <c r="H857" i="4"/>
  <c r="G857" i="4"/>
  <c r="F857" i="4"/>
  <c r="E857" i="4"/>
  <c r="P857" i="4" s="1"/>
  <c r="D857" i="4"/>
  <c r="C857" i="4"/>
  <c r="B857" i="4"/>
  <c r="O857" i="4" s="1"/>
  <c r="A857" i="4"/>
  <c r="P856" i="4"/>
  <c r="N856" i="4"/>
  <c r="M856" i="4"/>
  <c r="L856" i="4"/>
  <c r="K856" i="4"/>
  <c r="J856" i="4"/>
  <c r="I856" i="4"/>
  <c r="S856" i="4" s="1"/>
  <c r="H856" i="4"/>
  <c r="G856" i="4"/>
  <c r="F856" i="4"/>
  <c r="Q856" i="4" s="1"/>
  <c r="E856" i="4"/>
  <c r="D856" i="4"/>
  <c r="C856" i="4"/>
  <c r="B856" i="4"/>
  <c r="A856" i="4"/>
  <c r="Q855" i="4"/>
  <c r="N855" i="4"/>
  <c r="M855" i="4"/>
  <c r="L855" i="4"/>
  <c r="K855" i="4"/>
  <c r="J855" i="4"/>
  <c r="T855" i="4" s="1"/>
  <c r="I855" i="4"/>
  <c r="S855" i="4" s="1"/>
  <c r="H855" i="4"/>
  <c r="G855" i="4"/>
  <c r="F855" i="4"/>
  <c r="E855" i="4"/>
  <c r="D855" i="4"/>
  <c r="C855" i="4"/>
  <c r="B855" i="4"/>
  <c r="O855" i="4" s="1"/>
  <c r="A855" i="4"/>
  <c r="T854" i="4"/>
  <c r="N854" i="4"/>
  <c r="M854" i="4"/>
  <c r="L854" i="4"/>
  <c r="K854" i="4"/>
  <c r="J854" i="4"/>
  <c r="I854" i="4"/>
  <c r="S854" i="4" s="1"/>
  <c r="H854" i="4"/>
  <c r="G854" i="4"/>
  <c r="F854" i="4"/>
  <c r="Q854" i="4" s="1"/>
  <c r="E854" i="4"/>
  <c r="P854" i="4" s="1"/>
  <c r="D854" i="4"/>
  <c r="C854" i="4"/>
  <c r="B854" i="4"/>
  <c r="O854" i="4" s="1"/>
  <c r="A854" i="4"/>
  <c r="N853" i="4"/>
  <c r="M853" i="4"/>
  <c r="L853" i="4"/>
  <c r="K853" i="4"/>
  <c r="J853" i="4"/>
  <c r="I853" i="4"/>
  <c r="S853" i="4" s="1"/>
  <c r="H853" i="4"/>
  <c r="G853" i="4"/>
  <c r="F853" i="4"/>
  <c r="R853" i="4" s="1"/>
  <c r="E853" i="4"/>
  <c r="P853" i="4" s="1"/>
  <c r="D853" i="4"/>
  <c r="C853" i="4"/>
  <c r="B853" i="4"/>
  <c r="A853" i="4"/>
  <c r="N852" i="4"/>
  <c r="M852" i="4"/>
  <c r="L852" i="4"/>
  <c r="K852" i="4"/>
  <c r="J852" i="4"/>
  <c r="T852" i="4" s="1"/>
  <c r="I852" i="4"/>
  <c r="S852" i="4" s="1"/>
  <c r="H852" i="4"/>
  <c r="G852" i="4"/>
  <c r="F852" i="4"/>
  <c r="Q852" i="4" s="1"/>
  <c r="E852" i="4"/>
  <c r="D852" i="4"/>
  <c r="C852" i="4"/>
  <c r="B852" i="4"/>
  <c r="O852" i="4" s="1"/>
  <c r="A852" i="4"/>
  <c r="N851" i="4"/>
  <c r="M851" i="4"/>
  <c r="L851" i="4"/>
  <c r="K851" i="4"/>
  <c r="J851" i="4"/>
  <c r="I851" i="4"/>
  <c r="S851" i="4" s="1"/>
  <c r="H851" i="4"/>
  <c r="G851" i="4"/>
  <c r="F851" i="4"/>
  <c r="Q851" i="4" s="1"/>
  <c r="E851" i="4"/>
  <c r="D851" i="4"/>
  <c r="C851" i="4"/>
  <c r="B851" i="4"/>
  <c r="O851" i="4" s="1"/>
  <c r="A851" i="4"/>
  <c r="N850" i="4"/>
  <c r="M850" i="4"/>
  <c r="L850" i="4"/>
  <c r="K850" i="4"/>
  <c r="J850" i="4"/>
  <c r="T850" i="4" s="1"/>
  <c r="I850" i="4"/>
  <c r="S850" i="4" s="1"/>
  <c r="H850" i="4"/>
  <c r="G850" i="4"/>
  <c r="F850" i="4"/>
  <c r="Q850" i="4" s="1"/>
  <c r="E850" i="4"/>
  <c r="D850" i="4"/>
  <c r="C850" i="4"/>
  <c r="B850" i="4"/>
  <c r="O850" i="4" s="1"/>
  <c r="A850" i="4"/>
  <c r="N849" i="4"/>
  <c r="M849" i="4"/>
  <c r="L849" i="4"/>
  <c r="K849" i="4"/>
  <c r="J849" i="4"/>
  <c r="T849" i="4" s="1"/>
  <c r="I849" i="4"/>
  <c r="S849" i="4" s="1"/>
  <c r="H849" i="4"/>
  <c r="G849" i="4"/>
  <c r="F849" i="4"/>
  <c r="Q849" i="4" s="1"/>
  <c r="E849" i="4"/>
  <c r="D849" i="4"/>
  <c r="C849" i="4"/>
  <c r="B849" i="4"/>
  <c r="A849" i="4"/>
  <c r="P848" i="4"/>
  <c r="N848" i="4"/>
  <c r="M848" i="4"/>
  <c r="L848" i="4"/>
  <c r="K848" i="4"/>
  <c r="J848" i="4"/>
  <c r="T848" i="4" s="1"/>
  <c r="I848" i="4"/>
  <c r="S848" i="4" s="1"/>
  <c r="H848" i="4"/>
  <c r="G848" i="4"/>
  <c r="F848" i="4"/>
  <c r="E848" i="4"/>
  <c r="D848" i="4"/>
  <c r="C848" i="4"/>
  <c r="B848" i="4"/>
  <c r="O848" i="4" s="1"/>
  <c r="A848" i="4"/>
  <c r="N847" i="4"/>
  <c r="M847" i="4"/>
  <c r="L847" i="4"/>
  <c r="K847" i="4"/>
  <c r="J847" i="4"/>
  <c r="T847" i="4" s="1"/>
  <c r="I847" i="4"/>
  <c r="S847" i="4" s="1"/>
  <c r="H847" i="4"/>
  <c r="G847" i="4"/>
  <c r="F847" i="4"/>
  <c r="Q847" i="4" s="1"/>
  <c r="E847" i="4"/>
  <c r="D847" i="4"/>
  <c r="C847" i="4"/>
  <c r="B847" i="4"/>
  <c r="O847" i="4" s="1"/>
  <c r="A847" i="4"/>
  <c r="S846" i="4"/>
  <c r="N846" i="4"/>
  <c r="M846" i="4"/>
  <c r="L846" i="4"/>
  <c r="K846" i="4"/>
  <c r="J846" i="4"/>
  <c r="I846" i="4"/>
  <c r="H846" i="4"/>
  <c r="G846" i="4"/>
  <c r="F846" i="4"/>
  <c r="Q846" i="4" s="1"/>
  <c r="E846" i="4"/>
  <c r="D846" i="4"/>
  <c r="C846" i="4"/>
  <c r="B846" i="4"/>
  <c r="O846" i="4" s="1"/>
  <c r="A846" i="4"/>
  <c r="Q845" i="4"/>
  <c r="N845" i="4"/>
  <c r="M845" i="4"/>
  <c r="L845" i="4"/>
  <c r="K845" i="4"/>
  <c r="J845" i="4"/>
  <c r="T845" i="4" s="1"/>
  <c r="I845" i="4"/>
  <c r="S845" i="4" s="1"/>
  <c r="H845" i="4"/>
  <c r="G845" i="4"/>
  <c r="F845" i="4"/>
  <c r="E845" i="4"/>
  <c r="P845" i="4" s="1"/>
  <c r="D845" i="4"/>
  <c r="C845" i="4"/>
  <c r="B845" i="4"/>
  <c r="O845" i="4" s="1"/>
  <c r="A845" i="4"/>
  <c r="N844" i="4"/>
  <c r="M844" i="4"/>
  <c r="L844" i="4"/>
  <c r="K844" i="4"/>
  <c r="J844" i="4"/>
  <c r="T844" i="4" s="1"/>
  <c r="I844" i="4"/>
  <c r="S844" i="4" s="1"/>
  <c r="H844" i="4"/>
  <c r="G844" i="4"/>
  <c r="F844" i="4"/>
  <c r="Q844" i="4" s="1"/>
  <c r="E844" i="4"/>
  <c r="P844" i="4" s="1"/>
  <c r="D844" i="4"/>
  <c r="C844" i="4"/>
  <c r="B844" i="4"/>
  <c r="O844" i="4" s="1"/>
  <c r="A844" i="4"/>
  <c r="N843" i="4"/>
  <c r="M843" i="4"/>
  <c r="L843" i="4"/>
  <c r="K843" i="4"/>
  <c r="J843" i="4"/>
  <c r="T843" i="4" s="1"/>
  <c r="I843" i="4"/>
  <c r="S843" i="4" s="1"/>
  <c r="H843" i="4"/>
  <c r="G843" i="4"/>
  <c r="F843" i="4"/>
  <c r="E843" i="4"/>
  <c r="P843" i="4" s="1"/>
  <c r="D843" i="4"/>
  <c r="C843" i="4"/>
  <c r="B843" i="4"/>
  <c r="O843" i="4" s="1"/>
  <c r="A843" i="4"/>
  <c r="N842" i="4"/>
  <c r="M842" i="4"/>
  <c r="L842" i="4"/>
  <c r="K842" i="4"/>
  <c r="J842" i="4"/>
  <c r="I842" i="4"/>
  <c r="S842" i="4" s="1"/>
  <c r="H842" i="4"/>
  <c r="G842" i="4"/>
  <c r="F842" i="4"/>
  <c r="E842" i="4"/>
  <c r="P842" i="4" s="1"/>
  <c r="D842" i="4"/>
  <c r="C842" i="4"/>
  <c r="B842" i="4"/>
  <c r="A842" i="4"/>
  <c r="N841" i="4"/>
  <c r="M841" i="4"/>
  <c r="L841" i="4"/>
  <c r="K841" i="4"/>
  <c r="J841" i="4"/>
  <c r="T841" i="4" s="1"/>
  <c r="I841" i="4"/>
  <c r="S841" i="4" s="1"/>
  <c r="H841" i="4"/>
  <c r="G841" i="4"/>
  <c r="F841" i="4"/>
  <c r="E841" i="4"/>
  <c r="P841" i="4" s="1"/>
  <c r="D841" i="4"/>
  <c r="C841" i="4"/>
  <c r="B841" i="4"/>
  <c r="A841" i="4"/>
  <c r="N840" i="4"/>
  <c r="M840" i="4"/>
  <c r="L840" i="4"/>
  <c r="K840" i="4"/>
  <c r="J840" i="4"/>
  <c r="T840" i="4" s="1"/>
  <c r="I840" i="4"/>
  <c r="S840" i="4" s="1"/>
  <c r="H840" i="4"/>
  <c r="G840" i="4"/>
  <c r="F840" i="4"/>
  <c r="E840" i="4"/>
  <c r="P840" i="4" s="1"/>
  <c r="D840" i="4"/>
  <c r="C840" i="4"/>
  <c r="B840" i="4"/>
  <c r="A840" i="4"/>
  <c r="Q839" i="4"/>
  <c r="P839" i="4"/>
  <c r="N839" i="4"/>
  <c r="M839" i="4"/>
  <c r="L839" i="4"/>
  <c r="K839" i="4"/>
  <c r="J839" i="4"/>
  <c r="T839" i="4" s="1"/>
  <c r="I839" i="4"/>
  <c r="S839" i="4" s="1"/>
  <c r="H839" i="4"/>
  <c r="G839" i="4"/>
  <c r="F839" i="4"/>
  <c r="E839" i="4"/>
  <c r="D839" i="4"/>
  <c r="C839" i="4"/>
  <c r="B839" i="4"/>
  <c r="A839" i="4"/>
  <c r="S838" i="4"/>
  <c r="N838" i="4"/>
  <c r="M838" i="4"/>
  <c r="L838" i="4"/>
  <c r="K838" i="4"/>
  <c r="J838" i="4"/>
  <c r="I838" i="4"/>
  <c r="H838" i="4"/>
  <c r="G838" i="4"/>
  <c r="F838" i="4"/>
  <c r="Q838" i="4" s="1"/>
  <c r="E838" i="4"/>
  <c r="D838" i="4"/>
  <c r="C838" i="4"/>
  <c r="B838" i="4"/>
  <c r="A838" i="4"/>
  <c r="N837" i="4"/>
  <c r="M837" i="4"/>
  <c r="L837" i="4"/>
  <c r="K837" i="4"/>
  <c r="J837" i="4"/>
  <c r="I837" i="4"/>
  <c r="S837" i="4" s="1"/>
  <c r="H837" i="4"/>
  <c r="G837" i="4"/>
  <c r="F837" i="4"/>
  <c r="Q837" i="4" s="1"/>
  <c r="E837" i="4"/>
  <c r="D837" i="4"/>
  <c r="C837" i="4"/>
  <c r="B837" i="4"/>
  <c r="O837" i="4" s="1"/>
  <c r="A837" i="4"/>
  <c r="N836" i="4"/>
  <c r="M836" i="4"/>
  <c r="L836" i="4"/>
  <c r="K836" i="4"/>
  <c r="J836" i="4"/>
  <c r="I836" i="4"/>
  <c r="S836" i="4" s="1"/>
  <c r="H836" i="4"/>
  <c r="G836" i="4"/>
  <c r="F836" i="4"/>
  <c r="Q836" i="4" s="1"/>
  <c r="E836" i="4"/>
  <c r="P836" i="4" s="1"/>
  <c r="D836" i="4"/>
  <c r="C836" i="4"/>
  <c r="B836" i="4"/>
  <c r="O836" i="4" s="1"/>
  <c r="A836" i="4"/>
  <c r="N835" i="4"/>
  <c r="M835" i="4"/>
  <c r="L835" i="4"/>
  <c r="K835" i="4"/>
  <c r="J835" i="4"/>
  <c r="T835" i="4" s="1"/>
  <c r="I835" i="4"/>
  <c r="H835" i="4"/>
  <c r="G835" i="4"/>
  <c r="F835" i="4"/>
  <c r="Q835" i="4" s="1"/>
  <c r="E835" i="4"/>
  <c r="D835" i="4"/>
  <c r="C835" i="4"/>
  <c r="B835" i="4"/>
  <c r="O835" i="4" s="1"/>
  <c r="A835" i="4"/>
  <c r="O834" i="4"/>
  <c r="N834" i="4"/>
  <c r="M834" i="4"/>
  <c r="L834" i="4"/>
  <c r="K834" i="4"/>
  <c r="J834" i="4"/>
  <c r="I834" i="4"/>
  <c r="S834" i="4" s="1"/>
  <c r="H834" i="4"/>
  <c r="G834" i="4"/>
  <c r="F834" i="4"/>
  <c r="Q834" i="4" s="1"/>
  <c r="E834" i="4"/>
  <c r="P834" i="4" s="1"/>
  <c r="D834" i="4"/>
  <c r="C834" i="4"/>
  <c r="B834" i="4"/>
  <c r="A834" i="4"/>
  <c r="Q833" i="4"/>
  <c r="P833" i="4"/>
  <c r="N833" i="4"/>
  <c r="M833" i="4"/>
  <c r="L833" i="4"/>
  <c r="K833" i="4"/>
  <c r="J833" i="4"/>
  <c r="T833" i="4" s="1"/>
  <c r="I833" i="4"/>
  <c r="S833" i="4" s="1"/>
  <c r="H833" i="4"/>
  <c r="G833" i="4"/>
  <c r="F833" i="4"/>
  <c r="E833" i="4"/>
  <c r="D833" i="4"/>
  <c r="C833" i="4"/>
  <c r="B833" i="4"/>
  <c r="O833" i="4" s="1"/>
  <c r="A833" i="4"/>
  <c r="T832" i="4"/>
  <c r="Q832" i="4"/>
  <c r="O832" i="4"/>
  <c r="N832" i="4"/>
  <c r="M832" i="4"/>
  <c r="L832" i="4"/>
  <c r="K832" i="4"/>
  <c r="J832" i="4"/>
  <c r="I832" i="4"/>
  <c r="S832" i="4" s="1"/>
  <c r="H832" i="4"/>
  <c r="G832" i="4"/>
  <c r="F832" i="4"/>
  <c r="E832" i="4"/>
  <c r="D832" i="4"/>
  <c r="C832" i="4"/>
  <c r="B832" i="4"/>
  <c r="A832" i="4"/>
  <c r="Q831" i="4"/>
  <c r="O831" i="4"/>
  <c r="N831" i="4"/>
  <c r="M831" i="4"/>
  <c r="L831" i="4"/>
  <c r="K831" i="4"/>
  <c r="J831" i="4"/>
  <c r="T831" i="4" s="1"/>
  <c r="I831" i="4"/>
  <c r="S831" i="4" s="1"/>
  <c r="H831" i="4"/>
  <c r="G831" i="4"/>
  <c r="F831" i="4"/>
  <c r="E831" i="4"/>
  <c r="P831" i="4" s="1"/>
  <c r="D831" i="4"/>
  <c r="C831" i="4"/>
  <c r="B831" i="4"/>
  <c r="A831" i="4"/>
  <c r="N830" i="4"/>
  <c r="M830" i="4"/>
  <c r="L830" i="4"/>
  <c r="K830" i="4"/>
  <c r="J830" i="4"/>
  <c r="I830" i="4"/>
  <c r="S830" i="4" s="1"/>
  <c r="H830" i="4"/>
  <c r="G830" i="4"/>
  <c r="F830" i="4"/>
  <c r="E830" i="4"/>
  <c r="P830" i="4" s="1"/>
  <c r="D830" i="4"/>
  <c r="C830" i="4"/>
  <c r="B830" i="4"/>
  <c r="A830" i="4"/>
  <c r="N829" i="4"/>
  <c r="M829" i="4"/>
  <c r="L829" i="4"/>
  <c r="K829" i="4"/>
  <c r="J829" i="4"/>
  <c r="T829" i="4" s="1"/>
  <c r="I829" i="4"/>
  <c r="S829" i="4" s="1"/>
  <c r="H829" i="4"/>
  <c r="G829" i="4"/>
  <c r="F829" i="4"/>
  <c r="E829" i="4"/>
  <c r="P829" i="4" s="1"/>
  <c r="D829" i="4"/>
  <c r="C829" i="4"/>
  <c r="B829" i="4"/>
  <c r="A829" i="4"/>
  <c r="N828" i="4"/>
  <c r="M828" i="4"/>
  <c r="L828" i="4"/>
  <c r="K828" i="4"/>
  <c r="J828" i="4"/>
  <c r="T828" i="4" s="1"/>
  <c r="I828" i="4"/>
  <c r="S828" i="4" s="1"/>
  <c r="H828" i="4"/>
  <c r="G828" i="4"/>
  <c r="F828" i="4"/>
  <c r="Q828" i="4" s="1"/>
  <c r="E828" i="4"/>
  <c r="D828" i="4"/>
  <c r="C828" i="4"/>
  <c r="B828" i="4"/>
  <c r="O828" i="4" s="1"/>
  <c r="A828" i="4"/>
  <c r="P827" i="4"/>
  <c r="N827" i="4"/>
  <c r="M827" i="4"/>
  <c r="L827" i="4"/>
  <c r="K827" i="4"/>
  <c r="J827" i="4"/>
  <c r="T827" i="4" s="1"/>
  <c r="I827" i="4"/>
  <c r="S827" i="4" s="1"/>
  <c r="H827" i="4"/>
  <c r="G827" i="4"/>
  <c r="F827" i="4"/>
  <c r="Q827" i="4" s="1"/>
  <c r="E827" i="4"/>
  <c r="D827" i="4"/>
  <c r="C827" i="4"/>
  <c r="B827" i="4"/>
  <c r="O827" i="4" s="1"/>
  <c r="A827" i="4"/>
  <c r="N826" i="4"/>
  <c r="M826" i="4"/>
  <c r="L826" i="4"/>
  <c r="K826" i="4"/>
  <c r="J826" i="4"/>
  <c r="T826" i="4" s="1"/>
  <c r="I826" i="4"/>
  <c r="S826" i="4" s="1"/>
  <c r="H826" i="4"/>
  <c r="G826" i="4"/>
  <c r="F826" i="4"/>
  <c r="Q826" i="4" s="1"/>
  <c r="E826" i="4"/>
  <c r="D826" i="4"/>
  <c r="C826" i="4"/>
  <c r="B826" i="4"/>
  <c r="O826" i="4" s="1"/>
  <c r="A826" i="4"/>
  <c r="N825" i="4"/>
  <c r="M825" i="4"/>
  <c r="L825" i="4"/>
  <c r="K825" i="4"/>
  <c r="J825" i="4"/>
  <c r="T825" i="4" s="1"/>
  <c r="I825" i="4"/>
  <c r="S825" i="4" s="1"/>
  <c r="H825" i="4"/>
  <c r="G825" i="4"/>
  <c r="F825" i="4"/>
  <c r="Q825" i="4" s="1"/>
  <c r="E825" i="4"/>
  <c r="D825" i="4"/>
  <c r="C825" i="4"/>
  <c r="B825" i="4"/>
  <c r="O825" i="4" s="1"/>
  <c r="A825" i="4"/>
  <c r="N824" i="4"/>
  <c r="M824" i="4"/>
  <c r="L824" i="4"/>
  <c r="K824" i="4"/>
  <c r="J824" i="4"/>
  <c r="T824" i="4" s="1"/>
  <c r="I824" i="4"/>
  <c r="S824" i="4" s="1"/>
  <c r="H824" i="4"/>
  <c r="G824" i="4"/>
  <c r="F824" i="4"/>
  <c r="E824" i="4"/>
  <c r="P824" i="4" s="1"/>
  <c r="D824" i="4"/>
  <c r="C824" i="4"/>
  <c r="B824" i="4"/>
  <c r="O824" i="4" s="1"/>
  <c r="A824" i="4"/>
  <c r="N823" i="4"/>
  <c r="M823" i="4"/>
  <c r="L823" i="4"/>
  <c r="K823" i="4"/>
  <c r="J823" i="4"/>
  <c r="T823" i="4" s="1"/>
  <c r="I823" i="4"/>
  <c r="S823" i="4" s="1"/>
  <c r="H823" i="4"/>
  <c r="G823" i="4"/>
  <c r="F823" i="4"/>
  <c r="Q823" i="4" s="1"/>
  <c r="E823" i="4"/>
  <c r="R823" i="4" s="1"/>
  <c r="D823" i="4"/>
  <c r="C823" i="4"/>
  <c r="B823" i="4"/>
  <c r="A823" i="4"/>
  <c r="Q822" i="4"/>
  <c r="N822" i="4"/>
  <c r="M822" i="4"/>
  <c r="L822" i="4"/>
  <c r="K822" i="4"/>
  <c r="J822" i="4"/>
  <c r="T822" i="4" s="1"/>
  <c r="I822" i="4"/>
  <c r="S822" i="4" s="1"/>
  <c r="H822" i="4"/>
  <c r="G822" i="4"/>
  <c r="F822" i="4"/>
  <c r="E822" i="4"/>
  <c r="D822" i="4"/>
  <c r="C822" i="4"/>
  <c r="B822" i="4"/>
  <c r="O822" i="4" s="1"/>
  <c r="A822" i="4"/>
  <c r="N821" i="4"/>
  <c r="M821" i="4"/>
  <c r="L821" i="4"/>
  <c r="K821" i="4"/>
  <c r="J821" i="4"/>
  <c r="T821" i="4" s="1"/>
  <c r="I821" i="4"/>
  <c r="S821" i="4" s="1"/>
  <c r="H821" i="4"/>
  <c r="G821" i="4"/>
  <c r="F821" i="4"/>
  <c r="Q821" i="4" s="1"/>
  <c r="E821" i="4"/>
  <c r="P821" i="4" s="1"/>
  <c r="D821" i="4"/>
  <c r="C821" i="4"/>
  <c r="B821" i="4"/>
  <c r="A821" i="4"/>
  <c r="N820" i="4"/>
  <c r="M820" i="4"/>
  <c r="L820" i="4"/>
  <c r="K820" i="4"/>
  <c r="J820" i="4"/>
  <c r="I820" i="4"/>
  <c r="S820" i="4" s="1"/>
  <c r="H820" i="4"/>
  <c r="G820" i="4"/>
  <c r="F820" i="4"/>
  <c r="Q820" i="4" s="1"/>
  <c r="E820" i="4"/>
  <c r="D820" i="4"/>
  <c r="C820" i="4"/>
  <c r="B820" i="4"/>
  <c r="A820" i="4"/>
  <c r="S819" i="4"/>
  <c r="O819" i="4"/>
  <c r="N819" i="4"/>
  <c r="M819" i="4"/>
  <c r="L819" i="4"/>
  <c r="K819" i="4"/>
  <c r="J819" i="4"/>
  <c r="T819" i="4" s="1"/>
  <c r="I819" i="4"/>
  <c r="W819" i="4" s="1"/>
  <c r="H819" i="4"/>
  <c r="G819" i="4"/>
  <c r="F819" i="4"/>
  <c r="Q819" i="4" s="1"/>
  <c r="E819" i="4"/>
  <c r="D819" i="4"/>
  <c r="C819" i="4"/>
  <c r="B819" i="4"/>
  <c r="A819" i="4"/>
  <c r="N818" i="4"/>
  <c r="M818" i="4"/>
  <c r="L818" i="4"/>
  <c r="K818" i="4"/>
  <c r="J818" i="4"/>
  <c r="I818" i="4"/>
  <c r="S818" i="4" s="1"/>
  <c r="H818" i="4"/>
  <c r="G818" i="4"/>
  <c r="F818" i="4"/>
  <c r="Q818" i="4" s="1"/>
  <c r="E818" i="4"/>
  <c r="D818" i="4"/>
  <c r="C818" i="4"/>
  <c r="B818" i="4"/>
  <c r="A818" i="4"/>
  <c r="N817" i="4"/>
  <c r="M817" i="4"/>
  <c r="L817" i="4"/>
  <c r="K817" i="4"/>
  <c r="J817" i="4"/>
  <c r="I817" i="4"/>
  <c r="S817" i="4" s="1"/>
  <c r="H817" i="4"/>
  <c r="G817" i="4"/>
  <c r="F817" i="4"/>
  <c r="Q817" i="4" s="1"/>
  <c r="E817" i="4"/>
  <c r="P817" i="4" s="1"/>
  <c r="D817" i="4"/>
  <c r="C817" i="4"/>
  <c r="B817" i="4"/>
  <c r="A817" i="4"/>
  <c r="N816" i="4"/>
  <c r="M816" i="4"/>
  <c r="L816" i="4"/>
  <c r="K816" i="4"/>
  <c r="J816" i="4"/>
  <c r="I816" i="4"/>
  <c r="S816" i="4" s="1"/>
  <c r="H816" i="4"/>
  <c r="G816" i="4"/>
  <c r="F816" i="4"/>
  <c r="Q816" i="4" s="1"/>
  <c r="E816" i="4"/>
  <c r="P816" i="4" s="1"/>
  <c r="D816" i="4"/>
  <c r="C816" i="4"/>
  <c r="B816" i="4"/>
  <c r="A816" i="4"/>
  <c r="N815" i="4"/>
  <c r="M815" i="4"/>
  <c r="L815" i="4"/>
  <c r="K815" i="4"/>
  <c r="J815" i="4"/>
  <c r="I815" i="4"/>
  <c r="S815" i="4" s="1"/>
  <c r="H815" i="4"/>
  <c r="G815" i="4"/>
  <c r="F815" i="4"/>
  <c r="Q815" i="4" s="1"/>
  <c r="E815" i="4"/>
  <c r="P815" i="4" s="1"/>
  <c r="D815" i="4"/>
  <c r="C815" i="4"/>
  <c r="B815" i="4"/>
  <c r="O815" i="4" s="1"/>
  <c r="A815" i="4"/>
  <c r="N814" i="4"/>
  <c r="M814" i="4"/>
  <c r="L814" i="4"/>
  <c r="K814" i="4"/>
  <c r="J814" i="4"/>
  <c r="I814" i="4"/>
  <c r="S814" i="4" s="1"/>
  <c r="H814" i="4"/>
  <c r="G814" i="4"/>
  <c r="F814" i="4"/>
  <c r="Q814" i="4" s="1"/>
  <c r="E814" i="4"/>
  <c r="P814" i="4" s="1"/>
  <c r="D814" i="4"/>
  <c r="C814" i="4"/>
  <c r="B814" i="4"/>
  <c r="O814" i="4" s="1"/>
  <c r="A814" i="4"/>
  <c r="T813" i="4"/>
  <c r="N813" i="4"/>
  <c r="M813" i="4"/>
  <c r="L813" i="4"/>
  <c r="K813" i="4"/>
  <c r="J813" i="4"/>
  <c r="I813" i="4"/>
  <c r="S813" i="4" s="1"/>
  <c r="H813" i="4"/>
  <c r="G813" i="4"/>
  <c r="F813" i="4"/>
  <c r="Q813" i="4" s="1"/>
  <c r="E813" i="4"/>
  <c r="D813" i="4"/>
  <c r="C813" i="4"/>
  <c r="B813" i="4"/>
  <c r="O813" i="4" s="1"/>
  <c r="A813" i="4"/>
  <c r="O812" i="4"/>
  <c r="N812" i="4"/>
  <c r="M812" i="4"/>
  <c r="L812" i="4"/>
  <c r="K812" i="4"/>
  <c r="J812" i="4"/>
  <c r="T812" i="4" s="1"/>
  <c r="I812" i="4"/>
  <c r="S812" i="4" s="1"/>
  <c r="H812" i="4"/>
  <c r="G812" i="4"/>
  <c r="F812" i="4"/>
  <c r="E812" i="4"/>
  <c r="P812" i="4" s="1"/>
  <c r="D812" i="4"/>
  <c r="C812" i="4"/>
  <c r="B812" i="4"/>
  <c r="A812" i="4"/>
  <c r="T811" i="4"/>
  <c r="N811" i="4"/>
  <c r="M811" i="4"/>
  <c r="L811" i="4"/>
  <c r="K811" i="4"/>
  <c r="J811" i="4"/>
  <c r="I811" i="4"/>
  <c r="S811" i="4" s="1"/>
  <c r="H811" i="4"/>
  <c r="G811" i="4"/>
  <c r="F811" i="4"/>
  <c r="E811" i="4"/>
  <c r="P811" i="4" s="1"/>
  <c r="D811" i="4"/>
  <c r="C811" i="4"/>
  <c r="B811" i="4"/>
  <c r="O811" i="4" s="1"/>
  <c r="A811" i="4"/>
  <c r="P810" i="4"/>
  <c r="N810" i="4"/>
  <c r="M810" i="4"/>
  <c r="L810" i="4"/>
  <c r="K810" i="4"/>
  <c r="J810" i="4"/>
  <c r="T810" i="4" s="1"/>
  <c r="I810" i="4"/>
  <c r="S810" i="4" s="1"/>
  <c r="H810" i="4"/>
  <c r="G810" i="4"/>
  <c r="F810" i="4"/>
  <c r="Q810" i="4" s="1"/>
  <c r="E810" i="4"/>
  <c r="D810" i="4"/>
  <c r="C810" i="4"/>
  <c r="B810" i="4"/>
  <c r="O810" i="4" s="1"/>
  <c r="A810" i="4"/>
  <c r="N809" i="4"/>
  <c r="M809" i="4"/>
  <c r="L809" i="4"/>
  <c r="K809" i="4"/>
  <c r="J809" i="4"/>
  <c r="T809" i="4" s="1"/>
  <c r="I809" i="4"/>
  <c r="S809" i="4" s="1"/>
  <c r="H809" i="4"/>
  <c r="G809" i="4"/>
  <c r="F809" i="4"/>
  <c r="E809" i="4"/>
  <c r="P809" i="4" s="1"/>
  <c r="D809" i="4"/>
  <c r="C809" i="4"/>
  <c r="B809" i="4"/>
  <c r="O809" i="4" s="1"/>
  <c r="A809" i="4"/>
  <c r="N808" i="4"/>
  <c r="M808" i="4"/>
  <c r="L808" i="4"/>
  <c r="K808" i="4"/>
  <c r="J808" i="4"/>
  <c r="T808" i="4" s="1"/>
  <c r="I808" i="4"/>
  <c r="S808" i="4" s="1"/>
  <c r="H808" i="4"/>
  <c r="G808" i="4"/>
  <c r="F808" i="4"/>
  <c r="Q808" i="4" s="1"/>
  <c r="E808" i="4"/>
  <c r="P808" i="4" s="1"/>
  <c r="D808" i="4"/>
  <c r="C808" i="4"/>
  <c r="B808" i="4"/>
  <c r="O808" i="4" s="1"/>
  <c r="A808" i="4"/>
  <c r="N807" i="4"/>
  <c r="M807" i="4"/>
  <c r="L807" i="4"/>
  <c r="K807" i="4"/>
  <c r="J807" i="4"/>
  <c r="T807" i="4" s="1"/>
  <c r="I807" i="4"/>
  <c r="S807" i="4" s="1"/>
  <c r="H807" i="4"/>
  <c r="G807" i="4"/>
  <c r="F807" i="4"/>
  <c r="Q807" i="4" s="1"/>
  <c r="E807" i="4"/>
  <c r="P807" i="4" s="1"/>
  <c r="D807" i="4"/>
  <c r="C807" i="4"/>
  <c r="B807" i="4"/>
  <c r="O807" i="4" s="1"/>
  <c r="A807" i="4"/>
  <c r="T806" i="4"/>
  <c r="N806" i="4"/>
  <c r="M806" i="4"/>
  <c r="L806" i="4"/>
  <c r="K806" i="4"/>
  <c r="J806" i="4"/>
  <c r="I806" i="4"/>
  <c r="S806" i="4" s="1"/>
  <c r="H806" i="4"/>
  <c r="G806" i="4"/>
  <c r="F806" i="4"/>
  <c r="Q806" i="4" s="1"/>
  <c r="E806" i="4"/>
  <c r="D806" i="4"/>
  <c r="C806" i="4"/>
  <c r="B806" i="4"/>
  <c r="O806" i="4" s="1"/>
  <c r="A806" i="4"/>
  <c r="N805" i="4"/>
  <c r="M805" i="4"/>
  <c r="L805" i="4"/>
  <c r="K805" i="4"/>
  <c r="J805" i="4"/>
  <c r="T805" i="4" s="1"/>
  <c r="I805" i="4"/>
  <c r="S805" i="4" s="1"/>
  <c r="H805" i="4"/>
  <c r="G805" i="4"/>
  <c r="F805" i="4"/>
  <c r="Q805" i="4" s="1"/>
  <c r="E805" i="4"/>
  <c r="D805" i="4"/>
  <c r="C805" i="4"/>
  <c r="B805" i="4"/>
  <c r="O805" i="4" s="1"/>
  <c r="A805" i="4"/>
  <c r="S804" i="4"/>
  <c r="N804" i="4"/>
  <c r="M804" i="4"/>
  <c r="L804" i="4"/>
  <c r="K804" i="4"/>
  <c r="J804" i="4"/>
  <c r="T804" i="4" s="1"/>
  <c r="I804" i="4"/>
  <c r="H804" i="4"/>
  <c r="G804" i="4"/>
  <c r="F804" i="4"/>
  <c r="Q804" i="4" s="1"/>
  <c r="E804" i="4"/>
  <c r="R804" i="4" s="1"/>
  <c r="D804" i="4"/>
  <c r="C804" i="4"/>
  <c r="B804" i="4"/>
  <c r="O804" i="4" s="1"/>
  <c r="A804" i="4"/>
  <c r="T803" i="4"/>
  <c r="O803" i="4"/>
  <c r="N803" i="4"/>
  <c r="M803" i="4"/>
  <c r="L803" i="4"/>
  <c r="K803" i="4"/>
  <c r="J803" i="4"/>
  <c r="I803" i="4"/>
  <c r="S803" i="4" s="1"/>
  <c r="H803" i="4"/>
  <c r="G803" i="4"/>
  <c r="F803" i="4"/>
  <c r="Q803" i="4" s="1"/>
  <c r="E803" i="4"/>
  <c r="D803" i="4"/>
  <c r="C803" i="4"/>
  <c r="B803" i="4"/>
  <c r="A803" i="4"/>
  <c r="Q802" i="4"/>
  <c r="N802" i="4"/>
  <c r="M802" i="4"/>
  <c r="L802" i="4"/>
  <c r="K802" i="4"/>
  <c r="J802" i="4"/>
  <c r="T802" i="4" s="1"/>
  <c r="I802" i="4"/>
  <c r="S802" i="4" s="1"/>
  <c r="H802" i="4"/>
  <c r="G802" i="4"/>
  <c r="F802" i="4"/>
  <c r="E802" i="4"/>
  <c r="R802" i="4" s="1"/>
  <c r="D802" i="4"/>
  <c r="C802" i="4"/>
  <c r="B802" i="4"/>
  <c r="O802" i="4" s="1"/>
  <c r="A802" i="4"/>
  <c r="N801" i="4"/>
  <c r="M801" i="4"/>
  <c r="L801" i="4"/>
  <c r="K801" i="4"/>
  <c r="J801" i="4"/>
  <c r="T801" i="4" s="1"/>
  <c r="I801" i="4"/>
  <c r="H801" i="4"/>
  <c r="G801" i="4"/>
  <c r="F801" i="4"/>
  <c r="Q801" i="4" s="1"/>
  <c r="E801" i="4"/>
  <c r="R801" i="4" s="1"/>
  <c r="D801" i="4"/>
  <c r="C801" i="4"/>
  <c r="B801" i="4"/>
  <c r="A801" i="4"/>
  <c r="N800" i="4"/>
  <c r="M800" i="4"/>
  <c r="L800" i="4"/>
  <c r="K800" i="4"/>
  <c r="J800" i="4"/>
  <c r="T800" i="4" s="1"/>
  <c r="I800" i="4"/>
  <c r="S800" i="4" s="1"/>
  <c r="H800" i="4"/>
  <c r="G800" i="4"/>
  <c r="F800" i="4"/>
  <c r="E800" i="4"/>
  <c r="P800" i="4" s="1"/>
  <c r="D800" i="4"/>
  <c r="C800" i="4"/>
  <c r="B800" i="4"/>
  <c r="O800" i="4" s="1"/>
  <c r="A800" i="4"/>
  <c r="Q799" i="4"/>
  <c r="N799" i="4"/>
  <c r="M799" i="4"/>
  <c r="L799" i="4"/>
  <c r="K799" i="4"/>
  <c r="J799" i="4"/>
  <c r="T799" i="4" s="1"/>
  <c r="I799" i="4"/>
  <c r="H799" i="4"/>
  <c r="G799" i="4"/>
  <c r="F799" i="4"/>
  <c r="E799" i="4"/>
  <c r="D799" i="4"/>
  <c r="C799" i="4"/>
  <c r="B799" i="4"/>
  <c r="O799" i="4" s="1"/>
  <c r="A799" i="4"/>
  <c r="S798" i="4"/>
  <c r="N798" i="4"/>
  <c r="M798" i="4"/>
  <c r="L798" i="4"/>
  <c r="K798" i="4"/>
  <c r="J798" i="4"/>
  <c r="T798" i="4" s="1"/>
  <c r="I798" i="4"/>
  <c r="H798" i="4"/>
  <c r="G798" i="4"/>
  <c r="F798" i="4"/>
  <c r="Q798" i="4" s="1"/>
  <c r="E798" i="4"/>
  <c r="P798" i="4" s="1"/>
  <c r="D798" i="4"/>
  <c r="C798" i="4"/>
  <c r="B798" i="4"/>
  <c r="A798" i="4"/>
  <c r="T797" i="4"/>
  <c r="N797" i="4"/>
  <c r="M797" i="4"/>
  <c r="L797" i="4"/>
  <c r="K797" i="4"/>
  <c r="J797" i="4"/>
  <c r="I797" i="4"/>
  <c r="S797" i="4" s="1"/>
  <c r="H797" i="4"/>
  <c r="G797" i="4"/>
  <c r="F797" i="4"/>
  <c r="Q797" i="4" s="1"/>
  <c r="E797" i="4"/>
  <c r="P797" i="4" s="1"/>
  <c r="D797" i="4"/>
  <c r="C797" i="4"/>
  <c r="B797" i="4"/>
  <c r="A797" i="4"/>
  <c r="R796" i="4"/>
  <c r="P796" i="4"/>
  <c r="N796" i="4"/>
  <c r="M796" i="4"/>
  <c r="L796" i="4"/>
  <c r="K796" i="4"/>
  <c r="J796" i="4"/>
  <c r="I796" i="4"/>
  <c r="S796" i="4" s="1"/>
  <c r="H796" i="4"/>
  <c r="G796" i="4"/>
  <c r="F796" i="4"/>
  <c r="Q796" i="4" s="1"/>
  <c r="E796" i="4"/>
  <c r="D796" i="4"/>
  <c r="C796" i="4"/>
  <c r="B796" i="4"/>
  <c r="O796" i="4" s="1"/>
  <c r="A796" i="4"/>
  <c r="T795" i="4"/>
  <c r="N795" i="4"/>
  <c r="M795" i="4"/>
  <c r="L795" i="4"/>
  <c r="K795" i="4"/>
  <c r="J795" i="4"/>
  <c r="I795" i="4"/>
  <c r="S795" i="4" s="1"/>
  <c r="H795" i="4"/>
  <c r="G795" i="4"/>
  <c r="F795" i="4"/>
  <c r="Q795" i="4" s="1"/>
  <c r="E795" i="4"/>
  <c r="P795" i="4" s="1"/>
  <c r="D795" i="4"/>
  <c r="C795" i="4"/>
  <c r="B795" i="4"/>
  <c r="O795" i="4" s="1"/>
  <c r="A795" i="4"/>
  <c r="N794" i="4"/>
  <c r="M794" i="4"/>
  <c r="L794" i="4"/>
  <c r="K794" i="4"/>
  <c r="J794" i="4"/>
  <c r="I794" i="4"/>
  <c r="S794" i="4" s="1"/>
  <c r="H794" i="4"/>
  <c r="G794" i="4"/>
  <c r="F794" i="4"/>
  <c r="Q794" i="4" s="1"/>
  <c r="E794" i="4"/>
  <c r="P794" i="4" s="1"/>
  <c r="D794" i="4"/>
  <c r="C794" i="4"/>
  <c r="B794" i="4"/>
  <c r="O794" i="4" s="1"/>
  <c r="A794" i="4"/>
  <c r="N793" i="4"/>
  <c r="M793" i="4"/>
  <c r="L793" i="4"/>
  <c r="K793" i="4"/>
  <c r="J793" i="4"/>
  <c r="I793" i="4"/>
  <c r="S793" i="4" s="1"/>
  <c r="H793" i="4"/>
  <c r="G793" i="4"/>
  <c r="F793" i="4"/>
  <c r="Q793" i="4" s="1"/>
  <c r="E793" i="4"/>
  <c r="D793" i="4"/>
  <c r="C793" i="4"/>
  <c r="B793" i="4"/>
  <c r="O793" i="4" s="1"/>
  <c r="A793" i="4"/>
  <c r="N792" i="4"/>
  <c r="M792" i="4"/>
  <c r="L792" i="4"/>
  <c r="K792" i="4"/>
  <c r="J792" i="4"/>
  <c r="I792" i="4"/>
  <c r="S792" i="4" s="1"/>
  <c r="H792" i="4"/>
  <c r="G792" i="4"/>
  <c r="F792" i="4"/>
  <c r="Q792" i="4" s="1"/>
  <c r="E792" i="4"/>
  <c r="D792" i="4"/>
  <c r="C792" i="4"/>
  <c r="B792" i="4"/>
  <c r="A792" i="4"/>
  <c r="N791" i="4"/>
  <c r="M791" i="4"/>
  <c r="L791" i="4"/>
  <c r="K791" i="4"/>
  <c r="J791" i="4"/>
  <c r="I791" i="4"/>
  <c r="S791" i="4" s="1"/>
  <c r="H791" i="4"/>
  <c r="G791" i="4"/>
  <c r="F791" i="4"/>
  <c r="Q791" i="4" s="1"/>
  <c r="E791" i="4"/>
  <c r="R791" i="4" s="1"/>
  <c r="D791" i="4"/>
  <c r="C791" i="4"/>
  <c r="B791" i="4"/>
  <c r="A791" i="4"/>
  <c r="T790" i="4"/>
  <c r="N790" i="4"/>
  <c r="M790" i="4"/>
  <c r="L790" i="4"/>
  <c r="K790" i="4"/>
  <c r="J790" i="4"/>
  <c r="I790" i="4"/>
  <c r="S790" i="4" s="1"/>
  <c r="H790" i="4"/>
  <c r="G790" i="4"/>
  <c r="F790" i="4"/>
  <c r="Q790" i="4" s="1"/>
  <c r="E790" i="4"/>
  <c r="P790" i="4" s="1"/>
  <c r="D790" i="4"/>
  <c r="C790" i="4"/>
  <c r="B790" i="4"/>
  <c r="O790" i="4" s="1"/>
  <c r="A790" i="4"/>
  <c r="N789" i="4"/>
  <c r="M789" i="4"/>
  <c r="L789" i="4"/>
  <c r="K789" i="4"/>
  <c r="J789" i="4"/>
  <c r="T789" i="4" s="1"/>
  <c r="I789" i="4"/>
  <c r="S789" i="4" s="1"/>
  <c r="H789" i="4"/>
  <c r="G789" i="4"/>
  <c r="F789" i="4"/>
  <c r="R789" i="4" s="1"/>
  <c r="E789" i="4"/>
  <c r="P789" i="4" s="1"/>
  <c r="D789" i="4"/>
  <c r="C789" i="4"/>
  <c r="B789" i="4"/>
  <c r="O789" i="4" s="1"/>
  <c r="A789" i="4"/>
  <c r="N788" i="4"/>
  <c r="M788" i="4"/>
  <c r="L788" i="4"/>
  <c r="K788" i="4"/>
  <c r="J788" i="4"/>
  <c r="T788" i="4" s="1"/>
  <c r="I788" i="4"/>
  <c r="S788" i="4" s="1"/>
  <c r="H788" i="4"/>
  <c r="G788" i="4"/>
  <c r="F788" i="4"/>
  <c r="Q788" i="4" s="1"/>
  <c r="E788" i="4"/>
  <c r="P788" i="4" s="1"/>
  <c r="D788" i="4"/>
  <c r="C788" i="4"/>
  <c r="B788" i="4"/>
  <c r="A788" i="4"/>
  <c r="T787" i="4"/>
  <c r="N787" i="4"/>
  <c r="M787" i="4"/>
  <c r="L787" i="4"/>
  <c r="K787" i="4"/>
  <c r="J787" i="4"/>
  <c r="I787" i="4"/>
  <c r="S787" i="4" s="1"/>
  <c r="H787" i="4"/>
  <c r="G787" i="4"/>
  <c r="F787" i="4"/>
  <c r="Q787" i="4" s="1"/>
  <c r="E787" i="4"/>
  <c r="D787" i="4"/>
  <c r="C787" i="4"/>
  <c r="B787" i="4"/>
  <c r="O787" i="4" s="1"/>
  <c r="A787" i="4"/>
  <c r="N786" i="4"/>
  <c r="M786" i="4"/>
  <c r="L786" i="4"/>
  <c r="K786" i="4"/>
  <c r="J786" i="4"/>
  <c r="T786" i="4" s="1"/>
  <c r="I786" i="4"/>
  <c r="S786" i="4" s="1"/>
  <c r="H786" i="4"/>
  <c r="G786" i="4"/>
  <c r="F786" i="4"/>
  <c r="Q786" i="4" s="1"/>
  <c r="E786" i="4"/>
  <c r="D786" i="4"/>
  <c r="C786" i="4"/>
  <c r="B786" i="4"/>
  <c r="O786" i="4" s="1"/>
  <c r="A786" i="4"/>
  <c r="N785" i="4"/>
  <c r="M785" i="4"/>
  <c r="L785" i="4"/>
  <c r="K785" i="4"/>
  <c r="J785" i="4"/>
  <c r="T785" i="4" s="1"/>
  <c r="I785" i="4"/>
  <c r="S785" i="4" s="1"/>
  <c r="H785" i="4"/>
  <c r="G785" i="4"/>
  <c r="F785" i="4"/>
  <c r="Q785" i="4" s="1"/>
  <c r="E785" i="4"/>
  <c r="D785" i="4"/>
  <c r="C785" i="4"/>
  <c r="B785" i="4"/>
  <c r="O785" i="4" s="1"/>
  <c r="A785" i="4"/>
  <c r="O784" i="4"/>
  <c r="N784" i="4"/>
  <c r="M784" i="4"/>
  <c r="L784" i="4"/>
  <c r="K784" i="4"/>
  <c r="J784" i="4"/>
  <c r="T784" i="4" s="1"/>
  <c r="I784" i="4"/>
  <c r="S784" i="4" s="1"/>
  <c r="H784" i="4"/>
  <c r="G784" i="4"/>
  <c r="F784" i="4"/>
  <c r="E784" i="4"/>
  <c r="P784" i="4" s="1"/>
  <c r="D784" i="4"/>
  <c r="C784" i="4"/>
  <c r="B784" i="4"/>
  <c r="A784" i="4"/>
  <c r="O783" i="4"/>
  <c r="N783" i="4"/>
  <c r="M783" i="4"/>
  <c r="L783" i="4"/>
  <c r="K783" i="4"/>
  <c r="J783" i="4"/>
  <c r="T783" i="4" s="1"/>
  <c r="I783" i="4"/>
  <c r="S783" i="4" s="1"/>
  <c r="H783" i="4"/>
  <c r="G783" i="4"/>
  <c r="F783" i="4"/>
  <c r="Q783" i="4" s="1"/>
  <c r="E783" i="4"/>
  <c r="D783" i="4"/>
  <c r="C783" i="4"/>
  <c r="B783" i="4"/>
  <c r="A783" i="4"/>
  <c r="S782" i="4"/>
  <c r="N782" i="4"/>
  <c r="M782" i="4"/>
  <c r="L782" i="4"/>
  <c r="K782" i="4"/>
  <c r="J782" i="4"/>
  <c r="I782" i="4"/>
  <c r="H782" i="4"/>
  <c r="G782" i="4"/>
  <c r="F782" i="4"/>
  <c r="Q782" i="4" s="1"/>
  <c r="E782" i="4"/>
  <c r="D782" i="4"/>
  <c r="C782" i="4"/>
  <c r="B782" i="4"/>
  <c r="A782" i="4"/>
  <c r="N781" i="4"/>
  <c r="M781" i="4"/>
  <c r="L781" i="4"/>
  <c r="K781" i="4"/>
  <c r="J781" i="4"/>
  <c r="T781" i="4" s="1"/>
  <c r="I781" i="4"/>
  <c r="S781" i="4" s="1"/>
  <c r="H781" i="4"/>
  <c r="G781" i="4"/>
  <c r="F781" i="4"/>
  <c r="Q781" i="4" s="1"/>
  <c r="E781" i="4"/>
  <c r="D781" i="4"/>
  <c r="C781" i="4"/>
  <c r="B781" i="4"/>
  <c r="O781" i="4" s="1"/>
  <c r="A781" i="4"/>
  <c r="P780" i="4"/>
  <c r="N780" i="4"/>
  <c r="M780" i="4"/>
  <c r="L780" i="4"/>
  <c r="K780" i="4"/>
  <c r="J780" i="4"/>
  <c r="T780" i="4" s="1"/>
  <c r="I780" i="4"/>
  <c r="S780" i="4" s="1"/>
  <c r="H780" i="4"/>
  <c r="G780" i="4"/>
  <c r="F780" i="4"/>
  <c r="Q780" i="4" s="1"/>
  <c r="E780" i="4"/>
  <c r="D780" i="4"/>
  <c r="C780" i="4"/>
  <c r="B780" i="4"/>
  <c r="O780" i="4" s="1"/>
  <c r="A780" i="4"/>
  <c r="P779" i="4"/>
  <c r="N779" i="4"/>
  <c r="M779" i="4"/>
  <c r="L779" i="4"/>
  <c r="K779" i="4"/>
  <c r="J779" i="4"/>
  <c r="I779" i="4"/>
  <c r="S779" i="4" s="1"/>
  <c r="H779" i="4"/>
  <c r="G779" i="4"/>
  <c r="F779" i="4"/>
  <c r="Q779" i="4" s="1"/>
  <c r="E779" i="4"/>
  <c r="D779" i="4"/>
  <c r="C779" i="4"/>
  <c r="B779" i="4"/>
  <c r="O779" i="4" s="1"/>
  <c r="A779" i="4"/>
  <c r="N778" i="4"/>
  <c r="M778" i="4"/>
  <c r="L778" i="4"/>
  <c r="K778" i="4"/>
  <c r="J778" i="4"/>
  <c r="W778" i="4" s="1"/>
  <c r="I778" i="4"/>
  <c r="S778" i="4" s="1"/>
  <c r="H778" i="4"/>
  <c r="G778" i="4"/>
  <c r="F778" i="4"/>
  <c r="Q778" i="4" s="1"/>
  <c r="E778" i="4"/>
  <c r="P778" i="4" s="1"/>
  <c r="D778" i="4"/>
  <c r="C778" i="4"/>
  <c r="B778" i="4"/>
  <c r="A778" i="4"/>
  <c r="N777" i="4"/>
  <c r="M777" i="4"/>
  <c r="L777" i="4"/>
  <c r="K777" i="4"/>
  <c r="J777" i="4"/>
  <c r="T777" i="4" s="1"/>
  <c r="I777" i="4"/>
  <c r="S777" i="4" s="1"/>
  <c r="H777" i="4"/>
  <c r="G777" i="4"/>
  <c r="F777" i="4"/>
  <c r="E777" i="4"/>
  <c r="P777" i="4" s="1"/>
  <c r="D777" i="4"/>
  <c r="C777" i="4"/>
  <c r="B777" i="4"/>
  <c r="A777" i="4"/>
  <c r="N776" i="4"/>
  <c r="M776" i="4"/>
  <c r="L776" i="4"/>
  <c r="K776" i="4"/>
  <c r="J776" i="4"/>
  <c r="T776" i="4" s="1"/>
  <c r="I776" i="4"/>
  <c r="S776" i="4" s="1"/>
  <c r="H776" i="4"/>
  <c r="G776" i="4"/>
  <c r="F776" i="4"/>
  <c r="Q776" i="4" s="1"/>
  <c r="E776" i="4"/>
  <c r="P776" i="4" s="1"/>
  <c r="D776" i="4"/>
  <c r="C776" i="4"/>
  <c r="B776" i="4"/>
  <c r="A776" i="4"/>
  <c r="T775" i="4"/>
  <c r="N775" i="4"/>
  <c r="M775" i="4"/>
  <c r="L775" i="4"/>
  <c r="K775" i="4"/>
  <c r="J775" i="4"/>
  <c r="I775" i="4"/>
  <c r="S775" i="4" s="1"/>
  <c r="H775" i="4"/>
  <c r="G775" i="4"/>
  <c r="F775" i="4"/>
  <c r="Q775" i="4" s="1"/>
  <c r="E775" i="4"/>
  <c r="D775" i="4"/>
  <c r="C775" i="4"/>
  <c r="B775" i="4"/>
  <c r="A775" i="4"/>
  <c r="N774" i="4"/>
  <c r="M774" i="4"/>
  <c r="L774" i="4"/>
  <c r="K774" i="4"/>
  <c r="J774" i="4"/>
  <c r="T774" i="4" s="1"/>
  <c r="I774" i="4"/>
  <c r="S774" i="4" s="1"/>
  <c r="H774" i="4"/>
  <c r="G774" i="4"/>
  <c r="F774" i="4"/>
  <c r="Q774" i="4" s="1"/>
  <c r="E774" i="4"/>
  <c r="P774" i="4" s="1"/>
  <c r="D774" i="4"/>
  <c r="C774" i="4"/>
  <c r="B774" i="4"/>
  <c r="A774" i="4"/>
  <c r="Q773" i="4"/>
  <c r="N773" i="4"/>
  <c r="M773" i="4"/>
  <c r="L773" i="4"/>
  <c r="K773" i="4"/>
  <c r="J773" i="4"/>
  <c r="I773" i="4"/>
  <c r="S773" i="4" s="1"/>
  <c r="H773" i="4"/>
  <c r="G773" i="4"/>
  <c r="F773" i="4"/>
  <c r="E773" i="4"/>
  <c r="D773" i="4"/>
  <c r="C773" i="4"/>
  <c r="B773" i="4"/>
  <c r="O773" i="4" s="1"/>
  <c r="A773" i="4"/>
  <c r="R772" i="4"/>
  <c r="N772" i="4"/>
  <c r="M772" i="4"/>
  <c r="L772" i="4"/>
  <c r="K772" i="4"/>
  <c r="J772" i="4"/>
  <c r="T772" i="4" s="1"/>
  <c r="I772" i="4"/>
  <c r="S772" i="4" s="1"/>
  <c r="H772" i="4"/>
  <c r="G772" i="4"/>
  <c r="F772" i="4"/>
  <c r="Q772" i="4" s="1"/>
  <c r="E772" i="4"/>
  <c r="P772" i="4" s="1"/>
  <c r="D772" i="4"/>
  <c r="C772" i="4"/>
  <c r="B772" i="4"/>
  <c r="O772" i="4" s="1"/>
  <c r="A772" i="4"/>
  <c r="N771" i="4"/>
  <c r="M771" i="4"/>
  <c r="L771" i="4"/>
  <c r="K771" i="4"/>
  <c r="J771" i="4"/>
  <c r="T771" i="4" s="1"/>
  <c r="I771" i="4"/>
  <c r="H771" i="4"/>
  <c r="G771" i="4"/>
  <c r="F771" i="4"/>
  <c r="Q771" i="4" s="1"/>
  <c r="E771" i="4"/>
  <c r="D771" i="4"/>
  <c r="C771" i="4"/>
  <c r="B771" i="4"/>
  <c r="O771" i="4" s="1"/>
  <c r="A771" i="4"/>
  <c r="O770" i="4"/>
  <c r="N770" i="4"/>
  <c r="M770" i="4"/>
  <c r="L770" i="4"/>
  <c r="K770" i="4"/>
  <c r="J770" i="4"/>
  <c r="T770" i="4" s="1"/>
  <c r="I770" i="4"/>
  <c r="S770" i="4" s="1"/>
  <c r="H770" i="4"/>
  <c r="G770" i="4"/>
  <c r="F770" i="4"/>
  <c r="Q770" i="4" s="1"/>
  <c r="E770" i="4"/>
  <c r="P770" i="4" s="1"/>
  <c r="D770" i="4"/>
  <c r="C770" i="4"/>
  <c r="B770" i="4"/>
  <c r="A770" i="4"/>
  <c r="O769" i="4"/>
  <c r="N769" i="4"/>
  <c r="M769" i="4"/>
  <c r="L769" i="4"/>
  <c r="K769" i="4"/>
  <c r="J769" i="4"/>
  <c r="T769" i="4" s="1"/>
  <c r="I769" i="4"/>
  <c r="S769" i="4" s="1"/>
  <c r="H769" i="4"/>
  <c r="G769" i="4"/>
  <c r="F769" i="4"/>
  <c r="Q769" i="4" s="1"/>
  <c r="E769" i="4"/>
  <c r="P769" i="4" s="1"/>
  <c r="D769" i="4"/>
  <c r="C769" i="4"/>
  <c r="B769" i="4"/>
  <c r="A769" i="4"/>
  <c r="R768" i="4"/>
  <c r="P768" i="4"/>
  <c r="N768" i="4"/>
  <c r="M768" i="4"/>
  <c r="L768" i="4"/>
  <c r="K768" i="4"/>
  <c r="J768" i="4"/>
  <c r="T768" i="4" s="1"/>
  <c r="I768" i="4"/>
  <c r="S768" i="4" s="1"/>
  <c r="H768" i="4"/>
  <c r="G768" i="4"/>
  <c r="F768" i="4"/>
  <c r="Q768" i="4" s="1"/>
  <c r="E768" i="4"/>
  <c r="D768" i="4"/>
  <c r="C768" i="4"/>
  <c r="B768" i="4"/>
  <c r="O768" i="4" s="1"/>
  <c r="A768" i="4"/>
  <c r="Q767" i="4"/>
  <c r="O767" i="4"/>
  <c r="N767" i="4"/>
  <c r="M767" i="4"/>
  <c r="L767" i="4"/>
  <c r="K767" i="4"/>
  <c r="J767" i="4"/>
  <c r="T767" i="4" s="1"/>
  <c r="I767" i="4"/>
  <c r="S767" i="4" s="1"/>
  <c r="H767" i="4"/>
  <c r="G767" i="4"/>
  <c r="F767" i="4"/>
  <c r="E767" i="4"/>
  <c r="P767" i="4" s="1"/>
  <c r="D767" i="4"/>
  <c r="C767" i="4"/>
  <c r="B767" i="4"/>
  <c r="A767" i="4"/>
  <c r="Q766" i="4"/>
  <c r="N766" i="4"/>
  <c r="M766" i="4"/>
  <c r="L766" i="4"/>
  <c r="K766" i="4"/>
  <c r="J766" i="4"/>
  <c r="I766" i="4"/>
  <c r="S766" i="4" s="1"/>
  <c r="H766" i="4"/>
  <c r="G766" i="4"/>
  <c r="F766" i="4"/>
  <c r="E766" i="4"/>
  <c r="P766" i="4" s="1"/>
  <c r="D766" i="4"/>
  <c r="C766" i="4"/>
  <c r="B766" i="4"/>
  <c r="A766" i="4"/>
  <c r="O765" i="4"/>
  <c r="N765" i="4"/>
  <c r="M765" i="4"/>
  <c r="L765" i="4"/>
  <c r="K765" i="4"/>
  <c r="J765" i="4"/>
  <c r="T765" i="4" s="1"/>
  <c r="I765" i="4"/>
  <c r="S765" i="4" s="1"/>
  <c r="H765" i="4"/>
  <c r="G765" i="4"/>
  <c r="F765" i="4"/>
  <c r="Q765" i="4" s="1"/>
  <c r="E765" i="4"/>
  <c r="P765" i="4" s="1"/>
  <c r="D765" i="4"/>
  <c r="C765" i="4"/>
  <c r="B765" i="4"/>
  <c r="A765" i="4"/>
  <c r="N764" i="4"/>
  <c r="M764" i="4"/>
  <c r="L764" i="4"/>
  <c r="K764" i="4"/>
  <c r="J764" i="4"/>
  <c r="T764" i="4" s="1"/>
  <c r="I764" i="4"/>
  <c r="W764" i="4" s="1"/>
  <c r="H764" i="4"/>
  <c r="G764" i="4"/>
  <c r="F764" i="4"/>
  <c r="Q764" i="4" s="1"/>
  <c r="E764" i="4"/>
  <c r="P764" i="4" s="1"/>
  <c r="D764" i="4"/>
  <c r="C764" i="4"/>
  <c r="B764" i="4"/>
  <c r="O764" i="4" s="1"/>
  <c r="A764" i="4"/>
  <c r="S763" i="4"/>
  <c r="N763" i="4"/>
  <c r="M763" i="4"/>
  <c r="L763" i="4"/>
  <c r="K763" i="4"/>
  <c r="J763" i="4"/>
  <c r="T763" i="4" s="1"/>
  <c r="I763" i="4"/>
  <c r="H763" i="4"/>
  <c r="G763" i="4"/>
  <c r="F763" i="4"/>
  <c r="Q763" i="4" s="1"/>
  <c r="E763" i="4"/>
  <c r="P763" i="4" s="1"/>
  <c r="D763" i="4"/>
  <c r="C763" i="4"/>
  <c r="B763" i="4"/>
  <c r="O763" i="4" s="1"/>
  <c r="A763" i="4"/>
  <c r="N762" i="4"/>
  <c r="M762" i="4"/>
  <c r="L762" i="4"/>
  <c r="K762" i="4"/>
  <c r="J762" i="4"/>
  <c r="T762" i="4" s="1"/>
  <c r="I762" i="4"/>
  <c r="S762" i="4" s="1"/>
  <c r="H762" i="4"/>
  <c r="G762" i="4"/>
  <c r="F762" i="4"/>
  <c r="Q762" i="4" s="1"/>
  <c r="E762" i="4"/>
  <c r="D762" i="4"/>
  <c r="C762" i="4"/>
  <c r="B762" i="4"/>
  <c r="O762" i="4" s="1"/>
  <c r="A762" i="4"/>
  <c r="N761" i="4"/>
  <c r="M761" i="4"/>
  <c r="L761" i="4"/>
  <c r="K761" i="4"/>
  <c r="J761" i="4"/>
  <c r="T761" i="4" s="1"/>
  <c r="I761" i="4"/>
  <c r="S761" i="4" s="1"/>
  <c r="H761" i="4"/>
  <c r="G761" i="4"/>
  <c r="F761" i="4"/>
  <c r="Q761" i="4" s="1"/>
  <c r="E761" i="4"/>
  <c r="D761" i="4"/>
  <c r="C761" i="4"/>
  <c r="B761" i="4"/>
  <c r="O761" i="4" s="1"/>
  <c r="A761" i="4"/>
  <c r="N760" i="4"/>
  <c r="M760" i="4"/>
  <c r="L760" i="4"/>
  <c r="K760" i="4"/>
  <c r="J760" i="4"/>
  <c r="T760" i="4" s="1"/>
  <c r="I760" i="4"/>
  <c r="S760" i="4" s="1"/>
  <c r="H760" i="4"/>
  <c r="G760" i="4"/>
  <c r="F760" i="4"/>
  <c r="E760" i="4"/>
  <c r="P760" i="4" s="1"/>
  <c r="D760" i="4"/>
  <c r="C760" i="4"/>
  <c r="B760" i="4"/>
  <c r="O760" i="4" s="1"/>
  <c r="A760" i="4"/>
  <c r="N759" i="4"/>
  <c r="M759" i="4"/>
  <c r="L759" i="4"/>
  <c r="K759" i="4"/>
  <c r="J759" i="4"/>
  <c r="T759" i="4" s="1"/>
  <c r="I759" i="4"/>
  <c r="S759" i="4" s="1"/>
  <c r="H759" i="4"/>
  <c r="G759" i="4"/>
  <c r="F759" i="4"/>
  <c r="Q759" i="4" s="1"/>
  <c r="E759" i="4"/>
  <c r="P759" i="4" s="1"/>
  <c r="D759" i="4"/>
  <c r="C759" i="4"/>
  <c r="B759" i="4"/>
  <c r="O759" i="4" s="1"/>
  <c r="A759" i="4"/>
  <c r="R758" i="4"/>
  <c r="Q758" i="4"/>
  <c r="N758" i="4"/>
  <c r="M758" i="4"/>
  <c r="L758" i="4"/>
  <c r="K758" i="4"/>
  <c r="J758" i="4"/>
  <c r="T758" i="4" s="1"/>
  <c r="I758" i="4"/>
  <c r="S758" i="4" s="1"/>
  <c r="H758" i="4"/>
  <c r="G758" i="4"/>
  <c r="F758" i="4"/>
  <c r="E758" i="4"/>
  <c r="P758" i="4" s="1"/>
  <c r="D758" i="4"/>
  <c r="C758" i="4"/>
  <c r="B758" i="4"/>
  <c r="O758" i="4" s="1"/>
  <c r="A758" i="4"/>
  <c r="N757" i="4"/>
  <c r="M757" i="4"/>
  <c r="L757" i="4"/>
  <c r="K757" i="4"/>
  <c r="J757" i="4"/>
  <c r="T757" i="4" s="1"/>
  <c r="I757" i="4"/>
  <c r="S757" i="4" s="1"/>
  <c r="H757" i="4"/>
  <c r="G757" i="4"/>
  <c r="F757" i="4"/>
  <c r="Q757" i="4" s="1"/>
  <c r="E757" i="4"/>
  <c r="P757" i="4" s="1"/>
  <c r="D757" i="4"/>
  <c r="C757" i="4"/>
  <c r="B757" i="4"/>
  <c r="A757" i="4"/>
  <c r="R756" i="4"/>
  <c r="N756" i="4"/>
  <c r="M756" i="4"/>
  <c r="L756" i="4"/>
  <c r="K756" i="4"/>
  <c r="J756" i="4"/>
  <c r="I756" i="4"/>
  <c r="S756" i="4" s="1"/>
  <c r="H756" i="4"/>
  <c r="G756" i="4"/>
  <c r="F756" i="4"/>
  <c r="Q756" i="4" s="1"/>
  <c r="E756" i="4"/>
  <c r="P756" i="4" s="1"/>
  <c r="D756" i="4"/>
  <c r="C756" i="4"/>
  <c r="B756" i="4"/>
  <c r="A756" i="4"/>
  <c r="N755" i="4"/>
  <c r="M755" i="4"/>
  <c r="L755" i="4"/>
  <c r="K755" i="4"/>
  <c r="J755" i="4"/>
  <c r="T755" i="4" s="1"/>
  <c r="I755" i="4"/>
  <c r="H755" i="4"/>
  <c r="G755" i="4"/>
  <c r="F755" i="4"/>
  <c r="Q755" i="4" s="1"/>
  <c r="E755" i="4"/>
  <c r="D755" i="4"/>
  <c r="C755" i="4"/>
  <c r="B755" i="4"/>
  <c r="O755" i="4" s="1"/>
  <c r="A755" i="4"/>
  <c r="N754" i="4"/>
  <c r="M754" i="4"/>
  <c r="L754" i="4"/>
  <c r="K754" i="4"/>
  <c r="J754" i="4"/>
  <c r="I754" i="4"/>
  <c r="S754" i="4" s="1"/>
  <c r="H754" i="4"/>
  <c r="G754" i="4"/>
  <c r="F754" i="4"/>
  <c r="Q754" i="4" s="1"/>
  <c r="E754" i="4"/>
  <c r="P754" i="4" s="1"/>
  <c r="D754" i="4"/>
  <c r="C754" i="4"/>
  <c r="B754" i="4"/>
  <c r="A754" i="4"/>
  <c r="Q753" i="4"/>
  <c r="N753" i="4"/>
  <c r="M753" i="4"/>
  <c r="L753" i="4"/>
  <c r="K753" i="4"/>
  <c r="J753" i="4"/>
  <c r="I753" i="4"/>
  <c r="S753" i="4" s="1"/>
  <c r="H753" i="4"/>
  <c r="G753" i="4"/>
  <c r="F753" i="4"/>
  <c r="E753" i="4"/>
  <c r="P753" i="4" s="1"/>
  <c r="D753" i="4"/>
  <c r="C753" i="4"/>
  <c r="B753" i="4"/>
  <c r="O753" i="4" s="1"/>
  <c r="A753" i="4"/>
  <c r="R752" i="4"/>
  <c r="N752" i="4"/>
  <c r="M752" i="4"/>
  <c r="L752" i="4"/>
  <c r="K752" i="4"/>
  <c r="J752" i="4"/>
  <c r="I752" i="4"/>
  <c r="S752" i="4" s="1"/>
  <c r="H752" i="4"/>
  <c r="G752" i="4"/>
  <c r="F752" i="4"/>
  <c r="Q752" i="4" s="1"/>
  <c r="E752" i="4"/>
  <c r="P752" i="4" s="1"/>
  <c r="D752" i="4"/>
  <c r="C752" i="4"/>
  <c r="B752" i="4"/>
  <c r="O752" i="4" s="1"/>
  <c r="A752" i="4"/>
  <c r="Q751" i="4"/>
  <c r="N751" i="4"/>
  <c r="M751" i="4"/>
  <c r="L751" i="4"/>
  <c r="K751" i="4"/>
  <c r="J751" i="4"/>
  <c r="I751" i="4"/>
  <c r="S751" i="4" s="1"/>
  <c r="H751" i="4"/>
  <c r="G751" i="4"/>
  <c r="F751" i="4"/>
  <c r="E751" i="4"/>
  <c r="P751" i="4" s="1"/>
  <c r="D751" i="4"/>
  <c r="C751" i="4"/>
  <c r="B751" i="4"/>
  <c r="A751" i="4"/>
  <c r="N750" i="4"/>
  <c r="M750" i="4"/>
  <c r="L750" i="4"/>
  <c r="K750" i="4"/>
  <c r="J750" i="4"/>
  <c r="I750" i="4"/>
  <c r="S750" i="4" s="1"/>
  <c r="H750" i="4"/>
  <c r="G750" i="4"/>
  <c r="F750" i="4"/>
  <c r="Q750" i="4" s="1"/>
  <c r="E750" i="4"/>
  <c r="P750" i="4" s="1"/>
  <c r="D750" i="4"/>
  <c r="C750" i="4"/>
  <c r="B750" i="4"/>
  <c r="O750" i="4" s="1"/>
  <c r="A750" i="4"/>
  <c r="N749" i="4"/>
  <c r="M749" i="4"/>
  <c r="L749" i="4"/>
  <c r="K749" i="4"/>
  <c r="J749" i="4"/>
  <c r="T749" i="4" s="1"/>
  <c r="I749" i="4"/>
  <c r="S749" i="4" s="1"/>
  <c r="H749" i="4"/>
  <c r="G749" i="4"/>
  <c r="F749" i="4"/>
  <c r="Q749" i="4" s="1"/>
  <c r="E749" i="4"/>
  <c r="D749" i="4"/>
  <c r="C749" i="4"/>
  <c r="B749" i="4"/>
  <c r="A749" i="4"/>
  <c r="S748" i="4"/>
  <c r="N748" i="4"/>
  <c r="M748" i="4"/>
  <c r="L748" i="4"/>
  <c r="K748" i="4"/>
  <c r="J748" i="4"/>
  <c r="T748" i="4" s="1"/>
  <c r="I748" i="4"/>
  <c r="H748" i="4"/>
  <c r="G748" i="4"/>
  <c r="F748" i="4"/>
  <c r="E748" i="4"/>
  <c r="P748" i="4" s="1"/>
  <c r="D748" i="4"/>
  <c r="C748" i="4"/>
  <c r="B748" i="4"/>
  <c r="A748" i="4"/>
  <c r="N747" i="4"/>
  <c r="M747" i="4"/>
  <c r="L747" i="4"/>
  <c r="K747" i="4"/>
  <c r="J747" i="4"/>
  <c r="I747" i="4"/>
  <c r="S747" i="4" s="1"/>
  <c r="H747" i="4"/>
  <c r="G747" i="4"/>
  <c r="F747" i="4"/>
  <c r="Q747" i="4" s="1"/>
  <c r="E747" i="4"/>
  <c r="P747" i="4" s="1"/>
  <c r="D747" i="4"/>
  <c r="C747" i="4"/>
  <c r="B747" i="4"/>
  <c r="O747" i="4" s="1"/>
  <c r="A747" i="4"/>
  <c r="N746" i="4"/>
  <c r="M746" i="4"/>
  <c r="L746" i="4"/>
  <c r="K746" i="4"/>
  <c r="J746" i="4"/>
  <c r="T746" i="4" s="1"/>
  <c r="I746" i="4"/>
  <c r="S746" i="4" s="1"/>
  <c r="H746" i="4"/>
  <c r="G746" i="4"/>
  <c r="F746" i="4"/>
  <c r="Q746" i="4" s="1"/>
  <c r="E746" i="4"/>
  <c r="P746" i="4" s="1"/>
  <c r="D746" i="4"/>
  <c r="C746" i="4"/>
  <c r="B746" i="4"/>
  <c r="A746" i="4"/>
  <c r="N745" i="4"/>
  <c r="M745" i="4"/>
  <c r="L745" i="4"/>
  <c r="K745" i="4"/>
  <c r="J745" i="4"/>
  <c r="T745" i="4" s="1"/>
  <c r="I745" i="4"/>
  <c r="U745" i="4" s="1"/>
  <c r="V745" i="4" s="1"/>
  <c r="X745" i="4" s="1"/>
  <c r="H745" i="4"/>
  <c r="G745" i="4"/>
  <c r="F745" i="4"/>
  <c r="Q745" i="4" s="1"/>
  <c r="E745" i="4"/>
  <c r="R745" i="4" s="1"/>
  <c r="D745" i="4"/>
  <c r="C745" i="4"/>
  <c r="B745" i="4"/>
  <c r="O745" i="4" s="1"/>
  <c r="A745" i="4"/>
  <c r="N744" i="4"/>
  <c r="M744" i="4"/>
  <c r="L744" i="4"/>
  <c r="K744" i="4"/>
  <c r="J744" i="4"/>
  <c r="T744" i="4" s="1"/>
  <c r="I744" i="4"/>
  <c r="S744" i="4" s="1"/>
  <c r="H744" i="4"/>
  <c r="G744" i="4"/>
  <c r="F744" i="4"/>
  <c r="Q744" i="4" s="1"/>
  <c r="E744" i="4"/>
  <c r="D744" i="4"/>
  <c r="C744" i="4"/>
  <c r="B744" i="4"/>
  <c r="O744" i="4" s="1"/>
  <c r="A744" i="4"/>
  <c r="R743" i="4"/>
  <c r="Q743" i="4"/>
  <c r="N743" i="4"/>
  <c r="M743" i="4"/>
  <c r="L743" i="4"/>
  <c r="K743" i="4"/>
  <c r="J743" i="4"/>
  <c r="T743" i="4" s="1"/>
  <c r="I743" i="4"/>
  <c r="S743" i="4" s="1"/>
  <c r="H743" i="4"/>
  <c r="G743" i="4"/>
  <c r="F743" i="4"/>
  <c r="E743" i="4"/>
  <c r="P743" i="4" s="1"/>
  <c r="D743" i="4"/>
  <c r="C743" i="4"/>
  <c r="B743" i="4"/>
  <c r="O743" i="4" s="1"/>
  <c r="A743" i="4"/>
  <c r="T742" i="4"/>
  <c r="N742" i="4"/>
  <c r="M742" i="4"/>
  <c r="L742" i="4"/>
  <c r="K742" i="4"/>
  <c r="J742" i="4"/>
  <c r="I742" i="4"/>
  <c r="S742" i="4" s="1"/>
  <c r="H742" i="4"/>
  <c r="G742" i="4"/>
  <c r="F742" i="4"/>
  <c r="Q742" i="4" s="1"/>
  <c r="E742" i="4"/>
  <c r="D742" i="4"/>
  <c r="C742" i="4"/>
  <c r="B742" i="4"/>
  <c r="O742" i="4" s="1"/>
  <c r="A742" i="4"/>
  <c r="N741" i="4"/>
  <c r="M741" i="4"/>
  <c r="L741" i="4"/>
  <c r="K741" i="4"/>
  <c r="J741" i="4"/>
  <c r="T741" i="4" s="1"/>
  <c r="I741" i="4"/>
  <c r="S741" i="4" s="1"/>
  <c r="H741" i="4"/>
  <c r="G741" i="4"/>
  <c r="F741" i="4"/>
  <c r="Q741" i="4" s="1"/>
  <c r="E741" i="4"/>
  <c r="D741" i="4"/>
  <c r="C741" i="4"/>
  <c r="B741" i="4"/>
  <c r="O741" i="4" s="1"/>
  <c r="A741" i="4"/>
  <c r="N740" i="4"/>
  <c r="M740" i="4"/>
  <c r="L740" i="4"/>
  <c r="K740" i="4"/>
  <c r="J740" i="4"/>
  <c r="T740" i="4" s="1"/>
  <c r="I740" i="4"/>
  <c r="S740" i="4" s="1"/>
  <c r="H740" i="4"/>
  <c r="G740" i="4"/>
  <c r="F740" i="4"/>
  <c r="Q740" i="4" s="1"/>
  <c r="E740" i="4"/>
  <c r="P740" i="4" s="1"/>
  <c r="D740" i="4"/>
  <c r="C740" i="4"/>
  <c r="B740" i="4"/>
  <c r="O740" i="4" s="1"/>
  <c r="A740" i="4"/>
  <c r="T739" i="4"/>
  <c r="O739" i="4"/>
  <c r="N739" i="4"/>
  <c r="M739" i="4"/>
  <c r="L739" i="4"/>
  <c r="K739" i="4"/>
  <c r="J739" i="4"/>
  <c r="I739" i="4"/>
  <c r="H739" i="4"/>
  <c r="G739" i="4"/>
  <c r="F739" i="4"/>
  <c r="Q739" i="4" s="1"/>
  <c r="E739" i="4"/>
  <c r="D739" i="4"/>
  <c r="C739" i="4"/>
  <c r="B739" i="4"/>
  <c r="A739" i="4"/>
  <c r="N738" i="4"/>
  <c r="M738" i="4"/>
  <c r="L738" i="4"/>
  <c r="K738" i="4"/>
  <c r="J738" i="4"/>
  <c r="T738" i="4" s="1"/>
  <c r="I738" i="4"/>
  <c r="H738" i="4"/>
  <c r="G738" i="4"/>
  <c r="F738" i="4"/>
  <c r="Q738" i="4" s="1"/>
  <c r="E738" i="4"/>
  <c r="D738" i="4"/>
  <c r="C738" i="4"/>
  <c r="B738" i="4"/>
  <c r="O738" i="4" s="1"/>
  <c r="A738" i="4"/>
  <c r="N737" i="4"/>
  <c r="M737" i="4"/>
  <c r="L737" i="4"/>
  <c r="K737" i="4"/>
  <c r="J737" i="4"/>
  <c r="T737" i="4" s="1"/>
  <c r="I737" i="4"/>
  <c r="H737" i="4"/>
  <c r="G737" i="4"/>
  <c r="F737" i="4"/>
  <c r="Q737" i="4" s="1"/>
  <c r="E737" i="4"/>
  <c r="D737" i="4"/>
  <c r="C737" i="4"/>
  <c r="B737" i="4"/>
  <c r="O737" i="4" s="1"/>
  <c r="A737" i="4"/>
  <c r="N736" i="4"/>
  <c r="M736" i="4"/>
  <c r="L736" i="4"/>
  <c r="K736" i="4"/>
  <c r="J736" i="4"/>
  <c r="T736" i="4" s="1"/>
  <c r="I736" i="4"/>
  <c r="H736" i="4"/>
  <c r="G736" i="4"/>
  <c r="F736" i="4"/>
  <c r="E736" i="4"/>
  <c r="P736" i="4" s="1"/>
  <c r="D736" i="4"/>
  <c r="C736" i="4"/>
  <c r="B736" i="4"/>
  <c r="O736" i="4" s="1"/>
  <c r="A736" i="4"/>
  <c r="N735" i="4"/>
  <c r="M735" i="4"/>
  <c r="L735" i="4"/>
  <c r="K735" i="4"/>
  <c r="J735" i="4"/>
  <c r="T735" i="4" s="1"/>
  <c r="I735" i="4"/>
  <c r="H735" i="4"/>
  <c r="G735" i="4"/>
  <c r="F735" i="4"/>
  <c r="Q735" i="4" s="1"/>
  <c r="E735" i="4"/>
  <c r="D735" i="4"/>
  <c r="C735" i="4"/>
  <c r="B735" i="4"/>
  <c r="O735" i="4" s="1"/>
  <c r="A735" i="4"/>
  <c r="N734" i="4"/>
  <c r="M734" i="4"/>
  <c r="L734" i="4"/>
  <c r="K734" i="4"/>
  <c r="J734" i="4"/>
  <c r="I734" i="4"/>
  <c r="S734" i="4" s="1"/>
  <c r="H734" i="4"/>
  <c r="G734" i="4"/>
  <c r="F734" i="4"/>
  <c r="E734" i="4"/>
  <c r="P734" i="4" s="1"/>
  <c r="D734" i="4"/>
  <c r="C734" i="4"/>
  <c r="B734" i="4"/>
  <c r="A734" i="4"/>
  <c r="N733" i="4"/>
  <c r="M733" i="4"/>
  <c r="L733" i="4"/>
  <c r="K733" i="4"/>
  <c r="J733" i="4"/>
  <c r="I733" i="4"/>
  <c r="S733" i="4" s="1"/>
  <c r="H733" i="4"/>
  <c r="G733" i="4"/>
  <c r="F733" i="4"/>
  <c r="Q733" i="4" s="1"/>
  <c r="E733" i="4"/>
  <c r="P733" i="4" s="1"/>
  <c r="D733" i="4"/>
  <c r="C733" i="4"/>
  <c r="B733" i="4"/>
  <c r="A733" i="4"/>
  <c r="N732" i="4"/>
  <c r="M732" i="4"/>
  <c r="L732" i="4"/>
  <c r="K732" i="4"/>
  <c r="J732" i="4"/>
  <c r="T732" i="4" s="1"/>
  <c r="I732" i="4"/>
  <c r="S732" i="4" s="1"/>
  <c r="H732" i="4"/>
  <c r="G732" i="4"/>
  <c r="F732" i="4"/>
  <c r="Q732" i="4" s="1"/>
  <c r="E732" i="4"/>
  <c r="P732" i="4" s="1"/>
  <c r="D732" i="4"/>
  <c r="C732" i="4"/>
  <c r="B732" i="4"/>
  <c r="O732" i="4" s="1"/>
  <c r="A732" i="4"/>
  <c r="N731" i="4"/>
  <c r="M731" i="4"/>
  <c r="L731" i="4"/>
  <c r="K731" i="4"/>
  <c r="J731" i="4"/>
  <c r="T731" i="4" s="1"/>
  <c r="I731" i="4"/>
  <c r="S731" i="4" s="1"/>
  <c r="H731" i="4"/>
  <c r="G731" i="4"/>
  <c r="F731" i="4"/>
  <c r="Q731" i="4" s="1"/>
  <c r="E731" i="4"/>
  <c r="P731" i="4" s="1"/>
  <c r="D731" i="4"/>
  <c r="C731" i="4"/>
  <c r="B731" i="4"/>
  <c r="O731" i="4" s="1"/>
  <c r="A731" i="4"/>
  <c r="P730" i="4"/>
  <c r="N730" i="4"/>
  <c r="M730" i="4"/>
  <c r="L730" i="4"/>
  <c r="K730" i="4"/>
  <c r="J730" i="4"/>
  <c r="T730" i="4" s="1"/>
  <c r="I730" i="4"/>
  <c r="S730" i="4" s="1"/>
  <c r="H730" i="4"/>
  <c r="G730" i="4"/>
  <c r="F730" i="4"/>
  <c r="Q730" i="4" s="1"/>
  <c r="E730" i="4"/>
  <c r="D730" i="4"/>
  <c r="C730" i="4"/>
  <c r="B730" i="4"/>
  <c r="O730" i="4" s="1"/>
  <c r="A730" i="4"/>
  <c r="N729" i="4"/>
  <c r="M729" i="4"/>
  <c r="L729" i="4"/>
  <c r="K729" i="4"/>
  <c r="J729" i="4"/>
  <c r="T729" i="4" s="1"/>
  <c r="I729" i="4"/>
  <c r="S729" i="4" s="1"/>
  <c r="H729" i="4"/>
  <c r="G729" i="4"/>
  <c r="F729" i="4"/>
  <c r="Q729" i="4" s="1"/>
  <c r="E729" i="4"/>
  <c r="D729" i="4"/>
  <c r="C729" i="4"/>
  <c r="B729" i="4"/>
  <c r="O729" i="4" s="1"/>
  <c r="A729" i="4"/>
  <c r="N728" i="4"/>
  <c r="M728" i="4"/>
  <c r="L728" i="4"/>
  <c r="K728" i="4"/>
  <c r="J728" i="4"/>
  <c r="I728" i="4"/>
  <c r="S728" i="4" s="1"/>
  <c r="H728" i="4"/>
  <c r="G728" i="4"/>
  <c r="F728" i="4"/>
  <c r="Q728" i="4" s="1"/>
  <c r="E728" i="4"/>
  <c r="P728" i="4" s="1"/>
  <c r="D728" i="4"/>
  <c r="C728" i="4"/>
  <c r="B728" i="4"/>
  <c r="A728" i="4"/>
  <c r="Q727" i="4"/>
  <c r="N727" i="4"/>
  <c r="M727" i="4"/>
  <c r="L727" i="4"/>
  <c r="K727" i="4"/>
  <c r="J727" i="4"/>
  <c r="T727" i="4" s="1"/>
  <c r="I727" i="4"/>
  <c r="S727" i="4" s="1"/>
  <c r="H727" i="4"/>
  <c r="G727" i="4"/>
  <c r="F727" i="4"/>
  <c r="E727" i="4"/>
  <c r="D727" i="4"/>
  <c r="C727" i="4"/>
  <c r="B727" i="4"/>
  <c r="A727" i="4"/>
  <c r="N726" i="4"/>
  <c r="M726" i="4"/>
  <c r="L726" i="4"/>
  <c r="K726" i="4"/>
  <c r="J726" i="4"/>
  <c r="T726" i="4" s="1"/>
  <c r="I726" i="4"/>
  <c r="S726" i="4" s="1"/>
  <c r="H726" i="4"/>
  <c r="G726" i="4"/>
  <c r="F726" i="4"/>
  <c r="Q726" i="4" s="1"/>
  <c r="E726" i="4"/>
  <c r="U726" i="4" s="1"/>
  <c r="V726" i="4" s="1"/>
  <c r="X726" i="4" s="1"/>
  <c r="D726" i="4"/>
  <c r="C726" i="4"/>
  <c r="B726" i="4"/>
  <c r="O726" i="4" s="1"/>
  <c r="A726" i="4"/>
  <c r="N725" i="4"/>
  <c r="M725" i="4"/>
  <c r="L725" i="4"/>
  <c r="K725" i="4"/>
  <c r="J725" i="4"/>
  <c r="T725" i="4" s="1"/>
  <c r="I725" i="4"/>
  <c r="S725" i="4" s="1"/>
  <c r="H725" i="4"/>
  <c r="G725" i="4"/>
  <c r="F725" i="4"/>
  <c r="Q725" i="4" s="1"/>
  <c r="E725" i="4"/>
  <c r="P725" i="4" s="1"/>
  <c r="D725" i="4"/>
  <c r="C725" i="4"/>
  <c r="B725" i="4"/>
  <c r="A725" i="4"/>
  <c r="N724" i="4"/>
  <c r="M724" i="4"/>
  <c r="L724" i="4"/>
  <c r="K724" i="4"/>
  <c r="J724" i="4"/>
  <c r="T724" i="4" s="1"/>
  <c r="I724" i="4"/>
  <c r="S724" i="4" s="1"/>
  <c r="H724" i="4"/>
  <c r="G724" i="4"/>
  <c r="F724" i="4"/>
  <c r="Q724" i="4" s="1"/>
  <c r="E724" i="4"/>
  <c r="P724" i="4" s="1"/>
  <c r="D724" i="4"/>
  <c r="C724" i="4"/>
  <c r="B724" i="4"/>
  <c r="O724" i="4" s="1"/>
  <c r="A724" i="4"/>
  <c r="N723" i="4"/>
  <c r="M723" i="4"/>
  <c r="L723" i="4"/>
  <c r="K723" i="4"/>
  <c r="J723" i="4"/>
  <c r="T723" i="4" s="1"/>
  <c r="I723" i="4"/>
  <c r="S723" i="4" s="1"/>
  <c r="H723" i="4"/>
  <c r="G723" i="4"/>
  <c r="F723" i="4"/>
  <c r="Q723" i="4" s="1"/>
  <c r="E723" i="4"/>
  <c r="D723" i="4"/>
  <c r="C723" i="4"/>
  <c r="B723" i="4"/>
  <c r="O723" i="4" s="1"/>
  <c r="A723" i="4"/>
  <c r="N722" i="4"/>
  <c r="M722" i="4"/>
  <c r="L722" i="4"/>
  <c r="K722" i="4"/>
  <c r="J722" i="4"/>
  <c r="T722" i="4" s="1"/>
  <c r="I722" i="4"/>
  <c r="S722" i="4" s="1"/>
  <c r="H722" i="4"/>
  <c r="G722" i="4"/>
  <c r="F722" i="4"/>
  <c r="Q722" i="4" s="1"/>
  <c r="E722" i="4"/>
  <c r="D722" i="4"/>
  <c r="C722" i="4"/>
  <c r="B722" i="4"/>
  <c r="O722" i="4" s="1"/>
  <c r="A722" i="4"/>
  <c r="N721" i="4"/>
  <c r="M721" i="4"/>
  <c r="L721" i="4"/>
  <c r="K721" i="4"/>
  <c r="J721" i="4"/>
  <c r="T721" i="4" s="1"/>
  <c r="I721" i="4"/>
  <c r="H721" i="4"/>
  <c r="G721" i="4"/>
  <c r="F721" i="4"/>
  <c r="Q721" i="4" s="1"/>
  <c r="E721" i="4"/>
  <c r="D721" i="4"/>
  <c r="C721" i="4"/>
  <c r="B721" i="4"/>
  <c r="O721" i="4" s="1"/>
  <c r="A721" i="4"/>
  <c r="N720" i="4"/>
  <c r="M720" i="4"/>
  <c r="L720" i="4"/>
  <c r="K720" i="4"/>
  <c r="J720" i="4"/>
  <c r="T720" i="4" s="1"/>
  <c r="I720" i="4"/>
  <c r="S720" i="4" s="1"/>
  <c r="H720" i="4"/>
  <c r="G720" i="4"/>
  <c r="F720" i="4"/>
  <c r="E720" i="4"/>
  <c r="P720" i="4" s="1"/>
  <c r="D720" i="4"/>
  <c r="C720" i="4"/>
  <c r="B720" i="4"/>
  <c r="O720" i="4" s="1"/>
  <c r="A720" i="4"/>
  <c r="O719" i="4"/>
  <c r="N719" i="4"/>
  <c r="M719" i="4"/>
  <c r="L719" i="4"/>
  <c r="K719" i="4"/>
  <c r="J719" i="4"/>
  <c r="T719" i="4" s="1"/>
  <c r="I719" i="4"/>
  <c r="S719" i="4" s="1"/>
  <c r="H719" i="4"/>
  <c r="G719" i="4"/>
  <c r="F719" i="4"/>
  <c r="Q719" i="4" s="1"/>
  <c r="E719" i="4"/>
  <c r="D719" i="4"/>
  <c r="C719" i="4"/>
  <c r="B719" i="4"/>
  <c r="A719" i="4"/>
  <c r="N718" i="4"/>
  <c r="M718" i="4"/>
  <c r="L718" i="4"/>
  <c r="K718" i="4"/>
  <c r="J718" i="4"/>
  <c r="I718" i="4"/>
  <c r="S718" i="4" s="1"/>
  <c r="H718" i="4"/>
  <c r="G718" i="4"/>
  <c r="F718" i="4"/>
  <c r="Q718" i="4" s="1"/>
  <c r="E718" i="4"/>
  <c r="D718" i="4"/>
  <c r="C718" i="4"/>
  <c r="B718" i="4"/>
  <c r="O718" i="4" s="1"/>
  <c r="A718" i="4"/>
  <c r="N717" i="4"/>
  <c r="M717" i="4"/>
  <c r="L717" i="4"/>
  <c r="K717" i="4"/>
  <c r="J717" i="4"/>
  <c r="T717" i="4" s="1"/>
  <c r="I717" i="4"/>
  <c r="H717" i="4"/>
  <c r="G717" i="4"/>
  <c r="F717" i="4"/>
  <c r="Q717" i="4" s="1"/>
  <c r="E717" i="4"/>
  <c r="P717" i="4" s="1"/>
  <c r="D717" i="4"/>
  <c r="C717" i="4"/>
  <c r="B717" i="4"/>
  <c r="O717" i="4" s="1"/>
  <c r="A717" i="4"/>
  <c r="N716" i="4"/>
  <c r="M716" i="4"/>
  <c r="L716" i="4"/>
  <c r="K716" i="4"/>
  <c r="J716" i="4"/>
  <c r="T716" i="4" s="1"/>
  <c r="I716" i="4"/>
  <c r="S716" i="4" s="1"/>
  <c r="H716" i="4"/>
  <c r="G716" i="4"/>
  <c r="F716" i="4"/>
  <c r="Q716" i="4" s="1"/>
  <c r="E716" i="4"/>
  <c r="P716" i="4" s="1"/>
  <c r="D716" i="4"/>
  <c r="C716" i="4"/>
  <c r="B716" i="4"/>
  <c r="O716" i="4" s="1"/>
  <c r="A716" i="4"/>
  <c r="N715" i="4"/>
  <c r="M715" i="4"/>
  <c r="L715" i="4"/>
  <c r="K715" i="4"/>
  <c r="J715" i="4"/>
  <c r="I715" i="4"/>
  <c r="S715" i="4" s="1"/>
  <c r="H715" i="4"/>
  <c r="G715" i="4"/>
  <c r="F715" i="4"/>
  <c r="Q715" i="4" s="1"/>
  <c r="E715" i="4"/>
  <c r="P715" i="4" s="1"/>
  <c r="D715" i="4"/>
  <c r="C715" i="4"/>
  <c r="B715" i="4"/>
  <c r="O715" i="4" s="1"/>
  <c r="A715" i="4"/>
  <c r="N714" i="4"/>
  <c r="M714" i="4"/>
  <c r="L714" i="4"/>
  <c r="K714" i="4"/>
  <c r="J714" i="4"/>
  <c r="T714" i="4" s="1"/>
  <c r="I714" i="4"/>
  <c r="S714" i="4" s="1"/>
  <c r="H714" i="4"/>
  <c r="G714" i="4"/>
  <c r="F714" i="4"/>
  <c r="Q714" i="4" s="1"/>
  <c r="E714" i="4"/>
  <c r="P714" i="4" s="1"/>
  <c r="D714" i="4"/>
  <c r="C714" i="4"/>
  <c r="B714" i="4"/>
  <c r="O714" i="4" s="1"/>
  <c r="A714" i="4"/>
  <c r="S713" i="4"/>
  <c r="N713" i="4"/>
  <c r="M713" i="4"/>
  <c r="L713" i="4"/>
  <c r="K713" i="4"/>
  <c r="J713" i="4"/>
  <c r="T713" i="4" s="1"/>
  <c r="I713" i="4"/>
  <c r="H713" i="4"/>
  <c r="G713" i="4"/>
  <c r="F713" i="4"/>
  <c r="Q713" i="4" s="1"/>
  <c r="E713" i="4"/>
  <c r="D713" i="4"/>
  <c r="C713" i="4"/>
  <c r="B713" i="4"/>
  <c r="O713" i="4" s="1"/>
  <c r="A713" i="4"/>
  <c r="S712" i="4"/>
  <c r="N712" i="4"/>
  <c r="M712" i="4"/>
  <c r="L712" i="4"/>
  <c r="K712" i="4"/>
  <c r="J712" i="4"/>
  <c r="I712" i="4"/>
  <c r="H712" i="4"/>
  <c r="G712" i="4"/>
  <c r="F712" i="4"/>
  <c r="Q712" i="4" s="1"/>
  <c r="E712" i="4"/>
  <c r="P712" i="4" s="1"/>
  <c r="D712" i="4"/>
  <c r="C712" i="4"/>
  <c r="B712" i="4"/>
  <c r="A712" i="4"/>
  <c r="T711" i="4"/>
  <c r="P711" i="4"/>
  <c r="N711" i="4"/>
  <c r="M711" i="4"/>
  <c r="L711" i="4"/>
  <c r="K711" i="4"/>
  <c r="J711" i="4"/>
  <c r="I711" i="4"/>
  <c r="S711" i="4" s="1"/>
  <c r="H711" i="4"/>
  <c r="G711" i="4"/>
  <c r="F711" i="4"/>
  <c r="Q711" i="4" s="1"/>
  <c r="E711" i="4"/>
  <c r="D711" i="4"/>
  <c r="C711" i="4"/>
  <c r="B711" i="4"/>
  <c r="A711" i="4"/>
  <c r="P710" i="4"/>
  <c r="N710" i="4"/>
  <c r="M710" i="4"/>
  <c r="L710" i="4"/>
  <c r="K710" i="4"/>
  <c r="J710" i="4"/>
  <c r="I710" i="4"/>
  <c r="S710" i="4" s="1"/>
  <c r="H710" i="4"/>
  <c r="G710" i="4"/>
  <c r="F710" i="4"/>
  <c r="E710" i="4"/>
  <c r="D710" i="4"/>
  <c r="C710" i="4"/>
  <c r="B710" i="4"/>
  <c r="A710" i="4"/>
  <c r="Q709" i="4"/>
  <c r="N709" i="4"/>
  <c r="M709" i="4"/>
  <c r="L709" i="4"/>
  <c r="K709" i="4"/>
  <c r="J709" i="4"/>
  <c r="T709" i="4" s="1"/>
  <c r="I709" i="4"/>
  <c r="S709" i="4" s="1"/>
  <c r="H709" i="4"/>
  <c r="G709" i="4"/>
  <c r="F709" i="4"/>
  <c r="E709" i="4"/>
  <c r="P709" i="4" s="1"/>
  <c r="D709" i="4"/>
  <c r="C709" i="4"/>
  <c r="B709" i="4"/>
  <c r="O709" i="4" s="1"/>
  <c r="A709" i="4"/>
  <c r="P708" i="4"/>
  <c r="N708" i="4"/>
  <c r="M708" i="4"/>
  <c r="L708" i="4"/>
  <c r="K708" i="4"/>
  <c r="J708" i="4"/>
  <c r="T708" i="4" s="1"/>
  <c r="I708" i="4"/>
  <c r="S708" i="4" s="1"/>
  <c r="H708" i="4"/>
  <c r="G708" i="4"/>
  <c r="F708" i="4"/>
  <c r="Q708" i="4" s="1"/>
  <c r="E708" i="4"/>
  <c r="D708" i="4"/>
  <c r="C708" i="4"/>
  <c r="B708" i="4"/>
  <c r="O708" i="4" s="1"/>
  <c r="A708" i="4"/>
  <c r="N707" i="4"/>
  <c r="M707" i="4"/>
  <c r="L707" i="4"/>
  <c r="K707" i="4"/>
  <c r="J707" i="4"/>
  <c r="T707" i="4" s="1"/>
  <c r="I707" i="4"/>
  <c r="H707" i="4"/>
  <c r="G707" i="4"/>
  <c r="F707" i="4"/>
  <c r="Q707" i="4" s="1"/>
  <c r="E707" i="4"/>
  <c r="D707" i="4"/>
  <c r="C707" i="4"/>
  <c r="B707" i="4"/>
  <c r="O707" i="4" s="1"/>
  <c r="A707" i="4"/>
  <c r="Q706" i="4"/>
  <c r="N706" i="4"/>
  <c r="M706" i="4"/>
  <c r="L706" i="4"/>
  <c r="K706" i="4"/>
  <c r="J706" i="4"/>
  <c r="I706" i="4"/>
  <c r="S706" i="4" s="1"/>
  <c r="H706" i="4"/>
  <c r="G706" i="4"/>
  <c r="F706" i="4"/>
  <c r="E706" i="4"/>
  <c r="P706" i="4" s="1"/>
  <c r="D706" i="4"/>
  <c r="C706" i="4"/>
  <c r="B706" i="4"/>
  <c r="O706" i="4" s="1"/>
  <c r="A706" i="4"/>
  <c r="O705" i="4"/>
  <c r="N705" i="4"/>
  <c r="M705" i="4"/>
  <c r="L705" i="4"/>
  <c r="K705" i="4"/>
  <c r="J705" i="4"/>
  <c r="T705" i="4" s="1"/>
  <c r="I705" i="4"/>
  <c r="S705" i="4" s="1"/>
  <c r="H705" i="4"/>
  <c r="G705" i="4"/>
  <c r="F705" i="4"/>
  <c r="Q705" i="4" s="1"/>
  <c r="E705" i="4"/>
  <c r="P705" i="4" s="1"/>
  <c r="D705" i="4"/>
  <c r="C705" i="4"/>
  <c r="B705" i="4"/>
  <c r="A705" i="4"/>
  <c r="Q704" i="4"/>
  <c r="P704" i="4"/>
  <c r="N704" i="4"/>
  <c r="M704" i="4"/>
  <c r="L704" i="4"/>
  <c r="K704" i="4"/>
  <c r="J704" i="4"/>
  <c r="T704" i="4" s="1"/>
  <c r="I704" i="4"/>
  <c r="S704" i="4" s="1"/>
  <c r="H704" i="4"/>
  <c r="G704" i="4"/>
  <c r="F704" i="4"/>
  <c r="E704" i="4"/>
  <c r="R704" i="4" s="1"/>
  <c r="D704" i="4"/>
  <c r="C704" i="4"/>
  <c r="B704" i="4"/>
  <c r="O704" i="4" s="1"/>
  <c r="A704" i="4"/>
  <c r="N703" i="4"/>
  <c r="M703" i="4"/>
  <c r="L703" i="4"/>
  <c r="K703" i="4"/>
  <c r="J703" i="4"/>
  <c r="T703" i="4" s="1"/>
  <c r="I703" i="4"/>
  <c r="S703" i="4" s="1"/>
  <c r="H703" i="4"/>
  <c r="G703" i="4"/>
  <c r="F703" i="4"/>
  <c r="Q703" i="4" s="1"/>
  <c r="E703" i="4"/>
  <c r="D703" i="4"/>
  <c r="C703" i="4"/>
  <c r="B703" i="4"/>
  <c r="A703" i="4"/>
  <c r="N702" i="4"/>
  <c r="M702" i="4"/>
  <c r="L702" i="4"/>
  <c r="K702" i="4"/>
  <c r="J702" i="4"/>
  <c r="I702" i="4"/>
  <c r="S702" i="4" s="1"/>
  <c r="H702" i="4"/>
  <c r="G702" i="4"/>
  <c r="F702" i="4"/>
  <c r="E702" i="4"/>
  <c r="P702" i="4" s="1"/>
  <c r="D702" i="4"/>
  <c r="C702" i="4"/>
  <c r="B702" i="4"/>
  <c r="O702" i="4" s="1"/>
  <c r="A702" i="4"/>
  <c r="N701" i="4"/>
  <c r="M701" i="4"/>
  <c r="L701" i="4"/>
  <c r="K701" i="4"/>
  <c r="J701" i="4"/>
  <c r="T701" i="4" s="1"/>
  <c r="I701" i="4"/>
  <c r="S701" i="4" s="1"/>
  <c r="H701" i="4"/>
  <c r="G701" i="4"/>
  <c r="F701" i="4"/>
  <c r="Q701" i="4" s="1"/>
  <c r="E701" i="4"/>
  <c r="P701" i="4" s="1"/>
  <c r="D701" i="4"/>
  <c r="C701" i="4"/>
  <c r="B701" i="4"/>
  <c r="O701" i="4" s="1"/>
  <c r="A701" i="4"/>
  <c r="N700" i="4"/>
  <c r="M700" i="4"/>
  <c r="L700" i="4"/>
  <c r="K700" i="4"/>
  <c r="J700" i="4"/>
  <c r="T700" i="4" s="1"/>
  <c r="I700" i="4"/>
  <c r="S700" i="4" s="1"/>
  <c r="H700" i="4"/>
  <c r="G700" i="4"/>
  <c r="F700" i="4"/>
  <c r="Q700" i="4" s="1"/>
  <c r="E700" i="4"/>
  <c r="D700" i="4"/>
  <c r="C700" i="4"/>
  <c r="B700" i="4"/>
  <c r="O700" i="4" s="1"/>
  <c r="A700" i="4"/>
  <c r="S699" i="4"/>
  <c r="N699" i="4"/>
  <c r="M699" i="4"/>
  <c r="L699" i="4"/>
  <c r="K699" i="4"/>
  <c r="J699" i="4"/>
  <c r="I699" i="4"/>
  <c r="H699" i="4"/>
  <c r="G699" i="4"/>
  <c r="F699" i="4"/>
  <c r="Q699" i="4" s="1"/>
  <c r="E699" i="4"/>
  <c r="D699" i="4"/>
  <c r="C699" i="4"/>
  <c r="B699" i="4"/>
  <c r="O699" i="4" s="1"/>
  <c r="A699" i="4"/>
  <c r="N698" i="4"/>
  <c r="M698" i="4"/>
  <c r="L698" i="4"/>
  <c r="K698" i="4"/>
  <c r="J698" i="4"/>
  <c r="I698" i="4"/>
  <c r="S698" i="4" s="1"/>
  <c r="H698" i="4"/>
  <c r="G698" i="4"/>
  <c r="F698" i="4"/>
  <c r="Q698" i="4" s="1"/>
  <c r="E698" i="4"/>
  <c r="P698" i="4" s="1"/>
  <c r="D698" i="4"/>
  <c r="C698" i="4"/>
  <c r="B698" i="4"/>
  <c r="O698" i="4" s="1"/>
  <c r="A698" i="4"/>
  <c r="N697" i="4"/>
  <c r="M697" i="4"/>
  <c r="L697" i="4"/>
  <c r="K697" i="4"/>
  <c r="J697" i="4"/>
  <c r="T697" i="4" s="1"/>
  <c r="I697" i="4"/>
  <c r="S697" i="4" s="1"/>
  <c r="H697" i="4"/>
  <c r="G697" i="4"/>
  <c r="F697" i="4"/>
  <c r="Q697" i="4" s="1"/>
  <c r="E697" i="4"/>
  <c r="D697" i="4"/>
  <c r="C697" i="4"/>
  <c r="B697" i="4"/>
  <c r="O697" i="4" s="1"/>
  <c r="A697" i="4"/>
  <c r="N696" i="4"/>
  <c r="M696" i="4"/>
  <c r="L696" i="4"/>
  <c r="K696" i="4"/>
  <c r="J696" i="4"/>
  <c r="T696" i="4" s="1"/>
  <c r="I696" i="4"/>
  <c r="S696" i="4" s="1"/>
  <c r="H696" i="4"/>
  <c r="G696" i="4"/>
  <c r="F696" i="4"/>
  <c r="E696" i="4"/>
  <c r="P696" i="4" s="1"/>
  <c r="D696" i="4"/>
  <c r="C696" i="4"/>
  <c r="B696" i="4"/>
  <c r="A696" i="4"/>
  <c r="Q695" i="4"/>
  <c r="N695" i="4"/>
  <c r="M695" i="4"/>
  <c r="L695" i="4"/>
  <c r="K695" i="4"/>
  <c r="J695" i="4"/>
  <c r="I695" i="4"/>
  <c r="S695" i="4" s="1"/>
  <c r="H695" i="4"/>
  <c r="G695" i="4"/>
  <c r="F695" i="4"/>
  <c r="E695" i="4"/>
  <c r="R695" i="4" s="1"/>
  <c r="D695" i="4"/>
  <c r="C695" i="4"/>
  <c r="B695" i="4"/>
  <c r="O695" i="4" s="1"/>
  <c r="A695" i="4"/>
  <c r="Q694" i="4"/>
  <c r="N694" i="4"/>
  <c r="M694" i="4"/>
  <c r="L694" i="4"/>
  <c r="K694" i="4"/>
  <c r="J694" i="4"/>
  <c r="T694" i="4" s="1"/>
  <c r="I694" i="4"/>
  <c r="S694" i="4" s="1"/>
  <c r="H694" i="4"/>
  <c r="G694" i="4"/>
  <c r="F694" i="4"/>
  <c r="E694" i="4"/>
  <c r="D694" i="4"/>
  <c r="C694" i="4"/>
  <c r="B694" i="4"/>
  <c r="O694" i="4" s="1"/>
  <c r="A694" i="4"/>
  <c r="Q693" i="4"/>
  <c r="N693" i="4"/>
  <c r="M693" i="4"/>
  <c r="L693" i="4"/>
  <c r="K693" i="4"/>
  <c r="J693" i="4"/>
  <c r="T693" i="4" s="1"/>
  <c r="I693" i="4"/>
  <c r="S693" i="4" s="1"/>
  <c r="H693" i="4"/>
  <c r="G693" i="4"/>
  <c r="F693" i="4"/>
  <c r="E693" i="4"/>
  <c r="P693" i="4" s="1"/>
  <c r="D693" i="4"/>
  <c r="C693" i="4"/>
  <c r="B693" i="4"/>
  <c r="U693" i="4" s="1"/>
  <c r="V693" i="4" s="1"/>
  <c r="X693" i="4" s="1"/>
  <c r="A693" i="4"/>
  <c r="N692" i="4"/>
  <c r="M692" i="4"/>
  <c r="L692" i="4"/>
  <c r="K692" i="4"/>
  <c r="J692" i="4"/>
  <c r="T692" i="4" s="1"/>
  <c r="I692" i="4"/>
  <c r="S692" i="4" s="1"/>
  <c r="H692" i="4"/>
  <c r="G692" i="4"/>
  <c r="F692" i="4"/>
  <c r="Q692" i="4" s="1"/>
  <c r="E692" i="4"/>
  <c r="P692" i="4" s="1"/>
  <c r="D692" i="4"/>
  <c r="C692" i="4"/>
  <c r="B692" i="4"/>
  <c r="O692" i="4" s="1"/>
  <c r="A692" i="4"/>
  <c r="T691" i="4"/>
  <c r="N691" i="4"/>
  <c r="M691" i="4"/>
  <c r="L691" i="4"/>
  <c r="K691" i="4"/>
  <c r="J691" i="4"/>
  <c r="I691" i="4"/>
  <c r="S691" i="4" s="1"/>
  <c r="H691" i="4"/>
  <c r="G691" i="4"/>
  <c r="F691" i="4"/>
  <c r="Q691" i="4" s="1"/>
  <c r="E691" i="4"/>
  <c r="D691" i="4"/>
  <c r="C691" i="4"/>
  <c r="B691" i="4"/>
  <c r="O691" i="4" s="1"/>
  <c r="A691" i="4"/>
  <c r="N690" i="4"/>
  <c r="M690" i="4"/>
  <c r="L690" i="4"/>
  <c r="K690" i="4"/>
  <c r="J690" i="4"/>
  <c r="T690" i="4" s="1"/>
  <c r="I690" i="4"/>
  <c r="S690" i="4" s="1"/>
  <c r="H690" i="4"/>
  <c r="G690" i="4"/>
  <c r="F690" i="4"/>
  <c r="Q690" i="4" s="1"/>
  <c r="E690" i="4"/>
  <c r="P690" i="4" s="1"/>
  <c r="D690" i="4"/>
  <c r="C690" i="4"/>
  <c r="B690" i="4"/>
  <c r="O690" i="4" s="1"/>
  <c r="A690" i="4"/>
  <c r="N689" i="4"/>
  <c r="M689" i="4"/>
  <c r="L689" i="4"/>
  <c r="K689" i="4"/>
  <c r="J689" i="4"/>
  <c r="T689" i="4" s="1"/>
  <c r="I689" i="4"/>
  <c r="S689" i="4" s="1"/>
  <c r="H689" i="4"/>
  <c r="G689" i="4"/>
  <c r="F689" i="4"/>
  <c r="Q689" i="4" s="1"/>
  <c r="E689" i="4"/>
  <c r="P689" i="4" s="1"/>
  <c r="D689" i="4"/>
  <c r="C689" i="4"/>
  <c r="B689" i="4"/>
  <c r="O689" i="4" s="1"/>
  <c r="A689" i="4"/>
  <c r="Q688" i="4"/>
  <c r="N688" i="4"/>
  <c r="M688" i="4"/>
  <c r="L688" i="4"/>
  <c r="K688" i="4"/>
  <c r="J688" i="4"/>
  <c r="T688" i="4" s="1"/>
  <c r="I688" i="4"/>
  <c r="S688" i="4" s="1"/>
  <c r="H688" i="4"/>
  <c r="G688" i="4"/>
  <c r="F688" i="4"/>
  <c r="E688" i="4"/>
  <c r="P688" i="4" s="1"/>
  <c r="D688" i="4"/>
  <c r="C688" i="4"/>
  <c r="B688" i="4"/>
  <c r="A688" i="4"/>
  <c r="N687" i="4"/>
  <c r="M687" i="4"/>
  <c r="L687" i="4"/>
  <c r="K687" i="4"/>
  <c r="J687" i="4"/>
  <c r="T687" i="4" s="1"/>
  <c r="I687" i="4"/>
  <c r="S687" i="4" s="1"/>
  <c r="H687" i="4"/>
  <c r="G687" i="4"/>
  <c r="F687" i="4"/>
  <c r="Q687" i="4" s="1"/>
  <c r="E687" i="4"/>
  <c r="P687" i="4" s="1"/>
  <c r="D687" i="4"/>
  <c r="C687" i="4"/>
  <c r="B687" i="4"/>
  <c r="O687" i="4" s="1"/>
  <c r="A687" i="4"/>
  <c r="N686" i="4"/>
  <c r="M686" i="4"/>
  <c r="L686" i="4"/>
  <c r="K686" i="4"/>
  <c r="J686" i="4"/>
  <c r="I686" i="4"/>
  <c r="S686" i="4" s="1"/>
  <c r="H686" i="4"/>
  <c r="G686" i="4"/>
  <c r="F686" i="4"/>
  <c r="Q686" i="4" s="1"/>
  <c r="E686" i="4"/>
  <c r="P686" i="4" s="1"/>
  <c r="D686" i="4"/>
  <c r="C686" i="4"/>
  <c r="B686" i="4"/>
  <c r="O686" i="4" s="1"/>
  <c r="A686" i="4"/>
  <c r="T685" i="4"/>
  <c r="R685" i="4"/>
  <c r="N685" i="4"/>
  <c r="M685" i="4"/>
  <c r="L685" i="4"/>
  <c r="K685" i="4"/>
  <c r="J685" i="4"/>
  <c r="I685" i="4"/>
  <c r="S685" i="4" s="1"/>
  <c r="H685" i="4"/>
  <c r="G685" i="4"/>
  <c r="F685" i="4"/>
  <c r="Q685" i="4" s="1"/>
  <c r="E685" i="4"/>
  <c r="P685" i="4" s="1"/>
  <c r="D685" i="4"/>
  <c r="C685" i="4"/>
  <c r="B685" i="4"/>
  <c r="O685" i="4" s="1"/>
  <c r="A685" i="4"/>
  <c r="N684" i="4"/>
  <c r="M684" i="4"/>
  <c r="L684" i="4"/>
  <c r="K684" i="4"/>
  <c r="J684" i="4"/>
  <c r="T684" i="4" s="1"/>
  <c r="I684" i="4"/>
  <c r="S684" i="4" s="1"/>
  <c r="H684" i="4"/>
  <c r="G684" i="4"/>
  <c r="F684" i="4"/>
  <c r="E684" i="4"/>
  <c r="P684" i="4" s="1"/>
  <c r="D684" i="4"/>
  <c r="C684" i="4"/>
  <c r="B684" i="4"/>
  <c r="O684" i="4" s="1"/>
  <c r="A684" i="4"/>
  <c r="O683" i="4"/>
  <c r="N683" i="4"/>
  <c r="M683" i="4"/>
  <c r="L683" i="4"/>
  <c r="K683" i="4"/>
  <c r="J683" i="4"/>
  <c r="T683" i="4" s="1"/>
  <c r="I683" i="4"/>
  <c r="S683" i="4" s="1"/>
  <c r="H683" i="4"/>
  <c r="G683" i="4"/>
  <c r="F683" i="4"/>
  <c r="Q683" i="4" s="1"/>
  <c r="E683" i="4"/>
  <c r="P683" i="4" s="1"/>
  <c r="D683" i="4"/>
  <c r="C683" i="4"/>
  <c r="B683" i="4"/>
  <c r="A683" i="4"/>
  <c r="N682" i="4"/>
  <c r="M682" i="4"/>
  <c r="L682" i="4"/>
  <c r="K682" i="4"/>
  <c r="J682" i="4"/>
  <c r="I682" i="4"/>
  <c r="S682" i="4" s="1"/>
  <c r="H682" i="4"/>
  <c r="G682" i="4"/>
  <c r="F682" i="4"/>
  <c r="E682" i="4"/>
  <c r="P682" i="4" s="1"/>
  <c r="D682" i="4"/>
  <c r="C682" i="4"/>
  <c r="B682" i="4"/>
  <c r="A682" i="4"/>
  <c r="R681" i="4"/>
  <c r="Q681" i="4"/>
  <c r="N681" i="4"/>
  <c r="M681" i="4"/>
  <c r="L681" i="4"/>
  <c r="K681" i="4"/>
  <c r="J681" i="4"/>
  <c r="T681" i="4" s="1"/>
  <c r="I681" i="4"/>
  <c r="S681" i="4" s="1"/>
  <c r="H681" i="4"/>
  <c r="G681" i="4"/>
  <c r="F681" i="4"/>
  <c r="E681" i="4"/>
  <c r="P681" i="4" s="1"/>
  <c r="D681" i="4"/>
  <c r="C681" i="4"/>
  <c r="B681" i="4"/>
  <c r="A681" i="4"/>
  <c r="R680" i="4"/>
  <c r="N680" i="4"/>
  <c r="M680" i="4"/>
  <c r="L680" i="4"/>
  <c r="K680" i="4"/>
  <c r="J680" i="4"/>
  <c r="I680" i="4"/>
  <c r="S680" i="4" s="1"/>
  <c r="H680" i="4"/>
  <c r="G680" i="4"/>
  <c r="F680" i="4"/>
  <c r="Q680" i="4" s="1"/>
  <c r="E680" i="4"/>
  <c r="P680" i="4" s="1"/>
  <c r="D680" i="4"/>
  <c r="C680" i="4"/>
  <c r="B680" i="4"/>
  <c r="A680" i="4"/>
  <c r="O679" i="4"/>
  <c r="N679" i="4"/>
  <c r="M679" i="4"/>
  <c r="L679" i="4"/>
  <c r="K679" i="4"/>
  <c r="J679" i="4"/>
  <c r="I679" i="4"/>
  <c r="S679" i="4" s="1"/>
  <c r="H679" i="4"/>
  <c r="G679" i="4"/>
  <c r="F679" i="4"/>
  <c r="Q679" i="4" s="1"/>
  <c r="E679" i="4"/>
  <c r="D679" i="4"/>
  <c r="C679" i="4"/>
  <c r="B679" i="4"/>
  <c r="A679" i="4"/>
  <c r="Y679" i="4" s="1"/>
  <c r="N678" i="4"/>
  <c r="M678" i="4"/>
  <c r="L678" i="4"/>
  <c r="K678" i="4"/>
  <c r="J678" i="4"/>
  <c r="I678" i="4"/>
  <c r="S678" i="4" s="1"/>
  <c r="H678" i="4"/>
  <c r="G678" i="4"/>
  <c r="F678" i="4"/>
  <c r="Q678" i="4" s="1"/>
  <c r="E678" i="4"/>
  <c r="D678" i="4"/>
  <c r="C678" i="4"/>
  <c r="B678" i="4"/>
  <c r="A678" i="4"/>
  <c r="N677" i="4"/>
  <c r="M677" i="4"/>
  <c r="L677" i="4"/>
  <c r="K677" i="4"/>
  <c r="J677" i="4"/>
  <c r="T677" i="4" s="1"/>
  <c r="I677" i="4"/>
  <c r="S677" i="4" s="1"/>
  <c r="H677" i="4"/>
  <c r="G677" i="4"/>
  <c r="F677" i="4"/>
  <c r="Q677" i="4" s="1"/>
  <c r="E677" i="4"/>
  <c r="D677" i="4"/>
  <c r="C677" i="4"/>
  <c r="B677" i="4"/>
  <c r="A677" i="4"/>
  <c r="N676" i="4"/>
  <c r="M676" i="4"/>
  <c r="L676" i="4"/>
  <c r="K676" i="4"/>
  <c r="J676" i="4"/>
  <c r="T676" i="4" s="1"/>
  <c r="I676" i="4"/>
  <c r="S676" i="4" s="1"/>
  <c r="H676" i="4"/>
  <c r="G676" i="4"/>
  <c r="F676" i="4"/>
  <c r="E676" i="4"/>
  <c r="P676" i="4" s="1"/>
  <c r="D676" i="4"/>
  <c r="C676" i="4"/>
  <c r="B676" i="4"/>
  <c r="O676" i="4" s="1"/>
  <c r="A676" i="4"/>
  <c r="N675" i="4"/>
  <c r="M675" i="4"/>
  <c r="L675" i="4"/>
  <c r="K675" i="4"/>
  <c r="J675" i="4"/>
  <c r="T675" i="4" s="1"/>
  <c r="I675" i="4"/>
  <c r="H675" i="4"/>
  <c r="G675" i="4"/>
  <c r="F675" i="4"/>
  <c r="Q675" i="4" s="1"/>
  <c r="E675" i="4"/>
  <c r="P675" i="4" s="1"/>
  <c r="D675" i="4"/>
  <c r="C675" i="4"/>
  <c r="B675" i="4"/>
  <c r="O675" i="4" s="1"/>
  <c r="A675" i="4"/>
  <c r="N674" i="4"/>
  <c r="M674" i="4"/>
  <c r="L674" i="4"/>
  <c r="K674" i="4"/>
  <c r="J674" i="4"/>
  <c r="T674" i="4" s="1"/>
  <c r="I674" i="4"/>
  <c r="S674" i="4" s="1"/>
  <c r="H674" i="4"/>
  <c r="G674" i="4"/>
  <c r="F674" i="4"/>
  <c r="Q674" i="4" s="1"/>
  <c r="E674" i="4"/>
  <c r="R674" i="4" s="1"/>
  <c r="D674" i="4"/>
  <c r="C674" i="4"/>
  <c r="B674" i="4"/>
  <c r="O674" i="4" s="1"/>
  <c r="A674" i="4"/>
  <c r="N673" i="4"/>
  <c r="M673" i="4"/>
  <c r="L673" i="4"/>
  <c r="K673" i="4"/>
  <c r="J673" i="4"/>
  <c r="T673" i="4" s="1"/>
  <c r="I673" i="4"/>
  <c r="H673" i="4"/>
  <c r="G673" i="4"/>
  <c r="F673" i="4"/>
  <c r="Q673" i="4" s="1"/>
  <c r="E673" i="4"/>
  <c r="P673" i="4" s="1"/>
  <c r="D673" i="4"/>
  <c r="C673" i="4"/>
  <c r="B673" i="4"/>
  <c r="A673" i="4"/>
  <c r="T672" i="4"/>
  <c r="O672" i="4"/>
  <c r="N672" i="4"/>
  <c r="M672" i="4"/>
  <c r="L672" i="4"/>
  <c r="K672" i="4"/>
  <c r="J672" i="4"/>
  <c r="I672" i="4"/>
  <c r="S672" i="4" s="1"/>
  <c r="H672" i="4"/>
  <c r="G672" i="4"/>
  <c r="F672" i="4"/>
  <c r="E672" i="4"/>
  <c r="P672" i="4" s="1"/>
  <c r="D672" i="4"/>
  <c r="C672" i="4"/>
  <c r="B672" i="4"/>
  <c r="A672" i="4"/>
  <c r="S671" i="4"/>
  <c r="N671" i="4"/>
  <c r="M671" i="4"/>
  <c r="L671" i="4"/>
  <c r="K671" i="4"/>
  <c r="J671" i="4"/>
  <c r="T671" i="4" s="1"/>
  <c r="I671" i="4"/>
  <c r="H671" i="4"/>
  <c r="G671" i="4"/>
  <c r="F671" i="4"/>
  <c r="Q671" i="4" s="1"/>
  <c r="E671" i="4"/>
  <c r="D671" i="4"/>
  <c r="C671" i="4"/>
  <c r="B671" i="4"/>
  <c r="O671" i="4" s="1"/>
  <c r="A671" i="4"/>
  <c r="N670" i="4"/>
  <c r="M670" i="4"/>
  <c r="L670" i="4"/>
  <c r="K670" i="4"/>
  <c r="J670" i="4"/>
  <c r="I670" i="4"/>
  <c r="S670" i="4" s="1"/>
  <c r="H670" i="4"/>
  <c r="G670" i="4"/>
  <c r="F670" i="4"/>
  <c r="Q670" i="4" s="1"/>
  <c r="E670" i="4"/>
  <c r="D670" i="4"/>
  <c r="C670" i="4"/>
  <c r="B670" i="4"/>
  <c r="O670" i="4" s="1"/>
  <c r="A670" i="4"/>
  <c r="N669" i="4"/>
  <c r="M669" i="4"/>
  <c r="L669" i="4"/>
  <c r="K669" i="4"/>
  <c r="J669" i="4"/>
  <c r="T669" i="4" s="1"/>
  <c r="I669" i="4"/>
  <c r="H669" i="4"/>
  <c r="G669" i="4"/>
  <c r="F669" i="4"/>
  <c r="Q669" i="4" s="1"/>
  <c r="E669" i="4"/>
  <c r="D669" i="4"/>
  <c r="C669" i="4"/>
  <c r="B669" i="4"/>
  <c r="O669" i="4" s="1"/>
  <c r="A669" i="4"/>
  <c r="N668" i="4"/>
  <c r="M668" i="4"/>
  <c r="L668" i="4"/>
  <c r="K668" i="4"/>
  <c r="J668" i="4"/>
  <c r="T668" i="4" s="1"/>
  <c r="I668" i="4"/>
  <c r="S668" i="4" s="1"/>
  <c r="H668" i="4"/>
  <c r="G668" i="4"/>
  <c r="F668" i="4"/>
  <c r="Q668" i="4" s="1"/>
  <c r="E668" i="4"/>
  <c r="D668" i="4"/>
  <c r="C668" i="4"/>
  <c r="B668" i="4"/>
  <c r="O668" i="4" s="1"/>
  <c r="A668" i="4"/>
  <c r="N667" i="4"/>
  <c r="M667" i="4"/>
  <c r="L667" i="4"/>
  <c r="K667" i="4"/>
  <c r="J667" i="4"/>
  <c r="T667" i="4" s="1"/>
  <c r="I667" i="4"/>
  <c r="S667" i="4" s="1"/>
  <c r="H667" i="4"/>
  <c r="G667" i="4"/>
  <c r="F667" i="4"/>
  <c r="Q667" i="4" s="1"/>
  <c r="E667" i="4"/>
  <c r="D667" i="4"/>
  <c r="C667" i="4"/>
  <c r="B667" i="4"/>
  <c r="O667" i="4" s="1"/>
  <c r="A667" i="4"/>
  <c r="N666" i="4"/>
  <c r="M666" i="4"/>
  <c r="L666" i="4"/>
  <c r="K666" i="4"/>
  <c r="J666" i="4"/>
  <c r="I666" i="4"/>
  <c r="S666" i="4" s="1"/>
  <c r="H666" i="4"/>
  <c r="G666" i="4"/>
  <c r="F666" i="4"/>
  <c r="Q666" i="4" s="1"/>
  <c r="E666" i="4"/>
  <c r="D666" i="4"/>
  <c r="C666" i="4"/>
  <c r="B666" i="4"/>
  <c r="O666" i="4" s="1"/>
  <c r="A666" i="4"/>
  <c r="N665" i="4"/>
  <c r="M665" i="4"/>
  <c r="L665" i="4"/>
  <c r="K665" i="4"/>
  <c r="J665" i="4"/>
  <c r="T665" i="4" s="1"/>
  <c r="I665" i="4"/>
  <c r="S665" i="4" s="1"/>
  <c r="H665" i="4"/>
  <c r="G665" i="4"/>
  <c r="F665" i="4"/>
  <c r="Q665" i="4" s="1"/>
  <c r="E665" i="4"/>
  <c r="D665" i="4"/>
  <c r="C665" i="4"/>
  <c r="B665" i="4"/>
  <c r="O665" i="4" s="1"/>
  <c r="A665" i="4"/>
  <c r="N664" i="4"/>
  <c r="M664" i="4"/>
  <c r="L664" i="4"/>
  <c r="K664" i="4"/>
  <c r="J664" i="4"/>
  <c r="I664" i="4"/>
  <c r="S664" i="4" s="1"/>
  <c r="H664" i="4"/>
  <c r="G664" i="4"/>
  <c r="F664" i="4"/>
  <c r="Q664" i="4" s="1"/>
  <c r="E664" i="4"/>
  <c r="D664" i="4"/>
  <c r="C664" i="4"/>
  <c r="B664" i="4"/>
  <c r="A664" i="4"/>
  <c r="N663" i="4"/>
  <c r="M663" i="4"/>
  <c r="L663" i="4"/>
  <c r="K663" i="4"/>
  <c r="J663" i="4"/>
  <c r="T663" i="4" s="1"/>
  <c r="I663" i="4"/>
  <c r="S663" i="4" s="1"/>
  <c r="H663" i="4"/>
  <c r="G663" i="4"/>
  <c r="F663" i="4"/>
  <c r="Q663" i="4" s="1"/>
  <c r="E663" i="4"/>
  <c r="P663" i="4" s="1"/>
  <c r="D663" i="4"/>
  <c r="C663" i="4"/>
  <c r="B663" i="4"/>
  <c r="O663" i="4" s="1"/>
  <c r="A663" i="4"/>
  <c r="N662" i="4"/>
  <c r="M662" i="4"/>
  <c r="L662" i="4"/>
  <c r="K662" i="4"/>
  <c r="J662" i="4"/>
  <c r="T662" i="4" s="1"/>
  <c r="I662" i="4"/>
  <c r="S662" i="4" s="1"/>
  <c r="H662" i="4"/>
  <c r="G662" i="4"/>
  <c r="F662" i="4"/>
  <c r="Q662" i="4" s="1"/>
  <c r="E662" i="4"/>
  <c r="D662" i="4"/>
  <c r="C662" i="4"/>
  <c r="B662" i="4"/>
  <c r="O662" i="4" s="1"/>
  <c r="A662" i="4"/>
  <c r="N661" i="4"/>
  <c r="M661" i="4"/>
  <c r="L661" i="4"/>
  <c r="K661" i="4"/>
  <c r="J661" i="4"/>
  <c r="T661" i="4" s="1"/>
  <c r="I661" i="4"/>
  <c r="S661" i="4" s="1"/>
  <c r="H661" i="4"/>
  <c r="G661" i="4"/>
  <c r="F661" i="4"/>
  <c r="Q661" i="4" s="1"/>
  <c r="E661" i="4"/>
  <c r="D661" i="4"/>
  <c r="C661" i="4"/>
  <c r="B661" i="4"/>
  <c r="A661" i="4"/>
  <c r="O660" i="4"/>
  <c r="N660" i="4"/>
  <c r="M660" i="4"/>
  <c r="L660" i="4"/>
  <c r="K660" i="4"/>
  <c r="J660" i="4"/>
  <c r="I660" i="4"/>
  <c r="S660" i="4" s="1"/>
  <c r="H660" i="4"/>
  <c r="G660" i="4"/>
  <c r="F660" i="4"/>
  <c r="Q660" i="4" s="1"/>
  <c r="E660" i="4"/>
  <c r="P660" i="4" s="1"/>
  <c r="D660" i="4"/>
  <c r="C660" i="4"/>
  <c r="B660" i="4"/>
  <c r="A660" i="4"/>
  <c r="N659" i="4"/>
  <c r="M659" i="4"/>
  <c r="L659" i="4"/>
  <c r="K659" i="4"/>
  <c r="J659" i="4"/>
  <c r="W659" i="4" s="1"/>
  <c r="I659" i="4"/>
  <c r="S659" i="4" s="1"/>
  <c r="H659" i="4"/>
  <c r="G659" i="4"/>
  <c r="F659" i="4"/>
  <c r="Q659" i="4" s="1"/>
  <c r="E659" i="4"/>
  <c r="P659" i="4" s="1"/>
  <c r="D659" i="4"/>
  <c r="C659" i="4"/>
  <c r="B659" i="4"/>
  <c r="O659" i="4" s="1"/>
  <c r="A659" i="4"/>
  <c r="N658" i="4"/>
  <c r="M658" i="4"/>
  <c r="L658" i="4"/>
  <c r="K658" i="4"/>
  <c r="J658" i="4"/>
  <c r="T658" i="4" s="1"/>
  <c r="I658" i="4"/>
  <c r="S658" i="4" s="1"/>
  <c r="H658" i="4"/>
  <c r="G658" i="4"/>
  <c r="F658" i="4"/>
  <c r="Q658" i="4" s="1"/>
  <c r="E658" i="4"/>
  <c r="D658" i="4"/>
  <c r="C658" i="4"/>
  <c r="B658" i="4"/>
  <c r="O658" i="4" s="1"/>
  <c r="A658" i="4"/>
  <c r="S657" i="4"/>
  <c r="N657" i="4"/>
  <c r="M657" i="4"/>
  <c r="L657" i="4"/>
  <c r="K657" i="4"/>
  <c r="J657" i="4"/>
  <c r="T657" i="4" s="1"/>
  <c r="I657" i="4"/>
  <c r="H657" i="4"/>
  <c r="G657" i="4"/>
  <c r="F657" i="4"/>
  <c r="Q657" i="4" s="1"/>
  <c r="E657" i="4"/>
  <c r="D657" i="4"/>
  <c r="C657" i="4"/>
  <c r="B657" i="4"/>
  <c r="O657" i="4" s="1"/>
  <c r="A657" i="4"/>
  <c r="N656" i="4"/>
  <c r="M656" i="4"/>
  <c r="L656" i="4"/>
  <c r="K656" i="4"/>
  <c r="J656" i="4"/>
  <c r="T656" i="4" s="1"/>
  <c r="I656" i="4"/>
  <c r="S656" i="4" s="1"/>
  <c r="H656" i="4"/>
  <c r="G656" i="4"/>
  <c r="F656" i="4"/>
  <c r="Q656" i="4" s="1"/>
  <c r="E656" i="4"/>
  <c r="P656" i="4" s="1"/>
  <c r="D656" i="4"/>
  <c r="C656" i="4"/>
  <c r="B656" i="4"/>
  <c r="A656" i="4"/>
  <c r="N655" i="4"/>
  <c r="M655" i="4"/>
  <c r="L655" i="4"/>
  <c r="K655" i="4"/>
  <c r="J655" i="4"/>
  <c r="I655" i="4"/>
  <c r="S655" i="4" s="1"/>
  <c r="H655" i="4"/>
  <c r="G655" i="4"/>
  <c r="F655" i="4"/>
  <c r="Q655" i="4" s="1"/>
  <c r="E655" i="4"/>
  <c r="D655" i="4"/>
  <c r="C655" i="4"/>
  <c r="B655" i="4"/>
  <c r="O655" i="4" s="1"/>
  <c r="A655" i="4"/>
  <c r="Q654" i="4"/>
  <c r="N654" i="4"/>
  <c r="M654" i="4"/>
  <c r="L654" i="4"/>
  <c r="K654" i="4"/>
  <c r="J654" i="4"/>
  <c r="I654" i="4"/>
  <c r="S654" i="4" s="1"/>
  <c r="H654" i="4"/>
  <c r="G654" i="4"/>
  <c r="F654" i="4"/>
  <c r="E654" i="4"/>
  <c r="D654" i="4"/>
  <c r="C654" i="4"/>
  <c r="B654" i="4"/>
  <c r="A654" i="4"/>
  <c r="T653" i="4"/>
  <c r="O653" i="4"/>
  <c r="N653" i="4"/>
  <c r="M653" i="4"/>
  <c r="L653" i="4"/>
  <c r="K653" i="4"/>
  <c r="J653" i="4"/>
  <c r="I653" i="4"/>
  <c r="S653" i="4" s="1"/>
  <c r="H653" i="4"/>
  <c r="G653" i="4"/>
  <c r="F653" i="4"/>
  <c r="Q653" i="4" s="1"/>
  <c r="E653" i="4"/>
  <c r="D653" i="4"/>
  <c r="C653" i="4"/>
  <c r="B653" i="4"/>
  <c r="A653" i="4"/>
  <c r="N652" i="4"/>
  <c r="M652" i="4"/>
  <c r="L652" i="4"/>
  <c r="K652" i="4"/>
  <c r="J652" i="4"/>
  <c r="T652" i="4" s="1"/>
  <c r="I652" i="4"/>
  <c r="S652" i="4" s="1"/>
  <c r="H652" i="4"/>
  <c r="G652" i="4"/>
  <c r="F652" i="4"/>
  <c r="Q652" i="4" s="1"/>
  <c r="E652" i="4"/>
  <c r="P652" i="4" s="1"/>
  <c r="D652" i="4"/>
  <c r="C652" i="4"/>
  <c r="B652" i="4"/>
  <c r="O652" i="4" s="1"/>
  <c r="A652" i="4"/>
  <c r="S651" i="4"/>
  <c r="N651" i="4"/>
  <c r="M651" i="4"/>
  <c r="L651" i="4"/>
  <c r="K651" i="4"/>
  <c r="J651" i="4"/>
  <c r="T651" i="4" s="1"/>
  <c r="I651" i="4"/>
  <c r="H651" i="4"/>
  <c r="G651" i="4"/>
  <c r="F651" i="4"/>
  <c r="Q651" i="4" s="1"/>
  <c r="E651" i="4"/>
  <c r="D651" i="4"/>
  <c r="C651" i="4"/>
  <c r="B651" i="4"/>
  <c r="O651" i="4" s="1"/>
  <c r="A651" i="4"/>
  <c r="N650" i="4"/>
  <c r="M650" i="4"/>
  <c r="L650" i="4"/>
  <c r="K650" i="4"/>
  <c r="J650" i="4"/>
  <c r="I650" i="4"/>
  <c r="S650" i="4" s="1"/>
  <c r="H650" i="4"/>
  <c r="G650" i="4"/>
  <c r="F650" i="4"/>
  <c r="Q650" i="4" s="1"/>
  <c r="E650" i="4"/>
  <c r="P650" i="4" s="1"/>
  <c r="D650" i="4"/>
  <c r="C650" i="4"/>
  <c r="B650" i="4"/>
  <c r="A650" i="4"/>
  <c r="R649" i="4"/>
  <c r="N649" i="4"/>
  <c r="M649" i="4"/>
  <c r="L649" i="4"/>
  <c r="K649" i="4"/>
  <c r="J649" i="4"/>
  <c r="T649" i="4" s="1"/>
  <c r="I649" i="4"/>
  <c r="S649" i="4" s="1"/>
  <c r="H649" i="4"/>
  <c r="G649" i="4"/>
  <c r="F649" i="4"/>
  <c r="Q649" i="4" s="1"/>
  <c r="E649" i="4"/>
  <c r="P649" i="4" s="1"/>
  <c r="D649" i="4"/>
  <c r="C649" i="4"/>
  <c r="B649" i="4"/>
  <c r="A649" i="4"/>
  <c r="N648" i="4"/>
  <c r="M648" i="4"/>
  <c r="L648" i="4"/>
  <c r="K648" i="4"/>
  <c r="J648" i="4"/>
  <c r="I648" i="4"/>
  <c r="S648" i="4" s="1"/>
  <c r="H648" i="4"/>
  <c r="G648" i="4"/>
  <c r="F648" i="4"/>
  <c r="Q648" i="4" s="1"/>
  <c r="E648" i="4"/>
  <c r="P648" i="4" s="1"/>
  <c r="D648" i="4"/>
  <c r="C648" i="4"/>
  <c r="B648" i="4"/>
  <c r="A648" i="4"/>
  <c r="N647" i="4"/>
  <c r="M647" i="4"/>
  <c r="L647" i="4"/>
  <c r="K647" i="4"/>
  <c r="J647" i="4"/>
  <c r="I647" i="4"/>
  <c r="S647" i="4" s="1"/>
  <c r="H647" i="4"/>
  <c r="G647" i="4"/>
  <c r="F647" i="4"/>
  <c r="Q647" i="4" s="1"/>
  <c r="E647" i="4"/>
  <c r="D647" i="4"/>
  <c r="C647" i="4"/>
  <c r="B647" i="4"/>
  <c r="A647" i="4"/>
  <c r="N646" i="4"/>
  <c r="M646" i="4"/>
  <c r="L646" i="4"/>
  <c r="K646" i="4"/>
  <c r="J646" i="4"/>
  <c r="I646" i="4"/>
  <c r="S646" i="4" s="1"/>
  <c r="H646" i="4"/>
  <c r="G646" i="4"/>
  <c r="F646" i="4"/>
  <c r="Q646" i="4" s="1"/>
  <c r="E646" i="4"/>
  <c r="D646" i="4"/>
  <c r="C646" i="4"/>
  <c r="B646" i="4"/>
  <c r="O646" i="4" s="1"/>
  <c r="A646" i="4"/>
  <c r="N645" i="4"/>
  <c r="M645" i="4"/>
  <c r="L645" i="4"/>
  <c r="K645" i="4"/>
  <c r="J645" i="4"/>
  <c r="I645" i="4"/>
  <c r="S645" i="4" s="1"/>
  <c r="H645" i="4"/>
  <c r="G645" i="4"/>
  <c r="F645" i="4"/>
  <c r="Q645" i="4" s="1"/>
  <c r="E645" i="4"/>
  <c r="D645" i="4"/>
  <c r="C645" i="4"/>
  <c r="B645" i="4"/>
  <c r="O645" i="4" s="1"/>
  <c r="A645" i="4"/>
  <c r="P644" i="4"/>
  <c r="N644" i="4"/>
  <c r="M644" i="4"/>
  <c r="L644" i="4"/>
  <c r="K644" i="4"/>
  <c r="J644" i="4"/>
  <c r="T644" i="4" s="1"/>
  <c r="I644" i="4"/>
  <c r="S644" i="4" s="1"/>
  <c r="H644" i="4"/>
  <c r="G644" i="4"/>
  <c r="F644" i="4"/>
  <c r="E644" i="4"/>
  <c r="D644" i="4"/>
  <c r="C644" i="4"/>
  <c r="B644" i="4"/>
  <c r="A644" i="4"/>
  <c r="P643" i="4"/>
  <c r="N643" i="4"/>
  <c r="M643" i="4"/>
  <c r="L643" i="4"/>
  <c r="K643" i="4"/>
  <c r="J643" i="4"/>
  <c r="T643" i="4" s="1"/>
  <c r="I643" i="4"/>
  <c r="S643" i="4" s="1"/>
  <c r="H643" i="4"/>
  <c r="G643" i="4"/>
  <c r="F643" i="4"/>
  <c r="Q643" i="4" s="1"/>
  <c r="E643" i="4"/>
  <c r="D643" i="4"/>
  <c r="C643" i="4"/>
  <c r="B643" i="4"/>
  <c r="O643" i="4" s="1"/>
  <c r="A643" i="4"/>
  <c r="N642" i="4"/>
  <c r="M642" i="4"/>
  <c r="L642" i="4"/>
  <c r="K642" i="4"/>
  <c r="J642" i="4"/>
  <c r="T642" i="4" s="1"/>
  <c r="I642" i="4"/>
  <c r="H642" i="4"/>
  <c r="G642" i="4"/>
  <c r="F642" i="4"/>
  <c r="Q642" i="4" s="1"/>
  <c r="E642" i="4"/>
  <c r="D642" i="4"/>
  <c r="C642" i="4"/>
  <c r="B642" i="4"/>
  <c r="O642" i="4" s="1"/>
  <c r="A642" i="4"/>
  <c r="N641" i="4"/>
  <c r="M641" i="4"/>
  <c r="L641" i="4"/>
  <c r="K641" i="4"/>
  <c r="J641" i="4"/>
  <c r="I641" i="4"/>
  <c r="S641" i="4" s="1"/>
  <c r="H641" i="4"/>
  <c r="G641" i="4"/>
  <c r="F641" i="4"/>
  <c r="Q641" i="4" s="1"/>
  <c r="E641" i="4"/>
  <c r="P641" i="4" s="1"/>
  <c r="D641" i="4"/>
  <c r="C641" i="4"/>
  <c r="B641" i="4"/>
  <c r="O641" i="4" s="1"/>
  <c r="A641" i="4"/>
  <c r="N640" i="4"/>
  <c r="M640" i="4"/>
  <c r="L640" i="4"/>
  <c r="K640" i="4"/>
  <c r="J640" i="4"/>
  <c r="I640" i="4"/>
  <c r="S640" i="4" s="1"/>
  <c r="H640" i="4"/>
  <c r="G640" i="4"/>
  <c r="F640" i="4"/>
  <c r="E640" i="4"/>
  <c r="P640" i="4" s="1"/>
  <c r="D640" i="4"/>
  <c r="C640" i="4"/>
  <c r="B640" i="4"/>
  <c r="O640" i="4" s="1"/>
  <c r="A640" i="4"/>
  <c r="T639" i="4"/>
  <c r="Q639" i="4"/>
  <c r="N639" i="4"/>
  <c r="M639" i="4"/>
  <c r="L639" i="4"/>
  <c r="K639" i="4"/>
  <c r="J639" i="4"/>
  <c r="I639" i="4"/>
  <c r="S639" i="4" s="1"/>
  <c r="H639" i="4"/>
  <c r="G639" i="4"/>
  <c r="F639" i="4"/>
  <c r="E639" i="4"/>
  <c r="D639" i="4"/>
  <c r="C639" i="4"/>
  <c r="B639" i="4"/>
  <c r="O639" i="4" s="1"/>
  <c r="A639" i="4"/>
  <c r="Y639" i="4" s="1"/>
  <c r="R638" i="4"/>
  <c r="N638" i="4"/>
  <c r="M638" i="4"/>
  <c r="L638" i="4"/>
  <c r="K638" i="4"/>
  <c r="J638" i="4"/>
  <c r="I638" i="4"/>
  <c r="S638" i="4" s="1"/>
  <c r="H638" i="4"/>
  <c r="G638" i="4"/>
  <c r="F638" i="4"/>
  <c r="Q638" i="4" s="1"/>
  <c r="E638" i="4"/>
  <c r="P638" i="4" s="1"/>
  <c r="D638" i="4"/>
  <c r="C638" i="4"/>
  <c r="B638" i="4"/>
  <c r="O638" i="4" s="1"/>
  <c r="A638" i="4"/>
  <c r="S637" i="4"/>
  <c r="N637" i="4"/>
  <c r="M637" i="4"/>
  <c r="L637" i="4"/>
  <c r="K637" i="4"/>
  <c r="J637" i="4"/>
  <c r="I637" i="4"/>
  <c r="H637" i="4"/>
  <c r="G637" i="4"/>
  <c r="F637" i="4"/>
  <c r="Q637" i="4" s="1"/>
  <c r="E637" i="4"/>
  <c r="D637" i="4"/>
  <c r="C637" i="4"/>
  <c r="B637" i="4"/>
  <c r="A637" i="4"/>
  <c r="P636" i="4"/>
  <c r="N636" i="4"/>
  <c r="M636" i="4"/>
  <c r="L636" i="4"/>
  <c r="K636" i="4"/>
  <c r="J636" i="4"/>
  <c r="T636" i="4" s="1"/>
  <c r="I636" i="4"/>
  <c r="S636" i="4" s="1"/>
  <c r="H636" i="4"/>
  <c r="G636" i="4"/>
  <c r="F636" i="4"/>
  <c r="Q636" i="4" s="1"/>
  <c r="E636" i="4"/>
  <c r="D636" i="4"/>
  <c r="C636" i="4"/>
  <c r="B636" i="4"/>
  <c r="O636" i="4" s="1"/>
  <c r="A636" i="4"/>
  <c r="N635" i="4"/>
  <c r="M635" i="4"/>
  <c r="L635" i="4"/>
  <c r="K635" i="4"/>
  <c r="J635" i="4"/>
  <c r="T635" i="4" s="1"/>
  <c r="I635" i="4"/>
  <c r="S635" i="4" s="1"/>
  <c r="H635" i="4"/>
  <c r="G635" i="4"/>
  <c r="F635" i="4"/>
  <c r="Q635" i="4" s="1"/>
  <c r="E635" i="4"/>
  <c r="P635" i="4" s="1"/>
  <c r="D635" i="4"/>
  <c r="C635" i="4"/>
  <c r="B635" i="4"/>
  <c r="O635" i="4" s="1"/>
  <c r="A635" i="4"/>
  <c r="N634" i="4"/>
  <c r="M634" i="4"/>
  <c r="L634" i="4"/>
  <c r="K634" i="4"/>
  <c r="J634" i="4"/>
  <c r="T634" i="4" s="1"/>
  <c r="I634" i="4"/>
  <c r="S634" i="4" s="1"/>
  <c r="H634" i="4"/>
  <c r="G634" i="4"/>
  <c r="F634" i="4"/>
  <c r="Q634" i="4" s="1"/>
  <c r="E634" i="4"/>
  <c r="D634" i="4"/>
  <c r="C634" i="4"/>
  <c r="B634" i="4"/>
  <c r="O634" i="4" s="1"/>
  <c r="A634" i="4"/>
  <c r="N633" i="4"/>
  <c r="M633" i="4"/>
  <c r="L633" i="4"/>
  <c r="K633" i="4"/>
  <c r="J633" i="4"/>
  <c r="I633" i="4"/>
  <c r="S633" i="4" s="1"/>
  <c r="H633" i="4"/>
  <c r="G633" i="4"/>
  <c r="F633" i="4"/>
  <c r="Q633" i="4" s="1"/>
  <c r="E633" i="4"/>
  <c r="D633" i="4"/>
  <c r="C633" i="4"/>
  <c r="B633" i="4"/>
  <c r="O633" i="4" s="1"/>
  <c r="A633" i="4"/>
  <c r="P632" i="4"/>
  <c r="N632" i="4"/>
  <c r="M632" i="4"/>
  <c r="L632" i="4"/>
  <c r="K632" i="4"/>
  <c r="J632" i="4"/>
  <c r="T632" i="4" s="1"/>
  <c r="I632" i="4"/>
  <c r="S632" i="4" s="1"/>
  <c r="H632" i="4"/>
  <c r="G632" i="4"/>
  <c r="F632" i="4"/>
  <c r="Q632" i="4" s="1"/>
  <c r="E632" i="4"/>
  <c r="D632" i="4"/>
  <c r="C632" i="4"/>
  <c r="B632" i="4"/>
  <c r="A632" i="4"/>
  <c r="N631" i="4"/>
  <c r="M631" i="4"/>
  <c r="L631" i="4"/>
  <c r="K631" i="4"/>
  <c r="J631" i="4"/>
  <c r="T631" i="4" s="1"/>
  <c r="I631" i="4"/>
  <c r="S631" i="4" s="1"/>
  <c r="H631" i="4"/>
  <c r="G631" i="4"/>
  <c r="F631" i="4"/>
  <c r="E631" i="4"/>
  <c r="P631" i="4" s="1"/>
  <c r="D631" i="4"/>
  <c r="C631" i="4"/>
  <c r="B631" i="4"/>
  <c r="O631" i="4" s="1"/>
  <c r="A631" i="4"/>
  <c r="N630" i="4"/>
  <c r="M630" i="4"/>
  <c r="L630" i="4"/>
  <c r="K630" i="4"/>
  <c r="J630" i="4"/>
  <c r="T630" i="4" s="1"/>
  <c r="I630" i="4"/>
  <c r="S630" i="4" s="1"/>
  <c r="H630" i="4"/>
  <c r="G630" i="4"/>
  <c r="F630" i="4"/>
  <c r="Q630" i="4" s="1"/>
  <c r="E630" i="4"/>
  <c r="D630" i="4"/>
  <c r="C630" i="4"/>
  <c r="B630" i="4"/>
  <c r="O630" i="4" s="1"/>
  <c r="A630" i="4"/>
  <c r="W629" i="4"/>
  <c r="N629" i="4"/>
  <c r="M629" i="4"/>
  <c r="L629" i="4"/>
  <c r="K629" i="4"/>
  <c r="J629" i="4"/>
  <c r="T629" i="4" s="1"/>
  <c r="I629" i="4"/>
  <c r="S629" i="4" s="1"/>
  <c r="H629" i="4"/>
  <c r="G629" i="4"/>
  <c r="F629" i="4"/>
  <c r="Q629" i="4" s="1"/>
  <c r="E629" i="4"/>
  <c r="D629" i="4"/>
  <c r="C629" i="4"/>
  <c r="B629" i="4"/>
  <c r="O629" i="4" s="1"/>
  <c r="A629" i="4"/>
  <c r="S628" i="4"/>
  <c r="N628" i="4"/>
  <c r="M628" i="4"/>
  <c r="L628" i="4"/>
  <c r="K628" i="4"/>
  <c r="J628" i="4"/>
  <c r="T628" i="4" s="1"/>
  <c r="I628" i="4"/>
  <c r="H628" i="4"/>
  <c r="G628" i="4"/>
  <c r="F628" i="4"/>
  <c r="Q628" i="4" s="1"/>
  <c r="E628" i="4"/>
  <c r="D628" i="4"/>
  <c r="C628" i="4"/>
  <c r="B628" i="4"/>
  <c r="A628" i="4"/>
  <c r="N627" i="4"/>
  <c r="M627" i="4"/>
  <c r="L627" i="4"/>
  <c r="K627" i="4"/>
  <c r="J627" i="4"/>
  <c r="T627" i="4" s="1"/>
  <c r="I627" i="4"/>
  <c r="H627" i="4"/>
  <c r="G627" i="4"/>
  <c r="F627" i="4"/>
  <c r="Q627" i="4" s="1"/>
  <c r="E627" i="4"/>
  <c r="D627" i="4"/>
  <c r="C627" i="4"/>
  <c r="B627" i="4"/>
  <c r="O627" i="4" s="1"/>
  <c r="A627" i="4"/>
  <c r="O626" i="4"/>
  <c r="N626" i="4"/>
  <c r="M626" i="4"/>
  <c r="L626" i="4"/>
  <c r="K626" i="4"/>
  <c r="J626" i="4"/>
  <c r="I626" i="4"/>
  <c r="S626" i="4" s="1"/>
  <c r="H626" i="4"/>
  <c r="G626" i="4"/>
  <c r="F626" i="4"/>
  <c r="Q626" i="4" s="1"/>
  <c r="E626" i="4"/>
  <c r="D626" i="4"/>
  <c r="C626" i="4"/>
  <c r="B626" i="4"/>
  <c r="A626" i="4"/>
  <c r="N625" i="4"/>
  <c r="M625" i="4"/>
  <c r="L625" i="4"/>
  <c r="K625" i="4"/>
  <c r="J625" i="4"/>
  <c r="T625" i="4" s="1"/>
  <c r="I625" i="4"/>
  <c r="S625" i="4" s="1"/>
  <c r="H625" i="4"/>
  <c r="G625" i="4"/>
  <c r="F625" i="4"/>
  <c r="Q625" i="4" s="1"/>
  <c r="E625" i="4"/>
  <c r="D625" i="4"/>
  <c r="C625" i="4"/>
  <c r="B625" i="4"/>
  <c r="O625" i="4" s="1"/>
  <c r="A625" i="4"/>
  <c r="T624" i="4"/>
  <c r="P624" i="4"/>
  <c r="O624" i="4"/>
  <c r="N624" i="4"/>
  <c r="M624" i="4"/>
  <c r="L624" i="4"/>
  <c r="K624" i="4"/>
  <c r="J624" i="4"/>
  <c r="I624" i="4"/>
  <c r="S624" i="4" s="1"/>
  <c r="H624" i="4"/>
  <c r="G624" i="4"/>
  <c r="F624" i="4"/>
  <c r="E624" i="4"/>
  <c r="D624" i="4"/>
  <c r="C624" i="4"/>
  <c r="B624" i="4"/>
  <c r="A624" i="4"/>
  <c r="S623" i="4"/>
  <c r="N623" i="4"/>
  <c r="M623" i="4"/>
  <c r="L623" i="4"/>
  <c r="K623" i="4"/>
  <c r="J623" i="4"/>
  <c r="I623" i="4"/>
  <c r="H623" i="4"/>
  <c r="G623" i="4"/>
  <c r="F623" i="4"/>
  <c r="Q623" i="4" s="1"/>
  <c r="E623" i="4"/>
  <c r="D623" i="4"/>
  <c r="C623" i="4"/>
  <c r="B623" i="4"/>
  <c r="O623" i="4" s="1"/>
  <c r="A623" i="4"/>
  <c r="N622" i="4"/>
  <c r="M622" i="4"/>
  <c r="L622" i="4"/>
  <c r="K622" i="4"/>
  <c r="J622" i="4"/>
  <c r="I622" i="4"/>
  <c r="S622" i="4" s="1"/>
  <c r="H622" i="4"/>
  <c r="G622" i="4"/>
  <c r="F622" i="4"/>
  <c r="Q622" i="4" s="1"/>
  <c r="E622" i="4"/>
  <c r="P622" i="4" s="1"/>
  <c r="D622" i="4"/>
  <c r="C622" i="4"/>
  <c r="B622" i="4"/>
  <c r="A622" i="4"/>
  <c r="N621" i="4"/>
  <c r="M621" i="4"/>
  <c r="L621" i="4"/>
  <c r="K621" i="4"/>
  <c r="J621" i="4"/>
  <c r="T621" i="4" s="1"/>
  <c r="I621" i="4"/>
  <c r="S621" i="4" s="1"/>
  <c r="H621" i="4"/>
  <c r="G621" i="4"/>
  <c r="F621" i="4"/>
  <c r="Q621" i="4" s="1"/>
  <c r="E621" i="4"/>
  <c r="D621" i="4"/>
  <c r="C621" i="4"/>
  <c r="B621" i="4"/>
  <c r="A621" i="4"/>
  <c r="S620" i="4"/>
  <c r="N620" i="4"/>
  <c r="M620" i="4"/>
  <c r="L620" i="4"/>
  <c r="K620" i="4"/>
  <c r="J620" i="4"/>
  <c r="T620" i="4" s="1"/>
  <c r="I620" i="4"/>
  <c r="H620" i="4"/>
  <c r="G620" i="4"/>
  <c r="F620" i="4"/>
  <c r="E620" i="4"/>
  <c r="P620" i="4" s="1"/>
  <c r="D620" i="4"/>
  <c r="C620" i="4"/>
  <c r="B620" i="4"/>
  <c r="O620" i="4" s="1"/>
  <c r="A620" i="4"/>
  <c r="N619" i="4"/>
  <c r="M619" i="4"/>
  <c r="L619" i="4"/>
  <c r="K619" i="4"/>
  <c r="J619" i="4"/>
  <c r="I619" i="4"/>
  <c r="S619" i="4" s="1"/>
  <c r="H619" i="4"/>
  <c r="G619" i="4"/>
  <c r="F619" i="4"/>
  <c r="Q619" i="4" s="1"/>
  <c r="E619" i="4"/>
  <c r="P619" i="4" s="1"/>
  <c r="D619" i="4"/>
  <c r="C619" i="4"/>
  <c r="B619" i="4"/>
  <c r="O619" i="4" s="1"/>
  <c r="A619" i="4"/>
  <c r="P618" i="4"/>
  <c r="N618" i="4"/>
  <c r="M618" i="4"/>
  <c r="L618" i="4"/>
  <c r="K618" i="4"/>
  <c r="J618" i="4"/>
  <c r="I618" i="4"/>
  <c r="S618" i="4" s="1"/>
  <c r="H618" i="4"/>
  <c r="G618" i="4"/>
  <c r="F618" i="4"/>
  <c r="E618" i="4"/>
  <c r="D618" i="4"/>
  <c r="C618" i="4"/>
  <c r="B618" i="4"/>
  <c r="O618" i="4" s="1"/>
  <c r="A618" i="4"/>
  <c r="R617" i="4"/>
  <c r="Q617" i="4"/>
  <c r="N617" i="4"/>
  <c r="M617" i="4"/>
  <c r="L617" i="4"/>
  <c r="K617" i="4"/>
  <c r="J617" i="4"/>
  <c r="I617" i="4"/>
  <c r="S617" i="4" s="1"/>
  <c r="H617" i="4"/>
  <c r="G617" i="4"/>
  <c r="F617" i="4"/>
  <c r="E617" i="4"/>
  <c r="P617" i="4" s="1"/>
  <c r="D617" i="4"/>
  <c r="C617" i="4"/>
  <c r="B617" i="4"/>
  <c r="A617" i="4"/>
  <c r="R616" i="4"/>
  <c r="P616" i="4"/>
  <c r="N616" i="4"/>
  <c r="M616" i="4"/>
  <c r="L616" i="4"/>
  <c r="K616" i="4"/>
  <c r="J616" i="4"/>
  <c r="I616" i="4"/>
  <c r="S616" i="4" s="1"/>
  <c r="H616" i="4"/>
  <c r="G616" i="4"/>
  <c r="F616" i="4"/>
  <c r="Q616" i="4" s="1"/>
  <c r="E616" i="4"/>
  <c r="D616" i="4"/>
  <c r="C616" i="4"/>
  <c r="B616" i="4"/>
  <c r="A616" i="4"/>
  <c r="R615" i="4"/>
  <c r="P615" i="4"/>
  <c r="N615" i="4"/>
  <c r="M615" i="4"/>
  <c r="L615" i="4"/>
  <c r="K615" i="4"/>
  <c r="J615" i="4"/>
  <c r="T615" i="4" s="1"/>
  <c r="I615" i="4"/>
  <c r="S615" i="4" s="1"/>
  <c r="H615" i="4"/>
  <c r="G615" i="4"/>
  <c r="F615" i="4"/>
  <c r="Q615" i="4" s="1"/>
  <c r="E615" i="4"/>
  <c r="D615" i="4"/>
  <c r="C615" i="4"/>
  <c r="B615" i="4"/>
  <c r="O615" i="4" s="1"/>
  <c r="A615" i="4"/>
  <c r="N614" i="4"/>
  <c r="M614" i="4"/>
  <c r="L614" i="4"/>
  <c r="K614" i="4"/>
  <c r="J614" i="4"/>
  <c r="I614" i="4"/>
  <c r="S614" i="4" s="1"/>
  <c r="H614" i="4"/>
  <c r="G614" i="4"/>
  <c r="F614" i="4"/>
  <c r="Q614" i="4" s="1"/>
  <c r="E614" i="4"/>
  <c r="R614" i="4" s="1"/>
  <c r="D614" i="4"/>
  <c r="C614" i="4"/>
  <c r="B614" i="4"/>
  <c r="A614" i="4"/>
  <c r="N613" i="4"/>
  <c r="M613" i="4"/>
  <c r="L613" i="4"/>
  <c r="K613" i="4"/>
  <c r="J613" i="4"/>
  <c r="T613" i="4" s="1"/>
  <c r="I613" i="4"/>
  <c r="S613" i="4" s="1"/>
  <c r="H613" i="4"/>
  <c r="G613" i="4"/>
  <c r="F613" i="4"/>
  <c r="Q613" i="4" s="1"/>
  <c r="E613" i="4"/>
  <c r="D613" i="4"/>
  <c r="C613" i="4"/>
  <c r="B613" i="4"/>
  <c r="A613" i="4"/>
  <c r="W612" i="4"/>
  <c r="N612" i="4"/>
  <c r="M612" i="4"/>
  <c r="L612" i="4"/>
  <c r="K612" i="4"/>
  <c r="J612" i="4"/>
  <c r="T612" i="4" s="1"/>
  <c r="I612" i="4"/>
  <c r="S612" i="4" s="1"/>
  <c r="H612" i="4"/>
  <c r="G612" i="4"/>
  <c r="F612" i="4"/>
  <c r="Q612" i="4" s="1"/>
  <c r="E612" i="4"/>
  <c r="D612" i="4"/>
  <c r="C612" i="4"/>
  <c r="B612" i="4"/>
  <c r="O612" i="4" s="1"/>
  <c r="A612" i="4"/>
  <c r="N611" i="4"/>
  <c r="M611" i="4"/>
  <c r="L611" i="4"/>
  <c r="K611" i="4"/>
  <c r="J611" i="4"/>
  <c r="T611" i="4" s="1"/>
  <c r="I611" i="4"/>
  <c r="H611" i="4"/>
  <c r="G611" i="4"/>
  <c r="F611" i="4"/>
  <c r="Q611" i="4" s="1"/>
  <c r="E611" i="4"/>
  <c r="P611" i="4" s="1"/>
  <c r="D611" i="4"/>
  <c r="C611" i="4"/>
  <c r="B611" i="4"/>
  <c r="O611" i="4" s="1"/>
  <c r="A611" i="4"/>
  <c r="O610" i="4"/>
  <c r="N610" i="4"/>
  <c r="M610" i="4"/>
  <c r="L610" i="4"/>
  <c r="K610" i="4"/>
  <c r="J610" i="4"/>
  <c r="T610" i="4" s="1"/>
  <c r="I610" i="4"/>
  <c r="H610" i="4"/>
  <c r="G610" i="4"/>
  <c r="F610" i="4"/>
  <c r="Q610" i="4" s="1"/>
  <c r="E610" i="4"/>
  <c r="D610" i="4"/>
  <c r="C610" i="4"/>
  <c r="B610" i="4"/>
  <c r="A610" i="4"/>
  <c r="P609" i="4"/>
  <c r="O609" i="4"/>
  <c r="N609" i="4"/>
  <c r="M609" i="4"/>
  <c r="L609" i="4"/>
  <c r="K609" i="4"/>
  <c r="J609" i="4"/>
  <c r="T609" i="4" s="1"/>
  <c r="I609" i="4"/>
  <c r="H609" i="4"/>
  <c r="G609" i="4"/>
  <c r="F609" i="4"/>
  <c r="Q609" i="4" s="1"/>
  <c r="E609" i="4"/>
  <c r="D609" i="4"/>
  <c r="C609" i="4"/>
  <c r="B609" i="4"/>
  <c r="A609" i="4"/>
  <c r="P608" i="4"/>
  <c r="N608" i="4"/>
  <c r="M608" i="4"/>
  <c r="L608" i="4"/>
  <c r="K608" i="4"/>
  <c r="J608" i="4"/>
  <c r="T608" i="4" s="1"/>
  <c r="I608" i="4"/>
  <c r="S608" i="4" s="1"/>
  <c r="H608" i="4"/>
  <c r="G608" i="4"/>
  <c r="F608" i="4"/>
  <c r="E608" i="4"/>
  <c r="D608" i="4"/>
  <c r="C608" i="4"/>
  <c r="B608" i="4"/>
  <c r="O608" i="4" s="1"/>
  <c r="A608" i="4"/>
  <c r="N607" i="4"/>
  <c r="M607" i="4"/>
  <c r="L607" i="4"/>
  <c r="K607" i="4"/>
  <c r="J607" i="4"/>
  <c r="T607" i="4" s="1"/>
  <c r="I607" i="4"/>
  <c r="S607" i="4" s="1"/>
  <c r="H607" i="4"/>
  <c r="G607" i="4"/>
  <c r="F607" i="4"/>
  <c r="Q607" i="4" s="1"/>
  <c r="E607" i="4"/>
  <c r="D607" i="4"/>
  <c r="C607" i="4"/>
  <c r="B607" i="4"/>
  <c r="O607" i="4" s="1"/>
  <c r="A607" i="4"/>
  <c r="N606" i="4"/>
  <c r="M606" i="4"/>
  <c r="L606" i="4"/>
  <c r="K606" i="4"/>
  <c r="J606" i="4"/>
  <c r="I606" i="4"/>
  <c r="S606" i="4" s="1"/>
  <c r="H606" i="4"/>
  <c r="G606" i="4"/>
  <c r="F606" i="4"/>
  <c r="Q606" i="4" s="1"/>
  <c r="E606" i="4"/>
  <c r="D606" i="4"/>
  <c r="C606" i="4"/>
  <c r="B606" i="4"/>
  <c r="A606" i="4"/>
  <c r="N605" i="4"/>
  <c r="M605" i="4"/>
  <c r="L605" i="4"/>
  <c r="K605" i="4"/>
  <c r="J605" i="4"/>
  <c r="T605" i="4" s="1"/>
  <c r="I605" i="4"/>
  <c r="S605" i="4" s="1"/>
  <c r="H605" i="4"/>
  <c r="G605" i="4"/>
  <c r="F605" i="4"/>
  <c r="E605" i="4"/>
  <c r="P605" i="4" s="1"/>
  <c r="D605" i="4"/>
  <c r="C605" i="4"/>
  <c r="B605" i="4"/>
  <c r="O605" i="4" s="1"/>
  <c r="A605" i="4"/>
  <c r="P604" i="4"/>
  <c r="N604" i="4"/>
  <c r="M604" i="4"/>
  <c r="L604" i="4"/>
  <c r="K604" i="4"/>
  <c r="J604" i="4"/>
  <c r="I604" i="4"/>
  <c r="S604" i="4" s="1"/>
  <c r="H604" i="4"/>
  <c r="G604" i="4"/>
  <c r="F604" i="4"/>
  <c r="Q604" i="4" s="1"/>
  <c r="E604" i="4"/>
  <c r="D604" i="4"/>
  <c r="C604" i="4"/>
  <c r="B604" i="4"/>
  <c r="O604" i="4" s="1"/>
  <c r="A604" i="4"/>
  <c r="T603" i="4"/>
  <c r="S603" i="4"/>
  <c r="N603" i="4"/>
  <c r="M603" i="4"/>
  <c r="L603" i="4"/>
  <c r="K603" i="4"/>
  <c r="J603" i="4"/>
  <c r="I603" i="4"/>
  <c r="H603" i="4"/>
  <c r="G603" i="4"/>
  <c r="F603" i="4"/>
  <c r="Q603" i="4" s="1"/>
  <c r="E603" i="4"/>
  <c r="D603" i="4"/>
  <c r="C603" i="4"/>
  <c r="B603" i="4"/>
  <c r="O603" i="4" s="1"/>
  <c r="A603" i="4"/>
  <c r="N602" i="4"/>
  <c r="M602" i="4"/>
  <c r="L602" i="4"/>
  <c r="K602" i="4"/>
  <c r="J602" i="4"/>
  <c r="T602" i="4" s="1"/>
  <c r="I602" i="4"/>
  <c r="S602" i="4" s="1"/>
  <c r="H602" i="4"/>
  <c r="G602" i="4"/>
  <c r="F602" i="4"/>
  <c r="Q602" i="4" s="1"/>
  <c r="E602" i="4"/>
  <c r="D602" i="4"/>
  <c r="C602" i="4"/>
  <c r="B602" i="4"/>
  <c r="A602" i="4"/>
  <c r="N601" i="4"/>
  <c r="M601" i="4"/>
  <c r="L601" i="4"/>
  <c r="K601" i="4"/>
  <c r="J601" i="4"/>
  <c r="I601" i="4"/>
  <c r="S601" i="4" s="1"/>
  <c r="H601" i="4"/>
  <c r="G601" i="4"/>
  <c r="F601" i="4"/>
  <c r="Q601" i="4" s="1"/>
  <c r="E601" i="4"/>
  <c r="P601" i="4" s="1"/>
  <c r="D601" i="4"/>
  <c r="C601" i="4"/>
  <c r="B601" i="4"/>
  <c r="O601" i="4" s="1"/>
  <c r="A601" i="4"/>
  <c r="Q600" i="4"/>
  <c r="N600" i="4"/>
  <c r="M600" i="4"/>
  <c r="L600" i="4"/>
  <c r="K600" i="4"/>
  <c r="J600" i="4"/>
  <c r="I600" i="4"/>
  <c r="S600" i="4" s="1"/>
  <c r="H600" i="4"/>
  <c r="G600" i="4"/>
  <c r="F600" i="4"/>
  <c r="E600" i="4"/>
  <c r="D600" i="4"/>
  <c r="C600" i="4"/>
  <c r="B600" i="4"/>
  <c r="A600" i="4"/>
  <c r="P599" i="4"/>
  <c r="N599" i="4"/>
  <c r="M599" i="4"/>
  <c r="L599" i="4"/>
  <c r="K599" i="4"/>
  <c r="J599" i="4"/>
  <c r="I599" i="4"/>
  <c r="S599" i="4" s="1"/>
  <c r="H599" i="4"/>
  <c r="G599" i="4"/>
  <c r="F599" i="4"/>
  <c r="Q599" i="4" s="1"/>
  <c r="E599" i="4"/>
  <c r="D599" i="4"/>
  <c r="C599" i="4"/>
  <c r="B599" i="4"/>
  <c r="O599" i="4" s="1"/>
  <c r="A599" i="4"/>
  <c r="N598" i="4"/>
  <c r="M598" i="4"/>
  <c r="L598" i="4"/>
  <c r="K598" i="4"/>
  <c r="J598" i="4"/>
  <c r="T598" i="4" s="1"/>
  <c r="I598" i="4"/>
  <c r="S598" i="4" s="1"/>
  <c r="H598" i="4"/>
  <c r="G598" i="4"/>
  <c r="F598" i="4"/>
  <c r="Q598" i="4" s="1"/>
  <c r="E598" i="4"/>
  <c r="D598" i="4"/>
  <c r="C598" i="4"/>
  <c r="B598" i="4"/>
  <c r="A598" i="4"/>
  <c r="N597" i="4"/>
  <c r="M597" i="4"/>
  <c r="L597" i="4"/>
  <c r="K597" i="4"/>
  <c r="J597" i="4"/>
  <c r="I597" i="4"/>
  <c r="S597" i="4" s="1"/>
  <c r="H597" i="4"/>
  <c r="G597" i="4"/>
  <c r="F597" i="4"/>
  <c r="E597" i="4"/>
  <c r="P597" i="4" s="1"/>
  <c r="D597" i="4"/>
  <c r="C597" i="4"/>
  <c r="B597" i="4"/>
  <c r="A597" i="4"/>
  <c r="P596" i="4"/>
  <c r="O596" i="4"/>
  <c r="N596" i="4"/>
  <c r="M596" i="4"/>
  <c r="L596" i="4"/>
  <c r="K596" i="4"/>
  <c r="J596" i="4"/>
  <c r="I596" i="4"/>
  <c r="S596" i="4" s="1"/>
  <c r="H596" i="4"/>
  <c r="G596" i="4"/>
  <c r="F596" i="4"/>
  <c r="Q596" i="4" s="1"/>
  <c r="E596" i="4"/>
  <c r="D596" i="4"/>
  <c r="C596" i="4"/>
  <c r="B596" i="4"/>
  <c r="A596" i="4"/>
  <c r="T595" i="4"/>
  <c r="P595" i="4"/>
  <c r="N595" i="4"/>
  <c r="M595" i="4"/>
  <c r="L595" i="4"/>
  <c r="K595" i="4"/>
  <c r="J595" i="4"/>
  <c r="I595" i="4"/>
  <c r="S595" i="4" s="1"/>
  <c r="H595" i="4"/>
  <c r="G595" i="4"/>
  <c r="F595" i="4"/>
  <c r="Q595" i="4" s="1"/>
  <c r="E595" i="4"/>
  <c r="D595" i="4"/>
  <c r="C595" i="4"/>
  <c r="B595" i="4"/>
  <c r="O595" i="4" s="1"/>
  <c r="A595" i="4"/>
  <c r="N594" i="4"/>
  <c r="M594" i="4"/>
  <c r="L594" i="4"/>
  <c r="K594" i="4"/>
  <c r="J594" i="4"/>
  <c r="T594" i="4" s="1"/>
  <c r="I594" i="4"/>
  <c r="S594" i="4" s="1"/>
  <c r="H594" i="4"/>
  <c r="G594" i="4"/>
  <c r="F594" i="4"/>
  <c r="Q594" i="4" s="1"/>
  <c r="E594" i="4"/>
  <c r="D594" i="4"/>
  <c r="C594" i="4"/>
  <c r="B594" i="4"/>
  <c r="O594" i="4" s="1"/>
  <c r="A594" i="4"/>
  <c r="N593" i="4"/>
  <c r="M593" i="4"/>
  <c r="L593" i="4"/>
  <c r="K593" i="4"/>
  <c r="J593" i="4"/>
  <c r="T593" i="4" s="1"/>
  <c r="I593" i="4"/>
  <c r="S593" i="4" s="1"/>
  <c r="H593" i="4"/>
  <c r="G593" i="4"/>
  <c r="F593" i="4"/>
  <c r="Q593" i="4" s="1"/>
  <c r="E593" i="4"/>
  <c r="D593" i="4"/>
  <c r="C593" i="4"/>
  <c r="B593" i="4"/>
  <c r="O593" i="4" s="1"/>
  <c r="A593" i="4"/>
  <c r="N592" i="4"/>
  <c r="M592" i="4"/>
  <c r="L592" i="4"/>
  <c r="K592" i="4"/>
  <c r="J592" i="4"/>
  <c r="T592" i="4" s="1"/>
  <c r="I592" i="4"/>
  <c r="S592" i="4" s="1"/>
  <c r="H592" i="4"/>
  <c r="G592" i="4"/>
  <c r="F592" i="4"/>
  <c r="Q592" i="4" s="1"/>
  <c r="E592" i="4"/>
  <c r="D592" i="4"/>
  <c r="C592" i="4"/>
  <c r="B592" i="4"/>
  <c r="A592" i="4"/>
  <c r="N591" i="4"/>
  <c r="M591" i="4"/>
  <c r="L591" i="4"/>
  <c r="K591" i="4"/>
  <c r="J591" i="4"/>
  <c r="I591" i="4"/>
  <c r="S591" i="4" s="1"/>
  <c r="H591" i="4"/>
  <c r="G591" i="4"/>
  <c r="F591" i="4"/>
  <c r="Q591" i="4" s="1"/>
  <c r="E591" i="4"/>
  <c r="D591" i="4"/>
  <c r="C591" i="4"/>
  <c r="B591" i="4"/>
  <c r="O591" i="4" s="1"/>
  <c r="A591" i="4"/>
  <c r="Q590" i="4"/>
  <c r="N590" i="4"/>
  <c r="M590" i="4"/>
  <c r="L590" i="4"/>
  <c r="K590" i="4"/>
  <c r="J590" i="4"/>
  <c r="I590" i="4"/>
  <c r="S590" i="4" s="1"/>
  <c r="H590" i="4"/>
  <c r="G590" i="4"/>
  <c r="F590" i="4"/>
  <c r="E590" i="4"/>
  <c r="D590" i="4"/>
  <c r="C590" i="4"/>
  <c r="B590" i="4"/>
  <c r="A590" i="4"/>
  <c r="N589" i="4"/>
  <c r="M589" i="4"/>
  <c r="L589" i="4"/>
  <c r="K589" i="4"/>
  <c r="J589" i="4"/>
  <c r="I589" i="4"/>
  <c r="S589" i="4" s="1"/>
  <c r="H589" i="4"/>
  <c r="G589" i="4"/>
  <c r="F589" i="4"/>
  <c r="E589" i="4"/>
  <c r="D589" i="4"/>
  <c r="C589" i="4"/>
  <c r="B589" i="4"/>
  <c r="O589" i="4" s="1"/>
  <c r="A589" i="4"/>
  <c r="N588" i="4"/>
  <c r="M588" i="4"/>
  <c r="L588" i="4"/>
  <c r="K588" i="4"/>
  <c r="J588" i="4"/>
  <c r="T588" i="4" s="1"/>
  <c r="I588" i="4"/>
  <c r="S588" i="4" s="1"/>
  <c r="H588" i="4"/>
  <c r="G588" i="4"/>
  <c r="F588" i="4"/>
  <c r="Q588" i="4" s="1"/>
  <c r="E588" i="4"/>
  <c r="D588" i="4"/>
  <c r="C588" i="4"/>
  <c r="B588" i="4"/>
  <c r="O588" i="4" s="1"/>
  <c r="A588" i="4"/>
  <c r="S587" i="4"/>
  <c r="N587" i="4"/>
  <c r="M587" i="4"/>
  <c r="L587" i="4"/>
  <c r="K587" i="4"/>
  <c r="J587" i="4"/>
  <c r="T587" i="4" s="1"/>
  <c r="I587" i="4"/>
  <c r="W587" i="4" s="1"/>
  <c r="H587" i="4"/>
  <c r="G587" i="4"/>
  <c r="F587" i="4"/>
  <c r="Q587" i="4" s="1"/>
  <c r="E587" i="4"/>
  <c r="D587" i="4"/>
  <c r="C587" i="4"/>
  <c r="B587" i="4"/>
  <c r="O587" i="4" s="1"/>
  <c r="A587" i="4"/>
  <c r="N586" i="4"/>
  <c r="M586" i="4"/>
  <c r="L586" i="4"/>
  <c r="K586" i="4"/>
  <c r="J586" i="4"/>
  <c r="I586" i="4"/>
  <c r="S586" i="4" s="1"/>
  <c r="H586" i="4"/>
  <c r="G586" i="4"/>
  <c r="F586" i="4"/>
  <c r="Q586" i="4" s="1"/>
  <c r="E586" i="4"/>
  <c r="D586" i="4"/>
  <c r="C586" i="4"/>
  <c r="B586" i="4"/>
  <c r="A586" i="4"/>
  <c r="N585" i="4"/>
  <c r="M585" i="4"/>
  <c r="L585" i="4"/>
  <c r="K585" i="4"/>
  <c r="J585" i="4"/>
  <c r="I585" i="4"/>
  <c r="S585" i="4" s="1"/>
  <c r="H585" i="4"/>
  <c r="G585" i="4"/>
  <c r="F585" i="4"/>
  <c r="Q585" i="4" s="1"/>
  <c r="E585" i="4"/>
  <c r="P585" i="4" s="1"/>
  <c r="D585" i="4"/>
  <c r="C585" i="4"/>
  <c r="B585" i="4"/>
  <c r="A585" i="4"/>
  <c r="N584" i="4"/>
  <c r="M584" i="4"/>
  <c r="L584" i="4"/>
  <c r="K584" i="4"/>
  <c r="J584" i="4"/>
  <c r="I584" i="4"/>
  <c r="S584" i="4" s="1"/>
  <c r="H584" i="4"/>
  <c r="G584" i="4"/>
  <c r="F584" i="4"/>
  <c r="Q584" i="4" s="1"/>
  <c r="E584" i="4"/>
  <c r="D584" i="4"/>
  <c r="C584" i="4"/>
  <c r="B584" i="4"/>
  <c r="A584" i="4"/>
  <c r="Q583" i="4"/>
  <c r="N583" i="4"/>
  <c r="M583" i="4"/>
  <c r="L583" i="4"/>
  <c r="K583" i="4"/>
  <c r="J583" i="4"/>
  <c r="I583" i="4"/>
  <c r="S583" i="4" s="1"/>
  <c r="H583" i="4"/>
  <c r="G583" i="4"/>
  <c r="F583" i="4"/>
  <c r="E583" i="4"/>
  <c r="R583" i="4" s="1"/>
  <c r="D583" i="4"/>
  <c r="C583" i="4"/>
  <c r="B583" i="4"/>
  <c r="O583" i="4" s="1"/>
  <c r="A583" i="4"/>
  <c r="P582" i="4"/>
  <c r="N582" i="4"/>
  <c r="M582" i="4"/>
  <c r="L582" i="4"/>
  <c r="K582" i="4"/>
  <c r="J582" i="4"/>
  <c r="I582" i="4"/>
  <c r="S582" i="4" s="1"/>
  <c r="H582" i="4"/>
  <c r="G582" i="4"/>
  <c r="F582" i="4"/>
  <c r="Q582" i="4" s="1"/>
  <c r="E582" i="4"/>
  <c r="D582" i="4"/>
  <c r="C582" i="4"/>
  <c r="B582" i="4"/>
  <c r="O582" i="4" s="1"/>
  <c r="A582" i="4"/>
  <c r="N581" i="4"/>
  <c r="M581" i="4"/>
  <c r="L581" i="4"/>
  <c r="K581" i="4"/>
  <c r="J581" i="4"/>
  <c r="I581" i="4"/>
  <c r="S581" i="4" s="1"/>
  <c r="H581" i="4"/>
  <c r="G581" i="4"/>
  <c r="F581" i="4"/>
  <c r="Q581" i="4" s="1"/>
  <c r="E581" i="4"/>
  <c r="D581" i="4"/>
  <c r="C581" i="4"/>
  <c r="B581" i="4"/>
  <c r="O581" i="4" s="1"/>
  <c r="A581" i="4"/>
  <c r="S580" i="4"/>
  <c r="P580" i="4"/>
  <c r="N580" i="4"/>
  <c r="M580" i="4"/>
  <c r="L580" i="4"/>
  <c r="K580" i="4"/>
  <c r="J580" i="4"/>
  <c r="I580" i="4"/>
  <c r="H580" i="4"/>
  <c r="G580" i="4"/>
  <c r="F580" i="4"/>
  <c r="Q580" i="4" s="1"/>
  <c r="E580" i="4"/>
  <c r="D580" i="4"/>
  <c r="C580" i="4"/>
  <c r="B580" i="4"/>
  <c r="A580" i="4"/>
  <c r="N579" i="4"/>
  <c r="M579" i="4"/>
  <c r="L579" i="4"/>
  <c r="K579" i="4"/>
  <c r="J579" i="4"/>
  <c r="T579" i="4" s="1"/>
  <c r="I579" i="4"/>
  <c r="H579" i="4"/>
  <c r="G579" i="4"/>
  <c r="F579" i="4"/>
  <c r="Q579" i="4" s="1"/>
  <c r="E579" i="4"/>
  <c r="D579" i="4"/>
  <c r="C579" i="4"/>
  <c r="B579" i="4"/>
  <c r="O579" i="4" s="1"/>
  <c r="A579" i="4"/>
  <c r="P578" i="4"/>
  <c r="N578" i="4"/>
  <c r="M578" i="4"/>
  <c r="L578" i="4"/>
  <c r="K578" i="4"/>
  <c r="J578" i="4"/>
  <c r="T578" i="4" s="1"/>
  <c r="I578" i="4"/>
  <c r="H578" i="4"/>
  <c r="G578" i="4"/>
  <c r="F578" i="4"/>
  <c r="R578" i="4" s="1"/>
  <c r="E578" i="4"/>
  <c r="D578" i="4"/>
  <c r="C578" i="4"/>
  <c r="B578" i="4"/>
  <c r="O578" i="4" s="1"/>
  <c r="A578" i="4"/>
  <c r="N577" i="4"/>
  <c r="M577" i="4"/>
  <c r="L577" i="4"/>
  <c r="K577" i="4"/>
  <c r="J577" i="4"/>
  <c r="I577" i="4"/>
  <c r="S577" i="4" s="1"/>
  <c r="H577" i="4"/>
  <c r="G577" i="4"/>
  <c r="F577" i="4"/>
  <c r="Q577" i="4" s="1"/>
  <c r="E577" i="4"/>
  <c r="D577" i="4"/>
  <c r="C577" i="4"/>
  <c r="B577" i="4"/>
  <c r="A577" i="4"/>
  <c r="N576" i="4"/>
  <c r="M576" i="4"/>
  <c r="L576" i="4"/>
  <c r="K576" i="4"/>
  <c r="J576" i="4"/>
  <c r="I576" i="4"/>
  <c r="S576" i="4" s="1"/>
  <c r="H576" i="4"/>
  <c r="G576" i="4"/>
  <c r="F576" i="4"/>
  <c r="Q576" i="4" s="1"/>
  <c r="E576" i="4"/>
  <c r="R576" i="4" s="1"/>
  <c r="D576" i="4"/>
  <c r="C576" i="4"/>
  <c r="B576" i="4"/>
  <c r="O576" i="4" s="1"/>
  <c r="A576" i="4"/>
  <c r="T575" i="4"/>
  <c r="S575" i="4"/>
  <c r="N575" i="4"/>
  <c r="M575" i="4"/>
  <c r="L575" i="4"/>
  <c r="K575" i="4"/>
  <c r="J575" i="4"/>
  <c r="I575" i="4"/>
  <c r="H575" i="4"/>
  <c r="G575" i="4"/>
  <c r="F575" i="4"/>
  <c r="Q575" i="4" s="1"/>
  <c r="E575" i="4"/>
  <c r="D575" i="4"/>
  <c r="C575" i="4"/>
  <c r="B575" i="4"/>
  <c r="O575" i="4" s="1"/>
  <c r="A575" i="4"/>
  <c r="N574" i="4"/>
  <c r="M574" i="4"/>
  <c r="L574" i="4"/>
  <c r="K574" i="4"/>
  <c r="J574" i="4"/>
  <c r="I574" i="4"/>
  <c r="S574" i="4" s="1"/>
  <c r="H574" i="4"/>
  <c r="G574" i="4"/>
  <c r="F574" i="4"/>
  <c r="E574" i="4"/>
  <c r="P574" i="4" s="1"/>
  <c r="D574" i="4"/>
  <c r="C574" i="4"/>
  <c r="B574" i="4"/>
  <c r="O574" i="4" s="1"/>
  <c r="A574" i="4"/>
  <c r="Q573" i="4"/>
  <c r="O573" i="4"/>
  <c r="N573" i="4"/>
  <c r="M573" i="4"/>
  <c r="L573" i="4"/>
  <c r="K573" i="4"/>
  <c r="J573" i="4"/>
  <c r="I573" i="4"/>
  <c r="S573" i="4" s="1"/>
  <c r="H573" i="4"/>
  <c r="G573" i="4"/>
  <c r="F573" i="4"/>
  <c r="E573" i="4"/>
  <c r="D573" i="4"/>
  <c r="C573" i="4"/>
  <c r="B573" i="4"/>
  <c r="A573" i="4"/>
  <c r="S572" i="4"/>
  <c r="N572" i="4"/>
  <c r="M572" i="4"/>
  <c r="L572" i="4"/>
  <c r="K572" i="4"/>
  <c r="J572" i="4"/>
  <c r="I572" i="4"/>
  <c r="H572" i="4"/>
  <c r="G572" i="4"/>
  <c r="F572" i="4"/>
  <c r="Q572" i="4" s="1"/>
  <c r="E572" i="4"/>
  <c r="P572" i="4" s="1"/>
  <c r="D572" i="4"/>
  <c r="C572" i="4"/>
  <c r="B572" i="4"/>
  <c r="O572" i="4" s="1"/>
  <c r="A572" i="4"/>
  <c r="N571" i="4"/>
  <c r="M571" i="4"/>
  <c r="L571" i="4"/>
  <c r="K571" i="4"/>
  <c r="J571" i="4"/>
  <c r="T571" i="4" s="1"/>
  <c r="I571" i="4"/>
  <c r="S571" i="4" s="1"/>
  <c r="H571" i="4"/>
  <c r="G571" i="4"/>
  <c r="F571" i="4"/>
  <c r="Q571" i="4" s="1"/>
  <c r="E571" i="4"/>
  <c r="P571" i="4" s="1"/>
  <c r="D571" i="4"/>
  <c r="C571" i="4"/>
  <c r="B571" i="4"/>
  <c r="O571" i="4" s="1"/>
  <c r="A571" i="4"/>
  <c r="N570" i="4"/>
  <c r="M570" i="4"/>
  <c r="L570" i="4"/>
  <c r="K570" i="4"/>
  <c r="J570" i="4"/>
  <c r="T570" i="4" s="1"/>
  <c r="I570" i="4"/>
  <c r="S570" i="4" s="1"/>
  <c r="H570" i="4"/>
  <c r="G570" i="4"/>
  <c r="F570" i="4"/>
  <c r="Q570" i="4" s="1"/>
  <c r="E570" i="4"/>
  <c r="D570" i="4"/>
  <c r="C570" i="4"/>
  <c r="B570" i="4"/>
  <c r="O570" i="4" s="1"/>
  <c r="A570" i="4"/>
  <c r="N569" i="4"/>
  <c r="M569" i="4"/>
  <c r="L569" i="4"/>
  <c r="K569" i="4"/>
  <c r="J569" i="4"/>
  <c r="I569" i="4"/>
  <c r="S569" i="4" s="1"/>
  <c r="H569" i="4"/>
  <c r="G569" i="4"/>
  <c r="F569" i="4"/>
  <c r="Q569" i="4" s="1"/>
  <c r="E569" i="4"/>
  <c r="D569" i="4"/>
  <c r="C569" i="4"/>
  <c r="B569" i="4"/>
  <c r="O569" i="4" s="1"/>
  <c r="A569" i="4"/>
  <c r="N568" i="4"/>
  <c r="M568" i="4"/>
  <c r="L568" i="4"/>
  <c r="K568" i="4"/>
  <c r="J568" i="4"/>
  <c r="W568" i="4" s="1"/>
  <c r="I568" i="4"/>
  <c r="S568" i="4" s="1"/>
  <c r="H568" i="4"/>
  <c r="G568" i="4"/>
  <c r="F568" i="4"/>
  <c r="Q568" i="4" s="1"/>
  <c r="E568" i="4"/>
  <c r="D568" i="4"/>
  <c r="C568" i="4"/>
  <c r="B568" i="4"/>
  <c r="A568" i="4"/>
  <c r="N567" i="4"/>
  <c r="M567" i="4"/>
  <c r="L567" i="4"/>
  <c r="K567" i="4"/>
  <c r="J567" i="4"/>
  <c r="T567" i="4" s="1"/>
  <c r="I567" i="4"/>
  <c r="S567" i="4" s="1"/>
  <c r="H567" i="4"/>
  <c r="G567" i="4"/>
  <c r="F567" i="4"/>
  <c r="Q567" i="4" s="1"/>
  <c r="E567" i="4"/>
  <c r="D567" i="4"/>
  <c r="C567" i="4"/>
  <c r="B567" i="4"/>
  <c r="O567" i="4" s="1"/>
  <c r="A567" i="4"/>
  <c r="N566" i="4"/>
  <c r="M566" i="4"/>
  <c r="L566" i="4"/>
  <c r="K566" i="4"/>
  <c r="J566" i="4"/>
  <c r="T566" i="4" s="1"/>
  <c r="I566" i="4"/>
  <c r="S566" i="4" s="1"/>
  <c r="H566" i="4"/>
  <c r="G566" i="4"/>
  <c r="F566" i="4"/>
  <c r="Q566" i="4" s="1"/>
  <c r="E566" i="4"/>
  <c r="R566" i="4" s="1"/>
  <c r="D566" i="4"/>
  <c r="C566" i="4"/>
  <c r="B566" i="4"/>
  <c r="O566" i="4" s="1"/>
  <c r="A566" i="4"/>
  <c r="O565" i="4"/>
  <c r="N565" i="4"/>
  <c r="M565" i="4"/>
  <c r="L565" i="4"/>
  <c r="K565" i="4"/>
  <c r="J565" i="4"/>
  <c r="T565" i="4" s="1"/>
  <c r="I565" i="4"/>
  <c r="S565" i="4" s="1"/>
  <c r="H565" i="4"/>
  <c r="G565" i="4"/>
  <c r="F565" i="4"/>
  <c r="Q565" i="4" s="1"/>
  <c r="E565" i="4"/>
  <c r="D565" i="4"/>
  <c r="C565" i="4"/>
  <c r="B565" i="4"/>
  <c r="A565" i="4"/>
  <c r="N564" i="4"/>
  <c r="M564" i="4"/>
  <c r="L564" i="4"/>
  <c r="K564" i="4"/>
  <c r="J564" i="4"/>
  <c r="T564" i="4" s="1"/>
  <c r="I564" i="4"/>
  <c r="S564" i="4" s="1"/>
  <c r="H564" i="4"/>
  <c r="G564" i="4"/>
  <c r="F564" i="4"/>
  <c r="Q564" i="4" s="1"/>
  <c r="E564" i="4"/>
  <c r="D564" i="4"/>
  <c r="C564" i="4"/>
  <c r="B564" i="4"/>
  <c r="O564" i="4" s="1"/>
  <c r="A564" i="4"/>
  <c r="N563" i="4"/>
  <c r="M563" i="4"/>
  <c r="L563" i="4"/>
  <c r="K563" i="4"/>
  <c r="J563" i="4"/>
  <c r="T563" i="4" s="1"/>
  <c r="I563" i="4"/>
  <c r="H563" i="4"/>
  <c r="G563" i="4"/>
  <c r="F563" i="4"/>
  <c r="Q563" i="4" s="1"/>
  <c r="E563" i="4"/>
  <c r="D563" i="4"/>
  <c r="C563" i="4"/>
  <c r="B563" i="4"/>
  <c r="O563" i="4" s="1"/>
  <c r="A563" i="4"/>
  <c r="N562" i="4"/>
  <c r="M562" i="4"/>
  <c r="L562" i="4"/>
  <c r="K562" i="4"/>
  <c r="J562" i="4"/>
  <c r="I562" i="4"/>
  <c r="S562" i="4" s="1"/>
  <c r="H562" i="4"/>
  <c r="G562" i="4"/>
  <c r="F562" i="4"/>
  <c r="E562" i="4"/>
  <c r="P562" i="4" s="1"/>
  <c r="D562" i="4"/>
  <c r="C562" i="4"/>
  <c r="B562" i="4"/>
  <c r="A562" i="4"/>
  <c r="N561" i="4"/>
  <c r="M561" i="4"/>
  <c r="L561" i="4"/>
  <c r="K561" i="4"/>
  <c r="J561" i="4"/>
  <c r="T561" i="4" s="1"/>
  <c r="I561" i="4"/>
  <c r="S561" i="4" s="1"/>
  <c r="H561" i="4"/>
  <c r="G561" i="4"/>
  <c r="F561" i="4"/>
  <c r="Q561" i="4" s="1"/>
  <c r="E561" i="4"/>
  <c r="D561" i="4"/>
  <c r="C561" i="4"/>
  <c r="B561" i="4"/>
  <c r="O561" i="4" s="1"/>
  <c r="A561" i="4"/>
  <c r="P560" i="4"/>
  <c r="N560" i="4"/>
  <c r="M560" i="4"/>
  <c r="L560" i="4"/>
  <c r="K560" i="4"/>
  <c r="J560" i="4"/>
  <c r="T560" i="4" s="1"/>
  <c r="I560" i="4"/>
  <c r="S560" i="4" s="1"/>
  <c r="H560" i="4"/>
  <c r="G560" i="4"/>
  <c r="F560" i="4"/>
  <c r="E560" i="4"/>
  <c r="D560" i="4"/>
  <c r="C560" i="4"/>
  <c r="B560" i="4"/>
  <c r="O560" i="4" s="1"/>
  <c r="A560" i="4"/>
  <c r="Q559" i="4"/>
  <c r="N559" i="4"/>
  <c r="M559" i="4"/>
  <c r="L559" i="4"/>
  <c r="K559" i="4"/>
  <c r="J559" i="4"/>
  <c r="T559" i="4" s="1"/>
  <c r="I559" i="4"/>
  <c r="S559" i="4" s="1"/>
  <c r="H559" i="4"/>
  <c r="G559" i="4"/>
  <c r="F559" i="4"/>
  <c r="E559" i="4"/>
  <c r="D559" i="4"/>
  <c r="C559" i="4"/>
  <c r="B559" i="4"/>
  <c r="O559" i="4" s="1"/>
  <c r="A559" i="4"/>
  <c r="N558" i="4"/>
  <c r="M558" i="4"/>
  <c r="L558" i="4"/>
  <c r="K558" i="4"/>
  <c r="J558" i="4"/>
  <c r="I558" i="4"/>
  <c r="S558" i="4" s="1"/>
  <c r="H558" i="4"/>
  <c r="G558" i="4"/>
  <c r="F558" i="4"/>
  <c r="Q558" i="4" s="1"/>
  <c r="E558" i="4"/>
  <c r="D558" i="4"/>
  <c r="C558" i="4"/>
  <c r="B558" i="4"/>
  <c r="A558" i="4"/>
  <c r="N557" i="4"/>
  <c r="M557" i="4"/>
  <c r="L557" i="4"/>
  <c r="K557" i="4"/>
  <c r="J557" i="4"/>
  <c r="T557" i="4" s="1"/>
  <c r="I557" i="4"/>
  <c r="S557" i="4" s="1"/>
  <c r="H557" i="4"/>
  <c r="G557" i="4"/>
  <c r="F557" i="4"/>
  <c r="Q557" i="4" s="1"/>
  <c r="E557" i="4"/>
  <c r="D557" i="4"/>
  <c r="C557" i="4"/>
  <c r="B557" i="4"/>
  <c r="O557" i="4" s="1"/>
  <c r="A557" i="4"/>
  <c r="N556" i="4"/>
  <c r="M556" i="4"/>
  <c r="L556" i="4"/>
  <c r="K556" i="4"/>
  <c r="J556" i="4"/>
  <c r="T556" i="4" s="1"/>
  <c r="I556" i="4"/>
  <c r="S556" i="4" s="1"/>
  <c r="H556" i="4"/>
  <c r="G556" i="4"/>
  <c r="F556" i="4"/>
  <c r="E556" i="4"/>
  <c r="P556" i="4" s="1"/>
  <c r="D556" i="4"/>
  <c r="C556" i="4"/>
  <c r="B556" i="4"/>
  <c r="O556" i="4" s="1"/>
  <c r="A556" i="4"/>
  <c r="N555" i="4"/>
  <c r="M555" i="4"/>
  <c r="L555" i="4"/>
  <c r="K555" i="4"/>
  <c r="J555" i="4"/>
  <c r="T555" i="4" s="1"/>
  <c r="I555" i="4"/>
  <c r="S555" i="4" s="1"/>
  <c r="H555" i="4"/>
  <c r="G555" i="4"/>
  <c r="F555" i="4"/>
  <c r="Q555" i="4" s="1"/>
  <c r="E555" i="4"/>
  <c r="P555" i="4" s="1"/>
  <c r="D555" i="4"/>
  <c r="C555" i="4"/>
  <c r="B555" i="4"/>
  <c r="O555" i="4" s="1"/>
  <c r="A555" i="4"/>
  <c r="Q554" i="4"/>
  <c r="N554" i="4"/>
  <c r="M554" i="4"/>
  <c r="L554" i="4"/>
  <c r="K554" i="4"/>
  <c r="J554" i="4"/>
  <c r="I554" i="4"/>
  <c r="S554" i="4" s="1"/>
  <c r="H554" i="4"/>
  <c r="G554" i="4"/>
  <c r="F554" i="4"/>
  <c r="E554" i="4"/>
  <c r="R554" i="4" s="1"/>
  <c r="D554" i="4"/>
  <c r="C554" i="4"/>
  <c r="B554" i="4"/>
  <c r="O554" i="4" s="1"/>
  <c r="A554" i="4"/>
  <c r="N553" i="4"/>
  <c r="M553" i="4"/>
  <c r="L553" i="4"/>
  <c r="K553" i="4"/>
  <c r="J553" i="4"/>
  <c r="I553" i="4"/>
  <c r="S553" i="4" s="1"/>
  <c r="H553" i="4"/>
  <c r="G553" i="4"/>
  <c r="F553" i="4"/>
  <c r="Q553" i="4" s="1"/>
  <c r="E553" i="4"/>
  <c r="P553" i="4" s="1"/>
  <c r="D553" i="4"/>
  <c r="C553" i="4"/>
  <c r="B553" i="4"/>
  <c r="A553" i="4"/>
  <c r="N552" i="4"/>
  <c r="M552" i="4"/>
  <c r="L552" i="4"/>
  <c r="K552" i="4"/>
  <c r="J552" i="4"/>
  <c r="I552" i="4"/>
  <c r="S552" i="4" s="1"/>
  <c r="H552" i="4"/>
  <c r="G552" i="4"/>
  <c r="F552" i="4"/>
  <c r="Q552" i="4" s="1"/>
  <c r="E552" i="4"/>
  <c r="P552" i="4" s="1"/>
  <c r="D552" i="4"/>
  <c r="C552" i="4"/>
  <c r="B552" i="4"/>
  <c r="O552" i="4" s="1"/>
  <c r="A552" i="4"/>
  <c r="N551" i="4"/>
  <c r="M551" i="4"/>
  <c r="L551" i="4"/>
  <c r="K551" i="4"/>
  <c r="J551" i="4"/>
  <c r="T551" i="4" s="1"/>
  <c r="I551" i="4"/>
  <c r="S551" i="4" s="1"/>
  <c r="H551" i="4"/>
  <c r="G551" i="4"/>
  <c r="F551" i="4"/>
  <c r="Q551" i="4" s="1"/>
  <c r="E551" i="4"/>
  <c r="D551" i="4"/>
  <c r="C551" i="4"/>
  <c r="B551" i="4"/>
  <c r="O551" i="4" s="1"/>
  <c r="A551" i="4"/>
  <c r="P550" i="4"/>
  <c r="N550" i="4"/>
  <c r="M550" i="4"/>
  <c r="L550" i="4"/>
  <c r="K550" i="4"/>
  <c r="J550" i="4"/>
  <c r="I550" i="4"/>
  <c r="S550" i="4" s="1"/>
  <c r="H550" i="4"/>
  <c r="G550" i="4"/>
  <c r="F550" i="4"/>
  <c r="Q550" i="4" s="1"/>
  <c r="E550" i="4"/>
  <c r="D550" i="4"/>
  <c r="C550" i="4"/>
  <c r="B550" i="4"/>
  <c r="A550" i="4"/>
  <c r="N549" i="4"/>
  <c r="M549" i="4"/>
  <c r="L549" i="4"/>
  <c r="K549" i="4"/>
  <c r="J549" i="4"/>
  <c r="T549" i="4" s="1"/>
  <c r="I549" i="4"/>
  <c r="S549" i="4" s="1"/>
  <c r="H549" i="4"/>
  <c r="G549" i="4"/>
  <c r="F549" i="4"/>
  <c r="Q549" i="4" s="1"/>
  <c r="E549" i="4"/>
  <c r="D549" i="4"/>
  <c r="C549" i="4"/>
  <c r="B549" i="4"/>
  <c r="A549" i="4"/>
  <c r="N548" i="4"/>
  <c r="M548" i="4"/>
  <c r="L548" i="4"/>
  <c r="K548" i="4"/>
  <c r="J548" i="4"/>
  <c r="I548" i="4"/>
  <c r="S548" i="4" s="1"/>
  <c r="H548" i="4"/>
  <c r="G548" i="4"/>
  <c r="F548" i="4"/>
  <c r="Q548" i="4" s="1"/>
  <c r="E548" i="4"/>
  <c r="D548" i="4"/>
  <c r="C548" i="4"/>
  <c r="B548" i="4"/>
  <c r="O548" i="4" s="1"/>
  <c r="A548" i="4"/>
  <c r="N547" i="4"/>
  <c r="M547" i="4"/>
  <c r="L547" i="4"/>
  <c r="K547" i="4"/>
  <c r="J547" i="4"/>
  <c r="I547" i="4"/>
  <c r="S547" i="4" s="1"/>
  <c r="H547" i="4"/>
  <c r="G547" i="4"/>
  <c r="F547" i="4"/>
  <c r="Q547" i="4" s="1"/>
  <c r="E547" i="4"/>
  <c r="P547" i="4" s="1"/>
  <c r="D547" i="4"/>
  <c r="C547" i="4"/>
  <c r="B547" i="4"/>
  <c r="A547" i="4"/>
  <c r="P546" i="4"/>
  <c r="N546" i="4"/>
  <c r="M546" i="4"/>
  <c r="L546" i="4"/>
  <c r="K546" i="4"/>
  <c r="J546" i="4"/>
  <c r="T546" i="4" s="1"/>
  <c r="I546" i="4"/>
  <c r="S546" i="4" s="1"/>
  <c r="H546" i="4"/>
  <c r="G546" i="4"/>
  <c r="F546" i="4"/>
  <c r="R546" i="4" s="1"/>
  <c r="E546" i="4"/>
  <c r="D546" i="4"/>
  <c r="C546" i="4"/>
  <c r="B546" i="4"/>
  <c r="O546" i="4" s="1"/>
  <c r="A546" i="4"/>
  <c r="P545" i="4"/>
  <c r="N545" i="4"/>
  <c r="M545" i="4"/>
  <c r="L545" i="4"/>
  <c r="K545" i="4"/>
  <c r="J545" i="4"/>
  <c r="I545" i="4"/>
  <c r="S545" i="4" s="1"/>
  <c r="H545" i="4"/>
  <c r="G545" i="4"/>
  <c r="F545" i="4"/>
  <c r="Q545" i="4" s="1"/>
  <c r="E545" i="4"/>
  <c r="D545" i="4"/>
  <c r="C545" i="4"/>
  <c r="B545" i="4"/>
  <c r="O545" i="4" s="1"/>
  <c r="A545" i="4"/>
  <c r="N544" i="4"/>
  <c r="M544" i="4"/>
  <c r="L544" i="4"/>
  <c r="K544" i="4"/>
  <c r="J544" i="4"/>
  <c r="T544" i="4" s="1"/>
  <c r="I544" i="4"/>
  <c r="S544" i="4" s="1"/>
  <c r="H544" i="4"/>
  <c r="G544" i="4"/>
  <c r="F544" i="4"/>
  <c r="E544" i="4"/>
  <c r="P544" i="4" s="1"/>
  <c r="D544" i="4"/>
  <c r="C544" i="4"/>
  <c r="B544" i="4"/>
  <c r="A544" i="4"/>
  <c r="N543" i="4"/>
  <c r="M543" i="4"/>
  <c r="L543" i="4"/>
  <c r="K543" i="4"/>
  <c r="J543" i="4"/>
  <c r="I543" i="4"/>
  <c r="S543" i="4" s="1"/>
  <c r="H543" i="4"/>
  <c r="G543" i="4"/>
  <c r="F543" i="4"/>
  <c r="E543" i="4"/>
  <c r="P543" i="4" s="1"/>
  <c r="D543" i="4"/>
  <c r="C543" i="4"/>
  <c r="B543" i="4"/>
  <c r="A543" i="4"/>
  <c r="Q542" i="4"/>
  <c r="P542" i="4"/>
  <c r="N542" i="4"/>
  <c r="M542" i="4"/>
  <c r="L542" i="4"/>
  <c r="K542" i="4"/>
  <c r="J542" i="4"/>
  <c r="T542" i="4" s="1"/>
  <c r="I542" i="4"/>
  <c r="S542" i="4" s="1"/>
  <c r="H542" i="4"/>
  <c r="G542" i="4"/>
  <c r="F542" i="4"/>
  <c r="E542" i="4"/>
  <c r="D542" i="4"/>
  <c r="C542" i="4"/>
  <c r="B542" i="4"/>
  <c r="O542" i="4" s="1"/>
  <c r="A542" i="4"/>
  <c r="N541" i="4"/>
  <c r="M541" i="4"/>
  <c r="L541" i="4"/>
  <c r="K541" i="4"/>
  <c r="J541" i="4"/>
  <c r="I541" i="4"/>
  <c r="S541" i="4" s="1"/>
  <c r="H541" i="4"/>
  <c r="G541" i="4"/>
  <c r="F541" i="4"/>
  <c r="Q541" i="4" s="1"/>
  <c r="E541" i="4"/>
  <c r="P541" i="4" s="1"/>
  <c r="D541" i="4"/>
  <c r="C541" i="4"/>
  <c r="B541" i="4"/>
  <c r="O541" i="4" s="1"/>
  <c r="A541" i="4"/>
  <c r="N540" i="4"/>
  <c r="M540" i="4"/>
  <c r="L540" i="4"/>
  <c r="K540" i="4"/>
  <c r="J540" i="4"/>
  <c r="I540" i="4"/>
  <c r="S540" i="4" s="1"/>
  <c r="H540" i="4"/>
  <c r="G540" i="4"/>
  <c r="F540" i="4"/>
  <c r="E540" i="4"/>
  <c r="P540" i="4" s="1"/>
  <c r="D540" i="4"/>
  <c r="C540" i="4"/>
  <c r="B540" i="4"/>
  <c r="A540" i="4"/>
  <c r="N539" i="4"/>
  <c r="M539" i="4"/>
  <c r="L539" i="4"/>
  <c r="K539" i="4"/>
  <c r="J539" i="4"/>
  <c r="I539" i="4"/>
  <c r="S539" i="4" s="1"/>
  <c r="H539" i="4"/>
  <c r="G539" i="4"/>
  <c r="F539" i="4"/>
  <c r="Q539" i="4" s="1"/>
  <c r="E539" i="4"/>
  <c r="R539" i="4" s="1"/>
  <c r="D539" i="4"/>
  <c r="C539" i="4"/>
  <c r="B539" i="4"/>
  <c r="O539" i="4" s="1"/>
  <c r="A539" i="4"/>
  <c r="N538" i="4"/>
  <c r="M538" i="4"/>
  <c r="L538" i="4"/>
  <c r="K538" i="4"/>
  <c r="J538" i="4"/>
  <c r="I538" i="4"/>
  <c r="S538" i="4" s="1"/>
  <c r="H538" i="4"/>
  <c r="G538" i="4"/>
  <c r="F538" i="4"/>
  <c r="Q538" i="4" s="1"/>
  <c r="E538" i="4"/>
  <c r="D538" i="4"/>
  <c r="C538" i="4"/>
  <c r="B538" i="4"/>
  <c r="O538" i="4" s="1"/>
  <c r="A538" i="4"/>
  <c r="Q537" i="4"/>
  <c r="N537" i="4"/>
  <c r="M537" i="4"/>
  <c r="L537" i="4"/>
  <c r="K537" i="4"/>
  <c r="J537" i="4"/>
  <c r="T537" i="4" s="1"/>
  <c r="I537" i="4"/>
  <c r="S537" i="4" s="1"/>
  <c r="H537" i="4"/>
  <c r="G537" i="4"/>
  <c r="F537" i="4"/>
  <c r="E537" i="4"/>
  <c r="P537" i="4" s="1"/>
  <c r="D537" i="4"/>
  <c r="C537" i="4"/>
  <c r="B537" i="4"/>
  <c r="O537" i="4" s="1"/>
  <c r="A537" i="4"/>
  <c r="W536" i="4"/>
  <c r="N536" i="4"/>
  <c r="M536" i="4"/>
  <c r="L536" i="4"/>
  <c r="K536" i="4"/>
  <c r="J536" i="4"/>
  <c r="T536" i="4" s="1"/>
  <c r="I536" i="4"/>
  <c r="S536" i="4" s="1"/>
  <c r="H536" i="4"/>
  <c r="G536" i="4"/>
  <c r="F536" i="4"/>
  <c r="E536" i="4"/>
  <c r="D536" i="4"/>
  <c r="C536" i="4"/>
  <c r="B536" i="4"/>
  <c r="O536" i="4" s="1"/>
  <c r="A536" i="4"/>
  <c r="N535" i="4"/>
  <c r="M535" i="4"/>
  <c r="L535" i="4"/>
  <c r="K535" i="4"/>
  <c r="J535" i="4"/>
  <c r="T535" i="4" s="1"/>
  <c r="I535" i="4"/>
  <c r="S535" i="4" s="1"/>
  <c r="H535" i="4"/>
  <c r="G535" i="4"/>
  <c r="F535" i="4"/>
  <c r="Q535" i="4" s="1"/>
  <c r="E535" i="4"/>
  <c r="D535" i="4"/>
  <c r="C535" i="4"/>
  <c r="B535" i="4"/>
  <c r="U535" i="4" s="1"/>
  <c r="V535" i="4" s="1"/>
  <c r="X535" i="4" s="1"/>
  <c r="A535" i="4"/>
  <c r="N534" i="4"/>
  <c r="M534" i="4"/>
  <c r="L534" i="4"/>
  <c r="K534" i="4"/>
  <c r="J534" i="4"/>
  <c r="T534" i="4" s="1"/>
  <c r="I534" i="4"/>
  <c r="S534" i="4" s="1"/>
  <c r="H534" i="4"/>
  <c r="G534" i="4"/>
  <c r="F534" i="4"/>
  <c r="Q534" i="4" s="1"/>
  <c r="E534" i="4"/>
  <c r="D534" i="4"/>
  <c r="C534" i="4"/>
  <c r="B534" i="4"/>
  <c r="O534" i="4" s="1"/>
  <c r="A534" i="4"/>
  <c r="N533" i="4"/>
  <c r="M533" i="4"/>
  <c r="L533" i="4"/>
  <c r="K533" i="4"/>
  <c r="J533" i="4"/>
  <c r="T533" i="4" s="1"/>
  <c r="I533" i="4"/>
  <c r="S533" i="4" s="1"/>
  <c r="H533" i="4"/>
  <c r="G533" i="4"/>
  <c r="F533" i="4"/>
  <c r="Q533" i="4" s="1"/>
  <c r="E533" i="4"/>
  <c r="D533" i="4"/>
  <c r="C533" i="4"/>
  <c r="B533" i="4"/>
  <c r="A533" i="4"/>
  <c r="N532" i="4"/>
  <c r="M532" i="4"/>
  <c r="L532" i="4"/>
  <c r="K532" i="4"/>
  <c r="J532" i="4"/>
  <c r="T532" i="4" s="1"/>
  <c r="I532" i="4"/>
  <c r="S532" i="4" s="1"/>
  <c r="H532" i="4"/>
  <c r="G532" i="4"/>
  <c r="F532" i="4"/>
  <c r="Q532" i="4" s="1"/>
  <c r="E532" i="4"/>
  <c r="P532" i="4" s="1"/>
  <c r="D532" i="4"/>
  <c r="C532" i="4"/>
  <c r="B532" i="4"/>
  <c r="A532" i="4"/>
  <c r="R531" i="4"/>
  <c r="N531" i="4"/>
  <c r="M531" i="4"/>
  <c r="L531" i="4"/>
  <c r="K531" i="4"/>
  <c r="J531" i="4"/>
  <c r="T531" i="4" s="1"/>
  <c r="I531" i="4"/>
  <c r="S531" i="4" s="1"/>
  <c r="H531" i="4"/>
  <c r="G531" i="4"/>
  <c r="F531" i="4"/>
  <c r="Q531" i="4" s="1"/>
  <c r="E531" i="4"/>
  <c r="P531" i="4" s="1"/>
  <c r="D531" i="4"/>
  <c r="C531" i="4"/>
  <c r="B531" i="4"/>
  <c r="O531" i="4" s="1"/>
  <c r="A531" i="4"/>
  <c r="N530" i="4"/>
  <c r="M530" i="4"/>
  <c r="L530" i="4"/>
  <c r="K530" i="4"/>
  <c r="J530" i="4"/>
  <c r="T530" i="4" s="1"/>
  <c r="I530" i="4"/>
  <c r="S530" i="4" s="1"/>
  <c r="H530" i="4"/>
  <c r="G530" i="4"/>
  <c r="F530" i="4"/>
  <c r="Q530" i="4" s="1"/>
  <c r="E530" i="4"/>
  <c r="D530" i="4"/>
  <c r="C530" i="4"/>
  <c r="B530" i="4"/>
  <c r="A530" i="4"/>
  <c r="N529" i="4"/>
  <c r="M529" i="4"/>
  <c r="L529" i="4"/>
  <c r="K529" i="4"/>
  <c r="J529" i="4"/>
  <c r="T529" i="4" s="1"/>
  <c r="I529" i="4"/>
  <c r="S529" i="4" s="1"/>
  <c r="H529" i="4"/>
  <c r="G529" i="4"/>
  <c r="F529" i="4"/>
  <c r="Q529" i="4" s="1"/>
  <c r="E529" i="4"/>
  <c r="D529" i="4"/>
  <c r="C529" i="4"/>
  <c r="B529" i="4"/>
  <c r="O529" i="4" s="1"/>
  <c r="A529" i="4"/>
  <c r="N528" i="4"/>
  <c r="M528" i="4"/>
  <c r="L528" i="4"/>
  <c r="K528" i="4"/>
  <c r="J528" i="4"/>
  <c r="I528" i="4"/>
  <c r="S528" i="4" s="1"/>
  <c r="H528" i="4"/>
  <c r="G528" i="4"/>
  <c r="F528" i="4"/>
  <c r="Q528" i="4" s="1"/>
  <c r="E528" i="4"/>
  <c r="D528" i="4"/>
  <c r="C528" i="4"/>
  <c r="B528" i="4"/>
  <c r="A528" i="4"/>
  <c r="N527" i="4"/>
  <c r="M527" i="4"/>
  <c r="L527" i="4"/>
  <c r="K527" i="4"/>
  <c r="J527" i="4"/>
  <c r="I527" i="4"/>
  <c r="S527" i="4" s="1"/>
  <c r="H527" i="4"/>
  <c r="G527" i="4"/>
  <c r="F527" i="4"/>
  <c r="Q527" i="4" s="1"/>
  <c r="E527" i="4"/>
  <c r="D527" i="4"/>
  <c r="C527" i="4"/>
  <c r="B527" i="4"/>
  <c r="O527" i="4" s="1"/>
  <c r="A527" i="4"/>
  <c r="N526" i="4"/>
  <c r="M526" i="4"/>
  <c r="L526" i="4"/>
  <c r="K526" i="4"/>
  <c r="J526" i="4"/>
  <c r="T526" i="4" s="1"/>
  <c r="I526" i="4"/>
  <c r="H526" i="4"/>
  <c r="G526" i="4"/>
  <c r="F526" i="4"/>
  <c r="Q526" i="4" s="1"/>
  <c r="E526" i="4"/>
  <c r="D526" i="4"/>
  <c r="C526" i="4"/>
  <c r="B526" i="4"/>
  <c r="O526" i="4" s="1"/>
  <c r="A526" i="4"/>
  <c r="N525" i="4"/>
  <c r="M525" i="4"/>
  <c r="L525" i="4"/>
  <c r="K525" i="4"/>
  <c r="J525" i="4"/>
  <c r="I525" i="4"/>
  <c r="S525" i="4" s="1"/>
  <c r="H525" i="4"/>
  <c r="G525" i="4"/>
  <c r="F525" i="4"/>
  <c r="Q525" i="4" s="1"/>
  <c r="E525" i="4"/>
  <c r="D525" i="4"/>
  <c r="C525" i="4"/>
  <c r="B525" i="4"/>
  <c r="A525" i="4"/>
  <c r="Q524" i="4"/>
  <c r="N524" i="4"/>
  <c r="M524" i="4"/>
  <c r="L524" i="4"/>
  <c r="K524" i="4"/>
  <c r="J524" i="4"/>
  <c r="I524" i="4"/>
  <c r="S524" i="4" s="1"/>
  <c r="H524" i="4"/>
  <c r="G524" i="4"/>
  <c r="F524" i="4"/>
  <c r="E524" i="4"/>
  <c r="D524" i="4"/>
  <c r="C524" i="4"/>
  <c r="B524" i="4"/>
  <c r="O524" i="4" s="1"/>
  <c r="A524" i="4"/>
  <c r="T523" i="4"/>
  <c r="Q523" i="4"/>
  <c r="N523" i="4"/>
  <c r="M523" i="4"/>
  <c r="L523" i="4"/>
  <c r="K523" i="4"/>
  <c r="J523" i="4"/>
  <c r="W523" i="4" s="1"/>
  <c r="I523" i="4"/>
  <c r="S523" i="4" s="1"/>
  <c r="H523" i="4"/>
  <c r="G523" i="4"/>
  <c r="F523" i="4"/>
  <c r="E523" i="4"/>
  <c r="R523" i="4" s="1"/>
  <c r="D523" i="4"/>
  <c r="C523" i="4"/>
  <c r="B523" i="4"/>
  <c r="O523" i="4" s="1"/>
  <c r="A523" i="4"/>
  <c r="R522" i="4"/>
  <c r="N522" i="4"/>
  <c r="M522" i="4"/>
  <c r="L522" i="4"/>
  <c r="K522" i="4"/>
  <c r="J522" i="4"/>
  <c r="I522" i="4"/>
  <c r="S522" i="4" s="1"/>
  <c r="H522" i="4"/>
  <c r="G522" i="4"/>
  <c r="F522" i="4"/>
  <c r="Q522" i="4" s="1"/>
  <c r="E522" i="4"/>
  <c r="P522" i="4" s="1"/>
  <c r="D522" i="4"/>
  <c r="C522" i="4"/>
  <c r="B522" i="4"/>
  <c r="O522" i="4" s="1"/>
  <c r="A522" i="4"/>
  <c r="N521" i="4"/>
  <c r="M521" i="4"/>
  <c r="L521" i="4"/>
  <c r="K521" i="4"/>
  <c r="J521" i="4"/>
  <c r="I521" i="4"/>
  <c r="S521" i="4" s="1"/>
  <c r="H521" i="4"/>
  <c r="G521" i="4"/>
  <c r="F521" i="4"/>
  <c r="Q521" i="4" s="1"/>
  <c r="E521" i="4"/>
  <c r="D521" i="4"/>
  <c r="C521" i="4"/>
  <c r="B521" i="4"/>
  <c r="O521" i="4" s="1"/>
  <c r="A521" i="4"/>
  <c r="N520" i="4"/>
  <c r="M520" i="4"/>
  <c r="L520" i="4"/>
  <c r="K520" i="4"/>
  <c r="J520" i="4"/>
  <c r="T520" i="4" s="1"/>
  <c r="I520" i="4"/>
  <c r="S520" i="4" s="1"/>
  <c r="H520" i="4"/>
  <c r="G520" i="4"/>
  <c r="F520" i="4"/>
  <c r="Q520" i="4" s="1"/>
  <c r="E520" i="4"/>
  <c r="P520" i="4" s="1"/>
  <c r="D520" i="4"/>
  <c r="C520" i="4"/>
  <c r="B520" i="4"/>
  <c r="O520" i="4" s="1"/>
  <c r="A520" i="4"/>
  <c r="N519" i="4"/>
  <c r="M519" i="4"/>
  <c r="L519" i="4"/>
  <c r="K519" i="4"/>
  <c r="J519" i="4"/>
  <c r="T519" i="4" s="1"/>
  <c r="I519" i="4"/>
  <c r="S519" i="4" s="1"/>
  <c r="H519" i="4"/>
  <c r="G519" i="4"/>
  <c r="F519" i="4"/>
  <c r="Q519" i="4" s="1"/>
  <c r="E519" i="4"/>
  <c r="D519" i="4"/>
  <c r="C519" i="4"/>
  <c r="B519" i="4"/>
  <c r="A519" i="4"/>
  <c r="N518" i="4"/>
  <c r="M518" i="4"/>
  <c r="L518" i="4"/>
  <c r="K518" i="4"/>
  <c r="J518" i="4"/>
  <c r="T518" i="4" s="1"/>
  <c r="I518" i="4"/>
  <c r="S518" i="4" s="1"/>
  <c r="H518" i="4"/>
  <c r="G518" i="4"/>
  <c r="F518" i="4"/>
  <c r="E518" i="4"/>
  <c r="P518" i="4" s="1"/>
  <c r="D518" i="4"/>
  <c r="C518" i="4"/>
  <c r="B518" i="4"/>
  <c r="O518" i="4" s="1"/>
  <c r="A518" i="4"/>
  <c r="N517" i="4"/>
  <c r="M517" i="4"/>
  <c r="L517" i="4"/>
  <c r="K517" i="4"/>
  <c r="J517" i="4"/>
  <c r="T517" i="4" s="1"/>
  <c r="I517" i="4"/>
  <c r="S517" i="4" s="1"/>
  <c r="H517" i="4"/>
  <c r="G517" i="4"/>
  <c r="F517" i="4"/>
  <c r="E517" i="4"/>
  <c r="P517" i="4" s="1"/>
  <c r="D517" i="4"/>
  <c r="C517" i="4"/>
  <c r="B517" i="4"/>
  <c r="A517" i="4"/>
  <c r="N516" i="4"/>
  <c r="M516" i="4"/>
  <c r="L516" i="4"/>
  <c r="K516" i="4"/>
  <c r="J516" i="4"/>
  <c r="T516" i="4" s="1"/>
  <c r="I516" i="4"/>
  <c r="S516" i="4" s="1"/>
  <c r="H516" i="4"/>
  <c r="G516" i="4"/>
  <c r="F516" i="4"/>
  <c r="Q516" i="4" s="1"/>
  <c r="E516" i="4"/>
  <c r="D516" i="4"/>
  <c r="C516" i="4"/>
  <c r="B516" i="4"/>
  <c r="A516" i="4"/>
  <c r="Q515" i="4"/>
  <c r="P515" i="4"/>
  <c r="N515" i="4"/>
  <c r="M515" i="4"/>
  <c r="L515" i="4"/>
  <c r="K515" i="4"/>
  <c r="J515" i="4"/>
  <c r="T515" i="4" s="1"/>
  <c r="I515" i="4"/>
  <c r="S515" i="4" s="1"/>
  <c r="H515" i="4"/>
  <c r="G515" i="4"/>
  <c r="F515" i="4"/>
  <c r="E515" i="4"/>
  <c r="R515" i="4" s="1"/>
  <c r="D515" i="4"/>
  <c r="C515" i="4"/>
  <c r="B515" i="4"/>
  <c r="O515" i="4" s="1"/>
  <c r="A515" i="4"/>
  <c r="N514" i="4"/>
  <c r="M514" i="4"/>
  <c r="L514" i="4"/>
  <c r="K514" i="4"/>
  <c r="J514" i="4"/>
  <c r="T514" i="4" s="1"/>
  <c r="I514" i="4"/>
  <c r="S514" i="4" s="1"/>
  <c r="H514" i="4"/>
  <c r="G514" i="4"/>
  <c r="F514" i="4"/>
  <c r="Q514" i="4" s="1"/>
  <c r="E514" i="4"/>
  <c r="P514" i="4" s="1"/>
  <c r="D514" i="4"/>
  <c r="C514" i="4"/>
  <c r="B514" i="4"/>
  <c r="O514" i="4" s="1"/>
  <c r="A514" i="4"/>
  <c r="N513" i="4"/>
  <c r="M513" i="4"/>
  <c r="L513" i="4"/>
  <c r="K513" i="4"/>
  <c r="J513" i="4"/>
  <c r="T513" i="4" s="1"/>
  <c r="I513" i="4"/>
  <c r="S513" i="4" s="1"/>
  <c r="H513" i="4"/>
  <c r="G513" i="4"/>
  <c r="F513" i="4"/>
  <c r="Q513" i="4" s="1"/>
  <c r="E513" i="4"/>
  <c r="P513" i="4" s="1"/>
  <c r="D513" i="4"/>
  <c r="C513" i="4"/>
  <c r="B513" i="4"/>
  <c r="O513" i="4" s="1"/>
  <c r="A513" i="4"/>
  <c r="N512" i="4"/>
  <c r="M512" i="4"/>
  <c r="L512" i="4"/>
  <c r="K512" i="4"/>
  <c r="J512" i="4"/>
  <c r="T512" i="4" s="1"/>
  <c r="I512" i="4"/>
  <c r="S512" i="4" s="1"/>
  <c r="H512" i="4"/>
  <c r="G512" i="4"/>
  <c r="F512" i="4"/>
  <c r="Q512" i="4" s="1"/>
  <c r="E512" i="4"/>
  <c r="D512" i="4"/>
  <c r="C512" i="4"/>
  <c r="B512" i="4"/>
  <c r="U512" i="4" s="1"/>
  <c r="V512" i="4" s="1"/>
  <c r="X512" i="4" s="1"/>
  <c r="A512" i="4"/>
  <c r="N511" i="4"/>
  <c r="M511" i="4"/>
  <c r="L511" i="4"/>
  <c r="K511" i="4"/>
  <c r="J511" i="4"/>
  <c r="T511" i="4" s="1"/>
  <c r="I511" i="4"/>
  <c r="S511" i="4" s="1"/>
  <c r="H511" i="4"/>
  <c r="G511" i="4"/>
  <c r="F511" i="4"/>
  <c r="Q511" i="4" s="1"/>
  <c r="E511" i="4"/>
  <c r="P511" i="4" s="1"/>
  <c r="D511" i="4"/>
  <c r="C511" i="4"/>
  <c r="B511" i="4"/>
  <c r="O511" i="4" s="1"/>
  <c r="A511" i="4"/>
  <c r="N510" i="4"/>
  <c r="M510" i="4"/>
  <c r="L510" i="4"/>
  <c r="K510" i="4"/>
  <c r="J510" i="4"/>
  <c r="I510" i="4"/>
  <c r="S510" i="4" s="1"/>
  <c r="H510" i="4"/>
  <c r="G510" i="4"/>
  <c r="F510" i="4"/>
  <c r="Q510" i="4" s="1"/>
  <c r="E510" i="4"/>
  <c r="D510" i="4"/>
  <c r="C510" i="4"/>
  <c r="B510" i="4"/>
  <c r="O510" i="4" s="1"/>
  <c r="A510" i="4"/>
  <c r="N509" i="4"/>
  <c r="M509" i="4"/>
  <c r="L509" i="4"/>
  <c r="K509" i="4"/>
  <c r="J509" i="4"/>
  <c r="T509" i="4" s="1"/>
  <c r="I509" i="4"/>
  <c r="S509" i="4" s="1"/>
  <c r="H509" i="4"/>
  <c r="G509" i="4"/>
  <c r="F509" i="4"/>
  <c r="Q509" i="4" s="1"/>
  <c r="E509" i="4"/>
  <c r="D509" i="4"/>
  <c r="C509" i="4"/>
  <c r="B509" i="4"/>
  <c r="O509" i="4" s="1"/>
  <c r="A509" i="4"/>
  <c r="N508" i="4"/>
  <c r="M508" i="4"/>
  <c r="L508" i="4"/>
  <c r="K508" i="4"/>
  <c r="J508" i="4"/>
  <c r="T508" i="4" s="1"/>
  <c r="I508" i="4"/>
  <c r="S508" i="4" s="1"/>
  <c r="H508" i="4"/>
  <c r="G508" i="4"/>
  <c r="F508" i="4"/>
  <c r="Q508" i="4" s="1"/>
  <c r="E508" i="4"/>
  <c r="D508" i="4"/>
  <c r="C508" i="4"/>
  <c r="B508" i="4"/>
  <c r="O508" i="4" s="1"/>
  <c r="A508" i="4"/>
  <c r="P507" i="4"/>
  <c r="O507" i="4"/>
  <c r="N507" i="4"/>
  <c r="M507" i="4"/>
  <c r="L507" i="4"/>
  <c r="K507" i="4"/>
  <c r="J507" i="4"/>
  <c r="T507" i="4" s="1"/>
  <c r="I507" i="4"/>
  <c r="H507" i="4"/>
  <c r="G507" i="4"/>
  <c r="F507" i="4"/>
  <c r="E507" i="4"/>
  <c r="D507" i="4"/>
  <c r="C507" i="4"/>
  <c r="B507" i="4"/>
  <c r="A507" i="4"/>
  <c r="N506" i="4"/>
  <c r="M506" i="4"/>
  <c r="L506" i="4"/>
  <c r="K506" i="4"/>
  <c r="J506" i="4"/>
  <c r="T506" i="4" s="1"/>
  <c r="I506" i="4"/>
  <c r="H506" i="4"/>
  <c r="G506" i="4"/>
  <c r="F506" i="4"/>
  <c r="Q506" i="4" s="1"/>
  <c r="E506" i="4"/>
  <c r="D506" i="4"/>
  <c r="C506" i="4"/>
  <c r="B506" i="4"/>
  <c r="O506" i="4" s="1"/>
  <c r="A506" i="4"/>
  <c r="N505" i="4"/>
  <c r="M505" i="4"/>
  <c r="L505" i="4"/>
  <c r="K505" i="4"/>
  <c r="J505" i="4"/>
  <c r="I505" i="4"/>
  <c r="S505" i="4" s="1"/>
  <c r="H505" i="4"/>
  <c r="G505" i="4"/>
  <c r="F505" i="4"/>
  <c r="Q505" i="4" s="1"/>
  <c r="E505" i="4"/>
  <c r="D505" i="4"/>
  <c r="C505" i="4"/>
  <c r="B505" i="4"/>
  <c r="A505" i="4"/>
  <c r="N504" i="4"/>
  <c r="M504" i="4"/>
  <c r="L504" i="4"/>
  <c r="K504" i="4"/>
  <c r="J504" i="4"/>
  <c r="I504" i="4"/>
  <c r="S504" i="4" s="1"/>
  <c r="H504" i="4"/>
  <c r="G504" i="4"/>
  <c r="F504" i="4"/>
  <c r="Q504" i="4" s="1"/>
  <c r="E504" i="4"/>
  <c r="P504" i="4" s="1"/>
  <c r="D504" i="4"/>
  <c r="C504" i="4"/>
  <c r="B504" i="4"/>
  <c r="A504" i="4"/>
  <c r="P503" i="4"/>
  <c r="N503" i="4"/>
  <c r="M503" i="4"/>
  <c r="L503" i="4"/>
  <c r="K503" i="4"/>
  <c r="J503" i="4"/>
  <c r="I503" i="4"/>
  <c r="S503" i="4" s="1"/>
  <c r="H503" i="4"/>
  <c r="G503" i="4"/>
  <c r="F503" i="4"/>
  <c r="Q503" i="4" s="1"/>
  <c r="E503" i="4"/>
  <c r="D503" i="4"/>
  <c r="C503" i="4"/>
  <c r="B503" i="4"/>
  <c r="O503" i="4" s="1"/>
  <c r="A503" i="4"/>
  <c r="N502" i="4"/>
  <c r="M502" i="4"/>
  <c r="L502" i="4"/>
  <c r="K502" i="4"/>
  <c r="J502" i="4"/>
  <c r="T502" i="4" s="1"/>
  <c r="I502" i="4"/>
  <c r="S502" i="4" s="1"/>
  <c r="H502" i="4"/>
  <c r="G502" i="4"/>
  <c r="F502" i="4"/>
  <c r="E502" i="4"/>
  <c r="P502" i="4" s="1"/>
  <c r="D502" i="4"/>
  <c r="C502" i="4"/>
  <c r="B502" i="4"/>
  <c r="O502" i="4" s="1"/>
  <c r="A502" i="4"/>
  <c r="N501" i="4"/>
  <c r="M501" i="4"/>
  <c r="L501" i="4"/>
  <c r="K501" i="4"/>
  <c r="J501" i="4"/>
  <c r="I501" i="4"/>
  <c r="S501" i="4" s="1"/>
  <c r="H501" i="4"/>
  <c r="G501" i="4"/>
  <c r="F501" i="4"/>
  <c r="E501" i="4"/>
  <c r="P501" i="4" s="1"/>
  <c r="D501" i="4"/>
  <c r="C501" i="4"/>
  <c r="B501" i="4"/>
  <c r="O501" i="4" s="1"/>
  <c r="A501" i="4"/>
  <c r="N500" i="4"/>
  <c r="M500" i="4"/>
  <c r="L500" i="4"/>
  <c r="K500" i="4"/>
  <c r="J500" i="4"/>
  <c r="T500" i="4" s="1"/>
  <c r="I500" i="4"/>
  <c r="S500" i="4" s="1"/>
  <c r="H500" i="4"/>
  <c r="G500" i="4"/>
  <c r="F500" i="4"/>
  <c r="E500" i="4"/>
  <c r="P500" i="4" s="1"/>
  <c r="D500" i="4"/>
  <c r="C500" i="4"/>
  <c r="B500" i="4"/>
  <c r="O500" i="4" s="1"/>
  <c r="A500" i="4"/>
  <c r="T499" i="4"/>
  <c r="N499" i="4"/>
  <c r="M499" i="4"/>
  <c r="L499" i="4"/>
  <c r="K499" i="4"/>
  <c r="J499" i="4"/>
  <c r="I499" i="4"/>
  <c r="S499" i="4" s="1"/>
  <c r="H499" i="4"/>
  <c r="G499" i="4"/>
  <c r="F499" i="4"/>
  <c r="E499" i="4"/>
  <c r="P499" i="4" s="1"/>
  <c r="D499" i="4"/>
  <c r="C499" i="4"/>
  <c r="B499" i="4"/>
  <c r="A499" i="4"/>
  <c r="Q498" i="4"/>
  <c r="N498" i="4"/>
  <c r="M498" i="4"/>
  <c r="L498" i="4"/>
  <c r="K498" i="4"/>
  <c r="J498" i="4"/>
  <c r="T498" i="4" s="1"/>
  <c r="I498" i="4"/>
  <c r="S498" i="4" s="1"/>
  <c r="H498" i="4"/>
  <c r="G498" i="4"/>
  <c r="F498" i="4"/>
  <c r="E498" i="4"/>
  <c r="P498" i="4" s="1"/>
  <c r="D498" i="4"/>
  <c r="C498" i="4"/>
  <c r="B498" i="4"/>
  <c r="A498" i="4"/>
  <c r="P497" i="4"/>
  <c r="N497" i="4"/>
  <c r="M497" i="4"/>
  <c r="L497" i="4"/>
  <c r="K497" i="4"/>
  <c r="J497" i="4"/>
  <c r="W497" i="4" s="1"/>
  <c r="I497" i="4"/>
  <c r="S497" i="4" s="1"/>
  <c r="H497" i="4"/>
  <c r="G497" i="4"/>
  <c r="F497" i="4"/>
  <c r="Q497" i="4" s="1"/>
  <c r="E497" i="4"/>
  <c r="D497" i="4"/>
  <c r="C497" i="4"/>
  <c r="B497" i="4"/>
  <c r="A497" i="4"/>
  <c r="N496" i="4"/>
  <c r="M496" i="4"/>
  <c r="L496" i="4"/>
  <c r="K496" i="4"/>
  <c r="J496" i="4"/>
  <c r="T496" i="4" s="1"/>
  <c r="I496" i="4"/>
  <c r="S496" i="4" s="1"/>
  <c r="H496" i="4"/>
  <c r="G496" i="4"/>
  <c r="F496" i="4"/>
  <c r="E496" i="4"/>
  <c r="P496" i="4" s="1"/>
  <c r="D496" i="4"/>
  <c r="C496" i="4"/>
  <c r="B496" i="4"/>
  <c r="A496" i="4"/>
  <c r="S495" i="4"/>
  <c r="N495" i="4"/>
  <c r="M495" i="4"/>
  <c r="L495" i="4"/>
  <c r="K495" i="4"/>
  <c r="J495" i="4"/>
  <c r="I495" i="4"/>
  <c r="H495" i="4"/>
  <c r="G495" i="4"/>
  <c r="F495" i="4"/>
  <c r="Q495" i="4" s="1"/>
  <c r="E495" i="4"/>
  <c r="D495" i="4"/>
  <c r="C495" i="4"/>
  <c r="B495" i="4"/>
  <c r="A495" i="4"/>
  <c r="N494" i="4"/>
  <c r="M494" i="4"/>
  <c r="L494" i="4"/>
  <c r="K494" i="4"/>
  <c r="J494" i="4"/>
  <c r="T494" i="4" s="1"/>
  <c r="I494" i="4"/>
  <c r="S494" i="4" s="1"/>
  <c r="H494" i="4"/>
  <c r="G494" i="4"/>
  <c r="F494" i="4"/>
  <c r="Q494" i="4" s="1"/>
  <c r="E494" i="4"/>
  <c r="P494" i="4" s="1"/>
  <c r="D494" i="4"/>
  <c r="C494" i="4"/>
  <c r="B494" i="4"/>
  <c r="O494" i="4" s="1"/>
  <c r="A494" i="4"/>
  <c r="N493" i="4"/>
  <c r="M493" i="4"/>
  <c r="L493" i="4"/>
  <c r="K493" i="4"/>
  <c r="J493" i="4"/>
  <c r="T493" i="4" s="1"/>
  <c r="I493" i="4"/>
  <c r="S493" i="4" s="1"/>
  <c r="H493" i="4"/>
  <c r="G493" i="4"/>
  <c r="F493" i="4"/>
  <c r="E493" i="4"/>
  <c r="P493" i="4" s="1"/>
  <c r="D493" i="4"/>
  <c r="C493" i="4"/>
  <c r="B493" i="4"/>
  <c r="O493" i="4" s="1"/>
  <c r="A493" i="4"/>
  <c r="S492" i="4"/>
  <c r="O492" i="4"/>
  <c r="N492" i="4"/>
  <c r="M492" i="4"/>
  <c r="L492" i="4"/>
  <c r="K492" i="4"/>
  <c r="J492" i="4"/>
  <c r="T492" i="4" s="1"/>
  <c r="I492" i="4"/>
  <c r="H492" i="4"/>
  <c r="G492" i="4"/>
  <c r="F492" i="4"/>
  <c r="Q492" i="4" s="1"/>
  <c r="E492" i="4"/>
  <c r="R492" i="4" s="1"/>
  <c r="D492" i="4"/>
  <c r="C492" i="4"/>
  <c r="B492" i="4"/>
  <c r="A492" i="4"/>
  <c r="P491" i="4"/>
  <c r="O491" i="4"/>
  <c r="N491" i="4"/>
  <c r="M491" i="4"/>
  <c r="L491" i="4"/>
  <c r="K491" i="4"/>
  <c r="J491" i="4"/>
  <c r="T491" i="4" s="1"/>
  <c r="I491" i="4"/>
  <c r="H491" i="4"/>
  <c r="G491" i="4"/>
  <c r="F491" i="4"/>
  <c r="E491" i="4"/>
  <c r="D491" i="4"/>
  <c r="C491" i="4"/>
  <c r="B491" i="4"/>
  <c r="A491" i="4"/>
  <c r="Q490" i="4"/>
  <c r="P490" i="4"/>
  <c r="N490" i="4"/>
  <c r="M490" i="4"/>
  <c r="L490" i="4"/>
  <c r="K490" i="4"/>
  <c r="J490" i="4"/>
  <c r="T490" i="4" s="1"/>
  <c r="I490" i="4"/>
  <c r="H490" i="4"/>
  <c r="G490" i="4"/>
  <c r="F490" i="4"/>
  <c r="E490" i="4"/>
  <c r="D490" i="4"/>
  <c r="C490" i="4"/>
  <c r="B490" i="4"/>
  <c r="O490" i="4" s="1"/>
  <c r="A490" i="4"/>
  <c r="S489" i="4"/>
  <c r="N489" i="4"/>
  <c r="M489" i="4"/>
  <c r="L489" i="4"/>
  <c r="K489" i="4"/>
  <c r="J489" i="4"/>
  <c r="I489" i="4"/>
  <c r="H489" i="4"/>
  <c r="G489" i="4"/>
  <c r="F489" i="4"/>
  <c r="Q489" i="4" s="1"/>
  <c r="E489" i="4"/>
  <c r="D489" i="4"/>
  <c r="C489" i="4"/>
  <c r="B489" i="4"/>
  <c r="O489" i="4" s="1"/>
  <c r="A489" i="4"/>
  <c r="S488" i="4"/>
  <c r="N488" i="4"/>
  <c r="M488" i="4"/>
  <c r="L488" i="4"/>
  <c r="K488" i="4"/>
  <c r="J488" i="4"/>
  <c r="T488" i="4" s="1"/>
  <c r="I488" i="4"/>
  <c r="W488" i="4" s="1"/>
  <c r="H488" i="4"/>
  <c r="G488" i="4"/>
  <c r="F488" i="4"/>
  <c r="Q488" i="4" s="1"/>
  <c r="E488" i="4"/>
  <c r="D488" i="4"/>
  <c r="C488" i="4"/>
  <c r="B488" i="4"/>
  <c r="O488" i="4" s="1"/>
  <c r="A488" i="4"/>
  <c r="T487" i="4"/>
  <c r="N487" i="4"/>
  <c r="M487" i="4"/>
  <c r="L487" i="4"/>
  <c r="K487" i="4"/>
  <c r="J487" i="4"/>
  <c r="I487" i="4"/>
  <c r="S487" i="4" s="1"/>
  <c r="H487" i="4"/>
  <c r="G487" i="4"/>
  <c r="F487" i="4"/>
  <c r="E487" i="4"/>
  <c r="P487" i="4" s="1"/>
  <c r="D487" i="4"/>
  <c r="C487" i="4"/>
  <c r="B487" i="4"/>
  <c r="O487" i="4" s="1"/>
  <c r="A487" i="4"/>
  <c r="N486" i="4"/>
  <c r="M486" i="4"/>
  <c r="L486" i="4"/>
  <c r="K486" i="4"/>
  <c r="J486" i="4"/>
  <c r="T486" i="4" s="1"/>
  <c r="I486" i="4"/>
  <c r="S486" i="4" s="1"/>
  <c r="H486" i="4"/>
  <c r="G486" i="4"/>
  <c r="F486" i="4"/>
  <c r="Q486" i="4" s="1"/>
  <c r="E486" i="4"/>
  <c r="P486" i="4" s="1"/>
  <c r="D486" i="4"/>
  <c r="C486" i="4"/>
  <c r="B486" i="4"/>
  <c r="A486" i="4"/>
  <c r="T485" i="4"/>
  <c r="Q485" i="4"/>
  <c r="N485" i="4"/>
  <c r="M485" i="4"/>
  <c r="L485" i="4"/>
  <c r="K485" i="4"/>
  <c r="J485" i="4"/>
  <c r="I485" i="4"/>
  <c r="S485" i="4" s="1"/>
  <c r="H485" i="4"/>
  <c r="G485" i="4"/>
  <c r="F485" i="4"/>
  <c r="E485" i="4"/>
  <c r="P485" i="4" s="1"/>
  <c r="D485" i="4"/>
  <c r="C485" i="4"/>
  <c r="B485" i="4"/>
  <c r="A485" i="4"/>
  <c r="T484" i="4"/>
  <c r="N484" i="4"/>
  <c r="M484" i="4"/>
  <c r="L484" i="4"/>
  <c r="K484" i="4"/>
  <c r="J484" i="4"/>
  <c r="I484" i="4"/>
  <c r="S484" i="4" s="1"/>
  <c r="H484" i="4"/>
  <c r="G484" i="4"/>
  <c r="F484" i="4"/>
  <c r="Q484" i="4" s="1"/>
  <c r="E484" i="4"/>
  <c r="P484" i="4" s="1"/>
  <c r="D484" i="4"/>
  <c r="C484" i="4"/>
  <c r="B484" i="4"/>
  <c r="O484" i="4" s="1"/>
  <c r="A484" i="4"/>
  <c r="N483" i="4"/>
  <c r="M483" i="4"/>
  <c r="L483" i="4"/>
  <c r="K483" i="4"/>
  <c r="J483" i="4"/>
  <c r="I483" i="4"/>
  <c r="S483" i="4" s="1"/>
  <c r="H483" i="4"/>
  <c r="G483" i="4"/>
  <c r="F483" i="4"/>
  <c r="Q483" i="4" s="1"/>
  <c r="E483" i="4"/>
  <c r="D483" i="4"/>
  <c r="C483" i="4"/>
  <c r="B483" i="4"/>
  <c r="O483" i="4" s="1"/>
  <c r="A483" i="4"/>
  <c r="N482" i="4"/>
  <c r="M482" i="4"/>
  <c r="L482" i="4"/>
  <c r="K482" i="4"/>
  <c r="J482" i="4"/>
  <c r="T482" i="4" s="1"/>
  <c r="I482" i="4"/>
  <c r="S482" i="4" s="1"/>
  <c r="H482" i="4"/>
  <c r="G482" i="4"/>
  <c r="F482" i="4"/>
  <c r="Q482" i="4" s="1"/>
  <c r="E482" i="4"/>
  <c r="D482" i="4"/>
  <c r="C482" i="4"/>
  <c r="B482" i="4"/>
  <c r="O482" i="4" s="1"/>
  <c r="A482" i="4"/>
  <c r="N481" i="4"/>
  <c r="M481" i="4"/>
  <c r="L481" i="4"/>
  <c r="K481" i="4"/>
  <c r="J481" i="4"/>
  <c r="T481" i="4" s="1"/>
  <c r="I481" i="4"/>
  <c r="S481" i="4" s="1"/>
  <c r="H481" i="4"/>
  <c r="G481" i="4"/>
  <c r="F481" i="4"/>
  <c r="Q481" i="4" s="1"/>
  <c r="E481" i="4"/>
  <c r="P481" i="4" s="1"/>
  <c r="D481" i="4"/>
  <c r="C481" i="4"/>
  <c r="B481" i="4"/>
  <c r="O481" i="4" s="1"/>
  <c r="A481" i="4"/>
  <c r="N480" i="4"/>
  <c r="M480" i="4"/>
  <c r="L480" i="4"/>
  <c r="K480" i="4"/>
  <c r="J480" i="4"/>
  <c r="T480" i="4" s="1"/>
  <c r="I480" i="4"/>
  <c r="S480" i="4" s="1"/>
  <c r="H480" i="4"/>
  <c r="G480" i="4"/>
  <c r="F480" i="4"/>
  <c r="E480" i="4"/>
  <c r="P480" i="4" s="1"/>
  <c r="D480" i="4"/>
  <c r="C480" i="4"/>
  <c r="B480" i="4"/>
  <c r="O480" i="4" s="1"/>
  <c r="A480" i="4"/>
  <c r="N479" i="4"/>
  <c r="M479" i="4"/>
  <c r="L479" i="4"/>
  <c r="K479" i="4"/>
  <c r="J479" i="4"/>
  <c r="T479" i="4" s="1"/>
  <c r="I479" i="4"/>
  <c r="S479" i="4" s="1"/>
  <c r="H479" i="4"/>
  <c r="G479" i="4"/>
  <c r="F479" i="4"/>
  <c r="Q479" i="4" s="1"/>
  <c r="E479" i="4"/>
  <c r="D479" i="4"/>
  <c r="C479" i="4"/>
  <c r="B479" i="4"/>
  <c r="A479" i="4"/>
  <c r="N478" i="4"/>
  <c r="M478" i="4"/>
  <c r="L478" i="4"/>
  <c r="K478" i="4"/>
  <c r="J478" i="4"/>
  <c r="T478" i="4" s="1"/>
  <c r="I478" i="4"/>
  <c r="S478" i="4" s="1"/>
  <c r="H478" i="4"/>
  <c r="G478" i="4"/>
  <c r="F478" i="4"/>
  <c r="Q478" i="4" s="1"/>
  <c r="E478" i="4"/>
  <c r="D478" i="4"/>
  <c r="C478" i="4"/>
  <c r="B478" i="4"/>
  <c r="A478" i="4"/>
  <c r="R477" i="4"/>
  <c r="P477" i="4"/>
  <c r="N477" i="4"/>
  <c r="M477" i="4"/>
  <c r="L477" i="4"/>
  <c r="K477" i="4"/>
  <c r="J477" i="4"/>
  <c r="I477" i="4"/>
  <c r="S477" i="4" s="1"/>
  <c r="H477" i="4"/>
  <c r="G477" i="4"/>
  <c r="F477" i="4"/>
  <c r="Q477" i="4" s="1"/>
  <c r="E477" i="4"/>
  <c r="D477" i="4"/>
  <c r="C477" i="4"/>
  <c r="B477" i="4"/>
  <c r="A477" i="4"/>
  <c r="N476" i="4"/>
  <c r="M476" i="4"/>
  <c r="L476" i="4"/>
  <c r="K476" i="4"/>
  <c r="J476" i="4"/>
  <c r="T476" i="4" s="1"/>
  <c r="I476" i="4"/>
  <c r="S476" i="4" s="1"/>
  <c r="H476" i="4"/>
  <c r="G476" i="4"/>
  <c r="F476" i="4"/>
  <c r="Q476" i="4" s="1"/>
  <c r="E476" i="4"/>
  <c r="P476" i="4" s="1"/>
  <c r="D476" i="4"/>
  <c r="C476" i="4"/>
  <c r="B476" i="4"/>
  <c r="A476" i="4"/>
  <c r="N475" i="4"/>
  <c r="M475" i="4"/>
  <c r="L475" i="4"/>
  <c r="K475" i="4"/>
  <c r="J475" i="4"/>
  <c r="W475" i="4" s="1"/>
  <c r="I475" i="4"/>
  <c r="S475" i="4" s="1"/>
  <c r="H475" i="4"/>
  <c r="G475" i="4"/>
  <c r="F475" i="4"/>
  <c r="Q475" i="4" s="1"/>
  <c r="E475" i="4"/>
  <c r="D475" i="4"/>
  <c r="C475" i="4"/>
  <c r="B475" i="4"/>
  <c r="O475" i="4" s="1"/>
  <c r="A475" i="4"/>
  <c r="N474" i="4"/>
  <c r="M474" i="4"/>
  <c r="L474" i="4"/>
  <c r="K474" i="4"/>
  <c r="J474" i="4"/>
  <c r="T474" i="4" s="1"/>
  <c r="I474" i="4"/>
  <c r="S474" i="4" s="1"/>
  <c r="H474" i="4"/>
  <c r="G474" i="4"/>
  <c r="F474" i="4"/>
  <c r="Q474" i="4" s="1"/>
  <c r="E474" i="4"/>
  <c r="D474" i="4"/>
  <c r="C474" i="4"/>
  <c r="B474" i="4"/>
  <c r="O474" i="4" s="1"/>
  <c r="A474" i="4"/>
  <c r="Y474" i="4" s="1"/>
  <c r="N473" i="4"/>
  <c r="M473" i="4"/>
  <c r="L473" i="4"/>
  <c r="K473" i="4"/>
  <c r="J473" i="4"/>
  <c r="T473" i="4" s="1"/>
  <c r="I473" i="4"/>
  <c r="S473" i="4" s="1"/>
  <c r="H473" i="4"/>
  <c r="G473" i="4"/>
  <c r="F473" i="4"/>
  <c r="Q473" i="4" s="1"/>
  <c r="E473" i="4"/>
  <c r="P473" i="4" s="1"/>
  <c r="D473" i="4"/>
  <c r="C473" i="4"/>
  <c r="B473" i="4"/>
  <c r="A473" i="4"/>
  <c r="P472" i="4"/>
  <c r="N472" i="4"/>
  <c r="M472" i="4"/>
  <c r="L472" i="4"/>
  <c r="K472" i="4"/>
  <c r="J472" i="4"/>
  <c r="T472" i="4" s="1"/>
  <c r="I472" i="4"/>
  <c r="S472" i="4" s="1"/>
  <c r="H472" i="4"/>
  <c r="G472" i="4"/>
  <c r="F472" i="4"/>
  <c r="Q472" i="4" s="1"/>
  <c r="E472" i="4"/>
  <c r="D472" i="4"/>
  <c r="C472" i="4"/>
  <c r="B472" i="4"/>
  <c r="O472" i="4" s="1"/>
  <c r="A472" i="4"/>
  <c r="P471" i="4"/>
  <c r="N471" i="4"/>
  <c r="M471" i="4"/>
  <c r="L471" i="4"/>
  <c r="K471" i="4"/>
  <c r="J471" i="4"/>
  <c r="T471" i="4" s="1"/>
  <c r="I471" i="4"/>
  <c r="S471" i="4" s="1"/>
  <c r="H471" i="4"/>
  <c r="G471" i="4"/>
  <c r="F471" i="4"/>
  <c r="E471" i="4"/>
  <c r="D471" i="4"/>
  <c r="C471" i="4"/>
  <c r="B471" i="4"/>
  <c r="O471" i="4" s="1"/>
  <c r="A471" i="4"/>
  <c r="N470" i="4"/>
  <c r="M470" i="4"/>
  <c r="L470" i="4"/>
  <c r="K470" i="4"/>
  <c r="J470" i="4"/>
  <c r="T470" i="4" s="1"/>
  <c r="I470" i="4"/>
  <c r="S470" i="4" s="1"/>
  <c r="H470" i="4"/>
  <c r="G470" i="4"/>
  <c r="F470" i="4"/>
  <c r="Q470" i="4" s="1"/>
  <c r="E470" i="4"/>
  <c r="R470" i="4" s="1"/>
  <c r="D470" i="4"/>
  <c r="C470" i="4"/>
  <c r="B470" i="4"/>
  <c r="A470" i="4"/>
  <c r="N469" i="4"/>
  <c r="M469" i="4"/>
  <c r="L469" i="4"/>
  <c r="K469" i="4"/>
  <c r="J469" i="4"/>
  <c r="I469" i="4"/>
  <c r="S469" i="4" s="1"/>
  <c r="H469" i="4"/>
  <c r="G469" i="4"/>
  <c r="F469" i="4"/>
  <c r="Q469" i="4" s="1"/>
  <c r="E469" i="4"/>
  <c r="R469" i="4" s="1"/>
  <c r="D469" i="4"/>
  <c r="C469" i="4"/>
  <c r="B469" i="4"/>
  <c r="A469" i="4"/>
  <c r="Q468" i="4"/>
  <c r="N468" i="4"/>
  <c r="M468" i="4"/>
  <c r="L468" i="4"/>
  <c r="K468" i="4"/>
  <c r="J468" i="4"/>
  <c r="T468" i="4" s="1"/>
  <c r="I468" i="4"/>
  <c r="S468" i="4" s="1"/>
  <c r="H468" i="4"/>
  <c r="G468" i="4"/>
  <c r="F468" i="4"/>
  <c r="E468" i="4"/>
  <c r="P468" i="4" s="1"/>
  <c r="D468" i="4"/>
  <c r="C468" i="4"/>
  <c r="B468" i="4"/>
  <c r="O468" i="4" s="1"/>
  <c r="A468" i="4"/>
  <c r="P467" i="4"/>
  <c r="N467" i="4"/>
  <c r="M467" i="4"/>
  <c r="L467" i="4"/>
  <c r="K467" i="4"/>
  <c r="J467" i="4"/>
  <c r="I467" i="4"/>
  <c r="S467" i="4" s="1"/>
  <c r="H467" i="4"/>
  <c r="G467" i="4"/>
  <c r="F467" i="4"/>
  <c r="Q467" i="4" s="1"/>
  <c r="E467" i="4"/>
  <c r="D467" i="4"/>
  <c r="C467" i="4"/>
  <c r="B467" i="4"/>
  <c r="O467" i="4" s="1"/>
  <c r="A467" i="4"/>
  <c r="Q466" i="4"/>
  <c r="N466" i="4"/>
  <c r="M466" i="4"/>
  <c r="L466" i="4"/>
  <c r="K466" i="4"/>
  <c r="J466" i="4"/>
  <c r="T466" i="4" s="1"/>
  <c r="I466" i="4"/>
  <c r="S466" i="4" s="1"/>
  <c r="H466" i="4"/>
  <c r="G466" i="4"/>
  <c r="F466" i="4"/>
  <c r="E466" i="4"/>
  <c r="D466" i="4"/>
  <c r="C466" i="4"/>
  <c r="B466" i="4"/>
  <c r="O466" i="4" s="1"/>
  <c r="A466" i="4"/>
  <c r="N465" i="4"/>
  <c r="M465" i="4"/>
  <c r="L465" i="4"/>
  <c r="K465" i="4"/>
  <c r="J465" i="4"/>
  <c r="T465" i="4" s="1"/>
  <c r="I465" i="4"/>
  <c r="S465" i="4" s="1"/>
  <c r="H465" i="4"/>
  <c r="G465" i="4"/>
  <c r="F465" i="4"/>
  <c r="E465" i="4"/>
  <c r="P465" i="4" s="1"/>
  <c r="D465" i="4"/>
  <c r="C465" i="4"/>
  <c r="B465" i="4"/>
  <c r="O465" i="4" s="1"/>
  <c r="A465" i="4"/>
  <c r="N464" i="4"/>
  <c r="M464" i="4"/>
  <c r="L464" i="4"/>
  <c r="K464" i="4"/>
  <c r="J464" i="4"/>
  <c r="T464" i="4" s="1"/>
  <c r="I464" i="4"/>
  <c r="S464" i="4" s="1"/>
  <c r="H464" i="4"/>
  <c r="G464" i="4"/>
  <c r="F464" i="4"/>
  <c r="Q464" i="4" s="1"/>
  <c r="E464" i="4"/>
  <c r="D464" i="4"/>
  <c r="C464" i="4"/>
  <c r="B464" i="4"/>
  <c r="A464" i="4"/>
  <c r="S463" i="4"/>
  <c r="N463" i="4"/>
  <c r="M463" i="4"/>
  <c r="L463" i="4"/>
  <c r="K463" i="4"/>
  <c r="J463" i="4"/>
  <c r="T463" i="4" s="1"/>
  <c r="I463" i="4"/>
  <c r="H463" i="4"/>
  <c r="G463" i="4"/>
  <c r="F463" i="4"/>
  <c r="Q463" i="4" s="1"/>
  <c r="E463" i="4"/>
  <c r="R463" i="4" s="1"/>
  <c r="D463" i="4"/>
  <c r="C463" i="4"/>
  <c r="B463" i="4"/>
  <c r="O463" i="4" s="1"/>
  <c r="A463" i="4"/>
  <c r="Q462" i="4"/>
  <c r="N462" i="4"/>
  <c r="M462" i="4"/>
  <c r="L462" i="4"/>
  <c r="K462" i="4"/>
  <c r="J462" i="4"/>
  <c r="T462" i="4" s="1"/>
  <c r="I462" i="4"/>
  <c r="S462" i="4" s="1"/>
  <c r="H462" i="4"/>
  <c r="G462" i="4"/>
  <c r="F462" i="4"/>
  <c r="R462" i="4" s="1"/>
  <c r="E462" i="4"/>
  <c r="P462" i="4" s="1"/>
  <c r="D462" i="4"/>
  <c r="C462" i="4"/>
  <c r="B462" i="4"/>
  <c r="O462" i="4" s="1"/>
  <c r="A462" i="4"/>
  <c r="N461" i="4"/>
  <c r="M461" i="4"/>
  <c r="L461" i="4"/>
  <c r="K461" i="4"/>
  <c r="J461" i="4"/>
  <c r="W461" i="4" s="1"/>
  <c r="I461" i="4"/>
  <c r="S461" i="4" s="1"/>
  <c r="H461" i="4"/>
  <c r="G461" i="4"/>
  <c r="F461" i="4"/>
  <c r="Q461" i="4" s="1"/>
  <c r="E461" i="4"/>
  <c r="P461" i="4" s="1"/>
  <c r="D461" i="4"/>
  <c r="C461" i="4"/>
  <c r="B461" i="4"/>
  <c r="O461" i="4" s="1"/>
  <c r="A461" i="4"/>
  <c r="N460" i="4"/>
  <c r="M460" i="4"/>
  <c r="L460" i="4"/>
  <c r="K460" i="4"/>
  <c r="J460" i="4"/>
  <c r="T460" i="4" s="1"/>
  <c r="I460" i="4"/>
  <c r="S460" i="4" s="1"/>
  <c r="H460" i="4"/>
  <c r="G460" i="4"/>
  <c r="F460" i="4"/>
  <c r="E460" i="4"/>
  <c r="P460" i="4" s="1"/>
  <c r="D460" i="4"/>
  <c r="C460" i="4"/>
  <c r="B460" i="4"/>
  <c r="O460" i="4" s="1"/>
  <c r="A460" i="4"/>
  <c r="P459" i="4"/>
  <c r="N459" i="4"/>
  <c r="M459" i="4"/>
  <c r="L459" i="4"/>
  <c r="K459" i="4"/>
  <c r="J459" i="4"/>
  <c r="T459" i="4" s="1"/>
  <c r="I459" i="4"/>
  <c r="S459" i="4" s="1"/>
  <c r="H459" i="4"/>
  <c r="G459" i="4"/>
  <c r="F459" i="4"/>
  <c r="Q459" i="4" s="1"/>
  <c r="E459" i="4"/>
  <c r="R459" i="4" s="1"/>
  <c r="D459" i="4"/>
  <c r="C459" i="4"/>
  <c r="B459" i="4"/>
  <c r="O459" i="4" s="1"/>
  <c r="A459" i="4"/>
  <c r="T458" i="4"/>
  <c r="N458" i="4"/>
  <c r="M458" i="4"/>
  <c r="L458" i="4"/>
  <c r="K458" i="4"/>
  <c r="J458" i="4"/>
  <c r="I458" i="4"/>
  <c r="S458" i="4" s="1"/>
  <c r="H458" i="4"/>
  <c r="G458" i="4"/>
  <c r="F458" i="4"/>
  <c r="Q458" i="4" s="1"/>
  <c r="E458" i="4"/>
  <c r="D458" i="4"/>
  <c r="C458" i="4"/>
  <c r="B458" i="4"/>
  <c r="O458" i="4" s="1"/>
  <c r="A458" i="4"/>
  <c r="P457" i="4"/>
  <c r="N457" i="4"/>
  <c r="M457" i="4"/>
  <c r="L457" i="4"/>
  <c r="K457" i="4"/>
  <c r="J457" i="4"/>
  <c r="W457" i="4" s="1"/>
  <c r="I457" i="4"/>
  <c r="S457" i="4" s="1"/>
  <c r="H457" i="4"/>
  <c r="G457" i="4"/>
  <c r="F457" i="4"/>
  <c r="Q457" i="4" s="1"/>
  <c r="E457" i="4"/>
  <c r="D457" i="4"/>
  <c r="C457" i="4"/>
  <c r="B457" i="4"/>
  <c r="O457" i="4" s="1"/>
  <c r="A457" i="4"/>
  <c r="P456" i="4"/>
  <c r="N456" i="4"/>
  <c r="M456" i="4"/>
  <c r="L456" i="4"/>
  <c r="K456" i="4"/>
  <c r="J456" i="4"/>
  <c r="T456" i="4" s="1"/>
  <c r="I456" i="4"/>
  <c r="S456" i="4" s="1"/>
  <c r="H456" i="4"/>
  <c r="G456" i="4"/>
  <c r="F456" i="4"/>
  <c r="Q456" i="4" s="1"/>
  <c r="E456" i="4"/>
  <c r="R456" i="4" s="1"/>
  <c r="D456" i="4"/>
  <c r="C456" i="4"/>
  <c r="B456" i="4"/>
  <c r="O456" i="4" s="1"/>
  <c r="A456" i="4"/>
  <c r="N455" i="4"/>
  <c r="M455" i="4"/>
  <c r="L455" i="4"/>
  <c r="K455" i="4"/>
  <c r="J455" i="4"/>
  <c r="T455" i="4" s="1"/>
  <c r="I455" i="4"/>
  <c r="S455" i="4" s="1"/>
  <c r="H455" i="4"/>
  <c r="G455" i="4"/>
  <c r="F455" i="4"/>
  <c r="Q455" i="4" s="1"/>
  <c r="E455" i="4"/>
  <c r="P455" i="4" s="1"/>
  <c r="D455" i="4"/>
  <c r="C455" i="4"/>
  <c r="B455" i="4"/>
  <c r="O455" i="4" s="1"/>
  <c r="A455" i="4"/>
  <c r="P454" i="4"/>
  <c r="N454" i="4"/>
  <c r="M454" i="4"/>
  <c r="L454" i="4"/>
  <c r="K454" i="4"/>
  <c r="J454" i="4"/>
  <c r="T454" i="4" s="1"/>
  <c r="I454" i="4"/>
  <c r="S454" i="4" s="1"/>
  <c r="H454" i="4"/>
  <c r="G454" i="4"/>
  <c r="F454" i="4"/>
  <c r="Q454" i="4" s="1"/>
  <c r="E454" i="4"/>
  <c r="D454" i="4"/>
  <c r="C454" i="4"/>
  <c r="B454" i="4"/>
  <c r="O454" i="4" s="1"/>
  <c r="A454" i="4"/>
  <c r="S453" i="4"/>
  <c r="N453" i="4"/>
  <c r="M453" i="4"/>
  <c r="L453" i="4"/>
  <c r="K453" i="4"/>
  <c r="J453" i="4"/>
  <c r="I453" i="4"/>
  <c r="H453" i="4"/>
  <c r="G453" i="4"/>
  <c r="F453" i="4"/>
  <c r="Q453" i="4" s="1"/>
  <c r="E453" i="4"/>
  <c r="D453" i="4"/>
  <c r="C453" i="4"/>
  <c r="B453" i="4"/>
  <c r="O453" i="4" s="1"/>
  <c r="A453" i="4"/>
  <c r="N452" i="4"/>
  <c r="M452" i="4"/>
  <c r="L452" i="4"/>
  <c r="K452" i="4"/>
  <c r="J452" i="4"/>
  <c r="T452" i="4" s="1"/>
  <c r="I452" i="4"/>
  <c r="S452" i="4" s="1"/>
  <c r="H452" i="4"/>
  <c r="G452" i="4"/>
  <c r="F452" i="4"/>
  <c r="E452" i="4"/>
  <c r="P452" i="4" s="1"/>
  <c r="D452" i="4"/>
  <c r="C452" i="4"/>
  <c r="B452" i="4"/>
  <c r="O452" i="4" s="1"/>
  <c r="A452" i="4"/>
  <c r="N451" i="4"/>
  <c r="M451" i="4"/>
  <c r="L451" i="4"/>
  <c r="K451" i="4"/>
  <c r="J451" i="4"/>
  <c r="T451" i="4" s="1"/>
  <c r="I451" i="4"/>
  <c r="S451" i="4" s="1"/>
  <c r="H451" i="4"/>
  <c r="G451" i="4"/>
  <c r="F451" i="4"/>
  <c r="Q451" i="4" s="1"/>
  <c r="E451" i="4"/>
  <c r="D451" i="4"/>
  <c r="C451" i="4"/>
  <c r="B451" i="4"/>
  <c r="A451" i="4"/>
  <c r="S450" i="4"/>
  <c r="N450" i="4"/>
  <c r="M450" i="4"/>
  <c r="L450" i="4"/>
  <c r="K450" i="4"/>
  <c r="J450" i="4"/>
  <c r="I450" i="4"/>
  <c r="H450" i="4"/>
  <c r="G450" i="4"/>
  <c r="F450" i="4"/>
  <c r="Q450" i="4" s="1"/>
  <c r="E450" i="4"/>
  <c r="D450" i="4"/>
  <c r="C450" i="4"/>
  <c r="B450" i="4"/>
  <c r="O450" i="4" s="1"/>
  <c r="A450" i="4"/>
  <c r="T449" i="4"/>
  <c r="N449" i="4"/>
  <c r="M449" i="4"/>
  <c r="L449" i="4"/>
  <c r="K449" i="4"/>
  <c r="J449" i="4"/>
  <c r="I449" i="4"/>
  <c r="S449" i="4" s="1"/>
  <c r="H449" i="4"/>
  <c r="G449" i="4"/>
  <c r="F449" i="4"/>
  <c r="Q449" i="4" s="1"/>
  <c r="E449" i="4"/>
  <c r="D449" i="4"/>
  <c r="C449" i="4"/>
  <c r="B449" i="4"/>
  <c r="A449" i="4"/>
  <c r="N448" i="4"/>
  <c r="M448" i="4"/>
  <c r="L448" i="4"/>
  <c r="K448" i="4"/>
  <c r="J448" i="4"/>
  <c r="T448" i="4" s="1"/>
  <c r="I448" i="4"/>
  <c r="S448" i="4" s="1"/>
  <c r="H448" i="4"/>
  <c r="G448" i="4"/>
  <c r="F448" i="4"/>
  <c r="Q448" i="4" s="1"/>
  <c r="E448" i="4"/>
  <c r="D448" i="4"/>
  <c r="C448" i="4"/>
  <c r="B448" i="4"/>
  <c r="A448" i="4"/>
  <c r="N447" i="4"/>
  <c r="M447" i="4"/>
  <c r="L447" i="4"/>
  <c r="K447" i="4"/>
  <c r="J447" i="4"/>
  <c r="W447" i="4" s="1"/>
  <c r="I447" i="4"/>
  <c r="S447" i="4" s="1"/>
  <c r="H447" i="4"/>
  <c r="G447" i="4"/>
  <c r="F447" i="4"/>
  <c r="Q447" i="4" s="1"/>
  <c r="E447" i="4"/>
  <c r="R447" i="4" s="1"/>
  <c r="D447" i="4"/>
  <c r="C447" i="4"/>
  <c r="B447" i="4"/>
  <c r="A447" i="4"/>
  <c r="S446" i="4"/>
  <c r="N446" i="4"/>
  <c r="M446" i="4"/>
  <c r="L446" i="4"/>
  <c r="K446" i="4"/>
  <c r="J446" i="4"/>
  <c r="W446" i="4" s="1"/>
  <c r="I446" i="4"/>
  <c r="H446" i="4"/>
  <c r="G446" i="4"/>
  <c r="F446" i="4"/>
  <c r="Q446" i="4" s="1"/>
  <c r="E446" i="4"/>
  <c r="D446" i="4"/>
  <c r="C446" i="4"/>
  <c r="B446" i="4"/>
  <c r="A446" i="4"/>
  <c r="N445" i="4"/>
  <c r="M445" i="4"/>
  <c r="L445" i="4"/>
  <c r="K445" i="4"/>
  <c r="J445" i="4"/>
  <c r="I445" i="4"/>
  <c r="S445" i="4" s="1"/>
  <c r="H445" i="4"/>
  <c r="G445" i="4"/>
  <c r="F445" i="4"/>
  <c r="Q445" i="4" s="1"/>
  <c r="E445" i="4"/>
  <c r="P445" i="4" s="1"/>
  <c r="D445" i="4"/>
  <c r="C445" i="4"/>
  <c r="B445" i="4"/>
  <c r="O445" i="4" s="1"/>
  <c r="A445" i="4"/>
  <c r="T444" i="4"/>
  <c r="N444" i="4"/>
  <c r="M444" i="4"/>
  <c r="L444" i="4"/>
  <c r="K444" i="4"/>
  <c r="J444" i="4"/>
  <c r="I444" i="4"/>
  <c r="S444" i="4" s="1"/>
  <c r="H444" i="4"/>
  <c r="G444" i="4"/>
  <c r="F444" i="4"/>
  <c r="Q444" i="4" s="1"/>
  <c r="E444" i="4"/>
  <c r="D444" i="4"/>
  <c r="C444" i="4"/>
  <c r="B444" i="4"/>
  <c r="A444" i="4"/>
  <c r="N443" i="4"/>
  <c r="M443" i="4"/>
  <c r="L443" i="4"/>
  <c r="K443" i="4"/>
  <c r="J443" i="4"/>
  <c r="T443" i="4" s="1"/>
  <c r="I443" i="4"/>
  <c r="S443" i="4" s="1"/>
  <c r="H443" i="4"/>
  <c r="G443" i="4"/>
  <c r="F443" i="4"/>
  <c r="Q443" i="4" s="1"/>
  <c r="E443" i="4"/>
  <c r="P443" i="4" s="1"/>
  <c r="D443" i="4"/>
  <c r="C443" i="4"/>
  <c r="B443" i="4"/>
  <c r="O443" i="4" s="1"/>
  <c r="A443" i="4"/>
  <c r="T442" i="4"/>
  <c r="Q442" i="4"/>
  <c r="N442" i="4"/>
  <c r="M442" i="4"/>
  <c r="L442" i="4"/>
  <c r="K442" i="4"/>
  <c r="J442" i="4"/>
  <c r="I442" i="4"/>
  <c r="S442" i="4" s="1"/>
  <c r="H442" i="4"/>
  <c r="G442" i="4"/>
  <c r="F442" i="4"/>
  <c r="E442" i="4"/>
  <c r="D442" i="4"/>
  <c r="C442" i="4"/>
  <c r="B442" i="4"/>
  <c r="O442" i="4" s="1"/>
  <c r="A442" i="4"/>
  <c r="N441" i="4"/>
  <c r="M441" i="4"/>
  <c r="L441" i="4"/>
  <c r="K441" i="4"/>
  <c r="J441" i="4"/>
  <c r="T441" i="4" s="1"/>
  <c r="I441" i="4"/>
  <c r="S441" i="4" s="1"/>
  <c r="H441" i="4"/>
  <c r="G441" i="4"/>
  <c r="F441" i="4"/>
  <c r="Q441" i="4" s="1"/>
  <c r="E441" i="4"/>
  <c r="P441" i="4" s="1"/>
  <c r="D441" i="4"/>
  <c r="C441" i="4"/>
  <c r="B441" i="4"/>
  <c r="A441" i="4"/>
  <c r="N440" i="4"/>
  <c r="M440" i="4"/>
  <c r="L440" i="4"/>
  <c r="K440" i="4"/>
  <c r="J440" i="4"/>
  <c r="T440" i="4" s="1"/>
  <c r="I440" i="4"/>
  <c r="S440" i="4" s="1"/>
  <c r="H440" i="4"/>
  <c r="G440" i="4"/>
  <c r="F440" i="4"/>
  <c r="Q440" i="4" s="1"/>
  <c r="E440" i="4"/>
  <c r="R440" i="4" s="1"/>
  <c r="D440" i="4"/>
  <c r="C440" i="4"/>
  <c r="B440" i="4"/>
  <c r="A440" i="4"/>
  <c r="P439" i="4"/>
  <c r="N439" i="4"/>
  <c r="M439" i="4"/>
  <c r="L439" i="4"/>
  <c r="K439" i="4"/>
  <c r="J439" i="4"/>
  <c r="I439" i="4"/>
  <c r="S439" i="4" s="1"/>
  <c r="H439" i="4"/>
  <c r="G439" i="4"/>
  <c r="F439" i="4"/>
  <c r="Q439" i="4" s="1"/>
  <c r="E439" i="4"/>
  <c r="D439" i="4"/>
  <c r="C439" i="4"/>
  <c r="B439" i="4"/>
  <c r="A439" i="4"/>
  <c r="R438" i="4"/>
  <c r="Q438" i="4"/>
  <c r="P438" i="4"/>
  <c r="N438" i="4"/>
  <c r="M438" i="4"/>
  <c r="L438" i="4"/>
  <c r="K438" i="4"/>
  <c r="J438" i="4"/>
  <c r="I438" i="4"/>
  <c r="S438" i="4" s="1"/>
  <c r="H438" i="4"/>
  <c r="G438" i="4"/>
  <c r="F438" i="4"/>
  <c r="E438" i="4"/>
  <c r="D438" i="4"/>
  <c r="C438" i="4"/>
  <c r="B438" i="4"/>
  <c r="A438" i="4"/>
  <c r="R437" i="4"/>
  <c r="P437" i="4"/>
  <c r="N437" i="4"/>
  <c r="M437" i="4"/>
  <c r="L437" i="4"/>
  <c r="K437" i="4"/>
  <c r="J437" i="4"/>
  <c r="T437" i="4" s="1"/>
  <c r="I437" i="4"/>
  <c r="S437" i="4" s="1"/>
  <c r="H437" i="4"/>
  <c r="G437" i="4"/>
  <c r="F437" i="4"/>
  <c r="Q437" i="4" s="1"/>
  <c r="E437" i="4"/>
  <c r="D437" i="4"/>
  <c r="C437" i="4"/>
  <c r="B437" i="4"/>
  <c r="O437" i="4" s="1"/>
  <c r="A437" i="4"/>
  <c r="T436" i="4"/>
  <c r="N436" i="4"/>
  <c r="M436" i="4"/>
  <c r="L436" i="4"/>
  <c r="K436" i="4"/>
  <c r="J436" i="4"/>
  <c r="I436" i="4"/>
  <c r="S436" i="4" s="1"/>
  <c r="H436" i="4"/>
  <c r="G436" i="4"/>
  <c r="F436" i="4"/>
  <c r="Q436" i="4" s="1"/>
  <c r="E436" i="4"/>
  <c r="P436" i="4" s="1"/>
  <c r="D436" i="4"/>
  <c r="C436" i="4"/>
  <c r="B436" i="4"/>
  <c r="A436" i="4"/>
  <c r="N435" i="4"/>
  <c r="M435" i="4"/>
  <c r="L435" i="4"/>
  <c r="K435" i="4"/>
  <c r="J435" i="4"/>
  <c r="T435" i="4" s="1"/>
  <c r="I435" i="4"/>
  <c r="S435" i="4" s="1"/>
  <c r="H435" i="4"/>
  <c r="G435" i="4"/>
  <c r="F435" i="4"/>
  <c r="Q435" i="4" s="1"/>
  <c r="E435" i="4"/>
  <c r="P435" i="4" s="1"/>
  <c r="D435" i="4"/>
  <c r="C435" i="4"/>
  <c r="B435" i="4"/>
  <c r="O435" i="4" s="1"/>
  <c r="A435" i="4"/>
  <c r="S434" i="4"/>
  <c r="N434" i="4"/>
  <c r="M434" i="4"/>
  <c r="L434" i="4"/>
  <c r="K434" i="4"/>
  <c r="J434" i="4"/>
  <c r="I434" i="4"/>
  <c r="H434" i="4"/>
  <c r="G434" i="4"/>
  <c r="F434" i="4"/>
  <c r="Q434" i="4" s="1"/>
  <c r="E434" i="4"/>
  <c r="D434" i="4"/>
  <c r="C434" i="4"/>
  <c r="B434" i="4"/>
  <c r="O434" i="4" s="1"/>
  <c r="A434" i="4"/>
  <c r="N433" i="4"/>
  <c r="M433" i="4"/>
  <c r="L433" i="4"/>
  <c r="K433" i="4"/>
  <c r="J433" i="4"/>
  <c r="T433" i="4" s="1"/>
  <c r="I433" i="4"/>
  <c r="S433" i="4" s="1"/>
  <c r="H433" i="4"/>
  <c r="G433" i="4"/>
  <c r="F433" i="4"/>
  <c r="Q433" i="4" s="1"/>
  <c r="E433" i="4"/>
  <c r="P433" i="4" s="1"/>
  <c r="D433" i="4"/>
  <c r="C433" i="4"/>
  <c r="B433" i="4"/>
  <c r="O433" i="4" s="1"/>
  <c r="A433" i="4"/>
  <c r="N432" i="4"/>
  <c r="M432" i="4"/>
  <c r="L432" i="4"/>
  <c r="K432" i="4"/>
  <c r="J432" i="4"/>
  <c r="T432" i="4" s="1"/>
  <c r="I432" i="4"/>
  <c r="S432" i="4" s="1"/>
  <c r="H432" i="4"/>
  <c r="G432" i="4"/>
  <c r="F432" i="4"/>
  <c r="Q432" i="4" s="1"/>
  <c r="E432" i="4"/>
  <c r="P432" i="4" s="1"/>
  <c r="D432" i="4"/>
  <c r="C432" i="4"/>
  <c r="B432" i="4"/>
  <c r="A432" i="4"/>
  <c r="N431" i="4"/>
  <c r="M431" i="4"/>
  <c r="L431" i="4"/>
  <c r="K431" i="4"/>
  <c r="J431" i="4"/>
  <c r="T431" i="4" s="1"/>
  <c r="I431" i="4"/>
  <c r="S431" i="4" s="1"/>
  <c r="H431" i="4"/>
  <c r="G431" i="4"/>
  <c r="F431" i="4"/>
  <c r="E431" i="4"/>
  <c r="P431" i="4" s="1"/>
  <c r="D431" i="4"/>
  <c r="C431" i="4"/>
  <c r="B431" i="4"/>
  <c r="O431" i="4" s="1"/>
  <c r="A431" i="4"/>
  <c r="O430" i="4"/>
  <c r="N430" i="4"/>
  <c r="M430" i="4"/>
  <c r="L430" i="4"/>
  <c r="K430" i="4"/>
  <c r="J430" i="4"/>
  <c r="T430" i="4" s="1"/>
  <c r="I430" i="4"/>
  <c r="S430" i="4" s="1"/>
  <c r="H430" i="4"/>
  <c r="G430" i="4"/>
  <c r="F430" i="4"/>
  <c r="Q430" i="4" s="1"/>
  <c r="E430" i="4"/>
  <c r="P430" i="4" s="1"/>
  <c r="D430" i="4"/>
  <c r="C430" i="4"/>
  <c r="B430" i="4"/>
  <c r="A430" i="4"/>
  <c r="N429" i="4"/>
  <c r="M429" i="4"/>
  <c r="L429" i="4"/>
  <c r="K429" i="4"/>
  <c r="J429" i="4"/>
  <c r="T429" i="4" s="1"/>
  <c r="I429" i="4"/>
  <c r="S429" i="4" s="1"/>
  <c r="H429" i="4"/>
  <c r="G429" i="4"/>
  <c r="F429" i="4"/>
  <c r="E429" i="4"/>
  <c r="P429" i="4" s="1"/>
  <c r="D429" i="4"/>
  <c r="C429" i="4"/>
  <c r="B429" i="4"/>
  <c r="O429" i="4" s="1"/>
  <c r="A429" i="4"/>
  <c r="N428" i="4"/>
  <c r="M428" i="4"/>
  <c r="L428" i="4"/>
  <c r="K428" i="4"/>
  <c r="J428" i="4"/>
  <c r="T428" i="4" s="1"/>
  <c r="I428" i="4"/>
  <c r="S428" i="4" s="1"/>
  <c r="H428" i="4"/>
  <c r="G428" i="4"/>
  <c r="F428" i="4"/>
  <c r="Q428" i="4" s="1"/>
  <c r="E428" i="4"/>
  <c r="P428" i="4" s="1"/>
  <c r="D428" i="4"/>
  <c r="C428" i="4"/>
  <c r="B428" i="4"/>
  <c r="A428" i="4"/>
  <c r="N427" i="4"/>
  <c r="M427" i="4"/>
  <c r="L427" i="4"/>
  <c r="K427" i="4"/>
  <c r="J427" i="4"/>
  <c r="T427" i="4" s="1"/>
  <c r="I427" i="4"/>
  <c r="S427" i="4" s="1"/>
  <c r="H427" i="4"/>
  <c r="G427" i="4"/>
  <c r="F427" i="4"/>
  <c r="Q427" i="4" s="1"/>
  <c r="E427" i="4"/>
  <c r="P427" i="4" s="1"/>
  <c r="D427" i="4"/>
  <c r="C427" i="4"/>
  <c r="B427" i="4"/>
  <c r="O427" i="4" s="1"/>
  <c r="A427" i="4"/>
  <c r="N426" i="4"/>
  <c r="M426" i="4"/>
  <c r="L426" i="4"/>
  <c r="K426" i="4"/>
  <c r="J426" i="4"/>
  <c r="T426" i="4" s="1"/>
  <c r="I426" i="4"/>
  <c r="S426" i="4" s="1"/>
  <c r="H426" i="4"/>
  <c r="G426" i="4"/>
  <c r="F426" i="4"/>
  <c r="Q426" i="4" s="1"/>
  <c r="E426" i="4"/>
  <c r="D426" i="4"/>
  <c r="C426" i="4"/>
  <c r="B426" i="4"/>
  <c r="O426" i="4" s="1"/>
  <c r="A426" i="4"/>
  <c r="N425" i="4"/>
  <c r="M425" i="4"/>
  <c r="L425" i="4"/>
  <c r="K425" i="4"/>
  <c r="J425" i="4"/>
  <c r="T425" i="4" s="1"/>
  <c r="I425" i="4"/>
  <c r="S425" i="4" s="1"/>
  <c r="H425" i="4"/>
  <c r="G425" i="4"/>
  <c r="F425" i="4"/>
  <c r="Q425" i="4" s="1"/>
  <c r="E425" i="4"/>
  <c r="P425" i="4" s="1"/>
  <c r="D425" i="4"/>
  <c r="C425" i="4"/>
  <c r="B425" i="4"/>
  <c r="O425" i="4" s="1"/>
  <c r="A425" i="4"/>
  <c r="N424" i="4"/>
  <c r="M424" i="4"/>
  <c r="L424" i="4"/>
  <c r="K424" i="4"/>
  <c r="J424" i="4"/>
  <c r="T424" i="4" s="1"/>
  <c r="I424" i="4"/>
  <c r="S424" i="4" s="1"/>
  <c r="H424" i="4"/>
  <c r="G424" i="4"/>
  <c r="F424" i="4"/>
  <c r="Q424" i="4" s="1"/>
  <c r="E424" i="4"/>
  <c r="P424" i="4" s="1"/>
  <c r="D424" i="4"/>
  <c r="C424" i="4"/>
  <c r="B424" i="4"/>
  <c r="O424" i="4" s="1"/>
  <c r="A424" i="4"/>
  <c r="R423" i="4"/>
  <c r="Q423" i="4"/>
  <c r="N423" i="4"/>
  <c r="M423" i="4"/>
  <c r="L423" i="4"/>
  <c r="K423" i="4"/>
  <c r="J423" i="4"/>
  <c r="T423" i="4" s="1"/>
  <c r="I423" i="4"/>
  <c r="S423" i="4" s="1"/>
  <c r="H423" i="4"/>
  <c r="G423" i="4"/>
  <c r="F423" i="4"/>
  <c r="E423" i="4"/>
  <c r="P423" i="4" s="1"/>
  <c r="D423" i="4"/>
  <c r="C423" i="4"/>
  <c r="B423" i="4"/>
  <c r="O423" i="4" s="1"/>
  <c r="A423" i="4"/>
  <c r="T422" i="4"/>
  <c r="N422" i="4"/>
  <c r="M422" i="4"/>
  <c r="L422" i="4"/>
  <c r="K422" i="4"/>
  <c r="J422" i="4"/>
  <c r="I422" i="4"/>
  <c r="S422" i="4" s="1"/>
  <c r="H422" i="4"/>
  <c r="G422" i="4"/>
  <c r="F422" i="4"/>
  <c r="Q422" i="4" s="1"/>
  <c r="E422" i="4"/>
  <c r="D422" i="4"/>
  <c r="C422" i="4"/>
  <c r="B422" i="4"/>
  <c r="A422" i="4"/>
  <c r="N421" i="4"/>
  <c r="M421" i="4"/>
  <c r="L421" i="4"/>
  <c r="K421" i="4"/>
  <c r="J421" i="4"/>
  <c r="T421" i="4" s="1"/>
  <c r="I421" i="4"/>
  <c r="S421" i="4" s="1"/>
  <c r="H421" i="4"/>
  <c r="G421" i="4"/>
  <c r="F421" i="4"/>
  <c r="Q421" i="4" s="1"/>
  <c r="E421" i="4"/>
  <c r="D421" i="4"/>
  <c r="C421" i="4"/>
  <c r="B421" i="4"/>
  <c r="O421" i="4" s="1"/>
  <c r="A421" i="4"/>
  <c r="N420" i="4"/>
  <c r="M420" i="4"/>
  <c r="L420" i="4"/>
  <c r="K420" i="4"/>
  <c r="J420" i="4"/>
  <c r="T420" i="4" s="1"/>
  <c r="I420" i="4"/>
  <c r="S420" i="4" s="1"/>
  <c r="H420" i="4"/>
  <c r="G420" i="4"/>
  <c r="F420" i="4"/>
  <c r="Q420" i="4" s="1"/>
  <c r="E420" i="4"/>
  <c r="D420" i="4"/>
  <c r="C420" i="4"/>
  <c r="B420" i="4"/>
  <c r="A420" i="4"/>
  <c r="P419" i="4"/>
  <c r="N419" i="4"/>
  <c r="M419" i="4"/>
  <c r="L419" i="4"/>
  <c r="K419" i="4"/>
  <c r="J419" i="4"/>
  <c r="I419" i="4"/>
  <c r="S419" i="4" s="1"/>
  <c r="H419" i="4"/>
  <c r="G419" i="4"/>
  <c r="F419" i="4"/>
  <c r="E419" i="4"/>
  <c r="D419" i="4"/>
  <c r="C419" i="4"/>
  <c r="B419" i="4"/>
  <c r="O419" i="4" s="1"/>
  <c r="A419" i="4"/>
  <c r="P418" i="4"/>
  <c r="N418" i="4"/>
  <c r="M418" i="4"/>
  <c r="L418" i="4"/>
  <c r="K418" i="4"/>
  <c r="J418" i="4"/>
  <c r="T418" i="4" s="1"/>
  <c r="I418" i="4"/>
  <c r="S418" i="4" s="1"/>
  <c r="H418" i="4"/>
  <c r="G418" i="4"/>
  <c r="F418" i="4"/>
  <c r="Q418" i="4" s="1"/>
  <c r="E418" i="4"/>
  <c r="D418" i="4"/>
  <c r="C418" i="4"/>
  <c r="B418" i="4"/>
  <c r="O418" i="4" s="1"/>
  <c r="A418" i="4"/>
  <c r="N417" i="4"/>
  <c r="M417" i="4"/>
  <c r="L417" i="4"/>
  <c r="K417" i="4"/>
  <c r="J417" i="4"/>
  <c r="T417" i="4" s="1"/>
  <c r="I417" i="4"/>
  <c r="S417" i="4" s="1"/>
  <c r="H417" i="4"/>
  <c r="G417" i="4"/>
  <c r="F417" i="4"/>
  <c r="Q417" i="4" s="1"/>
  <c r="E417" i="4"/>
  <c r="P417" i="4" s="1"/>
  <c r="D417" i="4"/>
  <c r="C417" i="4"/>
  <c r="B417" i="4"/>
  <c r="O417" i="4" s="1"/>
  <c r="A417" i="4"/>
  <c r="Q416" i="4"/>
  <c r="N416" i="4"/>
  <c r="M416" i="4"/>
  <c r="L416" i="4"/>
  <c r="K416" i="4"/>
  <c r="J416" i="4"/>
  <c r="T416" i="4" s="1"/>
  <c r="I416" i="4"/>
  <c r="H416" i="4"/>
  <c r="G416" i="4"/>
  <c r="F416" i="4"/>
  <c r="E416" i="4"/>
  <c r="P416" i="4" s="1"/>
  <c r="D416" i="4"/>
  <c r="C416" i="4"/>
  <c r="B416" i="4"/>
  <c r="O416" i="4" s="1"/>
  <c r="A416" i="4"/>
  <c r="P415" i="4"/>
  <c r="O415" i="4"/>
  <c r="N415" i="4"/>
  <c r="M415" i="4"/>
  <c r="L415" i="4"/>
  <c r="K415" i="4"/>
  <c r="J415" i="4"/>
  <c r="T415" i="4" s="1"/>
  <c r="I415" i="4"/>
  <c r="H415" i="4"/>
  <c r="G415" i="4"/>
  <c r="F415" i="4"/>
  <c r="E415" i="4"/>
  <c r="D415" i="4"/>
  <c r="C415" i="4"/>
  <c r="B415" i="4"/>
  <c r="A415" i="4"/>
  <c r="P414" i="4"/>
  <c r="N414" i="4"/>
  <c r="M414" i="4"/>
  <c r="L414" i="4"/>
  <c r="K414" i="4"/>
  <c r="J414" i="4"/>
  <c r="T414" i="4" s="1"/>
  <c r="I414" i="4"/>
  <c r="H414" i="4"/>
  <c r="G414" i="4"/>
  <c r="F414" i="4"/>
  <c r="R414" i="4" s="1"/>
  <c r="E414" i="4"/>
  <c r="D414" i="4"/>
  <c r="C414" i="4"/>
  <c r="B414" i="4"/>
  <c r="A414" i="4"/>
  <c r="N413" i="4"/>
  <c r="M413" i="4"/>
  <c r="L413" i="4"/>
  <c r="K413" i="4"/>
  <c r="J413" i="4"/>
  <c r="T413" i="4" s="1"/>
  <c r="I413" i="4"/>
  <c r="S413" i="4" s="1"/>
  <c r="H413" i="4"/>
  <c r="G413" i="4"/>
  <c r="F413" i="4"/>
  <c r="Q413" i="4" s="1"/>
  <c r="E413" i="4"/>
  <c r="D413" i="4"/>
  <c r="C413" i="4"/>
  <c r="B413" i="4"/>
  <c r="O413" i="4" s="1"/>
  <c r="A413" i="4"/>
  <c r="N412" i="4"/>
  <c r="M412" i="4"/>
  <c r="L412" i="4"/>
  <c r="K412" i="4"/>
  <c r="J412" i="4"/>
  <c r="I412" i="4"/>
  <c r="S412" i="4" s="1"/>
  <c r="H412" i="4"/>
  <c r="G412" i="4"/>
  <c r="F412" i="4"/>
  <c r="Q412" i="4" s="1"/>
  <c r="E412" i="4"/>
  <c r="P412" i="4" s="1"/>
  <c r="D412" i="4"/>
  <c r="C412" i="4"/>
  <c r="B412" i="4"/>
  <c r="O412" i="4" s="1"/>
  <c r="A412" i="4"/>
  <c r="N411" i="4"/>
  <c r="M411" i="4"/>
  <c r="L411" i="4"/>
  <c r="K411" i="4"/>
  <c r="J411" i="4"/>
  <c r="T411" i="4" s="1"/>
  <c r="I411" i="4"/>
  <c r="S411" i="4" s="1"/>
  <c r="H411" i="4"/>
  <c r="G411" i="4"/>
  <c r="F411" i="4"/>
  <c r="Q411" i="4" s="1"/>
  <c r="E411" i="4"/>
  <c r="D411" i="4"/>
  <c r="C411" i="4"/>
  <c r="B411" i="4"/>
  <c r="O411" i="4" s="1"/>
  <c r="A411" i="4"/>
  <c r="N410" i="4"/>
  <c r="M410" i="4"/>
  <c r="L410" i="4"/>
  <c r="K410" i="4"/>
  <c r="J410" i="4"/>
  <c r="T410" i="4" s="1"/>
  <c r="I410" i="4"/>
  <c r="S410" i="4" s="1"/>
  <c r="H410" i="4"/>
  <c r="G410" i="4"/>
  <c r="F410" i="4"/>
  <c r="E410" i="4"/>
  <c r="P410" i="4" s="1"/>
  <c r="D410" i="4"/>
  <c r="C410" i="4"/>
  <c r="B410" i="4"/>
  <c r="O410" i="4" s="1"/>
  <c r="A410" i="4"/>
  <c r="N409" i="4"/>
  <c r="M409" i="4"/>
  <c r="L409" i="4"/>
  <c r="K409" i="4"/>
  <c r="J409" i="4"/>
  <c r="T409" i="4" s="1"/>
  <c r="I409" i="4"/>
  <c r="S409" i="4" s="1"/>
  <c r="H409" i="4"/>
  <c r="G409" i="4"/>
  <c r="F409" i="4"/>
  <c r="E409" i="4"/>
  <c r="D409" i="4"/>
  <c r="C409" i="4"/>
  <c r="B409" i="4"/>
  <c r="O409" i="4" s="1"/>
  <c r="A409" i="4"/>
  <c r="N408" i="4"/>
  <c r="M408" i="4"/>
  <c r="L408" i="4"/>
  <c r="K408" i="4"/>
  <c r="J408" i="4"/>
  <c r="T408" i="4" s="1"/>
  <c r="I408" i="4"/>
  <c r="S408" i="4" s="1"/>
  <c r="H408" i="4"/>
  <c r="G408" i="4"/>
  <c r="F408" i="4"/>
  <c r="E408" i="4"/>
  <c r="R408" i="4" s="1"/>
  <c r="D408" i="4"/>
  <c r="C408" i="4"/>
  <c r="B408" i="4"/>
  <c r="O408" i="4" s="1"/>
  <c r="A408" i="4"/>
  <c r="O407" i="4"/>
  <c r="N407" i="4"/>
  <c r="M407" i="4"/>
  <c r="L407" i="4"/>
  <c r="K407" i="4"/>
  <c r="J407" i="4"/>
  <c r="T407" i="4" s="1"/>
  <c r="I407" i="4"/>
  <c r="S407" i="4" s="1"/>
  <c r="H407" i="4"/>
  <c r="G407" i="4"/>
  <c r="F407" i="4"/>
  <c r="E407" i="4"/>
  <c r="P407" i="4" s="1"/>
  <c r="D407" i="4"/>
  <c r="C407" i="4"/>
  <c r="B407" i="4"/>
  <c r="A407" i="4"/>
  <c r="N406" i="4"/>
  <c r="M406" i="4"/>
  <c r="L406" i="4"/>
  <c r="K406" i="4"/>
  <c r="J406" i="4"/>
  <c r="T406" i="4" s="1"/>
  <c r="I406" i="4"/>
  <c r="S406" i="4" s="1"/>
  <c r="H406" i="4"/>
  <c r="G406" i="4"/>
  <c r="F406" i="4"/>
  <c r="Q406" i="4" s="1"/>
  <c r="E406" i="4"/>
  <c r="D406" i="4"/>
  <c r="C406" i="4"/>
  <c r="B406" i="4"/>
  <c r="O406" i="4" s="1"/>
  <c r="A406" i="4"/>
  <c r="N405" i="4"/>
  <c r="M405" i="4"/>
  <c r="L405" i="4"/>
  <c r="K405" i="4"/>
  <c r="J405" i="4"/>
  <c r="T405" i="4" s="1"/>
  <c r="I405" i="4"/>
  <c r="S405" i="4" s="1"/>
  <c r="H405" i="4"/>
  <c r="G405" i="4"/>
  <c r="F405" i="4"/>
  <c r="Q405" i="4" s="1"/>
  <c r="E405" i="4"/>
  <c r="R405" i="4" s="1"/>
  <c r="D405" i="4"/>
  <c r="C405" i="4"/>
  <c r="B405" i="4"/>
  <c r="O405" i="4" s="1"/>
  <c r="A405" i="4"/>
  <c r="N404" i="4"/>
  <c r="M404" i="4"/>
  <c r="L404" i="4"/>
  <c r="K404" i="4"/>
  <c r="J404" i="4"/>
  <c r="T404" i="4" s="1"/>
  <c r="I404" i="4"/>
  <c r="S404" i="4" s="1"/>
  <c r="H404" i="4"/>
  <c r="G404" i="4"/>
  <c r="F404" i="4"/>
  <c r="Q404" i="4" s="1"/>
  <c r="E404" i="4"/>
  <c r="P404" i="4" s="1"/>
  <c r="D404" i="4"/>
  <c r="C404" i="4"/>
  <c r="B404" i="4"/>
  <c r="O404" i="4" s="1"/>
  <c r="A404" i="4"/>
  <c r="N403" i="4"/>
  <c r="M403" i="4"/>
  <c r="L403" i="4"/>
  <c r="K403" i="4"/>
  <c r="J403" i="4"/>
  <c r="I403" i="4"/>
  <c r="S403" i="4" s="1"/>
  <c r="H403" i="4"/>
  <c r="G403" i="4"/>
  <c r="F403" i="4"/>
  <c r="Q403" i="4" s="1"/>
  <c r="E403" i="4"/>
  <c r="D403" i="4"/>
  <c r="C403" i="4"/>
  <c r="B403" i="4"/>
  <c r="A403" i="4"/>
  <c r="N402" i="4"/>
  <c r="M402" i="4"/>
  <c r="L402" i="4"/>
  <c r="K402" i="4"/>
  <c r="J402" i="4"/>
  <c r="T402" i="4" s="1"/>
  <c r="I402" i="4"/>
  <c r="S402" i="4" s="1"/>
  <c r="H402" i="4"/>
  <c r="G402" i="4"/>
  <c r="F402" i="4"/>
  <c r="Q402" i="4" s="1"/>
  <c r="E402" i="4"/>
  <c r="P402" i="4" s="1"/>
  <c r="D402" i="4"/>
  <c r="C402" i="4"/>
  <c r="B402" i="4"/>
  <c r="U402" i="4" s="1"/>
  <c r="V402" i="4" s="1"/>
  <c r="X402" i="4" s="1"/>
  <c r="A402" i="4"/>
  <c r="N401" i="4"/>
  <c r="M401" i="4"/>
  <c r="L401" i="4"/>
  <c r="K401" i="4"/>
  <c r="J401" i="4"/>
  <c r="T401" i="4" s="1"/>
  <c r="I401" i="4"/>
  <c r="S401" i="4" s="1"/>
  <c r="H401" i="4"/>
  <c r="G401" i="4"/>
  <c r="F401" i="4"/>
  <c r="Q401" i="4" s="1"/>
  <c r="E401" i="4"/>
  <c r="P401" i="4" s="1"/>
  <c r="D401" i="4"/>
  <c r="C401" i="4"/>
  <c r="B401" i="4"/>
  <c r="A401" i="4"/>
  <c r="N400" i="4"/>
  <c r="M400" i="4"/>
  <c r="L400" i="4"/>
  <c r="K400" i="4"/>
  <c r="J400" i="4"/>
  <c r="T400" i="4" s="1"/>
  <c r="I400" i="4"/>
  <c r="S400" i="4" s="1"/>
  <c r="H400" i="4"/>
  <c r="G400" i="4"/>
  <c r="F400" i="4"/>
  <c r="Q400" i="4" s="1"/>
  <c r="E400" i="4"/>
  <c r="D400" i="4"/>
  <c r="C400" i="4"/>
  <c r="B400" i="4"/>
  <c r="O400" i="4" s="1"/>
  <c r="A400" i="4"/>
  <c r="N399" i="4"/>
  <c r="M399" i="4"/>
  <c r="L399" i="4"/>
  <c r="K399" i="4"/>
  <c r="J399" i="4"/>
  <c r="T399" i="4" s="1"/>
  <c r="I399" i="4"/>
  <c r="S399" i="4" s="1"/>
  <c r="H399" i="4"/>
  <c r="G399" i="4"/>
  <c r="F399" i="4"/>
  <c r="Q399" i="4" s="1"/>
  <c r="E399" i="4"/>
  <c r="D399" i="4"/>
  <c r="C399" i="4"/>
  <c r="B399" i="4"/>
  <c r="O399" i="4" s="1"/>
  <c r="A399" i="4"/>
  <c r="N398" i="4"/>
  <c r="M398" i="4"/>
  <c r="L398" i="4"/>
  <c r="K398" i="4"/>
  <c r="J398" i="4"/>
  <c r="T398" i="4" s="1"/>
  <c r="I398" i="4"/>
  <c r="S398" i="4" s="1"/>
  <c r="H398" i="4"/>
  <c r="G398" i="4"/>
  <c r="F398" i="4"/>
  <c r="Q398" i="4" s="1"/>
  <c r="E398" i="4"/>
  <c r="P398" i="4" s="1"/>
  <c r="D398" i="4"/>
  <c r="C398" i="4"/>
  <c r="B398" i="4"/>
  <c r="O398" i="4" s="1"/>
  <c r="A398" i="4"/>
  <c r="N397" i="4"/>
  <c r="M397" i="4"/>
  <c r="L397" i="4"/>
  <c r="K397" i="4"/>
  <c r="J397" i="4"/>
  <c r="T397" i="4" s="1"/>
  <c r="I397" i="4"/>
  <c r="S397" i="4" s="1"/>
  <c r="H397" i="4"/>
  <c r="G397" i="4"/>
  <c r="F397" i="4"/>
  <c r="Q397" i="4" s="1"/>
  <c r="E397" i="4"/>
  <c r="P397" i="4" s="1"/>
  <c r="D397" i="4"/>
  <c r="C397" i="4"/>
  <c r="B397" i="4"/>
  <c r="O397" i="4" s="1"/>
  <c r="A397" i="4"/>
  <c r="N396" i="4"/>
  <c r="M396" i="4"/>
  <c r="L396" i="4"/>
  <c r="K396" i="4"/>
  <c r="J396" i="4"/>
  <c r="T396" i="4" s="1"/>
  <c r="I396" i="4"/>
  <c r="W396" i="4" s="1"/>
  <c r="H396" i="4"/>
  <c r="G396" i="4"/>
  <c r="F396" i="4"/>
  <c r="Q396" i="4" s="1"/>
  <c r="E396" i="4"/>
  <c r="P396" i="4" s="1"/>
  <c r="D396" i="4"/>
  <c r="C396" i="4"/>
  <c r="B396" i="4"/>
  <c r="O396" i="4" s="1"/>
  <c r="A396" i="4"/>
  <c r="N395" i="4"/>
  <c r="M395" i="4"/>
  <c r="L395" i="4"/>
  <c r="K395" i="4"/>
  <c r="J395" i="4"/>
  <c r="I395" i="4"/>
  <c r="S395" i="4" s="1"/>
  <c r="H395" i="4"/>
  <c r="G395" i="4"/>
  <c r="F395" i="4"/>
  <c r="Q395" i="4" s="1"/>
  <c r="E395" i="4"/>
  <c r="P395" i="4" s="1"/>
  <c r="D395" i="4"/>
  <c r="C395" i="4"/>
  <c r="B395" i="4"/>
  <c r="O395" i="4" s="1"/>
  <c r="A395" i="4"/>
  <c r="N394" i="4"/>
  <c r="M394" i="4"/>
  <c r="L394" i="4"/>
  <c r="K394" i="4"/>
  <c r="J394" i="4"/>
  <c r="T394" i="4" s="1"/>
  <c r="I394" i="4"/>
  <c r="S394" i="4" s="1"/>
  <c r="H394" i="4"/>
  <c r="G394" i="4"/>
  <c r="F394" i="4"/>
  <c r="Q394" i="4" s="1"/>
  <c r="E394" i="4"/>
  <c r="P394" i="4" s="1"/>
  <c r="D394" i="4"/>
  <c r="C394" i="4"/>
  <c r="B394" i="4"/>
  <c r="O394" i="4" s="1"/>
  <c r="A394" i="4"/>
  <c r="Q393" i="4"/>
  <c r="N393" i="4"/>
  <c r="M393" i="4"/>
  <c r="L393" i="4"/>
  <c r="K393" i="4"/>
  <c r="J393" i="4"/>
  <c r="T393" i="4" s="1"/>
  <c r="I393" i="4"/>
  <c r="S393" i="4" s="1"/>
  <c r="H393" i="4"/>
  <c r="G393" i="4"/>
  <c r="F393" i="4"/>
  <c r="R393" i="4" s="1"/>
  <c r="E393" i="4"/>
  <c r="P393" i="4" s="1"/>
  <c r="D393" i="4"/>
  <c r="C393" i="4"/>
  <c r="B393" i="4"/>
  <c r="A393" i="4"/>
  <c r="S392" i="4"/>
  <c r="N392" i="4"/>
  <c r="M392" i="4"/>
  <c r="L392" i="4"/>
  <c r="K392" i="4"/>
  <c r="J392" i="4"/>
  <c r="T392" i="4" s="1"/>
  <c r="I392" i="4"/>
  <c r="H392" i="4"/>
  <c r="G392" i="4"/>
  <c r="F392" i="4"/>
  <c r="Q392" i="4" s="1"/>
  <c r="E392" i="4"/>
  <c r="D392" i="4"/>
  <c r="C392" i="4"/>
  <c r="B392" i="4"/>
  <c r="O392" i="4" s="1"/>
  <c r="A392" i="4"/>
  <c r="S391" i="4"/>
  <c r="O391" i="4"/>
  <c r="N391" i="4"/>
  <c r="M391" i="4"/>
  <c r="L391" i="4"/>
  <c r="K391" i="4"/>
  <c r="J391" i="4"/>
  <c r="T391" i="4" s="1"/>
  <c r="I391" i="4"/>
  <c r="H391" i="4"/>
  <c r="G391" i="4"/>
  <c r="F391" i="4"/>
  <c r="Q391" i="4" s="1"/>
  <c r="E391" i="4"/>
  <c r="D391" i="4"/>
  <c r="C391" i="4"/>
  <c r="B391" i="4"/>
  <c r="A391" i="4"/>
  <c r="T390" i="4"/>
  <c r="O390" i="4"/>
  <c r="N390" i="4"/>
  <c r="M390" i="4"/>
  <c r="L390" i="4"/>
  <c r="K390" i="4"/>
  <c r="J390" i="4"/>
  <c r="I390" i="4"/>
  <c r="S390" i="4" s="1"/>
  <c r="H390" i="4"/>
  <c r="G390" i="4"/>
  <c r="F390" i="4"/>
  <c r="Q390" i="4" s="1"/>
  <c r="E390" i="4"/>
  <c r="P390" i="4" s="1"/>
  <c r="D390" i="4"/>
  <c r="C390" i="4"/>
  <c r="B390" i="4"/>
  <c r="A390" i="4"/>
  <c r="S389" i="4"/>
  <c r="P389" i="4"/>
  <c r="N389" i="4"/>
  <c r="M389" i="4"/>
  <c r="L389" i="4"/>
  <c r="K389" i="4"/>
  <c r="J389" i="4"/>
  <c r="T389" i="4" s="1"/>
  <c r="I389" i="4"/>
  <c r="H389" i="4"/>
  <c r="G389" i="4"/>
  <c r="F389" i="4"/>
  <c r="Q389" i="4" s="1"/>
  <c r="E389" i="4"/>
  <c r="D389" i="4"/>
  <c r="C389" i="4"/>
  <c r="B389" i="4"/>
  <c r="O389" i="4" s="1"/>
  <c r="A389" i="4"/>
  <c r="N388" i="4"/>
  <c r="M388" i="4"/>
  <c r="L388" i="4"/>
  <c r="K388" i="4"/>
  <c r="J388" i="4"/>
  <c r="T388" i="4" s="1"/>
  <c r="I388" i="4"/>
  <c r="H388" i="4"/>
  <c r="G388" i="4"/>
  <c r="F388" i="4"/>
  <c r="Q388" i="4" s="1"/>
  <c r="E388" i="4"/>
  <c r="P388" i="4" s="1"/>
  <c r="D388" i="4"/>
  <c r="C388" i="4"/>
  <c r="B388" i="4"/>
  <c r="O388" i="4" s="1"/>
  <c r="A388" i="4"/>
  <c r="N387" i="4"/>
  <c r="M387" i="4"/>
  <c r="L387" i="4"/>
  <c r="K387" i="4"/>
  <c r="J387" i="4"/>
  <c r="I387" i="4"/>
  <c r="S387" i="4" s="1"/>
  <c r="H387" i="4"/>
  <c r="G387" i="4"/>
  <c r="F387" i="4"/>
  <c r="Q387" i="4" s="1"/>
  <c r="E387" i="4"/>
  <c r="P387" i="4" s="1"/>
  <c r="D387" i="4"/>
  <c r="C387" i="4"/>
  <c r="B387" i="4"/>
  <c r="O387" i="4" s="1"/>
  <c r="A387" i="4"/>
  <c r="N386" i="4"/>
  <c r="M386" i="4"/>
  <c r="L386" i="4"/>
  <c r="K386" i="4"/>
  <c r="J386" i="4"/>
  <c r="T386" i="4" s="1"/>
  <c r="I386" i="4"/>
  <c r="S386" i="4" s="1"/>
  <c r="H386" i="4"/>
  <c r="G386" i="4"/>
  <c r="F386" i="4"/>
  <c r="E386" i="4"/>
  <c r="P386" i="4" s="1"/>
  <c r="D386" i="4"/>
  <c r="C386" i="4"/>
  <c r="B386" i="4"/>
  <c r="O386" i="4" s="1"/>
  <c r="A386" i="4"/>
  <c r="N385" i="4"/>
  <c r="M385" i="4"/>
  <c r="L385" i="4"/>
  <c r="K385" i="4"/>
  <c r="J385" i="4"/>
  <c r="T385" i="4" s="1"/>
  <c r="I385" i="4"/>
  <c r="S385" i="4" s="1"/>
  <c r="H385" i="4"/>
  <c r="G385" i="4"/>
  <c r="F385" i="4"/>
  <c r="R385" i="4" s="1"/>
  <c r="E385" i="4"/>
  <c r="P385" i="4" s="1"/>
  <c r="D385" i="4"/>
  <c r="C385" i="4"/>
  <c r="B385" i="4"/>
  <c r="A385" i="4"/>
  <c r="N384" i="4"/>
  <c r="M384" i="4"/>
  <c r="L384" i="4"/>
  <c r="K384" i="4"/>
  <c r="J384" i="4"/>
  <c r="T384" i="4" s="1"/>
  <c r="I384" i="4"/>
  <c r="S384" i="4" s="1"/>
  <c r="H384" i="4"/>
  <c r="G384" i="4"/>
  <c r="F384" i="4"/>
  <c r="Q384" i="4" s="1"/>
  <c r="E384" i="4"/>
  <c r="D384" i="4"/>
  <c r="C384" i="4"/>
  <c r="B384" i="4"/>
  <c r="O384" i="4" s="1"/>
  <c r="A384" i="4"/>
  <c r="N383" i="4"/>
  <c r="M383" i="4"/>
  <c r="L383" i="4"/>
  <c r="K383" i="4"/>
  <c r="J383" i="4"/>
  <c r="T383" i="4" s="1"/>
  <c r="I383" i="4"/>
  <c r="S383" i="4" s="1"/>
  <c r="H383" i="4"/>
  <c r="G383" i="4"/>
  <c r="F383" i="4"/>
  <c r="Q383" i="4" s="1"/>
  <c r="E383" i="4"/>
  <c r="D383" i="4"/>
  <c r="C383" i="4"/>
  <c r="B383" i="4"/>
  <c r="O383" i="4" s="1"/>
  <c r="A383" i="4"/>
  <c r="N382" i="4"/>
  <c r="M382" i="4"/>
  <c r="L382" i="4"/>
  <c r="K382" i="4"/>
  <c r="J382" i="4"/>
  <c r="T382" i="4" s="1"/>
  <c r="I382" i="4"/>
  <c r="S382" i="4" s="1"/>
  <c r="H382" i="4"/>
  <c r="G382" i="4"/>
  <c r="F382" i="4"/>
  <c r="Q382" i="4" s="1"/>
  <c r="E382" i="4"/>
  <c r="P382" i="4" s="1"/>
  <c r="D382" i="4"/>
  <c r="C382" i="4"/>
  <c r="B382" i="4"/>
  <c r="O382" i="4" s="1"/>
  <c r="A382" i="4"/>
  <c r="N381" i="4"/>
  <c r="M381" i="4"/>
  <c r="L381" i="4"/>
  <c r="K381" i="4"/>
  <c r="J381" i="4"/>
  <c r="T381" i="4" s="1"/>
  <c r="I381" i="4"/>
  <c r="W381" i="4" s="1"/>
  <c r="H381" i="4"/>
  <c r="G381" i="4"/>
  <c r="F381" i="4"/>
  <c r="Q381" i="4" s="1"/>
  <c r="E381" i="4"/>
  <c r="D381" i="4"/>
  <c r="C381" i="4"/>
  <c r="B381" i="4"/>
  <c r="O381" i="4" s="1"/>
  <c r="A381" i="4"/>
  <c r="Q380" i="4"/>
  <c r="N380" i="4"/>
  <c r="M380" i="4"/>
  <c r="L380" i="4"/>
  <c r="K380" i="4"/>
  <c r="J380" i="4"/>
  <c r="T380" i="4" s="1"/>
  <c r="I380" i="4"/>
  <c r="H380" i="4"/>
  <c r="G380" i="4"/>
  <c r="F380" i="4"/>
  <c r="E380" i="4"/>
  <c r="P380" i="4" s="1"/>
  <c r="D380" i="4"/>
  <c r="C380" i="4"/>
  <c r="B380" i="4"/>
  <c r="O380" i="4" s="1"/>
  <c r="A380" i="4"/>
  <c r="N379" i="4"/>
  <c r="M379" i="4"/>
  <c r="L379" i="4"/>
  <c r="K379" i="4"/>
  <c r="J379" i="4"/>
  <c r="I379" i="4"/>
  <c r="S379" i="4" s="1"/>
  <c r="H379" i="4"/>
  <c r="G379" i="4"/>
  <c r="F379" i="4"/>
  <c r="Q379" i="4" s="1"/>
  <c r="E379" i="4"/>
  <c r="D379" i="4"/>
  <c r="C379" i="4"/>
  <c r="B379" i="4"/>
  <c r="O379" i="4" s="1"/>
  <c r="A379" i="4"/>
  <c r="S378" i="4"/>
  <c r="N378" i="4"/>
  <c r="M378" i="4"/>
  <c r="L378" i="4"/>
  <c r="K378" i="4"/>
  <c r="J378" i="4"/>
  <c r="T378" i="4" s="1"/>
  <c r="I378" i="4"/>
  <c r="H378" i="4"/>
  <c r="G378" i="4"/>
  <c r="F378" i="4"/>
  <c r="E378" i="4"/>
  <c r="P378" i="4" s="1"/>
  <c r="D378" i="4"/>
  <c r="C378" i="4"/>
  <c r="B378" i="4"/>
  <c r="O378" i="4" s="1"/>
  <c r="A378" i="4"/>
  <c r="Q377" i="4"/>
  <c r="N377" i="4"/>
  <c r="M377" i="4"/>
  <c r="L377" i="4"/>
  <c r="K377" i="4"/>
  <c r="J377" i="4"/>
  <c r="I377" i="4"/>
  <c r="S377" i="4" s="1"/>
  <c r="H377" i="4"/>
  <c r="G377" i="4"/>
  <c r="F377" i="4"/>
  <c r="E377" i="4"/>
  <c r="D377" i="4"/>
  <c r="C377" i="4"/>
  <c r="B377" i="4"/>
  <c r="A377" i="4"/>
  <c r="N376" i="4"/>
  <c r="M376" i="4"/>
  <c r="L376" i="4"/>
  <c r="K376" i="4"/>
  <c r="J376" i="4"/>
  <c r="T376" i="4" s="1"/>
  <c r="I376" i="4"/>
  <c r="S376" i="4" s="1"/>
  <c r="H376" i="4"/>
  <c r="G376" i="4"/>
  <c r="F376" i="4"/>
  <c r="Q376" i="4" s="1"/>
  <c r="E376" i="4"/>
  <c r="D376" i="4"/>
  <c r="C376" i="4"/>
  <c r="B376" i="4"/>
  <c r="O376" i="4" s="1"/>
  <c r="A376" i="4"/>
  <c r="S375" i="4"/>
  <c r="N375" i="4"/>
  <c r="M375" i="4"/>
  <c r="L375" i="4"/>
  <c r="K375" i="4"/>
  <c r="J375" i="4"/>
  <c r="T375" i="4" s="1"/>
  <c r="I375" i="4"/>
  <c r="H375" i="4"/>
  <c r="G375" i="4"/>
  <c r="F375" i="4"/>
  <c r="Q375" i="4" s="1"/>
  <c r="E375" i="4"/>
  <c r="D375" i="4"/>
  <c r="C375" i="4"/>
  <c r="B375" i="4"/>
  <c r="O375" i="4" s="1"/>
  <c r="A375" i="4"/>
  <c r="N374" i="4"/>
  <c r="M374" i="4"/>
  <c r="L374" i="4"/>
  <c r="K374" i="4"/>
  <c r="J374" i="4"/>
  <c r="T374" i="4" s="1"/>
  <c r="I374" i="4"/>
  <c r="S374" i="4" s="1"/>
  <c r="H374" i="4"/>
  <c r="G374" i="4"/>
  <c r="F374" i="4"/>
  <c r="Q374" i="4" s="1"/>
  <c r="E374" i="4"/>
  <c r="P374" i="4" s="1"/>
  <c r="D374" i="4"/>
  <c r="C374" i="4"/>
  <c r="B374" i="4"/>
  <c r="O374" i="4" s="1"/>
  <c r="A374" i="4"/>
  <c r="N373" i="4"/>
  <c r="M373" i="4"/>
  <c r="L373" i="4"/>
  <c r="K373" i="4"/>
  <c r="J373" i="4"/>
  <c r="T373" i="4" s="1"/>
  <c r="I373" i="4"/>
  <c r="S373" i="4" s="1"/>
  <c r="H373" i="4"/>
  <c r="G373" i="4"/>
  <c r="F373" i="4"/>
  <c r="Q373" i="4" s="1"/>
  <c r="E373" i="4"/>
  <c r="P373" i="4" s="1"/>
  <c r="D373" i="4"/>
  <c r="C373" i="4"/>
  <c r="B373" i="4"/>
  <c r="O373" i="4" s="1"/>
  <c r="A373" i="4"/>
  <c r="P372" i="4"/>
  <c r="N372" i="4"/>
  <c r="M372" i="4"/>
  <c r="L372" i="4"/>
  <c r="K372" i="4"/>
  <c r="J372" i="4"/>
  <c r="T372" i="4" s="1"/>
  <c r="I372" i="4"/>
  <c r="H372" i="4"/>
  <c r="G372" i="4"/>
  <c r="F372" i="4"/>
  <c r="Q372" i="4" s="1"/>
  <c r="E372" i="4"/>
  <c r="D372" i="4"/>
  <c r="C372" i="4"/>
  <c r="B372" i="4"/>
  <c r="O372" i="4" s="1"/>
  <c r="A372" i="4"/>
  <c r="N371" i="4"/>
  <c r="M371" i="4"/>
  <c r="L371" i="4"/>
  <c r="K371" i="4"/>
  <c r="J371" i="4"/>
  <c r="I371" i="4"/>
  <c r="S371" i="4" s="1"/>
  <c r="H371" i="4"/>
  <c r="G371" i="4"/>
  <c r="F371" i="4"/>
  <c r="Q371" i="4" s="1"/>
  <c r="E371" i="4"/>
  <c r="D371" i="4"/>
  <c r="C371" i="4"/>
  <c r="B371" i="4"/>
  <c r="A371" i="4"/>
  <c r="N370" i="4"/>
  <c r="M370" i="4"/>
  <c r="L370" i="4"/>
  <c r="K370" i="4"/>
  <c r="J370" i="4"/>
  <c r="T370" i="4" s="1"/>
  <c r="I370" i="4"/>
  <c r="S370" i="4" s="1"/>
  <c r="H370" i="4"/>
  <c r="G370" i="4"/>
  <c r="F370" i="4"/>
  <c r="E370" i="4"/>
  <c r="P370" i="4" s="1"/>
  <c r="D370" i="4"/>
  <c r="C370" i="4"/>
  <c r="B370" i="4"/>
  <c r="O370" i="4" s="1"/>
  <c r="A370" i="4"/>
  <c r="N369" i="4"/>
  <c r="M369" i="4"/>
  <c r="L369" i="4"/>
  <c r="K369" i="4"/>
  <c r="J369" i="4"/>
  <c r="I369" i="4"/>
  <c r="S369" i="4" s="1"/>
  <c r="H369" i="4"/>
  <c r="G369" i="4"/>
  <c r="F369" i="4"/>
  <c r="Q369" i="4" s="1"/>
  <c r="E369" i="4"/>
  <c r="D369" i="4"/>
  <c r="C369" i="4"/>
  <c r="B369" i="4"/>
  <c r="A369" i="4"/>
  <c r="N368" i="4"/>
  <c r="M368" i="4"/>
  <c r="L368" i="4"/>
  <c r="K368" i="4"/>
  <c r="J368" i="4"/>
  <c r="T368" i="4" s="1"/>
  <c r="I368" i="4"/>
  <c r="S368" i="4" s="1"/>
  <c r="H368" i="4"/>
  <c r="G368" i="4"/>
  <c r="F368" i="4"/>
  <c r="Q368" i="4" s="1"/>
  <c r="E368" i="4"/>
  <c r="D368" i="4"/>
  <c r="C368" i="4"/>
  <c r="B368" i="4"/>
  <c r="O368" i="4" s="1"/>
  <c r="A368" i="4"/>
  <c r="S367" i="4"/>
  <c r="O367" i="4"/>
  <c r="N367" i="4"/>
  <c r="M367" i="4"/>
  <c r="L367" i="4"/>
  <c r="K367" i="4"/>
  <c r="J367" i="4"/>
  <c r="T367" i="4" s="1"/>
  <c r="I367" i="4"/>
  <c r="H367" i="4"/>
  <c r="G367" i="4"/>
  <c r="F367" i="4"/>
  <c r="Q367" i="4" s="1"/>
  <c r="E367" i="4"/>
  <c r="D367" i="4"/>
  <c r="C367" i="4"/>
  <c r="B367" i="4"/>
  <c r="A367" i="4"/>
  <c r="N366" i="4"/>
  <c r="M366" i="4"/>
  <c r="L366" i="4"/>
  <c r="K366" i="4"/>
  <c r="J366" i="4"/>
  <c r="T366" i="4" s="1"/>
  <c r="I366" i="4"/>
  <c r="S366" i="4" s="1"/>
  <c r="H366" i="4"/>
  <c r="G366" i="4"/>
  <c r="F366" i="4"/>
  <c r="Q366" i="4" s="1"/>
  <c r="E366" i="4"/>
  <c r="P366" i="4" s="1"/>
  <c r="D366" i="4"/>
  <c r="C366" i="4"/>
  <c r="B366" i="4"/>
  <c r="O366" i="4" s="1"/>
  <c r="A366" i="4"/>
  <c r="P365" i="4"/>
  <c r="N365" i="4"/>
  <c r="M365" i="4"/>
  <c r="L365" i="4"/>
  <c r="K365" i="4"/>
  <c r="J365" i="4"/>
  <c r="T365" i="4" s="1"/>
  <c r="I365" i="4"/>
  <c r="S365" i="4" s="1"/>
  <c r="H365" i="4"/>
  <c r="G365" i="4"/>
  <c r="F365" i="4"/>
  <c r="Q365" i="4" s="1"/>
  <c r="E365" i="4"/>
  <c r="D365" i="4"/>
  <c r="C365" i="4"/>
  <c r="B365" i="4"/>
  <c r="O365" i="4" s="1"/>
  <c r="A365" i="4"/>
  <c r="P364" i="4"/>
  <c r="N364" i="4"/>
  <c r="M364" i="4"/>
  <c r="L364" i="4"/>
  <c r="K364" i="4"/>
  <c r="J364" i="4"/>
  <c r="T364" i="4" s="1"/>
  <c r="I364" i="4"/>
  <c r="H364" i="4"/>
  <c r="G364" i="4"/>
  <c r="F364" i="4"/>
  <c r="Q364" i="4" s="1"/>
  <c r="E364" i="4"/>
  <c r="D364" i="4"/>
  <c r="C364" i="4"/>
  <c r="Y364" i="4" s="1"/>
  <c r="B364" i="4"/>
  <c r="O364" i="4" s="1"/>
  <c r="A364" i="4"/>
  <c r="N363" i="4"/>
  <c r="M363" i="4"/>
  <c r="L363" i="4"/>
  <c r="K363" i="4"/>
  <c r="J363" i="4"/>
  <c r="I363" i="4"/>
  <c r="S363" i="4" s="1"/>
  <c r="H363" i="4"/>
  <c r="G363" i="4"/>
  <c r="F363" i="4"/>
  <c r="Q363" i="4" s="1"/>
  <c r="E363" i="4"/>
  <c r="D363" i="4"/>
  <c r="C363" i="4"/>
  <c r="B363" i="4"/>
  <c r="A363" i="4"/>
  <c r="N362" i="4"/>
  <c r="M362" i="4"/>
  <c r="L362" i="4"/>
  <c r="K362" i="4"/>
  <c r="J362" i="4"/>
  <c r="T362" i="4" s="1"/>
  <c r="I362" i="4"/>
  <c r="S362" i="4" s="1"/>
  <c r="H362" i="4"/>
  <c r="G362" i="4"/>
  <c r="F362" i="4"/>
  <c r="E362" i="4"/>
  <c r="P362" i="4" s="1"/>
  <c r="D362" i="4"/>
  <c r="C362" i="4"/>
  <c r="B362" i="4"/>
  <c r="O362" i="4" s="1"/>
  <c r="A362" i="4"/>
  <c r="Q361" i="4"/>
  <c r="N361" i="4"/>
  <c r="M361" i="4"/>
  <c r="L361" i="4"/>
  <c r="K361" i="4"/>
  <c r="J361" i="4"/>
  <c r="T361" i="4" s="1"/>
  <c r="I361" i="4"/>
  <c r="S361" i="4" s="1"/>
  <c r="H361" i="4"/>
  <c r="G361" i="4"/>
  <c r="F361" i="4"/>
  <c r="E361" i="4"/>
  <c r="D361" i="4"/>
  <c r="C361" i="4"/>
  <c r="B361" i="4"/>
  <c r="A361" i="4"/>
  <c r="N360" i="4"/>
  <c r="M360" i="4"/>
  <c r="L360" i="4"/>
  <c r="K360" i="4"/>
  <c r="J360" i="4"/>
  <c r="T360" i="4" s="1"/>
  <c r="I360" i="4"/>
  <c r="S360" i="4" s="1"/>
  <c r="H360" i="4"/>
  <c r="G360" i="4"/>
  <c r="F360" i="4"/>
  <c r="Q360" i="4" s="1"/>
  <c r="E360" i="4"/>
  <c r="D360" i="4"/>
  <c r="C360" i="4"/>
  <c r="B360" i="4"/>
  <c r="O360" i="4" s="1"/>
  <c r="A360" i="4"/>
  <c r="N359" i="4"/>
  <c r="M359" i="4"/>
  <c r="L359" i="4"/>
  <c r="K359" i="4"/>
  <c r="J359" i="4"/>
  <c r="T359" i="4" s="1"/>
  <c r="I359" i="4"/>
  <c r="S359" i="4" s="1"/>
  <c r="H359" i="4"/>
  <c r="G359" i="4"/>
  <c r="F359" i="4"/>
  <c r="Q359" i="4" s="1"/>
  <c r="E359" i="4"/>
  <c r="D359" i="4"/>
  <c r="C359" i="4"/>
  <c r="B359" i="4"/>
  <c r="O359" i="4" s="1"/>
  <c r="A359" i="4"/>
  <c r="O358" i="4"/>
  <c r="N358" i="4"/>
  <c r="M358" i="4"/>
  <c r="L358" i="4"/>
  <c r="K358" i="4"/>
  <c r="J358" i="4"/>
  <c r="T358" i="4" s="1"/>
  <c r="I358" i="4"/>
  <c r="S358" i="4" s="1"/>
  <c r="H358" i="4"/>
  <c r="G358" i="4"/>
  <c r="F358" i="4"/>
  <c r="Q358" i="4" s="1"/>
  <c r="E358" i="4"/>
  <c r="P358" i="4" s="1"/>
  <c r="D358" i="4"/>
  <c r="C358" i="4"/>
  <c r="B358" i="4"/>
  <c r="A358" i="4"/>
  <c r="P357" i="4"/>
  <c r="O357" i="4"/>
  <c r="N357" i="4"/>
  <c r="M357" i="4"/>
  <c r="L357" i="4"/>
  <c r="K357" i="4"/>
  <c r="J357" i="4"/>
  <c r="T357" i="4" s="1"/>
  <c r="I357" i="4"/>
  <c r="S357" i="4" s="1"/>
  <c r="H357" i="4"/>
  <c r="G357" i="4"/>
  <c r="F357" i="4"/>
  <c r="Q357" i="4" s="1"/>
  <c r="E357" i="4"/>
  <c r="D357" i="4"/>
  <c r="C357" i="4"/>
  <c r="B357" i="4"/>
  <c r="A357" i="4"/>
  <c r="T356" i="4"/>
  <c r="Q356" i="4"/>
  <c r="N356" i="4"/>
  <c r="M356" i="4"/>
  <c r="L356" i="4"/>
  <c r="K356" i="4"/>
  <c r="J356" i="4"/>
  <c r="I356" i="4"/>
  <c r="H356" i="4"/>
  <c r="G356" i="4"/>
  <c r="F356" i="4"/>
  <c r="E356" i="4"/>
  <c r="P356" i="4" s="1"/>
  <c r="D356" i="4"/>
  <c r="C356" i="4"/>
  <c r="B356" i="4"/>
  <c r="A356" i="4"/>
  <c r="P355" i="4"/>
  <c r="N355" i="4"/>
  <c r="M355" i="4"/>
  <c r="L355" i="4"/>
  <c r="K355" i="4"/>
  <c r="J355" i="4"/>
  <c r="I355" i="4"/>
  <c r="S355" i="4" s="1"/>
  <c r="H355" i="4"/>
  <c r="G355" i="4"/>
  <c r="F355" i="4"/>
  <c r="Q355" i="4" s="1"/>
  <c r="E355" i="4"/>
  <c r="D355" i="4"/>
  <c r="C355" i="4"/>
  <c r="B355" i="4"/>
  <c r="A355" i="4"/>
  <c r="P354" i="4"/>
  <c r="N354" i="4"/>
  <c r="M354" i="4"/>
  <c r="L354" i="4"/>
  <c r="K354" i="4"/>
  <c r="J354" i="4"/>
  <c r="T354" i="4" s="1"/>
  <c r="I354" i="4"/>
  <c r="S354" i="4" s="1"/>
  <c r="H354" i="4"/>
  <c r="G354" i="4"/>
  <c r="F354" i="4"/>
  <c r="Q354" i="4" s="1"/>
  <c r="E354" i="4"/>
  <c r="D354" i="4"/>
  <c r="C354" i="4"/>
  <c r="B354" i="4"/>
  <c r="O354" i="4" s="1"/>
  <c r="A354" i="4"/>
  <c r="N353" i="4"/>
  <c r="M353" i="4"/>
  <c r="L353" i="4"/>
  <c r="K353" i="4"/>
  <c r="J353" i="4"/>
  <c r="T353" i="4" s="1"/>
  <c r="I353" i="4"/>
  <c r="S353" i="4" s="1"/>
  <c r="H353" i="4"/>
  <c r="G353" i="4"/>
  <c r="F353" i="4"/>
  <c r="Q353" i="4" s="1"/>
  <c r="E353" i="4"/>
  <c r="P353" i="4" s="1"/>
  <c r="D353" i="4"/>
  <c r="C353" i="4"/>
  <c r="B353" i="4"/>
  <c r="A353" i="4"/>
  <c r="N352" i="4"/>
  <c r="M352" i="4"/>
  <c r="L352" i="4"/>
  <c r="K352" i="4"/>
  <c r="J352" i="4"/>
  <c r="T352" i="4" s="1"/>
  <c r="I352" i="4"/>
  <c r="S352" i="4" s="1"/>
  <c r="H352" i="4"/>
  <c r="G352" i="4"/>
  <c r="F352" i="4"/>
  <c r="Q352" i="4" s="1"/>
  <c r="E352" i="4"/>
  <c r="D352" i="4"/>
  <c r="C352" i="4"/>
  <c r="B352" i="4"/>
  <c r="O352" i="4" s="1"/>
  <c r="A352" i="4"/>
  <c r="T351" i="4"/>
  <c r="N351" i="4"/>
  <c r="M351" i="4"/>
  <c r="L351" i="4"/>
  <c r="K351" i="4"/>
  <c r="J351" i="4"/>
  <c r="I351" i="4"/>
  <c r="W351" i="4" s="1"/>
  <c r="H351" i="4"/>
  <c r="G351" i="4"/>
  <c r="F351" i="4"/>
  <c r="Q351" i="4" s="1"/>
  <c r="E351" i="4"/>
  <c r="D351" i="4"/>
  <c r="C351" i="4"/>
  <c r="B351" i="4"/>
  <c r="O351" i="4" s="1"/>
  <c r="A351" i="4"/>
  <c r="T350" i="4"/>
  <c r="N350" i="4"/>
  <c r="M350" i="4"/>
  <c r="L350" i="4"/>
  <c r="K350" i="4"/>
  <c r="J350" i="4"/>
  <c r="I350" i="4"/>
  <c r="S350" i="4" s="1"/>
  <c r="H350" i="4"/>
  <c r="G350" i="4"/>
  <c r="F350" i="4"/>
  <c r="Q350" i="4" s="1"/>
  <c r="E350" i="4"/>
  <c r="P350" i="4" s="1"/>
  <c r="D350" i="4"/>
  <c r="C350" i="4"/>
  <c r="B350" i="4"/>
  <c r="O350" i="4" s="1"/>
  <c r="A350" i="4"/>
  <c r="N349" i="4"/>
  <c r="M349" i="4"/>
  <c r="L349" i="4"/>
  <c r="K349" i="4"/>
  <c r="J349" i="4"/>
  <c r="T349" i="4" s="1"/>
  <c r="I349" i="4"/>
  <c r="S349" i="4" s="1"/>
  <c r="H349" i="4"/>
  <c r="G349" i="4"/>
  <c r="F349" i="4"/>
  <c r="Q349" i="4" s="1"/>
  <c r="E349" i="4"/>
  <c r="D349" i="4"/>
  <c r="C349" i="4"/>
  <c r="B349" i="4"/>
  <c r="O349" i="4" s="1"/>
  <c r="A349" i="4"/>
  <c r="N348" i="4"/>
  <c r="M348" i="4"/>
  <c r="L348" i="4"/>
  <c r="K348" i="4"/>
  <c r="J348" i="4"/>
  <c r="T348" i="4" s="1"/>
  <c r="I348" i="4"/>
  <c r="H348" i="4"/>
  <c r="G348" i="4"/>
  <c r="F348" i="4"/>
  <c r="E348" i="4"/>
  <c r="P348" i="4" s="1"/>
  <c r="D348" i="4"/>
  <c r="C348" i="4"/>
  <c r="B348" i="4"/>
  <c r="O348" i="4" s="1"/>
  <c r="A348" i="4"/>
  <c r="P347" i="4"/>
  <c r="N347" i="4"/>
  <c r="M347" i="4"/>
  <c r="L347" i="4"/>
  <c r="K347" i="4"/>
  <c r="J347" i="4"/>
  <c r="I347" i="4"/>
  <c r="S347" i="4" s="1"/>
  <c r="H347" i="4"/>
  <c r="G347" i="4"/>
  <c r="F347" i="4"/>
  <c r="Q347" i="4" s="1"/>
  <c r="E347" i="4"/>
  <c r="R347" i="4" s="1"/>
  <c r="D347" i="4"/>
  <c r="C347" i="4"/>
  <c r="B347" i="4"/>
  <c r="A347" i="4"/>
  <c r="S346" i="4"/>
  <c r="Q346" i="4"/>
  <c r="N346" i="4"/>
  <c r="M346" i="4"/>
  <c r="L346" i="4"/>
  <c r="K346" i="4"/>
  <c r="J346" i="4"/>
  <c r="T346" i="4" s="1"/>
  <c r="I346" i="4"/>
  <c r="H346" i="4"/>
  <c r="G346" i="4"/>
  <c r="F346" i="4"/>
  <c r="E346" i="4"/>
  <c r="P346" i="4" s="1"/>
  <c r="D346" i="4"/>
  <c r="C346" i="4"/>
  <c r="B346" i="4"/>
  <c r="O346" i="4" s="1"/>
  <c r="A346" i="4"/>
  <c r="N345" i="4"/>
  <c r="M345" i="4"/>
  <c r="L345" i="4"/>
  <c r="K345" i="4"/>
  <c r="J345" i="4"/>
  <c r="I345" i="4"/>
  <c r="S345" i="4" s="1"/>
  <c r="H345" i="4"/>
  <c r="G345" i="4"/>
  <c r="F345" i="4"/>
  <c r="E345" i="4"/>
  <c r="P345" i="4" s="1"/>
  <c r="D345" i="4"/>
  <c r="C345" i="4"/>
  <c r="B345" i="4"/>
  <c r="A345" i="4"/>
  <c r="N344" i="4"/>
  <c r="M344" i="4"/>
  <c r="L344" i="4"/>
  <c r="K344" i="4"/>
  <c r="J344" i="4"/>
  <c r="T344" i="4" s="1"/>
  <c r="I344" i="4"/>
  <c r="S344" i="4" s="1"/>
  <c r="H344" i="4"/>
  <c r="G344" i="4"/>
  <c r="F344" i="4"/>
  <c r="Q344" i="4" s="1"/>
  <c r="E344" i="4"/>
  <c r="D344" i="4"/>
  <c r="C344" i="4"/>
  <c r="B344" i="4"/>
  <c r="A344" i="4"/>
  <c r="S343" i="4"/>
  <c r="N343" i="4"/>
  <c r="M343" i="4"/>
  <c r="L343" i="4"/>
  <c r="K343" i="4"/>
  <c r="J343" i="4"/>
  <c r="T343" i="4" s="1"/>
  <c r="I343" i="4"/>
  <c r="H343" i="4"/>
  <c r="G343" i="4"/>
  <c r="F343" i="4"/>
  <c r="Q343" i="4" s="1"/>
  <c r="E343" i="4"/>
  <c r="D343" i="4"/>
  <c r="C343" i="4"/>
  <c r="B343" i="4"/>
  <c r="O343" i="4" s="1"/>
  <c r="A343" i="4"/>
  <c r="N342" i="4"/>
  <c r="M342" i="4"/>
  <c r="L342" i="4"/>
  <c r="K342" i="4"/>
  <c r="J342" i="4"/>
  <c r="T342" i="4" s="1"/>
  <c r="I342" i="4"/>
  <c r="S342" i="4" s="1"/>
  <c r="H342" i="4"/>
  <c r="G342" i="4"/>
  <c r="F342" i="4"/>
  <c r="Q342" i="4" s="1"/>
  <c r="E342" i="4"/>
  <c r="P342" i="4" s="1"/>
  <c r="D342" i="4"/>
  <c r="C342" i="4"/>
  <c r="B342" i="4"/>
  <c r="O342" i="4" s="1"/>
  <c r="A342" i="4"/>
  <c r="N341" i="4"/>
  <c r="M341" i="4"/>
  <c r="L341" i="4"/>
  <c r="K341" i="4"/>
  <c r="J341" i="4"/>
  <c r="T341" i="4" s="1"/>
  <c r="I341" i="4"/>
  <c r="S341" i="4" s="1"/>
  <c r="H341" i="4"/>
  <c r="G341" i="4"/>
  <c r="F341" i="4"/>
  <c r="Q341" i="4" s="1"/>
  <c r="E341" i="4"/>
  <c r="D341" i="4"/>
  <c r="C341" i="4"/>
  <c r="B341" i="4"/>
  <c r="O341" i="4" s="1"/>
  <c r="A341" i="4"/>
  <c r="Q340" i="4"/>
  <c r="N340" i="4"/>
  <c r="M340" i="4"/>
  <c r="L340" i="4"/>
  <c r="K340" i="4"/>
  <c r="J340" i="4"/>
  <c r="T340" i="4" s="1"/>
  <c r="I340" i="4"/>
  <c r="H340" i="4"/>
  <c r="G340" i="4"/>
  <c r="F340" i="4"/>
  <c r="E340" i="4"/>
  <c r="P340" i="4" s="1"/>
  <c r="D340" i="4"/>
  <c r="C340" i="4"/>
  <c r="B340" i="4"/>
  <c r="O340" i="4" s="1"/>
  <c r="A340" i="4"/>
  <c r="N339" i="4"/>
  <c r="M339" i="4"/>
  <c r="L339" i="4"/>
  <c r="K339" i="4"/>
  <c r="J339" i="4"/>
  <c r="I339" i="4"/>
  <c r="S339" i="4" s="1"/>
  <c r="H339" i="4"/>
  <c r="G339" i="4"/>
  <c r="F339" i="4"/>
  <c r="Q339" i="4" s="1"/>
  <c r="E339" i="4"/>
  <c r="P339" i="4" s="1"/>
  <c r="D339" i="4"/>
  <c r="C339" i="4"/>
  <c r="B339" i="4"/>
  <c r="A339" i="4"/>
  <c r="N338" i="4"/>
  <c r="M338" i="4"/>
  <c r="L338" i="4"/>
  <c r="K338" i="4"/>
  <c r="J338" i="4"/>
  <c r="T338" i="4" s="1"/>
  <c r="I338" i="4"/>
  <c r="S338" i="4" s="1"/>
  <c r="H338" i="4"/>
  <c r="G338" i="4"/>
  <c r="F338" i="4"/>
  <c r="E338" i="4"/>
  <c r="P338" i="4" s="1"/>
  <c r="D338" i="4"/>
  <c r="C338" i="4"/>
  <c r="B338" i="4"/>
  <c r="O338" i="4" s="1"/>
  <c r="A338" i="4"/>
  <c r="N337" i="4"/>
  <c r="M337" i="4"/>
  <c r="L337" i="4"/>
  <c r="K337" i="4"/>
  <c r="J337" i="4"/>
  <c r="T337" i="4" s="1"/>
  <c r="I337" i="4"/>
  <c r="S337" i="4" s="1"/>
  <c r="H337" i="4"/>
  <c r="G337" i="4"/>
  <c r="F337" i="4"/>
  <c r="Q337" i="4" s="1"/>
  <c r="E337" i="4"/>
  <c r="P337" i="4" s="1"/>
  <c r="D337" i="4"/>
  <c r="C337" i="4"/>
  <c r="B337" i="4"/>
  <c r="A337" i="4"/>
  <c r="N336" i="4"/>
  <c r="M336" i="4"/>
  <c r="L336" i="4"/>
  <c r="K336" i="4"/>
  <c r="J336" i="4"/>
  <c r="T336" i="4" s="1"/>
  <c r="I336" i="4"/>
  <c r="S336" i="4" s="1"/>
  <c r="H336" i="4"/>
  <c r="G336" i="4"/>
  <c r="F336" i="4"/>
  <c r="Q336" i="4" s="1"/>
  <c r="E336" i="4"/>
  <c r="D336" i="4"/>
  <c r="C336" i="4"/>
  <c r="B336" i="4"/>
  <c r="A336" i="4"/>
  <c r="T335" i="4"/>
  <c r="N335" i="4"/>
  <c r="M335" i="4"/>
  <c r="L335" i="4"/>
  <c r="K335" i="4"/>
  <c r="J335" i="4"/>
  <c r="I335" i="4"/>
  <c r="W335" i="4" s="1"/>
  <c r="H335" i="4"/>
  <c r="G335" i="4"/>
  <c r="F335" i="4"/>
  <c r="Q335" i="4" s="1"/>
  <c r="E335" i="4"/>
  <c r="D335" i="4"/>
  <c r="C335" i="4"/>
  <c r="B335" i="4"/>
  <c r="O335" i="4" s="1"/>
  <c r="A335" i="4"/>
  <c r="T334" i="4"/>
  <c r="N334" i="4"/>
  <c r="M334" i="4"/>
  <c r="L334" i="4"/>
  <c r="K334" i="4"/>
  <c r="J334" i="4"/>
  <c r="I334" i="4"/>
  <c r="S334" i="4" s="1"/>
  <c r="H334" i="4"/>
  <c r="G334" i="4"/>
  <c r="F334" i="4"/>
  <c r="Q334" i="4" s="1"/>
  <c r="E334" i="4"/>
  <c r="P334" i="4" s="1"/>
  <c r="D334" i="4"/>
  <c r="C334" i="4"/>
  <c r="B334" i="4"/>
  <c r="O334" i="4" s="1"/>
  <c r="A334" i="4"/>
  <c r="S333" i="4"/>
  <c r="N333" i="4"/>
  <c r="M333" i="4"/>
  <c r="L333" i="4"/>
  <c r="K333" i="4"/>
  <c r="J333" i="4"/>
  <c r="T333" i="4" s="1"/>
  <c r="I333" i="4"/>
  <c r="H333" i="4"/>
  <c r="G333" i="4"/>
  <c r="F333" i="4"/>
  <c r="Q333" i="4" s="1"/>
  <c r="E333" i="4"/>
  <c r="P333" i="4" s="1"/>
  <c r="D333" i="4"/>
  <c r="C333" i="4"/>
  <c r="B333" i="4"/>
  <c r="O333" i="4" s="1"/>
  <c r="A333" i="4"/>
  <c r="Q332" i="4"/>
  <c r="P332" i="4"/>
  <c r="O332" i="4"/>
  <c r="N332" i="4"/>
  <c r="M332" i="4"/>
  <c r="L332" i="4"/>
  <c r="K332" i="4"/>
  <c r="J332" i="4"/>
  <c r="T332" i="4" s="1"/>
  <c r="I332" i="4"/>
  <c r="H332" i="4"/>
  <c r="G332" i="4"/>
  <c r="F332" i="4"/>
  <c r="E332" i="4"/>
  <c r="D332" i="4"/>
  <c r="C332" i="4"/>
  <c r="B332" i="4"/>
  <c r="A332" i="4"/>
  <c r="N331" i="4"/>
  <c r="M331" i="4"/>
  <c r="L331" i="4"/>
  <c r="K331" i="4"/>
  <c r="J331" i="4"/>
  <c r="I331" i="4"/>
  <c r="S331" i="4" s="1"/>
  <c r="H331" i="4"/>
  <c r="G331" i="4"/>
  <c r="F331" i="4"/>
  <c r="Q331" i="4" s="1"/>
  <c r="E331" i="4"/>
  <c r="P331" i="4" s="1"/>
  <c r="D331" i="4"/>
  <c r="C331" i="4"/>
  <c r="B331" i="4"/>
  <c r="A331" i="4"/>
  <c r="N330" i="4"/>
  <c r="M330" i="4"/>
  <c r="L330" i="4"/>
  <c r="K330" i="4"/>
  <c r="J330" i="4"/>
  <c r="T330" i="4" s="1"/>
  <c r="I330" i="4"/>
  <c r="S330" i="4" s="1"/>
  <c r="H330" i="4"/>
  <c r="G330" i="4"/>
  <c r="F330" i="4"/>
  <c r="E330" i="4"/>
  <c r="P330" i="4" s="1"/>
  <c r="D330" i="4"/>
  <c r="C330" i="4"/>
  <c r="B330" i="4"/>
  <c r="O330" i="4" s="1"/>
  <c r="A330" i="4"/>
  <c r="N329" i="4"/>
  <c r="M329" i="4"/>
  <c r="L329" i="4"/>
  <c r="K329" i="4"/>
  <c r="J329" i="4"/>
  <c r="I329" i="4"/>
  <c r="S329" i="4" s="1"/>
  <c r="H329" i="4"/>
  <c r="G329" i="4"/>
  <c r="F329" i="4"/>
  <c r="Q329" i="4" s="1"/>
  <c r="E329" i="4"/>
  <c r="P329" i="4" s="1"/>
  <c r="D329" i="4"/>
  <c r="C329" i="4"/>
  <c r="B329" i="4"/>
  <c r="A329" i="4"/>
  <c r="N328" i="4"/>
  <c r="M328" i="4"/>
  <c r="L328" i="4"/>
  <c r="K328" i="4"/>
  <c r="J328" i="4"/>
  <c r="T328" i="4" s="1"/>
  <c r="I328" i="4"/>
  <c r="S328" i="4" s="1"/>
  <c r="H328" i="4"/>
  <c r="G328" i="4"/>
  <c r="F328" i="4"/>
  <c r="Q328" i="4" s="1"/>
  <c r="E328" i="4"/>
  <c r="D328" i="4"/>
  <c r="C328" i="4"/>
  <c r="B328" i="4"/>
  <c r="O328" i="4" s="1"/>
  <c r="A328" i="4"/>
  <c r="S327" i="4"/>
  <c r="O327" i="4"/>
  <c r="N327" i="4"/>
  <c r="M327" i="4"/>
  <c r="L327" i="4"/>
  <c r="K327" i="4"/>
  <c r="J327" i="4"/>
  <c r="T327" i="4" s="1"/>
  <c r="I327" i="4"/>
  <c r="H327" i="4"/>
  <c r="G327" i="4"/>
  <c r="F327" i="4"/>
  <c r="Q327" i="4" s="1"/>
  <c r="E327" i="4"/>
  <c r="D327" i="4"/>
  <c r="C327" i="4"/>
  <c r="B327" i="4"/>
  <c r="A327" i="4"/>
  <c r="N326" i="4"/>
  <c r="M326" i="4"/>
  <c r="L326" i="4"/>
  <c r="K326" i="4"/>
  <c r="J326" i="4"/>
  <c r="T326" i="4" s="1"/>
  <c r="I326" i="4"/>
  <c r="S326" i="4" s="1"/>
  <c r="H326" i="4"/>
  <c r="G326" i="4"/>
  <c r="F326" i="4"/>
  <c r="Q326" i="4" s="1"/>
  <c r="E326" i="4"/>
  <c r="D326" i="4"/>
  <c r="C326" i="4"/>
  <c r="B326" i="4"/>
  <c r="O326" i="4" s="1"/>
  <c r="A326" i="4"/>
  <c r="N325" i="4"/>
  <c r="M325" i="4"/>
  <c r="L325" i="4"/>
  <c r="K325" i="4"/>
  <c r="J325" i="4"/>
  <c r="T325" i="4" s="1"/>
  <c r="I325" i="4"/>
  <c r="S325" i="4" s="1"/>
  <c r="H325" i="4"/>
  <c r="G325" i="4"/>
  <c r="F325" i="4"/>
  <c r="Q325" i="4" s="1"/>
  <c r="E325" i="4"/>
  <c r="D325" i="4"/>
  <c r="C325" i="4"/>
  <c r="B325" i="4"/>
  <c r="O325" i="4" s="1"/>
  <c r="A325" i="4"/>
  <c r="N324" i="4"/>
  <c r="M324" i="4"/>
  <c r="L324" i="4"/>
  <c r="K324" i="4"/>
  <c r="J324" i="4"/>
  <c r="T324" i="4" s="1"/>
  <c r="I324" i="4"/>
  <c r="S324" i="4" s="1"/>
  <c r="H324" i="4"/>
  <c r="G324" i="4"/>
  <c r="F324" i="4"/>
  <c r="E324" i="4"/>
  <c r="P324" i="4" s="1"/>
  <c r="D324" i="4"/>
  <c r="C324" i="4"/>
  <c r="B324" i="4"/>
  <c r="O324" i="4" s="1"/>
  <c r="A324" i="4"/>
  <c r="N323" i="4"/>
  <c r="M323" i="4"/>
  <c r="L323" i="4"/>
  <c r="K323" i="4"/>
  <c r="J323" i="4"/>
  <c r="I323" i="4"/>
  <c r="S323" i="4" s="1"/>
  <c r="H323" i="4"/>
  <c r="G323" i="4"/>
  <c r="F323" i="4"/>
  <c r="Q323" i="4" s="1"/>
  <c r="E323" i="4"/>
  <c r="R323" i="4" s="1"/>
  <c r="D323" i="4"/>
  <c r="C323" i="4"/>
  <c r="B323" i="4"/>
  <c r="A323" i="4"/>
  <c r="N322" i="4"/>
  <c r="M322" i="4"/>
  <c r="L322" i="4"/>
  <c r="K322" i="4"/>
  <c r="J322" i="4"/>
  <c r="T322" i="4" s="1"/>
  <c r="I322" i="4"/>
  <c r="S322" i="4" s="1"/>
  <c r="H322" i="4"/>
  <c r="G322" i="4"/>
  <c r="F322" i="4"/>
  <c r="Q322" i="4" s="1"/>
  <c r="E322" i="4"/>
  <c r="P322" i="4" s="1"/>
  <c r="D322" i="4"/>
  <c r="C322" i="4"/>
  <c r="B322" i="4"/>
  <c r="O322" i="4" s="1"/>
  <c r="A322" i="4"/>
  <c r="N321" i="4"/>
  <c r="M321" i="4"/>
  <c r="L321" i="4"/>
  <c r="K321" i="4"/>
  <c r="J321" i="4"/>
  <c r="T321" i="4" s="1"/>
  <c r="I321" i="4"/>
  <c r="S321" i="4" s="1"/>
  <c r="H321" i="4"/>
  <c r="G321" i="4"/>
  <c r="F321" i="4"/>
  <c r="Q321" i="4" s="1"/>
  <c r="E321" i="4"/>
  <c r="P321" i="4" s="1"/>
  <c r="D321" i="4"/>
  <c r="C321" i="4"/>
  <c r="B321" i="4"/>
  <c r="A321" i="4"/>
  <c r="N320" i="4"/>
  <c r="M320" i="4"/>
  <c r="L320" i="4"/>
  <c r="K320" i="4"/>
  <c r="J320" i="4"/>
  <c r="T320" i="4" s="1"/>
  <c r="I320" i="4"/>
  <c r="S320" i="4" s="1"/>
  <c r="H320" i="4"/>
  <c r="G320" i="4"/>
  <c r="F320" i="4"/>
  <c r="Q320" i="4" s="1"/>
  <c r="E320" i="4"/>
  <c r="D320" i="4"/>
  <c r="C320" i="4"/>
  <c r="B320" i="4"/>
  <c r="O320" i="4" s="1"/>
  <c r="A320" i="4"/>
  <c r="Y320" i="4" s="1"/>
  <c r="N319" i="4"/>
  <c r="M319" i="4"/>
  <c r="L319" i="4"/>
  <c r="K319" i="4"/>
  <c r="J319" i="4"/>
  <c r="T319" i="4" s="1"/>
  <c r="I319" i="4"/>
  <c r="S319" i="4" s="1"/>
  <c r="H319" i="4"/>
  <c r="G319" i="4"/>
  <c r="F319" i="4"/>
  <c r="Q319" i="4" s="1"/>
  <c r="E319" i="4"/>
  <c r="D319" i="4"/>
  <c r="C319" i="4"/>
  <c r="B319" i="4"/>
  <c r="O319" i="4" s="1"/>
  <c r="A319" i="4"/>
  <c r="N318" i="4"/>
  <c r="M318" i="4"/>
  <c r="L318" i="4"/>
  <c r="K318" i="4"/>
  <c r="J318" i="4"/>
  <c r="T318" i="4" s="1"/>
  <c r="I318" i="4"/>
  <c r="S318" i="4" s="1"/>
  <c r="H318" i="4"/>
  <c r="G318" i="4"/>
  <c r="F318" i="4"/>
  <c r="Q318" i="4" s="1"/>
  <c r="E318" i="4"/>
  <c r="D318" i="4"/>
  <c r="C318" i="4"/>
  <c r="B318" i="4"/>
  <c r="O318" i="4" s="1"/>
  <c r="A318" i="4"/>
  <c r="N317" i="4"/>
  <c r="M317" i="4"/>
  <c r="L317" i="4"/>
  <c r="K317" i="4"/>
  <c r="J317" i="4"/>
  <c r="T317" i="4" s="1"/>
  <c r="I317" i="4"/>
  <c r="S317" i="4" s="1"/>
  <c r="H317" i="4"/>
  <c r="G317" i="4"/>
  <c r="F317" i="4"/>
  <c r="Q317" i="4" s="1"/>
  <c r="E317" i="4"/>
  <c r="P317" i="4" s="1"/>
  <c r="D317" i="4"/>
  <c r="C317" i="4"/>
  <c r="B317" i="4"/>
  <c r="O317" i="4" s="1"/>
  <c r="A317" i="4"/>
  <c r="T316" i="4"/>
  <c r="N316" i="4"/>
  <c r="M316" i="4"/>
  <c r="L316" i="4"/>
  <c r="K316" i="4"/>
  <c r="J316" i="4"/>
  <c r="I316" i="4"/>
  <c r="S316" i="4" s="1"/>
  <c r="H316" i="4"/>
  <c r="G316" i="4"/>
  <c r="F316" i="4"/>
  <c r="E316" i="4"/>
  <c r="P316" i="4" s="1"/>
  <c r="D316" i="4"/>
  <c r="C316" i="4"/>
  <c r="B316" i="4"/>
  <c r="O316" i="4" s="1"/>
  <c r="A316" i="4"/>
  <c r="N315" i="4"/>
  <c r="M315" i="4"/>
  <c r="L315" i="4"/>
  <c r="K315" i="4"/>
  <c r="J315" i="4"/>
  <c r="I315" i="4"/>
  <c r="S315" i="4" s="1"/>
  <c r="H315" i="4"/>
  <c r="G315" i="4"/>
  <c r="F315" i="4"/>
  <c r="Q315" i="4" s="1"/>
  <c r="E315" i="4"/>
  <c r="P315" i="4" s="1"/>
  <c r="D315" i="4"/>
  <c r="C315" i="4"/>
  <c r="B315" i="4"/>
  <c r="A315" i="4"/>
  <c r="N314" i="4"/>
  <c r="M314" i="4"/>
  <c r="L314" i="4"/>
  <c r="K314" i="4"/>
  <c r="J314" i="4"/>
  <c r="T314" i="4" s="1"/>
  <c r="I314" i="4"/>
  <c r="S314" i="4" s="1"/>
  <c r="H314" i="4"/>
  <c r="G314" i="4"/>
  <c r="F314" i="4"/>
  <c r="E314" i="4"/>
  <c r="P314" i="4" s="1"/>
  <c r="D314" i="4"/>
  <c r="C314" i="4"/>
  <c r="B314" i="4"/>
  <c r="O314" i="4" s="1"/>
  <c r="A314" i="4"/>
  <c r="N313" i="4"/>
  <c r="M313" i="4"/>
  <c r="L313" i="4"/>
  <c r="K313" i="4"/>
  <c r="J313" i="4"/>
  <c r="T313" i="4" s="1"/>
  <c r="I313" i="4"/>
  <c r="S313" i="4" s="1"/>
  <c r="H313" i="4"/>
  <c r="G313" i="4"/>
  <c r="F313" i="4"/>
  <c r="Q313" i="4" s="1"/>
  <c r="E313" i="4"/>
  <c r="P313" i="4" s="1"/>
  <c r="D313" i="4"/>
  <c r="C313" i="4"/>
  <c r="B313" i="4"/>
  <c r="A313" i="4"/>
  <c r="S312" i="4"/>
  <c r="N312" i="4"/>
  <c r="M312" i="4"/>
  <c r="L312" i="4"/>
  <c r="K312" i="4"/>
  <c r="J312" i="4"/>
  <c r="T312" i="4" s="1"/>
  <c r="I312" i="4"/>
  <c r="H312" i="4"/>
  <c r="G312" i="4"/>
  <c r="F312" i="4"/>
  <c r="Q312" i="4" s="1"/>
  <c r="E312" i="4"/>
  <c r="D312" i="4"/>
  <c r="C312" i="4"/>
  <c r="B312" i="4"/>
  <c r="O312" i="4" s="1"/>
  <c r="A312" i="4"/>
  <c r="T311" i="4"/>
  <c r="N311" i="4"/>
  <c r="M311" i="4"/>
  <c r="L311" i="4"/>
  <c r="K311" i="4"/>
  <c r="J311" i="4"/>
  <c r="I311" i="4"/>
  <c r="W311" i="4" s="1"/>
  <c r="H311" i="4"/>
  <c r="G311" i="4"/>
  <c r="F311" i="4"/>
  <c r="Q311" i="4" s="1"/>
  <c r="E311" i="4"/>
  <c r="D311" i="4"/>
  <c r="C311" i="4"/>
  <c r="B311" i="4"/>
  <c r="O311" i="4" s="1"/>
  <c r="A311" i="4"/>
  <c r="T310" i="4"/>
  <c r="N310" i="4"/>
  <c r="M310" i="4"/>
  <c r="L310" i="4"/>
  <c r="K310" i="4"/>
  <c r="J310" i="4"/>
  <c r="I310" i="4"/>
  <c r="S310" i="4" s="1"/>
  <c r="H310" i="4"/>
  <c r="G310" i="4"/>
  <c r="F310" i="4"/>
  <c r="Q310" i="4" s="1"/>
  <c r="E310" i="4"/>
  <c r="D310" i="4"/>
  <c r="C310" i="4"/>
  <c r="B310" i="4"/>
  <c r="O310" i="4" s="1"/>
  <c r="A310" i="4"/>
  <c r="N309" i="4"/>
  <c r="M309" i="4"/>
  <c r="L309" i="4"/>
  <c r="K309" i="4"/>
  <c r="J309" i="4"/>
  <c r="T309" i="4" s="1"/>
  <c r="I309" i="4"/>
  <c r="S309" i="4" s="1"/>
  <c r="H309" i="4"/>
  <c r="G309" i="4"/>
  <c r="F309" i="4"/>
  <c r="Q309" i="4" s="1"/>
  <c r="E309" i="4"/>
  <c r="P309" i="4" s="1"/>
  <c r="D309" i="4"/>
  <c r="C309" i="4"/>
  <c r="B309" i="4"/>
  <c r="O309" i="4" s="1"/>
  <c r="A309" i="4"/>
  <c r="W308" i="4"/>
  <c r="Q308" i="4"/>
  <c r="N308" i="4"/>
  <c r="M308" i="4"/>
  <c r="L308" i="4"/>
  <c r="K308" i="4"/>
  <c r="J308" i="4"/>
  <c r="T308" i="4" s="1"/>
  <c r="I308" i="4"/>
  <c r="S308" i="4" s="1"/>
  <c r="H308" i="4"/>
  <c r="G308" i="4"/>
  <c r="F308" i="4"/>
  <c r="E308" i="4"/>
  <c r="P308" i="4" s="1"/>
  <c r="D308" i="4"/>
  <c r="C308" i="4"/>
  <c r="B308" i="4"/>
  <c r="O308" i="4" s="1"/>
  <c r="A308" i="4"/>
  <c r="R307" i="4"/>
  <c r="N307" i="4"/>
  <c r="M307" i="4"/>
  <c r="L307" i="4"/>
  <c r="K307" i="4"/>
  <c r="J307" i="4"/>
  <c r="I307" i="4"/>
  <c r="S307" i="4" s="1"/>
  <c r="H307" i="4"/>
  <c r="G307" i="4"/>
  <c r="F307" i="4"/>
  <c r="Q307" i="4" s="1"/>
  <c r="E307" i="4"/>
  <c r="P307" i="4" s="1"/>
  <c r="D307" i="4"/>
  <c r="C307" i="4"/>
  <c r="B307" i="4"/>
  <c r="A307" i="4"/>
  <c r="N306" i="4"/>
  <c r="M306" i="4"/>
  <c r="L306" i="4"/>
  <c r="K306" i="4"/>
  <c r="J306" i="4"/>
  <c r="T306" i="4" s="1"/>
  <c r="I306" i="4"/>
  <c r="S306" i="4" s="1"/>
  <c r="H306" i="4"/>
  <c r="G306" i="4"/>
  <c r="F306" i="4"/>
  <c r="Q306" i="4" s="1"/>
  <c r="E306" i="4"/>
  <c r="P306" i="4" s="1"/>
  <c r="D306" i="4"/>
  <c r="C306" i="4"/>
  <c r="B306" i="4"/>
  <c r="O306" i="4" s="1"/>
  <c r="A306" i="4"/>
  <c r="Q305" i="4"/>
  <c r="N305" i="4"/>
  <c r="M305" i="4"/>
  <c r="L305" i="4"/>
  <c r="K305" i="4"/>
  <c r="J305" i="4"/>
  <c r="T305" i="4" s="1"/>
  <c r="I305" i="4"/>
  <c r="S305" i="4" s="1"/>
  <c r="H305" i="4"/>
  <c r="G305" i="4"/>
  <c r="F305" i="4"/>
  <c r="R305" i="4" s="1"/>
  <c r="E305" i="4"/>
  <c r="P305" i="4" s="1"/>
  <c r="D305" i="4"/>
  <c r="C305" i="4"/>
  <c r="B305" i="4"/>
  <c r="A305" i="4"/>
  <c r="N304" i="4"/>
  <c r="M304" i="4"/>
  <c r="L304" i="4"/>
  <c r="K304" i="4"/>
  <c r="J304" i="4"/>
  <c r="T304" i="4" s="1"/>
  <c r="I304" i="4"/>
  <c r="S304" i="4" s="1"/>
  <c r="H304" i="4"/>
  <c r="G304" i="4"/>
  <c r="F304" i="4"/>
  <c r="Q304" i="4" s="1"/>
  <c r="E304" i="4"/>
  <c r="D304" i="4"/>
  <c r="C304" i="4"/>
  <c r="B304" i="4"/>
  <c r="O304" i="4" s="1"/>
  <c r="A304" i="4"/>
  <c r="S303" i="4"/>
  <c r="N303" i="4"/>
  <c r="M303" i="4"/>
  <c r="L303" i="4"/>
  <c r="K303" i="4"/>
  <c r="J303" i="4"/>
  <c r="T303" i="4" s="1"/>
  <c r="I303" i="4"/>
  <c r="H303" i="4"/>
  <c r="G303" i="4"/>
  <c r="F303" i="4"/>
  <c r="Q303" i="4" s="1"/>
  <c r="E303" i="4"/>
  <c r="D303" i="4"/>
  <c r="C303" i="4"/>
  <c r="B303" i="4"/>
  <c r="O303" i="4" s="1"/>
  <c r="A303" i="4"/>
  <c r="N302" i="4"/>
  <c r="M302" i="4"/>
  <c r="L302" i="4"/>
  <c r="K302" i="4"/>
  <c r="J302" i="4"/>
  <c r="T302" i="4" s="1"/>
  <c r="I302" i="4"/>
  <c r="S302" i="4" s="1"/>
  <c r="H302" i="4"/>
  <c r="G302" i="4"/>
  <c r="F302" i="4"/>
  <c r="Q302" i="4" s="1"/>
  <c r="E302" i="4"/>
  <c r="D302" i="4"/>
  <c r="C302" i="4"/>
  <c r="B302" i="4"/>
  <c r="O302" i="4" s="1"/>
  <c r="A302" i="4"/>
  <c r="N301" i="4"/>
  <c r="M301" i="4"/>
  <c r="L301" i="4"/>
  <c r="K301" i="4"/>
  <c r="J301" i="4"/>
  <c r="T301" i="4" s="1"/>
  <c r="I301" i="4"/>
  <c r="S301" i="4" s="1"/>
  <c r="H301" i="4"/>
  <c r="G301" i="4"/>
  <c r="F301" i="4"/>
  <c r="Q301" i="4" s="1"/>
  <c r="E301" i="4"/>
  <c r="P301" i="4" s="1"/>
  <c r="D301" i="4"/>
  <c r="C301" i="4"/>
  <c r="B301" i="4"/>
  <c r="O301" i="4" s="1"/>
  <c r="A301" i="4"/>
  <c r="N300" i="4"/>
  <c r="M300" i="4"/>
  <c r="L300" i="4"/>
  <c r="K300" i="4"/>
  <c r="J300" i="4"/>
  <c r="T300" i="4" s="1"/>
  <c r="I300" i="4"/>
  <c r="S300" i="4" s="1"/>
  <c r="H300" i="4"/>
  <c r="G300" i="4"/>
  <c r="F300" i="4"/>
  <c r="Q300" i="4" s="1"/>
  <c r="E300" i="4"/>
  <c r="P300" i="4" s="1"/>
  <c r="D300" i="4"/>
  <c r="C300" i="4"/>
  <c r="B300" i="4"/>
  <c r="O300" i="4" s="1"/>
  <c r="A300" i="4"/>
  <c r="N299" i="4"/>
  <c r="M299" i="4"/>
  <c r="L299" i="4"/>
  <c r="K299" i="4"/>
  <c r="J299" i="4"/>
  <c r="I299" i="4"/>
  <c r="S299" i="4" s="1"/>
  <c r="H299" i="4"/>
  <c r="G299" i="4"/>
  <c r="F299" i="4"/>
  <c r="Q299" i="4" s="1"/>
  <c r="E299" i="4"/>
  <c r="P299" i="4" s="1"/>
  <c r="D299" i="4"/>
  <c r="C299" i="4"/>
  <c r="B299" i="4"/>
  <c r="A299" i="4"/>
  <c r="P298" i="4"/>
  <c r="N298" i="4"/>
  <c r="M298" i="4"/>
  <c r="L298" i="4"/>
  <c r="K298" i="4"/>
  <c r="J298" i="4"/>
  <c r="T298" i="4" s="1"/>
  <c r="I298" i="4"/>
  <c r="S298" i="4" s="1"/>
  <c r="H298" i="4"/>
  <c r="G298" i="4"/>
  <c r="F298" i="4"/>
  <c r="Q298" i="4" s="1"/>
  <c r="E298" i="4"/>
  <c r="D298" i="4"/>
  <c r="C298" i="4"/>
  <c r="B298" i="4"/>
  <c r="O298" i="4" s="1"/>
  <c r="A298" i="4"/>
  <c r="N297" i="4"/>
  <c r="M297" i="4"/>
  <c r="L297" i="4"/>
  <c r="K297" i="4"/>
  <c r="J297" i="4"/>
  <c r="I297" i="4"/>
  <c r="S297" i="4" s="1"/>
  <c r="H297" i="4"/>
  <c r="G297" i="4"/>
  <c r="F297" i="4"/>
  <c r="Q297" i="4" s="1"/>
  <c r="E297" i="4"/>
  <c r="P297" i="4" s="1"/>
  <c r="D297" i="4"/>
  <c r="C297" i="4"/>
  <c r="B297" i="4"/>
  <c r="A297" i="4"/>
  <c r="N296" i="4"/>
  <c r="M296" i="4"/>
  <c r="L296" i="4"/>
  <c r="K296" i="4"/>
  <c r="J296" i="4"/>
  <c r="T296" i="4" s="1"/>
  <c r="I296" i="4"/>
  <c r="S296" i="4" s="1"/>
  <c r="H296" i="4"/>
  <c r="G296" i="4"/>
  <c r="F296" i="4"/>
  <c r="Q296" i="4" s="1"/>
  <c r="E296" i="4"/>
  <c r="D296" i="4"/>
  <c r="C296" i="4"/>
  <c r="B296" i="4"/>
  <c r="O296" i="4" s="1"/>
  <c r="A296" i="4"/>
  <c r="N295" i="4"/>
  <c r="M295" i="4"/>
  <c r="L295" i="4"/>
  <c r="K295" i="4"/>
  <c r="J295" i="4"/>
  <c r="T295" i="4" s="1"/>
  <c r="I295" i="4"/>
  <c r="S295" i="4" s="1"/>
  <c r="H295" i="4"/>
  <c r="G295" i="4"/>
  <c r="F295" i="4"/>
  <c r="Q295" i="4" s="1"/>
  <c r="E295" i="4"/>
  <c r="D295" i="4"/>
  <c r="C295" i="4"/>
  <c r="B295" i="4"/>
  <c r="O295" i="4" s="1"/>
  <c r="A295" i="4"/>
  <c r="N294" i="4"/>
  <c r="M294" i="4"/>
  <c r="L294" i="4"/>
  <c r="K294" i="4"/>
  <c r="J294" i="4"/>
  <c r="T294" i="4" s="1"/>
  <c r="I294" i="4"/>
  <c r="S294" i="4" s="1"/>
  <c r="H294" i="4"/>
  <c r="G294" i="4"/>
  <c r="F294" i="4"/>
  <c r="Q294" i="4" s="1"/>
  <c r="E294" i="4"/>
  <c r="D294" i="4"/>
  <c r="C294" i="4"/>
  <c r="B294" i="4"/>
  <c r="O294" i="4" s="1"/>
  <c r="A294" i="4"/>
  <c r="N293" i="4"/>
  <c r="M293" i="4"/>
  <c r="L293" i="4"/>
  <c r="K293" i="4"/>
  <c r="J293" i="4"/>
  <c r="T293" i="4" s="1"/>
  <c r="I293" i="4"/>
  <c r="S293" i="4" s="1"/>
  <c r="H293" i="4"/>
  <c r="G293" i="4"/>
  <c r="F293" i="4"/>
  <c r="Q293" i="4" s="1"/>
  <c r="E293" i="4"/>
  <c r="P293" i="4" s="1"/>
  <c r="D293" i="4"/>
  <c r="C293" i="4"/>
  <c r="B293" i="4"/>
  <c r="O293" i="4" s="1"/>
  <c r="A293" i="4"/>
  <c r="N292" i="4"/>
  <c r="M292" i="4"/>
  <c r="L292" i="4"/>
  <c r="K292" i="4"/>
  <c r="J292" i="4"/>
  <c r="T292" i="4" s="1"/>
  <c r="I292" i="4"/>
  <c r="S292" i="4" s="1"/>
  <c r="H292" i="4"/>
  <c r="G292" i="4"/>
  <c r="F292" i="4"/>
  <c r="Q292" i="4" s="1"/>
  <c r="E292" i="4"/>
  <c r="P292" i="4" s="1"/>
  <c r="D292" i="4"/>
  <c r="C292" i="4"/>
  <c r="B292" i="4"/>
  <c r="O292" i="4" s="1"/>
  <c r="A292" i="4"/>
  <c r="N291" i="4"/>
  <c r="M291" i="4"/>
  <c r="L291" i="4"/>
  <c r="K291" i="4"/>
  <c r="J291" i="4"/>
  <c r="I291" i="4"/>
  <c r="S291" i="4" s="1"/>
  <c r="H291" i="4"/>
  <c r="G291" i="4"/>
  <c r="F291" i="4"/>
  <c r="Q291" i="4" s="1"/>
  <c r="E291" i="4"/>
  <c r="P291" i="4" s="1"/>
  <c r="D291" i="4"/>
  <c r="C291" i="4"/>
  <c r="B291" i="4"/>
  <c r="A291" i="4"/>
  <c r="N290" i="4"/>
  <c r="M290" i="4"/>
  <c r="L290" i="4"/>
  <c r="K290" i="4"/>
  <c r="J290" i="4"/>
  <c r="T290" i="4" s="1"/>
  <c r="I290" i="4"/>
  <c r="S290" i="4" s="1"/>
  <c r="H290" i="4"/>
  <c r="G290" i="4"/>
  <c r="F290" i="4"/>
  <c r="E290" i="4"/>
  <c r="P290" i="4" s="1"/>
  <c r="D290" i="4"/>
  <c r="C290" i="4"/>
  <c r="B290" i="4"/>
  <c r="O290" i="4" s="1"/>
  <c r="A290" i="4"/>
  <c r="Q289" i="4"/>
  <c r="N289" i="4"/>
  <c r="M289" i="4"/>
  <c r="L289" i="4"/>
  <c r="K289" i="4"/>
  <c r="J289" i="4"/>
  <c r="I289" i="4"/>
  <c r="S289" i="4" s="1"/>
  <c r="H289" i="4"/>
  <c r="G289" i="4"/>
  <c r="F289" i="4"/>
  <c r="E289" i="4"/>
  <c r="D289" i="4"/>
  <c r="C289" i="4"/>
  <c r="B289" i="4"/>
  <c r="A289" i="4"/>
  <c r="N288" i="4"/>
  <c r="M288" i="4"/>
  <c r="L288" i="4"/>
  <c r="K288" i="4"/>
  <c r="J288" i="4"/>
  <c r="T288" i="4" s="1"/>
  <c r="I288" i="4"/>
  <c r="S288" i="4" s="1"/>
  <c r="H288" i="4"/>
  <c r="G288" i="4"/>
  <c r="F288" i="4"/>
  <c r="Q288" i="4" s="1"/>
  <c r="E288" i="4"/>
  <c r="D288" i="4"/>
  <c r="C288" i="4"/>
  <c r="B288" i="4"/>
  <c r="O288" i="4" s="1"/>
  <c r="A288" i="4"/>
  <c r="N287" i="4"/>
  <c r="M287" i="4"/>
  <c r="L287" i="4"/>
  <c r="K287" i="4"/>
  <c r="J287" i="4"/>
  <c r="T287" i="4" s="1"/>
  <c r="I287" i="4"/>
  <c r="S287" i="4" s="1"/>
  <c r="H287" i="4"/>
  <c r="G287" i="4"/>
  <c r="F287" i="4"/>
  <c r="Q287" i="4" s="1"/>
  <c r="E287" i="4"/>
  <c r="D287" i="4"/>
  <c r="C287" i="4"/>
  <c r="B287" i="4"/>
  <c r="O287" i="4" s="1"/>
  <c r="A287" i="4"/>
  <c r="N286" i="4"/>
  <c r="M286" i="4"/>
  <c r="L286" i="4"/>
  <c r="K286" i="4"/>
  <c r="J286" i="4"/>
  <c r="T286" i="4" s="1"/>
  <c r="I286" i="4"/>
  <c r="S286" i="4" s="1"/>
  <c r="H286" i="4"/>
  <c r="G286" i="4"/>
  <c r="F286" i="4"/>
  <c r="Q286" i="4" s="1"/>
  <c r="E286" i="4"/>
  <c r="D286" i="4"/>
  <c r="C286" i="4"/>
  <c r="B286" i="4"/>
  <c r="O286" i="4" s="1"/>
  <c r="A286" i="4"/>
  <c r="P285" i="4"/>
  <c r="O285" i="4"/>
  <c r="N285" i="4"/>
  <c r="M285" i="4"/>
  <c r="L285" i="4"/>
  <c r="K285" i="4"/>
  <c r="J285" i="4"/>
  <c r="T285" i="4" s="1"/>
  <c r="I285" i="4"/>
  <c r="S285" i="4" s="1"/>
  <c r="H285" i="4"/>
  <c r="G285" i="4"/>
  <c r="F285" i="4"/>
  <c r="Q285" i="4" s="1"/>
  <c r="E285" i="4"/>
  <c r="D285" i="4"/>
  <c r="C285" i="4"/>
  <c r="B285" i="4"/>
  <c r="A285" i="4"/>
  <c r="P284" i="4"/>
  <c r="N284" i="4"/>
  <c r="M284" i="4"/>
  <c r="L284" i="4"/>
  <c r="K284" i="4"/>
  <c r="J284" i="4"/>
  <c r="T284" i="4" s="1"/>
  <c r="I284" i="4"/>
  <c r="S284" i="4" s="1"/>
  <c r="H284" i="4"/>
  <c r="G284" i="4"/>
  <c r="F284" i="4"/>
  <c r="Q284" i="4" s="1"/>
  <c r="E284" i="4"/>
  <c r="D284" i="4"/>
  <c r="C284" i="4"/>
  <c r="B284" i="4"/>
  <c r="O284" i="4" s="1"/>
  <c r="A284" i="4"/>
  <c r="N283" i="4"/>
  <c r="M283" i="4"/>
  <c r="L283" i="4"/>
  <c r="K283" i="4"/>
  <c r="J283" i="4"/>
  <c r="T283" i="4" s="1"/>
  <c r="I283" i="4"/>
  <c r="S283" i="4" s="1"/>
  <c r="H283" i="4"/>
  <c r="G283" i="4"/>
  <c r="F283" i="4"/>
  <c r="Q283" i="4" s="1"/>
  <c r="E283" i="4"/>
  <c r="D283" i="4"/>
  <c r="C283" i="4"/>
  <c r="B283" i="4"/>
  <c r="O283" i="4" s="1"/>
  <c r="A283" i="4"/>
  <c r="N282" i="4"/>
  <c r="M282" i="4"/>
  <c r="L282" i="4"/>
  <c r="K282" i="4"/>
  <c r="J282" i="4"/>
  <c r="T282" i="4" s="1"/>
  <c r="I282" i="4"/>
  <c r="S282" i="4" s="1"/>
  <c r="H282" i="4"/>
  <c r="G282" i="4"/>
  <c r="F282" i="4"/>
  <c r="Q282" i="4" s="1"/>
  <c r="E282" i="4"/>
  <c r="R282" i="4" s="1"/>
  <c r="D282" i="4"/>
  <c r="C282" i="4"/>
  <c r="B282" i="4"/>
  <c r="O282" i="4" s="1"/>
  <c r="A282" i="4"/>
  <c r="Q281" i="4"/>
  <c r="N281" i="4"/>
  <c r="M281" i="4"/>
  <c r="L281" i="4"/>
  <c r="K281" i="4"/>
  <c r="J281" i="4"/>
  <c r="W281" i="4" s="1"/>
  <c r="I281" i="4"/>
  <c r="S281" i="4" s="1"/>
  <c r="H281" i="4"/>
  <c r="G281" i="4"/>
  <c r="F281" i="4"/>
  <c r="E281" i="4"/>
  <c r="D281" i="4"/>
  <c r="C281" i="4"/>
  <c r="B281" i="4"/>
  <c r="A281" i="4"/>
  <c r="T280" i="4"/>
  <c r="S280" i="4"/>
  <c r="N280" i="4"/>
  <c r="M280" i="4"/>
  <c r="L280" i="4"/>
  <c r="K280" i="4"/>
  <c r="J280" i="4"/>
  <c r="I280" i="4"/>
  <c r="H280" i="4"/>
  <c r="G280" i="4"/>
  <c r="F280" i="4"/>
  <c r="Q280" i="4" s="1"/>
  <c r="E280" i="4"/>
  <c r="P280" i="4" s="1"/>
  <c r="D280" i="4"/>
  <c r="C280" i="4"/>
  <c r="B280" i="4"/>
  <c r="O280" i="4" s="1"/>
  <c r="A280" i="4"/>
  <c r="N279" i="4"/>
  <c r="M279" i="4"/>
  <c r="L279" i="4"/>
  <c r="K279" i="4"/>
  <c r="J279" i="4"/>
  <c r="T279" i="4" s="1"/>
  <c r="I279" i="4"/>
  <c r="W279" i="4" s="1"/>
  <c r="H279" i="4"/>
  <c r="G279" i="4"/>
  <c r="F279" i="4"/>
  <c r="Q279" i="4" s="1"/>
  <c r="E279" i="4"/>
  <c r="D279" i="4"/>
  <c r="C279" i="4"/>
  <c r="B279" i="4"/>
  <c r="O279" i="4" s="1"/>
  <c r="A279" i="4"/>
  <c r="N278" i="4"/>
  <c r="M278" i="4"/>
  <c r="L278" i="4"/>
  <c r="K278" i="4"/>
  <c r="J278" i="4"/>
  <c r="T278" i="4" s="1"/>
  <c r="I278" i="4"/>
  <c r="S278" i="4" s="1"/>
  <c r="H278" i="4"/>
  <c r="G278" i="4"/>
  <c r="F278" i="4"/>
  <c r="Q278" i="4" s="1"/>
  <c r="E278" i="4"/>
  <c r="D278" i="4"/>
  <c r="C278" i="4"/>
  <c r="B278" i="4"/>
  <c r="O278" i="4" s="1"/>
  <c r="A278" i="4"/>
  <c r="P277" i="4"/>
  <c r="N277" i="4"/>
  <c r="M277" i="4"/>
  <c r="L277" i="4"/>
  <c r="K277" i="4"/>
  <c r="J277" i="4"/>
  <c r="T277" i="4" s="1"/>
  <c r="I277" i="4"/>
  <c r="S277" i="4" s="1"/>
  <c r="H277" i="4"/>
  <c r="G277" i="4"/>
  <c r="F277" i="4"/>
  <c r="Q277" i="4" s="1"/>
  <c r="E277" i="4"/>
  <c r="D277" i="4"/>
  <c r="C277" i="4"/>
  <c r="B277" i="4"/>
  <c r="O277" i="4" s="1"/>
  <c r="A277" i="4"/>
  <c r="T276" i="4"/>
  <c r="O276" i="4"/>
  <c r="N276" i="4"/>
  <c r="M276" i="4"/>
  <c r="L276" i="4"/>
  <c r="K276" i="4"/>
  <c r="J276" i="4"/>
  <c r="I276" i="4"/>
  <c r="S276" i="4" s="1"/>
  <c r="H276" i="4"/>
  <c r="G276" i="4"/>
  <c r="F276" i="4"/>
  <c r="E276" i="4"/>
  <c r="P276" i="4" s="1"/>
  <c r="D276" i="4"/>
  <c r="C276" i="4"/>
  <c r="B276" i="4"/>
  <c r="A276" i="4"/>
  <c r="R275" i="4"/>
  <c r="Q275" i="4"/>
  <c r="P275" i="4"/>
  <c r="N275" i="4"/>
  <c r="M275" i="4"/>
  <c r="L275" i="4"/>
  <c r="K275" i="4"/>
  <c r="J275" i="4"/>
  <c r="T275" i="4" s="1"/>
  <c r="I275" i="4"/>
  <c r="S275" i="4" s="1"/>
  <c r="H275" i="4"/>
  <c r="G275" i="4"/>
  <c r="F275" i="4"/>
  <c r="E275" i="4"/>
  <c r="D275" i="4"/>
  <c r="C275" i="4"/>
  <c r="B275" i="4"/>
  <c r="O275" i="4" s="1"/>
  <c r="A275" i="4"/>
  <c r="R274" i="4"/>
  <c r="Q274" i="4"/>
  <c r="N274" i="4"/>
  <c r="M274" i="4"/>
  <c r="L274" i="4"/>
  <c r="K274" i="4"/>
  <c r="J274" i="4"/>
  <c r="I274" i="4"/>
  <c r="S274" i="4" s="1"/>
  <c r="H274" i="4"/>
  <c r="G274" i="4"/>
  <c r="F274" i="4"/>
  <c r="E274" i="4"/>
  <c r="P274" i="4" s="1"/>
  <c r="D274" i="4"/>
  <c r="C274" i="4"/>
  <c r="B274" i="4"/>
  <c r="A274" i="4"/>
  <c r="N273" i="4"/>
  <c r="M273" i="4"/>
  <c r="L273" i="4"/>
  <c r="K273" i="4"/>
  <c r="J273" i="4"/>
  <c r="T273" i="4" s="1"/>
  <c r="I273" i="4"/>
  <c r="S273" i="4" s="1"/>
  <c r="H273" i="4"/>
  <c r="G273" i="4"/>
  <c r="F273" i="4"/>
  <c r="Q273" i="4" s="1"/>
  <c r="E273" i="4"/>
  <c r="D273" i="4"/>
  <c r="C273" i="4"/>
  <c r="B273" i="4"/>
  <c r="A273" i="4"/>
  <c r="N272" i="4"/>
  <c r="M272" i="4"/>
  <c r="L272" i="4"/>
  <c r="K272" i="4"/>
  <c r="J272" i="4"/>
  <c r="I272" i="4"/>
  <c r="S272" i="4" s="1"/>
  <c r="H272" i="4"/>
  <c r="G272" i="4"/>
  <c r="F272" i="4"/>
  <c r="Q272" i="4" s="1"/>
  <c r="E272" i="4"/>
  <c r="P272" i="4" s="1"/>
  <c r="D272" i="4"/>
  <c r="C272" i="4"/>
  <c r="B272" i="4"/>
  <c r="O272" i="4" s="1"/>
  <c r="A272" i="4"/>
  <c r="T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O271" i="4" s="1"/>
  <c r="A271" i="4"/>
  <c r="N270" i="4"/>
  <c r="M270" i="4"/>
  <c r="L270" i="4"/>
  <c r="K270" i="4"/>
  <c r="J270" i="4"/>
  <c r="I270" i="4"/>
  <c r="S270" i="4" s="1"/>
  <c r="H270" i="4"/>
  <c r="G270" i="4"/>
  <c r="F270" i="4"/>
  <c r="Q270" i="4" s="1"/>
  <c r="E270" i="4"/>
  <c r="P270" i="4" s="1"/>
  <c r="D270" i="4"/>
  <c r="C270" i="4"/>
  <c r="B270" i="4"/>
  <c r="O270" i="4" s="1"/>
  <c r="A270" i="4"/>
  <c r="N269" i="4"/>
  <c r="M269" i="4"/>
  <c r="L269" i="4"/>
  <c r="K269" i="4"/>
  <c r="J269" i="4"/>
  <c r="T269" i="4" s="1"/>
  <c r="I269" i="4"/>
  <c r="S269" i="4" s="1"/>
  <c r="H269" i="4"/>
  <c r="G269" i="4"/>
  <c r="F269" i="4"/>
  <c r="Q269" i="4" s="1"/>
  <c r="E269" i="4"/>
  <c r="P269" i="4" s="1"/>
  <c r="D269" i="4"/>
  <c r="C269" i="4"/>
  <c r="B269" i="4"/>
  <c r="O269" i="4" s="1"/>
  <c r="A269" i="4"/>
  <c r="O268" i="4"/>
  <c r="N268" i="4"/>
  <c r="M268" i="4"/>
  <c r="L268" i="4"/>
  <c r="K268" i="4"/>
  <c r="J268" i="4"/>
  <c r="T268" i="4" s="1"/>
  <c r="I268" i="4"/>
  <c r="S268" i="4" s="1"/>
  <c r="H268" i="4"/>
  <c r="G268" i="4"/>
  <c r="F268" i="4"/>
  <c r="E268" i="4"/>
  <c r="P268" i="4" s="1"/>
  <c r="D268" i="4"/>
  <c r="C268" i="4"/>
  <c r="B268" i="4"/>
  <c r="A268" i="4"/>
  <c r="N267" i="4"/>
  <c r="M267" i="4"/>
  <c r="L267" i="4"/>
  <c r="K267" i="4"/>
  <c r="J267" i="4"/>
  <c r="T267" i="4" s="1"/>
  <c r="I267" i="4"/>
  <c r="S267" i="4" s="1"/>
  <c r="H267" i="4"/>
  <c r="G267" i="4"/>
  <c r="F267" i="4"/>
  <c r="E267" i="4"/>
  <c r="P267" i="4" s="1"/>
  <c r="D267" i="4"/>
  <c r="C267" i="4"/>
  <c r="B267" i="4"/>
  <c r="O267" i="4" s="1"/>
  <c r="A267" i="4"/>
  <c r="P266" i="4"/>
  <c r="N266" i="4"/>
  <c r="M266" i="4"/>
  <c r="L266" i="4"/>
  <c r="K266" i="4"/>
  <c r="J266" i="4"/>
  <c r="I266" i="4"/>
  <c r="S266" i="4" s="1"/>
  <c r="H266" i="4"/>
  <c r="G266" i="4"/>
  <c r="F266" i="4"/>
  <c r="Q266" i="4" s="1"/>
  <c r="E266" i="4"/>
  <c r="R266" i="4" s="1"/>
  <c r="D266" i="4"/>
  <c r="C266" i="4"/>
  <c r="B266" i="4"/>
  <c r="A266" i="4"/>
  <c r="S265" i="4"/>
  <c r="N265" i="4"/>
  <c r="M265" i="4"/>
  <c r="L265" i="4"/>
  <c r="K265" i="4"/>
  <c r="J265" i="4"/>
  <c r="T265" i="4" s="1"/>
  <c r="I265" i="4"/>
  <c r="H265" i="4"/>
  <c r="G265" i="4"/>
  <c r="F265" i="4"/>
  <c r="Q265" i="4" s="1"/>
  <c r="E265" i="4"/>
  <c r="D265" i="4"/>
  <c r="C265" i="4"/>
  <c r="B265" i="4"/>
  <c r="A265" i="4"/>
  <c r="N264" i="4"/>
  <c r="M264" i="4"/>
  <c r="L264" i="4"/>
  <c r="K264" i="4"/>
  <c r="J264" i="4"/>
  <c r="I264" i="4"/>
  <c r="S264" i="4" s="1"/>
  <c r="H264" i="4"/>
  <c r="G264" i="4"/>
  <c r="F264" i="4"/>
  <c r="Q264" i="4" s="1"/>
  <c r="E264" i="4"/>
  <c r="P264" i="4" s="1"/>
  <c r="D264" i="4"/>
  <c r="C264" i="4"/>
  <c r="B264" i="4"/>
  <c r="O264" i="4" s="1"/>
  <c r="A264" i="4"/>
  <c r="N263" i="4"/>
  <c r="M263" i="4"/>
  <c r="L263" i="4"/>
  <c r="K263" i="4"/>
  <c r="J263" i="4"/>
  <c r="T263" i="4" s="1"/>
  <c r="I263" i="4"/>
  <c r="H263" i="4"/>
  <c r="G263" i="4"/>
  <c r="F263" i="4"/>
  <c r="E263" i="4"/>
  <c r="D263" i="4"/>
  <c r="C263" i="4"/>
  <c r="B263" i="4"/>
  <c r="O263" i="4" s="1"/>
  <c r="A263" i="4"/>
  <c r="N262" i="4"/>
  <c r="M262" i="4"/>
  <c r="L262" i="4"/>
  <c r="K262" i="4"/>
  <c r="J262" i="4"/>
  <c r="I262" i="4"/>
  <c r="S262" i="4" s="1"/>
  <c r="H262" i="4"/>
  <c r="G262" i="4"/>
  <c r="F262" i="4"/>
  <c r="Q262" i="4" s="1"/>
  <c r="E262" i="4"/>
  <c r="P262" i="4" s="1"/>
  <c r="D262" i="4"/>
  <c r="C262" i="4"/>
  <c r="B262" i="4"/>
  <c r="O262" i="4" s="1"/>
  <c r="A262" i="4"/>
  <c r="P261" i="4"/>
  <c r="N261" i="4"/>
  <c r="M261" i="4"/>
  <c r="L261" i="4"/>
  <c r="K261" i="4"/>
  <c r="J261" i="4"/>
  <c r="T261" i="4" s="1"/>
  <c r="I261" i="4"/>
  <c r="S261" i="4" s="1"/>
  <c r="H261" i="4"/>
  <c r="G261" i="4"/>
  <c r="F261" i="4"/>
  <c r="Q261" i="4" s="1"/>
  <c r="E261" i="4"/>
  <c r="D261" i="4"/>
  <c r="C261" i="4"/>
  <c r="B261" i="4"/>
  <c r="O261" i="4" s="1"/>
  <c r="A261" i="4"/>
  <c r="T260" i="4"/>
  <c r="O260" i="4"/>
  <c r="N260" i="4"/>
  <c r="M260" i="4"/>
  <c r="L260" i="4"/>
  <c r="K260" i="4"/>
  <c r="J260" i="4"/>
  <c r="I260" i="4"/>
  <c r="S260" i="4" s="1"/>
  <c r="H260" i="4"/>
  <c r="G260" i="4"/>
  <c r="F260" i="4"/>
  <c r="E260" i="4"/>
  <c r="P260" i="4" s="1"/>
  <c r="D260" i="4"/>
  <c r="C260" i="4"/>
  <c r="B260" i="4"/>
  <c r="A260" i="4"/>
  <c r="R259" i="4"/>
  <c r="Q259" i="4"/>
  <c r="N259" i="4"/>
  <c r="M259" i="4"/>
  <c r="L259" i="4"/>
  <c r="K259" i="4"/>
  <c r="J259" i="4"/>
  <c r="T259" i="4" s="1"/>
  <c r="I259" i="4"/>
  <c r="S259" i="4" s="1"/>
  <c r="H259" i="4"/>
  <c r="G259" i="4"/>
  <c r="F259" i="4"/>
  <c r="E259" i="4"/>
  <c r="P259" i="4" s="1"/>
  <c r="D259" i="4"/>
  <c r="C259" i="4"/>
  <c r="B259" i="4"/>
  <c r="O259" i="4" s="1"/>
  <c r="A259" i="4"/>
  <c r="R258" i="4"/>
  <c r="N258" i="4"/>
  <c r="M258" i="4"/>
  <c r="L258" i="4"/>
  <c r="K258" i="4"/>
  <c r="J258" i="4"/>
  <c r="I258" i="4"/>
  <c r="S258" i="4" s="1"/>
  <c r="H258" i="4"/>
  <c r="G258" i="4"/>
  <c r="F258" i="4"/>
  <c r="Q258" i="4" s="1"/>
  <c r="E258" i="4"/>
  <c r="P258" i="4" s="1"/>
  <c r="D258" i="4"/>
  <c r="C258" i="4"/>
  <c r="B258" i="4"/>
  <c r="A258" i="4"/>
  <c r="N257" i="4"/>
  <c r="M257" i="4"/>
  <c r="L257" i="4"/>
  <c r="K257" i="4"/>
  <c r="J257" i="4"/>
  <c r="T257" i="4" s="1"/>
  <c r="I257" i="4"/>
  <c r="S257" i="4" s="1"/>
  <c r="H257" i="4"/>
  <c r="G257" i="4"/>
  <c r="F257" i="4"/>
  <c r="Q257" i="4" s="1"/>
  <c r="E257" i="4"/>
  <c r="D257" i="4"/>
  <c r="C257" i="4"/>
  <c r="B257" i="4"/>
  <c r="A257" i="4"/>
  <c r="N256" i="4"/>
  <c r="M256" i="4"/>
  <c r="L256" i="4"/>
  <c r="K256" i="4"/>
  <c r="J256" i="4"/>
  <c r="I256" i="4"/>
  <c r="S256" i="4" s="1"/>
  <c r="H256" i="4"/>
  <c r="G256" i="4"/>
  <c r="F256" i="4"/>
  <c r="Q256" i="4" s="1"/>
  <c r="E256" i="4"/>
  <c r="P256" i="4" s="1"/>
  <c r="D256" i="4"/>
  <c r="C256" i="4"/>
  <c r="B256" i="4"/>
  <c r="O256" i="4" s="1"/>
  <c r="A256" i="4"/>
  <c r="N255" i="4"/>
  <c r="M255" i="4"/>
  <c r="L255" i="4"/>
  <c r="K255" i="4"/>
  <c r="J255" i="4"/>
  <c r="T255" i="4" s="1"/>
  <c r="I255" i="4"/>
  <c r="W255" i="4" s="1"/>
  <c r="H255" i="4"/>
  <c r="G255" i="4"/>
  <c r="F255" i="4"/>
  <c r="E255" i="4"/>
  <c r="D255" i="4"/>
  <c r="C255" i="4"/>
  <c r="B255" i="4"/>
  <c r="O255" i="4" s="1"/>
  <c r="A255" i="4"/>
  <c r="N254" i="4"/>
  <c r="M254" i="4"/>
  <c r="L254" i="4"/>
  <c r="K254" i="4"/>
  <c r="J254" i="4"/>
  <c r="I254" i="4"/>
  <c r="S254" i="4" s="1"/>
  <c r="H254" i="4"/>
  <c r="G254" i="4"/>
  <c r="F254" i="4"/>
  <c r="Q254" i="4" s="1"/>
  <c r="E254" i="4"/>
  <c r="P254" i="4" s="1"/>
  <c r="D254" i="4"/>
  <c r="C254" i="4"/>
  <c r="B254" i="4"/>
  <c r="O254" i="4" s="1"/>
  <c r="A254" i="4"/>
  <c r="P253" i="4"/>
  <c r="N253" i="4"/>
  <c r="M253" i="4"/>
  <c r="L253" i="4"/>
  <c r="K253" i="4"/>
  <c r="J253" i="4"/>
  <c r="T253" i="4" s="1"/>
  <c r="I253" i="4"/>
  <c r="S253" i="4" s="1"/>
  <c r="H253" i="4"/>
  <c r="G253" i="4"/>
  <c r="F253" i="4"/>
  <c r="Q253" i="4" s="1"/>
  <c r="E253" i="4"/>
  <c r="D253" i="4"/>
  <c r="C253" i="4"/>
  <c r="B253" i="4"/>
  <c r="O253" i="4" s="1"/>
  <c r="A253" i="4"/>
  <c r="N252" i="4"/>
  <c r="M252" i="4"/>
  <c r="L252" i="4"/>
  <c r="K252" i="4"/>
  <c r="J252" i="4"/>
  <c r="T252" i="4" s="1"/>
  <c r="I252" i="4"/>
  <c r="S252" i="4" s="1"/>
  <c r="H252" i="4"/>
  <c r="G252" i="4"/>
  <c r="F252" i="4"/>
  <c r="Q252" i="4" s="1"/>
  <c r="E252" i="4"/>
  <c r="P252" i="4" s="1"/>
  <c r="D252" i="4"/>
  <c r="C252" i="4"/>
  <c r="B252" i="4"/>
  <c r="A252" i="4"/>
  <c r="P251" i="4"/>
  <c r="N251" i="4"/>
  <c r="M251" i="4"/>
  <c r="L251" i="4"/>
  <c r="K251" i="4"/>
  <c r="J251" i="4"/>
  <c r="T251" i="4" s="1"/>
  <c r="I251" i="4"/>
  <c r="S251" i="4" s="1"/>
  <c r="H251" i="4"/>
  <c r="G251" i="4"/>
  <c r="F251" i="4"/>
  <c r="Q251" i="4" s="1"/>
  <c r="E251" i="4"/>
  <c r="D251" i="4"/>
  <c r="C251" i="4"/>
  <c r="B251" i="4"/>
  <c r="O251" i="4" s="1"/>
  <c r="A251" i="4"/>
  <c r="N250" i="4"/>
  <c r="M250" i="4"/>
  <c r="L250" i="4"/>
  <c r="K250" i="4"/>
  <c r="J250" i="4"/>
  <c r="I250" i="4"/>
  <c r="S250" i="4" s="1"/>
  <c r="H250" i="4"/>
  <c r="G250" i="4"/>
  <c r="F250" i="4"/>
  <c r="Q250" i="4" s="1"/>
  <c r="E250" i="4"/>
  <c r="P250" i="4" s="1"/>
  <c r="D250" i="4"/>
  <c r="C250" i="4"/>
  <c r="B250" i="4"/>
  <c r="A250" i="4"/>
  <c r="N249" i="4"/>
  <c r="M249" i="4"/>
  <c r="L249" i="4"/>
  <c r="K249" i="4"/>
  <c r="J249" i="4"/>
  <c r="T249" i="4" s="1"/>
  <c r="I249" i="4"/>
  <c r="S249" i="4" s="1"/>
  <c r="H249" i="4"/>
  <c r="G249" i="4"/>
  <c r="F249" i="4"/>
  <c r="Q249" i="4" s="1"/>
  <c r="E249" i="4"/>
  <c r="P249" i="4" s="1"/>
  <c r="D249" i="4"/>
  <c r="C249" i="4"/>
  <c r="B249" i="4"/>
  <c r="A249" i="4"/>
  <c r="N248" i="4"/>
  <c r="M248" i="4"/>
  <c r="L248" i="4"/>
  <c r="K248" i="4"/>
  <c r="J248" i="4"/>
  <c r="I248" i="4"/>
  <c r="S248" i="4" s="1"/>
  <c r="H248" i="4"/>
  <c r="G248" i="4"/>
  <c r="F248" i="4"/>
  <c r="Q248" i="4" s="1"/>
  <c r="E248" i="4"/>
  <c r="P248" i="4" s="1"/>
  <c r="D248" i="4"/>
  <c r="C248" i="4"/>
  <c r="B248" i="4"/>
  <c r="O248" i="4" s="1"/>
  <c r="A248" i="4"/>
  <c r="N247" i="4"/>
  <c r="M247" i="4"/>
  <c r="L247" i="4"/>
  <c r="K247" i="4"/>
  <c r="J247" i="4"/>
  <c r="T247" i="4" s="1"/>
  <c r="I247" i="4"/>
  <c r="H247" i="4"/>
  <c r="G247" i="4"/>
  <c r="F247" i="4"/>
  <c r="E247" i="4"/>
  <c r="D247" i="4"/>
  <c r="C247" i="4"/>
  <c r="B247" i="4"/>
  <c r="O247" i="4" s="1"/>
  <c r="A247" i="4"/>
  <c r="N246" i="4"/>
  <c r="M246" i="4"/>
  <c r="L246" i="4"/>
  <c r="K246" i="4"/>
  <c r="J246" i="4"/>
  <c r="I246" i="4"/>
  <c r="S246" i="4" s="1"/>
  <c r="H246" i="4"/>
  <c r="G246" i="4"/>
  <c r="F246" i="4"/>
  <c r="Q246" i="4" s="1"/>
  <c r="E246" i="4"/>
  <c r="P246" i="4" s="1"/>
  <c r="D246" i="4"/>
  <c r="C246" i="4"/>
  <c r="B246" i="4"/>
  <c r="O246" i="4" s="1"/>
  <c r="A246" i="4"/>
  <c r="S245" i="4"/>
  <c r="N245" i="4"/>
  <c r="M245" i="4"/>
  <c r="L245" i="4"/>
  <c r="K245" i="4"/>
  <c r="J245" i="4"/>
  <c r="T245" i="4" s="1"/>
  <c r="I245" i="4"/>
  <c r="H245" i="4"/>
  <c r="G245" i="4"/>
  <c r="F245" i="4"/>
  <c r="Q245" i="4" s="1"/>
  <c r="E245" i="4"/>
  <c r="P245" i="4" s="1"/>
  <c r="D245" i="4"/>
  <c r="C245" i="4"/>
  <c r="B245" i="4"/>
  <c r="O245" i="4" s="1"/>
  <c r="A245" i="4"/>
  <c r="Q244" i="4"/>
  <c r="N244" i="4"/>
  <c r="M244" i="4"/>
  <c r="L244" i="4"/>
  <c r="K244" i="4"/>
  <c r="J244" i="4"/>
  <c r="T244" i="4" s="1"/>
  <c r="I244" i="4"/>
  <c r="S244" i="4" s="1"/>
  <c r="H244" i="4"/>
  <c r="G244" i="4"/>
  <c r="F244" i="4"/>
  <c r="E244" i="4"/>
  <c r="P244" i="4" s="1"/>
  <c r="D244" i="4"/>
  <c r="C244" i="4"/>
  <c r="B244" i="4"/>
  <c r="A244" i="4"/>
  <c r="N243" i="4"/>
  <c r="M243" i="4"/>
  <c r="L243" i="4"/>
  <c r="K243" i="4"/>
  <c r="J243" i="4"/>
  <c r="T243" i="4" s="1"/>
  <c r="I243" i="4"/>
  <c r="S243" i="4" s="1"/>
  <c r="H243" i="4"/>
  <c r="G243" i="4"/>
  <c r="F243" i="4"/>
  <c r="Q243" i="4" s="1"/>
  <c r="E243" i="4"/>
  <c r="P243" i="4" s="1"/>
  <c r="D243" i="4"/>
  <c r="C243" i="4"/>
  <c r="B243" i="4"/>
  <c r="A243" i="4"/>
  <c r="N242" i="4"/>
  <c r="M242" i="4"/>
  <c r="L242" i="4"/>
  <c r="K242" i="4"/>
  <c r="J242" i="4"/>
  <c r="I242" i="4"/>
  <c r="S242" i="4" s="1"/>
  <c r="H242" i="4"/>
  <c r="G242" i="4"/>
  <c r="F242" i="4"/>
  <c r="Q242" i="4" s="1"/>
  <c r="E242" i="4"/>
  <c r="D242" i="4"/>
  <c r="C242" i="4"/>
  <c r="B242" i="4"/>
  <c r="A242" i="4"/>
  <c r="N241" i="4"/>
  <c r="M241" i="4"/>
  <c r="L241" i="4"/>
  <c r="K241" i="4"/>
  <c r="J241" i="4"/>
  <c r="T241" i="4" s="1"/>
  <c r="I241" i="4"/>
  <c r="S241" i="4" s="1"/>
  <c r="H241" i="4"/>
  <c r="G241" i="4"/>
  <c r="F241" i="4"/>
  <c r="Q241" i="4" s="1"/>
  <c r="E241" i="4"/>
  <c r="P241" i="4" s="1"/>
  <c r="D241" i="4"/>
  <c r="C241" i="4"/>
  <c r="B241" i="4"/>
  <c r="A241" i="4"/>
  <c r="N240" i="4"/>
  <c r="M240" i="4"/>
  <c r="L240" i="4"/>
  <c r="K240" i="4"/>
  <c r="J240" i="4"/>
  <c r="I240" i="4"/>
  <c r="S240" i="4" s="1"/>
  <c r="H240" i="4"/>
  <c r="G240" i="4"/>
  <c r="F240" i="4"/>
  <c r="Q240" i="4" s="1"/>
  <c r="E240" i="4"/>
  <c r="P240" i="4" s="1"/>
  <c r="D240" i="4"/>
  <c r="C240" i="4"/>
  <c r="B240" i="4"/>
  <c r="O240" i="4" s="1"/>
  <c r="A240" i="4"/>
  <c r="N239" i="4"/>
  <c r="M239" i="4"/>
  <c r="L239" i="4"/>
  <c r="K239" i="4"/>
  <c r="J239" i="4"/>
  <c r="T239" i="4" s="1"/>
  <c r="I239" i="4"/>
  <c r="H239" i="4"/>
  <c r="G239" i="4"/>
  <c r="F239" i="4"/>
  <c r="E239" i="4"/>
  <c r="D239" i="4"/>
  <c r="C239" i="4"/>
  <c r="B239" i="4"/>
  <c r="O239" i="4" s="1"/>
  <c r="A239" i="4"/>
  <c r="N238" i="4"/>
  <c r="M238" i="4"/>
  <c r="L238" i="4"/>
  <c r="K238" i="4"/>
  <c r="J238" i="4"/>
  <c r="I238" i="4"/>
  <c r="S238" i="4" s="1"/>
  <c r="H238" i="4"/>
  <c r="G238" i="4"/>
  <c r="F238" i="4"/>
  <c r="Q238" i="4" s="1"/>
  <c r="E238" i="4"/>
  <c r="P238" i="4" s="1"/>
  <c r="D238" i="4"/>
  <c r="C238" i="4"/>
  <c r="B238" i="4"/>
  <c r="O238" i="4" s="1"/>
  <c r="A238" i="4"/>
  <c r="P237" i="4"/>
  <c r="O237" i="4"/>
  <c r="N237" i="4"/>
  <c r="M237" i="4"/>
  <c r="L237" i="4"/>
  <c r="K237" i="4"/>
  <c r="J237" i="4"/>
  <c r="T237" i="4" s="1"/>
  <c r="I237" i="4"/>
  <c r="S237" i="4" s="1"/>
  <c r="H237" i="4"/>
  <c r="G237" i="4"/>
  <c r="F237" i="4"/>
  <c r="Q237" i="4" s="1"/>
  <c r="E237" i="4"/>
  <c r="D237" i="4"/>
  <c r="C237" i="4"/>
  <c r="B237" i="4"/>
  <c r="A237" i="4"/>
  <c r="T236" i="4"/>
  <c r="N236" i="4"/>
  <c r="M236" i="4"/>
  <c r="L236" i="4"/>
  <c r="K236" i="4"/>
  <c r="J236" i="4"/>
  <c r="I236" i="4"/>
  <c r="S236" i="4" s="1"/>
  <c r="H236" i="4"/>
  <c r="G236" i="4"/>
  <c r="F236" i="4"/>
  <c r="E236" i="4"/>
  <c r="P236" i="4" s="1"/>
  <c r="D236" i="4"/>
  <c r="C236" i="4"/>
  <c r="B236" i="4"/>
  <c r="A236" i="4"/>
  <c r="Q235" i="4"/>
  <c r="N235" i="4"/>
  <c r="M235" i="4"/>
  <c r="L235" i="4"/>
  <c r="K235" i="4"/>
  <c r="J235" i="4"/>
  <c r="T235" i="4" s="1"/>
  <c r="I235" i="4"/>
  <c r="S235" i="4" s="1"/>
  <c r="H235" i="4"/>
  <c r="G235" i="4"/>
  <c r="F235" i="4"/>
  <c r="E235" i="4"/>
  <c r="D235" i="4"/>
  <c r="C235" i="4"/>
  <c r="B235" i="4"/>
  <c r="O235" i="4" s="1"/>
  <c r="A235" i="4"/>
  <c r="P234" i="4"/>
  <c r="N234" i="4"/>
  <c r="M234" i="4"/>
  <c r="L234" i="4"/>
  <c r="K234" i="4"/>
  <c r="J234" i="4"/>
  <c r="I234" i="4"/>
  <c r="S234" i="4" s="1"/>
  <c r="H234" i="4"/>
  <c r="G234" i="4"/>
  <c r="F234" i="4"/>
  <c r="Q234" i="4" s="1"/>
  <c r="E234" i="4"/>
  <c r="D234" i="4"/>
  <c r="C234" i="4"/>
  <c r="B234" i="4"/>
  <c r="A234" i="4"/>
  <c r="Q233" i="4"/>
  <c r="N233" i="4"/>
  <c r="M233" i="4"/>
  <c r="L233" i="4"/>
  <c r="K233" i="4"/>
  <c r="J233" i="4"/>
  <c r="T233" i="4" s="1"/>
  <c r="I233" i="4"/>
  <c r="S233" i="4" s="1"/>
  <c r="H233" i="4"/>
  <c r="G233" i="4"/>
  <c r="F233" i="4"/>
  <c r="R233" i="4" s="1"/>
  <c r="E233" i="4"/>
  <c r="P233" i="4" s="1"/>
  <c r="D233" i="4"/>
  <c r="C233" i="4"/>
  <c r="B233" i="4"/>
  <c r="A233" i="4"/>
  <c r="N232" i="4"/>
  <c r="M232" i="4"/>
  <c r="L232" i="4"/>
  <c r="K232" i="4"/>
  <c r="J232" i="4"/>
  <c r="I232" i="4"/>
  <c r="S232" i="4" s="1"/>
  <c r="H232" i="4"/>
  <c r="G232" i="4"/>
  <c r="F232" i="4"/>
  <c r="Q232" i="4" s="1"/>
  <c r="E232" i="4"/>
  <c r="P232" i="4" s="1"/>
  <c r="D232" i="4"/>
  <c r="C232" i="4"/>
  <c r="B232" i="4"/>
  <c r="O232" i="4" s="1"/>
  <c r="A232" i="4"/>
  <c r="N231" i="4"/>
  <c r="M231" i="4"/>
  <c r="L231" i="4"/>
  <c r="K231" i="4"/>
  <c r="J231" i="4"/>
  <c r="T231" i="4" s="1"/>
  <c r="I231" i="4"/>
  <c r="H231" i="4"/>
  <c r="G231" i="4"/>
  <c r="F231" i="4"/>
  <c r="E231" i="4"/>
  <c r="D231" i="4"/>
  <c r="C231" i="4"/>
  <c r="B231" i="4"/>
  <c r="O231" i="4" s="1"/>
  <c r="A231" i="4"/>
  <c r="N230" i="4"/>
  <c r="M230" i="4"/>
  <c r="L230" i="4"/>
  <c r="K230" i="4"/>
  <c r="J230" i="4"/>
  <c r="I230" i="4"/>
  <c r="S230" i="4" s="1"/>
  <c r="H230" i="4"/>
  <c r="G230" i="4"/>
  <c r="F230" i="4"/>
  <c r="Q230" i="4" s="1"/>
  <c r="E230" i="4"/>
  <c r="P230" i="4" s="1"/>
  <c r="D230" i="4"/>
  <c r="C230" i="4"/>
  <c r="B230" i="4"/>
  <c r="O230" i="4" s="1"/>
  <c r="A230" i="4"/>
  <c r="P229" i="4"/>
  <c r="O229" i="4"/>
  <c r="N229" i="4"/>
  <c r="M229" i="4"/>
  <c r="L229" i="4"/>
  <c r="K229" i="4"/>
  <c r="J229" i="4"/>
  <c r="T229" i="4" s="1"/>
  <c r="I229" i="4"/>
  <c r="S229" i="4" s="1"/>
  <c r="H229" i="4"/>
  <c r="G229" i="4"/>
  <c r="F229" i="4"/>
  <c r="Q229" i="4" s="1"/>
  <c r="E229" i="4"/>
  <c r="D229" i="4"/>
  <c r="C229" i="4"/>
  <c r="B229" i="4"/>
  <c r="A229" i="4"/>
  <c r="Q228" i="4"/>
  <c r="P228" i="4"/>
  <c r="N228" i="4"/>
  <c r="M228" i="4"/>
  <c r="L228" i="4"/>
  <c r="K228" i="4"/>
  <c r="J228" i="4"/>
  <c r="T228" i="4" s="1"/>
  <c r="I228" i="4"/>
  <c r="S228" i="4" s="1"/>
  <c r="H228" i="4"/>
  <c r="G228" i="4"/>
  <c r="F228" i="4"/>
  <c r="E228" i="4"/>
  <c r="D228" i="4"/>
  <c r="C228" i="4"/>
  <c r="B228" i="4"/>
  <c r="A228" i="4"/>
  <c r="Q227" i="4"/>
  <c r="P227" i="4"/>
  <c r="N227" i="4"/>
  <c r="M227" i="4"/>
  <c r="L227" i="4"/>
  <c r="K227" i="4"/>
  <c r="J227" i="4"/>
  <c r="T227" i="4" s="1"/>
  <c r="I227" i="4"/>
  <c r="S227" i="4" s="1"/>
  <c r="H227" i="4"/>
  <c r="G227" i="4"/>
  <c r="F227" i="4"/>
  <c r="E227" i="4"/>
  <c r="D227" i="4"/>
  <c r="C227" i="4"/>
  <c r="B227" i="4"/>
  <c r="O227" i="4" s="1"/>
  <c r="A227" i="4"/>
  <c r="N226" i="4"/>
  <c r="M226" i="4"/>
  <c r="L226" i="4"/>
  <c r="K226" i="4"/>
  <c r="J226" i="4"/>
  <c r="I226" i="4"/>
  <c r="S226" i="4" s="1"/>
  <c r="H226" i="4"/>
  <c r="G226" i="4"/>
  <c r="F226" i="4"/>
  <c r="Q226" i="4" s="1"/>
  <c r="E226" i="4"/>
  <c r="P226" i="4" s="1"/>
  <c r="D226" i="4"/>
  <c r="C226" i="4"/>
  <c r="B226" i="4"/>
  <c r="A226" i="4"/>
  <c r="N225" i="4"/>
  <c r="M225" i="4"/>
  <c r="L225" i="4"/>
  <c r="K225" i="4"/>
  <c r="J225" i="4"/>
  <c r="T225" i="4" s="1"/>
  <c r="I225" i="4"/>
  <c r="S225" i="4" s="1"/>
  <c r="H225" i="4"/>
  <c r="G225" i="4"/>
  <c r="F225" i="4"/>
  <c r="Q225" i="4" s="1"/>
  <c r="E225" i="4"/>
  <c r="P225" i="4" s="1"/>
  <c r="D225" i="4"/>
  <c r="C225" i="4"/>
  <c r="B225" i="4"/>
  <c r="A225" i="4"/>
  <c r="S224" i="4"/>
  <c r="N224" i="4"/>
  <c r="M224" i="4"/>
  <c r="L224" i="4"/>
  <c r="K224" i="4"/>
  <c r="J224" i="4"/>
  <c r="W224" i="4" s="1"/>
  <c r="I224" i="4"/>
  <c r="H224" i="4"/>
  <c r="G224" i="4"/>
  <c r="F224" i="4"/>
  <c r="Q224" i="4" s="1"/>
  <c r="E224" i="4"/>
  <c r="P224" i="4" s="1"/>
  <c r="D224" i="4"/>
  <c r="C224" i="4"/>
  <c r="B224" i="4"/>
  <c r="O224" i="4" s="1"/>
  <c r="A224" i="4"/>
  <c r="N223" i="4"/>
  <c r="M223" i="4"/>
  <c r="L223" i="4"/>
  <c r="K223" i="4"/>
  <c r="J223" i="4"/>
  <c r="T223" i="4" s="1"/>
  <c r="I223" i="4"/>
  <c r="H223" i="4"/>
  <c r="G223" i="4"/>
  <c r="F223" i="4"/>
  <c r="E223" i="4"/>
  <c r="D223" i="4"/>
  <c r="C223" i="4"/>
  <c r="B223" i="4"/>
  <c r="O223" i="4" s="1"/>
  <c r="A223" i="4"/>
  <c r="N222" i="4"/>
  <c r="M222" i="4"/>
  <c r="L222" i="4"/>
  <c r="K222" i="4"/>
  <c r="J222" i="4"/>
  <c r="I222" i="4"/>
  <c r="S222" i="4" s="1"/>
  <c r="H222" i="4"/>
  <c r="G222" i="4"/>
  <c r="F222" i="4"/>
  <c r="Q222" i="4" s="1"/>
  <c r="E222" i="4"/>
  <c r="P222" i="4" s="1"/>
  <c r="D222" i="4"/>
  <c r="C222" i="4"/>
  <c r="B222" i="4"/>
  <c r="O222" i="4" s="1"/>
  <c r="A222" i="4"/>
  <c r="N221" i="4"/>
  <c r="M221" i="4"/>
  <c r="L221" i="4"/>
  <c r="K221" i="4"/>
  <c r="J221" i="4"/>
  <c r="T221" i="4" s="1"/>
  <c r="I221" i="4"/>
  <c r="S221" i="4" s="1"/>
  <c r="H221" i="4"/>
  <c r="G221" i="4"/>
  <c r="F221" i="4"/>
  <c r="Q221" i="4" s="1"/>
  <c r="E221" i="4"/>
  <c r="P221" i="4" s="1"/>
  <c r="D221" i="4"/>
  <c r="C221" i="4"/>
  <c r="B221" i="4"/>
  <c r="O221" i="4" s="1"/>
  <c r="A221" i="4"/>
  <c r="P220" i="4"/>
  <c r="O220" i="4"/>
  <c r="N220" i="4"/>
  <c r="M220" i="4"/>
  <c r="L220" i="4"/>
  <c r="K220" i="4"/>
  <c r="J220" i="4"/>
  <c r="T220" i="4" s="1"/>
  <c r="I220" i="4"/>
  <c r="S220" i="4" s="1"/>
  <c r="H220" i="4"/>
  <c r="G220" i="4"/>
  <c r="F220" i="4"/>
  <c r="Q220" i="4" s="1"/>
  <c r="E220" i="4"/>
  <c r="D220" i="4"/>
  <c r="C220" i="4"/>
  <c r="B220" i="4"/>
  <c r="A220" i="4"/>
  <c r="Q219" i="4"/>
  <c r="P219" i="4"/>
  <c r="N219" i="4"/>
  <c r="M219" i="4"/>
  <c r="L219" i="4"/>
  <c r="K219" i="4"/>
  <c r="J219" i="4"/>
  <c r="T219" i="4" s="1"/>
  <c r="I219" i="4"/>
  <c r="S219" i="4" s="1"/>
  <c r="H219" i="4"/>
  <c r="G219" i="4"/>
  <c r="F219" i="4"/>
  <c r="E219" i="4"/>
  <c r="R219" i="4" s="1"/>
  <c r="D219" i="4"/>
  <c r="C219" i="4"/>
  <c r="B219" i="4"/>
  <c r="O219" i="4" s="1"/>
  <c r="A219" i="4"/>
  <c r="Q218" i="4"/>
  <c r="N218" i="4"/>
  <c r="M218" i="4"/>
  <c r="L218" i="4"/>
  <c r="K218" i="4"/>
  <c r="J218" i="4"/>
  <c r="I218" i="4"/>
  <c r="S218" i="4" s="1"/>
  <c r="H218" i="4"/>
  <c r="G218" i="4"/>
  <c r="F218" i="4"/>
  <c r="E218" i="4"/>
  <c r="D218" i="4"/>
  <c r="C218" i="4"/>
  <c r="B218" i="4"/>
  <c r="A218" i="4"/>
  <c r="N217" i="4"/>
  <c r="M217" i="4"/>
  <c r="L217" i="4"/>
  <c r="K217" i="4"/>
  <c r="J217" i="4"/>
  <c r="T217" i="4" s="1"/>
  <c r="I217" i="4"/>
  <c r="S217" i="4" s="1"/>
  <c r="H217" i="4"/>
  <c r="G217" i="4"/>
  <c r="F217" i="4"/>
  <c r="Q217" i="4" s="1"/>
  <c r="E217" i="4"/>
  <c r="Y217" i="4" s="1"/>
  <c r="D217" i="4"/>
  <c r="C217" i="4"/>
  <c r="B217" i="4"/>
  <c r="A217" i="4"/>
  <c r="N216" i="4"/>
  <c r="M216" i="4"/>
  <c r="L216" i="4"/>
  <c r="K216" i="4"/>
  <c r="J216" i="4"/>
  <c r="I216" i="4"/>
  <c r="S216" i="4" s="1"/>
  <c r="H216" i="4"/>
  <c r="G216" i="4"/>
  <c r="F216" i="4"/>
  <c r="Q216" i="4" s="1"/>
  <c r="E216" i="4"/>
  <c r="P216" i="4" s="1"/>
  <c r="D216" i="4"/>
  <c r="C216" i="4"/>
  <c r="B216" i="4"/>
  <c r="O216" i="4" s="1"/>
  <c r="A216" i="4"/>
  <c r="N215" i="4"/>
  <c r="M215" i="4"/>
  <c r="L215" i="4"/>
  <c r="K215" i="4"/>
  <c r="J215" i="4"/>
  <c r="T215" i="4" s="1"/>
  <c r="I215" i="4"/>
  <c r="W215" i="4" s="1"/>
  <c r="H215" i="4"/>
  <c r="G215" i="4"/>
  <c r="F215" i="4"/>
  <c r="Q215" i="4" s="1"/>
  <c r="E215" i="4"/>
  <c r="D215" i="4"/>
  <c r="C215" i="4"/>
  <c r="B215" i="4"/>
  <c r="O215" i="4" s="1"/>
  <c r="A215" i="4"/>
  <c r="Y215" i="4" s="1"/>
  <c r="N214" i="4"/>
  <c r="M214" i="4"/>
  <c r="L214" i="4"/>
  <c r="K214" i="4"/>
  <c r="J214" i="4"/>
  <c r="I214" i="4"/>
  <c r="S214" i="4" s="1"/>
  <c r="H214" i="4"/>
  <c r="G214" i="4"/>
  <c r="F214" i="4"/>
  <c r="Q214" i="4" s="1"/>
  <c r="E214" i="4"/>
  <c r="P214" i="4" s="1"/>
  <c r="D214" i="4"/>
  <c r="C214" i="4"/>
  <c r="B214" i="4"/>
  <c r="O214" i="4" s="1"/>
  <c r="A214" i="4"/>
  <c r="S213" i="4"/>
  <c r="N213" i="4"/>
  <c r="M213" i="4"/>
  <c r="L213" i="4"/>
  <c r="K213" i="4"/>
  <c r="J213" i="4"/>
  <c r="T213" i="4" s="1"/>
  <c r="I213" i="4"/>
  <c r="H213" i="4"/>
  <c r="G213" i="4"/>
  <c r="F213" i="4"/>
  <c r="Q213" i="4" s="1"/>
  <c r="E213" i="4"/>
  <c r="P213" i="4" s="1"/>
  <c r="D213" i="4"/>
  <c r="C213" i="4"/>
  <c r="B213" i="4"/>
  <c r="O213" i="4" s="1"/>
  <c r="A213" i="4"/>
  <c r="P212" i="4"/>
  <c r="O212" i="4"/>
  <c r="N212" i="4"/>
  <c r="M212" i="4"/>
  <c r="L212" i="4"/>
  <c r="K212" i="4"/>
  <c r="J212" i="4"/>
  <c r="T212" i="4" s="1"/>
  <c r="I212" i="4"/>
  <c r="S212" i="4" s="1"/>
  <c r="H212" i="4"/>
  <c r="G212" i="4"/>
  <c r="F212" i="4"/>
  <c r="E212" i="4"/>
  <c r="D212" i="4"/>
  <c r="C212" i="4"/>
  <c r="B212" i="4"/>
  <c r="A212" i="4"/>
  <c r="R211" i="4"/>
  <c r="Q211" i="4"/>
  <c r="P211" i="4"/>
  <c r="N211" i="4"/>
  <c r="M211" i="4"/>
  <c r="L211" i="4"/>
  <c r="K211" i="4"/>
  <c r="J211" i="4"/>
  <c r="T211" i="4" s="1"/>
  <c r="I211" i="4"/>
  <c r="S211" i="4" s="1"/>
  <c r="H211" i="4"/>
  <c r="G211" i="4"/>
  <c r="F211" i="4"/>
  <c r="E211" i="4"/>
  <c r="D211" i="4"/>
  <c r="C211" i="4"/>
  <c r="B211" i="4"/>
  <c r="O211" i="4" s="1"/>
  <c r="A211" i="4"/>
  <c r="R210" i="4"/>
  <c r="Q210" i="4"/>
  <c r="N210" i="4"/>
  <c r="M210" i="4"/>
  <c r="L210" i="4"/>
  <c r="K210" i="4"/>
  <c r="J210" i="4"/>
  <c r="I210" i="4"/>
  <c r="S210" i="4" s="1"/>
  <c r="H210" i="4"/>
  <c r="G210" i="4"/>
  <c r="F210" i="4"/>
  <c r="E210" i="4"/>
  <c r="P210" i="4" s="1"/>
  <c r="D210" i="4"/>
  <c r="C210" i="4"/>
  <c r="B210" i="4"/>
  <c r="A210" i="4"/>
  <c r="R209" i="4"/>
  <c r="N209" i="4"/>
  <c r="M209" i="4"/>
  <c r="L209" i="4"/>
  <c r="K209" i="4"/>
  <c r="J209" i="4"/>
  <c r="T209" i="4" s="1"/>
  <c r="I209" i="4"/>
  <c r="S209" i="4" s="1"/>
  <c r="H209" i="4"/>
  <c r="G209" i="4"/>
  <c r="F209" i="4"/>
  <c r="Q209" i="4" s="1"/>
  <c r="E209" i="4"/>
  <c r="P209" i="4" s="1"/>
  <c r="D209" i="4"/>
  <c r="C209" i="4"/>
  <c r="B209" i="4"/>
  <c r="A209" i="4"/>
  <c r="S208" i="4"/>
  <c r="N208" i="4"/>
  <c r="M208" i="4"/>
  <c r="L208" i="4"/>
  <c r="K208" i="4"/>
  <c r="J208" i="4"/>
  <c r="I208" i="4"/>
  <c r="H208" i="4"/>
  <c r="G208" i="4"/>
  <c r="F208" i="4"/>
  <c r="Q208" i="4" s="1"/>
  <c r="E208" i="4"/>
  <c r="P208" i="4" s="1"/>
  <c r="D208" i="4"/>
  <c r="C208" i="4"/>
  <c r="B208" i="4"/>
  <c r="O208" i="4" s="1"/>
  <c r="A208" i="4"/>
  <c r="N207" i="4"/>
  <c r="M207" i="4"/>
  <c r="L207" i="4"/>
  <c r="K207" i="4"/>
  <c r="J207" i="4"/>
  <c r="T207" i="4" s="1"/>
  <c r="I207" i="4"/>
  <c r="H207" i="4"/>
  <c r="G207" i="4"/>
  <c r="F207" i="4"/>
  <c r="Q207" i="4" s="1"/>
  <c r="E207" i="4"/>
  <c r="D207" i="4"/>
  <c r="C207" i="4"/>
  <c r="B207" i="4"/>
  <c r="O207" i="4" s="1"/>
  <c r="A207" i="4"/>
  <c r="N206" i="4"/>
  <c r="M206" i="4"/>
  <c r="L206" i="4"/>
  <c r="K206" i="4"/>
  <c r="J206" i="4"/>
  <c r="I206" i="4"/>
  <c r="S206" i="4" s="1"/>
  <c r="H206" i="4"/>
  <c r="G206" i="4"/>
  <c r="F206" i="4"/>
  <c r="Q206" i="4" s="1"/>
  <c r="E206" i="4"/>
  <c r="P206" i="4" s="1"/>
  <c r="D206" i="4"/>
  <c r="C206" i="4"/>
  <c r="B206" i="4"/>
  <c r="A206" i="4"/>
  <c r="P205" i="4"/>
  <c r="O205" i="4"/>
  <c r="N205" i="4"/>
  <c r="M205" i="4"/>
  <c r="L205" i="4"/>
  <c r="K205" i="4"/>
  <c r="J205" i="4"/>
  <c r="T205" i="4" s="1"/>
  <c r="I205" i="4"/>
  <c r="S205" i="4" s="1"/>
  <c r="H205" i="4"/>
  <c r="G205" i="4"/>
  <c r="F205" i="4"/>
  <c r="Q205" i="4" s="1"/>
  <c r="E205" i="4"/>
  <c r="D205" i="4"/>
  <c r="C205" i="4"/>
  <c r="B205" i="4"/>
  <c r="A205" i="4"/>
  <c r="Q204" i="4"/>
  <c r="N204" i="4"/>
  <c r="M204" i="4"/>
  <c r="L204" i="4"/>
  <c r="K204" i="4"/>
  <c r="J204" i="4"/>
  <c r="T204" i="4" s="1"/>
  <c r="I204" i="4"/>
  <c r="S204" i="4" s="1"/>
  <c r="H204" i="4"/>
  <c r="G204" i="4"/>
  <c r="F204" i="4"/>
  <c r="E204" i="4"/>
  <c r="P204" i="4" s="1"/>
  <c r="D204" i="4"/>
  <c r="C204" i="4"/>
  <c r="B204" i="4"/>
  <c r="A204" i="4"/>
  <c r="N203" i="4"/>
  <c r="M203" i="4"/>
  <c r="L203" i="4"/>
  <c r="K203" i="4"/>
  <c r="J203" i="4"/>
  <c r="T203" i="4" s="1"/>
  <c r="I203" i="4"/>
  <c r="S203" i="4" s="1"/>
  <c r="H203" i="4"/>
  <c r="G203" i="4"/>
  <c r="F203" i="4"/>
  <c r="Q203" i="4" s="1"/>
  <c r="E203" i="4"/>
  <c r="D203" i="4"/>
  <c r="C203" i="4"/>
  <c r="B203" i="4"/>
  <c r="O203" i="4" s="1"/>
  <c r="A203" i="4"/>
  <c r="Q202" i="4"/>
  <c r="N202" i="4"/>
  <c r="M202" i="4"/>
  <c r="L202" i="4"/>
  <c r="K202" i="4"/>
  <c r="J202" i="4"/>
  <c r="I202" i="4"/>
  <c r="S202" i="4" s="1"/>
  <c r="H202" i="4"/>
  <c r="G202" i="4"/>
  <c r="F202" i="4"/>
  <c r="E202" i="4"/>
  <c r="P202" i="4" s="1"/>
  <c r="D202" i="4"/>
  <c r="C202" i="4"/>
  <c r="B202" i="4"/>
  <c r="A202" i="4"/>
  <c r="N201" i="4"/>
  <c r="M201" i="4"/>
  <c r="L201" i="4"/>
  <c r="K201" i="4"/>
  <c r="J201" i="4"/>
  <c r="T201" i="4" s="1"/>
  <c r="I201" i="4"/>
  <c r="S201" i="4" s="1"/>
  <c r="H201" i="4"/>
  <c r="G201" i="4"/>
  <c r="F201" i="4"/>
  <c r="E201" i="4"/>
  <c r="P201" i="4" s="1"/>
  <c r="D201" i="4"/>
  <c r="C201" i="4"/>
  <c r="B201" i="4"/>
  <c r="A201" i="4"/>
  <c r="N200" i="4"/>
  <c r="M200" i="4"/>
  <c r="L200" i="4"/>
  <c r="K200" i="4"/>
  <c r="J200" i="4"/>
  <c r="I200" i="4"/>
  <c r="S200" i="4" s="1"/>
  <c r="H200" i="4"/>
  <c r="G200" i="4"/>
  <c r="F200" i="4"/>
  <c r="Q200" i="4" s="1"/>
  <c r="E200" i="4"/>
  <c r="P200" i="4" s="1"/>
  <c r="D200" i="4"/>
  <c r="C200" i="4"/>
  <c r="B200" i="4"/>
  <c r="O200" i="4" s="1"/>
  <c r="A200" i="4"/>
  <c r="N199" i="4"/>
  <c r="M199" i="4"/>
  <c r="L199" i="4"/>
  <c r="K199" i="4"/>
  <c r="J199" i="4"/>
  <c r="T199" i="4" s="1"/>
  <c r="I199" i="4"/>
  <c r="H199" i="4"/>
  <c r="G199" i="4"/>
  <c r="F199" i="4"/>
  <c r="Q199" i="4" s="1"/>
  <c r="E199" i="4"/>
  <c r="D199" i="4"/>
  <c r="C199" i="4"/>
  <c r="B199" i="4"/>
  <c r="O199" i="4" s="1"/>
  <c r="A199" i="4"/>
  <c r="N198" i="4"/>
  <c r="M198" i="4"/>
  <c r="L198" i="4"/>
  <c r="K198" i="4"/>
  <c r="J198" i="4"/>
  <c r="I198" i="4"/>
  <c r="S198" i="4" s="1"/>
  <c r="H198" i="4"/>
  <c r="G198" i="4"/>
  <c r="F198" i="4"/>
  <c r="Q198" i="4" s="1"/>
  <c r="E198" i="4"/>
  <c r="P198" i="4" s="1"/>
  <c r="D198" i="4"/>
  <c r="C198" i="4"/>
  <c r="B198" i="4"/>
  <c r="O198" i="4" s="1"/>
  <c r="A198" i="4"/>
  <c r="N197" i="4"/>
  <c r="M197" i="4"/>
  <c r="L197" i="4"/>
  <c r="K197" i="4"/>
  <c r="J197" i="4"/>
  <c r="T197" i="4" s="1"/>
  <c r="I197" i="4"/>
  <c r="W197" i="4" s="1"/>
  <c r="H197" i="4"/>
  <c r="G197" i="4"/>
  <c r="F197" i="4"/>
  <c r="Q197" i="4" s="1"/>
  <c r="E197" i="4"/>
  <c r="P197" i="4" s="1"/>
  <c r="D197" i="4"/>
  <c r="C197" i="4"/>
  <c r="B197" i="4"/>
  <c r="O197" i="4" s="1"/>
  <c r="A197" i="4"/>
  <c r="N196" i="4"/>
  <c r="M196" i="4"/>
  <c r="L196" i="4"/>
  <c r="K196" i="4"/>
  <c r="J196" i="4"/>
  <c r="T196" i="4" s="1"/>
  <c r="I196" i="4"/>
  <c r="S196" i="4" s="1"/>
  <c r="H196" i="4"/>
  <c r="G196" i="4"/>
  <c r="F196" i="4"/>
  <c r="Q196" i="4" s="1"/>
  <c r="E196" i="4"/>
  <c r="P196" i="4" s="1"/>
  <c r="D196" i="4"/>
  <c r="C196" i="4"/>
  <c r="B196" i="4"/>
  <c r="O196" i="4" s="1"/>
  <c r="A196" i="4"/>
  <c r="N195" i="4"/>
  <c r="M195" i="4"/>
  <c r="L195" i="4"/>
  <c r="K195" i="4"/>
  <c r="J195" i="4"/>
  <c r="T195" i="4" s="1"/>
  <c r="I195" i="4"/>
  <c r="S195" i="4" s="1"/>
  <c r="H195" i="4"/>
  <c r="G195" i="4"/>
  <c r="F195" i="4"/>
  <c r="Q195" i="4" s="1"/>
  <c r="E195" i="4"/>
  <c r="D195" i="4"/>
  <c r="C195" i="4"/>
  <c r="B195" i="4"/>
  <c r="O195" i="4" s="1"/>
  <c r="A195" i="4"/>
  <c r="R194" i="4"/>
  <c r="Q194" i="4"/>
  <c r="N194" i="4"/>
  <c r="M194" i="4"/>
  <c r="L194" i="4"/>
  <c r="K194" i="4"/>
  <c r="J194" i="4"/>
  <c r="I194" i="4"/>
  <c r="S194" i="4" s="1"/>
  <c r="H194" i="4"/>
  <c r="G194" i="4"/>
  <c r="F194" i="4"/>
  <c r="E194" i="4"/>
  <c r="P194" i="4" s="1"/>
  <c r="D194" i="4"/>
  <c r="C194" i="4"/>
  <c r="B194" i="4"/>
  <c r="A194" i="4"/>
  <c r="S193" i="4"/>
  <c r="N193" i="4"/>
  <c r="M193" i="4"/>
  <c r="L193" i="4"/>
  <c r="K193" i="4"/>
  <c r="J193" i="4"/>
  <c r="T193" i="4" s="1"/>
  <c r="I193" i="4"/>
  <c r="H193" i="4"/>
  <c r="G193" i="4"/>
  <c r="F193" i="4"/>
  <c r="Q193" i="4" s="1"/>
  <c r="E193" i="4"/>
  <c r="P193" i="4" s="1"/>
  <c r="D193" i="4"/>
  <c r="C193" i="4"/>
  <c r="B193" i="4"/>
  <c r="A193" i="4"/>
  <c r="S192" i="4"/>
  <c r="N192" i="4"/>
  <c r="M192" i="4"/>
  <c r="L192" i="4"/>
  <c r="K192" i="4"/>
  <c r="J192" i="4"/>
  <c r="I192" i="4"/>
  <c r="H192" i="4"/>
  <c r="G192" i="4"/>
  <c r="F192" i="4"/>
  <c r="Q192" i="4" s="1"/>
  <c r="E192" i="4"/>
  <c r="P192" i="4" s="1"/>
  <c r="D192" i="4"/>
  <c r="C192" i="4"/>
  <c r="B192" i="4"/>
  <c r="O192" i="4" s="1"/>
  <c r="A192" i="4"/>
  <c r="T191" i="4"/>
  <c r="O191" i="4"/>
  <c r="N191" i="4"/>
  <c r="M191" i="4"/>
  <c r="L191" i="4"/>
  <c r="K191" i="4"/>
  <c r="J191" i="4"/>
  <c r="I191" i="4"/>
  <c r="H191" i="4"/>
  <c r="G191" i="4"/>
  <c r="F191" i="4"/>
  <c r="Q191" i="4" s="1"/>
  <c r="E191" i="4"/>
  <c r="D191" i="4"/>
  <c r="C191" i="4"/>
  <c r="B191" i="4"/>
  <c r="A191" i="4"/>
  <c r="N190" i="4"/>
  <c r="M190" i="4"/>
  <c r="L190" i="4"/>
  <c r="K190" i="4"/>
  <c r="J190" i="4"/>
  <c r="T190" i="4" s="1"/>
  <c r="I190" i="4"/>
  <c r="S190" i="4" s="1"/>
  <c r="H190" i="4"/>
  <c r="G190" i="4"/>
  <c r="F190" i="4"/>
  <c r="Q190" i="4" s="1"/>
  <c r="E190" i="4"/>
  <c r="R190" i="4" s="1"/>
  <c r="D190" i="4"/>
  <c r="C190" i="4"/>
  <c r="B190" i="4"/>
  <c r="A190" i="4"/>
  <c r="N189" i="4"/>
  <c r="M189" i="4"/>
  <c r="L189" i="4"/>
  <c r="K189" i="4"/>
  <c r="J189" i="4"/>
  <c r="T189" i="4" s="1"/>
  <c r="I189" i="4"/>
  <c r="S189" i="4" s="1"/>
  <c r="H189" i="4"/>
  <c r="G189" i="4"/>
  <c r="F189" i="4"/>
  <c r="E189" i="4"/>
  <c r="P189" i="4" s="1"/>
  <c r="D189" i="4"/>
  <c r="C189" i="4"/>
  <c r="B189" i="4"/>
  <c r="O189" i="4" s="1"/>
  <c r="A189" i="4"/>
  <c r="P188" i="4"/>
  <c r="O188" i="4"/>
  <c r="N188" i="4"/>
  <c r="M188" i="4"/>
  <c r="L188" i="4"/>
  <c r="K188" i="4"/>
  <c r="J188" i="4"/>
  <c r="T188" i="4" s="1"/>
  <c r="I188" i="4"/>
  <c r="S188" i="4" s="1"/>
  <c r="H188" i="4"/>
  <c r="G188" i="4"/>
  <c r="F188" i="4"/>
  <c r="Q188" i="4" s="1"/>
  <c r="E188" i="4"/>
  <c r="D188" i="4"/>
  <c r="C188" i="4"/>
  <c r="B188" i="4"/>
  <c r="A188" i="4"/>
  <c r="N187" i="4"/>
  <c r="M187" i="4"/>
  <c r="L187" i="4"/>
  <c r="K187" i="4"/>
  <c r="J187" i="4"/>
  <c r="T187" i="4" s="1"/>
  <c r="I187" i="4"/>
  <c r="S187" i="4" s="1"/>
  <c r="H187" i="4"/>
  <c r="G187" i="4"/>
  <c r="F187" i="4"/>
  <c r="Q187" i="4" s="1"/>
  <c r="E187" i="4"/>
  <c r="P187" i="4" s="1"/>
  <c r="D187" i="4"/>
  <c r="C187" i="4"/>
  <c r="B187" i="4"/>
  <c r="A187" i="4"/>
  <c r="N186" i="4"/>
  <c r="M186" i="4"/>
  <c r="L186" i="4"/>
  <c r="K186" i="4"/>
  <c r="J186" i="4"/>
  <c r="T186" i="4" s="1"/>
  <c r="I186" i="4"/>
  <c r="S186" i="4" s="1"/>
  <c r="H186" i="4"/>
  <c r="G186" i="4"/>
  <c r="F186" i="4"/>
  <c r="Q186" i="4" s="1"/>
  <c r="E186" i="4"/>
  <c r="D186" i="4"/>
  <c r="C186" i="4"/>
  <c r="B186" i="4"/>
  <c r="A186" i="4"/>
  <c r="N185" i="4"/>
  <c r="M185" i="4"/>
  <c r="L185" i="4"/>
  <c r="K185" i="4"/>
  <c r="J185" i="4"/>
  <c r="T185" i="4" s="1"/>
  <c r="I185" i="4"/>
  <c r="S185" i="4" s="1"/>
  <c r="H185" i="4"/>
  <c r="G185" i="4"/>
  <c r="F185" i="4"/>
  <c r="Q185" i="4" s="1"/>
  <c r="E185" i="4"/>
  <c r="D185" i="4"/>
  <c r="C185" i="4"/>
  <c r="B185" i="4"/>
  <c r="A185" i="4"/>
  <c r="N184" i="4"/>
  <c r="M184" i="4"/>
  <c r="L184" i="4"/>
  <c r="K184" i="4"/>
  <c r="J184" i="4"/>
  <c r="I184" i="4"/>
  <c r="S184" i="4" s="1"/>
  <c r="H184" i="4"/>
  <c r="G184" i="4"/>
  <c r="F184" i="4"/>
  <c r="Q184" i="4" s="1"/>
  <c r="E184" i="4"/>
  <c r="D184" i="4"/>
  <c r="C184" i="4"/>
  <c r="B184" i="4"/>
  <c r="O184" i="4" s="1"/>
  <c r="A184" i="4"/>
  <c r="N183" i="4"/>
  <c r="M183" i="4"/>
  <c r="L183" i="4"/>
  <c r="K183" i="4"/>
  <c r="J183" i="4"/>
  <c r="T183" i="4" s="1"/>
  <c r="I183" i="4"/>
  <c r="H183" i="4"/>
  <c r="G183" i="4"/>
  <c r="F183" i="4"/>
  <c r="E183" i="4"/>
  <c r="D183" i="4"/>
  <c r="C183" i="4"/>
  <c r="B183" i="4"/>
  <c r="O183" i="4" s="1"/>
  <c r="A183" i="4"/>
  <c r="P182" i="4"/>
  <c r="N182" i="4"/>
  <c r="M182" i="4"/>
  <c r="L182" i="4"/>
  <c r="K182" i="4"/>
  <c r="J182" i="4"/>
  <c r="I182" i="4"/>
  <c r="S182" i="4" s="1"/>
  <c r="H182" i="4"/>
  <c r="G182" i="4"/>
  <c r="F182" i="4"/>
  <c r="Q182" i="4" s="1"/>
  <c r="E182" i="4"/>
  <c r="D182" i="4"/>
  <c r="C182" i="4"/>
  <c r="B182" i="4"/>
  <c r="O182" i="4" s="1"/>
  <c r="A182" i="4"/>
  <c r="P181" i="4"/>
  <c r="N181" i="4"/>
  <c r="M181" i="4"/>
  <c r="L181" i="4"/>
  <c r="K181" i="4"/>
  <c r="J181" i="4"/>
  <c r="T181" i="4" s="1"/>
  <c r="I181" i="4"/>
  <c r="S181" i="4" s="1"/>
  <c r="H181" i="4"/>
  <c r="G181" i="4"/>
  <c r="F181" i="4"/>
  <c r="Q181" i="4" s="1"/>
  <c r="E181" i="4"/>
  <c r="D181" i="4"/>
  <c r="C181" i="4"/>
  <c r="B181" i="4"/>
  <c r="O181" i="4" s="1"/>
  <c r="A181" i="4"/>
  <c r="R180" i="4"/>
  <c r="N180" i="4"/>
  <c r="M180" i="4"/>
  <c r="L180" i="4"/>
  <c r="K180" i="4"/>
  <c r="J180" i="4"/>
  <c r="T180" i="4" s="1"/>
  <c r="I180" i="4"/>
  <c r="S180" i="4" s="1"/>
  <c r="H180" i="4"/>
  <c r="G180" i="4"/>
  <c r="F180" i="4"/>
  <c r="Q180" i="4" s="1"/>
  <c r="E180" i="4"/>
  <c r="P180" i="4" s="1"/>
  <c r="D180" i="4"/>
  <c r="C180" i="4"/>
  <c r="B180" i="4"/>
  <c r="A180" i="4"/>
  <c r="N179" i="4"/>
  <c r="M179" i="4"/>
  <c r="L179" i="4"/>
  <c r="K179" i="4"/>
  <c r="J179" i="4"/>
  <c r="T179" i="4" s="1"/>
  <c r="I179" i="4"/>
  <c r="H179" i="4"/>
  <c r="G179" i="4"/>
  <c r="F179" i="4"/>
  <c r="Q179" i="4" s="1"/>
  <c r="E179" i="4"/>
  <c r="R179" i="4" s="1"/>
  <c r="D179" i="4"/>
  <c r="C179" i="4"/>
  <c r="B179" i="4"/>
  <c r="O179" i="4" s="1"/>
  <c r="A179" i="4"/>
  <c r="N178" i="4"/>
  <c r="M178" i="4"/>
  <c r="L178" i="4"/>
  <c r="K178" i="4"/>
  <c r="J178" i="4"/>
  <c r="I178" i="4"/>
  <c r="S178" i="4" s="1"/>
  <c r="H178" i="4"/>
  <c r="G178" i="4"/>
  <c r="F178" i="4"/>
  <c r="Q178" i="4" s="1"/>
  <c r="E178" i="4"/>
  <c r="P178" i="4" s="1"/>
  <c r="D178" i="4"/>
  <c r="C178" i="4"/>
  <c r="B178" i="4"/>
  <c r="A178" i="4"/>
  <c r="N177" i="4"/>
  <c r="M177" i="4"/>
  <c r="L177" i="4"/>
  <c r="K177" i="4"/>
  <c r="J177" i="4"/>
  <c r="T177" i="4" s="1"/>
  <c r="I177" i="4"/>
  <c r="S177" i="4" s="1"/>
  <c r="H177" i="4"/>
  <c r="G177" i="4"/>
  <c r="F177" i="4"/>
  <c r="Q177" i="4" s="1"/>
  <c r="E177" i="4"/>
  <c r="P177" i="4" s="1"/>
  <c r="D177" i="4"/>
  <c r="C177" i="4"/>
  <c r="B177" i="4"/>
  <c r="O177" i="4" s="1"/>
  <c r="A177" i="4"/>
  <c r="N176" i="4"/>
  <c r="M176" i="4"/>
  <c r="L176" i="4"/>
  <c r="K176" i="4"/>
  <c r="J176" i="4"/>
  <c r="I176" i="4"/>
  <c r="S176" i="4" s="1"/>
  <c r="H176" i="4"/>
  <c r="G176" i="4"/>
  <c r="F176" i="4"/>
  <c r="Q176" i="4" s="1"/>
  <c r="E176" i="4"/>
  <c r="D176" i="4"/>
  <c r="C176" i="4"/>
  <c r="B176" i="4"/>
  <c r="O176" i="4" s="1"/>
  <c r="A176" i="4"/>
  <c r="N175" i="4"/>
  <c r="M175" i="4"/>
  <c r="L175" i="4"/>
  <c r="K175" i="4"/>
  <c r="J175" i="4"/>
  <c r="T175" i="4" s="1"/>
  <c r="I175" i="4"/>
  <c r="S175" i="4" s="1"/>
  <c r="H175" i="4"/>
  <c r="G175" i="4"/>
  <c r="F175" i="4"/>
  <c r="Q175" i="4" s="1"/>
  <c r="E175" i="4"/>
  <c r="D175" i="4"/>
  <c r="C175" i="4"/>
  <c r="B175" i="4"/>
  <c r="O175" i="4" s="1"/>
  <c r="A175" i="4"/>
  <c r="N174" i="4"/>
  <c r="M174" i="4"/>
  <c r="L174" i="4"/>
  <c r="K174" i="4"/>
  <c r="J174" i="4"/>
  <c r="I174" i="4"/>
  <c r="S174" i="4" s="1"/>
  <c r="H174" i="4"/>
  <c r="G174" i="4"/>
  <c r="F174" i="4"/>
  <c r="Q174" i="4" s="1"/>
  <c r="E174" i="4"/>
  <c r="D174" i="4"/>
  <c r="C174" i="4"/>
  <c r="B174" i="4"/>
  <c r="O174" i="4" s="1"/>
  <c r="A174" i="4"/>
  <c r="Q173" i="4"/>
  <c r="N173" i="4"/>
  <c r="M173" i="4"/>
  <c r="L173" i="4"/>
  <c r="K173" i="4"/>
  <c r="J173" i="4"/>
  <c r="T173" i="4" s="1"/>
  <c r="I173" i="4"/>
  <c r="S173" i="4" s="1"/>
  <c r="H173" i="4"/>
  <c r="G173" i="4"/>
  <c r="F173" i="4"/>
  <c r="E173" i="4"/>
  <c r="P173" i="4" s="1"/>
  <c r="D173" i="4"/>
  <c r="C173" i="4"/>
  <c r="B173" i="4"/>
  <c r="O173" i="4" s="1"/>
  <c r="A173" i="4"/>
  <c r="N172" i="4"/>
  <c r="M172" i="4"/>
  <c r="L172" i="4"/>
  <c r="K172" i="4"/>
  <c r="J172" i="4"/>
  <c r="I172" i="4"/>
  <c r="S172" i="4" s="1"/>
  <c r="H172" i="4"/>
  <c r="G172" i="4"/>
  <c r="F172" i="4"/>
  <c r="Q172" i="4" s="1"/>
  <c r="E172" i="4"/>
  <c r="D172" i="4"/>
  <c r="C172" i="4"/>
  <c r="B172" i="4"/>
  <c r="O172" i="4" s="1"/>
  <c r="A172" i="4"/>
  <c r="P171" i="4"/>
  <c r="N171" i="4"/>
  <c r="M171" i="4"/>
  <c r="L171" i="4"/>
  <c r="K171" i="4"/>
  <c r="J171" i="4"/>
  <c r="T171" i="4" s="1"/>
  <c r="I171" i="4"/>
  <c r="S171" i="4" s="1"/>
  <c r="H171" i="4"/>
  <c r="G171" i="4"/>
  <c r="F171" i="4"/>
  <c r="Q171" i="4" s="1"/>
  <c r="E171" i="4"/>
  <c r="D171" i="4"/>
  <c r="C171" i="4"/>
  <c r="B171" i="4"/>
  <c r="A171" i="4"/>
  <c r="N170" i="4"/>
  <c r="M170" i="4"/>
  <c r="L170" i="4"/>
  <c r="K170" i="4"/>
  <c r="J170" i="4"/>
  <c r="T170" i="4" s="1"/>
  <c r="I170" i="4"/>
  <c r="S170" i="4" s="1"/>
  <c r="H170" i="4"/>
  <c r="G170" i="4"/>
  <c r="F170" i="4"/>
  <c r="R170" i="4" s="1"/>
  <c r="E170" i="4"/>
  <c r="P170" i="4" s="1"/>
  <c r="D170" i="4"/>
  <c r="C170" i="4"/>
  <c r="B170" i="4"/>
  <c r="A170" i="4"/>
  <c r="S169" i="4"/>
  <c r="N169" i="4"/>
  <c r="M169" i="4"/>
  <c r="L169" i="4"/>
  <c r="K169" i="4"/>
  <c r="J169" i="4"/>
  <c r="I169" i="4"/>
  <c r="H169" i="4"/>
  <c r="G169" i="4"/>
  <c r="F169" i="4"/>
  <c r="Q169" i="4" s="1"/>
  <c r="E169" i="4"/>
  <c r="P169" i="4" s="1"/>
  <c r="D169" i="4"/>
  <c r="C169" i="4"/>
  <c r="B169" i="4"/>
  <c r="O169" i="4" s="1"/>
  <c r="A169" i="4"/>
  <c r="N168" i="4"/>
  <c r="M168" i="4"/>
  <c r="L168" i="4"/>
  <c r="K168" i="4"/>
  <c r="J168" i="4"/>
  <c r="I168" i="4"/>
  <c r="S168" i="4" s="1"/>
  <c r="H168" i="4"/>
  <c r="G168" i="4"/>
  <c r="F168" i="4"/>
  <c r="Q168" i="4" s="1"/>
  <c r="E168" i="4"/>
  <c r="P168" i="4" s="1"/>
  <c r="D168" i="4"/>
  <c r="C168" i="4"/>
  <c r="B168" i="4"/>
  <c r="O168" i="4" s="1"/>
  <c r="A168" i="4"/>
  <c r="T167" i="4"/>
  <c r="N167" i="4"/>
  <c r="M167" i="4"/>
  <c r="L167" i="4"/>
  <c r="K167" i="4"/>
  <c r="J167" i="4"/>
  <c r="I167" i="4"/>
  <c r="S167" i="4" s="1"/>
  <c r="H167" i="4"/>
  <c r="G167" i="4"/>
  <c r="F167" i="4"/>
  <c r="Q167" i="4" s="1"/>
  <c r="E167" i="4"/>
  <c r="D167" i="4"/>
  <c r="C167" i="4"/>
  <c r="B167" i="4"/>
  <c r="O167" i="4" s="1"/>
  <c r="A167" i="4"/>
  <c r="P166" i="4"/>
  <c r="O166" i="4"/>
  <c r="N166" i="4"/>
  <c r="M166" i="4"/>
  <c r="L166" i="4"/>
  <c r="K166" i="4"/>
  <c r="J166" i="4"/>
  <c r="W166" i="4" s="1"/>
  <c r="I166" i="4"/>
  <c r="S166" i="4" s="1"/>
  <c r="H166" i="4"/>
  <c r="G166" i="4"/>
  <c r="F166" i="4"/>
  <c r="Q166" i="4" s="1"/>
  <c r="E166" i="4"/>
  <c r="R166" i="4" s="1"/>
  <c r="D166" i="4"/>
  <c r="C166" i="4"/>
  <c r="B166" i="4"/>
  <c r="A166" i="4"/>
  <c r="S165" i="4"/>
  <c r="N165" i="4"/>
  <c r="M165" i="4"/>
  <c r="L165" i="4"/>
  <c r="K165" i="4"/>
  <c r="J165" i="4"/>
  <c r="T165" i="4" s="1"/>
  <c r="I165" i="4"/>
  <c r="H165" i="4"/>
  <c r="G165" i="4"/>
  <c r="F165" i="4"/>
  <c r="Q165" i="4" s="1"/>
  <c r="E165" i="4"/>
  <c r="D165" i="4"/>
  <c r="C165" i="4"/>
  <c r="B165" i="4"/>
  <c r="O165" i="4" s="1"/>
  <c r="A165" i="4"/>
  <c r="N164" i="4"/>
  <c r="M164" i="4"/>
  <c r="L164" i="4"/>
  <c r="K164" i="4"/>
  <c r="J164" i="4"/>
  <c r="T164" i="4" s="1"/>
  <c r="I164" i="4"/>
  <c r="S164" i="4" s="1"/>
  <c r="H164" i="4"/>
  <c r="G164" i="4"/>
  <c r="F164" i="4"/>
  <c r="E164" i="4"/>
  <c r="P164" i="4" s="1"/>
  <c r="D164" i="4"/>
  <c r="C164" i="4"/>
  <c r="B164" i="4"/>
  <c r="A164" i="4"/>
  <c r="Y164" i="4" s="1"/>
  <c r="P163" i="4"/>
  <c r="N163" i="4"/>
  <c r="M163" i="4"/>
  <c r="L163" i="4"/>
  <c r="K163" i="4"/>
  <c r="J163" i="4"/>
  <c r="T163" i="4" s="1"/>
  <c r="I163" i="4"/>
  <c r="S163" i="4" s="1"/>
  <c r="H163" i="4"/>
  <c r="G163" i="4"/>
  <c r="F163" i="4"/>
  <c r="Q163" i="4" s="1"/>
  <c r="E163" i="4"/>
  <c r="D163" i="4"/>
  <c r="C163" i="4"/>
  <c r="B163" i="4"/>
  <c r="O163" i="4" s="1"/>
  <c r="A163" i="4"/>
  <c r="P162" i="4"/>
  <c r="N162" i="4"/>
  <c r="M162" i="4"/>
  <c r="L162" i="4"/>
  <c r="K162" i="4"/>
  <c r="J162" i="4"/>
  <c r="T162" i="4" s="1"/>
  <c r="I162" i="4"/>
  <c r="S162" i="4" s="1"/>
  <c r="H162" i="4"/>
  <c r="G162" i="4"/>
  <c r="F162" i="4"/>
  <c r="E162" i="4"/>
  <c r="D162" i="4"/>
  <c r="C162" i="4"/>
  <c r="B162" i="4"/>
  <c r="A162" i="4"/>
  <c r="N161" i="4"/>
  <c r="M161" i="4"/>
  <c r="L161" i="4"/>
  <c r="K161" i="4"/>
  <c r="J161" i="4"/>
  <c r="T161" i="4" s="1"/>
  <c r="I161" i="4"/>
  <c r="S161" i="4" s="1"/>
  <c r="H161" i="4"/>
  <c r="G161" i="4"/>
  <c r="F161" i="4"/>
  <c r="Q161" i="4" s="1"/>
  <c r="E161" i="4"/>
  <c r="P161" i="4" s="1"/>
  <c r="D161" i="4"/>
  <c r="C161" i="4"/>
  <c r="B161" i="4"/>
  <c r="O161" i="4" s="1"/>
  <c r="A161" i="4"/>
  <c r="N160" i="4"/>
  <c r="M160" i="4"/>
  <c r="L160" i="4"/>
  <c r="K160" i="4"/>
  <c r="J160" i="4"/>
  <c r="I160" i="4"/>
  <c r="S160" i="4" s="1"/>
  <c r="H160" i="4"/>
  <c r="G160" i="4"/>
  <c r="F160" i="4"/>
  <c r="Q160" i="4" s="1"/>
  <c r="E160" i="4"/>
  <c r="P160" i="4" s="1"/>
  <c r="D160" i="4"/>
  <c r="C160" i="4"/>
  <c r="B160" i="4"/>
  <c r="O160" i="4" s="1"/>
  <c r="A160" i="4"/>
  <c r="N159" i="4"/>
  <c r="M159" i="4"/>
  <c r="L159" i="4"/>
  <c r="K159" i="4"/>
  <c r="J159" i="4"/>
  <c r="T159" i="4" s="1"/>
  <c r="I159" i="4"/>
  <c r="H159" i="4"/>
  <c r="G159" i="4"/>
  <c r="F159" i="4"/>
  <c r="Q159" i="4" s="1"/>
  <c r="E159" i="4"/>
  <c r="D159" i="4"/>
  <c r="C159" i="4"/>
  <c r="B159" i="4"/>
  <c r="O159" i="4" s="1"/>
  <c r="A159" i="4"/>
  <c r="N158" i="4"/>
  <c r="M158" i="4"/>
  <c r="L158" i="4"/>
  <c r="K158" i="4"/>
  <c r="J158" i="4"/>
  <c r="T158" i="4" s="1"/>
  <c r="I158" i="4"/>
  <c r="S158" i="4" s="1"/>
  <c r="H158" i="4"/>
  <c r="G158" i="4"/>
  <c r="F158" i="4"/>
  <c r="Q158" i="4" s="1"/>
  <c r="E158" i="4"/>
  <c r="R158" i="4" s="1"/>
  <c r="D158" i="4"/>
  <c r="C158" i="4"/>
  <c r="B158" i="4"/>
  <c r="A158" i="4"/>
  <c r="N157" i="4"/>
  <c r="M157" i="4"/>
  <c r="L157" i="4"/>
  <c r="K157" i="4"/>
  <c r="J157" i="4"/>
  <c r="T157" i="4" s="1"/>
  <c r="I157" i="4"/>
  <c r="S157" i="4" s="1"/>
  <c r="H157" i="4"/>
  <c r="G157" i="4"/>
  <c r="F157" i="4"/>
  <c r="Q157" i="4" s="1"/>
  <c r="E157" i="4"/>
  <c r="P157" i="4" s="1"/>
  <c r="D157" i="4"/>
  <c r="C157" i="4"/>
  <c r="B157" i="4"/>
  <c r="O157" i="4" s="1"/>
  <c r="A157" i="4"/>
  <c r="T156" i="4"/>
  <c r="N156" i="4"/>
  <c r="M156" i="4"/>
  <c r="L156" i="4"/>
  <c r="K156" i="4"/>
  <c r="J156" i="4"/>
  <c r="I156" i="4"/>
  <c r="S156" i="4" s="1"/>
  <c r="H156" i="4"/>
  <c r="G156" i="4"/>
  <c r="F156" i="4"/>
  <c r="Q156" i="4" s="1"/>
  <c r="E156" i="4"/>
  <c r="P156" i="4" s="1"/>
  <c r="D156" i="4"/>
  <c r="C156" i="4"/>
  <c r="B156" i="4"/>
  <c r="O156" i="4" s="1"/>
  <c r="A156" i="4"/>
  <c r="N155" i="4"/>
  <c r="M155" i="4"/>
  <c r="L155" i="4"/>
  <c r="K155" i="4"/>
  <c r="J155" i="4"/>
  <c r="T155" i="4" s="1"/>
  <c r="I155" i="4"/>
  <c r="S155" i="4" s="1"/>
  <c r="H155" i="4"/>
  <c r="G155" i="4"/>
  <c r="F155" i="4"/>
  <c r="R155" i="4" s="1"/>
  <c r="E155" i="4"/>
  <c r="P155" i="4" s="1"/>
  <c r="D155" i="4"/>
  <c r="C155" i="4"/>
  <c r="B155" i="4"/>
  <c r="A155" i="4"/>
  <c r="Q154" i="4"/>
  <c r="N154" i="4"/>
  <c r="M154" i="4"/>
  <c r="L154" i="4"/>
  <c r="K154" i="4"/>
  <c r="J154" i="4"/>
  <c r="T154" i="4" s="1"/>
  <c r="I154" i="4"/>
  <c r="S154" i="4" s="1"/>
  <c r="H154" i="4"/>
  <c r="G154" i="4"/>
  <c r="F154" i="4"/>
  <c r="R154" i="4" s="1"/>
  <c r="E154" i="4"/>
  <c r="P154" i="4" s="1"/>
  <c r="D154" i="4"/>
  <c r="C154" i="4"/>
  <c r="B154" i="4"/>
  <c r="A154" i="4"/>
  <c r="N153" i="4"/>
  <c r="M153" i="4"/>
  <c r="L153" i="4"/>
  <c r="K153" i="4"/>
  <c r="J153" i="4"/>
  <c r="T153" i="4" s="1"/>
  <c r="I153" i="4"/>
  <c r="S153" i="4" s="1"/>
  <c r="H153" i="4"/>
  <c r="G153" i="4"/>
  <c r="F153" i="4"/>
  <c r="E153" i="4"/>
  <c r="D153" i="4"/>
  <c r="C153" i="4"/>
  <c r="B153" i="4"/>
  <c r="A153" i="4"/>
  <c r="P152" i="4"/>
  <c r="N152" i="4"/>
  <c r="M152" i="4"/>
  <c r="L152" i="4"/>
  <c r="K152" i="4"/>
  <c r="J152" i="4"/>
  <c r="I152" i="4"/>
  <c r="S152" i="4" s="1"/>
  <c r="H152" i="4"/>
  <c r="G152" i="4"/>
  <c r="F152" i="4"/>
  <c r="Q152" i="4" s="1"/>
  <c r="E152" i="4"/>
  <c r="D152" i="4"/>
  <c r="C152" i="4"/>
  <c r="B152" i="4"/>
  <c r="O152" i="4" s="1"/>
  <c r="A152" i="4"/>
  <c r="T151" i="4"/>
  <c r="O151" i="4"/>
  <c r="N151" i="4"/>
  <c r="M151" i="4"/>
  <c r="L151" i="4"/>
  <c r="K151" i="4"/>
  <c r="J151" i="4"/>
  <c r="I151" i="4"/>
  <c r="W151" i="4" s="1"/>
  <c r="H151" i="4"/>
  <c r="G151" i="4"/>
  <c r="F151" i="4"/>
  <c r="Q151" i="4" s="1"/>
  <c r="E151" i="4"/>
  <c r="D151" i="4"/>
  <c r="C151" i="4"/>
  <c r="B151" i="4"/>
  <c r="A151" i="4"/>
  <c r="P150" i="4"/>
  <c r="O150" i="4"/>
  <c r="N150" i="4"/>
  <c r="M150" i="4"/>
  <c r="L150" i="4"/>
  <c r="K150" i="4"/>
  <c r="J150" i="4"/>
  <c r="I150" i="4"/>
  <c r="S150" i="4" s="1"/>
  <c r="H150" i="4"/>
  <c r="G150" i="4"/>
  <c r="F150" i="4"/>
  <c r="Q150" i="4" s="1"/>
  <c r="E150" i="4"/>
  <c r="D150" i="4"/>
  <c r="C150" i="4"/>
  <c r="B150" i="4"/>
  <c r="A150" i="4"/>
  <c r="O149" i="4"/>
  <c r="N149" i="4"/>
  <c r="M149" i="4"/>
  <c r="L149" i="4"/>
  <c r="K149" i="4"/>
  <c r="J149" i="4"/>
  <c r="T149" i="4" s="1"/>
  <c r="I149" i="4"/>
  <c r="S149" i="4" s="1"/>
  <c r="H149" i="4"/>
  <c r="G149" i="4"/>
  <c r="F149" i="4"/>
  <c r="E149" i="4"/>
  <c r="D149" i="4"/>
  <c r="C149" i="4"/>
  <c r="B149" i="4"/>
  <c r="A149" i="4"/>
  <c r="P148" i="4"/>
  <c r="N148" i="4"/>
  <c r="M148" i="4"/>
  <c r="L148" i="4"/>
  <c r="K148" i="4"/>
  <c r="J148" i="4"/>
  <c r="T148" i="4" s="1"/>
  <c r="I148" i="4"/>
  <c r="S148" i="4" s="1"/>
  <c r="H148" i="4"/>
  <c r="G148" i="4"/>
  <c r="F148" i="4"/>
  <c r="Q148" i="4" s="1"/>
  <c r="E148" i="4"/>
  <c r="D148" i="4"/>
  <c r="C148" i="4"/>
  <c r="B148" i="4"/>
  <c r="A148" i="4"/>
  <c r="P147" i="4"/>
  <c r="N147" i="4"/>
  <c r="M147" i="4"/>
  <c r="L147" i="4"/>
  <c r="K147" i="4"/>
  <c r="J147" i="4"/>
  <c r="T147" i="4" s="1"/>
  <c r="I147" i="4"/>
  <c r="H147" i="4"/>
  <c r="G147" i="4"/>
  <c r="F147" i="4"/>
  <c r="Q147" i="4" s="1"/>
  <c r="E147" i="4"/>
  <c r="D147" i="4"/>
  <c r="C147" i="4"/>
  <c r="B147" i="4"/>
  <c r="O147" i="4" s="1"/>
  <c r="A147" i="4"/>
  <c r="N146" i="4"/>
  <c r="M146" i="4"/>
  <c r="L146" i="4"/>
  <c r="K146" i="4"/>
  <c r="J146" i="4"/>
  <c r="T146" i="4" s="1"/>
  <c r="I146" i="4"/>
  <c r="S146" i="4" s="1"/>
  <c r="H146" i="4"/>
  <c r="G146" i="4"/>
  <c r="F146" i="4"/>
  <c r="Q146" i="4" s="1"/>
  <c r="E146" i="4"/>
  <c r="P146" i="4" s="1"/>
  <c r="D146" i="4"/>
  <c r="C146" i="4"/>
  <c r="B146" i="4"/>
  <c r="A146" i="4"/>
  <c r="N145" i="4"/>
  <c r="M145" i="4"/>
  <c r="L145" i="4"/>
  <c r="K145" i="4"/>
  <c r="J145" i="4"/>
  <c r="T145" i="4" s="1"/>
  <c r="I145" i="4"/>
  <c r="S145" i="4" s="1"/>
  <c r="H145" i="4"/>
  <c r="G145" i="4"/>
  <c r="F145" i="4"/>
  <c r="Q145" i="4" s="1"/>
  <c r="E145" i="4"/>
  <c r="P145" i="4" s="1"/>
  <c r="D145" i="4"/>
  <c r="C145" i="4"/>
  <c r="B145" i="4"/>
  <c r="O145" i="4" s="1"/>
  <c r="A145" i="4"/>
  <c r="N144" i="4"/>
  <c r="M144" i="4"/>
  <c r="L144" i="4"/>
  <c r="K144" i="4"/>
  <c r="J144" i="4"/>
  <c r="I144" i="4"/>
  <c r="S144" i="4" s="1"/>
  <c r="H144" i="4"/>
  <c r="G144" i="4"/>
  <c r="F144" i="4"/>
  <c r="Q144" i="4" s="1"/>
  <c r="E144" i="4"/>
  <c r="D144" i="4"/>
  <c r="C144" i="4"/>
  <c r="B144" i="4"/>
  <c r="O144" i="4" s="1"/>
  <c r="A144" i="4"/>
  <c r="T143" i="4"/>
  <c r="N143" i="4"/>
  <c r="M143" i="4"/>
  <c r="L143" i="4"/>
  <c r="K143" i="4"/>
  <c r="J143" i="4"/>
  <c r="I143" i="4"/>
  <c r="S143" i="4" s="1"/>
  <c r="H143" i="4"/>
  <c r="G143" i="4"/>
  <c r="F143" i="4"/>
  <c r="Q143" i="4" s="1"/>
  <c r="E143" i="4"/>
  <c r="D143" i="4"/>
  <c r="C143" i="4"/>
  <c r="B143" i="4"/>
  <c r="O143" i="4" s="1"/>
  <c r="A143" i="4"/>
  <c r="W142" i="4"/>
  <c r="N142" i="4"/>
  <c r="M142" i="4"/>
  <c r="L142" i="4"/>
  <c r="K142" i="4"/>
  <c r="J142" i="4"/>
  <c r="T142" i="4" s="1"/>
  <c r="I142" i="4"/>
  <c r="S142" i="4" s="1"/>
  <c r="H142" i="4"/>
  <c r="G142" i="4"/>
  <c r="F142" i="4"/>
  <c r="Q142" i="4" s="1"/>
  <c r="E142" i="4"/>
  <c r="D142" i="4"/>
  <c r="C142" i="4"/>
  <c r="B142" i="4"/>
  <c r="O142" i="4" s="1"/>
  <c r="A142" i="4"/>
  <c r="Q141" i="4"/>
  <c r="N141" i="4"/>
  <c r="M141" i="4"/>
  <c r="L141" i="4"/>
  <c r="K141" i="4"/>
  <c r="J141" i="4"/>
  <c r="T141" i="4" s="1"/>
  <c r="I141" i="4"/>
  <c r="S141" i="4" s="1"/>
  <c r="H141" i="4"/>
  <c r="G141" i="4"/>
  <c r="F141" i="4"/>
  <c r="E141" i="4"/>
  <c r="D141" i="4"/>
  <c r="C141" i="4"/>
  <c r="B141" i="4"/>
  <c r="O141" i="4" s="1"/>
  <c r="A141" i="4"/>
  <c r="N140" i="4"/>
  <c r="M140" i="4"/>
  <c r="L140" i="4"/>
  <c r="K140" i="4"/>
  <c r="J140" i="4"/>
  <c r="I140" i="4"/>
  <c r="S140" i="4" s="1"/>
  <c r="H140" i="4"/>
  <c r="G140" i="4"/>
  <c r="F140" i="4"/>
  <c r="Q140" i="4" s="1"/>
  <c r="E140" i="4"/>
  <c r="P140" i="4" s="1"/>
  <c r="D140" i="4"/>
  <c r="C140" i="4"/>
  <c r="B140" i="4"/>
  <c r="O140" i="4" s="1"/>
  <c r="A140" i="4"/>
  <c r="N139" i="4"/>
  <c r="M139" i="4"/>
  <c r="L139" i="4"/>
  <c r="K139" i="4"/>
  <c r="J139" i="4"/>
  <c r="T139" i="4" s="1"/>
  <c r="I139" i="4"/>
  <c r="S139" i="4" s="1"/>
  <c r="H139" i="4"/>
  <c r="G139" i="4"/>
  <c r="F139" i="4"/>
  <c r="Q139" i="4" s="1"/>
  <c r="E139" i="4"/>
  <c r="D139" i="4"/>
  <c r="C139" i="4"/>
  <c r="B139" i="4"/>
  <c r="A139" i="4"/>
  <c r="N138" i="4"/>
  <c r="M138" i="4"/>
  <c r="L138" i="4"/>
  <c r="K138" i="4"/>
  <c r="J138" i="4"/>
  <c r="T138" i="4" s="1"/>
  <c r="I138" i="4"/>
  <c r="S138" i="4" s="1"/>
  <c r="H138" i="4"/>
  <c r="G138" i="4"/>
  <c r="F138" i="4"/>
  <c r="Q138" i="4" s="1"/>
  <c r="E138" i="4"/>
  <c r="R138" i="4" s="1"/>
  <c r="D138" i="4"/>
  <c r="C138" i="4"/>
  <c r="B138" i="4"/>
  <c r="A138" i="4"/>
  <c r="N137" i="4"/>
  <c r="M137" i="4"/>
  <c r="L137" i="4"/>
  <c r="K137" i="4"/>
  <c r="J137" i="4"/>
  <c r="W137" i="4" s="1"/>
  <c r="I137" i="4"/>
  <c r="S137" i="4" s="1"/>
  <c r="H137" i="4"/>
  <c r="G137" i="4"/>
  <c r="F137" i="4"/>
  <c r="Q137" i="4" s="1"/>
  <c r="E137" i="4"/>
  <c r="P137" i="4" s="1"/>
  <c r="D137" i="4"/>
  <c r="C137" i="4"/>
  <c r="B137" i="4"/>
  <c r="A137" i="4"/>
  <c r="N136" i="4"/>
  <c r="M136" i="4"/>
  <c r="L136" i="4"/>
  <c r="K136" i="4"/>
  <c r="J136" i="4"/>
  <c r="W136" i="4" s="1"/>
  <c r="I136" i="4"/>
  <c r="S136" i="4" s="1"/>
  <c r="H136" i="4"/>
  <c r="G136" i="4"/>
  <c r="F136" i="4"/>
  <c r="Q136" i="4" s="1"/>
  <c r="E136" i="4"/>
  <c r="P136" i="4" s="1"/>
  <c r="D136" i="4"/>
  <c r="C136" i="4"/>
  <c r="B136" i="4"/>
  <c r="O136" i="4" s="1"/>
  <c r="A136" i="4"/>
  <c r="N135" i="4"/>
  <c r="M135" i="4"/>
  <c r="L135" i="4"/>
  <c r="K135" i="4"/>
  <c r="J135" i="4"/>
  <c r="T135" i="4" s="1"/>
  <c r="I135" i="4"/>
  <c r="S135" i="4" s="1"/>
  <c r="H135" i="4"/>
  <c r="G135" i="4"/>
  <c r="F135" i="4"/>
  <c r="Q135" i="4" s="1"/>
  <c r="E135" i="4"/>
  <c r="D135" i="4"/>
  <c r="C135" i="4"/>
  <c r="B135" i="4"/>
  <c r="O135" i="4" s="1"/>
  <c r="A135" i="4"/>
  <c r="N134" i="4"/>
  <c r="M134" i="4"/>
  <c r="L134" i="4"/>
  <c r="K134" i="4"/>
  <c r="J134" i="4"/>
  <c r="I134" i="4"/>
  <c r="S134" i="4" s="1"/>
  <c r="H134" i="4"/>
  <c r="G134" i="4"/>
  <c r="F134" i="4"/>
  <c r="Q134" i="4" s="1"/>
  <c r="E134" i="4"/>
  <c r="P134" i="4" s="1"/>
  <c r="D134" i="4"/>
  <c r="C134" i="4"/>
  <c r="B134" i="4"/>
  <c r="O134" i="4" s="1"/>
  <c r="A134" i="4"/>
  <c r="N133" i="4"/>
  <c r="M133" i="4"/>
  <c r="L133" i="4"/>
  <c r="K133" i="4"/>
  <c r="J133" i="4"/>
  <c r="T133" i="4" s="1"/>
  <c r="I133" i="4"/>
  <c r="S133" i="4" s="1"/>
  <c r="H133" i="4"/>
  <c r="G133" i="4"/>
  <c r="F133" i="4"/>
  <c r="Q133" i="4" s="1"/>
  <c r="E133" i="4"/>
  <c r="D133" i="4"/>
  <c r="C133" i="4"/>
  <c r="B133" i="4"/>
  <c r="O133" i="4" s="1"/>
  <c r="A133" i="4"/>
  <c r="N132" i="4"/>
  <c r="M132" i="4"/>
  <c r="L132" i="4"/>
  <c r="K132" i="4"/>
  <c r="J132" i="4"/>
  <c r="T132" i="4" s="1"/>
  <c r="I132" i="4"/>
  <c r="S132" i="4" s="1"/>
  <c r="H132" i="4"/>
  <c r="G132" i="4"/>
  <c r="F132" i="4"/>
  <c r="Q132" i="4" s="1"/>
  <c r="E132" i="4"/>
  <c r="P132" i="4" s="1"/>
  <c r="D132" i="4"/>
  <c r="C132" i="4"/>
  <c r="B132" i="4"/>
  <c r="A132" i="4"/>
  <c r="N131" i="4"/>
  <c r="M131" i="4"/>
  <c r="L131" i="4"/>
  <c r="K131" i="4"/>
  <c r="J131" i="4"/>
  <c r="T131" i="4" s="1"/>
  <c r="I131" i="4"/>
  <c r="S131" i="4" s="1"/>
  <c r="H131" i="4"/>
  <c r="G131" i="4"/>
  <c r="F131" i="4"/>
  <c r="Q131" i="4" s="1"/>
  <c r="E131" i="4"/>
  <c r="D131" i="4"/>
  <c r="C131" i="4"/>
  <c r="B131" i="4"/>
  <c r="O131" i="4" s="1"/>
  <c r="A131" i="4"/>
  <c r="T130" i="4"/>
  <c r="N130" i="4"/>
  <c r="M130" i="4"/>
  <c r="L130" i="4"/>
  <c r="K130" i="4"/>
  <c r="J130" i="4"/>
  <c r="I130" i="4"/>
  <c r="S130" i="4" s="1"/>
  <c r="H130" i="4"/>
  <c r="G130" i="4"/>
  <c r="F130" i="4"/>
  <c r="Q130" i="4" s="1"/>
  <c r="E130" i="4"/>
  <c r="P130" i="4" s="1"/>
  <c r="D130" i="4"/>
  <c r="C130" i="4"/>
  <c r="B130" i="4"/>
  <c r="A130" i="4"/>
  <c r="T129" i="4"/>
  <c r="N129" i="4"/>
  <c r="M129" i="4"/>
  <c r="L129" i="4"/>
  <c r="K129" i="4"/>
  <c r="J129" i="4"/>
  <c r="I129" i="4"/>
  <c r="S129" i="4" s="1"/>
  <c r="H129" i="4"/>
  <c r="G129" i="4"/>
  <c r="F129" i="4"/>
  <c r="Q129" i="4" s="1"/>
  <c r="E129" i="4"/>
  <c r="D129" i="4"/>
  <c r="C129" i="4"/>
  <c r="B129" i="4"/>
  <c r="O129" i="4" s="1"/>
  <c r="A129" i="4"/>
  <c r="N128" i="4"/>
  <c r="M128" i="4"/>
  <c r="L128" i="4"/>
  <c r="K128" i="4"/>
  <c r="J128" i="4"/>
  <c r="I128" i="4"/>
  <c r="S128" i="4" s="1"/>
  <c r="H128" i="4"/>
  <c r="G128" i="4"/>
  <c r="F128" i="4"/>
  <c r="Q128" i="4" s="1"/>
  <c r="E128" i="4"/>
  <c r="P128" i="4" s="1"/>
  <c r="D128" i="4"/>
  <c r="C128" i="4"/>
  <c r="B128" i="4"/>
  <c r="O128" i="4" s="1"/>
  <c r="A128" i="4"/>
  <c r="N127" i="4"/>
  <c r="M127" i="4"/>
  <c r="L127" i="4"/>
  <c r="K127" i="4"/>
  <c r="J127" i="4"/>
  <c r="T127" i="4" s="1"/>
  <c r="I127" i="4"/>
  <c r="W127" i="4" s="1"/>
  <c r="H127" i="4"/>
  <c r="G127" i="4"/>
  <c r="F127" i="4"/>
  <c r="Q127" i="4" s="1"/>
  <c r="E127" i="4"/>
  <c r="D127" i="4"/>
  <c r="C127" i="4"/>
  <c r="B127" i="4"/>
  <c r="O127" i="4" s="1"/>
  <c r="A127" i="4"/>
  <c r="N126" i="4"/>
  <c r="M126" i="4"/>
  <c r="L126" i="4"/>
  <c r="K126" i="4"/>
  <c r="J126" i="4"/>
  <c r="T126" i="4" s="1"/>
  <c r="I126" i="4"/>
  <c r="S126" i="4" s="1"/>
  <c r="H126" i="4"/>
  <c r="G126" i="4"/>
  <c r="F126" i="4"/>
  <c r="Q126" i="4" s="1"/>
  <c r="E126" i="4"/>
  <c r="D126" i="4"/>
  <c r="C126" i="4"/>
  <c r="B126" i="4"/>
  <c r="A126" i="4"/>
  <c r="N125" i="4"/>
  <c r="M125" i="4"/>
  <c r="L125" i="4"/>
  <c r="K125" i="4"/>
  <c r="J125" i="4"/>
  <c r="T125" i="4" s="1"/>
  <c r="I125" i="4"/>
  <c r="S125" i="4" s="1"/>
  <c r="H125" i="4"/>
  <c r="G125" i="4"/>
  <c r="F125" i="4"/>
  <c r="Q125" i="4" s="1"/>
  <c r="E125" i="4"/>
  <c r="D125" i="4"/>
  <c r="C125" i="4"/>
  <c r="B125" i="4"/>
  <c r="O125" i="4" s="1"/>
  <c r="A125" i="4"/>
  <c r="N124" i="4"/>
  <c r="M124" i="4"/>
  <c r="L124" i="4"/>
  <c r="K124" i="4"/>
  <c r="J124" i="4"/>
  <c r="T124" i="4" s="1"/>
  <c r="I124" i="4"/>
  <c r="S124" i="4" s="1"/>
  <c r="H124" i="4"/>
  <c r="G124" i="4"/>
  <c r="F124" i="4"/>
  <c r="Q124" i="4" s="1"/>
  <c r="E124" i="4"/>
  <c r="P124" i="4" s="1"/>
  <c r="D124" i="4"/>
  <c r="C124" i="4"/>
  <c r="B124" i="4"/>
  <c r="O124" i="4" s="1"/>
  <c r="A124" i="4"/>
  <c r="N123" i="4"/>
  <c r="M123" i="4"/>
  <c r="L123" i="4"/>
  <c r="K123" i="4"/>
  <c r="J123" i="4"/>
  <c r="T123" i="4" s="1"/>
  <c r="I123" i="4"/>
  <c r="S123" i="4" s="1"/>
  <c r="H123" i="4"/>
  <c r="G123" i="4"/>
  <c r="F123" i="4"/>
  <c r="Q123" i="4" s="1"/>
  <c r="E123" i="4"/>
  <c r="P123" i="4" s="1"/>
  <c r="D123" i="4"/>
  <c r="C123" i="4"/>
  <c r="B123" i="4"/>
  <c r="O123" i="4" s="1"/>
  <c r="A123" i="4"/>
  <c r="R122" i="4"/>
  <c r="N122" i="4"/>
  <c r="M122" i="4"/>
  <c r="L122" i="4"/>
  <c r="K122" i="4"/>
  <c r="J122" i="4"/>
  <c r="T122" i="4" s="1"/>
  <c r="I122" i="4"/>
  <c r="S122" i="4" s="1"/>
  <c r="H122" i="4"/>
  <c r="G122" i="4"/>
  <c r="F122" i="4"/>
  <c r="Q122" i="4" s="1"/>
  <c r="E122" i="4"/>
  <c r="P122" i="4" s="1"/>
  <c r="D122" i="4"/>
  <c r="C122" i="4"/>
  <c r="B122" i="4"/>
  <c r="A122" i="4"/>
  <c r="N121" i="4"/>
  <c r="M121" i="4"/>
  <c r="L121" i="4"/>
  <c r="K121" i="4"/>
  <c r="J121" i="4"/>
  <c r="T121" i="4" s="1"/>
  <c r="I121" i="4"/>
  <c r="S121" i="4" s="1"/>
  <c r="H121" i="4"/>
  <c r="G121" i="4"/>
  <c r="F121" i="4"/>
  <c r="Q121" i="4" s="1"/>
  <c r="E121" i="4"/>
  <c r="P121" i="4" s="1"/>
  <c r="D121" i="4"/>
  <c r="C121" i="4"/>
  <c r="B121" i="4"/>
  <c r="A121" i="4"/>
  <c r="N120" i="4"/>
  <c r="M120" i="4"/>
  <c r="L120" i="4"/>
  <c r="K120" i="4"/>
  <c r="J120" i="4"/>
  <c r="T120" i="4" s="1"/>
  <c r="I120" i="4"/>
  <c r="S120" i="4" s="1"/>
  <c r="H120" i="4"/>
  <c r="G120" i="4"/>
  <c r="F120" i="4"/>
  <c r="Q120" i="4" s="1"/>
  <c r="E120" i="4"/>
  <c r="D120" i="4"/>
  <c r="C120" i="4"/>
  <c r="B120" i="4"/>
  <c r="O120" i="4" s="1"/>
  <c r="A120" i="4"/>
  <c r="T119" i="4"/>
  <c r="N119" i="4"/>
  <c r="M119" i="4"/>
  <c r="L119" i="4"/>
  <c r="K119" i="4"/>
  <c r="J119" i="4"/>
  <c r="I119" i="4"/>
  <c r="S119" i="4" s="1"/>
  <c r="H119" i="4"/>
  <c r="G119" i="4"/>
  <c r="F119" i="4"/>
  <c r="Q119" i="4" s="1"/>
  <c r="E119" i="4"/>
  <c r="D119" i="4"/>
  <c r="C119" i="4"/>
  <c r="B119" i="4"/>
  <c r="O119" i="4" s="1"/>
  <c r="A119" i="4"/>
  <c r="N118" i="4"/>
  <c r="M118" i="4"/>
  <c r="L118" i="4"/>
  <c r="K118" i="4"/>
  <c r="J118" i="4"/>
  <c r="T118" i="4" s="1"/>
  <c r="I118" i="4"/>
  <c r="S118" i="4" s="1"/>
  <c r="H118" i="4"/>
  <c r="G118" i="4"/>
  <c r="F118" i="4"/>
  <c r="Q118" i="4" s="1"/>
  <c r="E118" i="4"/>
  <c r="P118" i="4" s="1"/>
  <c r="D118" i="4"/>
  <c r="C118" i="4"/>
  <c r="B118" i="4"/>
  <c r="A118" i="4"/>
  <c r="P117" i="4"/>
  <c r="N117" i="4"/>
  <c r="M117" i="4"/>
  <c r="L117" i="4"/>
  <c r="K117" i="4"/>
  <c r="J117" i="4"/>
  <c r="T117" i="4" s="1"/>
  <c r="I117" i="4"/>
  <c r="S117" i="4" s="1"/>
  <c r="H117" i="4"/>
  <c r="G117" i="4"/>
  <c r="F117" i="4"/>
  <c r="Q117" i="4" s="1"/>
  <c r="E117" i="4"/>
  <c r="D117" i="4"/>
  <c r="C117" i="4"/>
  <c r="B117" i="4"/>
  <c r="A117" i="4"/>
  <c r="P116" i="4"/>
  <c r="N116" i="4"/>
  <c r="M116" i="4"/>
  <c r="L116" i="4"/>
  <c r="K116" i="4"/>
  <c r="J116" i="4"/>
  <c r="I116" i="4"/>
  <c r="S116" i="4" s="1"/>
  <c r="H116" i="4"/>
  <c r="G116" i="4"/>
  <c r="F116" i="4"/>
  <c r="Q116" i="4" s="1"/>
  <c r="E116" i="4"/>
  <c r="D116" i="4"/>
  <c r="C116" i="4"/>
  <c r="B116" i="4"/>
  <c r="A116" i="4"/>
  <c r="R115" i="4"/>
  <c r="Q115" i="4"/>
  <c r="P115" i="4"/>
  <c r="N115" i="4"/>
  <c r="M115" i="4"/>
  <c r="L115" i="4"/>
  <c r="K115" i="4"/>
  <c r="J115" i="4"/>
  <c r="I115" i="4"/>
  <c r="S115" i="4" s="1"/>
  <c r="H115" i="4"/>
  <c r="G115" i="4"/>
  <c r="F115" i="4"/>
  <c r="E115" i="4"/>
  <c r="D115" i="4"/>
  <c r="C115" i="4"/>
  <c r="B115" i="4"/>
  <c r="A115" i="4"/>
  <c r="T114" i="4"/>
  <c r="R114" i="4"/>
  <c r="N114" i="4"/>
  <c r="M114" i="4"/>
  <c r="L114" i="4"/>
  <c r="K114" i="4"/>
  <c r="J114" i="4"/>
  <c r="I114" i="4"/>
  <c r="S114" i="4" s="1"/>
  <c r="H114" i="4"/>
  <c r="G114" i="4"/>
  <c r="F114" i="4"/>
  <c r="Q114" i="4" s="1"/>
  <c r="E114" i="4"/>
  <c r="P114" i="4" s="1"/>
  <c r="D114" i="4"/>
  <c r="C114" i="4"/>
  <c r="B114" i="4"/>
  <c r="O114" i="4" s="1"/>
  <c r="A114" i="4"/>
  <c r="T113" i="4"/>
  <c r="N113" i="4"/>
  <c r="M113" i="4"/>
  <c r="L113" i="4"/>
  <c r="K113" i="4"/>
  <c r="J113" i="4"/>
  <c r="I113" i="4"/>
  <c r="S113" i="4" s="1"/>
  <c r="H113" i="4"/>
  <c r="G113" i="4"/>
  <c r="F113" i="4"/>
  <c r="Q113" i="4" s="1"/>
  <c r="E113" i="4"/>
  <c r="P113" i="4" s="1"/>
  <c r="D113" i="4"/>
  <c r="C113" i="4"/>
  <c r="B113" i="4"/>
  <c r="A113" i="4"/>
  <c r="N112" i="4"/>
  <c r="M112" i="4"/>
  <c r="L112" i="4"/>
  <c r="K112" i="4"/>
  <c r="J112" i="4"/>
  <c r="I112" i="4"/>
  <c r="S112" i="4" s="1"/>
  <c r="H112" i="4"/>
  <c r="G112" i="4"/>
  <c r="F112" i="4"/>
  <c r="Q112" i="4" s="1"/>
  <c r="E112" i="4"/>
  <c r="P112" i="4" s="1"/>
  <c r="D112" i="4"/>
  <c r="C112" i="4"/>
  <c r="B112" i="4"/>
  <c r="A112" i="4"/>
  <c r="S111" i="4"/>
  <c r="O111" i="4"/>
  <c r="N111" i="4"/>
  <c r="M111" i="4"/>
  <c r="L111" i="4"/>
  <c r="K111" i="4"/>
  <c r="J111" i="4"/>
  <c r="W111" i="4" s="1"/>
  <c r="I111" i="4"/>
  <c r="H111" i="4"/>
  <c r="G111" i="4"/>
  <c r="F111" i="4"/>
  <c r="Q111" i="4" s="1"/>
  <c r="E111" i="4"/>
  <c r="D111" i="4"/>
  <c r="C111" i="4"/>
  <c r="B111" i="4"/>
  <c r="A111" i="4"/>
  <c r="N110" i="4"/>
  <c r="M110" i="4"/>
  <c r="L110" i="4"/>
  <c r="K110" i="4"/>
  <c r="J110" i="4"/>
  <c r="W110" i="4" s="1"/>
  <c r="I110" i="4"/>
  <c r="S110" i="4" s="1"/>
  <c r="H110" i="4"/>
  <c r="G110" i="4"/>
  <c r="F110" i="4"/>
  <c r="Q110" i="4" s="1"/>
  <c r="E110" i="4"/>
  <c r="P110" i="4" s="1"/>
  <c r="D110" i="4"/>
  <c r="C110" i="4"/>
  <c r="B110" i="4"/>
  <c r="O110" i="4" s="1"/>
  <c r="A110" i="4"/>
  <c r="N109" i="4"/>
  <c r="M109" i="4"/>
  <c r="L109" i="4"/>
  <c r="K109" i="4"/>
  <c r="J109" i="4"/>
  <c r="T109" i="4" s="1"/>
  <c r="I109" i="4"/>
  <c r="S109" i="4" s="1"/>
  <c r="H109" i="4"/>
  <c r="G109" i="4"/>
  <c r="F109" i="4"/>
  <c r="Q109" i="4" s="1"/>
  <c r="E109" i="4"/>
  <c r="P109" i="4" s="1"/>
  <c r="D109" i="4"/>
  <c r="C109" i="4"/>
  <c r="B109" i="4"/>
  <c r="A109" i="4"/>
  <c r="N108" i="4"/>
  <c r="M108" i="4"/>
  <c r="L108" i="4"/>
  <c r="K108" i="4"/>
  <c r="J108" i="4"/>
  <c r="I108" i="4"/>
  <c r="S108" i="4" s="1"/>
  <c r="H108" i="4"/>
  <c r="G108" i="4"/>
  <c r="F108" i="4"/>
  <c r="Q108" i="4" s="1"/>
  <c r="E108" i="4"/>
  <c r="D108" i="4"/>
  <c r="C108" i="4"/>
  <c r="B108" i="4"/>
  <c r="O108" i="4" s="1"/>
  <c r="A108" i="4"/>
  <c r="N107" i="4"/>
  <c r="M107" i="4"/>
  <c r="L107" i="4"/>
  <c r="K107" i="4"/>
  <c r="J107" i="4"/>
  <c r="I107" i="4"/>
  <c r="S107" i="4" s="1"/>
  <c r="H107" i="4"/>
  <c r="G107" i="4"/>
  <c r="F107" i="4"/>
  <c r="Q107" i="4" s="1"/>
  <c r="E107" i="4"/>
  <c r="P107" i="4" s="1"/>
  <c r="D107" i="4"/>
  <c r="C107" i="4"/>
  <c r="B107" i="4"/>
  <c r="O107" i="4" s="1"/>
  <c r="A107" i="4"/>
  <c r="N106" i="4"/>
  <c r="M106" i="4"/>
  <c r="L106" i="4"/>
  <c r="K106" i="4"/>
  <c r="J106" i="4"/>
  <c r="I106" i="4"/>
  <c r="S106" i="4" s="1"/>
  <c r="H106" i="4"/>
  <c r="G106" i="4"/>
  <c r="F106" i="4"/>
  <c r="E106" i="4"/>
  <c r="P106" i="4" s="1"/>
  <c r="D106" i="4"/>
  <c r="C106" i="4"/>
  <c r="B106" i="4"/>
  <c r="O106" i="4" s="1"/>
  <c r="A106" i="4"/>
  <c r="N105" i="4"/>
  <c r="M105" i="4"/>
  <c r="L105" i="4"/>
  <c r="K105" i="4"/>
  <c r="J105" i="4"/>
  <c r="T105" i="4" s="1"/>
  <c r="I105" i="4"/>
  <c r="S105" i="4" s="1"/>
  <c r="H105" i="4"/>
  <c r="G105" i="4"/>
  <c r="F105" i="4"/>
  <c r="Q105" i="4" s="1"/>
  <c r="E105" i="4"/>
  <c r="P105" i="4" s="1"/>
  <c r="D105" i="4"/>
  <c r="C105" i="4"/>
  <c r="B105" i="4"/>
  <c r="O105" i="4" s="1"/>
  <c r="A105" i="4"/>
  <c r="N104" i="4"/>
  <c r="M104" i="4"/>
  <c r="L104" i="4"/>
  <c r="K104" i="4"/>
  <c r="J104" i="4"/>
  <c r="T104" i="4" s="1"/>
  <c r="I104" i="4"/>
  <c r="S104" i="4" s="1"/>
  <c r="H104" i="4"/>
  <c r="G104" i="4"/>
  <c r="F104" i="4"/>
  <c r="Q104" i="4" s="1"/>
  <c r="E104" i="4"/>
  <c r="P104" i="4" s="1"/>
  <c r="D104" i="4"/>
  <c r="C104" i="4"/>
  <c r="B104" i="4"/>
  <c r="O104" i="4" s="1"/>
  <c r="A104" i="4"/>
  <c r="P103" i="4"/>
  <c r="O103" i="4"/>
  <c r="N103" i="4"/>
  <c r="M103" i="4"/>
  <c r="L103" i="4"/>
  <c r="K103" i="4"/>
  <c r="J103" i="4"/>
  <c r="T103" i="4" s="1"/>
  <c r="I103" i="4"/>
  <c r="S103" i="4" s="1"/>
  <c r="H103" i="4"/>
  <c r="G103" i="4"/>
  <c r="F103" i="4"/>
  <c r="Q103" i="4" s="1"/>
  <c r="E103" i="4"/>
  <c r="D103" i="4"/>
  <c r="C103" i="4"/>
  <c r="B103" i="4"/>
  <c r="A103" i="4"/>
  <c r="R102" i="4"/>
  <c r="N102" i="4"/>
  <c r="M102" i="4"/>
  <c r="L102" i="4"/>
  <c r="K102" i="4"/>
  <c r="J102" i="4"/>
  <c r="T102" i="4" s="1"/>
  <c r="I102" i="4"/>
  <c r="S102" i="4" s="1"/>
  <c r="H102" i="4"/>
  <c r="G102" i="4"/>
  <c r="F102" i="4"/>
  <c r="Q102" i="4" s="1"/>
  <c r="E102" i="4"/>
  <c r="P102" i="4" s="1"/>
  <c r="D102" i="4"/>
  <c r="C102" i="4"/>
  <c r="B102" i="4"/>
  <c r="A102" i="4"/>
  <c r="S101" i="4"/>
  <c r="N101" i="4"/>
  <c r="M101" i="4"/>
  <c r="L101" i="4"/>
  <c r="K101" i="4"/>
  <c r="J101" i="4"/>
  <c r="T101" i="4" s="1"/>
  <c r="I101" i="4"/>
  <c r="H101" i="4"/>
  <c r="G101" i="4"/>
  <c r="F101" i="4"/>
  <c r="Q101" i="4" s="1"/>
  <c r="E101" i="4"/>
  <c r="P101" i="4" s="1"/>
  <c r="D101" i="4"/>
  <c r="C101" i="4"/>
  <c r="B101" i="4"/>
  <c r="A101" i="4"/>
  <c r="P100" i="4"/>
  <c r="N100" i="4"/>
  <c r="M100" i="4"/>
  <c r="L100" i="4"/>
  <c r="K100" i="4"/>
  <c r="J100" i="4"/>
  <c r="I100" i="4"/>
  <c r="S100" i="4" s="1"/>
  <c r="H100" i="4"/>
  <c r="G100" i="4"/>
  <c r="F100" i="4"/>
  <c r="E100" i="4"/>
  <c r="D100" i="4"/>
  <c r="C100" i="4"/>
  <c r="B100" i="4"/>
  <c r="A100" i="4"/>
  <c r="Q99" i="4"/>
  <c r="N99" i="4"/>
  <c r="M99" i="4"/>
  <c r="L99" i="4"/>
  <c r="K99" i="4"/>
  <c r="J99" i="4"/>
  <c r="T99" i="4" s="1"/>
  <c r="I99" i="4"/>
  <c r="S99" i="4" s="1"/>
  <c r="H99" i="4"/>
  <c r="G99" i="4"/>
  <c r="F99" i="4"/>
  <c r="R99" i="4" s="1"/>
  <c r="E99" i="4"/>
  <c r="P99" i="4" s="1"/>
  <c r="D99" i="4"/>
  <c r="C99" i="4"/>
  <c r="B99" i="4"/>
  <c r="A99" i="4"/>
  <c r="N98" i="4"/>
  <c r="M98" i="4"/>
  <c r="L98" i="4"/>
  <c r="K98" i="4"/>
  <c r="J98" i="4"/>
  <c r="T98" i="4" s="1"/>
  <c r="I98" i="4"/>
  <c r="S98" i="4" s="1"/>
  <c r="H98" i="4"/>
  <c r="G98" i="4"/>
  <c r="F98" i="4"/>
  <c r="Q98" i="4" s="1"/>
  <c r="E98" i="4"/>
  <c r="D98" i="4"/>
  <c r="C98" i="4"/>
  <c r="B98" i="4"/>
  <c r="O98" i="4" s="1"/>
  <c r="A98" i="4"/>
  <c r="N97" i="4"/>
  <c r="M97" i="4"/>
  <c r="L97" i="4"/>
  <c r="K97" i="4"/>
  <c r="J97" i="4"/>
  <c r="T97" i="4" s="1"/>
  <c r="I97" i="4"/>
  <c r="S97" i="4" s="1"/>
  <c r="H97" i="4"/>
  <c r="G97" i="4"/>
  <c r="F97" i="4"/>
  <c r="Q97" i="4" s="1"/>
  <c r="E97" i="4"/>
  <c r="P97" i="4" s="1"/>
  <c r="D97" i="4"/>
  <c r="C97" i="4"/>
  <c r="B97" i="4"/>
  <c r="O97" i="4" s="1"/>
  <c r="A97" i="4"/>
  <c r="T96" i="4"/>
  <c r="N96" i="4"/>
  <c r="M96" i="4"/>
  <c r="L96" i="4"/>
  <c r="K96" i="4"/>
  <c r="J96" i="4"/>
  <c r="I96" i="4"/>
  <c r="S96" i="4" s="1"/>
  <c r="H96" i="4"/>
  <c r="G96" i="4"/>
  <c r="F96" i="4"/>
  <c r="Q96" i="4" s="1"/>
  <c r="E96" i="4"/>
  <c r="P96" i="4" s="1"/>
  <c r="D96" i="4"/>
  <c r="C96" i="4"/>
  <c r="B96" i="4"/>
  <c r="O96" i="4" s="1"/>
  <c r="A96" i="4"/>
  <c r="N95" i="4"/>
  <c r="M95" i="4"/>
  <c r="L95" i="4"/>
  <c r="K95" i="4"/>
  <c r="J95" i="4"/>
  <c r="T95" i="4" s="1"/>
  <c r="I95" i="4"/>
  <c r="S95" i="4" s="1"/>
  <c r="H95" i="4"/>
  <c r="G95" i="4"/>
  <c r="F95" i="4"/>
  <c r="Q95" i="4" s="1"/>
  <c r="E95" i="4"/>
  <c r="P95" i="4" s="1"/>
  <c r="D95" i="4"/>
  <c r="C95" i="4"/>
  <c r="B95" i="4"/>
  <c r="O95" i="4" s="1"/>
  <c r="A95" i="4"/>
  <c r="Q94" i="4"/>
  <c r="N94" i="4"/>
  <c r="M94" i="4"/>
  <c r="L94" i="4"/>
  <c r="K94" i="4"/>
  <c r="J94" i="4"/>
  <c r="T94" i="4" s="1"/>
  <c r="I94" i="4"/>
  <c r="S94" i="4" s="1"/>
  <c r="H94" i="4"/>
  <c r="G94" i="4"/>
  <c r="F94" i="4"/>
  <c r="E94" i="4"/>
  <c r="R94" i="4" s="1"/>
  <c r="D94" i="4"/>
  <c r="C94" i="4"/>
  <c r="B94" i="4"/>
  <c r="O94" i="4" s="1"/>
  <c r="A94" i="4"/>
  <c r="Q93" i="4"/>
  <c r="N93" i="4"/>
  <c r="M93" i="4"/>
  <c r="L93" i="4"/>
  <c r="K93" i="4"/>
  <c r="J93" i="4"/>
  <c r="T93" i="4" s="1"/>
  <c r="I93" i="4"/>
  <c r="H93" i="4"/>
  <c r="G93" i="4"/>
  <c r="F93" i="4"/>
  <c r="E93" i="4"/>
  <c r="R93" i="4" s="1"/>
  <c r="D93" i="4"/>
  <c r="C93" i="4"/>
  <c r="B93" i="4"/>
  <c r="O93" i="4" s="1"/>
  <c r="A93" i="4"/>
  <c r="T92" i="4"/>
  <c r="N92" i="4"/>
  <c r="M92" i="4"/>
  <c r="L92" i="4"/>
  <c r="K92" i="4"/>
  <c r="J92" i="4"/>
  <c r="I92" i="4"/>
  <c r="H92" i="4"/>
  <c r="G92" i="4"/>
  <c r="F92" i="4"/>
  <c r="E92" i="4"/>
  <c r="P92" i="4" s="1"/>
  <c r="D92" i="4"/>
  <c r="C92" i="4"/>
  <c r="B92" i="4"/>
  <c r="O92" i="4" s="1"/>
  <c r="A92" i="4"/>
  <c r="Q91" i="4"/>
  <c r="O91" i="4"/>
  <c r="N91" i="4"/>
  <c r="M91" i="4"/>
  <c r="L91" i="4"/>
  <c r="K91" i="4"/>
  <c r="J91" i="4"/>
  <c r="T91" i="4" s="1"/>
  <c r="I91" i="4"/>
  <c r="W91" i="4" s="1"/>
  <c r="H91" i="4"/>
  <c r="G91" i="4"/>
  <c r="F91" i="4"/>
  <c r="E91" i="4"/>
  <c r="D91" i="4"/>
  <c r="C91" i="4"/>
  <c r="B91" i="4"/>
  <c r="A91" i="4"/>
  <c r="N90" i="4"/>
  <c r="M90" i="4"/>
  <c r="L90" i="4"/>
  <c r="K90" i="4"/>
  <c r="J90" i="4"/>
  <c r="T90" i="4" s="1"/>
  <c r="I90" i="4"/>
  <c r="S90" i="4" s="1"/>
  <c r="H90" i="4"/>
  <c r="G90" i="4"/>
  <c r="F90" i="4"/>
  <c r="Q90" i="4" s="1"/>
  <c r="E90" i="4"/>
  <c r="D90" i="4"/>
  <c r="C90" i="4"/>
  <c r="B90" i="4"/>
  <c r="O90" i="4" s="1"/>
  <c r="A90" i="4"/>
  <c r="N89" i="4"/>
  <c r="M89" i="4"/>
  <c r="L89" i="4"/>
  <c r="K89" i="4"/>
  <c r="J89" i="4"/>
  <c r="W89" i="4" s="1"/>
  <c r="I89" i="4"/>
  <c r="S89" i="4" s="1"/>
  <c r="H89" i="4"/>
  <c r="G89" i="4"/>
  <c r="F89" i="4"/>
  <c r="Q89" i="4" s="1"/>
  <c r="E89" i="4"/>
  <c r="P89" i="4" s="1"/>
  <c r="D89" i="4"/>
  <c r="C89" i="4"/>
  <c r="B89" i="4"/>
  <c r="A89" i="4"/>
  <c r="N88" i="4"/>
  <c r="M88" i="4"/>
  <c r="L88" i="4"/>
  <c r="K88" i="4"/>
  <c r="J88" i="4"/>
  <c r="T88" i="4" s="1"/>
  <c r="I88" i="4"/>
  <c r="S88" i="4" s="1"/>
  <c r="H88" i="4"/>
  <c r="G88" i="4"/>
  <c r="F88" i="4"/>
  <c r="Q88" i="4" s="1"/>
  <c r="E88" i="4"/>
  <c r="P88" i="4" s="1"/>
  <c r="D88" i="4"/>
  <c r="C88" i="4"/>
  <c r="B88" i="4"/>
  <c r="O88" i="4" s="1"/>
  <c r="A88" i="4"/>
  <c r="N87" i="4"/>
  <c r="M87" i="4"/>
  <c r="L87" i="4"/>
  <c r="K87" i="4"/>
  <c r="J87" i="4"/>
  <c r="T87" i="4" s="1"/>
  <c r="I87" i="4"/>
  <c r="S87" i="4" s="1"/>
  <c r="H87" i="4"/>
  <c r="G87" i="4"/>
  <c r="F87" i="4"/>
  <c r="Q87" i="4" s="1"/>
  <c r="E87" i="4"/>
  <c r="P87" i="4" s="1"/>
  <c r="D87" i="4"/>
  <c r="C87" i="4"/>
  <c r="B87" i="4"/>
  <c r="O87" i="4" s="1"/>
  <c r="A87" i="4"/>
  <c r="N86" i="4"/>
  <c r="M86" i="4"/>
  <c r="L86" i="4"/>
  <c r="K86" i="4"/>
  <c r="J86" i="4"/>
  <c r="T86" i="4" s="1"/>
  <c r="I86" i="4"/>
  <c r="S86" i="4" s="1"/>
  <c r="H86" i="4"/>
  <c r="G86" i="4"/>
  <c r="F86" i="4"/>
  <c r="Q86" i="4" s="1"/>
  <c r="E86" i="4"/>
  <c r="R86" i="4" s="1"/>
  <c r="D86" i="4"/>
  <c r="C86" i="4"/>
  <c r="B86" i="4"/>
  <c r="O86" i="4" s="1"/>
  <c r="A86" i="4"/>
  <c r="N85" i="4"/>
  <c r="M85" i="4"/>
  <c r="L85" i="4"/>
  <c r="K85" i="4"/>
  <c r="J85" i="4"/>
  <c r="T85" i="4" s="1"/>
  <c r="I85" i="4"/>
  <c r="S85" i="4" s="1"/>
  <c r="H85" i="4"/>
  <c r="G85" i="4"/>
  <c r="F85" i="4"/>
  <c r="Q85" i="4" s="1"/>
  <c r="E85" i="4"/>
  <c r="D85" i="4"/>
  <c r="C85" i="4"/>
  <c r="B85" i="4"/>
  <c r="O85" i="4" s="1"/>
  <c r="A85" i="4"/>
  <c r="T84" i="4"/>
  <c r="P84" i="4"/>
  <c r="N84" i="4"/>
  <c r="M84" i="4"/>
  <c r="L84" i="4"/>
  <c r="K84" i="4"/>
  <c r="J84" i="4"/>
  <c r="I84" i="4"/>
  <c r="S84" i="4" s="1"/>
  <c r="H84" i="4"/>
  <c r="G84" i="4"/>
  <c r="F84" i="4"/>
  <c r="R84" i="4" s="1"/>
  <c r="E84" i="4"/>
  <c r="D84" i="4"/>
  <c r="C84" i="4"/>
  <c r="B84" i="4"/>
  <c r="A84" i="4"/>
  <c r="T83" i="4"/>
  <c r="Q83" i="4"/>
  <c r="N83" i="4"/>
  <c r="M83" i="4"/>
  <c r="L83" i="4"/>
  <c r="K83" i="4"/>
  <c r="J83" i="4"/>
  <c r="I83" i="4"/>
  <c r="S83" i="4" s="1"/>
  <c r="H83" i="4"/>
  <c r="G83" i="4"/>
  <c r="F83" i="4"/>
  <c r="E83" i="4"/>
  <c r="D83" i="4"/>
  <c r="C83" i="4"/>
  <c r="B83" i="4"/>
  <c r="O83" i="4" s="1"/>
  <c r="A83" i="4"/>
  <c r="T82" i="4"/>
  <c r="Q82" i="4"/>
  <c r="N82" i="4"/>
  <c r="M82" i="4"/>
  <c r="L82" i="4"/>
  <c r="K82" i="4"/>
  <c r="J82" i="4"/>
  <c r="I82" i="4"/>
  <c r="S82" i="4" s="1"/>
  <c r="H82" i="4"/>
  <c r="G82" i="4"/>
  <c r="F82" i="4"/>
  <c r="E82" i="4"/>
  <c r="D82" i="4"/>
  <c r="C82" i="4"/>
  <c r="B82" i="4"/>
  <c r="O82" i="4" s="1"/>
  <c r="A82" i="4"/>
  <c r="S81" i="4"/>
  <c r="N81" i="4"/>
  <c r="M81" i="4"/>
  <c r="L81" i="4"/>
  <c r="K81" i="4"/>
  <c r="J81" i="4"/>
  <c r="T81" i="4" s="1"/>
  <c r="I81" i="4"/>
  <c r="H81" i="4"/>
  <c r="G81" i="4"/>
  <c r="F81" i="4"/>
  <c r="R81" i="4" s="1"/>
  <c r="E81" i="4"/>
  <c r="P81" i="4" s="1"/>
  <c r="D81" i="4"/>
  <c r="C81" i="4"/>
  <c r="B81" i="4"/>
  <c r="A81" i="4"/>
  <c r="T80" i="4"/>
  <c r="S80" i="4"/>
  <c r="R80" i="4"/>
  <c r="N80" i="4"/>
  <c r="M80" i="4"/>
  <c r="L80" i="4"/>
  <c r="K80" i="4"/>
  <c r="J80" i="4"/>
  <c r="I80" i="4"/>
  <c r="H80" i="4"/>
  <c r="G80" i="4"/>
  <c r="F80" i="4"/>
  <c r="Q80" i="4" s="1"/>
  <c r="E80" i="4"/>
  <c r="P80" i="4" s="1"/>
  <c r="D80" i="4"/>
  <c r="C80" i="4"/>
  <c r="B80" i="4"/>
  <c r="A80" i="4"/>
  <c r="T79" i="4"/>
  <c r="Q79" i="4"/>
  <c r="N79" i="4"/>
  <c r="M79" i="4"/>
  <c r="L79" i="4"/>
  <c r="K79" i="4"/>
  <c r="J79" i="4"/>
  <c r="I79" i="4"/>
  <c r="S79" i="4" s="1"/>
  <c r="H79" i="4"/>
  <c r="G79" i="4"/>
  <c r="F79" i="4"/>
  <c r="E79" i="4"/>
  <c r="D79" i="4"/>
  <c r="C79" i="4"/>
  <c r="B79" i="4"/>
  <c r="O79" i="4" s="1"/>
  <c r="A79" i="4"/>
  <c r="N78" i="4"/>
  <c r="M78" i="4"/>
  <c r="L78" i="4"/>
  <c r="K78" i="4"/>
  <c r="J78" i="4"/>
  <c r="T78" i="4" s="1"/>
  <c r="I78" i="4"/>
  <c r="S78" i="4" s="1"/>
  <c r="H78" i="4"/>
  <c r="G78" i="4"/>
  <c r="F78" i="4"/>
  <c r="E78" i="4"/>
  <c r="P78" i="4" s="1"/>
  <c r="D78" i="4"/>
  <c r="C78" i="4"/>
  <c r="B78" i="4"/>
  <c r="A78" i="4"/>
  <c r="N77" i="4"/>
  <c r="M77" i="4"/>
  <c r="L77" i="4"/>
  <c r="K77" i="4"/>
  <c r="J77" i="4"/>
  <c r="T77" i="4" s="1"/>
  <c r="I77" i="4"/>
  <c r="S77" i="4" s="1"/>
  <c r="H77" i="4"/>
  <c r="G77" i="4"/>
  <c r="F77" i="4"/>
  <c r="Q77" i="4" s="1"/>
  <c r="E77" i="4"/>
  <c r="P77" i="4" s="1"/>
  <c r="D77" i="4"/>
  <c r="C77" i="4"/>
  <c r="B77" i="4"/>
  <c r="A77" i="4"/>
  <c r="N76" i="4"/>
  <c r="M76" i="4"/>
  <c r="L76" i="4"/>
  <c r="K76" i="4"/>
  <c r="J76" i="4"/>
  <c r="T76" i="4" s="1"/>
  <c r="I76" i="4"/>
  <c r="S76" i="4" s="1"/>
  <c r="H76" i="4"/>
  <c r="G76" i="4"/>
  <c r="F76" i="4"/>
  <c r="Q76" i="4" s="1"/>
  <c r="E76" i="4"/>
  <c r="P76" i="4" s="1"/>
  <c r="D76" i="4"/>
  <c r="C76" i="4"/>
  <c r="B76" i="4"/>
  <c r="O76" i="4" s="1"/>
  <c r="A76" i="4"/>
  <c r="N75" i="4"/>
  <c r="M75" i="4"/>
  <c r="L75" i="4"/>
  <c r="K75" i="4"/>
  <c r="J75" i="4"/>
  <c r="T75" i="4" s="1"/>
  <c r="I75" i="4"/>
  <c r="H75" i="4"/>
  <c r="G75" i="4"/>
  <c r="F75" i="4"/>
  <c r="Q75" i="4" s="1"/>
  <c r="E75" i="4"/>
  <c r="P75" i="4" s="1"/>
  <c r="D75" i="4"/>
  <c r="C75" i="4"/>
  <c r="B75" i="4"/>
  <c r="O75" i="4" s="1"/>
  <c r="A75" i="4"/>
  <c r="N74" i="4"/>
  <c r="M74" i="4"/>
  <c r="L74" i="4"/>
  <c r="K74" i="4"/>
  <c r="J74" i="4"/>
  <c r="I74" i="4"/>
  <c r="S74" i="4" s="1"/>
  <c r="H74" i="4"/>
  <c r="G74" i="4"/>
  <c r="F74" i="4"/>
  <c r="Q74" i="4" s="1"/>
  <c r="E74" i="4"/>
  <c r="R74" i="4" s="1"/>
  <c r="D74" i="4"/>
  <c r="C74" i="4"/>
  <c r="B74" i="4"/>
  <c r="O74" i="4" s="1"/>
  <c r="A74" i="4"/>
  <c r="N73" i="4"/>
  <c r="M73" i="4"/>
  <c r="L73" i="4"/>
  <c r="K73" i="4"/>
  <c r="J73" i="4"/>
  <c r="T73" i="4" s="1"/>
  <c r="I73" i="4"/>
  <c r="S73" i="4" s="1"/>
  <c r="H73" i="4"/>
  <c r="G73" i="4"/>
  <c r="F73" i="4"/>
  <c r="R73" i="4" s="1"/>
  <c r="E73" i="4"/>
  <c r="P73" i="4" s="1"/>
  <c r="D73" i="4"/>
  <c r="C73" i="4"/>
  <c r="B73" i="4"/>
  <c r="O73" i="4" s="1"/>
  <c r="A73" i="4"/>
  <c r="N72" i="4"/>
  <c r="M72" i="4"/>
  <c r="L72" i="4"/>
  <c r="K72" i="4"/>
  <c r="J72" i="4"/>
  <c r="T72" i="4" s="1"/>
  <c r="I72" i="4"/>
  <c r="S72" i="4" s="1"/>
  <c r="H72" i="4"/>
  <c r="G72" i="4"/>
  <c r="F72" i="4"/>
  <c r="Q72" i="4" s="1"/>
  <c r="E72" i="4"/>
  <c r="D72" i="4"/>
  <c r="C72" i="4"/>
  <c r="B72" i="4"/>
  <c r="A72" i="4"/>
  <c r="N71" i="4"/>
  <c r="M71" i="4"/>
  <c r="L71" i="4"/>
  <c r="K71" i="4"/>
  <c r="J71" i="4"/>
  <c r="T71" i="4" s="1"/>
  <c r="I71" i="4"/>
  <c r="S71" i="4" s="1"/>
  <c r="H71" i="4"/>
  <c r="G71" i="4"/>
  <c r="F71" i="4"/>
  <c r="Q71" i="4" s="1"/>
  <c r="E71" i="4"/>
  <c r="P71" i="4" s="1"/>
  <c r="D71" i="4"/>
  <c r="C71" i="4"/>
  <c r="B71" i="4"/>
  <c r="O71" i="4" s="1"/>
  <c r="A71" i="4"/>
  <c r="N70" i="4"/>
  <c r="M70" i="4"/>
  <c r="L70" i="4"/>
  <c r="K70" i="4"/>
  <c r="J70" i="4"/>
  <c r="I70" i="4"/>
  <c r="S70" i="4" s="1"/>
  <c r="H70" i="4"/>
  <c r="G70" i="4"/>
  <c r="F70" i="4"/>
  <c r="Q70" i="4" s="1"/>
  <c r="E70" i="4"/>
  <c r="P70" i="4" s="1"/>
  <c r="D70" i="4"/>
  <c r="C70" i="4"/>
  <c r="B70" i="4"/>
  <c r="O70" i="4" s="1"/>
  <c r="A70" i="4"/>
  <c r="N69" i="4"/>
  <c r="M69" i="4"/>
  <c r="L69" i="4"/>
  <c r="K69" i="4"/>
  <c r="J69" i="4"/>
  <c r="T69" i="4" s="1"/>
  <c r="I69" i="4"/>
  <c r="S69" i="4" s="1"/>
  <c r="H69" i="4"/>
  <c r="G69" i="4"/>
  <c r="F69" i="4"/>
  <c r="Q69" i="4" s="1"/>
  <c r="E69" i="4"/>
  <c r="P69" i="4" s="1"/>
  <c r="D69" i="4"/>
  <c r="C69" i="4"/>
  <c r="B69" i="4"/>
  <c r="O69" i="4" s="1"/>
  <c r="A69" i="4"/>
  <c r="N68" i="4"/>
  <c r="M68" i="4"/>
  <c r="L68" i="4"/>
  <c r="K68" i="4"/>
  <c r="J68" i="4"/>
  <c r="T68" i="4" s="1"/>
  <c r="I68" i="4"/>
  <c r="S68" i="4" s="1"/>
  <c r="H68" i="4"/>
  <c r="G68" i="4"/>
  <c r="F68" i="4"/>
  <c r="Q68" i="4" s="1"/>
  <c r="E68" i="4"/>
  <c r="P68" i="4" s="1"/>
  <c r="D68" i="4"/>
  <c r="C68" i="4"/>
  <c r="B68" i="4"/>
  <c r="O68" i="4" s="1"/>
  <c r="A68" i="4"/>
  <c r="N67" i="4"/>
  <c r="M67" i="4"/>
  <c r="L67" i="4"/>
  <c r="K67" i="4"/>
  <c r="J67" i="4"/>
  <c r="T67" i="4" s="1"/>
  <c r="I67" i="4"/>
  <c r="S67" i="4" s="1"/>
  <c r="H67" i="4"/>
  <c r="G67" i="4"/>
  <c r="F67" i="4"/>
  <c r="Q67" i="4" s="1"/>
  <c r="E67" i="4"/>
  <c r="D67" i="4"/>
  <c r="C67" i="4"/>
  <c r="B67" i="4"/>
  <c r="O67" i="4" s="1"/>
  <c r="A67" i="4"/>
  <c r="N66" i="4"/>
  <c r="M66" i="4"/>
  <c r="L66" i="4"/>
  <c r="K66" i="4"/>
  <c r="J66" i="4"/>
  <c r="I66" i="4"/>
  <c r="S66" i="4" s="1"/>
  <c r="H66" i="4"/>
  <c r="G66" i="4"/>
  <c r="F66" i="4"/>
  <c r="Q66" i="4" s="1"/>
  <c r="E66" i="4"/>
  <c r="D66" i="4"/>
  <c r="C66" i="4"/>
  <c r="B66" i="4"/>
  <c r="O66" i="4" s="1"/>
  <c r="A66" i="4"/>
  <c r="N65" i="4"/>
  <c r="M65" i="4"/>
  <c r="L65" i="4"/>
  <c r="K65" i="4"/>
  <c r="J65" i="4"/>
  <c r="T65" i="4" s="1"/>
  <c r="I65" i="4"/>
  <c r="S65" i="4" s="1"/>
  <c r="H65" i="4"/>
  <c r="G65" i="4"/>
  <c r="F65" i="4"/>
  <c r="E65" i="4"/>
  <c r="P65" i="4" s="1"/>
  <c r="D65" i="4"/>
  <c r="C65" i="4"/>
  <c r="B65" i="4"/>
  <c r="O65" i="4" s="1"/>
  <c r="A65" i="4"/>
  <c r="T64" i="4"/>
  <c r="N64" i="4"/>
  <c r="M64" i="4"/>
  <c r="L64" i="4"/>
  <c r="K64" i="4"/>
  <c r="J64" i="4"/>
  <c r="I64" i="4"/>
  <c r="S64" i="4" s="1"/>
  <c r="H64" i="4"/>
  <c r="G64" i="4"/>
  <c r="F64" i="4"/>
  <c r="Q64" i="4" s="1"/>
  <c r="E64" i="4"/>
  <c r="D64" i="4"/>
  <c r="C64" i="4"/>
  <c r="B64" i="4"/>
  <c r="O64" i="4" s="1"/>
  <c r="A64" i="4"/>
  <c r="N63" i="4"/>
  <c r="M63" i="4"/>
  <c r="L63" i="4"/>
  <c r="K63" i="4"/>
  <c r="J63" i="4"/>
  <c r="T63" i="4" s="1"/>
  <c r="I63" i="4"/>
  <c r="H63" i="4"/>
  <c r="G63" i="4"/>
  <c r="F63" i="4"/>
  <c r="Q63" i="4" s="1"/>
  <c r="E63" i="4"/>
  <c r="D63" i="4"/>
  <c r="C63" i="4"/>
  <c r="B63" i="4"/>
  <c r="O63" i="4" s="1"/>
  <c r="A63" i="4"/>
  <c r="O62" i="4"/>
  <c r="N62" i="4"/>
  <c r="M62" i="4"/>
  <c r="L62" i="4"/>
  <c r="K62" i="4"/>
  <c r="J62" i="4"/>
  <c r="T62" i="4" s="1"/>
  <c r="I62" i="4"/>
  <c r="S62" i="4" s="1"/>
  <c r="H62" i="4"/>
  <c r="G62" i="4"/>
  <c r="F62" i="4"/>
  <c r="Q62" i="4" s="1"/>
  <c r="E62" i="4"/>
  <c r="D62" i="4"/>
  <c r="C62" i="4"/>
  <c r="B62" i="4"/>
  <c r="A62" i="4"/>
  <c r="N61" i="4"/>
  <c r="M61" i="4"/>
  <c r="L61" i="4"/>
  <c r="K61" i="4"/>
  <c r="J61" i="4"/>
  <c r="T61" i="4" s="1"/>
  <c r="I61" i="4"/>
  <c r="S61" i="4" s="1"/>
  <c r="H61" i="4"/>
  <c r="G61" i="4"/>
  <c r="F61" i="4"/>
  <c r="Q61" i="4" s="1"/>
  <c r="E61" i="4"/>
  <c r="D61" i="4"/>
  <c r="C61" i="4"/>
  <c r="B61" i="4"/>
  <c r="O61" i="4" s="1"/>
  <c r="A61" i="4"/>
  <c r="S60" i="4"/>
  <c r="N60" i="4"/>
  <c r="M60" i="4"/>
  <c r="L60" i="4"/>
  <c r="K60" i="4"/>
  <c r="J60" i="4"/>
  <c r="T60" i="4" s="1"/>
  <c r="I60" i="4"/>
  <c r="H60" i="4"/>
  <c r="G60" i="4"/>
  <c r="F60" i="4"/>
  <c r="Q60" i="4" s="1"/>
  <c r="E60" i="4"/>
  <c r="P60" i="4" s="1"/>
  <c r="D60" i="4"/>
  <c r="C60" i="4"/>
  <c r="B60" i="4"/>
  <c r="O60" i="4" s="1"/>
  <c r="A60" i="4"/>
  <c r="T59" i="4"/>
  <c r="S59" i="4"/>
  <c r="O59" i="4"/>
  <c r="N59" i="4"/>
  <c r="M59" i="4"/>
  <c r="L59" i="4"/>
  <c r="K59" i="4"/>
  <c r="J59" i="4"/>
  <c r="I59" i="4"/>
  <c r="W59" i="4" s="1"/>
  <c r="H59" i="4"/>
  <c r="G59" i="4"/>
  <c r="F59" i="4"/>
  <c r="Q59" i="4" s="1"/>
  <c r="E59" i="4"/>
  <c r="D59" i="4"/>
  <c r="C59" i="4"/>
  <c r="B59" i="4"/>
  <c r="A59" i="4"/>
  <c r="N58" i="4"/>
  <c r="M58" i="4"/>
  <c r="L58" i="4"/>
  <c r="K58" i="4"/>
  <c r="J58" i="4"/>
  <c r="W58" i="4" s="1"/>
  <c r="I58" i="4"/>
  <c r="S58" i="4" s="1"/>
  <c r="H58" i="4"/>
  <c r="G58" i="4"/>
  <c r="F58" i="4"/>
  <c r="Q58" i="4" s="1"/>
  <c r="E58" i="4"/>
  <c r="R58" i="4" s="1"/>
  <c r="D58" i="4"/>
  <c r="C58" i="4"/>
  <c r="B58" i="4"/>
  <c r="O58" i="4" s="1"/>
  <c r="A58" i="4"/>
  <c r="N57" i="4"/>
  <c r="M57" i="4"/>
  <c r="L57" i="4"/>
  <c r="K57" i="4"/>
  <c r="J57" i="4"/>
  <c r="T57" i="4" s="1"/>
  <c r="I57" i="4"/>
  <c r="S57" i="4" s="1"/>
  <c r="H57" i="4"/>
  <c r="G57" i="4"/>
  <c r="F57" i="4"/>
  <c r="Q57" i="4" s="1"/>
  <c r="E57" i="4"/>
  <c r="P57" i="4" s="1"/>
  <c r="D57" i="4"/>
  <c r="C57" i="4"/>
  <c r="B57" i="4"/>
  <c r="A57" i="4"/>
  <c r="N56" i="4"/>
  <c r="M56" i="4"/>
  <c r="L56" i="4"/>
  <c r="K56" i="4"/>
  <c r="J56" i="4"/>
  <c r="T56" i="4" s="1"/>
  <c r="I56" i="4"/>
  <c r="S56" i="4" s="1"/>
  <c r="H56" i="4"/>
  <c r="G56" i="4"/>
  <c r="F56" i="4"/>
  <c r="Q56" i="4" s="1"/>
  <c r="E56" i="4"/>
  <c r="D56" i="4"/>
  <c r="C56" i="4"/>
  <c r="B56" i="4"/>
  <c r="O56" i="4" s="1"/>
  <c r="A56" i="4"/>
  <c r="N55" i="4"/>
  <c r="M55" i="4"/>
  <c r="L55" i="4"/>
  <c r="K55" i="4"/>
  <c r="J55" i="4"/>
  <c r="T55" i="4" s="1"/>
  <c r="I55" i="4"/>
  <c r="S55" i="4" s="1"/>
  <c r="H55" i="4"/>
  <c r="G55" i="4"/>
  <c r="F55" i="4"/>
  <c r="Q55" i="4" s="1"/>
  <c r="E55" i="4"/>
  <c r="R55" i="4" s="1"/>
  <c r="D55" i="4"/>
  <c r="C55" i="4"/>
  <c r="B55" i="4"/>
  <c r="O55" i="4" s="1"/>
  <c r="A55" i="4"/>
  <c r="N54" i="4"/>
  <c r="M54" i="4"/>
  <c r="L54" i="4"/>
  <c r="K54" i="4"/>
  <c r="J54" i="4"/>
  <c r="T54" i="4" s="1"/>
  <c r="I54" i="4"/>
  <c r="S54" i="4" s="1"/>
  <c r="H54" i="4"/>
  <c r="G54" i="4"/>
  <c r="F54" i="4"/>
  <c r="Q54" i="4" s="1"/>
  <c r="E54" i="4"/>
  <c r="D54" i="4"/>
  <c r="C54" i="4"/>
  <c r="B54" i="4"/>
  <c r="O54" i="4" s="1"/>
  <c r="A54" i="4"/>
  <c r="N53" i="4"/>
  <c r="M53" i="4"/>
  <c r="L53" i="4"/>
  <c r="K53" i="4"/>
  <c r="J53" i="4"/>
  <c r="T53" i="4" s="1"/>
  <c r="I53" i="4"/>
  <c r="S53" i="4" s="1"/>
  <c r="H53" i="4"/>
  <c r="G53" i="4"/>
  <c r="F53" i="4"/>
  <c r="E53" i="4"/>
  <c r="P53" i="4" s="1"/>
  <c r="D53" i="4"/>
  <c r="C53" i="4"/>
  <c r="B53" i="4"/>
  <c r="O53" i="4" s="1"/>
  <c r="A53" i="4"/>
  <c r="N52" i="4"/>
  <c r="M52" i="4"/>
  <c r="L52" i="4"/>
  <c r="K52" i="4"/>
  <c r="J52" i="4"/>
  <c r="I52" i="4"/>
  <c r="S52" i="4" s="1"/>
  <c r="H52" i="4"/>
  <c r="G52" i="4"/>
  <c r="F52" i="4"/>
  <c r="Q52" i="4" s="1"/>
  <c r="E52" i="4"/>
  <c r="R52" i="4" s="1"/>
  <c r="D52" i="4"/>
  <c r="C52" i="4"/>
  <c r="B52" i="4"/>
  <c r="A52" i="4"/>
  <c r="N51" i="4"/>
  <c r="M51" i="4"/>
  <c r="L51" i="4"/>
  <c r="K51" i="4"/>
  <c r="J51" i="4"/>
  <c r="I51" i="4"/>
  <c r="S51" i="4" s="1"/>
  <c r="H51" i="4"/>
  <c r="G51" i="4"/>
  <c r="F51" i="4"/>
  <c r="Q51" i="4" s="1"/>
  <c r="E51" i="4"/>
  <c r="R51" i="4" s="1"/>
  <c r="D51" i="4"/>
  <c r="C51" i="4"/>
  <c r="B51" i="4"/>
  <c r="O51" i="4" s="1"/>
  <c r="A51" i="4"/>
  <c r="P50" i="4"/>
  <c r="N50" i="4"/>
  <c r="M50" i="4"/>
  <c r="L50" i="4"/>
  <c r="K50" i="4"/>
  <c r="J50" i="4"/>
  <c r="I50" i="4"/>
  <c r="S50" i="4" s="1"/>
  <c r="H50" i="4"/>
  <c r="G50" i="4"/>
  <c r="F50" i="4"/>
  <c r="Q50" i="4" s="1"/>
  <c r="E50" i="4"/>
  <c r="R50" i="4" s="1"/>
  <c r="D50" i="4"/>
  <c r="C50" i="4"/>
  <c r="B50" i="4"/>
  <c r="O50" i="4" s="1"/>
  <c r="A50" i="4"/>
  <c r="N49" i="4"/>
  <c r="M49" i="4"/>
  <c r="L49" i="4"/>
  <c r="K49" i="4"/>
  <c r="J49" i="4"/>
  <c r="T49" i="4" s="1"/>
  <c r="I49" i="4"/>
  <c r="S49" i="4" s="1"/>
  <c r="H49" i="4"/>
  <c r="G49" i="4"/>
  <c r="F49" i="4"/>
  <c r="Q49" i="4" s="1"/>
  <c r="E49" i="4"/>
  <c r="P49" i="4" s="1"/>
  <c r="D49" i="4"/>
  <c r="C49" i="4"/>
  <c r="B49" i="4"/>
  <c r="O49" i="4" s="1"/>
  <c r="A49" i="4"/>
  <c r="N48" i="4"/>
  <c r="M48" i="4"/>
  <c r="L48" i="4"/>
  <c r="K48" i="4"/>
  <c r="J48" i="4"/>
  <c r="T48" i="4" s="1"/>
  <c r="I48" i="4"/>
  <c r="S48" i="4" s="1"/>
  <c r="H48" i="4"/>
  <c r="G48" i="4"/>
  <c r="F48" i="4"/>
  <c r="Q48" i="4" s="1"/>
  <c r="E48" i="4"/>
  <c r="R48" i="4" s="1"/>
  <c r="D48" i="4"/>
  <c r="C48" i="4"/>
  <c r="B48" i="4"/>
  <c r="A48" i="4"/>
  <c r="N47" i="4"/>
  <c r="M47" i="4"/>
  <c r="L47" i="4"/>
  <c r="K47" i="4"/>
  <c r="J47" i="4"/>
  <c r="T47" i="4" s="1"/>
  <c r="I47" i="4"/>
  <c r="S47" i="4" s="1"/>
  <c r="H47" i="4"/>
  <c r="G47" i="4"/>
  <c r="F47" i="4"/>
  <c r="Q47" i="4" s="1"/>
  <c r="E47" i="4"/>
  <c r="D47" i="4"/>
  <c r="C47" i="4"/>
  <c r="B47" i="4"/>
  <c r="O47" i="4" s="1"/>
  <c r="A47" i="4"/>
  <c r="N46" i="4"/>
  <c r="M46" i="4"/>
  <c r="L46" i="4"/>
  <c r="K46" i="4"/>
  <c r="J46" i="4"/>
  <c r="T46" i="4" s="1"/>
  <c r="I46" i="4"/>
  <c r="S46" i="4" s="1"/>
  <c r="H46" i="4"/>
  <c r="G46" i="4"/>
  <c r="F46" i="4"/>
  <c r="Q46" i="4" s="1"/>
  <c r="E46" i="4"/>
  <c r="D46" i="4"/>
  <c r="C46" i="4"/>
  <c r="B46" i="4"/>
  <c r="O46" i="4" s="1"/>
  <c r="A46" i="4"/>
  <c r="N45" i="4"/>
  <c r="M45" i="4"/>
  <c r="L45" i="4"/>
  <c r="K45" i="4"/>
  <c r="J45" i="4"/>
  <c r="T45" i="4" s="1"/>
  <c r="I45" i="4"/>
  <c r="S45" i="4" s="1"/>
  <c r="H45" i="4"/>
  <c r="G45" i="4"/>
  <c r="F45" i="4"/>
  <c r="Q45" i="4" s="1"/>
  <c r="E45" i="4"/>
  <c r="P45" i="4" s="1"/>
  <c r="D45" i="4"/>
  <c r="C45" i="4"/>
  <c r="B45" i="4"/>
  <c r="O45" i="4" s="1"/>
  <c r="A45" i="4"/>
  <c r="N44" i="4"/>
  <c r="M44" i="4"/>
  <c r="L44" i="4"/>
  <c r="K44" i="4"/>
  <c r="J44" i="4"/>
  <c r="T44" i="4" s="1"/>
  <c r="I44" i="4"/>
  <c r="S44" i="4" s="1"/>
  <c r="H44" i="4"/>
  <c r="G44" i="4"/>
  <c r="F44" i="4"/>
  <c r="Q44" i="4" s="1"/>
  <c r="E44" i="4"/>
  <c r="P44" i="4" s="1"/>
  <c r="D44" i="4"/>
  <c r="C44" i="4"/>
  <c r="B44" i="4"/>
  <c r="A44" i="4"/>
  <c r="N43" i="4"/>
  <c r="M43" i="4"/>
  <c r="L43" i="4"/>
  <c r="K43" i="4"/>
  <c r="J43" i="4"/>
  <c r="W43" i="4" s="1"/>
  <c r="I43" i="4"/>
  <c r="S43" i="4" s="1"/>
  <c r="H43" i="4"/>
  <c r="G43" i="4"/>
  <c r="F43" i="4"/>
  <c r="Q43" i="4" s="1"/>
  <c r="E43" i="4"/>
  <c r="R43" i="4" s="1"/>
  <c r="D43" i="4"/>
  <c r="C43" i="4"/>
  <c r="B43" i="4"/>
  <c r="O43" i="4" s="1"/>
  <c r="A43" i="4"/>
  <c r="N42" i="4"/>
  <c r="M42" i="4"/>
  <c r="L42" i="4"/>
  <c r="K42" i="4"/>
  <c r="J42" i="4"/>
  <c r="I42" i="4"/>
  <c r="S42" i="4" s="1"/>
  <c r="H42" i="4"/>
  <c r="G42" i="4"/>
  <c r="F42" i="4"/>
  <c r="Q42" i="4" s="1"/>
  <c r="E42" i="4"/>
  <c r="R42" i="4" s="1"/>
  <c r="D42" i="4"/>
  <c r="C42" i="4"/>
  <c r="B42" i="4"/>
  <c r="O42" i="4" s="1"/>
  <c r="A42" i="4"/>
  <c r="N41" i="4"/>
  <c r="M41" i="4"/>
  <c r="L41" i="4"/>
  <c r="K41" i="4"/>
  <c r="J41" i="4"/>
  <c r="T41" i="4" s="1"/>
  <c r="I41" i="4"/>
  <c r="S41" i="4" s="1"/>
  <c r="H41" i="4"/>
  <c r="G41" i="4"/>
  <c r="F41" i="4"/>
  <c r="E41" i="4"/>
  <c r="P41" i="4" s="1"/>
  <c r="D41" i="4"/>
  <c r="C41" i="4"/>
  <c r="B41" i="4"/>
  <c r="O41" i="4" s="1"/>
  <c r="A41" i="4"/>
  <c r="N40" i="4"/>
  <c r="M40" i="4"/>
  <c r="L40" i="4"/>
  <c r="K40" i="4"/>
  <c r="J40" i="4"/>
  <c r="I40" i="4"/>
  <c r="S40" i="4" s="1"/>
  <c r="H40" i="4"/>
  <c r="G40" i="4"/>
  <c r="F40" i="4"/>
  <c r="Q40" i="4" s="1"/>
  <c r="E40" i="4"/>
  <c r="P40" i="4" s="1"/>
  <c r="D40" i="4"/>
  <c r="C40" i="4"/>
  <c r="B40" i="4"/>
  <c r="A40" i="4"/>
  <c r="Q39" i="4"/>
  <c r="N39" i="4"/>
  <c r="M39" i="4"/>
  <c r="L39" i="4"/>
  <c r="K39" i="4"/>
  <c r="J39" i="4"/>
  <c r="I39" i="4"/>
  <c r="S39" i="4" s="1"/>
  <c r="H39" i="4"/>
  <c r="G39" i="4"/>
  <c r="F39" i="4"/>
  <c r="E39" i="4"/>
  <c r="R39" i="4" s="1"/>
  <c r="D39" i="4"/>
  <c r="C39" i="4"/>
  <c r="B39" i="4"/>
  <c r="O39" i="4" s="1"/>
  <c r="A39" i="4"/>
  <c r="N38" i="4"/>
  <c r="M38" i="4"/>
  <c r="L38" i="4"/>
  <c r="K38" i="4"/>
  <c r="J38" i="4"/>
  <c r="I38" i="4"/>
  <c r="S38" i="4" s="1"/>
  <c r="H38" i="4"/>
  <c r="G38" i="4"/>
  <c r="F38" i="4"/>
  <c r="Q38" i="4" s="1"/>
  <c r="E38" i="4"/>
  <c r="D38" i="4"/>
  <c r="C38" i="4"/>
  <c r="B38" i="4"/>
  <c r="O38" i="4" s="1"/>
  <c r="A38" i="4"/>
  <c r="N37" i="4"/>
  <c r="M37" i="4"/>
  <c r="L37" i="4"/>
  <c r="K37" i="4"/>
  <c r="J37" i="4"/>
  <c r="T37" i="4" s="1"/>
  <c r="I37" i="4"/>
  <c r="S37" i="4" s="1"/>
  <c r="H37" i="4"/>
  <c r="G37" i="4"/>
  <c r="F37" i="4"/>
  <c r="Q37" i="4" s="1"/>
  <c r="E37" i="4"/>
  <c r="P37" i="4" s="1"/>
  <c r="D37" i="4"/>
  <c r="C37" i="4"/>
  <c r="B37" i="4"/>
  <c r="O37" i="4" s="1"/>
  <c r="A37" i="4"/>
  <c r="N36" i="4"/>
  <c r="M36" i="4"/>
  <c r="L36" i="4"/>
  <c r="K36" i="4"/>
  <c r="J36" i="4"/>
  <c r="T36" i="4" s="1"/>
  <c r="I36" i="4"/>
  <c r="S36" i="4" s="1"/>
  <c r="H36" i="4"/>
  <c r="G36" i="4"/>
  <c r="F36" i="4"/>
  <c r="Q36" i="4" s="1"/>
  <c r="E36" i="4"/>
  <c r="P36" i="4" s="1"/>
  <c r="D36" i="4"/>
  <c r="C36" i="4"/>
  <c r="B36" i="4"/>
  <c r="A36" i="4"/>
  <c r="N35" i="4"/>
  <c r="M35" i="4"/>
  <c r="L35" i="4"/>
  <c r="K35" i="4"/>
  <c r="J35" i="4"/>
  <c r="T35" i="4" s="1"/>
  <c r="I35" i="4"/>
  <c r="S35" i="4" s="1"/>
  <c r="H35" i="4"/>
  <c r="G35" i="4"/>
  <c r="F35" i="4"/>
  <c r="Q35" i="4" s="1"/>
  <c r="E35" i="4"/>
  <c r="D35" i="4"/>
  <c r="C35" i="4"/>
  <c r="B35" i="4"/>
  <c r="O35" i="4" s="1"/>
  <c r="A35" i="4"/>
  <c r="N34" i="4"/>
  <c r="M34" i="4"/>
  <c r="L34" i="4"/>
  <c r="K34" i="4"/>
  <c r="J34" i="4"/>
  <c r="I34" i="4"/>
  <c r="S34" i="4" s="1"/>
  <c r="H34" i="4"/>
  <c r="G34" i="4"/>
  <c r="F34" i="4"/>
  <c r="Q34" i="4" s="1"/>
  <c r="E34" i="4"/>
  <c r="R34" i="4" s="1"/>
  <c r="D34" i="4"/>
  <c r="C34" i="4"/>
  <c r="B34" i="4"/>
  <c r="O34" i="4" s="1"/>
  <c r="A34" i="4"/>
  <c r="N33" i="4"/>
  <c r="M33" i="4"/>
  <c r="L33" i="4"/>
  <c r="K33" i="4"/>
  <c r="J33" i="4"/>
  <c r="T33" i="4" s="1"/>
  <c r="I33" i="4"/>
  <c r="S33" i="4" s="1"/>
  <c r="H33" i="4"/>
  <c r="G33" i="4"/>
  <c r="F33" i="4"/>
  <c r="Q33" i="4" s="1"/>
  <c r="E33" i="4"/>
  <c r="P33" i="4" s="1"/>
  <c r="D33" i="4"/>
  <c r="C33" i="4"/>
  <c r="B33" i="4"/>
  <c r="O33" i="4" s="1"/>
  <c r="A33" i="4"/>
  <c r="N32" i="4"/>
  <c r="M32" i="4"/>
  <c r="L32" i="4"/>
  <c r="K32" i="4"/>
  <c r="J32" i="4"/>
  <c r="I32" i="4"/>
  <c r="S32" i="4" s="1"/>
  <c r="H32" i="4"/>
  <c r="G32" i="4"/>
  <c r="F32" i="4"/>
  <c r="Q32" i="4" s="1"/>
  <c r="E32" i="4"/>
  <c r="P32" i="4" s="1"/>
  <c r="D32" i="4"/>
  <c r="C32" i="4"/>
  <c r="B32" i="4"/>
  <c r="A32" i="4"/>
  <c r="N31" i="4"/>
  <c r="M31" i="4"/>
  <c r="L31" i="4"/>
  <c r="K31" i="4"/>
  <c r="J31" i="4"/>
  <c r="T31" i="4" s="1"/>
  <c r="I31" i="4"/>
  <c r="S31" i="4" s="1"/>
  <c r="H31" i="4"/>
  <c r="G31" i="4"/>
  <c r="F31" i="4"/>
  <c r="Q31" i="4" s="1"/>
  <c r="E31" i="4"/>
  <c r="D31" i="4"/>
  <c r="C31" i="4"/>
  <c r="B31" i="4"/>
  <c r="O31" i="4" s="1"/>
  <c r="A31" i="4"/>
  <c r="T30" i="4"/>
  <c r="N30" i="4"/>
  <c r="M30" i="4"/>
  <c r="L30" i="4"/>
  <c r="K30" i="4"/>
  <c r="J30" i="4"/>
  <c r="I30" i="4"/>
  <c r="S30" i="4" s="1"/>
  <c r="H30" i="4"/>
  <c r="G30" i="4"/>
  <c r="F30" i="4"/>
  <c r="Q30" i="4" s="1"/>
  <c r="E30" i="4"/>
  <c r="D30" i="4"/>
  <c r="C30" i="4"/>
  <c r="B30" i="4"/>
  <c r="O30" i="4" s="1"/>
  <c r="A30" i="4"/>
  <c r="N29" i="4"/>
  <c r="M29" i="4"/>
  <c r="L29" i="4"/>
  <c r="K29" i="4"/>
  <c r="J29" i="4"/>
  <c r="T29" i="4" s="1"/>
  <c r="I29" i="4"/>
  <c r="S29" i="4" s="1"/>
  <c r="H29" i="4"/>
  <c r="G29" i="4"/>
  <c r="F29" i="4"/>
  <c r="Q29" i="4" s="1"/>
  <c r="E29" i="4"/>
  <c r="P29" i="4" s="1"/>
  <c r="D29" i="4"/>
  <c r="C29" i="4"/>
  <c r="B29" i="4"/>
  <c r="O29" i="4" s="1"/>
  <c r="A29" i="4"/>
  <c r="P28" i="4"/>
  <c r="N28" i="4"/>
  <c r="M28" i="4"/>
  <c r="L28" i="4"/>
  <c r="K28" i="4"/>
  <c r="J28" i="4"/>
  <c r="T28" i="4" s="1"/>
  <c r="I28" i="4"/>
  <c r="S28" i="4" s="1"/>
  <c r="H28" i="4"/>
  <c r="G28" i="4"/>
  <c r="F28" i="4"/>
  <c r="Q28" i="4" s="1"/>
  <c r="E28" i="4"/>
  <c r="D28" i="4"/>
  <c r="C28" i="4"/>
  <c r="B28" i="4"/>
  <c r="O28" i="4" s="1"/>
  <c r="A28" i="4"/>
  <c r="P27" i="4"/>
  <c r="N27" i="4"/>
  <c r="M27" i="4"/>
  <c r="L27" i="4"/>
  <c r="K27" i="4"/>
  <c r="J27" i="4"/>
  <c r="T27" i="4" s="1"/>
  <c r="I27" i="4"/>
  <c r="S27" i="4" s="1"/>
  <c r="H27" i="4"/>
  <c r="G27" i="4"/>
  <c r="F27" i="4"/>
  <c r="Q27" i="4" s="1"/>
  <c r="E27" i="4"/>
  <c r="D27" i="4"/>
  <c r="C27" i="4"/>
  <c r="B27" i="4"/>
  <c r="O27" i="4" s="1"/>
  <c r="A27" i="4"/>
  <c r="Q26" i="4"/>
  <c r="N26" i="4"/>
  <c r="M26" i="4"/>
  <c r="L26" i="4"/>
  <c r="K26" i="4"/>
  <c r="J26" i="4"/>
  <c r="I26" i="4"/>
  <c r="S26" i="4" s="1"/>
  <c r="H26" i="4"/>
  <c r="G26" i="4"/>
  <c r="F26" i="4"/>
  <c r="R26" i="4" s="1"/>
  <c r="E26" i="4"/>
  <c r="P26" i="4" s="1"/>
  <c r="D26" i="4"/>
  <c r="C26" i="4"/>
  <c r="B26" i="4"/>
  <c r="O26" i="4" s="1"/>
  <c r="A26" i="4"/>
  <c r="N25" i="4"/>
  <c r="M25" i="4"/>
  <c r="L25" i="4"/>
  <c r="K25" i="4"/>
  <c r="J25" i="4"/>
  <c r="T25" i="4" s="1"/>
  <c r="I25" i="4"/>
  <c r="S25" i="4" s="1"/>
  <c r="H25" i="4"/>
  <c r="G25" i="4"/>
  <c r="F25" i="4"/>
  <c r="Q25" i="4" s="1"/>
  <c r="E25" i="4"/>
  <c r="P25" i="4" s="1"/>
  <c r="D25" i="4"/>
  <c r="C25" i="4"/>
  <c r="B25" i="4"/>
  <c r="O25" i="4" s="1"/>
  <c r="A25" i="4"/>
  <c r="N24" i="4"/>
  <c r="M24" i="4"/>
  <c r="L24" i="4"/>
  <c r="K24" i="4"/>
  <c r="J24" i="4"/>
  <c r="I24" i="4"/>
  <c r="S24" i="4" s="1"/>
  <c r="H24" i="4"/>
  <c r="G24" i="4"/>
  <c r="F24" i="4"/>
  <c r="Q24" i="4" s="1"/>
  <c r="E24" i="4"/>
  <c r="P24" i="4" s="1"/>
  <c r="D24" i="4"/>
  <c r="C24" i="4"/>
  <c r="B24" i="4"/>
  <c r="A24" i="4"/>
  <c r="N23" i="4"/>
  <c r="M23" i="4"/>
  <c r="L23" i="4"/>
  <c r="K23" i="4"/>
  <c r="J23" i="4"/>
  <c r="T23" i="4" s="1"/>
  <c r="I23" i="4"/>
  <c r="S23" i="4" s="1"/>
  <c r="H23" i="4"/>
  <c r="G23" i="4"/>
  <c r="F23" i="4"/>
  <c r="Q23" i="4" s="1"/>
  <c r="E23" i="4"/>
  <c r="D23" i="4"/>
  <c r="C23" i="4"/>
  <c r="B23" i="4"/>
  <c r="O23" i="4" s="1"/>
  <c r="A23" i="4"/>
  <c r="N22" i="4"/>
  <c r="M22" i="4"/>
  <c r="L22" i="4"/>
  <c r="K22" i="4"/>
  <c r="J22" i="4"/>
  <c r="I22" i="4"/>
  <c r="S22" i="4" s="1"/>
  <c r="H22" i="4"/>
  <c r="G22" i="4"/>
  <c r="F22" i="4"/>
  <c r="Q22" i="4" s="1"/>
  <c r="E22" i="4"/>
  <c r="D22" i="4"/>
  <c r="C22" i="4"/>
  <c r="B22" i="4"/>
  <c r="O22" i="4" s="1"/>
  <c r="A22" i="4"/>
  <c r="N21" i="4"/>
  <c r="M21" i="4"/>
  <c r="L21" i="4"/>
  <c r="K21" i="4"/>
  <c r="J21" i="4"/>
  <c r="T21" i="4" s="1"/>
  <c r="I21" i="4"/>
  <c r="S21" i="4" s="1"/>
  <c r="H21" i="4"/>
  <c r="G21" i="4"/>
  <c r="F21" i="4"/>
  <c r="Q21" i="4" s="1"/>
  <c r="E21" i="4"/>
  <c r="P21" i="4" s="1"/>
  <c r="D21" i="4"/>
  <c r="C21" i="4"/>
  <c r="B21" i="4"/>
  <c r="O21" i="4" s="1"/>
  <c r="A21" i="4"/>
  <c r="N20" i="4"/>
  <c r="M20" i="4"/>
  <c r="L20" i="4"/>
  <c r="K20" i="4"/>
  <c r="J20" i="4"/>
  <c r="T20" i="4" s="1"/>
  <c r="I20" i="4"/>
  <c r="S20" i="4" s="1"/>
  <c r="H20" i="4"/>
  <c r="G20" i="4"/>
  <c r="F20" i="4"/>
  <c r="Q20" i="4" s="1"/>
  <c r="E20" i="4"/>
  <c r="P20" i="4" s="1"/>
  <c r="D20" i="4"/>
  <c r="C20" i="4"/>
  <c r="B20" i="4"/>
  <c r="O20" i="4" s="1"/>
  <c r="A20" i="4"/>
  <c r="O19" i="4"/>
  <c r="N19" i="4"/>
  <c r="M19" i="4"/>
  <c r="L19" i="4"/>
  <c r="K19" i="4"/>
  <c r="J19" i="4"/>
  <c r="T19" i="4" s="1"/>
  <c r="I19" i="4"/>
  <c r="S19" i="4" s="1"/>
  <c r="H19" i="4"/>
  <c r="G19" i="4"/>
  <c r="F19" i="4"/>
  <c r="Q19" i="4" s="1"/>
  <c r="E19" i="4"/>
  <c r="D19" i="4"/>
  <c r="C19" i="4"/>
  <c r="B19" i="4"/>
  <c r="A19" i="4"/>
  <c r="P18" i="4"/>
  <c r="N18" i="4"/>
  <c r="M18" i="4"/>
  <c r="L18" i="4"/>
  <c r="K18" i="4"/>
  <c r="J18" i="4"/>
  <c r="W18" i="4" s="1"/>
  <c r="I18" i="4"/>
  <c r="S18" i="4" s="1"/>
  <c r="H18" i="4"/>
  <c r="G18" i="4"/>
  <c r="F18" i="4"/>
  <c r="Q18" i="4" s="1"/>
  <c r="E18" i="4"/>
  <c r="D18" i="4"/>
  <c r="C18" i="4"/>
  <c r="B18" i="4"/>
  <c r="O18" i="4" s="1"/>
  <c r="A18" i="4"/>
  <c r="N17" i="4"/>
  <c r="M17" i="4"/>
  <c r="L17" i="4"/>
  <c r="K17" i="4"/>
  <c r="J17" i="4"/>
  <c r="T17" i="4" s="1"/>
  <c r="I17" i="4"/>
  <c r="S17" i="4" s="1"/>
  <c r="H17" i="4"/>
  <c r="G17" i="4"/>
  <c r="F17" i="4"/>
  <c r="Q17" i="4" s="1"/>
  <c r="E17" i="4"/>
  <c r="P17" i="4" s="1"/>
  <c r="D17" i="4"/>
  <c r="C17" i="4"/>
  <c r="B17" i="4"/>
  <c r="O17" i="4" s="1"/>
  <c r="A17" i="4"/>
  <c r="N16" i="4"/>
  <c r="M16" i="4"/>
  <c r="L16" i="4"/>
  <c r="K16" i="4"/>
  <c r="J16" i="4"/>
  <c r="I16" i="4"/>
  <c r="S16" i="4" s="1"/>
  <c r="H16" i="4"/>
  <c r="G16" i="4"/>
  <c r="F16" i="4"/>
  <c r="Q16" i="4" s="1"/>
  <c r="E16" i="4"/>
  <c r="P16" i="4" s="1"/>
  <c r="D16" i="4"/>
  <c r="C16" i="4"/>
  <c r="B16" i="4"/>
  <c r="A16" i="4"/>
  <c r="Q15" i="4"/>
  <c r="N15" i="4"/>
  <c r="M15" i="4"/>
  <c r="L15" i="4"/>
  <c r="K15" i="4"/>
  <c r="J15" i="4"/>
  <c r="T15" i="4" s="1"/>
  <c r="I15" i="4"/>
  <c r="S15" i="4" s="1"/>
  <c r="H15" i="4"/>
  <c r="G15" i="4"/>
  <c r="F15" i="4"/>
  <c r="E15" i="4"/>
  <c r="D15" i="4"/>
  <c r="C15" i="4"/>
  <c r="B15" i="4"/>
  <c r="O15" i="4" s="1"/>
  <c r="A15" i="4"/>
  <c r="N14" i="4"/>
  <c r="M14" i="4"/>
  <c r="L14" i="4"/>
  <c r="K14" i="4"/>
  <c r="J14" i="4"/>
  <c r="T14" i="4" s="1"/>
  <c r="I14" i="4"/>
  <c r="S14" i="4" s="1"/>
  <c r="H14" i="4"/>
  <c r="G14" i="4"/>
  <c r="F14" i="4"/>
  <c r="Q14" i="4" s="1"/>
  <c r="E14" i="4"/>
  <c r="D14" i="4"/>
  <c r="C14" i="4"/>
  <c r="B14" i="4"/>
  <c r="O14" i="4" s="1"/>
  <c r="A14" i="4"/>
  <c r="N13" i="4"/>
  <c r="M13" i="4"/>
  <c r="L13" i="4"/>
  <c r="K13" i="4"/>
  <c r="J13" i="4"/>
  <c r="T13" i="4" s="1"/>
  <c r="I13" i="4"/>
  <c r="S13" i="4" s="1"/>
  <c r="H13" i="4"/>
  <c r="G13" i="4"/>
  <c r="F13" i="4"/>
  <c r="Q13" i="4" s="1"/>
  <c r="E13" i="4"/>
  <c r="P13" i="4" s="1"/>
  <c r="D13" i="4"/>
  <c r="C13" i="4"/>
  <c r="B13" i="4"/>
  <c r="O13" i="4" s="1"/>
  <c r="A13" i="4"/>
  <c r="P12" i="4"/>
  <c r="N12" i="4"/>
  <c r="M12" i="4"/>
  <c r="L12" i="4"/>
  <c r="K12" i="4"/>
  <c r="J12" i="4"/>
  <c r="T12" i="4" s="1"/>
  <c r="I12" i="4"/>
  <c r="S12" i="4" s="1"/>
  <c r="H12" i="4"/>
  <c r="G12" i="4"/>
  <c r="F12" i="4"/>
  <c r="Q12" i="4" s="1"/>
  <c r="E12" i="4"/>
  <c r="D12" i="4"/>
  <c r="C12" i="4"/>
  <c r="B12" i="4"/>
  <c r="A12" i="4"/>
  <c r="N11" i="4"/>
  <c r="M11" i="4"/>
  <c r="L11" i="4"/>
  <c r="K11" i="4"/>
  <c r="J11" i="4"/>
  <c r="T11" i="4" s="1"/>
  <c r="I11" i="4"/>
  <c r="S11" i="4" s="1"/>
  <c r="H11" i="4"/>
  <c r="G11" i="4"/>
  <c r="F11" i="4"/>
  <c r="Q11" i="4" s="1"/>
  <c r="E11" i="4"/>
  <c r="D11" i="4"/>
  <c r="C11" i="4"/>
  <c r="B11" i="4"/>
  <c r="O11" i="4" s="1"/>
  <c r="A11" i="4"/>
  <c r="N10" i="4"/>
  <c r="M10" i="4"/>
  <c r="L10" i="4"/>
  <c r="K10" i="4"/>
  <c r="J10" i="4"/>
  <c r="I10" i="4"/>
  <c r="S10" i="4" s="1"/>
  <c r="H10" i="4"/>
  <c r="G10" i="4"/>
  <c r="F10" i="4"/>
  <c r="Q10" i="4" s="1"/>
  <c r="E10" i="4"/>
  <c r="R10" i="4" s="1"/>
  <c r="D10" i="4"/>
  <c r="C10" i="4"/>
  <c r="B10" i="4"/>
  <c r="O10" i="4" s="1"/>
  <c r="A10" i="4"/>
  <c r="Q9" i="4"/>
  <c r="N9" i="4"/>
  <c r="M9" i="4"/>
  <c r="L9" i="4"/>
  <c r="K9" i="4"/>
  <c r="J9" i="4"/>
  <c r="T9" i="4" s="1"/>
  <c r="I9" i="4"/>
  <c r="S9" i="4" s="1"/>
  <c r="H9" i="4"/>
  <c r="G9" i="4"/>
  <c r="F9" i="4"/>
  <c r="E9" i="4"/>
  <c r="P9" i="4" s="1"/>
  <c r="D9" i="4"/>
  <c r="C9" i="4"/>
  <c r="B9" i="4"/>
  <c r="O9" i="4" s="1"/>
  <c r="A9" i="4"/>
  <c r="N8" i="4"/>
  <c r="M8" i="4"/>
  <c r="L8" i="4"/>
  <c r="K8" i="4"/>
  <c r="J8" i="4"/>
  <c r="I8" i="4"/>
  <c r="S8" i="4" s="1"/>
  <c r="H8" i="4"/>
  <c r="G8" i="4"/>
  <c r="F8" i="4"/>
  <c r="Q8" i="4" s="1"/>
  <c r="E8" i="4"/>
  <c r="D8" i="4"/>
  <c r="C8" i="4"/>
  <c r="B8" i="4"/>
  <c r="A8" i="4"/>
  <c r="N7" i="4"/>
  <c r="M7" i="4"/>
  <c r="L7" i="4"/>
  <c r="K7" i="4"/>
  <c r="J7" i="4"/>
  <c r="T7" i="4" s="1"/>
  <c r="I7" i="4"/>
  <c r="S7" i="4" s="1"/>
  <c r="H7" i="4"/>
  <c r="G7" i="4"/>
  <c r="F7" i="4"/>
  <c r="Q7" i="4" s="1"/>
  <c r="E7" i="4"/>
  <c r="D7" i="4"/>
  <c r="C7" i="4"/>
  <c r="B7" i="4"/>
  <c r="O7" i="4" s="1"/>
  <c r="A7" i="4"/>
  <c r="T6" i="4"/>
  <c r="N6" i="4"/>
  <c r="M6" i="4"/>
  <c r="L6" i="4"/>
  <c r="K6" i="4"/>
  <c r="J6" i="4"/>
  <c r="I6" i="4"/>
  <c r="S6" i="4" s="1"/>
  <c r="H6" i="4"/>
  <c r="G6" i="4"/>
  <c r="F6" i="4"/>
  <c r="Q6" i="4" s="1"/>
  <c r="E6" i="4"/>
  <c r="D6" i="4"/>
  <c r="C6" i="4"/>
  <c r="B6" i="4"/>
  <c r="O6" i="4" s="1"/>
  <c r="A6" i="4"/>
  <c r="O5" i="4"/>
  <c r="N5" i="4"/>
  <c r="M5" i="4"/>
  <c r="L5" i="4"/>
  <c r="K5" i="4"/>
  <c r="J5" i="4"/>
  <c r="I5" i="4"/>
  <c r="S5" i="4" s="1"/>
  <c r="H5" i="4"/>
  <c r="G5" i="4"/>
  <c r="F5" i="4"/>
  <c r="Q5" i="4" s="1"/>
  <c r="E5" i="4"/>
  <c r="P5" i="4" s="1"/>
  <c r="D5" i="4"/>
  <c r="C5" i="4"/>
  <c r="B5" i="4"/>
  <c r="A5" i="4"/>
  <c r="Y45" i="4" l="1"/>
  <c r="Y227" i="4"/>
  <c r="U243" i="4"/>
  <c r="V243" i="4" s="1"/>
  <c r="X243" i="4" s="1"/>
  <c r="Y259" i="4"/>
  <c r="U23" i="4"/>
  <c r="Y60" i="4"/>
  <c r="U369" i="4"/>
  <c r="V369" i="4" s="1"/>
  <c r="X369" i="4" s="1"/>
  <c r="U424" i="4"/>
  <c r="V424" i="4" s="1"/>
  <c r="X424" i="4" s="1"/>
  <c r="U429" i="4"/>
  <c r="V429" i="4" s="1"/>
  <c r="X429" i="4" s="1"/>
  <c r="Y496" i="4"/>
  <c r="R18" i="4"/>
  <c r="R23" i="4"/>
  <c r="R24" i="4"/>
  <c r="Y26" i="4"/>
  <c r="U36" i="4"/>
  <c r="V36" i="4" s="1"/>
  <c r="X36" i="4" s="1"/>
  <c r="R54" i="4"/>
  <c r="U57" i="4"/>
  <c r="V57" i="4" s="1"/>
  <c r="X57" i="4" s="1"/>
  <c r="W67" i="4"/>
  <c r="W71" i="4"/>
  <c r="W86" i="4"/>
  <c r="U89" i="4"/>
  <c r="V89" i="4" s="1"/>
  <c r="X89" i="4" s="1"/>
  <c r="P93" i="4"/>
  <c r="P94" i="4"/>
  <c r="R118" i="4"/>
  <c r="Y119" i="4"/>
  <c r="Y123" i="4"/>
  <c r="R148" i="4"/>
  <c r="W165" i="4"/>
  <c r="R171" i="4"/>
  <c r="R193" i="4"/>
  <c r="S197" i="4"/>
  <c r="W238" i="4"/>
  <c r="U244" i="4"/>
  <c r="V244" i="4" s="1"/>
  <c r="X244" i="4" s="1"/>
  <c r="R249" i="4"/>
  <c r="W263" i="4"/>
  <c r="R298" i="4"/>
  <c r="S335" i="4"/>
  <c r="R337" i="4"/>
  <c r="R339" i="4"/>
  <c r="S351" i="4"/>
  <c r="S381" i="4"/>
  <c r="Q419" i="4"/>
  <c r="R419" i="4"/>
  <c r="U446" i="4"/>
  <c r="V446" i="4" s="1"/>
  <c r="X446" i="4" s="1"/>
  <c r="T457" i="4"/>
  <c r="R473" i="4"/>
  <c r="W501" i="4"/>
  <c r="W507" i="4"/>
  <c r="R517" i="4"/>
  <c r="P523" i="4"/>
  <c r="R545" i="4"/>
  <c r="Q546" i="4"/>
  <c r="R552" i="4"/>
  <c r="R553" i="4"/>
  <c r="P583" i="4"/>
  <c r="Y615" i="4"/>
  <c r="R622" i="4"/>
  <c r="Y655" i="4"/>
  <c r="R687" i="4"/>
  <c r="R713" i="4"/>
  <c r="P713" i="4"/>
  <c r="W721" i="4"/>
  <c r="W724" i="4"/>
  <c r="R839" i="4"/>
  <c r="R900" i="4"/>
  <c r="R919" i="4"/>
  <c r="R968" i="4"/>
  <c r="R1002" i="4"/>
  <c r="P1002" i="4"/>
  <c r="P1073" i="4"/>
  <c r="R1073" i="4"/>
  <c r="P1075" i="4"/>
  <c r="Y1084" i="4"/>
  <c r="Y338" i="4"/>
  <c r="W383" i="4"/>
  <c r="W399" i="4"/>
  <c r="R426" i="4"/>
  <c r="W434" i="4"/>
  <c r="T434" i="4"/>
  <c r="R488" i="4"/>
  <c r="W506" i="4"/>
  <c r="P521" i="4"/>
  <c r="R521" i="4"/>
  <c r="P558" i="4"/>
  <c r="R558" i="4"/>
  <c r="R579" i="4"/>
  <c r="R580" i="4"/>
  <c r="T599" i="4"/>
  <c r="W599" i="4"/>
  <c r="P612" i="4"/>
  <c r="R612" i="4"/>
  <c r="U698" i="4"/>
  <c r="V698" i="4" s="1"/>
  <c r="X698" i="4" s="1"/>
  <c r="W714" i="4"/>
  <c r="R793" i="4"/>
  <c r="P793" i="4"/>
  <c r="T842" i="4"/>
  <c r="W842" i="4"/>
  <c r="Y905" i="4"/>
  <c r="Y906" i="4"/>
  <c r="R1006" i="4"/>
  <c r="P1023" i="4"/>
  <c r="R1023" i="4"/>
  <c r="W1088" i="4"/>
  <c r="T1088" i="4"/>
  <c r="P444" i="4"/>
  <c r="R444" i="4"/>
  <c r="Y589" i="4"/>
  <c r="R647" i="4"/>
  <c r="R792" i="4"/>
  <c r="P792" i="4"/>
  <c r="P837" i="4"/>
  <c r="R837" i="4"/>
  <c r="Q857" i="4"/>
  <c r="R857" i="4"/>
  <c r="Y895" i="4"/>
  <c r="R929" i="4"/>
  <c r="P1037" i="4"/>
  <c r="R1037" i="4"/>
  <c r="R1079" i="4"/>
  <c r="P1079" i="4"/>
  <c r="W140" i="4"/>
  <c r="R236" i="4"/>
  <c r="Y408" i="4"/>
  <c r="W547" i="4"/>
  <c r="P573" i="4"/>
  <c r="R573" i="4"/>
  <c r="T699" i="4"/>
  <c r="W699" i="4"/>
  <c r="W734" i="4"/>
  <c r="R736" i="4"/>
  <c r="Q736" i="4"/>
  <c r="Y834" i="4"/>
  <c r="P855" i="4"/>
  <c r="R855" i="4"/>
  <c r="T891" i="4"/>
  <c r="W891" i="4"/>
  <c r="R912" i="4"/>
  <c r="Q912" i="4"/>
  <c r="Y1057" i="4"/>
  <c r="Y1060" i="4"/>
  <c r="R1080" i="4"/>
  <c r="W1087" i="4"/>
  <c r="P1098" i="4"/>
  <c r="R1098" i="4"/>
  <c r="Y87" i="4"/>
  <c r="Y114" i="4"/>
  <c r="W37" i="4"/>
  <c r="W39" i="4"/>
  <c r="P48" i="4"/>
  <c r="W83" i="4"/>
  <c r="Y91" i="4"/>
  <c r="W134" i="4"/>
  <c r="Y210" i="4"/>
  <c r="U219" i="4"/>
  <c r="V219" i="4" s="1"/>
  <c r="X219" i="4" s="1"/>
  <c r="Y241" i="4"/>
  <c r="Y257" i="4"/>
  <c r="P323" i="4"/>
  <c r="Y434" i="4"/>
  <c r="A17" i="1"/>
  <c r="R27" i="4"/>
  <c r="R35" i="4"/>
  <c r="P42" i="4"/>
  <c r="W47" i="4"/>
  <c r="P52" i="4"/>
  <c r="T111" i="4"/>
  <c r="R130" i="4"/>
  <c r="R141" i="4"/>
  <c r="Y147" i="4"/>
  <c r="W158" i="4"/>
  <c r="R165" i="4"/>
  <c r="R176" i="4"/>
  <c r="U181" i="4"/>
  <c r="V181" i="4" s="1"/>
  <c r="X181" i="4" s="1"/>
  <c r="R184" i="4"/>
  <c r="U241" i="4"/>
  <c r="V241" i="4" s="1"/>
  <c r="X241" i="4" s="1"/>
  <c r="W248" i="4"/>
  <c r="R251" i="4"/>
  <c r="Y273" i="4"/>
  <c r="R329" i="4"/>
  <c r="W389" i="4"/>
  <c r="R404" i="4"/>
  <c r="U410" i="4"/>
  <c r="P422" i="4"/>
  <c r="R422" i="4"/>
  <c r="R425" i="4"/>
  <c r="R434" i="4"/>
  <c r="R442" i="4"/>
  <c r="P442" i="4"/>
  <c r="Y452" i="4"/>
  <c r="P469" i="4"/>
  <c r="Y482" i="4"/>
  <c r="R503" i="4"/>
  <c r="R514" i="4"/>
  <c r="Q578" i="4"/>
  <c r="Y621" i="4"/>
  <c r="P647" i="4"/>
  <c r="R648" i="4"/>
  <c r="U649" i="4"/>
  <c r="V649" i="4" s="1"/>
  <c r="X649" i="4" s="1"/>
  <c r="Y651" i="4"/>
  <c r="P679" i="4"/>
  <c r="R679" i="4"/>
  <c r="R690" i="4"/>
  <c r="R708" i="4"/>
  <c r="R709" i="4"/>
  <c r="W759" i="4"/>
  <c r="W785" i="4"/>
  <c r="U788" i="4"/>
  <c r="W788" i="4" s="1"/>
  <c r="P791" i="4"/>
  <c r="Y822" i="4"/>
  <c r="U875" i="4"/>
  <c r="V875" i="4" s="1"/>
  <c r="X875" i="4" s="1"/>
  <c r="Y890" i="4"/>
  <c r="Q945" i="4"/>
  <c r="R945" i="4"/>
  <c r="R1013" i="4"/>
  <c r="P1035" i="4"/>
  <c r="R1035" i="4"/>
  <c r="U1036" i="4"/>
  <c r="V1036" i="4" s="1"/>
  <c r="X1036" i="4" s="1"/>
  <c r="W1091" i="4"/>
  <c r="Y24" i="4"/>
  <c r="R53" i="4"/>
  <c r="W70" i="4"/>
  <c r="U85" i="4"/>
  <c r="W85" i="4" s="1"/>
  <c r="W128" i="4"/>
  <c r="Q170" i="4"/>
  <c r="R267" i="4"/>
  <c r="Y50" i="4"/>
  <c r="P51" i="4"/>
  <c r="Y79" i="4"/>
  <c r="Y275" i="4"/>
  <c r="R297" i="4"/>
  <c r="R314" i="4"/>
  <c r="Y362" i="4"/>
  <c r="R8" i="4"/>
  <c r="U44" i="4"/>
  <c r="R56" i="4"/>
  <c r="R72" i="4"/>
  <c r="R75" i="4"/>
  <c r="Y78" i="4"/>
  <c r="R96" i="4"/>
  <c r="R119" i="4"/>
  <c r="W131" i="4"/>
  <c r="U139" i="4"/>
  <c r="V139" i="4" s="1"/>
  <c r="X139" i="4" s="1"/>
  <c r="Y140" i="4"/>
  <c r="W159" i="4"/>
  <c r="R173" i="4"/>
  <c r="Q236" i="4"/>
  <c r="Y239" i="4"/>
  <c r="Y240" i="4"/>
  <c r="R242" i="4"/>
  <c r="Y247" i="4"/>
  <c r="R280" i="4"/>
  <c r="P282" i="4"/>
  <c r="S311" i="4"/>
  <c r="R313" i="4"/>
  <c r="Q314" i="4"/>
  <c r="Y322" i="4"/>
  <c r="W388" i="4"/>
  <c r="R409" i="4"/>
  <c r="R424" i="4"/>
  <c r="Y432" i="4"/>
  <c r="R468" i="4"/>
  <c r="Y514" i="4"/>
  <c r="P530" i="4"/>
  <c r="R530" i="4"/>
  <c r="P576" i="4"/>
  <c r="P586" i="4"/>
  <c r="R586" i="4"/>
  <c r="R601" i="4"/>
  <c r="Y642" i="4"/>
  <c r="W671" i="4"/>
  <c r="Y758" i="4"/>
  <c r="U801" i="4"/>
  <c r="V801" i="4" s="1"/>
  <c r="X801" i="4" s="1"/>
  <c r="Y818" i="4"/>
  <c r="R849" i="4"/>
  <c r="R854" i="4"/>
  <c r="Y889" i="4"/>
  <c r="T942" i="4"/>
  <c r="W942" i="4"/>
  <c r="R1031" i="4"/>
  <c r="R1036" i="4"/>
  <c r="Y1038" i="4"/>
  <c r="W1048" i="4"/>
  <c r="Y177" i="4"/>
  <c r="W589" i="4"/>
  <c r="T589" i="4"/>
  <c r="W779" i="4"/>
  <c r="T779" i="4"/>
  <c r="R848" i="4"/>
  <c r="Q848" i="4"/>
  <c r="W877" i="4"/>
  <c r="T877" i="4"/>
  <c r="P1020" i="4"/>
  <c r="R1020" i="4"/>
  <c r="R1052" i="4"/>
  <c r="P1052" i="4"/>
  <c r="P1096" i="4"/>
  <c r="R1096" i="4"/>
  <c r="R1097" i="4"/>
  <c r="Q1097" i="4"/>
  <c r="R49" i="4"/>
  <c r="W66" i="4"/>
  <c r="Y211" i="4"/>
  <c r="Y372" i="4"/>
  <c r="U127" i="4"/>
  <c r="V127" i="4" s="1"/>
  <c r="X127" i="4" s="1"/>
  <c r="U201" i="4"/>
  <c r="V201" i="4" s="1"/>
  <c r="X201" i="4" s="1"/>
  <c r="Y283" i="4"/>
  <c r="U381" i="4"/>
  <c r="V381" i="4" s="1"/>
  <c r="X381" i="4" s="1"/>
  <c r="Y476" i="4"/>
  <c r="B24" i="1"/>
  <c r="U6" i="4"/>
  <c r="V6" i="4" s="1"/>
  <c r="X6" i="4" s="1"/>
  <c r="R19" i="4"/>
  <c r="W22" i="4"/>
  <c r="W42" i="4"/>
  <c r="W52" i="4"/>
  <c r="R59" i="4"/>
  <c r="R91" i="4"/>
  <c r="P119" i="4"/>
  <c r="R121" i="4"/>
  <c r="Y125" i="4"/>
  <c r="W143" i="4"/>
  <c r="Y153" i="4"/>
  <c r="U174" i="4"/>
  <c r="V174" i="4" s="1"/>
  <c r="X174" i="4" s="1"/>
  <c r="R227" i="4"/>
  <c r="P242" i="4"/>
  <c r="Y249" i="4"/>
  <c r="W345" i="4"/>
  <c r="Y368" i="4"/>
  <c r="Q385" i="4"/>
  <c r="R401" i="4"/>
  <c r="Y416" i="4"/>
  <c r="Y442" i="4"/>
  <c r="W450" i="4"/>
  <c r="T450" i="4"/>
  <c r="Y457" i="4"/>
  <c r="U470" i="4"/>
  <c r="V470" i="4" s="1"/>
  <c r="X470" i="4" s="1"/>
  <c r="U532" i="4"/>
  <c r="V532" i="4" s="1"/>
  <c r="X532" i="4" s="1"/>
  <c r="P554" i="4"/>
  <c r="Y570" i="4"/>
  <c r="Y578" i="4"/>
  <c r="Y593" i="4"/>
  <c r="W636" i="4"/>
  <c r="W640" i="4"/>
  <c r="Q644" i="4"/>
  <c r="R644" i="4"/>
  <c r="T659" i="4"/>
  <c r="R660" i="4"/>
  <c r="Y711" i="4"/>
  <c r="W799" i="4"/>
  <c r="Q809" i="4"/>
  <c r="R809" i="4"/>
  <c r="W827" i="4"/>
  <c r="R866" i="4"/>
  <c r="P878" i="4"/>
  <c r="R878" i="4"/>
  <c r="Y916" i="4"/>
  <c r="W916" i="4"/>
  <c r="R918" i="4"/>
  <c r="P918" i="4"/>
  <c r="Q920" i="4"/>
  <c r="R964" i="4"/>
  <c r="T969" i="4"/>
  <c r="W970" i="4"/>
  <c r="Y998" i="4"/>
  <c r="W1013" i="4"/>
  <c r="T1064" i="4"/>
  <c r="W1064" i="4"/>
  <c r="R699" i="4"/>
  <c r="Y705" i="4"/>
  <c r="W736" i="4"/>
  <c r="Y743" i="4"/>
  <c r="P745" i="4"/>
  <c r="Y746" i="4"/>
  <c r="Y749" i="4"/>
  <c r="Y762" i="4"/>
  <c r="R771" i="4"/>
  <c r="Y857" i="4"/>
  <c r="Y880" i="4"/>
  <c r="Y911" i="4"/>
  <c r="Y912" i="4"/>
  <c r="R922" i="4"/>
  <c r="R936" i="4"/>
  <c r="U965" i="4"/>
  <c r="V965" i="4" s="1"/>
  <c r="X965" i="4" s="1"/>
  <c r="R969" i="4"/>
  <c r="R975" i="4"/>
  <c r="P995" i="4"/>
  <c r="W1004" i="4"/>
  <c r="R1059" i="4"/>
  <c r="U1080" i="4"/>
  <c r="V1080" i="4" s="1"/>
  <c r="X1080" i="4" s="1"/>
  <c r="P1090" i="4"/>
  <c r="Y1100" i="4"/>
  <c r="U1100" i="4"/>
  <c r="V1100" i="4" s="1"/>
  <c r="X1100" i="4" s="1"/>
  <c r="R1114" i="4"/>
  <c r="Q1116" i="4"/>
  <c r="R1123" i="4"/>
  <c r="Y1125" i="4"/>
  <c r="T1152" i="4"/>
  <c r="P1159" i="4"/>
  <c r="R1159" i="4"/>
  <c r="T1192" i="4"/>
  <c r="Q1207" i="4"/>
  <c r="R1207" i="4"/>
  <c r="W1215" i="4"/>
  <c r="W1218" i="4"/>
  <c r="T1219" i="4"/>
  <c r="Q1226" i="4"/>
  <c r="Y1307" i="4"/>
  <c r="R1369" i="4"/>
  <c r="P1369" i="4"/>
  <c r="R1379" i="4"/>
  <c r="P1379" i="4"/>
  <c r="T1454" i="4"/>
  <c r="R1077" i="4"/>
  <c r="Y1141" i="4"/>
  <c r="T1210" i="4"/>
  <c r="W1210" i="4"/>
  <c r="R1293" i="4"/>
  <c r="P1293" i="4"/>
  <c r="T1303" i="4"/>
  <c r="Y1353" i="4"/>
  <c r="P1402" i="4"/>
  <c r="R1402" i="4"/>
  <c r="Y1478" i="4"/>
  <c r="R1625" i="4"/>
  <c r="P1625" i="4"/>
  <c r="R1652" i="4"/>
  <c r="P1652" i="4"/>
  <c r="R1143" i="4"/>
  <c r="T1176" i="4"/>
  <c r="Y1178" i="4"/>
  <c r="R1229" i="4"/>
  <c r="P1229" i="4"/>
  <c r="T1240" i="4"/>
  <c r="W1240" i="4"/>
  <c r="T1298" i="4"/>
  <c r="W1298" i="4"/>
  <c r="Y1317" i="4"/>
  <c r="W1339" i="4"/>
  <c r="T1339" i="4"/>
  <c r="U1341" i="4"/>
  <c r="V1341" i="4" s="1"/>
  <c r="X1341" i="4" s="1"/>
  <c r="P1377" i="4"/>
  <c r="R1377" i="4"/>
  <c r="W1393" i="4"/>
  <c r="T1467" i="4"/>
  <c r="W1467" i="4"/>
  <c r="S1530" i="4"/>
  <c r="U1542" i="4"/>
  <c r="W1542" i="4" s="1"/>
  <c r="S1600" i="4"/>
  <c r="W1600" i="4"/>
  <c r="U1313" i="4"/>
  <c r="V1313" i="4" s="1"/>
  <c r="X1313" i="4" s="1"/>
  <c r="Q1313" i="4"/>
  <c r="S1404" i="4"/>
  <c r="W1404" i="4"/>
  <c r="T1429" i="4"/>
  <c r="W1429" i="4"/>
  <c r="R1443" i="4"/>
  <c r="P1443" i="4"/>
  <c r="T1641" i="4"/>
  <c r="W1641" i="4"/>
  <c r="R1670" i="4"/>
  <c r="P1670" i="4"/>
  <c r="W433" i="4"/>
  <c r="R526" i="4"/>
  <c r="U562" i="4"/>
  <c r="V562" i="4" s="1"/>
  <c r="X562" i="4" s="1"/>
  <c r="W562" i="4"/>
  <c r="U564" i="4"/>
  <c r="W571" i="4"/>
  <c r="W579" i="4"/>
  <c r="R597" i="4"/>
  <c r="W603" i="4"/>
  <c r="Y685" i="4"/>
  <c r="R703" i="4"/>
  <c r="Y733" i="4"/>
  <c r="U738" i="4"/>
  <c r="V738" i="4" s="1"/>
  <c r="X738" i="4" s="1"/>
  <c r="W787" i="4"/>
  <c r="R835" i="4"/>
  <c r="R856" i="4"/>
  <c r="Y886" i="4"/>
  <c r="R891" i="4"/>
  <c r="R894" i="4"/>
  <c r="Y903" i="4"/>
  <c r="R947" i="4"/>
  <c r="Y958" i="4"/>
  <c r="Y974" i="4"/>
  <c r="Y1030" i="4"/>
  <c r="Y1034" i="4"/>
  <c r="R1039" i="4"/>
  <c r="R1053" i="4"/>
  <c r="P1077" i="4"/>
  <c r="R1101" i="4"/>
  <c r="W1108" i="4"/>
  <c r="R1119" i="4"/>
  <c r="W1135" i="4"/>
  <c r="T1135" i="4"/>
  <c r="R1163" i="4"/>
  <c r="P1163" i="4"/>
  <c r="R1164" i="4"/>
  <c r="Y1230" i="4"/>
  <c r="R1241" i="4"/>
  <c r="R1269" i="4"/>
  <c r="Y1289" i="4"/>
  <c r="W1343" i="4"/>
  <c r="S1343" i="4"/>
  <c r="U1352" i="4"/>
  <c r="V1352" i="4" s="1"/>
  <c r="X1352" i="4" s="1"/>
  <c r="T1367" i="4"/>
  <c r="W1381" i="4"/>
  <c r="T1381" i="4"/>
  <c r="R1536" i="4"/>
  <c r="R1553" i="4"/>
  <c r="Q1553" i="4"/>
  <c r="W1567" i="4"/>
  <c r="T1567" i="4"/>
  <c r="R1624" i="4"/>
  <c r="Q1624" i="4"/>
  <c r="R1696" i="4"/>
  <c r="P1696" i="4"/>
  <c r="U1139" i="4"/>
  <c r="V1139" i="4" s="1"/>
  <c r="X1139" i="4" s="1"/>
  <c r="P1143" i="4"/>
  <c r="P1180" i="4"/>
  <c r="P1203" i="4"/>
  <c r="P1243" i="4"/>
  <c r="P1354" i="4"/>
  <c r="P1359" i="4"/>
  <c r="R1359" i="4"/>
  <c r="W1363" i="4"/>
  <c r="T1363" i="4"/>
  <c r="P1372" i="4"/>
  <c r="P1373" i="4"/>
  <c r="Y1402" i="4"/>
  <c r="Q1411" i="4"/>
  <c r="P1630" i="4"/>
  <c r="R1630" i="4"/>
  <c r="Y795" i="4"/>
  <c r="U860" i="4"/>
  <c r="V860" i="4" s="1"/>
  <c r="X860" i="4" s="1"/>
  <c r="Y882" i="4"/>
  <c r="Y887" i="4"/>
  <c r="Y954" i="4"/>
  <c r="W963" i="4"/>
  <c r="U1016" i="4"/>
  <c r="V1016" i="4" s="1"/>
  <c r="X1016" i="4" s="1"/>
  <c r="W1016" i="4"/>
  <c r="W1033" i="4"/>
  <c r="Y1035" i="4"/>
  <c r="Y1101" i="4"/>
  <c r="W1111" i="4"/>
  <c r="R1115" i="4"/>
  <c r="Y1138" i="4"/>
  <c r="Y1157" i="4"/>
  <c r="P1168" i="4"/>
  <c r="R1168" i="4"/>
  <c r="R1202" i="4"/>
  <c r="R1242" i="4"/>
  <c r="R1248" i="4"/>
  <c r="R1277" i="4"/>
  <c r="R1393" i="4"/>
  <c r="Q1393" i="4"/>
  <c r="W1415" i="4"/>
  <c r="T1415" i="4"/>
  <c r="W1459" i="4"/>
  <c r="Y1489" i="4"/>
  <c r="Y1513" i="4"/>
  <c r="R1520" i="4"/>
  <c r="Y1585" i="4"/>
  <c r="Y1609" i="4"/>
  <c r="Y421" i="4"/>
  <c r="R439" i="4"/>
  <c r="R467" i="4"/>
  <c r="U473" i="4"/>
  <c r="V473" i="4" s="1"/>
  <c r="X473" i="4" s="1"/>
  <c r="W491" i="4"/>
  <c r="Y498" i="4"/>
  <c r="Y542" i="4"/>
  <c r="Y583" i="4"/>
  <c r="R618" i="4"/>
  <c r="R654" i="4"/>
  <c r="Y673" i="4"/>
  <c r="R688" i="4"/>
  <c r="R694" i="4"/>
  <c r="W755" i="4"/>
  <c r="Y830" i="4"/>
  <c r="R880" i="4"/>
  <c r="Y891" i="4"/>
  <c r="W919" i="4"/>
  <c r="W961" i="4"/>
  <c r="R989" i="4"/>
  <c r="R996" i="4"/>
  <c r="S1004" i="4"/>
  <c r="W1024" i="4"/>
  <c r="Y1037" i="4"/>
  <c r="R1051" i="4"/>
  <c r="Y1072" i="4"/>
  <c r="Y1073" i="4"/>
  <c r="P1117" i="4"/>
  <c r="P1119" i="4"/>
  <c r="R1121" i="4"/>
  <c r="U1135" i="4"/>
  <c r="V1135" i="4" s="1"/>
  <c r="X1135" i="4" s="1"/>
  <c r="W1144" i="4"/>
  <c r="W1149" i="4"/>
  <c r="W1205" i="4"/>
  <c r="R1231" i="4"/>
  <c r="P1274" i="4"/>
  <c r="R1274" i="4"/>
  <c r="Y1294" i="4"/>
  <c r="W1299" i="4"/>
  <c r="S1299" i="4"/>
  <c r="U1300" i="4"/>
  <c r="Y1373" i="4"/>
  <c r="P1392" i="4"/>
  <c r="R1392" i="4"/>
  <c r="W1425" i="4"/>
  <c r="P1441" i="4"/>
  <c r="Y1456" i="4"/>
  <c r="P1466" i="4"/>
  <c r="R1466" i="4"/>
  <c r="W1471" i="4"/>
  <c r="T1508" i="4"/>
  <c r="W1508" i="4"/>
  <c r="R1515" i="4"/>
  <c r="R1551" i="4"/>
  <c r="R1330" i="4"/>
  <c r="R1351" i="4"/>
  <c r="Y1422" i="4"/>
  <c r="R1430" i="4"/>
  <c r="R1471" i="4"/>
  <c r="R1478" i="4"/>
  <c r="R1526" i="4"/>
  <c r="Y1530" i="4"/>
  <c r="R1556" i="4"/>
  <c r="R1607" i="4"/>
  <c r="R1609" i="4"/>
  <c r="R1626" i="4"/>
  <c r="R1632" i="4"/>
  <c r="P1675" i="4"/>
  <c r="U1687" i="4"/>
  <c r="V1687" i="4" s="1"/>
  <c r="X1687" i="4" s="1"/>
  <c r="R1699" i="4"/>
  <c r="P1699" i="4"/>
  <c r="W1755" i="4"/>
  <c r="R1775" i="4"/>
  <c r="R1779" i="4"/>
  <c r="R1790" i="4"/>
  <c r="W1792" i="4"/>
  <c r="R1812" i="4"/>
  <c r="P1812" i="4"/>
  <c r="Y1833" i="4"/>
  <c r="R1835" i="4"/>
  <c r="R1843" i="4"/>
  <c r="P1882" i="4"/>
  <c r="R1882" i="4"/>
  <c r="Q1893" i="4"/>
  <c r="R1893" i="4"/>
  <c r="U1930" i="4"/>
  <c r="V1930" i="4" s="1"/>
  <c r="X1930" i="4" s="1"/>
  <c r="Y1961" i="4"/>
  <c r="W1965" i="4"/>
  <c r="R1979" i="4"/>
  <c r="R1982" i="4"/>
  <c r="P2020" i="4"/>
  <c r="R2020" i="4"/>
  <c r="R2021" i="4"/>
  <c r="R2051" i="4"/>
  <c r="R2059" i="4"/>
  <c r="T2063" i="4"/>
  <c r="W2063" i="4"/>
  <c r="W2101" i="4"/>
  <c r="S2101" i="4"/>
  <c r="P2106" i="4"/>
  <c r="R2106" i="4"/>
  <c r="R2141" i="4"/>
  <c r="W1824" i="4"/>
  <c r="T1824" i="4"/>
  <c r="Q2122" i="4"/>
  <c r="R2122" i="4"/>
  <c r="R2165" i="4"/>
  <c r="P2165" i="4"/>
  <c r="R2206" i="4"/>
  <c r="Q2206" i="4"/>
  <c r="P1698" i="4"/>
  <c r="R1698" i="4"/>
  <c r="Y1720" i="4"/>
  <c r="W1757" i="4"/>
  <c r="R1804" i="4"/>
  <c r="P1857" i="4"/>
  <c r="R1857" i="4"/>
  <c r="R1880" i="4"/>
  <c r="Q1902" i="4"/>
  <c r="W1904" i="4"/>
  <c r="R1925" i="4"/>
  <c r="R1155" i="4"/>
  <c r="R1177" i="4"/>
  <c r="R1193" i="4"/>
  <c r="W1198" i="4"/>
  <c r="W1278" i="4"/>
  <c r="Y1280" i="4"/>
  <c r="U1282" i="4"/>
  <c r="V1282" i="4" s="1"/>
  <c r="X1282" i="4" s="1"/>
  <c r="W1297" i="4"/>
  <c r="Y1334" i="4"/>
  <c r="R1335" i="4"/>
  <c r="R1376" i="4"/>
  <c r="U1384" i="4"/>
  <c r="R1428" i="4"/>
  <c r="Y1466" i="4"/>
  <c r="U1516" i="4"/>
  <c r="V1516" i="4" s="1"/>
  <c r="X1516" i="4" s="1"/>
  <c r="Y1525" i="4"/>
  <c r="Y1544" i="4"/>
  <c r="W1595" i="4"/>
  <c r="U1597" i="4"/>
  <c r="Y1598" i="4"/>
  <c r="R1599" i="4"/>
  <c r="W1603" i="4"/>
  <c r="W1637" i="4"/>
  <c r="R1650" i="4"/>
  <c r="Y1664" i="4"/>
  <c r="R1671" i="4"/>
  <c r="W1676" i="4"/>
  <c r="S1679" i="4"/>
  <c r="W1683" i="4"/>
  <c r="Y1690" i="4"/>
  <c r="R1718" i="4"/>
  <c r="W1735" i="4"/>
  <c r="R1737" i="4"/>
  <c r="R1738" i="4"/>
  <c r="W1743" i="4"/>
  <c r="R1751" i="4"/>
  <c r="Y1803" i="4"/>
  <c r="Y1806" i="4"/>
  <c r="R1825" i="4"/>
  <c r="W1844" i="4"/>
  <c r="R1889" i="4"/>
  <c r="W1890" i="4"/>
  <c r="Y1891" i="4"/>
  <c r="Y1915" i="4"/>
  <c r="O1915" i="4"/>
  <c r="Y1928" i="4"/>
  <c r="W1950" i="4"/>
  <c r="W1969" i="4"/>
  <c r="T1969" i="4"/>
  <c r="R1977" i="4"/>
  <c r="P1977" i="4"/>
  <c r="R1992" i="4"/>
  <c r="R2047" i="4"/>
  <c r="P2047" i="4"/>
  <c r="R2077" i="4"/>
  <c r="P2078" i="4"/>
  <c r="R2078" i="4"/>
  <c r="W2192" i="4"/>
  <c r="T2192" i="4"/>
  <c r="W2208" i="4"/>
  <c r="T2208" i="4"/>
  <c r="P2214" i="4"/>
  <c r="R2214" i="4"/>
  <c r="P2254" i="4"/>
  <c r="R2254" i="4"/>
  <c r="Y1711" i="4"/>
  <c r="Y1715" i="4"/>
  <c r="P1739" i="4"/>
  <c r="U1745" i="4"/>
  <c r="V1745" i="4" s="1"/>
  <c r="X1745" i="4" s="1"/>
  <c r="W1779" i="4"/>
  <c r="P1809" i="4"/>
  <c r="R1809" i="4"/>
  <c r="R1818" i="4"/>
  <c r="P1847" i="4"/>
  <c r="W1851" i="4"/>
  <c r="R1862" i="4"/>
  <c r="R1876" i="4"/>
  <c r="Y2044" i="4"/>
  <c r="W2065" i="4"/>
  <c r="T2065" i="4"/>
  <c r="W2069" i="4"/>
  <c r="R2101" i="4"/>
  <c r="P2101" i="4"/>
  <c r="W2104" i="4"/>
  <c r="P2189" i="4"/>
  <c r="R2189" i="4"/>
  <c r="R1417" i="4"/>
  <c r="Y1473" i="4"/>
  <c r="Y1514" i="4"/>
  <c r="W1520" i="4"/>
  <c r="W1526" i="4"/>
  <c r="R1546" i="4"/>
  <c r="R1584" i="4"/>
  <c r="R1598" i="4"/>
  <c r="R1612" i="4"/>
  <c r="Y1624" i="4"/>
  <c r="W1651" i="4"/>
  <c r="W1664" i="4"/>
  <c r="S1692" i="4"/>
  <c r="R1697" i="4"/>
  <c r="U1702" i="4"/>
  <c r="V1702" i="4" s="1"/>
  <c r="X1702" i="4" s="1"/>
  <c r="R1717" i="4"/>
  <c r="T1733" i="4"/>
  <c r="W1733" i="4"/>
  <c r="R1799" i="4"/>
  <c r="Q1799" i="4"/>
  <c r="R1814" i="4"/>
  <c r="W1819" i="4"/>
  <c r="P1823" i="4"/>
  <c r="R1823" i="4"/>
  <c r="Y1874" i="4"/>
  <c r="R1877" i="4"/>
  <c r="R1887" i="4"/>
  <c r="U2050" i="4"/>
  <c r="V2050" i="4" s="1"/>
  <c r="X2050" i="4" s="1"/>
  <c r="P2062" i="4"/>
  <c r="R2062" i="4"/>
  <c r="Y2127" i="4"/>
  <c r="W2129" i="4"/>
  <c r="T2129" i="4"/>
  <c r="Q2157" i="4"/>
  <c r="R2157" i="4"/>
  <c r="Q2182" i="4"/>
  <c r="R2182" i="4"/>
  <c r="R2197" i="4"/>
  <c r="P2197" i="4"/>
  <c r="R1693" i="4"/>
  <c r="P1714" i="4"/>
  <c r="R1714" i="4"/>
  <c r="T1732" i="4"/>
  <c r="W1732" i="4"/>
  <c r="Y1739" i="4"/>
  <c r="O1748" i="4"/>
  <c r="U1748" i="4"/>
  <c r="R1798" i="4"/>
  <c r="P1798" i="4"/>
  <c r="P1822" i="4"/>
  <c r="R1822" i="4"/>
  <c r="R1922" i="4"/>
  <c r="Q1922" i="4"/>
  <c r="W1993" i="4"/>
  <c r="T1993" i="4"/>
  <c r="R2133" i="4"/>
  <c r="Q2133" i="4"/>
  <c r="Y1161" i="4"/>
  <c r="R1181" i="4"/>
  <c r="W1190" i="4"/>
  <c r="Y1203" i="4"/>
  <c r="W1221" i="4"/>
  <c r="Y1270" i="4"/>
  <c r="R1361" i="4"/>
  <c r="U1373" i="4"/>
  <c r="V1373" i="4" s="1"/>
  <c r="X1373" i="4" s="1"/>
  <c r="W1374" i="4"/>
  <c r="R1386" i="4"/>
  <c r="Y1406" i="4"/>
  <c r="Y1412" i="4"/>
  <c r="Y1413" i="4"/>
  <c r="P1417" i="4"/>
  <c r="Y1426" i="4"/>
  <c r="R1431" i="4"/>
  <c r="Y1433" i="4"/>
  <c r="U1436" i="4"/>
  <c r="V1436" i="4" s="1"/>
  <c r="X1436" i="4" s="1"/>
  <c r="R1455" i="4"/>
  <c r="Y1475" i="4"/>
  <c r="R1483" i="4"/>
  <c r="W1492" i="4"/>
  <c r="R1511" i="4"/>
  <c r="R1518" i="4"/>
  <c r="R1524" i="4"/>
  <c r="U1534" i="4"/>
  <c r="R1538" i="4"/>
  <c r="R1568" i="4"/>
  <c r="W1576" i="4"/>
  <c r="Y1584" i="4"/>
  <c r="Y1607" i="4"/>
  <c r="R1634" i="4"/>
  <c r="P1648" i="4"/>
  <c r="R1656" i="4"/>
  <c r="U1659" i="4"/>
  <c r="V1659" i="4" s="1"/>
  <c r="X1659" i="4" s="1"/>
  <c r="Y1670" i="4"/>
  <c r="R1712" i="4"/>
  <c r="T1731" i="4"/>
  <c r="W1731" i="4"/>
  <c r="R1734" i="4"/>
  <c r="R1761" i="4"/>
  <c r="R1767" i="4"/>
  <c r="R1803" i="4"/>
  <c r="Q1832" i="4"/>
  <c r="R1838" i="4"/>
  <c r="R1883" i="4"/>
  <c r="R1921" i="4"/>
  <c r="P1921" i="4"/>
  <c r="R1998" i="4"/>
  <c r="P1998" i="4"/>
  <c r="Y2013" i="4"/>
  <c r="Y2061" i="4"/>
  <c r="Y2087" i="4"/>
  <c r="P2149" i="4"/>
  <c r="R2149" i="4"/>
  <c r="Y1784" i="4"/>
  <c r="W1784" i="4"/>
  <c r="Y1912" i="4"/>
  <c r="R1926" i="4"/>
  <c r="R1934" i="4"/>
  <c r="W1936" i="4"/>
  <c r="R1988" i="4"/>
  <c r="P2012" i="4"/>
  <c r="P2029" i="4"/>
  <c r="P2037" i="4"/>
  <c r="R2069" i="4"/>
  <c r="R2070" i="4"/>
  <c r="U2074" i="4"/>
  <c r="V2074" i="4" s="1"/>
  <c r="X2074" i="4" s="1"/>
  <c r="Y2091" i="4"/>
  <c r="R2096" i="4"/>
  <c r="R2102" i="4"/>
  <c r="Y2111" i="4"/>
  <c r="P2132" i="4"/>
  <c r="R2134" i="4"/>
  <c r="T2137" i="4"/>
  <c r="R2196" i="4"/>
  <c r="Y2199" i="4"/>
  <c r="R2213" i="4"/>
  <c r="W2215" i="4"/>
  <c r="R2220" i="4"/>
  <c r="P2230" i="4"/>
  <c r="R2238" i="4"/>
  <c r="W2241" i="4"/>
  <c r="R2246" i="4"/>
  <c r="R2251" i="4"/>
  <c r="R2259" i="4"/>
  <c r="U2272" i="4"/>
  <c r="Y2285" i="4"/>
  <c r="U2296" i="4"/>
  <c r="V2296" i="4" s="1"/>
  <c r="X2296" i="4" s="1"/>
  <c r="W2304" i="4"/>
  <c r="R2335" i="4"/>
  <c r="R2336" i="4"/>
  <c r="Y2340" i="4"/>
  <c r="Y2341" i="4"/>
  <c r="Y2342" i="4"/>
  <c r="Y2343" i="4"/>
  <c r="Y2344" i="4"/>
  <c r="P2345" i="4"/>
  <c r="R2389" i="4"/>
  <c r="R2408" i="4"/>
  <c r="W2410" i="4"/>
  <c r="Y2416" i="4"/>
  <c r="Y2417" i="4"/>
  <c r="W2419" i="4"/>
  <c r="W2465" i="4"/>
  <c r="P2495" i="4"/>
  <c r="R2517" i="4"/>
  <c r="P2597" i="4"/>
  <c r="R2597" i="4"/>
  <c r="W2606" i="4"/>
  <c r="W2638" i="4"/>
  <c r="Y2658" i="4"/>
  <c r="T2353" i="4"/>
  <c r="W2414" i="4"/>
  <c r="P2443" i="4"/>
  <c r="R2443" i="4"/>
  <c r="P2503" i="4"/>
  <c r="R2503" i="4"/>
  <c r="P2527" i="4"/>
  <c r="R2527" i="4"/>
  <c r="W1858" i="4"/>
  <c r="W1911" i="4"/>
  <c r="R1917" i="4"/>
  <c r="W1929" i="4"/>
  <c r="W1970" i="4"/>
  <c r="W1977" i="4"/>
  <c r="R1983" i="4"/>
  <c r="R1985" i="4"/>
  <c r="W1994" i="4"/>
  <c r="R2060" i="4"/>
  <c r="R2061" i="4"/>
  <c r="R2076" i="4"/>
  <c r="R2080" i="4"/>
  <c r="T2128" i="4"/>
  <c r="W2136" i="4"/>
  <c r="Y2196" i="4"/>
  <c r="R2205" i="4"/>
  <c r="R2219" i="4"/>
  <c r="W2223" i="4"/>
  <c r="R2228" i="4"/>
  <c r="Y2246" i="4"/>
  <c r="R2250" i="4"/>
  <c r="U2256" i="4"/>
  <c r="W2284" i="4"/>
  <c r="W2297" i="4"/>
  <c r="R2322" i="4"/>
  <c r="W2331" i="4"/>
  <c r="T2335" i="4"/>
  <c r="R2386" i="4"/>
  <c r="Q2386" i="4"/>
  <c r="Y2404" i="4"/>
  <c r="R2407" i="4"/>
  <c r="P2407" i="4"/>
  <c r="W2476" i="4"/>
  <c r="W2480" i="4"/>
  <c r="T2480" i="4"/>
  <c r="U2506" i="4"/>
  <c r="W2506" i="4" s="1"/>
  <c r="W2636" i="4"/>
  <c r="R2109" i="4"/>
  <c r="R2110" i="4"/>
  <c r="Y2135" i="4"/>
  <c r="R2140" i="4"/>
  <c r="R2172" i="4"/>
  <c r="T2184" i="4"/>
  <c r="R2227" i="4"/>
  <c r="R2242" i="4"/>
  <c r="U2248" i="4"/>
  <c r="R2267" i="4"/>
  <c r="R2277" i="4"/>
  <c r="Y2289" i="4"/>
  <c r="R2315" i="4"/>
  <c r="Q2322" i="4"/>
  <c r="P2379" i="4"/>
  <c r="W2395" i="4"/>
  <c r="R2397" i="4"/>
  <c r="R2406" i="4"/>
  <c r="P2406" i="4"/>
  <c r="R2431" i="4"/>
  <c r="T2456" i="4"/>
  <c r="W2456" i="4"/>
  <c r="R2511" i="4"/>
  <c r="W2522" i="4"/>
  <c r="Y2523" i="4"/>
  <c r="Q2533" i="4"/>
  <c r="Q2543" i="4"/>
  <c r="R2590" i="4"/>
  <c r="P2590" i="4"/>
  <c r="P2620" i="4"/>
  <c r="R2620" i="4"/>
  <c r="R2624" i="4"/>
  <c r="P2624" i="4"/>
  <c r="R2631" i="4"/>
  <c r="W2657" i="4"/>
  <c r="T2657" i="4"/>
  <c r="R2150" i="4"/>
  <c r="R2173" i="4"/>
  <c r="Y2182" i="4"/>
  <c r="R2190" i="4"/>
  <c r="U2192" i="4"/>
  <c r="V2192" i="4" s="1"/>
  <c r="X2192" i="4" s="1"/>
  <c r="Y2206" i="4"/>
  <c r="R2212" i="4"/>
  <c r="R2218" i="4"/>
  <c r="U2241" i="4"/>
  <c r="V2241" i="4" s="1"/>
  <c r="X2241" i="4" s="1"/>
  <c r="W2280" i="4"/>
  <c r="Y2294" i="4"/>
  <c r="U2304" i="4"/>
  <c r="V2304" i="4" s="1"/>
  <c r="X2304" i="4" s="1"/>
  <c r="Y2320" i="4"/>
  <c r="R2332" i="4"/>
  <c r="W2368" i="4"/>
  <c r="Y2373" i="4"/>
  <c r="R2405" i="4"/>
  <c r="R2470" i="4"/>
  <c r="W2475" i="4"/>
  <c r="P2502" i="4"/>
  <c r="Y2512" i="4"/>
  <c r="P2580" i="4"/>
  <c r="R2580" i="4"/>
  <c r="P2581" i="4"/>
  <c r="W2616" i="4"/>
  <c r="Y2651" i="4"/>
  <c r="Y2282" i="4"/>
  <c r="R2384" i="4"/>
  <c r="P2384" i="4"/>
  <c r="P2564" i="4"/>
  <c r="R2564" i="4"/>
  <c r="P2619" i="4"/>
  <c r="R2619" i="4"/>
  <c r="U1917" i="4"/>
  <c r="V1917" i="4" s="1"/>
  <c r="X1917" i="4" s="1"/>
  <c r="W1917" i="4"/>
  <c r="W1940" i="4"/>
  <c r="Y2053" i="4"/>
  <c r="W2121" i="4"/>
  <c r="W2144" i="4"/>
  <c r="P2150" i="4"/>
  <c r="P2190" i="4"/>
  <c r="P2212" i="4"/>
  <c r="W2228" i="4"/>
  <c r="W2235" i="4"/>
  <c r="W2236" i="4"/>
  <c r="W2257" i="4"/>
  <c r="W2281" i="4"/>
  <c r="W2314" i="4"/>
  <c r="Y2316" i="4"/>
  <c r="R2317" i="4"/>
  <c r="P2394" i="4"/>
  <c r="R2394" i="4"/>
  <c r="Y2420" i="4"/>
  <c r="R2484" i="4"/>
  <c r="U2593" i="4"/>
  <c r="V2593" i="4" s="1"/>
  <c r="X2593" i="4" s="1"/>
  <c r="R2598" i="4"/>
  <c r="P2598" i="4"/>
  <c r="R2629" i="4"/>
  <c r="W1703" i="4"/>
  <c r="W1718" i="4"/>
  <c r="R1722" i="4"/>
  <c r="R1797" i="4"/>
  <c r="T1828" i="4"/>
  <c r="R1854" i="4"/>
  <c r="W1864" i="4"/>
  <c r="T1879" i="4"/>
  <c r="R1895" i="4"/>
  <c r="R1899" i="4"/>
  <c r="Y1904" i="4"/>
  <c r="R1907" i="4"/>
  <c r="W1924" i="4"/>
  <c r="R1928" i="4"/>
  <c r="W1942" i="4"/>
  <c r="R1952" i="4"/>
  <c r="R1967" i="4"/>
  <c r="W1980" i="4"/>
  <c r="R1990" i="4"/>
  <c r="W2033" i="4"/>
  <c r="Y2078" i="4"/>
  <c r="U2080" i="4"/>
  <c r="R2104" i="4"/>
  <c r="U2106" i="4"/>
  <c r="V2106" i="4" s="1"/>
  <c r="X2106" i="4" s="1"/>
  <c r="W2109" i="4"/>
  <c r="R2158" i="4"/>
  <c r="R2180" i="4"/>
  <c r="U2225" i="4"/>
  <c r="V2225" i="4" s="1"/>
  <c r="X2225" i="4" s="1"/>
  <c r="R2229" i="4"/>
  <c r="W2233" i="4"/>
  <c r="U2239" i="4"/>
  <c r="V2239" i="4" s="1"/>
  <c r="X2239" i="4" s="1"/>
  <c r="R2245" i="4"/>
  <c r="R2261" i="4"/>
  <c r="R2274" i="4"/>
  <c r="R2297" i="4"/>
  <c r="R2311" i="4"/>
  <c r="R2330" i="4"/>
  <c r="W2333" i="4"/>
  <c r="S2333" i="4"/>
  <c r="P2342" i="4"/>
  <c r="P2343" i="4"/>
  <c r="R2349" i="4"/>
  <c r="R2411" i="4"/>
  <c r="R2413" i="4"/>
  <c r="R2415" i="4"/>
  <c r="Y2446" i="4"/>
  <c r="R2447" i="4"/>
  <c r="P2469" i="4"/>
  <c r="P2494" i="4"/>
  <c r="R2494" i="4"/>
  <c r="R2626" i="4"/>
  <c r="P2626" i="4"/>
  <c r="Y2641" i="4"/>
  <c r="W2381" i="4"/>
  <c r="W2489" i="4"/>
  <c r="U2555" i="4"/>
  <c r="V2555" i="4" s="1"/>
  <c r="X2555" i="4" s="1"/>
  <c r="Y2590" i="4"/>
  <c r="R2634" i="4"/>
  <c r="R2670" i="4"/>
  <c r="P2670" i="4"/>
  <c r="P2683" i="4"/>
  <c r="R2686" i="4"/>
  <c r="R2690" i="4"/>
  <c r="P2694" i="4"/>
  <c r="R2694" i="4"/>
  <c r="Y2708" i="4"/>
  <c r="T2768" i="4"/>
  <c r="P2873" i="4"/>
  <c r="R2873" i="4"/>
  <c r="R2874" i="4"/>
  <c r="Y2917" i="4"/>
  <c r="Y2685" i="4"/>
  <c r="U2767" i="4"/>
  <c r="V2767" i="4" s="1"/>
  <c r="X2767" i="4" s="1"/>
  <c r="R2771" i="4"/>
  <c r="P2771" i="4"/>
  <c r="P2997" i="4"/>
  <c r="R2997" i="4"/>
  <c r="P2720" i="4"/>
  <c r="R2720" i="4"/>
  <c r="T2735" i="4"/>
  <c r="W2735" i="4"/>
  <c r="Y2779" i="4"/>
  <c r="Y2829" i="4"/>
  <c r="P2843" i="4"/>
  <c r="R2843" i="4"/>
  <c r="U2863" i="4"/>
  <c r="V2863" i="4" s="1"/>
  <c r="X2863" i="4" s="1"/>
  <c r="W2899" i="4"/>
  <c r="T2899" i="4"/>
  <c r="P2786" i="4"/>
  <c r="R2786" i="4"/>
  <c r="W2812" i="4"/>
  <c r="P2819" i="4"/>
  <c r="R2819" i="4"/>
  <c r="P2826" i="4"/>
  <c r="R2826" i="4"/>
  <c r="R2910" i="4"/>
  <c r="P2910" i="4"/>
  <c r="R2929" i="4"/>
  <c r="R2933" i="4"/>
  <c r="W3027" i="4"/>
  <c r="T3027" i="4"/>
  <c r="P2712" i="4"/>
  <c r="R2712" i="4"/>
  <c r="R2780" i="4"/>
  <c r="Q2780" i="4"/>
  <c r="Y2813" i="4"/>
  <c r="W2840" i="4"/>
  <c r="T2840" i="4"/>
  <c r="U2841" i="4"/>
  <c r="V2841" i="4" s="1"/>
  <c r="X2841" i="4" s="1"/>
  <c r="P2842" i="4"/>
  <c r="R2842" i="4"/>
  <c r="Y2850" i="4"/>
  <c r="P2909" i="4"/>
  <c r="R2909" i="4"/>
  <c r="W2459" i="4"/>
  <c r="U2521" i="4"/>
  <c r="V2521" i="4" s="1"/>
  <c r="X2521" i="4" s="1"/>
  <c r="W2533" i="4"/>
  <c r="R2556" i="4"/>
  <c r="Y2559" i="4"/>
  <c r="U2585" i="4"/>
  <c r="W2585" i="4" s="1"/>
  <c r="W2649" i="4"/>
  <c r="W2670" i="4"/>
  <c r="T2670" i="4"/>
  <c r="Y2754" i="4"/>
  <c r="P2785" i="4"/>
  <c r="R2785" i="4"/>
  <c r="R2796" i="4"/>
  <c r="Y2827" i="4"/>
  <c r="W2855" i="4"/>
  <c r="R2890" i="4"/>
  <c r="P2890" i="4"/>
  <c r="W2940" i="4"/>
  <c r="S2940" i="4"/>
  <c r="Q2955" i="4"/>
  <c r="R2955" i="4"/>
  <c r="T3026" i="4"/>
  <c r="W3026" i="4"/>
  <c r="W2321" i="4"/>
  <c r="R2352" i="4"/>
  <c r="R2375" i="4"/>
  <c r="W2413" i="4"/>
  <c r="W2436" i="4"/>
  <c r="R2440" i="4"/>
  <c r="R2463" i="4"/>
  <c r="R2525" i="4"/>
  <c r="Y2528" i="4"/>
  <c r="W2546" i="4"/>
  <c r="W2548" i="4"/>
  <c r="S2555" i="4"/>
  <c r="Q2556" i="4"/>
  <c r="U2561" i="4"/>
  <c r="V2561" i="4" s="1"/>
  <c r="X2561" i="4" s="1"/>
  <c r="R2608" i="4"/>
  <c r="R2621" i="4"/>
  <c r="R2637" i="4"/>
  <c r="R2638" i="4"/>
  <c r="Y2659" i="4"/>
  <c r="R2667" i="4"/>
  <c r="Y2669" i="4"/>
  <c r="S2677" i="4"/>
  <c r="W2677" i="4"/>
  <c r="W2698" i="4"/>
  <c r="Q2707" i="4"/>
  <c r="R2707" i="4"/>
  <c r="R2803" i="4"/>
  <c r="U2807" i="4"/>
  <c r="V2807" i="4" s="1"/>
  <c r="X2807" i="4" s="1"/>
  <c r="O2854" i="4"/>
  <c r="U2854" i="4"/>
  <c r="W2864" i="4"/>
  <c r="S2864" i="4"/>
  <c r="R2361" i="4"/>
  <c r="R2374" i="4"/>
  <c r="Y2378" i="4"/>
  <c r="Y2383" i="4"/>
  <c r="Y2388" i="4"/>
  <c r="U2389" i="4"/>
  <c r="V2389" i="4" s="1"/>
  <c r="X2389" i="4" s="1"/>
  <c r="R2403" i="4"/>
  <c r="R2424" i="4"/>
  <c r="R2427" i="4"/>
  <c r="Y2503" i="4"/>
  <c r="T2505" i="4"/>
  <c r="Y2510" i="4"/>
  <c r="T2529" i="4"/>
  <c r="Y2542" i="4"/>
  <c r="R2573" i="4"/>
  <c r="R2642" i="4"/>
  <c r="P2644" i="4"/>
  <c r="S2675" i="4"/>
  <c r="W2675" i="4"/>
  <c r="R2699" i="4"/>
  <c r="P2699" i="4"/>
  <c r="S2719" i="4"/>
  <c r="W2719" i="4"/>
  <c r="R2723" i="4"/>
  <c r="R2724" i="4"/>
  <c r="T2837" i="4"/>
  <c r="W2837" i="4"/>
  <c r="W2870" i="4"/>
  <c r="R2722" i="4"/>
  <c r="U2815" i="4"/>
  <c r="V2815" i="4" s="1"/>
  <c r="X2815" i="4" s="1"/>
  <c r="Y2837" i="4"/>
  <c r="R2883" i="4"/>
  <c r="Y2885" i="4"/>
  <c r="Y2895" i="4"/>
  <c r="R2961" i="4"/>
  <c r="Y2964" i="4"/>
  <c r="R3009" i="4"/>
  <c r="R3041" i="4"/>
  <c r="Y3055" i="4"/>
  <c r="Y3101" i="4"/>
  <c r="W3208" i="4"/>
  <c r="S3208" i="4"/>
  <c r="Y3221" i="4"/>
  <c r="P3266" i="4"/>
  <c r="R3266" i="4"/>
  <c r="R3267" i="4"/>
  <c r="R3307" i="4"/>
  <c r="Y2970" i="4"/>
  <c r="R2993" i="4"/>
  <c r="Y3037" i="4"/>
  <c r="R3038" i="4"/>
  <c r="R3070" i="4"/>
  <c r="W3100" i="4"/>
  <c r="U3121" i="4"/>
  <c r="V3121" i="4" s="1"/>
  <c r="X3121" i="4" s="1"/>
  <c r="Q3339" i="4"/>
  <c r="R3339" i="4"/>
  <c r="R3366" i="4"/>
  <c r="R3008" i="4"/>
  <c r="R3065" i="4"/>
  <c r="R3187" i="4"/>
  <c r="Q3187" i="4"/>
  <c r="R3204" i="4"/>
  <c r="P3204" i="4"/>
  <c r="R3283" i="4"/>
  <c r="P3283" i="4"/>
  <c r="T3304" i="4"/>
  <c r="W3304" i="4"/>
  <c r="W3341" i="4"/>
  <c r="T3341" i="4"/>
  <c r="R3371" i="4"/>
  <c r="Q3371" i="4"/>
  <c r="P3076" i="4"/>
  <c r="R3076" i="4"/>
  <c r="W3224" i="4"/>
  <c r="R3261" i="4"/>
  <c r="R3306" i="4"/>
  <c r="Q3338" i="4"/>
  <c r="U2709" i="4"/>
  <c r="V2709" i="4" s="1"/>
  <c r="X2709" i="4" s="1"/>
  <c r="Y2722" i="4"/>
  <c r="W2744" i="4"/>
  <c r="W2745" i="4"/>
  <c r="W2753" i="4"/>
  <c r="Y2763" i="4"/>
  <c r="R2773" i="4"/>
  <c r="W2802" i="4"/>
  <c r="W2834" i="4"/>
  <c r="Y2866" i="4"/>
  <c r="Y2890" i="4"/>
  <c r="U2902" i="4"/>
  <c r="V2902" i="4" s="1"/>
  <c r="X2902" i="4" s="1"/>
  <c r="Y2914" i="4"/>
  <c r="Y2948" i="4"/>
  <c r="W2966" i="4"/>
  <c r="R2973" i="4"/>
  <c r="T3024" i="4"/>
  <c r="W3024" i="4"/>
  <c r="W3025" i="4"/>
  <c r="T3025" i="4"/>
  <c r="Y3028" i="4"/>
  <c r="W3067" i="4"/>
  <c r="U3090" i="4"/>
  <c r="W3194" i="4"/>
  <c r="Y3223" i="4"/>
  <c r="R3237" i="4"/>
  <c r="P3282" i="4"/>
  <c r="R3282" i="4"/>
  <c r="Y3295" i="4"/>
  <c r="R3299" i="4"/>
  <c r="P3299" i="4"/>
  <c r="W3367" i="4"/>
  <c r="T3367" i="4"/>
  <c r="P3379" i="4"/>
  <c r="R3379" i="4"/>
  <c r="R3380" i="4"/>
  <c r="R2700" i="4"/>
  <c r="W2704" i="4"/>
  <c r="R2715" i="4"/>
  <c r="Y2726" i="4"/>
  <c r="R2746" i="4"/>
  <c r="U2753" i="4"/>
  <c r="V2753" i="4" s="1"/>
  <c r="X2753" i="4" s="1"/>
  <c r="Y2762" i="4"/>
  <c r="W2784" i="4"/>
  <c r="Y2843" i="4"/>
  <c r="W2929" i="4"/>
  <c r="W2950" i="4"/>
  <c r="R2953" i="4"/>
  <c r="W2962" i="4"/>
  <c r="R3005" i="4"/>
  <c r="P3005" i="4"/>
  <c r="W3007" i="4"/>
  <c r="R3021" i="4"/>
  <c r="R3081" i="4"/>
  <c r="W3084" i="4"/>
  <c r="W3136" i="4"/>
  <c r="W3170" i="4"/>
  <c r="R3203" i="4"/>
  <c r="P3218" i="4"/>
  <c r="R3218" i="4"/>
  <c r="Q3219" i="4"/>
  <c r="W3328" i="4"/>
  <c r="R3348" i="4"/>
  <c r="P3348" i="4"/>
  <c r="R3151" i="4"/>
  <c r="P3151" i="4"/>
  <c r="P3281" i="4"/>
  <c r="R3281" i="4"/>
  <c r="O3344" i="4"/>
  <c r="U3344" i="4"/>
  <c r="V3344" i="4" s="1"/>
  <c r="X3344" i="4" s="1"/>
  <c r="W2674" i="4"/>
  <c r="R2688" i="4"/>
  <c r="W2694" i="4"/>
  <c r="Q2715" i="4"/>
  <c r="R2717" i="4"/>
  <c r="W2721" i="4"/>
  <c r="R2749" i="4"/>
  <c r="R2755" i="4"/>
  <c r="R2756" i="4"/>
  <c r="R2765" i="4"/>
  <c r="U2830" i="4"/>
  <c r="R2878" i="4"/>
  <c r="R2885" i="4"/>
  <c r="R2956" i="4"/>
  <c r="R2968" i="4"/>
  <c r="R2985" i="4"/>
  <c r="T3008" i="4"/>
  <c r="W3008" i="4"/>
  <c r="R3046" i="4"/>
  <c r="R3047" i="4"/>
  <c r="P3110" i="4"/>
  <c r="R3110" i="4"/>
  <c r="Y3117" i="4"/>
  <c r="R3161" i="4"/>
  <c r="P3161" i="4"/>
  <c r="Y3203" i="4"/>
  <c r="R3213" i="4"/>
  <c r="R3298" i="4"/>
  <c r="Y3299" i="4"/>
  <c r="Q3330" i="4"/>
  <c r="R3340" i="4"/>
  <c r="P3340" i="4"/>
  <c r="R3040" i="4"/>
  <c r="R3043" i="4"/>
  <c r="R3053" i="4"/>
  <c r="Y3064" i="4"/>
  <c r="W3073" i="4"/>
  <c r="W3080" i="4"/>
  <c r="W3099" i="4"/>
  <c r="R3127" i="4"/>
  <c r="W3201" i="4"/>
  <c r="W3217" i="4"/>
  <c r="R3229" i="4"/>
  <c r="R3236" i="4"/>
  <c r="W3271" i="4"/>
  <c r="Y3293" i="4"/>
  <c r="W3327" i="4"/>
  <c r="W3334" i="4"/>
  <c r="U3335" i="4"/>
  <c r="W3335" i="4" s="1"/>
  <c r="R3362" i="4"/>
  <c r="R3368" i="4"/>
  <c r="R3392" i="4"/>
  <c r="W3408" i="4"/>
  <c r="Q3417" i="4"/>
  <c r="R3417" i="4"/>
  <c r="W3424" i="4"/>
  <c r="P3427" i="4"/>
  <c r="R3465" i="4"/>
  <c r="W3568" i="4"/>
  <c r="R3599" i="4"/>
  <c r="Y3662" i="4"/>
  <c r="W3746" i="4"/>
  <c r="S3747" i="4"/>
  <c r="U3382" i="4"/>
  <c r="V3382" i="4" s="1"/>
  <c r="X3382" i="4" s="1"/>
  <c r="U3390" i="4"/>
  <c r="W3390" i="4" s="1"/>
  <c r="U3434" i="4"/>
  <c r="V3434" i="4" s="1"/>
  <c r="X3434" i="4" s="1"/>
  <c r="T3486" i="4"/>
  <c r="W3486" i="4"/>
  <c r="R3529" i="4"/>
  <c r="R3538" i="4"/>
  <c r="T3541" i="4"/>
  <c r="W3541" i="4"/>
  <c r="P3652" i="4"/>
  <c r="R3652" i="4"/>
  <c r="U3702" i="4"/>
  <c r="V3702" i="4" s="1"/>
  <c r="X3702" i="4" s="1"/>
  <c r="T3456" i="4"/>
  <c r="W3456" i="4"/>
  <c r="T3772" i="4"/>
  <c r="W3772" i="4"/>
  <c r="W3049" i="4"/>
  <c r="W3097" i="4"/>
  <c r="Y3103" i="4"/>
  <c r="Y3163" i="4"/>
  <c r="W3175" i="4"/>
  <c r="T3194" i="4"/>
  <c r="W3241" i="4"/>
  <c r="U3247" i="4"/>
  <c r="Y3269" i="4"/>
  <c r="W3280" i="4"/>
  <c r="U3361" i="4"/>
  <c r="V3361" i="4" s="1"/>
  <c r="X3361" i="4" s="1"/>
  <c r="R3452" i="4"/>
  <c r="R3464" i="4"/>
  <c r="W3494" i="4"/>
  <c r="Q3528" i="4"/>
  <c r="R3533" i="4"/>
  <c r="T3584" i="4"/>
  <c r="W3584" i="4"/>
  <c r="P3597" i="4"/>
  <c r="W3618" i="4"/>
  <c r="P3624" i="4"/>
  <c r="R3624" i="4"/>
  <c r="R3013" i="4"/>
  <c r="R3015" i="4"/>
  <c r="W3040" i="4"/>
  <c r="Y3052" i="4"/>
  <c r="W3055" i="4"/>
  <c r="R3062" i="4"/>
  <c r="R3086" i="4"/>
  <c r="W3105" i="4"/>
  <c r="W3157" i="4"/>
  <c r="W3173" i="4"/>
  <c r="Y3219" i="4"/>
  <c r="R3253" i="4"/>
  <c r="R3277" i="4"/>
  <c r="R3372" i="4"/>
  <c r="R3450" i="4"/>
  <c r="W3479" i="4"/>
  <c r="W3524" i="4"/>
  <c r="U3576" i="4"/>
  <c r="V3576" i="4" s="1"/>
  <c r="X3576" i="4" s="1"/>
  <c r="P3580" i="4"/>
  <c r="R3603" i="4"/>
  <c r="P3603" i="4"/>
  <c r="R3682" i="4"/>
  <c r="Q3682" i="4"/>
  <c r="T3763" i="4"/>
  <c r="W3763" i="4"/>
  <c r="R3602" i="4"/>
  <c r="P3602" i="4"/>
  <c r="P3628" i="4"/>
  <c r="R3628" i="4"/>
  <c r="W3754" i="4"/>
  <c r="S3754" i="4"/>
  <c r="P3756" i="4"/>
  <c r="R3756" i="4"/>
  <c r="R3395" i="4"/>
  <c r="W3416" i="4"/>
  <c r="T3416" i="4"/>
  <c r="Y3444" i="4"/>
  <c r="P3607" i="4"/>
  <c r="R3607" i="4"/>
  <c r="T3621" i="4"/>
  <c r="W3621" i="4"/>
  <c r="Y3210" i="4"/>
  <c r="Y3244" i="4"/>
  <c r="W3287" i="4"/>
  <c r="R3325" i="4"/>
  <c r="Y3396" i="4"/>
  <c r="R3402" i="4"/>
  <c r="P3426" i="4"/>
  <c r="R3426" i="4"/>
  <c r="R3511" i="4"/>
  <c r="R3759" i="4"/>
  <c r="P3759" i="4"/>
  <c r="Y3386" i="4"/>
  <c r="R3418" i="4"/>
  <c r="Y3426" i="4"/>
  <c r="Y3427" i="4"/>
  <c r="W3443" i="4"/>
  <c r="R3447" i="4"/>
  <c r="R3454" i="4"/>
  <c r="Y3482" i="4"/>
  <c r="R3489" i="4"/>
  <c r="W3504" i="4"/>
  <c r="R3506" i="4"/>
  <c r="W3545" i="4"/>
  <c r="R3549" i="4"/>
  <c r="R3594" i="4"/>
  <c r="Y3604" i="4"/>
  <c r="R3605" i="4"/>
  <c r="W3609" i="4"/>
  <c r="R3615" i="4"/>
  <c r="R3654" i="4"/>
  <c r="R3655" i="4"/>
  <c r="Y3658" i="4"/>
  <c r="Y3674" i="4"/>
  <c r="W3674" i="4"/>
  <c r="R3691" i="4"/>
  <c r="W3711" i="4"/>
  <c r="W3738" i="4"/>
  <c r="W3739" i="4"/>
  <c r="W3760" i="4"/>
  <c r="P3774" i="4"/>
  <c r="P3775" i="4"/>
  <c r="R3835" i="4"/>
  <c r="W3861" i="4"/>
  <c r="P3868" i="4"/>
  <c r="R3868" i="4"/>
  <c r="R3914" i="4"/>
  <c r="Q4022" i="4"/>
  <c r="R4022" i="4"/>
  <c r="R4055" i="4"/>
  <c r="R4134" i="4"/>
  <c r="R3469" i="4"/>
  <c r="Y3514" i="4"/>
  <c r="R3540" i="4"/>
  <c r="R3548" i="4"/>
  <c r="U3551" i="4"/>
  <c r="Y3586" i="4"/>
  <c r="U3587" i="4"/>
  <c r="V3587" i="4" s="1"/>
  <c r="X3587" i="4" s="1"/>
  <c r="R3590" i="4"/>
  <c r="R3593" i="4"/>
  <c r="R3612" i="4"/>
  <c r="R3670" i="4"/>
  <c r="Y3716" i="4"/>
  <c r="U3716" i="4"/>
  <c r="V3716" i="4" s="1"/>
  <c r="X3716" i="4" s="1"/>
  <c r="Y3724" i="4"/>
  <c r="Y3752" i="4"/>
  <c r="W3755" i="4"/>
  <c r="Y3758" i="4"/>
  <c r="R3831" i="4"/>
  <c r="W3930" i="4"/>
  <c r="W3932" i="4"/>
  <c r="T3932" i="4"/>
  <c r="Y3971" i="4"/>
  <c r="R3978" i="4"/>
  <c r="P3978" i="4"/>
  <c r="R3838" i="4"/>
  <c r="P3838" i="4"/>
  <c r="U3765" i="4"/>
  <c r="V3765" i="4" s="1"/>
  <c r="X3765" i="4" s="1"/>
  <c r="Y3795" i="4"/>
  <c r="Y3798" i="4"/>
  <c r="W3802" i="4"/>
  <c r="P3837" i="4"/>
  <c r="R3837" i="4"/>
  <c r="R3948" i="4"/>
  <c r="P3959" i="4"/>
  <c r="R3959" i="4"/>
  <c r="R4041" i="4"/>
  <c r="P4064" i="4"/>
  <c r="R4064" i="4"/>
  <c r="T4071" i="4"/>
  <c r="Y3770" i="4"/>
  <c r="W3776" i="4"/>
  <c r="W3809" i="4"/>
  <c r="R3819" i="4"/>
  <c r="P3819" i="4"/>
  <c r="W3858" i="4"/>
  <c r="P3863" i="4"/>
  <c r="Q3899" i="4"/>
  <c r="P3905" i="4"/>
  <c r="R3905" i="4"/>
  <c r="R3906" i="4"/>
  <c r="W3974" i="4"/>
  <c r="T3974" i="4"/>
  <c r="R3977" i="4"/>
  <c r="R3983" i="4"/>
  <c r="P4003" i="4"/>
  <c r="R4058" i="4"/>
  <c r="R4095" i="4"/>
  <c r="R4114" i="4"/>
  <c r="P4114" i="4"/>
  <c r="R4120" i="4"/>
  <c r="W3431" i="4"/>
  <c r="R3435" i="4"/>
  <c r="Y3441" i="4"/>
  <c r="R3458" i="4"/>
  <c r="R3490" i="4"/>
  <c r="R3491" i="4"/>
  <c r="Y3524" i="4"/>
  <c r="Y3525" i="4"/>
  <c r="W3540" i="4"/>
  <c r="W3546" i="4"/>
  <c r="Y3582" i="4"/>
  <c r="R3600" i="4"/>
  <c r="W3615" i="4"/>
  <c r="W3630" i="4"/>
  <c r="U3646" i="4"/>
  <c r="V3646" i="4" s="1"/>
  <c r="X3646" i="4" s="1"/>
  <c r="W3647" i="4"/>
  <c r="R3650" i="4"/>
  <c r="R3658" i="4"/>
  <c r="Y3699" i="4"/>
  <c r="R3715" i="4"/>
  <c r="U3767" i="4"/>
  <c r="V3767" i="4" s="1"/>
  <c r="X3767" i="4" s="1"/>
  <c r="R3811" i="4"/>
  <c r="Q3811" i="4"/>
  <c r="Y3831" i="4"/>
  <c r="P3846" i="4"/>
  <c r="R3847" i="4"/>
  <c r="R3852" i="4"/>
  <c r="W3857" i="4"/>
  <c r="W3886" i="4"/>
  <c r="R3890" i="4"/>
  <c r="R3926" i="4"/>
  <c r="P4074" i="4"/>
  <c r="R4074" i="4"/>
  <c r="R4099" i="4"/>
  <c r="P4164" i="4"/>
  <c r="R4164" i="4"/>
  <c r="P3810" i="4"/>
  <c r="R3810" i="4"/>
  <c r="P3887" i="4"/>
  <c r="R3887" i="4"/>
  <c r="Y3901" i="4"/>
  <c r="R3425" i="4"/>
  <c r="Y3478" i="4"/>
  <c r="U3494" i="4"/>
  <c r="V3494" i="4" s="1"/>
  <c r="X3494" i="4" s="1"/>
  <c r="R3531" i="4"/>
  <c r="Y3628" i="4"/>
  <c r="W3629" i="4"/>
  <c r="Y3634" i="4"/>
  <c r="Q3650" i="4"/>
  <c r="R3657" i="4"/>
  <c r="R3667" i="4"/>
  <c r="W3688" i="4"/>
  <c r="W3723" i="4"/>
  <c r="R3815" i="4"/>
  <c r="U3855" i="4"/>
  <c r="V3855" i="4" s="1"/>
  <c r="X3855" i="4" s="1"/>
  <c r="W3855" i="4"/>
  <c r="R3946" i="4"/>
  <c r="Y3968" i="4"/>
  <c r="P4023" i="4"/>
  <c r="R4023" i="4"/>
  <c r="O4031" i="4"/>
  <c r="U4031" i="4"/>
  <c r="V4031" i="4" s="1"/>
  <c r="X4031" i="4" s="1"/>
  <c r="R4049" i="4"/>
  <c r="R4135" i="4"/>
  <c r="W3897" i="4"/>
  <c r="Y3900" i="4"/>
  <c r="U3911" i="4"/>
  <c r="V3911" i="4" s="1"/>
  <c r="X3911" i="4" s="1"/>
  <c r="W3918" i="4"/>
  <c r="U3920" i="4"/>
  <c r="V3920" i="4" s="1"/>
  <c r="X3920" i="4" s="1"/>
  <c r="Y3923" i="4"/>
  <c r="W3994" i="4"/>
  <c r="R4004" i="4"/>
  <c r="W4021" i="4"/>
  <c r="R4043" i="4"/>
  <c r="R4071" i="4"/>
  <c r="R4083" i="4"/>
  <c r="W4086" i="4"/>
  <c r="Y4126" i="4"/>
  <c r="W4152" i="4"/>
  <c r="R4157" i="4"/>
  <c r="R4163" i="4"/>
  <c r="R4191" i="4"/>
  <c r="P4191" i="4"/>
  <c r="R4215" i="4"/>
  <c r="W4217" i="4"/>
  <c r="R4237" i="4"/>
  <c r="W4265" i="4"/>
  <c r="P4278" i="4"/>
  <c r="R4278" i="4"/>
  <c r="R4279" i="4"/>
  <c r="U4285" i="4"/>
  <c r="V4285" i="4" s="1"/>
  <c r="X4285" i="4" s="1"/>
  <c r="P4295" i="4"/>
  <c r="Y4297" i="4"/>
  <c r="R4306" i="4"/>
  <c r="P4324" i="4"/>
  <c r="R4324" i="4"/>
  <c r="Y4327" i="4"/>
  <c r="P4366" i="4"/>
  <c r="R4366" i="4"/>
  <c r="R4380" i="4"/>
  <c r="P4380" i="4"/>
  <c r="W4424" i="4"/>
  <c r="T4424" i="4"/>
  <c r="Y4247" i="4"/>
  <c r="Y4251" i="4"/>
  <c r="R4397" i="4"/>
  <c r="P4397" i="4"/>
  <c r="W4423" i="4"/>
  <c r="S4423" i="4"/>
  <c r="Y4166" i="4"/>
  <c r="R4242" i="4"/>
  <c r="R4262" i="4"/>
  <c r="P4262" i="4"/>
  <c r="R4277" i="4"/>
  <c r="P4277" i="4"/>
  <c r="P4323" i="4"/>
  <c r="R4323" i="4"/>
  <c r="P4365" i="4"/>
  <c r="R4365" i="4"/>
  <c r="S4377" i="4"/>
  <c r="W4377" i="4"/>
  <c r="Y4408" i="4"/>
  <c r="W3945" i="4"/>
  <c r="W3981" i="4"/>
  <c r="W4094" i="4"/>
  <c r="R4130" i="4"/>
  <c r="Y4158" i="4"/>
  <c r="Y4162" i="4"/>
  <c r="P4173" i="4"/>
  <c r="P4235" i="4"/>
  <c r="R4235" i="4"/>
  <c r="W4286" i="4"/>
  <c r="R4350" i="4"/>
  <c r="P4350" i="4"/>
  <c r="W3821" i="4"/>
  <c r="W3909" i="4"/>
  <c r="U3932" i="4"/>
  <c r="V3932" i="4" s="1"/>
  <c r="X3932" i="4" s="1"/>
  <c r="W3949" i="4"/>
  <c r="Y3956" i="4"/>
  <c r="Y3983" i="4"/>
  <c r="W3991" i="4"/>
  <c r="Y4056" i="4"/>
  <c r="R4078" i="4"/>
  <c r="R4079" i="4"/>
  <c r="W4082" i="4"/>
  <c r="W4102" i="4"/>
  <c r="W4103" i="4"/>
  <c r="R4159" i="4"/>
  <c r="Q4229" i="4"/>
  <c r="Y4237" i="4"/>
  <c r="R4283" i="4"/>
  <c r="R4301" i="4"/>
  <c r="R4302" i="4"/>
  <c r="P4304" i="4"/>
  <c r="Y4324" i="4"/>
  <c r="R4343" i="4"/>
  <c r="R4344" i="4"/>
  <c r="R4372" i="4"/>
  <c r="P4372" i="4"/>
  <c r="W4385" i="4"/>
  <c r="T4385" i="4"/>
  <c r="P4179" i="4"/>
  <c r="R4179" i="4"/>
  <c r="R4319" i="4"/>
  <c r="P4319" i="4"/>
  <c r="R4395" i="4"/>
  <c r="Q4395" i="4"/>
  <c r="T4360" i="4"/>
  <c r="W4360" i="4"/>
  <c r="U3916" i="4"/>
  <c r="V3916" i="4" s="1"/>
  <c r="X3916" i="4" s="1"/>
  <c r="Y3917" i="4"/>
  <c r="Y3924" i="4"/>
  <c r="W3929" i="4"/>
  <c r="U3998" i="4"/>
  <c r="V3998" i="4" s="1"/>
  <c r="X3998" i="4" s="1"/>
  <c r="W3999" i="4"/>
  <c r="Y4015" i="4"/>
  <c r="Y4033" i="4"/>
  <c r="W4054" i="4"/>
  <c r="R4076" i="4"/>
  <c r="Y4077" i="4"/>
  <c r="W4138" i="4"/>
  <c r="W4148" i="4"/>
  <c r="R4151" i="4"/>
  <c r="R4158" i="4"/>
  <c r="O4166" i="4"/>
  <c r="R4216" i="4"/>
  <c r="T4233" i="4"/>
  <c r="R4280" i="4"/>
  <c r="W4310" i="4"/>
  <c r="T4310" i="4"/>
  <c r="P4583" i="4"/>
  <c r="R4583" i="4"/>
  <c r="P4623" i="4"/>
  <c r="R4623" i="4"/>
  <c r="T4652" i="4"/>
  <c r="W4652" i="4"/>
  <c r="P4562" i="4"/>
  <c r="R4562" i="4"/>
  <c r="U4575" i="4"/>
  <c r="V4575" i="4" s="1"/>
  <c r="X4575" i="4" s="1"/>
  <c r="R4477" i="4"/>
  <c r="R4500" i="4"/>
  <c r="P4500" i="4"/>
  <c r="R4536" i="4"/>
  <c r="P4569" i="4"/>
  <c r="R4569" i="4"/>
  <c r="R4586" i="4"/>
  <c r="P4586" i="4"/>
  <c r="U4662" i="4"/>
  <c r="V4662" i="4" s="1"/>
  <c r="X4662" i="4" s="1"/>
  <c r="W4261" i="4"/>
  <c r="Y4279" i="4"/>
  <c r="Y4292" i="4"/>
  <c r="W4315" i="4"/>
  <c r="R4328" i="4"/>
  <c r="T4422" i="4"/>
  <c r="W4422" i="4"/>
  <c r="Y4443" i="4"/>
  <c r="Y4452" i="4"/>
  <c r="T4478" i="4"/>
  <c r="P4540" i="4"/>
  <c r="R4540" i="4"/>
  <c r="R4541" i="4"/>
  <c r="U4183" i="4"/>
  <c r="V4183" i="4" s="1"/>
  <c r="X4183" i="4" s="1"/>
  <c r="W4213" i="4"/>
  <c r="R4245" i="4"/>
  <c r="Y4278" i="4"/>
  <c r="Y4280" i="4"/>
  <c r="R4333" i="4"/>
  <c r="W4346" i="4"/>
  <c r="R4354" i="4"/>
  <c r="R4362" i="4"/>
  <c r="W4393" i="4"/>
  <c r="R4417" i="4"/>
  <c r="U4463" i="4"/>
  <c r="Y4563" i="4"/>
  <c r="R4585" i="4"/>
  <c r="P4585" i="4"/>
  <c r="W4592" i="4"/>
  <c r="T4592" i="4"/>
  <c r="W4531" i="4"/>
  <c r="T4531" i="4"/>
  <c r="Y4320" i="4"/>
  <c r="Y4335" i="4"/>
  <c r="R4404" i="4"/>
  <c r="Y4461" i="4"/>
  <c r="W4490" i="4"/>
  <c r="R4584" i="4"/>
  <c r="P4584" i="4"/>
  <c r="W4597" i="4"/>
  <c r="T4597" i="4"/>
  <c r="Y4248" i="4"/>
  <c r="R4314" i="4"/>
  <c r="W4325" i="4"/>
  <c r="W4326" i="4"/>
  <c r="W4350" i="4"/>
  <c r="Y4356" i="4"/>
  <c r="Y4361" i="4"/>
  <c r="W4390" i="4"/>
  <c r="W4407" i="4"/>
  <c r="R4411" i="4"/>
  <c r="R4414" i="4"/>
  <c r="P4414" i="4"/>
  <c r="R4436" i="4"/>
  <c r="T4544" i="4"/>
  <c r="R4559" i="4"/>
  <c r="Q4559" i="4"/>
  <c r="W4596" i="4"/>
  <c r="T4596" i="4"/>
  <c r="R4600" i="4"/>
  <c r="R4606" i="4"/>
  <c r="S4665" i="4"/>
  <c r="Y4656" i="4"/>
  <c r="Y4660" i="4"/>
  <c r="Q4693" i="4"/>
  <c r="R4693" i="4"/>
  <c r="Y4802" i="4"/>
  <c r="U4859" i="4"/>
  <c r="V4859" i="4" s="1"/>
  <c r="X4859" i="4" s="1"/>
  <c r="Y4954" i="4"/>
  <c r="Y4976" i="4"/>
  <c r="T4724" i="4"/>
  <c r="W4724" i="4"/>
  <c r="R4747" i="4"/>
  <c r="P4747" i="4"/>
  <c r="R4828" i="4"/>
  <c r="R4851" i="4"/>
  <c r="Q4851" i="4"/>
  <c r="Y4937" i="4"/>
  <c r="W4953" i="4"/>
  <c r="S4953" i="4"/>
  <c r="Y4972" i="4"/>
  <c r="Y4437" i="4"/>
  <c r="R4446" i="4"/>
  <c r="W4458" i="4"/>
  <c r="U4483" i="4"/>
  <c r="V4483" i="4" s="1"/>
  <c r="X4483" i="4" s="1"/>
  <c r="Y4484" i="4"/>
  <c r="R4517" i="4"/>
  <c r="R4519" i="4"/>
  <c r="R4538" i="4"/>
  <c r="Y4562" i="4"/>
  <c r="W4576" i="4"/>
  <c r="Y4579" i="4"/>
  <c r="W4795" i="4"/>
  <c r="S4795" i="4"/>
  <c r="R4833" i="4"/>
  <c r="Y4903" i="4"/>
  <c r="Y4952" i="4"/>
  <c r="Q4968" i="4"/>
  <c r="R4968" i="4"/>
  <c r="W4978" i="4"/>
  <c r="Y4538" i="4"/>
  <c r="Y4570" i="4"/>
  <c r="W4598" i="4"/>
  <c r="R4644" i="4"/>
  <c r="R4673" i="4"/>
  <c r="R4679" i="4"/>
  <c r="R4751" i="4"/>
  <c r="Y4761" i="4"/>
  <c r="U4847" i="4"/>
  <c r="W4882" i="4"/>
  <c r="W4977" i="4"/>
  <c r="P4999" i="4"/>
  <c r="P4757" i="4"/>
  <c r="R4757" i="4"/>
  <c r="R4873" i="4"/>
  <c r="P4873" i="4"/>
  <c r="U5001" i="4"/>
  <c r="W5001" i="4" s="1"/>
  <c r="W4482" i="4"/>
  <c r="R4510" i="4"/>
  <c r="T4533" i="4"/>
  <c r="R4565" i="4"/>
  <c r="Y4584" i="4"/>
  <c r="W4676" i="4"/>
  <c r="W4680" i="4"/>
  <c r="W4682" i="4"/>
  <c r="Q4690" i="4"/>
  <c r="W4692" i="4"/>
  <c r="T4692" i="4"/>
  <c r="W4698" i="4"/>
  <c r="P4742" i="4"/>
  <c r="R4742" i="4"/>
  <c r="U4874" i="4"/>
  <c r="V4874" i="4" s="1"/>
  <c r="X4874" i="4" s="1"/>
  <c r="U4882" i="4"/>
  <c r="V4882" i="4" s="1"/>
  <c r="X4882" i="4" s="1"/>
  <c r="T4969" i="4"/>
  <c r="W4969" i="4"/>
  <c r="Y4687" i="4"/>
  <c r="P4522" i="4"/>
  <c r="R4522" i="4"/>
  <c r="R4561" i="4"/>
  <c r="R4587" i="4"/>
  <c r="P4587" i="4"/>
  <c r="Y4603" i="4"/>
  <c r="W4616" i="4"/>
  <c r="P4653" i="4"/>
  <c r="R4653" i="4"/>
  <c r="W4713" i="4"/>
  <c r="T4713" i="4"/>
  <c r="W4714" i="4"/>
  <c r="Q4755" i="4"/>
  <c r="Y4812" i="4"/>
  <c r="W4824" i="4"/>
  <c r="R4908" i="4"/>
  <c r="W4955" i="4"/>
  <c r="T4975" i="4"/>
  <c r="W4975" i="4"/>
  <c r="Y4977" i="4"/>
  <c r="W4997" i="4"/>
  <c r="R4513" i="4"/>
  <c r="R4608" i="4"/>
  <c r="R4696" i="4"/>
  <c r="W4725" i="4"/>
  <c r="R4761" i="4"/>
  <c r="R4762" i="4"/>
  <c r="Y4781" i="4"/>
  <c r="W4828" i="4"/>
  <c r="R4865" i="4"/>
  <c r="W4881" i="4"/>
  <c r="R4708" i="4"/>
  <c r="Y4741" i="4"/>
  <c r="Y4749" i="4"/>
  <c r="Y4760" i="4"/>
  <c r="W4817" i="4"/>
  <c r="Y4820" i="4"/>
  <c r="R4844" i="4"/>
  <c r="U4941" i="4"/>
  <c r="V4941" i="4" s="1"/>
  <c r="X4941" i="4" s="1"/>
  <c r="W4972" i="4"/>
  <c r="Y4999" i="4"/>
  <c r="Y4598" i="4"/>
  <c r="R4601" i="4"/>
  <c r="Y4710" i="4"/>
  <c r="W4710" i="4"/>
  <c r="U4783" i="4"/>
  <c r="V4783" i="4" s="1"/>
  <c r="X4783" i="4" s="1"/>
  <c r="U4790" i="4"/>
  <c r="V4790" i="4" s="1"/>
  <c r="X4790" i="4" s="1"/>
  <c r="Y4803" i="4"/>
  <c r="R4812" i="4"/>
  <c r="U4875" i="4"/>
  <c r="V4875" i="4" s="1"/>
  <c r="X4875" i="4" s="1"/>
  <c r="U4885" i="4"/>
  <c r="V4885" i="4" s="1"/>
  <c r="X4885" i="4" s="1"/>
  <c r="Y4917" i="4"/>
  <c r="Y38" i="4"/>
  <c r="Y106" i="4"/>
  <c r="Y121" i="4"/>
  <c r="W369" i="4"/>
  <c r="T369" i="4"/>
  <c r="R516" i="4"/>
  <c r="U516" i="4"/>
  <c r="V516" i="4" s="1"/>
  <c r="X516" i="4" s="1"/>
  <c r="Q540" i="4"/>
  <c r="R540" i="4"/>
  <c r="P548" i="4"/>
  <c r="R548" i="4"/>
  <c r="T569" i="4"/>
  <c r="W569" i="4"/>
  <c r="R577" i="4"/>
  <c r="P577" i="4"/>
  <c r="P584" i="4"/>
  <c r="R584" i="4"/>
  <c r="P591" i="4"/>
  <c r="R591" i="4"/>
  <c r="R600" i="4"/>
  <c r="P600" i="4"/>
  <c r="W608" i="4"/>
  <c r="T633" i="4"/>
  <c r="W633" i="4"/>
  <c r="Q676" i="4"/>
  <c r="U676" i="4"/>
  <c r="R676" i="4"/>
  <c r="R172" i="4"/>
  <c r="P172" i="4"/>
  <c r="Y15" i="4"/>
  <c r="Y25" i="4"/>
  <c r="W26" i="4"/>
  <c r="Y52" i="4"/>
  <c r="P108" i="4"/>
  <c r="R108" i="4"/>
  <c r="W113" i="4"/>
  <c r="U189" i="4"/>
  <c r="V189" i="4" s="1"/>
  <c r="X189" i="4" s="1"/>
  <c r="Q189" i="4"/>
  <c r="U227" i="4"/>
  <c r="V227" i="4" s="1"/>
  <c r="X227" i="4" s="1"/>
  <c r="R353" i="4"/>
  <c r="Y365" i="4"/>
  <c r="R371" i="4"/>
  <c r="P371" i="4"/>
  <c r="P377" i="4"/>
  <c r="R377" i="4"/>
  <c r="R378" i="4"/>
  <c r="Q378" i="4"/>
  <c r="U404" i="4"/>
  <c r="V404" i="4" s="1"/>
  <c r="X404" i="4" s="1"/>
  <c r="T412" i="4"/>
  <c r="W412" i="4"/>
  <c r="Y419" i="4"/>
  <c r="R427" i="4"/>
  <c r="W431" i="4"/>
  <c r="R441" i="4"/>
  <c r="R443" i="4"/>
  <c r="P479" i="4"/>
  <c r="R479" i="4"/>
  <c r="Q487" i="4"/>
  <c r="R487" i="4"/>
  <c r="U496" i="4"/>
  <c r="T510" i="4"/>
  <c r="W510" i="4"/>
  <c r="U522" i="4"/>
  <c r="V522" i="4" s="1"/>
  <c r="X522" i="4" s="1"/>
  <c r="Y536" i="4"/>
  <c r="Q574" i="4"/>
  <c r="R574" i="4"/>
  <c r="R585" i="4"/>
  <c r="R590" i="4"/>
  <c r="P590" i="4"/>
  <c r="W606" i="4"/>
  <c r="T606" i="4"/>
  <c r="Y609" i="4"/>
  <c r="Y638" i="4"/>
  <c r="Y658" i="4"/>
  <c r="P661" i="4"/>
  <c r="R661" i="4"/>
  <c r="P665" i="4"/>
  <c r="R665" i="4"/>
  <c r="Y691" i="4"/>
  <c r="Y51" i="4"/>
  <c r="Y75" i="4"/>
  <c r="U78" i="4"/>
  <c r="V78" i="4" s="1"/>
  <c r="X78" i="4" s="1"/>
  <c r="Y83" i="4"/>
  <c r="Q153" i="4"/>
  <c r="P185" i="4"/>
  <c r="R185" i="4"/>
  <c r="Y284" i="4"/>
  <c r="W309" i="4"/>
  <c r="U12" i="4"/>
  <c r="V12" i="4" s="1"/>
  <c r="X12" i="4" s="1"/>
  <c r="W12" i="4"/>
  <c r="W38" i="4"/>
  <c r="U47" i="4"/>
  <c r="V47" i="4" s="1"/>
  <c r="X47" i="4" s="1"/>
  <c r="U48" i="4"/>
  <c r="V48" i="4" s="1"/>
  <c r="X48" i="4" s="1"/>
  <c r="Y49" i="4"/>
  <c r="U121" i="4"/>
  <c r="V121" i="4" s="1"/>
  <c r="X121" i="4" s="1"/>
  <c r="R225" i="4"/>
  <c r="Y339" i="4"/>
  <c r="Y340" i="4"/>
  <c r="O344" i="4"/>
  <c r="U344" i="4"/>
  <c r="V344" i="4" s="1"/>
  <c r="X344" i="4" s="1"/>
  <c r="W5" i="4"/>
  <c r="Y7" i="4"/>
  <c r="P8" i="4"/>
  <c r="R11" i="4"/>
  <c r="Y13" i="4"/>
  <c r="W14" i="4"/>
  <c r="Y16" i="4"/>
  <c r="Y18" i="4"/>
  <c r="P19" i="4"/>
  <c r="U22" i="4"/>
  <c r="V22" i="4" s="1"/>
  <c r="X22" i="4" s="1"/>
  <c r="Y28" i="4"/>
  <c r="Y30" i="4"/>
  <c r="R32" i="4"/>
  <c r="Y40" i="4"/>
  <c r="Y42" i="4"/>
  <c r="P43" i="4"/>
  <c r="U46" i="4"/>
  <c r="V46" i="4" s="1"/>
  <c r="X46" i="4" s="1"/>
  <c r="Y53" i="4"/>
  <c r="Q53" i="4"/>
  <c r="P54" i="4"/>
  <c r="R67" i="4"/>
  <c r="U69" i="4"/>
  <c r="T70" i="4"/>
  <c r="U87" i="4"/>
  <c r="U88" i="4"/>
  <c r="R90" i="4"/>
  <c r="Y95" i="4"/>
  <c r="Y118" i="4"/>
  <c r="U123" i="4"/>
  <c r="R126" i="4"/>
  <c r="P126" i="4"/>
  <c r="Y131" i="4"/>
  <c r="P139" i="4"/>
  <c r="R139" i="4"/>
  <c r="Y148" i="4"/>
  <c r="Y154" i="4"/>
  <c r="W156" i="4"/>
  <c r="Y157" i="4"/>
  <c r="Y170" i="4"/>
  <c r="W176" i="4"/>
  <c r="R182" i="4"/>
  <c r="U183" i="4"/>
  <c r="V183" i="4" s="1"/>
  <c r="X183" i="4" s="1"/>
  <c r="R187" i="4"/>
  <c r="Y191" i="4"/>
  <c r="Y192" i="4"/>
  <c r="U193" i="4"/>
  <c r="V193" i="4" s="1"/>
  <c r="X193" i="4" s="1"/>
  <c r="R203" i="4"/>
  <c r="P203" i="4"/>
  <c r="R204" i="4"/>
  <c r="U205" i="4"/>
  <c r="Y218" i="4"/>
  <c r="Y225" i="4"/>
  <c r="Y228" i="4"/>
  <c r="R252" i="4"/>
  <c r="U253" i="4"/>
  <c r="Q267" i="4"/>
  <c r="R268" i="4"/>
  <c r="Q268" i="4"/>
  <c r="U316" i="4"/>
  <c r="V316" i="4" s="1"/>
  <c r="X316" i="4" s="1"/>
  <c r="R331" i="4"/>
  <c r="U337" i="4"/>
  <c r="V337" i="4" s="1"/>
  <c r="X337" i="4" s="1"/>
  <c r="U349" i="4"/>
  <c r="P349" i="4"/>
  <c r="R355" i="4"/>
  <c r="U361" i="4"/>
  <c r="V361" i="4" s="1"/>
  <c r="X361" i="4" s="1"/>
  <c r="P381" i="4"/>
  <c r="U384" i="4"/>
  <c r="V384" i="4" s="1"/>
  <c r="X384" i="4" s="1"/>
  <c r="R394" i="4"/>
  <c r="U409" i="4"/>
  <c r="W411" i="4"/>
  <c r="T419" i="4"/>
  <c r="W419" i="4"/>
  <c r="Y424" i="4"/>
  <c r="Y425" i="4"/>
  <c r="Y426" i="4"/>
  <c r="Y430" i="4"/>
  <c r="W436" i="4"/>
  <c r="P440" i="4"/>
  <c r="P447" i="4"/>
  <c r="U449" i="4"/>
  <c r="V449" i="4" s="1"/>
  <c r="X449" i="4" s="1"/>
  <c r="Y450" i="4"/>
  <c r="U453" i="4"/>
  <c r="V453" i="4" s="1"/>
  <c r="X453" i="4" s="1"/>
  <c r="P453" i="4"/>
  <c r="U466" i="4"/>
  <c r="U474" i="4"/>
  <c r="V474" i="4" s="1"/>
  <c r="X474" i="4" s="1"/>
  <c r="P478" i="4"/>
  <c r="R478" i="4"/>
  <c r="R491" i="4"/>
  <c r="Q491" i="4"/>
  <c r="W495" i="4"/>
  <c r="P516" i="4"/>
  <c r="P527" i="4"/>
  <c r="R527" i="4"/>
  <c r="P533" i="4"/>
  <c r="R533" i="4"/>
  <c r="R537" i="4"/>
  <c r="P539" i="4"/>
  <c r="Q544" i="4"/>
  <c r="R544" i="4"/>
  <c r="R562" i="4"/>
  <c r="Q562" i="4"/>
  <c r="Y566" i="4"/>
  <c r="Q589" i="4"/>
  <c r="Y607" i="4"/>
  <c r="U612" i="4"/>
  <c r="V612" i="4" s="1"/>
  <c r="X612" i="4" s="1"/>
  <c r="Y701" i="4"/>
  <c r="Q710" i="4"/>
  <c r="R710" i="4"/>
  <c r="Q155" i="4"/>
  <c r="Y160" i="4"/>
  <c r="R33" i="4"/>
  <c r="U229" i="4"/>
  <c r="V229" i="4" s="1"/>
  <c r="X229" i="4" s="1"/>
  <c r="P10" i="4"/>
  <c r="Y17" i="4"/>
  <c r="Y54" i="4"/>
  <c r="U86" i="4"/>
  <c r="V86" i="4" s="1"/>
  <c r="X86" i="4" s="1"/>
  <c r="Y142" i="4"/>
  <c r="R201" i="4"/>
  <c r="Q201" i="4"/>
  <c r="R363" i="4"/>
  <c r="P363" i="4"/>
  <c r="P369" i="4"/>
  <c r="R369" i="4"/>
  <c r="U375" i="4"/>
  <c r="V375" i="4" s="1"/>
  <c r="X375" i="4" s="1"/>
  <c r="U380" i="4"/>
  <c r="V380" i="4" s="1"/>
  <c r="X380" i="4" s="1"/>
  <c r="R386" i="4"/>
  <c r="Q386" i="4"/>
  <c r="R387" i="4"/>
  <c r="P403" i="4"/>
  <c r="R403" i="4"/>
  <c r="Y410" i="4"/>
  <c r="Y420" i="4"/>
  <c r="Y429" i="4"/>
  <c r="Y437" i="4"/>
  <c r="Y444" i="4"/>
  <c r="R445" i="4"/>
  <c r="R464" i="4"/>
  <c r="P464" i="4"/>
  <c r="Q465" i="4"/>
  <c r="R465" i="4"/>
  <c r="U475" i="4"/>
  <c r="V475" i="4" s="1"/>
  <c r="X475" i="4" s="1"/>
  <c r="P483" i="4"/>
  <c r="R483" i="4"/>
  <c r="Y490" i="4"/>
  <c r="Q501" i="4"/>
  <c r="R501" i="4"/>
  <c r="Y515" i="4"/>
  <c r="Y537" i="4"/>
  <c r="U537" i="4"/>
  <c r="V537" i="4" s="1"/>
  <c r="X537" i="4" s="1"/>
  <c r="Y540" i="4"/>
  <c r="R547" i="4"/>
  <c r="P551" i="4"/>
  <c r="R551" i="4"/>
  <c r="U563" i="4"/>
  <c r="V563" i="4" s="1"/>
  <c r="X563" i="4" s="1"/>
  <c r="S563" i="4"/>
  <c r="Y576" i="4"/>
  <c r="P579" i="4"/>
  <c r="Q597" i="4"/>
  <c r="T604" i="4"/>
  <c r="W604" i="4"/>
  <c r="P626" i="4"/>
  <c r="R626" i="4"/>
  <c r="U637" i="4"/>
  <c r="V637" i="4" s="1"/>
  <c r="X637" i="4" s="1"/>
  <c r="U645" i="4"/>
  <c r="V645" i="4" s="1"/>
  <c r="X645" i="4" s="1"/>
  <c r="P655" i="4"/>
  <c r="R655" i="4"/>
  <c r="R656" i="4"/>
  <c r="P664" i="4"/>
  <c r="R664" i="4"/>
  <c r="P669" i="4"/>
  <c r="R669" i="4"/>
  <c r="P674" i="4"/>
  <c r="Q696" i="4"/>
  <c r="R696" i="4"/>
  <c r="W36" i="4"/>
  <c r="Y27" i="4"/>
  <c r="Y48" i="4"/>
  <c r="Y77" i="4"/>
  <c r="Y93" i="4"/>
  <c r="Y130" i="4"/>
  <c r="U149" i="4"/>
  <c r="V149" i="4" s="1"/>
  <c r="X149" i="4" s="1"/>
  <c r="U236" i="4"/>
  <c r="V236" i="4" s="1"/>
  <c r="X236" i="4" s="1"/>
  <c r="O236" i="4"/>
  <c r="Y274" i="4"/>
  <c r="Y14" i="4"/>
  <c r="R152" i="4"/>
  <c r="Y194" i="4"/>
  <c r="Y29" i="4"/>
  <c r="Y32" i="4"/>
  <c r="Y34" i="4"/>
  <c r="Y66" i="4"/>
  <c r="U70" i="4"/>
  <c r="V70" i="4" s="1"/>
  <c r="X70" i="4" s="1"/>
  <c r="U100" i="4"/>
  <c r="V100" i="4" s="1"/>
  <c r="X100" i="4" s="1"/>
  <c r="U101" i="4"/>
  <c r="V101" i="4" s="1"/>
  <c r="X101" i="4" s="1"/>
  <c r="U110" i="4"/>
  <c r="V110" i="4" s="1"/>
  <c r="X110" i="4" s="1"/>
  <c r="U112" i="4"/>
  <c r="V112" i="4" s="1"/>
  <c r="X112" i="4" s="1"/>
  <c r="O112" i="4"/>
  <c r="R125" i="4"/>
  <c r="P125" i="4"/>
  <c r="Y183" i="4"/>
  <c r="P184" i="4"/>
  <c r="Y251" i="4"/>
  <c r="Y265" i="4"/>
  <c r="Y267" i="4"/>
  <c r="R283" i="4"/>
  <c r="P283" i="4"/>
  <c r="U319" i="4"/>
  <c r="V319" i="4" s="1"/>
  <c r="X319" i="4" s="1"/>
  <c r="U325" i="4"/>
  <c r="W325" i="4" s="1"/>
  <c r="Y330" i="4"/>
  <c r="O336" i="4"/>
  <c r="U336" i="4"/>
  <c r="V336" i="4" s="1"/>
  <c r="X336" i="4" s="1"/>
  <c r="Y356" i="4"/>
  <c r="R370" i="4"/>
  <c r="Q370" i="4"/>
  <c r="E7" i="1"/>
  <c r="Y8" i="4"/>
  <c r="R9" i="4"/>
  <c r="T22" i="4"/>
  <c r="U32" i="4"/>
  <c r="V32" i="4" s="1"/>
  <c r="X32" i="4" s="1"/>
  <c r="W32" i="4"/>
  <c r="Y33" i="4"/>
  <c r="W34" i="4"/>
  <c r="Y35" i="4"/>
  <c r="O36" i="4"/>
  <c r="U38" i="4"/>
  <c r="V38" i="4" s="1"/>
  <c r="X38" i="4" s="1"/>
  <c r="T43" i="4"/>
  <c r="O44" i="4"/>
  <c r="R57" i="4"/>
  <c r="Y63" i="4"/>
  <c r="U65" i="4"/>
  <c r="Y73" i="4"/>
  <c r="R78" i="4"/>
  <c r="U82" i="4"/>
  <c r="V82" i="4" s="1"/>
  <c r="X82" i="4" s="1"/>
  <c r="U83" i="4"/>
  <c r="V83" i="4" s="1"/>
  <c r="X83" i="4" s="1"/>
  <c r="O89" i="4"/>
  <c r="P90" i="4"/>
  <c r="Y97" i="4"/>
  <c r="Y109" i="4"/>
  <c r="P129" i="4"/>
  <c r="R129" i="4"/>
  <c r="Y143" i="4"/>
  <c r="U152" i="4"/>
  <c r="V152" i="4" s="1"/>
  <c r="X152" i="4" s="1"/>
  <c r="R161" i="4"/>
  <c r="R164" i="4"/>
  <c r="Q164" i="4"/>
  <c r="W169" i="4"/>
  <c r="Y173" i="4"/>
  <c r="Y174" i="4"/>
  <c r="Y175" i="4"/>
  <c r="U187" i="4"/>
  <c r="V187" i="4" s="1"/>
  <c r="X187" i="4" s="1"/>
  <c r="O187" i="4"/>
  <c r="R202" i="4"/>
  <c r="U207" i="4"/>
  <c r="V207" i="4" s="1"/>
  <c r="X207" i="4" s="1"/>
  <c r="U217" i="4"/>
  <c r="V217" i="4" s="1"/>
  <c r="X217" i="4" s="1"/>
  <c r="U221" i="4"/>
  <c r="V221" i="4" s="1"/>
  <c r="X221" i="4" s="1"/>
  <c r="R235" i="4"/>
  <c r="P235" i="4"/>
  <c r="R241" i="4"/>
  <c r="U247" i="4"/>
  <c r="V247" i="4" s="1"/>
  <c r="X247" i="4" s="1"/>
  <c r="U249" i="4"/>
  <c r="V249" i="4" s="1"/>
  <c r="X249" i="4" s="1"/>
  <c r="Y266" i="4"/>
  <c r="U267" i="4"/>
  <c r="V267" i="4" s="1"/>
  <c r="X267" i="4" s="1"/>
  <c r="P289" i="4"/>
  <c r="R289" i="4"/>
  <c r="R290" i="4"/>
  <c r="Q290" i="4"/>
  <c r="R291" i="4"/>
  <c r="U294" i="4"/>
  <c r="V294" i="4" s="1"/>
  <c r="X294" i="4" s="1"/>
  <c r="R321" i="4"/>
  <c r="R324" i="4"/>
  <c r="Q324" i="4"/>
  <c r="U329" i="4"/>
  <c r="V329" i="4" s="1"/>
  <c r="X329" i="4" s="1"/>
  <c r="W329" i="4"/>
  <c r="T329" i="4"/>
  <c r="U343" i="4"/>
  <c r="V343" i="4" s="1"/>
  <c r="X343" i="4" s="1"/>
  <c r="T345" i="4"/>
  <c r="U356" i="4"/>
  <c r="V356" i="4" s="1"/>
  <c r="X356" i="4" s="1"/>
  <c r="O356" i="4"/>
  <c r="Y378" i="4"/>
  <c r="Y381" i="4"/>
  <c r="Y389" i="4"/>
  <c r="R395" i="4"/>
  <c r="U400" i="4"/>
  <c r="V400" i="4" s="1"/>
  <c r="X400" i="4" s="1"/>
  <c r="U408" i="4"/>
  <c r="U428" i="4"/>
  <c r="V428" i="4" s="1"/>
  <c r="X428" i="4" s="1"/>
  <c r="U436" i="4"/>
  <c r="V436" i="4" s="1"/>
  <c r="X436" i="4" s="1"/>
  <c r="O436" i="4"/>
  <c r="U452" i="4"/>
  <c r="V452" i="4" s="1"/>
  <c r="X452" i="4" s="1"/>
  <c r="Q460" i="4"/>
  <c r="R460" i="4"/>
  <c r="R461" i="4"/>
  <c r="Y487" i="4"/>
  <c r="Y488" i="4"/>
  <c r="R500" i="4"/>
  <c r="Q500" i="4"/>
  <c r="W511" i="4"/>
  <c r="P519" i="4"/>
  <c r="R519" i="4"/>
  <c r="U533" i="4"/>
  <c r="V533" i="4" s="1"/>
  <c r="X533" i="4" s="1"/>
  <c r="Q543" i="4"/>
  <c r="R543" i="4"/>
  <c r="Y579" i="4"/>
  <c r="W594" i="4"/>
  <c r="R642" i="4"/>
  <c r="P642" i="4"/>
  <c r="P654" i="4"/>
  <c r="Y663" i="4"/>
  <c r="O673" i="4"/>
  <c r="W696" i="4"/>
  <c r="T698" i="4"/>
  <c r="W698" i="4"/>
  <c r="Y39" i="4"/>
  <c r="Q100" i="4"/>
  <c r="R100" i="4"/>
  <c r="R186" i="4"/>
  <c r="P186" i="4"/>
  <c r="Y74" i="4"/>
  <c r="Y80" i="4"/>
  <c r="R101" i="4"/>
  <c r="Y200" i="4"/>
  <c r="R226" i="4"/>
  <c r="Y233" i="4"/>
  <c r="Y258" i="4"/>
  <c r="U259" i="4"/>
  <c r="V259" i="4" s="1"/>
  <c r="X259" i="4" s="1"/>
  <c r="U275" i="4"/>
  <c r="V275" i="4" s="1"/>
  <c r="X275" i="4" s="1"/>
  <c r="R16" i="4"/>
  <c r="Y31" i="4"/>
  <c r="P34" i="4"/>
  <c r="R40" i="4"/>
  <c r="Y132" i="4"/>
  <c r="U147" i="4"/>
  <c r="V147" i="4" s="1"/>
  <c r="X147" i="4" s="1"/>
  <c r="Y199" i="4"/>
  <c r="W200" i="4"/>
  <c r="U223" i="4"/>
  <c r="V223" i="4" s="1"/>
  <c r="X223" i="4" s="1"/>
  <c r="Y5" i="4"/>
  <c r="Y6" i="4"/>
  <c r="U16" i="4"/>
  <c r="V16" i="4" s="1"/>
  <c r="X16" i="4" s="1"/>
  <c r="Y19" i="4"/>
  <c r="U28" i="4"/>
  <c r="P35" i="4"/>
  <c r="U40" i="4"/>
  <c r="V40" i="4" s="1"/>
  <c r="X40" i="4" s="1"/>
  <c r="Y41" i="4"/>
  <c r="Y43" i="4"/>
  <c r="P58" i="4"/>
  <c r="P72" i="4"/>
  <c r="Y98" i="4"/>
  <c r="Y117" i="4"/>
  <c r="P138" i="4"/>
  <c r="R140" i="4"/>
  <c r="U153" i="4"/>
  <c r="V153" i="4" s="1"/>
  <c r="X153" i="4" s="1"/>
  <c r="Y155" i="4"/>
  <c r="P179" i="4"/>
  <c r="U228" i="4"/>
  <c r="V228" i="4" s="1"/>
  <c r="X228" i="4" s="1"/>
  <c r="O228" i="4"/>
  <c r="Y250" i="4"/>
  <c r="R250" i="4"/>
  <c r="P257" i="4"/>
  <c r="R257" i="4"/>
  <c r="P273" i="4"/>
  <c r="R273" i="4"/>
  <c r="Y331" i="4"/>
  <c r="Y332" i="4"/>
  <c r="R345" i="4"/>
  <c r="Q345" i="4"/>
  <c r="R348" i="4"/>
  <c r="Q348" i="4"/>
  <c r="W6" i="4"/>
  <c r="U15" i="4"/>
  <c r="Y55" i="4"/>
  <c r="P55" i="4"/>
  <c r="U61" i="4"/>
  <c r="V61" i="4" s="1"/>
  <c r="X61" i="4" s="1"/>
  <c r="U8" i="4"/>
  <c r="V8" i="4" s="1"/>
  <c r="X8" i="4" s="1"/>
  <c r="W8" i="4"/>
  <c r="A7" i="1"/>
  <c r="Y10" i="4"/>
  <c r="P11" i="4"/>
  <c r="U14" i="4"/>
  <c r="V14" i="4" s="1"/>
  <c r="X14" i="4" s="1"/>
  <c r="Y20" i="4"/>
  <c r="W21" i="4"/>
  <c r="Y23" i="4"/>
  <c r="R25" i="4"/>
  <c r="R31" i="4"/>
  <c r="Y47" i="4"/>
  <c r="P56" i="4"/>
  <c r="W60" i="4"/>
  <c r="U62" i="4"/>
  <c r="V62" i="4" s="1"/>
  <c r="X62" i="4" s="1"/>
  <c r="Y67" i="4"/>
  <c r="P67" i="4"/>
  <c r="Q73" i="4"/>
  <c r="R76" i="4"/>
  <c r="R77" i="4"/>
  <c r="Q78" i="4"/>
  <c r="R85" i="4"/>
  <c r="R92" i="4"/>
  <c r="Q92" i="4"/>
  <c r="U103" i="4"/>
  <c r="V103" i="4" s="1"/>
  <c r="X103" i="4" s="1"/>
  <c r="U109" i="4"/>
  <c r="V109" i="4" s="1"/>
  <c r="X109" i="4" s="1"/>
  <c r="O109" i="4"/>
  <c r="R120" i="4"/>
  <c r="P120" i="4"/>
  <c r="Y133" i="4"/>
  <c r="Y138" i="4"/>
  <c r="Y167" i="4"/>
  <c r="W168" i="4"/>
  <c r="T174" i="4"/>
  <c r="W174" i="4"/>
  <c r="Y179" i="4"/>
  <c r="Y180" i="4"/>
  <c r="U190" i="4"/>
  <c r="V190" i="4" s="1"/>
  <c r="X190" i="4" s="1"/>
  <c r="U191" i="4"/>
  <c r="V191" i="4" s="1"/>
  <c r="X191" i="4" s="1"/>
  <c r="Y202" i="4"/>
  <c r="Y204" i="4"/>
  <c r="U206" i="4"/>
  <c r="V206" i="4" s="1"/>
  <c r="X206" i="4" s="1"/>
  <c r="O206" i="4"/>
  <c r="Y216" i="4"/>
  <c r="Y220" i="4"/>
  <c r="W221" i="4"/>
  <c r="R234" i="4"/>
  <c r="O243" i="4"/>
  <c r="O244" i="4"/>
  <c r="Y248" i="4"/>
  <c r="U251" i="4"/>
  <c r="V251" i="4" s="1"/>
  <c r="X251" i="4" s="1"/>
  <c r="Y252" i="4"/>
  <c r="W270" i="4"/>
  <c r="S279" i="4"/>
  <c r="P281" i="4"/>
  <c r="R281" i="4"/>
  <c r="R299" i="4"/>
  <c r="U304" i="4"/>
  <c r="V304" i="4" s="1"/>
  <c r="X304" i="4" s="1"/>
  <c r="R306" i="4"/>
  <c r="R315" i="4"/>
  <c r="P325" i="4"/>
  <c r="Y328" i="4"/>
  <c r="Y347" i="4"/>
  <c r="P361" i="4"/>
  <c r="R361" i="4"/>
  <c r="R362" i="4"/>
  <c r="Q362" i="4"/>
  <c r="U367" i="4"/>
  <c r="V367" i="4" s="1"/>
  <c r="X367" i="4" s="1"/>
  <c r="U372" i="4"/>
  <c r="V372" i="4" s="1"/>
  <c r="X372" i="4" s="1"/>
  <c r="Y387" i="4"/>
  <c r="Y390" i="4"/>
  <c r="Y391" i="4"/>
  <c r="Y393" i="4"/>
  <c r="Y397" i="4"/>
  <c r="W397" i="4"/>
  <c r="Y409" i="4"/>
  <c r="R411" i="4"/>
  <c r="Q414" i="4"/>
  <c r="R415" i="4"/>
  <c r="Q415" i="4"/>
  <c r="R416" i="4"/>
  <c r="P421" i="4"/>
  <c r="R421" i="4"/>
  <c r="U425" i="4"/>
  <c r="V425" i="4" s="1"/>
  <c r="X425" i="4" s="1"/>
  <c r="U426" i="4"/>
  <c r="V426" i="4" s="1"/>
  <c r="X426" i="4" s="1"/>
  <c r="R431" i="4"/>
  <c r="O432" i="4"/>
  <c r="Y440" i="4"/>
  <c r="Y446" i="4"/>
  <c r="Y447" i="4"/>
  <c r="R449" i="4"/>
  <c r="R451" i="4"/>
  <c r="W452" i="4"/>
  <c r="U458" i="4"/>
  <c r="P458" i="4"/>
  <c r="P463" i="4"/>
  <c r="U465" i="4"/>
  <c r="V465" i="4" s="1"/>
  <c r="X465" i="4" s="1"/>
  <c r="O470" i="4"/>
  <c r="Y471" i="4"/>
  <c r="O473" i="4"/>
  <c r="Y477" i="4"/>
  <c r="Y484" i="4"/>
  <c r="Y492" i="4"/>
  <c r="P495" i="4"/>
  <c r="R495" i="4"/>
  <c r="Q496" i="4"/>
  <c r="R496" i="4"/>
  <c r="R498" i="4"/>
  <c r="U501" i="4"/>
  <c r="V501" i="4" s="1"/>
  <c r="X501" i="4" s="1"/>
  <c r="W528" i="4"/>
  <c r="O532" i="4"/>
  <c r="W534" i="4"/>
  <c r="R568" i="4"/>
  <c r="P568" i="4"/>
  <c r="T572" i="4"/>
  <c r="W572" i="4"/>
  <c r="U584" i="4"/>
  <c r="V584" i="4" s="1"/>
  <c r="X584" i="4" s="1"/>
  <c r="Y603" i="4"/>
  <c r="U603" i="4"/>
  <c r="V603" i="4" s="1"/>
  <c r="X603" i="4" s="1"/>
  <c r="R610" i="4"/>
  <c r="P610" i="4"/>
  <c r="Q618" i="4"/>
  <c r="W620" i="4"/>
  <c r="U633" i="4"/>
  <c r="V633" i="4" s="1"/>
  <c r="X633" i="4" s="1"/>
  <c r="R650" i="4"/>
  <c r="P668" i="4"/>
  <c r="R668" i="4"/>
  <c r="U687" i="4"/>
  <c r="V687" i="4" s="1"/>
  <c r="X687" i="4" s="1"/>
  <c r="U688" i="4"/>
  <c r="V688" i="4" s="1"/>
  <c r="X688" i="4" s="1"/>
  <c r="R702" i="4"/>
  <c r="Q702" i="4"/>
  <c r="T712" i="4"/>
  <c r="W712" i="4"/>
  <c r="P98" i="4"/>
  <c r="R98" i="4"/>
  <c r="Y12" i="4"/>
  <c r="R17" i="4"/>
  <c r="U24" i="4"/>
  <c r="V24" i="4" s="1"/>
  <c r="X24" i="4" s="1"/>
  <c r="Y37" i="4"/>
  <c r="T39" i="4"/>
  <c r="R41" i="4"/>
  <c r="Y76" i="4"/>
  <c r="Y122" i="4"/>
  <c r="R330" i="4"/>
  <c r="Q330" i="4"/>
  <c r="Q41" i="4"/>
  <c r="W50" i="4"/>
  <c r="Y65" i="4"/>
  <c r="U113" i="4"/>
  <c r="V113" i="4" s="1"/>
  <c r="X113" i="4" s="1"/>
  <c r="O113" i="4"/>
  <c r="B23" i="1"/>
  <c r="R7" i="4"/>
  <c r="Y11" i="4"/>
  <c r="O12" i="4"/>
  <c r="U20" i="4"/>
  <c r="Y21" i="4"/>
  <c r="Y22" i="4"/>
  <c r="U30" i="4"/>
  <c r="V30" i="4" s="1"/>
  <c r="X30" i="4" s="1"/>
  <c r="Y36" i="4"/>
  <c r="T38" i="4"/>
  <c r="Y44" i="4"/>
  <c r="Y46" i="4"/>
  <c r="Y57" i="4"/>
  <c r="Y59" i="4"/>
  <c r="R63" i="4"/>
  <c r="U64" i="4"/>
  <c r="U72" i="4"/>
  <c r="O72" i="4"/>
  <c r="P91" i="4"/>
  <c r="R95" i="4"/>
  <c r="U96" i="4"/>
  <c r="R116" i="4"/>
  <c r="R117" i="4"/>
  <c r="Y135" i="4"/>
  <c r="Y137" i="4"/>
  <c r="O137" i="4"/>
  <c r="Y141" i="4"/>
  <c r="P153" i="4"/>
  <c r="R153" i="4"/>
  <c r="R157" i="4"/>
  <c r="Y161" i="4"/>
  <c r="U166" i="4"/>
  <c r="V166" i="4" s="1"/>
  <c r="X166" i="4" s="1"/>
  <c r="R195" i="4"/>
  <c r="P195" i="4"/>
  <c r="U231" i="4"/>
  <c r="V231" i="4" s="1"/>
  <c r="X231" i="4" s="1"/>
  <c r="U237" i="4"/>
  <c r="V237" i="4" s="1"/>
  <c r="X237" i="4" s="1"/>
  <c r="Y242" i="4"/>
  <c r="R243" i="4"/>
  <c r="R260" i="4"/>
  <c r="Q260" i="4"/>
  <c r="R276" i="4"/>
  <c r="Q276" i="4"/>
  <c r="W278" i="4"/>
  <c r="U287" i="4"/>
  <c r="V287" i="4" s="1"/>
  <c r="X287" i="4" s="1"/>
  <c r="W294" i="4"/>
  <c r="Y301" i="4"/>
  <c r="W301" i="4"/>
  <c r="R316" i="4"/>
  <c r="Q316" i="4"/>
  <c r="W318" i="4"/>
  <c r="Y321" i="4"/>
  <c r="U335" i="4"/>
  <c r="V335" i="4" s="1"/>
  <c r="X335" i="4" s="1"/>
  <c r="R338" i="4"/>
  <c r="Q338" i="4"/>
  <c r="U341" i="4"/>
  <c r="P341" i="4"/>
  <c r="Y349" i="4"/>
  <c r="Y370" i="4"/>
  <c r="U377" i="4"/>
  <c r="V377" i="4" s="1"/>
  <c r="X377" i="4" s="1"/>
  <c r="W377" i="4"/>
  <c r="T377" i="4"/>
  <c r="Y395" i="4"/>
  <c r="Y398" i="4"/>
  <c r="W398" i="4"/>
  <c r="Y406" i="4"/>
  <c r="Y407" i="4"/>
  <c r="Y412" i="4"/>
  <c r="Y414" i="4"/>
  <c r="W414" i="4"/>
  <c r="P420" i="4"/>
  <c r="R420" i="4"/>
  <c r="Y453" i="4"/>
  <c r="Y455" i="4"/>
  <c r="Y456" i="4"/>
  <c r="Y462" i="4"/>
  <c r="Y465" i="4"/>
  <c r="Y468" i="4"/>
  <c r="U476" i="4"/>
  <c r="O476" i="4"/>
  <c r="Y486" i="4"/>
  <c r="Y499" i="4"/>
  <c r="Y511" i="4"/>
  <c r="Y517" i="4"/>
  <c r="U518" i="4"/>
  <c r="V518" i="4" s="1"/>
  <c r="X518" i="4" s="1"/>
  <c r="Q518" i="4"/>
  <c r="U546" i="4"/>
  <c r="V546" i="4" s="1"/>
  <c r="X546" i="4" s="1"/>
  <c r="Y552" i="4"/>
  <c r="U566" i="4"/>
  <c r="V566" i="4" s="1"/>
  <c r="X566" i="4" s="1"/>
  <c r="P566" i="4"/>
  <c r="R592" i="4"/>
  <c r="P592" i="4"/>
  <c r="R630" i="4"/>
  <c r="P630" i="4"/>
  <c r="R631" i="4"/>
  <c r="Q631" i="4"/>
  <c r="W632" i="4"/>
  <c r="P637" i="4"/>
  <c r="R637" i="4"/>
  <c r="Q640" i="4"/>
  <c r="R640" i="4"/>
  <c r="Y647" i="4"/>
  <c r="O647" i="4"/>
  <c r="Q682" i="4"/>
  <c r="R682" i="4"/>
  <c r="W692" i="4"/>
  <c r="P142" i="4"/>
  <c r="R142" i="4"/>
  <c r="R212" i="4"/>
  <c r="Q212" i="4"/>
  <c r="P217" i="4"/>
  <c r="R217" i="4"/>
  <c r="R218" i="4"/>
  <c r="P218" i="4"/>
  <c r="Y236" i="4"/>
  <c r="P265" i="4"/>
  <c r="R265" i="4"/>
  <c r="U279" i="4"/>
  <c r="V279" i="4" s="1"/>
  <c r="X279" i="4" s="1"/>
  <c r="Y290" i="4"/>
  <c r="W302" i="4"/>
  <c r="U359" i="4"/>
  <c r="V359" i="4" s="1"/>
  <c r="X359" i="4" s="1"/>
  <c r="U364" i="4"/>
  <c r="V364" i="4" s="1"/>
  <c r="X364" i="4" s="1"/>
  <c r="R379" i="4"/>
  <c r="P379" i="4"/>
  <c r="U414" i="4"/>
  <c r="V414" i="4" s="1"/>
  <c r="X414" i="4" s="1"/>
  <c r="O414" i="4"/>
  <c r="R448" i="4"/>
  <c r="Y460" i="4"/>
  <c r="O478" i="4"/>
  <c r="U478" i="4"/>
  <c r="V478" i="4" s="1"/>
  <c r="X478" i="4" s="1"/>
  <c r="U504" i="4"/>
  <c r="V504" i="4" s="1"/>
  <c r="X504" i="4" s="1"/>
  <c r="W526" i="4"/>
  <c r="Q605" i="4"/>
  <c r="R605" i="4"/>
  <c r="W607" i="4"/>
  <c r="U621" i="4"/>
  <c r="V621" i="4" s="1"/>
  <c r="X621" i="4" s="1"/>
  <c r="O621" i="4"/>
  <c r="U700" i="4"/>
  <c r="V700" i="4" s="1"/>
  <c r="X700" i="4" s="1"/>
  <c r="P700" i="4"/>
  <c r="O703" i="4"/>
  <c r="Y703" i="4"/>
  <c r="U703" i="4"/>
  <c r="V703" i="4" s="1"/>
  <c r="X703" i="4" s="1"/>
  <c r="R60" i="4"/>
  <c r="Y61" i="4"/>
  <c r="W63" i="4"/>
  <c r="U67" i="4"/>
  <c r="V67" i="4" s="1"/>
  <c r="X67" i="4" s="1"/>
  <c r="U81" i="4"/>
  <c r="V81" i="4" s="1"/>
  <c r="X81" i="4" s="1"/>
  <c r="Y82" i="4"/>
  <c r="Y85" i="4"/>
  <c r="Y92" i="4"/>
  <c r="W92" i="4"/>
  <c r="Y103" i="4"/>
  <c r="W103" i="4"/>
  <c r="Y107" i="4"/>
  <c r="Y108" i="4"/>
  <c r="Y110" i="4"/>
  <c r="U116" i="4"/>
  <c r="V116" i="4" s="1"/>
  <c r="X116" i="4" s="1"/>
  <c r="Y129" i="4"/>
  <c r="R133" i="4"/>
  <c r="R134" i="4"/>
  <c r="Y139" i="4"/>
  <c r="R144" i="4"/>
  <c r="R147" i="4"/>
  <c r="Y149" i="4"/>
  <c r="U150" i="4"/>
  <c r="V150" i="4" s="1"/>
  <c r="X150" i="4" s="1"/>
  <c r="W150" i="4"/>
  <c r="W152" i="4"/>
  <c r="U159" i="4"/>
  <c r="V159" i="4" s="1"/>
  <c r="X159" i="4" s="1"/>
  <c r="Y163" i="4"/>
  <c r="W163" i="4"/>
  <c r="Y165" i="4"/>
  <c r="U171" i="4"/>
  <c r="V171" i="4" s="1"/>
  <c r="X171" i="4" s="1"/>
  <c r="U182" i="4"/>
  <c r="V182" i="4" s="1"/>
  <c r="X182" i="4" s="1"/>
  <c r="W182" i="4"/>
  <c r="W183" i="4"/>
  <c r="Y195" i="4"/>
  <c r="U212" i="4"/>
  <c r="V212" i="4" s="1"/>
  <c r="X212" i="4" s="1"/>
  <c r="Y223" i="4"/>
  <c r="W223" i="4"/>
  <c r="Y224" i="4"/>
  <c r="U225" i="4"/>
  <c r="V225" i="4" s="1"/>
  <c r="X225" i="4" s="1"/>
  <c r="Y226" i="4"/>
  <c r="W229" i="4"/>
  <c r="Y235" i="4"/>
  <c r="R244" i="4"/>
  <c r="Y260" i="4"/>
  <c r="U261" i="4"/>
  <c r="V261" i="4" s="1"/>
  <c r="X261" i="4" s="1"/>
  <c r="Y268" i="4"/>
  <c r="U269" i="4"/>
  <c r="V269" i="4" s="1"/>
  <c r="X269" i="4" s="1"/>
  <c r="Y276" i="4"/>
  <c r="U277" i="4"/>
  <c r="V277" i="4" s="1"/>
  <c r="X277" i="4" s="1"/>
  <c r="U278" i="4"/>
  <c r="V278" i="4" s="1"/>
  <c r="X278" i="4" s="1"/>
  <c r="R284" i="4"/>
  <c r="Y287" i="4"/>
  <c r="W287" i="4"/>
  <c r="U293" i="4"/>
  <c r="Y304" i="4"/>
  <c r="W305" i="4"/>
  <c r="Y308" i="4"/>
  <c r="Y316" i="4"/>
  <c r="U318" i="4"/>
  <c r="V318" i="4" s="1"/>
  <c r="X318" i="4" s="1"/>
  <c r="Y324" i="4"/>
  <c r="U348" i="4"/>
  <c r="V348" i="4" s="1"/>
  <c r="X348" i="4" s="1"/>
  <c r="R354" i="4"/>
  <c r="Y358" i="4"/>
  <c r="Y359" i="4"/>
  <c r="W359" i="4"/>
  <c r="Y361" i="4"/>
  <c r="R364" i="4"/>
  <c r="Y366" i="4"/>
  <c r="Y367" i="4"/>
  <c r="Y369" i="4"/>
  <c r="R372" i="4"/>
  <c r="Y374" i="4"/>
  <c r="Y375" i="4"/>
  <c r="W375" i="4"/>
  <c r="Y377" i="4"/>
  <c r="R380" i="4"/>
  <c r="Y384" i="4"/>
  <c r="U385" i="4"/>
  <c r="V385" i="4" s="1"/>
  <c r="X385" i="4" s="1"/>
  <c r="Y386" i="4"/>
  <c r="U389" i="4"/>
  <c r="V389" i="4" s="1"/>
  <c r="X389" i="4" s="1"/>
  <c r="U397" i="4"/>
  <c r="V397" i="4" s="1"/>
  <c r="X397" i="4" s="1"/>
  <c r="Y400" i="4"/>
  <c r="U401" i="4"/>
  <c r="V401" i="4" s="1"/>
  <c r="X401" i="4" s="1"/>
  <c r="Y402" i="4"/>
  <c r="U406" i="4"/>
  <c r="W407" i="4"/>
  <c r="R413" i="4"/>
  <c r="U418" i="4"/>
  <c r="V418" i="4" s="1"/>
  <c r="X418" i="4" s="1"/>
  <c r="U439" i="4"/>
  <c r="V439" i="4" s="1"/>
  <c r="X439" i="4" s="1"/>
  <c r="U457" i="4"/>
  <c r="V457" i="4" s="1"/>
  <c r="X457" i="4" s="1"/>
  <c r="Y458" i="4"/>
  <c r="Y463" i="4"/>
  <c r="Y470" i="4"/>
  <c r="R471" i="4"/>
  <c r="Y478" i="4"/>
  <c r="U480" i="4"/>
  <c r="R485" i="4"/>
  <c r="R486" i="4"/>
  <c r="S491" i="4"/>
  <c r="Y497" i="4"/>
  <c r="Y501" i="4"/>
  <c r="R507" i="4"/>
  <c r="U508" i="4"/>
  <c r="V508" i="4" s="1"/>
  <c r="X508" i="4" s="1"/>
  <c r="U510" i="4"/>
  <c r="V510" i="4" s="1"/>
  <c r="X510" i="4" s="1"/>
  <c r="Y518" i="4"/>
  <c r="U538" i="4"/>
  <c r="V538" i="4" s="1"/>
  <c r="X538" i="4" s="1"/>
  <c r="Y539" i="4"/>
  <c r="Y547" i="4"/>
  <c r="U581" i="4"/>
  <c r="V581" i="4" s="1"/>
  <c r="X581" i="4" s="1"/>
  <c r="W596" i="4"/>
  <c r="U604" i="4"/>
  <c r="V604" i="4" s="1"/>
  <c r="X604" i="4" s="1"/>
  <c r="U618" i="4"/>
  <c r="V618" i="4" s="1"/>
  <c r="X618" i="4" s="1"/>
  <c r="U620" i="4"/>
  <c r="V620" i="4" s="1"/>
  <c r="X620" i="4" s="1"/>
  <c r="W623" i="4"/>
  <c r="Y626" i="4"/>
  <c r="R632" i="4"/>
  <c r="T640" i="4"/>
  <c r="R643" i="4"/>
  <c r="T645" i="4"/>
  <c r="W645" i="4"/>
  <c r="W651" i="4"/>
  <c r="U666" i="4"/>
  <c r="V666" i="4" s="1"/>
  <c r="X666" i="4" s="1"/>
  <c r="Y669" i="4"/>
  <c r="U669" i="4"/>
  <c r="V669" i="4" s="1"/>
  <c r="X669" i="4" s="1"/>
  <c r="U670" i="4"/>
  <c r="V670" i="4" s="1"/>
  <c r="X670" i="4" s="1"/>
  <c r="W672" i="4"/>
  <c r="Y680" i="4"/>
  <c r="W680" i="4"/>
  <c r="U681" i="4"/>
  <c r="V681" i="4" s="1"/>
  <c r="X681" i="4" s="1"/>
  <c r="Y682" i="4"/>
  <c r="W715" i="4"/>
  <c r="T715" i="4"/>
  <c r="W728" i="4"/>
  <c r="Y730" i="4"/>
  <c r="U751" i="4"/>
  <c r="V751" i="4" s="1"/>
  <c r="X751" i="4" s="1"/>
  <c r="O751" i="4"/>
  <c r="Y759" i="4"/>
  <c r="U759" i="4"/>
  <c r="V759" i="4" s="1"/>
  <c r="X759" i="4" s="1"/>
  <c r="Y760" i="4"/>
  <c r="Y770" i="4"/>
  <c r="R776" i="4"/>
  <c r="Y784" i="4"/>
  <c r="R790" i="4"/>
  <c r="R794" i="4"/>
  <c r="R807" i="4"/>
  <c r="R814" i="4"/>
  <c r="P818" i="4"/>
  <c r="R818" i="4"/>
  <c r="Y831" i="4"/>
  <c r="Y847" i="4"/>
  <c r="Y848" i="4"/>
  <c r="T851" i="4"/>
  <c r="W851" i="4"/>
  <c r="U876" i="4"/>
  <c r="V876" i="4" s="1"/>
  <c r="X876" i="4" s="1"/>
  <c r="P891" i="4"/>
  <c r="R903" i="4"/>
  <c r="Q903" i="4"/>
  <c r="U941" i="4"/>
  <c r="V941" i="4" s="1"/>
  <c r="X941" i="4" s="1"/>
  <c r="W959" i="4"/>
  <c r="R970" i="4"/>
  <c r="P970" i="4"/>
  <c r="P981" i="4"/>
  <c r="R981" i="4"/>
  <c r="Y992" i="4"/>
  <c r="U999" i="4"/>
  <c r="V999" i="4" s="1"/>
  <c r="X999" i="4" s="1"/>
  <c r="Y1010" i="4"/>
  <c r="P1016" i="4"/>
  <c r="R1016" i="4"/>
  <c r="R1050" i="4"/>
  <c r="P1050" i="4"/>
  <c r="P744" i="4"/>
  <c r="R744" i="4"/>
  <c r="U748" i="4"/>
  <c r="V748" i="4" s="1"/>
  <c r="X748" i="4" s="1"/>
  <c r="R800" i="4"/>
  <c r="Q800" i="4"/>
  <c r="U805" i="4"/>
  <c r="W809" i="4"/>
  <c r="O823" i="4"/>
  <c r="U823" i="4"/>
  <c r="R858" i="4"/>
  <c r="P858" i="4"/>
  <c r="R871" i="4"/>
  <c r="P871" i="4"/>
  <c r="R899" i="4"/>
  <c r="P899" i="4"/>
  <c r="P916" i="4"/>
  <c r="R916" i="4"/>
  <c r="Y934" i="4"/>
  <c r="R937" i="4"/>
  <c r="P937" i="4"/>
  <c r="R957" i="4"/>
  <c r="Q957" i="4"/>
  <c r="W983" i="4"/>
  <c r="S983" i="4"/>
  <c r="Y1009" i="4"/>
  <c r="U1031" i="4"/>
  <c r="U163" i="4"/>
  <c r="V163" i="4" s="1"/>
  <c r="X163" i="4" s="1"/>
  <c r="W172" i="4"/>
  <c r="U184" i="4"/>
  <c r="V184" i="4" s="1"/>
  <c r="X184" i="4" s="1"/>
  <c r="U185" i="4"/>
  <c r="V185" i="4" s="1"/>
  <c r="X185" i="4" s="1"/>
  <c r="W185" i="4"/>
  <c r="Y186" i="4"/>
  <c r="Y196" i="4"/>
  <c r="U197" i="4"/>
  <c r="V197" i="4" s="1"/>
  <c r="X197" i="4" s="1"/>
  <c r="U204" i="4"/>
  <c r="V204" i="4" s="1"/>
  <c r="X204" i="4" s="1"/>
  <c r="Y219" i="4"/>
  <c r="R228" i="4"/>
  <c r="U252" i="4"/>
  <c r="V252" i="4" s="1"/>
  <c r="X252" i="4" s="1"/>
  <c r="Y255" i="4"/>
  <c r="Y256" i="4"/>
  <c r="U257" i="4"/>
  <c r="V257" i="4" s="1"/>
  <c r="X257" i="4" s="1"/>
  <c r="Y263" i="4"/>
  <c r="Y264" i="4"/>
  <c r="U265" i="4"/>
  <c r="V265" i="4" s="1"/>
  <c r="X265" i="4" s="1"/>
  <c r="Y271" i="4"/>
  <c r="Y272" i="4"/>
  <c r="U273" i="4"/>
  <c r="V273" i="4" s="1"/>
  <c r="X273" i="4" s="1"/>
  <c r="Y282" i="4"/>
  <c r="U286" i="4"/>
  <c r="V286" i="4" s="1"/>
  <c r="X286" i="4" s="1"/>
  <c r="Y292" i="4"/>
  <c r="U296" i="4"/>
  <c r="V296" i="4" s="1"/>
  <c r="X296" i="4" s="1"/>
  <c r="Y300" i="4"/>
  <c r="Y306" i="4"/>
  <c r="U312" i="4"/>
  <c r="V312" i="4" s="1"/>
  <c r="X312" i="4" s="1"/>
  <c r="Y334" i="4"/>
  <c r="Y335" i="4"/>
  <c r="R346" i="4"/>
  <c r="Y353" i="4"/>
  <c r="R356" i="4"/>
  <c r="Y363" i="4"/>
  <c r="Y371" i="4"/>
  <c r="Y379" i="4"/>
  <c r="Y388" i="4"/>
  <c r="U391" i="4"/>
  <c r="V391" i="4" s="1"/>
  <c r="X391" i="4" s="1"/>
  <c r="W395" i="4"/>
  <c r="Y396" i="4"/>
  <c r="U403" i="4"/>
  <c r="V403" i="4" s="1"/>
  <c r="X403" i="4" s="1"/>
  <c r="W403" i="4"/>
  <c r="T403" i="4"/>
  <c r="Y417" i="4"/>
  <c r="Y422" i="4"/>
  <c r="Y441" i="4"/>
  <c r="U445" i="4"/>
  <c r="V445" i="4" s="1"/>
  <c r="X445" i="4" s="1"/>
  <c r="U448" i="4"/>
  <c r="V448" i="4" s="1"/>
  <c r="X448" i="4" s="1"/>
  <c r="U451" i="4"/>
  <c r="V451" i="4" s="1"/>
  <c r="X451" i="4" s="1"/>
  <c r="Y454" i="4"/>
  <c r="Y464" i="4"/>
  <c r="U479" i="4"/>
  <c r="V479" i="4" s="1"/>
  <c r="X479" i="4" s="1"/>
  <c r="U495" i="4"/>
  <c r="V495" i="4" s="1"/>
  <c r="X495" i="4" s="1"/>
  <c r="O495" i="4"/>
  <c r="T495" i="4"/>
  <c r="U517" i="4"/>
  <c r="U519" i="4"/>
  <c r="V519" i="4" s="1"/>
  <c r="X519" i="4" s="1"/>
  <c r="P524" i="4"/>
  <c r="R524" i="4"/>
  <c r="P525" i="4"/>
  <c r="R525" i="4"/>
  <c r="W531" i="4"/>
  <c r="U540" i="4"/>
  <c r="V540" i="4" s="1"/>
  <c r="X540" i="4" s="1"/>
  <c r="Y551" i="4"/>
  <c r="P567" i="4"/>
  <c r="R567" i="4"/>
  <c r="U577" i="4"/>
  <c r="V577" i="4" s="1"/>
  <c r="X577" i="4" s="1"/>
  <c r="O577" i="4"/>
  <c r="Y600" i="4"/>
  <c r="Y608" i="4"/>
  <c r="W619" i="4"/>
  <c r="T619" i="4"/>
  <c r="U628" i="4"/>
  <c r="V628" i="4" s="1"/>
  <c r="X628" i="4" s="1"/>
  <c r="Y643" i="4"/>
  <c r="W662" i="4"/>
  <c r="T666" i="4"/>
  <c r="W666" i="4"/>
  <c r="U675" i="4"/>
  <c r="V675" i="4" s="1"/>
  <c r="X675" i="4" s="1"/>
  <c r="W685" i="4"/>
  <c r="Y704" i="4"/>
  <c r="U719" i="4"/>
  <c r="R720" i="4"/>
  <c r="Q720" i="4"/>
  <c r="Y728" i="4"/>
  <c r="R729" i="4"/>
  <c r="P729" i="4"/>
  <c r="R732" i="4"/>
  <c r="Y742" i="4"/>
  <c r="R766" i="4"/>
  <c r="Y769" i="4"/>
  <c r="Y771" i="4"/>
  <c r="Y781" i="4"/>
  <c r="O782" i="4"/>
  <c r="U782" i="4"/>
  <c r="V782" i="4" s="1"/>
  <c r="X782" i="4" s="1"/>
  <c r="Y790" i="4"/>
  <c r="Y791" i="4"/>
  <c r="O801" i="4"/>
  <c r="Y819" i="4"/>
  <c r="U849" i="4"/>
  <c r="V849" i="4" s="1"/>
  <c r="X849" i="4" s="1"/>
  <c r="P852" i="4"/>
  <c r="R852" i="4"/>
  <c r="Y893" i="4"/>
  <c r="P901" i="4"/>
  <c r="R901" i="4"/>
  <c r="R921" i="4"/>
  <c r="W926" i="4"/>
  <c r="T926" i="4"/>
  <c r="T939" i="4"/>
  <c r="W939" i="4"/>
  <c r="U944" i="4"/>
  <c r="V944" i="4" s="1"/>
  <c r="X944" i="4" s="1"/>
  <c r="R962" i="4"/>
  <c r="P962" i="4"/>
  <c r="U984" i="4"/>
  <c r="V984" i="4" s="1"/>
  <c r="X984" i="4" s="1"/>
  <c r="Y1014" i="4"/>
  <c r="W1014" i="4"/>
  <c r="S1014" i="4"/>
  <c r="Y94" i="4"/>
  <c r="U99" i="4"/>
  <c r="V99" i="4" s="1"/>
  <c r="X99" i="4" s="1"/>
  <c r="Y105" i="4"/>
  <c r="R111" i="4"/>
  <c r="Y113" i="4"/>
  <c r="U126" i="4"/>
  <c r="V126" i="4" s="1"/>
  <c r="X126" i="4" s="1"/>
  <c r="Y127" i="4"/>
  <c r="Y145" i="4"/>
  <c r="U151" i="4"/>
  <c r="V151" i="4" s="1"/>
  <c r="X151" i="4" s="1"/>
  <c r="R162" i="4"/>
  <c r="Y185" i="4"/>
  <c r="W186" i="4"/>
  <c r="Y187" i="4"/>
  <c r="U196" i="4"/>
  <c r="V196" i="4" s="1"/>
  <c r="X196" i="4" s="1"/>
  <c r="Y207" i="4"/>
  <c r="Y208" i="4"/>
  <c r="U209" i="4"/>
  <c r="V209" i="4" s="1"/>
  <c r="X209" i="4" s="1"/>
  <c r="U214" i="4"/>
  <c r="V214" i="4" s="1"/>
  <c r="X214" i="4" s="1"/>
  <c r="W214" i="4"/>
  <c r="U215" i="4"/>
  <c r="V215" i="4" s="1"/>
  <c r="X215" i="4" s="1"/>
  <c r="R220" i="4"/>
  <c r="W222" i="4"/>
  <c r="U235" i="4"/>
  <c r="V235" i="4" s="1"/>
  <c r="X235" i="4" s="1"/>
  <c r="U239" i="4"/>
  <c r="V239" i="4" s="1"/>
  <c r="X239" i="4" s="1"/>
  <c r="Y244" i="4"/>
  <c r="U245" i="4"/>
  <c r="W261" i="4"/>
  <c r="W264" i="4"/>
  <c r="W269" i="4"/>
  <c r="W277" i="4"/>
  <c r="U288" i="4"/>
  <c r="V288" i="4" s="1"/>
  <c r="X288" i="4" s="1"/>
  <c r="U295" i="4"/>
  <c r="V295" i="4" s="1"/>
  <c r="X295" i="4" s="1"/>
  <c r="U300" i="4"/>
  <c r="V300" i="4" s="1"/>
  <c r="X300" i="4" s="1"/>
  <c r="W317" i="4"/>
  <c r="R322" i="4"/>
  <c r="W327" i="4"/>
  <c r="Y329" i="4"/>
  <c r="R332" i="4"/>
  <c r="R340" i="4"/>
  <c r="U353" i="4"/>
  <c r="V353" i="4" s="1"/>
  <c r="X353" i="4" s="1"/>
  <c r="Y354" i="4"/>
  <c r="W379" i="4"/>
  <c r="Y380" i="4"/>
  <c r="U383" i="4"/>
  <c r="V383" i="4" s="1"/>
  <c r="X383" i="4" s="1"/>
  <c r="U388" i="4"/>
  <c r="V388" i="4" s="1"/>
  <c r="X388" i="4" s="1"/>
  <c r="U392" i="4"/>
  <c r="V392" i="4" s="1"/>
  <c r="X392" i="4" s="1"/>
  <c r="U396" i="4"/>
  <c r="V396" i="4" s="1"/>
  <c r="X396" i="4" s="1"/>
  <c r="U399" i="4"/>
  <c r="V399" i="4" s="1"/>
  <c r="X399" i="4" s="1"/>
  <c r="Y404" i="4"/>
  <c r="R407" i="4"/>
  <c r="Y418" i="4"/>
  <c r="U422" i="4"/>
  <c r="V422" i="4" s="1"/>
  <c r="X422" i="4" s="1"/>
  <c r="Y423" i="4"/>
  <c r="U427" i="4"/>
  <c r="V427" i="4" s="1"/>
  <c r="X427" i="4" s="1"/>
  <c r="Y433" i="4"/>
  <c r="R450" i="4"/>
  <c r="W453" i="4"/>
  <c r="R457" i="4"/>
  <c r="U459" i="4"/>
  <c r="U464" i="4"/>
  <c r="V464" i="4" s="1"/>
  <c r="X464" i="4" s="1"/>
  <c r="Y473" i="4"/>
  <c r="Y480" i="4"/>
  <c r="U481" i="4"/>
  <c r="U483" i="4"/>
  <c r="V483" i="4" s="1"/>
  <c r="X483" i="4" s="1"/>
  <c r="R499" i="4"/>
  <c r="Q499" i="4"/>
  <c r="W505" i="4"/>
  <c r="W520" i="4"/>
  <c r="W522" i="4"/>
  <c r="U530" i="4"/>
  <c r="O530" i="4"/>
  <c r="Y533" i="4"/>
  <c r="R538" i="4"/>
  <c r="U555" i="4"/>
  <c r="U556" i="4"/>
  <c r="Y573" i="4"/>
  <c r="U588" i="4"/>
  <c r="Y599" i="4"/>
  <c r="Y601" i="4"/>
  <c r="R646" i="4"/>
  <c r="Y653" i="4"/>
  <c r="Y671" i="4"/>
  <c r="Y683" i="4"/>
  <c r="R711" i="4"/>
  <c r="Y712" i="4"/>
  <c r="Y725" i="4"/>
  <c r="R733" i="4"/>
  <c r="W740" i="4"/>
  <c r="R754" i="4"/>
  <c r="W761" i="4"/>
  <c r="U762" i="4"/>
  <c r="U764" i="4"/>
  <c r="V764" i="4" s="1"/>
  <c r="X764" i="4" s="1"/>
  <c r="S764" i="4"/>
  <c r="O788" i="4"/>
  <c r="S799" i="4"/>
  <c r="Y806" i="4"/>
  <c r="Y825" i="4"/>
  <c r="W826" i="4"/>
  <c r="U829" i="4"/>
  <c r="V829" i="4" s="1"/>
  <c r="X829" i="4" s="1"/>
  <c r="O829" i="4"/>
  <c r="P835" i="4"/>
  <c r="R836" i="4"/>
  <c r="U851" i="4"/>
  <c r="V851" i="4" s="1"/>
  <c r="X851" i="4" s="1"/>
  <c r="R860" i="4"/>
  <c r="R864" i="4"/>
  <c r="R868" i="4"/>
  <c r="R877" i="4"/>
  <c r="Y883" i="4"/>
  <c r="W883" i="4"/>
  <c r="Y898" i="4"/>
  <c r="P900" i="4"/>
  <c r="S907" i="4"/>
  <c r="W908" i="4"/>
  <c r="T919" i="4"/>
  <c r="W923" i="4"/>
  <c r="Y925" i="4"/>
  <c r="R935" i="4"/>
  <c r="P935" i="4"/>
  <c r="Y977" i="4"/>
  <c r="W1005" i="4"/>
  <c r="W1015" i="4"/>
  <c r="S1015" i="4"/>
  <c r="P1021" i="4"/>
  <c r="R1021" i="4"/>
  <c r="R1056" i="4"/>
  <c r="Q1056" i="4"/>
  <c r="Y721" i="4"/>
  <c r="R727" i="4"/>
  <c r="P727" i="4"/>
  <c r="W732" i="4"/>
  <c r="W735" i="4"/>
  <c r="S745" i="4"/>
  <c r="R749" i="4"/>
  <c r="U795" i="4"/>
  <c r="V795" i="4" s="1"/>
  <c r="X795" i="4" s="1"/>
  <c r="U822" i="4"/>
  <c r="V822" i="4" s="1"/>
  <c r="X822" i="4" s="1"/>
  <c r="Q874" i="4"/>
  <c r="R874" i="4"/>
  <c r="S916" i="4"/>
  <c r="Y921" i="4"/>
  <c r="Y933" i="4"/>
  <c r="T933" i="4"/>
  <c r="W933" i="4"/>
  <c r="U959" i="4"/>
  <c r="V959" i="4" s="1"/>
  <c r="X959" i="4" s="1"/>
  <c r="R993" i="4"/>
  <c r="P993" i="4"/>
  <c r="W1028" i="4"/>
  <c r="U756" i="4"/>
  <c r="V756" i="4" s="1"/>
  <c r="X756" i="4" s="1"/>
  <c r="W756" i="4"/>
  <c r="Y766" i="4"/>
  <c r="R775" i="4"/>
  <c r="U783" i="4"/>
  <c r="V783" i="4" s="1"/>
  <c r="X783" i="4" s="1"/>
  <c r="R784" i="4"/>
  <c r="U803" i="4"/>
  <c r="V803" i="4" s="1"/>
  <c r="X803" i="4" s="1"/>
  <c r="R816" i="4"/>
  <c r="R822" i="4"/>
  <c r="P822" i="4"/>
  <c r="W836" i="4"/>
  <c r="T836" i="4"/>
  <c r="U880" i="4"/>
  <c r="V880" i="4" s="1"/>
  <c r="X880" i="4" s="1"/>
  <c r="W880" i="4"/>
  <c r="Y888" i="4"/>
  <c r="Y897" i="4"/>
  <c r="Y902" i="4"/>
  <c r="P934" i="4"/>
  <c r="R934" i="4"/>
  <c r="Y938" i="4"/>
  <c r="R987" i="4"/>
  <c r="R1040" i="4"/>
  <c r="Q1040" i="4"/>
  <c r="U740" i="4"/>
  <c r="V740" i="4" s="1"/>
  <c r="X740" i="4" s="1"/>
  <c r="O749" i="4"/>
  <c r="R750" i="4"/>
  <c r="Y752" i="4"/>
  <c r="U754" i="4"/>
  <c r="V754" i="4" s="1"/>
  <c r="X754" i="4" s="1"/>
  <c r="W754" i="4"/>
  <c r="Y768" i="4"/>
  <c r="Q777" i="4"/>
  <c r="R777" i="4"/>
  <c r="P813" i="4"/>
  <c r="R813" i="4"/>
  <c r="R832" i="4"/>
  <c r="P832" i="4"/>
  <c r="W855" i="4"/>
  <c r="W860" i="4"/>
  <c r="W864" i="4"/>
  <c r="S864" i="4"/>
  <c r="Y867" i="4"/>
  <c r="U886" i="4"/>
  <c r="V886" i="4" s="1"/>
  <c r="X886" i="4" s="1"/>
  <c r="U892" i="4"/>
  <c r="V892" i="4" s="1"/>
  <c r="X892" i="4" s="1"/>
  <c r="P892" i="4"/>
  <c r="T906" i="4"/>
  <c r="W906" i="4"/>
  <c r="R941" i="4"/>
  <c r="R978" i="4"/>
  <c r="Q978" i="4"/>
  <c r="Q1019" i="4"/>
  <c r="R1019" i="4"/>
  <c r="W1058" i="4"/>
  <c r="T1058" i="4"/>
  <c r="R65" i="4"/>
  <c r="U77" i="4"/>
  <c r="V77" i="4" s="1"/>
  <c r="X77" i="4" s="1"/>
  <c r="U80" i="4"/>
  <c r="Y84" i="4"/>
  <c r="W84" i="4"/>
  <c r="Y86" i="4"/>
  <c r="Y90" i="4"/>
  <c r="U102" i="4"/>
  <c r="V102" i="4" s="1"/>
  <c r="X102" i="4" s="1"/>
  <c r="U106" i="4"/>
  <c r="V106" i="4" s="1"/>
  <c r="X106" i="4" s="1"/>
  <c r="Y111" i="4"/>
  <c r="Y115" i="4"/>
  <c r="U131" i="4"/>
  <c r="V131" i="4" s="1"/>
  <c r="X131" i="4" s="1"/>
  <c r="U148" i="4"/>
  <c r="V148" i="4" s="1"/>
  <c r="X148" i="4" s="1"/>
  <c r="W148" i="4"/>
  <c r="Y151" i="4"/>
  <c r="U158" i="4"/>
  <c r="V158" i="4" s="1"/>
  <c r="X158" i="4" s="1"/>
  <c r="Y159" i="4"/>
  <c r="U161" i="4"/>
  <c r="V161" i="4" s="1"/>
  <c r="X161" i="4" s="1"/>
  <c r="Y171" i="4"/>
  <c r="Y172" i="4"/>
  <c r="U180" i="4"/>
  <c r="V180" i="4" s="1"/>
  <c r="X180" i="4" s="1"/>
  <c r="Y181" i="4"/>
  <c r="Y189" i="4"/>
  <c r="R196" i="4"/>
  <c r="U198" i="4"/>
  <c r="V198" i="4" s="1"/>
  <c r="X198" i="4" s="1"/>
  <c r="W198" i="4"/>
  <c r="U199" i="4"/>
  <c r="V199" i="4" s="1"/>
  <c r="X199" i="4" s="1"/>
  <c r="Y203" i="4"/>
  <c r="O204" i="4"/>
  <c r="Y212" i="4"/>
  <c r="U213" i="4"/>
  <c r="U220" i="4"/>
  <c r="V220" i="4" s="1"/>
  <c r="X220" i="4" s="1"/>
  <c r="Y231" i="4"/>
  <c r="Y232" i="4"/>
  <c r="U233" i="4"/>
  <c r="V233" i="4" s="1"/>
  <c r="X233" i="4" s="1"/>
  <c r="Y234" i="4"/>
  <c r="W237" i="4"/>
  <c r="W240" i="4"/>
  <c r="Y243" i="4"/>
  <c r="O252" i="4"/>
  <c r="U255" i="4"/>
  <c r="V255" i="4" s="1"/>
  <c r="X255" i="4" s="1"/>
  <c r="U263" i="4"/>
  <c r="V263" i="4" s="1"/>
  <c r="X263" i="4" s="1"/>
  <c r="U271" i="4"/>
  <c r="V271" i="4" s="1"/>
  <c r="X271" i="4" s="1"/>
  <c r="W286" i="4"/>
  <c r="R292" i="4"/>
  <c r="Y295" i="4"/>
  <c r="Y298" i="4"/>
  <c r="R300" i="4"/>
  <c r="Y305" i="4"/>
  <c r="R308" i="4"/>
  <c r="Y311" i="4"/>
  <c r="Y314" i="4"/>
  <c r="Y315" i="4"/>
  <c r="U326" i="4"/>
  <c r="U327" i="4"/>
  <c r="V327" i="4" s="1"/>
  <c r="X327" i="4" s="1"/>
  <c r="U332" i="4"/>
  <c r="V332" i="4" s="1"/>
  <c r="X332" i="4" s="1"/>
  <c r="Y348" i="4"/>
  <c r="W365" i="4"/>
  <c r="W373" i="4"/>
  <c r="Y382" i="4"/>
  <c r="Y383" i="4"/>
  <c r="Y385" i="4"/>
  <c r="R388" i="4"/>
  <c r="Y392" i="4"/>
  <c r="U393" i="4"/>
  <c r="V393" i="4" s="1"/>
  <c r="X393" i="4" s="1"/>
  <c r="Y394" i="4"/>
  <c r="R396" i="4"/>
  <c r="Y399" i="4"/>
  <c r="Y401" i="4"/>
  <c r="Y415" i="4"/>
  <c r="R417" i="4"/>
  <c r="Y438" i="4"/>
  <c r="W438" i="4"/>
  <c r="U444" i="4"/>
  <c r="V444" i="4" s="1"/>
  <c r="X444" i="4" s="1"/>
  <c r="Y445" i="4"/>
  <c r="U454" i="4"/>
  <c r="U456" i="4"/>
  <c r="Y466" i="4"/>
  <c r="W467" i="4"/>
  <c r="Y469" i="4"/>
  <c r="U472" i="4"/>
  <c r="Y491" i="4"/>
  <c r="Y493" i="4"/>
  <c r="Y502" i="4"/>
  <c r="Y513" i="4"/>
  <c r="O517" i="4"/>
  <c r="U524" i="4"/>
  <c r="V524" i="4" s="1"/>
  <c r="X524" i="4" s="1"/>
  <c r="U525" i="4"/>
  <c r="V525" i="4" s="1"/>
  <c r="X525" i="4" s="1"/>
  <c r="U527" i="4"/>
  <c r="V527" i="4" s="1"/>
  <c r="X527" i="4" s="1"/>
  <c r="P529" i="4"/>
  <c r="R529" i="4"/>
  <c r="U549" i="4"/>
  <c r="V549" i="4" s="1"/>
  <c r="X549" i="4" s="1"/>
  <c r="U575" i="4"/>
  <c r="V575" i="4" s="1"/>
  <c r="X575" i="4" s="1"/>
  <c r="W576" i="4"/>
  <c r="T576" i="4"/>
  <c r="U586" i="4"/>
  <c r="V586" i="4" s="1"/>
  <c r="X586" i="4" s="1"/>
  <c r="W586" i="4"/>
  <c r="Y587" i="4"/>
  <c r="U607" i="4"/>
  <c r="V607" i="4" s="1"/>
  <c r="X607" i="4" s="1"/>
  <c r="U616" i="4"/>
  <c r="V616" i="4" s="1"/>
  <c r="X616" i="4" s="1"/>
  <c r="Y618" i="4"/>
  <c r="Y622" i="4"/>
  <c r="O628" i="4"/>
  <c r="U644" i="4"/>
  <c r="V644" i="4" s="1"/>
  <c r="X644" i="4" s="1"/>
  <c r="U648" i="4"/>
  <c r="V648" i="4" s="1"/>
  <c r="X648" i="4" s="1"/>
  <c r="W653" i="4"/>
  <c r="Y660" i="4"/>
  <c r="W679" i="4"/>
  <c r="T679" i="4"/>
  <c r="Y681" i="4"/>
  <c r="W706" i="4"/>
  <c r="T706" i="4"/>
  <c r="U746" i="4"/>
  <c r="W747" i="4"/>
  <c r="T747" i="4"/>
  <c r="P773" i="4"/>
  <c r="R773" i="4"/>
  <c r="P775" i="4"/>
  <c r="Q784" i="4"/>
  <c r="P806" i="4"/>
  <c r="R806" i="4"/>
  <c r="Y816" i="4"/>
  <c r="Y823" i="4"/>
  <c r="Y824" i="4"/>
  <c r="Q829" i="4"/>
  <c r="R829" i="4"/>
  <c r="Y835" i="4"/>
  <c r="O849" i="4"/>
  <c r="U853" i="4"/>
  <c r="V853" i="4" s="1"/>
  <c r="X853" i="4" s="1"/>
  <c r="U867" i="4"/>
  <c r="V867" i="4" s="1"/>
  <c r="X867" i="4" s="1"/>
  <c r="Y877" i="4"/>
  <c r="R896" i="4"/>
  <c r="P896" i="4"/>
  <c r="U909" i="4"/>
  <c r="V909" i="4" s="1"/>
  <c r="X909" i="4" s="1"/>
  <c r="R939" i="4"/>
  <c r="S941" i="4"/>
  <c r="W941" i="4"/>
  <c r="Y944" i="4"/>
  <c r="W944" i="4"/>
  <c r="R951" i="4"/>
  <c r="P951" i="4"/>
  <c r="T980" i="4"/>
  <c r="W980" i="4"/>
  <c r="Y987" i="4"/>
  <c r="T1000" i="4"/>
  <c r="W1000" i="4"/>
  <c r="U1024" i="4"/>
  <c r="V1024" i="4" s="1"/>
  <c r="X1024" i="4" s="1"/>
  <c r="U1030" i="4"/>
  <c r="V1030" i="4" s="1"/>
  <c r="X1030" i="4" s="1"/>
  <c r="Q1044" i="4"/>
  <c r="R1044" i="4"/>
  <c r="W1046" i="4"/>
  <c r="T1046" i="4"/>
  <c r="Y699" i="4"/>
  <c r="W710" i="4"/>
  <c r="Y723" i="4"/>
  <c r="W737" i="4"/>
  <c r="R742" i="4"/>
  <c r="U763" i="4"/>
  <c r="Y774" i="4"/>
  <c r="Y782" i="4"/>
  <c r="Y793" i="4"/>
  <c r="Y794" i="4"/>
  <c r="W800" i="4"/>
  <c r="U802" i="4"/>
  <c r="V802" i="4" s="1"/>
  <c r="X802" i="4" s="1"/>
  <c r="W834" i="4"/>
  <c r="T834" i="4"/>
  <c r="W837" i="4"/>
  <c r="W839" i="4"/>
  <c r="Y845" i="4"/>
  <c r="U845" i="4"/>
  <c r="V845" i="4" s="1"/>
  <c r="X845" i="4" s="1"/>
  <c r="Y849" i="4"/>
  <c r="Y850" i="4"/>
  <c r="W856" i="4"/>
  <c r="T856" i="4"/>
  <c r="R865" i="4"/>
  <c r="U866" i="4"/>
  <c r="V866" i="4" s="1"/>
  <c r="X866" i="4" s="1"/>
  <c r="W890" i="4"/>
  <c r="R897" i="4"/>
  <c r="W899" i="4"/>
  <c r="U901" i="4"/>
  <c r="V901" i="4" s="1"/>
  <c r="X901" i="4" s="1"/>
  <c r="U913" i="4"/>
  <c r="V913" i="4" s="1"/>
  <c r="X913" i="4" s="1"/>
  <c r="U914" i="4"/>
  <c r="V914" i="4" s="1"/>
  <c r="X914" i="4" s="1"/>
  <c r="Y915" i="4"/>
  <c r="U923" i="4"/>
  <c r="V923" i="4" s="1"/>
  <c r="X923" i="4" s="1"/>
  <c r="U924" i="4"/>
  <c r="V924" i="4" s="1"/>
  <c r="X924" i="4" s="1"/>
  <c r="U937" i="4"/>
  <c r="V937" i="4" s="1"/>
  <c r="X937" i="4" s="1"/>
  <c r="U938" i="4"/>
  <c r="Y946" i="4"/>
  <c r="Y947" i="4"/>
  <c r="W948" i="4"/>
  <c r="R953" i="4"/>
  <c r="R955" i="4"/>
  <c r="Y960" i="4"/>
  <c r="W960" i="4"/>
  <c r="U962" i="4"/>
  <c r="Q963" i="4"/>
  <c r="U976" i="4"/>
  <c r="V976" i="4" s="1"/>
  <c r="X976" i="4" s="1"/>
  <c r="Y984" i="4"/>
  <c r="U986" i="4"/>
  <c r="V986" i="4" s="1"/>
  <c r="X986" i="4" s="1"/>
  <c r="Y990" i="4"/>
  <c r="R992" i="4"/>
  <c r="W999" i="4"/>
  <c r="Y1008" i="4"/>
  <c r="Y1011" i="4"/>
  <c r="Q1011" i="4"/>
  <c r="Y1059" i="4"/>
  <c r="R1060" i="4"/>
  <c r="Y1062" i="4"/>
  <c r="P1062" i="4"/>
  <c r="P1063" i="4"/>
  <c r="R1063" i="4"/>
  <c r="Y1070" i="4"/>
  <c r="U1071" i="4"/>
  <c r="V1071" i="4" s="1"/>
  <c r="X1071" i="4" s="1"/>
  <c r="Y1075" i="4"/>
  <c r="R1076" i="4"/>
  <c r="W1083" i="4"/>
  <c r="Y1085" i="4"/>
  <c r="R1091" i="4"/>
  <c r="R1100" i="4"/>
  <c r="U1120" i="4"/>
  <c r="V1120" i="4" s="1"/>
  <c r="X1120" i="4" s="1"/>
  <c r="Y1129" i="4"/>
  <c r="T1132" i="4"/>
  <c r="W1132" i="4"/>
  <c r="W1133" i="4"/>
  <c r="R1137" i="4"/>
  <c r="Y1139" i="4"/>
  <c r="R1140" i="4"/>
  <c r="U1149" i="4"/>
  <c r="V1149" i="4" s="1"/>
  <c r="X1149" i="4" s="1"/>
  <c r="U1174" i="4"/>
  <c r="W1174" i="4" s="1"/>
  <c r="Y1179" i="4"/>
  <c r="Y1180" i="4"/>
  <c r="U1185" i="4"/>
  <c r="V1185" i="4" s="1"/>
  <c r="X1185" i="4" s="1"/>
  <c r="R1188" i="4"/>
  <c r="U1199" i="4"/>
  <c r="W1199" i="4" s="1"/>
  <c r="Y1202" i="4"/>
  <c r="R1204" i="4"/>
  <c r="W1214" i="4"/>
  <c r="Y1242" i="4"/>
  <c r="Q1244" i="4"/>
  <c r="R1244" i="4"/>
  <c r="Y1249" i="4"/>
  <c r="U1249" i="4"/>
  <c r="V1249" i="4" s="1"/>
  <c r="X1249" i="4" s="1"/>
  <c r="U1257" i="4"/>
  <c r="V1257" i="4" s="1"/>
  <c r="X1257" i="4" s="1"/>
  <c r="W1264" i="4"/>
  <c r="O1276" i="4"/>
  <c r="U1276" i="4"/>
  <c r="V1276" i="4" s="1"/>
  <c r="X1276" i="4" s="1"/>
  <c r="R1290" i="4"/>
  <c r="W1326" i="4"/>
  <c r="Y1333" i="4"/>
  <c r="P1338" i="4"/>
  <c r="R1338" i="4"/>
  <c r="P1356" i="4"/>
  <c r="R1356" i="4"/>
  <c r="Y1363" i="4"/>
  <c r="T1364" i="4"/>
  <c r="W1364" i="4"/>
  <c r="Y1371" i="4"/>
  <c r="Y1392" i="4"/>
  <c r="T1407" i="4"/>
  <c r="W1407" i="4"/>
  <c r="U1412" i="4"/>
  <c r="V1412" i="4" s="1"/>
  <c r="X1412" i="4" s="1"/>
  <c r="U1413" i="4"/>
  <c r="V1413" i="4" s="1"/>
  <c r="X1413" i="4" s="1"/>
  <c r="R1421" i="4"/>
  <c r="P1421" i="4"/>
  <c r="W1445" i="4"/>
  <c r="T1445" i="4"/>
  <c r="R1458" i="4"/>
  <c r="P1458" i="4"/>
  <c r="P1459" i="4"/>
  <c r="R1459" i="4"/>
  <c r="Y1465" i="4"/>
  <c r="W1158" i="4"/>
  <c r="R1160" i="4"/>
  <c r="R1162" i="4"/>
  <c r="T1180" i="4"/>
  <c r="W1180" i="4"/>
  <c r="W1194" i="4"/>
  <c r="T1194" i="4"/>
  <c r="P1211" i="4"/>
  <c r="R1211" i="4"/>
  <c r="Y1238" i="4"/>
  <c r="R1257" i="4"/>
  <c r="P1257" i="4"/>
  <c r="W1285" i="4"/>
  <c r="T1285" i="4"/>
  <c r="Y1290" i="4"/>
  <c r="Y1309" i="4"/>
  <c r="R1357" i="4"/>
  <c r="P1468" i="4"/>
  <c r="U1468" i="4"/>
  <c r="W1468" i="4" s="1"/>
  <c r="U484" i="4"/>
  <c r="R489" i="4"/>
  <c r="R490" i="4"/>
  <c r="U492" i="4"/>
  <c r="V492" i="4" s="1"/>
  <c r="X492" i="4" s="1"/>
  <c r="Y504" i="4"/>
  <c r="U506" i="4"/>
  <c r="V506" i="4" s="1"/>
  <c r="X506" i="4" s="1"/>
  <c r="Y509" i="4"/>
  <c r="Y516" i="4"/>
  <c r="Y524" i="4"/>
  <c r="U534" i="4"/>
  <c r="V534" i="4" s="1"/>
  <c r="X534" i="4" s="1"/>
  <c r="Y538" i="4"/>
  <c r="U543" i="4"/>
  <c r="V543" i="4" s="1"/>
  <c r="X543" i="4" s="1"/>
  <c r="U545" i="4"/>
  <c r="V545" i="4" s="1"/>
  <c r="X545" i="4" s="1"/>
  <c r="Y557" i="4"/>
  <c r="R599" i="4"/>
  <c r="U602" i="4"/>
  <c r="V602" i="4" s="1"/>
  <c r="X602" i="4" s="1"/>
  <c r="Y610" i="4"/>
  <c r="Y619" i="4"/>
  <c r="W627" i="4"/>
  <c r="Y633" i="4"/>
  <c r="Y640" i="4"/>
  <c r="U651" i="4"/>
  <c r="V651" i="4" s="1"/>
  <c r="X651" i="4" s="1"/>
  <c r="U652" i="4"/>
  <c r="Y664" i="4"/>
  <c r="Y665" i="4"/>
  <c r="W678" i="4"/>
  <c r="U684" i="4"/>
  <c r="V684" i="4" s="1"/>
  <c r="X684" i="4" s="1"/>
  <c r="W684" i="4"/>
  <c r="R697" i="4"/>
  <c r="R698" i="4"/>
  <c r="Y706" i="4"/>
  <c r="Y717" i="4"/>
  <c r="U721" i="4"/>
  <c r="V721" i="4" s="1"/>
  <c r="X721" i="4" s="1"/>
  <c r="Y727" i="4"/>
  <c r="Y729" i="4"/>
  <c r="Y731" i="4"/>
  <c r="U734" i="4"/>
  <c r="V734" i="4" s="1"/>
  <c r="X734" i="4" s="1"/>
  <c r="P742" i="4"/>
  <c r="U761" i="4"/>
  <c r="V761" i="4" s="1"/>
  <c r="X761" i="4" s="1"/>
  <c r="R764" i="4"/>
  <c r="P771" i="4"/>
  <c r="Y786" i="4"/>
  <c r="Y792" i="4"/>
  <c r="R798" i="4"/>
  <c r="R803" i="4"/>
  <c r="Y813" i="4"/>
  <c r="R824" i="4"/>
  <c r="R830" i="4"/>
  <c r="W835" i="4"/>
  <c r="U847" i="4"/>
  <c r="V847" i="4" s="1"/>
  <c r="X847" i="4" s="1"/>
  <c r="U852" i="4"/>
  <c r="V852" i="4" s="1"/>
  <c r="X852" i="4" s="1"/>
  <c r="Y858" i="4"/>
  <c r="R862" i="4"/>
  <c r="U865" i="4"/>
  <c r="V865" i="4" s="1"/>
  <c r="X865" i="4" s="1"/>
  <c r="R867" i="4"/>
  <c r="W869" i="4"/>
  <c r="R886" i="4"/>
  <c r="R898" i="4"/>
  <c r="Y899" i="4"/>
  <c r="U910" i="4"/>
  <c r="V910" i="4" s="1"/>
  <c r="X910" i="4" s="1"/>
  <c r="U911" i="4"/>
  <c r="V911" i="4" s="1"/>
  <c r="X911" i="4" s="1"/>
  <c r="U916" i="4"/>
  <c r="V916" i="4" s="1"/>
  <c r="X916" i="4" s="1"/>
  <c r="U921" i="4"/>
  <c r="V921" i="4" s="1"/>
  <c r="X921" i="4" s="1"/>
  <c r="W925" i="4"/>
  <c r="W928" i="4"/>
  <c r="R930" i="4"/>
  <c r="U931" i="4"/>
  <c r="V931" i="4" s="1"/>
  <c r="X931" i="4" s="1"/>
  <c r="R946" i="4"/>
  <c r="W954" i="4"/>
  <c r="R959" i="4"/>
  <c r="P964" i="4"/>
  <c r="Y968" i="4"/>
  <c r="R971" i="4"/>
  <c r="Y988" i="4"/>
  <c r="Y989" i="4"/>
  <c r="Y993" i="4"/>
  <c r="U997" i="4"/>
  <c r="V997" i="4" s="1"/>
  <c r="X997" i="4" s="1"/>
  <c r="R998" i="4"/>
  <c r="Y1012" i="4"/>
  <c r="U1014" i="4"/>
  <c r="V1014" i="4" s="1"/>
  <c r="X1014" i="4" s="1"/>
  <c r="Y1024" i="4"/>
  <c r="T1025" i="4"/>
  <c r="P1026" i="4"/>
  <c r="R1027" i="4"/>
  <c r="R1028" i="4"/>
  <c r="P1031" i="4"/>
  <c r="R1033" i="4"/>
  <c r="U1035" i="4"/>
  <c r="V1035" i="4" s="1"/>
  <c r="X1035" i="4" s="1"/>
  <c r="Y1048" i="4"/>
  <c r="Y1050" i="4"/>
  <c r="W1052" i="4"/>
  <c r="T1067" i="4"/>
  <c r="R1072" i="4"/>
  <c r="Y1077" i="4"/>
  <c r="W1089" i="4"/>
  <c r="Y1090" i="4"/>
  <c r="T1091" i="4"/>
  <c r="W1109" i="4"/>
  <c r="P1125" i="4"/>
  <c r="R1125" i="4"/>
  <c r="W1134" i="4"/>
  <c r="U1138" i="4"/>
  <c r="V1138" i="4" s="1"/>
  <c r="X1138" i="4" s="1"/>
  <c r="Y1149" i="4"/>
  <c r="Y1154" i="4"/>
  <c r="Y1156" i="4"/>
  <c r="Y1160" i="4"/>
  <c r="Y1162" i="4"/>
  <c r="W1175" i="4"/>
  <c r="U1178" i="4"/>
  <c r="V1178" i="4" s="1"/>
  <c r="X1178" i="4" s="1"/>
  <c r="W1193" i="4"/>
  <c r="T1193" i="4"/>
  <c r="Y1204" i="4"/>
  <c r="U1205" i="4"/>
  <c r="V1205" i="4" s="1"/>
  <c r="X1205" i="4" s="1"/>
  <c r="Y1205" i="4"/>
  <c r="P1210" i="4"/>
  <c r="R1210" i="4"/>
  <c r="U1214" i="4"/>
  <c r="V1214" i="4" s="1"/>
  <c r="X1214" i="4" s="1"/>
  <c r="Y1221" i="4"/>
  <c r="Y1224" i="4"/>
  <c r="Y1225" i="4"/>
  <c r="R1227" i="4"/>
  <c r="Y1261" i="4"/>
  <c r="R1306" i="4"/>
  <c r="Y1308" i="4"/>
  <c r="P1353" i="4"/>
  <c r="R1353" i="4"/>
  <c r="Q1355" i="4"/>
  <c r="R1355" i="4"/>
  <c r="O1361" i="4"/>
  <c r="U1361" i="4"/>
  <c r="V1361" i="4" s="1"/>
  <c r="X1361" i="4" s="1"/>
  <c r="Q1395" i="4"/>
  <c r="R1395" i="4"/>
  <c r="Y1397" i="4"/>
  <c r="R1399" i="4"/>
  <c r="Q1400" i="4"/>
  <c r="W1406" i="4"/>
  <c r="T1406" i="4"/>
  <c r="P1418" i="4"/>
  <c r="R1418" i="4"/>
  <c r="R1425" i="4"/>
  <c r="Y1430" i="4"/>
  <c r="R1436" i="4"/>
  <c r="P1436" i="4"/>
  <c r="R1457" i="4"/>
  <c r="Y1461" i="4"/>
  <c r="Q1461" i="4"/>
  <c r="Y1464" i="4"/>
  <c r="Y1477" i="4"/>
  <c r="S1486" i="4"/>
  <c r="Y1488" i="4"/>
  <c r="U1500" i="4"/>
  <c r="V1500" i="4" s="1"/>
  <c r="X1500" i="4" s="1"/>
  <c r="W776" i="4"/>
  <c r="U781" i="4"/>
  <c r="V781" i="4" s="1"/>
  <c r="X781" i="4" s="1"/>
  <c r="U786" i="4"/>
  <c r="V786" i="4" s="1"/>
  <c r="X786" i="4" s="1"/>
  <c r="Y788" i="4"/>
  <c r="W801" i="4"/>
  <c r="S801" i="4"/>
  <c r="U804" i="4"/>
  <c r="Y832" i="4"/>
  <c r="U834" i="4"/>
  <c r="V834" i="4" s="1"/>
  <c r="X834" i="4" s="1"/>
  <c r="R863" i="4"/>
  <c r="Y870" i="4"/>
  <c r="R887" i="4"/>
  <c r="U895" i="4"/>
  <c r="V895" i="4" s="1"/>
  <c r="X895" i="4" s="1"/>
  <c r="Y896" i="4"/>
  <c r="U900" i="4"/>
  <c r="V900" i="4" s="1"/>
  <c r="X900" i="4" s="1"/>
  <c r="Y907" i="4"/>
  <c r="R913" i="4"/>
  <c r="R914" i="4"/>
  <c r="Y918" i="4"/>
  <c r="Y922" i="4"/>
  <c r="U929" i="4"/>
  <c r="V929" i="4" s="1"/>
  <c r="X929" i="4" s="1"/>
  <c r="R931" i="4"/>
  <c r="U966" i="4"/>
  <c r="V966" i="4" s="1"/>
  <c r="X966" i="4" s="1"/>
  <c r="U967" i="4"/>
  <c r="Y970" i="4"/>
  <c r="U985" i="4"/>
  <c r="V985" i="4" s="1"/>
  <c r="X985" i="4" s="1"/>
  <c r="R986" i="4"/>
  <c r="U990" i="4"/>
  <c r="V990" i="4" s="1"/>
  <c r="X990" i="4" s="1"/>
  <c r="Y996" i="4"/>
  <c r="Y1001" i="4"/>
  <c r="U1004" i="4"/>
  <c r="V1004" i="4" s="1"/>
  <c r="X1004" i="4" s="1"/>
  <c r="Y1005" i="4"/>
  <c r="Y1013" i="4"/>
  <c r="Y1026" i="4"/>
  <c r="Y1036" i="4"/>
  <c r="W1042" i="4"/>
  <c r="T1045" i="4"/>
  <c r="W1050" i="4"/>
  <c r="Y1054" i="4"/>
  <c r="U1058" i="4"/>
  <c r="V1058" i="4" s="1"/>
  <c r="X1058" i="4" s="1"/>
  <c r="Y1088" i="4"/>
  <c r="W1110" i="4"/>
  <c r="P1120" i="4"/>
  <c r="R1120" i="4"/>
  <c r="P1124" i="4"/>
  <c r="R1124" i="4"/>
  <c r="Y1130" i="4"/>
  <c r="U1154" i="4"/>
  <c r="V1154" i="4" s="1"/>
  <c r="X1154" i="4" s="1"/>
  <c r="Y1164" i="4"/>
  <c r="W1173" i="4"/>
  <c r="T1173" i="4"/>
  <c r="U1190" i="4"/>
  <c r="V1190" i="4" s="1"/>
  <c r="X1190" i="4" s="1"/>
  <c r="U1192" i="4"/>
  <c r="V1192" i="4" s="1"/>
  <c r="X1192" i="4" s="1"/>
  <c r="Y1216" i="4"/>
  <c r="Y1236" i="4"/>
  <c r="Y1258" i="4"/>
  <c r="R1264" i="4"/>
  <c r="T1284" i="4"/>
  <c r="W1284" i="4"/>
  <c r="U1294" i="4"/>
  <c r="V1294" i="4" s="1"/>
  <c r="X1294" i="4" s="1"/>
  <c r="Y1306" i="4"/>
  <c r="W1320" i="4"/>
  <c r="W1345" i="4"/>
  <c r="T1345" i="4"/>
  <c r="W1360" i="4"/>
  <c r="T1360" i="4"/>
  <c r="U1370" i="4"/>
  <c r="V1370" i="4" s="1"/>
  <c r="X1370" i="4" s="1"/>
  <c r="Y1370" i="4"/>
  <c r="R1389" i="4"/>
  <c r="P1389" i="4"/>
  <c r="Y1396" i="4"/>
  <c r="U1397" i="4"/>
  <c r="V1397" i="4" s="1"/>
  <c r="X1397" i="4" s="1"/>
  <c r="O1397" i="4"/>
  <c r="Y1405" i="4"/>
  <c r="Y1429" i="4"/>
  <c r="U1433" i="4"/>
  <c r="V1433" i="4" s="1"/>
  <c r="X1433" i="4" s="1"/>
  <c r="P1433" i="4"/>
  <c r="R1433" i="4"/>
  <c r="T1448" i="4"/>
  <c r="W1448" i="4"/>
  <c r="R1453" i="4"/>
  <c r="P1453" i="4"/>
  <c r="Q1456" i="4"/>
  <c r="R1456" i="4"/>
  <c r="Y1460" i="4"/>
  <c r="Y1470" i="4"/>
  <c r="U1471" i="4"/>
  <c r="V1471" i="4" s="1"/>
  <c r="X1471" i="4" s="1"/>
  <c r="Y1476" i="4"/>
  <c r="Y909" i="4"/>
  <c r="U922" i="4"/>
  <c r="V922" i="4" s="1"/>
  <c r="X922" i="4" s="1"/>
  <c r="R927" i="4"/>
  <c r="U932" i="4"/>
  <c r="V932" i="4" s="1"/>
  <c r="X932" i="4" s="1"/>
  <c r="U953" i="4"/>
  <c r="V953" i="4" s="1"/>
  <c r="X953" i="4" s="1"/>
  <c r="Y957" i="4"/>
  <c r="W964" i="4"/>
  <c r="Y966" i="4"/>
  <c r="Y973" i="4"/>
  <c r="U974" i="4"/>
  <c r="V974" i="4" s="1"/>
  <c r="X974" i="4" s="1"/>
  <c r="W975" i="4"/>
  <c r="W979" i="4"/>
  <c r="R990" i="4"/>
  <c r="U991" i="4"/>
  <c r="Y994" i="4"/>
  <c r="Y995" i="4"/>
  <c r="Y1002" i="4"/>
  <c r="R1005" i="4"/>
  <c r="Y1006" i="4"/>
  <c r="U1029" i="4"/>
  <c r="V1029" i="4" s="1"/>
  <c r="X1029" i="4" s="1"/>
  <c r="R1030" i="4"/>
  <c r="Y1033" i="4"/>
  <c r="Y1044" i="4"/>
  <c r="U1053" i="4"/>
  <c r="V1053" i="4" s="1"/>
  <c r="X1053" i="4" s="1"/>
  <c r="W1056" i="4"/>
  <c r="R1058" i="4"/>
  <c r="Y1061" i="4"/>
  <c r="U1062" i="4"/>
  <c r="V1062" i="4" s="1"/>
  <c r="X1062" i="4" s="1"/>
  <c r="U1066" i="4"/>
  <c r="Y1078" i="4"/>
  <c r="W1078" i="4"/>
  <c r="Y1093" i="4"/>
  <c r="T1095" i="4"/>
  <c r="W1112" i="4"/>
  <c r="Y1114" i="4"/>
  <c r="Y1116" i="4"/>
  <c r="T1130" i="4"/>
  <c r="Y1134" i="4"/>
  <c r="Y1142" i="4"/>
  <c r="T1143" i="4"/>
  <c r="R1144" i="4"/>
  <c r="R1145" i="4"/>
  <c r="W1153" i="4"/>
  <c r="T1153" i="4"/>
  <c r="R1194" i="4"/>
  <c r="P1194" i="4"/>
  <c r="P1209" i="4"/>
  <c r="R1209" i="4"/>
  <c r="Y1227" i="4"/>
  <c r="U1238" i="4"/>
  <c r="U1244" i="4"/>
  <c r="V1244" i="4" s="1"/>
  <c r="X1244" i="4" s="1"/>
  <c r="R1249" i="4"/>
  <c r="P1255" i="4"/>
  <c r="R1255" i="4"/>
  <c r="R1263" i="4"/>
  <c r="W1302" i="4"/>
  <c r="P1312" i="4"/>
  <c r="R1312" i="4"/>
  <c r="R1332" i="4"/>
  <c r="P1332" i="4"/>
  <c r="P1333" i="4"/>
  <c r="R1333" i="4"/>
  <c r="U1343" i="4"/>
  <c r="V1343" i="4" s="1"/>
  <c r="X1343" i="4" s="1"/>
  <c r="Y1463" i="4"/>
  <c r="R954" i="4"/>
  <c r="Y965" i="4"/>
  <c r="Y971" i="4"/>
  <c r="Y976" i="4"/>
  <c r="Y981" i="4"/>
  <c r="W982" i="4"/>
  <c r="Y986" i="4"/>
  <c r="R991" i="4"/>
  <c r="R1001" i="4"/>
  <c r="U1002" i="4"/>
  <c r="Y1016" i="4"/>
  <c r="Y1018" i="4"/>
  <c r="W1019" i="4"/>
  <c r="Y1029" i="4"/>
  <c r="U1043" i="4"/>
  <c r="V1043" i="4" s="1"/>
  <c r="X1043" i="4" s="1"/>
  <c r="W1043" i="4"/>
  <c r="U1045" i="4"/>
  <c r="V1045" i="4" s="1"/>
  <c r="X1045" i="4" s="1"/>
  <c r="Y1056" i="4"/>
  <c r="U1061" i="4"/>
  <c r="V1061" i="4" s="1"/>
  <c r="X1061" i="4" s="1"/>
  <c r="R1066" i="4"/>
  <c r="Y1067" i="4"/>
  <c r="U1068" i="4"/>
  <c r="W1068" i="4" s="1"/>
  <c r="Y1094" i="4"/>
  <c r="U1109" i="4"/>
  <c r="V1109" i="4" s="1"/>
  <c r="X1109" i="4" s="1"/>
  <c r="Y1118" i="4"/>
  <c r="R1141" i="4"/>
  <c r="T1148" i="4"/>
  <c r="W1148" i="4"/>
  <c r="Y1165" i="4"/>
  <c r="U1165" i="4"/>
  <c r="V1165" i="4" s="1"/>
  <c r="X1165" i="4" s="1"/>
  <c r="R1197" i="4"/>
  <c r="P1197" i="4"/>
  <c r="U1208" i="4"/>
  <c r="V1208" i="4" s="1"/>
  <c r="X1208" i="4" s="1"/>
  <c r="R1271" i="4"/>
  <c r="W1281" i="4"/>
  <c r="T1281" i="4"/>
  <c r="R1291" i="4"/>
  <c r="P1291" i="4"/>
  <c r="Y1315" i="4"/>
  <c r="P1328" i="4"/>
  <c r="R1328" i="4"/>
  <c r="R1329" i="4"/>
  <c r="Q1329" i="4"/>
  <c r="Y1358" i="4"/>
  <c r="U1358" i="4"/>
  <c r="V1358" i="4" s="1"/>
  <c r="X1358" i="4" s="1"/>
  <c r="W1409" i="4"/>
  <c r="U1422" i="4"/>
  <c r="V1422" i="4" s="1"/>
  <c r="X1422" i="4" s="1"/>
  <c r="Q1423" i="4"/>
  <c r="R1423" i="4"/>
  <c r="U1437" i="4"/>
  <c r="V1437" i="4" s="1"/>
  <c r="X1437" i="4" s="1"/>
  <c r="U1463" i="4"/>
  <c r="V1463" i="4" s="1"/>
  <c r="X1463" i="4" s="1"/>
  <c r="O1463" i="4"/>
  <c r="W1463" i="4"/>
  <c r="T1463" i="4"/>
  <c r="U1515" i="4"/>
  <c r="V1515" i="4" s="1"/>
  <c r="X1515" i="4" s="1"/>
  <c r="Y1516" i="4"/>
  <c r="Y1517" i="4"/>
  <c r="Y1524" i="4"/>
  <c r="Y1074" i="4"/>
  <c r="U1085" i="4"/>
  <c r="V1085" i="4" s="1"/>
  <c r="X1085" i="4" s="1"/>
  <c r="Y1089" i="4"/>
  <c r="Q1089" i="4"/>
  <c r="Y1121" i="4"/>
  <c r="R1161" i="4"/>
  <c r="P1161" i="4"/>
  <c r="R1165" i="4"/>
  <c r="P1165" i="4"/>
  <c r="Y1184" i="4"/>
  <c r="Y1194" i="4"/>
  <c r="P1208" i="4"/>
  <c r="R1208" i="4"/>
  <c r="S1259" i="4"/>
  <c r="P1272" i="4"/>
  <c r="R1272" i="4"/>
  <c r="Q1309" i="4"/>
  <c r="R1309" i="4"/>
  <c r="Y1386" i="4"/>
  <c r="U1405" i="4"/>
  <c r="V1405" i="4" s="1"/>
  <c r="X1405" i="4" s="1"/>
  <c r="W1432" i="4"/>
  <c r="Y1434" i="4"/>
  <c r="P1496" i="4"/>
  <c r="R1496" i="4"/>
  <c r="Y629" i="4"/>
  <c r="Y631" i="4"/>
  <c r="Y634" i="4"/>
  <c r="W643" i="4"/>
  <c r="Y667" i="4"/>
  <c r="U682" i="4"/>
  <c r="V682" i="4" s="1"/>
  <c r="X682" i="4" s="1"/>
  <c r="Y694" i="4"/>
  <c r="Y710" i="4"/>
  <c r="Y714" i="4"/>
  <c r="Y715" i="4"/>
  <c r="R725" i="4"/>
  <c r="U731" i="4"/>
  <c r="V731" i="4" s="1"/>
  <c r="X731" i="4" s="1"/>
  <c r="U733" i="4"/>
  <c r="V733" i="4" s="1"/>
  <c r="X733" i="4" s="1"/>
  <c r="Y767" i="4"/>
  <c r="U779" i="4"/>
  <c r="V779" i="4" s="1"/>
  <c r="X779" i="4" s="1"/>
  <c r="Y826" i="4"/>
  <c r="Y833" i="4"/>
  <c r="Y839" i="4"/>
  <c r="W846" i="4"/>
  <c r="W848" i="4"/>
  <c r="W862" i="4"/>
  <c r="U868" i="4"/>
  <c r="Y881" i="4"/>
  <c r="W882" i="4"/>
  <c r="R888" i="4"/>
  <c r="U898" i="4"/>
  <c r="V898" i="4" s="1"/>
  <c r="X898" i="4" s="1"/>
  <c r="W898" i="4"/>
  <c r="T898" i="4"/>
  <c r="Y913" i="4"/>
  <c r="Y914" i="4"/>
  <c r="R928" i="4"/>
  <c r="Y941" i="4"/>
  <c r="Y945" i="4"/>
  <c r="Y950" i="4"/>
  <c r="R952" i="4"/>
  <c r="Y962" i="4"/>
  <c r="R967" i="4"/>
  <c r="U972" i="4"/>
  <c r="V972" i="4" s="1"/>
  <c r="X972" i="4" s="1"/>
  <c r="U973" i="4"/>
  <c r="V973" i="4" s="1"/>
  <c r="X973" i="4" s="1"/>
  <c r="U978" i="4"/>
  <c r="V978" i="4" s="1"/>
  <c r="X978" i="4" s="1"/>
  <c r="U980" i="4"/>
  <c r="V980" i="4" s="1"/>
  <c r="X980" i="4" s="1"/>
  <c r="U982" i="4"/>
  <c r="V982" i="4" s="1"/>
  <c r="X982" i="4" s="1"/>
  <c r="Y985" i="4"/>
  <c r="Y997" i="4"/>
  <c r="P1001" i="4"/>
  <c r="Y1003" i="4"/>
  <c r="P1005" i="4"/>
  <c r="U1010" i="4"/>
  <c r="V1010" i="4" s="1"/>
  <c r="X1010" i="4" s="1"/>
  <c r="R1012" i="4"/>
  <c r="W1017" i="4"/>
  <c r="Y1025" i="4"/>
  <c r="P1030" i="4"/>
  <c r="U1037" i="4"/>
  <c r="V1037" i="4" s="1"/>
  <c r="X1037" i="4" s="1"/>
  <c r="Y1049" i="4"/>
  <c r="P1061" i="4"/>
  <c r="R1074" i="4"/>
  <c r="R1083" i="4"/>
  <c r="U1084" i="4"/>
  <c r="V1084" i="4" s="1"/>
  <c r="X1084" i="4" s="1"/>
  <c r="W1085" i="4"/>
  <c r="Y1098" i="4"/>
  <c r="Q1099" i="4"/>
  <c r="Y1120" i="4"/>
  <c r="W1129" i="4"/>
  <c r="T1129" i="4"/>
  <c r="U1132" i="4"/>
  <c r="V1132" i="4" s="1"/>
  <c r="X1132" i="4" s="1"/>
  <c r="P1134" i="4"/>
  <c r="R1138" i="4"/>
  <c r="R1139" i="4"/>
  <c r="P1141" i="4"/>
  <c r="U1146" i="4"/>
  <c r="V1146" i="4" s="1"/>
  <c r="X1146" i="4" s="1"/>
  <c r="R1167" i="4"/>
  <c r="R1178" i="4"/>
  <c r="R1183" i="4"/>
  <c r="R1185" i="4"/>
  <c r="R1191" i="4"/>
  <c r="P1218" i="4"/>
  <c r="R1228" i="4"/>
  <c r="P1228" i="4"/>
  <c r="U1236" i="4"/>
  <c r="W1236" i="4" s="1"/>
  <c r="U1258" i="4"/>
  <c r="U1261" i="4"/>
  <c r="W1261" i="4" s="1"/>
  <c r="R1268" i="4"/>
  <c r="P1269" i="4"/>
  <c r="Y1292" i="4"/>
  <c r="Y1293" i="4"/>
  <c r="Y1330" i="4"/>
  <c r="Y1331" i="4"/>
  <c r="Q1376" i="4"/>
  <c r="S1386" i="4"/>
  <c r="W1386" i="4"/>
  <c r="W1408" i="4"/>
  <c r="T1408" i="4"/>
  <c r="U1416" i="4"/>
  <c r="V1416" i="4" s="1"/>
  <c r="X1416" i="4" s="1"/>
  <c r="Y1424" i="4"/>
  <c r="R1440" i="4"/>
  <c r="W1451" i="4"/>
  <c r="R1460" i="4"/>
  <c r="P1460" i="4"/>
  <c r="R1464" i="4"/>
  <c r="Q1464" i="4"/>
  <c r="W1466" i="4"/>
  <c r="T1466" i="4"/>
  <c r="W1498" i="4"/>
  <c r="U1168" i="4"/>
  <c r="V1168" i="4" s="1"/>
  <c r="X1168" i="4" s="1"/>
  <c r="R1199" i="4"/>
  <c r="Y1220" i="4"/>
  <c r="R1223" i="4"/>
  <c r="Y1240" i="4"/>
  <c r="Y1259" i="4"/>
  <c r="Y1268" i="4"/>
  <c r="W1271" i="4"/>
  <c r="T1271" i="4"/>
  <c r="Y1276" i="4"/>
  <c r="U1304" i="4"/>
  <c r="R1322" i="4"/>
  <c r="P1336" i="4"/>
  <c r="R1336" i="4"/>
  <c r="R1352" i="4"/>
  <c r="Q1352" i="4"/>
  <c r="R1370" i="4"/>
  <c r="O1392" i="4"/>
  <c r="U1399" i="4"/>
  <c r="V1399" i="4" s="1"/>
  <c r="X1399" i="4" s="1"/>
  <c r="O1399" i="4"/>
  <c r="W1399" i="4"/>
  <c r="T1399" i="4"/>
  <c r="O1404" i="4"/>
  <c r="U1404" i="4"/>
  <c r="V1404" i="4" s="1"/>
  <c r="X1404" i="4" s="1"/>
  <c r="Y1425" i="4"/>
  <c r="Y1428" i="4"/>
  <c r="R1437" i="4"/>
  <c r="U1438" i="4"/>
  <c r="Y1448" i="4"/>
  <c r="R1450" i="4"/>
  <c r="P1450" i="4"/>
  <c r="Y1458" i="4"/>
  <c r="U1489" i="4"/>
  <c r="V1489" i="4" s="1"/>
  <c r="X1489" i="4" s="1"/>
  <c r="Y1497" i="4"/>
  <c r="T1503" i="4"/>
  <c r="W1503" i="4"/>
  <c r="Y1511" i="4"/>
  <c r="Y1521" i="4"/>
  <c r="Y1545" i="4"/>
  <c r="R1562" i="4"/>
  <c r="S1565" i="4"/>
  <c r="W1565" i="4"/>
  <c r="W1573" i="4"/>
  <c r="P1590" i="4"/>
  <c r="R1590" i="4"/>
  <c r="P1592" i="4"/>
  <c r="W1617" i="4"/>
  <c r="W1618" i="4"/>
  <c r="W1621" i="4"/>
  <c r="U1629" i="4"/>
  <c r="V1629" i="4" s="1"/>
  <c r="X1629" i="4" s="1"/>
  <c r="Y1637" i="4"/>
  <c r="Y1646" i="4"/>
  <c r="P1650" i="4"/>
  <c r="Y1657" i="4"/>
  <c r="Y1663" i="4"/>
  <c r="R1676" i="4"/>
  <c r="U1685" i="4"/>
  <c r="Y1693" i="4"/>
  <c r="P1711" i="4"/>
  <c r="R1711" i="4"/>
  <c r="Y1734" i="4"/>
  <c r="U1755" i="4"/>
  <c r="V1755" i="4" s="1"/>
  <c r="X1755" i="4" s="1"/>
  <c r="P1755" i="4"/>
  <c r="U1761" i="4"/>
  <c r="W1761" i="4" s="1"/>
  <c r="U1479" i="4"/>
  <c r="Y1486" i="4"/>
  <c r="U1486" i="4"/>
  <c r="V1486" i="4" s="1"/>
  <c r="X1486" i="4" s="1"/>
  <c r="U1503" i="4"/>
  <c r="V1503" i="4" s="1"/>
  <c r="X1503" i="4" s="1"/>
  <c r="Y1509" i="4"/>
  <c r="Y1532" i="4"/>
  <c r="U1565" i="4"/>
  <c r="V1565" i="4" s="1"/>
  <c r="X1565" i="4" s="1"/>
  <c r="Y1572" i="4"/>
  <c r="Y1573" i="4"/>
  <c r="T1602" i="4"/>
  <c r="W1602" i="4"/>
  <c r="R1613" i="4"/>
  <c r="R1631" i="4"/>
  <c r="P1631" i="4"/>
  <c r="Y1645" i="4"/>
  <c r="Y1651" i="4"/>
  <c r="T1666" i="4"/>
  <c r="W1666" i="4"/>
  <c r="R1669" i="4"/>
  <c r="Q1669" i="4"/>
  <c r="Y1687" i="4"/>
  <c r="W1687" i="4"/>
  <c r="T1709" i="4"/>
  <c r="W1709" i="4"/>
  <c r="R1716" i="4"/>
  <c r="P1716" i="4"/>
  <c r="Y1104" i="4"/>
  <c r="Y1119" i="4"/>
  <c r="Y1128" i="4"/>
  <c r="U1128" i="4"/>
  <c r="W1128" i="4" s="1"/>
  <c r="Y1136" i="4"/>
  <c r="W1146" i="4"/>
  <c r="R1147" i="4"/>
  <c r="R1149" i="4"/>
  <c r="U1151" i="4"/>
  <c r="V1151" i="4" s="1"/>
  <c r="X1151" i="4" s="1"/>
  <c r="U1152" i="4"/>
  <c r="V1152" i="4" s="1"/>
  <c r="X1152" i="4" s="1"/>
  <c r="Y1163" i="4"/>
  <c r="U1170" i="4"/>
  <c r="W1172" i="4"/>
  <c r="U1175" i="4"/>
  <c r="V1175" i="4" s="1"/>
  <c r="X1175" i="4" s="1"/>
  <c r="Q1177" i="4"/>
  <c r="Q1184" i="4"/>
  <c r="U1204" i="4"/>
  <c r="V1204" i="4" s="1"/>
  <c r="X1204" i="4" s="1"/>
  <c r="W1211" i="4"/>
  <c r="T1216" i="4"/>
  <c r="Y1228" i="4"/>
  <c r="Q1240" i="4"/>
  <c r="Q1248" i="4"/>
  <c r="P1249" i="4"/>
  <c r="R1250" i="4"/>
  <c r="R1251" i="4"/>
  <c r="W1255" i="4"/>
  <c r="W1256" i="4"/>
  <c r="W1257" i="4"/>
  <c r="U1278" i="4"/>
  <c r="V1278" i="4" s="1"/>
  <c r="X1278" i="4" s="1"/>
  <c r="R1289" i="4"/>
  <c r="Y1296" i="4"/>
  <c r="R1313" i="4"/>
  <c r="R1314" i="4"/>
  <c r="P1317" i="4"/>
  <c r="R1317" i="4"/>
  <c r="Y1324" i="4"/>
  <c r="U1333" i="4"/>
  <c r="V1333" i="4" s="1"/>
  <c r="X1333" i="4" s="1"/>
  <c r="O1333" i="4"/>
  <c r="Y1339" i="4"/>
  <c r="U1340" i="4"/>
  <c r="V1340" i="4" s="1"/>
  <c r="X1340" i="4" s="1"/>
  <c r="Y1350" i="4"/>
  <c r="P1370" i="4"/>
  <c r="R1371" i="4"/>
  <c r="R1382" i="4"/>
  <c r="P1394" i="4"/>
  <c r="P1396" i="4"/>
  <c r="W1424" i="4"/>
  <c r="R1429" i="4"/>
  <c r="R1435" i="4"/>
  <c r="P1437" i="4"/>
  <c r="Y1440" i="4"/>
  <c r="Y1441" i="4"/>
  <c r="R1449" i="4"/>
  <c r="U1461" i="4"/>
  <c r="V1461" i="4" s="1"/>
  <c r="X1461" i="4" s="1"/>
  <c r="R1463" i="4"/>
  <c r="W1470" i="4"/>
  <c r="R1481" i="4"/>
  <c r="T1490" i="4"/>
  <c r="R1493" i="4"/>
  <c r="Y1496" i="4"/>
  <c r="U1511" i="4"/>
  <c r="V1511" i="4" s="1"/>
  <c r="X1511" i="4" s="1"/>
  <c r="U1513" i="4"/>
  <c r="V1513" i="4" s="1"/>
  <c r="X1513" i="4" s="1"/>
  <c r="P1513" i="4"/>
  <c r="U1517" i="4"/>
  <c r="R1522" i="4"/>
  <c r="W1531" i="4"/>
  <c r="Q1536" i="4"/>
  <c r="U1546" i="4"/>
  <c r="V1546" i="4" s="1"/>
  <c r="X1546" i="4" s="1"/>
  <c r="W1560" i="4"/>
  <c r="U1562" i="4"/>
  <c r="V1562" i="4" s="1"/>
  <c r="X1562" i="4" s="1"/>
  <c r="T1562" i="4"/>
  <c r="W1562" i="4"/>
  <c r="Y1568" i="4"/>
  <c r="R1583" i="4"/>
  <c r="W1588" i="4"/>
  <c r="U1595" i="4"/>
  <c r="V1595" i="4" s="1"/>
  <c r="X1595" i="4" s="1"/>
  <c r="P1596" i="4"/>
  <c r="R1596" i="4"/>
  <c r="W1619" i="4"/>
  <c r="U1641" i="4"/>
  <c r="V1641" i="4" s="1"/>
  <c r="X1641" i="4" s="1"/>
  <c r="Y1647" i="4"/>
  <c r="R1672" i="4"/>
  <c r="R1674" i="4"/>
  <c r="P1676" i="4"/>
  <c r="T1689" i="4"/>
  <c r="W1689" i="4"/>
  <c r="Y1713" i="4"/>
  <c r="Y1069" i="4"/>
  <c r="U1069" i="4"/>
  <c r="Y1099" i="4"/>
  <c r="U1106" i="4"/>
  <c r="U1111" i="4"/>
  <c r="V1111" i="4" s="1"/>
  <c r="X1111" i="4" s="1"/>
  <c r="Y1153" i="4"/>
  <c r="U1153" i="4"/>
  <c r="V1153" i="4" s="1"/>
  <c r="X1153" i="4" s="1"/>
  <c r="U1164" i="4"/>
  <c r="V1164" i="4" s="1"/>
  <c r="X1164" i="4" s="1"/>
  <c r="Y1166" i="4"/>
  <c r="Y1177" i="4"/>
  <c r="P1199" i="4"/>
  <c r="Y1201" i="4"/>
  <c r="Q1201" i="4"/>
  <c r="Y1206" i="4"/>
  <c r="Y1222" i="4"/>
  <c r="P1223" i="4"/>
  <c r="Y1229" i="4"/>
  <c r="U1230" i="4"/>
  <c r="V1230" i="4" s="1"/>
  <c r="X1230" i="4" s="1"/>
  <c r="S1230" i="4"/>
  <c r="Y1248" i="4"/>
  <c r="Y1251" i="4"/>
  <c r="Y1252" i="4"/>
  <c r="Y1257" i="4"/>
  <c r="R1260" i="4"/>
  <c r="R1266" i="4"/>
  <c r="R1275" i="4"/>
  <c r="U1280" i="4"/>
  <c r="Y1281" i="4"/>
  <c r="Q1283" i="4"/>
  <c r="Y1305" i="4"/>
  <c r="U1312" i="4"/>
  <c r="V1312" i="4" s="1"/>
  <c r="X1312" i="4" s="1"/>
  <c r="Y1323" i="4"/>
  <c r="Y1340" i="4"/>
  <c r="Y1366" i="4"/>
  <c r="Y1369" i="4"/>
  <c r="Y1372" i="4"/>
  <c r="Y1394" i="4"/>
  <c r="Y1411" i="4"/>
  <c r="U1415" i="4"/>
  <c r="V1415" i="4" s="1"/>
  <c r="X1415" i="4" s="1"/>
  <c r="R1415" i="4"/>
  <c r="Y1442" i="4"/>
  <c r="Y1443" i="4"/>
  <c r="W1447" i="4"/>
  <c r="T1447" i="4"/>
  <c r="U1448" i="4"/>
  <c r="V1448" i="4" s="1"/>
  <c r="X1448" i="4" s="1"/>
  <c r="R1474" i="4"/>
  <c r="P1487" i="4"/>
  <c r="R1487" i="4"/>
  <c r="Y1490" i="4"/>
  <c r="Y1491" i="4"/>
  <c r="R1502" i="4"/>
  <c r="P1502" i="4"/>
  <c r="R1505" i="4"/>
  <c r="R1506" i="4"/>
  <c r="R1510" i="4"/>
  <c r="P1514" i="4"/>
  <c r="Y1533" i="4"/>
  <c r="Q1537" i="4"/>
  <c r="P1538" i="4"/>
  <c r="R1539" i="4"/>
  <c r="R1554" i="4"/>
  <c r="Y1560" i="4"/>
  <c r="T1563" i="4"/>
  <c r="W1563" i="4"/>
  <c r="P1567" i="4"/>
  <c r="R1567" i="4"/>
  <c r="S1580" i="4"/>
  <c r="Y1589" i="4"/>
  <c r="R1606" i="4"/>
  <c r="R1608" i="4"/>
  <c r="P1608" i="4"/>
  <c r="T1620" i="4"/>
  <c r="W1620" i="4"/>
  <c r="P1629" i="4"/>
  <c r="R1629" i="4"/>
  <c r="R1635" i="4"/>
  <c r="P1635" i="4"/>
  <c r="U1639" i="4"/>
  <c r="V1639" i="4" s="1"/>
  <c r="X1639" i="4" s="1"/>
  <c r="Y1641" i="4"/>
  <c r="Y1649" i="4"/>
  <c r="Q1671" i="4"/>
  <c r="Y1674" i="4"/>
  <c r="Y1675" i="4"/>
  <c r="Y1677" i="4"/>
  <c r="Y1714" i="4"/>
  <c r="R1742" i="4"/>
  <c r="R1743" i="4"/>
  <c r="Y1751" i="4"/>
  <c r="Q1770" i="4"/>
  <c r="U1770" i="4"/>
  <c r="V1770" i="4" s="1"/>
  <c r="X1770" i="4" s="1"/>
  <c r="U1501" i="4"/>
  <c r="V1501" i="4" s="1"/>
  <c r="X1501" i="4" s="1"/>
  <c r="P1501" i="4"/>
  <c r="Y1505" i="4"/>
  <c r="Y1506" i="4"/>
  <c r="Y1522" i="4"/>
  <c r="R1530" i="4"/>
  <c r="Y1539" i="4"/>
  <c r="W1579" i="4"/>
  <c r="Y1583" i="4"/>
  <c r="P1594" i="4"/>
  <c r="R1594" i="4"/>
  <c r="Y1621" i="4"/>
  <c r="U1621" i="4"/>
  <c r="V1621" i="4" s="1"/>
  <c r="X1621" i="4" s="1"/>
  <c r="Y1669" i="4"/>
  <c r="Y1672" i="4"/>
  <c r="R1724" i="4"/>
  <c r="U1724" i="4"/>
  <c r="V1724" i="4" s="1"/>
  <c r="X1724" i="4" s="1"/>
  <c r="R1736" i="4"/>
  <c r="P1736" i="4"/>
  <c r="P1741" i="4"/>
  <c r="R1741" i="4"/>
  <c r="U1757" i="4"/>
  <c r="V1757" i="4" s="1"/>
  <c r="X1757" i="4" s="1"/>
  <c r="O1757" i="4"/>
  <c r="R1610" i="4"/>
  <c r="R1611" i="4"/>
  <c r="P1611" i="4"/>
  <c r="Y1627" i="4"/>
  <c r="Y1632" i="4"/>
  <c r="Q1636" i="4"/>
  <c r="R1636" i="4"/>
  <c r="U1643" i="4"/>
  <c r="P1655" i="4"/>
  <c r="R1655" i="4"/>
  <c r="R1689" i="4"/>
  <c r="P1689" i="4"/>
  <c r="R1694" i="4"/>
  <c r="R1695" i="4"/>
  <c r="P1695" i="4"/>
  <c r="U1706" i="4"/>
  <c r="W1745" i="4"/>
  <c r="Y1553" i="4"/>
  <c r="U1564" i="4"/>
  <c r="V1564" i="4" s="1"/>
  <c r="X1564" i="4" s="1"/>
  <c r="U1603" i="4"/>
  <c r="V1603" i="4" s="1"/>
  <c r="X1603" i="4" s="1"/>
  <c r="P1614" i="4"/>
  <c r="R1614" i="4"/>
  <c r="P1654" i="4"/>
  <c r="R1654" i="4"/>
  <c r="W1746" i="4"/>
  <c r="Y1066" i="4"/>
  <c r="W1081" i="4"/>
  <c r="Y1096" i="4"/>
  <c r="W1096" i="4"/>
  <c r="Y1102" i="4"/>
  <c r="W1102" i="4"/>
  <c r="Y1117" i="4"/>
  <c r="R1130" i="4"/>
  <c r="Y1140" i="4"/>
  <c r="Y1143" i="4"/>
  <c r="Y1159" i="4"/>
  <c r="U1167" i="4"/>
  <c r="V1167" i="4" s="1"/>
  <c r="X1167" i="4" s="1"/>
  <c r="W1169" i="4"/>
  <c r="Y1182" i="4"/>
  <c r="W1182" i="4"/>
  <c r="Y1195" i="4"/>
  <c r="W1196" i="4"/>
  <c r="Y1198" i="4"/>
  <c r="R1205" i="4"/>
  <c r="U1224" i="4"/>
  <c r="V1224" i="4" s="1"/>
  <c r="X1224" i="4" s="1"/>
  <c r="Y1226" i="4"/>
  <c r="W1231" i="4"/>
  <c r="W1233" i="4"/>
  <c r="U1234" i="4"/>
  <c r="Y1243" i="4"/>
  <c r="Y1267" i="4"/>
  <c r="W1275" i="4"/>
  <c r="R1299" i="4"/>
  <c r="U1305" i="4"/>
  <c r="V1305" i="4" s="1"/>
  <c r="X1305" i="4" s="1"/>
  <c r="Q1307" i="4"/>
  <c r="R1307" i="4"/>
  <c r="Y1310" i="4"/>
  <c r="W1317" i="4"/>
  <c r="W1319" i="4"/>
  <c r="T1319" i="4"/>
  <c r="R1346" i="4"/>
  <c r="R1347" i="4"/>
  <c r="U1369" i="4"/>
  <c r="V1369" i="4" s="1"/>
  <c r="X1369" i="4" s="1"/>
  <c r="Y1381" i="4"/>
  <c r="Y1399" i="4"/>
  <c r="Y1400" i="4"/>
  <c r="Y1401" i="4"/>
  <c r="W1402" i="4"/>
  <c r="Y1404" i="4"/>
  <c r="U1406" i="4"/>
  <c r="V1406" i="4" s="1"/>
  <c r="X1406" i="4" s="1"/>
  <c r="U1407" i="4"/>
  <c r="V1407" i="4" s="1"/>
  <c r="X1407" i="4" s="1"/>
  <c r="Y1427" i="4"/>
  <c r="R1446" i="4"/>
  <c r="U1469" i="4"/>
  <c r="Y1474" i="4"/>
  <c r="U1480" i="4"/>
  <c r="V1480" i="4" s="1"/>
  <c r="X1480" i="4" s="1"/>
  <c r="U1483" i="4"/>
  <c r="V1483" i="4" s="1"/>
  <c r="X1483" i="4" s="1"/>
  <c r="W1485" i="4"/>
  <c r="R1490" i="4"/>
  <c r="T1493" i="4"/>
  <c r="W1493" i="4"/>
  <c r="Y1500" i="4"/>
  <c r="Y1502" i="4"/>
  <c r="W1510" i="4"/>
  <c r="W1518" i="4"/>
  <c r="R1528" i="4"/>
  <c r="R1545" i="4"/>
  <c r="P1546" i="4"/>
  <c r="R1547" i="4"/>
  <c r="R1563" i="4"/>
  <c r="Y1567" i="4"/>
  <c r="Y1569" i="4"/>
  <c r="R1570" i="4"/>
  <c r="P1591" i="4"/>
  <c r="R1591" i="4"/>
  <c r="P1612" i="4"/>
  <c r="Y1635" i="4"/>
  <c r="U1637" i="4"/>
  <c r="V1637" i="4" s="1"/>
  <c r="X1637" i="4" s="1"/>
  <c r="P1653" i="4"/>
  <c r="R1653" i="4"/>
  <c r="W1658" i="4"/>
  <c r="U1663" i="4"/>
  <c r="V1663" i="4" s="1"/>
  <c r="X1663" i="4" s="1"/>
  <c r="R1673" i="4"/>
  <c r="P1673" i="4"/>
  <c r="P1677" i="4"/>
  <c r="R1677" i="4"/>
  <c r="Y1683" i="4"/>
  <c r="P1687" i="4"/>
  <c r="P1694" i="4"/>
  <c r="P1700" i="4"/>
  <c r="R1700" i="4"/>
  <c r="P1735" i="4"/>
  <c r="Y1738" i="4"/>
  <c r="R1740" i="4"/>
  <c r="Y1745" i="4"/>
  <c r="O1745" i="4"/>
  <c r="T1754" i="4"/>
  <c r="W1754" i="4"/>
  <c r="O1785" i="4"/>
  <c r="U1785" i="4"/>
  <c r="V1785" i="4" s="1"/>
  <c r="X1785" i="4" s="1"/>
  <c r="U1216" i="4"/>
  <c r="V1216" i="4" s="1"/>
  <c r="X1216" i="4" s="1"/>
  <c r="W1232" i="4"/>
  <c r="Y1241" i="4"/>
  <c r="R1258" i="4"/>
  <c r="R1262" i="4"/>
  <c r="Y1266" i="4"/>
  <c r="Y1269" i="4"/>
  <c r="R1279" i="4"/>
  <c r="Y1291" i="4"/>
  <c r="U1302" i="4"/>
  <c r="V1302" i="4" s="1"/>
  <c r="X1302" i="4" s="1"/>
  <c r="Y1312" i="4"/>
  <c r="Y1321" i="4"/>
  <c r="Y1326" i="4"/>
  <c r="Y1328" i="4"/>
  <c r="U1334" i="4"/>
  <c r="V1334" i="4" s="1"/>
  <c r="X1334" i="4" s="1"/>
  <c r="Y1346" i="4"/>
  <c r="W1351" i="4"/>
  <c r="S1358" i="4"/>
  <c r="Y1364" i="4"/>
  <c r="U1374" i="4"/>
  <c r="V1374" i="4" s="1"/>
  <c r="X1374" i="4" s="1"/>
  <c r="U1375" i="4"/>
  <c r="V1375" i="4" s="1"/>
  <c r="X1375" i="4" s="1"/>
  <c r="U1376" i="4"/>
  <c r="V1376" i="4" s="1"/>
  <c r="X1376" i="4" s="1"/>
  <c r="Y1395" i="4"/>
  <c r="Y1403" i="4"/>
  <c r="W1405" i="4"/>
  <c r="R1409" i="4"/>
  <c r="R1416" i="4"/>
  <c r="U1425" i="4"/>
  <c r="V1425" i="4" s="1"/>
  <c r="X1425" i="4" s="1"/>
  <c r="R1426" i="4"/>
  <c r="W1427" i="4"/>
  <c r="U1434" i="4"/>
  <c r="V1434" i="4" s="1"/>
  <c r="X1434" i="4" s="1"/>
  <c r="Y1444" i="4"/>
  <c r="Y1445" i="4"/>
  <c r="Y1446" i="4"/>
  <c r="W1446" i="4"/>
  <c r="Y1459" i="4"/>
  <c r="U1476" i="4"/>
  <c r="V1476" i="4" s="1"/>
  <c r="X1476" i="4" s="1"/>
  <c r="U1477" i="4"/>
  <c r="V1477" i="4" s="1"/>
  <c r="X1477" i="4" s="1"/>
  <c r="Y1481" i="4"/>
  <c r="Y1493" i="4"/>
  <c r="Y1501" i="4"/>
  <c r="Y1520" i="4"/>
  <c r="U1526" i="4"/>
  <c r="V1526" i="4" s="1"/>
  <c r="X1526" i="4" s="1"/>
  <c r="Y1528" i="4"/>
  <c r="W1536" i="4"/>
  <c r="R1541" i="4"/>
  <c r="W1543" i="4"/>
  <c r="U1544" i="4"/>
  <c r="V1544" i="4" s="1"/>
  <c r="X1544" i="4" s="1"/>
  <c r="Y1546" i="4"/>
  <c r="U1550" i="4"/>
  <c r="V1550" i="4" s="1"/>
  <c r="X1550" i="4" s="1"/>
  <c r="Y1554" i="4"/>
  <c r="U1557" i="4"/>
  <c r="V1557" i="4" s="1"/>
  <c r="X1557" i="4" s="1"/>
  <c r="R1571" i="4"/>
  <c r="U1580" i="4"/>
  <c r="V1580" i="4" s="1"/>
  <c r="X1580" i="4" s="1"/>
  <c r="R1586" i="4"/>
  <c r="Y1592" i="4"/>
  <c r="Y1600" i="4"/>
  <c r="R1602" i="4"/>
  <c r="Y1605" i="4"/>
  <c r="Y1611" i="4"/>
  <c r="Y1619" i="4"/>
  <c r="Y1623" i="4"/>
  <c r="Y1629" i="4"/>
  <c r="U1633" i="4"/>
  <c r="V1633" i="4" s="1"/>
  <c r="X1633" i="4" s="1"/>
  <c r="U1634" i="4"/>
  <c r="V1634" i="4" s="1"/>
  <c r="X1634" i="4" s="1"/>
  <c r="W1639" i="4"/>
  <c r="Y1654" i="4"/>
  <c r="U1654" i="4"/>
  <c r="V1654" i="4" s="1"/>
  <c r="X1654" i="4" s="1"/>
  <c r="U1661" i="4"/>
  <c r="R1663" i="4"/>
  <c r="W1698" i="4"/>
  <c r="W1705" i="4"/>
  <c r="T1730" i="4"/>
  <c r="W1730" i="4"/>
  <c r="W1740" i="4"/>
  <c r="Y1741" i="4"/>
  <c r="R1745" i="4"/>
  <c r="R1769" i="4"/>
  <c r="Y1774" i="4"/>
  <c r="Y1778" i="4"/>
  <c r="Y1779" i="4"/>
  <c r="W1781" i="4"/>
  <c r="T1781" i="4"/>
  <c r="R1783" i="4"/>
  <c r="P1789" i="4"/>
  <c r="R1789" i="4"/>
  <c r="W1796" i="4"/>
  <c r="Y1810" i="4"/>
  <c r="P1813" i="4"/>
  <c r="R1813" i="4"/>
  <c r="Y1826" i="4"/>
  <c r="U1833" i="4"/>
  <c r="V1833" i="4" s="1"/>
  <c r="X1833" i="4" s="1"/>
  <c r="W1837" i="4"/>
  <c r="W1839" i="4"/>
  <c r="Y1843" i="4"/>
  <c r="W1843" i="4"/>
  <c r="T1844" i="4"/>
  <c r="Y1847" i="4"/>
  <c r="Q1848" i="4"/>
  <c r="Y1851" i="4"/>
  <c r="Y1858" i="4"/>
  <c r="W1860" i="4"/>
  <c r="R1872" i="4"/>
  <c r="Q1872" i="4"/>
  <c r="P1873" i="4"/>
  <c r="R1873" i="4"/>
  <c r="U1876" i="4"/>
  <c r="V1876" i="4" s="1"/>
  <c r="X1876" i="4" s="1"/>
  <c r="O1876" i="4"/>
  <c r="W1876" i="4"/>
  <c r="W1884" i="4"/>
  <c r="W1892" i="4"/>
  <c r="Y1897" i="4"/>
  <c r="R1903" i="4"/>
  <c r="Q1906" i="4"/>
  <c r="R1906" i="4"/>
  <c r="T1911" i="4"/>
  <c r="T1914" i="4"/>
  <c r="W1914" i="4"/>
  <c r="R1924" i="4"/>
  <c r="R1935" i="4"/>
  <c r="R1944" i="4"/>
  <c r="W1945" i="4"/>
  <c r="R1958" i="4"/>
  <c r="U1968" i="4"/>
  <c r="V1968" i="4" s="1"/>
  <c r="X1968" i="4" s="1"/>
  <c r="P1970" i="4"/>
  <c r="R1970" i="4"/>
  <c r="P1974" i="4"/>
  <c r="R1975" i="4"/>
  <c r="W1985" i="4"/>
  <c r="Q1995" i="4"/>
  <c r="Y2023" i="4"/>
  <c r="W2024" i="4"/>
  <c r="Y2030" i="4"/>
  <c r="R2086" i="4"/>
  <c r="W1707" i="4"/>
  <c r="Y1735" i="4"/>
  <c r="U1746" i="4"/>
  <c r="V1746" i="4" s="1"/>
  <c r="X1746" i="4" s="1"/>
  <c r="Y1757" i="4"/>
  <c r="Y1762" i="4"/>
  <c r="U1777" i="4"/>
  <c r="V1777" i="4" s="1"/>
  <c r="X1777" i="4" s="1"/>
  <c r="T1777" i="4"/>
  <c r="W1777" i="4"/>
  <c r="U1778" i="4"/>
  <c r="V1778" i="4" s="1"/>
  <c r="X1778" i="4" s="1"/>
  <c r="U1814" i="4"/>
  <c r="V1814" i="4" s="1"/>
  <c r="X1814" i="4" s="1"/>
  <c r="U1826" i="4"/>
  <c r="O1826" i="4"/>
  <c r="Y1842" i="4"/>
  <c r="Y1848" i="4"/>
  <c r="W1848" i="4"/>
  <c r="S1848" i="4"/>
  <c r="U1852" i="4"/>
  <c r="V1852" i="4" s="1"/>
  <c r="X1852" i="4" s="1"/>
  <c r="Y1853" i="4"/>
  <c r="S1912" i="4"/>
  <c r="P1932" i="4"/>
  <c r="R1932" i="4"/>
  <c r="Y1936" i="4"/>
  <c r="U1940" i="4"/>
  <c r="V1940" i="4" s="1"/>
  <c r="X1940" i="4" s="1"/>
  <c r="O1940" i="4"/>
  <c r="Y1958" i="4"/>
  <c r="Q1965" i="4"/>
  <c r="R1965" i="4"/>
  <c r="Y1973" i="4"/>
  <c r="P1987" i="4"/>
  <c r="R1987" i="4"/>
  <c r="Y1996" i="4"/>
  <c r="P2003" i="4"/>
  <c r="R2003" i="4"/>
  <c r="U2016" i="4"/>
  <c r="U2027" i="4"/>
  <c r="V2027" i="4" s="1"/>
  <c r="X2027" i="4" s="1"/>
  <c r="T2049" i="4"/>
  <c r="R2072" i="4"/>
  <c r="P2072" i="4"/>
  <c r="P2082" i="4"/>
  <c r="R2082" i="4"/>
  <c r="R2085" i="4"/>
  <c r="U2088" i="4"/>
  <c r="U2104" i="4"/>
  <c r="V2104" i="4" s="1"/>
  <c r="X2104" i="4" s="1"/>
  <c r="Y2167" i="4"/>
  <c r="U1532" i="4"/>
  <c r="V1532" i="4" s="1"/>
  <c r="X1532" i="4" s="1"/>
  <c r="U1533" i="4"/>
  <c r="V1533" i="4" s="1"/>
  <c r="X1533" i="4" s="1"/>
  <c r="Y1537" i="4"/>
  <c r="Y1538" i="4"/>
  <c r="W1547" i="4"/>
  <c r="Y1552" i="4"/>
  <c r="Y1556" i="4"/>
  <c r="Y1557" i="4"/>
  <c r="T1557" i="4"/>
  <c r="Y1570" i="4"/>
  <c r="U1575" i="4"/>
  <c r="Y1581" i="4"/>
  <c r="U1584" i="4"/>
  <c r="V1584" i="4" s="1"/>
  <c r="X1584" i="4" s="1"/>
  <c r="Y1587" i="4"/>
  <c r="U1590" i="4"/>
  <c r="V1590" i="4" s="1"/>
  <c r="X1590" i="4" s="1"/>
  <c r="Y1596" i="4"/>
  <c r="U1604" i="4"/>
  <c r="V1604" i="4" s="1"/>
  <c r="X1604" i="4" s="1"/>
  <c r="Y1608" i="4"/>
  <c r="Y1625" i="4"/>
  <c r="P1626" i="4"/>
  <c r="Y1650" i="4"/>
  <c r="W1656" i="4"/>
  <c r="W1665" i="4"/>
  <c r="W1678" i="4"/>
  <c r="U1679" i="4"/>
  <c r="V1679" i="4" s="1"/>
  <c r="X1679" i="4" s="1"/>
  <c r="T1683" i="4"/>
  <c r="U1690" i="4"/>
  <c r="V1690" i="4" s="1"/>
  <c r="X1690" i="4" s="1"/>
  <c r="T1691" i="4"/>
  <c r="Y1701" i="4"/>
  <c r="U1701" i="4"/>
  <c r="V1701" i="4" s="1"/>
  <c r="X1701" i="4" s="1"/>
  <c r="W1708" i="4"/>
  <c r="Y1712" i="4"/>
  <c r="Q1712" i="4"/>
  <c r="Y1716" i="4"/>
  <c r="Q1717" i="4"/>
  <c r="Q1718" i="4"/>
  <c r="Q1719" i="4"/>
  <c r="Y1736" i="4"/>
  <c r="T1744" i="4"/>
  <c r="R1746" i="4"/>
  <c r="U1747" i="4"/>
  <c r="W1752" i="4"/>
  <c r="R1757" i="4"/>
  <c r="R1758" i="4"/>
  <c r="R1759" i="4"/>
  <c r="U1762" i="4"/>
  <c r="O1762" i="4"/>
  <c r="Y1775" i="4"/>
  <c r="U1775" i="4"/>
  <c r="Y1776" i="4"/>
  <c r="Y1781" i="4"/>
  <c r="R1800" i="4"/>
  <c r="R1808" i="4"/>
  <c r="U1825" i="4"/>
  <c r="V1825" i="4" s="1"/>
  <c r="X1825" i="4" s="1"/>
  <c r="R1833" i="4"/>
  <c r="P1833" i="4"/>
  <c r="W1840" i="4"/>
  <c r="U1841" i="4"/>
  <c r="V1841" i="4" s="1"/>
  <c r="X1841" i="4" s="1"/>
  <c r="T1841" i="4"/>
  <c r="W1841" i="4"/>
  <c r="U1842" i="4"/>
  <c r="V1842" i="4" s="1"/>
  <c r="X1842" i="4" s="1"/>
  <c r="O1842" i="4"/>
  <c r="W1842" i="4"/>
  <c r="U1848" i="4"/>
  <c r="V1848" i="4" s="1"/>
  <c r="X1848" i="4" s="1"/>
  <c r="U1853" i="4"/>
  <c r="V1853" i="4" s="1"/>
  <c r="X1853" i="4" s="1"/>
  <c r="W1853" i="4"/>
  <c r="R1864" i="4"/>
  <c r="P1868" i="4"/>
  <c r="R1868" i="4"/>
  <c r="U1878" i="4"/>
  <c r="V1878" i="4" s="1"/>
  <c r="X1878" i="4" s="1"/>
  <c r="Y1879" i="4"/>
  <c r="Y1899" i="4"/>
  <c r="U1900" i="4"/>
  <c r="Y1907" i="4"/>
  <c r="W1907" i="4"/>
  <c r="R1920" i="4"/>
  <c r="T1924" i="4"/>
  <c r="Q1930" i="4"/>
  <c r="R1930" i="4"/>
  <c r="T1938" i="4"/>
  <c r="W1938" i="4"/>
  <c r="Y1944" i="4"/>
  <c r="Y1957" i="4"/>
  <c r="O1959" i="4"/>
  <c r="U1959" i="4"/>
  <c r="V1959" i="4" s="1"/>
  <c r="X1959" i="4" s="1"/>
  <c r="W1990" i="4"/>
  <c r="Y1999" i="4"/>
  <c r="P2042" i="4"/>
  <c r="R2042" i="4"/>
  <c r="Q2045" i="4"/>
  <c r="Y2085" i="4"/>
  <c r="Y2095" i="4"/>
  <c r="R2100" i="4"/>
  <c r="W2113" i="4"/>
  <c r="U2152" i="4"/>
  <c r="P2152" i="4"/>
  <c r="U1298" i="4"/>
  <c r="V1298" i="4" s="1"/>
  <c r="X1298" i="4" s="1"/>
  <c r="Y1344" i="4"/>
  <c r="Y1348" i="4"/>
  <c r="Y1354" i="4"/>
  <c r="Y1360" i="4"/>
  <c r="Y1361" i="4"/>
  <c r="Y1374" i="4"/>
  <c r="Y1378" i="4"/>
  <c r="Y1379" i="4"/>
  <c r="U1396" i="4"/>
  <c r="V1396" i="4" s="1"/>
  <c r="X1396" i="4" s="1"/>
  <c r="U1398" i="4"/>
  <c r="V1398" i="4" s="1"/>
  <c r="X1398" i="4" s="1"/>
  <c r="Y1410" i="4"/>
  <c r="R1414" i="4"/>
  <c r="Y1417" i="4"/>
  <c r="R1427" i="4"/>
  <c r="U1439" i="4"/>
  <c r="V1439" i="4" s="1"/>
  <c r="X1439" i="4" s="1"/>
  <c r="U1440" i="4"/>
  <c r="V1440" i="4" s="1"/>
  <c r="X1440" i="4" s="1"/>
  <c r="W1440" i="4"/>
  <c r="T1440" i="4"/>
  <c r="R1452" i="4"/>
  <c r="U1460" i="4"/>
  <c r="V1460" i="4" s="1"/>
  <c r="X1460" i="4" s="1"/>
  <c r="R1462" i="4"/>
  <c r="Y1468" i="4"/>
  <c r="Y1469" i="4"/>
  <c r="U1470" i="4"/>
  <c r="V1470" i="4" s="1"/>
  <c r="X1470" i="4" s="1"/>
  <c r="W1482" i="4"/>
  <c r="W1488" i="4"/>
  <c r="W1489" i="4"/>
  <c r="R1492" i="4"/>
  <c r="R1499" i="4"/>
  <c r="U1502" i="4"/>
  <c r="V1502" i="4" s="1"/>
  <c r="X1502" i="4" s="1"/>
  <c r="R1508" i="4"/>
  <c r="W1514" i="4"/>
  <c r="R1521" i="4"/>
  <c r="Y1523" i="4"/>
  <c r="U1547" i="4"/>
  <c r="V1547" i="4" s="1"/>
  <c r="X1547" i="4" s="1"/>
  <c r="Y1561" i="4"/>
  <c r="Y1571" i="4"/>
  <c r="Y1576" i="4"/>
  <c r="Y1586" i="4"/>
  <c r="U1608" i="4"/>
  <c r="V1608" i="4" s="1"/>
  <c r="X1608" i="4" s="1"/>
  <c r="Y1626" i="4"/>
  <c r="Y1659" i="4"/>
  <c r="Y1682" i="4"/>
  <c r="R1720" i="4"/>
  <c r="R1723" i="4"/>
  <c r="R1747" i="4"/>
  <c r="R1748" i="4"/>
  <c r="Y1758" i="4"/>
  <c r="U1769" i="4"/>
  <c r="V1769" i="4" s="1"/>
  <c r="X1769" i="4" s="1"/>
  <c r="Y1771" i="4"/>
  <c r="T1783" i="4"/>
  <c r="W1816" i="4"/>
  <c r="O1820" i="4"/>
  <c r="U1830" i="4"/>
  <c r="V1830" i="4" s="1"/>
  <c r="X1830" i="4" s="1"/>
  <c r="Y1831" i="4"/>
  <c r="O1831" i="4"/>
  <c r="Y1854" i="4"/>
  <c r="R1860" i="4"/>
  <c r="R1892" i="4"/>
  <c r="P1892" i="4"/>
  <c r="R1918" i="4"/>
  <c r="T1928" i="4"/>
  <c r="O1930" i="4"/>
  <c r="U1935" i="4"/>
  <c r="V1935" i="4" s="1"/>
  <c r="X1935" i="4" s="1"/>
  <c r="U1951" i="4"/>
  <c r="V1951" i="4" s="1"/>
  <c r="X1951" i="4" s="1"/>
  <c r="O1951" i="4"/>
  <c r="U1957" i="4"/>
  <c r="V1957" i="4" s="1"/>
  <c r="X1957" i="4" s="1"/>
  <c r="O1957" i="4"/>
  <c r="Y1991" i="4"/>
  <c r="O1995" i="4"/>
  <c r="U1995" i="4"/>
  <c r="V1995" i="4" s="1"/>
  <c r="X1995" i="4" s="1"/>
  <c r="W2008" i="4"/>
  <c r="R2014" i="4"/>
  <c r="U2017" i="4"/>
  <c r="W2017" i="4" s="1"/>
  <c r="P2026" i="4"/>
  <c r="R2026" i="4"/>
  <c r="R2032" i="4"/>
  <c r="P2032" i="4"/>
  <c r="R2036" i="4"/>
  <c r="P2077" i="4"/>
  <c r="U2082" i="4"/>
  <c r="V2082" i="4" s="1"/>
  <c r="X2082" i="4" s="1"/>
  <c r="T2085" i="4"/>
  <c r="W2085" i="4"/>
  <c r="W2092" i="4"/>
  <c r="T2092" i="4"/>
  <c r="R1768" i="4"/>
  <c r="Q1768" i="4"/>
  <c r="U1772" i="4"/>
  <c r="P1773" i="4"/>
  <c r="R1773" i="4"/>
  <c r="P1774" i="4"/>
  <c r="R1774" i="4"/>
  <c r="S1784" i="4"/>
  <c r="Y1813" i="4"/>
  <c r="W1821" i="4"/>
  <c r="Y1840" i="4"/>
  <c r="U1849" i="4"/>
  <c r="V1849" i="4" s="1"/>
  <c r="X1849" i="4" s="1"/>
  <c r="Y1850" i="4"/>
  <c r="U1851" i="4"/>
  <c r="V1851" i="4" s="1"/>
  <c r="X1851" i="4" s="1"/>
  <c r="U1855" i="4"/>
  <c r="P1858" i="4"/>
  <c r="R1858" i="4"/>
  <c r="T1864" i="4"/>
  <c r="Y1896" i="4"/>
  <c r="R1901" i="4"/>
  <c r="U1905" i="4"/>
  <c r="U1906" i="4"/>
  <c r="V1906" i="4" s="1"/>
  <c r="X1906" i="4" s="1"/>
  <c r="T1965" i="4"/>
  <c r="Y1976" i="4"/>
  <c r="P2034" i="4"/>
  <c r="R2034" i="4"/>
  <c r="W2037" i="4"/>
  <c r="R2088" i="4"/>
  <c r="P2088" i="4"/>
  <c r="R2124" i="4"/>
  <c r="Y1768" i="4"/>
  <c r="U1784" i="4"/>
  <c r="V1784" i="4" s="1"/>
  <c r="X1784" i="4" s="1"/>
  <c r="O1784" i="4"/>
  <c r="T1786" i="4"/>
  <c r="W1786" i="4"/>
  <c r="U1791" i="4"/>
  <c r="Y1815" i="4"/>
  <c r="Y1822" i="4"/>
  <c r="U1836" i="4"/>
  <c r="Q1852" i="4"/>
  <c r="R1852" i="4"/>
  <c r="R1886" i="4"/>
  <c r="Y1901" i="4"/>
  <c r="Y1909" i="4"/>
  <c r="R1911" i="4"/>
  <c r="R1913" i="4"/>
  <c r="Y1965" i="4"/>
  <c r="Y2003" i="4"/>
  <c r="U2009" i="4"/>
  <c r="V2009" i="4" s="1"/>
  <c r="X2009" i="4" s="1"/>
  <c r="Y2012" i="4"/>
  <c r="Y2027" i="4"/>
  <c r="Y2029" i="4"/>
  <c r="Y2038" i="4"/>
  <c r="W2041" i="4"/>
  <c r="U2048" i="4"/>
  <c r="W2048" i="4" s="1"/>
  <c r="R2068" i="4"/>
  <c r="Q2068" i="4"/>
  <c r="Y2082" i="4"/>
  <c r="R2117" i="4"/>
  <c r="P2117" i="4"/>
  <c r="U2160" i="4"/>
  <c r="V2160" i="4" s="1"/>
  <c r="X2160" i="4" s="1"/>
  <c r="P2160" i="4"/>
  <c r="W1832" i="4"/>
  <c r="S1832" i="4"/>
  <c r="O1834" i="4"/>
  <c r="U1834" i="4"/>
  <c r="V1834" i="4" s="1"/>
  <c r="X1834" i="4" s="1"/>
  <c r="W1834" i="4"/>
  <c r="U1874" i="4"/>
  <c r="R1957" i="4"/>
  <c r="P1957" i="4"/>
  <c r="U1967" i="4"/>
  <c r="V1967" i="4" s="1"/>
  <c r="X1967" i="4" s="1"/>
  <c r="O1967" i="4"/>
  <c r="T1967" i="4"/>
  <c r="W1967" i="4"/>
  <c r="Q1972" i="4"/>
  <c r="R1972" i="4"/>
  <c r="T2163" i="4"/>
  <c r="U1348" i="4"/>
  <c r="V1348" i="4" s="1"/>
  <c r="X1348" i="4" s="1"/>
  <c r="U1362" i="4"/>
  <c r="Y1376" i="4"/>
  <c r="W1383" i="4"/>
  <c r="W1385" i="4"/>
  <c r="Y1398" i="4"/>
  <c r="Y1409" i="4"/>
  <c r="Y1414" i="4"/>
  <c r="U1419" i="4"/>
  <c r="V1419" i="4" s="1"/>
  <c r="X1419" i="4" s="1"/>
  <c r="Y1432" i="4"/>
  <c r="Y1435" i="4"/>
  <c r="Y1436" i="4"/>
  <c r="Y1437" i="4"/>
  <c r="Y1438" i="4"/>
  <c r="Y1450" i="4"/>
  <c r="U1458" i="4"/>
  <c r="V1458" i="4" s="1"/>
  <c r="X1458" i="4" s="1"/>
  <c r="W1458" i="4"/>
  <c r="Y1462" i="4"/>
  <c r="R1475" i="4"/>
  <c r="Y1492" i="4"/>
  <c r="Y1498" i="4"/>
  <c r="W1499" i="4"/>
  <c r="Y1504" i="4"/>
  <c r="Y1507" i="4"/>
  <c r="Y1529" i="4"/>
  <c r="Y1534" i="4"/>
  <c r="R1555" i="4"/>
  <c r="U1558" i="4"/>
  <c r="W1569" i="4"/>
  <c r="Y1578" i="4"/>
  <c r="Y1582" i="4"/>
  <c r="R1585" i="4"/>
  <c r="Y1603" i="4"/>
  <c r="Y1606" i="4"/>
  <c r="Y1610" i="4"/>
  <c r="W1628" i="4"/>
  <c r="Y1634" i="4"/>
  <c r="Y1648" i="4"/>
  <c r="Y1662" i="4"/>
  <c r="Y1666" i="4"/>
  <c r="Y1671" i="4"/>
  <c r="Y1688" i="4"/>
  <c r="U1693" i="4"/>
  <c r="V1693" i="4" s="1"/>
  <c r="X1693" i="4" s="1"/>
  <c r="W1693" i="4"/>
  <c r="R1710" i="4"/>
  <c r="Y1723" i="4"/>
  <c r="S1723" i="4"/>
  <c r="U1727" i="4"/>
  <c r="R1744" i="4"/>
  <c r="U1749" i="4"/>
  <c r="R1752" i="4"/>
  <c r="Y1764" i="4"/>
  <c r="W1767" i="4"/>
  <c r="R1778" i="4"/>
  <c r="U1787" i="4"/>
  <c r="V1787" i="4" s="1"/>
  <c r="X1787" i="4" s="1"/>
  <c r="P1787" i="4"/>
  <c r="W1799" i="4"/>
  <c r="T1799" i="4"/>
  <c r="Y1800" i="4"/>
  <c r="Y1837" i="4"/>
  <c r="Y1838" i="4"/>
  <c r="R1842" i="4"/>
  <c r="R1853" i="4"/>
  <c r="W1863" i="4"/>
  <c r="T1863" i="4"/>
  <c r="Y1864" i="4"/>
  <c r="T1865" i="4"/>
  <c r="W1865" i="4"/>
  <c r="U1866" i="4"/>
  <c r="V1866" i="4" s="1"/>
  <c r="X1866" i="4" s="1"/>
  <c r="W1866" i="4"/>
  <c r="Y1886" i="4"/>
  <c r="W1889" i="4"/>
  <c r="Y1892" i="4"/>
  <c r="Q1910" i="4"/>
  <c r="R1910" i="4"/>
  <c r="Y1933" i="4"/>
  <c r="R1937" i="4"/>
  <c r="U1954" i="4"/>
  <c r="V1954" i="4" s="1"/>
  <c r="X1954" i="4" s="1"/>
  <c r="T1954" i="4"/>
  <c r="W1954" i="4"/>
  <c r="P1973" i="4"/>
  <c r="Y1985" i="4"/>
  <c r="R1996" i="4"/>
  <c r="R1997" i="4"/>
  <c r="P2018" i="4"/>
  <c r="R2018" i="4"/>
  <c r="R2022" i="4"/>
  <c r="Y2024" i="4"/>
  <c r="Y2032" i="4"/>
  <c r="Q2059" i="4"/>
  <c r="Q2067" i="4"/>
  <c r="Y2071" i="4"/>
  <c r="R2084" i="4"/>
  <c r="P2084" i="4"/>
  <c r="R2093" i="4"/>
  <c r="Q2093" i="4"/>
  <c r="R2166" i="4"/>
  <c r="P2166" i="4"/>
  <c r="W2168" i="4"/>
  <c r="R1753" i="4"/>
  <c r="U1756" i="4"/>
  <c r="V1756" i="4" s="1"/>
  <c r="X1756" i="4" s="1"/>
  <c r="W1756" i="4"/>
  <c r="R1760" i="4"/>
  <c r="W1764" i="4"/>
  <c r="R1780" i="4"/>
  <c r="Y1790" i="4"/>
  <c r="Y1794" i="4"/>
  <c r="U1802" i="4"/>
  <c r="V1802" i="4" s="1"/>
  <c r="X1802" i="4" s="1"/>
  <c r="W1802" i="4"/>
  <c r="R1820" i="4"/>
  <c r="Y1823" i="4"/>
  <c r="Y1828" i="4"/>
  <c r="Y1832" i="4"/>
  <c r="Y1835" i="4"/>
  <c r="R1841" i="4"/>
  <c r="W1847" i="4"/>
  <c r="T1847" i="4"/>
  <c r="R1849" i="4"/>
  <c r="U1857" i="4"/>
  <c r="V1857" i="4" s="1"/>
  <c r="X1857" i="4" s="1"/>
  <c r="Y1867" i="4"/>
  <c r="W1867" i="4"/>
  <c r="R1870" i="4"/>
  <c r="Y1871" i="4"/>
  <c r="W1877" i="4"/>
  <c r="R1884" i="4"/>
  <c r="W1887" i="4"/>
  <c r="Y1903" i="4"/>
  <c r="U1903" i="4"/>
  <c r="Y1906" i="4"/>
  <c r="R1909" i="4"/>
  <c r="U1919" i="4"/>
  <c r="U1921" i="4"/>
  <c r="V1921" i="4" s="1"/>
  <c r="X1921" i="4" s="1"/>
  <c r="Y1922" i="4"/>
  <c r="Y1930" i="4"/>
  <c r="Y1931" i="4"/>
  <c r="W1941" i="4"/>
  <c r="R1943" i="4"/>
  <c r="R1950" i="4"/>
  <c r="Y1959" i="4"/>
  <c r="W1961" i="4"/>
  <c r="Y1972" i="4"/>
  <c r="W1974" i="4"/>
  <c r="R1980" i="4"/>
  <c r="Y1984" i="4"/>
  <c r="U1989" i="4"/>
  <c r="V1989" i="4" s="1"/>
  <c r="X1989" i="4" s="1"/>
  <c r="Y2004" i="4"/>
  <c r="Y2045" i="4"/>
  <c r="W2050" i="4"/>
  <c r="W2051" i="4"/>
  <c r="W2052" i="4"/>
  <c r="R2054" i="4"/>
  <c r="O2080" i="4"/>
  <c r="Y2094" i="4"/>
  <c r="R2094" i="4"/>
  <c r="P2096" i="4"/>
  <c r="R2114" i="4"/>
  <c r="R2118" i="4"/>
  <c r="W2131" i="4"/>
  <c r="R2142" i="4"/>
  <c r="U2159" i="4"/>
  <c r="V2159" i="4" s="1"/>
  <c r="X2159" i="4" s="1"/>
  <c r="Y2164" i="4"/>
  <c r="R2164" i="4"/>
  <c r="R2174" i="4"/>
  <c r="T2193" i="4"/>
  <c r="R2211" i="4"/>
  <c r="Y2221" i="4"/>
  <c r="R2221" i="4"/>
  <c r="U2224" i="4"/>
  <c r="Y2230" i="4"/>
  <c r="R2234" i="4"/>
  <c r="U2240" i="4"/>
  <c r="P2240" i="4"/>
  <c r="R2244" i="4"/>
  <c r="R2252" i="4"/>
  <c r="Y2258" i="4"/>
  <c r="W2259" i="4"/>
  <c r="Y2262" i="4"/>
  <c r="Y2263" i="4"/>
  <c r="Y2264" i="4"/>
  <c r="Y2267" i="4"/>
  <c r="R2270" i="4"/>
  <c r="P2272" i="4"/>
  <c r="Y2276" i="4"/>
  <c r="U2281" i="4"/>
  <c r="V2281" i="4" s="1"/>
  <c r="X2281" i="4" s="1"/>
  <c r="T2296" i="4"/>
  <c r="R2301" i="4"/>
  <c r="P2302" i="4"/>
  <c r="R2302" i="4"/>
  <c r="R2305" i="4"/>
  <c r="U2310" i="4"/>
  <c r="V2310" i="4" s="1"/>
  <c r="X2310" i="4" s="1"/>
  <c r="T2321" i="4"/>
  <c r="Y2324" i="4"/>
  <c r="U2325" i="4"/>
  <c r="V2325" i="4" s="1"/>
  <c r="X2325" i="4" s="1"/>
  <c r="U2334" i="4"/>
  <c r="U2337" i="4"/>
  <c r="R2365" i="4"/>
  <c r="U2371" i="4"/>
  <c r="V2371" i="4" s="1"/>
  <c r="X2371" i="4" s="1"/>
  <c r="R2373" i="4"/>
  <c r="Y2380" i="4"/>
  <c r="W2393" i="4"/>
  <c r="Q2415" i="4"/>
  <c r="R2438" i="4"/>
  <c r="P2438" i="4"/>
  <c r="S2446" i="4"/>
  <c r="W2446" i="4"/>
  <c r="R2460" i="4"/>
  <c r="Y2463" i="4"/>
  <c r="Y2464" i="4"/>
  <c r="W2474" i="4"/>
  <c r="R2485" i="4"/>
  <c r="Y2488" i="4"/>
  <c r="Y2496" i="4"/>
  <c r="Y2265" i="4"/>
  <c r="Y2270" i="4"/>
  <c r="Y2275" i="4"/>
  <c r="R2278" i="4"/>
  <c r="U2289" i="4"/>
  <c r="P2297" i="4"/>
  <c r="R2307" i="4"/>
  <c r="Y2311" i="4"/>
  <c r="U2351" i="4"/>
  <c r="V2351" i="4" s="1"/>
  <c r="X2351" i="4" s="1"/>
  <c r="P2356" i="4"/>
  <c r="P2364" i="4"/>
  <c r="R2364" i="4"/>
  <c r="Y2367" i="4"/>
  <c r="R2371" i="4"/>
  <c r="P2371" i="4"/>
  <c r="U2374" i="4"/>
  <c r="V2374" i="4" s="1"/>
  <c r="X2374" i="4" s="1"/>
  <c r="Y2376" i="4"/>
  <c r="W2404" i="4"/>
  <c r="W2429" i="4"/>
  <c r="T2429" i="4"/>
  <c r="U2458" i="4"/>
  <c r="V2458" i="4" s="1"/>
  <c r="X2458" i="4" s="1"/>
  <c r="Y2473" i="4"/>
  <c r="Y2487" i="4"/>
  <c r="S2487" i="4"/>
  <c r="W2487" i="4"/>
  <c r="U2489" i="4"/>
  <c r="V2489" i="4" s="1"/>
  <c r="X2489" i="4" s="1"/>
  <c r="Y2502" i="4"/>
  <c r="Y2109" i="4"/>
  <c r="Y2115" i="4"/>
  <c r="Y2116" i="4"/>
  <c r="Y2139" i="4"/>
  <c r="U2139" i="4"/>
  <c r="V2139" i="4" s="1"/>
  <c r="X2139" i="4" s="1"/>
  <c r="Y2171" i="4"/>
  <c r="U2171" i="4"/>
  <c r="V2171" i="4" s="1"/>
  <c r="X2171" i="4" s="1"/>
  <c r="Y2183" i="4"/>
  <c r="W2196" i="4"/>
  <c r="Y2203" i="4"/>
  <c r="Y2204" i="4"/>
  <c r="Y2222" i="4"/>
  <c r="Q2228" i="4"/>
  <c r="Y2233" i="4"/>
  <c r="Q2237" i="4"/>
  <c r="U2247" i="4"/>
  <c r="V2247" i="4" s="1"/>
  <c r="X2247" i="4" s="1"/>
  <c r="P2247" i="4"/>
  <c r="U2255" i="4"/>
  <c r="V2255" i="4" s="1"/>
  <c r="X2255" i="4" s="1"/>
  <c r="P2255" i="4"/>
  <c r="R2260" i="4"/>
  <c r="P2260" i="4"/>
  <c r="Y2273" i="4"/>
  <c r="Y2274" i="4"/>
  <c r="W2275" i="4"/>
  <c r="Y2278" i="4"/>
  <c r="Y2295" i="4"/>
  <c r="Y2296" i="4"/>
  <c r="Y2304" i="4"/>
  <c r="Y2305" i="4"/>
  <c r="Y2310" i="4"/>
  <c r="U2313" i="4"/>
  <c r="V2313" i="4" s="1"/>
  <c r="X2313" i="4" s="1"/>
  <c r="Y2328" i="4"/>
  <c r="R2347" i="4"/>
  <c r="Q2347" i="4"/>
  <c r="U2359" i="4"/>
  <c r="V2359" i="4" s="1"/>
  <c r="X2359" i="4" s="1"/>
  <c r="P2363" i="4"/>
  <c r="R2363" i="4"/>
  <c r="P2369" i="4"/>
  <c r="R2369" i="4"/>
  <c r="Y2374" i="4"/>
  <c r="Y2375" i="4"/>
  <c r="U2382" i="4"/>
  <c r="V2382" i="4" s="1"/>
  <c r="X2382" i="4" s="1"/>
  <c r="Y2392" i="4"/>
  <c r="Y2405" i="4"/>
  <c r="Y2406" i="4"/>
  <c r="W2406" i="4"/>
  <c r="S2406" i="4"/>
  <c r="R2437" i="4"/>
  <c r="P2437" i="4"/>
  <c r="Y2450" i="4"/>
  <c r="W2461" i="4"/>
  <c r="T2461" i="4"/>
  <c r="R2480" i="4"/>
  <c r="P2480" i="4"/>
  <c r="O2491" i="4"/>
  <c r="U2491" i="4"/>
  <c r="V2491" i="4" s="1"/>
  <c r="X2491" i="4" s="1"/>
  <c r="W2491" i="4"/>
  <c r="T2491" i="4"/>
  <c r="W1753" i="4"/>
  <c r="Y1769" i="4"/>
  <c r="Y1773" i="4"/>
  <c r="R1784" i="4"/>
  <c r="Y1792" i="4"/>
  <c r="Y1798" i="4"/>
  <c r="U1817" i="4"/>
  <c r="V1817" i="4" s="1"/>
  <c r="X1817" i="4" s="1"/>
  <c r="Y1818" i="4"/>
  <c r="Y1839" i="4"/>
  <c r="U1839" i="4"/>
  <c r="V1839" i="4" s="1"/>
  <c r="X1839" i="4" s="1"/>
  <c r="Y1845" i="4"/>
  <c r="R1856" i="4"/>
  <c r="Y1859" i="4"/>
  <c r="Y1862" i="4"/>
  <c r="U1862" i="4"/>
  <c r="V1862" i="4" s="1"/>
  <c r="X1862" i="4" s="1"/>
  <c r="W1868" i="4"/>
  <c r="U1871" i="4"/>
  <c r="V1871" i="4" s="1"/>
  <c r="X1871" i="4" s="1"/>
  <c r="W1871" i="4"/>
  <c r="U1881" i="4"/>
  <c r="V1881" i="4" s="1"/>
  <c r="X1881" i="4" s="1"/>
  <c r="Y1882" i="4"/>
  <c r="Y1883" i="4"/>
  <c r="R1885" i="4"/>
  <c r="U1890" i="4"/>
  <c r="V1890" i="4" s="1"/>
  <c r="X1890" i="4" s="1"/>
  <c r="Y1898" i="4"/>
  <c r="R1904" i="4"/>
  <c r="W1909" i="4"/>
  <c r="R1912" i="4"/>
  <c r="U1913" i="4"/>
  <c r="Y1914" i="4"/>
  <c r="Y1920" i="4"/>
  <c r="U1923" i="4"/>
  <c r="V1923" i="4" s="1"/>
  <c r="X1923" i="4" s="1"/>
  <c r="Y1925" i="4"/>
  <c r="Y1926" i="4"/>
  <c r="U1926" i="4"/>
  <c r="V1926" i="4" s="1"/>
  <c r="X1926" i="4" s="1"/>
  <c r="U1929" i="4"/>
  <c r="V1929" i="4" s="1"/>
  <c r="X1929" i="4" s="1"/>
  <c r="W1932" i="4"/>
  <c r="W1944" i="4"/>
  <c r="Y1949" i="4"/>
  <c r="Y1960" i="4"/>
  <c r="U1962" i="4"/>
  <c r="V1962" i="4" s="1"/>
  <c r="X1962" i="4" s="1"/>
  <c r="W1971" i="4"/>
  <c r="W1973" i="4"/>
  <c r="T1977" i="4"/>
  <c r="T1985" i="4"/>
  <c r="Y2009" i="4"/>
  <c r="Y2017" i="4"/>
  <c r="Y2039" i="4"/>
  <c r="Y2047" i="4"/>
  <c r="Y2054" i="4"/>
  <c r="Y2075" i="4"/>
  <c r="Y2076" i="4"/>
  <c r="U2090" i="4"/>
  <c r="V2090" i="4" s="1"/>
  <c r="X2090" i="4" s="1"/>
  <c r="Y2098" i="4"/>
  <c r="U2098" i="4"/>
  <c r="V2098" i="4" s="1"/>
  <c r="X2098" i="4" s="1"/>
  <c r="Y2102" i="4"/>
  <c r="W2116" i="4"/>
  <c r="Y2122" i="4"/>
  <c r="U2122" i="4"/>
  <c r="V2122" i="4" s="1"/>
  <c r="X2122" i="4" s="1"/>
  <c r="Y2128" i="4"/>
  <c r="Y2138" i="4"/>
  <c r="Y2140" i="4"/>
  <c r="Y2151" i="4"/>
  <c r="Y2159" i="4"/>
  <c r="U2163" i="4"/>
  <c r="V2163" i="4" s="1"/>
  <c r="X2163" i="4" s="1"/>
  <c r="Y2170" i="4"/>
  <c r="W2171" i="4"/>
  <c r="Y2172" i="4"/>
  <c r="U2178" i="4"/>
  <c r="V2178" i="4" s="1"/>
  <c r="X2178" i="4" s="1"/>
  <c r="Y2191" i="4"/>
  <c r="T2196" i="4"/>
  <c r="Y2202" i="4"/>
  <c r="W2203" i="4"/>
  <c r="P2205" i="4"/>
  <c r="Y2216" i="4"/>
  <c r="P2220" i="4"/>
  <c r="Y2223" i="4"/>
  <c r="P2239" i="4"/>
  <c r="P2245" i="4"/>
  <c r="P2248" i="4"/>
  <c r="P2253" i="4"/>
  <c r="P2256" i="4"/>
  <c r="R2268" i="4"/>
  <c r="P2268" i="4"/>
  <c r="R2285" i="4"/>
  <c r="P2286" i="4"/>
  <c r="P2289" i="4"/>
  <c r="R2294" i="4"/>
  <c r="P2294" i="4"/>
  <c r="Y2299" i="4"/>
  <c r="Y2300" i="4"/>
  <c r="Y2303" i="4"/>
  <c r="U2330" i="4"/>
  <c r="V2330" i="4" s="1"/>
  <c r="X2330" i="4" s="1"/>
  <c r="P2346" i="4"/>
  <c r="R2346" i="4"/>
  <c r="R2350" i="4"/>
  <c r="P2350" i="4"/>
  <c r="U2358" i="4"/>
  <c r="P2361" i="4"/>
  <c r="Y2366" i="4"/>
  <c r="U2368" i="4"/>
  <c r="V2368" i="4" s="1"/>
  <c r="X2368" i="4" s="1"/>
  <c r="Y2391" i="4"/>
  <c r="W2408" i="4"/>
  <c r="T2408" i="4"/>
  <c r="U2412" i="4"/>
  <c r="V2412" i="4" s="1"/>
  <c r="X2412" i="4" s="1"/>
  <c r="Y2423" i="4"/>
  <c r="U2444" i="4"/>
  <c r="V2444" i="4" s="1"/>
  <c r="X2444" i="4" s="1"/>
  <c r="R2455" i="4"/>
  <c r="P2455" i="4"/>
  <c r="Y2466" i="4"/>
  <c r="Q2484" i="4"/>
  <c r="W2490" i="4"/>
  <c r="R2493" i="4"/>
  <c r="P2493" i="4"/>
  <c r="W1702" i="4"/>
  <c r="Y1709" i="4"/>
  <c r="Y1717" i="4"/>
  <c r="U1723" i="4"/>
  <c r="V1723" i="4" s="1"/>
  <c r="X1723" i="4" s="1"/>
  <c r="R1733" i="4"/>
  <c r="Y1737" i="4"/>
  <c r="Y1763" i="4"/>
  <c r="Y1767" i="4"/>
  <c r="W1773" i="4"/>
  <c r="R1776" i="4"/>
  <c r="Y1783" i="4"/>
  <c r="W1788" i="4"/>
  <c r="U1795" i="4"/>
  <c r="V1795" i="4" s="1"/>
  <c r="X1795" i="4" s="1"/>
  <c r="Y1799" i="4"/>
  <c r="R1802" i="4"/>
  <c r="U1812" i="4"/>
  <c r="V1812" i="4" s="1"/>
  <c r="X1812" i="4" s="1"/>
  <c r="W1825" i="4"/>
  <c r="Y1827" i="4"/>
  <c r="R1839" i="4"/>
  <c r="R1844" i="4"/>
  <c r="Y1856" i="4"/>
  <c r="U1859" i="4"/>
  <c r="V1859" i="4" s="1"/>
  <c r="X1859" i="4" s="1"/>
  <c r="Y1863" i="4"/>
  <c r="U1865" i="4"/>
  <c r="V1865" i="4" s="1"/>
  <c r="X1865" i="4" s="1"/>
  <c r="R1867" i="4"/>
  <c r="Y1869" i="4"/>
  <c r="Y1872" i="4"/>
  <c r="W1872" i="4"/>
  <c r="R1878" i="4"/>
  <c r="R1888" i="4"/>
  <c r="U1889" i="4"/>
  <c r="V1889" i="4" s="1"/>
  <c r="X1889" i="4" s="1"/>
  <c r="U1894" i="4"/>
  <c r="V1894" i="4" s="1"/>
  <c r="X1894" i="4" s="1"/>
  <c r="Y1895" i="4"/>
  <c r="R1896" i="4"/>
  <c r="U1897" i="4"/>
  <c r="V1897" i="4" s="1"/>
  <c r="X1897" i="4" s="1"/>
  <c r="W1898" i="4"/>
  <c r="Y1902" i="4"/>
  <c r="R1905" i="4"/>
  <c r="Y1910" i="4"/>
  <c r="Y1911" i="4"/>
  <c r="U1915" i="4"/>
  <c r="V1915" i="4" s="1"/>
  <c r="X1915" i="4" s="1"/>
  <c r="U1916" i="4"/>
  <c r="V1916" i="4" s="1"/>
  <c r="X1916" i="4" s="1"/>
  <c r="Y1917" i="4"/>
  <c r="W1925" i="4"/>
  <c r="Y1927" i="4"/>
  <c r="R1931" i="4"/>
  <c r="U1943" i="4"/>
  <c r="V1943" i="4" s="1"/>
  <c r="X1943" i="4" s="1"/>
  <c r="U1946" i="4"/>
  <c r="V1946" i="4" s="1"/>
  <c r="X1946" i="4" s="1"/>
  <c r="W1946" i="4"/>
  <c r="W1949" i="4"/>
  <c r="Y1952" i="4"/>
  <c r="U1960" i="4"/>
  <c r="V1960" i="4" s="1"/>
  <c r="X1960" i="4" s="1"/>
  <c r="R1961" i="4"/>
  <c r="W1963" i="4"/>
  <c r="Y1974" i="4"/>
  <c r="Y1979" i="4"/>
  <c r="Y1981" i="4"/>
  <c r="U1985" i="4"/>
  <c r="V1985" i="4" s="1"/>
  <c r="X1985" i="4" s="1"/>
  <c r="Y1995" i="4"/>
  <c r="W2076" i="4"/>
  <c r="O2088" i="4"/>
  <c r="Y2099" i="4"/>
  <c r="Y2100" i="4"/>
  <c r="S2109" i="4"/>
  <c r="P2110" i="4"/>
  <c r="U2114" i="4"/>
  <c r="V2114" i="4" s="1"/>
  <c r="X2114" i="4" s="1"/>
  <c r="T2116" i="4"/>
  <c r="R2120" i="4"/>
  <c r="Y2134" i="4"/>
  <c r="W2140" i="4"/>
  <c r="P2141" i="4"/>
  <c r="U2146" i="4"/>
  <c r="V2146" i="4" s="1"/>
  <c r="X2146" i="4" s="1"/>
  <c r="P2148" i="4"/>
  <c r="P2156" i="4"/>
  <c r="W2172" i="4"/>
  <c r="P2173" i="4"/>
  <c r="Y2178" i="4"/>
  <c r="Y2180" i="4"/>
  <c r="P2188" i="4"/>
  <c r="P2192" i="4"/>
  <c r="U2195" i="4"/>
  <c r="V2195" i="4" s="1"/>
  <c r="X2195" i="4" s="1"/>
  <c r="P2198" i="4"/>
  <c r="Y2224" i="4"/>
  <c r="Y2228" i="4"/>
  <c r="P2229" i="4"/>
  <c r="Y2234" i="4"/>
  <c r="Y2237" i="4"/>
  <c r="Y2240" i="4"/>
  <c r="P2241" i="4"/>
  <c r="Y2244" i="4"/>
  <c r="Y2252" i="4"/>
  <c r="U2263" i="4"/>
  <c r="V2263" i="4" s="1"/>
  <c r="X2263" i="4" s="1"/>
  <c r="U2264" i="4"/>
  <c r="R2269" i="4"/>
  <c r="R2276" i="4"/>
  <c r="P2276" i="4"/>
  <c r="Y2281" i="4"/>
  <c r="T2281" i="4"/>
  <c r="T2284" i="4"/>
  <c r="R2293" i="4"/>
  <c r="U2294" i="4"/>
  <c r="V2294" i="4" s="1"/>
  <c r="X2294" i="4" s="1"/>
  <c r="Y2302" i="4"/>
  <c r="W2308" i="4"/>
  <c r="T2308" i="4"/>
  <c r="U2311" i="4"/>
  <c r="V2311" i="4" s="1"/>
  <c r="X2311" i="4" s="1"/>
  <c r="U2319" i="4"/>
  <c r="V2319" i="4" s="1"/>
  <c r="X2319" i="4" s="1"/>
  <c r="P2319" i="4"/>
  <c r="U2331" i="4"/>
  <c r="V2331" i="4" s="1"/>
  <c r="X2331" i="4" s="1"/>
  <c r="R2353" i="4"/>
  <c r="Y2362" i="4"/>
  <c r="Y2372" i="4"/>
  <c r="P2382" i="4"/>
  <c r="Y2390" i="4"/>
  <c r="U2398" i="4"/>
  <c r="V2398" i="4" s="1"/>
  <c r="X2398" i="4" s="1"/>
  <c r="P2398" i="4"/>
  <c r="Q2401" i="4"/>
  <c r="R2401" i="4"/>
  <c r="U2414" i="4"/>
  <c r="V2414" i="4" s="1"/>
  <c r="X2414" i="4" s="1"/>
  <c r="U2422" i="4"/>
  <c r="V2422" i="4" s="1"/>
  <c r="X2422" i="4" s="1"/>
  <c r="U2425" i="4"/>
  <c r="U2428" i="4"/>
  <c r="V2428" i="4" s="1"/>
  <c r="X2428" i="4" s="1"/>
  <c r="U2441" i="4"/>
  <c r="Q2453" i="4"/>
  <c r="R2453" i="4"/>
  <c r="W2458" i="4"/>
  <c r="U2460" i="4"/>
  <c r="V2460" i="4" s="1"/>
  <c r="X2460" i="4" s="1"/>
  <c r="R2477" i="4"/>
  <c r="U2112" i="4"/>
  <c r="Y2146" i="4"/>
  <c r="Y2160" i="4"/>
  <c r="Y2166" i="4"/>
  <c r="Y2192" i="4"/>
  <c r="U2203" i="4"/>
  <c r="V2203" i="4" s="1"/>
  <c r="X2203" i="4" s="1"/>
  <c r="Y2205" i="4"/>
  <c r="Y2210" i="4"/>
  <c r="Y2217" i="4"/>
  <c r="Y2219" i="4"/>
  <c r="Y2220" i="4"/>
  <c r="Y2225" i="4"/>
  <c r="W2225" i="4"/>
  <c r="Y2227" i="4"/>
  <c r="T2228" i="4"/>
  <c r="U2231" i="4"/>
  <c r="V2231" i="4" s="1"/>
  <c r="X2231" i="4" s="1"/>
  <c r="U2232" i="4"/>
  <c r="Y2239" i="4"/>
  <c r="Y2241" i="4"/>
  <c r="S2241" i="4"/>
  <c r="Y2243" i="4"/>
  <c r="Y2245" i="4"/>
  <c r="Y2248" i="4"/>
  <c r="Y2251" i="4"/>
  <c r="Y2253" i="4"/>
  <c r="Y2256" i="4"/>
  <c r="U2265" i="4"/>
  <c r="P2265" i="4"/>
  <c r="U2307" i="4"/>
  <c r="V2307" i="4" s="1"/>
  <c r="X2307" i="4" s="1"/>
  <c r="U2321" i="4"/>
  <c r="V2321" i="4" s="1"/>
  <c r="X2321" i="4" s="1"/>
  <c r="P2321" i="4"/>
  <c r="U2354" i="4"/>
  <c r="V2354" i="4" s="1"/>
  <c r="X2354" i="4" s="1"/>
  <c r="P2367" i="4"/>
  <c r="R2367" i="4"/>
  <c r="U2375" i="4"/>
  <c r="V2375" i="4" s="1"/>
  <c r="X2375" i="4" s="1"/>
  <c r="W2389" i="4"/>
  <c r="R2467" i="4"/>
  <c r="R2487" i="4"/>
  <c r="P2487" i="4"/>
  <c r="P2501" i="4"/>
  <c r="R2501" i="4"/>
  <c r="U2059" i="4"/>
  <c r="V2059" i="4" s="1"/>
  <c r="X2059" i="4" s="1"/>
  <c r="Y2060" i="4"/>
  <c r="Y2110" i="4"/>
  <c r="U2120" i="4"/>
  <c r="T2124" i="4"/>
  <c r="U2127" i="4"/>
  <c r="V2127" i="4" s="1"/>
  <c r="X2127" i="4" s="1"/>
  <c r="U2144" i="4"/>
  <c r="V2144" i="4" s="1"/>
  <c r="X2144" i="4" s="1"/>
  <c r="Y2148" i="4"/>
  <c r="Y2153" i="4"/>
  <c r="U2169" i="4"/>
  <c r="V2169" i="4" s="1"/>
  <c r="X2169" i="4" s="1"/>
  <c r="U2176" i="4"/>
  <c r="T2180" i="4"/>
  <c r="Y2185" i="4"/>
  <c r="Y2198" i="4"/>
  <c r="U2215" i="4"/>
  <c r="V2215" i="4" s="1"/>
  <c r="X2215" i="4" s="1"/>
  <c r="Y2218" i="4"/>
  <c r="Y2226" i="4"/>
  <c r="W2227" i="4"/>
  <c r="Y2229" i="4"/>
  <c r="U2233" i="4"/>
  <c r="V2233" i="4" s="1"/>
  <c r="X2233" i="4" s="1"/>
  <c r="W2239" i="4"/>
  <c r="Y2247" i="4"/>
  <c r="W2251" i="4"/>
  <c r="T2251" i="4"/>
  <c r="Y2255" i="4"/>
  <c r="Y2260" i="4"/>
  <c r="Q2262" i="4"/>
  <c r="U2273" i="4"/>
  <c r="P2273" i="4"/>
  <c r="U2279" i="4"/>
  <c r="V2279" i="4" s="1"/>
  <c r="X2279" i="4" s="1"/>
  <c r="U2280" i="4"/>
  <c r="V2280" i="4" s="1"/>
  <c r="X2280" i="4" s="1"/>
  <c r="Y2318" i="4"/>
  <c r="Y2349" i="4"/>
  <c r="W2359" i="4"/>
  <c r="Y2360" i="4"/>
  <c r="S2382" i="4"/>
  <c r="P2391" i="4"/>
  <c r="R2391" i="4"/>
  <c r="Y2431" i="4"/>
  <c r="Y2432" i="4"/>
  <c r="R1869" i="4"/>
  <c r="Y1877" i="4"/>
  <c r="U1884" i="4"/>
  <c r="V1884" i="4" s="1"/>
  <c r="X1884" i="4" s="1"/>
  <c r="Y1887" i="4"/>
  <c r="Y1888" i="4"/>
  <c r="U1891" i="4"/>
  <c r="V1891" i="4" s="1"/>
  <c r="X1891" i="4" s="1"/>
  <c r="Y1893" i="4"/>
  <c r="U1895" i="4"/>
  <c r="V1895" i="4" s="1"/>
  <c r="X1895" i="4" s="1"/>
  <c r="U1912" i="4"/>
  <c r="V1912" i="4" s="1"/>
  <c r="X1912" i="4" s="1"/>
  <c r="R1933" i="4"/>
  <c r="R1936" i="4"/>
  <c r="Y1938" i="4"/>
  <c r="Y1941" i="4"/>
  <c r="Y1956" i="4"/>
  <c r="U1976" i="4"/>
  <c r="V1976" i="4" s="1"/>
  <c r="X1976" i="4" s="1"/>
  <c r="W1982" i="4"/>
  <c r="Y1989" i="4"/>
  <c r="Y1990" i="4"/>
  <c r="U1993" i="4"/>
  <c r="V1993" i="4" s="1"/>
  <c r="X1993" i="4" s="1"/>
  <c r="W2010" i="4"/>
  <c r="W2019" i="4"/>
  <c r="R2038" i="4"/>
  <c r="Y2050" i="4"/>
  <c r="Y2052" i="4"/>
  <c r="Y2067" i="4"/>
  <c r="Y2068" i="4"/>
  <c r="U2072" i="4"/>
  <c r="R2090" i="4"/>
  <c r="W2093" i="4"/>
  <c r="U2096" i="4"/>
  <c r="Y2101" i="4"/>
  <c r="U2128" i="4"/>
  <c r="V2128" i="4" s="1"/>
  <c r="X2128" i="4" s="1"/>
  <c r="Y2136" i="4"/>
  <c r="U2138" i="4"/>
  <c r="V2138" i="4" s="1"/>
  <c r="X2138" i="4" s="1"/>
  <c r="W2147" i="4"/>
  <c r="W2156" i="4"/>
  <c r="U2170" i="4"/>
  <c r="V2170" i="4" s="1"/>
  <c r="X2170" i="4" s="1"/>
  <c r="U2184" i="4"/>
  <c r="V2184" i="4" s="1"/>
  <c r="X2184" i="4" s="1"/>
  <c r="U2202" i="4"/>
  <c r="V2202" i="4" s="1"/>
  <c r="X2202" i="4" s="1"/>
  <c r="Y2213" i="4"/>
  <c r="U2216" i="4"/>
  <c r="V2216" i="4" s="1"/>
  <c r="X2216" i="4" s="1"/>
  <c r="U2223" i="4"/>
  <c r="V2223" i="4" s="1"/>
  <c r="X2223" i="4" s="1"/>
  <c r="W2229" i="4"/>
  <c r="P2231" i="4"/>
  <c r="Y2242" i="4"/>
  <c r="W2246" i="4"/>
  <c r="W2247" i="4"/>
  <c r="Y2250" i="4"/>
  <c r="W2254" i="4"/>
  <c r="Y2259" i="4"/>
  <c r="Y2268" i="4"/>
  <c r="P2271" i="4"/>
  <c r="T2275" i="4"/>
  <c r="Y2292" i="4"/>
  <c r="P2303" i="4"/>
  <c r="R2303" i="4"/>
  <c r="Q2309" i="4"/>
  <c r="R2309" i="4"/>
  <c r="Y2312" i="4"/>
  <c r="U2314" i="4"/>
  <c r="V2314" i="4" s="1"/>
  <c r="X2314" i="4" s="1"/>
  <c r="Q2317" i="4"/>
  <c r="R2327" i="4"/>
  <c r="W2349" i="4"/>
  <c r="T2349" i="4"/>
  <c r="Y2350" i="4"/>
  <c r="Y2352" i="4"/>
  <c r="Y2358" i="4"/>
  <c r="P2366" i="4"/>
  <c r="R2366" i="4"/>
  <c r="Y2368" i="4"/>
  <c r="R2390" i="4"/>
  <c r="P2390" i="4"/>
  <c r="Y2394" i="4"/>
  <c r="Y2401" i="4"/>
  <c r="Y2402" i="4"/>
  <c r="T2413" i="4"/>
  <c r="Q2447" i="4"/>
  <c r="U2457" i="4"/>
  <c r="R2465" i="4"/>
  <c r="Y2468" i="4"/>
  <c r="W2468" i="4"/>
  <c r="W2473" i="4"/>
  <c r="R2475" i="4"/>
  <c r="R2478" i="4"/>
  <c r="U2482" i="4"/>
  <c r="V2482" i="4" s="1"/>
  <c r="X2482" i="4" s="1"/>
  <c r="W2482" i="4"/>
  <c r="Y2484" i="4"/>
  <c r="R2486" i="4"/>
  <c r="P2486" i="4"/>
  <c r="Y2495" i="4"/>
  <c r="Y2235" i="4"/>
  <c r="Y2236" i="4"/>
  <c r="Y2249" i="4"/>
  <c r="Y2257" i="4"/>
  <c r="W2263" i="4"/>
  <c r="W2271" i="4"/>
  <c r="W2279" i="4"/>
  <c r="R2283" i="4"/>
  <c r="R2284" i="4"/>
  <c r="Y2287" i="4"/>
  <c r="Y2288" i="4"/>
  <c r="R2290" i="4"/>
  <c r="Y2293" i="4"/>
  <c r="W2293" i="4"/>
  <c r="U2295" i="4"/>
  <c r="Y2298" i="4"/>
  <c r="Y2306" i="4"/>
  <c r="W2306" i="4"/>
  <c r="Y2308" i="4"/>
  <c r="Y2309" i="4"/>
  <c r="U2315" i="4"/>
  <c r="V2315" i="4" s="1"/>
  <c r="X2315" i="4" s="1"/>
  <c r="U2316" i="4"/>
  <c r="V2316" i="4" s="1"/>
  <c r="X2316" i="4" s="1"/>
  <c r="W2318" i="4"/>
  <c r="Y2322" i="4"/>
  <c r="Y2323" i="4"/>
  <c r="R2324" i="4"/>
  <c r="Y2331" i="4"/>
  <c r="Y2334" i="4"/>
  <c r="U2335" i="4"/>
  <c r="V2335" i="4" s="1"/>
  <c r="X2335" i="4" s="1"/>
  <c r="R2341" i="4"/>
  <c r="W2346" i="4"/>
  <c r="W2348" i="4"/>
  <c r="U2350" i="4"/>
  <c r="V2350" i="4" s="1"/>
  <c r="X2350" i="4" s="1"/>
  <c r="Y2351" i="4"/>
  <c r="W2355" i="4"/>
  <c r="U2356" i="4"/>
  <c r="R2357" i="4"/>
  <c r="W2369" i="4"/>
  <c r="Y2370" i="4"/>
  <c r="W2370" i="4"/>
  <c r="R2377" i="4"/>
  <c r="U2379" i="4"/>
  <c r="V2379" i="4" s="1"/>
  <c r="X2379" i="4" s="1"/>
  <c r="U2380" i="4"/>
  <c r="V2380" i="4" s="1"/>
  <c r="X2380" i="4" s="1"/>
  <c r="S2381" i="4"/>
  <c r="Y2382" i="4"/>
  <c r="U2383" i="4"/>
  <c r="V2383" i="4" s="1"/>
  <c r="X2383" i="4" s="1"/>
  <c r="Y2386" i="4"/>
  <c r="Y2387" i="4"/>
  <c r="R2388" i="4"/>
  <c r="R2395" i="4"/>
  <c r="R2396" i="4"/>
  <c r="Y2399" i="4"/>
  <c r="Y2400" i="4"/>
  <c r="W2411" i="4"/>
  <c r="Y2414" i="4"/>
  <c r="U2438" i="4"/>
  <c r="V2438" i="4" s="1"/>
  <c r="X2438" i="4" s="1"/>
  <c r="Y2444" i="4"/>
  <c r="R2444" i="4"/>
  <c r="U2448" i="4"/>
  <c r="V2448" i="4" s="1"/>
  <c r="X2448" i="4" s="1"/>
  <c r="W2455" i="4"/>
  <c r="Y2472" i="4"/>
  <c r="Y2476" i="4"/>
  <c r="O2482" i="4"/>
  <c r="Y2491" i="4"/>
  <c r="R2492" i="4"/>
  <c r="W2500" i="4"/>
  <c r="W2508" i="4"/>
  <c r="R2510" i="4"/>
  <c r="R2513" i="4"/>
  <c r="P2525" i="4"/>
  <c r="R2535" i="4"/>
  <c r="R2541" i="4"/>
  <c r="R2542" i="4"/>
  <c r="W2553" i="4"/>
  <c r="R2557" i="4"/>
  <c r="Y2566" i="4"/>
  <c r="Y2569" i="4"/>
  <c r="R2572" i="4"/>
  <c r="U2577" i="4"/>
  <c r="W2577" i="4" s="1"/>
  <c r="R2591" i="4"/>
  <c r="W2602" i="4"/>
  <c r="Y2619" i="4"/>
  <c r="R2622" i="4"/>
  <c r="O2629" i="4"/>
  <c r="U2629" i="4"/>
  <c r="V2629" i="4" s="1"/>
  <c r="X2629" i="4" s="1"/>
  <c r="U2514" i="4"/>
  <c r="U2515" i="4"/>
  <c r="V2515" i="4" s="1"/>
  <c r="X2515" i="4" s="1"/>
  <c r="Y2517" i="4"/>
  <c r="R2521" i="4"/>
  <c r="U2523" i="4"/>
  <c r="V2523" i="4" s="1"/>
  <c r="X2523" i="4" s="1"/>
  <c r="Y2526" i="4"/>
  <c r="U2527" i="4"/>
  <c r="V2527" i="4" s="1"/>
  <c r="X2527" i="4" s="1"/>
  <c r="Y2527" i="4"/>
  <c r="Y2538" i="4"/>
  <c r="T2538" i="4"/>
  <c r="W2547" i="4"/>
  <c r="T2547" i="4"/>
  <c r="Y2549" i="4"/>
  <c r="T2554" i="4"/>
  <c r="U2569" i="4"/>
  <c r="W2569" i="4" s="1"/>
  <c r="W2570" i="4"/>
  <c r="W2592" i="4"/>
  <c r="W2595" i="4"/>
  <c r="T2595" i="4"/>
  <c r="R2599" i="4"/>
  <c r="Y2607" i="4"/>
  <c r="W2627" i="4"/>
  <c r="T2627" i="4"/>
  <c r="P2649" i="4"/>
  <c r="R2649" i="4"/>
  <c r="U2538" i="4"/>
  <c r="V2538" i="4" s="1"/>
  <c r="X2538" i="4" s="1"/>
  <c r="P2549" i="4"/>
  <c r="R2549" i="4"/>
  <c r="U2591" i="4"/>
  <c r="V2591" i="4" s="1"/>
  <c r="X2591" i="4" s="1"/>
  <c r="O2591" i="4"/>
  <c r="T2591" i="4"/>
  <c r="W2591" i="4"/>
  <c r="P2596" i="4"/>
  <c r="R2596" i="4"/>
  <c r="U2621" i="4"/>
  <c r="V2621" i="4" s="1"/>
  <c r="X2621" i="4" s="1"/>
  <c r="O2621" i="4"/>
  <c r="Y2485" i="4"/>
  <c r="Y2494" i="4"/>
  <c r="O2506" i="4"/>
  <c r="Y2520" i="4"/>
  <c r="O2521" i="4"/>
  <c r="U2546" i="4"/>
  <c r="V2546" i="4" s="1"/>
  <c r="X2546" i="4" s="1"/>
  <c r="U2547" i="4"/>
  <c r="V2547" i="4" s="1"/>
  <c r="X2547" i="4" s="1"/>
  <c r="Y2555" i="4"/>
  <c r="Y2558" i="4"/>
  <c r="U2559" i="4"/>
  <c r="V2559" i="4" s="1"/>
  <c r="X2559" i="4" s="1"/>
  <c r="O2585" i="4"/>
  <c r="R2648" i="4"/>
  <c r="P2648" i="4"/>
  <c r="W2230" i="4"/>
  <c r="Y2231" i="4"/>
  <c r="Y2232" i="4"/>
  <c r="R2235" i="4"/>
  <c r="R2236" i="4"/>
  <c r="Y2238" i="4"/>
  <c r="U2249" i="4"/>
  <c r="U2257" i="4"/>
  <c r="V2257" i="4" s="1"/>
  <c r="X2257" i="4" s="1"/>
  <c r="Y2261" i="4"/>
  <c r="Y2269" i="4"/>
  <c r="Y2277" i="4"/>
  <c r="Y2283" i="4"/>
  <c r="Y2284" i="4"/>
  <c r="U2287" i="4"/>
  <c r="V2287" i="4" s="1"/>
  <c r="X2287" i="4" s="1"/>
  <c r="U2288" i="4"/>
  <c r="Y2290" i="4"/>
  <c r="Y2301" i="4"/>
  <c r="R2306" i="4"/>
  <c r="R2308" i="4"/>
  <c r="U2312" i="4"/>
  <c r="V2312" i="4" s="1"/>
  <c r="X2312" i="4" s="1"/>
  <c r="W2316" i="4"/>
  <c r="Y2317" i="4"/>
  <c r="U2318" i="4"/>
  <c r="V2318" i="4" s="1"/>
  <c r="X2318" i="4" s="1"/>
  <c r="Y2326" i="4"/>
  <c r="R2331" i="4"/>
  <c r="R2333" i="4"/>
  <c r="R2334" i="4"/>
  <c r="R2337" i="4"/>
  <c r="R2351" i="4"/>
  <c r="Y2357" i="4"/>
  <c r="R2370" i="4"/>
  <c r="U2378" i="4"/>
  <c r="W2379" i="4"/>
  <c r="R2381" i="4"/>
  <c r="Y2395" i="4"/>
  <c r="Y2396" i="4"/>
  <c r="W2396" i="4"/>
  <c r="Y2398" i="4"/>
  <c r="U2400" i="4"/>
  <c r="V2400" i="4" s="1"/>
  <c r="X2400" i="4" s="1"/>
  <c r="Y2415" i="4"/>
  <c r="W2417" i="4"/>
  <c r="Y2421" i="4"/>
  <c r="Y2422" i="4"/>
  <c r="W2422" i="4"/>
  <c r="R2425" i="4"/>
  <c r="P2428" i="4"/>
  <c r="R2428" i="4"/>
  <c r="Y2433" i="4"/>
  <c r="Y2436" i="4"/>
  <c r="T2436" i="4"/>
  <c r="Y2448" i="4"/>
  <c r="Y2449" i="4"/>
  <c r="Y2452" i="4"/>
  <c r="P2459" i="4"/>
  <c r="R2459" i="4"/>
  <c r="W2466" i="4"/>
  <c r="Y2469" i="4"/>
  <c r="Y2470" i="4"/>
  <c r="R2471" i="4"/>
  <c r="U2472" i="4"/>
  <c r="V2472" i="4" s="1"/>
  <c r="X2472" i="4" s="1"/>
  <c r="T2475" i="4"/>
  <c r="Y2477" i="4"/>
  <c r="R2479" i="4"/>
  <c r="Y2480" i="4"/>
  <c r="U2481" i="4"/>
  <c r="U2495" i="4"/>
  <c r="V2495" i="4" s="1"/>
  <c r="X2495" i="4" s="1"/>
  <c r="U2499" i="4"/>
  <c r="V2499" i="4" s="1"/>
  <c r="X2499" i="4" s="1"/>
  <c r="P2517" i="4"/>
  <c r="W2531" i="4"/>
  <c r="Y2543" i="4"/>
  <c r="Y2544" i="4"/>
  <c r="R2553" i="4"/>
  <c r="P2567" i="4"/>
  <c r="R2567" i="4"/>
  <c r="Y2597" i="4"/>
  <c r="Y2598" i="4"/>
  <c r="O2601" i="4"/>
  <c r="U2601" i="4"/>
  <c r="W2601" i="4" s="1"/>
  <c r="P2627" i="4"/>
  <c r="R2627" i="4"/>
  <c r="R2630" i="4"/>
  <c r="Q2630" i="4"/>
  <c r="Y2327" i="4"/>
  <c r="U2338" i="4"/>
  <c r="U2339" i="4"/>
  <c r="V2339" i="4" s="1"/>
  <c r="X2339" i="4" s="1"/>
  <c r="U2352" i="4"/>
  <c r="V2352" i="4" s="1"/>
  <c r="X2352" i="4" s="1"/>
  <c r="U2360" i="4"/>
  <c r="Y2363" i="4"/>
  <c r="Y2364" i="4"/>
  <c r="Y2365" i="4"/>
  <c r="R2372" i="4"/>
  <c r="U2376" i="4"/>
  <c r="V2376" i="4" s="1"/>
  <c r="X2376" i="4" s="1"/>
  <c r="Y2381" i="4"/>
  <c r="W2384" i="4"/>
  <c r="U2394" i="4"/>
  <c r="V2394" i="4" s="1"/>
  <c r="X2394" i="4" s="1"/>
  <c r="Y2408" i="4"/>
  <c r="Y2418" i="4"/>
  <c r="U2426" i="4"/>
  <c r="U2430" i="4"/>
  <c r="U2442" i="4"/>
  <c r="Y2447" i="4"/>
  <c r="Y2453" i="4"/>
  <c r="Y2454" i="4"/>
  <c r="W2454" i="4"/>
  <c r="R2456" i="4"/>
  <c r="U2462" i="4"/>
  <c r="U2470" i="4"/>
  <c r="V2470" i="4" s="1"/>
  <c r="X2470" i="4" s="1"/>
  <c r="W2470" i="4"/>
  <c r="Y2478" i="4"/>
  <c r="Y2493" i="4"/>
  <c r="Y2506" i="4"/>
  <c r="P2509" i="4"/>
  <c r="Y2525" i="4"/>
  <c r="R2537" i="4"/>
  <c r="P2537" i="4"/>
  <c r="R2575" i="4"/>
  <c r="R2646" i="4"/>
  <c r="U2497" i="4"/>
  <c r="T2499" i="4"/>
  <c r="Y2516" i="4"/>
  <c r="W2521" i="4"/>
  <c r="Y2628" i="4"/>
  <c r="Y2271" i="4"/>
  <c r="Y2272" i="4"/>
  <c r="Y2279" i="4"/>
  <c r="Y2280" i="4"/>
  <c r="W2285" i="4"/>
  <c r="Y2286" i="4"/>
  <c r="U2292" i="4"/>
  <c r="W2305" i="4"/>
  <c r="Y2307" i="4"/>
  <c r="Y2319" i="4"/>
  <c r="R2323" i="4"/>
  <c r="U2328" i="4"/>
  <c r="V2328" i="4" s="1"/>
  <c r="X2328" i="4" s="1"/>
  <c r="Y2330" i="4"/>
  <c r="Y2332" i="4"/>
  <c r="Y2333" i="4"/>
  <c r="Y2335" i="4"/>
  <c r="Y2336" i="4"/>
  <c r="P2339" i="4"/>
  <c r="U2340" i="4"/>
  <c r="V2340" i="4" s="1"/>
  <c r="X2340" i="4" s="1"/>
  <c r="U2344" i="4"/>
  <c r="V2344" i="4" s="1"/>
  <c r="X2344" i="4" s="1"/>
  <c r="Y2346" i="4"/>
  <c r="Y2348" i="4"/>
  <c r="U2353" i="4"/>
  <c r="V2353" i="4" s="1"/>
  <c r="X2353" i="4" s="1"/>
  <c r="Y2354" i="4"/>
  <c r="Y2355" i="4"/>
  <c r="Y2359" i="4"/>
  <c r="Y2369" i="4"/>
  <c r="Y2371" i="4"/>
  <c r="U2377" i="4"/>
  <c r="V2377" i="4" s="1"/>
  <c r="X2377" i="4" s="1"/>
  <c r="R2387" i="4"/>
  <c r="U2395" i="4"/>
  <c r="V2395" i="4" s="1"/>
  <c r="X2395" i="4" s="1"/>
  <c r="W2398" i="4"/>
  <c r="U2409" i="4"/>
  <c r="Y2412" i="4"/>
  <c r="U2416" i="4"/>
  <c r="V2416" i="4" s="1"/>
  <c r="X2416" i="4" s="1"/>
  <c r="Y2424" i="4"/>
  <c r="Y2430" i="4"/>
  <c r="U2432" i="4"/>
  <c r="V2432" i="4" s="1"/>
  <c r="X2432" i="4" s="1"/>
  <c r="Y2439" i="4"/>
  <c r="Y2440" i="4"/>
  <c r="R2445" i="4"/>
  <c r="U2446" i="4"/>
  <c r="V2446" i="4" s="1"/>
  <c r="X2446" i="4" s="1"/>
  <c r="U2454" i="4"/>
  <c r="V2454" i="4" s="1"/>
  <c r="X2454" i="4" s="1"/>
  <c r="Y2455" i="4"/>
  <c r="Y2460" i="4"/>
  <c r="Y2462" i="4"/>
  <c r="U2464" i="4"/>
  <c r="V2464" i="4" s="1"/>
  <c r="X2464" i="4" s="1"/>
  <c r="W2471" i="4"/>
  <c r="R2489" i="4"/>
  <c r="W2501" i="4"/>
  <c r="U2504" i="4"/>
  <c r="V2504" i="4" s="1"/>
  <c r="X2504" i="4" s="1"/>
  <c r="R2505" i="4"/>
  <c r="P2505" i="4"/>
  <c r="Y2509" i="4"/>
  <c r="R2526" i="4"/>
  <c r="U2536" i="4"/>
  <c r="V2536" i="4" s="1"/>
  <c r="X2536" i="4" s="1"/>
  <c r="P2536" i="4"/>
  <c r="U2553" i="4"/>
  <c r="V2553" i="4" s="1"/>
  <c r="X2553" i="4" s="1"/>
  <c r="Y2557" i="4"/>
  <c r="Q2565" i="4"/>
  <c r="R2566" i="4"/>
  <c r="P2573" i="4"/>
  <c r="W2578" i="4"/>
  <c r="R2589" i="4"/>
  <c r="P2589" i="4"/>
  <c r="Q2625" i="4"/>
  <c r="R2625" i="4"/>
  <c r="Y2384" i="4"/>
  <c r="U2385" i="4"/>
  <c r="R2399" i="4"/>
  <c r="U2406" i="4"/>
  <c r="V2406" i="4" s="1"/>
  <c r="X2406" i="4" s="1"/>
  <c r="Y2407" i="4"/>
  <c r="U2410" i="4"/>
  <c r="V2410" i="4" s="1"/>
  <c r="X2410" i="4" s="1"/>
  <c r="R2419" i="4"/>
  <c r="R2422" i="4"/>
  <c r="Y2428" i="4"/>
  <c r="Y2434" i="4"/>
  <c r="Y2437" i="4"/>
  <c r="Y2438" i="4"/>
  <c r="R2441" i="4"/>
  <c r="R2451" i="4"/>
  <c r="R2454" i="4"/>
  <c r="Y2456" i="4"/>
  <c r="Y2465" i="4"/>
  <c r="Y2489" i="4"/>
  <c r="Y2497" i="4"/>
  <c r="U2503" i="4"/>
  <c r="V2503" i="4" s="1"/>
  <c r="X2503" i="4" s="1"/>
  <c r="U2508" i="4"/>
  <c r="V2508" i="4" s="1"/>
  <c r="X2508" i="4" s="1"/>
  <c r="W2516" i="4"/>
  <c r="Y2521" i="4"/>
  <c r="U2535" i="4"/>
  <c r="V2535" i="4" s="1"/>
  <c r="X2535" i="4" s="1"/>
  <c r="U2540" i="4"/>
  <c r="V2540" i="4" s="1"/>
  <c r="X2540" i="4" s="1"/>
  <c r="Y2548" i="4"/>
  <c r="Y2553" i="4"/>
  <c r="W2557" i="4"/>
  <c r="U2567" i="4"/>
  <c r="V2567" i="4" s="1"/>
  <c r="X2567" i="4" s="1"/>
  <c r="Y2574" i="4"/>
  <c r="R2574" i="4"/>
  <c r="Y2582" i="4"/>
  <c r="R2582" i="4"/>
  <c r="U2592" i="4"/>
  <c r="V2592" i="4" s="1"/>
  <c r="X2592" i="4" s="1"/>
  <c r="W2594" i="4"/>
  <c r="Y2608" i="4"/>
  <c r="W2611" i="4"/>
  <c r="U2624" i="4"/>
  <c r="V2624" i="4" s="1"/>
  <c r="X2624" i="4" s="1"/>
  <c r="O2632" i="4"/>
  <c r="U2632" i="4"/>
  <c r="V2632" i="4" s="1"/>
  <c r="X2632" i="4" s="1"/>
  <c r="U2640" i="4"/>
  <c r="Y2647" i="4"/>
  <c r="W2647" i="4"/>
  <c r="S2647" i="4"/>
  <c r="W2654" i="4"/>
  <c r="Y2655" i="4"/>
  <c r="W2662" i="4"/>
  <c r="T2673" i="4"/>
  <c r="U2682" i="4"/>
  <c r="V2682" i="4" s="1"/>
  <c r="X2682" i="4" s="1"/>
  <c r="P2682" i="4"/>
  <c r="U2688" i="4"/>
  <c r="V2688" i="4" s="1"/>
  <c r="X2688" i="4" s="1"/>
  <c r="U2693" i="4"/>
  <c r="V2693" i="4" s="1"/>
  <c r="X2693" i="4" s="1"/>
  <c r="R2698" i="4"/>
  <c r="R2708" i="4"/>
  <c r="Q2716" i="4"/>
  <c r="R2716" i="4"/>
  <c r="W2752" i="4"/>
  <c r="Q2757" i="4"/>
  <c r="R2757" i="4"/>
  <c r="W2766" i="4"/>
  <c r="T2766" i="4"/>
  <c r="U2775" i="4"/>
  <c r="V2775" i="4" s="1"/>
  <c r="X2775" i="4" s="1"/>
  <c r="Y2778" i="4"/>
  <c r="Y2788" i="4"/>
  <c r="Y2789" i="4"/>
  <c r="U2791" i="4"/>
  <c r="V2791" i="4" s="1"/>
  <c r="X2791" i="4" s="1"/>
  <c r="P2798" i="4"/>
  <c r="U2799" i="4"/>
  <c r="R2818" i="4"/>
  <c r="U2571" i="4"/>
  <c r="V2571" i="4" s="1"/>
  <c r="X2571" i="4" s="1"/>
  <c r="Y2575" i="4"/>
  <c r="U2579" i="4"/>
  <c r="V2579" i="4" s="1"/>
  <c r="X2579" i="4" s="1"/>
  <c r="Y2583" i="4"/>
  <c r="Y2601" i="4"/>
  <c r="Y2612" i="4"/>
  <c r="Y2627" i="4"/>
  <c r="U2631" i="4"/>
  <c r="V2631" i="4" s="1"/>
  <c r="X2631" i="4" s="1"/>
  <c r="Y2649" i="4"/>
  <c r="Y2663" i="4"/>
  <c r="Y2693" i="4"/>
  <c r="R2703" i="4"/>
  <c r="P2703" i="4"/>
  <c r="U2711" i="4"/>
  <c r="P2711" i="4"/>
  <c r="Y2723" i="4"/>
  <c r="U2730" i="4"/>
  <c r="V2730" i="4" s="1"/>
  <c r="X2730" i="4" s="1"/>
  <c r="U2734" i="4"/>
  <c r="V2734" i="4" s="1"/>
  <c r="X2734" i="4" s="1"/>
  <c r="P2734" i="4"/>
  <c r="U2736" i="4"/>
  <c r="V2736" i="4" s="1"/>
  <c r="X2736" i="4" s="1"/>
  <c r="T2741" i="4"/>
  <c r="W2741" i="4"/>
  <c r="W2775" i="4"/>
  <c r="U2783" i="4"/>
  <c r="W2783" i="4" s="1"/>
  <c r="Y2791" i="4"/>
  <c r="Y2798" i="4"/>
  <c r="U2804" i="4"/>
  <c r="V2804" i="4" s="1"/>
  <c r="X2804" i="4" s="1"/>
  <c r="Y2811" i="4"/>
  <c r="R2820" i="4"/>
  <c r="R2858" i="4"/>
  <c r="Q2858" i="4"/>
  <c r="Y2673" i="4"/>
  <c r="P2697" i="4"/>
  <c r="R2697" i="4"/>
  <c r="U2698" i="4"/>
  <c r="V2698" i="4" s="1"/>
  <c r="X2698" i="4" s="1"/>
  <c r="Y2707" i="4"/>
  <c r="T2709" i="4"/>
  <c r="W2709" i="4"/>
  <c r="R2725" i="4"/>
  <c r="W2739" i="4"/>
  <c r="T2739" i="4"/>
  <c r="T2740" i="4"/>
  <c r="W2740" i="4"/>
  <c r="Y2749" i="4"/>
  <c r="U2749" i="4"/>
  <c r="V2749" i="4" s="1"/>
  <c r="X2749" i="4" s="1"/>
  <c r="Y2756" i="4"/>
  <c r="Y2758" i="4"/>
  <c r="W2760" i="4"/>
  <c r="T2760" i="4"/>
  <c r="P2762" i="4"/>
  <c r="R2762" i="4"/>
  <c r="P2769" i="4"/>
  <c r="R2769" i="4"/>
  <c r="Y2775" i="4"/>
  <c r="W2791" i="4"/>
  <c r="T2792" i="4"/>
  <c r="W2792" i="4"/>
  <c r="T2820" i="4"/>
  <c r="W2820" i="4"/>
  <c r="Y2821" i="4"/>
  <c r="T2832" i="4"/>
  <c r="Q2849" i="4"/>
  <c r="R2849" i="4"/>
  <c r="W2866" i="4"/>
  <c r="T2866" i="4"/>
  <c r="Y2599" i="4"/>
  <c r="Q2621" i="4"/>
  <c r="Y2652" i="4"/>
  <c r="P2658" i="4"/>
  <c r="Q2668" i="4"/>
  <c r="Y2677" i="4"/>
  <c r="Y2678" i="4"/>
  <c r="Y2679" i="4"/>
  <c r="Y2682" i="4"/>
  <c r="U2717" i="4"/>
  <c r="V2717" i="4" s="1"/>
  <c r="X2717" i="4" s="1"/>
  <c r="R2733" i="4"/>
  <c r="P2733" i="4"/>
  <c r="O2758" i="4"/>
  <c r="U2758" i="4"/>
  <c r="V2758" i="4" s="1"/>
  <c r="X2758" i="4" s="1"/>
  <c r="W2759" i="4"/>
  <c r="T2759" i="4"/>
  <c r="P2761" i="4"/>
  <c r="R2761" i="4"/>
  <c r="R2781" i="4"/>
  <c r="Q2781" i="4"/>
  <c r="Y2836" i="4"/>
  <c r="Y2565" i="4"/>
  <c r="Y2577" i="4"/>
  <c r="Y2585" i="4"/>
  <c r="R2588" i="4"/>
  <c r="P2599" i="4"/>
  <c r="U2600" i="4"/>
  <c r="W2600" i="4" s="1"/>
  <c r="W2603" i="4"/>
  <c r="Y2605" i="4"/>
  <c r="Y2621" i="4"/>
  <c r="Y2629" i="4"/>
  <c r="R2645" i="4"/>
  <c r="R2647" i="4"/>
  <c r="R2650" i="4"/>
  <c r="R2660" i="4"/>
  <c r="U2662" i="4"/>
  <c r="V2662" i="4" s="1"/>
  <c r="X2662" i="4" s="1"/>
  <c r="R2669" i="4"/>
  <c r="W2680" i="4"/>
  <c r="Y2683" i="4"/>
  <c r="R2684" i="4"/>
  <c r="P2685" i="4"/>
  <c r="Y2698" i="4"/>
  <c r="P2724" i="4"/>
  <c r="W2727" i="4"/>
  <c r="S2728" i="4"/>
  <c r="U2733" i="4"/>
  <c r="V2733" i="4" s="1"/>
  <c r="X2733" i="4" s="1"/>
  <c r="U2741" i="4"/>
  <c r="V2741" i="4" s="1"/>
  <c r="X2741" i="4" s="1"/>
  <c r="R2763" i="4"/>
  <c r="Y2771" i="4"/>
  <c r="P2778" i="4"/>
  <c r="R2778" i="4"/>
  <c r="R2779" i="4"/>
  <c r="R2788" i="4"/>
  <c r="P2788" i="4"/>
  <c r="R2795" i="4"/>
  <c r="R2806" i="4"/>
  <c r="R2827" i="4"/>
  <c r="P2693" i="4"/>
  <c r="R2693" i="4"/>
  <c r="P2752" i="4"/>
  <c r="R2752" i="4"/>
  <c r="T2774" i="4"/>
  <c r="W2774" i="4"/>
  <c r="P2860" i="4"/>
  <c r="R2860" i="4"/>
  <c r="U2531" i="4"/>
  <c r="V2531" i="4" s="1"/>
  <c r="X2531" i="4" s="1"/>
  <c r="Y2541" i="4"/>
  <c r="Y2552" i="4"/>
  <c r="U2563" i="4"/>
  <c r="V2563" i="4" s="1"/>
  <c r="X2563" i="4" s="1"/>
  <c r="U2568" i="4"/>
  <c r="W2568" i="4" s="1"/>
  <c r="Y2572" i="4"/>
  <c r="Y2580" i="4"/>
  <c r="W2588" i="4"/>
  <c r="Y2589" i="4"/>
  <c r="Y2593" i="4"/>
  <c r="U2599" i="4"/>
  <c r="V2599" i="4" s="1"/>
  <c r="X2599" i="4" s="1"/>
  <c r="P2608" i="4"/>
  <c r="U2618" i="4"/>
  <c r="V2618" i="4" s="1"/>
  <c r="X2618" i="4" s="1"/>
  <c r="U2622" i="4"/>
  <c r="V2622" i="4" s="1"/>
  <c r="X2622" i="4" s="1"/>
  <c r="Y2623" i="4"/>
  <c r="W2630" i="4"/>
  <c r="T2630" i="4"/>
  <c r="Y2631" i="4"/>
  <c r="R2643" i="4"/>
  <c r="R2652" i="4"/>
  <c r="U2681" i="4"/>
  <c r="O2681" i="4"/>
  <c r="Y2687" i="4"/>
  <c r="R2689" i="4"/>
  <c r="Y2697" i="4"/>
  <c r="Y2699" i="4"/>
  <c r="U2721" i="4"/>
  <c r="V2721" i="4" s="1"/>
  <c r="X2721" i="4" s="1"/>
  <c r="U2726" i="4"/>
  <c r="V2726" i="4" s="1"/>
  <c r="X2726" i="4" s="1"/>
  <c r="O2726" i="4"/>
  <c r="U2746" i="4"/>
  <c r="V2746" i="4" s="1"/>
  <c r="X2746" i="4" s="1"/>
  <c r="P2746" i="4"/>
  <c r="Y2767" i="4"/>
  <c r="P2777" i="4"/>
  <c r="R2777" i="4"/>
  <c r="Y2795" i="4"/>
  <c r="R2805" i="4"/>
  <c r="Q2805" i="4"/>
  <c r="T2816" i="4"/>
  <c r="W2816" i="4"/>
  <c r="R2845" i="4"/>
  <c r="O2849" i="4"/>
  <c r="U2849" i="4"/>
  <c r="V2849" i="4" s="1"/>
  <c r="X2849" i="4" s="1"/>
  <c r="R2869" i="4"/>
  <c r="Q2869" i="4"/>
  <c r="W2524" i="4"/>
  <c r="Y2529" i="4"/>
  <c r="Y2535" i="4"/>
  <c r="Y2567" i="4"/>
  <c r="Y2573" i="4"/>
  <c r="U2576" i="4"/>
  <c r="W2576" i="4" s="1"/>
  <c r="W2580" i="4"/>
  <c r="Y2581" i="4"/>
  <c r="U2584" i="4"/>
  <c r="W2584" i="4" s="1"/>
  <c r="Y2591" i="4"/>
  <c r="W2593" i="4"/>
  <c r="W2599" i="4"/>
  <c r="P2600" i="4"/>
  <c r="R2618" i="4"/>
  <c r="Q2618" i="4"/>
  <c r="Y2642" i="4"/>
  <c r="Y2643" i="4"/>
  <c r="T2649" i="4"/>
  <c r="U2650" i="4"/>
  <c r="V2650" i="4" s="1"/>
  <c r="X2650" i="4" s="1"/>
  <c r="Y2660" i="4"/>
  <c r="W2660" i="4"/>
  <c r="W2661" i="4"/>
  <c r="Y2662" i="4"/>
  <c r="P2666" i="4"/>
  <c r="R2666" i="4"/>
  <c r="R2672" i="4"/>
  <c r="U2679" i="4"/>
  <c r="V2679" i="4" s="1"/>
  <c r="X2679" i="4" s="1"/>
  <c r="U2686" i="4"/>
  <c r="V2686" i="4" s="1"/>
  <c r="X2686" i="4" s="1"/>
  <c r="R2692" i="4"/>
  <c r="P2706" i="4"/>
  <c r="R2706" i="4"/>
  <c r="U2714" i="4"/>
  <c r="V2714" i="4" s="1"/>
  <c r="X2714" i="4" s="1"/>
  <c r="P2714" i="4"/>
  <c r="U2735" i="4"/>
  <c r="V2735" i="4" s="1"/>
  <c r="X2735" i="4" s="1"/>
  <c r="R2739" i="4"/>
  <c r="Y2755" i="4"/>
  <c r="W2767" i="4"/>
  <c r="W2769" i="4"/>
  <c r="U2781" i="4"/>
  <c r="V2781" i="4" s="1"/>
  <c r="X2781" i="4" s="1"/>
  <c r="Y2781" i="4"/>
  <c r="Y2786" i="4"/>
  <c r="Y2787" i="4"/>
  <c r="T2791" i="4"/>
  <c r="R2804" i="4"/>
  <c r="R2811" i="4"/>
  <c r="T2828" i="4"/>
  <c r="W2828" i="4"/>
  <c r="T2831" i="4"/>
  <c r="W2831" i="4"/>
  <c r="P2836" i="4"/>
  <c r="R2836" i="4"/>
  <c r="U2838" i="4"/>
  <c r="V2838" i="4" s="1"/>
  <c r="X2838" i="4" s="1"/>
  <c r="P2850" i="4"/>
  <c r="R2850" i="4"/>
  <c r="Q2859" i="4"/>
  <c r="R2859" i="4"/>
  <c r="Y2686" i="4"/>
  <c r="U2715" i="4"/>
  <c r="V2715" i="4" s="1"/>
  <c r="X2715" i="4" s="1"/>
  <c r="Y2716" i="4"/>
  <c r="R2718" i="4"/>
  <c r="Y2721" i="4"/>
  <c r="W2732" i="4"/>
  <c r="Y2740" i="4"/>
  <c r="Y2746" i="4"/>
  <c r="Y2750" i="4"/>
  <c r="Y2757" i="4"/>
  <c r="R2759" i="4"/>
  <c r="Y2764" i="4"/>
  <c r="Y2770" i="4"/>
  <c r="W2776" i="4"/>
  <c r="Y2803" i="4"/>
  <c r="Y2816" i="4"/>
  <c r="Y2824" i="4"/>
  <c r="R2835" i="4"/>
  <c r="Y2841" i="4"/>
  <c r="Y2844" i="4"/>
  <c r="Y2846" i="4"/>
  <c r="Y2859" i="4"/>
  <c r="P2866" i="4"/>
  <c r="R2866" i="4"/>
  <c r="Y2869" i="4"/>
  <c r="P2884" i="4"/>
  <c r="R2884" i="4"/>
  <c r="Y2888" i="4"/>
  <c r="R2889" i="4"/>
  <c r="P2889" i="4"/>
  <c r="U2892" i="4"/>
  <c r="V2892" i="4" s="1"/>
  <c r="X2892" i="4" s="1"/>
  <c r="U2900" i="4"/>
  <c r="V2900" i="4" s="1"/>
  <c r="X2900" i="4" s="1"/>
  <c r="P2902" i="4"/>
  <c r="R2911" i="4"/>
  <c r="R2912" i="4"/>
  <c r="P2912" i="4"/>
  <c r="W2917" i="4"/>
  <c r="T2917" i="4"/>
  <c r="Y2949" i="4"/>
  <c r="W2970" i="4"/>
  <c r="P2990" i="4"/>
  <c r="R2990" i="4"/>
  <c r="S2994" i="4"/>
  <c r="W3012" i="4"/>
  <c r="Y2845" i="4"/>
  <c r="Y2849" i="4"/>
  <c r="R2887" i="4"/>
  <c r="R2922" i="4"/>
  <c r="U2922" i="4"/>
  <c r="V2922" i="4" s="1"/>
  <c r="X2922" i="4" s="1"/>
  <c r="U2964" i="4"/>
  <c r="V2964" i="4" s="1"/>
  <c r="X2964" i="4" s="1"/>
  <c r="P2977" i="4"/>
  <c r="R2977" i="4"/>
  <c r="Y2879" i="4"/>
  <c r="U2880" i="4"/>
  <c r="W2880" i="4" s="1"/>
  <c r="Y2880" i="4"/>
  <c r="R2888" i="4"/>
  <c r="P2888" i="4"/>
  <c r="Y2889" i="4"/>
  <c r="U2908" i="4"/>
  <c r="V2908" i="4" s="1"/>
  <c r="X2908" i="4" s="1"/>
  <c r="Y2913" i="4"/>
  <c r="R2927" i="4"/>
  <c r="P2927" i="4"/>
  <c r="P2928" i="4"/>
  <c r="R2928" i="4"/>
  <c r="R2937" i="4"/>
  <c r="O2942" i="4"/>
  <c r="U2942" i="4"/>
  <c r="R2963" i="4"/>
  <c r="P2963" i="4"/>
  <c r="W3011" i="4"/>
  <c r="S3011" i="4"/>
  <c r="W2608" i="4"/>
  <c r="Y2624" i="4"/>
  <c r="R2640" i="4"/>
  <c r="Y2645" i="4"/>
  <c r="U2651" i="4"/>
  <c r="U2659" i="4"/>
  <c r="Y2661" i="4"/>
  <c r="U2663" i="4"/>
  <c r="Y2665" i="4"/>
  <c r="R2665" i="4"/>
  <c r="Y2670" i="4"/>
  <c r="Y2675" i="4"/>
  <c r="U2683" i="4"/>
  <c r="V2683" i="4" s="1"/>
  <c r="X2683" i="4" s="1"/>
  <c r="W2683" i="4"/>
  <c r="P2688" i="4"/>
  <c r="R2701" i="4"/>
  <c r="U2702" i="4"/>
  <c r="V2702" i="4" s="1"/>
  <c r="X2702" i="4" s="1"/>
  <c r="U2703" i="4"/>
  <c r="W2705" i="4"/>
  <c r="Y2710" i="4"/>
  <c r="Y2717" i="4"/>
  <c r="U2727" i="4"/>
  <c r="V2727" i="4" s="1"/>
  <c r="X2727" i="4" s="1"/>
  <c r="Y2729" i="4"/>
  <c r="Y2730" i="4"/>
  <c r="Y2735" i="4"/>
  <c r="R2738" i="4"/>
  <c r="Y2747" i="4"/>
  <c r="Y2753" i="4"/>
  <c r="Q2755" i="4"/>
  <c r="U2765" i="4"/>
  <c r="Y2765" i="4"/>
  <c r="Y2773" i="4"/>
  <c r="Q2773" i="4"/>
  <c r="Y2780" i="4"/>
  <c r="R2789" i="4"/>
  <c r="R2797" i="4"/>
  <c r="W2811" i="4"/>
  <c r="R2813" i="4"/>
  <c r="U2823" i="4"/>
  <c r="Y2833" i="4"/>
  <c r="U2833" i="4"/>
  <c r="V2833" i="4" s="1"/>
  <c r="X2833" i="4" s="1"/>
  <c r="R2834" i="4"/>
  <c r="R2854" i="4"/>
  <c r="P2854" i="4"/>
  <c r="R2868" i="4"/>
  <c r="R2870" i="4"/>
  <c r="P2870" i="4"/>
  <c r="R2876" i="4"/>
  <c r="R2881" i="4"/>
  <c r="P2887" i="4"/>
  <c r="W2890" i="4"/>
  <c r="R2891" i="4"/>
  <c r="R2892" i="4"/>
  <c r="S2894" i="4"/>
  <c r="W2910" i="4"/>
  <c r="T2910" i="4"/>
  <c r="U2920" i="4"/>
  <c r="V2920" i="4" s="1"/>
  <c r="X2920" i="4" s="1"/>
  <c r="P2926" i="4"/>
  <c r="R2926" i="4"/>
  <c r="Q2935" i="4"/>
  <c r="R2935" i="4"/>
  <c r="R2936" i="4"/>
  <c r="Y2951" i="4"/>
  <c r="W2960" i="4"/>
  <c r="R2976" i="4"/>
  <c r="P2976" i="4"/>
  <c r="Y2684" i="4"/>
  <c r="Y2688" i="4"/>
  <c r="R2695" i="4"/>
  <c r="Y2714" i="4"/>
  <c r="Y2718" i="4"/>
  <c r="Y2725" i="4"/>
  <c r="R2727" i="4"/>
  <c r="Y2738" i="4"/>
  <c r="U2747" i="4"/>
  <c r="V2747" i="4" s="1"/>
  <c r="X2747" i="4" s="1"/>
  <c r="Y2748" i="4"/>
  <c r="R2750" i="4"/>
  <c r="P2770" i="4"/>
  <c r="R2770" i="4"/>
  <c r="U2773" i="4"/>
  <c r="V2773" i="4" s="1"/>
  <c r="X2773" i="4" s="1"/>
  <c r="U2796" i="4"/>
  <c r="Y2805" i="4"/>
  <c r="Y2807" i="4"/>
  <c r="P2825" i="4"/>
  <c r="R2825" i="4"/>
  <c r="Y2835" i="4"/>
  <c r="P2841" i="4"/>
  <c r="R2841" i="4"/>
  <c r="R2844" i="4"/>
  <c r="U2852" i="4"/>
  <c r="V2852" i="4" s="1"/>
  <c r="X2852" i="4" s="1"/>
  <c r="R2862" i="4"/>
  <c r="Y2874" i="4"/>
  <c r="P2875" i="4"/>
  <c r="R2904" i="4"/>
  <c r="W2930" i="4"/>
  <c r="S2930" i="4"/>
  <c r="R2951" i="4"/>
  <c r="P2951" i="4"/>
  <c r="W2961" i="4"/>
  <c r="U2969" i="4"/>
  <c r="V2969" i="4" s="1"/>
  <c r="X2969" i="4" s="1"/>
  <c r="O2969" i="4"/>
  <c r="T2969" i="4"/>
  <c r="W2969" i="4"/>
  <c r="R2975" i="4"/>
  <c r="P2975" i="4"/>
  <c r="R2983" i="4"/>
  <c r="Q2983" i="4"/>
  <c r="U2950" i="4"/>
  <c r="V2950" i="4" s="1"/>
  <c r="X2950" i="4" s="1"/>
  <c r="P2950" i="4"/>
  <c r="Q2974" i="4"/>
  <c r="R2974" i="4"/>
  <c r="W3010" i="4"/>
  <c r="T3010" i="4"/>
  <c r="R3017" i="4"/>
  <c r="P3017" i="4"/>
  <c r="W2867" i="4"/>
  <c r="Y2875" i="4"/>
  <c r="R2903" i="4"/>
  <c r="Q2903" i="4"/>
  <c r="P2907" i="4"/>
  <c r="R2907" i="4"/>
  <c r="Y3007" i="4"/>
  <c r="R3016" i="4"/>
  <c r="P3016" i="4"/>
  <c r="Y2618" i="4"/>
  <c r="Y2622" i="4"/>
  <c r="W2626" i="4"/>
  <c r="T2626" i="4"/>
  <c r="R2632" i="4"/>
  <c r="Y2634" i="4"/>
  <c r="R2635" i="4"/>
  <c r="Y2653" i="4"/>
  <c r="Y2654" i="4"/>
  <c r="Y2668" i="4"/>
  <c r="R2675" i="4"/>
  <c r="Y2681" i="4"/>
  <c r="U2685" i="4"/>
  <c r="V2685" i="4" s="1"/>
  <c r="X2685" i="4" s="1"/>
  <c r="R2691" i="4"/>
  <c r="Y2694" i="4"/>
  <c r="U2694" i="4"/>
  <c r="V2694" i="4" s="1"/>
  <c r="X2694" i="4" s="1"/>
  <c r="Y2702" i="4"/>
  <c r="Y2715" i="4"/>
  <c r="W2720" i="4"/>
  <c r="R2730" i="4"/>
  <c r="Y2731" i="4"/>
  <c r="Y2733" i="4"/>
  <c r="R2735" i="4"/>
  <c r="W2736" i="4"/>
  <c r="Y2742" i="4"/>
  <c r="U2759" i="4"/>
  <c r="V2759" i="4" s="1"/>
  <c r="X2759" i="4" s="1"/>
  <c r="U2761" i="4"/>
  <c r="V2761" i="4" s="1"/>
  <c r="X2761" i="4" s="1"/>
  <c r="W2782" i="4"/>
  <c r="U2789" i="4"/>
  <c r="V2789" i="4" s="1"/>
  <c r="X2789" i="4" s="1"/>
  <c r="P2794" i="4"/>
  <c r="R2794" i="4"/>
  <c r="R2802" i="4"/>
  <c r="P2810" i="4"/>
  <c r="R2810" i="4"/>
  <c r="U2813" i="4"/>
  <c r="V2813" i="4" s="1"/>
  <c r="X2813" i="4" s="1"/>
  <c r="Y2815" i="4"/>
  <c r="Y2819" i="4"/>
  <c r="R2821" i="4"/>
  <c r="W2827" i="4"/>
  <c r="R2829" i="4"/>
  <c r="Q2829" i="4"/>
  <c r="Y2838" i="4"/>
  <c r="P2844" i="4"/>
  <c r="W2846" i="4"/>
  <c r="R2851" i="4"/>
  <c r="R2852" i="4"/>
  <c r="P2852" i="4"/>
  <c r="Y2854" i="4"/>
  <c r="R2861" i="4"/>
  <c r="R2879" i="4"/>
  <c r="U2883" i="4"/>
  <c r="V2883" i="4" s="1"/>
  <c r="X2883" i="4" s="1"/>
  <c r="T2883" i="4"/>
  <c r="W2883" i="4"/>
  <c r="U2921" i="4"/>
  <c r="V2921" i="4" s="1"/>
  <c r="X2921" i="4" s="1"/>
  <c r="U2923" i="4"/>
  <c r="W2948" i="4"/>
  <c r="Q2973" i="4"/>
  <c r="R2991" i="4"/>
  <c r="P2991" i="4"/>
  <c r="R3001" i="4"/>
  <c r="U3078" i="4"/>
  <c r="V3078" i="4" s="1"/>
  <c r="X3078" i="4" s="1"/>
  <c r="O3078" i="4"/>
  <c r="W3108" i="4"/>
  <c r="U3131" i="4"/>
  <c r="V3131" i="4" s="1"/>
  <c r="X3131" i="4" s="1"/>
  <c r="P3142" i="4"/>
  <c r="R3142" i="4"/>
  <c r="W3164" i="4"/>
  <c r="R3178" i="4"/>
  <c r="P3178" i="4"/>
  <c r="P3191" i="4"/>
  <c r="R3191" i="4"/>
  <c r="T3230" i="4"/>
  <c r="W3230" i="4"/>
  <c r="R3260" i="4"/>
  <c r="P3260" i="4"/>
  <c r="P3274" i="4"/>
  <c r="R3274" i="4"/>
  <c r="P3290" i="4"/>
  <c r="R3290" i="4"/>
  <c r="W3295" i="4"/>
  <c r="U3312" i="4"/>
  <c r="V3312" i="4" s="1"/>
  <c r="X3312" i="4" s="1"/>
  <c r="U3325" i="4"/>
  <c r="V3325" i="4" s="1"/>
  <c r="X3325" i="4" s="1"/>
  <c r="O3325" i="4"/>
  <c r="P3521" i="4"/>
  <c r="R3521" i="4"/>
  <c r="O3530" i="4"/>
  <c r="U3530" i="4"/>
  <c r="V3530" i="4" s="1"/>
  <c r="X3530" i="4" s="1"/>
  <c r="U3637" i="4"/>
  <c r="V3637" i="4" s="1"/>
  <c r="X3637" i="4" s="1"/>
  <c r="O3637" i="4"/>
  <c r="U3644" i="4"/>
  <c r="V3644" i="4" s="1"/>
  <c r="X3644" i="4" s="1"/>
  <c r="O3644" i="4"/>
  <c r="P4930" i="4"/>
  <c r="R4930" i="4"/>
  <c r="P4971" i="4"/>
  <c r="R4971" i="4"/>
  <c r="R2952" i="4"/>
  <c r="P2952" i="4"/>
  <c r="Y2956" i="4"/>
  <c r="Y2958" i="4"/>
  <c r="U2971" i="4"/>
  <c r="R2979" i="4"/>
  <c r="R2989" i="4"/>
  <c r="Y2998" i="4"/>
  <c r="Y2999" i="4"/>
  <c r="Y3002" i="4"/>
  <c r="U3009" i="4"/>
  <c r="V3009" i="4" s="1"/>
  <c r="X3009" i="4" s="1"/>
  <c r="T3009" i="4"/>
  <c r="W3009" i="4"/>
  <c r="Y3013" i="4"/>
  <c r="Y3014" i="4"/>
  <c r="R3022" i="4"/>
  <c r="R3032" i="4"/>
  <c r="U3034" i="4"/>
  <c r="P3034" i="4"/>
  <c r="U3040" i="4"/>
  <c r="V3040" i="4" s="1"/>
  <c r="X3040" i="4" s="1"/>
  <c r="Y3042" i="4"/>
  <c r="R3052" i="4"/>
  <c r="Y3069" i="4"/>
  <c r="Y3074" i="4"/>
  <c r="Y3082" i="4"/>
  <c r="U3084" i="4"/>
  <c r="V3084" i="4" s="1"/>
  <c r="X3084" i="4" s="1"/>
  <c r="U3086" i="4"/>
  <c r="V3086" i="4" s="1"/>
  <c r="X3086" i="4" s="1"/>
  <c r="U3091" i="4"/>
  <c r="V3091" i="4" s="1"/>
  <c r="X3091" i="4" s="1"/>
  <c r="P3091" i="4"/>
  <c r="W3103" i="4"/>
  <c r="Y3106" i="4"/>
  <c r="Y3112" i="4"/>
  <c r="Y3114" i="4"/>
  <c r="W3117" i="4"/>
  <c r="U3123" i="4"/>
  <c r="V3123" i="4" s="1"/>
  <c r="X3123" i="4" s="1"/>
  <c r="P3134" i="4"/>
  <c r="R3134" i="4"/>
  <c r="Y3152" i="4"/>
  <c r="W3152" i="4"/>
  <c r="S3152" i="4"/>
  <c r="R3153" i="4"/>
  <c r="R3186" i="4"/>
  <c r="P3186" i="4"/>
  <c r="U3190" i="4"/>
  <c r="V3190" i="4" s="1"/>
  <c r="X3190" i="4" s="1"/>
  <c r="Y3204" i="4"/>
  <c r="R3211" i="4"/>
  <c r="R3212" i="4"/>
  <c r="P3212" i="4"/>
  <c r="R3220" i="4"/>
  <c r="P3220" i="4"/>
  <c r="R3243" i="4"/>
  <c r="P3243" i="4"/>
  <c r="R3252" i="4"/>
  <c r="P3252" i="4"/>
  <c r="W3263" i="4"/>
  <c r="T3263" i="4"/>
  <c r="W3312" i="4"/>
  <c r="R3341" i="4"/>
  <c r="W3344" i="4"/>
  <c r="S3344" i="4"/>
  <c r="Y3346" i="4"/>
  <c r="Q3362" i="4"/>
  <c r="U3396" i="4"/>
  <c r="V3396" i="4" s="1"/>
  <c r="X3396" i="4" s="1"/>
  <c r="O3396" i="4"/>
  <c r="R3409" i="4"/>
  <c r="R3445" i="4"/>
  <c r="Q3445" i="4"/>
  <c r="O3476" i="4"/>
  <c r="U3476" i="4"/>
  <c r="V3476" i="4" s="1"/>
  <c r="X3476" i="4" s="1"/>
  <c r="T3476" i="4"/>
  <c r="W3476" i="4"/>
  <c r="R3499" i="4"/>
  <c r="P3499" i="4"/>
  <c r="R3665" i="4"/>
  <c r="Q3665" i="4"/>
  <c r="R3701" i="4"/>
  <c r="P3701" i="4"/>
  <c r="Q3740" i="4"/>
  <c r="R3740" i="4"/>
  <c r="O3788" i="4"/>
  <c r="U3788" i="4"/>
  <c r="V3788" i="4" s="1"/>
  <c r="X3788" i="4" s="1"/>
  <c r="Q4109" i="4"/>
  <c r="Y4109" i="4"/>
  <c r="Y2920" i="4"/>
  <c r="U2931" i="4"/>
  <c r="V2931" i="4" s="1"/>
  <c r="X2931" i="4" s="1"/>
  <c r="W2931" i="4"/>
  <c r="Y2932" i="4"/>
  <c r="Y2940" i="4"/>
  <c r="U2948" i="4"/>
  <c r="V2948" i="4" s="1"/>
  <c r="X2948" i="4" s="1"/>
  <c r="O2948" i="4"/>
  <c r="Y2950" i="4"/>
  <c r="Y2959" i="4"/>
  <c r="R2967" i="4"/>
  <c r="U2972" i="4"/>
  <c r="V2972" i="4" s="1"/>
  <c r="X2972" i="4" s="1"/>
  <c r="O2972" i="4"/>
  <c r="W2972" i="4"/>
  <c r="Y2974" i="4"/>
  <c r="Y2982" i="4"/>
  <c r="Y2983" i="4"/>
  <c r="U2995" i="4"/>
  <c r="V2995" i="4" s="1"/>
  <c r="X2995" i="4" s="1"/>
  <c r="Y2996" i="4"/>
  <c r="Y2997" i="4"/>
  <c r="U2997" i="4"/>
  <c r="V2997" i="4" s="1"/>
  <c r="X2997" i="4" s="1"/>
  <c r="Y3000" i="4"/>
  <c r="Y3001" i="4"/>
  <c r="Y3015" i="4"/>
  <c r="Y3024" i="4"/>
  <c r="Y3100" i="4"/>
  <c r="U3102" i="4"/>
  <c r="V3102" i="4" s="1"/>
  <c r="X3102" i="4" s="1"/>
  <c r="O3102" i="4"/>
  <c r="Y3104" i="4"/>
  <c r="P3126" i="4"/>
  <c r="R3126" i="4"/>
  <c r="P3135" i="4"/>
  <c r="R3143" i="4"/>
  <c r="Y3146" i="4"/>
  <c r="Y3147" i="4"/>
  <c r="Y3150" i="4"/>
  <c r="Y3159" i="4"/>
  <c r="T3180" i="4"/>
  <c r="W3180" i="4"/>
  <c r="R3195" i="4"/>
  <c r="U3206" i="4"/>
  <c r="V3206" i="4" s="1"/>
  <c r="X3206" i="4" s="1"/>
  <c r="P3206" i="4"/>
  <c r="P3242" i="4"/>
  <c r="R3242" i="4"/>
  <c r="Y3260" i="4"/>
  <c r="R3268" i="4"/>
  <c r="P3268" i="4"/>
  <c r="T3277" i="4"/>
  <c r="W3277" i="4"/>
  <c r="U3302" i="4"/>
  <c r="V3302" i="4" s="1"/>
  <c r="X3302" i="4" s="1"/>
  <c r="P3302" i="4"/>
  <c r="Y3307" i="4"/>
  <c r="U3310" i="4"/>
  <c r="V3310" i="4" s="1"/>
  <c r="X3310" i="4" s="1"/>
  <c r="O3310" i="4"/>
  <c r="R3316" i="4"/>
  <c r="P3316" i="4"/>
  <c r="R3356" i="4"/>
  <c r="R3357" i="4"/>
  <c r="W3358" i="4"/>
  <c r="Y3361" i="4"/>
  <c r="U3367" i="4"/>
  <c r="V3367" i="4" s="1"/>
  <c r="X3367" i="4" s="1"/>
  <c r="Y3404" i="4"/>
  <c r="Y3408" i="4"/>
  <c r="R3419" i="4"/>
  <c r="R3420" i="4"/>
  <c r="P3420" i="4"/>
  <c r="S3434" i="4"/>
  <c r="W3442" i="4"/>
  <c r="T3443" i="4"/>
  <c r="Y3445" i="4"/>
  <c r="S3454" i="4"/>
  <c r="Q3458" i="4"/>
  <c r="P3471" i="4"/>
  <c r="R3471" i="4"/>
  <c r="Y3476" i="4"/>
  <c r="Y3489" i="4"/>
  <c r="R3507" i="4"/>
  <c r="R3539" i="4"/>
  <c r="Q3539" i="4"/>
  <c r="U3550" i="4"/>
  <c r="O3550" i="4"/>
  <c r="R3578" i="4"/>
  <c r="P3578" i="4"/>
  <c r="R3617" i="4"/>
  <c r="P3617" i="4"/>
  <c r="U3626" i="4"/>
  <c r="V3626" i="4" s="1"/>
  <c r="X3626" i="4" s="1"/>
  <c r="O3626" i="4"/>
  <c r="T3626" i="4"/>
  <c r="W3626" i="4"/>
  <c r="P3664" i="4"/>
  <c r="R3664" i="4"/>
  <c r="W3677" i="4"/>
  <c r="T3677" i="4"/>
  <c r="U3738" i="4"/>
  <c r="V3738" i="4" s="1"/>
  <c r="X3738" i="4" s="1"/>
  <c r="U4330" i="4"/>
  <c r="V4330" i="4" s="1"/>
  <c r="X4330" i="4" s="1"/>
  <c r="W4333" i="4"/>
  <c r="T4333" i="4"/>
  <c r="R4400" i="4"/>
  <c r="P4400" i="4"/>
  <c r="W2838" i="4"/>
  <c r="R2853" i="4"/>
  <c r="U2860" i="4"/>
  <c r="V2860" i="4" s="1"/>
  <c r="X2860" i="4" s="1"/>
  <c r="W2860" i="4"/>
  <c r="R2871" i="4"/>
  <c r="R2872" i="4"/>
  <c r="W2875" i="4"/>
  <c r="Y2877" i="4"/>
  <c r="W2879" i="4"/>
  <c r="Y2881" i="4"/>
  <c r="W2881" i="4"/>
  <c r="Y2902" i="4"/>
  <c r="U2915" i="4"/>
  <c r="V2915" i="4" s="1"/>
  <c r="X2915" i="4" s="1"/>
  <c r="R2917" i="4"/>
  <c r="R2918" i="4"/>
  <c r="Y2921" i="4"/>
  <c r="U2930" i="4"/>
  <c r="V2930" i="4" s="1"/>
  <c r="X2930" i="4" s="1"/>
  <c r="W2944" i="4"/>
  <c r="P2953" i="4"/>
  <c r="Y2961" i="4"/>
  <c r="Y2962" i="4"/>
  <c r="U2970" i="4"/>
  <c r="V2970" i="4" s="1"/>
  <c r="X2970" i="4" s="1"/>
  <c r="Y2975" i="4"/>
  <c r="Y2985" i="4"/>
  <c r="Y2986" i="4"/>
  <c r="W2996" i="4"/>
  <c r="W3001" i="4"/>
  <c r="Y3016" i="4"/>
  <c r="Y3017" i="4"/>
  <c r="P3022" i="4"/>
  <c r="W3032" i="4"/>
  <c r="R3035" i="4"/>
  <c r="U3048" i="4"/>
  <c r="V3048" i="4" s="1"/>
  <c r="X3048" i="4" s="1"/>
  <c r="U3052" i="4"/>
  <c r="V3052" i="4" s="1"/>
  <c r="X3052" i="4" s="1"/>
  <c r="W3052" i="4"/>
  <c r="R3054" i="4"/>
  <c r="R3067" i="4"/>
  <c r="R3069" i="4"/>
  <c r="P3070" i="4"/>
  <c r="R3072" i="4"/>
  <c r="U3073" i="4"/>
  <c r="V3073" i="4" s="1"/>
  <c r="X3073" i="4" s="1"/>
  <c r="R3078" i="4"/>
  <c r="R3088" i="4"/>
  <c r="W3101" i="4"/>
  <c r="U3106" i="4"/>
  <c r="V3106" i="4" s="1"/>
  <c r="X3106" i="4" s="1"/>
  <c r="U3115" i="4"/>
  <c r="V3115" i="4" s="1"/>
  <c r="X3115" i="4" s="1"/>
  <c r="P3118" i="4"/>
  <c r="R3118" i="4"/>
  <c r="P3127" i="4"/>
  <c r="Y3149" i="4"/>
  <c r="R3159" i="4"/>
  <c r="P3159" i="4"/>
  <c r="W3163" i="4"/>
  <c r="T3163" i="4"/>
  <c r="R3170" i="4"/>
  <c r="P3170" i="4"/>
  <c r="Y3179" i="4"/>
  <c r="W3207" i="4"/>
  <c r="Y3212" i="4"/>
  <c r="U3223" i="4"/>
  <c r="P3241" i="4"/>
  <c r="R3241" i="4"/>
  <c r="R3251" i="4"/>
  <c r="P3251" i="4"/>
  <c r="Y3253" i="4"/>
  <c r="U3254" i="4"/>
  <c r="V3254" i="4" s="1"/>
  <c r="X3254" i="4" s="1"/>
  <c r="W3254" i="4"/>
  <c r="T3262" i="4"/>
  <c r="W3262" i="4"/>
  <c r="T3271" i="4"/>
  <c r="R3284" i="4"/>
  <c r="P3284" i="4"/>
  <c r="W3286" i="4"/>
  <c r="R3289" i="4"/>
  <c r="W3306" i="4"/>
  <c r="R3315" i="4"/>
  <c r="R3332" i="4"/>
  <c r="R3333" i="4"/>
  <c r="Q3333" i="4"/>
  <c r="Y3335" i="4"/>
  <c r="Y3338" i="4"/>
  <c r="Y3339" i="4"/>
  <c r="Y3370" i="4"/>
  <c r="Y3371" i="4"/>
  <c r="T3380" i="4"/>
  <c r="W3380" i="4"/>
  <c r="U3399" i="4"/>
  <c r="V3399" i="4" s="1"/>
  <c r="X3399" i="4" s="1"/>
  <c r="U3404" i="4"/>
  <c r="V3404" i="4" s="1"/>
  <c r="X3404" i="4" s="1"/>
  <c r="O3404" i="4"/>
  <c r="U3423" i="4"/>
  <c r="O3423" i="4"/>
  <c r="Y3433" i="4"/>
  <c r="Y3434" i="4"/>
  <c r="T3438" i="4"/>
  <c r="W3438" i="4"/>
  <c r="R3457" i="4"/>
  <c r="R3505" i="4"/>
  <c r="P3517" i="4"/>
  <c r="R3517" i="4"/>
  <c r="P3538" i="4"/>
  <c r="U3558" i="4"/>
  <c r="V3558" i="4" s="1"/>
  <c r="X3558" i="4" s="1"/>
  <c r="R3610" i="4"/>
  <c r="P3610" i="4"/>
  <c r="P3660" i="4"/>
  <c r="R3660" i="4"/>
  <c r="T3782" i="4"/>
  <c r="W3782" i="4"/>
  <c r="Y4371" i="4"/>
  <c r="O4371" i="4"/>
  <c r="W4371" i="4"/>
  <c r="T4371" i="4"/>
  <c r="Q4416" i="4"/>
  <c r="R4416" i="4"/>
  <c r="W2845" i="4"/>
  <c r="Y2851" i="4"/>
  <c r="Y2863" i="4"/>
  <c r="Y2886" i="4"/>
  <c r="Y2894" i="4"/>
  <c r="Y2903" i="4"/>
  <c r="T2911" i="4"/>
  <c r="Y2922" i="4"/>
  <c r="Y2925" i="4"/>
  <c r="U2926" i="4"/>
  <c r="V2926" i="4" s="1"/>
  <c r="X2926" i="4" s="1"/>
  <c r="Y2941" i="4"/>
  <c r="U2941" i="4"/>
  <c r="V2941" i="4" s="1"/>
  <c r="X2941" i="4" s="1"/>
  <c r="Y2952" i="4"/>
  <c r="Y2953" i="4"/>
  <c r="R2960" i="4"/>
  <c r="P2960" i="4"/>
  <c r="W2967" i="4"/>
  <c r="P2968" i="4"/>
  <c r="Y2976" i="4"/>
  <c r="U2976" i="4"/>
  <c r="V2976" i="4" s="1"/>
  <c r="X2976" i="4" s="1"/>
  <c r="Y2977" i="4"/>
  <c r="Y2978" i="4"/>
  <c r="W2981" i="4"/>
  <c r="T2981" i="4"/>
  <c r="U2984" i="4"/>
  <c r="V2984" i="4" s="1"/>
  <c r="X2984" i="4" s="1"/>
  <c r="Y2989" i="4"/>
  <c r="U2990" i="4"/>
  <c r="V2990" i="4" s="1"/>
  <c r="X2990" i="4" s="1"/>
  <c r="Y3005" i="4"/>
  <c r="U3005" i="4"/>
  <c r="V3005" i="4" s="1"/>
  <c r="X3005" i="4" s="1"/>
  <c r="Y3018" i="4"/>
  <c r="R3019" i="4"/>
  <c r="Y3025" i="4"/>
  <c r="Y3026" i="4"/>
  <c r="R3030" i="4"/>
  <c r="Y3032" i="4"/>
  <c r="Y3033" i="4"/>
  <c r="P3038" i="4"/>
  <c r="Y3039" i="4"/>
  <c r="R3044" i="4"/>
  <c r="Y3046" i="4"/>
  <c r="R3049" i="4"/>
  <c r="Y3056" i="4"/>
  <c r="Y3058" i="4"/>
  <c r="Q3062" i="4"/>
  <c r="Y3071" i="4"/>
  <c r="Y3092" i="4"/>
  <c r="Y3094" i="4"/>
  <c r="R3094" i="4"/>
  <c r="R3095" i="4"/>
  <c r="Y3098" i="4"/>
  <c r="O3099" i="4"/>
  <c r="U3099" i="4"/>
  <c r="V3099" i="4" s="1"/>
  <c r="X3099" i="4" s="1"/>
  <c r="Y3111" i="4"/>
  <c r="P3119" i="4"/>
  <c r="Y3136" i="4"/>
  <c r="S3136" i="4"/>
  <c r="Y3138" i="4"/>
  <c r="Y3142" i="4"/>
  <c r="U3145" i="4"/>
  <c r="V3145" i="4" s="1"/>
  <c r="X3145" i="4" s="1"/>
  <c r="Y3162" i="4"/>
  <c r="P3169" i="4"/>
  <c r="R3169" i="4"/>
  <c r="Y3186" i="4"/>
  <c r="W3189" i="4"/>
  <c r="R3194" i="4"/>
  <c r="P3194" i="4"/>
  <c r="Y3200" i="4"/>
  <c r="T3217" i="4"/>
  <c r="Y3245" i="4"/>
  <c r="Y3256" i="4"/>
  <c r="W3270" i="4"/>
  <c r="W3279" i="4"/>
  <c r="P3314" i="4"/>
  <c r="R3314" i="4"/>
  <c r="T3327" i="4"/>
  <c r="U3350" i="4"/>
  <c r="V3350" i="4" s="1"/>
  <c r="X3350" i="4" s="1"/>
  <c r="P3350" i="4"/>
  <c r="U3358" i="4"/>
  <c r="V3358" i="4" s="1"/>
  <c r="X3358" i="4" s="1"/>
  <c r="O3358" i="4"/>
  <c r="T3374" i="4"/>
  <c r="W3374" i="4"/>
  <c r="U3375" i="4"/>
  <c r="Y3378" i="4"/>
  <c r="R3412" i="4"/>
  <c r="P3412" i="4"/>
  <c r="R3429" i="4"/>
  <c r="P3429" i="4"/>
  <c r="U3437" i="4"/>
  <c r="Y3446" i="4"/>
  <c r="R3451" i="4"/>
  <c r="P3451" i="4"/>
  <c r="Y3468" i="4"/>
  <c r="T3526" i="4"/>
  <c r="W3526" i="4"/>
  <c r="U3549" i="4"/>
  <c r="W3549" i="4" s="1"/>
  <c r="O3549" i="4"/>
  <c r="R3557" i="4"/>
  <c r="U3557" i="4"/>
  <c r="P3722" i="4"/>
  <c r="R3722" i="4"/>
  <c r="U3973" i="4"/>
  <c r="V3973" i="4" s="1"/>
  <c r="X3973" i="4" s="1"/>
  <c r="Q3973" i="4"/>
  <c r="R4035" i="4"/>
  <c r="Q4035" i="4"/>
  <c r="R4197" i="4"/>
  <c r="P4197" i="4"/>
  <c r="Q4210" i="4"/>
  <c r="R4210" i="4"/>
  <c r="U4210" i="4"/>
  <c r="V4210" i="4" s="1"/>
  <c r="X4210" i="4" s="1"/>
  <c r="Y4303" i="4"/>
  <c r="P4364" i="4"/>
  <c r="R4364" i="4"/>
  <c r="Y2783" i="4"/>
  <c r="U2821" i="4"/>
  <c r="V2821" i="4" s="1"/>
  <c r="X2821" i="4" s="1"/>
  <c r="Y2826" i="4"/>
  <c r="U2829" i="4"/>
  <c r="V2829" i="4" s="1"/>
  <c r="X2829" i="4" s="1"/>
  <c r="R2837" i="4"/>
  <c r="R2856" i="4"/>
  <c r="Y2861" i="4"/>
  <c r="U2869" i="4"/>
  <c r="V2869" i="4" s="1"/>
  <c r="X2869" i="4" s="1"/>
  <c r="U2870" i="4"/>
  <c r="V2870" i="4" s="1"/>
  <c r="X2870" i="4" s="1"/>
  <c r="U2876" i="4"/>
  <c r="V2876" i="4" s="1"/>
  <c r="X2876" i="4" s="1"/>
  <c r="W2876" i="4"/>
  <c r="Y2887" i="4"/>
  <c r="W2892" i="4"/>
  <c r="Y2900" i="4"/>
  <c r="Y2904" i="4"/>
  <c r="Y2905" i="4"/>
  <c r="R2908" i="4"/>
  <c r="Y2912" i="4"/>
  <c r="R2919" i="4"/>
  <c r="R2939" i="4"/>
  <c r="R2941" i="4"/>
  <c r="P2941" i="4"/>
  <c r="U2945" i="4"/>
  <c r="W2945" i="4" s="1"/>
  <c r="P2958" i="4"/>
  <c r="R2959" i="4"/>
  <c r="Y2967" i="4"/>
  <c r="Y2968" i="4"/>
  <c r="W2968" i="4"/>
  <c r="P2970" i="4"/>
  <c r="W2977" i="4"/>
  <c r="Y2979" i="4"/>
  <c r="U2988" i="4"/>
  <c r="V2988" i="4" s="1"/>
  <c r="X2988" i="4" s="1"/>
  <c r="T2988" i="4"/>
  <c r="W2988" i="4"/>
  <c r="R2992" i="4"/>
  <c r="P2993" i="4"/>
  <c r="Y2994" i="4"/>
  <c r="R3002" i="4"/>
  <c r="R3020" i="4"/>
  <c r="R3025" i="4"/>
  <c r="U3030" i="4"/>
  <c r="Y3031" i="4"/>
  <c r="U3032" i="4"/>
  <c r="V3032" i="4" s="1"/>
  <c r="X3032" i="4" s="1"/>
  <c r="O3032" i="4"/>
  <c r="W3033" i="4"/>
  <c r="Y3034" i="4"/>
  <c r="Y3038" i="4"/>
  <c r="Y3050" i="4"/>
  <c r="W3050" i="4"/>
  <c r="R3063" i="4"/>
  <c r="U3065" i="4"/>
  <c r="W3065" i="4" s="1"/>
  <c r="Y3070" i="4"/>
  <c r="R3077" i="4"/>
  <c r="Y3078" i="4"/>
  <c r="R3089" i="4"/>
  <c r="R3107" i="4"/>
  <c r="R3111" i="4"/>
  <c r="Y3128" i="4"/>
  <c r="Y3130" i="4"/>
  <c r="Y3131" i="4"/>
  <c r="Y3134" i="4"/>
  <c r="Y3141" i="4"/>
  <c r="U3155" i="4"/>
  <c r="V3155" i="4" s="1"/>
  <c r="X3155" i="4" s="1"/>
  <c r="P3158" i="4"/>
  <c r="R3158" i="4"/>
  <c r="Y3160" i="4"/>
  <c r="W3160" i="4"/>
  <c r="S3160" i="4"/>
  <c r="R3167" i="4"/>
  <c r="P3168" i="4"/>
  <c r="R3168" i="4"/>
  <c r="T3173" i="4"/>
  <c r="W3181" i="4"/>
  <c r="U3183" i="4"/>
  <c r="V3183" i="4" s="1"/>
  <c r="X3183" i="4" s="1"/>
  <c r="R3193" i="4"/>
  <c r="P3199" i="4"/>
  <c r="R3199" i="4"/>
  <c r="U3213" i="4"/>
  <c r="V3213" i="4" s="1"/>
  <c r="X3213" i="4" s="1"/>
  <c r="O3213" i="4"/>
  <c r="Y3218" i="4"/>
  <c r="R3228" i="4"/>
  <c r="P3228" i="4"/>
  <c r="R3238" i="4"/>
  <c r="P3250" i="4"/>
  <c r="R3250" i="4"/>
  <c r="T3253" i="4"/>
  <c r="W3253" i="4"/>
  <c r="W3256" i="4"/>
  <c r="Y3265" i="4"/>
  <c r="Y3266" i="4"/>
  <c r="Y3271" i="4"/>
  <c r="U3286" i="4"/>
  <c r="V3286" i="4" s="1"/>
  <c r="X3286" i="4" s="1"/>
  <c r="O3286" i="4"/>
  <c r="U3288" i="4"/>
  <c r="R3300" i="4"/>
  <c r="P3300" i="4"/>
  <c r="T3320" i="4"/>
  <c r="R3324" i="4"/>
  <c r="P3324" i="4"/>
  <c r="S3328" i="4"/>
  <c r="Y3331" i="4"/>
  <c r="Y3387" i="4"/>
  <c r="Y3388" i="4"/>
  <c r="S3388" i="4"/>
  <c r="W3388" i="4"/>
  <c r="R3411" i="4"/>
  <c r="Y3419" i="4"/>
  <c r="U3422" i="4"/>
  <c r="W3422" i="4" s="1"/>
  <c r="O3422" i="4"/>
  <c r="U3455" i="4"/>
  <c r="V3455" i="4" s="1"/>
  <c r="X3455" i="4" s="1"/>
  <c r="Y3461" i="4"/>
  <c r="U3466" i="4"/>
  <c r="V3466" i="4" s="1"/>
  <c r="X3466" i="4" s="1"/>
  <c r="Y3469" i="4"/>
  <c r="Y3480" i="4"/>
  <c r="P3496" i="4"/>
  <c r="R3496" i="4"/>
  <c r="R3509" i="4"/>
  <c r="P3509" i="4"/>
  <c r="U3513" i="4"/>
  <c r="V3513" i="4" s="1"/>
  <c r="X3513" i="4" s="1"/>
  <c r="W3530" i="4"/>
  <c r="R3543" i="4"/>
  <c r="P3543" i="4"/>
  <c r="W3588" i="4"/>
  <c r="W3589" i="4"/>
  <c r="P3704" i="4"/>
  <c r="R3704" i="4"/>
  <c r="U3958" i="4"/>
  <c r="V3958" i="4" s="1"/>
  <c r="X3958" i="4" s="1"/>
  <c r="R3970" i="4"/>
  <c r="Q3970" i="4"/>
  <c r="P4017" i="4"/>
  <c r="R4017" i="4"/>
  <c r="R4206" i="4"/>
  <c r="P4206" i="4"/>
  <c r="R2894" i="4"/>
  <c r="U2904" i="4"/>
  <c r="V2904" i="4" s="1"/>
  <c r="X2904" i="4" s="1"/>
  <c r="U2912" i="4"/>
  <c r="V2912" i="4" s="1"/>
  <c r="X2912" i="4" s="1"/>
  <c r="R2920" i="4"/>
  <c r="U2924" i="4"/>
  <c r="W2924" i="4" s="1"/>
  <c r="U2928" i="4"/>
  <c r="V2928" i="4" s="1"/>
  <c r="X2928" i="4" s="1"/>
  <c r="Y2943" i="4"/>
  <c r="U2944" i="4"/>
  <c r="V2944" i="4" s="1"/>
  <c r="X2944" i="4" s="1"/>
  <c r="O2971" i="4"/>
  <c r="W2979" i="4"/>
  <c r="Y2980" i="4"/>
  <c r="R2982" i="4"/>
  <c r="U2986" i="4"/>
  <c r="V2986" i="4" s="1"/>
  <c r="X2986" i="4" s="1"/>
  <c r="U2987" i="4"/>
  <c r="U2992" i="4"/>
  <c r="V2992" i="4" s="1"/>
  <c r="X2992" i="4" s="1"/>
  <c r="Q2995" i="4"/>
  <c r="R2995" i="4"/>
  <c r="P3000" i="4"/>
  <c r="R3000" i="4"/>
  <c r="U3014" i="4"/>
  <c r="V3014" i="4" s="1"/>
  <c r="X3014" i="4" s="1"/>
  <c r="T3019" i="4"/>
  <c r="W3022" i="4"/>
  <c r="R3039" i="4"/>
  <c r="Y3044" i="4"/>
  <c r="U3046" i="4"/>
  <c r="V3046" i="4" s="1"/>
  <c r="X3046" i="4" s="1"/>
  <c r="Y3048" i="4"/>
  <c r="U3049" i="4"/>
  <c r="V3049" i="4" s="1"/>
  <c r="X3049" i="4" s="1"/>
  <c r="Y3054" i="4"/>
  <c r="U3057" i="4"/>
  <c r="Y3063" i="4"/>
  <c r="U3070" i="4"/>
  <c r="V3070" i="4" s="1"/>
  <c r="X3070" i="4" s="1"/>
  <c r="O3070" i="4"/>
  <c r="W3079" i="4"/>
  <c r="T3096" i="4"/>
  <c r="W3096" i="4"/>
  <c r="Q3105" i="4"/>
  <c r="R3105" i="4"/>
  <c r="U3114" i="4"/>
  <c r="V3114" i="4" s="1"/>
  <c r="X3114" i="4" s="1"/>
  <c r="Y3120" i="4"/>
  <c r="W3120" i="4"/>
  <c r="S3120" i="4"/>
  <c r="Y3122" i="4"/>
  <c r="Y3123" i="4"/>
  <c r="Y3126" i="4"/>
  <c r="Y3133" i="4"/>
  <c r="U3137" i="4"/>
  <c r="V3137" i="4" s="1"/>
  <c r="X3137" i="4" s="1"/>
  <c r="U3147" i="4"/>
  <c r="V3147" i="4" s="1"/>
  <c r="X3147" i="4" s="1"/>
  <c r="U3161" i="4"/>
  <c r="V3161" i="4" s="1"/>
  <c r="X3161" i="4" s="1"/>
  <c r="W3171" i="4"/>
  <c r="U3182" i="4"/>
  <c r="V3182" i="4" s="1"/>
  <c r="X3182" i="4" s="1"/>
  <c r="Y3217" i="4"/>
  <c r="R3227" i="4"/>
  <c r="U3232" i="4"/>
  <c r="R3276" i="4"/>
  <c r="P3276" i="4"/>
  <c r="R3292" i="4"/>
  <c r="P3292" i="4"/>
  <c r="Y3316" i="4"/>
  <c r="Y3325" i="4"/>
  <c r="Y3357" i="4"/>
  <c r="R3364" i="4"/>
  <c r="P3364" i="4"/>
  <c r="Y3377" i="4"/>
  <c r="W3384" i="4"/>
  <c r="P3410" i="4"/>
  <c r="R3410" i="4"/>
  <c r="W3413" i="4"/>
  <c r="T3424" i="4"/>
  <c r="U3449" i="4"/>
  <c r="V3449" i="4" s="1"/>
  <c r="X3449" i="4" s="1"/>
  <c r="Y3472" i="4"/>
  <c r="R3474" i="4"/>
  <c r="P3474" i="4"/>
  <c r="U3485" i="4"/>
  <c r="W3485" i="4" s="1"/>
  <c r="O3485" i="4"/>
  <c r="T3525" i="4"/>
  <c r="W3525" i="4"/>
  <c r="W3531" i="4"/>
  <c r="R3535" i="4"/>
  <c r="U3542" i="4"/>
  <c r="V3542" i="4" s="1"/>
  <c r="X3542" i="4" s="1"/>
  <c r="Q3542" i="4"/>
  <c r="Y3553" i="4"/>
  <c r="R3555" i="4"/>
  <c r="P3555" i="4"/>
  <c r="U3572" i="4"/>
  <c r="V3572" i="4" s="1"/>
  <c r="X3572" i="4" s="1"/>
  <c r="O3572" i="4"/>
  <c r="Q3585" i="4"/>
  <c r="R3585" i="4"/>
  <c r="T3595" i="4"/>
  <c r="W3595" i="4"/>
  <c r="P3642" i="4"/>
  <c r="R3642" i="4"/>
  <c r="Y3645" i="4"/>
  <c r="R3822" i="4"/>
  <c r="P3822" i="4"/>
  <c r="Q3823" i="4"/>
  <c r="U3823" i="4"/>
  <c r="V3823" i="4" s="1"/>
  <c r="X3823" i="4" s="1"/>
  <c r="T3885" i="4"/>
  <c r="W3885" i="4"/>
  <c r="Y3959" i="4"/>
  <c r="T4151" i="4"/>
  <c r="W4151" i="4"/>
  <c r="R3027" i="4"/>
  <c r="U3028" i="4"/>
  <c r="W3039" i="4"/>
  <c r="Y3040" i="4"/>
  <c r="Y3060" i="4"/>
  <c r="U3060" i="4"/>
  <c r="W3063" i="4"/>
  <c r="W3066" i="4"/>
  <c r="Y3072" i="4"/>
  <c r="W3072" i="4"/>
  <c r="S3072" i="4"/>
  <c r="W3074" i="4"/>
  <c r="Y3076" i="4"/>
  <c r="W3082" i="4"/>
  <c r="Y3084" i="4"/>
  <c r="W3089" i="4"/>
  <c r="R3099" i="4"/>
  <c r="T3116" i="4"/>
  <c r="Y3118" i="4"/>
  <c r="Y3125" i="4"/>
  <c r="U3129" i="4"/>
  <c r="V3129" i="4" s="1"/>
  <c r="X3129" i="4" s="1"/>
  <c r="T3182" i="4"/>
  <c r="W3182" i="4"/>
  <c r="R3196" i="4"/>
  <c r="P3226" i="4"/>
  <c r="R3226" i="4"/>
  <c r="Y3236" i="4"/>
  <c r="Y3243" i="4"/>
  <c r="R3275" i="4"/>
  <c r="R3291" i="4"/>
  <c r="W3294" i="4"/>
  <c r="U3295" i="4"/>
  <c r="V3295" i="4" s="1"/>
  <c r="X3295" i="4" s="1"/>
  <c r="R3308" i="4"/>
  <c r="R3363" i="4"/>
  <c r="U3391" i="4"/>
  <c r="Y3395" i="4"/>
  <c r="P3411" i="4"/>
  <c r="R3436" i="4"/>
  <c r="R3437" i="4"/>
  <c r="O3441" i="4"/>
  <c r="U3441" i="4"/>
  <c r="V3441" i="4" s="1"/>
  <c r="X3441" i="4" s="1"/>
  <c r="Y3442" i="4"/>
  <c r="Y3450" i="4"/>
  <c r="R3460" i="4"/>
  <c r="U3460" i="4"/>
  <c r="V3460" i="4" s="1"/>
  <c r="X3460" i="4" s="1"/>
  <c r="Y3464" i="4"/>
  <c r="T3520" i="4"/>
  <c r="W3520" i="4"/>
  <c r="R3522" i="4"/>
  <c r="Q3522" i="4"/>
  <c r="Y3592" i="4"/>
  <c r="U3594" i="4"/>
  <c r="V3594" i="4" s="1"/>
  <c r="X3594" i="4" s="1"/>
  <c r="O3594" i="4"/>
  <c r="U3655" i="4"/>
  <c r="V3655" i="4" s="1"/>
  <c r="X3655" i="4" s="1"/>
  <c r="O3655" i="4"/>
  <c r="R3685" i="4"/>
  <c r="Q3685" i="4"/>
  <c r="S3699" i="4"/>
  <c r="W3699" i="4"/>
  <c r="Y3830" i="4"/>
  <c r="R3882" i="4"/>
  <c r="R4111" i="4"/>
  <c r="R4143" i="4"/>
  <c r="P4143" i="4"/>
  <c r="R2923" i="4"/>
  <c r="W2927" i="4"/>
  <c r="R2938" i="4"/>
  <c r="W2951" i="4"/>
  <c r="R2954" i="4"/>
  <c r="Y2966" i="4"/>
  <c r="R2969" i="4"/>
  <c r="Y2972" i="4"/>
  <c r="W2975" i="4"/>
  <c r="T2975" i="4"/>
  <c r="U2979" i="4"/>
  <c r="V2979" i="4" s="1"/>
  <c r="X2979" i="4" s="1"/>
  <c r="Y2984" i="4"/>
  <c r="Y2991" i="4"/>
  <c r="W2991" i="4"/>
  <c r="U2994" i="4"/>
  <c r="V2994" i="4" s="1"/>
  <c r="X2994" i="4" s="1"/>
  <c r="Y3004" i="4"/>
  <c r="U3008" i="4"/>
  <c r="V3008" i="4" s="1"/>
  <c r="X3008" i="4" s="1"/>
  <c r="U3011" i="4"/>
  <c r="V3011" i="4" s="1"/>
  <c r="X3011" i="4" s="1"/>
  <c r="U3012" i="4"/>
  <c r="V3012" i="4" s="1"/>
  <c r="X3012" i="4" s="1"/>
  <c r="Y3023" i="4"/>
  <c r="Y3030" i="4"/>
  <c r="R3033" i="4"/>
  <c r="U3038" i="4"/>
  <c r="V3038" i="4" s="1"/>
  <c r="X3038" i="4" s="1"/>
  <c r="R3045" i="4"/>
  <c r="U3051" i="4"/>
  <c r="V3051" i="4" s="1"/>
  <c r="X3051" i="4" s="1"/>
  <c r="Y3053" i="4"/>
  <c r="R3055" i="4"/>
  <c r="R3057" i="4"/>
  <c r="R3059" i="4"/>
  <c r="U3072" i="4"/>
  <c r="V3072" i="4" s="1"/>
  <c r="X3072" i="4" s="1"/>
  <c r="Y3073" i="4"/>
  <c r="W3076" i="4"/>
  <c r="T3076" i="4"/>
  <c r="Y3079" i="4"/>
  <c r="U3080" i="4"/>
  <c r="V3080" i="4" s="1"/>
  <c r="X3080" i="4" s="1"/>
  <c r="R3083" i="4"/>
  <c r="Y3090" i="4"/>
  <c r="W3093" i="4"/>
  <c r="U3094" i="4"/>
  <c r="V3094" i="4" s="1"/>
  <c r="X3094" i="4" s="1"/>
  <c r="Y3095" i="4"/>
  <c r="Y3109" i="4"/>
  <c r="Y3110" i="4"/>
  <c r="Y3119" i="4"/>
  <c r="W3123" i="4"/>
  <c r="U3130" i="4"/>
  <c r="V3130" i="4" s="1"/>
  <c r="X3130" i="4" s="1"/>
  <c r="Y3135" i="4"/>
  <c r="U3146" i="4"/>
  <c r="V3146" i="4" s="1"/>
  <c r="X3146" i="4" s="1"/>
  <c r="Y3151" i="4"/>
  <c r="Y3154" i="4"/>
  <c r="Y3155" i="4"/>
  <c r="U3163" i="4"/>
  <c r="V3163" i="4" s="1"/>
  <c r="X3163" i="4" s="1"/>
  <c r="Y3165" i="4"/>
  <c r="Y3166" i="4"/>
  <c r="Y3177" i="4"/>
  <c r="S3190" i="4"/>
  <c r="R3221" i="4"/>
  <c r="T3224" i="4"/>
  <c r="Y3227" i="4"/>
  <c r="W3238" i="4"/>
  <c r="U3245" i="4"/>
  <c r="W3245" i="4" s="1"/>
  <c r="W3246" i="4"/>
  <c r="Y3259" i="4"/>
  <c r="R3262" i="4"/>
  <c r="R3269" i="4"/>
  <c r="T3272" i="4"/>
  <c r="Y3275" i="4"/>
  <c r="Y3283" i="4"/>
  <c r="R3301" i="4"/>
  <c r="Y3322" i="4"/>
  <c r="W3346" i="4"/>
  <c r="R3349" i="4"/>
  <c r="O3357" i="4"/>
  <c r="Y3362" i="4"/>
  <c r="R3365" i="4"/>
  <c r="R3376" i="4"/>
  <c r="R3384" i="4"/>
  <c r="W3398" i="4"/>
  <c r="T3399" i="4"/>
  <c r="Y3417" i="4"/>
  <c r="Y3418" i="4"/>
  <c r="W3427" i="4"/>
  <c r="Y3428" i="4"/>
  <c r="R3431" i="4"/>
  <c r="W3434" i="4"/>
  <c r="O3437" i="4"/>
  <c r="R3441" i="4"/>
  <c r="U3442" i="4"/>
  <c r="V3442" i="4" s="1"/>
  <c r="X3442" i="4" s="1"/>
  <c r="Y3449" i="4"/>
  <c r="U3454" i="4"/>
  <c r="V3454" i="4" s="1"/>
  <c r="X3454" i="4" s="1"/>
  <c r="W3455" i="4"/>
  <c r="Y3457" i="4"/>
  <c r="U3465" i="4"/>
  <c r="V3465" i="4" s="1"/>
  <c r="X3465" i="4" s="1"/>
  <c r="W3469" i="4"/>
  <c r="R3472" i="4"/>
  <c r="R3476" i="4"/>
  <c r="P3479" i="4"/>
  <c r="R3479" i="4"/>
  <c r="R3484" i="4"/>
  <c r="R3485" i="4"/>
  <c r="U3488" i="4"/>
  <c r="V3488" i="4" s="1"/>
  <c r="X3488" i="4" s="1"/>
  <c r="T3494" i="4"/>
  <c r="P3500" i="4"/>
  <c r="R3500" i="4"/>
  <c r="R3510" i="4"/>
  <c r="U3514" i="4"/>
  <c r="V3514" i="4" s="1"/>
  <c r="X3514" i="4" s="1"/>
  <c r="U3525" i="4"/>
  <c r="V3525" i="4" s="1"/>
  <c r="X3525" i="4" s="1"/>
  <c r="Y3533" i="4"/>
  <c r="S3540" i="4"/>
  <c r="R3546" i="4"/>
  <c r="P3546" i="4"/>
  <c r="R3554" i="4"/>
  <c r="P3554" i="4"/>
  <c r="W3556" i="4"/>
  <c r="T3571" i="4"/>
  <c r="W3571" i="4"/>
  <c r="P3573" i="4"/>
  <c r="R3573" i="4"/>
  <c r="R3574" i="4"/>
  <c r="P3574" i="4"/>
  <c r="Y3579" i="4"/>
  <c r="Q3581" i="4"/>
  <c r="R3581" i="4"/>
  <c r="Y3585" i="4"/>
  <c r="U3600" i="4"/>
  <c r="W3607" i="4"/>
  <c r="Y3608" i="4"/>
  <c r="R3609" i="4"/>
  <c r="Y3610" i="4"/>
  <c r="W3622" i="4"/>
  <c r="R3627" i="4"/>
  <c r="P3627" i="4"/>
  <c r="T3630" i="4"/>
  <c r="Q3651" i="4"/>
  <c r="R3651" i="4"/>
  <c r="Q3663" i="4"/>
  <c r="R3663" i="4"/>
  <c r="T3667" i="4"/>
  <c r="W3667" i="4"/>
  <c r="U3672" i="4"/>
  <c r="W3672" i="4" s="1"/>
  <c r="W3728" i="4"/>
  <c r="O3817" i="4"/>
  <c r="U3817" i="4"/>
  <c r="V3817" i="4" s="1"/>
  <c r="X3817" i="4" s="1"/>
  <c r="R3881" i="4"/>
  <c r="P3881" i="4"/>
  <c r="W3925" i="4"/>
  <c r="O3939" i="4"/>
  <c r="Y3939" i="4"/>
  <c r="R4000" i="4"/>
  <c r="R4010" i="4"/>
  <c r="P4010" i="4"/>
  <c r="R4108" i="4"/>
  <c r="Y4117" i="4"/>
  <c r="Y4293" i="4"/>
  <c r="O4299" i="4"/>
  <c r="Y4299" i="4"/>
  <c r="R4318" i="4"/>
  <c r="Q4318" i="4"/>
  <c r="P4393" i="4"/>
  <c r="R4393" i="4"/>
  <c r="W4464" i="4"/>
  <c r="R4476" i="4"/>
  <c r="P4476" i="4"/>
  <c r="U3153" i="4"/>
  <c r="V3153" i="4" s="1"/>
  <c r="X3153" i="4" s="1"/>
  <c r="U3162" i="4"/>
  <c r="V3162" i="4" s="1"/>
  <c r="X3162" i="4" s="1"/>
  <c r="Y3169" i="4"/>
  <c r="Y3189" i="4"/>
  <c r="Y3190" i="4"/>
  <c r="Y3205" i="4"/>
  <c r="U3208" i="4"/>
  <c r="V3208" i="4" s="1"/>
  <c r="X3208" i="4" s="1"/>
  <c r="Y3220" i="4"/>
  <c r="Y3226" i="4"/>
  <c r="Y3237" i="4"/>
  <c r="Y3247" i="4"/>
  <c r="Y3267" i="4"/>
  <c r="Y3268" i="4"/>
  <c r="Y3274" i="4"/>
  <c r="Y3301" i="4"/>
  <c r="Y3308" i="4"/>
  <c r="Y3313" i="4"/>
  <c r="Y3315" i="4"/>
  <c r="U3319" i="4"/>
  <c r="Y3323" i="4"/>
  <c r="Y3330" i="4"/>
  <c r="Y3332" i="4"/>
  <c r="U3334" i="4"/>
  <c r="V3334" i="4" s="1"/>
  <c r="X3334" i="4" s="1"/>
  <c r="U3340" i="4"/>
  <c r="V3340" i="4" s="1"/>
  <c r="X3340" i="4" s="1"/>
  <c r="U3342" i="4"/>
  <c r="V3342" i="4" s="1"/>
  <c r="X3342" i="4" s="1"/>
  <c r="Y3348" i="4"/>
  <c r="U3353" i="4"/>
  <c r="V3353" i="4" s="1"/>
  <c r="X3353" i="4" s="1"/>
  <c r="Y3356" i="4"/>
  <c r="Y3363" i="4"/>
  <c r="U3372" i="4"/>
  <c r="V3372" i="4" s="1"/>
  <c r="X3372" i="4" s="1"/>
  <c r="Y3381" i="4"/>
  <c r="Y3399" i="4"/>
  <c r="Y3410" i="4"/>
  <c r="Y3411" i="4"/>
  <c r="Y3451" i="4"/>
  <c r="U3487" i="4"/>
  <c r="Y3513" i="4"/>
  <c r="Y3517" i="4"/>
  <c r="Y3535" i="4"/>
  <c r="Y3538" i="4"/>
  <c r="O3544" i="4"/>
  <c r="U3544" i="4"/>
  <c r="W3582" i="4"/>
  <c r="S3582" i="4"/>
  <c r="Y3606" i="4"/>
  <c r="O3606" i="4"/>
  <c r="Y3620" i="4"/>
  <c r="R3659" i="4"/>
  <c r="P3659" i="4"/>
  <c r="R3707" i="4"/>
  <c r="P3707" i="4"/>
  <c r="O3712" i="4"/>
  <c r="U3712" i="4"/>
  <c r="W3712" i="4" s="1"/>
  <c r="O3726" i="4"/>
  <c r="Y3726" i="4"/>
  <c r="R3859" i="4"/>
  <c r="P3859" i="4"/>
  <c r="P3999" i="4"/>
  <c r="R3999" i="4"/>
  <c r="P4009" i="4"/>
  <c r="R4009" i="4"/>
  <c r="R4054" i="4"/>
  <c r="P4054" i="4"/>
  <c r="R4094" i="4"/>
  <c r="P4094" i="4"/>
  <c r="W4336" i="4"/>
  <c r="T4336" i="4"/>
  <c r="R4469" i="4"/>
  <c r="P4469" i="4"/>
  <c r="R4492" i="4"/>
  <c r="P4492" i="4"/>
  <c r="S4508" i="4"/>
  <c r="W4508" i="4"/>
  <c r="T4543" i="4"/>
  <c r="W4543" i="4"/>
  <c r="U3139" i="4"/>
  <c r="V3139" i="4" s="1"/>
  <c r="X3139" i="4" s="1"/>
  <c r="W3141" i="4"/>
  <c r="Y3144" i="4"/>
  <c r="W3144" i="4"/>
  <c r="Y3157" i="4"/>
  <c r="Y3158" i="4"/>
  <c r="U3174" i="4"/>
  <c r="Y3178" i="4"/>
  <c r="U3189" i="4"/>
  <c r="V3189" i="4" s="1"/>
  <c r="X3189" i="4" s="1"/>
  <c r="W3205" i="4"/>
  <c r="U3215" i="4"/>
  <c r="Y3229" i="4"/>
  <c r="T3241" i="4"/>
  <c r="Y3250" i="4"/>
  <c r="Y3251" i="4"/>
  <c r="R3254" i="4"/>
  <c r="U3256" i="4"/>
  <c r="V3256" i="4" s="1"/>
  <c r="X3256" i="4" s="1"/>
  <c r="W3257" i="4"/>
  <c r="Y3258" i="4"/>
  <c r="Y3277" i="4"/>
  <c r="Y3284" i="4"/>
  <c r="W3289" i="4"/>
  <c r="R3293" i="4"/>
  <c r="R3294" i="4"/>
  <c r="Y3298" i="4"/>
  <c r="Y3300" i="4"/>
  <c r="U3308" i="4"/>
  <c r="V3308" i="4" s="1"/>
  <c r="X3308" i="4" s="1"/>
  <c r="W3313" i="4"/>
  <c r="R3317" i="4"/>
  <c r="R3326" i="4"/>
  <c r="Y3333" i="4"/>
  <c r="U3348" i="4"/>
  <c r="V3348" i="4" s="1"/>
  <c r="X3348" i="4" s="1"/>
  <c r="W3357" i="4"/>
  <c r="W3366" i="4"/>
  <c r="U3381" i="4"/>
  <c r="V3381" i="4" s="1"/>
  <c r="X3381" i="4" s="1"/>
  <c r="W3381" i="4"/>
  <c r="Y3389" i="4"/>
  <c r="W3389" i="4"/>
  <c r="R3393" i="4"/>
  <c r="Q3394" i="4"/>
  <c r="R3401" i="4"/>
  <c r="Q3402" i="4"/>
  <c r="Y3412" i="4"/>
  <c r="R3416" i="4"/>
  <c r="Q3430" i="4"/>
  <c r="R3433" i="4"/>
  <c r="R3449" i="4"/>
  <c r="W3459" i="4"/>
  <c r="W3460" i="4"/>
  <c r="T3462" i="4"/>
  <c r="W3481" i="4"/>
  <c r="W3483" i="4"/>
  <c r="R3487" i="4"/>
  <c r="Y3493" i="4"/>
  <c r="U3493" i="4"/>
  <c r="S3524" i="4"/>
  <c r="Y3544" i="4"/>
  <c r="Y3546" i="4"/>
  <c r="Y3555" i="4"/>
  <c r="W3558" i="4"/>
  <c r="Y3560" i="4"/>
  <c r="R3563" i="4"/>
  <c r="P3563" i="4"/>
  <c r="P3564" i="4"/>
  <c r="R3564" i="4"/>
  <c r="Y3570" i="4"/>
  <c r="U3570" i="4"/>
  <c r="Y3573" i="4"/>
  <c r="Y3580" i="4"/>
  <c r="U3589" i="4"/>
  <c r="V3589" i="4" s="1"/>
  <c r="X3589" i="4" s="1"/>
  <c r="U3636" i="4"/>
  <c r="V3636" i="4" s="1"/>
  <c r="X3636" i="4" s="1"/>
  <c r="Y3684" i="4"/>
  <c r="Y3693" i="4"/>
  <c r="R3699" i="4"/>
  <c r="S3769" i="4"/>
  <c r="W3769" i="4"/>
  <c r="T3815" i="4"/>
  <c r="W3815" i="4"/>
  <c r="Y3867" i="4"/>
  <c r="O3913" i="4"/>
  <c r="Y3913" i="4"/>
  <c r="W3913" i="4"/>
  <c r="T3913" i="4"/>
  <c r="R4070" i="4"/>
  <c r="P4070" i="4"/>
  <c r="R4082" i="4"/>
  <c r="P4082" i="4"/>
  <c r="R4102" i="4"/>
  <c r="P4102" i="4"/>
  <c r="S4217" i="4"/>
  <c r="P4221" i="4"/>
  <c r="R4221" i="4"/>
  <c r="P4459" i="4"/>
  <c r="R4459" i="4"/>
  <c r="Y3170" i="4"/>
  <c r="Y3172" i="4"/>
  <c r="Y3180" i="4"/>
  <c r="Y3199" i="4"/>
  <c r="R3201" i="4"/>
  <c r="Y3206" i="4"/>
  <c r="W3212" i="4"/>
  <c r="R3217" i="4"/>
  <c r="Y3228" i="4"/>
  <c r="Y3242" i="4"/>
  <c r="W3260" i="4"/>
  <c r="Y3276" i="4"/>
  <c r="U3284" i="4"/>
  <c r="V3284" i="4" s="1"/>
  <c r="X3284" i="4" s="1"/>
  <c r="Y3290" i="4"/>
  <c r="Y3292" i="4"/>
  <c r="W3302" i="4"/>
  <c r="T3333" i="4"/>
  <c r="U3336" i="4"/>
  <c r="V3336" i="4" s="1"/>
  <c r="X3336" i="4" s="1"/>
  <c r="Y3349" i="4"/>
  <c r="Y3350" i="4"/>
  <c r="U3364" i="4"/>
  <c r="V3364" i="4" s="1"/>
  <c r="X3364" i="4" s="1"/>
  <c r="Y3365" i="4"/>
  <c r="Y3367" i="4"/>
  <c r="W3373" i="4"/>
  <c r="R3377" i="4"/>
  <c r="W3382" i="4"/>
  <c r="U3389" i="4"/>
  <c r="V3389" i="4" s="1"/>
  <c r="X3389" i="4" s="1"/>
  <c r="Y3390" i="4"/>
  <c r="Y3392" i="4"/>
  <c r="Q3395" i="4"/>
  <c r="Y3400" i="4"/>
  <c r="Y3403" i="4"/>
  <c r="Q3403" i="4"/>
  <c r="U3412" i="4"/>
  <c r="V3412" i="4" s="1"/>
  <c r="X3412" i="4" s="1"/>
  <c r="Y3421" i="4"/>
  <c r="P3447" i="4"/>
  <c r="Q3452" i="4"/>
  <c r="Y3460" i="4"/>
  <c r="Y3471" i="4"/>
  <c r="Y3474" i="4"/>
  <c r="R3475" i="4"/>
  <c r="U3495" i="4"/>
  <c r="V3495" i="4" s="1"/>
  <c r="X3495" i="4" s="1"/>
  <c r="Y3496" i="4"/>
  <c r="U3498" i="4"/>
  <c r="V3498" i="4" s="1"/>
  <c r="X3498" i="4" s="1"/>
  <c r="U3503" i="4"/>
  <c r="V3503" i="4" s="1"/>
  <c r="X3503" i="4" s="1"/>
  <c r="T3507" i="4"/>
  <c r="W3507" i="4"/>
  <c r="U3508" i="4"/>
  <c r="V3508" i="4" s="1"/>
  <c r="X3508" i="4" s="1"/>
  <c r="Y3509" i="4"/>
  <c r="Y3510" i="4"/>
  <c r="Y3518" i="4"/>
  <c r="Y3521" i="4"/>
  <c r="Y3536" i="4"/>
  <c r="R3553" i="4"/>
  <c r="Y3569" i="4"/>
  <c r="R3575" i="4"/>
  <c r="Y3581" i="4"/>
  <c r="R3639" i="4"/>
  <c r="R3643" i="4"/>
  <c r="P3643" i="4"/>
  <c r="R3647" i="4"/>
  <c r="Q3657" i="4"/>
  <c r="P3666" i="4"/>
  <c r="R3666" i="4"/>
  <c r="W3683" i="4"/>
  <c r="Y3690" i="4"/>
  <c r="Y3696" i="4"/>
  <c r="U3697" i="4"/>
  <c r="V3697" i="4" s="1"/>
  <c r="X3697" i="4" s="1"/>
  <c r="R3698" i="4"/>
  <c r="Q3698" i="4"/>
  <c r="W3702" i="4"/>
  <c r="T3702" i="4"/>
  <c r="O3711" i="4"/>
  <c r="U3711" i="4"/>
  <c r="V3711" i="4" s="1"/>
  <c r="X3711" i="4" s="1"/>
  <c r="U3846" i="4"/>
  <c r="V3846" i="4" s="1"/>
  <c r="X3846" i="4" s="1"/>
  <c r="O3846" i="4"/>
  <c r="Y3846" i="4"/>
  <c r="P3858" i="4"/>
  <c r="R3858" i="4"/>
  <c r="U3900" i="4"/>
  <c r="V3900" i="4" s="1"/>
  <c r="X3900" i="4" s="1"/>
  <c r="P3908" i="4"/>
  <c r="R3908" i="4"/>
  <c r="P3993" i="4"/>
  <c r="R3993" i="4"/>
  <c r="U4039" i="4"/>
  <c r="Y4058" i="4"/>
  <c r="Y4073" i="4"/>
  <c r="R4090" i="4"/>
  <c r="P4090" i="4"/>
  <c r="Y4164" i="4"/>
  <c r="O4171" i="4"/>
  <c r="U4171" i="4"/>
  <c r="V4171" i="4" s="1"/>
  <c r="X4171" i="4" s="1"/>
  <c r="U4215" i="4"/>
  <c r="V4215" i="4" s="1"/>
  <c r="X4215" i="4" s="1"/>
  <c r="O4215" i="4"/>
  <c r="Y4334" i="4"/>
  <c r="T4335" i="4"/>
  <c r="W4335" i="4"/>
  <c r="T4374" i="4"/>
  <c r="W4374" i="4"/>
  <c r="O4432" i="4"/>
  <c r="U4432" i="4"/>
  <c r="V4432" i="4" s="1"/>
  <c r="X4432" i="4" s="1"/>
  <c r="T4432" i="4"/>
  <c r="W4432" i="4"/>
  <c r="Y2930" i="4"/>
  <c r="W2932" i="4"/>
  <c r="Y2933" i="4"/>
  <c r="Y2935" i="4"/>
  <c r="Y2938" i="4"/>
  <c r="U2947" i="4"/>
  <c r="W2947" i="4" s="1"/>
  <c r="W2949" i="4"/>
  <c r="R2957" i="4"/>
  <c r="Y2960" i="4"/>
  <c r="R2965" i="4"/>
  <c r="U2966" i="4"/>
  <c r="V2966" i="4" s="1"/>
  <c r="X2966" i="4" s="1"/>
  <c r="U2968" i="4"/>
  <c r="V2968" i="4" s="1"/>
  <c r="X2968" i="4" s="1"/>
  <c r="Y2969" i="4"/>
  <c r="Y2973" i="4"/>
  <c r="R2984" i="4"/>
  <c r="U2985" i="4"/>
  <c r="V2985" i="4" s="1"/>
  <c r="X2985" i="4" s="1"/>
  <c r="U2993" i="4"/>
  <c r="V2993" i="4" s="1"/>
  <c r="X2993" i="4" s="1"/>
  <c r="W2993" i="4"/>
  <c r="U2999" i="4"/>
  <c r="V2999" i="4" s="1"/>
  <c r="X2999" i="4" s="1"/>
  <c r="R3003" i="4"/>
  <c r="R3007" i="4"/>
  <c r="R3012" i="4"/>
  <c r="W3014" i="4"/>
  <c r="R3018" i="4"/>
  <c r="Y3020" i="4"/>
  <c r="U3020" i="4"/>
  <c r="V3020" i="4" s="1"/>
  <c r="X3020" i="4" s="1"/>
  <c r="Y3022" i="4"/>
  <c r="R3024" i="4"/>
  <c r="R3029" i="4"/>
  <c r="U3033" i="4"/>
  <c r="V3033" i="4" s="1"/>
  <c r="X3033" i="4" s="1"/>
  <c r="R3037" i="4"/>
  <c r="Y3041" i="4"/>
  <c r="W3046" i="4"/>
  <c r="Y3059" i="4"/>
  <c r="Y3062" i="4"/>
  <c r="R3075" i="4"/>
  <c r="Y3086" i="4"/>
  <c r="R3096" i="4"/>
  <c r="U3113" i="4"/>
  <c r="V3113" i="4" s="1"/>
  <c r="X3113" i="4" s="1"/>
  <c r="U3122" i="4"/>
  <c r="V3122" i="4" s="1"/>
  <c r="X3122" i="4" s="1"/>
  <c r="Y3127" i="4"/>
  <c r="U3138" i="4"/>
  <c r="V3138" i="4" s="1"/>
  <c r="X3138" i="4" s="1"/>
  <c r="Y3143" i="4"/>
  <c r="R3150" i="4"/>
  <c r="U3154" i="4"/>
  <c r="V3154" i="4" s="1"/>
  <c r="X3154" i="4" s="1"/>
  <c r="Y3173" i="4"/>
  <c r="R3174" i="4"/>
  <c r="W3178" i="4"/>
  <c r="Y3197" i="4"/>
  <c r="U3199" i="4"/>
  <c r="V3199" i="4" s="1"/>
  <c r="X3199" i="4" s="1"/>
  <c r="R3202" i="4"/>
  <c r="W3206" i="4"/>
  <c r="Y3213" i="4"/>
  <c r="U3221" i="4"/>
  <c r="V3221" i="4" s="1"/>
  <c r="X3221" i="4" s="1"/>
  <c r="W3221" i="4"/>
  <c r="R3234" i="4"/>
  <c r="R3245" i="4"/>
  <c r="Y3261" i="4"/>
  <c r="R3265" i="4"/>
  <c r="U3269" i="4"/>
  <c r="V3269" i="4" s="1"/>
  <c r="X3269" i="4" s="1"/>
  <c r="W3269" i="4"/>
  <c r="Y3285" i="4"/>
  <c r="Y3286" i="4"/>
  <c r="R3305" i="4"/>
  <c r="Y3310" i="4"/>
  <c r="Q3325" i="4"/>
  <c r="U3327" i="4"/>
  <c r="V3327" i="4" s="1"/>
  <c r="X3327" i="4" s="1"/>
  <c r="W3342" i="4"/>
  <c r="W3350" i="4"/>
  <c r="Y3358" i="4"/>
  <c r="R3370" i="4"/>
  <c r="R3378" i="4"/>
  <c r="Y3379" i="4"/>
  <c r="R3385" i="4"/>
  <c r="Y3394" i="4"/>
  <c r="Y3401" i="4"/>
  <c r="Y3402" i="4"/>
  <c r="W3412" i="4"/>
  <c r="U3421" i="4"/>
  <c r="Y3423" i="4"/>
  <c r="W3429" i="4"/>
  <c r="U3435" i="4"/>
  <c r="U3436" i="4"/>
  <c r="R3453" i="4"/>
  <c r="R3482" i="4"/>
  <c r="Y3484" i="4"/>
  <c r="R3492" i="4"/>
  <c r="Y3500" i="4"/>
  <c r="Y3505" i="4"/>
  <c r="Y3506" i="4"/>
  <c r="U3506" i="4"/>
  <c r="W3510" i="4"/>
  <c r="Y3528" i="4"/>
  <c r="Y3540" i="4"/>
  <c r="Y3547" i="4"/>
  <c r="Y3557" i="4"/>
  <c r="U3567" i="4"/>
  <c r="V3567" i="4" s="1"/>
  <c r="X3567" i="4" s="1"/>
  <c r="O3567" i="4"/>
  <c r="R3571" i="4"/>
  <c r="U3582" i="4"/>
  <c r="V3582" i="4" s="1"/>
  <c r="X3582" i="4" s="1"/>
  <c r="Y3598" i="4"/>
  <c r="W3598" i="4"/>
  <c r="Y3603" i="4"/>
  <c r="U3613" i="4"/>
  <c r="W3613" i="4" s="1"/>
  <c r="R3619" i="4"/>
  <c r="P3619" i="4"/>
  <c r="U3622" i="4"/>
  <c r="V3622" i="4" s="1"/>
  <c r="X3622" i="4" s="1"/>
  <c r="Y3638" i="4"/>
  <c r="Y3648" i="4"/>
  <c r="U3657" i="4"/>
  <c r="V3657" i="4" s="1"/>
  <c r="X3657" i="4" s="1"/>
  <c r="Q3658" i="4"/>
  <c r="W3670" i="4"/>
  <c r="W3671" i="4"/>
  <c r="Y3683" i="4"/>
  <c r="Y3700" i="4"/>
  <c r="R3705" i="4"/>
  <c r="P3705" i="4"/>
  <c r="U3746" i="4"/>
  <c r="V3746" i="4" s="1"/>
  <c r="X3746" i="4" s="1"/>
  <c r="S3752" i="4"/>
  <c r="W3752" i="4"/>
  <c r="Y3756" i="4"/>
  <c r="U3815" i="4"/>
  <c r="V3815" i="4" s="1"/>
  <c r="X3815" i="4" s="1"/>
  <c r="W3888" i="4"/>
  <c r="T3888" i="4"/>
  <c r="T3891" i="4"/>
  <c r="W3891" i="4"/>
  <c r="U3990" i="4"/>
  <c r="W3990" i="4" s="1"/>
  <c r="O3990" i="4"/>
  <c r="Y3991" i="4"/>
  <c r="W4047" i="4"/>
  <c r="T4047" i="4"/>
  <c r="Q4051" i="4"/>
  <c r="R4051" i="4"/>
  <c r="W4150" i="4"/>
  <c r="Y4151" i="4"/>
  <c r="R4220" i="4"/>
  <c r="P4220" i="4"/>
  <c r="Y3574" i="4"/>
  <c r="R3577" i="4"/>
  <c r="R3579" i="4"/>
  <c r="P3579" i="4"/>
  <c r="U3583" i="4"/>
  <c r="V3583" i="4" s="1"/>
  <c r="X3583" i="4" s="1"/>
  <c r="U3591" i="4"/>
  <c r="V3591" i="4" s="1"/>
  <c r="X3591" i="4" s="1"/>
  <c r="U3599" i="4"/>
  <c r="V3599" i="4" s="1"/>
  <c r="X3599" i="4" s="1"/>
  <c r="W3599" i="4"/>
  <c r="Y3611" i="4"/>
  <c r="R3618" i="4"/>
  <c r="P3618" i="4"/>
  <c r="Y3633" i="4"/>
  <c r="U3634" i="4"/>
  <c r="U3695" i="4"/>
  <c r="T3730" i="4"/>
  <c r="W3730" i="4"/>
  <c r="Y3731" i="4"/>
  <c r="T3751" i="4"/>
  <c r="W3751" i="4"/>
  <c r="W3757" i="4"/>
  <c r="T3762" i="4"/>
  <c r="W3762" i="4"/>
  <c r="T3776" i="4"/>
  <c r="R3805" i="4"/>
  <c r="Y3861" i="4"/>
  <c r="W3863" i="4"/>
  <c r="T3863" i="4"/>
  <c r="Y3911" i="4"/>
  <c r="Y3921" i="4"/>
  <c r="U3923" i="4"/>
  <c r="V3923" i="4" s="1"/>
  <c r="X3923" i="4" s="1"/>
  <c r="Y3933" i="4"/>
  <c r="Y3957" i="4"/>
  <c r="Y3997" i="4"/>
  <c r="O4056" i="4"/>
  <c r="U4056" i="4"/>
  <c r="V4056" i="4" s="1"/>
  <c r="X4056" i="4" s="1"/>
  <c r="Y4092" i="4"/>
  <c r="W4110" i="4"/>
  <c r="P4141" i="4"/>
  <c r="R4141" i="4"/>
  <c r="Y4161" i="4"/>
  <c r="R4162" i="4"/>
  <c r="Y4283" i="4"/>
  <c r="Y4313" i="4"/>
  <c r="R4330" i="4"/>
  <c r="P4330" i="4"/>
  <c r="P4363" i="4"/>
  <c r="R4363" i="4"/>
  <c r="W4408" i="4"/>
  <c r="Y4410" i="4"/>
  <c r="Y4475" i="4"/>
  <c r="R4475" i="4"/>
  <c r="Q4475" i="4"/>
  <c r="Y4515" i="4"/>
  <c r="U4515" i="4"/>
  <c r="V4515" i="4" s="1"/>
  <c r="X4515" i="4" s="1"/>
  <c r="S4541" i="4"/>
  <c r="U4541" i="4"/>
  <c r="V4541" i="4" s="1"/>
  <c r="X4541" i="4" s="1"/>
  <c r="W4599" i="4"/>
  <c r="T4599" i="4"/>
  <c r="U3535" i="4"/>
  <c r="V3535" i="4" s="1"/>
  <c r="X3535" i="4" s="1"/>
  <c r="Y3539" i="4"/>
  <c r="Y3542" i="4"/>
  <c r="W3542" i="4"/>
  <c r="Y3548" i="4"/>
  <c r="Y3549" i="4"/>
  <c r="P3560" i="4"/>
  <c r="R3560" i="4"/>
  <c r="Y3564" i="4"/>
  <c r="W3565" i="4"/>
  <c r="Y3578" i="4"/>
  <c r="R3604" i="4"/>
  <c r="Y3612" i="4"/>
  <c r="W3612" i="4"/>
  <c r="U3631" i="4"/>
  <c r="V3631" i="4" s="1"/>
  <c r="X3631" i="4" s="1"/>
  <c r="R3641" i="4"/>
  <c r="U3649" i="4"/>
  <c r="V3649" i="4" s="1"/>
  <c r="X3649" i="4" s="1"/>
  <c r="U3658" i="4"/>
  <c r="V3658" i="4" s="1"/>
  <c r="X3658" i="4" s="1"/>
  <c r="O3658" i="4"/>
  <c r="Y3670" i="4"/>
  <c r="R3679" i="4"/>
  <c r="Y3701" i="4"/>
  <c r="T3723" i="4"/>
  <c r="U3780" i="4"/>
  <c r="O3780" i="4"/>
  <c r="W3784" i="4"/>
  <c r="T3794" i="4"/>
  <c r="W3794" i="4"/>
  <c r="Y3803" i="4"/>
  <c r="Y3824" i="4"/>
  <c r="R3830" i="4"/>
  <c r="P3830" i="4"/>
  <c r="P3874" i="4"/>
  <c r="R3874" i="4"/>
  <c r="R3945" i="4"/>
  <c r="P3945" i="4"/>
  <c r="T3955" i="4"/>
  <c r="W3955" i="4"/>
  <c r="Y4017" i="4"/>
  <c r="T4055" i="4"/>
  <c r="W4055" i="4"/>
  <c r="Y4060" i="4"/>
  <c r="R4100" i="4"/>
  <c r="P4100" i="4"/>
  <c r="Y4108" i="4"/>
  <c r="U4138" i="4"/>
  <c r="V4138" i="4" s="1"/>
  <c r="X4138" i="4" s="1"/>
  <c r="W4191" i="4"/>
  <c r="W4227" i="4"/>
  <c r="R4264" i="4"/>
  <c r="P4264" i="4"/>
  <c r="W4322" i="4"/>
  <c r="W4332" i="4"/>
  <c r="T4332" i="4"/>
  <c r="Y4350" i="4"/>
  <c r="T4358" i="4"/>
  <c r="W4358" i="4"/>
  <c r="S4382" i="4"/>
  <c r="W4382" i="4"/>
  <c r="O4413" i="4"/>
  <c r="U4413" i="4"/>
  <c r="V4413" i="4" s="1"/>
  <c r="X4413" i="4" s="1"/>
  <c r="T4762" i="4"/>
  <c r="W4762" i="4"/>
  <c r="R4869" i="4"/>
  <c r="P4869" i="4"/>
  <c r="P4870" i="4"/>
  <c r="R4870" i="4"/>
  <c r="O4905" i="4"/>
  <c r="U4905" i="4"/>
  <c r="V4905" i="4" s="1"/>
  <c r="X4905" i="4" s="1"/>
  <c r="Y3715" i="4"/>
  <c r="U3762" i="4"/>
  <c r="V3762" i="4" s="1"/>
  <c r="X3762" i="4" s="1"/>
  <c r="R3781" i="4"/>
  <c r="P3781" i="4"/>
  <c r="Y3800" i="4"/>
  <c r="P3842" i="4"/>
  <c r="R3842" i="4"/>
  <c r="R3843" i="4"/>
  <c r="Q3843" i="4"/>
  <c r="T3860" i="4"/>
  <c r="W3860" i="4"/>
  <c r="U3863" i="4"/>
  <c r="V3863" i="4" s="1"/>
  <c r="X3863" i="4" s="1"/>
  <c r="Q3878" i="4"/>
  <c r="R3878" i="4"/>
  <c r="Y3905" i="4"/>
  <c r="T3975" i="4"/>
  <c r="W3975" i="4"/>
  <c r="Y4041" i="4"/>
  <c r="R4068" i="4"/>
  <c r="P4068" i="4"/>
  <c r="P4088" i="4"/>
  <c r="R4088" i="4"/>
  <c r="R4123" i="4"/>
  <c r="P4123" i="4"/>
  <c r="W4250" i="4"/>
  <c r="T4250" i="4"/>
  <c r="W4281" i="4"/>
  <c r="T4281" i="4"/>
  <c r="U4319" i="4"/>
  <c r="V4319" i="4" s="1"/>
  <c r="X4319" i="4" s="1"/>
  <c r="O4319" i="4"/>
  <c r="R4346" i="4"/>
  <c r="P4346" i="4"/>
  <c r="R4514" i="4"/>
  <c r="Q4514" i="4"/>
  <c r="U4581" i="4"/>
  <c r="V4581" i="4" s="1"/>
  <c r="X4581" i="4" s="1"/>
  <c r="O4581" i="4"/>
  <c r="T4581" i="4"/>
  <c r="R3586" i="4"/>
  <c r="R3601" i="4"/>
  <c r="Y3621" i="4"/>
  <c r="R3645" i="4"/>
  <c r="Y3650" i="4"/>
  <c r="Y3657" i="4"/>
  <c r="R3675" i="4"/>
  <c r="Q3675" i="4"/>
  <c r="R3684" i="4"/>
  <c r="P3715" i="4"/>
  <c r="R3717" i="4"/>
  <c r="P3769" i="4"/>
  <c r="R3769" i="4"/>
  <c r="P3770" i="4"/>
  <c r="R3770" i="4"/>
  <c r="Y3778" i="4"/>
  <c r="R3787" i="4"/>
  <c r="Q3787" i="4"/>
  <c r="T3806" i="4"/>
  <c r="W3806" i="4"/>
  <c r="R3825" i="4"/>
  <c r="P3825" i="4"/>
  <c r="P3836" i="4"/>
  <c r="R3836" i="4"/>
  <c r="Q3853" i="4"/>
  <c r="R3853" i="4"/>
  <c r="P3923" i="4"/>
  <c r="R3923" i="4"/>
  <c r="R3938" i="4"/>
  <c r="P3943" i="4"/>
  <c r="R3943" i="4"/>
  <c r="Y3984" i="4"/>
  <c r="P4006" i="4"/>
  <c r="R4006" i="4"/>
  <c r="Y4016" i="4"/>
  <c r="R4119" i="4"/>
  <c r="R4122" i="4"/>
  <c r="P4122" i="4"/>
  <c r="Y4135" i="4"/>
  <c r="U4268" i="4"/>
  <c r="V4268" i="4" s="1"/>
  <c r="X4268" i="4" s="1"/>
  <c r="Y4273" i="4"/>
  <c r="Y4276" i="4"/>
  <c r="U4322" i="4"/>
  <c r="V4322" i="4" s="1"/>
  <c r="X4322" i="4" s="1"/>
  <c r="O4322" i="4"/>
  <c r="Y4323" i="4"/>
  <c r="W4323" i="4"/>
  <c r="U4327" i="4"/>
  <c r="V4327" i="4" s="1"/>
  <c r="X4327" i="4" s="1"/>
  <c r="U4342" i="4"/>
  <c r="V4342" i="4" s="1"/>
  <c r="X4342" i="4" s="1"/>
  <c r="W4342" i="4"/>
  <c r="Y4349" i="4"/>
  <c r="W4361" i="4"/>
  <c r="Y4380" i="4"/>
  <c r="Y4395" i="4"/>
  <c r="Y4403" i="4"/>
  <c r="T4404" i="4"/>
  <c r="W4404" i="4"/>
  <c r="O4441" i="4"/>
  <c r="U4441" i="4"/>
  <c r="V4441" i="4" s="1"/>
  <c r="X4441" i="4" s="1"/>
  <c r="T4441" i="4"/>
  <c r="W4441" i="4"/>
  <c r="U4447" i="4"/>
  <c r="V4447" i="4" s="1"/>
  <c r="X4447" i="4" s="1"/>
  <c r="P4447" i="4"/>
  <c r="Q4472" i="4"/>
  <c r="R4472" i="4"/>
  <c r="U3664" i="4"/>
  <c r="Y3682" i="4"/>
  <c r="U3696" i="4"/>
  <c r="W3696" i="4" s="1"/>
  <c r="R3716" i="4"/>
  <c r="R3727" i="4"/>
  <c r="P3731" i="4"/>
  <c r="R3731" i="4"/>
  <c r="Y3737" i="4"/>
  <c r="P3741" i="4"/>
  <c r="P3743" i="4"/>
  <c r="Q3772" i="4"/>
  <c r="U3806" i="4"/>
  <c r="V3806" i="4" s="1"/>
  <c r="X3806" i="4" s="1"/>
  <c r="R3812" i="4"/>
  <c r="Q3812" i="4"/>
  <c r="R3818" i="4"/>
  <c r="R3851" i="4"/>
  <c r="P3851" i="4"/>
  <c r="U3871" i="4"/>
  <c r="Y3877" i="4"/>
  <c r="Y3887" i="4"/>
  <c r="Y3897" i="4"/>
  <c r="R3936" i="4"/>
  <c r="Y3975" i="4"/>
  <c r="U4000" i="4"/>
  <c r="V4000" i="4" s="1"/>
  <c r="X4000" i="4" s="1"/>
  <c r="P4002" i="4"/>
  <c r="R4002" i="4"/>
  <c r="W4126" i="4"/>
  <c r="Y4132" i="4"/>
  <c r="Y4133" i="4"/>
  <c r="U4134" i="4"/>
  <c r="V4134" i="4" s="1"/>
  <c r="X4134" i="4" s="1"/>
  <c r="Y4141" i="4"/>
  <c r="U4172" i="4"/>
  <c r="V4172" i="4" s="1"/>
  <c r="X4172" i="4" s="1"/>
  <c r="O4172" i="4"/>
  <c r="Y4172" i="4"/>
  <c r="R4199" i="4"/>
  <c r="R4213" i="4"/>
  <c r="Q4213" i="4"/>
  <c r="Y4224" i="4"/>
  <c r="Y4249" i="4"/>
  <c r="Y4270" i="4"/>
  <c r="Y4271" i="4"/>
  <c r="Y4311" i="4"/>
  <c r="Y4336" i="4"/>
  <c r="Y4337" i="4"/>
  <c r="W4337" i="4"/>
  <c r="Y4345" i="4"/>
  <c r="R4420" i="4"/>
  <c r="R4482" i="4"/>
  <c r="P4482" i="4"/>
  <c r="Y4503" i="4"/>
  <c r="Y4512" i="4"/>
  <c r="Q4513" i="4"/>
  <c r="W4524" i="4"/>
  <c r="T4524" i="4"/>
  <c r="O4534" i="4"/>
  <c r="Y4534" i="4"/>
  <c r="R4501" i="4"/>
  <c r="P4516" i="4"/>
  <c r="R4516" i="4"/>
  <c r="U4557" i="4"/>
  <c r="V4557" i="4" s="1"/>
  <c r="X4557" i="4" s="1"/>
  <c r="O4557" i="4"/>
  <c r="T4557" i="4"/>
  <c r="W4557" i="4"/>
  <c r="Y4916" i="4"/>
  <c r="P4945" i="4"/>
  <c r="R4945" i="4"/>
  <c r="Y4956" i="4"/>
  <c r="W4956" i="4"/>
  <c r="U4995" i="4"/>
  <c r="V4995" i="4" s="1"/>
  <c r="X4995" i="4" s="1"/>
  <c r="Y4536" i="4"/>
  <c r="Q4857" i="4"/>
  <c r="R4857" i="4"/>
  <c r="R4924" i="4"/>
  <c r="P4924" i="4"/>
  <c r="W3638" i="4"/>
  <c r="R3661" i="4"/>
  <c r="Y3665" i="4"/>
  <c r="U3665" i="4"/>
  <c r="V3665" i="4" s="1"/>
  <c r="X3665" i="4" s="1"/>
  <c r="R3669" i="4"/>
  <c r="Y3672" i="4"/>
  <c r="Y3675" i="4"/>
  <c r="W3675" i="4"/>
  <c r="Y3685" i="4"/>
  <c r="Y3698" i="4"/>
  <c r="R3700" i="4"/>
  <c r="Y3713" i="4"/>
  <c r="R3714" i="4"/>
  <c r="R3721" i="4"/>
  <c r="Y3725" i="4"/>
  <c r="Y3741" i="4"/>
  <c r="R3745" i="4"/>
  <c r="P3745" i="4"/>
  <c r="Y3749" i="4"/>
  <c r="W3775" i="4"/>
  <c r="R3804" i="4"/>
  <c r="Y3816" i="4"/>
  <c r="R3827" i="4"/>
  <c r="U3831" i="4"/>
  <c r="W3832" i="4"/>
  <c r="W3833" i="4"/>
  <c r="Y3864" i="4"/>
  <c r="Y3868" i="4"/>
  <c r="Y3875" i="4"/>
  <c r="U3885" i="4"/>
  <c r="V3885" i="4" s="1"/>
  <c r="X3885" i="4" s="1"/>
  <c r="U3893" i="4"/>
  <c r="Y3903" i="4"/>
  <c r="W3911" i="4"/>
  <c r="T3911" i="4"/>
  <c r="U3913" i="4"/>
  <c r="V3913" i="4" s="1"/>
  <c r="X3913" i="4" s="1"/>
  <c r="P3913" i="4"/>
  <c r="W3939" i="4"/>
  <c r="Y3940" i="4"/>
  <c r="Y3963" i="4"/>
  <c r="Y3969" i="4"/>
  <c r="U3974" i="4"/>
  <c r="V3974" i="4" s="1"/>
  <c r="X3974" i="4" s="1"/>
  <c r="R3982" i="4"/>
  <c r="P3982" i="4"/>
  <c r="Y3995" i="4"/>
  <c r="T4014" i="4"/>
  <c r="W4014" i="4"/>
  <c r="U4015" i="4"/>
  <c r="V4015" i="4" s="1"/>
  <c r="X4015" i="4" s="1"/>
  <c r="R4026" i="4"/>
  <c r="R4036" i="4"/>
  <c r="W4042" i="4"/>
  <c r="S4042" i="4"/>
  <c r="R4062" i="4"/>
  <c r="P4062" i="4"/>
  <c r="R4067" i="4"/>
  <c r="P4081" i="4"/>
  <c r="R4081" i="4"/>
  <c r="R4086" i="4"/>
  <c r="R4131" i="4"/>
  <c r="S4146" i="4"/>
  <c r="Y4149" i="4"/>
  <c r="W4161" i="4"/>
  <c r="U4187" i="4"/>
  <c r="V4187" i="4" s="1"/>
  <c r="X4187" i="4" s="1"/>
  <c r="R4238" i="4"/>
  <c r="R4239" i="4"/>
  <c r="R4240" i="4"/>
  <c r="P4240" i="4"/>
  <c r="U4248" i="4"/>
  <c r="V4248" i="4" s="1"/>
  <c r="X4248" i="4" s="1"/>
  <c r="U4265" i="4"/>
  <c r="V4265" i="4" s="1"/>
  <c r="X4265" i="4" s="1"/>
  <c r="R4266" i="4"/>
  <c r="P4266" i="4"/>
  <c r="Y4328" i="4"/>
  <c r="R4368" i="4"/>
  <c r="Y4370" i="4"/>
  <c r="Y4372" i="4"/>
  <c r="W4392" i="4"/>
  <c r="T4392" i="4"/>
  <c r="U4393" i="4"/>
  <c r="V4393" i="4" s="1"/>
  <c r="X4393" i="4" s="1"/>
  <c r="W4402" i="4"/>
  <c r="Y4413" i="4"/>
  <c r="T4431" i="4"/>
  <c r="W4431" i="4"/>
  <c r="R4470" i="4"/>
  <c r="P4470" i="4"/>
  <c r="P4491" i="4"/>
  <c r="R4491" i="4"/>
  <c r="T4505" i="4"/>
  <c r="W4505" i="4"/>
  <c r="Q4697" i="4"/>
  <c r="R4697" i="4"/>
  <c r="U4774" i="4"/>
  <c r="V4774" i="4" s="1"/>
  <c r="X4774" i="4" s="1"/>
  <c r="R4776" i="4"/>
  <c r="P4776" i="4"/>
  <c r="P4854" i="4"/>
  <c r="R4854" i="4"/>
  <c r="U4915" i="4"/>
  <c r="V4915" i="4" s="1"/>
  <c r="X4915" i="4" s="1"/>
  <c r="O4915" i="4"/>
  <c r="T4915" i="4"/>
  <c r="W4915" i="4"/>
  <c r="R4926" i="4"/>
  <c r="Q4926" i="4"/>
  <c r="P4944" i="4"/>
  <c r="R4944" i="4"/>
  <c r="Q4949" i="4"/>
  <c r="R4949" i="4"/>
  <c r="P4965" i="4"/>
  <c r="R4965" i="4"/>
  <c r="R4966" i="4"/>
  <c r="Q4966" i="4"/>
  <c r="Y4979" i="4"/>
  <c r="R4981" i="4"/>
  <c r="P4981" i="4"/>
  <c r="P4994" i="4"/>
  <c r="R4994" i="4"/>
  <c r="U3471" i="4"/>
  <c r="V3471" i="4" s="1"/>
  <c r="X3471" i="4" s="1"/>
  <c r="W3474" i="4"/>
  <c r="Y3475" i="4"/>
  <c r="W3482" i="4"/>
  <c r="R3483" i="4"/>
  <c r="Y3485" i="4"/>
  <c r="Y3486" i="4"/>
  <c r="Y3490" i="4"/>
  <c r="R3493" i="4"/>
  <c r="W3499" i="4"/>
  <c r="Y3515" i="4"/>
  <c r="U3518" i="4"/>
  <c r="V3518" i="4" s="1"/>
  <c r="X3518" i="4" s="1"/>
  <c r="W3519" i="4"/>
  <c r="R3530" i="4"/>
  <c r="R3547" i="4"/>
  <c r="Y3550" i="4"/>
  <c r="W3552" i="4"/>
  <c r="R3572" i="4"/>
  <c r="U3578" i="4"/>
  <c r="V3578" i="4" s="1"/>
  <c r="X3578" i="4" s="1"/>
  <c r="W3578" i="4"/>
  <c r="R3582" i="4"/>
  <c r="Y3588" i="4"/>
  <c r="R3595" i="4"/>
  <c r="Y3599" i="4"/>
  <c r="Y3602" i="4"/>
  <c r="W3606" i="4"/>
  <c r="R3611" i="4"/>
  <c r="Y3613" i="4"/>
  <c r="Y3614" i="4"/>
  <c r="Y3617" i="4"/>
  <c r="U3621" i="4"/>
  <c r="V3621" i="4" s="1"/>
  <c r="X3621" i="4" s="1"/>
  <c r="Y3642" i="4"/>
  <c r="U3647" i="4"/>
  <c r="V3647" i="4" s="1"/>
  <c r="X3647" i="4" s="1"/>
  <c r="W3648" i="4"/>
  <c r="Y3656" i="4"/>
  <c r="Y3659" i="4"/>
  <c r="R3674" i="4"/>
  <c r="R3681" i="4"/>
  <c r="U3704" i="4"/>
  <c r="V3704" i="4" s="1"/>
  <c r="X3704" i="4" s="1"/>
  <c r="Y3707" i="4"/>
  <c r="Y3709" i="4"/>
  <c r="Y3717" i="4"/>
  <c r="Y3720" i="4"/>
  <c r="P3721" i="4"/>
  <c r="W3726" i="4"/>
  <c r="W3741" i="4"/>
  <c r="Y3744" i="4"/>
  <c r="U3752" i="4"/>
  <c r="V3752" i="4" s="1"/>
  <c r="X3752" i="4" s="1"/>
  <c r="R3766" i="4"/>
  <c r="Y3768" i="4"/>
  <c r="W3799" i="4"/>
  <c r="P3805" i="4"/>
  <c r="Y3808" i="4"/>
  <c r="R3820" i="4"/>
  <c r="T3824" i="4"/>
  <c r="P3827" i="4"/>
  <c r="R3829" i="4"/>
  <c r="Y3840" i="4"/>
  <c r="W3840" i="4"/>
  <c r="R3879" i="4"/>
  <c r="U3892" i="4"/>
  <c r="V3892" i="4" s="1"/>
  <c r="X3892" i="4" s="1"/>
  <c r="W3901" i="4"/>
  <c r="U3909" i="4"/>
  <c r="V3909" i="4" s="1"/>
  <c r="X3909" i="4" s="1"/>
  <c r="P3916" i="4"/>
  <c r="R3916" i="4"/>
  <c r="R3920" i="4"/>
  <c r="R3922" i="4"/>
  <c r="P3922" i="4"/>
  <c r="Y3930" i="4"/>
  <c r="Y3932" i="4"/>
  <c r="R3947" i="4"/>
  <c r="P3947" i="4"/>
  <c r="U3953" i="4"/>
  <c r="V3953" i="4" s="1"/>
  <c r="X3953" i="4" s="1"/>
  <c r="Y3972" i="4"/>
  <c r="U3982" i="4"/>
  <c r="V3982" i="4" s="1"/>
  <c r="X3982" i="4" s="1"/>
  <c r="P3988" i="4"/>
  <c r="R3988" i="4"/>
  <c r="Y4003" i="4"/>
  <c r="P4004" i="4"/>
  <c r="P4015" i="4"/>
  <c r="R4015" i="4"/>
  <c r="P4026" i="4"/>
  <c r="W4031" i="4"/>
  <c r="Y4050" i="4"/>
  <c r="Y4082" i="4"/>
  <c r="Q4083" i="4"/>
  <c r="R4084" i="4"/>
  <c r="P4092" i="4"/>
  <c r="Y4098" i="4"/>
  <c r="Y4100" i="4"/>
  <c r="Y4102" i="4"/>
  <c r="Y4105" i="4"/>
  <c r="Y4116" i="4"/>
  <c r="Y4125" i="4"/>
  <c r="T4127" i="4"/>
  <c r="Y4130" i="4"/>
  <c r="Y4152" i="4"/>
  <c r="P4156" i="4"/>
  <c r="R4156" i="4"/>
  <c r="R4160" i="4"/>
  <c r="P4160" i="4"/>
  <c r="R4166" i="4"/>
  <c r="R4172" i="4"/>
  <c r="U4192" i="4"/>
  <c r="V4192" i="4" s="1"/>
  <c r="X4192" i="4" s="1"/>
  <c r="R4196" i="4"/>
  <c r="R4198" i="4"/>
  <c r="Y4215" i="4"/>
  <c r="R4218" i="4"/>
  <c r="P4218" i="4"/>
  <c r="U4221" i="4"/>
  <c r="V4221" i="4" s="1"/>
  <c r="X4221" i="4" s="1"/>
  <c r="R4228" i="4"/>
  <c r="Q4245" i="4"/>
  <c r="P4248" i="4"/>
  <c r="R4263" i="4"/>
  <c r="P4263" i="4"/>
  <c r="Y4268" i="4"/>
  <c r="R4296" i="4"/>
  <c r="P4296" i="4"/>
  <c r="P4299" i="4"/>
  <c r="R4299" i="4"/>
  <c r="U4321" i="4"/>
  <c r="V4321" i="4" s="1"/>
  <c r="X4321" i="4" s="1"/>
  <c r="P4321" i="4"/>
  <c r="R4322" i="4"/>
  <c r="P4322" i="4"/>
  <c r="U4348" i="4"/>
  <c r="V4348" i="4" s="1"/>
  <c r="X4348" i="4" s="1"/>
  <c r="U4356" i="4"/>
  <c r="V4356" i="4" s="1"/>
  <c r="X4356" i="4" s="1"/>
  <c r="R4357" i="4"/>
  <c r="P4357" i="4"/>
  <c r="R4358" i="4"/>
  <c r="U4360" i="4"/>
  <c r="V4360" i="4" s="1"/>
  <c r="X4360" i="4" s="1"/>
  <c r="O4360" i="4"/>
  <c r="Y4364" i="4"/>
  <c r="Y4414" i="4"/>
  <c r="P4420" i="4"/>
  <c r="R4421" i="4"/>
  <c r="W4430" i="4"/>
  <c r="U4442" i="4"/>
  <c r="V4442" i="4" s="1"/>
  <c r="X4442" i="4" s="1"/>
  <c r="W4449" i="4"/>
  <c r="S4449" i="4"/>
  <c r="U4450" i="4"/>
  <c r="V4450" i="4" s="1"/>
  <c r="X4450" i="4" s="1"/>
  <c r="W4471" i="4"/>
  <c r="R4480" i="4"/>
  <c r="P4480" i="4"/>
  <c r="U4480" i="4"/>
  <c r="V4480" i="4" s="1"/>
  <c r="X4480" i="4" s="1"/>
  <c r="Y4486" i="4"/>
  <c r="R4487" i="4"/>
  <c r="P4487" i="4"/>
  <c r="U4495" i="4"/>
  <c r="V4495" i="4" s="1"/>
  <c r="X4495" i="4" s="1"/>
  <c r="U4498" i="4"/>
  <c r="V4498" i="4" s="1"/>
  <c r="X4498" i="4" s="1"/>
  <c r="R4526" i="4"/>
  <c r="P4526" i="4"/>
  <c r="Y4533" i="4"/>
  <c r="R4551" i="4"/>
  <c r="P4551" i="4"/>
  <c r="Q4552" i="4"/>
  <c r="R4552" i="4"/>
  <c r="U4555" i="4"/>
  <c r="V4555" i="4" s="1"/>
  <c r="X4555" i="4" s="1"/>
  <c r="S4564" i="4"/>
  <c r="R4567" i="4"/>
  <c r="P4568" i="4"/>
  <c r="R4568" i="4"/>
  <c r="R4573" i="4"/>
  <c r="R4630" i="4"/>
  <c r="U4630" i="4"/>
  <c r="V4630" i="4" s="1"/>
  <c r="X4630" i="4" s="1"/>
  <c r="Q4633" i="4"/>
  <c r="R4633" i="4"/>
  <c r="Y4693" i="4"/>
  <c r="P4734" i="4"/>
  <c r="R4734" i="4"/>
  <c r="P3783" i="4"/>
  <c r="R3783" i="4"/>
  <c r="P3804" i="4"/>
  <c r="Y3810" i="4"/>
  <c r="W3823" i="4"/>
  <c r="Y3842" i="4"/>
  <c r="T3842" i="4"/>
  <c r="T3855" i="4"/>
  <c r="Y3866" i="4"/>
  <c r="Y3870" i="4"/>
  <c r="W3877" i="4"/>
  <c r="W3882" i="4"/>
  <c r="T3882" i="4"/>
  <c r="R3884" i="4"/>
  <c r="P3884" i="4"/>
  <c r="R3898" i="4"/>
  <c r="P3898" i="4"/>
  <c r="Y3919" i="4"/>
  <c r="U3935" i="4"/>
  <c r="V3935" i="4" s="1"/>
  <c r="X3935" i="4" s="1"/>
  <c r="Y3938" i="4"/>
  <c r="Y3943" i="4"/>
  <c r="T3949" i="4"/>
  <c r="R3954" i="4"/>
  <c r="Q3954" i="4"/>
  <c r="Y3978" i="4"/>
  <c r="R3984" i="4"/>
  <c r="U4011" i="4"/>
  <c r="V4011" i="4" s="1"/>
  <c r="X4011" i="4" s="1"/>
  <c r="T4028" i="4"/>
  <c r="W4028" i="4"/>
  <c r="P4067" i="4"/>
  <c r="Y4069" i="4"/>
  <c r="P4086" i="4"/>
  <c r="R4106" i="4"/>
  <c r="P4106" i="4"/>
  <c r="P4131" i="4"/>
  <c r="Y4159" i="4"/>
  <c r="R4190" i="4"/>
  <c r="Q4190" i="4"/>
  <c r="T4201" i="4"/>
  <c r="W4208" i="4"/>
  <c r="T4208" i="4"/>
  <c r="Y4220" i="4"/>
  <c r="Y4235" i="4"/>
  <c r="Y4238" i="4"/>
  <c r="Q4238" i="4"/>
  <c r="U4284" i="4"/>
  <c r="V4284" i="4" s="1"/>
  <c r="X4284" i="4" s="1"/>
  <c r="P4307" i="4"/>
  <c r="R4307" i="4"/>
  <c r="W4330" i="4"/>
  <c r="R4340" i="4"/>
  <c r="P4340" i="4"/>
  <c r="P4347" i="4"/>
  <c r="R4347" i="4"/>
  <c r="U4383" i="4"/>
  <c r="P4412" i="4"/>
  <c r="R4412" i="4"/>
  <c r="U4421" i="4"/>
  <c r="W4421" i="4" s="1"/>
  <c r="R4426" i="4"/>
  <c r="R4431" i="4"/>
  <c r="P4431" i="4"/>
  <c r="Y4454" i="4"/>
  <c r="R4460" i="4"/>
  <c r="P4460" i="4"/>
  <c r="Y4471" i="4"/>
  <c r="Y4478" i="4"/>
  <c r="U4516" i="4"/>
  <c r="V4516" i="4" s="1"/>
  <c r="X4516" i="4" s="1"/>
  <c r="O4516" i="4"/>
  <c r="O4549" i="4"/>
  <c r="Y4549" i="4"/>
  <c r="Y4558" i="4"/>
  <c r="Y4588" i="4"/>
  <c r="T4589" i="4"/>
  <c r="W4589" i="4"/>
  <c r="P4611" i="4"/>
  <c r="R4611" i="4"/>
  <c r="R3536" i="4"/>
  <c r="R3550" i="4"/>
  <c r="Y3554" i="4"/>
  <c r="W3563" i="4"/>
  <c r="Y3577" i="4"/>
  <c r="U3577" i="4"/>
  <c r="V3577" i="4" s="1"/>
  <c r="X3577" i="4" s="1"/>
  <c r="R3583" i="4"/>
  <c r="R3588" i="4"/>
  <c r="Y3589" i="4"/>
  <c r="Y3597" i="4"/>
  <c r="Y3600" i="4"/>
  <c r="R3614" i="4"/>
  <c r="U3615" i="4"/>
  <c r="V3615" i="4" s="1"/>
  <c r="X3615" i="4" s="1"/>
  <c r="U3616" i="4"/>
  <c r="Y3618" i="4"/>
  <c r="R3621" i="4"/>
  <c r="U3623" i="4"/>
  <c r="V3623" i="4" s="1"/>
  <c r="X3623" i="4" s="1"/>
  <c r="Y3624" i="4"/>
  <c r="Y3637" i="4"/>
  <c r="R3638" i="4"/>
  <c r="U3640" i="4"/>
  <c r="V3640" i="4" s="1"/>
  <c r="X3640" i="4" s="1"/>
  <c r="W3640" i="4"/>
  <c r="Y3652" i="4"/>
  <c r="Y3654" i="4"/>
  <c r="U3660" i="4"/>
  <c r="V3660" i="4" s="1"/>
  <c r="X3660" i="4" s="1"/>
  <c r="Y3667" i="4"/>
  <c r="Y3676" i="4"/>
  <c r="R3680" i="4"/>
  <c r="R3683" i="4"/>
  <c r="Y3686" i="4"/>
  <c r="U3686" i="4"/>
  <c r="V3686" i="4" s="1"/>
  <c r="X3686" i="4" s="1"/>
  <c r="Y3712" i="4"/>
  <c r="Y3714" i="4"/>
  <c r="Y3721" i="4"/>
  <c r="U3721" i="4"/>
  <c r="V3721" i="4" s="1"/>
  <c r="X3721" i="4" s="1"/>
  <c r="R3730" i="4"/>
  <c r="Y3736" i="4"/>
  <c r="R3736" i="4"/>
  <c r="R3768" i="4"/>
  <c r="U3769" i="4"/>
  <c r="V3769" i="4" s="1"/>
  <c r="X3769" i="4" s="1"/>
  <c r="W3777" i="4"/>
  <c r="T3777" i="4"/>
  <c r="U3807" i="4"/>
  <c r="V3807" i="4" s="1"/>
  <c r="X3807" i="4" s="1"/>
  <c r="Y3812" i="4"/>
  <c r="Y3814" i="4"/>
  <c r="Y3843" i="4"/>
  <c r="P3903" i="4"/>
  <c r="R3903" i="4"/>
  <c r="R3915" i="4"/>
  <c r="P3915" i="4"/>
  <c r="U3918" i="4"/>
  <c r="V3918" i="4" s="1"/>
  <c r="X3918" i="4" s="1"/>
  <c r="R3928" i="4"/>
  <c r="R3929" i="4"/>
  <c r="R3961" i="4"/>
  <c r="R3962" i="4"/>
  <c r="Y3964" i="4"/>
  <c r="Y3977" i="4"/>
  <c r="U3987" i="4"/>
  <c r="V3987" i="4" s="1"/>
  <c r="X3987" i="4" s="1"/>
  <c r="Q3987" i="4"/>
  <c r="Y4004" i="4"/>
  <c r="R4020" i="4"/>
  <c r="O4027" i="4"/>
  <c r="U4027" i="4"/>
  <c r="V4027" i="4" s="1"/>
  <c r="X4027" i="4" s="1"/>
  <c r="R4044" i="4"/>
  <c r="W4051" i="4"/>
  <c r="S4051" i="4"/>
  <c r="Y4066" i="4"/>
  <c r="Y4085" i="4"/>
  <c r="Y4090" i="4"/>
  <c r="Y4093" i="4"/>
  <c r="R4098" i="4"/>
  <c r="P4113" i="4"/>
  <c r="R4113" i="4"/>
  <c r="R4149" i="4"/>
  <c r="U4149" i="4"/>
  <c r="V4149" i="4" s="1"/>
  <c r="X4149" i="4" s="1"/>
  <c r="U4158" i="4"/>
  <c r="V4158" i="4" s="1"/>
  <c r="X4158" i="4" s="1"/>
  <c r="O4158" i="4"/>
  <c r="U4166" i="4"/>
  <c r="Y4176" i="4"/>
  <c r="U4178" i="4"/>
  <c r="V4178" i="4" s="1"/>
  <c r="X4178" i="4" s="1"/>
  <c r="U4185" i="4"/>
  <c r="V4185" i="4" s="1"/>
  <c r="X4185" i="4" s="1"/>
  <c r="U4193" i="4"/>
  <c r="U4199" i="4"/>
  <c r="V4199" i="4" s="1"/>
  <c r="X4199" i="4" s="1"/>
  <c r="O4199" i="4"/>
  <c r="Y4212" i="4"/>
  <c r="P4222" i="4"/>
  <c r="R4222" i="4"/>
  <c r="W4225" i="4"/>
  <c r="T4245" i="4"/>
  <c r="W4245" i="4"/>
  <c r="R4261" i="4"/>
  <c r="W4267" i="4"/>
  <c r="T4267" i="4"/>
  <c r="R4284" i="4"/>
  <c r="R4286" i="4"/>
  <c r="P4286" i="4"/>
  <c r="Y4301" i="4"/>
  <c r="R4305" i="4"/>
  <c r="P4305" i="4"/>
  <c r="Y4312" i="4"/>
  <c r="Y4317" i="4"/>
  <c r="W4317" i="4"/>
  <c r="Y4318" i="4"/>
  <c r="Y4319" i="4"/>
  <c r="Y4333" i="4"/>
  <c r="U4338" i="4"/>
  <c r="P4356" i="4"/>
  <c r="Y4374" i="4"/>
  <c r="Y4375" i="4"/>
  <c r="R4376" i="4"/>
  <c r="R4388" i="4"/>
  <c r="Y4405" i="4"/>
  <c r="W4405" i="4"/>
  <c r="Y4406" i="4"/>
  <c r="R4438" i="4"/>
  <c r="Q4438" i="4"/>
  <c r="Y4445" i="4"/>
  <c r="R4450" i="4"/>
  <c r="P4450" i="4"/>
  <c r="T4457" i="4"/>
  <c r="W4457" i="4"/>
  <c r="Q4466" i="4"/>
  <c r="R4466" i="4"/>
  <c r="Q4486" i="4"/>
  <c r="P4534" i="4"/>
  <c r="R4534" i="4"/>
  <c r="Y4565" i="4"/>
  <c r="P4567" i="4"/>
  <c r="R4571" i="4"/>
  <c r="P4573" i="4"/>
  <c r="P4575" i="4"/>
  <c r="Y4582" i="4"/>
  <c r="Q4609" i="4"/>
  <c r="R4609" i="4"/>
  <c r="P4610" i="4"/>
  <c r="R4610" i="4"/>
  <c r="R4620" i="4"/>
  <c r="P4620" i="4"/>
  <c r="P4629" i="4"/>
  <c r="R4629" i="4"/>
  <c r="W3743" i="4"/>
  <c r="Y3757" i="4"/>
  <c r="Y3766" i="4"/>
  <c r="R3767" i="4"/>
  <c r="R3823" i="4"/>
  <c r="Y3827" i="4"/>
  <c r="W3837" i="4"/>
  <c r="Y3848" i="4"/>
  <c r="Y3859" i="4"/>
  <c r="R3862" i="4"/>
  <c r="Y3881" i="4"/>
  <c r="Y3895" i="4"/>
  <c r="Y3896" i="4"/>
  <c r="Y3908" i="4"/>
  <c r="R3924" i="4"/>
  <c r="W3926" i="4"/>
  <c r="T3929" i="4"/>
  <c r="R3931" i="4"/>
  <c r="R3932" i="4"/>
  <c r="Y3935" i="4"/>
  <c r="Y3937" i="4"/>
  <c r="U3939" i="4"/>
  <c r="V3939" i="4" s="1"/>
  <c r="X3939" i="4" s="1"/>
  <c r="U3949" i="4"/>
  <c r="V3949" i="4" s="1"/>
  <c r="X3949" i="4" s="1"/>
  <c r="Y3953" i="4"/>
  <c r="Y3955" i="4"/>
  <c r="R3956" i="4"/>
  <c r="W3960" i="4"/>
  <c r="Y3962" i="4"/>
  <c r="U3964" i="4"/>
  <c r="U3971" i="4"/>
  <c r="V3971" i="4" s="1"/>
  <c r="X3971" i="4" s="1"/>
  <c r="W3980" i="4"/>
  <c r="U3991" i="4"/>
  <c r="V3991" i="4" s="1"/>
  <c r="X3991" i="4" s="1"/>
  <c r="Y4002" i="4"/>
  <c r="W4005" i="4"/>
  <c r="T4013" i="4"/>
  <c r="U4020" i="4"/>
  <c r="V4020" i="4" s="1"/>
  <c r="X4020" i="4" s="1"/>
  <c r="Y4021" i="4"/>
  <c r="W4022" i="4"/>
  <c r="Y4053" i="4"/>
  <c r="T4054" i="4"/>
  <c r="R4063" i="4"/>
  <c r="T4078" i="4"/>
  <c r="Y4084" i="4"/>
  <c r="T4094" i="4"/>
  <c r="T4111" i="4"/>
  <c r="Y4131" i="4"/>
  <c r="Y4138" i="4"/>
  <c r="Y4145" i="4"/>
  <c r="Y4153" i="4"/>
  <c r="W4162" i="4"/>
  <c r="W4164" i="4"/>
  <c r="U4164" i="4"/>
  <c r="V4164" i="4" s="1"/>
  <c r="X4164" i="4" s="1"/>
  <c r="Y4179" i="4"/>
  <c r="Y4181" i="4"/>
  <c r="Y4183" i="4"/>
  <c r="W4183" i="4"/>
  <c r="Y4185" i="4"/>
  <c r="Y4195" i="4"/>
  <c r="Y4197" i="4"/>
  <c r="U4201" i="4"/>
  <c r="V4201" i="4" s="1"/>
  <c r="X4201" i="4" s="1"/>
  <c r="Y4236" i="4"/>
  <c r="W4239" i="4"/>
  <c r="S4239" i="4"/>
  <c r="Y4264" i="4"/>
  <c r="Y4287" i="4"/>
  <c r="W4288" i="4"/>
  <c r="R4300" i="4"/>
  <c r="P4300" i="4"/>
  <c r="Y4304" i="4"/>
  <c r="Y4305" i="4"/>
  <c r="W4305" i="4"/>
  <c r="R4309" i="4"/>
  <c r="U4320" i="4"/>
  <c r="V4320" i="4" s="1"/>
  <c r="X4320" i="4" s="1"/>
  <c r="W4328" i="4"/>
  <c r="Y4329" i="4"/>
  <c r="W4329" i="4"/>
  <c r="S4329" i="4"/>
  <c r="Y4347" i="4"/>
  <c r="Y4348" i="4"/>
  <c r="W4349" i="4"/>
  <c r="Y4351" i="4"/>
  <c r="Y4352" i="4"/>
  <c r="Y4353" i="4"/>
  <c r="W4364" i="4"/>
  <c r="Y4365" i="4"/>
  <c r="Y4366" i="4"/>
  <c r="W4370" i="4"/>
  <c r="T4390" i="4"/>
  <c r="S4393" i="4"/>
  <c r="P4398" i="4"/>
  <c r="R4398" i="4"/>
  <c r="T4401" i="4"/>
  <c r="W4401" i="4"/>
  <c r="Y4425" i="4"/>
  <c r="O4429" i="4"/>
  <c r="U4429" i="4"/>
  <c r="V4429" i="4" s="1"/>
  <c r="X4429" i="4" s="1"/>
  <c r="Y4465" i="4"/>
  <c r="W4465" i="4"/>
  <c r="Y4482" i="4"/>
  <c r="R4488" i="4"/>
  <c r="P4488" i="4"/>
  <c r="Y4513" i="4"/>
  <c r="Y4518" i="4"/>
  <c r="Y4519" i="4"/>
  <c r="P4521" i="4"/>
  <c r="R4521" i="4"/>
  <c r="Q4733" i="4"/>
  <c r="R4733" i="4"/>
  <c r="R4773" i="4"/>
  <c r="P4773" i="4"/>
  <c r="Y3879" i="4"/>
  <c r="U3879" i="4"/>
  <c r="V3879" i="4" s="1"/>
  <c r="X3879" i="4" s="1"/>
  <c r="T3890" i="4"/>
  <c r="U3907" i="4"/>
  <c r="V3907" i="4" s="1"/>
  <c r="X3907" i="4" s="1"/>
  <c r="U3921" i="4"/>
  <c r="V3921" i="4" s="1"/>
  <c r="X3921" i="4" s="1"/>
  <c r="Y3941" i="4"/>
  <c r="T3942" i="4"/>
  <c r="Y3982" i="4"/>
  <c r="U3986" i="4"/>
  <c r="V3986" i="4" s="1"/>
  <c r="X3986" i="4" s="1"/>
  <c r="Y4001" i="4"/>
  <c r="Y4006" i="4"/>
  <c r="Y4023" i="4"/>
  <c r="Y4026" i="4"/>
  <c r="Y4035" i="4"/>
  <c r="Y4045" i="4"/>
  <c r="Y4052" i="4"/>
  <c r="Y4076" i="4"/>
  <c r="T4138" i="4"/>
  <c r="Y4148" i="4"/>
  <c r="W4153" i="4"/>
  <c r="Y4165" i="4"/>
  <c r="U4176" i="4"/>
  <c r="V4176" i="4" s="1"/>
  <c r="X4176" i="4" s="1"/>
  <c r="U4177" i="4"/>
  <c r="V4177" i="4" s="1"/>
  <c r="X4177" i="4" s="1"/>
  <c r="Y4186" i="4"/>
  <c r="U4202" i="4"/>
  <c r="V4202" i="4" s="1"/>
  <c r="X4202" i="4" s="1"/>
  <c r="Y4214" i="4"/>
  <c r="R4236" i="4"/>
  <c r="P4236" i="4"/>
  <c r="U4239" i="4"/>
  <c r="V4239" i="4" s="1"/>
  <c r="X4239" i="4" s="1"/>
  <c r="Y4239" i="4"/>
  <c r="U4250" i="4"/>
  <c r="V4250" i="4" s="1"/>
  <c r="X4250" i="4" s="1"/>
  <c r="U4253" i="4"/>
  <c r="V4253" i="4" s="1"/>
  <c r="X4253" i="4" s="1"/>
  <c r="Y4262" i="4"/>
  <c r="Y4265" i="4"/>
  <c r="S4265" i="4"/>
  <c r="U4281" i="4"/>
  <c r="V4281" i="4" s="1"/>
  <c r="X4281" i="4" s="1"/>
  <c r="U4296" i="4"/>
  <c r="V4296" i="4" s="1"/>
  <c r="X4296" i="4" s="1"/>
  <c r="Y4331" i="4"/>
  <c r="Y4357" i="4"/>
  <c r="U4359" i="4"/>
  <c r="O4359" i="4"/>
  <c r="U4370" i="4"/>
  <c r="V4370" i="4" s="1"/>
  <c r="X4370" i="4" s="1"/>
  <c r="U4377" i="4"/>
  <c r="V4377" i="4" s="1"/>
  <c r="X4377" i="4" s="1"/>
  <c r="U4405" i="4"/>
  <c r="V4405" i="4" s="1"/>
  <c r="X4405" i="4" s="1"/>
  <c r="R4415" i="4"/>
  <c r="P4415" i="4"/>
  <c r="R4440" i="4"/>
  <c r="P4440" i="4"/>
  <c r="R4456" i="4"/>
  <c r="P4456" i="4"/>
  <c r="R4471" i="4"/>
  <c r="P4471" i="4"/>
  <c r="U4499" i="4"/>
  <c r="V4499" i="4" s="1"/>
  <c r="X4499" i="4" s="1"/>
  <c r="R4503" i="4"/>
  <c r="P4503" i="4"/>
  <c r="Y4507" i="4"/>
  <c r="U4513" i="4"/>
  <c r="V4513" i="4" s="1"/>
  <c r="X4513" i="4" s="1"/>
  <c r="O4513" i="4"/>
  <c r="T4519" i="4"/>
  <c r="R4553" i="4"/>
  <c r="P4553" i="4"/>
  <c r="P4662" i="4"/>
  <c r="R4662" i="4"/>
  <c r="T4678" i="4"/>
  <c r="W4678" i="4"/>
  <c r="T4719" i="4"/>
  <c r="W4719" i="4"/>
  <c r="P4721" i="4"/>
  <c r="U4721" i="4"/>
  <c r="V4721" i="4" s="1"/>
  <c r="X4721" i="4" s="1"/>
  <c r="U4731" i="4"/>
  <c r="V4731" i="4" s="1"/>
  <c r="X4731" i="4" s="1"/>
  <c r="P4732" i="4"/>
  <c r="R4732" i="4"/>
  <c r="R3762" i="4"/>
  <c r="W3766" i="4"/>
  <c r="Y3781" i="4"/>
  <c r="R3814" i="4"/>
  <c r="Y3820" i="4"/>
  <c r="W3826" i="4"/>
  <c r="Y3837" i="4"/>
  <c r="Y3838" i="4"/>
  <c r="Y3851" i="4"/>
  <c r="R3900" i="4"/>
  <c r="P3932" i="4"/>
  <c r="Y3960" i="4"/>
  <c r="Y3967" i="4"/>
  <c r="Y3970" i="4"/>
  <c r="R3972" i="4"/>
  <c r="W3988" i="4"/>
  <c r="Y4008" i="4"/>
  <c r="Y4012" i="4"/>
  <c r="W4012" i="4"/>
  <c r="R4018" i="4"/>
  <c r="Y4037" i="4"/>
  <c r="R4056" i="4"/>
  <c r="Y4068" i="4"/>
  <c r="Y4070" i="4"/>
  <c r="W4098" i="4"/>
  <c r="R4110" i="4"/>
  <c r="W4114" i="4"/>
  <c r="R4118" i="4"/>
  <c r="Y4122" i="4"/>
  <c r="R4127" i="4"/>
  <c r="Y4150" i="4"/>
  <c r="Y4156" i="4"/>
  <c r="U4160" i="4"/>
  <c r="V4160" i="4" s="1"/>
  <c r="X4160" i="4" s="1"/>
  <c r="Y4168" i="4"/>
  <c r="Y4170" i="4"/>
  <c r="Y4187" i="4"/>
  <c r="Y4190" i="4"/>
  <c r="W4190" i="4"/>
  <c r="U4191" i="4"/>
  <c r="V4191" i="4" s="1"/>
  <c r="X4191" i="4" s="1"/>
  <c r="W4203" i="4"/>
  <c r="T4203" i="4"/>
  <c r="R4212" i="4"/>
  <c r="Y4216" i="4"/>
  <c r="Y4217" i="4"/>
  <c r="U4217" i="4"/>
  <c r="V4217" i="4" s="1"/>
  <c r="X4217" i="4" s="1"/>
  <c r="Y4221" i="4"/>
  <c r="Y4228" i="4"/>
  <c r="R4254" i="4"/>
  <c r="U4258" i="4"/>
  <c r="U4276" i="4"/>
  <c r="V4276" i="4" s="1"/>
  <c r="X4276" i="4" s="1"/>
  <c r="U4291" i="4"/>
  <c r="W4298" i="4"/>
  <c r="U4317" i="4"/>
  <c r="V4317" i="4" s="1"/>
  <c r="X4317" i="4" s="1"/>
  <c r="P4317" i="4"/>
  <c r="R4325" i="4"/>
  <c r="R4326" i="4"/>
  <c r="P4326" i="4"/>
  <c r="R4373" i="4"/>
  <c r="R4379" i="4"/>
  <c r="R4382" i="4"/>
  <c r="R4387" i="4"/>
  <c r="Y4394" i="4"/>
  <c r="R4396" i="4"/>
  <c r="R4407" i="4"/>
  <c r="P4408" i="4"/>
  <c r="R4408" i="4"/>
  <c r="Y4412" i="4"/>
  <c r="Y4446" i="4"/>
  <c r="R4448" i="4"/>
  <c r="P4448" i="4"/>
  <c r="P4461" i="4"/>
  <c r="R4461" i="4"/>
  <c r="U4482" i="4"/>
  <c r="V4482" i="4" s="1"/>
  <c r="X4482" i="4" s="1"/>
  <c r="W4489" i="4"/>
  <c r="S4489" i="4"/>
  <c r="P4493" i="4"/>
  <c r="R4493" i="4"/>
  <c r="R4502" i="4"/>
  <c r="P4502" i="4"/>
  <c r="Q4530" i="4"/>
  <c r="R4530" i="4"/>
  <c r="W4637" i="4"/>
  <c r="T4637" i="4"/>
  <c r="Y4704" i="4"/>
  <c r="U4704" i="4"/>
  <c r="V4704" i="4" s="1"/>
  <c r="X4704" i="4" s="1"/>
  <c r="R4731" i="4"/>
  <c r="P4731" i="4"/>
  <c r="W4210" i="4"/>
  <c r="T4210" i="4"/>
  <c r="Y4240" i="4"/>
  <c r="Y4245" i="4"/>
  <c r="U4257" i="4"/>
  <c r="V4257" i="4" s="1"/>
  <c r="X4257" i="4" s="1"/>
  <c r="Y4261" i="4"/>
  <c r="Y4267" i="4"/>
  <c r="R4270" i="4"/>
  <c r="Y4284" i="4"/>
  <c r="Y4294" i="4"/>
  <c r="W4308" i="4"/>
  <c r="Y4315" i="4"/>
  <c r="Y4321" i="4"/>
  <c r="Y4325" i="4"/>
  <c r="R4349" i="4"/>
  <c r="R4359" i="4"/>
  <c r="R4360" i="4"/>
  <c r="U4362" i="4"/>
  <c r="V4362" i="4" s="1"/>
  <c r="X4362" i="4" s="1"/>
  <c r="W4362" i="4"/>
  <c r="Y4367" i="4"/>
  <c r="R4370" i="4"/>
  <c r="U4373" i="4"/>
  <c r="R4378" i="4"/>
  <c r="Y4379" i="4"/>
  <c r="Y4385" i="4"/>
  <c r="Y4388" i="4"/>
  <c r="Y4391" i="4"/>
  <c r="W4391" i="4"/>
  <c r="U4395" i="4"/>
  <c r="V4395" i="4" s="1"/>
  <c r="X4395" i="4" s="1"/>
  <c r="W4396" i="4"/>
  <c r="R4428" i="4"/>
  <c r="Y4438" i="4"/>
  <c r="R4442" i="4"/>
  <c r="Y4466" i="4"/>
  <c r="W4498" i="4"/>
  <c r="W4499" i="4"/>
  <c r="Y4522" i="4"/>
  <c r="U4522" i="4"/>
  <c r="V4522" i="4" s="1"/>
  <c r="X4522" i="4" s="1"/>
  <c r="W4528" i="4"/>
  <c r="R4533" i="4"/>
  <c r="Q4533" i="4"/>
  <c r="U4571" i="4"/>
  <c r="V4571" i="4" s="1"/>
  <c r="X4571" i="4" s="1"/>
  <c r="U4576" i="4"/>
  <c r="V4576" i="4" s="1"/>
  <c r="X4576" i="4" s="1"/>
  <c r="O4576" i="4"/>
  <c r="Y4578" i="4"/>
  <c r="R4628" i="4"/>
  <c r="U4628" i="4"/>
  <c r="V4628" i="4" s="1"/>
  <c r="X4628" i="4" s="1"/>
  <c r="R4668" i="4"/>
  <c r="Q4668" i="4"/>
  <c r="W4693" i="4"/>
  <c r="Y4702" i="4"/>
  <c r="W4702" i="4"/>
  <c r="S4702" i="4"/>
  <c r="O4718" i="4"/>
  <c r="U4718" i="4"/>
  <c r="V4718" i="4" s="1"/>
  <c r="X4718" i="4" s="1"/>
  <c r="Y4728" i="4"/>
  <c r="W4737" i="4"/>
  <c r="P4740" i="4"/>
  <c r="R4740" i="4"/>
  <c r="U4745" i="4"/>
  <c r="V4745" i="4" s="1"/>
  <c r="X4745" i="4" s="1"/>
  <c r="R4772" i="4"/>
  <c r="P4772" i="4"/>
  <c r="R4801" i="4"/>
  <c r="Q4801" i="4"/>
  <c r="W4803" i="4"/>
  <c r="U4811" i="4"/>
  <c r="V4811" i="4" s="1"/>
  <c r="X4811" i="4" s="1"/>
  <c r="W4811" i="4"/>
  <c r="T4811" i="4"/>
  <c r="R4861" i="4"/>
  <c r="P4861" i="4"/>
  <c r="P4868" i="4"/>
  <c r="R4868" i="4"/>
  <c r="R4880" i="4"/>
  <c r="P4880" i="4"/>
  <c r="U4889" i="4"/>
  <c r="V4889" i="4" s="1"/>
  <c r="X4889" i="4" s="1"/>
  <c r="P4889" i="4"/>
  <c r="T4325" i="4"/>
  <c r="U4328" i="4"/>
  <c r="V4328" i="4" s="1"/>
  <c r="X4328" i="4" s="1"/>
  <c r="Y4355" i="4"/>
  <c r="U4357" i="4"/>
  <c r="Y4358" i="4"/>
  <c r="U4361" i="4"/>
  <c r="V4361" i="4" s="1"/>
  <c r="X4361" i="4" s="1"/>
  <c r="Y4363" i="4"/>
  <c r="W4376" i="4"/>
  <c r="Y4386" i="4"/>
  <c r="Y4397" i="4"/>
  <c r="W4399" i="4"/>
  <c r="Y4409" i="4"/>
  <c r="U4416" i="4"/>
  <c r="V4416" i="4" s="1"/>
  <c r="X4416" i="4" s="1"/>
  <c r="P4443" i="4"/>
  <c r="R4443" i="4"/>
  <c r="Y4447" i="4"/>
  <c r="S4447" i="4"/>
  <c r="Y4469" i="4"/>
  <c r="Y4500" i="4"/>
  <c r="Y4502" i="4"/>
  <c r="R4512" i="4"/>
  <c r="P4512" i="4"/>
  <c r="S4523" i="4"/>
  <c r="Y4545" i="4"/>
  <c r="U4548" i="4"/>
  <c r="V4548" i="4" s="1"/>
  <c r="X4548" i="4" s="1"/>
  <c r="P4651" i="4"/>
  <c r="R4651" i="4"/>
  <c r="O4679" i="4"/>
  <c r="Y4679" i="4"/>
  <c r="T4679" i="4"/>
  <c r="W4679" i="4"/>
  <c r="Y4685" i="4"/>
  <c r="Y4694" i="4"/>
  <c r="Y4696" i="4"/>
  <c r="P4791" i="4"/>
  <c r="R4791" i="4"/>
  <c r="T4805" i="4"/>
  <c r="W4805" i="4"/>
  <c r="W4262" i="4"/>
  <c r="W4268" i="4"/>
  <c r="Y4286" i="4"/>
  <c r="U4307" i="4"/>
  <c r="V4307" i="4" s="1"/>
  <c r="X4307" i="4" s="1"/>
  <c r="Y4309" i="4"/>
  <c r="R4320" i="4"/>
  <c r="Y4322" i="4"/>
  <c r="Y4326" i="4"/>
  <c r="U4329" i="4"/>
  <c r="V4329" i="4" s="1"/>
  <c r="X4329" i="4" s="1"/>
  <c r="R4334" i="4"/>
  <c r="U4335" i="4"/>
  <c r="V4335" i="4" s="1"/>
  <c r="X4335" i="4" s="1"/>
  <c r="U4336" i="4"/>
  <c r="V4336" i="4" s="1"/>
  <c r="X4336" i="4" s="1"/>
  <c r="U4339" i="4"/>
  <c r="Y4340" i="4"/>
  <c r="R4348" i="4"/>
  <c r="R4351" i="4"/>
  <c r="R4352" i="4"/>
  <c r="R4353" i="4"/>
  <c r="Y4359" i="4"/>
  <c r="Y4360" i="4"/>
  <c r="U4363" i="4"/>
  <c r="V4363" i="4" s="1"/>
  <c r="X4363" i="4" s="1"/>
  <c r="R4367" i="4"/>
  <c r="U4368" i="4"/>
  <c r="V4368" i="4" s="1"/>
  <c r="X4368" i="4" s="1"/>
  <c r="U4374" i="4"/>
  <c r="V4374" i="4" s="1"/>
  <c r="X4374" i="4" s="1"/>
  <c r="U4375" i="4"/>
  <c r="U4376" i="4"/>
  <c r="V4376" i="4" s="1"/>
  <c r="X4376" i="4" s="1"/>
  <c r="Y4377" i="4"/>
  <c r="U4381" i="4"/>
  <c r="V4381" i="4" s="1"/>
  <c r="X4381" i="4" s="1"/>
  <c r="R4389" i="4"/>
  <c r="Y4398" i="4"/>
  <c r="Y4400" i="4"/>
  <c r="U4406" i="4"/>
  <c r="V4406" i="4" s="1"/>
  <c r="X4406" i="4" s="1"/>
  <c r="U4434" i="4"/>
  <c r="V4434" i="4" s="1"/>
  <c r="X4434" i="4" s="1"/>
  <c r="Y4435" i="4"/>
  <c r="Y4439" i="4"/>
  <c r="R4453" i="4"/>
  <c r="R4454" i="4"/>
  <c r="P4454" i="4"/>
  <c r="Y4462" i="4"/>
  <c r="R4464" i="4"/>
  <c r="P4464" i="4"/>
  <c r="W4479" i="4"/>
  <c r="R4485" i="4"/>
  <c r="R4486" i="4"/>
  <c r="P4486" i="4"/>
  <c r="Y4491" i="4"/>
  <c r="Y4494" i="4"/>
  <c r="R4496" i="4"/>
  <c r="P4496" i="4"/>
  <c r="R4520" i="4"/>
  <c r="Y4526" i="4"/>
  <c r="Y4552" i="4"/>
  <c r="Y4553" i="4"/>
  <c r="T4621" i="4"/>
  <c r="W4621" i="4"/>
  <c r="R4627" i="4"/>
  <c r="P4627" i="4"/>
  <c r="P4663" i="4"/>
  <c r="U4663" i="4"/>
  <c r="V4663" i="4" s="1"/>
  <c r="X4663" i="4" s="1"/>
  <c r="O4670" i="4"/>
  <c r="U4670" i="4"/>
  <c r="V4670" i="4" s="1"/>
  <c r="X4670" i="4" s="1"/>
  <c r="Y4686" i="4"/>
  <c r="W4452" i="4"/>
  <c r="U4466" i="4"/>
  <c r="V4466" i="4" s="1"/>
  <c r="X4466" i="4" s="1"/>
  <c r="Y4470" i="4"/>
  <c r="Y4473" i="4"/>
  <c r="W4473" i="4"/>
  <c r="Y4511" i="4"/>
  <c r="R4537" i="4"/>
  <c r="Y4551" i="4"/>
  <c r="R4554" i="4"/>
  <c r="R4560" i="4"/>
  <c r="R4589" i="4"/>
  <c r="P4589" i="4"/>
  <c r="W4605" i="4"/>
  <c r="U4606" i="4"/>
  <c r="V4606" i="4" s="1"/>
  <c r="X4606" i="4" s="1"/>
  <c r="W4608" i="4"/>
  <c r="Y4616" i="4"/>
  <c r="Y4619" i="4"/>
  <c r="W4624" i="4"/>
  <c r="S4624" i="4"/>
  <c r="Y4630" i="4"/>
  <c r="T4634" i="4"/>
  <c r="W4634" i="4"/>
  <c r="U4639" i="4"/>
  <c r="W4639" i="4" s="1"/>
  <c r="Y4644" i="4"/>
  <c r="Y4647" i="4"/>
  <c r="Y4658" i="4"/>
  <c r="U4682" i="4"/>
  <c r="V4682" i="4" s="1"/>
  <c r="X4682" i="4" s="1"/>
  <c r="Y4732" i="4"/>
  <c r="Y4744" i="4"/>
  <c r="P4806" i="4"/>
  <c r="R4806" i="4"/>
  <c r="W4845" i="4"/>
  <c r="T4845" i="4"/>
  <c r="R4860" i="4"/>
  <c r="P4879" i="4"/>
  <c r="R4879" i="4"/>
  <c r="P4899" i="4"/>
  <c r="R4899" i="4"/>
  <c r="Y4593" i="4"/>
  <c r="S4593" i="4"/>
  <c r="Y4600" i="4"/>
  <c r="Y4601" i="4"/>
  <c r="U4614" i="4"/>
  <c r="W4614" i="4" s="1"/>
  <c r="Y4629" i="4"/>
  <c r="Y4643" i="4"/>
  <c r="Y4646" i="4"/>
  <c r="Y4667" i="4"/>
  <c r="Y4672" i="4"/>
  <c r="R4717" i="4"/>
  <c r="P4717" i="4"/>
  <c r="R4727" i="4"/>
  <c r="P4727" i="4"/>
  <c r="Y4735" i="4"/>
  <c r="T4743" i="4"/>
  <c r="W4743" i="4"/>
  <c r="Y4751" i="4"/>
  <c r="T4766" i="4"/>
  <c r="W4766" i="4"/>
  <c r="Y4767" i="4"/>
  <c r="R4771" i="4"/>
  <c r="Q4771" i="4"/>
  <c r="W4781" i="4"/>
  <c r="S4781" i="4"/>
  <c r="P4784" i="4"/>
  <c r="R4784" i="4"/>
  <c r="R4796" i="4"/>
  <c r="P4796" i="4"/>
  <c r="U4796" i="4"/>
  <c r="V4796" i="4" s="1"/>
  <c r="X4796" i="4" s="1"/>
  <c r="Y4805" i="4"/>
  <c r="W4874" i="4"/>
  <c r="T4874" i="4"/>
  <c r="R4877" i="4"/>
  <c r="P4877" i="4"/>
  <c r="P4888" i="4"/>
  <c r="R4888" i="4"/>
  <c r="U4423" i="4"/>
  <c r="V4423" i="4" s="1"/>
  <c r="X4423" i="4" s="1"/>
  <c r="Y4428" i="4"/>
  <c r="U4448" i="4"/>
  <c r="U4457" i="4"/>
  <c r="V4457" i="4" s="1"/>
  <c r="X4457" i="4" s="1"/>
  <c r="U4467" i="4"/>
  <c r="V4467" i="4" s="1"/>
  <c r="X4467" i="4" s="1"/>
  <c r="Y4468" i="4"/>
  <c r="U4471" i="4"/>
  <c r="V4471" i="4" s="1"/>
  <c r="X4471" i="4" s="1"/>
  <c r="W4474" i="4"/>
  <c r="Y4476" i="4"/>
  <c r="R4478" i="4"/>
  <c r="W4491" i="4"/>
  <c r="W4496" i="4"/>
  <c r="W4502" i="4"/>
  <c r="R4504" i="4"/>
  <c r="P4527" i="4"/>
  <c r="R4527" i="4"/>
  <c r="R4539" i="4"/>
  <c r="W4550" i="4"/>
  <c r="P4554" i="4"/>
  <c r="Y4560" i="4"/>
  <c r="Y4572" i="4"/>
  <c r="W4573" i="4"/>
  <c r="W4574" i="4"/>
  <c r="Y4577" i="4"/>
  <c r="W4591" i="4"/>
  <c r="Y4622" i="4"/>
  <c r="O4622" i="4"/>
  <c r="W4649" i="4"/>
  <c r="T4649" i="4"/>
  <c r="R4669" i="4"/>
  <c r="P4669" i="4"/>
  <c r="R4726" i="4"/>
  <c r="Q4726" i="4"/>
  <c r="R4736" i="4"/>
  <c r="P4736" i="4"/>
  <c r="Y4742" i="4"/>
  <c r="P4860" i="4"/>
  <c r="W4578" i="4"/>
  <c r="Y4586" i="4"/>
  <c r="Y4590" i="4"/>
  <c r="W4594" i="4"/>
  <c r="Y4595" i="4"/>
  <c r="R4599" i="4"/>
  <c r="W4613" i="4"/>
  <c r="T4616" i="4"/>
  <c r="W4645" i="4"/>
  <c r="P4670" i="4"/>
  <c r="R4670" i="4"/>
  <c r="Y4683" i="4"/>
  <c r="T4690" i="4"/>
  <c r="W4690" i="4"/>
  <c r="Y4697" i="4"/>
  <c r="W4705" i="4"/>
  <c r="R4750" i="4"/>
  <c r="R4760" i="4"/>
  <c r="P4760" i="4"/>
  <c r="U4780" i="4"/>
  <c r="V4780" i="4" s="1"/>
  <c r="X4780" i="4" s="1"/>
  <c r="O4780" i="4"/>
  <c r="T4787" i="4"/>
  <c r="W4787" i="4"/>
  <c r="Y4821" i="4"/>
  <c r="W4823" i="4"/>
  <c r="P4940" i="4"/>
  <c r="R4940" i="4"/>
  <c r="S4951" i="4"/>
  <c r="W4951" i="4"/>
  <c r="T4954" i="4"/>
  <c r="W4954" i="4"/>
  <c r="U4960" i="4"/>
  <c r="V4960" i="4" s="1"/>
  <c r="X4960" i="4" s="1"/>
  <c r="P4992" i="4"/>
  <c r="R4992" i="4"/>
  <c r="W4579" i="4"/>
  <c r="Y4602" i="4"/>
  <c r="W4602" i="4"/>
  <c r="Y4614" i="4"/>
  <c r="Y4632" i="4"/>
  <c r="U4641" i="4"/>
  <c r="Y4663" i="4"/>
  <c r="R4676" i="4"/>
  <c r="P4676" i="4"/>
  <c r="U4705" i="4"/>
  <c r="V4705" i="4" s="1"/>
  <c r="X4705" i="4" s="1"/>
  <c r="Q4713" i="4"/>
  <c r="R4713" i="4"/>
  <c r="U4723" i="4"/>
  <c r="V4723" i="4" s="1"/>
  <c r="X4723" i="4" s="1"/>
  <c r="Y4740" i="4"/>
  <c r="O4807" i="4"/>
  <c r="U4807" i="4"/>
  <c r="V4807" i="4" s="1"/>
  <c r="X4807" i="4" s="1"/>
  <c r="W4808" i="4"/>
  <c r="T4808" i="4"/>
  <c r="S4816" i="4"/>
  <c r="Y4832" i="4"/>
  <c r="U4856" i="4"/>
  <c r="V4856" i="4" s="1"/>
  <c r="X4856" i="4" s="1"/>
  <c r="U4920" i="4"/>
  <c r="W4920" i="4" s="1"/>
  <c r="O4920" i="4"/>
  <c r="R4922" i="4"/>
  <c r="P4922" i="4"/>
  <c r="O4938" i="4"/>
  <c r="U4938" i="4"/>
  <c r="V4938" i="4" s="1"/>
  <c r="X4938" i="4" s="1"/>
  <c r="Y4960" i="4"/>
  <c r="R4964" i="4"/>
  <c r="Q4964" i="4"/>
  <c r="R4973" i="4"/>
  <c r="P4973" i="4"/>
  <c r="Y4567" i="4"/>
  <c r="R4570" i="4"/>
  <c r="S4598" i="4"/>
  <c r="W4615" i="4"/>
  <c r="Y4633" i="4"/>
  <c r="Y4668" i="4"/>
  <c r="P4684" i="4"/>
  <c r="Y4690" i="4"/>
  <c r="Y4720" i="4"/>
  <c r="P4749" i="4"/>
  <c r="P4750" i="4"/>
  <c r="P4751" i="4"/>
  <c r="R4765" i="4"/>
  <c r="Q4765" i="4"/>
  <c r="Y4768" i="4"/>
  <c r="Y4772" i="4"/>
  <c r="W4786" i="4"/>
  <c r="T4786" i="4"/>
  <c r="W4812" i="4"/>
  <c r="R4814" i="4"/>
  <c r="Y4849" i="4"/>
  <c r="Y4859" i="4"/>
  <c r="P4865" i="4"/>
  <c r="R4872" i="4"/>
  <c r="P4872" i="4"/>
  <c r="U4909" i="4"/>
  <c r="V4909" i="4" s="1"/>
  <c r="X4909" i="4" s="1"/>
  <c r="P4947" i="4"/>
  <c r="R4947" i="4"/>
  <c r="W4959" i="4"/>
  <c r="T4959" i="4"/>
  <c r="Y4966" i="4"/>
  <c r="Y4547" i="4"/>
  <c r="Y4555" i="4"/>
  <c r="W4555" i="4"/>
  <c r="S4555" i="4"/>
  <c r="R4578" i="4"/>
  <c r="R4590" i="4"/>
  <c r="R4593" i="4"/>
  <c r="Y4604" i="4"/>
  <c r="R4618" i="4"/>
  <c r="Q4621" i="4"/>
  <c r="W4633" i="4"/>
  <c r="Y4636" i="4"/>
  <c r="W4636" i="4"/>
  <c r="R4685" i="4"/>
  <c r="R4691" i="4"/>
  <c r="P4691" i="4"/>
  <c r="Y4712" i="4"/>
  <c r="W4712" i="4"/>
  <c r="Y4717" i="4"/>
  <c r="U4726" i="4"/>
  <c r="V4726" i="4" s="1"/>
  <c r="X4726" i="4" s="1"/>
  <c r="U4728" i="4"/>
  <c r="W4728" i="4" s="1"/>
  <c r="R4737" i="4"/>
  <c r="R4754" i="4"/>
  <c r="W4769" i="4"/>
  <c r="Y4770" i="4"/>
  <c r="W4841" i="4"/>
  <c r="Y4863" i="4"/>
  <c r="R4871" i="4"/>
  <c r="P4871" i="4"/>
  <c r="R4893" i="4"/>
  <c r="Q4893" i="4"/>
  <c r="Y4900" i="4"/>
  <c r="Y4924" i="4"/>
  <c r="Q4939" i="4"/>
  <c r="R4939" i="4"/>
  <c r="Y4983" i="4"/>
  <c r="U4655" i="4"/>
  <c r="R4665" i="4"/>
  <c r="W4672" i="4"/>
  <c r="S4672" i="4"/>
  <c r="W4677" i="4"/>
  <c r="U4694" i="4"/>
  <c r="V4694" i="4" s="1"/>
  <c r="X4694" i="4" s="1"/>
  <c r="W4761" i="4"/>
  <c r="U4762" i="4"/>
  <c r="V4762" i="4" s="1"/>
  <c r="X4762" i="4" s="1"/>
  <c r="Y4764" i="4"/>
  <c r="Y4771" i="4"/>
  <c r="Y4789" i="4"/>
  <c r="P4790" i="4"/>
  <c r="R4790" i="4"/>
  <c r="Y4828" i="4"/>
  <c r="P4831" i="4"/>
  <c r="R4831" i="4"/>
  <c r="Y4847" i="4"/>
  <c r="Y4852" i="4"/>
  <c r="R4878" i="4"/>
  <c r="Y4925" i="4"/>
  <c r="S4948" i="4"/>
  <c r="R4970" i="4"/>
  <c r="P4970" i="4"/>
  <c r="W4866" i="4"/>
  <c r="Y4868" i="4"/>
  <c r="Y4870" i="4"/>
  <c r="Y4949" i="4"/>
  <c r="P5002" i="4"/>
  <c r="U5002" i="4"/>
  <c r="V5002" i="4" s="1"/>
  <c r="X5002" i="4" s="1"/>
  <c r="U4769" i="4"/>
  <c r="V4769" i="4" s="1"/>
  <c r="X4769" i="4" s="1"/>
  <c r="U4770" i="4"/>
  <c r="V4770" i="4" s="1"/>
  <c r="X4770" i="4" s="1"/>
  <c r="R4778" i="4"/>
  <c r="U4782" i="4"/>
  <c r="V4782" i="4" s="1"/>
  <c r="X4782" i="4" s="1"/>
  <c r="R4786" i="4"/>
  <c r="P4786" i="4"/>
  <c r="Y4791" i="4"/>
  <c r="R4804" i="4"/>
  <c r="Y4813" i="4"/>
  <c r="R4834" i="4"/>
  <c r="Y4862" i="4"/>
  <c r="T4881" i="4"/>
  <c r="Y4888" i="4"/>
  <c r="Y4892" i="4"/>
  <c r="Y4893" i="4"/>
  <c r="O4933" i="4"/>
  <c r="Y4933" i="4"/>
  <c r="P4954" i="4"/>
  <c r="R4954" i="4"/>
  <c r="P4962" i="4"/>
  <c r="R4962" i="4"/>
  <c r="Y4964" i="4"/>
  <c r="Y4967" i="4"/>
  <c r="Y4992" i="4"/>
  <c r="Q4998" i="4"/>
  <c r="R5004" i="4"/>
  <c r="P4785" i="4"/>
  <c r="R4785" i="4"/>
  <c r="Y4800" i="4"/>
  <c r="P4844" i="4"/>
  <c r="P4855" i="4"/>
  <c r="R4855" i="4"/>
  <c r="Y4877" i="4"/>
  <c r="R4884" i="4"/>
  <c r="Y4889" i="4"/>
  <c r="W4897" i="4"/>
  <c r="U4919" i="4"/>
  <c r="U4999" i="4"/>
  <c r="Y4671" i="4"/>
  <c r="R4672" i="4"/>
  <c r="P4672" i="4"/>
  <c r="W4673" i="4"/>
  <c r="Y4682" i="4"/>
  <c r="Y4698" i="4"/>
  <c r="Y4750" i="4"/>
  <c r="Y4752" i="4"/>
  <c r="U4756" i="4"/>
  <c r="R4756" i="4"/>
  <c r="R4764" i="4"/>
  <c r="Y4766" i="4"/>
  <c r="Y4775" i="4"/>
  <c r="U4791" i="4"/>
  <c r="R4794" i="4"/>
  <c r="Y4799" i="4"/>
  <c r="W4799" i="4"/>
  <c r="Y4801" i="4"/>
  <c r="P4804" i="4"/>
  <c r="Y4831" i="4"/>
  <c r="Y4834" i="4"/>
  <c r="Y4839" i="4"/>
  <c r="R4845" i="4"/>
  <c r="R4846" i="4"/>
  <c r="R4853" i="4"/>
  <c r="Y4872" i="4"/>
  <c r="Y4881" i="4"/>
  <c r="R4901" i="4"/>
  <c r="P4901" i="4"/>
  <c r="R4902" i="4"/>
  <c r="P4902" i="4"/>
  <c r="U4927" i="4"/>
  <c r="W4927" i="4" s="1"/>
  <c r="Q4936" i="4"/>
  <c r="R4936" i="4"/>
  <c r="Y4958" i="4"/>
  <c r="U4975" i="4"/>
  <c r="V4975" i="4" s="1"/>
  <c r="X4975" i="4" s="1"/>
  <c r="R4979" i="4"/>
  <c r="W4982" i="4"/>
  <c r="Q4986" i="4"/>
  <c r="R4986" i="4"/>
  <c r="Y4989" i="4"/>
  <c r="U4991" i="4"/>
  <c r="V4991" i="4" s="1"/>
  <c r="X4991" i="4" s="1"/>
  <c r="Y4998" i="4"/>
  <c r="W4894" i="4"/>
  <c r="W4895" i="4"/>
  <c r="Y4968" i="4"/>
  <c r="W4985" i="4"/>
  <c r="Y4755" i="4"/>
  <c r="W4763" i="4"/>
  <c r="Y4765" i="4"/>
  <c r="R4774" i="4"/>
  <c r="W4782" i="4"/>
  <c r="Y4795" i="4"/>
  <c r="W4835" i="4"/>
  <c r="T4835" i="4"/>
  <c r="U4862" i="4"/>
  <c r="Y4866" i="4"/>
  <c r="Y4869" i="4"/>
  <c r="W4903" i="4"/>
  <c r="Y4910" i="4"/>
  <c r="P4915" i="4"/>
  <c r="R4915" i="4"/>
  <c r="Y4923" i="4"/>
  <c r="W4929" i="4"/>
  <c r="R4982" i="4"/>
  <c r="R4990" i="4"/>
  <c r="W4609" i="4"/>
  <c r="W4617" i="4"/>
  <c r="Y4618" i="4"/>
  <c r="W4638" i="4"/>
  <c r="Y4640" i="4"/>
  <c r="Y4654" i="4"/>
  <c r="U4654" i="4"/>
  <c r="V4654" i="4" s="1"/>
  <c r="X4654" i="4" s="1"/>
  <c r="U4659" i="4"/>
  <c r="V4659" i="4" s="1"/>
  <c r="X4659" i="4" s="1"/>
  <c r="R4661" i="4"/>
  <c r="Y4674" i="4"/>
  <c r="Y4675" i="4"/>
  <c r="U4681" i="4"/>
  <c r="V4681" i="4" s="1"/>
  <c r="X4681" i="4" s="1"/>
  <c r="W4681" i="4"/>
  <c r="R4687" i="4"/>
  <c r="Y4689" i="4"/>
  <c r="R4701" i="4"/>
  <c r="Y4703" i="4"/>
  <c r="R4707" i="4"/>
  <c r="U4713" i="4"/>
  <c r="V4713" i="4" s="1"/>
  <c r="X4713" i="4" s="1"/>
  <c r="R4723" i="4"/>
  <c r="U4737" i="4"/>
  <c r="V4737" i="4" s="1"/>
  <c r="X4737" i="4" s="1"/>
  <c r="W4738" i="4"/>
  <c r="R4743" i="4"/>
  <c r="Y4785" i="4"/>
  <c r="Y4794" i="4"/>
  <c r="R4811" i="4"/>
  <c r="R4864" i="4"/>
  <c r="P4864" i="4"/>
  <c r="Y4878" i="4"/>
  <c r="Y4897" i="4"/>
  <c r="W4905" i="4"/>
  <c r="Y4919" i="4"/>
  <c r="W4921" i="4"/>
  <c r="W4935" i="4"/>
  <c r="U4954" i="4"/>
  <c r="V4954" i="4" s="1"/>
  <c r="X4954" i="4" s="1"/>
  <c r="R4960" i="4"/>
  <c r="W4986" i="4"/>
  <c r="R4989" i="4"/>
  <c r="W4804" i="4"/>
  <c r="R4821" i="4"/>
  <c r="R4847" i="4"/>
  <c r="Y4883" i="4"/>
  <c r="W4896" i="4"/>
  <c r="Y4911" i="4"/>
  <c r="W4923" i="4"/>
  <c r="Y4931" i="4"/>
  <c r="Y4944" i="4"/>
  <c r="Y4971" i="4"/>
  <c r="Y4975" i="4"/>
  <c r="W5004" i="4"/>
  <c r="V28" i="4"/>
  <c r="X28" i="4" s="1"/>
  <c r="W28" i="4"/>
  <c r="W121" i="4"/>
  <c r="V23" i="4"/>
  <c r="X23" i="4" s="1"/>
  <c r="W23" i="4"/>
  <c r="W44" i="4"/>
  <c r="V44" i="4"/>
  <c r="X44" i="4" s="1"/>
  <c r="W46" i="4"/>
  <c r="W65" i="4"/>
  <c r="V65" i="4"/>
  <c r="X65" i="4" s="1"/>
  <c r="W61" i="4"/>
  <c r="W24" i="4"/>
  <c r="W87" i="4"/>
  <c r="V87" i="4"/>
  <c r="X87" i="4" s="1"/>
  <c r="W88" i="4"/>
  <c r="V88" i="4"/>
  <c r="X88" i="4" s="1"/>
  <c r="V123" i="4"/>
  <c r="X123" i="4" s="1"/>
  <c r="W123" i="4"/>
  <c r="W153" i="4"/>
  <c r="W205" i="4"/>
  <c r="V205" i="4"/>
  <c r="X205" i="4" s="1"/>
  <c r="W253" i="4"/>
  <c r="V253" i="4"/>
  <c r="X253" i="4" s="1"/>
  <c r="W96" i="4"/>
  <c r="V96" i="4"/>
  <c r="X96" i="4" s="1"/>
  <c r="W112" i="4"/>
  <c r="V72" i="4"/>
  <c r="X72" i="4" s="1"/>
  <c r="W72" i="4"/>
  <c r="W245" i="4"/>
  <c r="V245" i="4"/>
  <c r="X245" i="4" s="1"/>
  <c r="W16" i="4"/>
  <c r="W40" i="4"/>
  <c r="V15" i="4"/>
  <c r="X15" i="4" s="1"/>
  <c r="W15" i="4"/>
  <c r="W64" i="4"/>
  <c r="V64" i="4"/>
  <c r="X64" i="4" s="1"/>
  <c r="W206" i="4"/>
  <c r="W69" i="4"/>
  <c r="V69" i="4"/>
  <c r="X69" i="4" s="1"/>
  <c r="W20" i="4"/>
  <c r="V20" i="4"/>
  <c r="X20" i="4" s="1"/>
  <c r="W80" i="4"/>
  <c r="V80" i="4"/>
  <c r="X80" i="4" s="1"/>
  <c r="W213" i="4"/>
  <c r="V213" i="4"/>
  <c r="X213" i="4" s="1"/>
  <c r="V326" i="4"/>
  <c r="X326" i="4" s="1"/>
  <c r="W326" i="4"/>
  <c r="T8" i="4"/>
  <c r="U39" i="4"/>
  <c r="V39" i="4" s="1"/>
  <c r="X39" i="4" s="1"/>
  <c r="U58" i="4"/>
  <c r="V58" i="4" s="1"/>
  <c r="X58" i="4" s="1"/>
  <c r="U59" i="4"/>
  <c r="V59" i="4" s="1"/>
  <c r="X59" i="4" s="1"/>
  <c r="Y68" i="4"/>
  <c r="Y70" i="4"/>
  <c r="Y71" i="4"/>
  <c r="S75" i="4"/>
  <c r="T100" i="4"/>
  <c r="U104" i="4"/>
  <c r="V104" i="4" s="1"/>
  <c r="X104" i="4" s="1"/>
  <c r="C23" i="1"/>
  <c r="D23" i="1" s="1"/>
  <c r="P6" i="4"/>
  <c r="U9" i="4"/>
  <c r="V9" i="4" s="1"/>
  <c r="X9" i="4" s="1"/>
  <c r="T10" i="4"/>
  <c r="R12" i="4"/>
  <c r="P14" i="4"/>
  <c r="U17" i="4"/>
  <c r="V17" i="4" s="1"/>
  <c r="X17" i="4" s="1"/>
  <c r="T18" i="4"/>
  <c r="R20" i="4"/>
  <c r="P22" i="4"/>
  <c r="U25" i="4"/>
  <c r="V25" i="4" s="1"/>
  <c r="X25" i="4" s="1"/>
  <c r="T26" i="4"/>
  <c r="R28" i="4"/>
  <c r="P30" i="4"/>
  <c r="U33" i="4"/>
  <c r="V33" i="4" s="1"/>
  <c r="X33" i="4" s="1"/>
  <c r="T34" i="4"/>
  <c r="R36" i="4"/>
  <c r="P38" i="4"/>
  <c r="U41" i="4"/>
  <c r="V41" i="4" s="1"/>
  <c r="X41" i="4" s="1"/>
  <c r="T42" i="4"/>
  <c r="R44" i="4"/>
  <c r="P46" i="4"/>
  <c r="U49" i="4"/>
  <c r="V49" i="4" s="1"/>
  <c r="X49" i="4" s="1"/>
  <c r="T50" i="4"/>
  <c r="T51" i="4"/>
  <c r="T52" i="4"/>
  <c r="U53" i="4"/>
  <c r="V53" i="4" s="1"/>
  <c r="X53" i="4" s="1"/>
  <c r="U54" i="4"/>
  <c r="V54" i="4" s="1"/>
  <c r="X54" i="4" s="1"/>
  <c r="U55" i="4"/>
  <c r="V55" i="4" s="1"/>
  <c r="X55" i="4" s="1"/>
  <c r="U56" i="4"/>
  <c r="V56" i="4" s="1"/>
  <c r="X56" i="4" s="1"/>
  <c r="Q65" i="4"/>
  <c r="R66" i="4"/>
  <c r="U68" i="4"/>
  <c r="R68" i="4"/>
  <c r="R69" i="4"/>
  <c r="R70" i="4"/>
  <c r="U74" i="4"/>
  <c r="V74" i="4" s="1"/>
  <c r="X74" i="4" s="1"/>
  <c r="U75" i="4"/>
  <c r="V75" i="4" s="1"/>
  <c r="X75" i="4" s="1"/>
  <c r="R79" i="4"/>
  <c r="W81" i="4"/>
  <c r="P82" i="4"/>
  <c r="P83" i="4"/>
  <c r="P85" i="4"/>
  <c r="P86" i="4"/>
  <c r="R89" i="4"/>
  <c r="S91" i="4"/>
  <c r="S92" i="4"/>
  <c r="S93" i="4"/>
  <c r="U97" i="4"/>
  <c r="V97" i="4" s="1"/>
  <c r="X97" i="4" s="1"/>
  <c r="W99" i="4"/>
  <c r="W101" i="4"/>
  <c r="W102" i="4"/>
  <c r="W104" i="4"/>
  <c r="Q106" i="4"/>
  <c r="Y112" i="4"/>
  <c r="R112" i="4"/>
  <c r="T115" i="4"/>
  <c r="T116" i="4"/>
  <c r="U117" i="4"/>
  <c r="V117" i="4" s="1"/>
  <c r="X117" i="4" s="1"/>
  <c r="U118" i="4"/>
  <c r="V118" i="4" s="1"/>
  <c r="X118" i="4" s="1"/>
  <c r="U119" i="4"/>
  <c r="V119" i="4" s="1"/>
  <c r="X119" i="4" s="1"/>
  <c r="U120" i="4"/>
  <c r="V120" i="4" s="1"/>
  <c r="X120" i="4" s="1"/>
  <c r="U124" i="4"/>
  <c r="V124" i="4" s="1"/>
  <c r="X124" i="4" s="1"/>
  <c r="R124" i="4"/>
  <c r="U125" i="4"/>
  <c r="V125" i="4" s="1"/>
  <c r="X125" i="4" s="1"/>
  <c r="R128" i="4"/>
  <c r="T134" i="4"/>
  <c r="R137" i="4"/>
  <c r="W139" i="4"/>
  <c r="R146" i="4"/>
  <c r="S147" i="4"/>
  <c r="R149" i="4"/>
  <c r="W149" i="4"/>
  <c r="T152" i="4"/>
  <c r="U156" i="4"/>
  <c r="V156" i="4" s="1"/>
  <c r="X156" i="4" s="1"/>
  <c r="R156" i="4"/>
  <c r="U157" i="4"/>
  <c r="V157" i="4" s="1"/>
  <c r="X157" i="4" s="1"/>
  <c r="R160" i="4"/>
  <c r="T166" i="4"/>
  <c r="R169" i="4"/>
  <c r="W171" i="4"/>
  <c r="P174" i="4"/>
  <c r="R178" i="4"/>
  <c r="S179" i="4"/>
  <c r="R181" i="4"/>
  <c r="W181" i="4"/>
  <c r="Q183" i="4"/>
  <c r="W184" i="4"/>
  <c r="T184" i="4"/>
  <c r="U188" i="4"/>
  <c r="R188" i="4"/>
  <c r="R192" i="4"/>
  <c r="W193" i="4"/>
  <c r="W196" i="4"/>
  <c r="Y198" i="4"/>
  <c r="T198" i="4"/>
  <c r="R199" i="4"/>
  <c r="P199" i="4"/>
  <c r="R200" i="4"/>
  <c r="W201" i="4"/>
  <c r="W204" i="4"/>
  <c r="Y206" i="4"/>
  <c r="T206" i="4"/>
  <c r="R207" i="4"/>
  <c r="P207" i="4"/>
  <c r="R208" i="4"/>
  <c r="W209" i="4"/>
  <c r="W212" i="4"/>
  <c r="Y214" i="4"/>
  <c r="T214" i="4"/>
  <c r="R215" i="4"/>
  <c r="P215" i="4"/>
  <c r="R216" i="4"/>
  <c r="W217" i="4"/>
  <c r="W220" i="4"/>
  <c r="Y222" i="4"/>
  <c r="T222" i="4"/>
  <c r="R223" i="4"/>
  <c r="P223" i="4"/>
  <c r="R224" i="4"/>
  <c r="W225" i="4"/>
  <c r="W228" i="4"/>
  <c r="Y230" i="4"/>
  <c r="T230" i="4"/>
  <c r="R231" i="4"/>
  <c r="P231" i="4"/>
  <c r="R232" i="4"/>
  <c r="W233" i="4"/>
  <c r="W236" i="4"/>
  <c r="Y238" i="4"/>
  <c r="T238" i="4"/>
  <c r="R239" i="4"/>
  <c r="P239" i="4"/>
  <c r="R240" i="4"/>
  <c r="W241" i="4"/>
  <c r="W244" i="4"/>
  <c r="Y246" i="4"/>
  <c r="T246" i="4"/>
  <c r="R247" i="4"/>
  <c r="P247" i="4"/>
  <c r="R248" i="4"/>
  <c r="W249" i="4"/>
  <c r="W252" i="4"/>
  <c r="Y254" i="4"/>
  <c r="T254" i="4"/>
  <c r="R255" i="4"/>
  <c r="P255" i="4"/>
  <c r="R256" i="4"/>
  <c r="W257" i="4"/>
  <c r="W260" i="4"/>
  <c r="Y262" i="4"/>
  <c r="T262" i="4"/>
  <c r="R263" i="4"/>
  <c r="P263" i="4"/>
  <c r="R264" i="4"/>
  <c r="W265" i="4"/>
  <c r="W268" i="4"/>
  <c r="Y270" i="4"/>
  <c r="T270" i="4"/>
  <c r="R271" i="4"/>
  <c r="P271" i="4"/>
  <c r="R272" i="4"/>
  <c r="W273" i="4"/>
  <c r="Y278" i="4"/>
  <c r="T281" i="4"/>
  <c r="U285" i="4"/>
  <c r="U289" i="4"/>
  <c r="V289" i="4" s="1"/>
  <c r="X289" i="4" s="1"/>
  <c r="O289" i="4"/>
  <c r="Y293" i="4"/>
  <c r="U297" i="4"/>
  <c r="V297" i="4" s="1"/>
  <c r="X297" i="4" s="1"/>
  <c r="O297" i="4"/>
  <c r="W297" i="4"/>
  <c r="U308" i="4"/>
  <c r="V308" i="4" s="1"/>
  <c r="X308" i="4" s="1"/>
  <c r="U317" i="4"/>
  <c r="V317" i="4" s="1"/>
  <c r="X317" i="4" s="1"/>
  <c r="Y318" i="4"/>
  <c r="R320" i="4"/>
  <c r="P320" i="4"/>
  <c r="O323" i="4"/>
  <c r="U323" i="4"/>
  <c r="V323" i="4" s="1"/>
  <c r="X323" i="4" s="1"/>
  <c r="T323" i="4"/>
  <c r="Y326" i="4"/>
  <c r="R328" i="4"/>
  <c r="P328" i="4"/>
  <c r="W337" i="4"/>
  <c r="Y343" i="4"/>
  <c r="W343" i="4"/>
  <c r="O355" i="4"/>
  <c r="U355" i="4"/>
  <c r="V355" i="4" s="1"/>
  <c r="X355" i="4" s="1"/>
  <c r="T355" i="4"/>
  <c r="W356" i="4"/>
  <c r="S356" i="4"/>
  <c r="Y360" i="4"/>
  <c r="R368" i="4"/>
  <c r="P368" i="4"/>
  <c r="Y376" i="4"/>
  <c r="W385" i="4"/>
  <c r="W401" i="4"/>
  <c r="V406" i="4"/>
  <c r="X406" i="4" s="1"/>
  <c r="W406" i="4"/>
  <c r="W480" i="4"/>
  <c r="V480" i="4"/>
  <c r="X480" i="4" s="1"/>
  <c r="V556" i="4"/>
  <c r="X556" i="4" s="1"/>
  <c r="W556" i="4"/>
  <c r="U29" i="4"/>
  <c r="U7" i="4"/>
  <c r="T16" i="4"/>
  <c r="T40" i="4"/>
  <c r="U52" i="4"/>
  <c r="V52" i="4" s="1"/>
  <c r="X52" i="4" s="1"/>
  <c r="A11" i="1"/>
  <c r="R5" i="4"/>
  <c r="P7" i="4"/>
  <c r="O8" i="4"/>
  <c r="U10" i="4"/>
  <c r="V10" i="4" s="1"/>
  <c r="X10" i="4" s="1"/>
  <c r="R13" i="4"/>
  <c r="P15" i="4"/>
  <c r="O16" i="4"/>
  <c r="U18" i="4"/>
  <c r="V18" i="4" s="1"/>
  <c r="X18" i="4" s="1"/>
  <c r="O40" i="4"/>
  <c r="R45" i="4"/>
  <c r="U50" i="4"/>
  <c r="V50" i="4" s="1"/>
  <c r="X50" i="4" s="1"/>
  <c r="U51" i="4"/>
  <c r="V51" i="4" s="1"/>
  <c r="X51" i="4" s="1"/>
  <c r="P59" i="4"/>
  <c r="P62" i="4"/>
  <c r="Y62" i="4"/>
  <c r="P63" i="4"/>
  <c r="Q84" i="4"/>
  <c r="O100" i="4"/>
  <c r="O101" i="4"/>
  <c r="R106" i="4"/>
  <c r="U108" i="4"/>
  <c r="V108" i="4" s="1"/>
  <c r="X108" i="4" s="1"/>
  <c r="R109" i="4"/>
  <c r="R110" i="4"/>
  <c r="U114" i="4"/>
  <c r="V114" i="4" s="1"/>
  <c r="X114" i="4" s="1"/>
  <c r="S151" i="4"/>
  <c r="Y162" i="4"/>
  <c r="R167" i="4"/>
  <c r="P167" i="4"/>
  <c r="R174" i="4"/>
  <c r="U175" i="4"/>
  <c r="O178" i="4"/>
  <c r="U178" i="4"/>
  <c r="V178" i="4" s="1"/>
  <c r="X178" i="4" s="1"/>
  <c r="U179" i="4"/>
  <c r="V179" i="4" s="1"/>
  <c r="X179" i="4" s="1"/>
  <c r="W180" i="4"/>
  <c r="S183" i="4"/>
  <c r="W190" i="4"/>
  <c r="Y193" i="4"/>
  <c r="U195" i="4"/>
  <c r="V195" i="4" s="1"/>
  <c r="X195" i="4" s="1"/>
  <c r="Y201" i="4"/>
  <c r="U203" i="4"/>
  <c r="V203" i="4" s="1"/>
  <c r="X203" i="4" s="1"/>
  <c r="Y209" i="4"/>
  <c r="U211" i="4"/>
  <c r="V211" i="4" s="1"/>
  <c r="X211" i="4" s="1"/>
  <c r="U222" i="4"/>
  <c r="V222" i="4" s="1"/>
  <c r="X222" i="4" s="1"/>
  <c r="U230" i="4"/>
  <c r="V230" i="4" s="1"/>
  <c r="X230" i="4" s="1"/>
  <c r="U238" i="4"/>
  <c r="V238" i="4" s="1"/>
  <c r="X238" i="4" s="1"/>
  <c r="U246" i="4"/>
  <c r="V246" i="4" s="1"/>
  <c r="X246" i="4" s="1"/>
  <c r="U254" i="4"/>
  <c r="V254" i="4" s="1"/>
  <c r="X254" i="4" s="1"/>
  <c r="U262" i="4"/>
  <c r="V262" i="4" s="1"/>
  <c r="X262" i="4" s="1"/>
  <c r="U270" i="4"/>
  <c r="V270" i="4" s="1"/>
  <c r="X270" i="4" s="1"/>
  <c r="U281" i="4"/>
  <c r="V281" i="4" s="1"/>
  <c r="X281" i="4" s="1"/>
  <c r="O281" i="4"/>
  <c r="Y281" i="4"/>
  <c r="P302" i="4"/>
  <c r="R302" i="4"/>
  <c r="W341" i="4"/>
  <c r="V341" i="4"/>
  <c r="X341" i="4" s="1"/>
  <c r="R352" i="4"/>
  <c r="P352" i="4"/>
  <c r="W361" i="4"/>
  <c r="W428" i="4"/>
  <c r="W449" i="4"/>
  <c r="W466" i="4"/>
  <c r="V466" i="4"/>
  <c r="X466" i="4" s="1"/>
  <c r="Y9" i="4"/>
  <c r="U45" i="4"/>
  <c r="T24" i="4"/>
  <c r="U31" i="4"/>
  <c r="T32" i="4"/>
  <c r="U26" i="4"/>
  <c r="V26" i="4" s="1"/>
  <c r="X26" i="4" s="1"/>
  <c r="P31" i="4"/>
  <c r="O32" i="4"/>
  <c r="U34" i="4"/>
  <c r="V34" i="4" s="1"/>
  <c r="X34" i="4" s="1"/>
  <c r="R37" i="4"/>
  <c r="P39" i="4"/>
  <c r="U42" i="4"/>
  <c r="V42" i="4" s="1"/>
  <c r="X42" i="4" s="1"/>
  <c r="P64" i="4"/>
  <c r="U73" i="4"/>
  <c r="V73" i="4" s="1"/>
  <c r="X73" i="4" s="1"/>
  <c r="O81" i="4"/>
  <c r="Y81" i="4"/>
  <c r="Y88" i="4"/>
  <c r="R88" i="4"/>
  <c r="U93" i="4"/>
  <c r="V93" i="4" s="1"/>
  <c r="X93" i="4" s="1"/>
  <c r="U95" i="4"/>
  <c r="V95" i="4" s="1"/>
  <c r="X95" i="4" s="1"/>
  <c r="R107" i="4"/>
  <c r="Y128" i="4"/>
  <c r="U129" i="4"/>
  <c r="V129" i="4" s="1"/>
  <c r="X129" i="4" s="1"/>
  <c r="U134" i="4"/>
  <c r="V134" i="4" s="1"/>
  <c r="X134" i="4" s="1"/>
  <c r="R135" i="4"/>
  <c r="P135" i="4"/>
  <c r="R6" i="4"/>
  <c r="U11" i="4"/>
  <c r="R14" i="4"/>
  <c r="R22" i="4"/>
  <c r="U27" i="4"/>
  <c r="W33" i="4"/>
  <c r="W41" i="4"/>
  <c r="U43" i="4"/>
  <c r="V43" i="4" s="1"/>
  <c r="X43" i="4" s="1"/>
  <c r="R46" i="4"/>
  <c r="W56" i="4"/>
  <c r="O57" i="4"/>
  <c r="Y64" i="4"/>
  <c r="R64" i="4"/>
  <c r="T66" i="4"/>
  <c r="U71" i="4"/>
  <c r="V71" i="4" s="1"/>
  <c r="X71" i="4" s="1"/>
  <c r="O77" i="4"/>
  <c r="O78" i="4"/>
  <c r="O80" i="4"/>
  <c r="Q81" i="4"/>
  <c r="R82" i="4"/>
  <c r="R83" i="4"/>
  <c r="U84" i="4"/>
  <c r="V84" i="4" s="1"/>
  <c r="X84" i="4" s="1"/>
  <c r="T89" i="4"/>
  <c r="U90" i="4"/>
  <c r="V90" i="4" s="1"/>
  <c r="X90" i="4" s="1"/>
  <c r="U91" i="4"/>
  <c r="V91" i="4" s="1"/>
  <c r="X91" i="4" s="1"/>
  <c r="W97" i="4"/>
  <c r="Y99" i="4"/>
  <c r="Y100" i="4"/>
  <c r="Y101" i="4"/>
  <c r="Y102" i="4"/>
  <c r="R105" i="4"/>
  <c r="W106" i="4"/>
  <c r="T110" i="4"/>
  <c r="T112" i="4"/>
  <c r="W117" i="4"/>
  <c r="W118" i="4"/>
  <c r="W120" i="4"/>
  <c r="O121" i="4"/>
  <c r="W125" i="4"/>
  <c r="T128" i="4"/>
  <c r="W129" i="4"/>
  <c r="U132" i="4"/>
  <c r="V132" i="4" s="1"/>
  <c r="X132" i="4" s="1"/>
  <c r="R132" i="4"/>
  <c r="U133" i="4"/>
  <c r="R136" i="4"/>
  <c r="T137" i="4"/>
  <c r="O139" i="4"/>
  <c r="R145" i="4"/>
  <c r="O153" i="4"/>
  <c r="W157" i="4"/>
  <c r="T160" i="4"/>
  <c r="W161" i="4"/>
  <c r="U164" i="4"/>
  <c r="V164" i="4" s="1"/>
  <c r="X164" i="4" s="1"/>
  <c r="U165" i="4"/>
  <c r="V165" i="4" s="1"/>
  <c r="X165" i="4" s="1"/>
  <c r="R168" i="4"/>
  <c r="T169" i="4"/>
  <c r="O171" i="4"/>
  <c r="R177" i="4"/>
  <c r="T178" i="4"/>
  <c r="O185" i="4"/>
  <c r="R189" i="4"/>
  <c r="W189" i="4"/>
  <c r="T192" i="4"/>
  <c r="T200" i="4"/>
  <c r="W203" i="4"/>
  <c r="T208" i="4"/>
  <c r="W211" i="4"/>
  <c r="T216" i="4"/>
  <c r="W219" i="4"/>
  <c r="T224" i="4"/>
  <c r="W227" i="4"/>
  <c r="T232" i="4"/>
  <c r="W235" i="4"/>
  <c r="T240" i="4"/>
  <c r="W243" i="4"/>
  <c r="T248" i="4"/>
  <c r="W251" i="4"/>
  <c r="T256" i="4"/>
  <c r="W259" i="4"/>
  <c r="T264" i="4"/>
  <c r="W267" i="4"/>
  <c r="T272" i="4"/>
  <c r="W275" i="4"/>
  <c r="Y291" i="4"/>
  <c r="U305" i="4"/>
  <c r="V305" i="4" s="1"/>
  <c r="X305" i="4" s="1"/>
  <c r="O305" i="4"/>
  <c r="W316" i="4"/>
  <c r="Y319" i="4"/>
  <c r="W319" i="4"/>
  <c r="U324" i="4"/>
  <c r="V324" i="4" s="1"/>
  <c r="X324" i="4" s="1"/>
  <c r="Y327" i="4"/>
  <c r="Y333" i="4"/>
  <c r="O339" i="4"/>
  <c r="U339" i="4"/>
  <c r="V339" i="4" s="1"/>
  <c r="X339" i="4" s="1"/>
  <c r="T339" i="4"/>
  <c r="W340" i="4"/>
  <c r="S340" i="4"/>
  <c r="Y344" i="4"/>
  <c r="Y345" i="4"/>
  <c r="Y350" i="4"/>
  <c r="U365" i="4"/>
  <c r="V365" i="4" s="1"/>
  <c r="X365" i="4" s="1"/>
  <c r="W367" i="4"/>
  <c r="Y373" i="4"/>
  <c r="W451" i="4"/>
  <c r="U37" i="4"/>
  <c r="V37" i="4" s="1"/>
  <c r="X37" i="4" s="1"/>
  <c r="B25" i="1"/>
  <c r="R21" i="4"/>
  <c r="P23" i="4"/>
  <c r="O24" i="4"/>
  <c r="R29" i="4"/>
  <c r="P47" i="4"/>
  <c r="O48" i="4"/>
  <c r="W48" i="4"/>
  <c r="W57" i="4"/>
  <c r="Y58" i="4"/>
  <c r="P61" i="4"/>
  <c r="W77" i="4"/>
  <c r="W78" i="4"/>
  <c r="U94" i="4"/>
  <c r="V94" i="4" s="1"/>
  <c r="X94" i="4" s="1"/>
  <c r="O99" i="4"/>
  <c r="O102" i="4"/>
  <c r="U115" i="4"/>
  <c r="V115" i="4" s="1"/>
  <c r="X115" i="4" s="1"/>
  <c r="R123" i="4"/>
  <c r="W126" i="4"/>
  <c r="P131" i="4"/>
  <c r="P141" i="4"/>
  <c r="U143" i="4"/>
  <c r="V143" i="4" s="1"/>
  <c r="X143" i="4" s="1"/>
  <c r="O146" i="4"/>
  <c r="U146" i="4"/>
  <c r="V146" i="4" s="1"/>
  <c r="X146" i="4" s="1"/>
  <c r="C25" i="1"/>
  <c r="D25" i="1" s="1"/>
  <c r="C17" i="6"/>
  <c r="E14" i="6"/>
  <c r="C13" i="6"/>
  <c r="E15" i="6"/>
  <c r="C14" i="6"/>
  <c r="E16" i="6"/>
  <c r="C15" i="6"/>
  <c r="E17" i="6"/>
  <c r="C16" i="6"/>
  <c r="E13" i="6"/>
  <c r="F15" i="6"/>
  <c r="B13" i="6"/>
  <c r="B15" i="6"/>
  <c r="F14" i="6"/>
  <c r="F17" i="6"/>
  <c r="B14" i="6"/>
  <c r="B17" i="6"/>
  <c r="F13" i="6"/>
  <c r="F16" i="6"/>
  <c r="B16" i="6"/>
  <c r="W9" i="4"/>
  <c r="W17" i="4"/>
  <c r="U19" i="4"/>
  <c r="W25" i="4"/>
  <c r="R30" i="4"/>
  <c r="U35" i="4"/>
  <c r="R38" i="4"/>
  <c r="W49" i="4"/>
  <c r="W53" i="4"/>
  <c r="W54" i="4"/>
  <c r="E6" i="6"/>
  <c r="E7" i="6"/>
  <c r="C6" i="6"/>
  <c r="E8" i="6"/>
  <c r="C7" i="6"/>
  <c r="C8" i="6"/>
  <c r="B6" i="6"/>
  <c r="F7" i="6"/>
  <c r="B7" i="6"/>
  <c r="F6" i="6"/>
  <c r="F8" i="6"/>
  <c r="B8" i="6"/>
  <c r="T5" i="4"/>
  <c r="R15" i="4"/>
  <c r="R47" i="4"/>
  <c r="O52" i="4"/>
  <c r="U60" i="4"/>
  <c r="V60" i="4" s="1"/>
  <c r="X60" i="4" s="1"/>
  <c r="R61" i="4"/>
  <c r="R62" i="4"/>
  <c r="S63" i="4"/>
  <c r="U66" i="4"/>
  <c r="V66" i="4" s="1"/>
  <c r="X66" i="4" s="1"/>
  <c r="R71" i="4"/>
  <c r="P74" i="4"/>
  <c r="P79" i="4"/>
  <c r="W82" i="4"/>
  <c r="W94" i="4"/>
  <c r="W95" i="4"/>
  <c r="Y104" i="4"/>
  <c r="R104" i="4"/>
  <c r="T106" i="4"/>
  <c r="T107" i="4"/>
  <c r="T108" i="4"/>
  <c r="U111" i="4"/>
  <c r="V111" i="4" s="1"/>
  <c r="X111" i="4" s="1"/>
  <c r="O115" i="4"/>
  <c r="O116" i="4"/>
  <c r="O117" i="4"/>
  <c r="O118" i="4"/>
  <c r="O122" i="4"/>
  <c r="U122" i="4"/>
  <c r="V122" i="4" s="1"/>
  <c r="X122" i="4" s="1"/>
  <c r="W122" i="4"/>
  <c r="O126" i="4"/>
  <c r="S127" i="4"/>
  <c r="U128" i="4"/>
  <c r="V128" i="4" s="1"/>
  <c r="X128" i="4" s="1"/>
  <c r="R131" i="4"/>
  <c r="Y136" i="4"/>
  <c r="U137" i="4"/>
  <c r="V137" i="4" s="1"/>
  <c r="X137" i="4" s="1"/>
  <c r="U142" i="4"/>
  <c r="V142" i="4" s="1"/>
  <c r="X142" i="4" s="1"/>
  <c r="R143" i="4"/>
  <c r="P143" i="4"/>
  <c r="P144" i="4"/>
  <c r="O148" i="4"/>
  <c r="P149" i="4"/>
  <c r="Y150" i="4"/>
  <c r="R150" i="4"/>
  <c r="O154" i="4"/>
  <c r="U154" i="4"/>
  <c r="V154" i="4" s="1"/>
  <c r="X154" i="4" s="1"/>
  <c r="W154" i="4"/>
  <c r="U155" i="4"/>
  <c r="V155" i="4" s="1"/>
  <c r="X155" i="4" s="1"/>
  <c r="O158" i="4"/>
  <c r="S159" i="4"/>
  <c r="U160" i="4"/>
  <c r="V160" i="4" s="1"/>
  <c r="X160" i="4" s="1"/>
  <c r="Q162" i="4"/>
  <c r="R163" i="4"/>
  <c r="Y168" i="4"/>
  <c r="U169" i="4"/>
  <c r="V169" i="4" s="1"/>
  <c r="X169" i="4" s="1"/>
  <c r="R175" i="4"/>
  <c r="P175" i="4"/>
  <c r="P176" i="4"/>
  <c r="O180" i="4"/>
  <c r="Y182" i="4"/>
  <c r="O186" i="4"/>
  <c r="U186" i="4"/>
  <c r="V186" i="4" s="1"/>
  <c r="X186" i="4" s="1"/>
  <c r="O190" i="4"/>
  <c r="S191" i="4"/>
  <c r="U192" i="4"/>
  <c r="V192" i="4" s="1"/>
  <c r="X192" i="4" s="1"/>
  <c r="O193" i="4"/>
  <c r="O194" i="4"/>
  <c r="U194" i="4"/>
  <c r="V194" i="4" s="1"/>
  <c r="X194" i="4" s="1"/>
  <c r="T194" i="4"/>
  <c r="W194" i="4"/>
  <c r="Y197" i="4"/>
  <c r="U200" i="4"/>
  <c r="V200" i="4" s="1"/>
  <c r="X200" i="4" s="1"/>
  <c r="O201" i="4"/>
  <c r="O202" i="4"/>
  <c r="U202" i="4"/>
  <c r="V202" i="4" s="1"/>
  <c r="X202" i="4" s="1"/>
  <c r="T202" i="4"/>
  <c r="Y205" i="4"/>
  <c r="U208" i="4"/>
  <c r="V208" i="4" s="1"/>
  <c r="X208" i="4" s="1"/>
  <c r="O209" i="4"/>
  <c r="O210" i="4"/>
  <c r="U210" i="4"/>
  <c r="V210" i="4" s="1"/>
  <c r="X210" i="4" s="1"/>
  <c r="T210" i="4"/>
  <c r="Y213" i="4"/>
  <c r="U216" i="4"/>
  <c r="V216" i="4" s="1"/>
  <c r="X216" i="4" s="1"/>
  <c r="O217" i="4"/>
  <c r="O218" i="4"/>
  <c r="U218" i="4"/>
  <c r="V218" i="4" s="1"/>
  <c r="X218" i="4" s="1"/>
  <c r="T218" i="4"/>
  <c r="Y221" i="4"/>
  <c r="Q223" i="4"/>
  <c r="U224" i="4"/>
  <c r="V224" i="4" s="1"/>
  <c r="X224" i="4" s="1"/>
  <c r="O225" i="4"/>
  <c r="O226" i="4"/>
  <c r="U226" i="4"/>
  <c r="V226" i="4" s="1"/>
  <c r="X226" i="4" s="1"/>
  <c r="T226" i="4"/>
  <c r="W226" i="4"/>
  <c r="Y229" i="4"/>
  <c r="Q231" i="4"/>
  <c r="U232" i="4"/>
  <c r="V232" i="4" s="1"/>
  <c r="X232" i="4" s="1"/>
  <c r="O233" i="4"/>
  <c r="O234" i="4"/>
  <c r="U234" i="4"/>
  <c r="V234" i="4" s="1"/>
  <c r="X234" i="4" s="1"/>
  <c r="T234" i="4"/>
  <c r="Y237" i="4"/>
  <c r="Q239" i="4"/>
  <c r="U240" i="4"/>
  <c r="V240" i="4" s="1"/>
  <c r="X240" i="4" s="1"/>
  <c r="O241" i="4"/>
  <c r="O242" i="4"/>
  <c r="U242" i="4"/>
  <c r="V242" i="4" s="1"/>
  <c r="X242" i="4" s="1"/>
  <c r="T242" i="4"/>
  <c r="Y245" i="4"/>
  <c r="Q247" i="4"/>
  <c r="U248" i="4"/>
  <c r="V248" i="4" s="1"/>
  <c r="X248" i="4" s="1"/>
  <c r="O249" i="4"/>
  <c r="O250" i="4"/>
  <c r="U250" i="4"/>
  <c r="V250" i="4" s="1"/>
  <c r="X250" i="4" s="1"/>
  <c r="T250" i="4"/>
  <c r="Y253" i="4"/>
  <c r="Q255" i="4"/>
  <c r="U256" i="4"/>
  <c r="V256" i="4" s="1"/>
  <c r="X256" i="4" s="1"/>
  <c r="O257" i="4"/>
  <c r="O258" i="4"/>
  <c r="U258" i="4"/>
  <c r="V258" i="4" s="1"/>
  <c r="X258" i="4" s="1"/>
  <c r="T258" i="4"/>
  <c r="W258" i="4"/>
  <c r="Y261" i="4"/>
  <c r="Q263" i="4"/>
  <c r="U264" i="4"/>
  <c r="V264" i="4" s="1"/>
  <c r="X264" i="4" s="1"/>
  <c r="O265" i="4"/>
  <c r="O266" i="4"/>
  <c r="U266" i="4"/>
  <c r="V266" i="4" s="1"/>
  <c r="X266" i="4" s="1"/>
  <c r="T266" i="4"/>
  <c r="Y269" i="4"/>
  <c r="Q271" i="4"/>
  <c r="U272" i="4"/>
  <c r="V272" i="4" s="1"/>
  <c r="X272" i="4" s="1"/>
  <c r="O273" i="4"/>
  <c r="O274" i="4"/>
  <c r="U274" i="4"/>
  <c r="V274" i="4" s="1"/>
  <c r="X274" i="4" s="1"/>
  <c r="T274" i="4"/>
  <c r="W274" i="4"/>
  <c r="Y277" i="4"/>
  <c r="Y279" i="4"/>
  <c r="U284" i="4"/>
  <c r="R285" i="4"/>
  <c r="Y286" i="4"/>
  <c r="R288" i="4"/>
  <c r="P288" i="4"/>
  <c r="O291" i="4"/>
  <c r="U291" i="4"/>
  <c r="V291" i="4" s="1"/>
  <c r="X291" i="4" s="1"/>
  <c r="T291" i="4"/>
  <c r="Y294" i="4"/>
  <c r="R296" i="4"/>
  <c r="P296" i="4"/>
  <c r="Y299" i="4"/>
  <c r="U303" i="4"/>
  <c r="V303" i="4" s="1"/>
  <c r="X303" i="4" s="1"/>
  <c r="Y309" i="4"/>
  <c r="P310" i="4"/>
  <c r="R310" i="4"/>
  <c r="Y312" i="4"/>
  <c r="Y313" i="4"/>
  <c r="U320" i="4"/>
  <c r="V320" i="4" s="1"/>
  <c r="X320" i="4" s="1"/>
  <c r="W324" i="4"/>
  <c r="U328" i="4"/>
  <c r="V328" i="4" s="1"/>
  <c r="X328" i="4" s="1"/>
  <c r="R336" i="4"/>
  <c r="P336" i="4"/>
  <c r="U340" i="4"/>
  <c r="V340" i="4" s="1"/>
  <c r="X340" i="4" s="1"/>
  <c r="U345" i="4"/>
  <c r="V345" i="4" s="1"/>
  <c r="X345" i="4" s="1"/>
  <c r="Y346" i="4"/>
  <c r="Y351" i="4"/>
  <c r="Y357" i="4"/>
  <c r="O363" i="4"/>
  <c r="U363" i="4"/>
  <c r="V363" i="4" s="1"/>
  <c r="X363" i="4" s="1"/>
  <c r="W363" i="4"/>
  <c r="T363" i="4"/>
  <c r="W364" i="4"/>
  <c r="S364" i="4"/>
  <c r="U368" i="4"/>
  <c r="V368" i="4" s="1"/>
  <c r="X368" i="4" s="1"/>
  <c r="W380" i="4"/>
  <c r="W422" i="4"/>
  <c r="W459" i="4"/>
  <c r="V459" i="4"/>
  <c r="X459" i="4" s="1"/>
  <c r="W481" i="4"/>
  <c r="V481" i="4"/>
  <c r="X481" i="4" s="1"/>
  <c r="V496" i="4"/>
  <c r="X496" i="4" s="1"/>
  <c r="W496" i="4"/>
  <c r="U107" i="4"/>
  <c r="V107" i="4" s="1"/>
  <c r="X107" i="4" s="1"/>
  <c r="Y116" i="4"/>
  <c r="T136" i="4"/>
  <c r="U140" i="4"/>
  <c r="V140" i="4" s="1"/>
  <c r="X140" i="4" s="1"/>
  <c r="U141" i="4"/>
  <c r="Q149" i="4"/>
  <c r="T150" i="4"/>
  <c r="P158" i="4"/>
  <c r="T168" i="4"/>
  <c r="U172" i="4"/>
  <c r="V172" i="4" s="1"/>
  <c r="X172" i="4" s="1"/>
  <c r="U173" i="4"/>
  <c r="T182" i="4"/>
  <c r="W187" i="4"/>
  <c r="P190" i="4"/>
  <c r="W199" i="4"/>
  <c r="S199" i="4"/>
  <c r="W207" i="4"/>
  <c r="S207" i="4"/>
  <c r="S215" i="4"/>
  <c r="S223" i="4"/>
  <c r="W231" i="4"/>
  <c r="S231" i="4"/>
  <c r="W239" i="4"/>
  <c r="S239" i="4"/>
  <c r="W247" i="4"/>
  <c r="S247" i="4"/>
  <c r="S255" i="4"/>
  <c r="S263" i="4"/>
  <c r="W271" i="4"/>
  <c r="S271" i="4"/>
  <c r="P278" i="4"/>
  <c r="R278" i="4"/>
  <c r="O299" i="4"/>
  <c r="U299" i="4"/>
  <c r="V299" i="4" s="1"/>
  <c r="X299" i="4" s="1"/>
  <c r="W299" i="4"/>
  <c r="T299" i="4"/>
  <c r="U313" i="4"/>
  <c r="V313" i="4" s="1"/>
  <c r="X313" i="4" s="1"/>
  <c r="O313" i="4"/>
  <c r="Y317" i="4"/>
  <c r="P318" i="4"/>
  <c r="R318" i="4"/>
  <c r="P326" i="4"/>
  <c r="R326" i="4"/>
  <c r="W349" i="4"/>
  <c r="V349" i="4"/>
  <c r="X349" i="4" s="1"/>
  <c r="U352" i="4"/>
  <c r="V352" i="4" s="1"/>
  <c r="X352" i="4" s="1"/>
  <c r="R360" i="4"/>
  <c r="P360" i="4"/>
  <c r="R376" i="4"/>
  <c r="P376" i="4"/>
  <c r="V484" i="4"/>
  <c r="X484" i="4" s="1"/>
  <c r="W484" i="4"/>
  <c r="W652" i="4"/>
  <c r="V652" i="4"/>
  <c r="X652" i="4" s="1"/>
  <c r="U13" i="4"/>
  <c r="U21" i="4"/>
  <c r="V21" i="4" s="1"/>
  <c r="X21" i="4" s="1"/>
  <c r="C24" i="1"/>
  <c r="D24" i="1" s="1"/>
  <c r="E47" i="6"/>
  <c r="C46" i="6"/>
  <c r="E43" i="6"/>
  <c r="C42" i="6"/>
  <c r="E48" i="6"/>
  <c r="C47" i="6"/>
  <c r="E44" i="6"/>
  <c r="C43" i="6"/>
  <c r="C48" i="6"/>
  <c r="E45" i="6"/>
  <c r="C44" i="6"/>
  <c r="E46" i="6"/>
  <c r="C45" i="6"/>
  <c r="E42" i="6"/>
  <c r="F44" i="6"/>
  <c r="B42" i="6"/>
  <c r="F47" i="6"/>
  <c r="F45" i="6"/>
  <c r="F48" i="6"/>
  <c r="B45" i="6"/>
  <c r="B48" i="6"/>
  <c r="B44" i="6"/>
  <c r="B47" i="6"/>
  <c r="F43" i="6"/>
  <c r="F46" i="6"/>
  <c r="B43" i="6"/>
  <c r="B46" i="6"/>
  <c r="F42" i="6"/>
  <c r="Y56" i="4"/>
  <c r="T58" i="4"/>
  <c r="U63" i="4"/>
  <c r="V63" i="4" s="1"/>
  <c r="X63" i="4" s="1"/>
  <c r="U76" i="4"/>
  <c r="V76" i="4" s="1"/>
  <c r="X76" i="4" s="1"/>
  <c r="V85" i="4"/>
  <c r="X85" i="4" s="1"/>
  <c r="R87" i="4"/>
  <c r="R97" i="4"/>
  <c r="W98" i="4"/>
  <c r="U105" i="4"/>
  <c r="V105" i="4" s="1"/>
  <c r="X105" i="4" s="1"/>
  <c r="W109" i="4"/>
  <c r="Y120" i="4"/>
  <c r="Y124" i="4"/>
  <c r="Y126" i="4"/>
  <c r="O130" i="4"/>
  <c r="U130" i="4"/>
  <c r="V130" i="4" s="1"/>
  <c r="X130" i="4" s="1"/>
  <c r="W130" i="4"/>
  <c r="W132" i="4"/>
  <c r="U136" i="4"/>
  <c r="V136" i="4" s="1"/>
  <c r="X136" i="4" s="1"/>
  <c r="T140" i="4"/>
  <c r="Y144" i="4"/>
  <c r="U145" i="4"/>
  <c r="Y146" i="4"/>
  <c r="R151" i="4"/>
  <c r="P151" i="4"/>
  <c r="Y156" i="4"/>
  <c r="Y158" i="4"/>
  <c r="O162" i="4"/>
  <c r="U162" i="4"/>
  <c r="V162" i="4" s="1"/>
  <c r="X162" i="4" s="1"/>
  <c r="W164" i="4"/>
  <c r="U168" i="4"/>
  <c r="V168" i="4" s="1"/>
  <c r="X168" i="4" s="1"/>
  <c r="Y169" i="4"/>
  <c r="T172" i="4"/>
  <c r="Y176" i="4"/>
  <c r="U177" i="4"/>
  <c r="Y178" i="4"/>
  <c r="R183" i="4"/>
  <c r="P183" i="4"/>
  <c r="Y188" i="4"/>
  <c r="Y190" i="4"/>
  <c r="U292" i="4"/>
  <c r="V292" i="4" s="1"/>
  <c r="X292" i="4" s="1"/>
  <c r="W295" i="4"/>
  <c r="U301" i="4"/>
  <c r="V301" i="4" s="1"/>
  <c r="X301" i="4" s="1"/>
  <c r="Y302" i="4"/>
  <c r="U302" i="4"/>
  <c r="V302" i="4" s="1"/>
  <c r="X302" i="4" s="1"/>
  <c r="R304" i="4"/>
  <c r="P304" i="4"/>
  <c r="Y307" i="4"/>
  <c r="U311" i="4"/>
  <c r="V311" i="4" s="1"/>
  <c r="X311" i="4" s="1"/>
  <c r="U321" i="4"/>
  <c r="V321" i="4" s="1"/>
  <c r="X321" i="4" s="1"/>
  <c r="O321" i="4"/>
  <c r="Y325" i="4"/>
  <c r="Y341" i="4"/>
  <c r="O347" i="4"/>
  <c r="U347" i="4"/>
  <c r="V347" i="4" s="1"/>
  <c r="X347" i="4" s="1"/>
  <c r="W347" i="4"/>
  <c r="T347" i="4"/>
  <c r="W348" i="4"/>
  <c r="S348" i="4"/>
  <c r="Y352" i="4"/>
  <c r="W458" i="4"/>
  <c r="V458" i="4"/>
  <c r="X458" i="4" s="1"/>
  <c r="V476" i="4"/>
  <c r="X476" i="4" s="1"/>
  <c r="W476" i="4"/>
  <c r="W588" i="4"/>
  <c r="V588" i="4"/>
  <c r="X588" i="4" s="1"/>
  <c r="U5" i="4"/>
  <c r="V5" i="4" s="1"/>
  <c r="P66" i="4"/>
  <c r="Y96" i="4"/>
  <c r="T144" i="4"/>
  <c r="U260" i="4"/>
  <c r="V260" i="4" s="1"/>
  <c r="X260" i="4" s="1"/>
  <c r="U268" i="4"/>
  <c r="V268" i="4" s="1"/>
  <c r="X268" i="4" s="1"/>
  <c r="U276" i="4"/>
  <c r="V276" i="4" s="1"/>
  <c r="X276" i="4" s="1"/>
  <c r="Y280" i="4"/>
  <c r="W292" i="4"/>
  <c r="O307" i="4"/>
  <c r="U307" i="4"/>
  <c r="V307" i="4" s="1"/>
  <c r="X307" i="4" s="1"/>
  <c r="W307" i="4"/>
  <c r="T307" i="4"/>
  <c r="V325" i="4"/>
  <c r="X325" i="4" s="1"/>
  <c r="U333" i="4"/>
  <c r="R344" i="4"/>
  <c r="P344" i="4"/>
  <c r="W353" i="4"/>
  <c r="U373" i="4"/>
  <c r="V373" i="4" s="1"/>
  <c r="X373" i="4" s="1"/>
  <c r="W408" i="4"/>
  <c r="V408" i="4"/>
  <c r="X408" i="4" s="1"/>
  <c r="W409" i="4"/>
  <c r="V409" i="4"/>
  <c r="X409" i="4" s="1"/>
  <c r="W410" i="4"/>
  <c r="V410" i="4"/>
  <c r="X410" i="4" s="1"/>
  <c r="W426" i="4"/>
  <c r="V517" i="4"/>
  <c r="X517" i="4" s="1"/>
  <c r="W517" i="4"/>
  <c r="E26" i="6"/>
  <c r="C25" i="6"/>
  <c r="E22" i="6"/>
  <c r="E27" i="6"/>
  <c r="C26" i="6"/>
  <c r="E23" i="6"/>
  <c r="C22" i="6"/>
  <c r="C27" i="6"/>
  <c r="E24" i="6"/>
  <c r="C23" i="6"/>
  <c r="E25" i="6"/>
  <c r="C24" i="6"/>
  <c r="F27" i="6"/>
  <c r="B25" i="6"/>
  <c r="B26" i="6"/>
  <c r="F22" i="6"/>
  <c r="F25" i="6"/>
  <c r="B22" i="6"/>
  <c r="F24" i="6"/>
  <c r="B24" i="6"/>
  <c r="B27" i="6"/>
  <c r="F23" i="6"/>
  <c r="F26" i="6"/>
  <c r="B23" i="6"/>
  <c r="Y69" i="4"/>
  <c r="Y89" i="4"/>
  <c r="O155" i="4"/>
  <c r="T176" i="4"/>
  <c r="E34" i="6"/>
  <c r="C33" i="6"/>
  <c r="E35" i="6"/>
  <c r="C34" i="6"/>
  <c r="E36" i="6"/>
  <c r="C35" i="6"/>
  <c r="E32" i="6"/>
  <c r="C36" i="6"/>
  <c r="E33" i="6"/>
  <c r="C32" i="6"/>
  <c r="F33" i="6"/>
  <c r="F36" i="6"/>
  <c r="B33" i="6"/>
  <c r="B36" i="6"/>
  <c r="F32" i="6"/>
  <c r="F35" i="6"/>
  <c r="B32" i="6"/>
  <c r="B35" i="6"/>
  <c r="F34" i="6"/>
  <c r="B34" i="6"/>
  <c r="W62" i="4"/>
  <c r="Y72" i="4"/>
  <c r="T74" i="4"/>
  <c r="U79" i="4"/>
  <c r="V79" i="4" s="1"/>
  <c r="X79" i="4" s="1"/>
  <c r="O84" i="4"/>
  <c r="U92" i="4"/>
  <c r="V92" i="4" s="1"/>
  <c r="X92" i="4" s="1"/>
  <c r="U98" i="4"/>
  <c r="V98" i="4" s="1"/>
  <c r="X98" i="4" s="1"/>
  <c r="R103" i="4"/>
  <c r="P111" i="4"/>
  <c r="R113" i="4"/>
  <c r="W114" i="4"/>
  <c r="R127" i="4"/>
  <c r="P127" i="4"/>
  <c r="O132" i="4"/>
  <c r="P133" i="4"/>
  <c r="Y134" i="4"/>
  <c r="U135" i="4"/>
  <c r="O138" i="4"/>
  <c r="U138" i="4"/>
  <c r="V138" i="4" s="1"/>
  <c r="X138" i="4" s="1"/>
  <c r="W138" i="4"/>
  <c r="U144" i="4"/>
  <c r="V144" i="4" s="1"/>
  <c r="X144" i="4" s="1"/>
  <c r="Y152" i="4"/>
  <c r="R159" i="4"/>
  <c r="P159" i="4"/>
  <c r="O164" i="4"/>
  <c r="P165" i="4"/>
  <c r="Y166" i="4"/>
  <c r="U167" i="4"/>
  <c r="O170" i="4"/>
  <c r="U170" i="4"/>
  <c r="V170" i="4" s="1"/>
  <c r="X170" i="4" s="1"/>
  <c r="W170" i="4"/>
  <c r="U176" i="4"/>
  <c r="V176" i="4" s="1"/>
  <c r="X176" i="4" s="1"/>
  <c r="Y184" i="4"/>
  <c r="R191" i="4"/>
  <c r="P191" i="4"/>
  <c r="R197" i="4"/>
  <c r="R198" i="4"/>
  <c r="R205" i="4"/>
  <c r="R206" i="4"/>
  <c r="R213" i="4"/>
  <c r="R214" i="4"/>
  <c r="R221" i="4"/>
  <c r="R222" i="4"/>
  <c r="R229" i="4"/>
  <c r="R230" i="4"/>
  <c r="R237" i="4"/>
  <c r="R238" i="4"/>
  <c r="R245" i="4"/>
  <c r="R246" i="4"/>
  <c r="R253" i="4"/>
  <c r="R254" i="4"/>
  <c r="R261" i="4"/>
  <c r="R262" i="4"/>
  <c r="R269" i="4"/>
  <c r="R270" i="4"/>
  <c r="R277" i="4"/>
  <c r="R279" i="4"/>
  <c r="P279" i="4"/>
  <c r="U280" i="4"/>
  <c r="V280" i="4" s="1"/>
  <c r="X280" i="4" s="1"/>
  <c r="U283" i="4"/>
  <c r="Y285" i="4"/>
  <c r="P286" i="4"/>
  <c r="R286" i="4"/>
  <c r="Y288" i="4"/>
  <c r="Y289" i="4"/>
  <c r="T289" i="4"/>
  <c r="P294" i="4"/>
  <c r="R294" i="4"/>
  <c r="Y296" i="4"/>
  <c r="Y297" i="4"/>
  <c r="T297" i="4"/>
  <c r="W300" i="4"/>
  <c r="Y303" i="4"/>
  <c r="W303" i="4"/>
  <c r="U309" i="4"/>
  <c r="V309" i="4" s="1"/>
  <c r="X309" i="4" s="1"/>
  <c r="Y310" i="4"/>
  <c r="U310" i="4"/>
  <c r="R312" i="4"/>
  <c r="P312" i="4"/>
  <c r="O315" i="4"/>
  <c r="U315" i="4"/>
  <c r="V315" i="4" s="1"/>
  <c r="X315" i="4" s="1"/>
  <c r="W315" i="4"/>
  <c r="T315" i="4"/>
  <c r="Y323" i="4"/>
  <c r="O331" i="4"/>
  <c r="U331" i="4"/>
  <c r="V331" i="4" s="1"/>
  <c r="X331" i="4" s="1"/>
  <c r="W331" i="4"/>
  <c r="T331" i="4"/>
  <c r="W332" i="4"/>
  <c r="S332" i="4"/>
  <c r="Y336" i="4"/>
  <c r="Y337" i="4"/>
  <c r="Y342" i="4"/>
  <c r="U351" i="4"/>
  <c r="V351" i="4" s="1"/>
  <c r="X351" i="4" s="1"/>
  <c r="Y355" i="4"/>
  <c r="U357" i="4"/>
  <c r="U360" i="4"/>
  <c r="V360" i="4" s="1"/>
  <c r="X360" i="4" s="1"/>
  <c r="O371" i="4"/>
  <c r="U371" i="4"/>
  <c r="V371" i="4" s="1"/>
  <c r="X371" i="4" s="1"/>
  <c r="T371" i="4"/>
  <c r="W372" i="4"/>
  <c r="S372" i="4"/>
  <c r="U376" i="4"/>
  <c r="V376" i="4" s="1"/>
  <c r="X376" i="4" s="1"/>
  <c r="W393" i="4"/>
  <c r="W444" i="4"/>
  <c r="V454" i="4"/>
  <c r="X454" i="4" s="1"/>
  <c r="W454" i="4"/>
  <c r="W456" i="4"/>
  <c r="V456" i="4"/>
  <c r="X456" i="4" s="1"/>
  <c r="W472" i="4"/>
  <c r="V472" i="4"/>
  <c r="X472" i="4" s="1"/>
  <c r="V530" i="4"/>
  <c r="X530" i="4" s="1"/>
  <c r="W530" i="4"/>
  <c r="V555" i="4"/>
  <c r="X555" i="4" s="1"/>
  <c r="W555" i="4"/>
  <c r="W564" i="4"/>
  <c r="V564" i="4"/>
  <c r="X564" i="4" s="1"/>
  <c r="W581" i="4"/>
  <c r="U282" i="4"/>
  <c r="V282" i="4" s="1"/>
  <c r="X282" i="4" s="1"/>
  <c r="P287" i="4"/>
  <c r="W288" i="4"/>
  <c r="U290" i="4"/>
  <c r="V290" i="4" s="1"/>
  <c r="X290" i="4" s="1"/>
  <c r="R293" i="4"/>
  <c r="P295" i="4"/>
  <c r="W296" i="4"/>
  <c r="U298" i="4"/>
  <c r="V298" i="4" s="1"/>
  <c r="X298" i="4" s="1"/>
  <c r="R301" i="4"/>
  <c r="P303" i="4"/>
  <c r="W304" i="4"/>
  <c r="U306" i="4"/>
  <c r="V306" i="4" s="1"/>
  <c r="X306" i="4" s="1"/>
  <c r="R309" i="4"/>
  <c r="P311" i="4"/>
  <c r="W312" i="4"/>
  <c r="U314" i="4"/>
  <c r="V314" i="4" s="1"/>
  <c r="X314" i="4" s="1"/>
  <c r="R317" i="4"/>
  <c r="P319" i="4"/>
  <c r="W320" i="4"/>
  <c r="U322" i="4"/>
  <c r="V322" i="4" s="1"/>
  <c r="X322" i="4" s="1"/>
  <c r="R325" i="4"/>
  <c r="P327" i="4"/>
  <c r="W328" i="4"/>
  <c r="U330" i="4"/>
  <c r="V330" i="4" s="1"/>
  <c r="X330" i="4" s="1"/>
  <c r="R333" i="4"/>
  <c r="P335" i="4"/>
  <c r="W336" i="4"/>
  <c r="U338" i="4"/>
  <c r="V338" i="4" s="1"/>
  <c r="X338" i="4" s="1"/>
  <c r="R341" i="4"/>
  <c r="P343" i="4"/>
  <c r="W344" i="4"/>
  <c r="U346" i="4"/>
  <c r="V346" i="4" s="1"/>
  <c r="X346" i="4" s="1"/>
  <c r="R349" i="4"/>
  <c r="P351" i="4"/>
  <c r="W352" i="4"/>
  <c r="U354" i="4"/>
  <c r="V354" i="4" s="1"/>
  <c r="X354" i="4" s="1"/>
  <c r="R357" i="4"/>
  <c r="P359" i="4"/>
  <c r="U362" i="4"/>
  <c r="V362" i="4" s="1"/>
  <c r="X362" i="4" s="1"/>
  <c r="R365" i="4"/>
  <c r="P367" i="4"/>
  <c r="W368" i="4"/>
  <c r="U370" i="4"/>
  <c r="V370" i="4" s="1"/>
  <c r="X370" i="4" s="1"/>
  <c r="R373" i="4"/>
  <c r="P375" i="4"/>
  <c r="W376" i="4"/>
  <c r="U378" i="4"/>
  <c r="V378" i="4" s="1"/>
  <c r="X378" i="4" s="1"/>
  <c r="T379" i="4"/>
  <c r="S380" i="4"/>
  <c r="R381" i="4"/>
  <c r="P383" i="4"/>
  <c r="W384" i="4"/>
  <c r="U386" i="4"/>
  <c r="V386" i="4" s="1"/>
  <c r="X386" i="4" s="1"/>
  <c r="T387" i="4"/>
  <c r="S388" i="4"/>
  <c r="R389" i="4"/>
  <c r="P391" i="4"/>
  <c r="W392" i="4"/>
  <c r="U394" i="4"/>
  <c r="V394" i="4" s="1"/>
  <c r="X394" i="4" s="1"/>
  <c r="T395" i="4"/>
  <c r="S396" i="4"/>
  <c r="R397" i="4"/>
  <c r="P399" i="4"/>
  <c r="W400" i="4"/>
  <c r="R402" i="4"/>
  <c r="W404" i="4"/>
  <c r="P405" i="4"/>
  <c r="Y405" i="4"/>
  <c r="P406" i="4"/>
  <c r="P408" i="4"/>
  <c r="P409" i="4"/>
  <c r="P411" i="4"/>
  <c r="R412" i="4"/>
  <c r="W413" i="4"/>
  <c r="S414" i="4"/>
  <c r="S415" i="4"/>
  <c r="S416" i="4"/>
  <c r="U420" i="4"/>
  <c r="V420" i="4" s="1"/>
  <c r="X420" i="4" s="1"/>
  <c r="W424" i="4"/>
  <c r="W425" i="4"/>
  <c r="W427" i="4"/>
  <c r="O428" i="4"/>
  <c r="Y428" i="4"/>
  <c r="Q429" i="4"/>
  <c r="Q431" i="4"/>
  <c r="Y435" i="4"/>
  <c r="R435" i="4"/>
  <c r="T438" i="4"/>
  <c r="T439" i="4"/>
  <c r="U440" i="4"/>
  <c r="V440" i="4" s="1"/>
  <c r="X440" i="4" s="1"/>
  <c r="U441" i="4"/>
  <c r="V441" i="4" s="1"/>
  <c r="X441" i="4" s="1"/>
  <c r="U442" i="4"/>
  <c r="V442" i="4" s="1"/>
  <c r="X442" i="4" s="1"/>
  <c r="U443" i="4"/>
  <c r="V443" i="4" s="1"/>
  <c r="X443" i="4" s="1"/>
  <c r="O446" i="4"/>
  <c r="O447" i="4"/>
  <c r="O448" i="4"/>
  <c r="O449" i="4"/>
  <c r="O451" i="4"/>
  <c r="Q452" i="4"/>
  <c r="R453" i="4"/>
  <c r="R454" i="4"/>
  <c r="U455" i="4"/>
  <c r="R455" i="4"/>
  <c r="U461" i="4"/>
  <c r="V461" i="4" s="1"/>
  <c r="X461" i="4" s="1"/>
  <c r="U462" i="4"/>
  <c r="V462" i="4" s="1"/>
  <c r="X462" i="4" s="1"/>
  <c r="W465" i="4"/>
  <c r="Y467" i="4"/>
  <c r="U468" i="4"/>
  <c r="V468" i="4" s="1"/>
  <c r="X468" i="4" s="1"/>
  <c r="P470" i="4"/>
  <c r="Q471" i="4"/>
  <c r="R474" i="4"/>
  <c r="P474" i="4"/>
  <c r="W474" i="4"/>
  <c r="P475" i="4"/>
  <c r="O479" i="4"/>
  <c r="Y479" i="4"/>
  <c r="Y481" i="4"/>
  <c r="R481" i="4"/>
  <c r="U482" i="4"/>
  <c r="V482" i="4" s="1"/>
  <c r="X482" i="4" s="1"/>
  <c r="O485" i="4"/>
  <c r="U485" i="4"/>
  <c r="V485" i="4" s="1"/>
  <c r="X485" i="4" s="1"/>
  <c r="U486" i="4"/>
  <c r="V486" i="4" s="1"/>
  <c r="X486" i="4" s="1"/>
  <c r="P489" i="4"/>
  <c r="S490" i="4"/>
  <c r="R497" i="4"/>
  <c r="T503" i="4"/>
  <c r="T505" i="4"/>
  <c r="R506" i="4"/>
  <c r="P506" i="4"/>
  <c r="R509" i="4"/>
  <c r="P509" i="4"/>
  <c r="U511" i="4"/>
  <c r="V511" i="4" s="1"/>
  <c r="X511" i="4" s="1"/>
  <c r="P512" i="4"/>
  <c r="R512" i="4"/>
  <c r="Y512" i="4"/>
  <c r="O516" i="4"/>
  <c r="Q517" i="4"/>
  <c r="W519" i="4"/>
  <c r="T521" i="4"/>
  <c r="Y523" i="4"/>
  <c r="Y526" i="4"/>
  <c r="S526" i="4"/>
  <c r="T528" i="4"/>
  <c r="Q536" i="4"/>
  <c r="P538" i="4"/>
  <c r="U544" i="4"/>
  <c r="O544" i="4"/>
  <c r="T548" i="4"/>
  <c r="W548" i="4"/>
  <c r="U548" i="4"/>
  <c r="V548" i="4" s="1"/>
  <c r="X548" i="4" s="1"/>
  <c r="Y550" i="4"/>
  <c r="Y555" i="4"/>
  <c r="U557" i="4"/>
  <c r="V557" i="4" s="1"/>
  <c r="X557" i="4" s="1"/>
  <c r="P559" i="4"/>
  <c r="R559" i="4"/>
  <c r="Y565" i="4"/>
  <c r="Y569" i="4"/>
  <c r="Y574" i="4"/>
  <c r="P581" i="4"/>
  <c r="R581" i="4"/>
  <c r="R587" i="4"/>
  <c r="P587" i="4"/>
  <c r="P589" i="4"/>
  <c r="R589" i="4"/>
  <c r="U589" i="4"/>
  <c r="V589" i="4" s="1"/>
  <c r="X589" i="4" s="1"/>
  <c r="O590" i="4"/>
  <c r="U590" i="4"/>
  <c r="V590" i="4" s="1"/>
  <c r="X590" i="4" s="1"/>
  <c r="T590" i="4"/>
  <c r="R595" i="4"/>
  <c r="U595" i="4"/>
  <c r="Y596" i="4"/>
  <c r="R596" i="4"/>
  <c r="R606" i="4"/>
  <c r="P606" i="4"/>
  <c r="Y611" i="4"/>
  <c r="S611" i="4"/>
  <c r="W611" i="4"/>
  <c r="Y613" i="4"/>
  <c r="O613" i="4"/>
  <c r="P614" i="4"/>
  <c r="O616" i="4"/>
  <c r="W618" i="4"/>
  <c r="T618" i="4"/>
  <c r="T623" i="4"/>
  <c r="R624" i="4"/>
  <c r="Q624" i="4"/>
  <c r="W628" i="4"/>
  <c r="W631" i="4"/>
  <c r="U631" i="4"/>
  <c r="V631" i="4" s="1"/>
  <c r="X631" i="4" s="1"/>
  <c r="R633" i="4"/>
  <c r="P633" i="4"/>
  <c r="U634" i="4"/>
  <c r="O637" i="4"/>
  <c r="P645" i="4"/>
  <c r="R645" i="4"/>
  <c r="U663" i="4"/>
  <c r="R663" i="4"/>
  <c r="R670" i="4"/>
  <c r="P670" i="4"/>
  <c r="Y677" i="4"/>
  <c r="V746" i="4"/>
  <c r="X746" i="4" s="1"/>
  <c r="W746" i="4"/>
  <c r="O329" i="4"/>
  <c r="R334" i="4"/>
  <c r="O337" i="4"/>
  <c r="R342" i="4"/>
  <c r="O345" i="4"/>
  <c r="R350" i="4"/>
  <c r="O353" i="4"/>
  <c r="R358" i="4"/>
  <c r="O361" i="4"/>
  <c r="R366" i="4"/>
  <c r="O369" i="4"/>
  <c r="R374" i="4"/>
  <c r="O377" i="4"/>
  <c r="U379" i="4"/>
  <c r="V379" i="4" s="1"/>
  <c r="X379" i="4" s="1"/>
  <c r="R382" i="4"/>
  <c r="P384" i="4"/>
  <c r="O385" i="4"/>
  <c r="U387" i="4"/>
  <c r="V387" i="4" s="1"/>
  <c r="X387" i="4" s="1"/>
  <c r="R390" i="4"/>
  <c r="P392" i="4"/>
  <c r="O393" i="4"/>
  <c r="U395" i="4"/>
  <c r="V395" i="4" s="1"/>
  <c r="X395" i="4" s="1"/>
  <c r="R398" i="4"/>
  <c r="P400" i="4"/>
  <c r="O401" i="4"/>
  <c r="W402" i="4"/>
  <c r="Q407" i="4"/>
  <c r="Q408" i="4"/>
  <c r="Q409" i="4"/>
  <c r="Q410" i="4"/>
  <c r="Y411" i="4"/>
  <c r="U416" i="4"/>
  <c r="V416" i="4" s="1"/>
  <c r="X416" i="4" s="1"/>
  <c r="U417" i="4"/>
  <c r="V417" i="4" s="1"/>
  <c r="X417" i="4" s="1"/>
  <c r="U419" i="4"/>
  <c r="V419" i="4" s="1"/>
  <c r="X419" i="4" s="1"/>
  <c r="O422" i="4"/>
  <c r="R429" i="4"/>
  <c r="R430" i="4"/>
  <c r="U431" i="4"/>
  <c r="V431" i="4" s="1"/>
  <c r="X431" i="4" s="1"/>
  <c r="R432" i="4"/>
  <c r="R433" i="4"/>
  <c r="U437" i="4"/>
  <c r="V437" i="4" s="1"/>
  <c r="X437" i="4" s="1"/>
  <c r="U438" i="4"/>
  <c r="V438" i="4" s="1"/>
  <c r="X438" i="4" s="1"/>
  <c r="P446" i="4"/>
  <c r="P448" i="4"/>
  <c r="Y448" i="4"/>
  <c r="P449" i="4"/>
  <c r="Y449" i="4"/>
  <c r="P450" i="4"/>
  <c r="P451" i="4"/>
  <c r="R452" i="4"/>
  <c r="U460" i="4"/>
  <c r="V460" i="4" s="1"/>
  <c r="X460" i="4" s="1"/>
  <c r="W462" i="4"/>
  <c r="W463" i="4"/>
  <c r="W464" i="4"/>
  <c r="T467" i="4"/>
  <c r="U471" i="4"/>
  <c r="R475" i="4"/>
  <c r="Q480" i="4"/>
  <c r="R484" i="4"/>
  <c r="U490" i="4"/>
  <c r="V490" i="4" s="1"/>
  <c r="X490" i="4" s="1"/>
  <c r="Q493" i="4"/>
  <c r="O496" i="4"/>
  <c r="O497" i="4"/>
  <c r="U497" i="4"/>
  <c r="V497" i="4" s="1"/>
  <c r="X497" i="4" s="1"/>
  <c r="U500" i="4"/>
  <c r="V500" i="4" s="1"/>
  <c r="X500" i="4" s="1"/>
  <c r="Q502" i="4"/>
  <c r="U503" i="4"/>
  <c r="V503" i="4" s="1"/>
  <c r="X503" i="4" s="1"/>
  <c r="O504" i="4"/>
  <c r="O505" i="4"/>
  <c r="Y505" i="4"/>
  <c r="U505" i="4"/>
  <c r="V505" i="4" s="1"/>
  <c r="X505" i="4" s="1"/>
  <c r="Y507" i="4"/>
  <c r="Q507" i="4"/>
  <c r="Y510" i="4"/>
  <c r="R513" i="4"/>
  <c r="U521" i="4"/>
  <c r="V521" i="4" s="1"/>
  <c r="X521" i="4" s="1"/>
  <c r="U523" i="4"/>
  <c r="V523" i="4" s="1"/>
  <c r="X523" i="4" s="1"/>
  <c r="O525" i="4"/>
  <c r="Y528" i="4"/>
  <c r="O528" i="4"/>
  <c r="U528" i="4"/>
  <c r="V528" i="4" s="1"/>
  <c r="X528" i="4" s="1"/>
  <c r="Y532" i="4"/>
  <c r="P535" i="4"/>
  <c r="R535" i="4"/>
  <c r="O540" i="4"/>
  <c r="U541" i="4"/>
  <c r="V541" i="4" s="1"/>
  <c r="X541" i="4" s="1"/>
  <c r="T541" i="4"/>
  <c r="R541" i="4"/>
  <c r="R542" i="4"/>
  <c r="U542" i="4"/>
  <c r="V542" i="4" s="1"/>
  <c r="X542" i="4" s="1"/>
  <c r="O543" i="4"/>
  <c r="Y553" i="4"/>
  <c r="T574" i="4"/>
  <c r="Y577" i="4"/>
  <c r="U583" i="4"/>
  <c r="V583" i="4" s="1"/>
  <c r="X583" i="4" s="1"/>
  <c r="W583" i="4"/>
  <c r="T583" i="4"/>
  <c r="Y585" i="4"/>
  <c r="O585" i="4"/>
  <c r="T585" i="4"/>
  <c r="U585" i="4"/>
  <c r="V585" i="4" s="1"/>
  <c r="X585" i="4" s="1"/>
  <c r="T586" i="4"/>
  <c r="Y591" i="4"/>
  <c r="R598" i="4"/>
  <c r="P598" i="4"/>
  <c r="U599" i="4"/>
  <c r="V599" i="4" s="1"/>
  <c r="X599" i="4" s="1"/>
  <c r="O602" i="4"/>
  <c r="Y602" i="4"/>
  <c r="U623" i="4"/>
  <c r="V623" i="4" s="1"/>
  <c r="X623" i="4" s="1"/>
  <c r="U630" i="4"/>
  <c r="V630" i="4" s="1"/>
  <c r="X630" i="4" s="1"/>
  <c r="P646" i="4"/>
  <c r="U646" i="4"/>
  <c r="V646" i="4" s="1"/>
  <c r="X646" i="4" s="1"/>
  <c r="O648" i="4"/>
  <c r="U650" i="4"/>
  <c r="V650" i="4" s="1"/>
  <c r="X650" i="4" s="1"/>
  <c r="Y650" i="4"/>
  <c r="O650" i="4"/>
  <c r="Y661" i="4"/>
  <c r="Y675" i="4"/>
  <c r="S675" i="4"/>
  <c r="W675" i="4"/>
  <c r="W682" i="4"/>
  <c r="W868" i="4"/>
  <c r="V868" i="4"/>
  <c r="X868" i="4" s="1"/>
  <c r="R287" i="4"/>
  <c r="W290" i="4"/>
  <c r="R295" i="4"/>
  <c r="R303" i="4"/>
  <c r="W306" i="4"/>
  <c r="R311" i="4"/>
  <c r="W314" i="4"/>
  <c r="R319" i="4"/>
  <c r="W322" i="4"/>
  <c r="R327" i="4"/>
  <c r="R335" i="4"/>
  <c r="W338" i="4"/>
  <c r="R343" i="4"/>
  <c r="W346" i="4"/>
  <c r="R351" i="4"/>
  <c r="W354" i="4"/>
  <c r="R359" i="4"/>
  <c r="R367" i="4"/>
  <c r="W370" i="4"/>
  <c r="R375" i="4"/>
  <c r="R383" i="4"/>
  <c r="R391" i="4"/>
  <c r="W394" i="4"/>
  <c r="R399" i="4"/>
  <c r="O402" i="4"/>
  <c r="O403" i="4"/>
  <c r="R406" i="4"/>
  <c r="U407" i="4"/>
  <c r="V407" i="4" s="1"/>
  <c r="X407" i="4" s="1"/>
  <c r="U413" i="4"/>
  <c r="V413" i="4" s="1"/>
  <c r="X413" i="4" s="1"/>
  <c r="R418" i="4"/>
  <c r="W420" i="4"/>
  <c r="P426" i="4"/>
  <c r="R428" i="4"/>
  <c r="W429" i="4"/>
  <c r="W441" i="4"/>
  <c r="W443" i="4"/>
  <c r="O444" i="4"/>
  <c r="Y451" i="4"/>
  <c r="T453" i="4"/>
  <c r="O464" i="4"/>
  <c r="U467" i="4"/>
  <c r="V467" i="4" s="1"/>
  <c r="X467" i="4" s="1"/>
  <c r="W473" i="4"/>
  <c r="Y475" i="4"/>
  <c r="R482" i="4"/>
  <c r="P482" i="4"/>
  <c r="W482" i="4"/>
  <c r="P488" i="4"/>
  <c r="P492" i="4"/>
  <c r="U493" i="4"/>
  <c r="T497" i="4"/>
  <c r="R504" i="4"/>
  <c r="S507" i="4"/>
  <c r="W508" i="4"/>
  <c r="O512" i="4"/>
  <c r="W518" i="4"/>
  <c r="R520" i="4"/>
  <c r="U526" i="4"/>
  <c r="V526" i="4" s="1"/>
  <c r="X526" i="4" s="1"/>
  <c r="W532" i="4"/>
  <c r="O533" i="4"/>
  <c r="U536" i="4"/>
  <c r="V536" i="4" s="1"/>
  <c r="X536" i="4" s="1"/>
  <c r="W538" i="4"/>
  <c r="T538" i="4"/>
  <c r="Y546" i="4"/>
  <c r="Y548" i="4"/>
  <c r="R550" i="4"/>
  <c r="U553" i="4"/>
  <c r="V553" i="4" s="1"/>
  <c r="X553" i="4" s="1"/>
  <c r="O553" i="4"/>
  <c r="T553" i="4"/>
  <c r="Y558" i="4"/>
  <c r="P565" i="4"/>
  <c r="R565" i="4"/>
  <c r="U565" i="4"/>
  <c r="R571" i="4"/>
  <c r="U571" i="4"/>
  <c r="V571" i="4" s="1"/>
  <c r="X571" i="4" s="1"/>
  <c r="Y571" i="4"/>
  <c r="U574" i="4"/>
  <c r="V574" i="4" s="1"/>
  <c r="X574" i="4" s="1"/>
  <c r="S578" i="4"/>
  <c r="U578" i="4"/>
  <c r="V578" i="4" s="1"/>
  <c r="X578" i="4" s="1"/>
  <c r="Y580" i="4"/>
  <c r="T581" i="4"/>
  <c r="U582" i="4"/>
  <c r="V582" i="4" s="1"/>
  <c r="X582" i="4" s="1"/>
  <c r="T591" i="4"/>
  <c r="U591" i="4"/>
  <c r="V591" i="4" s="1"/>
  <c r="X591" i="4" s="1"/>
  <c r="R593" i="4"/>
  <c r="P593" i="4"/>
  <c r="W602" i="4"/>
  <c r="Y605" i="4"/>
  <c r="S609" i="4"/>
  <c r="W609" i="4"/>
  <c r="U611" i="4"/>
  <c r="V611" i="4" s="1"/>
  <c r="X611" i="4" s="1"/>
  <c r="U626" i="4"/>
  <c r="V626" i="4" s="1"/>
  <c r="X626" i="4" s="1"/>
  <c r="T626" i="4"/>
  <c r="S627" i="4"/>
  <c r="P628" i="4"/>
  <c r="R628" i="4"/>
  <c r="U632" i="4"/>
  <c r="V632" i="4" s="1"/>
  <c r="X632" i="4" s="1"/>
  <c r="Y632" i="4"/>
  <c r="O632" i="4"/>
  <c r="Y637" i="4"/>
  <c r="U639" i="4"/>
  <c r="V639" i="4" s="1"/>
  <c r="X639" i="4" s="1"/>
  <c r="Y641" i="4"/>
  <c r="R641" i="4"/>
  <c r="S642" i="4"/>
  <c r="U642" i="4"/>
  <c r="V642" i="4" s="1"/>
  <c r="X642" i="4" s="1"/>
  <c r="Y644" i="4"/>
  <c r="Y654" i="4"/>
  <c r="U661" i="4"/>
  <c r="V661" i="4" s="1"/>
  <c r="X661" i="4" s="1"/>
  <c r="S669" i="4"/>
  <c r="R671" i="4"/>
  <c r="P671" i="4"/>
  <c r="U671" i="4"/>
  <c r="V671" i="4" s="1"/>
  <c r="X671" i="4" s="1"/>
  <c r="U673" i="4"/>
  <c r="V673" i="4" s="1"/>
  <c r="X673" i="4" s="1"/>
  <c r="W763" i="4"/>
  <c r="V763" i="4"/>
  <c r="X763" i="4" s="1"/>
  <c r="R384" i="4"/>
  <c r="R392" i="4"/>
  <c r="R400" i="4"/>
  <c r="U412" i="4"/>
  <c r="V412" i="4" s="1"/>
  <c r="X412" i="4" s="1"/>
  <c r="W418" i="4"/>
  <c r="O420" i="4"/>
  <c r="Y427" i="4"/>
  <c r="U432" i="4"/>
  <c r="U433" i="4"/>
  <c r="V433" i="4" s="1"/>
  <c r="X433" i="4" s="1"/>
  <c r="U434" i="4"/>
  <c r="V434" i="4" s="1"/>
  <c r="X434" i="4" s="1"/>
  <c r="U435" i="4"/>
  <c r="O438" i="4"/>
  <c r="O439" i="4"/>
  <c r="O440" i="4"/>
  <c r="O441" i="4"/>
  <c r="R446" i="4"/>
  <c r="U447" i="4"/>
  <c r="V447" i="4" s="1"/>
  <c r="X447" i="4" s="1"/>
  <c r="R458" i="4"/>
  <c r="Y461" i="4"/>
  <c r="R472" i="4"/>
  <c r="T475" i="4"/>
  <c r="O486" i="4"/>
  <c r="T489" i="4"/>
  <c r="U489" i="4"/>
  <c r="V489" i="4" s="1"/>
  <c r="X489" i="4" s="1"/>
  <c r="R494" i="4"/>
  <c r="U494" i="4"/>
  <c r="V494" i="4" s="1"/>
  <c r="X494" i="4" s="1"/>
  <c r="U499" i="4"/>
  <c r="V499" i="4" s="1"/>
  <c r="X499" i="4" s="1"/>
  <c r="O499" i="4"/>
  <c r="Y500" i="4"/>
  <c r="R508" i="4"/>
  <c r="P508" i="4"/>
  <c r="O519" i="4"/>
  <c r="U520" i="4"/>
  <c r="V520" i="4" s="1"/>
  <c r="X520" i="4" s="1"/>
  <c r="Y522" i="4"/>
  <c r="Y525" i="4"/>
  <c r="Y529" i="4"/>
  <c r="U529" i="4"/>
  <c r="V529" i="4" s="1"/>
  <c r="X529" i="4" s="1"/>
  <c r="Y534" i="4"/>
  <c r="O535" i="4"/>
  <c r="Y543" i="4"/>
  <c r="W545" i="4"/>
  <c r="T545" i="4"/>
  <c r="Y554" i="4"/>
  <c r="P557" i="4"/>
  <c r="R557" i="4"/>
  <c r="O558" i="4"/>
  <c r="U558" i="4"/>
  <c r="V558" i="4" s="1"/>
  <c r="X558" i="4" s="1"/>
  <c r="W558" i="4"/>
  <c r="T558" i="4"/>
  <c r="O562" i="4"/>
  <c r="Y567" i="4"/>
  <c r="Y575" i="4"/>
  <c r="U580" i="4"/>
  <c r="V580" i="4" s="1"/>
  <c r="X580" i="4" s="1"/>
  <c r="O580" i="4"/>
  <c r="W580" i="4"/>
  <c r="T580" i="4"/>
  <c r="O584" i="4"/>
  <c r="Y586" i="4"/>
  <c r="O586" i="4"/>
  <c r="Y594" i="4"/>
  <c r="Y597" i="4"/>
  <c r="U605" i="4"/>
  <c r="V605" i="4" s="1"/>
  <c r="X605" i="4" s="1"/>
  <c r="R608" i="4"/>
  <c r="Q608" i="4"/>
  <c r="Y612" i="4"/>
  <c r="P613" i="4"/>
  <c r="R613" i="4"/>
  <c r="W616" i="4"/>
  <c r="T616" i="4"/>
  <c r="Q620" i="4"/>
  <c r="R620" i="4"/>
  <c r="P625" i="4"/>
  <c r="R625" i="4"/>
  <c r="U625" i="4"/>
  <c r="Y627" i="4"/>
  <c r="P634" i="4"/>
  <c r="R634" i="4"/>
  <c r="R636" i="4"/>
  <c r="U636" i="4"/>
  <c r="V636" i="4" s="1"/>
  <c r="X636" i="4" s="1"/>
  <c r="T637" i="4"/>
  <c r="W637" i="4"/>
  <c r="P653" i="4"/>
  <c r="R653" i="4"/>
  <c r="U653" i="4"/>
  <c r="V653" i="4" s="1"/>
  <c r="X653" i="4" s="1"/>
  <c r="O654" i="4"/>
  <c r="U654" i="4"/>
  <c r="V654" i="4" s="1"/>
  <c r="X654" i="4" s="1"/>
  <c r="W654" i="4"/>
  <c r="T654" i="4"/>
  <c r="R657" i="4"/>
  <c r="R666" i="4"/>
  <c r="P666" i="4"/>
  <c r="P677" i="4"/>
  <c r="R677" i="4"/>
  <c r="U334" i="4"/>
  <c r="U342" i="4"/>
  <c r="U350" i="4"/>
  <c r="U358" i="4"/>
  <c r="U366" i="4"/>
  <c r="U374" i="4"/>
  <c r="U382" i="4"/>
  <c r="U390" i="4"/>
  <c r="U398" i="4"/>
  <c r="V398" i="4" s="1"/>
  <c r="X398" i="4" s="1"/>
  <c r="Y403" i="4"/>
  <c r="U411" i="4"/>
  <c r="V411" i="4" s="1"/>
  <c r="X411" i="4" s="1"/>
  <c r="U423" i="4"/>
  <c r="V423" i="4" s="1"/>
  <c r="X423" i="4" s="1"/>
  <c r="U430" i="4"/>
  <c r="Y439" i="4"/>
  <c r="W445" i="4"/>
  <c r="O469" i="4"/>
  <c r="U469" i="4"/>
  <c r="V469" i="4" s="1"/>
  <c r="X469" i="4" s="1"/>
  <c r="W469" i="4"/>
  <c r="Y483" i="4"/>
  <c r="Y485" i="4"/>
  <c r="Y494" i="4"/>
  <c r="U502" i="4"/>
  <c r="W504" i="4"/>
  <c r="T504" i="4"/>
  <c r="R505" i="4"/>
  <c r="P505" i="4"/>
  <c r="Y506" i="4"/>
  <c r="S506" i="4"/>
  <c r="W525" i="4"/>
  <c r="T525" i="4"/>
  <c r="Y527" i="4"/>
  <c r="P528" i="4"/>
  <c r="R528" i="4"/>
  <c r="U531" i="4"/>
  <c r="V531" i="4" s="1"/>
  <c r="X531" i="4" s="1"/>
  <c r="Y531" i="4"/>
  <c r="R534" i="4"/>
  <c r="P534" i="4"/>
  <c r="T540" i="4"/>
  <c r="W540" i="4"/>
  <c r="Y541" i="4"/>
  <c r="T543" i="4"/>
  <c r="W543" i="4"/>
  <c r="U547" i="4"/>
  <c r="V547" i="4" s="1"/>
  <c r="X547" i="4" s="1"/>
  <c r="O547" i="4"/>
  <c r="T547" i="4"/>
  <c r="Y549" i="4"/>
  <c r="O549" i="4"/>
  <c r="T554" i="4"/>
  <c r="R560" i="4"/>
  <c r="Q560" i="4"/>
  <c r="U567" i="4"/>
  <c r="V567" i="4" s="1"/>
  <c r="X567" i="4" s="1"/>
  <c r="R569" i="4"/>
  <c r="P569" i="4"/>
  <c r="U570" i="4"/>
  <c r="R588" i="4"/>
  <c r="P588" i="4"/>
  <c r="U592" i="4"/>
  <c r="V592" i="4" s="1"/>
  <c r="X592" i="4" s="1"/>
  <c r="Y592" i="4"/>
  <c r="O592" i="4"/>
  <c r="U597" i="4"/>
  <c r="V597" i="4" s="1"/>
  <c r="X597" i="4" s="1"/>
  <c r="O597" i="4"/>
  <c r="T597" i="4"/>
  <c r="R602" i="4"/>
  <c r="P602" i="4"/>
  <c r="R607" i="4"/>
  <c r="P607" i="4"/>
  <c r="Y614" i="4"/>
  <c r="Y616" i="4"/>
  <c r="U619" i="4"/>
  <c r="V619" i="4" s="1"/>
  <c r="X619" i="4" s="1"/>
  <c r="P623" i="4"/>
  <c r="R623" i="4"/>
  <c r="U627" i="4"/>
  <c r="V627" i="4" s="1"/>
  <c r="X627" i="4" s="1"/>
  <c r="T648" i="4"/>
  <c r="W648" i="4"/>
  <c r="U655" i="4"/>
  <c r="V655" i="4" s="1"/>
  <c r="X655" i="4" s="1"/>
  <c r="R667" i="4"/>
  <c r="P667" i="4"/>
  <c r="U667" i="4"/>
  <c r="U405" i="4"/>
  <c r="V405" i="4" s="1"/>
  <c r="X405" i="4" s="1"/>
  <c r="R410" i="4"/>
  <c r="P413" i="4"/>
  <c r="Y413" i="4"/>
  <c r="Y436" i="4"/>
  <c r="Y443" i="4"/>
  <c r="T445" i="4"/>
  <c r="T446" i="4"/>
  <c r="T447" i="4"/>
  <c r="U450" i="4"/>
  <c r="V450" i="4" s="1"/>
  <c r="X450" i="4" s="1"/>
  <c r="U463" i="4"/>
  <c r="V463" i="4" s="1"/>
  <c r="X463" i="4" s="1"/>
  <c r="T469" i="4"/>
  <c r="W470" i="4"/>
  <c r="Y472" i="4"/>
  <c r="R480" i="4"/>
  <c r="W483" i="4"/>
  <c r="T483" i="4"/>
  <c r="U487" i="4"/>
  <c r="V487" i="4" s="1"/>
  <c r="X487" i="4" s="1"/>
  <c r="U488" i="4"/>
  <c r="V488" i="4" s="1"/>
  <c r="X488" i="4" s="1"/>
  <c r="R493" i="4"/>
  <c r="Y495" i="4"/>
  <c r="T501" i="4"/>
  <c r="U509" i="4"/>
  <c r="V509" i="4" s="1"/>
  <c r="X509" i="4" s="1"/>
  <c r="R510" i="4"/>
  <c r="P510" i="4"/>
  <c r="R511" i="4"/>
  <c r="U515" i="4"/>
  <c r="V515" i="4" s="1"/>
  <c r="X515" i="4" s="1"/>
  <c r="W516" i="4"/>
  <c r="Y519" i="4"/>
  <c r="T522" i="4"/>
  <c r="W527" i="4"/>
  <c r="T527" i="4"/>
  <c r="P536" i="4"/>
  <c r="R536" i="4"/>
  <c r="Y545" i="4"/>
  <c r="W549" i="4"/>
  <c r="U554" i="4"/>
  <c r="V554" i="4" s="1"/>
  <c r="X554" i="4" s="1"/>
  <c r="U559" i="4"/>
  <c r="Y562" i="4"/>
  <c r="T568" i="4"/>
  <c r="R582" i="4"/>
  <c r="U587" i="4"/>
  <c r="V587" i="4" s="1"/>
  <c r="X587" i="4" s="1"/>
  <c r="W592" i="4"/>
  <c r="P594" i="4"/>
  <c r="R594" i="4"/>
  <c r="W600" i="4"/>
  <c r="O606" i="4"/>
  <c r="Y606" i="4"/>
  <c r="U606" i="4"/>
  <c r="V606" i="4" s="1"/>
  <c r="X606" i="4" s="1"/>
  <c r="S610" i="4"/>
  <c r="W610" i="4"/>
  <c r="Y617" i="4"/>
  <c r="Y630" i="4"/>
  <c r="W638" i="4"/>
  <c r="T638" i="4"/>
  <c r="U638" i="4"/>
  <c r="V638" i="4" s="1"/>
  <c r="X638" i="4" s="1"/>
  <c r="Y646" i="4"/>
  <c r="Y648" i="4"/>
  <c r="R651" i="4"/>
  <c r="P651" i="4"/>
  <c r="T655" i="4"/>
  <c r="W655" i="4"/>
  <c r="P658" i="4"/>
  <c r="R658" i="4"/>
  <c r="S673" i="4"/>
  <c r="W673" i="4"/>
  <c r="Y674" i="4"/>
  <c r="Y678" i="4"/>
  <c r="R678" i="4"/>
  <c r="W804" i="4"/>
  <c r="V804" i="4"/>
  <c r="X804" i="4" s="1"/>
  <c r="R466" i="4"/>
  <c r="P466" i="4"/>
  <c r="O477" i="4"/>
  <c r="U477" i="4"/>
  <c r="V477" i="4" s="1"/>
  <c r="X477" i="4" s="1"/>
  <c r="Y489" i="4"/>
  <c r="O498" i="4"/>
  <c r="U498" i="4"/>
  <c r="V498" i="4" s="1"/>
  <c r="X498" i="4" s="1"/>
  <c r="Y520" i="4"/>
  <c r="T562" i="4"/>
  <c r="P564" i="4"/>
  <c r="R564" i="4"/>
  <c r="U568" i="4"/>
  <c r="V568" i="4" s="1"/>
  <c r="X568" i="4" s="1"/>
  <c r="Y568" i="4"/>
  <c r="O568" i="4"/>
  <c r="T584" i="4"/>
  <c r="W584" i="4"/>
  <c r="O598" i="4"/>
  <c r="Y598" i="4"/>
  <c r="U598" i="4"/>
  <c r="V598" i="4" s="1"/>
  <c r="X598" i="4" s="1"/>
  <c r="U617" i="4"/>
  <c r="V617" i="4" s="1"/>
  <c r="X617" i="4" s="1"/>
  <c r="O617" i="4"/>
  <c r="T617" i="4"/>
  <c r="P629" i="4"/>
  <c r="R629" i="4"/>
  <c r="U629" i="4"/>
  <c r="V629" i="4" s="1"/>
  <c r="X629" i="4" s="1"/>
  <c r="R635" i="4"/>
  <c r="U635" i="4"/>
  <c r="Y635" i="4"/>
  <c r="U656" i="4"/>
  <c r="V656" i="4" s="1"/>
  <c r="X656" i="4" s="1"/>
  <c r="Y656" i="4"/>
  <c r="O656" i="4"/>
  <c r="R662" i="4"/>
  <c r="P662" i="4"/>
  <c r="U665" i="4"/>
  <c r="V665" i="4" s="1"/>
  <c r="X665" i="4" s="1"/>
  <c r="V676" i="4"/>
  <c r="X676" i="4" s="1"/>
  <c r="W676" i="4"/>
  <c r="V719" i="4"/>
  <c r="X719" i="4" s="1"/>
  <c r="W719" i="4"/>
  <c r="W762" i="4"/>
  <c r="V762" i="4"/>
  <c r="X762" i="4" s="1"/>
  <c r="U415" i="4"/>
  <c r="V415" i="4" s="1"/>
  <c r="X415" i="4" s="1"/>
  <c r="U421" i="4"/>
  <c r="V421" i="4" s="1"/>
  <c r="X421" i="4" s="1"/>
  <c r="Y431" i="4"/>
  <c r="P434" i="4"/>
  <c r="R436" i="4"/>
  <c r="W448" i="4"/>
  <c r="Y459" i="4"/>
  <c r="T461" i="4"/>
  <c r="R476" i="4"/>
  <c r="T477" i="4"/>
  <c r="W478" i="4"/>
  <c r="Y503" i="4"/>
  <c r="Y508" i="4"/>
  <c r="W512" i="4"/>
  <c r="U514" i="4"/>
  <c r="V514" i="4" s="1"/>
  <c r="X514" i="4" s="1"/>
  <c r="Y521" i="4"/>
  <c r="T524" i="4"/>
  <c r="W524" i="4"/>
  <c r="Y530" i="4"/>
  <c r="R532" i="4"/>
  <c r="W535" i="4"/>
  <c r="U539" i="4"/>
  <c r="V539" i="4" s="1"/>
  <c r="X539" i="4" s="1"/>
  <c r="T539" i="4"/>
  <c r="Y544" i="4"/>
  <c r="W546" i="4"/>
  <c r="P549" i="4"/>
  <c r="R549" i="4"/>
  <c r="U552" i="4"/>
  <c r="V552" i="4" s="1"/>
  <c r="X552" i="4" s="1"/>
  <c r="T552" i="4"/>
  <c r="Q556" i="4"/>
  <c r="R556" i="4"/>
  <c r="P561" i="4"/>
  <c r="R561" i="4"/>
  <c r="U561" i="4"/>
  <c r="Y563" i="4"/>
  <c r="W563" i="4"/>
  <c r="U569" i="4"/>
  <c r="V569" i="4" s="1"/>
  <c r="X569" i="4" s="1"/>
  <c r="P570" i="4"/>
  <c r="R570" i="4"/>
  <c r="R572" i="4"/>
  <c r="U572" i="4"/>
  <c r="V572" i="4" s="1"/>
  <c r="X572" i="4" s="1"/>
  <c r="U573" i="4"/>
  <c r="V573" i="4" s="1"/>
  <c r="X573" i="4" s="1"/>
  <c r="T573" i="4"/>
  <c r="R575" i="4"/>
  <c r="P575" i="4"/>
  <c r="S579" i="4"/>
  <c r="Y582" i="4"/>
  <c r="Y584" i="4"/>
  <c r="Y590" i="4"/>
  <c r="Y595" i="4"/>
  <c r="T601" i="4"/>
  <c r="W601" i="4"/>
  <c r="U601" i="4"/>
  <c r="V601" i="4" s="1"/>
  <c r="X601" i="4" s="1"/>
  <c r="R603" i="4"/>
  <c r="P603" i="4"/>
  <c r="R604" i="4"/>
  <c r="U609" i="4"/>
  <c r="V609" i="4" s="1"/>
  <c r="X609" i="4" s="1"/>
  <c r="U613" i="4"/>
  <c r="P621" i="4"/>
  <c r="R621" i="4"/>
  <c r="O622" i="4"/>
  <c r="U622" i="4"/>
  <c r="V622" i="4" s="1"/>
  <c r="X622" i="4" s="1"/>
  <c r="W622" i="4"/>
  <c r="T622" i="4"/>
  <c r="U641" i="4"/>
  <c r="V641" i="4" s="1"/>
  <c r="X641" i="4" s="1"/>
  <c r="U647" i="4"/>
  <c r="V647" i="4" s="1"/>
  <c r="X647" i="4" s="1"/>
  <c r="T647" i="4"/>
  <c r="Y649" i="4"/>
  <c r="T650" i="4"/>
  <c r="Y657" i="4"/>
  <c r="R659" i="4"/>
  <c r="U659" i="4"/>
  <c r="V659" i="4" s="1"/>
  <c r="X659" i="4" s="1"/>
  <c r="Y659" i="4"/>
  <c r="R672" i="4"/>
  <c r="Q672" i="4"/>
  <c r="Y672" i="4"/>
  <c r="U677" i="4"/>
  <c r="P678" i="4"/>
  <c r="W805" i="4"/>
  <c r="V805" i="4"/>
  <c r="X805" i="4" s="1"/>
  <c r="U491" i="4"/>
  <c r="V491" i="4" s="1"/>
  <c r="X491" i="4" s="1"/>
  <c r="R502" i="4"/>
  <c r="W513" i="4"/>
  <c r="Y535" i="4"/>
  <c r="Y560" i="4"/>
  <c r="T577" i="4"/>
  <c r="W577" i="4"/>
  <c r="U579" i="4"/>
  <c r="V579" i="4" s="1"/>
  <c r="X579" i="4" s="1"/>
  <c r="T582" i="4"/>
  <c r="T596" i="4"/>
  <c r="T600" i="4"/>
  <c r="R611" i="4"/>
  <c r="W621" i="4"/>
  <c r="Y624" i="4"/>
  <c r="P639" i="4"/>
  <c r="T641" i="4"/>
  <c r="W641" i="4"/>
  <c r="U643" i="4"/>
  <c r="V643" i="4" s="1"/>
  <c r="X643" i="4" s="1"/>
  <c r="T646" i="4"/>
  <c r="W649" i="4"/>
  <c r="P657" i="4"/>
  <c r="T660" i="4"/>
  <c r="T664" i="4"/>
  <c r="W665" i="4"/>
  <c r="W669" i="4"/>
  <c r="R675" i="4"/>
  <c r="O677" i="4"/>
  <c r="T680" i="4"/>
  <c r="W681" i="4"/>
  <c r="Y692" i="4"/>
  <c r="W693" i="4"/>
  <c r="P694" i="4"/>
  <c r="T695" i="4"/>
  <c r="U697" i="4"/>
  <c r="V697" i="4" s="1"/>
  <c r="X697" i="4" s="1"/>
  <c r="W700" i="4"/>
  <c r="R701" i="4"/>
  <c r="Y702" i="4"/>
  <c r="P703" i="4"/>
  <c r="W707" i="4"/>
  <c r="S707" i="4"/>
  <c r="U716" i="4"/>
  <c r="T718" i="4"/>
  <c r="U722" i="4"/>
  <c r="U724" i="4"/>
  <c r="V724" i="4" s="1"/>
  <c r="X724" i="4" s="1"/>
  <c r="R726" i="4"/>
  <c r="R728" i="4"/>
  <c r="R730" i="4"/>
  <c r="W731" i="4"/>
  <c r="Q734" i="4"/>
  <c r="Y741" i="4"/>
  <c r="U741" i="4"/>
  <c r="V741" i="4" s="1"/>
  <c r="X741" i="4" s="1"/>
  <c r="U743" i="4"/>
  <c r="O746" i="4"/>
  <c r="Y751" i="4"/>
  <c r="R751" i="4"/>
  <c r="R762" i="4"/>
  <c r="T778" i="4"/>
  <c r="U780" i="4"/>
  <c r="Y785" i="4"/>
  <c r="T794" i="4"/>
  <c r="U794" i="4"/>
  <c r="V794" i="4" s="1"/>
  <c r="X794" i="4" s="1"/>
  <c r="W796" i="4"/>
  <c r="T796" i="4"/>
  <c r="U796" i="4"/>
  <c r="V796" i="4" s="1"/>
  <c r="X796" i="4" s="1"/>
  <c r="Y802" i="4"/>
  <c r="Y815" i="4"/>
  <c r="U815" i="4"/>
  <c r="V815" i="4" s="1"/>
  <c r="X815" i="4" s="1"/>
  <c r="P826" i="4"/>
  <c r="R827" i="4"/>
  <c r="U827" i="4"/>
  <c r="V827" i="4" s="1"/>
  <c r="X827" i="4" s="1"/>
  <c r="Y827" i="4"/>
  <c r="Y841" i="4"/>
  <c r="R844" i="4"/>
  <c r="Y851" i="4"/>
  <c r="Y854" i="4"/>
  <c r="Y855" i="4"/>
  <c r="Y859" i="4"/>
  <c r="S859" i="4"/>
  <c r="U874" i="4"/>
  <c r="V874" i="4" s="1"/>
  <c r="X874" i="4" s="1"/>
  <c r="Y874" i="4"/>
  <c r="T874" i="4"/>
  <c r="R902" i="4"/>
  <c r="P902" i="4"/>
  <c r="R906" i="4"/>
  <c r="Q906" i="4"/>
  <c r="U906" i="4"/>
  <c r="V906" i="4" s="1"/>
  <c r="X906" i="4" s="1"/>
  <c r="U915" i="4"/>
  <c r="V915" i="4" s="1"/>
  <c r="X915" i="4" s="1"/>
  <c r="Y930" i="4"/>
  <c r="R943" i="4"/>
  <c r="P943" i="4"/>
  <c r="Y948" i="4"/>
  <c r="Y955" i="4"/>
  <c r="W1031" i="4"/>
  <c r="V1031" i="4"/>
  <c r="X1031" i="4" s="1"/>
  <c r="O550" i="4"/>
  <c r="U550" i="4"/>
  <c r="V550" i="4" s="1"/>
  <c r="X550" i="4" s="1"/>
  <c r="Y556" i="4"/>
  <c r="U560" i="4"/>
  <c r="Y564" i="4"/>
  <c r="U576" i="4"/>
  <c r="V576" i="4" s="1"/>
  <c r="X576" i="4" s="1"/>
  <c r="U594" i="4"/>
  <c r="V594" i="4" s="1"/>
  <c r="X594" i="4" s="1"/>
  <c r="O614" i="4"/>
  <c r="U614" i="4"/>
  <c r="V614" i="4" s="1"/>
  <c r="X614" i="4" s="1"/>
  <c r="Y620" i="4"/>
  <c r="U624" i="4"/>
  <c r="Y628" i="4"/>
  <c r="U640" i="4"/>
  <c r="V640" i="4" s="1"/>
  <c r="X640" i="4" s="1"/>
  <c r="U658" i="4"/>
  <c r="U668" i="4"/>
  <c r="O678" i="4"/>
  <c r="U678" i="4"/>
  <c r="V678" i="4" s="1"/>
  <c r="X678" i="4" s="1"/>
  <c r="O682" i="4"/>
  <c r="R686" i="4"/>
  <c r="W687" i="4"/>
  <c r="O688" i="4"/>
  <c r="Y689" i="4"/>
  <c r="R689" i="4"/>
  <c r="W690" i="4"/>
  <c r="U692" i="4"/>
  <c r="V692" i="4" s="1"/>
  <c r="X692" i="4" s="1"/>
  <c r="Y693" i="4"/>
  <c r="U695" i="4"/>
  <c r="V695" i="4" s="1"/>
  <c r="X695" i="4" s="1"/>
  <c r="U708" i="4"/>
  <c r="V708" i="4" s="1"/>
  <c r="X708" i="4" s="1"/>
  <c r="U728" i="4"/>
  <c r="V728" i="4" s="1"/>
  <c r="X728" i="4" s="1"/>
  <c r="O728" i="4"/>
  <c r="T728" i="4"/>
  <c r="U730" i="4"/>
  <c r="V730" i="4" s="1"/>
  <c r="X730" i="4" s="1"/>
  <c r="R735" i="4"/>
  <c r="P735" i="4"/>
  <c r="Y736" i="4"/>
  <c r="R740" i="4"/>
  <c r="Y745" i="4"/>
  <c r="U747" i="4"/>
  <c r="V747" i="4" s="1"/>
  <c r="X747" i="4" s="1"/>
  <c r="W751" i="4"/>
  <c r="T751" i="4"/>
  <c r="Y753" i="4"/>
  <c r="R753" i="4"/>
  <c r="Y755" i="4"/>
  <c r="S755" i="4"/>
  <c r="R759" i="4"/>
  <c r="U765" i="4"/>
  <c r="V765" i="4" s="1"/>
  <c r="X765" i="4" s="1"/>
  <c r="Y778" i="4"/>
  <c r="O778" i="4"/>
  <c r="U778" i="4"/>
  <c r="V778" i="4" s="1"/>
  <c r="X778" i="4" s="1"/>
  <c r="Y783" i="4"/>
  <c r="U785" i="4"/>
  <c r="V785" i="4" s="1"/>
  <c r="X785" i="4" s="1"/>
  <c r="U789" i="4"/>
  <c r="V789" i="4" s="1"/>
  <c r="X789" i="4" s="1"/>
  <c r="W789" i="4"/>
  <c r="Y797" i="4"/>
  <c r="Y800" i="4"/>
  <c r="Y805" i="4"/>
  <c r="W815" i="4"/>
  <c r="T815" i="4"/>
  <c r="R819" i="4"/>
  <c r="P819" i="4"/>
  <c r="U819" i="4"/>
  <c r="V819" i="4" s="1"/>
  <c r="X819" i="4" s="1"/>
  <c r="O820" i="4"/>
  <c r="U820" i="4"/>
  <c r="V820" i="4" s="1"/>
  <c r="X820" i="4" s="1"/>
  <c r="W820" i="4"/>
  <c r="T820" i="4"/>
  <c r="Y821" i="4"/>
  <c r="U831" i="4"/>
  <c r="V831" i="4" s="1"/>
  <c r="X831" i="4" s="1"/>
  <c r="Y842" i="4"/>
  <c r="Y846" i="4"/>
  <c r="P861" i="4"/>
  <c r="R861" i="4"/>
  <c r="Y866" i="4"/>
  <c r="Y878" i="4"/>
  <c r="U878" i="4"/>
  <c r="V878" i="4" s="1"/>
  <c r="X878" i="4" s="1"/>
  <c r="R879" i="4"/>
  <c r="P881" i="4"/>
  <c r="R881" i="4"/>
  <c r="P882" i="4"/>
  <c r="R882" i="4"/>
  <c r="R883" i="4"/>
  <c r="P883" i="4"/>
  <c r="U883" i="4"/>
  <c r="V883" i="4" s="1"/>
  <c r="X883" i="4" s="1"/>
  <c r="Y885" i="4"/>
  <c r="W900" i="4"/>
  <c r="Y904" i="4"/>
  <c r="Q907" i="4"/>
  <c r="U907" i="4"/>
  <c r="V907" i="4" s="1"/>
  <c r="X907" i="4" s="1"/>
  <c r="U917" i="4"/>
  <c r="V917" i="4" s="1"/>
  <c r="X917" i="4" s="1"/>
  <c r="Y917" i="4"/>
  <c r="O917" i="4"/>
  <c r="W917" i="4"/>
  <c r="T917" i="4"/>
  <c r="Y919" i="4"/>
  <c r="Y923" i="4"/>
  <c r="U935" i="4"/>
  <c r="V935" i="4" s="1"/>
  <c r="X935" i="4" s="1"/>
  <c r="O935" i="4"/>
  <c r="W935" i="4"/>
  <c r="T935" i="4"/>
  <c r="U945" i="4"/>
  <c r="V945" i="4" s="1"/>
  <c r="X945" i="4" s="1"/>
  <c r="Y949" i="4"/>
  <c r="V1170" i="4"/>
  <c r="X1170" i="4" s="1"/>
  <c r="W1170" i="4"/>
  <c r="U507" i="4"/>
  <c r="V507" i="4" s="1"/>
  <c r="X507" i="4" s="1"/>
  <c r="U513" i="4"/>
  <c r="V513" i="4" s="1"/>
  <c r="X513" i="4" s="1"/>
  <c r="R518" i="4"/>
  <c r="P526" i="4"/>
  <c r="W529" i="4"/>
  <c r="T550" i="4"/>
  <c r="Y559" i="4"/>
  <c r="W575" i="4"/>
  <c r="Y581" i="4"/>
  <c r="U593" i="4"/>
  <c r="R609" i="4"/>
  <c r="T614" i="4"/>
  <c r="Y623" i="4"/>
  <c r="W639" i="4"/>
  <c r="R639" i="4"/>
  <c r="O644" i="4"/>
  <c r="Y645" i="4"/>
  <c r="O649" i="4"/>
  <c r="U657" i="4"/>
  <c r="O661" i="4"/>
  <c r="R673" i="4"/>
  <c r="T678" i="4"/>
  <c r="O681" i="4"/>
  <c r="Y686" i="4"/>
  <c r="U689" i="4"/>
  <c r="W697" i="4"/>
  <c r="U699" i="4"/>
  <c r="V699" i="4" s="1"/>
  <c r="X699" i="4" s="1"/>
  <c r="R700" i="4"/>
  <c r="U701" i="4"/>
  <c r="W703" i="4"/>
  <c r="U705" i="4"/>
  <c r="V705" i="4" s="1"/>
  <c r="X705" i="4" s="1"/>
  <c r="R705" i="4"/>
  <c r="Y709" i="4"/>
  <c r="O711" i="4"/>
  <c r="U711" i="4"/>
  <c r="S717" i="4"/>
  <c r="W717" i="4"/>
  <c r="R717" i="4"/>
  <c r="Y719" i="4"/>
  <c r="O725" i="4"/>
  <c r="Y732" i="4"/>
  <c r="O734" i="4"/>
  <c r="Y734" i="4"/>
  <c r="T734" i="4"/>
  <c r="S736" i="4"/>
  <c r="R737" i="4"/>
  <c r="P737" i="4"/>
  <c r="Y738" i="4"/>
  <c r="S738" i="4"/>
  <c r="W738" i="4"/>
  <c r="R739" i="4"/>
  <c r="P739" i="4"/>
  <c r="Y740" i="4"/>
  <c r="W741" i="4"/>
  <c r="R746" i="4"/>
  <c r="Q748" i="4"/>
  <c r="R748" i="4"/>
  <c r="W749" i="4"/>
  <c r="U753" i="4"/>
  <c r="V753" i="4" s="1"/>
  <c r="X753" i="4" s="1"/>
  <c r="T753" i="4"/>
  <c r="Y757" i="4"/>
  <c r="O757" i="4"/>
  <c r="U757" i="4"/>
  <c r="P762" i="4"/>
  <c r="W765" i="4"/>
  <c r="U770" i="4"/>
  <c r="V770" i="4" s="1"/>
  <c r="X770" i="4" s="1"/>
  <c r="W771" i="4"/>
  <c r="S771" i="4"/>
  <c r="U772" i="4"/>
  <c r="V772" i="4" s="1"/>
  <c r="X772" i="4" s="1"/>
  <c r="Y773" i="4"/>
  <c r="R774" i="4"/>
  <c r="R782" i="4"/>
  <c r="P782" i="4"/>
  <c r="W783" i="4"/>
  <c r="R788" i="4"/>
  <c r="Y789" i="4"/>
  <c r="U792" i="4"/>
  <c r="V792" i="4" s="1"/>
  <c r="X792" i="4" s="1"/>
  <c r="O792" i="4"/>
  <c r="T792" i="4"/>
  <c r="W795" i="4"/>
  <c r="O797" i="4"/>
  <c r="U797" i="4"/>
  <c r="V797" i="4" s="1"/>
  <c r="X797" i="4" s="1"/>
  <c r="W797" i="4"/>
  <c r="R799" i="4"/>
  <c r="P799" i="4"/>
  <c r="U799" i="4"/>
  <c r="V799" i="4" s="1"/>
  <c r="X799" i="4" s="1"/>
  <c r="R808" i="4"/>
  <c r="R810" i="4"/>
  <c r="U811" i="4"/>
  <c r="Q811" i="4"/>
  <c r="Y811" i="4"/>
  <c r="U812" i="4"/>
  <c r="V812" i="4" s="1"/>
  <c r="X812" i="4" s="1"/>
  <c r="W812" i="4"/>
  <c r="U816" i="4"/>
  <c r="V816" i="4" s="1"/>
  <c r="X816" i="4" s="1"/>
  <c r="O816" i="4"/>
  <c r="W816" i="4"/>
  <c r="T816" i="4"/>
  <c r="R817" i="4"/>
  <c r="P823" i="4"/>
  <c r="Y829" i="4"/>
  <c r="U833" i="4"/>
  <c r="V833" i="4" s="1"/>
  <c r="X833" i="4" s="1"/>
  <c r="Y837" i="4"/>
  <c r="U837" i="4"/>
  <c r="V837" i="4" s="1"/>
  <c r="X837" i="4" s="1"/>
  <c r="W847" i="4"/>
  <c r="R850" i="4"/>
  <c r="Y852" i="4"/>
  <c r="U854" i="4"/>
  <c r="V854" i="4" s="1"/>
  <c r="X854" i="4" s="1"/>
  <c r="Y856" i="4"/>
  <c r="U859" i="4"/>
  <c r="V859" i="4" s="1"/>
  <c r="X859" i="4" s="1"/>
  <c r="Y864" i="4"/>
  <c r="Y869" i="4"/>
  <c r="R870" i="4"/>
  <c r="U872" i="4"/>
  <c r="V872" i="4" s="1"/>
  <c r="X872" i="4" s="1"/>
  <c r="Y872" i="4"/>
  <c r="W872" i="4"/>
  <c r="T872" i="4"/>
  <c r="Y879" i="4"/>
  <c r="U879" i="4"/>
  <c r="V879" i="4" s="1"/>
  <c r="X879" i="4" s="1"/>
  <c r="U889" i="4"/>
  <c r="U890" i="4"/>
  <c r="V890" i="4" s="1"/>
  <c r="X890" i="4" s="1"/>
  <c r="S911" i="4"/>
  <c r="W911" i="4"/>
  <c r="S912" i="4"/>
  <c r="W912" i="4"/>
  <c r="P925" i="4"/>
  <c r="R925" i="4"/>
  <c r="R926" i="4"/>
  <c r="Y928" i="4"/>
  <c r="Y931" i="4"/>
  <c r="Y942" i="4"/>
  <c r="Y953" i="4"/>
  <c r="V962" i="4"/>
  <c r="X962" i="4" s="1"/>
  <c r="W962" i="4"/>
  <c r="W1069" i="4"/>
  <c r="V1069" i="4"/>
  <c r="X1069" i="4" s="1"/>
  <c r="V1106" i="4"/>
  <c r="X1106" i="4" s="1"/>
  <c r="W1106" i="4"/>
  <c r="W670" i="4"/>
  <c r="T670" i="4"/>
  <c r="Y676" i="4"/>
  <c r="O680" i="4"/>
  <c r="W686" i="4"/>
  <c r="T686" i="4"/>
  <c r="U686" i="4"/>
  <c r="V686" i="4" s="1"/>
  <c r="X686" i="4" s="1"/>
  <c r="Y688" i="4"/>
  <c r="O693" i="4"/>
  <c r="Y695" i="4"/>
  <c r="Y697" i="4"/>
  <c r="U709" i="4"/>
  <c r="U713" i="4"/>
  <c r="R716" i="4"/>
  <c r="R718" i="4"/>
  <c r="P718" i="4"/>
  <c r="S721" i="4"/>
  <c r="R722" i="4"/>
  <c r="P722" i="4"/>
  <c r="Y726" i="4"/>
  <c r="U732" i="4"/>
  <c r="V732" i="4" s="1"/>
  <c r="X732" i="4" s="1"/>
  <c r="O733" i="4"/>
  <c r="Y744" i="4"/>
  <c r="O748" i="4"/>
  <c r="O754" i="4"/>
  <c r="O756" i="4"/>
  <c r="R760" i="4"/>
  <c r="Q760" i="4"/>
  <c r="Y761" i="4"/>
  <c r="R763" i="4"/>
  <c r="Y765" i="4"/>
  <c r="U767" i="4"/>
  <c r="V767" i="4" s="1"/>
  <c r="X767" i="4" s="1"/>
  <c r="W773" i="4"/>
  <c r="T773" i="4"/>
  <c r="U773" i="4"/>
  <c r="V773" i="4" s="1"/>
  <c r="X773" i="4" s="1"/>
  <c r="U776" i="4"/>
  <c r="V776" i="4" s="1"/>
  <c r="X776" i="4" s="1"/>
  <c r="Y776" i="4"/>
  <c r="O776" i="4"/>
  <c r="R780" i="4"/>
  <c r="R787" i="4"/>
  <c r="U787" i="4"/>
  <c r="V787" i="4" s="1"/>
  <c r="X787" i="4" s="1"/>
  <c r="P787" i="4"/>
  <c r="Y803" i="4"/>
  <c r="U808" i="4"/>
  <c r="Y808" i="4"/>
  <c r="U810" i="4"/>
  <c r="V810" i="4" s="1"/>
  <c r="X810" i="4" s="1"/>
  <c r="Y810" i="4"/>
  <c r="W810" i="4"/>
  <c r="Y817" i="4"/>
  <c r="W829" i="4"/>
  <c r="U836" i="4"/>
  <c r="V836" i="4" s="1"/>
  <c r="X836" i="4" s="1"/>
  <c r="Y838" i="4"/>
  <c r="R840" i="4"/>
  <c r="Q840" i="4"/>
  <c r="Y843" i="4"/>
  <c r="O853" i="4"/>
  <c r="Y860" i="4"/>
  <c r="O876" i="4"/>
  <c r="T879" i="4"/>
  <c r="U897" i="4"/>
  <c r="V897" i="4" s="1"/>
  <c r="X897" i="4" s="1"/>
  <c r="Y901" i="4"/>
  <c r="R908" i="4"/>
  <c r="S913" i="4"/>
  <c r="W913" i="4"/>
  <c r="S914" i="4"/>
  <c r="W914" i="4"/>
  <c r="Y920" i="4"/>
  <c r="U930" i="4"/>
  <c r="V930" i="4" s="1"/>
  <c r="X930" i="4" s="1"/>
  <c r="W974" i="4"/>
  <c r="V1066" i="4"/>
  <c r="X1066" i="4" s="1"/>
  <c r="W1066" i="4"/>
  <c r="W1238" i="4"/>
  <c r="V1238" i="4"/>
  <c r="X1238" i="4" s="1"/>
  <c r="W1304" i="4"/>
  <c r="V1304" i="4"/>
  <c r="X1304" i="4" s="1"/>
  <c r="U683" i="4"/>
  <c r="U694" i="4"/>
  <c r="V694" i="4" s="1"/>
  <c r="X694" i="4" s="1"/>
  <c r="R707" i="4"/>
  <c r="U707" i="4"/>
  <c r="V707" i="4" s="1"/>
  <c r="X707" i="4" s="1"/>
  <c r="Y707" i="4"/>
  <c r="U715" i="4"/>
  <c r="V715" i="4" s="1"/>
  <c r="X715" i="4" s="1"/>
  <c r="U717" i="4"/>
  <c r="V717" i="4" s="1"/>
  <c r="X717" i="4" s="1"/>
  <c r="P741" i="4"/>
  <c r="R741" i="4"/>
  <c r="Y747" i="4"/>
  <c r="Y763" i="4"/>
  <c r="R785" i="4"/>
  <c r="P785" i="4"/>
  <c r="O798" i="4"/>
  <c r="Y798" i="4"/>
  <c r="U798" i="4"/>
  <c r="V798" i="4" s="1"/>
  <c r="X798" i="4" s="1"/>
  <c r="O817" i="4"/>
  <c r="U817" i="4"/>
  <c r="V817" i="4" s="1"/>
  <c r="X817" i="4" s="1"/>
  <c r="T817" i="4"/>
  <c r="W817" i="4"/>
  <c r="R820" i="4"/>
  <c r="P820" i="4"/>
  <c r="O838" i="4"/>
  <c r="U838" i="4"/>
  <c r="V838" i="4" s="1"/>
  <c r="X838" i="4" s="1"/>
  <c r="W838" i="4"/>
  <c r="T838" i="4"/>
  <c r="R841" i="4"/>
  <c r="Q841" i="4"/>
  <c r="R884" i="4"/>
  <c r="P884" i="4"/>
  <c r="S893" i="4"/>
  <c r="W893" i="4"/>
  <c r="W901" i="4"/>
  <c r="Q908" i="4"/>
  <c r="U908" i="4"/>
  <c r="V908" i="4" s="1"/>
  <c r="X908" i="4" s="1"/>
  <c r="S915" i="4"/>
  <c r="V938" i="4"/>
  <c r="X938" i="4" s="1"/>
  <c r="W938" i="4"/>
  <c r="P948" i="4"/>
  <c r="R948" i="4"/>
  <c r="Y952" i="4"/>
  <c r="U952" i="4"/>
  <c r="V952" i="4" s="1"/>
  <c r="X952" i="4" s="1"/>
  <c r="O952" i="4"/>
  <c r="W952" i="4"/>
  <c r="T952" i="4"/>
  <c r="V1234" i="4"/>
  <c r="X1234" i="4" s="1"/>
  <c r="W1234" i="4"/>
  <c r="V1258" i="4"/>
  <c r="X1258" i="4" s="1"/>
  <c r="W1258" i="4"/>
  <c r="W1280" i="4"/>
  <c r="V1280" i="4"/>
  <c r="X1280" i="4" s="1"/>
  <c r="W1300" i="4"/>
  <c r="V1300" i="4"/>
  <c r="X1300" i="4" s="1"/>
  <c r="V1362" i="4"/>
  <c r="X1362" i="4" s="1"/>
  <c r="W1362" i="4"/>
  <c r="W644" i="4"/>
  <c r="R652" i="4"/>
  <c r="U662" i="4"/>
  <c r="V662" i="4" s="1"/>
  <c r="X662" i="4" s="1"/>
  <c r="T682" i="4"/>
  <c r="Q684" i="4"/>
  <c r="R684" i="4"/>
  <c r="P695" i="4"/>
  <c r="U696" i="4"/>
  <c r="V696" i="4" s="1"/>
  <c r="X696" i="4" s="1"/>
  <c r="O696" i="4"/>
  <c r="Y708" i="4"/>
  <c r="R712" i="4"/>
  <c r="Y713" i="4"/>
  <c r="R714" i="4"/>
  <c r="U725" i="4"/>
  <c r="O727" i="4"/>
  <c r="U727" i="4"/>
  <c r="V727" i="4" s="1"/>
  <c r="X727" i="4" s="1"/>
  <c r="U729" i="4"/>
  <c r="V729" i="4" s="1"/>
  <c r="X729" i="4" s="1"/>
  <c r="R734" i="4"/>
  <c r="Y735" i="4"/>
  <c r="S735" i="4"/>
  <c r="P749" i="4"/>
  <c r="U749" i="4"/>
  <c r="V749" i="4" s="1"/>
  <c r="X749" i="4" s="1"/>
  <c r="Y750" i="4"/>
  <c r="U752" i="4"/>
  <c r="V752" i="4" s="1"/>
  <c r="X752" i="4" s="1"/>
  <c r="T752" i="4"/>
  <c r="Y754" i="4"/>
  <c r="R755" i="4"/>
  <c r="P755" i="4"/>
  <c r="U755" i="4"/>
  <c r="V755" i="4" s="1"/>
  <c r="X755" i="4" s="1"/>
  <c r="Y756" i="4"/>
  <c r="R761" i="4"/>
  <c r="O766" i="4"/>
  <c r="U766" i="4"/>
  <c r="V766" i="4" s="1"/>
  <c r="X766" i="4" s="1"/>
  <c r="W766" i="4"/>
  <c r="T766" i="4"/>
  <c r="W768" i="4"/>
  <c r="O774" i="4"/>
  <c r="U774" i="4"/>
  <c r="V774" i="4" s="1"/>
  <c r="X774" i="4" s="1"/>
  <c r="W774" i="4"/>
  <c r="Y779" i="4"/>
  <c r="R783" i="4"/>
  <c r="P783" i="4"/>
  <c r="W786" i="4"/>
  <c r="V788" i="4"/>
  <c r="X788" i="4" s="1"/>
  <c r="T793" i="4"/>
  <c r="W793" i="4"/>
  <c r="U793" i="4"/>
  <c r="V793" i="4" s="1"/>
  <c r="X793" i="4" s="1"/>
  <c r="Y801" i="4"/>
  <c r="P805" i="4"/>
  <c r="R805" i="4"/>
  <c r="O818" i="4"/>
  <c r="U818" i="4"/>
  <c r="V818" i="4" s="1"/>
  <c r="X818" i="4" s="1"/>
  <c r="W818" i="4"/>
  <c r="T818" i="4"/>
  <c r="V823" i="4"/>
  <c r="X823" i="4" s="1"/>
  <c r="W823" i="4"/>
  <c r="U825" i="4"/>
  <c r="R825" i="4"/>
  <c r="U828" i="4"/>
  <c r="R828" i="4"/>
  <c r="O830" i="4"/>
  <c r="U830" i="4"/>
  <c r="V830" i="4" s="1"/>
  <c r="X830" i="4" s="1"/>
  <c r="W830" i="4"/>
  <c r="T830" i="4"/>
  <c r="R842" i="4"/>
  <c r="Q842" i="4"/>
  <c r="U846" i="4"/>
  <c r="V846" i="4" s="1"/>
  <c r="X846" i="4" s="1"/>
  <c r="R846" i="4"/>
  <c r="P846" i="4"/>
  <c r="W849" i="4"/>
  <c r="Y853" i="4"/>
  <c r="U857" i="4"/>
  <c r="V857" i="4" s="1"/>
  <c r="X857" i="4" s="1"/>
  <c r="Y861" i="4"/>
  <c r="U873" i="4"/>
  <c r="V873" i="4" s="1"/>
  <c r="X873" i="4" s="1"/>
  <c r="Y873" i="4"/>
  <c r="T873" i="4"/>
  <c r="W873" i="4"/>
  <c r="U893" i="4"/>
  <c r="V893" i="4" s="1"/>
  <c r="X893" i="4" s="1"/>
  <c r="R904" i="4"/>
  <c r="Q904" i="4"/>
  <c r="U946" i="4"/>
  <c r="V946" i="4" s="1"/>
  <c r="X946" i="4" s="1"/>
  <c r="R949" i="4"/>
  <c r="Q949" i="4"/>
  <c r="W967" i="4"/>
  <c r="V967" i="4"/>
  <c r="X967" i="4" s="1"/>
  <c r="U680" i="4"/>
  <c r="V680" i="4" s="1"/>
  <c r="X680" i="4" s="1"/>
  <c r="Y687" i="4"/>
  <c r="Y690" i="4"/>
  <c r="P697" i="4"/>
  <c r="T702" i="4"/>
  <c r="U702" i="4"/>
  <c r="V702" i="4" s="1"/>
  <c r="X702" i="4" s="1"/>
  <c r="O710" i="4"/>
  <c r="U710" i="4"/>
  <c r="V710" i="4" s="1"/>
  <c r="X710" i="4" s="1"/>
  <c r="T710" i="4"/>
  <c r="R719" i="4"/>
  <c r="P719" i="4"/>
  <c r="Y720" i="4"/>
  <c r="R724" i="4"/>
  <c r="P726" i="4"/>
  <c r="W727" i="4"/>
  <c r="W733" i="4"/>
  <c r="T733" i="4"/>
  <c r="Y737" i="4"/>
  <c r="S737" i="4"/>
  <c r="R738" i="4"/>
  <c r="P738" i="4"/>
  <c r="Y739" i="4"/>
  <c r="S739" i="4"/>
  <c r="W739" i="4"/>
  <c r="W750" i="4"/>
  <c r="T750" i="4"/>
  <c r="U750" i="4"/>
  <c r="V750" i="4" s="1"/>
  <c r="X750" i="4" s="1"/>
  <c r="T754" i="4"/>
  <c r="T756" i="4"/>
  <c r="U758" i="4"/>
  <c r="V758" i="4" s="1"/>
  <c r="X758" i="4" s="1"/>
  <c r="U769" i="4"/>
  <c r="V769" i="4" s="1"/>
  <c r="X769" i="4" s="1"/>
  <c r="Y772" i="4"/>
  <c r="Y777" i="4"/>
  <c r="O777" i="4"/>
  <c r="U777" i="4"/>
  <c r="V777" i="4" s="1"/>
  <c r="X777" i="4" s="1"/>
  <c r="P781" i="4"/>
  <c r="R781" i="4"/>
  <c r="Y799" i="4"/>
  <c r="U807" i="4"/>
  <c r="V807" i="4" s="1"/>
  <c r="X807" i="4" s="1"/>
  <c r="Y807" i="4"/>
  <c r="Q812" i="4"/>
  <c r="R812" i="4"/>
  <c r="U826" i="4"/>
  <c r="V826" i="4" s="1"/>
  <c r="X826" i="4" s="1"/>
  <c r="R826" i="4"/>
  <c r="Q843" i="4"/>
  <c r="U843" i="4"/>
  <c r="W853" i="4"/>
  <c r="T853" i="4"/>
  <c r="O861" i="4"/>
  <c r="U861" i="4"/>
  <c r="V861" i="4" s="1"/>
  <c r="X861" i="4" s="1"/>
  <c r="T861" i="4"/>
  <c r="Y865" i="4"/>
  <c r="W865" i="4"/>
  <c r="P869" i="4"/>
  <c r="U869" i="4"/>
  <c r="V869" i="4" s="1"/>
  <c r="X869" i="4" s="1"/>
  <c r="R869" i="4"/>
  <c r="U871" i="4"/>
  <c r="V871" i="4" s="1"/>
  <c r="X871" i="4" s="1"/>
  <c r="Y871" i="4"/>
  <c r="T871" i="4"/>
  <c r="W876" i="4"/>
  <c r="T876" i="4"/>
  <c r="O894" i="4"/>
  <c r="U894" i="4"/>
  <c r="V894" i="4" s="1"/>
  <c r="X894" i="4" s="1"/>
  <c r="Y894" i="4"/>
  <c r="W894" i="4"/>
  <c r="T894" i="4"/>
  <c r="Y929" i="4"/>
  <c r="W929" i="4"/>
  <c r="U940" i="4"/>
  <c r="V940" i="4" s="1"/>
  <c r="X940" i="4" s="1"/>
  <c r="Y940" i="4"/>
  <c r="O940" i="4"/>
  <c r="T940" i="4"/>
  <c r="W991" i="4"/>
  <c r="V991" i="4"/>
  <c r="X991" i="4" s="1"/>
  <c r="W537" i="4"/>
  <c r="U551" i="4"/>
  <c r="V551" i="4" s="1"/>
  <c r="X551" i="4" s="1"/>
  <c r="Y561" i="4"/>
  <c r="R563" i="4"/>
  <c r="P563" i="4"/>
  <c r="Y572" i="4"/>
  <c r="U596" i="4"/>
  <c r="V596" i="4" s="1"/>
  <c r="X596" i="4" s="1"/>
  <c r="U600" i="4"/>
  <c r="V600" i="4" s="1"/>
  <c r="X600" i="4" s="1"/>
  <c r="O600" i="4"/>
  <c r="Y604" i="4"/>
  <c r="U610" i="4"/>
  <c r="V610" i="4" s="1"/>
  <c r="X610" i="4" s="1"/>
  <c r="U615" i="4"/>
  <c r="V615" i="4" s="1"/>
  <c r="X615" i="4" s="1"/>
  <c r="Y625" i="4"/>
  <c r="R627" i="4"/>
  <c r="P627" i="4"/>
  <c r="Y636" i="4"/>
  <c r="U660" i="4"/>
  <c r="V660" i="4" s="1"/>
  <c r="X660" i="4" s="1"/>
  <c r="Y662" i="4"/>
  <c r="U664" i="4"/>
  <c r="V664" i="4" s="1"/>
  <c r="X664" i="4" s="1"/>
  <c r="O664" i="4"/>
  <c r="Y666" i="4"/>
  <c r="Y668" i="4"/>
  <c r="Y670" i="4"/>
  <c r="U674" i="4"/>
  <c r="V674" i="4" s="1"/>
  <c r="X674" i="4" s="1"/>
  <c r="U679" i="4"/>
  <c r="V679" i="4" s="1"/>
  <c r="X679" i="4" s="1"/>
  <c r="U685" i="4"/>
  <c r="V685" i="4" s="1"/>
  <c r="X685" i="4" s="1"/>
  <c r="W688" i="4"/>
  <c r="U690" i="4"/>
  <c r="V690" i="4" s="1"/>
  <c r="X690" i="4" s="1"/>
  <c r="R691" i="4"/>
  <c r="P691" i="4"/>
  <c r="U691" i="4"/>
  <c r="R692" i="4"/>
  <c r="Y696" i="4"/>
  <c r="Y698" i="4"/>
  <c r="P699" i="4"/>
  <c r="U706" i="4"/>
  <c r="V706" i="4" s="1"/>
  <c r="X706" i="4" s="1"/>
  <c r="R706" i="4"/>
  <c r="P707" i="4"/>
  <c r="U712" i="4"/>
  <c r="V712" i="4" s="1"/>
  <c r="X712" i="4" s="1"/>
  <c r="O712" i="4"/>
  <c r="U714" i="4"/>
  <c r="V714" i="4" s="1"/>
  <c r="X714" i="4" s="1"/>
  <c r="Y718" i="4"/>
  <c r="U718" i="4"/>
  <c r="V718" i="4" s="1"/>
  <c r="X718" i="4" s="1"/>
  <c r="R721" i="4"/>
  <c r="P721" i="4"/>
  <c r="Y722" i="4"/>
  <c r="R723" i="4"/>
  <c r="U723" i="4"/>
  <c r="V723" i="4" s="1"/>
  <c r="X723" i="4" s="1"/>
  <c r="P723" i="4"/>
  <c r="Y724" i="4"/>
  <c r="U735" i="4"/>
  <c r="V735" i="4" s="1"/>
  <c r="X735" i="4" s="1"/>
  <c r="U737" i="4"/>
  <c r="V737" i="4" s="1"/>
  <c r="X737" i="4" s="1"/>
  <c r="U739" i="4"/>
  <c r="V739" i="4" s="1"/>
  <c r="X739" i="4" s="1"/>
  <c r="U744" i="4"/>
  <c r="W745" i="4"/>
  <c r="W748" i="4"/>
  <c r="P761" i="4"/>
  <c r="R765" i="4"/>
  <c r="W770" i="4"/>
  <c r="Y775" i="4"/>
  <c r="O775" i="4"/>
  <c r="U775" i="4"/>
  <c r="W777" i="4"/>
  <c r="R778" i="4"/>
  <c r="R786" i="4"/>
  <c r="P786" i="4"/>
  <c r="Y787" i="4"/>
  <c r="Q789" i="4"/>
  <c r="U790" i="4"/>
  <c r="V790" i="4" s="1"/>
  <c r="X790" i="4" s="1"/>
  <c r="O791" i="4"/>
  <c r="U791" i="4"/>
  <c r="V791" i="4" s="1"/>
  <c r="X791" i="4" s="1"/>
  <c r="W791" i="4"/>
  <c r="T791" i="4"/>
  <c r="Y796" i="4"/>
  <c r="R797" i="4"/>
  <c r="U809" i="4"/>
  <c r="V809" i="4" s="1"/>
  <c r="X809" i="4" s="1"/>
  <c r="Y809" i="4"/>
  <c r="Y814" i="4"/>
  <c r="U814" i="4"/>
  <c r="V814" i="4" s="1"/>
  <c r="X814" i="4" s="1"/>
  <c r="R815" i="4"/>
  <c r="P825" i="4"/>
  <c r="P828" i="4"/>
  <c r="R838" i="4"/>
  <c r="P838" i="4"/>
  <c r="Y840" i="4"/>
  <c r="U850" i="4"/>
  <c r="V850" i="4" s="1"/>
  <c r="X850" i="4" s="1"/>
  <c r="W850" i="4"/>
  <c r="U858" i="4"/>
  <c r="V858" i="4" s="1"/>
  <c r="X858" i="4" s="1"/>
  <c r="Y863" i="4"/>
  <c r="R905" i="4"/>
  <c r="Q905" i="4"/>
  <c r="U905" i="4"/>
  <c r="Y927" i="4"/>
  <c r="V1002" i="4"/>
  <c r="X1002" i="4" s="1"/>
  <c r="W1002" i="4"/>
  <c r="U887" i="4"/>
  <c r="V887" i="4" s="1"/>
  <c r="X887" i="4" s="1"/>
  <c r="Y924" i="4"/>
  <c r="Y936" i="4"/>
  <c r="U948" i="4"/>
  <c r="V948" i="4" s="1"/>
  <c r="X948" i="4" s="1"/>
  <c r="O960" i="4"/>
  <c r="O972" i="4"/>
  <c r="Y972" i="4"/>
  <c r="Y978" i="4"/>
  <c r="R988" i="4"/>
  <c r="U989" i="4"/>
  <c r="V989" i="4" s="1"/>
  <c r="X989" i="4" s="1"/>
  <c r="R994" i="4"/>
  <c r="U996" i="4"/>
  <c r="V996" i="4" s="1"/>
  <c r="X996" i="4" s="1"/>
  <c r="Y1004" i="4"/>
  <c r="U1007" i="4"/>
  <c r="O1016" i="4"/>
  <c r="T1017" i="4"/>
  <c r="U1019" i="4"/>
  <c r="V1019" i="4" s="1"/>
  <c r="X1019" i="4" s="1"/>
  <c r="O1019" i="4"/>
  <c r="Y1021" i="4"/>
  <c r="R1022" i="4"/>
  <c r="P1022" i="4"/>
  <c r="Y1031" i="4"/>
  <c r="U1032" i="4"/>
  <c r="V1032" i="4" s="1"/>
  <c r="X1032" i="4" s="1"/>
  <c r="W1035" i="4"/>
  <c r="Y1041" i="4"/>
  <c r="O1043" i="4"/>
  <c r="U1047" i="4"/>
  <c r="V1047" i="4" s="1"/>
  <c r="X1047" i="4" s="1"/>
  <c r="P1048" i="4"/>
  <c r="R1048" i="4"/>
  <c r="O1053" i="4"/>
  <c r="U1055" i="4"/>
  <c r="V1055" i="4" s="1"/>
  <c r="X1055" i="4" s="1"/>
  <c r="Y1063" i="4"/>
  <c r="U1070" i="4"/>
  <c r="Y1082" i="4"/>
  <c r="U1092" i="4"/>
  <c r="V1092" i="4" s="1"/>
  <c r="X1092" i="4" s="1"/>
  <c r="R1092" i="4"/>
  <c r="Y1092" i="4"/>
  <c r="O1097" i="4"/>
  <c r="U1097" i="4"/>
  <c r="V1097" i="4" s="1"/>
  <c r="X1097" i="4" s="1"/>
  <c r="U1099" i="4"/>
  <c r="V1099" i="4" s="1"/>
  <c r="X1099" i="4" s="1"/>
  <c r="O1099" i="4"/>
  <c r="T1101" i="4"/>
  <c r="Y1103" i="4"/>
  <c r="R1108" i="4"/>
  <c r="P1108" i="4"/>
  <c r="Y1109" i="4"/>
  <c r="R1110" i="4"/>
  <c r="P1110" i="4"/>
  <c r="U1112" i="4"/>
  <c r="V1112" i="4" s="1"/>
  <c r="X1112" i="4" s="1"/>
  <c r="U1113" i="4"/>
  <c r="V1113" i="4" s="1"/>
  <c r="X1113" i="4" s="1"/>
  <c r="Y1113" i="4"/>
  <c r="W1120" i="4"/>
  <c r="W1122" i="4"/>
  <c r="T1122" i="4"/>
  <c r="R1126" i="4"/>
  <c r="P1126" i="4"/>
  <c r="Y1127" i="4"/>
  <c r="O1138" i="4"/>
  <c r="W1139" i="4"/>
  <c r="T1139" i="4"/>
  <c r="T1144" i="4"/>
  <c r="R1150" i="4"/>
  <c r="P1150" i="4"/>
  <c r="Y1170" i="4"/>
  <c r="P1176" i="4"/>
  <c r="R1176" i="4"/>
  <c r="Y1187" i="4"/>
  <c r="U1189" i="4"/>
  <c r="V1189" i="4" s="1"/>
  <c r="X1189" i="4" s="1"/>
  <c r="Y1193" i="4"/>
  <c r="O1204" i="4"/>
  <c r="U1206" i="4"/>
  <c r="V1206" i="4" s="1"/>
  <c r="X1206" i="4" s="1"/>
  <c r="Y1209" i="4"/>
  <c r="Y1211" i="4"/>
  <c r="U1217" i="4"/>
  <c r="V1217" i="4" s="1"/>
  <c r="X1217" i="4" s="1"/>
  <c r="O1226" i="4"/>
  <c r="U1226" i="4"/>
  <c r="V1226" i="4" s="1"/>
  <c r="X1226" i="4" s="1"/>
  <c r="T1228" i="4"/>
  <c r="T1232" i="4"/>
  <c r="R1235" i="4"/>
  <c r="Q1235" i="4"/>
  <c r="R1237" i="4"/>
  <c r="P1237" i="4"/>
  <c r="Y1265" i="4"/>
  <c r="O1273" i="4"/>
  <c r="U1273" i="4"/>
  <c r="V1273" i="4" s="1"/>
  <c r="X1273" i="4" s="1"/>
  <c r="T1273" i="4"/>
  <c r="Y1298" i="4"/>
  <c r="Y1302" i="4"/>
  <c r="U1310" i="4"/>
  <c r="O1329" i="4"/>
  <c r="U1329" i="4"/>
  <c r="V1329" i="4" s="1"/>
  <c r="X1329" i="4" s="1"/>
  <c r="Y1329" i="4"/>
  <c r="T1329" i="4"/>
  <c r="R1365" i="4"/>
  <c r="P1365" i="4"/>
  <c r="U1365" i="4"/>
  <c r="W1376" i="4"/>
  <c r="R1387" i="4"/>
  <c r="Q1387" i="4"/>
  <c r="Y1387" i="4"/>
  <c r="V1727" i="4"/>
  <c r="X1727" i="4" s="1"/>
  <c r="W1727" i="4"/>
  <c r="U821" i="4"/>
  <c r="Q830" i="4"/>
  <c r="Y836" i="4"/>
  <c r="U841" i="4"/>
  <c r="U842" i="4"/>
  <c r="V842" i="4" s="1"/>
  <c r="X842" i="4" s="1"/>
  <c r="U844" i="4"/>
  <c r="Q853" i="4"/>
  <c r="U856" i="4"/>
  <c r="V856" i="4" s="1"/>
  <c r="X856" i="4" s="1"/>
  <c r="U862" i="4"/>
  <c r="V862" i="4" s="1"/>
  <c r="X862" i="4" s="1"/>
  <c r="U863" i="4"/>
  <c r="V863" i="4" s="1"/>
  <c r="X863" i="4" s="1"/>
  <c r="Y875" i="4"/>
  <c r="T882" i="4"/>
  <c r="T884" i="4"/>
  <c r="U885" i="4"/>
  <c r="Q894" i="4"/>
  <c r="Y900" i="4"/>
  <c r="T902" i="4"/>
  <c r="Q917" i="4"/>
  <c r="U920" i="4"/>
  <c r="V920" i="4" s="1"/>
  <c r="X920" i="4" s="1"/>
  <c r="S923" i="4"/>
  <c r="T925" i="4"/>
  <c r="U926" i="4"/>
  <c r="V926" i="4" s="1"/>
  <c r="X926" i="4" s="1"/>
  <c r="U927" i="4"/>
  <c r="V927" i="4" s="1"/>
  <c r="X927" i="4" s="1"/>
  <c r="T936" i="4"/>
  <c r="Y939" i="4"/>
  <c r="U943" i="4"/>
  <c r="P945" i="4"/>
  <c r="U947" i="4"/>
  <c r="V947" i="4" s="1"/>
  <c r="X947" i="4" s="1"/>
  <c r="R950" i="4"/>
  <c r="U950" i="4"/>
  <c r="Q952" i="4"/>
  <c r="W953" i="4"/>
  <c r="U954" i="4"/>
  <c r="V954" i="4" s="1"/>
  <c r="X954" i="4" s="1"/>
  <c r="Q956" i="4"/>
  <c r="T957" i="4"/>
  <c r="U958" i="4"/>
  <c r="R960" i="4"/>
  <c r="T961" i="4"/>
  <c r="Y967" i="4"/>
  <c r="S974" i="4"/>
  <c r="Y982" i="4"/>
  <c r="S982" i="4"/>
  <c r="U983" i="4"/>
  <c r="V983" i="4" s="1"/>
  <c r="X983" i="4" s="1"/>
  <c r="P984" i="4"/>
  <c r="R984" i="4"/>
  <c r="P985" i="4"/>
  <c r="U987" i="4"/>
  <c r="V987" i="4" s="1"/>
  <c r="X987" i="4" s="1"/>
  <c r="U988" i="4"/>
  <c r="Y999" i="4"/>
  <c r="U1006" i="4"/>
  <c r="Q1009" i="4"/>
  <c r="U1017" i="4"/>
  <c r="V1017" i="4" s="1"/>
  <c r="X1017" i="4" s="1"/>
  <c r="U1021" i="4"/>
  <c r="Y1023" i="4"/>
  <c r="P1024" i="4"/>
  <c r="R1024" i="4"/>
  <c r="Q1025" i="4"/>
  <c r="Y1028" i="4"/>
  <c r="T1039" i="4"/>
  <c r="U1041" i="4"/>
  <c r="V1041" i="4" s="1"/>
  <c r="X1041" i="4" s="1"/>
  <c r="U1044" i="4"/>
  <c r="Q1049" i="4"/>
  <c r="Y1052" i="4"/>
  <c r="S1054" i="4"/>
  <c r="T1060" i="4"/>
  <c r="W1060" i="4"/>
  <c r="T1063" i="4"/>
  <c r="U1065" i="4"/>
  <c r="V1065" i="4" s="1"/>
  <c r="X1065" i="4" s="1"/>
  <c r="R1067" i="4"/>
  <c r="Q1067" i="4"/>
  <c r="O1073" i="4"/>
  <c r="U1073" i="4"/>
  <c r="V1073" i="4" s="1"/>
  <c r="X1073" i="4" s="1"/>
  <c r="T1073" i="4"/>
  <c r="S1078" i="4"/>
  <c r="Y1080" i="4"/>
  <c r="R1085" i="4"/>
  <c r="T1087" i="4"/>
  <c r="P1088" i="4"/>
  <c r="R1088" i="4"/>
  <c r="U1095" i="4"/>
  <c r="V1095" i="4" s="1"/>
  <c r="X1095" i="4" s="1"/>
  <c r="T1097" i="4"/>
  <c r="T1099" i="4"/>
  <c r="U1101" i="4"/>
  <c r="V1101" i="4" s="1"/>
  <c r="X1101" i="4" s="1"/>
  <c r="T1103" i="4"/>
  <c r="U1117" i="4"/>
  <c r="V1117" i="4" s="1"/>
  <c r="X1117" i="4" s="1"/>
  <c r="U1118" i="4"/>
  <c r="T1120" i="4"/>
  <c r="U1122" i="4"/>
  <c r="V1122" i="4" s="1"/>
  <c r="X1122" i="4" s="1"/>
  <c r="U1127" i="4"/>
  <c r="V1127" i="4" s="1"/>
  <c r="X1127" i="4" s="1"/>
  <c r="Y1137" i="4"/>
  <c r="U1144" i="4"/>
  <c r="V1144" i="4" s="1"/>
  <c r="X1144" i="4" s="1"/>
  <c r="W1154" i="4"/>
  <c r="Y1155" i="4"/>
  <c r="R1158" i="4"/>
  <c r="U1158" i="4"/>
  <c r="V1158" i="4" s="1"/>
  <c r="X1158" i="4" s="1"/>
  <c r="Y1168" i="4"/>
  <c r="R1169" i="4"/>
  <c r="P1169" i="4"/>
  <c r="Y1176" i="4"/>
  <c r="W1178" i="4"/>
  <c r="Y1183" i="4"/>
  <c r="Y1185" i="4"/>
  <c r="U1187" i="4"/>
  <c r="V1187" i="4" s="1"/>
  <c r="X1187" i="4" s="1"/>
  <c r="O1187" i="4"/>
  <c r="Y1192" i="4"/>
  <c r="Y1197" i="4"/>
  <c r="U1202" i="4"/>
  <c r="V1202" i="4" s="1"/>
  <c r="X1202" i="4" s="1"/>
  <c r="T1202" i="4"/>
  <c r="T1205" i="4"/>
  <c r="Y1207" i="4"/>
  <c r="T1209" i="4"/>
  <c r="U1211" i="4"/>
  <c r="V1211" i="4" s="1"/>
  <c r="X1211" i="4" s="1"/>
  <c r="O1211" i="4"/>
  <c r="Y1218" i="4"/>
  <c r="U1221" i="4"/>
  <c r="V1221" i="4" s="1"/>
  <c r="X1221" i="4" s="1"/>
  <c r="R1221" i="4"/>
  <c r="Y1223" i="4"/>
  <c r="W1224" i="4"/>
  <c r="T1226" i="4"/>
  <c r="U1228" i="4"/>
  <c r="V1228" i="4" s="1"/>
  <c r="X1228" i="4" s="1"/>
  <c r="U1232" i="4"/>
  <c r="V1232" i="4" s="1"/>
  <c r="X1232" i="4" s="1"/>
  <c r="V1236" i="4"/>
  <c r="X1236" i="4" s="1"/>
  <c r="R1239" i="4"/>
  <c r="P1239" i="4"/>
  <c r="W1244" i="4"/>
  <c r="U1248" i="4"/>
  <c r="V1248" i="4" s="1"/>
  <c r="X1248" i="4" s="1"/>
  <c r="W1248" i="4"/>
  <c r="U1251" i="4"/>
  <c r="V1251" i="4" s="1"/>
  <c r="X1251" i="4" s="1"/>
  <c r="O1251" i="4"/>
  <c r="T1251" i="4"/>
  <c r="Y1260" i="4"/>
  <c r="U1262" i="4"/>
  <c r="U1269" i="4"/>
  <c r="V1269" i="4" s="1"/>
  <c r="X1269" i="4" s="1"/>
  <c r="U1270" i="4"/>
  <c r="V1270" i="4" s="1"/>
  <c r="X1270" i="4" s="1"/>
  <c r="Y1271" i="4"/>
  <c r="W1276" i="4"/>
  <c r="T1277" i="4"/>
  <c r="R1281" i="4"/>
  <c r="P1281" i="4"/>
  <c r="Y1282" i="4"/>
  <c r="U1285" i="4"/>
  <c r="V1285" i="4" s="1"/>
  <c r="X1285" i="4" s="1"/>
  <c r="R1285" i="4"/>
  <c r="P1285" i="4"/>
  <c r="Y1286" i="4"/>
  <c r="U1287" i="4"/>
  <c r="P1287" i="4"/>
  <c r="Q1288" i="4"/>
  <c r="O1290" i="4"/>
  <c r="U1290" i="4"/>
  <c r="V1290" i="4" s="1"/>
  <c r="X1290" i="4" s="1"/>
  <c r="W1290" i="4"/>
  <c r="T1290" i="4"/>
  <c r="Y1295" i="4"/>
  <c r="R1301" i="4"/>
  <c r="P1301" i="4"/>
  <c r="R1303" i="4"/>
  <c r="P1303" i="4"/>
  <c r="Q1304" i="4"/>
  <c r="U1307" i="4"/>
  <c r="V1307" i="4" s="1"/>
  <c r="X1307" i="4" s="1"/>
  <c r="U1309" i="4"/>
  <c r="V1309" i="4" s="1"/>
  <c r="X1309" i="4" s="1"/>
  <c r="W1309" i="4"/>
  <c r="Y1314" i="4"/>
  <c r="O1317" i="4"/>
  <c r="U1317" i="4"/>
  <c r="V1317" i="4" s="1"/>
  <c r="X1317" i="4" s="1"/>
  <c r="P1319" i="4"/>
  <c r="R1319" i="4"/>
  <c r="U1321" i="4"/>
  <c r="V1321" i="4" s="1"/>
  <c r="X1321" i="4" s="1"/>
  <c r="Y1322" i="4"/>
  <c r="U1330" i="4"/>
  <c r="V1330" i="4" s="1"/>
  <c r="X1330" i="4" s="1"/>
  <c r="W1330" i="4"/>
  <c r="Y1336" i="4"/>
  <c r="W1340" i="4"/>
  <c r="W1341" i="4"/>
  <c r="R1343" i="4"/>
  <c r="Y1349" i="4"/>
  <c r="U1351" i="4"/>
  <c r="V1351" i="4" s="1"/>
  <c r="X1351" i="4" s="1"/>
  <c r="R1366" i="4"/>
  <c r="P1366" i="4"/>
  <c r="U1366" i="4"/>
  <c r="Y1377" i="4"/>
  <c r="R1391" i="4"/>
  <c r="W1597" i="4"/>
  <c r="V1597" i="4"/>
  <c r="X1597" i="4" s="1"/>
  <c r="Y684" i="4"/>
  <c r="U704" i="4"/>
  <c r="V704" i="4" s="1"/>
  <c r="X704" i="4" s="1"/>
  <c r="R715" i="4"/>
  <c r="W726" i="4"/>
  <c r="Y748" i="4"/>
  <c r="R767" i="4"/>
  <c r="U768" i="4"/>
  <c r="V768" i="4" s="1"/>
  <c r="X768" i="4" s="1"/>
  <c r="R769" i="4"/>
  <c r="R770" i="4"/>
  <c r="R779" i="4"/>
  <c r="W781" i="4"/>
  <c r="W790" i="4"/>
  <c r="W802" i="4"/>
  <c r="W803" i="4"/>
  <c r="Y812" i="4"/>
  <c r="T814" i="4"/>
  <c r="R831" i="4"/>
  <c r="U832" i="4"/>
  <c r="V832" i="4" s="1"/>
  <c r="X832" i="4" s="1"/>
  <c r="R833" i="4"/>
  <c r="R834" i="4"/>
  <c r="S835" i="4"/>
  <c r="T837" i="4"/>
  <c r="U839" i="4"/>
  <c r="V839" i="4" s="1"/>
  <c r="X839" i="4" s="1"/>
  <c r="R843" i="4"/>
  <c r="W845" i="4"/>
  <c r="P847" i="4"/>
  <c r="P849" i="4"/>
  <c r="P850" i="4"/>
  <c r="P851" i="4"/>
  <c r="W854" i="4"/>
  <c r="T858" i="4"/>
  <c r="T860" i="4"/>
  <c r="W866" i="4"/>
  <c r="W867" i="4"/>
  <c r="Q875" i="4"/>
  <c r="Y876" i="4"/>
  <c r="R876" i="4"/>
  <c r="T878" i="4"/>
  <c r="T880" i="4"/>
  <c r="U881" i="4"/>
  <c r="V881" i="4" s="1"/>
  <c r="X881" i="4" s="1"/>
  <c r="U882" i="4"/>
  <c r="V882" i="4" s="1"/>
  <c r="X882" i="4" s="1"/>
  <c r="U884" i="4"/>
  <c r="V884" i="4" s="1"/>
  <c r="X884" i="4" s="1"/>
  <c r="R895" i="4"/>
  <c r="U896" i="4"/>
  <c r="V896" i="4" s="1"/>
  <c r="X896" i="4" s="1"/>
  <c r="S899" i="4"/>
  <c r="T901" i="4"/>
  <c r="U902" i="4"/>
  <c r="V902" i="4" s="1"/>
  <c r="X902" i="4" s="1"/>
  <c r="U903" i="4"/>
  <c r="R907" i="4"/>
  <c r="W909" i="4"/>
  <c r="P910" i="4"/>
  <c r="Y910" i="4"/>
  <c r="P911" i="4"/>
  <c r="P913" i="4"/>
  <c r="P914" i="4"/>
  <c r="P915" i="4"/>
  <c r="T922" i="4"/>
  <c r="T924" i="4"/>
  <c r="U925" i="4"/>
  <c r="V925" i="4" s="1"/>
  <c r="X925" i="4" s="1"/>
  <c r="W931" i="4"/>
  <c r="O933" i="4"/>
  <c r="Y935" i="4"/>
  <c r="U936" i="4"/>
  <c r="V936" i="4" s="1"/>
  <c r="X936" i="4" s="1"/>
  <c r="P938" i="4"/>
  <c r="R940" i="4"/>
  <c r="U942" i="4"/>
  <c r="V942" i="4" s="1"/>
  <c r="X942" i="4" s="1"/>
  <c r="T953" i="4"/>
  <c r="U957" i="4"/>
  <c r="V957" i="4" s="1"/>
  <c r="X957" i="4" s="1"/>
  <c r="R958" i="4"/>
  <c r="U961" i="4"/>
  <c r="V961" i="4" s="1"/>
  <c r="X961" i="4" s="1"/>
  <c r="Y964" i="4"/>
  <c r="P965" i="4"/>
  <c r="Q966" i="4"/>
  <c r="U968" i="4"/>
  <c r="V968" i="4" s="1"/>
  <c r="X968" i="4" s="1"/>
  <c r="O970" i="4"/>
  <c r="U975" i="4"/>
  <c r="V975" i="4" s="1"/>
  <c r="X975" i="4" s="1"/>
  <c r="R977" i="4"/>
  <c r="T978" i="4"/>
  <c r="T987" i="4"/>
  <c r="W989" i="4"/>
  <c r="W990" i="4"/>
  <c r="T994" i="4"/>
  <c r="O997" i="4"/>
  <c r="P998" i="4"/>
  <c r="T999" i="4"/>
  <c r="U1001" i="4"/>
  <c r="V1001" i="4" s="1"/>
  <c r="X1001" i="4" s="1"/>
  <c r="R1003" i="4"/>
  <c r="Q1003" i="4"/>
  <c r="P1004" i="4"/>
  <c r="U1005" i="4"/>
  <c r="V1005" i="4" s="1"/>
  <c r="X1005" i="4" s="1"/>
  <c r="R1007" i="4"/>
  <c r="W1010" i="4"/>
  <c r="U1013" i="4"/>
  <c r="V1013" i="4" s="1"/>
  <c r="X1013" i="4" s="1"/>
  <c r="R1018" i="4"/>
  <c r="U1023" i="4"/>
  <c r="V1023" i="4" s="1"/>
  <c r="X1023" i="4" s="1"/>
  <c r="U1026" i="4"/>
  <c r="Q1029" i="4"/>
  <c r="W1032" i="4"/>
  <c r="U1034" i="4"/>
  <c r="V1034" i="4" s="1"/>
  <c r="X1034" i="4" s="1"/>
  <c r="T1035" i="4"/>
  <c r="S1038" i="4"/>
  <c r="U1039" i="4"/>
  <c r="V1039" i="4" s="1"/>
  <c r="X1039" i="4" s="1"/>
  <c r="Y1043" i="4"/>
  <c r="R1043" i="4"/>
  <c r="Y1046" i="4"/>
  <c r="R1049" i="4"/>
  <c r="U1050" i="4"/>
  <c r="V1050" i="4" s="1"/>
  <c r="X1050" i="4" s="1"/>
  <c r="W1055" i="4"/>
  <c r="Y1058" i="4"/>
  <c r="U1060" i="4"/>
  <c r="V1060" i="4" s="1"/>
  <c r="X1060" i="4" s="1"/>
  <c r="W1062" i="4"/>
  <c r="U1063" i="4"/>
  <c r="V1063" i="4" s="1"/>
  <c r="X1063" i="4" s="1"/>
  <c r="R1064" i="4"/>
  <c r="R1070" i="4"/>
  <c r="U1075" i="4"/>
  <c r="V1075" i="4" s="1"/>
  <c r="X1075" i="4" s="1"/>
  <c r="W1075" i="4"/>
  <c r="T1075" i="4"/>
  <c r="Y1076" i="4"/>
  <c r="W1080" i="4"/>
  <c r="T1080" i="4"/>
  <c r="U1082" i="4"/>
  <c r="W1084" i="4"/>
  <c r="R1086" i="4"/>
  <c r="P1086" i="4"/>
  <c r="U1087" i="4"/>
  <c r="V1087" i="4" s="1"/>
  <c r="X1087" i="4" s="1"/>
  <c r="U1090" i="4"/>
  <c r="Y1097" i="4"/>
  <c r="U1103" i="4"/>
  <c r="V1103" i="4" s="1"/>
  <c r="X1103" i="4" s="1"/>
  <c r="R1104" i="4"/>
  <c r="Y1106" i="4"/>
  <c r="P1112" i="4"/>
  <c r="R1112" i="4"/>
  <c r="P1113" i="4"/>
  <c r="U1114" i="4"/>
  <c r="Y1115" i="4"/>
  <c r="Y1123" i="4"/>
  <c r="W1125" i="4"/>
  <c r="U1125" i="4"/>
  <c r="V1125" i="4" s="1"/>
  <c r="X1125" i="4" s="1"/>
  <c r="R1129" i="4"/>
  <c r="P1130" i="4"/>
  <c r="R1133" i="4"/>
  <c r="P1135" i="4"/>
  <c r="U1141" i="4"/>
  <c r="V1141" i="4" s="1"/>
  <c r="X1141" i="4" s="1"/>
  <c r="W1141" i="4"/>
  <c r="U1142" i="4"/>
  <c r="V1142" i="4" s="1"/>
  <c r="X1142" i="4" s="1"/>
  <c r="Y1145" i="4"/>
  <c r="Y1147" i="4"/>
  <c r="W1151" i="4"/>
  <c r="Y1158" i="4"/>
  <c r="U1160" i="4"/>
  <c r="O1162" i="4"/>
  <c r="U1162" i="4"/>
  <c r="V1162" i="4" s="1"/>
  <c r="X1162" i="4" s="1"/>
  <c r="T1164" i="4"/>
  <c r="W1164" i="4"/>
  <c r="S1166" i="4"/>
  <c r="W1168" i="4"/>
  <c r="T1168" i="4"/>
  <c r="R1171" i="4"/>
  <c r="Q1171" i="4"/>
  <c r="Y1172" i="4"/>
  <c r="U1172" i="4"/>
  <c r="V1172" i="4" s="1"/>
  <c r="X1172" i="4" s="1"/>
  <c r="R1173" i="4"/>
  <c r="P1173" i="4"/>
  <c r="Y1174" i="4"/>
  <c r="U1180" i="4"/>
  <c r="V1180" i="4" s="1"/>
  <c r="X1180" i="4" s="1"/>
  <c r="Y1181" i="4"/>
  <c r="U1183" i="4"/>
  <c r="W1185" i="4"/>
  <c r="S1185" i="4"/>
  <c r="T1187" i="4"/>
  <c r="Y1190" i="4"/>
  <c r="S1190" i="4"/>
  <c r="P1193" i="4"/>
  <c r="R1196" i="4"/>
  <c r="U1207" i="4"/>
  <c r="V1207" i="4" s="1"/>
  <c r="X1207" i="4" s="1"/>
  <c r="U1209" i="4"/>
  <c r="V1209" i="4" s="1"/>
  <c r="X1209" i="4" s="1"/>
  <c r="R1212" i="4"/>
  <c r="Y1214" i="4"/>
  <c r="R1215" i="4"/>
  <c r="P1215" i="4"/>
  <c r="R1217" i="4"/>
  <c r="Q1219" i="4"/>
  <c r="T1233" i="4"/>
  <c r="R1234" i="4"/>
  <c r="P1234" i="4"/>
  <c r="Q1247" i="4"/>
  <c r="R1247" i="4"/>
  <c r="R1252" i="4"/>
  <c r="Y1255" i="4"/>
  <c r="T1255" i="4"/>
  <c r="U1266" i="4"/>
  <c r="V1266" i="4" s="1"/>
  <c r="X1266" i="4" s="1"/>
  <c r="U1271" i="4"/>
  <c r="V1271" i="4" s="1"/>
  <c r="X1271" i="4" s="1"/>
  <c r="Y1274" i="4"/>
  <c r="Y1277" i="4"/>
  <c r="U1277" i="4"/>
  <c r="V1277" i="4" s="1"/>
  <c r="X1277" i="4" s="1"/>
  <c r="Y1284" i="4"/>
  <c r="T1293" i="4"/>
  <c r="U1293" i="4"/>
  <c r="V1293" i="4" s="1"/>
  <c r="X1293" i="4" s="1"/>
  <c r="T1295" i="4"/>
  <c r="U1295" i="4"/>
  <c r="V1295" i="4" s="1"/>
  <c r="X1295" i="4" s="1"/>
  <c r="R1296" i="4"/>
  <c r="R1297" i="4"/>
  <c r="Y1300" i="4"/>
  <c r="U1311" i="4"/>
  <c r="V1311" i="4" s="1"/>
  <c r="X1311" i="4" s="1"/>
  <c r="W1311" i="4"/>
  <c r="T1314" i="4"/>
  <c r="U1314" i="4"/>
  <c r="V1314" i="4" s="1"/>
  <c r="X1314" i="4" s="1"/>
  <c r="Y1318" i="4"/>
  <c r="W1333" i="4"/>
  <c r="W1336" i="4"/>
  <c r="T1336" i="4"/>
  <c r="U1336" i="4"/>
  <c r="V1336" i="4" s="1"/>
  <c r="X1336" i="4" s="1"/>
  <c r="Y1341" i="4"/>
  <c r="Y1342" i="4"/>
  <c r="U1372" i="4"/>
  <c r="V1372" i="4" s="1"/>
  <c r="X1372" i="4" s="1"/>
  <c r="O1377" i="4"/>
  <c r="U1377" i="4"/>
  <c r="V1377" i="4" s="1"/>
  <c r="X1377" i="4" s="1"/>
  <c r="W1377" i="4"/>
  <c r="T1377" i="4"/>
  <c r="R1385" i="4"/>
  <c r="Y1385" i="4"/>
  <c r="P1385" i="4"/>
  <c r="U1385" i="4"/>
  <c r="V1385" i="4" s="1"/>
  <c r="X1385" i="4" s="1"/>
  <c r="R1388" i="4"/>
  <c r="Q1391" i="4"/>
  <c r="U1391" i="4"/>
  <c r="W1397" i="4"/>
  <c r="V1438" i="4"/>
  <c r="X1438" i="4" s="1"/>
  <c r="W1438" i="4"/>
  <c r="W1461" i="4"/>
  <c r="W1469" i="4"/>
  <c r="V1469" i="4"/>
  <c r="X1469" i="4" s="1"/>
  <c r="T960" i="4"/>
  <c r="Y969" i="4"/>
  <c r="U994" i="4"/>
  <c r="V994" i="4" s="1"/>
  <c r="X994" i="4" s="1"/>
  <c r="O1009" i="4"/>
  <c r="U1009" i="4"/>
  <c r="V1009" i="4" s="1"/>
  <c r="X1009" i="4" s="1"/>
  <c r="T1009" i="4"/>
  <c r="Y1027" i="4"/>
  <c r="Y1032" i="4"/>
  <c r="R1047" i="4"/>
  <c r="P1047" i="4"/>
  <c r="Y1051" i="4"/>
  <c r="Y1091" i="4"/>
  <c r="R1094" i="4"/>
  <c r="U1094" i="4"/>
  <c r="R1105" i="4"/>
  <c r="P1105" i="4"/>
  <c r="Y1112" i="4"/>
  <c r="U1123" i="4"/>
  <c r="V1123" i="4" s="1"/>
  <c r="X1123" i="4" s="1"/>
  <c r="O1123" i="4"/>
  <c r="W1123" i="4"/>
  <c r="Y1133" i="4"/>
  <c r="W1138" i="4"/>
  <c r="T1138" i="4"/>
  <c r="T1145" i="4"/>
  <c r="U1147" i="4"/>
  <c r="V1147" i="4" s="1"/>
  <c r="X1147" i="4" s="1"/>
  <c r="O1147" i="4"/>
  <c r="T1147" i="4"/>
  <c r="U1157" i="4"/>
  <c r="V1157" i="4" s="1"/>
  <c r="X1157" i="4" s="1"/>
  <c r="R1157" i="4"/>
  <c r="R1175" i="4"/>
  <c r="P1175" i="4"/>
  <c r="Y1196" i="4"/>
  <c r="P1200" i="4"/>
  <c r="U1200" i="4"/>
  <c r="V1200" i="4" s="1"/>
  <c r="X1200" i="4" s="1"/>
  <c r="Y1200" i="4"/>
  <c r="T1204" i="4"/>
  <c r="W1204" i="4"/>
  <c r="Y1217" i="4"/>
  <c r="Y1233" i="4"/>
  <c r="U1233" i="4"/>
  <c r="V1233" i="4" s="1"/>
  <c r="X1233" i="4" s="1"/>
  <c r="Y1235" i="4"/>
  <c r="U1243" i="4"/>
  <c r="V1243" i="4" s="1"/>
  <c r="X1243" i="4" s="1"/>
  <c r="Y1244" i="4"/>
  <c r="R1254" i="4"/>
  <c r="P1254" i="4"/>
  <c r="U1254" i="4"/>
  <c r="V1254" i="4" s="1"/>
  <c r="X1254" i="4" s="1"/>
  <c r="O1255" i="4"/>
  <c r="U1255" i="4"/>
  <c r="V1255" i="4" s="1"/>
  <c r="X1255" i="4" s="1"/>
  <c r="O1274" i="4"/>
  <c r="U1274" i="4"/>
  <c r="V1274" i="4" s="1"/>
  <c r="X1274" i="4" s="1"/>
  <c r="T1274" i="4"/>
  <c r="U1288" i="4"/>
  <c r="V1288" i="4" s="1"/>
  <c r="X1288" i="4" s="1"/>
  <c r="W1288" i="4"/>
  <c r="P1322" i="4"/>
  <c r="R1324" i="4"/>
  <c r="U1324" i="4"/>
  <c r="Q1326" i="4"/>
  <c r="U1326" i="4"/>
  <c r="V1326" i="4" s="1"/>
  <c r="X1326" i="4" s="1"/>
  <c r="Y1337" i="4"/>
  <c r="U1342" i="4"/>
  <c r="P1344" i="4"/>
  <c r="R1344" i="4"/>
  <c r="U1344" i="4"/>
  <c r="O1359" i="4"/>
  <c r="U1359" i="4"/>
  <c r="V1359" i="4" s="1"/>
  <c r="X1359" i="4" s="1"/>
  <c r="T1359" i="4"/>
  <c r="Y1362" i="4"/>
  <c r="R1367" i="4"/>
  <c r="P1367" i="4"/>
  <c r="U1367" i="4"/>
  <c r="V1367" i="4" s="1"/>
  <c r="X1367" i="4" s="1"/>
  <c r="Q1388" i="4"/>
  <c r="Y1388" i="4"/>
  <c r="U1388" i="4"/>
  <c r="Y700" i="4"/>
  <c r="U720" i="4"/>
  <c r="V720" i="4" s="1"/>
  <c r="X720" i="4" s="1"/>
  <c r="R731" i="4"/>
  <c r="W742" i="4"/>
  <c r="Y764" i="4"/>
  <c r="U771" i="4"/>
  <c r="V771" i="4" s="1"/>
  <c r="X771" i="4" s="1"/>
  <c r="U784" i="4"/>
  <c r="V784" i="4" s="1"/>
  <c r="X784" i="4" s="1"/>
  <c r="R795" i="4"/>
  <c r="P801" i="4"/>
  <c r="P802" i="4"/>
  <c r="P803" i="4"/>
  <c r="P804" i="4"/>
  <c r="U813" i="4"/>
  <c r="V813" i="4" s="1"/>
  <c r="X813" i="4" s="1"/>
  <c r="O821" i="4"/>
  <c r="Q824" i="4"/>
  <c r="Y828" i="4"/>
  <c r="U835" i="4"/>
  <c r="V835" i="4" s="1"/>
  <c r="X835" i="4" s="1"/>
  <c r="O839" i="4"/>
  <c r="O840" i="4"/>
  <c r="O841" i="4"/>
  <c r="O842" i="4"/>
  <c r="R847" i="4"/>
  <c r="U848" i="4"/>
  <c r="V848" i="4" s="1"/>
  <c r="X848" i="4" s="1"/>
  <c r="U855" i="4"/>
  <c r="V855" i="4" s="1"/>
  <c r="X855" i="4" s="1"/>
  <c r="R859" i="4"/>
  <c r="Y862" i="4"/>
  <c r="P863" i="4"/>
  <c r="P865" i="4"/>
  <c r="P866" i="4"/>
  <c r="P867" i="4"/>
  <c r="P868" i="4"/>
  <c r="W870" i="4"/>
  <c r="U877" i="4"/>
  <c r="V877" i="4" s="1"/>
  <c r="X877" i="4" s="1"/>
  <c r="W881" i="4"/>
  <c r="O885" i="4"/>
  <c r="Q888" i="4"/>
  <c r="Y892" i="4"/>
  <c r="R892" i="4"/>
  <c r="T895" i="4"/>
  <c r="T896" i="4"/>
  <c r="U899" i="4"/>
  <c r="V899" i="4" s="1"/>
  <c r="X899" i="4" s="1"/>
  <c r="O903" i="4"/>
  <c r="O904" i="4"/>
  <c r="O905" i="4"/>
  <c r="O906" i="4"/>
  <c r="R910" i="4"/>
  <c r="R911" i="4"/>
  <c r="U912" i="4"/>
  <c r="V912" i="4" s="1"/>
  <c r="X912" i="4" s="1"/>
  <c r="U918" i="4"/>
  <c r="V918" i="4" s="1"/>
  <c r="X918" i="4" s="1"/>
  <c r="U919" i="4"/>
  <c r="V919" i="4" s="1"/>
  <c r="X919" i="4" s="1"/>
  <c r="R923" i="4"/>
  <c r="P926" i="4"/>
  <c r="Y926" i="4"/>
  <c r="P927" i="4"/>
  <c r="P929" i="4"/>
  <c r="P930" i="4"/>
  <c r="P931" i="4"/>
  <c r="P932" i="4"/>
  <c r="R933" i="4"/>
  <c r="R938" i="4"/>
  <c r="U939" i="4"/>
  <c r="V939" i="4" s="1"/>
  <c r="X939" i="4" s="1"/>
  <c r="R942" i="4"/>
  <c r="W945" i="4"/>
  <c r="T945" i="4"/>
  <c r="O949" i="4"/>
  <c r="P950" i="4"/>
  <c r="Y951" i="4"/>
  <c r="P954" i="4"/>
  <c r="U956" i="4"/>
  <c r="V956" i="4" s="1"/>
  <c r="X956" i="4" s="1"/>
  <c r="U960" i="4"/>
  <c r="V960" i="4" s="1"/>
  <c r="X960" i="4" s="1"/>
  <c r="R961" i="4"/>
  <c r="W968" i="4"/>
  <c r="P969" i="4"/>
  <c r="U971" i="4"/>
  <c r="V971" i="4" s="1"/>
  <c r="X971" i="4" s="1"/>
  <c r="W977" i="4"/>
  <c r="T977" i="4"/>
  <c r="O989" i="4"/>
  <c r="P990" i="4"/>
  <c r="P991" i="4"/>
  <c r="U992" i="4"/>
  <c r="V992" i="4" s="1"/>
  <c r="X992" i="4" s="1"/>
  <c r="S992" i="4"/>
  <c r="U993" i="4"/>
  <c r="V993" i="4" s="1"/>
  <c r="X993" i="4" s="1"/>
  <c r="O995" i="4"/>
  <c r="P996" i="4"/>
  <c r="S998" i="4"/>
  <c r="R1008" i="4"/>
  <c r="U1012" i="4"/>
  <c r="V1012" i="4" s="1"/>
  <c r="X1012" i="4" s="1"/>
  <c r="T1016" i="4"/>
  <c r="T1018" i="4"/>
  <c r="Y1020" i="4"/>
  <c r="Y1022" i="4"/>
  <c r="U1025" i="4"/>
  <c r="V1025" i="4" s="1"/>
  <c r="X1025" i="4" s="1"/>
  <c r="T1034" i="4"/>
  <c r="W1037" i="4"/>
  <c r="U1038" i="4"/>
  <c r="V1038" i="4" s="1"/>
  <c r="X1038" i="4" s="1"/>
  <c r="Y1040" i="4"/>
  <c r="Y1042" i="4"/>
  <c r="R1042" i="4"/>
  <c r="T1043" i="4"/>
  <c r="R1045" i="4"/>
  <c r="U1049" i="4"/>
  <c r="V1049" i="4" s="1"/>
  <c r="X1049" i="4" s="1"/>
  <c r="R1054" i="4"/>
  <c r="U1054" i="4"/>
  <c r="V1054" i="4" s="1"/>
  <c r="X1054" i="4" s="1"/>
  <c r="U1057" i="4"/>
  <c r="V1057" i="4" s="1"/>
  <c r="X1057" i="4" s="1"/>
  <c r="P1058" i="4"/>
  <c r="U1059" i="4"/>
  <c r="V1059" i="4" s="1"/>
  <c r="X1059" i="4" s="1"/>
  <c r="O1059" i="4"/>
  <c r="W1059" i="4"/>
  <c r="Y1064" i="4"/>
  <c r="R1065" i="4"/>
  <c r="Y1065" i="4"/>
  <c r="P1066" i="4"/>
  <c r="V1068" i="4"/>
  <c r="X1068" i="4" s="1"/>
  <c r="R1069" i="4"/>
  <c r="P1071" i="4"/>
  <c r="U1077" i="4"/>
  <c r="V1077" i="4" s="1"/>
  <c r="X1077" i="4" s="1"/>
  <c r="W1077" i="4"/>
  <c r="U1078" i="4"/>
  <c r="V1078" i="4" s="1"/>
  <c r="X1078" i="4" s="1"/>
  <c r="Y1081" i="4"/>
  <c r="Y1083" i="4"/>
  <c r="U1089" i="4"/>
  <c r="V1089" i="4" s="1"/>
  <c r="X1089" i="4" s="1"/>
  <c r="W1093" i="4"/>
  <c r="P1095" i="4"/>
  <c r="U1096" i="4"/>
  <c r="V1096" i="4" s="1"/>
  <c r="X1096" i="4" s="1"/>
  <c r="S1096" i="4"/>
  <c r="O1098" i="4"/>
  <c r="U1098" i="4"/>
  <c r="V1098" i="4" s="1"/>
  <c r="X1098" i="4" s="1"/>
  <c r="T1100" i="4"/>
  <c r="W1100" i="4"/>
  <c r="S1100" i="4"/>
  <c r="S1102" i="4"/>
  <c r="W1104" i="4"/>
  <c r="T1104" i="4"/>
  <c r="R1107" i="4"/>
  <c r="Q1107" i="4"/>
  <c r="Y1108" i="4"/>
  <c r="U1108" i="4"/>
  <c r="V1108" i="4" s="1"/>
  <c r="X1108" i="4" s="1"/>
  <c r="R1109" i="4"/>
  <c r="P1109" i="4"/>
  <c r="Y1110" i="4"/>
  <c r="R1113" i="4"/>
  <c r="U1116" i="4"/>
  <c r="V1116" i="4" s="1"/>
  <c r="X1116" i="4" s="1"/>
  <c r="U1119" i="4"/>
  <c r="W1121" i="4"/>
  <c r="T1123" i="4"/>
  <c r="Y1126" i="4"/>
  <c r="S1126" i="4"/>
  <c r="V1128" i="4"/>
  <c r="X1128" i="4" s="1"/>
  <c r="P1129" i="4"/>
  <c r="R1132" i="4"/>
  <c r="W1136" i="4"/>
  <c r="U1143" i="4"/>
  <c r="V1143" i="4" s="1"/>
  <c r="X1143" i="4" s="1"/>
  <c r="U1145" i="4"/>
  <c r="V1145" i="4" s="1"/>
  <c r="X1145" i="4" s="1"/>
  <c r="R1148" i="4"/>
  <c r="Y1150" i="4"/>
  <c r="R1151" i="4"/>
  <c r="P1151" i="4"/>
  <c r="R1153" i="4"/>
  <c r="Q1155" i="4"/>
  <c r="P1158" i="4"/>
  <c r="U1166" i="4"/>
  <c r="V1166" i="4" s="1"/>
  <c r="X1166" i="4" s="1"/>
  <c r="R1170" i="4"/>
  <c r="P1170" i="4"/>
  <c r="V1174" i="4"/>
  <c r="X1174" i="4" s="1"/>
  <c r="Q1179" i="4"/>
  <c r="S1182" i="4"/>
  <c r="R1186" i="4"/>
  <c r="Y1188" i="4"/>
  <c r="U1194" i="4"/>
  <c r="V1194" i="4" s="1"/>
  <c r="X1194" i="4" s="1"/>
  <c r="U1198" i="4"/>
  <c r="V1198" i="4" s="1"/>
  <c r="X1198" i="4" s="1"/>
  <c r="V1199" i="4"/>
  <c r="X1199" i="4" s="1"/>
  <c r="R1201" i="4"/>
  <c r="Y1210" i="4"/>
  <c r="Y1212" i="4"/>
  <c r="U1212" i="4"/>
  <c r="V1212" i="4" s="1"/>
  <c r="X1212" i="4" s="1"/>
  <c r="U1220" i="4"/>
  <c r="V1220" i="4" s="1"/>
  <c r="X1220" i="4" s="1"/>
  <c r="R1220" i="4"/>
  <c r="P1221" i="4"/>
  <c r="O1225" i="4"/>
  <c r="U1225" i="4"/>
  <c r="V1225" i="4" s="1"/>
  <c r="X1225" i="4" s="1"/>
  <c r="W1225" i="4"/>
  <c r="U1227" i="4"/>
  <c r="V1227" i="4" s="1"/>
  <c r="X1227" i="4" s="1"/>
  <c r="O1227" i="4"/>
  <c r="W1229" i="4"/>
  <c r="T1229" i="4"/>
  <c r="Y1231" i="4"/>
  <c r="R1236" i="4"/>
  <c r="P1236" i="4"/>
  <c r="Y1237" i="4"/>
  <c r="U1237" i="4"/>
  <c r="R1238" i="4"/>
  <c r="P1238" i="4"/>
  <c r="U1240" i="4"/>
  <c r="V1240" i="4" s="1"/>
  <c r="X1240" i="4" s="1"/>
  <c r="U1241" i="4"/>
  <c r="V1241" i="4" s="1"/>
  <c r="X1241" i="4" s="1"/>
  <c r="R1245" i="4"/>
  <c r="U1246" i="4"/>
  <c r="Y1246" i="4"/>
  <c r="W1249" i="4"/>
  <c r="T1249" i="4"/>
  <c r="S1249" i="4"/>
  <c r="O1252" i="4"/>
  <c r="U1252" i="4"/>
  <c r="V1252" i="4" s="1"/>
  <c r="X1252" i="4" s="1"/>
  <c r="T1252" i="4"/>
  <c r="R1253" i="4"/>
  <c r="Y1256" i="4"/>
  <c r="U1256" i="4"/>
  <c r="V1256" i="4" s="1"/>
  <c r="X1256" i="4" s="1"/>
  <c r="P1260" i="4"/>
  <c r="V1261" i="4"/>
  <c r="X1261" i="4" s="1"/>
  <c r="Y1262" i="4"/>
  <c r="P1263" i="4"/>
  <c r="U1268" i="4"/>
  <c r="V1268" i="4" s="1"/>
  <c r="X1268" i="4" s="1"/>
  <c r="Y1278" i="4"/>
  <c r="R1287" i="4"/>
  <c r="Y1288" i="4"/>
  <c r="U1291" i="4"/>
  <c r="V1291" i="4" s="1"/>
  <c r="X1291" i="4" s="1"/>
  <c r="O1291" i="4"/>
  <c r="W1291" i="4"/>
  <c r="T1291" i="4"/>
  <c r="W1294" i="4"/>
  <c r="O1296" i="4"/>
  <c r="U1296" i="4"/>
  <c r="V1296" i="4" s="1"/>
  <c r="X1296" i="4" s="1"/>
  <c r="T1296" i="4"/>
  <c r="R1298" i="4"/>
  <c r="P1298" i="4"/>
  <c r="R1302" i="4"/>
  <c r="P1302" i="4"/>
  <c r="U1306" i="4"/>
  <c r="V1306" i="4" s="1"/>
  <c r="X1306" i="4" s="1"/>
  <c r="R1308" i="4"/>
  <c r="U1315" i="4"/>
  <c r="V1315" i="4" s="1"/>
  <c r="X1315" i="4" s="1"/>
  <c r="O1315" i="4"/>
  <c r="T1315" i="4"/>
  <c r="W1334" i="4"/>
  <c r="S1334" i="4"/>
  <c r="Y1338" i="4"/>
  <c r="Q1339" i="4"/>
  <c r="R1339" i="4"/>
  <c r="O1354" i="4"/>
  <c r="U1354" i="4"/>
  <c r="V1354" i="4" s="1"/>
  <c r="X1354" i="4" s="1"/>
  <c r="W1354" i="4"/>
  <c r="T1354" i="4"/>
  <c r="Y1355" i="4"/>
  <c r="Y1365" i="4"/>
  <c r="U1394" i="4"/>
  <c r="V1394" i="4" s="1"/>
  <c r="X1394" i="4" s="1"/>
  <c r="W1394" i="4"/>
  <c r="W1398" i="4"/>
  <c r="W1558" i="4"/>
  <c r="V1558" i="4"/>
  <c r="X1558" i="4" s="1"/>
  <c r="U760" i="4"/>
  <c r="W782" i="4"/>
  <c r="Y804" i="4"/>
  <c r="U824" i="4"/>
  <c r="R845" i="4"/>
  <c r="W857" i="4"/>
  <c r="Y868" i="4"/>
  <c r="O880" i="4"/>
  <c r="U888" i="4"/>
  <c r="R889" i="4"/>
  <c r="R890" i="4"/>
  <c r="R909" i="4"/>
  <c r="W910" i="4"/>
  <c r="W921" i="4"/>
  <c r="Y932" i="4"/>
  <c r="R944" i="4"/>
  <c r="O948" i="4"/>
  <c r="U951" i="4"/>
  <c r="U955" i="4"/>
  <c r="O955" i="4"/>
  <c r="Y959" i="4"/>
  <c r="Y961" i="4"/>
  <c r="U970" i="4"/>
  <c r="V970" i="4" s="1"/>
  <c r="X970" i="4" s="1"/>
  <c r="S971" i="4"/>
  <c r="W973" i="4"/>
  <c r="R976" i="4"/>
  <c r="U977" i="4"/>
  <c r="V977" i="4" s="1"/>
  <c r="X977" i="4" s="1"/>
  <c r="Y980" i="4"/>
  <c r="R980" i="4"/>
  <c r="U981" i="4"/>
  <c r="V981" i="4" s="1"/>
  <c r="X981" i="4" s="1"/>
  <c r="R982" i="4"/>
  <c r="P982" i="4"/>
  <c r="W986" i="4"/>
  <c r="Y991" i="4"/>
  <c r="W997" i="4"/>
  <c r="R997" i="4"/>
  <c r="Y1000" i="4"/>
  <c r="O1010" i="4"/>
  <c r="Y1015" i="4"/>
  <c r="U1018" i="4"/>
  <c r="V1018" i="4" s="1"/>
  <c r="X1018" i="4" s="1"/>
  <c r="U1020" i="4"/>
  <c r="U1028" i="4"/>
  <c r="V1028" i="4" s="1"/>
  <c r="X1028" i="4" s="1"/>
  <c r="W1030" i="4"/>
  <c r="O1032" i="4"/>
  <c r="O1033" i="4"/>
  <c r="U1033" i="4"/>
  <c r="V1033" i="4" s="1"/>
  <c r="X1033" i="4" s="1"/>
  <c r="O1035" i="4"/>
  <c r="T1040" i="4"/>
  <c r="Y1045" i="4"/>
  <c r="U1052" i="4"/>
  <c r="V1052" i="4" s="1"/>
  <c r="X1052" i="4" s="1"/>
  <c r="W1053" i="4"/>
  <c r="O1055" i="4"/>
  <c r="U1056" i="4"/>
  <c r="V1056" i="4" s="1"/>
  <c r="X1056" i="4" s="1"/>
  <c r="R1061" i="4"/>
  <c r="U1064" i="4"/>
  <c r="V1064" i="4" s="1"/>
  <c r="X1064" i="4" s="1"/>
  <c r="P1070" i="4"/>
  <c r="U1074" i="4"/>
  <c r="V1074" i="4" s="1"/>
  <c r="X1074" i="4" s="1"/>
  <c r="W1074" i="4"/>
  <c r="T1074" i="4"/>
  <c r="Y1079" i="4"/>
  <c r="T1081" i="4"/>
  <c r="U1083" i="4"/>
  <c r="V1083" i="4" s="1"/>
  <c r="X1083" i="4" s="1"/>
  <c r="O1083" i="4"/>
  <c r="U1093" i="4"/>
  <c r="V1093" i="4" s="1"/>
  <c r="X1093" i="4" s="1"/>
  <c r="R1093" i="4"/>
  <c r="Y1095" i="4"/>
  <c r="R1095" i="4"/>
  <c r="U1104" i="4"/>
  <c r="V1104" i="4" s="1"/>
  <c r="X1104" i="4" s="1"/>
  <c r="U1110" i="4"/>
  <c r="V1110" i="4" s="1"/>
  <c r="X1110" i="4" s="1"/>
  <c r="R1111" i="4"/>
  <c r="P1111" i="4"/>
  <c r="W1116" i="4"/>
  <c r="O1120" i="4"/>
  <c r="Y1132" i="4"/>
  <c r="P1136" i="4"/>
  <c r="U1136" i="4"/>
  <c r="V1136" i="4" s="1"/>
  <c r="X1136" i="4" s="1"/>
  <c r="Q1137" i="4"/>
  <c r="O1139" i="4"/>
  <c r="U1140" i="4"/>
  <c r="V1140" i="4" s="1"/>
  <c r="X1140" i="4" s="1"/>
  <c r="T1140" i="4"/>
  <c r="W1140" i="4"/>
  <c r="R1146" i="4"/>
  <c r="U1150" i="4"/>
  <c r="P1154" i="4"/>
  <c r="Y1169" i="4"/>
  <c r="U1169" i="4"/>
  <c r="V1169" i="4" s="1"/>
  <c r="X1169" i="4" s="1"/>
  <c r="Y1171" i="4"/>
  <c r="O1178" i="4"/>
  <c r="U1179" i="4"/>
  <c r="V1179" i="4" s="1"/>
  <c r="X1179" i="4" s="1"/>
  <c r="Y1186" i="4"/>
  <c r="T1188" i="4"/>
  <c r="W1188" i="4"/>
  <c r="U1188" i="4"/>
  <c r="V1188" i="4" s="1"/>
  <c r="X1188" i="4" s="1"/>
  <c r="P1192" i="4"/>
  <c r="R1192" i="4"/>
  <c r="U1193" i="4"/>
  <c r="V1193" i="4" s="1"/>
  <c r="X1193" i="4" s="1"/>
  <c r="R1195" i="4"/>
  <c r="Q1195" i="4"/>
  <c r="U1197" i="4"/>
  <c r="O1201" i="4"/>
  <c r="U1201" i="4"/>
  <c r="V1201" i="4" s="1"/>
  <c r="X1201" i="4" s="1"/>
  <c r="W1201" i="4"/>
  <c r="T1201" i="4"/>
  <c r="O1205" i="4"/>
  <c r="Y1208" i="4"/>
  <c r="R1213" i="4"/>
  <c r="P1216" i="4"/>
  <c r="R1216" i="4"/>
  <c r="U1223" i="4"/>
  <c r="O1224" i="4"/>
  <c r="T1225" i="4"/>
  <c r="T1227" i="4"/>
  <c r="U1229" i="4"/>
  <c r="V1229" i="4" s="1"/>
  <c r="X1229" i="4" s="1"/>
  <c r="T1231" i="4"/>
  <c r="O1244" i="4"/>
  <c r="U1245" i="4"/>
  <c r="V1245" i="4" s="1"/>
  <c r="X1245" i="4" s="1"/>
  <c r="Y1253" i="4"/>
  <c r="R1259" i="4"/>
  <c r="Q1259" i="4"/>
  <c r="Y1264" i="4"/>
  <c r="Q1265" i="4"/>
  <c r="W1270" i="4"/>
  <c r="S1270" i="4"/>
  <c r="Y1272" i="4"/>
  <c r="Y1275" i="4"/>
  <c r="P1280" i="4"/>
  <c r="R1280" i="4"/>
  <c r="R1282" i="4"/>
  <c r="P1282" i="4"/>
  <c r="Y1283" i="4"/>
  <c r="Y1285" i="4"/>
  <c r="R1286" i="4"/>
  <c r="U1286" i="4"/>
  <c r="P1286" i="4"/>
  <c r="Y1287" i="4"/>
  <c r="T1297" i="4"/>
  <c r="Y1299" i="4"/>
  <c r="Y1301" i="4"/>
  <c r="U1301" i="4"/>
  <c r="Y1304" i="4"/>
  <c r="P1305" i="4"/>
  <c r="W1306" i="4"/>
  <c r="U1308" i="4"/>
  <c r="V1308" i="4" s="1"/>
  <c r="X1308" i="4" s="1"/>
  <c r="W1308" i="4"/>
  <c r="W1312" i="4"/>
  <c r="Y1325" i="4"/>
  <c r="S1328" i="4"/>
  <c r="W1328" i="4"/>
  <c r="Y1345" i="4"/>
  <c r="Y1347" i="4"/>
  <c r="U1349" i="4"/>
  <c r="V1349" i="4" s="1"/>
  <c r="X1349" i="4" s="1"/>
  <c r="U1355" i="4"/>
  <c r="V1355" i="4" s="1"/>
  <c r="X1355" i="4" s="1"/>
  <c r="O1355" i="4"/>
  <c r="W1355" i="4"/>
  <c r="T1355" i="4"/>
  <c r="Y1368" i="4"/>
  <c r="Y1380" i="4"/>
  <c r="Y1382" i="4"/>
  <c r="W1384" i="4"/>
  <c r="V1384" i="4"/>
  <c r="X1384" i="4" s="1"/>
  <c r="Q1389" i="4"/>
  <c r="Y1389" i="4"/>
  <c r="U1389" i="4"/>
  <c r="V1389" i="4" s="1"/>
  <c r="X1389" i="4" s="1"/>
  <c r="W1661" i="4"/>
  <c r="V1661" i="4"/>
  <c r="X1661" i="4" s="1"/>
  <c r="W1706" i="4"/>
  <c r="V1706" i="4"/>
  <c r="X1706" i="4" s="1"/>
  <c r="W1747" i="4"/>
  <c r="V1747" i="4"/>
  <c r="X1747" i="4" s="1"/>
  <c r="R555" i="4"/>
  <c r="W566" i="4"/>
  <c r="Y588" i="4"/>
  <c r="U608" i="4"/>
  <c r="V608" i="4" s="1"/>
  <c r="X608" i="4" s="1"/>
  <c r="R619" i="4"/>
  <c r="Y652" i="4"/>
  <c r="U672" i="4"/>
  <c r="V672" i="4" s="1"/>
  <c r="X672" i="4" s="1"/>
  <c r="R683" i="4"/>
  <c r="R693" i="4"/>
  <c r="W694" i="4"/>
  <c r="W705" i="4"/>
  <c r="Y716" i="4"/>
  <c r="U736" i="4"/>
  <c r="V736" i="4" s="1"/>
  <c r="X736" i="4" s="1"/>
  <c r="U742" i="4"/>
  <c r="V742" i="4" s="1"/>
  <c r="X742" i="4" s="1"/>
  <c r="R747" i="4"/>
  <c r="R757" i="4"/>
  <c r="W758" i="4"/>
  <c r="Y780" i="4"/>
  <c r="T782" i="4"/>
  <c r="U800" i="4"/>
  <c r="V800" i="4" s="1"/>
  <c r="X800" i="4" s="1"/>
  <c r="U806" i="4"/>
  <c r="V806" i="4" s="1"/>
  <c r="X806" i="4" s="1"/>
  <c r="R811" i="4"/>
  <c r="R821" i="4"/>
  <c r="W822" i="4"/>
  <c r="W833" i="4"/>
  <c r="Y844" i="4"/>
  <c r="T846" i="4"/>
  <c r="O856" i="4"/>
  <c r="U864" i="4"/>
  <c r="V864" i="4" s="1"/>
  <c r="X864" i="4" s="1"/>
  <c r="U870" i="4"/>
  <c r="V870" i="4" s="1"/>
  <c r="X870" i="4" s="1"/>
  <c r="R875" i="4"/>
  <c r="R885" i="4"/>
  <c r="W886" i="4"/>
  <c r="W897" i="4"/>
  <c r="Y908" i="4"/>
  <c r="T910" i="4"/>
  <c r="O920" i="4"/>
  <c r="U928" i="4"/>
  <c r="V928" i="4" s="1"/>
  <c r="X928" i="4" s="1"/>
  <c r="U934" i="4"/>
  <c r="V934" i="4" s="1"/>
  <c r="X934" i="4" s="1"/>
  <c r="W937" i="4"/>
  <c r="T937" i="4"/>
  <c r="O947" i="4"/>
  <c r="P961" i="4"/>
  <c r="U964" i="4"/>
  <c r="V964" i="4" s="1"/>
  <c r="X964" i="4" s="1"/>
  <c r="R966" i="4"/>
  <c r="W966" i="4"/>
  <c r="W972" i="4"/>
  <c r="W976" i="4"/>
  <c r="Y979" i="4"/>
  <c r="Q979" i="4"/>
  <c r="R983" i="4"/>
  <c r="O987" i="4"/>
  <c r="Q989" i="4"/>
  <c r="T996" i="4"/>
  <c r="T997" i="4"/>
  <c r="U998" i="4"/>
  <c r="V998" i="4" s="1"/>
  <c r="X998" i="4" s="1"/>
  <c r="U1000" i="4"/>
  <c r="V1000" i="4" s="1"/>
  <c r="X1000" i="4" s="1"/>
  <c r="P1006" i="4"/>
  <c r="U1008" i="4"/>
  <c r="U1011" i="4"/>
  <c r="W1012" i="4"/>
  <c r="U1015" i="4"/>
  <c r="V1015" i="4" s="1"/>
  <c r="X1015" i="4" s="1"/>
  <c r="R1017" i="4"/>
  <c r="U1022" i="4"/>
  <c r="V1022" i="4" s="1"/>
  <c r="X1022" i="4" s="1"/>
  <c r="R1025" i="4"/>
  <c r="Q1027" i="4"/>
  <c r="R1029" i="4"/>
  <c r="W1029" i="4"/>
  <c r="T1033" i="4"/>
  <c r="T1036" i="4"/>
  <c r="W1036" i="4"/>
  <c r="U1040" i="4"/>
  <c r="V1040" i="4" s="1"/>
  <c r="X1040" i="4" s="1"/>
  <c r="R1041" i="4"/>
  <c r="R1046" i="4"/>
  <c r="P1046" i="4"/>
  <c r="U1048" i="4"/>
  <c r="V1048" i="4" s="1"/>
  <c r="X1048" i="4" s="1"/>
  <c r="Q1051" i="4"/>
  <c r="P1055" i="4"/>
  <c r="W1061" i="4"/>
  <c r="T1061" i="4"/>
  <c r="P1065" i="4"/>
  <c r="R1068" i="4"/>
  <c r="W1072" i="4"/>
  <c r="U1079" i="4"/>
  <c r="V1079" i="4" s="1"/>
  <c r="X1079" i="4" s="1"/>
  <c r="U1081" i="4"/>
  <c r="V1081" i="4" s="1"/>
  <c r="X1081" i="4" s="1"/>
  <c r="R1084" i="4"/>
  <c r="Y1086" i="4"/>
  <c r="R1087" i="4"/>
  <c r="P1087" i="4"/>
  <c r="U1088" i="4"/>
  <c r="V1088" i="4" s="1"/>
  <c r="X1088" i="4" s="1"/>
  <c r="R1089" i="4"/>
  <c r="Q1091" i="4"/>
  <c r="P1094" i="4"/>
  <c r="U1102" i="4"/>
  <c r="V1102" i="4" s="1"/>
  <c r="X1102" i="4" s="1"/>
  <c r="T1105" i="4"/>
  <c r="R1106" i="4"/>
  <c r="P1106" i="4"/>
  <c r="Q1115" i="4"/>
  <c r="O1117" i="4"/>
  <c r="U1121" i="4"/>
  <c r="V1121" i="4" s="1"/>
  <c r="X1121" i="4" s="1"/>
  <c r="R1122" i="4"/>
  <c r="Y1124" i="4"/>
  <c r="U1126" i="4"/>
  <c r="V1126" i="4" s="1"/>
  <c r="X1126" i="4" s="1"/>
  <c r="R1127" i="4"/>
  <c r="U1130" i="4"/>
  <c r="V1130" i="4" s="1"/>
  <c r="X1130" i="4" s="1"/>
  <c r="U1134" i="4"/>
  <c r="V1134" i="4" s="1"/>
  <c r="X1134" i="4" s="1"/>
  <c r="Y1146" i="4"/>
  <c r="Y1148" i="4"/>
  <c r="U1148" i="4"/>
  <c r="V1148" i="4" s="1"/>
  <c r="X1148" i="4" s="1"/>
  <c r="P1153" i="4"/>
  <c r="U1156" i="4"/>
  <c r="V1156" i="4" s="1"/>
  <c r="X1156" i="4" s="1"/>
  <c r="R1156" i="4"/>
  <c r="P1157" i="4"/>
  <c r="O1161" i="4"/>
  <c r="U1161" i="4"/>
  <c r="V1161" i="4" s="1"/>
  <c r="X1161" i="4" s="1"/>
  <c r="W1161" i="4"/>
  <c r="U1163" i="4"/>
  <c r="V1163" i="4" s="1"/>
  <c r="X1163" i="4" s="1"/>
  <c r="O1163" i="4"/>
  <c r="W1163" i="4"/>
  <c r="W1165" i="4"/>
  <c r="T1165" i="4"/>
  <c r="Y1167" i="4"/>
  <c r="R1172" i="4"/>
  <c r="P1172" i="4"/>
  <c r="Y1173" i="4"/>
  <c r="U1173" i="4"/>
  <c r="V1173" i="4" s="1"/>
  <c r="X1173" i="4" s="1"/>
  <c r="R1174" i="4"/>
  <c r="P1174" i="4"/>
  <c r="U1176" i="4"/>
  <c r="V1176" i="4" s="1"/>
  <c r="X1176" i="4" s="1"/>
  <c r="U1177" i="4"/>
  <c r="V1177" i="4" s="1"/>
  <c r="X1177" i="4" s="1"/>
  <c r="W1179" i="4"/>
  <c r="Q1181" i="4"/>
  <c r="U1184" i="4"/>
  <c r="V1184" i="4" s="1"/>
  <c r="X1184" i="4" s="1"/>
  <c r="W1184" i="4"/>
  <c r="W1186" i="4"/>
  <c r="T1186" i="4"/>
  <c r="R1189" i="4"/>
  <c r="R1190" i="4"/>
  <c r="P1190" i="4"/>
  <c r="Y1191" i="4"/>
  <c r="T1191" i="4"/>
  <c r="R1198" i="4"/>
  <c r="O1202" i="4"/>
  <c r="U1203" i="4"/>
  <c r="V1203" i="4" s="1"/>
  <c r="X1203" i="4" s="1"/>
  <c r="W1203" i="4"/>
  <c r="T1203" i="4"/>
  <c r="W1208" i="4"/>
  <c r="T1208" i="4"/>
  <c r="U1210" i="4"/>
  <c r="V1210" i="4" s="1"/>
  <c r="X1210" i="4" s="1"/>
  <c r="W1212" i="4"/>
  <c r="R1214" i="4"/>
  <c r="P1214" i="4"/>
  <c r="U1215" i="4"/>
  <c r="V1215" i="4" s="1"/>
  <c r="X1215" i="4" s="1"/>
  <c r="U1218" i="4"/>
  <c r="V1218" i="4" s="1"/>
  <c r="X1218" i="4" s="1"/>
  <c r="U1231" i="4"/>
  <c r="V1231" i="4" s="1"/>
  <c r="X1231" i="4" s="1"/>
  <c r="R1232" i="4"/>
  <c r="Y1234" i="4"/>
  <c r="U1239" i="4"/>
  <c r="P1240" i="4"/>
  <c r="R1240" i="4"/>
  <c r="P1241" i="4"/>
  <c r="U1242" i="4"/>
  <c r="U1247" i="4"/>
  <c r="V1247" i="4" s="1"/>
  <c r="X1247" i="4" s="1"/>
  <c r="Y1250" i="4"/>
  <c r="O1253" i="4"/>
  <c r="U1253" i="4"/>
  <c r="V1253" i="4" s="1"/>
  <c r="X1253" i="4" s="1"/>
  <c r="U1260" i="4"/>
  <c r="R1261" i="4"/>
  <c r="P1262" i="4"/>
  <c r="P1264" i="4"/>
  <c r="U1264" i="4"/>
  <c r="V1264" i="4" s="1"/>
  <c r="X1264" i="4" s="1"/>
  <c r="W1272" i="4"/>
  <c r="T1272" i="4"/>
  <c r="U1272" i="4"/>
  <c r="V1272" i="4" s="1"/>
  <c r="X1272" i="4" s="1"/>
  <c r="R1273" i="4"/>
  <c r="U1275" i="4"/>
  <c r="V1275" i="4" s="1"/>
  <c r="X1275" i="4" s="1"/>
  <c r="O1275" i="4"/>
  <c r="R1276" i="4"/>
  <c r="U1281" i="4"/>
  <c r="V1281" i="4" s="1"/>
  <c r="X1281" i="4" s="1"/>
  <c r="U1284" i="4"/>
  <c r="V1284" i="4" s="1"/>
  <c r="X1284" i="4" s="1"/>
  <c r="R1284" i="4"/>
  <c r="P1284" i="4"/>
  <c r="Y1297" i="4"/>
  <c r="U1297" i="4"/>
  <c r="V1297" i="4" s="1"/>
  <c r="X1297" i="4" s="1"/>
  <c r="R1300" i="4"/>
  <c r="P1300" i="4"/>
  <c r="U1303" i="4"/>
  <c r="V1303" i="4" s="1"/>
  <c r="X1303" i="4" s="1"/>
  <c r="P1304" i="4"/>
  <c r="R1304" i="4"/>
  <c r="R1305" i="4"/>
  <c r="O1307" i="4"/>
  <c r="O1309" i="4"/>
  <c r="Q1311" i="4"/>
  <c r="R1311" i="4"/>
  <c r="Y1313" i="4"/>
  <c r="Y1316" i="4"/>
  <c r="R1318" i="4"/>
  <c r="P1318" i="4"/>
  <c r="U1318" i="4"/>
  <c r="V1318" i="4" s="1"/>
  <c r="X1318" i="4" s="1"/>
  <c r="O1319" i="4"/>
  <c r="U1319" i="4"/>
  <c r="V1319" i="4" s="1"/>
  <c r="X1319" i="4" s="1"/>
  <c r="Y1320" i="4"/>
  <c r="U1320" i="4"/>
  <c r="V1320" i="4" s="1"/>
  <c r="X1320" i="4" s="1"/>
  <c r="P1321" i="4"/>
  <c r="P1324" i="4"/>
  <c r="R1327" i="4"/>
  <c r="Y1332" i="4"/>
  <c r="Y1335" i="4"/>
  <c r="Q1340" i="4"/>
  <c r="R1340" i="4"/>
  <c r="R1345" i="4"/>
  <c r="O1356" i="4"/>
  <c r="U1356" i="4"/>
  <c r="V1356" i="4" s="1"/>
  <c r="X1356" i="4" s="1"/>
  <c r="Y1356" i="4"/>
  <c r="T1356" i="4"/>
  <c r="W1356" i="4"/>
  <c r="R1364" i="4"/>
  <c r="P1364" i="4"/>
  <c r="U1364" i="4"/>
  <c r="V1364" i="4" s="1"/>
  <c r="X1364" i="4" s="1"/>
  <c r="Y1384" i="4"/>
  <c r="W1422" i="4"/>
  <c r="W1534" i="4"/>
  <c r="V1534" i="4"/>
  <c r="X1534" i="4" s="1"/>
  <c r="W1643" i="4"/>
  <c r="V1643" i="4"/>
  <c r="X1643" i="4" s="1"/>
  <c r="Y820" i="4"/>
  <c r="U840" i="4"/>
  <c r="R851" i="4"/>
  <c r="Y884" i="4"/>
  <c r="U891" i="4"/>
  <c r="V891" i="4" s="1"/>
  <c r="X891" i="4" s="1"/>
  <c r="U904" i="4"/>
  <c r="R915" i="4"/>
  <c r="U933" i="4"/>
  <c r="V933" i="4" s="1"/>
  <c r="X933" i="4" s="1"/>
  <c r="U949" i="4"/>
  <c r="V949" i="4" s="1"/>
  <c r="X949" i="4" s="1"/>
  <c r="Y956" i="4"/>
  <c r="R965" i="4"/>
  <c r="W965" i="4"/>
  <c r="O969" i="4"/>
  <c r="U969" i="4"/>
  <c r="V969" i="4" s="1"/>
  <c r="X969" i="4" s="1"/>
  <c r="Y975" i="4"/>
  <c r="U979" i="4"/>
  <c r="V979" i="4" s="1"/>
  <c r="X979" i="4" s="1"/>
  <c r="W981" i="4"/>
  <c r="Y983" i="4"/>
  <c r="U995" i="4"/>
  <c r="V995" i="4" s="1"/>
  <c r="X995" i="4" s="1"/>
  <c r="R1004" i="4"/>
  <c r="Y1017" i="4"/>
  <c r="Y1019" i="4"/>
  <c r="R1032" i="4"/>
  <c r="Y1039" i="4"/>
  <c r="U1042" i="4"/>
  <c r="V1042" i="4" s="1"/>
  <c r="X1042" i="4" s="1"/>
  <c r="U1051" i="4"/>
  <c r="V1051" i="4" s="1"/>
  <c r="X1051" i="4" s="1"/>
  <c r="Y1053" i="4"/>
  <c r="Y1055" i="4"/>
  <c r="Y1068" i="4"/>
  <c r="P1072" i="4"/>
  <c r="U1072" i="4"/>
  <c r="V1072" i="4" s="1"/>
  <c r="X1072" i="4" s="1"/>
  <c r="U1076" i="4"/>
  <c r="V1076" i="4" s="1"/>
  <c r="X1076" i="4" s="1"/>
  <c r="T1076" i="4"/>
  <c r="W1076" i="4"/>
  <c r="U1086" i="4"/>
  <c r="Y1105" i="4"/>
  <c r="U1105" i="4"/>
  <c r="V1105" i="4" s="1"/>
  <c r="X1105" i="4" s="1"/>
  <c r="Y1107" i="4"/>
  <c r="U1115" i="4"/>
  <c r="Y1122" i="4"/>
  <c r="T1124" i="4"/>
  <c r="U1124" i="4"/>
  <c r="V1124" i="4" s="1"/>
  <c r="X1124" i="4" s="1"/>
  <c r="P1128" i="4"/>
  <c r="R1128" i="4"/>
  <c r="U1129" i="4"/>
  <c r="V1129" i="4" s="1"/>
  <c r="X1129" i="4" s="1"/>
  <c r="R1131" i="4"/>
  <c r="Q1131" i="4"/>
  <c r="Y1131" i="4"/>
  <c r="U1133" i="4"/>
  <c r="V1133" i="4" s="1"/>
  <c r="X1133" i="4" s="1"/>
  <c r="R1135" i="4"/>
  <c r="O1137" i="4"/>
  <c r="U1137" i="4"/>
  <c r="V1137" i="4" s="1"/>
  <c r="X1137" i="4" s="1"/>
  <c r="W1137" i="4"/>
  <c r="T1137" i="4"/>
  <c r="Y1144" i="4"/>
  <c r="P1152" i="4"/>
  <c r="R1152" i="4"/>
  <c r="Y1152" i="4"/>
  <c r="U1159" i="4"/>
  <c r="W1167" i="4"/>
  <c r="T1167" i="4"/>
  <c r="U1181" i="4"/>
  <c r="U1182" i="4"/>
  <c r="V1182" i="4" s="1"/>
  <c r="X1182" i="4" s="1"/>
  <c r="U1186" i="4"/>
  <c r="V1186" i="4" s="1"/>
  <c r="X1186" i="4" s="1"/>
  <c r="Y1189" i="4"/>
  <c r="T1189" i="4"/>
  <c r="U1191" i="4"/>
  <c r="V1191" i="4" s="1"/>
  <c r="X1191" i="4" s="1"/>
  <c r="U1196" i="4"/>
  <c r="V1196" i="4" s="1"/>
  <c r="X1196" i="4" s="1"/>
  <c r="R1200" i="4"/>
  <c r="Y1213" i="4"/>
  <c r="U1213" i="4"/>
  <c r="V1213" i="4" s="1"/>
  <c r="X1213" i="4" s="1"/>
  <c r="Y1219" i="4"/>
  <c r="R1222" i="4"/>
  <c r="U1222" i="4"/>
  <c r="V1222" i="4" s="1"/>
  <c r="X1222" i="4" s="1"/>
  <c r="W1230" i="4"/>
  <c r="Y1232" i="4"/>
  <c r="R1233" i="4"/>
  <c r="P1233" i="4"/>
  <c r="Y1245" i="4"/>
  <c r="T1250" i="4"/>
  <c r="U1250" i="4"/>
  <c r="V1250" i="4" s="1"/>
  <c r="X1250" i="4" s="1"/>
  <c r="Y1254" i="4"/>
  <c r="W1254" i="4"/>
  <c r="S1254" i="4"/>
  <c r="U1263" i="4"/>
  <c r="O1265" i="4"/>
  <c r="U1265" i="4"/>
  <c r="V1265" i="4" s="1"/>
  <c r="X1265" i="4" s="1"/>
  <c r="W1265" i="4"/>
  <c r="T1265" i="4"/>
  <c r="Y1273" i="4"/>
  <c r="U1279" i="4"/>
  <c r="V1279" i="4" s="1"/>
  <c r="X1279" i="4" s="1"/>
  <c r="T1292" i="4"/>
  <c r="W1292" i="4"/>
  <c r="U1292" i="4"/>
  <c r="V1292" i="4" s="1"/>
  <c r="X1292" i="4" s="1"/>
  <c r="W1313" i="4"/>
  <c r="T1313" i="4"/>
  <c r="O1316" i="4"/>
  <c r="U1316" i="4"/>
  <c r="V1316" i="4" s="1"/>
  <c r="X1316" i="4" s="1"/>
  <c r="T1316" i="4"/>
  <c r="U1322" i="4"/>
  <c r="V1322" i="4" s="1"/>
  <c r="X1322" i="4" s="1"/>
  <c r="R1323" i="4"/>
  <c r="Q1323" i="4"/>
  <c r="R1325" i="4"/>
  <c r="Q1327" i="4"/>
  <c r="U1327" i="4"/>
  <c r="U1332" i="4"/>
  <c r="V1332" i="4" s="1"/>
  <c r="X1332" i="4" s="1"/>
  <c r="U1335" i="4"/>
  <c r="V1335" i="4" s="1"/>
  <c r="X1335" i="4" s="1"/>
  <c r="P1337" i="4"/>
  <c r="R1337" i="4"/>
  <c r="Q1341" i="4"/>
  <c r="R1341" i="4"/>
  <c r="O1357" i="4"/>
  <c r="U1357" i="4"/>
  <c r="V1357" i="4" s="1"/>
  <c r="X1357" i="4" s="1"/>
  <c r="Y1357" i="4"/>
  <c r="W1357" i="4"/>
  <c r="T1357" i="4"/>
  <c r="R1362" i="4"/>
  <c r="P1362" i="4"/>
  <c r="Q1368" i="4"/>
  <c r="U1368" i="4"/>
  <c r="V1368" i="4" s="1"/>
  <c r="X1368" i="4" s="1"/>
  <c r="Q1390" i="4"/>
  <c r="Y1390" i="4"/>
  <c r="U1390" i="4"/>
  <c r="W1479" i="4"/>
  <c r="V1479" i="4"/>
  <c r="X1479" i="4" s="1"/>
  <c r="W1517" i="4"/>
  <c r="V1517" i="4"/>
  <c r="X1517" i="4" s="1"/>
  <c r="V1575" i="4"/>
  <c r="X1575" i="4" s="1"/>
  <c r="W1575" i="4"/>
  <c r="V1775" i="4"/>
  <c r="X1775" i="4" s="1"/>
  <c r="W1775" i="4"/>
  <c r="Y1319" i="4"/>
  <c r="U1325" i="4"/>
  <c r="U1339" i="4"/>
  <c r="V1339" i="4" s="1"/>
  <c r="X1339" i="4" s="1"/>
  <c r="U1345" i="4"/>
  <c r="V1345" i="4" s="1"/>
  <c r="X1345" i="4" s="1"/>
  <c r="U1346" i="4"/>
  <c r="V1346" i="4" s="1"/>
  <c r="X1346" i="4" s="1"/>
  <c r="R1350" i="4"/>
  <c r="W1352" i="4"/>
  <c r="R1360" i="4"/>
  <c r="W1370" i="4"/>
  <c r="W1372" i="4"/>
  <c r="W1373" i="4"/>
  <c r="W1375" i="4"/>
  <c r="Y1383" i="4"/>
  <c r="R1383" i="4"/>
  <c r="R1401" i="4"/>
  <c r="U1403" i="4"/>
  <c r="R1403" i="4"/>
  <c r="R1404" i="4"/>
  <c r="R1405" i="4"/>
  <c r="U1409" i="4"/>
  <c r="V1409" i="4" s="1"/>
  <c r="X1409" i="4" s="1"/>
  <c r="U1410" i="4"/>
  <c r="V1410" i="4" s="1"/>
  <c r="X1410" i="4" s="1"/>
  <c r="W1416" i="4"/>
  <c r="Y1418" i="4"/>
  <c r="Y1419" i="4"/>
  <c r="Y1420" i="4"/>
  <c r="Y1421" i="4"/>
  <c r="R1424" i="4"/>
  <c r="U1432" i="4"/>
  <c r="V1432" i="4" s="1"/>
  <c r="X1432" i="4" s="1"/>
  <c r="W1434" i="4"/>
  <c r="W1435" i="4"/>
  <c r="W1436" i="4"/>
  <c r="W1437" i="4"/>
  <c r="W1439" i="4"/>
  <c r="Y1447" i="4"/>
  <c r="R1447" i="4"/>
  <c r="U1452" i="4"/>
  <c r="U1453" i="4"/>
  <c r="U1454" i="4"/>
  <c r="V1454" i="4" s="1"/>
  <c r="X1454" i="4" s="1"/>
  <c r="U1455" i="4"/>
  <c r="R1465" i="4"/>
  <c r="U1467" i="4"/>
  <c r="V1467" i="4" s="1"/>
  <c r="X1467" i="4" s="1"/>
  <c r="R1467" i="4"/>
  <c r="R1468" i="4"/>
  <c r="R1469" i="4"/>
  <c r="U1473" i="4"/>
  <c r="V1473" i="4" s="1"/>
  <c r="X1473" i="4" s="1"/>
  <c r="U1474" i="4"/>
  <c r="V1474" i="4" s="1"/>
  <c r="X1474" i="4" s="1"/>
  <c r="W1480" i="4"/>
  <c r="Y1482" i="4"/>
  <c r="Y1483" i="4"/>
  <c r="Y1484" i="4"/>
  <c r="Y1485" i="4"/>
  <c r="R1488" i="4"/>
  <c r="U1495" i="4"/>
  <c r="V1495" i="4" s="1"/>
  <c r="X1495" i="4" s="1"/>
  <c r="R1497" i="4"/>
  <c r="W1500" i="4"/>
  <c r="Y1503" i="4"/>
  <c r="U1507" i="4"/>
  <c r="V1507" i="4" s="1"/>
  <c r="X1507" i="4" s="1"/>
  <c r="R1507" i="4"/>
  <c r="U1508" i="4"/>
  <c r="V1508" i="4" s="1"/>
  <c r="X1508" i="4" s="1"/>
  <c r="T1512" i="4"/>
  <c r="U1518" i="4"/>
  <c r="V1518" i="4" s="1"/>
  <c r="X1518" i="4" s="1"/>
  <c r="W1522" i="4"/>
  <c r="Y1526" i="4"/>
  <c r="U1527" i="4"/>
  <c r="R1529" i="4"/>
  <c r="W1532" i="4"/>
  <c r="Y1550" i="4"/>
  <c r="T1552" i="4"/>
  <c r="U1560" i="4"/>
  <c r="V1560" i="4" s="1"/>
  <c r="X1560" i="4" s="1"/>
  <c r="Y1564" i="4"/>
  <c r="P1581" i="4"/>
  <c r="R1581" i="4"/>
  <c r="Y1593" i="4"/>
  <c r="U1598" i="4"/>
  <c r="V1598" i="4" s="1"/>
  <c r="X1598" i="4" s="1"/>
  <c r="Y1602" i="4"/>
  <c r="W1611" i="4"/>
  <c r="U1611" i="4"/>
  <c r="V1611" i="4" s="1"/>
  <c r="X1611" i="4" s="1"/>
  <c r="Y1615" i="4"/>
  <c r="O1615" i="4"/>
  <c r="R1616" i="4"/>
  <c r="Q1616" i="4"/>
  <c r="O1631" i="4"/>
  <c r="U1631" i="4"/>
  <c r="V1631" i="4" s="1"/>
  <c r="X1631" i="4" s="1"/>
  <c r="T1636" i="4"/>
  <c r="R1638" i="4"/>
  <c r="P1638" i="4"/>
  <c r="Y1642" i="4"/>
  <c r="Y1653" i="4"/>
  <c r="Y1656" i="4"/>
  <c r="U1658" i="4"/>
  <c r="V1658" i="4" s="1"/>
  <c r="X1658" i="4" s="1"/>
  <c r="O1673" i="4"/>
  <c r="U1673" i="4"/>
  <c r="V1673" i="4" s="1"/>
  <c r="X1673" i="4" s="1"/>
  <c r="T1673" i="4"/>
  <c r="R1680" i="4"/>
  <c r="Q1680" i="4"/>
  <c r="U1696" i="4"/>
  <c r="V1696" i="4" s="1"/>
  <c r="X1696" i="4" s="1"/>
  <c r="O1696" i="4"/>
  <c r="W1696" i="4"/>
  <c r="T1696" i="4"/>
  <c r="Y1700" i="4"/>
  <c r="Y1719" i="4"/>
  <c r="U1722" i="4"/>
  <c r="V1722" i="4" s="1"/>
  <c r="X1722" i="4" s="1"/>
  <c r="U1730" i="4"/>
  <c r="V1730" i="4" s="1"/>
  <c r="X1730" i="4" s="1"/>
  <c r="R1730" i="4"/>
  <c r="Y1730" i="4"/>
  <c r="P1730" i="4"/>
  <c r="W1739" i="4"/>
  <c r="U1739" i="4"/>
  <c r="V1739" i="4" s="1"/>
  <c r="X1739" i="4" s="1"/>
  <c r="S1739" i="4"/>
  <c r="V1761" i="4"/>
  <c r="X1761" i="4" s="1"/>
  <c r="U1766" i="4"/>
  <c r="V1766" i="4" s="1"/>
  <c r="X1766" i="4" s="1"/>
  <c r="R1766" i="4"/>
  <c r="P1766" i="4"/>
  <c r="Y1766" i="4"/>
  <c r="P1786" i="4"/>
  <c r="U1786" i="4"/>
  <c r="V1786" i="4" s="1"/>
  <c r="X1786" i="4" s="1"/>
  <c r="R1786" i="4"/>
  <c r="Y1789" i="4"/>
  <c r="Y1807" i="4"/>
  <c r="W1812" i="4"/>
  <c r="S1818" i="4"/>
  <c r="U1818" i="4"/>
  <c r="V1818" i="4" s="1"/>
  <c r="X1818" i="4" s="1"/>
  <c r="Y1819" i="4"/>
  <c r="R1821" i="4"/>
  <c r="Q1821" i="4"/>
  <c r="U1827" i="4"/>
  <c r="V1827" i="4" s="1"/>
  <c r="X1827" i="4" s="1"/>
  <c r="V1855" i="4"/>
  <c r="X1855" i="4" s="1"/>
  <c r="W1855" i="4"/>
  <c r="R1326" i="4"/>
  <c r="W1337" i="4"/>
  <c r="W1346" i="4"/>
  <c r="W1348" i="4"/>
  <c r="O1352" i="4"/>
  <c r="Y1352" i="4"/>
  <c r="Y1359" i="4"/>
  <c r="T1361" i="4"/>
  <c r="O1370" i="4"/>
  <c r="O1372" i="4"/>
  <c r="O1373" i="4"/>
  <c r="O1375" i="4"/>
  <c r="R1378" i="4"/>
  <c r="U1379" i="4"/>
  <c r="V1379" i="4" s="1"/>
  <c r="X1379" i="4" s="1"/>
  <c r="R1380" i="4"/>
  <c r="R1381" i="4"/>
  <c r="S1382" i="4"/>
  <c r="U1386" i="4"/>
  <c r="V1386" i="4" s="1"/>
  <c r="X1386" i="4" s="1"/>
  <c r="R1390" i="4"/>
  <c r="W1392" i="4"/>
  <c r="Y1393" i="4"/>
  <c r="U1408" i="4"/>
  <c r="V1408" i="4" s="1"/>
  <c r="X1408" i="4" s="1"/>
  <c r="W1412" i="4"/>
  <c r="W1413" i="4"/>
  <c r="W1414" i="4"/>
  <c r="O1416" i="4"/>
  <c r="Y1416" i="4"/>
  <c r="Y1423" i="4"/>
  <c r="T1425" i="4"/>
  <c r="U1428" i="4"/>
  <c r="U1429" i="4"/>
  <c r="V1429" i="4" s="1"/>
  <c r="X1429" i="4" s="1"/>
  <c r="U1430" i="4"/>
  <c r="U1431" i="4"/>
  <c r="O1434" i="4"/>
  <c r="O1436" i="4"/>
  <c r="O1437" i="4"/>
  <c r="O1439" i="4"/>
  <c r="R1442" i="4"/>
  <c r="U1443" i="4"/>
  <c r="V1443" i="4" s="1"/>
  <c r="X1443" i="4" s="1"/>
  <c r="R1444" i="4"/>
  <c r="R1445" i="4"/>
  <c r="S1446" i="4"/>
  <c r="U1449" i="4"/>
  <c r="V1449" i="4" s="1"/>
  <c r="X1449" i="4" s="1"/>
  <c r="U1450" i="4"/>
  <c r="V1450" i="4" s="1"/>
  <c r="X1450" i="4" s="1"/>
  <c r="R1454" i="4"/>
  <c r="Y1457" i="4"/>
  <c r="U1472" i="4"/>
  <c r="W1475" i="4"/>
  <c r="W1476" i="4"/>
  <c r="W1477" i="4"/>
  <c r="O1480" i="4"/>
  <c r="Y1480" i="4"/>
  <c r="Y1487" i="4"/>
  <c r="T1489" i="4"/>
  <c r="U1492" i="4"/>
  <c r="V1492" i="4" s="1"/>
  <c r="X1492" i="4" s="1"/>
  <c r="U1493" i="4"/>
  <c r="V1493" i="4" s="1"/>
  <c r="X1493" i="4" s="1"/>
  <c r="U1494" i="4"/>
  <c r="U1506" i="4"/>
  <c r="R1509" i="4"/>
  <c r="U1512" i="4"/>
  <c r="V1512" i="4" s="1"/>
  <c r="X1512" i="4" s="1"/>
  <c r="R1516" i="4"/>
  <c r="U1521" i="4"/>
  <c r="V1521" i="4" s="1"/>
  <c r="X1521" i="4" s="1"/>
  <c r="O1523" i="4"/>
  <c r="U1539" i="4"/>
  <c r="V1539" i="4" s="1"/>
  <c r="X1539" i="4" s="1"/>
  <c r="Y1542" i="4"/>
  <c r="W1544" i="4"/>
  <c r="T1544" i="4"/>
  <c r="R1548" i="4"/>
  <c r="U1552" i="4"/>
  <c r="V1552" i="4" s="1"/>
  <c r="X1552" i="4" s="1"/>
  <c r="U1554" i="4"/>
  <c r="V1554" i="4" s="1"/>
  <c r="X1554" i="4" s="1"/>
  <c r="R1559" i="4"/>
  <c r="Y1565" i="4"/>
  <c r="U1573" i="4"/>
  <c r="V1573" i="4" s="1"/>
  <c r="X1573" i="4" s="1"/>
  <c r="R1574" i="4"/>
  <c r="P1574" i="4"/>
  <c r="S1587" i="4"/>
  <c r="Y1591" i="4"/>
  <c r="T1593" i="4"/>
  <c r="W1593" i="4"/>
  <c r="U1593" i="4"/>
  <c r="V1593" i="4" s="1"/>
  <c r="X1593" i="4" s="1"/>
  <c r="P1597" i="4"/>
  <c r="R1597" i="4"/>
  <c r="Y1599" i="4"/>
  <c r="O1606" i="4"/>
  <c r="U1606" i="4"/>
  <c r="V1606" i="4" s="1"/>
  <c r="X1606" i="4" s="1"/>
  <c r="W1606" i="4"/>
  <c r="T1606" i="4"/>
  <c r="S1611" i="4"/>
  <c r="Y1613" i="4"/>
  <c r="U1615" i="4"/>
  <c r="Y1618" i="4"/>
  <c r="U1622" i="4"/>
  <c r="V1622" i="4" s="1"/>
  <c r="X1622" i="4" s="1"/>
  <c r="R1622" i="4"/>
  <c r="U1625" i="4"/>
  <c r="V1625" i="4" s="1"/>
  <c r="X1625" i="4" s="1"/>
  <c r="W1625" i="4"/>
  <c r="T1631" i="4"/>
  <c r="W1634" i="4"/>
  <c r="T1634" i="4"/>
  <c r="U1636" i="4"/>
  <c r="V1636" i="4" s="1"/>
  <c r="X1636" i="4" s="1"/>
  <c r="Y1639" i="4"/>
  <c r="R1640" i="4"/>
  <c r="Q1640" i="4"/>
  <c r="R1642" i="4"/>
  <c r="P1642" i="4"/>
  <c r="R1644" i="4"/>
  <c r="P1644" i="4"/>
  <c r="U1647" i="4"/>
  <c r="V1647" i="4" s="1"/>
  <c r="X1647" i="4" s="1"/>
  <c r="W1647" i="4"/>
  <c r="T1647" i="4"/>
  <c r="U1649" i="4"/>
  <c r="V1649" i="4" s="1"/>
  <c r="X1649" i="4" s="1"/>
  <c r="T1649" i="4"/>
  <c r="W1649" i="4"/>
  <c r="S1651" i="4"/>
  <c r="O1653" i="4"/>
  <c r="U1653" i="4"/>
  <c r="V1653" i="4" s="1"/>
  <c r="X1653" i="4" s="1"/>
  <c r="W1653" i="4"/>
  <c r="T1653" i="4"/>
  <c r="U1656" i="4"/>
  <c r="V1656" i="4" s="1"/>
  <c r="X1656" i="4" s="1"/>
  <c r="O1656" i="4"/>
  <c r="Y1661" i="4"/>
  <c r="Y1673" i="4"/>
  <c r="Y1676" i="4"/>
  <c r="Y1679" i="4"/>
  <c r="Y1697" i="4"/>
  <c r="O1700" i="4"/>
  <c r="U1700" i="4"/>
  <c r="V1700" i="4" s="1"/>
  <c r="X1700" i="4" s="1"/>
  <c r="T1700" i="4"/>
  <c r="R1703" i="4"/>
  <c r="P1703" i="4"/>
  <c r="R1705" i="4"/>
  <c r="P1705" i="4"/>
  <c r="O1719" i="4"/>
  <c r="U1719" i="4"/>
  <c r="V1719" i="4" s="1"/>
  <c r="X1719" i="4" s="1"/>
  <c r="T1719" i="4"/>
  <c r="P1725" i="4"/>
  <c r="R1725" i="4"/>
  <c r="Y1744" i="4"/>
  <c r="Y1747" i="4"/>
  <c r="U1750" i="4"/>
  <c r="V1750" i="4" s="1"/>
  <c r="X1750" i="4" s="1"/>
  <c r="R1750" i="4"/>
  <c r="Y1750" i="4"/>
  <c r="P1750" i="4"/>
  <c r="U1789" i="4"/>
  <c r="V1789" i="4" s="1"/>
  <c r="X1789" i="4" s="1"/>
  <c r="O1789" i="4"/>
  <c r="T1789" i="4"/>
  <c r="Y1795" i="4"/>
  <c r="U1810" i="4"/>
  <c r="R1816" i="4"/>
  <c r="Q1816" i="4"/>
  <c r="Y1816" i="4"/>
  <c r="W1913" i="4"/>
  <c r="V1913" i="4"/>
  <c r="X1913" i="4" s="1"/>
  <c r="U1426" i="4"/>
  <c r="U1490" i="4"/>
  <c r="V1490" i="4" s="1"/>
  <c r="X1490" i="4" s="1"/>
  <c r="T1520" i="4"/>
  <c r="T1536" i="4"/>
  <c r="Y1548" i="4"/>
  <c r="Y1563" i="4"/>
  <c r="R1566" i="4"/>
  <c r="P1566" i="4"/>
  <c r="O1569" i="4"/>
  <c r="U1569" i="4"/>
  <c r="V1569" i="4" s="1"/>
  <c r="X1569" i="4" s="1"/>
  <c r="T1591" i="4"/>
  <c r="R1595" i="4"/>
  <c r="P1595" i="4"/>
  <c r="W1608" i="4"/>
  <c r="T1608" i="4"/>
  <c r="T1613" i="4"/>
  <c r="R1617" i="4"/>
  <c r="P1617" i="4"/>
  <c r="R1620" i="4"/>
  <c r="P1620" i="4"/>
  <c r="W1629" i="4"/>
  <c r="T1629" i="4"/>
  <c r="S1654" i="4"/>
  <c r="W1659" i="4"/>
  <c r="R1660" i="4"/>
  <c r="P1660" i="4"/>
  <c r="R1664" i="4"/>
  <c r="Q1664" i="4"/>
  <c r="U1666" i="4"/>
  <c r="V1666" i="4" s="1"/>
  <c r="X1666" i="4" s="1"/>
  <c r="R1666" i="4"/>
  <c r="O1671" i="4"/>
  <c r="U1671" i="4"/>
  <c r="V1671" i="4" s="1"/>
  <c r="X1671" i="4" s="1"/>
  <c r="T1671" i="4"/>
  <c r="O1676" i="4"/>
  <c r="U1676" i="4"/>
  <c r="V1676" i="4" s="1"/>
  <c r="X1676" i="4" s="1"/>
  <c r="T1676" i="4"/>
  <c r="R1678" i="4"/>
  <c r="P1678" i="4"/>
  <c r="R1681" i="4"/>
  <c r="P1681" i="4"/>
  <c r="R1684" i="4"/>
  <c r="P1684" i="4"/>
  <c r="O1697" i="4"/>
  <c r="U1697" i="4"/>
  <c r="V1697" i="4" s="1"/>
  <c r="X1697" i="4" s="1"/>
  <c r="T1697" i="4"/>
  <c r="W1697" i="4"/>
  <c r="R1708" i="4"/>
  <c r="P1708" i="4"/>
  <c r="R1731" i="4"/>
  <c r="U1731" i="4"/>
  <c r="V1731" i="4" s="1"/>
  <c r="X1731" i="4" s="1"/>
  <c r="Y1731" i="4"/>
  <c r="P1731" i="4"/>
  <c r="W1748" i="4"/>
  <c r="V1748" i="4"/>
  <c r="X1748" i="4" s="1"/>
  <c r="V1762" i="4"/>
  <c r="X1762" i="4" s="1"/>
  <c r="W1762" i="4"/>
  <c r="U1798" i="4"/>
  <c r="V1798" i="4" s="1"/>
  <c r="X1798" i="4" s="1"/>
  <c r="S1798" i="4"/>
  <c r="O1804" i="4"/>
  <c r="U1804" i="4"/>
  <c r="V1804" i="4" s="1"/>
  <c r="X1804" i="4" s="1"/>
  <c r="T1804" i="4"/>
  <c r="V1820" i="4"/>
  <c r="X1820" i="4" s="1"/>
  <c r="W1820" i="4"/>
  <c r="W1916" i="4"/>
  <c r="Y1247" i="4"/>
  <c r="U1267" i="4"/>
  <c r="V1267" i="4" s="1"/>
  <c r="X1267" i="4" s="1"/>
  <c r="R1278" i="4"/>
  <c r="W1289" i="4"/>
  <c r="Y1311" i="4"/>
  <c r="U1331" i="4"/>
  <c r="V1331" i="4" s="1"/>
  <c r="X1331" i="4" s="1"/>
  <c r="U1337" i="4"/>
  <c r="V1337" i="4" s="1"/>
  <c r="X1337" i="4" s="1"/>
  <c r="U1338" i="4"/>
  <c r="R1342" i="4"/>
  <c r="P1345" i="4"/>
  <c r="P1346" i="4"/>
  <c r="P1348" i="4"/>
  <c r="P1349" i="4"/>
  <c r="P1350" i="4"/>
  <c r="P1351" i="4"/>
  <c r="W1353" i="4"/>
  <c r="U1360" i="4"/>
  <c r="V1360" i="4" s="1"/>
  <c r="X1360" i="4" s="1"/>
  <c r="Y1375" i="4"/>
  <c r="R1375" i="4"/>
  <c r="T1378" i="4"/>
  <c r="T1379" i="4"/>
  <c r="U1380" i="4"/>
  <c r="V1380" i="4" s="1"/>
  <c r="X1380" i="4" s="1"/>
  <c r="U1381" i="4"/>
  <c r="V1381" i="4" s="1"/>
  <c r="X1381" i="4" s="1"/>
  <c r="U1382" i="4"/>
  <c r="V1382" i="4" s="1"/>
  <c r="X1382" i="4" s="1"/>
  <c r="U1383" i="4"/>
  <c r="V1383" i="4" s="1"/>
  <c r="X1383" i="4" s="1"/>
  <c r="U1395" i="4"/>
  <c r="V1395" i="4" s="1"/>
  <c r="X1395" i="4" s="1"/>
  <c r="S1398" i="4"/>
  <c r="T1400" i="4"/>
  <c r="U1401" i="4"/>
  <c r="V1401" i="4" s="1"/>
  <c r="X1401" i="4" s="1"/>
  <c r="U1402" i="4"/>
  <c r="V1402" i="4" s="1"/>
  <c r="X1402" i="4" s="1"/>
  <c r="R1406" i="4"/>
  <c r="P1409" i="4"/>
  <c r="P1410" i="4"/>
  <c r="P1412" i="4"/>
  <c r="P1413" i="4"/>
  <c r="P1414" i="4"/>
  <c r="P1415" i="4"/>
  <c r="W1417" i="4"/>
  <c r="T1421" i="4"/>
  <c r="T1423" i="4"/>
  <c r="U1424" i="4"/>
  <c r="V1424" i="4" s="1"/>
  <c r="X1424" i="4" s="1"/>
  <c r="Q1438" i="4"/>
  <c r="Y1439" i="4"/>
  <c r="R1439" i="4"/>
  <c r="T1441" i="4"/>
  <c r="T1442" i="4"/>
  <c r="T1443" i="4"/>
  <c r="U1444" i="4"/>
  <c r="V1444" i="4" s="1"/>
  <c r="X1444" i="4" s="1"/>
  <c r="U1445" i="4"/>
  <c r="V1445" i="4" s="1"/>
  <c r="X1445" i="4" s="1"/>
  <c r="U1446" i="4"/>
  <c r="V1446" i="4" s="1"/>
  <c r="X1446" i="4" s="1"/>
  <c r="U1447" i="4"/>
  <c r="V1447" i="4" s="1"/>
  <c r="X1447" i="4" s="1"/>
  <c r="U1459" i="4"/>
  <c r="V1459" i="4" s="1"/>
  <c r="X1459" i="4" s="1"/>
  <c r="S1462" i="4"/>
  <c r="T1464" i="4"/>
  <c r="U1465" i="4"/>
  <c r="V1465" i="4" s="1"/>
  <c r="X1465" i="4" s="1"/>
  <c r="U1466" i="4"/>
  <c r="V1466" i="4" s="1"/>
  <c r="X1466" i="4" s="1"/>
  <c r="V1468" i="4"/>
  <c r="X1468" i="4" s="1"/>
  <c r="R1470" i="4"/>
  <c r="P1473" i="4"/>
  <c r="P1474" i="4"/>
  <c r="P1476" i="4"/>
  <c r="P1477" i="4"/>
  <c r="P1478" i="4"/>
  <c r="P1479" i="4"/>
  <c r="T1485" i="4"/>
  <c r="T1487" i="4"/>
  <c r="U1488" i="4"/>
  <c r="V1488" i="4" s="1"/>
  <c r="X1488" i="4" s="1"/>
  <c r="U1497" i="4"/>
  <c r="V1497" i="4" s="1"/>
  <c r="X1497" i="4" s="1"/>
  <c r="Y1499" i="4"/>
  <c r="P1500" i="4"/>
  <c r="Q1504" i="4"/>
  <c r="W1505" i="4"/>
  <c r="W1507" i="4"/>
  <c r="P1510" i="4"/>
  <c r="T1511" i="4"/>
  <c r="Y1512" i="4"/>
  <c r="U1514" i="4"/>
  <c r="V1514" i="4" s="1"/>
  <c r="X1514" i="4" s="1"/>
  <c r="R1517" i="4"/>
  <c r="R1519" i="4"/>
  <c r="U1520" i="4"/>
  <c r="V1520" i="4" s="1"/>
  <c r="X1520" i="4" s="1"/>
  <c r="U1525" i="4"/>
  <c r="V1525" i="4" s="1"/>
  <c r="X1525" i="4" s="1"/>
  <c r="U1529" i="4"/>
  <c r="V1529" i="4" s="1"/>
  <c r="X1529" i="4" s="1"/>
  <c r="Y1531" i="4"/>
  <c r="P1532" i="4"/>
  <c r="U1536" i="4"/>
  <c r="V1536" i="4" s="1"/>
  <c r="X1536" i="4" s="1"/>
  <c r="U1538" i="4"/>
  <c r="V1538" i="4" s="1"/>
  <c r="X1538" i="4" s="1"/>
  <c r="Y1540" i="4"/>
  <c r="P1541" i="4"/>
  <c r="V1542" i="4"/>
  <c r="X1542" i="4" s="1"/>
  <c r="R1543" i="4"/>
  <c r="Y1549" i="4"/>
  <c r="Y1555" i="4"/>
  <c r="P1556" i="4"/>
  <c r="R1558" i="4"/>
  <c r="P1558" i="4"/>
  <c r="Y1559" i="4"/>
  <c r="O1561" i="4"/>
  <c r="U1561" i="4"/>
  <c r="V1561" i="4" s="1"/>
  <c r="X1561" i="4" s="1"/>
  <c r="W1561" i="4"/>
  <c r="Q1564" i="4"/>
  <c r="U1567" i="4"/>
  <c r="V1567" i="4" s="1"/>
  <c r="X1567" i="4" s="1"/>
  <c r="T1569" i="4"/>
  <c r="U1572" i="4"/>
  <c r="V1572" i="4" s="1"/>
  <c r="X1572" i="4" s="1"/>
  <c r="Y1575" i="4"/>
  <c r="R1576" i="4"/>
  <c r="Q1576" i="4"/>
  <c r="U1577" i="4"/>
  <c r="R1578" i="4"/>
  <c r="P1578" i="4"/>
  <c r="U1579" i="4"/>
  <c r="V1579" i="4" s="1"/>
  <c r="X1579" i="4" s="1"/>
  <c r="R1580" i="4"/>
  <c r="P1580" i="4"/>
  <c r="W1584" i="4"/>
  <c r="Q1586" i="4"/>
  <c r="U1589" i="4"/>
  <c r="V1589" i="4" s="1"/>
  <c r="X1589" i="4" s="1"/>
  <c r="W1589" i="4"/>
  <c r="U1591" i="4"/>
  <c r="V1591" i="4" s="1"/>
  <c r="X1591" i="4" s="1"/>
  <c r="Y1594" i="4"/>
  <c r="U1596" i="4"/>
  <c r="V1596" i="4" s="1"/>
  <c r="X1596" i="4" s="1"/>
  <c r="P1599" i="4"/>
  <c r="R1601" i="4"/>
  <c r="Y1601" i="4"/>
  <c r="P1602" i="4"/>
  <c r="R1604" i="4"/>
  <c r="U1613" i="4"/>
  <c r="V1613" i="4" s="1"/>
  <c r="X1613" i="4" s="1"/>
  <c r="U1619" i="4"/>
  <c r="V1619" i="4" s="1"/>
  <c r="X1619" i="4" s="1"/>
  <c r="P1622" i="4"/>
  <c r="U1632" i="4"/>
  <c r="V1632" i="4" s="1"/>
  <c r="X1632" i="4" s="1"/>
  <c r="O1632" i="4"/>
  <c r="W1632" i="4"/>
  <c r="R1639" i="4"/>
  <c r="P1639" i="4"/>
  <c r="Y1643" i="4"/>
  <c r="W1654" i="4"/>
  <c r="T1654" i="4"/>
  <c r="R1657" i="4"/>
  <c r="U1662" i="4"/>
  <c r="V1662" i="4" s="1"/>
  <c r="X1662" i="4" s="1"/>
  <c r="U1668" i="4"/>
  <c r="R1668" i="4"/>
  <c r="O1674" i="4"/>
  <c r="U1674" i="4"/>
  <c r="V1674" i="4" s="1"/>
  <c r="X1674" i="4" s="1"/>
  <c r="T1674" i="4"/>
  <c r="U1683" i="4"/>
  <c r="V1683" i="4" s="1"/>
  <c r="X1683" i="4" s="1"/>
  <c r="Y1685" i="4"/>
  <c r="R1690" i="4"/>
  <c r="Q1692" i="4"/>
  <c r="R1692" i="4"/>
  <c r="Y1694" i="4"/>
  <c r="Y1698" i="4"/>
  <c r="W1701" i="4"/>
  <c r="Y1704" i="4"/>
  <c r="Y1706" i="4"/>
  <c r="U1707" i="4"/>
  <c r="V1707" i="4" s="1"/>
  <c r="X1707" i="4" s="1"/>
  <c r="Q1710" i="4"/>
  <c r="W1712" i="4"/>
  <c r="U1714" i="4"/>
  <c r="V1714" i="4" s="1"/>
  <c r="X1714" i="4" s="1"/>
  <c r="W1714" i="4"/>
  <c r="U1715" i="4"/>
  <c r="V1715" i="4" s="1"/>
  <c r="X1715" i="4" s="1"/>
  <c r="U1716" i="4"/>
  <c r="V1716" i="4" s="1"/>
  <c r="X1716" i="4" s="1"/>
  <c r="W1716" i="4"/>
  <c r="U1720" i="4"/>
  <c r="V1720" i="4" s="1"/>
  <c r="X1720" i="4" s="1"/>
  <c r="O1720" i="4"/>
  <c r="Y1726" i="4"/>
  <c r="R1728" i="4"/>
  <c r="Q1728" i="4"/>
  <c r="Y1728" i="4"/>
  <c r="Q1733" i="4"/>
  <c r="Y1740" i="4"/>
  <c r="U1753" i="4"/>
  <c r="V1753" i="4" s="1"/>
  <c r="X1753" i="4" s="1"/>
  <c r="W1770" i="4"/>
  <c r="U1801" i="4"/>
  <c r="R1801" i="4"/>
  <c r="P1801" i="4"/>
  <c r="Y1805" i="4"/>
  <c r="U1807" i="4"/>
  <c r="V1807" i="4" s="1"/>
  <c r="X1807" i="4" s="1"/>
  <c r="W1807" i="4"/>
  <c r="Y1821" i="4"/>
  <c r="V2112" i="4"/>
  <c r="X2112" i="4" s="1"/>
  <c r="W2112" i="4"/>
  <c r="Y1351" i="4"/>
  <c r="U1371" i="4"/>
  <c r="V1371" i="4" s="1"/>
  <c r="X1371" i="4" s="1"/>
  <c r="U1378" i="4"/>
  <c r="V1378" i="4" s="1"/>
  <c r="X1378" i="4" s="1"/>
  <c r="U1400" i="4"/>
  <c r="V1400" i="4" s="1"/>
  <c r="X1400" i="4" s="1"/>
  <c r="Y1408" i="4"/>
  <c r="Y1415" i="4"/>
  <c r="T1418" i="4"/>
  <c r="T1419" i="4"/>
  <c r="U1420" i="4"/>
  <c r="V1420" i="4" s="1"/>
  <c r="X1420" i="4" s="1"/>
  <c r="U1421" i="4"/>
  <c r="V1421" i="4" s="1"/>
  <c r="X1421" i="4" s="1"/>
  <c r="U1423" i="4"/>
  <c r="V1423" i="4" s="1"/>
  <c r="X1423" i="4" s="1"/>
  <c r="U1435" i="4"/>
  <c r="V1435" i="4" s="1"/>
  <c r="X1435" i="4" s="1"/>
  <c r="U1441" i="4"/>
  <c r="V1441" i="4" s="1"/>
  <c r="X1441" i="4" s="1"/>
  <c r="U1442" i="4"/>
  <c r="V1442" i="4" s="1"/>
  <c r="X1442" i="4" s="1"/>
  <c r="P1449" i="4"/>
  <c r="Y1449" i="4"/>
  <c r="Y1451" i="4"/>
  <c r="Y1452" i="4"/>
  <c r="Y1453" i="4"/>
  <c r="Y1454" i="4"/>
  <c r="U1464" i="4"/>
  <c r="V1464" i="4" s="1"/>
  <c r="X1464" i="4" s="1"/>
  <c r="Y1472" i="4"/>
  <c r="Y1479" i="4"/>
  <c r="T1482" i="4"/>
  <c r="T1483" i="4"/>
  <c r="U1484" i="4"/>
  <c r="V1484" i="4" s="1"/>
  <c r="X1484" i="4" s="1"/>
  <c r="U1485" i="4"/>
  <c r="V1485" i="4" s="1"/>
  <c r="X1485" i="4" s="1"/>
  <c r="U1487" i="4"/>
  <c r="V1487" i="4" s="1"/>
  <c r="X1487" i="4" s="1"/>
  <c r="T1496" i="4"/>
  <c r="Y1508" i="4"/>
  <c r="Y1510" i="4"/>
  <c r="R1513" i="4"/>
  <c r="W1516" i="4"/>
  <c r="Y1519" i="4"/>
  <c r="P1521" i="4"/>
  <c r="U1523" i="4"/>
  <c r="V1523" i="4" s="1"/>
  <c r="X1523" i="4" s="1"/>
  <c r="U1524" i="4"/>
  <c r="V1524" i="4" s="1"/>
  <c r="X1524" i="4" s="1"/>
  <c r="T1528" i="4"/>
  <c r="R1535" i="4"/>
  <c r="Y1536" i="4"/>
  <c r="Y1541" i="4"/>
  <c r="W1546" i="4"/>
  <c r="Y1547" i="4"/>
  <c r="U1549" i="4"/>
  <c r="R1550" i="4"/>
  <c r="P1550" i="4"/>
  <c r="Y1551" i="4"/>
  <c r="O1553" i="4"/>
  <c r="U1553" i="4"/>
  <c r="V1553" i="4" s="1"/>
  <c r="X1553" i="4" s="1"/>
  <c r="U1559" i="4"/>
  <c r="V1559" i="4" s="1"/>
  <c r="X1559" i="4" s="1"/>
  <c r="Y1562" i="4"/>
  <c r="U1581" i="4"/>
  <c r="V1581" i="4" s="1"/>
  <c r="X1581" i="4" s="1"/>
  <c r="U1586" i="4"/>
  <c r="V1586" i="4" s="1"/>
  <c r="X1586" i="4" s="1"/>
  <c r="U1594" i="4"/>
  <c r="V1594" i="4" s="1"/>
  <c r="X1594" i="4" s="1"/>
  <c r="U1602" i="4"/>
  <c r="V1602" i="4" s="1"/>
  <c r="X1602" i="4" s="1"/>
  <c r="R1605" i="4"/>
  <c r="U1610" i="4"/>
  <c r="V1610" i="4" s="1"/>
  <c r="X1610" i="4" s="1"/>
  <c r="Y1614" i="4"/>
  <c r="U1616" i="4"/>
  <c r="Y1616" i="4"/>
  <c r="O1616" i="4"/>
  <c r="R1618" i="4"/>
  <c r="P1618" i="4"/>
  <c r="U1623" i="4"/>
  <c r="V1623" i="4" s="1"/>
  <c r="X1623" i="4" s="1"/>
  <c r="U1627" i="4"/>
  <c r="U1638" i="4"/>
  <c r="V1638" i="4" s="1"/>
  <c r="X1638" i="4" s="1"/>
  <c r="Q1646" i="4"/>
  <c r="P1661" i="4"/>
  <c r="R1661" i="4"/>
  <c r="U1669" i="4"/>
  <c r="V1669" i="4" s="1"/>
  <c r="X1669" i="4" s="1"/>
  <c r="W1669" i="4"/>
  <c r="T1677" i="4"/>
  <c r="R1679" i="4"/>
  <c r="P1679" i="4"/>
  <c r="Y1680" i="4"/>
  <c r="R1682" i="4"/>
  <c r="P1682" i="4"/>
  <c r="P1685" i="4"/>
  <c r="R1685" i="4"/>
  <c r="Y1686" i="4"/>
  <c r="O1694" i="4"/>
  <c r="U1694" i="4"/>
  <c r="V1694" i="4" s="1"/>
  <c r="X1694" i="4" s="1"/>
  <c r="W1694" i="4"/>
  <c r="T1694" i="4"/>
  <c r="O1698" i="4"/>
  <c r="U1698" i="4"/>
  <c r="V1698" i="4" s="1"/>
  <c r="X1698" i="4" s="1"/>
  <c r="T1698" i="4"/>
  <c r="R1706" i="4"/>
  <c r="P1706" i="4"/>
  <c r="R1726" i="4"/>
  <c r="P1726" i="4"/>
  <c r="U1767" i="4"/>
  <c r="V1767" i="4" s="1"/>
  <c r="X1767" i="4" s="1"/>
  <c r="W1808" i="4"/>
  <c r="S1808" i="4"/>
  <c r="V1826" i="4"/>
  <c r="X1826" i="4" s="1"/>
  <c r="W1826" i="4"/>
  <c r="V1900" i="4"/>
  <c r="X1900" i="4" s="1"/>
  <c r="W1900" i="4"/>
  <c r="V2120" i="4"/>
  <c r="X2120" i="4" s="1"/>
  <c r="W2120" i="4"/>
  <c r="Y943" i="4"/>
  <c r="U963" i="4"/>
  <c r="V963" i="4" s="1"/>
  <c r="X963" i="4" s="1"/>
  <c r="R974" i="4"/>
  <c r="W985" i="4"/>
  <c r="Y1007" i="4"/>
  <c r="U1027" i="4"/>
  <c r="R1038" i="4"/>
  <c r="W1049" i="4"/>
  <c r="Y1071" i="4"/>
  <c r="U1091" i="4"/>
  <c r="V1091" i="4" s="1"/>
  <c r="X1091" i="4" s="1"/>
  <c r="R1102" i="4"/>
  <c r="W1113" i="4"/>
  <c r="Y1135" i="4"/>
  <c r="U1155" i="4"/>
  <c r="R1166" i="4"/>
  <c r="Y1199" i="4"/>
  <c r="U1219" i="4"/>
  <c r="V1219" i="4" s="1"/>
  <c r="X1219" i="4" s="1"/>
  <c r="R1230" i="4"/>
  <c r="Y1263" i="4"/>
  <c r="T1266" i="4"/>
  <c r="T1267" i="4"/>
  <c r="U1283" i="4"/>
  <c r="U1289" i="4"/>
  <c r="V1289" i="4" s="1"/>
  <c r="X1289" i="4" s="1"/>
  <c r="R1294" i="4"/>
  <c r="P1297" i="4"/>
  <c r="W1305" i="4"/>
  <c r="Y1327" i="4"/>
  <c r="T1330" i="4"/>
  <c r="T1331" i="4"/>
  <c r="O1339" i="4"/>
  <c r="U1347" i="4"/>
  <c r="V1347" i="4" s="1"/>
  <c r="X1347" i="4" s="1"/>
  <c r="R1348" i="4"/>
  <c r="R1349" i="4"/>
  <c r="U1353" i="4"/>
  <c r="V1353" i="4" s="1"/>
  <c r="X1353" i="4" s="1"/>
  <c r="R1358" i="4"/>
  <c r="P1361" i="4"/>
  <c r="R1368" i="4"/>
  <c r="W1369" i="4"/>
  <c r="W1380" i="4"/>
  <c r="Y1391" i="4"/>
  <c r="T1393" i="4"/>
  <c r="T1394" i="4"/>
  <c r="T1395" i="4"/>
  <c r="O1403" i="4"/>
  <c r="U1411" i="4"/>
  <c r="V1411" i="4" s="1"/>
  <c r="X1411" i="4" s="1"/>
  <c r="R1412" i="4"/>
  <c r="R1413" i="4"/>
  <c r="U1417" i="4"/>
  <c r="V1417" i="4" s="1"/>
  <c r="X1417" i="4" s="1"/>
  <c r="U1418" i="4"/>
  <c r="V1418" i="4" s="1"/>
  <c r="X1418" i="4" s="1"/>
  <c r="R1422" i="4"/>
  <c r="P1425" i="4"/>
  <c r="P1426" i="4"/>
  <c r="P1428" i="4"/>
  <c r="P1429" i="4"/>
  <c r="P1430" i="4"/>
  <c r="P1431" i="4"/>
  <c r="R1432" i="4"/>
  <c r="W1433" i="4"/>
  <c r="W1444" i="4"/>
  <c r="Q1451" i="4"/>
  <c r="Y1455" i="4"/>
  <c r="T1457" i="4"/>
  <c r="T1458" i="4"/>
  <c r="T1459" i="4"/>
  <c r="U1462" i="4"/>
  <c r="V1462" i="4" s="1"/>
  <c r="X1462" i="4" s="1"/>
  <c r="O1466" i="4"/>
  <c r="O1467" i="4"/>
  <c r="O1468" i="4"/>
  <c r="O1469" i="4"/>
  <c r="U1475" i="4"/>
  <c r="V1475" i="4" s="1"/>
  <c r="X1475" i="4" s="1"/>
  <c r="R1476" i="4"/>
  <c r="R1477" i="4"/>
  <c r="U1481" i="4"/>
  <c r="V1481" i="4" s="1"/>
  <c r="X1481" i="4" s="1"/>
  <c r="U1482" i="4"/>
  <c r="V1482" i="4" s="1"/>
  <c r="X1482" i="4" s="1"/>
  <c r="R1486" i="4"/>
  <c r="P1489" i="4"/>
  <c r="P1490" i="4"/>
  <c r="P1492" i="4"/>
  <c r="P1493" i="4"/>
  <c r="P1494" i="4"/>
  <c r="R1495" i="4"/>
  <c r="U1496" i="4"/>
  <c r="V1496" i="4" s="1"/>
  <c r="X1496" i="4" s="1"/>
  <c r="Q1499" i="4"/>
  <c r="R1500" i="4"/>
  <c r="U1505" i="4"/>
  <c r="V1505" i="4" s="1"/>
  <c r="X1505" i="4" s="1"/>
  <c r="O1507" i="4"/>
  <c r="P1508" i="4"/>
  <c r="W1513" i="4"/>
  <c r="T1514" i="4"/>
  <c r="W1515" i="4"/>
  <c r="P1518" i="4"/>
  <c r="U1522" i="4"/>
  <c r="V1522" i="4" s="1"/>
  <c r="X1522" i="4" s="1"/>
  <c r="R1525" i="4"/>
  <c r="W1525" i="4"/>
  <c r="R1527" i="4"/>
  <c r="U1528" i="4"/>
  <c r="V1528" i="4" s="1"/>
  <c r="X1528" i="4" s="1"/>
  <c r="Q1531" i="4"/>
  <c r="R1532" i="4"/>
  <c r="W1538" i="4"/>
  <c r="P1540" i="4"/>
  <c r="U1541" i="4"/>
  <c r="V1541" i="4" s="1"/>
  <c r="X1541" i="4" s="1"/>
  <c r="R1542" i="4"/>
  <c r="P1542" i="4"/>
  <c r="Y1543" i="4"/>
  <c r="T1543" i="4"/>
  <c r="O1545" i="4"/>
  <c r="U1545" i="4"/>
  <c r="V1545" i="4" s="1"/>
  <c r="X1545" i="4" s="1"/>
  <c r="O1547" i="4"/>
  <c r="U1551" i="4"/>
  <c r="V1551" i="4" s="1"/>
  <c r="X1551" i="4" s="1"/>
  <c r="T1553" i="4"/>
  <c r="U1556" i="4"/>
  <c r="V1556" i="4" s="1"/>
  <c r="X1556" i="4" s="1"/>
  <c r="R1560" i="4"/>
  <c r="O1562" i="4"/>
  <c r="Q1563" i="4"/>
  <c r="R1565" i="4"/>
  <c r="U1571" i="4"/>
  <c r="V1571" i="4" s="1"/>
  <c r="X1571" i="4" s="1"/>
  <c r="W1572" i="4"/>
  <c r="R1575" i="4"/>
  <c r="P1575" i="4"/>
  <c r="Y1577" i="4"/>
  <c r="Y1579" i="4"/>
  <c r="U1583" i="4"/>
  <c r="V1583" i="4" s="1"/>
  <c r="X1583" i="4" s="1"/>
  <c r="W1586" i="4"/>
  <c r="U1587" i="4"/>
  <c r="V1587" i="4" s="1"/>
  <c r="X1587" i="4" s="1"/>
  <c r="U1592" i="4"/>
  <c r="V1592" i="4" s="1"/>
  <c r="X1592" i="4" s="1"/>
  <c r="O1592" i="4"/>
  <c r="R1603" i="4"/>
  <c r="U1605" i="4"/>
  <c r="V1605" i="4" s="1"/>
  <c r="X1605" i="4" s="1"/>
  <c r="U1607" i="4"/>
  <c r="V1607" i="4" s="1"/>
  <c r="X1607" i="4" s="1"/>
  <c r="W1607" i="4"/>
  <c r="T1607" i="4"/>
  <c r="T1610" i="4"/>
  <c r="Y1612" i="4"/>
  <c r="W1614" i="4"/>
  <c r="U1614" i="4"/>
  <c r="V1614" i="4" s="1"/>
  <c r="X1614" i="4" s="1"/>
  <c r="U1617" i="4"/>
  <c r="V1617" i="4" s="1"/>
  <c r="X1617" i="4" s="1"/>
  <c r="P1621" i="4"/>
  <c r="R1621" i="4"/>
  <c r="U1626" i="4"/>
  <c r="V1626" i="4" s="1"/>
  <c r="X1626" i="4" s="1"/>
  <c r="Y1628" i="4"/>
  <c r="R1628" i="4"/>
  <c r="O1630" i="4"/>
  <c r="U1630" i="4"/>
  <c r="V1630" i="4" s="1"/>
  <c r="X1630" i="4" s="1"/>
  <c r="W1630" i="4"/>
  <c r="Y1633" i="4"/>
  <c r="R1641" i="4"/>
  <c r="P1641" i="4"/>
  <c r="U1642" i="4"/>
  <c r="R1643" i="4"/>
  <c r="P1643" i="4"/>
  <c r="R1646" i="4"/>
  <c r="U1648" i="4"/>
  <c r="V1648" i="4" s="1"/>
  <c r="X1648" i="4" s="1"/>
  <c r="W1648" i="4"/>
  <c r="T1648" i="4"/>
  <c r="U1650" i="4"/>
  <c r="V1650" i="4" s="1"/>
  <c r="X1650" i="4" s="1"/>
  <c r="T1650" i="4"/>
  <c r="U1651" i="4"/>
  <c r="V1651" i="4" s="1"/>
  <c r="X1651" i="4" s="1"/>
  <c r="Y1652" i="4"/>
  <c r="Y1655" i="4"/>
  <c r="T1657" i="4"/>
  <c r="W1657" i="4"/>
  <c r="U1657" i="4"/>
  <c r="V1657" i="4" s="1"/>
  <c r="X1657" i="4" s="1"/>
  <c r="Y1665" i="4"/>
  <c r="P1666" i="4"/>
  <c r="U1672" i="4"/>
  <c r="V1672" i="4" s="1"/>
  <c r="X1672" i="4" s="1"/>
  <c r="O1672" i="4"/>
  <c r="T1672" i="4"/>
  <c r="U1675" i="4"/>
  <c r="V1675" i="4" s="1"/>
  <c r="X1675" i="4" s="1"/>
  <c r="U1677" i="4"/>
  <c r="V1677" i="4" s="1"/>
  <c r="X1677" i="4" s="1"/>
  <c r="T1678" i="4"/>
  <c r="U1681" i="4"/>
  <c r="U1689" i="4"/>
  <c r="V1689" i="4" s="1"/>
  <c r="X1689" i="4" s="1"/>
  <c r="Y1691" i="4"/>
  <c r="Y1695" i="4"/>
  <c r="Y1699" i="4"/>
  <c r="W1699" i="4"/>
  <c r="U1699" i="4"/>
  <c r="V1699" i="4" s="1"/>
  <c r="X1699" i="4" s="1"/>
  <c r="U1705" i="4"/>
  <c r="V1705" i="4" s="1"/>
  <c r="X1705" i="4" s="1"/>
  <c r="Y1707" i="4"/>
  <c r="Y1710" i="4"/>
  <c r="Y1721" i="4"/>
  <c r="W1724" i="4"/>
  <c r="U1725" i="4"/>
  <c r="V1725" i="4" s="1"/>
  <c r="X1725" i="4" s="1"/>
  <c r="U1732" i="4"/>
  <c r="V1732" i="4" s="1"/>
  <c r="X1732" i="4" s="1"/>
  <c r="R1732" i="4"/>
  <c r="P1732" i="4"/>
  <c r="U1733" i="4"/>
  <c r="V1733" i="4" s="1"/>
  <c r="X1733" i="4" s="1"/>
  <c r="Y1733" i="4"/>
  <c r="O1741" i="4"/>
  <c r="U1741" i="4"/>
  <c r="V1741" i="4" s="1"/>
  <c r="X1741" i="4" s="1"/>
  <c r="W1741" i="4"/>
  <c r="T1741" i="4"/>
  <c r="Y1742" i="4"/>
  <c r="U1751" i="4"/>
  <c r="V1751" i="4" s="1"/>
  <c r="X1751" i="4" s="1"/>
  <c r="U1754" i="4"/>
  <c r="V1754" i="4" s="1"/>
  <c r="X1754" i="4" s="1"/>
  <c r="R1771" i="4"/>
  <c r="P1771" i="4"/>
  <c r="U1771" i="4"/>
  <c r="V1771" i="4" s="1"/>
  <c r="X1771" i="4" s="1"/>
  <c r="W1778" i="4"/>
  <c r="V1791" i="4"/>
  <c r="X1791" i="4" s="1"/>
  <c r="W1791" i="4"/>
  <c r="U1793" i="4"/>
  <c r="V1793" i="4" s="1"/>
  <c r="X1793" i="4" s="1"/>
  <c r="R1796" i="4"/>
  <c r="P1796" i="4"/>
  <c r="U1796" i="4"/>
  <c r="V1796" i="4" s="1"/>
  <c r="X1796" i="4" s="1"/>
  <c r="V2072" i="4"/>
  <c r="X2072" i="4" s="1"/>
  <c r="W2072" i="4"/>
  <c r="V2096" i="4"/>
  <c r="X2096" i="4" s="1"/>
  <c r="W2096" i="4"/>
  <c r="U1003" i="4"/>
  <c r="R1014" i="4"/>
  <c r="Y1047" i="4"/>
  <c r="U1067" i="4"/>
  <c r="V1067" i="4" s="1"/>
  <c r="X1067" i="4" s="1"/>
  <c r="R1078" i="4"/>
  <c r="Y1111" i="4"/>
  <c r="U1131" i="4"/>
  <c r="R1142" i="4"/>
  <c r="Y1175" i="4"/>
  <c r="U1195" i="4"/>
  <c r="R1206" i="4"/>
  <c r="W1217" i="4"/>
  <c r="Y1239" i="4"/>
  <c r="U1259" i="4"/>
  <c r="V1259" i="4" s="1"/>
  <c r="X1259" i="4" s="1"/>
  <c r="R1270" i="4"/>
  <c r="P1278" i="4"/>
  <c r="P1279" i="4"/>
  <c r="Q1299" i="4"/>
  <c r="Y1303" i="4"/>
  <c r="U1323" i="4"/>
  <c r="R1334" i="4"/>
  <c r="P1342" i="4"/>
  <c r="P1343" i="4"/>
  <c r="Q1363" i="4"/>
  <c r="Y1367" i="4"/>
  <c r="O1379" i="4"/>
  <c r="U1387" i="4"/>
  <c r="U1393" i="4"/>
  <c r="V1393" i="4" s="1"/>
  <c r="X1393" i="4" s="1"/>
  <c r="R1398" i="4"/>
  <c r="P1406" i="4"/>
  <c r="P1407" i="4"/>
  <c r="R1408" i="4"/>
  <c r="W1420" i="4"/>
  <c r="Q1427" i="4"/>
  <c r="Y1431" i="4"/>
  <c r="O1443" i="4"/>
  <c r="U1451" i="4"/>
  <c r="V1451" i="4" s="1"/>
  <c r="X1451" i="4" s="1"/>
  <c r="U1457" i="4"/>
  <c r="V1457" i="4" s="1"/>
  <c r="X1457" i="4" s="1"/>
  <c r="Y1467" i="4"/>
  <c r="P1470" i="4"/>
  <c r="P1471" i="4"/>
  <c r="R1472" i="4"/>
  <c r="W1484" i="4"/>
  <c r="Q1491" i="4"/>
  <c r="Y1495" i="4"/>
  <c r="U1499" i="4"/>
  <c r="V1499" i="4" s="1"/>
  <c r="X1499" i="4" s="1"/>
  <c r="T1504" i="4"/>
  <c r="O1506" i="4"/>
  <c r="U1510" i="4"/>
  <c r="V1510" i="4" s="1"/>
  <c r="X1510" i="4" s="1"/>
  <c r="R1512" i="4"/>
  <c r="P1517" i="4"/>
  <c r="Y1518" i="4"/>
  <c r="U1519" i="4"/>
  <c r="W1524" i="4"/>
  <c r="Y1527" i="4"/>
  <c r="U1531" i="4"/>
  <c r="V1531" i="4" s="1"/>
  <c r="X1531" i="4" s="1"/>
  <c r="R1534" i="4"/>
  <c r="P1534" i="4"/>
  <c r="Y1535" i="4"/>
  <c r="O1537" i="4"/>
  <c r="U1537" i="4"/>
  <c r="V1537" i="4" s="1"/>
  <c r="X1537" i="4" s="1"/>
  <c r="O1539" i="4"/>
  <c r="U1543" i="4"/>
  <c r="V1543" i="4" s="1"/>
  <c r="X1543" i="4" s="1"/>
  <c r="U1548" i="4"/>
  <c r="R1552" i="4"/>
  <c r="O1554" i="4"/>
  <c r="Q1555" i="4"/>
  <c r="R1557" i="4"/>
  <c r="U1563" i="4"/>
  <c r="V1563" i="4" s="1"/>
  <c r="X1563" i="4" s="1"/>
  <c r="W1564" i="4"/>
  <c r="Y1566" i="4"/>
  <c r="T1568" i="4"/>
  <c r="R1572" i="4"/>
  <c r="U1574" i="4"/>
  <c r="V1574" i="4" s="1"/>
  <c r="X1574" i="4" s="1"/>
  <c r="W1583" i="4"/>
  <c r="Q1585" i="4"/>
  <c r="Y1588" i="4"/>
  <c r="R1588" i="4"/>
  <c r="Y1590" i="4"/>
  <c r="Y1595" i="4"/>
  <c r="S1595" i="4"/>
  <c r="Y1597" i="4"/>
  <c r="O1597" i="4"/>
  <c r="P1598" i="4"/>
  <c r="U1599" i="4"/>
  <c r="P1601" i="4"/>
  <c r="P1604" i="4"/>
  <c r="U1612" i="4"/>
  <c r="V1612" i="4" s="1"/>
  <c r="X1612" i="4" s="1"/>
  <c r="R1615" i="4"/>
  <c r="R1619" i="4"/>
  <c r="P1619" i="4"/>
  <c r="U1620" i="4"/>
  <c r="V1620" i="4" s="1"/>
  <c r="X1620" i="4" s="1"/>
  <c r="U1628" i="4"/>
  <c r="V1628" i="4" s="1"/>
  <c r="X1628" i="4" s="1"/>
  <c r="T1630" i="4"/>
  <c r="T1633" i="4"/>
  <c r="W1633" i="4"/>
  <c r="U1635" i="4"/>
  <c r="V1635" i="4" s="1"/>
  <c r="X1635" i="4" s="1"/>
  <c r="P1637" i="4"/>
  <c r="R1637" i="4"/>
  <c r="Y1640" i="4"/>
  <c r="U1644" i="4"/>
  <c r="P1645" i="4"/>
  <c r="U1645" i="4"/>
  <c r="R1645" i="4"/>
  <c r="O1647" i="4"/>
  <c r="O1649" i="4"/>
  <c r="U1652" i="4"/>
  <c r="V1652" i="4" s="1"/>
  <c r="X1652" i="4" s="1"/>
  <c r="T1652" i="4"/>
  <c r="T1655" i="4"/>
  <c r="R1658" i="4"/>
  <c r="R1659" i="4"/>
  <c r="P1659" i="4"/>
  <c r="U1660" i="4"/>
  <c r="V1660" i="4" s="1"/>
  <c r="X1660" i="4" s="1"/>
  <c r="P1663" i="4"/>
  <c r="U1665" i="4"/>
  <c r="V1665" i="4" s="1"/>
  <c r="X1665" i="4" s="1"/>
  <c r="R1665" i="4"/>
  <c r="R1667" i="4"/>
  <c r="U1667" i="4"/>
  <c r="Y1667" i="4"/>
  <c r="P1668" i="4"/>
  <c r="S1675" i="4"/>
  <c r="Y1678" i="4"/>
  <c r="U1678" i="4"/>
  <c r="V1678" i="4" s="1"/>
  <c r="X1678" i="4" s="1"/>
  <c r="R1683" i="4"/>
  <c r="P1683" i="4"/>
  <c r="U1684" i="4"/>
  <c r="R1688" i="4"/>
  <c r="Q1688" i="4"/>
  <c r="Y1689" i="4"/>
  <c r="U1691" i="4"/>
  <c r="V1691" i="4" s="1"/>
  <c r="X1691" i="4" s="1"/>
  <c r="O1695" i="4"/>
  <c r="U1695" i="4"/>
  <c r="V1695" i="4" s="1"/>
  <c r="X1695" i="4" s="1"/>
  <c r="W1695" i="4"/>
  <c r="T1695" i="4"/>
  <c r="S1699" i="4"/>
  <c r="R1704" i="4"/>
  <c r="Q1704" i="4"/>
  <c r="P1709" i="4"/>
  <c r="U1709" i="4"/>
  <c r="V1709" i="4" s="1"/>
  <c r="X1709" i="4" s="1"/>
  <c r="R1709" i="4"/>
  <c r="W1715" i="4"/>
  <c r="S1715" i="4"/>
  <c r="O1717" i="4"/>
  <c r="U1717" i="4"/>
  <c r="V1717" i="4" s="1"/>
  <c r="X1717" i="4" s="1"/>
  <c r="W1717" i="4"/>
  <c r="T1717" i="4"/>
  <c r="Y1718" i="4"/>
  <c r="T1721" i="4"/>
  <c r="U1721" i="4"/>
  <c r="V1721" i="4" s="1"/>
  <c r="X1721" i="4" s="1"/>
  <c r="Y1725" i="4"/>
  <c r="R1727" i="4"/>
  <c r="Y1727" i="4"/>
  <c r="P1727" i="4"/>
  <c r="U1729" i="4"/>
  <c r="R1729" i="4"/>
  <c r="Y1729" i="4"/>
  <c r="P1729" i="4"/>
  <c r="O1742" i="4"/>
  <c r="U1742" i="4"/>
  <c r="V1742" i="4" s="1"/>
  <c r="X1742" i="4" s="1"/>
  <c r="Y1743" i="4"/>
  <c r="Y1746" i="4"/>
  <c r="Y1749" i="4"/>
  <c r="Y1759" i="4"/>
  <c r="Y1760" i="4"/>
  <c r="U1763" i="4"/>
  <c r="V1763" i="4" s="1"/>
  <c r="X1763" i="4" s="1"/>
  <c r="V1772" i="4"/>
  <c r="X1772" i="4" s="1"/>
  <c r="W1772" i="4"/>
  <c r="O1774" i="4"/>
  <c r="U1774" i="4"/>
  <c r="V1774" i="4" s="1"/>
  <c r="X1774" i="4" s="1"/>
  <c r="W1774" i="4"/>
  <c r="T1774" i="4"/>
  <c r="R1777" i="4"/>
  <c r="R1815" i="4"/>
  <c r="P1815" i="4"/>
  <c r="U1815" i="4"/>
  <c r="V1815" i="4" s="1"/>
  <c r="X1815" i="4" s="1"/>
  <c r="Y1824" i="4"/>
  <c r="V1903" i="4"/>
  <c r="X1903" i="4" s="1"/>
  <c r="W1903" i="4"/>
  <c r="V1919" i="4"/>
  <c r="X1919" i="4" s="1"/>
  <c r="W1919" i="4"/>
  <c r="Y1087" i="4"/>
  <c r="U1107" i="4"/>
  <c r="V1107" i="4" s="1"/>
  <c r="X1107" i="4" s="1"/>
  <c r="R1118" i="4"/>
  <c r="Y1151" i="4"/>
  <c r="U1171" i="4"/>
  <c r="R1182" i="4"/>
  <c r="Y1215" i="4"/>
  <c r="U1235" i="4"/>
  <c r="V1235" i="4" s="1"/>
  <c r="X1235" i="4" s="1"/>
  <c r="R1246" i="4"/>
  <c r="R1256" i="4"/>
  <c r="Y1279" i="4"/>
  <c r="U1299" i="4"/>
  <c r="V1299" i="4" s="1"/>
  <c r="X1299" i="4" s="1"/>
  <c r="R1310" i="4"/>
  <c r="R1320" i="4"/>
  <c r="W1321" i="4"/>
  <c r="U1328" i="4"/>
  <c r="V1328" i="4" s="1"/>
  <c r="X1328" i="4" s="1"/>
  <c r="W1332" i="4"/>
  <c r="Y1343" i="4"/>
  <c r="U1350" i="4"/>
  <c r="V1350" i="4" s="1"/>
  <c r="X1350" i="4" s="1"/>
  <c r="U1363" i="4"/>
  <c r="V1363" i="4" s="1"/>
  <c r="X1363" i="4" s="1"/>
  <c r="R1374" i="4"/>
  <c r="P1382" i="4"/>
  <c r="R1384" i="4"/>
  <c r="U1392" i="4"/>
  <c r="V1392" i="4" s="1"/>
  <c r="X1392" i="4" s="1"/>
  <c r="W1396" i="4"/>
  <c r="Y1407" i="4"/>
  <c r="T1409" i="4"/>
  <c r="U1414" i="4"/>
  <c r="V1414" i="4" s="1"/>
  <c r="X1414" i="4" s="1"/>
  <c r="O1419" i="4"/>
  <c r="U1427" i="4"/>
  <c r="V1427" i="4" s="1"/>
  <c r="X1427" i="4" s="1"/>
  <c r="R1438" i="4"/>
  <c r="P1446" i="4"/>
  <c r="R1448" i="4"/>
  <c r="U1456" i="4"/>
  <c r="V1456" i="4" s="1"/>
  <c r="X1456" i="4" s="1"/>
  <c r="W1460" i="4"/>
  <c r="Y1471" i="4"/>
  <c r="T1473" i="4"/>
  <c r="U1478" i="4"/>
  <c r="V1478" i="4" s="1"/>
  <c r="X1478" i="4" s="1"/>
  <c r="O1483" i="4"/>
  <c r="U1491" i="4"/>
  <c r="V1491" i="4" s="1"/>
  <c r="X1491" i="4" s="1"/>
  <c r="U1498" i="4"/>
  <c r="V1498" i="4" s="1"/>
  <c r="X1498" i="4" s="1"/>
  <c r="R1501" i="4"/>
  <c r="W1501" i="4"/>
  <c r="R1503" i="4"/>
  <c r="U1504" i="4"/>
  <c r="V1504" i="4" s="1"/>
  <c r="X1504" i="4" s="1"/>
  <c r="U1509" i="4"/>
  <c r="O1515" i="4"/>
  <c r="P1526" i="4"/>
  <c r="U1530" i="4"/>
  <c r="V1530" i="4" s="1"/>
  <c r="X1530" i="4" s="1"/>
  <c r="R1533" i="4"/>
  <c r="W1533" i="4"/>
  <c r="U1535" i="4"/>
  <c r="V1535" i="4" s="1"/>
  <c r="X1535" i="4" s="1"/>
  <c r="U1540" i="4"/>
  <c r="R1544" i="4"/>
  <c r="O1546" i="4"/>
  <c r="R1549" i="4"/>
  <c r="U1555" i="4"/>
  <c r="W1556" i="4"/>
  <c r="Y1558" i="4"/>
  <c r="T1560" i="4"/>
  <c r="R1564" i="4"/>
  <c r="U1566" i="4"/>
  <c r="U1568" i="4"/>
  <c r="V1568" i="4" s="1"/>
  <c r="X1568" i="4" s="1"/>
  <c r="U1570" i="4"/>
  <c r="P1573" i="4"/>
  <c r="Y1574" i="4"/>
  <c r="R1577" i="4"/>
  <c r="P1577" i="4"/>
  <c r="U1578" i="4"/>
  <c r="R1579" i="4"/>
  <c r="P1579" i="4"/>
  <c r="O1584" i="4"/>
  <c r="U1585" i="4"/>
  <c r="U1588" i="4"/>
  <c r="V1588" i="4" s="1"/>
  <c r="X1588" i="4" s="1"/>
  <c r="T1590" i="4"/>
  <c r="R1593" i="4"/>
  <c r="R1600" i="4"/>
  <c r="Q1600" i="4"/>
  <c r="U1601" i="4"/>
  <c r="O1608" i="4"/>
  <c r="U1609" i="4"/>
  <c r="V1609" i="4" s="1"/>
  <c r="X1609" i="4" s="1"/>
  <c r="T1609" i="4"/>
  <c r="W1609" i="4"/>
  <c r="Y1617" i="4"/>
  <c r="U1618" i="4"/>
  <c r="V1618" i="4" s="1"/>
  <c r="X1618" i="4" s="1"/>
  <c r="Y1622" i="4"/>
  <c r="O1629" i="4"/>
  <c r="Y1631" i="4"/>
  <c r="Y1636" i="4"/>
  <c r="U1655" i="4"/>
  <c r="V1655" i="4" s="1"/>
  <c r="X1655" i="4" s="1"/>
  <c r="Y1658" i="4"/>
  <c r="T1658" i="4"/>
  <c r="R1662" i="4"/>
  <c r="O1670" i="4"/>
  <c r="U1670" i="4"/>
  <c r="V1670" i="4" s="1"/>
  <c r="X1670" i="4" s="1"/>
  <c r="T1670" i="4"/>
  <c r="Y1681" i="4"/>
  <c r="U1682" i="4"/>
  <c r="V1682" i="4" s="1"/>
  <c r="X1682" i="4" s="1"/>
  <c r="U1686" i="4"/>
  <c r="V1686" i="4" s="1"/>
  <c r="X1686" i="4" s="1"/>
  <c r="R1686" i="4"/>
  <c r="W1690" i="4"/>
  <c r="U1692" i="4"/>
  <c r="V1692" i="4" s="1"/>
  <c r="X1692" i="4" s="1"/>
  <c r="Y1696" i="4"/>
  <c r="R1702" i="4"/>
  <c r="P1702" i="4"/>
  <c r="Y1703" i="4"/>
  <c r="U1703" i="4"/>
  <c r="V1703" i="4" s="1"/>
  <c r="X1703" i="4" s="1"/>
  <c r="Y1705" i="4"/>
  <c r="R1707" i="4"/>
  <c r="P1707" i="4"/>
  <c r="U1708" i="4"/>
  <c r="V1708" i="4" s="1"/>
  <c r="X1708" i="4" s="1"/>
  <c r="U1711" i="4"/>
  <c r="V1711" i="4" s="1"/>
  <c r="X1711" i="4" s="1"/>
  <c r="U1713" i="4"/>
  <c r="V1713" i="4" s="1"/>
  <c r="X1713" i="4" s="1"/>
  <c r="O1718" i="4"/>
  <c r="U1718" i="4"/>
  <c r="V1718" i="4" s="1"/>
  <c r="X1718" i="4" s="1"/>
  <c r="T1718" i="4"/>
  <c r="Y1722" i="4"/>
  <c r="T1722" i="4"/>
  <c r="U1726" i="4"/>
  <c r="V1726" i="4" s="1"/>
  <c r="X1726" i="4" s="1"/>
  <c r="P1749" i="4"/>
  <c r="R1749" i="4"/>
  <c r="O1759" i="4"/>
  <c r="U1759" i="4"/>
  <c r="V1759" i="4" s="1"/>
  <c r="X1759" i="4" s="1"/>
  <c r="W1759" i="4"/>
  <c r="T1759" i="4"/>
  <c r="Y1786" i="4"/>
  <c r="U1788" i="4"/>
  <c r="V1788" i="4" s="1"/>
  <c r="X1788" i="4" s="1"/>
  <c r="O1794" i="4"/>
  <c r="U1794" i="4"/>
  <c r="V1794" i="4" s="1"/>
  <c r="X1794" i="4" s="1"/>
  <c r="W1803" i="4"/>
  <c r="U1803" i="4"/>
  <c r="V1803" i="4" s="1"/>
  <c r="X1803" i="4" s="1"/>
  <c r="S1803" i="4"/>
  <c r="R1806" i="4"/>
  <c r="O1809" i="4"/>
  <c r="U1809" i="4"/>
  <c r="V1809" i="4" s="1"/>
  <c r="X1809" i="4" s="1"/>
  <c r="T1809" i="4"/>
  <c r="O1823" i="4"/>
  <c r="U1823" i="4"/>
  <c r="V1823" i="4" s="1"/>
  <c r="X1823" i="4" s="1"/>
  <c r="W1823" i="4"/>
  <c r="T1823" i="4"/>
  <c r="W1831" i="4"/>
  <c r="V1836" i="4"/>
  <c r="X1836" i="4" s="1"/>
  <c r="W1836" i="4"/>
  <c r="W1874" i="4"/>
  <c r="V1874" i="4"/>
  <c r="X1874" i="4" s="1"/>
  <c r="V1905" i="4"/>
  <c r="X1905" i="4" s="1"/>
  <c r="W1905" i="4"/>
  <c r="W1930" i="4"/>
  <c r="U1760" i="4"/>
  <c r="U1765" i="4"/>
  <c r="V1765" i="4" s="1"/>
  <c r="X1765" i="4" s="1"/>
  <c r="T1770" i="4"/>
  <c r="Y1782" i="4"/>
  <c r="U1790" i="4"/>
  <c r="V1790" i="4" s="1"/>
  <c r="X1790" i="4" s="1"/>
  <c r="Y1797" i="4"/>
  <c r="Y1802" i="4"/>
  <c r="Y1804" i="4"/>
  <c r="Y1809" i="4"/>
  <c r="R1811" i="4"/>
  <c r="W1814" i="4"/>
  <c r="T1814" i="4"/>
  <c r="U1824" i="4"/>
  <c r="V1824" i="4" s="1"/>
  <c r="X1824" i="4" s="1"/>
  <c r="U1829" i="4"/>
  <c r="V1829" i="4" s="1"/>
  <c r="X1829" i="4" s="1"/>
  <c r="T1834" i="4"/>
  <c r="U1835" i="4"/>
  <c r="V1835" i="4" s="1"/>
  <c r="X1835" i="4" s="1"/>
  <c r="Y1846" i="4"/>
  <c r="U1854" i="4"/>
  <c r="V1854" i="4" s="1"/>
  <c r="X1854" i="4" s="1"/>
  <c r="U1860" i="4"/>
  <c r="V1860" i="4" s="1"/>
  <c r="X1860" i="4" s="1"/>
  <c r="Y1861" i="4"/>
  <c r="Y1866" i="4"/>
  <c r="Y1868" i="4"/>
  <c r="Y1873" i="4"/>
  <c r="R1875" i="4"/>
  <c r="W1878" i="4"/>
  <c r="T1878" i="4"/>
  <c r="U1879" i="4"/>
  <c r="V1879" i="4" s="1"/>
  <c r="X1879" i="4" s="1"/>
  <c r="U1888" i="4"/>
  <c r="U1893" i="4"/>
  <c r="V1893" i="4" s="1"/>
  <c r="X1893" i="4" s="1"/>
  <c r="T1898" i="4"/>
  <c r="U1899" i="4"/>
  <c r="V1899" i="4" s="1"/>
  <c r="X1899" i="4" s="1"/>
  <c r="O1916" i="4"/>
  <c r="U1918" i="4"/>
  <c r="V1918" i="4" s="1"/>
  <c r="X1918" i="4" s="1"/>
  <c r="O1921" i="4"/>
  <c r="U1924" i="4"/>
  <c r="V1924" i="4" s="1"/>
  <c r="X1924" i="4" s="1"/>
  <c r="R1927" i="4"/>
  <c r="Y1932" i="4"/>
  <c r="O1935" i="4"/>
  <c r="Y1935" i="4"/>
  <c r="Y1937" i="4"/>
  <c r="U1938" i="4"/>
  <c r="V1938" i="4" s="1"/>
  <c r="X1938" i="4" s="1"/>
  <c r="R1939" i="4"/>
  <c r="U1945" i="4"/>
  <c r="V1945" i="4" s="1"/>
  <c r="X1945" i="4" s="1"/>
  <c r="U1953" i="4"/>
  <c r="U1956" i="4"/>
  <c r="V1956" i="4" s="1"/>
  <c r="X1956" i="4" s="1"/>
  <c r="T1959" i="4"/>
  <c r="W1959" i="4"/>
  <c r="R1959" i="4"/>
  <c r="O1962" i="4"/>
  <c r="O1963" i="4"/>
  <c r="U1963" i="4"/>
  <c r="V1963" i="4" s="1"/>
  <c r="X1963" i="4" s="1"/>
  <c r="T1963" i="4"/>
  <c r="U1966" i="4"/>
  <c r="V1966" i="4" s="1"/>
  <c r="X1966" i="4" s="1"/>
  <c r="W1966" i="4"/>
  <c r="Y1969" i="4"/>
  <c r="U1971" i="4"/>
  <c r="V1971" i="4" s="1"/>
  <c r="X1971" i="4" s="1"/>
  <c r="Y1978" i="4"/>
  <c r="T1978" i="4"/>
  <c r="O1980" i="4"/>
  <c r="Y1980" i="4"/>
  <c r="T1980" i="4"/>
  <c r="U1994" i="4"/>
  <c r="V1994" i="4" s="1"/>
  <c r="X1994" i="4" s="1"/>
  <c r="P2010" i="4"/>
  <c r="R2010" i="4"/>
  <c r="P2011" i="4"/>
  <c r="R2011" i="4"/>
  <c r="Y2036" i="4"/>
  <c r="S2038" i="4"/>
  <c r="U2039" i="4"/>
  <c r="V2039" i="4" s="1"/>
  <c r="X2039" i="4" s="1"/>
  <c r="P2043" i="4"/>
  <c r="R2043" i="4"/>
  <c r="U2070" i="4"/>
  <c r="V2070" i="4" s="1"/>
  <c r="X2070" i="4" s="1"/>
  <c r="O2070" i="4"/>
  <c r="T2070" i="4"/>
  <c r="V2080" i="4"/>
  <c r="X2080" i="4" s="1"/>
  <c r="W2080" i="4"/>
  <c r="Y2092" i="4"/>
  <c r="R2119" i="4"/>
  <c r="P2119" i="4"/>
  <c r="U2119" i="4"/>
  <c r="V2119" i="4" s="1"/>
  <c r="X2119" i="4" s="1"/>
  <c r="P2123" i="4"/>
  <c r="R2123" i="4"/>
  <c r="O2125" i="4"/>
  <c r="U2125" i="4"/>
  <c r="V2125" i="4" s="1"/>
  <c r="X2125" i="4" s="1"/>
  <c r="W2125" i="4"/>
  <c r="T2125" i="4"/>
  <c r="W1838" i="4"/>
  <c r="T1838" i="4"/>
  <c r="T1858" i="4"/>
  <c r="Y1870" i="4"/>
  <c r="Y1885" i="4"/>
  <c r="Y1890" i="4"/>
  <c r="T1902" i="4"/>
  <c r="T1922" i="4"/>
  <c r="Y1934" i="4"/>
  <c r="T1947" i="4"/>
  <c r="Y1967" i="4"/>
  <c r="U1978" i="4"/>
  <c r="V1978" i="4" s="1"/>
  <c r="X1978" i="4" s="1"/>
  <c r="U1980" i="4"/>
  <c r="V1980" i="4" s="1"/>
  <c r="X1980" i="4" s="1"/>
  <c r="S1991" i="4"/>
  <c r="O2003" i="4"/>
  <c r="U2003" i="4"/>
  <c r="V2003" i="4" s="1"/>
  <c r="X2003" i="4" s="1"/>
  <c r="T2003" i="4"/>
  <c r="R2007" i="4"/>
  <c r="P2007" i="4"/>
  <c r="Y2007" i="4"/>
  <c r="U2007" i="4"/>
  <c r="U2013" i="4"/>
  <c r="V2013" i="4" s="1"/>
  <c r="X2013" i="4" s="1"/>
  <c r="O2013" i="4"/>
  <c r="W2013" i="4"/>
  <c r="R2015" i="4"/>
  <c r="U2015" i="4"/>
  <c r="W2016" i="4"/>
  <c r="V2016" i="4"/>
  <c r="X2016" i="4" s="1"/>
  <c r="O2020" i="4"/>
  <c r="U2020" i="4"/>
  <c r="V2020" i="4" s="1"/>
  <c r="X2020" i="4" s="1"/>
  <c r="Y2020" i="4"/>
  <c r="W2020" i="4"/>
  <c r="T2020" i="4"/>
  <c r="S2023" i="4"/>
  <c r="W2032" i="4"/>
  <c r="O2036" i="4"/>
  <c r="U2036" i="4"/>
  <c r="V2036" i="4" s="1"/>
  <c r="X2036" i="4" s="1"/>
  <c r="W2036" i="4"/>
  <c r="T2036" i="4"/>
  <c r="R2040" i="4"/>
  <c r="P2040" i="4"/>
  <c r="U2047" i="4"/>
  <c r="V2047" i="4" s="1"/>
  <c r="X2047" i="4" s="1"/>
  <c r="R2055" i="4"/>
  <c r="P2055" i="4"/>
  <c r="Y2062" i="4"/>
  <c r="Y2065" i="4"/>
  <c r="Y2074" i="4"/>
  <c r="R2079" i="4"/>
  <c r="P2079" i="4"/>
  <c r="U2079" i="4"/>
  <c r="V2079" i="4" s="1"/>
  <c r="X2079" i="4" s="1"/>
  <c r="P2083" i="4"/>
  <c r="R2083" i="4"/>
  <c r="U2110" i="4"/>
  <c r="V2110" i="4" s="1"/>
  <c r="X2110" i="4" s="1"/>
  <c r="O2110" i="4"/>
  <c r="W2110" i="4"/>
  <c r="Y2114" i="4"/>
  <c r="O2150" i="4"/>
  <c r="U2150" i="4"/>
  <c r="V2150" i="4" s="1"/>
  <c r="X2150" i="4" s="1"/>
  <c r="W2150" i="4"/>
  <c r="T2150" i="4"/>
  <c r="Y2150" i="4"/>
  <c r="V2176" i="4"/>
  <c r="X2176" i="4" s="1"/>
  <c r="W2176" i="4"/>
  <c r="U1736" i="4"/>
  <c r="V1736" i="4" s="1"/>
  <c r="X1736" i="4" s="1"/>
  <c r="U1743" i="4"/>
  <c r="V1743" i="4" s="1"/>
  <c r="X1743" i="4" s="1"/>
  <c r="Y1752" i="4"/>
  <c r="Y1753" i="4"/>
  <c r="Y1754" i="4"/>
  <c r="Y1755" i="4"/>
  <c r="U1780" i="4"/>
  <c r="V1780" i="4" s="1"/>
  <c r="X1780" i="4" s="1"/>
  <c r="Q1782" i="4"/>
  <c r="Y1788" i="4"/>
  <c r="Y1791" i="4"/>
  <c r="Y1793" i="4"/>
  <c r="R1795" i="4"/>
  <c r="Q1797" i="4"/>
  <c r="T1798" i="4"/>
  <c r="U1799" i="4"/>
  <c r="V1799" i="4" s="1"/>
  <c r="X1799" i="4" s="1"/>
  <c r="Q1802" i="4"/>
  <c r="P1806" i="4"/>
  <c r="U1808" i="4"/>
  <c r="V1808" i="4" s="1"/>
  <c r="X1808" i="4" s="1"/>
  <c r="Y1811" i="4"/>
  <c r="U1813" i="4"/>
  <c r="V1813" i="4" s="1"/>
  <c r="X1813" i="4" s="1"/>
  <c r="T1818" i="4"/>
  <c r="U1819" i="4"/>
  <c r="V1819" i="4" s="1"/>
  <c r="X1819" i="4" s="1"/>
  <c r="Y1830" i="4"/>
  <c r="U1838" i="4"/>
  <c r="V1838" i="4" s="1"/>
  <c r="X1838" i="4" s="1"/>
  <c r="U1844" i="4"/>
  <c r="V1844" i="4" s="1"/>
  <c r="X1844" i="4" s="1"/>
  <c r="Q1846" i="4"/>
  <c r="Y1852" i="4"/>
  <c r="T1853" i="4"/>
  <c r="Y1855" i="4"/>
  <c r="Y1857" i="4"/>
  <c r="U1858" i="4"/>
  <c r="V1858" i="4" s="1"/>
  <c r="X1858" i="4" s="1"/>
  <c r="R1859" i="4"/>
  <c r="Q1861" i="4"/>
  <c r="W1862" i="4"/>
  <c r="T1862" i="4"/>
  <c r="S1862" i="4"/>
  <c r="U1863" i="4"/>
  <c r="V1863" i="4" s="1"/>
  <c r="X1863" i="4" s="1"/>
  <c r="Q1866" i="4"/>
  <c r="S1867" i="4"/>
  <c r="T1868" i="4"/>
  <c r="P1870" i="4"/>
  <c r="U1872" i="4"/>
  <c r="V1872" i="4" s="1"/>
  <c r="X1872" i="4" s="1"/>
  <c r="S1872" i="4"/>
  <c r="U1873" i="4"/>
  <c r="V1873" i="4" s="1"/>
  <c r="X1873" i="4" s="1"/>
  <c r="Y1875" i="4"/>
  <c r="U1877" i="4"/>
  <c r="V1877" i="4" s="1"/>
  <c r="X1877" i="4" s="1"/>
  <c r="Y1880" i="4"/>
  <c r="T1882" i="4"/>
  <c r="U1883" i="4"/>
  <c r="V1883" i="4" s="1"/>
  <c r="X1883" i="4" s="1"/>
  <c r="T1887" i="4"/>
  <c r="W1891" i="4"/>
  <c r="Y1894" i="4"/>
  <c r="U1902" i="4"/>
  <c r="V1902" i="4" s="1"/>
  <c r="X1902" i="4" s="1"/>
  <c r="U1908" i="4"/>
  <c r="V1908" i="4" s="1"/>
  <c r="X1908" i="4" s="1"/>
  <c r="Y1916" i="4"/>
  <c r="T1917" i="4"/>
  <c r="Y1919" i="4"/>
  <c r="Y1921" i="4"/>
  <c r="U1922" i="4"/>
  <c r="V1922" i="4" s="1"/>
  <c r="X1922" i="4" s="1"/>
  <c r="R1923" i="4"/>
  <c r="W1926" i="4"/>
  <c r="T1926" i="4"/>
  <c r="S1926" i="4"/>
  <c r="U1927" i="4"/>
  <c r="S1931" i="4"/>
  <c r="T1932" i="4"/>
  <c r="P1934" i="4"/>
  <c r="U1936" i="4"/>
  <c r="V1936" i="4" s="1"/>
  <c r="X1936" i="4" s="1"/>
  <c r="S1936" i="4"/>
  <c r="U1937" i="4"/>
  <c r="V1937" i="4" s="1"/>
  <c r="X1937" i="4" s="1"/>
  <c r="Y1939" i="4"/>
  <c r="U1941" i="4"/>
  <c r="V1941" i="4" s="1"/>
  <c r="X1941" i="4" s="1"/>
  <c r="T1944" i="4"/>
  <c r="R1946" i="4"/>
  <c r="U1947" i="4"/>
  <c r="V1947" i="4" s="1"/>
  <c r="X1947" i="4" s="1"/>
  <c r="T1949" i="4"/>
  <c r="U1952" i="4"/>
  <c r="V1952" i="4" s="1"/>
  <c r="X1952" i="4" s="1"/>
  <c r="R1953" i="4"/>
  <c r="P1953" i="4"/>
  <c r="U1955" i="4"/>
  <c r="V1955" i="4" s="1"/>
  <c r="X1955" i="4" s="1"/>
  <c r="T1955" i="4"/>
  <c r="U1958" i="4"/>
  <c r="V1958" i="4" s="1"/>
  <c r="X1958" i="4" s="1"/>
  <c r="Y1962" i="4"/>
  <c r="R1964" i="4"/>
  <c r="Y1968" i="4"/>
  <c r="Y1975" i="4"/>
  <c r="U1982" i="4"/>
  <c r="V1982" i="4" s="1"/>
  <c r="X1982" i="4" s="1"/>
  <c r="Y1983" i="4"/>
  <c r="Y1987" i="4"/>
  <c r="W1989" i="4"/>
  <c r="U1991" i="4"/>
  <c r="V1991" i="4" s="1"/>
  <c r="X1991" i="4" s="1"/>
  <c r="U1997" i="4"/>
  <c r="V1997" i="4" s="1"/>
  <c r="X1997" i="4" s="1"/>
  <c r="T1997" i="4"/>
  <c r="W1997" i="4"/>
  <c r="Y2006" i="4"/>
  <c r="Y2021" i="4"/>
  <c r="U2026" i="4"/>
  <c r="V2026" i="4" s="1"/>
  <c r="X2026" i="4" s="1"/>
  <c r="Y2042" i="4"/>
  <c r="W2047" i="4"/>
  <c r="R2049" i="4"/>
  <c r="P2049" i="4"/>
  <c r="U2049" i="4"/>
  <c r="V2049" i="4" s="1"/>
  <c r="X2049" i="4" s="1"/>
  <c r="Y2051" i="4"/>
  <c r="T2051" i="4"/>
  <c r="Q2058" i="4"/>
  <c r="R2058" i="4"/>
  <c r="U2062" i="4"/>
  <c r="V2062" i="4" s="1"/>
  <c r="X2062" i="4" s="1"/>
  <c r="O2062" i="4"/>
  <c r="W2062" i="4"/>
  <c r="U2063" i="4"/>
  <c r="V2063" i="4" s="1"/>
  <c r="X2063" i="4" s="1"/>
  <c r="R2064" i="4"/>
  <c r="U2064" i="4"/>
  <c r="R2066" i="4"/>
  <c r="U2094" i="4"/>
  <c r="V2094" i="4" s="1"/>
  <c r="X2094" i="4" s="1"/>
  <c r="O2094" i="4"/>
  <c r="R2103" i="4"/>
  <c r="P2103" i="4"/>
  <c r="U2103" i="4"/>
  <c r="V2103" i="4" s="1"/>
  <c r="X2103" i="4" s="1"/>
  <c r="Y2118" i="4"/>
  <c r="U2131" i="4"/>
  <c r="V2131" i="4" s="1"/>
  <c r="X2131" i="4" s="1"/>
  <c r="O2157" i="4"/>
  <c r="U2157" i="4"/>
  <c r="V2157" i="4" s="1"/>
  <c r="X2157" i="4" s="1"/>
  <c r="Y1692" i="4"/>
  <c r="U1712" i="4"/>
  <c r="V1712" i="4" s="1"/>
  <c r="X1712" i="4" s="1"/>
  <c r="T1738" i="4"/>
  <c r="T1740" i="4"/>
  <c r="Q1752" i="4"/>
  <c r="Q1753" i="4"/>
  <c r="Q1754" i="4"/>
  <c r="Y1756" i="4"/>
  <c r="R1756" i="4"/>
  <c r="T1758" i="4"/>
  <c r="S1763" i="4"/>
  <c r="T1764" i="4"/>
  <c r="U1768" i="4"/>
  <c r="V1768" i="4" s="1"/>
  <c r="X1768" i="4" s="1"/>
  <c r="P1772" i="4"/>
  <c r="U1773" i="4"/>
  <c r="V1773" i="4" s="1"/>
  <c r="X1773" i="4" s="1"/>
  <c r="P1777" i="4"/>
  <c r="T1778" i="4"/>
  <c r="U1779" i="4"/>
  <c r="V1779" i="4" s="1"/>
  <c r="X1779" i="4" s="1"/>
  <c r="W1785" i="4"/>
  <c r="W1787" i="4"/>
  <c r="P1791" i="4"/>
  <c r="Q1792" i="4"/>
  <c r="P1811" i="4"/>
  <c r="Y1812" i="4"/>
  <c r="Y1817" i="4"/>
  <c r="R1817" i="4"/>
  <c r="T1822" i="4"/>
  <c r="P1830" i="4"/>
  <c r="U1832" i="4"/>
  <c r="V1832" i="4" s="1"/>
  <c r="X1832" i="4" s="1"/>
  <c r="P1836" i="4"/>
  <c r="U1837" i="4"/>
  <c r="V1837" i="4" s="1"/>
  <c r="X1837" i="4" s="1"/>
  <c r="P1841" i="4"/>
  <c r="T1842" i="4"/>
  <c r="U1843" i="4"/>
  <c r="V1843" i="4" s="1"/>
  <c r="X1843" i="4" s="1"/>
  <c r="W1849" i="4"/>
  <c r="P1855" i="4"/>
  <c r="Q1856" i="4"/>
  <c r="U1868" i="4"/>
  <c r="V1868" i="4" s="1"/>
  <c r="X1868" i="4" s="1"/>
  <c r="P1875" i="4"/>
  <c r="Y1876" i="4"/>
  <c r="Y1881" i="4"/>
  <c r="R1881" i="4"/>
  <c r="U1882" i="4"/>
  <c r="V1882" i="4" s="1"/>
  <c r="X1882" i="4" s="1"/>
  <c r="Q1885" i="4"/>
  <c r="T1886" i="4"/>
  <c r="U1887" i="4"/>
  <c r="V1887" i="4" s="1"/>
  <c r="X1887" i="4" s="1"/>
  <c r="P1894" i="4"/>
  <c r="U1896" i="4"/>
  <c r="V1896" i="4" s="1"/>
  <c r="X1896" i="4" s="1"/>
  <c r="P1900" i="4"/>
  <c r="U1901" i="4"/>
  <c r="V1901" i="4" s="1"/>
  <c r="X1901" i="4" s="1"/>
  <c r="P1905" i="4"/>
  <c r="T1906" i="4"/>
  <c r="U1907" i="4"/>
  <c r="V1907" i="4" s="1"/>
  <c r="X1907" i="4" s="1"/>
  <c r="W1915" i="4"/>
  <c r="Y1918" i="4"/>
  <c r="U1932" i="4"/>
  <c r="V1932" i="4" s="1"/>
  <c r="X1932" i="4" s="1"/>
  <c r="Y1940" i="4"/>
  <c r="Q1943" i="4"/>
  <c r="U1944" i="4"/>
  <c r="V1944" i="4" s="1"/>
  <c r="X1944" i="4" s="1"/>
  <c r="Y1946" i="4"/>
  <c r="U1949" i="4"/>
  <c r="V1949" i="4" s="1"/>
  <c r="X1949" i="4" s="1"/>
  <c r="R1954" i="4"/>
  <c r="W1962" i="4"/>
  <c r="T1962" i="4"/>
  <c r="W1972" i="4"/>
  <c r="T1972" i="4"/>
  <c r="U1975" i="4"/>
  <c r="V1975" i="4" s="1"/>
  <c r="X1975" i="4" s="1"/>
  <c r="U1987" i="4"/>
  <c r="V1987" i="4" s="1"/>
  <c r="X1987" i="4" s="1"/>
  <c r="U2006" i="4"/>
  <c r="V2006" i="4" s="1"/>
  <c r="X2006" i="4" s="1"/>
  <c r="O2006" i="4"/>
  <c r="T2006" i="4"/>
  <c r="R2008" i="4"/>
  <c r="U2008" i="4"/>
  <c r="V2008" i="4" s="1"/>
  <c r="X2008" i="4" s="1"/>
  <c r="P2008" i="4"/>
  <c r="U2014" i="4"/>
  <c r="V2014" i="4" s="1"/>
  <c r="X2014" i="4" s="1"/>
  <c r="O2014" i="4"/>
  <c r="U2021" i="4"/>
  <c r="V2021" i="4" s="1"/>
  <c r="X2021" i="4" s="1"/>
  <c r="O2021" i="4"/>
  <c r="T2021" i="4"/>
  <c r="W2021" i="4"/>
  <c r="T2026" i="4"/>
  <c r="P2035" i="4"/>
  <c r="U2035" i="4"/>
  <c r="V2035" i="4" s="1"/>
  <c r="X2035" i="4" s="1"/>
  <c r="S2039" i="4"/>
  <c r="U2042" i="4"/>
  <c r="V2042" i="4" s="1"/>
  <c r="X2042" i="4" s="1"/>
  <c r="O2051" i="4"/>
  <c r="U2051" i="4"/>
  <c r="V2051" i="4" s="1"/>
  <c r="X2051" i="4" s="1"/>
  <c r="S2054" i="4"/>
  <c r="V2088" i="4"/>
  <c r="X2088" i="4" s="1"/>
  <c r="W2088" i="4"/>
  <c r="P2107" i="4"/>
  <c r="R2107" i="4"/>
  <c r="U2118" i="4"/>
  <c r="V2118" i="4" s="1"/>
  <c r="X2118" i="4" s="1"/>
  <c r="O2118" i="4"/>
  <c r="W2118" i="4"/>
  <c r="O2142" i="4"/>
  <c r="U2142" i="4"/>
  <c r="V2142" i="4" s="1"/>
  <c r="X2142" i="4" s="1"/>
  <c r="W2142" i="4"/>
  <c r="T2142" i="4"/>
  <c r="Y2142" i="4"/>
  <c r="R2154" i="4"/>
  <c r="P2154" i="4"/>
  <c r="U2154" i="4"/>
  <c r="V2154" i="4" s="1"/>
  <c r="X2154" i="4" s="1"/>
  <c r="O2174" i="4"/>
  <c r="U2174" i="4"/>
  <c r="V2174" i="4" s="1"/>
  <c r="X2174" i="4" s="1"/>
  <c r="W2174" i="4"/>
  <c r="T2174" i="4"/>
  <c r="Y2174" i="4"/>
  <c r="W1582" i="4"/>
  <c r="Y1604" i="4"/>
  <c r="O1617" i="4"/>
  <c r="O1618" i="4"/>
  <c r="R1623" i="4"/>
  <c r="U1624" i="4"/>
  <c r="V1624" i="4" s="1"/>
  <c r="X1624" i="4" s="1"/>
  <c r="Y1638" i="4"/>
  <c r="O1661" i="4"/>
  <c r="Y1668" i="4"/>
  <c r="O1679" i="4"/>
  <c r="O1680" i="4"/>
  <c r="O1681" i="4"/>
  <c r="O1682" i="4"/>
  <c r="R1687" i="4"/>
  <c r="U1688" i="4"/>
  <c r="T1693" i="4"/>
  <c r="Y1702" i="4"/>
  <c r="W1710" i="4"/>
  <c r="T1714" i="4"/>
  <c r="T1716" i="4"/>
  <c r="O1725" i="4"/>
  <c r="Y1732" i="4"/>
  <c r="T1734" i="4"/>
  <c r="T1735" i="4"/>
  <c r="T1736" i="4"/>
  <c r="U1737" i="4"/>
  <c r="V1737" i="4" s="1"/>
  <c r="X1737" i="4" s="1"/>
  <c r="U1738" i="4"/>
  <c r="V1738" i="4" s="1"/>
  <c r="X1738" i="4" s="1"/>
  <c r="U1740" i="4"/>
  <c r="V1740" i="4" s="1"/>
  <c r="X1740" i="4" s="1"/>
  <c r="U1752" i="4"/>
  <c r="V1752" i="4" s="1"/>
  <c r="X1752" i="4" s="1"/>
  <c r="T1757" i="4"/>
  <c r="U1758" i="4"/>
  <c r="V1758" i="4" s="1"/>
  <c r="X1758" i="4" s="1"/>
  <c r="R1762" i="4"/>
  <c r="U1764" i="4"/>
  <c r="V1764" i="4" s="1"/>
  <c r="X1764" i="4" s="1"/>
  <c r="Y1765" i="4"/>
  <c r="Y1770" i="4"/>
  <c r="Y1772" i="4"/>
  <c r="R1772" i="4"/>
  <c r="T1773" i="4"/>
  <c r="Y1777" i="4"/>
  <c r="Q1781" i="4"/>
  <c r="T1782" i="4"/>
  <c r="U1783" i="4"/>
  <c r="V1783" i="4" s="1"/>
  <c r="X1783" i="4" s="1"/>
  <c r="S1787" i="4"/>
  <c r="T1788" i="4"/>
  <c r="P1790" i="4"/>
  <c r="U1792" i="4"/>
  <c r="V1792" i="4" s="1"/>
  <c r="X1792" i="4" s="1"/>
  <c r="S1792" i="4"/>
  <c r="U1797" i="4"/>
  <c r="V1797" i="4" s="1"/>
  <c r="X1797" i="4" s="1"/>
  <c r="T1802" i="4"/>
  <c r="T1807" i="4"/>
  <c r="Y1814" i="4"/>
  <c r="U1822" i="4"/>
  <c r="V1822" i="4" s="1"/>
  <c r="X1822" i="4" s="1"/>
  <c r="R1826" i="4"/>
  <c r="U1828" i="4"/>
  <c r="V1828" i="4" s="1"/>
  <c r="X1828" i="4" s="1"/>
  <c r="Y1829" i="4"/>
  <c r="Y1834" i="4"/>
  <c r="P1835" i="4"/>
  <c r="Y1836" i="4"/>
  <c r="R1836" i="4"/>
  <c r="T1837" i="4"/>
  <c r="Y1841" i="4"/>
  <c r="Q1845" i="4"/>
  <c r="T1846" i="4"/>
  <c r="U1847" i="4"/>
  <c r="V1847" i="4" s="1"/>
  <c r="X1847" i="4" s="1"/>
  <c r="S1851" i="4"/>
  <c r="T1852" i="4"/>
  <c r="P1854" i="4"/>
  <c r="U1856" i="4"/>
  <c r="V1856" i="4" s="1"/>
  <c r="X1856" i="4" s="1"/>
  <c r="S1856" i="4"/>
  <c r="P1860" i="4"/>
  <c r="U1861" i="4"/>
  <c r="V1861" i="4" s="1"/>
  <c r="X1861" i="4" s="1"/>
  <c r="P1865" i="4"/>
  <c r="T1866" i="4"/>
  <c r="U1867" i="4"/>
  <c r="V1867" i="4" s="1"/>
  <c r="X1867" i="4" s="1"/>
  <c r="T1871" i="4"/>
  <c r="W1873" i="4"/>
  <c r="Y1878" i="4"/>
  <c r="P1879" i="4"/>
  <c r="Q1880" i="4"/>
  <c r="U1886" i="4"/>
  <c r="V1886" i="4" s="1"/>
  <c r="X1886" i="4" s="1"/>
  <c r="R1890" i="4"/>
  <c r="U1892" i="4"/>
  <c r="V1892" i="4" s="1"/>
  <c r="X1892" i="4" s="1"/>
  <c r="P1899" i="4"/>
  <c r="Y1900" i="4"/>
  <c r="R1900" i="4"/>
  <c r="T1901" i="4"/>
  <c r="Y1905" i="4"/>
  <c r="Q1909" i="4"/>
  <c r="T1910" i="4"/>
  <c r="U1911" i="4"/>
  <c r="V1911" i="4" s="1"/>
  <c r="X1911" i="4" s="1"/>
  <c r="S1915" i="4"/>
  <c r="T1916" i="4"/>
  <c r="P1918" i="4"/>
  <c r="U1920" i="4"/>
  <c r="V1920" i="4" s="1"/>
  <c r="X1920" i="4" s="1"/>
  <c r="S1920" i="4"/>
  <c r="P1924" i="4"/>
  <c r="U1925" i="4"/>
  <c r="V1925" i="4" s="1"/>
  <c r="X1925" i="4" s="1"/>
  <c r="P1929" i="4"/>
  <c r="T1930" i="4"/>
  <c r="U1931" i="4"/>
  <c r="V1931" i="4" s="1"/>
  <c r="X1931" i="4" s="1"/>
  <c r="T1935" i="4"/>
  <c r="Y1943" i="4"/>
  <c r="T1946" i="4"/>
  <c r="P1947" i="4"/>
  <c r="R1947" i="4"/>
  <c r="Y1947" i="4"/>
  <c r="R1948" i="4"/>
  <c r="Y1951" i="4"/>
  <c r="R1951" i="4"/>
  <c r="W1952" i="4"/>
  <c r="Y1954" i="4"/>
  <c r="W1957" i="4"/>
  <c r="P1960" i="4"/>
  <c r="S1961" i="4"/>
  <c r="T1964" i="4"/>
  <c r="U1965" i="4"/>
  <c r="V1965" i="4" s="1"/>
  <c r="X1965" i="4" s="1"/>
  <c r="Y1966" i="4"/>
  <c r="P1967" i="4"/>
  <c r="R1969" i="4"/>
  <c r="U1969" i="4"/>
  <c r="V1969" i="4" s="1"/>
  <c r="X1969" i="4" s="1"/>
  <c r="P1969" i="4"/>
  <c r="Y1970" i="4"/>
  <c r="U1972" i="4"/>
  <c r="V1972" i="4" s="1"/>
  <c r="X1972" i="4" s="1"/>
  <c r="P1978" i="4"/>
  <c r="R1978" i="4"/>
  <c r="O1979" i="4"/>
  <c r="U1979" i="4"/>
  <c r="V1979" i="4" s="1"/>
  <c r="X1979" i="4" s="1"/>
  <c r="T1979" i="4"/>
  <c r="U1981" i="4"/>
  <c r="V1981" i="4" s="1"/>
  <c r="X1981" i="4" s="1"/>
  <c r="R1986" i="4"/>
  <c r="Y1988" i="4"/>
  <c r="Y1997" i="4"/>
  <c r="Y2011" i="4"/>
  <c r="Y2014" i="4"/>
  <c r="P2015" i="4"/>
  <c r="V2017" i="4"/>
  <c r="X2017" i="4" s="1"/>
  <c r="Y2028" i="4"/>
  <c r="R2041" i="4"/>
  <c r="P2041" i="4"/>
  <c r="U2041" i="4"/>
  <c r="V2041" i="4" s="1"/>
  <c r="X2041" i="4" s="1"/>
  <c r="Y2043" i="4"/>
  <c r="V2048" i="4"/>
  <c r="X2048" i="4" s="1"/>
  <c r="P2050" i="4"/>
  <c r="R2050" i="4"/>
  <c r="O2052" i="4"/>
  <c r="U2052" i="4"/>
  <c r="V2052" i="4" s="1"/>
  <c r="X2052" i="4" s="1"/>
  <c r="R2056" i="4"/>
  <c r="P2056" i="4"/>
  <c r="U2056" i="4"/>
  <c r="U2057" i="4"/>
  <c r="U2058" i="4"/>
  <c r="V2058" i="4" s="1"/>
  <c r="X2058" i="4" s="1"/>
  <c r="Y2069" i="4"/>
  <c r="U2078" i="4"/>
  <c r="V2078" i="4" s="1"/>
  <c r="X2078" i="4" s="1"/>
  <c r="O2078" i="4"/>
  <c r="W2078" i="4"/>
  <c r="R2087" i="4"/>
  <c r="P2087" i="4"/>
  <c r="U2087" i="4"/>
  <c r="V2087" i="4" s="1"/>
  <c r="X2087" i="4" s="1"/>
  <c r="P2091" i="4"/>
  <c r="R2091" i="4"/>
  <c r="Y2093" i="4"/>
  <c r="R2130" i="4"/>
  <c r="P2130" i="4"/>
  <c r="U2130" i="4"/>
  <c r="V2130" i="4" s="1"/>
  <c r="X2130" i="4" s="1"/>
  <c r="Y2143" i="4"/>
  <c r="Y2175" i="4"/>
  <c r="O2181" i="4"/>
  <c r="U2181" i="4"/>
  <c r="V2181" i="4" s="1"/>
  <c r="X2181" i="4" s="1"/>
  <c r="T2181" i="4"/>
  <c r="Y1580" i="4"/>
  <c r="T1582" i="4"/>
  <c r="U1600" i="4"/>
  <c r="V1600" i="4" s="1"/>
  <c r="X1600" i="4" s="1"/>
  <c r="W1622" i="4"/>
  <c r="Y1644" i="4"/>
  <c r="T1646" i="4"/>
  <c r="U1664" i="4"/>
  <c r="V1664" i="4" s="1"/>
  <c r="X1664" i="4" s="1"/>
  <c r="Y1708" i="4"/>
  <c r="T1710" i="4"/>
  <c r="T1711" i="4"/>
  <c r="T1712" i="4"/>
  <c r="U1728" i="4"/>
  <c r="U1734" i="4"/>
  <c r="V1734" i="4" s="1"/>
  <c r="X1734" i="4" s="1"/>
  <c r="U1735" i="4"/>
  <c r="V1735" i="4" s="1"/>
  <c r="X1735" i="4" s="1"/>
  <c r="P1742" i="4"/>
  <c r="P1743" i="4"/>
  <c r="P1745" i="4"/>
  <c r="P1746" i="4"/>
  <c r="P1747" i="4"/>
  <c r="P1748" i="4"/>
  <c r="W1750" i="4"/>
  <c r="P1761" i="4"/>
  <c r="O1765" i="4"/>
  <c r="T1767" i="4"/>
  <c r="W1769" i="4"/>
  <c r="P1775" i="4"/>
  <c r="Q1776" i="4"/>
  <c r="U1782" i="4"/>
  <c r="V1782" i="4" s="1"/>
  <c r="X1782" i="4" s="1"/>
  <c r="R1791" i="4"/>
  <c r="P1795" i="4"/>
  <c r="Y1796" i="4"/>
  <c r="T1797" i="4"/>
  <c r="Y1801" i="4"/>
  <c r="Q1805" i="4"/>
  <c r="T1806" i="4"/>
  <c r="S1811" i="4"/>
  <c r="T1812" i="4"/>
  <c r="P1814" i="4"/>
  <c r="U1816" i="4"/>
  <c r="V1816" i="4" s="1"/>
  <c r="X1816" i="4" s="1"/>
  <c r="P1820" i="4"/>
  <c r="U1821" i="4"/>
  <c r="V1821" i="4" s="1"/>
  <c r="X1821" i="4" s="1"/>
  <c r="P1825" i="4"/>
  <c r="O1829" i="4"/>
  <c r="R1830" i="4"/>
  <c r="T1831" i="4"/>
  <c r="W1833" i="4"/>
  <c r="P1839" i="4"/>
  <c r="Q1840" i="4"/>
  <c r="U1846" i="4"/>
  <c r="V1846" i="4" s="1"/>
  <c r="X1846" i="4" s="1"/>
  <c r="R1850" i="4"/>
  <c r="R1855" i="4"/>
  <c r="P1859" i="4"/>
  <c r="Y1860" i="4"/>
  <c r="T1861" i="4"/>
  <c r="Y1865" i="4"/>
  <c r="R1865" i="4"/>
  <c r="Q1869" i="4"/>
  <c r="W1870" i="4"/>
  <c r="T1870" i="4"/>
  <c r="S1875" i="4"/>
  <c r="T1876" i="4"/>
  <c r="P1878" i="4"/>
  <c r="U1880" i="4"/>
  <c r="P1884" i="4"/>
  <c r="U1885" i="4"/>
  <c r="P1889" i="4"/>
  <c r="O1893" i="4"/>
  <c r="R1894" i="4"/>
  <c r="W1897" i="4"/>
  <c r="P1903" i="4"/>
  <c r="Q1904" i="4"/>
  <c r="U1910" i="4"/>
  <c r="V1910" i="4" s="1"/>
  <c r="X1910" i="4" s="1"/>
  <c r="R1914" i="4"/>
  <c r="R1919" i="4"/>
  <c r="P1923" i="4"/>
  <c r="Y1924" i="4"/>
  <c r="T1925" i="4"/>
  <c r="Y1929" i="4"/>
  <c r="R1929" i="4"/>
  <c r="Q1933" i="4"/>
  <c r="T1934" i="4"/>
  <c r="S1939" i="4"/>
  <c r="T1940" i="4"/>
  <c r="S1943" i="4"/>
  <c r="Y1948" i="4"/>
  <c r="P1955" i="4"/>
  <c r="R1955" i="4"/>
  <c r="Y1955" i="4"/>
  <c r="Q1956" i="4"/>
  <c r="T1957" i="4"/>
  <c r="U1964" i="4"/>
  <c r="V1964" i="4" s="1"/>
  <c r="X1964" i="4" s="1"/>
  <c r="O1966" i="4"/>
  <c r="U1970" i="4"/>
  <c r="V1970" i="4" s="1"/>
  <c r="X1970" i="4" s="1"/>
  <c r="Q1976" i="4"/>
  <c r="U1977" i="4"/>
  <c r="V1977" i="4" s="1"/>
  <c r="X1977" i="4" s="1"/>
  <c r="P1980" i="4"/>
  <c r="T1981" i="4"/>
  <c r="Y1982" i="4"/>
  <c r="O1988" i="4"/>
  <c r="U1988" i="4"/>
  <c r="V1988" i="4" s="1"/>
  <c r="X1988" i="4" s="1"/>
  <c r="Q1990" i="4"/>
  <c r="R1991" i="4"/>
  <c r="P1992" i="4"/>
  <c r="R1994" i="4"/>
  <c r="O1996" i="4"/>
  <c r="U1996" i="4"/>
  <c r="V1996" i="4" s="1"/>
  <c r="X1996" i="4" s="1"/>
  <c r="Y1998" i="4"/>
  <c r="Y2001" i="4"/>
  <c r="R2002" i="4"/>
  <c r="U2011" i="4"/>
  <c r="V2011" i="4" s="1"/>
  <c r="X2011" i="4" s="1"/>
  <c r="Y2018" i="4"/>
  <c r="T2019" i="4"/>
  <c r="R2023" i="4"/>
  <c r="U2023" i="4"/>
  <c r="V2023" i="4" s="1"/>
  <c r="X2023" i="4" s="1"/>
  <c r="P2023" i="4"/>
  <c r="U2031" i="4"/>
  <c r="V2031" i="4" s="1"/>
  <c r="X2031" i="4" s="1"/>
  <c r="Y2034" i="4"/>
  <c r="Y2040" i="4"/>
  <c r="U2040" i="4"/>
  <c r="O2044" i="4"/>
  <c r="U2044" i="4"/>
  <c r="V2044" i="4" s="1"/>
  <c r="X2044" i="4" s="1"/>
  <c r="W2044" i="4"/>
  <c r="T2052" i="4"/>
  <c r="Y2055" i="4"/>
  <c r="S2055" i="4"/>
  <c r="W2055" i="4"/>
  <c r="U2055" i="4"/>
  <c r="V2055" i="4" s="1"/>
  <c r="X2055" i="4" s="1"/>
  <c r="Y2063" i="4"/>
  <c r="P2064" i="4"/>
  <c r="Y2083" i="4"/>
  <c r="Y2084" i="4"/>
  <c r="U2102" i="4"/>
  <c r="V2102" i="4" s="1"/>
  <c r="X2102" i="4" s="1"/>
  <c r="O2102" i="4"/>
  <c r="W2102" i="4"/>
  <c r="Y2119" i="4"/>
  <c r="W1574" i="4"/>
  <c r="U1576" i="4"/>
  <c r="V1576" i="4" s="1"/>
  <c r="X1576" i="4" s="1"/>
  <c r="U1582" i="4"/>
  <c r="V1582" i="4" s="1"/>
  <c r="X1582" i="4" s="1"/>
  <c r="R1587" i="4"/>
  <c r="W1598" i="4"/>
  <c r="Y1620" i="4"/>
  <c r="T1622" i="4"/>
  <c r="U1640" i="4"/>
  <c r="U1646" i="4"/>
  <c r="V1646" i="4" s="1"/>
  <c r="X1646" i="4" s="1"/>
  <c r="R1651" i="4"/>
  <c r="W1662" i="4"/>
  <c r="Y1684" i="4"/>
  <c r="T1686" i="4"/>
  <c r="U1704" i="4"/>
  <c r="U1710" i="4"/>
  <c r="V1710" i="4" s="1"/>
  <c r="X1710" i="4" s="1"/>
  <c r="R1715" i="4"/>
  <c r="P1723" i="4"/>
  <c r="P1724" i="4"/>
  <c r="W1737" i="4"/>
  <c r="Q1744" i="4"/>
  <c r="Y1748" i="4"/>
  <c r="T1750" i="4"/>
  <c r="Y1761" i="4"/>
  <c r="R1763" i="4"/>
  <c r="Q1765" i="4"/>
  <c r="W1766" i="4"/>
  <c r="T1766" i="4"/>
  <c r="S1771" i="4"/>
  <c r="U1776" i="4"/>
  <c r="P1780" i="4"/>
  <c r="U1781" i="4"/>
  <c r="V1781" i="4" s="1"/>
  <c r="X1781" i="4" s="1"/>
  <c r="P1785" i="4"/>
  <c r="W1793" i="4"/>
  <c r="W1795" i="4"/>
  <c r="Q1800" i="4"/>
  <c r="U1806" i="4"/>
  <c r="V1806" i="4" s="1"/>
  <c r="X1806" i="4" s="1"/>
  <c r="R1810" i="4"/>
  <c r="P1819" i="4"/>
  <c r="Y1820" i="4"/>
  <c r="Y1825" i="4"/>
  <c r="R1827" i="4"/>
  <c r="Q1829" i="4"/>
  <c r="W1830" i="4"/>
  <c r="T1830" i="4"/>
  <c r="S1835" i="4"/>
  <c r="U1840" i="4"/>
  <c r="V1840" i="4" s="1"/>
  <c r="X1840" i="4" s="1"/>
  <c r="P1844" i="4"/>
  <c r="U1845" i="4"/>
  <c r="P1849" i="4"/>
  <c r="O1853" i="4"/>
  <c r="W1857" i="4"/>
  <c r="W1859" i="4"/>
  <c r="Q1864" i="4"/>
  <c r="U1870" i="4"/>
  <c r="V1870" i="4" s="1"/>
  <c r="X1870" i="4" s="1"/>
  <c r="R1874" i="4"/>
  <c r="P1883" i="4"/>
  <c r="Y1884" i="4"/>
  <c r="Y1889" i="4"/>
  <c r="R1891" i="4"/>
  <c r="W1894" i="4"/>
  <c r="T1894" i="4"/>
  <c r="S1899" i="4"/>
  <c r="U1904" i="4"/>
  <c r="V1904" i="4" s="1"/>
  <c r="X1904" i="4" s="1"/>
  <c r="P1908" i="4"/>
  <c r="U1909" i="4"/>
  <c r="V1909" i="4" s="1"/>
  <c r="X1909" i="4" s="1"/>
  <c r="P1913" i="4"/>
  <c r="O1917" i="4"/>
  <c r="W1921" i="4"/>
  <c r="W1923" i="4"/>
  <c r="Q1928" i="4"/>
  <c r="U1934" i="4"/>
  <c r="V1934" i="4" s="1"/>
  <c r="X1934" i="4" s="1"/>
  <c r="R1938" i="4"/>
  <c r="Y1942" i="4"/>
  <c r="Q1942" i="4"/>
  <c r="Y1945" i="4"/>
  <c r="U1948" i="4"/>
  <c r="V1948" i="4" s="1"/>
  <c r="X1948" i="4" s="1"/>
  <c r="Y1950" i="4"/>
  <c r="Q1950" i="4"/>
  <c r="Y1953" i="4"/>
  <c r="W1960" i="4"/>
  <c r="T1960" i="4"/>
  <c r="R1960" i="4"/>
  <c r="U1961" i="4"/>
  <c r="V1961" i="4" s="1"/>
  <c r="X1961" i="4" s="1"/>
  <c r="R1963" i="4"/>
  <c r="O1965" i="4"/>
  <c r="R1968" i="4"/>
  <c r="W1968" i="4"/>
  <c r="U1974" i="4"/>
  <c r="V1974" i="4" s="1"/>
  <c r="X1974" i="4" s="1"/>
  <c r="S1976" i="4"/>
  <c r="W1976" i="4"/>
  <c r="O1978" i="4"/>
  <c r="Q1983" i="4"/>
  <c r="O1989" i="4"/>
  <c r="U1998" i="4"/>
  <c r="V1998" i="4" s="1"/>
  <c r="X1998" i="4" s="1"/>
  <c r="O1998" i="4"/>
  <c r="W1998" i="4"/>
  <c r="U1999" i="4"/>
  <c r="R2000" i="4"/>
  <c r="U2000" i="4"/>
  <c r="R2017" i="4"/>
  <c r="P2017" i="4"/>
  <c r="U2019" i="4"/>
  <c r="V2019" i="4" s="1"/>
  <c r="X2019" i="4" s="1"/>
  <c r="Y2031" i="4"/>
  <c r="R2033" i="4"/>
  <c r="P2033" i="4"/>
  <c r="U2033" i="4"/>
  <c r="V2033" i="4" s="1"/>
  <c r="X2033" i="4" s="1"/>
  <c r="R2035" i="4"/>
  <c r="R2046" i="4"/>
  <c r="Y2049" i="4"/>
  <c r="T2058" i="4"/>
  <c r="Y2059" i="4"/>
  <c r="U2061" i="4"/>
  <c r="V2061" i="4" s="1"/>
  <c r="X2061" i="4" s="1"/>
  <c r="T2061" i="4"/>
  <c r="W2061" i="4"/>
  <c r="O2067" i="4"/>
  <c r="U2067" i="4"/>
  <c r="V2067" i="4" s="1"/>
  <c r="X2067" i="4" s="1"/>
  <c r="T2067" i="4"/>
  <c r="S2069" i="4"/>
  <c r="R2071" i="4"/>
  <c r="P2071" i="4"/>
  <c r="U2071" i="4"/>
  <c r="V2071" i="4" s="1"/>
  <c r="X2071" i="4" s="1"/>
  <c r="P2075" i="4"/>
  <c r="R2075" i="4"/>
  <c r="Y2077" i="4"/>
  <c r="Y2079" i="4"/>
  <c r="Y2086" i="4"/>
  <c r="Y2106" i="4"/>
  <c r="R2111" i="4"/>
  <c r="P2111" i="4"/>
  <c r="U2111" i="4"/>
  <c r="V2111" i="4" s="1"/>
  <c r="X2111" i="4" s="1"/>
  <c r="P2115" i="4"/>
  <c r="R2115" i="4"/>
  <c r="Y2117" i="4"/>
  <c r="U2137" i="4"/>
  <c r="V2137" i="4" s="1"/>
  <c r="X2137" i="4" s="1"/>
  <c r="W2195" i="4"/>
  <c r="R1627" i="4"/>
  <c r="Y1660" i="4"/>
  <c r="U1680" i="4"/>
  <c r="R1691" i="4"/>
  <c r="R1701" i="4"/>
  <c r="W1713" i="4"/>
  <c r="Y1724" i="4"/>
  <c r="O1736" i="4"/>
  <c r="U1744" i="4"/>
  <c r="V1744" i="4" s="1"/>
  <c r="X1744" i="4" s="1"/>
  <c r="R1755" i="4"/>
  <c r="Q1760" i="4"/>
  <c r="R1770" i="4"/>
  <c r="P1779" i="4"/>
  <c r="Y1780" i="4"/>
  <c r="Y1785" i="4"/>
  <c r="R1787" i="4"/>
  <c r="W1790" i="4"/>
  <c r="T1790" i="4"/>
  <c r="U1800" i="4"/>
  <c r="U1805" i="4"/>
  <c r="U1811" i="4"/>
  <c r="V1811" i="4" s="1"/>
  <c r="X1811" i="4" s="1"/>
  <c r="O1813" i="4"/>
  <c r="W1817" i="4"/>
  <c r="Q1824" i="4"/>
  <c r="R1834" i="4"/>
  <c r="P1843" i="4"/>
  <c r="Y1844" i="4"/>
  <c r="Y1849" i="4"/>
  <c r="U1850" i="4"/>
  <c r="R1851" i="4"/>
  <c r="T1854" i="4"/>
  <c r="U1864" i="4"/>
  <c r="V1864" i="4" s="1"/>
  <c r="X1864" i="4" s="1"/>
  <c r="U1869" i="4"/>
  <c r="V1869" i="4" s="1"/>
  <c r="X1869" i="4" s="1"/>
  <c r="U1875" i="4"/>
  <c r="V1875" i="4" s="1"/>
  <c r="X1875" i="4" s="1"/>
  <c r="O1877" i="4"/>
  <c r="W1881" i="4"/>
  <c r="W1883" i="4"/>
  <c r="W1895" i="4"/>
  <c r="R1898" i="4"/>
  <c r="P1907" i="4"/>
  <c r="Y1908" i="4"/>
  <c r="Y1913" i="4"/>
  <c r="U1914" i="4"/>
  <c r="V1914" i="4" s="1"/>
  <c r="X1914" i="4" s="1"/>
  <c r="R1915" i="4"/>
  <c r="W1918" i="4"/>
  <c r="T1918" i="4"/>
  <c r="U1928" i="4"/>
  <c r="V1928" i="4" s="1"/>
  <c r="X1928" i="4" s="1"/>
  <c r="U1933" i="4"/>
  <c r="U1939" i="4"/>
  <c r="V1939" i="4" s="1"/>
  <c r="X1939" i="4" s="1"/>
  <c r="O1941" i="4"/>
  <c r="U1942" i="4"/>
  <c r="V1942" i="4" s="1"/>
  <c r="X1942" i="4" s="1"/>
  <c r="U1950" i="4"/>
  <c r="V1950" i="4" s="1"/>
  <c r="X1950" i="4" s="1"/>
  <c r="W1951" i="4"/>
  <c r="O1955" i="4"/>
  <c r="O1958" i="4"/>
  <c r="Y1963" i="4"/>
  <c r="Y1971" i="4"/>
  <c r="T1971" i="4"/>
  <c r="O1982" i="4"/>
  <c r="U1983" i="4"/>
  <c r="V1983" i="4" s="1"/>
  <c r="X1983" i="4" s="1"/>
  <c r="R1984" i="4"/>
  <c r="U1984" i="4"/>
  <c r="V1984" i="4" s="1"/>
  <c r="X1984" i="4" s="1"/>
  <c r="U1986" i="4"/>
  <c r="U1992" i="4"/>
  <c r="R1993" i="4"/>
  <c r="P1993" i="4"/>
  <c r="Y1994" i="4"/>
  <c r="T1994" i="4"/>
  <c r="O1997" i="4"/>
  <c r="Y2005" i="4"/>
  <c r="Y2008" i="4"/>
  <c r="Y2015" i="4"/>
  <c r="Y2019" i="4"/>
  <c r="U2025" i="4"/>
  <c r="P2027" i="4"/>
  <c r="R2027" i="4"/>
  <c r="U2029" i="4"/>
  <c r="O2029" i="4"/>
  <c r="R2030" i="4"/>
  <c r="Q2030" i="4"/>
  <c r="Y2035" i="4"/>
  <c r="U2046" i="4"/>
  <c r="V2046" i="4" s="1"/>
  <c r="X2046" i="4" s="1"/>
  <c r="T2046" i="4"/>
  <c r="W2046" i="4"/>
  <c r="Y2046" i="4"/>
  <c r="T2050" i="4"/>
  <c r="S2053" i="4"/>
  <c r="Y2070" i="4"/>
  <c r="U2086" i="4"/>
  <c r="V2086" i="4" s="1"/>
  <c r="X2086" i="4" s="1"/>
  <c r="O2086" i="4"/>
  <c r="W2086" i="4"/>
  <c r="Y2090" i="4"/>
  <c r="R2095" i="4"/>
  <c r="P2095" i="4"/>
  <c r="U2095" i="4"/>
  <c r="V2095" i="4" s="1"/>
  <c r="X2095" i="4" s="1"/>
  <c r="P2099" i="4"/>
  <c r="R2099" i="4"/>
  <c r="Y2103" i="4"/>
  <c r="Y2107" i="4"/>
  <c r="Y2108" i="4"/>
  <c r="Y2125" i="4"/>
  <c r="Y2132" i="4"/>
  <c r="O2149" i="4"/>
  <c r="U2149" i="4"/>
  <c r="V2149" i="4" s="1"/>
  <c r="X2149" i="4" s="1"/>
  <c r="W2149" i="4"/>
  <c r="T2149" i="4"/>
  <c r="V2152" i="4"/>
  <c r="X2152" i="4" s="1"/>
  <c r="W2152" i="4"/>
  <c r="R2186" i="4"/>
  <c r="P2186" i="4"/>
  <c r="U2186" i="4"/>
  <c r="V2186" i="4" s="1"/>
  <c r="X2186" i="4" s="1"/>
  <c r="W2002" i="4"/>
  <c r="U2002" i="4"/>
  <c r="V2002" i="4" s="1"/>
  <c r="X2002" i="4" s="1"/>
  <c r="R2016" i="4"/>
  <c r="U2022" i="4"/>
  <c r="Y2025" i="4"/>
  <c r="W2027" i="4"/>
  <c r="T2027" i="4"/>
  <c r="R2031" i="4"/>
  <c r="U2037" i="4"/>
  <c r="V2037" i="4" s="1"/>
  <c r="X2037" i="4" s="1"/>
  <c r="Y2048" i="4"/>
  <c r="R2057" i="4"/>
  <c r="P2057" i="4"/>
  <c r="Y2058" i="4"/>
  <c r="O2060" i="4"/>
  <c r="U2060" i="4"/>
  <c r="V2060" i="4" s="1"/>
  <c r="X2060" i="4" s="1"/>
  <c r="U2066" i="4"/>
  <c r="V2066" i="4" s="1"/>
  <c r="X2066" i="4" s="1"/>
  <c r="Y2073" i="4"/>
  <c r="Y2081" i="4"/>
  <c r="Y2089" i="4"/>
  <c r="Y2097" i="4"/>
  <c r="Y2105" i="4"/>
  <c r="Y2113" i="4"/>
  <c r="Y2121" i="4"/>
  <c r="U2129" i="4"/>
  <c r="V2129" i="4" s="1"/>
  <c r="X2129" i="4" s="1"/>
  <c r="Y2131" i="4"/>
  <c r="W2135" i="4"/>
  <c r="S2135" i="4"/>
  <c r="Y2145" i="4"/>
  <c r="R2147" i="4"/>
  <c r="P2147" i="4"/>
  <c r="Y2149" i="4"/>
  <c r="U2151" i="4"/>
  <c r="V2151" i="4" s="1"/>
  <c r="X2151" i="4" s="1"/>
  <c r="U2161" i="4"/>
  <c r="Y2163" i="4"/>
  <c r="W2167" i="4"/>
  <c r="S2167" i="4"/>
  <c r="W2169" i="4"/>
  <c r="Y2177" i="4"/>
  <c r="R2179" i="4"/>
  <c r="P2179" i="4"/>
  <c r="Y2181" i="4"/>
  <c r="U2183" i="4"/>
  <c r="V2183" i="4" s="1"/>
  <c r="X2183" i="4" s="1"/>
  <c r="U2193" i="4"/>
  <c r="V2193" i="4" s="1"/>
  <c r="X2193" i="4" s="1"/>
  <c r="Y2195" i="4"/>
  <c r="S2199" i="4"/>
  <c r="U2208" i="4"/>
  <c r="V2208" i="4" s="1"/>
  <c r="X2208" i="4" s="1"/>
  <c r="Y2211" i="4"/>
  <c r="Y2212" i="4"/>
  <c r="V2248" i="4"/>
  <c r="X2248" i="4" s="1"/>
  <c r="W2248" i="4"/>
  <c r="V2256" i="4"/>
  <c r="X2256" i="4" s="1"/>
  <c r="W2256" i="4"/>
  <c r="V2358" i="4"/>
  <c r="X2358" i="4" s="1"/>
  <c r="W2358" i="4"/>
  <c r="W2376" i="4"/>
  <c r="W2497" i="4"/>
  <c r="V2497" i="4"/>
  <c r="X2497" i="4" s="1"/>
  <c r="V2264" i="4"/>
  <c r="X2264" i="4" s="1"/>
  <c r="W2264" i="4"/>
  <c r="V2272" i="4"/>
  <c r="X2272" i="4" s="1"/>
  <c r="W2272" i="4"/>
  <c r="V2430" i="4"/>
  <c r="X2430" i="4" s="1"/>
  <c r="W2430" i="4"/>
  <c r="W2481" i="4"/>
  <c r="V2481" i="4"/>
  <c r="X2481" i="4" s="1"/>
  <c r="S2143" i="4"/>
  <c r="R2155" i="4"/>
  <c r="P2155" i="4"/>
  <c r="Y2157" i="4"/>
  <c r="W2175" i="4"/>
  <c r="S2175" i="4"/>
  <c r="R2187" i="4"/>
  <c r="P2187" i="4"/>
  <c r="Y2189" i="4"/>
  <c r="U2191" i="4"/>
  <c r="V2191" i="4" s="1"/>
  <c r="X2191" i="4" s="1"/>
  <c r="U2201" i="4"/>
  <c r="Y2207" i="4"/>
  <c r="U2209" i="4"/>
  <c r="W2249" i="4"/>
  <c r="V2249" i="4"/>
  <c r="X2249" i="4" s="1"/>
  <c r="V2288" i="4"/>
  <c r="X2288" i="4" s="1"/>
  <c r="W2288" i="4"/>
  <c r="W2378" i="4"/>
  <c r="V2378" i="4"/>
  <c r="X2378" i="4" s="1"/>
  <c r="W2385" i="4"/>
  <c r="V2385" i="4"/>
  <c r="X2385" i="4" s="1"/>
  <c r="W2157" i="4"/>
  <c r="T2157" i="4"/>
  <c r="R2162" i="4"/>
  <c r="P2162" i="4"/>
  <c r="Y2168" i="4"/>
  <c r="O2182" i="4"/>
  <c r="U2182" i="4"/>
  <c r="V2182" i="4" s="1"/>
  <c r="X2182" i="4" s="1"/>
  <c r="T2182" i="4"/>
  <c r="O2189" i="4"/>
  <c r="U2189" i="4"/>
  <c r="V2189" i="4" s="1"/>
  <c r="X2189" i="4" s="1"/>
  <c r="W2189" i="4"/>
  <c r="T2189" i="4"/>
  <c r="R2194" i="4"/>
  <c r="P2194" i="4"/>
  <c r="Y2200" i="4"/>
  <c r="W2265" i="4"/>
  <c r="V2265" i="4"/>
  <c r="X2265" i="4" s="1"/>
  <c r="W2273" i="4"/>
  <c r="V2273" i="4"/>
  <c r="X2273" i="4" s="1"/>
  <c r="V2338" i="4"/>
  <c r="X2338" i="4" s="1"/>
  <c r="W2338" i="4"/>
  <c r="V2360" i="4"/>
  <c r="X2360" i="4" s="1"/>
  <c r="W2360" i="4"/>
  <c r="W2425" i="4"/>
  <c r="V2425" i="4"/>
  <c r="X2425" i="4" s="1"/>
  <c r="W2442" i="4"/>
  <c r="V2442" i="4"/>
  <c r="X2442" i="4" s="1"/>
  <c r="V2462" i="4"/>
  <c r="X2462" i="4" s="1"/>
  <c r="W2462" i="4"/>
  <c r="R1945" i="4"/>
  <c r="T1970" i="4"/>
  <c r="U1973" i="4"/>
  <c r="V1973" i="4" s="1"/>
  <c r="X1973" i="4" s="1"/>
  <c r="R1976" i="4"/>
  <c r="U1990" i="4"/>
  <c r="V1990" i="4" s="1"/>
  <c r="X1990" i="4" s="1"/>
  <c r="Y1993" i="4"/>
  <c r="W1995" i="4"/>
  <c r="T1995" i="4"/>
  <c r="R1999" i="4"/>
  <c r="U2001" i="4"/>
  <c r="U2005" i="4"/>
  <c r="V2005" i="4" s="1"/>
  <c r="X2005" i="4" s="1"/>
  <c r="Y2016" i="4"/>
  <c r="Y2022" i="4"/>
  <c r="U2024" i="4"/>
  <c r="V2024" i="4" s="1"/>
  <c r="X2024" i="4" s="1"/>
  <c r="R2025" i="4"/>
  <c r="P2025" i="4"/>
  <c r="Y2026" i="4"/>
  <c r="O2028" i="4"/>
  <c r="U2028" i="4"/>
  <c r="V2028" i="4" s="1"/>
  <c r="X2028" i="4" s="1"/>
  <c r="W2028" i="4"/>
  <c r="U2034" i="4"/>
  <c r="V2034" i="4" s="1"/>
  <c r="X2034" i="4" s="1"/>
  <c r="Y2037" i="4"/>
  <c r="R2048" i="4"/>
  <c r="U2054" i="4"/>
  <c r="V2054" i="4" s="1"/>
  <c r="X2054" i="4" s="1"/>
  <c r="Y2057" i="4"/>
  <c r="W2059" i="4"/>
  <c r="T2059" i="4"/>
  <c r="R2063" i="4"/>
  <c r="U2065" i="4"/>
  <c r="V2065" i="4" s="1"/>
  <c r="X2065" i="4" s="1"/>
  <c r="U2069" i="4"/>
  <c r="V2069" i="4" s="1"/>
  <c r="X2069" i="4" s="1"/>
  <c r="Y2072" i="4"/>
  <c r="U2073" i="4"/>
  <c r="T2074" i="4"/>
  <c r="W2074" i="4"/>
  <c r="Y2080" i="4"/>
  <c r="U2081" i="4"/>
  <c r="T2082" i="4"/>
  <c r="W2082" i="4"/>
  <c r="Y2088" i="4"/>
  <c r="U2089" i="4"/>
  <c r="T2090" i="4"/>
  <c r="W2090" i="4"/>
  <c r="Y2096" i="4"/>
  <c r="U2097" i="4"/>
  <c r="T2098" i="4"/>
  <c r="W2098" i="4"/>
  <c r="Y2104" i="4"/>
  <c r="U2105" i="4"/>
  <c r="T2106" i="4"/>
  <c r="W2106" i="4"/>
  <c r="Y2112" i="4"/>
  <c r="U2113" i="4"/>
  <c r="V2113" i="4" s="1"/>
  <c r="X2113" i="4" s="1"/>
  <c r="T2114" i="4"/>
  <c r="W2114" i="4"/>
  <c r="Y2120" i="4"/>
  <c r="U2121" i="4"/>
  <c r="V2121" i="4" s="1"/>
  <c r="X2121" i="4" s="1"/>
  <c r="T2122" i="4"/>
  <c r="W2122" i="4"/>
  <c r="Y2129" i="4"/>
  <c r="R2131" i="4"/>
  <c r="P2131" i="4"/>
  <c r="Y2133" i="4"/>
  <c r="U2135" i="4"/>
  <c r="V2135" i="4" s="1"/>
  <c r="X2135" i="4" s="1"/>
  <c r="U2145" i="4"/>
  <c r="Y2147" i="4"/>
  <c r="U2147" i="4"/>
  <c r="V2147" i="4" s="1"/>
  <c r="X2147" i="4" s="1"/>
  <c r="S2151" i="4"/>
  <c r="Y2161" i="4"/>
  <c r="R2163" i="4"/>
  <c r="P2163" i="4"/>
  <c r="Y2165" i="4"/>
  <c r="U2167" i="4"/>
  <c r="V2167" i="4" s="1"/>
  <c r="X2167" i="4" s="1"/>
  <c r="U2177" i="4"/>
  <c r="Y2179" i="4"/>
  <c r="U2179" i="4"/>
  <c r="V2179" i="4" s="1"/>
  <c r="X2179" i="4" s="1"/>
  <c r="S2183" i="4"/>
  <c r="Y2193" i="4"/>
  <c r="R2195" i="4"/>
  <c r="P2195" i="4"/>
  <c r="Y2197" i="4"/>
  <c r="U2199" i="4"/>
  <c r="V2199" i="4" s="1"/>
  <c r="X2199" i="4" s="1"/>
  <c r="Y2208" i="4"/>
  <c r="R2210" i="4"/>
  <c r="P2210" i="4"/>
  <c r="O2213" i="4"/>
  <c r="U2213" i="4"/>
  <c r="V2213" i="4" s="1"/>
  <c r="X2213" i="4" s="1"/>
  <c r="T2213" i="4"/>
  <c r="W2289" i="4"/>
  <c r="V2289" i="4"/>
  <c r="X2289" i="4" s="1"/>
  <c r="W2416" i="4"/>
  <c r="W2448" i="4"/>
  <c r="W2514" i="4"/>
  <c r="V2514" i="4"/>
  <c r="X2514" i="4" s="1"/>
  <c r="Y2123" i="4"/>
  <c r="O2126" i="4"/>
  <c r="U2126" i="4"/>
  <c r="V2126" i="4" s="1"/>
  <c r="X2126" i="4" s="1"/>
  <c r="W2126" i="4"/>
  <c r="T2126" i="4"/>
  <c r="Y2126" i="4"/>
  <c r="O2133" i="4"/>
  <c r="U2133" i="4"/>
  <c r="V2133" i="4" s="1"/>
  <c r="X2133" i="4" s="1"/>
  <c r="T2133" i="4"/>
  <c r="R2138" i="4"/>
  <c r="P2138" i="4"/>
  <c r="Y2144" i="4"/>
  <c r="Y2154" i="4"/>
  <c r="O2158" i="4"/>
  <c r="U2158" i="4"/>
  <c r="V2158" i="4" s="1"/>
  <c r="X2158" i="4" s="1"/>
  <c r="W2158" i="4"/>
  <c r="T2158" i="4"/>
  <c r="Y2158" i="4"/>
  <c r="O2165" i="4"/>
  <c r="U2165" i="4"/>
  <c r="V2165" i="4" s="1"/>
  <c r="X2165" i="4" s="1"/>
  <c r="W2165" i="4"/>
  <c r="T2165" i="4"/>
  <c r="R2170" i="4"/>
  <c r="P2170" i="4"/>
  <c r="Y2176" i="4"/>
  <c r="Y2186" i="4"/>
  <c r="O2190" i="4"/>
  <c r="U2190" i="4"/>
  <c r="V2190" i="4" s="1"/>
  <c r="X2190" i="4" s="1"/>
  <c r="T2190" i="4"/>
  <c r="Y2190" i="4"/>
  <c r="O2197" i="4"/>
  <c r="U2197" i="4"/>
  <c r="V2197" i="4" s="1"/>
  <c r="X2197" i="4" s="1"/>
  <c r="T2197" i="4"/>
  <c r="R2202" i="4"/>
  <c r="P2202" i="4"/>
  <c r="V2292" i="4"/>
  <c r="X2292" i="4" s="1"/>
  <c r="W2292" i="4"/>
  <c r="W2400" i="4"/>
  <c r="W2457" i="4"/>
  <c r="V2457" i="4"/>
  <c r="X2457" i="4" s="1"/>
  <c r="Y2000" i="4"/>
  <c r="R2009" i="4"/>
  <c r="P2009" i="4"/>
  <c r="Y2010" i="4"/>
  <c r="O2012" i="4"/>
  <c r="U2012" i="4"/>
  <c r="V2012" i="4" s="1"/>
  <c r="X2012" i="4" s="1"/>
  <c r="U2018" i="4"/>
  <c r="V2018" i="4" s="1"/>
  <c r="X2018" i="4" s="1"/>
  <c r="U2038" i="4"/>
  <c r="V2038" i="4" s="1"/>
  <c r="X2038" i="4" s="1"/>
  <c r="Y2041" i="4"/>
  <c r="W2043" i="4"/>
  <c r="T2043" i="4"/>
  <c r="U2053" i="4"/>
  <c r="V2053" i="4" s="1"/>
  <c r="X2053" i="4" s="1"/>
  <c r="Y2064" i="4"/>
  <c r="U2075" i="4"/>
  <c r="V2075" i="4" s="1"/>
  <c r="X2075" i="4" s="1"/>
  <c r="U2077" i="4"/>
  <c r="V2077" i="4" s="1"/>
  <c r="X2077" i="4" s="1"/>
  <c r="W2083" i="4"/>
  <c r="U2083" i="4"/>
  <c r="V2083" i="4" s="1"/>
  <c r="X2083" i="4" s="1"/>
  <c r="U2085" i="4"/>
  <c r="V2085" i="4" s="1"/>
  <c r="X2085" i="4" s="1"/>
  <c r="U2091" i="4"/>
  <c r="V2091" i="4" s="1"/>
  <c r="X2091" i="4" s="1"/>
  <c r="U2093" i="4"/>
  <c r="V2093" i="4" s="1"/>
  <c r="X2093" i="4" s="1"/>
  <c r="U2099" i="4"/>
  <c r="V2099" i="4" s="1"/>
  <c r="X2099" i="4" s="1"/>
  <c r="U2101" i="4"/>
  <c r="V2101" i="4" s="1"/>
  <c r="X2101" i="4" s="1"/>
  <c r="U2107" i="4"/>
  <c r="V2107" i="4" s="1"/>
  <c r="X2107" i="4" s="1"/>
  <c r="U2109" i="4"/>
  <c r="V2109" i="4" s="1"/>
  <c r="X2109" i="4" s="1"/>
  <c r="W2115" i="4"/>
  <c r="U2115" i="4"/>
  <c r="V2115" i="4" s="1"/>
  <c r="X2115" i="4" s="1"/>
  <c r="U2117" i="4"/>
  <c r="U2123" i="4"/>
  <c r="V2123" i="4" s="1"/>
  <c r="X2123" i="4" s="1"/>
  <c r="W2127" i="4"/>
  <c r="S2127" i="4"/>
  <c r="Y2137" i="4"/>
  <c r="R2139" i="4"/>
  <c r="P2139" i="4"/>
  <c r="Y2141" i="4"/>
  <c r="U2143" i="4"/>
  <c r="V2143" i="4" s="1"/>
  <c r="X2143" i="4" s="1"/>
  <c r="U2153" i="4"/>
  <c r="Y2155" i="4"/>
  <c r="U2155" i="4"/>
  <c r="V2155" i="4" s="1"/>
  <c r="X2155" i="4" s="1"/>
  <c r="W2159" i="4"/>
  <c r="S2159" i="4"/>
  <c r="U2162" i="4"/>
  <c r="V2162" i="4" s="1"/>
  <c r="X2162" i="4" s="1"/>
  <c r="Y2169" i="4"/>
  <c r="R2171" i="4"/>
  <c r="P2171" i="4"/>
  <c r="Y2173" i="4"/>
  <c r="U2175" i="4"/>
  <c r="V2175" i="4" s="1"/>
  <c r="X2175" i="4" s="1"/>
  <c r="U2185" i="4"/>
  <c r="Y2187" i="4"/>
  <c r="U2187" i="4"/>
  <c r="V2187" i="4" s="1"/>
  <c r="X2187" i="4" s="1"/>
  <c r="S2191" i="4"/>
  <c r="U2194" i="4"/>
  <c r="V2194" i="4" s="1"/>
  <c r="X2194" i="4" s="1"/>
  <c r="Y2201" i="4"/>
  <c r="R2203" i="4"/>
  <c r="P2203" i="4"/>
  <c r="U2207" i="4"/>
  <c r="V2207" i="4" s="1"/>
  <c r="X2207" i="4" s="1"/>
  <c r="Y2209" i="4"/>
  <c r="W2214" i="4"/>
  <c r="V2224" i="4"/>
  <c r="X2224" i="4" s="1"/>
  <c r="W2224" i="4"/>
  <c r="V2232" i="4"/>
  <c r="X2232" i="4" s="1"/>
  <c r="W2232" i="4"/>
  <c r="V2295" i="4"/>
  <c r="X2295" i="4" s="1"/>
  <c r="W2295" i="4"/>
  <c r="W2330" i="4"/>
  <c r="V2356" i="4"/>
  <c r="X2356" i="4" s="1"/>
  <c r="W2356" i="4"/>
  <c r="W2409" i="4"/>
  <c r="V2409" i="4"/>
  <c r="X2409" i="4" s="1"/>
  <c r="P1945" i="4"/>
  <c r="R1971" i="4"/>
  <c r="P1976" i="4"/>
  <c r="Y1977" i="4"/>
  <c r="W1983" i="4"/>
  <c r="Y1986" i="4"/>
  <c r="Y1992" i="4"/>
  <c r="P1999" i="4"/>
  <c r="R2001" i="4"/>
  <c r="P2001" i="4"/>
  <c r="Y2002" i="4"/>
  <c r="T2002" i="4"/>
  <c r="O2004" i="4"/>
  <c r="U2004" i="4"/>
  <c r="V2004" i="4" s="1"/>
  <c r="X2004" i="4" s="1"/>
  <c r="W2004" i="4"/>
  <c r="U2010" i="4"/>
  <c r="V2010" i="4" s="1"/>
  <c r="X2010" i="4" s="1"/>
  <c r="T2012" i="4"/>
  <c r="R2019" i="4"/>
  <c r="R2024" i="4"/>
  <c r="U2030" i="4"/>
  <c r="W2031" i="4"/>
  <c r="Y2033" i="4"/>
  <c r="W2035" i="4"/>
  <c r="T2035" i="4"/>
  <c r="R2039" i="4"/>
  <c r="U2043" i="4"/>
  <c r="V2043" i="4" s="1"/>
  <c r="X2043" i="4" s="1"/>
  <c r="U2045" i="4"/>
  <c r="P2048" i="4"/>
  <c r="Y2056" i="4"/>
  <c r="P2063" i="4"/>
  <c r="R2065" i="4"/>
  <c r="P2065" i="4"/>
  <c r="Y2066" i="4"/>
  <c r="T2066" i="4"/>
  <c r="O2068" i="4"/>
  <c r="U2068" i="4"/>
  <c r="V2068" i="4" s="1"/>
  <c r="X2068" i="4" s="1"/>
  <c r="S2071" i="4"/>
  <c r="S2079" i="4"/>
  <c r="W2087" i="4"/>
  <c r="S2087" i="4"/>
  <c r="W2095" i="4"/>
  <c r="S2095" i="4"/>
  <c r="S2103" i="4"/>
  <c r="S2111" i="4"/>
  <c r="W2119" i="4"/>
  <c r="S2119" i="4"/>
  <c r="Y2124" i="4"/>
  <c r="Y2130" i="4"/>
  <c r="O2134" i="4"/>
  <c r="U2134" i="4"/>
  <c r="V2134" i="4" s="1"/>
  <c r="X2134" i="4" s="1"/>
  <c r="T2134" i="4"/>
  <c r="U2136" i="4"/>
  <c r="V2136" i="4" s="1"/>
  <c r="X2136" i="4" s="1"/>
  <c r="O2141" i="4"/>
  <c r="U2141" i="4"/>
  <c r="V2141" i="4" s="1"/>
  <c r="X2141" i="4" s="1"/>
  <c r="W2141" i="4"/>
  <c r="T2141" i="4"/>
  <c r="R2146" i="4"/>
  <c r="P2146" i="4"/>
  <c r="Y2152" i="4"/>
  <c r="Y2156" i="4"/>
  <c r="Y2162" i="4"/>
  <c r="O2166" i="4"/>
  <c r="U2166" i="4"/>
  <c r="V2166" i="4" s="1"/>
  <c r="X2166" i="4" s="1"/>
  <c r="W2166" i="4"/>
  <c r="T2166" i="4"/>
  <c r="U2168" i="4"/>
  <c r="V2168" i="4" s="1"/>
  <c r="X2168" i="4" s="1"/>
  <c r="O2173" i="4"/>
  <c r="U2173" i="4"/>
  <c r="V2173" i="4" s="1"/>
  <c r="X2173" i="4" s="1"/>
  <c r="W2173" i="4"/>
  <c r="T2173" i="4"/>
  <c r="R2178" i="4"/>
  <c r="P2178" i="4"/>
  <c r="Y2184" i="4"/>
  <c r="Y2188" i="4"/>
  <c r="Y2194" i="4"/>
  <c r="O2198" i="4"/>
  <c r="U2198" i="4"/>
  <c r="V2198" i="4" s="1"/>
  <c r="X2198" i="4" s="1"/>
  <c r="T2198" i="4"/>
  <c r="U2200" i="4"/>
  <c r="O2205" i="4"/>
  <c r="U2205" i="4"/>
  <c r="V2205" i="4" s="1"/>
  <c r="X2205" i="4" s="1"/>
  <c r="W2205" i="4"/>
  <c r="T2205" i="4"/>
  <c r="U2210" i="4"/>
  <c r="V2210" i="4" s="1"/>
  <c r="X2210" i="4" s="1"/>
  <c r="Y2215" i="4"/>
  <c r="U2217" i="4"/>
  <c r="V2240" i="4"/>
  <c r="X2240" i="4" s="1"/>
  <c r="W2240" i="4"/>
  <c r="W2287" i="4"/>
  <c r="W2312" i="4"/>
  <c r="W2334" i="4"/>
  <c r="V2334" i="4"/>
  <c r="X2334" i="4" s="1"/>
  <c r="W2337" i="4"/>
  <c r="V2337" i="4"/>
  <c r="X2337" i="4" s="1"/>
  <c r="W2351" i="4"/>
  <c r="W2394" i="4"/>
  <c r="W2426" i="4"/>
  <c r="V2426" i="4"/>
  <c r="X2426" i="4" s="1"/>
  <c r="W2441" i="4"/>
  <c r="V2441" i="4"/>
  <c r="X2441" i="4" s="1"/>
  <c r="U2218" i="4"/>
  <c r="V2218" i="4" s="1"/>
  <c r="X2218" i="4" s="1"/>
  <c r="U2226" i="4"/>
  <c r="V2226" i="4" s="1"/>
  <c r="X2226" i="4" s="1"/>
  <c r="U2234" i="4"/>
  <c r="V2234" i="4" s="1"/>
  <c r="X2234" i="4" s="1"/>
  <c r="U2242" i="4"/>
  <c r="V2242" i="4" s="1"/>
  <c r="X2242" i="4" s="1"/>
  <c r="U2250" i="4"/>
  <c r="V2250" i="4" s="1"/>
  <c r="X2250" i="4" s="1"/>
  <c r="U2258" i="4"/>
  <c r="V2258" i="4" s="1"/>
  <c r="X2258" i="4" s="1"/>
  <c r="U2266" i="4"/>
  <c r="V2266" i="4" s="1"/>
  <c r="X2266" i="4" s="1"/>
  <c r="U2274" i="4"/>
  <c r="V2274" i="4" s="1"/>
  <c r="X2274" i="4" s="1"/>
  <c r="U2282" i="4"/>
  <c r="V2282" i="4" s="1"/>
  <c r="X2282" i="4" s="1"/>
  <c r="U2290" i="4"/>
  <c r="V2290" i="4" s="1"/>
  <c r="X2290" i="4" s="1"/>
  <c r="U2332" i="4"/>
  <c r="U2396" i="4"/>
  <c r="V2396" i="4" s="1"/>
  <c r="X2396" i="4" s="1"/>
  <c r="Y2410" i="4"/>
  <c r="Y2426" i="4"/>
  <c r="Y2442" i="4"/>
  <c r="Y2458" i="4"/>
  <c r="Y2471" i="4"/>
  <c r="U2484" i="4"/>
  <c r="V2484" i="4" s="1"/>
  <c r="X2484" i="4" s="1"/>
  <c r="O2486" i="4"/>
  <c r="U2486" i="4"/>
  <c r="V2486" i="4" s="1"/>
  <c r="X2486" i="4" s="1"/>
  <c r="T2486" i="4"/>
  <c r="R2490" i="4"/>
  <c r="P2490" i="4"/>
  <c r="O2501" i="4"/>
  <c r="U2501" i="4"/>
  <c r="V2501" i="4" s="1"/>
  <c r="X2501" i="4" s="1"/>
  <c r="R2507" i="4"/>
  <c r="P2507" i="4"/>
  <c r="O2518" i="4"/>
  <c r="U2518" i="4"/>
  <c r="V2518" i="4" s="1"/>
  <c r="X2518" i="4" s="1"/>
  <c r="W2518" i="4"/>
  <c r="T2518" i="4"/>
  <c r="R2522" i="4"/>
  <c r="P2522" i="4"/>
  <c r="O2533" i="4"/>
  <c r="U2533" i="4"/>
  <c r="V2533" i="4" s="1"/>
  <c r="X2533" i="4" s="1"/>
  <c r="R2539" i="4"/>
  <c r="P2539" i="4"/>
  <c r="O2550" i="4"/>
  <c r="U2550" i="4"/>
  <c r="V2550" i="4" s="1"/>
  <c r="X2550" i="4" s="1"/>
  <c r="T2550" i="4"/>
  <c r="R2554" i="4"/>
  <c r="P2554" i="4"/>
  <c r="O2564" i="4"/>
  <c r="U2564" i="4"/>
  <c r="V2564" i="4" s="1"/>
  <c r="X2564" i="4" s="1"/>
  <c r="T2564" i="4"/>
  <c r="R2570" i="4"/>
  <c r="P2570" i="4"/>
  <c r="W2571" i="4"/>
  <c r="R2578" i="4"/>
  <c r="P2578" i="4"/>
  <c r="W2579" i="4"/>
  <c r="R2586" i="4"/>
  <c r="P2586" i="4"/>
  <c r="O2588" i="4"/>
  <c r="U2588" i="4"/>
  <c r="V2588" i="4" s="1"/>
  <c r="X2588" i="4" s="1"/>
  <c r="T2588" i="4"/>
  <c r="O2596" i="4"/>
  <c r="U2596" i="4"/>
  <c r="V2596" i="4" s="1"/>
  <c r="X2596" i="4" s="1"/>
  <c r="W2596" i="4"/>
  <c r="T2596" i="4"/>
  <c r="O2604" i="4"/>
  <c r="U2604" i="4"/>
  <c r="V2604" i="4" s="1"/>
  <c r="X2604" i="4" s="1"/>
  <c r="T2604" i="4"/>
  <c r="R2610" i="4"/>
  <c r="P2610" i="4"/>
  <c r="R2613" i="4"/>
  <c r="P2613" i="4"/>
  <c r="U2613" i="4"/>
  <c r="W2640" i="4"/>
  <c r="V2640" i="4"/>
  <c r="X2640" i="4" s="1"/>
  <c r="R2674" i="4"/>
  <c r="P2674" i="4"/>
  <c r="U2674" i="4"/>
  <c r="V2674" i="4" s="1"/>
  <c r="X2674" i="4" s="1"/>
  <c r="U2695" i="4"/>
  <c r="U2211" i="4"/>
  <c r="V2211" i="4" s="1"/>
  <c r="X2211" i="4" s="1"/>
  <c r="U2219" i="4"/>
  <c r="V2219" i="4" s="1"/>
  <c r="X2219" i="4" s="1"/>
  <c r="U2227" i="4"/>
  <c r="V2227" i="4" s="1"/>
  <c r="X2227" i="4" s="1"/>
  <c r="U2235" i="4"/>
  <c r="V2235" i="4" s="1"/>
  <c r="X2235" i="4" s="1"/>
  <c r="U2243" i="4"/>
  <c r="V2243" i="4" s="1"/>
  <c r="X2243" i="4" s="1"/>
  <c r="U2251" i="4"/>
  <c r="V2251" i="4" s="1"/>
  <c r="X2251" i="4" s="1"/>
  <c r="U2259" i="4"/>
  <c r="V2259" i="4" s="1"/>
  <c r="X2259" i="4" s="1"/>
  <c r="U2267" i="4"/>
  <c r="V2267" i="4" s="1"/>
  <c r="X2267" i="4" s="1"/>
  <c r="U2275" i="4"/>
  <c r="V2275" i="4" s="1"/>
  <c r="X2275" i="4" s="1"/>
  <c r="U2283" i="4"/>
  <c r="V2283" i="4" s="1"/>
  <c r="X2283" i="4" s="1"/>
  <c r="U2301" i="4"/>
  <c r="V2301" i="4" s="1"/>
  <c r="X2301" i="4" s="1"/>
  <c r="S2304" i="4"/>
  <c r="T2306" i="4"/>
  <c r="U2308" i="4"/>
  <c r="V2308" i="4" s="1"/>
  <c r="X2308" i="4" s="1"/>
  <c r="Y2315" i="4"/>
  <c r="T2327" i="4"/>
  <c r="T2329" i="4"/>
  <c r="Y2338" i="4"/>
  <c r="Y2345" i="4"/>
  <c r="T2347" i="4"/>
  <c r="U2365" i="4"/>
  <c r="V2365" i="4" s="1"/>
  <c r="X2365" i="4" s="1"/>
  <c r="S2368" i="4"/>
  <c r="T2370" i="4"/>
  <c r="U2372" i="4"/>
  <c r="V2372" i="4" s="1"/>
  <c r="X2372" i="4" s="1"/>
  <c r="Y2379" i="4"/>
  <c r="W2387" i="4"/>
  <c r="T2391" i="4"/>
  <c r="T2393" i="4"/>
  <c r="Y2397" i="4"/>
  <c r="S2400" i="4"/>
  <c r="U2402" i="4"/>
  <c r="V2402" i="4" s="1"/>
  <c r="X2402" i="4" s="1"/>
  <c r="O2405" i="4"/>
  <c r="U2405" i="4"/>
  <c r="V2405" i="4" s="1"/>
  <c r="X2405" i="4" s="1"/>
  <c r="Y2411" i="4"/>
  <c r="Y2413" i="4"/>
  <c r="S2416" i="4"/>
  <c r="U2418" i="4"/>
  <c r="V2418" i="4" s="1"/>
  <c r="X2418" i="4" s="1"/>
  <c r="O2421" i="4"/>
  <c r="U2421" i="4"/>
  <c r="V2421" i="4" s="1"/>
  <c r="X2421" i="4" s="1"/>
  <c r="W2421" i="4"/>
  <c r="Y2427" i="4"/>
  <c r="Y2429" i="4"/>
  <c r="S2432" i="4"/>
  <c r="U2434" i="4"/>
  <c r="V2434" i="4" s="1"/>
  <c r="X2434" i="4" s="1"/>
  <c r="O2437" i="4"/>
  <c r="U2437" i="4"/>
  <c r="V2437" i="4" s="1"/>
  <c r="X2437" i="4" s="1"/>
  <c r="Y2443" i="4"/>
  <c r="Y2445" i="4"/>
  <c r="S2448" i="4"/>
  <c r="U2450" i="4"/>
  <c r="V2450" i="4" s="1"/>
  <c r="X2450" i="4" s="1"/>
  <c r="O2453" i="4"/>
  <c r="U2453" i="4"/>
  <c r="V2453" i="4" s="1"/>
  <c r="X2453" i="4" s="1"/>
  <c r="W2453" i="4"/>
  <c r="Y2459" i="4"/>
  <c r="Y2461" i="4"/>
  <c r="S2464" i="4"/>
  <c r="U2466" i="4"/>
  <c r="V2466" i="4" s="1"/>
  <c r="X2466" i="4" s="1"/>
  <c r="O2469" i="4"/>
  <c r="U2469" i="4"/>
  <c r="V2469" i="4" s="1"/>
  <c r="X2469" i="4" s="1"/>
  <c r="W2469" i="4"/>
  <c r="Y2479" i="4"/>
  <c r="Y2481" i="4"/>
  <c r="R2483" i="4"/>
  <c r="T2501" i="4"/>
  <c r="W2503" i="4"/>
  <c r="Y2504" i="4"/>
  <c r="T2516" i="4"/>
  <c r="W2523" i="4"/>
  <c r="T2533" i="4"/>
  <c r="W2535" i="4"/>
  <c r="Y2536" i="4"/>
  <c r="T2548" i="4"/>
  <c r="W2555" i="4"/>
  <c r="O2572" i="4"/>
  <c r="U2572" i="4"/>
  <c r="V2572" i="4" s="1"/>
  <c r="X2572" i="4" s="1"/>
  <c r="W2572" i="4"/>
  <c r="T2572" i="4"/>
  <c r="U2575" i="4"/>
  <c r="V2575" i="4" s="1"/>
  <c r="X2575" i="4" s="1"/>
  <c r="O2580" i="4"/>
  <c r="U2580" i="4"/>
  <c r="V2580" i="4" s="1"/>
  <c r="X2580" i="4" s="1"/>
  <c r="T2580" i="4"/>
  <c r="U2583" i="4"/>
  <c r="V2583" i="4" s="1"/>
  <c r="X2583" i="4" s="1"/>
  <c r="V2601" i="4"/>
  <c r="X2601" i="4" s="1"/>
  <c r="O2608" i="4"/>
  <c r="U2608" i="4"/>
  <c r="V2608" i="4" s="1"/>
  <c r="X2608" i="4" s="1"/>
  <c r="T2608" i="4"/>
  <c r="R2614" i="4"/>
  <c r="P2614" i="4"/>
  <c r="U2614" i="4"/>
  <c r="U2619" i="4"/>
  <c r="V2619" i="4" s="1"/>
  <c r="X2619" i="4" s="1"/>
  <c r="W2619" i="4"/>
  <c r="W2623" i="4"/>
  <c r="U2623" i="4"/>
  <c r="V2623" i="4" s="1"/>
  <c r="X2623" i="4" s="1"/>
  <c r="S2623" i="4"/>
  <c r="P2633" i="4"/>
  <c r="R2633" i="4"/>
  <c r="U2633" i="4"/>
  <c r="V2659" i="4"/>
  <c r="X2659" i="4" s="1"/>
  <c r="W2659" i="4"/>
  <c r="W2672" i="4"/>
  <c r="W2923" i="4"/>
  <c r="V2923" i="4"/>
  <c r="X2923" i="4" s="1"/>
  <c r="P2073" i="4"/>
  <c r="U2076" i="4"/>
  <c r="V2076" i="4" s="1"/>
  <c r="X2076" i="4" s="1"/>
  <c r="P2081" i="4"/>
  <c r="U2084" i="4"/>
  <c r="V2084" i="4" s="1"/>
  <c r="X2084" i="4" s="1"/>
  <c r="P2089" i="4"/>
  <c r="U2092" i="4"/>
  <c r="V2092" i="4" s="1"/>
  <c r="X2092" i="4" s="1"/>
  <c r="P2097" i="4"/>
  <c r="U2100" i="4"/>
  <c r="V2100" i="4" s="1"/>
  <c r="X2100" i="4" s="1"/>
  <c r="P2105" i="4"/>
  <c r="U2108" i="4"/>
  <c r="V2108" i="4" s="1"/>
  <c r="X2108" i="4" s="1"/>
  <c r="P2113" i="4"/>
  <c r="U2116" i="4"/>
  <c r="V2116" i="4" s="1"/>
  <c r="X2116" i="4" s="1"/>
  <c r="P2121" i="4"/>
  <c r="U2124" i="4"/>
  <c r="V2124" i="4" s="1"/>
  <c r="X2124" i="4" s="1"/>
  <c r="R2127" i="4"/>
  <c r="P2129" i="4"/>
  <c r="W2130" i="4"/>
  <c r="U2132" i="4"/>
  <c r="V2132" i="4" s="1"/>
  <c r="X2132" i="4" s="1"/>
  <c r="R2135" i="4"/>
  <c r="P2137" i="4"/>
  <c r="W2138" i="4"/>
  <c r="U2140" i="4"/>
  <c r="V2140" i="4" s="1"/>
  <c r="X2140" i="4" s="1"/>
  <c r="R2143" i="4"/>
  <c r="P2145" i="4"/>
  <c r="W2146" i="4"/>
  <c r="U2148" i="4"/>
  <c r="V2148" i="4" s="1"/>
  <c r="X2148" i="4" s="1"/>
  <c r="R2151" i="4"/>
  <c r="P2153" i="4"/>
  <c r="W2154" i="4"/>
  <c r="U2156" i="4"/>
  <c r="V2156" i="4" s="1"/>
  <c r="X2156" i="4" s="1"/>
  <c r="R2159" i="4"/>
  <c r="P2161" i="4"/>
  <c r="U2164" i="4"/>
  <c r="V2164" i="4" s="1"/>
  <c r="X2164" i="4" s="1"/>
  <c r="R2167" i="4"/>
  <c r="P2169" i="4"/>
  <c r="W2170" i="4"/>
  <c r="U2172" i="4"/>
  <c r="V2172" i="4" s="1"/>
  <c r="X2172" i="4" s="1"/>
  <c r="R2175" i="4"/>
  <c r="P2177" i="4"/>
  <c r="W2178" i="4"/>
  <c r="U2180" i="4"/>
  <c r="V2180" i="4" s="1"/>
  <c r="X2180" i="4" s="1"/>
  <c r="R2183" i="4"/>
  <c r="P2185" i="4"/>
  <c r="W2186" i="4"/>
  <c r="U2188" i="4"/>
  <c r="V2188" i="4" s="1"/>
  <c r="X2188" i="4" s="1"/>
  <c r="R2191" i="4"/>
  <c r="P2193" i="4"/>
  <c r="W2194" i="4"/>
  <c r="U2196" i="4"/>
  <c r="V2196" i="4" s="1"/>
  <c r="X2196" i="4" s="1"/>
  <c r="R2199" i="4"/>
  <c r="P2201" i="4"/>
  <c r="W2202" i="4"/>
  <c r="U2204" i="4"/>
  <c r="V2204" i="4" s="1"/>
  <c r="X2204" i="4" s="1"/>
  <c r="R2207" i="4"/>
  <c r="P2209" i="4"/>
  <c r="U2212" i="4"/>
  <c r="V2212" i="4" s="1"/>
  <c r="X2212" i="4" s="1"/>
  <c r="R2215" i="4"/>
  <c r="P2217" i="4"/>
  <c r="U2220" i="4"/>
  <c r="V2220" i="4" s="1"/>
  <c r="X2220" i="4" s="1"/>
  <c r="T2221" i="4"/>
  <c r="R2223" i="4"/>
  <c r="P2225" i="4"/>
  <c r="U2228" i="4"/>
  <c r="V2228" i="4" s="1"/>
  <c r="X2228" i="4" s="1"/>
  <c r="T2229" i="4"/>
  <c r="R2231" i="4"/>
  <c r="U2236" i="4"/>
  <c r="V2236" i="4" s="1"/>
  <c r="X2236" i="4" s="1"/>
  <c r="T2237" i="4"/>
  <c r="R2239" i="4"/>
  <c r="U2244" i="4"/>
  <c r="V2244" i="4" s="1"/>
  <c r="X2244" i="4" s="1"/>
  <c r="T2245" i="4"/>
  <c r="R2247" i="4"/>
  <c r="U2252" i="4"/>
  <c r="V2252" i="4" s="1"/>
  <c r="X2252" i="4" s="1"/>
  <c r="T2253" i="4"/>
  <c r="R2255" i="4"/>
  <c r="W2258" i="4"/>
  <c r="U2260" i="4"/>
  <c r="V2260" i="4" s="1"/>
  <c r="X2260" i="4" s="1"/>
  <c r="T2261" i="4"/>
  <c r="R2263" i="4"/>
  <c r="U2268" i="4"/>
  <c r="V2268" i="4" s="1"/>
  <c r="X2268" i="4" s="1"/>
  <c r="T2269" i="4"/>
  <c r="R2271" i="4"/>
  <c r="W2274" i="4"/>
  <c r="U2276" i="4"/>
  <c r="V2276" i="4" s="1"/>
  <c r="X2276" i="4" s="1"/>
  <c r="T2277" i="4"/>
  <c r="R2279" i="4"/>
  <c r="W2282" i="4"/>
  <c r="U2284" i="4"/>
  <c r="V2284" i="4" s="1"/>
  <c r="X2284" i="4" s="1"/>
  <c r="T2285" i="4"/>
  <c r="R2287" i="4"/>
  <c r="W2290" i="4"/>
  <c r="P2291" i="4"/>
  <c r="Y2291" i="4"/>
  <c r="R2298" i="4"/>
  <c r="W2299" i="4"/>
  <c r="T2303" i="4"/>
  <c r="T2305" i="4"/>
  <c r="U2306" i="4"/>
  <c r="V2306" i="4" s="1"/>
  <c r="X2306" i="4" s="1"/>
  <c r="W2310" i="4"/>
  <c r="W2311" i="4"/>
  <c r="W2313" i="4"/>
  <c r="O2314" i="4"/>
  <c r="Y2314" i="4"/>
  <c r="Q2315" i="4"/>
  <c r="Y2321" i="4"/>
  <c r="R2321" i="4"/>
  <c r="S2322" i="4"/>
  <c r="T2323" i="4"/>
  <c r="T2324" i="4"/>
  <c r="T2325" i="4"/>
  <c r="U2326" i="4"/>
  <c r="V2326" i="4" s="1"/>
  <c r="X2326" i="4" s="1"/>
  <c r="U2327" i="4"/>
  <c r="V2327" i="4" s="1"/>
  <c r="X2327" i="4" s="1"/>
  <c r="U2329" i="4"/>
  <c r="V2329" i="4" s="1"/>
  <c r="X2329" i="4" s="1"/>
  <c r="O2334" i="4"/>
  <c r="O2335" i="4"/>
  <c r="O2337" i="4"/>
  <c r="Q2338" i="4"/>
  <c r="R2339" i="4"/>
  <c r="R2340" i="4"/>
  <c r="U2341" i="4"/>
  <c r="V2341" i="4" s="1"/>
  <c r="X2341" i="4" s="1"/>
  <c r="S2344" i="4"/>
  <c r="T2346" i="4"/>
  <c r="U2347" i="4"/>
  <c r="V2347" i="4" s="1"/>
  <c r="X2347" i="4" s="1"/>
  <c r="U2348" i="4"/>
  <c r="V2348" i="4" s="1"/>
  <c r="X2348" i="4" s="1"/>
  <c r="W2354" i="4"/>
  <c r="P2355" i="4"/>
  <c r="Y2356" i="4"/>
  <c r="R2362" i="4"/>
  <c r="W2363" i="4"/>
  <c r="T2367" i="4"/>
  <c r="T2369" i="4"/>
  <c r="U2370" i="4"/>
  <c r="V2370" i="4" s="1"/>
  <c r="X2370" i="4" s="1"/>
  <c r="W2374" i="4"/>
  <c r="W2375" i="4"/>
  <c r="W2377" i="4"/>
  <c r="O2378" i="4"/>
  <c r="Q2379" i="4"/>
  <c r="Y2385" i="4"/>
  <c r="R2385" i="4"/>
  <c r="S2386" i="4"/>
  <c r="T2387" i="4"/>
  <c r="T2388" i="4"/>
  <c r="T2389" i="4"/>
  <c r="U2390" i="4"/>
  <c r="V2390" i="4" s="1"/>
  <c r="X2390" i="4" s="1"/>
  <c r="U2391" i="4"/>
  <c r="V2391" i="4" s="1"/>
  <c r="X2391" i="4" s="1"/>
  <c r="U2392" i="4"/>
  <c r="U2393" i="4"/>
  <c r="V2393" i="4" s="1"/>
  <c r="X2393" i="4" s="1"/>
  <c r="U2399" i="4"/>
  <c r="V2399" i="4" s="1"/>
  <c r="X2399" i="4" s="1"/>
  <c r="T2401" i="4"/>
  <c r="R2404" i="4"/>
  <c r="T2405" i="4"/>
  <c r="O2409" i="4"/>
  <c r="Q2410" i="4"/>
  <c r="T2411" i="4"/>
  <c r="W2412" i="4"/>
  <c r="U2415" i="4"/>
  <c r="V2415" i="4" s="1"/>
  <c r="X2415" i="4" s="1"/>
  <c r="T2417" i="4"/>
  <c r="R2420" i="4"/>
  <c r="T2421" i="4"/>
  <c r="O2425" i="4"/>
  <c r="Q2426" i="4"/>
  <c r="T2427" i="4"/>
  <c r="W2428" i="4"/>
  <c r="U2431" i="4"/>
  <c r="V2431" i="4" s="1"/>
  <c r="X2431" i="4" s="1"/>
  <c r="T2433" i="4"/>
  <c r="R2436" i="4"/>
  <c r="T2437" i="4"/>
  <c r="O2441" i="4"/>
  <c r="Q2442" i="4"/>
  <c r="T2443" i="4"/>
  <c r="W2444" i="4"/>
  <c r="U2447" i="4"/>
  <c r="V2447" i="4" s="1"/>
  <c r="X2447" i="4" s="1"/>
  <c r="T2449" i="4"/>
  <c r="R2452" i="4"/>
  <c r="T2453" i="4"/>
  <c r="O2457" i="4"/>
  <c r="Q2458" i="4"/>
  <c r="T2459" i="4"/>
  <c r="W2460" i="4"/>
  <c r="U2463" i="4"/>
  <c r="V2463" i="4" s="1"/>
  <c r="X2463" i="4" s="1"/>
  <c r="T2465" i="4"/>
  <c r="R2468" i="4"/>
  <c r="T2469" i="4"/>
  <c r="U2473" i="4"/>
  <c r="V2473" i="4" s="1"/>
  <c r="X2473" i="4" s="1"/>
  <c r="R2474" i="4"/>
  <c r="P2474" i="4"/>
  <c r="Y2475" i="4"/>
  <c r="O2477" i="4"/>
  <c r="U2477" i="4"/>
  <c r="V2477" i="4" s="1"/>
  <c r="X2477" i="4" s="1"/>
  <c r="W2477" i="4"/>
  <c r="Y2486" i="4"/>
  <c r="Y2492" i="4"/>
  <c r="O2494" i="4"/>
  <c r="U2494" i="4"/>
  <c r="V2494" i="4" s="1"/>
  <c r="X2494" i="4" s="1"/>
  <c r="T2494" i="4"/>
  <c r="R2498" i="4"/>
  <c r="P2498" i="4"/>
  <c r="Y2499" i="4"/>
  <c r="Y2501" i="4"/>
  <c r="Y2505" i="4"/>
  <c r="V2506" i="4"/>
  <c r="X2506" i="4" s="1"/>
  <c r="O2509" i="4"/>
  <c r="U2509" i="4"/>
  <c r="V2509" i="4" s="1"/>
  <c r="X2509" i="4" s="1"/>
  <c r="U2511" i="4"/>
  <c r="V2511" i="4" s="1"/>
  <c r="X2511" i="4" s="1"/>
  <c r="U2512" i="4"/>
  <c r="Y2514" i="4"/>
  <c r="R2515" i="4"/>
  <c r="P2515" i="4"/>
  <c r="U2516" i="4"/>
  <c r="V2516" i="4" s="1"/>
  <c r="X2516" i="4" s="1"/>
  <c r="Y2518" i="4"/>
  <c r="Y2524" i="4"/>
  <c r="O2526" i="4"/>
  <c r="U2526" i="4"/>
  <c r="V2526" i="4" s="1"/>
  <c r="X2526" i="4" s="1"/>
  <c r="T2526" i="4"/>
  <c r="U2529" i="4"/>
  <c r="V2529" i="4" s="1"/>
  <c r="X2529" i="4" s="1"/>
  <c r="R2530" i="4"/>
  <c r="P2530" i="4"/>
  <c r="Y2531" i="4"/>
  <c r="Y2533" i="4"/>
  <c r="Y2537" i="4"/>
  <c r="O2541" i="4"/>
  <c r="U2541" i="4"/>
  <c r="V2541" i="4" s="1"/>
  <c r="X2541" i="4" s="1"/>
  <c r="W2541" i="4"/>
  <c r="U2543" i="4"/>
  <c r="V2543" i="4" s="1"/>
  <c r="X2543" i="4" s="1"/>
  <c r="U2544" i="4"/>
  <c r="Y2546" i="4"/>
  <c r="R2547" i="4"/>
  <c r="P2547" i="4"/>
  <c r="U2548" i="4"/>
  <c r="V2548" i="4" s="1"/>
  <c r="X2548" i="4" s="1"/>
  <c r="Y2550" i="4"/>
  <c r="Y2556" i="4"/>
  <c r="O2558" i="4"/>
  <c r="U2558" i="4"/>
  <c r="V2558" i="4" s="1"/>
  <c r="X2558" i="4" s="1"/>
  <c r="T2558" i="4"/>
  <c r="Y2560" i="4"/>
  <c r="R2563" i="4"/>
  <c r="P2563" i="4"/>
  <c r="O2565" i="4"/>
  <c r="U2565" i="4"/>
  <c r="V2565" i="4" s="1"/>
  <c r="X2565" i="4" s="1"/>
  <c r="W2565" i="4"/>
  <c r="T2565" i="4"/>
  <c r="V2569" i="4"/>
  <c r="X2569" i="4" s="1"/>
  <c r="V2577" i="4"/>
  <c r="X2577" i="4" s="1"/>
  <c r="V2585" i="4"/>
  <c r="X2585" i="4" s="1"/>
  <c r="R2587" i="4"/>
  <c r="P2587" i="4"/>
  <c r="O2589" i="4"/>
  <c r="U2589" i="4"/>
  <c r="V2589" i="4" s="1"/>
  <c r="X2589" i="4" s="1"/>
  <c r="T2589" i="4"/>
  <c r="R2595" i="4"/>
  <c r="P2595" i="4"/>
  <c r="O2597" i="4"/>
  <c r="U2597" i="4"/>
  <c r="V2597" i="4" s="1"/>
  <c r="X2597" i="4" s="1"/>
  <c r="W2597" i="4"/>
  <c r="T2597" i="4"/>
  <c r="R2603" i="4"/>
  <c r="P2603" i="4"/>
  <c r="O2605" i="4"/>
  <c r="U2605" i="4"/>
  <c r="V2605" i="4" s="1"/>
  <c r="X2605" i="4" s="1"/>
  <c r="T2605" i="4"/>
  <c r="W2605" i="4"/>
  <c r="R2611" i="4"/>
  <c r="P2611" i="4"/>
  <c r="O2648" i="4"/>
  <c r="U2648" i="4"/>
  <c r="V2648" i="4" s="1"/>
  <c r="X2648" i="4" s="1"/>
  <c r="T2648" i="4"/>
  <c r="W2711" i="4"/>
  <c r="V2711" i="4"/>
  <c r="X2711" i="4" s="1"/>
  <c r="R2128" i="4"/>
  <c r="R2136" i="4"/>
  <c r="R2144" i="4"/>
  <c r="R2152" i="4"/>
  <c r="R2160" i="4"/>
  <c r="R2168" i="4"/>
  <c r="R2176" i="4"/>
  <c r="R2184" i="4"/>
  <c r="R2192" i="4"/>
  <c r="R2200" i="4"/>
  <c r="T2206" i="4"/>
  <c r="S2207" i="4"/>
  <c r="R2208" i="4"/>
  <c r="T2214" i="4"/>
  <c r="S2215" i="4"/>
  <c r="R2216" i="4"/>
  <c r="P2218" i="4"/>
  <c r="U2221" i="4"/>
  <c r="V2221" i="4" s="1"/>
  <c r="X2221" i="4" s="1"/>
  <c r="T2222" i="4"/>
  <c r="S2223" i="4"/>
  <c r="R2224" i="4"/>
  <c r="P2226" i="4"/>
  <c r="U2229" i="4"/>
  <c r="V2229" i="4" s="1"/>
  <c r="X2229" i="4" s="1"/>
  <c r="T2230" i="4"/>
  <c r="R2232" i="4"/>
  <c r="P2234" i="4"/>
  <c r="U2237" i="4"/>
  <c r="V2237" i="4" s="1"/>
  <c r="X2237" i="4" s="1"/>
  <c r="T2238" i="4"/>
  <c r="R2240" i="4"/>
  <c r="P2242" i="4"/>
  <c r="U2245" i="4"/>
  <c r="V2245" i="4" s="1"/>
  <c r="X2245" i="4" s="1"/>
  <c r="T2246" i="4"/>
  <c r="R2248" i="4"/>
  <c r="P2250" i="4"/>
  <c r="U2253" i="4"/>
  <c r="V2253" i="4" s="1"/>
  <c r="X2253" i="4" s="1"/>
  <c r="T2254" i="4"/>
  <c r="R2256" i="4"/>
  <c r="P2258" i="4"/>
  <c r="U2261" i="4"/>
  <c r="V2261" i="4" s="1"/>
  <c r="X2261" i="4" s="1"/>
  <c r="T2262" i="4"/>
  <c r="R2264" i="4"/>
  <c r="P2266" i="4"/>
  <c r="U2269" i="4"/>
  <c r="V2269" i="4" s="1"/>
  <c r="X2269" i="4" s="1"/>
  <c r="T2270" i="4"/>
  <c r="R2272" i="4"/>
  <c r="P2274" i="4"/>
  <c r="U2277" i="4"/>
  <c r="V2277" i="4" s="1"/>
  <c r="X2277" i="4" s="1"/>
  <c r="T2278" i="4"/>
  <c r="R2280" i="4"/>
  <c r="P2282" i="4"/>
  <c r="U2285" i="4"/>
  <c r="V2285" i="4" s="1"/>
  <c r="X2285" i="4" s="1"/>
  <c r="T2286" i="4"/>
  <c r="R2288" i="4"/>
  <c r="P2290" i="4"/>
  <c r="Q2293" i="4"/>
  <c r="Q2294" i="4"/>
  <c r="Q2295" i="4"/>
  <c r="Q2296" i="4"/>
  <c r="Y2297" i="4"/>
  <c r="S2298" i="4"/>
  <c r="T2299" i="4"/>
  <c r="T2300" i="4"/>
  <c r="T2301" i="4"/>
  <c r="U2302" i="4"/>
  <c r="V2302" i="4" s="1"/>
  <c r="X2302" i="4" s="1"/>
  <c r="U2303" i="4"/>
  <c r="V2303" i="4" s="1"/>
  <c r="X2303" i="4" s="1"/>
  <c r="U2305" i="4"/>
  <c r="V2305" i="4" s="1"/>
  <c r="X2305" i="4" s="1"/>
  <c r="R2316" i="4"/>
  <c r="U2317" i="4"/>
  <c r="V2317" i="4" s="1"/>
  <c r="X2317" i="4" s="1"/>
  <c r="R2318" i="4"/>
  <c r="R2319" i="4"/>
  <c r="S2320" i="4"/>
  <c r="U2323" i="4"/>
  <c r="V2323" i="4" s="1"/>
  <c r="X2323" i="4" s="1"/>
  <c r="U2324" i="4"/>
  <c r="V2324" i="4" s="1"/>
  <c r="X2324" i="4" s="1"/>
  <c r="R2328" i="4"/>
  <c r="P2331" i="4"/>
  <c r="P2332" i="4"/>
  <c r="P2334" i="4"/>
  <c r="P2335" i="4"/>
  <c r="P2336" i="4"/>
  <c r="P2337" i="4"/>
  <c r="R2338" i="4"/>
  <c r="W2339" i="4"/>
  <c r="S2340" i="4"/>
  <c r="S2341" i="4"/>
  <c r="S2342" i="4"/>
  <c r="U2346" i="4"/>
  <c r="V2346" i="4" s="1"/>
  <c r="X2346" i="4" s="1"/>
  <c r="W2350" i="4"/>
  <c r="W2352" i="4"/>
  <c r="Q2357" i="4"/>
  <c r="Q2358" i="4"/>
  <c r="Q2359" i="4"/>
  <c r="Q2360" i="4"/>
  <c r="Y2361" i="4"/>
  <c r="S2362" i="4"/>
  <c r="T2363" i="4"/>
  <c r="T2364" i="4"/>
  <c r="T2365" i="4"/>
  <c r="U2366" i="4"/>
  <c r="V2366" i="4" s="1"/>
  <c r="X2366" i="4" s="1"/>
  <c r="U2367" i="4"/>
  <c r="V2367" i="4" s="1"/>
  <c r="X2367" i="4" s="1"/>
  <c r="U2369" i="4"/>
  <c r="V2369" i="4" s="1"/>
  <c r="X2369" i="4" s="1"/>
  <c r="R2380" i="4"/>
  <c r="U2381" i="4"/>
  <c r="V2381" i="4" s="1"/>
  <c r="X2381" i="4" s="1"/>
  <c r="R2382" i="4"/>
  <c r="R2383" i="4"/>
  <c r="S2384" i="4"/>
  <c r="U2387" i="4"/>
  <c r="V2387" i="4" s="1"/>
  <c r="X2387" i="4" s="1"/>
  <c r="U2388" i="4"/>
  <c r="V2388" i="4" s="1"/>
  <c r="X2388" i="4" s="1"/>
  <c r="R2392" i="4"/>
  <c r="P2395" i="4"/>
  <c r="P2396" i="4"/>
  <c r="Q2397" i="4"/>
  <c r="R2398" i="4"/>
  <c r="U2401" i="4"/>
  <c r="V2401" i="4" s="1"/>
  <c r="X2401" i="4" s="1"/>
  <c r="R2402" i="4"/>
  <c r="P2402" i="4"/>
  <c r="W2402" i="4"/>
  <c r="P2403" i="4"/>
  <c r="P2408" i="4"/>
  <c r="P2409" i="4"/>
  <c r="U2411" i="4"/>
  <c r="V2411" i="4" s="1"/>
  <c r="X2411" i="4" s="1"/>
  <c r="Q2413" i="4"/>
  <c r="R2414" i="4"/>
  <c r="U2417" i="4"/>
  <c r="V2417" i="4" s="1"/>
  <c r="X2417" i="4" s="1"/>
  <c r="R2418" i="4"/>
  <c r="P2418" i="4"/>
  <c r="P2419" i="4"/>
  <c r="P2424" i="4"/>
  <c r="P2425" i="4"/>
  <c r="U2427" i="4"/>
  <c r="V2427" i="4" s="1"/>
  <c r="X2427" i="4" s="1"/>
  <c r="Q2429" i="4"/>
  <c r="R2430" i="4"/>
  <c r="U2433" i="4"/>
  <c r="V2433" i="4" s="1"/>
  <c r="X2433" i="4" s="1"/>
  <c r="R2434" i="4"/>
  <c r="P2434" i="4"/>
  <c r="W2434" i="4"/>
  <c r="P2435" i="4"/>
  <c r="P2440" i="4"/>
  <c r="P2441" i="4"/>
  <c r="U2443" i="4"/>
  <c r="V2443" i="4" s="1"/>
  <c r="X2443" i="4" s="1"/>
  <c r="Q2445" i="4"/>
  <c r="R2446" i="4"/>
  <c r="U2449" i="4"/>
  <c r="V2449" i="4" s="1"/>
  <c r="X2449" i="4" s="1"/>
  <c r="R2450" i="4"/>
  <c r="P2450" i="4"/>
  <c r="W2450" i="4"/>
  <c r="P2451" i="4"/>
  <c r="P2456" i="4"/>
  <c r="P2457" i="4"/>
  <c r="S2458" i="4"/>
  <c r="U2459" i="4"/>
  <c r="V2459" i="4" s="1"/>
  <c r="X2459" i="4" s="1"/>
  <c r="Q2461" i="4"/>
  <c r="R2462" i="4"/>
  <c r="U2465" i="4"/>
  <c r="V2465" i="4" s="1"/>
  <c r="X2465" i="4" s="1"/>
  <c r="R2466" i="4"/>
  <c r="P2466" i="4"/>
  <c r="P2467" i="4"/>
  <c r="O2470" i="4"/>
  <c r="Q2471" i="4"/>
  <c r="U2475" i="4"/>
  <c r="V2475" i="4" s="1"/>
  <c r="X2475" i="4" s="1"/>
  <c r="T2477" i="4"/>
  <c r="R2482" i="4"/>
  <c r="P2482" i="4"/>
  <c r="Y2483" i="4"/>
  <c r="T2483" i="4"/>
  <c r="O2485" i="4"/>
  <c r="U2485" i="4"/>
  <c r="V2485" i="4" s="1"/>
  <c r="X2485" i="4" s="1"/>
  <c r="W2485" i="4"/>
  <c r="T2492" i="4"/>
  <c r="O2495" i="4"/>
  <c r="R2500" i="4"/>
  <c r="T2509" i="4"/>
  <c r="P2513" i="4"/>
  <c r="W2520" i="4"/>
  <c r="T2524" i="4"/>
  <c r="O2527" i="4"/>
  <c r="R2532" i="4"/>
  <c r="T2541" i="4"/>
  <c r="W2543" i="4"/>
  <c r="P2545" i="4"/>
  <c r="W2552" i="4"/>
  <c r="T2556" i="4"/>
  <c r="O2559" i="4"/>
  <c r="R2561" i="4"/>
  <c r="P2561" i="4"/>
  <c r="Y2562" i="4"/>
  <c r="R2571" i="4"/>
  <c r="P2571" i="4"/>
  <c r="O2573" i="4"/>
  <c r="U2573" i="4"/>
  <c r="V2573" i="4" s="1"/>
  <c r="X2573" i="4" s="1"/>
  <c r="W2573" i="4"/>
  <c r="T2573" i="4"/>
  <c r="R2579" i="4"/>
  <c r="P2579" i="4"/>
  <c r="O2581" i="4"/>
  <c r="U2581" i="4"/>
  <c r="V2581" i="4" s="1"/>
  <c r="X2581" i="4" s="1"/>
  <c r="T2581" i="4"/>
  <c r="Y2594" i="4"/>
  <c r="U2594" i="4"/>
  <c r="V2594" i="4" s="1"/>
  <c r="X2594" i="4" s="1"/>
  <c r="Y2602" i="4"/>
  <c r="U2602" i="4"/>
  <c r="V2602" i="4" s="1"/>
  <c r="X2602" i="4" s="1"/>
  <c r="Y2606" i="4"/>
  <c r="Y2609" i="4"/>
  <c r="O2609" i="4"/>
  <c r="U2609" i="4"/>
  <c r="V2609" i="4" s="1"/>
  <c r="X2609" i="4" s="1"/>
  <c r="R2615" i="4"/>
  <c r="P2615" i="4"/>
  <c r="U2615" i="4"/>
  <c r="Y2620" i="4"/>
  <c r="O2643" i="4"/>
  <c r="U2643" i="4"/>
  <c r="V2643" i="4" s="1"/>
  <c r="X2643" i="4" s="1"/>
  <c r="T2643" i="4"/>
  <c r="Y2644" i="4"/>
  <c r="R2653" i="4"/>
  <c r="P2653" i="4"/>
  <c r="U2653" i="4"/>
  <c r="R2654" i="4"/>
  <c r="P2654" i="4"/>
  <c r="U2654" i="4"/>
  <c r="V2654" i="4" s="1"/>
  <c r="X2654" i="4" s="1"/>
  <c r="Y2689" i="4"/>
  <c r="W2703" i="4"/>
  <c r="V2703" i="4"/>
  <c r="X2703" i="4" s="1"/>
  <c r="O2706" i="4"/>
  <c r="U2706" i="4"/>
  <c r="V2706" i="4" s="1"/>
  <c r="X2706" i="4" s="1"/>
  <c r="T2706" i="4"/>
  <c r="V2799" i="4"/>
  <c r="X2799" i="4" s="1"/>
  <c r="W2799" i="4"/>
  <c r="R2073" i="4"/>
  <c r="R2081" i="4"/>
  <c r="R2089" i="4"/>
  <c r="R2097" i="4"/>
  <c r="R2105" i="4"/>
  <c r="R2113" i="4"/>
  <c r="R2121" i="4"/>
  <c r="R2129" i="4"/>
  <c r="R2137" i="4"/>
  <c r="R2145" i="4"/>
  <c r="R2153" i="4"/>
  <c r="R2161" i="4"/>
  <c r="R2169" i="4"/>
  <c r="R2177" i="4"/>
  <c r="R2185" i="4"/>
  <c r="R2193" i="4"/>
  <c r="R2201" i="4"/>
  <c r="U2206" i="4"/>
  <c r="V2206" i="4" s="1"/>
  <c r="X2206" i="4" s="1"/>
  <c r="R2209" i="4"/>
  <c r="P2211" i="4"/>
  <c r="U2214" i="4"/>
  <c r="V2214" i="4" s="1"/>
  <c r="X2214" i="4" s="1"/>
  <c r="R2217" i="4"/>
  <c r="P2219" i="4"/>
  <c r="U2222" i="4"/>
  <c r="V2222" i="4" s="1"/>
  <c r="X2222" i="4" s="1"/>
  <c r="R2225" i="4"/>
  <c r="P2227" i="4"/>
  <c r="U2230" i="4"/>
  <c r="V2230" i="4" s="1"/>
  <c r="X2230" i="4" s="1"/>
  <c r="T2231" i="4"/>
  <c r="R2233" i="4"/>
  <c r="P2235" i="4"/>
  <c r="U2238" i="4"/>
  <c r="V2238" i="4" s="1"/>
  <c r="X2238" i="4" s="1"/>
  <c r="T2239" i="4"/>
  <c r="R2241" i="4"/>
  <c r="P2243" i="4"/>
  <c r="U2246" i="4"/>
  <c r="V2246" i="4" s="1"/>
  <c r="X2246" i="4" s="1"/>
  <c r="T2247" i="4"/>
  <c r="R2249" i="4"/>
  <c r="P2251" i="4"/>
  <c r="U2254" i="4"/>
  <c r="V2254" i="4" s="1"/>
  <c r="X2254" i="4" s="1"/>
  <c r="T2255" i="4"/>
  <c r="R2257" i="4"/>
  <c r="P2259" i="4"/>
  <c r="U2262" i="4"/>
  <c r="V2262" i="4" s="1"/>
  <c r="X2262" i="4" s="1"/>
  <c r="T2263" i="4"/>
  <c r="R2265" i="4"/>
  <c r="P2267" i="4"/>
  <c r="U2270" i="4"/>
  <c r="V2270" i="4" s="1"/>
  <c r="X2270" i="4" s="1"/>
  <c r="T2271" i="4"/>
  <c r="R2273" i="4"/>
  <c r="P2275" i="4"/>
  <c r="U2278" i="4"/>
  <c r="V2278" i="4" s="1"/>
  <c r="X2278" i="4" s="1"/>
  <c r="T2279" i="4"/>
  <c r="R2281" i="4"/>
  <c r="P2283" i="4"/>
  <c r="U2286" i="4"/>
  <c r="V2286" i="4" s="1"/>
  <c r="X2286" i="4" s="1"/>
  <c r="T2287" i="4"/>
  <c r="R2289" i="4"/>
  <c r="R2292" i="4"/>
  <c r="U2293" i="4"/>
  <c r="V2293" i="4" s="1"/>
  <c r="X2293" i="4" s="1"/>
  <c r="U2299" i="4"/>
  <c r="V2299" i="4" s="1"/>
  <c r="X2299" i="4" s="1"/>
  <c r="U2300" i="4"/>
  <c r="V2300" i="4" s="1"/>
  <c r="X2300" i="4" s="1"/>
  <c r="R2304" i="4"/>
  <c r="P2308" i="4"/>
  <c r="P2310" i="4"/>
  <c r="P2311" i="4"/>
  <c r="P2312" i="4"/>
  <c r="P2313" i="4"/>
  <c r="R2314" i="4"/>
  <c r="W2315" i="4"/>
  <c r="S2316" i="4"/>
  <c r="S2317" i="4"/>
  <c r="S2318" i="4"/>
  <c r="U2322" i="4"/>
  <c r="V2322" i="4" s="1"/>
  <c r="X2322" i="4" s="1"/>
  <c r="Q2333" i="4"/>
  <c r="Y2337" i="4"/>
  <c r="U2342" i="4"/>
  <c r="V2342" i="4" s="1"/>
  <c r="X2342" i="4" s="1"/>
  <c r="U2343" i="4"/>
  <c r="V2343" i="4" s="1"/>
  <c r="X2343" i="4" s="1"/>
  <c r="U2345" i="4"/>
  <c r="V2345" i="4" s="1"/>
  <c r="X2345" i="4" s="1"/>
  <c r="U2357" i="4"/>
  <c r="R2358" i="4"/>
  <c r="R2359" i="4"/>
  <c r="U2363" i="4"/>
  <c r="V2363" i="4" s="1"/>
  <c r="X2363" i="4" s="1"/>
  <c r="U2364" i="4"/>
  <c r="V2364" i="4" s="1"/>
  <c r="X2364" i="4" s="1"/>
  <c r="R2368" i="4"/>
  <c r="P2372" i="4"/>
  <c r="P2374" i="4"/>
  <c r="P2375" i="4"/>
  <c r="P2376" i="4"/>
  <c r="P2377" i="4"/>
  <c r="R2378" i="4"/>
  <c r="U2386" i="4"/>
  <c r="V2386" i="4" s="1"/>
  <c r="X2386" i="4" s="1"/>
  <c r="R2400" i="4"/>
  <c r="Y2409" i="4"/>
  <c r="R2416" i="4"/>
  <c r="Y2425" i="4"/>
  <c r="R2432" i="4"/>
  <c r="Y2441" i="4"/>
  <c r="R2448" i="4"/>
  <c r="Y2457" i="4"/>
  <c r="R2464" i="4"/>
  <c r="U2471" i="4"/>
  <c r="V2471" i="4" s="1"/>
  <c r="X2471" i="4" s="1"/>
  <c r="R2473" i="4"/>
  <c r="R2476" i="4"/>
  <c r="Q2479" i="4"/>
  <c r="U2480" i="4"/>
  <c r="V2480" i="4" s="1"/>
  <c r="X2480" i="4" s="1"/>
  <c r="U2483" i="4"/>
  <c r="V2483" i="4" s="1"/>
  <c r="X2483" i="4" s="1"/>
  <c r="U2487" i="4"/>
  <c r="V2487" i="4" s="1"/>
  <c r="X2487" i="4" s="1"/>
  <c r="U2488" i="4"/>
  <c r="V2488" i="4" s="1"/>
  <c r="X2488" i="4" s="1"/>
  <c r="Y2490" i="4"/>
  <c r="R2491" i="4"/>
  <c r="P2491" i="4"/>
  <c r="U2492" i="4"/>
  <c r="V2492" i="4" s="1"/>
  <c r="X2492" i="4" s="1"/>
  <c r="R2497" i="4"/>
  <c r="Y2500" i="4"/>
  <c r="O2502" i="4"/>
  <c r="U2502" i="4"/>
  <c r="V2502" i="4" s="1"/>
  <c r="X2502" i="4" s="1"/>
  <c r="W2502" i="4"/>
  <c r="T2502" i="4"/>
  <c r="U2505" i="4"/>
  <c r="V2505" i="4" s="1"/>
  <c r="X2505" i="4" s="1"/>
  <c r="R2506" i="4"/>
  <c r="P2506" i="4"/>
  <c r="Y2507" i="4"/>
  <c r="U2507" i="4"/>
  <c r="V2507" i="4" s="1"/>
  <c r="X2507" i="4" s="1"/>
  <c r="Y2513" i="4"/>
  <c r="O2517" i="4"/>
  <c r="U2517" i="4"/>
  <c r="V2517" i="4" s="1"/>
  <c r="X2517" i="4" s="1"/>
  <c r="U2519" i="4"/>
  <c r="U2520" i="4"/>
  <c r="V2520" i="4" s="1"/>
  <c r="X2520" i="4" s="1"/>
  <c r="Y2522" i="4"/>
  <c r="R2523" i="4"/>
  <c r="P2523" i="4"/>
  <c r="U2524" i="4"/>
  <c r="V2524" i="4" s="1"/>
  <c r="X2524" i="4" s="1"/>
  <c r="Y2532" i="4"/>
  <c r="O2534" i="4"/>
  <c r="U2534" i="4"/>
  <c r="V2534" i="4" s="1"/>
  <c r="X2534" i="4" s="1"/>
  <c r="W2534" i="4"/>
  <c r="T2534" i="4"/>
  <c r="U2537" i="4"/>
  <c r="R2538" i="4"/>
  <c r="P2538" i="4"/>
  <c r="Y2539" i="4"/>
  <c r="U2539" i="4"/>
  <c r="V2539" i="4" s="1"/>
  <c r="X2539" i="4" s="1"/>
  <c r="Y2545" i="4"/>
  <c r="O2549" i="4"/>
  <c r="U2549" i="4"/>
  <c r="V2549" i="4" s="1"/>
  <c r="X2549" i="4" s="1"/>
  <c r="U2551" i="4"/>
  <c r="V2551" i="4" s="1"/>
  <c r="X2551" i="4" s="1"/>
  <c r="U2552" i="4"/>
  <c r="V2552" i="4" s="1"/>
  <c r="X2552" i="4" s="1"/>
  <c r="Y2554" i="4"/>
  <c r="R2555" i="4"/>
  <c r="P2555" i="4"/>
  <c r="U2556" i="4"/>
  <c r="V2556" i="4" s="1"/>
  <c r="X2556" i="4" s="1"/>
  <c r="U2562" i="4"/>
  <c r="Y2568" i="4"/>
  <c r="R2569" i="4"/>
  <c r="P2569" i="4"/>
  <c r="Y2570" i="4"/>
  <c r="U2570" i="4"/>
  <c r="V2570" i="4" s="1"/>
  <c r="X2570" i="4" s="1"/>
  <c r="Y2578" i="4"/>
  <c r="U2578" i="4"/>
  <c r="V2578" i="4" s="1"/>
  <c r="X2578" i="4" s="1"/>
  <c r="Y2586" i="4"/>
  <c r="U2586" i="4"/>
  <c r="Y2592" i="4"/>
  <c r="R2593" i="4"/>
  <c r="P2593" i="4"/>
  <c r="Y2600" i="4"/>
  <c r="R2601" i="4"/>
  <c r="P2601" i="4"/>
  <c r="O2606" i="4"/>
  <c r="U2606" i="4"/>
  <c r="V2606" i="4" s="1"/>
  <c r="X2606" i="4" s="1"/>
  <c r="T2606" i="4"/>
  <c r="Y2610" i="4"/>
  <c r="U2610" i="4"/>
  <c r="V2610" i="4" s="1"/>
  <c r="X2610" i="4" s="1"/>
  <c r="Y2613" i="4"/>
  <c r="W2624" i="4"/>
  <c r="U2637" i="4"/>
  <c r="U2644" i="4"/>
  <c r="V2644" i="4" s="1"/>
  <c r="X2644" i="4" s="1"/>
  <c r="O2644" i="4"/>
  <c r="T2644" i="4"/>
  <c r="V2651" i="4"/>
  <c r="X2651" i="4" s="1"/>
  <c r="W2651" i="4"/>
  <c r="R2655" i="4"/>
  <c r="P2655" i="4"/>
  <c r="U2655" i="4"/>
  <c r="V2663" i="4"/>
  <c r="X2663" i="4" s="1"/>
  <c r="W2663" i="4"/>
  <c r="Y2674" i="4"/>
  <c r="R2676" i="4"/>
  <c r="Q2676" i="4"/>
  <c r="O2689" i="4"/>
  <c r="U2689" i="4"/>
  <c r="V2689" i="4" s="1"/>
  <c r="X2689" i="4" s="1"/>
  <c r="W2689" i="4"/>
  <c r="T2689" i="4"/>
  <c r="Y2690" i="4"/>
  <c r="U2701" i="4"/>
  <c r="V2701" i="4" s="1"/>
  <c r="X2701" i="4" s="1"/>
  <c r="U2298" i="4"/>
  <c r="V2298" i="4" s="1"/>
  <c r="X2298" i="4" s="1"/>
  <c r="W2302" i="4"/>
  <c r="O2306" i="4"/>
  <c r="Y2313" i="4"/>
  <c r="U2320" i="4"/>
  <c r="V2320" i="4" s="1"/>
  <c r="X2320" i="4" s="1"/>
  <c r="O2324" i="4"/>
  <c r="O2325" i="4"/>
  <c r="O2326" i="4"/>
  <c r="O2327" i="4"/>
  <c r="U2333" i="4"/>
  <c r="V2333" i="4" s="1"/>
  <c r="X2333" i="4" s="1"/>
  <c r="R2344" i="4"/>
  <c r="Y2347" i="4"/>
  <c r="R2354" i="4"/>
  <c r="U2362" i="4"/>
  <c r="V2362" i="4" s="1"/>
  <c r="X2362" i="4" s="1"/>
  <c r="W2366" i="4"/>
  <c r="O2370" i="4"/>
  <c r="Y2377" i="4"/>
  <c r="U2384" i="4"/>
  <c r="V2384" i="4" s="1"/>
  <c r="X2384" i="4" s="1"/>
  <c r="O2388" i="4"/>
  <c r="O2389" i="4"/>
  <c r="O2390" i="4"/>
  <c r="O2391" i="4"/>
  <c r="O2397" i="4"/>
  <c r="U2397" i="4"/>
  <c r="V2397" i="4" s="1"/>
  <c r="X2397" i="4" s="1"/>
  <c r="W2397" i="4"/>
  <c r="W2399" i="4"/>
  <c r="Y2403" i="4"/>
  <c r="U2404" i="4"/>
  <c r="V2404" i="4" s="1"/>
  <c r="X2404" i="4" s="1"/>
  <c r="O2413" i="4"/>
  <c r="U2413" i="4"/>
  <c r="V2413" i="4" s="1"/>
  <c r="X2413" i="4" s="1"/>
  <c r="W2415" i="4"/>
  <c r="Y2419" i="4"/>
  <c r="U2420" i="4"/>
  <c r="O2429" i="4"/>
  <c r="U2429" i="4"/>
  <c r="V2429" i="4" s="1"/>
  <c r="X2429" i="4" s="1"/>
  <c r="W2431" i="4"/>
  <c r="Y2435" i="4"/>
  <c r="U2436" i="4"/>
  <c r="V2436" i="4" s="1"/>
  <c r="X2436" i="4" s="1"/>
  <c r="O2445" i="4"/>
  <c r="U2445" i="4"/>
  <c r="V2445" i="4" s="1"/>
  <c r="X2445" i="4" s="1"/>
  <c r="W2445" i="4"/>
  <c r="Y2451" i="4"/>
  <c r="U2452" i="4"/>
  <c r="O2461" i="4"/>
  <c r="U2461" i="4"/>
  <c r="V2461" i="4" s="1"/>
  <c r="X2461" i="4" s="1"/>
  <c r="W2463" i="4"/>
  <c r="Y2467" i="4"/>
  <c r="U2468" i="4"/>
  <c r="V2468" i="4" s="1"/>
  <c r="X2468" i="4" s="1"/>
  <c r="R2472" i="4"/>
  <c r="W2472" i="4"/>
  <c r="U2479" i="4"/>
  <c r="V2479" i="4" s="1"/>
  <c r="X2479" i="4" s="1"/>
  <c r="R2481" i="4"/>
  <c r="U2490" i="4"/>
  <c r="V2490" i="4" s="1"/>
  <c r="X2490" i="4" s="1"/>
  <c r="W2496" i="4"/>
  <c r="T2500" i="4"/>
  <c r="O2503" i="4"/>
  <c r="R2508" i="4"/>
  <c r="P2521" i="4"/>
  <c r="U2522" i="4"/>
  <c r="V2522" i="4" s="1"/>
  <c r="X2522" i="4" s="1"/>
  <c r="W2528" i="4"/>
  <c r="T2532" i="4"/>
  <c r="O2535" i="4"/>
  <c r="R2540" i="4"/>
  <c r="T2549" i="4"/>
  <c r="P2553" i="4"/>
  <c r="U2554" i="4"/>
  <c r="V2554" i="4" s="1"/>
  <c r="X2554" i="4" s="1"/>
  <c r="W2560" i="4"/>
  <c r="O2566" i="4"/>
  <c r="U2566" i="4"/>
  <c r="V2566" i="4" s="1"/>
  <c r="X2566" i="4" s="1"/>
  <c r="T2566" i="4"/>
  <c r="V2568" i="4"/>
  <c r="X2568" i="4" s="1"/>
  <c r="Y2576" i="4"/>
  <c r="R2577" i="4"/>
  <c r="P2577" i="4"/>
  <c r="Y2584" i="4"/>
  <c r="R2585" i="4"/>
  <c r="P2585" i="4"/>
  <c r="O2590" i="4"/>
  <c r="U2590" i="4"/>
  <c r="V2590" i="4" s="1"/>
  <c r="X2590" i="4" s="1"/>
  <c r="T2590" i="4"/>
  <c r="O2598" i="4"/>
  <c r="U2598" i="4"/>
  <c r="V2598" i="4" s="1"/>
  <c r="X2598" i="4" s="1"/>
  <c r="W2598" i="4"/>
  <c r="T2598" i="4"/>
  <c r="V2600" i="4"/>
  <c r="X2600" i="4" s="1"/>
  <c r="U2607" i="4"/>
  <c r="V2607" i="4" s="1"/>
  <c r="X2607" i="4" s="1"/>
  <c r="Y2614" i="4"/>
  <c r="R2616" i="4"/>
  <c r="P2616" i="4"/>
  <c r="U2616" i="4"/>
  <c r="V2616" i="4" s="1"/>
  <c r="X2616" i="4" s="1"/>
  <c r="U2617" i="4"/>
  <c r="Y2617" i="4"/>
  <c r="Y2625" i="4"/>
  <c r="W2632" i="4"/>
  <c r="Y2633" i="4"/>
  <c r="U2638" i="4"/>
  <c r="V2638" i="4" s="1"/>
  <c r="X2638" i="4" s="1"/>
  <c r="O2645" i="4"/>
  <c r="U2645" i="4"/>
  <c r="V2645" i="4" s="1"/>
  <c r="X2645" i="4" s="1"/>
  <c r="T2645" i="4"/>
  <c r="Y2646" i="4"/>
  <c r="U2665" i="4"/>
  <c r="V2665" i="4" s="1"/>
  <c r="X2665" i="4" s="1"/>
  <c r="W2665" i="4"/>
  <c r="Y2666" i="4"/>
  <c r="R2677" i="4"/>
  <c r="R2678" i="4"/>
  <c r="Y2691" i="4"/>
  <c r="W2830" i="4"/>
  <c r="V2830" i="4"/>
  <c r="X2830" i="4" s="1"/>
  <c r="U2297" i="4"/>
  <c r="V2297" i="4" s="1"/>
  <c r="X2297" i="4" s="1"/>
  <c r="O2301" i="4"/>
  <c r="U2309" i="4"/>
  <c r="V2309" i="4" s="1"/>
  <c r="X2309" i="4" s="1"/>
  <c r="Y2325" i="4"/>
  <c r="Y2353" i="4"/>
  <c r="U2361" i="4"/>
  <c r="O2365" i="4"/>
  <c r="U2373" i="4"/>
  <c r="V2373" i="4" s="1"/>
  <c r="X2373" i="4" s="1"/>
  <c r="Y2389" i="4"/>
  <c r="T2403" i="4"/>
  <c r="U2407" i="4"/>
  <c r="T2419" i="4"/>
  <c r="U2423" i="4"/>
  <c r="T2435" i="4"/>
  <c r="U2439" i="4"/>
  <c r="T2451" i="4"/>
  <c r="U2455" i="4"/>
  <c r="V2455" i="4" s="1"/>
  <c r="X2455" i="4" s="1"/>
  <c r="W2467" i="4"/>
  <c r="T2467" i="4"/>
  <c r="Y2474" i="4"/>
  <c r="T2476" i="4"/>
  <c r="O2493" i="4"/>
  <c r="U2493" i="4"/>
  <c r="V2493" i="4" s="1"/>
  <c r="X2493" i="4" s="1"/>
  <c r="U2496" i="4"/>
  <c r="V2496" i="4" s="1"/>
  <c r="X2496" i="4" s="1"/>
  <c r="Y2498" i="4"/>
  <c r="R2499" i="4"/>
  <c r="P2499" i="4"/>
  <c r="U2500" i="4"/>
  <c r="V2500" i="4" s="1"/>
  <c r="X2500" i="4" s="1"/>
  <c r="Y2508" i="4"/>
  <c r="O2510" i="4"/>
  <c r="U2510" i="4"/>
  <c r="V2510" i="4" s="1"/>
  <c r="X2510" i="4" s="1"/>
  <c r="W2510" i="4"/>
  <c r="T2510" i="4"/>
  <c r="U2513" i="4"/>
  <c r="R2514" i="4"/>
  <c r="P2514" i="4"/>
  <c r="Y2515" i="4"/>
  <c r="O2525" i="4"/>
  <c r="U2525" i="4"/>
  <c r="V2525" i="4" s="1"/>
  <c r="X2525" i="4" s="1"/>
  <c r="U2528" i="4"/>
  <c r="V2528" i="4" s="1"/>
  <c r="X2528" i="4" s="1"/>
  <c r="Y2530" i="4"/>
  <c r="R2531" i="4"/>
  <c r="P2531" i="4"/>
  <c r="U2532" i="4"/>
  <c r="V2532" i="4" s="1"/>
  <c r="X2532" i="4" s="1"/>
  <c r="Y2540" i="4"/>
  <c r="O2542" i="4"/>
  <c r="U2542" i="4"/>
  <c r="V2542" i="4" s="1"/>
  <c r="X2542" i="4" s="1"/>
  <c r="W2542" i="4"/>
  <c r="T2542" i="4"/>
  <c r="U2545" i="4"/>
  <c r="R2546" i="4"/>
  <c r="P2546" i="4"/>
  <c r="Y2547" i="4"/>
  <c r="O2557" i="4"/>
  <c r="U2557" i="4"/>
  <c r="V2557" i="4" s="1"/>
  <c r="X2557" i="4" s="1"/>
  <c r="U2560" i="4"/>
  <c r="V2560" i="4" s="1"/>
  <c r="X2560" i="4" s="1"/>
  <c r="Y2563" i="4"/>
  <c r="O2574" i="4"/>
  <c r="U2574" i="4"/>
  <c r="V2574" i="4" s="1"/>
  <c r="X2574" i="4" s="1"/>
  <c r="T2574" i="4"/>
  <c r="V2576" i="4"/>
  <c r="X2576" i="4" s="1"/>
  <c r="O2582" i="4"/>
  <c r="U2582" i="4"/>
  <c r="V2582" i="4" s="1"/>
  <c r="X2582" i="4" s="1"/>
  <c r="T2582" i="4"/>
  <c r="V2584" i="4"/>
  <c r="X2584" i="4" s="1"/>
  <c r="Y2587" i="4"/>
  <c r="U2587" i="4"/>
  <c r="V2587" i="4" s="1"/>
  <c r="X2587" i="4" s="1"/>
  <c r="Y2595" i="4"/>
  <c r="U2595" i="4"/>
  <c r="V2595" i="4" s="1"/>
  <c r="X2595" i="4" s="1"/>
  <c r="Y2603" i="4"/>
  <c r="U2603" i="4"/>
  <c r="V2603" i="4" s="1"/>
  <c r="X2603" i="4" s="1"/>
  <c r="Y2611" i="4"/>
  <c r="R2612" i="4"/>
  <c r="Q2612" i="4"/>
  <c r="O2625" i="4"/>
  <c r="U2625" i="4"/>
  <c r="V2625" i="4" s="1"/>
  <c r="X2625" i="4" s="1"/>
  <c r="T2625" i="4"/>
  <c r="Y2626" i="4"/>
  <c r="O2646" i="4"/>
  <c r="U2646" i="4"/>
  <c r="V2646" i="4" s="1"/>
  <c r="X2646" i="4" s="1"/>
  <c r="T2646" i="4"/>
  <c r="R2656" i="4"/>
  <c r="P2656" i="4"/>
  <c r="U2656" i="4"/>
  <c r="Y2657" i="4"/>
  <c r="U2664" i="4"/>
  <c r="O2666" i="4"/>
  <c r="U2666" i="4"/>
  <c r="V2666" i="4" s="1"/>
  <c r="X2666" i="4" s="1"/>
  <c r="W2666" i="4"/>
  <c r="T2666" i="4"/>
  <c r="Y2667" i="4"/>
  <c r="Y2671" i="4"/>
  <c r="W2681" i="4"/>
  <c r="V2681" i="4"/>
  <c r="X2681" i="4" s="1"/>
  <c r="V2823" i="4"/>
  <c r="X2823" i="4" s="1"/>
  <c r="W2823" i="4"/>
  <c r="U2291" i="4"/>
  <c r="V2291" i="4" s="1"/>
  <c r="X2291" i="4" s="1"/>
  <c r="R2296" i="4"/>
  <c r="P2304" i="4"/>
  <c r="W2307" i="4"/>
  <c r="W2319" i="4"/>
  <c r="Y2329" i="4"/>
  <c r="R2329" i="4"/>
  <c r="T2331" i="4"/>
  <c r="U2336" i="4"/>
  <c r="O2341" i="4"/>
  <c r="U2349" i="4"/>
  <c r="V2349" i="4" s="1"/>
  <c r="X2349" i="4" s="1"/>
  <c r="U2355" i="4"/>
  <c r="V2355" i="4" s="1"/>
  <c r="X2355" i="4" s="1"/>
  <c r="R2360" i="4"/>
  <c r="P2368" i="4"/>
  <c r="W2371" i="4"/>
  <c r="W2383" i="4"/>
  <c r="Y2393" i="4"/>
  <c r="R2393" i="4"/>
  <c r="T2395" i="4"/>
  <c r="O2399" i="4"/>
  <c r="P2400" i="4"/>
  <c r="U2403" i="4"/>
  <c r="V2403" i="4" s="1"/>
  <c r="X2403" i="4" s="1"/>
  <c r="U2408" i="4"/>
  <c r="V2408" i="4" s="1"/>
  <c r="X2408" i="4" s="1"/>
  <c r="R2410" i="4"/>
  <c r="P2410" i="4"/>
  <c r="O2415" i="4"/>
  <c r="P2416" i="4"/>
  <c r="U2419" i="4"/>
  <c r="V2419" i="4" s="1"/>
  <c r="X2419" i="4" s="1"/>
  <c r="U2424" i="4"/>
  <c r="R2426" i="4"/>
  <c r="P2426" i="4"/>
  <c r="O2431" i="4"/>
  <c r="P2432" i="4"/>
  <c r="U2435" i="4"/>
  <c r="V2435" i="4" s="1"/>
  <c r="X2435" i="4" s="1"/>
  <c r="U2440" i="4"/>
  <c r="R2442" i="4"/>
  <c r="P2442" i="4"/>
  <c r="O2447" i="4"/>
  <c r="P2448" i="4"/>
  <c r="U2451" i="4"/>
  <c r="V2451" i="4" s="1"/>
  <c r="X2451" i="4" s="1"/>
  <c r="U2456" i="4"/>
  <c r="V2456" i="4" s="1"/>
  <c r="X2456" i="4" s="1"/>
  <c r="R2458" i="4"/>
  <c r="P2458" i="4"/>
  <c r="O2463" i="4"/>
  <c r="P2464" i="4"/>
  <c r="U2467" i="4"/>
  <c r="V2467" i="4" s="1"/>
  <c r="X2467" i="4" s="1"/>
  <c r="P2473" i="4"/>
  <c r="U2474" i="4"/>
  <c r="V2474" i="4" s="1"/>
  <c r="X2474" i="4" s="1"/>
  <c r="U2476" i="4"/>
  <c r="V2476" i="4" s="1"/>
  <c r="X2476" i="4" s="1"/>
  <c r="U2478" i="4"/>
  <c r="Y2482" i="4"/>
  <c r="W2484" i="4"/>
  <c r="T2484" i="4"/>
  <c r="T2493" i="4"/>
  <c r="W2495" i="4"/>
  <c r="P2497" i="4"/>
  <c r="U2498" i="4"/>
  <c r="W2504" i="4"/>
  <c r="T2508" i="4"/>
  <c r="O2511" i="4"/>
  <c r="W2515" i="4"/>
  <c r="R2516" i="4"/>
  <c r="Y2519" i="4"/>
  <c r="T2525" i="4"/>
  <c r="W2527" i="4"/>
  <c r="P2529" i="4"/>
  <c r="U2530" i="4"/>
  <c r="W2536" i="4"/>
  <c r="W2540" i="4"/>
  <c r="T2540" i="4"/>
  <c r="O2543" i="4"/>
  <c r="R2548" i="4"/>
  <c r="Y2551" i="4"/>
  <c r="T2557" i="4"/>
  <c r="W2559" i="4"/>
  <c r="Y2561" i="4"/>
  <c r="R2562" i="4"/>
  <c r="P2562" i="4"/>
  <c r="W2563" i="4"/>
  <c r="Y2564" i="4"/>
  <c r="Y2571" i="4"/>
  <c r="Y2579" i="4"/>
  <c r="Y2588" i="4"/>
  <c r="R2594" i="4"/>
  <c r="P2594" i="4"/>
  <c r="Y2596" i="4"/>
  <c r="R2602" i="4"/>
  <c r="P2602" i="4"/>
  <c r="Y2604" i="4"/>
  <c r="U2611" i="4"/>
  <c r="V2611" i="4" s="1"/>
  <c r="X2611" i="4" s="1"/>
  <c r="Y2615" i="4"/>
  <c r="Y2630" i="4"/>
  <c r="R2651" i="4"/>
  <c r="P2651" i="4"/>
  <c r="U2661" i="4"/>
  <c r="V2661" i="4" s="1"/>
  <c r="X2661" i="4" s="1"/>
  <c r="Y2676" i="4"/>
  <c r="R2680" i="4"/>
  <c r="U2687" i="4"/>
  <c r="V2687" i="4" s="1"/>
  <c r="X2687" i="4" s="1"/>
  <c r="S2687" i="4"/>
  <c r="Y2692" i="4"/>
  <c r="S2702" i="4"/>
  <c r="W2702" i="4"/>
  <c r="U2628" i="4"/>
  <c r="V2628" i="4" s="1"/>
  <c r="X2628" i="4" s="1"/>
  <c r="U2634" i="4"/>
  <c r="V2634" i="4" s="1"/>
  <c r="X2634" i="4" s="1"/>
  <c r="U2635" i="4"/>
  <c r="R2639" i="4"/>
  <c r="U2657" i="4"/>
  <c r="V2657" i="4" s="1"/>
  <c r="X2657" i="4" s="1"/>
  <c r="Y2672" i="4"/>
  <c r="U2677" i="4"/>
  <c r="V2677" i="4" s="1"/>
  <c r="X2677" i="4" s="1"/>
  <c r="U2678" i="4"/>
  <c r="U2680" i="4"/>
  <c r="V2680" i="4" s="1"/>
  <c r="X2680" i="4" s="1"/>
  <c r="U2692" i="4"/>
  <c r="V2692" i="4" s="1"/>
  <c r="X2692" i="4" s="1"/>
  <c r="T2704" i="4"/>
  <c r="Y2705" i="4"/>
  <c r="U2707" i="4"/>
  <c r="V2707" i="4" s="1"/>
  <c r="X2707" i="4" s="1"/>
  <c r="R2710" i="4"/>
  <c r="U2713" i="4"/>
  <c r="V2713" i="4" s="1"/>
  <c r="X2713" i="4" s="1"/>
  <c r="U2718" i="4"/>
  <c r="U2722" i="4"/>
  <c r="V2722" i="4" s="1"/>
  <c r="X2722" i="4" s="1"/>
  <c r="W2730" i="4"/>
  <c r="T2736" i="4"/>
  <c r="Y2737" i="4"/>
  <c r="U2739" i="4"/>
  <c r="V2739" i="4" s="1"/>
  <c r="X2739" i="4" s="1"/>
  <c r="R2742" i="4"/>
  <c r="U2745" i="4"/>
  <c r="V2745" i="4" s="1"/>
  <c r="X2745" i="4" s="1"/>
  <c r="U2750" i="4"/>
  <c r="U2754" i="4"/>
  <c r="V2754" i="4" s="1"/>
  <c r="X2754" i="4" s="1"/>
  <c r="Y2761" i="4"/>
  <c r="R2766" i="4"/>
  <c r="R2774" i="4"/>
  <c r="R2782" i="4"/>
  <c r="R2790" i="4"/>
  <c r="R2792" i="4"/>
  <c r="W2793" i="4"/>
  <c r="T2793" i="4"/>
  <c r="T2794" i="4"/>
  <c r="Y2801" i="4"/>
  <c r="U2801" i="4"/>
  <c r="V2801" i="4" s="1"/>
  <c r="X2801" i="4" s="1"/>
  <c r="R2808" i="4"/>
  <c r="O2810" i="4"/>
  <c r="U2810" i="4"/>
  <c r="V2810" i="4" s="1"/>
  <c r="X2810" i="4" s="1"/>
  <c r="W2810" i="4"/>
  <c r="Y2810" i="4"/>
  <c r="O2818" i="4"/>
  <c r="U2818" i="4"/>
  <c r="V2818" i="4" s="1"/>
  <c r="X2818" i="4" s="1"/>
  <c r="Y2818" i="4"/>
  <c r="Y2823" i="4"/>
  <c r="Y2832" i="4"/>
  <c r="Y2840" i="4"/>
  <c r="Y2848" i="4"/>
  <c r="Y2853" i="4"/>
  <c r="R2855" i="4"/>
  <c r="P2855" i="4"/>
  <c r="Y2857" i="4"/>
  <c r="U2857" i="4"/>
  <c r="V2857" i="4" s="1"/>
  <c r="X2857" i="4" s="1"/>
  <c r="R2864" i="4"/>
  <c r="T2865" i="4"/>
  <c r="S2869" i="4"/>
  <c r="W2869" i="4"/>
  <c r="Y2873" i="4"/>
  <c r="Y2876" i="4"/>
  <c r="V2880" i="4"/>
  <c r="X2880" i="4" s="1"/>
  <c r="R2882" i="4"/>
  <c r="U2882" i="4"/>
  <c r="V2882" i="4" s="1"/>
  <c r="X2882" i="4" s="1"/>
  <c r="Y2882" i="4"/>
  <c r="Q2896" i="4"/>
  <c r="U2896" i="4"/>
  <c r="R2897" i="4"/>
  <c r="R2901" i="4"/>
  <c r="P2901" i="4"/>
  <c r="U2906" i="4"/>
  <c r="V2947" i="4"/>
  <c r="X2947" i="4" s="1"/>
  <c r="W2987" i="4"/>
  <c r="V2987" i="4"/>
  <c r="X2987" i="4" s="1"/>
  <c r="W2990" i="4"/>
  <c r="V3060" i="4"/>
  <c r="X3060" i="4" s="1"/>
  <c r="W3060" i="4"/>
  <c r="Y2648" i="4"/>
  <c r="T2650" i="4"/>
  <c r="U2668" i="4"/>
  <c r="V2668" i="4" s="1"/>
  <c r="X2668" i="4" s="1"/>
  <c r="S2671" i="4"/>
  <c r="U2675" i="4"/>
  <c r="V2675" i="4" s="1"/>
  <c r="X2675" i="4" s="1"/>
  <c r="R2679" i="4"/>
  <c r="W2690" i="4"/>
  <c r="T2694" i="4"/>
  <c r="T2698" i="4"/>
  <c r="Y2701" i="4"/>
  <c r="Y2703" i="4"/>
  <c r="U2704" i="4"/>
  <c r="V2704" i="4" s="1"/>
  <c r="X2704" i="4" s="1"/>
  <c r="Y2712" i="4"/>
  <c r="U2716" i="4"/>
  <c r="V2716" i="4" s="1"/>
  <c r="X2716" i="4" s="1"/>
  <c r="R2719" i="4"/>
  <c r="T2721" i="4"/>
  <c r="Y2744" i="4"/>
  <c r="U2748" i="4"/>
  <c r="V2748" i="4" s="1"/>
  <c r="X2748" i="4" s="1"/>
  <c r="R2751" i="4"/>
  <c r="T2753" i="4"/>
  <c r="W2761" i="4"/>
  <c r="T2761" i="4"/>
  <c r="R2768" i="4"/>
  <c r="P2768" i="4"/>
  <c r="Y2769" i="4"/>
  <c r="T2769" i="4"/>
  <c r="R2776" i="4"/>
  <c r="P2776" i="4"/>
  <c r="Y2777" i="4"/>
  <c r="R2784" i="4"/>
  <c r="P2784" i="4"/>
  <c r="Y2785" i="4"/>
  <c r="O2794" i="4"/>
  <c r="U2794" i="4"/>
  <c r="V2794" i="4" s="1"/>
  <c r="X2794" i="4" s="1"/>
  <c r="Y2794" i="4"/>
  <c r="R2800" i="4"/>
  <c r="W2801" i="4"/>
  <c r="T2801" i="4"/>
  <c r="T2802" i="4"/>
  <c r="R2814" i="4"/>
  <c r="R2822" i="4"/>
  <c r="Y2852" i="4"/>
  <c r="T2857" i="4"/>
  <c r="T2858" i="4"/>
  <c r="W2873" i="4"/>
  <c r="T2873" i="4"/>
  <c r="U2873" i="4"/>
  <c r="V2873" i="4" s="1"/>
  <c r="X2873" i="4" s="1"/>
  <c r="Q2897" i="4"/>
  <c r="U2897" i="4"/>
  <c r="W2904" i="4"/>
  <c r="T2712" i="4"/>
  <c r="Y2713" i="4"/>
  <c r="W2738" i="4"/>
  <c r="T2744" i="4"/>
  <c r="Y2745" i="4"/>
  <c r="U2769" i="4"/>
  <c r="V2769" i="4" s="1"/>
  <c r="X2769" i="4" s="1"/>
  <c r="U2777" i="4"/>
  <c r="V2777" i="4" s="1"/>
  <c r="X2777" i="4" s="1"/>
  <c r="U2785" i="4"/>
  <c r="V2785" i="4" s="1"/>
  <c r="X2785" i="4" s="1"/>
  <c r="O2802" i="4"/>
  <c r="U2802" i="4"/>
  <c r="V2802" i="4" s="1"/>
  <c r="X2802" i="4" s="1"/>
  <c r="Y2802" i="4"/>
  <c r="R2831" i="4"/>
  <c r="P2831" i="4"/>
  <c r="R2839" i="4"/>
  <c r="P2839" i="4"/>
  <c r="R2847" i="4"/>
  <c r="P2847" i="4"/>
  <c r="O2858" i="4"/>
  <c r="U2858" i="4"/>
  <c r="V2858" i="4" s="1"/>
  <c r="X2858" i="4" s="1"/>
  <c r="Y2858" i="4"/>
  <c r="R2893" i="4"/>
  <c r="P2893" i="4"/>
  <c r="Q2898" i="4"/>
  <c r="U2898" i="4"/>
  <c r="W2908" i="4"/>
  <c r="T2908" i="4"/>
  <c r="Y2908" i="4"/>
  <c r="U2913" i="4"/>
  <c r="V2913" i="4" s="1"/>
  <c r="X2913" i="4" s="1"/>
  <c r="P2916" i="4"/>
  <c r="R2916" i="4"/>
  <c r="U2620" i="4"/>
  <c r="V2620" i="4" s="1"/>
  <c r="X2620" i="4" s="1"/>
  <c r="U2626" i="4"/>
  <c r="V2626" i="4" s="1"/>
  <c r="X2626" i="4" s="1"/>
  <c r="U2627" i="4"/>
  <c r="V2627" i="4" s="1"/>
  <c r="X2627" i="4" s="1"/>
  <c r="P2634" i="4"/>
  <c r="P2635" i="4"/>
  <c r="Y2635" i="4"/>
  <c r="Y2636" i="4"/>
  <c r="P2637" i="4"/>
  <c r="Y2637" i="4"/>
  <c r="P2638" i="4"/>
  <c r="Y2638" i="4"/>
  <c r="P2639" i="4"/>
  <c r="Y2639" i="4"/>
  <c r="P2640" i="4"/>
  <c r="W2642" i="4"/>
  <c r="U2649" i="4"/>
  <c r="V2649" i="4" s="1"/>
  <c r="X2649" i="4" s="1"/>
  <c r="Q2660" i="4"/>
  <c r="Y2664" i="4"/>
  <c r="R2664" i="4"/>
  <c r="T2667" i="4"/>
  <c r="T2668" i="4"/>
  <c r="U2669" i="4"/>
  <c r="V2669" i="4" s="1"/>
  <c r="X2669" i="4" s="1"/>
  <c r="U2670" i="4"/>
  <c r="V2670" i="4" s="1"/>
  <c r="X2670" i="4" s="1"/>
  <c r="U2671" i="4"/>
  <c r="V2671" i="4" s="1"/>
  <c r="X2671" i="4" s="1"/>
  <c r="U2672" i="4"/>
  <c r="V2672" i="4" s="1"/>
  <c r="X2672" i="4" s="1"/>
  <c r="U2684" i="4"/>
  <c r="V2684" i="4" s="1"/>
  <c r="X2684" i="4" s="1"/>
  <c r="U2690" i="4"/>
  <c r="V2690" i="4" s="1"/>
  <c r="X2690" i="4" s="1"/>
  <c r="U2691" i="4"/>
  <c r="V2691" i="4" s="1"/>
  <c r="X2691" i="4" s="1"/>
  <c r="W2697" i="4"/>
  <c r="T2697" i="4"/>
  <c r="Q2701" i="4"/>
  <c r="R2705" i="4"/>
  <c r="Y2709" i="4"/>
  <c r="P2710" i="4"/>
  <c r="Y2711" i="4"/>
  <c r="U2712" i="4"/>
  <c r="V2712" i="4" s="1"/>
  <c r="X2712" i="4" s="1"/>
  <c r="W2717" i="4"/>
  <c r="Y2720" i="4"/>
  <c r="P2722" i="4"/>
  <c r="U2724" i="4"/>
  <c r="V2724" i="4" s="1"/>
  <c r="X2724" i="4" s="1"/>
  <c r="U2725" i="4"/>
  <c r="V2725" i="4" s="1"/>
  <c r="X2725" i="4" s="1"/>
  <c r="W2729" i="4"/>
  <c r="T2729" i="4"/>
  <c r="Q2733" i="4"/>
  <c r="R2737" i="4"/>
  <c r="T2738" i="4"/>
  <c r="Y2741" i="4"/>
  <c r="P2742" i="4"/>
  <c r="Y2743" i="4"/>
  <c r="U2744" i="4"/>
  <c r="V2744" i="4" s="1"/>
  <c r="X2744" i="4" s="1"/>
  <c r="W2749" i="4"/>
  <c r="Y2752" i="4"/>
  <c r="P2754" i="4"/>
  <c r="U2756" i="4"/>
  <c r="V2756" i="4" s="1"/>
  <c r="X2756" i="4" s="1"/>
  <c r="U2757" i="4"/>
  <c r="V2757" i="4" s="1"/>
  <c r="X2757" i="4" s="1"/>
  <c r="R2760" i="4"/>
  <c r="U2764" i="4"/>
  <c r="V2764" i="4" s="1"/>
  <c r="X2764" i="4" s="1"/>
  <c r="P2766" i="4"/>
  <c r="U2772" i="4"/>
  <c r="V2772" i="4" s="1"/>
  <c r="X2772" i="4" s="1"/>
  <c r="P2774" i="4"/>
  <c r="U2780" i="4"/>
  <c r="V2780" i="4" s="1"/>
  <c r="X2780" i="4" s="1"/>
  <c r="P2782" i="4"/>
  <c r="V2783" i="4"/>
  <c r="X2783" i="4" s="1"/>
  <c r="U2788" i="4"/>
  <c r="V2788" i="4" s="1"/>
  <c r="X2788" i="4" s="1"/>
  <c r="W2795" i="4"/>
  <c r="Y2799" i="4"/>
  <c r="W2813" i="4"/>
  <c r="W2821" i="4"/>
  <c r="Y2828" i="4"/>
  <c r="Y2830" i="4"/>
  <c r="U2836" i="4"/>
  <c r="V2836" i="4" s="1"/>
  <c r="X2836" i="4" s="1"/>
  <c r="U2844" i="4"/>
  <c r="V2844" i="4" s="1"/>
  <c r="X2844" i="4" s="1"/>
  <c r="W2849" i="4"/>
  <c r="T2849" i="4"/>
  <c r="W2852" i="4"/>
  <c r="Q2861" i="4"/>
  <c r="W2863" i="4"/>
  <c r="Y2870" i="4"/>
  <c r="S2877" i="4"/>
  <c r="W2877" i="4"/>
  <c r="Q2877" i="4"/>
  <c r="U2881" i="4"/>
  <c r="V2881" i="4" s="1"/>
  <c r="X2881" i="4" s="1"/>
  <c r="P2882" i="4"/>
  <c r="Y2884" i="4"/>
  <c r="U2905" i="4"/>
  <c r="V2905" i="4" s="1"/>
  <c r="X2905" i="4" s="1"/>
  <c r="W2905" i="4"/>
  <c r="Y2909" i="4"/>
  <c r="W2913" i="4"/>
  <c r="S2914" i="4"/>
  <c r="P2924" i="4"/>
  <c r="R2924" i="4"/>
  <c r="U2929" i="4"/>
  <c r="V2929" i="4" s="1"/>
  <c r="X2929" i="4" s="1"/>
  <c r="R2946" i="4"/>
  <c r="U2946" i="4"/>
  <c r="Y2946" i="4"/>
  <c r="P2946" i="4"/>
  <c r="U2956" i="4"/>
  <c r="V2956" i="4" s="1"/>
  <c r="X2956" i="4" s="1"/>
  <c r="S2956" i="4"/>
  <c r="O2957" i="4"/>
  <c r="Y2957" i="4"/>
  <c r="U2957" i="4"/>
  <c r="V2957" i="4" s="1"/>
  <c r="X2957" i="4" s="1"/>
  <c r="T2957" i="4"/>
  <c r="V2971" i="4"/>
  <c r="X2971" i="4" s="1"/>
  <c r="W2971" i="4"/>
  <c r="W2995" i="4"/>
  <c r="V3030" i="4"/>
  <c r="X3030" i="4" s="1"/>
  <c r="W3030" i="4"/>
  <c r="V3034" i="4"/>
  <c r="X3034" i="4" s="1"/>
  <c r="W3034" i="4"/>
  <c r="W3112" i="4"/>
  <c r="R2488" i="4"/>
  <c r="R2496" i="4"/>
  <c r="R2504" i="4"/>
  <c r="R2512" i="4"/>
  <c r="R2520" i="4"/>
  <c r="R2528" i="4"/>
  <c r="R2536" i="4"/>
  <c r="R2544" i="4"/>
  <c r="R2552" i="4"/>
  <c r="R2560" i="4"/>
  <c r="R2568" i="4"/>
  <c r="R2576" i="4"/>
  <c r="R2584" i="4"/>
  <c r="R2592" i="4"/>
  <c r="R2600" i="4"/>
  <c r="R2607" i="4"/>
  <c r="R2617" i="4"/>
  <c r="W2618" i="4"/>
  <c r="T2622" i="4"/>
  <c r="T2624" i="4"/>
  <c r="W2629" i="4"/>
  <c r="Q2636" i="4"/>
  <c r="Y2640" i="4"/>
  <c r="T2642" i="4"/>
  <c r="U2647" i="4"/>
  <c r="V2647" i="4" s="1"/>
  <c r="X2647" i="4" s="1"/>
  <c r="R2659" i="4"/>
  <c r="U2660" i="4"/>
  <c r="V2660" i="4" s="1"/>
  <c r="X2660" i="4" s="1"/>
  <c r="R2661" i="4"/>
  <c r="R2662" i="4"/>
  <c r="T2665" i="4"/>
  <c r="U2667" i="4"/>
  <c r="V2667" i="4" s="1"/>
  <c r="X2667" i="4" s="1"/>
  <c r="R2671" i="4"/>
  <c r="P2675" i="4"/>
  <c r="P2677" i="4"/>
  <c r="P2678" i="4"/>
  <c r="P2679" i="4"/>
  <c r="P2680" i="4"/>
  <c r="R2681" i="4"/>
  <c r="W2682" i="4"/>
  <c r="T2686" i="4"/>
  <c r="T2688" i="4"/>
  <c r="W2693" i="4"/>
  <c r="R2696" i="4"/>
  <c r="U2697" i="4"/>
  <c r="V2697" i="4" s="1"/>
  <c r="X2697" i="4" s="1"/>
  <c r="Q2700" i="4"/>
  <c r="P2709" i="4"/>
  <c r="W2714" i="4"/>
  <c r="T2715" i="4"/>
  <c r="P2719" i="4"/>
  <c r="U2723" i="4"/>
  <c r="V2723" i="4" s="1"/>
  <c r="X2723" i="4" s="1"/>
  <c r="R2726" i="4"/>
  <c r="W2726" i="4"/>
  <c r="R2728" i="4"/>
  <c r="U2729" i="4"/>
  <c r="V2729" i="4" s="1"/>
  <c r="X2729" i="4" s="1"/>
  <c r="Q2732" i="4"/>
  <c r="U2738" i="4"/>
  <c r="V2738" i="4" s="1"/>
  <c r="X2738" i="4" s="1"/>
  <c r="P2741" i="4"/>
  <c r="W2746" i="4"/>
  <c r="T2747" i="4"/>
  <c r="W2748" i="4"/>
  <c r="P2751" i="4"/>
  <c r="U2755" i="4"/>
  <c r="V2755" i="4" s="1"/>
  <c r="X2755" i="4" s="1"/>
  <c r="R2758" i="4"/>
  <c r="W2758" i="4"/>
  <c r="O2762" i="4"/>
  <c r="U2762" i="4"/>
  <c r="V2762" i="4" s="1"/>
  <c r="X2762" i="4" s="1"/>
  <c r="W2762" i="4"/>
  <c r="T2762" i="4"/>
  <c r="W2764" i="4"/>
  <c r="Y2766" i="4"/>
  <c r="O2770" i="4"/>
  <c r="U2770" i="4"/>
  <c r="V2770" i="4" s="1"/>
  <c r="X2770" i="4" s="1"/>
  <c r="W2770" i="4"/>
  <c r="T2770" i="4"/>
  <c r="W2772" i="4"/>
  <c r="Y2774" i="4"/>
  <c r="O2778" i="4"/>
  <c r="U2778" i="4"/>
  <c r="V2778" i="4" s="1"/>
  <c r="X2778" i="4" s="1"/>
  <c r="T2778" i="4"/>
  <c r="W2780" i="4"/>
  <c r="Y2782" i="4"/>
  <c r="O2786" i="4"/>
  <c r="U2786" i="4"/>
  <c r="V2786" i="4" s="1"/>
  <c r="X2786" i="4" s="1"/>
  <c r="T2786" i="4"/>
  <c r="W2788" i="4"/>
  <c r="Y2790" i="4"/>
  <c r="Y2792" i="4"/>
  <c r="Q2797" i="4"/>
  <c r="R2798" i="4"/>
  <c r="W2803" i="4"/>
  <c r="U2805" i="4"/>
  <c r="V2805" i="4" s="1"/>
  <c r="X2805" i="4" s="1"/>
  <c r="Y2808" i="4"/>
  <c r="R2809" i="4"/>
  <c r="P2814" i="4"/>
  <c r="R2817" i="4"/>
  <c r="P2822" i="4"/>
  <c r="R2823" i="4"/>
  <c r="P2823" i="4"/>
  <c r="Y2825" i="4"/>
  <c r="U2825" i="4"/>
  <c r="V2825" i="4" s="1"/>
  <c r="X2825" i="4" s="1"/>
  <c r="U2828" i="4"/>
  <c r="V2828" i="4" s="1"/>
  <c r="X2828" i="4" s="1"/>
  <c r="R2832" i="4"/>
  <c r="W2833" i="4"/>
  <c r="T2833" i="4"/>
  <c r="T2834" i="4"/>
  <c r="W2836" i="4"/>
  <c r="R2840" i="4"/>
  <c r="W2841" i="4"/>
  <c r="T2841" i="4"/>
  <c r="R2848" i="4"/>
  <c r="O2850" i="4"/>
  <c r="U2850" i="4"/>
  <c r="V2850" i="4" s="1"/>
  <c r="X2850" i="4" s="1"/>
  <c r="W2850" i="4"/>
  <c r="Y2855" i="4"/>
  <c r="U2855" i="4"/>
  <c r="V2855" i="4" s="1"/>
  <c r="X2855" i="4" s="1"/>
  <c r="U2861" i="4"/>
  <c r="V2861" i="4" s="1"/>
  <c r="X2861" i="4" s="1"/>
  <c r="Y2864" i="4"/>
  <c r="P2878" i="4"/>
  <c r="U2884" i="4"/>
  <c r="V2884" i="4" s="1"/>
  <c r="X2884" i="4" s="1"/>
  <c r="W2884" i="4"/>
  <c r="U2886" i="4"/>
  <c r="V2886" i="4" s="1"/>
  <c r="X2886" i="4" s="1"/>
  <c r="R2899" i="4"/>
  <c r="Y2906" i="4"/>
  <c r="Y2910" i="4"/>
  <c r="U2914" i="4"/>
  <c r="V2914" i="4" s="1"/>
  <c r="X2914" i="4" s="1"/>
  <c r="Y2934" i="4"/>
  <c r="R2942" i="4"/>
  <c r="Y2942" i="4"/>
  <c r="P2942" i="4"/>
  <c r="R2944" i="4"/>
  <c r="Y2944" i="4"/>
  <c r="P2944" i="4"/>
  <c r="R2945" i="4"/>
  <c r="Y2945" i="4"/>
  <c r="P2945" i="4"/>
  <c r="W2956" i="4"/>
  <c r="W3090" i="4"/>
  <c r="V3090" i="4"/>
  <c r="X3090" i="4" s="1"/>
  <c r="W3128" i="4"/>
  <c r="W3174" i="4"/>
  <c r="V3174" i="4"/>
  <c r="X3174" i="4" s="1"/>
  <c r="W3215" i="4"/>
  <c r="V3215" i="4"/>
  <c r="X3215" i="4" s="1"/>
  <c r="Y2616" i="4"/>
  <c r="T2619" i="4"/>
  <c r="T2620" i="4"/>
  <c r="O2628" i="4"/>
  <c r="U2636" i="4"/>
  <c r="V2636" i="4" s="1"/>
  <c r="X2636" i="4" s="1"/>
  <c r="U2642" i="4"/>
  <c r="V2642" i="4" s="1"/>
  <c r="X2642" i="4" s="1"/>
  <c r="P2650" i="4"/>
  <c r="Y2650" i="4"/>
  <c r="R2657" i="4"/>
  <c r="O2673" i="4"/>
  <c r="Y2680" i="4"/>
  <c r="T2683" i="4"/>
  <c r="T2684" i="4"/>
  <c r="O2692" i="4"/>
  <c r="Y2696" i="4"/>
  <c r="P2698" i="4"/>
  <c r="U2700" i="4"/>
  <c r="T2705" i="4"/>
  <c r="O2707" i="4"/>
  <c r="R2713" i="4"/>
  <c r="O2717" i="4"/>
  <c r="P2718" i="4"/>
  <c r="Y2719" i="4"/>
  <c r="U2720" i="4"/>
  <c r="V2720" i="4" s="1"/>
  <c r="X2720" i="4" s="1"/>
  <c r="S2723" i="4"/>
  <c r="W2725" i="4"/>
  <c r="Y2728" i="4"/>
  <c r="P2730" i="4"/>
  <c r="U2732" i="4"/>
  <c r="V2732" i="4" s="1"/>
  <c r="X2732" i="4" s="1"/>
  <c r="T2737" i="4"/>
  <c r="O2739" i="4"/>
  <c r="Y2739" i="4"/>
  <c r="U2743" i="4"/>
  <c r="R2745" i="4"/>
  <c r="P2750" i="4"/>
  <c r="Y2751" i="4"/>
  <c r="U2752" i="4"/>
  <c r="V2752" i="4" s="1"/>
  <c r="X2752" i="4" s="1"/>
  <c r="S2755" i="4"/>
  <c r="W2757" i="4"/>
  <c r="Y2760" i="4"/>
  <c r="U2766" i="4"/>
  <c r="V2766" i="4" s="1"/>
  <c r="X2766" i="4" s="1"/>
  <c r="R2767" i="4"/>
  <c r="P2767" i="4"/>
  <c r="Y2768" i="4"/>
  <c r="U2774" i="4"/>
  <c r="V2774" i="4" s="1"/>
  <c r="X2774" i="4" s="1"/>
  <c r="R2775" i="4"/>
  <c r="P2775" i="4"/>
  <c r="Y2776" i="4"/>
  <c r="U2782" i="4"/>
  <c r="V2782" i="4" s="1"/>
  <c r="X2782" i="4" s="1"/>
  <c r="R2783" i="4"/>
  <c r="P2783" i="4"/>
  <c r="Y2784" i="4"/>
  <c r="U2790" i="4"/>
  <c r="R2791" i="4"/>
  <c r="P2791" i="4"/>
  <c r="R2793" i="4"/>
  <c r="O2796" i="4"/>
  <c r="U2797" i="4"/>
  <c r="Y2800" i="4"/>
  <c r="O2804" i="4"/>
  <c r="W2805" i="4"/>
  <c r="Y2812" i="4"/>
  <c r="Y2814" i="4"/>
  <c r="U2814" i="4"/>
  <c r="V2814" i="4" s="1"/>
  <c r="X2814" i="4" s="1"/>
  <c r="R2815" i="4"/>
  <c r="P2815" i="4"/>
  <c r="Y2820" i="4"/>
  <c r="Y2822" i="4"/>
  <c r="U2822" i="4"/>
  <c r="W2825" i="4"/>
  <c r="T2825" i="4"/>
  <c r="O2834" i="4"/>
  <c r="U2834" i="4"/>
  <c r="V2834" i="4" s="1"/>
  <c r="X2834" i="4" s="1"/>
  <c r="Y2834" i="4"/>
  <c r="O2842" i="4"/>
  <c r="U2842" i="4"/>
  <c r="V2842" i="4" s="1"/>
  <c r="X2842" i="4" s="1"/>
  <c r="Y2842" i="4"/>
  <c r="Q2853" i="4"/>
  <c r="O2860" i="4"/>
  <c r="R2865" i="4"/>
  <c r="Y2868" i="4"/>
  <c r="U2878" i="4"/>
  <c r="Y2896" i="4"/>
  <c r="Q2899" i="4"/>
  <c r="U2899" i="4"/>
  <c r="V2899" i="4" s="1"/>
  <c r="X2899" i="4" s="1"/>
  <c r="Y2915" i="4"/>
  <c r="Y2918" i="4"/>
  <c r="R2925" i="4"/>
  <c r="Q2925" i="4"/>
  <c r="Y2927" i="4"/>
  <c r="U2933" i="4"/>
  <c r="V2933" i="4" s="1"/>
  <c r="X2933" i="4" s="1"/>
  <c r="S2933" i="4"/>
  <c r="O2934" i="4"/>
  <c r="U2934" i="4"/>
  <c r="V2934" i="4" s="1"/>
  <c r="X2934" i="4" s="1"/>
  <c r="W2934" i="4"/>
  <c r="T2934" i="4"/>
  <c r="R2947" i="4"/>
  <c r="P2947" i="4"/>
  <c r="W3028" i="4"/>
  <c r="V3028" i="4"/>
  <c r="X3028" i="4" s="1"/>
  <c r="U2612" i="4"/>
  <c r="R2623" i="4"/>
  <c r="P2631" i="4"/>
  <c r="P2632" i="4"/>
  <c r="W2634" i="4"/>
  <c r="U2641" i="4"/>
  <c r="Q2652" i="4"/>
  <c r="Y2656" i="4"/>
  <c r="T2658" i="4"/>
  <c r="O2668" i="4"/>
  <c r="U2676" i="4"/>
  <c r="R2687" i="4"/>
  <c r="P2695" i="4"/>
  <c r="U2699" i="4"/>
  <c r="R2702" i="4"/>
  <c r="R2704" i="4"/>
  <c r="U2705" i="4"/>
  <c r="V2705" i="4" s="1"/>
  <c r="X2705" i="4" s="1"/>
  <c r="Q2708" i="4"/>
  <c r="R2709" i="4"/>
  <c r="U2710" i="4"/>
  <c r="O2716" i="4"/>
  <c r="Q2721" i="4"/>
  <c r="W2722" i="4"/>
  <c r="P2727" i="4"/>
  <c r="U2731" i="4"/>
  <c r="R2734" i="4"/>
  <c r="W2734" i="4"/>
  <c r="R2736" i="4"/>
  <c r="U2737" i="4"/>
  <c r="V2737" i="4" s="1"/>
  <c r="X2737" i="4" s="1"/>
  <c r="Q2740" i="4"/>
  <c r="R2741" i="4"/>
  <c r="U2742" i="4"/>
  <c r="O2748" i="4"/>
  <c r="W2754" i="4"/>
  <c r="W2756" i="4"/>
  <c r="P2759" i="4"/>
  <c r="U2760" i="4"/>
  <c r="V2760" i="4" s="1"/>
  <c r="X2760" i="4" s="1"/>
  <c r="U2768" i="4"/>
  <c r="V2768" i="4" s="1"/>
  <c r="X2768" i="4" s="1"/>
  <c r="U2776" i="4"/>
  <c r="V2776" i="4" s="1"/>
  <c r="X2776" i="4" s="1"/>
  <c r="U2784" i="4"/>
  <c r="V2784" i="4" s="1"/>
  <c r="X2784" i="4" s="1"/>
  <c r="P2806" i="4"/>
  <c r="R2807" i="4"/>
  <c r="P2807" i="4"/>
  <c r="Y2809" i="4"/>
  <c r="U2809" i="4"/>
  <c r="V2809" i="4" s="1"/>
  <c r="X2809" i="4" s="1"/>
  <c r="U2812" i="4"/>
  <c r="V2812" i="4" s="1"/>
  <c r="X2812" i="4" s="1"/>
  <c r="Y2817" i="4"/>
  <c r="U2817" i="4"/>
  <c r="V2817" i="4" s="1"/>
  <c r="X2817" i="4" s="1"/>
  <c r="U2820" i="4"/>
  <c r="V2820" i="4" s="1"/>
  <c r="X2820" i="4" s="1"/>
  <c r="R2824" i="4"/>
  <c r="O2826" i="4"/>
  <c r="U2826" i="4"/>
  <c r="V2826" i="4" s="1"/>
  <c r="X2826" i="4" s="1"/>
  <c r="W2826" i="4"/>
  <c r="Y2831" i="4"/>
  <c r="U2831" i="4"/>
  <c r="V2831" i="4" s="1"/>
  <c r="X2831" i="4" s="1"/>
  <c r="Q2837" i="4"/>
  <c r="R2838" i="4"/>
  <c r="Y2839" i="4"/>
  <c r="U2839" i="4"/>
  <c r="Q2845" i="4"/>
  <c r="R2846" i="4"/>
  <c r="Y2847" i="4"/>
  <c r="U2847" i="4"/>
  <c r="W2851" i="4"/>
  <c r="U2853" i="4"/>
  <c r="V2853" i="4" s="1"/>
  <c r="X2853" i="4" s="1"/>
  <c r="Y2856" i="4"/>
  <c r="R2857" i="4"/>
  <c r="P2862" i="4"/>
  <c r="R2863" i="4"/>
  <c r="P2863" i="4"/>
  <c r="U2868" i="4"/>
  <c r="Y2871" i="4"/>
  <c r="O2876" i="4"/>
  <c r="Y2878" i="4"/>
  <c r="O2885" i="4"/>
  <c r="U2885" i="4"/>
  <c r="V2885" i="4" s="1"/>
  <c r="X2885" i="4" s="1"/>
  <c r="W2885" i="4"/>
  <c r="T2885" i="4"/>
  <c r="Y2892" i="4"/>
  <c r="R2895" i="4"/>
  <c r="Q2895" i="4"/>
  <c r="W2902" i="4"/>
  <c r="R2905" i="4"/>
  <c r="Y2907" i="4"/>
  <c r="Y2911" i="4"/>
  <c r="W2915" i="4"/>
  <c r="Y2919" i="4"/>
  <c r="U2935" i="4"/>
  <c r="V2935" i="4" s="1"/>
  <c r="X2935" i="4" s="1"/>
  <c r="O2935" i="4"/>
  <c r="T2935" i="4"/>
  <c r="Y2936" i="4"/>
  <c r="Y2937" i="4"/>
  <c r="V2945" i="4"/>
  <c r="X2945" i="4" s="1"/>
  <c r="R2948" i="4"/>
  <c r="Q2948" i="4"/>
  <c r="R2609" i="4"/>
  <c r="W2610" i="4"/>
  <c r="W2621" i="4"/>
  <c r="Y2632" i="4"/>
  <c r="U2639" i="4"/>
  <c r="U2652" i="4"/>
  <c r="U2658" i="4"/>
  <c r="V2658" i="4" s="1"/>
  <c r="X2658" i="4" s="1"/>
  <c r="R2663" i="4"/>
  <c r="R2673" i="4"/>
  <c r="W2685" i="4"/>
  <c r="Y2695" i="4"/>
  <c r="U2696" i="4"/>
  <c r="W2701" i="4"/>
  <c r="Y2704" i="4"/>
  <c r="U2708" i="4"/>
  <c r="R2711" i="4"/>
  <c r="W2713" i="4"/>
  <c r="T2713" i="4"/>
  <c r="O2715" i="4"/>
  <c r="U2719" i="4"/>
  <c r="V2719" i="4" s="1"/>
  <c r="X2719" i="4" s="1"/>
  <c r="Y2727" i="4"/>
  <c r="U2728" i="4"/>
  <c r="V2728" i="4" s="1"/>
  <c r="X2728" i="4" s="1"/>
  <c r="W2733" i="4"/>
  <c r="Y2736" i="4"/>
  <c r="U2740" i="4"/>
  <c r="V2740" i="4" s="1"/>
  <c r="X2740" i="4" s="1"/>
  <c r="R2743" i="4"/>
  <c r="T2745" i="4"/>
  <c r="O2747" i="4"/>
  <c r="U2751" i="4"/>
  <c r="Y2759" i="4"/>
  <c r="O2763" i="4"/>
  <c r="U2763" i="4"/>
  <c r="V2763" i="4" s="1"/>
  <c r="X2763" i="4" s="1"/>
  <c r="W2763" i="4"/>
  <c r="T2763" i="4"/>
  <c r="O2771" i="4"/>
  <c r="U2771" i="4"/>
  <c r="V2771" i="4" s="1"/>
  <c r="X2771" i="4" s="1"/>
  <c r="T2771" i="4"/>
  <c r="O2779" i="4"/>
  <c r="U2779" i="4"/>
  <c r="V2779" i="4" s="1"/>
  <c r="X2779" i="4" s="1"/>
  <c r="T2779" i="4"/>
  <c r="O2787" i="4"/>
  <c r="U2787" i="4"/>
  <c r="V2787" i="4" s="1"/>
  <c r="X2787" i="4" s="1"/>
  <c r="T2787" i="4"/>
  <c r="Y2793" i="4"/>
  <c r="U2793" i="4"/>
  <c r="V2793" i="4" s="1"/>
  <c r="X2793" i="4" s="1"/>
  <c r="Y2796" i="4"/>
  <c r="Y2797" i="4"/>
  <c r="R2799" i="4"/>
  <c r="P2799" i="4"/>
  <c r="Y2804" i="4"/>
  <c r="Y2806" i="4"/>
  <c r="U2806" i="4"/>
  <c r="W2809" i="4"/>
  <c r="T2809" i="4"/>
  <c r="T2810" i="4"/>
  <c r="R2816" i="4"/>
  <c r="W2817" i="4"/>
  <c r="T2817" i="4"/>
  <c r="T2818" i="4"/>
  <c r="R2830" i="4"/>
  <c r="U2837" i="4"/>
  <c r="V2837" i="4" s="1"/>
  <c r="X2837" i="4" s="1"/>
  <c r="U2845" i="4"/>
  <c r="V2845" i="4" s="1"/>
  <c r="X2845" i="4" s="1"/>
  <c r="O2852" i="4"/>
  <c r="W2853" i="4"/>
  <c r="Y2860" i="4"/>
  <c r="Y2862" i="4"/>
  <c r="U2862" i="4"/>
  <c r="Y2865" i="4"/>
  <c r="U2865" i="4"/>
  <c r="V2865" i="4" s="1"/>
  <c r="X2865" i="4" s="1"/>
  <c r="Y2872" i="4"/>
  <c r="U2877" i="4"/>
  <c r="V2877" i="4" s="1"/>
  <c r="X2877" i="4" s="1"/>
  <c r="P2880" i="4"/>
  <c r="P2883" i="4"/>
  <c r="O2893" i="4"/>
  <c r="Y2893" i="4"/>
  <c r="U2893" i="4"/>
  <c r="V2893" i="4" s="1"/>
  <c r="X2893" i="4" s="1"/>
  <c r="W2893" i="4"/>
  <c r="T2893" i="4"/>
  <c r="R2896" i="4"/>
  <c r="Y2897" i="4"/>
  <c r="Y2898" i="4"/>
  <c r="U2907" i="4"/>
  <c r="O2908" i="4"/>
  <c r="Y2916" i="4"/>
  <c r="O2916" i="4"/>
  <c r="U2916" i="4"/>
  <c r="V2916" i="4" s="1"/>
  <c r="X2916" i="4" s="1"/>
  <c r="W2916" i="4"/>
  <c r="T2916" i="4"/>
  <c r="V2924" i="4"/>
  <c r="X2924" i="4" s="1"/>
  <c r="O2936" i="4"/>
  <c r="U2936" i="4"/>
  <c r="V2936" i="4" s="1"/>
  <c r="X2936" i="4" s="1"/>
  <c r="T2936" i="4"/>
  <c r="W2936" i="4"/>
  <c r="O2937" i="4"/>
  <c r="U2937" i="4"/>
  <c r="V2937" i="4" s="1"/>
  <c r="X2937" i="4" s="1"/>
  <c r="T2937" i="4"/>
  <c r="O2939" i="4"/>
  <c r="U2939" i="4"/>
  <c r="V2939" i="4" s="1"/>
  <c r="X2939" i="4" s="1"/>
  <c r="W2939" i="4"/>
  <c r="T2939" i="4"/>
  <c r="V2942" i="4"/>
  <c r="X2942" i="4" s="1"/>
  <c r="W2942" i="4"/>
  <c r="W3048" i="4"/>
  <c r="V3057" i="4"/>
  <c r="X3057" i="4" s="1"/>
  <c r="W3057" i="4"/>
  <c r="W3106" i="4"/>
  <c r="U3006" i="4"/>
  <c r="V3006" i="4" s="1"/>
  <c r="X3006" i="4" s="1"/>
  <c r="W3021" i="4"/>
  <c r="U3042" i="4"/>
  <c r="O3045" i="4"/>
  <c r="U3045" i="4"/>
  <c r="V3045" i="4" s="1"/>
  <c r="X3045" i="4" s="1"/>
  <c r="S3050" i="4"/>
  <c r="Y3061" i="4"/>
  <c r="R3066" i="4"/>
  <c r="P3066" i="4"/>
  <c r="U3074" i="4"/>
  <c r="V3074" i="4" s="1"/>
  <c r="X3074" i="4" s="1"/>
  <c r="O3077" i="4"/>
  <c r="U3077" i="4"/>
  <c r="V3077" i="4" s="1"/>
  <c r="X3077" i="4" s="1"/>
  <c r="Y3080" i="4"/>
  <c r="U3082" i="4"/>
  <c r="V3082" i="4" s="1"/>
  <c r="X3082" i="4" s="1"/>
  <c r="O3087" i="4"/>
  <c r="U3087" i="4"/>
  <c r="V3087" i="4" s="1"/>
  <c r="X3087" i="4" s="1"/>
  <c r="T3087" i="4"/>
  <c r="O3093" i="4"/>
  <c r="U3093" i="4"/>
  <c r="V3093" i="4" s="1"/>
  <c r="X3093" i="4" s="1"/>
  <c r="T3093" i="4"/>
  <c r="S3098" i="4"/>
  <c r="Y3102" i="4"/>
  <c r="U3104" i="4"/>
  <c r="T3107" i="4"/>
  <c r="R3108" i="4"/>
  <c r="P3108" i="4"/>
  <c r="R3116" i="4"/>
  <c r="P3116" i="4"/>
  <c r="R3124" i="4"/>
  <c r="P3124" i="4"/>
  <c r="R3132" i="4"/>
  <c r="P3132" i="4"/>
  <c r="Y3139" i="4"/>
  <c r="R3140" i="4"/>
  <c r="P3140" i="4"/>
  <c r="R3148" i="4"/>
  <c r="P3148" i="4"/>
  <c r="R3156" i="4"/>
  <c r="P3156" i="4"/>
  <c r="R3164" i="4"/>
  <c r="P3164" i="4"/>
  <c r="U3181" i="4"/>
  <c r="V3181" i="4" s="1"/>
  <c r="X3181" i="4" s="1"/>
  <c r="R3181" i="4"/>
  <c r="R3192" i="4"/>
  <c r="P3192" i="4"/>
  <c r="U3192" i="4"/>
  <c r="V3192" i="4" s="1"/>
  <c r="X3192" i="4" s="1"/>
  <c r="Q3216" i="4"/>
  <c r="U3216" i="4"/>
  <c r="R3287" i="4"/>
  <c r="P3287" i="4"/>
  <c r="U3287" i="4"/>
  <c r="V3287" i="4" s="1"/>
  <c r="X3287" i="4" s="1"/>
  <c r="O3291" i="4"/>
  <c r="U3291" i="4"/>
  <c r="V3291" i="4" s="1"/>
  <c r="X3291" i="4" s="1"/>
  <c r="W3291" i="4"/>
  <c r="T3291" i="4"/>
  <c r="W3487" i="4"/>
  <c r="V3487" i="4"/>
  <c r="X3487" i="4" s="1"/>
  <c r="V3506" i="4"/>
  <c r="X3506" i="4" s="1"/>
  <c r="W3506" i="4"/>
  <c r="U2871" i="4"/>
  <c r="Y2891" i="4"/>
  <c r="U2911" i="4"/>
  <c r="V2911" i="4" s="1"/>
  <c r="X2911" i="4" s="1"/>
  <c r="U2917" i="4"/>
  <c r="V2917" i="4" s="1"/>
  <c r="X2917" i="4" s="1"/>
  <c r="U2918" i="4"/>
  <c r="V2918" i="4" s="1"/>
  <c r="X2918" i="4" s="1"/>
  <c r="Y2926" i="4"/>
  <c r="Y2928" i="4"/>
  <c r="Y2929" i="4"/>
  <c r="W2933" i="4"/>
  <c r="U2940" i="4"/>
  <c r="V2940" i="4" s="1"/>
  <c r="X2940" i="4" s="1"/>
  <c r="Y2955" i="4"/>
  <c r="U2960" i="4"/>
  <c r="V2960" i="4" s="1"/>
  <c r="X2960" i="4" s="1"/>
  <c r="U2961" i="4"/>
  <c r="V2961" i="4" s="1"/>
  <c r="X2961" i="4" s="1"/>
  <c r="U2962" i="4"/>
  <c r="V2962" i="4" s="1"/>
  <c r="X2962" i="4" s="1"/>
  <c r="U2963" i="4"/>
  <c r="U2975" i="4"/>
  <c r="V2975" i="4" s="1"/>
  <c r="X2975" i="4" s="1"/>
  <c r="S2978" i="4"/>
  <c r="T2980" i="4"/>
  <c r="U2981" i="4"/>
  <c r="V2981" i="4" s="1"/>
  <c r="X2981" i="4" s="1"/>
  <c r="U2982" i="4"/>
  <c r="V2982" i="4" s="1"/>
  <c r="X2982" i="4" s="1"/>
  <c r="Y2990" i="4"/>
  <c r="Y2992" i="4"/>
  <c r="Y2993" i="4"/>
  <c r="W2997" i="4"/>
  <c r="S2997" i="4"/>
  <c r="T3001" i="4"/>
  <c r="T3003" i="4"/>
  <c r="U3004" i="4"/>
  <c r="Y3019" i="4"/>
  <c r="S3020" i="4"/>
  <c r="T3021" i="4"/>
  <c r="U3024" i="4"/>
  <c r="V3024" i="4" s="1"/>
  <c r="X3024" i="4" s="1"/>
  <c r="U3025" i="4"/>
  <c r="V3025" i="4" s="1"/>
  <c r="X3025" i="4" s="1"/>
  <c r="U3026" i="4"/>
  <c r="V3026" i="4" s="1"/>
  <c r="X3026" i="4" s="1"/>
  <c r="U3027" i="4"/>
  <c r="V3027" i="4" s="1"/>
  <c r="X3027" i="4" s="1"/>
  <c r="T3036" i="4"/>
  <c r="T3041" i="4"/>
  <c r="T3045" i="4"/>
  <c r="T3059" i="4"/>
  <c r="U3063" i="4"/>
  <c r="V3063" i="4" s="1"/>
  <c r="X3063" i="4" s="1"/>
  <c r="U3064" i="4"/>
  <c r="V3065" i="4"/>
  <c r="X3065" i="4" s="1"/>
  <c r="Y3066" i="4"/>
  <c r="T3068" i="4"/>
  <c r="T3073" i="4"/>
  <c r="T3077" i="4"/>
  <c r="W3078" i="4"/>
  <c r="Y3081" i="4"/>
  <c r="S3084" i="4"/>
  <c r="Y3088" i="4"/>
  <c r="O3095" i="4"/>
  <c r="U3095" i="4"/>
  <c r="V3095" i="4" s="1"/>
  <c r="X3095" i="4" s="1"/>
  <c r="W3095" i="4"/>
  <c r="T3095" i="4"/>
  <c r="O3101" i="4"/>
  <c r="U3101" i="4"/>
  <c r="V3101" i="4" s="1"/>
  <c r="X3101" i="4" s="1"/>
  <c r="T3101" i="4"/>
  <c r="S3106" i="4"/>
  <c r="U3107" i="4"/>
  <c r="V3107" i="4" s="1"/>
  <c r="X3107" i="4" s="1"/>
  <c r="O3109" i="4"/>
  <c r="U3109" i="4"/>
  <c r="V3109" i="4" s="1"/>
  <c r="X3109" i="4" s="1"/>
  <c r="T3109" i="4"/>
  <c r="W3113" i="4"/>
  <c r="W3115" i="4"/>
  <c r="O3117" i="4"/>
  <c r="U3117" i="4"/>
  <c r="V3117" i="4" s="1"/>
  <c r="X3117" i="4" s="1"/>
  <c r="T3117" i="4"/>
  <c r="W3121" i="4"/>
  <c r="O3125" i="4"/>
  <c r="U3125" i="4"/>
  <c r="V3125" i="4" s="1"/>
  <c r="X3125" i="4" s="1"/>
  <c r="T3125" i="4"/>
  <c r="W3129" i="4"/>
  <c r="W3131" i="4"/>
  <c r="O3133" i="4"/>
  <c r="U3133" i="4"/>
  <c r="V3133" i="4" s="1"/>
  <c r="X3133" i="4" s="1"/>
  <c r="W3133" i="4"/>
  <c r="T3133" i="4"/>
  <c r="W3137" i="4"/>
  <c r="W3139" i="4"/>
  <c r="O3141" i="4"/>
  <c r="U3141" i="4"/>
  <c r="V3141" i="4" s="1"/>
  <c r="X3141" i="4" s="1"/>
  <c r="T3141" i="4"/>
  <c r="W3145" i="4"/>
  <c r="W3147" i="4"/>
  <c r="O3149" i="4"/>
  <c r="U3149" i="4"/>
  <c r="V3149" i="4" s="1"/>
  <c r="X3149" i="4" s="1"/>
  <c r="T3149" i="4"/>
  <c r="W3153" i="4"/>
  <c r="W3155" i="4"/>
  <c r="O3157" i="4"/>
  <c r="U3157" i="4"/>
  <c r="V3157" i="4" s="1"/>
  <c r="X3157" i="4" s="1"/>
  <c r="T3157" i="4"/>
  <c r="W3161" i="4"/>
  <c r="O3165" i="4"/>
  <c r="U3165" i="4"/>
  <c r="V3165" i="4" s="1"/>
  <c r="X3165" i="4" s="1"/>
  <c r="T3165" i="4"/>
  <c r="Y3168" i="4"/>
  <c r="R3171" i="4"/>
  <c r="Q3171" i="4"/>
  <c r="U3175" i="4"/>
  <c r="V3175" i="4" s="1"/>
  <c r="X3175" i="4" s="1"/>
  <c r="R3176" i="4"/>
  <c r="T3191" i="4"/>
  <c r="Y3194" i="4"/>
  <c r="O3201" i="4"/>
  <c r="U3201" i="4"/>
  <c r="V3201" i="4" s="1"/>
  <c r="X3201" i="4" s="1"/>
  <c r="T3201" i="4"/>
  <c r="R3207" i="4"/>
  <c r="P3207" i="4"/>
  <c r="U3207" i="4"/>
  <c r="V3207" i="4" s="1"/>
  <c r="X3207" i="4" s="1"/>
  <c r="Y3211" i="4"/>
  <c r="P3225" i="4"/>
  <c r="R3225" i="4"/>
  <c r="U3228" i="4"/>
  <c r="V3228" i="4" s="1"/>
  <c r="X3228" i="4" s="1"/>
  <c r="O3228" i="4"/>
  <c r="P3233" i="4"/>
  <c r="R3233" i="4"/>
  <c r="R3246" i="4"/>
  <c r="U3246" i="4"/>
  <c r="V3246" i="4" s="1"/>
  <c r="X3246" i="4" s="1"/>
  <c r="P3246" i="4"/>
  <c r="U3252" i="4"/>
  <c r="V3252" i="4" s="1"/>
  <c r="X3252" i="4" s="1"/>
  <c r="O3252" i="4"/>
  <c r="Y3252" i="4"/>
  <c r="T3252" i="4"/>
  <c r="Q3263" i="4"/>
  <c r="U3263" i="4"/>
  <c r="V3263" i="4" s="1"/>
  <c r="X3263" i="4" s="1"/>
  <c r="W3297" i="4"/>
  <c r="T3297" i="4"/>
  <c r="O3306" i="4"/>
  <c r="U3306" i="4"/>
  <c r="V3306" i="4" s="1"/>
  <c r="X3306" i="4" s="1"/>
  <c r="Y3306" i="4"/>
  <c r="W3375" i="4"/>
  <c r="V3375" i="4"/>
  <c r="X3375" i="4" s="1"/>
  <c r="W3391" i="4"/>
  <c r="V3391" i="4"/>
  <c r="X3391" i="4" s="1"/>
  <c r="U2792" i="4"/>
  <c r="V2792" i="4" s="1"/>
  <c r="X2792" i="4" s="1"/>
  <c r="W2798" i="4"/>
  <c r="U2800" i="4"/>
  <c r="V2800" i="4" s="1"/>
  <c r="X2800" i="4" s="1"/>
  <c r="U2808" i="4"/>
  <c r="U2816" i="4"/>
  <c r="V2816" i="4" s="1"/>
  <c r="X2816" i="4" s="1"/>
  <c r="U2824" i="4"/>
  <c r="U2832" i="4"/>
  <c r="V2832" i="4" s="1"/>
  <c r="X2832" i="4" s="1"/>
  <c r="U2840" i="4"/>
  <c r="V2840" i="4" s="1"/>
  <c r="X2840" i="4" s="1"/>
  <c r="U2848" i="4"/>
  <c r="U2856" i="4"/>
  <c r="U2864" i="4"/>
  <c r="V2864" i="4" s="1"/>
  <c r="X2864" i="4" s="1"/>
  <c r="U2872" i="4"/>
  <c r="V2872" i="4" s="1"/>
  <c r="X2872" i="4" s="1"/>
  <c r="O2880" i="4"/>
  <c r="O2881" i="4"/>
  <c r="O2883" i="4"/>
  <c r="R2886" i="4"/>
  <c r="U2887" i="4"/>
  <c r="V2887" i="4" s="1"/>
  <c r="X2887" i="4" s="1"/>
  <c r="S2890" i="4"/>
  <c r="T2892" i="4"/>
  <c r="U2894" i="4"/>
  <c r="V2894" i="4" s="1"/>
  <c r="X2894" i="4" s="1"/>
  <c r="R2898" i="4"/>
  <c r="W2900" i="4"/>
  <c r="Y2901" i="4"/>
  <c r="P2904" i="4"/>
  <c r="P2905" i="4"/>
  <c r="P2906" i="4"/>
  <c r="W2909" i="4"/>
  <c r="T2913" i="4"/>
  <c r="T2915" i="4"/>
  <c r="W2920" i="4"/>
  <c r="W2921" i="4"/>
  <c r="W2922" i="4"/>
  <c r="O2924" i="4"/>
  <c r="Y2924" i="4"/>
  <c r="Y2931" i="4"/>
  <c r="T2933" i="4"/>
  <c r="U2938" i="4"/>
  <c r="O2944" i="4"/>
  <c r="O2945" i="4"/>
  <c r="O2947" i="4"/>
  <c r="R2950" i="4"/>
  <c r="U2951" i="4"/>
  <c r="V2951" i="4" s="1"/>
  <c r="X2951" i="4" s="1"/>
  <c r="S2954" i="4"/>
  <c r="T2956" i="4"/>
  <c r="U2958" i="4"/>
  <c r="R2962" i="4"/>
  <c r="W2964" i="4"/>
  <c r="P2965" i="4"/>
  <c r="Y2965" i="4"/>
  <c r="W2973" i="4"/>
  <c r="S2976" i="4"/>
  <c r="T2977" i="4"/>
  <c r="T2979" i="4"/>
  <c r="U2980" i="4"/>
  <c r="V2980" i="4" s="1"/>
  <c r="X2980" i="4" s="1"/>
  <c r="W2982" i="4"/>
  <c r="W2983" i="4"/>
  <c r="W2984" i="4"/>
  <c r="W2985" i="4"/>
  <c r="W2986" i="4"/>
  <c r="O2988" i="4"/>
  <c r="Y2988" i="4"/>
  <c r="Q2989" i="4"/>
  <c r="Y2995" i="4"/>
  <c r="T2997" i="4"/>
  <c r="T2998" i="4"/>
  <c r="T2999" i="4"/>
  <c r="U3000" i="4"/>
  <c r="V3000" i="4" s="1"/>
  <c r="X3000" i="4" s="1"/>
  <c r="U3001" i="4"/>
  <c r="V3001" i="4" s="1"/>
  <c r="X3001" i="4" s="1"/>
  <c r="U3002" i="4"/>
  <c r="V3002" i="4" s="1"/>
  <c r="X3002" i="4" s="1"/>
  <c r="U3003" i="4"/>
  <c r="V3003" i="4" s="1"/>
  <c r="X3003" i="4" s="1"/>
  <c r="O3008" i="4"/>
  <c r="O3009" i="4"/>
  <c r="O3011" i="4"/>
  <c r="Q3012" i="4"/>
  <c r="R3014" i="4"/>
  <c r="U3015" i="4"/>
  <c r="V3015" i="4" s="1"/>
  <c r="X3015" i="4" s="1"/>
  <c r="S3018" i="4"/>
  <c r="T3020" i="4"/>
  <c r="U3021" i="4"/>
  <c r="V3021" i="4" s="1"/>
  <c r="X3021" i="4" s="1"/>
  <c r="U3022" i="4"/>
  <c r="V3022" i="4" s="1"/>
  <c r="X3022" i="4" s="1"/>
  <c r="R3026" i="4"/>
  <c r="P3029" i="4"/>
  <c r="Y3029" i="4"/>
  <c r="Y3035" i="4"/>
  <c r="U3036" i="4"/>
  <c r="V3036" i="4" s="1"/>
  <c r="X3036" i="4" s="1"/>
  <c r="S3040" i="4"/>
  <c r="U3041" i="4"/>
  <c r="V3041" i="4" s="1"/>
  <c r="X3041" i="4" s="1"/>
  <c r="R3042" i="4"/>
  <c r="P3042" i="4"/>
  <c r="P3043" i="4"/>
  <c r="Y3047" i="4"/>
  <c r="Y3049" i="4"/>
  <c r="U3050" i="4"/>
  <c r="V3050" i="4" s="1"/>
  <c r="X3050" i="4" s="1"/>
  <c r="O3053" i="4"/>
  <c r="U3053" i="4"/>
  <c r="V3053" i="4" s="1"/>
  <c r="X3053" i="4" s="1"/>
  <c r="W3053" i="4"/>
  <c r="U3054" i="4"/>
  <c r="V3054" i="4" s="1"/>
  <c r="X3054" i="4" s="1"/>
  <c r="S3058" i="4"/>
  <c r="U3059" i="4"/>
  <c r="V3059" i="4" s="1"/>
  <c r="X3059" i="4" s="1"/>
  <c r="Q3061" i="4"/>
  <c r="T3063" i="4"/>
  <c r="Y3067" i="4"/>
  <c r="U3068" i="4"/>
  <c r="V3068" i="4" s="1"/>
  <c r="X3068" i="4" s="1"/>
  <c r="R3074" i="4"/>
  <c r="P3074" i="4"/>
  <c r="P3075" i="4"/>
  <c r="U3081" i="4"/>
  <c r="V3081" i="4" s="1"/>
  <c r="X3081" i="4" s="1"/>
  <c r="T3081" i="4"/>
  <c r="R3082" i="4"/>
  <c r="P3082" i="4"/>
  <c r="P3083" i="4"/>
  <c r="Y3089" i="4"/>
  <c r="S3092" i="4"/>
  <c r="Y3096" i="4"/>
  <c r="U3098" i="4"/>
  <c r="V3098" i="4" s="1"/>
  <c r="X3098" i="4" s="1"/>
  <c r="O3103" i="4"/>
  <c r="U3103" i="4"/>
  <c r="V3103" i="4" s="1"/>
  <c r="X3103" i="4" s="1"/>
  <c r="T3103" i="4"/>
  <c r="Q3114" i="4"/>
  <c r="Q3122" i="4"/>
  <c r="Q3130" i="4"/>
  <c r="Q3138" i="4"/>
  <c r="Q3146" i="4"/>
  <c r="W3168" i="4"/>
  <c r="T3168" i="4"/>
  <c r="U3168" i="4"/>
  <c r="V3168" i="4" s="1"/>
  <c r="X3168" i="4" s="1"/>
  <c r="Y3176" i="4"/>
  <c r="Y3191" i="4"/>
  <c r="U3191" i="4"/>
  <c r="V3191" i="4" s="1"/>
  <c r="X3191" i="4" s="1"/>
  <c r="R3200" i="4"/>
  <c r="P3200" i="4"/>
  <c r="U3200" i="4"/>
  <c r="V3200" i="4" s="1"/>
  <c r="X3200" i="4" s="1"/>
  <c r="Y3215" i="4"/>
  <c r="U3248" i="4"/>
  <c r="P3257" i="4"/>
  <c r="R3257" i="4"/>
  <c r="U2927" i="4"/>
  <c r="V2927" i="4" s="1"/>
  <c r="X2927" i="4" s="1"/>
  <c r="Q2967" i="4"/>
  <c r="Y2971" i="4"/>
  <c r="R2971" i="4"/>
  <c r="U2977" i="4"/>
  <c r="V2977" i="4" s="1"/>
  <c r="X2977" i="4" s="1"/>
  <c r="U2978" i="4"/>
  <c r="V2978" i="4" s="1"/>
  <c r="X2978" i="4" s="1"/>
  <c r="U2991" i="4"/>
  <c r="V2991" i="4" s="1"/>
  <c r="X2991" i="4" s="1"/>
  <c r="U2998" i="4"/>
  <c r="V2998" i="4" s="1"/>
  <c r="X2998" i="4" s="1"/>
  <c r="P3006" i="4"/>
  <c r="Y3006" i="4"/>
  <c r="P3008" i="4"/>
  <c r="Y3008" i="4"/>
  <c r="P3009" i="4"/>
  <c r="Y3009" i="4"/>
  <c r="P3010" i="4"/>
  <c r="Y3010" i="4"/>
  <c r="P3011" i="4"/>
  <c r="W3013" i="4"/>
  <c r="Q3031" i="4"/>
  <c r="Q3032" i="4"/>
  <c r="Q3033" i="4"/>
  <c r="T3035" i="4"/>
  <c r="U3039" i="4"/>
  <c r="V3039" i="4" s="1"/>
  <c r="X3039" i="4" s="1"/>
  <c r="Q3048" i="4"/>
  <c r="T3049" i="4"/>
  <c r="P3057" i="4"/>
  <c r="T3067" i="4"/>
  <c r="U3071" i="4"/>
  <c r="V3071" i="4" s="1"/>
  <c r="X3071" i="4" s="1"/>
  <c r="Q3080" i="4"/>
  <c r="Y3087" i="4"/>
  <c r="P3088" i="4"/>
  <c r="U3089" i="4"/>
  <c r="V3089" i="4" s="1"/>
  <c r="X3089" i="4" s="1"/>
  <c r="T3089" i="4"/>
  <c r="R3090" i="4"/>
  <c r="P3090" i="4"/>
  <c r="Y3097" i="4"/>
  <c r="R3097" i="4"/>
  <c r="S3100" i="4"/>
  <c r="U3172" i="4"/>
  <c r="V3172" i="4" s="1"/>
  <c r="X3172" i="4" s="1"/>
  <c r="R3172" i="4"/>
  <c r="P3172" i="4"/>
  <c r="P3181" i="4"/>
  <c r="Y3184" i="4"/>
  <c r="R3188" i="4"/>
  <c r="Y3224" i="4"/>
  <c r="V3245" i="4"/>
  <c r="X3245" i="4" s="1"/>
  <c r="S3293" i="4"/>
  <c r="R3296" i="4"/>
  <c r="P3296" i="4"/>
  <c r="U3296" i="4"/>
  <c r="R3309" i="4"/>
  <c r="Q3309" i="4"/>
  <c r="W3319" i="4"/>
  <c r="V3319" i="4"/>
  <c r="X3319" i="4" s="1"/>
  <c r="T2803" i="4"/>
  <c r="T2811" i="4"/>
  <c r="T2819" i="4"/>
  <c r="T2827" i="4"/>
  <c r="T2835" i="4"/>
  <c r="T2843" i="4"/>
  <c r="T2851" i="4"/>
  <c r="T2859" i="4"/>
  <c r="U2866" i="4"/>
  <c r="V2866" i="4" s="1"/>
  <c r="X2866" i="4" s="1"/>
  <c r="T2867" i="4"/>
  <c r="P2871" i="4"/>
  <c r="U2874" i="4"/>
  <c r="V2874" i="4" s="1"/>
  <c r="X2874" i="4" s="1"/>
  <c r="T2875" i="4"/>
  <c r="R2877" i="4"/>
  <c r="Q2879" i="4"/>
  <c r="Y2883" i="4"/>
  <c r="T2886" i="4"/>
  <c r="T2887" i="4"/>
  <c r="U2888" i="4"/>
  <c r="V2888" i="4" s="1"/>
  <c r="X2888" i="4" s="1"/>
  <c r="U2889" i="4"/>
  <c r="V2889" i="4" s="1"/>
  <c r="X2889" i="4" s="1"/>
  <c r="U2890" i="4"/>
  <c r="V2890" i="4" s="1"/>
  <c r="X2890" i="4" s="1"/>
  <c r="U2891" i="4"/>
  <c r="V2891" i="4" s="1"/>
  <c r="X2891" i="4" s="1"/>
  <c r="R2902" i="4"/>
  <c r="U2903" i="4"/>
  <c r="U2909" i="4"/>
  <c r="V2909" i="4" s="1"/>
  <c r="X2909" i="4" s="1"/>
  <c r="U2910" i="4"/>
  <c r="V2910" i="4" s="1"/>
  <c r="X2910" i="4" s="1"/>
  <c r="R2914" i="4"/>
  <c r="P2917" i="4"/>
  <c r="P2918" i="4"/>
  <c r="P2920" i="4"/>
  <c r="P2921" i="4"/>
  <c r="P2922" i="4"/>
  <c r="P2923" i="4"/>
  <c r="W2925" i="4"/>
  <c r="T2929" i="4"/>
  <c r="T2931" i="4"/>
  <c r="U2932" i="4"/>
  <c r="V2932" i="4" s="1"/>
  <c r="X2932" i="4" s="1"/>
  <c r="Q2943" i="4"/>
  <c r="Y2947" i="4"/>
  <c r="T2949" i="4"/>
  <c r="T2950" i="4"/>
  <c r="T2951" i="4"/>
  <c r="U2952" i="4"/>
  <c r="V2952" i="4" s="1"/>
  <c r="X2952" i="4" s="1"/>
  <c r="U2953" i="4"/>
  <c r="V2953" i="4" s="1"/>
  <c r="X2953" i="4" s="1"/>
  <c r="U2954" i="4"/>
  <c r="V2954" i="4" s="1"/>
  <c r="X2954" i="4" s="1"/>
  <c r="U2955" i="4"/>
  <c r="V2955" i="4" s="1"/>
  <c r="X2955" i="4" s="1"/>
  <c r="R2966" i="4"/>
  <c r="U2967" i="4"/>
  <c r="V2967" i="4" s="1"/>
  <c r="X2967" i="4" s="1"/>
  <c r="T2972" i="4"/>
  <c r="U2973" i="4"/>
  <c r="V2973" i="4" s="1"/>
  <c r="X2973" i="4" s="1"/>
  <c r="U2974" i="4"/>
  <c r="V2974" i="4" s="1"/>
  <c r="X2974" i="4" s="1"/>
  <c r="R2978" i="4"/>
  <c r="P2981" i="4"/>
  <c r="Y2981" i="4"/>
  <c r="P2982" i="4"/>
  <c r="P2984" i="4"/>
  <c r="P2985" i="4"/>
  <c r="P2986" i="4"/>
  <c r="P2987" i="4"/>
  <c r="R2988" i="4"/>
  <c r="W2989" i="4"/>
  <c r="T2993" i="4"/>
  <c r="T2995" i="4"/>
  <c r="U2996" i="4"/>
  <c r="V2996" i="4" s="1"/>
  <c r="X2996" i="4" s="1"/>
  <c r="O3004" i="4"/>
  <c r="Q3007" i="4"/>
  <c r="Y3011" i="4"/>
  <c r="T3013" i="4"/>
  <c r="T3014" i="4"/>
  <c r="T3015" i="4"/>
  <c r="U3016" i="4"/>
  <c r="V3016" i="4" s="1"/>
  <c r="X3016" i="4" s="1"/>
  <c r="U3017" i="4"/>
  <c r="V3017" i="4" s="1"/>
  <c r="X3017" i="4" s="1"/>
  <c r="U3018" i="4"/>
  <c r="V3018" i="4" s="1"/>
  <c r="X3018" i="4" s="1"/>
  <c r="U3019" i="4"/>
  <c r="V3019" i="4" s="1"/>
  <c r="X3019" i="4" s="1"/>
  <c r="U3031" i="4"/>
  <c r="U3035" i="4"/>
  <c r="V3035" i="4" s="1"/>
  <c r="X3035" i="4" s="1"/>
  <c r="Y3036" i="4"/>
  <c r="Q3037" i="4"/>
  <c r="T3039" i="4"/>
  <c r="Y3043" i="4"/>
  <c r="U3044" i="4"/>
  <c r="V3044" i="4" s="1"/>
  <c r="X3044" i="4" s="1"/>
  <c r="Y3045" i="4"/>
  <c r="P3046" i="4"/>
  <c r="Q3047" i="4"/>
  <c r="S3048" i="4"/>
  <c r="R3050" i="4"/>
  <c r="P3050" i="4"/>
  <c r="P3051" i="4"/>
  <c r="P3056" i="4"/>
  <c r="Y3057" i="4"/>
  <c r="U3058" i="4"/>
  <c r="V3058" i="4" s="1"/>
  <c r="X3058" i="4" s="1"/>
  <c r="O3061" i="4"/>
  <c r="U3061" i="4"/>
  <c r="V3061" i="4" s="1"/>
  <c r="X3061" i="4" s="1"/>
  <c r="U3062" i="4"/>
  <c r="V3062" i="4" s="1"/>
  <c r="X3062" i="4" s="1"/>
  <c r="U3067" i="4"/>
  <c r="V3067" i="4" s="1"/>
  <c r="X3067" i="4" s="1"/>
  <c r="Y3068" i="4"/>
  <c r="Q3069" i="4"/>
  <c r="T3071" i="4"/>
  <c r="Y3075" i="4"/>
  <c r="U3076" i="4"/>
  <c r="V3076" i="4" s="1"/>
  <c r="X3076" i="4" s="1"/>
  <c r="Y3077" i="4"/>
  <c r="P3078" i="4"/>
  <c r="Q3079" i="4"/>
  <c r="S3080" i="4"/>
  <c r="Y3083" i="4"/>
  <c r="R3091" i="4"/>
  <c r="U3092" i="4"/>
  <c r="V3092" i="4" s="1"/>
  <c r="X3092" i="4" s="1"/>
  <c r="P3096" i="4"/>
  <c r="U3097" i="4"/>
  <c r="V3097" i="4" s="1"/>
  <c r="X3097" i="4" s="1"/>
  <c r="T3097" i="4"/>
  <c r="R3098" i="4"/>
  <c r="P3098" i="4"/>
  <c r="P3099" i="4"/>
  <c r="R3102" i="4"/>
  <c r="Y3105" i="4"/>
  <c r="Y3108" i="4"/>
  <c r="W3110" i="4"/>
  <c r="T3110" i="4"/>
  <c r="U3110" i="4"/>
  <c r="V3110" i="4" s="1"/>
  <c r="X3110" i="4" s="1"/>
  <c r="Y3116" i="4"/>
  <c r="T3118" i="4"/>
  <c r="U3118" i="4"/>
  <c r="V3118" i="4" s="1"/>
  <c r="X3118" i="4" s="1"/>
  <c r="Y3124" i="4"/>
  <c r="T3126" i="4"/>
  <c r="U3126" i="4"/>
  <c r="V3126" i="4" s="1"/>
  <c r="X3126" i="4" s="1"/>
  <c r="Y3132" i="4"/>
  <c r="W3134" i="4"/>
  <c r="T3134" i="4"/>
  <c r="U3134" i="4"/>
  <c r="V3134" i="4" s="1"/>
  <c r="X3134" i="4" s="1"/>
  <c r="Y3140" i="4"/>
  <c r="W3142" i="4"/>
  <c r="T3142" i="4"/>
  <c r="U3142" i="4"/>
  <c r="V3142" i="4" s="1"/>
  <c r="X3142" i="4" s="1"/>
  <c r="R3147" i="4"/>
  <c r="Y3148" i="4"/>
  <c r="W3150" i="4"/>
  <c r="T3150" i="4"/>
  <c r="U3150" i="4"/>
  <c r="V3150" i="4" s="1"/>
  <c r="X3150" i="4" s="1"/>
  <c r="R3155" i="4"/>
  <c r="Y3156" i="4"/>
  <c r="T3158" i="4"/>
  <c r="U3158" i="4"/>
  <c r="V3158" i="4" s="1"/>
  <c r="X3158" i="4" s="1"/>
  <c r="R3163" i="4"/>
  <c r="Y3164" i="4"/>
  <c r="W3166" i="4"/>
  <c r="T3166" i="4"/>
  <c r="U3166" i="4"/>
  <c r="V3166" i="4" s="1"/>
  <c r="X3166" i="4" s="1"/>
  <c r="O3169" i="4"/>
  <c r="U3169" i="4"/>
  <c r="V3169" i="4" s="1"/>
  <c r="X3169" i="4" s="1"/>
  <c r="T3169" i="4"/>
  <c r="T3183" i="4"/>
  <c r="W3183" i="4"/>
  <c r="O3185" i="4"/>
  <c r="U3185" i="4"/>
  <c r="V3185" i="4" s="1"/>
  <c r="X3185" i="4" s="1"/>
  <c r="O3187" i="4"/>
  <c r="U3187" i="4"/>
  <c r="V3187" i="4" s="1"/>
  <c r="X3187" i="4" s="1"/>
  <c r="Y3187" i="4"/>
  <c r="W3187" i="4"/>
  <c r="T3187" i="4"/>
  <c r="Y3188" i="4"/>
  <c r="U3188" i="4"/>
  <c r="V3188" i="4" s="1"/>
  <c r="X3188" i="4" s="1"/>
  <c r="Y3193" i="4"/>
  <c r="Y3195" i="4"/>
  <c r="Y3196" i="4"/>
  <c r="U3220" i="4"/>
  <c r="V3220" i="4" s="1"/>
  <c r="X3220" i="4" s="1"/>
  <c r="T3220" i="4"/>
  <c r="W3220" i="4"/>
  <c r="U3225" i="4"/>
  <c r="V3225" i="4" s="1"/>
  <c r="X3225" i="4" s="1"/>
  <c r="U3273" i="4"/>
  <c r="V3273" i="4" s="1"/>
  <c r="X3273" i="4" s="1"/>
  <c r="R3311" i="4"/>
  <c r="P3311" i="4"/>
  <c r="U3311" i="4"/>
  <c r="V3493" i="4"/>
  <c r="X3493" i="4" s="1"/>
  <c r="W3493" i="4"/>
  <c r="P2792" i="4"/>
  <c r="U2795" i="4"/>
  <c r="V2795" i="4" s="1"/>
  <c r="X2795" i="4" s="1"/>
  <c r="P2800" i="4"/>
  <c r="U2803" i="4"/>
  <c r="V2803" i="4" s="1"/>
  <c r="X2803" i="4" s="1"/>
  <c r="P2808" i="4"/>
  <c r="U2811" i="4"/>
  <c r="V2811" i="4" s="1"/>
  <c r="X2811" i="4" s="1"/>
  <c r="P2816" i="4"/>
  <c r="U2819" i="4"/>
  <c r="V2819" i="4" s="1"/>
  <c r="X2819" i="4" s="1"/>
  <c r="P2824" i="4"/>
  <c r="U2827" i="4"/>
  <c r="V2827" i="4" s="1"/>
  <c r="X2827" i="4" s="1"/>
  <c r="P2832" i="4"/>
  <c r="U2835" i="4"/>
  <c r="V2835" i="4" s="1"/>
  <c r="X2835" i="4" s="1"/>
  <c r="P2840" i="4"/>
  <c r="U2843" i="4"/>
  <c r="V2843" i="4" s="1"/>
  <c r="X2843" i="4" s="1"/>
  <c r="P2848" i="4"/>
  <c r="U2851" i="4"/>
  <c r="V2851" i="4" s="1"/>
  <c r="X2851" i="4" s="1"/>
  <c r="P2856" i="4"/>
  <c r="U2859" i="4"/>
  <c r="V2859" i="4" s="1"/>
  <c r="X2859" i="4" s="1"/>
  <c r="P2864" i="4"/>
  <c r="U2867" i="4"/>
  <c r="V2867" i="4" s="1"/>
  <c r="X2867" i="4" s="1"/>
  <c r="P2872" i="4"/>
  <c r="U2875" i="4"/>
  <c r="V2875" i="4" s="1"/>
  <c r="X2875" i="4" s="1"/>
  <c r="U2879" i="4"/>
  <c r="V2879" i="4" s="1"/>
  <c r="X2879" i="4" s="1"/>
  <c r="R2900" i="4"/>
  <c r="W2912" i="4"/>
  <c r="Y2923" i="4"/>
  <c r="T2926" i="4"/>
  <c r="T2927" i="4"/>
  <c r="U2943" i="4"/>
  <c r="U2949" i="4"/>
  <c r="V2949" i="4" s="1"/>
  <c r="X2949" i="4" s="1"/>
  <c r="P2957" i="4"/>
  <c r="R2964" i="4"/>
  <c r="W2976" i="4"/>
  <c r="O2980" i="4"/>
  <c r="Y2987" i="4"/>
  <c r="T2990" i="4"/>
  <c r="T2991" i="4"/>
  <c r="O2999" i="4"/>
  <c r="U3007" i="4"/>
  <c r="V3007" i="4" s="1"/>
  <c r="X3007" i="4" s="1"/>
  <c r="U3013" i="4"/>
  <c r="V3013" i="4" s="1"/>
  <c r="X3013" i="4" s="1"/>
  <c r="P3021" i="4"/>
  <c r="Y3021" i="4"/>
  <c r="P3026" i="4"/>
  <c r="P3027" i="4"/>
  <c r="R3028" i="4"/>
  <c r="T3043" i="4"/>
  <c r="U3047" i="4"/>
  <c r="O3054" i="4"/>
  <c r="R3060" i="4"/>
  <c r="W3062" i="4"/>
  <c r="P3065" i="4"/>
  <c r="T3075" i="4"/>
  <c r="U3079" i="4"/>
  <c r="V3079" i="4" s="1"/>
  <c r="X3079" i="4" s="1"/>
  <c r="T3083" i="4"/>
  <c r="R3084" i="4"/>
  <c r="P3084" i="4"/>
  <c r="R3085" i="4"/>
  <c r="W3086" i="4"/>
  <c r="S3088" i="4"/>
  <c r="Y3091" i="4"/>
  <c r="U3100" i="4"/>
  <c r="V3100" i="4" s="1"/>
  <c r="X3100" i="4" s="1"/>
  <c r="P3104" i="4"/>
  <c r="U3105" i="4"/>
  <c r="V3105" i="4" s="1"/>
  <c r="X3105" i="4" s="1"/>
  <c r="T3105" i="4"/>
  <c r="R3106" i="4"/>
  <c r="P3106" i="4"/>
  <c r="P3107" i="4"/>
  <c r="O3113" i="4"/>
  <c r="O3121" i="4"/>
  <c r="O3129" i="4"/>
  <c r="O3137" i="4"/>
  <c r="O3145" i="4"/>
  <c r="O3153" i="4"/>
  <c r="O3161" i="4"/>
  <c r="Y3171" i="4"/>
  <c r="P3175" i="4"/>
  <c r="R3175" i="4"/>
  <c r="R3179" i="4"/>
  <c r="Q3179" i="4"/>
  <c r="T3188" i="4"/>
  <c r="W3188" i="4"/>
  <c r="W3193" i="4"/>
  <c r="T3193" i="4"/>
  <c r="O3196" i="4"/>
  <c r="U3196" i="4"/>
  <c r="V3196" i="4" s="1"/>
  <c r="X3196" i="4" s="1"/>
  <c r="W3196" i="4"/>
  <c r="W3199" i="4"/>
  <c r="P3209" i="4"/>
  <c r="R3209" i="4"/>
  <c r="R3214" i="4"/>
  <c r="U3214" i="4"/>
  <c r="P3214" i="4"/>
  <c r="R3222" i="4"/>
  <c r="U3222" i="4"/>
  <c r="Y3235" i="4"/>
  <c r="W3247" i="4"/>
  <c r="V3247" i="4"/>
  <c r="X3247" i="4" s="1"/>
  <c r="R3270" i="4"/>
  <c r="U3270" i="4"/>
  <c r="V3270" i="4" s="1"/>
  <c r="X3270" i="4" s="1"/>
  <c r="P3270" i="4"/>
  <c r="Y3282" i="4"/>
  <c r="Y3314" i="4"/>
  <c r="Y2899" i="4"/>
  <c r="T2901" i="4"/>
  <c r="O2911" i="4"/>
  <c r="U2919" i="4"/>
  <c r="V2919" i="4" s="1"/>
  <c r="X2919" i="4" s="1"/>
  <c r="U2925" i="4"/>
  <c r="V2925" i="4" s="1"/>
  <c r="X2925" i="4" s="1"/>
  <c r="R2930" i="4"/>
  <c r="P2938" i="4"/>
  <c r="P2939" i="4"/>
  <c r="R2940" i="4"/>
  <c r="W2941" i="4"/>
  <c r="W2952" i="4"/>
  <c r="Q2959" i="4"/>
  <c r="Y2963" i="4"/>
  <c r="T2965" i="4"/>
  <c r="O2975" i="4"/>
  <c r="U2983" i="4"/>
  <c r="V2983" i="4" s="1"/>
  <c r="X2983" i="4" s="1"/>
  <c r="U2989" i="4"/>
  <c r="V2989" i="4" s="1"/>
  <c r="X2989" i="4" s="1"/>
  <c r="R2994" i="4"/>
  <c r="P3002" i="4"/>
  <c r="P3003" i="4"/>
  <c r="R3004" i="4"/>
  <c r="W3005" i="4"/>
  <c r="W3016" i="4"/>
  <c r="Q3023" i="4"/>
  <c r="Y3027" i="4"/>
  <c r="T3029" i="4"/>
  <c r="O3037" i="4"/>
  <c r="U3037" i="4"/>
  <c r="V3037" i="4" s="1"/>
  <c r="X3037" i="4" s="1"/>
  <c r="W3037" i="4"/>
  <c r="U3043" i="4"/>
  <c r="V3043" i="4" s="1"/>
  <c r="X3043" i="4" s="1"/>
  <c r="Q3045" i="4"/>
  <c r="Y3051" i="4"/>
  <c r="Q3055" i="4"/>
  <c r="R3058" i="4"/>
  <c r="P3058" i="4"/>
  <c r="P3059" i="4"/>
  <c r="O3063" i="4"/>
  <c r="P3064" i="4"/>
  <c r="Y3065" i="4"/>
  <c r="U3066" i="4"/>
  <c r="V3066" i="4" s="1"/>
  <c r="X3066" i="4" s="1"/>
  <c r="O3069" i="4"/>
  <c r="U3069" i="4"/>
  <c r="V3069" i="4" s="1"/>
  <c r="X3069" i="4" s="1"/>
  <c r="W3069" i="4"/>
  <c r="U3075" i="4"/>
  <c r="V3075" i="4" s="1"/>
  <c r="X3075" i="4" s="1"/>
  <c r="Q3077" i="4"/>
  <c r="U3083" i="4"/>
  <c r="V3083" i="4" s="1"/>
  <c r="X3083" i="4" s="1"/>
  <c r="Y3085" i="4"/>
  <c r="Q3087" i="4"/>
  <c r="U3088" i="4"/>
  <c r="V3088" i="4" s="1"/>
  <c r="X3088" i="4" s="1"/>
  <c r="T3091" i="4"/>
  <c r="R3092" i="4"/>
  <c r="P3092" i="4"/>
  <c r="R3093" i="4"/>
  <c r="W3094" i="4"/>
  <c r="Y3099" i="4"/>
  <c r="U3108" i="4"/>
  <c r="V3108" i="4" s="1"/>
  <c r="X3108" i="4" s="1"/>
  <c r="U3112" i="4"/>
  <c r="V3112" i="4" s="1"/>
  <c r="X3112" i="4" s="1"/>
  <c r="W3114" i="4"/>
  <c r="P3115" i="4"/>
  <c r="U3116" i="4"/>
  <c r="V3116" i="4" s="1"/>
  <c r="X3116" i="4" s="1"/>
  <c r="U3120" i="4"/>
  <c r="V3120" i="4" s="1"/>
  <c r="X3120" i="4" s="1"/>
  <c r="W3122" i="4"/>
  <c r="P3123" i="4"/>
  <c r="U3124" i="4"/>
  <c r="U3128" i="4"/>
  <c r="V3128" i="4" s="1"/>
  <c r="X3128" i="4" s="1"/>
  <c r="W3130" i="4"/>
  <c r="P3131" i="4"/>
  <c r="U3132" i="4"/>
  <c r="U3136" i="4"/>
  <c r="V3136" i="4" s="1"/>
  <c r="X3136" i="4" s="1"/>
  <c r="W3138" i="4"/>
  <c r="P3139" i="4"/>
  <c r="U3140" i="4"/>
  <c r="U3144" i="4"/>
  <c r="V3144" i="4" s="1"/>
  <c r="X3144" i="4" s="1"/>
  <c r="W3146" i="4"/>
  <c r="P3147" i="4"/>
  <c r="U3148" i="4"/>
  <c r="U3152" i="4"/>
  <c r="V3152" i="4" s="1"/>
  <c r="X3152" i="4" s="1"/>
  <c r="W3154" i="4"/>
  <c r="P3155" i="4"/>
  <c r="U3156" i="4"/>
  <c r="U3160" i="4"/>
  <c r="V3160" i="4" s="1"/>
  <c r="X3160" i="4" s="1"/>
  <c r="W3162" i="4"/>
  <c r="P3163" i="4"/>
  <c r="U3164" i="4"/>
  <c r="V3164" i="4" s="1"/>
  <c r="X3164" i="4" s="1"/>
  <c r="Y3167" i="4"/>
  <c r="U3173" i="4"/>
  <c r="V3173" i="4" s="1"/>
  <c r="X3173" i="4" s="1"/>
  <c r="Y3174" i="4"/>
  <c r="U3178" i="4"/>
  <c r="V3178" i="4" s="1"/>
  <c r="X3178" i="4" s="1"/>
  <c r="O3178" i="4"/>
  <c r="U3180" i="4"/>
  <c r="V3180" i="4" s="1"/>
  <c r="X3180" i="4" s="1"/>
  <c r="R3180" i="4"/>
  <c r="P3180" i="4"/>
  <c r="U3193" i="4"/>
  <c r="V3193" i="4" s="1"/>
  <c r="X3193" i="4" s="1"/>
  <c r="R3198" i="4"/>
  <c r="U3198" i="4"/>
  <c r="R3205" i="4"/>
  <c r="Q3205" i="4"/>
  <c r="Y3208" i="4"/>
  <c r="W3225" i="4"/>
  <c r="T3225" i="4"/>
  <c r="W3232" i="4"/>
  <c r="V3232" i="4"/>
  <c r="X3232" i="4" s="1"/>
  <c r="W3273" i="4"/>
  <c r="T3273" i="4"/>
  <c r="U3278" i="4"/>
  <c r="O3282" i="4"/>
  <c r="U3282" i="4"/>
  <c r="V3282" i="4" s="1"/>
  <c r="X3282" i="4" s="1"/>
  <c r="W3288" i="4"/>
  <c r="V3288" i="4"/>
  <c r="X3288" i="4" s="1"/>
  <c r="Y3309" i="4"/>
  <c r="W3435" i="4"/>
  <c r="V3435" i="4"/>
  <c r="X3435" i="4" s="1"/>
  <c r="W3436" i="4"/>
  <c r="V3436" i="4"/>
  <c r="X3436" i="4" s="1"/>
  <c r="O2887" i="4"/>
  <c r="U2895" i="4"/>
  <c r="U2901" i="4"/>
  <c r="V2901" i="4" s="1"/>
  <c r="X2901" i="4" s="1"/>
  <c r="R2906" i="4"/>
  <c r="P2914" i="4"/>
  <c r="W2928" i="4"/>
  <c r="Y2939" i="4"/>
  <c r="O2951" i="4"/>
  <c r="U2959" i="4"/>
  <c r="U2965" i="4"/>
  <c r="V2965" i="4" s="1"/>
  <c r="X2965" i="4" s="1"/>
  <c r="R2970" i="4"/>
  <c r="R2980" i="4"/>
  <c r="W2992" i="4"/>
  <c r="Y3003" i="4"/>
  <c r="U3010" i="4"/>
  <c r="V3010" i="4" s="1"/>
  <c r="X3010" i="4" s="1"/>
  <c r="O3015" i="4"/>
  <c r="U3023" i="4"/>
  <c r="U3029" i="4"/>
  <c r="V3029" i="4" s="1"/>
  <c r="X3029" i="4" s="1"/>
  <c r="R3034" i="4"/>
  <c r="R3036" i="4"/>
  <c r="W3038" i="4"/>
  <c r="R3048" i="4"/>
  <c r="W3051" i="4"/>
  <c r="T3051" i="4"/>
  <c r="U3055" i="4"/>
  <c r="V3055" i="4" s="1"/>
  <c r="X3055" i="4" s="1"/>
  <c r="U3056" i="4"/>
  <c r="R3068" i="4"/>
  <c r="W3070" i="4"/>
  <c r="R3080" i="4"/>
  <c r="O3081" i="4"/>
  <c r="O3085" i="4"/>
  <c r="U3085" i="4"/>
  <c r="V3085" i="4" s="1"/>
  <c r="X3085" i="4" s="1"/>
  <c r="T3085" i="4"/>
  <c r="Y3093" i="4"/>
  <c r="U3096" i="4"/>
  <c r="V3096" i="4" s="1"/>
  <c r="X3096" i="4" s="1"/>
  <c r="T3099" i="4"/>
  <c r="R3100" i="4"/>
  <c r="P3100" i="4"/>
  <c r="R3101" i="4"/>
  <c r="W3102" i="4"/>
  <c r="Y3107" i="4"/>
  <c r="R3109" i="4"/>
  <c r="O3111" i="4"/>
  <c r="U3111" i="4"/>
  <c r="V3111" i="4" s="1"/>
  <c r="X3111" i="4" s="1"/>
  <c r="T3111" i="4"/>
  <c r="Y3113" i="4"/>
  <c r="R3113" i="4"/>
  <c r="R3114" i="4"/>
  <c r="P3114" i="4"/>
  <c r="R3117" i="4"/>
  <c r="O3119" i="4"/>
  <c r="U3119" i="4"/>
  <c r="V3119" i="4" s="1"/>
  <c r="X3119" i="4" s="1"/>
  <c r="T3119" i="4"/>
  <c r="Y3121" i="4"/>
  <c r="R3121" i="4"/>
  <c r="R3122" i="4"/>
  <c r="P3122" i="4"/>
  <c r="R3125" i="4"/>
  <c r="O3127" i="4"/>
  <c r="U3127" i="4"/>
  <c r="V3127" i="4" s="1"/>
  <c r="X3127" i="4" s="1"/>
  <c r="T3127" i="4"/>
  <c r="Y3129" i="4"/>
  <c r="R3129" i="4"/>
  <c r="R3130" i="4"/>
  <c r="P3130" i="4"/>
  <c r="R3133" i="4"/>
  <c r="O3135" i="4"/>
  <c r="U3135" i="4"/>
  <c r="V3135" i="4" s="1"/>
  <c r="X3135" i="4" s="1"/>
  <c r="T3135" i="4"/>
  <c r="Y3137" i="4"/>
  <c r="R3137" i="4"/>
  <c r="R3138" i="4"/>
  <c r="P3138" i="4"/>
  <c r="R3141" i="4"/>
  <c r="O3143" i="4"/>
  <c r="U3143" i="4"/>
  <c r="V3143" i="4" s="1"/>
  <c r="X3143" i="4" s="1"/>
  <c r="T3143" i="4"/>
  <c r="Y3145" i="4"/>
  <c r="R3145" i="4"/>
  <c r="R3146" i="4"/>
  <c r="P3146" i="4"/>
  <c r="R3149" i="4"/>
  <c r="O3151" i="4"/>
  <c r="U3151" i="4"/>
  <c r="V3151" i="4" s="1"/>
  <c r="X3151" i="4" s="1"/>
  <c r="T3151" i="4"/>
  <c r="Y3153" i="4"/>
  <c r="R3154" i="4"/>
  <c r="P3154" i="4"/>
  <c r="R3157" i="4"/>
  <c r="O3159" i="4"/>
  <c r="U3159" i="4"/>
  <c r="V3159" i="4" s="1"/>
  <c r="X3159" i="4" s="1"/>
  <c r="T3159" i="4"/>
  <c r="Y3161" i="4"/>
  <c r="R3162" i="4"/>
  <c r="P3162" i="4"/>
  <c r="R3165" i="4"/>
  <c r="O3167" i="4"/>
  <c r="U3167" i="4"/>
  <c r="V3167" i="4" s="1"/>
  <c r="X3167" i="4" s="1"/>
  <c r="T3167" i="4"/>
  <c r="P3176" i="4"/>
  <c r="U3176" i="4"/>
  <c r="V3176" i="4" s="1"/>
  <c r="X3176" i="4" s="1"/>
  <c r="Y3181" i="4"/>
  <c r="P3183" i="4"/>
  <c r="R3183" i="4"/>
  <c r="U3184" i="4"/>
  <c r="V3184" i="4" s="1"/>
  <c r="X3184" i="4" s="1"/>
  <c r="R3185" i="4"/>
  <c r="P3185" i="4"/>
  <c r="Y3192" i="4"/>
  <c r="U3204" i="4"/>
  <c r="V3204" i="4" s="1"/>
  <c r="X3204" i="4" s="1"/>
  <c r="O3204" i="4"/>
  <c r="W3204" i="4"/>
  <c r="U3224" i="4"/>
  <c r="V3224" i="4" s="1"/>
  <c r="X3224" i="4" s="1"/>
  <c r="Q3239" i="4"/>
  <c r="U3239" i="4"/>
  <c r="U3272" i="4"/>
  <c r="V3272" i="4" s="1"/>
  <c r="X3272" i="4" s="1"/>
  <c r="R3285" i="4"/>
  <c r="Q3285" i="4"/>
  <c r="Y3291" i="4"/>
  <c r="U3297" i="4"/>
  <c r="V3297" i="4" s="1"/>
  <c r="X3297" i="4" s="1"/>
  <c r="Y3317" i="4"/>
  <c r="R3328" i="4"/>
  <c r="P3328" i="4"/>
  <c r="W3329" i="4"/>
  <c r="U3329" i="4"/>
  <c r="V3329" i="4" s="1"/>
  <c r="X3329" i="4" s="1"/>
  <c r="O3346" i="4"/>
  <c r="U3346" i="4"/>
  <c r="V3346" i="4" s="1"/>
  <c r="X3346" i="4" s="1"/>
  <c r="T3346" i="4"/>
  <c r="R3351" i="4"/>
  <c r="P3351" i="4"/>
  <c r="R3359" i="4"/>
  <c r="P3359" i="4"/>
  <c r="W3369" i="4"/>
  <c r="T3369" i="4"/>
  <c r="R3374" i="4"/>
  <c r="P3374" i="4"/>
  <c r="R3383" i="4"/>
  <c r="P3383" i="4"/>
  <c r="O3385" i="4"/>
  <c r="U3385" i="4"/>
  <c r="V3385" i="4" s="1"/>
  <c r="X3385" i="4" s="1"/>
  <c r="W3385" i="4"/>
  <c r="T3385" i="4"/>
  <c r="O3386" i="4"/>
  <c r="U3386" i="4"/>
  <c r="V3386" i="4" s="1"/>
  <c r="X3386" i="4" s="1"/>
  <c r="W3386" i="4"/>
  <c r="T3386" i="4"/>
  <c r="R3405" i="4"/>
  <c r="Q3405" i="4"/>
  <c r="R3414" i="4"/>
  <c r="P3414" i="4"/>
  <c r="W3437" i="4"/>
  <c r="V3437" i="4"/>
  <c r="X3437" i="4" s="1"/>
  <c r="R3477" i="4"/>
  <c r="P3477" i="4"/>
  <c r="Y3477" i="4"/>
  <c r="R3526" i="4"/>
  <c r="U3526" i="4"/>
  <c r="V3526" i="4" s="1"/>
  <c r="X3526" i="4" s="1"/>
  <c r="P3526" i="4"/>
  <c r="Y3526" i="4"/>
  <c r="U3537" i="4"/>
  <c r="V3537" i="4" s="1"/>
  <c r="X3537" i="4" s="1"/>
  <c r="R3537" i="4"/>
  <c r="P3537" i="4"/>
  <c r="Y3537" i="4"/>
  <c r="W3550" i="4"/>
  <c r="V3550" i="4"/>
  <c r="X3550" i="4" s="1"/>
  <c r="Y3556" i="4"/>
  <c r="U3556" i="4"/>
  <c r="V3556" i="4" s="1"/>
  <c r="X3556" i="4" s="1"/>
  <c r="V3616" i="4"/>
  <c r="X3616" i="4" s="1"/>
  <c r="W3616" i="4"/>
  <c r="W3623" i="4"/>
  <c r="Y3232" i="4"/>
  <c r="Y3241" i="4"/>
  <c r="O3250" i="4"/>
  <c r="U3250" i="4"/>
  <c r="V3250" i="4" s="1"/>
  <c r="X3250" i="4" s="1"/>
  <c r="T3250" i="4"/>
  <c r="Y3254" i="4"/>
  <c r="R3255" i="4"/>
  <c r="P3255" i="4"/>
  <c r="U3276" i="4"/>
  <c r="V3276" i="4" s="1"/>
  <c r="X3276" i="4" s="1"/>
  <c r="Y3280" i="4"/>
  <c r="U3293" i="4"/>
  <c r="V3293" i="4" s="1"/>
  <c r="X3293" i="4" s="1"/>
  <c r="U3300" i="4"/>
  <c r="V3300" i="4" s="1"/>
  <c r="X3300" i="4" s="1"/>
  <c r="Y3304" i="4"/>
  <c r="R3313" i="4"/>
  <c r="O3315" i="4"/>
  <c r="U3315" i="4"/>
  <c r="V3315" i="4" s="1"/>
  <c r="X3315" i="4" s="1"/>
  <c r="T3315" i="4"/>
  <c r="R3320" i="4"/>
  <c r="P3320" i="4"/>
  <c r="Y3321" i="4"/>
  <c r="W3325" i="4"/>
  <c r="Y3327" i="4"/>
  <c r="U3332" i="4"/>
  <c r="V3332" i="4" s="1"/>
  <c r="X3332" i="4" s="1"/>
  <c r="V3335" i="4"/>
  <c r="X3335" i="4" s="1"/>
  <c r="O3338" i="4"/>
  <c r="U3338" i="4"/>
  <c r="V3338" i="4" s="1"/>
  <c r="X3338" i="4" s="1"/>
  <c r="T3338" i="4"/>
  <c r="W3340" i="4"/>
  <c r="Y3341" i="4"/>
  <c r="Y3353" i="4"/>
  <c r="U3356" i="4"/>
  <c r="V3356" i="4" s="1"/>
  <c r="X3356" i="4" s="1"/>
  <c r="W3361" i="4"/>
  <c r="T3361" i="4"/>
  <c r="W3364" i="4"/>
  <c r="O3370" i="4"/>
  <c r="U3370" i="4"/>
  <c r="V3370" i="4" s="1"/>
  <c r="X3370" i="4" s="1"/>
  <c r="W3370" i="4"/>
  <c r="O3377" i="4"/>
  <c r="U3377" i="4"/>
  <c r="V3377" i="4" s="1"/>
  <c r="X3377" i="4" s="1"/>
  <c r="W3377" i="4"/>
  <c r="T3377" i="4"/>
  <c r="O3378" i="4"/>
  <c r="U3378" i="4"/>
  <c r="V3378" i="4" s="1"/>
  <c r="X3378" i="4" s="1"/>
  <c r="W3378" i="4"/>
  <c r="T3378" i="4"/>
  <c r="W3387" i="4"/>
  <c r="V3390" i="4"/>
  <c r="X3390" i="4" s="1"/>
  <c r="R3397" i="4"/>
  <c r="Q3397" i="4"/>
  <c r="W3404" i="4"/>
  <c r="R3406" i="4"/>
  <c r="P3406" i="4"/>
  <c r="R3415" i="4"/>
  <c r="P3415" i="4"/>
  <c r="O3417" i="4"/>
  <c r="U3417" i="4"/>
  <c r="V3417" i="4" s="1"/>
  <c r="X3417" i="4" s="1"/>
  <c r="T3417" i="4"/>
  <c r="O3418" i="4"/>
  <c r="U3418" i="4"/>
  <c r="V3418" i="4" s="1"/>
  <c r="X3418" i="4" s="1"/>
  <c r="T3418" i="4"/>
  <c r="W3428" i="4"/>
  <c r="U3428" i="4"/>
  <c r="V3428" i="4" s="1"/>
  <c r="X3428" i="4" s="1"/>
  <c r="S3428" i="4"/>
  <c r="Y3447" i="4"/>
  <c r="Y3483" i="4"/>
  <c r="W3495" i="4"/>
  <c r="U3512" i="4"/>
  <c r="V3512" i="4" s="1"/>
  <c r="X3512" i="4" s="1"/>
  <c r="O3512" i="4"/>
  <c r="Y3512" i="4"/>
  <c r="T3512" i="4"/>
  <c r="Y3522" i="4"/>
  <c r="O3522" i="4"/>
  <c r="U3522" i="4"/>
  <c r="V3522" i="4" s="1"/>
  <c r="X3522" i="4" s="1"/>
  <c r="T3522" i="4"/>
  <c r="U3524" i="4"/>
  <c r="V3524" i="4" s="1"/>
  <c r="X3524" i="4" s="1"/>
  <c r="Y3534" i="4"/>
  <c r="W3544" i="4"/>
  <c r="V3544" i="4"/>
  <c r="X3544" i="4" s="1"/>
  <c r="V3557" i="4"/>
  <c r="X3557" i="4" s="1"/>
  <c r="W3557" i="4"/>
  <c r="Q3559" i="4"/>
  <c r="R3559" i="4"/>
  <c r="P3562" i="4"/>
  <c r="U3562" i="4"/>
  <c r="R3562" i="4"/>
  <c r="W3567" i="4"/>
  <c r="V3600" i="4"/>
  <c r="X3600" i="4" s="1"/>
  <c r="W3600" i="4"/>
  <c r="W3695" i="4"/>
  <c r="V3695" i="4"/>
  <c r="X3695" i="4" s="1"/>
  <c r="R3112" i="4"/>
  <c r="R3120" i="4"/>
  <c r="R3128" i="4"/>
  <c r="R3136" i="4"/>
  <c r="R3144" i="4"/>
  <c r="R3152" i="4"/>
  <c r="R3160" i="4"/>
  <c r="O3171" i="4"/>
  <c r="W3179" i="4"/>
  <c r="Y3182" i="4"/>
  <c r="P3190" i="4"/>
  <c r="U3197" i="4"/>
  <c r="Y3201" i="4"/>
  <c r="Y3202" i="4"/>
  <c r="O3211" i="4"/>
  <c r="U3211" i="4"/>
  <c r="V3211" i="4" s="1"/>
  <c r="X3211" i="4" s="1"/>
  <c r="W3211" i="4"/>
  <c r="T3211" i="4"/>
  <c r="Q3213" i="4"/>
  <c r="R3216" i="4"/>
  <c r="P3216" i="4"/>
  <c r="U3217" i="4"/>
  <c r="V3217" i="4" s="1"/>
  <c r="X3217" i="4" s="1"/>
  <c r="O3226" i="4"/>
  <c r="U3226" i="4"/>
  <c r="V3226" i="4" s="1"/>
  <c r="X3226" i="4" s="1"/>
  <c r="W3226" i="4"/>
  <c r="T3226" i="4"/>
  <c r="Y3230" i="4"/>
  <c r="U3230" i="4"/>
  <c r="V3230" i="4" s="1"/>
  <c r="X3230" i="4" s="1"/>
  <c r="R3231" i="4"/>
  <c r="P3231" i="4"/>
  <c r="O3235" i="4"/>
  <c r="U3235" i="4"/>
  <c r="V3235" i="4" s="1"/>
  <c r="X3235" i="4" s="1"/>
  <c r="W3235" i="4"/>
  <c r="T3235" i="4"/>
  <c r="Q3237" i="4"/>
  <c r="R3240" i="4"/>
  <c r="P3240" i="4"/>
  <c r="U3241" i="4"/>
  <c r="V3241" i="4" s="1"/>
  <c r="X3241" i="4" s="1"/>
  <c r="O3259" i="4"/>
  <c r="U3259" i="4"/>
  <c r="V3259" i="4" s="1"/>
  <c r="X3259" i="4" s="1"/>
  <c r="T3259" i="4"/>
  <c r="Q3261" i="4"/>
  <c r="R3264" i="4"/>
  <c r="P3264" i="4"/>
  <c r="U3265" i="4"/>
  <c r="V3265" i="4" s="1"/>
  <c r="X3265" i="4" s="1"/>
  <c r="O3274" i="4"/>
  <c r="U3274" i="4"/>
  <c r="V3274" i="4" s="1"/>
  <c r="X3274" i="4" s="1"/>
  <c r="W3274" i="4"/>
  <c r="T3274" i="4"/>
  <c r="Y3278" i="4"/>
  <c r="R3279" i="4"/>
  <c r="P3279" i="4"/>
  <c r="U3280" i="4"/>
  <c r="V3280" i="4" s="1"/>
  <c r="X3280" i="4" s="1"/>
  <c r="Y3289" i="4"/>
  <c r="T3289" i="4"/>
  <c r="O3298" i="4"/>
  <c r="U3298" i="4"/>
  <c r="V3298" i="4" s="1"/>
  <c r="X3298" i="4" s="1"/>
  <c r="W3298" i="4"/>
  <c r="T3298" i="4"/>
  <c r="Y3302" i="4"/>
  <c r="R3303" i="4"/>
  <c r="P3303" i="4"/>
  <c r="U3304" i="4"/>
  <c r="V3304" i="4" s="1"/>
  <c r="X3304" i="4" s="1"/>
  <c r="U3317" i="4"/>
  <c r="R3318" i="4"/>
  <c r="Y3319" i="4"/>
  <c r="U3321" i="4"/>
  <c r="V3321" i="4" s="1"/>
  <c r="X3321" i="4" s="1"/>
  <c r="O3330" i="4"/>
  <c r="U3330" i="4"/>
  <c r="V3330" i="4" s="1"/>
  <c r="X3330" i="4" s="1"/>
  <c r="T3330" i="4"/>
  <c r="W3332" i="4"/>
  <c r="P3334" i="4"/>
  <c r="Y3342" i="4"/>
  <c r="Y3344" i="4"/>
  <c r="R3352" i="4"/>
  <c r="W3353" i="4"/>
  <c r="T3353" i="4"/>
  <c r="R3360" i="4"/>
  <c r="O3362" i="4"/>
  <c r="U3362" i="4"/>
  <c r="V3362" i="4" s="1"/>
  <c r="X3362" i="4" s="1"/>
  <c r="W3362" i="4"/>
  <c r="Y3373" i="4"/>
  <c r="R3375" i="4"/>
  <c r="P3375" i="4"/>
  <c r="W3379" i="4"/>
  <c r="Y3382" i="4"/>
  <c r="Y3391" i="4"/>
  <c r="W3396" i="4"/>
  <c r="R3398" i="4"/>
  <c r="P3398" i="4"/>
  <c r="Y3409" i="4"/>
  <c r="Y3413" i="4"/>
  <c r="Y3422" i="4"/>
  <c r="V3422" i="4"/>
  <c r="X3422" i="4" s="1"/>
  <c r="U3444" i="4"/>
  <c r="V3444" i="4" s="1"/>
  <c r="X3444" i="4" s="1"/>
  <c r="Y3458" i="4"/>
  <c r="O3458" i="4"/>
  <c r="U3458" i="4"/>
  <c r="V3458" i="4" s="1"/>
  <c r="X3458" i="4" s="1"/>
  <c r="T3458" i="4"/>
  <c r="T3459" i="4"/>
  <c r="U3461" i="4"/>
  <c r="R3461" i="4"/>
  <c r="P3461" i="4"/>
  <c r="R3466" i="4"/>
  <c r="P3466" i="4"/>
  <c r="Y3466" i="4"/>
  <c r="R3481" i="4"/>
  <c r="P3481" i="4"/>
  <c r="Y3481" i="4"/>
  <c r="Q3503" i="4"/>
  <c r="R3503" i="4"/>
  <c r="U3509" i="4"/>
  <c r="V3509" i="4" s="1"/>
  <c r="X3509" i="4" s="1"/>
  <c r="U3523" i="4"/>
  <c r="V3523" i="4" s="1"/>
  <c r="X3523" i="4" s="1"/>
  <c r="Y3523" i="4"/>
  <c r="O3523" i="4"/>
  <c r="W3523" i="4"/>
  <c r="T3523" i="4"/>
  <c r="R3532" i="4"/>
  <c r="Q3532" i="4"/>
  <c r="Y3532" i="4"/>
  <c r="W3551" i="4"/>
  <c r="V3551" i="4"/>
  <c r="X3551" i="4" s="1"/>
  <c r="O3565" i="4"/>
  <c r="U3565" i="4"/>
  <c r="V3565" i="4" s="1"/>
  <c r="X3565" i="4" s="1"/>
  <c r="V3570" i="4"/>
  <c r="X3570" i="4" s="1"/>
  <c r="W3570" i="4"/>
  <c r="W3631" i="4"/>
  <c r="U3237" i="4"/>
  <c r="V3237" i="4" s="1"/>
  <c r="X3237" i="4" s="1"/>
  <c r="Y3239" i="4"/>
  <c r="U3244" i="4"/>
  <c r="V3244" i="4" s="1"/>
  <c r="X3244" i="4" s="1"/>
  <c r="Y3248" i="4"/>
  <c r="U3261" i="4"/>
  <c r="V3261" i="4" s="1"/>
  <c r="X3261" i="4" s="1"/>
  <c r="Y3263" i="4"/>
  <c r="U3268" i="4"/>
  <c r="V3268" i="4" s="1"/>
  <c r="X3268" i="4" s="1"/>
  <c r="Y3272" i="4"/>
  <c r="O3283" i="4"/>
  <c r="U3283" i="4"/>
  <c r="V3283" i="4" s="1"/>
  <c r="X3283" i="4" s="1"/>
  <c r="T3283" i="4"/>
  <c r="R3288" i="4"/>
  <c r="P3288" i="4"/>
  <c r="U3289" i="4"/>
  <c r="V3289" i="4" s="1"/>
  <c r="X3289" i="4" s="1"/>
  <c r="O3307" i="4"/>
  <c r="U3307" i="4"/>
  <c r="V3307" i="4" s="1"/>
  <c r="X3307" i="4" s="1"/>
  <c r="W3307" i="4"/>
  <c r="T3307" i="4"/>
  <c r="R3312" i="4"/>
  <c r="P3312" i="4"/>
  <c r="U3324" i="4"/>
  <c r="V3324" i="4" s="1"/>
  <c r="X3324" i="4" s="1"/>
  <c r="P3326" i="4"/>
  <c r="Y3334" i="4"/>
  <c r="Y3336" i="4"/>
  <c r="W3336" i="4"/>
  <c r="Y3340" i="4"/>
  <c r="R3343" i="4"/>
  <c r="P3343" i="4"/>
  <c r="O3347" i="4"/>
  <c r="U3347" i="4"/>
  <c r="V3347" i="4" s="1"/>
  <c r="X3347" i="4" s="1"/>
  <c r="W3347" i="4"/>
  <c r="T3347" i="4"/>
  <c r="Q3349" i="4"/>
  <c r="O3354" i="4"/>
  <c r="U3354" i="4"/>
  <c r="V3354" i="4" s="1"/>
  <c r="X3354" i="4" s="1"/>
  <c r="Y3354" i="4"/>
  <c r="Q3365" i="4"/>
  <c r="U3373" i="4"/>
  <c r="V3373" i="4" s="1"/>
  <c r="X3373" i="4" s="1"/>
  <c r="U3374" i="4"/>
  <c r="V3374" i="4" s="1"/>
  <c r="X3374" i="4" s="1"/>
  <c r="Y3405" i="4"/>
  <c r="R3407" i="4"/>
  <c r="P3407" i="4"/>
  <c r="O3409" i="4"/>
  <c r="U3409" i="4"/>
  <c r="V3409" i="4" s="1"/>
  <c r="X3409" i="4" s="1"/>
  <c r="T3409" i="4"/>
  <c r="O3410" i="4"/>
  <c r="U3410" i="4"/>
  <c r="V3410" i="4" s="1"/>
  <c r="X3410" i="4" s="1"/>
  <c r="T3410" i="4"/>
  <c r="U3413" i="4"/>
  <c r="V3413" i="4" s="1"/>
  <c r="X3413" i="4" s="1"/>
  <c r="U3414" i="4"/>
  <c r="W3423" i="4"/>
  <c r="V3423" i="4"/>
  <c r="X3423" i="4" s="1"/>
  <c r="U3439" i="4"/>
  <c r="V3439" i="4" s="1"/>
  <c r="X3439" i="4" s="1"/>
  <c r="R3443" i="4"/>
  <c r="Q3443" i="4"/>
  <c r="Y3443" i="4"/>
  <c r="U3448" i="4"/>
  <c r="V3448" i="4" s="1"/>
  <c r="X3448" i="4" s="1"/>
  <c r="O3448" i="4"/>
  <c r="Y3448" i="4"/>
  <c r="U3459" i="4"/>
  <c r="V3459" i="4" s="1"/>
  <c r="X3459" i="4" s="1"/>
  <c r="Y3459" i="4"/>
  <c r="O3459" i="4"/>
  <c r="R3462" i="4"/>
  <c r="U3462" i="4"/>
  <c r="V3462" i="4" s="1"/>
  <c r="X3462" i="4" s="1"/>
  <c r="P3462" i="4"/>
  <c r="Y3462" i="4"/>
  <c r="U3463" i="4"/>
  <c r="V3463" i="4" s="1"/>
  <c r="X3463" i="4" s="1"/>
  <c r="W3478" i="4"/>
  <c r="W3484" i="4"/>
  <c r="U3484" i="4"/>
  <c r="V3484" i="4" s="1"/>
  <c r="X3484" i="4" s="1"/>
  <c r="S3484" i="4"/>
  <c r="U3491" i="4"/>
  <c r="V3491" i="4" s="1"/>
  <c r="X3491" i="4" s="1"/>
  <c r="Y3491" i="4"/>
  <c r="O3491" i="4"/>
  <c r="W3491" i="4"/>
  <c r="T3491" i="4"/>
  <c r="O3497" i="4"/>
  <c r="U3497" i="4"/>
  <c r="V3497" i="4" s="1"/>
  <c r="X3497" i="4" s="1"/>
  <c r="O3529" i="4"/>
  <c r="Y3529" i="4"/>
  <c r="U3529" i="4"/>
  <c r="V3529" i="4" s="1"/>
  <c r="X3529" i="4" s="1"/>
  <c r="W3529" i="4"/>
  <c r="T3529" i="4"/>
  <c r="R3541" i="4"/>
  <c r="P3541" i="4"/>
  <c r="Y3541" i="4"/>
  <c r="U3177" i="4"/>
  <c r="V3177" i="4" s="1"/>
  <c r="X3177" i="4" s="1"/>
  <c r="O3195" i="4"/>
  <c r="U3195" i="4"/>
  <c r="V3195" i="4" s="1"/>
  <c r="X3195" i="4" s="1"/>
  <c r="W3195" i="4"/>
  <c r="T3195" i="4"/>
  <c r="Y3198" i="4"/>
  <c r="O3203" i="4"/>
  <c r="U3203" i="4"/>
  <c r="V3203" i="4" s="1"/>
  <c r="X3203" i="4" s="1"/>
  <c r="W3203" i="4"/>
  <c r="T3203" i="4"/>
  <c r="R3208" i="4"/>
  <c r="P3208" i="4"/>
  <c r="Y3209" i="4"/>
  <c r="W3213" i="4"/>
  <c r="O3218" i="4"/>
  <c r="U3218" i="4"/>
  <c r="V3218" i="4" s="1"/>
  <c r="X3218" i="4" s="1"/>
  <c r="T3218" i="4"/>
  <c r="Y3222" i="4"/>
  <c r="R3223" i="4"/>
  <c r="P3223" i="4"/>
  <c r="Y3233" i="4"/>
  <c r="O3242" i="4"/>
  <c r="U3242" i="4"/>
  <c r="V3242" i="4" s="1"/>
  <c r="X3242" i="4" s="1"/>
  <c r="W3242" i="4"/>
  <c r="T3242" i="4"/>
  <c r="Y3246" i="4"/>
  <c r="R3247" i="4"/>
  <c r="P3247" i="4"/>
  <c r="R3249" i="4"/>
  <c r="O3251" i="4"/>
  <c r="U3251" i="4"/>
  <c r="V3251" i="4" s="1"/>
  <c r="X3251" i="4" s="1"/>
  <c r="T3251" i="4"/>
  <c r="Q3253" i="4"/>
  <c r="R3256" i="4"/>
  <c r="P3256" i="4"/>
  <c r="Y3257" i="4"/>
  <c r="T3257" i="4"/>
  <c r="O3266" i="4"/>
  <c r="U3266" i="4"/>
  <c r="V3266" i="4" s="1"/>
  <c r="X3266" i="4" s="1"/>
  <c r="W3266" i="4"/>
  <c r="T3266" i="4"/>
  <c r="W3268" i="4"/>
  <c r="Y3270" i="4"/>
  <c r="R3271" i="4"/>
  <c r="P3271" i="4"/>
  <c r="O3284" i="4"/>
  <c r="U3285" i="4"/>
  <c r="V3285" i="4" s="1"/>
  <c r="X3285" i="4" s="1"/>
  <c r="R3286" i="4"/>
  <c r="Y3287" i="4"/>
  <c r="U3292" i="4"/>
  <c r="V3292" i="4" s="1"/>
  <c r="X3292" i="4" s="1"/>
  <c r="P3294" i="4"/>
  <c r="Y3296" i="4"/>
  <c r="O3308" i="4"/>
  <c r="U3309" i="4"/>
  <c r="V3309" i="4" s="1"/>
  <c r="X3309" i="4" s="1"/>
  <c r="R3310" i="4"/>
  <c r="Y3311" i="4"/>
  <c r="U3313" i="4"/>
  <c r="V3313" i="4" s="1"/>
  <c r="X3313" i="4" s="1"/>
  <c r="O3322" i="4"/>
  <c r="U3322" i="4"/>
  <c r="V3322" i="4" s="1"/>
  <c r="X3322" i="4" s="1"/>
  <c r="T3322" i="4"/>
  <c r="W3324" i="4"/>
  <c r="Y3326" i="4"/>
  <c r="Y3328" i="4"/>
  <c r="R3335" i="4"/>
  <c r="P3335" i="4"/>
  <c r="R3337" i="4"/>
  <c r="O3339" i="4"/>
  <c r="U3339" i="4"/>
  <c r="V3339" i="4" s="1"/>
  <c r="X3339" i="4" s="1"/>
  <c r="W3339" i="4"/>
  <c r="T3339" i="4"/>
  <c r="Q3341" i="4"/>
  <c r="O3348" i="4"/>
  <c r="U3349" i="4"/>
  <c r="V3349" i="4" s="1"/>
  <c r="X3349" i="4" s="1"/>
  <c r="R3350" i="4"/>
  <c r="Y3351" i="4"/>
  <c r="U3351" i="4"/>
  <c r="Q3357" i="4"/>
  <c r="R3358" i="4"/>
  <c r="Y3359" i="4"/>
  <c r="U3359" i="4"/>
  <c r="W3363" i="4"/>
  <c r="U3365" i="4"/>
  <c r="V3365" i="4" s="1"/>
  <c r="X3365" i="4" s="1"/>
  <c r="O3372" i="4"/>
  <c r="Y3374" i="4"/>
  <c r="Y3380" i="4"/>
  <c r="Y3383" i="4"/>
  <c r="U3383" i="4"/>
  <c r="U3388" i="4"/>
  <c r="V3388" i="4" s="1"/>
  <c r="X3388" i="4" s="1"/>
  <c r="R3389" i="4"/>
  <c r="Q3389" i="4"/>
  <c r="Y3393" i="4"/>
  <c r="Y3397" i="4"/>
  <c r="R3399" i="4"/>
  <c r="P3399" i="4"/>
  <c r="O3401" i="4"/>
  <c r="U3401" i="4"/>
  <c r="V3401" i="4" s="1"/>
  <c r="X3401" i="4" s="1"/>
  <c r="W3401" i="4"/>
  <c r="T3401" i="4"/>
  <c r="O3402" i="4"/>
  <c r="U3402" i="4"/>
  <c r="V3402" i="4" s="1"/>
  <c r="X3402" i="4" s="1"/>
  <c r="W3402" i="4"/>
  <c r="T3402" i="4"/>
  <c r="U3405" i="4"/>
  <c r="U3406" i="4"/>
  <c r="V3406" i="4" s="1"/>
  <c r="X3406" i="4" s="1"/>
  <c r="Y3414" i="4"/>
  <c r="Y3420" i="4"/>
  <c r="Y3424" i="4"/>
  <c r="Y3429" i="4"/>
  <c r="Y3435" i="4"/>
  <c r="U3445" i="4"/>
  <c r="V3445" i="4" s="1"/>
  <c r="X3445" i="4" s="1"/>
  <c r="Y3452" i="4"/>
  <c r="S3464" i="4"/>
  <c r="W3464" i="4"/>
  <c r="U3464" i="4"/>
  <c r="V3464" i="4" s="1"/>
  <c r="X3464" i="4" s="1"/>
  <c r="U3472" i="4"/>
  <c r="W3475" i="4"/>
  <c r="U3486" i="4"/>
  <c r="V3486" i="4" s="1"/>
  <c r="X3486" i="4" s="1"/>
  <c r="P3488" i="4"/>
  <c r="R3488" i="4"/>
  <c r="Y3488" i="4"/>
  <c r="U3519" i="4"/>
  <c r="V3519" i="4" s="1"/>
  <c r="X3519" i="4" s="1"/>
  <c r="U3552" i="4"/>
  <c r="V3552" i="4" s="1"/>
  <c r="X3552" i="4" s="1"/>
  <c r="V3634" i="4"/>
  <c r="X3634" i="4" s="1"/>
  <c r="W3634" i="4"/>
  <c r="U3171" i="4"/>
  <c r="V3171" i="4" s="1"/>
  <c r="X3171" i="4" s="1"/>
  <c r="T3176" i="4"/>
  <c r="U3186" i="4"/>
  <c r="S3200" i="4"/>
  <c r="U3205" i="4"/>
  <c r="V3205" i="4" s="1"/>
  <c r="X3205" i="4" s="1"/>
  <c r="R3206" i="4"/>
  <c r="Y3207" i="4"/>
  <c r="U3209" i="4"/>
  <c r="V3209" i="4" s="1"/>
  <c r="X3209" i="4" s="1"/>
  <c r="O3227" i="4"/>
  <c r="U3227" i="4"/>
  <c r="V3227" i="4" s="1"/>
  <c r="X3227" i="4" s="1"/>
  <c r="W3227" i="4"/>
  <c r="T3227" i="4"/>
  <c r="Q3229" i="4"/>
  <c r="R3232" i="4"/>
  <c r="P3232" i="4"/>
  <c r="U3233" i="4"/>
  <c r="V3233" i="4" s="1"/>
  <c r="X3233" i="4" s="1"/>
  <c r="U3253" i="4"/>
  <c r="V3253" i="4" s="1"/>
  <c r="X3253" i="4" s="1"/>
  <c r="Y3255" i="4"/>
  <c r="U3255" i="4"/>
  <c r="U3257" i="4"/>
  <c r="V3257" i="4" s="1"/>
  <c r="X3257" i="4" s="1"/>
  <c r="R3273" i="4"/>
  <c r="O3275" i="4"/>
  <c r="U3275" i="4"/>
  <c r="V3275" i="4" s="1"/>
  <c r="X3275" i="4" s="1"/>
  <c r="W3275" i="4"/>
  <c r="T3275" i="4"/>
  <c r="Q3277" i="4"/>
  <c r="R3280" i="4"/>
  <c r="P3280" i="4"/>
  <c r="Y3281" i="4"/>
  <c r="W3285" i="4"/>
  <c r="O3290" i="4"/>
  <c r="U3290" i="4"/>
  <c r="V3290" i="4" s="1"/>
  <c r="X3290" i="4" s="1"/>
  <c r="T3290" i="4"/>
  <c r="W3292" i="4"/>
  <c r="Y3294" i="4"/>
  <c r="U3294" i="4"/>
  <c r="V3294" i="4" s="1"/>
  <c r="X3294" i="4" s="1"/>
  <c r="R3295" i="4"/>
  <c r="P3295" i="4"/>
  <c r="R3297" i="4"/>
  <c r="O3299" i="4"/>
  <c r="U3299" i="4"/>
  <c r="V3299" i="4" s="1"/>
  <c r="X3299" i="4" s="1"/>
  <c r="T3299" i="4"/>
  <c r="Q3301" i="4"/>
  <c r="R3304" i="4"/>
  <c r="P3304" i="4"/>
  <c r="Y3305" i="4"/>
  <c r="T3305" i="4"/>
  <c r="W3309" i="4"/>
  <c r="U3316" i="4"/>
  <c r="P3318" i="4"/>
  <c r="Y3320" i="4"/>
  <c r="U3326" i="4"/>
  <c r="R3327" i="4"/>
  <c r="P3327" i="4"/>
  <c r="U3328" i="4"/>
  <c r="V3328" i="4" s="1"/>
  <c r="X3328" i="4" s="1"/>
  <c r="R3329" i="4"/>
  <c r="O3331" i="4"/>
  <c r="U3331" i="4"/>
  <c r="V3331" i="4" s="1"/>
  <c r="X3331" i="4" s="1"/>
  <c r="W3331" i="4"/>
  <c r="T3331" i="4"/>
  <c r="O3340" i="4"/>
  <c r="U3341" i="4"/>
  <c r="V3341" i="4" s="1"/>
  <c r="X3341" i="4" s="1"/>
  <c r="Y3345" i="4"/>
  <c r="Y3347" i="4"/>
  <c r="W3349" i="4"/>
  <c r="U3357" i="4"/>
  <c r="V3357" i="4" s="1"/>
  <c r="X3357" i="4" s="1"/>
  <c r="O3364" i="4"/>
  <c r="W3365" i="4"/>
  <c r="Y3368" i="4"/>
  <c r="R3369" i="4"/>
  <c r="U3380" i="4"/>
  <c r="V3380" i="4" s="1"/>
  <c r="X3380" i="4" s="1"/>
  <c r="R3381" i="4"/>
  <c r="Q3381" i="4"/>
  <c r="Y3384" i="4"/>
  <c r="R3390" i="4"/>
  <c r="P3390" i="4"/>
  <c r="O3393" i="4"/>
  <c r="U3393" i="4"/>
  <c r="V3393" i="4" s="1"/>
  <c r="X3393" i="4" s="1"/>
  <c r="W3393" i="4"/>
  <c r="T3393" i="4"/>
  <c r="O3394" i="4"/>
  <c r="U3394" i="4"/>
  <c r="V3394" i="4" s="1"/>
  <c r="X3394" i="4" s="1"/>
  <c r="W3394" i="4"/>
  <c r="T3394" i="4"/>
  <c r="U3397" i="4"/>
  <c r="U3398" i="4"/>
  <c r="V3398" i="4" s="1"/>
  <c r="X3398" i="4" s="1"/>
  <c r="Y3406" i="4"/>
  <c r="Y3415" i="4"/>
  <c r="U3415" i="4"/>
  <c r="U3420" i="4"/>
  <c r="R3421" i="4"/>
  <c r="Q3421" i="4"/>
  <c r="Y3430" i="4"/>
  <c r="T3431" i="4"/>
  <c r="Y3436" i="4"/>
  <c r="R3438" i="4"/>
  <c r="P3438" i="4"/>
  <c r="U3438" i="4"/>
  <c r="V3438" i="4" s="1"/>
  <c r="X3438" i="4" s="1"/>
  <c r="Y3453" i="4"/>
  <c r="Y3454" i="4"/>
  <c r="P3456" i="4"/>
  <c r="U3456" i="4"/>
  <c r="V3456" i="4" s="1"/>
  <c r="X3456" i="4" s="1"/>
  <c r="R3456" i="4"/>
  <c r="R3467" i="4"/>
  <c r="Q3467" i="4"/>
  <c r="Y3467" i="4"/>
  <c r="U3480" i="4"/>
  <c r="Y3492" i="4"/>
  <c r="U3492" i="4"/>
  <c r="Q3495" i="4"/>
  <c r="R3495" i="4"/>
  <c r="P3498" i="4"/>
  <c r="R3498" i="4"/>
  <c r="R3508" i="4"/>
  <c r="Q3508" i="4"/>
  <c r="Y3508" i="4"/>
  <c r="U3540" i="4"/>
  <c r="V3540" i="4" s="1"/>
  <c r="X3540" i="4" s="1"/>
  <c r="U3559" i="4"/>
  <c r="V3559" i="4" s="1"/>
  <c r="X3559" i="4" s="1"/>
  <c r="U3170" i="4"/>
  <c r="V3170" i="4" s="1"/>
  <c r="X3170" i="4" s="1"/>
  <c r="R3173" i="4"/>
  <c r="R3182" i="4"/>
  <c r="U3194" i="4"/>
  <c r="V3194" i="4" s="1"/>
  <c r="X3194" i="4" s="1"/>
  <c r="U3212" i="4"/>
  <c r="V3212" i="4" s="1"/>
  <c r="X3212" i="4" s="1"/>
  <c r="Y3216" i="4"/>
  <c r="U3229" i="4"/>
  <c r="R3230" i="4"/>
  <c r="Y3231" i="4"/>
  <c r="U3231" i="4"/>
  <c r="U3236" i="4"/>
  <c r="P3238" i="4"/>
  <c r="Y3240" i="4"/>
  <c r="Y3249" i="4"/>
  <c r="U3260" i="4"/>
  <c r="V3260" i="4" s="1"/>
  <c r="X3260" i="4" s="1"/>
  <c r="P3262" i="4"/>
  <c r="Y3264" i="4"/>
  <c r="O3276" i="4"/>
  <c r="U3277" i="4"/>
  <c r="V3277" i="4" s="1"/>
  <c r="X3277" i="4" s="1"/>
  <c r="R3278" i="4"/>
  <c r="Y3279" i="4"/>
  <c r="U3279" i="4"/>
  <c r="V3279" i="4" s="1"/>
  <c r="X3279" i="4" s="1"/>
  <c r="U3281" i="4"/>
  <c r="V3281" i="4" s="1"/>
  <c r="X3281" i="4" s="1"/>
  <c r="O3300" i="4"/>
  <c r="U3301" i="4"/>
  <c r="R3302" i="4"/>
  <c r="Y3303" i="4"/>
  <c r="U3303" i="4"/>
  <c r="U3305" i="4"/>
  <c r="V3305" i="4" s="1"/>
  <c r="X3305" i="4" s="1"/>
  <c r="O3314" i="4"/>
  <c r="U3314" i="4"/>
  <c r="V3314" i="4" s="1"/>
  <c r="X3314" i="4" s="1"/>
  <c r="T3314" i="4"/>
  <c r="Y3318" i="4"/>
  <c r="U3318" i="4"/>
  <c r="R3319" i="4"/>
  <c r="P3319" i="4"/>
  <c r="U3320" i="4"/>
  <c r="V3320" i="4" s="1"/>
  <c r="X3320" i="4" s="1"/>
  <c r="Y3324" i="4"/>
  <c r="O3332" i="4"/>
  <c r="U3333" i="4"/>
  <c r="V3333" i="4" s="1"/>
  <c r="X3333" i="4" s="1"/>
  <c r="Y3337" i="4"/>
  <c r="T3337" i="4"/>
  <c r="R3342" i="4"/>
  <c r="R3344" i="4"/>
  <c r="P3344" i="4"/>
  <c r="U3345" i="4"/>
  <c r="V3345" i="4" s="1"/>
  <c r="X3345" i="4" s="1"/>
  <c r="Y3352" i="4"/>
  <c r="O3356" i="4"/>
  <c r="Y3360" i="4"/>
  <c r="P3366" i="4"/>
  <c r="Y3372" i="4"/>
  <c r="Y3375" i="4"/>
  <c r="R3382" i="4"/>
  <c r="P3382" i="4"/>
  <c r="R3391" i="4"/>
  <c r="P3391" i="4"/>
  <c r="Y3398" i="4"/>
  <c r="Y3416" i="4"/>
  <c r="R3422" i="4"/>
  <c r="P3422" i="4"/>
  <c r="Y3425" i="4"/>
  <c r="O3430" i="4"/>
  <c r="U3430" i="4"/>
  <c r="V3430" i="4" s="1"/>
  <c r="X3430" i="4" s="1"/>
  <c r="T3430" i="4"/>
  <c r="Y3431" i="4"/>
  <c r="Y3432" i="4"/>
  <c r="R3444" i="4"/>
  <c r="Q3444" i="4"/>
  <c r="U3446" i="4"/>
  <c r="V3446" i="4" s="1"/>
  <c r="X3446" i="4" s="1"/>
  <c r="S3446" i="4"/>
  <c r="U3450" i="4"/>
  <c r="V3450" i="4" s="1"/>
  <c r="X3450" i="4" s="1"/>
  <c r="O3453" i="4"/>
  <c r="U3453" i="4"/>
  <c r="V3453" i="4" s="1"/>
  <c r="X3453" i="4" s="1"/>
  <c r="W3453" i="4"/>
  <c r="T3453" i="4"/>
  <c r="R3473" i="4"/>
  <c r="P3473" i="4"/>
  <c r="Y3473" i="4"/>
  <c r="O3501" i="4"/>
  <c r="U3501" i="4"/>
  <c r="V3501" i="4" s="1"/>
  <c r="X3501" i="4" s="1"/>
  <c r="W3503" i="4"/>
  <c r="Y3516" i="4"/>
  <c r="P3520" i="4"/>
  <c r="R3520" i="4"/>
  <c r="U3536" i="4"/>
  <c r="W3539" i="4"/>
  <c r="R3545" i="4"/>
  <c r="P3545" i="4"/>
  <c r="Y3545" i="4"/>
  <c r="U3555" i="4"/>
  <c r="V3555" i="4" s="1"/>
  <c r="X3555" i="4" s="1"/>
  <c r="O3555" i="4"/>
  <c r="T3555" i="4"/>
  <c r="Y3175" i="4"/>
  <c r="U3179" i="4"/>
  <c r="V3179" i="4" s="1"/>
  <c r="X3179" i="4" s="1"/>
  <c r="Y3183" i="4"/>
  <c r="R3184" i="4"/>
  <c r="P3184" i="4"/>
  <c r="Y3185" i="4"/>
  <c r="R3190" i="4"/>
  <c r="U3202" i="4"/>
  <c r="O3210" i="4"/>
  <c r="U3210" i="4"/>
  <c r="V3210" i="4" s="1"/>
  <c r="X3210" i="4" s="1"/>
  <c r="T3210" i="4"/>
  <c r="Y3214" i="4"/>
  <c r="R3215" i="4"/>
  <c r="P3215" i="4"/>
  <c r="O3219" i="4"/>
  <c r="U3219" i="4"/>
  <c r="V3219" i="4" s="1"/>
  <c r="X3219" i="4" s="1"/>
  <c r="T3219" i="4"/>
  <c r="R3224" i="4"/>
  <c r="P3224" i="4"/>
  <c r="Y3225" i="4"/>
  <c r="O3234" i="4"/>
  <c r="U3234" i="4"/>
  <c r="V3234" i="4" s="1"/>
  <c r="X3234" i="4" s="1"/>
  <c r="T3234" i="4"/>
  <c r="Y3238" i="4"/>
  <c r="U3238" i="4"/>
  <c r="V3238" i="4" s="1"/>
  <c r="X3238" i="4" s="1"/>
  <c r="R3239" i="4"/>
  <c r="P3239" i="4"/>
  <c r="U3240" i="4"/>
  <c r="O3243" i="4"/>
  <c r="U3243" i="4"/>
  <c r="V3243" i="4" s="1"/>
  <c r="X3243" i="4" s="1"/>
  <c r="W3243" i="4"/>
  <c r="T3243" i="4"/>
  <c r="R3248" i="4"/>
  <c r="P3248" i="4"/>
  <c r="U3249" i="4"/>
  <c r="V3249" i="4" s="1"/>
  <c r="X3249" i="4" s="1"/>
  <c r="O3258" i="4"/>
  <c r="U3258" i="4"/>
  <c r="V3258" i="4" s="1"/>
  <c r="X3258" i="4" s="1"/>
  <c r="T3258" i="4"/>
  <c r="Y3262" i="4"/>
  <c r="U3262" i="4"/>
  <c r="V3262" i="4" s="1"/>
  <c r="X3262" i="4" s="1"/>
  <c r="R3263" i="4"/>
  <c r="P3263" i="4"/>
  <c r="U3264" i="4"/>
  <c r="O3267" i="4"/>
  <c r="U3267" i="4"/>
  <c r="V3267" i="4" s="1"/>
  <c r="X3267" i="4" s="1"/>
  <c r="T3267" i="4"/>
  <c r="R3272" i="4"/>
  <c r="P3272" i="4"/>
  <c r="Y3273" i="4"/>
  <c r="Y3288" i="4"/>
  <c r="Y3297" i="4"/>
  <c r="Y3312" i="4"/>
  <c r="O3323" i="4"/>
  <c r="U3323" i="4"/>
  <c r="V3323" i="4" s="1"/>
  <c r="X3323" i="4" s="1"/>
  <c r="W3323" i="4"/>
  <c r="T3323" i="4"/>
  <c r="Y3329" i="4"/>
  <c r="T3329" i="4"/>
  <c r="R3334" i="4"/>
  <c r="R3336" i="4"/>
  <c r="P3336" i="4"/>
  <c r="U3337" i="4"/>
  <c r="V3337" i="4" s="1"/>
  <c r="X3337" i="4" s="1"/>
  <c r="Y3343" i="4"/>
  <c r="U3343" i="4"/>
  <c r="Y3364" i="4"/>
  <c r="Y3366" i="4"/>
  <c r="U3366" i="4"/>
  <c r="V3366" i="4" s="1"/>
  <c r="X3366" i="4" s="1"/>
  <c r="R3367" i="4"/>
  <c r="P3367" i="4"/>
  <c r="Y3369" i="4"/>
  <c r="U3369" i="4"/>
  <c r="V3369" i="4" s="1"/>
  <c r="X3369" i="4" s="1"/>
  <c r="R3373" i="4"/>
  <c r="Q3373" i="4"/>
  <c r="Y3376" i="4"/>
  <c r="Y3385" i="4"/>
  <c r="Y3407" i="4"/>
  <c r="U3407" i="4"/>
  <c r="R3413" i="4"/>
  <c r="Q3413" i="4"/>
  <c r="R3423" i="4"/>
  <c r="P3423" i="4"/>
  <c r="O3425" i="4"/>
  <c r="U3425" i="4"/>
  <c r="V3425" i="4" s="1"/>
  <c r="X3425" i="4" s="1"/>
  <c r="W3425" i="4"/>
  <c r="T3425" i="4"/>
  <c r="O3426" i="4"/>
  <c r="U3426" i="4"/>
  <c r="V3426" i="4" s="1"/>
  <c r="X3426" i="4" s="1"/>
  <c r="T3426" i="4"/>
  <c r="O3431" i="4"/>
  <c r="U3431" i="4"/>
  <c r="V3431" i="4" s="1"/>
  <c r="X3431" i="4" s="1"/>
  <c r="Q3439" i="4"/>
  <c r="R3439" i="4"/>
  <c r="R3442" i="4"/>
  <c r="P3442" i="4"/>
  <c r="O3465" i="4"/>
  <c r="Y3465" i="4"/>
  <c r="W3465" i="4"/>
  <c r="T3465" i="4"/>
  <c r="W3466" i="4"/>
  <c r="R3468" i="4"/>
  <c r="Q3468" i="4"/>
  <c r="Y3470" i="4"/>
  <c r="S3470" i="4"/>
  <c r="W3488" i="4"/>
  <c r="U3527" i="4"/>
  <c r="V3527" i="4" s="1"/>
  <c r="X3527" i="4" s="1"/>
  <c r="U3548" i="4"/>
  <c r="V3548" i="4" s="1"/>
  <c r="X3548" i="4" s="1"/>
  <c r="S3548" i="4"/>
  <c r="P3552" i="4"/>
  <c r="R3552" i="4"/>
  <c r="Y3552" i="4"/>
  <c r="O3561" i="4"/>
  <c r="U3561" i="4"/>
  <c r="V3561" i="4" s="1"/>
  <c r="X3561" i="4" s="1"/>
  <c r="W3591" i="4"/>
  <c r="V3664" i="4"/>
  <c r="X3664" i="4" s="1"/>
  <c r="W3664" i="4"/>
  <c r="U3588" i="4"/>
  <c r="V3588" i="4" s="1"/>
  <c r="X3588" i="4" s="1"/>
  <c r="T3593" i="4"/>
  <c r="U3604" i="4"/>
  <c r="U3608" i="4"/>
  <c r="U3614" i="4"/>
  <c r="V3614" i="4" s="1"/>
  <c r="X3614" i="4" s="1"/>
  <c r="T3625" i="4"/>
  <c r="T3629" i="4"/>
  <c r="Y3649" i="4"/>
  <c r="U3653" i="4"/>
  <c r="V3653" i="4" s="1"/>
  <c r="X3653" i="4" s="1"/>
  <c r="T3660" i="4"/>
  <c r="W3660" i="4"/>
  <c r="Y3673" i="4"/>
  <c r="Y3678" i="4"/>
  <c r="Y3681" i="4"/>
  <c r="R3692" i="4"/>
  <c r="P3692" i="4"/>
  <c r="Y3697" i="4"/>
  <c r="W3704" i="4"/>
  <c r="T3706" i="4"/>
  <c r="R3710" i="4"/>
  <c r="P3710" i="4"/>
  <c r="S3721" i="4"/>
  <c r="T3740" i="4"/>
  <c r="R3754" i="4"/>
  <c r="P3754" i="4"/>
  <c r="S3758" i="4"/>
  <c r="V3780" i="4"/>
  <c r="X3780" i="4" s="1"/>
  <c r="W3780" i="4"/>
  <c r="U3786" i="4"/>
  <c r="V3786" i="4" s="1"/>
  <c r="X3786" i="4" s="1"/>
  <c r="O3786" i="4"/>
  <c r="W3786" i="4"/>
  <c r="T3790" i="4"/>
  <c r="Y3790" i="4"/>
  <c r="O3801" i="4"/>
  <c r="U3801" i="4"/>
  <c r="V3801" i="4" s="1"/>
  <c r="X3801" i="4" s="1"/>
  <c r="Q3813" i="4"/>
  <c r="R3813" i="4"/>
  <c r="Y3813" i="4"/>
  <c r="Q3821" i="4"/>
  <c r="R3821" i="4"/>
  <c r="P3828" i="4"/>
  <c r="R3828" i="4"/>
  <c r="Y3828" i="4"/>
  <c r="U3839" i="4"/>
  <c r="V3839" i="4" s="1"/>
  <c r="X3839" i="4" s="1"/>
  <c r="U3475" i="4"/>
  <c r="V3475" i="4" s="1"/>
  <c r="X3475" i="4" s="1"/>
  <c r="O3475" i="4"/>
  <c r="Y3479" i="4"/>
  <c r="U3490" i="4"/>
  <c r="V3490" i="4" s="1"/>
  <c r="X3490" i="4" s="1"/>
  <c r="R3502" i="4"/>
  <c r="P3502" i="4"/>
  <c r="U3505" i="4"/>
  <c r="V3505" i="4" s="1"/>
  <c r="X3505" i="4" s="1"/>
  <c r="Y3511" i="4"/>
  <c r="W3517" i="4"/>
  <c r="U3539" i="4"/>
  <c r="V3539" i="4" s="1"/>
  <c r="X3539" i="4" s="1"/>
  <c r="O3539" i="4"/>
  <c r="Y3543" i="4"/>
  <c r="U3554" i="4"/>
  <c r="V3554" i="4" s="1"/>
  <c r="X3554" i="4" s="1"/>
  <c r="R3566" i="4"/>
  <c r="P3566" i="4"/>
  <c r="U3569" i="4"/>
  <c r="V3569" i="4" s="1"/>
  <c r="X3569" i="4" s="1"/>
  <c r="Y3572" i="4"/>
  <c r="Y3575" i="4"/>
  <c r="T3576" i="4"/>
  <c r="T3587" i="4"/>
  <c r="U3593" i="4"/>
  <c r="V3593" i="4" s="1"/>
  <c r="X3593" i="4" s="1"/>
  <c r="W3594" i="4"/>
  <c r="Y3596" i="4"/>
  <c r="Y3601" i="4"/>
  <c r="U3603" i="4"/>
  <c r="V3603" i="4" s="1"/>
  <c r="X3603" i="4" s="1"/>
  <c r="O3603" i="4"/>
  <c r="Y3605" i="4"/>
  <c r="Y3607" i="4"/>
  <c r="Y3609" i="4"/>
  <c r="S3612" i="4"/>
  <c r="Y3616" i="4"/>
  <c r="U3618" i="4"/>
  <c r="V3618" i="4" s="1"/>
  <c r="X3618" i="4" s="1"/>
  <c r="U3620" i="4"/>
  <c r="U3625" i="4"/>
  <c r="V3625" i="4" s="1"/>
  <c r="X3625" i="4" s="1"/>
  <c r="U3629" i="4"/>
  <c r="V3629" i="4" s="1"/>
  <c r="X3629" i="4" s="1"/>
  <c r="R3630" i="4"/>
  <c r="P3630" i="4"/>
  <c r="U3633" i="4"/>
  <c r="V3633" i="4" s="1"/>
  <c r="X3633" i="4" s="1"/>
  <c r="Y3636" i="4"/>
  <c r="Y3639" i="4"/>
  <c r="T3640" i="4"/>
  <c r="U3648" i="4"/>
  <c r="V3648" i="4" s="1"/>
  <c r="X3648" i="4" s="1"/>
  <c r="Y3663" i="4"/>
  <c r="U3669" i="4"/>
  <c r="V3669" i="4" s="1"/>
  <c r="X3669" i="4" s="1"/>
  <c r="V3672" i="4"/>
  <c r="X3672" i="4" s="1"/>
  <c r="S3675" i="4"/>
  <c r="U3677" i="4"/>
  <c r="V3677" i="4" s="1"/>
  <c r="X3677" i="4" s="1"/>
  <c r="R3677" i="4"/>
  <c r="Y3679" i="4"/>
  <c r="U3680" i="4"/>
  <c r="V3680" i="4" s="1"/>
  <c r="X3680" i="4" s="1"/>
  <c r="T3685" i="4"/>
  <c r="T3688" i="4"/>
  <c r="R3689" i="4"/>
  <c r="P3689" i="4"/>
  <c r="S3690" i="4"/>
  <c r="V3696" i="4"/>
  <c r="X3696" i="4" s="1"/>
  <c r="U3701" i="4"/>
  <c r="V3701" i="4" s="1"/>
  <c r="X3701" i="4" s="1"/>
  <c r="T3704" i="4"/>
  <c r="U3706" i="4"/>
  <c r="V3706" i="4" s="1"/>
  <c r="X3706" i="4" s="1"/>
  <c r="R3713" i="4"/>
  <c r="U3713" i="4"/>
  <c r="V3713" i="4" s="1"/>
  <c r="X3713" i="4" s="1"/>
  <c r="W3716" i="4"/>
  <c r="T3716" i="4"/>
  <c r="S3716" i="4"/>
  <c r="W3721" i="4"/>
  <c r="P3728" i="4"/>
  <c r="R3728" i="4"/>
  <c r="U3731" i="4"/>
  <c r="V3731" i="4" s="1"/>
  <c r="X3731" i="4" s="1"/>
  <c r="T3731" i="4"/>
  <c r="W3731" i="4"/>
  <c r="S3736" i="4"/>
  <c r="Y3740" i="4"/>
  <c r="Q3747" i="4"/>
  <c r="R3747" i="4"/>
  <c r="P3760" i="4"/>
  <c r="R3760" i="4"/>
  <c r="Q3763" i="4"/>
  <c r="R3763" i="4"/>
  <c r="W3765" i="4"/>
  <c r="Y3775" i="4"/>
  <c r="O3775" i="4"/>
  <c r="U3775" i="4"/>
  <c r="V3775" i="4" s="1"/>
  <c r="X3775" i="4" s="1"/>
  <c r="Q3776" i="4"/>
  <c r="U3776" i="4"/>
  <c r="V3776" i="4" s="1"/>
  <c r="X3776" i="4" s="1"/>
  <c r="U3777" i="4"/>
  <c r="V3777" i="4" s="1"/>
  <c r="X3777" i="4" s="1"/>
  <c r="U3781" i="4"/>
  <c r="V3781" i="4" s="1"/>
  <c r="X3781" i="4" s="1"/>
  <c r="O3781" i="4"/>
  <c r="T3781" i="4"/>
  <c r="W3781" i="4"/>
  <c r="Y3786" i="4"/>
  <c r="Y3791" i="4"/>
  <c r="S3808" i="4"/>
  <c r="Q3809" i="4"/>
  <c r="R3809" i="4"/>
  <c r="U3809" i="4"/>
  <c r="V3809" i="4" s="1"/>
  <c r="X3809" i="4" s="1"/>
  <c r="Y3862" i="4"/>
  <c r="U3352" i="4"/>
  <c r="V3352" i="4" s="1"/>
  <c r="X3352" i="4" s="1"/>
  <c r="U3360" i="4"/>
  <c r="U3368" i="4"/>
  <c r="U3376" i="4"/>
  <c r="U3384" i="4"/>
  <c r="V3384" i="4" s="1"/>
  <c r="X3384" i="4" s="1"/>
  <c r="U3392" i="4"/>
  <c r="U3400" i="4"/>
  <c r="U3408" i="4"/>
  <c r="V3408" i="4" s="1"/>
  <c r="X3408" i="4" s="1"/>
  <c r="U3416" i="4"/>
  <c r="V3416" i="4" s="1"/>
  <c r="X3416" i="4" s="1"/>
  <c r="U3424" i="4"/>
  <c r="V3424" i="4" s="1"/>
  <c r="X3424" i="4" s="1"/>
  <c r="U3432" i="4"/>
  <c r="T3440" i="4"/>
  <c r="T3452" i="4"/>
  <c r="W3452" i="4"/>
  <c r="T3457" i="4"/>
  <c r="T3471" i="4"/>
  <c r="T3475" i="4"/>
  <c r="T3479" i="4"/>
  <c r="S3483" i="4"/>
  <c r="V3485" i="4"/>
  <c r="X3485" i="4" s="1"/>
  <c r="Y3494" i="4"/>
  <c r="W3496" i="4"/>
  <c r="Y3499" i="4"/>
  <c r="T3504" i="4"/>
  <c r="Y3507" i="4"/>
  <c r="S3510" i="4"/>
  <c r="T3516" i="4"/>
  <c r="W3516" i="4"/>
  <c r="T3517" i="4"/>
  <c r="T3521" i="4"/>
  <c r="Y3531" i="4"/>
  <c r="S3534" i="4"/>
  <c r="T3535" i="4"/>
  <c r="T3539" i="4"/>
  <c r="T3543" i="4"/>
  <c r="S3547" i="4"/>
  <c r="V3549" i="4"/>
  <c r="X3549" i="4" s="1"/>
  <c r="Y3558" i="4"/>
  <c r="W3560" i="4"/>
  <c r="Y3563" i="4"/>
  <c r="R3567" i="4"/>
  <c r="T3568" i="4"/>
  <c r="Y3571" i="4"/>
  <c r="S3574" i="4"/>
  <c r="T3580" i="4"/>
  <c r="T3581" i="4"/>
  <c r="W3585" i="4"/>
  <c r="T3585" i="4"/>
  <c r="T3586" i="4"/>
  <c r="Y3590" i="4"/>
  <c r="Y3595" i="4"/>
  <c r="S3598" i="4"/>
  <c r="T3599" i="4"/>
  <c r="P3601" i="4"/>
  <c r="T3603" i="4"/>
  <c r="P3605" i="4"/>
  <c r="T3607" i="4"/>
  <c r="P3609" i="4"/>
  <c r="S3611" i="4"/>
  <c r="U3612" i="4"/>
  <c r="V3612" i="4" s="1"/>
  <c r="X3612" i="4" s="1"/>
  <c r="V3613" i="4"/>
  <c r="X3613" i="4" s="1"/>
  <c r="T3619" i="4"/>
  <c r="Y3622" i="4"/>
  <c r="Y3627" i="4"/>
  <c r="R3631" i="4"/>
  <c r="T3632" i="4"/>
  <c r="Y3635" i="4"/>
  <c r="S3638" i="4"/>
  <c r="W3645" i="4"/>
  <c r="T3645" i="4"/>
  <c r="R3646" i="4"/>
  <c r="P3646" i="4"/>
  <c r="P3649" i="4"/>
  <c r="U3651" i="4"/>
  <c r="V3651" i="4" s="1"/>
  <c r="X3651" i="4" s="1"/>
  <c r="U3652" i="4"/>
  <c r="V3652" i="4" s="1"/>
  <c r="X3652" i="4" s="1"/>
  <c r="U3659" i="4"/>
  <c r="V3659" i="4" s="1"/>
  <c r="X3659" i="4" s="1"/>
  <c r="W3659" i="4"/>
  <c r="T3659" i="4"/>
  <c r="Y3661" i="4"/>
  <c r="U3663" i="4"/>
  <c r="V3663" i="4" s="1"/>
  <c r="X3663" i="4" s="1"/>
  <c r="W3663" i="4"/>
  <c r="T3666" i="4"/>
  <c r="R3668" i="4"/>
  <c r="P3673" i="4"/>
  <c r="S3674" i="4"/>
  <c r="Y3677" i="4"/>
  <c r="P3681" i="4"/>
  <c r="O3682" i="4"/>
  <c r="U3682" i="4"/>
  <c r="V3682" i="4" s="1"/>
  <c r="X3682" i="4" s="1"/>
  <c r="Q3684" i="4"/>
  <c r="U3685" i="4"/>
  <c r="V3685" i="4" s="1"/>
  <c r="X3685" i="4" s="1"/>
  <c r="R3687" i="4"/>
  <c r="U3688" i="4"/>
  <c r="V3688" i="4" s="1"/>
  <c r="X3688" i="4" s="1"/>
  <c r="U3693" i="4"/>
  <c r="V3693" i="4" s="1"/>
  <c r="X3693" i="4" s="1"/>
  <c r="R3694" i="4"/>
  <c r="P3694" i="4"/>
  <c r="P3697" i="4"/>
  <c r="U3698" i="4"/>
  <c r="V3698" i="4" s="1"/>
  <c r="X3698" i="4" s="1"/>
  <c r="W3701" i="4"/>
  <c r="Y3702" i="4"/>
  <c r="Y3704" i="4"/>
  <c r="U3709" i="4"/>
  <c r="V3709" i="4" s="1"/>
  <c r="X3709" i="4" s="1"/>
  <c r="U3718" i="4"/>
  <c r="R3735" i="4"/>
  <c r="P3735" i="4"/>
  <c r="U3735" i="4"/>
  <c r="U3736" i="4"/>
  <c r="V3736" i="4" s="1"/>
  <c r="X3736" i="4" s="1"/>
  <c r="R3738" i="4"/>
  <c r="P3738" i="4"/>
  <c r="Y3753" i="4"/>
  <c r="R3757" i="4"/>
  <c r="P3757" i="4"/>
  <c r="Y3765" i="4"/>
  <c r="Y3783" i="4"/>
  <c r="Y3787" i="4"/>
  <c r="Q3793" i="4"/>
  <c r="R3793" i="4"/>
  <c r="P3794" i="4"/>
  <c r="R3794" i="4"/>
  <c r="U3797" i="4"/>
  <c r="V3797" i="4" s="1"/>
  <c r="X3797" i="4" s="1"/>
  <c r="O3797" i="4"/>
  <c r="Y3797" i="4"/>
  <c r="U3812" i="4"/>
  <c r="V3812" i="4" s="1"/>
  <c r="X3812" i="4" s="1"/>
  <c r="O3812" i="4"/>
  <c r="P3834" i="4"/>
  <c r="R3834" i="4"/>
  <c r="O3842" i="4"/>
  <c r="U3842" i="4"/>
  <c r="V3842" i="4" s="1"/>
  <c r="X3842" i="4" s="1"/>
  <c r="T3427" i="4"/>
  <c r="T3429" i="4"/>
  <c r="Y3439" i="4"/>
  <c r="U3440" i="4"/>
  <c r="V3440" i="4" s="1"/>
  <c r="X3440" i="4" s="1"/>
  <c r="U3447" i="4"/>
  <c r="V3447" i="4" s="1"/>
  <c r="X3447" i="4" s="1"/>
  <c r="U3451" i="4"/>
  <c r="V3451" i="4" s="1"/>
  <c r="X3451" i="4" s="1"/>
  <c r="U3457" i="4"/>
  <c r="V3457" i="4" s="1"/>
  <c r="X3457" i="4" s="1"/>
  <c r="U3469" i="4"/>
  <c r="V3469" i="4" s="1"/>
  <c r="X3469" i="4" s="1"/>
  <c r="S3478" i="4"/>
  <c r="U3479" i="4"/>
  <c r="V3479" i="4" s="1"/>
  <c r="X3479" i="4" s="1"/>
  <c r="S3482" i="4"/>
  <c r="O3489" i="4"/>
  <c r="U3489" i="4"/>
  <c r="V3489" i="4" s="1"/>
  <c r="X3489" i="4" s="1"/>
  <c r="T3490" i="4"/>
  <c r="Y3495" i="4"/>
  <c r="T3496" i="4"/>
  <c r="U3499" i="4"/>
  <c r="V3499" i="4" s="1"/>
  <c r="X3499" i="4" s="1"/>
  <c r="U3500" i="4"/>
  <c r="V3500" i="4" s="1"/>
  <c r="X3500" i="4" s="1"/>
  <c r="Y3503" i="4"/>
  <c r="U3504" i="4"/>
  <c r="V3504" i="4" s="1"/>
  <c r="X3504" i="4" s="1"/>
  <c r="U3511" i="4"/>
  <c r="V3511" i="4" s="1"/>
  <c r="X3511" i="4" s="1"/>
  <c r="U3515" i="4"/>
  <c r="V3515" i="4" s="1"/>
  <c r="X3515" i="4" s="1"/>
  <c r="W3515" i="4"/>
  <c r="U3517" i="4"/>
  <c r="V3517" i="4" s="1"/>
  <c r="X3517" i="4" s="1"/>
  <c r="U3521" i="4"/>
  <c r="V3521" i="4" s="1"/>
  <c r="X3521" i="4" s="1"/>
  <c r="U3528" i="4"/>
  <c r="V3528" i="4" s="1"/>
  <c r="X3528" i="4" s="1"/>
  <c r="Y3530" i="4"/>
  <c r="U3533" i="4"/>
  <c r="V3533" i="4" s="1"/>
  <c r="X3533" i="4" s="1"/>
  <c r="S3542" i="4"/>
  <c r="U3543" i="4"/>
  <c r="V3543" i="4" s="1"/>
  <c r="X3543" i="4" s="1"/>
  <c r="S3546" i="4"/>
  <c r="O3553" i="4"/>
  <c r="U3553" i="4"/>
  <c r="V3553" i="4" s="1"/>
  <c r="X3553" i="4" s="1"/>
  <c r="W3553" i="4"/>
  <c r="T3554" i="4"/>
  <c r="Y3559" i="4"/>
  <c r="T3560" i="4"/>
  <c r="U3563" i="4"/>
  <c r="V3563" i="4" s="1"/>
  <c r="X3563" i="4" s="1"/>
  <c r="U3564" i="4"/>
  <c r="V3564" i="4" s="1"/>
  <c r="X3564" i="4" s="1"/>
  <c r="Y3567" i="4"/>
  <c r="U3568" i="4"/>
  <c r="V3568" i="4" s="1"/>
  <c r="X3568" i="4" s="1"/>
  <c r="Q3572" i="4"/>
  <c r="U3575" i="4"/>
  <c r="V3575" i="4" s="1"/>
  <c r="X3575" i="4" s="1"/>
  <c r="U3579" i="4"/>
  <c r="V3579" i="4" s="1"/>
  <c r="X3579" i="4" s="1"/>
  <c r="W3579" i="4"/>
  <c r="U3581" i="4"/>
  <c r="V3581" i="4" s="1"/>
  <c r="X3581" i="4" s="1"/>
  <c r="R3584" i="4"/>
  <c r="U3585" i="4"/>
  <c r="V3585" i="4" s="1"/>
  <c r="X3585" i="4" s="1"/>
  <c r="U3586" i="4"/>
  <c r="V3586" i="4" s="1"/>
  <c r="X3586" i="4" s="1"/>
  <c r="P3590" i="4"/>
  <c r="U3592" i="4"/>
  <c r="V3592" i="4" s="1"/>
  <c r="X3592" i="4" s="1"/>
  <c r="Y3594" i="4"/>
  <c r="Q3596" i="4"/>
  <c r="U3597" i="4"/>
  <c r="V3597" i="4" s="1"/>
  <c r="X3597" i="4" s="1"/>
  <c r="S3606" i="4"/>
  <c r="U3607" i="4"/>
  <c r="V3607" i="4" s="1"/>
  <c r="X3607" i="4" s="1"/>
  <c r="S3610" i="4"/>
  <c r="R3613" i="4"/>
  <c r="O3617" i="4"/>
  <c r="U3617" i="4"/>
  <c r="V3617" i="4" s="1"/>
  <c r="X3617" i="4" s="1"/>
  <c r="W3617" i="4"/>
  <c r="T3618" i="4"/>
  <c r="Y3623" i="4"/>
  <c r="R3623" i="4"/>
  <c r="T3624" i="4"/>
  <c r="U3627" i="4"/>
  <c r="V3627" i="4" s="1"/>
  <c r="X3627" i="4" s="1"/>
  <c r="U3628" i="4"/>
  <c r="V3628" i="4" s="1"/>
  <c r="X3628" i="4" s="1"/>
  <c r="Y3631" i="4"/>
  <c r="U3632" i="4"/>
  <c r="V3632" i="4" s="1"/>
  <c r="X3632" i="4" s="1"/>
  <c r="Q3636" i="4"/>
  <c r="U3639" i="4"/>
  <c r="V3639" i="4" s="1"/>
  <c r="X3639" i="4" s="1"/>
  <c r="Y3640" i="4"/>
  <c r="Q3641" i="4"/>
  <c r="T3642" i="4"/>
  <c r="U3645" i="4"/>
  <c r="V3645" i="4" s="1"/>
  <c r="X3645" i="4" s="1"/>
  <c r="Y3647" i="4"/>
  <c r="R3649" i="4"/>
  <c r="T3651" i="4"/>
  <c r="P3655" i="4"/>
  <c r="T3663" i="4"/>
  <c r="W3665" i="4"/>
  <c r="S3665" i="4"/>
  <c r="U3666" i="4"/>
  <c r="V3666" i="4" s="1"/>
  <c r="X3666" i="4" s="1"/>
  <c r="U3676" i="4"/>
  <c r="R3676" i="4"/>
  <c r="Y3680" i="4"/>
  <c r="T3682" i="4"/>
  <c r="Y3687" i="4"/>
  <c r="U3690" i="4"/>
  <c r="V3690" i="4" s="1"/>
  <c r="X3690" i="4" s="1"/>
  <c r="P3696" i="4"/>
  <c r="R3696" i="4"/>
  <c r="W3698" i="4"/>
  <c r="Q3700" i="4"/>
  <c r="Y3703" i="4"/>
  <c r="R3703" i="4"/>
  <c r="Y3705" i="4"/>
  <c r="U3707" i="4"/>
  <c r="V3707" i="4" s="1"/>
  <c r="X3707" i="4" s="1"/>
  <c r="O3707" i="4"/>
  <c r="V3712" i="4"/>
  <c r="X3712" i="4" s="1"/>
  <c r="P3713" i="4"/>
  <c r="Q3723" i="4"/>
  <c r="R3723" i="4"/>
  <c r="S3725" i="4"/>
  <c r="Y3727" i="4"/>
  <c r="Y3730" i="4"/>
  <c r="Y3732" i="4"/>
  <c r="W3737" i="4"/>
  <c r="U3737" i="4"/>
  <c r="V3737" i="4" s="1"/>
  <c r="X3737" i="4" s="1"/>
  <c r="Y3739" i="4"/>
  <c r="R3739" i="4"/>
  <c r="Y3742" i="4"/>
  <c r="U3744" i="4"/>
  <c r="V3744" i="4" s="1"/>
  <c r="X3744" i="4" s="1"/>
  <c r="R3746" i="4"/>
  <c r="P3746" i="4"/>
  <c r="Y3750" i="4"/>
  <c r="U3753" i="4"/>
  <c r="V3753" i="4" s="1"/>
  <c r="X3753" i="4" s="1"/>
  <c r="Y3759" i="4"/>
  <c r="U3768" i="4"/>
  <c r="V3768" i="4" s="1"/>
  <c r="X3768" i="4" s="1"/>
  <c r="P3780" i="4"/>
  <c r="R3780" i="4"/>
  <c r="Y3804" i="4"/>
  <c r="U3804" i="4"/>
  <c r="V3804" i="4" s="1"/>
  <c r="X3804" i="4" s="1"/>
  <c r="W3814" i="4"/>
  <c r="S3814" i="4"/>
  <c r="U3814" i="4"/>
  <c r="V3814" i="4" s="1"/>
  <c r="X3814" i="4" s="1"/>
  <c r="Y3821" i="4"/>
  <c r="W3831" i="4"/>
  <c r="V3831" i="4"/>
  <c r="X3831" i="4" s="1"/>
  <c r="R3860" i="4"/>
  <c r="P3860" i="4"/>
  <c r="Y3860" i="4"/>
  <c r="R3189" i="4"/>
  <c r="R3197" i="4"/>
  <c r="T3355" i="4"/>
  <c r="T3363" i="4"/>
  <c r="T3371" i="4"/>
  <c r="T3379" i="4"/>
  <c r="T3387" i="4"/>
  <c r="T3395" i="4"/>
  <c r="T3403" i="4"/>
  <c r="T3411" i="4"/>
  <c r="T3419" i="4"/>
  <c r="U3427" i="4"/>
  <c r="V3427" i="4" s="1"/>
  <c r="X3427" i="4" s="1"/>
  <c r="U3429" i="4"/>
  <c r="V3429" i="4" s="1"/>
  <c r="X3429" i="4" s="1"/>
  <c r="T3439" i="4"/>
  <c r="Q3449" i="4"/>
  <c r="W3450" i="4"/>
  <c r="U3452" i="4"/>
  <c r="V3452" i="4" s="1"/>
  <c r="X3452" i="4" s="1"/>
  <c r="Y3456" i="4"/>
  <c r="T3463" i="4"/>
  <c r="U3468" i="4"/>
  <c r="V3468" i="4" s="1"/>
  <c r="X3468" i="4" s="1"/>
  <c r="T3469" i="4"/>
  <c r="T3474" i="4"/>
  <c r="P3476" i="4"/>
  <c r="P3487" i="4"/>
  <c r="T3489" i="4"/>
  <c r="Q3494" i="4"/>
  <c r="U3496" i="4"/>
  <c r="V3496" i="4" s="1"/>
  <c r="X3496" i="4" s="1"/>
  <c r="Y3498" i="4"/>
  <c r="T3503" i="4"/>
  <c r="P3506" i="4"/>
  <c r="Q3507" i="4"/>
  <c r="U3510" i="4"/>
  <c r="V3510" i="4" s="1"/>
  <c r="X3510" i="4" s="1"/>
  <c r="Q3513" i="4"/>
  <c r="W3514" i="4"/>
  <c r="U3516" i="4"/>
  <c r="V3516" i="4" s="1"/>
  <c r="X3516" i="4" s="1"/>
  <c r="Y3520" i="4"/>
  <c r="P3525" i="4"/>
  <c r="T3527" i="4"/>
  <c r="P3530" i="4"/>
  <c r="Q3531" i="4"/>
  <c r="U3532" i="4"/>
  <c r="V3532" i="4" s="1"/>
  <c r="X3532" i="4" s="1"/>
  <c r="T3533" i="4"/>
  <c r="T3538" i="4"/>
  <c r="P3540" i="4"/>
  <c r="P3551" i="4"/>
  <c r="T3553" i="4"/>
  <c r="Q3558" i="4"/>
  <c r="U3560" i="4"/>
  <c r="V3560" i="4" s="1"/>
  <c r="X3560" i="4" s="1"/>
  <c r="Y3562" i="4"/>
  <c r="T3567" i="4"/>
  <c r="P3570" i="4"/>
  <c r="Q3571" i="4"/>
  <c r="U3573" i="4"/>
  <c r="V3573" i="4" s="1"/>
  <c r="X3573" i="4" s="1"/>
  <c r="U3574" i="4"/>
  <c r="V3574" i="4" s="1"/>
  <c r="X3574" i="4" s="1"/>
  <c r="Y3576" i="4"/>
  <c r="Q3577" i="4"/>
  <c r="U3580" i="4"/>
  <c r="V3580" i="4" s="1"/>
  <c r="X3580" i="4" s="1"/>
  <c r="Y3584" i="4"/>
  <c r="P3589" i="4"/>
  <c r="T3591" i="4"/>
  <c r="Y3593" i="4"/>
  <c r="P3594" i="4"/>
  <c r="Q3595" i="4"/>
  <c r="U3596" i="4"/>
  <c r="V3596" i="4" s="1"/>
  <c r="X3596" i="4" s="1"/>
  <c r="T3597" i="4"/>
  <c r="T3602" i="4"/>
  <c r="P3604" i="4"/>
  <c r="P3615" i="4"/>
  <c r="R3616" i="4"/>
  <c r="Q3622" i="4"/>
  <c r="U3624" i="4"/>
  <c r="V3624" i="4" s="1"/>
  <c r="X3624" i="4" s="1"/>
  <c r="Y3626" i="4"/>
  <c r="R3626" i="4"/>
  <c r="T3631" i="4"/>
  <c r="P3634" i="4"/>
  <c r="Q3635" i="4"/>
  <c r="R3636" i="4"/>
  <c r="U3638" i="4"/>
  <c r="V3638" i="4" s="1"/>
  <c r="X3638" i="4" s="1"/>
  <c r="Y3641" i="4"/>
  <c r="U3642" i="4"/>
  <c r="V3642" i="4" s="1"/>
  <c r="X3642" i="4" s="1"/>
  <c r="Y3644" i="4"/>
  <c r="R3644" i="4"/>
  <c r="T3647" i="4"/>
  <c r="P3648" i="4"/>
  <c r="R3648" i="4"/>
  <c r="T3650" i="4"/>
  <c r="W3652" i="4"/>
  <c r="Y3653" i="4"/>
  <c r="P3654" i="4"/>
  <c r="W3656" i="4"/>
  <c r="W3658" i="4"/>
  <c r="T3658" i="4"/>
  <c r="Y3660" i="4"/>
  <c r="P3661" i="4"/>
  <c r="S3662" i="4"/>
  <c r="T3665" i="4"/>
  <c r="U3668" i="4"/>
  <c r="V3668" i="4" s="1"/>
  <c r="X3668" i="4" s="1"/>
  <c r="Y3669" i="4"/>
  <c r="P3670" i="4"/>
  <c r="U3671" i="4"/>
  <c r="V3671" i="4" s="1"/>
  <c r="X3671" i="4" s="1"/>
  <c r="U3674" i="4"/>
  <c r="V3674" i="4" s="1"/>
  <c r="X3674" i="4" s="1"/>
  <c r="P3677" i="4"/>
  <c r="T3687" i="4"/>
  <c r="Y3688" i="4"/>
  <c r="Y3692" i="4"/>
  <c r="S3692" i="4"/>
  <c r="W3693" i="4"/>
  <c r="R3697" i="4"/>
  <c r="U3700" i="4"/>
  <c r="V3700" i="4" s="1"/>
  <c r="X3700" i="4" s="1"/>
  <c r="U3703" i="4"/>
  <c r="V3703" i="4" s="1"/>
  <c r="X3703" i="4" s="1"/>
  <c r="T3707" i="4"/>
  <c r="Y3710" i="4"/>
  <c r="S3710" i="4"/>
  <c r="P3711" i="4"/>
  <c r="R3711" i="4"/>
  <c r="U3717" i="4"/>
  <c r="V3717" i="4" s="1"/>
  <c r="X3717" i="4" s="1"/>
  <c r="T3722" i="4"/>
  <c r="T3727" i="4"/>
  <c r="W3727" i="4"/>
  <c r="U3727" i="4"/>
  <c r="V3727" i="4" s="1"/>
  <c r="X3727" i="4" s="1"/>
  <c r="R3729" i="4"/>
  <c r="U3729" i="4"/>
  <c r="V3729" i="4" s="1"/>
  <c r="X3729" i="4" s="1"/>
  <c r="W3732" i="4"/>
  <c r="T3732" i="4"/>
  <c r="S3742" i="4"/>
  <c r="Y3745" i="4"/>
  <c r="S3750" i="4"/>
  <c r="U3759" i="4"/>
  <c r="V3759" i="4" s="1"/>
  <c r="X3759" i="4" s="1"/>
  <c r="O3759" i="4"/>
  <c r="T3759" i="4"/>
  <c r="W3759" i="4"/>
  <c r="P3765" i="4"/>
  <c r="R3765" i="4"/>
  <c r="T3770" i="4"/>
  <c r="U3770" i="4"/>
  <c r="V3770" i="4" s="1"/>
  <c r="X3770" i="4" s="1"/>
  <c r="R3771" i="4"/>
  <c r="U3800" i="4"/>
  <c r="Q3800" i="4"/>
  <c r="S3804" i="4"/>
  <c r="W3817" i="4"/>
  <c r="T3817" i="4"/>
  <c r="R3824" i="4"/>
  <c r="P3824" i="4"/>
  <c r="U3824" i="4"/>
  <c r="V3824" i="4" s="1"/>
  <c r="X3824" i="4" s="1"/>
  <c r="U3825" i="4"/>
  <c r="V3825" i="4" s="1"/>
  <c r="X3825" i="4" s="1"/>
  <c r="P3352" i="4"/>
  <c r="U3355" i="4"/>
  <c r="V3355" i="4" s="1"/>
  <c r="X3355" i="4" s="1"/>
  <c r="P3360" i="4"/>
  <c r="U3363" i="4"/>
  <c r="V3363" i="4" s="1"/>
  <c r="X3363" i="4" s="1"/>
  <c r="P3368" i="4"/>
  <c r="U3371" i="4"/>
  <c r="V3371" i="4" s="1"/>
  <c r="X3371" i="4" s="1"/>
  <c r="P3376" i="4"/>
  <c r="U3379" i="4"/>
  <c r="V3379" i="4" s="1"/>
  <c r="X3379" i="4" s="1"/>
  <c r="P3384" i="4"/>
  <c r="U3387" i="4"/>
  <c r="V3387" i="4" s="1"/>
  <c r="X3387" i="4" s="1"/>
  <c r="P3392" i="4"/>
  <c r="U3395" i="4"/>
  <c r="V3395" i="4" s="1"/>
  <c r="X3395" i="4" s="1"/>
  <c r="P3400" i="4"/>
  <c r="U3403" i="4"/>
  <c r="V3403" i="4" s="1"/>
  <c r="X3403" i="4" s="1"/>
  <c r="P3408" i="4"/>
  <c r="U3411" i="4"/>
  <c r="V3411" i="4" s="1"/>
  <c r="X3411" i="4" s="1"/>
  <c r="P3416" i="4"/>
  <c r="U3419" i="4"/>
  <c r="V3419" i="4" s="1"/>
  <c r="X3419" i="4" s="1"/>
  <c r="P3424" i="4"/>
  <c r="R3428" i="4"/>
  <c r="P3431" i="4"/>
  <c r="P3432" i="4"/>
  <c r="P3434" i="4"/>
  <c r="P3435" i="4"/>
  <c r="P3436" i="4"/>
  <c r="P3437" i="4"/>
  <c r="Y3438" i="4"/>
  <c r="P3440" i="4"/>
  <c r="R3440" i="4"/>
  <c r="P3441" i="4"/>
  <c r="U3443" i="4"/>
  <c r="V3443" i="4" s="1"/>
  <c r="X3443" i="4" s="1"/>
  <c r="R3446" i="4"/>
  <c r="W3447" i="4"/>
  <c r="T3451" i="4"/>
  <c r="P3455" i="4"/>
  <c r="P3460" i="4"/>
  <c r="P3465" i="4"/>
  <c r="U3467" i="4"/>
  <c r="R3470" i="4"/>
  <c r="U3470" i="4"/>
  <c r="V3470" i="4" s="1"/>
  <c r="X3470" i="4" s="1"/>
  <c r="Q3472" i="4"/>
  <c r="U3474" i="4"/>
  <c r="V3474" i="4" s="1"/>
  <c r="X3474" i="4" s="1"/>
  <c r="U3478" i="4"/>
  <c r="V3478" i="4" s="1"/>
  <c r="X3478" i="4" s="1"/>
  <c r="R3480" i="4"/>
  <c r="T3481" i="4"/>
  <c r="U3482" i="4"/>
  <c r="V3482" i="4" s="1"/>
  <c r="X3482" i="4" s="1"/>
  <c r="P3486" i="4"/>
  <c r="Y3487" i="4"/>
  <c r="Q3493" i="4"/>
  <c r="T3495" i="4"/>
  <c r="T3499" i="4"/>
  <c r="Y3502" i="4"/>
  <c r="P3504" i="4"/>
  <c r="R3504" i="4"/>
  <c r="P3505" i="4"/>
  <c r="U3507" i="4"/>
  <c r="V3507" i="4" s="1"/>
  <c r="X3507" i="4" s="1"/>
  <c r="W3511" i="4"/>
  <c r="T3515" i="4"/>
  <c r="P3519" i="4"/>
  <c r="P3524" i="4"/>
  <c r="R3525" i="4"/>
  <c r="P3529" i="4"/>
  <c r="U3531" i="4"/>
  <c r="V3531" i="4" s="1"/>
  <c r="X3531" i="4" s="1"/>
  <c r="R3534" i="4"/>
  <c r="U3534" i="4"/>
  <c r="V3534" i="4" s="1"/>
  <c r="X3534" i="4" s="1"/>
  <c r="Q3536" i="4"/>
  <c r="W3537" i="4"/>
  <c r="U3538" i="4"/>
  <c r="V3538" i="4" s="1"/>
  <c r="X3538" i="4" s="1"/>
  <c r="R3544" i="4"/>
  <c r="T3545" i="4"/>
  <c r="U3546" i="4"/>
  <c r="V3546" i="4" s="1"/>
  <c r="X3546" i="4" s="1"/>
  <c r="P3550" i="4"/>
  <c r="Y3551" i="4"/>
  <c r="Q3557" i="4"/>
  <c r="T3559" i="4"/>
  <c r="T3563" i="4"/>
  <c r="W3564" i="4"/>
  <c r="Y3566" i="4"/>
  <c r="P3568" i="4"/>
  <c r="R3568" i="4"/>
  <c r="P3569" i="4"/>
  <c r="U3571" i="4"/>
  <c r="V3571" i="4" s="1"/>
  <c r="X3571" i="4" s="1"/>
  <c r="O3576" i="4"/>
  <c r="T3579" i="4"/>
  <c r="P3583" i="4"/>
  <c r="O3586" i="4"/>
  <c r="O3587" i="4"/>
  <c r="Y3587" i="4"/>
  <c r="P3588" i="4"/>
  <c r="R3589" i="4"/>
  <c r="W3592" i="4"/>
  <c r="P3593" i="4"/>
  <c r="U3595" i="4"/>
  <c r="V3595" i="4" s="1"/>
  <c r="X3595" i="4" s="1"/>
  <c r="R3598" i="4"/>
  <c r="U3598" i="4"/>
  <c r="V3598" i="4" s="1"/>
  <c r="X3598" i="4" s="1"/>
  <c r="Q3600" i="4"/>
  <c r="W3601" i="4"/>
  <c r="U3602" i="4"/>
  <c r="V3602" i="4" s="1"/>
  <c r="X3602" i="4" s="1"/>
  <c r="U3606" i="4"/>
  <c r="V3606" i="4" s="1"/>
  <c r="X3606" i="4" s="1"/>
  <c r="R3608" i="4"/>
  <c r="T3609" i="4"/>
  <c r="U3610" i="4"/>
  <c r="V3610" i="4" s="1"/>
  <c r="X3610" i="4" s="1"/>
  <c r="P3614" i="4"/>
  <c r="Y3615" i="4"/>
  <c r="O3619" i="4"/>
  <c r="Y3619" i="4"/>
  <c r="Q3621" i="4"/>
  <c r="T3623" i="4"/>
  <c r="W3628" i="4"/>
  <c r="Y3630" i="4"/>
  <c r="P3632" i="4"/>
  <c r="R3632" i="4"/>
  <c r="U3635" i="4"/>
  <c r="W3639" i="4"/>
  <c r="O3640" i="4"/>
  <c r="T3644" i="4"/>
  <c r="W3644" i="4"/>
  <c r="U3650" i="4"/>
  <c r="V3650" i="4" s="1"/>
  <c r="X3650" i="4" s="1"/>
  <c r="P3656" i="4"/>
  <c r="U3656" i="4"/>
  <c r="V3656" i="4" s="1"/>
  <c r="X3656" i="4" s="1"/>
  <c r="O3660" i="4"/>
  <c r="Y3666" i="4"/>
  <c r="W3673" i="4"/>
  <c r="T3673" i="4"/>
  <c r="U3673" i="4"/>
  <c r="V3673" i="4" s="1"/>
  <c r="X3673" i="4" s="1"/>
  <c r="U3679" i="4"/>
  <c r="O3681" i="4"/>
  <c r="U3681" i="4"/>
  <c r="V3681" i="4" s="1"/>
  <c r="X3681" i="4" s="1"/>
  <c r="W3681" i="4"/>
  <c r="Q3683" i="4"/>
  <c r="U3684" i="4"/>
  <c r="V3684" i="4" s="1"/>
  <c r="X3684" i="4" s="1"/>
  <c r="U3687" i="4"/>
  <c r="V3687" i="4" s="1"/>
  <c r="X3687" i="4" s="1"/>
  <c r="Y3689" i="4"/>
  <c r="R3690" i="4"/>
  <c r="P3690" i="4"/>
  <c r="U3692" i="4"/>
  <c r="V3692" i="4" s="1"/>
  <c r="X3692" i="4" s="1"/>
  <c r="R3693" i="4"/>
  <c r="P3693" i="4"/>
  <c r="W3700" i="4"/>
  <c r="Q3702" i="4"/>
  <c r="O3704" i="4"/>
  <c r="T3705" i="4"/>
  <c r="R3708" i="4"/>
  <c r="Q3720" i="4"/>
  <c r="U3722" i="4"/>
  <c r="V3722" i="4" s="1"/>
  <c r="X3722" i="4" s="1"/>
  <c r="R3724" i="4"/>
  <c r="U3724" i="4"/>
  <c r="V3724" i="4" s="1"/>
  <c r="X3724" i="4" s="1"/>
  <c r="Y3728" i="4"/>
  <c r="U3728" i="4"/>
  <c r="V3728" i="4" s="1"/>
  <c r="X3728" i="4" s="1"/>
  <c r="U3732" i="4"/>
  <c r="V3732" i="4" s="1"/>
  <c r="X3732" i="4" s="1"/>
  <c r="R3733" i="4"/>
  <c r="U3734" i="4"/>
  <c r="U3745" i="4"/>
  <c r="V3745" i="4" s="1"/>
  <c r="X3745" i="4" s="1"/>
  <c r="R3749" i="4"/>
  <c r="U3749" i="4"/>
  <c r="V3749" i="4" s="1"/>
  <c r="X3749" i="4" s="1"/>
  <c r="P3752" i="4"/>
  <c r="R3752" i="4"/>
  <c r="Q3755" i="4"/>
  <c r="R3755" i="4"/>
  <c r="T3756" i="4"/>
  <c r="U3756" i="4"/>
  <c r="V3756" i="4" s="1"/>
  <c r="X3756" i="4" s="1"/>
  <c r="U3757" i="4"/>
  <c r="V3757" i="4" s="1"/>
  <c r="X3757" i="4" s="1"/>
  <c r="Y3760" i="4"/>
  <c r="Q3764" i="4"/>
  <c r="U3766" i="4"/>
  <c r="V3766" i="4" s="1"/>
  <c r="X3766" i="4" s="1"/>
  <c r="Y3779" i="4"/>
  <c r="U3779" i="4"/>
  <c r="V3779" i="4" s="1"/>
  <c r="X3779" i="4" s="1"/>
  <c r="R3785" i="4"/>
  <c r="W3788" i="4"/>
  <c r="Y3788" i="4"/>
  <c r="Y3799" i="4"/>
  <c r="O3810" i="4"/>
  <c r="U3810" i="4"/>
  <c r="V3810" i="4" s="1"/>
  <c r="X3810" i="4" s="1"/>
  <c r="T3810" i="4"/>
  <c r="Y3818" i="4"/>
  <c r="U3829" i="4"/>
  <c r="V3829" i="4" s="1"/>
  <c r="X3829" i="4" s="1"/>
  <c r="O3829" i="4"/>
  <c r="Y3829" i="4"/>
  <c r="U3847" i="4"/>
  <c r="W3893" i="4"/>
  <c r="V3893" i="4"/>
  <c r="X3893" i="4" s="1"/>
  <c r="Q3433" i="4"/>
  <c r="Y3437" i="4"/>
  <c r="Y3440" i="4"/>
  <c r="W3445" i="4"/>
  <c r="W3449" i="4"/>
  <c r="T3450" i="4"/>
  <c r="P3454" i="4"/>
  <c r="Y3455" i="4"/>
  <c r="O3471" i="4"/>
  <c r="T3473" i="4"/>
  <c r="U3477" i="4"/>
  <c r="R3478" i="4"/>
  <c r="U3481" i="4"/>
  <c r="V3481" i="4" s="1"/>
  <c r="X3481" i="4" s="1"/>
  <c r="P3485" i="4"/>
  <c r="O3490" i="4"/>
  <c r="Q3492" i="4"/>
  <c r="R3497" i="4"/>
  <c r="Y3504" i="4"/>
  <c r="W3509" i="4"/>
  <c r="W3513" i="4"/>
  <c r="T3514" i="4"/>
  <c r="P3518" i="4"/>
  <c r="Y3519" i="4"/>
  <c r="U3520" i="4"/>
  <c r="V3520" i="4" s="1"/>
  <c r="X3520" i="4" s="1"/>
  <c r="O3535" i="4"/>
  <c r="T3537" i="4"/>
  <c r="U3541" i="4"/>
  <c r="V3541" i="4" s="1"/>
  <c r="X3541" i="4" s="1"/>
  <c r="R3542" i="4"/>
  <c r="U3545" i="4"/>
  <c r="V3545" i="4" s="1"/>
  <c r="X3545" i="4" s="1"/>
  <c r="P3549" i="4"/>
  <c r="O3554" i="4"/>
  <c r="Q3556" i="4"/>
  <c r="R3561" i="4"/>
  <c r="Y3568" i="4"/>
  <c r="W3577" i="4"/>
  <c r="T3578" i="4"/>
  <c r="P3582" i="4"/>
  <c r="Y3583" i="4"/>
  <c r="U3584" i="4"/>
  <c r="V3584" i="4" s="1"/>
  <c r="X3584" i="4" s="1"/>
  <c r="U3590" i="4"/>
  <c r="O3599" i="4"/>
  <c r="T3601" i="4"/>
  <c r="U3605" i="4"/>
  <c r="V3605" i="4" s="1"/>
  <c r="X3605" i="4" s="1"/>
  <c r="R3606" i="4"/>
  <c r="U3609" i="4"/>
  <c r="V3609" i="4" s="1"/>
  <c r="X3609" i="4" s="1"/>
  <c r="P3613" i="4"/>
  <c r="O3618" i="4"/>
  <c r="Q3620" i="4"/>
  <c r="R3625" i="4"/>
  <c r="Y3632" i="4"/>
  <c r="W3637" i="4"/>
  <c r="T3641" i="4"/>
  <c r="Y3643" i="4"/>
  <c r="Y3646" i="4"/>
  <c r="W3646" i="4"/>
  <c r="S3646" i="4"/>
  <c r="O3652" i="4"/>
  <c r="P3653" i="4"/>
  <c r="U3661" i="4"/>
  <c r="V3661" i="4" s="1"/>
  <c r="X3661" i="4" s="1"/>
  <c r="Y3664" i="4"/>
  <c r="P3669" i="4"/>
  <c r="R3672" i="4"/>
  <c r="P3676" i="4"/>
  <c r="W3678" i="4"/>
  <c r="Q3680" i="4"/>
  <c r="U3689" i="4"/>
  <c r="V3689" i="4" s="1"/>
  <c r="X3689" i="4" s="1"/>
  <c r="Y3691" i="4"/>
  <c r="Q3691" i="4"/>
  <c r="Y3694" i="4"/>
  <c r="U3694" i="4"/>
  <c r="R3695" i="4"/>
  <c r="P3695" i="4"/>
  <c r="Q3699" i="4"/>
  <c r="O3701" i="4"/>
  <c r="U3705" i="4"/>
  <c r="V3705" i="4" s="1"/>
  <c r="X3705" i="4" s="1"/>
  <c r="R3706" i="4"/>
  <c r="Y3708" i="4"/>
  <c r="U3710" i="4"/>
  <c r="V3710" i="4" s="1"/>
  <c r="X3710" i="4" s="1"/>
  <c r="P3712" i="4"/>
  <c r="R3712" i="4"/>
  <c r="U3715" i="4"/>
  <c r="V3715" i="4" s="1"/>
  <c r="X3715" i="4" s="1"/>
  <c r="T3715" i="4"/>
  <c r="W3715" i="4"/>
  <c r="Y3718" i="4"/>
  <c r="S3720" i="4"/>
  <c r="R3720" i="4"/>
  <c r="Y3723" i="4"/>
  <c r="P3729" i="4"/>
  <c r="O3731" i="4"/>
  <c r="Y3733" i="4"/>
  <c r="P3744" i="4"/>
  <c r="R3744" i="4"/>
  <c r="Y3748" i="4"/>
  <c r="Y3751" i="4"/>
  <c r="U3754" i="4"/>
  <c r="V3754" i="4" s="1"/>
  <c r="X3754" i="4" s="1"/>
  <c r="Y3761" i="4"/>
  <c r="Y3767" i="4"/>
  <c r="S3767" i="4"/>
  <c r="W3767" i="4"/>
  <c r="Y3769" i="4"/>
  <c r="P3778" i="4"/>
  <c r="R3778" i="4"/>
  <c r="U3778" i="4"/>
  <c r="V3778" i="4" s="1"/>
  <c r="X3778" i="4" s="1"/>
  <c r="P3782" i="4"/>
  <c r="R3782" i="4"/>
  <c r="Y3789" i="4"/>
  <c r="U3790" i="4"/>
  <c r="V3790" i="4" s="1"/>
  <c r="X3790" i="4" s="1"/>
  <c r="P3796" i="4"/>
  <c r="R3796" i="4"/>
  <c r="T3801" i="4"/>
  <c r="Y3806" i="4"/>
  <c r="Q3807" i="4"/>
  <c r="R3807" i="4"/>
  <c r="Y3822" i="4"/>
  <c r="R3854" i="4"/>
  <c r="P3854" i="4"/>
  <c r="U3854" i="4"/>
  <c r="V3854" i="4" s="1"/>
  <c r="X3854" i="4" s="1"/>
  <c r="U3433" i="4"/>
  <c r="W3444" i="4"/>
  <c r="R3448" i="4"/>
  <c r="R3459" i="4"/>
  <c r="R3463" i="4"/>
  <c r="U3473" i="4"/>
  <c r="V3473" i="4" s="1"/>
  <c r="X3473" i="4" s="1"/>
  <c r="P3484" i="4"/>
  <c r="Y3497" i="4"/>
  <c r="Y3501" i="4"/>
  <c r="R3501" i="4"/>
  <c r="U3502" i="4"/>
  <c r="W3508" i="4"/>
  <c r="R3512" i="4"/>
  <c r="W3518" i="4"/>
  <c r="R3523" i="4"/>
  <c r="R3527" i="4"/>
  <c r="W3532" i="4"/>
  <c r="P3548" i="4"/>
  <c r="Y3561" i="4"/>
  <c r="Y3565" i="4"/>
  <c r="R3565" i="4"/>
  <c r="U3566" i="4"/>
  <c r="W3572" i="4"/>
  <c r="R3576" i="4"/>
  <c r="W3583" i="4"/>
  <c r="R3587" i="4"/>
  <c r="R3591" i="4"/>
  <c r="W3596" i="4"/>
  <c r="U3601" i="4"/>
  <c r="V3601" i="4" s="1"/>
  <c r="X3601" i="4" s="1"/>
  <c r="P3612" i="4"/>
  <c r="Y3625" i="4"/>
  <c r="Y3629" i="4"/>
  <c r="R3629" i="4"/>
  <c r="U3630" i="4"/>
  <c r="V3630" i="4" s="1"/>
  <c r="X3630" i="4" s="1"/>
  <c r="W3636" i="4"/>
  <c r="R3640" i="4"/>
  <c r="U3641" i="4"/>
  <c r="V3641" i="4" s="1"/>
  <c r="X3641" i="4" s="1"/>
  <c r="U3643" i="4"/>
  <c r="V3643" i="4" s="1"/>
  <c r="X3643" i="4" s="1"/>
  <c r="O3651" i="4"/>
  <c r="Y3651" i="4"/>
  <c r="U3654" i="4"/>
  <c r="W3655" i="4"/>
  <c r="W3657" i="4"/>
  <c r="T3657" i="4"/>
  <c r="O3659" i="4"/>
  <c r="R3662" i="4"/>
  <c r="U3662" i="4"/>
  <c r="V3662" i="4" s="1"/>
  <c r="X3662" i="4" s="1"/>
  <c r="O3663" i="4"/>
  <c r="U3667" i="4"/>
  <c r="V3667" i="4" s="1"/>
  <c r="X3667" i="4" s="1"/>
  <c r="O3667" i="4"/>
  <c r="Y3668" i="4"/>
  <c r="U3670" i="4"/>
  <c r="V3670" i="4" s="1"/>
  <c r="X3670" i="4" s="1"/>
  <c r="R3671" i="4"/>
  <c r="R3678" i="4"/>
  <c r="U3678" i="4"/>
  <c r="V3678" i="4" s="1"/>
  <c r="X3678" i="4" s="1"/>
  <c r="U3683" i="4"/>
  <c r="V3683" i="4" s="1"/>
  <c r="X3683" i="4" s="1"/>
  <c r="O3683" i="4"/>
  <c r="R3688" i="4"/>
  <c r="O3698" i="4"/>
  <c r="U3699" i="4"/>
  <c r="V3699" i="4" s="1"/>
  <c r="X3699" i="4" s="1"/>
  <c r="Y3706" i="4"/>
  <c r="T3708" i="4"/>
  <c r="W3708" i="4"/>
  <c r="U3708" i="4"/>
  <c r="V3708" i="4" s="1"/>
  <c r="X3708" i="4" s="1"/>
  <c r="T3711" i="4"/>
  <c r="R3719" i="4"/>
  <c r="P3719" i="4"/>
  <c r="U3719" i="4"/>
  <c r="U3725" i="4"/>
  <c r="V3725" i="4" s="1"/>
  <c r="X3725" i="4" s="1"/>
  <c r="U3733" i="4"/>
  <c r="U3740" i="4"/>
  <c r="V3740" i="4" s="1"/>
  <c r="X3740" i="4" s="1"/>
  <c r="U3743" i="4"/>
  <c r="V3743" i="4" s="1"/>
  <c r="X3743" i="4" s="1"/>
  <c r="O3743" i="4"/>
  <c r="W3748" i="4"/>
  <c r="T3748" i="4"/>
  <c r="U3748" i="4"/>
  <c r="V3748" i="4" s="1"/>
  <c r="X3748" i="4" s="1"/>
  <c r="U3751" i="4"/>
  <c r="V3751" i="4" s="1"/>
  <c r="X3751" i="4" s="1"/>
  <c r="O3751" i="4"/>
  <c r="Y3762" i="4"/>
  <c r="Y3764" i="4"/>
  <c r="T3765" i="4"/>
  <c r="Y3772" i="4"/>
  <c r="U3772" i="4"/>
  <c r="V3772" i="4" s="1"/>
  <c r="X3772" i="4" s="1"/>
  <c r="O3772" i="4"/>
  <c r="Q3773" i="4"/>
  <c r="R3773" i="4"/>
  <c r="Y3774" i="4"/>
  <c r="U3774" i="4"/>
  <c r="V3774" i="4" s="1"/>
  <c r="X3774" i="4" s="1"/>
  <c r="T3774" i="4"/>
  <c r="R3784" i="4"/>
  <c r="U3784" i="4"/>
  <c r="V3784" i="4" s="1"/>
  <c r="X3784" i="4" s="1"/>
  <c r="P3784" i="4"/>
  <c r="Y3794" i="4"/>
  <c r="R3798" i="4"/>
  <c r="U3798" i="4"/>
  <c r="P3798" i="4"/>
  <c r="Y3801" i="4"/>
  <c r="P3826" i="4"/>
  <c r="R3826" i="4"/>
  <c r="Y3826" i="4"/>
  <c r="Y3711" i="4"/>
  <c r="U3714" i="4"/>
  <c r="Y3722" i="4"/>
  <c r="U3723" i="4"/>
  <c r="V3723" i="4" s="1"/>
  <c r="X3723" i="4" s="1"/>
  <c r="U3730" i="4"/>
  <c r="V3730" i="4" s="1"/>
  <c r="X3730" i="4" s="1"/>
  <c r="Y3743" i="4"/>
  <c r="Y3754" i="4"/>
  <c r="T3757" i="4"/>
  <c r="U3758" i="4"/>
  <c r="V3758" i="4" s="1"/>
  <c r="X3758" i="4" s="1"/>
  <c r="U3760" i="4"/>
  <c r="V3760" i="4" s="1"/>
  <c r="X3760" i="4" s="1"/>
  <c r="R3761" i="4"/>
  <c r="U3763" i="4"/>
  <c r="V3763" i="4" s="1"/>
  <c r="X3763" i="4" s="1"/>
  <c r="U3782" i="4"/>
  <c r="V3782" i="4" s="1"/>
  <c r="X3782" i="4" s="1"/>
  <c r="R3788" i="4"/>
  <c r="R3790" i="4"/>
  <c r="Y3792" i="4"/>
  <c r="U3794" i="4"/>
  <c r="V3794" i="4" s="1"/>
  <c r="X3794" i="4" s="1"/>
  <c r="P3802" i="4"/>
  <c r="R3802" i="4"/>
  <c r="O3803" i="4"/>
  <c r="U3803" i="4"/>
  <c r="V3803" i="4" s="1"/>
  <c r="X3803" i="4" s="1"/>
  <c r="T3803" i="4"/>
  <c r="R3816" i="4"/>
  <c r="P3816" i="4"/>
  <c r="U3816" i="4"/>
  <c r="V3816" i="4" s="1"/>
  <c r="X3816" i="4" s="1"/>
  <c r="Y3835" i="4"/>
  <c r="U3844" i="4"/>
  <c r="V3844" i="4" s="1"/>
  <c r="X3844" i="4" s="1"/>
  <c r="W3844" i="4"/>
  <c r="R3845" i="4"/>
  <c r="Q3845" i="4"/>
  <c r="S3848" i="4"/>
  <c r="O3858" i="4"/>
  <c r="U3858" i="4"/>
  <c r="V3858" i="4" s="1"/>
  <c r="X3858" i="4" s="1"/>
  <c r="T3858" i="4"/>
  <c r="U3866" i="4"/>
  <c r="V3866" i="4" s="1"/>
  <c r="X3866" i="4" s="1"/>
  <c r="R3872" i="4"/>
  <c r="P3872" i="4"/>
  <c r="U3872" i="4"/>
  <c r="Y3874" i="4"/>
  <c r="S3881" i="4"/>
  <c r="R3888" i="4"/>
  <c r="P3888" i="4"/>
  <c r="T3899" i="4"/>
  <c r="W3899" i="4"/>
  <c r="U3899" i="4"/>
  <c r="V3899" i="4" s="1"/>
  <c r="X3899" i="4" s="1"/>
  <c r="Y3914" i="4"/>
  <c r="O3874" i="4"/>
  <c r="U3874" i="4"/>
  <c r="V3874" i="4" s="1"/>
  <c r="X3874" i="4" s="1"/>
  <c r="T3874" i="4"/>
  <c r="R3883" i="4"/>
  <c r="Q3883" i="4"/>
  <c r="R3891" i="4"/>
  <c r="P3891" i="4"/>
  <c r="U3891" i="4"/>
  <c r="V3891" i="4" s="1"/>
  <c r="X3891" i="4" s="1"/>
  <c r="R3904" i="4"/>
  <c r="Q3904" i="4"/>
  <c r="U3904" i="4"/>
  <c r="V3904" i="4" s="1"/>
  <c r="X3904" i="4" s="1"/>
  <c r="S3908" i="4"/>
  <c r="U3908" i="4"/>
  <c r="V3908" i="4" s="1"/>
  <c r="X3908" i="4" s="1"/>
  <c r="Y3844" i="4"/>
  <c r="P3850" i="4"/>
  <c r="R3850" i="4"/>
  <c r="Y3852" i="4"/>
  <c r="W3862" i="4"/>
  <c r="U3862" i="4"/>
  <c r="V3862" i="4" s="1"/>
  <c r="X3862" i="4" s="1"/>
  <c r="S3862" i="4"/>
  <c r="S3864" i="4"/>
  <c r="R3870" i="4"/>
  <c r="P3870" i="4"/>
  <c r="R3876" i="4"/>
  <c r="P3876" i="4"/>
  <c r="U3901" i="4"/>
  <c r="V3901" i="4" s="1"/>
  <c r="X3901" i="4" s="1"/>
  <c r="Q3901" i="4"/>
  <c r="U3902" i="4"/>
  <c r="V3902" i="4" s="1"/>
  <c r="X3902" i="4" s="1"/>
  <c r="U3912" i="4"/>
  <c r="V3912" i="4" s="1"/>
  <c r="X3912" i="4" s="1"/>
  <c r="R3912" i="4"/>
  <c r="P3912" i="4"/>
  <c r="O3820" i="4"/>
  <c r="U3820" i="4"/>
  <c r="V3820" i="4" s="1"/>
  <c r="X3820" i="4" s="1"/>
  <c r="T3825" i="4"/>
  <c r="R3832" i="4"/>
  <c r="P3832" i="4"/>
  <c r="U3832" i="4"/>
  <c r="V3832" i="4" s="1"/>
  <c r="X3832" i="4" s="1"/>
  <c r="U3833" i="4"/>
  <c r="V3833" i="4" s="1"/>
  <c r="X3833" i="4" s="1"/>
  <c r="Y3836" i="4"/>
  <c r="U3838" i="4"/>
  <c r="V3838" i="4" s="1"/>
  <c r="X3838" i="4" s="1"/>
  <c r="Y3847" i="4"/>
  <c r="O3852" i="4"/>
  <c r="U3852" i="4"/>
  <c r="V3852" i="4" s="1"/>
  <c r="X3852" i="4" s="1"/>
  <c r="T3852" i="4"/>
  <c r="W3852" i="4"/>
  <c r="P3866" i="4"/>
  <c r="R3866" i="4"/>
  <c r="Y3878" i="4"/>
  <c r="R3880" i="4"/>
  <c r="P3880" i="4"/>
  <c r="U3882" i="4"/>
  <c r="V3882" i="4" s="1"/>
  <c r="X3882" i="4" s="1"/>
  <c r="O3882" i="4"/>
  <c r="Y3882" i="4"/>
  <c r="Y3883" i="4"/>
  <c r="O3887" i="4"/>
  <c r="U3887" i="4"/>
  <c r="V3887" i="4" s="1"/>
  <c r="X3887" i="4" s="1"/>
  <c r="W3887" i="4"/>
  <c r="T3887" i="4"/>
  <c r="W3900" i="4"/>
  <c r="U3903" i="4"/>
  <c r="V3903" i="4" s="1"/>
  <c r="X3903" i="4" s="1"/>
  <c r="O3903" i="4"/>
  <c r="T3903" i="4"/>
  <c r="R3917" i="4"/>
  <c r="P3917" i="4"/>
  <c r="U3917" i="4"/>
  <c r="U3783" i="4"/>
  <c r="V3783" i="4" s="1"/>
  <c r="X3783" i="4" s="1"/>
  <c r="Y3785" i="4"/>
  <c r="R3792" i="4"/>
  <c r="P3792" i="4"/>
  <c r="U3792" i="4"/>
  <c r="U3799" i="4"/>
  <c r="V3799" i="4" s="1"/>
  <c r="X3799" i="4" s="1"/>
  <c r="Y3802" i="4"/>
  <c r="S3816" i="4"/>
  <c r="U3818" i="4"/>
  <c r="V3818" i="4" s="1"/>
  <c r="X3818" i="4" s="1"/>
  <c r="U3822" i="4"/>
  <c r="V3822" i="4" s="1"/>
  <c r="X3822" i="4" s="1"/>
  <c r="O3836" i="4"/>
  <c r="U3836" i="4"/>
  <c r="V3836" i="4" s="1"/>
  <c r="X3836" i="4" s="1"/>
  <c r="T3836" i="4"/>
  <c r="W3836" i="4"/>
  <c r="R3848" i="4"/>
  <c r="P3848" i="4"/>
  <c r="U3848" i="4"/>
  <c r="V3848" i="4" s="1"/>
  <c r="X3848" i="4" s="1"/>
  <c r="U3849" i="4"/>
  <c r="V3849" i="4" s="1"/>
  <c r="X3849" i="4" s="1"/>
  <c r="U3853" i="4"/>
  <c r="V3853" i="4" s="1"/>
  <c r="X3853" i="4" s="1"/>
  <c r="Y3853" i="4"/>
  <c r="O3853" i="4"/>
  <c r="R3855" i="4"/>
  <c r="P3855" i="4"/>
  <c r="O3868" i="4"/>
  <c r="U3868" i="4"/>
  <c r="V3868" i="4" s="1"/>
  <c r="X3868" i="4" s="1"/>
  <c r="T3868" i="4"/>
  <c r="W3868" i="4"/>
  <c r="Y3884" i="4"/>
  <c r="Y3898" i="4"/>
  <c r="S3898" i="4"/>
  <c r="U3905" i="4"/>
  <c r="V3905" i="4" s="1"/>
  <c r="X3905" i="4" s="1"/>
  <c r="S3905" i="4"/>
  <c r="W3441" i="4"/>
  <c r="Y3463" i="4"/>
  <c r="U3483" i="4"/>
  <c r="V3483" i="4" s="1"/>
  <c r="X3483" i="4" s="1"/>
  <c r="R3494" i="4"/>
  <c r="Y3527" i="4"/>
  <c r="U3547" i="4"/>
  <c r="V3547" i="4" s="1"/>
  <c r="X3547" i="4" s="1"/>
  <c r="R3558" i="4"/>
  <c r="W3569" i="4"/>
  <c r="Y3591" i="4"/>
  <c r="U3611" i="4"/>
  <c r="V3611" i="4" s="1"/>
  <c r="X3611" i="4" s="1"/>
  <c r="R3622" i="4"/>
  <c r="W3633" i="4"/>
  <c r="Y3655" i="4"/>
  <c r="U3675" i="4"/>
  <c r="V3675" i="4" s="1"/>
  <c r="X3675" i="4" s="1"/>
  <c r="R3686" i="4"/>
  <c r="W3697" i="4"/>
  <c r="O3723" i="4"/>
  <c r="R3725" i="4"/>
  <c r="R3737" i="4"/>
  <c r="U3739" i="4"/>
  <c r="V3739" i="4" s="1"/>
  <c r="X3739" i="4" s="1"/>
  <c r="Y3747" i="4"/>
  <c r="W3761" i="4"/>
  <c r="U3761" i="4"/>
  <c r="V3761" i="4" s="1"/>
  <c r="X3761" i="4" s="1"/>
  <c r="O3763" i="4"/>
  <c r="W3764" i="4"/>
  <c r="T3764" i="4"/>
  <c r="U3764" i="4"/>
  <c r="V3764" i="4" s="1"/>
  <c r="X3764" i="4" s="1"/>
  <c r="Y3771" i="4"/>
  <c r="O3782" i="4"/>
  <c r="W3783" i="4"/>
  <c r="U3785" i="4"/>
  <c r="U3789" i="4"/>
  <c r="V3789" i="4" s="1"/>
  <c r="X3789" i="4" s="1"/>
  <c r="O3789" i="4"/>
  <c r="W3789" i="4"/>
  <c r="T3789" i="4"/>
  <c r="W3791" i="4"/>
  <c r="T3791" i="4"/>
  <c r="U3791" i="4"/>
  <c r="V3791" i="4" s="1"/>
  <c r="X3791" i="4" s="1"/>
  <c r="U3793" i="4"/>
  <c r="V3793" i="4" s="1"/>
  <c r="X3793" i="4" s="1"/>
  <c r="O3794" i="4"/>
  <c r="U3802" i="4"/>
  <c r="V3802" i="4" s="1"/>
  <c r="X3802" i="4" s="1"/>
  <c r="R3806" i="4"/>
  <c r="P3806" i="4"/>
  <c r="R3808" i="4"/>
  <c r="P3808" i="4"/>
  <c r="U3808" i="4"/>
  <c r="V3808" i="4" s="1"/>
  <c r="X3808" i="4" s="1"/>
  <c r="Y3811" i="4"/>
  <c r="Q3817" i="4"/>
  <c r="R3817" i="4"/>
  <c r="S3830" i="4"/>
  <c r="P3839" i="4"/>
  <c r="R3841" i="4"/>
  <c r="O3844" i="4"/>
  <c r="Y3845" i="4"/>
  <c r="Y3856" i="4"/>
  <c r="R3857" i="4"/>
  <c r="R3861" i="4"/>
  <c r="Q3861" i="4"/>
  <c r="U3865" i="4"/>
  <c r="V3865" i="4" s="1"/>
  <c r="X3865" i="4" s="1"/>
  <c r="U3869" i="4"/>
  <c r="V3869" i="4" s="1"/>
  <c r="X3869" i="4" s="1"/>
  <c r="Y3869" i="4"/>
  <c r="O3869" i="4"/>
  <c r="R3871" i="4"/>
  <c r="P3871" i="4"/>
  <c r="O3884" i="4"/>
  <c r="U3884" i="4"/>
  <c r="V3884" i="4" s="1"/>
  <c r="X3884" i="4" s="1"/>
  <c r="W3884" i="4"/>
  <c r="T3884" i="4"/>
  <c r="P3907" i="4"/>
  <c r="R3907" i="4"/>
  <c r="Y3912" i="4"/>
  <c r="Y3695" i="4"/>
  <c r="Y3719" i="4"/>
  <c r="U3720" i="4"/>
  <c r="V3720" i="4" s="1"/>
  <c r="X3720" i="4" s="1"/>
  <c r="Y3735" i="4"/>
  <c r="Y3738" i="4"/>
  <c r="T3741" i="4"/>
  <c r="U3742" i="4"/>
  <c r="V3742" i="4" s="1"/>
  <c r="X3742" i="4" s="1"/>
  <c r="U3747" i="4"/>
  <c r="V3747" i="4" s="1"/>
  <c r="X3747" i="4" s="1"/>
  <c r="Y3755" i="4"/>
  <c r="O3771" i="4"/>
  <c r="U3771" i="4"/>
  <c r="V3771" i="4" s="1"/>
  <c r="X3771" i="4" s="1"/>
  <c r="W3771" i="4"/>
  <c r="Y3780" i="4"/>
  <c r="U3787" i="4"/>
  <c r="V3787" i="4" s="1"/>
  <c r="X3787" i="4" s="1"/>
  <c r="Y3796" i="4"/>
  <c r="R3803" i="4"/>
  <c r="Y3805" i="4"/>
  <c r="W3807" i="4"/>
  <c r="U3813" i="4"/>
  <c r="V3813" i="4" s="1"/>
  <c r="X3813" i="4" s="1"/>
  <c r="W3813" i="4"/>
  <c r="T3813" i="4"/>
  <c r="Y3815" i="4"/>
  <c r="U3821" i="4"/>
  <c r="V3821" i="4" s="1"/>
  <c r="X3821" i="4" s="1"/>
  <c r="T3821" i="4"/>
  <c r="O3826" i="4"/>
  <c r="U3826" i="4"/>
  <c r="V3826" i="4" s="1"/>
  <c r="X3826" i="4" s="1"/>
  <c r="T3826" i="4"/>
  <c r="U3828" i="4"/>
  <c r="V3828" i="4" s="1"/>
  <c r="X3828" i="4" s="1"/>
  <c r="W3828" i="4"/>
  <c r="U3834" i="4"/>
  <c r="V3834" i="4" s="1"/>
  <c r="X3834" i="4" s="1"/>
  <c r="U3837" i="4"/>
  <c r="V3837" i="4" s="1"/>
  <c r="X3837" i="4" s="1"/>
  <c r="T3837" i="4"/>
  <c r="R3840" i="4"/>
  <c r="P3840" i="4"/>
  <c r="U3840" i="4"/>
  <c r="V3840" i="4" s="1"/>
  <c r="X3840" i="4" s="1"/>
  <c r="W3846" i="4"/>
  <c r="S3846" i="4"/>
  <c r="U3860" i="4"/>
  <c r="V3860" i="4" s="1"/>
  <c r="X3860" i="4" s="1"/>
  <c r="Y3863" i="4"/>
  <c r="U3864" i="4"/>
  <c r="V3864" i="4" s="1"/>
  <c r="X3864" i="4" s="1"/>
  <c r="Y3872" i="4"/>
  <c r="R3873" i="4"/>
  <c r="R3877" i="4"/>
  <c r="Q3877" i="4"/>
  <c r="Y3885" i="4"/>
  <c r="Y3892" i="4"/>
  <c r="S3892" i="4"/>
  <c r="W3892" i="4"/>
  <c r="P3894" i="4"/>
  <c r="U3894" i="4"/>
  <c r="R3894" i="4"/>
  <c r="U3895" i="4"/>
  <c r="Q3902" i="4"/>
  <c r="R3902" i="4"/>
  <c r="U3910" i="4"/>
  <c r="V3910" i="4" s="1"/>
  <c r="X3910" i="4" s="1"/>
  <c r="Y3915" i="4"/>
  <c r="O3915" i="4"/>
  <c r="U3915" i="4"/>
  <c r="V3915" i="4" s="1"/>
  <c r="X3915" i="4" s="1"/>
  <c r="T3915" i="4"/>
  <c r="W3915" i="4"/>
  <c r="R3918" i="4"/>
  <c r="P3918" i="4"/>
  <c r="W3964" i="4"/>
  <c r="V3964" i="4"/>
  <c r="X3964" i="4" s="1"/>
  <c r="W3649" i="4"/>
  <c r="Y3671" i="4"/>
  <c r="U3691" i="4"/>
  <c r="V3691" i="4" s="1"/>
  <c r="X3691" i="4" s="1"/>
  <c r="R3702" i="4"/>
  <c r="W3713" i="4"/>
  <c r="W3724" i="4"/>
  <c r="T3724" i="4"/>
  <c r="U3726" i="4"/>
  <c r="V3726" i="4" s="1"/>
  <c r="X3726" i="4" s="1"/>
  <c r="U3741" i="4"/>
  <c r="V3741" i="4" s="1"/>
  <c r="X3741" i="4" s="1"/>
  <c r="Y3746" i="4"/>
  <c r="W3749" i="4"/>
  <c r="T3749" i="4"/>
  <c r="U3750" i="4"/>
  <c r="V3750" i="4" s="1"/>
  <c r="X3750" i="4" s="1"/>
  <c r="R3753" i="4"/>
  <c r="U3755" i="4"/>
  <c r="V3755" i="4" s="1"/>
  <c r="X3755" i="4" s="1"/>
  <c r="Y3763" i="4"/>
  <c r="W3768" i="4"/>
  <c r="S3768" i="4"/>
  <c r="U3773" i="4"/>
  <c r="Y3773" i="4"/>
  <c r="Y3776" i="4"/>
  <c r="Q3777" i="4"/>
  <c r="R3777" i="4"/>
  <c r="Y3782" i="4"/>
  <c r="Y3784" i="4"/>
  <c r="O3796" i="4"/>
  <c r="U3796" i="4"/>
  <c r="V3796" i="4" s="1"/>
  <c r="X3796" i="4" s="1"/>
  <c r="W3796" i="4"/>
  <c r="R3801" i="4"/>
  <c r="U3805" i="4"/>
  <c r="O3805" i="4"/>
  <c r="T3809" i="4"/>
  <c r="Y3819" i="4"/>
  <c r="P3823" i="4"/>
  <c r="U3830" i="4"/>
  <c r="V3830" i="4" s="1"/>
  <c r="X3830" i="4" s="1"/>
  <c r="Y3832" i="4"/>
  <c r="Y3834" i="4"/>
  <c r="W3839" i="4"/>
  <c r="U3841" i="4"/>
  <c r="V3841" i="4" s="1"/>
  <c r="X3841" i="4" s="1"/>
  <c r="R3844" i="4"/>
  <c r="U3850" i="4"/>
  <c r="Y3850" i="4"/>
  <c r="Y3854" i="4"/>
  <c r="R3856" i="4"/>
  <c r="P3856" i="4"/>
  <c r="U3856" i="4"/>
  <c r="Y3858" i="4"/>
  <c r="U3870" i="4"/>
  <c r="V3870" i="4" s="1"/>
  <c r="X3870" i="4" s="1"/>
  <c r="U3876" i="4"/>
  <c r="T3879" i="4"/>
  <c r="W3879" i="4"/>
  <c r="Y3880" i="4"/>
  <c r="Q3886" i="4"/>
  <c r="R3886" i="4"/>
  <c r="Y3889" i="4"/>
  <c r="W3889" i="4"/>
  <c r="U3889" i="4"/>
  <c r="V3889" i="4" s="1"/>
  <c r="X3889" i="4" s="1"/>
  <c r="S3889" i="4"/>
  <c r="Y3899" i="4"/>
  <c r="O3916" i="4"/>
  <c r="Y3916" i="4"/>
  <c r="T3916" i="4"/>
  <c r="W3916" i="4"/>
  <c r="Y3922" i="4"/>
  <c r="U3906" i="4"/>
  <c r="V3906" i="4" s="1"/>
  <c r="X3906" i="4" s="1"/>
  <c r="W3920" i="4"/>
  <c r="T3920" i="4"/>
  <c r="R3925" i="4"/>
  <c r="U3925" i="4"/>
  <c r="V3925" i="4" s="1"/>
  <c r="X3925" i="4" s="1"/>
  <c r="U3933" i="4"/>
  <c r="R3934" i="4"/>
  <c r="Y3936" i="4"/>
  <c r="U3942" i="4"/>
  <c r="V3942" i="4" s="1"/>
  <c r="X3942" i="4" s="1"/>
  <c r="Y3945" i="4"/>
  <c r="Y3947" i="4"/>
  <c r="Y3949" i="4"/>
  <c r="U3956" i="4"/>
  <c r="V3956" i="4" s="1"/>
  <c r="X3956" i="4" s="1"/>
  <c r="W3956" i="4"/>
  <c r="W3958" i="4"/>
  <c r="T3958" i="4"/>
  <c r="T3963" i="4"/>
  <c r="W3963" i="4"/>
  <c r="U3963" i="4"/>
  <c r="V3963" i="4" s="1"/>
  <c r="X3963" i="4" s="1"/>
  <c r="U3968" i="4"/>
  <c r="V3968" i="4" s="1"/>
  <c r="X3968" i="4" s="1"/>
  <c r="R3969" i="4"/>
  <c r="U3969" i="4"/>
  <c r="R3989" i="4"/>
  <c r="P3989" i="4"/>
  <c r="Y3990" i="4"/>
  <c r="V3990" i="4"/>
  <c r="X3990" i="4" s="1"/>
  <c r="S4015" i="4"/>
  <c r="W4015" i="4"/>
  <c r="T4017" i="4"/>
  <c r="R4024" i="4"/>
  <c r="P4024" i="4"/>
  <c r="R4028" i="4"/>
  <c r="P4028" i="4"/>
  <c r="U4028" i="4"/>
  <c r="V4028" i="4" s="1"/>
  <c r="X4028" i="4" s="1"/>
  <c r="R4040" i="4"/>
  <c r="Q4040" i="4"/>
  <c r="P4048" i="4"/>
  <c r="R4048" i="4"/>
  <c r="T3923" i="4"/>
  <c r="W3923" i="4"/>
  <c r="T3928" i="4"/>
  <c r="Y3929" i="4"/>
  <c r="O3945" i="4"/>
  <c r="U3945" i="4"/>
  <c r="V3945" i="4" s="1"/>
  <c r="X3945" i="4" s="1"/>
  <c r="R3960" i="4"/>
  <c r="P3960" i="4"/>
  <c r="P3985" i="4"/>
  <c r="R3985" i="4"/>
  <c r="Y3988" i="4"/>
  <c r="T3988" i="4"/>
  <c r="Y3996" i="4"/>
  <c r="R4005" i="4"/>
  <c r="U4005" i="4"/>
  <c r="V4005" i="4" s="1"/>
  <c r="X4005" i="4" s="1"/>
  <c r="Y4011" i="4"/>
  <c r="O4011" i="4"/>
  <c r="T4011" i="4"/>
  <c r="W4011" i="4"/>
  <c r="O4012" i="4"/>
  <c r="Y4013" i="4"/>
  <c r="U4013" i="4"/>
  <c r="V4013" i="4" s="1"/>
  <c r="X4013" i="4" s="1"/>
  <c r="R4014" i="4"/>
  <c r="P4014" i="4"/>
  <c r="U4017" i="4"/>
  <c r="V4017" i="4" s="1"/>
  <c r="X4017" i="4" s="1"/>
  <c r="W4020" i="4"/>
  <c r="W4026" i="4"/>
  <c r="S4035" i="4"/>
  <c r="W4035" i="4"/>
  <c r="R4037" i="4"/>
  <c r="U4037" i="4"/>
  <c r="V4037" i="4" s="1"/>
  <c r="X4037" i="4" s="1"/>
  <c r="P4037" i="4"/>
  <c r="U4040" i="4"/>
  <c r="V4040" i="4" s="1"/>
  <c r="X4040" i="4" s="1"/>
  <c r="Y3926" i="4"/>
  <c r="U3928" i="4"/>
  <c r="V3928" i="4" s="1"/>
  <c r="X3928" i="4" s="1"/>
  <c r="S3937" i="4"/>
  <c r="T3943" i="4"/>
  <c r="T3945" i="4"/>
  <c r="U3947" i="4"/>
  <c r="V3947" i="4" s="1"/>
  <c r="X3947" i="4" s="1"/>
  <c r="T3951" i="4"/>
  <c r="R3952" i="4"/>
  <c r="P3952" i="4"/>
  <c r="O3961" i="4"/>
  <c r="U3961" i="4"/>
  <c r="V3961" i="4" s="1"/>
  <c r="X3961" i="4" s="1"/>
  <c r="W3961" i="4"/>
  <c r="R3965" i="4"/>
  <c r="U3965" i="4"/>
  <c r="Y3965" i="4"/>
  <c r="Q3967" i="4"/>
  <c r="R3967" i="4"/>
  <c r="S3970" i="4"/>
  <c r="T3980" i="4"/>
  <c r="U3988" i="4"/>
  <c r="V3988" i="4" s="1"/>
  <c r="X3988" i="4" s="1"/>
  <c r="T3993" i="4"/>
  <c r="T4004" i="4"/>
  <c r="U4006" i="4"/>
  <c r="V4006" i="4" s="1"/>
  <c r="X4006" i="4" s="1"/>
  <c r="R4007" i="4"/>
  <c r="W4009" i="4"/>
  <c r="T4009" i="4"/>
  <c r="R4019" i="4"/>
  <c r="P4019" i="4"/>
  <c r="U4038" i="4"/>
  <c r="V4038" i="4" s="1"/>
  <c r="X4038" i="4" s="1"/>
  <c r="W4039" i="4"/>
  <c r="V4039" i="4"/>
  <c r="X4039" i="4" s="1"/>
  <c r="R3718" i="4"/>
  <c r="R3726" i="4"/>
  <c r="R3734" i="4"/>
  <c r="R3742" i="4"/>
  <c r="R3750" i="4"/>
  <c r="R3758" i="4"/>
  <c r="R3776" i="4"/>
  <c r="R3786" i="4"/>
  <c r="W3787" i="4"/>
  <c r="O3795" i="4"/>
  <c r="U3795" i="4"/>
  <c r="V3795" i="4" s="1"/>
  <c r="X3795" i="4" s="1"/>
  <c r="O3799" i="4"/>
  <c r="Y3809" i="4"/>
  <c r="O3819" i="4"/>
  <c r="U3819" i="4"/>
  <c r="V3819" i="4" s="1"/>
  <c r="X3819" i="4" s="1"/>
  <c r="W3819" i="4"/>
  <c r="W3822" i="4"/>
  <c r="Y3825" i="4"/>
  <c r="O3835" i="4"/>
  <c r="U3835" i="4"/>
  <c r="V3835" i="4" s="1"/>
  <c r="X3835" i="4" s="1"/>
  <c r="W3835" i="4"/>
  <c r="Y3841" i="4"/>
  <c r="O3851" i="4"/>
  <c r="U3851" i="4"/>
  <c r="V3851" i="4" s="1"/>
  <c r="X3851" i="4" s="1"/>
  <c r="W3851" i="4"/>
  <c r="W3854" i="4"/>
  <c r="Y3857" i="4"/>
  <c r="O3867" i="4"/>
  <c r="U3867" i="4"/>
  <c r="V3867" i="4" s="1"/>
  <c r="X3867" i="4" s="1"/>
  <c r="W3870" i="4"/>
  <c r="Y3873" i="4"/>
  <c r="O3881" i="4"/>
  <c r="U3881" i="4"/>
  <c r="V3881" i="4" s="1"/>
  <c r="X3881" i="4" s="1"/>
  <c r="R3893" i="4"/>
  <c r="P3893" i="4"/>
  <c r="U3896" i="4"/>
  <c r="V3896" i="4" s="1"/>
  <c r="X3896" i="4" s="1"/>
  <c r="U3898" i="4"/>
  <c r="V3898" i="4" s="1"/>
  <c r="X3898" i="4" s="1"/>
  <c r="Y3902" i="4"/>
  <c r="W3905" i="4"/>
  <c r="O3907" i="4"/>
  <c r="W3908" i="4"/>
  <c r="T3908" i="4"/>
  <c r="R3909" i="4"/>
  <c r="P3909" i="4"/>
  <c r="R3910" i="4"/>
  <c r="R3913" i="4"/>
  <c r="U3914" i="4"/>
  <c r="O3918" i="4"/>
  <c r="Y3920" i="4"/>
  <c r="P3921" i="4"/>
  <c r="U3922" i="4"/>
  <c r="V3922" i="4" s="1"/>
  <c r="X3922" i="4" s="1"/>
  <c r="W3922" i="4"/>
  <c r="T3922" i="4"/>
  <c r="P3925" i="4"/>
  <c r="O3926" i="4"/>
  <c r="U3926" i="4"/>
  <c r="V3926" i="4" s="1"/>
  <c r="X3926" i="4" s="1"/>
  <c r="T3926" i="4"/>
  <c r="R3927" i="4"/>
  <c r="P3929" i="4"/>
  <c r="W3935" i="4"/>
  <c r="P3936" i="4"/>
  <c r="U3941" i="4"/>
  <c r="U3943" i="4"/>
  <c r="V3943" i="4" s="1"/>
  <c r="X3943" i="4" s="1"/>
  <c r="Q3946" i="4"/>
  <c r="Q3948" i="4"/>
  <c r="U3951" i="4"/>
  <c r="V3951" i="4" s="1"/>
  <c r="X3951" i="4" s="1"/>
  <c r="W3957" i="4"/>
  <c r="S3957" i="4"/>
  <c r="U3959" i="4"/>
  <c r="V3959" i="4" s="1"/>
  <c r="X3959" i="4" s="1"/>
  <c r="Y3961" i="4"/>
  <c r="Y3966" i="4"/>
  <c r="P3969" i="4"/>
  <c r="P3975" i="4"/>
  <c r="R3975" i="4"/>
  <c r="U3978" i="4"/>
  <c r="V3978" i="4" s="1"/>
  <c r="X3978" i="4" s="1"/>
  <c r="O3978" i="4"/>
  <c r="S3978" i="4"/>
  <c r="U3980" i="4"/>
  <c r="V3980" i="4" s="1"/>
  <c r="X3980" i="4" s="1"/>
  <c r="U3984" i="4"/>
  <c r="V3984" i="4" s="1"/>
  <c r="X3984" i="4" s="1"/>
  <c r="U3993" i="4"/>
  <c r="V3993" i="4" s="1"/>
  <c r="X3993" i="4" s="1"/>
  <c r="R3994" i="4"/>
  <c r="Q3994" i="4"/>
  <c r="U3995" i="4"/>
  <c r="V3995" i="4" s="1"/>
  <c r="X3995" i="4" s="1"/>
  <c r="W3995" i="4"/>
  <c r="Y3999" i="4"/>
  <c r="U4001" i="4"/>
  <c r="V4001" i="4" s="1"/>
  <c r="X4001" i="4" s="1"/>
  <c r="U4004" i="4"/>
  <c r="V4004" i="4" s="1"/>
  <c r="X4004" i="4" s="1"/>
  <c r="U4007" i="4"/>
  <c r="U4009" i="4"/>
  <c r="V4009" i="4" s="1"/>
  <c r="X4009" i="4" s="1"/>
  <c r="U4012" i="4"/>
  <c r="V4012" i="4" s="1"/>
  <c r="X4012" i="4" s="1"/>
  <c r="R4013" i="4"/>
  <c r="R4016" i="4"/>
  <c r="Y4018" i="4"/>
  <c r="Y4020" i="4"/>
  <c r="O4023" i="4"/>
  <c r="U4023" i="4"/>
  <c r="V4023" i="4" s="1"/>
  <c r="X4023" i="4" s="1"/>
  <c r="W4023" i="4"/>
  <c r="T4027" i="4"/>
  <c r="W4027" i="4"/>
  <c r="Y4027" i="4"/>
  <c r="Y4032" i="4"/>
  <c r="O4033" i="4"/>
  <c r="U4033" i="4"/>
  <c r="V4033" i="4" s="1"/>
  <c r="X4033" i="4" s="1"/>
  <c r="W4033" i="4"/>
  <c r="U4044" i="4"/>
  <c r="V4044" i="4" s="1"/>
  <c r="X4044" i="4" s="1"/>
  <c r="U4047" i="4"/>
  <c r="V4047" i="4" s="1"/>
  <c r="X4047" i="4" s="1"/>
  <c r="Y4049" i="4"/>
  <c r="U4062" i="4"/>
  <c r="O4080" i="4"/>
  <c r="U4080" i="4"/>
  <c r="V4080" i="4" s="1"/>
  <c r="X4080" i="4" s="1"/>
  <c r="W4080" i="4"/>
  <c r="T4080" i="4"/>
  <c r="Y4101" i="4"/>
  <c r="T3841" i="4"/>
  <c r="U3845" i="4"/>
  <c r="V3845" i="4" s="1"/>
  <c r="X3845" i="4" s="1"/>
  <c r="T3857" i="4"/>
  <c r="U3861" i="4"/>
  <c r="V3861" i="4" s="1"/>
  <c r="X3861" i="4" s="1"/>
  <c r="T3873" i="4"/>
  <c r="U3877" i="4"/>
  <c r="V3877" i="4" s="1"/>
  <c r="X3877" i="4" s="1"/>
  <c r="Y3886" i="4"/>
  <c r="Y3894" i="4"/>
  <c r="Y3910" i="4"/>
  <c r="Y3928" i="4"/>
  <c r="P3931" i="4"/>
  <c r="W3940" i="4"/>
  <c r="Y3942" i="4"/>
  <c r="R3942" i="4"/>
  <c r="R3944" i="4"/>
  <c r="Y3946" i="4"/>
  <c r="Y3948" i="4"/>
  <c r="R3950" i="4"/>
  <c r="W3953" i="4"/>
  <c r="U3966" i="4"/>
  <c r="R3968" i="4"/>
  <c r="P3968" i="4"/>
  <c r="U3972" i="4"/>
  <c r="V3972" i="4" s="1"/>
  <c r="X3972" i="4" s="1"/>
  <c r="O3976" i="4"/>
  <c r="U3976" i="4"/>
  <c r="V3976" i="4" s="1"/>
  <c r="X3976" i="4" s="1"/>
  <c r="T3976" i="4"/>
  <c r="Q3979" i="4"/>
  <c r="W3986" i="4"/>
  <c r="P3990" i="4"/>
  <c r="R3990" i="4"/>
  <c r="U3999" i="4"/>
  <c r="V3999" i="4" s="1"/>
  <c r="X3999" i="4" s="1"/>
  <c r="O3999" i="4"/>
  <c r="T3999" i="4"/>
  <c r="U4003" i="4"/>
  <c r="V4003" i="4" s="1"/>
  <c r="X4003" i="4" s="1"/>
  <c r="P4005" i="4"/>
  <c r="Y4009" i="4"/>
  <c r="U4024" i="4"/>
  <c r="V4024" i="4" s="1"/>
  <c r="X4024" i="4" s="1"/>
  <c r="P4025" i="4"/>
  <c r="S4045" i="4"/>
  <c r="W4045" i="4"/>
  <c r="U4045" i="4"/>
  <c r="V4045" i="4" s="1"/>
  <c r="X4045" i="4" s="1"/>
  <c r="O4049" i="4"/>
  <c r="U4049" i="4"/>
  <c r="V4049" i="4" s="1"/>
  <c r="X4049" i="4" s="1"/>
  <c r="T4049" i="4"/>
  <c r="O4073" i="4"/>
  <c r="U4073" i="4"/>
  <c r="V4073" i="4" s="1"/>
  <c r="X4073" i="4" s="1"/>
  <c r="T4073" i="4"/>
  <c r="U3857" i="4"/>
  <c r="V3857" i="4" s="1"/>
  <c r="X3857" i="4" s="1"/>
  <c r="T3861" i="4"/>
  <c r="R3864" i="4"/>
  <c r="P3864" i="4"/>
  <c r="U3873" i="4"/>
  <c r="V3873" i="4" s="1"/>
  <c r="X3873" i="4" s="1"/>
  <c r="T3877" i="4"/>
  <c r="T3886" i="4"/>
  <c r="Y3891" i="4"/>
  <c r="U3897" i="4"/>
  <c r="V3897" i="4" s="1"/>
  <c r="X3897" i="4" s="1"/>
  <c r="Y3904" i="4"/>
  <c r="O3906" i="4"/>
  <c r="Y3907" i="4"/>
  <c r="T3910" i="4"/>
  <c r="P3911" i="4"/>
  <c r="R3911" i="4"/>
  <c r="W3919" i="4"/>
  <c r="W3921" i="4"/>
  <c r="T3921" i="4"/>
  <c r="P3924" i="4"/>
  <c r="S3925" i="4"/>
  <c r="Y3927" i="4"/>
  <c r="P3933" i="4"/>
  <c r="U3934" i="4"/>
  <c r="V3934" i="4" s="1"/>
  <c r="X3934" i="4" s="1"/>
  <c r="U3937" i="4"/>
  <c r="V3937" i="4" s="1"/>
  <c r="X3937" i="4" s="1"/>
  <c r="Y3944" i="4"/>
  <c r="U3946" i="4"/>
  <c r="V3946" i="4" s="1"/>
  <c r="X3946" i="4" s="1"/>
  <c r="O3946" i="4"/>
  <c r="T3948" i="4"/>
  <c r="Y3950" i="4"/>
  <c r="P3951" i="4"/>
  <c r="R3951" i="4"/>
  <c r="Y3951" i="4"/>
  <c r="O3956" i="4"/>
  <c r="O3958" i="4"/>
  <c r="U3962" i="4"/>
  <c r="V3962" i="4" s="1"/>
  <c r="X3962" i="4" s="1"/>
  <c r="O3962" i="4"/>
  <c r="W3962" i="4"/>
  <c r="T3962" i="4"/>
  <c r="P3965" i="4"/>
  <c r="U3967" i="4"/>
  <c r="V3967" i="4" s="1"/>
  <c r="X3967" i="4" s="1"/>
  <c r="Y3976" i="4"/>
  <c r="Y3979" i="4"/>
  <c r="Y3980" i="4"/>
  <c r="U3989" i="4"/>
  <c r="R3992" i="4"/>
  <c r="Y3993" i="4"/>
  <c r="P3996" i="4"/>
  <c r="Y4005" i="4"/>
  <c r="T4016" i="4"/>
  <c r="U4016" i="4"/>
  <c r="V4016" i="4" s="1"/>
  <c r="X4016" i="4" s="1"/>
  <c r="S4037" i="4"/>
  <c r="W4037" i="4"/>
  <c r="Y4044" i="4"/>
  <c r="T4044" i="4"/>
  <c r="W4044" i="4"/>
  <c r="Y4074" i="4"/>
  <c r="Y3823" i="4"/>
  <c r="R3833" i="4"/>
  <c r="Y3839" i="4"/>
  <c r="R3849" i="4"/>
  <c r="Y3855" i="4"/>
  <c r="R3865" i="4"/>
  <c r="Y3871" i="4"/>
  <c r="U3878" i="4"/>
  <c r="O3880" i="4"/>
  <c r="U3880" i="4"/>
  <c r="V3880" i="4" s="1"/>
  <c r="X3880" i="4" s="1"/>
  <c r="Q3882" i="4"/>
  <c r="U3883" i="4"/>
  <c r="V3883" i="4" s="1"/>
  <c r="X3883" i="4" s="1"/>
  <c r="U3886" i="4"/>
  <c r="V3886" i="4" s="1"/>
  <c r="X3886" i="4" s="1"/>
  <c r="Y3888" i="4"/>
  <c r="R3889" i="4"/>
  <c r="P3889" i="4"/>
  <c r="R3892" i="4"/>
  <c r="P3892" i="4"/>
  <c r="P3895" i="4"/>
  <c r="R3895" i="4"/>
  <c r="T3897" i="4"/>
  <c r="W3904" i="4"/>
  <c r="T3907" i="4"/>
  <c r="W3907" i="4"/>
  <c r="P3919" i="4"/>
  <c r="U3919" i="4"/>
  <c r="V3919" i="4" s="1"/>
  <c r="X3919" i="4" s="1"/>
  <c r="Q3920" i="4"/>
  <c r="O3923" i="4"/>
  <c r="U3927" i="4"/>
  <c r="V3927" i="4" s="1"/>
  <c r="X3927" i="4" s="1"/>
  <c r="P3928" i="4"/>
  <c r="U3931" i="4"/>
  <c r="O3936" i="4"/>
  <c r="U3936" i="4"/>
  <c r="V3936" i="4" s="1"/>
  <c r="X3936" i="4" s="1"/>
  <c r="W3936" i="4"/>
  <c r="T3936" i="4"/>
  <c r="S3939" i="4"/>
  <c r="U3940" i="4"/>
  <c r="V3940" i="4" s="1"/>
  <c r="X3940" i="4" s="1"/>
  <c r="O3944" i="4"/>
  <c r="U3944" i="4"/>
  <c r="V3944" i="4" s="1"/>
  <c r="X3944" i="4" s="1"/>
  <c r="W3944" i="4"/>
  <c r="T3944" i="4"/>
  <c r="T3946" i="4"/>
  <c r="U3948" i="4"/>
  <c r="V3948" i="4" s="1"/>
  <c r="X3948" i="4" s="1"/>
  <c r="Y3952" i="4"/>
  <c r="R3953" i="4"/>
  <c r="P3953" i="4"/>
  <c r="Y3954" i="4"/>
  <c r="U3960" i="4"/>
  <c r="V3960" i="4" s="1"/>
  <c r="X3960" i="4" s="1"/>
  <c r="R3963" i="4"/>
  <c r="W3971" i="4"/>
  <c r="Y3973" i="4"/>
  <c r="S3973" i="4"/>
  <c r="W3973" i="4"/>
  <c r="R3974" i="4"/>
  <c r="P3974" i="4"/>
  <c r="T3979" i="4"/>
  <c r="W3979" i="4"/>
  <c r="Y3981" i="4"/>
  <c r="U3985" i="4"/>
  <c r="V3985" i="4" s="1"/>
  <c r="X3985" i="4" s="1"/>
  <c r="Y3987" i="4"/>
  <c r="R3987" i="4"/>
  <c r="Y3992" i="4"/>
  <c r="Y3994" i="4"/>
  <c r="R3995" i="4"/>
  <c r="P3995" i="4"/>
  <c r="R4001" i="4"/>
  <c r="P4001" i="4"/>
  <c r="S4003" i="4"/>
  <c r="S4005" i="4"/>
  <c r="U4010" i="4"/>
  <c r="Y4010" i="4"/>
  <c r="O4010" i="4"/>
  <c r="R4011" i="4"/>
  <c r="P4013" i="4"/>
  <c r="U4014" i="4"/>
  <c r="V4014" i="4" s="1"/>
  <c r="X4014" i="4" s="1"/>
  <c r="Y4019" i="4"/>
  <c r="Y4024" i="4"/>
  <c r="P4033" i="4"/>
  <c r="R4033" i="4"/>
  <c r="Y4034" i="4"/>
  <c r="U4094" i="4"/>
  <c r="V4094" i="4" s="1"/>
  <c r="X4094" i="4" s="1"/>
  <c r="O4105" i="4"/>
  <c r="U4105" i="4"/>
  <c r="V4105" i="4" s="1"/>
  <c r="X4105" i="4" s="1"/>
  <c r="T4105" i="4"/>
  <c r="O4112" i="4"/>
  <c r="U4112" i="4"/>
  <c r="V4112" i="4" s="1"/>
  <c r="X4112" i="4" s="1"/>
  <c r="T4112" i="4"/>
  <c r="Y3777" i="4"/>
  <c r="T3779" i="4"/>
  <c r="Y3793" i="4"/>
  <c r="R3800" i="4"/>
  <c r="P3800" i="4"/>
  <c r="Y3807" i="4"/>
  <c r="O3811" i="4"/>
  <c r="U3811" i="4"/>
  <c r="V3811" i="4" s="1"/>
  <c r="X3811" i="4" s="1"/>
  <c r="Y3817" i="4"/>
  <c r="O3827" i="4"/>
  <c r="U3827" i="4"/>
  <c r="V3827" i="4" s="1"/>
  <c r="X3827" i="4" s="1"/>
  <c r="Y3833" i="4"/>
  <c r="O3843" i="4"/>
  <c r="U3843" i="4"/>
  <c r="V3843" i="4" s="1"/>
  <c r="X3843" i="4" s="1"/>
  <c r="Y3849" i="4"/>
  <c r="O3859" i="4"/>
  <c r="U3859" i="4"/>
  <c r="V3859" i="4" s="1"/>
  <c r="X3859" i="4" s="1"/>
  <c r="Y3865" i="4"/>
  <c r="O3875" i="4"/>
  <c r="U3875" i="4"/>
  <c r="V3875" i="4" s="1"/>
  <c r="X3875" i="4" s="1"/>
  <c r="W3875" i="4"/>
  <c r="T3880" i="4"/>
  <c r="W3883" i="4"/>
  <c r="U3888" i="4"/>
  <c r="V3888" i="4" s="1"/>
  <c r="X3888" i="4" s="1"/>
  <c r="Y3890" i="4"/>
  <c r="Q3890" i="4"/>
  <c r="Y3893" i="4"/>
  <c r="R3896" i="4"/>
  <c r="T3904" i="4"/>
  <c r="Y3906" i="4"/>
  <c r="Y3909" i="4"/>
  <c r="S3909" i="4"/>
  <c r="U3924" i="4"/>
  <c r="V3924" i="4" s="1"/>
  <c r="X3924" i="4" s="1"/>
  <c r="W3924" i="4"/>
  <c r="U3929" i="4"/>
  <c r="V3929" i="4" s="1"/>
  <c r="X3929" i="4" s="1"/>
  <c r="R3930" i="4"/>
  <c r="Q3930" i="4"/>
  <c r="R3935" i="4"/>
  <c r="Q3938" i="4"/>
  <c r="U3950" i="4"/>
  <c r="U3952" i="4"/>
  <c r="V3952" i="4" s="1"/>
  <c r="X3952" i="4" s="1"/>
  <c r="R3955" i="4"/>
  <c r="P3955" i="4"/>
  <c r="Y3958" i="4"/>
  <c r="P3961" i="4"/>
  <c r="R3964" i="4"/>
  <c r="P3964" i="4"/>
  <c r="S3971" i="4"/>
  <c r="U3975" i="4"/>
  <c r="V3975" i="4" s="1"/>
  <c r="X3975" i="4" s="1"/>
  <c r="R3976" i="4"/>
  <c r="U3977" i="4"/>
  <c r="V3977" i="4" s="1"/>
  <c r="X3977" i="4" s="1"/>
  <c r="W3977" i="4"/>
  <c r="U3979" i="4"/>
  <c r="V3979" i="4" s="1"/>
  <c r="X3979" i="4" s="1"/>
  <c r="U3981" i="4"/>
  <c r="V3981" i="4" s="1"/>
  <c r="X3981" i="4" s="1"/>
  <c r="U3983" i="4"/>
  <c r="V3983" i="4" s="1"/>
  <c r="X3983" i="4" s="1"/>
  <c r="S3983" i="4"/>
  <c r="O3986" i="4"/>
  <c r="U3992" i="4"/>
  <c r="V3992" i="4" s="1"/>
  <c r="X3992" i="4" s="1"/>
  <c r="U3996" i="4"/>
  <c r="V3996" i="4" s="1"/>
  <c r="X3996" i="4" s="1"/>
  <c r="W3996" i="4"/>
  <c r="U3997" i="4"/>
  <c r="V3997" i="4" s="1"/>
  <c r="X3997" i="4" s="1"/>
  <c r="Y3998" i="4"/>
  <c r="R3998" i="4"/>
  <c r="O4000" i="4"/>
  <c r="Y4000" i="4"/>
  <c r="W4000" i="4"/>
  <c r="T4000" i="4"/>
  <c r="U4002" i="4"/>
  <c r="V4002" i="4" s="1"/>
  <c r="X4002" i="4" s="1"/>
  <c r="T4002" i="4"/>
  <c r="U4008" i="4"/>
  <c r="V4008" i="4" s="1"/>
  <c r="X4008" i="4" s="1"/>
  <c r="R4012" i="4"/>
  <c r="P4012" i="4"/>
  <c r="O4020" i="4"/>
  <c r="Y4022" i="4"/>
  <c r="O4025" i="4"/>
  <c r="U4025" i="4"/>
  <c r="V4025" i="4" s="1"/>
  <c r="X4025" i="4" s="1"/>
  <c r="T4025" i="4"/>
  <c r="Y4025" i="4"/>
  <c r="Q4027" i="4"/>
  <c r="R4027" i="4"/>
  <c r="Y4028" i="4"/>
  <c r="Y4029" i="4"/>
  <c r="P4032" i="4"/>
  <c r="U4032" i="4"/>
  <c r="V4032" i="4" s="1"/>
  <c r="X4032" i="4" s="1"/>
  <c r="R4032" i="4"/>
  <c r="Y4048" i="4"/>
  <c r="Y4051" i="4"/>
  <c r="R4052" i="4"/>
  <c r="Q4052" i="4"/>
  <c r="Y4061" i="4"/>
  <c r="S4061" i="4"/>
  <c r="P4065" i="4"/>
  <c r="R4065" i="4"/>
  <c r="Y4106" i="4"/>
  <c r="R4029" i="4"/>
  <c r="Y4036" i="4"/>
  <c r="Y4040" i="4"/>
  <c r="Y4042" i="4"/>
  <c r="S4053" i="4"/>
  <c r="W4053" i="4"/>
  <c r="U4060" i="4"/>
  <c r="V4060" i="4" s="1"/>
  <c r="X4060" i="4" s="1"/>
  <c r="O4060" i="4"/>
  <c r="T4060" i="4"/>
  <c r="W4060" i="4"/>
  <c r="R4069" i="4"/>
  <c r="U4069" i="4"/>
  <c r="V4069" i="4" s="1"/>
  <c r="X4069" i="4" s="1"/>
  <c r="U4075" i="4"/>
  <c r="V4075" i="4" s="1"/>
  <c r="X4075" i="4" s="1"/>
  <c r="T4075" i="4"/>
  <c r="Y4080" i="4"/>
  <c r="S4085" i="4"/>
  <c r="W4085" i="4"/>
  <c r="U4092" i="4"/>
  <c r="V4092" i="4" s="1"/>
  <c r="X4092" i="4" s="1"/>
  <c r="O4092" i="4"/>
  <c r="T4092" i="4"/>
  <c r="R4101" i="4"/>
  <c r="U4101" i="4"/>
  <c r="V4101" i="4" s="1"/>
  <c r="X4101" i="4" s="1"/>
  <c r="U4107" i="4"/>
  <c r="V4107" i="4" s="1"/>
  <c r="X4107" i="4" s="1"/>
  <c r="T4107" i="4"/>
  <c r="W4107" i="4"/>
  <c r="Y4112" i="4"/>
  <c r="S4117" i="4"/>
  <c r="W4117" i="4"/>
  <c r="Y4129" i="4"/>
  <c r="Y4134" i="4"/>
  <c r="R4146" i="4"/>
  <c r="P4146" i="4"/>
  <c r="U4146" i="4"/>
  <c r="V4146" i="4" s="1"/>
  <c r="X4146" i="4" s="1"/>
  <c r="O4147" i="4"/>
  <c r="U4147" i="4"/>
  <c r="V4147" i="4" s="1"/>
  <c r="X4147" i="4" s="1"/>
  <c r="T4147" i="4"/>
  <c r="R4225" i="4"/>
  <c r="P4225" i="4"/>
  <c r="U4225" i="4"/>
  <c r="V4225" i="4" s="1"/>
  <c r="X4225" i="4" s="1"/>
  <c r="V4291" i="4"/>
  <c r="X4291" i="4" s="1"/>
  <c r="W4291" i="4"/>
  <c r="S4125" i="4"/>
  <c r="U4125" i="4"/>
  <c r="V4125" i="4" s="1"/>
  <c r="X4125" i="4" s="1"/>
  <c r="O4128" i="4"/>
  <c r="U4128" i="4"/>
  <c r="V4128" i="4" s="1"/>
  <c r="X4128" i="4" s="1"/>
  <c r="W4128" i="4"/>
  <c r="T4128" i="4"/>
  <c r="T4129" i="4"/>
  <c r="T4134" i="4"/>
  <c r="W4134" i="4"/>
  <c r="U4141" i="4"/>
  <c r="V4141" i="4" s="1"/>
  <c r="X4141" i="4" s="1"/>
  <c r="U4068" i="4"/>
  <c r="V4068" i="4" s="1"/>
  <c r="X4068" i="4" s="1"/>
  <c r="O4068" i="4"/>
  <c r="T4068" i="4"/>
  <c r="W4068" i="4"/>
  <c r="Q4076" i="4"/>
  <c r="R4077" i="4"/>
  <c r="U4077" i="4"/>
  <c r="V4077" i="4" s="1"/>
  <c r="X4077" i="4" s="1"/>
  <c r="Y4078" i="4"/>
  <c r="U4081" i="4"/>
  <c r="V4081" i="4" s="1"/>
  <c r="X4081" i="4" s="1"/>
  <c r="U4083" i="4"/>
  <c r="V4083" i="4" s="1"/>
  <c r="X4083" i="4" s="1"/>
  <c r="T4083" i="4"/>
  <c r="W4083" i="4"/>
  <c r="Y4088" i="4"/>
  <c r="U4088" i="4"/>
  <c r="V4088" i="4" s="1"/>
  <c r="X4088" i="4" s="1"/>
  <c r="S4093" i="4"/>
  <c r="R4096" i="4"/>
  <c r="U4100" i="4"/>
  <c r="V4100" i="4" s="1"/>
  <c r="X4100" i="4" s="1"/>
  <c r="O4100" i="4"/>
  <c r="T4100" i="4"/>
  <c r="W4100" i="4"/>
  <c r="Q4108" i="4"/>
  <c r="R4109" i="4"/>
  <c r="U4109" i="4"/>
  <c r="V4109" i="4" s="1"/>
  <c r="X4109" i="4" s="1"/>
  <c r="Y4110" i="4"/>
  <c r="U4113" i="4"/>
  <c r="V4113" i="4" s="1"/>
  <c r="X4113" i="4" s="1"/>
  <c r="U4115" i="4"/>
  <c r="V4115" i="4" s="1"/>
  <c r="X4115" i="4" s="1"/>
  <c r="T4115" i="4"/>
  <c r="Y4120" i="4"/>
  <c r="U4120" i="4"/>
  <c r="V4120" i="4" s="1"/>
  <c r="X4120" i="4" s="1"/>
  <c r="Y4123" i="4"/>
  <c r="Y4143" i="4"/>
  <c r="R4154" i="4"/>
  <c r="U4154" i="4"/>
  <c r="R4182" i="4"/>
  <c r="Q4182" i="4"/>
  <c r="U4222" i="4"/>
  <c r="V4222" i="4" s="1"/>
  <c r="X4222" i="4" s="1"/>
  <c r="O4222" i="4"/>
  <c r="T4222" i="4"/>
  <c r="U4022" i="4"/>
  <c r="V4022" i="4" s="1"/>
  <c r="X4022" i="4" s="1"/>
  <c r="U4026" i="4"/>
  <c r="V4026" i="4" s="1"/>
  <c r="X4026" i="4" s="1"/>
  <c r="O4026" i="4"/>
  <c r="P4029" i="4"/>
  <c r="Y4030" i="4"/>
  <c r="Q4036" i="4"/>
  <c r="R4039" i="4"/>
  <c r="Y4043" i="4"/>
  <c r="P4044" i="4"/>
  <c r="R4046" i="4"/>
  <c r="U4046" i="4"/>
  <c r="Y4047" i="4"/>
  <c r="W4056" i="4"/>
  <c r="T4056" i="4"/>
  <c r="R4057" i="4"/>
  <c r="P4069" i="4"/>
  <c r="U4070" i="4"/>
  <c r="W4081" i="4"/>
  <c r="T4081" i="4"/>
  <c r="Y4081" i="4"/>
  <c r="T4088" i="4"/>
  <c r="R4089" i="4"/>
  <c r="P4101" i="4"/>
  <c r="U4102" i="4"/>
  <c r="V4102" i="4" s="1"/>
  <c r="X4102" i="4" s="1"/>
  <c r="W4113" i="4"/>
  <c r="T4113" i="4"/>
  <c r="Y4113" i="4"/>
  <c r="T4120" i="4"/>
  <c r="R4121" i="4"/>
  <c r="O4142" i="4"/>
  <c r="U4142" i="4"/>
  <c r="V4142" i="4" s="1"/>
  <c r="X4142" i="4" s="1"/>
  <c r="T4142" i="4"/>
  <c r="U4143" i="4"/>
  <c r="V4143" i="4" s="1"/>
  <c r="X4143" i="4" s="1"/>
  <c r="O4143" i="4"/>
  <c r="W4143" i="4"/>
  <c r="T4143" i="4"/>
  <c r="R4144" i="4"/>
  <c r="P4147" i="4"/>
  <c r="R4147" i="4"/>
  <c r="O4157" i="4"/>
  <c r="U4157" i="4"/>
  <c r="V4157" i="4" s="1"/>
  <c r="X4157" i="4" s="1"/>
  <c r="Y4157" i="4"/>
  <c r="W4157" i="4"/>
  <c r="T4157" i="4"/>
  <c r="W4158" i="4"/>
  <c r="S4168" i="4"/>
  <c r="W4168" i="4"/>
  <c r="V4193" i="4"/>
  <c r="X4193" i="4" s="1"/>
  <c r="W4193" i="4"/>
  <c r="R3885" i="4"/>
  <c r="Y3918" i="4"/>
  <c r="R3937" i="4"/>
  <c r="U3938" i="4"/>
  <c r="R3939" i="4"/>
  <c r="R3940" i="4"/>
  <c r="R3949" i="4"/>
  <c r="R3973" i="4"/>
  <c r="Y3986" i="4"/>
  <c r="T3991" i="4"/>
  <c r="T4003" i="4"/>
  <c r="W4008" i="4"/>
  <c r="T4008" i="4"/>
  <c r="S4021" i="4"/>
  <c r="T4022" i="4"/>
  <c r="T4026" i="4"/>
  <c r="U4030" i="4"/>
  <c r="V4030" i="4" s="1"/>
  <c r="X4030" i="4" s="1"/>
  <c r="U4036" i="4"/>
  <c r="V4036" i="4" s="1"/>
  <c r="X4036" i="4" s="1"/>
  <c r="Y4039" i="4"/>
  <c r="W4041" i="4"/>
  <c r="R4053" i="4"/>
  <c r="U4053" i="4"/>
  <c r="V4053" i="4" s="1"/>
  <c r="X4053" i="4" s="1"/>
  <c r="Y4054" i="4"/>
  <c r="U4057" i="4"/>
  <c r="V4057" i="4" s="1"/>
  <c r="X4057" i="4" s="1"/>
  <c r="U4059" i="4"/>
  <c r="V4059" i="4" s="1"/>
  <c r="X4059" i="4" s="1"/>
  <c r="T4059" i="4"/>
  <c r="Y4064" i="4"/>
  <c r="U4064" i="4"/>
  <c r="V4064" i="4" s="1"/>
  <c r="X4064" i="4" s="1"/>
  <c r="S4069" i="4"/>
  <c r="W4069" i="4"/>
  <c r="R4072" i="4"/>
  <c r="U4076" i="4"/>
  <c r="V4076" i="4" s="1"/>
  <c r="X4076" i="4" s="1"/>
  <c r="O4076" i="4"/>
  <c r="T4076" i="4"/>
  <c r="Q4084" i="4"/>
  <c r="R4085" i="4"/>
  <c r="U4085" i="4"/>
  <c r="V4085" i="4" s="1"/>
  <c r="X4085" i="4" s="1"/>
  <c r="Y4086" i="4"/>
  <c r="U4089" i="4"/>
  <c r="V4089" i="4" s="1"/>
  <c r="X4089" i="4" s="1"/>
  <c r="U4091" i="4"/>
  <c r="V4091" i="4" s="1"/>
  <c r="X4091" i="4" s="1"/>
  <c r="T4091" i="4"/>
  <c r="Y4096" i="4"/>
  <c r="U4096" i="4"/>
  <c r="V4096" i="4" s="1"/>
  <c r="X4096" i="4" s="1"/>
  <c r="S4101" i="4"/>
  <c r="W4101" i="4"/>
  <c r="R4104" i="4"/>
  <c r="U4108" i="4"/>
  <c r="V4108" i="4" s="1"/>
  <c r="X4108" i="4" s="1"/>
  <c r="O4108" i="4"/>
  <c r="T4108" i="4"/>
  <c r="Q4116" i="4"/>
  <c r="R4117" i="4"/>
  <c r="U4117" i="4"/>
  <c r="V4117" i="4" s="1"/>
  <c r="X4117" i="4" s="1"/>
  <c r="Y4118" i="4"/>
  <c r="U4121" i="4"/>
  <c r="V4121" i="4" s="1"/>
  <c r="X4121" i="4" s="1"/>
  <c r="P4129" i="4"/>
  <c r="R4129" i="4"/>
  <c r="U4131" i="4"/>
  <c r="V4131" i="4" s="1"/>
  <c r="X4131" i="4" s="1"/>
  <c r="Y4136" i="4"/>
  <c r="U4139" i="4"/>
  <c r="V4139" i="4" s="1"/>
  <c r="X4139" i="4" s="1"/>
  <c r="T4139" i="4"/>
  <c r="W4139" i="4"/>
  <c r="Y4146" i="4"/>
  <c r="R4155" i="4"/>
  <c r="U4155" i="4"/>
  <c r="O4174" i="4"/>
  <c r="U4174" i="4"/>
  <c r="V4174" i="4" s="1"/>
  <c r="X4174" i="4" s="1"/>
  <c r="T4174" i="4"/>
  <c r="W4174" i="4"/>
  <c r="Y4180" i="4"/>
  <c r="U4204" i="4"/>
  <c r="V4204" i="4" s="1"/>
  <c r="X4204" i="4" s="1"/>
  <c r="R4204" i="4"/>
  <c r="Q4204" i="4"/>
  <c r="W4057" i="4"/>
  <c r="T4057" i="4"/>
  <c r="Y4057" i="4"/>
  <c r="T4064" i="4"/>
  <c r="O4075" i="4"/>
  <c r="P4077" i="4"/>
  <c r="U4078" i="4"/>
  <c r="V4078" i="4" s="1"/>
  <c r="X4078" i="4" s="1"/>
  <c r="W4089" i="4"/>
  <c r="T4089" i="4"/>
  <c r="Y4089" i="4"/>
  <c r="W4096" i="4"/>
  <c r="T4096" i="4"/>
  <c r="R4097" i="4"/>
  <c r="O4107" i="4"/>
  <c r="P4109" i="4"/>
  <c r="U4110" i="4"/>
  <c r="V4110" i="4" s="1"/>
  <c r="X4110" i="4" s="1"/>
  <c r="T4121" i="4"/>
  <c r="Y4121" i="4"/>
  <c r="U4136" i="4"/>
  <c r="V4136" i="4" s="1"/>
  <c r="X4136" i="4" s="1"/>
  <c r="T4136" i="4"/>
  <c r="O4144" i="4"/>
  <c r="U4144" i="4"/>
  <c r="V4144" i="4" s="1"/>
  <c r="X4144" i="4" s="1"/>
  <c r="T4144" i="4"/>
  <c r="W4144" i="4"/>
  <c r="O4145" i="4"/>
  <c r="U4145" i="4"/>
  <c r="V4145" i="4" s="1"/>
  <c r="X4145" i="4" s="1"/>
  <c r="W4145" i="4"/>
  <c r="T4145" i="4"/>
  <c r="P4154" i="4"/>
  <c r="U4163" i="4"/>
  <c r="V4163" i="4" s="1"/>
  <c r="X4163" i="4" s="1"/>
  <c r="P4165" i="4"/>
  <c r="R4165" i="4"/>
  <c r="S4197" i="4"/>
  <c r="U3890" i="4"/>
  <c r="V3890" i="4" s="1"/>
  <c r="X3890" i="4" s="1"/>
  <c r="R3901" i="4"/>
  <c r="W3912" i="4"/>
  <c r="Y3934" i="4"/>
  <c r="U3954" i="4"/>
  <c r="U3955" i="4"/>
  <c r="V3955" i="4" s="1"/>
  <c r="X3955" i="4" s="1"/>
  <c r="R3971" i="4"/>
  <c r="Y3985" i="4"/>
  <c r="W4001" i="4"/>
  <c r="Y4007" i="4"/>
  <c r="Q4018" i="4"/>
  <c r="U4019" i="4"/>
  <c r="W4032" i="4"/>
  <c r="T4032" i="4"/>
  <c r="W4036" i="4"/>
  <c r="U4041" i="4"/>
  <c r="V4041" i="4" s="1"/>
  <c r="X4041" i="4" s="1"/>
  <c r="Q4043" i="4"/>
  <c r="P4046" i="4"/>
  <c r="U4052" i="4"/>
  <c r="V4052" i="4" s="1"/>
  <c r="X4052" i="4" s="1"/>
  <c r="O4052" i="4"/>
  <c r="T4052" i="4"/>
  <c r="W4052" i="4"/>
  <c r="Q4060" i="4"/>
  <c r="R4061" i="4"/>
  <c r="U4061" i="4"/>
  <c r="V4061" i="4" s="1"/>
  <c r="X4061" i="4" s="1"/>
  <c r="Y4062" i="4"/>
  <c r="U4065" i="4"/>
  <c r="V4065" i="4" s="1"/>
  <c r="X4065" i="4" s="1"/>
  <c r="U4067" i="4"/>
  <c r="V4067" i="4" s="1"/>
  <c r="X4067" i="4" s="1"/>
  <c r="T4067" i="4"/>
  <c r="W4067" i="4"/>
  <c r="Y4072" i="4"/>
  <c r="U4072" i="4"/>
  <c r="V4072" i="4" s="1"/>
  <c r="X4072" i="4" s="1"/>
  <c r="S4077" i="4"/>
  <c r="R4080" i="4"/>
  <c r="U4084" i="4"/>
  <c r="V4084" i="4" s="1"/>
  <c r="X4084" i="4" s="1"/>
  <c r="O4084" i="4"/>
  <c r="T4084" i="4"/>
  <c r="W4084" i="4"/>
  <c r="Q4092" i="4"/>
  <c r="R4093" i="4"/>
  <c r="U4093" i="4"/>
  <c r="V4093" i="4" s="1"/>
  <c r="X4093" i="4" s="1"/>
  <c r="Y4094" i="4"/>
  <c r="U4097" i="4"/>
  <c r="V4097" i="4" s="1"/>
  <c r="X4097" i="4" s="1"/>
  <c r="U4099" i="4"/>
  <c r="V4099" i="4" s="1"/>
  <c r="X4099" i="4" s="1"/>
  <c r="T4099" i="4"/>
  <c r="Y4104" i="4"/>
  <c r="U4104" i="4"/>
  <c r="V4104" i="4" s="1"/>
  <c r="X4104" i="4" s="1"/>
  <c r="S4109" i="4"/>
  <c r="R4112" i="4"/>
  <c r="U4116" i="4"/>
  <c r="V4116" i="4" s="1"/>
  <c r="X4116" i="4" s="1"/>
  <c r="O4116" i="4"/>
  <c r="T4116" i="4"/>
  <c r="W4116" i="4"/>
  <c r="Y4124" i="4"/>
  <c r="R4124" i="4"/>
  <c r="Y4127" i="4"/>
  <c r="R4128" i="4"/>
  <c r="O4134" i="4"/>
  <c r="U4140" i="4"/>
  <c r="V4140" i="4" s="1"/>
  <c r="X4140" i="4" s="1"/>
  <c r="R4150" i="4"/>
  <c r="U4150" i="4"/>
  <c r="V4150" i="4" s="1"/>
  <c r="X4150" i="4" s="1"/>
  <c r="U4161" i="4"/>
  <c r="V4161" i="4" s="1"/>
  <c r="X4161" i="4" s="1"/>
  <c r="O4188" i="4"/>
  <c r="U4188" i="4"/>
  <c r="V4188" i="4" s="1"/>
  <c r="X4188" i="4" s="1"/>
  <c r="Y4188" i="4"/>
  <c r="U3930" i="4"/>
  <c r="V3930" i="4" s="1"/>
  <c r="X3930" i="4" s="1"/>
  <c r="R3941" i="4"/>
  <c r="R3957" i="4"/>
  <c r="U3957" i="4"/>
  <c r="V3957" i="4" s="1"/>
  <c r="X3957" i="4" s="1"/>
  <c r="T3968" i="4"/>
  <c r="P3973" i="4"/>
  <c r="Y3974" i="4"/>
  <c r="W3987" i="4"/>
  <c r="Y3989" i="4"/>
  <c r="P3991" i="4"/>
  <c r="R3991" i="4"/>
  <c r="U3994" i="4"/>
  <c r="V3994" i="4" s="1"/>
  <c r="X3994" i="4" s="1"/>
  <c r="R3997" i="4"/>
  <c r="W3998" i="4"/>
  <c r="U4018" i="4"/>
  <c r="V4018" i="4" s="1"/>
  <c r="X4018" i="4" s="1"/>
  <c r="R4021" i="4"/>
  <c r="U4021" i="4"/>
  <c r="V4021" i="4" s="1"/>
  <c r="X4021" i="4" s="1"/>
  <c r="W4024" i="4"/>
  <c r="U4029" i="4"/>
  <c r="R4030" i="4"/>
  <c r="R4031" i="4"/>
  <c r="U4034" i="4"/>
  <c r="Y4038" i="4"/>
  <c r="U4043" i="4"/>
  <c r="Y4046" i="4"/>
  <c r="O4048" i="4"/>
  <c r="U4048" i="4"/>
  <c r="V4048" i="4" s="1"/>
  <c r="X4048" i="4" s="1"/>
  <c r="P4053" i="4"/>
  <c r="U4054" i="4"/>
  <c r="V4054" i="4" s="1"/>
  <c r="X4054" i="4" s="1"/>
  <c r="W4065" i="4"/>
  <c r="T4065" i="4"/>
  <c r="Y4065" i="4"/>
  <c r="W4072" i="4"/>
  <c r="T4072" i="4"/>
  <c r="R4073" i="4"/>
  <c r="O4083" i="4"/>
  <c r="P4085" i="4"/>
  <c r="U4086" i="4"/>
  <c r="V4086" i="4" s="1"/>
  <c r="X4086" i="4" s="1"/>
  <c r="T4097" i="4"/>
  <c r="Y4097" i="4"/>
  <c r="W4104" i="4"/>
  <c r="T4104" i="4"/>
  <c r="R4105" i="4"/>
  <c r="O4115" i="4"/>
  <c r="P4117" i="4"/>
  <c r="U4118" i="4"/>
  <c r="U4124" i="4"/>
  <c r="R4126" i="4"/>
  <c r="U4126" i="4"/>
  <c r="V4126" i="4" s="1"/>
  <c r="X4126" i="4" s="1"/>
  <c r="U4129" i="4"/>
  <c r="V4129" i="4" s="1"/>
  <c r="X4129" i="4" s="1"/>
  <c r="U4137" i="4"/>
  <c r="V4137" i="4" s="1"/>
  <c r="X4137" i="4" s="1"/>
  <c r="T4137" i="4"/>
  <c r="W4137" i="4"/>
  <c r="Y4154" i="4"/>
  <c r="P4155" i="4"/>
  <c r="V4166" i="4"/>
  <c r="X4166" i="4" s="1"/>
  <c r="W4166" i="4"/>
  <c r="P4174" i="4"/>
  <c r="R4174" i="4"/>
  <c r="Q4175" i="4"/>
  <c r="R4175" i="4"/>
  <c r="U4180" i="4"/>
  <c r="Y4182" i="4"/>
  <c r="Y4173" i="4"/>
  <c r="W4178" i="4"/>
  <c r="Q4184" i="4"/>
  <c r="U4184" i="4"/>
  <c r="Q4194" i="4"/>
  <c r="U4194" i="4"/>
  <c r="R4194" i="4"/>
  <c r="W4156" i="4"/>
  <c r="R4171" i="4"/>
  <c r="W4181" i="4"/>
  <c r="U4203" i="4"/>
  <c r="V4203" i="4" s="1"/>
  <c r="X4203" i="4" s="1"/>
  <c r="O4203" i="4"/>
  <c r="Y4203" i="4"/>
  <c r="U3970" i="4"/>
  <c r="V3970" i="4" s="1"/>
  <c r="X3970" i="4" s="1"/>
  <c r="R3981" i="4"/>
  <c r="W3992" i="4"/>
  <c r="Y4014" i="4"/>
  <c r="Y4031" i="4"/>
  <c r="U4035" i="4"/>
  <c r="V4035" i="4" s="1"/>
  <c r="X4035" i="4" s="1"/>
  <c r="R4038" i="4"/>
  <c r="T4040" i="4"/>
  <c r="U4051" i="4"/>
  <c r="V4051" i="4" s="1"/>
  <c r="X4051" i="4" s="1"/>
  <c r="Y4059" i="4"/>
  <c r="Y4067" i="4"/>
  <c r="Y4075" i="4"/>
  <c r="Y4083" i="4"/>
  <c r="Y4091" i="4"/>
  <c r="Y4099" i="4"/>
  <c r="Y4107" i="4"/>
  <c r="Y4115" i="4"/>
  <c r="U4123" i="4"/>
  <c r="Y4128" i="4"/>
  <c r="U4135" i="4"/>
  <c r="V4135" i="4" s="1"/>
  <c r="X4135" i="4" s="1"/>
  <c r="T4135" i="4"/>
  <c r="W4135" i="4"/>
  <c r="Y4142" i="4"/>
  <c r="R4152" i="4"/>
  <c r="U4152" i="4"/>
  <c r="V4152" i="4" s="1"/>
  <c r="X4152" i="4" s="1"/>
  <c r="U4156" i="4"/>
  <c r="V4156" i="4" s="1"/>
  <c r="X4156" i="4" s="1"/>
  <c r="Y4167" i="4"/>
  <c r="U4169" i="4"/>
  <c r="V4169" i="4" s="1"/>
  <c r="X4169" i="4" s="1"/>
  <c r="W4170" i="4"/>
  <c r="U4170" i="4"/>
  <c r="V4170" i="4" s="1"/>
  <c r="X4170" i="4" s="1"/>
  <c r="S4170" i="4"/>
  <c r="Y4174" i="4"/>
  <c r="U4179" i="4"/>
  <c r="V4179" i="4" s="1"/>
  <c r="X4179" i="4" s="1"/>
  <c r="W4188" i="4"/>
  <c r="T4188" i="4"/>
  <c r="O4200" i="4"/>
  <c r="U4200" i="4"/>
  <c r="V4200" i="4" s="1"/>
  <c r="X4200" i="4" s="1"/>
  <c r="T4200" i="4"/>
  <c r="W4200" i="4"/>
  <c r="U4218" i="4"/>
  <c r="V4218" i="4" s="1"/>
  <c r="X4218" i="4" s="1"/>
  <c r="P4038" i="4"/>
  <c r="U4042" i="4"/>
  <c r="V4042" i="4" s="1"/>
  <c r="X4042" i="4" s="1"/>
  <c r="R4045" i="4"/>
  <c r="R4047" i="4"/>
  <c r="O4050" i="4"/>
  <c r="U4050" i="4"/>
  <c r="V4050" i="4" s="1"/>
  <c r="X4050" i="4" s="1"/>
  <c r="W4050" i="4"/>
  <c r="Y4055" i="4"/>
  <c r="Y4063" i="4"/>
  <c r="Y4071" i="4"/>
  <c r="Y4079" i="4"/>
  <c r="Y4087" i="4"/>
  <c r="Y4095" i="4"/>
  <c r="Y4103" i="4"/>
  <c r="Y4111" i="4"/>
  <c r="Y4119" i="4"/>
  <c r="R4125" i="4"/>
  <c r="P4125" i="4"/>
  <c r="W4130" i="4"/>
  <c r="U4132" i="4"/>
  <c r="V4132" i="4" s="1"/>
  <c r="X4132" i="4" s="1"/>
  <c r="Y4137" i="4"/>
  <c r="Y4144" i="4"/>
  <c r="R4145" i="4"/>
  <c r="P4152" i="4"/>
  <c r="R4153" i="4"/>
  <c r="U4153" i="4"/>
  <c r="V4153" i="4" s="1"/>
  <c r="X4153" i="4" s="1"/>
  <c r="O4165" i="4"/>
  <c r="U4165" i="4"/>
  <c r="V4165" i="4" s="1"/>
  <c r="X4165" i="4" s="1"/>
  <c r="T4165" i="4"/>
  <c r="S4172" i="4"/>
  <c r="W4172" i="4"/>
  <c r="P4177" i="4"/>
  <c r="Y4184" i="4"/>
  <c r="P4223" i="4"/>
  <c r="R4223" i="4"/>
  <c r="Y4147" i="4"/>
  <c r="R4168" i="4"/>
  <c r="W4171" i="4"/>
  <c r="T4171" i="4"/>
  <c r="U4175" i="4"/>
  <c r="V4175" i="4" s="1"/>
  <c r="X4175" i="4" s="1"/>
  <c r="Y4178" i="4"/>
  <c r="Y4200" i="4"/>
  <c r="U4205" i="4"/>
  <c r="V4205" i="4" s="1"/>
  <c r="X4205" i="4" s="1"/>
  <c r="U4211" i="4"/>
  <c r="V4211" i="4" s="1"/>
  <c r="X4211" i="4" s="1"/>
  <c r="Y4211" i="4"/>
  <c r="O4211" i="4"/>
  <c r="Y4213" i="4"/>
  <c r="Y4222" i="4"/>
  <c r="U4228" i="4"/>
  <c r="V4228" i="4" s="1"/>
  <c r="X4228" i="4" s="1"/>
  <c r="W4241" i="4"/>
  <c r="S4241" i="4"/>
  <c r="Y4243" i="4"/>
  <c r="U4243" i="4"/>
  <c r="V4243" i="4" s="1"/>
  <c r="X4243" i="4" s="1"/>
  <c r="R4246" i="4"/>
  <c r="Q4246" i="4"/>
  <c r="R4252" i="4"/>
  <c r="T4263" i="4"/>
  <c r="W4263" i="4"/>
  <c r="U4263" i="4"/>
  <c r="V4263" i="4" s="1"/>
  <c r="X4263" i="4" s="1"/>
  <c r="T4266" i="4"/>
  <c r="U4266" i="4"/>
  <c r="V4266" i="4" s="1"/>
  <c r="X4266" i="4" s="1"/>
  <c r="U4271" i="4"/>
  <c r="V4271" i="4" s="1"/>
  <c r="X4271" i="4" s="1"/>
  <c r="R4271" i="4"/>
  <c r="P4271" i="4"/>
  <c r="U4274" i="4"/>
  <c r="R4274" i="4"/>
  <c r="P4274" i="4"/>
  <c r="Y4275" i="4"/>
  <c r="Y4285" i="4"/>
  <c r="R4287" i="4"/>
  <c r="P4287" i="4"/>
  <c r="U4292" i="4"/>
  <c r="V4292" i="4" s="1"/>
  <c r="X4292" i="4" s="1"/>
  <c r="R4292" i="4"/>
  <c r="W4296" i="4"/>
  <c r="W4299" i="4"/>
  <c r="S4299" i="4"/>
  <c r="Y4307" i="4"/>
  <c r="V4357" i="4"/>
  <c r="X4357" i="4" s="1"/>
  <c r="W4357" i="4"/>
  <c r="U4230" i="4"/>
  <c r="V4230" i="4" s="1"/>
  <c r="X4230" i="4" s="1"/>
  <c r="O4230" i="4"/>
  <c r="U4232" i="4"/>
  <c r="V4232" i="4" s="1"/>
  <c r="X4232" i="4" s="1"/>
  <c r="O4232" i="4"/>
  <c r="W4232" i="4"/>
  <c r="U4234" i="4"/>
  <c r="V4234" i="4" s="1"/>
  <c r="X4234" i="4" s="1"/>
  <c r="O4234" i="4"/>
  <c r="W4243" i="4"/>
  <c r="R4269" i="4"/>
  <c r="P4269" i="4"/>
  <c r="R4288" i="4"/>
  <c r="P4288" i="4"/>
  <c r="W4307" i="4"/>
  <c r="V4339" i="4"/>
  <c r="X4339" i="4" s="1"/>
  <c r="W4339" i="4"/>
  <c r="W4375" i="4"/>
  <c r="V4375" i="4"/>
  <c r="X4375" i="4" s="1"/>
  <c r="U4055" i="4"/>
  <c r="V4055" i="4" s="1"/>
  <c r="X4055" i="4" s="1"/>
  <c r="U4063" i="4"/>
  <c r="U4071" i="4"/>
  <c r="V4071" i="4" s="1"/>
  <c r="X4071" i="4" s="1"/>
  <c r="U4079" i="4"/>
  <c r="U4087" i="4"/>
  <c r="U4095" i="4"/>
  <c r="U4103" i="4"/>
  <c r="V4103" i="4" s="1"/>
  <c r="X4103" i="4" s="1"/>
  <c r="U4111" i="4"/>
  <c r="V4111" i="4" s="1"/>
  <c r="X4111" i="4" s="1"/>
  <c r="U4119" i="4"/>
  <c r="U4127" i="4"/>
  <c r="V4127" i="4" s="1"/>
  <c r="X4127" i="4" s="1"/>
  <c r="W4141" i="4"/>
  <c r="U4148" i="4"/>
  <c r="V4148" i="4" s="1"/>
  <c r="X4148" i="4" s="1"/>
  <c r="Q4157" i="4"/>
  <c r="Y4163" i="4"/>
  <c r="R4176" i="4"/>
  <c r="W4176" i="4"/>
  <c r="Q4178" i="4"/>
  <c r="T4179" i="4"/>
  <c r="U4186" i="4"/>
  <c r="O4187" i="4"/>
  <c r="Y4192" i="4"/>
  <c r="U4197" i="4"/>
  <c r="V4197" i="4" s="1"/>
  <c r="X4197" i="4" s="1"/>
  <c r="Y4206" i="4"/>
  <c r="Y4208" i="4"/>
  <c r="R4209" i="4"/>
  <c r="P4209" i="4"/>
  <c r="Y4210" i="4"/>
  <c r="U4214" i="4"/>
  <c r="V4214" i="4" s="1"/>
  <c r="X4214" i="4" s="1"/>
  <c r="W4214" i="4"/>
  <c r="T4214" i="4"/>
  <c r="T4216" i="4"/>
  <c r="U4216" i="4"/>
  <c r="V4216" i="4" s="1"/>
  <c r="X4216" i="4" s="1"/>
  <c r="T4220" i="4"/>
  <c r="U4220" i="4"/>
  <c r="V4220" i="4" s="1"/>
  <c r="X4220" i="4" s="1"/>
  <c r="O4221" i="4"/>
  <c r="U4224" i="4"/>
  <c r="V4224" i="4" s="1"/>
  <c r="X4224" i="4" s="1"/>
  <c r="W4224" i="4"/>
  <c r="T4224" i="4"/>
  <c r="U4226" i="4"/>
  <c r="V4226" i="4" s="1"/>
  <c r="X4226" i="4" s="1"/>
  <c r="Q4227" i="4"/>
  <c r="Y4232" i="4"/>
  <c r="U4237" i="4"/>
  <c r="V4237" i="4" s="1"/>
  <c r="X4237" i="4" s="1"/>
  <c r="W4248" i="4"/>
  <c r="Y4255" i="4"/>
  <c r="S4255" i="4"/>
  <c r="Y4260" i="4"/>
  <c r="T4264" i="4"/>
  <c r="U4264" i="4"/>
  <c r="V4264" i="4" s="1"/>
  <c r="X4264" i="4" s="1"/>
  <c r="U4272" i="4"/>
  <c r="V4272" i="4" s="1"/>
  <c r="X4272" i="4" s="1"/>
  <c r="R4272" i="4"/>
  <c r="P4272" i="4"/>
  <c r="R4289" i="4"/>
  <c r="P4289" i="4"/>
  <c r="U4289" i="4"/>
  <c r="V4289" i="4" s="1"/>
  <c r="X4289" i="4" s="1"/>
  <c r="Y4291" i="4"/>
  <c r="P4292" i="4"/>
  <c r="U4293" i="4"/>
  <c r="R4298" i="4"/>
  <c r="R4310" i="4"/>
  <c r="Q4310" i="4"/>
  <c r="Q4138" i="4"/>
  <c r="Y4139" i="4"/>
  <c r="R4139" i="4"/>
  <c r="U4159" i="4"/>
  <c r="V4159" i="4" s="1"/>
  <c r="X4159" i="4" s="1"/>
  <c r="P4168" i="4"/>
  <c r="Y4169" i="4"/>
  <c r="R4169" i="4"/>
  <c r="O4173" i="4"/>
  <c r="U4173" i="4"/>
  <c r="V4173" i="4" s="1"/>
  <c r="X4173" i="4" s="1"/>
  <c r="S4178" i="4"/>
  <c r="S4181" i="4"/>
  <c r="S4183" i="4"/>
  <c r="R4184" i="4"/>
  <c r="Q4185" i="4"/>
  <c r="R4187" i="4"/>
  <c r="Y4189" i="4"/>
  <c r="W4195" i="4"/>
  <c r="T4195" i="4"/>
  <c r="U4195" i="4"/>
  <c r="V4195" i="4" s="1"/>
  <c r="X4195" i="4" s="1"/>
  <c r="Y4199" i="4"/>
  <c r="Y4202" i="4"/>
  <c r="R4202" i="4"/>
  <c r="R4205" i="4"/>
  <c r="P4205" i="4"/>
  <c r="W4206" i="4"/>
  <c r="R4207" i="4"/>
  <c r="P4207" i="4"/>
  <c r="P4211" i="4"/>
  <c r="R4211" i="4"/>
  <c r="Y4230" i="4"/>
  <c r="R4231" i="4"/>
  <c r="O4244" i="4"/>
  <c r="U4244" i="4"/>
  <c r="V4244" i="4" s="1"/>
  <c r="X4244" i="4" s="1"/>
  <c r="T4244" i="4"/>
  <c r="R4247" i="4"/>
  <c r="Q4247" i="4"/>
  <c r="Y4256" i="4"/>
  <c r="S4256" i="4"/>
  <c r="W4256" i="4"/>
  <c r="W4258" i="4"/>
  <c r="V4258" i="4"/>
  <c r="X4258" i="4" s="1"/>
  <c r="Y4259" i="4"/>
  <c r="O4259" i="4"/>
  <c r="U4259" i="4"/>
  <c r="V4259" i="4" s="1"/>
  <c r="X4259" i="4" s="1"/>
  <c r="W4259" i="4"/>
  <c r="T4259" i="4"/>
  <c r="O4277" i="4"/>
  <c r="U4277" i="4"/>
  <c r="V4277" i="4" s="1"/>
  <c r="X4277" i="4" s="1"/>
  <c r="T4277" i="4"/>
  <c r="Y4277" i="4"/>
  <c r="O4300" i="4"/>
  <c r="Y4300" i="4"/>
  <c r="U4300" i="4"/>
  <c r="V4300" i="4" s="1"/>
  <c r="X4300" i="4" s="1"/>
  <c r="W4300" i="4"/>
  <c r="T4300" i="4"/>
  <c r="W4338" i="4"/>
  <c r="V4338" i="4"/>
  <c r="X4338" i="4" s="1"/>
  <c r="V4359" i="4"/>
  <c r="X4359" i="4" s="1"/>
  <c r="W4359" i="4"/>
  <c r="R4188" i="4"/>
  <c r="P4188" i="4"/>
  <c r="Y4194" i="4"/>
  <c r="P4203" i="4"/>
  <c r="R4203" i="4"/>
  <c r="Y4204" i="4"/>
  <c r="T4218" i="4"/>
  <c r="Y4227" i="4"/>
  <c r="S4240" i="4"/>
  <c r="R4241" i="4"/>
  <c r="U4241" i="4"/>
  <c r="V4241" i="4" s="1"/>
  <c r="X4241" i="4" s="1"/>
  <c r="Y4242" i="4"/>
  <c r="Q4250" i="4"/>
  <c r="R4250" i="4"/>
  <c r="O4261" i="4"/>
  <c r="U4261" i="4"/>
  <c r="V4261" i="4" s="1"/>
  <c r="X4261" i="4" s="1"/>
  <c r="T4261" i="4"/>
  <c r="O4282" i="4"/>
  <c r="U4282" i="4"/>
  <c r="V4282" i="4" s="1"/>
  <c r="X4282" i="4" s="1"/>
  <c r="T4282" i="4"/>
  <c r="U4283" i="4"/>
  <c r="V4283" i="4" s="1"/>
  <c r="X4283" i="4" s="1"/>
  <c r="R4285" i="4"/>
  <c r="P4285" i="4"/>
  <c r="Q4311" i="4"/>
  <c r="U4311" i="4"/>
  <c r="Q4312" i="4"/>
  <c r="U4312" i="4"/>
  <c r="Q4313" i="4"/>
  <c r="U4313" i="4"/>
  <c r="W4319" i="4"/>
  <c r="W4383" i="4"/>
  <c r="V4383" i="4"/>
  <c r="X4383" i="4" s="1"/>
  <c r="P4055" i="4"/>
  <c r="U4058" i="4"/>
  <c r="V4058" i="4" s="1"/>
  <c r="X4058" i="4" s="1"/>
  <c r="P4063" i="4"/>
  <c r="U4066" i="4"/>
  <c r="V4066" i="4" s="1"/>
  <c r="X4066" i="4" s="1"/>
  <c r="P4071" i="4"/>
  <c r="U4074" i="4"/>
  <c r="V4074" i="4" s="1"/>
  <c r="X4074" i="4" s="1"/>
  <c r="P4079" i="4"/>
  <c r="U4082" i="4"/>
  <c r="V4082" i="4" s="1"/>
  <c r="X4082" i="4" s="1"/>
  <c r="P4087" i="4"/>
  <c r="U4090" i="4"/>
  <c r="V4090" i="4" s="1"/>
  <c r="X4090" i="4" s="1"/>
  <c r="P4095" i="4"/>
  <c r="U4098" i="4"/>
  <c r="V4098" i="4" s="1"/>
  <c r="X4098" i="4" s="1"/>
  <c r="P4103" i="4"/>
  <c r="U4106" i="4"/>
  <c r="V4106" i="4" s="1"/>
  <c r="X4106" i="4" s="1"/>
  <c r="P4111" i="4"/>
  <c r="U4114" i="4"/>
  <c r="V4114" i="4" s="1"/>
  <c r="X4114" i="4" s="1"/>
  <c r="P4119" i="4"/>
  <c r="U4122" i="4"/>
  <c r="V4122" i="4" s="1"/>
  <c r="X4122" i="4" s="1"/>
  <c r="P4127" i="4"/>
  <c r="U4130" i="4"/>
  <c r="V4130" i="4" s="1"/>
  <c r="X4130" i="4" s="1"/>
  <c r="W4133" i="4"/>
  <c r="O4148" i="4"/>
  <c r="Q4151" i="4"/>
  <c r="Y4155" i="4"/>
  <c r="T4158" i="4"/>
  <c r="T4159" i="4"/>
  <c r="U4162" i="4"/>
  <c r="V4162" i="4" s="1"/>
  <c r="X4162" i="4" s="1"/>
  <c r="P4166" i="4"/>
  <c r="Q4167" i="4"/>
  <c r="R4170" i="4"/>
  <c r="P4170" i="4"/>
  <c r="P4171" i="4"/>
  <c r="O4175" i="4"/>
  <c r="Y4175" i="4"/>
  <c r="Y4177" i="4"/>
  <c r="T4187" i="4"/>
  <c r="W4187" i="4"/>
  <c r="Y4191" i="4"/>
  <c r="Y4201" i="4"/>
  <c r="U4212" i="4"/>
  <c r="V4212" i="4" s="1"/>
  <c r="X4212" i="4" s="1"/>
  <c r="U4213" i="4"/>
  <c r="V4213" i="4" s="1"/>
  <c r="X4213" i="4" s="1"/>
  <c r="W4221" i="4"/>
  <c r="T4221" i="4"/>
  <c r="Y4223" i="4"/>
  <c r="Y4225" i="4"/>
  <c r="R4226" i="4"/>
  <c r="P4226" i="4"/>
  <c r="U4227" i="4"/>
  <c r="V4227" i="4" s="1"/>
  <c r="X4227" i="4" s="1"/>
  <c r="P4228" i="4"/>
  <c r="U4229" i="4"/>
  <c r="V4229" i="4" s="1"/>
  <c r="X4229" i="4" s="1"/>
  <c r="U4231" i="4"/>
  <c r="V4231" i="4" s="1"/>
  <c r="X4231" i="4" s="1"/>
  <c r="O4231" i="4"/>
  <c r="S4238" i="4"/>
  <c r="U4240" i="4"/>
  <c r="V4240" i="4" s="1"/>
  <c r="X4240" i="4" s="1"/>
  <c r="U4242" i="4"/>
  <c r="Y4244" i="4"/>
  <c r="U4249" i="4"/>
  <c r="Y4253" i="4"/>
  <c r="W4253" i="4"/>
  <c r="S4253" i="4"/>
  <c r="Y4257" i="4"/>
  <c r="W4257" i="4"/>
  <c r="S4257" i="4"/>
  <c r="P4267" i="4"/>
  <c r="R4267" i="4"/>
  <c r="Y4269" i="4"/>
  <c r="R4273" i="4"/>
  <c r="U4273" i="4"/>
  <c r="V4273" i="4" s="1"/>
  <c r="X4273" i="4" s="1"/>
  <c r="P4273" i="4"/>
  <c r="U4278" i="4"/>
  <c r="V4278" i="4" s="1"/>
  <c r="X4278" i="4" s="1"/>
  <c r="O4278" i="4"/>
  <c r="T4278" i="4"/>
  <c r="Y4288" i="4"/>
  <c r="R4290" i="4"/>
  <c r="P4290" i="4"/>
  <c r="R4308" i="4"/>
  <c r="P4308" i="4"/>
  <c r="T4133" i="4"/>
  <c r="U4151" i="4"/>
  <c r="V4151" i="4" s="1"/>
  <c r="X4151" i="4" s="1"/>
  <c r="U4167" i="4"/>
  <c r="U4168" i="4"/>
  <c r="V4168" i="4" s="1"/>
  <c r="X4168" i="4" s="1"/>
  <c r="R4180" i="4"/>
  <c r="W4185" i="4"/>
  <c r="R4192" i="4"/>
  <c r="P4195" i="4"/>
  <c r="R4195" i="4"/>
  <c r="Y4196" i="4"/>
  <c r="Y4198" i="4"/>
  <c r="Q4198" i="4"/>
  <c r="W4199" i="4"/>
  <c r="W4202" i="4"/>
  <c r="R4208" i="4"/>
  <c r="P4208" i="4"/>
  <c r="Y4209" i="4"/>
  <c r="S4209" i="4"/>
  <c r="W4209" i="4"/>
  <c r="T4213" i="4"/>
  <c r="T4215" i="4"/>
  <c r="W4215" i="4"/>
  <c r="Y4219" i="4"/>
  <c r="W4219" i="4"/>
  <c r="S4219" i="4"/>
  <c r="R4219" i="4"/>
  <c r="U4223" i="4"/>
  <c r="V4223" i="4" s="1"/>
  <c r="X4223" i="4" s="1"/>
  <c r="T4223" i="4"/>
  <c r="P4232" i="4"/>
  <c r="P4234" i="4"/>
  <c r="W4236" i="4"/>
  <c r="T4236" i="4"/>
  <c r="U4236" i="4"/>
  <c r="V4236" i="4" s="1"/>
  <c r="X4236" i="4" s="1"/>
  <c r="R4243" i="4"/>
  <c r="U4247" i="4"/>
  <c r="R4248" i="4"/>
  <c r="Q4248" i="4"/>
  <c r="P4251" i="4"/>
  <c r="U4251" i="4"/>
  <c r="V4251" i="4" s="1"/>
  <c r="X4251" i="4" s="1"/>
  <c r="R4251" i="4"/>
  <c r="U4255" i="4"/>
  <c r="V4255" i="4" s="1"/>
  <c r="X4255" i="4" s="1"/>
  <c r="U4262" i="4"/>
  <c r="V4262" i="4" s="1"/>
  <c r="X4262" i="4" s="1"/>
  <c r="O4262" i="4"/>
  <c r="T4262" i="4"/>
  <c r="U4269" i="4"/>
  <c r="V4269" i="4" s="1"/>
  <c r="X4269" i="4" s="1"/>
  <c r="Y4272" i="4"/>
  <c r="O4279" i="4"/>
  <c r="U4279" i="4"/>
  <c r="V4279" i="4" s="1"/>
  <c r="X4279" i="4" s="1"/>
  <c r="T4279" i="4"/>
  <c r="W4284" i="4"/>
  <c r="T4284" i="4"/>
  <c r="Y4289" i="4"/>
  <c r="W4289" i="4"/>
  <c r="U4295" i="4"/>
  <c r="U4297" i="4"/>
  <c r="Y4302" i="4"/>
  <c r="Q4314" i="4"/>
  <c r="U4314" i="4"/>
  <c r="U4133" i="4"/>
  <c r="V4133" i="4" s="1"/>
  <c r="X4133" i="4" s="1"/>
  <c r="R4138" i="4"/>
  <c r="R4148" i="4"/>
  <c r="W4149" i="4"/>
  <c r="W4160" i="4"/>
  <c r="Y4171" i="4"/>
  <c r="R4178" i="4"/>
  <c r="P4178" i="4"/>
  <c r="R4181" i="4"/>
  <c r="R4183" i="4"/>
  <c r="R4186" i="4"/>
  <c r="U4189" i="4"/>
  <c r="V4189" i="4" s="1"/>
  <c r="X4189" i="4" s="1"/>
  <c r="Y4193" i="4"/>
  <c r="O4197" i="4"/>
  <c r="U4198" i="4"/>
  <c r="Y4205" i="4"/>
  <c r="Y4207" i="4"/>
  <c r="U4207" i="4"/>
  <c r="V4207" i="4" s="1"/>
  <c r="X4207" i="4" s="1"/>
  <c r="U4209" i="4"/>
  <c r="V4209" i="4" s="1"/>
  <c r="X4209" i="4" s="1"/>
  <c r="O4214" i="4"/>
  <c r="U4219" i="4"/>
  <c r="V4219" i="4" s="1"/>
  <c r="X4219" i="4" s="1"/>
  <c r="O4224" i="4"/>
  <c r="O4226" i="4"/>
  <c r="Y4229" i="4"/>
  <c r="R4230" i="4"/>
  <c r="Y4231" i="4"/>
  <c r="R4233" i="4"/>
  <c r="U4233" i="4"/>
  <c r="V4233" i="4" s="1"/>
  <c r="X4233" i="4" s="1"/>
  <c r="Y4233" i="4"/>
  <c r="P4237" i="4"/>
  <c r="P4239" i="4"/>
  <c r="P4241" i="4"/>
  <c r="Y4254" i="4"/>
  <c r="S4254" i="4"/>
  <c r="U4256" i="4"/>
  <c r="V4256" i="4" s="1"/>
  <c r="X4256" i="4" s="1"/>
  <c r="Y4258" i="4"/>
  <c r="Y4263" i="4"/>
  <c r="R4268" i="4"/>
  <c r="O4280" i="4"/>
  <c r="U4280" i="4"/>
  <c r="V4280" i="4" s="1"/>
  <c r="X4280" i="4" s="1"/>
  <c r="T4280" i="4"/>
  <c r="R4294" i="4"/>
  <c r="Q4294" i="4"/>
  <c r="Y4295" i="4"/>
  <c r="U4298" i="4"/>
  <c r="V4298" i="4" s="1"/>
  <c r="X4298" i="4" s="1"/>
  <c r="Y4310" i="4"/>
  <c r="W4321" i="4"/>
  <c r="W4373" i="4"/>
  <c r="V4373" i="4"/>
  <c r="X4373" i="4" s="1"/>
  <c r="W4448" i="4"/>
  <c r="V4448" i="4"/>
  <c r="X4448" i="4" s="1"/>
  <c r="Y4306" i="4"/>
  <c r="U4326" i="4"/>
  <c r="V4326" i="4" s="1"/>
  <c r="X4326" i="4" s="1"/>
  <c r="U4332" i="4"/>
  <c r="V4332" i="4" s="1"/>
  <c r="X4332" i="4" s="1"/>
  <c r="U4333" i="4"/>
  <c r="V4333" i="4" s="1"/>
  <c r="X4333" i="4" s="1"/>
  <c r="Y4341" i="4"/>
  <c r="Y4342" i="4"/>
  <c r="Y4343" i="4"/>
  <c r="Y4344" i="4"/>
  <c r="W4348" i="4"/>
  <c r="U4355" i="4"/>
  <c r="R4377" i="4"/>
  <c r="R4381" i="4"/>
  <c r="Y4383" i="4"/>
  <c r="Y4390" i="4"/>
  <c r="Y4392" i="4"/>
  <c r="R4392" i="4"/>
  <c r="U4398" i="4"/>
  <c r="R4399" i="4"/>
  <c r="U4403" i="4"/>
  <c r="P4419" i="4"/>
  <c r="R4419" i="4"/>
  <c r="R4424" i="4"/>
  <c r="P4424" i="4"/>
  <c r="U4181" i="4"/>
  <c r="V4181" i="4" s="1"/>
  <c r="X4181" i="4" s="1"/>
  <c r="R4185" i="4"/>
  <c r="W4207" i="4"/>
  <c r="Y4218" i="4"/>
  <c r="U4238" i="4"/>
  <c r="V4238" i="4" s="1"/>
  <c r="X4238" i="4" s="1"/>
  <c r="U4245" i="4"/>
  <c r="V4245" i="4" s="1"/>
  <c r="X4245" i="4" s="1"/>
  <c r="R4249" i="4"/>
  <c r="P4252" i="4"/>
  <c r="Y4252" i="4"/>
  <c r="P4253" i="4"/>
  <c r="P4255" i="4"/>
  <c r="P4256" i="4"/>
  <c r="P4257" i="4"/>
  <c r="P4258" i="4"/>
  <c r="R4259" i="4"/>
  <c r="W4260" i="4"/>
  <c r="U4267" i="4"/>
  <c r="V4267" i="4" s="1"/>
  <c r="X4267" i="4" s="1"/>
  <c r="W4273" i="4"/>
  <c r="O4275" i="4"/>
  <c r="Q4281" i="4"/>
  <c r="Y4282" i="4"/>
  <c r="R4282" i="4"/>
  <c r="T4285" i="4"/>
  <c r="T4286" i="4"/>
  <c r="U4287" i="4"/>
  <c r="V4287" i="4" s="1"/>
  <c r="X4287" i="4" s="1"/>
  <c r="U4288" i="4"/>
  <c r="V4288" i="4" s="1"/>
  <c r="X4288" i="4" s="1"/>
  <c r="U4290" i="4"/>
  <c r="V4290" i="4" s="1"/>
  <c r="X4290" i="4" s="1"/>
  <c r="U4302" i="4"/>
  <c r="V4302" i="4" s="1"/>
  <c r="X4302" i="4" s="1"/>
  <c r="S4305" i="4"/>
  <c r="T4307" i="4"/>
  <c r="U4308" i="4"/>
  <c r="V4308" i="4" s="1"/>
  <c r="X4308" i="4" s="1"/>
  <c r="U4309" i="4"/>
  <c r="R4313" i="4"/>
  <c r="P4316" i="4"/>
  <c r="Y4316" i="4"/>
  <c r="W4324" i="4"/>
  <c r="T4328" i="4"/>
  <c r="T4330" i="4"/>
  <c r="U4331" i="4"/>
  <c r="V4331" i="4" s="1"/>
  <c r="X4331" i="4" s="1"/>
  <c r="Y4339" i="4"/>
  <c r="Y4346" i="4"/>
  <c r="T4348" i="4"/>
  <c r="T4349" i="4"/>
  <c r="T4350" i="4"/>
  <c r="U4351" i="4"/>
  <c r="V4351" i="4" s="1"/>
  <c r="X4351" i="4" s="1"/>
  <c r="U4352" i="4"/>
  <c r="V4352" i="4" s="1"/>
  <c r="X4352" i="4" s="1"/>
  <c r="U4353" i="4"/>
  <c r="V4353" i="4" s="1"/>
  <c r="X4353" i="4" s="1"/>
  <c r="U4354" i="4"/>
  <c r="V4354" i="4" s="1"/>
  <c r="X4354" i="4" s="1"/>
  <c r="T4365" i="4"/>
  <c r="W4365" i="4"/>
  <c r="T4366" i="4"/>
  <c r="U4367" i="4"/>
  <c r="V4367" i="4" s="1"/>
  <c r="X4367" i="4" s="1"/>
  <c r="Q4369" i="4"/>
  <c r="T4370" i="4"/>
  <c r="Y4387" i="4"/>
  <c r="U4392" i="4"/>
  <c r="V4392" i="4" s="1"/>
  <c r="X4392" i="4" s="1"/>
  <c r="Y4396" i="4"/>
  <c r="Y4399" i="4"/>
  <c r="T4402" i="4"/>
  <c r="Y4404" i="4"/>
  <c r="Y4415" i="4"/>
  <c r="W4415" i="4"/>
  <c r="U4415" i="4"/>
  <c r="V4415" i="4" s="1"/>
  <c r="X4415" i="4" s="1"/>
  <c r="Y4418" i="4"/>
  <c r="U4418" i="4"/>
  <c r="V4418" i="4" s="1"/>
  <c r="X4418" i="4" s="1"/>
  <c r="U4428" i="4"/>
  <c r="V4428" i="4" s="1"/>
  <c r="X4428" i="4" s="1"/>
  <c r="O4428" i="4"/>
  <c r="W4428" i="4"/>
  <c r="W4429" i="4"/>
  <c r="P4433" i="4"/>
  <c r="R4433" i="4"/>
  <c r="U4433" i="4"/>
  <c r="V4433" i="4" s="1"/>
  <c r="X4433" i="4" s="1"/>
  <c r="U4435" i="4"/>
  <c r="V4435" i="4" s="1"/>
  <c r="X4435" i="4" s="1"/>
  <c r="P4449" i="4"/>
  <c r="R4449" i="4"/>
  <c r="U4449" i="4"/>
  <c r="V4449" i="4" s="1"/>
  <c r="X4449" i="4" s="1"/>
  <c r="Y4449" i="4"/>
  <c r="O4451" i="4"/>
  <c r="Y4451" i="4"/>
  <c r="U4451" i="4"/>
  <c r="V4451" i="4" s="1"/>
  <c r="X4451" i="4" s="1"/>
  <c r="Y4455" i="4"/>
  <c r="U4455" i="4"/>
  <c r="V4455" i="4" s="1"/>
  <c r="X4455" i="4" s="1"/>
  <c r="V4463" i="4"/>
  <c r="X4463" i="4" s="1"/>
  <c r="W4463" i="4"/>
  <c r="U4349" i="4"/>
  <c r="V4349" i="4" s="1"/>
  <c r="X4349" i="4" s="1"/>
  <c r="U4366" i="4"/>
  <c r="V4366" i="4" s="1"/>
  <c r="X4366" i="4" s="1"/>
  <c r="U4371" i="4"/>
  <c r="V4371" i="4" s="1"/>
  <c r="X4371" i="4" s="1"/>
  <c r="Y4378" i="4"/>
  <c r="T4384" i="4"/>
  <c r="Y4389" i="4"/>
  <c r="U4402" i="4"/>
  <c r="V4402" i="4" s="1"/>
  <c r="X4402" i="4" s="1"/>
  <c r="P4409" i="4"/>
  <c r="R4409" i="4"/>
  <c r="U4420" i="4"/>
  <c r="V4420" i="4" s="1"/>
  <c r="X4420" i="4" s="1"/>
  <c r="Y4420" i="4"/>
  <c r="T4420" i="4"/>
  <c r="P4427" i="4"/>
  <c r="R4427" i="4"/>
  <c r="Q4436" i="4"/>
  <c r="W4439" i="4"/>
  <c r="S4455" i="4"/>
  <c r="U4459" i="4"/>
  <c r="V4459" i="4" s="1"/>
  <c r="X4459" i="4" s="1"/>
  <c r="O4459" i="4"/>
  <c r="W4459" i="4"/>
  <c r="T4459" i="4"/>
  <c r="Y4459" i="4"/>
  <c r="R4189" i="4"/>
  <c r="U4190" i="4"/>
  <c r="V4190" i="4" s="1"/>
  <c r="X4190" i="4" s="1"/>
  <c r="U4196" i="4"/>
  <c r="V4196" i="4" s="1"/>
  <c r="X4196" i="4" s="1"/>
  <c r="R4201" i="4"/>
  <c r="Y4234" i="4"/>
  <c r="R4253" i="4"/>
  <c r="U4254" i="4"/>
  <c r="V4254" i="4" s="1"/>
  <c r="X4254" i="4" s="1"/>
  <c r="R4255" i="4"/>
  <c r="R4256" i="4"/>
  <c r="U4260" i="4"/>
  <c r="V4260" i="4" s="1"/>
  <c r="X4260" i="4" s="1"/>
  <c r="R4265" i="4"/>
  <c r="P4268" i="4"/>
  <c r="R4275" i="4"/>
  <c r="W4276" i="4"/>
  <c r="W4287" i="4"/>
  <c r="Y4298" i="4"/>
  <c r="T4301" i="4"/>
  <c r="T4302" i="4"/>
  <c r="U4303" i="4"/>
  <c r="V4303" i="4" s="1"/>
  <c r="X4303" i="4" s="1"/>
  <c r="U4304" i="4"/>
  <c r="V4304" i="4" s="1"/>
  <c r="X4304" i="4" s="1"/>
  <c r="U4305" i="4"/>
  <c r="V4305" i="4" s="1"/>
  <c r="X4305" i="4" s="1"/>
  <c r="U4306" i="4"/>
  <c r="V4306" i="4" s="1"/>
  <c r="X4306" i="4" s="1"/>
  <c r="R4317" i="4"/>
  <c r="U4318" i="4"/>
  <c r="V4318" i="4" s="1"/>
  <c r="X4318" i="4" s="1"/>
  <c r="S4321" i="4"/>
  <c r="T4323" i="4"/>
  <c r="U4324" i="4"/>
  <c r="V4324" i="4" s="1"/>
  <c r="X4324" i="4" s="1"/>
  <c r="U4325" i="4"/>
  <c r="V4325" i="4" s="1"/>
  <c r="X4325" i="4" s="1"/>
  <c r="R4329" i="4"/>
  <c r="P4332" i="4"/>
  <c r="Y4332" i="4"/>
  <c r="P4333" i="4"/>
  <c r="P4335" i="4"/>
  <c r="P4336" i="4"/>
  <c r="P4337" i="4"/>
  <c r="P4338" i="4"/>
  <c r="R4339" i="4"/>
  <c r="W4340" i="4"/>
  <c r="T4344" i="4"/>
  <c r="T4346" i="4"/>
  <c r="U4347" i="4"/>
  <c r="V4347" i="4" s="1"/>
  <c r="X4347" i="4" s="1"/>
  <c r="O4355" i="4"/>
  <c r="Q4358" i="4"/>
  <c r="Q4359" i="4"/>
  <c r="Q4360" i="4"/>
  <c r="Q4361" i="4"/>
  <c r="Y4362" i="4"/>
  <c r="S4363" i="4"/>
  <c r="T4364" i="4"/>
  <c r="U4365" i="4"/>
  <c r="V4365" i="4" s="1"/>
  <c r="X4365" i="4" s="1"/>
  <c r="Y4369" i="4"/>
  <c r="O4373" i="4"/>
  <c r="Y4373" i="4"/>
  <c r="P4374" i="4"/>
  <c r="U4380" i="4"/>
  <c r="V4380" i="4" s="1"/>
  <c r="X4380" i="4" s="1"/>
  <c r="U4384" i="4"/>
  <c r="V4384" i="4" s="1"/>
  <c r="X4384" i="4" s="1"/>
  <c r="P4385" i="4"/>
  <c r="U4385" i="4"/>
  <c r="V4385" i="4" s="1"/>
  <c r="X4385" i="4" s="1"/>
  <c r="Q4386" i="4"/>
  <c r="U4387" i="4"/>
  <c r="V4387" i="4" s="1"/>
  <c r="X4387" i="4" s="1"/>
  <c r="W4394" i="4"/>
  <c r="W4395" i="4"/>
  <c r="S4397" i="4"/>
  <c r="P4399" i="4"/>
  <c r="O4400" i="4"/>
  <c r="U4400" i="4"/>
  <c r="V4400" i="4" s="1"/>
  <c r="X4400" i="4" s="1"/>
  <c r="T4400" i="4"/>
  <c r="R4401" i="4"/>
  <c r="S4405" i="4"/>
  <c r="P4407" i="4"/>
  <c r="U4408" i="4"/>
  <c r="V4408" i="4" s="1"/>
  <c r="X4408" i="4" s="1"/>
  <c r="U4412" i="4"/>
  <c r="V4412" i="4" s="1"/>
  <c r="X4412" i="4" s="1"/>
  <c r="O4412" i="4"/>
  <c r="W4412" i="4"/>
  <c r="P4422" i="4"/>
  <c r="R4422" i="4"/>
  <c r="Y4426" i="4"/>
  <c r="R4430" i="4"/>
  <c r="S4439" i="4"/>
  <c r="P4441" i="4"/>
  <c r="R4441" i="4"/>
  <c r="Y4460" i="4"/>
  <c r="P4481" i="4"/>
  <c r="R4481" i="4"/>
  <c r="U4481" i="4"/>
  <c r="Y4274" i="4"/>
  <c r="R4293" i="4"/>
  <c r="U4294" i="4"/>
  <c r="U4301" i="4"/>
  <c r="V4301" i="4" s="1"/>
  <c r="X4301" i="4" s="1"/>
  <c r="Y4308" i="4"/>
  <c r="P4309" i="4"/>
  <c r="P4311" i="4"/>
  <c r="P4312" i="4"/>
  <c r="P4313" i="4"/>
  <c r="P4314" i="4"/>
  <c r="R4315" i="4"/>
  <c r="S4317" i="4"/>
  <c r="S4318" i="4"/>
  <c r="S4319" i="4"/>
  <c r="U4323" i="4"/>
  <c r="V4323" i="4" s="1"/>
  <c r="X4323" i="4" s="1"/>
  <c r="W4327" i="4"/>
  <c r="O4331" i="4"/>
  <c r="Q4334" i="4"/>
  <c r="Y4338" i="4"/>
  <c r="R4338" i="4"/>
  <c r="T4341" i="4"/>
  <c r="T4342" i="4"/>
  <c r="U4343" i="4"/>
  <c r="V4343" i="4" s="1"/>
  <c r="X4343" i="4" s="1"/>
  <c r="U4344" i="4"/>
  <c r="V4344" i="4" s="1"/>
  <c r="X4344" i="4" s="1"/>
  <c r="U4345" i="4"/>
  <c r="V4345" i="4" s="1"/>
  <c r="X4345" i="4" s="1"/>
  <c r="U4346" i="4"/>
  <c r="V4346" i="4" s="1"/>
  <c r="X4346" i="4" s="1"/>
  <c r="R4356" i="4"/>
  <c r="U4358" i="4"/>
  <c r="V4358" i="4" s="1"/>
  <c r="X4358" i="4" s="1"/>
  <c r="U4364" i="4"/>
  <c r="V4364" i="4" s="1"/>
  <c r="X4364" i="4" s="1"/>
  <c r="P4368" i="4"/>
  <c r="T4369" i="4"/>
  <c r="P4373" i="4"/>
  <c r="R4374" i="4"/>
  <c r="P4378" i="4"/>
  <c r="U4379" i="4"/>
  <c r="V4379" i="4" s="1"/>
  <c r="X4379" i="4" s="1"/>
  <c r="W4381" i="4"/>
  <c r="P4382" i="4"/>
  <c r="R4386" i="4"/>
  <c r="W4387" i="4"/>
  <c r="P4389" i="4"/>
  <c r="T4394" i="4"/>
  <c r="Q4396" i="4"/>
  <c r="U4397" i="4"/>
  <c r="V4397" i="4" s="1"/>
  <c r="X4397" i="4" s="1"/>
  <c r="Q4404" i="4"/>
  <c r="Y4407" i="4"/>
  <c r="T4412" i="4"/>
  <c r="Y4416" i="4"/>
  <c r="P4417" i="4"/>
  <c r="U4417" i="4"/>
  <c r="V4417" i="4" s="1"/>
  <c r="X4417" i="4" s="1"/>
  <c r="U4424" i="4"/>
  <c r="V4424" i="4" s="1"/>
  <c r="X4424" i="4" s="1"/>
  <c r="P4425" i="4"/>
  <c r="R4425" i="4"/>
  <c r="U4425" i="4"/>
  <c r="U4426" i="4"/>
  <c r="V4426" i="4" s="1"/>
  <c r="X4426" i="4" s="1"/>
  <c r="Y4430" i="4"/>
  <c r="U4453" i="4"/>
  <c r="V4453" i="4" s="1"/>
  <c r="X4453" i="4" s="1"/>
  <c r="O4453" i="4"/>
  <c r="Y4453" i="4"/>
  <c r="T4453" i="4"/>
  <c r="U4460" i="4"/>
  <c r="V4460" i="4" s="1"/>
  <c r="X4460" i="4" s="1"/>
  <c r="O4460" i="4"/>
  <c r="W4460" i="4"/>
  <c r="T4460" i="4"/>
  <c r="U4206" i="4"/>
  <c r="V4206" i="4" s="1"/>
  <c r="X4206" i="4" s="1"/>
  <c r="R4217" i="4"/>
  <c r="W4228" i="4"/>
  <c r="U4235" i="4"/>
  <c r="V4235" i="4" s="1"/>
  <c r="X4235" i="4" s="1"/>
  <c r="Y4250" i="4"/>
  <c r="T4252" i="4"/>
  <c r="U4270" i="4"/>
  <c r="V4270" i="4" s="1"/>
  <c r="X4270" i="4" s="1"/>
  <c r="R4281" i="4"/>
  <c r="R4291" i="4"/>
  <c r="U4299" i="4"/>
  <c r="V4299" i="4" s="1"/>
  <c r="X4299" i="4" s="1"/>
  <c r="Y4314" i="4"/>
  <c r="T4316" i="4"/>
  <c r="O4326" i="4"/>
  <c r="U4334" i="4"/>
  <c r="R4335" i="4"/>
  <c r="R4336" i="4"/>
  <c r="U4340" i="4"/>
  <c r="V4340" i="4" s="1"/>
  <c r="X4340" i="4" s="1"/>
  <c r="U4341" i="4"/>
  <c r="V4341" i="4" s="1"/>
  <c r="X4341" i="4" s="1"/>
  <c r="R4345" i="4"/>
  <c r="P4349" i="4"/>
  <c r="P4351" i="4"/>
  <c r="P4352" i="4"/>
  <c r="P4353" i="4"/>
  <c r="P4354" i="4"/>
  <c r="R4355" i="4"/>
  <c r="W4356" i="4"/>
  <c r="P4367" i="4"/>
  <c r="Y4368" i="4"/>
  <c r="U4369" i="4"/>
  <c r="V4369" i="4" s="1"/>
  <c r="X4369" i="4" s="1"/>
  <c r="P4371" i="4"/>
  <c r="Y4381" i="4"/>
  <c r="R4384" i="4"/>
  <c r="W4386" i="4"/>
  <c r="T4386" i="4"/>
  <c r="R4391" i="4"/>
  <c r="U4391" i="4"/>
  <c r="V4391" i="4" s="1"/>
  <c r="X4391" i="4" s="1"/>
  <c r="Y4393" i="4"/>
  <c r="U4394" i="4"/>
  <c r="V4394" i="4" s="1"/>
  <c r="X4394" i="4" s="1"/>
  <c r="Y4401" i="4"/>
  <c r="R4402" i="4"/>
  <c r="Y4402" i="4"/>
  <c r="P4403" i="4"/>
  <c r="W4416" i="4"/>
  <c r="T4416" i="4"/>
  <c r="Y4421" i="4"/>
  <c r="O4421" i="4"/>
  <c r="V4421" i="4"/>
  <c r="X4421" i="4" s="1"/>
  <c r="P4429" i="4"/>
  <c r="R4429" i="4"/>
  <c r="R4432" i="4"/>
  <c r="P4432" i="4"/>
  <c r="Y4433" i="4"/>
  <c r="U4437" i="4"/>
  <c r="V4437" i="4" s="1"/>
  <c r="X4437" i="4" s="1"/>
  <c r="O4437" i="4"/>
  <c r="T4437" i="4"/>
  <c r="U4439" i="4"/>
  <c r="V4439" i="4" s="1"/>
  <c r="X4439" i="4" s="1"/>
  <c r="Y4457" i="4"/>
  <c r="R4458" i="4"/>
  <c r="U4458" i="4"/>
  <c r="V4458" i="4" s="1"/>
  <c r="X4458" i="4" s="1"/>
  <c r="U4476" i="4"/>
  <c r="V4476" i="4" s="1"/>
  <c r="X4476" i="4" s="1"/>
  <c r="O4476" i="4"/>
  <c r="W4476" i="4"/>
  <c r="T4476" i="4"/>
  <c r="U4182" i="4"/>
  <c r="R4193" i="4"/>
  <c r="W4204" i="4"/>
  <c r="Y4226" i="4"/>
  <c r="U4246" i="4"/>
  <c r="U4252" i="4"/>
  <c r="V4252" i="4" s="1"/>
  <c r="X4252" i="4" s="1"/>
  <c r="R4257" i="4"/>
  <c r="U4275" i="4"/>
  <c r="Y4290" i="4"/>
  <c r="O4302" i="4"/>
  <c r="U4310" i="4"/>
  <c r="V4310" i="4" s="1"/>
  <c r="X4310" i="4" s="1"/>
  <c r="U4316" i="4"/>
  <c r="V4316" i="4" s="1"/>
  <c r="X4316" i="4" s="1"/>
  <c r="R4321" i="4"/>
  <c r="R4331" i="4"/>
  <c r="Y4354" i="4"/>
  <c r="W4368" i="4"/>
  <c r="P4370" i="4"/>
  <c r="T4379" i="4"/>
  <c r="Q4385" i="4"/>
  <c r="U4389" i="4"/>
  <c r="V4389" i="4" s="1"/>
  <c r="X4389" i="4" s="1"/>
  <c r="O4392" i="4"/>
  <c r="U4396" i="4"/>
  <c r="V4396" i="4" s="1"/>
  <c r="X4396" i="4" s="1"/>
  <c r="O4396" i="4"/>
  <c r="U4399" i="4"/>
  <c r="V4399" i="4" s="1"/>
  <c r="X4399" i="4" s="1"/>
  <c r="U4401" i="4"/>
  <c r="V4401" i="4" s="1"/>
  <c r="X4401" i="4" s="1"/>
  <c r="U4407" i="4"/>
  <c r="V4407" i="4" s="1"/>
  <c r="X4407" i="4" s="1"/>
  <c r="U4409" i="4"/>
  <c r="V4409" i="4" s="1"/>
  <c r="X4409" i="4" s="1"/>
  <c r="Y4411" i="4"/>
  <c r="U4414" i="4"/>
  <c r="V4414" i="4" s="1"/>
  <c r="X4414" i="4" s="1"/>
  <c r="T4414" i="4"/>
  <c r="U4419" i="4"/>
  <c r="W4427" i="4"/>
  <c r="Y4436" i="4"/>
  <c r="Y4444" i="4"/>
  <c r="Y4450" i="4"/>
  <c r="Y4266" i="4"/>
  <c r="U4286" i="4"/>
  <c r="V4286" i="4" s="1"/>
  <c r="X4286" i="4" s="1"/>
  <c r="R4297" i="4"/>
  <c r="U4315" i="4"/>
  <c r="V4315" i="4" s="1"/>
  <c r="X4315" i="4" s="1"/>
  <c r="W4320" i="4"/>
  <c r="O4323" i="4"/>
  <c r="Y4330" i="4"/>
  <c r="U4337" i="4"/>
  <c r="V4337" i="4" s="1"/>
  <c r="X4337" i="4" s="1"/>
  <c r="O4342" i="4"/>
  <c r="U4350" i="4"/>
  <c r="V4350" i="4" s="1"/>
  <c r="X4350" i="4" s="1"/>
  <c r="R4361" i="4"/>
  <c r="S4367" i="4"/>
  <c r="T4368" i="4"/>
  <c r="U4372" i="4"/>
  <c r="R4375" i="4"/>
  <c r="O4378" i="4"/>
  <c r="U4378" i="4"/>
  <c r="V4378" i="4" s="1"/>
  <c r="X4378" i="4" s="1"/>
  <c r="W4378" i="4"/>
  <c r="T4378" i="4"/>
  <c r="Y4382" i="4"/>
  <c r="O4382" i="4"/>
  <c r="U4382" i="4"/>
  <c r="V4382" i="4" s="1"/>
  <c r="X4382" i="4" s="1"/>
  <c r="R4383" i="4"/>
  <c r="P4383" i="4"/>
  <c r="U4388" i="4"/>
  <c r="V4388" i="4" s="1"/>
  <c r="X4388" i="4" s="1"/>
  <c r="R4390" i="4"/>
  <c r="S4406" i="4"/>
  <c r="W4406" i="4"/>
  <c r="U4411" i="4"/>
  <c r="V4411" i="4" s="1"/>
  <c r="X4411" i="4" s="1"/>
  <c r="O4420" i="4"/>
  <c r="U4427" i="4"/>
  <c r="V4427" i="4" s="1"/>
  <c r="X4427" i="4" s="1"/>
  <c r="O4427" i="4"/>
  <c r="Y4427" i="4"/>
  <c r="Y4431" i="4"/>
  <c r="U4431" i="4"/>
  <c r="V4431" i="4" s="1"/>
  <c r="X4431" i="4" s="1"/>
  <c r="U4444" i="4"/>
  <c r="V4444" i="4" s="1"/>
  <c r="X4444" i="4" s="1"/>
  <c r="O4444" i="4"/>
  <c r="W4444" i="4"/>
  <c r="T4444" i="4"/>
  <c r="R4452" i="4"/>
  <c r="Q4452" i="4"/>
  <c r="Q4464" i="4"/>
  <c r="U4464" i="4"/>
  <c r="V4464" i="4" s="1"/>
  <c r="X4464" i="4" s="1"/>
  <c r="R4474" i="4"/>
  <c r="P4474" i="4"/>
  <c r="U4474" i="4"/>
  <c r="V4474" i="4" s="1"/>
  <c r="X4474" i="4" s="1"/>
  <c r="T4477" i="4"/>
  <c r="U4477" i="4"/>
  <c r="V4477" i="4" s="1"/>
  <c r="X4477" i="4" s="1"/>
  <c r="U4487" i="4"/>
  <c r="V4487" i="4" s="1"/>
  <c r="X4487" i="4" s="1"/>
  <c r="Y4487" i="4"/>
  <c r="O4483" i="4"/>
  <c r="Y4483" i="4"/>
  <c r="T4483" i="4"/>
  <c r="W4483" i="4"/>
  <c r="U4506" i="4"/>
  <c r="V4506" i="4" s="1"/>
  <c r="X4506" i="4" s="1"/>
  <c r="Q4506" i="4"/>
  <c r="R4468" i="4"/>
  <c r="Q4468" i="4"/>
  <c r="W4470" i="4"/>
  <c r="O4472" i="4"/>
  <c r="U4472" i="4"/>
  <c r="V4472" i="4" s="1"/>
  <c r="X4472" i="4" s="1"/>
  <c r="W4472" i="4"/>
  <c r="T4472" i="4"/>
  <c r="S4473" i="4"/>
  <c r="Y4477" i="4"/>
  <c r="U4554" i="4"/>
  <c r="V4554" i="4" s="1"/>
  <c r="X4554" i="4" s="1"/>
  <c r="O4554" i="4"/>
  <c r="T4554" i="4"/>
  <c r="Q4479" i="4"/>
  <c r="Y4479" i="4"/>
  <c r="Y4485" i="4"/>
  <c r="Y4492" i="4"/>
  <c r="W4495" i="4"/>
  <c r="P4497" i="4"/>
  <c r="R4497" i="4"/>
  <c r="U4497" i="4"/>
  <c r="V4497" i="4" s="1"/>
  <c r="X4497" i="4" s="1"/>
  <c r="W4541" i="4"/>
  <c r="T4541" i="4"/>
  <c r="R4546" i="4"/>
  <c r="P4546" i="4"/>
  <c r="U4546" i="4"/>
  <c r="U4430" i="4"/>
  <c r="V4430" i="4" s="1"/>
  <c r="X4430" i="4" s="1"/>
  <c r="T4430" i="4"/>
  <c r="P4457" i="4"/>
  <c r="R4457" i="4"/>
  <c r="U4473" i="4"/>
  <c r="V4473" i="4" s="1"/>
  <c r="X4473" i="4" s="1"/>
  <c r="W4480" i="4"/>
  <c r="R4490" i="4"/>
  <c r="P4490" i="4"/>
  <c r="U4492" i="4"/>
  <c r="V4492" i="4" s="1"/>
  <c r="X4492" i="4" s="1"/>
  <c r="O4492" i="4"/>
  <c r="T4492" i="4"/>
  <c r="S4507" i="4"/>
  <c r="U4523" i="4"/>
  <c r="V4523" i="4" s="1"/>
  <c r="X4523" i="4" s="1"/>
  <c r="U4524" i="4"/>
  <c r="V4524" i="4" s="1"/>
  <c r="X4524" i="4" s="1"/>
  <c r="Y4417" i="4"/>
  <c r="Y4423" i="4"/>
  <c r="T4428" i="4"/>
  <c r="W4438" i="4"/>
  <c r="Y4440" i="4"/>
  <c r="T4445" i="4"/>
  <c r="W4445" i="4"/>
  <c r="U4445" i="4"/>
  <c r="V4445" i="4" s="1"/>
  <c r="X4445" i="4" s="1"/>
  <c r="P4465" i="4"/>
  <c r="R4465" i="4"/>
  <c r="U4465" i="4"/>
  <c r="V4465" i="4" s="1"/>
  <c r="X4465" i="4" s="1"/>
  <c r="O4467" i="4"/>
  <c r="Y4467" i="4"/>
  <c r="T4467" i="4"/>
  <c r="W4467" i="4"/>
  <c r="Y4481" i="4"/>
  <c r="U4496" i="4"/>
  <c r="V4496" i="4" s="1"/>
  <c r="X4496" i="4" s="1"/>
  <c r="R4529" i="4"/>
  <c r="P4529" i="4"/>
  <c r="Y4376" i="4"/>
  <c r="U4390" i="4"/>
  <c r="V4390" i="4" s="1"/>
  <c r="X4390" i="4" s="1"/>
  <c r="R4406" i="4"/>
  <c r="O4410" i="4"/>
  <c r="U4410" i="4"/>
  <c r="V4410" i="4" s="1"/>
  <c r="X4410" i="4" s="1"/>
  <c r="W4410" i="4"/>
  <c r="W4417" i="4"/>
  <c r="T4417" i="4"/>
  <c r="Y4419" i="4"/>
  <c r="W4440" i="4"/>
  <c r="T4440" i="4"/>
  <c r="U4440" i="4"/>
  <c r="V4440" i="4" s="1"/>
  <c r="X4440" i="4" s="1"/>
  <c r="W4454" i="4"/>
  <c r="Y4456" i="4"/>
  <c r="T4461" i="4"/>
  <c r="W4461" i="4"/>
  <c r="U4461" i="4"/>
  <c r="V4461" i="4" s="1"/>
  <c r="X4461" i="4" s="1"/>
  <c r="R4484" i="4"/>
  <c r="Q4484" i="4"/>
  <c r="W4486" i="4"/>
  <c r="O4488" i="4"/>
  <c r="U4488" i="4"/>
  <c r="V4488" i="4" s="1"/>
  <c r="X4488" i="4" s="1"/>
  <c r="T4488" i="4"/>
  <c r="Y4489" i="4"/>
  <c r="Y4493" i="4"/>
  <c r="O4493" i="4"/>
  <c r="T4493" i="4"/>
  <c r="U4493" i="4"/>
  <c r="V4493" i="4" s="1"/>
  <c r="X4493" i="4" s="1"/>
  <c r="Q4495" i="4"/>
  <c r="Y4495" i="4"/>
  <c r="O4501" i="4"/>
  <c r="U4501" i="4"/>
  <c r="V4501" i="4" s="1"/>
  <c r="X4501" i="4" s="1"/>
  <c r="Y4501" i="4"/>
  <c r="T4501" i="4"/>
  <c r="W4501" i="4"/>
  <c r="Y4514" i="4"/>
  <c r="Y4527" i="4"/>
  <c r="O4527" i="4"/>
  <c r="U4527" i="4"/>
  <c r="V4527" i="4" s="1"/>
  <c r="X4527" i="4" s="1"/>
  <c r="T4527" i="4"/>
  <c r="R4405" i="4"/>
  <c r="T4413" i="4"/>
  <c r="W4413" i="4"/>
  <c r="R4418" i="4"/>
  <c r="Y4422" i="4"/>
  <c r="U4422" i="4"/>
  <c r="V4422" i="4" s="1"/>
  <c r="X4422" i="4" s="1"/>
  <c r="R4423" i="4"/>
  <c r="P4423" i="4"/>
  <c r="Y4429" i="4"/>
  <c r="Y4434" i="4"/>
  <c r="Y4441" i="4"/>
  <c r="U4443" i="4"/>
  <c r="V4443" i="4" s="1"/>
  <c r="X4443" i="4" s="1"/>
  <c r="T4443" i="4"/>
  <c r="R4447" i="4"/>
  <c r="T4456" i="4"/>
  <c r="U4456" i="4"/>
  <c r="V4456" i="4" s="1"/>
  <c r="X4456" i="4" s="1"/>
  <c r="Q4463" i="4"/>
  <c r="Y4463" i="4"/>
  <c r="U4479" i="4"/>
  <c r="V4479" i="4" s="1"/>
  <c r="X4479" i="4" s="1"/>
  <c r="U4489" i="4"/>
  <c r="V4489" i="4" s="1"/>
  <c r="X4489" i="4" s="1"/>
  <c r="U4490" i="4"/>
  <c r="V4490" i="4" s="1"/>
  <c r="X4490" i="4" s="1"/>
  <c r="R4543" i="4"/>
  <c r="P4543" i="4"/>
  <c r="U4543" i="4"/>
  <c r="V4543" i="4" s="1"/>
  <c r="X4543" i="4" s="1"/>
  <c r="Y4539" i="4"/>
  <c r="U4517" i="4"/>
  <c r="V4517" i="4" s="1"/>
  <c r="X4517" i="4" s="1"/>
  <c r="O4517" i="4"/>
  <c r="T4517" i="4"/>
  <c r="P4525" i="4"/>
  <c r="R4525" i="4"/>
  <c r="T4535" i="4"/>
  <c r="W4535" i="4"/>
  <c r="U4537" i="4"/>
  <c r="V4537" i="4" s="1"/>
  <c r="X4537" i="4" s="1"/>
  <c r="O4537" i="4"/>
  <c r="T4537" i="4"/>
  <c r="W4537" i="4"/>
  <c r="O4542" i="4"/>
  <c r="Y4542" i="4"/>
  <c r="U4542" i="4"/>
  <c r="V4542" i="4" s="1"/>
  <c r="X4542" i="4" s="1"/>
  <c r="R4547" i="4"/>
  <c r="P4547" i="4"/>
  <c r="R4556" i="4"/>
  <c r="P4556" i="4"/>
  <c r="R4564" i="4"/>
  <c r="U4564" i="4"/>
  <c r="V4564" i="4" s="1"/>
  <c r="X4564" i="4" s="1"/>
  <c r="Y4564" i="4"/>
  <c r="R4572" i="4"/>
  <c r="P4572" i="4"/>
  <c r="R4592" i="4"/>
  <c r="P4592" i="4"/>
  <c r="U4592" i="4"/>
  <c r="V4592" i="4" s="1"/>
  <c r="X4592" i="4" s="1"/>
  <c r="T4434" i="4"/>
  <c r="U4438" i="4"/>
  <c r="V4438" i="4" s="1"/>
  <c r="X4438" i="4" s="1"/>
  <c r="W4450" i="4"/>
  <c r="T4450" i="4"/>
  <c r="U4454" i="4"/>
  <c r="V4454" i="4" s="1"/>
  <c r="X4454" i="4" s="1"/>
  <c r="W4466" i="4"/>
  <c r="T4466" i="4"/>
  <c r="U4470" i="4"/>
  <c r="V4470" i="4" s="1"/>
  <c r="X4470" i="4" s="1"/>
  <c r="T4482" i="4"/>
  <c r="U4486" i="4"/>
  <c r="V4486" i="4" s="1"/>
  <c r="X4486" i="4" s="1"/>
  <c r="U4500" i="4"/>
  <c r="V4500" i="4" s="1"/>
  <c r="X4500" i="4" s="1"/>
  <c r="O4500" i="4"/>
  <c r="W4500" i="4"/>
  <c r="S4503" i="4"/>
  <c r="U4504" i="4"/>
  <c r="V4504" i="4" s="1"/>
  <c r="X4504" i="4" s="1"/>
  <c r="P4505" i="4"/>
  <c r="R4505" i="4"/>
  <c r="Y4506" i="4"/>
  <c r="U4510" i="4"/>
  <c r="V4510" i="4" s="1"/>
  <c r="X4510" i="4" s="1"/>
  <c r="T4514" i="4"/>
  <c r="U4519" i="4"/>
  <c r="V4519" i="4" s="1"/>
  <c r="X4519" i="4" s="1"/>
  <c r="Y4521" i="4"/>
  <c r="U4526" i="4"/>
  <c r="V4526" i="4" s="1"/>
  <c r="X4526" i="4" s="1"/>
  <c r="Y4528" i="4"/>
  <c r="U4530" i="4"/>
  <c r="V4530" i="4" s="1"/>
  <c r="X4530" i="4" s="1"/>
  <c r="R4531" i="4"/>
  <c r="U4531" i="4"/>
  <c r="V4531" i="4" s="1"/>
  <c r="X4531" i="4" s="1"/>
  <c r="U4535" i="4"/>
  <c r="V4535" i="4" s="1"/>
  <c r="X4535" i="4" s="1"/>
  <c r="S4558" i="4"/>
  <c r="U4560" i="4"/>
  <c r="V4560" i="4" s="1"/>
  <c r="X4560" i="4" s="1"/>
  <c r="R4576" i="4"/>
  <c r="P4576" i="4"/>
  <c r="Y4576" i="4"/>
  <c r="Y4585" i="4"/>
  <c r="P4473" i="4"/>
  <c r="R4473" i="4"/>
  <c r="P4489" i="4"/>
  <c r="R4489" i="4"/>
  <c r="R4507" i="4"/>
  <c r="P4507" i="4"/>
  <c r="R4508" i="4"/>
  <c r="U4509" i="4"/>
  <c r="V4509" i="4" s="1"/>
  <c r="X4509" i="4" s="1"/>
  <c r="U4511" i="4"/>
  <c r="V4511" i="4" s="1"/>
  <c r="X4511" i="4" s="1"/>
  <c r="W4511" i="4"/>
  <c r="U4514" i="4"/>
  <c r="V4514" i="4" s="1"/>
  <c r="X4514" i="4" s="1"/>
  <c r="T4521" i="4"/>
  <c r="Y4531" i="4"/>
  <c r="Y4535" i="4"/>
  <c r="Y4537" i="4"/>
  <c r="R4544" i="4"/>
  <c r="Q4544" i="4"/>
  <c r="Y4550" i="4"/>
  <c r="U4565" i="4"/>
  <c r="V4565" i="4" s="1"/>
  <c r="X4565" i="4" s="1"/>
  <c r="W4565" i="4"/>
  <c r="T4565" i="4"/>
  <c r="U4567" i="4"/>
  <c r="V4567" i="4" s="1"/>
  <c r="X4567" i="4" s="1"/>
  <c r="O4568" i="4"/>
  <c r="U4568" i="4"/>
  <c r="V4568" i="4" s="1"/>
  <c r="X4568" i="4" s="1"/>
  <c r="Y4568" i="4"/>
  <c r="T4568" i="4"/>
  <c r="V4641" i="4"/>
  <c r="X4641" i="4" s="1"/>
  <c r="W4641" i="4"/>
  <c r="Y4384" i="4"/>
  <c r="U4404" i="4"/>
  <c r="V4404" i="4" s="1"/>
  <c r="X4404" i="4" s="1"/>
  <c r="Y4432" i="4"/>
  <c r="R4439" i="4"/>
  <c r="Y4448" i="4"/>
  <c r="R4455" i="4"/>
  <c r="Y4464" i="4"/>
  <c r="T4475" i="4"/>
  <c r="Y4480" i="4"/>
  <c r="T4491" i="4"/>
  <c r="Y4496" i="4"/>
  <c r="Y4499" i="4"/>
  <c r="R4499" i="4"/>
  <c r="P4501" i="4"/>
  <c r="U4502" i="4"/>
  <c r="V4502" i="4" s="1"/>
  <c r="X4502" i="4" s="1"/>
  <c r="W4504" i="4"/>
  <c r="Y4508" i="4"/>
  <c r="T4511" i="4"/>
  <c r="Y4516" i="4"/>
  <c r="T4518" i="4"/>
  <c r="Y4520" i="4"/>
  <c r="U4521" i="4"/>
  <c r="V4521" i="4" s="1"/>
  <c r="X4521" i="4" s="1"/>
  <c r="Y4523" i="4"/>
  <c r="U4529" i="4"/>
  <c r="V4529" i="4" s="1"/>
  <c r="X4529" i="4" s="1"/>
  <c r="R4542" i="4"/>
  <c r="P4542" i="4"/>
  <c r="U4549" i="4"/>
  <c r="U4556" i="4"/>
  <c r="V4556" i="4" s="1"/>
  <c r="X4556" i="4" s="1"/>
  <c r="R4557" i="4"/>
  <c r="P4557" i="4"/>
  <c r="P4564" i="4"/>
  <c r="O4571" i="4"/>
  <c r="Y4571" i="4"/>
  <c r="W4571" i="4"/>
  <c r="R4579" i="4"/>
  <c r="P4579" i="4"/>
  <c r="U4590" i="4"/>
  <c r="V4590" i="4" s="1"/>
  <c r="X4590" i="4" s="1"/>
  <c r="Y4424" i="4"/>
  <c r="T4426" i="4"/>
  <c r="U4436" i="4"/>
  <c r="V4436" i="4" s="1"/>
  <c r="X4436" i="4" s="1"/>
  <c r="O4436" i="4"/>
  <c r="W4436" i="4"/>
  <c r="Y4442" i="4"/>
  <c r="Q4446" i="4"/>
  <c r="U4452" i="4"/>
  <c r="V4452" i="4" s="1"/>
  <c r="X4452" i="4" s="1"/>
  <c r="O4452" i="4"/>
  <c r="Y4458" i="4"/>
  <c r="Q4462" i="4"/>
  <c r="U4468" i="4"/>
  <c r="V4468" i="4" s="1"/>
  <c r="X4468" i="4" s="1"/>
  <c r="O4468" i="4"/>
  <c r="U4469" i="4"/>
  <c r="V4469" i="4" s="1"/>
  <c r="X4469" i="4" s="1"/>
  <c r="Y4474" i="4"/>
  <c r="U4475" i="4"/>
  <c r="V4475" i="4" s="1"/>
  <c r="X4475" i="4" s="1"/>
  <c r="Q4478" i="4"/>
  <c r="U4484" i="4"/>
  <c r="V4484" i="4" s="1"/>
  <c r="X4484" i="4" s="1"/>
  <c r="O4484" i="4"/>
  <c r="W4484" i="4"/>
  <c r="U4485" i="4"/>
  <c r="V4485" i="4" s="1"/>
  <c r="X4485" i="4" s="1"/>
  <c r="Y4490" i="4"/>
  <c r="U4491" i="4"/>
  <c r="V4491" i="4" s="1"/>
  <c r="X4491" i="4" s="1"/>
  <c r="Q4494" i="4"/>
  <c r="T4502" i="4"/>
  <c r="Y4509" i="4"/>
  <c r="Q4510" i="4"/>
  <c r="T4513" i="4"/>
  <c r="W4513" i="4"/>
  <c r="T4516" i="4"/>
  <c r="W4516" i="4"/>
  <c r="U4518" i="4"/>
  <c r="V4518" i="4" s="1"/>
  <c r="X4518" i="4" s="1"/>
  <c r="U4520" i="4"/>
  <c r="V4520" i="4" s="1"/>
  <c r="X4520" i="4" s="1"/>
  <c r="R4524" i="4"/>
  <c r="P4524" i="4"/>
  <c r="Y4525" i="4"/>
  <c r="R4528" i="4"/>
  <c r="Y4530" i="4"/>
  <c r="P4531" i="4"/>
  <c r="U4532" i="4"/>
  <c r="V4532" i="4" s="1"/>
  <c r="X4532" i="4" s="1"/>
  <c r="W4534" i="4"/>
  <c r="T4534" i="4"/>
  <c r="U4536" i="4"/>
  <c r="V4536" i="4" s="1"/>
  <c r="X4536" i="4" s="1"/>
  <c r="O4536" i="4"/>
  <c r="T4536" i="4"/>
  <c r="W4536" i="4"/>
  <c r="U4538" i="4"/>
  <c r="V4538" i="4" s="1"/>
  <c r="X4538" i="4" s="1"/>
  <c r="O4538" i="4"/>
  <c r="W4538" i="4"/>
  <c r="T4538" i="4"/>
  <c r="U4540" i="4"/>
  <c r="V4540" i="4" s="1"/>
  <c r="X4540" i="4" s="1"/>
  <c r="O4540" i="4"/>
  <c r="T4540" i="4"/>
  <c r="Y4543" i="4"/>
  <c r="R4545" i="4"/>
  <c r="P4545" i="4"/>
  <c r="R4548" i="4"/>
  <c r="P4548" i="4"/>
  <c r="U4553" i="4"/>
  <c r="V4553" i="4" s="1"/>
  <c r="X4553" i="4" s="1"/>
  <c r="O4553" i="4"/>
  <c r="T4553" i="4"/>
  <c r="R4555" i="4"/>
  <c r="P4555" i="4"/>
  <c r="T4559" i="4"/>
  <c r="Y4561" i="4"/>
  <c r="U4566" i="4"/>
  <c r="V4566" i="4" s="1"/>
  <c r="X4566" i="4" s="1"/>
  <c r="U4569" i="4"/>
  <c r="O4569" i="4"/>
  <c r="O4575" i="4"/>
  <c r="Y4575" i="4"/>
  <c r="W4575" i="4"/>
  <c r="T4575" i="4"/>
  <c r="Y4580" i="4"/>
  <c r="Q4582" i="4"/>
  <c r="U4582" i="4"/>
  <c r="V4582" i="4" s="1"/>
  <c r="X4582" i="4" s="1"/>
  <c r="R4582" i="4"/>
  <c r="Y4587" i="4"/>
  <c r="R4435" i="4"/>
  <c r="T4436" i="4"/>
  <c r="W4442" i="4"/>
  <c r="T4442" i="4"/>
  <c r="U4446" i="4"/>
  <c r="R4451" i="4"/>
  <c r="T4452" i="4"/>
  <c r="T4458" i="4"/>
  <c r="U4462" i="4"/>
  <c r="R4467" i="4"/>
  <c r="W4469" i="4"/>
  <c r="T4474" i="4"/>
  <c r="U4478" i="4"/>
  <c r="V4478" i="4" s="1"/>
  <c r="X4478" i="4" s="1"/>
  <c r="R4483" i="4"/>
  <c r="T4490" i="4"/>
  <c r="U4494" i="4"/>
  <c r="W4497" i="4"/>
  <c r="P4498" i="4"/>
  <c r="T4499" i="4"/>
  <c r="Y4505" i="4"/>
  <c r="U4505" i="4"/>
  <c r="V4505" i="4" s="1"/>
  <c r="X4505" i="4" s="1"/>
  <c r="P4506" i="4"/>
  <c r="R4506" i="4"/>
  <c r="U4508" i="4"/>
  <c r="V4508" i="4" s="1"/>
  <c r="X4508" i="4" s="1"/>
  <c r="P4509" i="4"/>
  <c r="R4509" i="4"/>
  <c r="W4515" i="4"/>
  <c r="U4525" i="4"/>
  <c r="U4528" i="4"/>
  <c r="V4528" i="4" s="1"/>
  <c r="X4528" i="4" s="1"/>
  <c r="W4532" i="4"/>
  <c r="U4534" i="4"/>
  <c r="V4534" i="4" s="1"/>
  <c r="X4534" i="4" s="1"/>
  <c r="P4535" i="4"/>
  <c r="P4537" i="4"/>
  <c r="Y4541" i="4"/>
  <c r="Y4546" i="4"/>
  <c r="U4547" i="4"/>
  <c r="P4550" i="4"/>
  <c r="Y4554" i="4"/>
  <c r="Y4556" i="4"/>
  <c r="O4556" i="4"/>
  <c r="U4559" i="4"/>
  <c r="V4559" i="4" s="1"/>
  <c r="X4559" i="4" s="1"/>
  <c r="U4561" i="4"/>
  <c r="V4561" i="4" s="1"/>
  <c r="X4561" i="4" s="1"/>
  <c r="W4561" i="4"/>
  <c r="T4561" i="4"/>
  <c r="R4563" i="4"/>
  <c r="P4563" i="4"/>
  <c r="U4572" i="4"/>
  <c r="P4574" i="4"/>
  <c r="U4574" i="4"/>
  <c r="V4574" i="4" s="1"/>
  <c r="X4574" i="4" s="1"/>
  <c r="R4574" i="4"/>
  <c r="U4578" i="4"/>
  <c r="V4578" i="4" s="1"/>
  <c r="X4578" i="4" s="1"/>
  <c r="R4594" i="4"/>
  <c r="P4594" i="4"/>
  <c r="U4594" i="4"/>
  <c r="V4594" i="4" s="1"/>
  <c r="X4594" i="4" s="1"/>
  <c r="R4463" i="4"/>
  <c r="Y4472" i="4"/>
  <c r="R4479" i="4"/>
  <c r="Y4488" i="4"/>
  <c r="R4495" i="4"/>
  <c r="Y4498" i="4"/>
  <c r="Y4504" i="4"/>
  <c r="U4507" i="4"/>
  <c r="V4507" i="4" s="1"/>
  <c r="X4507" i="4" s="1"/>
  <c r="O4509" i="4"/>
  <c r="O4511" i="4"/>
  <c r="U4512" i="4"/>
  <c r="V4512" i="4" s="1"/>
  <c r="X4512" i="4" s="1"/>
  <c r="W4512" i="4"/>
  <c r="Y4517" i="4"/>
  <c r="T4522" i="4"/>
  <c r="R4523" i="4"/>
  <c r="P4523" i="4"/>
  <c r="Y4529" i="4"/>
  <c r="R4532" i="4"/>
  <c r="T4542" i="4"/>
  <c r="Y4544" i="4"/>
  <c r="U4545" i="4"/>
  <c r="P4549" i="4"/>
  <c r="R4549" i="4"/>
  <c r="Y4559" i="4"/>
  <c r="P4560" i="4"/>
  <c r="U4562" i="4"/>
  <c r="V4562" i="4" s="1"/>
  <c r="X4562" i="4" s="1"/>
  <c r="O4562" i="4"/>
  <c r="T4562" i="4"/>
  <c r="O4565" i="4"/>
  <c r="Y4569" i="4"/>
  <c r="R4577" i="4"/>
  <c r="Q4577" i="4"/>
  <c r="Y4583" i="4"/>
  <c r="W4560" i="4"/>
  <c r="T4560" i="4"/>
  <c r="U4570" i="4"/>
  <c r="V4570" i="4" s="1"/>
  <c r="X4570" i="4" s="1"/>
  <c r="S4590" i="4"/>
  <c r="R4591" i="4"/>
  <c r="P4591" i="4"/>
  <c r="Y4594" i="4"/>
  <c r="S4594" i="4"/>
  <c r="U4602" i="4"/>
  <c r="V4602" i="4" s="1"/>
  <c r="X4602" i="4" s="1"/>
  <c r="R4602" i="4"/>
  <c r="Y4608" i="4"/>
  <c r="S4644" i="4"/>
  <c r="R4515" i="4"/>
  <c r="W4526" i="4"/>
  <c r="U4533" i="4"/>
  <c r="V4533" i="4" s="1"/>
  <c r="X4533" i="4" s="1"/>
  <c r="Y4548" i="4"/>
  <c r="T4550" i="4"/>
  <c r="P4558" i="4"/>
  <c r="U4558" i="4"/>
  <c r="V4558" i="4" s="1"/>
  <c r="X4558" i="4" s="1"/>
  <c r="Y4574" i="4"/>
  <c r="R4575" i="4"/>
  <c r="O4584" i="4"/>
  <c r="U4584" i="4"/>
  <c r="V4584" i="4" s="1"/>
  <c r="X4584" i="4" s="1"/>
  <c r="S4584" i="4"/>
  <c r="O4586" i="4"/>
  <c r="U4586" i="4"/>
  <c r="V4586" i="4" s="1"/>
  <c r="X4586" i="4" s="1"/>
  <c r="S4586" i="4"/>
  <c r="W4590" i="4"/>
  <c r="T4590" i="4"/>
  <c r="Y4599" i="4"/>
  <c r="U4607" i="4"/>
  <c r="V4607" i="4" s="1"/>
  <c r="X4607" i="4" s="1"/>
  <c r="Y4609" i="4"/>
  <c r="Y4631" i="4"/>
  <c r="U4631" i="4"/>
  <c r="V4631" i="4" s="1"/>
  <c r="X4631" i="4" s="1"/>
  <c r="Q4631" i="4"/>
  <c r="V4655" i="4"/>
  <c r="X4655" i="4" s="1"/>
  <c r="W4655" i="4"/>
  <c r="W4663" i="4"/>
  <c r="O4691" i="4"/>
  <c r="U4691" i="4"/>
  <c r="V4691" i="4" s="1"/>
  <c r="X4691" i="4" s="1"/>
  <c r="Y4691" i="4"/>
  <c r="T4691" i="4"/>
  <c r="U4503" i="4"/>
  <c r="V4503" i="4" s="1"/>
  <c r="X4503" i="4" s="1"/>
  <c r="Y4524" i="4"/>
  <c r="U4544" i="4"/>
  <c r="V4544" i="4" s="1"/>
  <c r="X4544" i="4" s="1"/>
  <c r="U4550" i="4"/>
  <c r="V4550" i="4" s="1"/>
  <c r="X4550" i="4" s="1"/>
  <c r="U4551" i="4"/>
  <c r="V4551" i="4" s="1"/>
  <c r="X4551" i="4" s="1"/>
  <c r="U4563" i="4"/>
  <c r="V4563" i="4" s="1"/>
  <c r="X4563" i="4" s="1"/>
  <c r="Y4566" i="4"/>
  <c r="U4579" i="4"/>
  <c r="V4579" i="4" s="1"/>
  <c r="X4579" i="4" s="1"/>
  <c r="R4580" i="4"/>
  <c r="U4580" i="4"/>
  <c r="R4596" i="4"/>
  <c r="P4596" i="4"/>
  <c r="U4596" i="4"/>
  <c r="V4596" i="4" s="1"/>
  <c r="X4596" i="4" s="1"/>
  <c r="U4613" i="4"/>
  <c r="V4613" i="4" s="1"/>
  <c r="X4613" i="4" s="1"/>
  <c r="Y4613" i="4"/>
  <c r="T4613" i="4"/>
  <c r="R4615" i="4"/>
  <c r="P4615" i="4"/>
  <c r="Y4623" i="4"/>
  <c r="P4625" i="4"/>
  <c r="R4625" i="4"/>
  <c r="W4628" i="4"/>
  <c r="T4628" i="4"/>
  <c r="Y4638" i="4"/>
  <c r="V4639" i="4"/>
  <c r="X4639" i="4" s="1"/>
  <c r="U4598" i="4"/>
  <c r="V4598" i="4" s="1"/>
  <c r="X4598" i="4" s="1"/>
  <c r="U4600" i="4"/>
  <c r="V4600" i="4" s="1"/>
  <c r="X4600" i="4" s="1"/>
  <c r="Q4602" i="4"/>
  <c r="U4603" i="4"/>
  <c r="R4603" i="4"/>
  <c r="Q4605" i="4"/>
  <c r="U4605" i="4"/>
  <c r="V4605" i="4" s="1"/>
  <c r="X4605" i="4" s="1"/>
  <c r="Y4607" i="4"/>
  <c r="P4608" i="4"/>
  <c r="S4618" i="4"/>
  <c r="R4683" i="4"/>
  <c r="P4683" i="4"/>
  <c r="R4597" i="4"/>
  <c r="P4597" i="4"/>
  <c r="U4597" i="4"/>
  <c r="V4597" i="4" s="1"/>
  <c r="X4597" i="4" s="1"/>
  <c r="P4599" i="4"/>
  <c r="W4604" i="4"/>
  <c r="U4609" i="4"/>
  <c r="V4609" i="4" s="1"/>
  <c r="X4609" i="4" s="1"/>
  <c r="U4618" i="4"/>
  <c r="V4618" i="4" s="1"/>
  <c r="X4618" i="4" s="1"/>
  <c r="Q4642" i="4"/>
  <c r="Y4642" i="4"/>
  <c r="U4642" i="4"/>
  <c r="O4583" i="4"/>
  <c r="U4583" i="4"/>
  <c r="V4583" i="4" s="1"/>
  <c r="X4583" i="4" s="1"/>
  <c r="T4583" i="4"/>
  <c r="U4585" i="4"/>
  <c r="V4585" i="4" s="1"/>
  <c r="X4585" i="4" s="1"/>
  <c r="O4585" i="4"/>
  <c r="O4587" i="4"/>
  <c r="U4587" i="4"/>
  <c r="V4587" i="4" s="1"/>
  <c r="X4587" i="4" s="1"/>
  <c r="T4587" i="4"/>
  <c r="U4588" i="4"/>
  <c r="Y4589" i="4"/>
  <c r="O4591" i="4"/>
  <c r="Y4591" i="4"/>
  <c r="U4591" i="4"/>
  <c r="V4591" i="4" s="1"/>
  <c r="X4591" i="4" s="1"/>
  <c r="W4595" i="4"/>
  <c r="W4600" i="4"/>
  <c r="U4608" i="4"/>
  <c r="V4608" i="4" s="1"/>
  <c r="X4608" i="4" s="1"/>
  <c r="U4610" i="4"/>
  <c r="V4610" i="4" s="1"/>
  <c r="X4610" i="4" s="1"/>
  <c r="V4614" i="4"/>
  <c r="X4614" i="4" s="1"/>
  <c r="Y4661" i="4"/>
  <c r="T4670" i="4"/>
  <c r="W4670" i="4"/>
  <c r="W4674" i="4"/>
  <c r="O4589" i="4"/>
  <c r="U4589" i="4"/>
  <c r="V4589" i="4" s="1"/>
  <c r="X4589" i="4" s="1"/>
  <c r="Y4596" i="4"/>
  <c r="Q4603" i="4"/>
  <c r="Y4605" i="4"/>
  <c r="R4605" i="4"/>
  <c r="Y4620" i="4"/>
  <c r="O4620" i="4"/>
  <c r="U4620" i="4"/>
  <c r="V4620" i="4" s="1"/>
  <c r="X4620" i="4" s="1"/>
  <c r="T4620" i="4"/>
  <c r="R4622" i="4"/>
  <c r="Q4622" i="4"/>
  <c r="Y4626" i="4"/>
  <c r="S4626" i="4"/>
  <c r="U4626" i="4"/>
  <c r="V4626" i="4" s="1"/>
  <c r="X4626" i="4" s="1"/>
  <c r="Y4634" i="4"/>
  <c r="R4638" i="4"/>
  <c r="P4638" i="4"/>
  <c r="U4638" i="4"/>
  <c r="V4638" i="4" s="1"/>
  <c r="X4638" i="4" s="1"/>
  <c r="Q4649" i="4"/>
  <c r="R4649" i="4"/>
  <c r="P4650" i="4"/>
  <c r="U4650" i="4"/>
  <c r="V4650" i="4" s="1"/>
  <c r="X4650" i="4" s="1"/>
  <c r="Y4650" i="4"/>
  <c r="R4650" i="4"/>
  <c r="Y4653" i="4"/>
  <c r="W4510" i="4"/>
  <c r="Y4532" i="4"/>
  <c r="U4539" i="4"/>
  <c r="V4539" i="4" s="1"/>
  <c r="X4539" i="4" s="1"/>
  <c r="O4544" i="4"/>
  <c r="O4552" i="4"/>
  <c r="U4552" i="4"/>
  <c r="V4552" i="4" s="1"/>
  <c r="X4552" i="4" s="1"/>
  <c r="W4552" i="4"/>
  <c r="O4563" i="4"/>
  <c r="W4567" i="4"/>
  <c r="U4573" i="4"/>
  <c r="V4573" i="4" s="1"/>
  <c r="X4573" i="4" s="1"/>
  <c r="R4581" i="4"/>
  <c r="Y4592" i="4"/>
  <c r="R4595" i="4"/>
  <c r="P4595" i="4"/>
  <c r="U4595" i="4"/>
  <c r="V4595" i="4" s="1"/>
  <c r="X4595" i="4" s="1"/>
  <c r="Q4601" i="4"/>
  <c r="U4604" i="4"/>
  <c r="V4604" i="4" s="1"/>
  <c r="X4604" i="4" s="1"/>
  <c r="R4607" i="4"/>
  <c r="P4607" i="4"/>
  <c r="U4612" i="4"/>
  <c r="V4612" i="4" s="1"/>
  <c r="X4612" i="4" s="1"/>
  <c r="Y4612" i="4"/>
  <c r="W4612" i="4"/>
  <c r="T4612" i="4"/>
  <c r="O4613" i="4"/>
  <c r="U4615" i="4"/>
  <c r="V4615" i="4" s="1"/>
  <c r="X4615" i="4" s="1"/>
  <c r="O4615" i="4"/>
  <c r="Y4615" i="4"/>
  <c r="Q4617" i="4"/>
  <c r="U4617" i="4"/>
  <c r="V4617" i="4" s="1"/>
  <c r="X4617" i="4" s="1"/>
  <c r="Y4621" i="4"/>
  <c r="R4632" i="4"/>
  <c r="U4632" i="4"/>
  <c r="V4632" i="4" s="1"/>
  <c r="X4632" i="4" s="1"/>
  <c r="P4632" i="4"/>
  <c r="P4652" i="4"/>
  <c r="R4652" i="4"/>
  <c r="Q4664" i="4"/>
  <c r="U4664" i="4"/>
  <c r="Y4676" i="4"/>
  <c r="U4724" i="4"/>
  <c r="V4724" i="4" s="1"/>
  <c r="X4724" i="4" s="1"/>
  <c r="R4724" i="4"/>
  <c r="P4724" i="4"/>
  <c r="O4727" i="4"/>
  <c r="Y4727" i="4"/>
  <c r="T4727" i="4"/>
  <c r="W4727" i="4"/>
  <c r="U4727" i="4"/>
  <c r="V4727" i="4" s="1"/>
  <c r="X4727" i="4" s="1"/>
  <c r="R4729" i="4"/>
  <c r="P4729" i="4"/>
  <c r="V4756" i="4"/>
  <c r="X4756" i="4" s="1"/>
  <c r="W4756" i="4"/>
  <c r="Y4606" i="4"/>
  <c r="Y4610" i="4"/>
  <c r="Y4611" i="4"/>
  <c r="R4616" i="4"/>
  <c r="R4619" i="4"/>
  <c r="P4619" i="4"/>
  <c r="P4634" i="4"/>
  <c r="U4634" i="4"/>
  <c r="V4634" i="4" s="1"/>
  <c r="X4634" i="4" s="1"/>
  <c r="R4634" i="4"/>
  <c r="O4635" i="4"/>
  <c r="Y4635" i="4"/>
  <c r="U4635" i="4"/>
  <c r="V4635" i="4" s="1"/>
  <c r="X4635" i="4" s="1"/>
  <c r="T4635" i="4"/>
  <c r="U4644" i="4"/>
  <c r="V4644" i="4" s="1"/>
  <c r="X4644" i="4" s="1"/>
  <c r="O4644" i="4"/>
  <c r="Q4645" i="4"/>
  <c r="R4645" i="4"/>
  <c r="U4651" i="4"/>
  <c r="V4651" i="4" s="1"/>
  <c r="X4651" i="4" s="1"/>
  <c r="U4653" i="4"/>
  <c r="V4653" i="4" s="1"/>
  <c r="X4653" i="4" s="1"/>
  <c r="W4653" i="4"/>
  <c r="T4653" i="4"/>
  <c r="S4656" i="4"/>
  <c r="Q4657" i="4"/>
  <c r="R4657" i="4"/>
  <c r="R4660" i="4"/>
  <c r="P4660" i="4"/>
  <c r="S4661" i="4"/>
  <c r="W4661" i="4"/>
  <c r="Y4670" i="4"/>
  <c r="P4671" i="4"/>
  <c r="U4671" i="4"/>
  <c r="V4671" i="4" s="1"/>
  <c r="X4671" i="4" s="1"/>
  <c r="R4671" i="4"/>
  <c r="U4673" i="4"/>
  <c r="V4673" i="4" s="1"/>
  <c r="X4673" i="4" s="1"/>
  <c r="O4674" i="4"/>
  <c r="U4674" i="4"/>
  <c r="V4674" i="4" s="1"/>
  <c r="X4674" i="4" s="1"/>
  <c r="Y4678" i="4"/>
  <c r="T4681" i="4"/>
  <c r="U4685" i="4"/>
  <c r="V4685" i="4" s="1"/>
  <c r="X4685" i="4" s="1"/>
  <c r="O4685" i="4"/>
  <c r="W4685" i="4"/>
  <c r="O4692" i="4"/>
  <c r="U4692" i="4"/>
  <c r="V4692" i="4" s="1"/>
  <c r="X4692" i="4" s="1"/>
  <c r="R4700" i="4"/>
  <c r="P4700" i="4"/>
  <c r="U4700" i="4"/>
  <c r="U4702" i="4"/>
  <c r="V4702" i="4" s="1"/>
  <c r="X4702" i="4" s="1"/>
  <c r="Q4702" i="4"/>
  <c r="W4704" i="4"/>
  <c r="P4706" i="4"/>
  <c r="U4706" i="4"/>
  <c r="R4706" i="4"/>
  <c r="O4707" i="4"/>
  <c r="U4707" i="4"/>
  <c r="V4707" i="4" s="1"/>
  <c r="X4707" i="4" s="1"/>
  <c r="W4707" i="4"/>
  <c r="T4707" i="4"/>
  <c r="Y4708" i="4"/>
  <c r="P4719" i="4"/>
  <c r="R4719" i="4"/>
  <c r="O4759" i="4"/>
  <c r="Y4759" i="4"/>
  <c r="T4759" i="4"/>
  <c r="W4759" i="4"/>
  <c r="R4695" i="4"/>
  <c r="Q4695" i="4"/>
  <c r="U4708" i="4"/>
  <c r="V4708" i="4" s="1"/>
  <c r="X4708" i="4" s="1"/>
  <c r="O4708" i="4"/>
  <c r="R4725" i="4"/>
  <c r="Q4725" i="4"/>
  <c r="U4623" i="4"/>
  <c r="V4623" i="4" s="1"/>
  <c r="X4623" i="4" s="1"/>
  <c r="U4633" i="4"/>
  <c r="V4633" i="4" s="1"/>
  <c r="X4633" i="4" s="1"/>
  <c r="S4636" i="4"/>
  <c r="R4641" i="4"/>
  <c r="P4641" i="4"/>
  <c r="P4655" i="4"/>
  <c r="R4655" i="4"/>
  <c r="P4658" i="4"/>
  <c r="R4658" i="4"/>
  <c r="Y4659" i="4"/>
  <c r="R4667" i="4"/>
  <c r="Q4667" i="4"/>
  <c r="R4678" i="4"/>
  <c r="P4678" i="4"/>
  <c r="S4694" i="4"/>
  <c r="W4694" i="4"/>
  <c r="W4708" i="4"/>
  <c r="V4728" i="4"/>
  <c r="X4728" i="4" s="1"/>
  <c r="Y4733" i="4"/>
  <c r="P4738" i="4"/>
  <c r="R4738" i="4"/>
  <c r="V4791" i="4"/>
  <c r="X4791" i="4" s="1"/>
  <c r="W4791" i="4"/>
  <c r="Y4581" i="4"/>
  <c r="U4601" i="4"/>
  <c r="V4601" i="4" s="1"/>
  <c r="X4601" i="4" s="1"/>
  <c r="P4616" i="4"/>
  <c r="T4617" i="4"/>
  <c r="T4623" i="4"/>
  <c r="Y4625" i="4"/>
  <c r="Y4627" i="4"/>
  <c r="T4629" i="4"/>
  <c r="S4638" i="4"/>
  <c r="R4639" i="4"/>
  <c r="Y4639" i="4"/>
  <c r="U4640" i="4"/>
  <c r="V4640" i="4" s="1"/>
  <c r="X4640" i="4" s="1"/>
  <c r="T4645" i="4"/>
  <c r="Q4647" i="4"/>
  <c r="U4649" i="4"/>
  <c r="V4649" i="4" s="1"/>
  <c r="X4649" i="4" s="1"/>
  <c r="U4657" i="4"/>
  <c r="V4657" i="4" s="1"/>
  <c r="X4657" i="4" s="1"/>
  <c r="U4666" i="4"/>
  <c r="V4666" i="4" s="1"/>
  <c r="X4666" i="4" s="1"/>
  <c r="Y4666" i="4"/>
  <c r="T4666" i="4"/>
  <c r="P4674" i="4"/>
  <c r="R4674" i="4"/>
  <c r="P4687" i="4"/>
  <c r="U4689" i="4"/>
  <c r="O4689" i="4"/>
  <c r="R4692" i="4"/>
  <c r="P4692" i="4"/>
  <c r="U4695" i="4"/>
  <c r="O4699" i="4"/>
  <c r="Y4699" i="4"/>
  <c r="U4699" i="4"/>
  <c r="V4699" i="4" s="1"/>
  <c r="X4699" i="4" s="1"/>
  <c r="T4699" i="4"/>
  <c r="R4704" i="4"/>
  <c r="P4704" i="4"/>
  <c r="R4710" i="4"/>
  <c r="U4710" i="4"/>
  <c r="V4710" i="4" s="1"/>
  <c r="X4710" i="4" s="1"/>
  <c r="Q4710" i="4"/>
  <c r="P4716" i="4"/>
  <c r="R4716" i="4"/>
  <c r="P4735" i="4"/>
  <c r="R4735" i="4"/>
  <c r="Y4736" i="4"/>
  <c r="U4736" i="4"/>
  <c r="V4736" i="4" s="1"/>
  <c r="X4736" i="4" s="1"/>
  <c r="Y4557" i="4"/>
  <c r="U4577" i="4"/>
  <c r="R4588" i="4"/>
  <c r="R4598" i="4"/>
  <c r="U4619" i="4"/>
  <c r="V4619" i="4" s="1"/>
  <c r="X4619" i="4" s="1"/>
  <c r="U4625" i="4"/>
  <c r="V4625" i="4" s="1"/>
  <c r="X4625" i="4" s="1"/>
  <c r="T4625" i="4"/>
  <c r="O4627" i="4"/>
  <c r="U4627" i="4"/>
  <c r="V4627" i="4" s="1"/>
  <c r="X4627" i="4" s="1"/>
  <c r="W4627" i="4"/>
  <c r="T4627" i="4"/>
  <c r="P4628" i="4"/>
  <c r="U4629" i="4"/>
  <c r="V4629" i="4" s="1"/>
  <c r="X4629" i="4" s="1"/>
  <c r="O4629" i="4"/>
  <c r="P4630" i="4"/>
  <c r="U4636" i="4"/>
  <c r="V4636" i="4" s="1"/>
  <c r="X4636" i="4" s="1"/>
  <c r="U4645" i="4"/>
  <c r="V4645" i="4" s="1"/>
  <c r="X4645" i="4" s="1"/>
  <c r="O4645" i="4"/>
  <c r="R4646" i="4"/>
  <c r="U4646" i="4"/>
  <c r="Q4646" i="4"/>
  <c r="U4647" i="4"/>
  <c r="V4647" i="4" s="1"/>
  <c r="X4647" i="4" s="1"/>
  <c r="T4647" i="4"/>
  <c r="W4647" i="4"/>
  <c r="W4654" i="4"/>
  <c r="U4660" i="4"/>
  <c r="Y4662" i="4"/>
  <c r="Y4695" i="4"/>
  <c r="Y4709" i="4"/>
  <c r="Y4725" i="4"/>
  <c r="R4728" i="4"/>
  <c r="P4728" i="4"/>
  <c r="Y4731" i="4"/>
  <c r="Y4597" i="4"/>
  <c r="U4611" i="4"/>
  <c r="V4611" i="4" s="1"/>
  <c r="X4611" i="4" s="1"/>
  <c r="W4619" i="4"/>
  <c r="T4619" i="4"/>
  <c r="U4622" i="4"/>
  <c r="V4622" i="4" s="1"/>
  <c r="X4622" i="4" s="1"/>
  <c r="T4622" i="4"/>
  <c r="W4632" i="4"/>
  <c r="S4632" i="4"/>
  <c r="O4653" i="4"/>
  <c r="T4662" i="4"/>
  <c r="W4662" i="4"/>
  <c r="P4665" i="4"/>
  <c r="U4667" i="4"/>
  <c r="V4667" i="4" s="1"/>
  <c r="X4667" i="4" s="1"/>
  <c r="Y4669" i="4"/>
  <c r="P4675" i="4"/>
  <c r="R4675" i="4"/>
  <c r="O4681" i="4"/>
  <c r="P4682" i="4"/>
  <c r="R4682" i="4"/>
  <c r="Y4684" i="4"/>
  <c r="W4696" i="4"/>
  <c r="S4696" i="4"/>
  <c r="P4698" i="4"/>
  <c r="U4698" i="4"/>
  <c r="V4698" i="4" s="1"/>
  <c r="X4698" i="4" s="1"/>
  <c r="R4698" i="4"/>
  <c r="Y4711" i="4"/>
  <c r="T4715" i="4"/>
  <c r="T4718" i="4"/>
  <c r="W4718" i="4"/>
  <c r="U4719" i="4"/>
  <c r="V4719" i="4" s="1"/>
  <c r="X4719" i="4" s="1"/>
  <c r="Y4726" i="4"/>
  <c r="Y4739" i="4"/>
  <c r="R4748" i="4"/>
  <c r="P4748" i="4"/>
  <c r="Y4573" i="4"/>
  <c r="U4593" i="4"/>
  <c r="V4593" i="4" s="1"/>
  <c r="X4593" i="4" s="1"/>
  <c r="U4599" i="4"/>
  <c r="V4599" i="4" s="1"/>
  <c r="X4599" i="4" s="1"/>
  <c r="R4604" i="4"/>
  <c r="W4607" i="4"/>
  <c r="T4607" i="4"/>
  <c r="Q4613" i="4"/>
  <c r="R4613" i="4"/>
  <c r="U4616" i="4"/>
  <c r="V4616" i="4" s="1"/>
  <c r="X4616" i="4" s="1"/>
  <c r="Y4624" i="4"/>
  <c r="R4626" i="4"/>
  <c r="Y4628" i="4"/>
  <c r="S4630" i="4"/>
  <c r="W4630" i="4"/>
  <c r="R4631" i="4"/>
  <c r="P4631" i="4"/>
  <c r="R4636" i="4"/>
  <c r="P4636" i="4"/>
  <c r="Y4637" i="4"/>
  <c r="Q4637" i="4"/>
  <c r="P4639" i="4"/>
  <c r="R4640" i="4"/>
  <c r="P4640" i="4"/>
  <c r="P4642" i="4"/>
  <c r="R4642" i="4"/>
  <c r="O4643" i="4"/>
  <c r="U4643" i="4"/>
  <c r="V4643" i="4" s="1"/>
  <c r="X4643" i="4" s="1"/>
  <c r="W4643" i="4"/>
  <c r="T4643" i="4"/>
  <c r="Y4645" i="4"/>
  <c r="Y4648" i="4"/>
  <c r="P4654" i="4"/>
  <c r="R4654" i="4"/>
  <c r="R4663" i="4"/>
  <c r="R4664" i="4"/>
  <c r="P4664" i="4"/>
  <c r="Y4664" i="4"/>
  <c r="T4667" i="4"/>
  <c r="U4669" i="4"/>
  <c r="V4669" i="4" s="1"/>
  <c r="X4669" i="4" s="1"/>
  <c r="W4669" i="4"/>
  <c r="T4669" i="4"/>
  <c r="U4678" i="4"/>
  <c r="V4678" i="4" s="1"/>
  <c r="X4678" i="4" s="1"/>
  <c r="R4680" i="4"/>
  <c r="U4680" i="4"/>
  <c r="V4680" i="4" s="1"/>
  <c r="X4680" i="4" s="1"/>
  <c r="Y4680" i="4"/>
  <c r="U4684" i="4"/>
  <c r="V4684" i="4" s="1"/>
  <c r="X4684" i="4" s="1"/>
  <c r="T4684" i="4"/>
  <c r="W4684" i="4"/>
  <c r="R4686" i="4"/>
  <c r="Q4686" i="4"/>
  <c r="U4690" i="4"/>
  <c r="V4690" i="4" s="1"/>
  <c r="X4690" i="4" s="1"/>
  <c r="Y4700" i="4"/>
  <c r="Q4705" i="4"/>
  <c r="R4705" i="4"/>
  <c r="Y4706" i="4"/>
  <c r="U4711" i="4"/>
  <c r="V4711" i="4" s="1"/>
  <c r="X4711" i="4" s="1"/>
  <c r="U4715" i="4"/>
  <c r="V4715" i="4" s="1"/>
  <c r="X4715" i="4" s="1"/>
  <c r="S4720" i="4"/>
  <c r="T4734" i="4"/>
  <c r="U4734" i="4"/>
  <c r="V4734" i="4" s="1"/>
  <c r="X4734" i="4" s="1"/>
  <c r="O4739" i="4"/>
  <c r="U4739" i="4"/>
  <c r="V4739" i="4" s="1"/>
  <c r="X4739" i="4" s="1"/>
  <c r="W4739" i="4"/>
  <c r="T4739" i="4"/>
  <c r="W4752" i="4"/>
  <c r="S4752" i="4"/>
  <c r="U4757" i="4"/>
  <c r="V4757" i="4" s="1"/>
  <c r="X4757" i="4" s="1"/>
  <c r="O4757" i="4"/>
  <c r="Y4757" i="4"/>
  <c r="U4759" i="4"/>
  <c r="V4759" i="4" s="1"/>
  <c r="X4759" i="4" s="1"/>
  <c r="U4763" i="4"/>
  <c r="V4763" i="4" s="1"/>
  <c r="X4763" i="4" s="1"/>
  <c r="U4778" i="4"/>
  <c r="V4778" i="4" s="1"/>
  <c r="X4778" i="4" s="1"/>
  <c r="O4778" i="4"/>
  <c r="W4778" i="4"/>
  <c r="S4785" i="4"/>
  <c r="W4785" i="4"/>
  <c r="R4797" i="4"/>
  <c r="P4797" i="4"/>
  <c r="U4797" i="4"/>
  <c r="T4799" i="4"/>
  <c r="Y4816" i="4"/>
  <c r="U4816" i="4"/>
  <c r="V4816" i="4" s="1"/>
  <c r="X4816" i="4" s="1"/>
  <c r="U4742" i="4"/>
  <c r="V4742" i="4" s="1"/>
  <c r="X4742" i="4" s="1"/>
  <c r="W4747" i="4"/>
  <c r="T4747" i="4"/>
  <c r="U4747" i="4"/>
  <c r="V4747" i="4" s="1"/>
  <c r="X4747" i="4" s="1"/>
  <c r="U4749" i="4"/>
  <c r="V4749" i="4" s="1"/>
  <c r="X4749" i="4" s="1"/>
  <c r="O4761" i="4"/>
  <c r="U4761" i="4"/>
  <c r="V4761" i="4" s="1"/>
  <c r="X4761" i="4" s="1"/>
  <c r="S4765" i="4"/>
  <c r="U4785" i="4"/>
  <c r="V4785" i="4" s="1"/>
  <c r="X4785" i="4" s="1"/>
  <c r="U4789" i="4"/>
  <c r="V4789" i="4" s="1"/>
  <c r="X4789" i="4" s="1"/>
  <c r="Q4789" i="4"/>
  <c r="U4795" i="4"/>
  <c r="V4795" i="4" s="1"/>
  <c r="X4795" i="4" s="1"/>
  <c r="U4799" i="4"/>
  <c r="V4799" i="4" s="1"/>
  <c r="X4799" i="4" s="1"/>
  <c r="R4822" i="4"/>
  <c r="P4822" i="4"/>
  <c r="Q4841" i="4"/>
  <c r="R4841" i="4"/>
  <c r="Y4673" i="4"/>
  <c r="U4677" i="4"/>
  <c r="V4677" i="4" s="1"/>
  <c r="X4677" i="4" s="1"/>
  <c r="T4677" i="4"/>
  <c r="Y4688" i="4"/>
  <c r="P4696" i="4"/>
  <c r="U4697" i="4"/>
  <c r="U4703" i="4"/>
  <c r="V4703" i="4" s="1"/>
  <c r="X4703" i="4" s="1"/>
  <c r="Y4707" i="4"/>
  <c r="Q4711" i="4"/>
  <c r="R4714" i="4"/>
  <c r="U4717" i="4"/>
  <c r="V4717" i="4" s="1"/>
  <c r="X4717" i="4" s="1"/>
  <c r="Y4724" i="4"/>
  <c r="T4726" i="4"/>
  <c r="W4726" i="4"/>
  <c r="U4730" i="4"/>
  <c r="U4733" i="4"/>
  <c r="V4733" i="4" s="1"/>
  <c r="X4733" i="4" s="1"/>
  <c r="W4733" i="4"/>
  <c r="U4744" i="4"/>
  <c r="V4744" i="4" s="1"/>
  <c r="X4744" i="4" s="1"/>
  <c r="Y4754" i="4"/>
  <c r="Y4763" i="4"/>
  <c r="R4766" i="4"/>
  <c r="P4766" i="4"/>
  <c r="U4768" i="4"/>
  <c r="V4768" i="4" s="1"/>
  <c r="X4768" i="4" s="1"/>
  <c r="Y4778" i="4"/>
  <c r="U4781" i="4"/>
  <c r="V4781" i="4" s="1"/>
  <c r="X4781" i="4" s="1"/>
  <c r="W4783" i="4"/>
  <c r="T4783" i="4"/>
  <c r="R4787" i="4"/>
  <c r="U4787" i="4"/>
  <c r="V4787" i="4" s="1"/>
  <c r="X4787" i="4" s="1"/>
  <c r="R4803" i="4"/>
  <c r="U4803" i="4"/>
  <c r="V4803" i="4" s="1"/>
  <c r="X4803" i="4" s="1"/>
  <c r="O4817" i="4"/>
  <c r="U4817" i="4"/>
  <c r="V4817" i="4" s="1"/>
  <c r="X4817" i="4" s="1"/>
  <c r="R4823" i="4"/>
  <c r="Y4823" i="4"/>
  <c r="P4823" i="4"/>
  <c r="S4839" i="4"/>
  <c r="U4839" i="4"/>
  <c r="V4839" i="4" s="1"/>
  <c r="X4839" i="4" s="1"/>
  <c r="R4929" i="4"/>
  <c r="P4929" i="4"/>
  <c r="U4929" i="4"/>
  <c r="V4929" i="4" s="1"/>
  <c r="X4929" i="4" s="1"/>
  <c r="Y4929" i="4"/>
  <c r="R4711" i="4"/>
  <c r="T4722" i="4"/>
  <c r="S4738" i="4"/>
  <c r="U4741" i="4"/>
  <c r="V4741" i="4" s="1"/>
  <c r="X4741" i="4" s="1"/>
  <c r="T4741" i="4"/>
  <c r="P4743" i="4"/>
  <c r="Y4747" i="4"/>
  <c r="Y4756" i="4"/>
  <c r="Y4758" i="4"/>
  <c r="W4760" i="4"/>
  <c r="S4760" i="4"/>
  <c r="Y4762" i="4"/>
  <c r="S4762" i="4"/>
  <c r="R4770" i="4"/>
  <c r="U4773" i="4"/>
  <c r="V4773" i="4" s="1"/>
  <c r="X4773" i="4" s="1"/>
  <c r="Y4779" i="4"/>
  <c r="U4779" i="4"/>
  <c r="P4782" i="4"/>
  <c r="Y4783" i="4"/>
  <c r="U4788" i="4"/>
  <c r="V4788" i="4" s="1"/>
  <c r="X4788" i="4" s="1"/>
  <c r="W4788" i="4"/>
  <c r="R4792" i="4"/>
  <c r="Q4798" i="4"/>
  <c r="R4798" i="4"/>
  <c r="R4802" i="4"/>
  <c r="O4811" i="4"/>
  <c r="Y4811" i="4"/>
  <c r="R4815" i="4"/>
  <c r="U4815" i="4"/>
  <c r="V4815" i="4" s="1"/>
  <c r="X4815" i="4" s="1"/>
  <c r="P4815" i="4"/>
  <c r="R4826" i="4"/>
  <c r="Q4826" i="4"/>
  <c r="R4843" i="4"/>
  <c r="P4843" i="4"/>
  <c r="R4876" i="4"/>
  <c r="Y4876" i="4"/>
  <c r="P4876" i="4"/>
  <c r="T4676" i="4"/>
  <c r="S4693" i="4"/>
  <c r="T4714" i="4"/>
  <c r="Y4716" i="4"/>
  <c r="U4722" i="4"/>
  <c r="V4722" i="4" s="1"/>
  <c r="X4722" i="4" s="1"/>
  <c r="Y4723" i="4"/>
  <c r="U4725" i="4"/>
  <c r="V4725" i="4" s="1"/>
  <c r="X4725" i="4" s="1"/>
  <c r="Y4729" i="4"/>
  <c r="U4732" i="4"/>
  <c r="V4732" i="4" s="1"/>
  <c r="X4732" i="4" s="1"/>
  <c r="Y4738" i="4"/>
  <c r="U4740" i="4"/>
  <c r="V4740" i="4" s="1"/>
  <c r="X4740" i="4" s="1"/>
  <c r="Y4748" i="4"/>
  <c r="R4752" i="4"/>
  <c r="U4752" i="4"/>
  <c r="V4752" i="4" s="1"/>
  <c r="X4752" i="4" s="1"/>
  <c r="U4754" i="4"/>
  <c r="V4754" i="4" s="1"/>
  <c r="X4754" i="4" s="1"/>
  <c r="U4758" i="4"/>
  <c r="U4767" i="4"/>
  <c r="W4768" i="4"/>
  <c r="S4770" i="4"/>
  <c r="T4773" i="4"/>
  <c r="U4775" i="4"/>
  <c r="V4775" i="4" s="1"/>
  <c r="X4775" i="4" s="1"/>
  <c r="U4777" i="4"/>
  <c r="V4777" i="4" s="1"/>
  <c r="X4777" i="4" s="1"/>
  <c r="R4782" i="4"/>
  <c r="U4786" i="4"/>
  <c r="V4786" i="4" s="1"/>
  <c r="X4786" i="4" s="1"/>
  <c r="O4786" i="4"/>
  <c r="Y4792" i="4"/>
  <c r="R4793" i="4"/>
  <c r="T4796" i="4"/>
  <c r="W4796" i="4"/>
  <c r="U4801" i="4"/>
  <c r="V4801" i="4" s="1"/>
  <c r="X4801" i="4" s="1"/>
  <c r="O4801" i="4"/>
  <c r="T4801" i="4"/>
  <c r="R4827" i="4"/>
  <c r="U4848" i="4"/>
  <c r="V4848" i="4" s="1"/>
  <c r="X4848" i="4" s="1"/>
  <c r="Q4848" i="4"/>
  <c r="Y4848" i="4"/>
  <c r="U4621" i="4"/>
  <c r="V4621" i="4" s="1"/>
  <c r="X4621" i="4" s="1"/>
  <c r="R4624" i="4"/>
  <c r="U4624" i="4"/>
  <c r="V4624" i="4" s="1"/>
  <c r="X4624" i="4" s="1"/>
  <c r="T4650" i="4"/>
  <c r="Y4652" i="4"/>
  <c r="U4658" i="4"/>
  <c r="R4659" i="4"/>
  <c r="U4661" i="4"/>
  <c r="V4661" i="4" s="1"/>
  <c r="X4661" i="4" s="1"/>
  <c r="Y4665" i="4"/>
  <c r="U4668" i="4"/>
  <c r="V4668" i="4" s="1"/>
  <c r="X4668" i="4" s="1"/>
  <c r="U4675" i="4"/>
  <c r="V4675" i="4" s="1"/>
  <c r="X4675" i="4" s="1"/>
  <c r="U4676" i="4"/>
  <c r="V4676" i="4" s="1"/>
  <c r="X4676" i="4" s="1"/>
  <c r="P4679" i="4"/>
  <c r="U4687" i="4"/>
  <c r="U4693" i="4"/>
  <c r="V4693" i="4" s="1"/>
  <c r="X4693" i="4" s="1"/>
  <c r="O4693" i="4"/>
  <c r="Y4701" i="4"/>
  <c r="Q4701" i="4"/>
  <c r="R4703" i="4"/>
  <c r="S4710" i="4"/>
  <c r="W4711" i="4"/>
  <c r="U4712" i="4"/>
  <c r="V4712" i="4" s="1"/>
  <c r="X4712" i="4" s="1"/>
  <c r="U4714" i="4"/>
  <c r="V4714" i="4" s="1"/>
  <c r="X4714" i="4" s="1"/>
  <c r="U4716" i="4"/>
  <c r="V4716" i="4" s="1"/>
  <c r="X4716" i="4" s="1"/>
  <c r="S4716" i="4"/>
  <c r="Q4718" i="4"/>
  <c r="R4720" i="4"/>
  <c r="P4720" i="4"/>
  <c r="U4720" i="4"/>
  <c r="V4720" i="4" s="1"/>
  <c r="X4720" i="4" s="1"/>
  <c r="R4721" i="4"/>
  <c r="T4725" i="4"/>
  <c r="U4729" i="4"/>
  <c r="P4730" i="4"/>
  <c r="R4730" i="4"/>
  <c r="Y4730" i="4"/>
  <c r="U4735" i="4"/>
  <c r="V4735" i="4" s="1"/>
  <c r="X4735" i="4" s="1"/>
  <c r="W4735" i="4"/>
  <c r="T4735" i="4"/>
  <c r="U4738" i="4"/>
  <c r="V4738" i="4" s="1"/>
  <c r="X4738" i="4" s="1"/>
  <c r="R4739" i="4"/>
  <c r="R4744" i="4"/>
  <c r="P4744" i="4"/>
  <c r="U4748" i="4"/>
  <c r="V4748" i="4" s="1"/>
  <c r="X4748" i="4" s="1"/>
  <c r="R4753" i="4"/>
  <c r="W4754" i="4"/>
  <c r="U4760" i="4"/>
  <c r="V4760" i="4" s="1"/>
  <c r="X4760" i="4" s="1"/>
  <c r="P4763" i="4"/>
  <c r="U4764" i="4"/>
  <c r="V4764" i="4" s="1"/>
  <c r="X4764" i="4" s="1"/>
  <c r="P4769" i="4"/>
  <c r="U4772" i="4"/>
  <c r="V4772" i="4" s="1"/>
  <c r="X4772" i="4" s="1"/>
  <c r="W4775" i="4"/>
  <c r="W4777" i="4"/>
  <c r="P4778" i="4"/>
  <c r="R4781" i="4"/>
  <c r="P4781" i="4"/>
  <c r="O4784" i="4"/>
  <c r="U4784" i="4"/>
  <c r="V4784" i="4" s="1"/>
  <c r="X4784" i="4" s="1"/>
  <c r="Y4786" i="4"/>
  <c r="P4787" i="4"/>
  <c r="O4792" i="4"/>
  <c r="U4792" i="4"/>
  <c r="V4792" i="4" s="1"/>
  <c r="X4792" i="4" s="1"/>
  <c r="T4792" i="4"/>
  <c r="O4799" i="4"/>
  <c r="U4802" i="4"/>
  <c r="V4802" i="4" s="1"/>
  <c r="X4802" i="4" s="1"/>
  <c r="O4802" i="4"/>
  <c r="W4802" i="4"/>
  <c r="P4803" i="4"/>
  <c r="R4817" i="4"/>
  <c r="P4817" i="4"/>
  <c r="Y4827" i="4"/>
  <c r="U4648" i="4"/>
  <c r="U4652" i="4"/>
  <c r="V4652" i="4" s="1"/>
  <c r="X4652" i="4" s="1"/>
  <c r="R4656" i="4"/>
  <c r="P4656" i="4"/>
  <c r="U4656" i="4"/>
  <c r="V4656" i="4" s="1"/>
  <c r="X4656" i="4" s="1"/>
  <c r="U4665" i="4"/>
  <c r="V4665" i="4" s="1"/>
  <c r="X4665" i="4" s="1"/>
  <c r="P4666" i="4"/>
  <c r="R4666" i="4"/>
  <c r="T4671" i="4"/>
  <c r="U4672" i="4"/>
  <c r="V4672" i="4" s="1"/>
  <c r="X4672" i="4" s="1"/>
  <c r="Q4677" i="4"/>
  <c r="R4677" i="4"/>
  <c r="Y4677" i="4"/>
  <c r="W4683" i="4"/>
  <c r="T4683" i="4"/>
  <c r="U4683" i="4"/>
  <c r="V4683" i="4" s="1"/>
  <c r="X4683" i="4" s="1"/>
  <c r="R4688" i="4"/>
  <c r="U4688" i="4"/>
  <c r="U4696" i="4"/>
  <c r="V4696" i="4" s="1"/>
  <c r="X4696" i="4" s="1"/>
  <c r="R4699" i="4"/>
  <c r="Y4705" i="4"/>
  <c r="R4709" i="4"/>
  <c r="Y4713" i="4"/>
  <c r="Y4721" i="4"/>
  <c r="P4723" i="4"/>
  <c r="T4732" i="4"/>
  <c r="T4740" i="4"/>
  <c r="U4743" i="4"/>
  <c r="V4743" i="4" s="1"/>
  <c r="X4743" i="4" s="1"/>
  <c r="Y4743" i="4"/>
  <c r="O4743" i="4"/>
  <c r="W4748" i="4"/>
  <c r="O4749" i="4"/>
  <c r="Y4753" i="4"/>
  <c r="W4764" i="4"/>
  <c r="Y4769" i="4"/>
  <c r="S4772" i="4"/>
  <c r="Y4773" i="4"/>
  <c r="Y4777" i="4"/>
  <c r="Y4780" i="4"/>
  <c r="R4780" i="4"/>
  <c r="T4793" i="4"/>
  <c r="W4793" i="4"/>
  <c r="U4793" i="4"/>
  <c r="V4793" i="4" s="1"/>
  <c r="X4793" i="4" s="1"/>
  <c r="Y4798" i="4"/>
  <c r="R4809" i="4"/>
  <c r="P4809" i="4"/>
  <c r="Y4826" i="4"/>
  <c r="R4830" i="4"/>
  <c r="Y4843" i="4"/>
  <c r="V4847" i="4"/>
  <c r="X4847" i="4" s="1"/>
  <c r="W4847" i="4"/>
  <c r="R4617" i="4"/>
  <c r="R4635" i="4"/>
  <c r="Y4641" i="4"/>
  <c r="Y4649" i="4"/>
  <c r="Y4657" i="4"/>
  <c r="O4677" i="4"/>
  <c r="U4679" i="4"/>
  <c r="V4679" i="4" s="1"/>
  <c r="X4679" i="4" s="1"/>
  <c r="U4686" i="4"/>
  <c r="V4686" i="4" s="1"/>
  <c r="X4686" i="4" s="1"/>
  <c r="T4686" i="4"/>
  <c r="W4686" i="4"/>
  <c r="R4689" i="4"/>
  <c r="Y4692" i="4"/>
  <c r="R4702" i="4"/>
  <c r="P4702" i="4"/>
  <c r="U4709" i="4"/>
  <c r="Y4714" i="4"/>
  <c r="R4715" i="4"/>
  <c r="Y4718" i="4"/>
  <c r="W4721" i="4"/>
  <c r="T4721" i="4"/>
  <c r="P4722" i="4"/>
  <c r="R4722" i="4"/>
  <c r="Y4722" i="4"/>
  <c r="W4731" i="4"/>
  <c r="T4731" i="4"/>
  <c r="Y4734" i="4"/>
  <c r="Y4737" i="4"/>
  <c r="Q4741" i="4"/>
  <c r="R4741" i="4"/>
  <c r="W4745" i="4"/>
  <c r="T4745" i="4"/>
  <c r="P4746" i="4"/>
  <c r="U4746" i="4"/>
  <c r="Y4746" i="4"/>
  <c r="U4750" i="4"/>
  <c r="V4750" i="4" s="1"/>
  <c r="X4750" i="4" s="1"/>
  <c r="T4750" i="4"/>
  <c r="P4752" i="4"/>
  <c r="U4753" i="4"/>
  <c r="O4755" i="4"/>
  <c r="U4755" i="4"/>
  <c r="V4755" i="4" s="1"/>
  <c r="X4755" i="4" s="1"/>
  <c r="T4763" i="4"/>
  <c r="U4766" i="4"/>
  <c r="V4766" i="4" s="1"/>
  <c r="X4766" i="4" s="1"/>
  <c r="P4768" i="4"/>
  <c r="Y4774" i="4"/>
  <c r="Y4776" i="4"/>
  <c r="T4780" i="4"/>
  <c r="O4783" i="4"/>
  <c r="W4790" i="4"/>
  <c r="T4790" i="4"/>
  <c r="Y4793" i="4"/>
  <c r="Y4797" i="4"/>
  <c r="O4798" i="4"/>
  <c r="U4798" i="4"/>
  <c r="V4798" i="4" s="1"/>
  <c r="X4798" i="4" s="1"/>
  <c r="W4798" i="4"/>
  <c r="R4805" i="4"/>
  <c r="P4805" i="4"/>
  <c r="U4805" i="4"/>
  <c r="V4805" i="4" s="1"/>
  <c r="X4805" i="4" s="1"/>
  <c r="Y4807" i="4"/>
  <c r="Y4822" i="4"/>
  <c r="Q4825" i="4"/>
  <c r="R4825" i="4"/>
  <c r="Y4829" i="4"/>
  <c r="Y4830" i="4"/>
  <c r="R4838" i="4"/>
  <c r="P4838" i="4"/>
  <c r="U4838" i="4"/>
  <c r="O4842" i="4"/>
  <c r="Y4842" i="4"/>
  <c r="U4842" i="4"/>
  <c r="V4842" i="4" s="1"/>
  <c r="X4842" i="4" s="1"/>
  <c r="T4842" i="4"/>
  <c r="U4858" i="4"/>
  <c r="W4862" i="4"/>
  <c r="V4862" i="4"/>
  <c r="X4862" i="4" s="1"/>
  <c r="W4819" i="4"/>
  <c r="T4819" i="4"/>
  <c r="Y4833" i="4"/>
  <c r="Y4844" i="4"/>
  <c r="R4914" i="4"/>
  <c r="P4914" i="4"/>
  <c r="P4928" i="4"/>
  <c r="U4928" i="4"/>
  <c r="V4928" i="4" s="1"/>
  <c r="X4928" i="4" s="1"/>
  <c r="R4928" i="4"/>
  <c r="W4999" i="4"/>
  <c r="V4999" i="4"/>
  <c r="X4999" i="4" s="1"/>
  <c r="P5003" i="4"/>
  <c r="R5003" i="4"/>
  <c r="Y5003" i="4"/>
  <c r="Y4787" i="4"/>
  <c r="Y4804" i="4"/>
  <c r="O4808" i="4"/>
  <c r="U4808" i="4"/>
  <c r="V4808" i="4" s="1"/>
  <c r="X4808" i="4" s="1"/>
  <c r="O4814" i="4"/>
  <c r="Y4814" i="4"/>
  <c r="U4814" i="4"/>
  <c r="V4814" i="4" s="1"/>
  <c r="X4814" i="4" s="1"/>
  <c r="Y4819" i="4"/>
  <c r="T4831" i="4"/>
  <c r="Q4832" i="4"/>
  <c r="U4832" i="4"/>
  <c r="O4833" i="4"/>
  <c r="U4833" i="4"/>
  <c r="V4833" i="4" s="1"/>
  <c r="X4833" i="4" s="1"/>
  <c r="T4833" i="4"/>
  <c r="U4844" i="4"/>
  <c r="V4844" i="4" s="1"/>
  <c r="X4844" i="4" s="1"/>
  <c r="O4844" i="4"/>
  <c r="T4844" i="4"/>
  <c r="P4850" i="4"/>
  <c r="R4850" i="4"/>
  <c r="V4920" i="4"/>
  <c r="X4920" i="4" s="1"/>
  <c r="Q4961" i="4"/>
  <c r="U4961" i="4"/>
  <c r="R4961" i="4"/>
  <c r="U4996" i="4"/>
  <c r="V4996" i="4" s="1"/>
  <c r="X4996" i="4" s="1"/>
  <c r="R4996" i="4"/>
  <c r="P4996" i="4"/>
  <c r="Y4996" i="4"/>
  <c r="U4751" i="4"/>
  <c r="R4767" i="4"/>
  <c r="O4771" i="4"/>
  <c r="U4771" i="4"/>
  <c r="V4771" i="4" s="1"/>
  <c r="X4771" i="4" s="1"/>
  <c r="U4776" i="4"/>
  <c r="O4776" i="4"/>
  <c r="T4782" i="4"/>
  <c r="Y4784" i="4"/>
  <c r="W4789" i="4"/>
  <c r="S4789" i="4"/>
  <c r="U4804" i="4"/>
  <c r="V4804" i="4" s="1"/>
  <c r="X4804" i="4" s="1"/>
  <c r="Y4808" i="4"/>
  <c r="R4810" i="4"/>
  <c r="Q4810" i="4"/>
  <c r="O4812" i="4"/>
  <c r="U4812" i="4"/>
  <c r="V4812" i="4" s="1"/>
  <c r="X4812" i="4" s="1"/>
  <c r="T4812" i="4"/>
  <c r="S4820" i="4"/>
  <c r="U4831" i="4"/>
  <c r="V4831" i="4" s="1"/>
  <c r="X4831" i="4" s="1"/>
  <c r="R4836" i="4"/>
  <c r="P4836" i="4"/>
  <c r="U4836" i="4"/>
  <c r="V4836" i="4" s="1"/>
  <c r="X4836" i="4" s="1"/>
  <c r="R4840" i="4"/>
  <c r="P4840" i="4"/>
  <c r="R4867" i="4"/>
  <c r="Q4867" i="4"/>
  <c r="Y4871" i="4"/>
  <c r="W4911" i="4"/>
  <c r="Y4809" i="4"/>
  <c r="W4814" i="4"/>
  <c r="R4819" i="4"/>
  <c r="P4819" i="4"/>
  <c r="O4865" i="4"/>
  <c r="U4865" i="4"/>
  <c r="V4865" i="4" s="1"/>
  <c r="X4865" i="4" s="1"/>
  <c r="T4865" i="4"/>
  <c r="W4865" i="4"/>
  <c r="U4871" i="4"/>
  <c r="V4871" i="4" s="1"/>
  <c r="X4871" i="4" s="1"/>
  <c r="O4871" i="4"/>
  <c r="T4871" i="4"/>
  <c r="O4891" i="4"/>
  <c r="Y4891" i="4"/>
  <c r="U4891" i="4"/>
  <c r="R4887" i="4"/>
  <c r="Y4887" i="4"/>
  <c r="P4887" i="4"/>
  <c r="W4807" i="4"/>
  <c r="Q4808" i="4"/>
  <c r="R4808" i="4"/>
  <c r="Y4810" i="4"/>
  <c r="U4810" i="4"/>
  <c r="V4810" i="4" s="1"/>
  <c r="X4810" i="4" s="1"/>
  <c r="P4811" i="4"/>
  <c r="W4815" i="4"/>
  <c r="T4815" i="4"/>
  <c r="Y4815" i="4"/>
  <c r="Y4818" i="4"/>
  <c r="S4818" i="4"/>
  <c r="U4829" i="4"/>
  <c r="V4829" i="4" s="1"/>
  <c r="X4829" i="4" s="1"/>
  <c r="O4829" i="4"/>
  <c r="Y4846" i="4"/>
  <c r="U4849" i="4"/>
  <c r="V4849" i="4" s="1"/>
  <c r="X4849" i="4" s="1"/>
  <c r="O4849" i="4"/>
  <c r="T4849" i="4"/>
  <c r="Y4850" i="4"/>
  <c r="U4878" i="4"/>
  <c r="V4878" i="4" s="1"/>
  <c r="X4878" i="4" s="1"/>
  <c r="O4878" i="4"/>
  <c r="W4878" i="4"/>
  <c r="T4878" i="4"/>
  <c r="Y4651" i="4"/>
  <c r="Y4655" i="4"/>
  <c r="R4681" i="4"/>
  <c r="Y4715" i="4"/>
  <c r="Y4719" i="4"/>
  <c r="W4736" i="4"/>
  <c r="R4745" i="4"/>
  <c r="W4774" i="4"/>
  <c r="T4774" i="4"/>
  <c r="R4777" i="4"/>
  <c r="R4779" i="4"/>
  <c r="R4783" i="4"/>
  <c r="Y4788" i="4"/>
  <c r="Y4790" i="4"/>
  <c r="P4799" i="4"/>
  <c r="R4799" i="4"/>
  <c r="T4807" i="4"/>
  <c r="U4818" i="4"/>
  <c r="V4818" i="4" s="1"/>
  <c r="X4818" i="4" s="1"/>
  <c r="U4819" i="4"/>
  <c r="V4819" i="4" s="1"/>
  <c r="X4819" i="4" s="1"/>
  <c r="R4820" i="4"/>
  <c r="U4820" i="4"/>
  <c r="V4820" i="4" s="1"/>
  <c r="X4820" i="4" s="1"/>
  <c r="Y4824" i="4"/>
  <c r="U4840" i="4"/>
  <c r="P4841" i="4"/>
  <c r="U4841" i="4"/>
  <c r="V4841" i="4" s="1"/>
  <c r="X4841" i="4" s="1"/>
  <c r="U4846" i="4"/>
  <c r="V4846" i="4" s="1"/>
  <c r="X4846" i="4" s="1"/>
  <c r="U4864" i="4"/>
  <c r="Y4864" i="4"/>
  <c r="W4885" i="4"/>
  <c r="Y4934" i="4"/>
  <c r="Y4836" i="4"/>
  <c r="S4836" i="4"/>
  <c r="Y4841" i="4"/>
  <c r="T4852" i="4"/>
  <c r="Y4854" i="4"/>
  <c r="Y4860" i="4"/>
  <c r="O4860" i="4"/>
  <c r="U4860" i="4"/>
  <c r="V4860" i="4" s="1"/>
  <c r="X4860" i="4" s="1"/>
  <c r="T4860" i="4"/>
  <c r="R4862" i="4"/>
  <c r="P4862" i="4"/>
  <c r="U4863" i="4"/>
  <c r="V4863" i="4" s="1"/>
  <c r="X4863" i="4" s="1"/>
  <c r="R4890" i="4"/>
  <c r="P4890" i="4"/>
  <c r="Q4898" i="4"/>
  <c r="R4898" i="4"/>
  <c r="S4937" i="4"/>
  <c r="U4937" i="4"/>
  <c r="V4937" i="4" s="1"/>
  <c r="X4937" i="4" s="1"/>
  <c r="U4823" i="4"/>
  <c r="V4823" i="4" s="1"/>
  <c r="X4823" i="4" s="1"/>
  <c r="R4824" i="4"/>
  <c r="U4824" i="4"/>
  <c r="V4824" i="4" s="1"/>
  <c r="X4824" i="4" s="1"/>
  <c r="U4826" i="4"/>
  <c r="V4826" i="4" s="1"/>
  <c r="X4826" i="4" s="1"/>
  <c r="O4828" i="4"/>
  <c r="U4828" i="4"/>
  <c r="V4828" i="4" s="1"/>
  <c r="X4828" i="4" s="1"/>
  <c r="O4830" i="4"/>
  <c r="U4830" i="4"/>
  <c r="V4830" i="4" s="1"/>
  <c r="X4830" i="4" s="1"/>
  <c r="R4835" i="4"/>
  <c r="P4835" i="4"/>
  <c r="P4842" i="4"/>
  <c r="R4842" i="4"/>
  <c r="U4852" i="4"/>
  <c r="V4852" i="4" s="1"/>
  <c r="X4852" i="4" s="1"/>
  <c r="U4854" i="4"/>
  <c r="V4854" i="4" s="1"/>
  <c r="X4854" i="4" s="1"/>
  <c r="R4856" i="4"/>
  <c r="P4856" i="4"/>
  <c r="Y4857" i="4"/>
  <c r="Y4867" i="4"/>
  <c r="U4872" i="4"/>
  <c r="V4872" i="4" s="1"/>
  <c r="X4872" i="4" s="1"/>
  <c r="P4874" i="4"/>
  <c r="R4874" i="4"/>
  <c r="O4875" i="4"/>
  <c r="Y4875" i="4"/>
  <c r="W4875" i="4"/>
  <c r="P4885" i="4"/>
  <c r="R4885" i="4"/>
  <c r="O4888" i="4"/>
  <c r="U4888" i="4"/>
  <c r="V4888" i="4" s="1"/>
  <c r="X4888" i="4" s="1"/>
  <c r="O4906" i="4"/>
  <c r="U4906" i="4"/>
  <c r="V4906" i="4" s="1"/>
  <c r="X4906" i="4" s="1"/>
  <c r="T4906" i="4"/>
  <c r="V4927" i="4"/>
  <c r="X4927" i="4" s="1"/>
  <c r="P4950" i="4"/>
  <c r="U4950" i="4"/>
  <c r="V4950" i="4" s="1"/>
  <c r="X4950" i="4" s="1"/>
  <c r="R4950" i="4"/>
  <c r="Y4806" i="4"/>
  <c r="U4813" i="4"/>
  <c r="O4813" i="4"/>
  <c r="Y4825" i="4"/>
  <c r="T4828" i="4"/>
  <c r="W4830" i="4"/>
  <c r="W4834" i="4"/>
  <c r="U4834" i="4"/>
  <c r="V4834" i="4" s="1"/>
  <c r="X4834" i="4" s="1"/>
  <c r="R4837" i="4"/>
  <c r="Q4837" i="4"/>
  <c r="Y4838" i="4"/>
  <c r="R4839" i="4"/>
  <c r="P4839" i="4"/>
  <c r="W4846" i="4"/>
  <c r="U4850" i="4"/>
  <c r="V4850" i="4" s="1"/>
  <c r="X4850" i="4" s="1"/>
  <c r="Y4855" i="4"/>
  <c r="U4857" i="4"/>
  <c r="V4857" i="4" s="1"/>
  <c r="X4857" i="4" s="1"/>
  <c r="U4861" i="4"/>
  <c r="V4861" i="4" s="1"/>
  <c r="X4861" i="4" s="1"/>
  <c r="O4861" i="4"/>
  <c r="Y4861" i="4"/>
  <c r="P4866" i="4"/>
  <c r="R4866" i="4"/>
  <c r="T4880" i="4"/>
  <c r="Y4886" i="4"/>
  <c r="Y4947" i="4"/>
  <c r="Y4617" i="4"/>
  <c r="U4637" i="4"/>
  <c r="V4637" i="4" s="1"/>
  <c r="X4637" i="4" s="1"/>
  <c r="R4648" i="4"/>
  <c r="W4659" i="4"/>
  <c r="Y4681" i="4"/>
  <c r="U4701" i="4"/>
  <c r="R4712" i="4"/>
  <c r="W4723" i="4"/>
  <c r="Y4745" i="4"/>
  <c r="U4765" i="4"/>
  <c r="V4765" i="4" s="1"/>
  <c r="X4765" i="4" s="1"/>
  <c r="U4794" i="4"/>
  <c r="O4794" i="4"/>
  <c r="R4795" i="4"/>
  <c r="P4795" i="4"/>
  <c r="O4806" i="4"/>
  <c r="U4806" i="4"/>
  <c r="V4806" i="4" s="1"/>
  <c r="X4806" i="4" s="1"/>
  <c r="W4806" i="4"/>
  <c r="T4806" i="4"/>
  <c r="R4816" i="4"/>
  <c r="U4822" i="4"/>
  <c r="V4822" i="4" s="1"/>
  <c r="X4822" i="4" s="1"/>
  <c r="U4825" i="4"/>
  <c r="V4825" i="4" s="1"/>
  <c r="X4825" i="4" s="1"/>
  <c r="R4829" i="4"/>
  <c r="Y4845" i="4"/>
  <c r="W4848" i="4"/>
  <c r="T4850" i="4"/>
  <c r="W4855" i="4"/>
  <c r="U4855" i="4"/>
  <c r="V4855" i="4" s="1"/>
  <c r="X4855" i="4" s="1"/>
  <c r="Y4858" i="4"/>
  <c r="O4858" i="4"/>
  <c r="P4859" i="4"/>
  <c r="R4863" i="4"/>
  <c r="W4868" i="4"/>
  <c r="T4868" i="4"/>
  <c r="U4868" i="4"/>
  <c r="V4868" i="4" s="1"/>
  <c r="X4868" i="4" s="1"/>
  <c r="Y4873" i="4"/>
  <c r="S4873" i="4"/>
  <c r="W4873" i="4"/>
  <c r="U4873" i="4"/>
  <c r="V4873" i="4" s="1"/>
  <c r="X4873" i="4" s="1"/>
  <c r="U4880" i="4"/>
  <c r="V4880" i="4" s="1"/>
  <c r="X4880" i="4" s="1"/>
  <c r="Q4904" i="4"/>
  <c r="R4904" i="4"/>
  <c r="R4921" i="4"/>
  <c r="P4921" i="4"/>
  <c r="U4921" i="4"/>
  <c r="V4921" i="4" s="1"/>
  <c r="X4921" i="4" s="1"/>
  <c r="U4936" i="4"/>
  <c r="V4936" i="4" s="1"/>
  <c r="X4936" i="4" s="1"/>
  <c r="R4946" i="4"/>
  <c r="P4946" i="4"/>
  <c r="U4946" i="4"/>
  <c r="V4946" i="4" s="1"/>
  <c r="X4946" i="4" s="1"/>
  <c r="U4962" i="4"/>
  <c r="V4962" i="4" s="1"/>
  <c r="X4962" i="4" s="1"/>
  <c r="O4962" i="4"/>
  <c r="T4962" i="4"/>
  <c r="W4962" i="4"/>
  <c r="U4845" i="4"/>
  <c r="V4845" i="4" s="1"/>
  <c r="X4845" i="4" s="1"/>
  <c r="Q4847" i="4"/>
  <c r="R4859" i="4"/>
  <c r="Q4882" i="4"/>
  <c r="R4882" i="4"/>
  <c r="Q4894" i="4"/>
  <c r="R4894" i="4"/>
  <c r="Y4894" i="4"/>
  <c r="U4943" i="4"/>
  <c r="V4943" i="4" s="1"/>
  <c r="X4943" i="4" s="1"/>
  <c r="O4943" i="4"/>
  <c r="W4943" i="4"/>
  <c r="T4943" i="4"/>
  <c r="S4958" i="4"/>
  <c r="W4958" i="4"/>
  <c r="U4958" i="4"/>
  <c r="V4958" i="4" s="1"/>
  <c r="X4958" i="4" s="1"/>
  <c r="U4893" i="4"/>
  <c r="V4893" i="4" s="1"/>
  <c r="X4893" i="4" s="1"/>
  <c r="O4893" i="4"/>
  <c r="W4893" i="4"/>
  <c r="T4857" i="4"/>
  <c r="P4858" i="4"/>
  <c r="R4858" i="4"/>
  <c r="W4867" i="4"/>
  <c r="T4867" i="4"/>
  <c r="U4881" i="4"/>
  <c r="V4881" i="4" s="1"/>
  <c r="X4881" i="4" s="1"/>
  <c r="U4883" i="4"/>
  <c r="V4883" i="4" s="1"/>
  <c r="X4883" i="4" s="1"/>
  <c r="W4889" i="4"/>
  <c r="R4910" i="4"/>
  <c r="Q4910" i="4"/>
  <c r="O4940" i="4"/>
  <c r="U4940" i="4"/>
  <c r="V4940" i="4" s="1"/>
  <c r="X4940" i="4" s="1"/>
  <c r="S4952" i="4"/>
  <c r="W4960" i="4"/>
  <c r="S4992" i="4"/>
  <c r="W4992" i="4"/>
  <c r="U4992" i="4"/>
  <c r="V4992" i="4" s="1"/>
  <c r="X4992" i="4" s="1"/>
  <c r="Y4851" i="4"/>
  <c r="T4854" i="4"/>
  <c r="W4854" i="4"/>
  <c r="U4867" i="4"/>
  <c r="V4867" i="4" s="1"/>
  <c r="X4867" i="4" s="1"/>
  <c r="U4870" i="4"/>
  <c r="V4870" i="4" s="1"/>
  <c r="X4870" i="4" s="1"/>
  <c r="T4870" i="4"/>
  <c r="W4870" i="4"/>
  <c r="Y4879" i="4"/>
  <c r="Y4884" i="4"/>
  <c r="R4897" i="4"/>
  <c r="P4897" i="4"/>
  <c r="U4897" i="4"/>
  <c r="V4897" i="4" s="1"/>
  <c r="X4897" i="4" s="1"/>
  <c r="O4909" i="4"/>
  <c r="Y4909" i="4"/>
  <c r="W4909" i="4"/>
  <c r="T4922" i="4"/>
  <c r="R4932" i="4"/>
  <c r="Q4932" i="4"/>
  <c r="R4933" i="4"/>
  <c r="P4933" i="4"/>
  <c r="U4933" i="4"/>
  <c r="V4933" i="4" s="1"/>
  <c r="X4933" i="4" s="1"/>
  <c r="T4940" i="4"/>
  <c r="R4953" i="4"/>
  <c r="R4959" i="4"/>
  <c r="U4959" i="4"/>
  <c r="V4959" i="4" s="1"/>
  <c r="X4959" i="4" s="1"/>
  <c r="Y4959" i="4"/>
  <c r="P4959" i="4"/>
  <c r="P4980" i="4"/>
  <c r="R4980" i="4"/>
  <c r="W4851" i="4"/>
  <c r="T4851" i="4"/>
  <c r="Y4853" i="4"/>
  <c r="Y4856" i="4"/>
  <c r="S4856" i="4"/>
  <c r="S4872" i="4"/>
  <c r="W4872" i="4"/>
  <c r="Y4874" i="4"/>
  <c r="P4875" i="4"/>
  <c r="R4875" i="4"/>
  <c r="O4879" i="4"/>
  <c r="U4879" i="4"/>
  <c r="V4879" i="4" s="1"/>
  <c r="X4879" i="4" s="1"/>
  <c r="T4879" i="4"/>
  <c r="O4884" i="4"/>
  <c r="U4884" i="4"/>
  <c r="V4884" i="4" s="1"/>
  <c r="X4884" i="4" s="1"/>
  <c r="T4884" i="4"/>
  <c r="Y4895" i="4"/>
  <c r="Q4896" i="4"/>
  <c r="R4896" i="4"/>
  <c r="Y4901" i="4"/>
  <c r="W4901" i="4"/>
  <c r="U4901" i="4"/>
  <c r="V4901" i="4" s="1"/>
  <c r="X4901" i="4" s="1"/>
  <c r="P4907" i="4"/>
  <c r="R4907" i="4"/>
  <c r="Y4907" i="4"/>
  <c r="R4918" i="4"/>
  <c r="Q4918" i="4"/>
  <c r="U4922" i="4"/>
  <c r="V4922" i="4" s="1"/>
  <c r="X4922" i="4" s="1"/>
  <c r="R4938" i="4"/>
  <c r="P4938" i="4"/>
  <c r="Q4941" i="4"/>
  <c r="U4952" i="4"/>
  <c r="V4952" i="4" s="1"/>
  <c r="X4952" i="4" s="1"/>
  <c r="Y4782" i="4"/>
  <c r="R4789" i="4"/>
  <c r="P4789" i="4"/>
  <c r="Y4796" i="4"/>
  <c r="O4800" i="4"/>
  <c r="U4800" i="4"/>
  <c r="V4800" i="4" s="1"/>
  <c r="X4800" i="4" s="1"/>
  <c r="U4809" i="4"/>
  <c r="V4809" i="4" s="1"/>
  <c r="X4809" i="4" s="1"/>
  <c r="W4809" i="4"/>
  <c r="O4827" i="4"/>
  <c r="U4827" i="4"/>
  <c r="V4827" i="4" s="1"/>
  <c r="X4827" i="4" s="1"/>
  <c r="O4835" i="4"/>
  <c r="Y4835" i="4"/>
  <c r="U4835" i="4"/>
  <c r="V4835" i="4" s="1"/>
  <c r="X4835" i="4" s="1"/>
  <c r="Y4837" i="4"/>
  <c r="Y4840" i="4"/>
  <c r="U4851" i="4"/>
  <c r="V4851" i="4" s="1"/>
  <c r="X4851" i="4" s="1"/>
  <c r="U4853" i="4"/>
  <c r="V4853" i="4" s="1"/>
  <c r="X4853" i="4" s="1"/>
  <c r="W4863" i="4"/>
  <c r="U4866" i="4"/>
  <c r="V4866" i="4" s="1"/>
  <c r="X4866" i="4" s="1"/>
  <c r="U4869" i="4"/>
  <c r="V4869" i="4" s="1"/>
  <c r="X4869" i="4" s="1"/>
  <c r="W4869" i="4"/>
  <c r="T4869" i="4"/>
  <c r="Y4880" i="4"/>
  <c r="P4883" i="4"/>
  <c r="R4883" i="4"/>
  <c r="R4886" i="4"/>
  <c r="Q4886" i="4"/>
  <c r="R4892" i="4"/>
  <c r="Q4892" i="4"/>
  <c r="S4901" i="4"/>
  <c r="W4931" i="4"/>
  <c r="U4931" i="4"/>
  <c r="V4931" i="4" s="1"/>
  <c r="X4931" i="4" s="1"/>
  <c r="W4936" i="4"/>
  <c r="T4936" i="4"/>
  <c r="Y4940" i="4"/>
  <c r="R4941" i="4"/>
  <c r="P4948" i="4"/>
  <c r="R4948" i="4"/>
  <c r="Y4962" i="4"/>
  <c r="S4964" i="4"/>
  <c r="U4964" i="4"/>
  <c r="V4964" i="4" s="1"/>
  <c r="X4964" i="4" s="1"/>
  <c r="R4976" i="4"/>
  <c r="P4976" i="4"/>
  <c r="U4976" i="4"/>
  <c r="S4956" i="4"/>
  <c r="U4981" i="4"/>
  <c r="V4981" i="4" s="1"/>
  <c r="X4981" i="4" s="1"/>
  <c r="O4981" i="4"/>
  <c r="W4981" i="4"/>
  <c r="T4981" i="4"/>
  <c r="U4877" i="4"/>
  <c r="V4877" i="4" s="1"/>
  <c r="X4877" i="4" s="1"/>
  <c r="Y4890" i="4"/>
  <c r="R4903" i="4"/>
  <c r="P4903" i="4"/>
  <c r="U4912" i="4"/>
  <c r="O4912" i="4"/>
  <c r="Y4913" i="4"/>
  <c r="W4913" i="4"/>
  <c r="U4913" i="4"/>
  <c r="V4913" i="4" s="1"/>
  <c r="X4913" i="4" s="1"/>
  <c r="S4913" i="4"/>
  <c r="T4917" i="4"/>
  <c r="U4923" i="4"/>
  <c r="V4923" i="4" s="1"/>
  <c r="X4923" i="4" s="1"/>
  <c r="R4927" i="4"/>
  <c r="P4927" i="4"/>
  <c r="Y4928" i="4"/>
  <c r="Y4935" i="4"/>
  <c r="U4944" i="4"/>
  <c r="V4944" i="4" s="1"/>
  <c r="X4944" i="4" s="1"/>
  <c r="R4951" i="4"/>
  <c r="P4951" i="4"/>
  <c r="R4957" i="4"/>
  <c r="Q4957" i="4"/>
  <c r="Y4973" i="4"/>
  <c r="U4973" i="4"/>
  <c r="V4973" i="4" s="1"/>
  <c r="X4973" i="4" s="1"/>
  <c r="U4821" i="4"/>
  <c r="V4821" i="4" s="1"/>
  <c r="X4821" i="4" s="1"/>
  <c r="R4832" i="4"/>
  <c r="W4843" i="4"/>
  <c r="Y4865" i="4"/>
  <c r="U4887" i="4"/>
  <c r="V4887" i="4" s="1"/>
  <c r="X4887" i="4" s="1"/>
  <c r="P4891" i="4"/>
  <c r="R4891" i="4"/>
  <c r="U4894" i="4"/>
  <c r="V4894" i="4" s="1"/>
  <c r="X4894" i="4" s="1"/>
  <c r="T4894" i="4"/>
  <c r="R4895" i="4"/>
  <c r="U4895" i="4"/>
  <c r="V4895" i="4" s="1"/>
  <c r="X4895" i="4" s="1"/>
  <c r="Y4896" i="4"/>
  <c r="Y4899" i="4"/>
  <c r="Q4900" i="4"/>
  <c r="R4900" i="4"/>
  <c r="Y4902" i="4"/>
  <c r="U4904" i="4"/>
  <c r="V4904" i="4" s="1"/>
  <c r="X4904" i="4" s="1"/>
  <c r="R4906" i="4"/>
  <c r="P4906" i="4"/>
  <c r="P4909" i="4"/>
  <c r="R4909" i="4"/>
  <c r="U4917" i="4"/>
  <c r="V4917" i="4" s="1"/>
  <c r="X4917" i="4" s="1"/>
  <c r="Y4921" i="4"/>
  <c r="S4921" i="4"/>
  <c r="Y4926" i="4"/>
  <c r="W4928" i="4"/>
  <c r="S4935" i="4"/>
  <c r="W4942" i="4"/>
  <c r="T4942" i="4"/>
  <c r="Y4948" i="4"/>
  <c r="O4948" i="4"/>
  <c r="U4948" i="4"/>
  <c r="V4948" i="4" s="1"/>
  <c r="X4948" i="4" s="1"/>
  <c r="S4949" i="4"/>
  <c r="U4956" i="4"/>
  <c r="V4956" i="4" s="1"/>
  <c r="X4956" i="4" s="1"/>
  <c r="S4973" i="4"/>
  <c r="Y4981" i="4"/>
  <c r="O4876" i="4"/>
  <c r="U4876" i="4"/>
  <c r="V4876" i="4" s="1"/>
  <c r="X4876" i="4" s="1"/>
  <c r="W4876" i="4"/>
  <c r="T4877" i="4"/>
  <c r="Y4882" i="4"/>
  <c r="T4883" i="4"/>
  <c r="U4886" i="4"/>
  <c r="U4890" i="4"/>
  <c r="V4890" i="4" s="1"/>
  <c r="X4890" i="4" s="1"/>
  <c r="U4896" i="4"/>
  <c r="V4896" i="4" s="1"/>
  <c r="X4896" i="4" s="1"/>
  <c r="W4899" i="4"/>
  <c r="T4899" i="4"/>
  <c r="U4902" i="4"/>
  <c r="V4902" i="4" s="1"/>
  <c r="X4902" i="4" s="1"/>
  <c r="O4902" i="4"/>
  <c r="Y4905" i="4"/>
  <c r="S4905" i="4"/>
  <c r="Y4908" i="4"/>
  <c r="R4920" i="4"/>
  <c r="P4920" i="4"/>
  <c r="U4926" i="4"/>
  <c r="V4926" i="4" s="1"/>
  <c r="X4926" i="4" s="1"/>
  <c r="P4931" i="4"/>
  <c r="R4931" i="4"/>
  <c r="U4935" i="4"/>
  <c r="V4935" i="4" s="1"/>
  <c r="X4935" i="4" s="1"/>
  <c r="Y4939" i="4"/>
  <c r="U4942" i="4"/>
  <c r="V4942" i="4" s="1"/>
  <c r="X4942" i="4" s="1"/>
  <c r="Y4945" i="4"/>
  <c r="S4954" i="4"/>
  <c r="R4955" i="4"/>
  <c r="U4955" i="4"/>
  <c r="V4955" i="4" s="1"/>
  <c r="X4955" i="4" s="1"/>
  <c r="R4963" i="4"/>
  <c r="P4963" i="4"/>
  <c r="Y4980" i="4"/>
  <c r="Y4817" i="4"/>
  <c r="U4837" i="4"/>
  <c r="U4843" i="4"/>
  <c r="V4843" i="4" s="1"/>
  <c r="X4843" i="4" s="1"/>
  <c r="R4848" i="4"/>
  <c r="W4859" i="4"/>
  <c r="T4876" i="4"/>
  <c r="Y4885" i="4"/>
  <c r="U4899" i="4"/>
  <c r="V4899" i="4" s="1"/>
  <c r="X4899" i="4" s="1"/>
  <c r="W4902" i="4"/>
  <c r="O4908" i="4"/>
  <c r="U4908" i="4"/>
  <c r="V4908" i="4" s="1"/>
  <c r="X4908" i="4" s="1"/>
  <c r="R4912" i="4"/>
  <c r="P4912" i="4"/>
  <c r="O4914" i="4"/>
  <c r="U4914" i="4"/>
  <c r="V4914" i="4" s="1"/>
  <c r="X4914" i="4" s="1"/>
  <c r="T4914" i="4"/>
  <c r="Y4915" i="4"/>
  <c r="R4916" i="4"/>
  <c r="Q4916" i="4"/>
  <c r="Y4922" i="4"/>
  <c r="P4923" i="4"/>
  <c r="R4923" i="4"/>
  <c r="T4926" i="4"/>
  <c r="R4934" i="4"/>
  <c r="Q4934" i="4"/>
  <c r="U4945" i="4"/>
  <c r="V4945" i="4" s="1"/>
  <c r="X4945" i="4" s="1"/>
  <c r="Y4950" i="4"/>
  <c r="S4950" i="4"/>
  <c r="W4950" i="4"/>
  <c r="Y4898" i="4"/>
  <c r="Y4904" i="4"/>
  <c r="T4923" i="4"/>
  <c r="Y4930" i="4"/>
  <c r="O4932" i="4"/>
  <c r="U4932" i="4"/>
  <c r="V4932" i="4" s="1"/>
  <c r="X4932" i="4" s="1"/>
  <c r="W4932" i="4"/>
  <c r="U4939" i="4"/>
  <c r="V4939" i="4" s="1"/>
  <c r="X4939" i="4" s="1"/>
  <c r="W4945" i="4"/>
  <c r="T4945" i="4"/>
  <c r="U4947" i="4"/>
  <c r="V4947" i="4" s="1"/>
  <c r="X4947" i="4" s="1"/>
  <c r="T4947" i="4"/>
  <c r="R4952" i="4"/>
  <c r="P4952" i="4"/>
  <c r="R4958" i="4"/>
  <c r="P4958" i="4"/>
  <c r="R4969" i="4"/>
  <c r="U4969" i="4"/>
  <c r="V4969" i="4" s="1"/>
  <c r="X4969" i="4" s="1"/>
  <c r="R4984" i="4"/>
  <c r="Q4984" i="4"/>
  <c r="Y4984" i="4"/>
  <c r="P4988" i="4"/>
  <c r="U4988" i="4"/>
  <c r="V4988" i="4" s="1"/>
  <c r="X4988" i="4" s="1"/>
  <c r="R4988" i="4"/>
  <c r="U4994" i="4"/>
  <c r="V4994" i="4" s="1"/>
  <c r="X4994" i="4" s="1"/>
  <c r="R4881" i="4"/>
  <c r="R4889" i="4"/>
  <c r="O4898" i="4"/>
  <c r="U4898" i="4"/>
  <c r="V4898" i="4" s="1"/>
  <c r="X4898" i="4" s="1"/>
  <c r="T4898" i="4"/>
  <c r="T4904" i="4"/>
  <c r="R4905" i="4"/>
  <c r="P4905" i="4"/>
  <c r="U4907" i="4"/>
  <c r="R4911" i="4"/>
  <c r="U4911" i="4"/>
  <c r="V4911" i="4" s="1"/>
  <c r="X4911" i="4" s="1"/>
  <c r="Y4918" i="4"/>
  <c r="U4925" i="4"/>
  <c r="V4925" i="4" s="1"/>
  <c r="X4925" i="4" s="1"/>
  <c r="T4925" i="4"/>
  <c r="W4925" i="4"/>
  <c r="O4930" i="4"/>
  <c r="U4930" i="4"/>
  <c r="V4930" i="4" s="1"/>
  <c r="X4930" i="4" s="1"/>
  <c r="T4930" i="4"/>
  <c r="U4934" i="4"/>
  <c r="V4934" i="4" s="1"/>
  <c r="X4934" i="4" s="1"/>
  <c r="T4939" i="4"/>
  <c r="Y4957" i="4"/>
  <c r="Y4961" i="4"/>
  <c r="W4968" i="4"/>
  <c r="T4968" i="4"/>
  <c r="Q4972" i="4"/>
  <c r="U4972" i="4"/>
  <c r="V4972" i="4" s="1"/>
  <c r="X4972" i="4" s="1"/>
  <c r="Y4974" i="4"/>
  <c r="U4983" i="4"/>
  <c r="V4983" i="4" s="1"/>
  <c r="X4983" i="4" s="1"/>
  <c r="Y4986" i="4"/>
  <c r="O4900" i="4"/>
  <c r="U4900" i="4"/>
  <c r="V4900" i="4" s="1"/>
  <c r="X4900" i="4" s="1"/>
  <c r="W4900" i="4"/>
  <c r="T4900" i="4"/>
  <c r="Y4912" i="4"/>
  <c r="Y4914" i="4"/>
  <c r="O4916" i="4"/>
  <c r="U4916" i="4"/>
  <c r="V4916" i="4" s="1"/>
  <c r="X4916" i="4" s="1"/>
  <c r="W4916" i="4"/>
  <c r="U4918" i="4"/>
  <c r="O4918" i="4"/>
  <c r="R4919" i="4"/>
  <c r="P4919" i="4"/>
  <c r="Y4927" i="4"/>
  <c r="Y4932" i="4"/>
  <c r="Y4936" i="4"/>
  <c r="R4937" i="4"/>
  <c r="P4937" i="4"/>
  <c r="Y4942" i="4"/>
  <c r="Y4951" i="4"/>
  <c r="U4966" i="4"/>
  <c r="O4966" i="4"/>
  <c r="R4967" i="4"/>
  <c r="U4968" i="4"/>
  <c r="V4968" i="4" s="1"/>
  <c r="X4968" i="4" s="1"/>
  <c r="U4971" i="4"/>
  <c r="O4971" i="4"/>
  <c r="Q4978" i="4"/>
  <c r="R4978" i="4"/>
  <c r="T4979" i="4"/>
  <c r="W4979" i="4"/>
  <c r="U4979" i="4"/>
  <c r="V4979" i="4" s="1"/>
  <c r="X4979" i="4" s="1"/>
  <c r="U4985" i="4"/>
  <c r="V4985" i="4" s="1"/>
  <c r="X4985" i="4" s="1"/>
  <c r="Q4985" i="4"/>
  <c r="U4986" i="4"/>
  <c r="V4986" i="4" s="1"/>
  <c r="X4986" i="4" s="1"/>
  <c r="R4975" i="4"/>
  <c r="P4975" i="4"/>
  <c r="Y4982" i="4"/>
  <c r="R4993" i="4"/>
  <c r="P4993" i="4"/>
  <c r="U4993" i="4"/>
  <c r="O4995" i="4"/>
  <c r="Y4995" i="4"/>
  <c r="T4995" i="4"/>
  <c r="W4995" i="4"/>
  <c r="Y4997" i="4"/>
  <c r="T5002" i="4"/>
  <c r="W5002" i="4"/>
  <c r="O4892" i="4"/>
  <c r="U4892" i="4"/>
  <c r="V4892" i="4" s="1"/>
  <c r="X4892" i="4" s="1"/>
  <c r="Y4906" i="4"/>
  <c r="R4913" i="4"/>
  <c r="P4913" i="4"/>
  <c r="Y4920" i="4"/>
  <c r="O4924" i="4"/>
  <c r="U4924" i="4"/>
  <c r="V4924" i="4" s="1"/>
  <c r="X4924" i="4" s="1"/>
  <c r="W4924" i="4"/>
  <c r="Y4938" i="4"/>
  <c r="Y4941" i="4"/>
  <c r="T4944" i="4"/>
  <c r="R4956" i="4"/>
  <c r="P4956" i="4"/>
  <c r="Y4963" i="4"/>
  <c r="Y4965" i="4"/>
  <c r="S4974" i="4"/>
  <c r="R4977" i="4"/>
  <c r="U4977" i="4"/>
  <c r="V4977" i="4" s="1"/>
  <c r="X4977" i="4" s="1"/>
  <c r="Y4978" i="4"/>
  <c r="S4982" i="4"/>
  <c r="O4987" i="4"/>
  <c r="Y4987" i="4"/>
  <c r="U4987" i="4"/>
  <c r="V4987" i="4" s="1"/>
  <c r="X4987" i="4" s="1"/>
  <c r="Q4991" i="4"/>
  <c r="R4991" i="4"/>
  <c r="R5000" i="4"/>
  <c r="P5000" i="4"/>
  <c r="U4910" i="4"/>
  <c r="T4924" i="4"/>
  <c r="R4935" i="4"/>
  <c r="W4938" i="4"/>
  <c r="T4938" i="4"/>
  <c r="W4941" i="4"/>
  <c r="T4941" i="4"/>
  <c r="Y4943" i="4"/>
  <c r="Y4946" i="4"/>
  <c r="S4946" i="4"/>
  <c r="U4951" i="4"/>
  <c r="V4951" i="4" s="1"/>
  <c r="X4951" i="4" s="1"/>
  <c r="U4953" i="4"/>
  <c r="V4953" i="4" s="1"/>
  <c r="X4953" i="4" s="1"/>
  <c r="O4955" i="4"/>
  <c r="Y4955" i="4"/>
  <c r="T4955" i="4"/>
  <c r="O4963" i="4"/>
  <c r="U4963" i="4"/>
  <c r="V4963" i="4" s="1"/>
  <c r="X4963" i="4" s="1"/>
  <c r="W4963" i="4"/>
  <c r="T4963" i="4"/>
  <c r="O4965" i="4"/>
  <c r="U4965" i="4"/>
  <c r="O4967" i="4"/>
  <c r="U4967" i="4"/>
  <c r="V4967" i="4" s="1"/>
  <c r="X4967" i="4" s="1"/>
  <c r="U4998" i="4"/>
  <c r="V4998" i="4" s="1"/>
  <c r="X4998" i="4" s="1"/>
  <c r="W4998" i="4"/>
  <c r="Y5001" i="4"/>
  <c r="Y5004" i="4"/>
  <c r="Y4994" i="4"/>
  <c r="T4998" i="4"/>
  <c r="U5004" i="4"/>
  <c r="V5004" i="4" s="1"/>
  <c r="X5004" i="4" s="1"/>
  <c r="O5004" i="4"/>
  <c r="Y4991" i="4"/>
  <c r="T4994" i="4"/>
  <c r="P4995" i="4"/>
  <c r="R4995" i="4"/>
  <c r="U4997" i="4"/>
  <c r="V4997" i="4" s="1"/>
  <c r="X4997" i="4" s="1"/>
  <c r="T4986" i="4"/>
  <c r="U4989" i="4"/>
  <c r="V4989" i="4" s="1"/>
  <c r="X4989" i="4" s="1"/>
  <c r="T4997" i="4"/>
  <c r="Y5000" i="4"/>
  <c r="V5001" i="4"/>
  <c r="X5001" i="4" s="1"/>
  <c r="Y4970" i="4"/>
  <c r="Y4988" i="4"/>
  <c r="Q4990" i="4"/>
  <c r="Y4993" i="4"/>
  <c r="U5000" i="4"/>
  <c r="V5000" i="4" s="1"/>
  <c r="X5000" i="4" s="1"/>
  <c r="R5001" i="4"/>
  <c r="P5001" i="4"/>
  <c r="U4970" i="4"/>
  <c r="Y4990" i="4"/>
  <c r="W4991" i="4"/>
  <c r="O4998" i="4"/>
  <c r="R5002" i="4"/>
  <c r="U4949" i="4"/>
  <c r="V4949" i="4" s="1"/>
  <c r="X4949" i="4" s="1"/>
  <c r="O4949" i="4"/>
  <c r="Y4953" i="4"/>
  <c r="W4964" i="4"/>
  <c r="Y4969" i="4"/>
  <c r="T4972" i="4"/>
  <c r="U4978" i="4"/>
  <c r="V4978" i="4" s="1"/>
  <c r="X4978" i="4" s="1"/>
  <c r="O4980" i="4"/>
  <c r="U4980" i="4"/>
  <c r="V4980" i="4" s="1"/>
  <c r="X4980" i="4" s="1"/>
  <c r="T4980" i="4"/>
  <c r="U4984" i="4"/>
  <c r="R4987" i="4"/>
  <c r="U4990" i="4"/>
  <c r="V4990" i="4" s="1"/>
  <c r="X4990" i="4" s="1"/>
  <c r="O4990" i="4"/>
  <c r="Y5002" i="4"/>
  <c r="U4957" i="4"/>
  <c r="R4972" i="4"/>
  <c r="U4982" i="4"/>
  <c r="V4982" i="4" s="1"/>
  <c r="X4982" i="4" s="1"/>
  <c r="W4988" i="4"/>
  <c r="T4988" i="4"/>
  <c r="U5003" i="4"/>
  <c r="V5003" i="4" s="1"/>
  <c r="X5003" i="4" s="1"/>
  <c r="U4974" i="4"/>
  <c r="V4974" i="4" s="1"/>
  <c r="X4974" i="4" s="1"/>
  <c r="R4985" i="4"/>
  <c r="W4996" i="4"/>
  <c r="W3804" i="4" l="1"/>
  <c r="W3300" i="4"/>
  <c r="W2123" i="4"/>
  <c r="W2207" i="4"/>
  <c r="W2066" i="4"/>
  <c r="W1722" i="4"/>
  <c r="W486" i="4"/>
  <c r="W355" i="4"/>
  <c r="W3372" i="4"/>
  <c r="W2325" i="4"/>
  <c r="W4509" i="4"/>
  <c r="W4493" i="4"/>
  <c r="W4220" i="4"/>
  <c r="W4205" i="4"/>
  <c r="W3849" i="4"/>
  <c r="W3575" i="4"/>
  <c r="W3500" i="4"/>
  <c r="W1854" i="4"/>
  <c r="W1827" i="4"/>
  <c r="W1347" i="4"/>
  <c r="W440" i="4"/>
  <c r="W4883" i="4"/>
  <c r="W4088" i="4"/>
  <c r="W4821" i="4"/>
  <c r="W4983" i="4"/>
  <c r="W4668" i="4"/>
  <c r="W4801" i="4"/>
  <c r="W4732" i="4"/>
  <c r="W4773" i="4"/>
  <c r="W4757" i="4"/>
  <c r="W4640" i="4"/>
  <c r="W4611" i="4"/>
  <c r="W4583" i="4"/>
  <c r="W4411" i="4"/>
  <c r="W4283" i="4"/>
  <c r="W4341" i="4"/>
  <c r="W4097" i="4"/>
  <c r="W3573" i="4"/>
  <c r="W3561" i="4"/>
  <c r="W3548" i="4"/>
  <c r="W3228" i="4"/>
  <c r="W2918" i="4"/>
  <c r="W3088" i="4"/>
  <c r="W2861" i="4"/>
  <c r="W2914" i="4"/>
  <c r="W2390" i="4"/>
  <c r="W2309" i="4"/>
  <c r="W1937" i="4"/>
  <c r="W1596" i="4"/>
  <c r="W1908" i="4"/>
  <c r="W1789" i="4"/>
  <c r="W769" i="4"/>
  <c r="W1252" i="4"/>
  <c r="W291" i="4"/>
  <c r="W2804" i="4"/>
  <c r="W4908" i="4"/>
  <c r="W4926" i="4"/>
  <c r="W4212" i="4"/>
  <c r="W4420" i="4"/>
  <c r="W3820" i="4"/>
  <c r="W3812" i="4"/>
  <c r="W3244" i="4"/>
  <c r="W3632" i="4"/>
  <c r="W3534" i="4"/>
  <c r="W3512" i="4"/>
  <c r="W3169" i="4"/>
  <c r="W2716" i="4"/>
  <c r="W2777" i="4"/>
  <c r="W2590" i="4"/>
  <c r="W2648" i="4"/>
  <c r="W2187" i="4"/>
  <c r="W2134" i="4"/>
  <c r="W2111" i="4"/>
  <c r="W2094" i="4"/>
  <c r="W1798" i="4"/>
  <c r="W1763" i="4"/>
  <c r="W1610" i="4"/>
  <c r="W1314" i="4"/>
  <c r="W1295" i="4"/>
  <c r="W1207" i="4"/>
  <c r="W1162" i="4"/>
  <c r="W814" i="4"/>
  <c r="W1099" i="4"/>
  <c r="W362" i="4"/>
  <c r="W330" i="4"/>
  <c r="W298" i="4"/>
  <c r="W2438" i="4"/>
  <c r="W2382" i="4"/>
  <c r="W1483" i="4"/>
  <c r="W439" i="4"/>
  <c r="W2380" i="4"/>
  <c r="W2854" i="4"/>
  <c r="V2854" i="4"/>
  <c r="X2854" i="4" s="1"/>
  <c r="W4973" i="4"/>
  <c r="W4231" i="4"/>
  <c r="W4318" i="4"/>
  <c r="W4354" i="4"/>
  <c r="W2260" i="4"/>
  <c r="W1511" i="4"/>
  <c r="W4006" i="4"/>
  <c r="W4967" i="4"/>
  <c r="W4933" i="4"/>
  <c r="W4833" i="4"/>
  <c r="W4563" i="4"/>
  <c r="W4691" i="4"/>
  <c r="W4518" i="4"/>
  <c r="W4433" i="4"/>
  <c r="W4418" i="4"/>
  <c r="W4280" i="4"/>
  <c r="W3838" i="4"/>
  <c r="W3703" i="4"/>
  <c r="W3470" i="4"/>
  <c r="W3555" i="4"/>
  <c r="W3041" i="4"/>
  <c r="W2779" i="4"/>
  <c r="W2842" i="4"/>
  <c r="W2737" i="4"/>
  <c r="W2582" i="4"/>
  <c r="W2226" i="4"/>
  <c r="W2210" i="4"/>
  <c r="W2437" i="4"/>
  <c r="W2245" i="4"/>
  <c r="W1623" i="4"/>
  <c r="W1359" i="4"/>
  <c r="W1329" i="4"/>
  <c r="W1273" i="4"/>
  <c r="W1097" i="4"/>
  <c r="W553" i="4"/>
  <c r="W585" i="4"/>
  <c r="W1247" i="4"/>
  <c r="W630" i="4"/>
  <c r="W878" i="4"/>
  <c r="W1277" i="4"/>
  <c r="W674" i="4"/>
  <c r="W539" i="4"/>
  <c r="W4618" i="4"/>
  <c r="W4542" i="4"/>
  <c r="W4944" i="4"/>
  <c r="W4800" i="4"/>
  <c r="W4884" i="4"/>
  <c r="W4871" i="4"/>
  <c r="W4750" i="4"/>
  <c r="W4671" i="4"/>
  <c r="W4667" i="4"/>
  <c r="W4740" i="4"/>
  <c r="W4699" i="4"/>
  <c r="W4635" i="4"/>
  <c r="W4582" i="4"/>
  <c r="W4556" i="4"/>
  <c r="W4351" i="4"/>
  <c r="W4269" i="4"/>
  <c r="W4196" i="4"/>
  <c r="W4223" i="4"/>
  <c r="W4347" i="4"/>
  <c r="W4040" i="4"/>
  <c r="W4058" i="4"/>
  <c r="W4109" i="4"/>
  <c r="W4077" i="4"/>
  <c r="W4064" i="4"/>
  <c r="W4106" i="4"/>
  <c r="W4061" i="4"/>
  <c r="W4002" i="4"/>
  <c r="W3843" i="4"/>
  <c r="W3811" i="4"/>
  <c r="W3972" i="4"/>
  <c r="W3865" i="4"/>
  <c r="W3505" i="4"/>
  <c r="W3643" i="4"/>
  <c r="W3720" i="4"/>
  <c r="W3705" i="4"/>
  <c r="W3753" i="4"/>
  <c r="W3463" i="4"/>
  <c r="W3669" i="4"/>
  <c r="W3077" i="4"/>
  <c r="W3045" i="4"/>
  <c r="W3071" i="4"/>
  <c r="W2447" i="4"/>
  <c r="W2581" i="4"/>
  <c r="W2556" i="4"/>
  <c r="W2583" i="4"/>
  <c r="W2266" i="4"/>
  <c r="W2151" i="4"/>
  <c r="W2388" i="4"/>
  <c r="W2243" i="4"/>
  <c r="W2084" i="4"/>
  <c r="W1742" i="4"/>
  <c r="W1473" i="4"/>
  <c r="W1553" i="4"/>
  <c r="W1371" i="4"/>
  <c r="W1331" i="4"/>
  <c r="W806" i="4"/>
  <c r="W1145" i="4"/>
  <c r="W1293" i="4"/>
  <c r="W1187" i="4"/>
  <c r="W858" i="4"/>
  <c r="W831" i="4"/>
  <c r="W1147" i="4"/>
  <c r="W650" i="4"/>
  <c r="W371" i="4"/>
  <c r="W321" i="4"/>
  <c r="W4919" i="4"/>
  <c r="V4919" i="4"/>
  <c r="X4919" i="4" s="1"/>
  <c r="W4581" i="4"/>
  <c r="W2789" i="4"/>
  <c r="W2255" i="4"/>
  <c r="W2139" i="4"/>
  <c r="W1419" i="4"/>
  <c r="W116" i="4"/>
  <c r="W100" i="4"/>
  <c r="W4772" i="4"/>
  <c r="W4715" i="4"/>
  <c r="W4437" i="4"/>
  <c r="W4292" i="4"/>
  <c r="W4279" i="4"/>
  <c r="W4074" i="4"/>
  <c r="W3722" i="4"/>
  <c r="W3580" i="4"/>
  <c r="W3356" i="4"/>
  <c r="W3276" i="4"/>
  <c r="W3000" i="4"/>
  <c r="W2891" i="4"/>
  <c r="W2179" i="4"/>
  <c r="W1899" i="4"/>
  <c r="W1835" i="4"/>
  <c r="W1686" i="4"/>
  <c r="W2023" i="4"/>
  <c r="W1571" i="4"/>
  <c r="W1592" i="4"/>
  <c r="W1797" i="4"/>
  <c r="W1497" i="4"/>
  <c r="W1478" i="4"/>
  <c r="W1401" i="4"/>
  <c r="W1142" i="4"/>
  <c r="W927" i="4"/>
  <c r="W1274" i="4"/>
  <c r="W813" i="4"/>
  <c r="W874" i="4"/>
  <c r="W509" i="4"/>
  <c r="W656" i="4"/>
  <c r="W551" i="4"/>
  <c r="W500" i="4"/>
  <c r="W378" i="4"/>
  <c r="W155" i="4"/>
  <c r="C55" i="6"/>
  <c r="C57" i="6"/>
  <c r="C54" i="6"/>
  <c r="W3535" i="4"/>
  <c r="W3284" i="4"/>
  <c r="W2679" i="4"/>
  <c r="W1943" i="4"/>
  <c r="W1912" i="4"/>
  <c r="W293" i="4"/>
  <c r="V293" i="4"/>
  <c r="X293" i="4" s="1"/>
  <c r="W4792" i="4"/>
  <c r="W4553" i="4"/>
  <c r="W4521" i="4"/>
  <c r="W4517" i="4"/>
  <c r="W4443" i="4"/>
  <c r="W4414" i="4"/>
  <c r="W4343" i="4"/>
  <c r="W4226" i="4"/>
  <c r="W4179" i="4"/>
  <c r="W4169" i="4"/>
  <c r="W3729" i="4"/>
  <c r="W3830" i="4"/>
  <c r="W3881" i="4"/>
  <c r="W3468" i="4"/>
  <c r="W3668" i="4"/>
  <c r="W3473" i="4"/>
  <c r="W3707" i="4"/>
  <c r="W3521" i="4"/>
  <c r="W3501" i="4"/>
  <c r="W3192" i="4"/>
  <c r="W3411" i="4"/>
  <c r="W3330" i="4"/>
  <c r="W3135" i="4"/>
  <c r="W3149" i="4"/>
  <c r="W2787" i="4"/>
  <c r="W2771" i="4"/>
  <c r="W3098" i="4"/>
  <c r="W3018" i="4"/>
  <c r="W2980" i="4"/>
  <c r="W2645" i="4"/>
  <c r="W2566" i="4"/>
  <c r="W2706" i="4"/>
  <c r="W2575" i="4"/>
  <c r="W1956" i="4"/>
  <c r="W2269" i="4"/>
  <c r="W2253" i="4"/>
  <c r="W2067" i="4"/>
  <c r="W2181" i="4"/>
  <c r="W2100" i="4"/>
  <c r="W1822" i="4"/>
  <c r="W1650" i="4"/>
  <c r="W1955" i="4"/>
  <c r="W1594" i="4"/>
  <c r="W1719" i="4"/>
  <c r="W1700" i="4"/>
  <c r="W1335" i="4"/>
  <c r="W956" i="4"/>
  <c r="W1315" i="4"/>
  <c r="W1269" i="4"/>
  <c r="W578" i="4"/>
  <c r="W718" i="4"/>
  <c r="W437" i="4"/>
  <c r="W695" i="4"/>
  <c r="W415" i="4"/>
  <c r="W280" i="4"/>
  <c r="I7" i="1"/>
  <c r="W4987" i="4"/>
  <c r="W4892" i="4"/>
  <c r="W4974" i="4"/>
  <c r="W4853" i="4"/>
  <c r="W4827" i="4"/>
  <c r="W4879" i="4"/>
  <c r="W4940" i="4"/>
  <c r="W4771" i="4"/>
  <c r="W4844" i="4"/>
  <c r="W4720" i="4"/>
  <c r="W4626" i="4"/>
  <c r="W4586" i="4"/>
  <c r="W4566" i="4"/>
  <c r="W4252" i="4"/>
  <c r="W4503" i="4"/>
  <c r="W4173" i="4"/>
  <c r="W4048" i="4"/>
  <c r="W4108" i="4"/>
  <c r="W3829" i="4"/>
  <c r="W3797" i="4"/>
  <c r="W3299" i="4"/>
  <c r="W3458" i="4"/>
  <c r="W3315" i="4"/>
  <c r="W3061" i="4"/>
  <c r="W2919" i="4"/>
  <c r="W2957" i="4"/>
  <c r="W2644" i="4"/>
  <c r="W2509" i="4"/>
  <c r="W2242" i="4"/>
  <c r="W2162" i="4"/>
  <c r="W2405" i="4"/>
  <c r="W2133" i="4"/>
  <c r="W2213" i="4"/>
  <c r="W2298" i="4"/>
  <c r="W1638" i="4"/>
  <c r="W1811" i="4"/>
  <c r="W2237" i="4"/>
  <c r="W1947" i="4"/>
  <c r="W1521" i="4"/>
  <c r="W1537" i="4"/>
  <c r="W1504" i="4"/>
  <c r="W1626" i="4"/>
  <c r="W1253" i="4"/>
  <c r="W1009" i="4"/>
  <c r="W1101" i="4"/>
  <c r="W664" i="4"/>
  <c r="W514" i="4"/>
  <c r="D25" i="6"/>
  <c r="W3471" i="4"/>
  <c r="W2999" i="4"/>
  <c r="W3020" i="4"/>
  <c r="V2796" i="4"/>
  <c r="X2796" i="4" s="1"/>
  <c r="W2796" i="4"/>
  <c r="W2231" i="4"/>
  <c r="W2163" i="4"/>
  <c r="W1486" i="4"/>
  <c r="W924" i="4"/>
  <c r="W895" i="4"/>
  <c r="W533" i="4"/>
  <c r="W4994" i="4"/>
  <c r="W4906" i="4"/>
  <c r="W4644" i="4"/>
  <c r="W4468" i="4"/>
  <c r="W4238" i="4"/>
  <c r="W4120" i="4"/>
  <c r="W4222" i="4"/>
  <c r="W3859" i="4"/>
  <c r="W3827" i="4"/>
  <c r="W3873" i="4"/>
  <c r="W3903" i="4"/>
  <c r="W3219" i="4"/>
  <c r="W3430" i="4"/>
  <c r="W3251" i="4"/>
  <c r="W3177" i="4"/>
  <c r="W2937" i="4"/>
  <c r="W2859" i="4"/>
  <c r="W2532" i="4"/>
  <c r="W2549" i="4"/>
  <c r="W2558" i="4"/>
  <c r="W2564" i="4"/>
  <c r="W2391" i="4"/>
  <c r="W2060" i="4"/>
  <c r="W1296" i="4"/>
  <c r="W1156" i="4"/>
  <c r="W1057" i="4"/>
  <c r="W752" i="4"/>
  <c r="W460" i="4"/>
  <c r="W590" i="4"/>
  <c r="W3308" i="4"/>
  <c r="W2829" i="4"/>
  <c r="W2773" i="4"/>
  <c r="W2216" i="4"/>
  <c r="W492" i="4"/>
  <c r="W391" i="4"/>
  <c r="W2401" i="4"/>
  <c r="W2206" i="4"/>
  <c r="W1922" i="4"/>
  <c r="W859" i="4"/>
  <c r="V1685" i="4"/>
  <c r="X1685" i="4" s="1"/>
  <c r="W1685" i="4"/>
  <c r="W30" i="4"/>
  <c r="W4455" i="4"/>
  <c r="W3808" i="4"/>
  <c r="W3321" i="4"/>
  <c r="W2669" i="4"/>
  <c r="W2886" i="4"/>
  <c r="W2687" i="4"/>
  <c r="W2492" i="4"/>
  <c r="W2712" i="4"/>
  <c r="W2323" i="4"/>
  <c r="W2091" i="4"/>
  <c r="W2283" i="4"/>
  <c r="W1496" i="4"/>
  <c r="W1981" i="4"/>
  <c r="W1613" i="4"/>
  <c r="W1124" i="4"/>
  <c r="W1423" i="4"/>
  <c r="W729" i="4"/>
  <c r="W879" i="4"/>
  <c r="W832" i="4"/>
  <c r="W421" i="4"/>
  <c r="D22" i="6"/>
  <c r="W3871" i="4"/>
  <c r="V3871" i="4"/>
  <c r="X3871" i="4" s="1"/>
  <c r="W3498" i="4"/>
  <c r="W3348" i="4"/>
  <c r="W922" i="4"/>
  <c r="W852" i="4"/>
  <c r="W479" i="4"/>
  <c r="W147" i="4"/>
  <c r="W4656" i="4"/>
  <c r="W4917" i="4"/>
  <c r="W4539" i="4"/>
  <c r="W4559" i="4"/>
  <c r="W4506" i="4"/>
  <c r="W4316" i="4"/>
  <c r="W4270" i="4"/>
  <c r="W4369" i="4"/>
  <c r="W4301" i="4"/>
  <c r="W4218" i="4"/>
  <c r="W4175" i="4"/>
  <c r="W3898" i="4"/>
  <c r="W3946" i="4"/>
  <c r="W3756" i="4"/>
  <c r="W3745" i="4"/>
  <c r="W3345" i="4"/>
  <c r="W3281" i="4"/>
  <c r="W3490" i="4"/>
  <c r="W3687" i="4"/>
  <c r="W3603" i="4"/>
  <c r="W2965" i="4"/>
  <c r="W3118" i="4"/>
  <c r="W2954" i="4"/>
  <c r="W2609" i="4"/>
  <c r="W2234" i="4"/>
  <c r="W2329" i="4"/>
  <c r="W2277" i="4"/>
  <c r="W2188" i="4"/>
  <c r="W1646" i="4"/>
  <c r="W2042" i="4"/>
  <c r="W1902" i="4"/>
  <c r="W1896" i="4"/>
  <c r="W1559" i="4"/>
  <c r="W1457" i="4"/>
  <c r="W1920" i="4"/>
  <c r="W1635" i="4"/>
  <c r="W1813" i="4"/>
  <c r="W1456" i="4"/>
  <c r="W1411" i="4"/>
  <c r="W1250" i="4"/>
  <c r="W1220" i="4"/>
  <c r="W1038" i="4"/>
  <c r="W598" i="4"/>
  <c r="W542" i="4"/>
  <c r="D33" i="6"/>
  <c r="W202" i="4"/>
  <c r="W195" i="4"/>
  <c r="W3421" i="4"/>
  <c r="V3421" i="4"/>
  <c r="X3421" i="4" s="1"/>
  <c r="W4201" i="4"/>
  <c r="W3223" i="4"/>
  <c r="V3223" i="4"/>
  <c r="X3223" i="4" s="1"/>
  <c r="V2765" i="4"/>
  <c r="X2765" i="4" s="1"/>
  <c r="W2765" i="4"/>
  <c r="W1749" i="4"/>
  <c r="V1749" i="4"/>
  <c r="X1749" i="4" s="1"/>
  <c r="W191" i="4"/>
  <c r="V4603" i="4"/>
  <c r="X4603" i="4" s="1"/>
  <c r="W4603" i="4"/>
  <c r="W4572" i="4"/>
  <c r="V4572" i="4"/>
  <c r="X4572" i="4" s="1"/>
  <c r="W4797" i="4"/>
  <c r="V4797" i="4"/>
  <c r="X4797" i="4" s="1"/>
  <c r="V4646" i="4"/>
  <c r="X4646" i="4" s="1"/>
  <c r="W4646" i="4"/>
  <c r="V4425" i="4"/>
  <c r="X4425" i="4" s="1"/>
  <c r="W4425" i="4"/>
  <c r="V4403" i="4"/>
  <c r="X4403" i="4" s="1"/>
  <c r="W4403" i="4"/>
  <c r="W4063" i="4"/>
  <c r="V4063" i="4"/>
  <c r="X4063" i="4" s="1"/>
  <c r="V4034" i="4"/>
  <c r="X4034" i="4" s="1"/>
  <c r="W4034" i="4"/>
  <c r="W4154" i="4"/>
  <c r="V4154" i="4"/>
  <c r="X4154" i="4" s="1"/>
  <c r="W3967" i="4"/>
  <c r="W4004" i="4"/>
  <c r="V3733" i="4"/>
  <c r="X3733" i="4" s="1"/>
  <c r="W3733" i="4"/>
  <c r="V3694" i="4"/>
  <c r="X3694" i="4" s="1"/>
  <c r="W3694" i="4"/>
  <c r="V3477" i="4"/>
  <c r="X3477" i="4" s="1"/>
  <c r="W3477" i="4"/>
  <c r="W3750" i="4"/>
  <c r="W3735" i="4"/>
  <c r="V3735" i="4"/>
  <c r="X3735" i="4" s="1"/>
  <c r="W3360" i="4"/>
  <c r="V3360" i="4"/>
  <c r="X3360" i="4" s="1"/>
  <c r="V3316" i="4"/>
  <c r="X3316" i="4" s="1"/>
  <c r="W3316" i="4"/>
  <c r="W3255" i="4"/>
  <c r="V3255" i="4"/>
  <c r="X3255" i="4" s="1"/>
  <c r="V3472" i="4"/>
  <c r="X3472" i="4" s="1"/>
  <c r="W3472" i="4"/>
  <c r="W2943" i="4"/>
  <c r="V2943" i="4"/>
  <c r="X2943" i="4" s="1"/>
  <c r="W3311" i="4"/>
  <c r="V3311" i="4"/>
  <c r="X3311" i="4" s="1"/>
  <c r="W2824" i="4"/>
  <c r="V2824" i="4"/>
  <c r="X2824" i="4" s="1"/>
  <c r="W2843" i="4"/>
  <c r="V2839" i="4"/>
  <c r="X2839" i="4" s="1"/>
  <c r="W2839" i="4"/>
  <c r="V2710" i="4"/>
  <c r="X2710" i="4" s="1"/>
  <c r="W2710" i="4"/>
  <c r="V2700" i="4"/>
  <c r="X2700" i="4" s="1"/>
  <c r="W2700" i="4"/>
  <c r="V2896" i="4"/>
  <c r="X2896" i="4" s="1"/>
  <c r="W2896" i="4"/>
  <c r="W2707" i="4"/>
  <c r="V2357" i="4"/>
  <c r="X2357" i="4" s="1"/>
  <c r="W2357" i="4"/>
  <c r="W2443" i="4"/>
  <c r="W2392" i="4"/>
  <c r="V2392" i="4"/>
  <c r="X2392" i="4" s="1"/>
  <c r="W2347" i="4"/>
  <c r="V2030" i="4"/>
  <c r="X2030" i="4" s="1"/>
  <c r="W2030" i="4"/>
  <c r="W2177" i="4"/>
  <c r="V2177" i="4"/>
  <c r="X2177" i="4" s="1"/>
  <c r="W2022" i="4"/>
  <c r="V2022" i="4"/>
  <c r="X2022" i="4" s="1"/>
  <c r="W2057" i="4"/>
  <c r="V2057" i="4"/>
  <c r="X2057" i="4" s="1"/>
  <c r="V1688" i="4"/>
  <c r="X1688" i="4" s="1"/>
  <c r="W1688" i="4"/>
  <c r="W2212" i="4"/>
  <c r="V2015" i="4"/>
  <c r="X2015" i="4" s="1"/>
  <c r="W2015" i="4"/>
  <c r="W1760" i="4"/>
  <c r="V1760" i="4"/>
  <c r="X1760" i="4" s="1"/>
  <c r="W1681" i="4"/>
  <c r="V1681" i="4"/>
  <c r="X1681" i="4" s="1"/>
  <c r="V1426" i="4"/>
  <c r="X1426" i="4" s="1"/>
  <c r="W1426" i="4"/>
  <c r="W1428" i="4"/>
  <c r="V1428" i="4"/>
  <c r="X1428" i="4" s="1"/>
  <c r="V1325" i="4"/>
  <c r="X1325" i="4" s="1"/>
  <c r="W1325" i="4"/>
  <c r="W1267" i="4"/>
  <c r="W1159" i="4"/>
  <c r="V1159" i="4"/>
  <c r="X1159" i="4" s="1"/>
  <c r="V1011" i="4"/>
  <c r="X1011" i="4" s="1"/>
  <c r="W1011" i="4"/>
  <c r="W1197" i="4"/>
  <c r="V1197" i="4"/>
  <c r="X1197" i="4" s="1"/>
  <c r="W1150" i="4"/>
  <c r="V1150" i="4"/>
  <c r="X1150" i="4" s="1"/>
  <c r="W824" i="4"/>
  <c r="V824" i="4"/>
  <c r="X824" i="4" s="1"/>
  <c r="W1442" i="4"/>
  <c r="W1344" i="4"/>
  <c r="V1344" i="4"/>
  <c r="X1344" i="4" s="1"/>
  <c r="V841" i="4"/>
  <c r="X841" i="4" s="1"/>
  <c r="W841" i="4"/>
  <c r="V725" i="4"/>
  <c r="X725" i="4" s="1"/>
  <c r="W725" i="4"/>
  <c r="W767" i="4"/>
  <c r="V561" i="4"/>
  <c r="X561" i="4" s="1"/>
  <c r="W561" i="4"/>
  <c r="V430" i="4"/>
  <c r="X430" i="4" s="1"/>
  <c r="W430" i="4"/>
  <c r="V366" i="4"/>
  <c r="X366" i="4" s="1"/>
  <c r="W366" i="4"/>
  <c r="V625" i="4"/>
  <c r="X625" i="4" s="1"/>
  <c r="W625" i="4"/>
  <c r="W574" i="4"/>
  <c r="W471" i="4"/>
  <c r="V471" i="4"/>
  <c r="X471" i="4" s="1"/>
  <c r="V663" i="4"/>
  <c r="X663" i="4" s="1"/>
  <c r="W663" i="4"/>
  <c r="W487" i="4"/>
  <c r="W144" i="4"/>
  <c r="D6" i="6"/>
  <c r="W216" i="4"/>
  <c r="W192" i="4"/>
  <c r="F57" i="6"/>
  <c r="E55" i="6"/>
  <c r="W416" i="4"/>
  <c r="W179" i="4"/>
  <c r="W105" i="4"/>
  <c r="W4623" i="4"/>
  <c r="W4530" i="4"/>
  <c r="W4372" i="4"/>
  <c r="V4372" i="4"/>
  <c r="X4372" i="4" s="1"/>
  <c r="V4689" i="4"/>
  <c r="X4689" i="4" s="1"/>
  <c r="W4689" i="4"/>
  <c r="V4588" i="4"/>
  <c r="X4588" i="4" s="1"/>
  <c r="W4588" i="4"/>
  <c r="W4254" i="4"/>
  <c r="W4255" i="4"/>
  <c r="W3954" i="4"/>
  <c r="V3954" i="4"/>
  <c r="X3954" i="4" s="1"/>
  <c r="W3937" i="4"/>
  <c r="W5003" i="4"/>
  <c r="W4980" i="4"/>
  <c r="W4946" i="4"/>
  <c r="V4993" i="4"/>
  <c r="X4993" i="4" s="1"/>
  <c r="W4993" i="4"/>
  <c r="W4947" i="4"/>
  <c r="V4912" i="4"/>
  <c r="X4912" i="4" s="1"/>
  <c r="W4912" i="4"/>
  <c r="W4877" i="4"/>
  <c r="W4826" i="4"/>
  <c r="W4836" i="4"/>
  <c r="W4784" i="4"/>
  <c r="W4675" i="4"/>
  <c r="W4810" i="4"/>
  <c r="W4741" i="4"/>
  <c r="W4622" i="4"/>
  <c r="W4765" i="4"/>
  <c r="V4660" i="4"/>
  <c r="X4660" i="4" s="1"/>
  <c r="W4660" i="4"/>
  <c r="W4585" i="4"/>
  <c r="W4562" i="4"/>
  <c r="W4545" i="4"/>
  <c r="V4545" i="4"/>
  <c r="X4545" i="4" s="1"/>
  <c r="V4494" i="4"/>
  <c r="X4494" i="4" s="1"/>
  <c r="W4494" i="4"/>
  <c r="V4462" i="4"/>
  <c r="X4462" i="4" s="1"/>
  <c r="W4462" i="4"/>
  <c r="W4520" i="4"/>
  <c r="W4568" i="4"/>
  <c r="W4456" i="4"/>
  <c r="W4527" i="4"/>
  <c r="V4419" i="4"/>
  <c r="X4419" i="4" s="1"/>
  <c r="W4419" i="4"/>
  <c r="V4182" i="4"/>
  <c r="X4182" i="4" s="1"/>
  <c r="W4182" i="4"/>
  <c r="W4303" i="4"/>
  <c r="W4453" i="4"/>
  <c r="W4366" i="4"/>
  <c r="V4297" i="4"/>
  <c r="X4297" i="4" s="1"/>
  <c r="W4297" i="4"/>
  <c r="V4167" i="4"/>
  <c r="X4167" i="4" s="1"/>
  <c r="W4167" i="4"/>
  <c r="V4312" i="4"/>
  <c r="X4312" i="4" s="1"/>
  <c r="W4312" i="4"/>
  <c r="W4304" i="4"/>
  <c r="W4277" i="4"/>
  <c r="V4293" i="4"/>
  <c r="X4293" i="4" s="1"/>
  <c r="W4293" i="4"/>
  <c r="V4119" i="4"/>
  <c r="X4119" i="4" s="1"/>
  <c r="W4119" i="4"/>
  <c r="W4211" i="4"/>
  <c r="W4019" i="4"/>
  <c r="V4019" i="4"/>
  <c r="X4019" i="4" s="1"/>
  <c r="W4163" i="4"/>
  <c r="W4121" i="4"/>
  <c r="W3983" i="4"/>
  <c r="W3896" i="4"/>
  <c r="V4070" i="4"/>
  <c r="X4070" i="4" s="1"/>
  <c r="W4070" i="4"/>
  <c r="W4112" i="4"/>
  <c r="W3880" i="4"/>
  <c r="W4073" i="4"/>
  <c r="W3976" i="4"/>
  <c r="W3984" i="4"/>
  <c r="W3947" i="4"/>
  <c r="W3795" i="4"/>
  <c r="W3965" i="4"/>
  <c r="V3965" i="4"/>
  <c r="X3965" i="4" s="1"/>
  <c r="W3951" i="4"/>
  <c r="W3928" i="4"/>
  <c r="W3834" i="4"/>
  <c r="W3869" i="4"/>
  <c r="W3818" i="4"/>
  <c r="W3853" i="4"/>
  <c r="W3948" i="4"/>
  <c r="W3872" i="4"/>
  <c r="V3872" i="4"/>
  <c r="X3872" i="4" s="1"/>
  <c r="W3566" i="4"/>
  <c r="V3566" i="4"/>
  <c r="X3566" i="4" s="1"/>
  <c r="W3528" i="4"/>
  <c r="W3800" i="4"/>
  <c r="V3800" i="4"/>
  <c r="X3800" i="4" s="1"/>
  <c r="W3489" i="4"/>
  <c r="W3451" i="4"/>
  <c r="W3653" i="4"/>
  <c r="W3642" i="4"/>
  <c r="W3717" i="4"/>
  <c r="W3533" i="4"/>
  <c r="W3407" i="4"/>
  <c r="V3407" i="4"/>
  <c r="X3407" i="4" s="1"/>
  <c r="W3267" i="4"/>
  <c r="V3303" i="4"/>
  <c r="X3303" i="4" s="1"/>
  <c r="W3303" i="4"/>
  <c r="W3547" i="4"/>
  <c r="V3351" i="4"/>
  <c r="X3351" i="4" s="1"/>
  <c r="W3351" i="4"/>
  <c r="W3261" i="4"/>
  <c r="W3410" i="4"/>
  <c r="W3283" i="4"/>
  <c r="W3461" i="4"/>
  <c r="V3461" i="4"/>
  <c r="X3461" i="4" s="1"/>
  <c r="W3265" i="4"/>
  <c r="W3338" i="4"/>
  <c r="W3250" i="4"/>
  <c r="W3119" i="4"/>
  <c r="W3278" i="4"/>
  <c r="V3278" i="4"/>
  <c r="X3278" i="4" s="1"/>
  <c r="W3054" i="4"/>
  <c r="W3252" i="4"/>
  <c r="W3059" i="4"/>
  <c r="W2963" i="4"/>
  <c r="V2963" i="4"/>
  <c r="X2963" i="4" s="1"/>
  <c r="W3081" i="4"/>
  <c r="W2935" i="4"/>
  <c r="V2676" i="4"/>
  <c r="X2676" i="4" s="1"/>
  <c r="W2676" i="4"/>
  <c r="W2978" i="4"/>
  <c r="W2658" i="4"/>
  <c r="W2786" i="4"/>
  <c r="W2819" i="4"/>
  <c r="V2897" i="4"/>
  <c r="X2897" i="4" s="1"/>
  <c r="W2897" i="4"/>
  <c r="W2857" i="4"/>
  <c r="W2872" i="4"/>
  <c r="W2818" i="4"/>
  <c r="W2691" i="4"/>
  <c r="W2646" i="4"/>
  <c r="W2574" i="4"/>
  <c r="W2435" i="4"/>
  <c r="W2607" i="4"/>
  <c r="W2551" i="4"/>
  <c r="W2643" i="4"/>
  <c r="W2526" i="4"/>
  <c r="W2604" i="4"/>
  <c r="V2332" i="4"/>
  <c r="X2332" i="4" s="1"/>
  <c r="W2332" i="4"/>
  <c r="V2045" i="4"/>
  <c r="X2045" i="4" s="1"/>
  <c r="W2045" i="4"/>
  <c r="W2153" i="4"/>
  <c r="V2153" i="4"/>
  <c r="X2153" i="4" s="1"/>
  <c r="W2107" i="4"/>
  <c r="W2367" i="4"/>
  <c r="W2197" i="4"/>
  <c r="W2365" i="4"/>
  <c r="W2001" i="4"/>
  <c r="V2001" i="4"/>
  <c r="X2001" i="4" s="1"/>
  <c r="W2276" i="4"/>
  <c r="W2161" i="4"/>
  <c r="V2161" i="4"/>
  <c r="X2161" i="4" s="1"/>
  <c r="W1850" i="4"/>
  <c r="V1850" i="4"/>
  <c r="X1850" i="4" s="1"/>
  <c r="V1999" i="4"/>
  <c r="X1999" i="4" s="1"/>
  <c r="W1999" i="4"/>
  <c r="W1726" i="4"/>
  <c r="W1988" i="4"/>
  <c r="V1880" i="4"/>
  <c r="X1880" i="4" s="1"/>
  <c r="W1880" i="4"/>
  <c r="W2056" i="4"/>
  <c r="V2056" i="4"/>
  <c r="X2056" i="4" s="1"/>
  <c r="W2211" i="4"/>
  <c r="W2026" i="4"/>
  <c r="W1987" i="4"/>
  <c r="W1886" i="4"/>
  <c r="W1958" i="4"/>
  <c r="W1758" i="4"/>
  <c r="W2222" i="4"/>
  <c r="W2108" i="4"/>
  <c r="W1738" i="4"/>
  <c r="W1535" i="4"/>
  <c r="W1509" i="4"/>
  <c r="V1509" i="4"/>
  <c r="X1509" i="4" s="1"/>
  <c r="W1768" i="4"/>
  <c r="V1519" i="4"/>
  <c r="X1519" i="4" s="1"/>
  <c r="W1519" i="4"/>
  <c r="W1131" i="4"/>
  <c r="V1131" i="4"/>
  <c r="X1131" i="4" s="1"/>
  <c r="W1241" i="4"/>
  <c r="W1720" i="4"/>
  <c r="W1481" i="4"/>
  <c r="W1804" i="4"/>
  <c r="W1810" i="4"/>
  <c r="V1810" i="4"/>
  <c r="X1810" i="4" s="1"/>
  <c r="W1529" i="4"/>
  <c r="W1494" i="4"/>
  <c r="V1494" i="4"/>
  <c r="X1494" i="4" s="1"/>
  <c r="W1410" i="4"/>
  <c r="W1673" i="4"/>
  <c r="W1527" i="4"/>
  <c r="V1527" i="4"/>
  <c r="X1527" i="4" s="1"/>
  <c r="W1403" i="4"/>
  <c r="V1403" i="4"/>
  <c r="X1403" i="4" s="1"/>
  <c r="W1487" i="4"/>
  <c r="W1086" i="4"/>
  <c r="V1086" i="4"/>
  <c r="X1086" i="4" s="1"/>
  <c r="W995" i="4"/>
  <c r="V1008" i="4"/>
  <c r="X1008" i="4" s="1"/>
  <c r="W1008" i="4"/>
  <c r="V955" i="4"/>
  <c r="X955" i="4" s="1"/>
  <c r="W955" i="4"/>
  <c r="W1243" i="4"/>
  <c r="W1206" i="4"/>
  <c r="V1119" i="4"/>
  <c r="X1119" i="4" s="1"/>
  <c r="W1119" i="4"/>
  <c r="W1098" i="4"/>
  <c r="W947" i="4"/>
  <c r="W1266" i="4"/>
  <c r="W1157" i="4"/>
  <c r="V1114" i="4"/>
  <c r="X1114" i="4" s="1"/>
  <c r="W1114" i="4"/>
  <c r="V1090" i="4"/>
  <c r="X1090" i="4" s="1"/>
  <c r="W1090" i="4"/>
  <c r="W930" i="4"/>
  <c r="W1006" i="4"/>
  <c r="V1006" i="4"/>
  <c r="X1006" i="4" s="1"/>
  <c r="V943" i="4"/>
  <c r="X943" i="4" s="1"/>
  <c r="W943" i="4"/>
  <c r="W1228" i="4"/>
  <c r="W642" i="4"/>
  <c r="W702" i="4"/>
  <c r="W828" i="4"/>
  <c r="V828" i="4"/>
  <c r="X828" i="4" s="1"/>
  <c r="W723" i="4"/>
  <c r="W987" i="4"/>
  <c r="W946" i="4"/>
  <c r="W936" i="4"/>
  <c r="W753" i="4"/>
  <c r="W614" i="4"/>
  <c r="W550" i="4"/>
  <c r="V716" i="4"/>
  <c r="X716" i="4" s="1"/>
  <c r="W716" i="4"/>
  <c r="W646" i="4"/>
  <c r="W557" i="4"/>
  <c r="V677" i="4"/>
  <c r="X677" i="4" s="1"/>
  <c r="W677" i="4"/>
  <c r="W617" i="4"/>
  <c r="W567" i="4"/>
  <c r="V358" i="4"/>
  <c r="X358" i="4" s="1"/>
  <c r="W358" i="4"/>
  <c r="W417" i="4"/>
  <c r="W591" i="4"/>
  <c r="W468" i="4"/>
  <c r="W498" i="4"/>
  <c r="W357" i="4"/>
  <c r="V357" i="4"/>
  <c r="X357" i="4" s="1"/>
  <c r="W135" i="4"/>
  <c r="V135" i="4"/>
  <c r="X135" i="4" s="1"/>
  <c r="V35" i="4"/>
  <c r="X35" i="4" s="1"/>
  <c r="W35" i="4"/>
  <c r="D14" i="6"/>
  <c r="W146" i="4"/>
  <c r="W339" i="4"/>
  <c r="B57" i="6"/>
  <c r="D57" i="6" s="1"/>
  <c r="B54" i="6"/>
  <c r="D54" i="6" s="1"/>
  <c r="C56" i="6"/>
  <c r="V7" i="4"/>
  <c r="X7" i="4" s="1"/>
  <c r="W7" i="4"/>
  <c r="W289" i="4"/>
  <c r="W188" i="4"/>
  <c r="V188" i="4"/>
  <c r="X188" i="4" s="1"/>
  <c r="W246" i="4"/>
  <c r="W10" i="4"/>
  <c r="W124" i="4"/>
  <c r="W4658" i="4"/>
  <c r="V4658" i="4"/>
  <c r="X4658" i="4" s="1"/>
  <c r="V4313" i="4"/>
  <c r="X4313" i="4" s="1"/>
  <c r="W4313" i="4"/>
  <c r="V4907" i="4"/>
  <c r="X4907" i="4" s="1"/>
  <c r="W4907" i="4"/>
  <c r="V4971" i="4"/>
  <c r="X4971" i="4" s="1"/>
  <c r="W4971" i="4"/>
  <c r="W4776" i="4"/>
  <c r="V4776" i="4"/>
  <c r="X4776" i="4" s="1"/>
  <c r="V4648" i="4"/>
  <c r="X4648" i="4" s="1"/>
  <c r="W4648" i="4"/>
  <c r="W4730" i="4"/>
  <c r="V4730" i="4"/>
  <c r="X4730" i="4" s="1"/>
  <c r="W4577" i="4"/>
  <c r="V4577" i="4"/>
  <c r="X4577" i="4" s="1"/>
  <c r="W4610" i="4"/>
  <c r="V4642" i="4"/>
  <c r="X4642" i="4" s="1"/>
  <c r="W4642" i="4"/>
  <c r="W4587" i="4"/>
  <c r="W4551" i="4"/>
  <c r="W4426" i="4"/>
  <c r="W4558" i="4"/>
  <c r="W4507" i="4"/>
  <c r="V4275" i="4"/>
  <c r="X4275" i="4" s="1"/>
  <c r="W4275" i="4"/>
  <c r="W4398" i="4"/>
  <c r="V4398" i="4"/>
  <c r="X4398" i="4" s="1"/>
  <c r="W4355" i="4"/>
  <c r="V4355" i="4"/>
  <c r="X4355" i="4" s="1"/>
  <c r="W4306" i="4"/>
  <c r="V4295" i="4"/>
  <c r="X4295" i="4" s="1"/>
  <c r="W4295" i="4"/>
  <c r="W4282" i="4"/>
  <c r="W4216" i="4"/>
  <c r="W4266" i="4"/>
  <c r="V4123" i="4"/>
  <c r="X4123" i="4" s="1"/>
  <c r="W4123" i="4"/>
  <c r="V4124" i="4"/>
  <c r="X4124" i="4" s="1"/>
  <c r="W4124" i="4"/>
  <c r="W3968" i="4"/>
  <c r="W3989" i="4"/>
  <c r="V3989" i="4"/>
  <c r="X3989" i="4" s="1"/>
  <c r="W4066" i="4"/>
  <c r="W3906" i="4"/>
  <c r="V3773" i="4"/>
  <c r="X3773" i="4" s="1"/>
  <c r="W3773" i="4"/>
  <c r="W3845" i="4"/>
  <c r="W3803" i="4"/>
  <c r="W3719" i="4"/>
  <c r="V3719" i="4"/>
  <c r="X3719" i="4" s="1"/>
  <c r="V3590" i="4"/>
  <c r="X3590" i="4" s="1"/>
  <c r="W3590" i="4"/>
  <c r="W3676" i="4"/>
  <c r="V3676" i="4"/>
  <c r="X3676" i="4" s="1"/>
  <c r="W3581" i="4"/>
  <c r="W3625" i="4"/>
  <c r="W3527" i="4"/>
  <c r="V3202" i="4"/>
  <c r="X3202" i="4" s="1"/>
  <c r="W3202" i="4"/>
  <c r="W3666" i="4"/>
  <c r="V3318" i="4"/>
  <c r="X3318" i="4" s="1"/>
  <c r="W3318" i="4"/>
  <c r="W3290" i="4"/>
  <c r="W3200" i="4"/>
  <c r="W3322" i="4"/>
  <c r="W3218" i="4"/>
  <c r="W3184" i="4"/>
  <c r="V3562" i="4"/>
  <c r="X3562" i="4" s="1"/>
  <c r="W3562" i="4"/>
  <c r="W3417" i="4"/>
  <c r="V3156" i="4"/>
  <c r="X3156" i="4" s="1"/>
  <c r="W3156" i="4"/>
  <c r="V3140" i="4"/>
  <c r="X3140" i="4" s="1"/>
  <c r="W3140" i="4"/>
  <c r="V3124" i="4"/>
  <c r="X3124" i="4" s="1"/>
  <c r="W3124" i="4"/>
  <c r="W2888" i="4"/>
  <c r="W3185" i="4"/>
  <c r="W3158" i="4"/>
  <c r="W3293" i="4"/>
  <c r="W2808" i="4"/>
  <c r="V2808" i="4"/>
  <c r="X2808" i="4" s="1"/>
  <c r="W2862" i="4"/>
  <c r="V2862" i="4"/>
  <c r="X2862" i="4" s="1"/>
  <c r="W2806" i="4"/>
  <c r="V2806" i="4"/>
  <c r="X2806" i="4" s="1"/>
  <c r="W2708" i="4"/>
  <c r="V2708" i="4"/>
  <c r="X2708" i="4" s="1"/>
  <c r="V2731" i="4"/>
  <c r="X2731" i="4" s="1"/>
  <c r="W2731" i="4"/>
  <c r="W2953" i="4"/>
  <c r="W2946" i="4"/>
  <c r="V2946" i="4"/>
  <c r="X2946" i="4" s="1"/>
  <c r="W3036" i="4"/>
  <c r="W2974" i="4"/>
  <c r="W2889" i="4"/>
  <c r="V2635" i="4"/>
  <c r="X2635" i="4" s="1"/>
  <c r="W2635" i="4"/>
  <c r="W2424" i="4"/>
  <c r="V2424" i="4"/>
  <c r="X2424" i="4" s="1"/>
  <c r="W2423" i="4"/>
  <c r="V2423" i="4"/>
  <c r="X2423" i="4" s="1"/>
  <c r="V2361" i="4"/>
  <c r="X2361" i="4" s="1"/>
  <c r="W2361" i="4"/>
  <c r="V2452" i="4"/>
  <c r="X2452" i="4" s="1"/>
  <c r="W2452" i="4"/>
  <c r="W2589" i="4"/>
  <c r="W2512" i="4"/>
  <c r="V2512" i="4"/>
  <c r="X2512" i="4" s="1"/>
  <c r="W2550" i="4"/>
  <c r="W2155" i="4"/>
  <c r="W2148" i="4"/>
  <c r="W2303" i="4"/>
  <c r="W2145" i="4"/>
  <c r="V2145" i="4"/>
  <c r="X2145" i="4" s="1"/>
  <c r="W2105" i="4"/>
  <c r="V2105" i="4"/>
  <c r="X2105" i="4" s="1"/>
  <c r="W2089" i="4"/>
  <c r="V2089" i="4"/>
  <c r="X2089" i="4" s="1"/>
  <c r="V2073" i="4"/>
  <c r="X2073" i="4" s="1"/>
  <c r="W2073" i="4"/>
  <c r="W2143" i="4"/>
  <c r="W2386" i="4"/>
  <c r="W2025" i="4"/>
  <c r="V2025" i="4"/>
  <c r="X2025" i="4" s="1"/>
  <c r="W1805" i="4"/>
  <c r="V1805" i="4"/>
  <c r="X1805" i="4" s="1"/>
  <c r="W1996" i="4"/>
  <c r="W2003" i="4"/>
  <c r="W1670" i="4"/>
  <c r="V1585" i="4"/>
  <c r="X1585" i="4" s="1"/>
  <c r="W1585" i="4"/>
  <c r="W1612" i="4"/>
  <c r="W1642" i="4"/>
  <c r="V1642" i="4"/>
  <c r="X1642" i="4" s="1"/>
  <c r="W1539" i="4"/>
  <c r="V1338" i="4"/>
  <c r="X1338" i="4" s="1"/>
  <c r="W1338" i="4"/>
  <c r="W1780" i="4"/>
  <c r="W1455" i="4"/>
  <c r="V1455" i="4"/>
  <c r="X1455" i="4" s="1"/>
  <c r="V1239" i="4"/>
  <c r="X1239" i="4" s="1"/>
  <c r="W1239" i="4"/>
  <c r="V951" i="4"/>
  <c r="X951" i="4" s="1"/>
  <c r="W951" i="4"/>
  <c r="W1094" i="4"/>
  <c r="V1094" i="4"/>
  <c r="X1094" i="4" s="1"/>
  <c r="V1391" i="4"/>
  <c r="X1391" i="4" s="1"/>
  <c r="W1391" i="4"/>
  <c r="V1026" i="4"/>
  <c r="X1026" i="4" s="1"/>
  <c r="W1026" i="4"/>
  <c r="W993" i="4"/>
  <c r="W1366" i="4"/>
  <c r="V1366" i="4"/>
  <c r="X1366" i="4" s="1"/>
  <c r="W1262" i="4"/>
  <c r="V1262" i="4"/>
  <c r="X1262" i="4" s="1"/>
  <c r="W1209" i="4"/>
  <c r="W1103" i="4"/>
  <c r="W1051" i="4"/>
  <c r="W1070" i="4"/>
  <c r="V1070" i="4"/>
  <c r="X1070" i="4" s="1"/>
  <c r="W902" i="4"/>
  <c r="V905" i="4"/>
  <c r="X905" i="4" s="1"/>
  <c r="W905" i="4"/>
  <c r="V775" i="4"/>
  <c r="X775" i="4" s="1"/>
  <c r="W775" i="4"/>
  <c r="W691" i="4"/>
  <c r="V691" i="4"/>
  <c r="X691" i="4" s="1"/>
  <c r="V683" i="4"/>
  <c r="X683" i="4" s="1"/>
  <c r="W683" i="4"/>
  <c r="W701" i="4"/>
  <c r="V701" i="4"/>
  <c r="X701" i="4" s="1"/>
  <c r="W949" i="4"/>
  <c r="W896" i="4"/>
  <c r="V350" i="4"/>
  <c r="X350" i="4" s="1"/>
  <c r="W350" i="4"/>
  <c r="W435" i="4"/>
  <c r="V435" i="4"/>
  <c r="X435" i="4" s="1"/>
  <c r="V595" i="4"/>
  <c r="X595" i="4" s="1"/>
  <c r="W595" i="4"/>
  <c r="W455" i="4"/>
  <c r="V455" i="4"/>
  <c r="X455" i="4" s="1"/>
  <c r="W360" i="4"/>
  <c r="D35" i="6"/>
  <c r="D27" i="6"/>
  <c r="W162" i="4"/>
  <c r="V145" i="4"/>
  <c r="X145" i="4" s="1"/>
  <c r="W145" i="4"/>
  <c r="D47" i="6"/>
  <c r="W423" i="4"/>
  <c r="W141" i="4"/>
  <c r="V141" i="4"/>
  <c r="X141" i="4" s="1"/>
  <c r="W284" i="4"/>
  <c r="V284" i="4"/>
  <c r="X284" i="4" s="1"/>
  <c r="F53" i="6"/>
  <c r="F56" i="6"/>
  <c r="E57" i="6"/>
  <c r="W45" i="4"/>
  <c r="V45" i="4"/>
  <c r="X45" i="4" s="1"/>
  <c r="V29" i="4"/>
  <c r="X29" i="4" s="1"/>
  <c r="W29" i="4"/>
  <c r="W75" i="4"/>
  <c r="W4886" i="4"/>
  <c r="V4886" i="4"/>
  <c r="X4886" i="4" s="1"/>
  <c r="V4709" i="4"/>
  <c r="X4709" i="4" s="1"/>
  <c r="W4709" i="4"/>
  <c r="W4688" i="4"/>
  <c r="V4688" i="4"/>
  <c r="X4688" i="4" s="1"/>
  <c r="W4546" i="4"/>
  <c r="V4546" i="4"/>
  <c r="X4546" i="4" s="1"/>
  <c r="W4949" i="4"/>
  <c r="V4832" i="4"/>
  <c r="X4832" i="4" s="1"/>
  <c r="W4832" i="4"/>
  <c r="W4657" i="4"/>
  <c r="W4922" i="4"/>
  <c r="W4864" i="4"/>
  <c r="V4864" i="4"/>
  <c r="X4864" i="4" s="1"/>
  <c r="W4729" i="4"/>
  <c r="V4729" i="4"/>
  <c r="X4729" i="4" s="1"/>
  <c r="W4831" i="4"/>
  <c r="W4716" i="4"/>
  <c r="W4584" i="4"/>
  <c r="V4294" i="4"/>
  <c r="X4294" i="4" s="1"/>
  <c r="W4294" i="4"/>
  <c r="V4198" i="4"/>
  <c r="X4198" i="4" s="1"/>
  <c r="W4198" i="4"/>
  <c r="W4352" i="4"/>
  <c r="V4249" i="4"/>
  <c r="X4249" i="4" s="1"/>
  <c r="W4249" i="4"/>
  <c r="V4311" i="4"/>
  <c r="X4311" i="4" s="1"/>
  <c r="W4311" i="4"/>
  <c r="V4180" i="4"/>
  <c r="X4180" i="4" s="1"/>
  <c r="W4180" i="4"/>
  <c r="W4122" i="4"/>
  <c r="V4029" i="4"/>
  <c r="X4029" i="4" s="1"/>
  <c r="W4029" i="4"/>
  <c r="W4093" i="4"/>
  <c r="V4010" i="4"/>
  <c r="X4010" i="4" s="1"/>
  <c r="W4010" i="4"/>
  <c r="V3931" i="4"/>
  <c r="X3931" i="4" s="1"/>
  <c r="W3931" i="4"/>
  <c r="W3910" i="4"/>
  <c r="W3997" i="4"/>
  <c r="V4062" i="4"/>
  <c r="X4062" i="4" s="1"/>
  <c r="W4062" i="4"/>
  <c r="W3914" i="4"/>
  <c r="V3914" i="4"/>
  <c r="X3914" i="4" s="1"/>
  <c r="W3895" i="4"/>
  <c r="V3895" i="4"/>
  <c r="X3895" i="4" s="1"/>
  <c r="W3917" i="4"/>
  <c r="V3917" i="4"/>
  <c r="X3917" i="4" s="1"/>
  <c r="V3467" i="4"/>
  <c r="X3467" i="4" s="1"/>
  <c r="W3467" i="4"/>
  <c r="W3718" i="4"/>
  <c r="V3718" i="4"/>
  <c r="X3718" i="4" s="1"/>
  <c r="W3457" i="4"/>
  <c r="W3400" i="4"/>
  <c r="V3400" i="4"/>
  <c r="X3400" i="4" s="1"/>
  <c r="W3790" i="4"/>
  <c r="W3758" i="4"/>
  <c r="V3536" i="4"/>
  <c r="X3536" i="4" s="1"/>
  <c r="W3536" i="4"/>
  <c r="V3236" i="4"/>
  <c r="X3236" i="4" s="1"/>
  <c r="W3236" i="4"/>
  <c r="W3538" i="4"/>
  <c r="V3492" i="4"/>
  <c r="X3492" i="4" s="1"/>
  <c r="W3492" i="4"/>
  <c r="W3397" i="4"/>
  <c r="V3397" i="4"/>
  <c r="X3397" i="4" s="1"/>
  <c r="W3419" i="4"/>
  <c r="W3317" i="4"/>
  <c r="V3317" i="4"/>
  <c r="X3317" i="4" s="1"/>
  <c r="W3198" i="4"/>
  <c r="V3198" i="4"/>
  <c r="X3198" i="4" s="1"/>
  <c r="W3222" i="4"/>
  <c r="V3222" i="4"/>
  <c r="X3222" i="4" s="1"/>
  <c r="V3047" i="4"/>
  <c r="X3047" i="4" s="1"/>
  <c r="W3047" i="4"/>
  <c r="V2903" i="4"/>
  <c r="X2903" i="4" s="1"/>
  <c r="W2903" i="4"/>
  <c r="W3216" i="4"/>
  <c r="V3216" i="4"/>
  <c r="X3216" i="4" s="1"/>
  <c r="W3042" i="4"/>
  <c r="V3042" i="4"/>
  <c r="X3042" i="4" s="1"/>
  <c r="V2907" i="4"/>
  <c r="X2907" i="4" s="1"/>
  <c r="W2907" i="4"/>
  <c r="W2652" i="4"/>
  <c r="V2652" i="4"/>
  <c r="X2652" i="4" s="1"/>
  <c r="V2742" i="4"/>
  <c r="X2742" i="4" s="1"/>
  <c r="W2742" i="4"/>
  <c r="W2612" i="4"/>
  <c r="V2612" i="4"/>
  <c r="X2612" i="4" s="1"/>
  <c r="W2822" i="4"/>
  <c r="V2822" i="4"/>
  <c r="X2822" i="4" s="1"/>
  <c r="W2790" i="4"/>
  <c r="V2790" i="4"/>
  <c r="X2790" i="4" s="1"/>
  <c r="W2874" i="4"/>
  <c r="W2587" i="4"/>
  <c r="W2530" i="4"/>
  <c r="V2530" i="4"/>
  <c r="X2530" i="4" s="1"/>
  <c r="V2664" i="4"/>
  <c r="X2664" i="4" s="1"/>
  <c r="W2664" i="4"/>
  <c r="V2545" i="4"/>
  <c r="X2545" i="4" s="1"/>
  <c r="W2545" i="4"/>
  <c r="V2617" i="4"/>
  <c r="X2617" i="4" s="1"/>
  <c r="W2617" i="4"/>
  <c r="W2586" i="4"/>
  <c r="V2586" i="4"/>
  <c r="X2586" i="4" s="1"/>
  <c r="W2537" i="4"/>
  <c r="V2537" i="4"/>
  <c r="X2537" i="4" s="1"/>
  <c r="W2488" i="4"/>
  <c r="W2250" i="4"/>
  <c r="W2723" i="4"/>
  <c r="W2613" i="4"/>
  <c r="V2613" i="4"/>
  <c r="X2613" i="4" s="1"/>
  <c r="W1948" i="4"/>
  <c r="W2322" i="4"/>
  <c r="W2191" i="4"/>
  <c r="W2362" i="4"/>
  <c r="W2209" i="4"/>
  <c r="V2209" i="4"/>
  <c r="X2209" i="4" s="1"/>
  <c r="W2252" i="4"/>
  <c r="W1800" i="4"/>
  <c r="V1800" i="4"/>
  <c r="X1800" i="4" s="1"/>
  <c r="W1680" i="4"/>
  <c r="V1680" i="4"/>
  <c r="X1680" i="4" s="1"/>
  <c r="W1845" i="4"/>
  <c r="V1845" i="4"/>
  <c r="X1845" i="4" s="1"/>
  <c r="W1910" i="4"/>
  <c r="V2064" i="4"/>
  <c r="X2064" i="4" s="1"/>
  <c r="W2064" i="4"/>
  <c r="W1555" i="4"/>
  <c r="V1555" i="4"/>
  <c r="X1555" i="4" s="1"/>
  <c r="W1684" i="4"/>
  <c r="V1684" i="4"/>
  <c r="X1684" i="4" s="1"/>
  <c r="W1667" i="4"/>
  <c r="V1667" i="4"/>
  <c r="X1667" i="4" s="1"/>
  <c r="W1645" i="4"/>
  <c r="V1645" i="4"/>
  <c r="X1645" i="4" s="1"/>
  <c r="W1856" i="4"/>
  <c r="W1616" i="4"/>
  <c r="V1616" i="4"/>
  <c r="X1616" i="4" s="1"/>
  <c r="W1736" i="4"/>
  <c r="W1668" i="4"/>
  <c r="V1668" i="4"/>
  <c r="X1668" i="4" s="1"/>
  <c r="W1901" i="4"/>
  <c r="V840" i="4"/>
  <c r="X840" i="4" s="1"/>
  <c r="W840" i="4"/>
  <c r="W1382" i="4"/>
  <c r="W1020" i="4"/>
  <c r="V1020" i="4"/>
  <c r="X1020" i="4" s="1"/>
  <c r="W888" i="4"/>
  <c r="V888" i="4"/>
  <c r="X888" i="4" s="1"/>
  <c r="W760" i="4"/>
  <c r="V760" i="4"/>
  <c r="X760" i="4" s="1"/>
  <c r="V1342" i="4"/>
  <c r="X1342" i="4" s="1"/>
  <c r="W1342" i="4"/>
  <c r="W988" i="4"/>
  <c r="V988" i="4"/>
  <c r="X988" i="4" s="1"/>
  <c r="V821" i="4"/>
  <c r="X821" i="4" s="1"/>
  <c r="W821" i="4"/>
  <c r="W1365" i="4"/>
  <c r="V1365" i="4"/>
  <c r="X1365" i="4" s="1"/>
  <c r="V1310" i="4"/>
  <c r="X1310" i="4" s="1"/>
  <c r="W1310" i="4"/>
  <c r="V744" i="4"/>
  <c r="X744" i="4" s="1"/>
  <c r="W744" i="4"/>
  <c r="V843" i="4"/>
  <c r="X843" i="4" s="1"/>
  <c r="W843" i="4"/>
  <c r="W825" i="4"/>
  <c r="V825" i="4"/>
  <c r="X825" i="4" s="1"/>
  <c r="W798" i="4"/>
  <c r="V713" i="4"/>
  <c r="X713" i="4" s="1"/>
  <c r="W713" i="4"/>
  <c r="V811" i="4"/>
  <c r="X811" i="4" s="1"/>
  <c r="W811" i="4"/>
  <c r="W668" i="4"/>
  <c r="V668" i="4"/>
  <c r="X668" i="4" s="1"/>
  <c r="V342" i="4"/>
  <c r="X342" i="4" s="1"/>
  <c r="W342" i="4"/>
  <c r="W405" i="4"/>
  <c r="V544" i="4"/>
  <c r="X544" i="4" s="1"/>
  <c r="W544" i="4"/>
  <c r="W521" i="4"/>
  <c r="X5" i="4"/>
  <c r="D44" i="6"/>
  <c r="W173" i="4"/>
  <c r="V173" i="4"/>
  <c r="X173" i="4" s="1"/>
  <c r="D16" i="6"/>
  <c r="W232" i="4"/>
  <c r="W208" i="4"/>
  <c r="W27" i="4"/>
  <c r="V27" i="4"/>
  <c r="X27" i="4" s="1"/>
  <c r="B55" i="6"/>
  <c r="D55" i="6" s="1"/>
  <c r="C53" i="6"/>
  <c r="W68" i="4"/>
  <c r="V68" i="4"/>
  <c r="X68" i="4" s="1"/>
  <c r="W93" i="4"/>
  <c r="V4970" i="4"/>
  <c r="X4970" i="4" s="1"/>
  <c r="W4970" i="4"/>
  <c r="V4700" i="4"/>
  <c r="X4700" i="4" s="1"/>
  <c r="W4700" i="4"/>
  <c r="W4910" i="4"/>
  <c r="V4910" i="4"/>
  <c r="X4910" i="4" s="1"/>
  <c r="W4918" i="4"/>
  <c r="V4918" i="4"/>
  <c r="X4918" i="4" s="1"/>
  <c r="W4650" i="4"/>
  <c r="V4838" i="4"/>
  <c r="X4838" i="4" s="1"/>
  <c r="W4838" i="4"/>
  <c r="W4839" i="4"/>
  <c r="W4529" i="4"/>
  <c r="W4485" i="4"/>
  <c r="W4934" i="4"/>
  <c r="W4758" i="4"/>
  <c r="V4758" i="4"/>
  <c r="X4758" i="4" s="1"/>
  <c r="W4697" i="4"/>
  <c r="V4697" i="4"/>
  <c r="X4697" i="4" s="1"/>
  <c r="W4829" i="4"/>
  <c r="V4695" i="4"/>
  <c r="X4695" i="4" s="1"/>
  <c r="W4695" i="4"/>
  <c r="W4651" i="4"/>
  <c r="W4547" i="4"/>
  <c r="V4547" i="4"/>
  <c r="X4547" i="4" s="1"/>
  <c r="V4569" i="4"/>
  <c r="X4569" i="4" s="1"/>
  <c r="W4569" i="4"/>
  <c r="W4514" i="4"/>
  <c r="W4475" i="4"/>
  <c r="W4487" i="4"/>
  <c r="W4477" i="4"/>
  <c r="W4345" i="4"/>
  <c r="W4353" i="4"/>
  <c r="W4278" i="4"/>
  <c r="W4400" i="4"/>
  <c r="W4290" i="4"/>
  <c r="W4095" i="4"/>
  <c r="V4095" i="4"/>
  <c r="X4095" i="4" s="1"/>
  <c r="W4234" i="4"/>
  <c r="W4397" i="4"/>
  <c r="W4274" i="4"/>
  <c r="V4274" i="4"/>
  <c r="X4274" i="4" s="1"/>
  <c r="V4194" i="4"/>
  <c r="X4194" i="4" s="1"/>
  <c r="W4194" i="4"/>
  <c r="V4118" i="4"/>
  <c r="X4118" i="4" s="1"/>
  <c r="W4118" i="4"/>
  <c r="W4136" i="4"/>
  <c r="W4155" i="4"/>
  <c r="V4155" i="4"/>
  <c r="X4155" i="4" s="1"/>
  <c r="W4091" i="4"/>
  <c r="W4076" i="4"/>
  <c r="W4075" i="4"/>
  <c r="V3950" i="4"/>
  <c r="X3950" i="4" s="1"/>
  <c r="W3950" i="4"/>
  <c r="W3878" i="4"/>
  <c r="V3878" i="4"/>
  <c r="X3878" i="4" s="1"/>
  <c r="W3779" i="4"/>
  <c r="W3841" i="4"/>
  <c r="W3959" i="4"/>
  <c r="V3941" i="4"/>
  <c r="X3941" i="4" s="1"/>
  <c r="W3941" i="4"/>
  <c r="W3927" i="4"/>
  <c r="V3876" i="4"/>
  <c r="X3876" i="4" s="1"/>
  <c r="W3876" i="4"/>
  <c r="V3850" i="4"/>
  <c r="X3850" i="4" s="1"/>
  <c r="W3850" i="4"/>
  <c r="W3792" i="4"/>
  <c r="V3792" i="4"/>
  <c r="X3792" i="4" s="1"/>
  <c r="W3778" i="4"/>
  <c r="W3774" i="4"/>
  <c r="W3502" i="4"/>
  <c r="V3502" i="4"/>
  <c r="X3502" i="4" s="1"/>
  <c r="W3734" i="4"/>
  <c r="V3734" i="4"/>
  <c r="X3734" i="4" s="1"/>
  <c r="V3635" i="4"/>
  <c r="X3635" i="4" s="1"/>
  <c r="W3635" i="4"/>
  <c r="W3710" i="4"/>
  <c r="W3816" i="4"/>
  <c r="W3392" i="4"/>
  <c r="V3392" i="4"/>
  <c r="X3392" i="4" s="1"/>
  <c r="V3620" i="4"/>
  <c r="X3620" i="4" s="1"/>
  <c r="W3620" i="4"/>
  <c r="W3706" i="4"/>
  <c r="W3608" i="4"/>
  <c r="V3608" i="4"/>
  <c r="X3608" i="4" s="1"/>
  <c r="W3651" i="4"/>
  <c r="W3264" i="4"/>
  <c r="V3264" i="4"/>
  <c r="X3264" i="4" s="1"/>
  <c r="W3240" i="4"/>
  <c r="V3240" i="4"/>
  <c r="X3240" i="4" s="1"/>
  <c r="W3301" i="4"/>
  <c r="V3301" i="4"/>
  <c r="X3301" i="4" s="1"/>
  <c r="V3231" i="4"/>
  <c r="X3231" i="4" s="1"/>
  <c r="W3231" i="4"/>
  <c r="W3233" i="4"/>
  <c r="V3186" i="4"/>
  <c r="X3186" i="4" s="1"/>
  <c r="W3186" i="4"/>
  <c r="W3237" i="4"/>
  <c r="W3810" i="4"/>
  <c r="W3448" i="4"/>
  <c r="W3543" i="4"/>
  <c r="V3197" i="4"/>
  <c r="X3197" i="4" s="1"/>
  <c r="W3197" i="4"/>
  <c r="W3083" i="4"/>
  <c r="W3126" i="4"/>
  <c r="W2856" i="4"/>
  <c r="V2856" i="4"/>
  <c r="X2856" i="4" s="1"/>
  <c r="W3004" i="4"/>
  <c r="V3004" i="4"/>
  <c r="X3004" i="4" s="1"/>
  <c r="W3107" i="4"/>
  <c r="W2751" i="4"/>
  <c r="V2751" i="4"/>
  <c r="X2751" i="4" s="1"/>
  <c r="W2639" i="4"/>
  <c r="V2639" i="4"/>
  <c r="X2639" i="4" s="1"/>
  <c r="V2868" i="4"/>
  <c r="X2868" i="4" s="1"/>
  <c r="W2868" i="4"/>
  <c r="V2847" i="4"/>
  <c r="X2847" i="4" s="1"/>
  <c r="W2847" i="4"/>
  <c r="W2724" i="4"/>
  <c r="W3191" i="4"/>
  <c r="V2878" i="4"/>
  <c r="X2878" i="4" s="1"/>
  <c r="W2878" i="4"/>
  <c r="W3017" i="4"/>
  <c r="V2898" i="4"/>
  <c r="X2898" i="4" s="1"/>
  <c r="W2898" i="4"/>
  <c r="V2906" i="4"/>
  <c r="X2906" i="4" s="1"/>
  <c r="W2906" i="4"/>
  <c r="W2479" i="4"/>
  <c r="W2440" i="4"/>
  <c r="V2440" i="4"/>
  <c r="X2440" i="4" s="1"/>
  <c r="W2671" i="4"/>
  <c r="V2513" i="4"/>
  <c r="X2513" i="4" s="1"/>
  <c r="W2513" i="4"/>
  <c r="W2407" i="4"/>
  <c r="V2407" i="4"/>
  <c r="X2407" i="4" s="1"/>
  <c r="W2343" i="4"/>
  <c r="W2539" i="4"/>
  <c r="W2507" i="4"/>
  <c r="W2655" i="4"/>
  <c r="V2655" i="4"/>
  <c r="X2655" i="4" s="1"/>
  <c r="W2562" i="4"/>
  <c r="V2562" i="4"/>
  <c r="X2562" i="4" s="1"/>
  <c r="W2653" i="4"/>
  <c r="V2653" i="4"/>
  <c r="X2653" i="4" s="1"/>
  <c r="W2628" i="4"/>
  <c r="W2218" i="4"/>
  <c r="W2695" i="4"/>
  <c r="V2695" i="4"/>
  <c r="X2695" i="4" s="1"/>
  <c r="W2221" i="4"/>
  <c r="V2200" i="4"/>
  <c r="X2200" i="4" s="1"/>
  <c r="W2200" i="4"/>
  <c r="W2079" i="4"/>
  <c r="V2117" i="4"/>
  <c r="X2117" i="4" s="1"/>
  <c r="W2117" i="4"/>
  <c r="W2099" i="4"/>
  <c r="W2278" i="4"/>
  <c r="W2300" i="4"/>
  <c r="W2268" i="4"/>
  <c r="W2373" i="4"/>
  <c r="W2199" i="4"/>
  <c r="W2053" i="4"/>
  <c r="W2058" i="4"/>
  <c r="W1640" i="4"/>
  <c r="V1640" i="4"/>
  <c r="X1640" i="4" s="1"/>
  <c r="W2040" i="4"/>
  <c r="V2040" i="4"/>
  <c r="X2040" i="4" s="1"/>
  <c r="W1975" i="4"/>
  <c r="W1939" i="4"/>
  <c r="W2039" i="4"/>
  <c r="W2006" i="4"/>
  <c r="V1927" i="4"/>
  <c r="X1927" i="4" s="1"/>
  <c r="W1927" i="4"/>
  <c r="W2038" i="4"/>
  <c r="W1601" i="4"/>
  <c r="V1601" i="4"/>
  <c r="X1601" i="4" s="1"/>
  <c r="V1570" i="4"/>
  <c r="X1570" i="4" s="1"/>
  <c r="W1570" i="4"/>
  <c r="V1171" i="4"/>
  <c r="X1171" i="4" s="1"/>
  <c r="W1171" i="4"/>
  <c r="W1721" i="4"/>
  <c r="W1605" i="4"/>
  <c r="W1323" i="4"/>
  <c r="V1323" i="4"/>
  <c r="X1323" i="4" s="1"/>
  <c r="W1675" i="4"/>
  <c r="W1577" i="4"/>
  <c r="V1577" i="4"/>
  <c r="X1577" i="4" s="1"/>
  <c r="W1554" i="4"/>
  <c r="W1882" i="4"/>
  <c r="W1829" i="4"/>
  <c r="W1474" i="4"/>
  <c r="W1636" i="4"/>
  <c r="W1453" i="4"/>
  <c r="V1453" i="4"/>
  <c r="X1453" i="4" s="1"/>
  <c r="W1587" i="4"/>
  <c r="V1390" i="4"/>
  <c r="X1390" i="4" s="1"/>
  <c r="W1390" i="4"/>
  <c r="W1040" i="4"/>
  <c r="W1378" i="4"/>
  <c r="W1418" i="4"/>
  <c r="W1464" i="4"/>
  <c r="W1318" i="4"/>
  <c r="V1287" i="4"/>
  <c r="X1287" i="4" s="1"/>
  <c r="W1287" i="4"/>
  <c r="W1166" i="4"/>
  <c r="W1127" i="4"/>
  <c r="W1065" i="4"/>
  <c r="W1044" i="4"/>
  <c r="V1044" i="4"/>
  <c r="X1044" i="4" s="1"/>
  <c r="W1105" i="4"/>
  <c r="W920" i="4"/>
  <c r="V808" i="4"/>
  <c r="X808" i="4" s="1"/>
  <c r="W808" i="4"/>
  <c r="V709" i="4"/>
  <c r="X709" i="4" s="1"/>
  <c r="W709" i="4"/>
  <c r="W1023" i="4"/>
  <c r="W889" i="4"/>
  <c r="V889" i="4"/>
  <c r="X889" i="4" s="1"/>
  <c r="V711" i="4"/>
  <c r="X711" i="4" s="1"/>
  <c r="W711" i="4"/>
  <c r="W657" i="4"/>
  <c r="V657" i="4"/>
  <c r="X657" i="4" s="1"/>
  <c r="W720" i="4"/>
  <c r="W658" i="4"/>
  <c r="V658" i="4"/>
  <c r="X658" i="4" s="1"/>
  <c r="W794" i="4"/>
  <c r="W704" i="4"/>
  <c r="W582" i="4"/>
  <c r="W635" i="4"/>
  <c r="V635" i="4"/>
  <c r="X635" i="4" s="1"/>
  <c r="V559" i="4"/>
  <c r="X559" i="4" s="1"/>
  <c r="W559" i="4"/>
  <c r="W667" i="4"/>
  <c r="V667" i="4"/>
  <c r="X667" i="4" s="1"/>
  <c r="V334" i="4"/>
  <c r="X334" i="4" s="1"/>
  <c r="W334" i="4"/>
  <c r="V565" i="4"/>
  <c r="X565" i="4" s="1"/>
  <c r="W565" i="4"/>
  <c r="W386" i="4"/>
  <c r="W634" i="4"/>
  <c r="V634" i="4"/>
  <c r="X634" i="4" s="1"/>
  <c r="V310" i="4"/>
  <c r="X310" i="4" s="1"/>
  <c r="W310" i="4"/>
  <c r="D32" i="6"/>
  <c r="D24" i="6"/>
  <c r="W333" i="4"/>
  <c r="V333" i="4"/>
  <c r="X333" i="4" s="1"/>
  <c r="V177" i="4"/>
  <c r="X177" i="4" s="1"/>
  <c r="W177" i="4"/>
  <c r="D42" i="6"/>
  <c r="V13" i="4"/>
  <c r="X13" i="4" s="1"/>
  <c r="W13" i="4"/>
  <c r="W210" i="4"/>
  <c r="V19" i="4"/>
  <c r="X19" i="4" s="1"/>
  <c r="W19" i="4"/>
  <c r="D13" i="6"/>
  <c r="W515" i="4"/>
  <c r="W256" i="4"/>
  <c r="W133" i="4"/>
  <c r="V133" i="4"/>
  <c r="X133" i="4" s="1"/>
  <c r="W79" i="4"/>
  <c r="F55" i="6"/>
  <c r="E54" i="6"/>
  <c r="W178" i="4"/>
  <c r="H8" i="7"/>
  <c r="G9" i="7"/>
  <c r="C9" i="7"/>
  <c r="D9" i="7" s="1"/>
  <c r="C8" i="7"/>
  <c r="D8" i="7" s="1"/>
  <c r="W285" i="4"/>
  <c r="V285" i="4"/>
  <c r="X285" i="4" s="1"/>
  <c r="W115" i="4"/>
  <c r="W108" i="4"/>
  <c r="W55" i="4"/>
  <c r="V4984" i="4"/>
  <c r="X4984" i="4" s="1"/>
  <c r="W4984" i="4"/>
  <c r="W4887" i="4"/>
  <c r="W4751" i="4"/>
  <c r="V4751" i="4"/>
  <c r="X4751" i="4" s="1"/>
  <c r="W4549" i="4"/>
  <c r="V4549" i="4"/>
  <c r="X4549" i="4" s="1"/>
  <c r="V4481" i="4"/>
  <c r="X4481" i="4" s="1"/>
  <c r="W4481" i="4"/>
  <c r="W4957" i="4"/>
  <c r="V4957" i="4"/>
  <c r="X4957" i="4" s="1"/>
  <c r="V4891" i="4"/>
  <c r="X4891" i="4" s="1"/>
  <c r="W4891" i="4"/>
  <c r="W4767" i="4"/>
  <c r="V4767" i="4"/>
  <c r="X4767" i="4" s="1"/>
  <c r="V4580" i="4"/>
  <c r="X4580" i="4" s="1"/>
  <c r="W4580" i="4"/>
  <c r="V4813" i="4"/>
  <c r="X4813" i="4" s="1"/>
  <c r="W4813" i="4"/>
  <c r="W4852" i="4"/>
  <c r="W4861" i="4"/>
  <c r="W4818" i="4"/>
  <c r="W4989" i="4"/>
  <c r="V4965" i="4"/>
  <c r="X4965" i="4" s="1"/>
  <c r="W4965" i="4"/>
  <c r="W4898" i="4"/>
  <c r="W4939" i="4"/>
  <c r="W4914" i="4"/>
  <c r="W4837" i="4"/>
  <c r="V4837" i="4"/>
  <c r="X4837" i="4" s="1"/>
  <c r="W4701" i="4"/>
  <c r="V4701" i="4"/>
  <c r="X4701" i="4" s="1"/>
  <c r="W4850" i="4"/>
  <c r="W4937" i="4"/>
  <c r="W4849" i="4"/>
  <c r="W4820" i="4"/>
  <c r="V4961" i="4"/>
  <c r="X4961" i="4" s="1"/>
  <c r="W4961" i="4"/>
  <c r="W4858" i="4"/>
  <c r="V4858" i="4"/>
  <c r="X4858" i="4" s="1"/>
  <c r="W4755" i="4"/>
  <c r="V4687" i="4"/>
  <c r="X4687" i="4" s="1"/>
  <c r="W4687" i="4"/>
  <c r="W4749" i="4"/>
  <c r="W4734" i="4"/>
  <c r="W4666" i="4"/>
  <c r="W4625" i="4"/>
  <c r="W4620" i="4"/>
  <c r="W4525" i="4"/>
  <c r="V4525" i="4"/>
  <c r="X4525" i="4" s="1"/>
  <c r="W4446" i="4"/>
  <c r="V4446" i="4"/>
  <c r="X4446" i="4" s="1"/>
  <c r="W4540" i="4"/>
  <c r="W4488" i="4"/>
  <c r="W4492" i="4"/>
  <c r="V4246" i="4"/>
  <c r="X4246" i="4" s="1"/>
  <c r="W4246" i="4"/>
  <c r="W4334" i="4"/>
  <c r="V4334" i="4"/>
  <c r="X4334" i="4" s="1"/>
  <c r="W4380" i="4"/>
  <c r="W4451" i="4"/>
  <c r="W4435" i="4"/>
  <c r="W4272" i="4"/>
  <c r="W4344" i="4"/>
  <c r="W4242" i="4"/>
  <c r="V4242" i="4"/>
  <c r="X4242" i="4" s="1"/>
  <c r="W4240" i="4"/>
  <c r="W4379" i="4"/>
  <c r="W4264" i="4"/>
  <c r="W4230" i="4"/>
  <c r="V4087" i="4"/>
  <c r="X4087" i="4" s="1"/>
  <c r="W4087" i="4"/>
  <c r="W4237" i="4"/>
  <c r="W4165" i="4"/>
  <c r="W4090" i="4"/>
  <c r="W3952" i="4"/>
  <c r="W4197" i="4"/>
  <c r="W4059" i="4"/>
  <c r="W4003" i="4"/>
  <c r="W4125" i="4"/>
  <c r="W4147" i="4"/>
  <c r="W4092" i="4"/>
  <c r="W4025" i="4"/>
  <c r="W4105" i="4"/>
  <c r="W3902" i="4"/>
  <c r="W4016" i="4"/>
  <c r="W4049" i="4"/>
  <c r="W3867" i="4"/>
  <c r="W3970" i="4"/>
  <c r="W3943" i="4"/>
  <c r="W4017" i="4"/>
  <c r="V3969" i="4"/>
  <c r="X3969" i="4" s="1"/>
  <c r="W3969" i="4"/>
  <c r="W3933" i="4"/>
  <c r="V3933" i="4"/>
  <c r="X3933" i="4" s="1"/>
  <c r="V3894" i="4"/>
  <c r="X3894" i="4" s="1"/>
  <c r="W3894" i="4"/>
  <c r="W3793" i="4"/>
  <c r="W3785" i="4"/>
  <c r="V3785" i="4"/>
  <c r="X3785" i="4" s="1"/>
  <c r="W3874" i="4"/>
  <c r="W3654" i="4"/>
  <c r="V3654" i="4"/>
  <c r="X3654" i="4" s="1"/>
  <c r="W3689" i="4"/>
  <c r="W3848" i="4"/>
  <c r="W3770" i="4"/>
  <c r="W3725" i="4"/>
  <c r="W3709" i="4"/>
  <c r="W3680" i="4"/>
  <c r="W3736" i="4"/>
  <c r="W3604" i="4"/>
  <c r="V3604" i="4"/>
  <c r="X3604" i="4" s="1"/>
  <c r="W3610" i="4"/>
  <c r="W3249" i="4"/>
  <c r="W3446" i="4"/>
  <c r="W3314" i="4"/>
  <c r="W3480" i="4"/>
  <c r="V3480" i="4"/>
  <c r="X3480" i="4" s="1"/>
  <c r="W3326" i="4"/>
  <c r="V3326" i="4"/>
  <c r="X3326" i="4" s="1"/>
  <c r="W3209" i="4"/>
  <c r="V3359" i="4"/>
  <c r="X3359" i="4" s="1"/>
  <c r="W3359" i="4"/>
  <c r="W3597" i="4"/>
  <c r="W3409" i="4"/>
  <c r="W3611" i="4"/>
  <c r="W3056" i="4"/>
  <c r="V3056" i="4"/>
  <c r="X3056" i="4" s="1"/>
  <c r="V2895" i="4"/>
  <c r="X2895" i="4" s="1"/>
  <c r="W2895" i="4"/>
  <c r="W3043" i="4"/>
  <c r="W2901" i="4"/>
  <c r="W2848" i="4"/>
  <c r="V2848" i="4"/>
  <c r="X2848" i="4" s="1"/>
  <c r="V3104" i="4"/>
  <c r="X3104" i="4" s="1"/>
  <c r="W3104" i="4"/>
  <c r="W3015" i="4"/>
  <c r="W2696" i="4"/>
  <c r="V2696" i="4"/>
  <c r="X2696" i="4" s="1"/>
  <c r="W3068" i="4"/>
  <c r="W3003" i="4"/>
  <c r="W2955" i="4"/>
  <c r="W2865" i="4"/>
  <c r="W2750" i="4"/>
  <c r="V2750" i="4"/>
  <c r="X2750" i="4" s="1"/>
  <c r="W2718" i="4"/>
  <c r="V2718" i="4"/>
  <c r="X2718" i="4" s="1"/>
  <c r="V2678" i="4"/>
  <c r="X2678" i="4" s="1"/>
  <c r="W2678" i="4"/>
  <c r="W2667" i="4"/>
  <c r="W2498" i="4"/>
  <c r="V2498" i="4"/>
  <c r="X2498" i="4" s="1"/>
  <c r="V2478" i="4"/>
  <c r="X2478" i="4" s="1"/>
  <c r="W2478" i="4"/>
  <c r="W2656" i="4"/>
  <c r="V2656" i="4"/>
  <c r="X2656" i="4" s="1"/>
  <c r="V2420" i="4"/>
  <c r="X2420" i="4" s="1"/>
  <c r="W2420" i="4"/>
  <c r="W2637" i="4"/>
  <c r="V2637" i="4"/>
  <c r="X2637" i="4" s="1"/>
  <c r="W2511" i="4"/>
  <c r="W2544" i="4"/>
  <c r="V2544" i="4"/>
  <c r="X2544" i="4" s="1"/>
  <c r="W2692" i="4"/>
  <c r="W2217" i="4"/>
  <c r="V2217" i="4"/>
  <c r="X2217" i="4" s="1"/>
  <c r="W2075" i="4"/>
  <c r="W2018" i="4"/>
  <c r="W2270" i="4"/>
  <c r="W2220" i="4"/>
  <c r="W2183" i="4"/>
  <c r="W2164" i="4"/>
  <c r="W2433" i="4"/>
  <c r="W2372" i="4"/>
  <c r="W1992" i="4"/>
  <c r="V1992" i="4"/>
  <c r="X1992" i="4" s="1"/>
  <c r="W1933" i="4"/>
  <c r="V1933" i="4"/>
  <c r="X1933" i="4" s="1"/>
  <c r="W1734" i="4"/>
  <c r="W2007" i="4"/>
  <c r="V2007" i="4"/>
  <c r="X2007" i="4" s="1"/>
  <c r="W1991" i="4"/>
  <c r="W1931" i="4"/>
  <c r="W2070" i="4"/>
  <c r="W1953" i="4"/>
  <c r="V1953" i="4"/>
  <c r="X1953" i="4" s="1"/>
  <c r="W1888" i="4"/>
  <c r="V1888" i="4"/>
  <c r="X1888" i="4" s="1"/>
  <c r="W1893" i="4"/>
  <c r="V1644" i="4"/>
  <c r="X1644" i="4" s="1"/>
  <c r="W1644" i="4"/>
  <c r="W1568" i="4"/>
  <c r="V1548" i="4"/>
  <c r="X1548" i="4" s="1"/>
  <c r="W1548" i="4"/>
  <c r="V1387" i="4"/>
  <c r="X1387" i="4" s="1"/>
  <c r="W1387" i="4"/>
  <c r="W1624" i="4"/>
  <c r="W1551" i="4"/>
  <c r="V1283" i="4"/>
  <c r="X1283" i="4" s="1"/>
  <c r="W1283" i="4"/>
  <c r="W1177" i="4"/>
  <c r="V1627" i="4"/>
  <c r="X1627" i="4" s="1"/>
  <c r="W1627" i="4"/>
  <c r="W1528" i="4"/>
  <c r="W1818" i="4"/>
  <c r="W1472" i="4"/>
  <c r="V1472" i="4"/>
  <c r="X1472" i="4" s="1"/>
  <c r="W1431" i="4"/>
  <c r="V1431" i="4"/>
  <c r="X1431" i="4" s="1"/>
  <c r="W1350" i="4"/>
  <c r="W1552" i="4"/>
  <c r="W1452" i="4"/>
  <c r="V1452" i="4"/>
  <c r="X1452" i="4" s="1"/>
  <c r="W1316" i="4"/>
  <c r="W1263" i="4"/>
  <c r="V1263" i="4"/>
  <c r="X1263" i="4" s="1"/>
  <c r="V1181" i="4"/>
  <c r="X1181" i="4" s="1"/>
  <c r="W1181" i="4"/>
  <c r="V1115" i="4"/>
  <c r="X1115" i="4" s="1"/>
  <c r="W1115" i="4"/>
  <c r="W1286" i="4"/>
  <c r="V1286" i="4"/>
  <c r="X1286" i="4" s="1"/>
  <c r="W1227" i="4"/>
  <c r="W1126" i="4"/>
  <c r="V1388" i="4"/>
  <c r="X1388" i="4" s="1"/>
  <c r="W1388" i="4"/>
  <c r="W1200" i="4"/>
  <c r="V1183" i="4"/>
  <c r="X1183" i="4" s="1"/>
  <c r="W1183" i="4"/>
  <c r="W1001" i="4"/>
  <c r="W918" i="4"/>
  <c r="W1251" i="4"/>
  <c r="W950" i="4"/>
  <c r="V950" i="4"/>
  <c r="X950" i="4" s="1"/>
  <c r="V885" i="4"/>
  <c r="X885" i="4" s="1"/>
  <c r="W885" i="4"/>
  <c r="W1007" i="4"/>
  <c r="V1007" i="4"/>
  <c r="X1007" i="4" s="1"/>
  <c r="W863" i="4"/>
  <c r="W772" i="4"/>
  <c r="W871" i="4"/>
  <c r="W784" i="4"/>
  <c r="W915" i="4"/>
  <c r="W593" i="4"/>
  <c r="V593" i="4"/>
  <c r="X593" i="4" s="1"/>
  <c r="W884" i="4"/>
  <c r="W807" i="4"/>
  <c r="V743" i="4"/>
  <c r="X743" i="4" s="1"/>
  <c r="W743" i="4"/>
  <c r="W615" i="4"/>
  <c r="W597" i="4"/>
  <c r="W570" i="4"/>
  <c r="V570" i="4"/>
  <c r="X570" i="4" s="1"/>
  <c r="W554" i="4"/>
  <c r="W390" i="4"/>
  <c r="V390" i="4"/>
  <c r="X390" i="4" s="1"/>
  <c r="W605" i="4"/>
  <c r="W489" i="4"/>
  <c r="W432" i="4"/>
  <c r="V432" i="4"/>
  <c r="X432" i="4" s="1"/>
  <c r="V283" i="4"/>
  <c r="X283" i="4" s="1"/>
  <c r="W283" i="4"/>
  <c r="D34" i="6"/>
  <c r="W266" i="4"/>
  <c r="W250" i="4"/>
  <c r="W242" i="4"/>
  <c r="W234" i="4"/>
  <c r="W218" i="4"/>
  <c r="D8" i="6"/>
  <c r="W160" i="4"/>
  <c r="B56" i="6"/>
  <c r="E56" i="6"/>
  <c r="W490" i="4"/>
  <c r="W323" i="4"/>
  <c r="W262" i="4"/>
  <c r="W230" i="4"/>
  <c r="W107" i="4"/>
  <c r="W73" i="4"/>
  <c r="W4331" i="4"/>
  <c r="W4794" i="4"/>
  <c r="V4794" i="4"/>
  <c r="X4794" i="4" s="1"/>
  <c r="W4840" i="4"/>
  <c r="V4840" i="4"/>
  <c r="X4840" i="4" s="1"/>
  <c r="V4753" i="4"/>
  <c r="X4753" i="4" s="1"/>
  <c r="W4753" i="4"/>
  <c r="V4779" i="4"/>
  <c r="X4779" i="4" s="1"/>
  <c r="W4779" i="4"/>
  <c r="V4706" i="4"/>
  <c r="X4706" i="4" s="1"/>
  <c r="W4706" i="4"/>
  <c r="W5000" i="4"/>
  <c r="W4976" i="4"/>
  <c r="V4976" i="4"/>
  <c r="X4976" i="4" s="1"/>
  <c r="W4966" i="4"/>
  <c r="V4966" i="4"/>
  <c r="X4966" i="4" s="1"/>
  <c r="W4888" i="4"/>
  <c r="W4860" i="4"/>
  <c r="W4842" i="4"/>
  <c r="W4746" i="4"/>
  <c r="V4746" i="4"/>
  <c r="X4746" i="4" s="1"/>
  <c r="W4717" i="4"/>
  <c r="W4664" i="4"/>
  <c r="V4664" i="4"/>
  <c r="X4664" i="4" s="1"/>
  <c r="W4631" i="4"/>
  <c r="W4629" i="4"/>
  <c r="W4570" i="4"/>
  <c r="W4554" i="4"/>
  <c r="V4309" i="4"/>
  <c r="X4309" i="4" s="1"/>
  <c r="W4309" i="4"/>
  <c r="W4271" i="4"/>
  <c r="W4314" i="4"/>
  <c r="V4314" i="4"/>
  <c r="X4314" i="4" s="1"/>
  <c r="V4247" i="4"/>
  <c r="X4247" i="4" s="1"/>
  <c r="W4247" i="4"/>
  <c r="W4229" i="4"/>
  <c r="W4251" i="4"/>
  <c r="V4186" i="4"/>
  <c r="X4186" i="4" s="1"/>
  <c r="W4186" i="4"/>
  <c r="W4079" i="4"/>
  <c r="V4079" i="4"/>
  <c r="X4079" i="4" s="1"/>
  <c r="W4132" i="4"/>
  <c r="V4184" i="4"/>
  <c r="X4184" i="4" s="1"/>
  <c r="W4184" i="4"/>
  <c r="V4043" i="4"/>
  <c r="X4043" i="4" s="1"/>
  <c r="W4043" i="4"/>
  <c r="W4140" i="4"/>
  <c r="W4099" i="4"/>
  <c r="W4189" i="4"/>
  <c r="V3938" i="4"/>
  <c r="X3938" i="4" s="1"/>
  <c r="W3938" i="4"/>
  <c r="W4142" i="4"/>
  <c r="W4115" i="4"/>
  <c r="V3798" i="4"/>
  <c r="X3798" i="4" s="1"/>
  <c r="W3798" i="4"/>
  <c r="W3684" i="4"/>
  <c r="W3661" i="4"/>
  <c r="W3847" i="4"/>
  <c r="V3847" i="4"/>
  <c r="X3847" i="4" s="1"/>
  <c r="W3376" i="4"/>
  <c r="V3376" i="4"/>
  <c r="X3376" i="4" s="1"/>
  <c r="W3602" i="4"/>
  <c r="W3426" i="4"/>
  <c r="W3343" i="4"/>
  <c r="V3343" i="4"/>
  <c r="X3343" i="4" s="1"/>
  <c r="W3650" i="4"/>
  <c r="V3420" i="4"/>
  <c r="X3420" i="4" s="1"/>
  <c r="W3420" i="4"/>
  <c r="W3440" i="4"/>
  <c r="W3405" i="4"/>
  <c r="V3405" i="4"/>
  <c r="X3405" i="4" s="1"/>
  <c r="W3383" i="4"/>
  <c r="V3383" i="4"/>
  <c r="X3383" i="4" s="1"/>
  <c r="W3574" i="4"/>
  <c r="W3414" i="4"/>
  <c r="V3414" i="4"/>
  <c r="X3414" i="4" s="1"/>
  <c r="W3259" i="4"/>
  <c r="W3522" i="4"/>
  <c r="W3418" i="4"/>
  <c r="W3627" i="4"/>
  <c r="W3172" i="4"/>
  <c r="W3085" i="4"/>
  <c r="W3023" i="4"/>
  <c r="V3023" i="4"/>
  <c r="X3023" i="4" s="1"/>
  <c r="W2959" i="4"/>
  <c r="V2959" i="4"/>
  <c r="X2959" i="4" s="1"/>
  <c r="W3282" i="4"/>
  <c r="V3148" i="4"/>
  <c r="X3148" i="4" s="1"/>
  <c r="W3148" i="4"/>
  <c r="V3132" i="4"/>
  <c r="X3132" i="4" s="1"/>
  <c r="W3132" i="4"/>
  <c r="W3214" i="4"/>
  <c r="V3214" i="4"/>
  <c r="X3214" i="4" s="1"/>
  <c r="W3029" i="4"/>
  <c r="W3035" i="4"/>
  <c r="W3248" i="4"/>
  <c r="V3248" i="4"/>
  <c r="X3248" i="4" s="1"/>
  <c r="W3165" i="4"/>
  <c r="W3064" i="4"/>
  <c r="V3064" i="4"/>
  <c r="X3064" i="4" s="1"/>
  <c r="V2699" i="4"/>
  <c r="X2699" i="4" s="1"/>
  <c r="W2699" i="4"/>
  <c r="V2641" i="4"/>
  <c r="X2641" i="4" s="1"/>
  <c r="W2641" i="4"/>
  <c r="W3044" i="4"/>
  <c r="W2797" i="4"/>
  <c r="V2797" i="4"/>
  <c r="X2797" i="4" s="1"/>
  <c r="W2844" i="4"/>
  <c r="W2785" i="4"/>
  <c r="W3002" i="4"/>
  <c r="W2336" i="4"/>
  <c r="V2336" i="4"/>
  <c r="X2336" i="4" s="1"/>
  <c r="W2625" i="4"/>
  <c r="W2525" i="4"/>
  <c r="W2403" i="4"/>
  <c r="W2291" i="4"/>
  <c r="V2519" i="4"/>
  <c r="X2519" i="4" s="1"/>
  <c r="W2519" i="4"/>
  <c r="W2326" i="4"/>
  <c r="V2615" i="4"/>
  <c r="X2615" i="4" s="1"/>
  <c r="W2615" i="4"/>
  <c r="W2418" i="4"/>
  <c r="W2684" i="4"/>
  <c r="W2494" i="4"/>
  <c r="W2486" i="4"/>
  <c r="W2198" i="4"/>
  <c r="W2103" i="4"/>
  <c r="W2071" i="4"/>
  <c r="W2286" i="4"/>
  <c r="W2185" i="4"/>
  <c r="V2185" i="4"/>
  <c r="X2185" i="4" s="1"/>
  <c r="W2012" i="4"/>
  <c r="W2190" i="4"/>
  <c r="W2219" i="4"/>
  <c r="W2204" i="4"/>
  <c r="W2097" i="4"/>
  <c r="V2097" i="4"/>
  <c r="X2097" i="4" s="1"/>
  <c r="W2081" i="4"/>
  <c r="V2081" i="4"/>
  <c r="X2081" i="4" s="1"/>
  <c r="W2034" i="4"/>
  <c r="W2301" i="4"/>
  <c r="W2238" i="4"/>
  <c r="V2201" i="4"/>
  <c r="X2201" i="4" s="1"/>
  <c r="W2201" i="4"/>
  <c r="W2244" i="4"/>
  <c r="W2005" i="4"/>
  <c r="W1986" i="4"/>
  <c r="V1986" i="4"/>
  <c r="X1986" i="4" s="1"/>
  <c r="W1984" i="4"/>
  <c r="V1776" i="4"/>
  <c r="X1776" i="4" s="1"/>
  <c r="W1776" i="4"/>
  <c r="W1704" i="4"/>
  <c r="V1704" i="4"/>
  <c r="X1704" i="4" s="1"/>
  <c r="W2011" i="4"/>
  <c r="W1934" i="4"/>
  <c r="V1728" i="4"/>
  <c r="X1728" i="4" s="1"/>
  <c r="W1728" i="4"/>
  <c r="W1964" i="4"/>
  <c r="W1846" i="4"/>
  <c r="W1782" i="4"/>
  <c r="W2054" i="4"/>
  <c r="W2014" i="4"/>
  <c r="W1809" i="4"/>
  <c r="W1794" i="4"/>
  <c r="W1660" i="4"/>
  <c r="W1578" i="4"/>
  <c r="V1578" i="4"/>
  <c r="X1578" i="4" s="1"/>
  <c r="W1566" i="4"/>
  <c r="V1566" i="4"/>
  <c r="X1566" i="4" s="1"/>
  <c r="W1523" i="4"/>
  <c r="W1449" i="4"/>
  <c r="W1268" i="4"/>
  <c r="W1729" i="4"/>
  <c r="V1729" i="4"/>
  <c r="X1729" i="4" s="1"/>
  <c r="W1652" i="4"/>
  <c r="W1195" i="4"/>
  <c r="V1195" i="4"/>
  <c r="X1195" i="4" s="1"/>
  <c r="W1672" i="4"/>
  <c r="W1677" i="4"/>
  <c r="W1549" i="4"/>
  <c r="V1549" i="4"/>
  <c r="X1549" i="4" s="1"/>
  <c r="W1671" i="4"/>
  <c r="V1615" i="4"/>
  <c r="X1615" i="4" s="1"/>
  <c r="W1615" i="4"/>
  <c r="W1465" i="4"/>
  <c r="W1430" i="4"/>
  <c r="V1430" i="4"/>
  <c r="X1430" i="4" s="1"/>
  <c r="W1349" i="4"/>
  <c r="V1242" i="4"/>
  <c r="X1242" i="4" s="1"/>
  <c r="W1242" i="4"/>
  <c r="W1222" i="4"/>
  <c r="W1092" i="4"/>
  <c r="W996" i="4"/>
  <c r="W1245" i="4"/>
  <c r="W1223" i="4"/>
  <c r="V1223" i="4"/>
  <c r="X1223" i="4" s="1"/>
  <c r="W1462" i="4"/>
  <c r="W1237" i="4"/>
  <c r="V1237" i="4"/>
  <c r="X1237" i="4" s="1"/>
  <c r="W998" i="4"/>
  <c r="V1082" i="4"/>
  <c r="X1082" i="4" s="1"/>
  <c r="W1082" i="4"/>
  <c r="W1034" i="4"/>
  <c r="V903" i="4"/>
  <c r="X903" i="4" s="1"/>
  <c r="W903" i="4"/>
  <c r="W1307" i="4"/>
  <c r="W1213" i="4"/>
  <c r="W1202" i="4"/>
  <c r="W1073" i="4"/>
  <c r="W1041" i="4"/>
  <c r="W1021" i="4"/>
  <c r="V1021" i="4"/>
  <c r="X1021" i="4" s="1"/>
  <c r="V844" i="4"/>
  <c r="X844" i="4" s="1"/>
  <c r="W844" i="4"/>
  <c r="W1279" i="4"/>
  <c r="W971" i="4"/>
  <c r="W940" i="4"/>
  <c r="W861" i="4"/>
  <c r="W708" i="4"/>
  <c r="W1054" i="4"/>
  <c r="W792" i="4"/>
  <c r="V757" i="4"/>
  <c r="X757" i="4" s="1"/>
  <c r="W757" i="4"/>
  <c r="W730" i="4"/>
  <c r="W689" i="4"/>
  <c r="V689" i="4"/>
  <c r="X689" i="4" s="1"/>
  <c r="W1018" i="4"/>
  <c r="V780" i="4"/>
  <c r="X780" i="4" s="1"/>
  <c r="W780" i="4"/>
  <c r="W722" i="4"/>
  <c r="V722" i="4"/>
  <c r="X722" i="4" s="1"/>
  <c r="W660" i="4"/>
  <c r="W647" i="4"/>
  <c r="W573" i="4"/>
  <c r="W552" i="4"/>
  <c r="W477" i="4"/>
  <c r="W382" i="4"/>
  <c r="V382" i="4"/>
  <c r="X382" i="4" s="1"/>
  <c r="W661" i="4"/>
  <c r="W494" i="4"/>
  <c r="W282" i="4"/>
  <c r="W541" i="4"/>
  <c r="W485" i="4"/>
  <c r="W167" i="4"/>
  <c r="V167" i="4"/>
  <c r="X167" i="4" s="1"/>
  <c r="D26" i="6"/>
  <c r="D48" i="6"/>
  <c r="D7" i="6"/>
  <c r="D15" i="6"/>
  <c r="W442" i="4"/>
  <c r="V11" i="4"/>
  <c r="X11" i="4" s="1"/>
  <c r="W11" i="4"/>
  <c r="B53" i="6"/>
  <c r="W90" i="4"/>
  <c r="W254" i="4"/>
  <c r="W119" i="4"/>
  <c r="W4046" i="4"/>
  <c r="V4046" i="4"/>
  <c r="X4046" i="4" s="1"/>
  <c r="W4129" i="4"/>
  <c r="W3966" i="4"/>
  <c r="V3966" i="4"/>
  <c r="X3966" i="4" s="1"/>
  <c r="W4007" i="4"/>
  <c r="V4007" i="4"/>
  <c r="X4007" i="4" s="1"/>
  <c r="W4030" i="4"/>
  <c r="W3856" i="4"/>
  <c r="V3856" i="4"/>
  <c r="X3856" i="4" s="1"/>
  <c r="V3805" i="4"/>
  <c r="X3805" i="4" s="1"/>
  <c r="W3805" i="4"/>
  <c r="W3993" i="4"/>
  <c r="V3714" i="4"/>
  <c r="X3714" i="4" s="1"/>
  <c r="W3714" i="4"/>
  <c r="W3433" i="4"/>
  <c r="V3433" i="4"/>
  <c r="X3433" i="4" s="1"/>
  <c r="W3679" i="4"/>
  <c r="V3679" i="4"/>
  <c r="X3679" i="4" s="1"/>
  <c r="W3624" i="4"/>
  <c r="V3432" i="4"/>
  <c r="X3432" i="4" s="1"/>
  <c r="W3432" i="4"/>
  <c r="W3368" i="4"/>
  <c r="V3368" i="4"/>
  <c r="X3368" i="4" s="1"/>
  <c r="W3801" i="4"/>
  <c r="W3740" i="4"/>
  <c r="W3593" i="4"/>
  <c r="W3210" i="4"/>
  <c r="W3229" i="4"/>
  <c r="V3229" i="4"/>
  <c r="X3229" i="4" s="1"/>
  <c r="W3559" i="4"/>
  <c r="W3415" i="4"/>
  <c r="V3415" i="4"/>
  <c r="X3415" i="4" s="1"/>
  <c r="W3355" i="4"/>
  <c r="W3497" i="4"/>
  <c r="W3354" i="4"/>
  <c r="W3239" i="4"/>
  <c r="V3239" i="4"/>
  <c r="X3239" i="4" s="1"/>
  <c r="W3159" i="4"/>
  <c r="W3143" i="4"/>
  <c r="V3031" i="4"/>
  <c r="X3031" i="4" s="1"/>
  <c r="W3031" i="4"/>
  <c r="W3296" i="4"/>
  <c r="V3296" i="4"/>
  <c r="X3296" i="4" s="1"/>
  <c r="V2958" i="4"/>
  <c r="X2958" i="4" s="1"/>
  <c r="W2958" i="4"/>
  <c r="W2938" i="4"/>
  <c r="V2938" i="4"/>
  <c r="X2938" i="4" s="1"/>
  <c r="V2871" i="4"/>
  <c r="X2871" i="4" s="1"/>
  <c r="W2871" i="4"/>
  <c r="W2743" i="4"/>
  <c r="V2743" i="4"/>
  <c r="X2743" i="4" s="1"/>
  <c r="W2778" i="4"/>
  <c r="W2439" i="4"/>
  <c r="V2439" i="4"/>
  <c r="X2439" i="4" s="1"/>
  <c r="W2755" i="4"/>
  <c r="W2517" i="4"/>
  <c r="W2633" i="4"/>
  <c r="V2633" i="4"/>
  <c r="X2633" i="4" s="1"/>
  <c r="W2614" i="4"/>
  <c r="V2614" i="4"/>
  <c r="X2614" i="4" s="1"/>
  <c r="W2068" i="4"/>
  <c r="W2182" i="4"/>
  <c r="V2029" i="4"/>
  <c r="X2029" i="4" s="1"/>
  <c r="W2029" i="4"/>
  <c r="V2000" i="4"/>
  <c r="X2000" i="4" s="1"/>
  <c r="W2000" i="4"/>
  <c r="V1885" i="4"/>
  <c r="X1885" i="4" s="1"/>
  <c r="W1885" i="4"/>
  <c r="W1806" i="4"/>
  <c r="W1979" i="4"/>
  <c r="W2132" i="4"/>
  <c r="W1540" i="4"/>
  <c r="V1540" i="4"/>
  <c r="X1540" i="4" s="1"/>
  <c r="V1599" i="4"/>
  <c r="X1599" i="4" s="1"/>
  <c r="W1599" i="4"/>
  <c r="V1003" i="4"/>
  <c r="X1003" i="4" s="1"/>
  <c r="W1003" i="4"/>
  <c r="W1765" i="4"/>
  <c r="W1545" i="4"/>
  <c r="W1155" i="4"/>
  <c r="V1155" i="4"/>
  <c r="X1155" i="4" s="1"/>
  <c r="W1027" i="4"/>
  <c r="V1027" i="4"/>
  <c r="X1027" i="4" s="1"/>
  <c r="W1978" i="4"/>
  <c r="V1801" i="4"/>
  <c r="X1801" i="4" s="1"/>
  <c r="W1801" i="4"/>
  <c r="W1674" i="4"/>
  <c r="W1441" i="4"/>
  <c r="V1506" i="4"/>
  <c r="X1506" i="4" s="1"/>
  <c r="W1506" i="4"/>
  <c r="V1327" i="4"/>
  <c r="X1327" i="4" s="1"/>
  <c r="W1327" i="4"/>
  <c r="V904" i="4"/>
  <c r="X904" i="4" s="1"/>
  <c r="W904" i="4"/>
  <c r="V1260" i="4"/>
  <c r="X1260" i="4" s="1"/>
  <c r="W1260" i="4"/>
  <c r="W1079" i="4"/>
  <c r="W1301" i="4"/>
  <c r="V1301" i="4"/>
  <c r="X1301" i="4" s="1"/>
  <c r="W1443" i="4"/>
  <c r="V1246" i="4"/>
  <c r="X1246" i="4" s="1"/>
  <c r="W1246" i="4"/>
  <c r="W934" i="4"/>
  <c r="W1324" i="4"/>
  <c r="V1324" i="4"/>
  <c r="X1324" i="4" s="1"/>
  <c r="V1160" i="4"/>
  <c r="X1160" i="4" s="1"/>
  <c r="W1160" i="4"/>
  <c r="W1117" i="4"/>
  <c r="W1047" i="4"/>
  <c r="V1118" i="4"/>
  <c r="X1118" i="4" s="1"/>
  <c r="W1118" i="4"/>
  <c r="W958" i="4"/>
  <c r="V958" i="4"/>
  <c r="X958" i="4" s="1"/>
  <c r="W957" i="4"/>
  <c r="W624" i="4"/>
  <c r="V624" i="4"/>
  <c r="X624" i="4" s="1"/>
  <c r="W560" i="4"/>
  <c r="V560" i="4"/>
  <c r="X560" i="4" s="1"/>
  <c r="W613" i="4"/>
  <c r="V613" i="4"/>
  <c r="X613" i="4" s="1"/>
  <c r="V502" i="4"/>
  <c r="X502" i="4" s="1"/>
  <c r="W502" i="4"/>
  <c r="V374" i="4"/>
  <c r="X374" i="4" s="1"/>
  <c r="W374" i="4"/>
  <c r="W626" i="4"/>
  <c r="W493" i="4"/>
  <c r="V493" i="4"/>
  <c r="X493" i="4" s="1"/>
  <c r="D36" i="6"/>
  <c r="D23" i="6"/>
  <c r="W499" i="4"/>
  <c r="D45" i="6"/>
  <c r="D43" i="6"/>
  <c r="D46" i="6"/>
  <c r="W503" i="4"/>
  <c r="W313" i="4"/>
  <c r="D17" i="6"/>
  <c r="W76" i="4"/>
  <c r="W387" i="4"/>
  <c r="W272" i="4"/>
  <c r="V31" i="4"/>
  <c r="X31" i="4" s="1"/>
  <c r="W31" i="4"/>
  <c r="F54" i="6"/>
  <c r="E53" i="6"/>
  <c r="W175" i="4"/>
  <c r="V175" i="4"/>
  <c r="X175" i="4" s="1"/>
  <c r="W276" i="4"/>
  <c r="W74" i="4"/>
  <c r="W51" i="4"/>
  <c r="H6" i="7" l="1"/>
  <c r="G25" i="6"/>
  <c r="C7" i="7"/>
  <c r="F7" i="7" s="1"/>
  <c r="G8" i="7"/>
  <c r="G53" i="6"/>
  <c r="G22" i="6"/>
  <c r="G8" i="6"/>
  <c r="E9" i="7"/>
  <c r="G48" i="6"/>
  <c r="G6" i="6"/>
  <c r="G16" i="6"/>
  <c r="G47" i="6"/>
  <c r="E8" i="7"/>
  <c r="F9" i="7"/>
  <c r="G43" i="6"/>
  <c r="G55" i="6"/>
  <c r="I24" i="1"/>
  <c r="J24" i="1" s="1"/>
  <c r="D7" i="7"/>
  <c r="D53" i="6"/>
  <c r="G44" i="6"/>
  <c r="G32" i="6"/>
  <c r="E11" i="1"/>
  <c r="G7" i="6"/>
  <c r="G14" i="6"/>
  <c r="G35" i="6"/>
  <c r="G45" i="6"/>
  <c r="G23" i="6"/>
  <c r="G54" i="6"/>
  <c r="G24" i="6"/>
  <c r="G7" i="7"/>
  <c r="E7" i="7"/>
  <c r="F8" i="7"/>
  <c r="H9" i="7"/>
  <c r="G17" i="6"/>
  <c r="I26" i="1"/>
  <c r="J26" i="1" s="1"/>
  <c r="D56" i="6"/>
  <c r="H7" i="7"/>
  <c r="G36" i="6"/>
  <c r="G27" i="6"/>
  <c r="I23" i="1"/>
  <c r="J23" i="1" s="1"/>
  <c r="G13" i="6"/>
  <c r="G33" i="6"/>
  <c r="G15" i="6"/>
  <c r="G26" i="6"/>
  <c r="G34" i="6"/>
  <c r="G42" i="6"/>
  <c r="I11" i="1"/>
  <c r="G46" i="6"/>
  <c r="E17" i="1"/>
  <c r="G57" i="6"/>
  <c r="C6" i="7"/>
  <c r="I25" i="1"/>
  <c r="J25" i="1" s="1"/>
  <c r="G56" i="6"/>
  <c r="D6" i="7" l="1"/>
  <c r="G6" i="7"/>
  <c r="E6" i="7"/>
  <c r="F6" i="7"/>
  <c r="I17" i="1"/>
</calcChain>
</file>

<file path=xl/sharedStrings.xml><?xml version="1.0" encoding="utf-8"?>
<sst xmlns="http://schemas.openxmlformats.org/spreadsheetml/2006/main" count="35431" uniqueCount="5260">
  <si>
    <t>CUSTOMER CHURN — EXECUTIVE DASHBOARD</t>
  </si>
  <si>
    <t>Decision view | 5,000 customers | Formula-driven KPIs | Predictive risk + revenue exposure</t>
  </si>
  <si>
    <t>View Filter</t>
  </si>
  <si>
    <t>All</t>
  </si>
  <si>
    <t>Customers</t>
  </si>
  <si>
    <t>Churned</t>
  </si>
  <si>
    <t>Churn Rate</t>
  </si>
  <si>
    <t>Avg Monthly Fee</t>
  </si>
  <si>
    <t>Revenue at Risk</t>
  </si>
  <si>
    <t>Critical Risk</t>
  </si>
  <si>
    <t>MANAGEMENT VIEW</t>
  </si>
  <si>
    <t>Basic churn rate</t>
  </si>
  <si>
    <t>High + Critical risk</t>
  </si>
  <si>
    <t>Top subscription revenue risk</t>
  </si>
  <si>
    <t>CHURN BY SUBSCRIPTION</t>
  </si>
  <si>
    <t>RISK DISTRIBUTION</t>
  </si>
  <si>
    <t>Subscription</t>
  </si>
  <si>
    <t>Risk Band</t>
  </si>
  <si>
    <t>% Customers</t>
  </si>
  <si>
    <t>Basic</t>
  </si>
  <si>
    <t>Low</t>
  </si>
  <si>
    <t>Standard</t>
  </si>
  <si>
    <t>Medium</t>
  </si>
  <si>
    <t>Premium</t>
  </si>
  <si>
    <t>High</t>
  </si>
  <si>
    <t>Critical</t>
  </si>
  <si>
    <t>Analyst note: use this dashboard as a decision-support layer. Validate high-risk actions with business context and future data before operational deployment.</t>
  </si>
  <si>
    <t>Tip: change the View Filter in B4 to Basic / Standard / Premium. KPI cards update automatically; the lower charts remain portfolio-level for segment comparison.</t>
  </si>
  <si>
    <t>STREAMING CUSTOMER CHURN — ANALYTICS PORTFOLIO</t>
  </si>
  <si>
    <t>Excel-first Data Analyst / Data Science portfolio workbook | Source: uploaded customer churn CSV | 5,000 records</t>
  </si>
  <si>
    <t>PROJECT OVERVIEW</t>
  </si>
  <si>
    <t>Project Objective</t>
  </si>
  <si>
    <t>Analyze customer churn, identify behavioral/financial drivers, quantify revenue at risk, and create an Excel-based retention decision framework.</t>
  </si>
  <si>
    <t>Business Question</t>
  </si>
  <si>
    <t>Which customer segments show elevated churn risk, what behaviors correlate with churn, and where should retention teams focus first?</t>
  </si>
  <si>
    <t>Dataset</t>
  </si>
  <si>
    <t>5,000 customers × 14 source fields. No missing values detected in the supplied file.</t>
  </si>
  <si>
    <t>Core Analyst Work</t>
  </si>
  <si>
    <t>Data quality checks, calculated fields, segmentation, KPI design, cohort-style comparisons, summary tables, conditional formatting, charts, and dashboard reporting.</t>
  </si>
  <si>
    <t>Data Science Layer</t>
  </si>
  <si>
    <t>A logistic-regression churn model is included. Coefficients are embedded into Excel and the customer-level probability is calculated with an Excel logistic formula.</t>
  </si>
  <si>
    <t>Important Note</t>
  </si>
  <si>
    <t>The uploaded file is treated as a portfolio dataset. It is not presented as official Netflix corporate data.</t>
  </si>
  <si>
    <t>How to Use</t>
  </si>
  <si>
    <t>Open Dashboard first → use the filter selector → review Churn Analysis / Customer Segments → inspect Predictive Model → use Raw_Data for row-level evidence.</t>
  </si>
  <si>
    <t>Interview Story</t>
  </si>
  <si>
    <t>Frame the project around: problem definition → data cleaning → KPI design → exploratory analysis → segmentation → predictive scoring → business recommendations → limitations.</t>
  </si>
  <si>
    <t>WORKBOOK MAP</t>
  </si>
  <si>
    <t>Dashboard</t>
  </si>
  <si>
    <t>Executive KPI dashboard and management view.</t>
  </si>
  <si>
    <t>Raw_Data</t>
  </si>
  <si>
    <t>Original source data preserved as an Excel Table.</t>
  </si>
  <si>
    <t>Analysis_Data</t>
  </si>
  <si>
    <t>Formula-driven row-level metrics, segmentation and churn probability.</t>
  </si>
  <si>
    <t>Churn_Analysis</t>
  </si>
  <si>
    <t>Dimension-level churn rates, counts, averages and revenue-at-risk views.</t>
  </si>
  <si>
    <t>Customer_Segments</t>
  </si>
  <si>
    <t>Behavioral segments built from engagement + recency + risk.</t>
  </si>
  <si>
    <t>Predictive_Model</t>
  </si>
  <si>
    <t>Logistic-regression coefficients, model evaluation and Excel scoring logic.</t>
  </si>
  <si>
    <t>Data_Quality</t>
  </si>
  <si>
    <t>Completeness, duplicates, range checks and category checks.</t>
  </si>
  <si>
    <t>Data_Dictionary</t>
  </si>
  <si>
    <t>Field definitions and analytical role.</t>
  </si>
  <si>
    <t>Analyst_Notes</t>
  </si>
  <si>
    <t>Interview-ready observations, assumptions and limitations.</t>
  </si>
  <si>
    <t>RAW DATA</t>
  </si>
  <si>
    <t>Source data preserved from the uploaded CSV. No source rows removed.</t>
  </si>
  <si>
    <t>customer_id</t>
  </si>
  <si>
    <t>age</t>
  </si>
  <si>
    <t>gender</t>
  </si>
  <si>
    <t>subscription_type</t>
  </si>
  <si>
    <t>watch_hours</t>
  </si>
  <si>
    <t>last_login_days</t>
  </si>
  <si>
    <t>region</t>
  </si>
  <si>
    <t>device</t>
  </si>
  <si>
    <t>monthly_fee</t>
  </si>
  <si>
    <t>churned</t>
  </si>
  <si>
    <t>payment_method</t>
  </si>
  <si>
    <t>number_of_profiles</t>
  </si>
  <si>
    <t>avg_watch_time_per_day</t>
  </si>
  <si>
    <t>favorite_genre</t>
  </si>
  <si>
    <t>a9b75100-82a8-427a-a208-72f24052884a</t>
  </si>
  <si>
    <t>Other</t>
  </si>
  <si>
    <t>Africa</t>
  </si>
  <si>
    <t>TV</t>
  </si>
  <si>
    <t>Gift Card</t>
  </si>
  <si>
    <t>Action</t>
  </si>
  <si>
    <t>49a5dfd9-7e69-4022-a6ad-0a1b9767fb5b</t>
  </si>
  <si>
    <t>Europe</t>
  </si>
  <si>
    <t>Mobile</t>
  </si>
  <si>
    <t>Sci-Fi</t>
  </si>
  <si>
    <t>4d71f6ce-fca9-4ff7-8afa-197ac24de14b</t>
  </si>
  <si>
    <t>Female</t>
  </si>
  <si>
    <t>Asia</t>
  </si>
  <si>
    <t>Crypto</t>
  </si>
  <si>
    <t>Drama</t>
  </si>
  <si>
    <t>d3c72c38-631b-4f9e-8a0e-de103cad1a7d</t>
  </si>
  <si>
    <t>Oceania</t>
  </si>
  <si>
    <t>Horror</t>
  </si>
  <si>
    <t>4e265c34-103a-4dbb-9553-76c9aa47e946</t>
  </si>
  <si>
    <t>d8079475-5be7-47e9-8782-ceb7ff61395e</t>
  </si>
  <si>
    <t>Debit Card</t>
  </si>
  <si>
    <t>8e63450a-13d6-4e83-bbb5-6aebde9152cb</t>
  </si>
  <si>
    <t>Romance</t>
  </si>
  <si>
    <t>02387681-8c42-462a-807a-de0168c73b38</t>
  </si>
  <si>
    <t>Male</t>
  </si>
  <si>
    <t>0bcaad0c-545c-4ee1-85a6-75e165f39361</t>
  </si>
  <si>
    <t>PayPal</t>
  </si>
  <si>
    <t>eae6439e-8cdf-4258-ab49-c493925b927a</t>
  </si>
  <si>
    <t>45a03ce3-26d0-4cd5-a9bd-22d42490b612</t>
  </si>
  <si>
    <t>Laptop</t>
  </si>
  <si>
    <t>Comedy</t>
  </si>
  <si>
    <t>9df43ad1-d6ee-44d0-a79b-c8ab444f10bf</t>
  </si>
  <si>
    <t>South America</t>
  </si>
  <si>
    <t>4690bf9c-b828-44d3-bdb6-f91b10668288</t>
  </si>
  <si>
    <t>0aac0e54-7d40-4cf2-abe4-45f3ff73f5ff</t>
  </si>
  <si>
    <t>Documentary</t>
  </si>
  <si>
    <t>e2a75072-5f48-47ed-a533-eb1b0301aad9</t>
  </si>
  <si>
    <t>25db8257-f409-4acd-81f8-99629fbf15a0</t>
  </si>
  <si>
    <t>Desktop</t>
  </si>
  <si>
    <t>bf48551e-a8e6-4fd9-bb32-3f798ed84680</t>
  </si>
  <si>
    <t>Tablet</t>
  </si>
  <si>
    <t>3819aaed-bed6-49c8-ab53-0fd9d917e4e1</t>
  </si>
  <si>
    <t>e2f28860-44e4-4fc2-a445-014332e7fb11</t>
  </si>
  <si>
    <t>a088d61d-be5a-409e-b943-73b145b358d1</t>
  </si>
  <si>
    <t>Credit Card</t>
  </si>
  <si>
    <t>109cc416-0a22-4c41-93e9-2c7dd24ddd3f</t>
  </si>
  <si>
    <t>a8c8dcff-92d3-4a79-849d-42c6e6bbc7bc</t>
  </si>
  <si>
    <t>8071c1be-1197-49a1-aa75-5fb6a6b3087a</t>
  </si>
  <si>
    <t>98b7c57d-1094-45dd-bb45-d9bb8dff9b83</t>
  </si>
  <si>
    <t>18be905c-203f-4de2-8e78-ef10061fc57f</t>
  </si>
  <si>
    <t>b7c1bdad-cafb-4586-a15d-fc9ff30a8115</t>
  </si>
  <si>
    <t>6e061f35-b1b5-4efe-9e37-f40a14d929b1</t>
  </si>
  <si>
    <t>8c2d377b-f6ec-44b5-ae08-3660c4358a93</t>
  </si>
  <si>
    <t>North America</t>
  </si>
  <si>
    <t>afcc5c55-a3d8-4e2f-ab95-3d34f5e0390d</t>
  </si>
  <si>
    <t>2211b077-0300-4e0c-834c-e7751a45eb96</t>
  </si>
  <si>
    <t>8d755725-4f16-4006-bdae-fa3dc9fa2579</t>
  </si>
  <si>
    <t>c39a5943-fe7c-46ec-8d3c-2a24ab46733b</t>
  </si>
  <si>
    <t>e62d9bc8-dab9-42e0-b6b2-e8d076fe843b</t>
  </si>
  <si>
    <t>7a89d8b6-28ec-4b0c-9d3b-88e0a5119e3b</t>
  </si>
  <si>
    <t>c8648f0f-0b92-4445-a3a7-5c48711cbc07</t>
  </si>
  <si>
    <t>ebe928a7-de65-4567-b349-06056b35e6a6</t>
  </si>
  <si>
    <t>8b3597af-7da9-405d-9815-60d1e4dbe2e5</t>
  </si>
  <si>
    <t>839ec473-5f41-4a8b-955a-ec14b3a9cad4</t>
  </si>
  <si>
    <t>cdf4012d-14b0-41d5-ab40-cc6627fe1e3b</t>
  </si>
  <si>
    <t>aa97d1a3-c4ad-4c76-bd2a-56f1b46a753c</t>
  </si>
  <si>
    <t>6ead42f9-86d8-4c66-b2fc-3d791323186d</t>
  </si>
  <si>
    <t>9235d289-6d46-46ba-a48a-1cf4ea18b599</t>
  </si>
  <si>
    <t>20529e32-d3e7-4cfc-8210-b6468cdbe2a4</t>
  </si>
  <si>
    <t>bfe7729e-7d5d-4850-b496-51e891158836</t>
  </si>
  <si>
    <t>783c7652-37b8-4be0-b8bc-fb51bd4b5578</t>
  </si>
  <si>
    <t>2117b36a-9e3e-4077-ac5b-03540bb38461</t>
  </si>
  <si>
    <t>ceec2c10-9770-48d1-8366-344fa66195b1</t>
  </si>
  <si>
    <t>854b2bfd-6773-413f-b385-02338fa3a316</t>
  </si>
  <si>
    <t>ee53be31-fb36-41d9-8eb2-1a4c1d976552</t>
  </si>
  <si>
    <t>c9c8202c-992c-4e6c-b04f-0e2961ea87cc</t>
  </si>
  <si>
    <t>022f9c7a-8276-494a-8629-086ad5e81df1</t>
  </si>
  <si>
    <t>1a0f21b6-454a-4a22-88a8-5045b9d00fa4</t>
  </si>
  <si>
    <t>616199ed-33c4-4ff5-9450-251fc608d3a1</t>
  </si>
  <si>
    <t>d1593b1d-ef59-4d4a-a169-5ff338b8baef</t>
  </si>
  <si>
    <t>749b69f5-8a24-428a-880c-86057af2a485</t>
  </si>
  <si>
    <t>a2eab47c-dc4c-427f-88f8-755051b303fb</t>
  </si>
  <si>
    <t>b313f39d-0675-4bef-9b10-573146872adf</t>
  </si>
  <si>
    <t>09a76bc9-4048-4403-8087-a31cdb16556e</t>
  </si>
  <si>
    <t>af9b0f0d-9532-48f2-ad24-bf41faa164a6</t>
  </si>
  <si>
    <t>ec202012-e4bf-4b14-b5fe-4447d8cfb730</t>
  </si>
  <si>
    <t>8c78b61b-0d41-4470-ade0-3ed2e2b36c28</t>
  </si>
  <si>
    <t>da57899f-77b4-4b23-bcab-700db438f6d1</t>
  </si>
  <si>
    <t>361aff57-8a5f-4229-b4f5-f52544178dc7</t>
  </si>
  <si>
    <t>900034d1-e7de-4e99-914e-4ad863061834</t>
  </si>
  <si>
    <t>6082e011-4f6d-4acb-93f2-3bfefd532880</t>
  </si>
  <si>
    <t>4c7d404a-ebd5-4881-9fb5-302ad47f2fb8</t>
  </si>
  <si>
    <t>33146637-8d6b-4a63-b0be-65c67a894825</t>
  </si>
  <si>
    <t>746cea20-f12a-4b78-900d-fe19b5eaf91d</t>
  </si>
  <si>
    <t>44361538-0ea0-4b91-bef5-4c5af2dc15bd</t>
  </si>
  <si>
    <t>05e8a643-0a5c-4413-ae75-a4dcdccf9c62</t>
  </si>
  <si>
    <t>85b74247-a98b-47b1-91ba-8b7db3c3662c</t>
  </si>
  <si>
    <t>aaf3513b-97c7-46fa-b889-0d78c2ca0be7</t>
  </si>
  <si>
    <t>62d2ca00-38a2-4f3b-a517-e212fb24e26e</t>
  </si>
  <si>
    <t>005b6afc-cff9-432f-ae0e-265d9acb5a59</t>
  </si>
  <si>
    <t>4dbbc3f7-6ede-48ad-bf36-84c7e9188e3c</t>
  </si>
  <si>
    <t>60559c1a-4093-4379-9e24-d2f033256395</t>
  </si>
  <si>
    <t>842cacde-7763-4505-bef1-538dedd13be7</t>
  </si>
  <si>
    <t>73772dd0-a793-479a-a5fa-51423747291a</t>
  </si>
  <si>
    <t>52aa9ac1-8625-4421-8d2c-3ed00cf83389</t>
  </si>
  <si>
    <t>72452f35-f1ef-4881-a0f6-df6de0351844</t>
  </si>
  <si>
    <t>fdf130c6-cd3c-434b-abbf-4645c8ca928d</t>
  </si>
  <si>
    <t>f3dd9f07-99ca-4425-8eaa-62f1a949e8b1</t>
  </si>
  <si>
    <t>f67b2663-cc48-4d48-a855-fc3e1e323a0f</t>
  </si>
  <si>
    <t>da8c00ec-40b0-400a-90b6-ed24b0b37c89</t>
  </si>
  <si>
    <t>6be0b14c-eaea-4580-b845-457df93bb828</t>
  </si>
  <si>
    <t>134e6a09-9723-4652-9213-fbfecaa84377</t>
  </si>
  <si>
    <t>31563b13-7c8d-41c6-bdf2-6a1a554574cd</t>
  </si>
  <si>
    <t>ce40f5f8-42ee-44e2-b754-bd3a626cf48d</t>
  </si>
  <si>
    <t>2682c90e-8e16-4cb6-88ae-1348cd5a62fb</t>
  </si>
  <si>
    <t>84cbf173-d71c-49cf-b015-0ea96838663a</t>
  </si>
  <si>
    <t>55587cf4-5322-467e-8066-2ac35e023421</t>
  </si>
  <si>
    <t>72c5f29b-8e0a-4b81-99c2-6db14fd602a6</t>
  </si>
  <si>
    <t>f1e8f248-727d-47f5-92da-d6f7610cfc5b</t>
  </si>
  <si>
    <t>1cb5c1a8-8724-4edc-8255-06b1152f5dea</t>
  </si>
  <si>
    <t>72e27837-1995-4843-8284-fadf89a8cfe8</t>
  </si>
  <si>
    <t>40e78b9f-b88b-4eb9-b6dd-f288901b072d</t>
  </si>
  <si>
    <t>c82cb034-7c20-47af-901e-91379d90a183</t>
  </si>
  <si>
    <t>6d9e258d-3110-475f-ac1c-1eba0f56b7e8</t>
  </si>
  <si>
    <t>a9661b26-d812-406e-a1e2-58f640879a0a</t>
  </si>
  <si>
    <t>747d7b40-97b1-4207-923c-72d5c3e65343</t>
  </si>
  <si>
    <t>8ba94dad-4f0e-4aaf-b8d5-c8b4deb2195b</t>
  </si>
  <si>
    <t>cd2fbe59-0226-47ac-83f9-3aad8fdd9fd1</t>
  </si>
  <si>
    <t>e443c6b3-1d47-4274-b231-23f2ffe08dc9</t>
  </si>
  <si>
    <t>7fdace55-3767-41d2-85d3-e43a5eddede6</t>
  </si>
  <si>
    <t>85d2824e-34b3-4e81-8e27-d1426f49ae4b</t>
  </si>
  <si>
    <t>4b1e6601-b97e-479b-b01c-5228f3c6681e</t>
  </si>
  <si>
    <t>fa19687b-872c-4163-a900-59f1b4098ed9</t>
  </si>
  <si>
    <t>90b17b2a-6b37-4913-acb5-70b9a7fb7400</t>
  </si>
  <si>
    <t>f2d0a49a-a99d-440c-8495-66a3e2e4d7f9</t>
  </si>
  <si>
    <t>79f6a459-5e71-40e9-831a-8657ed6f160b</t>
  </si>
  <si>
    <t>fd3c898e-3bfd-453b-b00e-839eaf2dd443</t>
  </si>
  <si>
    <t>d88332b4-4d6a-49a9-a74c-55a5d43f3785</t>
  </si>
  <si>
    <t>ad1d5a11-4a28-49fe-ab0d-9d9708af9ae4</t>
  </si>
  <si>
    <t>f5a0302a-6df7-4cad-b563-199ad2af75da</t>
  </si>
  <si>
    <t>2dab7db6-0652-42aa-9bbd-c685fadca648</t>
  </si>
  <si>
    <t>123f622f-26f1-431d-bc19-2219c6e7fc86</t>
  </si>
  <si>
    <t>4b9d865e-50f1-447e-8e49-89d2c6acd3b3</t>
  </si>
  <si>
    <t>4891e3c6-f53b-45af-ad62-12572f687302</t>
  </si>
  <si>
    <t>2e3a45b3-b511-42dd-b3e3-e9ce9d182b7a</t>
  </si>
  <si>
    <t>5519a119-ca14-4ca1-9518-40ab23d4ea93</t>
  </si>
  <si>
    <t>ccaded82-6e9b-4863-b165-cb90cb39fd26</t>
  </si>
  <si>
    <t>52c7f909-500a-4c6d-851d-e504c27ec859</t>
  </si>
  <si>
    <t>d019bb17-c284-4b18-b15e-a8625a16d93f</t>
  </si>
  <si>
    <t>efe01bcd-e159-4494-a1d3-6e8432a0c269</t>
  </si>
  <si>
    <t>552fb14c-c171-4f05-895a-61d49233686b</t>
  </si>
  <si>
    <t>99e08a07-d0de-46c9-997d-1fb9452bea46</t>
  </si>
  <si>
    <t>45291e8c-5116-4068-9168-545eecfaf691</t>
  </si>
  <si>
    <t>00477256-578d-4abd-8ed8-3a5e75539e7a</t>
  </si>
  <si>
    <t>a8f0268f-cb07-4c40-9fde-dbe0f1c737fc</t>
  </si>
  <si>
    <t>3b237337-1044-4e5d-a612-e1a9e5f6eb36</t>
  </si>
  <si>
    <t>80e4a598-68b9-48e1-8bc0-4dbfa54d769e</t>
  </si>
  <si>
    <t>33563d42-7f51-405c-8328-8cd881128656</t>
  </si>
  <si>
    <t>4949efaa-be29-41cc-a0ee-683eaa53f442</t>
  </si>
  <si>
    <t>4cea2a42-ffdf-49e0-a1c0-5a13b3bdffe3</t>
  </si>
  <si>
    <t>e301bbbc-80e3-4e8a-9016-545ab980b0cf</t>
  </si>
  <si>
    <t>5945dc09-1b5b-4511-ac0d-20135699628e</t>
  </si>
  <si>
    <t>69281385-44f2-48fb-abf2-dc483ee5be8b</t>
  </si>
  <si>
    <t>844f2522-32e3-4f44-a960-cd0c13881618</t>
  </si>
  <si>
    <t>8bc108d0-ddb9-4aa9-8c28-081008f38cb6</t>
  </si>
  <si>
    <t>7bb33e01-e208-48b0-9c0b-cd38833b1124</t>
  </si>
  <si>
    <t>21f1a30f-ff82-424c-b085-7770795446c1</t>
  </si>
  <si>
    <t>5fa579a5-f777-4206-98c3-de5d03627c6c</t>
  </si>
  <si>
    <t>ffdade4e-d794-42ce-a50d-25f0a5729e88</t>
  </si>
  <si>
    <t>e8fda88a-2847-4cb4-b5a0-b7f0c3454405</t>
  </si>
  <si>
    <t>e19a5270-f0e0-4586-8893-ca3fabdc2fc8</t>
  </si>
  <si>
    <t>46fe1eb8-c6f9-4bd4-8a9a-d91919ed031a</t>
  </si>
  <si>
    <t>6735d050-2af6-4030-b34f-9687ab1a8914</t>
  </si>
  <si>
    <t>629a11d7-4bd9-4698-b40f-8638ffd900c7</t>
  </si>
  <si>
    <t>39287652-cd55-45d3-99bc-5b4917558f5e</t>
  </si>
  <si>
    <t>071f4ab9-b7c8-42b9-9571-dac40f75fe29</t>
  </si>
  <si>
    <t>ebfb8aef-3cb5-40e2-9eed-15a73a544d43</t>
  </si>
  <si>
    <t>1ce9139b-2013-4a00-b77f-fbab1b020a00</t>
  </si>
  <si>
    <t>9fbdd1e9-64e2-41a4-8753-fb3412bea228</t>
  </si>
  <si>
    <t>76d56597-dfb2-4223-845f-b8ff46b00ccd</t>
  </si>
  <si>
    <t>7da43629-4c0f-49ff-8bf2-047e7d6ff102</t>
  </si>
  <si>
    <t>fb2804df-cb81-4735-a73b-15241d47b179</t>
  </si>
  <si>
    <t>fd5c0b28-152d-47e2-bc46-c8db8eb99985</t>
  </si>
  <si>
    <t>54ff35f5-4b7d-4740-a2b3-4755a628e79a</t>
  </si>
  <si>
    <t>8af34fa6-55d3-4e2f-bb67-94d27ba89512</t>
  </si>
  <si>
    <t>4ab4899e-8602-4207-8d66-b1d0037f9061</t>
  </si>
  <si>
    <t>d0882378-87e1-4f8c-ae52-9b4c6650ed1d</t>
  </si>
  <si>
    <t>95506f85-ac7c-441f-9653-2ff87e09cf22</t>
  </si>
  <si>
    <t>78f24d23-96c3-46bf-a87a-fb61569fc00b</t>
  </si>
  <si>
    <t>3d2a67b3-9cdb-4e45-9066-27e51d45cb66</t>
  </si>
  <si>
    <t>a8582720-4d1c-4377-8be1-a414bc51938d</t>
  </si>
  <si>
    <t>6ad7f0b7-91f7-4c49-9d03-085ce4845c8e</t>
  </si>
  <si>
    <t>a9bb3c30-19d3-4f1c-ab31-2749363de6ca</t>
  </si>
  <si>
    <t>6517898e-2c6a-4f44-a25a-33272efdc08d</t>
  </si>
  <si>
    <t>ce63b3cf-0d7a-499f-a1d7-5ee3a26a0257</t>
  </si>
  <si>
    <t>5911a679-cdb3-4ccc-8ce8-491fb5a5f538</t>
  </si>
  <si>
    <t>8f45c680-7d92-47c2-910e-2e4c69803700</t>
  </si>
  <si>
    <t>9141433d-3463-435d-9b27-87d08766f03d</t>
  </si>
  <si>
    <t>5131e34f-e327-4746-9132-241d79255ecc</t>
  </si>
  <si>
    <t>8a93c9a8-86d1-4fb8-9f0f-89ff6671601a</t>
  </si>
  <si>
    <t>61e92891-b875-4291-8e37-00d10b069367</t>
  </si>
  <si>
    <t>c96e98a2-6211-4466-9096-6c389ef0143a</t>
  </si>
  <si>
    <t>dd0dd66b-b4e4-4077-b128-50039b87c68f</t>
  </si>
  <si>
    <t>9945eeb5-7747-4c17-a171-35bfde1b29ff</t>
  </si>
  <si>
    <t>e3e9c377-2cb7-4ec4-a85a-f59b9e6f298d</t>
  </si>
  <si>
    <t>01bcc59b-2ffe-4146-9c55-05195c1bfd4f</t>
  </si>
  <si>
    <t>66ee8b3e-54d4-47b0-9bdf-a9830a3be6f0</t>
  </si>
  <si>
    <t>042c6d84-17fa-4c97-a537-dcc1ebfc9b19</t>
  </si>
  <si>
    <t>37bf780f-45c1-471c-8158-9f211fbf9e0a</t>
  </si>
  <si>
    <t>57bea9bb-8e3b-4a70-831b-89ec71163a30</t>
  </si>
  <si>
    <t>ea197301-ecc0-4b24-b3f2-f9c7aa3efccf</t>
  </si>
  <si>
    <t>31dab47e-d021-4d4b-8284-98460539ef0a</t>
  </si>
  <si>
    <t>339bd217-4512-4fce-8e0f-a8ee2938f548</t>
  </si>
  <si>
    <t>e4696783-b60d-40f9-8556-b6aaca0439bb</t>
  </si>
  <si>
    <t>6131b5ac-7daf-4a54-9f44-63fe0fcca85f</t>
  </si>
  <si>
    <t>c81ba12a-e438-42fc-9d0a-045fb8a0e87a</t>
  </si>
  <si>
    <t>d9706e06-14bf-475c-aeb6-1eaaf5a3dd1b</t>
  </si>
  <si>
    <t>db2af8cb-89e8-4d68-b1b4-6620a2d5d041</t>
  </si>
  <si>
    <t>b84c61be-3dbf-4706-9ac0-bf2c77b54dde</t>
  </si>
  <si>
    <t>29c66269-9ffd-4c33-a193-ce878aadd03e</t>
  </si>
  <si>
    <t>5515be5c-4926-4e19-abbf-6f2f6c8da2ac</t>
  </si>
  <si>
    <t>65967ad4-dae6-45d3-9af8-3897eed4bdfb</t>
  </si>
  <si>
    <t>ac2f51d0-0824-4f84-b2cd-ab20ec04b858</t>
  </si>
  <si>
    <t>f1c3c48d-f3d2-4d85-a8c3-f1a96eaacad9</t>
  </si>
  <si>
    <t>2986574c-65fa-40e8-ae90-3c745b045804</t>
  </si>
  <si>
    <t>533ad58f-7675-4e1f-8a7b-27f64e6ac546</t>
  </si>
  <si>
    <t>bf84e8d8-05ec-42a0-acea-ef18118399c7</t>
  </si>
  <si>
    <t>ec781d62-dcea-497b-a9e4-c17263747c67</t>
  </si>
  <si>
    <t>8b81a984-02e2-48aa-9ff5-5f1868dcf643</t>
  </si>
  <si>
    <t>56406333-657b-4c54-8abd-6493fcfb3683</t>
  </si>
  <si>
    <t>7ce062a1-89ad-45c1-a25a-0b3b4ee4ec72</t>
  </si>
  <si>
    <t>2febe28b-3c16-4efb-9188-1f37a1c01d82</t>
  </si>
  <si>
    <t>0480261e-6011-440b-862c-17eb4d5f183f</t>
  </si>
  <si>
    <t>5af996e6-33fe-477d-a99e-1c10776fda79</t>
  </si>
  <si>
    <t>dae2da1f-76cb-41c0-b04f-33dc860fcf32</t>
  </si>
  <si>
    <t>9be09f8c-f7dc-49dd-8c6b-25c8f448d92f</t>
  </si>
  <si>
    <t>a15b0804-4a6c-4410-b37f-a4986930e827</t>
  </si>
  <si>
    <t>6354bb8b-9f9d-440d-bcaf-fb281e48866e</t>
  </si>
  <si>
    <t>c9c2f14e-1e0f-467a-90f5-e8512a867bf1</t>
  </si>
  <si>
    <t>73b4ab33-132d-4c64-b52d-c9aa2e2f85d6</t>
  </si>
  <si>
    <t>a03703b4-96da-4fc9-ab23-dc087a013b7d</t>
  </si>
  <si>
    <t>8e10ed31-6232-49d2-9def-3cb40206c216</t>
  </si>
  <si>
    <t>2c8412ce-38b1-4edd-9a05-23df72e6ec65</t>
  </si>
  <si>
    <t>06d02ff5-4241-48cf-88cd-83e965c477fa</t>
  </si>
  <si>
    <t>feb1f73a-8cc1-44c9-a58e-83bc8d1fd127</t>
  </si>
  <si>
    <t>8f511109-28d6-4502-bb4a-02a31d2fd9b1</t>
  </si>
  <si>
    <t>908d1c29-96cd-4d12-9b7b-6f25c85d46ea</t>
  </si>
  <si>
    <t>59b1d940-2563-4884-9944-87129d5a5399</t>
  </si>
  <si>
    <t>a229903c-f733-4e37-8f53-26759271a27d</t>
  </si>
  <si>
    <t>ecd9a401-3be9-4ff9-8b82-7491e8de3376</t>
  </si>
  <si>
    <t>82247ee5-3c0e-45db-b734-31cf92c63a7a</t>
  </si>
  <si>
    <t>8874bf6b-73ab-4361-9955-e6d678400a2f</t>
  </si>
  <si>
    <t>41e580ba-a11a-416e-863f-d94f0fcb729e</t>
  </si>
  <si>
    <t>80304332-21c7-4123-9691-ec47680ef521</t>
  </si>
  <si>
    <t>e2bade9e-76ad-4e9c-b851-f15137431ca2</t>
  </si>
  <si>
    <t>93991bdd-3b61-4167-ba40-807e3fc24cce</t>
  </si>
  <si>
    <t>5b14b084-6bd2-4df4-b9c5-8839f9e9680a</t>
  </si>
  <si>
    <t>10e3667e-01b2-4340-8f1e-f6eca396f00c</t>
  </si>
  <si>
    <t>ba539916-0de8-4f60-9b2f-fb07ba7f1193</t>
  </si>
  <si>
    <t>ae95f50e-1e2f-4f65-874d-0b6bc9427707</t>
  </si>
  <si>
    <t>10fa7f05-3ce2-4829-bafa-78e5001ebaa0</t>
  </si>
  <si>
    <t>c92450d6-b3fa-47a1-82ac-ebbf6f022eac</t>
  </si>
  <si>
    <t>bc58e790-61ad-438b-9059-67adee68af43</t>
  </si>
  <si>
    <t>a59003ca-fc14-4078-9ed4-d9dbf9d91826</t>
  </si>
  <si>
    <t>075f3920-d7be-49de-b9a8-04ae797d2806</t>
  </si>
  <si>
    <t>c562cd9e-2437-4343-afd8-740938a1b59b</t>
  </si>
  <si>
    <t>e85f81f9-f1c6-4db6-91b8-a68d9a225b14</t>
  </si>
  <si>
    <t>95b61ee7-ccc7-4c12-b422-3518fa9a9de9</t>
  </si>
  <si>
    <t>9479a993-2027-4f6b-90c3-76082a333411</t>
  </si>
  <si>
    <t>258fb686-a114-48c9-b4d9-45d0e773064f</t>
  </si>
  <si>
    <t>dc507aeb-ca76-409a-9ff8-09dd364e0754</t>
  </si>
  <si>
    <t>ed01a482-affc-4e7f-a7b4-ff9fcde8024a</t>
  </si>
  <si>
    <t>af94b7ff-2542-4364-b5fb-a71e0250ef2d</t>
  </si>
  <si>
    <t>0e678d61-af68-4c15-8870-34aeb9e546de</t>
  </si>
  <si>
    <t>0507202b-60a0-4db0-9d84-d54696712eb1</t>
  </si>
  <si>
    <t>613bfc9a-f30f-416c-802a-2aa9327cfa58</t>
  </si>
  <si>
    <t>77cf8860-f7d9-4320-a1eb-c06c6b3941db</t>
  </si>
  <si>
    <t>fe5de36a-ab2a-40c9-9697-4578c5212b9e</t>
  </si>
  <si>
    <t>b512d943-7962-447f-9112-8ff4bf5b2767</t>
  </si>
  <si>
    <t>c91b0ee0-8912-4f6a-bad2-32747ee6e7b4</t>
  </si>
  <si>
    <t>461b021e-97a5-486b-921b-6642c9d3e82a</t>
  </si>
  <si>
    <t>ce433abe-57fd-4e3d-9342-2e73dfda078b</t>
  </si>
  <si>
    <t>8c0e6937-e5a5-4e4b-80e6-734497960ec4</t>
  </si>
  <si>
    <t>c6b0204e-436a-40a3-8de9-2f3a84d799b7</t>
  </si>
  <si>
    <t>7b0bee97-a383-498d-a1d0-2de7c824ce74</t>
  </si>
  <si>
    <t>5ec455c9-3823-4034-b614-261b8e723d17</t>
  </si>
  <si>
    <t>95613c6d-17d2-4b03-8c8b-9ebe03768f44</t>
  </si>
  <si>
    <t>8a88927d-a219-4bb5-8f16-acc4c3171dbf</t>
  </si>
  <si>
    <t>d8da3b68-dfd2-48bb-8717-352605346780</t>
  </si>
  <si>
    <t>6627f98b-c514-4d31-9be0-73d1f859e0bc</t>
  </si>
  <si>
    <t>c0361c14-77f2-4833-ae4a-4fe578223f75</t>
  </si>
  <si>
    <t>8ad4594c-beba-471b-abe6-8071694e4294</t>
  </si>
  <si>
    <t>2b408c37-307e-4e4b-aa9e-df26fd74e648</t>
  </si>
  <si>
    <t>b943a742-e530-4b1d-a717-b6f72c8eb0df</t>
  </si>
  <si>
    <t>86ca5953-8687-4fd4-ad11-0d5d680458a8</t>
  </si>
  <si>
    <t>1e06d863-a4c7-4967-8340-46c14cb445a0</t>
  </si>
  <si>
    <t>860a5a69-185b-4aef-8746-502864830574</t>
  </si>
  <si>
    <t>fd6488c2-9e1f-4227-9498-0a49f3702153</t>
  </si>
  <si>
    <t>0de32e81-bbd2-465d-a0bd-dc9981e9de95</t>
  </si>
  <si>
    <t>d3d8842a-961b-4951-ad19-f2ce40f0bd6c</t>
  </si>
  <si>
    <t>251b46dc-0342-44cf-8868-ac80695ec9df</t>
  </si>
  <si>
    <t>10b94520-29d7-4845-917f-98fd0a3bf3e7</t>
  </si>
  <si>
    <t>c73edd98-948a-45a2-bf02-d8556d7771c1</t>
  </si>
  <si>
    <t>15977af7-baf7-4922-ac0b-06541e0271d3</t>
  </si>
  <si>
    <t>3ca42ba1-9483-49c4-9da0-3261165ecb8e</t>
  </si>
  <si>
    <t>14ab6691-c9c4-479d-b472-b54fad1ea99e</t>
  </si>
  <si>
    <t>32777b99-f320-4575-93f0-635af1cf0b43</t>
  </si>
  <si>
    <t>baee1593-6034-48d7-8a84-7486c56e1563</t>
  </si>
  <si>
    <t>b81c0235-959b-4e73-af06-1a55896f1693</t>
  </si>
  <si>
    <t>314e27f7-020f-48a3-8914-5c0b51f67d00</t>
  </si>
  <si>
    <t>cb507a43-512e-4dec-be49-2489ad065c20</t>
  </si>
  <si>
    <t>505fa98f-6743-4996-abac-4dfadbf39cef</t>
  </si>
  <si>
    <t>b7842c18-8a7c-427d-985c-190fa574149d</t>
  </si>
  <si>
    <t>51efc330-55c5-4b72-98ef-7bb6c3a82162</t>
  </si>
  <si>
    <t>d798a26c-3ede-4a44-b16a-a49c50e8f053</t>
  </si>
  <si>
    <t>7b5ec85e-2ca0-4c16-a1d2-daa5e187fc5c</t>
  </si>
  <si>
    <t>10424d23-f638-4f9b-b107-3a3fc714ebdb</t>
  </si>
  <si>
    <t>318b785e-376e-47cc-bf21-95b314654f83</t>
  </si>
  <si>
    <t>844f557e-b944-4ca0-aa50-1ce827d8bcb8</t>
  </si>
  <si>
    <t>03e51425-ede3-4da6-9769-2ac43a43a6c8</t>
  </si>
  <si>
    <t>f18f3f06-7f7a-4860-8d04-5656e811782e</t>
  </si>
  <si>
    <t>6abb7d1e-a927-4b88-a4f6-a995b5c42361</t>
  </si>
  <si>
    <t>3aabb525-5a7b-4668-af65-a641a594a772</t>
  </si>
  <si>
    <t>4cb69e88-ac09-4383-b583-af8ac1ed8aa7</t>
  </si>
  <si>
    <t>9eb4965a-d5d7-4223-abf2-4bc3205567d5</t>
  </si>
  <si>
    <t>40c040fc-9b95-4b3b-871a-21ff700d0f77</t>
  </si>
  <si>
    <t>83a0d0df-f602-47a7-8f84-ff7b087eb234</t>
  </si>
  <si>
    <t>5226d599-736b-422f-bf60-186a26fdeaca</t>
  </si>
  <si>
    <t>fa3df7a7-031b-4bc3-ad1c-12c10ebc05f7</t>
  </si>
  <si>
    <t>330da1e1-f14f-48b1-a950-169e4c02303d</t>
  </si>
  <si>
    <t>d9536bca-b67a-4e23-88b3-27208462b5f0</t>
  </si>
  <si>
    <t>503bb6a2-47c8-4dee-b381-3b5415ad89c9</t>
  </si>
  <si>
    <t>ff0a52b7-4a72-4a00-b2b9-926f67c65a15</t>
  </si>
  <si>
    <t>97b76db8-4504-438b-b561-4b8c8976c938</t>
  </si>
  <si>
    <t>f5194307-2cf2-4d42-a353-6ed0142b7dee</t>
  </si>
  <si>
    <t>bb60c0f0-462a-411c-bd4a-be52a830f801</t>
  </si>
  <si>
    <t>2147d452-2d5c-4618-aaba-e7feb7d322f5</t>
  </si>
  <si>
    <t>12f4c115-7090-47f6-9450-7f3c5b7ce2ee</t>
  </si>
  <si>
    <t>2f2b96aa-a4b0-47fd-8163-128e7da936ac</t>
  </si>
  <si>
    <t>071580bb-2081-42f1-82d9-55d269964fed</t>
  </si>
  <si>
    <t>49460bf3-2d1f-48a8-abca-b6af133f2803</t>
  </si>
  <si>
    <t>1cddb6f1-fc2f-4e07-887b-e3703974af83</t>
  </si>
  <si>
    <t>00ed9abb-99cc-4b26-bac4-eab742a14f5a</t>
  </si>
  <si>
    <t>304e77f6-80f7-4820-affe-f288fb212762</t>
  </si>
  <si>
    <t>f1664406-d734-495d-8499-225258ceb44d</t>
  </si>
  <si>
    <t>2e7f0f39-fa6e-4eb0-92de-1ec80999427b</t>
  </si>
  <si>
    <t>6419436c-0144-4b48-a8be-7a43d909a91d</t>
  </si>
  <si>
    <t>407bcc3b-fda7-46f1-ad86-4fb4b4d34e84</t>
  </si>
  <si>
    <t>0c7c7313-11c4-4127-86d9-7db7dbc296b3</t>
  </si>
  <si>
    <t>fb18811c-c703-4f82-8119-20f4341d811e</t>
  </si>
  <si>
    <t>2ef8917f-008f-4cda-ac07-1c700c111afd</t>
  </si>
  <si>
    <t>61e9d50e-dbe8-4e0c-99cc-cfd614f9da3c</t>
  </si>
  <si>
    <t>9eb92a08-3a88-47a8-93ed-717e041463d3</t>
  </si>
  <si>
    <t>4ed3af39-edab-4a77-a166-978bd2fe04c3</t>
  </si>
  <si>
    <t>7325ea2c-d50b-4cd1-aad0-245a0602f7ce</t>
  </si>
  <si>
    <t>4e354ac7-0a8e-4e95-bea1-a9075202ef61</t>
  </si>
  <si>
    <t>4857b9de-1edb-4296-b3ad-7a33e68f0c85</t>
  </si>
  <si>
    <t>d5092d9c-c22a-462c-ab30-88227da4a8bd</t>
  </si>
  <si>
    <t>cae4eb59-460f-4819-82ee-b5ac5de9a5bc</t>
  </si>
  <si>
    <t>45fae5a6-eb08-4eae-9ec0-d6530ad02310</t>
  </si>
  <si>
    <t>aaf921c3-5870-4508-8814-a72e0cbd10ff</t>
  </si>
  <si>
    <t>fbf6539b-a9e0-4443-8cd2-46cc1f1c7f81</t>
  </si>
  <si>
    <t>a1683619-5cc2-49c0-9830-26abcf323125</t>
  </si>
  <si>
    <t>8ead4768-c185-45ab-acc0-233037753cf4</t>
  </si>
  <si>
    <t>8ee6ec42-bc06-4390-b152-bbf1c1c0b165</t>
  </si>
  <si>
    <t>9d59350b-6bf3-48ad-aa59-d0fc92f66475</t>
  </si>
  <si>
    <t>463e5585-9dae-4c85-94fd-dd5c15096551</t>
  </si>
  <si>
    <t>0c8b427b-4b17-4656-9664-805fd9d79d94</t>
  </si>
  <si>
    <t>dba7977d-3e9b-444f-9130-e3cf2f18c821</t>
  </si>
  <si>
    <t>57c2ede7-538e-4e16-88a3-fdbea0addc45</t>
  </si>
  <si>
    <t>d6cca673-966d-4c20-b758-19c3510c4219</t>
  </si>
  <si>
    <t>b525f0c4-903c-4313-b1b4-48e7c2ed21fa</t>
  </si>
  <si>
    <t>7aeed096-1bb8-48ca-9bbc-8961abcf5628</t>
  </si>
  <si>
    <t>066c1a91-ea7d-44ec-8d8a-0a7e16d61fad</t>
  </si>
  <si>
    <t>2d9b4222-589e-4c8d-b433-3b6f82c14e4c</t>
  </si>
  <si>
    <t>0bd9e2e0-5f3a-43af-a33e-9b91f849e3df</t>
  </si>
  <si>
    <t>f98dfba7-4659-4486-af51-c26bb5812dd7</t>
  </si>
  <si>
    <t>136dea6e-2ef8-4543-8646-3a53ecf58c37</t>
  </si>
  <si>
    <t>54ba5a09-05cd-4a27-a689-3aacea4bc87a</t>
  </si>
  <si>
    <t>dacb6f05-14d5-4f84-891e-c6498f9a27f2</t>
  </si>
  <si>
    <t>5ce52697-adf6-410e-9fa4-136a826020d3</t>
  </si>
  <si>
    <t>73985dc8-731e-4899-93ad-a2fc6dd855b4</t>
  </si>
  <si>
    <t>65a8b79c-91b9-4e37-8db0-46d6eb08a523</t>
  </si>
  <si>
    <t>54ac9d64-1c06-4c41-af42-cbde0c8b1fb4</t>
  </si>
  <si>
    <t>126ecb5d-8652-497f-b5c4-c30d60a9baaa</t>
  </si>
  <si>
    <t>182a0a12-73f2-430c-ace1-e771d0579b8d</t>
  </si>
  <si>
    <t>32fefe2e-b543-4afe-ad6e-c9a54d4b9a47</t>
  </si>
  <si>
    <t>8a8873b4-5397-44ca-a433-9a870d6876bc</t>
  </si>
  <si>
    <t>a9b1e2d9-7f36-437e-a38b-9339999f2ae3</t>
  </si>
  <si>
    <t>fe70faa8-b5c5-4161-8dc8-d3e67b347bbe</t>
  </si>
  <si>
    <t>652a3ef0-a115-4f83-b5bf-451c62ada858</t>
  </si>
  <si>
    <t>335f4a66-cbce-4d08-affb-aa5c6d92ca89</t>
  </si>
  <si>
    <t>93ea1605-c19e-4faf-8ddb-cd2c4499908c</t>
  </si>
  <si>
    <t>3fa39771-d81f-4b62-a45d-d864399ac4be</t>
  </si>
  <si>
    <t>6701c268-e97f-46a1-891b-a5283d199258</t>
  </si>
  <si>
    <t>e5b3a35a-183b-4048-9eea-11b59ae5ce5f</t>
  </si>
  <si>
    <t>95e16d3f-1437-48a6-878c-5684ef5f409a</t>
  </si>
  <si>
    <t>d482d990-31c6-4a80-a9f3-f4bc26d671cf</t>
  </si>
  <si>
    <t>ad31433b-096b-43e2-b67b-28aac9340c0c</t>
  </si>
  <si>
    <t>6a16e21f-e800-42a9-9c0c-3ef09efe57d4</t>
  </si>
  <si>
    <t>5f976666-0c51-493a-9924-14a17c615b89</t>
  </si>
  <si>
    <t>c71d03ad-0974-4365-9d07-44c31a3dd2ca</t>
  </si>
  <si>
    <t>b8ca4f83-91e4-4913-bb2a-7af18b9df8a5</t>
  </si>
  <si>
    <t>09746f94-c065-41ac-aa70-2c6bd5645554</t>
  </si>
  <si>
    <t>efa03a02-4c30-4ef2-a7ea-5d5f76104688</t>
  </si>
  <si>
    <t>b294bf19-b1f0-4b62-ba68-2b8d4d0bb572</t>
  </si>
  <si>
    <t>676427ff-9d86-4bc4-98aa-4904e25ed3ed</t>
  </si>
  <si>
    <t>0a12e979-14a5-4cd3-bb0f-28768f6a1163</t>
  </si>
  <si>
    <t>f27eb411-b0c4-4cad-8568-c071b05101d1</t>
  </si>
  <si>
    <t>090c334f-63fc-4946-92ad-a588a7600d25</t>
  </si>
  <si>
    <t>06a94eb2-a132-4bd9-8737-99c282f2fcc5</t>
  </si>
  <si>
    <t>5c758e8d-16b7-4015-a0fc-7bb34b34879d</t>
  </si>
  <si>
    <t>00499449-d818-4965-b170-d6a300fca0fd</t>
  </si>
  <si>
    <t>1d186e14-fe68-41bb-abb3-cf5a3055bdd1</t>
  </si>
  <si>
    <t>d38dd14e-66f0-4a23-8c80-370b4f241ec1</t>
  </si>
  <si>
    <t>aa838ade-266b-42a6-96eb-79d73ce1c63a</t>
  </si>
  <si>
    <t>1abd56c9-1fde-473b-89cd-f9d78879fc10</t>
  </si>
  <si>
    <t>d9b3c54f-401e-4ff5-83c5-66c369e26290</t>
  </si>
  <si>
    <t>dd4567d9-cc06-4eed-bf3c-44042f1d4e6b</t>
  </si>
  <si>
    <t>dddfa932-69d3-48e0-81df-8c797829701a</t>
  </si>
  <si>
    <t>5c49d257-0de5-4601-a2ec-ff29a72735ab</t>
  </si>
  <si>
    <t>b34037d6-c10b-4513-9969-2b2578c9e3a8</t>
  </si>
  <si>
    <t>31229975-3432-4e6f-9676-3ba672c58f6a</t>
  </si>
  <si>
    <t>6af6fe1b-f71f-4488-b5a0-749e5ffd0add</t>
  </si>
  <si>
    <t>b54f35bd-04b4-4772-bccc-c0914906efd2</t>
  </si>
  <si>
    <t>7169fc97-817c-4230-9aaf-514d20a0a711</t>
  </si>
  <si>
    <t>b563fad3-459d-424f-b754-d7e38a922faa</t>
  </si>
  <si>
    <t>fbd31429-1b1e-4a66-bcb3-1c571dfe6cd3</t>
  </si>
  <si>
    <t>6946db19-5d1e-450e-9112-2342b6ebb400</t>
  </si>
  <si>
    <t>d16217df-4ad4-42ad-95da-3c3c95f09d2b</t>
  </si>
  <si>
    <t>b039fd18-e62f-4ab4-9bae-db1d0eb6872b</t>
  </si>
  <si>
    <t>bed23ab3-6714-42a2-a245-7865f95bf8ed</t>
  </si>
  <si>
    <t>0e66bbc5-6d6d-400d-971e-7604323c6e5a</t>
  </si>
  <si>
    <t>f0f6032f-1fbc-4115-822e-f85a80af44ba</t>
  </si>
  <si>
    <t>a00452e6-6d9a-4b59-a93d-d52833512ece</t>
  </si>
  <si>
    <t>a78cd558-abc4-4205-8f08-aac802c5d896</t>
  </si>
  <si>
    <t>7c183a33-34e5-4c0b-ad55-ffa5702d8d2e</t>
  </si>
  <si>
    <t>48892130-c90f-4efa-80dd-b26c5de70e6b</t>
  </si>
  <si>
    <t>d9268020-9d9f-4b1a-a284-87ee535bee3f</t>
  </si>
  <si>
    <t>7bbe4107-001f-4bc9-a9b0-c449d046f78b</t>
  </si>
  <si>
    <t>e17a955b-011b-402a-9ee1-58470d595818</t>
  </si>
  <si>
    <t>326aa08e-4b87-4552-ba4b-c12e33b9aadd</t>
  </si>
  <si>
    <t>77998b87-1b1a-4e4d-bbdc-63bc7a33610b</t>
  </si>
  <si>
    <t>0bc35530-60ff-4701-b4a4-82974657d4ab</t>
  </si>
  <si>
    <t>cd662d41-5e22-45b1-a82a-b10b90503d2e</t>
  </si>
  <si>
    <t>9c2ffacf-8752-49e0-ad2c-018b0373d9d3</t>
  </si>
  <si>
    <t>4af19fec-91fd-4307-897a-8820d828d965</t>
  </si>
  <si>
    <t>09900f0a-9376-42db-9958-85c35349ccac</t>
  </si>
  <si>
    <t>2741a884-1629-4cc1-aedb-dd2e1b24bdeb</t>
  </si>
  <si>
    <t>0fa0e024-38a5-4cdf-9595-628ca4218902</t>
  </si>
  <si>
    <t>1972b144-6f74-4774-87db-a6e90f56b0a3</t>
  </si>
  <si>
    <t>9bbc806a-c4c0-4de9-8e5e-4f8b28bfa209</t>
  </si>
  <si>
    <t>3484396b-3ad3-44fe-8288-9cd8fb629122</t>
  </si>
  <si>
    <t>307992d3-bd88-4d61-8c0f-8131659b3076</t>
  </si>
  <si>
    <t>1e6a3b73-f6dd-4bbb-aa8d-b0462877ce4f</t>
  </si>
  <si>
    <t>5ad16f1b-83c8-45eb-b506-7a1baafdab4f</t>
  </si>
  <si>
    <t>f0432d3c-5c75-4cca-b27c-73f92ef194cb</t>
  </si>
  <si>
    <t>8db6b22f-a49a-49a2-a991-901b21d61905</t>
  </si>
  <si>
    <t>eac73a53-f46d-4c9a-ab1e-def6c81b670e</t>
  </si>
  <si>
    <t>a17ade56-9ee7-4d41-8efd-659350776e44</t>
  </si>
  <si>
    <t>f81b3026-7189-46a6-8987-bca6172794b3</t>
  </si>
  <si>
    <t>b6f7895c-4a09-4e75-82cb-06baf8b2ef29</t>
  </si>
  <si>
    <t>24fa2911-7aa9-42dd-88f8-c1f76ff94cba</t>
  </si>
  <si>
    <t>8f6dbb06-4191-4bd6-9147-d9507a3e863b</t>
  </si>
  <si>
    <t>03b2b19e-62cd-4c9e-a3ef-51cb27a687df</t>
  </si>
  <si>
    <t>7afcacfb-38f5-4f28-89d6-93b00a26104c</t>
  </si>
  <si>
    <t>4a62ea61-7fd3-4f73-9d0f-fea08b4087f7</t>
  </si>
  <si>
    <t>05232fb1-bb8f-4e7e-a2fd-d7c0957a3fd0</t>
  </si>
  <si>
    <t>6e8f06ec-bf9b-4aca-82c9-6dfbf5dc0d77</t>
  </si>
  <si>
    <t>9d09dcf2-0456-4e2b-903f-b9e4ccb40654</t>
  </si>
  <si>
    <t>15d5126a-b913-491a-ba7c-73ceca42478c</t>
  </si>
  <si>
    <t>b48359e4-842d-4aeb-8bd5-9775186a9250</t>
  </si>
  <si>
    <t>6bb29066-b9f3-4312-b7ed-07c422adda79</t>
  </si>
  <si>
    <t>35f0abfa-dfe5-4081-ae01-cece7e233dd1</t>
  </si>
  <si>
    <t>60929da4-5915-4610-b737-ba4e7b7fab9a</t>
  </si>
  <si>
    <t>5b71d159-108a-4bc4-ad12-604740c7b9f5</t>
  </si>
  <si>
    <t>2bcb1598-761e-4e79-bbb3-0a27ee8735ad</t>
  </si>
  <si>
    <t>2c7c944e-7d27-409d-aef6-46659c0fb0c5</t>
  </si>
  <si>
    <t>6bb3b410-ec41-4958-a6eb-a1109b526c2e</t>
  </si>
  <si>
    <t>416a1fd1-5f6d-483d-9fb3-75c6e1f01afb</t>
  </si>
  <si>
    <t>980d0f2a-52e1-4525-94a6-0f04c19414cc</t>
  </si>
  <si>
    <t>fa67e175-0a06-4309-b029-013aca420427</t>
  </si>
  <si>
    <t>bec1ae44-944b-454d-afbe-fd5358230b23</t>
  </si>
  <si>
    <t>52a46829-efc4-48f2-adbf-6a7da898af49</t>
  </si>
  <si>
    <t>47e821d7-8960-4158-a530-812f1e4649a9</t>
  </si>
  <si>
    <t>9a51ecb7-e23d-429f-b479-95a6d35fc07d</t>
  </si>
  <si>
    <t>943a4f59-f7b3-406d-90c3-4dfff002c6cc</t>
  </si>
  <si>
    <t>7519830f-3b2a-42c3-91c4-d440cec4edd4</t>
  </si>
  <si>
    <t>eab381c2-b6d8-434b-bc0d-a8631c8c5dbe</t>
  </si>
  <si>
    <t>8d11c2a7-db32-4ffa-bd30-00b65f83f249</t>
  </si>
  <si>
    <t>4ef7aca8-5f78-47ac-a29f-e5aba589a6f8</t>
  </si>
  <si>
    <t>5629ff24-b786-4812-b0fd-bc82d7af1f45</t>
  </si>
  <si>
    <t>10bfc352-0f52-44e7-b086-16fb3b7c4834</t>
  </si>
  <si>
    <t>9440d961-076a-4e3b-bfd3-1faf6b67db3d</t>
  </si>
  <si>
    <t>ffaf5a8f-4a21-4263-b2e6-1661ea990c16</t>
  </si>
  <si>
    <t>ce6a5766-b2c1-47e6-b45e-950bdd6eb6ef</t>
  </si>
  <si>
    <t>b3be52ce-4170-4eac-b249-af6b1475451f</t>
  </si>
  <si>
    <t>7d8f6a29-0e4d-47f5-8bb5-3b07c5ba02ef</t>
  </si>
  <si>
    <t>b7d9b624-c891-4639-87e9-a8eafacf6fc5</t>
  </si>
  <si>
    <t>c24a6c5a-5d0d-4590-be69-7316185ba76f</t>
  </si>
  <si>
    <t>bf0666fc-cc28-486c-8763-e4ae72e567bd</t>
  </si>
  <si>
    <t>05806200-9ba0-4323-adfd-4993ce054d36</t>
  </si>
  <si>
    <t>3eed3d0c-0ee6-4e81-8651-dd2585e2228e</t>
  </si>
  <si>
    <t>2e50b30b-57f0-4ab7-8aa0-7d1c90049955</t>
  </si>
  <si>
    <t>801c7969-7d28-4e6b-8276-b4f92da9f3f6</t>
  </si>
  <si>
    <t>6298bd59-6893-401d-94e5-a69aa8b48d25</t>
  </si>
  <si>
    <t>a0503463-95d6-4b99-87c3-f473b095717d</t>
  </si>
  <si>
    <t>13477d55-06b1-4d0e-a170-4047512eb6c6</t>
  </si>
  <si>
    <t>f807418c-659b-40b0-9741-5045480e70d4</t>
  </si>
  <si>
    <t>35634eef-1966-4d15-992c-7486e67a53c4</t>
  </si>
  <si>
    <t>da7b0235-ccf2-4fc3-8244-cfd2258370ec</t>
  </si>
  <si>
    <t>b27b7e7d-38bd-4baa-9fd2-cf2aae9c5bd5</t>
  </si>
  <si>
    <t>9fa9433e-9b38-4a44-9a82-5c6014630867</t>
  </si>
  <si>
    <t>cf7bca4d-00b0-48ef-930e-f08e2422f3d0</t>
  </si>
  <si>
    <t>a34a0408-ee59-4b6d-ac53-33dd131ba1f2</t>
  </si>
  <si>
    <t>d38a661a-9fbe-4961-90d8-0e8100b13965</t>
  </si>
  <si>
    <t>f6655409-3486-469e-aa75-61a674188c36</t>
  </si>
  <si>
    <t>c08bf813-a733-48df-9388-00b25842fe2b</t>
  </si>
  <si>
    <t>cc539484-c58e-4f2a-8d71-499afab22937</t>
  </si>
  <si>
    <t>ece38646-24dc-4bb9-9aa4-c5f22592d6ad</t>
  </si>
  <si>
    <t>727582cf-31c0-4f90-bfa3-931b71f80ea4</t>
  </si>
  <si>
    <t>e2716bd9-d203-499c-8788-c8a7f8b192a9</t>
  </si>
  <si>
    <t>012128df-8b33-420d-89d1-4716b755bda8</t>
  </si>
  <si>
    <t>aaaf0816-0f3c-4a93-8bbc-ace15d6cf5db</t>
  </si>
  <si>
    <t>f3f3ef4b-6dfa-4504-a0df-68572435dd73</t>
  </si>
  <si>
    <t>3a6e044f-361e-4c4a-be44-67ce2b5fddd5</t>
  </si>
  <si>
    <t>12248975-1f7f-458f-b21e-c3a45986b4c0</t>
  </si>
  <si>
    <t>de73097b-d6cb-4862-9308-ed129859bccb</t>
  </si>
  <si>
    <t>7c48c4cc-32c0-436b-aa5d-da2cb1509f93</t>
  </si>
  <si>
    <t>11f37912-99c6-41fe-ac0c-48dd0930a4b4</t>
  </si>
  <si>
    <t>3b400433-a639-4fe3-a458-dbbb865f8261</t>
  </si>
  <si>
    <t>ca6a16c5-d79c-40a5-949f-ba4b2a45993d</t>
  </si>
  <si>
    <t>d80a7642-b629-4ca4-b51d-91600ae5d0a5</t>
  </si>
  <si>
    <t>fea2691a-fc62-4a68-b155-bd95ecf587de</t>
  </si>
  <si>
    <t>d8127bf4-b7ea-4cf8-81ce-270df2f38163</t>
  </si>
  <si>
    <t>7d980d04-b321-432f-b415-ce55969de68a</t>
  </si>
  <si>
    <t>928dc2a2-8361-4e04-bfef-dcade10168eb</t>
  </si>
  <si>
    <t>3a5bfad8-d098-4418-bdbb-d15c889a2389</t>
  </si>
  <si>
    <t>cd918584-dbe4-43ee-8ee4-f35dcf029de4</t>
  </si>
  <si>
    <t>784bbf74-1bec-42e8-805d-d0a12579432c</t>
  </si>
  <si>
    <t>e76c1166-9bcf-4959-a627-863f1c621434</t>
  </si>
  <si>
    <t>3ed28f9d-f5ec-4a13-afb8-d65fe7f58ab3</t>
  </si>
  <si>
    <t>c0df8988-6625-4beb-8955-1a12520bd8c5</t>
  </si>
  <si>
    <t>14b07c0b-a32b-4f96-a236-6992f512fd8e</t>
  </si>
  <si>
    <t>eec5fa1c-5a41-448a-b4f8-46e7e258acc3</t>
  </si>
  <si>
    <t>bf910ef4-cb21-4375-a624-e57cc2e4c293</t>
  </si>
  <si>
    <t>fed18198-3eef-444c-825e-068b5729aac9</t>
  </si>
  <si>
    <t>7a2c4939-7e7b-4ada-8f61-e09737ba40b3</t>
  </si>
  <si>
    <t>ef372c4a-20ae-4373-a2db-12a114ee5e2b</t>
  </si>
  <si>
    <t>a91bb5e4-a577-4365-8bc6-3a306dcc8dd0</t>
  </si>
  <si>
    <t>0f372dc7-03c2-4955-88bd-4b78deb7bdc1</t>
  </si>
  <si>
    <t>f5dda56c-7406-4db7-90ed-e6738e422b8f</t>
  </si>
  <si>
    <t>04c8618d-f34e-4885-b587-6d6b324603b7</t>
  </si>
  <si>
    <t>6732052d-d079-4067-a288-4c23e1a599b9</t>
  </si>
  <si>
    <t>f3786d5d-fa50-4225-a34c-c869fe92149d</t>
  </si>
  <si>
    <t>4ac8c08a-cb1c-41d8-8834-7f4d43160ca5</t>
  </si>
  <si>
    <t>1c45723e-c679-4557-874e-17971854aea4</t>
  </si>
  <si>
    <t>ed2e6d14-1ec8-4f3a-8a09-10311a97e7db</t>
  </si>
  <si>
    <t>23511a64-59ce-4cc2-bc00-c4fe31339534</t>
  </si>
  <si>
    <t>23800c7b-cb6d-46c8-b966-bbb20f9b0ca5</t>
  </si>
  <si>
    <t>458036e4-1c6f-42b8-819f-e453f97ba7b1</t>
  </si>
  <si>
    <t>fe65b1ac-55dc-4d8e-a802-5867af17f8ea</t>
  </si>
  <si>
    <t>00139d09-c969-4136-987c-6e7d30f41cc0</t>
  </si>
  <si>
    <t>682d7f24-bf51-4e54-a2d2-2e25a3e17b61</t>
  </si>
  <si>
    <t>6004a0a1-5334-4dc7-8cd6-6ad98aa442e7</t>
  </si>
  <si>
    <t>9732c8a3-1080-422b-92c6-ecb2c1f838f3</t>
  </si>
  <si>
    <t>2d356c69-fcbe-4a5d-af62-c41e1944a95b</t>
  </si>
  <si>
    <t>e9b22aff-6ec8-4298-8d8a-74084c1bac83</t>
  </si>
  <si>
    <t>ab588e4b-6d23-4746-a5d3-2380dd359f2c</t>
  </si>
  <si>
    <t>9c254e1c-5ae4-470d-9db9-79fd55092590</t>
  </si>
  <si>
    <t>68111b31-0aa4-40ac-a612-5001e2891b73</t>
  </si>
  <si>
    <t>44fec6f1-73e6-4d9c-93d3-ec91313a4eb8</t>
  </si>
  <si>
    <t>2ad44ab8-c58d-4228-80f8-57d658a25d04</t>
  </si>
  <si>
    <t>157af3fa-dccb-4aba-a47f-a1d91c5426fe</t>
  </si>
  <si>
    <t>a5275893-fc09-4f77-a4bb-7fcb11fbb042</t>
  </si>
  <si>
    <t>04549d24-8090-4c9f-bfd2-d5f77c7dba5e</t>
  </si>
  <si>
    <t>4d4d4e8d-a8e6-44a5-bc8d-e6585696d1b7</t>
  </si>
  <si>
    <t>d700d121-5896-4474-915e-9c163bdf9c32</t>
  </si>
  <si>
    <t>aae17cd4-a7ca-4820-844d-a03761fa27af</t>
  </si>
  <si>
    <t>afa62629-6f9b-48a2-956f-68fdd66e2982</t>
  </si>
  <si>
    <t>d85bd9b4-0564-435a-bd8c-7599b9076257</t>
  </si>
  <si>
    <t>b042695c-e2c1-4f68-ab2d-3446f8f65967</t>
  </si>
  <si>
    <t>d04d1f2d-ed98-4ffe-b4f8-05678d9903a2</t>
  </si>
  <si>
    <t>1d65e890-ed62-468a-b0cd-153ad70cf2d4</t>
  </si>
  <si>
    <t>d0483b77-f8ff-4535-9c53-9ee919409583</t>
  </si>
  <si>
    <t>a525393b-868f-4f37-a301-565e5472a982</t>
  </si>
  <si>
    <t>53b18dce-bb9a-4e83-a4ab-bfb367144160</t>
  </si>
  <si>
    <t>766eaa1d-56f8-441e-a9f0-e8626a5f4d40</t>
  </si>
  <si>
    <t>470675d5-5cf6-4a4c-974d-38ba18e0d875</t>
  </si>
  <si>
    <t>9086d806-dcb7-4c64-9714-765f6a0303c6</t>
  </si>
  <si>
    <t>0d6dae1e-d44c-425b-abf5-371bb1a033db</t>
  </si>
  <si>
    <t>b72d9a7d-7c15-4521-8a90-479596bff39d</t>
  </si>
  <si>
    <t>7f34876f-d31e-4c36-be90-691335b33844</t>
  </si>
  <si>
    <t>f7add970-dc85-4c29-90e7-cdb047f52746</t>
  </si>
  <si>
    <t>51edbf12-a8ef-4848-9be8-b5baeb8adab7</t>
  </si>
  <si>
    <t>8f8e95b6-5be4-47ed-a018-6976631fbe71</t>
  </si>
  <si>
    <t>b15d15eb-0dda-409b-90c8-211757521f5d</t>
  </si>
  <si>
    <t>4f808be4-e7f6-424a-87e8-61497b1afee7</t>
  </si>
  <si>
    <t>ab429cc1-b1b1-4a7c-9a14-38212b83747d</t>
  </si>
  <si>
    <t>cf74b30a-3f9e-4db8-afbd-cb920c58390e</t>
  </si>
  <si>
    <t>ff95f3be-2385-4aca-b331-f385759179bb</t>
  </si>
  <si>
    <t>de93cbf9-0851-4c5b-826f-939b565c632e</t>
  </si>
  <si>
    <t>72fa5202-e5c7-4ac9-9974-05157876aa57</t>
  </si>
  <si>
    <t>68d59730-6ec5-4fe3-8c1a-8f3b7e60c047</t>
  </si>
  <si>
    <t>0b9e8972-a536-4e1c-8f0d-62e22d801f63</t>
  </si>
  <si>
    <t>67155e14-7779-4ff6-9536-1fa72821c3ab</t>
  </si>
  <si>
    <t>38948c93-2299-4dc1-9bcf-aadfdbde8079</t>
  </si>
  <si>
    <t>e9bacc45-dde8-4b72-bfbc-2466280d785a</t>
  </si>
  <si>
    <t>139a0e01-29df-48c9-bdad-fa7801585dea</t>
  </si>
  <si>
    <t>04f5830d-14f7-4ba4-916d-8485f464808a</t>
  </si>
  <si>
    <t>40f087fd-eaa5-407c-8b81-41d6795a73ac</t>
  </si>
  <si>
    <t>51866f33-a26b-4c0e-8aa0-a8d5c11bbfd1</t>
  </si>
  <si>
    <t>49ac3b2b-bdf7-499a-8549-1a66ff5934a5</t>
  </si>
  <si>
    <t>0f0a0838-f17e-4151-be3a-174c1df1d1c7</t>
  </si>
  <si>
    <t>6611dcd9-93b5-4a43-a351-cd9570bd8d8d</t>
  </si>
  <si>
    <t>6ee480c7-c4c3-4dcd-abbc-d46b49f0b6dd</t>
  </si>
  <si>
    <t>0d1c4623-a498-47e4-acb2-bb5d73f9baff</t>
  </si>
  <si>
    <t>ca65ce5d-63ec-4006-86ab-32fb0feda982</t>
  </si>
  <si>
    <t>997c57f8-f1c1-4b92-a9ff-717d6df18df6</t>
  </si>
  <si>
    <t>4a42dedb-08aa-4609-84cf-5b06eae21153</t>
  </si>
  <si>
    <t>101e7c6b-4f18-42d0-9626-5f5fd3bbd2e7</t>
  </si>
  <si>
    <t>7e292c54-b2c4-497a-b05b-00d61d2b824d</t>
  </si>
  <si>
    <t>ad9d7de3-a095-4576-931f-7e06480c9b78</t>
  </si>
  <si>
    <t>916a5696-c195-4934-bddc-ef0b43ec800b</t>
  </si>
  <si>
    <t>e3e4232d-f726-423d-80bc-e293587b52d9</t>
  </si>
  <si>
    <t>a32ab2df-8cda-4673-9acf-c0a20e99522e</t>
  </si>
  <si>
    <t>0dc3af4d-e69a-4efc-ab80-757bf616d4b7</t>
  </si>
  <si>
    <t>15bf4f39-0a66-4d87-a298-8f53c4e0f27d</t>
  </si>
  <si>
    <t>9ab81da7-21f5-4a76-9bd4-10a78fe5ae0a</t>
  </si>
  <si>
    <t>145a8f1f-3c7d-4dd1-b0d4-858bea81ce6f</t>
  </si>
  <si>
    <t>ef94ff72-ab34-4be0-9fdb-525daa2c114c</t>
  </si>
  <si>
    <t>f022ca06-c211-4695-9187-4a67a9f811da</t>
  </si>
  <si>
    <t>5bdfbdcf-ab7b-41da-b1d5-51f819eb66dc</t>
  </si>
  <si>
    <t>900f7a72-5fd2-448b-b8fa-a24862c7766f</t>
  </si>
  <si>
    <t>63f4e2e6-f646-430e-9f39-89f270669dc4</t>
  </si>
  <si>
    <t>2c840d2c-acbe-4a46-8e80-99489a4c1622</t>
  </si>
  <si>
    <t>6c5c94d3-ceba-42ba-8361-235b50a755d9</t>
  </si>
  <si>
    <t>f43dbc00-267c-4582-8a48-c51c960178ab</t>
  </si>
  <si>
    <t>0e3bcd74-c73f-4979-a929-487d0ee88e20</t>
  </si>
  <si>
    <t>5db9fb65-b73d-48b1-b112-619d9ff3cbac</t>
  </si>
  <si>
    <t>ee277a8f-6580-47ff-b15d-bd4c472f7c33</t>
  </si>
  <si>
    <t>2af0fa44-a495-4ed8-b750-e29f5ae68251</t>
  </si>
  <si>
    <t>36cad62c-bef7-4f24-bc63-6a45179bbe5f</t>
  </si>
  <si>
    <t>5db1bdfc-a507-4f07-baad-908aeb6de81a</t>
  </si>
  <si>
    <t>98b942f7-194b-40aa-95ab-66f412de5d19</t>
  </si>
  <si>
    <t>cc99892d-23de-44d2-a63f-f8ac9fab69fe</t>
  </si>
  <si>
    <t>478cb287-75dd-4ed3-99f0-bcc5877f308a</t>
  </si>
  <si>
    <t>2dee33b5-2a32-4b1e-b663-e4e941113df5</t>
  </si>
  <si>
    <t>ff81933a-fb48-42d3-9358-c1aba9255e95</t>
  </si>
  <si>
    <t>901270ae-4cad-4cb8-b501-fa015ea5c5f3</t>
  </si>
  <si>
    <t>a6a0e427-fde3-4051-bced-8486d4bd1883</t>
  </si>
  <si>
    <t>96e2f6c6-657d-4d48-82c0-b2e87060fe56</t>
  </si>
  <si>
    <t>cd276040-08db-4333-90c5-7b14e4af20ae</t>
  </si>
  <si>
    <t>1137c41e-fb4a-4d4b-a92a-075de068f94a</t>
  </si>
  <si>
    <t>d012e665-05a5-454d-bc1c-4eb7f132dc77</t>
  </si>
  <si>
    <t>5b39d054-a85a-472a-9c6b-6ca36f9c6f4c</t>
  </si>
  <si>
    <t>627b1b93-2178-4157-8e76-b8b8326e8694</t>
  </si>
  <si>
    <t>7c5015d6-cb4d-4738-9d1d-7f49dbee59c4</t>
  </si>
  <si>
    <t>eac45018-321f-4108-b08c-70f09651748c</t>
  </si>
  <si>
    <t>e2bb3e3f-6995-4d56-8ada-5b22730b7d50</t>
  </si>
  <si>
    <t>91f223fb-6d17-463e-96e6-dc72621732c3</t>
  </si>
  <si>
    <t>73e2fabe-cd9f-47cd-91c1-fa7d54a00851</t>
  </si>
  <si>
    <t>e9c0dcf8-d2f5-45de-8296-71b278906386</t>
  </si>
  <si>
    <t>09ff548d-7103-467d-b2bb-e7185dae56c3</t>
  </si>
  <si>
    <t>72bb60bf-c49d-4cc3-86c2-8cd3f6be1ce5</t>
  </si>
  <si>
    <t>c8065254-8741-4265-84d7-b72ddf02f2f5</t>
  </si>
  <si>
    <t>bb486791-58b7-43c1-a079-b5388eb2615a</t>
  </si>
  <si>
    <t>cd6292f9-f9aa-4d53-83d2-e1a38238cf1e</t>
  </si>
  <si>
    <t>6dc6596e-60e8-414b-a3b5-c2bca64bb68f</t>
  </si>
  <si>
    <t>7ad15795-15cf-443a-9272-439388f8af25</t>
  </si>
  <si>
    <t>52ff69f9-64ce-456d-a1b9-2494c4b9bdc8</t>
  </si>
  <si>
    <t>57d8b5cf-f8ef-4b53-9b81-ce894a52f74e</t>
  </si>
  <si>
    <t>29a921ff-1567-4ba6-87c0-585ba15fcac7</t>
  </si>
  <si>
    <t>c350d5a0-fef7-4281-b752-42162d72bd05</t>
  </si>
  <si>
    <t>af3557aa-86d0-4ab8-9ea1-28312fef7900</t>
  </si>
  <si>
    <t>d96a205c-59e2-44e0-a5f6-de58c25eb3b1</t>
  </si>
  <si>
    <t>4c77f75f-2b1e-4d25-b652-6047d04741d4</t>
  </si>
  <si>
    <t>58b46654-4b27-4247-ba09-49536ac95586</t>
  </si>
  <si>
    <t>39bad655-5f49-40ce-addd-c69cc6742a25</t>
  </si>
  <si>
    <t>4b8b75ad-626f-4201-aaa3-6b1c4935f342</t>
  </si>
  <si>
    <t>52b32e23-e4d9-4aa8-bdb6-3d8116bc98aa</t>
  </si>
  <si>
    <t>fdd237ec-8cfb-4dc9-94a8-e378c84e1c09</t>
  </si>
  <si>
    <t>74352c11-1327-4522-b04e-09375d2ae60a</t>
  </si>
  <si>
    <t>c49e2f08-2711-434a-86ce-a14869024d33</t>
  </si>
  <si>
    <t>e0f60ffb-2b43-4da0-a550-7567557da37e</t>
  </si>
  <si>
    <t>0a7b5a2a-3292-409a-a758-5c93b920813c</t>
  </si>
  <si>
    <t>df17acd4-8698-461e-9cc7-1ac06d763fbc</t>
  </si>
  <si>
    <t>52281669-df74-44a5-a392-2be8c8a0147c</t>
  </si>
  <si>
    <t>ebdb9ce1-02bf-4681-b86c-a11d237ab90b</t>
  </si>
  <si>
    <t>7f79fa2f-18f5-4f95-8b69-b22fc667f4f4</t>
  </si>
  <si>
    <t>f19ee025-d5a8-41e3-9a40-78a71e473891</t>
  </si>
  <si>
    <t>ebb4aac9-1770-4e76-be32-0a6990073795</t>
  </si>
  <si>
    <t>210b00a5-c07d-401b-8396-3eaba615e20f</t>
  </si>
  <si>
    <t>00bcd65f-ca17-43af-b1a3-c0e310d52966</t>
  </si>
  <si>
    <t>570a21e1-bc72-482a-b2f3-afea983390f0</t>
  </si>
  <si>
    <t>1ad47f3a-f860-4c98-81a5-8616344abafe</t>
  </si>
  <si>
    <t>b82b1e9c-2120-4d5d-ab97-6d871eded035</t>
  </si>
  <si>
    <t>6800590b-a6fe-40ed-81d1-201693007a0a</t>
  </si>
  <si>
    <t>5e4d2986-6750-4833-84d7-bf79f53e92ae</t>
  </si>
  <si>
    <t>047cacb4-85d1-4fb9-82ef-e68ce12afd11</t>
  </si>
  <si>
    <t>054bfc20-e65d-4fd8-a9d4-5cf77eefe836</t>
  </si>
  <si>
    <t>9d45d604-6975-4a0c-9de6-0c1fb839c3e3</t>
  </si>
  <si>
    <t>a02d6ab0-2fda-47eb-8656-158beb0200a4</t>
  </si>
  <si>
    <t>adf86f47-e169-492e-9ec6-d2fed5212796</t>
  </si>
  <si>
    <t>e614db81-6994-48a8-a374-e5aa644e85e0</t>
  </si>
  <si>
    <t>00cadb17-dcde-4cbc-ae45-068cd811df59</t>
  </si>
  <si>
    <t>bbd4f7df-e4dc-4f51-b4ff-473eaf1005ee</t>
  </si>
  <si>
    <t>1f80abbd-35a7-4d62-b292-d31fa23c9f5f</t>
  </si>
  <si>
    <t>19f66e59-f164-47f1-b788-4b1762db226b</t>
  </si>
  <si>
    <t>f7b78561-9d8b-4712-b3f3-238569b95f4b</t>
  </si>
  <si>
    <t>a2ac0be9-2264-4582-9d74-96dcc0c869f8</t>
  </si>
  <si>
    <t>2bb0265f-8add-4083-aed9-1e94748be77b</t>
  </si>
  <si>
    <t>cfd014c4-3952-4b99-b2f1-76ed56da8964</t>
  </si>
  <si>
    <t>93460e1b-34b6-4586-8289-48a6f91e18fb</t>
  </si>
  <si>
    <t>3e46a9e8-ebcc-4569-b534-d1beeb525aa5</t>
  </si>
  <si>
    <t>6175ecf8-a860-463c-90e5-277f36609637</t>
  </si>
  <si>
    <t>3be271a0-02dd-41ad-bed5-3fdeb3a08266</t>
  </si>
  <si>
    <t>3860d316-c068-488e-84ff-747868b9365f</t>
  </si>
  <si>
    <t>22cb4dd5-d158-4dd6-a49d-e8723fadc557</t>
  </si>
  <si>
    <t>48a57226-1b00-4e56-b555-2cf66bc4b9a7</t>
  </si>
  <si>
    <t>50693056-61ef-4ad9-977c-6eaeb1ec5f72</t>
  </si>
  <si>
    <t>6acac882-0bc1-4196-bb12-05ac39dc229c</t>
  </si>
  <si>
    <t>afa322d5-a185-42a6-8cc2-76bcd432403e</t>
  </si>
  <si>
    <t>aa982946-1b7d-4315-8b81-9b19bb6cc8c8</t>
  </si>
  <si>
    <t>642cffb6-ab5c-4931-b947-cfa60413b560</t>
  </si>
  <si>
    <t>09904ad7-d9db-45a3-ba9f-220cfe88a333</t>
  </si>
  <si>
    <t>2c564e41-545b-44a4-bb03-6a827657ea51</t>
  </si>
  <si>
    <t>ee076784-8841-4531-be9c-ca0b916c309a</t>
  </si>
  <si>
    <t>3382730c-46bb-40d1-92de-55f346dda22a</t>
  </si>
  <si>
    <t>06b5b5a3-f995-47a2-af2f-86b9cfbb42ef</t>
  </si>
  <si>
    <t>e6e1e9a3-8bb0-4ebc-a469-fc1581b6d59d</t>
  </si>
  <si>
    <t>7ee9fa15-81b6-4b1b-a841-eec8b03d8b1e</t>
  </si>
  <si>
    <t>babe5601-7e34-47ad-bcb1-0ab32ede5cef</t>
  </si>
  <si>
    <t>7d921bf8-61ef-4609-a46e-96d832d0d04e</t>
  </si>
  <si>
    <t>8042c4ad-3a4a-4994-b81e-8ae09199076c</t>
  </si>
  <si>
    <t>39f699b0-d6db-4b6d-9c15-b8bbc716ce34</t>
  </si>
  <si>
    <t>f28413c0-e4fb-4469-a595-c23e39036e09</t>
  </si>
  <si>
    <t>a62473b8-5d94-4b05-a6b5-bddfa59478c6</t>
  </si>
  <si>
    <t>395e2c15-2abb-4a29-8f8c-06118a5539e2</t>
  </si>
  <si>
    <t>f779a2cd-cb9d-445f-b0f7-2af6c1a514c0</t>
  </si>
  <si>
    <t>4d040be6-2b36-4f59-ba9c-b92c8c683a5f</t>
  </si>
  <si>
    <t>3406522e-fd20-4c37-aeab-1690d6b7cb51</t>
  </si>
  <si>
    <t>dd3b38cd-3856-47f9-8f69-4bdf268983eb</t>
  </si>
  <si>
    <t>746cb060-c9f1-432e-91cc-cb1b57ddb1c0</t>
  </si>
  <si>
    <t>432fa974-2a36-4f64-af1e-770e03b9385f</t>
  </si>
  <si>
    <t>d74666ec-7b7b-4f1a-8776-0a17a1152f47</t>
  </si>
  <si>
    <t>84e4f9a0-f16b-4b00-ba64-a1dc667f9350</t>
  </si>
  <si>
    <t>a756e8d5-a9c2-4520-8f06-1e13159bd0c0</t>
  </si>
  <si>
    <t>7514941b-007c-44ea-90ee-4ae0690f013d</t>
  </si>
  <si>
    <t>0f22beb8-1281-4aca-bfaa-17235c7fb5d5</t>
  </si>
  <si>
    <t>48f68f53-a7ef-4736-91a4-28ba10e80c58</t>
  </si>
  <si>
    <t>5f41a538-a9ef-457b-8022-57fd9cebc8d4</t>
  </si>
  <si>
    <t>c16c6ac0-11d2-496c-b9a3-2117f5d8e0db</t>
  </si>
  <si>
    <t>34e13cb5-2657-4148-ac24-be078c809d92</t>
  </si>
  <si>
    <t>ed148da8-e51d-4504-b40a-e358f6e8238a</t>
  </si>
  <si>
    <t>d89f54d3-882d-4cfc-96c5-b5f0ddbb9915</t>
  </si>
  <si>
    <t>f76a2802-20d0-4772-b6cc-f7e2a95d6384</t>
  </si>
  <si>
    <t>6c75691c-3ea5-49b5-92a9-894b2bd420be</t>
  </si>
  <si>
    <t>286d0a50-0c08-4d40-b50a-38cfbdc3b8fb</t>
  </si>
  <si>
    <t>bb2ec39d-5eeb-478a-b763-0a2528ec4d7b</t>
  </si>
  <si>
    <t>ed93decf-e627-4873-a2f9-8b6bf0d7dce3</t>
  </si>
  <si>
    <t>bd27bcd3-feaa-4a06-a98f-c4f3d61de505</t>
  </si>
  <si>
    <t>178d73ec-7742-4f67-894c-2fe27601cf8b</t>
  </si>
  <si>
    <t>68203b4f-6e76-442b-863a-29eca29cc26b</t>
  </si>
  <si>
    <t>f4af1dff-3131-49eb-a195-0cb169bf9ed4</t>
  </si>
  <si>
    <t>9d6dfd4a-f437-4d78-b291-dc00556b9e40</t>
  </si>
  <si>
    <t>ab1d244f-8750-47b1-8a61-cf8bce66c0fb</t>
  </si>
  <si>
    <t>0eeed5d2-c02e-4f29-bfc4-85a0f21bed79</t>
  </si>
  <si>
    <t>31e1a27e-d7f3-48a6-b560-60963b7ae366</t>
  </si>
  <si>
    <t>08875185-f2ab-42e7-ae3e-5945341e5bb7</t>
  </si>
  <si>
    <t>bb3dc1e7-e1f4-4010-b227-3af57309c626</t>
  </si>
  <si>
    <t>51ac7c84-3653-4bd2-8f22-6f6cace9b98b</t>
  </si>
  <si>
    <t>99f7b4c6-5aea-49ad-b746-6e145c979d52</t>
  </si>
  <si>
    <t>dd11f0f0-3644-48e2-b20c-bca7038b3028</t>
  </si>
  <si>
    <t>6c369c84-7138-451a-98d8-8dd3d2d2b4f2</t>
  </si>
  <si>
    <t>2726ac92-319f-4aac-bf5a-89ce36e291fe</t>
  </si>
  <si>
    <t>a31f2dc4-a9a6-4a19-80d9-8dabb6a104e0</t>
  </si>
  <si>
    <t>76a4093f-a297-45cf-a672-8c52d4743545</t>
  </si>
  <si>
    <t>38d00f7e-c7ba-4cd5-b1fd-fd704cb0502d</t>
  </si>
  <si>
    <t>f337bc34-f6bf-4cf4-a559-4b79ae8ec658</t>
  </si>
  <si>
    <t>18e0afd1-09c2-4c33-8069-4f2aff4d1f3d</t>
  </si>
  <si>
    <t>43e26139-b60e-4374-99a0-4e6c798438de</t>
  </si>
  <si>
    <t>f80ed925-6951-4cf0-8372-8424d7b6af02</t>
  </si>
  <si>
    <t>bad8a04e-c0c9-4084-b4b7-069072424e68</t>
  </si>
  <si>
    <t>b4cc7509-0f49-4213-82c3-be547ead38e7</t>
  </si>
  <si>
    <t>1059ec7d-1182-4b81-98fc-3fa73374a98f</t>
  </si>
  <si>
    <t>80ee7450-f22a-4f0f-b081-c978a5a5b347</t>
  </si>
  <si>
    <t>e02106ca-0101-4adc-963b-9bdfc6e6877c</t>
  </si>
  <si>
    <t>b2c52c4f-2ca8-4719-b798-32128b9009ba</t>
  </si>
  <si>
    <t>def12ba1-ee3f-4059-a620-05d7d523636c</t>
  </si>
  <si>
    <t>eb0cd898-3b91-46fc-9d23-8bb53d4297c4</t>
  </si>
  <si>
    <t>fc76c95d-6886-4993-bc12-adbfcd4cdac0</t>
  </si>
  <si>
    <t>4641b78c-9f54-43b3-8f33-809da152aba2</t>
  </si>
  <si>
    <t>3829a8ad-947c-4e70-906d-bf4bbdf0fe60</t>
  </si>
  <si>
    <t>021af9d9-2fff-4a33-b2c4-710ad6f3f85c</t>
  </si>
  <si>
    <t>0194ee30-cde8-47fd-9568-22e20b2c80dc</t>
  </si>
  <si>
    <t>29836151-75b3-437c-8395-299b962d9f0d</t>
  </si>
  <si>
    <t>5f63adf1-cf70-4f07-8351-63fe77c15857</t>
  </si>
  <si>
    <t>70b0ba0c-2333-4ae5-9860-ec22b91ffc93</t>
  </si>
  <si>
    <t>53ce20da-acf5-45f6-bb0c-958c360dbad6</t>
  </si>
  <si>
    <t>a36c6729-b90c-4514-92d8-4a98a66bfff4</t>
  </si>
  <si>
    <t>193ffca7-6d19-4f3c-85e5-9e8b9f7e160e</t>
  </si>
  <si>
    <t>0146854f-d5a1-4ee7-a28c-69b5af885934</t>
  </si>
  <si>
    <t>fbbbb16f-2d7f-4b68-b601-13da986cdcef</t>
  </si>
  <si>
    <t>da21d05b-cec0-405d-a7d3-3dad478f3bcf</t>
  </si>
  <si>
    <t>0f125ed8-866a-4f58-acd3-f981c2d910c4</t>
  </si>
  <si>
    <t>5736a841-06be-4e91-a475-fdeae4dbb161</t>
  </si>
  <si>
    <t>2088ff07-56ed-49a3-8824-6b0f5577b9eb</t>
  </si>
  <si>
    <t>534f289f-35c5-4314-973b-1b0c9ed473db</t>
  </si>
  <si>
    <t>976212fe-e88c-4118-a57c-8c828ce17f0c</t>
  </si>
  <si>
    <t>8f5e0f72-3edf-4a03-bdb4-44a26f91077b</t>
  </si>
  <si>
    <t>e9e8258f-3f5b-4bbf-99a7-59b4c88125e6</t>
  </si>
  <si>
    <t>51fad2bb-5e3b-45bc-8424-6e7331d255ae</t>
  </si>
  <si>
    <t>7b770d53-7ea7-4ad9-9fa9-17d09f8e857c</t>
  </si>
  <si>
    <t>16359306-8225-4f9c-a0f6-446f18067c00</t>
  </si>
  <si>
    <t>27bb1f44-8d9c-4424-a509-1510f95fa759</t>
  </si>
  <si>
    <t>30999e0c-ada1-4174-89b6-d820cfca282a</t>
  </si>
  <si>
    <t>473f971c-2a0c-48c2-aaaf-b4cdfca5aff3</t>
  </si>
  <si>
    <t>46e95e2c-14c7-45ef-a0a8-b5f76f9e5d75</t>
  </si>
  <si>
    <t>bb0b842b-0a9e-4351-8f7c-89365dde8a9d</t>
  </si>
  <si>
    <t>8c0c7d2b-cefb-48b1-a633-c1c84c36c057</t>
  </si>
  <si>
    <t>64485bba-7db6-4f9a-a22b-5cfec1cd2ee2</t>
  </si>
  <si>
    <t>e674d937-9114-4f7c-887a-1cd491c643c6</t>
  </si>
  <si>
    <t>2d1ea53f-d9bb-453f-b8be-88dfc36df0a3</t>
  </si>
  <si>
    <t>75ef07c7-3ac8-4c14-b9d3-2ce79a3865b7</t>
  </si>
  <si>
    <t>0b11ab87-551c-42d8-a5a4-1cd7ff98386f</t>
  </si>
  <si>
    <t>a5ecf5f2-452b-4dcd-873b-342c6094c012</t>
  </si>
  <si>
    <t>25ca4e8b-4fed-408f-9f94-607529cdd07b</t>
  </si>
  <si>
    <t>5f9af2fd-06c8-4c9e-b327-4830dab0361d</t>
  </si>
  <si>
    <t>fa1f7eb9-e6fd-41f7-943e-1186499aeb8b</t>
  </si>
  <si>
    <t>b88b733e-5ac8-46f5-9137-05b8f9e59898</t>
  </si>
  <si>
    <t>57e7b754-6ed5-43f6-804d-140bef82a2d7</t>
  </si>
  <si>
    <t>60dadbe4-fa7a-4c2d-a577-69aed385c0d0</t>
  </si>
  <si>
    <t>aeef9f76-67de-4dc1-ae73-8f625fe165cd</t>
  </si>
  <si>
    <t>6adc1db8-fe9f-4bec-9cb1-018123ce1b08</t>
  </si>
  <si>
    <t>45e3d341-d04b-4276-99dc-9fc89496e4b9</t>
  </si>
  <si>
    <t>c6ac02c8-fe12-46b3-a1ae-fd7f7ba481f9</t>
  </si>
  <si>
    <t>a3a126f7-1a28-4a66-9a60-6a60f8411e89</t>
  </si>
  <si>
    <t>276c1104-d5fd-4930-8d5d-35956891c4fb</t>
  </si>
  <si>
    <t>83cc815b-5d92-4695-a2a2-dacb964e209f</t>
  </si>
  <si>
    <t>b985d6de-295a-4ecd-9353-4e9357c6c9dc</t>
  </si>
  <si>
    <t>b8f85415-9ec9-4b9b-be60-a88f1b6ecbdd</t>
  </si>
  <si>
    <t>c3f8acfa-5b6c-4778-994d-0b27b839f52e</t>
  </si>
  <si>
    <t>cb415cf6-759a-40bc-873b-1abec0c9b5ec</t>
  </si>
  <si>
    <t>c6028128-8d31-4b45-90a7-4422386e8649</t>
  </si>
  <si>
    <t>24828084-41fa-4b71-a36f-4575ccbe0ca8</t>
  </si>
  <si>
    <t>fa639f8f-0453-46e1-93c3-ed22f0d0dff9</t>
  </si>
  <si>
    <t>7f047317-dfff-44b6-b4fc-4d3b7493da6b</t>
  </si>
  <si>
    <t>a1f99ca8-0b8f-4c59-a52e-4eb2ea8d4bf6</t>
  </si>
  <si>
    <t>d8e3d413-9b2b-47ee-96b7-c1de8ba78a74</t>
  </si>
  <si>
    <t>6f47f4c7-63e3-49c7-8e37-bbb0af66e9eb</t>
  </si>
  <si>
    <t>f18bb534-3003-4858-95d7-fdf908fc7432</t>
  </si>
  <si>
    <t>91c78112-b9eb-48ad-9fca-29f6197be2d7</t>
  </si>
  <si>
    <t>c34baf8c-d65c-4aaa-9602-2bb9efaa4f6c</t>
  </si>
  <si>
    <t>0ef9124e-50c5-411b-b436-edacd29199a8</t>
  </si>
  <si>
    <t>8f74fb47-9bcc-4ec6-a9d8-5e795ef2235d</t>
  </si>
  <si>
    <t>60fbb4af-309d-4a37-93b2-20c05286ac2f</t>
  </si>
  <si>
    <t>d5ebd5d0-4ce3-4120-9c8a-d01de6e00ba5</t>
  </si>
  <si>
    <t>e2fa23ce-0f5d-44a2-8cec-b14660947d11</t>
  </si>
  <si>
    <t>a28580ec-90be-4f6d-ab87-619d8f0679b0</t>
  </si>
  <si>
    <t>d9a89da8-9188-4be1-9fa4-6ff8394bce3a</t>
  </si>
  <si>
    <t>658cf3cd-4370-4794-8745-77395b791c00</t>
  </si>
  <si>
    <t>384e7ce5-f382-45e9-91da-8d4e24b9a392</t>
  </si>
  <si>
    <t>a6b50d35-9ec1-4952-bc1a-4db4877d1b7c</t>
  </si>
  <si>
    <t>609e52d2-62e8-428d-b9fa-f2fb77dd62cb</t>
  </si>
  <si>
    <t>2a70df84-b707-4ccb-b3ac-56b6ccc32347</t>
  </si>
  <si>
    <t>8372f52f-257c-4f58-ae67-dfa618516600</t>
  </si>
  <si>
    <t>d6ad8dcd-7d77-4c28-8a3b-fe698c0f7794</t>
  </si>
  <si>
    <t>2d77b990-4c9b-4602-b2cc-3635194e1daf</t>
  </si>
  <si>
    <t>aaa3844f-e33c-4ea6-b92d-35a5ceec248a</t>
  </si>
  <si>
    <t>277577cb-b4e0-41ca-9c88-2456d7f2ba36</t>
  </si>
  <si>
    <t>3cdce0fe-8109-4092-9d06-4746c152516c</t>
  </si>
  <si>
    <t>7c88ae82-dad4-4bb3-8e01-e587c43395ab</t>
  </si>
  <si>
    <t>e07c609b-0ad2-4f99-bc35-b91288003b2e</t>
  </si>
  <si>
    <t>d786a211-3e93-4204-8b1d-e10f595bf093</t>
  </si>
  <si>
    <t>6928de64-4465-4a01-9208-9597cdf58bf8</t>
  </si>
  <si>
    <t>d1bae981-3ea1-432e-b791-65c33a5310cc</t>
  </si>
  <si>
    <t>d5085dca-434a-4eab-91d5-9a0085af79d2</t>
  </si>
  <si>
    <t>c51c0139-d70e-4eb5-89a0-fb7553e33b4a</t>
  </si>
  <si>
    <t>01c5033b-b19f-4074-a2c2-a1ece7235af7</t>
  </si>
  <si>
    <t>4ce5cf41-1115-4423-ad64-807b0d57c5d7</t>
  </si>
  <si>
    <t>f332b1a7-8ece-44df-8237-bbc843e979b5</t>
  </si>
  <si>
    <t>1f9510bb-4838-49ae-83dd-4331a0f59f22</t>
  </si>
  <si>
    <t>9a31b543-8464-42d2-ab0b-4d9568ebe947</t>
  </si>
  <si>
    <t>7b7213e4-5ca8-4625-b1d2-f73605f5ca06</t>
  </si>
  <si>
    <t>94520f48-96a9-4b36-a6ee-5cfd9ec9143b</t>
  </si>
  <si>
    <t>f258f8f6-080b-4ef1-8884-c508456b9694</t>
  </si>
  <si>
    <t>acee18e9-c039-434c-9c7b-8a2bb81bf19f</t>
  </si>
  <si>
    <t>6e346808-c15b-472c-ab5a-83cc8f70c8cb</t>
  </si>
  <si>
    <t>786dbd2b-3739-4c1b-946b-6c101f827832</t>
  </si>
  <si>
    <t>1c44e21b-8dc4-4deb-b0a5-67556fbdf4a2</t>
  </si>
  <si>
    <t>a300bc71-2231-406c-953c-92a9a5ecbd89</t>
  </si>
  <si>
    <t>4c1eec06-5abb-4b67-a976-0a1b307004ce</t>
  </si>
  <si>
    <t>7dab1ac1-07b0-43d7-a665-63d71f903c49</t>
  </si>
  <si>
    <t>d66b7151-9251-4e63-8bac-8784764de25b</t>
  </si>
  <si>
    <t>d7fe9858-9131-4293-9ab0-88f6275949f8</t>
  </si>
  <si>
    <t>3f1a1195-8bb2-439e-8b0b-09b02dacda0d</t>
  </si>
  <si>
    <t>861019e6-124d-4a7b-8c20-0ea5f85f4b04</t>
  </si>
  <si>
    <t>0caa27d1-1f18-4fa5-97ce-a1656248d78e</t>
  </si>
  <si>
    <t>e2acf824-f42f-4e3b-b767-2d1a38910ce4</t>
  </si>
  <si>
    <t>c9a4793a-ad86-4111-9021-3b66af99fbfb</t>
  </si>
  <si>
    <t>704af732-4f2c-47bd-8005-51eaee71c3bb</t>
  </si>
  <si>
    <t>a6439c47-77e6-4c51-b834-0f66b0f1a239</t>
  </si>
  <si>
    <t>9344e6e8-32e7-4867-a514-a51882b6ab16</t>
  </si>
  <si>
    <t>02629028-5476-4dad-b44b-0c284f757874</t>
  </si>
  <si>
    <t>9e919388-ff51-4cf3-a822-a64ebac6a825</t>
  </si>
  <si>
    <t>af47b2dd-417b-4542-8f5f-34d5f6940e36</t>
  </si>
  <si>
    <t>4403409b-c5ff-4f1d-85b6-d7d26093f6a3</t>
  </si>
  <si>
    <t>c46da64b-c643-414b-9c74-f9c9cfd93905</t>
  </si>
  <si>
    <t>c1d847e8-da01-4f2c-ad47-5ca849b92f6d</t>
  </si>
  <si>
    <t>beba695f-a5c0-4418-a080-59fc806ea0c6</t>
  </si>
  <si>
    <t>722ad842-9f84-4f22-ba03-ec58ac6c23da</t>
  </si>
  <si>
    <t>6ca95308-1b7d-40a9-a8ff-fc292007d82f</t>
  </si>
  <si>
    <t>615e7406-59c1-43a1-a7c2-21eebf7b480b</t>
  </si>
  <si>
    <t>6165db84-db8d-46ac-b332-1c3c11a6a0d0</t>
  </si>
  <si>
    <t>e4a0a6b2-3105-4153-8233-36a82a6f9b11</t>
  </si>
  <si>
    <t>2d92d684-bf9c-4dbf-a3ee-f28d0a610007</t>
  </si>
  <si>
    <t>09861433-8978-4198-a3f3-51e0cbe5b9a0</t>
  </si>
  <si>
    <t>32f4e267-4894-4705-9abb-d834e5c51501</t>
  </si>
  <si>
    <t>a566dd67-1290-4278-8cc9-fd29e99a7aa6</t>
  </si>
  <si>
    <t>ad8ed552-77c0-494b-a820-0ff9eb72124d</t>
  </si>
  <si>
    <t>3497e92a-d299-4252-b5e1-b77c3424dd97</t>
  </si>
  <si>
    <t>cc89e609-6ccc-496f-b4ae-de53496d3706</t>
  </si>
  <si>
    <t>d1abaf68-4ead-452c-9916-921a55246557</t>
  </si>
  <si>
    <t>f872f7f1-9736-4b28-a268-51c252774a54</t>
  </si>
  <si>
    <t>b86bed59-f60a-4ad4-ad4d-1011bda4d143</t>
  </si>
  <si>
    <t>7f1d805c-7098-481c-aa5a-d4c06ab3b77c</t>
  </si>
  <si>
    <t>a3eeb138-744f-4bfb-87bf-72f794b2290a</t>
  </si>
  <si>
    <t>2a99d3ad-4874-4d00-a714-5e17ab8be70e</t>
  </si>
  <si>
    <t>871fbc03-cc9a-4915-a0b2-1b53fa2ea19e</t>
  </si>
  <si>
    <t>59c9af14-e6e7-42b9-bfc6-1e3f7b529c79</t>
  </si>
  <si>
    <t>c8389b66-987e-42cb-a884-a424dd8b6eef</t>
  </si>
  <si>
    <t>f0f2e301-21e8-4b5c-9b1a-69e650630e83</t>
  </si>
  <si>
    <t>2d60c768-c50a-462f-bcbf-e0d5a7715a9c</t>
  </si>
  <si>
    <t>1dedd7bd-4abf-4f4b-8269-f4becf423ce2</t>
  </si>
  <si>
    <t>9cfcedf7-e40b-4540-ba12-84d6f04d55d9</t>
  </si>
  <si>
    <t>29f0d261-6fb7-4413-9e1b-e93d45e073bc</t>
  </si>
  <si>
    <t>0f6eeb6a-a13b-49df-aa42-65048a3879e7</t>
  </si>
  <si>
    <t>867083ff-72cc-4bcb-a44f-442d4a12f7bd</t>
  </si>
  <si>
    <t>b1bc1db4-b670-44f7-a229-9ef130b67a3c</t>
  </si>
  <si>
    <t>91b43c76-8109-4310-9b77-70ff596e5237</t>
  </si>
  <si>
    <t>f7ef1fac-89a3-46ec-856c-daadc20d6e44</t>
  </si>
  <si>
    <t>9b063e64-9ae5-4e10-8b25-04d7859ac28c</t>
  </si>
  <si>
    <t>250343bf-153a-4ecf-969c-591aae270fc8</t>
  </si>
  <si>
    <t>3578445b-fdf1-4151-8f2b-22511480c2ef</t>
  </si>
  <si>
    <t>be23ec59-2fcc-4671-9283-33b1981584f0</t>
  </si>
  <si>
    <t>354dd217-2718-4a52-9640-2100fce27845</t>
  </si>
  <si>
    <t>d9909eed-db58-4db5-b0e4-92b311601ab9</t>
  </si>
  <si>
    <t>312afc5f-e59a-4e90-925d-2a8de08ec764</t>
  </si>
  <si>
    <t>75fc6d6b-4c43-4682-8151-3ca3b9669fb7</t>
  </si>
  <si>
    <t>88316c46-ce49-4f56-bed6-ac68ea711acf</t>
  </si>
  <si>
    <t>301cb0ea-848e-4782-926b-70a7042cd3b8</t>
  </si>
  <si>
    <t>1aa2e994-3eb1-4bd3-88e9-1aa4c4aab306</t>
  </si>
  <si>
    <t>51c26840-b286-42ef-b074-77c2db6c31f5</t>
  </si>
  <si>
    <t>24e4bd86-3468-4e68-befb-bd4b6a6676a9</t>
  </si>
  <si>
    <t>9eca028c-ffdd-4958-9e30-b04a4d3b93bf</t>
  </si>
  <si>
    <t>3d1d46bb-37e3-4347-84f6-1266325022c0</t>
  </si>
  <si>
    <t>054f20d6-02b1-4e8b-845e-85daac125a5a</t>
  </si>
  <si>
    <t>965f3ea1-7c9b-4640-bd10-d27c42163c65</t>
  </si>
  <si>
    <t>d26df67f-9283-43be-be84-53d211ed7bf4</t>
  </si>
  <si>
    <t>02ca32eb-bc08-4a92-8c39-ea2fe7612be9</t>
  </si>
  <si>
    <t>6bc3b8c6-8beb-4c8d-b43e-6f17e0280063</t>
  </si>
  <si>
    <t>aa6f379a-ce91-484e-b54e-c1223dd2a9c0</t>
  </si>
  <si>
    <t>1d3f0f36-3bb5-407a-a51b-4656e78996aa</t>
  </si>
  <si>
    <t>8ab68b44-3c2f-41b6-b3b9-39b79bd94fa8</t>
  </si>
  <si>
    <t>108167e5-098a-4268-834b-c154d0500827</t>
  </si>
  <si>
    <t>20c8a7c5-8ed4-4b39-a8f3-244a4679ff09</t>
  </si>
  <si>
    <t>f2f4b958-e361-4c93-afd5-3ce91d7b7165</t>
  </si>
  <si>
    <t>b305a860-7ad9-4d15-b67d-a8c5f7d04158</t>
  </si>
  <si>
    <t>6dfa61eb-b7eb-4d9f-979a-252808674892</t>
  </si>
  <si>
    <t>58e23f86-3804-49d5-aad4-ddae9767076e</t>
  </si>
  <si>
    <t>d9ab0b45-1fd7-42b4-8cac-954c506f4b0b</t>
  </si>
  <si>
    <t>92f00f87-ff84-41ee-8555-81009d4b6d10</t>
  </si>
  <si>
    <t>8751780d-93c1-4eb9-8905-ec30ecc5cabd</t>
  </si>
  <si>
    <t>5e67d8d5-6502-4810-99de-205eff3fa834</t>
  </si>
  <si>
    <t>337d7132-8164-46fe-9481-78329007a7af</t>
  </si>
  <si>
    <t>09b2a1f5-8eed-45d8-b381-b3327cfcd14f</t>
  </si>
  <si>
    <t>3fad7427-ca8a-45c7-8ace-23b3cfa8b921</t>
  </si>
  <si>
    <t>18780a36-d9e5-4aa3-ad15-3c6d0fb16344</t>
  </si>
  <si>
    <t>55a3fde3-633f-4391-8622-3375e3fa49b7</t>
  </si>
  <si>
    <t>1e9b1aeb-5474-4b08-8588-d736f184d8fe</t>
  </si>
  <si>
    <t>1f81b811-5888-4bae-83fd-50155e50c4da</t>
  </si>
  <si>
    <t>3b6f4e0f-3b8f-43a4-b7cb-806e26bf35d5</t>
  </si>
  <si>
    <t>6dce1b4d-a8d3-4f5a-94dc-b0fe742371df</t>
  </si>
  <si>
    <t>534229c3-8f50-4913-9f38-ceb0de98fa82</t>
  </si>
  <si>
    <t>ff43bebc-c143-44c4-bc18-643f1fab423c</t>
  </si>
  <si>
    <t>eb64992f-d352-47d7-afb7-c03dd58cdba6</t>
  </si>
  <si>
    <t>15f25fe0-0224-44b0-a150-2afc797b5cd5</t>
  </si>
  <si>
    <t>319e82a6-0499-4d27-9f10-f3c05154c3a0</t>
  </si>
  <si>
    <t>60edeb0f-1d93-4636-ad6d-7aafabfe9220</t>
  </si>
  <si>
    <t>1d13d8f1-ee57-45e2-981a-5ec74bc67f1d</t>
  </si>
  <si>
    <t>132eb3c0-beb0-4236-8684-bb3e2fc8cec9</t>
  </si>
  <si>
    <t>cc7b109f-a26d-466b-aee5-eea0b7709004</t>
  </si>
  <si>
    <t>48b066a3-ba77-444f-ac80-33a8b5921cea</t>
  </si>
  <si>
    <t>892b51bc-17bf-44f1-a629-5ab54394fc90</t>
  </si>
  <si>
    <t>e469dd14-2b8e-4054-b091-b7e45361ed5e</t>
  </si>
  <si>
    <t>72227fe7-9cb6-4220-8596-0bcad0d4d3e4</t>
  </si>
  <si>
    <t>53bc3af1-7d15-47c2-a0e0-d07714326d65</t>
  </si>
  <si>
    <t>8cab77af-0730-4c99-abfa-9322d9cd1e3f</t>
  </si>
  <si>
    <t>6af66e55-75f5-4b4b-8cc6-59f5b1a12687</t>
  </si>
  <si>
    <t>74a351ad-a105-47a3-8788-be27f4901415</t>
  </si>
  <si>
    <t>ebfb6de4-10aa-40fd-8f58-14f5bbe80d7f</t>
  </si>
  <si>
    <t>c1dd3024-79ef-48e1-b1f7-420cd63b57bf</t>
  </si>
  <si>
    <t>adb42d2f-cca8-4f85-ba5f-9ce775b0cdb7</t>
  </si>
  <si>
    <t>c44dca13-8b31-45ae-8749-b96c8cc7f207</t>
  </si>
  <si>
    <t>55b61c53-96bb-4c6e-9ebe-21cb327d2935</t>
  </si>
  <si>
    <t>a20e1296-2ca8-4935-9877-ced081fdedd6</t>
  </si>
  <si>
    <t>ed9ece99-238c-42cb-9dec-fd9333218f1a</t>
  </si>
  <si>
    <t>05014de6-4f07-455d-ae29-2ec9600d723c</t>
  </si>
  <si>
    <t>e0907dc5-05e8-4469-822f-a363ed76009f</t>
  </si>
  <si>
    <t>7f20a481-fa8a-466a-8003-791225f73ab2</t>
  </si>
  <si>
    <t>ffa3c2de-0887-4b1a-9f2e-f0aaaf5ea2e5</t>
  </si>
  <si>
    <t>1c351517-e739-4ef8-a0bf-c188dc68abca</t>
  </si>
  <si>
    <t>a54d2797-8e28-42a3-a8b9-74d42fc1d3bd</t>
  </si>
  <si>
    <t>1f1b3a5e-0dbc-4352-ac12-73d9bc1dc7b4</t>
  </si>
  <si>
    <t>7e6f4d69-8626-4fd9-a4b9-f0206bd3fa3b</t>
  </si>
  <si>
    <t>3835799a-8de3-44fd-8982-3f36e75865ed</t>
  </si>
  <si>
    <t>6c6bdb2d-b94f-40dd-9427-be74fdbb7d3b</t>
  </si>
  <si>
    <t>b40e1e26-2209-4e4f-8ca8-5199ec7d599b</t>
  </si>
  <si>
    <t>31785188-5996-4861-a62c-90d91330002d</t>
  </si>
  <si>
    <t>a765f57c-d958-435c-b331-ffc9a8750a0f</t>
  </si>
  <si>
    <t>e8f2664c-402d-4227-975c-6b6f3960336f</t>
  </si>
  <si>
    <t>c78370fc-117b-44eb-927d-1e56d69513fc</t>
  </si>
  <si>
    <t>86f4f231-f362-43d5-91ca-d0045caa2ba6</t>
  </si>
  <si>
    <t>a1ba331a-1851-4e9e-a785-9e38e25fee01</t>
  </si>
  <si>
    <t>31d3a4d3-4f08-4c99-b7c0-b86e5d907649</t>
  </si>
  <si>
    <t>e0cdb351-f217-4c9b-8462-56cd11d35000</t>
  </si>
  <si>
    <t>e8b7beae-b596-437f-9003-baf5250132d1</t>
  </si>
  <si>
    <t>c39feafb-2760-416e-98e6-ec7ba55a88bb</t>
  </si>
  <si>
    <t>e86efcfc-cc7a-402e-b8c1-b2a0a5ad92b8</t>
  </si>
  <si>
    <t>13ce4e0a-ed91-400c-a92a-d6d39c14bdd9</t>
  </si>
  <si>
    <t>51a00cea-7f82-4b3b-b03e-dcd34870ecb6</t>
  </si>
  <si>
    <t>450aaa67-4be4-4d6a-957f-3c3b3e02f741</t>
  </si>
  <si>
    <t>f5309997-6d14-4c98-9379-ac88f9cbbe93</t>
  </si>
  <si>
    <t>7b727762-d96e-4828-bd7d-0548f6311542</t>
  </si>
  <si>
    <t>f0998eae-9a45-4ed5-95e4-0b6a02db0630</t>
  </si>
  <si>
    <t>0cacf79a-fce7-458e-b6c4-875c2af22550</t>
  </si>
  <si>
    <t>725f7196-8df8-4046-8d35-22a7ee20413e</t>
  </si>
  <si>
    <t>7767a55d-bc06-4edf-89a6-0235f5728dd5</t>
  </si>
  <si>
    <t>e12018ab-4d36-4bbe-bd5a-3e7d2c14b5bb</t>
  </si>
  <si>
    <t>c24bf17b-a0f9-429c-9b41-a7b00dcfa39b</t>
  </si>
  <si>
    <t>d2c7c300-4be4-4fc4-9e3b-f7075f0140d4</t>
  </si>
  <si>
    <t>11889462-30c0-4225-a01f-7363d2edb91f</t>
  </si>
  <si>
    <t>ef33bc45-1eef-4924-970e-4fe1e0a2ad6b</t>
  </si>
  <si>
    <t>fb73a240-4dd9-4168-adfa-cd33c41b23a3</t>
  </si>
  <si>
    <t>6f0b25fb-c81b-4416-ad28-7ae1b7f73dfc</t>
  </si>
  <si>
    <t>d4642e0c-7c28-4b72-a098-27f0f6bf51ac</t>
  </si>
  <si>
    <t>c211101f-5e9f-4e0a-b04d-6e14174a8a29</t>
  </si>
  <si>
    <t>7e0c2384-0d8b-4ba9-9ff0-698bbd61512d</t>
  </si>
  <si>
    <t>45217a6b-8346-4945-907e-aa7b308c5d9d</t>
  </si>
  <si>
    <t>abfeba54-42ea-43d9-a800-a069d5b0dbda</t>
  </si>
  <si>
    <t>fac6f604-ca17-4e60-9c5a-50a7bd80f2bb</t>
  </si>
  <si>
    <t>c7370855-3032-43eb-988b-e8ac68458da1</t>
  </si>
  <si>
    <t>c1297aad-0eff-4128-a815-3d35e932b23c</t>
  </si>
  <si>
    <t>272a45af-0205-4022-a7d3-fd8266d2a630</t>
  </si>
  <si>
    <t>0bdf101f-bfac-4ae9-82bb-a063653efd7b</t>
  </si>
  <si>
    <t>305425be-706a-499b-992f-7c0c74027cba</t>
  </si>
  <si>
    <t>0c341383-e13c-495a-97e6-9da049fa458e</t>
  </si>
  <si>
    <t>1839b86b-6680-44d8-91d9-6875ad85997e</t>
  </si>
  <si>
    <t>ed301603-0c5b-4e19-bc71-e669064a348d</t>
  </si>
  <si>
    <t>d63982f2-ea11-489e-9092-559a4f2190ec</t>
  </si>
  <si>
    <t>f45345b7-462c-499d-9ad0-b9852024225d</t>
  </si>
  <si>
    <t>c2f0dedf-b5be-49d7-a724-7ace524e3cbf</t>
  </si>
  <si>
    <t>dbab2c81-25f3-4f64-969d-48093e7989cc</t>
  </si>
  <si>
    <t>e983ae1e-8a1b-4d99-b9fe-35b35f4e5a18</t>
  </si>
  <si>
    <t>1f5bbc73-5a88-444b-9814-ad4f1aa9291c</t>
  </si>
  <si>
    <t>79e33997-7571-4785-bf32-7c6b45dd2a38</t>
  </si>
  <si>
    <t>abac424e-372a-41ae-83ad-49cb2c194231</t>
  </si>
  <si>
    <t>09f7ad4e-663a-4d60-a8cb-28fbb633d12f</t>
  </si>
  <si>
    <t>3b9e88b6-d283-419b-9562-d98fe199e04e</t>
  </si>
  <si>
    <t>c9fa7288-917d-4b7c-8538-dcc9d103ab8b</t>
  </si>
  <si>
    <t>d71984cf-9d1d-4192-95df-020aed82e1af</t>
  </si>
  <si>
    <t>c70b095c-012c-4449-97e4-e685d7b9a45b</t>
  </si>
  <si>
    <t>5b57deb8-313a-4470-b11e-f3a11aecea63</t>
  </si>
  <si>
    <t>ec879c8c-9cc0-41a3-b625-69979bbc565f</t>
  </si>
  <si>
    <t>292f1ea2-d6d7-4446-9ed3-325ed83d4238</t>
  </si>
  <si>
    <t>c8bd8abb-7f19-4148-8b95-bf358610e66e</t>
  </si>
  <si>
    <t>2dcbd1ab-9f58-4dfd-86ae-87927ae211bf</t>
  </si>
  <si>
    <t>645a02c0-c741-4abc-8ac1-a9fb97b766e9</t>
  </si>
  <si>
    <t>ee23b820-b023-455c-a164-7a6f029cb8c8</t>
  </si>
  <si>
    <t>df604392-c45e-4f2d-80d5-544300e084e2</t>
  </si>
  <si>
    <t>9b57e510-576f-4fce-87b1-8f4d2b614820</t>
  </si>
  <si>
    <t>22de8619-8784-4702-a030-c9ca8312d7f1</t>
  </si>
  <si>
    <t>1c47a376-99f8-413d-80a8-1b409b29a493</t>
  </si>
  <si>
    <t>fef2b49b-0991-4aa2-8614-d01832721049</t>
  </si>
  <si>
    <t>a51a0fca-f883-4bde-9acb-a7dd51f56f09</t>
  </si>
  <si>
    <t>6cf5b92e-37e9-4e2e-9993-28d4abdbe701</t>
  </si>
  <si>
    <t>e0a74f0e-ad6f-485f-b40b-a100315bb68d</t>
  </si>
  <si>
    <t>3135c865-75e1-426d-bb90-4f6550be662a</t>
  </si>
  <si>
    <t>2fa4c011-968c-449e-b26f-3cb70ae6a8a0</t>
  </si>
  <si>
    <t>07e2381a-6287-4599-acc0-231fcce39535</t>
  </si>
  <si>
    <t>b40a2be6-d491-4cb7-820e-5d185505bbb6</t>
  </si>
  <si>
    <t>91ec5e63-ded9-4939-9069-d62188a03aef</t>
  </si>
  <si>
    <t>8c1a9225-1585-49c8-84c6-ef0e0cd5265b</t>
  </si>
  <si>
    <t>0a327804-a317-4c35-ba2d-ef4656c5f744</t>
  </si>
  <si>
    <t>76ad4d6a-19dd-42de-add3-bb96a7511b3c</t>
  </si>
  <si>
    <t>1a2dcd89-e8ac-4205-abd6-4f2fa9a6559a</t>
  </si>
  <si>
    <t>06938a8c-6c69-4e18-8c06-17a8f12f6019</t>
  </si>
  <si>
    <t>fef9c533-b570-4ab6-8bbc-8bc6bbec40fd</t>
  </si>
  <si>
    <t>87bb868a-f169-41ac-ab78-94021cf19a0f</t>
  </si>
  <si>
    <t>1d1cd9d8-ec13-4c06-88b3-c7aced7f8570</t>
  </si>
  <si>
    <t>240347ff-cafe-4b8b-86da-a0a0b6b8e162</t>
  </si>
  <si>
    <t>732d67f8-5996-46fe-9b35-695e2c344cee</t>
  </si>
  <si>
    <t>97e6a461-5a39-4cd6-8459-95562f279693</t>
  </si>
  <si>
    <t>c1036f42-7ebe-4737-aa18-7019022de901</t>
  </si>
  <si>
    <t>d7e8c0ad-3178-481a-855e-5fd5fe3ffa43</t>
  </si>
  <si>
    <t>92f2af93-27fc-4030-95ce-aecc9b077942</t>
  </si>
  <si>
    <t>de7ca252-1a6c-444f-950d-1d30acb83619</t>
  </si>
  <si>
    <t>4b2d1a25-31b7-4b0f-bc95-017606ce2284</t>
  </si>
  <si>
    <t>5497a74d-e048-4392-9025-2000dfceb952</t>
  </si>
  <si>
    <t>decb540e-6381-40d1-8c00-29e7277a279d</t>
  </si>
  <si>
    <t>ab11ccda-a915-4c76-851d-663a8e0d10df</t>
  </si>
  <si>
    <t>13d60860-ba76-458b-b4a2-a2b57814f3a5</t>
  </si>
  <si>
    <t>fa434710-e3c5-4591-b249-e7c0091ef66f</t>
  </si>
  <si>
    <t>98006a18-b3dc-4c62-862d-60e463cf6f7f</t>
  </si>
  <si>
    <t>e3eea8bc-2806-4c16-9034-bf7a50dd7acd</t>
  </si>
  <si>
    <t>7d27b819-bbc1-4ed3-90fc-fab14f4f7676</t>
  </si>
  <si>
    <t>f6586998-c5aa-4fc4-86ac-0c0356195134</t>
  </si>
  <si>
    <t>b93f548e-af61-48f2-9b3e-b3ac52460c91</t>
  </si>
  <si>
    <t>17c2628d-07f1-47e3-9684-dedb7aa86b6c</t>
  </si>
  <si>
    <t>12a7aef2-17ed-466d-80e4-e176d2ca52b9</t>
  </si>
  <si>
    <t>a0caf50f-05f2-45a0-8b16-a55f02928a2b</t>
  </si>
  <si>
    <t>06acad39-2870-4b82-be56-ed73b3aa151b</t>
  </si>
  <si>
    <t>71459779-5507-4c55-9b99-c6daee4273f0</t>
  </si>
  <si>
    <t>23f251da-e126-4afc-88a9-12165a683cde</t>
  </si>
  <si>
    <t>d950a7ae-60bd-4f16-ad7e-46c34268c6fd</t>
  </si>
  <si>
    <t>9faa53a9-c587-4b26-830b-365ae864c983</t>
  </si>
  <si>
    <t>68f57553-4bf4-455c-ad2e-ce88ba80449d</t>
  </si>
  <si>
    <t>1fda0f85-9ca8-4a37-b594-0577cc40d107</t>
  </si>
  <si>
    <t>99b75d88-389d-4e15-ae49-2fbda9481a56</t>
  </si>
  <si>
    <t>1ff10a52-1dd7-49be-a93f-16d96d69cfe8</t>
  </si>
  <si>
    <t>28750512-060a-4199-bbb4-ffa43bac55b5</t>
  </si>
  <si>
    <t>85116642-d67a-44fb-8cf1-193e544d9390</t>
  </si>
  <si>
    <t>4c85513b-b640-49e2-966a-ecaf69ed1a62</t>
  </si>
  <si>
    <t>83ca2b12-f1fd-48b2-886b-c795742478a4</t>
  </si>
  <si>
    <t>7003d3e0-38c6-442b-b19e-026dde7d98ea</t>
  </si>
  <si>
    <t>be26463d-8df5-4f33-aaa9-94fd9b9512f9</t>
  </si>
  <si>
    <t>476f04d7-1939-44f5-8231-9970934be051</t>
  </si>
  <si>
    <t>8063a1cf-5f45-417e-ac5b-3660ce54cbb3</t>
  </si>
  <si>
    <t>bbc95670-f863-4860-9cbb-d7b3dec90199</t>
  </si>
  <si>
    <t>abd53402-72af-47cc-812b-9baa61d4d769</t>
  </si>
  <si>
    <t>c3b7f8f2-8065-47c1-b595-aae94c1e9346</t>
  </si>
  <si>
    <t>ba0197bb-b5f5-478a-adda-7fc9c9963ae2</t>
  </si>
  <si>
    <t>dc7b6e36-883c-4d1b-8258-c057e80305e4</t>
  </si>
  <si>
    <t>82861b0b-5c7d-4251-a211-75c0a5b2ee6c</t>
  </si>
  <si>
    <t>a6391928-52e9-4141-85d4-5a49f203a0fb</t>
  </si>
  <si>
    <t>bc638748-782d-4220-8fc7-ed7e6747c894</t>
  </si>
  <si>
    <t>d43c645d-181a-41e8-89a1-051dee52867d</t>
  </si>
  <si>
    <t>5707a108-c200-42ad-af1e-b4653b58d581</t>
  </si>
  <si>
    <t>fd38515a-bac5-4f2e-a993-784b9013fa7b</t>
  </si>
  <si>
    <t>fea19557-12f5-44ac-a0af-198d9808d92b</t>
  </si>
  <si>
    <t>86b8e1a7-89e0-4e3e-9888-b7007b775af0</t>
  </si>
  <si>
    <t>75356eca-46e2-4c47-8f88-59c4646c5827</t>
  </si>
  <si>
    <t>4acacbc6-042b-4dce-aae2-1a5c6d52ce20</t>
  </si>
  <si>
    <t>87c00608-c077-4037-9cfe-11d7e7f3f9f2</t>
  </si>
  <si>
    <t>4ba7f702-5b22-4e31-ac70-272407eb79f8</t>
  </si>
  <si>
    <t>603d23eb-86c6-449e-83a9-626d45204c7f</t>
  </si>
  <si>
    <t>79b69ab0-31aa-48b1-a4bb-2987db4fa802</t>
  </si>
  <si>
    <t>5fb82ca0-59b1-4c7a-ace5-9dc04e30c4ab</t>
  </si>
  <si>
    <t>f42ed003-e8bf-42bd-830e-0286e52956a8</t>
  </si>
  <si>
    <t>376b1e05-d9f2-4a64-a5f9-7817933d9c19</t>
  </si>
  <si>
    <t>4bd379ac-7088-4f76-8659-5dee42ce681e</t>
  </si>
  <si>
    <t>825c1f34-4c70-4e01-88de-57f51cf6bc99</t>
  </si>
  <si>
    <t>47f99416-fe67-4680-89a7-d3fb3aad0529</t>
  </si>
  <si>
    <t>2810911b-db9f-4cf9-97c5-5c22d2d60bee</t>
  </si>
  <si>
    <t>114b979d-9555-470b-990f-4f6851855e8f</t>
  </si>
  <si>
    <t>023b26d4-c93d-4dc3-8397-5f01fd650e10</t>
  </si>
  <si>
    <t>95b8b913-647a-4cf0-8a1c-12eba4a8ed74</t>
  </si>
  <si>
    <t>df48d25d-a147-43c2-a6f4-7995ad062c66</t>
  </si>
  <si>
    <t>e3d1e10c-f5d4-42cb-a0cd-06b860980446</t>
  </si>
  <si>
    <t>3d604c3a-0b78-4192-8389-dd95566832af</t>
  </si>
  <si>
    <t>dda88e04-bad3-4755-9aee-584f129d0d86</t>
  </si>
  <si>
    <t>93880064-9281-4aec-a8f9-0be261a5257c</t>
  </si>
  <si>
    <t>ff06eb31-09ff-48f4-821a-632b3d504124</t>
  </si>
  <si>
    <t>41f6124d-7959-4fc3-83af-7c634c843b10</t>
  </si>
  <si>
    <t>cb4906d4-6473-4dff-a7a6-9188bad17eb7</t>
  </si>
  <si>
    <t>0fb2c3f5-d063-4477-baba-bffd25a2a799</t>
  </si>
  <si>
    <t>915bdcfc-6d40-4333-a5e2-5af8c8f31566</t>
  </si>
  <si>
    <t>414c16e4-7496-4596-b55d-41d8ed0219fe</t>
  </si>
  <si>
    <t>cca8b581-77d7-49a1-91e5-6e68aed943a2</t>
  </si>
  <si>
    <t>7136ba96-f288-4279-a5ea-f9e2305f5387</t>
  </si>
  <si>
    <t>7a83aab4-74d0-4981-a8dc-b3efb61412f6</t>
  </si>
  <si>
    <t>3d5df00c-915c-489c-8b43-5066e165ee26</t>
  </si>
  <si>
    <t>373bbb0c-fe39-494c-a615-e5066a1a2b6d</t>
  </si>
  <si>
    <t>524faae4-641a-4b2f-b59c-1e54ada79b0b</t>
  </si>
  <si>
    <t>3a5d46fd-0ca3-44a1-a8be-d7e35a75218e</t>
  </si>
  <si>
    <t>6b8c4ccd-8bee-4022-94e8-b5f5a0d5bb5f</t>
  </si>
  <si>
    <t>99a0c45f-205b-4979-b1da-1410233ab47f</t>
  </si>
  <si>
    <t>5abf9d55-254b-428f-83be-4bfd21883499</t>
  </si>
  <si>
    <t>0686a45f-68cd-4b98-94f5-3af6be2adc23</t>
  </si>
  <si>
    <t>73b0db82-374c-43df-a4a6-abebae1c9730</t>
  </si>
  <si>
    <t>53280000-5c09-40ef-a4dc-78d8c0583b19</t>
  </si>
  <si>
    <t>a7e20d3f-bf41-4628-8052-ba95cff759c1</t>
  </si>
  <si>
    <t>d8e57ff7-d71c-4ffa-8a92-f63fced488de</t>
  </si>
  <si>
    <t>c701bb39-0cd8-4e31-9b40-944dcc679fcb</t>
  </si>
  <si>
    <t>18bed870-a69b-40c0-8d97-e03ae32e7de8</t>
  </si>
  <si>
    <t>fa491f04-59eb-4305-83ea-0e1a91ac890f</t>
  </si>
  <si>
    <t>7be4e423-83bd-4cc9-96d5-a845a5ae728f</t>
  </si>
  <si>
    <t>69a8fdc5-cf5b-43c9-bd8d-3fb8299eac10</t>
  </si>
  <si>
    <t>dcaf88dd-7810-44bb-ab55-d2ad4410ad63</t>
  </si>
  <si>
    <t>a9d14534-5bca-41dd-8d02-0d92570cb764</t>
  </si>
  <si>
    <t>179e0f5d-799d-4691-accc-09755ff50aac</t>
  </si>
  <si>
    <t>8224eaf1-c683-4c85-a1f9-8bb9c2ef21ec</t>
  </si>
  <si>
    <t>4d72f986-020f-4c5e-9e76-eb69bea859e6</t>
  </si>
  <si>
    <t>39ec453a-2361-4649-b68a-cba07181c4a7</t>
  </si>
  <si>
    <t>f38cb847-0ed5-4a2d-87bb-e740dd8adef2</t>
  </si>
  <si>
    <t>9401354d-1498-4eee-a560-19b633a103b3</t>
  </si>
  <si>
    <t>ec49d8e7-535d-4732-8fd2-f99e64a19a5f</t>
  </si>
  <si>
    <t>27ccc5be-9895-4ee0-86b5-8e917c0650e4</t>
  </si>
  <si>
    <t>cb370c32-624d-42ee-b4c7-d90cd286a11f</t>
  </si>
  <si>
    <t>0ad1bda0-04dc-4731-9a41-b2c54969004c</t>
  </si>
  <si>
    <t>6a99ebb0-cc9f-45ab-b6e9-4791602ae7c4</t>
  </si>
  <si>
    <t>59711c93-38ef-47c5-b728-42fa302cacd0</t>
  </si>
  <si>
    <t>bb67998e-4ac1-45da-b7ca-605ec973e5fe</t>
  </si>
  <si>
    <t>32c0a4d8-3699-4f09-907b-5f303f8274c1</t>
  </si>
  <si>
    <t>e090df54-097b-4e77-87c0-f9e8a965c013</t>
  </si>
  <si>
    <t>ffb75258-7e17-4433-86eb-cca51e35b5de</t>
  </si>
  <si>
    <t>b26a4921-90b8-4360-8834-fad7a130bfb4</t>
  </si>
  <si>
    <t>a539900a-d75e-4437-865c-59d6ba1df7f5</t>
  </si>
  <si>
    <t>eaf0471b-e553-4302-a1aa-cf3284f3a3a9</t>
  </si>
  <si>
    <t>60fddd3f-fcdd-4d60-9195-d733c67449a0</t>
  </si>
  <si>
    <t>38af7deb-8836-4d80-a9fb-01540432a8b3</t>
  </si>
  <si>
    <t>5826ee1b-74c4-4180-bfd3-f486446f0023</t>
  </si>
  <si>
    <t>ccfcd4b9-a541-4751-abb4-571a84c4770c</t>
  </si>
  <si>
    <t>31673a23-132a-46a7-b029-975ac1465c50</t>
  </si>
  <si>
    <t>8c4c751f-f5a4-4ac7-877d-1158db922567</t>
  </si>
  <si>
    <t>90e5aae2-d9c9-4271-afb7-5e4b799ddaa6</t>
  </si>
  <si>
    <t>094c8ee8-4143-4ebf-9ed3-1ad255f30ef5</t>
  </si>
  <si>
    <t>c7429be0-64d2-4995-a915-e1250fbe94ec</t>
  </si>
  <si>
    <t>43359fac-cb1f-4e7e-ae5c-990d96bd2200</t>
  </si>
  <si>
    <t>83404a73-33c4-4297-a97c-8a146155e477</t>
  </si>
  <si>
    <t>2c06953e-4bc1-42f4-8769-813f8f36b530</t>
  </si>
  <si>
    <t>9797381e-3100-410c-8d84-6145bc723595</t>
  </si>
  <si>
    <t>32b9cb76-87c9-48c7-a73a-293d09c61937</t>
  </si>
  <si>
    <t>ab376d84-3616-480d-b4eb-49efee6f2837</t>
  </si>
  <si>
    <t>25fd1786-ff5a-45fc-bb97-0ab5ba25bbd4</t>
  </si>
  <si>
    <t>fcc3fddc-5adf-4ff0-9e0e-c84a424d2070</t>
  </si>
  <si>
    <t>73afe00b-3f93-4cd4-b71f-161f6da7d9a8</t>
  </si>
  <si>
    <t>9f5ad18c-d0a8-4ba0-b642-fa94801265f6</t>
  </si>
  <si>
    <t>3e8c2562-a487-4d89-a1d8-3fdc53caf638</t>
  </si>
  <si>
    <t>63424808-052e-4e93-a382-1bc16302c1cd</t>
  </si>
  <si>
    <t>704f903b-21e4-4101-8321-58d705089b06</t>
  </si>
  <si>
    <t>7ab6446a-575b-4875-ab7a-79bd93c17a64</t>
  </si>
  <si>
    <t>ac7b5aa4-5c89-4616-926f-1b8919909d63</t>
  </si>
  <si>
    <t>c1d2a88a-570a-4de1-8313-46284c224bee</t>
  </si>
  <si>
    <t>45ea1095-e06b-4a1c-a0b7-c3671c9f006a</t>
  </si>
  <si>
    <t>2e46a8d4-de1a-4340-9c8f-215dc059df43</t>
  </si>
  <si>
    <t>a1fceb9a-0b93-4ab1-8cc5-987d5ec80234</t>
  </si>
  <si>
    <t>054b7510-54c8-48f4-bd06-8e2ba58cbd51</t>
  </si>
  <si>
    <t>4a349095-f180-4dbf-981e-94a275412847</t>
  </si>
  <si>
    <t>1af70b1b-d756-415f-a5b4-3861139559d8</t>
  </si>
  <si>
    <t>6b9ce9b4-316f-4e82-a0b9-127441795232</t>
  </si>
  <si>
    <t>0d7ac1da-194d-4844-a919-6bfec0989d14</t>
  </si>
  <si>
    <t>760b70e5-2135-4106-bf18-2df119411aa4</t>
  </si>
  <si>
    <t>2a0fdbe4-588b-40fe-ba75-19cebe31bea8</t>
  </si>
  <si>
    <t>53c38b09-0edc-4eaa-b83f-d8227eb19850</t>
  </si>
  <si>
    <t>825bd557-2be9-4aca-a8d1-eb8a5f1bb037</t>
  </si>
  <si>
    <t>e2975ec5-cdb8-43d8-803a-1ebba615cf15</t>
  </si>
  <si>
    <t>820d7eb0-d64e-4e70-839a-ec9db5bf1969</t>
  </si>
  <si>
    <t>14f4e734-af4b-4566-9b26-a78985629df6</t>
  </si>
  <si>
    <t>9e80b9c8-a0b6-48bf-a0c6-44a0bb9a2fd4</t>
  </si>
  <si>
    <t>8c6cf0c3-b47d-4935-8973-e2a6de582b1c</t>
  </si>
  <si>
    <t>00aa6c2a-b291-411e-b240-202fea9bf417</t>
  </si>
  <si>
    <t>dc13c828-eda9-45c8-909b-cb84e3b0b8fb</t>
  </si>
  <si>
    <t>936b242f-90a4-4a2b-a846-12c531c67df2</t>
  </si>
  <si>
    <t>ec765c0b-cd27-4e30-b514-9509f020f439</t>
  </si>
  <si>
    <t>686ac4a2-1ff7-45dc-82a3-e28d5333190b</t>
  </si>
  <si>
    <t>b622cc96-c02c-4990-bba5-d27f32558b77</t>
  </si>
  <si>
    <t>6e13c94b-65dd-4b6b-b353-aa5382a88546</t>
  </si>
  <si>
    <t>c03d3d6b-a16d-4b1d-bf07-788f0372cec5</t>
  </si>
  <si>
    <t>7a1d3b12-9be6-46eb-baa5-51803a0a4f10</t>
  </si>
  <si>
    <t>0decc7ea-dece-4638-83c8-b1df7e1e54d2</t>
  </si>
  <si>
    <t>89c2cbb3-f9a7-4eb1-86c3-c5488a62490e</t>
  </si>
  <si>
    <t>9e99bc5e-ff55-4cae-8611-2ce51687be6a</t>
  </si>
  <si>
    <t>99b76135-94d0-48e6-9ac7-ada314cc1ad1</t>
  </si>
  <si>
    <t>225699c5-8b55-456f-95e3-7a5780ffac0a</t>
  </si>
  <si>
    <t>e969d3a9-a455-455f-9be8-38e701b1f653</t>
  </si>
  <si>
    <t>96de19f9-6aa8-493d-af89-56dbf25535c7</t>
  </si>
  <si>
    <t>7cdc323f-67af-48e2-b15b-3e94cf19681f</t>
  </si>
  <si>
    <t>fef36da3-13ae-416d-9e67-cfebe1220e24</t>
  </si>
  <si>
    <t>2a1b3474-38d6-4ca0-8c57-b10eaae5e250</t>
  </si>
  <si>
    <t>d7ec3b35-329b-4ea1-b9d7-8e8da1ae05bc</t>
  </si>
  <si>
    <t>38d2d2ab-e9ce-43d7-97bc-c6a2a3d37276</t>
  </si>
  <si>
    <t>b9be612d-c7cc-411f-afac-093196f87239</t>
  </si>
  <si>
    <t>798c452b-e7e0-48f3-a908-4f639ac8e614</t>
  </si>
  <si>
    <t>744ddc65-15bd-4ea4-abe0-e6c0e760796f</t>
  </si>
  <si>
    <t>f9436f14-5021-4177-9206-b79da434105c</t>
  </si>
  <si>
    <t>dccfb706-58be-4f82-9f92-b806781953e0</t>
  </si>
  <si>
    <t>9c9899e3-1edf-4b8b-9c6d-ceedbc530a70</t>
  </si>
  <si>
    <t>19e566a9-a789-4194-92eb-1a06b989a8d5</t>
  </si>
  <si>
    <t>c9f95e61-e079-477f-99b1-1136a2495e2f</t>
  </si>
  <si>
    <t>3bea04a9-f8bc-4696-b3bb-60ebd979b047</t>
  </si>
  <si>
    <t>23a70fc2-9249-43b1-bef3-ea3121bcc6d4</t>
  </si>
  <si>
    <t>46f6a6ef-156a-4979-892f-f6912d017577</t>
  </si>
  <si>
    <t>f426cb2e-e7cc-4571-bedf-ab5972f5ec5e</t>
  </si>
  <si>
    <t>0017c041-a14b-4780-9d9a-7a99558a0768</t>
  </si>
  <si>
    <t>702a602e-e109-4038-b50b-e599b4d7b76f</t>
  </si>
  <si>
    <t>8bbf6861-d17e-4548-bf18-f7f295ce59dd</t>
  </si>
  <si>
    <t>5673adfa-c739-4dbb-b371-fd1f3eaeb562</t>
  </si>
  <si>
    <t>7ff1a77b-f219-42d5-97cd-279306d9c7bc</t>
  </si>
  <si>
    <t>fbd594ee-94ca-41dd-ac59-144c2ceb26c3</t>
  </si>
  <si>
    <t>8095be8a-3220-40ec-a3ad-6bbc2aee0cc9</t>
  </si>
  <si>
    <t>17f2ec1d-c875-43da-9307-7012fa87236c</t>
  </si>
  <si>
    <t>d694ed01-7f0c-40af-8749-f22aa8dd2ffa</t>
  </si>
  <si>
    <t>33624a15-18f7-4ffc-9315-f18f25909579</t>
  </si>
  <si>
    <t>c76f1318-9857-4514-8548-3cd20a91f650</t>
  </si>
  <si>
    <t>68afcc40-9bb4-4903-a7ce-3c64492794f6</t>
  </si>
  <si>
    <t>6bcde048-341c-45ac-98f5-4d14cb9833fb</t>
  </si>
  <si>
    <t>a21b6747-ba7f-45cf-aac1-1356acb9c8ae</t>
  </si>
  <si>
    <t>11d62c4f-c1a0-4356-80eb-394f38d17efe</t>
  </si>
  <si>
    <t>b41e00a2-10d7-46ae-a151-2cc315df1c34</t>
  </si>
  <si>
    <t>2f6ecf7c-ed0c-4011-8d13-90edf44b305d</t>
  </si>
  <si>
    <t>f83a42d7-d5e6-4e72-ad56-651f51927aca</t>
  </si>
  <si>
    <t>8ff31276-200d-4aec-b2e0-6a25c12c51e1</t>
  </si>
  <si>
    <t>2649f2e5-179f-4ae9-8280-0dd4aadb0676</t>
  </si>
  <si>
    <t>dea362ed-393f-43b1-aaff-5195d91b0716</t>
  </si>
  <si>
    <t>414e2477-5a33-4de3-9f34-d375ccd27a80</t>
  </si>
  <si>
    <t>0627fc98-d9f7-49b9-a4cf-fd0b49f4e4d0</t>
  </si>
  <si>
    <t>05bf2a9f-e720-4d01-8ef5-9110d6fca724</t>
  </si>
  <si>
    <t>819a1e55-0a4e-4467-92b3-74936dc87ecd</t>
  </si>
  <si>
    <t>d667d8ed-686c-4d78-b93e-ad2bab070d4a</t>
  </si>
  <si>
    <t>fc8a1ff7-4c98-4ebd-a0cc-0fd7bb0bf243</t>
  </si>
  <si>
    <t>1c1a7d6e-6ca7-4b92-9ca2-8497547c5ba1</t>
  </si>
  <si>
    <t>3d90379c-6a89-4764-803b-b958c1a4e37a</t>
  </si>
  <si>
    <t>8779474b-9c48-4042-ae79-b30c1e583e5d</t>
  </si>
  <si>
    <t>d2538457-5b62-41a2-98c7-4b3b8e570a97</t>
  </si>
  <si>
    <t>d35e9995-4a42-438c-a56f-dff2e9acc65e</t>
  </si>
  <si>
    <t>66d3a92b-4c35-46e6-bf15-cb673be2aee2</t>
  </si>
  <si>
    <t>5dd447db-64ce-4b28-b902-9ca4fa896a61</t>
  </si>
  <si>
    <t>78d39da7-c35a-4a24-a6a2-dcf5627f84f1</t>
  </si>
  <si>
    <t>8fecb4d8-9571-46f5-8773-da640a6481bc</t>
  </si>
  <si>
    <t>7d3f0d0b-9acd-4f21-88ae-3801eba6cd8b</t>
  </si>
  <si>
    <t>a893ce7f-c8bc-427a-b89d-206a94d5a33a</t>
  </si>
  <si>
    <t>23b6e829-8591-490b-b518-20b451b14bb1</t>
  </si>
  <si>
    <t>d16ade89-0f8a-447e-b492-db632a54e02b</t>
  </si>
  <si>
    <t>713434a0-cfc8-456f-b17e-2f35e330560f</t>
  </si>
  <si>
    <t>d3b99f7e-d0ac-4199-8813-91665f16b3fb</t>
  </si>
  <si>
    <t>9f79dcf6-1ff7-4605-b82c-36cd49b06dd2</t>
  </si>
  <si>
    <t>e13622fa-d0b3-44c6-b157-38f7a6933d87</t>
  </si>
  <si>
    <t>45c38646-4908-4075-b81d-b90b507bdc9b</t>
  </si>
  <si>
    <t>ceae0c44-3af1-464c-98de-82c6c0a19ae2</t>
  </si>
  <si>
    <t>35fd09b4-e9f0-4d81-9839-c48198d46cf2</t>
  </si>
  <si>
    <t>92b89aae-d3d2-4715-b669-4634124a6444</t>
  </si>
  <si>
    <t>062c9b99-d361-4c0e-b1dd-507fdd20b1e7</t>
  </si>
  <si>
    <t>ccde27c7-ce46-4ad9-a8b4-8b2e100c2fa1</t>
  </si>
  <si>
    <t>cc5f3372-1199-4095-b04e-5d731f75390e</t>
  </si>
  <si>
    <t>8ea1e41b-df4c-4d34-bb14-d0b5eff7b1e9</t>
  </si>
  <si>
    <t>771523c2-478a-4251-bf5c-8a002d31b068</t>
  </si>
  <si>
    <t>4d3b2dc9-926d-4822-bb9d-93eb38181f03</t>
  </si>
  <si>
    <t>f77b7449-0c29-440f-a2c0-67cd766eb69b</t>
  </si>
  <si>
    <t>0c3d6cf4-03ef-4bdc-90c2-4219f71d505a</t>
  </si>
  <si>
    <t>c7e0f909-6796-452d-a3fd-dc07966ec853</t>
  </si>
  <si>
    <t>c8a3fc80-5146-415e-b463-45b56f4a9c14</t>
  </si>
  <si>
    <t>f86bf906-2201-4800-8413-fba4e4e8ae50</t>
  </si>
  <si>
    <t>59ddcb4d-d232-4415-a32e-7c13d1b268f5</t>
  </si>
  <si>
    <t>7016829c-88f3-4821-9fc1-ce5343e53906</t>
  </si>
  <si>
    <t>8590233c-8a03-4da7-b235-d889a4ba10a7</t>
  </si>
  <si>
    <t>b444d608-a7ec-4a3d-b25b-e182bde9cdca</t>
  </si>
  <si>
    <t>70c22bdb-e226-4a53-b2da-5f00c9873c5c</t>
  </si>
  <si>
    <t>e5d91451-1d12-4a01-a042-87b0f22cc66b</t>
  </si>
  <si>
    <t>a6d3a561-5aff-4eb2-b18a-60064af4a2c4</t>
  </si>
  <si>
    <t>391709dc-2122-409e-9e2c-0bcf6f96d131</t>
  </si>
  <si>
    <t>2995e5e8-b8e9-40d6-b211-a261528128d7</t>
  </si>
  <si>
    <t>a1b7828b-5601-4a18-b19c-fe7268dd5a15</t>
  </si>
  <si>
    <t>49b003fa-4997-4af1-90e2-c4f8ee1f1779</t>
  </si>
  <si>
    <t>30b72525-6af0-428b-a8d9-7451d407f3b9</t>
  </si>
  <si>
    <t>c5012664-e999-48d6-ba20-5a7c51f6f262</t>
  </si>
  <si>
    <t>fc1176e6-bf27-4f67-989e-2bb32af87eb5</t>
  </si>
  <si>
    <t>05e3ec87-8fbd-43ef-aa33-05e871060939</t>
  </si>
  <si>
    <t>e76f0da1-9474-47af-a161-0d2f9a8fda76</t>
  </si>
  <si>
    <t>ff13f6a1-44b1-4c92-b638-17f63606970b</t>
  </si>
  <si>
    <t>e9ea338a-e635-4d42-ab37-96de2f5656ad</t>
  </si>
  <si>
    <t>ddc99c73-7758-4640-aed3-4e11d1f22150</t>
  </si>
  <si>
    <t>561b865b-5d18-4836-b50e-f40bde688bcf</t>
  </si>
  <si>
    <t>6c9f98ff-4f0f-4639-85d0-5e401d743a4c</t>
  </si>
  <si>
    <t>bf6a8e72-8dbc-4f8c-8e6e-77f94994af64</t>
  </si>
  <si>
    <t>2f4ee00e-a84b-43e8-bb6d-64c48d0ce757</t>
  </si>
  <si>
    <t>d727f89d-d107-459c-a343-4c7c59015831</t>
  </si>
  <si>
    <t>101b4ce6-b2f8-41ab-b6f4-2a3ed4dba3eb</t>
  </si>
  <si>
    <t>571a05dc-0525-4962-81b2-e2debf902229</t>
  </si>
  <si>
    <t>01717096-8d78-4952-8e2a-2b736796d452</t>
  </si>
  <si>
    <t>3d81d442-7bd1-472e-be6c-87d59a39d2d6</t>
  </si>
  <si>
    <t>65ff28ce-5167-4737-b5e6-68c27a6a6d8a</t>
  </si>
  <si>
    <t>235a56c4-10be-43f0-ac08-14a913cd1569</t>
  </si>
  <si>
    <t>05b69fb9-1cd4-4eb2-866b-392801328417</t>
  </si>
  <si>
    <t>daa75c56-1674-4ac3-a470-64524a70d5b5</t>
  </si>
  <si>
    <t>537ac1c5-a609-4780-94eb-517b0e64ae21</t>
  </si>
  <si>
    <t>373df7a9-5e18-427a-982f-59e95851f9d7</t>
  </si>
  <si>
    <t>aaf5f091-7785-48d1-84e9-fa47bf7525e5</t>
  </si>
  <si>
    <t>843f9e04-265c-4f69-8cd8-27f093ec3e0f</t>
  </si>
  <si>
    <t>61e49860-703a-4a67-82ad-5749094f5dc2</t>
  </si>
  <si>
    <t>bbe915c1-0aba-4b41-befd-ddb68cdd7b58</t>
  </si>
  <si>
    <t>e45d6c09-50d4-44ae-b8f3-408bcd74cada</t>
  </si>
  <si>
    <t>dfc2c37e-28ec-47db-bfd9-87dce42a6384</t>
  </si>
  <si>
    <t>98b673eb-edbf-4aa3-81d9-b6cb512beb47</t>
  </si>
  <si>
    <t>9359e195-d2cd-4e6d-acdf-3cc04acb7545</t>
  </si>
  <si>
    <t>b1990fc7-29ce-4129-a239-b95591db2fe3</t>
  </si>
  <si>
    <t>ba8c3b67-e723-4833-8515-1909eb090ffc</t>
  </si>
  <si>
    <t>fdf173e9-3cc2-4211-ad97-6a89ab4c992d</t>
  </si>
  <si>
    <t>b2dabfea-7d61-4505-8d8b-15194d98a3c1</t>
  </si>
  <si>
    <t>0a450e9c-d685-4b05-bd36-cb4aab6a21ed</t>
  </si>
  <si>
    <t>e4e9504a-7d5d-47d9-940d-31817782fc8f</t>
  </si>
  <si>
    <t>20e2e96f-2ac5-4a36-9cfa-9d6738c4e1ee</t>
  </si>
  <si>
    <t>ba93d319-ddd9-4d3e-991a-fdcba85570c3</t>
  </si>
  <si>
    <t>3ae5e0f7-8bff-4310-b002-0d99213fadad</t>
  </si>
  <si>
    <t>c8a35af6-aa05-410a-85f0-e8ea8e13d69a</t>
  </si>
  <si>
    <t>a02f28e9-2264-4b14-b562-3098301b12fd</t>
  </si>
  <si>
    <t>e3d31a6c-7408-4ad9-a763-ea9a744f27de</t>
  </si>
  <si>
    <t>d642d465-d3dc-4c44-89d0-a93e4cc2f65d</t>
  </si>
  <si>
    <t>dfd1210c-8265-4142-b69e-e4cdb9258776</t>
  </si>
  <si>
    <t>ad681c74-e812-4922-a966-89fea4750cd4</t>
  </si>
  <si>
    <t>9ae480fe-dab2-482a-86cc-d7ad530f7704</t>
  </si>
  <si>
    <t>422b2b02-7b3c-4fbf-b594-6e2914e469c5</t>
  </si>
  <si>
    <t>6af7638e-274b-40ba-8035-97b8d5181611</t>
  </si>
  <si>
    <t>fd7293ff-a104-4081-b219-8a71ad708cb5</t>
  </si>
  <si>
    <t>892594b0-7698-4b09-9093-39ed12e147ae</t>
  </si>
  <si>
    <t>9f356c38-182c-4951-b612-e9412297b50d</t>
  </si>
  <si>
    <t>63daec73-9ae1-4781-ba06-3950acff9ba6</t>
  </si>
  <si>
    <t>dfbbbb1b-d847-42c1-920c-2e08ad6b3481</t>
  </si>
  <si>
    <t>7159f13c-01b8-4c3c-8d77-8a60df9e2653</t>
  </si>
  <si>
    <t>8329446c-9c38-459b-b296-59f5f19f2a51</t>
  </si>
  <si>
    <t>7aeada68-2ac1-4864-8292-82cc19d446da</t>
  </si>
  <si>
    <t>278c548d-ee93-44b9-aeab-dacd67b66291</t>
  </si>
  <si>
    <t>242a83be-25ed-4b50-966e-126fa3bda7d0</t>
  </si>
  <si>
    <t>0886815c-00c9-4177-bd6b-86b3d1610606</t>
  </si>
  <si>
    <t>19f96bab-f769-4ade-9add-63dd0769e499</t>
  </si>
  <si>
    <t>b586e701-6744-4a21-a4c4-2a434139d2ed</t>
  </si>
  <si>
    <t>2b17d2bf-926e-4ebf-a591-a9966eed3815</t>
  </si>
  <si>
    <t>17ec48bb-58d9-4be7-a2d5-ad5f1bd26c9b</t>
  </si>
  <si>
    <t>c4eb2f57-2a9b-405b-b686-e34aa4c1ba65</t>
  </si>
  <si>
    <t>71231f4a-6054-4c64-8499-31766c837b61</t>
  </si>
  <si>
    <t>acbe95b8-be8f-459a-b0e1-2e9f99755a77</t>
  </si>
  <si>
    <t>0a6816a7-f888-47b3-84f4-937bcd1a9023</t>
  </si>
  <si>
    <t>2e24691d-31e2-4802-af7a-2e2fd8afbee8</t>
  </si>
  <si>
    <t>65cb8d99-164b-4e42-badf-dae7fb16d388</t>
  </si>
  <si>
    <t>31f8fd87-aea7-4f86-ac51-080bbd39c074</t>
  </si>
  <si>
    <t>7d314499-d7e9-4619-a054-c17d976d3aa4</t>
  </si>
  <si>
    <t>22ada47b-5f63-44bc-ac7b-24989a5de212</t>
  </si>
  <si>
    <t>3bf8c2a4-b13f-4ce2-9532-440dfd0472a0</t>
  </si>
  <si>
    <t>0ae85af3-f96d-4d82-a2a0-72b0c0db8529</t>
  </si>
  <si>
    <t>dc684b93-d819-40f9-8e0e-8419b6139db6</t>
  </si>
  <si>
    <t>7c7cb0de-6a7a-4c38-91df-959c1fa55547</t>
  </si>
  <si>
    <t>1b03740b-7608-4b96-a78e-b48bebde5337</t>
  </si>
  <si>
    <t>4e66e2a1-2aa8-42eb-9372-1a01a6f04a8c</t>
  </si>
  <si>
    <t>b5f4e9de-96ed-44b6-9ce8-51d81ac90562</t>
  </si>
  <si>
    <t>a16251fb-f52b-430e-9bb1-272ebfb4a387</t>
  </si>
  <si>
    <t>f4c785ec-5213-4d09-8dfd-af38ed4cc0b8</t>
  </si>
  <si>
    <t>a1cacec9-db50-426d-b7e5-6ec5ccfbc39e</t>
  </si>
  <si>
    <t>84bb4a72-f675-48ba-a3d6-aa4b8c828fe6</t>
  </si>
  <si>
    <t>f29753d3-885d-4d69-a71c-5ac46637749e</t>
  </si>
  <si>
    <t>fe26c901-86af-42bf-a9cf-ec1bc66f6a46</t>
  </si>
  <si>
    <t>cd4e8d09-810c-44a7-a053-37f8f77c0514</t>
  </si>
  <si>
    <t>fa40f79b-8e48-448a-98b0-d9064c1b0115</t>
  </si>
  <si>
    <t>1b43ab83-77a5-4a8f-b68c-bbb2d21d310f</t>
  </si>
  <si>
    <t>51cf9141-4056-4062-85a8-43eb7e6272bc</t>
  </si>
  <si>
    <t>794b6449-c942-4346-82b8-166667e62c6c</t>
  </si>
  <si>
    <t>df4ef614-eed1-4c6c-8472-b5bf8fe1e6ae</t>
  </si>
  <si>
    <t>cff5d87d-e5d3-46a7-a439-b5d14d3aee6b</t>
  </si>
  <si>
    <t>bc14c635-9c82-42e0-9ea1-fb4cba7aacb5</t>
  </si>
  <si>
    <t>baaa1f32-4ba3-46ed-90ef-d74366522631</t>
  </si>
  <si>
    <t>1cedb0ea-4404-4bd3-bd08-e1aa6ee85a12</t>
  </si>
  <si>
    <t>3e453410-a025-42af-b464-f536ad03a150</t>
  </si>
  <si>
    <t>8a558ce9-588b-4840-9e84-5a5d836d430f</t>
  </si>
  <si>
    <t>b68c53e7-4c9f-4258-95b7-c73c28850f7c</t>
  </si>
  <si>
    <t>07ca6c7a-e7fb-498f-91b1-621fc7effa83</t>
  </si>
  <si>
    <t>b187ac76-4367-49b1-8c71-afb04eadbc52</t>
  </si>
  <si>
    <t>de1c3060-c7e2-4ddb-b67d-6c80b0cc9f9b</t>
  </si>
  <si>
    <t>b1255159-1199-4d92-925d-2bd1d66f27a8</t>
  </si>
  <si>
    <t>e68dd843-5ad0-4f96-a114-fecf95b5f4d6</t>
  </si>
  <si>
    <t>f9506e2a-6a22-4945-bb7b-0719c94e9258</t>
  </si>
  <si>
    <t>2779629f-a22b-448b-afe0-e9dedee50eff</t>
  </si>
  <si>
    <t>fbb0e169-5635-4785-8c4c-d8aca6bc724d</t>
  </si>
  <si>
    <t>a4e333cf-cc94-4387-ad6a-c182ab9a943a</t>
  </si>
  <si>
    <t>fb521689-6488-481f-b8eb-bacbf056f385</t>
  </si>
  <si>
    <t>5a65a314-97bb-4893-b479-fe03c3e20276</t>
  </si>
  <si>
    <t>36fdcf0e-96a0-4a84-80e5-92931c07651c</t>
  </si>
  <si>
    <t>d31f19b8-7add-4867-9aee-a9987c498e9d</t>
  </si>
  <si>
    <t>9e12b8bd-a9c9-4bfe-a09d-7df603c13f52</t>
  </si>
  <si>
    <t>8c9f805b-1cea-4395-904e-7a5a310e9234</t>
  </si>
  <si>
    <t>48f3d126-2b72-47ce-a88c-125dbfcea2f6</t>
  </si>
  <si>
    <t>ee80ddff-0534-48ba-a952-aa9e70933650</t>
  </si>
  <si>
    <t>6f90adfd-ddf0-49e9-ac0b-7833fad27958</t>
  </si>
  <si>
    <t>fdbb7c09-86b4-4a59-9772-021f06656aae</t>
  </si>
  <si>
    <t>5fd18efb-f1b5-4ecb-a506-7884ac990fcc</t>
  </si>
  <si>
    <t>7106a199-919c-4dca-bcdd-50de7516208c</t>
  </si>
  <si>
    <t>d2ca8f35-33de-41f7-900d-d56232be43e2</t>
  </si>
  <si>
    <t>a8a06958-f065-4125-ad8c-1d43312e8635</t>
  </si>
  <si>
    <t>8766bf34-0235-4bad-b3d3-4d855393ec68</t>
  </si>
  <si>
    <t>376a8158-1184-4952-ad53-914e27bc8d2e</t>
  </si>
  <si>
    <t>6a551fc0-60a5-483f-a823-de6ecf0ed3fc</t>
  </si>
  <si>
    <t>316b13ff-974f-46ee-a535-0eb0d54dbf08</t>
  </si>
  <si>
    <t>9a579630-34ed-41af-9605-6d16463f51a3</t>
  </si>
  <si>
    <t>99d26b54-a532-497d-891a-457988b8a000</t>
  </si>
  <si>
    <t>b75b9ecb-d8bf-486e-a896-153a2039cc85</t>
  </si>
  <si>
    <t>c6aa9949-ba46-4793-8045-c6c9f528801d</t>
  </si>
  <si>
    <t>f0d16cce-516b-4b52-b541-146fa115d382</t>
  </si>
  <si>
    <t>26028d11-a0cb-4305-89a4-f481f1dcc51e</t>
  </si>
  <si>
    <t>866d76de-f261-47fd-a76b-04d26f4354cd</t>
  </si>
  <si>
    <t>d20f17d4-829d-452f-8b9c-28b86a17ba70</t>
  </si>
  <si>
    <t>d28c2ac2-60ec-4630-b868-74ac7e722cf0</t>
  </si>
  <si>
    <t>51159c3c-65bd-4e2f-be01-7b65fec7cc64</t>
  </si>
  <si>
    <t>5ae85ada-ce4a-4e43-9055-cba17bc8e5e9</t>
  </si>
  <si>
    <t>ac609128-c66e-4721-84fe-5bc8669abe15</t>
  </si>
  <si>
    <t>8a796eb5-411e-4659-8712-f55009816c45</t>
  </si>
  <si>
    <t>c9178b03-a423-4479-8770-a7799b9f3714</t>
  </si>
  <si>
    <t>0e194852-0ef1-49eb-ace7-3995062e3482</t>
  </si>
  <si>
    <t>8045a861-a968-4b58-89c6-dc15c6fd41e8</t>
  </si>
  <si>
    <t>ea08302a-40c0-4e80-a0f6-0d4de8353a19</t>
  </si>
  <si>
    <t>3f98db89-eb95-4beb-9376-cb7e68d988cc</t>
  </si>
  <si>
    <t>44e5ebf4-9957-4c99-addf-0966df3b2db4</t>
  </si>
  <si>
    <t>3ef7aba6-d2db-4bf8-9700-8eaa5f286afe</t>
  </si>
  <si>
    <t>3386b0b9-c2dd-4bc0-aa2f-87fbd712d354</t>
  </si>
  <si>
    <t>8b113aca-3087-4316-b980-6925a693dc6e</t>
  </si>
  <si>
    <t>ac6e7c60-12d5-49f7-927e-a32412e81b93</t>
  </si>
  <si>
    <t>0566c602-68e3-47c4-baab-f9dd4db9dbea</t>
  </si>
  <si>
    <t>d5146e9c-493c-4165-a588-0340f585331c</t>
  </si>
  <si>
    <t>d3a4252b-a64c-4b21-99c8-fa78272e30c8</t>
  </si>
  <si>
    <t>431c392c-36ca-4def-955a-566f02823c23</t>
  </si>
  <si>
    <t>08cc1c3f-bd03-470e-9ee5-f6206ef8f0ea</t>
  </si>
  <si>
    <t>4875bcbf-cc55-419a-8d9d-cec963f0dc03</t>
  </si>
  <si>
    <t>57ffc492-dcb6-416b-a4f3-7109014eb262</t>
  </si>
  <si>
    <t>ecbbc218-4c84-4f64-bb43-ea339a091b4b</t>
  </si>
  <si>
    <t>e8f09351-f30e-4e46-9128-fd3307db7769</t>
  </si>
  <si>
    <t>c0687495-cb7e-4949-b63f-9532608d32f6</t>
  </si>
  <si>
    <t>24fae6e6-0303-46ef-835f-1123d6500129</t>
  </si>
  <si>
    <t>c19ffda9-ff61-4dcc-83a6-1c12abf91b0f</t>
  </si>
  <si>
    <t>22d0434e-3d72-42d0-a21d-0815d6fed80d</t>
  </si>
  <si>
    <t>815bed6b-02ad-465b-9f68-c07c508524ce</t>
  </si>
  <si>
    <t>e9063abe-14f1-4a30-ac69-04109b0bd3a6</t>
  </si>
  <si>
    <t>bc6d4f0a-746b-4b43-b1a9-9a39dac02d85</t>
  </si>
  <si>
    <t>0d120f0a-8b1e-4a3f-8f4c-b9da5114d22e</t>
  </si>
  <si>
    <t>4bb417fa-6c40-4649-a180-c6e5c6011565</t>
  </si>
  <si>
    <t>89c72886-d4cd-472c-82f4-82a56283ff8c</t>
  </si>
  <si>
    <t>5cbe23ea-3cac-44b7-b6cb-e6ccd8e6224c</t>
  </si>
  <si>
    <t>6c7a0786-5bbd-45a6-bf15-a8ca2018cb9f</t>
  </si>
  <si>
    <t>524d67c4-a4d6-46c4-853a-a934c0ccfeea</t>
  </si>
  <si>
    <t>2eb3cff4-1b23-4d37-a3dd-71e3a5a0e463</t>
  </si>
  <si>
    <t>57e4fad4-7fad-49ec-aa15-9e560b0fffae</t>
  </si>
  <si>
    <t>a9ffad05-0e54-445d-ad0d-a8a8da93f6c1</t>
  </si>
  <si>
    <t>1d6b8014-2fc0-431e-aa3e-4754e38b957d</t>
  </si>
  <si>
    <t>73062adc-8195-4300-838c-e746775a3183</t>
  </si>
  <si>
    <t>a20d885b-6335-48e3-bdd1-e4f60ebe2b61</t>
  </si>
  <si>
    <t>ec5c1648-1c9b-42ec-932f-3303d2f85fbf</t>
  </si>
  <si>
    <t>992f57db-5fda-457c-84f3-deb78b71d38d</t>
  </si>
  <si>
    <t>dcea56c8-d72f-4f30-9afb-5b064d171f83</t>
  </si>
  <si>
    <t>b91f25f0-5c8f-44e4-80ff-f3f3ed4eb2aa</t>
  </si>
  <si>
    <t>a2f7e258-4c9b-423f-b78f-23c8f482ef7e</t>
  </si>
  <si>
    <t>ded64a9a-2e56-4024-8a7e-81dc3e63e121</t>
  </si>
  <si>
    <t>fe46b178-30b3-46cf-be44-cac1f583f76c</t>
  </si>
  <si>
    <t>f40f674e-adfa-4d99-bff1-f4742c94a88f</t>
  </si>
  <si>
    <t>1c2f812e-ae76-46aa-ba56-e47b71e83832</t>
  </si>
  <si>
    <t>8c571858-a16e-42d9-b4f0-71986f50d67e</t>
  </si>
  <si>
    <t>29152433-d03d-4d65-bc6a-a13f5319a1d4</t>
  </si>
  <si>
    <t>5eb87ccc-7ce2-4502-b08e-4329d8b2b0ab</t>
  </si>
  <si>
    <t>d292c5c2-afaa-4fa5-b935-feb18b9e3b50</t>
  </si>
  <si>
    <t>268f87dd-8e50-4924-80b5-50821c1a67ed</t>
  </si>
  <si>
    <t>88700df7-f82a-4264-9795-7dbce785fddd</t>
  </si>
  <si>
    <t>54f5cc09-4077-40dc-a4d7-f6fb71e80f17</t>
  </si>
  <si>
    <t>5440ff01-6874-4316-a8de-332c14096e93</t>
  </si>
  <si>
    <t>9659348b-2121-44af-ba88-7d3c1e7f84a7</t>
  </si>
  <si>
    <t>a16386a4-1670-4f10-828f-3ac3c2b798b5</t>
  </si>
  <si>
    <t>b85a5deb-eba1-4241-a0c4-ad0cc05072b3</t>
  </si>
  <si>
    <t>f979c22f-3961-4834-9f65-00418173b159</t>
  </si>
  <si>
    <t>2df5009f-ba10-43b8-a428-572544188b0a</t>
  </si>
  <si>
    <t>dd3c1cea-8f2b-4191-ab60-ecf158741648</t>
  </si>
  <si>
    <t>d3be3978-5f44-44c2-ba5c-5efda55c0788</t>
  </si>
  <si>
    <t>915eb940-938f-4970-8bbf-9030603ae745</t>
  </si>
  <si>
    <t>76d82511-a6f4-4f45-ba69-2717608c288f</t>
  </si>
  <si>
    <t>96dd615f-2a29-4b16-8c77-24d24cfccee9</t>
  </si>
  <si>
    <t>59c7d7a5-6a3b-4790-9380-f763a497e0fa</t>
  </si>
  <si>
    <t>980bdfc4-9915-4faf-807d-013d3b374fcd</t>
  </si>
  <si>
    <t>1954befc-d7f8-4599-9ed6-70debad7d22f</t>
  </si>
  <si>
    <t>454a2114-082e-4421-9edb-12f83e186686</t>
  </si>
  <si>
    <t>3ed1e81a-004f-4f9a-9c08-516cd36f8f79</t>
  </si>
  <si>
    <t>4e1d4840-8dd1-44ec-8965-b46c39a19d9d</t>
  </si>
  <si>
    <t>9efa65da-9012-443d-8e26-ec27937ea9d1</t>
  </si>
  <si>
    <t>654257bf-3f17-4ffd-8a54-3410e94a9954</t>
  </si>
  <si>
    <t>a4d2a10a-b24e-4b17-8dc3-095c6a1a2b87</t>
  </si>
  <si>
    <t>f57ae19e-fab1-45e4-9372-c2574a68aa43</t>
  </si>
  <si>
    <t>27e77aca-ad72-4a6b-bda0-c438d5aa92e9</t>
  </si>
  <si>
    <t>f3848a3d-1201-49b8-bb23-7cbc6a08368b</t>
  </si>
  <si>
    <t>8f35fbad-1939-4a3c-a811-bbe07ef61935</t>
  </si>
  <si>
    <t>89f9379b-bb79-4b69-bdc7-b09d9a1fa20c</t>
  </si>
  <si>
    <t>6138f11f-9232-4a82-bed6-c62b92161da7</t>
  </si>
  <si>
    <t>355644db-e0bf-43b2-8be7-36a1205265c7</t>
  </si>
  <si>
    <t>86966fb9-ef7f-481f-a784-e39ac267b56f</t>
  </si>
  <si>
    <t>94fc55c1-643c-481f-8545-a970f5e10703</t>
  </si>
  <si>
    <t>3eaad6f4-7f15-4c49-87d7-e05105c2eea3</t>
  </si>
  <si>
    <t>2a81ec64-9b95-44ac-9bbd-3e77e004436e</t>
  </si>
  <si>
    <t>d4c626a2-6b6f-412f-b35f-453cc57a08b7</t>
  </si>
  <si>
    <t>7a65b354-9f0c-44fa-a680-0e9d3c87c73e</t>
  </si>
  <si>
    <t>88bacbc1-bb05-43ac-a090-35f31e6074d8</t>
  </si>
  <si>
    <t>8100db00-7b75-4069-93f5-cf74502a98c4</t>
  </si>
  <si>
    <t>21205edc-2ffb-4dce-b6a4-13ad8a8450bf</t>
  </si>
  <si>
    <t>450b6e68-026e-4d1b-b9bb-597f2a9b1bdc</t>
  </si>
  <si>
    <t>b266559f-da1e-48d0-a279-c7b37cdc5899</t>
  </si>
  <si>
    <t>86765856-af6d-4291-8299-8ef70972a583</t>
  </si>
  <si>
    <t>b76c94bc-af32-4a71-ae69-9a2c713cb696</t>
  </si>
  <si>
    <t>930be712-ec74-4260-8c2c-c52f7f2327b7</t>
  </si>
  <si>
    <t>2a290e33-1f4c-4b59-88d5-bb9fb03129ea</t>
  </si>
  <si>
    <t>a338aff4-ae1a-45ce-bea5-bce572efe8c1</t>
  </si>
  <si>
    <t>acb287e0-75a9-4889-8eb6-323d15cc7de3</t>
  </si>
  <si>
    <t>087f0011-86fb-4327-a18a-536a08edfb5d</t>
  </si>
  <si>
    <t>adf1a226-5359-44e7-8690-bbe814ff2ac3</t>
  </si>
  <si>
    <t>785e0652-1283-4c68-a635-e96f3140cbcc</t>
  </si>
  <si>
    <t>b4147601-494d-43c8-8ff2-1320cc1d525f</t>
  </si>
  <si>
    <t>8f340b20-ff03-4b80-9530-ef215931e3b9</t>
  </si>
  <si>
    <t>7116a96f-6d6e-46d3-8176-93513053d545</t>
  </si>
  <si>
    <t>b2b8ae31-eb8a-40a3-a5d9-b131324d826b</t>
  </si>
  <si>
    <t>8c10da11-2dd5-4223-888e-117a748f3107</t>
  </si>
  <si>
    <t>2f5798a1-fb24-4efb-932c-6b0a926a6290</t>
  </si>
  <si>
    <t>0f08014b-da6e-4b79-8171-2c51bdce39a2</t>
  </si>
  <si>
    <t>7abbcd40-0866-480d-9824-635556dbeac1</t>
  </si>
  <si>
    <t>7d2d65f3-ed1f-4425-a325-8f8e43594e69</t>
  </si>
  <si>
    <t>4a8b2fa1-8c5e-47f2-9801-c168aa84121d</t>
  </si>
  <si>
    <t>9c2bece6-8c3e-409b-bf83-40e0508a45cc</t>
  </si>
  <si>
    <t>ed0f871a-c1bc-4b93-9f5d-e2d90206146b</t>
  </si>
  <si>
    <t>b4c3ab7d-546b-4666-9e31-79d34941b0ae</t>
  </si>
  <si>
    <t>01b3b3ce-2c57-42d6-aca9-497b62a1c66b</t>
  </si>
  <si>
    <t>485931a6-ccb3-4436-9554-430fbc8d189a</t>
  </si>
  <si>
    <t>f6bb630e-6a2d-42e4-9371-a598462b1515</t>
  </si>
  <si>
    <t>d72a2ac1-389d-4500-8f2a-65253fd4ebc3</t>
  </si>
  <si>
    <t>5ad14c26-01d1-47d0-97d0-c57fe72f84ee</t>
  </si>
  <si>
    <t>4c0287b1-cf45-4107-a454-cd7c56d26948</t>
  </si>
  <si>
    <t>f6ab90b9-5e01-429e-aac6-b858b434b20c</t>
  </si>
  <si>
    <t>b9ae2a97-9bb7-42f3-b6a9-4c90f221ce64</t>
  </si>
  <si>
    <t>c20324f1-17e6-4484-b4bc-8671f89e607e</t>
  </si>
  <si>
    <t>b98db897-f857-4c18-ba27-c667b30c0dfe</t>
  </si>
  <si>
    <t>8a229d09-04c2-4922-8645-c46ee272ebd2</t>
  </si>
  <si>
    <t>7d6f9c3e-50e3-4059-b5d0-bbc9fcbd3910</t>
  </si>
  <si>
    <t>93b8f61c-4375-49bc-a30d-54b4c319f266</t>
  </si>
  <si>
    <t>b28cfde3-38e8-4dac-943d-c148414757b1</t>
  </si>
  <si>
    <t>3b478fcf-d4a2-4c33-b050-0b45af3c0679</t>
  </si>
  <si>
    <t>ba626d62-c8f5-4f0e-90da-05c8b526e564</t>
  </si>
  <si>
    <t>dda37d3a-c038-448e-894d-630954f9fd3f</t>
  </si>
  <si>
    <t>12f3fe4c-c868-4e9e-82de-21f630ec1e46</t>
  </si>
  <si>
    <t>2cc87dcd-7955-4ec0-b520-000d68d18181</t>
  </si>
  <si>
    <t>eb14315f-33e7-4020-b9f6-f94f2b357828</t>
  </si>
  <si>
    <t>a7bcd2d8-77b6-48b7-ba44-4a1939df29fb</t>
  </si>
  <si>
    <t>21a8aaa5-6af5-4756-be7d-57b226f5c7f3</t>
  </si>
  <si>
    <t>06863a94-2c2d-48b6-8770-af0d3d8a0948</t>
  </si>
  <si>
    <t>2b8002e0-b5f8-48f3-89d2-e7690e565274</t>
  </si>
  <si>
    <t>16a3e295-eada-4912-a842-8a4ed842d77b</t>
  </si>
  <si>
    <t>4d1caeb4-9ec4-4179-bb9b-ff2fd6206951</t>
  </si>
  <si>
    <t>a7f9da07-1c52-4dc2-9ba9-9f3f2b901acd</t>
  </si>
  <si>
    <t>483d0f42-e4be-4801-acaa-ece87555fe7e</t>
  </si>
  <si>
    <t>8b0943cb-2fd8-4ef7-9255-13bf11e0932d</t>
  </si>
  <si>
    <t>9b551d02-4450-4882-abca-6fc87f625427</t>
  </si>
  <si>
    <t>c3665e92-e3c1-4f8f-838f-149f8747bf10</t>
  </si>
  <si>
    <t>97677cac-6110-4fca-8580-98b42a698b5c</t>
  </si>
  <si>
    <t>22d560a5-e928-4526-9802-5c31ca8ae3ca</t>
  </si>
  <si>
    <t>9d8fb170-2207-4356-9a79-049a27db6af1</t>
  </si>
  <si>
    <t>e2c388e8-73e3-43f6-930b-1787b2345d9d</t>
  </si>
  <si>
    <t>95b2428f-6c41-4839-99d9-9e87a3ae603e</t>
  </si>
  <si>
    <t>4b04bf41-8529-490f-aad3-1c84e6f8b8e7</t>
  </si>
  <si>
    <t>84505d11-f057-48b5-a9ff-b18e99e81dcc</t>
  </si>
  <si>
    <t>1bf23e82-0b9d-4e22-92aa-4b8017e43f61</t>
  </si>
  <si>
    <t>984d419a-835e-49dd-be89-bb42da17c25a</t>
  </si>
  <si>
    <t>532673fd-e1a4-45bd-8652-63aaba3617a6</t>
  </si>
  <si>
    <t>64d4e2f0-b796-4477-a2b9-dcb8d011e50f</t>
  </si>
  <si>
    <t>24586107-5506-4471-a0fe-c2f6bdbe3a78</t>
  </si>
  <si>
    <t>ec2ed7b8-5675-4d32-b413-406ef8f75e89</t>
  </si>
  <si>
    <t>aa265a76-e810-4938-8736-3d1eedaa4584</t>
  </si>
  <si>
    <t>496b3ef6-6a0a-4f3b-a4e2-5369a458408a</t>
  </si>
  <si>
    <t>ab89e0ee-0f2c-405f-a6f5-2d32d8179218</t>
  </si>
  <si>
    <t>5c9b9dd1-47d9-4f4f-9e25-d4e7aaaa27a5</t>
  </si>
  <si>
    <t>cdf8f775-0d9f-4cbf-ba73-91ed31fbcf5b</t>
  </si>
  <si>
    <t>b7d06409-49ad-4e7a-9c82-12205a0a36b2</t>
  </si>
  <si>
    <t>93226922-b654-47d2-bee2-6801bd2f8ced</t>
  </si>
  <si>
    <t>e686a25c-0048-4481-b94e-b2668948bd5a</t>
  </si>
  <si>
    <t>9d51a596-157a-488b-955e-4c821202e8f5</t>
  </si>
  <si>
    <t>2fcf265c-b3a8-4d0c-9cb0-3adc351832f6</t>
  </si>
  <si>
    <t>6232c7ae-f01e-4ac3-845c-0f5a3f151e40</t>
  </si>
  <si>
    <t>1b0a8496-8374-45f8-9d5c-41c5f0749ccf</t>
  </si>
  <si>
    <t>309b7813-e5ae-4120-aeae-303993c0136a</t>
  </si>
  <si>
    <t>259e4b86-1544-4c6b-a093-d429692cdf4d</t>
  </si>
  <si>
    <t>c5922e16-8d07-4107-bf11-7a7d14353f44</t>
  </si>
  <si>
    <t>9d5ba8a6-0786-4b13-9c64-881480979699</t>
  </si>
  <si>
    <t>fdd9d730-eff6-4c49-86a3-1a8dbf9069f7</t>
  </si>
  <si>
    <t>0c40bdbb-d30b-489e-ac36-91ab09dfdeab</t>
  </si>
  <si>
    <t>bf7ba12e-d46e-470f-a5b2-ac24e64e1000</t>
  </si>
  <si>
    <t>dd0f0abf-7da7-451d-8303-5c9d4e6c7686</t>
  </si>
  <si>
    <t>40bdcfc1-aa37-4245-8b1a-5457ee4c3329</t>
  </si>
  <si>
    <t>8830a083-de96-4d43-a32b-e3862941a35d</t>
  </si>
  <si>
    <t>029a667b-d5e3-4e33-8804-ae8ad6593a7d</t>
  </si>
  <si>
    <t>b4c0a5b3-9910-4d8d-a34b-c7ac6672e6c3</t>
  </si>
  <si>
    <t>7630541e-4db2-42e7-9ec2-cbad37db0b46</t>
  </si>
  <si>
    <t>0fbffe99-eba0-4a18-b1f4-42b9e249dfae</t>
  </si>
  <si>
    <t>18d21cf8-fa88-4759-9ae3-81e1d3fc58fd</t>
  </si>
  <si>
    <t>8036cdac-84b1-4b10-abd3-f32109c28d1e</t>
  </si>
  <si>
    <t>a981b14d-307e-40e0-b1ac-65f5b3b6621d</t>
  </si>
  <si>
    <t>d65621ad-d7c8-43cb-b2d5-338df3a9e044</t>
  </si>
  <si>
    <t>1afd1afc-9a16-4a59-9391-b5165327d402</t>
  </si>
  <si>
    <t>6242664e-528e-49c3-bd6d-d0449f66cc35</t>
  </si>
  <si>
    <t>ce42525a-3f98-4e08-96d5-22881f3069cb</t>
  </si>
  <si>
    <t>b25014f9-a877-4644-8ca2-3ecc383aede2</t>
  </si>
  <si>
    <t>a92e0986-aa29-4342-a381-38b070a25697</t>
  </si>
  <si>
    <t>72b7cdc5-7d03-4550-8bc6-28db784dc8ca</t>
  </si>
  <si>
    <t>39de63f4-d266-4abf-b0f2-369d426acb2a</t>
  </si>
  <si>
    <t>2858e12c-4b07-4c7d-98d7-1c54f6e93ae1</t>
  </si>
  <si>
    <t>b6b9253b-918d-45e9-8a32-50b03cd7e969</t>
  </si>
  <si>
    <t>56e18a3c-3306-426a-87f4-a30881570966</t>
  </si>
  <si>
    <t>924f48da-83dd-4188-81e0-30d3d4b7753a</t>
  </si>
  <si>
    <t>af8f5153-7336-4fda-9255-900c86922fef</t>
  </si>
  <si>
    <t>11c276ad-6bf4-4e1e-bd5c-ae39ed4bad89</t>
  </si>
  <si>
    <t>3f02596b-e0e2-4a15-8142-60d5d4ea59cb</t>
  </si>
  <si>
    <t>31ff060b-e65e-4ff9-b663-dc0431f70c17</t>
  </si>
  <si>
    <t>2033f502-adfa-4ac1-8bfa-151aa1c6b05b</t>
  </si>
  <si>
    <t>0eac3038-33dd-4516-99ec-84d02f68a2c5</t>
  </si>
  <si>
    <t>a819f681-825a-48b6-9554-03c6ca09838b</t>
  </si>
  <si>
    <t>2d0da2af-0c0a-45d2-90e2-09bf79d186b2</t>
  </si>
  <si>
    <t>7e1fcb2f-e933-483a-a590-2d30a6f08e1b</t>
  </si>
  <si>
    <t>94096f6c-620a-4bb2-a60e-37dd3f3b1c53</t>
  </si>
  <si>
    <t>47bac1f0-d7bf-4c0b-8489-888e89950661</t>
  </si>
  <si>
    <t>7d3a7eb0-43dc-437f-acb9-23282ba7030d</t>
  </si>
  <si>
    <t>0473d552-6b1f-403d-82f0-df9246e4da81</t>
  </si>
  <si>
    <t>f178d493-4e6d-4769-8e2a-fb17b9e3b217</t>
  </si>
  <si>
    <t>8ef7eacb-b757-4433-8663-81f540a1f53f</t>
  </si>
  <si>
    <t>f51adae7-ef23-404a-a35b-af069595bfc3</t>
  </si>
  <si>
    <t>5377482b-2831-42cb-a580-2c8bc3613adc</t>
  </si>
  <si>
    <t>cbd69447-6141-4d27-80e4-3d24b6720c99</t>
  </si>
  <si>
    <t>aa5d28fd-4c26-4f47-8fca-552f071cc0b4</t>
  </si>
  <si>
    <t>651b3e7c-1854-42e0-9a77-5764c9372d8c</t>
  </si>
  <si>
    <t>f8a4d03b-fdf7-4ee5-86e9-411e45645bae</t>
  </si>
  <si>
    <t>3a24c949-e09e-4bae-830b-2c5462cf12dd</t>
  </si>
  <si>
    <t>e14b47da-804c-4813-9b11-42c5bf7a7966</t>
  </si>
  <si>
    <t>2c38e8ff-cf40-454e-b3b0-740af2a79dc4</t>
  </si>
  <si>
    <t>2b91949d-dcf1-41ea-a2d7-4c9314f5279d</t>
  </si>
  <si>
    <t>c6ef4026-e73c-488a-ad6f-9928108317be</t>
  </si>
  <si>
    <t>56a921c2-c213-45f1-9dbb-de2e3301283a</t>
  </si>
  <si>
    <t>ed940bf8-aee8-4084-aea0-c94146d3a17c</t>
  </si>
  <si>
    <t>9dff2733-4de0-4a36-9c8c-0e7dac7e36da</t>
  </si>
  <si>
    <t>f33fab0f-cdc4-4f27-927b-71b8540f1645</t>
  </si>
  <si>
    <t>63a5e679-c714-4728-b7b1-bd682373e173</t>
  </si>
  <si>
    <t>eb856ff3-00f3-44e5-be5b-0d895c9226e5</t>
  </si>
  <si>
    <t>36c1e728-81e6-4d66-99a2-cc8773d2db30</t>
  </si>
  <si>
    <t>59851cb6-1f00-424c-88b2-e1a5a3320650</t>
  </si>
  <si>
    <t>d1a393f0-9e4c-481a-a923-37ac3b34df3e</t>
  </si>
  <si>
    <t>351a84a4-4945-4956-a4f9-191886ec3e59</t>
  </si>
  <si>
    <t>4a96d981-4507-4e47-816a-6b5cf721875f</t>
  </si>
  <si>
    <t>deb7873d-1def-45fa-afd9-1cd7a6c3b199</t>
  </si>
  <si>
    <t>f44bb6f9-a8d9-4bac-95fc-6fd46ca8c65c</t>
  </si>
  <si>
    <t>02ec2522-2ad3-47c8-862a-0ecbcd44d536</t>
  </si>
  <si>
    <t>6308bb89-2d05-4eb5-b8b6-1a29eaa86f65</t>
  </si>
  <si>
    <t>17eb2d4c-2069-4247-9ced-33e6af1ccd4f</t>
  </si>
  <si>
    <t>04664fb8-2dc2-49fc-8f2f-2783dcbe7443</t>
  </si>
  <si>
    <t>e401cb19-1807-4c06-99bc-0cc66b195884</t>
  </si>
  <si>
    <t>0567aa10-7398-4fb5-9ad7-05bc221ccf7b</t>
  </si>
  <si>
    <t>0e38ffca-1f73-4b0d-82c2-e19a2035bab1</t>
  </si>
  <si>
    <t>a3e71728-f0d7-4b75-adf0-6df1d25f662e</t>
  </si>
  <si>
    <t>153f211f-8482-4da2-89b4-44848fa3ee76</t>
  </si>
  <si>
    <t>25d139fe-79a2-42a1-8a50-519177556977</t>
  </si>
  <si>
    <t>a7a5f733-c699-45ee-8aa3-22d484d8dfba</t>
  </si>
  <si>
    <t>c50b4664-7e7c-4c68-8615-0dd35ce09233</t>
  </si>
  <si>
    <t>9a94d32f-e929-4b83-8cb1-b58b14e15500</t>
  </si>
  <si>
    <t>b1fd18d0-3bee-4d64-b41d-20adab557168</t>
  </si>
  <si>
    <t>92880fff-5ea0-438f-b82f-52da83a48a2e</t>
  </si>
  <si>
    <t>275285d4-3473-42ef-9539-36f58642ca2d</t>
  </si>
  <si>
    <t>c7e04e58-fe88-45e8-9b70-e8325d3c0d77</t>
  </si>
  <si>
    <t>ed3733c8-fad9-42d2-a075-753a501485c1</t>
  </si>
  <si>
    <t>bb595ca1-75a4-4ff2-b2d5-7bc616908485</t>
  </si>
  <si>
    <t>de6ffcd0-4344-4bc7-9f81-0a47b718b1c6</t>
  </si>
  <si>
    <t>7ae75372-d52c-4b9f-81db-187b5df11b8f</t>
  </si>
  <si>
    <t>0961b447-259c-4106-9dfc-b29c18ee3268</t>
  </si>
  <si>
    <t>6733fa88-2c22-4289-8f9d-2738f2f223f2</t>
  </si>
  <si>
    <t>ba736959-f583-4739-8968-0290afa029e6</t>
  </si>
  <si>
    <t>d60d6724-ba88-43d6-b084-1098266795e3</t>
  </si>
  <si>
    <t>16e5f52c-b9a9-4682-bd78-bab672de433f</t>
  </si>
  <si>
    <t>cae083ba-161c-4411-a397-aa999397571f</t>
  </si>
  <si>
    <t>c7e024a2-a7b1-42de-9ec8-2eface7a42ea</t>
  </si>
  <si>
    <t>d294b97f-cf2d-4d94-a8ae-75b4fbb91cf6</t>
  </si>
  <si>
    <t>658035e4-1ba4-4be1-9ef9-45b5307d06d0</t>
  </si>
  <si>
    <t>581e6697-714a-4270-a0ee-fa3f59b0af0c</t>
  </si>
  <si>
    <t>803ceff0-36a0-4703-bf52-cad1d975542f</t>
  </si>
  <si>
    <t>73f751c7-8c61-4e76-83b6-452af6a4ede5</t>
  </si>
  <si>
    <t>b599a0ed-bf0a-45bb-aeb6-0722f73a50fa</t>
  </si>
  <si>
    <t>da72bd4b-af88-4044-9054-b1256e865aa1</t>
  </si>
  <si>
    <t>5e38612f-0499-48d1-9b5c-77f3ac880488</t>
  </si>
  <si>
    <t>0a66cb6f-a8c4-44db-bce7-81a5c9e5e968</t>
  </si>
  <si>
    <t>b9444b66-159e-4445-baa3-86b6c67d2a12</t>
  </si>
  <si>
    <t>a4493643-2e07-47da-a9aa-2cfd8b95ee3c</t>
  </si>
  <si>
    <t>9cbb6afa-02d9-4d41-a3a0-2cee0503e9cb</t>
  </si>
  <si>
    <t>7bab1710-b049-40ab-a51a-d4b81eb796ca</t>
  </si>
  <si>
    <t>34a2c2e6-d37c-441d-a3fa-8e2683608dc9</t>
  </si>
  <si>
    <t>d2175c8d-2b9d-4e57-8156-d60a6337269d</t>
  </si>
  <si>
    <t>6c1223e7-81e1-4917-85e5-1a4c20152121</t>
  </si>
  <si>
    <t>5dd87c4e-29ae-4eb3-af0c-170f76727f27</t>
  </si>
  <si>
    <t>459f77f9-49ea-4a47-8ef9-eccbcd48f711</t>
  </si>
  <si>
    <t>593f585f-8c2e-4301-8d4f-9a5072b0521a</t>
  </si>
  <si>
    <t>fcb2d78a-d7e2-4f45-bf6f-5c9d5be316a1</t>
  </si>
  <si>
    <t>9cf92281-2835-407d-8baf-930f65d4a895</t>
  </si>
  <si>
    <t>e0bd7f71-4fed-42d8-9543-838248a460d6</t>
  </si>
  <si>
    <t>f391b24a-8f47-4abf-98c6-2b6dc029b507</t>
  </si>
  <si>
    <t>8d62006d-9f79-4c44-8f55-bc75e32a3113</t>
  </si>
  <si>
    <t>58edff7e-fe12-4847-9d63-96fca02927aa</t>
  </si>
  <si>
    <t>ac249a0b-f687-44e4-8b45-c7e3ca5b62af</t>
  </si>
  <si>
    <t>22cf3563-a74a-422c-b504-4ed96bd42adb</t>
  </si>
  <si>
    <t>a369fdd9-f4e2-4ce1-88b5-8e63a29d3048</t>
  </si>
  <si>
    <t>14fd0c3d-7c20-4f74-b705-fc894aafc0e6</t>
  </si>
  <si>
    <t>c4e791eb-6ab3-4845-a181-b678fa7fa97a</t>
  </si>
  <si>
    <t>ffd64028-3f77-4c63-8a5c-42c17cf277db</t>
  </si>
  <si>
    <t>e873479a-1eee-40eb-b0ff-a77512efc64e</t>
  </si>
  <si>
    <t>ac571168-447d-4a33-9a0e-9ecf66da13a2</t>
  </si>
  <si>
    <t>ab3d3213-c9c4-4843-abef-94fedd12b6b9</t>
  </si>
  <si>
    <t>5f50140b-1f81-4e05-bf0d-e2efdf9d83d0</t>
  </si>
  <si>
    <t>8ca24125-559b-4d91-b405-46de7915f685</t>
  </si>
  <si>
    <t>3687107c-7c9b-40ff-86e7-2d0636774a48</t>
  </si>
  <si>
    <t>97532dfe-a293-4674-8dc1-1a90ca1e2925</t>
  </si>
  <si>
    <t>a7273326-fb8b-470d-ba98-dc6855d36bda</t>
  </si>
  <si>
    <t>d2a0854f-8b84-470a-8f81-ce7c2949e216</t>
  </si>
  <si>
    <t>0ff5f6d7-dc9b-46c0-b3d3-1a613b6f40dc</t>
  </si>
  <si>
    <t>d70e827b-2928-45cb-8c8a-70bb92c01baf</t>
  </si>
  <si>
    <t>aa7a6ff6-6acb-4fa2-80ac-c9df590d99b5</t>
  </si>
  <si>
    <t>f28ba34a-da01-4b10-a6e5-f19be9ec4993</t>
  </si>
  <si>
    <t>f8c37904-7754-4f4f-a0a6-6c300f52d1b9</t>
  </si>
  <si>
    <t>13892f24-0399-43e4-81ad-b2683a5937f3</t>
  </si>
  <si>
    <t>774601aa-0882-4fa4-a7ee-c107ab9822e5</t>
  </si>
  <si>
    <t>032e9a3c-7d07-42e6-8dc5-6c7da4996529</t>
  </si>
  <si>
    <t>4d6d9b2f-0d81-4d94-9269-e312986bcc5d</t>
  </si>
  <si>
    <t>00cf1667-2876-4dc9-978d-c5ab0abbde82</t>
  </si>
  <si>
    <t>85745954-f001-4b50-a3a8-89081a78fdb3</t>
  </si>
  <si>
    <t>d7f4bf21-ac26-45bf-91f0-06e1fcfe9bd7</t>
  </si>
  <si>
    <t>01e6801b-1fef-42fb-8ef2-ea09b77073a7</t>
  </si>
  <si>
    <t>ab0f1851-f5da-466f-9a40-39ac5c454128</t>
  </si>
  <si>
    <t>671165ba-f196-4285-925f-75d561220775</t>
  </si>
  <si>
    <t>d2d40ebb-b8b3-4ad9-ace3-096edd180329</t>
  </si>
  <si>
    <t>5c0b46c2-c510-45ff-98bb-beb686d84154</t>
  </si>
  <si>
    <t>58ded57a-ec90-49e9-963f-dfea5dc82a15</t>
  </si>
  <si>
    <t>66dec43e-1ffc-4923-9e95-3d865f5b8ef2</t>
  </si>
  <si>
    <t>fde12247-9936-42f7-8be1-77087b2ccb06</t>
  </si>
  <si>
    <t>b54bde1d-fa6b-4376-8f85-5daf9af3baf0</t>
  </si>
  <si>
    <t>fa32fedc-ac88-4f28-b1a5-911aa754bb54</t>
  </si>
  <si>
    <t>4acf70a4-4601-4a7b-ba60-ec429e02ed93</t>
  </si>
  <si>
    <t>1f93face-05de-4411-bebd-d5f0d5ca63cd</t>
  </si>
  <si>
    <t>e81aef30-e7a7-4aeb-8eef-c4967596a893</t>
  </si>
  <si>
    <t>99bc6deb-c00c-4e60-bf79-57535827e446</t>
  </si>
  <si>
    <t>44ae8a3c-93f0-4ffa-80ab-a04b49d288ce</t>
  </si>
  <si>
    <t>0bc417ee-3f71-4373-a8cc-331b1aa4a350</t>
  </si>
  <si>
    <t>4cbbe2c6-93a6-4f4a-8a58-cb0568992128</t>
  </si>
  <si>
    <t>842e532f-eafa-43c3-91e1-043216a3a1b9</t>
  </si>
  <si>
    <t>ce76d2eb-7452-44f4-bfe8-8f14ea2d179f</t>
  </si>
  <si>
    <t>b944a82d-8935-4ec4-a9a8-ee375c046361</t>
  </si>
  <si>
    <t>56fc1cd3-f46c-45b1-86c8-a8d814b4b01f</t>
  </si>
  <si>
    <t>eeecc979-d06f-4951-a2cd-655a554aeab5</t>
  </si>
  <si>
    <t>8cba73af-fdd2-40c5-a047-ad5892347414</t>
  </si>
  <si>
    <t>ce9e2886-8929-4783-b4c6-606c0b390a67</t>
  </si>
  <si>
    <t>de4b41a5-0849-4e62-8e1a-8a8402d632bc</t>
  </si>
  <si>
    <t>2def8921-9bc9-4018-94e5-e01583cb4a8a</t>
  </si>
  <si>
    <t>c6866d13-0b06-4e37-9951-7419fe48f070</t>
  </si>
  <si>
    <t>35f91264-6cc8-4a3a-ba35-f41a1f8845b8</t>
  </si>
  <si>
    <t>6322cad7-9bab-45ba-974b-e2761a226ff6</t>
  </si>
  <si>
    <t>0c62aef7-ef41-42aa-8500-89a6c481df76</t>
  </si>
  <si>
    <t>37791795-8e12-4220-89b1-1fcdde816eba</t>
  </si>
  <si>
    <t>48b9de50-6724-44ad-a0d2-d78beb2554c4</t>
  </si>
  <si>
    <t>0c872601-857c-425d-813a-07043f66be87</t>
  </si>
  <si>
    <t>9c36838f-6eaf-4bb4-9024-1e2b376b94ab</t>
  </si>
  <si>
    <t>3a184b71-300b-4893-b4aa-92cff705b7c7</t>
  </si>
  <si>
    <t>d1eea60c-8922-461e-97b9-7c8c3634e4a8</t>
  </si>
  <si>
    <t>ad4116a1-d841-48bb-b96d-4474cbf84c68</t>
  </si>
  <si>
    <t>1ee48ca0-f336-47e8-bc94-950b8fb7b8e4</t>
  </si>
  <si>
    <t>e256a69a-08fe-4384-91d9-c1bc7bb74c96</t>
  </si>
  <si>
    <t>01b9a552-c129-4000-a259-2125118a2d05</t>
  </si>
  <si>
    <t>f3763f9d-ced2-4983-9cfa-203770b1f23d</t>
  </si>
  <si>
    <t>5f4ae876-26fa-4e2d-a50c-06cc47a357a5</t>
  </si>
  <si>
    <t>23701bff-2f61-4efb-8367-a2b937e0a8c4</t>
  </si>
  <si>
    <t>6065d8f7-08e7-421c-ab2c-0f3401c1007e</t>
  </si>
  <si>
    <t>38c98f6f-3535-415c-bfba-78244c1ba199</t>
  </si>
  <si>
    <t>7af0ed2d-08ed-400c-a8e7-b764ab1e1b78</t>
  </si>
  <si>
    <t>14ce19c7-ffce-41b5-b4a1-67314cd5974a</t>
  </si>
  <si>
    <t>46849fbb-5a52-4e73-bb8f-ae01b6fb599c</t>
  </si>
  <si>
    <t>c916c9b4-1164-4387-81e7-0c2d0565b9b1</t>
  </si>
  <si>
    <t>44cc0ae8-cb94-4b3f-9d0d-0c24c1a57267</t>
  </si>
  <si>
    <t>4b3a58cf-f92e-40ab-bfe3-9203f6b813ea</t>
  </si>
  <si>
    <t>7e08b75e-d8c2-4370-917d-99e19d660ed3</t>
  </si>
  <si>
    <t>ecd05571-5133-452b-a15c-58b1d6fcf55b</t>
  </si>
  <si>
    <t>ad1386aa-c4a6-4fef-ac7d-8d017bc1834d</t>
  </si>
  <si>
    <t>5c0d251e-ecf0-42b1-a8a3-92879c7759d2</t>
  </si>
  <si>
    <t>1c50a915-b685-4954-b75e-50696b67585c</t>
  </si>
  <si>
    <t>0dbd65af-cebd-466e-8dae-0faefae015d0</t>
  </si>
  <si>
    <t>b0e1e6b6-595d-40f5-9190-bda8ffaf670c</t>
  </si>
  <si>
    <t>af3333ad-218a-4c59-a505-0bdc6c3a8ff9</t>
  </si>
  <si>
    <t>b86d66cb-9189-4291-b58a-ff82f1400a1b</t>
  </si>
  <si>
    <t>8792f856-e6dc-4e01-9e66-5da330500bb1</t>
  </si>
  <si>
    <t>9ee323d9-03fd-4243-b725-0799969eebe5</t>
  </si>
  <si>
    <t>ed30d9dc-3b8b-4568-90b0-9a4ab37c0b43</t>
  </si>
  <si>
    <t>5fd52a5c-0e8a-4c1f-bce7-fb565f654413</t>
  </si>
  <si>
    <t>646fdaf5-1306-44f0-b02d-00ae75a929ae</t>
  </si>
  <si>
    <t>a29a6a04-1baa-41ca-a6f8-8975da13ccac</t>
  </si>
  <si>
    <t>35687a5e-84aa-4fd3-8a35-6d2c4ede909e</t>
  </si>
  <si>
    <t>092b1c55-371b-4499-a9ba-03a34d3efd9e</t>
  </si>
  <si>
    <t>30f6ab29-5f0d-44e0-b094-8a26164d5303</t>
  </si>
  <si>
    <t>5709d5c3-d7e3-44cb-a414-0401be7a414d</t>
  </si>
  <si>
    <t>ff149146-918e-4a05-802a-08e696b05ca5</t>
  </si>
  <si>
    <t>8d3f248e-ed7c-42cd-b3d4-60774b897d71</t>
  </si>
  <si>
    <t>f0d90afa-ac9b-4248-9f1f-d262d266696b</t>
  </si>
  <si>
    <t>efe7aef5-61d4-4046-b949-8ebb253ea4df</t>
  </si>
  <si>
    <t>5f99dc80-0876-4938-9f32-32f8121def1d</t>
  </si>
  <si>
    <t>7dcf21e0-1891-4a67-8762-5475e064b562</t>
  </si>
  <si>
    <t>8891ec31-2a81-4f19-a0fb-9f092f2fa076</t>
  </si>
  <si>
    <t>b253557e-7e9f-42e7-a964-08409512972c</t>
  </si>
  <si>
    <t>80fa0811-9079-4a4e-bee3-27d5d809118c</t>
  </si>
  <si>
    <t>e0ed8133-983b-499f-aaa2-d55fed500c39</t>
  </si>
  <si>
    <t>0742f86e-5f2d-44ef-99e9-17701ba583e9</t>
  </si>
  <si>
    <t>b75366bb-d3d5-426f-bf5e-c38759e966bc</t>
  </si>
  <si>
    <t>394cb1e4-055f-4966-83e6-243beaeb3aca</t>
  </si>
  <si>
    <t>3a9ecfb2-33d3-4bee-a44a-630de00fbd01</t>
  </si>
  <si>
    <t>38e8f595-7ae2-478a-ad6b-449334d7fc96</t>
  </si>
  <si>
    <t>24796c47-3ab2-4476-834f-b8ee3062a37e</t>
  </si>
  <si>
    <t>41816b3f-56f6-43bf-9115-971ba7dc242f</t>
  </si>
  <si>
    <t>5cde086f-eb25-4291-b2ee-0c6d1c6b5459</t>
  </si>
  <si>
    <t>1dfb56be-d12c-4739-aab0-0f6cd8c3031c</t>
  </si>
  <si>
    <t>d8653e82-a487-4adf-9ac9-64f6664ed08c</t>
  </si>
  <si>
    <t>0cb3b1b4-f56d-4937-a509-b7c79a125bc7</t>
  </si>
  <si>
    <t>e33b05be-fc1b-4cf1-9fcc-185be5525bac</t>
  </si>
  <si>
    <t>e674aba0-35ab-4d84-9283-901a58d5ece9</t>
  </si>
  <si>
    <t>98504084-75ee-40c1-a61e-c01ebf8377d5</t>
  </si>
  <si>
    <t>db86ffd3-430d-4f21-99a0-d0c002b24dfb</t>
  </si>
  <si>
    <t>f2148f5b-1c1c-4924-8f23-c2781fe5c869</t>
  </si>
  <si>
    <t>6b12da3c-c538-4257-b3a8-6ecaaeb07210</t>
  </si>
  <si>
    <t>4419096c-eab3-4723-920e-eac48bdbf287</t>
  </si>
  <si>
    <t>6579bce5-dc6a-481c-b1fe-a22518a7a609</t>
  </si>
  <si>
    <t>891cf0f4-f86f-4ad3-9336-c08226ab832f</t>
  </si>
  <si>
    <t>3a412682-0c12-4379-8613-f752dadfc41d</t>
  </si>
  <si>
    <t>3ea62e22-d039-4d10-bdfb-ff1b821675bb</t>
  </si>
  <si>
    <t>71e228f4-5b7f-4806-8a29-28bf53814d83</t>
  </si>
  <si>
    <t>422bf1a4-f0ed-4bab-a1ff-8269c1c70ecc</t>
  </si>
  <si>
    <t>963809c1-1498-4951-b893-a42cd0b8038a</t>
  </si>
  <si>
    <t>32c89f45-a6e5-450a-991b-ca55e7d3bc65</t>
  </si>
  <si>
    <t>25c15fc4-5df8-45a4-a8f3-4477b6549bb9</t>
  </si>
  <si>
    <t>f80d6eaf-dae4-43ce-8c83-bd1c6ae38c81</t>
  </si>
  <si>
    <t>6861742f-e225-4a48-a899-10515f5fe14a</t>
  </si>
  <si>
    <t>3d12f279-fec1-42b9-8628-9191b773a7f4</t>
  </si>
  <si>
    <t>36490c08-2bed-473e-b421-f79d03e44d36</t>
  </si>
  <si>
    <t>952c3b4f-7921-4f45-bb74-2b229a8312d4</t>
  </si>
  <si>
    <t>b8fdc9d1-5b33-44ff-8112-c60df62d6f32</t>
  </si>
  <si>
    <t>0fe47c7b-385a-478d-bda2-22b84a8712a2</t>
  </si>
  <si>
    <t>18f6b306-a34c-4cfc-9798-99a919a0992f</t>
  </si>
  <si>
    <t>e975682c-48c9-49b9-8381-1fe0f4943c3b</t>
  </si>
  <si>
    <t>b041cc34-ff46-4f7c-8983-f68f29c0d3ef</t>
  </si>
  <si>
    <t>dd14a766-3108-4397-9422-525fac071e57</t>
  </si>
  <si>
    <t>f7e212bf-14ed-4017-ad80-dacd5d6b7be5</t>
  </si>
  <si>
    <t>c33f8bd1-b44c-4e7b-af87-b85574c2bec5</t>
  </si>
  <si>
    <t>d96d507e-5f27-43fc-b25e-c80f3e52f49d</t>
  </si>
  <si>
    <t>2224f87a-30da-4c5e-9ff3-dbdac8e1592e</t>
  </si>
  <si>
    <t>3cb33869-2004-4ce2-8d6d-bcfe4432e0cf</t>
  </si>
  <si>
    <t>1accc892-44fa-4be9-bfc4-c9168ec4417a</t>
  </si>
  <si>
    <t>f06a4e35-9aad-42e2-97b8-88c0876364ae</t>
  </si>
  <si>
    <t>07c019ac-78fd-4f04-99b3-ed1efce17ed2</t>
  </si>
  <si>
    <t>2114f4a9-f892-40f2-ad83-1f6431f06ad6</t>
  </si>
  <si>
    <t>eeafbbe8-c130-4215-98cb-2c50590d4c36</t>
  </si>
  <si>
    <t>b6c7f41f-f9fd-4915-a4b5-eb9eddfcca2f</t>
  </si>
  <si>
    <t>b60244ce-c9ab-4ca7-af7b-a752e7569f20</t>
  </si>
  <si>
    <t>a6af82cf-a6a1-4305-a839-e70b51783c32</t>
  </si>
  <si>
    <t>a70da997-2a45-4bb6-bb24-e40964941eff</t>
  </si>
  <si>
    <t>c306dc87-45f3-4bee-bfbc-2e928cd8c63f</t>
  </si>
  <si>
    <t>f898a1fd-293e-40b3-9a40-e21de4828852</t>
  </si>
  <si>
    <t>b47423e0-fc07-4c45-93e9-5de5f180c69b</t>
  </si>
  <si>
    <t>4bb2258b-b1bf-4e4a-8e25-5738517e9917</t>
  </si>
  <si>
    <t>4ca18b96-1fce-4bcc-9b1e-85c0f699523e</t>
  </si>
  <si>
    <t>45cd4327-0de3-43a8-a581-0bdd0432030d</t>
  </si>
  <si>
    <t>d263f088-0d09-494b-83b1-268d497cbcd0</t>
  </si>
  <si>
    <t>7e16b964-d803-4cb8-94da-29f5660c1027</t>
  </si>
  <si>
    <t>672a8d38-e6ed-4649-8b8f-e31ceedeea37</t>
  </si>
  <si>
    <t>3cffe3c7-6583-4e5a-b615-1fdf922642f9</t>
  </si>
  <si>
    <t>744bf5e8-5096-4082-8903-70e4cfdd1e64</t>
  </si>
  <si>
    <t>b9802ea9-5c98-4d4a-a77c-6de878d22ea4</t>
  </si>
  <si>
    <t>9363bef2-c9cb-4a76-971e-f1a5bb357d58</t>
  </si>
  <si>
    <t>349f7e43-7477-4e48-860d-b838ad415b1c</t>
  </si>
  <si>
    <t>9cc41b86-9e5f-40f1-91f1-5c431290571a</t>
  </si>
  <si>
    <t>6f5a2958-cb64-47b5-af53-1d70ba016494</t>
  </si>
  <si>
    <t>887de878-c150-46f7-9bf5-58c7ef8ce74e</t>
  </si>
  <si>
    <t>291d76b3-d8c3-406e-803f-c9e04fb283de</t>
  </si>
  <si>
    <t>46b5db3d-c2b2-4188-9424-4f7172f15112</t>
  </si>
  <si>
    <t>aaa4f493-b841-42d0-a7ca-644ad0512c3a</t>
  </si>
  <si>
    <t>43c97b11-0e8d-4947-9bdb-12af35174f31</t>
  </si>
  <si>
    <t>565b0478-0a6f-4900-b6b6-285e6656bb91</t>
  </si>
  <si>
    <t>2240c2c4-f736-4caa-bc9f-6500eb1501ba</t>
  </si>
  <si>
    <t>c9ca7e43-bb03-4e5c-82be-057200bc6f32</t>
  </si>
  <si>
    <t>32f97948-ac90-446f-ba8f-0da203d8d523</t>
  </si>
  <si>
    <t>501823e6-8ea5-433b-b0f6-d8c5f53c8907</t>
  </si>
  <si>
    <t>c4c39eed-21ee-4f06-be68-f9f4899be76b</t>
  </si>
  <si>
    <t>16c333fc-47cb-49f9-819b-b9853c0254d7</t>
  </si>
  <si>
    <t>3790887a-7a19-4201-9f39-fec333345e97</t>
  </si>
  <si>
    <t>7bd51ef6-d0f6-4894-ade9-af2b4f2f45b1</t>
  </si>
  <si>
    <t>67db947c-f035-417e-8883-71b4780b4fc0</t>
  </si>
  <si>
    <t>3d394651-d7f9-455c-b308-058cb52f8df8</t>
  </si>
  <si>
    <t>356a678e-8341-481b-b1dd-c3bf8085cdf3</t>
  </si>
  <si>
    <t>af9ce006-0bc4-48ee-ad39-730a74359d03</t>
  </si>
  <si>
    <t>466baf83-d1b8-4d98-9f30-06b1e654f463</t>
  </si>
  <si>
    <t>a902ec06-7bed-4c3d-b664-5e26fc183d7c</t>
  </si>
  <si>
    <t>32484385-55d4-4c6a-ad1a-834abeaaa883</t>
  </si>
  <si>
    <t>1227b01e-1600-46ac-b14f-3991a895796a</t>
  </si>
  <si>
    <t>64f688c6-0b4c-451a-94f9-48a66dd0139d</t>
  </si>
  <si>
    <t>d20c3cd3-e949-4026-a0af-1b9392f4d466</t>
  </si>
  <si>
    <t>16baff30-d637-4241-9b5f-1d0451f30375</t>
  </si>
  <si>
    <t>8b811175-e9c7-4a47-9e23-1b92a6a498aa</t>
  </si>
  <si>
    <t>a2796611-e145-4000-823c-16e30e8f2d03</t>
  </si>
  <si>
    <t>d1f48191-4dfa-474e-b7ca-3b935aee6531</t>
  </si>
  <si>
    <t>e724e4f3-9542-43f8-ab8f-e817d88999a3</t>
  </si>
  <si>
    <t>45c7566b-3b5b-4112-8ed2-89a4d20a3eae</t>
  </si>
  <si>
    <t>6b1bb258-a4c9-41c1-abb5-811dbb60701a</t>
  </si>
  <si>
    <t>d13f6fc0-7d6e-4dce-9798-93a1c6162887</t>
  </si>
  <si>
    <t>8018cc4c-3924-46b3-8fc8-a31de1b42fc2</t>
  </si>
  <si>
    <t>00108bd6-c0ee-42f0-8809-e5be2b6cd12a</t>
  </si>
  <si>
    <t>a7607adf-e66d-431e-ad89-61a216125690</t>
  </si>
  <si>
    <t>5a5cf094-cda6-4488-9171-9747ec590ad0</t>
  </si>
  <si>
    <t>5254de27-f444-44d4-bc79-08efebefaa4b</t>
  </si>
  <si>
    <t>c6d7aa04-5235-4214-b413-8a53f966b119</t>
  </si>
  <si>
    <t>fde18152-cb7b-433c-98b4-cc7b6016b750</t>
  </si>
  <si>
    <t>3155d3e9-2213-4d16-8587-5137a087ef3b</t>
  </si>
  <si>
    <t>104484a9-8ace-4877-a90c-bf2c7e79be7b</t>
  </si>
  <si>
    <t>65fcb9c7-6e5a-4058-86ee-93af0d7bd2fb</t>
  </si>
  <si>
    <t>94b1c205-4fe9-431a-bba7-ca1d0d013436</t>
  </si>
  <si>
    <t>55725796-857e-4b59-b253-187bd5f07d1b</t>
  </si>
  <si>
    <t>d2f0f6e0-fa3c-4b50-97fd-a84f8b4707fe</t>
  </si>
  <si>
    <t>ddb275d9-4e72-4fa7-8ce6-d3d458a81cf3</t>
  </si>
  <si>
    <t>606adbe6-dd8a-4eb8-8ddf-baf3d62da553</t>
  </si>
  <si>
    <t>c172eab0-fd92-44ea-aed5-4119fdf3d104</t>
  </si>
  <si>
    <t>6e118d2b-80ba-4226-8a1a-cdacad3f4448</t>
  </si>
  <si>
    <t>ca6c9e3c-8993-450d-b1fb-49cc7afd440e</t>
  </si>
  <si>
    <t>e4e34065-9917-4bec-9673-b0f75e992985</t>
  </si>
  <si>
    <t>0512ed5b-de30-4681-8b7c-8f2aeaf80725</t>
  </si>
  <si>
    <t>1257021f-5cd1-4213-821c-e0a323d6e2ee</t>
  </si>
  <si>
    <t>9356ab66-a890-48cf-86d8-a569664d9b56</t>
  </si>
  <si>
    <t>3daa3b0c-08d0-4763-876b-dc2c86533963</t>
  </si>
  <si>
    <t>47366ae4-467f-4bec-b49d-a7f22b794f59</t>
  </si>
  <si>
    <t>1b077aeb-57d0-438b-adab-48691727b847</t>
  </si>
  <si>
    <t>49725105-8575-4217-87f4-5733bd288d03</t>
  </si>
  <si>
    <t>6b2ff669-1b0a-4f76-acfe-421153087710</t>
  </si>
  <si>
    <t>a22669d5-6da6-4097-a4e4-4ff4655a0d38</t>
  </si>
  <si>
    <t>aef0ea56-6758-44c7-88b6-32d7ca0556ca</t>
  </si>
  <si>
    <t>fb963246-a793-4d70-a015-0402e3173f5a</t>
  </si>
  <si>
    <t>b1806254-48df-4ade-8024-ce14aab30781</t>
  </si>
  <si>
    <t>cfce115a-0bc5-4aac-bf51-59898240c4a1</t>
  </si>
  <si>
    <t>4c6ba635-f6a3-47b0-b165-d6654655de23</t>
  </si>
  <si>
    <t>5fe4f40a-4055-446d-8d46-e7cb6a540c72</t>
  </si>
  <si>
    <t>266be772-0a13-4114-bd1b-dc40b0516ce2</t>
  </si>
  <si>
    <t>fc9cfb2b-7e44-456d-ad56-cb91f2b276fb</t>
  </si>
  <si>
    <t>1c1ef7b5-72cc-4aa6-95d8-7b26897e9a21</t>
  </si>
  <si>
    <t>baa40e1d-e279-4770-b5fa-1da71e3ab2e2</t>
  </si>
  <si>
    <t>edd9b3d1-bdde-4f75-a7f9-8012744512ba</t>
  </si>
  <si>
    <t>255dd7cf-6113-435a-a958-00f25e1987e5</t>
  </si>
  <si>
    <t>0fa1ce67-73cf-4d9b-a171-81ef2ba271fd</t>
  </si>
  <si>
    <t>23e2a122-9e50-41d8-a434-c25675765f79</t>
  </si>
  <si>
    <t>7ec26427-23a6-4cc3-a188-ac08968e6f3e</t>
  </si>
  <si>
    <t>e012b536-8421-45de-a8ca-caab61d9b1e4</t>
  </si>
  <si>
    <t>7069b89a-b443-4895-89a4-44b719c1e347</t>
  </si>
  <si>
    <t>1dcf08f8-357b-4740-98c1-bb768f842126</t>
  </si>
  <si>
    <t>9ffd0956-8b70-4483-ac93-63f2e5e101cc</t>
  </si>
  <si>
    <t>bfbe5804-1dc1-452b-b92b-a483c5eeb76b</t>
  </si>
  <si>
    <t>7bf23b3d-ab59-48e0-a558-db5c48b1a206</t>
  </si>
  <si>
    <t>02ec20f5-ed7f-4f0e-8c1c-e95b386c28b5</t>
  </si>
  <si>
    <t>7954dfc1-63a1-4207-b3e0-4d55b73f564f</t>
  </si>
  <si>
    <t>48692c47-9278-4198-be47-f921a8ab8299</t>
  </si>
  <si>
    <t>57a8fb5f-c293-4702-ad9e-71cbdb4aa6e8</t>
  </si>
  <si>
    <t>3fe822d8-7078-4018-a420-b4496d29ccf2</t>
  </si>
  <si>
    <t>fcd90302-e7f6-4679-ac49-cffe71a7ee46</t>
  </si>
  <si>
    <t>aae4b13b-2247-4c8b-bdfd-f94dc5ac45e9</t>
  </si>
  <si>
    <t>5d298906-96ce-4a2a-b1f1-8e7b18bbbd25</t>
  </si>
  <si>
    <t>ba02bc00-8be5-478d-92ba-eb993ed9e571</t>
  </si>
  <si>
    <t>05f5d068-70f9-45f7-a440-2eca2e0af6df</t>
  </si>
  <si>
    <t>f57d69c1-f51d-4ec3-b0f7-7cfcc5f49e3b</t>
  </si>
  <si>
    <t>403d8e8c-bc7b-4d0a-8339-07365f767b62</t>
  </si>
  <si>
    <t>792136ad-a56c-4505-abf3-22d4b8fe35d9</t>
  </si>
  <si>
    <t>82eb568e-1658-4648-8809-2a53fafc3dc7</t>
  </si>
  <si>
    <t>8ff8e23b-ac00-4e86-9748-01556e3ecc32</t>
  </si>
  <si>
    <t>5626606a-8708-469e-a1c9-d0d93478c2e1</t>
  </si>
  <si>
    <t>b3b8b32a-3b18-4ef3-86ff-424d50eef43f</t>
  </si>
  <si>
    <t>ee0c0189-40a6-4894-a64a-5c23b3f6b5a2</t>
  </si>
  <si>
    <t>d20a61c2-fa3d-4e57-8b09-3e19ade44d10</t>
  </si>
  <si>
    <t>0301a4b5-7475-4b89-bac5-00093859216d</t>
  </si>
  <si>
    <t>6236413f-44f4-4429-85ba-6ba5dbf37e89</t>
  </si>
  <si>
    <t>154ec30a-7a10-4161-9386-87abd5a14b98</t>
  </si>
  <si>
    <t>88848d87-d7aa-4f30-85e6-af72905dd402</t>
  </si>
  <si>
    <t>e4768262-43e0-4321-929d-d7ac85194afa</t>
  </si>
  <si>
    <t>fd0ebde2-f8c0-4963-a1af-402dd9fe9fb6</t>
  </si>
  <si>
    <t>60d8375e-e90b-4db1-827d-29f59ee209a7</t>
  </si>
  <si>
    <t>dd57db1b-a539-458a-a190-1fa9d3961f20</t>
  </si>
  <si>
    <t>54089806-c774-4d4b-b323-e5f2d42fbb5c</t>
  </si>
  <si>
    <t>f6c76b05-75ec-4bf4-a63d-e8eede4026c6</t>
  </si>
  <si>
    <t>2d1781ac-2416-4df0-8681-e86766db1d33</t>
  </si>
  <si>
    <t>838bc2fe-a146-4520-97ba-0f710f7b1ea3</t>
  </si>
  <si>
    <t>38dde078-8a79-4e50-8d44-dad952e9ae22</t>
  </si>
  <si>
    <t>c0b4153b-d0b1-4974-90f4-28dbb8c88ff8</t>
  </si>
  <si>
    <t>b5c5a9ff-0db7-466e-b0cd-e2948bd83e94</t>
  </si>
  <si>
    <t>aeff1496-6b97-4258-870d-670cd28f4ada</t>
  </si>
  <si>
    <t>c71e9898-65ce-47bd-918c-3ebdd3ffcac9</t>
  </si>
  <si>
    <t>1f9e775f-0ade-4083-9cb5-11b1324985ec</t>
  </si>
  <si>
    <t>a577834a-41c6-489f-9666-5eafe78530a5</t>
  </si>
  <si>
    <t>796a5f77-018a-451d-abc9-46948b6456b2</t>
  </si>
  <si>
    <t>dc518d2a-a7f9-4120-8407-01ccb6efe5cb</t>
  </si>
  <si>
    <t>49ff3afb-cb6c-4dfc-8468-530f9c0abfd6</t>
  </si>
  <si>
    <t>6c561eec-2d63-4ef6-9d9a-18c9c6f1bac1</t>
  </si>
  <si>
    <t>560576d9-5dd5-4ce5-9c25-319ce946f39e</t>
  </si>
  <si>
    <t>3ab879fb-d01a-4c51-b3f9-625d2c4e1860</t>
  </si>
  <si>
    <t>ee70356f-8d7b-4674-bdc8-ee84bf93e296</t>
  </si>
  <si>
    <t>d43ee357-4a11-411a-be89-1e938a2b03c5</t>
  </si>
  <si>
    <t>950d7dad-d93e-43ae-ab6f-1e24d330f4b3</t>
  </si>
  <si>
    <t>a085a33f-40ea-44f0-a592-3869a8fb76d6</t>
  </si>
  <si>
    <t>f1bf566a-dde7-4e4f-8895-4e30277b67fe</t>
  </si>
  <si>
    <t>ff0381b1-21b5-4e1c-9f32-a33104814ce9</t>
  </si>
  <si>
    <t>b02aafea-c911-43ca-8034-748cdba41d79</t>
  </si>
  <si>
    <t>58d12b76-d7ee-481e-b9f8-6d8513ea063d</t>
  </si>
  <si>
    <t>08141b17-2f86-464f-ac79-eac660142aab</t>
  </si>
  <si>
    <t>1560ad96-084e-4aee-9acd-5e46ee8105e4</t>
  </si>
  <si>
    <t>0d26aff1-5dcd-4c72-8853-ac6efd34ca2a</t>
  </si>
  <si>
    <t>84080a5b-af89-4c17-b1f8-6859842d4e5b</t>
  </si>
  <si>
    <t>c0d31bac-2ab7-4f02-a3b0-d9b5a0e1c03d</t>
  </si>
  <si>
    <t>8196f9c1-0f8f-4a56-9eb3-baa2012b65d4</t>
  </si>
  <si>
    <t>01e7ba0e-23f7-4c43-91c2-97ccea703e51</t>
  </si>
  <si>
    <t>4fe787fa-8786-4d56-93d0-ed72f11b7241</t>
  </si>
  <si>
    <t>a9284906-2f35-4b1c-85bb-7eb60338cc2d</t>
  </si>
  <si>
    <t>26b2ed27-68f5-4d21-a1f2-1cd87d048e06</t>
  </si>
  <si>
    <t>92c683ff-034e-4bdd-8c27-d196a4676bed</t>
  </si>
  <si>
    <t>64a5562b-1eeb-4de7-90d8-9eba0b1c09ff</t>
  </si>
  <si>
    <t>1524b909-0e45-44be-8e93-1855b614339c</t>
  </si>
  <si>
    <t>693f8ac0-ef10-4a05-9f43-07e089edab75</t>
  </si>
  <si>
    <t>c31b9740-ad76-4178-9256-2c00a1c7290a</t>
  </si>
  <si>
    <t>c7f1727b-e0a3-4f06-86ba-cc1a3dedfa85</t>
  </si>
  <si>
    <t>f376f532-f75b-4c60-b56e-08527a7facca</t>
  </si>
  <si>
    <t>4a212db8-6b5d-4f86-96c6-027c1d4c5a60</t>
  </si>
  <si>
    <t>16993e91-870b-47d2-9098-b687b2f20336</t>
  </si>
  <si>
    <t>5b5ea547-92ab-40fa-8576-69d92d37557b</t>
  </si>
  <si>
    <t>80545107-3bf0-4bad-8c8e-98950b1e8738</t>
  </si>
  <si>
    <t>0376ecc1-f7bd-41b0-bb41-719f1cdf0853</t>
  </si>
  <si>
    <t>e7aeeddd-1450-47d9-a18a-0e209f5af835</t>
  </si>
  <si>
    <t>19646dbb-a0c8-44c8-a262-169801a59f2f</t>
  </si>
  <si>
    <t>ae7779f6-13a0-43e7-a356-45a7c3965e23</t>
  </si>
  <si>
    <t>2dc2f017-c762-4922-8704-ed47a421afb6</t>
  </si>
  <si>
    <t>d34b78fd-e9fd-4af2-8185-ecad66520d4b</t>
  </si>
  <si>
    <t>910ccab4-1c1a-4591-94c7-8399939f3480</t>
  </si>
  <si>
    <t>cb2b7b7c-60aa-4222-a711-cb109e2aa2b8</t>
  </si>
  <si>
    <t>a7b3553d-e719-4b4d-802d-33622723dd5d</t>
  </si>
  <si>
    <t>d2f0f59a-fd2c-4f32-9da0-a09c7b877025</t>
  </si>
  <si>
    <t>6e99dfd5-3046-4724-8933-41ed69d81932</t>
  </si>
  <si>
    <t>97bb6237-30a3-4795-b9dd-036113d4b3b3</t>
  </si>
  <si>
    <t>efba9209-3221-4892-8d96-23146aef4424</t>
  </si>
  <si>
    <t>8eb5037d-cf60-465e-a7b6-fc940311b87b</t>
  </si>
  <si>
    <t>a9aa274f-d581-457a-ad8e-94d886058ed8</t>
  </si>
  <si>
    <t>92ba884c-d467-4b97-aba0-7032878c1e03</t>
  </si>
  <si>
    <t>0a8bc259-eb14-4cdf-8add-0d96ac8f1646</t>
  </si>
  <si>
    <t>748be132-1b1e-4306-ba23-735a539d422e</t>
  </si>
  <si>
    <t>298435d0-1f7a-4dd4-b065-7801de7e23fd</t>
  </si>
  <si>
    <t>07bb46a2-c255-4133-8fec-c0b3ac944990</t>
  </si>
  <si>
    <t>92c53048-5882-489d-856d-aa142eaf9d80</t>
  </si>
  <si>
    <t>8f16a933-2d0f-43f7-af59-63dba7b6db8d</t>
  </si>
  <si>
    <t>a673ecc2-3f9e-49c8-a8a0-33518170fc75</t>
  </si>
  <si>
    <t>e4c0bdd0-8887-4794-83d0-90bcf550e7f8</t>
  </si>
  <si>
    <t>e1400ac9-2fdf-4207-8c65-82d322a55539</t>
  </si>
  <si>
    <t>f6271f82-73c1-4c68-94f0-00a8c7ee3ec1</t>
  </si>
  <si>
    <t>2af3f4c7-9797-4e72-b0e8-7005376ce267</t>
  </si>
  <si>
    <t>246e7b39-0755-4a0a-9d9b-dfe34ab133cb</t>
  </si>
  <si>
    <t>9fb45fe7-6937-4239-8548-115936dfce77</t>
  </si>
  <si>
    <t>bae9ac0c-dcd5-429b-88df-2af895fc1f3e</t>
  </si>
  <si>
    <t>fbeabb4d-6f7e-4465-881f-bcb265b21ca0</t>
  </si>
  <si>
    <t>db369245-5a2d-4fd1-8463-4679d35d7cd2</t>
  </si>
  <si>
    <t>fbdfea76-1ced-4cf1-96dd-6c38e159ddbb</t>
  </si>
  <si>
    <t>df1f5e40-48f8-4501-b220-53ba2a1001d3</t>
  </si>
  <si>
    <t>fe420cef-9ccb-473e-9ae5-d7ca920ec4fc</t>
  </si>
  <si>
    <t>9b8878c6-238f-44c8-9dfe-4676c66e11f7</t>
  </si>
  <si>
    <t>3cdcd810-39e5-4f28-989b-378a9b976a5d</t>
  </si>
  <si>
    <t>c95f2368-372e-46c4-9f3d-1c82a301fd78</t>
  </si>
  <si>
    <t>c43449fd-4ad5-429d-89c4-74d268dcb6bc</t>
  </si>
  <si>
    <t>365dc778-c1e5-4ab8-8687-f9583f9308e1</t>
  </si>
  <si>
    <t>639cda74-2249-449f-a7f2-64228302647b</t>
  </si>
  <si>
    <t>4fd24bc2-10ac-4a18-96cd-1f062ba5024c</t>
  </si>
  <si>
    <t>7fa02534-0dd1-455f-84ac-dcbef3aa4168</t>
  </si>
  <si>
    <t>27fd0327-3305-449e-b4df-20aeb99d6ea2</t>
  </si>
  <si>
    <t>66284077-a6c7-4460-9cc9-df93097a5fb5</t>
  </si>
  <si>
    <t>9f1d9e64-d5eb-4014-a291-033be9ad6031</t>
  </si>
  <si>
    <t>81f9ef23-4a14-44ac-9c0d-8322b1588958</t>
  </si>
  <si>
    <t>fd89085e-0ec9-40aa-8b8b-b72b7ca501da</t>
  </si>
  <si>
    <t>b3aa4ed8-5a94-461b-8446-d653fc705466</t>
  </si>
  <si>
    <t>099bd55e-eb92-4b54-b33a-c148619d6148</t>
  </si>
  <si>
    <t>90ad70cd-6152-4d45-a6a3-9289f33ed606</t>
  </si>
  <si>
    <t>1a69031e-2a84-46b5-a375-e94e60ab0bc7</t>
  </si>
  <si>
    <t>065606ab-5f1f-428f-b2c5-c6da4baf9597</t>
  </si>
  <si>
    <t>1660ae96-d64f-496c-91cb-bdac9b7722aa</t>
  </si>
  <si>
    <t>eb8761bc-db4a-4e20-951a-e00522afcb18</t>
  </si>
  <si>
    <t>c7d025b0-f633-4505-8793-1401f9c0f412</t>
  </si>
  <si>
    <t>4585284f-5848-44b3-83e5-aac36e6bfe1e</t>
  </si>
  <si>
    <t>ab1a4a62-5d67-4e91-bceb-bfd5cf9779c9</t>
  </si>
  <si>
    <t>a29e03cc-8960-45b2-b2dd-608515080f08</t>
  </si>
  <si>
    <t>f0e1c2de-9251-4a9a-a28d-083519f93a99</t>
  </si>
  <si>
    <t>b7da6db6-172a-4970-b38a-4a375cfa375b</t>
  </si>
  <si>
    <t>a9876912-824c-4e5a-846e-819e55d8269f</t>
  </si>
  <si>
    <t>94f9f356-3b73-4a86-95d0-d27829bd0717</t>
  </si>
  <si>
    <t>a1e0529c-84b2-4403-b3c1-6c64aa9e23cc</t>
  </si>
  <si>
    <t>2e278144-386b-48ff-9777-dbe15a249e13</t>
  </si>
  <si>
    <t>5675244b-3663-4d14-9b6b-b076128889a5</t>
  </si>
  <si>
    <t>6b0cde7d-0f34-41bc-bc64-a3254a2d7561</t>
  </si>
  <si>
    <t>d3911e59-4ea8-4fa9-aeef-5bfb155c103b</t>
  </si>
  <si>
    <t>8c796d6a-ee93-4640-b9a9-7556b5a1a07d</t>
  </si>
  <si>
    <t>1241fd90-c3c5-4a10-a69b-708ba8b4633e</t>
  </si>
  <si>
    <t>eab99641-f7e9-4cba-a913-e1880044e640</t>
  </si>
  <si>
    <t>5acce646-5752-40e2-bc51-1c308240464e</t>
  </si>
  <si>
    <t>b76c3506-251d-4836-a3f7-f3bb62d02ad1</t>
  </si>
  <si>
    <t>bbcb20f1-75b4-4393-95dd-6e2b65d5ff4f</t>
  </si>
  <si>
    <t>59cbff4b-2d9f-4539-b6d6-0d89eddde6bc</t>
  </si>
  <si>
    <t>d8f3a1ce-a034-4298-bdec-7a1edd116231</t>
  </si>
  <si>
    <t>cd82c04b-852d-4e0c-8d5e-68645248bd6f</t>
  </si>
  <si>
    <t>c3335df7-3db5-44c4-bc70-1b03ba03048a</t>
  </si>
  <si>
    <t>dbdbfa7c-7932-46fa-ad10-d53bbd798cf5</t>
  </si>
  <si>
    <t>f608833d-8f7e-4184-a3fc-665f57aba3b0</t>
  </si>
  <si>
    <t>ef61f409-a614-4271-986a-5d40d27e053c</t>
  </si>
  <si>
    <t>aad6f51a-1c6f-46b7-aa7b-768352ed8d1c</t>
  </si>
  <si>
    <t>2723dca3-d1e9-4198-829f-f9ed1fb396b4</t>
  </si>
  <si>
    <t>7984e2c6-c353-4a41-b094-e1dafb4edf8b</t>
  </si>
  <si>
    <t>07dbcfe6-abc1-4d18-8461-eb3989c5462b</t>
  </si>
  <si>
    <t>132aaf5f-1300-43ed-bae5-4887a7e7e6aa</t>
  </si>
  <si>
    <t>08b55574-a0b5-45c8-abea-e84eb7b32975</t>
  </si>
  <si>
    <t>09f04fe7-9954-4df3-9431-cd35713dbc1a</t>
  </si>
  <si>
    <t>f078167b-f855-4987-bfda-6527e54e8d44</t>
  </si>
  <si>
    <t>cabf84bd-b268-4013-af9d-cbe9ffc044af</t>
  </si>
  <si>
    <t>da313250-0337-4225-a411-b5b75ca190d9</t>
  </si>
  <si>
    <t>a7cc0271-0b4c-4da5-869b-7b59ce57d0bd</t>
  </si>
  <si>
    <t>cd0e79d8-3857-4dfb-b7f9-8d7106aa1fce</t>
  </si>
  <si>
    <t>954dcb74-100f-4ceb-8eed-376103cf5436</t>
  </si>
  <si>
    <t>a4c72480-839c-4b10-9139-e602b10215b8</t>
  </si>
  <si>
    <t>06768e6d-9118-44cd-852c-32cce8bfe898</t>
  </si>
  <si>
    <t>d0885607-812a-49f6-b5a4-dbc7a59549f4</t>
  </si>
  <si>
    <t>4bc6206b-a4ee-4f43-a69f-13a03aa8adbe</t>
  </si>
  <si>
    <t>6afbc377-c531-4b4b-ba2d-f616107bea3e</t>
  </si>
  <si>
    <t>e7069522-df6f-43e5-acd7-050d7c3f1fe3</t>
  </si>
  <si>
    <t>9d8871fd-6726-4bdd-b846-4a19c7d197bc</t>
  </si>
  <si>
    <t>fd485b3c-f7bd-4eb2-a742-1d2431bcbb2a</t>
  </si>
  <si>
    <t>efb1d2d1-e437-4a9d-a0e4-6b1da652541e</t>
  </si>
  <si>
    <t>d553a8df-d604-4a85-b7cc-c11980bd7ce2</t>
  </si>
  <si>
    <t>7f73a9ec-fb82-4eb0-bc55-bff60ca0afc4</t>
  </si>
  <si>
    <t>cd3e92be-8dbb-4f0f-a7b7-80be21d85db8</t>
  </si>
  <si>
    <t>7843f07d-f2c8-4ebc-8dc1-9a25d28b8d28</t>
  </si>
  <si>
    <t>8b92d68f-3baa-431c-b556-472d9638ce45</t>
  </si>
  <si>
    <t>6c580d81-de0f-4db3-b8dd-bd1ab10919e4</t>
  </si>
  <si>
    <t>3997f8f9-ed0e-4bda-94b0-6f06372c9506</t>
  </si>
  <si>
    <t>8f556804-a1d0-41b1-930d-96be4a33e606</t>
  </si>
  <si>
    <t>369b918f-c741-4cd7-8f5a-74eaebb3ba16</t>
  </si>
  <si>
    <t>ebd6f9c6-f04e-402a-b3b5-e35e3d1752ca</t>
  </si>
  <si>
    <t>d26a52b3-d9f5-4b5d-8aca-afa2484875ee</t>
  </si>
  <si>
    <t>6a3430a2-4a88-41a8-beaf-fccdd1d45517</t>
  </si>
  <si>
    <t>03572a83-a989-4602-bb89-d6ed424bb61a</t>
  </si>
  <si>
    <t>a0338b15-ee5a-46b7-9ff5-6efb2eb8f5ab</t>
  </si>
  <si>
    <t>30d8cd44-a1a8-4ab7-87f1-99111c75cb6f</t>
  </si>
  <si>
    <t>4efe87f8-2bf7-48e1-85cf-5c1457df9d9d</t>
  </si>
  <si>
    <t>0fc80a72-2d05-4c3c-8136-f544df2093c3</t>
  </si>
  <si>
    <t>5bde9c98-533b-4ba8-8d0d-aed2782d2684</t>
  </si>
  <si>
    <t>074974ed-7713-4edf-abcc-5e200bc8537d</t>
  </si>
  <si>
    <t>5bb7086d-a632-48c5-9b57-a2ff4dc934f8</t>
  </si>
  <si>
    <t>b48455fa-fbdf-4a42-aa4e-cbf8da5d9ee1</t>
  </si>
  <si>
    <t>fcd98704-3381-4da8-a9d0-85206456ca0b</t>
  </si>
  <si>
    <t>03473cbb-116f-4f83-86c0-50d5889eff11</t>
  </si>
  <si>
    <t>1cec8e1a-078f-4340-ba27-a583a615df39</t>
  </si>
  <si>
    <t>9a1b7476-d0e7-436f-ae1b-959aafbad559</t>
  </si>
  <si>
    <t>e8ba80fd-2a67-4540-bd98-b356fd9e2dd2</t>
  </si>
  <si>
    <t>d5959062-3681-408a-a01a-53c7403a89be</t>
  </si>
  <si>
    <t>33fa6e25-f271-47d9-8a29-de91bc1af0d5</t>
  </si>
  <si>
    <t>cdfc45e7-7f97-429e-bb8b-09a7c29b9bd0</t>
  </si>
  <si>
    <t>85a4f95c-60cc-4cb9-814d-d8f745f82325</t>
  </si>
  <si>
    <t>8388cf02-9398-4b74-b67b-56d7a074612e</t>
  </si>
  <si>
    <t>ab956cd0-1819-451c-b8c1-d22b4b6796b2</t>
  </si>
  <si>
    <t>5d77fa6c-4508-4088-9722-5a2902285a19</t>
  </si>
  <si>
    <t>2312ef5d-8274-4e8c-90e6-0f5c3eadd031</t>
  </si>
  <si>
    <t>5a7ab9d8-b064-4994-8477-3a606aad924c</t>
  </si>
  <si>
    <t>3c779e4e-ccc4-4d72-b98e-a1757ac6797f</t>
  </si>
  <si>
    <t>eca1d876-576b-4434-b47b-1bebd8f426d2</t>
  </si>
  <si>
    <t>cb4b90e7-5dcc-4e06-92b4-2aeb4db98cdf</t>
  </si>
  <si>
    <t>08a14bb8-ab48-4170-bccf-ef04ab15c43a</t>
  </si>
  <si>
    <t>05eaae1b-e321-499c-be9b-b6599ad1a880</t>
  </si>
  <si>
    <t>1a594ae9-af38-4c31-a00b-a1cf439139bc</t>
  </si>
  <si>
    <t>ead812db-d371-4bc2-abb4-ca8c8471ca77</t>
  </si>
  <si>
    <t>a3dfcf7d-3765-40d2-8a11-2111df14899b</t>
  </si>
  <si>
    <t>46bdbd12-f628-49d0-850d-40ed37757cdc</t>
  </si>
  <si>
    <t>7dca795d-ec1e-44b2-a87c-daa04461915a</t>
  </si>
  <si>
    <t>ea9dd8be-c392-42e1-8ccc-ace56b211966</t>
  </si>
  <si>
    <t>6d7cc8e5-2cc5-46a0-84c8-43c7f87daf9a</t>
  </si>
  <si>
    <t>1b88d370-7853-4579-99af-dc942e3f248f</t>
  </si>
  <si>
    <t>b8c06b97-66a7-492f-9ee4-a115b51e9dcf</t>
  </si>
  <si>
    <t>ee89f93f-b2ff-459e-93a2-ea8bfa7992f6</t>
  </si>
  <si>
    <t>4473c5da-f69b-4fd8-9a33-1838c1e09fc6</t>
  </si>
  <si>
    <t>6b31ebd3-0df5-4c2f-a137-a81d2c18e90a</t>
  </si>
  <si>
    <t>cadbece8-fd1a-4fcf-a4f5-3dd2e6bdd969</t>
  </si>
  <si>
    <t>33a69d90-e90a-45af-a9ce-eda2a1ab0d7c</t>
  </si>
  <si>
    <t>a59ad549-bbaa-4fee-9eb0-10d7e64b5e3b</t>
  </si>
  <si>
    <t>837a5bb7-7d0f-4315-8528-d5a30bf12108</t>
  </si>
  <si>
    <t>396f6900-f042-44d8-be21-0b167b912ff9</t>
  </si>
  <si>
    <t>c8fb5434-5cc6-4b80-85f4-3bcd5205a7a8</t>
  </si>
  <si>
    <t>59512720-e88a-468c-adda-27695b946960</t>
  </si>
  <si>
    <t>7b7aa94d-7978-405d-874b-593805447b56</t>
  </si>
  <si>
    <t>8134248c-be39-48b8-ae98-f9e508dbb240</t>
  </si>
  <si>
    <t>c86981de-a762-42d2-8576-c52e61cf46b6</t>
  </si>
  <si>
    <t>435e0df1-9dc6-4dbc-8a22-d98d9287743f</t>
  </si>
  <si>
    <t>4e273869-ee28-46a6-b32d-41c1b291af1e</t>
  </si>
  <si>
    <t>c93b183b-6934-4630-b9b9-727cf3a44d9f</t>
  </si>
  <si>
    <t>984f7f4a-0e12-47d7-8f25-00433e9a81ab</t>
  </si>
  <si>
    <t>2c7ccf0f-852f-4359-a5bf-1e15605d2411</t>
  </si>
  <si>
    <t>e0203e9a-2724-4032-b679-6c33795c4d13</t>
  </si>
  <si>
    <t>b2976ddf-b2bb-4870-8fcf-2377c119d2cd</t>
  </si>
  <si>
    <t>4b4e57f2-0dce-4598-885f-71fa5662cf0e</t>
  </si>
  <si>
    <t>521d1f0d-3f5f-438f-8c6d-6c9aab0299af</t>
  </si>
  <si>
    <t>c8a08658-20ab-4f89-a0e7-3f614340eb78</t>
  </si>
  <si>
    <t>b010be93-76b2-4b4d-bdbc-a420fc96aeaf</t>
  </si>
  <si>
    <t>7e4e462c-f211-4671-b964-ee732464853e</t>
  </si>
  <si>
    <t>35cdcfe1-c48a-43b6-8533-8f70aa35c713</t>
  </si>
  <si>
    <t>1df5b1e8-8112-471d-80aa-74af1982324f</t>
  </si>
  <si>
    <t>eb295874-e3cf-4c03-8fcc-0d20f7002487</t>
  </si>
  <si>
    <t>b46fb518-339f-4c79-a429-f00e662c7085</t>
  </si>
  <si>
    <t>d6b8270f-7185-40df-9965-535dc995fafb</t>
  </si>
  <si>
    <t>5f8bdd64-2a4f-404d-9cdc-a1ada06cafe8</t>
  </si>
  <si>
    <t>cb5d5d80-7f94-421c-a76a-fb560beeb1ba</t>
  </si>
  <si>
    <t>1de5ede5-f00c-473f-9a4c-adb67defa9a2</t>
  </si>
  <si>
    <t>31cd336c-f793-4bec-bc4c-039d941c2490</t>
  </si>
  <si>
    <t>29208590-743a-425b-9077-67234e055f13</t>
  </si>
  <si>
    <t>3db1dae5-386e-4bcd-8696-37840c900ccf</t>
  </si>
  <si>
    <t>7ba75cd9-df14-4e14-a22c-3ddc259ef325</t>
  </si>
  <si>
    <t>8109f1c7-ba4f-46ec-b3c5-46243b944811</t>
  </si>
  <si>
    <t>06465985-0b74-4942-bae3-5d65186df92b</t>
  </si>
  <si>
    <t>ca45e25e-8bdd-4799-8c0c-2eccdcb6bbf2</t>
  </si>
  <si>
    <t>b2b6a0a2-6478-467c-b4f6-901fde495cec</t>
  </si>
  <si>
    <t>9181fa02-7760-4f1e-a008-1a54d063fb9b</t>
  </si>
  <si>
    <t>bb097e87-3e4e-40ad-b791-cd342f7ad67b</t>
  </si>
  <si>
    <t>1c813952-7e02-4264-a834-416e29ccb810</t>
  </si>
  <si>
    <t>f4d7fadf-5c3b-41d9-b4fb-f6df2bfaaa2d</t>
  </si>
  <si>
    <t>7b2aae74-2b75-4973-93ec-b657bff5a9a1</t>
  </si>
  <si>
    <t>09263d5f-674e-482d-a8c0-324762193672</t>
  </si>
  <si>
    <t>3dd65018-61b5-4329-a9cc-bac8c15a6b25</t>
  </si>
  <si>
    <t>516e93d4-bbed-4673-9afd-e3e853754100</t>
  </si>
  <si>
    <t>42466881-a58b-4057-a0ea-615af204f9a6</t>
  </si>
  <si>
    <t>6dde2c86-7593-4d49-aee0-38ae33b01060</t>
  </si>
  <si>
    <t>1a0feffc-117c-4e7c-a2cf-8c2c3548f658</t>
  </si>
  <si>
    <t>a0acfed2-3ecb-4404-a39e-2fc473381219</t>
  </si>
  <si>
    <t>3cef2ed3-dfec-427e-ba70-5d08fa92a631</t>
  </si>
  <si>
    <t>25c3f6c6-d0d4-4135-b2e8-67e3d423fa2d</t>
  </si>
  <si>
    <t>fa6410af-b085-4a71-9789-00ccefdeb848</t>
  </si>
  <si>
    <t>ea172916-31b9-429f-b590-a746507bb20e</t>
  </si>
  <si>
    <t>b36b2e7d-ddd2-41ee-8a2f-00154f07b184</t>
  </si>
  <si>
    <t>1b82995d-cc3f-4f27-a87f-2dd1b6c9fc2e</t>
  </si>
  <si>
    <t>eb0149c4-6c4f-4467-92f1-32a3745766f7</t>
  </si>
  <si>
    <t>eb6c6692-bbc5-40f1-b191-88b47869c368</t>
  </si>
  <si>
    <t>181aa143-101d-4965-9ab4-80edcaedd194</t>
  </si>
  <si>
    <t>0066a45e-d10f-4519-9e4a-15e32388ad00</t>
  </si>
  <si>
    <t>41750832-10d6-4ce6-ae6c-494a1d849b0a</t>
  </si>
  <si>
    <t>e55e1e83-d28d-4691-a909-185781512ae0</t>
  </si>
  <si>
    <t>1ad376c4-db63-48e2-92ea-1f2f94d583ce</t>
  </si>
  <si>
    <t>79d11806-228a-4fab-8270-a7d65c9cecf7</t>
  </si>
  <si>
    <t>b69ffd1c-443e-47a7-ac67-b304ee8ece03</t>
  </si>
  <si>
    <t>cff04a7a-b133-49e2-9a12-16c9c89c1a7a</t>
  </si>
  <si>
    <t>2d6e45f9-c626-4f26-b7ca-7fbea55a3773</t>
  </si>
  <si>
    <t>78a91b6f-0e0a-4432-b7cf-170f0d378356</t>
  </si>
  <si>
    <t>ce4be12e-c15f-46e0-8026-f3e4935d04b4</t>
  </si>
  <si>
    <t>1c8ec967-8010-404b-b7d6-767a09e543bc</t>
  </si>
  <si>
    <t>a35353ba-7e5d-4a4e-b1e2-851b4ce3ed64</t>
  </si>
  <si>
    <t>ab117f6f-73fc-4211-b264-db6211bd97f3</t>
  </si>
  <si>
    <t>a060eae1-66cc-4f52-9aef-d512ccc77f47</t>
  </si>
  <si>
    <t>1663f5da-a60e-41d7-a9ae-5704f4c7a196</t>
  </si>
  <si>
    <t>24be0465-3bee-4952-bc5b-8b0227a6baaa</t>
  </si>
  <si>
    <t>a952d34f-2ec1-4daf-9ee0-9c06351caa91</t>
  </si>
  <si>
    <t>f7b5a5d9-ce05-4088-8839-e0ee991872ec</t>
  </si>
  <si>
    <t>8f38ef25-91a6-42e2-947f-9d9d094a2d0d</t>
  </si>
  <si>
    <t>2756a817-e711-4a26-b146-2e793e01d065</t>
  </si>
  <si>
    <t>f1bbc7ec-707d-4d01-b7fc-ceb06bd4de36</t>
  </si>
  <si>
    <t>4b488ecd-4021-414b-9e79-052a51e982e6</t>
  </si>
  <si>
    <t>2919e65b-e387-49f7-8afa-26b4cb2f5d35</t>
  </si>
  <si>
    <t>abe07eca-d0df-4a23-8b09-738a81049742</t>
  </si>
  <si>
    <t>03e076ee-865e-440a-bf29-41053d4f0b3b</t>
  </si>
  <si>
    <t>37cfcd56-9185-4c3d-8049-8ac6b15e6cbb</t>
  </si>
  <si>
    <t>7e65ef60-0906-4e1e-9b54-b8d89cefddae</t>
  </si>
  <si>
    <t>5c619083-1760-4a87-a00a-3ca15ffccf0c</t>
  </si>
  <si>
    <t>4d396fff-770c-4879-ab7d-562cd5347d99</t>
  </si>
  <si>
    <t>e1c24850-9ba6-4b3c-b64c-b3dc0e49a8f0</t>
  </si>
  <si>
    <t>80ae474f-2e01-4732-a930-00d3e2cd07ba</t>
  </si>
  <si>
    <t>e9c0e33c-d11c-49fe-8c0a-7cd7c19bccb6</t>
  </si>
  <si>
    <t>eb61a935-8dbb-40cc-83eb-a4b86a1c5f82</t>
  </si>
  <si>
    <t>6ef75419-014d-484f-b0b5-ad892dc6355a</t>
  </si>
  <si>
    <t>78881b37-93a3-40e3-af3f-0ed648260308</t>
  </si>
  <si>
    <t>3e5ca0e8-0ee4-442c-a7d5-42e317f42e32</t>
  </si>
  <si>
    <t>1ef03e82-e34c-4c29-b256-b321b3a5ce99</t>
  </si>
  <si>
    <t>74321b67-ea33-4478-a9a2-a5d32e6eab48</t>
  </si>
  <si>
    <t>5a8ba2fb-5253-47fd-8008-44384430edf1</t>
  </si>
  <si>
    <t>ba7257d0-99c8-4c55-a657-6537eb677dfb</t>
  </si>
  <si>
    <t>fa287c41-72cd-40a9-82b6-1fc0737ab235</t>
  </si>
  <si>
    <t>09054f5f-12f8-4050-a4a3-0200272daaa0</t>
  </si>
  <si>
    <t>900d8e75-3067-4dfb-8193-9f2a21e0678e</t>
  </si>
  <si>
    <t>e158767d-d404-4c70-9ab1-df830be9d0d7</t>
  </si>
  <si>
    <t>804256f3-09b1-43a2-9e9b-2e12ed16cffe</t>
  </si>
  <si>
    <t>210b9c3e-61bd-419b-842d-72ed78d38e9e</t>
  </si>
  <si>
    <t>5ab5431d-4185-4b4f-be21-4183473aa0a9</t>
  </si>
  <si>
    <t>eb0d1e13-35b7-472c-a39c-c5211ebb80e4</t>
  </si>
  <si>
    <t>83f21fb5-7cfa-45e9-875e-819c773032fb</t>
  </si>
  <si>
    <t>33bca94a-0b75-4ad7-b4fe-db44cfdd6992</t>
  </si>
  <si>
    <t>ac790561-30ba-49da-b38b-56e3f1d6898d</t>
  </si>
  <si>
    <t>1b49ab1b-80c6-48a5-8fa2-99155b0d743d</t>
  </si>
  <si>
    <t>2053f03c-0aff-41b0-be01-b4b81f0b1c6b</t>
  </si>
  <si>
    <t>77b85c42-c67d-4876-b26b-6ab89ed8bbaf</t>
  </si>
  <si>
    <t>6b608954-fb0e-409e-bb61-f6b97fea7fb5</t>
  </si>
  <si>
    <t>7fc041a7-0fd1-44e9-b505-6dd1e752a78c</t>
  </si>
  <si>
    <t>cd3d65e9-6653-4206-8809-0665721a1af5</t>
  </si>
  <si>
    <t>d7fbf7d7-9302-402c-a84e-d8303dedc8cd</t>
  </si>
  <si>
    <t>4715e1c8-4447-49fb-aaf6-d1f7cdc5a4a3</t>
  </si>
  <si>
    <t>e6d043fa-2dd1-45d0-876c-a7c704f2ce1f</t>
  </si>
  <si>
    <t>84e37d64-6055-4386-ba92-21d96a511b3b</t>
  </si>
  <si>
    <t>b16c9135-2798-4e1d-a48a-1d9c64d459f2</t>
  </si>
  <si>
    <t>029e94b4-bc1c-4602-a8ef-7fe92c78f4c2</t>
  </si>
  <si>
    <t>28c6e751-2511-479d-83c1-455a6e1fc02a</t>
  </si>
  <si>
    <t>727e553f-d207-4563-9a00-8d82561e7817</t>
  </si>
  <si>
    <t>3f14d6e0-dd02-4fe1-82ff-bd5cec08118b</t>
  </si>
  <si>
    <t>43c2a767-ad49-4977-b9b7-e87e81e9e93d</t>
  </si>
  <si>
    <t>2b7bf795-ccef-4bca-93a6-d00318b73c50</t>
  </si>
  <si>
    <t>f1200806-6780-4b17-b062-50507384f5ce</t>
  </si>
  <si>
    <t>e3a57085-5027-4193-90fd-91b31d51ffe8</t>
  </si>
  <si>
    <t>214cb42c-b964-4040-9c71-0251fb9a4a1e</t>
  </si>
  <si>
    <t>e8e2671b-ef4f-4d9b-a1b3-0b642a8eff25</t>
  </si>
  <si>
    <t>4d29e9ee-d620-4826-934a-0ad009294493</t>
  </si>
  <si>
    <t>ecb0426b-5580-4337-a6c4-add3b523895d</t>
  </si>
  <si>
    <t>83a192a7-6748-40bc-a60b-004e4a03e87b</t>
  </si>
  <si>
    <t>85420440-ebf6-49e6-af14-16079557b57a</t>
  </si>
  <si>
    <t>57212dcb-1d06-4d90-8679-277113d72959</t>
  </si>
  <si>
    <t>69f107ad-0d39-475d-850e-6d718d486ae4</t>
  </si>
  <si>
    <t>18a5612d-f555-46c6-ad9a-ec247c068c0e</t>
  </si>
  <si>
    <t>cc8ec647-33c7-46cf-af2b-141363c9314f</t>
  </si>
  <si>
    <t>63c3d866-4c2f-4b50-9e58-332a2bbea4e5</t>
  </si>
  <si>
    <t>981b303b-c6cd-438a-9e2a-d360db261b75</t>
  </si>
  <si>
    <t>b6a5e8ca-ccd7-4fca-a1d3-949bffc746cf</t>
  </si>
  <si>
    <t>c3bb2207-5913-4675-9977-5a1a64de72e1</t>
  </si>
  <si>
    <t>ac6d762a-91b1-494e-9ce5-cdccfd177f90</t>
  </si>
  <si>
    <t>9084d77f-70c5-4e36-91f5-57f8f36c20c7</t>
  </si>
  <si>
    <t>b2bf8c40-7a2a-4695-8a51-354e6021337e</t>
  </si>
  <si>
    <t>75213958-6f81-4fc1-a446-5eafb01dca12</t>
  </si>
  <si>
    <t>ead37a59-af0e-4cd8-a764-f2cdbe727457</t>
  </si>
  <si>
    <t>91b02759-584d-4f29-b1a4-5818311708d1</t>
  </si>
  <si>
    <t>2b8e4729-3d02-40e1-86ba-7cb9241b7f80</t>
  </si>
  <si>
    <t>10fe2d39-3e7a-4fd6-afef-fd7885f1fd16</t>
  </si>
  <si>
    <t>8f256cb4-eb43-4eaf-a0f9-ee1436424b70</t>
  </si>
  <si>
    <t>47787f39-8e7e-44fb-b179-442e3735f82f</t>
  </si>
  <si>
    <t>b6083e69-466b-43ff-bd61-d835ff91dfae</t>
  </si>
  <si>
    <t>225a3fb2-e273-4726-a0f3-0fea1aa6f0c9</t>
  </si>
  <si>
    <t>bdfa953f-4810-434e-a574-205313689450</t>
  </si>
  <si>
    <t>9f3553ad-d5b2-4d08-85f8-1560403a619d</t>
  </si>
  <si>
    <t>11ea4551-84fd-4d94-b679-4a8f5d4fd69a</t>
  </si>
  <si>
    <t>6a2c245c-1c2b-4aab-8133-182c39000b3a</t>
  </si>
  <si>
    <t>435ccceb-38f8-40a8-86eb-7629bd3d9c54</t>
  </si>
  <si>
    <t>437ee4e8-fc39-4e80-99a5-3e8aa461522a</t>
  </si>
  <si>
    <t>3a541439-f431-4fbc-9f60-8434d47eaae8</t>
  </si>
  <si>
    <t>28c544f1-3e87-4ae2-bd03-8bb94284b82c</t>
  </si>
  <si>
    <t>9927198c-86e3-4f28-a6ce-397acc4caf69</t>
  </si>
  <si>
    <t>2381eca7-1a48-4bfb-8dab-c7a632ed0058</t>
  </si>
  <si>
    <t>c6e7dcc7-f791-40a3-ac2e-7604b3a98468</t>
  </si>
  <si>
    <t>0986188b-fb15-47a9-afc2-8a22c131768f</t>
  </si>
  <si>
    <t>51846af3-4ee8-4383-b77e-c7941ff99e4f</t>
  </si>
  <si>
    <t>872edb94-4351-4086-b95a-9e27431cc43f</t>
  </si>
  <si>
    <t>5387eb2d-2e8e-47aa-a12f-9202951e5f69</t>
  </si>
  <si>
    <t>887211af-46f5-4170-b67d-ae4b857a3e02</t>
  </si>
  <si>
    <t>19cef185-673b-4519-9fb2-cd85a59f6528</t>
  </si>
  <si>
    <t>398c5457-acaa-41b1-887c-eb2b44578430</t>
  </si>
  <si>
    <t>87224324-13d4-4c0c-b5a2-8f782c47cccd</t>
  </si>
  <si>
    <t>67cf164d-d961-4310-8646-8b5792f20876</t>
  </si>
  <si>
    <t>5c55ebb6-04ac-4d5d-9d7c-32ea910c88ba</t>
  </si>
  <si>
    <t>de02cddd-08a6-42fe-99bc-06cc033f2bd5</t>
  </si>
  <si>
    <t>d625591a-3bbc-429e-a938-e0c608d79b57</t>
  </si>
  <si>
    <t>51902957-4d34-4297-ae4b-fb94b2467e14</t>
  </si>
  <si>
    <t>42c50042-91a6-424a-b693-29d883255e61</t>
  </si>
  <si>
    <t>5ad29c73-f218-4cb0-b44c-628973888c49</t>
  </si>
  <si>
    <t>226c0013-0f4e-437e-a087-e806934fc1fb</t>
  </si>
  <si>
    <t>5952e659-bab6-482a-96c4-f44b828be07a</t>
  </si>
  <si>
    <t>07cbc13d-c375-4955-a2a8-15fd519c8740</t>
  </si>
  <si>
    <t>dbb5d434-8a56-41f9-87eb-1cf8dc563b1b</t>
  </si>
  <si>
    <t>40f121cf-8cc7-4e5a-bf91-dfa99f774bca</t>
  </si>
  <si>
    <t>4be265b7-f86a-4d63-913d-f15259bbc9ad</t>
  </si>
  <si>
    <t>4b9cde42-026c-4e54-a2d5-c417ffca15ac</t>
  </si>
  <si>
    <t>cd892f9f-b0e1-4c18-b7da-e733c906f25a</t>
  </si>
  <si>
    <t>207339d4-84f7-4562-aeab-481ca61807c6</t>
  </si>
  <si>
    <t>755f3ee0-6334-4300-8117-dd9d43d6b113</t>
  </si>
  <si>
    <t>5cd4bc7f-42fe-4ca5-8903-f154b5473974</t>
  </si>
  <si>
    <t>803b8187-d2cd-405e-9016-a8aa418384e1</t>
  </si>
  <si>
    <t>61ed2c75-3159-4640-9a7f-adbdcd9f6144</t>
  </si>
  <si>
    <t>47ef1fd4-7788-481e-829c-abd737dbd61f</t>
  </si>
  <si>
    <t>2820c5f3-3394-45aa-930f-e4e26a781c66</t>
  </si>
  <si>
    <t>3080b07c-545a-4370-9485-b288de08764f</t>
  </si>
  <si>
    <t>c0874a78-dcb0-4a64-b41d-1995f7c54cab</t>
  </si>
  <si>
    <t>c2edf117-ec72-4ee9-bf3c-bb67ea3ce636</t>
  </si>
  <si>
    <t>8eebe75f-d578-48f5-9c59-5a5864dfa1c2</t>
  </si>
  <si>
    <t>d87c00e4-e192-46ea-a7cf-353a90d06715</t>
  </si>
  <si>
    <t>10d5f159-a06d-4c0b-8ca6-20231beefa15</t>
  </si>
  <si>
    <t>7ffed6ac-db02-4e27-9368-551fb7b66687</t>
  </si>
  <si>
    <t>c8a454e7-9cfd-41de-a06e-f0251becf007</t>
  </si>
  <si>
    <t>2f7bc8a8-1433-4c9e-976d-02584059d9c4</t>
  </si>
  <si>
    <t>724af657-0df2-4775-8850-9e3cd124f620</t>
  </si>
  <si>
    <t>5c4b45aa-9549-406c-9b5a-efbc6faf2a36</t>
  </si>
  <si>
    <t>19ff99c9-4347-4ec5-9ba7-d9680a0268a6</t>
  </si>
  <si>
    <t>f933c9ef-6e58-4e70-b20d-e7d40e7c0ea2</t>
  </si>
  <si>
    <t>e334edac-479f-4209-a523-985d5244f439</t>
  </si>
  <si>
    <t>76cf661d-95cb-4b43-bd4e-a2fb1e1ca16c</t>
  </si>
  <si>
    <t>2736897f-a383-4813-bb71-2a3b303dc1be</t>
  </si>
  <si>
    <t>d178f7f4-f66b-4f59-8ab8-d15e9b51a915</t>
  </si>
  <si>
    <t>14505c8a-5d16-4808-8a62-75fcdfbb28d1</t>
  </si>
  <si>
    <t>a20bd2c0-01c9-46f2-883e-addc3a0b0ab3</t>
  </si>
  <si>
    <t>3a85cb4f-fbe6-43cd-9e48-561e968a38ba</t>
  </si>
  <si>
    <t>df6931fb-0022-4c8a-a665-d7a6fa7e896d</t>
  </si>
  <si>
    <t>a4cfac30-906c-46c6-9613-799375ab5c8a</t>
  </si>
  <si>
    <t>4accb3d6-cb3e-4912-955e-5c7ab5b2f60a</t>
  </si>
  <si>
    <t>ee1c6064-32f6-488d-b0c5-e7ff7fc46d64</t>
  </si>
  <si>
    <t>d3b41960-c2b4-4bf5-92cb-243fd3dd3839</t>
  </si>
  <si>
    <t>88007999-8185-4c2c-8bb7-019af9a4268a</t>
  </si>
  <si>
    <t>bbc959b5-3e2d-486d-afe6-f5604ccd8353</t>
  </si>
  <si>
    <t>c7070081-a154-4414-b413-bef90b05e624</t>
  </si>
  <si>
    <t>0048f001-a72c-4307-8f2d-3820bdf4ed80</t>
  </si>
  <si>
    <t>37d89df6-e945-4365-b6bf-f153ff42dba6</t>
  </si>
  <si>
    <t>81264692-e2fd-4344-9f2b-0826d6bb7edf</t>
  </si>
  <si>
    <t>0b23f53c-b88a-4f84-9ad7-a5c6c58468c1</t>
  </si>
  <si>
    <t>baf77c0b-ae75-441e-a9ca-10dcb0ca8a86</t>
  </si>
  <si>
    <t>e6f30248-cada-456a-9bad-60136760979b</t>
  </si>
  <si>
    <t>07b6de05-0028-418a-9e1c-09a345bd813c</t>
  </si>
  <si>
    <t>a07f537a-651f-4bfd-894c-91d437fe5a2f</t>
  </si>
  <si>
    <t>49d28e48-9b37-4e3d-b921-06b3c1ff01f3</t>
  </si>
  <si>
    <t>005bfa8f-2b5b-4b77-8285-3bf38fc632da</t>
  </si>
  <si>
    <t>6463ec75-e456-45e7-8cfb-a377f3842234</t>
  </si>
  <si>
    <t>acccbbd5-848f-4151-a9e8-33e653d4e494</t>
  </si>
  <si>
    <t>31f056a8-4f89-4d97-a971-d157f79285c2</t>
  </si>
  <si>
    <t>86222aa8-5671-4c15-b626-a0b47e66afcf</t>
  </si>
  <si>
    <t>3a338129-8b57-498d-b986-04c650132c87</t>
  </si>
  <si>
    <t>119a8e37-6e68-4055-b5bb-012e97bc9ffb</t>
  </si>
  <si>
    <t>8cb6d729-372a-415e-a63f-7460bf042fb5</t>
  </si>
  <si>
    <t>6cdf0799-8c0c-40af-8522-41cb8dedbd76</t>
  </si>
  <si>
    <t>fd0ef1ea-371a-4e71-8fb7-c9a05f7ccd03</t>
  </si>
  <si>
    <t>0d84a40e-1adf-46a9-850f-312e3efd401b</t>
  </si>
  <si>
    <t>3fede56d-0d7a-4aa2-93b7-acc1341f620b</t>
  </si>
  <si>
    <t>c55bd57e-3c4f-495c-be97-d55c21b22f6f</t>
  </si>
  <si>
    <t>7b4e29be-baa8-42c4-a7e8-3a707d8ef336</t>
  </si>
  <si>
    <t>00e9f683-9379-4296-a5a6-76bc2c9dd117</t>
  </si>
  <si>
    <t>3c9f262f-a793-4935-8967-c74dbadf9938</t>
  </si>
  <si>
    <t>a70e3fc7-66f5-4ab7-ac53-4875558a9a48</t>
  </si>
  <si>
    <t>fb35081c-372b-46f2-afb1-a239c1ca535b</t>
  </si>
  <si>
    <t>c214a79d-72d0-4384-8a5a-619721b76c8e</t>
  </si>
  <si>
    <t>0090f79e-a776-489a-9112-5f71e7870f94</t>
  </si>
  <si>
    <t>df3978cc-64e6-4e40-9cd3-10a6a5dda843</t>
  </si>
  <si>
    <t>174b96de-7b2d-4934-a5a0-35ba2d435c5a</t>
  </si>
  <si>
    <t>69aedea2-3081-4c29-805a-c76edff4c5a3</t>
  </si>
  <si>
    <t>0bd8dee5-47a9-4349-9d55-e109f81d4394</t>
  </si>
  <si>
    <t>593b2af6-e882-4129-8c49-1deddd7278fb</t>
  </si>
  <si>
    <t>cfe10e0f-1aac-495b-b869-4af2359dbb3a</t>
  </si>
  <si>
    <t>a65d3fbe-d5b0-4ac7-840c-fdca8d9a9379</t>
  </si>
  <si>
    <t>3fa23200-518c-4593-983c-1114bf8ee2e7</t>
  </si>
  <si>
    <t>75994c2a-9f9a-4701-b51d-ad8b7e3787cb</t>
  </si>
  <si>
    <t>b96865dc-ec6f-42ff-8d8b-9a0bf7d5b6be</t>
  </si>
  <si>
    <t>99700d41-55b7-4d78-acd3-86a1060d880c</t>
  </si>
  <si>
    <t>14032ec1-bd28-4b6e-8baf-e87a673489b1</t>
  </si>
  <si>
    <t>c73888d0-47c7-49e4-ac1f-8c525c426907</t>
  </si>
  <si>
    <t>99ac905d-c892-41e1-b9dc-619aace2175a</t>
  </si>
  <si>
    <t>d7f8474a-aa5c-452d-b85d-c86132f7e5c0</t>
  </si>
  <si>
    <t>236586ff-c75c-4dfa-b787-19a63e0b4dbd</t>
  </si>
  <si>
    <t>30bc483c-87d9-4a9a-9863-6eb5c6bdcb66</t>
  </si>
  <si>
    <t>374de352-5868-4026-b9fb-57fd075b1fb3</t>
  </si>
  <si>
    <t>bb31bd8f-7d63-4280-ada1-f1e832fcfdd6</t>
  </si>
  <si>
    <t>71c014eb-50d0-488e-9f41-b4db638f20be</t>
  </si>
  <si>
    <t>eaafa153-5c55-4d3b-897c-ef6198ece521</t>
  </si>
  <si>
    <t>5d64d061-91f4-4dd9-ab18-93007717e295</t>
  </si>
  <si>
    <t>2e409def-802a-4a41-9972-8c8864802af3</t>
  </si>
  <si>
    <t>4d71c035-c5c9-4da6-907e-171241ea0922</t>
  </si>
  <si>
    <t>93a74dd5-ab90-4ce9-a0b9-8eb45b50e030</t>
  </si>
  <si>
    <t>8f6ce173-fad9-4b9f-bb9c-54cf1f37d6ef</t>
  </si>
  <si>
    <t>9db403c5-08c3-4cee-8e71-59423d132195</t>
  </si>
  <si>
    <t>a8f4a8ea-a8a6-4ebb-bcd8-b22e7da612a5</t>
  </si>
  <si>
    <t>b4866929-b3fb-47af-a191-0afaf68d14c8</t>
  </si>
  <si>
    <t>941a7320-7c18-442a-9184-f56d633b7b8e</t>
  </si>
  <si>
    <t>abb4775a-faff-43c3-8d78-641ec98033a8</t>
  </si>
  <si>
    <t>f234490c-9b75-4956-9efa-ed1c14b00599</t>
  </si>
  <si>
    <t>a5796917-05b1-456c-8d56-a2d396ebfcf2</t>
  </si>
  <si>
    <t>8c15047a-4ddf-4b9b-9f42-5e616af49dc1</t>
  </si>
  <si>
    <t>1d4d7280-ee29-4030-8773-d70bea7b2b3b</t>
  </si>
  <si>
    <t>58bf1357-6164-4e5f-a325-69d1bbd93289</t>
  </si>
  <si>
    <t>919cd49b-f1e4-4deb-82e8-ed7db297d9b8</t>
  </si>
  <si>
    <t>2f4b3f98-c2e9-49e2-bc44-5bfd637d4dec</t>
  </si>
  <si>
    <t>18886a51-c0a1-4984-90d4-d4a65e31e03b</t>
  </si>
  <si>
    <t>11ff4157-7112-460a-b2f0-b74ee12ee607</t>
  </si>
  <si>
    <t>61ad71a3-40b3-487a-9f6d-38a74144f87b</t>
  </si>
  <si>
    <t>70b1a663-57dc-4d65-8665-808f618abbba</t>
  </si>
  <si>
    <t>8790e02e-d917-4c2b-bcae-249e1597109c</t>
  </si>
  <si>
    <t>2f38faa5-6695-40e3-892a-ecd94ff19800</t>
  </si>
  <si>
    <t>75f21653-1613-4eb8-92a6-5b82721d96df</t>
  </si>
  <si>
    <t>6a427566-52a2-4932-9486-979c1bc514d8</t>
  </si>
  <si>
    <t>904460bb-b5a1-4450-bc0f-5fec7fd21583</t>
  </si>
  <si>
    <t>5fd7658b-f5bb-462e-b9e4-86a4485b0fb0</t>
  </si>
  <si>
    <t>9e060381-f27b-4fbf-b098-6415f3eb4bbb</t>
  </si>
  <si>
    <t>5c4d8663-35c7-4f51-a930-5b1a7059a8b0</t>
  </si>
  <si>
    <t>1934ae7e-6f01-40d2-a15c-ee3db2650f99</t>
  </si>
  <si>
    <t>9eacdfae-16bb-4a84-8c31-dd5976efb95f</t>
  </si>
  <si>
    <t>9f085e5d-c6b2-4ec1-a43f-1307f1f59222</t>
  </si>
  <si>
    <t>444b694b-d1b2-476b-98d7-f05298e37b91</t>
  </si>
  <si>
    <t>e5fa0aa5-41a0-4c47-8547-4d9600229701</t>
  </si>
  <si>
    <t>4937c49d-70db-459d-b2d1-ac7f33f0dfc5</t>
  </si>
  <si>
    <t>3d36ed49-a4f4-4fb2-80ea-f90f048bc0e1</t>
  </si>
  <si>
    <t>e5a706a6-0a02-4a59-93ae-8d86ea5fcb6e</t>
  </si>
  <si>
    <t>511d9a10-669b-4283-bc6d-40c10a595b43</t>
  </si>
  <si>
    <t>92bd3cd1-3724-4b30-a56c-4929277c2461</t>
  </si>
  <si>
    <t>68be0bb5-a6ed-4dfd-889d-0e116265290d</t>
  </si>
  <si>
    <t>bfe8f1a3-00d5-436f-b79a-553651c553f7</t>
  </si>
  <si>
    <t>f4fc7c39-6b78-4437-ab00-8ab2957f73f7</t>
  </si>
  <si>
    <t>7d7ec060-ca0f-4371-a86a-69bf262b94bb</t>
  </si>
  <si>
    <t>bce13731-9d24-4bbe-9b0f-97221e952048</t>
  </si>
  <si>
    <t>489dcbd1-474e-42b6-878e-f62c181860f6</t>
  </si>
  <si>
    <t>571102fa-b9c7-4e1c-8e0f-bc6642d36cb0</t>
  </si>
  <si>
    <t>e5ba5dd3-a246-4526-9616-662dd7188e7c</t>
  </si>
  <si>
    <t>b4aae09c-528f-445d-afb3-68ab027b8d48</t>
  </si>
  <si>
    <t>0210bc7e-5a01-4a6b-b3c1-8c1a332ab7f6</t>
  </si>
  <si>
    <t>e5e25330-3900-43bf-a8e2-45a13d1ec806</t>
  </si>
  <si>
    <t>95c88693-4388-4ab9-bd37-c917bc4c8d1d</t>
  </si>
  <si>
    <t>3e87afc6-292d-4a8b-8399-1a8fe6aad089</t>
  </si>
  <si>
    <t>8e57aa17-60f6-4c7e-9e15-a886a240c4d7</t>
  </si>
  <si>
    <t>e16e6ae0-8e67-4b63-80a5-a0f7e8801ed7</t>
  </si>
  <si>
    <t>cb219c7b-8d77-454d-8967-2b4529a0e172</t>
  </si>
  <si>
    <t>abf01a4a-4b6f-477f-943c-7189c33cd6cc</t>
  </si>
  <si>
    <t>520074a5-0028-44e4-b17a-199d74134190</t>
  </si>
  <si>
    <t>b64e1a04-ef14-4a6c-ad72-640a941c2612</t>
  </si>
  <si>
    <t>b963a331-91ee-4a6a-9d9c-208788c49074</t>
  </si>
  <si>
    <t>2f55007a-9682-4109-8431-2fa060e85673</t>
  </si>
  <si>
    <t>17874397-5431-4e69-9bf9-19d705faab2e</t>
  </si>
  <si>
    <t>d3975aa1-9bf5-45a5-9375-ff6ced50de42</t>
  </si>
  <si>
    <t>22266a98-3d16-4f4e-b382-ffa5d3aed831</t>
  </si>
  <si>
    <t>44d3397a-806f-43c1-8907-aa8c27ed8079</t>
  </si>
  <si>
    <t>521382de-978e-48ad-b161-5d8ab6b7234e</t>
  </si>
  <si>
    <t>72601ad7-f6b1-4f64-8c07-f1a0a787a386</t>
  </si>
  <si>
    <t>ab5b6ce1-4472-4987-b7ca-dd71334f9592</t>
  </si>
  <si>
    <t>697ba97e-0ab7-465c-8c43-87a7e484dfac</t>
  </si>
  <si>
    <t>c1d6b7a6-e749-43fc-8430-e0f0057aca5f</t>
  </si>
  <si>
    <t>a683a981-d35f-49f3-9b9a-a8ad04fd7b16</t>
  </si>
  <si>
    <t>5548db44-9939-45ea-8cde-6dd44b0d8036</t>
  </si>
  <si>
    <t>30add045-ab3e-4753-abfa-c317ec02730a</t>
  </si>
  <si>
    <t>ec4fcd72-7a49-473c-85ca-390fc9e57d52</t>
  </si>
  <si>
    <t>6c7026ab-704b-4d7d-b658-66432e78fbf8</t>
  </si>
  <si>
    <t>aeb6a179-a31d-4430-9d79-388dbd8b552f</t>
  </si>
  <si>
    <t>60334592-83df-4b11-a2e1-da7ded2535aa</t>
  </si>
  <si>
    <t>1b829a44-ed16-4913-aac5-28506c92e0a9</t>
  </si>
  <si>
    <t>55aa7135-3268-48a1-a965-0fac4eddb7b8</t>
  </si>
  <si>
    <t>2ad8b82e-2168-47f7-9744-e845a8e48a18</t>
  </si>
  <si>
    <t>b88a132f-9afd-4eb8-9e78-2d359cc78a22</t>
  </si>
  <si>
    <t>2d25d85a-6085-4ad8-ae08-1a4d21b7c05b</t>
  </si>
  <si>
    <t>51ba57c9-cf31-4241-9a54-ad1abaf17326</t>
  </si>
  <si>
    <t>a8f8a526-8289-46fc-83a3-9717a64af759</t>
  </si>
  <si>
    <t>2975d560-cd13-47c5-8216-f8847177ed85</t>
  </si>
  <si>
    <t>edaac9b2-7788-4cc2-bcae-8cf07f8afb3a</t>
  </si>
  <si>
    <t>55987346-c6e1-4766-8226-74d0fcf02ff5</t>
  </si>
  <si>
    <t>feca176b-1ae3-47f9-82d6-ebee151dcd65</t>
  </si>
  <si>
    <t>70877fd0-301a-4021-9bca-539c1833ae4d</t>
  </si>
  <si>
    <t>bcae9b58-6081-44e3-8dec-26406f6835e7</t>
  </si>
  <si>
    <t>0e9c2a39-12f4-4bf6-be86-deaccd099fec</t>
  </si>
  <si>
    <t>c0d2bb59-f5bb-4da4-88ed-9d670e2ec727</t>
  </si>
  <si>
    <t>1bc58c87-ff12-4ead-995a-c2c35062e450</t>
  </si>
  <si>
    <t>eec8b59a-4325-43d3-9308-fc5cc94830fa</t>
  </si>
  <si>
    <t>6ef3d5c9-1d7f-4100-9b17-22a554e8caad</t>
  </si>
  <si>
    <t>287ec5fe-48e9-4538-b9c9-71bf23aa8781</t>
  </si>
  <si>
    <t>036b4a5f-d26d-40e3-ba14-669a725bdb1f</t>
  </si>
  <si>
    <t>0691d9e7-92de-4dc5-ae11-64824edbf9e0</t>
  </si>
  <si>
    <t>099473b4-b27c-4cf8-9bb1-862c639701f3</t>
  </si>
  <si>
    <t>0ac19238-cb50-4882-b4bb-3d068dc29494</t>
  </si>
  <si>
    <t>8728e75d-5ce9-4a44-b6ab-f53ffaacf6c5</t>
  </si>
  <si>
    <t>8050afa7-ecbe-4ad4-a793-50f42ab423d3</t>
  </si>
  <si>
    <t>5ed9091c-6b7e-4351-b526-d57df230b26d</t>
  </si>
  <si>
    <t>4d37690f-3d7f-4aae-9b34-9a45b65cf63d</t>
  </si>
  <si>
    <t>81a2a8c7-3f1b-47be-b787-9730e6874b3b</t>
  </si>
  <si>
    <t>b1b17c62-0907-4594-8477-b6d9a1de203c</t>
  </si>
  <si>
    <t>41667e6f-421b-44dc-a22e-6f49d64d11c7</t>
  </si>
  <si>
    <t>7987069d-efaa-4d6b-bf85-de78408157c5</t>
  </si>
  <si>
    <t>f6790d45-e49b-478e-9535-ee8ce7ef1cdf</t>
  </si>
  <si>
    <t>a4a081bf-78e0-49f2-b13d-edb25ab7ea32</t>
  </si>
  <si>
    <t>3a705431-53dc-4ec6-a4e5-2960228a1ad8</t>
  </si>
  <si>
    <t>b9fd67cd-6bf0-4c9c-ab2f-2d3060247949</t>
  </si>
  <si>
    <t>1009cba1-e578-425e-99b7-0693b4024e29</t>
  </si>
  <si>
    <t>9448266e-01a1-472a-9fe4-37d4e1a6b7b4</t>
  </si>
  <si>
    <t>9c5addc5-de2b-4614-8efc-afc56a0ac20b</t>
  </si>
  <si>
    <t>fbf7eced-0008-448b-a601-d051971b1764</t>
  </si>
  <si>
    <t>7b929fce-23d0-4c91-886c-e9d3c60f2a03</t>
  </si>
  <si>
    <t>e938d06e-fcc5-4768-86d8-6aaf73f4fa35</t>
  </si>
  <si>
    <t>a5e54cb5-cab8-452b-9592-f2b83dadb4c5</t>
  </si>
  <si>
    <t>c7ef45c3-a8d7-4952-bf06-66e39f308471</t>
  </si>
  <si>
    <t>6e91dbee-b822-44c0-a014-a48a452ec9d0</t>
  </si>
  <si>
    <t>49d191d4-94d6-46a0-a47a-f36813b05dfb</t>
  </si>
  <si>
    <t>f500aa1d-d760-42ea-8cd1-725d5aa13413</t>
  </si>
  <si>
    <t>da1d94c9-af82-46ad-a2a3-112aa874e2c2</t>
  </si>
  <si>
    <t>6eaa7000-e450-4dbd-9eea-6abe53a3ccea</t>
  </si>
  <si>
    <t>14b8d5b4-acf9-4243-bfc7-371bfc3b67df</t>
  </si>
  <si>
    <t>5ff64e1b-5ffa-4f13-827c-62773ab1ab6f</t>
  </si>
  <si>
    <t>89931699-5ba5-434a-8dca-32e18d7dbd4b</t>
  </si>
  <si>
    <t>46621af8-c4ca-4079-87d7-a8b68c9461b3</t>
  </si>
  <si>
    <t>750a6638-3b93-407c-80b6-074f7b7e9673</t>
  </si>
  <si>
    <t>a1419778-cfb0-47d8-8e7a-bc5d093195d2</t>
  </si>
  <si>
    <t>4933b25d-6722-45b2-b706-e08605c11066</t>
  </si>
  <si>
    <t>24405e27-b8b8-4ef8-9cb0-c7974bd0dcd7</t>
  </si>
  <si>
    <t>3fb95ed2-0c85-4197-9463-622b3ca9a90c</t>
  </si>
  <si>
    <t>c414e639-5ea4-4481-b760-4c16636863fb</t>
  </si>
  <si>
    <t>f7b0c51e-0031-4647-900a-115a166b40b5</t>
  </si>
  <si>
    <t>17219697-8881-42f0-aba7-7ab8fdd11da9</t>
  </si>
  <si>
    <t>b4af5cfb-b811-4ec6-9b0e-b8fbf7de35b5</t>
  </si>
  <si>
    <t>9216565f-576a-44ed-9d7a-a8aab306d7fb</t>
  </si>
  <si>
    <t>7f00af18-e9a7-464e-a6b5-b9b10a54b27d</t>
  </si>
  <si>
    <t>931bee39-98db-4b72-9e52-f40e09e00738</t>
  </si>
  <si>
    <t>8c2d6f55-ade2-477e-b273-53e50b0a40b7</t>
  </si>
  <si>
    <t>6b1bf8c4-e894-4ba9-9fad-7497ef253b7f</t>
  </si>
  <si>
    <t>1a7ac656-bafb-4e6a-a5ac-ae0416f3dbe1</t>
  </si>
  <si>
    <t>6034d060-391f-4f38-9ff7-870fb4d6c241</t>
  </si>
  <si>
    <t>e1ba461d-21c7-4a8a-9629-d916d9b5cff7</t>
  </si>
  <si>
    <t>f0b6c5bd-f49e-4cd3-90f5-29b4b00a8ab3</t>
  </si>
  <si>
    <t>17570efb-4ba0-4b9f-8841-56492358c59a</t>
  </si>
  <si>
    <t>17d1f30d-33be-4bc4-ba78-8a57cdc8ef8d</t>
  </si>
  <si>
    <t>cf036ddf-1a7e-4a72-b1ea-55b11a87b482</t>
  </si>
  <si>
    <t>62bf9eae-d919-4c34-8bc2-2ffedcc4ec5d</t>
  </si>
  <si>
    <t>3b71b9da-ed2a-4bac-935d-60979792672e</t>
  </si>
  <si>
    <t>d4fa918c-1bfb-4a9f-ab36-2179e743db0b</t>
  </si>
  <si>
    <t>b585c7c3-46df-4c32-95eb-12551b1bb2d8</t>
  </si>
  <si>
    <t>91cf940b-4be6-4692-b46e-53cc59c3bc36</t>
  </si>
  <si>
    <t>1b5f4177-371a-4c9a-a4fd-46ccc96103dd</t>
  </si>
  <si>
    <t>cf0e854c-0608-40f6-b631-6b4d5f7a0ce9</t>
  </si>
  <si>
    <t>2c906f73-b731-418e-8097-95c0f874c3eb</t>
  </si>
  <si>
    <t>6843cc5d-4c0d-4a4f-a479-05001622c9bb</t>
  </si>
  <si>
    <t>4ffd8a27-1149-4b0c-a822-1da56b80b212</t>
  </si>
  <si>
    <t>dcece5b0-43e4-466c-9511-3fbae0a3b624</t>
  </si>
  <si>
    <t>56664bb3-161c-447c-a977-00f18bc4787d</t>
  </si>
  <si>
    <t>552546fb-dfc4-48e2-a13e-183c8fb7c18f</t>
  </si>
  <si>
    <t>da959d35-24c6-46e5-b52b-a2908e645ed7</t>
  </si>
  <si>
    <t>a4eaedbe-375c-472f-bf56-15f560afa034</t>
  </si>
  <si>
    <t>b9d07746-6aa5-48e1-9033-e37b45cefb34</t>
  </si>
  <si>
    <t>fcf7205d-ed92-45a1-a608-75f6a70e5ed7</t>
  </si>
  <si>
    <t>43e3cd1c-2c5a-4b3b-bd24-5a7d4ccd8bf2</t>
  </si>
  <si>
    <t>87c2892e-e449-40c4-b110-0824c85d14af</t>
  </si>
  <si>
    <t>ccada82d-8cc9-47a7-bc93-ac1b8fa07b8e</t>
  </si>
  <si>
    <t>5526ab76-d30d-4cdf-84cb-ff2d3217274a</t>
  </si>
  <si>
    <t>086a7a3f-9a89-42cd-8b47-ac858b72722a</t>
  </si>
  <si>
    <t>d6fde866-8dab-414d-93a6-44293e26c97b</t>
  </si>
  <si>
    <t>f2b16c7f-4760-4f1e-a4b2-b5e50e67fb27</t>
  </si>
  <si>
    <t>6e160b44-363a-4d57-bab6-5b22e979e887</t>
  </si>
  <si>
    <t>f0e8e312-3315-46d4-9475-d376bb231524</t>
  </si>
  <si>
    <t>3ee82784-d01b-44da-b1fe-bbfa81b78bf1</t>
  </si>
  <si>
    <t>27df865c-d4b2-4981-a525-360126dcd57a</t>
  </si>
  <si>
    <t>efd974fa-1dce-41ff-9d11-0d2f181559a0</t>
  </si>
  <si>
    <t>e2c3f40a-af6b-49bb-a8c6-85691505fae8</t>
  </si>
  <si>
    <t>8e595ac0-28a0-4178-b0bb-04b452326a5b</t>
  </si>
  <si>
    <t>e49a8c45-d0f3-40a4-bbdf-08134e2c2a91</t>
  </si>
  <si>
    <t>47f88627-cafa-48f1-be88-630ac9399313</t>
  </si>
  <si>
    <t>140050f4-0857-4a05-b012-34001d8114a6</t>
  </si>
  <si>
    <t>fae18ffd-0f18-453b-9a08-6af102c029fa</t>
  </si>
  <si>
    <t>25d38511-efff-416e-a92e-af59e71aedae</t>
  </si>
  <si>
    <t>37df711b-35ee-4ed8-83d2-922c80ffa1a1</t>
  </si>
  <si>
    <t>94db0386-f234-4ee7-8aa0-dcc0ff457278</t>
  </si>
  <si>
    <t>73133473-9657-49c2-b4f8-77b2380ca309</t>
  </si>
  <si>
    <t>e19f60cc-7e74-458f-9e37-12511d3a3506</t>
  </si>
  <si>
    <t>ddb44990-503f-4d57-b23e-81ee8e33e31c</t>
  </si>
  <si>
    <t>fefecab1-579c-48fa-8803-253dfbdf42d5</t>
  </si>
  <si>
    <t>46fd4297-b49a-45d6-a09d-19a26147e19a</t>
  </si>
  <si>
    <t>89c5d399-6c86-4310-b981-2bd58fc37e57</t>
  </si>
  <si>
    <t>f1506978-d456-462e-a6c7-85a160c9b82e</t>
  </si>
  <si>
    <t>165348b6-2c90-4d08-88c4-9c3a76076b85</t>
  </si>
  <si>
    <t>146bc219-473c-4813-9d27-f584962bdb44</t>
  </si>
  <si>
    <t>1715c4e4-7c56-4bcf-845a-4c366c39e8fc</t>
  </si>
  <si>
    <t>1986a40f-eb95-42f1-866c-0aa905972aa5</t>
  </si>
  <si>
    <t>eb982e0d-4adc-47a3-98e8-4e86a3befe48</t>
  </si>
  <si>
    <t>c469045f-ec87-42e4-82a1-be8e5bab2135</t>
  </si>
  <si>
    <t>b74f6b4b-a83d-4319-a121-99c5b4e1a7ed</t>
  </si>
  <si>
    <t>23d09f18-697f-4233-b1a5-6fe4513aab29</t>
  </si>
  <si>
    <t>b12d8725-09de-44f9-8b52-603ba1c99166</t>
  </si>
  <si>
    <t>c26d29b3-eac5-4ac4-82a5-116833c65582</t>
  </si>
  <si>
    <t>c53745c7-448f-4527-be6b-734d02c8548e</t>
  </si>
  <si>
    <t>a2147627-7d68-4461-8c26-3192b1252e0e</t>
  </si>
  <si>
    <t>dd2569d2-b6cc-474b-be8b-bc3dc7a5cb4a</t>
  </si>
  <si>
    <t>cd974314-1954-4de9-9813-63cb988be716</t>
  </si>
  <si>
    <t>7f3ea46a-0d94-46df-a668-471a6e468f64</t>
  </si>
  <si>
    <t>89fa6c7c-ab59-40a0-aab5-8a9c35733ad5</t>
  </si>
  <si>
    <t>0908b54f-538e-4a4b-bc5e-e93d4b529d8d</t>
  </si>
  <si>
    <t>e4d4a948-04d2-434f-a52c-ebc5151db43e</t>
  </si>
  <si>
    <t>edf8770b-4690-4b30-a9da-a5bc9ef3c615</t>
  </si>
  <si>
    <t>8571850d-e2cd-47a6-bc93-63f2d3f9cb30</t>
  </si>
  <si>
    <t>2b696005-f4d7-40c5-bcc3-587d2910a8e3</t>
  </si>
  <si>
    <t>77f8d2da-3f34-4a02-8780-fcaab801b7fb</t>
  </si>
  <si>
    <t>2986b2af-cafa-4e8e-84ef-935c90683c79</t>
  </si>
  <si>
    <t>23a6a866-d1a1-4929-9b5d-97c99ed39c80</t>
  </si>
  <si>
    <t>81572c13-a12d-4bf8-a510-5bdb12c9c16a</t>
  </si>
  <si>
    <t>1f89f505-ac3f-4538-9215-063c70b48b98</t>
  </si>
  <si>
    <t>dcf62189-400f-4b2a-afc7-9b673182c229</t>
  </si>
  <si>
    <t>3c84119c-5db9-4cbb-ac42-45757da0210f</t>
  </si>
  <si>
    <t>729ef660-eb97-4b5e-8765-4791dba2f754</t>
  </si>
  <si>
    <t>93ddd2c6-7761-44e5-a8b5-a43863575f33</t>
  </si>
  <si>
    <t>3c43176b-3672-4722-87a6-74a88692c573</t>
  </si>
  <si>
    <t>0e9cfc52-27cb-4fed-97cd-46f4bbacfa31</t>
  </si>
  <si>
    <t>973e84f5-3ef5-4309-9b37-2b4af45ed4b9</t>
  </si>
  <si>
    <t>0301dc2e-b1d8-46ad-a291-0f056e28896a</t>
  </si>
  <si>
    <t>e5bd752b-a772-4775-b45b-1f2fdd438ba7</t>
  </si>
  <si>
    <t>e33f6670-abe6-4931-8c94-3c94e8a9ce49</t>
  </si>
  <si>
    <t>ad445a45-e3da-485d-9d7c-d174bd6cb9fd</t>
  </si>
  <si>
    <t>23f24aaf-241e-4d60-a09e-7b0ca98bc162</t>
  </si>
  <si>
    <t>9fc308fa-66ba-46c2-ab5d-96a0592bfdb6</t>
  </si>
  <si>
    <t>535f3322-6658-449b-8cca-0942262d1c30</t>
  </si>
  <si>
    <t>df0faf6a-31a9-4e2a-bb49-3ec85a23da60</t>
  </si>
  <si>
    <t>ac816925-161d-46fb-94c9-1fd98990a8a9</t>
  </si>
  <si>
    <t>99ad0075-1330-459a-80ee-c657f8d65788</t>
  </si>
  <si>
    <t>46c6cf49-e8b6-475d-9252-218a53be060c</t>
  </si>
  <si>
    <t>d1beab45-e3a2-4cbd-84d3-15d4409cfab0</t>
  </si>
  <si>
    <t>421eaae8-990a-4421-be7e-b58f45b36d28</t>
  </si>
  <si>
    <t>28dd1332-f527-4429-88e4-2c54f09b4578</t>
  </si>
  <si>
    <t>2094b063-9307-43b4-93e2-c886a4267f3e</t>
  </si>
  <si>
    <t>32e6a570-0814-4ec5-9437-964eb1c0628c</t>
  </si>
  <si>
    <t>2f3049d1-4d2c-4843-a9c2-8fc9120b4c94</t>
  </si>
  <si>
    <t>67e5d466-d227-4f8e-9bda-0149ee523745</t>
  </si>
  <si>
    <t>373a5341-9fae-4e0f-b0cb-940c4142c903</t>
  </si>
  <si>
    <t>aac9ebfd-3df9-483c-8fa5-ff1d45671696</t>
  </si>
  <si>
    <t>44dbc1a9-eb73-4769-bb12-4664aaac9fd5</t>
  </si>
  <si>
    <t>96e05214-21b3-4450-ab7c-2722a75e519d</t>
  </si>
  <si>
    <t>d9e6a910-4984-4cba-bacc-406df78a9267</t>
  </si>
  <si>
    <t>46251140-d9fd-4ce3-b8dd-fb44601072b2</t>
  </si>
  <si>
    <t>34b11349-c05d-4937-a515-141c02818f64</t>
  </si>
  <si>
    <t>07aaee5a-c849-49f0-bc95-4ec089ebd3fd</t>
  </si>
  <si>
    <t>e7ef30c9-36eb-4033-ba19-2baf2f0563c8</t>
  </si>
  <si>
    <t>39047018-dbfe-4cd5-8d42-abef35b1be4a</t>
  </si>
  <si>
    <t>91218fe1-6859-4876-80f7-d6165cbd7bd0</t>
  </si>
  <si>
    <t>6c6c1bb7-6107-461d-ae34-e6759269a77d</t>
  </si>
  <si>
    <t>03c16f8b-64ce-4d37-9afe-f7a7359a10b8</t>
  </si>
  <si>
    <t>24f1f8ac-6d0e-4447-a0db-c3ab27251400</t>
  </si>
  <si>
    <t>4264a846-1da0-44d8-b472-dee73a80502e</t>
  </si>
  <si>
    <t>027c06c0-4dec-43d4-91eb-d2a5a70f92e0</t>
  </si>
  <si>
    <t>fb5cc622-695b-4447-b65e-173ed40be7fd</t>
  </si>
  <si>
    <t>7344e8a9-c160-4f84-9215-54be55f8b369</t>
  </si>
  <si>
    <t>0690ee56-dbe2-4187-9a3b-db22c49cea51</t>
  </si>
  <si>
    <t>72c79df9-fe17-4b36-887c-9ac68890f255</t>
  </si>
  <si>
    <t>34795a37-7635-423e-9ecb-56194c0ee1ef</t>
  </si>
  <si>
    <t>504c17d7-19fd-456d-a80e-b60c45ce6e7f</t>
  </si>
  <si>
    <t>64d66fab-5ec1-4ae5-9010-b72c1aefa827</t>
  </si>
  <si>
    <t>15f35d98-ef62-4252-a44a-98483ecfdc6b</t>
  </si>
  <si>
    <t>381b9550-7403-48dc-bcff-6dad9fc2fa87</t>
  </si>
  <si>
    <t>3ead40cc-03a1-4cf8-abf1-cfed74120c33</t>
  </si>
  <si>
    <t>91f3fee3-3140-4e9a-a53e-b7cd3160bbb8</t>
  </si>
  <si>
    <t>35eda14f-a4c1-4e4d-a0ff-48d5f47d6cd0</t>
  </si>
  <si>
    <t>ac468cbb-0f55-48fd-978f-33519d3c4e8f</t>
  </si>
  <si>
    <t>4d1f6b5b-7652-4e4e-b63b-a8bc84930962</t>
  </si>
  <si>
    <t>0c23ddf6-2f6f-4738-bbbe-d03878cef662</t>
  </si>
  <si>
    <t>85b672b9-5979-4d69-a17e-9fab8ddf7175</t>
  </si>
  <si>
    <t>f2cd737b-75dc-4064-bd5c-de2ee6af51c9</t>
  </si>
  <si>
    <t>5b1eeeb3-53e3-4ae2-bcfb-2b0d60e1a21c</t>
  </si>
  <si>
    <t>6c63319f-2d29-4cd8-ae08-7d646783282a</t>
  </si>
  <si>
    <t>ef8a5d14-205a-47a3-a595-acef403bffa7</t>
  </si>
  <si>
    <t>af35351d-11cc-4c32-8b3c-6d477cb05b19</t>
  </si>
  <si>
    <t>cfe60bd5-d9f0-4eb7-bd59-3358e35bca91</t>
  </si>
  <si>
    <t>2c9b21d9-8b8d-4e69-bb70-e20d34b16983</t>
  </si>
  <si>
    <t>1211c375-77c5-456b-b087-adb685025dd0</t>
  </si>
  <si>
    <t>e093d405-4d3f-489f-969f-6c14fcac2a33</t>
  </si>
  <si>
    <t>25790560-f785-425f-a426-fd3545fc21ad</t>
  </si>
  <si>
    <t>ffbe0e7c-9921-4107-9d4c-f75a1a70ac2a</t>
  </si>
  <si>
    <t>7d0a7427-093b-4583-9b8e-13162463ad6a</t>
  </si>
  <si>
    <t>08d9dcda-cbfc-4b6b-adc8-658ae78cdcf3</t>
  </si>
  <si>
    <t>5d798ad1-efc9-4cfe-99af-7dcae34b5c0e</t>
  </si>
  <si>
    <t>acb5b541-437d-4150-9562-2639a38159db</t>
  </si>
  <si>
    <t>643494e4-afe5-405d-b0e2-daec487796a3</t>
  </si>
  <si>
    <t>96845736-2edd-450d-8678-2d935b5b3f09</t>
  </si>
  <si>
    <t>42fb7dc0-56cd-426e-8c8e-19808925ea59</t>
  </si>
  <si>
    <t>2024bd7e-e873-48c0-9e44-5c66143e14a2</t>
  </si>
  <si>
    <t>28e30bf4-e7c0-4579-9c38-0aee5d5ea3f2</t>
  </si>
  <si>
    <t>196f5f4b-47a8-496e-9ddb-9299912fd698</t>
  </si>
  <si>
    <t>4b1c7681-3221-44aa-82c7-02aebdd20434</t>
  </si>
  <si>
    <t>179fd5bc-99d7-42ca-96e9-194c7c1068be</t>
  </si>
  <si>
    <t>ecd368fd-0a23-436c-b18c-f79fa8d974c1</t>
  </si>
  <si>
    <t>faddd042-b338-4999-ab4a-21667a8aff99</t>
  </si>
  <si>
    <t>3fd47b85-cf5a-414e-9929-7ed51be738ab</t>
  </si>
  <si>
    <t>548084c6-48aa-4110-ae71-02c2cd0640d8</t>
  </si>
  <si>
    <t>200744fd-339d-46b7-bdd7-75f6311d10c2</t>
  </si>
  <si>
    <t>4f3c78e6-9e90-4601-bece-377f38567cef</t>
  </si>
  <si>
    <t>faf264ee-c0a0-400b-9d77-353c6ced1a8c</t>
  </si>
  <si>
    <t>44e14173-268c-47b3-b10d-35e655f1b8d5</t>
  </si>
  <si>
    <t>f0e9091e-2431-4ab8-8bb9-444c5c39c800</t>
  </si>
  <si>
    <t>1f0b6300-2576-4798-bd4a-7645fc55445b</t>
  </si>
  <si>
    <t>514c1267-5be8-4418-9efb-f7999a11f894</t>
  </si>
  <si>
    <t>ec5781d8-464a-454c-baff-392f96621e07</t>
  </si>
  <si>
    <t>4c9eda19-2bb3-43e7-8e1c-0a0ff9357bd4</t>
  </si>
  <si>
    <t>910c5164-93ec-4e31-88ad-549868476466</t>
  </si>
  <si>
    <t>2d4805d4-31be-4eb1-940d-a328774e9e5d</t>
  </si>
  <si>
    <t>d2d6b334-a048-454e-a756-1d925a2445eb</t>
  </si>
  <si>
    <t>f3246e5b-ec85-446b-bcf2-30b15de58d9d</t>
  </si>
  <si>
    <t>346ab0c2-f11d-4a08-a0ef-7694363f3ae0</t>
  </si>
  <si>
    <t>6e50444c-6c08-423f-b720-847af215bd41</t>
  </si>
  <si>
    <t>5e0f5d5f-f7b8-4ad4-a56f-22b2bb3c43e4</t>
  </si>
  <si>
    <t>a48287db-3d2e-40a0-a0b8-8675d4589388</t>
  </si>
  <si>
    <t>26622754-7436-4bf5-adea-04a292f06216</t>
  </si>
  <si>
    <t>abd4eaa5-969c-4035-bd81-b98533442ae0</t>
  </si>
  <si>
    <t>faf370da-6bed-4d99-aa01-15b0f2868a9e</t>
  </si>
  <si>
    <t>28b8c898-187c-49cb-b827-d91fd93bec70</t>
  </si>
  <si>
    <t>049ec9ab-b09f-461c-b774-5810bc5789c9</t>
  </si>
  <si>
    <t>18529d93-893a-4903-8289-5bc00dfbbbc6</t>
  </si>
  <si>
    <t>1303b7b6-6ec5-4e7a-af22-ea429515357d</t>
  </si>
  <si>
    <t>654260fa-24d7-4f03-b32c-f5ab977a1031</t>
  </si>
  <si>
    <t>301e8131-5946-4245-ba48-2dc3fd552cb8</t>
  </si>
  <si>
    <t>ffd7a77d-7608-4dbc-82d1-c2d4d1d5d132</t>
  </si>
  <si>
    <t>b2b3bbdb-482c-4388-b355-c728f9da748f</t>
  </si>
  <si>
    <t>1f796607-be06-4e6a-a102-2efc78b1ca16</t>
  </si>
  <si>
    <t>bfa02557-5441-4042-8137-793c43a422e8</t>
  </si>
  <si>
    <t>f6907862-a9fd-4a23-aae1-6edbf491d7f1</t>
  </si>
  <si>
    <t>5144a8df-7f6d-4e84-9022-66f39e58bb68</t>
  </si>
  <si>
    <t>7b0d81cd-c249-4d2d-9cdc-6ee9d85ed283</t>
  </si>
  <si>
    <t>769674ba-19e5-4a6a-b353-facf54fbb6e0</t>
  </si>
  <si>
    <t>1679b3fc-718f-4000-8f69-3b9366299e49</t>
  </si>
  <si>
    <t>d88c20b8-c0af-41e5-8d59-65a345133fb3</t>
  </si>
  <si>
    <t>e5a8e0b5-5b5e-4613-acc4-76b38e03f958</t>
  </si>
  <si>
    <t>b034d781-e4ca-4cfc-b645-e9531ef2d347</t>
  </si>
  <si>
    <t>0c07f09f-a442-4a69-a25d-8af2df6af414</t>
  </si>
  <si>
    <t>916d87c9-3f88-4f0e-98ee-0f27d8e62b0a</t>
  </si>
  <si>
    <t>9b6193ab-b21c-4cc8-b45d-2bd11475efb3</t>
  </si>
  <si>
    <t>14b956af-aa78-468c-a20d-daabae23108d</t>
  </si>
  <si>
    <t>6032d0f5-e5c0-49d2-971d-079db6c358df</t>
  </si>
  <si>
    <t>d59ba34e-6680-40f2-ae1a-14f2d2c88e91</t>
  </si>
  <si>
    <t>1ba18211-9c5f-498f-b188-b5b5f58ff198</t>
  </si>
  <si>
    <t>7fc98c2f-c71a-4af0-b532-7bb513272815</t>
  </si>
  <si>
    <t>c6f3374b-7a7f-4219-b194-f0c989f78cfc</t>
  </si>
  <si>
    <t>fcf17ea1-2e26-45b6-8c64-052a0c84e1a4</t>
  </si>
  <si>
    <t>af2f7a8e-6611-416a-8cbc-871e3df33a1b</t>
  </si>
  <si>
    <t>8329b08a-22c9-41c9-b4a2-ede2a1407ca9</t>
  </si>
  <si>
    <t>e7e2dc97-77cb-4657-a75c-7b909b1f473f</t>
  </si>
  <si>
    <t>e96f9dcb-1d39-48ea-8c76-83d4526b1d5f</t>
  </si>
  <si>
    <t>63b76069-9c9c-4030-8501-e9bd5f70baac</t>
  </si>
  <si>
    <t>d5494de3-5422-4437-a937-9e9fc1673b23</t>
  </si>
  <si>
    <t>965d9ef5-fdbf-48e4-a11e-8fd70b8dd4a9</t>
  </si>
  <si>
    <t>b3e8ad34-ade8-4b9e-a72d-1629275399eb</t>
  </si>
  <si>
    <t>1a417fbf-866c-4ff1-af44-13e90cbbb9db</t>
  </si>
  <si>
    <t>29495870-356f-4676-9bf8-f8ba49204d46</t>
  </si>
  <si>
    <t>161da9aa-5e4f-427e-a647-bc015a469252</t>
  </si>
  <si>
    <t>93c00b2a-b12a-4729-978a-1856748fec65</t>
  </si>
  <si>
    <t>d3bfe52c-7f6a-4e4a-b895-a3210b84d94d</t>
  </si>
  <si>
    <t>99d5bb9e-b3ce-4e56-a8d2-493bed4864e1</t>
  </si>
  <si>
    <t>4e3cbc2a-8c21-4845-932b-bd5bbb02e10b</t>
  </si>
  <si>
    <t>1c1c5145-fd13-4c0e-9a45-e18e9ebb6a07</t>
  </si>
  <si>
    <t>9e153932-2f33-4f32-ac2d-279f5c5ffaab</t>
  </si>
  <si>
    <t>a2860e45-9812-4952-8865-2c9113baae8d</t>
  </si>
  <si>
    <t>eb9ffc1d-90cf-41bb-b18e-b118d745b184</t>
  </si>
  <si>
    <t>f3d58e2f-b78f-4df7-8455-58ecd328798d</t>
  </si>
  <si>
    <t>ed233136-d1c6-4e17-8ea3-64ec10d8f882</t>
  </si>
  <si>
    <t>065fa014-3a3e-4d9a-a54f-60f91fae5820</t>
  </si>
  <si>
    <t>b942a90e-e80a-4079-94cf-b6657f127de4</t>
  </si>
  <si>
    <t>bf57159a-63c5-479a-b4c8-ced4a60e2d2d</t>
  </si>
  <si>
    <t>ebdbba9b-b3c9-4074-b02d-4ee57b51f8f6</t>
  </si>
  <si>
    <t>e433a731-5370-4d70-8852-a81c478d4483</t>
  </si>
  <si>
    <t>3d0ef301-6769-46fc-b331-ce295cd74e80</t>
  </si>
  <si>
    <t>f71aec52-ab1e-4dcf-a184-69646fe45f56</t>
  </si>
  <si>
    <t>303e5d95-809b-4bf4-92ac-6e5f2cc59ba8</t>
  </si>
  <si>
    <t>412c7e89-3176-4918-9264-dd82be8010f5</t>
  </si>
  <si>
    <t>1a681a1b-25e5-4de8-837d-0cf7d69b7a21</t>
  </si>
  <si>
    <t>3c7bdc9d-9591-4914-8ba0-50080fe98b08</t>
  </si>
  <si>
    <t>8bd100a3-8559-404b-bdd6-ddaa029b6c70</t>
  </si>
  <si>
    <t>e4b24812-efbd-4593-9d9c-00b531d763c4</t>
  </si>
  <si>
    <t>803da581-3136-49b8-8fcc-7a3b32964c21</t>
  </si>
  <si>
    <t>f3c0fef7-e0e2-4559-9541-63d4d6c943ce</t>
  </si>
  <si>
    <t>5fc305d7-0598-4114-bd7d-e523aa1befc9</t>
  </si>
  <si>
    <t>e43fd57a-efec-41d1-93be-ef8bb0e913be</t>
  </si>
  <si>
    <t>96cd4e09-7d3a-44ac-8895-3e579b483e67</t>
  </si>
  <si>
    <t>9b84c381-8a4e-425e-82d6-e4574ce7eaef</t>
  </si>
  <si>
    <t>ae61debd-11d7-4e74-90b0-5058e273c518</t>
  </si>
  <si>
    <t>027d0683-397f-4764-b23b-26c0baa7dd31</t>
  </si>
  <si>
    <t>69fce7d7-873c-4a8c-9e16-31b51f8a5b89</t>
  </si>
  <si>
    <t>b51e3fd6-b485-4fb4-8f4d-7308e8f8637f</t>
  </si>
  <si>
    <t>f542341a-c266-4e89-a629-a1bd8ea7b663</t>
  </si>
  <si>
    <t>a0aa33e6-8d16-4270-8fff-50888fca0dcf</t>
  </si>
  <si>
    <t>b92f9947-8cc5-4c19-a6e2-92166d3183a6</t>
  </si>
  <si>
    <t>20610703-f205-4e18-8f71-b06869a773d9</t>
  </si>
  <si>
    <t>27ad2e65-11c8-44ef-b468-c1b5a271b2d6</t>
  </si>
  <si>
    <t>9eee1bd0-7e98-411b-8970-2fe112d7ebec</t>
  </si>
  <si>
    <t>43f062ac-2abc-4849-b273-eee6c1d03926</t>
  </si>
  <si>
    <t>80bdb6a9-af1d-4bf8-bdd6-d44d23361ec7</t>
  </si>
  <si>
    <t>4b561de5-67ca-4d0c-8e49-ec97fa83626a</t>
  </si>
  <si>
    <t>ae401f97-f477-4b59-835c-80aba1166e34</t>
  </si>
  <si>
    <t>31a4140a-c4fb-42c7-8854-4c24c438d18e</t>
  </si>
  <si>
    <t>ce3fbd40-95b0-45e9-b263-3c8ec20036c0</t>
  </si>
  <si>
    <t>b7738cff-10aa-4e6f-9fef-e9fcf917d1c4</t>
  </si>
  <si>
    <t>57f1d116-ea1e-43db-93e6-4a9324378aa1</t>
  </si>
  <si>
    <t>0ca91c24-0ea5-4885-8ae4-665754c4a464</t>
  </si>
  <si>
    <t>c98976dd-6fef-4649-bf60-100427cfa861</t>
  </si>
  <si>
    <t>bf4af9cd-1b68-481c-96aa-d569dc62852d</t>
  </si>
  <si>
    <t>13480445-fc86-4991-89e5-ab251055352d</t>
  </si>
  <si>
    <t>d0a6eca4-bb35-4ab4-a281-9a5427cd35af</t>
  </si>
  <si>
    <t>1a2e23e5-b228-4e47-b7cc-0ae914646afd</t>
  </si>
  <si>
    <t>6f635592-2a83-4d81-bfc8-1bc88a9a26a2</t>
  </si>
  <si>
    <t>3ba1272d-37f8-45eb-89d8-9a1dfbc113dc</t>
  </si>
  <si>
    <t>7ae87f0b-ec48-4a45-9947-aadbd421a2d8</t>
  </si>
  <si>
    <t>d074446a-701b-4b52-8a63-790ae3d922b0</t>
  </si>
  <si>
    <t>d1957af6-689c-4010-81fd-fd8590ba41b6</t>
  </si>
  <si>
    <t>663438b8-2e83-49b7-8ca1-f4e8d89fa67f</t>
  </si>
  <si>
    <t>017de893-5eca-4abb-a6fb-235bf52e1183</t>
  </si>
  <si>
    <t>bb58fe93-e0b2-4946-b2f9-f150f203a485</t>
  </si>
  <si>
    <t>82ce0b3d-f1d9-4a0f-92cf-cef581133e3f</t>
  </si>
  <si>
    <t>f1f1260d-5360-470d-9818-505f8db68230</t>
  </si>
  <si>
    <t>2fe5ac5c-459b-49f1-a673-398b1db9b72e</t>
  </si>
  <si>
    <t>ebf85bd7-b3b1-4299-9d0f-e32e7fc3cd4a</t>
  </si>
  <si>
    <t>7864a64d-b304-4501-84ea-cfd022c2f1bc</t>
  </si>
  <si>
    <t>e6b3368d-95d8-445d-bf7e-102d660f0c57</t>
  </si>
  <si>
    <t>3944f950-85d8-4cb2-bedb-09ce9cbed09c</t>
  </si>
  <si>
    <t>9bae5e8d-359c-48c6-ad6f-c791395832e2</t>
  </si>
  <si>
    <t>a24bb748-6eb6-4841-94a9-bf532feac6e6</t>
  </si>
  <si>
    <t>ead6bbc7-1708-4702-99d6-95f30ea755bb</t>
  </si>
  <si>
    <t>a2794c07-a79c-43a9-ba77-bcbc4cfb17ef</t>
  </si>
  <si>
    <t>d9fc180d-06dc-4976-b536-f86b54c3006f</t>
  </si>
  <si>
    <t>b80f6489-78a5-440f-8084-6db353891aeb</t>
  </si>
  <si>
    <t>4fc4e447-3b9a-4414-aed8-894d34103034</t>
  </si>
  <si>
    <t>83bad4fe-fb54-4501-8bfc-0b1f728b523e</t>
  </si>
  <si>
    <t>00ce9289-e055-4962-ad61-110ce7d37ff4</t>
  </si>
  <si>
    <t>9ac104ea-5967-4a62-8f82-3a14e82ecde0</t>
  </si>
  <si>
    <t>5055574d-e03a-4409-8940-5aa540f8c7b1</t>
  </si>
  <si>
    <t>886ecf0d-e049-42b3-bb10-c2e7993a5682</t>
  </si>
  <si>
    <t>2a8b672e-c40e-4884-a460-33c3a34a315e</t>
  </si>
  <si>
    <t>a0e1dbff-bcc6-41c4-97f6-1a3a032b39f4</t>
  </si>
  <si>
    <t>90e19cd2-bb3b-4fd6-bec6-db40cf203781</t>
  </si>
  <si>
    <t>cb532b75-eac0-49c2-898e-6f86e94cd9ee</t>
  </si>
  <si>
    <t>a8013c09-772b-450f-9e42-403cdabc7b2d</t>
  </si>
  <si>
    <t>2f313767-ac03-459d-9300-05962c229980</t>
  </si>
  <si>
    <t>5294d27c-a856-43bb-a560-05cd5d08b939</t>
  </si>
  <si>
    <t>673c0432-05df-4c54-98bb-2cf25801fc96</t>
  </si>
  <si>
    <t>f749e2c8-e004-479b-b690-6a89ef434ddb</t>
  </si>
  <si>
    <t>05ec7918-ccd6-4042-9577-99ccf86b3031</t>
  </si>
  <si>
    <t>64a172b5-1f6b-4618-aeb1-50fef19ae22f</t>
  </si>
  <si>
    <t>06ca1b4c-5275-4cf2-b1e3-44955c49c0aa</t>
  </si>
  <si>
    <t>64b4c226-5693-4b0c-a064-e5e7567ef883</t>
  </si>
  <si>
    <t>5a4745cf-5727-463f-a722-07eaf6b09ee6</t>
  </si>
  <si>
    <t>cfea570a-88d4-4f81-88ae-d89496ed6c87</t>
  </si>
  <si>
    <t>0be77627-7c87-403b-9aa1-35591b045fba</t>
  </si>
  <si>
    <t>d50c7902-2f7e-4db5-b315-db3e9f0c2496</t>
  </si>
  <si>
    <t>344c5424-1d19-4abe-9252-a8ca71cf5aca</t>
  </si>
  <si>
    <t>8e927d87-d1c2-4694-8abb-afc222021faa</t>
  </si>
  <si>
    <t>44c26f24-daef-4b15-bed0-ec68547f0413</t>
  </si>
  <si>
    <t>22f875b0-1894-46a3-b73c-e077fa665873</t>
  </si>
  <si>
    <t>606e1bbd-36d5-45a1-9932-cf5aa3484e5c</t>
  </si>
  <si>
    <t>c69e8c4a-8081-46ab-9482-0147501a5603</t>
  </si>
  <si>
    <t>b312c59e-92cd-4b0a-9baa-d6477c72a8a5</t>
  </si>
  <si>
    <t>b9616946-7d01-4c68-ac7d-b7dcd62fb6ad</t>
  </si>
  <si>
    <t>d019d181-62ae-4042-80fc-61c843545bcd</t>
  </si>
  <si>
    <t>cd2b2235-3612-4d81-b143-1a3af5884238</t>
  </si>
  <si>
    <t>f78f708e-fc00-4c1d-823b-8798f10c8b83</t>
  </si>
  <si>
    <t>4c1a5dd9-a2d2-46f0-870e-a6142afbb3a9</t>
  </si>
  <si>
    <t>4dc3204a-1c4f-4afd-9597-9dc4e9166bd9</t>
  </si>
  <si>
    <t>054d48d4-e95f-4bb8-a4cb-e1bd7c448dbc</t>
  </si>
  <si>
    <t>b0fde5ba-8a38-45ee-b7fb-6c35851e8975</t>
  </si>
  <si>
    <t>c4a05da1-d840-47cf-baf8-d8f4005a4928</t>
  </si>
  <si>
    <t>caaa5ce7-686c-4498-add9-565eb0493c6d</t>
  </si>
  <si>
    <t>9829890a-3880-439c-a2b4-80afeb217997</t>
  </si>
  <si>
    <t>3c07805f-4275-40c9-ac26-921ea46824e8</t>
  </si>
  <si>
    <t>30f6a1ee-33d7-4a8a-a6cb-82c3aa6a16ae</t>
  </si>
  <si>
    <t>59adee7e-d7d6-4c22-b62c-1b42311f77a2</t>
  </si>
  <si>
    <t>bd4aab1a-8302-4e08-a648-a63609db66df</t>
  </si>
  <si>
    <t>11373011-9e1b-41f4-ab76-15ee1c916105</t>
  </si>
  <si>
    <t>e9087e86-8089-43bc-be36-a876aeb5ceb6</t>
  </si>
  <si>
    <t>0ad6fe46-9b24-46fc-9698-7001aa3c071b</t>
  </si>
  <si>
    <t>2f8c9d54-7c13-4902-bc95-dca665d28276</t>
  </si>
  <si>
    <t>3ee5c136-2055-4e39-a9b9-46da20b123a7</t>
  </si>
  <si>
    <t>9274feb4-b477-492e-8ebe-8e6a3466bbdf</t>
  </si>
  <si>
    <t>7bb73ff8-9bb9-4f6d-866f-240f38cc21ee</t>
  </si>
  <si>
    <t>09676128-1363-46d4-8e65-fb15aab4502c</t>
  </si>
  <si>
    <t>3117ae22-8768-4682-b37c-f6788ee60ace</t>
  </si>
  <si>
    <t>e5697b4f-3b1f-40d0-a27f-ffbe199aa1fa</t>
  </si>
  <si>
    <t>1829ac6c-bf86-4add-93af-ef3534a06c28</t>
  </si>
  <si>
    <t>7d44b140-388b-45e7-90be-3989f2c186ef</t>
  </si>
  <si>
    <t>7f720eb2-a80f-4b4d-8daf-1f6829e1e9ae</t>
  </si>
  <si>
    <t>a854b579-3d98-44fb-9d45-00ab83f24a6f</t>
  </si>
  <si>
    <t>c614659a-26da-476a-864b-718733fe9da3</t>
  </si>
  <si>
    <t>948ce2cb-69d0-44e8-82d3-77e8e7e8faef</t>
  </si>
  <si>
    <t>7d08d89e-8404-4b5f-9997-bf9e6b5fb250</t>
  </si>
  <si>
    <t>8ca4333b-e984-423e-8c3b-359064e08c95</t>
  </si>
  <si>
    <t>bfa1ea14-554f-4ea6-bdde-025e9f3797f5</t>
  </si>
  <si>
    <t>b188eb5c-8e85-49e6-be94-ebd9f6c8db61</t>
  </si>
  <si>
    <t>e5cd7a56-d6f1-4023-81ab-11a379047f1d</t>
  </si>
  <si>
    <t>1532673a-a236-4238-8071-860e099bd870</t>
  </si>
  <si>
    <t>760e2c65-f8d5-4600-802d-36cb875e9a19</t>
  </si>
  <si>
    <t>15717c27-c14f-451f-9cd6-8cfa0a2d24e1</t>
  </si>
  <si>
    <t>9352be40-839f-4dcc-af25-f8edd6a94669</t>
  </si>
  <si>
    <t>416b8522-14e6-4803-8f23-a434add52670</t>
  </si>
  <si>
    <t>cd60de06-e3c0-4b41-914f-f63e856ddd67</t>
  </si>
  <si>
    <t>2026cff5-8c58-4355-8d63-cd1bd67114a1</t>
  </si>
  <si>
    <t>9ad724af-34b1-4dc6-913d-291f9a5e5d26</t>
  </si>
  <si>
    <t>0ce8e49e-5fe9-4acc-a9fa-9cc3afcfde73</t>
  </si>
  <si>
    <t>2fcd7184-dbcc-40ba-9107-01eb946cd492</t>
  </si>
  <si>
    <t>8b5b904f-29d5-4933-ba64-957976fa103c</t>
  </si>
  <si>
    <t>9b509a70-72ae-4d6a-8ec3-7501f5220d76</t>
  </si>
  <si>
    <t>76410bb6-7942-4be9-a862-94701d4dcbd3</t>
  </si>
  <si>
    <t>9d93da93-4af0-4ee3-a33a-e9113bb9e909</t>
  </si>
  <si>
    <t>38769edf-d82f-4be4-98b2-324b1295e6d9</t>
  </si>
  <si>
    <t>1bc9bedd-0caf-425e-aed3-5faf9a0c2d27</t>
  </si>
  <si>
    <t>9aa74495-95c3-4d40-afa8-6b352ea283ae</t>
  </si>
  <si>
    <t>24920cb3-62f7-4d92-85b5-ad23f9c29103</t>
  </si>
  <si>
    <t>5fd6b79c-c1c6-45e2-9604-58cece9a92f7</t>
  </si>
  <si>
    <t>6d029724-a31c-4ef1-aea2-59c572067d27</t>
  </si>
  <si>
    <t>b918e3f7-644c-4be8-9b94-e079f0e57adb</t>
  </si>
  <si>
    <t>4b7b3437-9e9b-476a-93e2-b566045c069e</t>
  </si>
  <si>
    <t>051f8977-2874-40a1-b3ff-2374156b1ea0</t>
  </si>
  <si>
    <t>23dbe855-88b7-49e6-8afd-c87e6e7a3789</t>
  </si>
  <si>
    <t>c5070e45-4a31-420c-aa42-6c8733276b63</t>
  </si>
  <si>
    <t>b5acd69b-8cd3-401d-88c2-40c7d6ce48c6</t>
  </si>
  <si>
    <t>595dbdea-9fbb-419c-9e52-4bf9e64d802e</t>
  </si>
  <si>
    <t>3c7f59b3-1c9e-4dc6-9b84-9ef32bde9b1a</t>
  </si>
  <si>
    <t>891545a3-c612-41af-b037-c9513bd65f4d</t>
  </si>
  <si>
    <t>a897c8ea-28f4-4fc2-a050-9b41f2188f72</t>
  </si>
  <si>
    <t>f3fd9e3a-3a0c-4290-8368-4ec6535a24fa</t>
  </si>
  <si>
    <t>fb7ccdf3-68c3-4ed8-bc57-04ba93357cfd</t>
  </si>
  <si>
    <t>069324d5-5b98-413b-b77a-f60ebb7a0342</t>
  </si>
  <si>
    <t>cf4022df-7092-48f3-8264-878f8fba98e5</t>
  </si>
  <si>
    <t>bbfa791d-bf59-4022-b8fc-3c0a64e7c2f4</t>
  </si>
  <si>
    <t>2aa44138-b15c-461f-ba7b-6b1718fc3f8f</t>
  </si>
  <si>
    <t>ae174d75-414d-4847-b752-44d73211df8e</t>
  </si>
  <si>
    <t>8a61f494-bab5-4e82-a508-a7120e973db8</t>
  </si>
  <si>
    <t>47a75ee0-4752-4838-9962-891abdb5c0ea</t>
  </si>
  <si>
    <t>745745e9-e354-486c-952d-1cf7bcc6451f</t>
  </si>
  <si>
    <t>a41dd9ef-0764-4f95-9101-e9d5bb30c03a</t>
  </si>
  <si>
    <t>f31c3891-2944-40ab-a8ef-92b11b3f4334</t>
  </si>
  <si>
    <t>a63f5214-db0f-4cac-a315-64d3499cde08</t>
  </si>
  <si>
    <t>66cd6ce6-43f8-4f9b-920c-03fe32f6b3c1</t>
  </si>
  <si>
    <t>adbfc678-4fe5-4b2e-b071-f72b8bdf9aa1</t>
  </si>
  <si>
    <t>fbe0177d-1a78-4759-91f1-ba62b03acc15</t>
  </si>
  <si>
    <t>27cea559-7785-44c0-ac70-6b3494eeb70b</t>
  </si>
  <si>
    <t>8a0848fd-4827-4f85-9b6f-007ffe391d30</t>
  </si>
  <si>
    <t>84ee2484-f659-41f0-b358-119262ea7d5d</t>
  </si>
  <si>
    <t>94135b4f-6a37-41c4-8625-d91c4926ec68</t>
  </si>
  <si>
    <t>8d2214a8-eef2-4345-ab43-dc9fa0719c72</t>
  </si>
  <si>
    <t>b72a5d95-24ba-4440-8288-b9aacfee95b9</t>
  </si>
  <si>
    <t>abb262e4-25f1-48a4-a322-879a563a00af</t>
  </si>
  <si>
    <t>8f6dc546-9b9c-41fb-9ed2-afac4e5c5a9e</t>
  </si>
  <si>
    <t>ed668da3-d99b-4026-92a3-300a114142e7</t>
  </si>
  <si>
    <t>ee57514c-eefb-44e1-a80d-8dfe36cee93b</t>
  </si>
  <si>
    <t>fa307a7f-4a55-4e3a-a385-0de816f61de8</t>
  </si>
  <si>
    <t>30ce7dcc-c41f-48e9-8e16-b6cfb0e9d1a3</t>
  </si>
  <si>
    <t>d8a6954a-bf7f-45fa-bde0-90266d3195fb</t>
  </si>
  <si>
    <t>bba14e0b-05f9-4cf4-b201-41398c6d4ec5</t>
  </si>
  <si>
    <t>47537e18-5119-4d3c-934e-c0fa3646be77</t>
  </si>
  <si>
    <t>1f70867f-6022-4521-8138-3116b8a88a5c</t>
  </si>
  <si>
    <t>49261e9e-fdd0-48df-87f7-3eab7d66fa81</t>
  </si>
  <si>
    <t>a065e7e1-f8a6-429b-90be-e5b35e78f22a</t>
  </si>
  <si>
    <t>9f43a60a-bd6e-42de-9707-0a3b942d97fc</t>
  </si>
  <si>
    <t>5cdde76b-50a8-4d41-a799-177a2e77e581</t>
  </si>
  <si>
    <t>b21baa2a-9c93-4d91-92bc-88f708dabe32</t>
  </si>
  <si>
    <t>73a4b76c-1e0c-4d55-9ef4-cfce29a688ba</t>
  </si>
  <si>
    <t>1e89c820-f686-4a32-aeab-924d79f6d288</t>
  </si>
  <si>
    <t>f8520665-cd2a-42c9-ba24-3da9505579a9</t>
  </si>
  <si>
    <t>7e06975c-0bf7-4fe1-b884-8e7de13b702d</t>
  </si>
  <si>
    <t>f6abaaad-45a9-4879-8e66-3b1d4d5c3cbc</t>
  </si>
  <si>
    <t>f1c437f2-b4be-40fb-9007-03dece9b63bd</t>
  </si>
  <si>
    <t>1b217597-8e8c-475f-bfc2-df1b648f3ec8</t>
  </si>
  <si>
    <t>a7b7aed8-c00a-4d06-8ffc-bf527572f7bb</t>
  </si>
  <si>
    <t>ccbcbfcb-32f4-4cfb-be96-79bb84daf04b</t>
  </si>
  <si>
    <t>febacab1-7c87-4a27-b2a5-6aaa51021c13</t>
  </si>
  <si>
    <t>deadc085-ed13-47fb-81b4-45eadc08353d</t>
  </si>
  <si>
    <t>5b9fc53d-960a-475a-b189-b54d9c7564a6</t>
  </si>
  <si>
    <t>065fe85d-0373-4737-bbf9-0880fc13ad44</t>
  </si>
  <si>
    <t>88fd7813-ff27-47be-9470-b4ad4044ccef</t>
  </si>
  <si>
    <t>20eb5fec-6d12-4d6a-b791-c984c662cd33</t>
  </si>
  <si>
    <t>c1c6bed5-6167-4c79-bd6f-4c27851ce580</t>
  </si>
  <si>
    <t>c4da46c8-aadf-4aca-98c3-b2e9422c1e93</t>
  </si>
  <si>
    <t>089c7011-1dec-412d-a160-d029ac6eb0a5</t>
  </si>
  <si>
    <t>20971458-c879-4bdc-bf4f-6a4758552a35</t>
  </si>
  <si>
    <t>c3144388-5e8f-4c1c-83ff-3129e562ba4e</t>
  </si>
  <si>
    <t>4489b67d-456a-40da-941e-68facbe3bdb4</t>
  </si>
  <si>
    <t>90acaef3-45c4-49e4-bd9f-1faf1b350e71</t>
  </si>
  <si>
    <t>c42b0dd0-9d7e-47eb-9b16-18c2195e9fce</t>
  </si>
  <si>
    <t>590d4fc0-17ef-42af-aa91-778aa0d317d6</t>
  </si>
  <si>
    <t>55125abd-2493-40cf-8843-604709af81e7</t>
  </si>
  <si>
    <t>24d6f90a-ea1f-44cb-a83b-4d3d53c4d152</t>
  </si>
  <si>
    <t>a525e81a-ceac-45bf-9aaf-312b292c0ab2</t>
  </si>
  <si>
    <t>4e16202d-72c0-4a59-974b-ba3e9c9fb04d</t>
  </si>
  <si>
    <t>b74fff72-ab6f-46d9-a86c-66e7b580c4f3</t>
  </si>
  <si>
    <t>ecf5d19d-4bb9-4dd4-9b1f-1e34cf7b03cf</t>
  </si>
  <si>
    <t>cb28901c-b8a3-43aa-9580-f116d219bf30</t>
  </si>
  <si>
    <t>3db02ad4-41a1-4582-975d-a3a19e873c5a</t>
  </si>
  <si>
    <t>39c2f74d-e634-4686-b4a4-7f3617f6db10</t>
  </si>
  <si>
    <t>b4c1296b-4b42-4988-8541-0e5e848c4488</t>
  </si>
  <si>
    <t>18c08dd6-5cd2-49ff-b9d4-d1e5d3b4aaf1</t>
  </si>
  <si>
    <t>33a14e13-98be-4886-8707-28184c66ae0d</t>
  </si>
  <si>
    <t>0658b8ed-13e8-4ea7-a31f-8afeb49acd60</t>
  </si>
  <si>
    <t>f49a225d-d3da-4584-8f5b-2d17ebb19bd7</t>
  </si>
  <si>
    <t>2d41aa15-7acd-4ab4-b5df-2d6a316ddb17</t>
  </si>
  <si>
    <t>3f593c64-f2eb-4736-974a-5efadabce25a</t>
  </si>
  <si>
    <t>8966b795-f82f-4c5d-a80c-5244a1016339</t>
  </si>
  <si>
    <t>88023604-f612-409e-9761-9fe2336a43e4</t>
  </si>
  <si>
    <t>2635a91a-d4db-4458-8100-c8aa01ee55f1</t>
  </si>
  <si>
    <t>e3852e2b-3a3c-466a-916e-edd403c5353f</t>
  </si>
  <si>
    <t>eeca7e99-fc70-4609-aeb1-5ba88fd7daef</t>
  </si>
  <si>
    <t>8632438c-1adb-4a0f-9d3b-9eed17db3536</t>
  </si>
  <si>
    <t>4020ae84-bece-4f52-bee7-b9ea56435b36</t>
  </si>
  <si>
    <t>8918b03e-e245-4ebf-b05f-158b557fcaea</t>
  </si>
  <si>
    <t>67b67fc6-7750-44bd-896c-3260f78d8e53</t>
  </si>
  <si>
    <t>f8839f01-4286-4f45-a675-f09d869146c1</t>
  </si>
  <si>
    <t>3cb37e51-569d-4238-9854-5e659abf16c4</t>
  </si>
  <si>
    <t>d64c129e-b523-4e14-ab3a-ec621137c3af</t>
  </si>
  <si>
    <t>d08e5984-dcc6-4e82-9190-c0532bbb7cae</t>
  </si>
  <si>
    <t>5299c7dd-6117-44fb-b316-41e3c6ca0e8f</t>
  </si>
  <si>
    <t>187a5666-9d16-459c-a524-35b1789ba1ae</t>
  </si>
  <si>
    <t>3fd34d59-ed02-4b2a-a7b7-7c8dba676ef9</t>
  </si>
  <si>
    <t>79b3f0bd-b45f-444d-a121-5b7a374c0780</t>
  </si>
  <si>
    <t>d74761a3-27c1-4593-92ee-084f86b6c7f5</t>
  </si>
  <si>
    <t>14e1fddb-7d3b-4098-b5f5-98d0467d9921</t>
  </si>
  <si>
    <t>d3cdf140-4887-4f53-a5d3-ec891892c883</t>
  </si>
  <si>
    <t>2fae4d1f-9063-4947-aac3-ec1c00169d35</t>
  </si>
  <si>
    <t>4beaf71e-a65e-4ddd-a643-c8e5acf5bd55</t>
  </si>
  <si>
    <t>d0c512fc-8212-4d61-9ad2-dce10af1dbf7</t>
  </si>
  <si>
    <t>76a7587e-4288-4134-acd3-1c161865573a</t>
  </si>
  <si>
    <t>8868e07d-acc4-4b62-808a-ad4553109922</t>
  </si>
  <si>
    <t>91a11dc0-b609-434f-a1d2-3ecd42d2321b</t>
  </si>
  <si>
    <t>3bca6390-0c4b-4f47-a993-8e49139361c3</t>
  </si>
  <si>
    <t>f6aa3008-2137-480e-ac38-70d58514af59</t>
  </si>
  <si>
    <t>6fb2caa8-9389-4816-91cb-d1134a7b15a1</t>
  </si>
  <si>
    <t>a96d856f-c265-4f78-80d5-f6d85c2e3e48</t>
  </si>
  <si>
    <t>0769f070-5b48-4e47-9507-35259b4dfc71</t>
  </si>
  <si>
    <t>57b1d167-a660-48d5-8fca-f75fa0837d41</t>
  </si>
  <si>
    <t>9bc6420a-4fe7-4bda-97db-6689849cc101</t>
  </si>
  <si>
    <t>9127fd59-f25d-4b74-a710-7f60b1804252</t>
  </si>
  <si>
    <t>39a2da01-6445-4ba4-8dd5-846b8fe23c43</t>
  </si>
  <si>
    <t>ac511430-85a0-40ed-bac6-423c3fe14a63</t>
  </si>
  <si>
    <t>c42c5dc0-22f1-464b-9aa8-9ff0661a54c3</t>
  </si>
  <si>
    <t>7d756761-f638-4e9b-8c0a-00492281d68d</t>
  </si>
  <si>
    <t>cade9688-a34c-4bf1-a49a-962d5d8fb7c4</t>
  </si>
  <si>
    <t>466eaa12-9e20-4d53-860f-a8dccfb242b8</t>
  </si>
  <si>
    <t>57a0a7ed-21ea-4587-b519-ab35689cc9c8</t>
  </si>
  <si>
    <t>4e091ec6-3c1b-4649-aed7-cf99cc9da60d</t>
  </si>
  <si>
    <t>3afd0a8c-2d06-41f8-954a-e439e193f21d</t>
  </si>
  <si>
    <t>63fb5a17-b9fc-4191-8cec-ca2848cc3e54</t>
  </si>
  <si>
    <t>1c663855-e700-49cf-8512-224b34d1efac</t>
  </si>
  <si>
    <t>ca44d69c-f059-423e-82e2-65550f1314be</t>
  </si>
  <si>
    <t>07b638bb-a4bf-4938-9b81-3160ecf59053</t>
  </si>
  <si>
    <t>10187a53-e499-45ef-b5b2-0c0d16ffaef7</t>
  </si>
  <si>
    <t>fe5bdcb9-aa57-47ff-b123-33e4842057da</t>
  </si>
  <si>
    <t>dc67ab9c-2786-4c67-8b27-3891f2676446</t>
  </si>
  <si>
    <t>92ea3113-82a0-40c9-8d98-142d22f0799b</t>
  </si>
  <si>
    <t>834274e5-cea9-4d78-a673-89b85674de2a</t>
  </si>
  <si>
    <t>68fcc8f2-4100-4fb8-bc83-efdca9a49322</t>
  </si>
  <si>
    <t>e0306a29-e5de-43f9-a455-6955498cd3ed</t>
  </si>
  <si>
    <t>27482340-b055-4041-aeb1-1a0feb5dec60</t>
  </si>
  <si>
    <t>ab2d8fa6-2f40-4122-ae99-bf400c1301b1</t>
  </si>
  <si>
    <t>4f6ec262-da69-45ec-914c-026309454e98</t>
  </si>
  <si>
    <t>fbdb9c05-f713-42da-acbc-426247e3dae8</t>
  </si>
  <si>
    <t>63fefe7d-6134-49fb-95fc-5b011b8583c7</t>
  </si>
  <si>
    <t>72913cf5-928b-4c70-9fdf-23f320b7387e</t>
  </si>
  <si>
    <t>e9ecd068-dda1-43b9-a4fb-c17b3e2c9455</t>
  </si>
  <si>
    <t>aa56b066-fb34-4c3c-8ffa-913e48221d38</t>
  </si>
  <si>
    <t>4b34b055-d1b3-401e-8b73-b8c3297396d0</t>
  </si>
  <si>
    <t>2c4ab875-d3c3-429d-9dad-fdf4c0f850d7</t>
  </si>
  <si>
    <t>dba01592-6410-4be2-b930-10d122fabfef</t>
  </si>
  <si>
    <t>35119411-b270-46a9-b807-5f703dc512e5</t>
  </si>
  <si>
    <t>63d9d93c-1c27-4123-951c-81f49f5bcc38</t>
  </si>
  <si>
    <t>794a55aa-41e8-4973-a92d-e694ac1d2c10</t>
  </si>
  <si>
    <t>8ca9ce9b-95f1-480a-bdf8-7ab9b97535ce</t>
  </si>
  <si>
    <t>9c5b8ee6-d18b-4614-8c23-4a4fcac04d80</t>
  </si>
  <si>
    <t>604f83af-4c1b-4e00-897c-82ce3d3a5727</t>
  </si>
  <si>
    <t>2e1aad64-26cc-449a-b08c-fbedd731de31</t>
  </si>
  <si>
    <t>7aa81ae5-8879-4d6b-ac2c-e30ddadbbef6</t>
  </si>
  <si>
    <t>73c16c1b-0b24-47d3-b7c8-41a1fac54b48</t>
  </si>
  <si>
    <t>58540f35-ed97-4eef-9638-9039f8eddb3d</t>
  </si>
  <si>
    <t>59631c00-9348-44af-a232-40e34ec07c22</t>
  </si>
  <si>
    <t>2b59d33a-1b53-4131-a0d5-4d3e56e07d85</t>
  </si>
  <si>
    <t>1f736007-b6d2-447a-840d-89c0ee65629b</t>
  </si>
  <si>
    <t>02421d84-5f78-429d-a2f6-be81c656dc0a</t>
  </si>
  <si>
    <t>797e3a2d-50ad-478d-9f62-48f49771dd87</t>
  </si>
  <si>
    <t>98850d40-9bb7-46e5-bf51-9c36ff13ccf1</t>
  </si>
  <si>
    <t>6df50497-d522-4c9e-ae35-b570fc2656cf</t>
  </si>
  <si>
    <t>1e7bde1f-8158-40b9-9aa5-97cf0312ed3f</t>
  </si>
  <si>
    <t>5bc33d7d-2258-438c-9c77-7cfb0af09acb</t>
  </si>
  <si>
    <t>e40b9738-ff59-46b5-a2bb-3dc95a2a429c</t>
  </si>
  <si>
    <t>12fa97b3-078a-4a97-b338-f130fb3762a4</t>
  </si>
  <si>
    <t>1753bc3c-d5f3-4507-bbc9-3d8d2de87bf6</t>
  </si>
  <si>
    <t>b13b45b8-9130-4222-aced-db116c542c50</t>
  </si>
  <si>
    <t>5843bccd-c8a2-4294-b541-85481a633beb</t>
  </si>
  <si>
    <t>56e385b7-755f-4c91-917e-0a5a60db358a</t>
  </si>
  <si>
    <t>f2477cdd-25e4-47c2-8b0e-2194e62a4ea2</t>
  </si>
  <si>
    <t>153d426a-bfd4-47d8-9821-a84a5e9fee7b</t>
  </si>
  <si>
    <t>b512a9aa-3832-4ec2-bfc0-65cec94afd68</t>
  </si>
  <si>
    <t>19ef59d2-6a1c-4507-8b4c-8d8fbd68db12</t>
  </si>
  <si>
    <t>7ccb2fc4-29ae-47d5-b9ca-c10d7e9dce63</t>
  </si>
  <si>
    <t>51440c93-aa74-453e-a0ac-0fd9cb25409f</t>
  </si>
  <si>
    <t>d78f5876-1525-463f-9790-58f96401020d</t>
  </si>
  <si>
    <t>b4a4ef53-4da5-4b3a-818d-7a2db7b6dc3c</t>
  </si>
  <si>
    <t>5e5dcb10-52c2-4611-b0a2-c083f94dde3c</t>
  </si>
  <si>
    <t>0244ba1e-f643-4f1a-9ed1-2531650a2ace</t>
  </si>
  <si>
    <t>43c345f1-1534-4f02-afed-866b3515059b</t>
  </si>
  <si>
    <t>31a08a9f-e3b2-46ed-80fc-4cdc63f2e593</t>
  </si>
  <si>
    <t>0abfd213-ef70-4c96-979a-95401f2d222a</t>
  </si>
  <si>
    <t>9318ddca-73d1-425f-8cf2-180b30bf5c37</t>
  </si>
  <si>
    <t>e95ba0a7-3085-4358-9fac-b404fdb198b3</t>
  </si>
  <si>
    <t>5405f752-cb3f-4f59-9206-4e7cdc662738</t>
  </si>
  <si>
    <t>bfb8411b-0e6a-4f69-b072-24ed44cc094e</t>
  </si>
  <si>
    <t>9fbafa7f-e3de-4166-b71b-e4bc230715a5</t>
  </si>
  <si>
    <t>575e8cef-5ce2-4bbc-80a0-bdf68bd29505</t>
  </si>
  <si>
    <t>17bd8bda-c161-413a-bb7d-8453978c974b</t>
  </si>
  <si>
    <t>a36af881-f75f-42aa-bb55-aa8f43cd2c1f</t>
  </si>
  <si>
    <t>dd222a27-27ab-459a-994a-8c5ad58ddeeb</t>
  </si>
  <si>
    <t>9216acf7-bc86-44f9-95d5-2d5e96d459d4</t>
  </si>
  <si>
    <t>1b673fc7-2b1b-4f12-ae55-6f61e739c483</t>
  </si>
  <si>
    <t>8643fbb4-e91f-40d3-bb3d-9da4cf47d8d2</t>
  </si>
  <si>
    <t>efa05e12-91f5-4de0-886d-7efe2b13e3df</t>
  </si>
  <si>
    <t>de40d774-89d7-43ef-81f2-a845c85cb3a3</t>
  </si>
  <si>
    <t>e3b0394b-c1e2-4d2a-8f3e-881750fa9401</t>
  </si>
  <si>
    <t>c42c3176-bb7e-411d-a769-0b2ad9e8ed2a</t>
  </si>
  <si>
    <t>433c3f13-1127-42b6-bff7-8801b71cdaf6</t>
  </si>
  <si>
    <t>e8e4d4ec-8d71-4f31-9a49-18b68cb209b8</t>
  </si>
  <si>
    <t>3b6ad87b-8320-46b3-8cd0-ba38c3def845</t>
  </si>
  <si>
    <t>b239abd3-b75b-4da5-9794-0de700a9d4a7</t>
  </si>
  <si>
    <t>87dd331e-af28-4193-ad16-3fa4dde9f4df</t>
  </si>
  <si>
    <t>1a222df2-070f-4549-b164-a9baa2bbdafe</t>
  </si>
  <si>
    <t>dd06b1e7-368e-4a14-9c4b-1167e1751312</t>
  </si>
  <si>
    <t>bdeb4f47-097c-49b8-956a-d9fa25802324</t>
  </si>
  <si>
    <t>23983a3b-9ddb-44ee-b02d-7128ffc31a36</t>
  </si>
  <si>
    <t>1f21093e-a068-4fd4-a23a-3bdbe2a2ac90</t>
  </si>
  <si>
    <t>452e1227-fdcd-4f2a-b51d-93c972870576</t>
  </si>
  <si>
    <t>f53aabeb-9951-48d4-a47c-ee92be30b9ef</t>
  </si>
  <si>
    <t>d0478dc6-40b3-4217-b23b-1e5d368d99e3</t>
  </si>
  <si>
    <t>9b97bbce-cee3-4f9f-929a-91a55540665a</t>
  </si>
  <si>
    <t>1a4dc981-f642-40e7-be57-eb92abdce2cd</t>
  </si>
  <si>
    <t>789522f8-c4a7-458c-8303-68262a0f458a</t>
  </si>
  <si>
    <t>ca235c75-ef56-4b6e-b147-144484fc7a68</t>
  </si>
  <si>
    <t>e7be6384-c0d8-4762-8490-1242e245f14a</t>
  </si>
  <si>
    <t>530f7589-89c5-487c-a14a-d1500bb9fc21</t>
  </si>
  <si>
    <t>cc1eecc4-1916-4342-9400-b18c036d98e5</t>
  </si>
  <si>
    <t>8629cc72-e810-4acd-89b5-51614d21b070</t>
  </si>
  <si>
    <t>fa0f95cd-a763-4ca0-b86c-dc7d1e93f8a9</t>
  </si>
  <si>
    <t>f58d7d36-bc85-44c4-b74a-e7de9cf5104a</t>
  </si>
  <si>
    <t>094fe1ea-c59b-434b-afd9-be895740dea7</t>
  </si>
  <si>
    <t>a35dfad2-b67f-40ea-871c-37c1ec686bda</t>
  </si>
  <si>
    <t>234a89e9-0793-4c4b-8855-8afaf76b3bc7</t>
  </si>
  <si>
    <t>7a889b45-8ea4-416d-b58f-d38b5eb7ea45</t>
  </si>
  <si>
    <t>6818695a-d9b5-47c0-98dc-c1b0c1c379ce</t>
  </si>
  <si>
    <t>0cff8cd5-ab3c-4116-8edb-fa314b5a3273</t>
  </si>
  <si>
    <t>2774bcf2-ddec-44c9-a3bc-ff87a8a96dee</t>
  </si>
  <si>
    <t>eb0251cf-302e-4e08-a31d-a9a5ab2baef3</t>
  </si>
  <si>
    <t>e001f24e-444b-4781-84bf-a90a3b374710</t>
  </si>
  <si>
    <t>83913311-e86f-4750-98dc-e9d4bf78e544</t>
  </si>
  <si>
    <t>463a6397-5c89-4ad4-8d08-f9c6e3081f25</t>
  </si>
  <si>
    <t>7dae8155-8114-4ead-acab-712cdb9fecda</t>
  </si>
  <si>
    <t>1d0e9016-5635-4615-b5aa-defaadffcc7f</t>
  </si>
  <si>
    <t>4d84f911-ed8d-42bd-a583-924e3b9dafd8</t>
  </si>
  <si>
    <t>0a77605c-e86e-4b72-91a1-7a49969c1ac1</t>
  </si>
  <si>
    <t>17edb2d1-c14b-4e51-a874-2f1658336201</t>
  </si>
  <si>
    <t>f8bef0a9-79f7-4d01-9699-f7d9ca36129b</t>
  </si>
  <si>
    <t>5eaaffbf-db92-48f4-88e2-6d0924f6bc9c</t>
  </si>
  <si>
    <t>b2ec2304-01bd-4336-8a61-f0b0abbba0db</t>
  </si>
  <si>
    <t>1a3b4d35-f6d2-4645-a156-55305464e7ae</t>
  </si>
  <si>
    <t>9eec9d5c-6e0e-4796-b55f-75b8b68180b4</t>
  </si>
  <si>
    <t>5f426a25-b218-474f-8d86-484cb97d3a29</t>
  </si>
  <si>
    <t>c40c9949-8c3e-4002-9ad3-3e98abf9d759</t>
  </si>
  <si>
    <t>629cdfb3-3b30-4a6d-8112-8a323da83e34</t>
  </si>
  <si>
    <t>9e095556-c0fe-4ebd-9e42-00fdbd49a5e6</t>
  </si>
  <si>
    <t>54c05598-365d-4f0a-9053-47c773d60fb0</t>
  </si>
  <si>
    <t>33b1d71a-a301-4ff5-b31e-e0ae15703dc6</t>
  </si>
  <si>
    <t>a7e66b70-b8a9-466c-83c2-28f7ee12b1f5</t>
  </si>
  <si>
    <t>23738ea6-6051-407f-b134-54b5abf97c76</t>
  </si>
  <si>
    <t>127c0924-f08c-4b58-826e-eaba5d7e5684</t>
  </si>
  <si>
    <t>5db3f1f4-2a78-4905-a404-38b184a190d4</t>
  </si>
  <si>
    <t>ca048e28-c4a0-423c-abe2-a0da5ead69a1</t>
  </si>
  <si>
    <t>ece55bb3-fc9a-4a30-92b0-fb95a55aec51</t>
  </si>
  <si>
    <t>2f262b29-6001-432d-9f5c-0f6558826627</t>
  </si>
  <si>
    <t>bc7703f4-a5d9-4d99-955e-158eb11751ef</t>
  </si>
  <si>
    <t>9253a50a-fd90-4a43-a419-1a8725cdaaad</t>
  </si>
  <si>
    <t>6dd30fa8-e9be-4ba1-831d-ec479489390d</t>
  </si>
  <si>
    <t>0f3aff18-a29f-48d1-96fd-3dce25aa3f30</t>
  </si>
  <si>
    <t>b2ac1325-4f88-49f8-b626-c339c8a839b8</t>
  </si>
  <si>
    <t>2cea2e6f-6ac0-451e-bc97-28c032b6431b</t>
  </si>
  <si>
    <t>daba8bad-2131-40db-9fa3-467c7da43703</t>
  </si>
  <si>
    <t>ad2be0d3-7744-43bd-b4b8-5b61799756a1</t>
  </si>
  <si>
    <t>2e6ffbc2-aaf8-41c1-9d30-47ae9260fb4b</t>
  </si>
  <si>
    <t>13fc0db0-35b8-4902-a770-11a2aade369d</t>
  </si>
  <si>
    <t>286e9bc1-b9d2-4d4d-9b46-8f823a170139</t>
  </si>
  <si>
    <t>a9bac7bd-9fb2-43cc-b170-fb3a6c9772f7</t>
  </si>
  <si>
    <t>6e498648-f7cf-4fd0-9315-df66b413fba8</t>
  </si>
  <si>
    <t>0acb8995-d92d-46a1-b80a-2c5d7fac4df3</t>
  </si>
  <si>
    <t>b81c524a-a1a3-4047-a9ca-a656564f9ad2</t>
  </si>
  <si>
    <t>8c722fa9-57be-4fa0-a466-f43e61d35f94</t>
  </si>
  <si>
    <t>67261644-d5d8-4867-a359-22d606e2dcc9</t>
  </si>
  <si>
    <t>3cbf2873-561b-4ef3-a946-fc8693dab3bc</t>
  </si>
  <si>
    <t>d021c19c-289d-44b2-959c-bb3231f5f23a</t>
  </si>
  <si>
    <t>d73ea6c0-c6a3-43ef-b4df-34d432f0295f</t>
  </si>
  <si>
    <t>9ab55bb5-1957-46a6-8472-d26b2fda624a</t>
  </si>
  <si>
    <t>7492f32f-8c97-4a80-81ad-78749329c8f3</t>
  </si>
  <si>
    <t>d9ea07b7-ffa7-4165-8d37-04fdfe0fd5fa</t>
  </si>
  <si>
    <t>ad0caecf-9b95-4921-8a81-7bb311564c2a</t>
  </si>
  <si>
    <t>5b2ec7eb-5ee5-4b1a-a409-88f9b0dba73e</t>
  </si>
  <si>
    <t>9fa65636-ca49-40ef-bd85-85dac00a0612</t>
  </si>
  <si>
    <t>f916f25f-2303-4145-af99-99a0b8e8de5b</t>
  </si>
  <si>
    <t>37b1f7e9-731b-45f0-8b64-0019780a7c3c</t>
  </si>
  <si>
    <t>0c65fd72-9e3b-4033-99ed-4397ccf9346f</t>
  </si>
  <si>
    <t>9212f1ee-8fcc-49de-9379-496677369ec0</t>
  </si>
  <si>
    <t>245a68d0-ff48-4300-8fd9-94cc361e02c9</t>
  </si>
  <si>
    <t>88d0c4cb-a32d-45df-b849-536859b8ba10</t>
  </si>
  <si>
    <t>9b18d52f-d169-4ac0-aae9-840d5b8fd937</t>
  </si>
  <si>
    <t>85f3c893-5cb4-402f-893a-563686a5a644</t>
  </si>
  <si>
    <t>ff5354ce-5deb-4dc4-8d39-a68c03938af3</t>
  </si>
  <si>
    <t>e60d2e98-1236-4d67-aa6c-b5b3ca28e7a0</t>
  </si>
  <si>
    <t>d6dbab58-a030-43a9-9873-06b044b65052</t>
  </si>
  <si>
    <t>f290c3ba-8bc9-48c3-8b9f-d4c878f405fa</t>
  </si>
  <si>
    <t>a12e71fd-b9d2-4a9f-aa23-ec9901dd1fc3</t>
  </si>
  <si>
    <t>44bf9ce1-bd7d-40f8-a16c-abce926888ae</t>
  </si>
  <si>
    <t>10b310c8-dca5-4bbc-a54e-696beba345f2</t>
  </si>
  <si>
    <t>38d1c68c-e901-4446-a303-9ea123048b89</t>
  </si>
  <si>
    <t>795a4e3f-5b2a-4d74-94c7-0879c68f7140</t>
  </si>
  <si>
    <t>5eb42c33-ba38-441a-8c46-55726449543b</t>
  </si>
  <si>
    <t>6bbbd9ca-d3d6-443d-aed6-a5c6d9a6aa03</t>
  </si>
  <si>
    <t>7c517774-77b3-4c4c-acb6-8d338fcb3a6f</t>
  </si>
  <si>
    <t>3485b497-ec38-4c7f-abdb-05c2bad0e25b</t>
  </si>
  <si>
    <t>4b02c88c-a29d-46c6-aa87-2dae9f140e4e</t>
  </si>
  <si>
    <t>1f0e4cc1-431d-4fbe-89ca-3bd42241cd29</t>
  </si>
  <si>
    <t>2a059484-209d-4e60-8329-4344aac42bbb</t>
  </si>
  <si>
    <t>1ee12cc7-48c9-452c-83d0-aaf89ee786ff</t>
  </si>
  <si>
    <t>2fb99e15-5e31-4f4e-acaa-78dc5da4b8bf</t>
  </si>
  <si>
    <t>75609f51-5ee6-4cac-ad28-a3821e94554e</t>
  </si>
  <si>
    <t>f33d248f-0bb4-4189-919e-61f1a239d69e</t>
  </si>
  <si>
    <t>43cb53f5-d22c-4cb2-ae1c-879ffabb8b97</t>
  </si>
  <si>
    <t>85629d48-5eda-4610-b233-c4e4d562c796</t>
  </si>
  <si>
    <t>207f99b4-fa1e-4ed8-ad8e-7fb58d76e1aa</t>
  </si>
  <si>
    <t>39319e9d-faad-4026-bac4-4270b7853cd0</t>
  </si>
  <si>
    <t>a5c028fb-e6fd-43ab-a87c-bd591558b580</t>
  </si>
  <si>
    <t>1a19714f-fc3f-4023-8006-84d562378a9b</t>
  </si>
  <si>
    <t>96506b65-616a-497c-a3e4-888b830db1c3</t>
  </si>
  <si>
    <t>2d7ebb9d-93bb-495c-80de-4346c8a4cbee</t>
  </si>
  <si>
    <t>9d34ab95-164d-4c46-8f82-38b03ea4a17f</t>
  </si>
  <si>
    <t>025f67d8-5ff0-4e79-9463-ec829fec6755</t>
  </si>
  <si>
    <t>72795539-6b5f-4f9a-8105-7f15dba34e9d</t>
  </si>
  <si>
    <t>610b1d2e-92ab-4c35-868a-3227a0e36ba5</t>
  </si>
  <si>
    <t>7b2c7b95-8650-4966-80b5-50bcedc9ef73</t>
  </si>
  <si>
    <t>2ce755db-5314-4c64-b00b-ad8c71df90f8</t>
  </si>
  <si>
    <t>905edc2c-831c-4d3a-90e1-c80fd7f63a97</t>
  </si>
  <si>
    <t>b3210d44-92c1-40ad-b881-b560dda637c1</t>
  </si>
  <si>
    <t>9e87210e-05ee-4e33-9e89-9cd544cf9a4e</t>
  </si>
  <si>
    <t>6380741d-7d1c-4c91-8df5-cb4db02fbac7</t>
  </si>
  <si>
    <t>67f97be2-f7bd-4fe4-b6f9-5b5f3fd1da4c</t>
  </si>
  <si>
    <t>3b02d521-586b-4e03-88dc-a0e6f9d01eda</t>
  </si>
  <si>
    <t>053a53a2-0627-432e-b93b-ae6465d32095</t>
  </si>
  <si>
    <t>a2e3e19d-086e-4e27-9fcd-4677c429156f</t>
  </si>
  <si>
    <t>559d5073-6ed9-4e7a-ab5c-4cabe918406b</t>
  </si>
  <si>
    <t>6be63f37-9c93-4781-b9d3-ee6e4170a2c5</t>
  </si>
  <si>
    <t>0ba4451f-8bef-4373-99e9-338665b1faaf</t>
  </si>
  <si>
    <t>d4a3ccb8-d383-49aa-8b56-259c70e96ec1</t>
  </si>
  <si>
    <t>1b5e5fe1-2e6d-44d7-9a7c-e5bccbfe2c6d</t>
  </si>
  <si>
    <t>febcc30f-5bb3-4977-ba96-f546920d93c9</t>
  </si>
  <si>
    <t>362b51e7-e0eb-49f2-aa16-2e94b8062820</t>
  </si>
  <si>
    <t>759ff976-7636-4958-8a91-acb48aa80dfe</t>
  </si>
  <si>
    <t>33522bd5-ca92-4999-9077-ded7f2fb1e49</t>
  </si>
  <si>
    <t>32d86b8c-cf94-4d2e-9963-baae45c6b1ea</t>
  </si>
  <si>
    <t>b58920d7-b06e-4602-8f17-6351acee76bb</t>
  </si>
  <si>
    <t>40426e9f-3686-43a6-b231-f0d6d435df43</t>
  </si>
  <si>
    <t>34ce66fa-96d9-43d5-a840-7d0f624e6686</t>
  </si>
  <si>
    <t>9ae7d36b-12f9-4d0d-a13e-dbade0db9f8e</t>
  </si>
  <si>
    <t>06571e46-9baa-43e8-a233-e03930636b84</t>
  </si>
  <si>
    <t>3fd709e6-3919-422b-a31f-5d087936d68b</t>
  </si>
  <si>
    <t>8701ef59-597f-4cb4-abf3-c2fac543e7e4</t>
  </si>
  <si>
    <t>cd226887-22a7-4f48-ab87-03e7b874b9cb</t>
  </si>
  <si>
    <t>2eba8457-300a-470e-add1-a90f68e6b02a</t>
  </si>
  <si>
    <t>115385ba-4d05-41c3-8437-4c6892265daa</t>
  </si>
  <si>
    <t>d42b27cf-7d96-4bd9-8752-2a3e2dbc0def</t>
  </si>
  <si>
    <t>64c6a3d1-570a-4835-9f8a-295e5f4f5607</t>
  </si>
  <si>
    <t>1ab284de-6a45-4a1e-bccb-f31c7e8304b9</t>
  </si>
  <si>
    <t>3da7720a-a9fb-48f9-835c-45d6eba9a95c</t>
  </si>
  <si>
    <t>501815fc-7cd1-4680-8c34-93a69e69f7eb</t>
  </si>
  <si>
    <t>8a86d03a-5e09-42ff-bd95-e5195e959450</t>
  </si>
  <si>
    <t>9aaa979e-72ef-477c-b2ea-e1e373a1533e</t>
  </si>
  <si>
    <t>dcf5f39e-43d4-4d3e-bd9a-217b4ef016b8</t>
  </si>
  <si>
    <t>193ff2d8-d842-4028-837d-b13263e2f08f</t>
  </si>
  <si>
    <t>8798f187-18cb-42aa-a3bf-698dfd72a880</t>
  </si>
  <si>
    <t>81ff625a-3b7d-4d84-8a40-c0e42881eab7</t>
  </si>
  <si>
    <t>af59c21c-5c00-4051-b1a8-96b84b8c46be</t>
  </si>
  <si>
    <t>25af57e2-b956-4155-bf4c-3d7687b5d3b8</t>
  </si>
  <si>
    <t>4fc64b59-3f7e-4560-b434-027440fd4e30</t>
  </si>
  <si>
    <t>e8dd552e-5b29-4c98-b499-ac4be92ea012</t>
  </si>
  <si>
    <t>2a0d5401-4f2f-49e7-811e-f0ea4fe51a48</t>
  </si>
  <si>
    <t>1feead91-6d5b-4113-84f7-8a01c3112fa4</t>
  </si>
  <si>
    <t>5508c3b7-0927-40eb-9e4f-b9fed144ab44</t>
  </si>
  <si>
    <t>47fe2c0b-aac3-4406-9d6f-fac41aa6ef9b</t>
  </si>
  <si>
    <t>ec4b1929-7af9-4042-af0d-580378d7fd70</t>
  </si>
  <si>
    <t>b81d84e9-720c-4ebf-88d1-76fb220fec64</t>
  </si>
  <si>
    <t>dc750f45-8d0f-4d97-9c14-5f2c12b388df</t>
  </si>
  <si>
    <t>35183e0c-9d34-4de7-8e56-c02d8150d52a</t>
  </si>
  <si>
    <t>ea0ee4eb-bc26-492d-a755-e024bd41fc86</t>
  </si>
  <si>
    <t>e68ca7ad-262c-4faa-8f72-31acf9b3520c</t>
  </si>
  <si>
    <t>5cbb9981-6f2d-424f-af91-af52901b2f54</t>
  </si>
  <si>
    <t>c7d5fd94-65a7-44d0-9950-cbd4a81baefc</t>
  </si>
  <si>
    <t>5ff73d3c-2fab-46f6-9b67-48982872780e</t>
  </si>
  <si>
    <t>1d278ed7-0ab6-4012-8ab9-58513b6242e1</t>
  </si>
  <si>
    <t>37371173-515b-475e-afc8-832445a40a2a</t>
  </si>
  <si>
    <t>175442f3-3430-402e-8032-bd875f2163c2</t>
  </si>
  <si>
    <t>74c58c56-4bbd-4e7c-8ff9-1853e03f0e7b</t>
  </si>
  <si>
    <t>1367ea74-884b-4db8-b4be-43a00413f280</t>
  </si>
  <si>
    <t>b5632911-eebb-4df5-98e5-68ba421fee57</t>
  </si>
  <si>
    <t>10b6a948-69ee-4074-8e15-c15ce0304f8f</t>
  </si>
  <si>
    <t>05cc6f25-3ad7-48e3-b37d-cd542f0facd8</t>
  </si>
  <si>
    <t>1170be2f-64e5-4819-856d-961cd44a38d4</t>
  </si>
  <si>
    <t>c6a8e5fa-5432-47ce-b361-ae6096451a27</t>
  </si>
  <si>
    <t>ec9db0f2-3043-427d-a332-28ec111524de</t>
  </si>
  <si>
    <t>2773e85d-c7cf-4a74-885e-e2f0d15c50f5</t>
  </si>
  <si>
    <t>82f97023-7abf-4356-9b04-437f708c843a</t>
  </si>
  <si>
    <t>7cdbbdf7-d057-4b7f-b595-38a19016ad63</t>
  </si>
  <si>
    <t>7d6adea2-0428-4b69-b74a-83be5a20dcdd</t>
  </si>
  <si>
    <t>58c2d13e-80d1-4d13-ba1b-c10fdb76845d</t>
  </si>
  <si>
    <t>fd0bbc67-8b8e-4ced-ae4b-67e27c0e854e</t>
  </si>
  <si>
    <t>0b3ee497-e62e-42de-907d-169ab8c05e41</t>
  </si>
  <si>
    <t>578a0a90-3fed-4c72-ba24-bb08903f1d4e</t>
  </si>
  <si>
    <t>7a9a43fb-a99f-4468-a7df-8b037e5723d7</t>
  </si>
  <si>
    <t>9bdf15cd-9bb1-498f-ae9f-182f09db433a</t>
  </si>
  <si>
    <t>c3f7aa56-f0bd-416c-8351-b4a71bb9cc03</t>
  </si>
  <si>
    <t>b21933f8-6d51-47a5-8cc3-800b518ebd77</t>
  </si>
  <si>
    <t>816f0519-7f1f-4840-b216-b8c08471d1c9</t>
  </si>
  <si>
    <t>fbf49131-0d40-4538-b833-61f2853232f7</t>
  </si>
  <si>
    <t>fca823b8-3edd-4563-a0cf-b232af5e2b5b</t>
  </si>
  <si>
    <t>003a0b79-bbe0-4fc3-a472-6f41163304f6</t>
  </si>
  <si>
    <t>9df42ee9-00e2-45dc-90a7-f5111edb1dd4</t>
  </si>
  <si>
    <t>a5274505-ce99-404d-91d2-7eb2b196c891</t>
  </si>
  <si>
    <t>ab0b6855-52b4-4535-bde3-ef4e0941742b</t>
  </si>
  <si>
    <t>b69cfa34-4ed4-4990-91ba-4e92acf4365d</t>
  </si>
  <si>
    <t>9ec86251-a006-474a-a64e-cdca8f8c125d</t>
  </si>
  <si>
    <t>28da7e28-603e-4b58-90d9-084ffdc09314</t>
  </si>
  <si>
    <t>168a2180-feec-4b0e-82e7-a717621851ad</t>
  </si>
  <si>
    <t>66b059d7-75da-4083-ae90-baf7321930ba</t>
  </si>
  <si>
    <t>1fda63bb-9af0-4c63-b275-92e1711d8c2f</t>
  </si>
  <si>
    <t>1e5ea5bb-78d0-44d0-8ed9-1ab9ee0f5ec6</t>
  </si>
  <si>
    <t>3e7541bd-bfd7-4c88-a7f6-bcdb0c97507a</t>
  </si>
  <si>
    <t>5ce962cf-4737-4fed-b993-de3e16546c74</t>
  </si>
  <si>
    <t>3fe2608c-c96b-44ba-9bd4-3b9815ca30a8</t>
  </si>
  <si>
    <t>0518f586-beca-4a14-89bc-b8084bcf6599</t>
  </si>
  <si>
    <t>2841bec1-e995-44c2-a8a3-461e3eb33cb6</t>
  </si>
  <si>
    <t>79834450-f52d-498e-902b-cb69d3f6c6a4</t>
  </si>
  <si>
    <t>2efa1510-6349-40ab-8c60-5b5abec779a6</t>
  </si>
  <si>
    <t>2adb38da-c9e8-43dc-b500-4ebdfc5187e1</t>
  </si>
  <si>
    <t>fa4ec32f-55e7-4609-bb12-293d41b042f6</t>
  </si>
  <si>
    <t>54ef27f9-1c05-4e92-8b3d-adbaf901c73f</t>
  </si>
  <si>
    <t>6a973e51-c068-46f4-92f7-8eec5d2028cd</t>
  </si>
  <si>
    <t>6c9531ae-10ec-45cf-99bc-971287abef2a</t>
  </si>
  <si>
    <t>b6b5ba74-46cf-4df3-aeae-c16d3338d3e3</t>
  </si>
  <si>
    <t>04df6b31-22ff-4a64-b1f9-fde97eed25f8</t>
  </si>
  <si>
    <t>aa9475e4-00e1-4e7c-9c1b-780632d33b3d</t>
  </si>
  <si>
    <t>aa019cbc-24d5-4898-93ee-5b2f4b89ef68</t>
  </si>
  <si>
    <t>f8b2fc02-c42f-48c0-a07b-56e4d8eb9d85</t>
  </si>
  <si>
    <t>57e85db6-af70-499c-9d7d-c89dcc29a52d</t>
  </si>
  <si>
    <t>86b5d63b-5dd5-4d9b-907e-ef44a55e3c9e</t>
  </si>
  <si>
    <t>15e35649-01d8-4a27-849b-6aab102fce77</t>
  </si>
  <si>
    <t>5bf04dcf-b209-4833-a2b7-be6c11aa6a41</t>
  </si>
  <si>
    <t>3cf947ab-e2d5-43cf-8dee-e8b8566d5dee</t>
  </si>
  <si>
    <t>3a5fcf0b-57a7-4e8d-8afd-7bcf84b8adc5</t>
  </si>
  <si>
    <t>61ae1e60-0d02-409b-b105-b64c3f2ecf90</t>
  </si>
  <si>
    <t>884c5fad-a79e-457f-be31-813997b37cf6</t>
  </si>
  <si>
    <t>3414e470-95a7-4043-b8ce-b7c876fa0969</t>
  </si>
  <si>
    <t>2a4f3f62-fb1c-4854-b2d0-8078586f0eff</t>
  </si>
  <si>
    <t>6d118c34-ab50-4536-a2a2-b07a214e2343</t>
  </si>
  <si>
    <t>147bda63-2552-4e10-a3d7-3ad43264b5e2</t>
  </si>
  <si>
    <t>43711252-d3df-41aa-98bf-b17bd33ad95e</t>
  </si>
  <si>
    <t>755df1c3-0358-4107-9e92-d5bcc92e25ff</t>
  </si>
  <si>
    <t>a29dec9d-fc5a-4d29-9c63-5d4465de58c6</t>
  </si>
  <si>
    <t>4e50ad61-f951-418f-88ca-cbdaf2b57e8d</t>
  </si>
  <si>
    <t>cc3ba241-0ca3-40b2-a1f9-a8e88cb724e8</t>
  </si>
  <si>
    <t>a8eeb6ff-e4e6-4fa6-b4dd-2147d66e5234</t>
  </si>
  <si>
    <t>81a4ab80-32bd-4d9a-9e23-6cecbebf2173</t>
  </si>
  <si>
    <t>9677ed5d-0bf2-4ccc-92ca-c176e3ed5ab2</t>
  </si>
  <si>
    <t>bc860dfd-b813-4828-a17c-0b55c994de44</t>
  </si>
  <si>
    <t>a5f996c0-05a7-4654-b5ee-46b897cfbb83</t>
  </si>
  <si>
    <t>ac99a3e4-fbf6-4b32-82cc-76d8d2d528f1</t>
  </si>
  <si>
    <t>dc8a8278-a2ed-47b1-aa4f-c0693a216b8f</t>
  </si>
  <si>
    <t>19f92e26-27ea-420a-803a-fffce53367a5</t>
  </si>
  <si>
    <t>1ada8db6-b7b4-4bfc-ae3d-600e0fce87c6</t>
  </si>
  <si>
    <t>9e87a156-02ad-45a1-b98f-e218859f3d38</t>
  </si>
  <si>
    <t>eb5b6e30-6cc5-4abf-a0e0-99faac5951e6</t>
  </si>
  <si>
    <t>4abe31be-3910-4fe0-9b6b-17481304f2c6</t>
  </si>
  <si>
    <t>99e90dad-2eaa-46e0-838a-ed38065dcef8</t>
  </si>
  <si>
    <t>012bcaff-f27c-444f-bba9-0e8d362980d6</t>
  </si>
  <si>
    <t>67370c23-ea2c-4fae-a662-bac10e67fb5d</t>
  </si>
  <si>
    <t>d58c60e4-282f-48df-a284-f965335453a6</t>
  </si>
  <si>
    <t>2a7592d1-a98b-47f9-9b78-1da8608e4ba2</t>
  </si>
  <si>
    <t>fb89a317-d2a8-4415-b75b-923bc1f30e87</t>
  </si>
  <si>
    <t>eae91e7a-6c46-4327-b6d4-a5ad5d813d39</t>
  </si>
  <si>
    <t>c2e7c00e-db9d-4789-89ad-76d415275d8d</t>
  </si>
  <si>
    <t>95b33d84-4e8c-487c-80e1-3612c7911294</t>
  </si>
  <si>
    <t>9691b88b-4dcc-4c06-a61b-7703cc740491</t>
  </si>
  <si>
    <t>819a11d2-8939-4883-84fb-7983e1326cbb</t>
  </si>
  <si>
    <t>09cb6244-abf9-46b2-98fe-24e87b26170e</t>
  </si>
  <si>
    <t>eb9c8e47-3f0f-4851-95fc-9edd7ff39aa2</t>
  </si>
  <si>
    <t>d2947208-73ad-4e8c-9665-809f51d636fb</t>
  </si>
  <si>
    <t>cc7fca45-d81c-4971-8fd7-2a953250de71</t>
  </si>
  <si>
    <t>28da3fe8-e182-4b9e-874c-0ac4c7cdf9cd</t>
  </si>
  <si>
    <t>6ef6129f-8d85-4be9-a20a-bd1e67689ab7</t>
  </si>
  <si>
    <t>bead6a43-11a4-4f53-af77-0d537fe06928</t>
  </si>
  <si>
    <t>e2f70790-f0ed-4ad8-8985-bc89def534a9</t>
  </si>
  <si>
    <t>8710f794-e3ec-4fd0-b4aa-f9feff298048</t>
  </si>
  <si>
    <t>35ccb42a-5b8f-4a56-b979-56ef4df94413</t>
  </si>
  <si>
    <t>3032fb1b-eee1-4e0b-8b51-30b6a52cd563</t>
  </si>
  <si>
    <t>a47b3283-a619-43f4-8ae0-b649ee493a8e</t>
  </si>
  <si>
    <t>e27f7ce7-451e-43a1-921d-805411db2e25</t>
  </si>
  <si>
    <t>985405ca-0c9a-41bb-b747-4c142f3e339a</t>
  </si>
  <si>
    <t>d8a243e7-f547-459a-929c-4105fd3f8b38</t>
  </si>
  <si>
    <t>ca6b3804-bb03-4b9b-b835-76b2fe647189</t>
  </si>
  <si>
    <t>1bbee03c-aa9a-43ba-a760-10d789b2bb68</t>
  </si>
  <si>
    <t>b8c8c57b-903f-448b-88fc-0313c24694b7</t>
  </si>
  <si>
    <t>39414f09-6fcd-4d7e-a1f0-f4345620df82</t>
  </si>
  <si>
    <t>b4aebd19-20bf-4d4e-a458-45038b95a910</t>
  </si>
  <si>
    <t>4ca1ccbe-5e66-4bdc-b1d4-282060b755ed</t>
  </si>
  <si>
    <t>c5bfe476-a505-42d5-8a63-9ec89b17d347</t>
  </si>
  <si>
    <t>2d9e4af8-9f66-4585-9e71-d42609937bb8</t>
  </si>
  <si>
    <t>0bf9c06d-e909-461d-9505-147648fc9e80</t>
  </si>
  <si>
    <t>730c39fa-5f30-44a1-9ca8-0fb76e80cd16</t>
  </si>
  <si>
    <t>dd50e0b3-cece-4441-881f-09eee537b752</t>
  </si>
  <si>
    <t>7ebf8b63-c79a-41b3-b418-e06465b5d3ee</t>
  </si>
  <si>
    <t>95f04ac9-d1ae-4d72-874a-8e2927626532</t>
  </si>
  <si>
    <t>a76291ab-bfb6-4bb9-8467-2c5c89ce0c01</t>
  </si>
  <si>
    <t>3d0adeac-cb46-4796-8548-b37987c94581</t>
  </si>
  <si>
    <t>54b96af4-ca5c-4846-a42d-4d6f8698163d</t>
  </si>
  <si>
    <t>e6a7df09-1068-494e-86b1-382393fc5ee9</t>
  </si>
  <si>
    <t>b96e7dcf-5d14-4745-bb48-28c661562440</t>
  </si>
  <si>
    <t>ad17bae3-ef4b-43ea-95f6-c26fd969493e</t>
  </si>
  <si>
    <t>2cb5d01b-9a5a-4270-a03f-d487eb11ae88</t>
  </si>
  <si>
    <t>b832a589-8dc2-48a0-8a58-25d1035941ec</t>
  </si>
  <si>
    <t>728a8191-97ca-408b-882e-f8f5ec540146</t>
  </si>
  <si>
    <t>10d74e3d-d297-4008-9a90-bd424fd2423e</t>
  </si>
  <si>
    <t>8492a1da-4c16-458f-b27f-7f3127b402bb</t>
  </si>
  <si>
    <t>ac9e9c4b-a50e-4c0c-9f68-d0a2b3a657f5</t>
  </si>
  <si>
    <t>ccddfb15-797a-4e9e-b571-4675290b071d</t>
  </si>
  <si>
    <t>414f08d4-5a4c-4113-b152-09813060f9a4</t>
  </si>
  <si>
    <t>16bb271f-9990-42ef-a49e-5563fb1d11b9</t>
  </si>
  <si>
    <t>724493ea-fdfc-4cb1-914c-4f157f8803a8</t>
  </si>
  <si>
    <t>525028b4-ea2d-463f-892f-86a839621ee9</t>
  </si>
  <si>
    <t>ea3decc3-11cf-464e-8b9b-91e394e97d41</t>
  </si>
  <si>
    <t>ad8bfdb0-341b-4c9c-8e83-d96aed9203e5</t>
  </si>
  <si>
    <t>b146adf9-cdfd-48d7-bc1c-0748cca548b2</t>
  </si>
  <si>
    <t>b488bac9-04c0-425b-a671-70598580c686</t>
  </si>
  <si>
    <t>d29365dc-c4e0-4b7e-a094-b3aee49a99f4</t>
  </si>
  <si>
    <t>63f9d986-7068-49e3-b822-fab8e0a49bc1</t>
  </si>
  <si>
    <t>d2bbf3a7-d910-4d8b-b554-497251508886</t>
  </si>
  <si>
    <t>0ceddb1d-533e-46bc-967f-823b87b432fa</t>
  </si>
  <si>
    <t>9747ed12-6f16-46af-8c59-c54fcd947b73</t>
  </si>
  <si>
    <t>08dbcf43-5ce6-4326-a997-8da4cf6f731f</t>
  </si>
  <si>
    <t>3c78a99f-e9a5-4f6a-9bd4-9bea5f137515</t>
  </si>
  <si>
    <t>99cbb3de-fe56-4704-82c1-ffa8dd5c7a36</t>
  </si>
  <si>
    <t>ae2fd5ac-59e1-4433-b26b-3ac43b42a4bf</t>
  </si>
  <si>
    <t>0a82244e-e72e-46a5-9d96-76eedc5674c6</t>
  </si>
  <si>
    <t>8316d994-9295-49d6-b608-7a27856fa6cf</t>
  </si>
  <si>
    <t>e1b71893-1f20-45ab-b9e6-0edacceaf9d3</t>
  </si>
  <si>
    <t>00c85c4a-478b-411c-a06f-8d229eea4684</t>
  </si>
  <si>
    <t>77601669-57ba-4d83-822b-2c9d3fbee785</t>
  </si>
  <si>
    <t>aa3d931e-f2c1-4a87-ac26-f4feed539178</t>
  </si>
  <si>
    <t>4abb2b16-b493-4d53-a738-9475abc94756</t>
  </si>
  <si>
    <t>dbee2c1d-4003-4723-b0db-0cdd117d341d</t>
  </si>
  <si>
    <t>06ad36eb-67ec-4eb4-93d7-fa5c1a4abded</t>
  </si>
  <si>
    <t>74296717-7313-49b7-a0ff-17281751b037</t>
  </si>
  <si>
    <t>10374c5a-0a9b-46c9-a19a-4b9acbfe6322</t>
  </si>
  <si>
    <t>107f9e60-e4ce-4fe0-b90f-7f478b64e346</t>
  </si>
  <si>
    <t>e6f5aad8-3d0d-482c-b377-0399c888f984</t>
  </si>
  <si>
    <t>e88ae0bf-e5ca-4295-ab09-1ea14e389b70</t>
  </si>
  <si>
    <t>3c748cc8-fab5-41d0-971e-eba32b247a66</t>
  </si>
  <si>
    <t>bd3ee325-8a00-419a-b1a6-e976080197f5</t>
  </si>
  <si>
    <t>ce5f31e7-101e-4709-ac71-b46dfd8c8c59</t>
  </si>
  <si>
    <t>f9aae5f5-3f3b-4afe-ba24-4f313a94ec46</t>
  </si>
  <si>
    <t>46942525-7197-40ab-a5d1-79e46f5e09f4</t>
  </si>
  <si>
    <t>eca3b2cc-7fa6-4731-93c2-c2af38d448ad</t>
  </si>
  <si>
    <t>17f77859-2514-41c7-95be-cd3570d0025c</t>
  </si>
  <si>
    <t>e0795841-bcb5-499e-86e6-cb0f87f9870f</t>
  </si>
  <si>
    <t>c76969cd-336d-4838-a240-8002d91705f2</t>
  </si>
  <si>
    <t>74dcb7c7-74c6-43e6-9034-d1a72adad651</t>
  </si>
  <si>
    <t>9ee5c445-56ec-4208-b47c-759c3b7f01bb</t>
  </si>
  <si>
    <t>999d8e4e-1e8e-46fa-818e-9657afcc0068</t>
  </si>
  <si>
    <t>a1743e4c-9e2c-4f48-a208-dba3b8df1c91</t>
  </si>
  <si>
    <t>32b42dc3-6e82-44bb-b5d0-f323244aba7c</t>
  </si>
  <si>
    <t>1386123c-5f7c-459e-ae51-08ae5fbe47bb</t>
  </si>
  <si>
    <t>b1298a61-b99b-4b75-a99a-ad94966f69f6</t>
  </si>
  <si>
    <t>71f9b5da-cd65-4d82-aadc-03be9f0d0822</t>
  </si>
  <si>
    <t>feb0dafb-ef3c-4cd8-a3e4-530babafb063</t>
  </si>
  <si>
    <t>68fd098e-d088-47eb-b14f-bd5e306322a0</t>
  </si>
  <si>
    <t>ad293cc0-f9c5-41cc-b98b-d30104acd571</t>
  </si>
  <si>
    <t>2d709119-8028-4486-8e2c-d140c42a3e33</t>
  </si>
  <si>
    <t>2619177e-ff09-4d89-b00b-f61e7dad8bf9</t>
  </si>
  <si>
    <t>a2fa6fbd-35f8-4db0-aff2-2673727dc84c</t>
  </si>
  <si>
    <t>dc3a0a45-0717-4baa-86f2-8d6573d5cd0c</t>
  </si>
  <si>
    <t>5fa5ca82-b81d-40df-a054-96e09acb28ea</t>
  </si>
  <si>
    <t>ce71d08b-80b9-4b6a-a055-d07ad964b74e</t>
  </si>
  <si>
    <t>3f0c299b-2856-4fcd-9da8-a1d19afa1365</t>
  </si>
  <si>
    <t>c298405c-4f93-4e45-b8ce-de46bc13b51a</t>
  </si>
  <si>
    <t>107b7ac2-d69a-482e-ba42-0707d07983f5</t>
  </si>
  <si>
    <t>a9414457-2c36-4d97-8820-4dcc8349368e</t>
  </si>
  <si>
    <t>db07d34d-d62e-4cee-a65b-00f8a336c73b</t>
  </si>
  <si>
    <t>a1fa1e89-c730-4c7f-b615-5fc51f92abfc</t>
  </si>
  <si>
    <t>df2e5ee6-a486-4cd8-b452-959e63e397c6</t>
  </si>
  <si>
    <t>5dbd7687-5f99-4393-93cd-22ad811b4d22</t>
  </si>
  <si>
    <t>3f8f748f-aae8-4ebd-8e6d-a88ed721f2fd</t>
  </si>
  <si>
    <t>dfb72a40-99ce-419c-8bb8-a7e6d80f8d0f</t>
  </si>
  <si>
    <t>2c9893fa-7934-40a5-8ddb-85f934f5dbe0</t>
  </si>
  <si>
    <t>45c38e06-d28c-46b6-b473-bd983b259d4c</t>
  </si>
  <si>
    <t>64d85f24-42f8-48b1-8675-590db42d23e5</t>
  </si>
  <si>
    <t>0aa018d1-6f8d-493a-bd1b-7d79b803fd22</t>
  </si>
  <si>
    <t>d50276ec-30c4-4e33-94b1-68cb83eaf5a7</t>
  </si>
  <si>
    <t>76cc2999-f28b-46ee-b31d-a27407c1f421</t>
  </si>
  <si>
    <t>9ae4fd75-7402-4539-8d0d-a5d7d1ac9596</t>
  </si>
  <si>
    <t>1b9db6e9-6522-4731-9474-7b1f63da1fc9</t>
  </si>
  <si>
    <t>0c7a461a-e6f9-45c9-a1ba-b9745a6b3b17</t>
  </si>
  <si>
    <t>37dd41be-f537-46b1-8e2e-905604a8cdad</t>
  </si>
  <si>
    <t>2fa9fc55-ecbd-428f-a0e6-7ce6f60e8975</t>
  </si>
  <si>
    <t>76f5fba2-0349-4f73-84aa-475fa2f8c789</t>
  </si>
  <si>
    <t>cf48d58a-217e-40c4-b6c5-72bbbe03fd56</t>
  </si>
  <si>
    <t>ac919ac2-e711-45b2-8d74-f2d164585c15</t>
  </si>
  <si>
    <t>dbdab0cd-577e-49b5-b94e-4c5d8162c4f5</t>
  </si>
  <si>
    <t>d85e4916-857b-4008-b7a5-20ea8157e9af</t>
  </si>
  <si>
    <t>17ed341d-de04-4466-8b18-bda03f5e38fd</t>
  </si>
  <si>
    <t>274599c6-5a23-4d2e-a471-22fa0e76e24e</t>
  </si>
  <si>
    <t>dc5b0984-88d3-4ff3-b093-f0cfdb80070d</t>
  </si>
  <si>
    <t>ca23a8be-fef8-4b6c-afba-136af304b2d5</t>
  </si>
  <si>
    <t>4099d31a-cc4b-4948-bcb8-d3270cf3a9f5</t>
  </si>
  <si>
    <t>37c521d5-e042-4dc6-a38a-be7eafeb9092</t>
  </si>
  <si>
    <t>17ce1fd9-fa04-4c76-b7c0-f23519005371</t>
  </si>
  <si>
    <t>c1660018-6e78-4bd4-88f0-3a1faa017c4c</t>
  </si>
  <si>
    <t>86079cfc-0cd9-4487-ac31-0e38a2859cd2</t>
  </si>
  <si>
    <t>3e3cfb79-20ef-4690-a186-7f69adb9c1c6</t>
  </si>
  <si>
    <t>c726aec5-29ec-4b62-b752-7d9f91d7ebd1</t>
  </si>
  <si>
    <t>7911e6e5-fad9-423b-b343-c74a045ad2ae</t>
  </si>
  <si>
    <t>0a5ee218-5618-44fe-b90d-cae6da8f6859</t>
  </si>
  <si>
    <t>99b365a9-075d-4ed6-b3a4-539d4245cd22</t>
  </si>
  <si>
    <t>20b10142-39c2-4061-8573-a1e5f91ad019</t>
  </si>
  <si>
    <t>2b784338-d744-4800-b6f8-4508260255b7</t>
  </si>
  <si>
    <t>ac8576dd-8167-485c-9452-c8fc0e559ed8</t>
  </si>
  <si>
    <t>e95a32d7-dbb3-457d-b655-df5765b3ea84</t>
  </si>
  <si>
    <t>a22b2cef-2032-47d9-8fb4-36f3dcf93b94</t>
  </si>
  <si>
    <t>ba13ed63-7cc2-4a1e-9d77-d45bfe793cc5</t>
  </si>
  <si>
    <t>8bdf4628-437d-4675-a5bd-c0e70adb590d</t>
  </si>
  <si>
    <t>e203e4ef-dc62-4e97-884d-77a46ddf3813</t>
  </si>
  <si>
    <t>5b4c2040-0725-49cd-b8bb-0c1848fe1577</t>
  </si>
  <si>
    <t>cdd7611f-d900-43cf-b218-71d45bca9a13</t>
  </si>
  <si>
    <t>11d562cc-a296-442c-8ad0-4c2a5f5f2e1f</t>
  </si>
  <si>
    <t>1fb210c3-6369-4fb9-9abc-f56736df9f47</t>
  </si>
  <si>
    <t>1aab7315-184d-4e18-8338-071aab257e63</t>
  </si>
  <si>
    <t>33e54062-d5b6-400e-9f34-fe98abbe476c</t>
  </si>
  <si>
    <t>5d0fd4a3-dc03-4a99-8cb0-087424513a52</t>
  </si>
  <si>
    <t>d16fcf8a-89ce-4b6c-9083-bf9e43fbd8d7</t>
  </si>
  <si>
    <t>609e1a47-614a-4c12-b0c7-50c6a27c83bb</t>
  </si>
  <si>
    <t>c3fc2a8b-b9e3-48b3-9c46-b3a64b62157d</t>
  </si>
  <si>
    <t>6af2ef31-7637-45a5-8a64-201ec7cb3065</t>
  </si>
  <si>
    <t>a35b0e4d-c43a-48cb-8c56-e49d6879c391</t>
  </si>
  <si>
    <t>1c904da9-0232-449d-a20e-43a3c0e409b7</t>
  </si>
  <si>
    <t>3f0b4a45-5ec6-4a10-a6f0-dfab7d32c292</t>
  </si>
  <si>
    <t>696ead93-5262-4d00-a2ab-042f737bcb9c</t>
  </si>
  <si>
    <t>eacf58bf-9e97-4299-b176-75e028554818</t>
  </si>
  <si>
    <t>75c9cb84-d05c-4a42-8ab2-828d008f94ba</t>
  </si>
  <si>
    <t>dac932ff-cdf8-4b8d-a369-7a25f9bd7a0e</t>
  </si>
  <si>
    <t>39000a6b-840b-4387-8278-74242df72456</t>
  </si>
  <si>
    <t>0c1633dd-ffdf-4a8e-acf3-6b8726513703</t>
  </si>
  <si>
    <t>4c9b0d0f-1fa8-439e-af1f-8282130cf0bf</t>
  </si>
  <si>
    <t>dbaf9169-5442-4b8c-b41d-b9f87f96e404</t>
  </si>
  <si>
    <t>56eae98d-0f94-42e9-bc74-b87ee559adc0</t>
  </si>
  <si>
    <t>4234d7ee-c5d2-43be-ad24-1545623c4983</t>
  </si>
  <si>
    <t>a880a8d5-fd6c-4056-8fea-151329ac0bc0</t>
  </si>
  <si>
    <t>fe3fe07b-85b9-4f24-aef0-78a120ffca7d</t>
  </si>
  <si>
    <t>da3695da-d79e-4240-be6f-e5252500e74c</t>
  </si>
  <si>
    <t>45556d1e-cca3-4681-91f0-c400a3523511</t>
  </si>
  <si>
    <t>755ce452-4079-48bb-bc47-4ba2b2ecd942</t>
  </si>
  <si>
    <t>fa010757-b01a-4f20-abed-bce22f5a810a</t>
  </si>
  <si>
    <t>e2dfa569-35ea-412e-9a4e-2b194f5d62c8</t>
  </si>
  <si>
    <t>003e8ce2-25ac-44b6-91db-fc2784528c36</t>
  </si>
  <si>
    <t>e25b97a4-daab-4243-8698-14b71b085a13</t>
  </si>
  <si>
    <t>8acd78db-f4ed-4bc0-a385-0764a60e7b9f</t>
  </si>
  <si>
    <t>8a3af76b-7153-48c0-a775-3534fd49fe16</t>
  </si>
  <si>
    <t>8661f083-bf8b-497e-80af-74b5442aa691</t>
  </si>
  <si>
    <t>e444d340-ba14-40bd-99f4-85f85f98cf78</t>
  </si>
  <si>
    <t>e12dbde6-af94-4fed-8392-75efd9f8c1a8</t>
  </si>
  <si>
    <t>095b2666-34f3-42ba-aaa6-f9512b8d30cc</t>
  </si>
  <si>
    <t>d3c3d095-8b42-45d2-9c19-7e3fa96ca787</t>
  </si>
  <si>
    <t>1aa16b12-fff7-48b4-9b72-fa22e08d058d</t>
  </si>
  <si>
    <t>f8aa86e5-518a-4051-9727-74947064db92</t>
  </si>
  <si>
    <t>a92a788b-ae74-4716-9bea-7eb0b3cef793</t>
  </si>
  <si>
    <t>17183448-1fc2-4e97-a5f2-36d1d5a9ca1e</t>
  </si>
  <si>
    <t>cdb0c59c-6086-4985-a133-bd141e1bb6ca</t>
  </si>
  <si>
    <t>dcb91836-142b-4bcd-b42c-f0b34c272121</t>
  </si>
  <si>
    <t>828e263c-a5a2-4390-8880-5851ba9395c1</t>
  </si>
  <si>
    <t>c54f6982-c7af-4460-b1ca-661c411ee091</t>
  </si>
  <si>
    <t>e7c17a68-7cb0-445f-8d31-f2c1d07aab3d</t>
  </si>
  <si>
    <t>da5099cc-9057-4fcd-a133-8873336c7697</t>
  </si>
  <si>
    <t>2d6081cb-4964-472e-ad69-86ebf0dd7c1c</t>
  </si>
  <si>
    <t>45edfde5-88c9-424d-8d71-709998c94939</t>
  </si>
  <si>
    <t>55e8d23c-b8a3-4bb1-9c03-3e14641639ac</t>
  </si>
  <si>
    <t>def3e5b6-5ce0-4d69-b0b5-b39fad417a6d</t>
  </si>
  <si>
    <t>b27e3290-ca39-4779-89db-6402ae280a3d</t>
  </si>
  <si>
    <t>3a23e4a5-22f8-4647-8717-8331fa5eba94</t>
  </si>
  <si>
    <t>b945055d-449d-47e8-9f14-574ea7cea9a1</t>
  </si>
  <si>
    <t>c5dc62ac-e177-461a-bc76-d7842de60ca8</t>
  </si>
  <si>
    <t>035988be-2cdb-4a69-a630-6d76bc1b97f6</t>
  </si>
  <si>
    <t>8a0a4ccf-0708-43c7-8b95-12cf9b4fb001</t>
  </si>
  <si>
    <t>f044c71b-3fed-4121-9cd6-b3a3d0be4cf6</t>
  </si>
  <si>
    <t>77a6c968-3ec1-4c82-ae01-a2e5b4db0931</t>
  </si>
  <si>
    <t>6a53dd10-b7e8-44f2-8f4a-56015f9a5c61</t>
  </si>
  <si>
    <t>bbe577b2-0e7e-44de-aec5-8d54cbb0eed8</t>
  </si>
  <si>
    <t>8b412cdc-c03a-456c-af50-3d045bc026ee</t>
  </si>
  <si>
    <t>735190c8-4a3d-46a6-885f-795f3ecdad42</t>
  </si>
  <si>
    <t>f60e85aa-2c80-4282-9a7e-885c5b1801fd</t>
  </si>
  <si>
    <t>43316923-630e-4b9d-97af-cc263e0b56e3</t>
  </si>
  <si>
    <t>67ce86b7-0f74-4af8-acf1-5987206db796</t>
  </si>
  <si>
    <t>87d5811f-29bd-480a-b53e-8b2775331cfe</t>
  </si>
  <si>
    <t>6d446445-a1b2-455d-bba9-d7f3077c0a10</t>
  </si>
  <si>
    <t>dce7ccc8-e51c-4cb3-9aed-7f952220a2d1</t>
  </si>
  <si>
    <t>688d52ac-3051-4780-b1f1-5436fdb4d51b</t>
  </si>
  <si>
    <t>efe57503-644e-4224-a159-a8d880e1676b</t>
  </si>
  <si>
    <t>8a965066-832a-445b-a5d3-6935102c89a0</t>
  </si>
  <si>
    <t>211cc3e6-2493-4cb5-a05d-648a8b62339e</t>
  </si>
  <si>
    <t>827b839a-2a40-41e8-a668-3e84708aab8d</t>
  </si>
  <si>
    <t>5a434596-ec80-4d47-a472-46587f20a98f</t>
  </si>
  <si>
    <t>6c297fda-c973-4435-ac49-c330b5e20030</t>
  </si>
  <si>
    <t>e7336493-b9bd-47ee-9298-a74a91625ab9</t>
  </si>
  <si>
    <t>14ef7d6f-0c7f-448e-8bb2-a718401cd8a9</t>
  </si>
  <si>
    <t>3914fd90-24cd-4681-a26a-2ba4a2a159f9</t>
  </si>
  <si>
    <t>5f056e77-b597-4372-81ec-74cfa153e832</t>
  </si>
  <si>
    <t>f1f834a6-23c4-405a-b5f2-dfd604ce318b</t>
  </si>
  <si>
    <t>2cf69775-8761-45e2-a44d-b4bd0669b757</t>
  </si>
  <si>
    <t>4f25b8c4-d5c9-4131-af78-55e3ffeed2dd</t>
  </si>
  <si>
    <t>c51b4715-3ce4-49e7-9102-508107212399</t>
  </si>
  <si>
    <t>2430b31a-ab1d-4aeb-9d8f-5b5bb2427ff5</t>
  </si>
  <si>
    <t>a06f6ebb-cdf1-4d0a-ab74-c3c1b86d53ae</t>
  </si>
  <si>
    <t>b160aa5f-532a-4e17-999d-5d17abb3926f</t>
  </si>
  <si>
    <t>f7f78b0a-14a9-43c0-8ab4-dbae4364badc</t>
  </si>
  <si>
    <t>6516706c-08dd-4be3-9bcf-d8cc39b8e59b</t>
  </si>
  <si>
    <t>e518b0d5-b916-43a0-9f3e-23030ae34aa7</t>
  </si>
  <si>
    <t>ca6e759e-e5b0-4f69-b548-2acfba9ef338</t>
  </si>
  <si>
    <t>b0d6c364-2083-42c5-9c6f-92fb5a21a71a</t>
  </si>
  <si>
    <t>5d26a7bf-3240-4197-a94c-369861b65c37</t>
  </si>
  <si>
    <t>58ae61ba-c2a5-4ae2-b3ec-3a99c8ea6357</t>
  </si>
  <si>
    <t>f55fe025-31da-4f50-ab61-f691c3fc3631</t>
  </si>
  <si>
    <t>b78b1bc6-d7d2-45a0-ba76-f10383ccc023</t>
  </si>
  <si>
    <t>7bb98f8f-da88-4641-9a18-990f20e1ec42</t>
  </si>
  <si>
    <t>8639ee6f-b8d5-4f6a-949e-ede441e48612</t>
  </si>
  <si>
    <t>4cac4adf-90cb-4cce-a753-7aee0a1c21ae</t>
  </si>
  <si>
    <t>ed8ebb86-abad-4cd8-b5b9-c5a6fb6abac7</t>
  </si>
  <si>
    <t>d9ebed4c-cdb4-468e-a1e1-9e2cf8ad491d</t>
  </si>
  <si>
    <t>ad1bd590-72fa-472e-9a02-22ec6cd82e5f</t>
  </si>
  <si>
    <t>e68fd0c3-ad0e-46be-b2c8-233662c68310</t>
  </si>
  <si>
    <t>6b127fa4-cce8-4a17-8b7f-926b1d1edd42</t>
  </si>
  <si>
    <t>c8cfc65c-6035-46d5-8c9c-d7bb68bf9f20</t>
  </si>
  <si>
    <t>c0670d76-1e6f-4c29-b07e-c28c5ce90b62</t>
  </si>
  <si>
    <t>dca23069-4f5f-4525-9277-eadd2bc97e9c</t>
  </si>
  <si>
    <t>8e164955-faf6-4390-8b3f-f65a067bdf27</t>
  </si>
  <si>
    <t>8f0aadba-150a-48c7-a659-16e5cee03b2e</t>
  </si>
  <si>
    <t>9836211a-c1be-4ccd-b56c-fe50e8f975fd</t>
  </si>
  <si>
    <t>28f087f2-d7ca-4d0c-b8cc-17ac530ecd68</t>
  </si>
  <si>
    <t>b392aeef-57c0-4bfd-95a8-0d91d61a7493</t>
  </si>
  <si>
    <t>be65e2d8-f330-4919-af85-108de70426dd</t>
  </si>
  <si>
    <t>2b853bf7-98c9-4980-8425-80cf8a0b472b</t>
  </si>
  <si>
    <t>48231d68-14ab-4cff-a17c-f9fb1022ba1a</t>
  </si>
  <si>
    <t>7501de45-fff5-4212-8179-1c1877baab45</t>
  </si>
  <si>
    <t>c8dd50f4-f755-486a-a904-024a1be2ba69</t>
  </si>
  <si>
    <t>f739acc1-b74a-4659-87ee-b634e946c9b5</t>
  </si>
  <si>
    <t>5095a93a-4007-4f71-b9c0-063e9a8f41e5</t>
  </si>
  <si>
    <t>927b4844-c0e6-41ba-bb80-76019beb67c8</t>
  </si>
  <si>
    <t>a4d87de9-69bf-459a-b5e9-95b76b21badb</t>
  </si>
  <si>
    <t>625dc945-cbd7-42b5-9199-2f64f2abd664</t>
  </si>
  <si>
    <t>72adca9f-6269-4e59-a56b-cb03c699549c</t>
  </si>
  <si>
    <t>fce4863c-99e6-4058-ab31-561b8607bbe4</t>
  </si>
  <si>
    <t>f6652572-c33f-4cf6-ba8e-db6ce43bf4b9</t>
  </si>
  <si>
    <t>b9380b2a-266e-4475-a158-19726cfc98f7</t>
  </si>
  <si>
    <t>e9b2749d-d99a-4826-96f7-a9b971b69714</t>
  </si>
  <si>
    <t>c448fef8-33e2-4067-b717-ae7f77695a51</t>
  </si>
  <si>
    <t>aed594ac-9218-427f-8d52-d137f7604c5f</t>
  </si>
  <si>
    <t>7370e647-9b05-42bd-8ede-b893eebcbafc</t>
  </si>
  <si>
    <t>60d0282f-3849-479f-a487-9a3b59e0c727</t>
  </si>
  <si>
    <t>3f92d3cc-76cc-4fc6-a6fb-cfea5a0292be</t>
  </si>
  <si>
    <t>c98b0d35-2af6-43a6-8589-e358859de87f</t>
  </si>
  <si>
    <t>052e5ea6-7c77-4cc2-9437-1baf5694adb5</t>
  </si>
  <si>
    <t>2452bd61-488e-4fa5-a947-3329c9d4aac3</t>
  </si>
  <si>
    <t>800c65d1-ea65-45d2-843e-b710461c44fd</t>
  </si>
  <si>
    <t>00dda31e-daec-401f-af63-32a4bd2be0f9</t>
  </si>
  <si>
    <t>62d7e157-addd-463a-8fa3-07f8f309d8ca</t>
  </si>
  <si>
    <t>134fda45-9bd5-42dd-8192-f1b24ff87fc8</t>
  </si>
  <si>
    <t>5df7e878-2b99-4215-813e-76ddff65867e</t>
  </si>
  <si>
    <t>f6b53553-e1df-4c96-ab51-1b9f5d512011</t>
  </si>
  <si>
    <t>4bcc6a9a-9a97-477c-9fef-531b6bee4626</t>
  </si>
  <si>
    <t>4b1239ba-6b62-4d21-a8a6-2b59b284a1b9</t>
  </si>
  <si>
    <t>10180c1a-d001-46c9-910a-1a232602a1e2</t>
  </si>
  <si>
    <t>91d28d6e-d797-43b0-918a-180131e67a89</t>
  </si>
  <si>
    <t>0e25484d-2192-4933-af25-8c1ce66ddef1</t>
  </si>
  <si>
    <t>b8109934-3350-4d7d-a4a2-4665cbbac2b0</t>
  </si>
  <si>
    <t>37efe8d4-f30b-4839-8707-67cfb77cc1ff</t>
  </si>
  <si>
    <t>3127338f-47d9-4aa7-b9f6-79107e057b80</t>
  </si>
  <si>
    <t>0a8aa6a2-ba3d-4042-b959-8cb224db42f2</t>
  </si>
  <si>
    <t>f267db4a-af7e-447d-b5b2-09798e3160a4</t>
  </si>
  <si>
    <t>7e3de2a4-1eda-4822-9414-edf630b56ca0</t>
  </si>
  <si>
    <t>c08952b5-9e61-464b-8118-851535b2f0a0</t>
  </si>
  <si>
    <t>e183f03b-e7ec-425a-b5be-b5c7ee8010b2</t>
  </si>
  <si>
    <t>fa9e2423-d295-4fb8-af3c-4197ee5b7435</t>
  </si>
  <si>
    <t>ed914a01-62e5-4b18-b4ad-1e9a28c3a68c</t>
  </si>
  <si>
    <t>53c0345a-7d19-48bd-b659-70d4a6781dfb</t>
  </si>
  <si>
    <t>6d6a8d7b-f943-4279-ba4f-f2fcc8df2fc0</t>
  </si>
  <si>
    <t>783898c5-a397-44be-9556-e1fd61bf35e9</t>
  </si>
  <si>
    <t>82dee3af-9f17-421c-8d3e-2177420183e1</t>
  </si>
  <si>
    <t>05aa98f7-b533-4184-9f57-bafe5be92e11</t>
  </si>
  <si>
    <t>a16eabd8-7500-401f-a09f-c196e8084525</t>
  </si>
  <si>
    <t>125660b9-b996-4330-b1c1-c12ecf075f80</t>
  </si>
  <si>
    <t>c214433b-2cd5-42bb-8b59-657928b311a6</t>
  </si>
  <si>
    <t>ff769f45-e8c0-4224-8fef-763d9b9cf9b6</t>
  </si>
  <si>
    <t>7aaf4a07-bbee-41cc-b800-8084935b8b7c</t>
  </si>
  <si>
    <t>7cd4a8f6-a14a-4c46-9c67-d52b2279855e</t>
  </si>
  <si>
    <t>4231d1df-7cdf-491d-b0ca-794940a56bfd</t>
  </si>
  <si>
    <t>f1cfed63-b6f3-4af8-b406-dc92beac76ce</t>
  </si>
  <si>
    <t>914a0ec2-9ccc-4c89-a18e-4a95f8f38049</t>
  </si>
  <si>
    <t>c39ca4e9-d9f8-440e-a74b-56d91473dd2c</t>
  </si>
  <si>
    <t>edfd175f-6d64-4ba5-9c17-5ed2312cfb32</t>
  </si>
  <si>
    <t>c251eb3b-1929-4c6a-a29e-7bb49e637a0a</t>
  </si>
  <si>
    <t>4c80103d-ac0a-4e95-a494-7ba0f6388867</t>
  </si>
  <si>
    <t>ae7ea312-9fa1-40ef-a563-25d4efa57399</t>
  </si>
  <si>
    <t>9eec0f0f-8898-49ab-bdd4-59839a8a1d9d</t>
  </si>
  <si>
    <t>0b97eae3-769e-4f45-bdc7-47173286870f</t>
  </si>
  <si>
    <t>97b3ebca-2895-42c0-8c95-d75f212b5efa</t>
  </si>
  <si>
    <t>72b5dad8-35cd-4e5b-b5f6-9fd189e46db5</t>
  </si>
  <si>
    <t>bc0deac4-46d4-46a3-aa7f-7e4f7d0cd88c</t>
  </si>
  <si>
    <t>33ce32b1-a79b-4b4f-8e3f-a73a326be03a</t>
  </si>
  <si>
    <t>0d5125bb-9a77-46fd-a008-e12965c68f6e</t>
  </si>
  <si>
    <t>7c554923-0fc8-4af4-9482-48ddaa9af4ce</t>
  </si>
  <si>
    <t>4aaa4b30-0995-42b2-86f8-acd420bd1f27</t>
  </si>
  <si>
    <t>0b4d9c35-a743-4c45-acac-1953cacbac29</t>
  </si>
  <si>
    <t>6f2eb696-241e-4d07-b0dd-f8fa78955fc7</t>
  </si>
  <si>
    <t>37eab84e-f904-41ee-9fa0-9160d1a8ac85</t>
  </si>
  <si>
    <t>07d39ac7-4f54-407c-9065-d2de9017092b</t>
  </si>
  <si>
    <t>a816aad2-ddc6-4714-9013-8d76b4de89e5</t>
  </si>
  <si>
    <t>4825a472-0710-4ab2-824d-2fdd30ed23ca</t>
  </si>
  <si>
    <t>934908b3-41b9-4415-bbad-0f3032a18506</t>
  </si>
  <si>
    <t>c52a8297-84ec-4e1f-8193-4ee88a0fc34e</t>
  </si>
  <si>
    <t>b2161461-eb4c-4473-a193-e167ba3c784c</t>
  </si>
  <si>
    <t>c5fc233b-21e3-410c-85bf-742fca828d6a</t>
  </si>
  <si>
    <t>3ca556af-b4d6-4c39-bb53-f00960221cbf</t>
  </si>
  <si>
    <t>5a11d8d0-cb62-456e-939d-ae4a8cbdde5c</t>
  </si>
  <si>
    <t>b7fd931c-d59d-466c-b104-dc8819641e5d</t>
  </si>
  <si>
    <t>c175fd94-acfe-41f0-9c92-0f5e386499fe</t>
  </si>
  <si>
    <t>0a762b77-7701-436c-a5e6-2b4a2cff7d03</t>
  </si>
  <si>
    <t>ffdf0f37-5ab0-4b5d-b33d-1a4a11e02c70</t>
  </si>
  <si>
    <t>d4b6b1c5-e809-4a36-9126-c485c93c2099</t>
  </si>
  <si>
    <t>fac8f5fe-151e-4991-98a9-7906520b9967</t>
  </si>
  <si>
    <t>b794556e-1123-4c20-bc98-4ad400d68f76</t>
  </si>
  <si>
    <t>abcdc4df-ade6-4dc0-a29f-26751510f091</t>
  </si>
  <si>
    <t>92a658bc-f2c1-4f19-ba0a-5f8627195a23</t>
  </si>
  <si>
    <t>9176aa47-8f35-4b61-aa0c-7f5e82ef4315</t>
  </si>
  <si>
    <t>a74837e1-dc9c-4feb-a9f4-4091b15d15ea</t>
  </si>
  <si>
    <t>9e6a25d6-4014-4c58-a23f-6016815d6f31</t>
  </si>
  <si>
    <t>c52e4d67-f98f-4f1e-83a0-ec401295cd65</t>
  </si>
  <si>
    <t>6d40b2a3-6520-4f59-b076-276940e28dee</t>
  </si>
  <si>
    <t>65c8b6a9-0386-40de-b313-0ccfd413fda0</t>
  </si>
  <si>
    <t>eab869fb-6318-4e76-ad3d-453d4fd7a219</t>
  </si>
  <si>
    <t>f30ef5c3-be17-4886-9bcf-a859532fbfef</t>
  </si>
  <si>
    <t>086bac2e-0490-4c8b-8b1e-5b9813ef2e72</t>
  </si>
  <si>
    <t>13169809-d529-496b-a4f8-1d470a744300</t>
  </si>
  <si>
    <t>0a7127ae-3d90-4b6d-8249-484df4905aec</t>
  </si>
  <si>
    <t>d5dbc55b-8ef1-4988-a9b0-c45505ca2431</t>
  </si>
  <si>
    <t>8afd45e9-d401-4a9b-b3c6-e20808c39073</t>
  </si>
  <si>
    <t>7d40c105-0ae1-4235-aab9-f8ec0122145d</t>
  </si>
  <si>
    <t>4834dd77-26eb-49c2-9684-2ca5183ca4f0</t>
  </si>
  <si>
    <t>a2a1697f-7d68-4c9a-bd9f-82c6958a0222</t>
  </si>
  <si>
    <t>a7a9bf50-f432-4336-b5ce-f5fc967c388d</t>
  </si>
  <si>
    <t>4aa4cb4e-bb15-429c-88ae-00274c3fcebf</t>
  </si>
  <si>
    <t>938b3e5a-2269-45d3-9a05-b04df79d7719</t>
  </si>
  <si>
    <t>ea9ede30-ded4-475e-8bdb-6e6f74ef8557</t>
  </si>
  <si>
    <t>16cf6caf-bc65-4ec7-bf7b-ed1944ac741d</t>
  </si>
  <si>
    <t>57b01680-4141-4474-a48b-e78a987b9d2f</t>
  </si>
  <si>
    <t>34c37623-852f-4ce4-92f1-f8c41322e3a3</t>
  </si>
  <si>
    <t>1de748fc-27f6-4d04-95b1-43185506ff98</t>
  </si>
  <si>
    <t>f5463712-8752-4fb0-ae3f-30137078f44b</t>
  </si>
  <si>
    <t>c1d63ea1-39ef-402c-aaac-6086bd3e3368</t>
  </si>
  <si>
    <t>c3892ced-e6d1-4218-aa88-6ed1d835de10</t>
  </si>
  <si>
    <t>d7cbf38b-95b2-46b7-8ac3-50f4b316878c</t>
  </si>
  <si>
    <t>7ae851ab-037f-41f3-b58a-a54190149ed0</t>
  </si>
  <si>
    <t>692b797c-2e2c-4907-a81a-24f394f25810</t>
  </si>
  <si>
    <t>b3d7df66-3750-4afa-afd1-d217ac259eff</t>
  </si>
  <si>
    <t>0ac9f17d-3658-4d74-9054-0f96a5460c54</t>
  </si>
  <si>
    <t>32c2a5bc-7e17-4fe3-85f0-b00105dde7dc</t>
  </si>
  <si>
    <t>91898a2b-07f0-43d5-aecb-7933052c3f77</t>
  </si>
  <si>
    <t>d11573bf-f68b-4134-89ff-659630bb63f3</t>
  </si>
  <si>
    <t>aeca46b3-2f4a-4f8a-941a-bcc7c536f372</t>
  </si>
  <si>
    <t>c8117a2e-0ad2-4702-98d4-a91b9e29247c</t>
  </si>
  <si>
    <t>12be3d4b-67ef-4665-a7bb-f889989afe1a</t>
  </si>
  <si>
    <t>d14be48f-b54b-4b14-90b7-153e6c90a1ed</t>
  </si>
  <si>
    <t>89f7d229-8ad2-4553-8582-066a2af2ebed</t>
  </si>
  <si>
    <t>f4eaec8d-554b-40c5-9761-c74633a253b5</t>
  </si>
  <si>
    <t>1d72e7f2-4e93-471d-8d46-772c2d538fdd</t>
  </si>
  <si>
    <t>e408ee62-5313-4e04-bcec-e23b5202a7ab</t>
  </si>
  <si>
    <t>f1c83b47-42f3-43d3-8e18-4ea89c57773c</t>
  </si>
  <si>
    <t>610d956e-f1f5-4b11-9d7c-441a37b21a17</t>
  </si>
  <si>
    <t>f0c87ced-93a5-4494-a348-fcfcecb24541</t>
  </si>
  <si>
    <t>a32eee4c-69e9-41ee-a91d-f328cb381b15</t>
  </si>
  <si>
    <t>a5e64288-3362-4735-be6e-a09c1c044761</t>
  </si>
  <si>
    <t>2fe53083-6764-4dc3-bbaa-a88e030e71e2</t>
  </si>
  <si>
    <t>44f7004f-4f0c-4ff0-848b-97da9a781eb0</t>
  </si>
  <si>
    <t>50ebca29-2130-4894-9f3c-63f3f938f819</t>
  </si>
  <si>
    <t>48486230-b6dd-4d6c-8d2a-0c8a2b7f2f39</t>
  </si>
  <si>
    <t>47ea998f-01f4-4e7e-8c55-0fa01baecd11</t>
  </si>
  <si>
    <t>5af2d5bd-47aa-435f-8ea9-f18bba61da3f</t>
  </si>
  <si>
    <t>39218d93-3485-4f1a-b7db-f501deb29f04</t>
  </si>
  <si>
    <t>d763fc11-4943-4f8b-80c2-4de5ba439245</t>
  </si>
  <si>
    <t>aacd3fe3-fdd1-415f-bdaf-a0d23aeb3c37</t>
  </si>
  <si>
    <t>26f6d31c-6d28-43f9-a56e-760eef8da91e</t>
  </si>
  <si>
    <t>1fc5bc15-e2ed-47e0-a8c3-78632ffeae19</t>
  </si>
  <si>
    <t>d9930885-add6-474c-91bd-a2f9d0d2629d</t>
  </si>
  <si>
    <t>b0204082-d07f-4b31-858a-7ece1b76fb30</t>
  </si>
  <si>
    <t>f10c6464-abf4-4120-a49d-2b80657f5324</t>
  </si>
  <si>
    <t>23c526da-c76e-4a8c-82ea-838a7736f832</t>
  </si>
  <si>
    <t>bf9a7e56-2737-4931-a68d-e0b9696b65d7</t>
  </si>
  <si>
    <t>a88f8e6a-cf81-47eb-b982-5f73f413cf84</t>
  </si>
  <si>
    <t>ee612990-fd6f-4b96-95c5-4c3d64a961a7</t>
  </si>
  <si>
    <t>70ef21fb-2720-408f-8d98-7070d307971b</t>
  </si>
  <si>
    <t>44e03489-87f8-4024-8ad0-24eb139168fe</t>
  </si>
  <si>
    <t>72556cf5-71a1-404b-bb96-e1d49e112ed3</t>
  </si>
  <si>
    <t>94940860-8fc0-4fe9-a813-136e736dc785</t>
  </si>
  <si>
    <t>5d4f942c-5e0c-4e72-b7e5-c03cc4dc020c</t>
  </si>
  <si>
    <t>6a1cf920-fbb2-4b70-881c-358c007bc43c</t>
  </si>
  <si>
    <t>8e64c096-6cc3-468e-b5bc-63c64e8ea64a</t>
  </si>
  <si>
    <t>c38f1921-4fc2-4350-a1e1-c0aaeedf1654</t>
  </si>
  <si>
    <t>dcc0039c-307a-4d72-a67e-a69688d676db</t>
  </si>
  <si>
    <t>6c89b2aa-65db-477b-8a60-5d8da393950f</t>
  </si>
  <si>
    <t>91c178ba-d603-4aa5-8a9f-f872b9e9ee38</t>
  </si>
  <si>
    <t>2a2087f5-d137-4320-a395-2352acab3eef</t>
  </si>
  <si>
    <t>e874713c-7349-4582-806f-1fb0d743ab6c</t>
  </si>
  <si>
    <t>75bb1697-a008-4d94-9307-8652f6b88827</t>
  </si>
  <si>
    <t>f5edc841-bc01-4908-ae59-2051c2757a7b</t>
  </si>
  <si>
    <t>95da76ce-dc72-4192-b15d-57b576909335</t>
  </si>
  <si>
    <t>5152898c-b43a-4087-93bc-4ec283f379b2</t>
  </si>
  <si>
    <t>eee51db1-409b-4642-becb-311ad53094a2</t>
  </si>
  <si>
    <t>c8363c4a-8478-4498-b1fb-f6c33222e11d</t>
  </si>
  <si>
    <t>8ba829fb-fe7c-47f4-89db-241934a74db6</t>
  </si>
  <si>
    <t>6bf1d15a-7ede-4fa1-8ac3-ca10566780ea</t>
  </si>
  <si>
    <t>c3f2e7fd-8b89-48a5-8327-6db568e73a64</t>
  </si>
  <si>
    <t>ad7ef66f-b1ff-4e88-a13a-3a031501a8cb</t>
  </si>
  <si>
    <t>12ddaf98-d735-4343-954a-5269936b4d85</t>
  </si>
  <si>
    <t>28028f3f-af46-4e13-b3cd-d32ab1279c48</t>
  </si>
  <si>
    <t>ab76d3cc-b330-42c9-ad6b-28b5e707a64d</t>
  </si>
  <si>
    <t>1adad285-b2b1-4090-84b5-21d9aa4d1922</t>
  </si>
  <si>
    <t>76ee5c7f-f3c8-49ae-b448-a2510b0bd954</t>
  </si>
  <si>
    <t>23cfb542-2422-44ab-9acf-48096caccd3c</t>
  </si>
  <si>
    <t>c32bafe7-6744-4901-bf9a-fa83bda82088</t>
  </si>
  <si>
    <t>c18a0290-a6c6-4d07-9641-5255c31da967</t>
  </si>
  <si>
    <t>3ad7f42c-02c6-469e-915c-cc1d57bba996</t>
  </si>
  <si>
    <t>ce97c787-6a6c-4162-aeda-19b2f014d2ff</t>
  </si>
  <si>
    <t>4f064243-4e60-4a9b-ab4e-b4b262969f53</t>
  </si>
  <si>
    <t>87badf81-7a2d-4bbe-a869-321a3ca58275</t>
  </si>
  <si>
    <t>3cd1c05f-5575-4a10-ac1f-b67337a7acaf</t>
  </si>
  <si>
    <t>336a2ae7-f0bc-4aa5-8fc8-540c138b7d3c</t>
  </si>
  <si>
    <t>7e9ddb87-4b17-40c9-aa12-a070f3720693</t>
  </si>
  <si>
    <t>c1d1ae44-0bc9-49ee-b2ae-e2d6fb2bf599</t>
  </si>
  <si>
    <t>b819383f-8219-47be-a119-7c9225b5436c</t>
  </si>
  <si>
    <t>7c1dfa22-78a1-4be1-a9c9-929801f14b1c</t>
  </si>
  <si>
    <t>a7ffdf22-b673-4b5a-aed8-8c53ed42814d</t>
  </si>
  <si>
    <t>958219d9-6c45-4863-ae79-e0580f7936a0</t>
  </si>
  <si>
    <t>cdcea36d-e4be-42ff-8df1-f792147643fc</t>
  </si>
  <si>
    <t>71243054-81b6-43a9-bea5-0bb0a0b2cf11</t>
  </si>
  <si>
    <t>f10cd6c5-f3ec-43e7-a296-ccfa7f15942e</t>
  </si>
  <si>
    <t>cde28795-9a83-4b21-85a4-2fdd628430a5</t>
  </si>
  <si>
    <t>0d2e7cf3-53e8-4ff5-8385-3d2047301d5a</t>
  </si>
  <si>
    <t>5816a80b-d30e-4f74-b896-66982b245ac2</t>
  </si>
  <si>
    <t>8b321e79-2eea-4412-8d82-1d3178d5bf05</t>
  </si>
  <si>
    <t>dfcfa9b7-1cf2-4fc2-a671-12b758a6d6fd</t>
  </si>
  <si>
    <t>e502bbd1-d79d-4705-b2f8-51d3d0da534a</t>
  </si>
  <si>
    <t>126bb497-94e7-4c3e-b7e4-58f87b347217</t>
  </si>
  <si>
    <t>783256b2-4209-4768-8239-6c32fd358074</t>
  </si>
  <si>
    <t>399c1cff-c016-45b4-b2b0-984443300064</t>
  </si>
  <si>
    <t>728cb69b-4920-4d86-83ce-8c89da725583</t>
  </si>
  <si>
    <t>9347980b-009d-4c3f-99d8-e7c509a64747</t>
  </si>
  <si>
    <t>1b8d684d-619c-41b0-9e21-ae96bf84dcf7</t>
  </si>
  <si>
    <t>8f4a47f4-7b2a-4afc-b520-7b99b5ab2b37</t>
  </si>
  <si>
    <t>96ff8ebe-a6e9-4cdc-ba8f-cd8ab503887e</t>
  </si>
  <si>
    <t>6e4404fd-2f42-4a86-8d30-769a4f940474</t>
  </si>
  <si>
    <t>aaddbc84-7ee8-4c0f-8e0c-16ca63dd7881</t>
  </si>
  <si>
    <t>8dc81534-c8a1-4a55-8f4c-5e34ba2ae7bc</t>
  </si>
  <si>
    <t>ba083146-d48c-4d1f-aca2-ca4bc5d6178a</t>
  </si>
  <si>
    <t>f6f6624a-b2d0-4655-a972-f9bec17a6ee4</t>
  </si>
  <si>
    <t>458dc247-15ed-4e76-aa27-d2f194e47d2a</t>
  </si>
  <si>
    <t>c889501d-97d7-4383-9fcf-9c87840e4a43</t>
  </si>
  <si>
    <t>18fdd87e-1221-4b90-a8ac-c80d74f6511f</t>
  </si>
  <si>
    <t>74e8480b-6d93-4e54-8298-026036832022</t>
  </si>
  <si>
    <t>5f0daf72-991e-4edc-a8c2-c1a330351e9a</t>
  </si>
  <si>
    <t>ca75f885-2393-40f3-bd87-28f761ef8487</t>
  </si>
  <si>
    <t>2bcf8e3c-c68d-4343-9d6f-8a0d4406a4cb</t>
  </si>
  <si>
    <t>984019b7-1f52-407c-a36f-8288f6a141a0</t>
  </si>
  <si>
    <t>6f60718e-5a94-4ed6-9350-982f44c4166c</t>
  </si>
  <si>
    <t>5d21578a-b614-4939-9ce3-0c2e84aed9a4</t>
  </si>
  <si>
    <t>9731c4f5-6e17-4efb-8757-47e7b6491b02</t>
  </si>
  <si>
    <t>0601af52-dab0-4113-9231-3a750db99347</t>
  </si>
  <si>
    <t>bf7c20e7-a641-4744-b5f5-77726be8761b</t>
  </si>
  <si>
    <t>b1f58e6d-869a-4bcc-b8ef-85c692608b44</t>
  </si>
  <si>
    <t>615bf370-1547-4522-bd9a-095ea804c262</t>
  </si>
  <si>
    <t>6b9ea7e4-5a75-4ad1-8e49-8b47731862a2</t>
  </si>
  <si>
    <t>28e352ce-75b6-4fe3-8f57-ea1b0757ae28</t>
  </si>
  <si>
    <t>ca30626a-76d6-4200-a884-9883377bfbc5</t>
  </si>
  <si>
    <t>5bf1d96e-c284-4dae-851a-3b2cc3922dc9</t>
  </si>
  <si>
    <t>2dd034c1-08b9-4b8a-9121-5ee5b4ff187e</t>
  </si>
  <si>
    <t>13b141f5-ad9b-49ea-9c0b-1fbbe042f285</t>
  </si>
  <si>
    <t>411b6bce-947c-4e94-a92c-f9709d42f9ea</t>
  </si>
  <si>
    <t>7d2e8c99-eba5-41d7-8a5a-6f5d58fecaca</t>
  </si>
  <si>
    <t>c9a12c20-e602-4d0f-b036-4877d4e55e9a</t>
  </si>
  <si>
    <t>df086863-9f4b-48ba-968b-0286614e5bd5</t>
  </si>
  <si>
    <t>c9246e8b-545b-4719-88f1-ee69be75e652</t>
  </si>
  <si>
    <t>1b5a59a3-7bd7-460a-8978-0a0d192fe774</t>
  </si>
  <si>
    <t>f6cbd08c-12fa-4eba-b860-da3b6c21eb39</t>
  </si>
  <si>
    <t>8443f57d-34f9-495c-9471-eb212212192e</t>
  </si>
  <si>
    <t>d2a932ab-697b-4647-8f2c-dbc66caef165</t>
  </si>
  <si>
    <t>e6c7d246-1773-48c1-ac58-689c3e68ac6b</t>
  </si>
  <si>
    <t>7a5a1c2d-4ddf-4ced-8b06-9fe87d4e0d77</t>
  </si>
  <si>
    <t>eb1715dc-8db7-4781-a6fd-027e5f6bb5ac</t>
  </si>
  <si>
    <t>c2e9b503-386d-42dc-bac7-6a297a98e82c</t>
  </si>
  <si>
    <t>3589dd2e-c79a-4239-99fb-f35c8b19f77c</t>
  </si>
  <si>
    <t>d487b07d-0a2d-49c5-81f9-0ca3d4a25069</t>
  </si>
  <si>
    <t>e1844a6b-1068-4951-83f9-eb207e5b60d3</t>
  </si>
  <si>
    <t>181fd400-afb0-4208-9315-759de2eb87d9</t>
  </si>
  <si>
    <t>996b6673-00fa-4bf0-b45d-74d98888f537</t>
  </si>
  <si>
    <t>47610273-6edd-4a7b-a38e-8299b453981e</t>
  </si>
  <si>
    <t>01adeb52-273b-42eb-979a-3fb1a4440a75</t>
  </si>
  <si>
    <t>1a3f4483-772d-43ea-a48a-605e0ebe7079</t>
  </si>
  <si>
    <t>e473c69f-6859-4428-844e-93814aaf0186</t>
  </si>
  <si>
    <t>5ee0ae54-f871-4dd1-9614-e4ca9f74659f</t>
  </si>
  <si>
    <t>a03ee82d-6ef9-4c38-976a-d121e6b7dea0</t>
  </si>
  <si>
    <t>082c7632-daca-4f82-ba6e-dc1e7dca5624</t>
  </si>
  <si>
    <t>da9c8b84-7d45-457f-9038-dfe4a87751a1</t>
  </si>
  <si>
    <t>1e2cf6c0-3fb4-49d5-8aeb-af2a4c886d64</t>
  </si>
  <si>
    <t>b8004935-690f-401b-b365-33b40b1d5d4e</t>
  </si>
  <si>
    <t>2de72af7-0363-4ede-bf96-c0003a896f72</t>
  </si>
  <si>
    <t>023674fd-9b81-45e5-8f9d-f8733d7d65d8</t>
  </si>
  <si>
    <t>77a52f9c-7768-491c-9b1d-723ead182bdf</t>
  </si>
  <si>
    <t>454fec46-8e0d-4393-8447-cd6a9e571728</t>
  </si>
  <si>
    <t>5cc8a992-4c30-43be-a159-973c513b4dd6</t>
  </si>
  <si>
    <t>1a0e524e-c388-4abf-af21-46baf2798e0a</t>
  </si>
  <si>
    <t>2e4826ea-64a8-4eae-84f2-4e5e2c104656</t>
  </si>
  <si>
    <t>f4c54bfe-7854-4c8c-ad84-b9710932a4af</t>
  </si>
  <si>
    <t>7108b055-a04f-4eb1-b937-acf3b9eacbfc</t>
  </si>
  <si>
    <t>72836765-0277-45c6-8517-86670c85cc1c</t>
  </si>
  <si>
    <t>fa628a8c-2284-4cd4-b893-92f7667cd544</t>
  </si>
  <si>
    <t>bfc31455-3690-4b1c-8b1d-7c920788dacd</t>
  </si>
  <si>
    <t>838a0849-d3c0-459d-be8a-3062f5c3c0f4</t>
  </si>
  <si>
    <t>9adb0b11-3199-438c-9b3c-59dee22c6b27</t>
  </si>
  <si>
    <t>817458bd-a260-4430-b45e-f81d607fb449</t>
  </si>
  <si>
    <t>219a55d5-2799-4e22-9e75-ef4fe26ed9cd</t>
  </si>
  <si>
    <t>6d10f486-9b5f-4cd3-b85b-fc27a5a5595d</t>
  </si>
  <si>
    <t>082fd087-4859-4b03-9ec1-f51050cd285b</t>
  </si>
  <si>
    <t>c31a20bb-1b05-4448-801c-a8193f1b4f74</t>
  </si>
  <si>
    <t>cbdd092b-08f0-4234-8418-feceb1f990d9</t>
  </si>
  <si>
    <t>74bab484-aac9-4a5c-8e3d-d2a4504a1eff</t>
  </si>
  <si>
    <t>c3614ddf-ee73-496a-b1ea-3e27f6a5288a</t>
  </si>
  <si>
    <t>26024fd4-7715-4460-ae23-4e78f477a652</t>
  </si>
  <si>
    <t>c7cf1b97-cdd3-47cf-a147-a8ab731a5f19</t>
  </si>
  <si>
    <t>6004fb8d-885f-4bdc-bcef-d671742ba6f6</t>
  </si>
  <si>
    <t>19fc98f0-ad10-4ad2-9526-28254dca93e5</t>
  </si>
  <si>
    <t>80b1fe1e-8ef5-42af-ada7-af43d8993352</t>
  </si>
  <si>
    <t>c65be27e-f93b-4423-a704-e981640e344e</t>
  </si>
  <si>
    <t>e2bcc0cf-556c-4c71-93b4-f4e99a0e9520</t>
  </si>
  <si>
    <t>693dbaee-4cc2-4978-ab24-f5588acfe591</t>
  </si>
  <si>
    <t>cc439399-1ef2-4143-8924-b9e36668bdea</t>
  </si>
  <si>
    <t>4b051c08-de8a-4d4e-a445-efb30be01528</t>
  </si>
  <si>
    <t>d1be299e-4ffd-47bf-9976-93a9c9456ba0</t>
  </si>
  <si>
    <t>2f01c18c-8ac5-4b63-873e-fe10605673e3</t>
  </si>
  <si>
    <t>ab672cb5-ca3c-4c41-8f60-05033fd5a24f</t>
  </si>
  <si>
    <t>5a322090-313f-4308-ab38-8fdf937cc37e</t>
  </si>
  <si>
    <t>2b48ac28-5439-47a6-b935-4438f01794ee</t>
  </si>
  <si>
    <t>612e9485-7864-4dcb-83be-bc58c403719e</t>
  </si>
  <si>
    <t>f140d0f2-16e8-44d1-b48c-2d1cc316939e</t>
  </si>
  <si>
    <t>1575ab22-bbac-4dc1-be66-e03431a9fc07</t>
  </si>
  <si>
    <t>3a68905f-037f-48eb-97b0-7e8c5a6f9c5a</t>
  </si>
  <si>
    <t>6ed1be2a-984e-4fe7-becc-351b913eb571</t>
  </si>
  <si>
    <t>79a31ced-93d3-4f11-a961-7ce4256ab073</t>
  </si>
  <si>
    <t>1e0c89ad-a44c-479e-b2b5-eb8e35cc0f41</t>
  </si>
  <si>
    <t>f4223a44-e729-4eb9-afca-28680c9cdb21</t>
  </si>
  <si>
    <t>96ba87e6-324e-4976-96e1-5359f74975f6</t>
  </si>
  <si>
    <t>4a019852-cd31-4f1a-ab65-fce6b1b4fa01</t>
  </si>
  <si>
    <t>31832db0-5f36-4c75-9226-07c279e0f707</t>
  </si>
  <si>
    <t>9d3b9aa9-6ef6-40c3-990a-0b71d4e1cd32</t>
  </si>
  <si>
    <t>d62d3551-4902-442d-8c64-0d6877a35934</t>
  </si>
  <si>
    <t>84e03006-c72a-4d1f-bd72-d59d7854660a</t>
  </si>
  <si>
    <t>0ea4c14c-52be-4987-a6b8-396c00b47ee1</t>
  </si>
  <si>
    <t>d736a739-cc2b-4884-ae4b-72c68825f391</t>
  </si>
  <si>
    <t>7fde535c-b503-4287-a277-ee12295cf580</t>
  </si>
  <si>
    <t>4ad47677-3633-4836-a9df-c0f173e50006</t>
  </si>
  <si>
    <t>8ad33487-24c0-448e-a75a-35ec18a47e30</t>
  </si>
  <si>
    <t>ac50dc85-d01d-4066-b80f-ef5f2d2af804</t>
  </si>
  <si>
    <t>d25fa337-92ae-40f9-a2ab-8c6bc5cdf6ae</t>
  </si>
  <si>
    <t>ca46ce36-fc9e-44f2-8389-482a3140e392</t>
  </si>
  <si>
    <t>1646d3ef-e240-4ca8-8594-d79116550b71</t>
  </si>
  <si>
    <t>0d95ff72-e987-4197-b250-afc7e62d2dee</t>
  </si>
  <si>
    <t>62b61c40-b80a-416a-9ccb-fe3c9e6d0a06</t>
  </si>
  <si>
    <t>4ef6fb81-a622-445f-8f85-597ecf5567be</t>
  </si>
  <si>
    <t>056fe4f4-e919-4cfe-ba2f-fdec0661500d</t>
  </si>
  <si>
    <t>ee07ca21-c2c4-44e6-9df9-1c15ec176c3a</t>
  </si>
  <si>
    <t>6531fb78-bb8a-4beb-ab13-c3e8b856e3f6</t>
  </si>
  <si>
    <t>266c6b86-79e8-4fa9-a41c-be3d23ef2475</t>
  </si>
  <si>
    <t>4115cbbb-3de8-46ef-a43f-b338d350ad79</t>
  </si>
  <si>
    <t>5381612f-764a-40ee-9b78-d63104e51f5f</t>
  </si>
  <si>
    <t>3988c64c-4754-489c-bf86-146be943c7b8</t>
  </si>
  <si>
    <t>83d9f3d1-27b2-46d3-b2c5-6803bb220f4d</t>
  </si>
  <si>
    <t>31fa49f8-825a-4ea0-8ac6-ea7101ad0bda</t>
  </si>
  <si>
    <t>b0494b53-2f3c-46cc-b907-265ed1f3d345</t>
  </si>
  <si>
    <t>a9815df5-69e5-4cb7-9cdd-e7e47b879875</t>
  </si>
  <si>
    <t>8d1288c4-b29c-4cba-8c59-4bbf0db22487</t>
  </si>
  <si>
    <t>3a1bf4c6-39ee-430e-bdf0-74fd5f9615c2</t>
  </si>
  <si>
    <t>ee78b050-dae3-4b93-ba7c-cc046f2e7003</t>
  </si>
  <si>
    <t>1d8fdb2f-7a27-4d1f-9dcf-fc324a029558</t>
  </si>
  <si>
    <t>a58a4b83-c549-420b-acf2-e746ed63477a</t>
  </si>
  <si>
    <t>7769cf6c-0c7c-4f5b-8807-03a2ccb516a7</t>
  </si>
  <si>
    <t>32fb3202-3001-457c-b218-60b3e3bfe26b</t>
  </si>
  <si>
    <t>622065af-078b-407b-ac57-754272d9b7df</t>
  </si>
  <si>
    <t>0c18ab75-e044-4805-ac68-9828f50f3193</t>
  </si>
  <si>
    <t>6c602423-7b4c-4b86-8505-32b042557344</t>
  </si>
  <si>
    <t>351a509c-28ab-4e97-8ac2-d8addfe48e93</t>
  </si>
  <si>
    <t>d9ac3ade-6c21-4bae-89bd-c2ad880d31f0</t>
  </si>
  <si>
    <t>5c3ffb03-1eb8-4441-853f-e6aca2fdbc2b</t>
  </si>
  <si>
    <t>c836e596-7e8e-4be9-8413-4d75f8151709</t>
  </si>
  <si>
    <t>79aa6450-52e2-4c0e-9efe-969afaa8c252</t>
  </si>
  <si>
    <t>5913a03e-ba87-408c-b4fd-b0713609ab9f</t>
  </si>
  <si>
    <t>c004d46a-3676-4c1f-bd2a-b3ca2c55389d</t>
  </si>
  <si>
    <t>4a3d750d-4fc6-43ce-9354-c086e2372d3e</t>
  </si>
  <si>
    <t>81703340-2d76-4363-953e-56bed0c5b93c</t>
  </si>
  <si>
    <t>feff7dcc-8b4d-4121-9638-e39edad5c67f</t>
  </si>
  <si>
    <t>56ba0529-b5aa-48e2-ba5b-154e594ce824</t>
  </si>
  <si>
    <t>7f9e1a97-c9be-4712-a61b-aed1bbbf858e</t>
  </si>
  <si>
    <t>dc9be9a8-e518-4f3c-a023-bdbaeeb17b3c</t>
  </si>
  <si>
    <t>633ce2e6-3297-4e35-83ac-1eb8ebb10331</t>
  </si>
  <si>
    <t>03d585d7-1c33-4d36-a7b1-f75db2ebff42</t>
  </si>
  <si>
    <t>181b6713-b90e-4211-a3c5-0f763e890d58</t>
  </si>
  <si>
    <t>fff878e7-afef-4b0f-9934-6f5b2819e20d</t>
  </si>
  <si>
    <t>e1a73fc5-3f78-481b-bc83-3e2938ba4129</t>
  </si>
  <si>
    <t>3d98a1f8-5893-42da-b18d-59e48283ec63</t>
  </si>
  <si>
    <t>6d950e48-0e13-4e8f-a6d7-2c30b2ec6529</t>
  </si>
  <si>
    <t>887801e2-9db1-4956-a541-c39601fb5c06</t>
  </si>
  <si>
    <t>f967ac11-3d04-4c44-a518-5e6f432cd0c0</t>
  </si>
  <si>
    <t>88ff87a0-d3a1-4609-9960-d505e81d2507</t>
  </si>
  <si>
    <t>4ab6dc88-5117-45e9-8a50-d7ce2f48cc66</t>
  </si>
  <si>
    <t>b084d328-0b3a-49bd-a03f-06d53bf89686</t>
  </si>
  <si>
    <t>cbe73b6f-edfd-43a2-95aa-8821c564389e</t>
  </si>
  <si>
    <t>be92bfd0-a5a6-431a-b376-dd8207dd32d2</t>
  </si>
  <si>
    <t>1b5358fa-03c3-4163-8dd5-c30b2460ca97</t>
  </si>
  <si>
    <t>83662cbb-68d7-4d0a-bed6-73c0b4fb0206</t>
  </si>
  <si>
    <t>5a10ba14-49e9-4305-84c4-39690a5750e2</t>
  </si>
  <si>
    <t>6d3f8263-b314-4d76-b2bf-0329597d963e</t>
  </si>
  <si>
    <t>a34e8ef9-faa1-42a4-8db2-d0402e6f09ee</t>
  </si>
  <si>
    <t>b33d87e2-8e21-405e-95e0-b357f02a0af5</t>
  </si>
  <si>
    <t>651e01c7-45b6-44ef-a851-16dd82b0d92f</t>
  </si>
  <si>
    <t>eb9340bf-76e0-4abc-a037-897ab16a9321</t>
  </si>
  <si>
    <t>13d9a2c4-6246-4b31-9c92-2dd0a8ab193b</t>
  </si>
  <si>
    <t>ea772153-fc26-4ae7-9a01-f0c441d77bac</t>
  </si>
  <si>
    <t>a856148d-f351-4167-97b3-f542c4b0055b</t>
  </si>
  <si>
    <t>41c3b640-f804-4274-8b9b-10c9ad380348</t>
  </si>
  <si>
    <t>470957a2-9765-4376-bd45-7b0c8ae3fdac</t>
  </si>
  <si>
    <t>01bf79df-d2f3-4bf8-b63c-1e8031b22ac3</t>
  </si>
  <si>
    <t>c2a427a1-f7a0-4e27-aa4b-00a947a019fb</t>
  </si>
  <si>
    <t>dc9c76a8-0447-4ba5-ae03-cf1babba783b</t>
  </si>
  <si>
    <t>e75da4f2-0792-4146-9a51-f4a49af1275b</t>
  </si>
  <si>
    <t>611b8c45-f9dd-4635-a726-f2fab2ab0c7e</t>
  </si>
  <si>
    <t>6f8f6066-8b9d-4d86-9706-fd94c6d87f8c</t>
  </si>
  <si>
    <t>0ef46415-fdcc-428b-8f0d-068a9412db6a</t>
  </si>
  <si>
    <t>79ffa97f-3b33-4795-9d8b-98cb819d9a5c</t>
  </si>
  <si>
    <t>e3c31b2e-94eb-419b-8212-3536e2385d2c</t>
  </si>
  <si>
    <t>d8a1b0e1-30c5-404c-aaef-ee2f91090379</t>
  </si>
  <si>
    <t>3305c5ff-0c1d-4454-a4d1-dea0e3978975</t>
  </si>
  <si>
    <t>13869085-2e02-4a17-add2-47d51472d671</t>
  </si>
  <si>
    <t>e4103b71-a2ba-4c11-82f8-9bff9aba5a4b</t>
  </si>
  <si>
    <t>e160466a-f14f-4ad4-b190-ab9ffd5c2a27</t>
  </si>
  <si>
    <t>f6c82890-a67e-4c6c-bc25-c0942e667b1a</t>
  </si>
  <si>
    <t>c8c6df6c-920d-4f3c-80b1-8607d13c62dd</t>
  </si>
  <si>
    <t>45b3fb12-d487-41cf-a511-6bb224c2848d</t>
  </si>
  <si>
    <t>284b8e48-b6ef-4947-a69b-4934f8509b51</t>
  </si>
  <si>
    <t>02cc8f8c-5d42-4c4b-bacb-177a896e51b7</t>
  </si>
  <si>
    <t>84057a35-72ad-4922-8c79-4bdd241b83c3</t>
  </si>
  <si>
    <t>36562aee-2f47-41c0-8455-e0ad53858c3c</t>
  </si>
  <si>
    <t>ad57c204-f497-4f4b-88fb-03a6ed249a42</t>
  </si>
  <si>
    <t>37e9a389-655c-4b71-a5f8-ceb53a4b0728</t>
  </si>
  <si>
    <t>f812b295-fffc-4248-9068-a94a1f30bba7</t>
  </si>
  <si>
    <t>ed9483f7-d1bb-43ea-b042-737f411148e0</t>
  </si>
  <si>
    <t>a6a03d8a-8c9b-4f3b-910d-4ee276cd1b8b</t>
  </si>
  <si>
    <t>ac2992f2-0f0b-410e-acc3-cd2df1cc164d</t>
  </si>
  <si>
    <t>a885f06b-975d-4dc1-b097-fbeeb8a5ae05</t>
  </si>
  <si>
    <t>7fba5ae9-1913-4021-9975-c3b8982a0c16</t>
  </si>
  <si>
    <t>6631dbbb-dba7-4e36-98e1-ecd5867db158</t>
  </si>
  <si>
    <t>2cc8e207-22d5-4fb0-a161-45d411d07da6</t>
  </si>
  <si>
    <t>7d760c06-d947-48e0-8db5-f5329387d1ef</t>
  </si>
  <si>
    <t>ecdc67bf-2219-48d4-ad54-61842802c67c</t>
  </si>
  <si>
    <t>7b1a55cd-297f-4b7e-b881-1b5fd6f5ec61</t>
  </si>
  <si>
    <t>bd92a3f0-63ff-4e60-8ebd-7789d7318af9</t>
  </si>
  <si>
    <t>7cdf9e69-0b07-42dc-8aa9-225c8cdf6904</t>
  </si>
  <si>
    <t>36d2ad86-3674-4aa9-86e0-b523c81990b6</t>
  </si>
  <si>
    <t>10e56352-8dce-4ba9-a452-87405310c972</t>
  </si>
  <si>
    <t>fe446b20-d84d-4ee7-9de6-6bf726b339b4</t>
  </si>
  <si>
    <t>8974f6aa-5a7b-4cef-9f38-b56ac2869ef4</t>
  </si>
  <si>
    <t>4c950183-7b4d-433d-94f0-7f415e89c36e</t>
  </si>
  <si>
    <t>ef0c40a9-94e9-43d8-b0f5-0123e35c851c</t>
  </si>
  <si>
    <t>727a2bec-50ec-47ee-9905-3caf8cb2a987</t>
  </si>
  <si>
    <t>1f958ee1-08d0-46d2-8375-88bb42ff738a</t>
  </si>
  <si>
    <t>1d5bbdf1-b8eb-49c8-8502-6925c92285d6</t>
  </si>
  <si>
    <t>ee8faa7f-a7e8-4a8b-8441-695a894635ec</t>
  </si>
  <si>
    <t>33287cc9-f41f-40ae-ac5c-71754484e635</t>
  </si>
  <si>
    <t>e3a08f87-a693-47d8-a47e-cf071d5c1d71</t>
  </si>
  <si>
    <t>0b4eb218-348c-4c68-a3a5-08e7993b303a</t>
  </si>
  <si>
    <t>2146a842-093c-446d-a78d-86b66080475f</t>
  </si>
  <si>
    <t>e6dd515f-7399-4451-8a24-6e0ffda79f66</t>
  </si>
  <si>
    <t>cc2d1c2c-57dd-420b-8937-6004c639af1d</t>
  </si>
  <si>
    <t>a54a7593-d55e-4f30-b27b-56c9b17b6bb6</t>
  </si>
  <si>
    <t>7fe742a0-9a13-4740-93f2-7de97369def0</t>
  </si>
  <si>
    <t>7948427b-e1c2-40c2-8447-04791699eeb9</t>
  </si>
  <si>
    <t>c4694ef0-b6af-47a9-b7ae-f24ad7ecdb29</t>
  </si>
  <si>
    <t>ed0d8d2e-659d-4a88-ba88-b42846c0e9c8</t>
  </si>
  <si>
    <t>45e9c6d3-4c02-4437-9a89-b1e425b3809c</t>
  </si>
  <si>
    <t>7e2e2ab8-ef15-4a1d-ab31-70439070dcb2</t>
  </si>
  <si>
    <t>ac363bfb-8031-4077-a271-465e28b18e97</t>
  </si>
  <si>
    <t>e8a364a4-feae-43f7-805e-eca0a2ba8b9c</t>
  </si>
  <si>
    <t>1d57d21e-088d-4e30-9d26-a22f243d2cfd</t>
  </si>
  <si>
    <t>fddebef1-3eb1-4164-b39e-58708ccec633</t>
  </si>
  <si>
    <t>9b096c41-88cb-47f7-821a-51088e67fd01</t>
  </si>
  <si>
    <t>586bee8a-9719-4537-ab4a-5ce2b2a584fa</t>
  </si>
  <si>
    <t>1d2a4f65-52e7-4608-8b68-eb5bd4cdffe7</t>
  </si>
  <si>
    <t>2dae5422-290c-43f5-86a0-1b32d4ac035b</t>
  </si>
  <si>
    <t>4524dbd8-5791-42d4-b071-f52c41ee1c6e</t>
  </si>
  <si>
    <t>05c92d11-017e-4bc6-bb81-936a2547ed8a</t>
  </si>
  <si>
    <t>44b4f479-0f54-4647-b5fc-eca9657724ce</t>
  </si>
  <si>
    <t>1b04627d-b81d-4bad-8343-ae22bd145828</t>
  </si>
  <si>
    <t>b281af12-1392-4e70-9dc8-b394fe8de6a8</t>
  </si>
  <si>
    <t>08b88a8c-5cf1-4443-8735-cb68e6ec3769</t>
  </si>
  <si>
    <t>aac86e6a-dd8e-4a52-9ab0-b6f14fd2911f</t>
  </si>
  <si>
    <t>3e53a4a8-4033-4454-8c95-0b6be106de8d</t>
  </si>
  <si>
    <t>48b92021-3236-486c-8c47-9e0c6e6e6c4b</t>
  </si>
  <si>
    <t>2d323e83-1795-4c77-91fa-cbc75c603296</t>
  </si>
  <si>
    <t>adc7f84c-3aab-48f5-af7e-27358f82ac21</t>
  </si>
  <si>
    <t>5c43c29c-5301-4c78-bde7-d3f55324e38e</t>
  </si>
  <si>
    <t>3b324e22-6303-4712-b779-d62414ac4ecc</t>
  </si>
  <si>
    <t>8bfa387d-bfd3-411f-ab70-4754993bc947</t>
  </si>
  <si>
    <t>3937c4f3-e061-412e-881c-4abc32f985e0</t>
  </si>
  <si>
    <t>f2bd18f7-ed02-4f34-980e-1c7dba261108</t>
  </si>
  <si>
    <t>2224d120-e062-49d2-bd41-26419d703ce9</t>
  </si>
  <si>
    <t>fedb3f81-a21c-43fe-839b-fcb7c0252e68</t>
  </si>
  <si>
    <t>74e01e40-d5a7-4efb-90fe-f1300408cb29</t>
  </si>
  <si>
    <t>048c60bd-5233-445a-83d5-f33e8e5ad0f1</t>
  </si>
  <si>
    <t>b4ebf013-bb7d-4033-b06d-cd08a2026791</t>
  </si>
  <si>
    <t>886e8d80-2dd5-42ef-82ce-513b690759b0</t>
  </si>
  <si>
    <t>81882b96-2263-47c0-be9a-895d4c8983d3</t>
  </si>
  <si>
    <t>acbfff21-46ea-4d22-9320-980af367bdc2</t>
  </si>
  <si>
    <t>ce4f1f9b-06d3-4ed6-a75c-bc1d13e5cbec</t>
  </si>
  <si>
    <t>6e006abe-2672-4309-9303-6ca60ffd2e60</t>
  </si>
  <si>
    <t>3cf2407f-5d20-4c4c-aa54-7f5ca07e0183</t>
  </si>
  <si>
    <t>ab212213-fe29-41ff-9baf-98537678d60c</t>
  </si>
  <si>
    <t>f8d78376-febd-4540-8d6a-81bbab8f3b57</t>
  </si>
  <si>
    <t>3878e4e3-2960-4b36-b25c-f90ddd01b5d8</t>
  </si>
  <si>
    <t>47c7ceb4-e638-4732-abbf-708c055d13f5</t>
  </si>
  <si>
    <t>8511ae79-b03f-432b-bac6-1933649f2b24</t>
  </si>
  <si>
    <t>18c6f3b7-bdb7-4860-b12f-d614adedd94e</t>
  </si>
  <si>
    <t>3396e8c6-d124-466a-976a-2282eb070659</t>
  </si>
  <si>
    <t>2c7e4d20-2f73-49a5-82d4-3eea433b1dee</t>
  </si>
  <si>
    <t>8ce3c8fd-8d0a-42cd-9ace-c79d8847f482</t>
  </si>
  <si>
    <t>180983f8-9d3c-440f-b4cd-32012522ca03</t>
  </si>
  <si>
    <t>49fa3709-598c-42ec-9f7f-3fe2952a7a9d</t>
  </si>
  <si>
    <t>11b11026-73bb-42af-8a0f-092fac0012ee</t>
  </si>
  <si>
    <t>ab2a775f-9e55-4246-a6f8-6f9b9b933da5</t>
  </si>
  <si>
    <t>9204fff6-14fd-45be-ab46-1cd5efe61aff</t>
  </si>
  <si>
    <t>95718011-6fd5-45fc-a8f1-4edcd8cadcbf</t>
  </si>
  <si>
    <t>080276bb-8ca9-4584-bd17-e42062a10a56</t>
  </si>
  <si>
    <t>362cc198-e99a-4e0f-91b3-f0442b7d0177</t>
  </si>
  <si>
    <t>26b02b3c-52b1-4c5e-b5d7-62e599a4e310</t>
  </si>
  <si>
    <t>75019d85-6f3c-4332-a407-7ff4f9a5da92</t>
  </si>
  <si>
    <t>038a3b7a-2156-496b-95dc-1a141efbf296</t>
  </si>
  <si>
    <t>bcf1e773-449b-4e76-878a-9e9620465707</t>
  </si>
  <si>
    <t>f621bd06-0cdf-4010-b39e-3ad5d697ba92</t>
  </si>
  <si>
    <t>dfd041ff-d855-4c8e-81c1-57155d28c48f</t>
  </si>
  <si>
    <t>b656e72d-28cd-4aec-bc48-4fd49b5fc7c8</t>
  </si>
  <si>
    <t>e758dc19-126c-439f-bc98-4302726912cd</t>
  </si>
  <si>
    <t>f73da12b-b911-40cf-910e-202e6419d7e9</t>
  </si>
  <si>
    <t>de0bbcd6-c19d-4e30-9cf2-b66bf2dc5ceb</t>
  </si>
  <si>
    <t>a8df1927-7706-42ec-9dd9-99d18857cb02</t>
  </si>
  <si>
    <t>5253e4fd-15d7-42e6-b83c-4cffe2678758</t>
  </si>
  <si>
    <t>e2204612-d947-4f10-8e02-a7e9aa6e4ee8</t>
  </si>
  <si>
    <t>da651aa7-4e06-40d7-88dd-bc98395aaade</t>
  </si>
  <si>
    <t>b72187e9-7572-4cc6-b79c-5b07cea9e128</t>
  </si>
  <si>
    <t>c079ea83-bb00-4217-86b6-cbb230f0e14f</t>
  </si>
  <si>
    <t>f566b553-8b4f-48d7-90f0-0b21c62cfc5b</t>
  </si>
  <si>
    <t>19841454-1c0f-4a76-bc4a-223be392e712</t>
  </si>
  <si>
    <t>2b231ddf-e204-4577-ae91-f0da4cb5f261</t>
  </si>
  <si>
    <t>dfa1b990-66dd-4237-afee-721ed2e9aab6</t>
  </si>
  <si>
    <t>6008bb17-f444-46ae-a8c5-b1890e810ca4</t>
  </si>
  <si>
    <t>b3fe4f32-1641-4053-b26c-b5000c1d2a58</t>
  </si>
  <si>
    <t>bd8e834a-51cf-4e23-8487-bf5892bce69b</t>
  </si>
  <si>
    <t>44a3736f-eb54-4b27-afb8-6f07d6c9c25b</t>
  </si>
  <si>
    <t>18c7ffea-f407-4e12-a8ca-f4cf9bb2e4ab</t>
  </si>
  <si>
    <t>945a5f93-9c3b-4b1e-893a-bb486805d851</t>
  </si>
  <si>
    <t>5862858f-d37e-4231-aaef-31db7463d60d</t>
  </si>
  <si>
    <t>1f8f36b8-2b12-423c-8d89-7b6421897c37</t>
  </si>
  <si>
    <t>5caa5ca3-c54d-4b59-838f-e008e0cdc129</t>
  </si>
  <si>
    <t>4efc58fd-c544-473c-8e01-cb331aa88456</t>
  </si>
  <si>
    <t>3cf735c4-c340-44e5-9fe5-b5aee7b4d3d9</t>
  </si>
  <si>
    <t>97a423c0-e104-4e03-8ba2-4083cba8d28a</t>
  </si>
  <si>
    <t>82f9b433-0df6-4474-97b9-c478f3d5d7c8</t>
  </si>
  <si>
    <t>e7e1eef2-2f92-487c-a5f3-d1cf791e3167</t>
  </si>
  <si>
    <t>3d0767c0-fa70-434f-ac4c-57f6ffa24e4c</t>
  </si>
  <si>
    <t>3bc53390-2e23-40a3-9ebd-f4eeb7367575</t>
  </si>
  <si>
    <t>be1de62d-9b6f-4c09-9316-1212c248b4c6</t>
  </si>
  <si>
    <t>1b68c20d-bee2-4f66-8701-67809addd9aa</t>
  </si>
  <si>
    <t>72a2c300-cc3d-4e71-81e6-85e4e309c680</t>
  </si>
  <si>
    <t>322eef98-5dfd-41d1-b4f6-41f20f253632</t>
  </si>
  <si>
    <t>3cd2ff2c-063e-4384-a092-1f812a51a456</t>
  </si>
  <si>
    <t>439b60cc-9888-424f-98f0-d2ed345b5dd5</t>
  </si>
  <si>
    <t>261ddbef-9b7a-4226-a1b6-631ae8dbf332</t>
  </si>
  <si>
    <t>0451999d-c51d-4453-8015-9dc317341a30</t>
  </si>
  <si>
    <t>6ed5f317-ba85-4aac-8f7b-0324686982f6</t>
  </si>
  <si>
    <t>0b811eb1-b4b7-4873-ab45-437e74f75a6c</t>
  </si>
  <si>
    <t>d85b071c-30c4-4396-9b9d-14e3e60e724f</t>
  </si>
  <si>
    <t>11c1de99-a041-4f28-9158-033c5e09ef50</t>
  </si>
  <si>
    <t>125db7ff-b7e9-44a4-b29c-80b0cd45ea2e</t>
  </si>
  <si>
    <t>f418494c-d6e3-4fca-bdb8-d08fb3b83a85</t>
  </si>
  <si>
    <t>886da80b-6c19-47ba-b070-c7630c5b4241</t>
  </si>
  <si>
    <t>922bce16-2ceb-44a4-96f4-fc49fb0e0ac2</t>
  </si>
  <si>
    <t>080dac1d-54e2-4664-af52-56eb42281c72</t>
  </si>
  <si>
    <t>c185f0f8-0410-4e1c-bc87-40f90824bf1d</t>
  </si>
  <si>
    <t>90695f65-6429-4f63-903f-843160038baa</t>
  </si>
  <si>
    <t>4ce50867-9e68-4f77-857c-45d1b57260f3</t>
  </si>
  <si>
    <t>2dd53c77-3646-42b0-825e-69f598e0dc00</t>
  </si>
  <si>
    <t>c090572e-263a-422d-9829-d167bf0e98fa</t>
  </si>
  <si>
    <t>aca733c9-cee7-40e5-acc5-0c0627834828</t>
  </si>
  <si>
    <t>352b88dc-f431-41cc-ab32-20829a4e4e37</t>
  </si>
  <si>
    <t>24798db7-c1a2-4e80-9275-ae9b143dace7</t>
  </si>
  <si>
    <t>1531f56b-7a98-43de-9ee2-ca215bec697b</t>
  </si>
  <si>
    <t>ad498abb-6c86-4ece-81b7-9588a0ff3eda</t>
  </si>
  <si>
    <t>c5703e60-bad8-4b18-880d-7ed85d00462b</t>
  </si>
  <si>
    <t>ee43f918-a9d2-4a68-8b2a-5f4a25dee1f2</t>
  </si>
  <si>
    <t>12a181f8-58ca-45ab-968b-af28ef28b37b</t>
  </si>
  <si>
    <t>0d13d747-9091-4ad1-af2f-752b753b78d5</t>
  </si>
  <si>
    <t>a985f355-5ac2-4b10-a656-ab62e4e279f3</t>
  </si>
  <si>
    <t>4bcdf3d2-c743-46f8-9656-911dc92e6213</t>
  </si>
  <si>
    <t>aaafd476-ccb4-457e-a984-24abae7f34c8</t>
  </si>
  <si>
    <t>2d08c15f-c97d-4cf0-84fc-9127dcf6e9cb</t>
  </si>
  <si>
    <t>ee8b1fc7-9123-4e95-9df9-8bcb4c58bbb8</t>
  </si>
  <si>
    <t>7829169d-75d6-4f04-bef9-7ae2fc256e33</t>
  </si>
  <si>
    <t>177ad6c2-46ed-4fbb-a3f8-1dc137c45417</t>
  </si>
  <si>
    <t>cba44e85-c06e-4bbc-8c94-6ab64421e817</t>
  </si>
  <si>
    <t>e1d31d7f-2cff-40bb-8a77-3da93095d5d4</t>
  </si>
  <si>
    <t>3ca8ae59-19ce-4566-8ad0-922c03c652b2</t>
  </si>
  <si>
    <t>e0f75dc5-79d3-466c-af2c-6cddc2518204</t>
  </si>
  <si>
    <t>161b7568-fcb1-49a4-ab7e-97cc7be6a554</t>
  </si>
  <si>
    <t>e8f79144-74d8-4255-845a-4080948838c8</t>
  </si>
  <si>
    <t>5f35fd9b-f8b6-4c0c-8ee5-824cec062f5a</t>
  </si>
  <si>
    <t>a2c2e9bb-e5dd-497c-aa8f-1a6354694023</t>
  </si>
  <si>
    <t>2eb65cb4-3e68-4e6a-abb5-fb5988bcd903</t>
  </si>
  <si>
    <t>467d07a0-cee3-437e-99c0-24ad8b68fb34</t>
  </si>
  <si>
    <t>bc17d830-baf7-4d14-b51e-b18ee693e4b9</t>
  </si>
  <si>
    <t>4e449f48-1106-4a52-a52f-217f716f2987</t>
  </si>
  <si>
    <t>c9b84086-70b7-4713-9370-09408b3c0173</t>
  </si>
  <si>
    <t>055a3dec-4f91-4b6d-b8ac-cbfdce142525</t>
  </si>
  <si>
    <t>d00e3438-46da-4754-bb0d-637232738b44</t>
  </si>
  <si>
    <t>658fa594-c797-41fb-b95f-7e27e0b3dcc8</t>
  </si>
  <si>
    <t>e4dd7619-90ac-4b86-944a-f37209896674</t>
  </si>
  <si>
    <t>6fdb47dd-024c-459a-955a-eb58b4306458</t>
  </si>
  <si>
    <t>025012fa-15f3-4f23-8772-35803aa97fae</t>
  </si>
  <si>
    <t>94da8854-45e5-453f-99ce-a98d248d8673</t>
  </si>
  <si>
    <t>6fbcc123-9037-4413-b11c-df0870f0f896</t>
  </si>
  <si>
    <t>85e00a43-2e79-4d0b-8231-6920229fb2f9</t>
  </si>
  <si>
    <t>4b4467e7-7863-4358-8c3e-2b5f347a1dfc</t>
  </si>
  <si>
    <t>7608719d-77c5-43c9-88fd-918eaaf748ba</t>
  </si>
  <si>
    <t>dbf86fb5-6f71-4453-95af-8dadc61159d6</t>
  </si>
  <si>
    <t>921baddb-222c-49fe-94f2-cc54858a5de8</t>
  </si>
  <si>
    <t>893fda9f-2a90-4011-ae1f-9e5ba9cf7d6c</t>
  </si>
  <si>
    <t>dbb8c947-e4f5-46a0-b002-a03a0e6d5ea4</t>
  </si>
  <si>
    <t>c8e2f96a-60f2-42b0-86f4-b7f16868f196</t>
  </si>
  <si>
    <t>df15018a-f407-4f1b-8be5-8cfb76e94670</t>
  </si>
  <si>
    <t>b2f4e8db-e2b0-42f7-81aa-26e6239d7d25</t>
  </si>
  <si>
    <t>e84d1748-a4af-4405-b3ae-53d2ca64cd15</t>
  </si>
  <si>
    <t>9b1b8058-d053-4a3b-82e3-280336c2e162</t>
  </si>
  <si>
    <t>d32c1ecf-9553-4e07-b563-9e800c42efe4</t>
  </si>
  <si>
    <t>9904ca50-a24a-42c6-b4b0-5459488f77d9</t>
  </si>
  <si>
    <t>04d2b903-4529-4255-8f4a-b4b688fcad51</t>
  </si>
  <si>
    <t>8b51b646-9bd3-4bba-9258-43df68214950</t>
  </si>
  <si>
    <t>bb85954d-bb34-4a56-96e8-4a8829119bb7</t>
  </si>
  <si>
    <t>2200c15c-d6fe-4aa0-879c-9e929c7aeb08</t>
  </si>
  <si>
    <t>e1535564-40f4-4c87-8d67-95f407c4ded6</t>
  </si>
  <si>
    <t>b79ffb90-91f7-44dd-98fc-83d59992fc62</t>
  </si>
  <si>
    <t>546af1fb-d39f-4610-8236-c4cd162d3c0c</t>
  </si>
  <si>
    <t>95a26a20-22a0-452e-a647-851b418f41de</t>
  </si>
  <si>
    <t>895ad12a-717f-4427-9caf-bdbc0b6bb987</t>
  </si>
  <si>
    <t>ae62aa52-5971-4017-a0d9-f7968e105e3a</t>
  </si>
  <si>
    <t>d99b28e5-4ecf-4ac4-871b-e205b421c803</t>
  </si>
  <si>
    <t>62978367-96e2-470a-be63-38060506031d</t>
  </si>
  <si>
    <t>ebf470a5-4f3b-4a61-906e-244e5b4178cc</t>
  </si>
  <si>
    <t>155fbfe6-62e7-4937-aecd-8b8c14595c20</t>
  </si>
  <si>
    <t>f858d7a7-d4bb-4aeb-af27-6560bac0725f</t>
  </si>
  <si>
    <t>ff19f85a-c162-45d2-969d-836e7b33e80f</t>
  </si>
  <si>
    <t>cf64bda1-0bda-4e56-8478-81836f5b24d3</t>
  </si>
  <si>
    <t>c5d86549-b3f3-4afe-9bf3-b1b47a6bf584</t>
  </si>
  <si>
    <t>e5c7d145-545a-4927-b751-7c4159ab7b84</t>
  </si>
  <si>
    <t>142de341-a41c-4cbf-98d2-1c8c86d08880</t>
  </si>
  <si>
    <t>25aa1d59-9191-4128-91d6-87f8209a8712</t>
  </si>
  <si>
    <t>a1edd117-ae99-404f-82d8-efff65663f21</t>
  </si>
  <si>
    <t>d212aebd-df18-4bac-992d-3d4e6bb90711</t>
  </si>
  <si>
    <t>9ef98845-2393-4e72-96fd-95047f25a4b4</t>
  </si>
  <si>
    <t>f81158ac-1559-4728-88fd-9c2e111fc41b</t>
  </si>
  <si>
    <t>30a113c8-1b0c-4bc1-885c-e1a385ad11c0</t>
  </si>
  <si>
    <t>81ca6a1b-94bd-4e46-afe5-e274d3b4ff1f</t>
  </si>
  <si>
    <t>4297d7f1-545a-486b-8473-214ebfa4741a</t>
  </si>
  <si>
    <t>d37ec561-1768-4a93-be30-15a7c820e307</t>
  </si>
  <si>
    <t>f859113a-2fe6-48da-9ef1-8e7c7b0291ed</t>
  </si>
  <si>
    <t>d58ddc1e-1bdf-440a-8c6b-309077fc3f17</t>
  </si>
  <si>
    <t>2198e57e-f273-418b-9841-2728c362b67c</t>
  </si>
  <si>
    <t>30b99823-3634-4286-a9b9-7db9f87cb49b</t>
  </si>
  <si>
    <t>ce3c7cbb-b993-4916-a81d-4e4ac032a5c9</t>
  </si>
  <si>
    <t>55cfd789-ef07-43f7-aeac-cb4e8beb5c27</t>
  </si>
  <si>
    <t>de4e0a07-b2f0-4b45-8764-dedff7dc00ce</t>
  </si>
  <si>
    <t>de33c8b1-ecb2-448f-8f97-a99ffbabe1be</t>
  </si>
  <si>
    <t>e6e1676e-f17d-4e77-89b2-cf0e3df598ab</t>
  </si>
  <si>
    <t>a1d6a50d-973f-4e43-a3c0-ce5acf4b09ec</t>
  </si>
  <si>
    <t>255cd731-221c-4f98-adda-f7dffb7a03c9</t>
  </si>
  <si>
    <t>c2feda98-9478-480b-b544-ec89a3cd58b8</t>
  </si>
  <si>
    <t>12a31de2-5742-4217-a7ba-eac8cb7a79f6</t>
  </si>
  <si>
    <t>52322a98-a709-4dcd-8cc6-e84f8461e005</t>
  </si>
  <si>
    <t>468c7547-f285-47e1-8fa8-d836ba848846</t>
  </si>
  <si>
    <t>3e4d0c22-74cd-4be3-b03c-2342026e82bb</t>
  </si>
  <si>
    <t>880a72cd-79fd-44fd-806f-b9bdcedd04f4</t>
  </si>
  <si>
    <t>cbeb85c5-9480-4ea2-b6ab-8518eece6961</t>
  </si>
  <si>
    <t>1141bdf2-a5e8-4026-9422-d4844620fe61</t>
  </si>
  <si>
    <t>54372fef-6fb6-421f-bab6-606fb3a90f0c</t>
  </si>
  <si>
    <t>989ca7a0-a0c3-4e55-a23c-3f4458291008</t>
  </si>
  <si>
    <t>7955efc4-a06e-43e7-9b8e-028e700955bd</t>
  </si>
  <si>
    <t>e5187426-4fcb-4133-8191-022dbde6aee2</t>
  </si>
  <si>
    <t>6f26710a-d654-4a36-99e4-bdaf2943fe2e</t>
  </si>
  <si>
    <t>6836917d-1c7f-4651-861b-1c4ebbeb6020</t>
  </si>
  <si>
    <t>cc8af428-e171-48ac-8ac3-3354d52bffaa</t>
  </si>
  <si>
    <t>8f6bb647-36a1-40de-af06-825e69ea7f9d</t>
  </si>
  <si>
    <t>5ca7dc45-e131-41be-82fb-580106346593</t>
  </si>
  <si>
    <t>bb98f21e-15a6-459f-9739-d007cae5734e</t>
  </si>
  <si>
    <t>bbeab1f0-e7d0-4d12-9a73-a1927bfdb187</t>
  </si>
  <si>
    <t>8b4f9c81-82fb-40df-8382-0dd2a0cef83c</t>
  </si>
  <si>
    <t>5e47d43e-927d-46dc-8828-d13eaab15b4e</t>
  </si>
  <si>
    <t>da1333b2-35f9-4d1e-9799-55116f166b51</t>
  </si>
  <si>
    <t>19352d22-01bc-4e16-b5b7-cb2fe248f5b7</t>
  </si>
  <si>
    <t>1f814426-fb33-4ea8-8abb-5c5b4ec64076</t>
  </si>
  <si>
    <t>99003cbb-a0e2-4663-9628-13f6d46f1a0c</t>
  </si>
  <si>
    <t>334fbf6b-0681-49de-ae3a-c08da907fda0</t>
  </si>
  <si>
    <t>a8fddcff-3303-437f-b4ba-c3ecab9da8f5</t>
  </si>
  <si>
    <t>e257dba6-fb3d-41cf-99a2-0700e8f8a568</t>
  </si>
  <si>
    <t>052a034c-7746-43fc-912d-4991c01b1f95</t>
  </si>
  <si>
    <t>f6b21267-fc81-4b2c-bb52-26535593c64d</t>
  </si>
  <si>
    <t>d567ec1c-9950-494f-b619-0071de29b581</t>
  </si>
  <si>
    <t>140506ea-05e5-40e5-abc3-253581dd24e0</t>
  </si>
  <si>
    <t>c85a5890-a887-41bf-b866-5cd201747ede</t>
  </si>
  <si>
    <t>863590b0-7d07-487b-a89c-d4700d8d4e4e</t>
  </si>
  <si>
    <t>46bbc44d-525c-498c-bee4-71c73afbc13c</t>
  </si>
  <si>
    <t>6a061a82-97b7-4d14-b9ae-e7df764684b1</t>
  </si>
  <si>
    <t>b5e00f1f-9d09-4429-889f-ade90e1b3cee</t>
  </si>
  <si>
    <t>90826a68-bc7f-4a10-aa24-989fad597c30</t>
  </si>
  <si>
    <t>81eb7012-12b8-43df-854b-711a40561be0</t>
  </si>
  <si>
    <t>d1b705c9-acf8-4f48-bd4b-c0fc00234b0f</t>
  </si>
  <si>
    <t>7cf05bfb-74e6-4c8e-a949-8c4193d254d6</t>
  </si>
  <si>
    <t>d9900693-90bf-43ce-953f-8d1888e0bb1b</t>
  </si>
  <si>
    <t>94226c99-e3c6-44a8-b8df-d66080b5bf30</t>
  </si>
  <si>
    <t>a7723da8-3f8e-49df-b973-d9959d8bf844</t>
  </si>
  <si>
    <t>5649fe75-6de9-4ecc-86f6-712fdfe3848a</t>
  </si>
  <si>
    <t>0afc4baf-0aa5-44c3-b6be-949008d9c2da</t>
  </si>
  <si>
    <t>dd192706-2635-46a1-9559-9ca27f7999b9</t>
  </si>
  <si>
    <t>bb20c584-b8c7-4e09-a487-df50428b49ba</t>
  </si>
  <si>
    <t>ebaa15ec-5b85-4b6c-8b99-d9ce1cba8577</t>
  </si>
  <si>
    <t>8e1031b6-b98f-4b5a-b035-8d7aafad3c47</t>
  </si>
  <si>
    <t>cb536c36-8a1e-41b7-ac20-43f09a4cedbd</t>
  </si>
  <si>
    <t>e623d359-0278-4bfc-82c3-86892eed77a3</t>
  </si>
  <si>
    <t>630f9371-9298-435a-8a66-f24f4bb528fc</t>
  </si>
  <si>
    <t>91bf7b50-f149-4e23-9e93-b614ad58212e</t>
  </si>
  <si>
    <t>bc11510c-f213-4766-a2c6-904ce8c1512e</t>
  </si>
  <si>
    <t>1769de71-a047-4194-b2a4-5e0a7ef18add</t>
  </si>
  <si>
    <t>8d258669-8a00-4643-9a8b-f004488b0472</t>
  </si>
  <si>
    <t>c1f2945d-92e6-4f96-b443-eb5b7b84220f</t>
  </si>
  <si>
    <t>ff4bc4b3-d731-4cc8-8b4f-221224581e83</t>
  </si>
  <si>
    <t>282e622f-a1cc-41a1-8e62-fe70a9375f25</t>
  </si>
  <si>
    <t>7928e876-645a-49fe-a21c-9d02944d1523</t>
  </si>
  <si>
    <t>629740f1-2ca1-4daf-af46-9b3cb2c6fe63</t>
  </si>
  <si>
    <t>a88809ec-5337-4c2d-bee2-480cdcb0ad4d</t>
  </si>
  <si>
    <t>4f841e9d-dcd6-4e42-818e-c9789756e156</t>
  </si>
  <si>
    <t>33572a9e-8851-48b3-a9b8-9b6a3f88b1d1</t>
  </si>
  <si>
    <t>7732d3d5-ded6-4927-86ff-71aa998186f9</t>
  </si>
  <si>
    <t>0b05e78a-8c4b-4097-8bc1-72f52ff1e5d9</t>
  </si>
  <si>
    <t>12a50fbb-54f6-4bf1-9c0d-db8bc6dfc159</t>
  </si>
  <si>
    <t>480aa107-c976-4ba7-ac36-ee39787e0eda</t>
  </si>
  <si>
    <t>16bcce49-e615-4ebb-80e6-bcad0eb613c9</t>
  </si>
  <si>
    <t>d95789b7-7e89-4e4c-aa62-f881fff47dd1</t>
  </si>
  <si>
    <t>37eff54d-aa2b-4cc4-8aba-ea192afc459b</t>
  </si>
  <si>
    <t>15559746-e817-4930-9bc7-3342d891627e</t>
  </si>
  <si>
    <t>dbfb92e5-f251-4870-9cf1-89bd39cee9bc</t>
  </si>
  <si>
    <t>c1f6a329-e3f2-40d7-a1e2-03175940526b</t>
  </si>
  <si>
    <t>37b9f2c3-372c-4a11-9176-4e66bdc8ea38</t>
  </si>
  <si>
    <t>a092de74-2718-48f3-956a-679b4e32095b</t>
  </si>
  <si>
    <t>7bf6c6f7-98e4-45d8-bba8-e23ec8e56048</t>
  </si>
  <si>
    <t>aa0e03bb-5758-4edb-9d50-e2539e629c75</t>
  </si>
  <si>
    <t>97d0f609-4ed9-4c1b-bcfb-443ffb41e275</t>
  </si>
  <si>
    <t>0e10b5dc-491e-4846-8c4f-1c77e212012e</t>
  </si>
  <si>
    <t>61ccaa63-d356-4c51-a436-db45268b829e</t>
  </si>
  <si>
    <t>a5b6b29e-7a7e-4f62-9eea-b64ff3861d78</t>
  </si>
  <si>
    <t>05c4636f-6e42-4460-9449-9667b4ce9fbd</t>
  </si>
  <si>
    <t>146b3e1f-e680-446f-8f4a-54de55694a39</t>
  </si>
  <si>
    <t>a1a58d35-7759-4b6e-aeb1-438c26f3b366</t>
  </si>
  <si>
    <t>1e696e35-8de8-4004-9518-cb7281926da8</t>
  </si>
  <si>
    <t>4ae5d0f2-121d-4820-9404-26032ef97eba</t>
  </si>
  <si>
    <t>408e8f7f-608c-4b8d-bf43-d68933ab6606</t>
  </si>
  <si>
    <t>cce5be2a-9112-4447-93af-db8dd2263ed1</t>
  </si>
  <si>
    <t>3d1d4b0b-7556-4ab7-8a9f-f47e37c61ac1</t>
  </si>
  <si>
    <t>e8444cdf-5d82-4110-9138-1d882576c44e</t>
  </si>
  <si>
    <t>cb2fa434-022a-42a5-97ea-56caf52190af</t>
  </si>
  <si>
    <t>25fca800-6c8b-4d78-a43a-ff33ff870ea8</t>
  </si>
  <si>
    <t>b6f391a5-6046-41cd-bd2a-bb08cba87ade</t>
  </si>
  <si>
    <t>08645725-d1af-4d97-ab3d-2e4f806c7f82</t>
  </si>
  <si>
    <t>cb43f579-8d20-441e-9de6-2680dee7b966</t>
  </si>
  <si>
    <t>d778081e-6fc5-4121-bd2c-2d23134b04b8</t>
  </si>
  <si>
    <t>a1f04ee3-d220-47e3-aba1-1fcdb769db0a</t>
  </si>
  <si>
    <t>997cbf98-32d4-40da-9947-3faefe7425ad</t>
  </si>
  <si>
    <t>78d3f793-dcfd-4d7a-acb2-83fa6cdc33c8</t>
  </si>
  <si>
    <t>60e6c533-6c9c-4ca6-a917-a27cbe86aa1d</t>
  </si>
  <si>
    <t>abb49c7b-8ac5-47b5-a703-ece9fb8d520a</t>
  </si>
  <si>
    <t>9a31ef57-a971-484e-a186-29ed435f5442</t>
  </si>
  <si>
    <t>5673e225-586b-4e99-8613-8aa01162aaf8</t>
  </si>
  <si>
    <t>a18a210b-9083-420a-924e-9719359d2bac</t>
  </si>
  <si>
    <t>6c6e1e7a-2ba2-4934-bd13-d2ce7afe9b7c</t>
  </si>
  <si>
    <t>320b668c-0d42-45da-b0ce-12503b250c96</t>
  </si>
  <si>
    <t>7f15e45b-1f7a-4fd2-851d-60ab2cb332c1</t>
  </si>
  <si>
    <t>d4d13760-ac88-41b9-84dd-47c40ba26551</t>
  </si>
  <si>
    <t>22f87c88-86f3-412d-8fa6-2c15ed0b6573</t>
  </si>
  <si>
    <t>1a57587b-d48d-45d1-8315-92cac73d6e3d</t>
  </si>
  <si>
    <t>3abb8f5e-2c86-47ae-a744-e20a7cf52642</t>
  </si>
  <si>
    <t>16bda772-63ea-4e5c-965d-daca311c6a7c</t>
  </si>
  <si>
    <t>98642ab8-58f0-4356-912e-7b4425666afe</t>
  </si>
  <si>
    <t>94224e57-69e7-4350-99bb-9740aa185bbd</t>
  </si>
  <si>
    <t>d949fbce-cb2f-4e7d-90ba-6cfac9f1186f</t>
  </si>
  <si>
    <t>9c0261eb-7cd4-47c0-8548-369d8838d46f</t>
  </si>
  <si>
    <t>137afd34-0646-4d13-ab57-0adf696ce9af</t>
  </si>
  <si>
    <t>8e403409-9787-47c1-bf20-402eff1b5288</t>
  </si>
  <si>
    <t>da2d3172-12b3-4348-975d-4334d32bd28e</t>
  </si>
  <si>
    <t>146badc9-8bea-4703-970a-5735ef9e9896</t>
  </si>
  <si>
    <t>2f8b0059-b300-4da0-bacc-749ab45c3722</t>
  </si>
  <si>
    <t>cb4abf9b-83d9-4750-b258-e05045a74ae0</t>
  </si>
  <si>
    <t>951166de-8d22-49ad-afff-2d0f720aedc8</t>
  </si>
  <si>
    <t>135953be-32e3-4fd8-a0ae-8234fdc7a8dc</t>
  </si>
  <si>
    <t>b3fa7afc-d504-446f-8f32-30c061b305d9</t>
  </si>
  <si>
    <t>894bdf78-d2ce-4630-ad1c-c770beae1bfd</t>
  </si>
  <si>
    <t>73e2a9b9-8d0b-4ad8-87e2-7fe83110c999</t>
  </si>
  <si>
    <t>b8ddfe4f-977c-46d4-b995-fc1756d4ddd9</t>
  </si>
  <si>
    <t>e2099718-98c9-4ab1-8b20-cdc7184feacf</t>
  </si>
  <si>
    <t>4d69fd9b-a1e8-48a9-a0b3-ea425eacd7e0</t>
  </si>
  <si>
    <t>dff09d24-0925-4658-95d4-89b6ced8d1ca</t>
  </si>
  <si>
    <t>44d38c32-c73b-4041-9eb6-c850b7ac39c7</t>
  </si>
  <si>
    <t>e42d9b7c-45aa-407a-8bd8-5e0622a2ecbf</t>
  </si>
  <si>
    <t>b6342efb-3668-4707-9bcd-ae6ba9180b54</t>
  </si>
  <si>
    <t>3eb2ec73-7f46-4fbc-a330-e4c7400ea6cd</t>
  </si>
  <si>
    <t>15af8821-bdd5-4c9b-8aff-88435d9efaae</t>
  </si>
  <si>
    <t>ef23baaf-4a7b-41d2-903f-4f772ab31c26</t>
  </si>
  <si>
    <t>a0fc6f9f-8c84-43ef-9dcd-2d0cab4faaf2</t>
  </si>
  <si>
    <t>49d7dd83-0c7b-4f1d-8b1c-1cc13096b151</t>
  </si>
  <si>
    <t>a7678a7a-b501-41b5-b5d3-abf39e61644e</t>
  </si>
  <si>
    <t>caa9db16-975d-48b6-963d-e6c30c58eeb0</t>
  </si>
  <si>
    <t>471fb8cd-4497-4e20-a9c5-cfb8b3729308</t>
  </si>
  <si>
    <t>28994e1c-df97-40f1-9b04-20cb29462486</t>
  </si>
  <si>
    <t>6de03854-44a1-40e2-94b7-5fd20db6a39d</t>
  </si>
  <si>
    <t>14ee7859-5504-41ac-aac7-9bc5d66a0bb9</t>
  </si>
  <si>
    <t>25cc756b-6f70-4855-9d3f-36af6724cec5</t>
  </si>
  <si>
    <t>6bb1aca9-0bb6-4a2c-a5ea-b04faf91ec09</t>
  </si>
  <si>
    <t>ecc5a056-e4b1-4000-a217-e5932f7a3ec1</t>
  </si>
  <si>
    <t>33cfe352-95d7-49f7-b368-ce5218758112</t>
  </si>
  <si>
    <t>7c912f5e-49f4-40e7-a68d-0a8a3ae3bcf9</t>
  </si>
  <si>
    <t>ed400be4-19d2-4196-aea3-680c798f0e17</t>
  </si>
  <si>
    <t>e821aafd-dfc3-4ffb-9129-3741f65aef17</t>
  </si>
  <si>
    <t>0b945a37-fe3d-48f3-8bd9-0ce0d58c74de</t>
  </si>
  <si>
    <t>6fda8923-b925-4e65-97e4-ed9481d66b44</t>
  </si>
  <si>
    <t>6df35e17-ca7f-42c2-a978-28b213e921e9</t>
  </si>
  <si>
    <t>5b9b1694-e5d7-49be-af2a-9ee50f968320</t>
  </si>
  <si>
    <t>31862a3b-baef-4cf2-9ece-f6bc288b9224</t>
  </si>
  <si>
    <t>ed57e399-b34c-447e-ab12-d72946d0fc73</t>
  </si>
  <si>
    <t>435c5516-9ca4-4623-8c1b-6e7c568352ca</t>
  </si>
  <si>
    <t>591e2d65-1b87-48ff-8e68-93917868cd24</t>
  </si>
  <si>
    <t>856b5e64-f982-4156-adb9-f005d6c56ee2</t>
  </si>
  <si>
    <t>ac171460-b30b-48bb-9949-f420e21c3982</t>
  </si>
  <si>
    <t>86ef9bd7-c8e2-4dc7-8a6f-ec68e57730df</t>
  </si>
  <si>
    <t>2b46513e-8412-4b99-91aa-d614206322d1</t>
  </si>
  <si>
    <t>aba3a59d-6ff0-4069-bdaf-6847d1148489</t>
  </si>
  <si>
    <t>eaf657b9-53f1-4b33-9521-61b096e9666b</t>
  </si>
  <si>
    <t>07717e07-d7a1-4bee-8bf5-c51e19276964</t>
  </si>
  <si>
    <t>d2038fcb-1899-4b27-acc7-8bd054f32003</t>
  </si>
  <si>
    <t>1bfddb22-4308-411a-897e-1081198500ce</t>
  </si>
  <si>
    <t>735f5a63-06cb-47d4-8240-138887fdbab6</t>
  </si>
  <si>
    <t>6b6918bb-7f5d-4d77-a829-0b5a803100bd</t>
  </si>
  <si>
    <t>c6e04c65-8c8b-4cc2-acbe-772bf63edfff</t>
  </si>
  <si>
    <t>7de2a54b-751d-44a9-9755-3ed3e90742c0</t>
  </si>
  <si>
    <t>b4b4555b-8433-434f-9383-001239cf8129</t>
  </si>
  <si>
    <t>97920ba3-ed2d-418c-93f1-bf3d0f0148bc</t>
  </si>
  <si>
    <t>850e58a9-93e1-4c1a-a8f8-d8a39ce4e461</t>
  </si>
  <si>
    <t>d25183cb-ffaa-4b4e-8a22-140d3a21a7de</t>
  </si>
  <si>
    <t>6dd067ff-f2b5-423c-8c38-ab5ceab92ff4</t>
  </si>
  <si>
    <t>4b19503c-673b-4073-bdc1-f672de41d568</t>
  </si>
  <si>
    <t>296d587f-e02a-4e4c-a88a-cc31e10823f3</t>
  </si>
  <si>
    <t>2ea80c34-962f-4983-a53a-f5781331d132</t>
  </si>
  <si>
    <t>19da3460-ef3d-4094-aa3f-f168246b42a2</t>
  </si>
  <si>
    <t>10ee957b-891f-4fee-8861-eb84aeec2de1</t>
  </si>
  <si>
    <t>0427fde9-46c6-469c-bc4a-6d8e39a85df9</t>
  </si>
  <si>
    <t>e35b86c8-465a-4945-8f2d-a6c42b61f6d8</t>
  </si>
  <si>
    <t>c46cced1-d263-4237-ac16-4248956204f5</t>
  </si>
  <si>
    <t>b91503ef-c830-4d47-986c-6e87d8e718bb</t>
  </si>
  <si>
    <t>e7847fc5-4848-485d-8172-53505ff5c1d5</t>
  </si>
  <si>
    <t>292beacd-895e-4d60-bdc4-69faec93ce66</t>
  </si>
  <si>
    <t>f6080e6d-2a61-4d67-bb58-6ab35b805bca</t>
  </si>
  <si>
    <t>c26ca12f-3a9d-4522-ad03-95e1a45137eb</t>
  </si>
  <si>
    <t>1112b137-d4fe-448d-9188-af48334fbc53</t>
  </si>
  <si>
    <t>5b61c411-6055-4022-a40a-b05d1555eac4</t>
  </si>
  <si>
    <t>10e961c3-40de-45cb-bcf5-76836ec603d7</t>
  </si>
  <si>
    <t>bf0363ac-7c6a-4e50-bfb5-ff71151df8f1</t>
  </si>
  <si>
    <t>bb04c7d9-f77a-4793-b984-e9d20d7cecb2</t>
  </si>
  <si>
    <t>0bf99c02-b45f-4b75-a9eb-11aad9c48c54</t>
  </si>
  <si>
    <t>10f0eb98-3902-458f-9e2f-24f48f83ae41</t>
  </si>
  <si>
    <t>b423daa9-5960-4361-8806-025fdd52d654</t>
  </si>
  <si>
    <t>ee7b619d-8df1-47ce-8ab5-060c29ac3d3e</t>
  </si>
  <si>
    <t>3f260c2f-4b6c-49d7-9617-2f906b933ca8</t>
  </si>
  <si>
    <t>1e5a70bf-83da-4c7b-b76c-606333bfa7aa</t>
  </si>
  <si>
    <t>f0e1cc4a-8545-4e03-9f16-9e83b65e44aa</t>
  </si>
  <si>
    <t>032719c1-eafd-4963-9362-778c661ad881</t>
  </si>
  <si>
    <t>041d3c04-aa19-4359-861a-05327029f960</t>
  </si>
  <si>
    <t>d32f3fc2-f9df-45b7-bd91-4ed789bd17bb</t>
  </si>
  <si>
    <t>752d1403-7fc8-46d1-8532-f861147b73dc</t>
  </si>
  <si>
    <t>28652897-1058-46fd-a152-0acea9e9284f</t>
  </si>
  <si>
    <t>d6c4c6fc-d6ac-4f13-9518-103cc3cd52c6</t>
  </si>
  <si>
    <t>af17ffdc-f27a-4159-9c8d-addd1bfb0979</t>
  </si>
  <si>
    <t>ff583d32-c660-49dd-ba75-54106ef7d44a</t>
  </si>
  <si>
    <t>85003a46-57ba-4ad5-8240-99d3d8b9ef27</t>
  </si>
  <si>
    <t>0c807992-f90b-4e89-85e3-9178d3bae4a8</t>
  </si>
  <si>
    <t>ef6d974d-c79d-4fe6-b2e8-a3d375ea37c8</t>
  </si>
  <si>
    <t>16241f0a-8cfe-4ded-88f9-12e70315e6aa</t>
  </si>
  <si>
    <t>1f0aa18c-1417-4ca7-9895-7dac0baee3ee</t>
  </si>
  <si>
    <t>f229d011-40b4-4e21-ac8e-394de1b4d6bc</t>
  </si>
  <si>
    <t>f0a64ef5-b531-4c85-9f81-5ce41490de02</t>
  </si>
  <si>
    <t>b6b3f022-6564-45d9-a070-90f66db4d09d</t>
  </si>
  <si>
    <t>422f3159-6fd0-42d4-9bc8-4f8dc29d531e</t>
  </si>
  <si>
    <t>24b27817-e433-45cf-8439-8658f84b5d2e</t>
  </si>
  <si>
    <t>5de098c2-fa28-45bf-ae9f-f31dbaa387c0</t>
  </si>
  <si>
    <t>d7f54be2-58dd-46b8-b43b-4ff590876743</t>
  </si>
  <si>
    <t>938fec83-206c-4bb3-8ae6-7aa0bd8e7683</t>
  </si>
  <si>
    <t>ece05305-60ed-4148-b003-3d3fde5ac23b</t>
  </si>
  <si>
    <t>72e1395c-665a-40d9-99d4-150a7d6ba156</t>
  </si>
  <si>
    <t>9490f2fb-6881-415d-a9c2-55855ad016fc</t>
  </si>
  <si>
    <t>5bd2fa59-db60-4274-9e7c-f64de753ff84</t>
  </si>
  <si>
    <t>e60ca66e-6129-4c74-9917-2039b803fb3a</t>
  </si>
  <si>
    <t>7dae5dd3-9815-4ae0-a868-c1d08eb7ec3f</t>
  </si>
  <si>
    <t>2477d719-b049-4b4c-8f1d-d9173919eedd</t>
  </si>
  <si>
    <t>375eca39-a99b-48a4-b4c0-bb0e8722d963</t>
  </si>
  <si>
    <t>d2927ae0-0518-4579-aed1-4ad9a039d1d0</t>
  </si>
  <si>
    <t>e74a58dd-5c33-41a4-a2f5-ba8f634216dc</t>
  </si>
  <si>
    <t>913c9b60-2bf4-495a-9e80-74719a9c5047</t>
  </si>
  <si>
    <t>e66f76a6-9e44-4d2a-ac84-d297b96abe7c</t>
  </si>
  <si>
    <t>018fad5a-7be7-48ad-993f-68fe75ed0b9b</t>
  </si>
  <si>
    <t>5f0a5e42-5c88-417a-b627-1f3057237d04</t>
  </si>
  <si>
    <t>07d43b0b-94e3-4ea5-9281-7d959494690d</t>
  </si>
  <si>
    <t>91c22005-2619-4f68-a797-531076bc8d6a</t>
  </si>
  <si>
    <t>2a93d86f-7768-4c2d-93f0-82a7356ef894</t>
  </si>
  <si>
    <t>4c14bede-0e49-4c69-bd98-ad6fa46fed15</t>
  </si>
  <si>
    <t>44e5fbde-b513-4d69-accb-f083a5863d89</t>
  </si>
  <si>
    <t>090d46ba-d78e-4f49-a4c6-9bf211df3f91</t>
  </si>
  <si>
    <t>66513bd6-e31b-4dc4-9b1b-aff8caa18e88</t>
  </si>
  <si>
    <t>acc43c61-4f60-49b8-a93b-4241c02b2be2</t>
  </si>
  <si>
    <t>079d22b5-cb52-4784-862a-93eb40a6fc9d</t>
  </si>
  <si>
    <t>fb137217-22e7-4472-9f24-c3e1982c0bbd</t>
  </si>
  <si>
    <t>e25dbc8a-284a-4064-bddd-ea62c7fde074</t>
  </si>
  <si>
    <t>4a72d855-c7d1-41ea-bf1d-5e0eba3be8d8</t>
  </si>
  <si>
    <t>ffef8fb1-3847-4535-a403-fad7ac35eb46</t>
  </si>
  <si>
    <t>44c431b4-0f1a-4403-b701-98ab0f23f260</t>
  </si>
  <si>
    <t>70f8a703-4e16-495b-97b5-739c7edace9e</t>
  </si>
  <si>
    <t>7e829bbe-ef04-481e-88d9-8eeae0a7cac6</t>
  </si>
  <si>
    <t>48130993-574a-4765-b5f0-5f98dba9547e</t>
  </si>
  <si>
    <t>efc777d9-e7a2-404c-9626-3b30b333dcce</t>
  </si>
  <si>
    <t>e51e6d48-d863-4799-9f3d-75b6980b5d3e</t>
  </si>
  <si>
    <t>ce0b32de-26ff-4f3d-bd27-9c85e6f2bf26</t>
  </si>
  <si>
    <t>3ef8e526-3060-49e4-b23d-7c8325593d35</t>
  </si>
  <si>
    <t>4e3215e3-48be-4ea9-86e4-057e5ce9bf39</t>
  </si>
  <si>
    <t>9d71a390-0c88-40da-b62e-7ff0cd29f65b</t>
  </si>
  <si>
    <t>11d0215f-7d5c-439a-ab60-98c27e38d982</t>
  </si>
  <si>
    <t>b81e2759-c1e2-433e-a4e1-d7fe65a14464</t>
  </si>
  <si>
    <t>cee2b2d5-7bd7-46de-8d55-36b262b78b70</t>
  </si>
  <si>
    <t>c83d8343-0bd3-42a8-a312-9b6e75367d29</t>
  </si>
  <si>
    <t>2c4930a3-789b-4ed5-8f39-e8c64a740269</t>
  </si>
  <si>
    <t>16a200cb-3249-413a-977d-6ad61271b74f</t>
  </si>
  <si>
    <t>4f6c6788-a003-4eca-b344-5e47ace30e12</t>
  </si>
  <si>
    <t>c56d6009-0b18-47d0-a605-99c63f1cf8c3</t>
  </si>
  <si>
    <t>f4db7304-7056-46c8-88dd-0b612ad71ba2</t>
  </si>
  <si>
    <t>6fb66bbb-0951-4845-a4cd-3ce9151ab345</t>
  </si>
  <si>
    <t>ca15d77a-57d5-44c3-bcb3-a0c4d1abbbdd</t>
  </si>
  <si>
    <t>567dc920-9ae2-41ca-b169-a6706369169f</t>
  </si>
  <si>
    <t>6fbc22eb-6eb2-4df2-82f7-1fa1d07d4802</t>
  </si>
  <si>
    <t>c7580297-a79c-4487-a676-afefffc00a0c</t>
  </si>
  <si>
    <t>b63bbb24-3940-4377-bda2-081dc5008511</t>
  </si>
  <si>
    <t>c7bd6a1e-dd9b-4ae0-8640-b800f73384ae</t>
  </si>
  <si>
    <t>f25ebdda-0532-43da-91be-d2ff34c108cc</t>
  </si>
  <si>
    <t>b47239a1-8e93-4c1a-87b5-3ba3b6d46a77</t>
  </si>
  <si>
    <t>c06f7f28-0fde-4b15-819b-ec1061932a50</t>
  </si>
  <si>
    <t>c6c8cbb4-b03d-4aa7-ae8f-591c88f61aa2</t>
  </si>
  <si>
    <t>4ef69a1f-c2b7-4e85-b0f5-318696e2675c</t>
  </si>
  <si>
    <t>7a8163de-f9a8-416e-8019-79049bb31e9b</t>
  </si>
  <si>
    <t>c064e06e-7e55-493f-817f-ca67c074b251</t>
  </si>
  <si>
    <t>b7aa7d7c-1680-4a40-9646-3fbc458fdef6</t>
  </si>
  <si>
    <t>107172f9-17aa-4d27-9316-211b12b7ca66</t>
  </si>
  <si>
    <t>e4cedabe-2ad7-4c28-ad24-34ad6ac0a7db</t>
  </si>
  <si>
    <t>360177a9-b5fd-4c78-ba0d-a0dad34611f6</t>
  </si>
  <si>
    <t>9cf98ae9-3ca2-4174-a7ca-0fb8969544aa</t>
  </si>
  <si>
    <t>6d0baae0-e0c5-4a4e-8e3b-97bf14be6147</t>
  </si>
  <si>
    <t>2d568e58-1bce-43d3-b509-529c4907feb6</t>
  </si>
  <si>
    <t>c154deff-4e9e-4fe4-9d67-f48908ff54d9</t>
  </si>
  <si>
    <t>71f2e2cc-c590-4263-a857-9d41079aeca5</t>
  </si>
  <si>
    <t>1750bbeb-a4d1-4fdd-9d4b-6da8f2110f83</t>
  </si>
  <si>
    <t>a5c9b131-7db9-49dc-bbf0-ab2cc975db2e</t>
  </si>
  <si>
    <t>f34c660c-8130-46ea-b9eb-2b94983e70f0</t>
  </si>
  <si>
    <t>b3df269b-9a99-4b0d-b72a-309d9eb0fdff</t>
  </si>
  <si>
    <t>762bdb2f-9869-459d-a388-b7d7499de3d1</t>
  </si>
  <si>
    <t>8c5e8ece-8b04-4187-943f-c47e7452ac98</t>
  </si>
  <si>
    <t>1ba7df97-738b-4bda-84bc-342e75f0bb3b</t>
  </si>
  <si>
    <t>0b029466-21a8-4aa2-a32d-7957bc97dd15</t>
  </si>
  <si>
    <t>78f2bf62-fba1-46a6-833c-110010ab98ad</t>
  </si>
  <si>
    <t>68ce89c8-a5b2-4117-b896-352c78e682a5</t>
  </si>
  <si>
    <t>e06fb7ea-7713-4fac-a996-c7ea9349c0f1</t>
  </si>
  <si>
    <t>8c3c1be4-1e6e-44d8-8c71-d45fd198b10a</t>
  </si>
  <si>
    <t>8f7170b0-9f51-4774-88cc-a5881e14d60d</t>
  </si>
  <si>
    <t>391f7245-b2ef-4328-b1f0-47135a7252ce</t>
  </si>
  <si>
    <t>c3d0acc2-11f2-410c-bdcb-15da9958e18d</t>
  </si>
  <si>
    <t>602855b3-cd60-4b34-9201-1dfb89a22d88</t>
  </si>
  <si>
    <t>910f20e5-3307-4e9f-928d-bf6b69fbc430</t>
  </si>
  <si>
    <t>05e332ce-23b3-4687-90ae-3a9a515490ff</t>
  </si>
  <si>
    <t>5802fec8-2f12-4cea-8fe6-64a2d9038aba</t>
  </si>
  <si>
    <t>4a384e91-f1c0-47f5-a245-485175a01a96</t>
  </si>
  <si>
    <t>72636137-36a1-4188-98f6-faaa54b0a5aa</t>
  </si>
  <si>
    <t>0687c494-6a02-4c35-9ed5-4932776b9162</t>
  </si>
  <si>
    <t>215aac75-022a-4a4a-90c3-160a8a792257</t>
  </si>
  <si>
    <t>21a179f2-e450-4d64-a10f-439788529ba6</t>
  </si>
  <si>
    <t>16eef2bf-6be9-48c4-bc16-37c86a697011</t>
  </si>
  <si>
    <t>f53ae566-c104-415c-a1f2-4e8e5e814603</t>
  </si>
  <si>
    <t>22bb275c-104e-497a-b1eb-227b79c9a40b</t>
  </si>
  <si>
    <t>7ce95fbf-f28c-4734-b710-35650d1be437</t>
  </si>
  <si>
    <t>f96cf079-d1d5-42bb-9878-4865d631dd13</t>
  </si>
  <si>
    <t>87d56579-1f8f-477f-a0bf-ab16a504a431</t>
  </si>
  <si>
    <t>f640922d-1951-4e52-8d07-58299a016cf0</t>
  </si>
  <si>
    <t>7f4f807a-f985-419c-820c-17ecfd0e613a</t>
  </si>
  <si>
    <t>32eb81b5-af6f-44d3-bc33-4de00ebe132d</t>
  </si>
  <si>
    <t>79b9c555-5d7f-401d-8ac8-a13fb0c5c1cf</t>
  </si>
  <si>
    <t>d105d2bf-fcf9-44c6-b086-51c0d096dbb4</t>
  </si>
  <si>
    <t>42608df0-d58d-440c-8038-cc4f2352733f</t>
  </si>
  <si>
    <t>557d44b5-24ef-4176-a0bc-33f51ec3c62a</t>
  </si>
  <si>
    <t>6119cd5f-25ae-468c-a4c8-0e86ce0da93f</t>
  </si>
  <si>
    <t>01e0e04b-2235-4fb9-8fb9-973653881bd7</t>
  </si>
  <si>
    <t>a92b4d05-6e6e-435e-b8ab-ed160c1a0671</t>
  </si>
  <si>
    <t>8eedeb3b-2b2f-4fbf-8c78-78d95da51319</t>
  </si>
  <si>
    <t>0de1d06b-e229-4173-ae8f-a5e2602c629a</t>
  </si>
  <si>
    <t>7dd16f76-9942-47b6-ae7f-fe82db8b862c</t>
  </si>
  <si>
    <t>96fa01b4-dcd1-4b01-bff4-4c52bc6e55bf</t>
  </si>
  <si>
    <t>674799d1-2e7f-485b-bec5-b874a7d43a30</t>
  </si>
  <si>
    <t>e11b6d38-05be-4524-9735-a838b05d752b</t>
  </si>
  <si>
    <t>9efe5bf3-7810-450a-a05a-4dc4ad997e2a</t>
  </si>
  <si>
    <t>9e0064ca-ef2e-4133-92b6-baae9a0fbab5</t>
  </si>
  <si>
    <t>88a98e69-9e49-4d28-98d7-1e0b1bce6138</t>
  </si>
  <si>
    <t>bf9da4d1-f789-4552-93e8-3b529290ed7d</t>
  </si>
  <si>
    <t>93ffabf9-401d-4998-ba07-69b25693af8f</t>
  </si>
  <si>
    <t>7798c7b5-2c45-40bb-b512-c35124084997</t>
  </si>
  <si>
    <t>0cf9f5e9-d094-49c5-a870-c736b66720a1</t>
  </si>
  <si>
    <t>1d3013fb-2d20-4f30-b937-1df99dafb903</t>
  </si>
  <si>
    <t>fc43da7e-fdb4-4950-924d-1dea2738ae4c</t>
  </si>
  <si>
    <t>e832c2fc-cd6b-419d-8c4c-e3c2a995c0da</t>
  </si>
  <si>
    <t>d4d09568-7425-484c-876a-0d23fbd58db7</t>
  </si>
  <si>
    <t>bad0e971-e8d5-4e75-979b-1663960b5f7f</t>
  </si>
  <si>
    <t>d670c278-b9ea-43fc-b638-8a136c66a9d0</t>
  </si>
  <si>
    <t>9064a593-c430-4ce4-be40-2fce743f1440</t>
  </si>
  <si>
    <t>3513193b-7a3b-4f79-8c6c-0fdeec771f7c</t>
  </si>
  <si>
    <t>b906246e-44aa-441f-85c5-fc2aa946b0cb</t>
  </si>
  <si>
    <t>05b8250f-403e-455e-8588-acfd28455970</t>
  </si>
  <si>
    <t>43fb462c-015a-4412-ab1e-61798120a503</t>
  </si>
  <si>
    <t>5e9407b5-aba7-4f9b-a6ce-7c7d5b22d0c1</t>
  </si>
  <si>
    <t>079d4971-f869-4eb4-9d75-a43a98c3df95</t>
  </si>
  <si>
    <t>1e25499f-f040-4626-b6d9-a923812d8aa1</t>
  </si>
  <si>
    <t>1ce4b8f6-4a3b-433e-b6df-03b90ab10530</t>
  </si>
  <si>
    <t>04c15b59-8639-4ca1-a09c-b3cdf6cd26e9</t>
  </si>
  <si>
    <t>9c9bcf2e-647a-4b9f-a950-dbec36feafd2</t>
  </si>
  <si>
    <t>b7b3766d-a554-4590-930c-4fac22ad5609</t>
  </si>
  <si>
    <t>a7bce00c-ce93-4774-b7aa-19c634036995</t>
  </si>
  <si>
    <t>22576ce0-1d98-41da-818e-272c0718c042</t>
  </si>
  <si>
    <t>0d2a0b24-a292-4470-b7b3-ef99948c12ed</t>
  </si>
  <si>
    <t>682fdf52-1ebf-4d53-a4b0-141a586bd183</t>
  </si>
  <si>
    <t>7e3cf4e1-5524-4c58-9e6f-181025287358</t>
  </si>
  <si>
    <t>7dc4b049-4b46-484c-8424-bdcc319c961a</t>
  </si>
  <si>
    <t>778255d3-5584-4006-8e97-c9256d319ebe</t>
  </si>
  <si>
    <t>c2228620-0aeb-4528-9afb-6c5acf3a4584</t>
  </si>
  <si>
    <t>c9fe7a97-ae87-4846-99cc-dffc804d029e</t>
  </si>
  <si>
    <t>70b56f5e-a3c0-404d-99d8-7aa2814b5a4d</t>
  </si>
  <si>
    <t>95fb8941-2b7c-429c-a1d6-d142fcebae4b</t>
  </si>
  <si>
    <t>d0eea795-1f4e-4edb-9bd6-d37816cef777</t>
  </si>
  <si>
    <t>c8778c91-31b9-4288-8522-0fc97992be4e</t>
  </si>
  <si>
    <t>21a219c6-4cd0-4da5-aea7-20e42999e21a</t>
  </si>
  <si>
    <t>5561ccd8-e146-49f5-8565-f3592b99c120</t>
  </si>
  <si>
    <t>702ab0a5-683f-47fa-b391-95acd2d54a89</t>
  </si>
  <si>
    <t>1f1887b9-f6a0-4e02-bdde-ca416a4c59ed</t>
  </si>
  <si>
    <t>4441c4ff-a006-4c5a-98d4-31e630b35f3c</t>
  </si>
  <si>
    <t>f74ff24c-51f6-475d-bf10-78327965060f</t>
  </si>
  <si>
    <t>fb637754-0acb-469f-adc6-8f653eb28048</t>
  </si>
  <si>
    <t>82c7d813-e397-4de4-8100-fc27da80fd7f</t>
  </si>
  <si>
    <t>0f1b36d1-4484-445c-b533-065818d12a59</t>
  </si>
  <si>
    <t>3bd93596-85f5-4e95-bd11-1c6f0b3cd87d</t>
  </si>
  <si>
    <t>a5d3af2e-027f-4ff1-811c-5b08b95aa234</t>
  </si>
  <si>
    <t>2d38083f-cfad-40b3-8343-c572f3d841d8</t>
  </si>
  <si>
    <t>a954f81c-754f-4b5b-bf48-510a882ae1e6</t>
  </si>
  <si>
    <t>94efcb70-ed00-4597-ad2b-cb64e70c3fac</t>
  </si>
  <si>
    <t>6e4d182d-a3ce-4477-bc55-af71b882893a</t>
  </si>
  <si>
    <t>135cfb15-52a8-4e74-8383-7a65f8c1bd7c</t>
  </si>
  <si>
    <t>c013d89c-ded5-477f-a7a1-82f17a4bc821</t>
  </si>
  <si>
    <t>d202349e-dd45-42e7-84a9-fa604082763f</t>
  </si>
  <si>
    <t>fd689478-3167-465d-b35c-2f2238dec6b1</t>
  </si>
  <si>
    <t>f05696ed-c46f-44f2-9356-17a9b6de2f88</t>
  </si>
  <si>
    <t>ef22bb3e-f5d3-495a-9e74-c6589bd524fb</t>
  </si>
  <si>
    <t>4213e867-3c80-4fd0-b3c6-e2541d2c96ed</t>
  </si>
  <si>
    <t>c07e896d-752f-4841-9fa4-aa8c9ed4acf5</t>
  </si>
  <si>
    <t>faaf8bca-8e08-486c-8968-51c445f22219</t>
  </si>
  <si>
    <t>1abb50cc-2669-4928-88c7-d4ab9d4c4481</t>
  </si>
  <si>
    <t>ebcedfc0-ae7b-4860-ad1e-3546b9425f43</t>
  </si>
  <si>
    <t>0e09d94c-15d8-4621-bb91-7439249d7087</t>
  </si>
  <si>
    <t>ac7d370b-5d58-4576-b476-0b9bc78e8750</t>
  </si>
  <si>
    <t>4b38a420-d599-48b2-9b49-b4d3ddfa370b</t>
  </si>
  <si>
    <t>068d3ec3-4558-4ce6-9c85-06f657b6bd3f</t>
  </si>
  <si>
    <t>ca2c759f-eb04-494f-8fc1-cd125bf44244</t>
  </si>
  <si>
    <t>04bde8d7-e8ac-4858-811e-4d2ed879f3b2</t>
  </si>
  <si>
    <t>731179a6-acc0-4d35-8dff-4ab8a6a427d0</t>
  </si>
  <si>
    <t>ea275892-9e6a-4ea7-bff4-2fd8e8b52e9a</t>
  </si>
  <si>
    <t>a2405e26-4977-4666-96f0-555b63ef33f5</t>
  </si>
  <si>
    <t>3585efe7-1d69-4db5-ac08-839a0e8df609</t>
  </si>
  <si>
    <t>9fd6430d-c973-4120-8dc5-d4f4bd8b2973</t>
  </si>
  <si>
    <t>535accfb-6771-4dc9-98aa-94a627c9d53a</t>
  </si>
  <si>
    <t>e90ac329-d5ca-425a-8ee5-e4d465f17cf1</t>
  </si>
  <si>
    <t>a69c4c3d-1d84-4a11-afbf-096c2d9d4746</t>
  </si>
  <si>
    <t>089923b3-af5c-4e4d-a9ae-44fdc09c96ed</t>
  </si>
  <si>
    <t>bb281009-8f9e-4de8-a2be-18ead738858e</t>
  </si>
  <si>
    <t>4faf647b-445b-40e8-a4cc-322e3c0cf8c1</t>
  </si>
  <si>
    <t>5e0c466c-778c-4fc4-959f-c9c585c28e03</t>
  </si>
  <si>
    <t>10fb9dda-dcb6-4f56-a21a-48efd69b6947</t>
  </si>
  <si>
    <t>43a2287a-3941-451d-9039-112f75a510ab</t>
  </si>
  <si>
    <t>bedcd2ac-2dd8-4df1-85c4-3b099174e2e3</t>
  </si>
  <si>
    <t>8196b73c-db52-4aed-b976-cbaa245c008b</t>
  </si>
  <si>
    <t>c97606a8-478f-4114-aca0-fa17084ef4b3</t>
  </si>
  <si>
    <t>08bcd88f-9bc2-4463-bc5f-498b5a3e6c27</t>
  </si>
  <si>
    <t>9f0232a1-f6d5-4ab9-bdb4-8258c05c7d63</t>
  </si>
  <si>
    <t>19e36af2-7843-4b27-9fd1-32169a2da1fa</t>
  </si>
  <si>
    <t>1d9e1a86-6cb4-4b0e-8c0b-8e4aad38184f</t>
  </si>
  <si>
    <t>e4c81362-e709-4351-aab3-69e8a590ef40</t>
  </si>
  <si>
    <t>b62a8e36-a7a1-434b-bc18-f55f6d0569c5</t>
  </si>
  <si>
    <t>0ec75c65-a599-4e39-8878-3455437f38d3</t>
  </si>
  <si>
    <t>4f9ba8fb-4fe1-4c92-996a-313e16e6a939</t>
  </si>
  <si>
    <t>15dd5aab-02a9-4353-b946-129f72a1560b</t>
  </si>
  <si>
    <t>db495161-ed07-4cd1-82d4-50a9e4c8c5c0</t>
  </si>
  <si>
    <t>bb9475e9-1a35-46a1-908e-0fcbca2b075d</t>
  </si>
  <si>
    <t>bab5dc46-e42e-406c-bcde-6ec042c2379b</t>
  </si>
  <si>
    <t>3be193c1-71c9-4feb-8146-f7c113153a5e</t>
  </si>
  <si>
    <t>067df9b8-5818-4c62-b69c-7d52b011a2ee</t>
  </si>
  <si>
    <t>e096d116-d8cc-473d-aca9-e8f785e96471</t>
  </si>
  <si>
    <t>a354f784-6051-47cd-9266-f9f76ae17cf9</t>
  </si>
  <si>
    <t>1d46a6b0-f972-4e84-b7e5-53c37d927a82</t>
  </si>
  <si>
    <t>30c6845d-fcd3-4100-be4a-6939a129e80d</t>
  </si>
  <si>
    <t>ad1f7c5d-8ae0-47c9-b206-7c8815ae90c8</t>
  </si>
  <si>
    <t>d2e9c9a4-1ffa-4197-a19a-bfc1ba75e82e</t>
  </si>
  <si>
    <t>789a8aba-0b46-435e-a7a7-903883ab845d</t>
  </si>
  <si>
    <t>4cadb250-9598-41b1-9aa5-b69f7c146ac3</t>
  </si>
  <si>
    <t>110faa05-b3a5-4946-93c0-4d7e014cf3d4</t>
  </si>
  <si>
    <t>8408aa81-381c-4653-ad47-eff2475f2fe6</t>
  </si>
  <si>
    <t>846071b8-3512-4c74-8ce2-29621445a8e0</t>
  </si>
  <si>
    <t>aee0bad7-f0d3-4485-af23-b9e4dfa52fd4</t>
  </si>
  <si>
    <t>85c2635d-3904-4955-b4fe-1467211e58d9</t>
  </si>
  <si>
    <t>8a651951-8fd2-431e-968d-ed0041ad09cd</t>
  </si>
  <si>
    <t>33a5ffac-c883-407a-9910-f24995588d22</t>
  </si>
  <si>
    <t>5f236990-4ea0-4f3d-bad9-81da221f49ab</t>
  </si>
  <si>
    <t>66fb3011-2fb9-4506-8854-e332308091c2</t>
  </si>
  <si>
    <t>de3fea5a-0bac-47ec-8304-83c1f89f049e</t>
  </si>
  <si>
    <t>f88695e3-3887-4837-b06e-44545116971b</t>
  </si>
  <si>
    <t>25786b48-b57f-43d4-8a62-b852aa91d6eb</t>
  </si>
  <si>
    <t>d01b5f38-e5e2-424a-bf0f-65f51fc1d64c</t>
  </si>
  <si>
    <t>c480d2b5-7843-47fb-94c0-9f40c6c3d562</t>
  </si>
  <si>
    <t>5cd95d80-f5f2-405a-b630-3b517d652c66</t>
  </si>
  <si>
    <t>249f226e-b40a-41f9-93a2-32a9504d7dd9</t>
  </si>
  <si>
    <t>207f3314-e691-4165-9db7-11d5209f16b8</t>
  </si>
  <si>
    <t>485e76bb-675c-4eb5-b1e2-82a4934adc5f</t>
  </si>
  <si>
    <t>d6e2c3f2-1b15-47fc-a1db-49862399a770</t>
  </si>
  <si>
    <t>daddb68f-42a4-46d6-aa0a-39a8dec340f8</t>
  </si>
  <si>
    <t>001b5926-1113-493d-80a4-f09012f2f43b</t>
  </si>
  <si>
    <t>fe3f068b-304f-4982-adbc-b2d992a4dfba</t>
  </si>
  <si>
    <t>534a8d77-57a7-4b82-a0ff-f55952dc55b1</t>
  </si>
  <si>
    <t>30918cb9-5f0f-453f-a5ce-88069390debc</t>
  </si>
  <si>
    <t>c2d3c910-2a29-4ae5-9f49-238b32cd2b34</t>
  </si>
  <si>
    <t>4bac5430-7ecd-45e2-99ba-f2c89c88edce</t>
  </si>
  <si>
    <t>01758428-1a21-4640-8f6c-36c669b35b03</t>
  </si>
  <si>
    <t>f6b290df-1d8b-42d8-9aac-5b19f94e441f</t>
  </si>
  <si>
    <t>1e1a8c33-1975-4586-b9e5-62c598f1ec78</t>
  </si>
  <si>
    <t>d2a0a7b8-a6c8-47cc-832f-000b87721bca</t>
  </si>
  <si>
    <t>5f2c7678-c330-4a6e-ab6b-2aa6446621e5</t>
  </si>
  <si>
    <t>f67de85d-948d-472f-ac82-35eeddb732b1</t>
  </si>
  <si>
    <t>c86cc60f-22f1-4233-829a-59d67a049bc7</t>
  </si>
  <si>
    <t>dbf49e6b-5487-4076-ad57-58e87c51afdc</t>
  </si>
  <si>
    <t>e67ca5f6-85c4-44d9-b257-120a96520964</t>
  </si>
  <si>
    <t>a50f0102-dae4-47af-b71f-bbe15439c86b</t>
  </si>
  <si>
    <t>e6883a9e-8210-4351-9acd-cd814c82f075</t>
  </si>
  <si>
    <t>df29e495-0935-4eb2-8330-15d416f94131</t>
  </si>
  <si>
    <t>2f4ba72c-20a1-4e4c-be17-4cdcb85aed84</t>
  </si>
  <si>
    <t>7f42c766-a854-4c9c-890e-fe4aa2e468d8</t>
  </si>
  <si>
    <t>a0a99e1e-afe1-4f6a-9435-828c93f0423b</t>
  </si>
  <si>
    <t>d6517555-2524-4794-8793-69011d3f7527</t>
  </si>
  <si>
    <t>302a7a07-2d07-4d15-aa7c-e8000c97f321</t>
  </si>
  <si>
    <t>1ac33b59-9ffa-45ea-bce9-95b004d48235</t>
  </si>
  <si>
    <t>0c77bb21-f163-4c27-b2d7-cd3691c0d932</t>
  </si>
  <si>
    <t>fffbf94b-2308-4687-a8bb-12e0347a511d</t>
  </si>
  <si>
    <t>38c0cb0d-73e5-492d-86ae-af609fdc20f3</t>
  </si>
  <si>
    <t>436e88e3-310d-4e5c-993d-2c984387b918</t>
  </si>
  <si>
    <t>c069c37d-b02d-4509-b039-bf16d73d22fb</t>
  </si>
  <si>
    <t>33208f6c-63b0-473e-ab21-97527b057c83</t>
  </si>
  <si>
    <t>5a2186bb-646a-4b19-8c83-54a103376f3e</t>
  </si>
  <si>
    <t>3710e889-665a-4e74-82b4-84338bbd4ec5</t>
  </si>
  <si>
    <t>ff1360fb-906c-459e-b73c-dbe79d6c0bba</t>
  </si>
  <si>
    <t>4597d5ab-47a9-4d12-80a8-0babe6446f8d</t>
  </si>
  <si>
    <t>54f85781-8e1c-4902-864e-01c6f423bb3c</t>
  </si>
  <si>
    <t>5f1e4fd7-5fd5-4d17-9506-07d94708a5a6</t>
  </si>
  <si>
    <t>3159a3b9-ff3a-4ecd-976b-44e795002c17</t>
  </si>
  <si>
    <t>727a57d8-56dd-4b96-8e01-c0841ed37406</t>
  </si>
  <si>
    <t>1a613704-dbee-4a93-b9d1-7949da2b1aab</t>
  </si>
  <si>
    <t>ce69dec0-1f59-4584-ae9b-509c66fb056a</t>
  </si>
  <si>
    <t>00bdfac1-c682-408a-b6e1-73fdbfd9453c</t>
  </si>
  <si>
    <t>2a4fafb1-ea01-4a1b-aacc-a09cf8eb1040</t>
  </si>
  <si>
    <t>a8725398-953d-4250-af9d-f99ecb96b562</t>
  </si>
  <si>
    <t>3160aa58-0bf6-4e81-a1af-51903f0c0588</t>
  </si>
  <si>
    <t>762e1664-e032-49bd-b40b-6ffc62b9f79d</t>
  </si>
  <si>
    <t>8965ad72-c8b5-478a-879e-8136cdd2b134</t>
  </si>
  <si>
    <t>40d27e9f-dd96-4b7b-b4c1-b9e098c71542</t>
  </si>
  <si>
    <t>e26bf752-9b54-4ad5-95c0-ebfdd1985e6a</t>
  </si>
  <si>
    <t>dbe93e6b-0841-4e21-8651-6e8ecac62efc</t>
  </si>
  <si>
    <t>4d0d9fe7-24e6-423a-909d-9842181b5945</t>
  </si>
  <si>
    <t>6e59af78-eae8-4862-a459-ccb4bb6c9077</t>
  </si>
  <si>
    <t>c0f1eefc-9a25-44f6-bf4b-85d606fd6b15</t>
  </si>
  <si>
    <t>ff85f5f5-218c-4a52-b148-7b8883f635aa</t>
  </si>
  <si>
    <t>17e2425b-34d9-4947-93ef-3f2d2f3ea259</t>
  </si>
  <si>
    <t>c0afed78-fc9f-4375-a3a2-a4e02e01946f</t>
  </si>
  <si>
    <t>299e91ef-64c6-4cde-83d5-49b2c453eeb6</t>
  </si>
  <si>
    <t>8303a039-6a27-43cf-9410-2bb30cd7df1a</t>
  </si>
  <si>
    <t>a6ffb99c-83d7-4249-ad0f-6e34402a52d8</t>
  </si>
  <si>
    <t>e4995385-d038-45d3-8363-db73a27d7469</t>
  </si>
  <si>
    <t>e30087d7-5154-4bed-b206-a5a3a8beb672</t>
  </si>
  <si>
    <t>c2385a8f-375b-4476-b78d-072cd47b996c</t>
  </si>
  <si>
    <t>5a416884-375a-4442-b7c6-b480321dd6fd</t>
  </si>
  <si>
    <t>b35d25da-2139-4003-95ae-4692112104fc</t>
  </si>
  <si>
    <t>4a6f3042-0fd3-47d6-ba34-bac14e81e872</t>
  </si>
  <si>
    <t>e495cf16-e38d-4e9f-900c-2f4a9d00a0bb</t>
  </si>
  <si>
    <t>bdf58108-85ad-4ec0-b613-65576525b913</t>
  </si>
  <si>
    <t>a213aa66-7585-47f8-b1fa-3bd2bc3a1387</t>
  </si>
  <si>
    <t>3853a2be-416d-4b36-ab0f-1e9284166094</t>
  </si>
  <si>
    <t>96c14d7e-0813-4f70-be22-9198e307cc5d</t>
  </si>
  <si>
    <t>9cac0e48-698a-4808-9ca9-9601ff0bd4d2</t>
  </si>
  <si>
    <t>b2903ea6-d58c-4ffa-bf43-3e5e6a25ca06</t>
  </si>
  <si>
    <t>edb9036d-95f9-4998-9910-78ba85869dbd</t>
  </si>
  <si>
    <t>ac6eb271-0239-4957-b828-c89508fcfbea</t>
  </si>
  <si>
    <t>9721209e-3147-456f-a2c0-81d23b4cf822</t>
  </si>
  <si>
    <t>f915a366-31c7-4a9e-9042-ca526c771219</t>
  </si>
  <si>
    <t>75532a22-9cd9-492c-8865-fa4ac7da2ec8</t>
  </si>
  <si>
    <t>44f3ba44-b95d-4e50-a786-bac4d06f4a43</t>
  </si>
  <si>
    <t>18779bcb-ba2b-41da-b751-e70b812061ec</t>
  </si>
  <si>
    <t>3f32e8c5-615b-4a3b-a864-db2688f7834f</t>
  </si>
  <si>
    <t>7b0ad82d-6571-430e-90f4-906259e0e89c</t>
  </si>
  <si>
    <t>82aeef39-ddb0-40ad-bae1-5c436e0cf042</t>
  </si>
  <si>
    <t>ANALYSIS DATA</t>
  </si>
  <si>
    <t>Formula-driven analytical layer. All added fields recalculate from Raw_Data.</t>
  </si>
  <si>
    <t>age_band</t>
  </si>
  <si>
    <t>watch_band</t>
  </si>
  <si>
    <t>recency_band</t>
  </si>
  <si>
    <t>engagement_band</t>
  </si>
  <si>
    <t>fee_band</t>
  </si>
  <si>
    <t>churn_label</t>
  </si>
  <si>
    <t>churn_risk_probability</t>
  </si>
  <si>
    <t>risk_band</t>
  </si>
  <si>
    <t>revenue_at_risk</t>
  </si>
  <si>
    <t>priority_flag</t>
  </si>
  <si>
    <t>data_quality_flag</t>
  </si>
  <si>
    <t>PREDICTIVE MODEL — LOGISTIC REGRESSION</t>
  </si>
  <si>
    <t>Model parameters estimated in Python, scoring executed in Excel with transparent formulas.</t>
  </si>
  <si>
    <t>MODEL PERFORMANCE</t>
  </si>
  <si>
    <t>Accuracy</t>
  </si>
  <si>
    <t>Intercept</t>
  </si>
  <si>
    <t>Precision</t>
  </si>
  <si>
    <t>Recall</t>
  </si>
  <si>
    <t>F1</t>
  </si>
  <si>
    <t>ROC AUC</t>
  </si>
  <si>
    <t>STANDARDIZATION PARAMETERS</t>
  </si>
  <si>
    <t>Feature</t>
  </si>
  <si>
    <t>Mean</t>
  </si>
  <si>
    <t>Std Dev</t>
  </si>
  <si>
    <t>Coefficient</t>
  </si>
  <si>
    <t>CATEGORICAL COEFFICIENTS</t>
  </si>
  <si>
    <t>Variable</t>
  </si>
  <si>
    <t>Category</t>
  </si>
  <si>
    <t>Baseline</t>
  </si>
  <si>
    <t>CONFUSION MATRIX — HOLDOUT TEST SET</t>
  </si>
  <si>
    <t>Predicted Active</t>
  </si>
  <si>
    <t>Predicted Churn</t>
  </si>
  <si>
    <t>Actual Active</t>
  </si>
  <si>
    <t>Actual Churn</t>
  </si>
  <si>
    <t>MODEL INTERPRETATION</t>
  </si>
  <si>
    <t>Positive coefficient → higher log-odds of churn, holding other variables constant.</t>
  </si>
  <si>
    <t>Negative coefficient → lower log-odds of churn, holding other variables constant.</t>
  </si>
  <si>
    <t>Excel probability = 1 / (1 + EXP(-logit)).</t>
  </si>
  <si>
    <t>The workbook exposes the coefficients and standardization parameters so the scoring is auditable rather than a black box.</t>
  </si>
  <si>
    <t>This is a portfolio model on the supplied dataset, not a production retention model.</t>
  </si>
  <si>
    <t>CHURN ANALYSIS</t>
  </si>
  <si>
    <t>Dimension-level analysis using COUNTIF(S), AVERAGEIF(S), SUMIF(S) and formula-driven rates.</t>
  </si>
  <si>
    <t>SUBSCRIPTION TYPE</t>
  </si>
  <si>
    <t>Segment</t>
  </si>
  <si>
    <t>Avg Watch Hrs</t>
  </si>
  <si>
    <t>Avg Last Login</t>
  </si>
  <si>
    <t>PAYMENT METHOD</t>
  </si>
  <si>
    <t>REGION</t>
  </si>
  <si>
    <t>DEVICE</t>
  </si>
  <si>
    <t>FAVORITE GENRE</t>
  </si>
  <si>
    <t>AGE BAND</t>
  </si>
  <si>
    <t>18-24</t>
  </si>
  <si>
    <t>25-34</t>
  </si>
  <si>
    <t>35-44</t>
  </si>
  <si>
    <t>45-54</t>
  </si>
  <si>
    <t>55-70</t>
  </si>
  <si>
    <t>CUSTOMER SEGMENTATION</t>
  </si>
  <si>
    <t>Behavioral segmentation using formula-driven engagement, recency and predicted churn risk.</t>
  </si>
  <si>
    <t>SEGMENT SUMMARY</t>
  </si>
  <si>
    <t>Definition</t>
  </si>
  <si>
    <t>Avg Risk</t>
  </si>
  <si>
    <t>Champions</t>
  </si>
  <si>
    <t>High engagement + recent login + low/medium risk</t>
  </si>
  <si>
    <t>Engaged but At Risk</t>
  </si>
  <si>
    <t>High engagement + elevated model risk</t>
  </si>
  <si>
    <t>Slipping</t>
  </si>
  <si>
    <t>Medium engagement + stale login</t>
  </si>
  <si>
    <t>Dormant / High Risk</t>
  </si>
  <si>
    <t>Low engagement + 46-60d login</t>
  </si>
  <si>
    <t>DATA QUALITY CHECKS</t>
  </si>
  <si>
    <t>Audit-style checks to demonstrate analyst discipline before reporting.</t>
  </si>
  <si>
    <t>Check</t>
  </si>
  <si>
    <t>Formula Result</t>
  </si>
  <si>
    <t>Expected</t>
  </si>
  <si>
    <t>Status</t>
  </si>
  <si>
    <t>Row count</t>
  </si>
  <si>
    <t>Duplicate customer IDs</t>
  </si>
  <si>
    <t>Missing customer IDs</t>
  </si>
  <si>
    <t>Missing values — all source cells</t>
  </si>
  <si>
    <t>Age outside 18–70</t>
  </si>
  <si>
    <t>Negative watch hours</t>
  </si>
  <si>
    <t>Last login outside 0–60 days</t>
  </si>
  <si>
    <t>Monthly fee outside positive range</t>
  </si>
  <si>
    <t>Churn flag outside 0/1</t>
  </si>
  <si>
    <t>DATA DICTIONARY</t>
  </si>
  <si>
    <t>Field-level documentation for the source dataset and analytical layer.</t>
  </si>
  <si>
    <t>Field</t>
  </si>
  <si>
    <t>Layer</t>
  </si>
  <si>
    <t>Analytical Role</t>
  </si>
  <si>
    <t>Source</t>
  </si>
  <si>
    <t>Unique customer identifier</t>
  </si>
  <si>
    <t>Key</t>
  </si>
  <si>
    <t>Customer age</t>
  </si>
  <si>
    <t>Numeric</t>
  </si>
  <si>
    <t>Customer gender category</t>
  </si>
  <si>
    <t>Categorical</t>
  </si>
  <si>
    <t>Subscription tier</t>
  </si>
  <si>
    <t>Total watch hours in observed period</t>
  </si>
  <si>
    <t>Days since last login</t>
  </si>
  <si>
    <t>Numeric / Recency</t>
  </si>
  <si>
    <t>Customer region</t>
  </si>
  <si>
    <t>Primary device</t>
  </si>
  <si>
    <t>Monthly subscription fee</t>
  </si>
  <si>
    <t>Numeric / Revenue</t>
  </si>
  <si>
    <t>Binary churn flag: 1=churned, 0=active</t>
  </si>
  <si>
    <t>Target</t>
  </si>
  <si>
    <t>Primary payment method</t>
  </si>
  <si>
    <t>Profiles on account</t>
  </si>
  <si>
    <t>Average daily watch time</t>
  </si>
  <si>
    <t>Favorite content genre</t>
  </si>
  <si>
    <t>Derived</t>
  </si>
  <si>
    <t>Age segmentation</t>
  </si>
  <si>
    <t>Calculated</t>
  </si>
  <si>
    <t>Watch-hour segmentation</t>
  </si>
  <si>
    <t>Login recency segmentation</t>
  </si>
  <si>
    <t>Engagement classification from watch + recency</t>
  </si>
  <si>
    <t>Logistic regression probability calculated in Excel</t>
  </si>
  <si>
    <t>Predictive</t>
  </si>
  <si>
    <t>Low / Medium / High / Critical risk</t>
  </si>
  <si>
    <t>Monthly fee weighted by churn probability</t>
  </si>
  <si>
    <t>Business KPI</t>
  </si>
  <si>
    <t>Retention prioritization rule</t>
  </si>
  <si>
    <t>Decision Support</t>
  </si>
  <si>
    <t>ANALYST NOTES &amp; INTERVIEW TALK TRACK</t>
  </si>
  <si>
    <t>Use this sheet to explain the work clearly in interviews without overstating what the dataset proves.</t>
  </si>
  <si>
    <t>KEY OBSERVATIONS</t>
  </si>
  <si>
    <t>Overall churn</t>
  </si>
  <si>
    <t>Overall churn rate in the supplied dataset is 50.3% (2,515 of 5,000 customers).</t>
  </si>
  <si>
    <t>Subscription pattern</t>
  </si>
  <si>
    <t>Basic has the highest observed churn rate at 61.8%; Premium is 43.7%.</t>
  </si>
  <si>
    <t>Payment pattern</t>
  </si>
  <si>
    <t>Crypto shows 59.7% churn and Gift Card 57.8%; these are descriptive associations, not causal findings.</t>
  </si>
  <si>
    <t>Engagement pattern</t>
  </si>
  <si>
    <t>The model and row-level analysis use watch behavior and login recency as important churn signals; the workbook exposes their contributions transparently.</t>
  </si>
  <si>
    <t>Revenue lens</t>
  </si>
  <si>
    <t>Revenue at Risk is defined as monthly_fee × predicted churn probability, giving a prioritization metric rather than treating every customer as equal value.</t>
  </si>
  <si>
    <t>Model</t>
  </si>
  <si>
    <t>Holdout ROC AUC is 0.965; the model is included for portfolio demonstration and should be validated on future/time-split data before production use.</t>
  </si>
  <si>
    <t>INTERVIEW TALK TRACK</t>
  </si>
  <si>
    <t>1. I started by profiling the dataset and checking completeness, duplicates, ranges and target distribution.</t>
  </si>
  <si>
    <t>2. I created a formula-driven analytical layer rather than changing the source data, so the logic remains traceable.</t>
  </si>
  <si>
    <t>3. I segmented customers using engagement and recency, then compared churn across subscription, payment, region, device and genre.</t>
  </si>
  <si>
    <t>4. I added a revenue-at-risk metric to connect customer analytics to business impact.</t>
  </si>
  <si>
    <t>5. I trained a logistic regression model and transferred the coefficients into Excel so each customer receives an auditable churn probability.</t>
  </si>
  <si>
    <t>6. I built the dashboard around decisions: where churn is concentrated, which customers need attention, and how much monthly revenue is exposed.</t>
  </si>
  <si>
    <t>LIMITATIONS</t>
  </si>
  <si>
    <t>The source file has no time/date field, so true monthly churn trends and retention cohorts cannot be calculated.</t>
  </si>
  <si>
    <t>The dataset appears portfolio/synthetic in nature; conclusions should not be represented as official Netflix business findings.</t>
  </si>
  <si>
    <t>The logistic regression is a holdout evaluation, not a production monitoring framework.</t>
  </si>
  <si>
    <t>Correlation/association does not establish causation; operational decisions should be tested with experiments or validated business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</si>
</sst>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.0%"/>
    <numFmt numFmtId="165" formatCode="\$0.00"/>
    <numFmt numFmtId="166" formatCode="\$#,##0"/>
    <numFmt numFmtId="167" formatCode="0.000"/>
    <numFmt numFmtId="168" formatCode="0.0000"/>
    <numFmt numFmtId="169" formatCode="0.0"/>
    <numFmt numFmtId="170" formatCode="\$#,##0.00"/>
  </numFmts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6B7280"/>
      <name val="Calibri"/>
    </font>
    <font>
      <b/>
      <sz val="11"/>
      <color rgb="FFFFFFFF"/>
      <name val="Calibri"/>
    </font>
    <font>
      <b/>
      <sz val="11"/>
      <color rgb="FF172033"/>
      <name val="Calibri"/>
    </font>
    <font>
      <b/>
      <sz val="11"/>
      <color rgb="FF2F6B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20"/>
      <color rgb="FF172033"/>
      <name val="Calibri"/>
    </font>
    <font>
      <b/>
      <sz val="15"/>
      <color rgb="FF2F6BFF"/>
      <name val="Calibri"/>
    </font>
    <font>
      <i/>
      <sz val="11"/>
      <color rgb="FF6B7280"/>
      <name val="Calibri"/>
    </font>
    <font>
      <i/>
      <sz val="11"/>
      <color rgb="FF172033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72033"/>
      </patternFill>
    </fill>
    <fill>
      <patternFill patternType="solid">
        <fgColor rgb="FFF4F7FB"/>
      </patternFill>
    </fill>
    <fill>
      <patternFill patternType="solid">
        <fgColor rgb="FF2F6BFF"/>
      </patternFill>
    </fill>
    <fill>
      <patternFill patternType="solid">
        <fgColor rgb="FFFFFFFF"/>
      </patternFill>
    </fill>
    <fill>
      <patternFill patternType="solid">
        <fgColor rgb="FFEAF0FF"/>
      </patternFill>
    </fill>
    <fill>
      <patternFill patternType="solid">
        <fgColor rgb="FFEAF8F1"/>
      </patternFill>
    </fill>
    <fill>
      <patternFill patternType="solid">
        <fgColor rgb="FFD64545"/>
      </patternFill>
    </fill>
    <fill>
      <patternFill patternType="solid">
        <fgColor rgb="FFF59E0B"/>
      </patternFill>
    </fill>
    <fill>
      <patternFill patternType="solid">
        <fgColor rgb="FF00A6A6"/>
      </patternFill>
    </fill>
    <fill>
      <patternFill patternType="solid">
        <fgColor theme="1" tint="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rgb="FFDCE3EE"/>
      </left>
      <right style="thin">
        <color rgb="FFDCE3EE"/>
      </right>
      <top style="thin">
        <color rgb="FFDCE3EE"/>
      </top>
      <bottom style="thin">
        <color rgb="FFDCE3EE"/>
      </bottom>
      <diagonal/>
    </border>
    <border>
      <left/>
      <right/>
      <top style="thin">
        <color rgb="FFDCE3EE"/>
      </top>
      <bottom/>
      <diagonal/>
    </border>
    <border>
      <left/>
      <right style="thin">
        <color rgb="FFDCE3EE"/>
      </right>
      <top style="thin">
        <color rgb="FFDCE3EE"/>
      </top>
      <bottom/>
      <diagonal/>
    </border>
    <border>
      <left/>
      <right/>
      <top style="thin">
        <color rgb="FFDCE3EE"/>
      </top>
      <bottom style="thin">
        <color rgb="FFDCE3EE"/>
      </bottom>
      <diagonal/>
    </border>
    <border>
      <left/>
      <right style="thin">
        <color rgb="FFDCE3EE"/>
      </right>
      <top style="thin">
        <color rgb="FFDCE3EE"/>
      </top>
      <bottom style="thin">
        <color rgb="FFDCE3EE"/>
      </bottom>
      <diagonal/>
    </border>
    <border>
      <left style="thin">
        <color rgb="FFDCE3EE"/>
      </left>
      <right/>
      <top/>
      <bottom style="thin">
        <color rgb="FFDCE3EE"/>
      </bottom>
      <diagonal/>
    </border>
    <border>
      <left/>
      <right/>
      <top/>
      <bottom style="thin">
        <color rgb="FFDCE3EE"/>
      </bottom>
      <diagonal/>
    </border>
    <border>
      <left/>
      <right style="thin">
        <color rgb="FFDCE3EE"/>
      </right>
      <top/>
      <bottom style="thin">
        <color rgb="FFDCE3E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DCE3EE"/>
      </right>
      <top style="thin">
        <color rgb="FFDCE3EE"/>
      </top>
      <bottom style="thin">
        <color rgb="FFDCE3EE"/>
      </bottom>
      <diagonal/>
    </border>
    <border>
      <left style="medium">
        <color indexed="64"/>
      </left>
      <right/>
      <top/>
      <bottom style="thin">
        <color rgb="FFDCE3EE"/>
      </bottom>
      <diagonal/>
    </border>
    <border>
      <left style="thin">
        <color rgb="FFDCE3EE"/>
      </left>
      <right style="medium">
        <color indexed="64"/>
      </right>
      <top style="thin">
        <color rgb="FFDCE3EE"/>
      </top>
      <bottom style="thin">
        <color rgb="FFDCE3EE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DCE3EE"/>
      </top>
      <bottom style="thin">
        <color rgb="FFDCE3EE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4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4" fontId="0" fillId="6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vertical="center"/>
    </xf>
    <xf numFmtId="167" fontId="0" fillId="0" borderId="1" xfId="0" applyNumberFormat="1" applyBorder="1" applyAlignment="1">
      <alignment vertical="center"/>
    </xf>
    <xf numFmtId="168" fontId="0" fillId="0" borderId="1" xfId="0" applyNumberFormat="1" applyBorder="1" applyAlignment="1">
      <alignment vertical="center"/>
    </xf>
    <xf numFmtId="169" fontId="0" fillId="0" borderId="1" xfId="0" applyNumberFormat="1" applyBorder="1" applyAlignment="1">
      <alignment vertical="center"/>
    </xf>
    <xf numFmtId="170" fontId="0" fillId="0" borderId="1" xfId="0" applyNumberFormat="1" applyBorder="1" applyAlignment="1">
      <alignment vertical="center"/>
    </xf>
    <xf numFmtId="0" fontId="7" fillId="8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3" fillId="4" borderId="0" xfId="0" applyFont="1" applyFill="1" applyAlignment="1">
      <alignment vertical="center"/>
    </xf>
    <xf numFmtId="0" fontId="0" fillId="0" borderId="0" xfId="0"/>
    <xf numFmtId="0" fontId="1" fillId="2" borderId="0" xfId="0" applyFont="1" applyFill="1" applyAlignment="1">
      <alignment vertical="center"/>
    </xf>
    <xf numFmtId="3" fontId="8" fillId="3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5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2" fillId="3" borderId="0" xfId="0" applyFont="1" applyFill="1" applyAlignment="1">
      <alignment vertical="center"/>
    </xf>
    <xf numFmtId="0" fontId="7" fillId="9" borderId="1" xfId="0" applyFont="1" applyFill="1" applyBorder="1" applyAlignment="1">
      <alignment horizontal="center"/>
    </xf>
    <xf numFmtId="166" fontId="8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2" borderId="9" xfId="0" applyFont="1" applyFill="1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2" fillId="3" borderId="12" xfId="0" applyFont="1" applyFill="1" applyBorder="1" applyAlignment="1">
      <alignment vertical="center"/>
    </xf>
    <xf numFmtId="0" fontId="0" fillId="0" borderId="0" xfId="0" applyBorder="1"/>
    <xf numFmtId="0" fontId="0" fillId="0" borderId="13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6" fillId="4" borderId="12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7" fillId="4" borderId="14" xfId="0" applyFont="1" applyFill="1" applyBorder="1" applyAlignment="1">
      <alignment horizontal="center"/>
    </xf>
    <xf numFmtId="3" fontId="8" fillId="3" borderId="14" xfId="0" applyNumberFormat="1" applyFont="1" applyFill="1" applyBorder="1" applyAlignment="1">
      <alignment horizontal="center" vertical="center"/>
    </xf>
    <xf numFmtId="0" fontId="0" fillId="0" borderId="15" xfId="0" applyBorder="1"/>
    <xf numFmtId="0" fontId="7" fillId="10" borderId="14" xfId="0" applyFont="1" applyFill="1" applyBorder="1" applyAlignment="1">
      <alignment horizontal="center"/>
    </xf>
    <xf numFmtId="165" fontId="8" fillId="3" borderId="14" xfId="0" applyNumberFormat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9" fillId="5" borderId="14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10" fillId="3" borderId="12" xfId="0" applyFont="1" applyFill="1" applyBorder="1" applyAlignment="1">
      <alignment vertical="center" wrapText="1"/>
    </xf>
    <xf numFmtId="0" fontId="0" fillId="0" borderId="12" xfId="0" applyBorder="1"/>
    <xf numFmtId="0" fontId="11" fillId="6" borderId="14" xfId="0" applyFont="1" applyFill="1" applyBorder="1" applyAlignment="1">
      <alignment vertical="center" wrapText="1"/>
    </xf>
    <xf numFmtId="0" fontId="0" fillId="0" borderId="16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2" borderId="20" xfId="0" applyFont="1" applyFill="1" applyBorder="1" applyAlignment="1">
      <alignment vertical="center"/>
    </xf>
    <xf numFmtId="0" fontId="0" fillId="0" borderId="21" xfId="0" applyBorder="1"/>
    <xf numFmtId="0" fontId="0" fillId="0" borderId="22" xfId="0" applyBorder="1"/>
    <xf numFmtId="0" fontId="1" fillId="11" borderId="9" xfId="0" applyFont="1" applyFill="1" applyBorder="1" applyAlignment="1">
      <alignment vertical="center"/>
    </xf>
    <xf numFmtId="0" fontId="0" fillId="11" borderId="10" xfId="0" applyFill="1" applyBorder="1" applyAlignment="1"/>
    <xf numFmtId="0" fontId="0" fillId="11" borderId="10" xfId="0" applyFill="1" applyBorder="1"/>
    <xf numFmtId="0" fontId="0" fillId="11" borderId="11" xfId="0" applyFill="1" applyBorder="1"/>
    <xf numFmtId="168" fontId="0" fillId="0" borderId="0" xfId="0" applyNumberFormat="1" applyBorder="1"/>
    <xf numFmtId="0" fontId="0" fillId="2" borderId="14" xfId="0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0" fillId="3" borderId="14" xfId="0" applyFill="1" applyBorder="1" applyAlignment="1">
      <alignment wrapText="1"/>
    </xf>
    <xf numFmtId="0" fontId="0" fillId="0" borderId="23" xfId="0" applyBorder="1"/>
    <xf numFmtId="0" fontId="5" fillId="0" borderId="14" xfId="0" applyFont="1" applyBorder="1" applyAlignment="1">
      <alignment vertical="center"/>
    </xf>
  </cellXfs>
  <cellStyles count="1">
    <cellStyle name="Normal" xfId="0" builtinId="0"/>
  </cellStyles>
  <dxfs count="1">
    <dxf>
      <fill>
        <patternFill patternType="solid">
          <fgColor rgb="FFFDEC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Churn Rate by Subscription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Dashboard!$D$22</c:f>
              <c:strCache>
                <c:ptCount val="1"/>
                <c:pt idx="0">
                  <c:v>Churn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Dashboard!$A$23:$A$25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Dashboard!$D$23:$D$25</c:f>
              <c:numCache>
                <c:formatCode>0.0%</c:formatCode>
                <c:ptCount val="3"/>
                <c:pt idx="0">
                  <c:v>0.61830222757375075</c:v>
                </c:pt>
                <c:pt idx="1">
                  <c:v>0.45443499392466585</c:v>
                </c:pt>
                <c:pt idx="2">
                  <c:v>0.43709391612522153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662848"/>
        <c:axId val="205246848"/>
      </c:barChart>
      <c:catAx>
        <c:axId val="205662848"/>
        <c:scaling>
          <c:orientation val="minMax"/>
        </c:scaling>
        <c:delete val="1"/>
        <c:axPos val="b"/>
        <c:majorTickMark val="none"/>
        <c:minorTickMark val="none"/>
        <c:tickLblPos val="nextTo"/>
        <c:crossAx val="205246848"/>
        <c:crosses val="autoZero"/>
        <c:auto val="1"/>
        <c:lblAlgn val="ctr"/>
        <c:lblOffset val="100"/>
        <c:noMultiLvlLbl val="1"/>
      </c:catAx>
      <c:valAx>
        <c:axId val="20524684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Churn Rate</a:t>
                </a:r>
              </a:p>
            </c:rich>
          </c:tx>
          <c:layout/>
          <c:overlay val="1"/>
        </c:title>
        <c:numFmt formatCode="0.0%" sourceLinked="1"/>
        <c:majorTickMark val="none"/>
        <c:minorTickMark val="none"/>
        <c:tickLblPos val="nextTo"/>
        <c:crossAx val="205662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Customer Risk Distribution</a:t>
            </a:r>
          </a:p>
        </c:rich>
      </c:tx>
      <c:layout/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Dashboard!$I$22</c:f>
              <c:strCache>
                <c:ptCount val="1"/>
                <c:pt idx="0">
                  <c:v>Customers</c:v>
                </c:pt>
              </c:strCache>
            </c:strRef>
          </c:tx>
          <c:spPr>
            <a:ln>
              <a:prstDash val="solid"/>
            </a:ln>
          </c:spPr>
          <c:dLbls>
            <c:showLegendKey val="1"/>
            <c:showVal val="1"/>
            <c:showCatName val="1"/>
            <c:showSerName val="1"/>
            <c:showPercent val="1"/>
            <c:showBubbleSize val="1"/>
            <c:showLeaderLines val="1"/>
          </c:dLbls>
          <c:cat>
            <c:strRef>
              <c:f>Dashboard!$H$23:$H$26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Dashboard!$I$23:$I$26</c:f>
              <c:numCache>
                <c:formatCode>General</c:formatCode>
                <c:ptCount val="4"/>
                <c:pt idx="0">
                  <c:v>1305</c:v>
                </c:pt>
                <c:pt idx="1">
                  <c:v>304</c:v>
                </c:pt>
                <c:pt idx="2">
                  <c:v>369</c:v>
                </c:pt>
                <c:pt idx="3">
                  <c:v>3022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Churn Rate by Subscription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Churn_Analysis!$D$5</c:f>
              <c:strCache>
                <c:ptCount val="1"/>
                <c:pt idx="0">
                  <c:v>Churn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Churn_Analysis!$A$6:$A$8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Churn_Analysis!$D$6:$D$8</c:f>
              <c:numCache>
                <c:formatCode>0.0%</c:formatCode>
                <c:ptCount val="3"/>
                <c:pt idx="0">
                  <c:v>0.61830222757375075</c:v>
                </c:pt>
                <c:pt idx="1">
                  <c:v>0.45443499392466585</c:v>
                </c:pt>
                <c:pt idx="2">
                  <c:v>0.43709391612522153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3211776"/>
        <c:axId val="273213696"/>
      </c:barChart>
      <c:catAx>
        <c:axId val="27321177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Subscription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273213696"/>
        <c:crosses val="autoZero"/>
        <c:auto val="1"/>
        <c:lblAlgn val="ctr"/>
        <c:lblOffset val="100"/>
        <c:noMultiLvlLbl val="1"/>
      </c:catAx>
      <c:valAx>
        <c:axId val="27321369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Churn Rate</a:t>
                </a:r>
              </a:p>
            </c:rich>
          </c:tx>
          <c:layout/>
          <c:overlay val="1"/>
        </c:title>
        <c:numFmt formatCode="0.0%" sourceLinked="1"/>
        <c:majorTickMark val="none"/>
        <c:minorTickMark val="none"/>
        <c:tickLblPos val="nextTo"/>
        <c:crossAx val="273211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Churn Rate by Payment Method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Churn_Analysis!$D$12</c:f>
              <c:strCache>
                <c:ptCount val="1"/>
                <c:pt idx="0">
                  <c:v>Churn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Churn_Analysis!$A$13:$A$17</c:f>
              <c:strCache>
                <c:ptCount val="5"/>
                <c:pt idx="0">
                  <c:v>Credit Card</c:v>
                </c:pt>
                <c:pt idx="1">
                  <c:v>Crypto</c:v>
                </c:pt>
                <c:pt idx="2">
                  <c:v>Debit Card</c:v>
                </c:pt>
                <c:pt idx="3">
                  <c:v>Gift Card</c:v>
                </c:pt>
                <c:pt idx="4">
                  <c:v>PayPal</c:v>
                </c:pt>
              </c:strCache>
            </c:strRef>
          </c:cat>
          <c:val>
            <c:numRef>
              <c:f>Churn_Analysis!$D$13:$D$17</c:f>
              <c:numCache>
                <c:formatCode>0.0%</c:formatCode>
                <c:ptCount val="5"/>
                <c:pt idx="0">
                  <c:v>0.43576567317574511</c:v>
                </c:pt>
                <c:pt idx="1">
                  <c:v>0.59698492462311559</c:v>
                </c:pt>
                <c:pt idx="2">
                  <c:v>0.43689320388349512</c:v>
                </c:pt>
                <c:pt idx="3">
                  <c:v>0.57786885245901642</c:v>
                </c:pt>
                <c:pt idx="4">
                  <c:v>0.47076023391812866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73024"/>
        <c:axId val="141083008"/>
      </c:barChart>
      <c:catAx>
        <c:axId val="141073024"/>
        <c:scaling>
          <c:orientation val="minMax"/>
        </c:scaling>
        <c:delete val="1"/>
        <c:axPos val="b"/>
        <c:majorTickMark val="none"/>
        <c:minorTickMark val="none"/>
        <c:tickLblPos val="nextTo"/>
        <c:crossAx val="141083008"/>
        <c:crosses val="autoZero"/>
        <c:auto val="1"/>
        <c:lblAlgn val="ctr"/>
        <c:lblOffset val="100"/>
        <c:noMultiLvlLbl val="1"/>
      </c:catAx>
      <c:valAx>
        <c:axId val="14108300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Churn Rate</a:t>
                </a:r>
              </a:p>
            </c:rich>
          </c:tx>
          <c:layout/>
          <c:overlay val="1"/>
        </c:title>
        <c:numFmt formatCode="0.0%" sourceLinked="1"/>
        <c:majorTickMark val="none"/>
        <c:minorTickMark val="none"/>
        <c:tickLblPos val="nextTo"/>
        <c:crossAx val="1410730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0</xdr:rowOff>
    </xdr:from>
    <xdr:ext cx="432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27</xdr:row>
      <xdr:rowOff>0</xdr:rowOff>
    </xdr:from>
    <xdr:ext cx="396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432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18</xdr:row>
      <xdr:rowOff>0</xdr:rowOff>
    </xdr:from>
    <xdr:ext cx="432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4"/>
  <sheetViews>
    <sheetView showGridLines="0" tabSelected="1" zoomScale="87" zoomScaleNormal="87" workbookViewId="0">
      <pane ySplit="3" topLeftCell="A4" activePane="bottomLeft" state="frozen"/>
      <selection pane="bottomLeft" activeCell="I16" sqref="I16"/>
    </sheetView>
  </sheetViews>
  <sheetFormatPr defaultRowHeight="15" x14ac:dyDescent="0.25"/>
  <cols>
    <col min="1" max="1" width="19" customWidth="1"/>
    <col min="2" max="14" width="15" customWidth="1"/>
  </cols>
  <sheetData>
    <row r="1" spans="1:14" ht="30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21.95" customHeight="1" x14ac:dyDescent="0.25">
      <c r="A2" s="42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</row>
    <row r="3" spans="1:14" x14ac:dyDescent="0.25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7"/>
    </row>
    <row r="4" spans="1:14" x14ac:dyDescent="0.25">
      <c r="A4" s="48" t="s">
        <v>2</v>
      </c>
      <c r="B4" s="49" t="s">
        <v>3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7"/>
    </row>
    <row r="5" spans="1:14" x14ac:dyDescent="0.25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7"/>
    </row>
    <row r="6" spans="1:14" x14ac:dyDescent="0.25">
      <c r="A6" s="50" t="s">
        <v>4</v>
      </c>
      <c r="B6" s="17"/>
      <c r="C6" s="18"/>
      <c r="D6" s="46"/>
      <c r="E6" s="16" t="s">
        <v>5</v>
      </c>
      <c r="F6" s="17"/>
      <c r="G6" s="18"/>
      <c r="H6" s="46"/>
      <c r="I6" s="33" t="s">
        <v>6</v>
      </c>
      <c r="J6" s="17"/>
      <c r="K6" s="18"/>
      <c r="L6" s="46"/>
      <c r="M6" s="46"/>
      <c r="N6" s="47"/>
    </row>
    <row r="7" spans="1:14" x14ac:dyDescent="0.25">
      <c r="A7" s="51">
        <f>IF($B$4="All",COUNTA(Analysis_Data!$A$5:$A$5004),COUNTIF(Analysis_Data!$D$5:$D$5004,$B$4))</f>
        <v>5000</v>
      </c>
      <c r="B7" s="24"/>
      <c r="C7" s="25"/>
      <c r="D7" s="46"/>
      <c r="E7" s="23">
        <f>IF($B$4="All",COUNTIF(Analysis_Data!$J$5:$J$5004,1),COUNTIFS(Analysis_Data!$D$5:$D$5004,$B$4,Analysis_Data!$J$5:$J$5004,1))</f>
        <v>2515</v>
      </c>
      <c r="F7" s="24"/>
      <c r="G7" s="25"/>
      <c r="H7" s="46"/>
      <c r="I7" s="30">
        <f>IFERROR(E7/A7,0)</f>
        <v>0.503</v>
      </c>
      <c r="J7" s="24"/>
      <c r="K7" s="25"/>
      <c r="L7" s="46"/>
      <c r="M7" s="46"/>
      <c r="N7" s="47"/>
    </row>
    <row r="8" spans="1:14" x14ac:dyDescent="0.25">
      <c r="A8" s="52"/>
      <c r="B8" s="27"/>
      <c r="C8" s="28"/>
      <c r="D8" s="46"/>
      <c r="E8" s="26"/>
      <c r="F8" s="27"/>
      <c r="G8" s="28"/>
      <c r="H8" s="46"/>
      <c r="I8" s="26"/>
      <c r="J8" s="27"/>
      <c r="K8" s="28"/>
      <c r="L8" s="46"/>
      <c r="M8" s="46"/>
      <c r="N8" s="47"/>
    </row>
    <row r="9" spans="1:14" x14ac:dyDescent="0.25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</row>
    <row r="10" spans="1:14" x14ac:dyDescent="0.25">
      <c r="A10" s="53" t="s">
        <v>7</v>
      </c>
      <c r="B10" s="17"/>
      <c r="C10" s="18"/>
      <c r="D10" s="46"/>
      <c r="E10" s="16" t="s">
        <v>8</v>
      </c>
      <c r="F10" s="17"/>
      <c r="G10" s="18"/>
      <c r="H10" s="46"/>
      <c r="I10" s="31" t="s">
        <v>9</v>
      </c>
      <c r="J10" s="17"/>
      <c r="K10" s="18"/>
      <c r="L10" s="46"/>
      <c r="M10" s="46"/>
      <c r="N10" s="47"/>
    </row>
    <row r="11" spans="1:14" x14ac:dyDescent="0.25">
      <c r="A11" s="54">
        <f>IF($B$4="All",AVERAGE(Analysis_Data!$I$5:$I$5004),AVERAGEIF(Analysis_Data!$D$5:$D$5004,$B$4,Analysis_Data!$I$5:$I$5004))</f>
        <v>13.683399999999592</v>
      </c>
      <c r="B11" s="24"/>
      <c r="C11" s="25"/>
      <c r="D11" s="46"/>
      <c r="E11" s="34">
        <f>IF($B$4="All",SUM(Analysis_Data!$W$5:$W$5004),SUMIF(Analysis_Data!$D$5:$D$5004,$B$4,Analysis_Data!$W$5:$W$5004))</f>
        <v>45579.058049472311</v>
      </c>
      <c r="F11" s="24"/>
      <c r="G11" s="25"/>
      <c r="H11" s="46"/>
      <c r="I11" s="23">
        <f>IF($B$4="All",COUNTIF(Analysis_Data!$V$5:$V$5004,"Critical"),COUNTIFS(Analysis_Data!$D$5:$D$5004,$B$4,Analysis_Data!$V$5:$V$5004,"Critical"))</f>
        <v>3022</v>
      </c>
      <c r="J11" s="24"/>
      <c r="K11" s="25"/>
      <c r="L11" s="46"/>
      <c r="M11" s="46"/>
      <c r="N11" s="47"/>
    </row>
    <row r="12" spans="1:14" x14ac:dyDescent="0.25">
      <c r="A12" s="52"/>
      <c r="B12" s="27"/>
      <c r="C12" s="28"/>
      <c r="D12" s="46"/>
      <c r="E12" s="26"/>
      <c r="F12" s="27"/>
      <c r="G12" s="28"/>
      <c r="H12" s="46"/>
      <c r="I12" s="26"/>
      <c r="J12" s="27"/>
      <c r="K12" s="28"/>
      <c r="L12" s="46"/>
      <c r="M12" s="46"/>
      <c r="N12" s="47"/>
    </row>
    <row r="13" spans="1:14" x14ac:dyDescent="0.25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7"/>
    </row>
    <row r="14" spans="1:14" x14ac:dyDescent="0.25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7"/>
    </row>
    <row r="15" spans="1:14" x14ac:dyDescent="0.25">
      <c r="A15" s="55" t="s">
        <v>10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4"/>
    </row>
    <row r="16" spans="1:14" x14ac:dyDescent="0.25">
      <c r="A16" s="56" t="s">
        <v>11</v>
      </c>
      <c r="B16" s="46"/>
      <c r="C16" s="46"/>
      <c r="D16" s="46"/>
      <c r="E16" s="1" t="s">
        <v>12</v>
      </c>
      <c r="F16" s="46"/>
      <c r="G16" s="46"/>
      <c r="H16" s="46"/>
      <c r="I16" s="1" t="s">
        <v>13</v>
      </c>
      <c r="J16" s="46"/>
      <c r="K16" s="46"/>
      <c r="L16" s="46"/>
      <c r="M16" s="46"/>
      <c r="N16" s="47"/>
    </row>
    <row r="17" spans="1:14" x14ac:dyDescent="0.25">
      <c r="A17" s="57">
        <f>IFERROR(COUNTIFS(Analysis_Data!$D$5:$D$5004,"Basic",Analysis_Data!$J$5:$J$5004,1)/COUNTIF(Analysis_Data!$D$5:$D$5004,"Basic"),0)</f>
        <v>0.61830222757375075</v>
      </c>
      <c r="B17" s="24"/>
      <c r="C17" s="25"/>
      <c r="D17" s="46"/>
      <c r="E17" s="29">
        <f>COUNTIF(Analysis_Data!$V$5:$V$5004,"High")+COUNTIF(Analysis_Data!$V$5:$V$5004,"Critical")</f>
        <v>3391</v>
      </c>
      <c r="F17" s="24"/>
      <c r="G17" s="25"/>
      <c r="H17" s="46"/>
      <c r="I17" s="29" t="str">
        <f>INDEX(Churn_Analysis!$A$6:$A$8,MATCH(MAX(Churn_Analysis!$G$6:$G$8),Churn_Analysis!$G$6:$G$8,0))</f>
        <v>Premium</v>
      </c>
      <c r="J17" s="24"/>
      <c r="K17" s="25"/>
      <c r="L17" s="46"/>
      <c r="M17" s="46"/>
      <c r="N17" s="47"/>
    </row>
    <row r="18" spans="1:14" x14ac:dyDescent="0.25">
      <c r="A18" s="52"/>
      <c r="B18" s="27"/>
      <c r="C18" s="28"/>
      <c r="D18" s="46"/>
      <c r="E18" s="26"/>
      <c r="F18" s="27"/>
      <c r="G18" s="28"/>
      <c r="H18" s="46"/>
      <c r="I18" s="26"/>
      <c r="J18" s="27"/>
      <c r="K18" s="28"/>
      <c r="L18" s="46"/>
      <c r="M18" s="46"/>
      <c r="N18" s="47"/>
    </row>
    <row r="19" spans="1:14" x14ac:dyDescent="0.25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7"/>
    </row>
    <row r="20" spans="1:14" x14ac:dyDescent="0.25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7"/>
    </row>
    <row r="21" spans="1:14" x14ac:dyDescent="0.25">
      <c r="A21" s="55" t="s">
        <v>14</v>
      </c>
      <c r="B21" s="43"/>
      <c r="C21" s="43"/>
      <c r="D21" s="43"/>
      <c r="E21" s="43"/>
      <c r="F21" s="43"/>
      <c r="G21" s="43"/>
      <c r="H21" s="58" t="s">
        <v>15</v>
      </c>
      <c r="I21" s="43"/>
      <c r="J21" s="43"/>
      <c r="K21" s="43"/>
      <c r="L21" s="43"/>
      <c r="M21" s="43"/>
      <c r="N21" s="44"/>
    </row>
    <row r="22" spans="1:14" x14ac:dyDescent="0.25">
      <c r="A22" s="59" t="s">
        <v>16</v>
      </c>
      <c r="B22" s="2" t="s">
        <v>4</v>
      </c>
      <c r="C22" s="2" t="s">
        <v>5</v>
      </c>
      <c r="D22" s="2" t="s">
        <v>6</v>
      </c>
      <c r="E22" s="46"/>
      <c r="F22" s="46"/>
      <c r="G22" s="46"/>
      <c r="H22" s="2" t="s">
        <v>17</v>
      </c>
      <c r="I22" s="2" t="s">
        <v>4</v>
      </c>
      <c r="J22" s="2" t="s">
        <v>18</v>
      </c>
      <c r="K22" s="46"/>
      <c r="L22" s="46"/>
      <c r="M22" s="46"/>
      <c r="N22" s="47"/>
    </row>
    <row r="23" spans="1:14" x14ac:dyDescent="0.25">
      <c r="A23" s="60" t="s">
        <v>19</v>
      </c>
      <c r="B23" s="3">
        <f>COUNTIF(Analysis_Data!$D$5:$D$5004,A23)</f>
        <v>1661</v>
      </c>
      <c r="C23" s="3">
        <f>COUNTIFS(Analysis_Data!$D$5:$D$5004,A23,Analysis_Data!$J$5:$J$5004,1)</f>
        <v>1027</v>
      </c>
      <c r="D23" s="4">
        <f>IFERROR(C23/B23,0)</f>
        <v>0.61830222757375075</v>
      </c>
      <c r="E23" s="46"/>
      <c r="F23" s="46"/>
      <c r="G23" s="46"/>
      <c r="H23" s="3" t="s">
        <v>20</v>
      </c>
      <c r="I23" s="3">
        <f>COUNTIF(Analysis_Data!$V$5:$V$5004,H23)</f>
        <v>1305</v>
      </c>
      <c r="J23" s="4">
        <f>IFERROR(I23/$B$6,0)</f>
        <v>0</v>
      </c>
      <c r="K23" s="46"/>
      <c r="L23" s="46"/>
      <c r="M23" s="46"/>
      <c r="N23" s="47"/>
    </row>
    <row r="24" spans="1:14" x14ac:dyDescent="0.25">
      <c r="A24" s="60" t="s">
        <v>21</v>
      </c>
      <c r="B24" s="3">
        <f>COUNTIF(Analysis_Data!$D$5:$D$5004,A24)</f>
        <v>1646</v>
      </c>
      <c r="C24" s="3">
        <f>COUNTIFS(Analysis_Data!$D$5:$D$5004,A24,Analysis_Data!$J$5:$J$5004,1)</f>
        <v>748</v>
      </c>
      <c r="D24" s="4">
        <f>IFERROR(C24/B24,0)</f>
        <v>0.45443499392466585</v>
      </c>
      <c r="E24" s="46"/>
      <c r="F24" s="46"/>
      <c r="G24" s="46"/>
      <c r="H24" s="3" t="s">
        <v>22</v>
      </c>
      <c r="I24" s="3">
        <f>COUNTIF(Analysis_Data!$V$5:$V$5004,H24)</f>
        <v>304</v>
      </c>
      <c r="J24" s="4">
        <f>IFERROR(I24/$B$6,0)</f>
        <v>0</v>
      </c>
      <c r="K24" s="46"/>
      <c r="L24" s="46"/>
      <c r="M24" s="46"/>
      <c r="N24" s="47"/>
    </row>
    <row r="25" spans="1:14" x14ac:dyDescent="0.25">
      <c r="A25" s="60" t="s">
        <v>23</v>
      </c>
      <c r="B25" s="3">
        <f>COUNTIF(Analysis_Data!$D$5:$D$5004,A25)</f>
        <v>1693</v>
      </c>
      <c r="C25" s="3">
        <f>COUNTIFS(Analysis_Data!$D$5:$D$5004,A25,Analysis_Data!$J$5:$J$5004,1)</f>
        <v>740</v>
      </c>
      <c r="D25" s="4">
        <f>IFERROR(C25/B25,0)</f>
        <v>0.43709391612522153</v>
      </c>
      <c r="E25" s="46"/>
      <c r="F25" s="46"/>
      <c r="G25" s="46"/>
      <c r="H25" s="3" t="s">
        <v>24</v>
      </c>
      <c r="I25" s="3">
        <f>COUNTIF(Analysis_Data!$V$5:$V$5004,H25)</f>
        <v>369</v>
      </c>
      <c r="J25" s="4">
        <f>IFERROR(I25/$B$6,0)</f>
        <v>0</v>
      </c>
      <c r="K25" s="46"/>
      <c r="L25" s="46"/>
      <c r="M25" s="46"/>
      <c r="N25" s="47"/>
    </row>
    <row r="26" spans="1:14" x14ac:dyDescent="0.25">
      <c r="A26" s="45"/>
      <c r="B26" s="46"/>
      <c r="C26" s="46"/>
      <c r="D26" s="46"/>
      <c r="E26" s="46"/>
      <c r="F26" s="46"/>
      <c r="G26" s="46"/>
      <c r="H26" s="3" t="s">
        <v>25</v>
      </c>
      <c r="I26" s="3">
        <f>COUNTIF(Analysis_Data!$V$5:$V$5004,H26)</f>
        <v>3022</v>
      </c>
      <c r="J26" s="4">
        <f>IFERROR(I26/$B$6,0)</f>
        <v>0</v>
      </c>
      <c r="K26" s="46"/>
      <c r="L26" s="46"/>
      <c r="M26" s="46"/>
      <c r="N26" s="47"/>
    </row>
    <row r="27" spans="1:14" x14ac:dyDescent="0.25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7"/>
    </row>
    <row r="28" spans="1:14" x14ac:dyDescent="0.25">
      <c r="A28" s="45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7"/>
    </row>
    <row r="29" spans="1:14" x14ac:dyDescent="0.25">
      <c r="A29" s="45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</row>
    <row r="30" spans="1:14" x14ac:dyDescent="0.25">
      <c r="A30" s="45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7"/>
    </row>
    <row r="31" spans="1:14" x14ac:dyDescent="0.25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7"/>
    </row>
    <row r="32" spans="1:14" x14ac:dyDescent="0.25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7"/>
    </row>
    <row r="33" spans="1:14" x14ac:dyDescent="0.25">
      <c r="A33" s="4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7"/>
    </row>
    <row r="34" spans="1:14" x14ac:dyDescent="0.25">
      <c r="A34" s="45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7"/>
    </row>
    <row r="35" spans="1:14" x14ac:dyDescent="0.25">
      <c r="A35" s="45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7"/>
    </row>
    <row r="36" spans="1:14" x14ac:dyDescent="0.25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7"/>
    </row>
    <row r="37" spans="1:14" x14ac:dyDescent="0.25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7"/>
    </row>
    <row r="38" spans="1:14" x14ac:dyDescent="0.25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7"/>
    </row>
    <row r="39" spans="1:14" x14ac:dyDescent="0.25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7"/>
    </row>
    <row r="40" spans="1:14" x14ac:dyDescent="0.25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7"/>
    </row>
    <row r="41" spans="1:14" x14ac:dyDescent="0.25">
      <c r="A41" s="45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7"/>
    </row>
    <row r="42" spans="1:14" x14ac:dyDescent="0.25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7"/>
    </row>
    <row r="43" spans="1:14" x14ac:dyDescent="0.25">
      <c r="A43" s="61" t="s">
        <v>26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4"/>
    </row>
    <row r="44" spans="1:14" x14ac:dyDescent="0.25">
      <c r="A44" s="62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4"/>
    </row>
    <row r="45" spans="1:14" x14ac:dyDescent="0.25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7"/>
    </row>
    <row r="46" spans="1:14" x14ac:dyDescent="0.25">
      <c r="A46" s="63" t="s">
        <v>27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64"/>
    </row>
    <row r="47" spans="1:14" x14ac:dyDescent="0.25">
      <c r="A47" s="65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64"/>
    </row>
    <row r="48" spans="1:14" x14ac:dyDescent="0.25">
      <c r="A48" s="45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7"/>
    </row>
    <row r="49" spans="1:14" x14ac:dyDescent="0.25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7"/>
    </row>
    <row r="50" spans="1:14" x14ac:dyDescent="0.25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7"/>
    </row>
    <row r="51" spans="1:14" x14ac:dyDescent="0.25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7"/>
    </row>
    <row r="52" spans="1:14" x14ac:dyDescent="0.25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7"/>
    </row>
    <row r="53" spans="1:14" x14ac:dyDescent="0.25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7"/>
    </row>
    <row r="54" spans="1:14" ht="15.75" thickBot="1" x14ac:dyDescent="0.3">
      <c r="A54" s="66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8"/>
    </row>
  </sheetData>
  <mergeCells count="22">
    <mergeCell ref="I6:K6"/>
    <mergeCell ref="E11:G12"/>
    <mergeCell ref="A21:G21"/>
    <mergeCell ref="A6:C6"/>
    <mergeCell ref="A17:C18"/>
    <mergeCell ref="E7:G8"/>
    <mergeCell ref="E10:G10"/>
    <mergeCell ref="A46:N47"/>
    <mergeCell ref="A15:N15"/>
    <mergeCell ref="E6:G6"/>
    <mergeCell ref="A1:N1"/>
    <mergeCell ref="I11:K12"/>
    <mergeCell ref="A11:C12"/>
    <mergeCell ref="E17:G18"/>
    <mergeCell ref="A7:C8"/>
    <mergeCell ref="I7:K8"/>
    <mergeCell ref="A10:C10"/>
    <mergeCell ref="I10:K10"/>
    <mergeCell ref="A43:N44"/>
    <mergeCell ref="A2:N2"/>
    <mergeCell ref="H21:N21"/>
    <mergeCell ref="I17:K18"/>
  </mergeCells>
  <dataValidations count="1">
    <dataValidation type="list" sqref="B4">
      <formula1>"All,Basic,Standard,Premium"</formula1>
    </dataValidation>
  </dataValidations>
  <pageMargins left="0.75" right="0.75" top="1" bottom="1" header="0.5" footer="0.5"/>
  <pageSetup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8"/>
  <sheetViews>
    <sheetView showGridLines="0" zoomScale="69" zoomScaleNormal="69" workbookViewId="0">
      <selection activeCell="Q4" sqref="Q4"/>
    </sheetView>
  </sheetViews>
  <sheetFormatPr defaultRowHeight="15" x14ac:dyDescent="0.25"/>
  <cols>
    <col min="1" max="2" width="34" customWidth="1"/>
  </cols>
  <sheetData>
    <row r="1" spans="1:12" ht="30" customHeight="1" x14ac:dyDescent="0.25">
      <c r="A1" s="39" t="s">
        <v>28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1"/>
    </row>
    <row r="2" spans="1:12" ht="21.95" customHeight="1" x14ac:dyDescent="0.25">
      <c r="A2" s="42" t="s">
        <v>29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1:12" x14ac:dyDescent="0.25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7"/>
    </row>
    <row r="4" spans="1:12" x14ac:dyDescent="0.25">
      <c r="A4" s="55" t="s">
        <v>30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4"/>
    </row>
    <row r="5" spans="1:12" ht="33.950000000000003" customHeight="1" x14ac:dyDescent="0.25">
      <c r="A5" s="56" t="s">
        <v>31</v>
      </c>
      <c r="B5" s="36" t="s">
        <v>32</v>
      </c>
      <c r="C5" s="17"/>
      <c r="D5" s="17"/>
      <c r="E5" s="17"/>
      <c r="F5" s="17"/>
      <c r="G5" s="17"/>
      <c r="H5" s="17"/>
      <c r="I5" s="17"/>
      <c r="J5" s="17"/>
      <c r="K5" s="17"/>
      <c r="L5" s="80"/>
    </row>
    <row r="6" spans="1:12" ht="33.950000000000003" customHeight="1" x14ac:dyDescent="0.25">
      <c r="A6" s="56" t="s">
        <v>33</v>
      </c>
      <c r="B6" s="36" t="s">
        <v>34</v>
      </c>
      <c r="C6" s="17"/>
      <c r="D6" s="17"/>
      <c r="E6" s="17"/>
      <c r="F6" s="17"/>
      <c r="G6" s="17"/>
      <c r="H6" s="17"/>
      <c r="I6" s="17"/>
      <c r="J6" s="17"/>
      <c r="K6" s="17"/>
      <c r="L6" s="80"/>
    </row>
    <row r="7" spans="1:12" ht="33.950000000000003" customHeight="1" x14ac:dyDescent="0.25">
      <c r="A7" s="56" t="s">
        <v>35</v>
      </c>
      <c r="B7" s="36" t="s">
        <v>36</v>
      </c>
      <c r="C7" s="17"/>
      <c r="D7" s="17"/>
      <c r="E7" s="17"/>
      <c r="F7" s="17"/>
      <c r="G7" s="17"/>
      <c r="H7" s="17"/>
      <c r="I7" s="17"/>
      <c r="J7" s="17"/>
      <c r="K7" s="17"/>
      <c r="L7" s="80"/>
    </row>
    <row r="8" spans="1:12" ht="33.950000000000003" customHeight="1" x14ac:dyDescent="0.25">
      <c r="A8" s="56" t="s">
        <v>37</v>
      </c>
      <c r="B8" s="36" t="s">
        <v>38</v>
      </c>
      <c r="C8" s="17"/>
      <c r="D8" s="17"/>
      <c r="E8" s="17"/>
      <c r="F8" s="17"/>
      <c r="G8" s="17"/>
      <c r="H8" s="17"/>
      <c r="I8" s="17"/>
      <c r="J8" s="17"/>
      <c r="K8" s="17"/>
      <c r="L8" s="80"/>
    </row>
    <row r="9" spans="1:12" ht="33.950000000000003" customHeight="1" x14ac:dyDescent="0.25">
      <c r="A9" s="56" t="s">
        <v>39</v>
      </c>
      <c r="B9" s="36" t="s">
        <v>40</v>
      </c>
      <c r="C9" s="17"/>
      <c r="D9" s="17"/>
      <c r="E9" s="17"/>
      <c r="F9" s="17"/>
      <c r="G9" s="17"/>
      <c r="H9" s="17"/>
      <c r="I9" s="17"/>
      <c r="J9" s="17"/>
      <c r="K9" s="17"/>
      <c r="L9" s="80"/>
    </row>
    <row r="10" spans="1:12" ht="33.950000000000003" customHeight="1" x14ac:dyDescent="0.25">
      <c r="A10" s="56" t="s">
        <v>41</v>
      </c>
      <c r="B10" s="36" t="s">
        <v>42</v>
      </c>
      <c r="C10" s="17"/>
      <c r="D10" s="17"/>
      <c r="E10" s="17"/>
      <c r="F10" s="17"/>
      <c r="G10" s="17"/>
      <c r="H10" s="17"/>
      <c r="I10" s="17"/>
      <c r="J10" s="17"/>
      <c r="K10" s="17"/>
      <c r="L10" s="80"/>
    </row>
    <row r="11" spans="1:12" ht="33.950000000000003" customHeight="1" x14ac:dyDescent="0.25">
      <c r="A11" s="56" t="s">
        <v>43</v>
      </c>
      <c r="B11" s="36" t="s">
        <v>44</v>
      </c>
      <c r="C11" s="17"/>
      <c r="D11" s="17"/>
      <c r="E11" s="17"/>
      <c r="F11" s="17"/>
      <c r="G11" s="17"/>
      <c r="H11" s="17"/>
      <c r="I11" s="17"/>
      <c r="J11" s="17"/>
      <c r="K11" s="17"/>
      <c r="L11" s="80"/>
    </row>
    <row r="12" spans="1:12" ht="33.950000000000003" customHeight="1" x14ac:dyDescent="0.25">
      <c r="A12" s="56" t="s">
        <v>45</v>
      </c>
      <c r="B12" s="36" t="s">
        <v>46</v>
      </c>
      <c r="C12" s="17"/>
      <c r="D12" s="17"/>
      <c r="E12" s="17"/>
      <c r="F12" s="17"/>
      <c r="G12" s="17"/>
      <c r="H12" s="17"/>
      <c r="I12" s="17"/>
      <c r="J12" s="17"/>
      <c r="K12" s="17"/>
      <c r="L12" s="80"/>
    </row>
    <row r="13" spans="1:12" x14ac:dyDescent="0.25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7"/>
    </row>
    <row r="14" spans="1:12" x14ac:dyDescent="0.25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x14ac:dyDescent="0.25">
      <c r="A15" s="55" t="s">
        <v>47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4"/>
    </row>
    <row r="16" spans="1:12" x14ac:dyDescent="0.25">
      <c r="A16" s="81" t="s">
        <v>48</v>
      </c>
      <c r="B16" s="35" t="s">
        <v>49</v>
      </c>
      <c r="C16" s="17"/>
      <c r="D16" s="17"/>
      <c r="E16" s="17"/>
      <c r="F16" s="17"/>
      <c r="G16" s="17"/>
      <c r="H16" s="17"/>
      <c r="I16" s="17"/>
      <c r="J16" s="17"/>
      <c r="K16" s="17"/>
      <c r="L16" s="80"/>
    </row>
    <row r="17" spans="1:12" x14ac:dyDescent="0.25">
      <c r="A17" s="81" t="s">
        <v>50</v>
      </c>
      <c r="B17" s="35" t="s">
        <v>51</v>
      </c>
      <c r="C17" s="17"/>
      <c r="D17" s="17"/>
      <c r="E17" s="17"/>
      <c r="F17" s="17"/>
      <c r="G17" s="17"/>
      <c r="H17" s="17"/>
      <c r="I17" s="17"/>
      <c r="J17" s="17"/>
      <c r="K17" s="17"/>
      <c r="L17" s="80"/>
    </row>
    <row r="18" spans="1:12" x14ac:dyDescent="0.25">
      <c r="A18" s="81" t="s">
        <v>52</v>
      </c>
      <c r="B18" s="35" t="s">
        <v>53</v>
      </c>
      <c r="C18" s="17"/>
      <c r="D18" s="17"/>
      <c r="E18" s="17"/>
      <c r="F18" s="17"/>
      <c r="G18" s="17"/>
      <c r="H18" s="17"/>
      <c r="I18" s="17"/>
      <c r="J18" s="17"/>
      <c r="K18" s="17"/>
      <c r="L18" s="80"/>
    </row>
    <row r="19" spans="1:12" x14ac:dyDescent="0.25">
      <c r="A19" s="81" t="s">
        <v>54</v>
      </c>
      <c r="B19" s="35" t="s">
        <v>55</v>
      </c>
      <c r="C19" s="17"/>
      <c r="D19" s="17"/>
      <c r="E19" s="17"/>
      <c r="F19" s="17"/>
      <c r="G19" s="17"/>
      <c r="H19" s="17"/>
      <c r="I19" s="17"/>
      <c r="J19" s="17"/>
      <c r="K19" s="17"/>
      <c r="L19" s="80"/>
    </row>
    <row r="20" spans="1:12" x14ac:dyDescent="0.25">
      <c r="A20" s="81" t="s">
        <v>56</v>
      </c>
      <c r="B20" s="35" t="s">
        <v>57</v>
      </c>
      <c r="C20" s="17"/>
      <c r="D20" s="17"/>
      <c r="E20" s="17"/>
      <c r="F20" s="17"/>
      <c r="G20" s="17"/>
      <c r="H20" s="17"/>
      <c r="I20" s="17"/>
      <c r="J20" s="17"/>
      <c r="K20" s="17"/>
      <c r="L20" s="80"/>
    </row>
    <row r="21" spans="1:12" x14ac:dyDescent="0.25">
      <c r="A21" s="81" t="s">
        <v>58</v>
      </c>
      <c r="B21" s="35" t="s">
        <v>59</v>
      </c>
      <c r="C21" s="17"/>
      <c r="D21" s="17"/>
      <c r="E21" s="17"/>
      <c r="F21" s="17"/>
      <c r="G21" s="17"/>
      <c r="H21" s="17"/>
      <c r="I21" s="17"/>
      <c r="J21" s="17"/>
      <c r="K21" s="17"/>
      <c r="L21" s="80"/>
    </row>
    <row r="22" spans="1:12" x14ac:dyDescent="0.25">
      <c r="A22" s="81" t="s">
        <v>60</v>
      </c>
      <c r="B22" s="35" t="s">
        <v>61</v>
      </c>
      <c r="C22" s="17"/>
      <c r="D22" s="17"/>
      <c r="E22" s="17"/>
      <c r="F22" s="17"/>
      <c r="G22" s="17"/>
      <c r="H22" s="17"/>
      <c r="I22" s="17"/>
      <c r="J22" s="17"/>
      <c r="K22" s="17"/>
      <c r="L22" s="80"/>
    </row>
    <row r="23" spans="1:12" x14ac:dyDescent="0.25">
      <c r="A23" s="81" t="s">
        <v>62</v>
      </c>
      <c r="B23" s="35" t="s">
        <v>63</v>
      </c>
      <c r="C23" s="17"/>
      <c r="D23" s="17"/>
      <c r="E23" s="17"/>
      <c r="F23" s="17"/>
      <c r="G23" s="17"/>
      <c r="H23" s="17"/>
      <c r="I23" s="17"/>
      <c r="J23" s="17"/>
      <c r="K23" s="17"/>
      <c r="L23" s="80"/>
    </row>
    <row r="24" spans="1:12" x14ac:dyDescent="0.25">
      <c r="A24" s="81" t="s">
        <v>64</v>
      </c>
      <c r="B24" s="35" t="s">
        <v>65</v>
      </c>
      <c r="C24" s="17"/>
      <c r="D24" s="17"/>
      <c r="E24" s="17"/>
      <c r="F24" s="17"/>
      <c r="G24" s="17"/>
      <c r="H24" s="17"/>
      <c r="I24" s="17"/>
      <c r="J24" s="17"/>
      <c r="K24" s="17"/>
      <c r="L24" s="80"/>
    </row>
    <row r="25" spans="1:12" x14ac:dyDescent="0.25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x14ac:dyDescent="0.25">
      <c r="A26" s="45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x14ac:dyDescent="0.25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ht="15.75" thickBot="1" x14ac:dyDescent="0.3">
      <c r="A28" s="6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8"/>
    </row>
  </sheetData>
  <mergeCells count="21">
    <mergeCell ref="A1:L1"/>
    <mergeCell ref="B24:L24"/>
    <mergeCell ref="B5:L5"/>
    <mergeCell ref="B20:L20"/>
    <mergeCell ref="B23:L23"/>
    <mergeCell ref="A4:L4"/>
    <mergeCell ref="B8:L8"/>
    <mergeCell ref="B19:L19"/>
    <mergeCell ref="B10:L10"/>
    <mergeCell ref="B9:L9"/>
    <mergeCell ref="A15:L15"/>
    <mergeCell ref="B6:L6"/>
    <mergeCell ref="B16:L16"/>
    <mergeCell ref="B7:L7"/>
    <mergeCell ref="B22:L22"/>
    <mergeCell ref="B18:L18"/>
    <mergeCell ref="A2:L2"/>
    <mergeCell ref="B12:L12"/>
    <mergeCell ref="B21:L21"/>
    <mergeCell ref="B11:L11"/>
    <mergeCell ref="B17:L17"/>
  </mergeCell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04"/>
  <sheetViews>
    <sheetView showGridLines="0" workbookViewId="0">
      <pane ySplit="4" topLeftCell="A5" activePane="bottomLeft" state="frozen"/>
      <selection pane="bottomLeft" sqref="A1:N1"/>
    </sheetView>
  </sheetViews>
  <sheetFormatPr defaultRowHeight="15" x14ac:dyDescent="0.25"/>
  <cols>
    <col min="1" max="1" width="38" customWidth="1"/>
    <col min="2" max="14" width="20" customWidth="1"/>
  </cols>
  <sheetData>
    <row r="1" spans="1:14" ht="30" customHeight="1" x14ac:dyDescent="0.25">
      <c r="A1" s="22" t="s">
        <v>66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1.95" customHeight="1" x14ac:dyDescent="0.25">
      <c r="A2" s="32" t="s">
        <v>67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4" spans="1:14" x14ac:dyDescent="0.25">
      <c r="A4" s="2" t="s">
        <v>68</v>
      </c>
      <c r="B4" s="2" t="s">
        <v>69</v>
      </c>
      <c r="C4" s="2" t="s">
        <v>70</v>
      </c>
      <c r="D4" s="2" t="s">
        <v>71</v>
      </c>
      <c r="E4" s="2" t="s">
        <v>72</v>
      </c>
      <c r="F4" s="2" t="s">
        <v>73</v>
      </c>
      <c r="G4" s="2" t="s">
        <v>74</v>
      </c>
      <c r="H4" s="2" t="s">
        <v>75</v>
      </c>
      <c r="I4" s="2" t="s">
        <v>76</v>
      </c>
      <c r="J4" s="2" t="s">
        <v>77</v>
      </c>
      <c r="K4" s="2" t="s">
        <v>78</v>
      </c>
      <c r="L4" s="2" t="s">
        <v>79</v>
      </c>
      <c r="M4" s="2" t="s">
        <v>80</v>
      </c>
      <c r="N4" s="2" t="s">
        <v>81</v>
      </c>
    </row>
    <row r="5" spans="1:14" x14ac:dyDescent="0.25">
      <c r="A5" s="3" t="s">
        <v>82</v>
      </c>
      <c r="B5" s="3">
        <v>51</v>
      </c>
      <c r="C5" s="3" t="s">
        <v>83</v>
      </c>
      <c r="D5" s="3" t="s">
        <v>19</v>
      </c>
      <c r="E5" s="5">
        <v>14.73</v>
      </c>
      <c r="F5" s="3">
        <v>29</v>
      </c>
      <c r="G5" s="3" t="s">
        <v>84</v>
      </c>
      <c r="H5" s="3" t="s">
        <v>85</v>
      </c>
      <c r="I5" s="5">
        <v>8.99</v>
      </c>
      <c r="J5" s="3">
        <v>1</v>
      </c>
      <c r="K5" s="3" t="s">
        <v>86</v>
      </c>
      <c r="L5" s="3">
        <v>1</v>
      </c>
      <c r="M5" s="5">
        <v>0.49</v>
      </c>
      <c r="N5" s="3" t="s">
        <v>87</v>
      </c>
    </row>
    <row r="6" spans="1:14" x14ac:dyDescent="0.25">
      <c r="A6" s="3" t="s">
        <v>88</v>
      </c>
      <c r="B6" s="3">
        <v>47</v>
      </c>
      <c r="C6" s="3" t="s">
        <v>83</v>
      </c>
      <c r="D6" s="3" t="s">
        <v>21</v>
      </c>
      <c r="E6" s="5">
        <v>0.7</v>
      </c>
      <c r="F6" s="3">
        <v>19</v>
      </c>
      <c r="G6" s="3" t="s">
        <v>89</v>
      </c>
      <c r="H6" s="3" t="s">
        <v>90</v>
      </c>
      <c r="I6" s="5">
        <v>13.99</v>
      </c>
      <c r="J6" s="3">
        <v>1</v>
      </c>
      <c r="K6" s="3" t="s">
        <v>86</v>
      </c>
      <c r="L6" s="3">
        <v>5</v>
      </c>
      <c r="M6" s="5">
        <v>0.03</v>
      </c>
      <c r="N6" s="3" t="s">
        <v>91</v>
      </c>
    </row>
    <row r="7" spans="1:14" x14ac:dyDescent="0.25">
      <c r="A7" s="3" t="s">
        <v>92</v>
      </c>
      <c r="B7" s="3">
        <v>27</v>
      </c>
      <c r="C7" s="3" t="s">
        <v>93</v>
      </c>
      <c r="D7" s="3" t="s">
        <v>21</v>
      </c>
      <c r="E7" s="5">
        <v>16.32</v>
      </c>
      <c r="F7" s="3">
        <v>10</v>
      </c>
      <c r="G7" s="3" t="s">
        <v>94</v>
      </c>
      <c r="H7" s="3" t="s">
        <v>85</v>
      </c>
      <c r="I7" s="5">
        <v>13.99</v>
      </c>
      <c r="J7" s="3">
        <v>0</v>
      </c>
      <c r="K7" s="3" t="s">
        <v>95</v>
      </c>
      <c r="L7" s="3">
        <v>2</v>
      </c>
      <c r="M7" s="5">
        <v>1.48</v>
      </c>
      <c r="N7" s="3" t="s">
        <v>96</v>
      </c>
    </row>
    <row r="8" spans="1:14" x14ac:dyDescent="0.25">
      <c r="A8" s="3" t="s">
        <v>97</v>
      </c>
      <c r="B8" s="3">
        <v>53</v>
      </c>
      <c r="C8" s="3" t="s">
        <v>83</v>
      </c>
      <c r="D8" s="3" t="s">
        <v>23</v>
      </c>
      <c r="E8" s="5">
        <v>4.51</v>
      </c>
      <c r="F8" s="3">
        <v>12</v>
      </c>
      <c r="G8" s="3" t="s">
        <v>98</v>
      </c>
      <c r="H8" s="3" t="s">
        <v>85</v>
      </c>
      <c r="I8" s="5">
        <v>17.989999999999998</v>
      </c>
      <c r="J8" s="3">
        <v>1</v>
      </c>
      <c r="K8" s="3" t="s">
        <v>95</v>
      </c>
      <c r="L8" s="3">
        <v>2</v>
      </c>
      <c r="M8" s="5">
        <v>0.35</v>
      </c>
      <c r="N8" s="3" t="s">
        <v>99</v>
      </c>
    </row>
    <row r="9" spans="1:14" x14ac:dyDescent="0.25">
      <c r="A9" s="3" t="s">
        <v>100</v>
      </c>
      <c r="B9" s="3">
        <v>56</v>
      </c>
      <c r="C9" s="3" t="s">
        <v>83</v>
      </c>
      <c r="D9" s="3" t="s">
        <v>21</v>
      </c>
      <c r="E9" s="5">
        <v>1.89</v>
      </c>
      <c r="F9" s="3">
        <v>13</v>
      </c>
      <c r="G9" s="3" t="s">
        <v>84</v>
      </c>
      <c r="H9" s="3" t="s">
        <v>90</v>
      </c>
      <c r="I9" s="5">
        <v>13.99</v>
      </c>
      <c r="J9" s="3">
        <v>1</v>
      </c>
      <c r="K9" s="3" t="s">
        <v>95</v>
      </c>
      <c r="L9" s="3">
        <v>2</v>
      </c>
      <c r="M9" s="5">
        <v>0.13</v>
      </c>
      <c r="N9" s="3" t="s">
        <v>87</v>
      </c>
    </row>
    <row r="10" spans="1:14" x14ac:dyDescent="0.25">
      <c r="A10" s="3" t="s">
        <v>101</v>
      </c>
      <c r="B10" s="3">
        <v>58</v>
      </c>
      <c r="C10" s="3" t="s">
        <v>93</v>
      </c>
      <c r="D10" s="3" t="s">
        <v>21</v>
      </c>
      <c r="E10" s="5">
        <v>13.8</v>
      </c>
      <c r="F10" s="3">
        <v>26</v>
      </c>
      <c r="G10" s="3" t="s">
        <v>98</v>
      </c>
      <c r="H10" s="3" t="s">
        <v>90</v>
      </c>
      <c r="I10" s="5">
        <v>13.99</v>
      </c>
      <c r="J10" s="3">
        <v>0</v>
      </c>
      <c r="K10" s="3" t="s">
        <v>102</v>
      </c>
      <c r="L10" s="3">
        <v>3</v>
      </c>
      <c r="M10" s="5">
        <v>0.51</v>
      </c>
      <c r="N10" s="3" t="s">
        <v>87</v>
      </c>
    </row>
    <row r="11" spans="1:14" x14ac:dyDescent="0.25">
      <c r="A11" s="3" t="s">
        <v>103</v>
      </c>
      <c r="B11" s="3">
        <v>48</v>
      </c>
      <c r="C11" s="3" t="s">
        <v>83</v>
      </c>
      <c r="D11" s="3" t="s">
        <v>19</v>
      </c>
      <c r="E11" s="5">
        <v>13.83</v>
      </c>
      <c r="F11" s="3">
        <v>20</v>
      </c>
      <c r="G11" s="3" t="s">
        <v>94</v>
      </c>
      <c r="H11" s="3" t="s">
        <v>85</v>
      </c>
      <c r="I11" s="5">
        <v>8.99</v>
      </c>
      <c r="J11" s="3">
        <v>0</v>
      </c>
      <c r="K11" s="3" t="s">
        <v>86</v>
      </c>
      <c r="L11" s="3">
        <v>5</v>
      </c>
      <c r="M11" s="5">
        <v>0.66</v>
      </c>
      <c r="N11" s="3" t="s">
        <v>104</v>
      </c>
    </row>
    <row r="12" spans="1:14" x14ac:dyDescent="0.25">
      <c r="A12" s="3" t="s">
        <v>105</v>
      </c>
      <c r="B12" s="3">
        <v>51</v>
      </c>
      <c r="C12" s="3" t="s">
        <v>106</v>
      </c>
      <c r="D12" s="3" t="s">
        <v>19</v>
      </c>
      <c r="E12" s="5">
        <v>14.3</v>
      </c>
      <c r="F12" s="3">
        <v>56</v>
      </c>
      <c r="G12" s="3" t="s">
        <v>89</v>
      </c>
      <c r="H12" s="3" t="s">
        <v>90</v>
      </c>
      <c r="I12" s="5">
        <v>8.99</v>
      </c>
      <c r="J12" s="3">
        <v>1</v>
      </c>
      <c r="K12" s="3" t="s">
        <v>86</v>
      </c>
      <c r="L12" s="3">
        <v>1</v>
      </c>
      <c r="M12" s="5">
        <v>0.25</v>
      </c>
      <c r="N12" s="3" t="s">
        <v>87</v>
      </c>
    </row>
    <row r="13" spans="1:14" x14ac:dyDescent="0.25">
      <c r="A13" s="3" t="s">
        <v>107</v>
      </c>
      <c r="B13" s="3">
        <v>45</v>
      </c>
      <c r="C13" s="3" t="s">
        <v>83</v>
      </c>
      <c r="D13" s="3" t="s">
        <v>19</v>
      </c>
      <c r="E13" s="5">
        <v>9.98</v>
      </c>
      <c r="F13" s="3">
        <v>10</v>
      </c>
      <c r="G13" s="3" t="s">
        <v>94</v>
      </c>
      <c r="H13" s="3" t="s">
        <v>90</v>
      </c>
      <c r="I13" s="5">
        <v>8.99</v>
      </c>
      <c r="J13" s="3">
        <v>0</v>
      </c>
      <c r="K13" s="3" t="s">
        <v>108</v>
      </c>
      <c r="L13" s="3">
        <v>3</v>
      </c>
      <c r="M13" s="5">
        <v>0.91</v>
      </c>
      <c r="N13" s="3" t="s">
        <v>104</v>
      </c>
    </row>
    <row r="14" spans="1:14" x14ac:dyDescent="0.25">
      <c r="A14" s="3" t="s">
        <v>109</v>
      </c>
      <c r="B14" s="3">
        <v>32</v>
      </c>
      <c r="C14" s="3" t="s">
        <v>83</v>
      </c>
      <c r="D14" s="3" t="s">
        <v>23</v>
      </c>
      <c r="E14" s="5">
        <v>2.2200000000000002</v>
      </c>
      <c r="F14" s="3">
        <v>34</v>
      </c>
      <c r="G14" s="3" t="s">
        <v>89</v>
      </c>
      <c r="H14" s="3" t="s">
        <v>85</v>
      </c>
      <c r="I14" s="5">
        <v>17.989999999999998</v>
      </c>
      <c r="J14" s="3">
        <v>1</v>
      </c>
      <c r="K14" s="3" t="s">
        <v>102</v>
      </c>
      <c r="L14" s="3">
        <v>1</v>
      </c>
      <c r="M14" s="5">
        <v>0.06</v>
      </c>
      <c r="N14" s="3" t="s">
        <v>96</v>
      </c>
    </row>
    <row r="15" spans="1:14" x14ac:dyDescent="0.25">
      <c r="A15" s="3" t="s">
        <v>110</v>
      </c>
      <c r="B15" s="3">
        <v>26</v>
      </c>
      <c r="C15" s="3" t="s">
        <v>106</v>
      </c>
      <c r="D15" s="3" t="s">
        <v>23</v>
      </c>
      <c r="E15" s="5">
        <v>15.42</v>
      </c>
      <c r="F15" s="3">
        <v>36</v>
      </c>
      <c r="G15" s="3" t="s">
        <v>94</v>
      </c>
      <c r="H15" s="3" t="s">
        <v>111</v>
      </c>
      <c r="I15" s="5">
        <v>17.989999999999998</v>
      </c>
      <c r="J15" s="3">
        <v>0</v>
      </c>
      <c r="K15" s="3" t="s">
        <v>102</v>
      </c>
      <c r="L15" s="3">
        <v>4</v>
      </c>
      <c r="M15" s="5">
        <v>0.42</v>
      </c>
      <c r="N15" s="3" t="s">
        <v>112</v>
      </c>
    </row>
    <row r="16" spans="1:14" x14ac:dyDescent="0.25">
      <c r="A16" s="3" t="s">
        <v>113</v>
      </c>
      <c r="B16" s="3">
        <v>28</v>
      </c>
      <c r="C16" s="3" t="s">
        <v>83</v>
      </c>
      <c r="D16" s="3" t="s">
        <v>21</v>
      </c>
      <c r="E16" s="5">
        <v>22.26</v>
      </c>
      <c r="F16" s="3">
        <v>38</v>
      </c>
      <c r="G16" s="3" t="s">
        <v>114</v>
      </c>
      <c r="H16" s="3" t="s">
        <v>90</v>
      </c>
      <c r="I16" s="5">
        <v>13.99</v>
      </c>
      <c r="J16" s="3">
        <v>0</v>
      </c>
      <c r="K16" s="3" t="s">
        <v>95</v>
      </c>
      <c r="L16" s="3">
        <v>5</v>
      </c>
      <c r="M16" s="5">
        <v>0.56999999999999995</v>
      </c>
      <c r="N16" s="3" t="s">
        <v>99</v>
      </c>
    </row>
    <row r="17" spans="1:14" x14ac:dyDescent="0.25">
      <c r="A17" s="3" t="s">
        <v>115</v>
      </c>
      <c r="B17" s="3">
        <v>47</v>
      </c>
      <c r="C17" s="3" t="s">
        <v>83</v>
      </c>
      <c r="D17" s="3" t="s">
        <v>21</v>
      </c>
      <c r="E17" s="5">
        <v>7.92</v>
      </c>
      <c r="F17" s="3">
        <v>23</v>
      </c>
      <c r="G17" s="3" t="s">
        <v>114</v>
      </c>
      <c r="H17" s="3" t="s">
        <v>85</v>
      </c>
      <c r="I17" s="5">
        <v>13.99</v>
      </c>
      <c r="J17" s="3">
        <v>0</v>
      </c>
      <c r="K17" s="3" t="s">
        <v>95</v>
      </c>
      <c r="L17" s="3">
        <v>1</v>
      </c>
      <c r="M17" s="5">
        <v>0.33</v>
      </c>
      <c r="N17" s="3" t="s">
        <v>91</v>
      </c>
    </row>
    <row r="18" spans="1:14" x14ac:dyDescent="0.25">
      <c r="A18" s="3" t="s">
        <v>116</v>
      </c>
      <c r="B18" s="3">
        <v>49</v>
      </c>
      <c r="C18" s="3" t="s">
        <v>93</v>
      </c>
      <c r="D18" s="3" t="s">
        <v>19</v>
      </c>
      <c r="E18" s="5">
        <v>5.26</v>
      </c>
      <c r="F18" s="3">
        <v>33</v>
      </c>
      <c r="G18" s="3" t="s">
        <v>114</v>
      </c>
      <c r="H18" s="3" t="s">
        <v>90</v>
      </c>
      <c r="I18" s="5">
        <v>8.99</v>
      </c>
      <c r="J18" s="3">
        <v>1</v>
      </c>
      <c r="K18" s="3" t="s">
        <v>95</v>
      </c>
      <c r="L18" s="3">
        <v>3</v>
      </c>
      <c r="M18" s="5">
        <v>0.15</v>
      </c>
      <c r="N18" s="3" t="s">
        <v>117</v>
      </c>
    </row>
    <row r="19" spans="1:14" x14ac:dyDescent="0.25">
      <c r="A19" s="3" t="s">
        <v>118</v>
      </c>
      <c r="B19" s="3">
        <v>39</v>
      </c>
      <c r="C19" s="3" t="s">
        <v>93</v>
      </c>
      <c r="D19" s="3" t="s">
        <v>19</v>
      </c>
      <c r="E19" s="5">
        <v>10.97</v>
      </c>
      <c r="F19" s="3">
        <v>10</v>
      </c>
      <c r="G19" s="3" t="s">
        <v>98</v>
      </c>
      <c r="H19" s="3" t="s">
        <v>90</v>
      </c>
      <c r="I19" s="5">
        <v>8.99</v>
      </c>
      <c r="J19" s="3">
        <v>0</v>
      </c>
      <c r="K19" s="3" t="s">
        <v>108</v>
      </c>
      <c r="L19" s="3">
        <v>1</v>
      </c>
      <c r="M19" s="5">
        <v>1</v>
      </c>
      <c r="N19" s="3" t="s">
        <v>112</v>
      </c>
    </row>
    <row r="20" spans="1:14" x14ac:dyDescent="0.25">
      <c r="A20" s="3" t="s">
        <v>119</v>
      </c>
      <c r="B20" s="3">
        <v>32</v>
      </c>
      <c r="C20" s="3" t="s">
        <v>93</v>
      </c>
      <c r="D20" s="3" t="s">
        <v>23</v>
      </c>
      <c r="E20" s="5">
        <v>40.94</v>
      </c>
      <c r="F20" s="3">
        <v>7</v>
      </c>
      <c r="G20" s="3" t="s">
        <v>114</v>
      </c>
      <c r="H20" s="3" t="s">
        <v>120</v>
      </c>
      <c r="I20" s="5">
        <v>17.989999999999998</v>
      </c>
      <c r="J20" s="3">
        <v>0</v>
      </c>
      <c r="K20" s="3" t="s">
        <v>95</v>
      </c>
      <c r="L20" s="3">
        <v>1</v>
      </c>
      <c r="M20" s="5">
        <v>5.12</v>
      </c>
      <c r="N20" s="3" t="s">
        <v>87</v>
      </c>
    </row>
    <row r="21" spans="1:14" x14ac:dyDescent="0.25">
      <c r="A21" s="3" t="s">
        <v>121</v>
      </c>
      <c r="B21" s="3">
        <v>46</v>
      </c>
      <c r="C21" s="3" t="s">
        <v>83</v>
      </c>
      <c r="D21" s="3" t="s">
        <v>23</v>
      </c>
      <c r="E21" s="5">
        <v>1.25</v>
      </c>
      <c r="F21" s="3">
        <v>13</v>
      </c>
      <c r="G21" s="3" t="s">
        <v>89</v>
      </c>
      <c r="H21" s="3" t="s">
        <v>122</v>
      </c>
      <c r="I21" s="5">
        <v>17.989999999999998</v>
      </c>
      <c r="J21" s="3">
        <v>1</v>
      </c>
      <c r="K21" s="3" t="s">
        <v>102</v>
      </c>
      <c r="L21" s="3">
        <v>3</v>
      </c>
      <c r="M21" s="5">
        <v>0.09</v>
      </c>
      <c r="N21" s="3" t="s">
        <v>112</v>
      </c>
    </row>
    <row r="22" spans="1:14" x14ac:dyDescent="0.25">
      <c r="A22" s="3" t="s">
        <v>123</v>
      </c>
      <c r="B22" s="3">
        <v>48</v>
      </c>
      <c r="C22" s="3" t="s">
        <v>93</v>
      </c>
      <c r="D22" s="3" t="s">
        <v>21</v>
      </c>
      <c r="E22" s="5">
        <v>8.1199999999999992</v>
      </c>
      <c r="F22" s="3">
        <v>32</v>
      </c>
      <c r="G22" s="3" t="s">
        <v>84</v>
      </c>
      <c r="H22" s="3" t="s">
        <v>120</v>
      </c>
      <c r="I22" s="5">
        <v>13.99</v>
      </c>
      <c r="J22" s="3">
        <v>1</v>
      </c>
      <c r="K22" s="3" t="s">
        <v>95</v>
      </c>
      <c r="L22" s="3">
        <v>2</v>
      </c>
      <c r="M22" s="5">
        <v>0.25</v>
      </c>
      <c r="N22" s="3" t="s">
        <v>87</v>
      </c>
    </row>
    <row r="23" spans="1:14" x14ac:dyDescent="0.25">
      <c r="A23" s="3" t="s">
        <v>124</v>
      </c>
      <c r="B23" s="3">
        <v>68</v>
      </c>
      <c r="C23" s="3" t="s">
        <v>93</v>
      </c>
      <c r="D23" s="3" t="s">
        <v>23</v>
      </c>
      <c r="E23" s="5">
        <v>7.67</v>
      </c>
      <c r="F23" s="3">
        <v>40</v>
      </c>
      <c r="G23" s="3" t="s">
        <v>98</v>
      </c>
      <c r="H23" s="3" t="s">
        <v>122</v>
      </c>
      <c r="I23" s="5">
        <v>17.989999999999998</v>
      </c>
      <c r="J23" s="3">
        <v>0</v>
      </c>
      <c r="K23" s="3" t="s">
        <v>108</v>
      </c>
      <c r="L23" s="3">
        <v>4</v>
      </c>
      <c r="M23" s="5">
        <v>0.19</v>
      </c>
      <c r="N23" s="3" t="s">
        <v>104</v>
      </c>
    </row>
    <row r="24" spans="1:14" x14ac:dyDescent="0.25">
      <c r="A24" s="3" t="s">
        <v>125</v>
      </c>
      <c r="B24" s="3">
        <v>21</v>
      </c>
      <c r="C24" s="3" t="s">
        <v>93</v>
      </c>
      <c r="D24" s="3" t="s">
        <v>21</v>
      </c>
      <c r="E24" s="5">
        <v>15.53</v>
      </c>
      <c r="F24" s="3">
        <v>27</v>
      </c>
      <c r="G24" s="3" t="s">
        <v>114</v>
      </c>
      <c r="H24" s="3" t="s">
        <v>111</v>
      </c>
      <c r="I24" s="5">
        <v>13.99</v>
      </c>
      <c r="J24" s="3">
        <v>0</v>
      </c>
      <c r="K24" s="3" t="s">
        <v>126</v>
      </c>
      <c r="L24" s="3">
        <v>1</v>
      </c>
      <c r="M24" s="5">
        <v>0.55000000000000004</v>
      </c>
      <c r="N24" s="3" t="s">
        <v>112</v>
      </c>
    </row>
    <row r="25" spans="1:14" x14ac:dyDescent="0.25">
      <c r="A25" s="3" t="s">
        <v>127</v>
      </c>
      <c r="B25" s="3">
        <v>60</v>
      </c>
      <c r="C25" s="3" t="s">
        <v>106</v>
      </c>
      <c r="D25" s="3" t="s">
        <v>19</v>
      </c>
      <c r="E25" s="5">
        <v>31.9</v>
      </c>
      <c r="F25" s="3">
        <v>4</v>
      </c>
      <c r="G25" s="3" t="s">
        <v>98</v>
      </c>
      <c r="H25" s="3" t="s">
        <v>122</v>
      </c>
      <c r="I25" s="5">
        <v>8.99</v>
      </c>
      <c r="J25" s="3">
        <v>0</v>
      </c>
      <c r="K25" s="3" t="s">
        <v>95</v>
      </c>
      <c r="L25" s="3">
        <v>2</v>
      </c>
      <c r="M25" s="5">
        <v>6.38</v>
      </c>
      <c r="N25" s="3" t="s">
        <v>112</v>
      </c>
    </row>
    <row r="26" spans="1:14" x14ac:dyDescent="0.25">
      <c r="A26" s="3" t="s">
        <v>128</v>
      </c>
      <c r="B26" s="3">
        <v>70</v>
      </c>
      <c r="C26" s="3" t="s">
        <v>83</v>
      </c>
      <c r="D26" s="3" t="s">
        <v>23</v>
      </c>
      <c r="E26" s="5">
        <v>7.97</v>
      </c>
      <c r="F26" s="3">
        <v>57</v>
      </c>
      <c r="G26" s="3" t="s">
        <v>89</v>
      </c>
      <c r="H26" s="3" t="s">
        <v>111</v>
      </c>
      <c r="I26" s="5">
        <v>17.989999999999998</v>
      </c>
      <c r="J26" s="3">
        <v>1</v>
      </c>
      <c r="K26" s="3" t="s">
        <v>86</v>
      </c>
      <c r="L26" s="3">
        <v>5</v>
      </c>
      <c r="M26" s="5">
        <v>0.14000000000000001</v>
      </c>
      <c r="N26" s="3" t="s">
        <v>96</v>
      </c>
    </row>
    <row r="27" spans="1:14" x14ac:dyDescent="0.25">
      <c r="A27" s="3" t="s">
        <v>129</v>
      </c>
      <c r="B27" s="3">
        <v>53</v>
      </c>
      <c r="C27" s="3" t="s">
        <v>83</v>
      </c>
      <c r="D27" s="3" t="s">
        <v>21</v>
      </c>
      <c r="E27" s="5">
        <v>43.02</v>
      </c>
      <c r="F27" s="3">
        <v>43</v>
      </c>
      <c r="G27" s="3" t="s">
        <v>114</v>
      </c>
      <c r="H27" s="3" t="s">
        <v>122</v>
      </c>
      <c r="I27" s="5">
        <v>13.99</v>
      </c>
      <c r="J27" s="3">
        <v>0</v>
      </c>
      <c r="K27" s="3" t="s">
        <v>95</v>
      </c>
      <c r="L27" s="3">
        <v>1</v>
      </c>
      <c r="M27" s="5">
        <v>0.98</v>
      </c>
      <c r="N27" s="3" t="s">
        <v>87</v>
      </c>
    </row>
    <row r="28" spans="1:14" x14ac:dyDescent="0.25">
      <c r="A28" s="3" t="s">
        <v>130</v>
      </c>
      <c r="B28" s="3">
        <v>36</v>
      </c>
      <c r="C28" s="3" t="s">
        <v>83</v>
      </c>
      <c r="D28" s="3" t="s">
        <v>21</v>
      </c>
      <c r="E28" s="5">
        <v>34.6</v>
      </c>
      <c r="F28" s="3">
        <v>19</v>
      </c>
      <c r="G28" s="3" t="s">
        <v>98</v>
      </c>
      <c r="H28" s="3" t="s">
        <v>122</v>
      </c>
      <c r="I28" s="5">
        <v>13.99</v>
      </c>
      <c r="J28" s="3">
        <v>0</v>
      </c>
      <c r="K28" s="3" t="s">
        <v>95</v>
      </c>
      <c r="L28" s="3">
        <v>3</v>
      </c>
      <c r="M28" s="5">
        <v>1.73</v>
      </c>
      <c r="N28" s="3" t="s">
        <v>87</v>
      </c>
    </row>
    <row r="29" spans="1:14" x14ac:dyDescent="0.25">
      <c r="A29" s="3" t="s">
        <v>131</v>
      </c>
      <c r="B29" s="3">
        <v>55</v>
      </c>
      <c r="C29" s="3" t="s">
        <v>83</v>
      </c>
      <c r="D29" s="3" t="s">
        <v>19</v>
      </c>
      <c r="E29" s="5">
        <v>24.58</v>
      </c>
      <c r="F29" s="3">
        <v>18</v>
      </c>
      <c r="G29" s="3" t="s">
        <v>94</v>
      </c>
      <c r="H29" s="3" t="s">
        <v>120</v>
      </c>
      <c r="I29" s="5">
        <v>8.99</v>
      </c>
      <c r="J29" s="3">
        <v>0</v>
      </c>
      <c r="K29" s="3" t="s">
        <v>102</v>
      </c>
      <c r="L29" s="3">
        <v>1</v>
      </c>
      <c r="M29" s="5">
        <v>1.29</v>
      </c>
      <c r="N29" s="3" t="s">
        <v>117</v>
      </c>
    </row>
    <row r="30" spans="1:14" x14ac:dyDescent="0.25">
      <c r="A30" s="3" t="s">
        <v>132</v>
      </c>
      <c r="B30" s="3">
        <v>45</v>
      </c>
      <c r="C30" s="3" t="s">
        <v>93</v>
      </c>
      <c r="D30" s="3" t="s">
        <v>21</v>
      </c>
      <c r="E30" s="5">
        <v>7.39</v>
      </c>
      <c r="F30" s="3">
        <v>6</v>
      </c>
      <c r="G30" s="3" t="s">
        <v>98</v>
      </c>
      <c r="H30" s="3" t="s">
        <v>85</v>
      </c>
      <c r="I30" s="5">
        <v>13.99</v>
      </c>
      <c r="J30" s="3">
        <v>0</v>
      </c>
      <c r="K30" s="3" t="s">
        <v>108</v>
      </c>
      <c r="L30" s="3">
        <v>1</v>
      </c>
      <c r="M30" s="5">
        <v>1.06</v>
      </c>
      <c r="N30" s="3" t="s">
        <v>104</v>
      </c>
    </row>
    <row r="31" spans="1:14" x14ac:dyDescent="0.25">
      <c r="A31" s="3" t="s">
        <v>133</v>
      </c>
      <c r="B31" s="3">
        <v>24</v>
      </c>
      <c r="C31" s="3" t="s">
        <v>106</v>
      </c>
      <c r="D31" s="3" t="s">
        <v>23</v>
      </c>
      <c r="E31" s="5">
        <v>6.92</v>
      </c>
      <c r="F31" s="3">
        <v>13</v>
      </c>
      <c r="G31" s="3" t="s">
        <v>84</v>
      </c>
      <c r="H31" s="3" t="s">
        <v>120</v>
      </c>
      <c r="I31" s="5">
        <v>17.989999999999998</v>
      </c>
      <c r="J31" s="3">
        <v>0</v>
      </c>
      <c r="K31" s="3" t="s">
        <v>95</v>
      </c>
      <c r="L31" s="3">
        <v>2</v>
      </c>
      <c r="M31" s="5">
        <v>0.49</v>
      </c>
      <c r="N31" s="3" t="s">
        <v>87</v>
      </c>
    </row>
    <row r="32" spans="1:14" x14ac:dyDescent="0.25">
      <c r="A32" s="3" t="s">
        <v>134</v>
      </c>
      <c r="B32" s="3">
        <v>30</v>
      </c>
      <c r="C32" s="3" t="s">
        <v>83</v>
      </c>
      <c r="D32" s="3" t="s">
        <v>23</v>
      </c>
      <c r="E32" s="5">
        <v>1.37</v>
      </c>
      <c r="F32" s="3">
        <v>55</v>
      </c>
      <c r="G32" s="3" t="s">
        <v>135</v>
      </c>
      <c r="H32" s="3" t="s">
        <v>90</v>
      </c>
      <c r="I32" s="5">
        <v>17.989999999999998</v>
      </c>
      <c r="J32" s="3">
        <v>1</v>
      </c>
      <c r="K32" s="3" t="s">
        <v>102</v>
      </c>
      <c r="L32" s="3">
        <v>1</v>
      </c>
      <c r="M32" s="5">
        <v>0.02</v>
      </c>
      <c r="N32" s="3" t="s">
        <v>99</v>
      </c>
    </row>
    <row r="33" spans="1:14" x14ac:dyDescent="0.25">
      <c r="A33" s="3" t="s">
        <v>136</v>
      </c>
      <c r="B33" s="3">
        <v>69</v>
      </c>
      <c r="C33" s="3" t="s">
        <v>93</v>
      </c>
      <c r="D33" s="3" t="s">
        <v>19</v>
      </c>
      <c r="E33" s="5">
        <v>24.56</v>
      </c>
      <c r="F33" s="3">
        <v>53</v>
      </c>
      <c r="G33" s="3" t="s">
        <v>98</v>
      </c>
      <c r="H33" s="3" t="s">
        <v>111</v>
      </c>
      <c r="I33" s="5">
        <v>8.99</v>
      </c>
      <c r="J33" s="3">
        <v>1</v>
      </c>
      <c r="K33" s="3" t="s">
        <v>86</v>
      </c>
      <c r="L33" s="3">
        <v>1</v>
      </c>
      <c r="M33" s="5">
        <v>0.45</v>
      </c>
      <c r="N33" s="3" t="s">
        <v>87</v>
      </c>
    </row>
    <row r="34" spans="1:14" x14ac:dyDescent="0.25">
      <c r="A34" s="3" t="s">
        <v>137</v>
      </c>
      <c r="B34" s="3">
        <v>47</v>
      </c>
      <c r="C34" s="3" t="s">
        <v>83</v>
      </c>
      <c r="D34" s="3" t="s">
        <v>21</v>
      </c>
      <c r="E34" s="5">
        <v>15.87</v>
      </c>
      <c r="F34" s="3">
        <v>52</v>
      </c>
      <c r="G34" s="3" t="s">
        <v>84</v>
      </c>
      <c r="H34" s="3" t="s">
        <v>111</v>
      </c>
      <c r="I34" s="5">
        <v>13.99</v>
      </c>
      <c r="J34" s="3">
        <v>1</v>
      </c>
      <c r="K34" s="3" t="s">
        <v>95</v>
      </c>
      <c r="L34" s="3">
        <v>1</v>
      </c>
      <c r="M34" s="5">
        <v>0.3</v>
      </c>
      <c r="N34" s="3" t="s">
        <v>91</v>
      </c>
    </row>
    <row r="35" spans="1:14" x14ac:dyDescent="0.25">
      <c r="A35" s="3" t="s">
        <v>138</v>
      </c>
      <c r="B35" s="3">
        <v>49</v>
      </c>
      <c r="C35" s="3" t="s">
        <v>93</v>
      </c>
      <c r="D35" s="3" t="s">
        <v>21</v>
      </c>
      <c r="E35" s="5">
        <v>7.62</v>
      </c>
      <c r="F35" s="3">
        <v>27</v>
      </c>
      <c r="G35" s="3" t="s">
        <v>94</v>
      </c>
      <c r="H35" s="3" t="s">
        <v>85</v>
      </c>
      <c r="I35" s="5">
        <v>13.99</v>
      </c>
      <c r="J35" s="3">
        <v>0</v>
      </c>
      <c r="K35" s="3" t="s">
        <v>102</v>
      </c>
      <c r="L35" s="3">
        <v>3</v>
      </c>
      <c r="M35" s="5">
        <v>0.27</v>
      </c>
      <c r="N35" s="3" t="s">
        <v>87</v>
      </c>
    </row>
    <row r="36" spans="1:14" x14ac:dyDescent="0.25">
      <c r="A36" s="3" t="s">
        <v>139</v>
      </c>
      <c r="B36" s="3">
        <v>67</v>
      </c>
      <c r="C36" s="3" t="s">
        <v>106</v>
      </c>
      <c r="D36" s="3" t="s">
        <v>21</v>
      </c>
      <c r="E36" s="5">
        <v>3.05</v>
      </c>
      <c r="F36" s="3">
        <v>29</v>
      </c>
      <c r="G36" s="3" t="s">
        <v>98</v>
      </c>
      <c r="H36" s="3" t="s">
        <v>122</v>
      </c>
      <c r="I36" s="5">
        <v>13.99</v>
      </c>
      <c r="J36" s="3">
        <v>1</v>
      </c>
      <c r="K36" s="3" t="s">
        <v>108</v>
      </c>
      <c r="L36" s="3">
        <v>1</v>
      </c>
      <c r="M36" s="5">
        <v>0.1</v>
      </c>
      <c r="N36" s="3" t="s">
        <v>96</v>
      </c>
    </row>
    <row r="37" spans="1:14" x14ac:dyDescent="0.25">
      <c r="A37" s="3" t="s">
        <v>140</v>
      </c>
      <c r="B37" s="3">
        <v>23</v>
      </c>
      <c r="C37" s="3" t="s">
        <v>93</v>
      </c>
      <c r="D37" s="3" t="s">
        <v>23</v>
      </c>
      <c r="E37" s="5">
        <v>13.31</v>
      </c>
      <c r="F37" s="3">
        <v>34</v>
      </c>
      <c r="G37" s="3" t="s">
        <v>84</v>
      </c>
      <c r="H37" s="3" t="s">
        <v>90</v>
      </c>
      <c r="I37" s="5">
        <v>17.989999999999998</v>
      </c>
      <c r="J37" s="3">
        <v>1</v>
      </c>
      <c r="K37" s="3" t="s">
        <v>102</v>
      </c>
      <c r="L37" s="3">
        <v>2</v>
      </c>
      <c r="M37" s="5">
        <v>0.38</v>
      </c>
      <c r="N37" s="3" t="s">
        <v>104</v>
      </c>
    </row>
    <row r="38" spans="1:14" x14ac:dyDescent="0.25">
      <c r="A38" s="3" t="s">
        <v>141</v>
      </c>
      <c r="B38" s="3">
        <v>67</v>
      </c>
      <c r="C38" s="3" t="s">
        <v>106</v>
      </c>
      <c r="D38" s="3" t="s">
        <v>19</v>
      </c>
      <c r="E38" s="5">
        <v>1.56</v>
      </c>
      <c r="F38" s="3">
        <v>0</v>
      </c>
      <c r="G38" s="3" t="s">
        <v>98</v>
      </c>
      <c r="H38" s="3" t="s">
        <v>120</v>
      </c>
      <c r="I38" s="5">
        <v>8.99</v>
      </c>
      <c r="J38" s="3">
        <v>0</v>
      </c>
      <c r="K38" s="3" t="s">
        <v>95</v>
      </c>
      <c r="L38" s="3">
        <v>5</v>
      </c>
      <c r="M38" s="5">
        <v>1.56</v>
      </c>
      <c r="N38" s="3" t="s">
        <v>117</v>
      </c>
    </row>
    <row r="39" spans="1:14" x14ac:dyDescent="0.25">
      <c r="A39" s="3" t="s">
        <v>142</v>
      </c>
      <c r="B39" s="3">
        <v>57</v>
      </c>
      <c r="C39" s="3" t="s">
        <v>106</v>
      </c>
      <c r="D39" s="3" t="s">
        <v>23</v>
      </c>
      <c r="E39" s="5">
        <v>0.97</v>
      </c>
      <c r="F39" s="3">
        <v>32</v>
      </c>
      <c r="G39" s="3" t="s">
        <v>114</v>
      </c>
      <c r="H39" s="3" t="s">
        <v>90</v>
      </c>
      <c r="I39" s="5">
        <v>17.989999999999998</v>
      </c>
      <c r="J39" s="3">
        <v>1</v>
      </c>
      <c r="K39" s="3" t="s">
        <v>86</v>
      </c>
      <c r="L39" s="3">
        <v>2</v>
      </c>
      <c r="M39" s="5">
        <v>0.03</v>
      </c>
      <c r="N39" s="3" t="s">
        <v>112</v>
      </c>
    </row>
    <row r="40" spans="1:14" x14ac:dyDescent="0.25">
      <c r="A40" s="3" t="s">
        <v>143</v>
      </c>
      <c r="B40" s="3">
        <v>55</v>
      </c>
      <c r="C40" s="3" t="s">
        <v>83</v>
      </c>
      <c r="D40" s="3" t="s">
        <v>21</v>
      </c>
      <c r="E40" s="5">
        <v>21.58</v>
      </c>
      <c r="F40" s="3">
        <v>48</v>
      </c>
      <c r="G40" s="3" t="s">
        <v>135</v>
      </c>
      <c r="H40" s="3" t="s">
        <v>90</v>
      </c>
      <c r="I40" s="5">
        <v>13.99</v>
      </c>
      <c r="J40" s="3">
        <v>0</v>
      </c>
      <c r="K40" s="3" t="s">
        <v>126</v>
      </c>
      <c r="L40" s="3">
        <v>5</v>
      </c>
      <c r="M40" s="5">
        <v>0.44</v>
      </c>
      <c r="N40" s="3" t="s">
        <v>104</v>
      </c>
    </row>
    <row r="41" spans="1:14" x14ac:dyDescent="0.25">
      <c r="A41" s="3" t="s">
        <v>144</v>
      </c>
      <c r="B41" s="3">
        <v>35</v>
      </c>
      <c r="C41" s="3" t="s">
        <v>83</v>
      </c>
      <c r="D41" s="3" t="s">
        <v>21</v>
      </c>
      <c r="E41" s="5">
        <v>22.59</v>
      </c>
      <c r="F41" s="3">
        <v>16</v>
      </c>
      <c r="G41" s="3" t="s">
        <v>89</v>
      </c>
      <c r="H41" s="3" t="s">
        <v>122</v>
      </c>
      <c r="I41" s="5">
        <v>13.99</v>
      </c>
      <c r="J41" s="3">
        <v>0</v>
      </c>
      <c r="K41" s="3" t="s">
        <v>126</v>
      </c>
      <c r="L41" s="3">
        <v>2</v>
      </c>
      <c r="M41" s="5">
        <v>1.33</v>
      </c>
      <c r="N41" s="3" t="s">
        <v>112</v>
      </c>
    </row>
    <row r="42" spans="1:14" x14ac:dyDescent="0.25">
      <c r="A42" s="3" t="s">
        <v>145</v>
      </c>
      <c r="B42" s="3">
        <v>22</v>
      </c>
      <c r="C42" s="3" t="s">
        <v>93</v>
      </c>
      <c r="D42" s="3" t="s">
        <v>21</v>
      </c>
      <c r="E42" s="5">
        <v>9.69</v>
      </c>
      <c r="F42" s="3">
        <v>35</v>
      </c>
      <c r="G42" s="3" t="s">
        <v>94</v>
      </c>
      <c r="H42" s="3" t="s">
        <v>85</v>
      </c>
      <c r="I42" s="5">
        <v>13.99</v>
      </c>
      <c r="J42" s="3">
        <v>1</v>
      </c>
      <c r="K42" s="3" t="s">
        <v>95</v>
      </c>
      <c r="L42" s="3">
        <v>4</v>
      </c>
      <c r="M42" s="5">
        <v>0.27</v>
      </c>
      <c r="N42" s="3" t="s">
        <v>117</v>
      </c>
    </row>
    <row r="43" spans="1:14" x14ac:dyDescent="0.25">
      <c r="A43" s="3" t="s">
        <v>146</v>
      </c>
      <c r="B43" s="3">
        <v>34</v>
      </c>
      <c r="C43" s="3" t="s">
        <v>106</v>
      </c>
      <c r="D43" s="3" t="s">
        <v>23</v>
      </c>
      <c r="E43" s="5">
        <v>12.82</v>
      </c>
      <c r="F43" s="3">
        <v>45</v>
      </c>
      <c r="G43" s="3" t="s">
        <v>135</v>
      </c>
      <c r="H43" s="3" t="s">
        <v>90</v>
      </c>
      <c r="I43" s="5">
        <v>17.989999999999998</v>
      </c>
      <c r="J43" s="3">
        <v>1</v>
      </c>
      <c r="K43" s="3" t="s">
        <v>108</v>
      </c>
      <c r="L43" s="3">
        <v>2</v>
      </c>
      <c r="M43" s="5">
        <v>0.28000000000000003</v>
      </c>
      <c r="N43" s="3" t="s">
        <v>104</v>
      </c>
    </row>
    <row r="44" spans="1:14" x14ac:dyDescent="0.25">
      <c r="A44" s="3" t="s">
        <v>147</v>
      </c>
      <c r="B44" s="3">
        <v>19</v>
      </c>
      <c r="C44" s="3" t="s">
        <v>106</v>
      </c>
      <c r="D44" s="3" t="s">
        <v>21</v>
      </c>
      <c r="E44" s="5">
        <v>4.34</v>
      </c>
      <c r="F44" s="3">
        <v>1</v>
      </c>
      <c r="G44" s="3" t="s">
        <v>94</v>
      </c>
      <c r="H44" s="3" t="s">
        <v>122</v>
      </c>
      <c r="I44" s="5">
        <v>13.99</v>
      </c>
      <c r="J44" s="3">
        <v>0</v>
      </c>
      <c r="K44" s="3" t="s">
        <v>108</v>
      </c>
      <c r="L44" s="3">
        <v>1</v>
      </c>
      <c r="M44" s="5">
        <v>2.17</v>
      </c>
      <c r="N44" s="3" t="s">
        <v>91</v>
      </c>
    </row>
    <row r="45" spans="1:14" x14ac:dyDescent="0.25">
      <c r="A45" s="3" t="s">
        <v>148</v>
      </c>
      <c r="B45" s="3">
        <v>25</v>
      </c>
      <c r="C45" s="3" t="s">
        <v>93</v>
      </c>
      <c r="D45" s="3" t="s">
        <v>23</v>
      </c>
      <c r="E45" s="5">
        <v>15.95</v>
      </c>
      <c r="F45" s="3">
        <v>15</v>
      </c>
      <c r="G45" s="3" t="s">
        <v>114</v>
      </c>
      <c r="H45" s="3" t="s">
        <v>111</v>
      </c>
      <c r="I45" s="5">
        <v>17.989999999999998</v>
      </c>
      <c r="J45" s="3">
        <v>0</v>
      </c>
      <c r="K45" s="3" t="s">
        <v>126</v>
      </c>
      <c r="L45" s="3">
        <v>1</v>
      </c>
      <c r="M45" s="5">
        <v>1</v>
      </c>
      <c r="N45" s="3" t="s">
        <v>87</v>
      </c>
    </row>
    <row r="46" spans="1:14" x14ac:dyDescent="0.25">
      <c r="A46" s="3" t="s">
        <v>149</v>
      </c>
      <c r="B46" s="3">
        <v>49</v>
      </c>
      <c r="C46" s="3" t="s">
        <v>83</v>
      </c>
      <c r="D46" s="3" t="s">
        <v>23</v>
      </c>
      <c r="E46" s="5">
        <v>2.0499999999999998</v>
      </c>
      <c r="F46" s="3">
        <v>14</v>
      </c>
      <c r="G46" s="3" t="s">
        <v>135</v>
      </c>
      <c r="H46" s="3" t="s">
        <v>122</v>
      </c>
      <c r="I46" s="5">
        <v>17.989999999999998</v>
      </c>
      <c r="J46" s="3">
        <v>0</v>
      </c>
      <c r="K46" s="3" t="s">
        <v>102</v>
      </c>
      <c r="L46" s="3">
        <v>5</v>
      </c>
      <c r="M46" s="5">
        <v>0.14000000000000001</v>
      </c>
      <c r="N46" s="3" t="s">
        <v>104</v>
      </c>
    </row>
    <row r="47" spans="1:14" x14ac:dyDescent="0.25">
      <c r="A47" s="3" t="s">
        <v>150</v>
      </c>
      <c r="B47" s="3">
        <v>55</v>
      </c>
      <c r="C47" s="3" t="s">
        <v>83</v>
      </c>
      <c r="D47" s="3" t="s">
        <v>23</v>
      </c>
      <c r="E47" s="5">
        <v>3.86</v>
      </c>
      <c r="F47" s="3">
        <v>25</v>
      </c>
      <c r="G47" s="3" t="s">
        <v>89</v>
      </c>
      <c r="H47" s="3" t="s">
        <v>122</v>
      </c>
      <c r="I47" s="5">
        <v>17.989999999999998</v>
      </c>
      <c r="J47" s="3">
        <v>1</v>
      </c>
      <c r="K47" s="3" t="s">
        <v>108</v>
      </c>
      <c r="L47" s="3">
        <v>3</v>
      </c>
      <c r="M47" s="5">
        <v>0.15</v>
      </c>
      <c r="N47" s="3" t="s">
        <v>87</v>
      </c>
    </row>
    <row r="48" spans="1:14" x14ac:dyDescent="0.25">
      <c r="A48" s="3" t="s">
        <v>151</v>
      </c>
      <c r="B48" s="3">
        <v>36</v>
      </c>
      <c r="C48" s="3" t="s">
        <v>83</v>
      </c>
      <c r="D48" s="3" t="s">
        <v>19</v>
      </c>
      <c r="E48" s="5">
        <v>1.68</v>
      </c>
      <c r="F48" s="3">
        <v>10</v>
      </c>
      <c r="G48" s="3" t="s">
        <v>84</v>
      </c>
      <c r="H48" s="3" t="s">
        <v>85</v>
      </c>
      <c r="I48" s="5">
        <v>8.99</v>
      </c>
      <c r="J48" s="3">
        <v>1</v>
      </c>
      <c r="K48" s="3" t="s">
        <v>108</v>
      </c>
      <c r="L48" s="3">
        <v>4</v>
      </c>
      <c r="M48" s="5">
        <v>0.15</v>
      </c>
      <c r="N48" s="3" t="s">
        <v>87</v>
      </c>
    </row>
    <row r="49" spans="1:14" x14ac:dyDescent="0.25">
      <c r="A49" s="3" t="s">
        <v>152</v>
      </c>
      <c r="B49" s="3">
        <v>27</v>
      </c>
      <c r="C49" s="3" t="s">
        <v>83</v>
      </c>
      <c r="D49" s="3" t="s">
        <v>23</v>
      </c>
      <c r="E49" s="5">
        <v>46.88</v>
      </c>
      <c r="F49" s="3">
        <v>56</v>
      </c>
      <c r="G49" s="3" t="s">
        <v>98</v>
      </c>
      <c r="H49" s="3" t="s">
        <v>85</v>
      </c>
      <c r="I49" s="5">
        <v>17.989999999999998</v>
      </c>
      <c r="J49" s="3">
        <v>0</v>
      </c>
      <c r="K49" s="3" t="s">
        <v>95</v>
      </c>
      <c r="L49" s="3">
        <v>3</v>
      </c>
      <c r="M49" s="5">
        <v>0.82</v>
      </c>
      <c r="N49" s="3" t="s">
        <v>96</v>
      </c>
    </row>
    <row r="50" spans="1:14" x14ac:dyDescent="0.25">
      <c r="A50" s="3" t="s">
        <v>153</v>
      </c>
      <c r="B50" s="3">
        <v>49</v>
      </c>
      <c r="C50" s="3" t="s">
        <v>106</v>
      </c>
      <c r="D50" s="3" t="s">
        <v>21</v>
      </c>
      <c r="E50" s="5">
        <v>4.22</v>
      </c>
      <c r="F50" s="3">
        <v>50</v>
      </c>
      <c r="G50" s="3" t="s">
        <v>98</v>
      </c>
      <c r="H50" s="3" t="s">
        <v>120</v>
      </c>
      <c r="I50" s="5">
        <v>13.99</v>
      </c>
      <c r="J50" s="3">
        <v>1</v>
      </c>
      <c r="K50" s="3" t="s">
        <v>86</v>
      </c>
      <c r="L50" s="3">
        <v>2</v>
      </c>
      <c r="M50" s="5">
        <v>0.08</v>
      </c>
      <c r="N50" s="3" t="s">
        <v>112</v>
      </c>
    </row>
    <row r="51" spans="1:14" x14ac:dyDescent="0.25">
      <c r="A51" s="3" t="s">
        <v>154</v>
      </c>
      <c r="B51" s="3">
        <v>54</v>
      </c>
      <c r="C51" s="3" t="s">
        <v>93</v>
      </c>
      <c r="D51" s="3" t="s">
        <v>19</v>
      </c>
      <c r="E51" s="5">
        <v>26.88</v>
      </c>
      <c r="F51" s="3">
        <v>44</v>
      </c>
      <c r="G51" s="3" t="s">
        <v>114</v>
      </c>
      <c r="H51" s="3" t="s">
        <v>120</v>
      </c>
      <c r="I51" s="5">
        <v>8.99</v>
      </c>
      <c r="J51" s="3">
        <v>0</v>
      </c>
      <c r="K51" s="3" t="s">
        <v>86</v>
      </c>
      <c r="L51" s="3">
        <v>3</v>
      </c>
      <c r="M51" s="5">
        <v>0.6</v>
      </c>
      <c r="N51" s="3" t="s">
        <v>96</v>
      </c>
    </row>
    <row r="52" spans="1:14" x14ac:dyDescent="0.25">
      <c r="A52" s="3" t="s">
        <v>155</v>
      </c>
      <c r="B52" s="3">
        <v>31</v>
      </c>
      <c r="C52" s="3" t="s">
        <v>93</v>
      </c>
      <c r="D52" s="3" t="s">
        <v>21</v>
      </c>
      <c r="E52" s="5">
        <v>2.23</v>
      </c>
      <c r="F52" s="3">
        <v>39</v>
      </c>
      <c r="G52" s="3" t="s">
        <v>135</v>
      </c>
      <c r="H52" s="3" t="s">
        <v>90</v>
      </c>
      <c r="I52" s="5">
        <v>13.99</v>
      </c>
      <c r="J52" s="3">
        <v>1</v>
      </c>
      <c r="K52" s="3" t="s">
        <v>102</v>
      </c>
      <c r="L52" s="3">
        <v>5</v>
      </c>
      <c r="M52" s="5">
        <v>0.06</v>
      </c>
      <c r="N52" s="3" t="s">
        <v>96</v>
      </c>
    </row>
    <row r="53" spans="1:14" x14ac:dyDescent="0.25">
      <c r="A53" s="3" t="s">
        <v>156</v>
      </c>
      <c r="B53" s="3">
        <v>31</v>
      </c>
      <c r="C53" s="3" t="s">
        <v>106</v>
      </c>
      <c r="D53" s="3" t="s">
        <v>23</v>
      </c>
      <c r="E53" s="5">
        <v>14.15</v>
      </c>
      <c r="F53" s="3">
        <v>24</v>
      </c>
      <c r="G53" s="3" t="s">
        <v>114</v>
      </c>
      <c r="H53" s="3" t="s">
        <v>120</v>
      </c>
      <c r="I53" s="5">
        <v>17.989999999999998</v>
      </c>
      <c r="J53" s="3">
        <v>0</v>
      </c>
      <c r="K53" s="3" t="s">
        <v>108</v>
      </c>
      <c r="L53" s="3">
        <v>5</v>
      </c>
      <c r="M53" s="5">
        <v>0.56999999999999995</v>
      </c>
      <c r="N53" s="3" t="s">
        <v>96</v>
      </c>
    </row>
    <row r="54" spans="1:14" x14ac:dyDescent="0.25">
      <c r="A54" s="3" t="s">
        <v>157</v>
      </c>
      <c r="B54" s="3">
        <v>42</v>
      </c>
      <c r="C54" s="3" t="s">
        <v>93</v>
      </c>
      <c r="D54" s="3" t="s">
        <v>19</v>
      </c>
      <c r="E54" s="5">
        <v>49.49</v>
      </c>
      <c r="F54" s="3">
        <v>39</v>
      </c>
      <c r="G54" s="3" t="s">
        <v>89</v>
      </c>
      <c r="H54" s="3" t="s">
        <v>90</v>
      </c>
      <c r="I54" s="5">
        <v>8.99</v>
      </c>
      <c r="J54" s="3">
        <v>0</v>
      </c>
      <c r="K54" s="3" t="s">
        <v>126</v>
      </c>
      <c r="L54" s="3">
        <v>5</v>
      </c>
      <c r="M54" s="5">
        <v>1.24</v>
      </c>
      <c r="N54" s="3" t="s">
        <v>99</v>
      </c>
    </row>
    <row r="55" spans="1:14" x14ac:dyDescent="0.25">
      <c r="A55" s="3" t="s">
        <v>158</v>
      </c>
      <c r="B55" s="3">
        <v>30</v>
      </c>
      <c r="C55" s="3" t="s">
        <v>106</v>
      </c>
      <c r="D55" s="3" t="s">
        <v>23</v>
      </c>
      <c r="E55" s="5">
        <v>8.7899999999999991</v>
      </c>
      <c r="F55" s="3">
        <v>21</v>
      </c>
      <c r="G55" s="3" t="s">
        <v>89</v>
      </c>
      <c r="H55" s="3" t="s">
        <v>122</v>
      </c>
      <c r="I55" s="5">
        <v>17.989999999999998</v>
      </c>
      <c r="J55" s="3">
        <v>0</v>
      </c>
      <c r="K55" s="3" t="s">
        <v>95</v>
      </c>
      <c r="L55" s="3">
        <v>4</v>
      </c>
      <c r="M55" s="5">
        <v>0.4</v>
      </c>
      <c r="N55" s="3" t="s">
        <v>112</v>
      </c>
    </row>
    <row r="56" spans="1:14" x14ac:dyDescent="0.25">
      <c r="A56" s="3" t="s">
        <v>159</v>
      </c>
      <c r="B56" s="3">
        <v>58</v>
      </c>
      <c r="C56" s="3" t="s">
        <v>106</v>
      </c>
      <c r="D56" s="3" t="s">
        <v>21</v>
      </c>
      <c r="E56" s="5">
        <v>14.57</v>
      </c>
      <c r="F56" s="3">
        <v>22</v>
      </c>
      <c r="G56" s="3" t="s">
        <v>135</v>
      </c>
      <c r="H56" s="3" t="s">
        <v>90</v>
      </c>
      <c r="I56" s="5">
        <v>13.99</v>
      </c>
      <c r="J56" s="3">
        <v>0</v>
      </c>
      <c r="K56" s="3" t="s">
        <v>102</v>
      </c>
      <c r="L56" s="3">
        <v>2</v>
      </c>
      <c r="M56" s="5">
        <v>0.63</v>
      </c>
      <c r="N56" s="3" t="s">
        <v>104</v>
      </c>
    </row>
    <row r="57" spans="1:14" x14ac:dyDescent="0.25">
      <c r="A57" s="3" t="s">
        <v>160</v>
      </c>
      <c r="B57" s="3">
        <v>63</v>
      </c>
      <c r="C57" s="3" t="s">
        <v>83</v>
      </c>
      <c r="D57" s="3" t="s">
        <v>21</v>
      </c>
      <c r="E57" s="5">
        <v>25.73</v>
      </c>
      <c r="F57" s="3">
        <v>11</v>
      </c>
      <c r="G57" s="3" t="s">
        <v>84</v>
      </c>
      <c r="H57" s="3" t="s">
        <v>85</v>
      </c>
      <c r="I57" s="5">
        <v>13.99</v>
      </c>
      <c r="J57" s="3">
        <v>0</v>
      </c>
      <c r="K57" s="3" t="s">
        <v>108</v>
      </c>
      <c r="L57" s="3">
        <v>1</v>
      </c>
      <c r="M57" s="5">
        <v>2.14</v>
      </c>
      <c r="N57" s="3" t="s">
        <v>112</v>
      </c>
    </row>
    <row r="58" spans="1:14" x14ac:dyDescent="0.25">
      <c r="A58" s="3" t="s">
        <v>161</v>
      </c>
      <c r="B58" s="3">
        <v>60</v>
      </c>
      <c r="C58" s="3" t="s">
        <v>106</v>
      </c>
      <c r="D58" s="3" t="s">
        <v>21</v>
      </c>
      <c r="E58" s="5">
        <v>3.01</v>
      </c>
      <c r="F58" s="3">
        <v>30</v>
      </c>
      <c r="G58" s="3" t="s">
        <v>94</v>
      </c>
      <c r="H58" s="3" t="s">
        <v>120</v>
      </c>
      <c r="I58" s="5">
        <v>13.99</v>
      </c>
      <c r="J58" s="3">
        <v>1</v>
      </c>
      <c r="K58" s="3" t="s">
        <v>86</v>
      </c>
      <c r="L58" s="3">
        <v>3</v>
      </c>
      <c r="M58" s="5">
        <v>0.1</v>
      </c>
      <c r="N58" s="3" t="s">
        <v>117</v>
      </c>
    </row>
    <row r="59" spans="1:14" x14ac:dyDescent="0.25">
      <c r="A59" s="3" t="s">
        <v>162</v>
      </c>
      <c r="B59" s="3">
        <v>66</v>
      </c>
      <c r="C59" s="3" t="s">
        <v>106</v>
      </c>
      <c r="D59" s="3" t="s">
        <v>19</v>
      </c>
      <c r="E59" s="5">
        <v>12.05</v>
      </c>
      <c r="F59" s="3">
        <v>33</v>
      </c>
      <c r="G59" s="3" t="s">
        <v>114</v>
      </c>
      <c r="H59" s="3" t="s">
        <v>122</v>
      </c>
      <c r="I59" s="5">
        <v>8.99</v>
      </c>
      <c r="J59" s="3">
        <v>1</v>
      </c>
      <c r="K59" s="3" t="s">
        <v>108</v>
      </c>
      <c r="L59" s="3">
        <v>3</v>
      </c>
      <c r="M59" s="5">
        <v>0.35</v>
      </c>
      <c r="N59" s="3" t="s">
        <v>96</v>
      </c>
    </row>
    <row r="60" spans="1:14" x14ac:dyDescent="0.25">
      <c r="A60" s="3" t="s">
        <v>163</v>
      </c>
      <c r="B60" s="3">
        <v>51</v>
      </c>
      <c r="C60" s="3" t="s">
        <v>93</v>
      </c>
      <c r="D60" s="3" t="s">
        <v>23</v>
      </c>
      <c r="E60" s="5">
        <v>3.7</v>
      </c>
      <c r="F60" s="3">
        <v>37</v>
      </c>
      <c r="G60" s="3" t="s">
        <v>114</v>
      </c>
      <c r="H60" s="3" t="s">
        <v>90</v>
      </c>
      <c r="I60" s="5">
        <v>17.989999999999998</v>
      </c>
      <c r="J60" s="3">
        <v>1</v>
      </c>
      <c r="K60" s="3" t="s">
        <v>126</v>
      </c>
      <c r="L60" s="3">
        <v>2</v>
      </c>
      <c r="M60" s="5">
        <v>0.1</v>
      </c>
      <c r="N60" s="3" t="s">
        <v>99</v>
      </c>
    </row>
    <row r="61" spans="1:14" x14ac:dyDescent="0.25">
      <c r="A61" s="3" t="s">
        <v>164</v>
      </c>
      <c r="B61" s="3">
        <v>63</v>
      </c>
      <c r="C61" s="3" t="s">
        <v>106</v>
      </c>
      <c r="D61" s="3" t="s">
        <v>23</v>
      </c>
      <c r="E61" s="5">
        <v>5.84</v>
      </c>
      <c r="F61" s="3">
        <v>20</v>
      </c>
      <c r="G61" s="3" t="s">
        <v>98</v>
      </c>
      <c r="H61" s="3" t="s">
        <v>90</v>
      </c>
      <c r="I61" s="5">
        <v>17.989999999999998</v>
      </c>
      <c r="J61" s="3">
        <v>0</v>
      </c>
      <c r="K61" s="3" t="s">
        <v>126</v>
      </c>
      <c r="L61" s="3">
        <v>1</v>
      </c>
      <c r="M61" s="5">
        <v>0.28000000000000003</v>
      </c>
      <c r="N61" s="3" t="s">
        <v>117</v>
      </c>
    </row>
    <row r="62" spans="1:14" x14ac:dyDescent="0.25">
      <c r="A62" s="3" t="s">
        <v>165</v>
      </c>
      <c r="B62" s="3">
        <v>31</v>
      </c>
      <c r="C62" s="3" t="s">
        <v>106</v>
      </c>
      <c r="D62" s="3" t="s">
        <v>19</v>
      </c>
      <c r="E62" s="5">
        <v>48.35</v>
      </c>
      <c r="F62" s="3">
        <v>11</v>
      </c>
      <c r="G62" s="3" t="s">
        <v>98</v>
      </c>
      <c r="H62" s="3" t="s">
        <v>120</v>
      </c>
      <c r="I62" s="5">
        <v>8.99</v>
      </c>
      <c r="J62" s="3">
        <v>0</v>
      </c>
      <c r="K62" s="3" t="s">
        <v>102</v>
      </c>
      <c r="L62" s="3">
        <v>5</v>
      </c>
      <c r="M62" s="5">
        <v>4.03</v>
      </c>
      <c r="N62" s="3" t="s">
        <v>112</v>
      </c>
    </row>
    <row r="63" spans="1:14" x14ac:dyDescent="0.25">
      <c r="A63" s="3" t="s">
        <v>166</v>
      </c>
      <c r="B63" s="3">
        <v>55</v>
      </c>
      <c r="C63" s="3" t="s">
        <v>83</v>
      </c>
      <c r="D63" s="3" t="s">
        <v>21</v>
      </c>
      <c r="E63" s="5">
        <v>2.89</v>
      </c>
      <c r="F63" s="3">
        <v>37</v>
      </c>
      <c r="G63" s="3" t="s">
        <v>135</v>
      </c>
      <c r="H63" s="3" t="s">
        <v>120</v>
      </c>
      <c r="I63" s="5">
        <v>13.99</v>
      </c>
      <c r="J63" s="3">
        <v>1</v>
      </c>
      <c r="K63" s="3" t="s">
        <v>102</v>
      </c>
      <c r="L63" s="3">
        <v>4</v>
      </c>
      <c r="M63" s="5">
        <v>0.08</v>
      </c>
      <c r="N63" s="3" t="s">
        <v>87</v>
      </c>
    </row>
    <row r="64" spans="1:14" x14ac:dyDescent="0.25">
      <c r="A64" s="3" t="s">
        <v>167</v>
      </c>
      <c r="B64" s="3">
        <v>38</v>
      </c>
      <c r="C64" s="3" t="s">
        <v>106</v>
      </c>
      <c r="D64" s="3" t="s">
        <v>23</v>
      </c>
      <c r="E64" s="5">
        <v>29.84</v>
      </c>
      <c r="F64" s="3">
        <v>56</v>
      </c>
      <c r="G64" s="3" t="s">
        <v>114</v>
      </c>
      <c r="H64" s="3" t="s">
        <v>120</v>
      </c>
      <c r="I64" s="5">
        <v>17.989999999999998</v>
      </c>
      <c r="J64" s="3">
        <v>0</v>
      </c>
      <c r="K64" s="3" t="s">
        <v>126</v>
      </c>
      <c r="L64" s="3">
        <v>4</v>
      </c>
      <c r="M64" s="5">
        <v>0.52</v>
      </c>
      <c r="N64" s="3" t="s">
        <v>96</v>
      </c>
    </row>
    <row r="65" spans="1:14" x14ac:dyDescent="0.25">
      <c r="A65" s="3" t="s">
        <v>168</v>
      </c>
      <c r="B65" s="3">
        <v>65</v>
      </c>
      <c r="C65" s="3" t="s">
        <v>83</v>
      </c>
      <c r="D65" s="3" t="s">
        <v>21</v>
      </c>
      <c r="E65" s="5">
        <v>19.329999999999998</v>
      </c>
      <c r="F65" s="3">
        <v>31</v>
      </c>
      <c r="G65" s="3" t="s">
        <v>135</v>
      </c>
      <c r="H65" s="3" t="s">
        <v>120</v>
      </c>
      <c r="I65" s="5">
        <v>13.99</v>
      </c>
      <c r="J65" s="3">
        <v>0</v>
      </c>
      <c r="K65" s="3" t="s">
        <v>126</v>
      </c>
      <c r="L65" s="3">
        <v>1</v>
      </c>
      <c r="M65" s="5">
        <v>0.6</v>
      </c>
      <c r="N65" s="3" t="s">
        <v>112</v>
      </c>
    </row>
    <row r="66" spans="1:14" x14ac:dyDescent="0.25">
      <c r="A66" s="3" t="s">
        <v>169</v>
      </c>
      <c r="B66" s="3">
        <v>43</v>
      </c>
      <c r="C66" s="3" t="s">
        <v>93</v>
      </c>
      <c r="D66" s="3" t="s">
        <v>23</v>
      </c>
      <c r="E66" s="5">
        <v>2.5</v>
      </c>
      <c r="F66" s="3">
        <v>33</v>
      </c>
      <c r="G66" s="3" t="s">
        <v>89</v>
      </c>
      <c r="H66" s="3" t="s">
        <v>85</v>
      </c>
      <c r="I66" s="5">
        <v>17.989999999999998</v>
      </c>
      <c r="J66" s="3">
        <v>1</v>
      </c>
      <c r="K66" s="3" t="s">
        <v>126</v>
      </c>
      <c r="L66" s="3">
        <v>3</v>
      </c>
      <c r="M66" s="5">
        <v>7.0000000000000007E-2</v>
      </c>
      <c r="N66" s="3" t="s">
        <v>87</v>
      </c>
    </row>
    <row r="67" spans="1:14" x14ac:dyDescent="0.25">
      <c r="A67" s="3" t="s">
        <v>170</v>
      </c>
      <c r="B67" s="3">
        <v>63</v>
      </c>
      <c r="C67" s="3" t="s">
        <v>106</v>
      </c>
      <c r="D67" s="3" t="s">
        <v>23</v>
      </c>
      <c r="E67" s="5">
        <v>6.97</v>
      </c>
      <c r="F67" s="3">
        <v>31</v>
      </c>
      <c r="G67" s="3" t="s">
        <v>135</v>
      </c>
      <c r="H67" s="3" t="s">
        <v>122</v>
      </c>
      <c r="I67" s="5">
        <v>17.989999999999998</v>
      </c>
      <c r="J67" s="3">
        <v>1</v>
      </c>
      <c r="K67" s="3" t="s">
        <v>95</v>
      </c>
      <c r="L67" s="3">
        <v>1</v>
      </c>
      <c r="M67" s="5">
        <v>0.22</v>
      </c>
      <c r="N67" s="3" t="s">
        <v>104</v>
      </c>
    </row>
    <row r="68" spans="1:14" x14ac:dyDescent="0.25">
      <c r="A68" s="3" t="s">
        <v>171</v>
      </c>
      <c r="B68" s="3">
        <v>64</v>
      </c>
      <c r="C68" s="3" t="s">
        <v>93</v>
      </c>
      <c r="D68" s="3" t="s">
        <v>21</v>
      </c>
      <c r="E68" s="5">
        <v>3.66</v>
      </c>
      <c r="F68" s="3">
        <v>6</v>
      </c>
      <c r="G68" s="3" t="s">
        <v>84</v>
      </c>
      <c r="H68" s="3" t="s">
        <v>90</v>
      </c>
      <c r="I68" s="5">
        <v>13.99</v>
      </c>
      <c r="J68" s="3">
        <v>0</v>
      </c>
      <c r="K68" s="3" t="s">
        <v>108</v>
      </c>
      <c r="L68" s="3">
        <v>1</v>
      </c>
      <c r="M68" s="5">
        <v>0.52</v>
      </c>
      <c r="N68" s="3" t="s">
        <v>104</v>
      </c>
    </row>
    <row r="69" spans="1:14" x14ac:dyDescent="0.25">
      <c r="A69" s="3" t="s">
        <v>172</v>
      </c>
      <c r="B69" s="3">
        <v>58</v>
      </c>
      <c r="C69" s="3" t="s">
        <v>93</v>
      </c>
      <c r="D69" s="3" t="s">
        <v>19</v>
      </c>
      <c r="E69" s="5">
        <v>30.85</v>
      </c>
      <c r="F69" s="3">
        <v>46</v>
      </c>
      <c r="G69" s="3" t="s">
        <v>135</v>
      </c>
      <c r="H69" s="3" t="s">
        <v>90</v>
      </c>
      <c r="I69" s="5">
        <v>8.99</v>
      </c>
      <c r="J69" s="3">
        <v>0</v>
      </c>
      <c r="K69" s="3" t="s">
        <v>102</v>
      </c>
      <c r="L69" s="3">
        <v>5</v>
      </c>
      <c r="M69" s="5">
        <v>0.66</v>
      </c>
      <c r="N69" s="3" t="s">
        <v>87</v>
      </c>
    </row>
    <row r="70" spans="1:14" x14ac:dyDescent="0.25">
      <c r="A70" s="3" t="s">
        <v>173</v>
      </c>
      <c r="B70" s="3">
        <v>31</v>
      </c>
      <c r="C70" s="3" t="s">
        <v>106</v>
      </c>
      <c r="D70" s="3" t="s">
        <v>21</v>
      </c>
      <c r="E70" s="5">
        <v>1.77</v>
      </c>
      <c r="F70" s="3">
        <v>34</v>
      </c>
      <c r="G70" s="3" t="s">
        <v>89</v>
      </c>
      <c r="H70" s="3" t="s">
        <v>85</v>
      </c>
      <c r="I70" s="5">
        <v>13.99</v>
      </c>
      <c r="J70" s="3">
        <v>1</v>
      </c>
      <c r="K70" s="3" t="s">
        <v>108</v>
      </c>
      <c r="L70" s="3">
        <v>3</v>
      </c>
      <c r="M70" s="5">
        <v>0.05</v>
      </c>
      <c r="N70" s="3" t="s">
        <v>91</v>
      </c>
    </row>
    <row r="71" spans="1:14" x14ac:dyDescent="0.25">
      <c r="A71" s="3" t="s">
        <v>174</v>
      </c>
      <c r="B71" s="3">
        <v>62</v>
      </c>
      <c r="C71" s="3" t="s">
        <v>83</v>
      </c>
      <c r="D71" s="3" t="s">
        <v>21</v>
      </c>
      <c r="E71" s="5">
        <v>16.649999999999999</v>
      </c>
      <c r="F71" s="3">
        <v>41</v>
      </c>
      <c r="G71" s="3" t="s">
        <v>135</v>
      </c>
      <c r="H71" s="3" t="s">
        <v>122</v>
      </c>
      <c r="I71" s="5">
        <v>13.99</v>
      </c>
      <c r="J71" s="3">
        <v>1</v>
      </c>
      <c r="K71" s="3" t="s">
        <v>102</v>
      </c>
      <c r="L71" s="3">
        <v>3</v>
      </c>
      <c r="M71" s="5">
        <v>0.4</v>
      </c>
      <c r="N71" s="3" t="s">
        <v>104</v>
      </c>
    </row>
    <row r="72" spans="1:14" x14ac:dyDescent="0.25">
      <c r="A72" s="3" t="s">
        <v>175</v>
      </c>
      <c r="B72" s="3">
        <v>35</v>
      </c>
      <c r="C72" s="3" t="s">
        <v>106</v>
      </c>
      <c r="D72" s="3" t="s">
        <v>21</v>
      </c>
      <c r="E72" s="5">
        <v>25.08</v>
      </c>
      <c r="F72" s="3">
        <v>2</v>
      </c>
      <c r="G72" s="3" t="s">
        <v>98</v>
      </c>
      <c r="H72" s="3" t="s">
        <v>85</v>
      </c>
      <c r="I72" s="5">
        <v>13.99</v>
      </c>
      <c r="J72" s="3">
        <v>0</v>
      </c>
      <c r="K72" s="3" t="s">
        <v>95</v>
      </c>
      <c r="L72" s="3">
        <v>5</v>
      </c>
      <c r="M72" s="5">
        <v>8.36</v>
      </c>
      <c r="N72" s="3" t="s">
        <v>87</v>
      </c>
    </row>
    <row r="73" spans="1:14" x14ac:dyDescent="0.25">
      <c r="A73" s="3" t="s">
        <v>176</v>
      </c>
      <c r="B73" s="3">
        <v>34</v>
      </c>
      <c r="C73" s="3" t="s">
        <v>83</v>
      </c>
      <c r="D73" s="3" t="s">
        <v>21</v>
      </c>
      <c r="E73" s="5">
        <v>23.2</v>
      </c>
      <c r="F73" s="3">
        <v>18</v>
      </c>
      <c r="G73" s="3" t="s">
        <v>94</v>
      </c>
      <c r="H73" s="3" t="s">
        <v>122</v>
      </c>
      <c r="I73" s="5">
        <v>13.99</v>
      </c>
      <c r="J73" s="3">
        <v>0</v>
      </c>
      <c r="K73" s="3" t="s">
        <v>102</v>
      </c>
      <c r="L73" s="3">
        <v>1</v>
      </c>
      <c r="M73" s="5">
        <v>1.22</v>
      </c>
      <c r="N73" s="3" t="s">
        <v>112</v>
      </c>
    </row>
    <row r="74" spans="1:14" x14ac:dyDescent="0.25">
      <c r="A74" s="3" t="s">
        <v>177</v>
      </c>
      <c r="B74" s="3">
        <v>65</v>
      </c>
      <c r="C74" s="3" t="s">
        <v>83</v>
      </c>
      <c r="D74" s="3" t="s">
        <v>23</v>
      </c>
      <c r="E74" s="5">
        <v>37.82</v>
      </c>
      <c r="F74" s="3">
        <v>31</v>
      </c>
      <c r="G74" s="3" t="s">
        <v>98</v>
      </c>
      <c r="H74" s="3" t="s">
        <v>122</v>
      </c>
      <c r="I74" s="5">
        <v>17.989999999999998</v>
      </c>
      <c r="J74" s="3">
        <v>0</v>
      </c>
      <c r="K74" s="3" t="s">
        <v>86</v>
      </c>
      <c r="L74" s="3">
        <v>3</v>
      </c>
      <c r="M74" s="5">
        <v>1.18</v>
      </c>
      <c r="N74" s="3" t="s">
        <v>91</v>
      </c>
    </row>
    <row r="75" spans="1:14" x14ac:dyDescent="0.25">
      <c r="A75" s="3" t="s">
        <v>178</v>
      </c>
      <c r="B75" s="3">
        <v>68</v>
      </c>
      <c r="C75" s="3" t="s">
        <v>106</v>
      </c>
      <c r="D75" s="3" t="s">
        <v>21</v>
      </c>
      <c r="E75" s="5">
        <v>28.44</v>
      </c>
      <c r="F75" s="3">
        <v>55</v>
      </c>
      <c r="G75" s="3" t="s">
        <v>89</v>
      </c>
      <c r="H75" s="3" t="s">
        <v>111</v>
      </c>
      <c r="I75" s="5">
        <v>13.99</v>
      </c>
      <c r="J75" s="3">
        <v>0</v>
      </c>
      <c r="K75" s="3" t="s">
        <v>95</v>
      </c>
      <c r="L75" s="3">
        <v>3</v>
      </c>
      <c r="M75" s="5">
        <v>0.51</v>
      </c>
      <c r="N75" s="3" t="s">
        <v>104</v>
      </c>
    </row>
    <row r="76" spans="1:14" x14ac:dyDescent="0.25">
      <c r="A76" s="3" t="s">
        <v>179</v>
      </c>
      <c r="B76" s="3">
        <v>46</v>
      </c>
      <c r="C76" s="3" t="s">
        <v>83</v>
      </c>
      <c r="D76" s="3" t="s">
        <v>21</v>
      </c>
      <c r="E76" s="5">
        <v>13.38</v>
      </c>
      <c r="F76" s="3">
        <v>3</v>
      </c>
      <c r="G76" s="3" t="s">
        <v>114</v>
      </c>
      <c r="H76" s="3" t="s">
        <v>111</v>
      </c>
      <c r="I76" s="5">
        <v>13.99</v>
      </c>
      <c r="J76" s="3">
        <v>0</v>
      </c>
      <c r="K76" s="3" t="s">
        <v>126</v>
      </c>
      <c r="L76" s="3">
        <v>2</v>
      </c>
      <c r="M76" s="5">
        <v>3.35</v>
      </c>
      <c r="N76" s="3" t="s">
        <v>104</v>
      </c>
    </row>
    <row r="77" spans="1:14" x14ac:dyDescent="0.25">
      <c r="A77" s="3" t="s">
        <v>180</v>
      </c>
      <c r="B77" s="3">
        <v>62</v>
      </c>
      <c r="C77" s="3" t="s">
        <v>93</v>
      </c>
      <c r="D77" s="3" t="s">
        <v>21</v>
      </c>
      <c r="E77" s="5">
        <v>14.8</v>
      </c>
      <c r="F77" s="3">
        <v>40</v>
      </c>
      <c r="G77" s="3" t="s">
        <v>114</v>
      </c>
      <c r="H77" s="3" t="s">
        <v>90</v>
      </c>
      <c r="I77" s="5">
        <v>13.99</v>
      </c>
      <c r="J77" s="3">
        <v>1</v>
      </c>
      <c r="K77" s="3" t="s">
        <v>95</v>
      </c>
      <c r="L77" s="3">
        <v>5</v>
      </c>
      <c r="M77" s="5">
        <v>0.36</v>
      </c>
      <c r="N77" s="3" t="s">
        <v>96</v>
      </c>
    </row>
    <row r="78" spans="1:14" x14ac:dyDescent="0.25">
      <c r="A78" s="3" t="s">
        <v>181</v>
      </c>
      <c r="B78" s="3">
        <v>63</v>
      </c>
      <c r="C78" s="3" t="s">
        <v>83</v>
      </c>
      <c r="D78" s="3" t="s">
        <v>23</v>
      </c>
      <c r="E78" s="5">
        <v>3.39</v>
      </c>
      <c r="F78" s="3">
        <v>57</v>
      </c>
      <c r="G78" s="3" t="s">
        <v>114</v>
      </c>
      <c r="H78" s="3" t="s">
        <v>90</v>
      </c>
      <c r="I78" s="5">
        <v>17.989999999999998</v>
      </c>
      <c r="J78" s="3">
        <v>1</v>
      </c>
      <c r="K78" s="3" t="s">
        <v>108</v>
      </c>
      <c r="L78" s="3">
        <v>4</v>
      </c>
      <c r="M78" s="5">
        <v>0.06</v>
      </c>
      <c r="N78" s="3" t="s">
        <v>91</v>
      </c>
    </row>
    <row r="79" spans="1:14" x14ac:dyDescent="0.25">
      <c r="A79" s="3" t="s">
        <v>182</v>
      </c>
      <c r="B79" s="3">
        <v>62</v>
      </c>
      <c r="C79" s="3" t="s">
        <v>93</v>
      </c>
      <c r="D79" s="3" t="s">
        <v>23</v>
      </c>
      <c r="E79" s="5">
        <v>13.15</v>
      </c>
      <c r="F79" s="3">
        <v>11</v>
      </c>
      <c r="G79" s="3" t="s">
        <v>98</v>
      </c>
      <c r="H79" s="3" t="s">
        <v>120</v>
      </c>
      <c r="I79" s="5">
        <v>17.989999999999998</v>
      </c>
      <c r="J79" s="3">
        <v>0</v>
      </c>
      <c r="K79" s="3" t="s">
        <v>102</v>
      </c>
      <c r="L79" s="3">
        <v>1</v>
      </c>
      <c r="M79" s="5">
        <v>1.1000000000000001</v>
      </c>
      <c r="N79" s="3" t="s">
        <v>112</v>
      </c>
    </row>
    <row r="80" spans="1:14" x14ac:dyDescent="0.25">
      <c r="A80" s="3" t="s">
        <v>183</v>
      </c>
      <c r="B80" s="3">
        <v>41</v>
      </c>
      <c r="C80" s="3" t="s">
        <v>106</v>
      </c>
      <c r="D80" s="3" t="s">
        <v>19</v>
      </c>
      <c r="E80" s="5">
        <v>15.26</v>
      </c>
      <c r="F80" s="3">
        <v>21</v>
      </c>
      <c r="G80" s="3" t="s">
        <v>114</v>
      </c>
      <c r="H80" s="3" t="s">
        <v>120</v>
      </c>
      <c r="I80" s="5">
        <v>8.99</v>
      </c>
      <c r="J80" s="3">
        <v>0</v>
      </c>
      <c r="K80" s="3" t="s">
        <v>102</v>
      </c>
      <c r="L80" s="3">
        <v>5</v>
      </c>
      <c r="M80" s="5">
        <v>0.69</v>
      </c>
      <c r="N80" s="3" t="s">
        <v>96</v>
      </c>
    </row>
    <row r="81" spans="1:14" x14ac:dyDescent="0.25">
      <c r="A81" s="3" t="s">
        <v>184</v>
      </c>
      <c r="B81" s="3">
        <v>27</v>
      </c>
      <c r="C81" s="3" t="s">
        <v>83</v>
      </c>
      <c r="D81" s="3" t="s">
        <v>23</v>
      </c>
      <c r="E81" s="5">
        <v>79.17</v>
      </c>
      <c r="F81" s="3">
        <v>12</v>
      </c>
      <c r="G81" s="3" t="s">
        <v>114</v>
      </c>
      <c r="H81" s="3" t="s">
        <v>122</v>
      </c>
      <c r="I81" s="5">
        <v>17.989999999999998</v>
      </c>
      <c r="J81" s="3">
        <v>0</v>
      </c>
      <c r="K81" s="3" t="s">
        <v>102</v>
      </c>
      <c r="L81" s="3">
        <v>2</v>
      </c>
      <c r="M81" s="5">
        <v>6.09</v>
      </c>
      <c r="N81" s="3" t="s">
        <v>96</v>
      </c>
    </row>
    <row r="82" spans="1:14" x14ac:dyDescent="0.25">
      <c r="A82" s="3" t="s">
        <v>185</v>
      </c>
      <c r="B82" s="3">
        <v>60</v>
      </c>
      <c r="C82" s="3" t="s">
        <v>93</v>
      </c>
      <c r="D82" s="3" t="s">
        <v>19</v>
      </c>
      <c r="E82" s="5">
        <v>9.1300000000000008</v>
      </c>
      <c r="F82" s="3">
        <v>43</v>
      </c>
      <c r="G82" s="3" t="s">
        <v>135</v>
      </c>
      <c r="H82" s="3" t="s">
        <v>111</v>
      </c>
      <c r="I82" s="5">
        <v>8.99</v>
      </c>
      <c r="J82" s="3">
        <v>1</v>
      </c>
      <c r="K82" s="3" t="s">
        <v>102</v>
      </c>
      <c r="L82" s="3">
        <v>1</v>
      </c>
      <c r="M82" s="5">
        <v>0.21</v>
      </c>
      <c r="N82" s="3" t="s">
        <v>117</v>
      </c>
    </row>
    <row r="83" spans="1:14" x14ac:dyDescent="0.25">
      <c r="A83" s="3" t="s">
        <v>186</v>
      </c>
      <c r="B83" s="3">
        <v>60</v>
      </c>
      <c r="C83" s="3" t="s">
        <v>106</v>
      </c>
      <c r="D83" s="3" t="s">
        <v>23</v>
      </c>
      <c r="E83" s="5">
        <v>3.29</v>
      </c>
      <c r="F83" s="3">
        <v>20</v>
      </c>
      <c r="G83" s="3" t="s">
        <v>94</v>
      </c>
      <c r="H83" s="3" t="s">
        <v>90</v>
      </c>
      <c r="I83" s="5">
        <v>17.989999999999998</v>
      </c>
      <c r="J83" s="3">
        <v>1</v>
      </c>
      <c r="K83" s="3" t="s">
        <v>102</v>
      </c>
      <c r="L83" s="3">
        <v>2</v>
      </c>
      <c r="M83" s="5">
        <v>0.16</v>
      </c>
      <c r="N83" s="3" t="s">
        <v>96</v>
      </c>
    </row>
    <row r="84" spans="1:14" x14ac:dyDescent="0.25">
      <c r="A84" s="3" t="s">
        <v>187</v>
      </c>
      <c r="B84" s="3">
        <v>58</v>
      </c>
      <c r="C84" s="3" t="s">
        <v>93</v>
      </c>
      <c r="D84" s="3" t="s">
        <v>21</v>
      </c>
      <c r="E84" s="5">
        <v>9.52</v>
      </c>
      <c r="F84" s="3">
        <v>51</v>
      </c>
      <c r="G84" s="3" t="s">
        <v>89</v>
      </c>
      <c r="H84" s="3" t="s">
        <v>111</v>
      </c>
      <c r="I84" s="5">
        <v>13.99</v>
      </c>
      <c r="J84" s="3">
        <v>1</v>
      </c>
      <c r="K84" s="3" t="s">
        <v>108</v>
      </c>
      <c r="L84" s="3">
        <v>1</v>
      </c>
      <c r="M84" s="5">
        <v>0.18</v>
      </c>
      <c r="N84" s="3" t="s">
        <v>91</v>
      </c>
    </row>
    <row r="85" spans="1:14" x14ac:dyDescent="0.25">
      <c r="A85" s="3" t="s">
        <v>188</v>
      </c>
      <c r="B85" s="3">
        <v>18</v>
      </c>
      <c r="C85" s="3" t="s">
        <v>106</v>
      </c>
      <c r="D85" s="3" t="s">
        <v>21</v>
      </c>
      <c r="E85" s="5">
        <v>3.56</v>
      </c>
      <c r="F85" s="3">
        <v>23</v>
      </c>
      <c r="G85" s="3" t="s">
        <v>98</v>
      </c>
      <c r="H85" s="3" t="s">
        <v>122</v>
      </c>
      <c r="I85" s="5">
        <v>13.99</v>
      </c>
      <c r="J85" s="3">
        <v>0</v>
      </c>
      <c r="K85" s="3" t="s">
        <v>102</v>
      </c>
      <c r="L85" s="3">
        <v>4</v>
      </c>
      <c r="M85" s="5">
        <v>0.15</v>
      </c>
      <c r="N85" s="3" t="s">
        <v>99</v>
      </c>
    </row>
    <row r="86" spans="1:14" x14ac:dyDescent="0.25">
      <c r="A86" s="3" t="s">
        <v>189</v>
      </c>
      <c r="B86" s="3">
        <v>48</v>
      </c>
      <c r="C86" s="3" t="s">
        <v>83</v>
      </c>
      <c r="D86" s="3" t="s">
        <v>23</v>
      </c>
      <c r="E86" s="5">
        <v>11.1</v>
      </c>
      <c r="F86" s="3">
        <v>41</v>
      </c>
      <c r="G86" s="3" t="s">
        <v>84</v>
      </c>
      <c r="H86" s="3" t="s">
        <v>90</v>
      </c>
      <c r="I86" s="5">
        <v>17.989999999999998</v>
      </c>
      <c r="J86" s="3">
        <v>1</v>
      </c>
      <c r="K86" s="3" t="s">
        <v>86</v>
      </c>
      <c r="L86" s="3">
        <v>5</v>
      </c>
      <c r="M86" s="5">
        <v>0.26</v>
      </c>
      <c r="N86" s="3" t="s">
        <v>117</v>
      </c>
    </row>
    <row r="87" spans="1:14" x14ac:dyDescent="0.25">
      <c r="A87" s="3" t="s">
        <v>190</v>
      </c>
      <c r="B87" s="3">
        <v>26</v>
      </c>
      <c r="C87" s="3" t="s">
        <v>83</v>
      </c>
      <c r="D87" s="3" t="s">
        <v>21</v>
      </c>
      <c r="E87" s="5">
        <v>23.13</v>
      </c>
      <c r="F87" s="3">
        <v>27</v>
      </c>
      <c r="G87" s="3" t="s">
        <v>98</v>
      </c>
      <c r="H87" s="3" t="s">
        <v>90</v>
      </c>
      <c r="I87" s="5">
        <v>13.99</v>
      </c>
      <c r="J87" s="3">
        <v>0</v>
      </c>
      <c r="K87" s="3" t="s">
        <v>102</v>
      </c>
      <c r="L87" s="3">
        <v>2</v>
      </c>
      <c r="M87" s="5">
        <v>0.83</v>
      </c>
      <c r="N87" s="3" t="s">
        <v>117</v>
      </c>
    </row>
    <row r="88" spans="1:14" x14ac:dyDescent="0.25">
      <c r="A88" s="3" t="s">
        <v>191</v>
      </c>
      <c r="B88" s="3">
        <v>21</v>
      </c>
      <c r="C88" s="3" t="s">
        <v>106</v>
      </c>
      <c r="D88" s="3" t="s">
        <v>23</v>
      </c>
      <c r="E88" s="5">
        <v>9.91</v>
      </c>
      <c r="F88" s="3">
        <v>27</v>
      </c>
      <c r="G88" s="3" t="s">
        <v>94</v>
      </c>
      <c r="H88" s="3" t="s">
        <v>120</v>
      </c>
      <c r="I88" s="5">
        <v>17.989999999999998</v>
      </c>
      <c r="J88" s="3">
        <v>0</v>
      </c>
      <c r="K88" s="3" t="s">
        <v>102</v>
      </c>
      <c r="L88" s="3">
        <v>2</v>
      </c>
      <c r="M88" s="5">
        <v>0.35</v>
      </c>
      <c r="N88" s="3" t="s">
        <v>91</v>
      </c>
    </row>
    <row r="89" spans="1:14" x14ac:dyDescent="0.25">
      <c r="A89" s="3" t="s">
        <v>192</v>
      </c>
      <c r="B89" s="3">
        <v>46</v>
      </c>
      <c r="C89" s="3" t="s">
        <v>83</v>
      </c>
      <c r="D89" s="3" t="s">
        <v>19</v>
      </c>
      <c r="E89" s="5">
        <v>6.22</v>
      </c>
      <c r="F89" s="3">
        <v>36</v>
      </c>
      <c r="G89" s="3" t="s">
        <v>94</v>
      </c>
      <c r="H89" s="3" t="s">
        <v>111</v>
      </c>
      <c r="I89" s="5">
        <v>8.99</v>
      </c>
      <c r="J89" s="3">
        <v>1</v>
      </c>
      <c r="K89" s="3" t="s">
        <v>126</v>
      </c>
      <c r="L89" s="3">
        <v>2</v>
      </c>
      <c r="M89" s="5">
        <v>0.17</v>
      </c>
      <c r="N89" s="3" t="s">
        <v>99</v>
      </c>
    </row>
    <row r="90" spans="1:14" x14ac:dyDescent="0.25">
      <c r="A90" s="3" t="s">
        <v>193</v>
      </c>
      <c r="B90" s="3">
        <v>62</v>
      </c>
      <c r="C90" s="3" t="s">
        <v>93</v>
      </c>
      <c r="D90" s="3" t="s">
        <v>23</v>
      </c>
      <c r="E90" s="5">
        <v>0.45</v>
      </c>
      <c r="F90" s="3">
        <v>20</v>
      </c>
      <c r="G90" s="3" t="s">
        <v>89</v>
      </c>
      <c r="H90" s="3" t="s">
        <v>122</v>
      </c>
      <c r="I90" s="5">
        <v>17.989999999999998</v>
      </c>
      <c r="J90" s="3">
        <v>0</v>
      </c>
      <c r="K90" s="3" t="s">
        <v>102</v>
      </c>
      <c r="L90" s="3">
        <v>5</v>
      </c>
      <c r="M90" s="5">
        <v>0.02</v>
      </c>
      <c r="N90" s="3" t="s">
        <v>91</v>
      </c>
    </row>
    <row r="91" spans="1:14" x14ac:dyDescent="0.25">
      <c r="A91" s="3" t="s">
        <v>194</v>
      </c>
      <c r="B91" s="3">
        <v>35</v>
      </c>
      <c r="C91" s="3" t="s">
        <v>93</v>
      </c>
      <c r="D91" s="3" t="s">
        <v>21</v>
      </c>
      <c r="E91" s="5">
        <v>17.53</v>
      </c>
      <c r="F91" s="3">
        <v>38</v>
      </c>
      <c r="G91" s="3" t="s">
        <v>98</v>
      </c>
      <c r="H91" s="3" t="s">
        <v>111</v>
      </c>
      <c r="I91" s="5">
        <v>13.99</v>
      </c>
      <c r="J91" s="3">
        <v>1</v>
      </c>
      <c r="K91" s="3" t="s">
        <v>126</v>
      </c>
      <c r="L91" s="3">
        <v>1</v>
      </c>
      <c r="M91" s="5">
        <v>0.45</v>
      </c>
      <c r="N91" s="3" t="s">
        <v>87</v>
      </c>
    </row>
    <row r="92" spans="1:14" x14ac:dyDescent="0.25">
      <c r="A92" s="3" t="s">
        <v>195</v>
      </c>
      <c r="B92" s="3">
        <v>61</v>
      </c>
      <c r="C92" s="3" t="s">
        <v>93</v>
      </c>
      <c r="D92" s="3" t="s">
        <v>21</v>
      </c>
      <c r="E92" s="5">
        <v>4.5199999999999996</v>
      </c>
      <c r="F92" s="3">
        <v>21</v>
      </c>
      <c r="G92" s="3" t="s">
        <v>89</v>
      </c>
      <c r="H92" s="3" t="s">
        <v>122</v>
      </c>
      <c r="I92" s="5">
        <v>13.99</v>
      </c>
      <c r="J92" s="3">
        <v>1</v>
      </c>
      <c r="K92" s="3" t="s">
        <v>95</v>
      </c>
      <c r="L92" s="3">
        <v>2</v>
      </c>
      <c r="M92" s="5">
        <v>0.21</v>
      </c>
      <c r="N92" s="3" t="s">
        <v>96</v>
      </c>
    </row>
    <row r="93" spans="1:14" x14ac:dyDescent="0.25">
      <c r="A93" s="3" t="s">
        <v>196</v>
      </c>
      <c r="B93" s="3">
        <v>37</v>
      </c>
      <c r="C93" s="3" t="s">
        <v>106</v>
      </c>
      <c r="D93" s="3" t="s">
        <v>19</v>
      </c>
      <c r="E93" s="5">
        <v>9.69</v>
      </c>
      <c r="F93" s="3">
        <v>24</v>
      </c>
      <c r="G93" s="3" t="s">
        <v>94</v>
      </c>
      <c r="H93" s="3" t="s">
        <v>90</v>
      </c>
      <c r="I93" s="5">
        <v>8.99</v>
      </c>
      <c r="J93" s="3">
        <v>0</v>
      </c>
      <c r="K93" s="3" t="s">
        <v>126</v>
      </c>
      <c r="L93" s="3">
        <v>4</v>
      </c>
      <c r="M93" s="5">
        <v>0.39</v>
      </c>
      <c r="N93" s="3" t="s">
        <v>99</v>
      </c>
    </row>
    <row r="94" spans="1:14" x14ac:dyDescent="0.25">
      <c r="A94" s="3" t="s">
        <v>197</v>
      </c>
      <c r="B94" s="3">
        <v>46</v>
      </c>
      <c r="C94" s="3" t="s">
        <v>93</v>
      </c>
      <c r="D94" s="3" t="s">
        <v>21</v>
      </c>
      <c r="E94" s="5">
        <v>5.78</v>
      </c>
      <c r="F94" s="3">
        <v>4</v>
      </c>
      <c r="G94" s="3" t="s">
        <v>94</v>
      </c>
      <c r="H94" s="3" t="s">
        <v>111</v>
      </c>
      <c r="I94" s="5">
        <v>13.99</v>
      </c>
      <c r="J94" s="3">
        <v>0</v>
      </c>
      <c r="K94" s="3" t="s">
        <v>126</v>
      </c>
      <c r="L94" s="3">
        <v>2</v>
      </c>
      <c r="M94" s="5">
        <v>1.1599999999999999</v>
      </c>
      <c r="N94" s="3" t="s">
        <v>91</v>
      </c>
    </row>
    <row r="95" spans="1:14" x14ac:dyDescent="0.25">
      <c r="A95" s="3" t="s">
        <v>198</v>
      </c>
      <c r="B95" s="3">
        <v>41</v>
      </c>
      <c r="C95" s="3" t="s">
        <v>93</v>
      </c>
      <c r="D95" s="3" t="s">
        <v>23</v>
      </c>
      <c r="E95" s="5">
        <v>18.87</v>
      </c>
      <c r="F95" s="3">
        <v>9</v>
      </c>
      <c r="G95" s="3" t="s">
        <v>89</v>
      </c>
      <c r="H95" s="3" t="s">
        <v>85</v>
      </c>
      <c r="I95" s="5">
        <v>17.989999999999998</v>
      </c>
      <c r="J95" s="3">
        <v>0</v>
      </c>
      <c r="K95" s="3" t="s">
        <v>86</v>
      </c>
      <c r="L95" s="3">
        <v>3</v>
      </c>
      <c r="M95" s="5">
        <v>1.89</v>
      </c>
      <c r="N95" s="3" t="s">
        <v>117</v>
      </c>
    </row>
    <row r="96" spans="1:14" x14ac:dyDescent="0.25">
      <c r="A96" s="3" t="s">
        <v>199</v>
      </c>
      <c r="B96" s="3">
        <v>21</v>
      </c>
      <c r="C96" s="3" t="s">
        <v>93</v>
      </c>
      <c r="D96" s="3" t="s">
        <v>23</v>
      </c>
      <c r="E96" s="5">
        <v>4.8899999999999997</v>
      </c>
      <c r="F96" s="3">
        <v>3</v>
      </c>
      <c r="G96" s="3" t="s">
        <v>98</v>
      </c>
      <c r="H96" s="3" t="s">
        <v>120</v>
      </c>
      <c r="I96" s="5">
        <v>17.989999999999998</v>
      </c>
      <c r="J96" s="3">
        <v>0</v>
      </c>
      <c r="K96" s="3" t="s">
        <v>102</v>
      </c>
      <c r="L96" s="3">
        <v>4</v>
      </c>
      <c r="M96" s="5">
        <v>1.22</v>
      </c>
      <c r="N96" s="3" t="s">
        <v>91</v>
      </c>
    </row>
    <row r="97" spans="1:14" x14ac:dyDescent="0.25">
      <c r="A97" s="3" t="s">
        <v>200</v>
      </c>
      <c r="B97" s="3">
        <v>55</v>
      </c>
      <c r="C97" s="3" t="s">
        <v>93</v>
      </c>
      <c r="D97" s="3" t="s">
        <v>23</v>
      </c>
      <c r="E97" s="5">
        <v>1.66</v>
      </c>
      <c r="F97" s="3">
        <v>54</v>
      </c>
      <c r="G97" s="3" t="s">
        <v>98</v>
      </c>
      <c r="H97" s="3" t="s">
        <v>85</v>
      </c>
      <c r="I97" s="5">
        <v>17.989999999999998</v>
      </c>
      <c r="J97" s="3">
        <v>1</v>
      </c>
      <c r="K97" s="3" t="s">
        <v>108</v>
      </c>
      <c r="L97" s="3">
        <v>4</v>
      </c>
      <c r="M97" s="5">
        <v>0.03</v>
      </c>
      <c r="N97" s="3" t="s">
        <v>96</v>
      </c>
    </row>
    <row r="98" spans="1:14" x14ac:dyDescent="0.25">
      <c r="A98" s="3" t="s">
        <v>201</v>
      </c>
      <c r="B98" s="3">
        <v>64</v>
      </c>
      <c r="C98" s="3" t="s">
        <v>93</v>
      </c>
      <c r="D98" s="3" t="s">
        <v>23</v>
      </c>
      <c r="E98" s="5">
        <v>4.42</v>
      </c>
      <c r="F98" s="3">
        <v>17</v>
      </c>
      <c r="G98" s="3" t="s">
        <v>114</v>
      </c>
      <c r="H98" s="3" t="s">
        <v>111</v>
      </c>
      <c r="I98" s="5">
        <v>17.989999999999998</v>
      </c>
      <c r="J98" s="3">
        <v>1</v>
      </c>
      <c r="K98" s="3" t="s">
        <v>95</v>
      </c>
      <c r="L98" s="3">
        <v>3</v>
      </c>
      <c r="M98" s="5">
        <v>0.25</v>
      </c>
      <c r="N98" s="3" t="s">
        <v>99</v>
      </c>
    </row>
    <row r="99" spans="1:14" x14ac:dyDescent="0.25">
      <c r="A99" s="3" t="s">
        <v>202</v>
      </c>
      <c r="B99" s="3">
        <v>36</v>
      </c>
      <c r="C99" s="3" t="s">
        <v>83</v>
      </c>
      <c r="D99" s="3" t="s">
        <v>23</v>
      </c>
      <c r="E99" s="5">
        <v>13.38</v>
      </c>
      <c r="F99" s="3">
        <v>22</v>
      </c>
      <c r="G99" s="3" t="s">
        <v>135</v>
      </c>
      <c r="H99" s="3" t="s">
        <v>90</v>
      </c>
      <c r="I99" s="5">
        <v>17.989999999999998</v>
      </c>
      <c r="J99" s="3">
        <v>0</v>
      </c>
      <c r="K99" s="3" t="s">
        <v>86</v>
      </c>
      <c r="L99" s="3">
        <v>4</v>
      </c>
      <c r="M99" s="5">
        <v>0.57999999999999996</v>
      </c>
      <c r="N99" s="3" t="s">
        <v>117</v>
      </c>
    </row>
    <row r="100" spans="1:14" x14ac:dyDescent="0.25">
      <c r="A100" s="3" t="s">
        <v>203</v>
      </c>
      <c r="B100" s="3">
        <v>67</v>
      </c>
      <c r="C100" s="3" t="s">
        <v>93</v>
      </c>
      <c r="D100" s="3" t="s">
        <v>23</v>
      </c>
      <c r="E100" s="5">
        <v>9.8699999999999992</v>
      </c>
      <c r="F100" s="3">
        <v>6</v>
      </c>
      <c r="G100" s="3" t="s">
        <v>89</v>
      </c>
      <c r="H100" s="3" t="s">
        <v>85</v>
      </c>
      <c r="I100" s="5">
        <v>17.989999999999998</v>
      </c>
      <c r="J100" s="3">
        <v>0</v>
      </c>
      <c r="K100" s="3" t="s">
        <v>108</v>
      </c>
      <c r="L100" s="3">
        <v>3</v>
      </c>
      <c r="M100" s="5">
        <v>1.41</v>
      </c>
      <c r="N100" s="3" t="s">
        <v>87</v>
      </c>
    </row>
    <row r="101" spans="1:14" x14ac:dyDescent="0.25">
      <c r="A101" s="3" t="s">
        <v>204</v>
      </c>
      <c r="B101" s="3">
        <v>23</v>
      </c>
      <c r="C101" s="3" t="s">
        <v>93</v>
      </c>
      <c r="D101" s="3" t="s">
        <v>23</v>
      </c>
      <c r="E101" s="5">
        <v>23.6</v>
      </c>
      <c r="F101" s="3">
        <v>56</v>
      </c>
      <c r="G101" s="3" t="s">
        <v>114</v>
      </c>
      <c r="H101" s="3" t="s">
        <v>85</v>
      </c>
      <c r="I101" s="5">
        <v>17.989999999999998</v>
      </c>
      <c r="J101" s="3">
        <v>0</v>
      </c>
      <c r="K101" s="3" t="s">
        <v>108</v>
      </c>
      <c r="L101" s="3">
        <v>4</v>
      </c>
      <c r="M101" s="5">
        <v>0.41</v>
      </c>
      <c r="N101" s="3" t="s">
        <v>91</v>
      </c>
    </row>
    <row r="102" spans="1:14" x14ac:dyDescent="0.25">
      <c r="A102" s="3" t="s">
        <v>205</v>
      </c>
      <c r="B102" s="3">
        <v>19</v>
      </c>
      <c r="C102" s="3" t="s">
        <v>106</v>
      </c>
      <c r="D102" s="3" t="s">
        <v>19</v>
      </c>
      <c r="E102" s="5">
        <v>3.89</v>
      </c>
      <c r="F102" s="3">
        <v>33</v>
      </c>
      <c r="G102" s="3" t="s">
        <v>135</v>
      </c>
      <c r="H102" s="3" t="s">
        <v>90</v>
      </c>
      <c r="I102" s="5">
        <v>8.99</v>
      </c>
      <c r="J102" s="3">
        <v>1</v>
      </c>
      <c r="K102" s="3" t="s">
        <v>126</v>
      </c>
      <c r="L102" s="3">
        <v>1</v>
      </c>
      <c r="M102" s="5">
        <v>0.11</v>
      </c>
      <c r="N102" s="3" t="s">
        <v>104</v>
      </c>
    </row>
    <row r="103" spans="1:14" x14ac:dyDescent="0.25">
      <c r="A103" s="3" t="s">
        <v>206</v>
      </c>
      <c r="B103" s="3">
        <v>20</v>
      </c>
      <c r="C103" s="3" t="s">
        <v>83</v>
      </c>
      <c r="D103" s="3" t="s">
        <v>23</v>
      </c>
      <c r="E103" s="5">
        <v>3.4</v>
      </c>
      <c r="F103" s="3">
        <v>33</v>
      </c>
      <c r="G103" s="3" t="s">
        <v>84</v>
      </c>
      <c r="H103" s="3" t="s">
        <v>122</v>
      </c>
      <c r="I103" s="5">
        <v>17.989999999999998</v>
      </c>
      <c r="J103" s="3">
        <v>1</v>
      </c>
      <c r="K103" s="3" t="s">
        <v>95</v>
      </c>
      <c r="L103" s="3">
        <v>5</v>
      </c>
      <c r="M103" s="5">
        <v>0.1</v>
      </c>
      <c r="N103" s="3" t="s">
        <v>96</v>
      </c>
    </row>
    <row r="104" spans="1:14" x14ac:dyDescent="0.25">
      <c r="A104" s="3" t="s">
        <v>207</v>
      </c>
      <c r="B104" s="3">
        <v>50</v>
      </c>
      <c r="C104" s="3" t="s">
        <v>93</v>
      </c>
      <c r="D104" s="3" t="s">
        <v>21</v>
      </c>
      <c r="E104" s="5">
        <v>3.58</v>
      </c>
      <c r="F104" s="3">
        <v>54</v>
      </c>
      <c r="G104" s="3" t="s">
        <v>89</v>
      </c>
      <c r="H104" s="3" t="s">
        <v>122</v>
      </c>
      <c r="I104" s="5">
        <v>13.99</v>
      </c>
      <c r="J104" s="3">
        <v>1</v>
      </c>
      <c r="K104" s="3" t="s">
        <v>126</v>
      </c>
      <c r="L104" s="3">
        <v>4</v>
      </c>
      <c r="M104" s="5">
        <v>7.0000000000000007E-2</v>
      </c>
      <c r="N104" s="3" t="s">
        <v>104</v>
      </c>
    </row>
    <row r="105" spans="1:14" x14ac:dyDescent="0.25">
      <c r="A105" s="3" t="s">
        <v>208</v>
      </c>
      <c r="B105" s="3">
        <v>33</v>
      </c>
      <c r="C105" s="3" t="s">
        <v>83</v>
      </c>
      <c r="D105" s="3" t="s">
        <v>23</v>
      </c>
      <c r="E105" s="5">
        <v>31.11</v>
      </c>
      <c r="F105" s="3">
        <v>39</v>
      </c>
      <c r="G105" s="3" t="s">
        <v>114</v>
      </c>
      <c r="H105" s="3" t="s">
        <v>90</v>
      </c>
      <c r="I105" s="5">
        <v>17.989999999999998</v>
      </c>
      <c r="J105" s="3">
        <v>0</v>
      </c>
      <c r="K105" s="3" t="s">
        <v>95</v>
      </c>
      <c r="L105" s="3">
        <v>4</v>
      </c>
      <c r="M105" s="5">
        <v>0.78</v>
      </c>
      <c r="N105" s="3" t="s">
        <v>112</v>
      </c>
    </row>
    <row r="106" spans="1:14" x14ac:dyDescent="0.25">
      <c r="A106" s="3" t="s">
        <v>209</v>
      </c>
      <c r="B106" s="3">
        <v>31</v>
      </c>
      <c r="C106" s="3" t="s">
        <v>83</v>
      </c>
      <c r="D106" s="3" t="s">
        <v>23</v>
      </c>
      <c r="E106" s="5">
        <v>2.81</v>
      </c>
      <c r="F106" s="3">
        <v>39</v>
      </c>
      <c r="G106" s="3" t="s">
        <v>89</v>
      </c>
      <c r="H106" s="3" t="s">
        <v>120</v>
      </c>
      <c r="I106" s="5">
        <v>17.989999999999998</v>
      </c>
      <c r="J106" s="3">
        <v>1</v>
      </c>
      <c r="K106" s="3" t="s">
        <v>126</v>
      </c>
      <c r="L106" s="3">
        <v>5</v>
      </c>
      <c r="M106" s="5">
        <v>7.0000000000000007E-2</v>
      </c>
      <c r="N106" s="3" t="s">
        <v>99</v>
      </c>
    </row>
    <row r="107" spans="1:14" x14ac:dyDescent="0.25">
      <c r="A107" s="3" t="s">
        <v>210</v>
      </c>
      <c r="B107" s="3">
        <v>20</v>
      </c>
      <c r="C107" s="3" t="s">
        <v>106</v>
      </c>
      <c r="D107" s="3" t="s">
        <v>21</v>
      </c>
      <c r="E107" s="5">
        <v>9.8699999999999992</v>
      </c>
      <c r="F107" s="3">
        <v>29</v>
      </c>
      <c r="G107" s="3" t="s">
        <v>84</v>
      </c>
      <c r="H107" s="3" t="s">
        <v>120</v>
      </c>
      <c r="I107" s="5">
        <v>13.99</v>
      </c>
      <c r="J107" s="3">
        <v>0</v>
      </c>
      <c r="K107" s="3" t="s">
        <v>108</v>
      </c>
      <c r="L107" s="3">
        <v>3</v>
      </c>
      <c r="M107" s="5">
        <v>0.33</v>
      </c>
      <c r="N107" s="3" t="s">
        <v>117</v>
      </c>
    </row>
    <row r="108" spans="1:14" x14ac:dyDescent="0.25">
      <c r="A108" s="3" t="s">
        <v>211</v>
      </c>
      <c r="B108" s="3">
        <v>18</v>
      </c>
      <c r="C108" s="3" t="s">
        <v>93</v>
      </c>
      <c r="D108" s="3" t="s">
        <v>19</v>
      </c>
      <c r="E108" s="5">
        <v>35.520000000000003</v>
      </c>
      <c r="F108" s="3">
        <v>40</v>
      </c>
      <c r="G108" s="3" t="s">
        <v>114</v>
      </c>
      <c r="H108" s="3" t="s">
        <v>122</v>
      </c>
      <c r="I108" s="5">
        <v>8.99</v>
      </c>
      <c r="J108" s="3">
        <v>0</v>
      </c>
      <c r="K108" s="3" t="s">
        <v>95</v>
      </c>
      <c r="L108" s="3">
        <v>3</v>
      </c>
      <c r="M108" s="5">
        <v>0.87</v>
      </c>
      <c r="N108" s="3" t="s">
        <v>87</v>
      </c>
    </row>
    <row r="109" spans="1:14" x14ac:dyDescent="0.25">
      <c r="A109" s="3" t="s">
        <v>212</v>
      </c>
      <c r="B109" s="3">
        <v>31</v>
      </c>
      <c r="C109" s="3" t="s">
        <v>106</v>
      </c>
      <c r="D109" s="3" t="s">
        <v>23</v>
      </c>
      <c r="E109" s="5">
        <v>4.5999999999999996</v>
      </c>
      <c r="F109" s="3">
        <v>1</v>
      </c>
      <c r="G109" s="3" t="s">
        <v>114</v>
      </c>
      <c r="H109" s="3" t="s">
        <v>120</v>
      </c>
      <c r="I109" s="5">
        <v>17.989999999999998</v>
      </c>
      <c r="J109" s="3">
        <v>0</v>
      </c>
      <c r="K109" s="3" t="s">
        <v>86</v>
      </c>
      <c r="L109" s="3">
        <v>1</v>
      </c>
      <c r="M109" s="5">
        <v>2.2999999999999998</v>
      </c>
      <c r="N109" s="3" t="s">
        <v>91</v>
      </c>
    </row>
    <row r="110" spans="1:14" x14ac:dyDescent="0.25">
      <c r="A110" s="3" t="s">
        <v>213</v>
      </c>
      <c r="B110" s="3">
        <v>47</v>
      </c>
      <c r="C110" s="3" t="s">
        <v>83</v>
      </c>
      <c r="D110" s="3" t="s">
        <v>23</v>
      </c>
      <c r="E110" s="5">
        <v>14.24</v>
      </c>
      <c r="F110" s="3">
        <v>37</v>
      </c>
      <c r="G110" s="3" t="s">
        <v>84</v>
      </c>
      <c r="H110" s="3" t="s">
        <v>122</v>
      </c>
      <c r="I110" s="5">
        <v>17.989999999999998</v>
      </c>
      <c r="J110" s="3">
        <v>1</v>
      </c>
      <c r="K110" s="3" t="s">
        <v>86</v>
      </c>
      <c r="L110" s="3">
        <v>2</v>
      </c>
      <c r="M110" s="5">
        <v>0.37</v>
      </c>
      <c r="N110" s="3" t="s">
        <v>117</v>
      </c>
    </row>
    <row r="111" spans="1:14" x14ac:dyDescent="0.25">
      <c r="A111" s="3" t="s">
        <v>214</v>
      </c>
      <c r="B111" s="3">
        <v>49</v>
      </c>
      <c r="C111" s="3" t="s">
        <v>93</v>
      </c>
      <c r="D111" s="3" t="s">
        <v>19</v>
      </c>
      <c r="E111" s="5">
        <v>2.9</v>
      </c>
      <c r="F111" s="3">
        <v>46</v>
      </c>
      <c r="G111" s="3" t="s">
        <v>94</v>
      </c>
      <c r="H111" s="3" t="s">
        <v>90</v>
      </c>
      <c r="I111" s="5">
        <v>8.99</v>
      </c>
      <c r="J111" s="3">
        <v>1</v>
      </c>
      <c r="K111" s="3" t="s">
        <v>102</v>
      </c>
      <c r="L111" s="3">
        <v>2</v>
      </c>
      <c r="M111" s="5">
        <v>0.06</v>
      </c>
      <c r="N111" s="3" t="s">
        <v>99</v>
      </c>
    </row>
    <row r="112" spans="1:14" x14ac:dyDescent="0.25">
      <c r="A112" s="3" t="s">
        <v>215</v>
      </c>
      <c r="B112" s="3">
        <v>30</v>
      </c>
      <c r="C112" s="3" t="s">
        <v>93</v>
      </c>
      <c r="D112" s="3" t="s">
        <v>19</v>
      </c>
      <c r="E112" s="5">
        <v>24.74</v>
      </c>
      <c r="F112" s="3">
        <v>17</v>
      </c>
      <c r="G112" s="3" t="s">
        <v>98</v>
      </c>
      <c r="H112" s="3" t="s">
        <v>111</v>
      </c>
      <c r="I112" s="5">
        <v>8.99</v>
      </c>
      <c r="J112" s="3">
        <v>0</v>
      </c>
      <c r="K112" s="3" t="s">
        <v>126</v>
      </c>
      <c r="L112" s="3">
        <v>5</v>
      </c>
      <c r="M112" s="5">
        <v>1.37</v>
      </c>
      <c r="N112" s="3" t="s">
        <v>112</v>
      </c>
    </row>
    <row r="113" spans="1:14" x14ac:dyDescent="0.25">
      <c r="A113" s="3" t="s">
        <v>216</v>
      </c>
      <c r="B113" s="3">
        <v>22</v>
      </c>
      <c r="C113" s="3" t="s">
        <v>83</v>
      </c>
      <c r="D113" s="3" t="s">
        <v>19</v>
      </c>
      <c r="E113" s="5">
        <v>2.93</v>
      </c>
      <c r="F113" s="3">
        <v>27</v>
      </c>
      <c r="G113" s="3" t="s">
        <v>94</v>
      </c>
      <c r="H113" s="3" t="s">
        <v>85</v>
      </c>
      <c r="I113" s="5">
        <v>8.99</v>
      </c>
      <c r="J113" s="3">
        <v>1</v>
      </c>
      <c r="K113" s="3" t="s">
        <v>86</v>
      </c>
      <c r="L113" s="3">
        <v>2</v>
      </c>
      <c r="M113" s="5">
        <v>0.1</v>
      </c>
      <c r="N113" s="3" t="s">
        <v>91</v>
      </c>
    </row>
    <row r="114" spans="1:14" x14ac:dyDescent="0.25">
      <c r="A114" s="3" t="s">
        <v>217</v>
      </c>
      <c r="B114" s="3">
        <v>61</v>
      </c>
      <c r="C114" s="3" t="s">
        <v>83</v>
      </c>
      <c r="D114" s="3" t="s">
        <v>21</v>
      </c>
      <c r="E114" s="5">
        <v>5.98</v>
      </c>
      <c r="F114" s="3">
        <v>1</v>
      </c>
      <c r="G114" s="3" t="s">
        <v>135</v>
      </c>
      <c r="H114" s="3" t="s">
        <v>122</v>
      </c>
      <c r="I114" s="5">
        <v>13.99</v>
      </c>
      <c r="J114" s="3">
        <v>0</v>
      </c>
      <c r="K114" s="3" t="s">
        <v>86</v>
      </c>
      <c r="L114" s="3">
        <v>5</v>
      </c>
      <c r="M114" s="5">
        <v>2.99</v>
      </c>
      <c r="N114" s="3" t="s">
        <v>104</v>
      </c>
    </row>
    <row r="115" spans="1:14" x14ac:dyDescent="0.25">
      <c r="A115" s="3" t="s">
        <v>218</v>
      </c>
      <c r="B115" s="3">
        <v>59</v>
      </c>
      <c r="C115" s="3" t="s">
        <v>83</v>
      </c>
      <c r="D115" s="3" t="s">
        <v>23</v>
      </c>
      <c r="E115" s="5">
        <v>24.59</v>
      </c>
      <c r="F115" s="3">
        <v>49</v>
      </c>
      <c r="G115" s="3" t="s">
        <v>135</v>
      </c>
      <c r="H115" s="3" t="s">
        <v>120</v>
      </c>
      <c r="I115" s="5">
        <v>17.989999999999998</v>
      </c>
      <c r="J115" s="3">
        <v>0</v>
      </c>
      <c r="K115" s="3" t="s">
        <v>95</v>
      </c>
      <c r="L115" s="3">
        <v>3</v>
      </c>
      <c r="M115" s="5">
        <v>0.49</v>
      </c>
      <c r="N115" s="3" t="s">
        <v>104</v>
      </c>
    </row>
    <row r="116" spans="1:14" x14ac:dyDescent="0.25">
      <c r="A116" s="3" t="s">
        <v>219</v>
      </c>
      <c r="B116" s="3">
        <v>42</v>
      </c>
      <c r="C116" s="3" t="s">
        <v>106</v>
      </c>
      <c r="D116" s="3" t="s">
        <v>23</v>
      </c>
      <c r="E116" s="5">
        <v>18.170000000000002</v>
      </c>
      <c r="F116" s="3">
        <v>2</v>
      </c>
      <c r="G116" s="3" t="s">
        <v>114</v>
      </c>
      <c r="H116" s="3" t="s">
        <v>111</v>
      </c>
      <c r="I116" s="5">
        <v>17.989999999999998</v>
      </c>
      <c r="J116" s="3">
        <v>0</v>
      </c>
      <c r="K116" s="3" t="s">
        <v>95</v>
      </c>
      <c r="L116" s="3">
        <v>4</v>
      </c>
      <c r="M116" s="5">
        <v>6.06</v>
      </c>
      <c r="N116" s="3" t="s">
        <v>91</v>
      </c>
    </row>
    <row r="117" spans="1:14" x14ac:dyDescent="0.25">
      <c r="A117" s="3" t="s">
        <v>220</v>
      </c>
      <c r="B117" s="3">
        <v>21</v>
      </c>
      <c r="C117" s="3" t="s">
        <v>93</v>
      </c>
      <c r="D117" s="3" t="s">
        <v>19</v>
      </c>
      <c r="E117" s="5">
        <v>13.97</v>
      </c>
      <c r="F117" s="3">
        <v>14</v>
      </c>
      <c r="G117" s="3" t="s">
        <v>135</v>
      </c>
      <c r="H117" s="3" t="s">
        <v>111</v>
      </c>
      <c r="I117" s="5">
        <v>8.99</v>
      </c>
      <c r="J117" s="3">
        <v>0</v>
      </c>
      <c r="K117" s="3" t="s">
        <v>126</v>
      </c>
      <c r="L117" s="3">
        <v>3</v>
      </c>
      <c r="M117" s="5">
        <v>0.93</v>
      </c>
      <c r="N117" s="3" t="s">
        <v>104</v>
      </c>
    </row>
    <row r="118" spans="1:14" x14ac:dyDescent="0.25">
      <c r="A118" s="3" t="s">
        <v>221</v>
      </c>
      <c r="B118" s="3">
        <v>35</v>
      </c>
      <c r="C118" s="3" t="s">
        <v>106</v>
      </c>
      <c r="D118" s="3" t="s">
        <v>19</v>
      </c>
      <c r="E118" s="5">
        <v>4.58</v>
      </c>
      <c r="F118" s="3">
        <v>42</v>
      </c>
      <c r="G118" s="3" t="s">
        <v>114</v>
      </c>
      <c r="H118" s="3" t="s">
        <v>122</v>
      </c>
      <c r="I118" s="5">
        <v>8.99</v>
      </c>
      <c r="J118" s="3">
        <v>1</v>
      </c>
      <c r="K118" s="3" t="s">
        <v>126</v>
      </c>
      <c r="L118" s="3">
        <v>4</v>
      </c>
      <c r="M118" s="5">
        <v>0.11</v>
      </c>
      <c r="N118" s="3" t="s">
        <v>104</v>
      </c>
    </row>
    <row r="119" spans="1:14" x14ac:dyDescent="0.25">
      <c r="A119" s="3" t="s">
        <v>222</v>
      </c>
      <c r="B119" s="3">
        <v>32</v>
      </c>
      <c r="C119" s="3" t="s">
        <v>83</v>
      </c>
      <c r="D119" s="3" t="s">
        <v>19</v>
      </c>
      <c r="E119" s="5">
        <v>17.18</v>
      </c>
      <c r="F119" s="3">
        <v>22</v>
      </c>
      <c r="G119" s="3" t="s">
        <v>84</v>
      </c>
      <c r="H119" s="3" t="s">
        <v>85</v>
      </c>
      <c r="I119" s="5">
        <v>8.99</v>
      </c>
      <c r="J119" s="3">
        <v>0</v>
      </c>
      <c r="K119" s="3" t="s">
        <v>95</v>
      </c>
      <c r="L119" s="3">
        <v>4</v>
      </c>
      <c r="M119" s="5">
        <v>0.75</v>
      </c>
      <c r="N119" s="3" t="s">
        <v>104</v>
      </c>
    </row>
    <row r="120" spans="1:14" x14ac:dyDescent="0.25">
      <c r="A120" s="3" t="s">
        <v>223</v>
      </c>
      <c r="B120" s="3">
        <v>65</v>
      </c>
      <c r="C120" s="3" t="s">
        <v>93</v>
      </c>
      <c r="D120" s="3" t="s">
        <v>23</v>
      </c>
      <c r="E120" s="5">
        <v>4.8899999999999997</v>
      </c>
      <c r="F120" s="3">
        <v>6</v>
      </c>
      <c r="G120" s="3" t="s">
        <v>94</v>
      </c>
      <c r="H120" s="3" t="s">
        <v>85</v>
      </c>
      <c r="I120" s="5">
        <v>17.989999999999998</v>
      </c>
      <c r="J120" s="3">
        <v>0</v>
      </c>
      <c r="K120" s="3" t="s">
        <v>86</v>
      </c>
      <c r="L120" s="3">
        <v>1</v>
      </c>
      <c r="M120" s="5">
        <v>0.7</v>
      </c>
      <c r="N120" s="3" t="s">
        <v>117</v>
      </c>
    </row>
    <row r="121" spans="1:14" x14ac:dyDescent="0.25">
      <c r="A121" s="3" t="s">
        <v>224</v>
      </c>
      <c r="B121" s="3">
        <v>59</v>
      </c>
      <c r="C121" s="3" t="s">
        <v>83</v>
      </c>
      <c r="D121" s="3" t="s">
        <v>21</v>
      </c>
      <c r="E121" s="5">
        <v>6.77</v>
      </c>
      <c r="F121" s="3">
        <v>22</v>
      </c>
      <c r="G121" s="3" t="s">
        <v>98</v>
      </c>
      <c r="H121" s="3" t="s">
        <v>122</v>
      </c>
      <c r="I121" s="5">
        <v>13.99</v>
      </c>
      <c r="J121" s="3">
        <v>0</v>
      </c>
      <c r="K121" s="3" t="s">
        <v>102</v>
      </c>
      <c r="L121" s="3">
        <v>1</v>
      </c>
      <c r="M121" s="5">
        <v>0.28999999999999998</v>
      </c>
      <c r="N121" s="3" t="s">
        <v>91</v>
      </c>
    </row>
    <row r="122" spans="1:14" x14ac:dyDescent="0.25">
      <c r="A122" s="3" t="s">
        <v>225</v>
      </c>
      <c r="B122" s="3">
        <v>70</v>
      </c>
      <c r="C122" s="3" t="s">
        <v>83</v>
      </c>
      <c r="D122" s="3" t="s">
        <v>19</v>
      </c>
      <c r="E122" s="5">
        <v>1.28</v>
      </c>
      <c r="F122" s="3">
        <v>52</v>
      </c>
      <c r="G122" s="3" t="s">
        <v>94</v>
      </c>
      <c r="H122" s="3" t="s">
        <v>90</v>
      </c>
      <c r="I122" s="5">
        <v>8.99</v>
      </c>
      <c r="J122" s="3">
        <v>1</v>
      </c>
      <c r="K122" s="3" t="s">
        <v>126</v>
      </c>
      <c r="L122" s="3">
        <v>5</v>
      </c>
      <c r="M122" s="5">
        <v>0.02</v>
      </c>
      <c r="N122" s="3" t="s">
        <v>87</v>
      </c>
    </row>
    <row r="123" spans="1:14" x14ac:dyDescent="0.25">
      <c r="A123" s="3" t="s">
        <v>226</v>
      </c>
      <c r="B123" s="3">
        <v>63</v>
      </c>
      <c r="C123" s="3" t="s">
        <v>106</v>
      </c>
      <c r="D123" s="3" t="s">
        <v>23</v>
      </c>
      <c r="E123" s="5">
        <v>8.5399999999999991</v>
      </c>
      <c r="F123" s="3">
        <v>51</v>
      </c>
      <c r="G123" s="3" t="s">
        <v>135</v>
      </c>
      <c r="H123" s="3" t="s">
        <v>122</v>
      </c>
      <c r="I123" s="5">
        <v>17.989999999999998</v>
      </c>
      <c r="J123" s="3">
        <v>0</v>
      </c>
      <c r="K123" s="3" t="s">
        <v>126</v>
      </c>
      <c r="L123" s="3">
        <v>5</v>
      </c>
      <c r="M123" s="5">
        <v>0.16</v>
      </c>
      <c r="N123" s="3" t="s">
        <v>117</v>
      </c>
    </row>
    <row r="124" spans="1:14" x14ac:dyDescent="0.25">
      <c r="A124" s="3" t="s">
        <v>227</v>
      </c>
      <c r="B124" s="3">
        <v>29</v>
      </c>
      <c r="C124" s="3" t="s">
        <v>83</v>
      </c>
      <c r="D124" s="3" t="s">
        <v>19</v>
      </c>
      <c r="E124" s="5">
        <v>17.579999999999998</v>
      </c>
      <c r="F124" s="3">
        <v>2</v>
      </c>
      <c r="G124" s="3" t="s">
        <v>89</v>
      </c>
      <c r="H124" s="3" t="s">
        <v>120</v>
      </c>
      <c r="I124" s="5">
        <v>8.99</v>
      </c>
      <c r="J124" s="3">
        <v>0</v>
      </c>
      <c r="K124" s="3" t="s">
        <v>108</v>
      </c>
      <c r="L124" s="3">
        <v>1</v>
      </c>
      <c r="M124" s="5">
        <v>5.86</v>
      </c>
      <c r="N124" s="3" t="s">
        <v>87</v>
      </c>
    </row>
    <row r="125" spans="1:14" x14ac:dyDescent="0.25">
      <c r="A125" s="3" t="s">
        <v>228</v>
      </c>
      <c r="B125" s="3">
        <v>30</v>
      </c>
      <c r="C125" s="3" t="s">
        <v>83</v>
      </c>
      <c r="D125" s="3" t="s">
        <v>19</v>
      </c>
      <c r="E125" s="5">
        <v>9.2799999999999994</v>
      </c>
      <c r="F125" s="3">
        <v>44</v>
      </c>
      <c r="G125" s="3" t="s">
        <v>135</v>
      </c>
      <c r="H125" s="3" t="s">
        <v>122</v>
      </c>
      <c r="I125" s="5">
        <v>8.99</v>
      </c>
      <c r="J125" s="3">
        <v>1</v>
      </c>
      <c r="K125" s="3" t="s">
        <v>108</v>
      </c>
      <c r="L125" s="3">
        <v>4</v>
      </c>
      <c r="M125" s="5">
        <v>0.21</v>
      </c>
      <c r="N125" s="3" t="s">
        <v>87</v>
      </c>
    </row>
    <row r="126" spans="1:14" x14ac:dyDescent="0.25">
      <c r="A126" s="3" t="s">
        <v>229</v>
      </c>
      <c r="B126" s="3">
        <v>52</v>
      </c>
      <c r="C126" s="3" t="s">
        <v>83</v>
      </c>
      <c r="D126" s="3" t="s">
        <v>19</v>
      </c>
      <c r="E126" s="5">
        <v>6.18</v>
      </c>
      <c r="F126" s="3">
        <v>41</v>
      </c>
      <c r="G126" s="3" t="s">
        <v>114</v>
      </c>
      <c r="H126" s="3" t="s">
        <v>122</v>
      </c>
      <c r="I126" s="5">
        <v>8.99</v>
      </c>
      <c r="J126" s="3">
        <v>1</v>
      </c>
      <c r="K126" s="3" t="s">
        <v>86</v>
      </c>
      <c r="L126" s="3">
        <v>3</v>
      </c>
      <c r="M126" s="5">
        <v>0.15</v>
      </c>
      <c r="N126" s="3" t="s">
        <v>112</v>
      </c>
    </row>
    <row r="127" spans="1:14" x14ac:dyDescent="0.25">
      <c r="A127" s="3" t="s">
        <v>230</v>
      </c>
      <c r="B127" s="3">
        <v>49</v>
      </c>
      <c r="C127" s="3" t="s">
        <v>83</v>
      </c>
      <c r="D127" s="3" t="s">
        <v>21</v>
      </c>
      <c r="E127" s="5">
        <v>5.88</v>
      </c>
      <c r="F127" s="3">
        <v>40</v>
      </c>
      <c r="G127" s="3" t="s">
        <v>135</v>
      </c>
      <c r="H127" s="3" t="s">
        <v>90</v>
      </c>
      <c r="I127" s="5">
        <v>13.99</v>
      </c>
      <c r="J127" s="3">
        <v>1</v>
      </c>
      <c r="K127" s="3" t="s">
        <v>95</v>
      </c>
      <c r="L127" s="3">
        <v>2</v>
      </c>
      <c r="M127" s="5">
        <v>0.14000000000000001</v>
      </c>
      <c r="N127" s="3" t="s">
        <v>87</v>
      </c>
    </row>
    <row r="128" spans="1:14" x14ac:dyDescent="0.25">
      <c r="A128" s="3" t="s">
        <v>231</v>
      </c>
      <c r="B128" s="3">
        <v>33</v>
      </c>
      <c r="C128" s="3" t="s">
        <v>106</v>
      </c>
      <c r="D128" s="3" t="s">
        <v>21</v>
      </c>
      <c r="E128" s="5">
        <v>2.86</v>
      </c>
      <c r="F128" s="3">
        <v>30</v>
      </c>
      <c r="G128" s="3" t="s">
        <v>89</v>
      </c>
      <c r="H128" s="3" t="s">
        <v>122</v>
      </c>
      <c r="I128" s="5">
        <v>13.99</v>
      </c>
      <c r="J128" s="3">
        <v>1</v>
      </c>
      <c r="K128" s="3" t="s">
        <v>86</v>
      </c>
      <c r="L128" s="3">
        <v>5</v>
      </c>
      <c r="M128" s="5">
        <v>0.09</v>
      </c>
      <c r="N128" s="3" t="s">
        <v>96</v>
      </c>
    </row>
    <row r="129" spans="1:14" x14ac:dyDescent="0.25">
      <c r="A129" s="3" t="s">
        <v>232</v>
      </c>
      <c r="B129" s="3">
        <v>22</v>
      </c>
      <c r="C129" s="3" t="s">
        <v>93</v>
      </c>
      <c r="D129" s="3" t="s">
        <v>19</v>
      </c>
      <c r="E129" s="5">
        <v>3.71</v>
      </c>
      <c r="F129" s="3">
        <v>28</v>
      </c>
      <c r="G129" s="3" t="s">
        <v>89</v>
      </c>
      <c r="H129" s="3" t="s">
        <v>85</v>
      </c>
      <c r="I129" s="5">
        <v>8.99</v>
      </c>
      <c r="J129" s="3">
        <v>1</v>
      </c>
      <c r="K129" s="3" t="s">
        <v>95</v>
      </c>
      <c r="L129" s="3">
        <v>1</v>
      </c>
      <c r="M129" s="5">
        <v>0.13</v>
      </c>
      <c r="N129" s="3" t="s">
        <v>99</v>
      </c>
    </row>
    <row r="130" spans="1:14" x14ac:dyDescent="0.25">
      <c r="A130" s="3" t="s">
        <v>233</v>
      </c>
      <c r="B130" s="3">
        <v>29</v>
      </c>
      <c r="C130" s="3" t="s">
        <v>106</v>
      </c>
      <c r="D130" s="3" t="s">
        <v>19</v>
      </c>
      <c r="E130" s="5">
        <v>1.7</v>
      </c>
      <c r="F130" s="3">
        <v>43</v>
      </c>
      <c r="G130" s="3" t="s">
        <v>114</v>
      </c>
      <c r="H130" s="3" t="s">
        <v>90</v>
      </c>
      <c r="I130" s="5">
        <v>8.99</v>
      </c>
      <c r="J130" s="3">
        <v>1</v>
      </c>
      <c r="K130" s="3" t="s">
        <v>102</v>
      </c>
      <c r="L130" s="3">
        <v>5</v>
      </c>
      <c r="M130" s="5">
        <v>0.04</v>
      </c>
      <c r="N130" s="3" t="s">
        <v>99</v>
      </c>
    </row>
    <row r="131" spans="1:14" x14ac:dyDescent="0.25">
      <c r="A131" s="3" t="s">
        <v>234</v>
      </c>
      <c r="B131" s="3">
        <v>67</v>
      </c>
      <c r="C131" s="3" t="s">
        <v>93</v>
      </c>
      <c r="D131" s="3" t="s">
        <v>21</v>
      </c>
      <c r="E131" s="5">
        <v>1.02</v>
      </c>
      <c r="F131" s="3">
        <v>20</v>
      </c>
      <c r="G131" s="3" t="s">
        <v>89</v>
      </c>
      <c r="H131" s="3" t="s">
        <v>111</v>
      </c>
      <c r="I131" s="5">
        <v>13.99</v>
      </c>
      <c r="J131" s="3">
        <v>1</v>
      </c>
      <c r="K131" s="3" t="s">
        <v>86</v>
      </c>
      <c r="L131" s="3">
        <v>1</v>
      </c>
      <c r="M131" s="5">
        <v>0.05</v>
      </c>
      <c r="N131" s="3" t="s">
        <v>91</v>
      </c>
    </row>
    <row r="132" spans="1:14" x14ac:dyDescent="0.25">
      <c r="A132" s="3" t="s">
        <v>235</v>
      </c>
      <c r="B132" s="3">
        <v>53</v>
      </c>
      <c r="C132" s="3" t="s">
        <v>93</v>
      </c>
      <c r="D132" s="3" t="s">
        <v>23</v>
      </c>
      <c r="E132" s="5">
        <v>1.36</v>
      </c>
      <c r="F132" s="3">
        <v>35</v>
      </c>
      <c r="G132" s="3" t="s">
        <v>114</v>
      </c>
      <c r="H132" s="3" t="s">
        <v>90</v>
      </c>
      <c r="I132" s="5">
        <v>17.989999999999998</v>
      </c>
      <c r="J132" s="3">
        <v>1</v>
      </c>
      <c r="K132" s="3" t="s">
        <v>86</v>
      </c>
      <c r="L132" s="3">
        <v>2</v>
      </c>
      <c r="M132" s="5">
        <v>0.04</v>
      </c>
      <c r="N132" s="3" t="s">
        <v>104</v>
      </c>
    </row>
    <row r="133" spans="1:14" x14ac:dyDescent="0.25">
      <c r="A133" s="3" t="s">
        <v>236</v>
      </c>
      <c r="B133" s="3">
        <v>40</v>
      </c>
      <c r="C133" s="3" t="s">
        <v>106</v>
      </c>
      <c r="D133" s="3" t="s">
        <v>23</v>
      </c>
      <c r="E133" s="5">
        <v>12.26</v>
      </c>
      <c r="F133" s="3">
        <v>3</v>
      </c>
      <c r="G133" s="3" t="s">
        <v>135</v>
      </c>
      <c r="H133" s="3" t="s">
        <v>90</v>
      </c>
      <c r="I133" s="5">
        <v>17.989999999999998</v>
      </c>
      <c r="J133" s="3">
        <v>0</v>
      </c>
      <c r="K133" s="3" t="s">
        <v>102</v>
      </c>
      <c r="L133" s="3">
        <v>5</v>
      </c>
      <c r="M133" s="5">
        <v>3.06</v>
      </c>
      <c r="N133" s="3" t="s">
        <v>104</v>
      </c>
    </row>
    <row r="134" spans="1:14" x14ac:dyDescent="0.25">
      <c r="A134" s="3" t="s">
        <v>237</v>
      </c>
      <c r="B134" s="3">
        <v>56</v>
      </c>
      <c r="C134" s="3" t="s">
        <v>83</v>
      </c>
      <c r="D134" s="3" t="s">
        <v>23</v>
      </c>
      <c r="E134" s="5">
        <v>1.43</v>
      </c>
      <c r="F134" s="3">
        <v>16</v>
      </c>
      <c r="G134" s="3" t="s">
        <v>89</v>
      </c>
      <c r="H134" s="3" t="s">
        <v>111</v>
      </c>
      <c r="I134" s="5">
        <v>17.989999999999998</v>
      </c>
      <c r="J134" s="3">
        <v>1</v>
      </c>
      <c r="K134" s="3" t="s">
        <v>102</v>
      </c>
      <c r="L134" s="3">
        <v>2</v>
      </c>
      <c r="M134" s="5">
        <v>0.08</v>
      </c>
      <c r="N134" s="3" t="s">
        <v>87</v>
      </c>
    </row>
    <row r="135" spans="1:14" x14ac:dyDescent="0.25">
      <c r="A135" s="3" t="s">
        <v>238</v>
      </c>
      <c r="B135" s="3">
        <v>35</v>
      </c>
      <c r="C135" s="3" t="s">
        <v>93</v>
      </c>
      <c r="D135" s="3" t="s">
        <v>19</v>
      </c>
      <c r="E135" s="5">
        <v>26.9</v>
      </c>
      <c r="F135" s="3">
        <v>49</v>
      </c>
      <c r="G135" s="3" t="s">
        <v>114</v>
      </c>
      <c r="H135" s="3" t="s">
        <v>120</v>
      </c>
      <c r="I135" s="5">
        <v>8.99</v>
      </c>
      <c r="J135" s="3">
        <v>0</v>
      </c>
      <c r="K135" s="3" t="s">
        <v>86</v>
      </c>
      <c r="L135" s="3">
        <v>2</v>
      </c>
      <c r="M135" s="5">
        <v>0.54</v>
      </c>
      <c r="N135" s="3" t="s">
        <v>96</v>
      </c>
    </row>
    <row r="136" spans="1:14" x14ac:dyDescent="0.25">
      <c r="A136" s="3" t="s">
        <v>239</v>
      </c>
      <c r="B136" s="3">
        <v>54</v>
      </c>
      <c r="C136" s="3" t="s">
        <v>106</v>
      </c>
      <c r="D136" s="3" t="s">
        <v>19</v>
      </c>
      <c r="E136" s="5">
        <v>3.13</v>
      </c>
      <c r="F136" s="3">
        <v>16</v>
      </c>
      <c r="G136" s="3" t="s">
        <v>98</v>
      </c>
      <c r="H136" s="3" t="s">
        <v>85</v>
      </c>
      <c r="I136" s="5">
        <v>8.99</v>
      </c>
      <c r="J136" s="3">
        <v>1</v>
      </c>
      <c r="K136" s="3" t="s">
        <v>126</v>
      </c>
      <c r="L136" s="3">
        <v>5</v>
      </c>
      <c r="M136" s="5">
        <v>0.18</v>
      </c>
      <c r="N136" s="3" t="s">
        <v>96</v>
      </c>
    </row>
    <row r="137" spans="1:14" x14ac:dyDescent="0.25">
      <c r="A137" s="3" t="s">
        <v>240</v>
      </c>
      <c r="B137" s="3">
        <v>19</v>
      </c>
      <c r="C137" s="3" t="s">
        <v>83</v>
      </c>
      <c r="D137" s="3" t="s">
        <v>19</v>
      </c>
      <c r="E137" s="5">
        <v>3.72</v>
      </c>
      <c r="F137" s="3">
        <v>11</v>
      </c>
      <c r="G137" s="3" t="s">
        <v>94</v>
      </c>
      <c r="H137" s="3" t="s">
        <v>120</v>
      </c>
      <c r="I137" s="5">
        <v>8.99</v>
      </c>
      <c r="J137" s="3">
        <v>1</v>
      </c>
      <c r="K137" s="3" t="s">
        <v>95</v>
      </c>
      <c r="L137" s="3">
        <v>5</v>
      </c>
      <c r="M137" s="5">
        <v>0.31</v>
      </c>
      <c r="N137" s="3" t="s">
        <v>117</v>
      </c>
    </row>
    <row r="138" spans="1:14" x14ac:dyDescent="0.25">
      <c r="A138" s="3" t="s">
        <v>241</v>
      </c>
      <c r="B138" s="3">
        <v>28</v>
      </c>
      <c r="C138" s="3" t="s">
        <v>106</v>
      </c>
      <c r="D138" s="3" t="s">
        <v>23</v>
      </c>
      <c r="E138" s="5">
        <v>16.170000000000002</v>
      </c>
      <c r="F138" s="3">
        <v>46</v>
      </c>
      <c r="G138" s="3" t="s">
        <v>84</v>
      </c>
      <c r="H138" s="3" t="s">
        <v>111</v>
      </c>
      <c r="I138" s="5">
        <v>17.989999999999998</v>
      </c>
      <c r="J138" s="3">
        <v>1</v>
      </c>
      <c r="K138" s="3" t="s">
        <v>95</v>
      </c>
      <c r="L138" s="3">
        <v>4</v>
      </c>
      <c r="M138" s="5">
        <v>0.34</v>
      </c>
      <c r="N138" s="3" t="s">
        <v>99</v>
      </c>
    </row>
    <row r="139" spans="1:14" x14ac:dyDescent="0.25">
      <c r="A139" s="3" t="s">
        <v>242</v>
      </c>
      <c r="B139" s="3">
        <v>19</v>
      </c>
      <c r="C139" s="3" t="s">
        <v>83</v>
      </c>
      <c r="D139" s="3" t="s">
        <v>19</v>
      </c>
      <c r="E139" s="5">
        <v>5.18</v>
      </c>
      <c r="F139" s="3">
        <v>43</v>
      </c>
      <c r="G139" s="3" t="s">
        <v>89</v>
      </c>
      <c r="H139" s="3" t="s">
        <v>122</v>
      </c>
      <c r="I139" s="5">
        <v>8.99</v>
      </c>
      <c r="J139" s="3">
        <v>1</v>
      </c>
      <c r="K139" s="3" t="s">
        <v>108</v>
      </c>
      <c r="L139" s="3">
        <v>4</v>
      </c>
      <c r="M139" s="5">
        <v>0.12</v>
      </c>
      <c r="N139" s="3" t="s">
        <v>99</v>
      </c>
    </row>
    <row r="140" spans="1:14" x14ac:dyDescent="0.25">
      <c r="A140" s="3" t="s">
        <v>243</v>
      </c>
      <c r="B140" s="3">
        <v>34</v>
      </c>
      <c r="C140" s="3" t="s">
        <v>106</v>
      </c>
      <c r="D140" s="3" t="s">
        <v>19</v>
      </c>
      <c r="E140" s="5">
        <v>1.89</v>
      </c>
      <c r="F140" s="3">
        <v>59</v>
      </c>
      <c r="G140" s="3" t="s">
        <v>94</v>
      </c>
      <c r="H140" s="3" t="s">
        <v>122</v>
      </c>
      <c r="I140" s="5">
        <v>8.99</v>
      </c>
      <c r="J140" s="3">
        <v>1</v>
      </c>
      <c r="K140" s="3" t="s">
        <v>126</v>
      </c>
      <c r="L140" s="3">
        <v>5</v>
      </c>
      <c r="M140" s="5">
        <v>0.03</v>
      </c>
      <c r="N140" s="3" t="s">
        <v>87</v>
      </c>
    </row>
    <row r="141" spans="1:14" x14ac:dyDescent="0.25">
      <c r="A141" s="3" t="s">
        <v>244</v>
      </c>
      <c r="B141" s="3">
        <v>19</v>
      </c>
      <c r="C141" s="3" t="s">
        <v>106</v>
      </c>
      <c r="D141" s="3" t="s">
        <v>23</v>
      </c>
      <c r="E141" s="5">
        <v>8.0299999999999994</v>
      </c>
      <c r="F141" s="3">
        <v>1</v>
      </c>
      <c r="G141" s="3" t="s">
        <v>94</v>
      </c>
      <c r="H141" s="3" t="s">
        <v>85</v>
      </c>
      <c r="I141" s="5">
        <v>17.989999999999998</v>
      </c>
      <c r="J141" s="3">
        <v>0</v>
      </c>
      <c r="K141" s="3" t="s">
        <v>86</v>
      </c>
      <c r="L141" s="3">
        <v>3</v>
      </c>
      <c r="M141" s="5">
        <v>4.01</v>
      </c>
      <c r="N141" s="3" t="s">
        <v>96</v>
      </c>
    </row>
    <row r="142" spans="1:14" x14ac:dyDescent="0.25">
      <c r="A142" s="3" t="s">
        <v>245</v>
      </c>
      <c r="B142" s="3">
        <v>45</v>
      </c>
      <c r="C142" s="3" t="s">
        <v>83</v>
      </c>
      <c r="D142" s="3" t="s">
        <v>19</v>
      </c>
      <c r="E142" s="5">
        <v>3.4</v>
      </c>
      <c r="F142" s="3">
        <v>27</v>
      </c>
      <c r="G142" s="3" t="s">
        <v>135</v>
      </c>
      <c r="H142" s="3" t="s">
        <v>111</v>
      </c>
      <c r="I142" s="5">
        <v>8.99</v>
      </c>
      <c r="J142" s="3">
        <v>1</v>
      </c>
      <c r="K142" s="3" t="s">
        <v>95</v>
      </c>
      <c r="L142" s="3">
        <v>3</v>
      </c>
      <c r="M142" s="5">
        <v>0.12</v>
      </c>
      <c r="N142" s="3" t="s">
        <v>91</v>
      </c>
    </row>
    <row r="143" spans="1:14" x14ac:dyDescent="0.25">
      <c r="A143" s="3" t="s">
        <v>246</v>
      </c>
      <c r="B143" s="3">
        <v>50</v>
      </c>
      <c r="C143" s="3" t="s">
        <v>83</v>
      </c>
      <c r="D143" s="3" t="s">
        <v>19</v>
      </c>
      <c r="E143" s="5">
        <v>0.11</v>
      </c>
      <c r="F143" s="3">
        <v>1</v>
      </c>
      <c r="G143" s="3" t="s">
        <v>114</v>
      </c>
      <c r="H143" s="3" t="s">
        <v>122</v>
      </c>
      <c r="I143" s="5">
        <v>8.99</v>
      </c>
      <c r="J143" s="3">
        <v>1</v>
      </c>
      <c r="K143" s="3" t="s">
        <v>86</v>
      </c>
      <c r="L143" s="3">
        <v>2</v>
      </c>
      <c r="M143" s="5">
        <v>0.06</v>
      </c>
      <c r="N143" s="3" t="s">
        <v>91</v>
      </c>
    </row>
    <row r="144" spans="1:14" x14ac:dyDescent="0.25">
      <c r="A144" s="3" t="s">
        <v>247</v>
      </c>
      <c r="B144" s="3">
        <v>47</v>
      </c>
      <c r="C144" s="3" t="s">
        <v>93</v>
      </c>
      <c r="D144" s="3" t="s">
        <v>21</v>
      </c>
      <c r="E144" s="5">
        <v>40.119999999999997</v>
      </c>
      <c r="F144" s="3">
        <v>55</v>
      </c>
      <c r="G144" s="3" t="s">
        <v>84</v>
      </c>
      <c r="H144" s="3" t="s">
        <v>120</v>
      </c>
      <c r="I144" s="5">
        <v>13.99</v>
      </c>
      <c r="J144" s="3">
        <v>0</v>
      </c>
      <c r="K144" s="3" t="s">
        <v>108</v>
      </c>
      <c r="L144" s="3">
        <v>1</v>
      </c>
      <c r="M144" s="5">
        <v>0.72</v>
      </c>
      <c r="N144" s="3" t="s">
        <v>87</v>
      </c>
    </row>
    <row r="145" spans="1:14" x14ac:dyDescent="0.25">
      <c r="A145" s="3" t="s">
        <v>248</v>
      </c>
      <c r="B145" s="3">
        <v>40</v>
      </c>
      <c r="C145" s="3" t="s">
        <v>93</v>
      </c>
      <c r="D145" s="3" t="s">
        <v>21</v>
      </c>
      <c r="E145" s="5">
        <v>32.880000000000003</v>
      </c>
      <c r="F145" s="3">
        <v>36</v>
      </c>
      <c r="G145" s="3" t="s">
        <v>114</v>
      </c>
      <c r="H145" s="3" t="s">
        <v>120</v>
      </c>
      <c r="I145" s="5">
        <v>13.99</v>
      </c>
      <c r="J145" s="3">
        <v>0</v>
      </c>
      <c r="K145" s="3" t="s">
        <v>95</v>
      </c>
      <c r="L145" s="3">
        <v>4</v>
      </c>
      <c r="M145" s="5">
        <v>0.89</v>
      </c>
      <c r="N145" s="3" t="s">
        <v>91</v>
      </c>
    </row>
    <row r="146" spans="1:14" x14ac:dyDescent="0.25">
      <c r="A146" s="3" t="s">
        <v>249</v>
      </c>
      <c r="B146" s="3">
        <v>41</v>
      </c>
      <c r="C146" s="3" t="s">
        <v>93</v>
      </c>
      <c r="D146" s="3" t="s">
        <v>21</v>
      </c>
      <c r="E146" s="5">
        <v>6.26</v>
      </c>
      <c r="F146" s="3">
        <v>16</v>
      </c>
      <c r="G146" s="3" t="s">
        <v>98</v>
      </c>
      <c r="H146" s="3" t="s">
        <v>122</v>
      </c>
      <c r="I146" s="5">
        <v>13.99</v>
      </c>
      <c r="J146" s="3">
        <v>0</v>
      </c>
      <c r="K146" s="3" t="s">
        <v>95</v>
      </c>
      <c r="L146" s="3">
        <v>4</v>
      </c>
      <c r="M146" s="5">
        <v>0.37</v>
      </c>
      <c r="N146" s="3" t="s">
        <v>87</v>
      </c>
    </row>
    <row r="147" spans="1:14" x14ac:dyDescent="0.25">
      <c r="A147" s="3" t="s">
        <v>250</v>
      </c>
      <c r="B147" s="3">
        <v>48</v>
      </c>
      <c r="C147" s="3" t="s">
        <v>83</v>
      </c>
      <c r="D147" s="3" t="s">
        <v>23</v>
      </c>
      <c r="E147" s="5">
        <v>16.78</v>
      </c>
      <c r="F147" s="3">
        <v>2</v>
      </c>
      <c r="G147" s="3" t="s">
        <v>89</v>
      </c>
      <c r="H147" s="3" t="s">
        <v>90</v>
      </c>
      <c r="I147" s="5">
        <v>17.989999999999998</v>
      </c>
      <c r="J147" s="3">
        <v>0</v>
      </c>
      <c r="K147" s="3" t="s">
        <v>108</v>
      </c>
      <c r="L147" s="3">
        <v>1</v>
      </c>
      <c r="M147" s="5">
        <v>5.59</v>
      </c>
      <c r="N147" s="3" t="s">
        <v>96</v>
      </c>
    </row>
    <row r="148" spans="1:14" x14ac:dyDescent="0.25">
      <c r="A148" s="3" t="s">
        <v>251</v>
      </c>
      <c r="B148" s="3">
        <v>67</v>
      </c>
      <c r="C148" s="3" t="s">
        <v>83</v>
      </c>
      <c r="D148" s="3" t="s">
        <v>21</v>
      </c>
      <c r="E148" s="5">
        <v>3.29</v>
      </c>
      <c r="F148" s="3">
        <v>25</v>
      </c>
      <c r="G148" s="3" t="s">
        <v>135</v>
      </c>
      <c r="H148" s="3" t="s">
        <v>122</v>
      </c>
      <c r="I148" s="5">
        <v>13.99</v>
      </c>
      <c r="J148" s="3">
        <v>1</v>
      </c>
      <c r="K148" s="3" t="s">
        <v>95</v>
      </c>
      <c r="L148" s="3">
        <v>1</v>
      </c>
      <c r="M148" s="5">
        <v>0.13</v>
      </c>
      <c r="N148" s="3" t="s">
        <v>117</v>
      </c>
    </row>
    <row r="149" spans="1:14" x14ac:dyDescent="0.25">
      <c r="A149" s="3" t="s">
        <v>252</v>
      </c>
      <c r="B149" s="3">
        <v>59</v>
      </c>
      <c r="C149" s="3" t="s">
        <v>93</v>
      </c>
      <c r="D149" s="3" t="s">
        <v>19</v>
      </c>
      <c r="E149" s="5">
        <v>20.11</v>
      </c>
      <c r="F149" s="3">
        <v>40</v>
      </c>
      <c r="G149" s="3" t="s">
        <v>114</v>
      </c>
      <c r="H149" s="3" t="s">
        <v>120</v>
      </c>
      <c r="I149" s="5">
        <v>8.99</v>
      </c>
      <c r="J149" s="3">
        <v>1</v>
      </c>
      <c r="K149" s="3" t="s">
        <v>108</v>
      </c>
      <c r="L149" s="3">
        <v>2</v>
      </c>
      <c r="M149" s="5">
        <v>0.49</v>
      </c>
      <c r="N149" s="3" t="s">
        <v>91</v>
      </c>
    </row>
    <row r="150" spans="1:14" x14ac:dyDescent="0.25">
      <c r="A150" s="3" t="s">
        <v>253</v>
      </c>
      <c r="B150" s="3">
        <v>60</v>
      </c>
      <c r="C150" s="3" t="s">
        <v>93</v>
      </c>
      <c r="D150" s="3" t="s">
        <v>21</v>
      </c>
      <c r="E150" s="5">
        <v>19.36</v>
      </c>
      <c r="F150" s="3">
        <v>45</v>
      </c>
      <c r="G150" s="3" t="s">
        <v>114</v>
      </c>
      <c r="H150" s="3" t="s">
        <v>120</v>
      </c>
      <c r="I150" s="5">
        <v>13.99</v>
      </c>
      <c r="J150" s="3">
        <v>1</v>
      </c>
      <c r="K150" s="3" t="s">
        <v>102</v>
      </c>
      <c r="L150" s="3">
        <v>2</v>
      </c>
      <c r="M150" s="5">
        <v>0.42</v>
      </c>
      <c r="N150" s="3" t="s">
        <v>96</v>
      </c>
    </row>
    <row r="151" spans="1:14" x14ac:dyDescent="0.25">
      <c r="A151" s="3" t="s">
        <v>254</v>
      </c>
      <c r="B151" s="3">
        <v>33</v>
      </c>
      <c r="C151" s="3" t="s">
        <v>106</v>
      </c>
      <c r="D151" s="3" t="s">
        <v>19</v>
      </c>
      <c r="E151" s="5">
        <v>2.27</v>
      </c>
      <c r="F151" s="3">
        <v>20</v>
      </c>
      <c r="G151" s="3" t="s">
        <v>114</v>
      </c>
      <c r="H151" s="3" t="s">
        <v>120</v>
      </c>
      <c r="I151" s="5">
        <v>8.99</v>
      </c>
      <c r="J151" s="3">
        <v>1</v>
      </c>
      <c r="K151" s="3" t="s">
        <v>102</v>
      </c>
      <c r="L151" s="3">
        <v>3</v>
      </c>
      <c r="M151" s="5">
        <v>0.11</v>
      </c>
      <c r="N151" s="3" t="s">
        <v>104</v>
      </c>
    </row>
    <row r="152" spans="1:14" x14ac:dyDescent="0.25">
      <c r="A152" s="3" t="s">
        <v>255</v>
      </c>
      <c r="B152" s="3">
        <v>24</v>
      </c>
      <c r="C152" s="3" t="s">
        <v>93</v>
      </c>
      <c r="D152" s="3" t="s">
        <v>19</v>
      </c>
      <c r="E152" s="5">
        <v>2.42</v>
      </c>
      <c r="F152" s="3">
        <v>56</v>
      </c>
      <c r="G152" s="3" t="s">
        <v>89</v>
      </c>
      <c r="H152" s="3" t="s">
        <v>122</v>
      </c>
      <c r="I152" s="5">
        <v>8.99</v>
      </c>
      <c r="J152" s="3">
        <v>1</v>
      </c>
      <c r="K152" s="3" t="s">
        <v>95</v>
      </c>
      <c r="L152" s="3">
        <v>3</v>
      </c>
      <c r="M152" s="5">
        <v>0.04</v>
      </c>
      <c r="N152" s="3" t="s">
        <v>112</v>
      </c>
    </row>
    <row r="153" spans="1:14" x14ac:dyDescent="0.25">
      <c r="A153" s="3" t="s">
        <v>256</v>
      </c>
      <c r="B153" s="3">
        <v>23</v>
      </c>
      <c r="C153" s="3" t="s">
        <v>83</v>
      </c>
      <c r="D153" s="3" t="s">
        <v>19</v>
      </c>
      <c r="E153" s="5">
        <v>10.85</v>
      </c>
      <c r="F153" s="3">
        <v>13</v>
      </c>
      <c r="G153" s="3" t="s">
        <v>135</v>
      </c>
      <c r="H153" s="3" t="s">
        <v>90</v>
      </c>
      <c r="I153" s="5">
        <v>8.99</v>
      </c>
      <c r="J153" s="3">
        <v>0</v>
      </c>
      <c r="K153" s="3" t="s">
        <v>108</v>
      </c>
      <c r="L153" s="3">
        <v>3</v>
      </c>
      <c r="M153" s="5">
        <v>0.78</v>
      </c>
      <c r="N153" s="3" t="s">
        <v>104</v>
      </c>
    </row>
    <row r="154" spans="1:14" x14ac:dyDescent="0.25">
      <c r="A154" s="3" t="s">
        <v>257</v>
      </c>
      <c r="B154" s="3">
        <v>34</v>
      </c>
      <c r="C154" s="3" t="s">
        <v>106</v>
      </c>
      <c r="D154" s="3" t="s">
        <v>23</v>
      </c>
      <c r="E154" s="5">
        <v>9.59</v>
      </c>
      <c r="F154" s="3">
        <v>28</v>
      </c>
      <c r="G154" s="3" t="s">
        <v>89</v>
      </c>
      <c r="H154" s="3" t="s">
        <v>90</v>
      </c>
      <c r="I154" s="5">
        <v>17.989999999999998</v>
      </c>
      <c r="J154" s="3">
        <v>0</v>
      </c>
      <c r="K154" s="3" t="s">
        <v>108</v>
      </c>
      <c r="L154" s="3">
        <v>4</v>
      </c>
      <c r="M154" s="5">
        <v>0.33</v>
      </c>
      <c r="N154" s="3" t="s">
        <v>87</v>
      </c>
    </row>
    <row r="155" spans="1:14" x14ac:dyDescent="0.25">
      <c r="A155" s="3" t="s">
        <v>258</v>
      </c>
      <c r="B155" s="3">
        <v>30</v>
      </c>
      <c r="C155" s="3" t="s">
        <v>106</v>
      </c>
      <c r="D155" s="3" t="s">
        <v>23</v>
      </c>
      <c r="E155" s="5">
        <v>7.24</v>
      </c>
      <c r="F155" s="3">
        <v>40</v>
      </c>
      <c r="G155" s="3" t="s">
        <v>94</v>
      </c>
      <c r="H155" s="3" t="s">
        <v>85</v>
      </c>
      <c r="I155" s="5">
        <v>17.989999999999998</v>
      </c>
      <c r="J155" s="3">
        <v>0</v>
      </c>
      <c r="K155" s="3" t="s">
        <v>102</v>
      </c>
      <c r="L155" s="3">
        <v>5</v>
      </c>
      <c r="M155" s="5">
        <v>0.18</v>
      </c>
      <c r="N155" s="3" t="s">
        <v>117</v>
      </c>
    </row>
    <row r="156" spans="1:14" x14ac:dyDescent="0.25">
      <c r="A156" s="3" t="s">
        <v>259</v>
      </c>
      <c r="B156" s="3">
        <v>69</v>
      </c>
      <c r="C156" s="3" t="s">
        <v>106</v>
      </c>
      <c r="D156" s="3" t="s">
        <v>21</v>
      </c>
      <c r="E156" s="5">
        <v>7.85</v>
      </c>
      <c r="F156" s="3">
        <v>43</v>
      </c>
      <c r="G156" s="3" t="s">
        <v>89</v>
      </c>
      <c r="H156" s="3" t="s">
        <v>85</v>
      </c>
      <c r="I156" s="5">
        <v>13.99</v>
      </c>
      <c r="J156" s="3">
        <v>1</v>
      </c>
      <c r="K156" s="3" t="s">
        <v>86</v>
      </c>
      <c r="L156" s="3">
        <v>5</v>
      </c>
      <c r="M156" s="5">
        <v>0.18</v>
      </c>
      <c r="N156" s="3" t="s">
        <v>87</v>
      </c>
    </row>
    <row r="157" spans="1:14" x14ac:dyDescent="0.25">
      <c r="A157" s="3" t="s">
        <v>260</v>
      </c>
      <c r="B157" s="3">
        <v>70</v>
      </c>
      <c r="C157" s="3" t="s">
        <v>93</v>
      </c>
      <c r="D157" s="3" t="s">
        <v>19</v>
      </c>
      <c r="E157" s="5">
        <v>6.8</v>
      </c>
      <c r="F157" s="3">
        <v>6</v>
      </c>
      <c r="G157" s="3" t="s">
        <v>135</v>
      </c>
      <c r="H157" s="3" t="s">
        <v>90</v>
      </c>
      <c r="I157" s="5">
        <v>8.99</v>
      </c>
      <c r="J157" s="3">
        <v>0</v>
      </c>
      <c r="K157" s="3" t="s">
        <v>102</v>
      </c>
      <c r="L157" s="3">
        <v>4</v>
      </c>
      <c r="M157" s="5">
        <v>0.97</v>
      </c>
      <c r="N157" s="3" t="s">
        <v>87</v>
      </c>
    </row>
    <row r="158" spans="1:14" x14ac:dyDescent="0.25">
      <c r="A158" s="3" t="s">
        <v>261</v>
      </c>
      <c r="B158" s="3">
        <v>42</v>
      </c>
      <c r="C158" s="3" t="s">
        <v>106</v>
      </c>
      <c r="D158" s="3" t="s">
        <v>23</v>
      </c>
      <c r="E158" s="5">
        <v>0.88</v>
      </c>
      <c r="F158" s="3">
        <v>33</v>
      </c>
      <c r="G158" s="3" t="s">
        <v>98</v>
      </c>
      <c r="H158" s="3" t="s">
        <v>111</v>
      </c>
      <c r="I158" s="5">
        <v>17.989999999999998</v>
      </c>
      <c r="J158" s="3">
        <v>1</v>
      </c>
      <c r="K158" s="3" t="s">
        <v>126</v>
      </c>
      <c r="L158" s="3">
        <v>1</v>
      </c>
      <c r="M158" s="5">
        <v>0.03</v>
      </c>
      <c r="N158" s="3" t="s">
        <v>112</v>
      </c>
    </row>
    <row r="159" spans="1:14" x14ac:dyDescent="0.25">
      <c r="A159" s="3" t="s">
        <v>262</v>
      </c>
      <c r="B159" s="3">
        <v>34</v>
      </c>
      <c r="C159" s="3" t="s">
        <v>106</v>
      </c>
      <c r="D159" s="3" t="s">
        <v>23</v>
      </c>
      <c r="E159" s="5">
        <v>12.48</v>
      </c>
      <c r="F159" s="3">
        <v>53</v>
      </c>
      <c r="G159" s="3" t="s">
        <v>94</v>
      </c>
      <c r="H159" s="3" t="s">
        <v>122</v>
      </c>
      <c r="I159" s="5">
        <v>17.989999999999998</v>
      </c>
      <c r="J159" s="3">
        <v>1</v>
      </c>
      <c r="K159" s="3" t="s">
        <v>86</v>
      </c>
      <c r="L159" s="3">
        <v>2</v>
      </c>
      <c r="M159" s="5">
        <v>0.23</v>
      </c>
      <c r="N159" s="3" t="s">
        <v>112</v>
      </c>
    </row>
    <row r="160" spans="1:14" x14ac:dyDescent="0.25">
      <c r="A160" s="3" t="s">
        <v>263</v>
      </c>
      <c r="B160" s="3">
        <v>51</v>
      </c>
      <c r="C160" s="3" t="s">
        <v>93</v>
      </c>
      <c r="D160" s="3" t="s">
        <v>23</v>
      </c>
      <c r="E160" s="5">
        <v>2.04</v>
      </c>
      <c r="F160" s="3">
        <v>6</v>
      </c>
      <c r="G160" s="3" t="s">
        <v>114</v>
      </c>
      <c r="H160" s="3" t="s">
        <v>85</v>
      </c>
      <c r="I160" s="5">
        <v>17.989999999999998</v>
      </c>
      <c r="J160" s="3">
        <v>0</v>
      </c>
      <c r="K160" s="3" t="s">
        <v>102</v>
      </c>
      <c r="L160" s="3">
        <v>2</v>
      </c>
      <c r="M160" s="5">
        <v>0.28999999999999998</v>
      </c>
      <c r="N160" s="3" t="s">
        <v>96</v>
      </c>
    </row>
    <row r="161" spans="1:14" x14ac:dyDescent="0.25">
      <c r="A161" s="3" t="s">
        <v>264</v>
      </c>
      <c r="B161" s="3">
        <v>27</v>
      </c>
      <c r="C161" s="3" t="s">
        <v>83</v>
      </c>
      <c r="D161" s="3" t="s">
        <v>23</v>
      </c>
      <c r="E161" s="5">
        <v>4.57</v>
      </c>
      <c r="F161" s="3">
        <v>24</v>
      </c>
      <c r="G161" s="3" t="s">
        <v>84</v>
      </c>
      <c r="H161" s="3" t="s">
        <v>111</v>
      </c>
      <c r="I161" s="5">
        <v>17.989999999999998</v>
      </c>
      <c r="J161" s="3">
        <v>1</v>
      </c>
      <c r="K161" s="3" t="s">
        <v>86</v>
      </c>
      <c r="L161" s="3">
        <v>4</v>
      </c>
      <c r="M161" s="5">
        <v>0.18</v>
      </c>
      <c r="N161" s="3" t="s">
        <v>117</v>
      </c>
    </row>
    <row r="162" spans="1:14" x14ac:dyDescent="0.25">
      <c r="A162" s="3" t="s">
        <v>265</v>
      </c>
      <c r="B162" s="3">
        <v>19</v>
      </c>
      <c r="C162" s="3" t="s">
        <v>106</v>
      </c>
      <c r="D162" s="3" t="s">
        <v>21</v>
      </c>
      <c r="E162" s="5">
        <v>19.23</v>
      </c>
      <c r="F162" s="3">
        <v>20</v>
      </c>
      <c r="G162" s="3" t="s">
        <v>98</v>
      </c>
      <c r="H162" s="3" t="s">
        <v>111</v>
      </c>
      <c r="I162" s="5">
        <v>13.99</v>
      </c>
      <c r="J162" s="3">
        <v>0</v>
      </c>
      <c r="K162" s="3" t="s">
        <v>102</v>
      </c>
      <c r="L162" s="3">
        <v>3</v>
      </c>
      <c r="M162" s="5">
        <v>0.92</v>
      </c>
      <c r="N162" s="3" t="s">
        <v>104</v>
      </c>
    </row>
    <row r="163" spans="1:14" x14ac:dyDescent="0.25">
      <c r="A163" s="3" t="s">
        <v>266</v>
      </c>
      <c r="B163" s="3">
        <v>18</v>
      </c>
      <c r="C163" s="3" t="s">
        <v>83</v>
      </c>
      <c r="D163" s="3" t="s">
        <v>21</v>
      </c>
      <c r="E163" s="5">
        <v>16.809999999999999</v>
      </c>
      <c r="F163" s="3">
        <v>56</v>
      </c>
      <c r="G163" s="3" t="s">
        <v>98</v>
      </c>
      <c r="H163" s="3" t="s">
        <v>122</v>
      </c>
      <c r="I163" s="5">
        <v>13.99</v>
      </c>
      <c r="J163" s="3">
        <v>1</v>
      </c>
      <c r="K163" s="3" t="s">
        <v>126</v>
      </c>
      <c r="L163" s="3">
        <v>2</v>
      </c>
      <c r="M163" s="5">
        <v>0.28999999999999998</v>
      </c>
      <c r="N163" s="3" t="s">
        <v>96</v>
      </c>
    </row>
    <row r="164" spans="1:14" x14ac:dyDescent="0.25">
      <c r="A164" s="3" t="s">
        <v>267</v>
      </c>
      <c r="B164" s="3">
        <v>23</v>
      </c>
      <c r="C164" s="3" t="s">
        <v>83</v>
      </c>
      <c r="D164" s="3" t="s">
        <v>23</v>
      </c>
      <c r="E164" s="5">
        <v>8.17</v>
      </c>
      <c r="F164" s="3">
        <v>38</v>
      </c>
      <c r="G164" s="3" t="s">
        <v>89</v>
      </c>
      <c r="H164" s="3" t="s">
        <v>120</v>
      </c>
      <c r="I164" s="5">
        <v>17.989999999999998</v>
      </c>
      <c r="J164" s="3">
        <v>1</v>
      </c>
      <c r="K164" s="3" t="s">
        <v>108</v>
      </c>
      <c r="L164" s="3">
        <v>3</v>
      </c>
      <c r="M164" s="5">
        <v>0.21</v>
      </c>
      <c r="N164" s="3" t="s">
        <v>117</v>
      </c>
    </row>
    <row r="165" spans="1:14" x14ac:dyDescent="0.25">
      <c r="A165" s="3" t="s">
        <v>268</v>
      </c>
      <c r="B165" s="3">
        <v>23</v>
      </c>
      <c r="C165" s="3" t="s">
        <v>106</v>
      </c>
      <c r="D165" s="3" t="s">
        <v>19</v>
      </c>
      <c r="E165" s="5">
        <v>7.09</v>
      </c>
      <c r="F165" s="3">
        <v>32</v>
      </c>
      <c r="G165" s="3" t="s">
        <v>89</v>
      </c>
      <c r="H165" s="3" t="s">
        <v>85</v>
      </c>
      <c r="I165" s="5">
        <v>8.99</v>
      </c>
      <c r="J165" s="3">
        <v>1</v>
      </c>
      <c r="K165" s="3" t="s">
        <v>126</v>
      </c>
      <c r="L165" s="3">
        <v>2</v>
      </c>
      <c r="M165" s="5">
        <v>0.21</v>
      </c>
      <c r="N165" s="3" t="s">
        <v>104</v>
      </c>
    </row>
    <row r="166" spans="1:14" x14ac:dyDescent="0.25">
      <c r="A166" s="3" t="s">
        <v>269</v>
      </c>
      <c r="B166" s="3">
        <v>50</v>
      </c>
      <c r="C166" s="3" t="s">
        <v>93</v>
      </c>
      <c r="D166" s="3" t="s">
        <v>23</v>
      </c>
      <c r="E166" s="5">
        <v>7.92</v>
      </c>
      <c r="F166" s="3">
        <v>58</v>
      </c>
      <c r="G166" s="3" t="s">
        <v>94</v>
      </c>
      <c r="H166" s="3" t="s">
        <v>120</v>
      </c>
      <c r="I166" s="5">
        <v>17.989999999999998</v>
      </c>
      <c r="J166" s="3">
        <v>1</v>
      </c>
      <c r="K166" s="3" t="s">
        <v>86</v>
      </c>
      <c r="L166" s="3">
        <v>4</v>
      </c>
      <c r="M166" s="5">
        <v>0.13</v>
      </c>
      <c r="N166" s="3" t="s">
        <v>96</v>
      </c>
    </row>
    <row r="167" spans="1:14" x14ac:dyDescent="0.25">
      <c r="A167" s="3" t="s">
        <v>270</v>
      </c>
      <c r="B167" s="3">
        <v>54</v>
      </c>
      <c r="C167" s="3" t="s">
        <v>83</v>
      </c>
      <c r="D167" s="3" t="s">
        <v>21</v>
      </c>
      <c r="E167" s="5">
        <v>10.1</v>
      </c>
      <c r="F167" s="3">
        <v>40</v>
      </c>
      <c r="G167" s="3" t="s">
        <v>98</v>
      </c>
      <c r="H167" s="3" t="s">
        <v>85</v>
      </c>
      <c r="I167" s="5">
        <v>13.99</v>
      </c>
      <c r="J167" s="3">
        <v>0</v>
      </c>
      <c r="K167" s="3" t="s">
        <v>108</v>
      </c>
      <c r="L167" s="3">
        <v>5</v>
      </c>
      <c r="M167" s="5">
        <v>0.25</v>
      </c>
      <c r="N167" s="3" t="s">
        <v>99</v>
      </c>
    </row>
    <row r="168" spans="1:14" x14ac:dyDescent="0.25">
      <c r="A168" s="3" t="s">
        <v>271</v>
      </c>
      <c r="B168" s="3">
        <v>68</v>
      </c>
      <c r="C168" s="3" t="s">
        <v>93</v>
      </c>
      <c r="D168" s="3" t="s">
        <v>19</v>
      </c>
      <c r="E168" s="5">
        <v>9.07</v>
      </c>
      <c r="F168" s="3">
        <v>32</v>
      </c>
      <c r="G168" s="3" t="s">
        <v>84</v>
      </c>
      <c r="H168" s="3" t="s">
        <v>85</v>
      </c>
      <c r="I168" s="5">
        <v>8.99</v>
      </c>
      <c r="J168" s="3">
        <v>1</v>
      </c>
      <c r="K168" s="3" t="s">
        <v>95</v>
      </c>
      <c r="L168" s="3">
        <v>3</v>
      </c>
      <c r="M168" s="5">
        <v>0.27</v>
      </c>
      <c r="N168" s="3" t="s">
        <v>104</v>
      </c>
    </row>
    <row r="169" spans="1:14" x14ac:dyDescent="0.25">
      <c r="A169" s="3" t="s">
        <v>272</v>
      </c>
      <c r="B169" s="3">
        <v>70</v>
      </c>
      <c r="C169" s="3" t="s">
        <v>83</v>
      </c>
      <c r="D169" s="3" t="s">
        <v>19</v>
      </c>
      <c r="E169" s="5">
        <v>2.2400000000000002</v>
      </c>
      <c r="F169" s="3">
        <v>50</v>
      </c>
      <c r="G169" s="3" t="s">
        <v>89</v>
      </c>
      <c r="H169" s="3" t="s">
        <v>111</v>
      </c>
      <c r="I169" s="5">
        <v>8.99</v>
      </c>
      <c r="J169" s="3">
        <v>1</v>
      </c>
      <c r="K169" s="3" t="s">
        <v>108</v>
      </c>
      <c r="L169" s="3">
        <v>5</v>
      </c>
      <c r="M169" s="5">
        <v>0.04</v>
      </c>
      <c r="N169" s="3" t="s">
        <v>117</v>
      </c>
    </row>
    <row r="170" spans="1:14" x14ac:dyDescent="0.25">
      <c r="A170" s="3" t="s">
        <v>273</v>
      </c>
      <c r="B170" s="3">
        <v>28</v>
      </c>
      <c r="C170" s="3" t="s">
        <v>106</v>
      </c>
      <c r="D170" s="3" t="s">
        <v>19</v>
      </c>
      <c r="E170" s="5">
        <v>11.25</v>
      </c>
      <c r="F170" s="3">
        <v>52</v>
      </c>
      <c r="G170" s="3" t="s">
        <v>89</v>
      </c>
      <c r="H170" s="3" t="s">
        <v>111</v>
      </c>
      <c r="I170" s="5">
        <v>8.99</v>
      </c>
      <c r="J170" s="3">
        <v>1</v>
      </c>
      <c r="K170" s="3" t="s">
        <v>108</v>
      </c>
      <c r="L170" s="3">
        <v>5</v>
      </c>
      <c r="M170" s="5">
        <v>0.21</v>
      </c>
      <c r="N170" s="3" t="s">
        <v>87</v>
      </c>
    </row>
    <row r="171" spans="1:14" x14ac:dyDescent="0.25">
      <c r="A171" s="3" t="s">
        <v>274</v>
      </c>
      <c r="B171" s="3">
        <v>37</v>
      </c>
      <c r="C171" s="3" t="s">
        <v>106</v>
      </c>
      <c r="D171" s="3" t="s">
        <v>21</v>
      </c>
      <c r="E171" s="5">
        <v>31.31</v>
      </c>
      <c r="F171" s="3">
        <v>53</v>
      </c>
      <c r="G171" s="3" t="s">
        <v>114</v>
      </c>
      <c r="H171" s="3" t="s">
        <v>90</v>
      </c>
      <c r="I171" s="5">
        <v>13.99</v>
      </c>
      <c r="J171" s="3">
        <v>0</v>
      </c>
      <c r="K171" s="3" t="s">
        <v>86</v>
      </c>
      <c r="L171" s="3">
        <v>1</v>
      </c>
      <c r="M171" s="5">
        <v>0.57999999999999996</v>
      </c>
      <c r="N171" s="3" t="s">
        <v>91</v>
      </c>
    </row>
    <row r="172" spans="1:14" x14ac:dyDescent="0.25">
      <c r="A172" s="3" t="s">
        <v>275</v>
      </c>
      <c r="B172" s="3">
        <v>51</v>
      </c>
      <c r="C172" s="3" t="s">
        <v>93</v>
      </c>
      <c r="D172" s="3" t="s">
        <v>23</v>
      </c>
      <c r="E172" s="5">
        <v>8.32</v>
      </c>
      <c r="F172" s="3">
        <v>48</v>
      </c>
      <c r="G172" s="3" t="s">
        <v>89</v>
      </c>
      <c r="H172" s="3" t="s">
        <v>85</v>
      </c>
      <c r="I172" s="5">
        <v>17.989999999999998</v>
      </c>
      <c r="J172" s="3">
        <v>1</v>
      </c>
      <c r="K172" s="3" t="s">
        <v>126</v>
      </c>
      <c r="L172" s="3">
        <v>2</v>
      </c>
      <c r="M172" s="5">
        <v>0.17</v>
      </c>
      <c r="N172" s="3" t="s">
        <v>99</v>
      </c>
    </row>
    <row r="173" spans="1:14" x14ac:dyDescent="0.25">
      <c r="A173" s="3" t="s">
        <v>276</v>
      </c>
      <c r="B173" s="3">
        <v>18</v>
      </c>
      <c r="C173" s="3" t="s">
        <v>93</v>
      </c>
      <c r="D173" s="3" t="s">
        <v>23</v>
      </c>
      <c r="E173" s="5">
        <v>6.8</v>
      </c>
      <c r="F173" s="3">
        <v>20</v>
      </c>
      <c r="G173" s="3" t="s">
        <v>114</v>
      </c>
      <c r="H173" s="3" t="s">
        <v>111</v>
      </c>
      <c r="I173" s="5">
        <v>17.989999999999998</v>
      </c>
      <c r="J173" s="3">
        <v>0</v>
      </c>
      <c r="K173" s="3" t="s">
        <v>126</v>
      </c>
      <c r="L173" s="3">
        <v>4</v>
      </c>
      <c r="M173" s="5">
        <v>0.32</v>
      </c>
      <c r="N173" s="3" t="s">
        <v>96</v>
      </c>
    </row>
    <row r="174" spans="1:14" x14ac:dyDescent="0.25">
      <c r="A174" s="3" t="s">
        <v>277</v>
      </c>
      <c r="B174" s="3">
        <v>25</v>
      </c>
      <c r="C174" s="3" t="s">
        <v>93</v>
      </c>
      <c r="D174" s="3" t="s">
        <v>19</v>
      </c>
      <c r="E174" s="5">
        <v>18.399999999999999</v>
      </c>
      <c r="F174" s="3">
        <v>55</v>
      </c>
      <c r="G174" s="3" t="s">
        <v>94</v>
      </c>
      <c r="H174" s="3" t="s">
        <v>85</v>
      </c>
      <c r="I174" s="5">
        <v>8.99</v>
      </c>
      <c r="J174" s="3">
        <v>1</v>
      </c>
      <c r="K174" s="3" t="s">
        <v>102</v>
      </c>
      <c r="L174" s="3">
        <v>4</v>
      </c>
      <c r="M174" s="5">
        <v>0.33</v>
      </c>
      <c r="N174" s="3" t="s">
        <v>96</v>
      </c>
    </row>
    <row r="175" spans="1:14" x14ac:dyDescent="0.25">
      <c r="A175" s="3" t="s">
        <v>278</v>
      </c>
      <c r="B175" s="3">
        <v>33</v>
      </c>
      <c r="C175" s="3" t="s">
        <v>83</v>
      </c>
      <c r="D175" s="3" t="s">
        <v>19</v>
      </c>
      <c r="E175" s="5">
        <v>44.72</v>
      </c>
      <c r="F175" s="3">
        <v>7</v>
      </c>
      <c r="G175" s="3" t="s">
        <v>98</v>
      </c>
      <c r="H175" s="3" t="s">
        <v>122</v>
      </c>
      <c r="I175" s="5">
        <v>8.99</v>
      </c>
      <c r="J175" s="3">
        <v>0</v>
      </c>
      <c r="K175" s="3" t="s">
        <v>108</v>
      </c>
      <c r="L175" s="3">
        <v>4</v>
      </c>
      <c r="M175" s="5">
        <v>5.59</v>
      </c>
      <c r="N175" s="3" t="s">
        <v>99</v>
      </c>
    </row>
    <row r="176" spans="1:14" x14ac:dyDescent="0.25">
      <c r="A176" s="3" t="s">
        <v>279</v>
      </c>
      <c r="B176" s="3">
        <v>30</v>
      </c>
      <c r="C176" s="3" t="s">
        <v>93</v>
      </c>
      <c r="D176" s="3" t="s">
        <v>23</v>
      </c>
      <c r="E176" s="5">
        <v>3.61</v>
      </c>
      <c r="F176" s="3">
        <v>43</v>
      </c>
      <c r="G176" s="3" t="s">
        <v>84</v>
      </c>
      <c r="H176" s="3" t="s">
        <v>122</v>
      </c>
      <c r="I176" s="5">
        <v>17.989999999999998</v>
      </c>
      <c r="J176" s="3">
        <v>1</v>
      </c>
      <c r="K176" s="3" t="s">
        <v>108</v>
      </c>
      <c r="L176" s="3">
        <v>4</v>
      </c>
      <c r="M176" s="5">
        <v>0.08</v>
      </c>
      <c r="N176" s="3" t="s">
        <v>112</v>
      </c>
    </row>
    <row r="177" spans="1:14" x14ac:dyDescent="0.25">
      <c r="A177" s="3" t="s">
        <v>280</v>
      </c>
      <c r="B177" s="3">
        <v>22</v>
      </c>
      <c r="C177" s="3" t="s">
        <v>106</v>
      </c>
      <c r="D177" s="3" t="s">
        <v>23</v>
      </c>
      <c r="E177" s="5">
        <v>10.68</v>
      </c>
      <c r="F177" s="3">
        <v>60</v>
      </c>
      <c r="G177" s="3" t="s">
        <v>84</v>
      </c>
      <c r="H177" s="3" t="s">
        <v>122</v>
      </c>
      <c r="I177" s="5">
        <v>17.989999999999998</v>
      </c>
      <c r="J177" s="3">
        <v>0</v>
      </c>
      <c r="K177" s="3" t="s">
        <v>102</v>
      </c>
      <c r="L177" s="3">
        <v>5</v>
      </c>
      <c r="M177" s="5">
        <v>0.18</v>
      </c>
      <c r="N177" s="3" t="s">
        <v>87</v>
      </c>
    </row>
    <row r="178" spans="1:14" x14ac:dyDescent="0.25">
      <c r="A178" s="3" t="s">
        <v>281</v>
      </c>
      <c r="B178" s="3">
        <v>40</v>
      </c>
      <c r="C178" s="3" t="s">
        <v>83</v>
      </c>
      <c r="D178" s="3" t="s">
        <v>19</v>
      </c>
      <c r="E178" s="5">
        <v>8.1300000000000008</v>
      </c>
      <c r="F178" s="3">
        <v>4</v>
      </c>
      <c r="G178" s="3" t="s">
        <v>98</v>
      </c>
      <c r="H178" s="3" t="s">
        <v>122</v>
      </c>
      <c r="I178" s="5">
        <v>8.99</v>
      </c>
      <c r="J178" s="3">
        <v>0</v>
      </c>
      <c r="K178" s="3" t="s">
        <v>86</v>
      </c>
      <c r="L178" s="3">
        <v>4</v>
      </c>
      <c r="M178" s="5">
        <v>1.63</v>
      </c>
      <c r="N178" s="3" t="s">
        <v>104</v>
      </c>
    </row>
    <row r="179" spans="1:14" x14ac:dyDescent="0.25">
      <c r="A179" s="3" t="s">
        <v>282</v>
      </c>
      <c r="B179" s="3">
        <v>44</v>
      </c>
      <c r="C179" s="3" t="s">
        <v>106</v>
      </c>
      <c r="D179" s="3" t="s">
        <v>23</v>
      </c>
      <c r="E179" s="5">
        <v>38.18</v>
      </c>
      <c r="F179" s="3">
        <v>49</v>
      </c>
      <c r="G179" s="3" t="s">
        <v>98</v>
      </c>
      <c r="H179" s="3" t="s">
        <v>85</v>
      </c>
      <c r="I179" s="5">
        <v>17.989999999999998</v>
      </c>
      <c r="J179" s="3">
        <v>0</v>
      </c>
      <c r="K179" s="3" t="s">
        <v>86</v>
      </c>
      <c r="L179" s="3">
        <v>3</v>
      </c>
      <c r="M179" s="5">
        <v>0.76</v>
      </c>
      <c r="N179" s="3" t="s">
        <v>117</v>
      </c>
    </row>
    <row r="180" spans="1:14" x14ac:dyDescent="0.25">
      <c r="A180" s="3" t="s">
        <v>283</v>
      </c>
      <c r="B180" s="3">
        <v>68</v>
      </c>
      <c r="C180" s="3" t="s">
        <v>106</v>
      </c>
      <c r="D180" s="3" t="s">
        <v>19</v>
      </c>
      <c r="E180" s="5">
        <v>1.83</v>
      </c>
      <c r="F180" s="3">
        <v>0</v>
      </c>
      <c r="G180" s="3" t="s">
        <v>84</v>
      </c>
      <c r="H180" s="3" t="s">
        <v>90</v>
      </c>
      <c r="I180" s="5">
        <v>8.99</v>
      </c>
      <c r="J180" s="3">
        <v>0</v>
      </c>
      <c r="K180" s="3" t="s">
        <v>102</v>
      </c>
      <c r="L180" s="3">
        <v>5</v>
      </c>
      <c r="M180" s="5">
        <v>1.83</v>
      </c>
      <c r="N180" s="3" t="s">
        <v>99</v>
      </c>
    </row>
    <row r="181" spans="1:14" x14ac:dyDescent="0.25">
      <c r="A181" s="3" t="s">
        <v>284</v>
      </c>
      <c r="B181" s="3">
        <v>24</v>
      </c>
      <c r="C181" s="3" t="s">
        <v>93</v>
      </c>
      <c r="D181" s="3" t="s">
        <v>19</v>
      </c>
      <c r="E181" s="5">
        <v>47.9</v>
      </c>
      <c r="F181" s="3">
        <v>21</v>
      </c>
      <c r="G181" s="3" t="s">
        <v>98</v>
      </c>
      <c r="H181" s="3" t="s">
        <v>111</v>
      </c>
      <c r="I181" s="5">
        <v>8.99</v>
      </c>
      <c r="J181" s="3">
        <v>0</v>
      </c>
      <c r="K181" s="3" t="s">
        <v>102</v>
      </c>
      <c r="L181" s="3">
        <v>4</v>
      </c>
      <c r="M181" s="5">
        <v>2.1800000000000002</v>
      </c>
      <c r="N181" s="3" t="s">
        <v>104</v>
      </c>
    </row>
    <row r="182" spans="1:14" x14ac:dyDescent="0.25">
      <c r="A182" s="3" t="s">
        <v>285</v>
      </c>
      <c r="B182" s="3">
        <v>34</v>
      </c>
      <c r="C182" s="3" t="s">
        <v>93</v>
      </c>
      <c r="D182" s="3" t="s">
        <v>21</v>
      </c>
      <c r="E182" s="5">
        <v>3.85</v>
      </c>
      <c r="F182" s="3">
        <v>55</v>
      </c>
      <c r="G182" s="3" t="s">
        <v>114</v>
      </c>
      <c r="H182" s="3" t="s">
        <v>120</v>
      </c>
      <c r="I182" s="5">
        <v>13.99</v>
      </c>
      <c r="J182" s="3">
        <v>1</v>
      </c>
      <c r="K182" s="3" t="s">
        <v>86</v>
      </c>
      <c r="L182" s="3">
        <v>3</v>
      </c>
      <c r="M182" s="5">
        <v>7.0000000000000007E-2</v>
      </c>
      <c r="N182" s="3" t="s">
        <v>104</v>
      </c>
    </row>
    <row r="183" spans="1:14" x14ac:dyDescent="0.25">
      <c r="A183" s="3" t="s">
        <v>286</v>
      </c>
      <c r="B183" s="3">
        <v>62</v>
      </c>
      <c r="C183" s="3" t="s">
        <v>93</v>
      </c>
      <c r="D183" s="3" t="s">
        <v>19</v>
      </c>
      <c r="E183" s="5">
        <v>1.55</v>
      </c>
      <c r="F183" s="3">
        <v>17</v>
      </c>
      <c r="G183" s="3" t="s">
        <v>114</v>
      </c>
      <c r="H183" s="3" t="s">
        <v>122</v>
      </c>
      <c r="I183" s="5">
        <v>8.99</v>
      </c>
      <c r="J183" s="3">
        <v>1</v>
      </c>
      <c r="K183" s="3" t="s">
        <v>102</v>
      </c>
      <c r="L183" s="3">
        <v>2</v>
      </c>
      <c r="M183" s="5">
        <v>0.09</v>
      </c>
      <c r="N183" s="3" t="s">
        <v>87</v>
      </c>
    </row>
    <row r="184" spans="1:14" x14ac:dyDescent="0.25">
      <c r="A184" s="3" t="s">
        <v>287</v>
      </c>
      <c r="B184" s="3">
        <v>29</v>
      </c>
      <c r="C184" s="3" t="s">
        <v>93</v>
      </c>
      <c r="D184" s="3" t="s">
        <v>21</v>
      </c>
      <c r="E184" s="5">
        <v>7.46</v>
      </c>
      <c r="F184" s="3">
        <v>58</v>
      </c>
      <c r="G184" s="3" t="s">
        <v>94</v>
      </c>
      <c r="H184" s="3" t="s">
        <v>122</v>
      </c>
      <c r="I184" s="5">
        <v>13.99</v>
      </c>
      <c r="J184" s="3">
        <v>0</v>
      </c>
      <c r="K184" s="3" t="s">
        <v>126</v>
      </c>
      <c r="L184" s="3">
        <v>5</v>
      </c>
      <c r="M184" s="5">
        <v>0.13</v>
      </c>
      <c r="N184" s="3" t="s">
        <v>96</v>
      </c>
    </row>
    <row r="185" spans="1:14" x14ac:dyDescent="0.25">
      <c r="A185" s="3" t="s">
        <v>288</v>
      </c>
      <c r="B185" s="3">
        <v>62</v>
      </c>
      <c r="C185" s="3" t="s">
        <v>93</v>
      </c>
      <c r="D185" s="3" t="s">
        <v>19</v>
      </c>
      <c r="E185" s="5">
        <v>6.67</v>
      </c>
      <c r="F185" s="3">
        <v>47</v>
      </c>
      <c r="G185" s="3" t="s">
        <v>135</v>
      </c>
      <c r="H185" s="3" t="s">
        <v>85</v>
      </c>
      <c r="I185" s="5">
        <v>8.99</v>
      </c>
      <c r="J185" s="3">
        <v>1</v>
      </c>
      <c r="K185" s="3" t="s">
        <v>86</v>
      </c>
      <c r="L185" s="3">
        <v>2</v>
      </c>
      <c r="M185" s="5">
        <v>0.14000000000000001</v>
      </c>
      <c r="N185" s="3" t="s">
        <v>117</v>
      </c>
    </row>
    <row r="186" spans="1:14" x14ac:dyDescent="0.25">
      <c r="A186" s="3" t="s">
        <v>289</v>
      </c>
      <c r="B186" s="3">
        <v>20</v>
      </c>
      <c r="C186" s="3" t="s">
        <v>93</v>
      </c>
      <c r="D186" s="3" t="s">
        <v>23</v>
      </c>
      <c r="E186" s="5">
        <v>4.57</v>
      </c>
      <c r="F186" s="3">
        <v>17</v>
      </c>
      <c r="G186" s="3" t="s">
        <v>114</v>
      </c>
      <c r="H186" s="3" t="s">
        <v>111</v>
      </c>
      <c r="I186" s="5">
        <v>17.989999999999998</v>
      </c>
      <c r="J186" s="3">
        <v>1</v>
      </c>
      <c r="K186" s="3" t="s">
        <v>86</v>
      </c>
      <c r="L186" s="3">
        <v>1</v>
      </c>
      <c r="M186" s="5">
        <v>0.25</v>
      </c>
      <c r="N186" s="3" t="s">
        <v>112</v>
      </c>
    </row>
    <row r="187" spans="1:14" x14ac:dyDescent="0.25">
      <c r="A187" s="3" t="s">
        <v>290</v>
      </c>
      <c r="B187" s="3">
        <v>60</v>
      </c>
      <c r="C187" s="3" t="s">
        <v>93</v>
      </c>
      <c r="D187" s="3" t="s">
        <v>21</v>
      </c>
      <c r="E187" s="5">
        <v>1.03</v>
      </c>
      <c r="F187" s="3">
        <v>2</v>
      </c>
      <c r="G187" s="3" t="s">
        <v>94</v>
      </c>
      <c r="H187" s="3" t="s">
        <v>122</v>
      </c>
      <c r="I187" s="5">
        <v>13.99</v>
      </c>
      <c r="J187" s="3">
        <v>0</v>
      </c>
      <c r="K187" s="3" t="s">
        <v>108</v>
      </c>
      <c r="L187" s="3">
        <v>5</v>
      </c>
      <c r="M187" s="5">
        <v>0.34</v>
      </c>
      <c r="N187" s="3" t="s">
        <v>117</v>
      </c>
    </row>
    <row r="188" spans="1:14" x14ac:dyDescent="0.25">
      <c r="A188" s="3" t="s">
        <v>291</v>
      </c>
      <c r="B188" s="3">
        <v>25</v>
      </c>
      <c r="C188" s="3" t="s">
        <v>83</v>
      </c>
      <c r="D188" s="3" t="s">
        <v>21</v>
      </c>
      <c r="E188" s="5">
        <v>6.71</v>
      </c>
      <c r="F188" s="3">
        <v>2</v>
      </c>
      <c r="G188" s="3" t="s">
        <v>84</v>
      </c>
      <c r="H188" s="3" t="s">
        <v>122</v>
      </c>
      <c r="I188" s="5">
        <v>13.99</v>
      </c>
      <c r="J188" s="3">
        <v>0</v>
      </c>
      <c r="K188" s="3" t="s">
        <v>126</v>
      </c>
      <c r="L188" s="3">
        <v>4</v>
      </c>
      <c r="M188" s="5">
        <v>2.2400000000000002</v>
      </c>
      <c r="N188" s="3" t="s">
        <v>91</v>
      </c>
    </row>
    <row r="189" spans="1:14" x14ac:dyDescent="0.25">
      <c r="A189" s="3" t="s">
        <v>292</v>
      </c>
      <c r="B189" s="3">
        <v>57</v>
      </c>
      <c r="C189" s="3" t="s">
        <v>106</v>
      </c>
      <c r="D189" s="3" t="s">
        <v>21</v>
      </c>
      <c r="E189" s="5">
        <v>12.95</v>
      </c>
      <c r="F189" s="3">
        <v>27</v>
      </c>
      <c r="G189" s="3" t="s">
        <v>135</v>
      </c>
      <c r="H189" s="3" t="s">
        <v>85</v>
      </c>
      <c r="I189" s="5">
        <v>13.99</v>
      </c>
      <c r="J189" s="3">
        <v>0</v>
      </c>
      <c r="K189" s="3" t="s">
        <v>86</v>
      </c>
      <c r="L189" s="3">
        <v>4</v>
      </c>
      <c r="M189" s="5">
        <v>0.46</v>
      </c>
      <c r="N189" s="3" t="s">
        <v>99</v>
      </c>
    </row>
    <row r="190" spans="1:14" x14ac:dyDescent="0.25">
      <c r="A190" s="3" t="s">
        <v>293</v>
      </c>
      <c r="B190" s="3">
        <v>47</v>
      </c>
      <c r="C190" s="3" t="s">
        <v>106</v>
      </c>
      <c r="D190" s="3" t="s">
        <v>21</v>
      </c>
      <c r="E190" s="5">
        <v>3.92</v>
      </c>
      <c r="F190" s="3">
        <v>58</v>
      </c>
      <c r="G190" s="3" t="s">
        <v>84</v>
      </c>
      <c r="H190" s="3" t="s">
        <v>122</v>
      </c>
      <c r="I190" s="5">
        <v>13.99</v>
      </c>
      <c r="J190" s="3">
        <v>1</v>
      </c>
      <c r="K190" s="3" t="s">
        <v>108</v>
      </c>
      <c r="L190" s="3">
        <v>5</v>
      </c>
      <c r="M190" s="5">
        <v>7.0000000000000007E-2</v>
      </c>
      <c r="N190" s="3" t="s">
        <v>99</v>
      </c>
    </row>
    <row r="191" spans="1:14" x14ac:dyDescent="0.25">
      <c r="A191" s="3" t="s">
        <v>294</v>
      </c>
      <c r="B191" s="3">
        <v>54</v>
      </c>
      <c r="C191" s="3" t="s">
        <v>106</v>
      </c>
      <c r="D191" s="3" t="s">
        <v>19</v>
      </c>
      <c r="E191" s="5">
        <v>24.44</v>
      </c>
      <c r="F191" s="3">
        <v>28</v>
      </c>
      <c r="G191" s="3" t="s">
        <v>135</v>
      </c>
      <c r="H191" s="3" t="s">
        <v>111</v>
      </c>
      <c r="I191" s="5">
        <v>8.99</v>
      </c>
      <c r="J191" s="3">
        <v>0</v>
      </c>
      <c r="K191" s="3" t="s">
        <v>86</v>
      </c>
      <c r="L191" s="3">
        <v>4</v>
      </c>
      <c r="M191" s="5">
        <v>0.84</v>
      </c>
      <c r="N191" s="3" t="s">
        <v>96</v>
      </c>
    </row>
    <row r="192" spans="1:14" x14ac:dyDescent="0.25">
      <c r="A192" s="3" t="s">
        <v>295</v>
      </c>
      <c r="B192" s="3">
        <v>34</v>
      </c>
      <c r="C192" s="3" t="s">
        <v>93</v>
      </c>
      <c r="D192" s="3" t="s">
        <v>21</v>
      </c>
      <c r="E192" s="5">
        <v>28.76</v>
      </c>
      <c r="F192" s="3">
        <v>11</v>
      </c>
      <c r="G192" s="3" t="s">
        <v>135</v>
      </c>
      <c r="H192" s="3" t="s">
        <v>90</v>
      </c>
      <c r="I192" s="5">
        <v>13.99</v>
      </c>
      <c r="J192" s="3">
        <v>0</v>
      </c>
      <c r="K192" s="3" t="s">
        <v>108</v>
      </c>
      <c r="L192" s="3">
        <v>2</v>
      </c>
      <c r="M192" s="5">
        <v>2.4</v>
      </c>
      <c r="N192" s="3" t="s">
        <v>117</v>
      </c>
    </row>
    <row r="193" spans="1:14" x14ac:dyDescent="0.25">
      <c r="A193" s="3" t="s">
        <v>296</v>
      </c>
      <c r="B193" s="3">
        <v>52</v>
      </c>
      <c r="C193" s="3" t="s">
        <v>106</v>
      </c>
      <c r="D193" s="3" t="s">
        <v>21</v>
      </c>
      <c r="E193" s="5">
        <v>1.35</v>
      </c>
      <c r="F193" s="3">
        <v>7</v>
      </c>
      <c r="G193" s="3" t="s">
        <v>94</v>
      </c>
      <c r="H193" s="3" t="s">
        <v>85</v>
      </c>
      <c r="I193" s="5">
        <v>13.99</v>
      </c>
      <c r="J193" s="3">
        <v>1</v>
      </c>
      <c r="K193" s="3" t="s">
        <v>95</v>
      </c>
      <c r="L193" s="3">
        <v>1</v>
      </c>
      <c r="M193" s="5">
        <v>0.17</v>
      </c>
      <c r="N193" s="3" t="s">
        <v>87</v>
      </c>
    </row>
    <row r="194" spans="1:14" x14ac:dyDescent="0.25">
      <c r="A194" s="3" t="s">
        <v>297</v>
      </c>
      <c r="B194" s="3">
        <v>53</v>
      </c>
      <c r="C194" s="3" t="s">
        <v>83</v>
      </c>
      <c r="D194" s="3" t="s">
        <v>23</v>
      </c>
      <c r="E194" s="5">
        <v>0.25</v>
      </c>
      <c r="F194" s="3">
        <v>50</v>
      </c>
      <c r="G194" s="3" t="s">
        <v>94</v>
      </c>
      <c r="H194" s="3" t="s">
        <v>122</v>
      </c>
      <c r="I194" s="5">
        <v>17.989999999999998</v>
      </c>
      <c r="J194" s="3">
        <v>1</v>
      </c>
      <c r="K194" s="3" t="s">
        <v>108</v>
      </c>
      <c r="L194" s="3">
        <v>1</v>
      </c>
      <c r="M194" s="5">
        <v>0</v>
      </c>
      <c r="N194" s="3" t="s">
        <v>104</v>
      </c>
    </row>
    <row r="195" spans="1:14" x14ac:dyDescent="0.25">
      <c r="A195" s="3" t="s">
        <v>298</v>
      </c>
      <c r="B195" s="3">
        <v>68</v>
      </c>
      <c r="C195" s="3" t="s">
        <v>93</v>
      </c>
      <c r="D195" s="3" t="s">
        <v>23</v>
      </c>
      <c r="E195" s="5">
        <v>10.27</v>
      </c>
      <c r="F195" s="3">
        <v>55</v>
      </c>
      <c r="G195" s="3" t="s">
        <v>135</v>
      </c>
      <c r="H195" s="3" t="s">
        <v>122</v>
      </c>
      <c r="I195" s="5">
        <v>17.989999999999998</v>
      </c>
      <c r="J195" s="3">
        <v>0</v>
      </c>
      <c r="K195" s="3" t="s">
        <v>108</v>
      </c>
      <c r="L195" s="3">
        <v>4</v>
      </c>
      <c r="M195" s="5">
        <v>0.18</v>
      </c>
      <c r="N195" s="3" t="s">
        <v>99</v>
      </c>
    </row>
    <row r="196" spans="1:14" x14ac:dyDescent="0.25">
      <c r="A196" s="3" t="s">
        <v>299</v>
      </c>
      <c r="B196" s="3">
        <v>68</v>
      </c>
      <c r="C196" s="3" t="s">
        <v>106</v>
      </c>
      <c r="D196" s="3" t="s">
        <v>23</v>
      </c>
      <c r="E196" s="5">
        <v>52.22</v>
      </c>
      <c r="F196" s="3">
        <v>4</v>
      </c>
      <c r="G196" s="3" t="s">
        <v>135</v>
      </c>
      <c r="H196" s="3" t="s">
        <v>111</v>
      </c>
      <c r="I196" s="5">
        <v>17.989999999999998</v>
      </c>
      <c r="J196" s="3">
        <v>0</v>
      </c>
      <c r="K196" s="3" t="s">
        <v>86</v>
      </c>
      <c r="L196" s="3">
        <v>1</v>
      </c>
      <c r="M196" s="5">
        <v>10.44</v>
      </c>
      <c r="N196" s="3" t="s">
        <v>104</v>
      </c>
    </row>
    <row r="197" spans="1:14" x14ac:dyDescent="0.25">
      <c r="A197" s="3" t="s">
        <v>300</v>
      </c>
      <c r="B197" s="3">
        <v>55</v>
      </c>
      <c r="C197" s="3" t="s">
        <v>83</v>
      </c>
      <c r="D197" s="3" t="s">
        <v>21</v>
      </c>
      <c r="E197" s="5">
        <v>7.61</v>
      </c>
      <c r="F197" s="3">
        <v>37</v>
      </c>
      <c r="G197" s="3" t="s">
        <v>135</v>
      </c>
      <c r="H197" s="3" t="s">
        <v>90</v>
      </c>
      <c r="I197" s="5">
        <v>13.99</v>
      </c>
      <c r="J197" s="3">
        <v>1</v>
      </c>
      <c r="K197" s="3" t="s">
        <v>108</v>
      </c>
      <c r="L197" s="3">
        <v>1</v>
      </c>
      <c r="M197" s="5">
        <v>0.2</v>
      </c>
      <c r="N197" s="3" t="s">
        <v>112</v>
      </c>
    </row>
    <row r="198" spans="1:14" x14ac:dyDescent="0.25">
      <c r="A198" s="3" t="s">
        <v>301</v>
      </c>
      <c r="B198" s="3">
        <v>31</v>
      </c>
      <c r="C198" s="3" t="s">
        <v>106</v>
      </c>
      <c r="D198" s="3" t="s">
        <v>19</v>
      </c>
      <c r="E198" s="5">
        <v>11.05</v>
      </c>
      <c r="F198" s="3">
        <v>51</v>
      </c>
      <c r="G198" s="3" t="s">
        <v>135</v>
      </c>
      <c r="H198" s="3" t="s">
        <v>85</v>
      </c>
      <c r="I198" s="5">
        <v>8.99</v>
      </c>
      <c r="J198" s="3">
        <v>1</v>
      </c>
      <c r="K198" s="3" t="s">
        <v>108</v>
      </c>
      <c r="L198" s="3">
        <v>1</v>
      </c>
      <c r="M198" s="5">
        <v>0.21</v>
      </c>
      <c r="N198" s="3" t="s">
        <v>99</v>
      </c>
    </row>
    <row r="199" spans="1:14" x14ac:dyDescent="0.25">
      <c r="A199" s="3" t="s">
        <v>302</v>
      </c>
      <c r="B199" s="3">
        <v>30</v>
      </c>
      <c r="C199" s="3" t="s">
        <v>83</v>
      </c>
      <c r="D199" s="3" t="s">
        <v>21</v>
      </c>
      <c r="E199" s="5">
        <v>17.22</v>
      </c>
      <c r="F199" s="3">
        <v>5</v>
      </c>
      <c r="G199" s="3" t="s">
        <v>114</v>
      </c>
      <c r="H199" s="3" t="s">
        <v>111</v>
      </c>
      <c r="I199" s="5">
        <v>13.99</v>
      </c>
      <c r="J199" s="3">
        <v>0</v>
      </c>
      <c r="K199" s="3" t="s">
        <v>108</v>
      </c>
      <c r="L199" s="3">
        <v>1</v>
      </c>
      <c r="M199" s="5">
        <v>2.87</v>
      </c>
      <c r="N199" s="3" t="s">
        <v>99</v>
      </c>
    </row>
    <row r="200" spans="1:14" x14ac:dyDescent="0.25">
      <c r="A200" s="3" t="s">
        <v>303</v>
      </c>
      <c r="B200" s="3">
        <v>56</v>
      </c>
      <c r="C200" s="3" t="s">
        <v>93</v>
      </c>
      <c r="D200" s="3" t="s">
        <v>23</v>
      </c>
      <c r="E200" s="5">
        <v>2.39</v>
      </c>
      <c r="F200" s="3">
        <v>21</v>
      </c>
      <c r="G200" s="3" t="s">
        <v>114</v>
      </c>
      <c r="H200" s="3" t="s">
        <v>122</v>
      </c>
      <c r="I200" s="5">
        <v>17.989999999999998</v>
      </c>
      <c r="J200" s="3">
        <v>1</v>
      </c>
      <c r="K200" s="3" t="s">
        <v>102</v>
      </c>
      <c r="L200" s="3">
        <v>2</v>
      </c>
      <c r="M200" s="5">
        <v>0.11</v>
      </c>
      <c r="N200" s="3" t="s">
        <v>112</v>
      </c>
    </row>
    <row r="201" spans="1:14" x14ac:dyDescent="0.25">
      <c r="A201" s="3" t="s">
        <v>304</v>
      </c>
      <c r="B201" s="3">
        <v>44</v>
      </c>
      <c r="C201" s="3" t="s">
        <v>83</v>
      </c>
      <c r="D201" s="3" t="s">
        <v>19</v>
      </c>
      <c r="E201" s="5">
        <v>14.91</v>
      </c>
      <c r="F201" s="3">
        <v>47</v>
      </c>
      <c r="G201" s="3" t="s">
        <v>89</v>
      </c>
      <c r="H201" s="3" t="s">
        <v>120</v>
      </c>
      <c r="I201" s="5">
        <v>8.99</v>
      </c>
      <c r="J201" s="3">
        <v>1</v>
      </c>
      <c r="K201" s="3" t="s">
        <v>102</v>
      </c>
      <c r="L201" s="3">
        <v>5</v>
      </c>
      <c r="M201" s="5">
        <v>0.31</v>
      </c>
      <c r="N201" s="3" t="s">
        <v>99</v>
      </c>
    </row>
    <row r="202" spans="1:14" x14ac:dyDescent="0.25">
      <c r="A202" s="3" t="s">
        <v>305</v>
      </c>
      <c r="B202" s="3">
        <v>64</v>
      </c>
      <c r="C202" s="3" t="s">
        <v>106</v>
      </c>
      <c r="D202" s="3" t="s">
        <v>21</v>
      </c>
      <c r="E202" s="5">
        <v>13.86</v>
      </c>
      <c r="F202" s="3">
        <v>7</v>
      </c>
      <c r="G202" s="3" t="s">
        <v>84</v>
      </c>
      <c r="H202" s="3" t="s">
        <v>111</v>
      </c>
      <c r="I202" s="5">
        <v>13.99</v>
      </c>
      <c r="J202" s="3">
        <v>0</v>
      </c>
      <c r="K202" s="3" t="s">
        <v>126</v>
      </c>
      <c r="L202" s="3">
        <v>3</v>
      </c>
      <c r="M202" s="5">
        <v>1.73</v>
      </c>
      <c r="N202" s="3" t="s">
        <v>112</v>
      </c>
    </row>
    <row r="203" spans="1:14" x14ac:dyDescent="0.25">
      <c r="A203" s="3" t="s">
        <v>306</v>
      </c>
      <c r="B203" s="3">
        <v>42</v>
      </c>
      <c r="C203" s="3" t="s">
        <v>83</v>
      </c>
      <c r="D203" s="3" t="s">
        <v>19</v>
      </c>
      <c r="E203" s="5">
        <v>2.6</v>
      </c>
      <c r="F203" s="3">
        <v>50</v>
      </c>
      <c r="G203" s="3" t="s">
        <v>114</v>
      </c>
      <c r="H203" s="3" t="s">
        <v>111</v>
      </c>
      <c r="I203" s="5">
        <v>8.99</v>
      </c>
      <c r="J203" s="3">
        <v>1</v>
      </c>
      <c r="K203" s="3" t="s">
        <v>126</v>
      </c>
      <c r="L203" s="3">
        <v>4</v>
      </c>
      <c r="M203" s="5">
        <v>0.05</v>
      </c>
      <c r="N203" s="3" t="s">
        <v>104</v>
      </c>
    </row>
    <row r="204" spans="1:14" x14ac:dyDescent="0.25">
      <c r="A204" s="3" t="s">
        <v>307</v>
      </c>
      <c r="B204" s="3">
        <v>18</v>
      </c>
      <c r="C204" s="3" t="s">
        <v>83</v>
      </c>
      <c r="D204" s="3" t="s">
        <v>23</v>
      </c>
      <c r="E204" s="5">
        <v>17.75</v>
      </c>
      <c r="F204" s="3">
        <v>9</v>
      </c>
      <c r="G204" s="3" t="s">
        <v>98</v>
      </c>
      <c r="H204" s="3" t="s">
        <v>120</v>
      </c>
      <c r="I204" s="5">
        <v>17.989999999999998</v>
      </c>
      <c r="J204" s="3">
        <v>0</v>
      </c>
      <c r="K204" s="3" t="s">
        <v>86</v>
      </c>
      <c r="L204" s="3">
        <v>1</v>
      </c>
      <c r="M204" s="5">
        <v>1.77</v>
      </c>
      <c r="N204" s="3" t="s">
        <v>112</v>
      </c>
    </row>
    <row r="205" spans="1:14" x14ac:dyDescent="0.25">
      <c r="A205" s="3" t="s">
        <v>308</v>
      </c>
      <c r="B205" s="3">
        <v>56</v>
      </c>
      <c r="C205" s="3" t="s">
        <v>106</v>
      </c>
      <c r="D205" s="3" t="s">
        <v>19</v>
      </c>
      <c r="E205" s="5">
        <v>8.7100000000000009</v>
      </c>
      <c r="F205" s="3">
        <v>2</v>
      </c>
      <c r="G205" s="3" t="s">
        <v>94</v>
      </c>
      <c r="H205" s="3" t="s">
        <v>111</v>
      </c>
      <c r="I205" s="5">
        <v>8.99</v>
      </c>
      <c r="J205" s="3">
        <v>0</v>
      </c>
      <c r="K205" s="3" t="s">
        <v>102</v>
      </c>
      <c r="L205" s="3">
        <v>3</v>
      </c>
      <c r="M205" s="5">
        <v>2.9</v>
      </c>
      <c r="N205" s="3" t="s">
        <v>96</v>
      </c>
    </row>
    <row r="206" spans="1:14" x14ac:dyDescent="0.25">
      <c r="A206" s="3" t="s">
        <v>309</v>
      </c>
      <c r="B206" s="3">
        <v>23</v>
      </c>
      <c r="C206" s="3" t="s">
        <v>106</v>
      </c>
      <c r="D206" s="3" t="s">
        <v>23</v>
      </c>
      <c r="E206" s="5">
        <v>10.39</v>
      </c>
      <c r="F206" s="3">
        <v>2</v>
      </c>
      <c r="G206" s="3" t="s">
        <v>135</v>
      </c>
      <c r="H206" s="3" t="s">
        <v>85</v>
      </c>
      <c r="I206" s="5">
        <v>17.989999999999998</v>
      </c>
      <c r="J206" s="3">
        <v>0</v>
      </c>
      <c r="K206" s="3" t="s">
        <v>108</v>
      </c>
      <c r="L206" s="3">
        <v>4</v>
      </c>
      <c r="M206" s="5">
        <v>3.46</v>
      </c>
      <c r="N206" s="3" t="s">
        <v>104</v>
      </c>
    </row>
    <row r="207" spans="1:14" x14ac:dyDescent="0.25">
      <c r="A207" s="3" t="s">
        <v>310</v>
      </c>
      <c r="B207" s="3">
        <v>23</v>
      </c>
      <c r="C207" s="3" t="s">
        <v>93</v>
      </c>
      <c r="D207" s="3" t="s">
        <v>19</v>
      </c>
      <c r="E207" s="5">
        <v>18.25</v>
      </c>
      <c r="F207" s="3">
        <v>30</v>
      </c>
      <c r="G207" s="3" t="s">
        <v>114</v>
      </c>
      <c r="H207" s="3" t="s">
        <v>90</v>
      </c>
      <c r="I207" s="5">
        <v>8.99</v>
      </c>
      <c r="J207" s="3">
        <v>0</v>
      </c>
      <c r="K207" s="3" t="s">
        <v>95</v>
      </c>
      <c r="L207" s="3">
        <v>5</v>
      </c>
      <c r="M207" s="5">
        <v>0.59</v>
      </c>
      <c r="N207" s="3" t="s">
        <v>117</v>
      </c>
    </row>
    <row r="208" spans="1:14" x14ac:dyDescent="0.25">
      <c r="A208" s="3" t="s">
        <v>311</v>
      </c>
      <c r="B208" s="3">
        <v>65</v>
      </c>
      <c r="C208" s="3" t="s">
        <v>83</v>
      </c>
      <c r="D208" s="3" t="s">
        <v>23</v>
      </c>
      <c r="E208" s="5">
        <v>20.05</v>
      </c>
      <c r="F208" s="3">
        <v>21</v>
      </c>
      <c r="G208" s="3" t="s">
        <v>94</v>
      </c>
      <c r="H208" s="3" t="s">
        <v>122</v>
      </c>
      <c r="I208" s="5">
        <v>17.989999999999998</v>
      </c>
      <c r="J208" s="3">
        <v>0</v>
      </c>
      <c r="K208" s="3" t="s">
        <v>95</v>
      </c>
      <c r="L208" s="3">
        <v>5</v>
      </c>
      <c r="M208" s="5">
        <v>0.91</v>
      </c>
      <c r="N208" s="3" t="s">
        <v>117</v>
      </c>
    </row>
    <row r="209" spans="1:14" x14ac:dyDescent="0.25">
      <c r="A209" s="3" t="s">
        <v>312</v>
      </c>
      <c r="B209" s="3">
        <v>47</v>
      </c>
      <c r="C209" s="3" t="s">
        <v>83</v>
      </c>
      <c r="D209" s="3" t="s">
        <v>19</v>
      </c>
      <c r="E209" s="5">
        <v>0.39</v>
      </c>
      <c r="F209" s="3">
        <v>48</v>
      </c>
      <c r="G209" s="3" t="s">
        <v>114</v>
      </c>
      <c r="H209" s="3" t="s">
        <v>122</v>
      </c>
      <c r="I209" s="5">
        <v>8.99</v>
      </c>
      <c r="J209" s="3">
        <v>1</v>
      </c>
      <c r="K209" s="3" t="s">
        <v>108</v>
      </c>
      <c r="L209" s="3">
        <v>5</v>
      </c>
      <c r="M209" s="5">
        <v>0.01</v>
      </c>
      <c r="N209" s="3" t="s">
        <v>104</v>
      </c>
    </row>
    <row r="210" spans="1:14" x14ac:dyDescent="0.25">
      <c r="A210" s="3" t="s">
        <v>313</v>
      </c>
      <c r="B210" s="3">
        <v>36</v>
      </c>
      <c r="C210" s="3" t="s">
        <v>93</v>
      </c>
      <c r="D210" s="3" t="s">
        <v>23</v>
      </c>
      <c r="E210" s="5">
        <v>50.98</v>
      </c>
      <c r="F210" s="3">
        <v>23</v>
      </c>
      <c r="G210" s="3" t="s">
        <v>94</v>
      </c>
      <c r="H210" s="3" t="s">
        <v>90</v>
      </c>
      <c r="I210" s="5">
        <v>17.989999999999998</v>
      </c>
      <c r="J210" s="3">
        <v>0</v>
      </c>
      <c r="K210" s="3" t="s">
        <v>86</v>
      </c>
      <c r="L210" s="3">
        <v>4</v>
      </c>
      <c r="M210" s="5">
        <v>2.12</v>
      </c>
      <c r="N210" s="3" t="s">
        <v>112</v>
      </c>
    </row>
    <row r="211" spans="1:14" x14ac:dyDescent="0.25">
      <c r="A211" s="3" t="s">
        <v>314</v>
      </c>
      <c r="B211" s="3">
        <v>54</v>
      </c>
      <c r="C211" s="3" t="s">
        <v>83</v>
      </c>
      <c r="D211" s="3" t="s">
        <v>23</v>
      </c>
      <c r="E211" s="5">
        <v>0.56000000000000005</v>
      </c>
      <c r="F211" s="3">
        <v>30</v>
      </c>
      <c r="G211" s="3" t="s">
        <v>135</v>
      </c>
      <c r="H211" s="3" t="s">
        <v>122</v>
      </c>
      <c r="I211" s="5">
        <v>17.989999999999998</v>
      </c>
      <c r="J211" s="3">
        <v>1</v>
      </c>
      <c r="K211" s="3" t="s">
        <v>102</v>
      </c>
      <c r="L211" s="3">
        <v>2</v>
      </c>
      <c r="M211" s="5">
        <v>0.02</v>
      </c>
      <c r="N211" s="3" t="s">
        <v>99</v>
      </c>
    </row>
    <row r="212" spans="1:14" x14ac:dyDescent="0.25">
      <c r="A212" s="3" t="s">
        <v>315</v>
      </c>
      <c r="B212" s="3">
        <v>56</v>
      </c>
      <c r="C212" s="3" t="s">
        <v>83</v>
      </c>
      <c r="D212" s="3" t="s">
        <v>21</v>
      </c>
      <c r="E212" s="5">
        <v>1.95</v>
      </c>
      <c r="F212" s="3">
        <v>28</v>
      </c>
      <c r="G212" s="3" t="s">
        <v>135</v>
      </c>
      <c r="H212" s="3" t="s">
        <v>90</v>
      </c>
      <c r="I212" s="5">
        <v>13.99</v>
      </c>
      <c r="J212" s="3">
        <v>1</v>
      </c>
      <c r="K212" s="3" t="s">
        <v>95</v>
      </c>
      <c r="L212" s="3">
        <v>4</v>
      </c>
      <c r="M212" s="5">
        <v>7.0000000000000007E-2</v>
      </c>
      <c r="N212" s="3" t="s">
        <v>104</v>
      </c>
    </row>
    <row r="213" spans="1:14" x14ac:dyDescent="0.25">
      <c r="A213" s="3" t="s">
        <v>316</v>
      </c>
      <c r="B213" s="3">
        <v>34</v>
      </c>
      <c r="C213" s="3" t="s">
        <v>106</v>
      </c>
      <c r="D213" s="3" t="s">
        <v>23</v>
      </c>
      <c r="E213" s="5">
        <v>70.61</v>
      </c>
      <c r="F213" s="3">
        <v>38</v>
      </c>
      <c r="G213" s="3" t="s">
        <v>98</v>
      </c>
      <c r="H213" s="3" t="s">
        <v>85</v>
      </c>
      <c r="I213" s="5">
        <v>17.989999999999998</v>
      </c>
      <c r="J213" s="3">
        <v>0</v>
      </c>
      <c r="K213" s="3" t="s">
        <v>126</v>
      </c>
      <c r="L213" s="3">
        <v>5</v>
      </c>
      <c r="M213" s="5">
        <v>1.81</v>
      </c>
      <c r="N213" s="3" t="s">
        <v>112</v>
      </c>
    </row>
    <row r="214" spans="1:14" x14ac:dyDescent="0.25">
      <c r="A214" s="3" t="s">
        <v>317</v>
      </c>
      <c r="B214" s="3">
        <v>70</v>
      </c>
      <c r="C214" s="3" t="s">
        <v>83</v>
      </c>
      <c r="D214" s="3" t="s">
        <v>21</v>
      </c>
      <c r="E214" s="5">
        <v>8.6999999999999993</v>
      </c>
      <c r="F214" s="3">
        <v>46</v>
      </c>
      <c r="G214" s="3" t="s">
        <v>94</v>
      </c>
      <c r="H214" s="3" t="s">
        <v>90</v>
      </c>
      <c r="I214" s="5">
        <v>13.99</v>
      </c>
      <c r="J214" s="3">
        <v>1</v>
      </c>
      <c r="K214" s="3" t="s">
        <v>126</v>
      </c>
      <c r="L214" s="3">
        <v>3</v>
      </c>
      <c r="M214" s="5">
        <v>0.19</v>
      </c>
      <c r="N214" s="3" t="s">
        <v>87</v>
      </c>
    </row>
    <row r="215" spans="1:14" x14ac:dyDescent="0.25">
      <c r="A215" s="3" t="s">
        <v>318</v>
      </c>
      <c r="B215" s="3">
        <v>51</v>
      </c>
      <c r="C215" s="3" t="s">
        <v>106</v>
      </c>
      <c r="D215" s="3" t="s">
        <v>19</v>
      </c>
      <c r="E215" s="5">
        <v>2.17</v>
      </c>
      <c r="F215" s="3">
        <v>14</v>
      </c>
      <c r="G215" s="3" t="s">
        <v>84</v>
      </c>
      <c r="H215" s="3" t="s">
        <v>122</v>
      </c>
      <c r="I215" s="5">
        <v>8.99</v>
      </c>
      <c r="J215" s="3">
        <v>1</v>
      </c>
      <c r="K215" s="3" t="s">
        <v>102</v>
      </c>
      <c r="L215" s="3">
        <v>3</v>
      </c>
      <c r="M215" s="5">
        <v>0.14000000000000001</v>
      </c>
      <c r="N215" s="3" t="s">
        <v>99</v>
      </c>
    </row>
    <row r="216" spans="1:14" x14ac:dyDescent="0.25">
      <c r="A216" s="3" t="s">
        <v>319</v>
      </c>
      <c r="B216" s="3">
        <v>57</v>
      </c>
      <c r="C216" s="3" t="s">
        <v>93</v>
      </c>
      <c r="D216" s="3" t="s">
        <v>19</v>
      </c>
      <c r="E216" s="5">
        <v>15.75</v>
      </c>
      <c r="F216" s="3">
        <v>1</v>
      </c>
      <c r="G216" s="3" t="s">
        <v>89</v>
      </c>
      <c r="H216" s="3" t="s">
        <v>120</v>
      </c>
      <c r="I216" s="5">
        <v>8.99</v>
      </c>
      <c r="J216" s="3">
        <v>0</v>
      </c>
      <c r="K216" s="3" t="s">
        <v>95</v>
      </c>
      <c r="L216" s="3">
        <v>3</v>
      </c>
      <c r="M216" s="5">
        <v>7.88</v>
      </c>
      <c r="N216" s="3" t="s">
        <v>99</v>
      </c>
    </row>
    <row r="217" spans="1:14" x14ac:dyDescent="0.25">
      <c r="A217" s="3" t="s">
        <v>320</v>
      </c>
      <c r="B217" s="3">
        <v>36</v>
      </c>
      <c r="C217" s="3" t="s">
        <v>93</v>
      </c>
      <c r="D217" s="3" t="s">
        <v>19</v>
      </c>
      <c r="E217" s="5">
        <v>3.58</v>
      </c>
      <c r="F217" s="3">
        <v>14</v>
      </c>
      <c r="G217" s="3" t="s">
        <v>135</v>
      </c>
      <c r="H217" s="3" t="s">
        <v>122</v>
      </c>
      <c r="I217" s="5">
        <v>8.99</v>
      </c>
      <c r="J217" s="3">
        <v>1</v>
      </c>
      <c r="K217" s="3" t="s">
        <v>108</v>
      </c>
      <c r="L217" s="3">
        <v>2</v>
      </c>
      <c r="M217" s="5">
        <v>0.24</v>
      </c>
      <c r="N217" s="3" t="s">
        <v>104</v>
      </c>
    </row>
    <row r="218" spans="1:14" x14ac:dyDescent="0.25">
      <c r="A218" s="3" t="s">
        <v>321</v>
      </c>
      <c r="B218" s="3">
        <v>67</v>
      </c>
      <c r="C218" s="3" t="s">
        <v>83</v>
      </c>
      <c r="D218" s="3" t="s">
        <v>21</v>
      </c>
      <c r="E218" s="5">
        <v>14.58</v>
      </c>
      <c r="F218" s="3">
        <v>18</v>
      </c>
      <c r="G218" s="3" t="s">
        <v>89</v>
      </c>
      <c r="H218" s="3" t="s">
        <v>120</v>
      </c>
      <c r="I218" s="5">
        <v>13.99</v>
      </c>
      <c r="J218" s="3">
        <v>0</v>
      </c>
      <c r="K218" s="3" t="s">
        <v>126</v>
      </c>
      <c r="L218" s="3">
        <v>2</v>
      </c>
      <c r="M218" s="5">
        <v>0.77</v>
      </c>
      <c r="N218" s="3" t="s">
        <v>91</v>
      </c>
    </row>
    <row r="219" spans="1:14" x14ac:dyDescent="0.25">
      <c r="A219" s="3" t="s">
        <v>322</v>
      </c>
      <c r="B219" s="3">
        <v>66</v>
      </c>
      <c r="C219" s="3" t="s">
        <v>83</v>
      </c>
      <c r="D219" s="3" t="s">
        <v>21</v>
      </c>
      <c r="E219" s="5">
        <v>1.42</v>
      </c>
      <c r="F219" s="3">
        <v>57</v>
      </c>
      <c r="G219" s="3" t="s">
        <v>89</v>
      </c>
      <c r="H219" s="3" t="s">
        <v>111</v>
      </c>
      <c r="I219" s="5">
        <v>13.99</v>
      </c>
      <c r="J219" s="3">
        <v>1</v>
      </c>
      <c r="K219" s="3" t="s">
        <v>86</v>
      </c>
      <c r="L219" s="3">
        <v>3</v>
      </c>
      <c r="M219" s="5">
        <v>0.02</v>
      </c>
      <c r="N219" s="3" t="s">
        <v>96</v>
      </c>
    </row>
    <row r="220" spans="1:14" x14ac:dyDescent="0.25">
      <c r="A220" s="3" t="s">
        <v>323</v>
      </c>
      <c r="B220" s="3">
        <v>42</v>
      </c>
      <c r="C220" s="3" t="s">
        <v>93</v>
      </c>
      <c r="D220" s="3" t="s">
        <v>19</v>
      </c>
      <c r="E220" s="5">
        <v>2.98</v>
      </c>
      <c r="F220" s="3">
        <v>29</v>
      </c>
      <c r="G220" s="3" t="s">
        <v>94</v>
      </c>
      <c r="H220" s="3" t="s">
        <v>85</v>
      </c>
      <c r="I220" s="5">
        <v>8.99</v>
      </c>
      <c r="J220" s="3">
        <v>1</v>
      </c>
      <c r="K220" s="3" t="s">
        <v>95</v>
      </c>
      <c r="L220" s="3">
        <v>4</v>
      </c>
      <c r="M220" s="5">
        <v>0.1</v>
      </c>
      <c r="N220" s="3" t="s">
        <v>112</v>
      </c>
    </row>
    <row r="221" spans="1:14" x14ac:dyDescent="0.25">
      <c r="A221" s="3" t="s">
        <v>324</v>
      </c>
      <c r="B221" s="3">
        <v>34</v>
      </c>
      <c r="C221" s="3" t="s">
        <v>93</v>
      </c>
      <c r="D221" s="3" t="s">
        <v>21</v>
      </c>
      <c r="E221" s="5">
        <v>0.68</v>
      </c>
      <c r="F221" s="3">
        <v>42</v>
      </c>
      <c r="G221" s="3" t="s">
        <v>84</v>
      </c>
      <c r="H221" s="3" t="s">
        <v>120</v>
      </c>
      <c r="I221" s="5">
        <v>13.99</v>
      </c>
      <c r="J221" s="3">
        <v>1</v>
      </c>
      <c r="K221" s="3" t="s">
        <v>95</v>
      </c>
      <c r="L221" s="3">
        <v>2</v>
      </c>
      <c r="M221" s="5">
        <v>0.02</v>
      </c>
      <c r="N221" s="3" t="s">
        <v>112</v>
      </c>
    </row>
    <row r="222" spans="1:14" x14ac:dyDescent="0.25">
      <c r="A222" s="3" t="s">
        <v>325</v>
      </c>
      <c r="B222" s="3">
        <v>49</v>
      </c>
      <c r="C222" s="3" t="s">
        <v>83</v>
      </c>
      <c r="D222" s="3" t="s">
        <v>21</v>
      </c>
      <c r="E222" s="5">
        <v>2.2599999999999998</v>
      </c>
      <c r="F222" s="3">
        <v>31</v>
      </c>
      <c r="G222" s="3" t="s">
        <v>89</v>
      </c>
      <c r="H222" s="3" t="s">
        <v>111</v>
      </c>
      <c r="I222" s="5">
        <v>13.99</v>
      </c>
      <c r="J222" s="3">
        <v>1</v>
      </c>
      <c r="K222" s="3" t="s">
        <v>108</v>
      </c>
      <c r="L222" s="3">
        <v>5</v>
      </c>
      <c r="M222" s="5">
        <v>7.0000000000000007E-2</v>
      </c>
      <c r="N222" s="3" t="s">
        <v>112</v>
      </c>
    </row>
    <row r="223" spans="1:14" x14ac:dyDescent="0.25">
      <c r="A223" s="3" t="s">
        <v>326</v>
      </c>
      <c r="B223" s="3">
        <v>66</v>
      </c>
      <c r="C223" s="3" t="s">
        <v>93</v>
      </c>
      <c r="D223" s="3" t="s">
        <v>19</v>
      </c>
      <c r="E223" s="5">
        <v>6.93</v>
      </c>
      <c r="F223" s="3">
        <v>47</v>
      </c>
      <c r="G223" s="3" t="s">
        <v>114</v>
      </c>
      <c r="H223" s="3" t="s">
        <v>122</v>
      </c>
      <c r="I223" s="5">
        <v>8.99</v>
      </c>
      <c r="J223" s="3">
        <v>1</v>
      </c>
      <c r="K223" s="3" t="s">
        <v>108</v>
      </c>
      <c r="L223" s="3">
        <v>3</v>
      </c>
      <c r="M223" s="5">
        <v>0.14000000000000001</v>
      </c>
      <c r="N223" s="3" t="s">
        <v>91</v>
      </c>
    </row>
    <row r="224" spans="1:14" x14ac:dyDescent="0.25">
      <c r="A224" s="3" t="s">
        <v>327</v>
      </c>
      <c r="B224" s="3">
        <v>24</v>
      </c>
      <c r="C224" s="3" t="s">
        <v>93</v>
      </c>
      <c r="D224" s="3" t="s">
        <v>23</v>
      </c>
      <c r="E224" s="5">
        <v>11.67</v>
      </c>
      <c r="F224" s="3">
        <v>31</v>
      </c>
      <c r="G224" s="3" t="s">
        <v>98</v>
      </c>
      <c r="H224" s="3" t="s">
        <v>90</v>
      </c>
      <c r="I224" s="5">
        <v>17.989999999999998</v>
      </c>
      <c r="J224" s="3">
        <v>1</v>
      </c>
      <c r="K224" s="3" t="s">
        <v>95</v>
      </c>
      <c r="L224" s="3">
        <v>3</v>
      </c>
      <c r="M224" s="5">
        <v>0.36</v>
      </c>
      <c r="N224" s="3" t="s">
        <v>91</v>
      </c>
    </row>
    <row r="225" spans="1:14" x14ac:dyDescent="0.25">
      <c r="A225" s="3" t="s">
        <v>328</v>
      </c>
      <c r="B225" s="3">
        <v>49</v>
      </c>
      <c r="C225" s="3" t="s">
        <v>83</v>
      </c>
      <c r="D225" s="3" t="s">
        <v>23</v>
      </c>
      <c r="E225" s="5">
        <v>5.31</v>
      </c>
      <c r="F225" s="3">
        <v>39</v>
      </c>
      <c r="G225" s="3" t="s">
        <v>89</v>
      </c>
      <c r="H225" s="3" t="s">
        <v>85</v>
      </c>
      <c r="I225" s="5">
        <v>17.989999999999998</v>
      </c>
      <c r="J225" s="3">
        <v>1</v>
      </c>
      <c r="K225" s="3" t="s">
        <v>126</v>
      </c>
      <c r="L225" s="3">
        <v>1</v>
      </c>
      <c r="M225" s="5">
        <v>0.13</v>
      </c>
      <c r="N225" s="3" t="s">
        <v>112</v>
      </c>
    </row>
    <row r="226" spans="1:14" x14ac:dyDescent="0.25">
      <c r="A226" s="3" t="s">
        <v>329</v>
      </c>
      <c r="B226" s="3">
        <v>65</v>
      </c>
      <c r="C226" s="3" t="s">
        <v>83</v>
      </c>
      <c r="D226" s="3" t="s">
        <v>21</v>
      </c>
      <c r="E226" s="5">
        <v>1.83</v>
      </c>
      <c r="F226" s="3">
        <v>37</v>
      </c>
      <c r="G226" s="3" t="s">
        <v>84</v>
      </c>
      <c r="H226" s="3" t="s">
        <v>120</v>
      </c>
      <c r="I226" s="5">
        <v>13.99</v>
      </c>
      <c r="J226" s="3">
        <v>1</v>
      </c>
      <c r="K226" s="3" t="s">
        <v>126</v>
      </c>
      <c r="L226" s="3">
        <v>1</v>
      </c>
      <c r="M226" s="5">
        <v>0.05</v>
      </c>
      <c r="N226" s="3" t="s">
        <v>112</v>
      </c>
    </row>
    <row r="227" spans="1:14" x14ac:dyDescent="0.25">
      <c r="A227" s="3" t="s">
        <v>330</v>
      </c>
      <c r="B227" s="3">
        <v>52</v>
      </c>
      <c r="C227" s="3" t="s">
        <v>93</v>
      </c>
      <c r="D227" s="3" t="s">
        <v>21</v>
      </c>
      <c r="E227" s="5">
        <v>2.62</v>
      </c>
      <c r="F227" s="3">
        <v>43</v>
      </c>
      <c r="G227" s="3" t="s">
        <v>114</v>
      </c>
      <c r="H227" s="3" t="s">
        <v>90</v>
      </c>
      <c r="I227" s="5">
        <v>13.99</v>
      </c>
      <c r="J227" s="3">
        <v>1</v>
      </c>
      <c r="K227" s="3" t="s">
        <v>86</v>
      </c>
      <c r="L227" s="3">
        <v>5</v>
      </c>
      <c r="M227" s="5">
        <v>0.06</v>
      </c>
      <c r="N227" s="3" t="s">
        <v>117</v>
      </c>
    </row>
    <row r="228" spans="1:14" x14ac:dyDescent="0.25">
      <c r="A228" s="3" t="s">
        <v>331</v>
      </c>
      <c r="B228" s="3">
        <v>61</v>
      </c>
      <c r="C228" s="3" t="s">
        <v>83</v>
      </c>
      <c r="D228" s="3" t="s">
        <v>23</v>
      </c>
      <c r="E228" s="5">
        <v>0.85</v>
      </c>
      <c r="F228" s="3">
        <v>6</v>
      </c>
      <c r="G228" s="3" t="s">
        <v>89</v>
      </c>
      <c r="H228" s="3" t="s">
        <v>85</v>
      </c>
      <c r="I228" s="5">
        <v>17.989999999999998</v>
      </c>
      <c r="J228" s="3">
        <v>1</v>
      </c>
      <c r="K228" s="3" t="s">
        <v>95</v>
      </c>
      <c r="L228" s="3">
        <v>1</v>
      </c>
      <c r="M228" s="5">
        <v>0.12</v>
      </c>
      <c r="N228" s="3" t="s">
        <v>99</v>
      </c>
    </row>
    <row r="229" spans="1:14" x14ac:dyDescent="0.25">
      <c r="A229" s="3" t="s">
        <v>332</v>
      </c>
      <c r="B229" s="3">
        <v>50</v>
      </c>
      <c r="C229" s="3" t="s">
        <v>93</v>
      </c>
      <c r="D229" s="3" t="s">
        <v>21</v>
      </c>
      <c r="E229" s="5">
        <v>5.0199999999999996</v>
      </c>
      <c r="F229" s="3">
        <v>47</v>
      </c>
      <c r="G229" s="3" t="s">
        <v>84</v>
      </c>
      <c r="H229" s="3" t="s">
        <v>90</v>
      </c>
      <c r="I229" s="5">
        <v>13.99</v>
      </c>
      <c r="J229" s="3">
        <v>1</v>
      </c>
      <c r="K229" s="3" t="s">
        <v>95</v>
      </c>
      <c r="L229" s="3">
        <v>3</v>
      </c>
      <c r="M229" s="5">
        <v>0.1</v>
      </c>
      <c r="N229" s="3" t="s">
        <v>99</v>
      </c>
    </row>
    <row r="230" spans="1:14" x14ac:dyDescent="0.25">
      <c r="A230" s="3" t="s">
        <v>333</v>
      </c>
      <c r="B230" s="3">
        <v>56</v>
      </c>
      <c r="C230" s="3" t="s">
        <v>83</v>
      </c>
      <c r="D230" s="3" t="s">
        <v>23</v>
      </c>
      <c r="E230" s="5">
        <v>19.809999999999999</v>
      </c>
      <c r="F230" s="3">
        <v>25</v>
      </c>
      <c r="G230" s="3" t="s">
        <v>94</v>
      </c>
      <c r="H230" s="3" t="s">
        <v>122</v>
      </c>
      <c r="I230" s="5">
        <v>17.989999999999998</v>
      </c>
      <c r="J230" s="3">
        <v>0</v>
      </c>
      <c r="K230" s="3" t="s">
        <v>126</v>
      </c>
      <c r="L230" s="3">
        <v>4</v>
      </c>
      <c r="M230" s="5">
        <v>0.76</v>
      </c>
      <c r="N230" s="3" t="s">
        <v>91</v>
      </c>
    </row>
    <row r="231" spans="1:14" x14ac:dyDescent="0.25">
      <c r="A231" s="3" t="s">
        <v>334</v>
      </c>
      <c r="B231" s="3">
        <v>36</v>
      </c>
      <c r="C231" s="3" t="s">
        <v>83</v>
      </c>
      <c r="D231" s="3" t="s">
        <v>23</v>
      </c>
      <c r="E231" s="5">
        <v>18.47</v>
      </c>
      <c r="F231" s="3">
        <v>28</v>
      </c>
      <c r="G231" s="3" t="s">
        <v>94</v>
      </c>
      <c r="H231" s="3" t="s">
        <v>122</v>
      </c>
      <c r="I231" s="5">
        <v>17.989999999999998</v>
      </c>
      <c r="J231" s="3">
        <v>0</v>
      </c>
      <c r="K231" s="3" t="s">
        <v>126</v>
      </c>
      <c r="L231" s="3">
        <v>2</v>
      </c>
      <c r="M231" s="5">
        <v>0.64</v>
      </c>
      <c r="N231" s="3" t="s">
        <v>99</v>
      </c>
    </row>
    <row r="232" spans="1:14" x14ac:dyDescent="0.25">
      <c r="A232" s="3" t="s">
        <v>335</v>
      </c>
      <c r="B232" s="3">
        <v>40</v>
      </c>
      <c r="C232" s="3" t="s">
        <v>93</v>
      </c>
      <c r="D232" s="3" t="s">
        <v>21</v>
      </c>
      <c r="E232" s="5">
        <v>22.52</v>
      </c>
      <c r="F232" s="3">
        <v>8</v>
      </c>
      <c r="G232" s="3" t="s">
        <v>84</v>
      </c>
      <c r="H232" s="3" t="s">
        <v>111</v>
      </c>
      <c r="I232" s="5">
        <v>13.99</v>
      </c>
      <c r="J232" s="3">
        <v>0</v>
      </c>
      <c r="K232" s="3" t="s">
        <v>108</v>
      </c>
      <c r="L232" s="3">
        <v>5</v>
      </c>
      <c r="M232" s="5">
        <v>2.5</v>
      </c>
      <c r="N232" s="3" t="s">
        <v>112</v>
      </c>
    </row>
    <row r="233" spans="1:14" x14ac:dyDescent="0.25">
      <c r="A233" s="3" t="s">
        <v>336</v>
      </c>
      <c r="B233" s="3">
        <v>23</v>
      </c>
      <c r="C233" s="3" t="s">
        <v>93</v>
      </c>
      <c r="D233" s="3" t="s">
        <v>23</v>
      </c>
      <c r="E233" s="5">
        <v>11.54</v>
      </c>
      <c r="F233" s="3">
        <v>28</v>
      </c>
      <c r="G233" s="3" t="s">
        <v>89</v>
      </c>
      <c r="H233" s="3" t="s">
        <v>111</v>
      </c>
      <c r="I233" s="5">
        <v>17.989999999999998</v>
      </c>
      <c r="J233" s="3">
        <v>0</v>
      </c>
      <c r="K233" s="3" t="s">
        <v>86</v>
      </c>
      <c r="L233" s="3">
        <v>5</v>
      </c>
      <c r="M233" s="5">
        <v>0.4</v>
      </c>
      <c r="N233" s="3" t="s">
        <v>91</v>
      </c>
    </row>
    <row r="234" spans="1:14" x14ac:dyDescent="0.25">
      <c r="A234" s="3" t="s">
        <v>337</v>
      </c>
      <c r="B234" s="3">
        <v>49</v>
      </c>
      <c r="C234" s="3" t="s">
        <v>93</v>
      </c>
      <c r="D234" s="3" t="s">
        <v>19</v>
      </c>
      <c r="E234" s="5">
        <v>38.43</v>
      </c>
      <c r="F234" s="3">
        <v>6</v>
      </c>
      <c r="G234" s="3" t="s">
        <v>98</v>
      </c>
      <c r="H234" s="3" t="s">
        <v>122</v>
      </c>
      <c r="I234" s="5">
        <v>8.99</v>
      </c>
      <c r="J234" s="3">
        <v>0</v>
      </c>
      <c r="K234" s="3" t="s">
        <v>108</v>
      </c>
      <c r="L234" s="3">
        <v>3</v>
      </c>
      <c r="M234" s="5">
        <v>5.49</v>
      </c>
      <c r="N234" s="3" t="s">
        <v>96</v>
      </c>
    </row>
    <row r="235" spans="1:14" x14ac:dyDescent="0.25">
      <c r="A235" s="3" t="s">
        <v>338</v>
      </c>
      <c r="B235" s="3">
        <v>68</v>
      </c>
      <c r="C235" s="3" t="s">
        <v>93</v>
      </c>
      <c r="D235" s="3" t="s">
        <v>21</v>
      </c>
      <c r="E235" s="5">
        <v>2.7</v>
      </c>
      <c r="F235" s="3">
        <v>35</v>
      </c>
      <c r="G235" s="3" t="s">
        <v>94</v>
      </c>
      <c r="H235" s="3" t="s">
        <v>85</v>
      </c>
      <c r="I235" s="5">
        <v>13.99</v>
      </c>
      <c r="J235" s="3">
        <v>1</v>
      </c>
      <c r="K235" s="3" t="s">
        <v>102</v>
      </c>
      <c r="L235" s="3">
        <v>1</v>
      </c>
      <c r="M235" s="5">
        <v>0.08</v>
      </c>
      <c r="N235" s="3" t="s">
        <v>117</v>
      </c>
    </row>
    <row r="236" spans="1:14" x14ac:dyDescent="0.25">
      <c r="A236" s="3" t="s">
        <v>339</v>
      </c>
      <c r="B236" s="3">
        <v>52</v>
      </c>
      <c r="C236" s="3" t="s">
        <v>83</v>
      </c>
      <c r="D236" s="3" t="s">
        <v>21</v>
      </c>
      <c r="E236" s="5">
        <v>1.79</v>
      </c>
      <c r="F236" s="3">
        <v>38</v>
      </c>
      <c r="G236" s="3" t="s">
        <v>84</v>
      </c>
      <c r="H236" s="3" t="s">
        <v>90</v>
      </c>
      <c r="I236" s="5">
        <v>13.99</v>
      </c>
      <c r="J236" s="3">
        <v>1</v>
      </c>
      <c r="K236" s="3" t="s">
        <v>126</v>
      </c>
      <c r="L236" s="3">
        <v>1</v>
      </c>
      <c r="M236" s="5">
        <v>0.05</v>
      </c>
      <c r="N236" s="3" t="s">
        <v>96</v>
      </c>
    </row>
    <row r="237" spans="1:14" x14ac:dyDescent="0.25">
      <c r="A237" s="3" t="s">
        <v>340</v>
      </c>
      <c r="B237" s="3">
        <v>37</v>
      </c>
      <c r="C237" s="3" t="s">
        <v>106</v>
      </c>
      <c r="D237" s="3" t="s">
        <v>21</v>
      </c>
      <c r="E237" s="5">
        <v>13.86</v>
      </c>
      <c r="F237" s="3">
        <v>46</v>
      </c>
      <c r="G237" s="3" t="s">
        <v>114</v>
      </c>
      <c r="H237" s="3" t="s">
        <v>111</v>
      </c>
      <c r="I237" s="5">
        <v>13.99</v>
      </c>
      <c r="J237" s="3">
        <v>1</v>
      </c>
      <c r="K237" s="3" t="s">
        <v>86</v>
      </c>
      <c r="L237" s="3">
        <v>3</v>
      </c>
      <c r="M237" s="5">
        <v>0.28999999999999998</v>
      </c>
      <c r="N237" s="3" t="s">
        <v>117</v>
      </c>
    </row>
    <row r="238" spans="1:14" x14ac:dyDescent="0.25">
      <c r="A238" s="3" t="s">
        <v>341</v>
      </c>
      <c r="B238" s="3">
        <v>33</v>
      </c>
      <c r="C238" s="3" t="s">
        <v>93</v>
      </c>
      <c r="D238" s="3" t="s">
        <v>19</v>
      </c>
      <c r="E238" s="5">
        <v>0.14000000000000001</v>
      </c>
      <c r="F238" s="3">
        <v>37</v>
      </c>
      <c r="G238" s="3" t="s">
        <v>89</v>
      </c>
      <c r="H238" s="3" t="s">
        <v>85</v>
      </c>
      <c r="I238" s="5">
        <v>8.99</v>
      </c>
      <c r="J238" s="3">
        <v>1</v>
      </c>
      <c r="K238" s="3" t="s">
        <v>108</v>
      </c>
      <c r="L238" s="3">
        <v>5</v>
      </c>
      <c r="M238" s="5">
        <v>0</v>
      </c>
      <c r="N238" s="3" t="s">
        <v>91</v>
      </c>
    </row>
    <row r="239" spans="1:14" x14ac:dyDescent="0.25">
      <c r="A239" s="3" t="s">
        <v>342</v>
      </c>
      <c r="B239" s="3">
        <v>26</v>
      </c>
      <c r="C239" s="3" t="s">
        <v>83</v>
      </c>
      <c r="D239" s="3" t="s">
        <v>23</v>
      </c>
      <c r="E239" s="5">
        <v>19.48</v>
      </c>
      <c r="F239" s="3">
        <v>35</v>
      </c>
      <c r="G239" s="3" t="s">
        <v>98</v>
      </c>
      <c r="H239" s="3" t="s">
        <v>111</v>
      </c>
      <c r="I239" s="5">
        <v>17.989999999999998</v>
      </c>
      <c r="J239" s="3">
        <v>0</v>
      </c>
      <c r="K239" s="3" t="s">
        <v>108</v>
      </c>
      <c r="L239" s="3">
        <v>5</v>
      </c>
      <c r="M239" s="5">
        <v>0.54</v>
      </c>
      <c r="N239" s="3" t="s">
        <v>99</v>
      </c>
    </row>
    <row r="240" spans="1:14" x14ac:dyDescent="0.25">
      <c r="A240" s="3" t="s">
        <v>343</v>
      </c>
      <c r="B240" s="3">
        <v>37</v>
      </c>
      <c r="C240" s="3" t="s">
        <v>106</v>
      </c>
      <c r="D240" s="3" t="s">
        <v>19</v>
      </c>
      <c r="E240" s="5">
        <v>4.84</v>
      </c>
      <c r="F240" s="3">
        <v>25</v>
      </c>
      <c r="G240" s="3" t="s">
        <v>84</v>
      </c>
      <c r="H240" s="3" t="s">
        <v>111</v>
      </c>
      <c r="I240" s="5">
        <v>8.99</v>
      </c>
      <c r="J240" s="3">
        <v>1</v>
      </c>
      <c r="K240" s="3" t="s">
        <v>108</v>
      </c>
      <c r="L240" s="3">
        <v>5</v>
      </c>
      <c r="M240" s="5">
        <v>0.19</v>
      </c>
      <c r="N240" s="3" t="s">
        <v>87</v>
      </c>
    </row>
    <row r="241" spans="1:14" x14ac:dyDescent="0.25">
      <c r="A241" s="3" t="s">
        <v>344</v>
      </c>
      <c r="B241" s="3">
        <v>36</v>
      </c>
      <c r="C241" s="3" t="s">
        <v>83</v>
      </c>
      <c r="D241" s="3" t="s">
        <v>23</v>
      </c>
      <c r="E241" s="5">
        <v>8.6999999999999993</v>
      </c>
      <c r="F241" s="3">
        <v>45</v>
      </c>
      <c r="G241" s="3" t="s">
        <v>114</v>
      </c>
      <c r="H241" s="3" t="s">
        <v>90</v>
      </c>
      <c r="I241" s="5">
        <v>17.989999999999998</v>
      </c>
      <c r="J241" s="3">
        <v>0</v>
      </c>
      <c r="K241" s="3" t="s">
        <v>108</v>
      </c>
      <c r="L241" s="3">
        <v>4</v>
      </c>
      <c r="M241" s="5">
        <v>0.19</v>
      </c>
      <c r="N241" s="3" t="s">
        <v>96</v>
      </c>
    </row>
    <row r="242" spans="1:14" x14ac:dyDescent="0.25">
      <c r="A242" s="3" t="s">
        <v>345</v>
      </c>
      <c r="B242" s="3">
        <v>61</v>
      </c>
      <c r="C242" s="3" t="s">
        <v>106</v>
      </c>
      <c r="D242" s="3" t="s">
        <v>23</v>
      </c>
      <c r="E242" s="5">
        <v>19.190000000000001</v>
      </c>
      <c r="F242" s="3">
        <v>27</v>
      </c>
      <c r="G242" s="3" t="s">
        <v>114</v>
      </c>
      <c r="H242" s="3" t="s">
        <v>90</v>
      </c>
      <c r="I242" s="5">
        <v>17.989999999999998</v>
      </c>
      <c r="J242" s="3">
        <v>0</v>
      </c>
      <c r="K242" s="3" t="s">
        <v>108</v>
      </c>
      <c r="L242" s="3">
        <v>2</v>
      </c>
      <c r="M242" s="5">
        <v>0.69</v>
      </c>
      <c r="N242" s="3" t="s">
        <v>99</v>
      </c>
    </row>
    <row r="243" spans="1:14" x14ac:dyDescent="0.25">
      <c r="A243" s="3" t="s">
        <v>346</v>
      </c>
      <c r="B243" s="3">
        <v>43</v>
      </c>
      <c r="C243" s="3" t="s">
        <v>106</v>
      </c>
      <c r="D243" s="3" t="s">
        <v>19</v>
      </c>
      <c r="E243" s="5">
        <v>0.53</v>
      </c>
      <c r="F243" s="3">
        <v>22</v>
      </c>
      <c r="G243" s="3" t="s">
        <v>89</v>
      </c>
      <c r="H243" s="3" t="s">
        <v>85</v>
      </c>
      <c r="I243" s="5">
        <v>8.99</v>
      </c>
      <c r="J243" s="3">
        <v>1</v>
      </c>
      <c r="K243" s="3" t="s">
        <v>108</v>
      </c>
      <c r="L243" s="3">
        <v>1</v>
      </c>
      <c r="M243" s="5">
        <v>0.02</v>
      </c>
      <c r="N243" s="3" t="s">
        <v>104</v>
      </c>
    </row>
    <row r="244" spans="1:14" x14ac:dyDescent="0.25">
      <c r="A244" s="3" t="s">
        <v>347</v>
      </c>
      <c r="B244" s="3">
        <v>62</v>
      </c>
      <c r="C244" s="3" t="s">
        <v>106</v>
      </c>
      <c r="D244" s="3" t="s">
        <v>19</v>
      </c>
      <c r="E244" s="5">
        <v>7.85</v>
      </c>
      <c r="F244" s="3">
        <v>53</v>
      </c>
      <c r="G244" s="3" t="s">
        <v>89</v>
      </c>
      <c r="H244" s="3" t="s">
        <v>90</v>
      </c>
      <c r="I244" s="5">
        <v>8.99</v>
      </c>
      <c r="J244" s="3">
        <v>1</v>
      </c>
      <c r="K244" s="3" t="s">
        <v>108</v>
      </c>
      <c r="L244" s="3">
        <v>2</v>
      </c>
      <c r="M244" s="5">
        <v>0.15</v>
      </c>
      <c r="N244" s="3" t="s">
        <v>104</v>
      </c>
    </row>
    <row r="245" spans="1:14" x14ac:dyDescent="0.25">
      <c r="A245" s="3" t="s">
        <v>348</v>
      </c>
      <c r="B245" s="3">
        <v>70</v>
      </c>
      <c r="C245" s="3" t="s">
        <v>83</v>
      </c>
      <c r="D245" s="3" t="s">
        <v>23</v>
      </c>
      <c r="E245" s="5">
        <v>42.5</v>
      </c>
      <c r="F245" s="3">
        <v>46</v>
      </c>
      <c r="G245" s="3" t="s">
        <v>89</v>
      </c>
      <c r="H245" s="3" t="s">
        <v>111</v>
      </c>
      <c r="I245" s="5">
        <v>17.989999999999998</v>
      </c>
      <c r="J245" s="3">
        <v>0</v>
      </c>
      <c r="K245" s="3" t="s">
        <v>126</v>
      </c>
      <c r="L245" s="3">
        <v>2</v>
      </c>
      <c r="M245" s="5">
        <v>0.9</v>
      </c>
      <c r="N245" s="3" t="s">
        <v>96</v>
      </c>
    </row>
    <row r="246" spans="1:14" x14ac:dyDescent="0.25">
      <c r="A246" s="3" t="s">
        <v>349</v>
      </c>
      <c r="B246" s="3">
        <v>34</v>
      </c>
      <c r="C246" s="3" t="s">
        <v>106</v>
      </c>
      <c r="D246" s="3" t="s">
        <v>21</v>
      </c>
      <c r="E246" s="5">
        <v>6.33</v>
      </c>
      <c r="F246" s="3">
        <v>49</v>
      </c>
      <c r="G246" s="3" t="s">
        <v>89</v>
      </c>
      <c r="H246" s="3" t="s">
        <v>111</v>
      </c>
      <c r="I246" s="5">
        <v>13.99</v>
      </c>
      <c r="J246" s="3">
        <v>0</v>
      </c>
      <c r="K246" s="3" t="s">
        <v>102</v>
      </c>
      <c r="L246" s="3">
        <v>4</v>
      </c>
      <c r="M246" s="5">
        <v>0.13</v>
      </c>
      <c r="N246" s="3" t="s">
        <v>87</v>
      </c>
    </row>
    <row r="247" spans="1:14" x14ac:dyDescent="0.25">
      <c r="A247" s="3" t="s">
        <v>350</v>
      </c>
      <c r="B247" s="3">
        <v>38</v>
      </c>
      <c r="C247" s="3" t="s">
        <v>93</v>
      </c>
      <c r="D247" s="3" t="s">
        <v>19</v>
      </c>
      <c r="E247" s="5">
        <v>33.5</v>
      </c>
      <c r="F247" s="3">
        <v>56</v>
      </c>
      <c r="G247" s="3" t="s">
        <v>94</v>
      </c>
      <c r="H247" s="3" t="s">
        <v>111</v>
      </c>
      <c r="I247" s="5">
        <v>8.99</v>
      </c>
      <c r="J247" s="3">
        <v>0</v>
      </c>
      <c r="K247" s="3" t="s">
        <v>108</v>
      </c>
      <c r="L247" s="3">
        <v>2</v>
      </c>
      <c r="M247" s="5">
        <v>0.59</v>
      </c>
      <c r="N247" s="3" t="s">
        <v>87</v>
      </c>
    </row>
    <row r="248" spans="1:14" x14ac:dyDescent="0.25">
      <c r="A248" s="3" t="s">
        <v>351</v>
      </c>
      <c r="B248" s="3">
        <v>67</v>
      </c>
      <c r="C248" s="3" t="s">
        <v>93</v>
      </c>
      <c r="D248" s="3" t="s">
        <v>19</v>
      </c>
      <c r="E248" s="5">
        <v>2.5499999999999998</v>
      </c>
      <c r="F248" s="3">
        <v>48</v>
      </c>
      <c r="G248" s="3" t="s">
        <v>98</v>
      </c>
      <c r="H248" s="3" t="s">
        <v>111</v>
      </c>
      <c r="I248" s="5">
        <v>8.99</v>
      </c>
      <c r="J248" s="3">
        <v>1</v>
      </c>
      <c r="K248" s="3" t="s">
        <v>86</v>
      </c>
      <c r="L248" s="3">
        <v>2</v>
      </c>
      <c r="M248" s="5">
        <v>0.05</v>
      </c>
      <c r="N248" s="3" t="s">
        <v>91</v>
      </c>
    </row>
    <row r="249" spans="1:14" x14ac:dyDescent="0.25">
      <c r="A249" s="3" t="s">
        <v>352</v>
      </c>
      <c r="B249" s="3">
        <v>39</v>
      </c>
      <c r="C249" s="3" t="s">
        <v>93</v>
      </c>
      <c r="D249" s="3" t="s">
        <v>23</v>
      </c>
      <c r="E249" s="5">
        <v>47.79</v>
      </c>
      <c r="F249" s="3">
        <v>12</v>
      </c>
      <c r="G249" s="3" t="s">
        <v>135</v>
      </c>
      <c r="H249" s="3" t="s">
        <v>85</v>
      </c>
      <c r="I249" s="5">
        <v>17.989999999999998</v>
      </c>
      <c r="J249" s="3">
        <v>0</v>
      </c>
      <c r="K249" s="3" t="s">
        <v>86</v>
      </c>
      <c r="L249" s="3">
        <v>1</v>
      </c>
      <c r="M249" s="5">
        <v>3.68</v>
      </c>
      <c r="N249" s="3" t="s">
        <v>112</v>
      </c>
    </row>
    <row r="250" spans="1:14" x14ac:dyDescent="0.25">
      <c r="A250" s="3" t="s">
        <v>353</v>
      </c>
      <c r="B250" s="3">
        <v>22</v>
      </c>
      <c r="C250" s="3" t="s">
        <v>83</v>
      </c>
      <c r="D250" s="3" t="s">
        <v>19</v>
      </c>
      <c r="E250" s="5">
        <v>26.28</v>
      </c>
      <c r="F250" s="3">
        <v>48</v>
      </c>
      <c r="G250" s="3" t="s">
        <v>89</v>
      </c>
      <c r="H250" s="3" t="s">
        <v>85</v>
      </c>
      <c r="I250" s="5">
        <v>8.99</v>
      </c>
      <c r="J250" s="3">
        <v>0</v>
      </c>
      <c r="K250" s="3" t="s">
        <v>95</v>
      </c>
      <c r="L250" s="3">
        <v>3</v>
      </c>
      <c r="M250" s="5">
        <v>0.54</v>
      </c>
      <c r="N250" s="3" t="s">
        <v>91</v>
      </c>
    </row>
    <row r="251" spans="1:14" x14ac:dyDescent="0.25">
      <c r="A251" s="3" t="s">
        <v>354</v>
      </c>
      <c r="B251" s="3">
        <v>67</v>
      </c>
      <c r="C251" s="3" t="s">
        <v>106</v>
      </c>
      <c r="D251" s="3" t="s">
        <v>23</v>
      </c>
      <c r="E251" s="5">
        <v>1.04</v>
      </c>
      <c r="F251" s="3">
        <v>17</v>
      </c>
      <c r="G251" s="3" t="s">
        <v>89</v>
      </c>
      <c r="H251" s="3" t="s">
        <v>90</v>
      </c>
      <c r="I251" s="5">
        <v>17.989999999999998</v>
      </c>
      <c r="J251" s="3">
        <v>1</v>
      </c>
      <c r="K251" s="3" t="s">
        <v>86</v>
      </c>
      <c r="L251" s="3">
        <v>2</v>
      </c>
      <c r="M251" s="5">
        <v>0.06</v>
      </c>
      <c r="N251" s="3" t="s">
        <v>104</v>
      </c>
    </row>
    <row r="252" spans="1:14" x14ac:dyDescent="0.25">
      <c r="A252" s="3" t="s">
        <v>355</v>
      </c>
      <c r="B252" s="3">
        <v>42</v>
      </c>
      <c r="C252" s="3" t="s">
        <v>93</v>
      </c>
      <c r="D252" s="3" t="s">
        <v>21</v>
      </c>
      <c r="E252" s="5">
        <v>9.91</v>
      </c>
      <c r="F252" s="3">
        <v>14</v>
      </c>
      <c r="G252" s="3" t="s">
        <v>84</v>
      </c>
      <c r="H252" s="3" t="s">
        <v>120</v>
      </c>
      <c r="I252" s="5">
        <v>13.99</v>
      </c>
      <c r="J252" s="3">
        <v>0</v>
      </c>
      <c r="K252" s="3" t="s">
        <v>95</v>
      </c>
      <c r="L252" s="3">
        <v>1</v>
      </c>
      <c r="M252" s="5">
        <v>0.66</v>
      </c>
      <c r="N252" s="3" t="s">
        <v>112</v>
      </c>
    </row>
    <row r="253" spans="1:14" x14ac:dyDescent="0.25">
      <c r="A253" s="3" t="s">
        <v>356</v>
      </c>
      <c r="B253" s="3">
        <v>32</v>
      </c>
      <c r="C253" s="3" t="s">
        <v>83</v>
      </c>
      <c r="D253" s="3" t="s">
        <v>23</v>
      </c>
      <c r="E253" s="5">
        <v>16.39</v>
      </c>
      <c r="F253" s="3">
        <v>27</v>
      </c>
      <c r="G253" s="3" t="s">
        <v>89</v>
      </c>
      <c r="H253" s="3" t="s">
        <v>120</v>
      </c>
      <c r="I253" s="5">
        <v>17.989999999999998</v>
      </c>
      <c r="J253" s="3">
        <v>0</v>
      </c>
      <c r="K253" s="3" t="s">
        <v>86</v>
      </c>
      <c r="L253" s="3">
        <v>5</v>
      </c>
      <c r="M253" s="5">
        <v>0.59</v>
      </c>
      <c r="N253" s="3" t="s">
        <v>99</v>
      </c>
    </row>
    <row r="254" spans="1:14" x14ac:dyDescent="0.25">
      <c r="A254" s="3" t="s">
        <v>357</v>
      </c>
      <c r="B254" s="3">
        <v>36</v>
      </c>
      <c r="C254" s="3" t="s">
        <v>83</v>
      </c>
      <c r="D254" s="3" t="s">
        <v>21</v>
      </c>
      <c r="E254" s="5">
        <v>32.78</v>
      </c>
      <c r="F254" s="3">
        <v>51</v>
      </c>
      <c r="G254" s="3" t="s">
        <v>94</v>
      </c>
      <c r="H254" s="3" t="s">
        <v>111</v>
      </c>
      <c r="I254" s="5">
        <v>13.99</v>
      </c>
      <c r="J254" s="3">
        <v>0</v>
      </c>
      <c r="K254" s="3" t="s">
        <v>102</v>
      </c>
      <c r="L254" s="3">
        <v>5</v>
      </c>
      <c r="M254" s="5">
        <v>0.63</v>
      </c>
      <c r="N254" s="3" t="s">
        <v>117</v>
      </c>
    </row>
    <row r="255" spans="1:14" x14ac:dyDescent="0.25">
      <c r="A255" s="3" t="s">
        <v>358</v>
      </c>
      <c r="B255" s="3">
        <v>35</v>
      </c>
      <c r="C255" s="3" t="s">
        <v>106</v>
      </c>
      <c r="D255" s="3" t="s">
        <v>23</v>
      </c>
      <c r="E255" s="5">
        <v>1.95</v>
      </c>
      <c r="F255" s="3">
        <v>52</v>
      </c>
      <c r="G255" s="3" t="s">
        <v>84</v>
      </c>
      <c r="H255" s="3" t="s">
        <v>122</v>
      </c>
      <c r="I255" s="5">
        <v>17.989999999999998</v>
      </c>
      <c r="J255" s="3">
        <v>1</v>
      </c>
      <c r="K255" s="3" t="s">
        <v>126</v>
      </c>
      <c r="L255" s="3">
        <v>5</v>
      </c>
      <c r="M255" s="5">
        <v>0.04</v>
      </c>
      <c r="N255" s="3" t="s">
        <v>96</v>
      </c>
    </row>
    <row r="256" spans="1:14" x14ac:dyDescent="0.25">
      <c r="A256" s="3" t="s">
        <v>359</v>
      </c>
      <c r="B256" s="3">
        <v>49</v>
      </c>
      <c r="C256" s="3" t="s">
        <v>83</v>
      </c>
      <c r="D256" s="3" t="s">
        <v>21</v>
      </c>
      <c r="E256" s="5">
        <v>5.0199999999999996</v>
      </c>
      <c r="F256" s="3">
        <v>26</v>
      </c>
      <c r="G256" s="3" t="s">
        <v>114</v>
      </c>
      <c r="H256" s="3" t="s">
        <v>122</v>
      </c>
      <c r="I256" s="5">
        <v>13.99</v>
      </c>
      <c r="J256" s="3">
        <v>0</v>
      </c>
      <c r="K256" s="3" t="s">
        <v>126</v>
      </c>
      <c r="L256" s="3">
        <v>4</v>
      </c>
      <c r="M256" s="5">
        <v>0.19</v>
      </c>
      <c r="N256" s="3" t="s">
        <v>117</v>
      </c>
    </row>
    <row r="257" spans="1:14" x14ac:dyDescent="0.25">
      <c r="A257" s="3" t="s">
        <v>360</v>
      </c>
      <c r="B257" s="3">
        <v>41</v>
      </c>
      <c r="C257" s="3" t="s">
        <v>93</v>
      </c>
      <c r="D257" s="3" t="s">
        <v>19</v>
      </c>
      <c r="E257" s="5">
        <v>36.94</v>
      </c>
      <c r="F257" s="3">
        <v>6</v>
      </c>
      <c r="G257" s="3" t="s">
        <v>84</v>
      </c>
      <c r="H257" s="3" t="s">
        <v>122</v>
      </c>
      <c r="I257" s="5">
        <v>8.99</v>
      </c>
      <c r="J257" s="3">
        <v>0</v>
      </c>
      <c r="K257" s="3" t="s">
        <v>126</v>
      </c>
      <c r="L257" s="3">
        <v>4</v>
      </c>
      <c r="M257" s="5">
        <v>5.28</v>
      </c>
      <c r="N257" s="3" t="s">
        <v>96</v>
      </c>
    </row>
    <row r="258" spans="1:14" x14ac:dyDescent="0.25">
      <c r="A258" s="3" t="s">
        <v>361</v>
      </c>
      <c r="B258" s="3">
        <v>48</v>
      </c>
      <c r="C258" s="3" t="s">
        <v>93</v>
      </c>
      <c r="D258" s="3" t="s">
        <v>19</v>
      </c>
      <c r="E258" s="5">
        <v>1.3</v>
      </c>
      <c r="F258" s="3">
        <v>2</v>
      </c>
      <c r="G258" s="3" t="s">
        <v>114</v>
      </c>
      <c r="H258" s="3" t="s">
        <v>90</v>
      </c>
      <c r="I258" s="5">
        <v>8.99</v>
      </c>
      <c r="J258" s="3">
        <v>1</v>
      </c>
      <c r="K258" s="3" t="s">
        <v>95</v>
      </c>
      <c r="L258" s="3">
        <v>4</v>
      </c>
      <c r="M258" s="5">
        <v>0.43</v>
      </c>
      <c r="N258" s="3" t="s">
        <v>96</v>
      </c>
    </row>
    <row r="259" spans="1:14" x14ac:dyDescent="0.25">
      <c r="A259" s="3" t="s">
        <v>362</v>
      </c>
      <c r="B259" s="3">
        <v>34</v>
      </c>
      <c r="C259" s="3" t="s">
        <v>106</v>
      </c>
      <c r="D259" s="3" t="s">
        <v>23</v>
      </c>
      <c r="E259" s="5">
        <v>0.33</v>
      </c>
      <c r="F259" s="3">
        <v>7</v>
      </c>
      <c r="G259" s="3" t="s">
        <v>94</v>
      </c>
      <c r="H259" s="3" t="s">
        <v>122</v>
      </c>
      <c r="I259" s="5">
        <v>17.989999999999998</v>
      </c>
      <c r="J259" s="3">
        <v>1</v>
      </c>
      <c r="K259" s="3" t="s">
        <v>86</v>
      </c>
      <c r="L259" s="3">
        <v>2</v>
      </c>
      <c r="M259" s="5">
        <v>0.04</v>
      </c>
      <c r="N259" s="3" t="s">
        <v>99</v>
      </c>
    </row>
    <row r="260" spans="1:14" x14ac:dyDescent="0.25">
      <c r="A260" s="3" t="s">
        <v>363</v>
      </c>
      <c r="B260" s="3">
        <v>28</v>
      </c>
      <c r="C260" s="3" t="s">
        <v>83</v>
      </c>
      <c r="D260" s="3" t="s">
        <v>23</v>
      </c>
      <c r="E260" s="5">
        <v>5.03</v>
      </c>
      <c r="F260" s="3">
        <v>59</v>
      </c>
      <c r="G260" s="3" t="s">
        <v>98</v>
      </c>
      <c r="H260" s="3" t="s">
        <v>85</v>
      </c>
      <c r="I260" s="5">
        <v>17.989999999999998</v>
      </c>
      <c r="J260" s="3">
        <v>1</v>
      </c>
      <c r="K260" s="3" t="s">
        <v>95</v>
      </c>
      <c r="L260" s="3">
        <v>1</v>
      </c>
      <c r="M260" s="5">
        <v>0.08</v>
      </c>
      <c r="N260" s="3" t="s">
        <v>96</v>
      </c>
    </row>
    <row r="261" spans="1:14" x14ac:dyDescent="0.25">
      <c r="A261" s="3" t="s">
        <v>364</v>
      </c>
      <c r="B261" s="3">
        <v>61</v>
      </c>
      <c r="C261" s="3" t="s">
        <v>93</v>
      </c>
      <c r="D261" s="3" t="s">
        <v>19</v>
      </c>
      <c r="E261" s="5">
        <v>1.21</v>
      </c>
      <c r="F261" s="3">
        <v>31</v>
      </c>
      <c r="G261" s="3" t="s">
        <v>89</v>
      </c>
      <c r="H261" s="3" t="s">
        <v>122</v>
      </c>
      <c r="I261" s="5">
        <v>8.99</v>
      </c>
      <c r="J261" s="3">
        <v>1</v>
      </c>
      <c r="K261" s="3" t="s">
        <v>95</v>
      </c>
      <c r="L261" s="3">
        <v>3</v>
      </c>
      <c r="M261" s="5">
        <v>0.04</v>
      </c>
      <c r="N261" s="3" t="s">
        <v>96</v>
      </c>
    </row>
    <row r="262" spans="1:14" x14ac:dyDescent="0.25">
      <c r="A262" s="3" t="s">
        <v>365</v>
      </c>
      <c r="B262" s="3">
        <v>23</v>
      </c>
      <c r="C262" s="3" t="s">
        <v>83</v>
      </c>
      <c r="D262" s="3" t="s">
        <v>23</v>
      </c>
      <c r="E262" s="5">
        <v>3.51</v>
      </c>
      <c r="F262" s="3">
        <v>16</v>
      </c>
      <c r="G262" s="3" t="s">
        <v>94</v>
      </c>
      <c r="H262" s="3" t="s">
        <v>120</v>
      </c>
      <c r="I262" s="5">
        <v>17.989999999999998</v>
      </c>
      <c r="J262" s="3">
        <v>0</v>
      </c>
      <c r="K262" s="3" t="s">
        <v>126</v>
      </c>
      <c r="L262" s="3">
        <v>5</v>
      </c>
      <c r="M262" s="5">
        <v>0.21</v>
      </c>
      <c r="N262" s="3" t="s">
        <v>96</v>
      </c>
    </row>
    <row r="263" spans="1:14" x14ac:dyDescent="0.25">
      <c r="A263" s="3" t="s">
        <v>366</v>
      </c>
      <c r="B263" s="3">
        <v>30</v>
      </c>
      <c r="C263" s="3" t="s">
        <v>93</v>
      </c>
      <c r="D263" s="3" t="s">
        <v>23</v>
      </c>
      <c r="E263" s="5">
        <v>3.55</v>
      </c>
      <c r="F263" s="3">
        <v>45</v>
      </c>
      <c r="G263" s="3" t="s">
        <v>114</v>
      </c>
      <c r="H263" s="3" t="s">
        <v>120</v>
      </c>
      <c r="I263" s="5">
        <v>17.989999999999998</v>
      </c>
      <c r="J263" s="3">
        <v>1</v>
      </c>
      <c r="K263" s="3" t="s">
        <v>86</v>
      </c>
      <c r="L263" s="3">
        <v>3</v>
      </c>
      <c r="M263" s="5">
        <v>0.08</v>
      </c>
      <c r="N263" s="3" t="s">
        <v>104</v>
      </c>
    </row>
    <row r="264" spans="1:14" x14ac:dyDescent="0.25">
      <c r="A264" s="3" t="s">
        <v>367</v>
      </c>
      <c r="B264" s="3">
        <v>40</v>
      </c>
      <c r="C264" s="3" t="s">
        <v>93</v>
      </c>
      <c r="D264" s="3" t="s">
        <v>19</v>
      </c>
      <c r="E264" s="5">
        <v>7.02</v>
      </c>
      <c r="F264" s="3">
        <v>44</v>
      </c>
      <c r="G264" s="3" t="s">
        <v>84</v>
      </c>
      <c r="H264" s="3" t="s">
        <v>122</v>
      </c>
      <c r="I264" s="5">
        <v>8.99</v>
      </c>
      <c r="J264" s="3">
        <v>1</v>
      </c>
      <c r="K264" s="3" t="s">
        <v>86</v>
      </c>
      <c r="L264" s="3">
        <v>4</v>
      </c>
      <c r="M264" s="5">
        <v>0.16</v>
      </c>
      <c r="N264" s="3" t="s">
        <v>99</v>
      </c>
    </row>
    <row r="265" spans="1:14" x14ac:dyDescent="0.25">
      <c r="A265" s="3" t="s">
        <v>368</v>
      </c>
      <c r="B265" s="3">
        <v>18</v>
      </c>
      <c r="C265" s="3" t="s">
        <v>106</v>
      </c>
      <c r="D265" s="3" t="s">
        <v>19</v>
      </c>
      <c r="E265" s="5">
        <v>15.17</v>
      </c>
      <c r="F265" s="3">
        <v>28</v>
      </c>
      <c r="G265" s="3" t="s">
        <v>114</v>
      </c>
      <c r="H265" s="3" t="s">
        <v>90</v>
      </c>
      <c r="I265" s="5">
        <v>8.99</v>
      </c>
      <c r="J265" s="3">
        <v>0</v>
      </c>
      <c r="K265" s="3" t="s">
        <v>108</v>
      </c>
      <c r="L265" s="3">
        <v>3</v>
      </c>
      <c r="M265" s="5">
        <v>0.52</v>
      </c>
      <c r="N265" s="3" t="s">
        <v>117</v>
      </c>
    </row>
    <row r="266" spans="1:14" x14ac:dyDescent="0.25">
      <c r="A266" s="3" t="s">
        <v>369</v>
      </c>
      <c r="B266" s="3">
        <v>47</v>
      </c>
      <c r="C266" s="3" t="s">
        <v>106</v>
      </c>
      <c r="D266" s="3" t="s">
        <v>21</v>
      </c>
      <c r="E266" s="5">
        <v>17.12</v>
      </c>
      <c r="F266" s="3">
        <v>22</v>
      </c>
      <c r="G266" s="3" t="s">
        <v>89</v>
      </c>
      <c r="H266" s="3" t="s">
        <v>120</v>
      </c>
      <c r="I266" s="5">
        <v>13.99</v>
      </c>
      <c r="J266" s="3">
        <v>0</v>
      </c>
      <c r="K266" s="3" t="s">
        <v>126</v>
      </c>
      <c r="L266" s="3">
        <v>1</v>
      </c>
      <c r="M266" s="5">
        <v>0.74</v>
      </c>
      <c r="N266" s="3" t="s">
        <v>117</v>
      </c>
    </row>
    <row r="267" spans="1:14" x14ac:dyDescent="0.25">
      <c r="A267" s="3" t="s">
        <v>370</v>
      </c>
      <c r="B267" s="3">
        <v>61</v>
      </c>
      <c r="C267" s="3" t="s">
        <v>93</v>
      </c>
      <c r="D267" s="3" t="s">
        <v>19</v>
      </c>
      <c r="E267" s="5">
        <v>12.93</v>
      </c>
      <c r="F267" s="3">
        <v>55</v>
      </c>
      <c r="G267" s="3" t="s">
        <v>98</v>
      </c>
      <c r="H267" s="3" t="s">
        <v>122</v>
      </c>
      <c r="I267" s="5">
        <v>8.99</v>
      </c>
      <c r="J267" s="3">
        <v>1</v>
      </c>
      <c r="K267" s="3" t="s">
        <v>102</v>
      </c>
      <c r="L267" s="3">
        <v>4</v>
      </c>
      <c r="M267" s="5">
        <v>0.23</v>
      </c>
      <c r="N267" s="3" t="s">
        <v>91</v>
      </c>
    </row>
    <row r="268" spans="1:14" x14ac:dyDescent="0.25">
      <c r="A268" s="3" t="s">
        <v>371</v>
      </c>
      <c r="B268" s="3">
        <v>50</v>
      </c>
      <c r="C268" s="3" t="s">
        <v>106</v>
      </c>
      <c r="D268" s="3" t="s">
        <v>21</v>
      </c>
      <c r="E268" s="5">
        <v>7.88</v>
      </c>
      <c r="F268" s="3">
        <v>43</v>
      </c>
      <c r="G268" s="3" t="s">
        <v>89</v>
      </c>
      <c r="H268" s="3" t="s">
        <v>122</v>
      </c>
      <c r="I268" s="5">
        <v>13.99</v>
      </c>
      <c r="J268" s="3">
        <v>1</v>
      </c>
      <c r="K268" s="3" t="s">
        <v>95</v>
      </c>
      <c r="L268" s="3">
        <v>1</v>
      </c>
      <c r="M268" s="5">
        <v>0.18</v>
      </c>
      <c r="N268" s="3" t="s">
        <v>99</v>
      </c>
    </row>
    <row r="269" spans="1:14" x14ac:dyDescent="0.25">
      <c r="A269" s="3" t="s">
        <v>372</v>
      </c>
      <c r="B269" s="3">
        <v>42</v>
      </c>
      <c r="C269" s="3" t="s">
        <v>83</v>
      </c>
      <c r="D269" s="3" t="s">
        <v>19</v>
      </c>
      <c r="E269" s="5">
        <v>5.55</v>
      </c>
      <c r="F269" s="3">
        <v>47</v>
      </c>
      <c r="G269" s="3" t="s">
        <v>89</v>
      </c>
      <c r="H269" s="3" t="s">
        <v>122</v>
      </c>
      <c r="I269" s="5">
        <v>8.99</v>
      </c>
      <c r="J269" s="3">
        <v>1</v>
      </c>
      <c r="K269" s="3" t="s">
        <v>86</v>
      </c>
      <c r="L269" s="3">
        <v>2</v>
      </c>
      <c r="M269" s="5">
        <v>0.12</v>
      </c>
      <c r="N269" s="3" t="s">
        <v>96</v>
      </c>
    </row>
    <row r="270" spans="1:14" x14ac:dyDescent="0.25">
      <c r="A270" s="3" t="s">
        <v>373</v>
      </c>
      <c r="B270" s="3">
        <v>60</v>
      </c>
      <c r="C270" s="3" t="s">
        <v>106</v>
      </c>
      <c r="D270" s="3" t="s">
        <v>19</v>
      </c>
      <c r="E270" s="5">
        <v>4.6100000000000003</v>
      </c>
      <c r="F270" s="3">
        <v>8</v>
      </c>
      <c r="G270" s="3" t="s">
        <v>135</v>
      </c>
      <c r="H270" s="3" t="s">
        <v>90</v>
      </c>
      <c r="I270" s="5">
        <v>8.99</v>
      </c>
      <c r="J270" s="3">
        <v>1</v>
      </c>
      <c r="K270" s="3" t="s">
        <v>108</v>
      </c>
      <c r="L270" s="3">
        <v>3</v>
      </c>
      <c r="M270" s="5">
        <v>0.51</v>
      </c>
      <c r="N270" s="3" t="s">
        <v>91</v>
      </c>
    </row>
    <row r="271" spans="1:14" x14ac:dyDescent="0.25">
      <c r="A271" s="3" t="s">
        <v>374</v>
      </c>
      <c r="B271" s="3">
        <v>46</v>
      </c>
      <c r="C271" s="3" t="s">
        <v>106</v>
      </c>
      <c r="D271" s="3" t="s">
        <v>19</v>
      </c>
      <c r="E271" s="5">
        <v>19.739999999999998</v>
      </c>
      <c r="F271" s="3">
        <v>20</v>
      </c>
      <c r="G271" s="3" t="s">
        <v>94</v>
      </c>
      <c r="H271" s="3" t="s">
        <v>90</v>
      </c>
      <c r="I271" s="5">
        <v>8.99</v>
      </c>
      <c r="J271" s="3">
        <v>0</v>
      </c>
      <c r="K271" s="3" t="s">
        <v>102</v>
      </c>
      <c r="L271" s="3">
        <v>1</v>
      </c>
      <c r="M271" s="5">
        <v>0.94</v>
      </c>
      <c r="N271" s="3" t="s">
        <v>99</v>
      </c>
    </row>
    <row r="272" spans="1:14" x14ac:dyDescent="0.25">
      <c r="A272" s="3" t="s">
        <v>375</v>
      </c>
      <c r="B272" s="3">
        <v>49</v>
      </c>
      <c r="C272" s="3" t="s">
        <v>83</v>
      </c>
      <c r="D272" s="3" t="s">
        <v>23</v>
      </c>
      <c r="E272" s="5">
        <v>19.670000000000002</v>
      </c>
      <c r="F272" s="3">
        <v>54</v>
      </c>
      <c r="G272" s="3" t="s">
        <v>89</v>
      </c>
      <c r="H272" s="3" t="s">
        <v>90</v>
      </c>
      <c r="I272" s="5">
        <v>17.989999999999998</v>
      </c>
      <c r="J272" s="3">
        <v>0</v>
      </c>
      <c r="K272" s="3" t="s">
        <v>126</v>
      </c>
      <c r="L272" s="3">
        <v>5</v>
      </c>
      <c r="M272" s="5">
        <v>0.36</v>
      </c>
      <c r="N272" s="3" t="s">
        <v>117</v>
      </c>
    </row>
    <row r="273" spans="1:14" x14ac:dyDescent="0.25">
      <c r="A273" s="3" t="s">
        <v>376</v>
      </c>
      <c r="B273" s="3">
        <v>63</v>
      </c>
      <c r="C273" s="3" t="s">
        <v>83</v>
      </c>
      <c r="D273" s="3" t="s">
        <v>23</v>
      </c>
      <c r="E273" s="5">
        <v>0.3</v>
      </c>
      <c r="F273" s="3">
        <v>12</v>
      </c>
      <c r="G273" s="3" t="s">
        <v>94</v>
      </c>
      <c r="H273" s="3" t="s">
        <v>111</v>
      </c>
      <c r="I273" s="5">
        <v>17.989999999999998</v>
      </c>
      <c r="J273" s="3">
        <v>1</v>
      </c>
      <c r="K273" s="3" t="s">
        <v>126</v>
      </c>
      <c r="L273" s="3">
        <v>2</v>
      </c>
      <c r="M273" s="5">
        <v>0.02</v>
      </c>
      <c r="N273" s="3" t="s">
        <v>96</v>
      </c>
    </row>
    <row r="274" spans="1:14" x14ac:dyDescent="0.25">
      <c r="A274" s="3" t="s">
        <v>377</v>
      </c>
      <c r="B274" s="3">
        <v>41</v>
      </c>
      <c r="C274" s="3" t="s">
        <v>106</v>
      </c>
      <c r="D274" s="3" t="s">
        <v>19</v>
      </c>
      <c r="E274" s="5">
        <v>7.73</v>
      </c>
      <c r="F274" s="3">
        <v>31</v>
      </c>
      <c r="G274" s="3" t="s">
        <v>94</v>
      </c>
      <c r="H274" s="3" t="s">
        <v>122</v>
      </c>
      <c r="I274" s="5">
        <v>8.99</v>
      </c>
      <c r="J274" s="3">
        <v>1</v>
      </c>
      <c r="K274" s="3" t="s">
        <v>86</v>
      </c>
      <c r="L274" s="3">
        <v>4</v>
      </c>
      <c r="M274" s="5">
        <v>0.24</v>
      </c>
      <c r="N274" s="3" t="s">
        <v>117</v>
      </c>
    </row>
    <row r="275" spans="1:14" x14ac:dyDescent="0.25">
      <c r="A275" s="3" t="s">
        <v>378</v>
      </c>
      <c r="B275" s="3">
        <v>63</v>
      </c>
      <c r="C275" s="3" t="s">
        <v>106</v>
      </c>
      <c r="D275" s="3" t="s">
        <v>19</v>
      </c>
      <c r="E275" s="5">
        <v>1.03</v>
      </c>
      <c r="F275" s="3">
        <v>3</v>
      </c>
      <c r="G275" s="3" t="s">
        <v>135</v>
      </c>
      <c r="H275" s="3" t="s">
        <v>122</v>
      </c>
      <c r="I275" s="5">
        <v>8.99</v>
      </c>
      <c r="J275" s="3">
        <v>1</v>
      </c>
      <c r="K275" s="3" t="s">
        <v>126</v>
      </c>
      <c r="L275" s="3">
        <v>5</v>
      </c>
      <c r="M275" s="5">
        <v>0.26</v>
      </c>
      <c r="N275" s="3" t="s">
        <v>117</v>
      </c>
    </row>
    <row r="276" spans="1:14" x14ac:dyDescent="0.25">
      <c r="A276" s="3" t="s">
        <v>379</v>
      </c>
      <c r="B276" s="3">
        <v>33</v>
      </c>
      <c r="C276" s="3" t="s">
        <v>106</v>
      </c>
      <c r="D276" s="3" t="s">
        <v>21</v>
      </c>
      <c r="E276" s="5">
        <v>9.93</v>
      </c>
      <c r="F276" s="3">
        <v>51</v>
      </c>
      <c r="G276" s="3" t="s">
        <v>114</v>
      </c>
      <c r="H276" s="3" t="s">
        <v>122</v>
      </c>
      <c r="I276" s="5">
        <v>13.99</v>
      </c>
      <c r="J276" s="3">
        <v>0</v>
      </c>
      <c r="K276" s="3" t="s">
        <v>102</v>
      </c>
      <c r="L276" s="3">
        <v>4</v>
      </c>
      <c r="M276" s="5">
        <v>0.19</v>
      </c>
      <c r="N276" s="3" t="s">
        <v>104</v>
      </c>
    </row>
    <row r="277" spans="1:14" x14ac:dyDescent="0.25">
      <c r="A277" s="3" t="s">
        <v>380</v>
      </c>
      <c r="B277" s="3">
        <v>51</v>
      </c>
      <c r="C277" s="3" t="s">
        <v>106</v>
      </c>
      <c r="D277" s="3" t="s">
        <v>21</v>
      </c>
      <c r="E277" s="5">
        <v>2.56</v>
      </c>
      <c r="F277" s="3">
        <v>53</v>
      </c>
      <c r="G277" s="3" t="s">
        <v>98</v>
      </c>
      <c r="H277" s="3" t="s">
        <v>120</v>
      </c>
      <c r="I277" s="5">
        <v>13.99</v>
      </c>
      <c r="J277" s="3">
        <v>1</v>
      </c>
      <c r="K277" s="3" t="s">
        <v>108</v>
      </c>
      <c r="L277" s="3">
        <v>2</v>
      </c>
      <c r="M277" s="5">
        <v>0.05</v>
      </c>
      <c r="N277" s="3" t="s">
        <v>104</v>
      </c>
    </row>
    <row r="278" spans="1:14" x14ac:dyDescent="0.25">
      <c r="A278" s="3" t="s">
        <v>381</v>
      </c>
      <c r="B278" s="3">
        <v>59</v>
      </c>
      <c r="C278" s="3" t="s">
        <v>93</v>
      </c>
      <c r="D278" s="3" t="s">
        <v>21</v>
      </c>
      <c r="E278" s="5">
        <v>2.2799999999999998</v>
      </c>
      <c r="F278" s="3">
        <v>38</v>
      </c>
      <c r="G278" s="3" t="s">
        <v>84</v>
      </c>
      <c r="H278" s="3" t="s">
        <v>120</v>
      </c>
      <c r="I278" s="5">
        <v>13.99</v>
      </c>
      <c r="J278" s="3">
        <v>1</v>
      </c>
      <c r="K278" s="3" t="s">
        <v>108</v>
      </c>
      <c r="L278" s="3">
        <v>3</v>
      </c>
      <c r="M278" s="5">
        <v>0.06</v>
      </c>
      <c r="N278" s="3" t="s">
        <v>96</v>
      </c>
    </row>
    <row r="279" spans="1:14" x14ac:dyDescent="0.25">
      <c r="A279" s="3" t="s">
        <v>382</v>
      </c>
      <c r="B279" s="3">
        <v>44</v>
      </c>
      <c r="C279" s="3" t="s">
        <v>106</v>
      </c>
      <c r="D279" s="3" t="s">
        <v>21</v>
      </c>
      <c r="E279" s="5">
        <v>1.17</v>
      </c>
      <c r="F279" s="3">
        <v>51</v>
      </c>
      <c r="G279" s="3" t="s">
        <v>114</v>
      </c>
      <c r="H279" s="3" t="s">
        <v>122</v>
      </c>
      <c r="I279" s="5">
        <v>13.99</v>
      </c>
      <c r="J279" s="3">
        <v>1</v>
      </c>
      <c r="K279" s="3" t="s">
        <v>126</v>
      </c>
      <c r="L279" s="3">
        <v>3</v>
      </c>
      <c r="M279" s="5">
        <v>0.02</v>
      </c>
      <c r="N279" s="3" t="s">
        <v>104</v>
      </c>
    </row>
    <row r="280" spans="1:14" x14ac:dyDescent="0.25">
      <c r="A280" s="3" t="s">
        <v>383</v>
      </c>
      <c r="B280" s="3">
        <v>22</v>
      </c>
      <c r="C280" s="3" t="s">
        <v>93</v>
      </c>
      <c r="D280" s="3" t="s">
        <v>23</v>
      </c>
      <c r="E280" s="5">
        <v>21.84</v>
      </c>
      <c r="F280" s="3">
        <v>1</v>
      </c>
      <c r="G280" s="3" t="s">
        <v>98</v>
      </c>
      <c r="H280" s="3" t="s">
        <v>90</v>
      </c>
      <c r="I280" s="5">
        <v>17.989999999999998</v>
      </c>
      <c r="J280" s="3">
        <v>0</v>
      </c>
      <c r="K280" s="3" t="s">
        <v>126</v>
      </c>
      <c r="L280" s="3">
        <v>1</v>
      </c>
      <c r="M280" s="5">
        <v>10.92</v>
      </c>
      <c r="N280" s="3" t="s">
        <v>99</v>
      </c>
    </row>
    <row r="281" spans="1:14" x14ac:dyDescent="0.25">
      <c r="A281" s="3" t="s">
        <v>384</v>
      </c>
      <c r="B281" s="3">
        <v>25</v>
      </c>
      <c r="C281" s="3" t="s">
        <v>93</v>
      </c>
      <c r="D281" s="3" t="s">
        <v>23</v>
      </c>
      <c r="E281" s="5">
        <v>10.53</v>
      </c>
      <c r="F281" s="3">
        <v>33</v>
      </c>
      <c r="G281" s="3" t="s">
        <v>98</v>
      </c>
      <c r="H281" s="3" t="s">
        <v>122</v>
      </c>
      <c r="I281" s="5">
        <v>17.989999999999998</v>
      </c>
      <c r="J281" s="3">
        <v>1</v>
      </c>
      <c r="K281" s="3" t="s">
        <v>102</v>
      </c>
      <c r="L281" s="3">
        <v>3</v>
      </c>
      <c r="M281" s="5">
        <v>0.31</v>
      </c>
      <c r="N281" s="3" t="s">
        <v>91</v>
      </c>
    </row>
    <row r="282" spans="1:14" x14ac:dyDescent="0.25">
      <c r="A282" s="3" t="s">
        <v>385</v>
      </c>
      <c r="B282" s="3">
        <v>26</v>
      </c>
      <c r="C282" s="3" t="s">
        <v>106</v>
      </c>
      <c r="D282" s="3" t="s">
        <v>21</v>
      </c>
      <c r="E282" s="5">
        <v>8.43</v>
      </c>
      <c r="F282" s="3">
        <v>45</v>
      </c>
      <c r="G282" s="3" t="s">
        <v>135</v>
      </c>
      <c r="H282" s="3" t="s">
        <v>111</v>
      </c>
      <c r="I282" s="5">
        <v>13.99</v>
      </c>
      <c r="J282" s="3">
        <v>0</v>
      </c>
      <c r="K282" s="3" t="s">
        <v>102</v>
      </c>
      <c r="L282" s="3">
        <v>5</v>
      </c>
      <c r="M282" s="5">
        <v>0.18</v>
      </c>
      <c r="N282" s="3" t="s">
        <v>112</v>
      </c>
    </row>
    <row r="283" spans="1:14" x14ac:dyDescent="0.25">
      <c r="A283" s="3" t="s">
        <v>386</v>
      </c>
      <c r="B283" s="3">
        <v>51</v>
      </c>
      <c r="C283" s="3" t="s">
        <v>83</v>
      </c>
      <c r="D283" s="3" t="s">
        <v>23</v>
      </c>
      <c r="E283" s="5">
        <v>23.55</v>
      </c>
      <c r="F283" s="3">
        <v>13</v>
      </c>
      <c r="G283" s="3" t="s">
        <v>114</v>
      </c>
      <c r="H283" s="3" t="s">
        <v>85</v>
      </c>
      <c r="I283" s="5">
        <v>17.989999999999998</v>
      </c>
      <c r="J283" s="3">
        <v>0</v>
      </c>
      <c r="K283" s="3" t="s">
        <v>126</v>
      </c>
      <c r="L283" s="3">
        <v>2</v>
      </c>
      <c r="M283" s="5">
        <v>1.68</v>
      </c>
      <c r="N283" s="3" t="s">
        <v>96</v>
      </c>
    </row>
    <row r="284" spans="1:14" x14ac:dyDescent="0.25">
      <c r="A284" s="3" t="s">
        <v>387</v>
      </c>
      <c r="B284" s="3">
        <v>46</v>
      </c>
      <c r="C284" s="3" t="s">
        <v>93</v>
      </c>
      <c r="D284" s="3" t="s">
        <v>21</v>
      </c>
      <c r="E284" s="5">
        <v>41.63</v>
      </c>
      <c r="F284" s="3">
        <v>46</v>
      </c>
      <c r="G284" s="3" t="s">
        <v>114</v>
      </c>
      <c r="H284" s="3" t="s">
        <v>122</v>
      </c>
      <c r="I284" s="5">
        <v>13.99</v>
      </c>
      <c r="J284" s="3">
        <v>0</v>
      </c>
      <c r="K284" s="3" t="s">
        <v>102</v>
      </c>
      <c r="L284" s="3">
        <v>4</v>
      </c>
      <c r="M284" s="5">
        <v>0.89</v>
      </c>
      <c r="N284" s="3" t="s">
        <v>112</v>
      </c>
    </row>
    <row r="285" spans="1:14" x14ac:dyDescent="0.25">
      <c r="A285" s="3" t="s">
        <v>388</v>
      </c>
      <c r="B285" s="3">
        <v>35</v>
      </c>
      <c r="C285" s="3" t="s">
        <v>106</v>
      </c>
      <c r="D285" s="3" t="s">
        <v>23</v>
      </c>
      <c r="E285" s="5">
        <v>1.1100000000000001</v>
      </c>
      <c r="F285" s="3">
        <v>13</v>
      </c>
      <c r="G285" s="3" t="s">
        <v>114</v>
      </c>
      <c r="H285" s="3" t="s">
        <v>90</v>
      </c>
      <c r="I285" s="5">
        <v>17.989999999999998</v>
      </c>
      <c r="J285" s="3">
        <v>0</v>
      </c>
      <c r="K285" s="3" t="s">
        <v>126</v>
      </c>
      <c r="L285" s="3">
        <v>4</v>
      </c>
      <c r="M285" s="5">
        <v>0.08</v>
      </c>
      <c r="N285" s="3" t="s">
        <v>91</v>
      </c>
    </row>
    <row r="286" spans="1:14" x14ac:dyDescent="0.25">
      <c r="A286" s="3" t="s">
        <v>389</v>
      </c>
      <c r="B286" s="3">
        <v>50</v>
      </c>
      <c r="C286" s="3" t="s">
        <v>93</v>
      </c>
      <c r="D286" s="3" t="s">
        <v>23</v>
      </c>
      <c r="E286" s="5">
        <v>5.41</v>
      </c>
      <c r="F286" s="3">
        <v>35</v>
      </c>
      <c r="G286" s="3" t="s">
        <v>135</v>
      </c>
      <c r="H286" s="3" t="s">
        <v>120</v>
      </c>
      <c r="I286" s="5">
        <v>17.989999999999998</v>
      </c>
      <c r="J286" s="3">
        <v>1</v>
      </c>
      <c r="K286" s="3" t="s">
        <v>86</v>
      </c>
      <c r="L286" s="3">
        <v>4</v>
      </c>
      <c r="M286" s="5">
        <v>0.15</v>
      </c>
      <c r="N286" s="3" t="s">
        <v>87</v>
      </c>
    </row>
    <row r="287" spans="1:14" x14ac:dyDescent="0.25">
      <c r="A287" s="3" t="s">
        <v>390</v>
      </c>
      <c r="B287" s="3">
        <v>54</v>
      </c>
      <c r="C287" s="3" t="s">
        <v>93</v>
      </c>
      <c r="D287" s="3" t="s">
        <v>21</v>
      </c>
      <c r="E287" s="5">
        <v>11.79</v>
      </c>
      <c r="F287" s="3">
        <v>39</v>
      </c>
      <c r="G287" s="3" t="s">
        <v>94</v>
      </c>
      <c r="H287" s="3" t="s">
        <v>111</v>
      </c>
      <c r="I287" s="5">
        <v>13.99</v>
      </c>
      <c r="J287" s="3">
        <v>1</v>
      </c>
      <c r="K287" s="3" t="s">
        <v>102</v>
      </c>
      <c r="L287" s="3">
        <v>2</v>
      </c>
      <c r="M287" s="5">
        <v>0.28999999999999998</v>
      </c>
      <c r="N287" s="3" t="s">
        <v>117</v>
      </c>
    </row>
    <row r="288" spans="1:14" x14ac:dyDescent="0.25">
      <c r="A288" s="3" t="s">
        <v>391</v>
      </c>
      <c r="B288" s="3">
        <v>27</v>
      </c>
      <c r="C288" s="3" t="s">
        <v>106</v>
      </c>
      <c r="D288" s="3" t="s">
        <v>21</v>
      </c>
      <c r="E288" s="5">
        <v>0.39</v>
      </c>
      <c r="F288" s="3">
        <v>32</v>
      </c>
      <c r="G288" s="3" t="s">
        <v>114</v>
      </c>
      <c r="H288" s="3" t="s">
        <v>111</v>
      </c>
      <c r="I288" s="5">
        <v>13.99</v>
      </c>
      <c r="J288" s="3">
        <v>1</v>
      </c>
      <c r="K288" s="3" t="s">
        <v>86</v>
      </c>
      <c r="L288" s="3">
        <v>4</v>
      </c>
      <c r="M288" s="5">
        <v>0.01</v>
      </c>
      <c r="N288" s="3" t="s">
        <v>87</v>
      </c>
    </row>
    <row r="289" spans="1:14" x14ac:dyDescent="0.25">
      <c r="A289" s="3" t="s">
        <v>392</v>
      </c>
      <c r="B289" s="3">
        <v>18</v>
      </c>
      <c r="C289" s="3" t="s">
        <v>106</v>
      </c>
      <c r="D289" s="3" t="s">
        <v>23</v>
      </c>
      <c r="E289" s="5">
        <v>0.97</v>
      </c>
      <c r="F289" s="3">
        <v>9</v>
      </c>
      <c r="G289" s="3" t="s">
        <v>84</v>
      </c>
      <c r="H289" s="3" t="s">
        <v>122</v>
      </c>
      <c r="I289" s="5">
        <v>17.989999999999998</v>
      </c>
      <c r="J289" s="3">
        <v>0</v>
      </c>
      <c r="K289" s="3" t="s">
        <v>102</v>
      </c>
      <c r="L289" s="3">
        <v>5</v>
      </c>
      <c r="M289" s="5">
        <v>0.1</v>
      </c>
      <c r="N289" s="3" t="s">
        <v>91</v>
      </c>
    </row>
    <row r="290" spans="1:14" x14ac:dyDescent="0.25">
      <c r="A290" s="3" t="s">
        <v>393</v>
      </c>
      <c r="B290" s="3">
        <v>59</v>
      </c>
      <c r="C290" s="3" t="s">
        <v>93</v>
      </c>
      <c r="D290" s="3" t="s">
        <v>19</v>
      </c>
      <c r="E290" s="5">
        <v>4.16</v>
      </c>
      <c r="F290" s="3">
        <v>25</v>
      </c>
      <c r="G290" s="3" t="s">
        <v>89</v>
      </c>
      <c r="H290" s="3" t="s">
        <v>122</v>
      </c>
      <c r="I290" s="5">
        <v>8.99</v>
      </c>
      <c r="J290" s="3">
        <v>1</v>
      </c>
      <c r="K290" s="3" t="s">
        <v>95</v>
      </c>
      <c r="L290" s="3">
        <v>2</v>
      </c>
      <c r="M290" s="5">
        <v>0.16</v>
      </c>
      <c r="N290" s="3" t="s">
        <v>99</v>
      </c>
    </row>
    <row r="291" spans="1:14" x14ac:dyDescent="0.25">
      <c r="A291" s="3" t="s">
        <v>394</v>
      </c>
      <c r="B291" s="3">
        <v>37</v>
      </c>
      <c r="C291" s="3" t="s">
        <v>106</v>
      </c>
      <c r="D291" s="3" t="s">
        <v>23</v>
      </c>
      <c r="E291" s="5">
        <v>13.91</v>
      </c>
      <c r="F291" s="3">
        <v>27</v>
      </c>
      <c r="G291" s="3" t="s">
        <v>94</v>
      </c>
      <c r="H291" s="3" t="s">
        <v>111</v>
      </c>
      <c r="I291" s="5">
        <v>17.989999999999998</v>
      </c>
      <c r="J291" s="3">
        <v>0</v>
      </c>
      <c r="K291" s="3" t="s">
        <v>108</v>
      </c>
      <c r="L291" s="3">
        <v>5</v>
      </c>
      <c r="M291" s="5">
        <v>0.5</v>
      </c>
      <c r="N291" s="3" t="s">
        <v>112</v>
      </c>
    </row>
    <row r="292" spans="1:14" x14ac:dyDescent="0.25">
      <c r="A292" s="3" t="s">
        <v>395</v>
      </c>
      <c r="B292" s="3">
        <v>44</v>
      </c>
      <c r="C292" s="3" t="s">
        <v>93</v>
      </c>
      <c r="D292" s="3" t="s">
        <v>23</v>
      </c>
      <c r="E292" s="5">
        <v>3.73</v>
      </c>
      <c r="F292" s="3">
        <v>49</v>
      </c>
      <c r="G292" s="3" t="s">
        <v>98</v>
      </c>
      <c r="H292" s="3" t="s">
        <v>85</v>
      </c>
      <c r="I292" s="5">
        <v>17.989999999999998</v>
      </c>
      <c r="J292" s="3">
        <v>1</v>
      </c>
      <c r="K292" s="3" t="s">
        <v>126</v>
      </c>
      <c r="L292" s="3">
        <v>5</v>
      </c>
      <c r="M292" s="5">
        <v>7.0000000000000007E-2</v>
      </c>
      <c r="N292" s="3" t="s">
        <v>96</v>
      </c>
    </row>
    <row r="293" spans="1:14" x14ac:dyDescent="0.25">
      <c r="A293" s="3" t="s">
        <v>396</v>
      </c>
      <c r="B293" s="3">
        <v>28</v>
      </c>
      <c r="C293" s="3" t="s">
        <v>106</v>
      </c>
      <c r="D293" s="3" t="s">
        <v>21</v>
      </c>
      <c r="E293" s="5">
        <v>10.91</v>
      </c>
      <c r="F293" s="3">
        <v>16</v>
      </c>
      <c r="G293" s="3" t="s">
        <v>135</v>
      </c>
      <c r="H293" s="3" t="s">
        <v>122</v>
      </c>
      <c r="I293" s="5">
        <v>13.99</v>
      </c>
      <c r="J293" s="3">
        <v>0</v>
      </c>
      <c r="K293" s="3" t="s">
        <v>102</v>
      </c>
      <c r="L293" s="3">
        <v>4</v>
      </c>
      <c r="M293" s="5">
        <v>0.64</v>
      </c>
      <c r="N293" s="3" t="s">
        <v>96</v>
      </c>
    </row>
    <row r="294" spans="1:14" x14ac:dyDescent="0.25">
      <c r="A294" s="3" t="s">
        <v>397</v>
      </c>
      <c r="B294" s="3">
        <v>23</v>
      </c>
      <c r="C294" s="3" t="s">
        <v>83</v>
      </c>
      <c r="D294" s="3" t="s">
        <v>23</v>
      </c>
      <c r="E294" s="5">
        <v>5.56</v>
      </c>
      <c r="F294" s="3">
        <v>53</v>
      </c>
      <c r="G294" s="3" t="s">
        <v>89</v>
      </c>
      <c r="H294" s="3" t="s">
        <v>111</v>
      </c>
      <c r="I294" s="5">
        <v>17.989999999999998</v>
      </c>
      <c r="J294" s="3">
        <v>1</v>
      </c>
      <c r="K294" s="3" t="s">
        <v>126</v>
      </c>
      <c r="L294" s="3">
        <v>1</v>
      </c>
      <c r="M294" s="5">
        <v>0.1</v>
      </c>
      <c r="N294" s="3" t="s">
        <v>104</v>
      </c>
    </row>
    <row r="295" spans="1:14" x14ac:dyDescent="0.25">
      <c r="A295" s="3" t="s">
        <v>398</v>
      </c>
      <c r="B295" s="3">
        <v>58</v>
      </c>
      <c r="C295" s="3" t="s">
        <v>83</v>
      </c>
      <c r="D295" s="3" t="s">
        <v>23</v>
      </c>
      <c r="E295" s="5">
        <v>4.04</v>
      </c>
      <c r="F295" s="3">
        <v>19</v>
      </c>
      <c r="G295" s="3" t="s">
        <v>94</v>
      </c>
      <c r="H295" s="3" t="s">
        <v>90</v>
      </c>
      <c r="I295" s="5">
        <v>17.989999999999998</v>
      </c>
      <c r="J295" s="3">
        <v>0</v>
      </c>
      <c r="K295" s="3" t="s">
        <v>126</v>
      </c>
      <c r="L295" s="3">
        <v>4</v>
      </c>
      <c r="M295" s="5">
        <v>0.2</v>
      </c>
      <c r="N295" s="3" t="s">
        <v>104</v>
      </c>
    </row>
    <row r="296" spans="1:14" x14ac:dyDescent="0.25">
      <c r="A296" s="3" t="s">
        <v>399</v>
      </c>
      <c r="B296" s="3">
        <v>23</v>
      </c>
      <c r="C296" s="3" t="s">
        <v>93</v>
      </c>
      <c r="D296" s="3" t="s">
        <v>21</v>
      </c>
      <c r="E296" s="5">
        <v>0.13</v>
      </c>
      <c r="F296" s="3">
        <v>48</v>
      </c>
      <c r="G296" s="3" t="s">
        <v>89</v>
      </c>
      <c r="H296" s="3" t="s">
        <v>111</v>
      </c>
      <c r="I296" s="5">
        <v>13.99</v>
      </c>
      <c r="J296" s="3">
        <v>1</v>
      </c>
      <c r="K296" s="3" t="s">
        <v>95</v>
      </c>
      <c r="L296" s="3">
        <v>5</v>
      </c>
      <c r="M296" s="5">
        <v>0</v>
      </c>
      <c r="N296" s="3" t="s">
        <v>91</v>
      </c>
    </row>
    <row r="297" spans="1:14" x14ac:dyDescent="0.25">
      <c r="A297" s="3" t="s">
        <v>400</v>
      </c>
      <c r="B297" s="3">
        <v>36</v>
      </c>
      <c r="C297" s="3" t="s">
        <v>93</v>
      </c>
      <c r="D297" s="3" t="s">
        <v>19</v>
      </c>
      <c r="E297" s="5">
        <v>20.03</v>
      </c>
      <c r="F297" s="3">
        <v>16</v>
      </c>
      <c r="G297" s="3" t="s">
        <v>84</v>
      </c>
      <c r="H297" s="3" t="s">
        <v>120</v>
      </c>
      <c r="I297" s="5">
        <v>8.99</v>
      </c>
      <c r="J297" s="3">
        <v>0</v>
      </c>
      <c r="K297" s="3" t="s">
        <v>102</v>
      </c>
      <c r="L297" s="3">
        <v>5</v>
      </c>
      <c r="M297" s="5">
        <v>1.18</v>
      </c>
      <c r="N297" s="3" t="s">
        <v>112</v>
      </c>
    </row>
    <row r="298" spans="1:14" x14ac:dyDescent="0.25">
      <c r="A298" s="3" t="s">
        <v>401</v>
      </c>
      <c r="B298" s="3">
        <v>37</v>
      </c>
      <c r="C298" s="3" t="s">
        <v>83</v>
      </c>
      <c r="D298" s="3" t="s">
        <v>19</v>
      </c>
      <c r="E298" s="5">
        <v>20.45</v>
      </c>
      <c r="F298" s="3">
        <v>54</v>
      </c>
      <c r="G298" s="3" t="s">
        <v>94</v>
      </c>
      <c r="H298" s="3" t="s">
        <v>120</v>
      </c>
      <c r="I298" s="5">
        <v>8.99</v>
      </c>
      <c r="J298" s="3">
        <v>0</v>
      </c>
      <c r="K298" s="3" t="s">
        <v>102</v>
      </c>
      <c r="L298" s="3">
        <v>4</v>
      </c>
      <c r="M298" s="5">
        <v>0.37</v>
      </c>
      <c r="N298" s="3" t="s">
        <v>87</v>
      </c>
    </row>
    <row r="299" spans="1:14" x14ac:dyDescent="0.25">
      <c r="A299" s="3" t="s">
        <v>402</v>
      </c>
      <c r="B299" s="3">
        <v>48</v>
      </c>
      <c r="C299" s="3" t="s">
        <v>83</v>
      </c>
      <c r="D299" s="3" t="s">
        <v>19</v>
      </c>
      <c r="E299" s="5">
        <v>4.91</v>
      </c>
      <c r="F299" s="3">
        <v>1</v>
      </c>
      <c r="G299" s="3" t="s">
        <v>135</v>
      </c>
      <c r="H299" s="3" t="s">
        <v>90</v>
      </c>
      <c r="I299" s="5">
        <v>8.99</v>
      </c>
      <c r="J299" s="3">
        <v>1</v>
      </c>
      <c r="K299" s="3" t="s">
        <v>108</v>
      </c>
      <c r="L299" s="3">
        <v>1</v>
      </c>
      <c r="M299" s="5">
        <v>2.46</v>
      </c>
      <c r="N299" s="3" t="s">
        <v>87</v>
      </c>
    </row>
    <row r="300" spans="1:14" x14ac:dyDescent="0.25">
      <c r="A300" s="3" t="s">
        <v>403</v>
      </c>
      <c r="B300" s="3">
        <v>23</v>
      </c>
      <c r="C300" s="3" t="s">
        <v>106</v>
      </c>
      <c r="D300" s="3" t="s">
        <v>21</v>
      </c>
      <c r="E300" s="5">
        <v>28.75</v>
      </c>
      <c r="F300" s="3">
        <v>20</v>
      </c>
      <c r="G300" s="3" t="s">
        <v>94</v>
      </c>
      <c r="H300" s="3" t="s">
        <v>85</v>
      </c>
      <c r="I300" s="5">
        <v>13.99</v>
      </c>
      <c r="J300" s="3">
        <v>0</v>
      </c>
      <c r="K300" s="3" t="s">
        <v>95</v>
      </c>
      <c r="L300" s="3">
        <v>2</v>
      </c>
      <c r="M300" s="5">
        <v>1.37</v>
      </c>
      <c r="N300" s="3" t="s">
        <v>99</v>
      </c>
    </row>
    <row r="301" spans="1:14" x14ac:dyDescent="0.25">
      <c r="A301" s="3" t="s">
        <v>404</v>
      </c>
      <c r="B301" s="3">
        <v>35</v>
      </c>
      <c r="C301" s="3" t="s">
        <v>83</v>
      </c>
      <c r="D301" s="3" t="s">
        <v>19</v>
      </c>
      <c r="E301" s="5">
        <v>10.43</v>
      </c>
      <c r="F301" s="3">
        <v>46</v>
      </c>
      <c r="G301" s="3" t="s">
        <v>98</v>
      </c>
      <c r="H301" s="3" t="s">
        <v>90</v>
      </c>
      <c r="I301" s="5">
        <v>8.99</v>
      </c>
      <c r="J301" s="3">
        <v>1</v>
      </c>
      <c r="K301" s="3" t="s">
        <v>126</v>
      </c>
      <c r="L301" s="3">
        <v>4</v>
      </c>
      <c r="M301" s="5">
        <v>0.22</v>
      </c>
      <c r="N301" s="3" t="s">
        <v>91</v>
      </c>
    </row>
    <row r="302" spans="1:14" x14ac:dyDescent="0.25">
      <c r="A302" s="3" t="s">
        <v>405</v>
      </c>
      <c r="B302" s="3">
        <v>52</v>
      </c>
      <c r="C302" s="3" t="s">
        <v>83</v>
      </c>
      <c r="D302" s="3" t="s">
        <v>23</v>
      </c>
      <c r="E302" s="5">
        <v>11.5</v>
      </c>
      <c r="F302" s="3">
        <v>53</v>
      </c>
      <c r="G302" s="3" t="s">
        <v>89</v>
      </c>
      <c r="H302" s="3" t="s">
        <v>85</v>
      </c>
      <c r="I302" s="5">
        <v>17.989999999999998</v>
      </c>
      <c r="J302" s="3">
        <v>1</v>
      </c>
      <c r="K302" s="3" t="s">
        <v>95</v>
      </c>
      <c r="L302" s="3">
        <v>5</v>
      </c>
      <c r="M302" s="5">
        <v>0.21</v>
      </c>
      <c r="N302" s="3" t="s">
        <v>117</v>
      </c>
    </row>
    <row r="303" spans="1:14" x14ac:dyDescent="0.25">
      <c r="A303" s="3" t="s">
        <v>406</v>
      </c>
      <c r="B303" s="3">
        <v>50</v>
      </c>
      <c r="C303" s="3" t="s">
        <v>83</v>
      </c>
      <c r="D303" s="3" t="s">
        <v>21</v>
      </c>
      <c r="E303" s="5">
        <v>1.49</v>
      </c>
      <c r="F303" s="3">
        <v>8</v>
      </c>
      <c r="G303" s="3" t="s">
        <v>94</v>
      </c>
      <c r="H303" s="3" t="s">
        <v>111</v>
      </c>
      <c r="I303" s="5">
        <v>13.99</v>
      </c>
      <c r="J303" s="3">
        <v>0</v>
      </c>
      <c r="K303" s="3" t="s">
        <v>126</v>
      </c>
      <c r="L303" s="3">
        <v>4</v>
      </c>
      <c r="M303" s="5">
        <v>0.17</v>
      </c>
      <c r="N303" s="3" t="s">
        <v>117</v>
      </c>
    </row>
    <row r="304" spans="1:14" x14ac:dyDescent="0.25">
      <c r="A304" s="3" t="s">
        <v>407</v>
      </c>
      <c r="B304" s="3">
        <v>68</v>
      </c>
      <c r="C304" s="3" t="s">
        <v>106</v>
      </c>
      <c r="D304" s="3" t="s">
        <v>23</v>
      </c>
      <c r="E304" s="5">
        <v>17.559999999999999</v>
      </c>
      <c r="F304" s="3">
        <v>29</v>
      </c>
      <c r="G304" s="3" t="s">
        <v>94</v>
      </c>
      <c r="H304" s="3" t="s">
        <v>111</v>
      </c>
      <c r="I304" s="5">
        <v>17.989999999999998</v>
      </c>
      <c r="J304" s="3">
        <v>0</v>
      </c>
      <c r="K304" s="3" t="s">
        <v>102</v>
      </c>
      <c r="L304" s="3">
        <v>4</v>
      </c>
      <c r="M304" s="5">
        <v>0.59</v>
      </c>
      <c r="N304" s="3" t="s">
        <v>91</v>
      </c>
    </row>
    <row r="305" spans="1:14" x14ac:dyDescent="0.25">
      <c r="A305" s="3" t="s">
        <v>408</v>
      </c>
      <c r="B305" s="3">
        <v>30</v>
      </c>
      <c r="C305" s="3" t="s">
        <v>83</v>
      </c>
      <c r="D305" s="3" t="s">
        <v>23</v>
      </c>
      <c r="E305" s="5">
        <v>15.15</v>
      </c>
      <c r="F305" s="3">
        <v>55</v>
      </c>
      <c r="G305" s="3" t="s">
        <v>114</v>
      </c>
      <c r="H305" s="3" t="s">
        <v>85</v>
      </c>
      <c r="I305" s="5">
        <v>17.989999999999998</v>
      </c>
      <c r="J305" s="3">
        <v>1</v>
      </c>
      <c r="K305" s="3" t="s">
        <v>126</v>
      </c>
      <c r="L305" s="3">
        <v>3</v>
      </c>
      <c r="M305" s="5">
        <v>0.27</v>
      </c>
      <c r="N305" s="3" t="s">
        <v>112</v>
      </c>
    </row>
    <row r="306" spans="1:14" x14ac:dyDescent="0.25">
      <c r="A306" s="3" t="s">
        <v>409</v>
      </c>
      <c r="B306" s="3">
        <v>41</v>
      </c>
      <c r="C306" s="3" t="s">
        <v>83</v>
      </c>
      <c r="D306" s="3" t="s">
        <v>19</v>
      </c>
      <c r="E306" s="5">
        <v>18.510000000000002</v>
      </c>
      <c r="F306" s="3">
        <v>8</v>
      </c>
      <c r="G306" s="3" t="s">
        <v>94</v>
      </c>
      <c r="H306" s="3" t="s">
        <v>90</v>
      </c>
      <c r="I306" s="5">
        <v>8.99</v>
      </c>
      <c r="J306" s="3">
        <v>0</v>
      </c>
      <c r="K306" s="3" t="s">
        <v>126</v>
      </c>
      <c r="L306" s="3">
        <v>2</v>
      </c>
      <c r="M306" s="5">
        <v>2.06</v>
      </c>
      <c r="N306" s="3" t="s">
        <v>96</v>
      </c>
    </row>
    <row r="307" spans="1:14" x14ac:dyDescent="0.25">
      <c r="A307" s="3" t="s">
        <v>410</v>
      </c>
      <c r="B307" s="3">
        <v>56</v>
      </c>
      <c r="C307" s="3" t="s">
        <v>83</v>
      </c>
      <c r="D307" s="3" t="s">
        <v>19</v>
      </c>
      <c r="E307" s="5">
        <v>16.89</v>
      </c>
      <c r="F307" s="3">
        <v>38</v>
      </c>
      <c r="G307" s="3" t="s">
        <v>89</v>
      </c>
      <c r="H307" s="3" t="s">
        <v>85</v>
      </c>
      <c r="I307" s="5">
        <v>8.99</v>
      </c>
      <c r="J307" s="3">
        <v>1</v>
      </c>
      <c r="K307" s="3" t="s">
        <v>102</v>
      </c>
      <c r="L307" s="3">
        <v>2</v>
      </c>
      <c r="M307" s="5">
        <v>0.43</v>
      </c>
      <c r="N307" s="3" t="s">
        <v>99</v>
      </c>
    </row>
    <row r="308" spans="1:14" x14ac:dyDescent="0.25">
      <c r="A308" s="3" t="s">
        <v>411</v>
      </c>
      <c r="B308" s="3">
        <v>19</v>
      </c>
      <c r="C308" s="3" t="s">
        <v>106</v>
      </c>
      <c r="D308" s="3" t="s">
        <v>19</v>
      </c>
      <c r="E308" s="5">
        <v>0.22</v>
      </c>
      <c r="F308" s="3">
        <v>21</v>
      </c>
      <c r="G308" s="3" t="s">
        <v>98</v>
      </c>
      <c r="H308" s="3" t="s">
        <v>90</v>
      </c>
      <c r="I308" s="5">
        <v>8.99</v>
      </c>
      <c r="J308" s="3">
        <v>1</v>
      </c>
      <c r="K308" s="3" t="s">
        <v>102</v>
      </c>
      <c r="L308" s="3">
        <v>4</v>
      </c>
      <c r="M308" s="5">
        <v>0.01</v>
      </c>
      <c r="N308" s="3" t="s">
        <v>96</v>
      </c>
    </row>
    <row r="309" spans="1:14" x14ac:dyDescent="0.25">
      <c r="A309" s="3" t="s">
        <v>412</v>
      </c>
      <c r="B309" s="3">
        <v>32</v>
      </c>
      <c r="C309" s="3" t="s">
        <v>93</v>
      </c>
      <c r="D309" s="3" t="s">
        <v>21</v>
      </c>
      <c r="E309" s="5">
        <v>11.33</v>
      </c>
      <c r="F309" s="3">
        <v>42</v>
      </c>
      <c r="G309" s="3" t="s">
        <v>89</v>
      </c>
      <c r="H309" s="3" t="s">
        <v>90</v>
      </c>
      <c r="I309" s="5">
        <v>13.99</v>
      </c>
      <c r="J309" s="3">
        <v>1</v>
      </c>
      <c r="K309" s="3" t="s">
        <v>126</v>
      </c>
      <c r="L309" s="3">
        <v>1</v>
      </c>
      <c r="M309" s="5">
        <v>0.26</v>
      </c>
      <c r="N309" s="3" t="s">
        <v>91</v>
      </c>
    </row>
    <row r="310" spans="1:14" x14ac:dyDescent="0.25">
      <c r="A310" s="3" t="s">
        <v>413</v>
      </c>
      <c r="B310" s="3">
        <v>60</v>
      </c>
      <c r="C310" s="3" t="s">
        <v>83</v>
      </c>
      <c r="D310" s="3" t="s">
        <v>19</v>
      </c>
      <c r="E310" s="5">
        <v>7.79</v>
      </c>
      <c r="F310" s="3">
        <v>25</v>
      </c>
      <c r="G310" s="3" t="s">
        <v>135</v>
      </c>
      <c r="H310" s="3" t="s">
        <v>85</v>
      </c>
      <c r="I310" s="5">
        <v>8.99</v>
      </c>
      <c r="J310" s="3">
        <v>0</v>
      </c>
      <c r="K310" s="3" t="s">
        <v>102</v>
      </c>
      <c r="L310" s="3">
        <v>2</v>
      </c>
      <c r="M310" s="5">
        <v>0.3</v>
      </c>
      <c r="N310" s="3" t="s">
        <v>96</v>
      </c>
    </row>
    <row r="311" spans="1:14" x14ac:dyDescent="0.25">
      <c r="A311" s="3" t="s">
        <v>414</v>
      </c>
      <c r="B311" s="3">
        <v>52</v>
      </c>
      <c r="C311" s="3" t="s">
        <v>106</v>
      </c>
      <c r="D311" s="3" t="s">
        <v>19</v>
      </c>
      <c r="E311" s="5">
        <v>0.12</v>
      </c>
      <c r="F311" s="3">
        <v>25</v>
      </c>
      <c r="G311" s="3" t="s">
        <v>114</v>
      </c>
      <c r="H311" s="3" t="s">
        <v>90</v>
      </c>
      <c r="I311" s="5">
        <v>8.99</v>
      </c>
      <c r="J311" s="3">
        <v>1</v>
      </c>
      <c r="K311" s="3" t="s">
        <v>86</v>
      </c>
      <c r="L311" s="3">
        <v>4</v>
      </c>
      <c r="M311" s="5">
        <v>0</v>
      </c>
      <c r="N311" s="3" t="s">
        <v>117</v>
      </c>
    </row>
    <row r="312" spans="1:14" x14ac:dyDescent="0.25">
      <c r="A312" s="3" t="s">
        <v>415</v>
      </c>
      <c r="B312" s="3">
        <v>70</v>
      </c>
      <c r="C312" s="3" t="s">
        <v>93</v>
      </c>
      <c r="D312" s="3" t="s">
        <v>23</v>
      </c>
      <c r="E312" s="5">
        <v>1.04</v>
      </c>
      <c r="F312" s="3">
        <v>37</v>
      </c>
      <c r="G312" s="3" t="s">
        <v>114</v>
      </c>
      <c r="H312" s="3" t="s">
        <v>122</v>
      </c>
      <c r="I312" s="5">
        <v>17.989999999999998</v>
      </c>
      <c r="J312" s="3">
        <v>1</v>
      </c>
      <c r="K312" s="3" t="s">
        <v>108</v>
      </c>
      <c r="L312" s="3">
        <v>2</v>
      </c>
      <c r="M312" s="5">
        <v>0.03</v>
      </c>
      <c r="N312" s="3" t="s">
        <v>99</v>
      </c>
    </row>
    <row r="313" spans="1:14" x14ac:dyDescent="0.25">
      <c r="A313" s="3" t="s">
        <v>416</v>
      </c>
      <c r="B313" s="3">
        <v>48</v>
      </c>
      <c r="C313" s="3" t="s">
        <v>93</v>
      </c>
      <c r="D313" s="3" t="s">
        <v>23</v>
      </c>
      <c r="E313" s="5">
        <v>16.100000000000001</v>
      </c>
      <c r="F313" s="3">
        <v>20</v>
      </c>
      <c r="G313" s="3" t="s">
        <v>114</v>
      </c>
      <c r="H313" s="3" t="s">
        <v>90</v>
      </c>
      <c r="I313" s="5">
        <v>17.989999999999998</v>
      </c>
      <c r="J313" s="3">
        <v>0</v>
      </c>
      <c r="K313" s="3" t="s">
        <v>86</v>
      </c>
      <c r="L313" s="3">
        <v>4</v>
      </c>
      <c r="M313" s="5">
        <v>0.77</v>
      </c>
      <c r="N313" s="3" t="s">
        <v>104</v>
      </c>
    </row>
    <row r="314" spans="1:14" x14ac:dyDescent="0.25">
      <c r="A314" s="3" t="s">
        <v>417</v>
      </c>
      <c r="B314" s="3">
        <v>49</v>
      </c>
      <c r="C314" s="3" t="s">
        <v>83</v>
      </c>
      <c r="D314" s="3" t="s">
        <v>23</v>
      </c>
      <c r="E314" s="5">
        <v>0.65</v>
      </c>
      <c r="F314" s="3">
        <v>34</v>
      </c>
      <c r="G314" s="3" t="s">
        <v>114</v>
      </c>
      <c r="H314" s="3" t="s">
        <v>111</v>
      </c>
      <c r="I314" s="5">
        <v>17.989999999999998</v>
      </c>
      <c r="J314" s="3">
        <v>1</v>
      </c>
      <c r="K314" s="3" t="s">
        <v>126</v>
      </c>
      <c r="L314" s="3">
        <v>3</v>
      </c>
      <c r="M314" s="5">
        <v>0.02</v>
      </c>
      <c r="N314" s="3" t="s">
        <v>96</v>
      </c>
    </row>
    <row r="315" spans="1:14" x14ac:dyDescent="0.25">
      <c r="A315" s="3" t="s">
        <v>418</v>
      </c>
      <c r="B315" s="3">
        <v>52</v>
      </c>
      <c r="C315" s="3" t="s">
        <v>93</v>
      </c>
      <c r="D315" s="3" t="s">
        <v>19</v>
      </c>
      <c r="E315" s="5">
        <v>0.3</v>
      </c>
      <c r="F315" s="3">
        <v>21</v>
      </c>
      <c r="G315" s="3" t="s">
        <v>89</v>
      </c>
      <c r="H315" s="3" t="s">
        <v>90</v>
      </c>
      <c r="I315" s="5">
        <v>8.99</v>
      </c>
      <c r="J315" s="3">
        <v>1</v>
      </c>
      <c r="K315" s="3" t="s">
        <v>86</v>
      </c>
      <c r="L315" s="3">
        <v>2</v>
      </c>
      <c r="M315" s="5">
        <v>0.01</v>
      </c>
      <c r="N315" s="3" t="s">
        <v>99</v>
      </c>
    </row>
    <row r="316" spans="1:14" x14ac:dyDescent="0.25">
      <c r="A316" s="3" t="s">
        <v>419</v>
      </c>
      <c r="B316" s="3">
        <v>37</v>
      </c>
      <c r="C316" s="3" t="s">
        <v>106</v>
      </c>
      <c r="D316" s="3" t="s">
        <v>21</v>
      </c>
      <c r="E316" s="5">
        <v>16.010000000000002</v>
      </c>
      <c r="F316" s="3">
        <v>11</v>
      </c>
      <c r="G316" s="3" t="s">
        <v>89</v>
      </c>
      <c r="H316" s="3" t="s">
        <v>111</v>
      </c>
      <c r="I316" s="5">
        <v>13.99</v>
      </c>
      <c r="J316" s="3">
        <v>0</v>
      </c>
      <c r="K316" s="3" t="s">
        <v>102</v>
      </c>
      <c r="L316" s="3">
        <v>4</v>
      </c>
      <c r="M316" s="5">
        <v>1.33</v>
      </c>
      <c r="N316" s="3" t="s">
        <v>99</v>
      </c>
    </row>
    <row r="317" spans="1:14" x14ac:dyDescent="0.25">
      <c r="A317" s="3" t="s">
        <v>420</v>
      </c>
      <c r="B317" s="3">
        <v>39</v>
      </c>
      <c r="C317" s="3" t="s">
        <v>93</v>
      </c>
      <c r="D317" s="3" t="s">
        <v>19</v>
      </c>
      <c r="E317" s="5">
        <v>33.36</v>
      </c>
      <c r="F317" s="3">
        <v>37</v>
      </c>
      <c r="G317" s="3" t="s">
        <v>114</v>
      </c>
      <c r="H317" s="3" t="s">
        <v>85</v>
      </c>
      <c r="I317" s="5">
        <v>8.99</v>
      </c>
      <c r="J317" s="3">
        <v>1</v>
      </c>
      <c r="K317" s="3" t="s">
        <v>95</v>
      </c>
      <c r="L317" s="3">
        <v>1</v>
      </c>
      <c r="M317" s="5">
        <v>0.88</v>
      </c>
      <c r="N317" s="3" t="s">
        <v>91</v>
      </c>
    </row>
    <row r="318" spans="1:14" x14ac:dyDescent="0.25">
      <c r="A318" s="3" t="s">
        <v>421</v>
      </c>
      <c r="B318" s="3">
        <v>70</v>
      </c>
      <c r="C318" s="3" t="s">
        <v>93</v>
      </c>
      <c r="D318" s="3" t="s">
        <v>19</v>
      </c>
      <c r="E318" s="5">
        <v>3.99</v>
      </c>
      <c r="F318" s="3">
        <v>24</v>
      </c>
      <c r="G318" s="3" t="s">
        <v>84</v>
      </c>
      <c r="H318" s="3" t="s">
        <v>111</v>
      </c>
      <c r="I318" s="5">
        <v>8.99</v>
      </c>
      <c r="J318" s="3">
        <v>1</v>
      </c>
      <c r="K318" s="3" t="s">
        <v>86</v>
      </c>
      <c r="L318" s="3">
        <v>1</v>
      </c>
      <c r="M318" s="5">
        <v>0.16</v>
      </c>
      <c r="N318" s="3" t="s">
        <v>99</v>
      </c>
    </row>
    <row r="319" spans="1:14" x14ac:dyDescent="0.25">
      <c r="A319" s="3" t="s">
        <v>422</v>
      </c>
      <c r="B319" s="3">
        <v>68</v>
      </c>
      <c r="C319" s="3" t="s">
        <v>106</v>
      </c>
      <c r="D319" s="3" t="s">
        <v>19</v>
      </c>
      <c r="E319" s="5">
        <v>17.260000000000002</v>
      </c>
      <c r="F319" s="3">
        <v>10</v>
      </c>
      <c r="G319" s="3" t="s">
        <v>114</v>
      </c>
      <c r="H319" s="3" t="s">
        <v>120</v>
      </c>
      <c r="I319" s="5">
        <v>8.99</v>
      </c>
      <c r="J319" s="3">
        <v>0</v>
      </c>
      <c r="K319" s="3" t="s">
        <v>126</v>
      </c>
      <c r="L319" s="3">
        <v>3</v>
      </c>
      <c r="M319" s="5">
        <v>1.57</v>
      </c>
      <c r="N319" s="3" t="s">
        <v>117</v>
      </c>
    </row>
    <row r="320" spans="1:14" x14ac:dyDescent="0.25">
      <c r="A320" s="3" t="s">
        <v>423</v>
      </c>
      <c r="B320" s="3">
        <v>26</v>
      </c>
      <c r="C320" s="3" t="s">
        <v>83</v>
      </c>
      <c r="D320" s="3" t="s">
        <v>21</v>
      </c>
      <c r="E320" s="5">
        <v>4.6399999999999997</v>
      </c>
      <c r="F320" s="3">
        <v>7</v>
      </c>
      <c r="G320" s="3" t="s">
        <v>94</v>
      </c>
      <c r="H320" s="3" t="s">
        <v>120</v>
      </c>
      <c r="I320" s="5">
        <v>13.99</v>
      </c>
      <c r="J320" s="3">
        <v>1</v>
      </c>
      <c r="K320" s="3" t="s">
        <v>95</v>
      </c>
      <c r="L320" s="3">
        <v>1</v>
      </c>
      <c r="M320" s="5">
        <v>0.57999999999999996</v>
      </c>
      <c r="N320" s="3" t="s">
        <v>112</v>
      </c>
    </row>
    <row r="321" spans="1:14" x14ac:dyDescent="0.25">
      <c r="A321" s="3" t="s">
        <v>424</v>
      </c>
      <c r="B321" s="3">
        <v>49</v>
      </c>
      <c r="C321" s="3" t="s">
        <v>93</v>
      </c>
      <c r="D321" s="3" t="s">
        <v>23</v>
      </c>
      <c r="E321" s="5">
        <v>5</v>
      </c>
      <c r="F321" s="3">
        <v>17</v>
      </c>
      <c r="G321" s="3" t="s">
        <v>98</v>
      </c>
      <c r="H321" s="3" t="s">
        <v>90</v>
      </c>
      <c r="I321" s="5">
        <v>17.989999999999998</v>
      </c>
      <c r="J321" s="3">
        <v>0</v>
      </c>
      <c r="K321" s="3" t="s">
        <v>95</v>
      </c>
      <c r="L321" s="3">
        <v>1</v>
      </c>
      <c r="M321" s="5">
        <v>0.28000000000000003</v>
      </c>
      <c r="N321" s="3" t="s">
        <v>96</v>
      </c>
    </row>
    <row r="322" spans="1:14" x14ac:dyDescent="0.25">
      <c r="A322" s="3" t="s">
        <v>425</v>
      </c>
      <c r="B322" s="3">
        <v>18</v>
      </c>
      <c r="C322" s="3" t="s">
        <v>106</v>
      </c>
      <c r="D322" s="3" t="s">
        <v>23</v>
      </c>
      <c r="E322" s="5">
        <v>12.42</v>
      </c>
      <c r="F322" s="3">
        <v>58</v>
      </c>
      <c r="G322" s="3" t="s">
        <v>135</v>
      </c>
      <c r="H322" s="3" t="s">
        <v>111</v>
      </c>
      <c r="I322" s="5">
        <v>17.989999999999998</v>
      </c>
      <c r="J322" s="3">
        <v>1</v>
      </c>
      <c r="K322" s="3" t="s">
        <v>102</v>
      </c>
      <c r="L322" s="3">
        <v>3</v>
      </c>
      <c r="M322" s="5">
        <v>0.21</v>
      </c>
      <c r="N322" s="3" t="s">
        <v>99</v>
      </c>
    </row>
    <row r="323" spans="1:14" x14ac:dyDescent="0.25">
      <c r="A323" s="3" t="s">
        <v>426</v>
      </c>
      <c r="B323" s="3">
        <v>28</v>
      </c>
      <c r="C323" s="3" t="s">
        <v>83</v>
      </c>
      <c r="D323" s="3" t="s">
        <v>19</v>
      </c>
      <c r="E323" s="5">
        <v>16.54</v>
      </c>
      <c r="F323" s="3">
        <v>24</v>
      </c>
      <c r="G323" s="3" t="s">
        <v>114</v>
      </c>
      <c r="H323" s="3" t="s">
        <v>111</v>
      </c>
      <c r="I323" s="5">
        <v>8.99</v>
      </c>
      <c r="J323" s="3">
        <v>0</v>
      </c>
      <c r="K323" s="3" t="s">
        <v>95</v>
      </c>
      <c r="L323" s="3">
        <v>3</v>
      </c>
      <c r="M323" s="5">
        <v>0.66</v>
      </c>
      <c r="N323" s="3" t="s">
        <v>104</v>
      </c>
    </row>
    <row r="324" spans="1:14" x14ac:dyDescent="0.25">
      <c r="A324" s="3" t="s">
        <v>427</v>
      </c>
      <c r="B324" s="3">
        <v>57</v>
      </c>
      <c r="C324" s="3" t="s">
        <v>93</v>
      </c>
      <c r="D324" s="3" t="s">
        <v>23</v>
      </c>
      <c r="E324" s="5">
        <v>0.26</v>
      </c>
      <c r="F324" s="3">
        <v>28</v>
      </c>
      <c r="G324" s="3" t="s">
        <v>89</v>
      </c>
      <c r="H324" s="3" t="s">
        <v>122</v>
      </c>
      <c r="I324" s="5">
        <v>17.989999999999998</v>
      </c>
      <c r="J324" s="3">
        <v>1</v>
      </c>
      <c r="K324" s="3" t="s">
        <v>126</v>
      </c>
      <c r="L324" s="3">
        <v>2</v>
      </c>
      <c r="M324" s="5">
        <v>0.01</v>
      </c>
      <c r="N324" s="3" t="s">
        <v>87</v>
      </c>
    </row>
    <row r="325" spans="1:14" x14ac:dyDescent="0.25">
      <c r="A325" s="3" t="s">
        <v>428</v>
      </c>
      <c r="B325" s="3">
        <v>47</v>
      </c>
      <c r="C325" s="3" t="s">
        <v>93</v>
      </c>
      <c r="D325" s="3" t="s">
        <v>19</v>
      </c>
      <c r="E325" s="5">
        <v>17.940000000000001</v>
      </c>
      <c r="F325" s="3">
        <v>19</v>
      </c>
      <c r="G325" s="3" t="s">
        <v>98</v>
      </c>
      <c r="H325" s="3" t="s">
        <v>122</v>
      </c>
      <c r="I325" s="5">
        <v>8.99</v>
      </c>
      <c r="J325" s="3">
        <v>0</v>
      </c>
      <c r="K325" s="3" t="s">
        <v>108</v>
      </c>
      <c r="L325" s="3">
        <v>2</v>
      </c>
      <c r="M325" s="5">
        <v>0.9</v>
      </c>
      <c r="N325" s="3" t="s">
        <v>87</v>
      </c>
    </row>
    <row r="326" spans="1:14" x14ac:dyDescent="0.25">
      <c r="A326" s="3" t="s">
        <v>429</v>
      </c>
      <c r="B326" s="3">
        <v>18</v>
      </c>
      <c r="C326" s="3" t="s">
        <v>106</v>
      </c>
      <c r="D326" s="3" t="s">
        <v>21</v>
      </c>
      <c r="E326" s="5">
        <v>41.28</v>
      </c>
      <c r="F326" s="3">
        <v>24</v>
      </c>
      <c r="G326" s="3" t="s">
        <v>89</v>
      </c>
      <c r="H326" s="3" t="s">
        <v>120</v>
      </c>
      <c r="I326" s="5">
        <v>13.99</v>
      </c>
      <c r="J326" s="3">
        <v>0</v>
      </c>
      <c r="K326" s="3" t="s">
        <v>102</v>
      </c>
      <c r="L326" s="3">
        <v>3</v>
      </c>
      <c r="M326" s="5">
        <v>1.65</v>
      </c>
      <c r="N326" s="3" t="s">
        <v>87</v>
      </c>
    </row>
    <row r="327" spans="1:14" x14ac:dyDescent="0.25">
      <c r="A327" s="3" t="s">
        <v>430</v>
      </c>
      <c r="B327" s="3">
        <v>48</v>
      </c>
      <c r="C327" s="3" t="s">
        <v>106</v>
      </c>
      <c r="D327" s="3" t="s">
        <v>19</v>
      </c>
      <c r="E327" s="5">
        <v>3.34</v>
      </c>
      <c r="F327" s="3">
        <v>1</v>
      </c>
      <c r="G327" s="3" t="s">
        <v>98</v>
      </c>
      <c r="H327" s="3" t="s">
        <v>90</v>
      </c>
      <c r="I327" s="5">
        <v>8.99</v>
      </c>
      <c r="J327" s="3">
        <v>1</v>
      </c>
      <c r="K327" s="3" t="s">
        <v>126</v>
      </c>
      <c r="L327" s="3">
        <v>1</v>
      </c>
      <c r="M327" s="5">
        <v>1.67</v>
      </c>
      <c r="N327" s="3" t="s">
        <v>112</v>
      </c>
    </row>
    <row r="328" spans="1:14" x14ac:dyDescent="0.25">
      <c r="A328" s="3" t="s">
        <v>431</v>
      </c>
      <c r="B328" s="3">
        <v>26</v>
      </c>
      <c r="C328" s="3" t="s">
        <v>93</v>
      </c>
      <c r="D328" s="3" t="s">
        <v>23</v>
      </c>
      <c r="E328" s="5">
        <v>3.13</v>
      </c>
      <c r="F328" s="3">
        <v>18</v>
      </c>
      <c r="G328" s="3" t="s">
        <v>98</v>
      </c>
      <c r="H328" s="3" t="s">
        <v>111</v>
      </c>
      <c r="I328" s="5">
        <v>17.989999999999998</v>
      </c>
      <c r="J328" s="3">
        <v>0</v>
      </c>
      <c r="K328" s="3" t="s">
        <v>108</v>
      </c>
      <c r="L328" s="3">
        <v>5</v>
      </c>
      <c r="M328" s="5">
        <v>0.16</v>
      </c>
      <c r="N328" s="3" t="s">
        <v>91</v>
      </c>
    </row>
    <row r="329" spans="1:14" x14ac:dyDescent="0.25">
      <c r="A329" s="3" t="s">
        <v>432</v>
      </c>
      <c r="B329" s="3">
        <v>24</v>
      </c>
      <c r="C329" s="3" t="s">
        <v>83</v>
      </c>
      <c r="D329" s="3" t="s">
        <v>19</v>
      </c>
      <c r="E329" s="5">
        <v>3.02</v>
      </c>
      <c r="F329" s="3">
        <v>21</v>
      </c>
      <c r="G329" s="3" t="s">
        <v>94</v>
      </c>
      <c r="H329" s="3" t="s">
        <v>122</v>
      </c>
      <c r="I329" s="5">
        <v>8.99</v>
      </c>
      <c r="J329" s="3">
        <v>1</v>
      </c>
      <c r="K329" s="3" t="s">
        <v>86</v>
      </c>
      <c r="L329" s="3">
        <v>5</v>
      </c>
      <c r="M329" s="5">
        <v>0.14000000000000001</v>
      </c>
      <c r="N329" s="3" t="s">
        <v>112</v>
      </c>
    </row>
    <row r="330" spans="1:14" x14ac:dyDescent="0.25">
      <c r="A330" s="3" t="s">
        <v>433</v>
      </c>
      <c r="B330" s="3">
        <v>40</v>
      </c>
      <c r="C330" s="3" t="s">
        <v>83</v>
      </c>
      <c r="D330" s="3" t="s">
        <v>21</v>
      </c>
      <c r="E330" s="5">
        <v>7.82</v>
      </c>
      <c r="F330" s="3">
        <v>8</v>
      </c>
      <c r="G330" s="3" t="s">
        <v>135</v>
      </c>
      <c r="H330" s="3" t="s">
        <v>122</v>
      </c>
      <c r="I330" s="5">
        <v>13.99</v>
      </c>
      <c r="J330" s="3">
        <v>0</v>
      </c>
      <c r="K330" s="3" t="s">
        <v>126</v>
      </c>
      <c r="L330" s="3">
        <v>2</v>
      </c>
      <c r="M330" s="5">
        <v>0.87</v>
      </c>
      <c r="N330" s="3" t="s">
        <v>117</v>
      </c>
    </row>
    <row r="331" spans="1:14" x14ac:dyDescent="0.25">
      <c r="A331" s="3" t="s">
        <v>434</v>
      </c>
      <c r="B331" s="3">
        <v>50</v>
      </c>
      <c r="C331" s="3" t="s">
        <v>93</v>
      </c>
      <c r="D331" s="3" t="s">
        <v>19</v>
      </c>
      <c r="E331" s="5">
        <v>0.82</v>
      </c>
      <c r="F331" s="3">
        <v>1</v>
      </c>
      <c r="G331" s="3" t="s">
        <v>135</v>
      </c>
      <c r="H331" s="3" t="s">
        <v>90</v>
      </c>
      <c r="I331" s="5">
        <v>8.99</v>
      </c>
      <c r="J331" s="3">
        <v>1</v>
      </c>
      <c r="K331" s="3" t="s">
        <v>108</v>
      </c>
      <c r="L331" s="3">
        <v>5</v>
      </c>
      <c r="M331" s="5">
        <v>0.41</v>
      </c>
      <c r="N331" s="3" t="s">
        <v>96</v>
      </c>
    </row>
    <row r="332" spans="1:14" x14ac:dyDescent="0.25">
      <c r="A332" s="3" t="s">
        <v>435</v>
      </c>
      <c r="B332" s="3">
        <v>49</v>
      </c>
      <c r="C332" s="3" t="s">
        <v>106</v>
      </c>
      <c r="D332" s="3" t="s">
        <v>19</v>
      </c>
      <c r="E332" s="5">
        <v>13.95</v>
      </c>
      <c r="F332" s="3">
        <v>21</v>
      </c>
      <c r="G332" s="3" t="s">
        <v>98</v>
      </c>
      <c r="H332" s="3" t="s">
        <v>111</v>
      </c>
      <c r="I332" s="5">
        <v>8.99</v>
      </c>
      <c r="J332" s="3">
        <v>0</v>
      </c>
      <c r="K332" s="3" t="s">
        <v>108</v>
      </c>
      <c r="L332" s="3">
        <v>1</v>
      </c>
      <c r="M332" s="5">
        <v>0.63</v>
      </c>
      <c r="N332" s="3" t="s">
        <v>91</v>
      </c>
    </row>
    <row r="333" spans="1:14" x14ac:dyDescent="0.25">
      <c r="A333" s="3" t="s">
        <v>436</v>
      </c>
      <c r="B333" s="3">
        <v>55</v>
      </c>
      <c r="C333" s="3" t="s">
        <v>93</v>
      </c>
      <c r="D333" s="3" t="s">
        <v>23</v>
      </c>
      <c r="E333" s="5">
        <v>41.03</v>
      </c>
      <c r="F333" s="3">
        <v>45</v>
      </c>
      <c r="G333" s="3" t="s">
        <v>84</v>
      </c>
      <c r="H333" s="3" t="s">
        <v>111</v>
      </c>
      <c r="I333" s="5">
        <v>17.989999999999998</v>
      </c>
      <c r="J333" s="3">
        <v>0</v>
      </c>
      <c r="K333" s="3" t="s">
        <v>102</v>
      </c>
      <c r="L333" s="3">
        <v>3</v>
      </c>
      <c r="M333" s="5">
        <v>0.89</v>
      </c>
      <c r="N333" s="3" t="s">
        <v>117</v>
      </c>
    </row>
    <row r="334" spans="1:14" x14ac:dyDescent="0.25">
      <c r="A334" s="3" t="s">
        <v>437</v>
      </c>
      <c r="B334" s="3">
        <v>20</v>
      </c>
      <c r="C334" s="3" t="s">
        <v>93</v>
      </c>
      <c r="D334" s="3" t="s">
        <v>23</v>
      </c>
      <c r="E334" s="5">
        <v>20.62</v>
      </c>
      <c r="F334" s="3">
        <v>13</v>
      </c>
      <c r="G334" s="3" t="s">
        <v>94</v>
      </c>
      <c r="H334" s="3" t="s">
        <v>85</v>
      </c>
      <c r="I334" s="5">
        <v>17.989999999999998</v>
      </c>
      <c r="J334" s="3">
        <v>0</v>
      </c>
      <c r="K334" s="3" t="s">
        <v>102</v>
      </c>
      <c r="L334" s="3">
        <v>4</v>
      </c>
      <c r="M334" s="5">
        <v>1.47</v>
      </c>
      <c r="N334" s="3" t="s">
        <v>91</v>
      </c>
    </row>
    <row r="335" spans="1:14" x14ac:dyDescent="0.25">
      <c r="A335" s="3" t="s">
        <v>438</v>
      </c>
      <c r="B335" s="3">
        <v>31</v>
      </c>
      <c r="C335" s="3" t="s">
        <v>83</v>
      </c>
      <c r="D335" s="3" t="s">
        <v>19</v>
      </c>
      <c r="E335" s="5">
        <v>11.3</v>
      </c>
      <c r="F335" s="3">
        <v>37</v>
      </c>
      <c r="G335" s="3" t="s">
        <v>114</v>
      </c>
      <c r="H335" s="3" t="s">
        <v>90</v>
      </c>
      <c r="I335" s="5">
        <v>8.99</v>
      </c>
      <c r="J335" s="3">
        <v>1</v>
      </c>
      <c r="K335" s="3" t="s">
        <v>108</v>
      </c>
      <c r="L335" s="3">
        <v>3</v>
      </c>
      <c r="M335" s="5">
        <v>0.3</v>
      </c>
      <c r="N335" s="3" t="s">
        <v>104</v>
      </c>
    </row>
    <row r="336" spans="1:14" x14ac:dyDescent="0.25">
      <c r="A336" s="3" t="s">
        <v>439</v>
      </c>
      <c r="B336" s="3">
        <v>66</v>
      </c>
      <c r="C336" s="3" t="s">
        <v>93</v>
      </c>
      <c r="D336" s="3" t="s">
        <v>23</v>
      </c>
      <c r="E336" s="5">
        <v>5.8</v>
      </c>
      <c r="F336" s="3">
        <v>41</v>
      </c>
      <c r="G336" s="3" t="s">
        <v>98</v>
      </c>
      <c r="H336" s="3" t="s">
        <v>85</v>
      </c>
      <c r="I336" s="5">
        <v>17.989999999999998</v>
      </c>
      <c r="J336" s="3">
        <v>1</v>
      </c>
      <c r="K336" s="3" t="s">
        <v>108</v>
      </c>
      <c r="L336" s="3">
        <v>2</v>
      </c>
      <c r="M336" s="5">
        <v>0.14000000000000001</v>
      </c>
      <c r="N336" s="3" t="s">
        <v>117</v>
      </c>
    </row>
    <row r="337" spans="1:14" x14ac:dyDescent="0.25">
      <c r="A337" s="3" t="s">
        <v>440</v>
      </c>
      <c r="B337" s="3">
        <v>58</v>
      </c>
      <c r="C337" s="3" t="s">
        <v>83</v>
      </c>
      <c r="D337" s="3" t="s">
        <v>21</v>
      </c>
      <c r="E337" s="5">
        <v>24.34</v>
      </c>
      <c r="F337" s="3">
        <v>31</v>
      </c>
      <c r="G337" s="3" t="s">
        <v>94</v>
      </c>
      <c r="H337" s="3" t="s">
        <v>111</v>
      </c>
      <c r="I337" s="5">
        <v>13.99</v>
      </c>
      <c r="J337" s="3">
        <v>0</v>
      </c>
      <c r="K337" s="3" t="s">
        <v>95</v>
      </c>
      <c r="L337" s="3">
        <v>1</v>
      </c>
      <c r="M337" s="5">
        <v>0.76</v>
      </c>
      <c r="N337" s="3" t="s">
        <v>112</v>
      </c>
    </row>
    <row r="338" spans="1:14" x14ac:dyDescent="0.25">
      <c r="A338" s="3" t="s">
        <v>441</v>
      </c>
      <c r="B338" s="3">
        <v>54</v>
      </c>
      <c r="C338" s="3" t="s">
        <v>83</v>
      </c>
      <c r="D338" s="3" t="s">
        <v>19</v>
      </c>
      <c r="E338" s="5">
        <v>7.19</v>
      </c>
      <c r="F338" s="3">
        <v>56</v>
      </c>
      <c r="G338" s="3" t="s">
        <v>135</v>
      </c>
      <c r="H338" s="3" t="s">
        <v>120</v>
      </c>
      <c r="I338" s="5">
        <v>8.99</v>
      </c>
      <c r="J338" s="3">
        <v>1</v>
      </c>
      <c r="K338" s="3" t="s">
        <v>86</v>
      </c>
      <c r="L338" s="3">
        <v>2</v>
      </c>
      <c r="M338" s="5">
        <v>0.13</v>
      </c>
      <c r="N338" s="3" t="s">
        <v>104</v>
      </c>
    </row>
    <row r="339" spans="1:14" x14ac:dyDescent="0.25">
      <c r="A339" s="3" t="s">
        <v>442</v>
      </c>
      <c r="B339" s="3">
        <v>40</v>
      </c>
      <c r="C339" s="3" t="s">
        <v>106</v>
      </c>
      <c r="D339" s="3" t="s">
        <v>21</v>
      </c>
      <c r="E339" s="5">
        <v>13.33</v>
      </c>
      <c r="F339" s="3">
        <v>24</v>
      </c>
      <c r="G339" s="3" t="s">
        <v>135</v>
      </c>
      <c r="H339" s="3" t="s">
        <v>85</v>
      </c>
      <c r="I339" s="5">
        <v>13.99</v>
      </c>
      <c r="J339" s="3">
        <v>0</v>
      </c>
      <c r="K339" s="3" t="s">
        <v>95</v>
      </c>
      <c r="L339" s="3">
        <v>3</v>
      </c>
      <c r="M339" s="5">
        <v>0.53</v>
      </c>
      <c r="N339" s="3" t="s">
        <v>104</v>
      </c>
    </row>
    <row r="340" spans="1:14" x14ac:dyDescent="0.25">
      <c r="A340" s="3" t="s">
        <v>443</v>
      </c>
      <c r="B340" s="3">
        <v>56</v>
      </c>
      <c r="C340" s="3" t="s">
        <v>83</v>
      </c>
      <c r="D340" s="3" t="s">
        <v>23</v>
      </c>
      <c r="E340" s="5">
        <v>1.65</v>
      </c>
      <c r="F340" s="3">
        <v>30</v>
      </c>
      <c r="G340" s="3" t="s">
        <v>84</v>
      </c>
      <c r="H340" s="3" t="s">
        <v>90</v>
      </c>
      <c r="I340" s="5">
        <v>17.989999999999998</v>
      </c>
      <c r="J340" s="3">
        <v>1</v>
      </c>
      <c r="K340" s="3" t="s">
        <v>86</v>
      </c>
      <c r="L340" s="3">
        <v>4</v>
      </c>
      <c r="M340" s="5">
        <v>0.05</v>
      </c>
      <c r="N340" s="3" t="s">
        <v>87</v>
      </c>
    </row>
    <row r="341" spans="1:14" x14ac:dyDescent="0.25">
      <c r="A341" s="3" t="s">
        <v>444</v>
      </c>
      <c r="B341" s="3">
        <v>34</v>
      </c>
      <c r="C341" s="3" t="s">
        <v>106</v>
      </c>
      <c r="D341" s="3" t="s">
        <v>21</v>
      </c>
      <c r="E341" s="5">
        <v>10.55</v>
      </c>
      <c r="F341" s="3">
        <v>54</v>
      </c>
      <c r="G341" s="3" t="s">
        <v>94</v>
      </c>
      <c r="H341" s="3" t="s">
        <v>122</v>
      </c>
      <c r="I341" s="5">
        <v>13.99</v>
      </c>
      <c r="J341" s="3">
        <v>0</v>
      </c>
      <c r="K341" s="3" t="s">
        <v>108</v>
      </c>
      <c r="L341" s="3">
        <v>5</v>
      </c>
      <c r="M341" s="5">
        <v>0.19</v>
      </c>
      <c r="N341" s="3" t="s">
        <v>91</v>
      </c>
    </row>
    <row r="342" spans="1:14" x14ac:dyDescent="0.25">
      <c r="A342" s="3" t="s">
        <v>445</v>
      </c>
      <c r="B342" s="3">
        <v>52</v>
      </c>
      <c r="C342" s="3" t="s">
        <v>83</v>
      </c>
      <c r="D342" s="3" t="s">
        <v>23</v>
      </c>
      <c r="E342" s="5">
        <v>6.19</v>
      </c>
      <c r="F342" s="3">
        <v>19</v>
      </c>
      <c r="G342" s="3" t="s">
        <v>94</v>
      </c>
      <c r="H342" s="3" t="s">
        <v>85</v>
      </c>
      <c r="I342" s="5">
        <v>17.989999999999998</v>
      </c>
      <c r="J342" s="3">
        <v>0</v>
      </c>
      <c r="K342" s="3" t="s">
        <v>86</v>
      </c>
      <c r="L342" s="3">
        <v>3</v>
      </c>
      <c r="M342" s="5">
        <v>0.31</v>
      </c>
      <c r="N342" s="3" t="s">
        <v>104</v>
      </c>
    </row>
    <row r="343" spans="1:14" x14ac:dyDescent="0.25">
      <c r="A343" s="3" t="s">
        <v>446</v>
      </c>
      <c r="B343" s="3">
        <v>45</v>
      </c>
      <c r="C343" s="3" t="s">
        <v>106</v>
      </c>
      <c r="D343" s="3" t="s">
        <v>21</v>
      </c>
      <c r="E343" s="5">
        <v>9.8699999999999992</v>
      </c>
      <c r="F343" s="3">
        <v>46</v>
      </c>
      <c r="G343" s="3" t="s">
        <v>89</v>
      </c>
      <c r="H343" s="3" t="s">
        <v>120</v>
      </c>
      <c r="I343" s="5">
        <v>13.99</v>
      </c>
      <c r="J343" s="3">
        <v>0</v>
      </c>
      <c r="K343" s="3" t="s">
        <v>102</v>
      </c>
      <c r="L343" s="3">
        <v>4</v>
      </c>
      <c r="M343" s="5">
        <v>0.21</v>
      </c>
      <c r="N343" s="3" t="s">
        <v>112</v>
      </c>
    </row>
    <row r="344" spans="1:14" x14ac:dyDescent="0.25">
      <c r="A344" s="3" t="s">
        <v>447</v>
      </c>
      <c r="B344" s="3">
        <v>66</v>
      </c>
      <c r="C344" s="3" t="s">
        <v>83</v>
      </c>
      <c r="D344" s="3" t="s">
        <v>23</v>
      </c>
      <c r="E344" s="5">
        <v>92.07</v>
      </c>
      <c r="F344" s="3">
        <v>58</v>
      </c>
      <c r="G344" s="3" t="s">
        <v>135</v>
      </c>
      <c r="H344" s="3" t="s">
        <v>90</v>
      </c>
      <c r="I344" s="5">
        <v>17.989999999999998</v>
      </c>
      <c r="J344" s="3">
        <v>0</v>
      </c>
      <c r="K344" s="3" t="s">
        <v>108</v>
      </c>
      <c r="L344" s="3">
        <v>3</v>
      </c>
      <c r="M344" s="5">
        <v>1.56</v>
      </c>
      <c r="N344" s="3" t="s">
        <v>112</v>
      </c>
    </row>
    <row r="345" spans="1:14" x14ac:dyDescent="0.25">
      <c r="A345" s="3" t="s">
        <v>448</v>
      </c>
      <c r="B345" s="3">
        <v>49</v>
      </c>
      <c r="C345" s="3" t="s">
        <v>106</v>
      </c>
      <c r="D345" s="3" t="s">
        <v>19</v>
      </c>
      <c r="E345" s="5">
        <v>2.89</v>
      </c>
      <c r="F345" s="3">
        <v>16</v>
      </c>
      <c r="G345" s="3" t="s">
        <v>98</v>
      </c>
      <c r="H345" s="3" t="s">
        <v>111</v>
      </c>
      <c r="I345" s="5">
        <v>8.99</v>
      </c>
      <c r="J345" s="3">
        <v>1</v>
      </c>
      <c r="K345" s="3" t="s">
        <v>126</v>
      </c>
      <c r="L345" s="3">
        <v>5</v>
      </c>
      <c r="M345" s="5">
        <v>0.17</v>
      </c>
      <c r="N345" s="3" t="s">
        <v>96</v>
      </c>
    </row>
    <row r="346" spans="1:14" x14ac:dyDescent="0.25">
      <c r="A346" s="3" t="s">
        <v>449</v>
      </c>
      <c r="B346" s="3">
        <v>35</v>
      </c>
      <c r="C346" s="3" t="s">
        <v>83</v>
      </c>
      <c r="D346" s="3" t="s">
        <v>21</v>
      </c>
      <c r="E346" s="5">
        <v>0.23</v>
      </c>
      <c r="F346" s="3">
        <v>54</v>
      </c>
      <c r="G346" s="3" t="s">
        <v>94</v>
      </c>
      <c r="H346" s="3" t="s">
        <v>120</v>
      </c>
      <c r="I346" s="5">
        <v>13.99</v>
      </c>
      <c r="J346" s="3">
        <v>1</v>
      </c>
      <c r="K346" s="3" t="s">
        <v>86</v>
      </c>
      <c r="L346" s="3">
        <v>5</v>
      </c>
      <c r="M346" s="5">
        <v>0</v>
      </c>
      <c r="N346" s="3" t="s">
        <v>96</v>
      </c>
    </row>
    <row r="347" spans="1:14" x14ac:dyDescent="0.25">
      <c r="A347" s="3" t="s">
        <v>450</v>
      </c>
      <c r="B347" s="3">
        <v>65</v>
      </c>
      <c r="C347" s="3" t="s">
        <v>83</v>
      </c>
      <c r="D347" s="3" t="s">
        <v>21</v>
      </c>
      <c r="E347" s="5">
        <v>0.4</v>
      </c>
      <c r="F347" s="3">
        <v>48</v>
      </c>
      <c r="G347" s="3" t="s">
        <v>89</v>
      </c>
      <c r="H347" s="3" t="s">
        <v>85</v>
      </c>
      <c r="I347" s="5">
        <v>13.99</v>
      </c>
      <c r="J347" s="3">
        <v>1</v>
      </c>
      <c r="K347" s="3" t="s">
        <v>86</v>
      </c>
      <c r="L347" s="3">
        <v>5</v>
      </c>
      <c r="M347" s="5">
        <v>0.01</v>
      </c>
      <c r="N347" s="3" t="s">
        <v>112</v>
      </c>
    </row>
    <row r="348" spans="1:14" x14ac:dyDescent="0.25">
      <c r="A348" s="3" t="s">
        <v>451</v>
      </c>
      <c r="B348" s="3">
        <v>64</v>
      </c>
      <c r="C348" s="3" t="s">
        <v>83</v>
      </c>
      <c r="D348" s="3" t="s">
        <v>19</v>
      </c>
      <c r="E348" s="5">
        <v>11.05</v>
      </c>
      <c r="F348" s="3">
        <v>12</v>
      </c>
      <c r="G348" s="3" t="s">
        <v>84</v>
      </c>
      <c r="H348" s="3" t="s">
        <v>111</v>
      </c>
      <c r="I348" s="5">
        <v>8.99</v>
      </c>
      <c r="J348" s="3">
        <v>0</v>
      </c>
      <c r="K348" s="3" t="s">
        <v>95</v>
      </c>
      <c r="L348" s="3">
        <v>5</v>
      </c>
      <c r="M348" s="5">
        <v>0.85</v>
      </c>
      <c r="N348" s="3" t="s">
        <v>87</v>
      </c>
    </row>
    <row r="349" spans="1:14" x14ac:dyDescent="0.25">
      <c r="A349" s="3" t="s">
        <v>452</v>
      </c>
      <c r="B349" s="3">
        <v>61</v>
      </c>
      <c r="C349" s="3" t="s">
        <v>106</v>
      </c>
      <c r="D349" s="3" t="s">
        <v>23</v>
      </c>
      <c r="E349" s="5">
        <v>25.26</v>
      </c>
      <c r="F349" s="3">
        <v>7</v>
      </c>
      <c r="G349" s="3" t="s">
        <v>135</v>
      </c>
      <c r="H349" s="3" t="s">
        <v>122</v>
      </c>
      <c r="I349" s="5">
        <v>17.989999999999998</v>
      </c>
      <c r="J349" s="3">
        <v>0</v>
      </c>
      <c r="K349" s="3" t="s">
        <v>102</v>
      </c>
      <c r="L349" s="3">
        <v>5</v>
      </c>
      <c r="M349" s="5">
        <v>3.16</v>
      </c>
      <c r="N349" s="3" t="s">
        <v>99</v>
      </c>
    </row>
    <row r="350" spans="1:14" x14ac:dyDescent="0.25">
      <c r="A350" s="3" t="s">
        <v>453</v>
      </c>
      <c r="B350" s="3">
        <v>31</v>
      </c>
      <c r="C350" s="3" t="s">
        <v>83</v>
      </c>
      <c r="D350" s="3" t="s">
        <v>23</v>
      </c>
      <c r="E350" s="5">
        <v>14.43</v>
      </c>
      <c r="F350" s="3">
        <v>9</v>
      </c>
      <c r="G350" s="3" t="s">
        <v>84</v>
      </c>
      <c r="H350" s="3" t="s">
        <v>85</v>
      </c>
      <c r="I350" s="5">
        <v>17.989999999999998</v>
      </c>
      <c r="J350" s="3">
        <v>0</v>
      </c>
      <c r="K350" s="3" t="s">
        <v>126</v>
      </c>
      <c r="L350" s="3">
        <v>5</v>
      </c>
      <c r="M350" s="5">
        <v>1.44</v>
      </c>
      <c r="N350" s="3" t="s">
        <v>117</v>
      </c>
    </row>
    <row r="351" spans="1:14" x14ac:dyDescent="0.25">
      <c r="A351" s="3" t="s">
        <v>454</v>
      </c>
      <c r="B351" s="3">
        <v>56</v>
      </c>
      <c r="C351" s="3" t="s">
        <v>83</v>
      </c>
      <c r="D351" s="3" t="s">
        <v>21</v>
      </c>
      <c r="E351" s="5">
        <v>10.6</v>
      </c>
      <c r="F351" s="3">
        <v>55</v>
      </c>
      <c r="G351" s="3" t="s">
        <v>98</v>
      </c>
      <c r="H351" s="3" t="s">
        <v>111</v>
      </c>
      <c r="I351" s="5">
        <v>13.99</v>
      </c>
      <c r="J351" s="3">
        <v>1</v>
      </c>
      <c r="K351" s="3" t="s">
        <v>126</v>
      </c>
      <c r="L351" s="3">
        <v>1</v>
      </c>
      <c r="M351" s="5">
        <v>0.19</v>
      </c>
      <c r="N351" s="3" t="s">
        <v>91</v>
      </c>
    </row>
    <row r="352" spans="1:14" x14ac:dyDescent="0.25">
      <c r="A352" s="3" t="s">
        <v>455</v>
      </c>
      <c r="B352" s="3">
        <v>70</v>
      </c>
      <c r="C352" s="3" t="s">
        <v>93</v>
      </c>
      <c r="D352" s="3" t="s">
        <v>21</v>
      </c>
      <c r="E352" s="5">
        <v>2.4</v>
      </c>
      <c r="F352" s="3">
        <v>12</v>
      </c>
      <c r="G352" s="3" t="s">
        <v>94</v>
      </c>
      <c r="H352" s="3" t="s">
        <v>120</v>
      </c>
      <c r="I352" s="5">
        <v>13.99</v>
      </c>
      <c r="J352" s="3">
        <v>0</v>
      </c>
      <c r="K352" s="3" t="s">
        <v>108</v>
      </c>
      <c r="L352" s="3">
        <v>5</v>
      </c>
      <c r="M352" s="5">
        <v>0.18</v>
      </c>
      <c r="N352" s="3" t="s">
        <v>112</v>
      </c>
    </row>
    <row r="353" spans="1:14" x14ac:dyDescent="0.25">
      <c r="A353" s="3" t="s">
        <v>456</v>
      </c>
      <c r="B353" s="3">
        <v>40</v>
      </c>
      <c r="C353" s="3" t="s">
        <v>93</v>
      </c>
      <c r="D353" s="3" t="s">
        <v>21</v>
      </c>
      <c r="E353" s="5">
        <v>7.02</v>
      </c>
      <c r="F353" s="3">
        <v>18</v>
      </c>
      <c r="G353" s="3" t="s">
        <v>84</v>
      </c>
      <c r="H353" s="3" t="s">
        <v>122</v>
      </c>
      <c r="I353" s="5">
        <v>13.99</v>
      </c>
      <c r="J353" s="3">
        <v>0</v>
      </c>
      <c r="K353" s="3" t="s">
        <v>108</v>
      </c>
      <c r="L353" s="3">
        <v>4</v>
      </c>
      <c r="M353" s="5">
        <v>0.37</v>
      </c>
      <c r="N353" s="3" t="s">
        <v>91</v>
      </c>
    </row>
    <row r="354" spans="1:14" x14ac:dyDescent="0.25">
      <c r="A354" s="3" t="s">
        <v>457</v>
      </c>
      <c r="B354" s="3">
        <v>63</v>
      </c>
      <c r="C354" s="3" t="s">
        <v>106</v>
      </c>
      <c r="D354" s="3" t="s">
        <v>21</v>
      </c>
      <c r="E354" s="5">
        <v>31.54</v>
      </c>
      <c r="F354" s="3">
        <v>44</v>
      </c>
      <c r="G354" s="3" t="s">
        <v>135</v>
      </c>
      <c r="H354" s="3" t="s">
        <v>85</v>
      </c>
      <c r="I354" s="5">
        <v>13.99</v>
      </c>
      <c r="J354" s="3">
        <v>0</v>
      </c>
      <c r="K354" s="3" t="s">
        <v>95</v>
      </c>
      <c r="L354" s="3">
        <v>5</v>
      </c>
      <c r="M354" s="5">
        <v>0.7</v>
      </c>
      <c r="N354" s="3" t="s">
        <v>96</v>
      </c>
    </row>
    <row r="355" spans="1:14" x14ac:dyDescent="0.25">
      <c r="A355" s="3" t="s">
        <v>458</v>
      </c>
      <c r="B355" s="3">
        <v>56</v>
      </c>
      <c r="C355" s="3" t="s">
        <v>83</v>
      </c>
      <c r="D355" s="3" t="s">
        <v>21</v>
      </c>
      <c r="E355" s="5">
        <v>17.440000000000001</v>
      </c>
      <c r="F355" s="3">
        <v>11</v>
      </c>
      <c r="G355" s="3" t="s">
        <v>98</v>
      </c>
      <c r="H355" s="3" t="s">
        <v>85</v>
      </c>
      <c r="I355" s="5">
        <v>13.99</v>
      </c>
      <c r="J355" s="3">
        <v>0</v>
      </c>
      <c r="K355" s="3" t="s">
        <v>95</v>
      </c>
      <c r="L355" s="3">
        <v>1</v>
      </c>
      <c r="M355" s="5">
        <v>1.45</v>
      </c>
      <c r="N355" s="3" t="s">
        <v>117</v>
      </c>
    </row>
    <row r="356" spans="1:14" x14ac:dyDescent="0.25">
      <c r="A356" s="3" t="s">
        <v>459</v>
      </c>
      <c r="B356" s="3">
        <v>64</v>
      </c>
      <c r="C356" s="3" t="s">
        <v>106</v>
      </c>
      <c r="D356" s="3" t="s">
        <v>19</v>
      </c>
      <c r="E356" s="5">
        <v>4.74</v>
      </c>
      <c r="F356" s="3">
        <v>39</v>
      </c>
      <c r="G356" s="3" t="s">
        <v>89</v>
      </c>
      <c r="H356" s="3" t="s">
        <v>90</v>
      </c>
      <c r="I356" s="5">
        <v>8.99</v>
      </c>
      <c r="J356" s="3">
        <v>1</v>
      </c>
      <c r="K356" s="3" t="s">
        <v>95</v>
      </c>
      <c r="L356" s="3">
        <v>3</v>
      </c>
      <c r="M356" s="5">
        <v>0.12</v>
      </c>
      <c r="N356" s="3" t="s">
        <v>87</v>
      </c>
    </row>
    <row r="357" spans="1:14" x14ac:dyDescent="0.25">
      <c r="A357" s="3" t="s">
        <v>460</v>
      </c>
      <c r="B357" s="3">
        <v>18</v>
      </c>
      <c r="C357" s="3" t="s">
        <v>106</v>
      </c>
      <c r="D357" s="3" t="s">
        <v>21</v>
      </c>
      <c r="E357" s="5">
        <v>14.18</v>
      </c>
      <c r="F357" s="3">
        <v>27</v>
      </c>
      <c r="G357" s="3" t="s">
        <v>135</v>
      </c>
      <c r="H357" s="3" t="s">
        <v>122</v>
      </c>
      <c r="I357" s="5">
        <v>13.99</v>
      </c>
      <c r="J357" s="3">
        <v>0</v>
      </c>
      <c r="K357" s="3" t="s">
        <v>95</v>
      </c>
      <c r="L357" s="3">
        <v>2</v>
      </c>
      <c r="M357" s="5">
        <v>0.51</v>
      </c>
      <c r="N357" s="3" t="s">
        <v>96</v>
      </c>
    </row>
    <row r="358" spans="1:14" x14ac:dyDescent="0.25">
      <c r="A358" s="3" t="s">
        <v>461</v>
      </c>
      <c r="B358" s="3">
        <v>60</v>
      </c>
      <c r="C358" s="3" t="s">
        <v>106</v>
      </c>
      <c r="D358" s="3" t="s">
        <v>21</v>
      </c>
      <c r="E358" s="5">
        <v>7.61</v>
      </c>
      <c r="F358" s="3">
        <v>8</v>
      </c>
      <c r="G358" s="3" t="s">
        <v>89</v>
      </c>
      <c r="H358" s="3" t="s">
        <v>111</v>
      </c>
      <c r="I358" s="5">
        <v>13.99</v>
      </c>
      <c r="J358" s="3">
        <v>0</v>
      </c>
      <c r="K358" s="3" t="s">
        <v>95</v>
      </c>
      <c r="L358" s="3">
        <v>5</v>
      </c>
      <c r="M358" s="5">
        <v>0.85</v>
      </c>
      <c r="N358" s="3" t="s">
        <v>99</v>
      </c>
    </row>
    <row r="359" spans="1:14" x14ac:dyDescent="0.25">
      <c r="A359" s="3" t="s">
        <v>462</v>
      </c>
      <c r="B359" s="3">
        <v>18</v>
      </c>
      <c r="C359" s="3" t="s">
        <v>83</v>
      </c>
      <c r="D359" s="3" t="s">
        <v>19</v>
      </c>
      <c r="E359" s="5">
        <v>0.59</v>
      </c>
      <c r="F359" s="3">
        <v>41</v>
      </c>
      <c r="G359" s="3" t="s">
        <v>94</v>
      </c>
      <c r="H359" s="3" t="s">
        <v>120</v>
      </c>
      <c r="I359" s="5">
        <v>8.99</v>
      </c>
      <c r="J359" s="3">
        <v>1</v>
      </c>
      <c r="K359" s="3" t="s">
        <v>102</v>
      </c>
      <c r="L359" s="3">
        <v>5</v>
      </c>
      <c r="M359" s="5">
        <v>0.01</v>
      </c>
      <c r="N359" s="3" t="s">
        <v>99</v>
      </c>
    </row>
    <row r="360" spans="1:14" x14ac:dyDescent="0.25">
      <c r="A360" s="3" t="s">
        <v>463</v>
      </c>
      <c r="B360" s="3">
        <v>32</v>
      </c>
      <c r="C360" s="3" t="s">
        <v>106</v>
      </c>
      <c r="D360" s="3" t="s">
        <v>21</v>
      </c>
      <c r="E360" s="5">
        <v>27.72</v>
      </c>
      <c r="F360" s="3">
        <v>58</v>
      </c>
      <c r="G360" s="3" t="s">
        <v>135</v>
      </c>
      <c r="H360" s="3" t="s">
        <v>111</v>
      </c>
      <c r="I360" s="5">
        <v>13.99</v>
      </c>
      <c r="J360" s="3">
        <v>0</v>
      </c>
      <c r="K360" s="3" t="s">
        <v>108</v>
      </c>
      <c r="L360" s="3">
        <v>3</v>
      </c>
      <c r="M360" s="5">
        <v>0.47</v>
      </c>
      <c r="N360" s="3" t="s">
        <v>87</v>
      </c>
    </row>
    <row r="361" spans="1:14" x14ac:dyDescent="0.25">
      <c r="A361" s="3" t="s">
        <v>464</v>
      </c>
      <c r="B361" s="3">
        <v>34</v>
      </c>
      <c r="C361" s="3" t="s">
        <v>106</v>
      </c>
      <c r="D361" s="3" t="s">
        <v>23</v>
      </c>
      <c r="E361" s="5">
        <v>26.06</v>
      </c>
      <c r="F361" s="3">
        <v>28</v>
      </c>
      <c r="G361" s="3" t="s">
        <v>135</v>
      </c>
      <c r="H361" s="3" t="s">
        <v>85</v>
      </c>
      <c r="I361" s="5">
        <v>17.989999999999998</v>
      </c>
      <c r="J361" s="3">
        <v>0</v>
      </c>
      <c r="K361" s="3" t="s">
        <v>102</v>
      </c>
      <c r="L361" s="3">
        <v>4</v>
      </c>
      <c r="M361" s="5">
        <v>0.9</v>
      </c>
      <c r="N361" s="3" t="s">
        <v>96</v>
      </c>
    </row>
    <row r="362" spans="1:14" x14ac:dyDescent="0.25">
      <c r="A362" s="3" t="s">
        <v>465</v>
      </c>
      <c r="B362" s="3">
        <v>64</v>
      </c>
      <c r="C362" s="3" t="s">
        <v>93</v>
      </c>
      <c r="D362" s="3" t="s">
        <v>21</v>
      </c>
      <c r="E362" s="5">
        <v>10.78</v>
      </c>
      <c r="F362" s="3">
        <v>10</v>
      </c>
      <c r="G362" s="3" t="s">
        <v>98</v>
      </c>
      <c r="H362" s="3" t="s">
        <v>90</v>
      </c>
      <c r="I362" s="5">
        <v>13.99</v>
      </c>
      <c r="J362" s="3">
        <v>0</v>
      </c>
      <c r="K362" s="3" t="s">
        <v>108</v>
      </c>
      <c r="L362" s="3">
        <v>3</v>
      </c>
      <c r="M362" s="5">
        <v>0.98</v>
      </c>
      <c r="N362" s="3" t="s">
        <v>96</v>
      </c>
    </row>
    <row r="363" spans="1:14" x14ac:dyDescent="0.25">
      <c r="A363" s="3" t="s">
        <v>466</v>
      </c>
      <c r="B363" s="3">
        <v>22</v>
      </c>
      <c r="C363" s="3" t="s">
        <v>93</v>
      </c>
      <c r="D363" s="3" t="s">
        <v>21</v>
      </c>
      <c r="E363" s="5">
        <v>8.07</v>
      </c>
      <c r="F363" s="3">
        <v>36</v>
      </c>
      <c r="G363" s="3" t="s">
        <v>114</v>
      </c>
      <c r="H363" s="3" t="s">
        <v>111</v>
      </c>
      <c r="I363" s="5">
        <v>13.99</v>
      </c>
      <c r="J363" s="3">
        <v>1</v>
      </c>
      <c r="K363" s="3" t="s">
        <v>95</v>
      </c>
      <c r="L363" s="3">
        <v>2</v>
      </c>
      <c r="M363" s="5">
        <v>0.22</v>
      </c>
      <c r="N363" s="3" t="s">
        <v>96</v>
      </c>
    </row>
    <row r="364" spans="1:14" x14ac:dyDescent="0.25">
      <c r="A364" s="3" t="s">
        <v>467</v>
      </c>
      <c r="B364" s="3">
        <v>39</v>
      </c>
      <c r="C364" s="3" t="s">
        <v>83</v>
      </c>
      <c r="D364" s="3" t="s">
        <v>21</v>
      </c>
      <c r="E364" s="5">
        <v>5.56</v>
      </c>
      <c r="F364" s="3">
        <v>47</v>
      </c>
      <c r="G364" s="3" t="s">
        <v>94</v>
      </c>
      <c r="H364" s="3" t="s">
        <v>85</v>
      </c>
      <c r="I364" s="5">
        <v>13.99</v>
      </c>
      <c r="J364" s="3">
        <v>1</v>
      </c>
      <c r="K364" s="3" t="s">
        <v>95</v>
      </c>
      <c r="L364" s="3">
        <v>5</v>
      </c>
      <c r="M364" s="5">
        <v>0.12</v>
      </c>
      <c r="N364" s="3" t="s">
        <v>117</v>
      </c>
    </row>
    <row r="365" spans="1:14" x14ac:dyDescent="0.25">
      <c r="A365" s="3" t="s">
        <v>468</v>
      </c>
      <c r="B365" s="3">
        <v>59</v>
      </c>
      <c r="C365" s="3" t="s">
        <v>83</v>
      </c>
      <c r="D365" s="3" t="s">
        <v>19</v>
      </c>
      <c r="E365" s="5">
        <v>0.27</v>
      </c>
      <c r="F365" s="3">
        <v>44</v>
      </c>
      <c r="G365" s="3" t="s">
        <v>135</v>
      </c>
      <c r="H365" s="3" t="s">
        <v>111</v>
      </c>
      <c r="I365" s="5">
        <v>8.99</v>
      </c>
      <c r="J365" s="3">
        <v>1</v>
      </c>
      <c r="K365" s="3" t="s">
        <v>108</v>
      </c>
      <c r="L365" s="3">
        <v>5</v>
      </c>
      <c r="M365" s="5">
        <v>0.01</v>
      </c>
      <c r="N365" s="3" t="s">
        <v>96</v>
      </c>
    </row>
    <row r="366" spans="1:14" x14ac:dyDescent="0.25">
      <c r="A366" s="3" t="s">
        <v>469</v>
      </c>
      <c r="B366" s="3">
        <v>68</v>
      </c>
      <c r="C366" s="3" t="s">
        <v>106</v>
      </c>
      <c r="D366" s="3" t="s">
        <v>21</v>
      </c>
      <c r="E366" s="5">
        <v>44.63</v>
      </c>
      <c r="F366" s="3">
        <v>53</v>
      </c>
      <c r="G366" s="3" t="s">
        <v>98</v>
      </c>
      <c r="H366" s="3" t="s">
        <v>90</v>
      </c>
      <c r="I366" s="5">
        <v>13.99</v>
      </c>
      <c r="J366" s="3">
        <v>0</v>
      </c>
      <c r="K366" s="3" t="s">
        <v>126</v>
      </c>
      <c r="L366" s="3">
        <v>5</v>
      </c>
      <c r="M366" s="5">
        <v>0.83</v>
      </c>
      <c r="N366" s="3" t="s">
        <v>91</v>
      </c>
    </row>
    <row r="367" spans="1:14" x14ac:dyDescent="0.25">
      <c r="A367" s="3" t="s">
        <v>470</v>
      </c>
      <c r="B367" s="3">
        <v>38</v>
      </c>
      <c r="C367" s="3" t="s">
        <v>106</v>
      </c>
      <c r="D367" s="3" t="s">
        <v>21</v>
      </c>
      <c r="E367" s="5">
        <v>13.61</v>
      </c>
      <c r="F367" s="3">
        <v>16</v>
      </c>
      <c r="G367" s="3" t="s">
        <v>84</v>
      </c>
      <c r="H367" s="3" t="s">
        <v>120</v>
      </c>
      <c r="I367" s="5">
        <v>13.99</v>
      </c>
      <c r="J367" s="3">
        <v>0</v>
      </c>
      <c r="K367" s="3" t="s">
        <v>108</v>
      </c>
      <c r="L367" s="3">
        <v>5</v>
      </c>
      <c r="M367" s="5">
        <v>0.8</v>
      </c>
      <c r="N367" s="3" t="s">
        <v>99</v>
      </c>
    </row>
    <row r="368" spans="1:14" x14ac:dyDescent="0.25">
      <c r="A368" s="3" t="s">
        <v>471</v>
      </c>
      <c r="B368" s="3">
        <v>22</v>
      </c>
      <c r="C368" s="3" t="s">
        <v>106</v>
      </c>
      <c r="D368" s="3" t="s">
        <v>23</v>
      </c>
      <c r="E368" s="5">
        <v>13.24</v>
      </c>
      <c r="F368" s="3">
        <v>37</v>
      </c>
      <c r="G368" s="3" t="s">
        <v>89</v>
      </c>
      <c r="H368" s="3" t="s">
        <v>90</v>
      </c>
      <c r="I368" s="5">
        <v>17.989999999999998</v>
      </c>
      <c r="J368" s="3">
        <v>0</v>
      </c>
      <c r="K368" s="3" t="s">
        <v>126</v>
      </c>
      <c r="L368" s="3">
        <v>5</v>
      </c>
      <c r="M368" s="5">
        <v>0.35</v>
      </c>
      <c r="N368" s="3" t="s">
        <v>99</v>
      </c>
    </row>
    <row r="369" spans="1:14" x14ac:dyDescent="0.25">
      <c r="A369" s="3" t="s">
        <v>472</v>
      </c>
      <c r="B369" s="3">
        <v>41</v>
      </c>
      <c r="C369" s="3" t="s">
        <v>106</v>
      </c>
      <c r="D369" s="3" t="s">
        <v>23</v>
      </c>
      <c r="E369" s="5">
        <v>4.41</v>
      </c>
      <c r="F369" s="3">
        <v>56</v>
      </c>
      <c r="G369" s="3" t="s">
        <v>84</v>
      </c>
      <c r="H369" s="3" t="s">
        <v>85</v>
      </c>
      <c r="I369" s="5">
        <v>17.989999999999998</v>
      </c>
      <c r="J369" s="3">
        <v>1</v>
      </c>
      <c r="K369" s="3" t="s">
        <v>86</v>
      </c>
      <c r="L369" s="3">
        <v>2</v>
      </c>
      <c r="M369" s="5">
        <v>0.08</v>
      </c>
      <c r="N369" s="3" t="s">
        <v>99</v>
      </c>
    </row>
    <row r="370" spans="1:14" x14ac:dyDescent="0.25">
      <c r="A370" s="3" t="s">
        <v>473</v>
      </c>
      <c r="B370" s="3">
        <v>36</v>
      </c>
      <c r="C370" s="3" t="s">
        <v>83</v>
      </c>
      <c r="D370" s="3" t="s">
        <v>23</v>
      </c>
      <c r="E370" s="5">
        <v>12.92</v>
      </c>
      <c r="F370" s="3">
        <v>14</v>
      </c>
      <c r="G370" s="3" t="s">
        <v>98</v>
      </c>
      <c r="H370" s="3" t="s">
        <v>122</v>
      </c>
      <c r="I370" s="5">
        <v>17.989999999999998</v>
      </c>
      <c r="J370" s="3">
        <v>0</v>
      </c>
      <c r="K370" s="3" t="s">
        <v>86</v>
      </c>
      <c r="L370" s="3">
        <v>5</v>
      </c>
      <c r="M370" s="5">
        <v>0.86</v>
      </c>
      <c r="N370" s="3" t="s">
        <v>91</v>
      </c>
    </row>
    <row r="371" spans="1:14" x14ac:dyDescent="0.25">
      <c r="A371" s="3" t="s">
        <v>474</v>
      </c>
      <c r="B371" s="3">
        <v>30</v>
      </c>
      <c r="C371" s="3" t="s">
        <v>106</v>
      </c>
      <c r="D371" s="3" t="s">
        <v>21</v>
      </c>
      <c r="E371" s="5">
        <v>1.29</v>
      </c>
      <c r="F371" s="3">
        <v>4</v>
      </c>
      <c r="G371" s="3" t="s">
        <v>84</v>
      </c>
      <c r="H371" s="3" t="s">
        <v>85</v>
      </c>
      <c r="I371" s="5">
        <v>13.99</v>
      </c>
      <c r="J371" s="3">
        <v>0</v>
      </c>
      <c r="K371" s="3" t="s">
        <v>126</v>
      </c>
      <c r="L371" s="3">
        <v>5</v>
      </c>
      <c r="M371" s="5">
        <v>0.26</v>
      </c>
      <c r="N371" s="3" t="s">
        <v>87</v>
      </c>
    </row>
    <row r="372" spans="1:14" x14ac:dyDescent="0.25">
      <c r="A372" s="3" t="s">
        <v>475</v>
      </c>
      <c r="B372" s="3">
        <v>57</v>
      </c>
      <c r="C372" s="3" t="s">
        <v>106</v>
      </c>
      <c r="D372" s="3" t="s">
        <v>21</v>
      </c>
      <c r="E372" s="5">
        <v>2.31</v>
      </c>
      <c r="F372" s="3">
        <v>29</v>
      </c>
      <c r="G372" s="3" t="s">
        <v>89</v>
      </c>
      <c r="H372" s="3" t="s">
        <v>122</v>
      </c>
      <c r="I372" s="5">
        <v>13.99</v>
      </c>
      <c r="J372" s="3">
        <v>1</v>
      </c>
      <c r="K372" s="3" t="s">
        <v>95</v>
      </c>
      <c r="L372" s="3">
        <v>1</v>
      </c>
      <c r="M372" s="5">
        <v>0.08</v>
      </c>
      <c r="N372" s="3" t="s">
        <v>91</v>
      </c>
    </row>
    <row r="373" spans="1:14" x14ac:dyDescent="0.25">
      <c r="A373" s="3" t="s">
        <v>476</v>
      </c>
      <c r="B373" s="3">
        <v>54</v>
      </c>
      <c r="C373" s="3" t="s">
        <v>106</v>
      </c>
      <c r="D373" s="3" t="s">
        <v>21</v>
      </c>
      <c r="E373" s="5">
        <v>8.56</v>
      </c>
      <c r="F373" s="3">
        <v>33</v>
      </c>
      <c r="G373" s="3" t="s">
        <v>114</v>
      </c>
      <c r="H373" s="3" t="s">
        <v>90</v>
      </c>
      <c r="I373" s="5">
        <v>13.99</v>
      </c>
      <c r="J373" s="3">
        <v>1</v>
      </c>
      <c r="K373" s="3" t="s">
        <v>86</v>
      </c>
      <c r="L373" s="3">
        <v>4</v>
      </c>
      <c r="M373" s="5">
        <v>0.25</v>
      </c>
      <c r="N373" s="3" t="s">
        <v>96</v>
      </c>
    </row>
    <row r="374" spans="1:14" x14ac:dyDescent="0.25">
      <c r="A374" s="3" t="s">
        <v>477</v>
      </c>
      <c r="B374" s="3">
        <v>18</v>
      </c>
      <c r="C374" s="3" t="s">
        <v>106</v>
      </c>
      <c r="D374" s="3" t="s">
        <v>21</v>
      </c>
      <c r="E374" s="5">
        <v>18.75</v>
      </c>
      <c r="F374" s="3">
        <v>24</v>
      </c>
      <c r="G374" s="3" t="s">
        <v>114</v>
      </c>
      <c r="H374" s="3" t="s">
        <v>90</v>
      </c>
      <c r="I374" s="5">
        <v>13.99</v>
      </c>
      <c r="J374" s="3">
        <v>0</v>
      </c>
      <c r="K374" s="3" t="s">
        <v>108</v>
      </c>
      <c r="L374" s="3">
        <v>5</v>
      </c>
      <c r="M374" s="5">
        <v>0.75</v>
      </c>
      <c r="N374" s="3" t="s">
        <v>91</v>
      </c>
    </row>
    <row r="375" spans="1:14" x14ac:dyDescent="0.25">
      <c r="A375" s="3" t="s">
        <v>478</v>
      </c>
      <c r="B375" s="3">
        <v>46</v>
      </c>
      <c r="C375" s="3" t="s">
        <v>93</v>
      </c>
      <c r="D375" s="3" t="s">
        <v>21</v>
      </c>
      <c r="E375" s="5">
        <v>0.71</v>
      </c>
      <c r="F375" s="3">
        <v>26</v>
      </c>
      <c r="G375" s="3" t="s">
        <v>135</v>
      </c>
      <c r="H375" s="3" t="s">
        <v>122</v>
      </c>
      <c r="I375" s="5">
        <v>13.99</v>
      </c>
      <c r="J375" s="3">
        <v>1</v>
      </c>
      <c r="K375" s="3" t="s">
        <v>95</v>
      </c>
      <c r="L375" s="3">
        <v>5</v>
      </c>
      <c r="M375" s="5">
        <v>0.03</v>
      </c>
      <c r="N375" s="3" t="s">
        <v>87</v>
      </c>
    </row>
    <row r="376" spans="1:14" x14ac:dyDescent="0.25">
      <c r="A376" s="3" t="s">
        <v>479</v>
      </c>
      <c r="B376" s="3">
        <v>38</v>
      </c>
      <c r="C376" s="3" t="s">
        <v>106</v>
      </c>
      <c r="D376" s="3" t="s">
        <v>21</v>
      </c>
      <c r="E376" s="5">
        <v>18.899999999999999</v>
      </c>
      <c r="F376" s="3">
        <v>54</v>
      </c>
      <c r="G376" s="3" t="s">
        <v>84</v>
      </c>
      <c r="H376" s="3" t="s">
        <v>122</v>
      </c>
      <c r="I376" s="5">
        <v>13.99</v>
      </c>
      <c r="J376" s="3">
        <v>1</v>
      </c>
      <c r="K376" s="3" t="s">
        <v>86</v>
      </c>
      <c r="L376" s="3">
        <v>4</v>
      </c>
      <c r="M376" s="5">
        <v>0.34</v>
      </c>
      <c r="N376" s="3" t="s">
        <v>99</v>
      </c>
    </row>
    <row r="377" spans="1:14" x14ac:dyDescent="0.25">
      <c r="A377" s="3" t="s">
        <v>480</v>
      </c>
      <c r="B377" s="3">
        <v>48</v>
      </c>
      <c r="C377" s="3" t="s">
        <v>106</v>
      </c>
      <c r="D377" s="3" t="s">
        <v>19</v>
      </c>
      <c r="E377" s="5">
        <v>6.52</v>
      </c>
      <c r="F377" s="3">
        <v>34</v>
      </c>
      <c r="G377" s="3" t="s">
        <v>135</v>
      </c>
      <c r="H377" s="3" t="s">
        <v>122</v>
      </c>
      <c r="I377" s="5">
        <v>8.99</v>
      </c>
      <c r="J377" s="3">
        <v>1</v>
      </c>
      <c r="K377" s="3" t="s">
        <v>108</v>
      </c>
      <c r="L377" s="3">
        <v>4</v>
      </c>
      <c r="M377" s="5">
        <v>0.19</v>
      </c>
      <c r="N377" s="3" t="s">
        <v>112</v>
      </c>
    </row>
    <row r="378" spans="1:14" x14ac:dyDescent="0.25">
      <c r="A378" s="3" t="s">
        <v>481</v>
      </c>
      <c r="B378" s="3">
        <v>25</v>
      </c>
      <c r="C378" s="3" t="s">
        <v>106</v>
      </c>
      <c r="D378" s="3" t="s">
        <v>23</v>
      </c>
      <c r="E378" s="5">
        <v>23.81</v>
      </c>
      <c r="F378" s="3">
        <v>59</v>
      </c>
      <c r="G378" s="3" t="s">
        <v>114</v>
      </c>
      <c r="H378" s="3" t="s">
        <v>111</v>
      </c>
      <c r="I378" s="5">
        <v>17.989999999999998</v>
      </c>
      <c r="J378" s="3">
        <v>0</v>
      </c>
      <c r="K378" s="3" t="s">
        <v>102</v>
      </c>
      <c r="L378" s="3">
        <v>3</v>
      </c>
      <c r="M378" s="5">
        <v>0.4</v>
      </c>
      <c r="N378" s="3" t="s">
        <v>112</v>
      </c>
    </row>
    <row r="379" spans="1:14" x14ac:dyDescent="0.25">
      <c r="A379" s="3" t="s">
        <v>482</v>
      </c>
      <c r="B379" s="3">
        <v>31</v>
      </c>
      <c r="C379" s="3" t="s">
        <v>83</v>
      </c>
      <c r="D379" s="3" t="s">
        <v>23</v>
      </c>
      <c r="E379" s="5">
        <v>2.4700000000000002</v>
      </c>
      <c r="F379" s="3">
        <v>33</v>
      </c>
      <c r="G379" s="3" t="s">
        <v>135</v>
      </c>
      <c r="H379" s="3" t="s">
        <v>90</v>
      </c>
      <c r="I379" s="5">
        <v>17.989999999999998</v>
      </c>
      <c r="J379" s="3">
        <v>1</v>
      </c>
      <c r="K379" s="3" t="s">
        <v>108</v>
      </c>
      <c r="L379" s="3">
        <v>2</v>
      </c>
      <c r="M379" s="5">
        <v>7.0000000000000007E-2</v>
      </c>
      <c r="N379" s="3" t="s">
        <v>91</v>
      </c>
    </row>
    <row r="380" spans="1:14" x14ac:dyDescent="0.25">
      <c r="A380" s="3" t="s">
        <v>483</v>
      </c>
      <c r="B380" s="3">
        <v>37</v>
      </c>
      <c r="C380" s="3" t="s">
        <v>93</v>
      </c>
      <c r="D380" s="3" t="s">
        <v>19</v>
      </c>
      <c r="E380" s="5">
        <v>7.59</v>
      </c>
      <c r="F380" s="3">
        <v>5</v>
      </c>
      <c r="G380" s="3" t="s">
        <v>89</v>
      </c>
      <c r="H380" s="3" t="s">
        <v>120</v>
      </c>
      <c r="I380" s="5">
        <v>8.99</v>
      </c>
      <c r="J380" s="3">
        <v>0</v>
      </c>
      <c r="K380" s="3" t="s">
        <v>95</v>
      </c>
      <c r="L380" s="3">
        <v>2</v>
      </c>
      <c r="M380" s="5">
        <v>1.26</v>
      </c>
      <c r="N380" s="3" t="s">
        <v>96</v>
      </c>
    </row>
    <row r="381" spans="1:14" x14ac:dyDescent="0.25">
      <c r="A381" s="3" t="s">
        <v>484</v>
      </c>
      <c r="B381" s="3">
        <v>57</v>
      </c>
      <c r="C381" s="3" t="s">
        <v>83</v>
      </c>
      <c r="D381" s="3" t="s">
        <v>19</v>
      </c>
      <c r="E381" s="5">
        <v>9.8800000000000008</v>
      </c>
      <c r="F381" s="3">
        <v>44</v>
      </c>
      <c r="G381" s="3" t="s">
        <v>89</v>
      </c>
      <c r="H381" s="3" t="s">
        <v>90</v>
      </c>
      <c r="I381" s="5">
        <v>8.99</v>
      </c>
      <c r="J381" s="3">
        <v>1</v>
      </c>
      <c r="K381" s="3" t="s">
        <v>102</v>
      </c>
      <c r="L381" s="3">
        <v>3</v>
      </c>
      <c r="M381" s="5">
        <v>0.22</v>
      </c>
      <c r="N381" s="3" t="s">
        <v>87</v>
      </c>
    </row>
    <row r="382" spans="1:14" x14ac:dyDescent="0.25">
      <c r="A382" s="3" t="s">
        <v>485</v>
      </c>
      <c r="B382" s="3">
        <v>70</v>
      </c>
      <c r="C382" s="3" t="s">
        <v>83</v>
      </c>
      <c r="D382" s="3" t="s">
        <v>21</v>
      </c>
      <c r="E382" s="5">
        <v>21.33</v>
      </c>
      <c r="F382" s="3">
        <v>47</v>
      </c>
      <c r="G382" s="3" t="s">
        <v>89</v>
      </c>
      <c r="H382" s="3" t="s">
        <v>122</v>
      </c>
      <c r="I382" s="5">
        <v>13.99</v>
      </c>
      <c r="J382" s="3">
        <v>0</v>
      </c>
      <c r="K382" s="3" t="s">
        <v>102</v>
      </c>
      <c r="L382" s="3">
        <v>1</v>
      </c>
      <c r="M382" s="5">
        <v>0.44</v>
      </c>
      <c r="N382" s="3" t="s">
        <v>91</v>
      </c>
    </row>
    <row r="383" spans="1:14" x14ac:dyDescent="0.25">
      <c r="A383" s="3" t="s">
        <v>486</v>
      </c>
      <c r="B383" s="3">
        <v>65</v>
      </c>
      <c r="C383" s="3" t="s">
        <v>106</v>
      </c>
      <c r="D383" s="3" t="s">
        <v>19</v>
      </c>
      <c r="E383" s="5">
        <v>4.2</v>
      </c>
      <c r="F383" s="3">
        <v>54</v>
      </c>
      <c r="G383" s="3" t="s">
        <v>135</v>
      </c>
      <c r="H383" s="3" t="s">
        <v>90</v>
      </c>
      <c r="I383" s="5">
        <v>8.99</v>
      </c>
      <c r="J383" s="3">
        <v>1</v>
      </c>
      <c r="K383" s="3" t="s">
        <v>95</v>
      </c>
      <c r="L383" s="3">
        <v>4</v>
      </c>
      <c r="M383" s="5">
        <v>0.08</v>
      </c>
      <c r="N383" s="3" t="s">
        <v>117</v>
      </c>
    </row>
    <row r="384" spans="1:14" x14ac:dyDescent="0.25">
      <c r="A384" s="3" t="s">
        <v>487</v>
      </c>
      <c r="B384" s="3">
        <v>44</v>
      </c>
      <c r="C384" s="3" t="s">
        <v>106</v>
      </c>
      <c r="D384" s="3" t="s">
        <v>23</v>
      </c>
      <c r="E384" s="5">
        <v>2.5099999999999998</v>
      </c>
      <c r="F384" s="3">
        <v>30</v>
      </c>
      <c r="G384" s="3" t="s">
        <v>89</v>
      </c>
      <c r="H384" s="3" t="s">
        <v>90</v>
      </c>
      <c r="I384" s="5">
        <v>17.989999999999998</v>
      </c>
      <c r="J384" s="3">
        <v>0</v>
      </c>
      <c r="K384" s="3" t="s">
        <v>102</v>
      </c>
      <c r="L384" s="3">
        <v>4</v>
      </c>
      <c r="M384" s="5">
        <v>0.08</v>
      </c>
      <c r="N384" s="3" t="s">
        <v>91</v>
      </c>
    </row>
    <row r="385" spans="1:14" x14ac:dyDescent="0.25">
      <c r="A385" s="3" t="s">
        <v>488</v>
      </c>
      <c r="B385" s="3">
        <v>47</v>
      </c>
      <c r="C385" s="3" t="s">
        <v>93</v>
      </c>
      <c r="D385" s="3" t="s">
        <v>23</v>
      </c>
      <c r="E385" s="5">
        <v>11.36</v>
      </c>
      <c r="F385" s="3">
        <v>13</v>
      </c>
      <c r="G385" s="3" t="s">
        <v>114</v>
      </c>
      <c r="H385" s="3" t="s">
        <v>90</v>
      </c>
      <c r="I385" s="5">
        <v>17.989999999999998</v>
      </c>
      <c r="J385" s="3">
        <v>0</v>
      </c>
      <c r="K385" s="3" t="s">
        <v>86</v>
      </c>
      <c r="L385" s="3">
        <v>1</v>
      </c>
      <c r="M385" s="5">
        <v>0.81</v>
      </c>
      <c r="N385" s="3" t="s">
        <v>99</v>
      </c>
    </row>
    <row r="386" spans="1:14" x14ac:dyDescent="0.25">
      <c r="A386" s="3" t="s">
        <v>489</v>
      </c>
      <c r="B386" s="3">
        <v>70</v>
      </c>
      <c r="C386" s="3" t="s">
        <v>83</v>
      </c>
      <c r="D386" s="3" t="s">
        <v>23</v>
      </c>
      <c r="E386" s="5">
        <v>13.24</v>
      </c>
      <c r="F386" s="3">
        <v>1</v>
      </c>
      <c r="G386" s="3" t="s">
        <v>84</v>
      </c>
      <c r="H386" s="3" t="s">
        <v>85</v>
      </c>
      <c r="I386" s="5">
        <v>17.989999999999998</v>
      </c>
      <c r="J386" s="3">
        <v>0</v>
      </c>
      <c r="K386" s="3" t="s">
        <v>86</v>
      </c>
      <c r="L386" s="3">
        <v>5</v>
      </c>
      <c r="M386" s="5">
        <v>6.62</v>
      </c>
      <c r="N386" s="3" t="s">
        <v>96</v>
      </c>
    </row>
    <row r="387" spans="1:14" x14ac:dyDescent="0.25">
      <c r="A387" s="3" t="s">
        <v>490</v>
      </c>
      <c r="B387" s="3">
        <v>55</v>
      </c>
      <c r="C387" s="3" t="s">
        <v>106</v>
      </c>
      <c r="D387" s="3" t="s">
        <v>21</v>
      </c>
      <c r="E387" s="5">
        <v>7.78</v>
      </c>
      <c r="F387" s="3">
        <v>7</v>
      </c>
      <c r="G387" s="3" t="s">
        <v>94</v>
      </c>
      <c r="H387" s="3" t="s">
        <v>90</v>
      </c>
      <c r="I387" s="5">
        <v>13.99</v>
      </c>
      <c r="J387" s="3">
        <v>0</v>
      </c>
      <c r="K387" s="3" t="s">
        <v>108</v>
      </c>
      <c r="L387" s="3">
        <v>3</v>
      </c>
      <c r="M387" s="5">
        <v>0.97</v>
      </c>
      <c r="N387" s="3" t="s">
        <v>96</v>
      </c>
    </row>
    <row r="388" spans="1:14" x14ac:dyDescent="0.25">
      <c r="A388" s="3" t="s">
        <v>491</v>
      </c>
      <c r="B388" s="3">
        <v>46</v>
      </c>
      <c r="C388" s="3" t="s">
        <v>106</v>
      </c>
      <c r="D388" s="3" t="s">
        <v>23</v>
      </c>
      <c r="E388" s="5">
        <v>3.18</v>
      </c>
      <c r="F388" s="3">
        <v>11</v>
      </c>
      <c r="G388" s="3" t="s">
        <v>135</v>
      </c>
      <c r="H388" s="3" t="s">
        <v>85</v>
      </c>
      <c r="I388" s="5">
        <v>17.989999999999998</v>
      </c>
      <c r="J388" s="3">
        <v>1</v>
      </c>
      <c r="K388" s="3" t="s">
        <v>95</v>
      </c>
      <c r="L388" s="3">
        <v>4</v>
      </c>
      <c r="M388" s="5">
        <v>0.27</v>
      </c>
      <c r="N388" s="3" t="s">
        <v>91</v>
      </c>
    </row>
    <row r="389" spans="1:14" x14ac:dyDescent="0.25">
      <c r="A389" s="3" t="s">
        <v>492</v>
      </c>
      <c r="B389" s="3">
        <v>68</v>
      </c>
      <c r="C389" s="3" t="s">
        <v>83</v>
      </c>
      <c r="D389" s="3" t="s">
        <v>23</v>
      </c>
      <c r="E389" s="5">
        <v>4.12</v>
      </c>
      <c r="F389" s="3">
        <v>31</v>
      </c>
      <c r="G389" s="3" t="s">
        <v>89</v>
      </c>
      <c r="H389" s="3" t="s">
        <v>85</v>
      </c>
      <c r="I389" s="5">
        <v>17.989999999999998</v>
      </c>
      <c r="J389" s="3">
        <v>1</v>
      </c>
      <c r="K389" s="3" t="s">
        <v>126</v>
      </c>
      <c r="L389" s="3">
        <v>5</v>
      </c>
      <c r="M389" s="5">
        <v>0.13</v>
      </c>
      <c r="N389" s="3" t="s">
        <v>96</v>
      </c>
    </row>
    <row r="390" spans="1:14" x14ac:dyDescent="0.25">
      <c r="A390" s="3" t="s">
        <v>493</v>
      </c>
      <c r="B390" s="3">
        <v>36</v>
      </c>
      <c r="C390" s="3" t="s">
        <v>83</v>
      </c>
      <c r="D390" s="3" t="s">
        <v>19</v>
      </c>
      <c r="E390" s="5">
        <v>29.27</v>
      </c>
      <c r="F390" s="3">
        <v>35</v>
      </c>
      <c r="G390" s="3" t="s">
        <v>89</v>
      </c>
      <c r="H390" s="3" t="s">
        <v>85</v>
      </c>
      <c r="I390" s="5">
        <v>8.99</v>
      </c>
      <c r="J390" s="3">
        <v>0</v>
      </c>
      <c r="K390" s="3" t="s">
        <v>86</v>
      </c>
      <c r="L390" s="3">
        <v>4</v>
      </c>
      <c r="M390" s="5">
        <v>0.81</v>
      </c>
      <c r="N390" s="3" t="s">
        <v>104</v>
      </c>
    </row>
    <row r="391" spans="1:14" x14ac:dyDescent="0.25">
      <c r="A391" s="3" t="s">
        <v>494</v>
      </c>
      <c r="B391" s="3">
        <v>65</v>
      </c>
      <c r="C391" s="3" t="s">
        <v>93</v>
      </c>
      <c r="D391" s="3" t="s">
        <v>23</v>
      </c>
      <c r="E391" s="5">
        <v>14.47</v>
      </c>
      <c r="F391" s="3">
        <v>31</v>
      </c>
      <c r="G391" s="3" t="s">
        <v>114</v>
      </c>
      <c r="H391" s="3" t="s">
        <v>85</v>
      </c>
      <c r="I391" s="5">
        <v>17.989999999999998</v>
      </c>
      <c r="J391" s="3">
        <v>0</v>
      </c>
      <c r="K391" s="3" t="s">
        <v>102</v>
      </c>
      <c r="L391" s="3">
        <v>5</v>
      </c>
      <c r="M391" s="5">
        <v>0.45</v>
      </c>
      <c r="N391" s="3" t="s">
        <v>96</v>
      </c>
    </row>
    <row r="392" spans="1:14" x14ac:dyDescent="0.25">
      <c r="A392" s="3" t="s">
        <v>495</v>
      </c>
      <c r="B392" s="3">
        <v>50</v>
      </c>
      <c r="C392" s="3" t="s">
        <v>83</v>
      </c>
      <c r="D392" s="3" t="s">
        <v>23</v>
      </c>
      <c r="E392" s="5">
        <v>13.98</v>
      </c>
      <c r="F392" s="3">
        <v>56</v>
      </c>
      <c r="G392" s="3" t="s">
        <v>98</v>
      </c>
      <c r="H392" s="3" t="s">
        <v>90</v>
      </c>
      <c r="I392" s="5">
        <v>17.989999999999998</v>
      </c>
      <c r="J392" s="3">
        <v>1</v>
      </c>
      <c r="K392" s="3" t="s">
        <v>95</v>
      </c>
      <c r="L392" s="3">
        <v>4</v>
      </c>
      <c r="M392" s="5">
        <v>0.25</v>
      </c>
      <c r="N392" s="3" t="s">
        <v>99</v>
      </c>
    </row>
    <row r="393" spans="1:14" x14ac:dyDescent="0.25">
      <c r="A393" s="3" t="s">
        <v>496</v>
      </c>
      <c r="B393" s="3">
        <v>38</v>
      </c>
      <c r="C393" s="3" t="s">
        <v>83</v>
      </c>
      <c r="D393" s="3" t="s">
        <v>19</v>
      </c>
      <c r="E393" s="5">
        <v>14.43</v>
      </c>
      <c r="F393" s="3">
        <v>16</v>
      </c>
      <c r="G393" s="3" t="s">
        <v>114</v>
      </c>
      <c r="H393" s="3" t="s">
        <v>122</v>
      </c>
      <c r="I393" s="5">
        <v>8.99</v>
      </c>
      <c r="J393" s="3">
        <v>0</v>
      </c>
      <c r="K393" s="3" t="s">
        <v>126</v>
      </c>
      <c r="L393" s="3">
        <v>1</v>
      </c>
      <c r="M393" s="5">
        <v>0.85</v>
      </c>
      <c r="N393" s="3" t="s">
        <v>117</v>
      </c>
    </row>
    <row r="394" spans="1:14" x14ac:dyDescent="0.25">
      <c r="A394" s="3" t="s">
        <v>497</v>
      </c>
      <c r="B394" s="3">
        <v>26</v>
      </c>
      <c r="C394" s="3" t="s">
        <v>93</v>
      </c>
      <c r="D394" s="3" t="s">
        <v>23</v>
      </c>
      <c r="E394" s="5">
        <v>13.59</v>
      </c>
      <c r="F394" s="3">
        <v>51</v>
      </c>
      <c r="G394" s="3" t="s">
        <v>98</v>
      </c>
      <c r="H394" s="3" t="s">
        <v>90</v>
      </c>
      <c r="I394" s="5">
        <v>17.989999999999998</v>
      </c>
      <c r="J394" s="3">
        <v>1</v>
      </c>
      <c r="K394" s="3" t="s">
        <v>95</v>
      </c>
      <c r="L394" s="3">
        <v>2</v>
      </c>
      <c r="M394" s="5">
        <v>0.26</v>
      </c>
      <c r="N394" s="3" t="s">
        <v>96</v>
      </c>
    </row>
    <row r="395" spans="1:14" x14ac:dyDescent="0.25">
      <c r="A395" s="3" t="s">
        <v>498</v>
      </c>
      <c r="B395" s="3">
        <v>45</v>
      </c>
      <c r="C395" s="3" t="s">
        <v>106</v>
      </c>
      <c r="D395" s="3" t="s">
        <v>19</v>
      </c>
      <c r="E395" s="5">
        <v>4.59</v>
      </c>
      <c r="F395" s="3">
        <v>47</v>
      </c>
      <c r="G395" s="3" t="s">
        <v>94</v>
      </c>
      <c r="H395" s="3" t="s">
        <v>111</v>
      </c>
      <c r="I395" s="5">
        <v>8.99</v>
      </c>
      <c r="J395" s="3">
        <v>1</v>
      </c>
      <c r="K395" s="3" t="s">
        <v>86</v>
      </c>
      <c r="L395" s="3">
        <v>1</v>
      </c>
      <c r="M395" s="5">
        <v>0.1</v>
      </c>
      <c r="N395" s="3" t="s">
        <v>91</v>
      </c>
    </row>
    <row r="396" spans="1:14" x14ac:dyDescent="0.25">
      <c r="A396" s="3" t="s">
        <v>499</v>
      </c>
      <c r="B396" s="3">
        <v>38</v>
      </c>
      <c r="C396" s="3" t="s">
        <v>83</v>
      </c>
      <c r="D396" s="3" t="s">
        <v>23</v>
      </c>
      <c r="E396" s="5">
        <v>1.81</v>
      </c>
      <c r="F396" s="3">
        <v>22</v>
      </c>
      <c r="G396" s="3" t="s">
        <v>94</v>
      </c>
      <c r="H396" s="3" t="s">
        <v>111</v>
      </c>
      <c r="I396" s="5">
        <v>17.989999999999998</v>
      </c>
      <c r="J396" s="3">
        <v>1</v>
      </c>
      <c r="K396" s="3" t="s">
        <v>86</v>
      </c>
      <c r="L396" s="3">
        <v>4</v>
      </c>
      <c r="M396" s="5">
        <v>0.08</v>
      </c>
      <c r="N396" s="3" t="s">
        <v>87</v>
      </c>
    </row>
    <row r="397" spans="1:14" x14ac:dyDescent="0.25">
      <c r="A397" s="3" t="s">
        <v>500</v>
      </c>
      <c r="B397" s="3">
        <v>41</v>
      </c>
      <c r="C397" s="3" t="s">
        <v>83</v>
      </c>
      <c r="D397" s="3" t="s">
        <v>19</v>
      </c>
      <c r="E397" s="5">
        <v>12.04</v>
      </c>
      <c r="F397" s="3">
        <v>32</v>
      </c>
      <c r="G397" s="3" t="s">
        <v>98</v>
      </c>
      <c r="H397" s="3" t="s">
        <v>120</v>
      </c>
      <c r="I397" s="5">
        <v>8.99</v>
      </c>
      <c r="J397" s="3">
        <v>1</v>
      </c>
      <c r="K397" s="3" t="s">
        <v>126</v>
      </c>
      <c r="L397" s="3">
        <v>1</v>
      </c>
      <c r="M397" s="5">
        <v>0.36</v>
      </c>
      <c r="N397" s="3" t="s">
        <v>96</v>
      </c>
    </row>
    <row r="398" spans="1:14" x14ac:dyDescent="0.25">
      <c r="A398" s="3" t="s">
        <v>501</v>
      </c>
      <c r="B398" s="3">
        <v>70</v>
      </c>
      <c r="C398" s="3" t="s">
        <v>83</v>
      </c>
      <c r="D398" s="3" t="s">
        <v>21</v>
      </c>
      <c r="E398" s="5">
        <v>4.6900000000000004</v>
      </c>
      <c r="F398" s="3">
        <v>32</v>
      </c>
      <c r="G398" s="3" t="s">
        <v>94</v>
      </c>
      <c r="H398" s="3" t="s">
        <v>85</v>
      </c>
      <c r="I398" s="5">
        <v>13.99</v>
      </c>
      <c r="J398" s="3">
        <v>1</v>
      </c>
      <c r="K398" s="3" t="s">
        <v>102</v>
      </c>
      <c r="L398" s="3">
        <v>3</v>
      </c>
      <c r="M398" s="5">
        <v>0.14000000000000001</v>
      </c>
      <c r="N398" s="3" t="s">
        <v>117</v>
      </c>
    </row>
    <row r="399" spans="1:14" x14ac:dyDescent="0.25">
      <c r="A399" s="3" t="s">
        <v>502</v>
      </c>
      <c r="B399" s="3">
        <v>43</v>
      </c>
      <c r="C399" s="3" t="s">
        <v>93</v>
      </c>
      <c r="D399" s="3" t="s">
        <v>23</v>
      </c>
      <c r="E399" s="5">
        <v>12.37</v>
      </c>
      <c r="F399" s="3">
        <v>37</v>
      </c>
      <c r="G399" s="3" t="s">
        <v>89</v>
      </c>
      <c r="H399" s="3" t="s">
        <v>120</v>
      </c>
      <c r="I399" s="5">
        <v>17.989999999999998</v>
      </c>
      <c r="J399" s="3">
        <v>1</v>
      </c>
      <c r="K399" s="3" t="s">
        <v>95</v>
      </c>
      <c r="L399" s="3">
        <v>3</v>
      </c>
      <c r="M399" s="5">
        <v>0.33</v>
      </c>
      <c r="N399" s="3" t="s">
        <v>104</v>
      </c>
    </row>
    <row r="400" spans="1:14" x14ac:dyDescent="0.25">
      <c r="A400" s="3" t="s">
        <v>503</v>
      </c>
      <c r="B400" s="3">
        <v>42</v>
      </c>
      <c r="C400" s="3" t="s">
        <v>93</v>
      </c>
      <c r="D400" s="3" t="s">
        <v>19</v>
      </c>
      <c r="E400" s="5">
        <v>7.27</v>
      </c>
      <c r="F400" s="3">
        <v>7</v>
      </c>
      <c r="G400" s="3" t="s">
        <v>84</v>
      </c>
      <c r="H400" s="3" t="s">
        <v>111</v>
      </c>
      <c r="I400" s="5">
        <v>8.99</v>
      </c>
      <c r="J400" s="3">
        <v>0</v>
      </c>
      <c r="K400" s="3" t="s">
        <v>95</v>
      </c>
      <c r="L400" s="3">
        <v>2</v>
      </c>
      <c r="M400" s="5">
        <v>0.91</v>
      </c>
      <c r="N400" s="3" t="s">
        <v>104</v>
      </c>
    </row>
    <row r="401" spans="1:14" x14ac:dyDescent="0.25">
      <c r="A401" s="3" t="s">
        <v>504</v>
      </c>
      <c r="B401" s="3">
        <v>48</v>
      </c>
      <c r="C401" s="3" t="s">
        <v>83</v>
      </c>
      <c r="D401" s="3" t="s">
        <v>23</v>
      </c>
      <c r="E401" s="5">
        <v>26.34</v>
      </c>
      <c r="F401" s="3">
        <v>40</v>
      </c>
      <c r="G401" s="3" t="s">
        <v>84</v>
      </c>
      <c r="H401" s="3" t="s">
        <v>85</v>
      </c>
      <c r="I401" s="5">
        <v>17.989999999999998</v>
      </c>
      <c r="J401" s="3">
        <v>0</v>
      </c>
      <c r="K401" s="3" t="s">
        <v>95</v>
      </c>
      <c r="L401" s="3">
        <v>2</v>
      </c>
      <c r="M401" s="5">
        <v>0.64</v>
      </c>
      <c r="N401" s="3" t="s">
        <v>104</v>
      </c>
    </row>
    <row r="402" spans="1:14" x14ac:dyDescent="0.25">
      <c r="A402" s="3" t="s">
        <v>505</v>
      </c>
      <c r="B402" s="3">
        <v>67</v>
      </c>
      <c r="C402" s="3" t="s">
        <v>106</v>
      </c>
      <c r="D402" s="3" t="s">
        <v>21</v>
      </c>
      <c r="E402" s="5">
        <v>19.48</v>
      </c>
      <c r="F402" s="3">
        <v>25</v>
      </c>
      <c r="G402" s="3" t="s">
        <v>135</v>
      </c>
      <c r="H402" s="3" t="s">
        <v>90</v>
      </c>
      <c r="I402" s="5">
        <v>13.99</v>
      </c>
      <c r="J402" s="3">
        <v>0</v>
      </c>
      <c r="K402" s="3" t="s">
        <v>102</v>
      </c>
      <c r="L402" s="3">
        <v>2</v>
      </c>
      <c r="M402" s="5">
        <v>0.75</v>
      </c>
      <c r="N402" s="3" t="s">
        <v>96</v>
      </c>
    </row>
    <row r="403" spans="1:14" x14ac:dyDescent="0.25">
      <c r="A403" s="3" t="s">
        <v>506</v>
      </c>
      <c r="B403" s="3">
        <v>22</v>
      </c>
      <c r="C403" s="3" t="s">
        <v>83</v>
      </c>
      <c r="D403" s="3" t="s">
        <v>21</v>
      </c>
      <c r="E403" s="5">
        <v>1.04</v>
      </c>
      <c r="F403" s="3">
        <v>56</v>
      </c>
      <c r="G403" s="3" t="s">
        <v>84</v>
      </c>
      <c r="H403" s="3" t="s">
        <v>120</v>
      </c>
      <c r="I403" s="5">
        <v>13.99</v>
      </c>
      <c r="J403" s="3">
        <v>1</v>
      </c>
      <c r="K403" s="3" t="s">
        <v>108</v>
      </c>
      <c r="L403" s="3">
        <v>3</v>
      </c>
      <c r="M403" s="5">
        <v>0.02</v>
      </c>
      <c r="N403" s="3" t="s">
        <v>112</v>
      </c>
    </row>
    <row r="404" spans="1:14" x14ac:dyDescent="0.25">
      <c r="A404" s="3" t="s">
        <v>507</v>
      </c>
      <c r="B404" s="3">
        <v>33</v>
      </c>
      <c r="C404" s="3" t="s">
        <v>83</v>
      </c>
      <c r="D404" s="3" t="s">
        <v>21</v>
      </c>
      <c r="E404" s="5">
        <v>59.71</v>
      </c>
      <c r="F404" s="3">
        <v>55</v>
      </c>
      <c r="G404" s="3" t="s">
        <v>94</v>
      </c>
      <c r="H404" s="3" t="s">
        <v>120</v>
      </c>
      <c r="I404" s="5">
        <v>13.99</v>
      </c>
      <c r="J404" s="3">
        <v>0</v>
      </c>
      <c r="K404" s="3" t="s">
        <v>126</v>
      </c>
      <c r="L404" s="3">
        <v>5</v>
      </c>
      <c r="M404" s="5">
        <v>1.07</v>
      </c>
      <c r="N404" s="3" t="s">
        <v>117</v>
      </c>
    </row>
    <row r="405" spans="1:14" x14ac:dyDescent="0.25">
      <c r="A405" s="3" t="s">
        <v>508</v>
      </c>
      <c r="B405" s="3">
        <v>66</v>
      </c>
      <c r="C405" s="3" t="s">
        <v>93</v>
      </c>
      <c r="D405" s="3" t="s">
        <v>23</v>
      </c>
      <c r="E405" s="5">
        <v>16.22</v>
      </c>
      <c r="F405" s="3">
        <v>0</v>
      </c>
      <c r="G405" s="3" t="s">
        <v>89</v>
      </c>
      <c r="H405" s="3" t="s">
        <v>85</v>
      </c>
      <c r="I405" s="5">
        <v>17.989999999999998</v>
      </c>
      <c r="J405" s="3">
        <v>0</v>
      </c>
      <c r="K405" s="3" t="s">
        <v>86</v>
      </c>
      <c r="L405" s="3">
        <v>2</v>
      </c>
      <c r="M405" s="5">
        <v>16.22</v>
      </c>
      <c r="N405" s="3" t="s">
        <v>96</v>
      </c>
    </row>
    <row r="406" spans="1:14" x14ac:dyDescent="0.25">
      <c r="A406" s="3" t="s">
        <v>509</v>
      </c>
      <c r="B406" s="3">
        <v>58</v>
      </c>
      <c r="C406" s="3" t="s">
        <v>93</v>
      </c>
      <c r="D406" s="3" t="s">
        <v>21</v>
      </c>
      <c r="E406" s="5">
        <v>4.3899999999999997</v>
      </c>
      <c r="F406" s="3">
        <v>11</v>
      </c>
      <c r="G406" s="3" t="s">
        <v>114</v>
      </c>
      <c r="H406" s="3" t="s">
        <v>90</v>
      </c>
      <c r="I406" s="5">
        <v>13.99</v>
      </c>
      <c r="J406" s="3">
        <v>0</v>
      </c>
      <c r="K406" s="3" t="s">
        <v>102</v>
      </c>
      <c r="L406" s="3">
        <v>5</v>
      </c>
      <c r="M406" s="5">
        <v>0.37</v>
      </c>
      <c r="N406" s="3" t="s">
        <v>104</v>
      </c>
    </row>
    <row r="407" spans="1:14" x14ac:dyDescent="0.25">
      <c r="A407" s="3" t="s">
        <v>510</v>
      </c>
      <c r="B407" s="3">
        <v>20</v>
      </c>
      <c r="C407" s="3" t="s">
        <v>93</v>
      </c>
      <c r="D407" s="3" t="s">
        <v>21</v>
      </c>
      <c r="E407" s="5">
        <v>13.2</v>
      </c>
      <c r="F407" s="3">
        <v>56</v>
      </c>
      <c r="G407" s="3" t="s">
        <v>94</v>
      </c>
      <c r="H407" s="3" t="s">
        <v>90</v>
      </c>
      <c r="I407" s="5">
        <v>13.99</v>
      </c>
      <c r="J407" s="3">
        <v>1</v>
      </c>
      <c r="K407" s="3" t="s">
        <v>102</v>
      </c>
      <c r="L407" s="3">
        <v>2</v>
      </c>
      <c r="M407" s="5">
        <v>0.23</v>
      </c>
      <c r="N407" s="3" t="s">
        <v>104</v>
      </c>
    </row>
    <row r="408" spans="1:14" x14ac:dyDescent="0.25">
      <c r="A408" s="3" t="s">
        <v>511</v>
      </c>
      <c r="B408" s="3">
        <v>49</v>
      </c>
      <c r="C408" s="3" t="s">
        <v>93</v>
      </c>
      <c r="D408" s="3" t="s">
        <v>23</v>
      </c>
      <c r="E408" s="5">
        <v>20.88</v>
      </c>
      <c r="F408" s="3">
        <v>41</v>
      </c>
      <c r="G408" s="3" t="s">
        <v>114</v>
      </c>
      <c r="H408" s="3" t="s">
        <v>85</v>
      </c>
      <c r="I408" s="5">
        <v>17.989999999999998</v>
      </c>
      <c r="J408" s="3">
        <v>0</v>
      </c>
      <c r="K408" s="3" t="s">
        <v>95</v>
      </c>
      <c r="L408" s="3">
        <v>3</v>
      </c>
      <c r="M408" s="5">
        <v>0.5</v>
      </c>
      <c r="N408" s="3" t="s">
        <v>99</v>
      </c>
    </row>
    <row r="409" spans="1:14" x14ac:dyDescent="0.25">
      <c r="A409" s="3" t="s">
        <v>512</v>
      </c>
      <c r="B409" s="3">
        <v>50</v>
      </c>
      <c r="C409" s="3" t="s">
        <v>83</v>
      </c>
      <c r="D409" s="3" t="s">
        <v>19</v>
      </c>
      <c r="E409" s="5">
        <v>7.35</v>
      </c>
      <c r="F409" s="3">
        <v>26</v>
      </c>
      <c r="G409" s="3" t="s">
        <v>135</v>
      </c>
      <c r="H409" s="3" t="s">
        <v>111</v>
      </c>
      <c r="I409" s="5">
        <v>8.99</v>
      </c>
      <c r="J409" s="3">
        <v>0</v>
      </c>
      <c r="K409" s="3" t="s">
        <v>102</v>
      </c>
      <c r="L409" s="3">
        <v>3</v>
      </c>
      <c r="M409" s="5">
        <v>0.27</v>
      </c>
      <c r="N409" s="3" t="s">
        <v>96</v>
      </c>
    </row>
    <row r="410" spans="1:14" x14ac:dyDescent="0.25">
      <c r="A410" s="3" t="s">
        <v>513</v>
      </c>
      <c r="B410" s="3">
        <v>43</v>
      </c>
      <c r="C410" s="3" t="s">
        <v>83</v>
      </c>
      <c r="D410" s="3" t="s">
        <v>23</v>
      </c>
      <c r="E410" s="5">
        <v>86.73</v>
      </c>
      <c r="F410" s="3">
        <v>26</v>
      </c>
      <c r="G410" s="3" t="s">
        <v>84</v>
      </c>
      <c r="H410" s="3" t="s">
        <v>85</v>
      </c>
      <c r="I410" s="5">
        <v>17.989999999999998</v>
      </c>
      <c r="J410" s="3">
        <v>0</v>
      </c>
      <c r="K410" s="3" t="s">
        <v>102</v>
      </c>
      <c r="L410" s="3">
        <v>3</v>
      </c>
      <c r="M410" s="5">
        <v>3.21</v>
      </c>
      <c r="N410" s="3" t="s">
        <v>104</v>
      </c>
    </row>
    <row r="411" spans="1:14" x14ac:dyDescent="0.25">
      <c r="A411" s="3" t="s">
        <v>514</v>
      </c>
      <c r="B411" s="3">
        <v>65</v>
      </c>
      <c r="C411" s="3" t="s">
        <v>83</v>
      </c>
      <c r="D411" s="3" t="s">
        <v>19</v>
      </c>
      <c r="E411" s="5">
        <v>3.9</v>
      </c>
      <c r="F411" s="3">
        <v>14</v>
      </c>
      <c r="G411" s="3" t="s">
        <v>89</v>
      </c>
      <c r="H411" s="3" t="s">
        <v>90</v>
      </c>
      <c r="I411" s="5">
        <v>8.99</v>
      </c>
      <c r="J411" s="3">
        <v>1</v>
      </c>
      <c r="K411" s="3" t="s">
        <v>102</v>
      </c>
      <c r="L411" s="3">
        <v>4</v>
      </c>
      <c r="M411" s="5">
        <v>0.26</v>
      </c>
      <c r="N411" s="3" t="s">
        <v>91</v>
      </c>
    </row>
    <row r="412" spans="1:14" x14ac:dyDescent="0.25">
      <c r="A412" s="3" t="s">
        <v>515</v>
      </c>
      <c r="B412" s="3">
        <v>61</v>
      </c>
      <c r="C412" s="3" t="s">
        <v>106</v>
      </c>
      <c r="D412" s="3" t="s">
        <v>23</v>
      </c>
      <c r="E412" s="5">
        <v>0.42</v>
      </c>
      <c r="F412" s="3">
        <v>51</v>
      </c>
      <c r="G412" s="3" t="s">
        <v>89</v>
      </c>
      <c r="H412" s="3" t="s">
        <v>85</v>
      </c>
      <c r="I412" s="5">
        <v>17.989999999999998</v>
      </c>
      <c r="J412" s="3">
        <v>1</v>
      </c>
      <c r="K412" s="3" t="s">
        <v>86</v>
      </c>
      <c r="L412" s="3">
        <v>3</v>
      </c>
      <c r="M412" s="5">
        <v>0.01</v>
      </c>
      <c r="N412" s="3" t="s">
        <v>96</v>
      </c>
    </row>
    <row r="413" spans="1:14" x14ac:dyDescent="0.25">
      <c r="A413" s="3" t="s">
        <v>516</v>
      </c>
      <c r="B413" s="3">
        <v>32</v>
      </c>
      <c r="C413" s="3" t="s">
        <v>93</v>
      </c>
      <c r="D413" s="3" t="s">
        <v>21</v>
      </c>
      <c r="E413" s="5">
        <v>6.93</v>
      </c>
      <c r="F413" s="3">
        <v>34</v>
      </c>
      <c r="G413" s="3" t="s">
        <v>114</v>
      </c>
      <c r="H413" s="3" t="s">
        <v>90</v>
      </c>
      <c r="I413" s="5">
        <v>13.99</v>
      </c>
      <c r="J413" s="3">
        <v>1</v>
      </c>
      <c r="K413" s="3" t="s">
        <v>95</v>
      </c>
      <c r="L413" s="3">
        <v>3</v>
      </c>
      <c r="M413" s="5">
        <v>0.2</v>
      </c>
      <c r="N413" s="3" t="s">
        <v>112</v>
      </c>
    </row>
    <row r="414" spans="1:14" x14ac:dyDescent="0.25">
      <c r="A414" s="3" t="s">
        <v>517</v>
      </c>
      <c r="B414" s="3">
        <v>31</v>
      </c>
      <c r="C414" s="3" t="s">
        <v>106</v>
      </c>
      <c r="D414" s="3" t="s">
        <v>19</v>
      </c>
      <c r="E414" s="5">
        <v>5.18</v>
      </c>
      <c r="F414" s="3">
        <v>36</v>
      </c>
      <c r="G414" s="3" t="s">
        <v>98</v>
      </c>
      <c r="H414" s="3" t="s">
        <v>122</v>
      </c>
      <c r="I414" s="5">
        <v>8.99</v>
      </c>
      <c r="J414" s="3">
        <v>1</v>
      </c>
      <c r="K414" s="3" t="s">
        <v>126</v>
      </c>
      <c r="L414" s="3">
        <v>1</v>
      </c>
      <c r="M414" s="5">
        <v>0.14000000000000001</v>
      </c>
      <c r="N414" s="3" t="s">
        <v>99</v>
      </c>
    </row>
    <row r="415" spans="1:14" x14ac:dyDescent="0.25">
      <c r="A415" s="3" t="s">
        <v>518</v>
      </c>
      <c r="B415" s="3">
        <v>42</v>
      </c>
      <c r="C415" s="3" t="s">
        <v>106</v>
      </c>
      <c r="D415" s="3" t="s">
        <v>23</v>
      </c>
      <c r="E415" s="5">
        <v>8.3699999999999992</v>
      </c>
      <c r="F415" s="3">
        <v>21</v>
      </c>
      <c r="G415" s="3" t="s">
        <v>89</v>
      </c>
      <c r="H415" s="3" t="s">
        <v>122</v>
      </c>
      <c r="I415" s="5">
        <v>17.989999999999998</v>
      </c>
      <c r="J415" s="3">
        <v>0</v>
      </c>
      <c r="K415" s="3" t="s">
        <v>95</v>
      </c>
      <c r="L415" s="3">
        <v>3</v>
      </c>
      <c r="M415" s="5">
        <v>0.38</v>
      </c>
      <c r="N415" s="3" t="s">
        <v>117</v>
      </c>
    </row>
    <row r="416" spans="1:14" x14ac:dyDescent="0.25">
      <c r="A416" s="3" t="s">
        <v>519</v>
      </c>
      <c r="B416" s="3">
        <v>69</v>
      </c>
      <c r="C416" s="3" t="s">
        <v>83</v>
      </c>
      <c r="D416" s="3" t="s">
        <v>23</v>
      </c>
      <c r="E416" s="5">
        <v>38.020000000000003</v>
      </c>
      <c r="F416" s="3">
        <v>30</v>
      </c>
      <c r="G416" s="3" t="s">
        <v>89</v>
      </c>
      <c r="H416" s="3" t="s">
        <v>122</v>
      </c>
      <c r="I416" s="5">
        <v>17.989999999999998</v>
      </c>
      <c r="J416" s="3">
        <v>0</v>
      </c>
      <c r="K416" s="3" t="s">
        <v>102</v>
      </c>
      <c r="L416" s="3">
        <v>3</v>
      </c>
      <c r="M416" s="5">
        <v>1.23</v>
      </c>
      <c r="N416" s="3" t="s">
        <v>112</v>
      </c>
    </row>
    <row r="417" spans="1:14" x14ac:dyDescent="0.25">
      <c r="A417" s="3" t="s">
        <v>520</v>
      </c>
      <c r="B417" s="3">
        <v>65</v>
      </c>
      <c r="C417" s="3" t="s">
        <v>93</v>
      </c>
      <c r="D417" s="3" t="s">
        <v>23</v>
      </c>
      <c r="E417" s="5">
        <v>52.33</v>
      </c>
      <c r="F417" s="3">
        <v>24</v>
      </c>
      <c r="G417" s="3" t="s">
        <v>89</v>
      </c>
      <c r="H417" s="3" t="s">
        <v>122</v>
      </c>
      <c r="I417" s="5">
        <v>17.989999999999998</v>
      </c>
      <c r="J417" s="3">
        <v>0</v>
      </c>
      <c r="K417" s="3" t="s">
        <v>86</v>
      </c>
      <c r="L417" s="3">
        <v>5</v>
      </c>
      <c r="M417" s="5">
        <v>2.09</v>
      </c>
      <c r="N417" s="3" t="s">
        <v>87</v>
      </c>
    </row>
    <row r="418" spans="1:14" x14ac:dyDescent="0.25">
      <c r="A418" s="3" t="s">
        <v>521</v>
      </c>
      <c r="B418" s="3">
        <v>44</v>
      </c>
      <c r="C418" s="3" t="s">
        <v>106</v>
      </c>
      <c r="D418" s="3" t="s">
        <v>23</v>
      </c>
      <c r="E418" s="5">
        <v>1.83</v>
      </c>
      <c r="F418" s="3">
        <v>25</v>
      </c>
      <c r="G418" s="3" t="s">
        <v>84</v>
      </c>
      <c r="H418" s="3" t="s">
        <v>85</v>
      </c>
      <c r="I418" s="5">
        <v>17.989999999999998</v>
      </c>
      <c r="J418" s="3">
        <v>0</v>
      </c>
      <c r="K418" s="3" t="s">
        <v>108</v>
      </c>
      <c r="L418" s="3">
        <v>5</v>
      </c>
      <c r="M418" s="5">
        <v>7.0000000000000007E-2</v>
      </c>
      <c r="N418" s="3" t="s">
        <v>112</v>
      </c>
    </row>
    <row r="419" spans="1:14" x14ac:dyDescent="0.25">
      <c r="A419" s="3" t="s">
        <v>522</v>
      </c>
      <c r="B419" s="3">
        <v>58</v>
      </c>
      <c r="C419" s="3" t="s">
        <v>93</v>
      </c>
      <c r="D419" s="3" t="s">
        <v>19</v>
      </c>
      <c r="E419" s="5">
        <v>0.51</v>
      </c>
      <c r="F419" s="3">
        <v>12</v>
      </c>
      <c r="G419" s="3" t="s">
        <v>94</v>
      </c>
      <c r="H419" s="3" t="s">
        <v>122</v>
      </c>
      <c r="I419" s="5">
        <v>8.99</v>
      </c>
      <c r="J419" s="3">
        <v>1</v>
      </c>
      <c r="K419" s="3" t="s">
        <v>108</v>
      </c>
      <c r="L419" s="3">
        <v>1</v>
      </c>
      <c r="M419" s="5">
        <v>0.04</v>
      </c>
      <c r="N419" s="3" t="s">
        <v>87</v>
      </c>
    </row>
    <row r="420" spans="1:14" x14ac:dyDescent="0.25">
      <c r="A420" s="3" t="s">
        <v>523</v>
      </c>
      <c r="B420" s="3">
        <v>56</v>
      </c>
      <c r="C420" s="3" t="s">
        <v>93</v>
      </c>
      <c r="D420" s="3" t="s">
        <v>19</v>
      </c>
      <c r="E420" s="5">
        <v>8.5399999999999991</v>
      </c>
      <c r="F420" s="3">
        <v>16</v>
      </c>
      <c r="G420" s="3" t="s">
        <v>98</v>
      </c>
      <c r="H420" s="3" t="s">
        <v>122</v>
      </c>
      <c r="I420" s="5">
        <v>8.99</v>
      </c>
      <c r="J420" s="3">
        <v>0</v>
      </c>
      <c r="K420" s="3" t="s">
        <v>95</v>
      </c>
      <c r="L420" s="3">
        <v>5</v>
      </c>
      <c r="M420" s="5">
        <v>0.5</v>
      </c>
      <c r="N420" s="3" t="s">
        <v>87</v>
      </c>
    </row>
    <row r="421" spans="1:14" x14ac:dyDescent="0.25">
      <c r="A421" s="3" t="s">
        <v>524</v>
      </c>
      <c r="B421" s="3">
        <v>40</v>
      </c>
      <c r="C421" s="3" t="s">
        <v>93</v>
      </c>
      <c r="D421" s="3" t="s">
        <v>23</v>
      </c>
      <c r="E421" s="5">
        <v>8.64</v>
      </c>
      <c r="F421" s="3">
        <v>35</v>
      </c>
      <c r="G421" s="3" t="s">
        <v>114</v>
      </c>
      <c r="H421" s="3" t="s">
        <v>111</v>
      </c>
      <c r="I421" s="5">
        <v>17.989999999999998</v>
      </c>
      <c r="J421" s="3">
        <v>0</v>
      </c>
      <c r="K421" s="3" t="s">
        <v>102</v>
      </c>
      <c r="L421" s="3">
        <v>5</v>
      </c>
      <c r="M421" s="5">
        <v>0.24</v>
      </c>
      <c r="N421" s="3" t="s">
        <v>104</v>
      </c>
    </row>
    <row r="422" spans="1:14" x14ac:dyDescent="0.25">
      <c r="A422" s="3" t="s">
        <v>525</v>
      </c>
      <c r="B422" s="3">
        <v>25</v>
      </c>
      <c r="C422" s="3" t="s">
        <v>93</v>
      </c>
      <c r="D422" s="3" t="s">
        <v>23</v>
      </c>
      <c r="E422" s="5">
        <v>6.38</v>
      </c>
      <c r="F422" s="3">
        <v>23</v>
      </c>
      <c r="G422" s="3" t="s">
        <v>114</v>
      </c>
      <c r="H422" s="3" t="s">
        <v>85</v>
      </c>
      <c r="I422" s="5">
        <v>17.989999999999998</v>
      </c>
      <c r="J422" s="3">
        <v>0</v>
      </c>
      <c r="K422" s="3" t="s">
        <v>86</v>
      </c>
      <c r="L422" s="3">
        <v>5</v>
      </c>
      <c r="M422" s="5">
        <v>0.27</v>
      </c>
      <c r="N422" s="3" t="s">
        <v>96</v>
      </c>
    </row>
    <row r="423" spans="1:14" x14ac:dyDescent="0.25">
      <c r="A423" s="3" t="s">
        <v>526</v>
      </c>
      <c r="B423" s="3">
        <v>28</v>
      </c>
      <c r="C423" s="3" t="s">
        <v>83</v>
      </c>
      <c r="D423" s="3" t="s">
        <v>23</v>
      </c>
      <c r="E423" s="5">
        <v>7.1</v>
      </c>
      <c r="F423" s="3">
        <v>11</v>
      </c>
      <c r="G423" s="3" t="s">
        <v>135</v>
      </c>
      <c r="H423" s="3" t="s">
        <v>111</v>
      </c>
      <c r="I423" s="5">
        <v>17.989999999999998</v>
      </c>
      <c r="J423" s="3">
        <v>0</v>
      </c>
      <c r="K423" s="3" t="s">
        <v>95</v>
      </c>
      <c r="L423" s="3">
        <v>3</v>
      </c>
      <c r="M423" s="5">
        <v>0.59</v>
      </c>
      <c r="N423" s="3" t="s">
        <v>99</v>
      </c>
    </row>
    <row r="424" spans="1:14" x14ac:dyDescent="0.25">
      <c r="A424" s="3" t="s">
        <v>527</v>
      </c>
      <c r="B424" s="3">
        <v>36</v>
      </c>
      <c r="C424" s="3" t="s">
        <v>106</v>
      </c>
      <c r="D424" s="3" t="s">
        <v>23</v>
      </c>
      <c r="E424" s="5">
        <v>11.31</v>
      </c>
      <c r="F424" s="3">
        <v>7</v>
      </c>
      <c r="G424" s="3" t="s">
        <v>135</v>
      </c>
      <c r="H424" s="3" t="s">
        <v>85</v>
      </c>
      <c r="I424" s="5">
        <v>17.989999999999998</v>
      </c>
      <c r="J424" s="3">
        <v>0</v>
      </c>
      <c r="K424" s="3" t="s">
        <v>108</v>
      </c>
      <c r="L424" s="3">
        <v>3</v>
      </c>
      <c r="M424" s="5">
        <v>1.41</v>
      </c>
      <c r="N424" s="3" t="s">
        <v>87</v>
      </c>
    </row>
    <row r="425" spans="1:14" x14ac:dyDescent="0.25">
      <c r="A425" s="3" t="s">
        <v>528</v>
      </c>
      <c r="B425" s="3">
        <v>33</v>
      </c>
      <c r="C425" s="3" t="s">
        <v>83</v>
      </c>
      <c r="D425" s="3" t="s">
        <v>19</v>
      </c>
      <c r="E425" s="5">
        <v>3.84</v>
      </c>
      <c r="F425" s="3">
        <v>28</v>
      </c>
      <c r="G425" s="3" t="s">
        <v>114</v>
      </c>
      <c r="H425" s="3" t="s">
        <v>90</v>
      </c>
      <c r="I425" s="5">
        <v>8.99</v>
      </c>
      <c r="J425" s="3">
        <v>1</v>
      </c>
      <c r="K425" s="3" t="s">
        <v>126</v>
      </c>
      <c r="L425" s="3">
        <v>3</v>
      </c>
      <c r="M425" s="5">
        <v>0.13</v>
      </c>
      <c r="N425" s="3" t="s">
        <v>99</v>
      </c>
    </row>
    <row r="426" spans="1:14" x14ac:dyDescent="0.25">
      <c r="A426" s="3" t="s">
        <v>529</v>
      </c>
      <c r="B426" s="3">
        <v>21</v>
      </c>
      <c r="C426" s="3" t="s">
        <v>106</v>
      </c>
      <c r="D426" s="3" t="s">
        <v>21</v>
      </c>
      <c r="E426" s="5">
        <v>10.63</v>
      </c>
      <c r="F426" s="3">
        <v>4</v>
      </c>
      <c r="G426" s="3" t="s">
        <v>98</v>
      </c>
      <c r="H426" s="3" t="s">
        <v>122</v>
      </c>
      <c r="I426" s="5">
        <v>13.99</v>
      </c>
      <c r="J426" s="3">
        <v>0</v>
      </c>
      <c r="K426" s="3" t="s">
        <v>86</v>
      </c>
      <c r="L426" s="3">
        <v>1</v>
      </c>
      <c r="M426" s="5">
        <v>2.13</v>
      </c>
      <c r="N426" s="3" t="s">
        <v>112</v>
      </c>
    </row>
    <row r="427" spans="1:14" x14ac:dyDescent="0.25">
      <c r="A427" s="3" t="s">
        <v>530</v>
      </c>
      <c r="B427" s="3">
        <v>24</v>
      </c>
      <c r="C427" s="3" t="s">
        <v>93</v>
      </c>
      <c r="D427" s="3" t="s">
        <v>21</v>
      </c>
      <c r="E427" s="5">
        <v>0.02</v>
      </c>
      <c r="F427" s="3">
        <v>35</v>
      </c>
      <c r="G427" s="3" t="s">
        <v>84</v>
      </c>
      <c r="H427" s="3" t="s">
        <v>122</v>
      </c>
      <c r="I427" s="5">
        <v>13.99</v>
      </c>
      <c r="J427" s="3">
        <v>1</v>
      </c>
      <c r="K427" s="3" t="s">
        <v>108</v>
      </c>
      <c r="L427" s="3">
        <v>3</v>
      </c>
      <c r="M427" s="5">
        <v>0</v>
      </c>
      <c r="N427" s="3" t="s">
        <v>117</v>
      </c>
    </row>
    <row r="428" spans="1:14" x14ac:dyDescent="0.25">
      <c r="A428" s="3" t="s">
        <v>531</v>
      </c>
      <c r="B428" s="3">
        <v>68</v>
      </c>
      <c r="C428" s="3" t="s">
        <v>93</v>
      </c>
      <c r="D428" s="3" t="s">
        <v>23</v>
      </c>
      <c r="E428" s="5">
        <v>9.66</v>
      </c>
      <c r="F428" s="3">
        <v>27</v>
      </c>
      <c r="G428" s="3" t="s">
        <v>84</v>
      </c>
      <c r="H428" s="3" t="s">
        <v>85</v>
      </c>
      <c r="I428" s="5">
        <v>17.989999999999998</v>
      </c>
      <c r="J428" s="3">
        <v>0</v>
      </c>
      <c r="K428" s="3" t="s">
        <v>126</v>
      </c>
      <c r="L428" s="3">
        <v>5</v>
      </c>
      <c r="M428" s="5">
        <v>0.35</v>
      </c>
      <c r="N428" s="3" t="s">
        <v>91</v>
      </c>
    </row>
    <row r="429" spans="1:14" x14ac:dyDescent="0.25">
      <c r="A429" s="3" t="s">
        <v>532</v>
      </c>
      <c r="B429" s="3">
        <v>70</v>
      </c>
      <c r="C429" s="3" t="s">
        <v>93</v>
      </c>
      <c r="D429" s="3" t="s">
        <v>23</v>
      </c>
      <c r="E429" s="5">
        <v>0.36</v>
      </c>
      <c r="F429" s="3">
        <v>15</v>
      </c>
      <c r="G429" s="3" t="s">
        <v>98</v>
      </c>
      <c r="H429" s="3" t="s">
        <v>85</v>
      </c>
      <c r="I429" s="5">
        <v>17.989999999999998</v>
      </c>
      <c r="J429" s="3">
        <v>1</v>
      </c>
      <c r="K429" s="3" t="s">
        <v>86</v>
      </c>
      <c r="L429" s="3">
        <v>5</v>
      </c>
      <c r="M429" s="5">
        <v>0.02</v>
      </c>
      <c r="N429" s="3" t="s">
        <v>91</v>
      </c>
    </row>
    <row r="430" spans="1:14" x14ac:dyDescent="0.25">
      <c r="A430" s="3" t="s">
        <v>533</v>
      </c>
      <c r="B430" s="3">
        <v>68</v>
      </c>
      <c r="C430" s="3" t="s">
        <v>106</v>
      </c>
      <c r="D430" s="3" t="s">
        <v>19</v>
      </c>
      <c r="E430" s="5">
        <v>7.63</v>
      </c>
      <c r="F430" s="3">
        <v>23</v>
      </c>
      <c r="G430" s="3" t="s">
        <v>135</v>
      </c>
      <c r="H430" s="3" t="s">
        <v>122</v>
      </c>
      <c r="I430" s="5">
        <v>8.99</v>
      </c>
      <c r="J430" s="3">
        <v>0</v>
      </c>
      <c r="K430" s="3" t="s">
        <v>102</v>
      </c>
      <c r="L430" s="3">
        <v>4</v>
      </c>
      <c r="M430" s="5">
        <v>0.32</v>
      </c>
      <c r="N430" s="3" t="s">
        <v>96</v>
      </c>
    </row>
    <row r="431" spans="1:14" x14ac:dyDescent="0.25">
      <c r="A431" s="3" t="s">
        <v>534</v>
      </c>
      <c r="B431" s="3">
        <v>41</v>
      </c>
      <c r="C431" s="3" t="s">
        <v>93</v>
      </c>
      <c r="D431" s="3" t="s">
        <v>21</v>
      </c>
      <c r="E431" s="5">
        <v>6.47</v>
      </c>
      <c r="F431" s="3">
        <v>32</v>
      </c>
      <c r="G431" s="3" t="s">
        <v>84</v>
      </c>
      <c r="H431" s="3" t="s">
        <v>85</v>
      </c>
      <c r="I431" s="5">
        <v>13.99</v>
      </c>
      <c r="J431" s="3">
        <v>1</v>
      </c>
      <c r="K431" s="3" t="s">
        <v>86</v>
      </c>
      <c r="L431" s="3">
        <v>4</v>
      </c>
      <c r="M431" s="5">
        <v>0.2</v>
      </c>
      <c r="N431" s="3" t="s">
        <v>96</v>
      </c>
    </row>
    <row r="432" spans="1:14" x14ac:dyDescent="0.25">
      <c r="A432" s="3" t="s">
        <v>535</v>
      </c>
      <c r="B432" s="3">
        <v>58</v>
      </c>
      <c r="C432" s="3" t="s">
        <v>83</v>
      </c>
      <c r="D432" s="3" t="s">
        <v>23</v>
      </c>
      <c r="E432" s="5">
        <v>26.32</v>
      </c>
      <c r="F432" s="3">
        <v>18</v>
      </c>
      <c r="G432" s="3" t="s">
        <v>94</v>
      </c>
      <c r="H432" s="3" t="s">
        <v>90</v>
      </c>
      <c r="I432" s="5">
        <v>17.989999999999998</v>
      </c>
      <c r="J432" s="3">
        <v>0</v>
      </c>
      <c r="K432" s="3" t="s">
        <v>108</v>
      </c>
      <c r="L432" s="3">
        <v>4</v>
      </c>
      <c r="M432" s="5">
        <v>1.39</v>
      </c>
      <c r="N432" s="3" t="s">
        <v>117</v>
      </c>
    </row>
    <row r="433" spans="1:14" x14ac:dyDescent="0.25">
      <c r="A433" s="3" t="s">
        <v>536</v>
      </c>
      <c r="B433" s="3">
        <v>38</v>
      </c>
      <c r="C433" s="3" t="s">
        <v>93</v>
      </c>
      <c r="D433" s="3" t="s">
        <v>21</v>
      </c>
      <c r="E433" s="5">
        <v>7.34</v>
      </c>
      <c r="F433" s="3">
        <v>56</v>
      </c>
      <c r="G433" s="3" t="s">
        <v>89</v>
      </c>
      <c r="H433" s="3" t="s">
        <v>85</v>
      </c>
      <c r="I433" s="5">
        <v>13.99</v>
      </c>
      <c r="J433" s="3">
        <v>1</v>
      </c>
      <c r="K433" s="3" t="s">
        <v>86</v>
      </c>
      <c r="L433" s="3">
        <v>4</v>
      </c>
      <c r="M433" s="5">
        <v>0.13</v>
      </c>
      <c r="N433" s="3" t="s">
        <v>104</v>
      </c>
    </row>
    <row r="434" spans="1:14" x14ac:dyDescent="0.25">
      <c r="A434" s="3" t="s">
        <v>537</v>
      </c>
      <c r="B434" s="3">
        <v>33</v>
      </c>
      <c r="C434" s="3" t="s">
        <v>106</v>
      </c>
      <c r="D434" s="3" t="s">
        <v>19</v>
      </c>
      <c r="E434" s="5">
        <v>8.19</v>
      </c>
      <c r="F434" s="3">
        <v>53</v>
      </c>
      <c r="G434" s="3" t="s">
        <v>89</v>
      </c>
      <c r="H434" s="3" t="s">
        <v>85</v>
      </c>
      <c r="I434" s="5">
        <v>8.99</v>
      </c>
      <c r="J434" s="3">
        <v>1</v>
      </c>
      <c r="K434" s="3" t="s">
        <v>126</v>
      </c>
      <c r="L434" s="3">
        <v>1</v>
      </c>
      <c r="M434" s="5">
        <v>0.15</v>
      </c>
      <c r="N434" s="3" t="s">
        <v>112</v>
      </c>
    </row>
    <row r="435" spans="1:14" x14ac:dyDescent="0.25">
      <c r="A435" s="3" t="s">
        <v>538</v>
      </c>
      <c r="B435" s="3">
        <v>19</v>
      </c>
      <c r="C435" s="3" t="s">
        <v>93</v>
      </c>
      <c r="D435" s="3" t="s">
        <v>23</v>
      </c>
      <c r="E435" s="5">
        <v>11.05</v>
      </c>
      <c r="F435" s="3">
        <v>5</v>
      </c>
      <c r="G435" s="3" t="s">
        <v>98</v>
      </c>
      <c r="H435" s="3" t="s">
        <v>85</v>
      </c>
      <c r="I435" s="5">
        <v>17.989999999999998</v>
      </c>
      <c r="J435" s="3">
        <v>0</v>
      </c>
      <c r="K435" s="3" t="s">
        <v>86</v>
      </c>
      <c r="L435" s="3">
        <v>1</v>
      </c>
      <c r="M435" s="5">
        <v>1.84</v>
      </c>
      <c r="N435" s="3" t="s">
        <v>104</v>
      </c>
    </row>
    <row r="436" spans="1:14" x14ac:dyDescent="0.25">
      <c r="A436" s="3" t="s">
        <v>539</v>
      </c>
      <c r="B436" s="3">
        <v>65</v>
      </c>
      <c r="C436" s="3" t="s">
        <v>83</v>
      </c>
      <c r="D436" s="3" t="s">
        <v>19</v>
      </c>
      <c r="E436" s="5">
        <v>1.05</v>
      </c>
      <c r="F436" s="3">
        <v>51</v>
      </c>
      <c r="G436" s="3" t="s">
        <v>84</v>
      </c>
      <c r="H436" s="3" t="s">
        <v>90</v>
      </c>
      <c r="I436" s="5">
        <v>8.99</v>
      </c>
      <c r="J436" s="3">
        <v>1</v>
      </c>
      <c r="K436" s="3" t="s">
        <v>86</v>
      </c>
      <c r="L436" s="3">
        <v>2</v>
      </c>
      <c r="M436" s="5">
        <v>0.02</v>
      </c>
      <c r="N436" s="3" t="s">
        <v>91</v>
      </c>
    </row>
    <row r="437" spans="1:14" x14ac:dyDescent="0.25">
      <c r="A437" s="3" t="s">
        <v>540</v>
      </c>
      <c r="B437" s="3">
        <v>66</v>
      </c>
      <c r="C437" s="3" t="s">
        <v>106</v>
      </c>
      <c r="D437" s="3" t="s">
        <v>21</v>
      </c>
      <c r="E437" s="5">
        <v>27.5</v>
      </c>
      <c r="F437" s="3">
        <v>32</v>
      </c>
      <c r="G437" s="3" t="s">
        <v>84</v>
      </c>
      <c r="H437" s="3" t="s">
        <v>90</v>
      </c>
      <c r="I437" s="5">
        <v>13.99</v>
      </c>
      <c r="J437" s="3">
        <v>0</v>
      </c>
      <c r="K437" s="3" t="s">
        <v>86</v>
      </c>
      <c r="L437" s="3">
        <v>3</v>
      </c>
      <c r="M437" s="5">
        <v>0.83</v>
      </c>
      <c r="N437" s="3" t="s">
        <v>104</v>
      </c>
    </row>
    <row r="438" spans="1:14" x14ac:dyDescent="0.25">
      <c r="A438" s="3" t="s">
        <v>541</v>
      </c>
      <c r="B438" s="3">
        <v>28</v>
      </c>
      <c r="C438" s="3" t="s">
        <v>106</v>
      </c>
      <c r="D438" s="3" t="s">
        <v>19</v>
      </c>
      <c r="E438" s="5">
        <v>9.85</v>
      </c>
      <c r="F438" s="3">
        <v>46</v>
      </c>
      <c r="G438" s="3" t="s">
        <v>135</v>
      </c>
      <c r="H438" s="3" t="s">
        <v>120</v>
      </c>
      <c r="I438" s="5">
        <v>8.99</v>
      </c>
      <c r="J438" s="3">
        <v>1</v>
      </c>
      <c r="K438" s="3" t="s">
        <v>86</v>
      </c>
      <c r="L438" s="3">
        <v>5</v>
      </c>
      <c r="M438" s="5">
        <v>0.21</v>
      </c>
      <c r="N438" s="3" t="s">
        <v>96</v>
      </c>
    </row>
    <row r="439" spans="1:14" x14ac:dyDescent="0.25">
      <c r="A439" s="3" t="s">
        <v>542</v>
      </c>
      <c r="B439" s="3">
        <v>66</v>
      </c>
      <c r="C439" s="3" t="s">
        <v>93</v>
      </c>
      <c r="D439" s="3" t="s">
        <v>23</v>
      </c>
      <c r="E439" s="5">
        <v>5.22</v>
      </c>
      <c r="F439" s="3">
        <v>28</v>
      </c>
      <c r="G439" s="3" t="s">
        <v>94</v>
      </c>
      <c r="H439" s="3" t="s">
        <v>120</v>
      </c>
      <c r="I439" s="5">
        <v>17.989999999999998</v>
      </c>
      <c r="J439" s="3">
        <v>0</v>
      </c>
      <c r="K439" s="3" t="s">
        <v>95</v>
      </c>
      <c r="L439" s="3">
        <v>5</v>
      </c>
      <c r="M439" s="5">
        <v>0.18</v>
      </c>
      <c r="N439" s="3" t="s">
        <v>87</v>
      </c>
    </row>
    <row r="440" spans="1:14" x14ac:dyDescent="0.25">
      <c r="A440" s="3" t="s">
        <v>543</v>
      </c>
      <c r="B440" s="3">
        <v>21</v>
      </c>
      <c r="C440" s="3" t="s">
        <v>93</v>
      </c>
      <c r="D440" s="3" t="s">
        <v>19</v>
      </c>
      <c r="E440" s="5">
        <v>19.14</v>
      </c>
      <c r="F440" s="3">
        <v>28</v>
      </c>
      <c r="G440" s="3" t="s">
        <v>135</v>
      </c>
      <c r="H440" s="3" t="s">
        <v>120</v>
      </c>
      <c r="I440" s="5">
        <v>8.99</v>
      </c>
      <c r="J440" s="3">
        <v>0</v>
      </c>
      <c r="K440" s="3" t="s">
        <v>95</v>
      </c>
      <c r="L440" s="3">
        <v>2</v>
      </c>
      <c r="M440" s="5">
        <v>0.66</v>
      </c>
      <c r="N440" s="3" t="s">
        <v>112</v>
      </c>
    </row>
    <row r="441" spans="1:14" x14ac:dyDescent="0.25">
      <c r="A441" s="3" t="s">
        <v>544</v>
      </c>
      <c r="B441" s="3">
        <v>23</v>
      </c>
      <c r="C441" s="3" t="s">
        <v>83</v>
      </c>
      <c r="D441" s="3" t="s">
        <v>19</v>
      </c>
      <c r="E441" s="5">
        <v>10.73</v>
      </c>
      <c r="F441" s="3">
        <v>35</v>
      </c>
      <c r="G441" s="3" t="s">
        <v>89</v>
      </c>
      <c r="H441" s="3" t="s">
        <v>122</v>
      </c>
      <c r="I441" s="5">
        <v>8.99</v>
      </c>
      <c r="J441" s="3">
        <v>1</v>
      </c>
      <c r="K441" s="3" t="s">
        <v>126</v>
      </c>
      <c r="L441" s="3">
        <v>5</v>
      </c>
      <c r="M441" s="5">
        <v>0.3</v>
      </c>
      <c r="N441" s="3" t="s">
        <v>112</v>
      </c>
    </row>
    <row r="442" spans="1:14" x14ac:dyDescent="0.25">
      <c r="A442" s="3" t="s">
        <v>545</v>
      </c>
      <c r="B442" s="3">
        <v>30</v>
      </c>
      <c r="C442" s="3" t="s">
        <v>106</v>
      </c>
      <c r="D442" s="3" t="s">
        <v>21</v>
      </c>
      <c r="E442" s="5">
        <v>5.0999999999999996</v>
      </c>
      <c r="F442" s="3">
        <v>9</v>
      </c>
      <c r="G442" s="3" t="s">
        <v>135</v>
      </c>
      <c r="H442" s="3" t="s">
        <v>85</v>
      </c>
      <c r="I442" s="5">
        <v>13.99</v>
      </c>
      <c r="J442" s="3">
        <v>0</v>
      </c>
      <c r="K442" s="3" t="s">
        <v>108</v>
      </c>
      <c r="L442" s="3">
        <v>5</v>
      </c>
      <c r="M442" s="5">
        <v>0.51</v>
      </c>
      <c r="N442" s="3" t="s">
        <v>112</v>
      </c>
    </row>
    <row r="443" spans="1:14" x14ac:dyDescent="0.25">
      <c r="A443" s="3" t="s">
        <v>546</v>
      </c>
      <c r="B443" s="3">
        <v>36</v>
      </c>
      <c r="C443" s="3" t="s">
        <v>83</v>
      </c>
      <c r="D443" s="3" t="s">
        <v>19</v>
      </c>
      <c r="E443" s="5">
        <v>16.649999999999999</v>
      </c>
      <c r="F443" s="3">
        <v>36</v>
      </c>
      <c r="G443" s="3" t="s">
        <v>98</v>
      </c>
      <c r="H443" s="3" t="s">
        <v>122</v>
      </c>
      <c r="I443" s="5">
        <v>8.99</v>
      </c>
      <c r="J443" s="3">
        <v>1</v>
      </c>
      <c r="K443" s="3" t="s">
        <v>102</v>
      </c>
      <c r="L443" s="3">
        <v>2</v>
      </c>
      <c r="M443" s="5">
        <v>0.45</v>
      </c>
      <c r="N443" s="3" t="s">
        <v>117</v>
      </c>
    </row>
    <row r="444" spans="1:14" x14ac:dyDescent="0.25">
      <c r="A444" s="3" t="s">
        <v>547</v>
      </c>
      <c r="B444" s="3">
        <v>32</v>
      </c>
      <c r="C444" s="3" t="s">
        <v>83</v>
      </c>
      <c r="D444" s="3" t="s">
        <v>23</v>
      </c>
      <c r="E444" s="5">
        <v>45.98</v>
      </c>
      <c r="F444" s="3">
        <v>45</v>
      </c>
      <c r="G444" s="3" t="s">
        <v>94</v>
      </c>
      <c r="H444" s="3" t="s">
        <v>120</v>
      </c>
      <c r="I444" s="5">
        <v>17.989999999999998</v>
      </c>
      <c r="J444" s="3">
        <v>0</v>
      </c>
      <c r="K444" s="3" t="s">
        <v>95</v>
      </c>
      <c r="L444" s="3">
        <v>1</v>
      </c>
      <c r="M444" s="5">
        <v>1</v>
      </c>
      <c r="N444" s="3" t="s">
        <v>112</v>
      </c>
    </row>
    <row r="445" spans="1:14" x14ac:dyDescent="0.25">
      <c r="A445" s="3" t="s">
        <v>548</v>
      </c>
      <c r="B445" s="3">
        <v>18</v>
      </c>
      <c r="C445" s="3" t="s">
        <v>106</v>
      </c>
      <c r="D445" s="3" t="s">
        <v>21</v>
      </c>
      <c r="E445" s="5">
        <v>20.65</v>
      </c>
      <c r="F445" s="3">
        <v>19</v>
      </c>
      <c r="G445" s="3" t="s">
        <v>135</v>
      </c>
      <c r="H445" s="3" t="s">
        <v>122</v>
      </c>
      <c r="I445" s="5">
        <v>13.99</v>
      </c>
      <c r="J445" s="3">
        <v>0</v>
      </c>
      <c r="K445" s="3" t="s">
        <v>95</v>
      </c>
      <c r="L445" s="3">
        <v>4</v>
      </c>
      <c r="M445" s="5">
        <v>1.03</v>
      </c>
      <c r="N445" s="3" t="s">
        <v>91</v>
      </c>
    </row>
    <row r="446" spans="1:14" x14ac:dyDescent="0.25">
      <c r="A446" s="3" t="s">
        <v>549</v>
      </c>
      <c r="B446" s="3">
        <v>40</v>
      </c>
      <c r="C446" s="3" t="s">
        <v>106</v>
      </c>
      <c r="D446" s="3" t="s">
        <v>19</v>
      </c>
      <c r="E446" s="5">
        <v>10.98</v>
      </c>
      <c r="F446" s="3">
        <v>28</v>
      </c>
      <c r="G446" s="3" t="s">
        <v>114</v>
      </c>
      <c r="H446" s="3" t="s">
        <v>90</v>
      </c>
      <c r="I446" s="5">
        <v>8.99</v>
      </c>
      <c r="J446" s="3">
        <v>1</v>
      </c>
      <c r="K446" s="3" t="s">
        <v>102</v>
      </c>
      <c r="L446" s="3">
        <v>1</v>
      </c>
      <c r="M446" s="5">
        <v>0.38</v>
      </c>
      <c r="N446" s="3" t="s">
        <v>87</v>
      </c>
    </row>
    <row r="447" spans="1:14" x14ac:dyDescent="0.25">
      <c r="A447" s="3" t="s">
        <v>550</v>
      </c>
      <c r="B447" s="3">
        <v>28</v>
      </c>
      <c r="C447" s="3" t="s">
        <v>106</v>
      </c>
      <c r="D447" s="3" t="s">
        <v>21</v>
      </c>
      <c r="E447" s="5">
        <v>1.78</v>
      </c>
      <c r="F447" s="3">
        <v>35</v>
      </c>
      <c r="G447" s="3" t="s">
        <v>114</v>
      </c>
      <c r="H447" s="3" t="s">
        <v>90</v>
      </c>
      <c r="I447" s="5">
        <v>13.99</v>
      </c>
      <c r="J447" s="3">
        <v>1</v>
      </c>
      <c r="K447" s="3" t="s">
        <v>102</v>
      </c>
      <c r="L447" s="3">
        <v>3</v>
      </c>
      <c r="M447" s="5">
        <v>0.05</v>
      </c>
      <c r="N447" s="3" t="s">
        <v>87</v>
      </c>
    </row>
    <row r="448" spans="1:14" x14ac:dyDescent="0.25">
      <c r="A448" s="3" t="s">
        <v>551</v>
      </c>
      <c r="B448" s="3">
        <v>32</v>
      </c>
      <c r="C448" s="3" t="s">
        <v>106</v>
      </c>
      <c r="D448" s="3" t="s">
        <v>23</v>
      </c>
      <c r="E448" s="5">
        <v>4.1100000000000003</v>
      </c>
      <c r="F448" s="3">
        <v>45</v>
      </c>
      <c r="G448" s="3" t="s">
        <v>94</v>
      </c>
      <c r="H448" s="3" t="s">
        <v>111</v>
      </c>
      <c r="I448" s="5">
        <v>17.989999999999998</v>
      </c>
      <c r="J448" s="3">
        <v>1</v>
      </c>
      <c r="K448" s="3" t="s">
        <v>126</v>
      </c>
      <c r="L448" s="3">
        <v>5</v>
      </c>
      <c r="M448" s="5">
        <v>0.09</v>
      </c>
      <c r="N448" s="3" t="s">
        <v>87</v>
      </c>
    </row>
    <row r="449" spans="1:14" x14ac:dyDescent="0.25">
      <c r="A449" s="3" t="s">
        <v>552</v>
      </c>
      <c r="B449" s="3">
        <v>20</v>
      </c>
      <c r="C449" s="3" t="s">
        <v>83</v>
      </c>
      <c r="D449" s="3" t="s">
        <v>21</v>
      </c>
      <c r="E449" s="5">
        <v>21.21</v>
      </c>
      <c r="F449" s="3">
        <v>0</v>
      </c>
      <c r="G449" s="3" t="s">
        <v>135</v>
      </c>
      <c r="H449" s="3" t="s">
        <v>90</v>
      </c>
      <c r="I449" s="5">
        <v>13.99</v>
      </c>
      <c r="J449" s="3">
        <v>0</v>
      </c>
      <c r="K449" s="3" t="s">
        <v>95</v>
      </c>
      <c r="L449" s="3">
        <v>2</v>
      </c>
      <c r="M449" s="5">
        <v>21.21</v>
      </c>
      <c r="N449" s="3" t="s">
        <v>96</v>
      </c>
    </row>
    <row r="450" spans="1:14" x14ac:dyDescent="0.25">
      <c r="A450" s="3" t="s">
        <v>553</v>
      </c>
      <c r="B450" s="3">
        <v>67</v>
      </c>
      <c r="C450" s="3" t="s">
        <v>93</v>
      </c>
      <c r="D450" s="3" t="s">
        <v>23</v>
      </c>
      <c r="E450" s="5">
        <v>15.45</v>
      </c>
      <c r="F450" s="3">
        <v>46</v>
      </c>
      <c r="G450" s="3" t="s">
        <v>84</v>
      </c>
      <c r="H450" s="3" t="s">
        <v>120</v>
      </c>
      <c r="I450" s="5">
        <v>17.989999999999998</v>
      </c>
      <c r="J450" s="3">
        <v>1</v>
      </c>
      <c r="K450" s="3" t="s">
        <v>86</v>
      </c>
      <c r="L450" s="3">
        <v>5</v>
      </c>
      <c r="M450" s="5">
        <v>0.33</v>
      </c>
      <c r="N450" s="3" t="s">
        <v>112</v>
      </c>
    </row>
    <row r="451" spans="1:14" x14ac:dyDescent="0.25">
      <c r="A451" s="3" t="s">
        <v>554</v>
      </c>
      <c r="B451" s="3">
        <v>31</v>
      </c>
      <c r="C451" s="3" t="s">
        <v>106</v>
      </c>
      <c r="D451" s="3" t="s">
        <v>23</v>
      </c>
      <c r="E451" s="5">
        <v>12</v>
      </c>
      <c r="F451" s="3">
        <v>2</v>
      </c>
      <c r="G451" s="3" t="s">
        <v>89</v>
      </c>
      <c r="H451" s="3" t="s">
        <v>90</v>
      </c>
      <c r="I451" s="5">
        <v>17.989999999999998</v>
      </c>
      <c r="J451" s="3">
        <v>0</v>
      </c>
      <c r="K451" s="3" t="s">
        <v>126</v>
      </c>
      <c r="L451" s="3">
        <v>2</v>
      </c>
      <c r="M451" s="5">
        <v>4</v>
      </c>
      <c r="N451" s="3" t="s">
        <v>112</v>
      </c>
    </row>
    <row r="452" spans="1:14" x14ac:dyDescent="0.25">
      <c r="A452" s="3" t="s">
        <v>555</v>
      </c>
      <c r="B452" s="3">
        <v>19</v>
      </c>
      <c r="C452" s="3" t="s">
        <v>83</v>
      </c>
      <c r="D452" s="3" t="s">
        <v>23</v>
      </c>
      <c r="E452" s="5">
        <v>1.44</v>
      </c>
      <c r="F452" s="3">
        <v>40</v>
      </c>
      <c r="G452" s="3" t="s">
        <v>114</v>
      </c>
      <c r="H452" s="3" t="s">
        <v>85</v>
      </c>
      <c r="I452" s="5">
        <v>17.989999999999998</v>
      </c>
      <c r="J452" s="3">
        <v>1</v>
      </c>
      <c r="K452" s="3" t="s">
        <v>86</v>
      </c>
      <c r="L452" s="3">
        <v>5</v>
      </c>
      <c r="M452" s="5">
        <v>0.04</v>
      </c>
      <c r="N452" s="3" t="s">
        <v>112</v>
      </c>
    </row>
    <row r="453" spans="1:14" x14ac:dyDescent="0.25">
      <c r="A453" s="3" t="s">
        <v>556</v>
      </c>
      <c r="B453" s="3">
        <v>47</v>
      </c>
      <c r="C453" s="3" t="s">
        <v>83</v>
      </c>
      <c r="D453" s="3" t="s">
        <v>21</v>
      </c>
      <c r="E453" s="5">
        <v>8.67</v>
      </c>
      <c r="F453" s="3">
        <v>41</v>
      </c>
      <c r="G453" s="3" t="s">
        <v>135</v>
      </c>
      <c r="H453" s="3" t="s">
        <v>111</v>
      </c>
      <c r="I453" s="5">
        <v>13.99</v>
      </c>
      <c r="J453" s="3">
        <v>1</v>
      </c>
      <c r="K453" s="3" t="s">
        <v>108</v>
      </c>
      <c r="L453" s="3">
        <v>2</v>
      </c>
      <c r="M453" s="5">
        <v>0.21</v>
      </c>
      <c r="N453" s="3" t="s">
        <v>91</v>
      </c>
    </row>
    <row r="454" spans="1:14" x14ac:dyDescent="0.25">
      <c r="A454" s="3" t="s">
        <v>557</v>
      </c>
      <c r="B454" s="3">
        <v>28</v>
      </c>
      <c r="C454" s="3" t="s">
        <v>93</v>
      </c>
      <c r="D454" s="3" t="s">
        <v>23</v>
      </c>
      <c r="E454" s="5">
        <v>27.06</v>
      </c>
      <c r="F454" s="3">
        <v>55</v>
      </c>
      <c r="G454" s="3" t="s">
        <v>135</v>
      </c>
      <c r="H454" s="3" t="s">
        <v>122</v>
      </c>
      <c r="I454" s="5">
        <v>17.989999999999998</v>
      </c>
      <c r="J454" s="3">
        <v>0</v>
      </c>
      <c r="K454" s="3" t="s">
        <v>102</v>
      </c>
      <c r="L454" s="3">
        <v>4</v>
      </c>
      <c r="M454" s="5">
        <v>0.48</v>
      </c>
      <c r="N454" s="3" t="s">
        <v>87</v>
      </c>
    </row>
    <row r="455" spans="1:14" x14ac:dyDescent="0.25">
      <c r="A455" s="3" t="s">
        <v>558</v>
      </c>
      <c r="B455" s="3">
        <v>22</v>
      </c>
      <c r="C455" s="3" t="s">
        <v>93</v>
      </c>
      <c r="D455" s="3" t="s">
        <v>23</v>
      </c>
      <c r="E455" s="5">
        <v>7.24</v>
      </c>
      <c r="F455" s="3">
        <v>30</v>
      </c>
      <c r="G455" s="3" t="s">
        <v>98</v>
      </c>
      <c r="H455" s="3" t="s">
        <v>122</v>
      </c>
      <c r="I455" s="5">
        <v>17.989999999999998</v>
      </c>
      <c r="J455" s="3">
        <v>0</v>
      </c>
      <c r="K455" s="3" t="s">
        <v>108</v>
      </c>
      <c r="L455" s="3">
        <v>2</v>
      </c>
      <c r="M455" s="5">
        <v>0.23</v>
      </c>
      <c r="N455" s="3" t="s">
        <v>104</v>
      </c>
    </row>
    <row r="456" spans="1:14" x14ac:dyDescent="0.25">
      <c r="A456" s="3" t="s">
        <v>559</v>
      </c>
      <c r="B456" s="3">
        <v>29</v>
      </c>
      <c r="C456" s="3" t="s">
        <v>106</v>
      </c>
      <c r="D456" s="3" t="s">
        <v>23</v>
      </c>
      <c r="E456" s="5">
        <v>63.39</v>
      </c>
      <c r="F456" s="3">
        <v>37</v>
      </c>
      <c r="G456" s="3" t="s">
        <v>135</v>
      </c>
      <c r="H456" s="3" t="s">
        <v>122</v>
      </c>
      <c r="I456" s="5">
        <v>17.989999999999998</v>
      </c>
      <c r="J456" s="3">
        <v>0</v>
      </c>
      <c r="K456" s="3" t="s">
        <v>86</v>
      </c>
      <c r="L456" s="3">
        <v>4</v>
      </c>
      <c r="M456" s="5">
        <v>1.67</v>
      </c>
      <c r="N456" s="3" t="s">
        <v>112</v>
      </c>
    </row>
    <row r="457" spans="1:14" x14ac:dyDescent="0.25">
      <c r="A457" s="3" t="s">
        <v>560</v>
      </c>
      <c r="B457" s="3">
        <v>63</v>
      </c>
      <c r="C457" s="3" t="s">
        <v>106</v>
      </c>
      <c r="D457" s="3" t="s">
        <v>19</v>
      </c>
      <c r="E457" s="5">
        <v>1.44</v>
      </c>
      <c r="F457" s="3">
        <v>26</v>
      </c>
      <c r="G457" s="3" t="s">
        <v>89</v>
      </c>
      <c r="H457" s="3" t="s">
        <v>90</v>
      </c>
      <c r="I457" s="5">
        <v>8.99</v>
      </c>
      <c r="J457" s="3">
        <v>1</v>
      </c>
      <c r="K457" s="3" t="s">
        <v>102</v>
      </c>
      <c r="L457" s="3">
        <v>1</v>
      </c>
      <c r="M457" s="5">
        <v>0.05</v>
      </c>
      <c r="N457" s="3" t="s">
        <v>117</v>
      </c>
    </row>
    <row r="458" spans="1:14" x14ac:dyDescent="0.25">
      <c r="A458" s="3" t="s">
        <v>561</v>
      </c>
      <c r="B458" s="3">
        <v>42</v>
      </c>
      <c r="C458" s="3" t="s">
        <v>83</v>
      </c>
      <c r="D458" s="3" t="s">
        <v>23</v>
      </c>
      <c r="E458" s="5">
        <v>4.26</v>
      </c>
      <c r="F458" s="3">
        <v>6</v>
      </c>
      <c r="G458" s="3" t="s">
        <v>135</v>
      </c>
      <c r="H458" s="3" t="s">
        <v>122</v>
      </c>
      <c r="I458" s="5">
        <v>17.989999999999998</v>
      </c>
      <c r="J458" s="3">
        <v>0</v>
      </c>
      <c r="K458" s="3" t="s">
        <v>95</v>
      </c>
      <c r="L458" s="3">
        <v>5</v>
      </c>
      <c r="M458" s="5">
        <v>0.61</v>
      </c>
      <c r="N458" s="3" t="s">
        <v>99</v>
      </c>
    </row>
    <row r="459" spans="1:14" x14ac:dyDescent="0.25">
      <c r="A459" s="3" t="s">
        <v>562</v>
      </c>
      <c r="B459" s="3">
        <v>68</v>
      </c>
      <c r="C459" s="3" t="s">
        <v>93</v>
      </c>
      <c r="D459" s="3" t="s">
        <v>21</v>
      </c>
      <c r="E459" s="5">
        <v>15.06</v>
      </c>
      <c r="F459" s="3">
        <v>20</v>
      </c>
      <c r="G459" s="3" t="s">
        <v>135</v>
      </c>
      <c r="H459" s="3" t="s">
        <v>90</v>
      </c>
      <c r="I459" s="5">
        <v>13.99</v>
      </c>
      <c r="J459" s="3">
        <v>0</v>
      </c>
      <c r="K459" s="3" t="s">
        <v>86</v>
      </c>
      <c r="L459" s="3">
        <v>1</v>
      </c>
      <c r="M459" s="5">
        <v>0.72</v>
      </c>
      <c r="N459" s="3" t="s">
        <v>104</v>
      </c>
    </row>
    <row r="460" spans="1:14" x14ac:dyDescent="0.25">
      <c r="A460" s="3" t="s">
        <v>563</v>
      </c>
      <c r="B460" s="3">
        <v>48</v>
      </c>
      <c r="C460" s="3" t="s">
        <v>106</v>
      </c>
      <c r="D460" s="3" t="s">
        <v>21</v>
      </c>
      <c r="E460" s="5">
        <v>29.96</v>
      </c>
      <c r="F460" s="3">
        <v>44</v>
      </c>
      <c r="G460" s="3" t="s">
        <v>89</v>
      </c>
      <c r="H460" s="3" t="s">
        <v>111</v>
      </c>
      <c r="I460" s="5">
        <v>13.99</v>
      </c>
      <c r="J460" s="3">
        <v>0</v>
      </c>
      <c r="K460" s="3" t="s">
        <v>95</v>
      </c>
      <c r="L460" s="3">
        <v>5</v>
      </c>
      <c r="M460" s="5">
        <v>0.67</v>
      </c>
      <c r="N460" s="3" t="s">
        <v>91</v>
      </c>
    </row>
    <row r="461" spans="1:14" x14ac:dyDescent="0.25">
      <c r="A461" s="3" t="s">
        <v>564</v>
      </c>
      <c r="B461" s="3">
        <v>45</v>
      </c>
      <c r="C461" s="3" t="s">
        <v>93</v>
      </c>
      <c r="D461" s="3" t="s">
        <v>23</v>
      </c>
      <c r="E461" s="5">
        <v>8.0500000000000007</v>
      </c>
      <c r="F461" s="3">
        <v>54</v>
      </c>
      <c r="G461" s="3" t="s">
        <v>84</v>
      </c>
      <c r="H461" s="3" t="s">
        <v>85</v>
      </c>
      <c r="I461" s="5">
        <v>17.989999999999998</v>
      </c>
      <c r="J461" s="3">
        <v>1</v>
      </c>
      <c r="K461" s="3" t="s">
        <v>95</v>
      </c>
      <c r="L461" s="3">
        <v>3</v>
      </c>
      <c r="M461" s="5">
        <v>0.15</v>
      </c>
      <c r="N461" s="3" t="s">
        <v>87</v>
      </c>
    </row>
    <row r="462" spans="1:14" x14ac:dyDescent="0.25">
      <c r="A462" s="3" t="s">
        <v>565</v>
      </c>
      <c r="B462" s="3">
        <v>57</v>
      </c>
      <c r="C462" s="3" t="s">
        <v>106</v>
      </c>
      <c r="D462" s="3" t="s">
        <v>21</v>
      </c>
      <c r="E462" s="5">
        <v>3.51</v>
      </c>
      <c r="F462" s="3">
        <v>50</v>
      </c>
      <c r="G462" s="3" t="s">
        <v>98</v>
      </c>
      <c r="H462" s="3" t="s">
        <v>111</v>
      </c>
      <c r="I462" s="5">
        <v>13.99</v>
      </c>
      <c r="J462" s="3">
        <v>1</v>
      </c>
      <c r="K462" s="3" t="s">
        <v>126</v>
      </c>
      <c r="L462" s="3">
        <v>1</v>
      </c>
      <c r="M462" s="5">
        <v>7.0000000000000007E-2</v>
      </c>
      <c r="N462" s="3" t="s">
        <v>117</v>
      </c>
    </row>
    <row r="463" spans="1:14" x14ac:dyDescent="0.25">
      <c r="A463" s="3" t="s">
        <v>566</v>
      </c>
      <c r="B463" s="3">
        <v>63</v>
      </c>
      <c r="C463" s="3" t="s">
        <v>106</v>
      </c>
      <c r="D463" s="3" t="s">
        <v>19</v>
      </c>
      <c r="E463" s="5">
        <v>2.5099999999999998</v>
      </c>
      <c r="F463" s="3">
        <v>31</v>
      </c>
      <c r="G463" s="3" t="s">
        <v>89</v>
      </c>
      <c r="H463" s="3" t="s">
        <v>111</v>
      </c>
      <c r="I463" s="5">
        <v>8.99</v>
      </c>
      <c r="J463" s="3">
        <v>1</v>
      </c>
      <c r="K463" s="3" t="s">
        <v>102</v>
      </c>
      <c r="L463" s="3">
        <v>3</v>
      </c>
      <c r="M463" s="5">
        <v>0.08</v>
      </c>
      <c r="N463" s="3" t="s">
        <v>112</v>
      </c>
    </row>
    <row r="464" spans="1:14" x14ac:dyDescent="0.25">
      <c r="A464" s="3" t="s">
        <v>567</v>
      </c>
      <c r="B464" s="3">
        <v>32</v>
      </c>
      <c r="C464" s="3" t="s">
        <v>93</v>
      </c>
      <c r="D464" s="3" t="s">
        <v>23</v>
      </c>
      <c r="E464" s="5">
        <v>1.8</v>
      </c>
      <c r="F464" s="3">
        <v>32</v>
      </c>
      <c r="G464" s="3" t="s">
        <v>114</v>
      </c>
      <c r="H464" s="3" t="s">
        <v>90</v>
      </c>
      <c r="I464" s="5">
        <v>17.989999999999998</v>
      </c>
      <c r="J464" s="3">
        <v>1</v>
      </c>
      <c r="K464" s="3" t="s">
        <v>108</v>
      </c>
      <c r="L464" s="3">
        <v>2</v>
      </c>
      <c r="M464" s="5">
        <v>0.05</v>
      </c>
      <c r="N464" s="3" t="s">
        <v>104</v>
      </c>
    </row>
    <row r="465" spans="1:14" x14ac:dyDescent="0.25">
      <c r="A465" s="3" t="s">
        <v>568</v>
      </c>
      <c r="B465" s="3">
        <v>70</v>
      </c>
      <c r="C465" s="3" t="s">
        <v>106</v>
      </c>
      <c r="D465" s="3" t="s">
        <v>21</v>
      </c>
      <c r="E465" s="5">
        <v>28.32</v>
      </c>
      <c r="F465" s="3">
        <v>3</v>
      </c>
      <c r="G465" s="3" t="s">
        <v>94</v>
      </c>
      <c r="H465" s="3" t="s">
        <v>122</v>
      </c>
      <c r="I465" s="5">
        <v>13.99</v>
      </c>
      <c r="J465" s="3">
        <v>0</v>
      </c>
      <c r="K465" s="3" t="s">
        <v>102</v>
      </c>
      <c r="L465" s="3">
        <v>3</v>
      </c>
      <c r="M465" s="5">
        <v>7.08</v>
      </c>
      <c r="N465" s="3" t="s">
        <v>87</v>
      </c>
    </row>
    <row r="466" spans="1:14" x14ac:dyDescent="0.25">
      <c r="A466" s="3" t="s">
        <v>569</v>
      </c>
      <c r="B466" s="3">
        <v>48</v>
      </c>
      <c r="C466" s="3" t="s">
        <v>93</v>
      </c>
      <c r="D466" s="3" t="s">
        <v>21</v>
      </c>
      <c r="E466" s="5">
        <v>4.1900000000000004</v>
      </c>
      <c r="F466" s="3">
        <v>0</v>
      </c>
      <c r="G466" s="3" t="s">
        <v>89</v>
      </c>
      <c r="H466" s="3" t="s">
        <v>122</v>
      </c>
      <c r="I466" s="5">
        <v>13.99</v>
      </c>
      <c r="J466" s="3">
        <v>0</v>
      </c>
      <c r="K466" s="3" t="s">
        <v>86</v>
      </c>
      <c r="L466" s="3">
        <v>2</v>
      </c>
      <c r="M466" s="5">
        <v>4.1900000000000004</v>
      </c>
      <c r="N466" s="3" t="s">
        <v>117</v>
      </c>
    </row>
    <row r="467" spans="1:14" x14ac:dyDescent="0.25">
      <c r="A467" s="3" t="s">
        <v>570</v>
      </c>
      <c r="B467" s="3">
        <v>66</v>
      </c>
      <c r="C467" s="3" t="s">
        <v>83</v>
      </c>
      <c r="D467" s="3" t="s">
        <v>21</v>
      </c>
      <c r="E467" s="5">
        <v>0.76</v>
      </c>
      <c r="F467" s="3">
        <v>44</v>
      </c>
      <c r="G467" s="3" t="s">
        <v>89</v>
      </c>
      <c r="H467" s="3" t="s">
        <v>122</v>
      </c>
      <c r="I467" s="5">
        <v>13.99</v>
      </c>
      <c r="J467" s="3">
        <v>1</v>
      </c>
      <c r="K467" s="3" t="s">
        <v>86</v>
      </c>
      <c r="L467" s="3">
        <v>2</v>
      </c>
      <c r="M467" s="5">
        <v>0.02</v>
      </c>
      <c r="N467" s="3" t="s">
        <v>87</v>
      </c>
    </row>
    <row r="468" spans="1:14" x14ac:dyDescent="0.25">
      <c r="A468" s="3" t="s">
        <v>571</v>
      </c>
      <c r="B468" s="3">
        <v>38</v>
      </c>
      <c r="C468" s="3" t="s">
        <v>106</v>
      </c>
      <c r="D468" s="3" t="s">
        <v>21</v>
      </c>
      <c r="E468" s="5">
        <v>0.61</v>
      </c>
      <c r="F468" s="3">
        <v>9</v>
      </c>
      <c r="G468" s="3" t="s">
        <v>135</v>
      </c>
      <c r="H468" s="3" t="s">
        <v>90</v>
      </c>
      <c r="I468" s="5">
        <v>13.99</v>
      </c>
      <c r="J468" s="3">
        <v>0</v>
      </c>
      <c r="K468" s="3" t="s">
        <v>126</v>
      </c>
      <c r="L468" s="3">
        <v>4</v>
      </c>
      <c r="M468" s="5">
        <v>0.06</v>
      </c>
      <c r="N468" s="3" t="s">
        <v>117</v>
      </c>
    </row>
    <row r="469" spans="1:14" x14ac:dyDescent="0.25">
      <c r="A469" s="3" t="s">
        <v>572</v>
      </c>
      <c r="B469" s="3">
        <v>67</v>
      </c>
      <c r="C469" s="3" t="s">
        <v>93</v>
      </c>
      <c r="D469" s="3" t="s">
        <v>23</v>
      </c>
      <c r="E469" s="5">
        <v>27.79</v>
      </c>
      <c r="F469" s="3">
        <v>28</v>
      </c>
      <c r="G469" s="3" t="s">
        <v>98</v>
      </c>
      <c r="H469" s="3" t="s">
        <v>85</v>
      </c>
      <c r="I469" s="5">
        <v>17.989999999999998</v>
      </c>
      <c r="J469" s="3">
        <v>0</v>
      </c>
      <c r="K469" s="3" t="s">
        <v>95</v>
      </c>
      <c r="L469" s="3">
        <v>4</v>
      </c>
      <c r="M469" s="5">
        <v>0.96</v>
      </c>
      <c r="N469" s="3" t="s">
        <v>87</v>
      </c>
    </row>
    <row r="470" spans="1:14" x14ac:dyDescent="0.25">
      <c r="A470" s="3" t="s">
        <v>573</v>
      </c>
      <c r="B470" s="3">
        <v>61</v>
      </c>
      <c r="C470" s="3" t="s">
        <v>93</v>
      </c>
      <c r="D470" s="3" t="s">
        <v>23</v>
      </c>
      <c r="E470" s="5">
        <v>16.13</v>
      </c>
      <c r="F470" s="3">
        <v>21</v>
      </c>
      <c r="G470" s="3" t="s">
        <v>89</v>
      </c>
      <c r="H470" s="3" t="s">
        <v>122</v>
      </c>
      <c r="I470" s="5">
        <v>17.989999999999998</v>
      </c>
      <c r="J470" s="3">
        <v>0</v>
      </c>
      <c r="K470" s="3" t="s">
        <v>95</v>
      </c>
      <c r="L470" s="3">
        <v>3</v>
      </c>
      <c r="M470" s="5">
        <v>0.73</v>
      </c>
      <c r="N470" s="3" t="s">
        <v>117</v>
      </c>
    </row>
    <row r="471" spans="1:14" x14ac:dyDescent="0.25">
      <c r="A471" s="3" t="s">
        <v>574</v>
      </c>
      <c r="B471" s="3">
        <v>32</v>
      </c>
      <c r="C471" s="3" t="s">
        <v>83</v>
      </c>
      <c r="D471" s="3" t="s">
        <v>23</v>
      </c>
      <c r="E471" s="5">
        <v>24.87</v>
      </c>
      <c r="F471" s="3">
        <v>41</v>
      </c>
      <c r="G471" s="3" t="s">
        <v>135</v>
      </c>
      <c r="H471" s="3" t="s">
        <v>122</v>
      </c>
      <c r="I471" s="5">
        <v>17.989999999999998</v>
      </c>
      <c r="J471" s="3">
        <v>0</v>
      </c>
      <c r="K471" s="3" t="s">
        <v>86</v>
      </c>
      <c r="L471" s="3">
        <v>5</v>
      </c>
      <c r="M471" s="5">
        <v>0.59</v>
      </c>
      <c r="N471" s="3" t="s">
        <v>91</v>
      </c>
    </row>
    <row r="472" spans="1:14" x14ac:dyDescent="0.25">
      <c r="A472" s="3" t="s">
        <v>575</v>
      </c>
      <c r="B472" s="3">
        <v>23</v>
      </c>
      <c r="C472" s="3" t="s">
        <v>93</v>
      </c>
      <c r="D472" s="3" t="s">
        <v>21</v>
      </c>
      <c r="E472" s="5">
        <v>29.18</v>
      </c>
      <c r="F472" s="3">
        <v>36</v>
      </c>
      <c r="G472" s="3" t="s">
        <v>98</v>
      </c>
      <c r="H472" s="3" t="s">
        <v>85</v>
      </c>
      <c r="I472" s="5">
        <v>13.99</v>
      </c>
      <c r="J472" s="3">
        <v>0</v>
      </c>
      <c r="K472" s="3" t="s">
        <v>102</v>
      </c>
      <c r="L472" s="3">
        <v>1</v>
      </c>
      <c r="M472" s="5">
        <v>0.79</v>
      </c>
      <c r="N472" s="3" t="s">
        <v>117</v>
      </c>
    </row>
    <row r="473" spans="1:14" x14ac:dyDescent="0.25">
      <c r="A473" s="3" t="s">
        <v>576</v>
      </c>
      <c r="B473" s="3">
        <v>30</v>
      </c>
      <c r="C473" s="3" t="s">
        <v>83</v>
      </c>
      <c r="D473" s="3" t="s">
        <v>23</v>
      </c>
      <c r="E473" s="5">
        <v>11.65</v>
      </c>
      <c r="F473" s="3">
        <v>21</v>
      </c>
      <c r="G473" s="3" t="s">
        <v>84</v>
      </c>
      <c r="H473" s="3" t="s">
        <v>111</v>
      </c>
      <c r="I473" s="5">
        <v>17.989999999999998</v>
      </c>
      <c r="J473" s="3">
        <v>0</v>
      </c>
      <c r="K473" s="3" t="s">
        <v>126</v>
      </c>
      <c r="L473" s="3">
        <v>5</v>
      </c>
      <c r="M473" s="5">
        <v>0.53</v>
      </c>
      <c r="N473" s="3" t="s">
        <v>104</v>
      </c>
    </row>
    <row r="474" spans="1:14" x14ac:dyDescent="0.25">
      <c r="A474" s="3" t="s">
        <v>577</v>
      </c>
      <c r="B474" s="3">
        <v>23</v>
      </c>
      <c r="C474" s="3" t="s">
        <v>106</v>
      </c>
      <c r="D474" s="3" t="s">
        <v>23</v>
      </c>
      <c r="E474" s="5">
        <v>6.55</v>
      </c>
      <c r="F474" s="3">
        <v>27</v>
      </c>
      <c r="G474" s="3" t="s">
        <v>98</v>
      </c>
      <c r="H474" s="3" t="s">
        <v>111</v>
      </c>
      <c r="I474" s="5">
        <v>17.989999999999998</v>
      </c>
      <c r="J474" s="3">
        <v>0</v>
      </c>
      <c r="K474" s="3" t="s">
        <v>108</v>
      </c>
      <c r="L474" s="3">
        <v>3</v>
      </c>
      <c r="M474" s="5">
        <v>0.23</v>
      </c>
      <c r="N474" s="3" t="s">
        <v>104</v>
      </c>
    </row>
    <row r="475" spans="1:14" x14ac:dyDescent="0.25">
      <c r="A475" s="3" t="s">
        <v>578</v>
      </c>
      <c r="B475" s="3">
        <v>20</v>
      </c>
      <c r="C475" s="3" t="s">
        <v>83</v>
      </c>
      <c r="D475" s="3" t="s">
        <v>21</v>
      </c>
      <c r="E475" s="5">
        <v>0.52</v>
      </c>
      <c r="F475" s="3">
        <v>29</v>
      </c>
      <c r="G475" s="3" t="s">
        <v>94</v>
      </c>
      <c r="H475" s="3" t="s">
        <v>85</v>
      </c>
      <c r="I475" s="5">
        <v>13.99</v>
      </c>
      <c r="J475" s="3">
        <v>1</v>
      </c>
      <c r="K475" s="3" t="s">
        <v>102</v>
      </c>
      <c r="L475" s="3">
        <v>1</v>
      </c>
      <c r="M475" s="5">
        <v>0.02</v>
      </c>
      <c r="N475" s="3" t="s">
        <v>104</v>
      </c>
    </row>
    <row r="476" spans="1:14" x14ac:dyDescent="0.25">
      <c r="A476" s="3" t="s">
        <v>579</v>
      </c>
      <c r="B476" s="3">
        <v>40</v>
      </c>
      <c r="C476" s="3" t="s">
        <v>93</v>
      </c>
      <c r="D476" s="3" t="s">
        <v>19</v>
      </c>
      <c r="E476" s="5">
        <v>7.31</v>
      </c>
      <c r="F476" s="3">
        <v>3</v>
      </c>
      <c r="G476" s="3" t="s">
        <v>84</v>
      </c>
      <c r="H476" s="3" t="s">
        <v>122</v>
      </c>
      <c r="I476" s="5">
        <v>8.99</v>
      </c>
      <c r="J476" s="3">
        <v>0</v>
      </c>
      <c r="K476" s="3" t="s">
        <v>102</v>
      </c>
      <c r="L476" s="3">
        <v>1</v>
      </c>
      <c r="M476" s="5">
        <v>1.83</v>
      </c>
      <c r="N476" s="3" t="s">
        <v>87</v>
      </c>
    </row>
    <row r="477" spans="1:14" x14ac:dyDescent="0.25">
      <c r="A477" s="3" t="s">
        <v>580</v>
      </c>
      <c r="B477" s="3">
        <v>28</v>
      </c>
      <c r="C477" s="3" t="s">
        <v>93</v>
      </c>
      <c r="D477" s="3" t="s">
        <v>19</v>
      </c>
      <c r="E477" s="5">
        <v>35.03</v>
      </c>
      <c r="F477" s="3">
        <v>37</v>
      </c>
      <c r="G477" s="3" t="s">
        <v>94</v>
      </c>
      <c r="H477" s="3" t="s">
        <v>120</v>
      </c>
      <c r="I477" s="5">
        <v>8.99</v>
      </c>
      <c r="J477" s="3">
        <v>0</v>
      </c>
      <c r="K477" s="3" t="s">
        <v>126</v>
      </c>
      <c r="L477" s="3">
        <v>4</v>
      </c>
      <c r="M477" s="5">
        <v>0.92</v>
      </c>
      <c r="N477" s="3" t="s">
        <v>112</v>
      </c>
    </row>
    <row r="478" spans="1:14" x14ac:dyDescent="0.25">
      <c r="A478" s="3" t="s">
        <v>581</v>
      </c>
      <c r="B478" s="3">
        <v>24</v>
      </c>
      <c r="C478" s="3" t="s">
        <v>93</v>
      </c>
      <c r="D478" s="3" t="s">
        <v>19</v>
      </c>
      <c r="E478" s="5">
        <v>9.0299999999999994</v>
      </c>
      <c r="F478" s="3">
        <v>52</v>
      </c>
      <c r="G478" s="3" t="s">
        <v>114</v>
      </c>
      <c r="H478" s="3" t="s">
        <v>90</v>
      </c>
      <c r="I478" s="5">
        <v>8.99</v>
      </c>
      <c r="J478" s="3">
        <v>1</v>
      </c>
      <c r="K478" s="3" t="s">
        <v>95</v>
      </c>
      <c r="L478" s="3">
        <v>1</v>
      </c>
      <c r="M478" s="5">
        <v>0.17</v>
      </c>
      <c r="N478" s="3" t="s">
        <v>117</v>
      </c>
    </row>
    <row r="479" spans="1:14" x14ac:dyDescent="0.25">
      <c r="A479" s="3" t="s">
        <v>582</v>
      </c>
      <c r="B479" s="3">
        <v>54</v>
      </c>
      <c r="C479" s="3" t="s">
        <v>83</v>
      </c>
      <c r="D479" s="3" t="s">
        <v>23</v>
      </c>
      <c r="E479" s="5">
        <v>14.2</v>
      </c>
      <c r="F479" s="3">
        <v>6</v>
      </c>
      <c r="G479" s="3" t="s">
        <v>89</v>
      </c>
      <c r="H479" s="3" t="s">
        <v>111</v>
      </c>
      <c r="I479" s="5">
        <v>17.989999999999998</v>
      </c>
      <c r="J479" s="3">
        <v>0</v>
      </c>
      <c r="K479" s="3" t="s">
        <v>95</v>
      </c>
      <c r="L479" s="3">
        <v>5</v>
      </c>
      <c r="M479" s="5">
        <v>2.0299999999999998</v>
      </c>
      <c r="N479" s="3" t="s">
        <v>104</v>
      </c>
    </row>
    <row r="480" spans="1:14" x14ac:dyDescent="0.25">
      <c r="A480" s="3" t="s">
        <v>583</v>
      </c>
      <c r="B480" s="3">
        <v>25</v>
      </c>
      <c r="C480" s="3" t="s">
        <v>93</v>
      </c>
      <c r="D480" s="3" t="s">
        <v>21</v>
      </c>
      <c r="E480" s="5">
        <v>8.01</v>
      </c>
      <c r="F480" s="3">
        <v>20</v>
      </c>
      <c r="G480" s="3" t="s">
        <v>114</v>
      </c>
      <c r="H480" s="3" t="s">
        <v>111</v>
      </c>
      <c r="I480" s="5">
        <v>13.99</v>
      </c>
      <c r="J480" s="3">
        <v>0</v>
      </c>
      <c r="K480" s="3" t="s">
        <v>126</v>
      </c>
      <c r="L480" s="3">
        <v>4</v>
      </c>
      <c r="M480" s="5">
        <v>0.38</v>
      </c>
      <c r="N480" s="3" t="s">
        <v>91</v>
      </c>
    </row>
    <row r="481" spans="1:14" x14ac:dyDescent="0.25">
      <c r="A481" s="3" t="s">
        <v>584</v>
      </c>
      <c r="B481" s="3">
        <v>35</v>
      </c>
      <c r="C481" s="3" t="s">
        <v>83</v>
      </c>
      <c r="D481" s="3" t="s">
        <v>19</v>
      </c>
      <c r="E481" s="5">
        <v>9.58</v>
      </c>
      <c r="F481" s="3">
        <v>13</v>
      </c>
      <c r="G481" s="3" t="s">
        <v>135</v>
      </c>
      <c r="H481" s="3" t="s">
        <v>90</v>
      </c>
      <c r="I481" s="5">
        <v>8.99</v>
      </c>
      <c r="J481" s="3">
        <v>0</v>
      </c>
      <c r="K481" s="3" t="s">
        <v>102</v>
      </c>
      <c r="L481" s="3">
        <v>1</v>
      </c>
      <c r="M481" s="5">
        <v>0.68</v>
      </c>
      <c r="N481" s="3" t="s">
        <v>99</v>
      </c>
    </row>
    <row r="482" spans="1:14" x14ac:dyDescent="0.25">
      <c r="A482" s="3" t="s">
        <v>585</v>
      </c>
      <c r="B482" s="3">
        <v>30</v>
      </c>
      <c r="C482" s="3" t="s">
        <v>93</v>
      </c>
      <c r="D482" s="3" t="s">
        <v>19</v>
      </c>
      <c r="E482" s="5">
        <v>0.36</v>
      </c>
      <c r="F482" s="3">
        <v>60</v>
      </c>
      <c r="G482" s="3" t="s">
        <v>84</v>
      </c>
      <c r="H482" s="3" t="s">
        <v>111</v>
      </c>
      <c r="I482" s="5">
        <v>8.99</v>
      </c>
      <c r="J482" s="3">
        <v>1</v>
      </c>
      <c r="K482" s="3" t="s">
        <v>102</v>
      </c>
      <c r="L482" s="3">
        <v>3</v>
      </c>
      <c r="M482" s="5">
        <v>0.01</v>
      </c>
      <c r="N482" s="3" t="s">
        <v>96</v>
      </c>
    </row>
    <row r="483" spans="1:14" x14ac:dyDescent="0.25">
      <c r="A483" s="3" t="s">
        <v>586</v>
      </c>
      <c r="B483" s="3">
        <v>36</v>
      </c>
      <c r="C483" s="3" t="s">
        <v>93</v>
      </c>
      <c r="D483" s="3" t="s">
        <v>19</v>
      </c>
      <c r="E483" s="5">
        <v>22.91</v>
      </c>
      <c r="F483" s="3">
        <v>0</v>
      </c>
      <c r="G483" s="3" t="s">
        <v>94</v>
      </c>
      <c r="H483" s="3" t="s">
        <v>85</v>
      </c>
      <c r="I483" s="5">
        <v>8.99</v>
      </c>
      <c r="J483" s="3">
        <v>0</v>
      </c>
      <c r="K483" s="3" t="s">
        <v>95</v>
      </c>
      <c r="L483" s="3">
        <v>1</v>
      </c>
      <c r="M483" s="5">
        <v>22.91</v>
      </c>
      <c r="N483" s="3" t="s">
        <v>96</v>
      </c>
    </row>
    <row r="484" spans="1:14" x14ac:dyDescent="0.25">
      <c r="A484" s="3" t="s">
        <v>587</v>
      </c>
      <c r="B484" s="3">
        <v>68</v>
      </c>
      <c r="C484" s="3" t="s">
        <v>93</v>
      </c>
      <c r="D484" s="3" t="s">
        <v>21</v>
      </c>
      <c r="E484" s="5">
        <v>18.489999999999998</v>
      </c>
      <c r="F484" s="3">
        <v>11</v>
      </c>
      <c r="G484" s="3" t="s">
        <v>114</v>
      </c>
      <c r="H484" s="3" t="s">
        <v>90</v>
      </c>
      <c r="I484" s="5">
        <v>13.99</v>
      </c>
      <c r="J484" s="3">
        <v>0</v>
      </c>
      <c r="K484" s="3" t="s">
        <v>86</v>
      </c>
      <c r="L484" s="3">
        <v>1</v>
      </c>
      <c r="M484" s="5">
        <v>1.54</v>
      </c>
      <c r="N484" s="3" t="s">
        <v>96</v>
      </c>
    </row>
    <row r="485" spans="1:14" x14ac:dyDescent="0.25">
      <c r="A485" s="3" t="s">
        <v>588</v>
      </c>
      <c r="B485" s="3">
        <v>29</v>
      </c>
      <c r="C485" s="3" t="s">
        <v>83</v>
      </c>
      <c r="D485" s="3" t="s">
        <v>19</v>
      </c>
      <c r="E485" s="5">
        <v>4.67</v>
      </c>
      <c r="F485" s="3">
        <v>5</v>
      </c>
      <c r="G485" s="3" t="s">
        <v>114</v>
      </c>
      <c r="H485" s="3" t="s">
        <v>111</v>
      </c>
      <c r="I485" s="5">
        <v>8.99</v>
      </c>
      <c r="J485" s="3">
        <v>0</v>
      </c>
      <c r="K485" s="3" t="s">
        <v>108</v>
      </c>
      <c r="L485" s="3">
        <v>3</v>
      </c>
      <c r="M485" s="5">
        <v>0.78</v>
      </c>
      <c r="N485" s="3" t="s">
        <v>91</v>
      </c>
    </row>
    <row r="486" spans="1:14" x14ac:dyDescent="0.25">
      <c r="A486" s="3" t="s">
        <v>589</v>
      </c>
      <c r="B486" s="3">
        <v>39</v>
      </c>
      <c r="C486" s="3" t="s">
        <v>93</v>
      </c>
      <c r="D486" s="3" t="s">
        <v>23</v>
      </c>
      <c r="E486" s="5">
        <v>17.14</v>
      </c>
      <c r="F486" s="3">
        <v>3</v>
      </c>
      <c r="G486" s="3" t="s">
        <v>94</v>
      </c>
      <c r="H486" s="3" t="s">
        <v>90</v>
      </c>
      <c r="I486" s="5">
        <v>17.989999999999998</v>
      </c>
      <c r="J486" s="3">
        <v>0</v>
      </c>
      <c r="K486" s="3" t="s">
        <v>126</v>
      </c>
      <c r="L486" s="3">
        <v>5</v>
      </c>
      <c r="M486" s="5">
        <v>4.29</v>
      </c>
      <c r="N486" s="3" t="s">
        <v>112</v>
      </c>
    </row>
    <row r="487" spans="1:14" x14ac:dyDescent="0.25">
      <c r="A487" s="3" t="s">
        <v>590</v>
      </c>
      <c r="B487" s="3">
        <v>61</v>
      </c>
      <c r="C487" s="3" t="s">
        <v>93</v>
      </c>
      <c r="D487" s="3" t="s">
        <v>23</v>
      </c>
      <c r="E487" s="5">
        <v>26.79</v>
      </c>
      <c r="F487" s="3">
        <v>34</v>
      </c>
      <c r="G487" s="3" t="s">
        <v>84</v>
      </c>
      <c r="H487" s="3" t="s">
        <v>85</v>
      </c>
      <c r="I487" s="5">
        <v>17.989999999999998</v>
      </c>
      <c r="J487" s="3">
        <v>0</v>
      </c>
      <c r="K487" s="3" t="s">
        <v>126</v>
      </c>
      <c r="L487" s="3">
        <v>4</v>
      </c>
      <c r="M487" s="5">
        <v>0.77</v>
      </c>
      <c r="N487" s="3" t="s">
        <v>91</v>
      </c>
    </row>
    <row r="488" spans="1:14" x14ac:dyDescent="0.25">
      <c r="A488" s="3" t="s">
        <v>591</v>
      </c>
      <c r="B488" s="3">
        <v>56</v>
      </c>
      <c r="C488" s="3" t="s">
        <v>93</v>
      </c>
      <c r="D488" s="3" t="s">
        <v>19</v>
      </c>
      <c r="E488" s="5">
        <v>0.97</v>
      </c>
      <c r="F488" s="3">
        <v>33</v>
      </c>
      <c r="G488" s="3" t="s">
        <v>94</v>
      </c>
      <c r="H488" s="3" t="s">
        <v>90</v>
      </c>
      <c r="I488" s="5">
        <v>8.99</v>
      </c>
      <c r="J488" s="3">
        <v>1</v>
      </c>
      <c r="K488" s="3" t="s">
        <v>102</v>
      </c>
      <c r="L488" s="3">
        <v>4</v>
      </c>
      <c r="M488" s="5">
        <v>0.03</v>
      </c>
      <c r="N488" s="3" t="s">
        <v>99</v>
      </c>
    </row>
    <row r="489" spans="1:14" x14ac:dyDescent="0.25">
      <c r="A489" s="3" t="s">
        <v>592</v>
      </c>
      <c r="B489" s="3">
        <v>61</v>
      </c>
      <c r="C489" s="3" t="s">
        <v>83</v>
      </c>
      <c r="D489" s="3" t="s">
        <v>23</v>
      </c>
      <c r="E489" s="5">
        <v>0.25</v>
      </c>
      <c r="F489" s="3">
        <v>1</v>
      </c>
      <c r="G489" s="3" t="s">
        <v>135</v>
      </c>
      <c r="H489" s="3" t="s">
        <v>120</v>
      </c>
      <c r="I489" s="5">
        <v>17.989999999999998</v>
      </c>
      <c r="J489" s="3">
        <v>0</v>
      </c>
      <c r="K489" s="3" t="s">
        <v>108</v>
      </c>
      <c r="L489" s="3">
        <v>2</v>
      </c>
      <c r="M489" s="5">
        <v>0.12</v>
      </c>
      <c r="N489" s="3" t="s">
        <v>91</v>
      </c>
    </row>
    <row r="490" spans="1:14" x14ac:dyDescent="0.25">
      <c r="A490" s="3" t="s">
        <v>593</v>
      </c>
      <c r="B490" s="3">
        <v>22</v>
      </c>
      <c r="C490" s="3" t="s">
        <v>83</v>
      </c>
      <c r="D490" s="3" t="s">
        <v>19</v>
      </c>
      <c r="E490" s="5">
        <v>13.16</v>
      </c>
      <c r="F490" s="3">
        <v>6</v>
      </c>
      <c r="G490" s="3" t="s">
        <v>89</v>
      </c>
      <c r="H490" s="3" t="s">
        <v>122</v>
      </c>
      <c r="I490" s="5">
        <v>8.99</v>
      </c>
      <c r="J490" s="3">
        <v>0</v>
      </c>
      <c r="K490" s="3" t="s">
        <v>102</v>
      </c>
      <c r="L490" s="3">
        <v>4</v>
      </c>
      <c r="M490" s="5">
        <v>1.88</v>
      </c>
      <c r="N490" s="3" t="s">
        <v>112</v>
      </c>
    </row>
    <row r="491" spans="1:14" x14ac:dyDescent="0.25">
      <c r="A491" s="3" t="s">
        <v>594</v>
      </c>
      <c r="B491" s="3">
        <v>49</v>
      </c>
      <c r="C491" s="3" t="s">
        <v>93</v>
      </c>
      <c r="D491" s="3" t="s">
        <v>19</v>
      </c>
      <c r="E491" s="5">
        <v>4.49</v>
      </c>
      <c r="F491" s="3">
        <v>57</v>
      </c>
      <c r="G491" s="3" t="s">
        <v>114</v>
      </c>
      <c r="H491" s="3" t="s">
        <v>122</v>
      </c>
      <c r="I491" s="5">
        <v>8.99</v>
      </c>
      <c r="J491" s="3">
        <v>1</v>
      </c>
      <c r="K491" s="3" t="s">
        <v>95</v>
      </c>
      <c r="L491" s="3">
        <v>5</v>
      </c>
      <c r="M491" s="5">
        <v>0.08</v>
      </c>
      <c r="N491" s="3" t="s">
        <v>117</v>
      </c>
    </row>
    <row r="492" spans="1:14" x14ac:dyDescent="0.25">
      <c r="A492" s="3" t="s">
        <v>595</v>
      </c>
      <c r="B492" s="3">
        <v>21</v>
      </c>
      <c r="C492" s="3" t="s">
        <v>83</v>
      </c>
      <c r="D492" s="3" t="s">
        <v>23</v>
      </c>
      <c r="E492" s="5">
        <v>6.28</v>
      </c>
      <c r="F492" s="3">
        <v>3</v>
      </c>
      <c r="G492" s="3" t="s">
        <v>114</v>
      </c>
      <c r="H492" s="3" t="s">
        <v>111</v>
      </c>
      <c r="I492" s="5">
        <v>17.989999999999998</v>
      </c>
      <c r="J492" s="3">
        <v>0</v>
      </c>
      <c r="K492" s="3" t="s">
        <v>95</v>
      </c>
      <c r="L492" s="3">
        <v>4</v>
      </c>
      <c r="M492" s="5">
        <v>1.57</v>
      </c>
      <c r="N492" s="3" t="s">
        <v>117</v>
      </c>
    </row>
    <row r="493" spans="1:14" x14ac:dyDescent="0.25">
      <c r="A493" s="3" t="s">
        <v>596</v>
      </c>
      <c r="B493" s="3">
        <v>58</v>
      </c>
      <c r="C493" s="3" t="s">
        <v>93</v>
      </c>
      <c r="D493" s="3" t="s">
        <v>19</v>
      </c>
      <c r="E493" s="5">
        <v>16.809999999999999</v>
      </c>
      <c r="F493" s="3">
        <v>1</v>
      </c>
      <c r="G493" s="3" t="s">
        <v>89</v>
      </c>
      <c r="H493" s="3" t="s">
        <v>85</v>
      </c>
      <c r="I493" s="5">
        <v>8.99</v>
      </c>
      <c r="J493" s="3">
        <v>0</v>
      </c>
      <c r="K493" s="3" t="s">
        <v>86</v>
      </c>
      <c r="L493" s="3">
        <v>2</v>
      </c>
      <c r="M493" s="5">
        <v>8.4</v>
      </c>
      <c r="N493" s="3" t="s">
        <v>99</v>
      </c>
    </row>
    <row r="494" spans="1:14" x14ac:dyDescent="0.25">
      <c r="A494" s="3" t="s">
        <v>597</v>
      </c>
      <c r="B494" s="3">
        <v>59</v>
      </c>
      <c r="C494" s="3" t="s">
        <v>83</v>
      </c>
      <c r="D494" s="3" t="s">
        <v>23</v>
      </c>
      <c r="E494" s="5">
        <v>28.38</v>
      </c>
      <c r="F494" s="3">
        <v>52</v>
      </c>
      <c r="G494" s="3" t="s">
        <v>84</v>
      </c>
      <c r="H494" s="3" t="s">
        <v>122</v>
      </c>
      <c r="I494" s="5">
        <v>17.989999999999998</v>
      </c>
      <c r="J494" s="3">
        <v>0</v>
      </c>
      <c r="K494" s="3" t="s">
        <v>108</v>
      </c>
      <c r="L494" s="3">
        <v>4</v>
      </c>
      <c r="M494" s="5">
        <v>0.54</v>
      </c>
      <c r="N494" s="3" t="s">
        <v>96</v>
      </c>
    </row>
    <row r="495" spans="1:14" x14ac:dyDescent="0.25">
      <c r="A495" s="3" t="s">
        <v>598</v>
      </c>
      <c r="B495" s="3">
        <v>32</v>
      </c>
      <c r="C495" s="3" t="s">
        <v>106</v>
      </c>
      <c r="D495" s="3" t="s">
        <v>19</v>
      </c>
      <c r="E495" s="5">
        <v>3.87</v>
      </c>
      <c r="F495" s="3">
        <v>32</v>
      </c>
      <c r="G495" s="3" t="s">
        <v>114</v>
      </c>
      <c r="H495" s="3" t="s">
        <v>85</v>
      </c>
      <c r="I495" s="5">
        <v>8.99</v>
      </c>
      <c r="J495" s="3">
        <v>1</v>
      </c>
      <c r="K495" s="3" t="s">
        <v>126</v>
      </c>
      <c r="L495" s="3">
        <v>2</v>
      </c>
      <c r="M495" s="5">
        <v>0.12</v>
      </c>
      <c r="N495" s="3" t="s">
        <v>96</v>
      </c>
    </row>
    <row r="496" spans="1:14" x14ac:dyDescent="0.25">
      <c r="A496" s="3" t="s">
        <v>599</v>
      </c>
      <c r="B496" s="3">
        <v>56</v>
      </c>
      <c r="C496" s="3" t="s">
        <v>83</v>
      </c>
      <c r="D496" s="3" t="s">
        <v>23</v>
      </c>
      <c r="E496" s="5">
        <v>1.28</v>
      </c>
      <c r="F496" s="3">
        <v>22</v>
      </c>
      <c r="G496" s="3" t="s">
        <v>84</v>
      </c>
      <c r="H496" s="3" t="s">
        <v>120</v>
      </c>
      <c r="I496" s="5">
        <v>17.989999999999998</v>
      </c>
      <c r="J496" s="3">
        <v>0</v>
      </c>
      <c r="K496" s="3" t="s">
        <v>108</v>
      </c>
      <c r="L496" s="3">
        <v>5</v>
      </c>
      <c r="M496" s="5">
        <v>0.06</v>
      </c>
      <c r="N496" s="3" t="s">
        <v>87</v>
      </c>
    </row>
    <row r="497" spans="1:14" x14ac:dyDescent="0.25">
      <c r="A497" s="3" t="s">
        <v>600</v>
      </c>
      <c r="B497" s="3">
        <v>45</v>
      </c>
      <c r="C497" s="3" t="s">
        <v>106</v>
      </c>
      <c r="D497" s="3" t="s">
        <v>23</v>
      </c>
      <c r="E497" s="5">
        <v>3.31</v>
      </c>
      <c r="F497" s="3">
        <v>34</v>
      </c>
      <c r="G497" s="3" t="s">
        <v>98</v>
      </c>
      <c r="H497" s="3" t="s">
        <v>122</v>
      </c>
      <c r="I497" s="5">
        <v>17.989999999999998</v>
      </c>
      <c r="J497" s="3">
        <v>1</v>
      </c>
      <c r="K497" s="3" t="s">
        <v>86</v>
      </c>
      <c r="L497" s="3">
        <v>2</v>
      </c>
      <c r="M497" s="5">
        <v>0.09</v>
      </c>
      <c r="N497" s="3" t="s">
        <v>96</v>
      </c>
    </row>
    <row r="498" spans="1:14" x14ac:dyDescent="0.25">
      <c r="A498" s="3" t="s">
        <v>601</v>
      </c>
      <c r="B498" s="3">
        <v>66</v>
      </c>
      <c r="C498" s="3" t="s">
        <v>106</v>
      </c>
      <c r="D498" s="3" t="s">
        <v>23</v>
      </c>
      <c r="E498" s="5">
        <v>22.68</v>
      </c>
      <c r="F498" s="3">
        <v>50</v>
      </c>
      <c r="G498" s="3" t="s">
        <v>89</v>
      </c>
      <c r="H498" s="3" t="s">
        <v>111</v>
      </c>
      <c r="I498" s="5">
        <v>17.989999999999998</v>
      </c>
      <c r="J498" s="3">
        <v>0</v>
      </c>
      <c r="K498" s="3" t="s">
        <v>108</v>
      </c>
      <c r="L498" s="3">
        <v>4</v>
      </c>
      <c r="M498" s="5">
        <v>0.44</v>
      </c>
      <c r="N498" s="3" t="s">
        <v>117</v>
      </c>
    </row>
    <row r="499" spans="1:14" x14ac:dyDescent="0.25">
      <c r="A499" s="3" t="s">
        <v>602</v>
      </c>
      <c r="B499" s="3">
        <v>33</v>
      </c>
      <c r="C499" s="3" t="s">
        <v>93</v>
      </c>
      <c r="D499" s="3" t="s">
        <v>23</v>
      </c>
      <c r="E499" s="5">
        <v>11.02</v>
      </c>
      <c r="F499" s="3">
        <v>22</v>
      </c>
      <c r="G499" s="3" t="s">
        <v>84</v>
      </c>
      <c r="H499" s="3" t="s">
        <v>85</v>
      </c>
      <c r="I499" s="5">
        <v>17.989999999999998</v>
      </c>
      <c r="J499" s="3">
        <v>0</v>
      </c>
      <c r="K499" s="3" t="s">
        <v>86</v>
      </c>
      <c r="L499" s="3">
        <v>4</v>
      </c>
      <c r="M499" s="5">
        <v>0.48</v>
      </c>
      <c r="N499" s="3" t="s">
        <v>96</v>
      </c>
    </row>
    <row r="500" spans="1:14" x14ac:dyDescent="0.25">
      <c r="A500" s="3" t="s">
        <v>603</v>
      </c>
      <c r="B500" s="3">
        <v>36</v>
      </c>
      <c r="C500" s="3" t="s">
        <v>83</v>
      </c>
      <c r="D500" s="3" t="s">
        <v>23</v>
      </c>
      <c r="E500" s="5">
        <v>23.5</v>
      </c>
      <c r="F500" s="3">
        <v>1</v>
      </c>
      <c r="G500" s="3" t="s">
        <v>98</v>
      </c>
      <c r="H500" s="3" t="s">
        <v>111</v>
      </c>
      <c r="I500" s="5">
        <v>17.989999999999998</v>
      </c>
      <c r="J500" s="3">
        <v>0</v>
      </c>
      <c r="K500" s="3" t="s">
        <v>108</v>
      </c>
      <c r="L500" s="3">
        <v>1</v>
      </c>
      <c r="M500" s="5">
        <v>11.75</v>
      </c>
      <c r="N500" s="3" t="s">
        <v>87</v>
      </c>
    </row>
    <row r="501" spans="1:14" x14ac:dyDescent="0.25">
      <c r="A501" s="3" t="s">
        <v>604</v>
      </c>
      <c r="B501" s="3">
        <v>54</v>
      </c>
      <c r="C501" s="3" t="s">
        <v>106</v>
      </c>
      <c r="D501" s="3" t="s">
        <v>19</v>
      </c>
      <c r="E501" s="5">
        <v>5.47</v>
      </c>
      <c r="F501" s="3">
        <v>36</v>
      </c>
      <c r="G501" s="3" t="s">
        <v>114</v>
      </c>
      <c r="H501" s="3" t="s">
        <v>90</v>
      </c>
      <c r="I501" s="5">
        <v>8.99</v>
      </c>
      <c r="J501" s="3">
        <v>1</v>
      </c>
      <c r="K501" s="3" t="s">
        <v>126</v>
      </c>
      <c r="L501" s="3">
        <v>1</v>
      </c>
      <c r="M501" s="5">
        <v>0.15</v>
      </c>
      <c r="N501" s="3" t="s">
        <v>112</v>
      </c>
    </row>
    <row r="502" spans="1:14" x14ac:dyDescent="0.25">
      <c r="A502" s="3" t="s">
        <v>605</v>
      </c>
      <c r="B502" s="3">
        <v>61</v>
      </c>
      <c r="C502" s="3" t="s">
        <v>106</v>
      </c>
      <c r="D502" s="3" t="s">
        <v>21</v>
      </c>
      <c r="E502" s="5">
        <v>21.36</v>
      </c>
      <c r="F502" s="3">
        <v>39</v>
      </c>
      <c r="G502" s="3" t="s">
        <v>94</v>
      </c>
      <c r="H502" s="3" t="s">
        <v>122</v>
      </c>
      <c r="I502" s="5">
        <v>13.99</v>
      </c>
      <c r="J502" s="3">
        <v>0</v>
      </c>
      <c r="K502" s="3" t="s">
        <v>102</v>
      </c>
      <c r="L502" s="3">
        <v>3</v>
      </c>
      <c r="M502" s="5">
        <v>0.53</v>
      </c>
      <c r="N502" s="3" t="s">
        <v>112</v>
      </c>
    </row>
    <row r="503" spans="1:14" x14ac:dyDescent="0.25">
      <c r="A503" s="3" t="s">
        <v>606</v>
      </c>
      <c r="B503" s="3">
        <v>53</v>
      </c>
      <c r="C503" s="3" t="s">
        <v>106</v>
      </c>
      <c r="D503" s="3" t="s">
        <v>21</v>
      </c>
      <c r="E503" s="5">
        <v>16.62</v>
      </c>
      <c r="F503" s="3">
        <v>44</v>
      </c>
      <c r="G503" s="3" t="s">
        <v>84</v>
      </c>
      <c r="H503" s="3" t="s">
        <v>85</v>
      </c>
      <c r="I503" s="5">
        <v>13.99</v>
      </c>
      <c r="J503" s="3">
        <v>0</v>
      </c>
      <c r="K503" s="3" t="s">
        <v>108</v>
      </c>
      <c r="L503" s="3">
        <v>5</v>
      </c>
      <c r="M503" s="5">
        <v>0.37</v>
      </c>
      <c r="N503" s="3" t="s">
        <v>96</v>
      </c>
    </row>
    <row r="504" spans="1:14" x14ac:dyDescent="0.25">
      <c r="A504" s="3" t="s">
        <v>607</v>
      </c>
      <c r="B504" s="3">
        <v>55</v>
      </c>
      <c r="C504" s="3" t="s">
        <v>93</v>
      </c>
      <c r="D504" s="3" t="s">
        <v>21</v>
      </c>
      <c r="E504" s="5">
        <v>8.26</v>
      </c>
      <c r="F504" s="3">
        <v>32</v>
      </c>
      <c r="G504" s="3" t="s">
        <v>84</v>
      </c>
      <c r="H504" s="3" t="s">
        <v>111</v>
      </c>
      <c r="I504" s="5">
        <v>13.99</v>
      </c>
      <c r="J504" s="3">
        <v>0</v>
      </c>
      <c r="K504" s="3" t="s">
        <v>108</v>
      </c>
      <c r="L504" s="3">
        <v>4</v>
      </c>
      <c r="M504" s="5">
        <v>0.25</v>
      </c>
      <c r="N504" s="3" t="s">
        <v>96</v>
      </c>
    </row>
    <row r="505" spans="1:14" x14ac:dyDescent="0.25">
      <c r="A505" s="3" t="s">
        <v>608</v>
      </c>
      <c r="B505" s="3">
        <v>42</v>
      </c>
      <c r="C505" s="3" t="s">
        <v>93</v>
      </c>
      <c r="D505" s="3" t="s">
        <v>19</v>
      </c>
      <c r="E505" s="5">
        <v>8.5</v>
      </c>
      <c r="F505" s="3">
        <v>32</v>
      </c>
      <c r="G505" s="3" t="s">
        <v>94</v>
      </c>
      <c r="H505" s="3" t="s">
        <v>120</v>
      </c>
      <c r="I505" s="5">
        <v>8.99</v>
      </c>
      <c r="J505" s="3">
        <v>1</v>
      </c>
      <c r="K505" s="3" t="s">
        <v>108</v>
      </c>
      <c r="L505" s="3">
        <v>2</v>
      </c>
      <c r="M505" s="5">
        <v>0.26</v>
      </c>
      <c r="N505" s="3" t="s">
        <v>112</v>
      </c>
    </row>
    <row r="506" spans="1:14" x14ac:dyDescent="0.25">
      <c r="A506" s="3" t="s">
        <v>609</v>
      </c>
      <c r="B506" s="3">
        <v>22</v>
      </c>
      <c r="C506" s="3" t="s">
        <v>106</v>
      </c>
      <c r="D506" s="3" t="s">
        <v>23</v>
      </c>
      <c r="E506" s="5">
        <v>8.84</v>
      </c>
      <c r="F506" s="3">
        <v>52</v>
      </c>
      <c r="G506" s="3" t="s">
        <v>89</v>
      </c>
      <c r="H506" s="3" t="s">
        <v>120</v>
      </c>
      <c r="I506" s="5">
        <v>17.989999999999998</v>
      </c>
      <c r="J506" s="3">
        <v>1</v>
      </c>
      <c r="K506" s="3" t="s">
        <v>126</v>
      </c>
      <c r="L506" s="3">
        <v>2</v>
      </c>
      <c r="M506" s="5">
        <v>0.17</v>
      </c>
      <c r="N506" s="3" t="s">
        <v>112</v>
      </c>
    </row>
    <row r="507" spans="1:14" x14ac:dyDescent="0.25">
      <c r="A507" s="3" t="s">
        <v>610</v>
      </c>
      <c r="B507" s="3">
        <v>19</v>
      </c>
      <c r="C507" s="3" t="s">
        <v>93</v>
      </c>
      <c r="D507" s="3" t="s">
        <v>23</v>
      </c>
      <c r="E507" s="5">
        <v>6.49</v>
      </c>
      <c r="F507" s="3">
        <v>34</v>
      </c>
      <c r="G507" s="3" t="s">
        <v>135</v>
      </c>
      <c r="H507" s="3" t="s">
        <v>122</v>
      </c>
      <c r="I507" s="5">
        <v>17.989999999999998</v>
      </c>
      <c r="J507" s="3">
        <v>1</v>
      </c>
      <c r="K507" s="3" t="s">
        <v>86</v>
      </c>
      <c r="L507" s="3">
        <v>1</v>
      </c>
      <c r="M507" s="5">
        <v>0.19</v>
      </c>
      <c r="N507" s="3" t="s">
        <v>104</v>
      </c>
    </row>
    <row r="508" spans="1:14" x14ac:dyDescent="0.25">
      <c r="A508" s="3" t="s">
        <v>611</v>
      </c>
      <c r="B508" s="3">
        <v>20</v>
      </c>
      <c r="C508" s="3" t="s">
        <v>106</v>
      </c>
      <c r="D508" s="3" t="s">
        <v>21</v>
      </c>
      <c r="E508" s="5">
        <v>8.4700000000000006</v>
      </c>
      <c r="F508" s="3">
        <v>53</v>
      </c>
      <c r="G508" s="3" t="s">
        <v>135</v>
      </c>
      <c r="H508" s="3" t="s">
        <v>85</v>
      </c>
      <c r="I508" s="5">
        <v>13.99</v>
      </c>
      <c r="J508" s="3">
        <v>1</v>
      </c>
      <c r="K508" s="3" t="s">
        <v>86</v>
      </c>
      <c r="L508" s="3">
        <v>2</v>
      </c>
      <c r="M508" s="5">
        <v>0.16</v>
      </c>
      <c r="N508" s="3" t="s">
        <v>99</v>
      </c>
    </row>
    <row r="509" spans="1:14" x14ac:dyDescent="0.25">
      <c r="A509" s="3" t="s">
        <v>612</v>
      </c>
      <c r="B509" s="3">
        <v>36</v>
      </c>
      <c r="C509" s="3" t="s">
        <v>83</v>
      </c>
      <c r="D509" s="3" t="s">
        <v>21</v>
      </c>
      <c r="E509" s="5">
        <v>31.46</v>
      </c>
      <c r="F509" s="3">
        <v>47</v>
      </c>
      <c r="G509" s="3" t="s">
        <v>98</v>
      </c>
      <c r="H509" s="3" t="s">
        <v>120</v>
      </c>
      <c r="I509" s="5">
        <v>13.99</v>
      </c>
      <c r="J509" s="3">
        <v>0</v>
      </c>
      <c r="K509" s="3" t="s">
        <v>108</v>
      </c>
      <c r="L509" s="3">
        <v>3</v>
      </c>
      <c r="M509" s="5">
        <v>0.66</v>
      </c>
      <c r="N509" s="3" t="s">
        <v>112</v>
      </c>
    </row>
    <row r="510" spans="1:14" x14ac:dyDescent="0.25">
      <c r="A510" s="3" t="s">
        <v>613</v>
      </c>
      <c r="B510" s="3">
        <v>40</v>
      </c>
      <c r="C510" s="3" t="s">
        <v>106</v>
      </c>
      <c r="D510" s="3" t="s">
        <v>21</v>
      </c>
      <c r="E510" s="5">
        <v>13.4</v>
      </c>
      <c r="F510" s="3">
        <v>49</v>
      </c>
      <c r="G510" s="3" t="s">
        <v>84</v>
      </c>
      <c r="H510" s="3" t="s">
        <v>90</v>
      </c>
      <c r="I510" s="5">
        <v>13.99</v>
      </c>
      <c r="J510" s="3">
        <v>1</v>
      </c>
      <c r="K510" s="3" t="s">
        <v>95</v>
      </c>
      <c r="L510" s="3">
        <v>1</v>
      </c>
      <c r="M510" s="5">
        <v>0.27</v>
      </c>
      <c r="N510" s="3" t="s">
        <v>117</v>
      </c>
    </row>
    <row r="511" spans="1:14" x14ac:dyDescent="0.25">
      <c r="A511" s="3" t="s">
        <v>614</v>
      </c>
      <c r="B511" s="3">
        <v>37</v>
      </c>
      <c r="C511" s="3" t="s">
        <v>93</v>
      </c>
      <c r="D511" s="3" t="s">
        <v>19</v>
      </c>
      <c r="E511" s="5">
        <v>7.36</v>
      </c>
      <c r="F511" s="3">
        <v>38</v>
      </c>
      <c r="G511" s="3" t="s">
        <v>98</v>
      </c>
      <c r="H511" s="3" t="s">
        <v>111</v>
      </c>
      <c r="I511" s="5">
        <v>8.99</v>
      </c>
      <c r="J511" s="3">
        <v>1</v>
      </c>
      <c r="K511" s="3" t="s">
        <v>102</v>
      </c>
      <c r="L511" s="3">
        <v>2</v>
      </c>
      <c r="M511" s="5">
        <v>0.19</v>
      </c>
      <c r="N511" s="3" t="s">
        <v>104</v>
      </c>
    </row>
    <row r="512" spans="1:14" x14ac:dyDescent="0.25">
      <c r="A512" s="3" t="s">
        <v>615</v>
      </c>
      <c r="B512" s="3">
        <v>21</v>
      </c>
      <c r="C512" s="3" t="s">
        <v>106</v>
      </c>
      <c r="D512" s="3" t="s">
        <v>19</v>
      </c>
      <c r="E512" s="5">
        <v>5.0999999999999996</v>
      </c>
      <c r="F512" s="3">
        <v>53</v>
      </c>
      <c r="G512" s="3" t="s">
        <v>89</v>
      </c>
      <c r="H512" s="3" t="s">
        <v>122</v>
      </c>
      <c r="I512" s="5">
        <v>8.99</v>
      </c>
      <c r="J512" s="3">
        <v>1</v>
      </c>
      <c r="K512" s="3" t="s">
        <v>108</v>
      </c>
      <c r="L512" s="3">
        <v>3</v>
      </c>
      <c r="M512" s="5">
        <v>0.09</v>
      </c>
      <c r="N512" s="3" t="s">
        <v>117</v>
      </c>
    </row>
    <row r="513" spans="1:14" x14ac:dyDescent="0.25">
      <c r="A513" s="3" t="s">
        <v>616</v>
      </c>
      <c r="B513" s="3">
        <v>20</v>
      </c>
      <c r="C513" s="3" t="s">
        <v>93</v>
      </c>
      <c r="D513" s="3" t="s">
        <v>23</v>
      </c>
      <c r="E513" s="5">
        <v>4.3899999999999997</v>
      </c>
      <c r="F513" s="3">
        <v>33</v>
      </c>
      <c r="G513" s="3" t="s">
        <v>98</v>
      </c>
      <c r="H513" s="3" t="s">
        <v>90</v>
      </c>
      <c r="I513" s="5">
        <v>17.989999999999998</v>
      </c>
      <c r="J513" s="3">
        <v>1</v>
      </c>
      <c r="K513" s="3" t="s">
        <v>86</v>
      </c>
      <c r="L513" s="3">
        <v>1</v>
      </c>
      <c r="M513" s="5">
        <v>0.13</v>
      </c>
      <c r="N513" s="3" t="s">
        <v>99</v>
      </c>
    </row>
    <row r="514" spans="1:14" x14ac:dyDescent="0.25">
      <c r="A514" s="3" t="s">
        <v>617</v>
      </c>
      <c r="B514" s="3">
        <v>35</v>
      </c>
      <c r="C514" s="3" t="s">
        <v>93</v>
      </c>
      <c r="D514" s="3" t="s">
        <v>21</v>
      </c>
      <c r="E514" s="5">
        <v>8.39</v>
      </c>
      <c r="F514" s="3">
        <v>0</v>
      </c>
      <c r="G514" s="3" t="s">
        <v>84</v>
      </c>
      <c r="H514" s="3" t="s">
        <v>85</v>
      </c>
      <c r="I514" s="5">
        <v>13.99</v>
      </c>
      <c r="J514" s="3">
        <v>0</v>
      </c>
      <c r="K514" s="3" t="s">
        <v>126</v>
      </c>
      <c r="L514" s="3">
        <v>2</v>
      </c>
      <c r="M514" s="5">
        <v>8.39</v>
      </c>
      <c r="N514" s="3" t="s">
        <v>112</v>
      </c>
    </row>
    <row r="515" spans="1:14" x14ac:dyDescent="0.25">
      <c r="A515" s="3" t="s">
        <v>618</v>
      </c>
      <c r="B515" s="3">
        <v>31</v>
      </c>
      <c r="C515" s="3" t="s">
        <v>83</v>
      </c>
      <c r="D515" s="3" t="s">
        <v>19</v>
      </c>
      <c r="E515" s="5">
        <v>5.12</v>
      </c>
      <c r="F515" s="3">
        <v>12</v>
      </c>
      <c r="G515" s="3" t="s">
        <v>135</v>
      </c>
      <c r="H515" s="3" t="s">
        <v>85</v>
      </c>
      <c r="I515" s="5">
        <v>8.99</v>
      </c>
      <c r="J515" s="3">
        <v>0</v>
      </c>
      <c r="K515" s="3" t="s">
        <v>102</v>
      </c>
      <c r="L515" s="3">
        <v>5</v>
      </c>
      <c r="M515" s="5">
        <v>0.39</v>
      </c>
      <c r="N515" s="3" t="s">
        <v>87</v>
      </c>
    </row>
    <row r="516" spans="1:14" x14ac:dyDescent="0.25">
      <c r="A516" s="3" t="s">
        <v>619</v>
      </c>
      <c r="B516" s="3">
        <v>63</v>
      </c>
      <c r="C516" s="3" t="s">
        <v>93</v>
      </c>
      <c r="D516" s="3" t="s">
        <v>21</v>
      </c>
      <c r="E516" s="5">
        <v>1.33</v>
      </c>
      <c r="F516" s="3">
        <v>29</v>
      </c>
      <c r="G516" s="3" t="s">
        <v>94</v>
      </c>
      <c r="H516" s="3" t="s">
        <v>111</v>
      </c>
      <c r="I516" s="5">
        <v>13.99</v>
      </c>
      <c r="J516" s="3">
        <v>1</v>
      </c>
      <c r="K516" s="3" t="s">
        <v>126</v>
      </c>
      <c r="L516" s="3">
        <v>3</v>
      </c>
      <c r="M516" s="5">
        <v>0.04</v>
      </c>
      <c r="N516" s="3" t="s">
        <v>99</v>
      </c>
    </row>
    <row r="517" spans="1:14" x14ac:dyDescent="0.25">
      <c r="A517" s="3" t="s">
        <v>620</v>
      </c>
      <c r="B517" s="3">
        <v>21</v>
      </c>
      <c r="C517" s="3" t="s">
        <v>93</v>
      </c>
      <c r="D517" s="3" t="s">
        <v>21</v>
      </c>
      <c r="E517" s="5">
        <v>3.88</v>
      </c>
      <c r="F517" s="3">
        <v>0</v>
      </c>
      <c r="G517" s="3" t="s">
        <v>84</v>
      </c>
      <c r="H517" s="3" t="s">
        <v>90</v>
      </c>
      <c r="I517" s="5">
        <v>13.99</v>
      </c>
      <c r="J517" s="3">
        <v>0</v>
      </c>
      <c r="K517" s="3" t="s">
        <v>95</v>
      </c>
      <c r="L517" s="3">
        <v>1</v>
      </c>
      <c r="M517" s="5">
        <v>3.88</v>
      </c>
      <c r="N517" s="3" t="s">
        <v>87</v>
      </c>
    </row>
    <row r="518" spans="1:14" x14ac:dyDescent="0.25">
      <c r="A518" s="3" t="s">
        <v>621</v>
      </c>
      <c r="B518" s="3">
        <v>28</v>
      </c>
      <c r="C518" s="3" t="s">
        <v>106</v>
      </c>
      <c r="D518" s="3" t="s">
        <v>21</v>
      </c>
      <c r="E518" s="5">
        <v>19.03</v>
      </c>
      <c r="F518" s="3">
        <v>17</v>
      </c>
      <c r="G518" s="3" t="s">
        <v>89</v>
      </c>
      <c r="H518" s="3" t="s">
        <v>111</v>
      </c>
      <c r="I518" s="5">
        <v>13.99</v>
      </c>
      <c r="J518" s="3">
        <v>0</v>
      </c>
      <c r="K518" s="3" t="s">
        <v>86</v>
      </c>
      <c r="L518" s="3">
        <v>2</v>
      </c>
      <c r="M518" s="5">
        <v>1.06</v>
      </c>
      <c r="N518" s="3" t="s">
        <v>96</v>
      </c>
    </row>
    <row r="519" spans="1:14" x14ac:dyDescent="0.25">
      <c r="A519" s="3" t="s">
        <v>622</v>
      </c>
      <c r="B519" s="3">
        <v>61</v>
      </c>
      <c r="C519" s="3" t="s">
        <v>83</v>
      </c>
      <c r="D519" s="3" t="s">
        <v>21</v>
      </c>
      <c r="E519" s="5">
        <v>4.08</v>
      </c>
      <c r="F519" s="3">
        <v>35</v>
      </c>
      <c r="G519" s="3" t="s">
        <v>98</v>
      </c>
      <c r="H519" s="3" t="s">
        <v>90</v>
      </c>
      <c r="I519" s="5">
        <v>13.99</v>
      </c>
      <c r="J519" s="3">
        <v>1</v>
      </c>
      <c r="K519" s="3" t="s">
        <v>86</v>
      </c>
      <c r="L519" s="3">
        <v>3</v>
      </c>
      <c r="M519" s="5">
        <v>0.11</v>
      </c>
      <c r="N519" s="3" t="s">
        <v>91</v>
      </c>
    </row>
    <row r="520" spans="1:14" x14ac:dyDescent="0.25">
      <c r="A520" s="3" t="s">
        <v>623</v>
      </c>
      <c r="B520" s="3">
        <v>62</v>
      </c>
      <c r="C520" s="3" t="s">
        <v>83</v>
      </c>
      <c r="D520" s="3" t="s">
        <v>23</v>
      </c>
      <c r="E520" s="5">
        <v>4.3099999999999996</v>
      </c>
      <c r="F520" s="3">
        <v>47</v>
      </c>
      <c r="G520" s="3" t="s">
        <v>94</v>
      </c>
      <c r="H520" s="3" t="s">
        <v>90</v>
      </c>
      <c r="I520" s="5">
        <v>17.989999999999998</v>
      </c>
      <c r="J520" s="3">
        <v>1</v>
      </c>
      <c r="K520" s="3" t="s">
        <v>102</v>
      </c>
      <c r="L520" s="3">
        <v>5</v>
      </c>
      <c r="M520" s="5">
        <v>0.09</v>
      </c>
      <c r="N520" s="3" t="s">
        <v>87</v>
      </c>
    </row>
    <row r="521" spans="1:14" x14ac:dyDescent="0.25">
      <c r="A521" s="3" t="s">
        <v>624</v>
      </c>
      <c r="B521" s="3">
        <v>38</v>
      </c>
      <c r="C521" s="3" t="s">
        <v>93</v>
      </c>
      <c r="D521" s="3" t="s">
        <v>23</v>
      </c>
      <c r="E521" s="5">
        <v>1.18</v>
      </c>
      <c r="F521" s="3">
        <v>4</v>
      </c>
      <c r="G521" s="3" t="s">
        <v>84</v>
      </c>
      <c r="H521" s="3" t="s">
        <v>90</v>
      </c>
      <c r="I521" s="5">
        <v>17.989999999999998</v>
      </c>
      <c r="J521" s="3">
        <v>0</v>
      </c>
      <c r="K521" s="3" t="s">
        <v>102</v>
      </c>
      <c r="L521" s="3">
        <v>3</v>
      </c>
      <c r="M521" s="5">
        <v>0.24</v>
      </c>
      <c r="N521" s="3" t="s">
        <v>87</v>
      </c>
    </row>
    <row r="522" spans="1:14" x14ac:dyDescent="0.25">
      <c r="A522" s="3" t="s">
        <v>625</v>
      </c>
      <c r="B522" s="3">
        <v>33</v>
      </c>
      <c r="C522" s="3" t="s">
        <v>83</v>
      </c>
      <c r="D522" s="3" t="s">
        <v>23</v>
      </c>
      <c r="E522" s="5">
        <v>1.81</v>
      </c>
      <c r="F522" s="3">
        <v>20</v>
      </c>
      <c r="G522" s="3" t="s">
        <v>135</v>
      </c>
      <c r="H522" s="3" t="s">
        <v>122</v>
      </c>
      <c r="I522" s="5">
        <v>17.989999999999998</v>
      </c>
      <c r="J522" s="3">
        <v>1</v>
      </c>
      <c r="K522" s="3" t="s">
        <v>95</v>
      </c>
      <c r="L522" s="3">
        <v>2</v>
      </c>
      <c r="M522" s="5">
        <v>0.09</v>
      </c>
      <c r="N522" s="3" t="s">
        <v>112</v>
      </c>
    </row>
    <row r="523" spans="1:14" x14ac:dyDescent="0.25">
      <c r="A523" s="3" t="s">
        <v>626</v>
      </c>
      <c r="B523" s="3">
        <v>49</v>
      </c>
      <c r="C523" s="3" t="s">
        <v>93</v>
      </c>
      <c r="D523" s="3" t="s">
        <v>21</v>
      </c>
      <c r="E523" s="5">
        <v>11.06</v>
      </c>
      <c r="F523" s="3">
        <v>50</v>
      </c>
      <c r="G523" s="3" t="s">
        <v>89</v>
      </c>
      <c r="H523" s="3" t="s">
        <v>122</v>
      </c>
      <c r="I523" s="5">
        <v>13.99</v>
      </c>
      <c r="J523" s="3">
        <v>1</v>
      </c>
      <c r="K523" s="3" t="s">
        <v>108</v>
      </c>
      <c r="L523" s="3">
        <v>3</v>
      </c>
      <c r="M523" s="5">
        <v>0.22</v>
      </c>
      <c r="N523" s="3" t="s">
        <v>117</v>
      </c>
    </row>
    <row r="524" spans="1:14" x14ac:dyDescent="0.25">
      <c r="A524" s="3" t="s">
        <v>627</v>
      </c>
      <c r="B524" s="3">
        <v>26</v>
      </c>
      <c r="C524" s="3" t="s">
        <v>83</v>
      </c>
      <c r="D524" s="3" t="s">
        <v>19</v>
      </c>
      <c r="E524" s="5">
        <v>0.06</v>
      </c>
      <c r="F524" s="3">
        <v>2</v>
      </c>
      <c r="G524" s="3" t="s">
        <v>114</v>
      </c>
      <c r="H524" s="3" t="s">
        <v>85</v>
      </c>
      <c r="I524" s="5">
        <v>8.99</v>
      </c>
      <c r="J524" s="3">
        <v>1</v>
      </c>
      <c r="K524" s="3" t="s">
        <v>126</v>
      </c>
      <c r="L524" s="3">
        <v>4</v>
      </c>
      <c r="M524" s="5">
        <v>0.02</v>
      </c>
      <c r="N524" s="3" t="s">
        <v>87</v>
      </c>
    </row>
    <row r="525" spans="1:14" x14ac:dyDescent="0.25">
      <c r="A525" s="3" t="s">
        <v>628</v>
      </c>
      <c r="B525" s="3">
        <v>70</v>
      </c>
      <c r="C525" s="3" t="s">
        <v>83</v>
      </c>
      <c r="D525" s="3" t="s">
        <v>23</v>
      </c>
      <c r="E525" s="5">
        <v>22.22</v>
      </c>
      <c r="F525" s="3">
        <v>5</v>
      </c>
      <c r="G525" s="3" t="s">
        <v>89</v>
      </c>
      <c r="H525" s="3" t="s">
        <v>85</v>
      </c>
      <c r="I525" s="5">
        <v>17.989999999999998</v>
      </c>
      <c r="J525" s="3">
        <v>0</v>
      </c>
      <c r="K525" s="3" t="s">
        <v>126</v>
      </c>
      <c r="L525" s="3">
        <v>2</v>
      </c>
      <c r="M525" s="5">
        <v>3.7</v>
      </c>
      <c r="N525" s="3" t="s">
        <v>104</v>
      </c>
    </row>
    <row r="526" spans="1:14" x14ac:dyDescent="0.25">
      <c r="A526" s="3" t="s">
        <v>629</v>
      </c>
      <c r="B526" s="3">
        <v>39</v>
      </c>
      <c r="C526" s="3" t="s">
        <v>106</v>
      </c>
      <c r="D526" s="3" t="s">
        <v>21</v>
      </c>
      <c r="E526" s="5">
        <v>8.99</v>
      </c>
      <c r="F526" s="3">
        <v>32</v>
      </c>
      <c r="G526" s="3" t="s">
        <v>94</v>
      </c>
      <c r="H526" s="3" t="s">
        <v>85</v>
      </c>
      <c r="I526" s="5">
        <v>13.99</v>
      </c>
      <c r="J526" s="3">
        <v>1</v>
      </c>
      <c r="K526" s="3" t="s">
        <v>86</v>
      </c>
      <c r="L526" s="3">
        <v>3</v>
      </c>
      <c r="M526" s="5">
        <v>0.27</v>
      </c>
      <c r="N526" s="3" t="s">
        <v>117</v>
      </c>
    </row>
    <row r="527" spans="1:14" x14ac:dyDescent="0.25">
      <c r="A527" s="3" t="s">
        <v>630</v>
      </c>
      <c r="B527" s="3">
        <v>28</v>
      </c>
      <c r="C527" s="3" t="s">
        <v>106</v>
      </c>
      <c r="D527" s="3" t="s">
        <v>21</v>
      </c>
      <c r="E527" s="5">
        <v>20.309999999999999</v>
      </c>
      <c r="F527" s="3">
        <v>40</v>
      </c>
      <c r="G527" s="3" t="s">
        <v>98</v>
      </c>
      <c r="H527" s="3" t="s">
        <v>111</v>
      </c>
      <c r="I527" s="5">
        <v>13.99</v>
      </c>
      <c r="J527" s="3">
        <v>0</v>
      </c>
      <c r="K527" s="3" t="s">
        <v>86</v>
      </c>
      <c r="L527" s="3">
        <v>1</v>
      </c>
      <c r="M527" s="5">
        <v>0.5</v>
      </c>
      <c r="N527" s="3" t="s">
        <v>87</v>
      </c>
    </row>
    <row r="528" spans="1:14" x14ac:dyDescent="0.25">
      <c r="A528" s="3" t="s">
        <v>631</v>
      </c>
      <c r="B528" s="3">
        <v>61</v>
      </c>
      <c r="C528" s="3" t="s">
        <v>83</v>
      </c>
      <c r="D528" s="3" t="s">
        <v>19</v>
      </c>
      <c r="E528" s="5">
        <v>0.65</v>
      </c>
      <c r="F528" s="3">
        <v>24</v>
      </c>
      <c r="G528" s="3" t="s">
        <v>98</v>
      </c>
      <c r="H528" s="3" t="s">
        <v>122</v>
      </c>
      <c r="I528" s="5">
        <v>8.99</v>
      </c>
      <c r="J528" s="3">
        <v>1</v>
      </c>
      <c r="K528" s="3" t="s">
        <v>102</v>
      </c>
      <c r="L528" s="3">
        <v>5</v>
      </c>
      <c r="M528" s="5">
        <v>0.03</v>
      </c>
      <c r="N528" s="3" t="s">
        <v>99</v>
      </c>
    </row>
    <row r="529" spans="1:14" x14ac:dyDescent="0.25">
      <c r="A529" s="3" t="s">
        <v>632</v>
      </c>
      <c r="B529" s="3">
        <v>44</v>
      </c>
      <c r="C529" s="3" t="s">
        <v>93</v>
      </c>
      <c r="D529" s="3" t="s">
        <v>19</v>
      </c>
      <c r="E529" s="5">
        <v>55.55</v>
      </c>
      <c r="F529" s="3">
        <v>17</v>
      </c>
      <c r="G529" s="3" t="s">
        <v>84</v>
      </c>
      <c r="H529" s="3" t="s">
        <v>120</v>
      </c>
      <c r="I529" s="5">
        <v>8.99</v>
      </c>
      <c r="J529" s="3">
        <v>0</v>
      </c>
      <c r="K529" s="3" t="s">
        <v>102</v>
      </c>
      <c r="L529" s="3">
        <v>2</v>
      </c>
      <c r="M529" s="5">
        <v>3.09</v>
      </c>
      <c r="N529" s="3" t="s">
        <v>104</v>
      </c>
    </row>
    <row r="530" spans="1:14" x14ac:dyDescent="0.25">
      <c r="A530" s="3" t="s">
        <v>633</v>
      </c>
      <c r="B530" s="3">
        <v>30</v>
      </c>
      <c r="C530" s="3" t="s">
        <v>106</v>
      </c>
      <c r="D530" s="3" t="s">
        <v>23</v>
      </c>
      <c r="E530" s="5">
        <v>13.28</v>
      </c>
      <c r="F530" s="3">
        <v>44</v>
      </c>
      <c r="G530" s="3" t="s">
        <v>114</v>
      </c>
      <c r="H530" s="3" t="s">
        <v>90</v>
      </c>
      <c r="I530" s="5">
        <v>17.989999999999998</v>
      </c>
      <c r="J530" s="3">
        <v>0</v>
      </c>
      <c r="K530" s="3" t="s">
        <v>108</v>
      </c>
      <c r="L530" s="3">
        <v>4</v>
      </c>
      <c r="M530" s="5">
        <v>0.3</v>
      </c>
      <c r="N530" s="3" t="s">
        <v>104</v>
      </c>
    </row>
    <row r="531" spans="1:14" x14ac:dyDescent="0.25">
      <c r="A531" s="3" t="s">
        <v>634</v>
      </c>
      <c r="B531" s="3">
        <v>61</v>
      </c>
      <c r="C531" s="3" t="s">
        <v>93</v>
      </c>
      <c r="D531" s="3" t="s">
        <v>23</v>
      </c>
      <c r="E531" s="5">
        <v>7.11</v>
      </c>
      <c r="F531" s="3">
        <v>33</v>
      </c>
      <c r="G531" s="3" t="s">
        <v>98</v>
      </c>
      <c r="H531" s="3" t="s">
        <v>85</v>
      </c>
      <c r="I531" s="5">
        <v>17.989999999999998</v>
      </c>
      <c r="J531" s="3">
        <v>1</v>
      </c>
      <c r="K531" s="3" t="s">
        <v>108</v>
      </c>
      <c r="L531" s="3">
        <v>3</v>
      </c>
      <c r="M531" s="5">
        <v>0.21</v>
      </c>
      <c r="N531" s="3" t="s">
        <v>99</v>
      </c>
    </row>
    <row r="532" spans="1:14" x14ac:dyDescent="0.25">
      <c r="A532" s="3" t="s">
        <v>635</v>
      </c>
      <c r="B532" s="3">
        <v>27</v>
      </c>
      <c r="C532" s="3" t="s">
        <v>106</v>
      </c>
      <c r="D532" s="3" t="s">
        <v>21</v>
      </c>
      <c r="E532" s="5">
        <v>20.21</v>
      </c>
      <c r="F532" s="3">
        <v>57</v>
      </c>
      <c r="G532" s="3" t="s">
        <v>98</v>
      </c>
      <c r="H532" s="3" t="s">
        <v>122</v>
      </c>
      <c r="I532" s="5">
        <v>13.99</v>
      </c>
      <c r="J532" s="3">
        <v>0</v>
      </c>
      <c r="K532" s="3" t="s">
        <v>95</v>
      </c>
      <c r="L532" s="3">
        <v>2</v>
      </c>
      <c r="M532" s="5">
        <v>0.35</v>
      </c>
      <c r="N532" s="3" t="s">
        <v>99</v>
      </c>
    </row>
    <row r="533" spans="1:14" x14ac:dyDescent="0.25">
      <c r="A533" s="3" t="s">
        <v>636</v>
      </c>
      <c r="B533" s="3">
        <v>43</v>
      </c>
      <c r="C533" s="3" t="s">
        <v>106</v>
      </c>
      <c r="D533" s="3" t="s">
        <v>23</v>
      </c>
      <c r="E533" s="5">
        <v>4.6399999999999997</v>
      </c>
      <c r="F533" s="3">
        <v>7</v>
      </c>
      <c r="G533" s="3" t="s">
        <v>98</v>
      </c>
      <c r="H533" s="3" t="s">
        <v>122</v>
      </c>
      <c r="I533" s="5">
        <v>17.989999999999998</v>
      </c>
      <c r="J533" s="3">
        <v>0</v>
      </c>
      <c r="K533" s="3" t="s">
        <v>102</v>
      </c>
      <c r="L533" s="3">
        <v>5</v>
      </c>
      <c r="M533" s="5">
        <v>0.57999999999999996</v>
      </c>
      <c r="N533" s="3" t="s">
        <v>117</v>
      </c>
    </row>
    <row r="534" spans="1:14" x14ac:dyDescent="0.25">
      <c r="A534" s="3" t="s">
        <v>637</v>
      </c>
      <c r="B534" s="3">
        <v>31</v>
      </c>
      <c r="C534" s="3" t="s">
        <v>93</v>
      </c>
      <c r="D534" s="3" t="s">
        <v>23</v>
      </c>
      <c r="E534" s="5">
        <v>2.08</v>
      </c>
      <c r="F534" s="3">
        <v>8</v>
      </c>
      <c r="G534" s="3" t="s">
        <v>114</v>
      </c>
      <c r="H534" s="3" t="s">
        <v>120</v>
      </c>
      <c r="I534" s="5">
        <v>17.989999999999998</v>
      </c>
      <c r="J534" s="3">
        <v>1</v>
      </c>
      <c r="K534" s="3" t="s">
        <v>126</v>
      </c>
      <c r="L534" s="3">
        <v>3</v>
      </c>
      <c r="M534" s="5">
        <v>0.23</v>
      </c>
      <c r="N534" s="3" t="s">
        <v>104</v>
      </c>
    </row>
    <row r="535" spans="1:14" x14ac:dyDescent="0.25">
      <c r="A535" s="3" t="s">
        <v>638</v>
      </c>
      <c r="B535" s="3">
        <v>59</v>
      </c>
      <c r="C535" s="3" t="s">
        <v>83</v>
      </c>
      <c r="D535" s="3" t="s">
        <v>21</v>
      </c>
      <c r="E535" s="5">
        <v>25.47</v>
      </c>
      <c r="F535" s="3">
        <v>32</v>
      </c>
      <c r="G535" s="3" t="s">
        <v>135</v>
      </c>
      <c r="H535" s="3" t="s">
        <v>120</v>
      </c>
      <c r="I535" s="5">
        <v>13.99</v>
      </c>
      <c r="J535" s="3">
        <v>0</v>
      </c>
      <c r="K535" s="3" t="s">
        <v>102</v>
      </c>
      <c r="L535" s="3">
        <v>4</v>
      </c>
      <c r="M535" s="5">
        <v>0.77</v>
      </c>
      <c r="N535" s="3" t="s">
        <v>91</v>
      </c>
    </row>
    <row r="536" spans="1:14" x14ac:dyDescent="0.25">
      <c r="A536" s="3" t="s">
        <v>639</v>
      </c>
      <c r="B536" s="3">
        <v>27</v>
      </c>
      <c r="C536" s="3" t="s">
        <v>83</v>
      </c>
      <c r="D536" s="3" t="s">
        <v>23</v>
      </c>
      <c r="E536" s="5">
        <v>4.0199999999999996</v>
      </c>
      <c r="F536" s="3">
        <v>41</v>
      </c>
      <c r="G536" s="3" t="s">
        <v>114</v>
      </c>
      <c r="H536" s="3" t="s">
        <v>90</v>
      </c>
      <c r="I536" s="5">
        <v>17.989999999999998</v>
      </c>
      <c r="J536" s="3">
        <v>1</v>
      </c>
      <c r="K536" s="3" t="s">
        <v>126</v>
      </c>
      <c r="L536" s="3">
        <v>1</v>
      </c>
      <c r="M536" s="5">
        <v>0.1</v>
      </c>
      <c r="N536" s="3" t="s">
        <v>117</v>
      </c>
    </row>
    <row r="537" spans="1:14" x14ac:dyDescent="0.25">
      <c r="A537" s="3" t="s">
        <v>640</v>
      </c>
      <c r="B537" s="3">
        <v>29</v>
      </c>
      <c r="C537" s="3" t="s">
        <v>83</v>
      </c>
      <c r="D537" s="3" t="s">
        <v>21</v>
      </c>
      <c r="E537" s="5">
        <v>31.52</v>
      </c>
      <c r="F537" s="3">
        <v>12</v>
      </c>
      <c r="G537" s="3" t="s">
        <v>89</v>
      </c>
      <c r="H537" s="3" t="s">
        <v>122</v>
      </c>
      <c r="I537" s="5">
        <v>13.99</v>
      </c>
      <c r="J537" s="3">
        <v>0</v>
      </c>
      <c r="K537" s="3" t="s">
        <v>102</v>
      </c>
      <c r="L537" s="3">
        <v>3</v>
      </c>
      <c r="M537" s="5">
        <v>2.42</v>
      </c>
      <c r="N537" s="3" t="s">
        <v>96</v>
      </c>
    </row>
    <row r="538" spans="1:14" x14ac:dyDescent="0.25">
      <c r="A538" s="3" t="s">
        <v>641</v>
      </c>
      <c r="B538" s="3">
        <v>61</v>
      </c>
      <c r="C538" s="3" t="s">
        <v>93</v>
      </c>
      <c r="D538" s="3" t="s">
        <v>21</v>
      </c>
      <c r="E538" s="5">
        <v>0.76</v>
      </c>
      <c r="F538" s="3">
        <v>22</v>
      </c>
      <c r="G538" s="3" t="s">
        <v>84</v>
      </c>
      <c r="H538" s="3" t="s">
        <v>85</v>
      </c>
      <c r="I538" s="5">
        <v>13.99</v>
      </c>
      <c r="J538" s="3">
        <v>0</v>
      </c>
      <c r="K538" s="3" t="s">
        <v>102</v>
      </c>
      <c r="L538" s="3">
        <v>5</v>
      </c>
      <c r="M538" s="5">
        <v>0.03</v>
      </c>
      <c r="N538" s="3" t="s">
        <v>96</v>
      </c>
    </row>
    <row r="539" spans="1:14" x14ac:dyDescent="0.25">
      <c r="A539" s="3" t="s">
        <v>642</v>
      </c>
      <c r="B539" s="3">
        <v>62</v>
      </c>
      <c r="C539" s="3" t="s">
        <v>106</v>
      </c>
      <c r="D539" s="3" t="s">
        <v>19</v>
      </c>
      <c r="E539" s="5">
        <v>6.84</v>
      </c>
      <c r="F539" s="3">
        <v>3</v>
      </c>
      <c r="G539" s="3" t="s">
        <v>84</v>
      </c>
      <c r="H539" s="3" t="s">
        <v>120</v>
      </c>
      <c r="I539" s="5">
        <v>8.99</v>
      </c>
      <c r="J539" s="3">
        <v>0</v>
      </c>
      <c r="K539" s="3" t="s">
        <v>95</v>
      </c>
      <c r="L539" s="3">
        <v>2</v>
      </c>
      <c r="M539" s="5">
        <v>1.71</v>
      </c>
      <c r="N539" s="3" t="s">
        <v>112</v>
      </c>
    </row>
    <row r="540" spans="1:14" x14ac:dyDescent="0.25">
      <c r="A540" s="3" t="s">
        <v>643</v>
      </c>
      <c r="B540" s="3">
        <v>56</v>
      </c>
      <c r="C540" s="3" t="s">
        <v>83</v>
      </c>
      <c r="D540" s="3" t="s">
        <v>19</v>
      </c>
      <c r="E540" s="5">
        <v>1.72</v>
      </c>
      <c r="F540" s="3">
        <v>10</v>
      </c>
      <c r="G540" s="3" t="s">
        <v>135</v>
      </c>
      <c r="H540" s="3" t="s">
        <v>90</v>
      </c>
      <c r="I540" s="5">
        <v>8.99</v>
      </c>
      <c r="J540" s="3">
        <v>1</v>
      </c>
      <c r="K540" s="3" t="s">
        <v>102</v>
      </c>
      <c r="L540" s="3">
        <v>2</v>
      </c>
      <c r="M540" s="5">
        <v>0.16</v>
      </c>
      <c r="N540" s="3" t="s">
        <v>99</v>
      </c>
    </row>
    <row r="541" spans="1:14" x14ac:dyDescent="0.25">
      <c r="A541" s="3" t="s">
        <v>644</v>
      </c>
      <c r="B541" s="3">
        <v>59</v>
      </c>
      <c r="C541" s="3" t="s">
        <v>93</v>
      </c>
      <c r="D541" s="3" t="s">
        <v>21</v>
      </c>
      <c r="E541" s="5">
        <v>19.34</v>
      </c>
      <c r="F541" s="3">
        <v>25</v>
      </c>
      <c r="G541" s="3" t="s">
        <v>135</v>
      </c>
      <c r="H541" s="3" t="s">
        <v>85</v>
      </c>
      <c r="I541" s="5">
        <v>13.99</v>
      </c>
      <c r="J541" s="3">
        <v>0</v>
      </c>
      <c r="K541" s="3" t="s">
        <v>95</v>
      </c>
      <c r="L541" s="3">
        <v>3</v>
      </c>
      <c r="M541" s="5">
        <v>0.74</v>
      </c>
      <c r="N541" s="3" t="s">
        <v>91</v>
      </c>
    </row>
    <row r="542" spans="1:14" x14ac:dyDescent="0.25">
      <c r="A542" s="3" t="s">
        <v>645</v>
      </c>
      <c r="B542" s="3">
        <v>33</v>
      </c>
      <c r="C542" s="3" t="s">
        <v>93</v>
      </c>
      <c r="D542" s="3" t="s">
        <v>21</v>
      </c>
      <c r="E542" s="5">
        <v>1.33</v>
      </c>
      <c r="F542" s="3">
        <v>3</v>
      </c>
      <c r="G542" s="3" t="s">
        <v>84</v>
      </c>
      <c r="H542" s="3" t="s">
        <v>122</v>
      </c>
      <c r="I542" s="5">
        <v>13.99</v>
      </c>
      <c r="J542" s="3">
        <v>0</v>
      </c>
      <c r="K542" s="3" t="s">
        <v>108</v>
      </c>
      <c r="L542" s="3">
        <v>5</v>
      </c>
      <c r="M542" s="5">
        <v>0.33</v>
      </c>
      <c r="N542" s="3" t="s">
        <v>117</v>
      </c>
    </row>
    <row r="543" spans="1:14" x14ac:dyDescent="0.25">
      <c r="A543" s="3" t="s">
        <v>646</v>
      </c>
      <c r="B543" s="3">
        <v>41</v>
      </c>
      <c r="C543" s="3" t="s">
        <v>93</v>
      </c>
      <c r="D543" s="3" t="s">
        <v>21</v>
      </c>
      <c r="E543" s="5">
        <v>23.03</v>
      </c>
      <c r="F543" s="3">
        <v>50</v>
      </c>
      <c r="G543" s="3" t="s">
        <v>89</v>
      </c>
      <c r="H543" s="3" t="s">
        <v>85</v>
      </c>
      <c r="I543" s="5">
        <v>13.99</v>
      </c>
      <c r="J543" s="3">
        <v>0</v>
      </c>
      <c r="K543" s="3" t="s">
        <v>126</v>
      </c>
      <c r="L543" s="3">
        <v>3</v>
      </c>
      <c r="M543" s="5">
        <v>0.45</v>
      </c>
      <c r="N543" s="3" t="s">
        <v>96</v>
      </c>
    </row>
    <row r="544" spans="1:14" x14ac:dyDescent="0.25">
      <c r="A544" s="3" t="s">
        <v>647</v>
      </c>
      <c r="B544" s="3">
        <v>54</v>
      </c>
      <c r="C544" s="3" t="s">
        <v>93</v>
      </c>
      <c r="D544" s="3" t="s">
        <v>21</v>
      </c>
      <c r="E544" s="5">
        <v>21.67</v>
      </c>
      <c r="F544" s="3">
        <v>18</v>
      </c>
      <c r="G544" s="3" t="s">
        <v>84</v>
      </c>
      <c r="H544" s="3" t="s">
        <v>85</v>
      </c>
      <c r="I544" s="5">
        <v>13.99</v>
      </c>
      <c r="J544" s="3">
        <v>0</v>
      </c>
      <c r="K544" s="3" t="s">
        <v>86</v>
      </c>
      <c r="L544" s="3">
        <v>3</v>
      </c>
      <c r="M544" s="5">
        <v>1.1399999999999999</v>
      </c>
      <c r="N544" s="3" t="s">
        <v>104</v>
      </c>
    </row>
    <row r="545" spans="1:14" x14ac:dyDescent="0.25">
      <c r="A545" s="3" t="s">
        <v>648</v>
      </c>
      <c r="B545" s="3">
        <v>34</v>
      </c>
      <c r="C545" s="3" t="s">
        <v>93</v>
      </c>
      <c r="D545" s="3" t="s">
        <v>19</v>
      </c>
      <c r="E545" s="5">
        <v>27.09</v>
      </c>
      <c r="F545" s="3">
        <v>9</v>
      </c>
      <c r="G545" s="3" t="s">
        <v>98</v>
      </c>
      <c r="H545" s="3" t="s">
        <v>85</v>
      </c>
      <c r="I545" s="5">
        <v>8.99</v>
      </c>
      <c r="J545" s="3">
        <v>0</v>
      </c>
      <c r="K545" s="3" t="s">
        <v>102</v>
      </c>
      <c r="L545" s="3">
        <v>1</v>
      </c>
      <c r="M545" s="5">
        <v>2.71</v>
      </c>
      <c r="N545" s="3" t="s">
        <v>117</v>
      </c>
    </row>
    <row r="546" spans="1:14" x14ac:dyDescent="0.25">
      <c r="A546" s="3" t="s">
        <v>649</v>
      </c>
      <c r="B546" s="3">
        <v>41</v>
      </c>
      <c r="C546" s="3" t="s">
        <v>106</v>
      </c>
      <c r="D546" s="3" t="s">
        <v>23</v>
      </c>
      <c r="E546" s="5">
        <v>22.75</v>
      </c>
      <c r="F546" s="3">
        <v>22</v>
      </c>
      <c r="G546" s="3" t="s">
        <v>89</v>
      </c>
      <c r="H546" s="3" t="s">
        <v>85</v>
      </c>
      <c r="I546" s="5">
        <v>17.989999999999998</v>
      </c>
      <c r="J546" s="3">
        <v>0</v>
      </c>
      <c r="K546" s="3" t="s">
        <v>86</v>
      </c>
      <c r="L546" s="3">
        <v>2</v>
      </c>
      <c r="M546" s="5">
        <v>0.99</v>
      </c>
      <c r="N546" s="3" t="s">
        <v>99</v>
      </c>
    </row>
    <row r="547" spans="1:14" x14ac:dyDescent="0.25">
      <c r="A547" s="3" t="s">
        <v>650</v>
      </c>
      <c r="B547" s="3">
        <v>38</v>
      </c>
      <c r="C547" s="3" t="s">
        <v>83</v>
      </c>
      <c r="D547" s="3" t="s">
        <v>19</v>
      </c>
      <c r="E547" s="5">
        <v>4.55</v>
      </c>
      <c r="F547" s="3">
        <v>18</v>
      </c>
      <c r="G547" s="3" t="s">
        <v>84</v>
      </c>
      <c r="H547" s="3" t="s">
        <v>85</v>
      </c>
      <c r="I547" s="5">
        <v>8.99</v>
      </c>
      <c r="J547" s="3">
        <v>1</v>
      </c>
      <c r="K547" s="3" t="s">
        <v>126</v>
      </c>
      <c r="L547" s="3">
        <v>5</v>
      </c>
      <c r="M547" s="5">
        <v>0.24</v>
      </c>
      <c r="N547" s="3" t="s">
        <v>96</v>
      </c>
    </row>
    <row r="548" spans="1:14" x14ac:dyDescent="0.25">
      <c r="A548" s="3" t="s">
        <v>651</v>
      </c>
      <c r="B548" s="3">
        <v>42</v>
      </c>
      <c r="C548" s="3" t="s">
        <v>106</v>
      </c>
      <c r="D548" s="3" t="s">
        <v>19</v>
      </c>
      <c r="E548" s="5">
        <v>0.79</v>
      </c>
      <c r="F548" s="3">
        <v>18</v>
      </c>
      <c r="G548" s="3" t="s">
        <v>114</v>
      </c>
      <c r="H548" s="3" t="s">
        <v>111</v>
      </c>
      <c r="I548" s="5">
        <v>8.99</v>
      </c>
      <c r="J548" s="3">
        <v>1</v>
      </c>
      <c r="K548" s="3" t="s">
        <v>108</v>
      </c>
      <c r="L548" s="3">
        <v>4</v>
      </c>
      <c r="M548" s="5">
        <v>0.04</v>
      </c>
      <c r="N548" s="3" t="s">
        <v>87</v>
      </c>
    </row>
    <row r="549" spans="1:14" x14ac:dyDescent="0.25">
      <c r="A549" s="3" t="s">
        <v>652</v>
      </c>
      <c r="B549" s="3">
        <v>45</v>
      </c>
      <c r="C549" s="3" t="s">
        <v>93</v>
      </c>
      <c r="D549" s="3" t="s">
        <v>23</v>
      </c>
      <c r="E549" s="5">
        <v>0.91</v>
      </c>
      <c r="F549" s="3">
        <v>7</v>
      </c>
      <c r="G549" s="3" t="s">
        <v>114</v>
      </c>
      <c r="H549" s="3" t="s">
        <v>90</v>
      </c>
      <c r="I549" s="5">
        <v>17.989999999999998</v>
      </c>
      <c r="J549" s="3">
        <v>1</v>
      </c>
      <c r="K549" s="3" t="s">
        <v>95</v>
      </c>
      <c r="L549" s="3">
        <v>5</v>
      </c>
      <c r="M549" s="5">
        <v>0.11</v>
      </c>
      <c r="N549" s="3" t="s">
        <v>99</v>
      </c>
    </row>
    <row r="550" spans="1:14" x14ac:dyDescent="0.25">
      <c r="A550" s="3" t="s">
        <v>653</v>
      </c>
      <c r="B550" s="3">
        <v>66</v>
      </c>
      <c r="C550" s="3" t="s">
        <v>93</v>
      </c>
      <c r="D550" s="3" t="s">
        <v>21</v>
      </c>
      <c r="E550" s="5">
        <v>4.63</v>
      </c>
      <c r="F550" s="3">
        <v>26</v>
      </c>
      <c r="G550" s="3" t="s">
        <v>89</v>
      </c>
      <c r="H550" s="3" t="s">
        <v>122</v>
      </c>
      <c r="I550" s="5">
        <v>13.99</v>
      </c>
      <c r="J550" s="3">
        <v>0</v>
      </c>
      <c r="K550" s="3" t="s">
        <v>108</v>
      </c>
      <c r="L550" s="3">
        <v>5</v>
      </c>
      <c r="M550" s="5">
        <v>0.17</v>
      </c>
      <c r="N550" s="3" t="s">
        <v>87</v>
      </c>
    </row>
    <row r="551" spans="1:14" x14ac:dyDescent="0.25">
      <c r="A551" s="3" t="s">
        <v>654</v>
      </c>
      <c r="B551" s="3">
        <v>31</v>
      </c>
      <c r="C551" s="3" t="s">
        <v>83</v>
      </c>
      <c r="D551" s="3" t="s">
        <v>19</v>
      </c>
      <c r="E551" s="5">
        <v>5.4</v>
      </c>
      <c r="F551" s="3">
        <v>4</v>
      </c>
      <c r="G551" s="3" t="s">
        <v>89</v>
      </c>
      <c r="H551" s="3" t="s">
        <v>120</v>
      </c>
      <c r="I551" s="5">
        <v>8.99</v>
      </c>
      <c r="J551" s="3">
        <v>0</v>
      </c>
      <c r="K551" s="3" t="s">
        <v>126</v>
      </c>
      <c r="L551" s="3">
        <v>5</v>
      </c>
      <c r="M551" s="5">
        <v>1.08</v>
      </c>
      <c r="N551" s="3" t="s">
        <v>104</v>
      </c>
    </row>
    <row r="552" spans="1:14" x14ac:dyDescent="0.25">
      <c r="A552" s="3" t="s">
        <v>655</v>
      </c>
      <c r="B552" s="3">
        <v>64</v>
      </c>
      <c r="C552" s="3" t="s">
        <v>93</v>
      </c>
      <c r="D552" s="3" t="s">
        <v>23</v>
      </c>
      <c r="E552" s="5">
        <v>18.21</v>
      </c>
      <c r="F552" s="3">
        <v>21</v>
      </c>
      <c r="G552" s="3" t="s">
        <v>89</v>
      </c>
      <c r="H552" s="3" t="s">
        <v>120</v>
      </c>
      <c r="I552" s="5">
        <v>17.989999999999998</v>
      </c>
      <c r="J552" s="3">
        <v>0</v>
      </c>
      <c r="K552" s="3" t="s">
        <v>108</v>
      </c>
      <c r="L552" s="3">
        <v>4</v>
      </c>
      <c r="M552" s="5">
        <v>0.83</v>
      </c>
      <c r="N552" s="3" t="s">
        <v>96</v>
      </c>
    </row>
    <row r="553" spans="1:14" x14ac:dyDescent="0.25">
      <c r="A553" s="3" t="s">
        <v>656</v>
      </c>
      <c r="B553" s="3">
        <v>37</v>
      </c>
      <c r="C553" s="3" t="s">
        <v>83</v>
      </c>
      <c r="D553" s="3" t="s">
        <v>23</v>
      </c>
      <c r="E553" s="5">
        <v>1.99</v>
      </c>
      <c r="F553" s="3">
        <v>13</v>
      </c>
      <c r="G553" s="3" t="s">
        <v>94</v>
      </c>
      <c r="H553" s="3" t="s">
        <v>122</v>
      </c>
      <c r="I553" s="5">
        <v>17.989999999999998</v>
      </c>
      <c r="J553" s="3">
        <v>0</v>
      </c>
      <c r="K553" s="3" t="s">
        <v>102</v>
      </c>
      <c r="L553" s="3">
        <v>4</v>
      </c>
      <c r="M553" s="5">
        <v>0.14000000000000001</v>
      </c>
      <c r="N553" s="3" t="s">
        <v>99</v>
      </c>
    </row>
    <row r="554" spans="1:14" x14ac:dyDescent="0.25">
      <c r="A554" s="3" t="s">
        <v>657</v>
      </c>
      <c r="B554" s="3">
        <v>60</v>
      </c>
      <c r="C554" s="3" t="s">
        <v>93</v>
      </c>
      <c r="D554" s="3" t="s">
        <v>23</v>
      </c>
      <c r="E554" s="5">
        <v>5.68</v>
      </c>
      <c r="F554" s="3">
        <v>30</v>
      </c>
      <c r="G554" s="3" t="s">
        <v>98</v>
      </c>
      <c r="H554" s="3" t="s">
        <v>111</v>
      </c>
      <c r="I554" s="5">
        <v>17.989999999999998</v>
      </c>
      <c r="J554" s="3">
        <v>0</v>
      </c>
      <c r="K554" s="3" t="s">
        <v>102</v>
      </c>
      <c r="L554" s="3">
        <v>3</v>
      </c>
      <c r="M554" s="5">
        <v>0.18</v>
      </c>
      <c r="N554" s="3" t="s">
        <v>104</v>
      </c>
    </row>
    <row r="555" spans="1:14" x14ac:dyDescent="0.25">
      <c r="A555" s="3" t="s">
        <v>658</v>
      </c>
      <c r="B555" s="3">
        <v>51</v>
      </c>
      <c r="C555" s="3" t="s">
        <v>106</v>
      </c>
      <c r="D555" s="3" t="s">
        <v>21</v>
      </c>
      <c r="E555" s="5">
        <v>41.24</v>
      </c>
      <c r="F555" s="3">
        <v>38</v>
      </c>
      <c r="G555" s="3" t="s">
        <v>135</v>
      </c>
      <c r="H555" s="3" t="s">
        <v>90</v>
      </c>
      <c r="I555" s="5">
        <v>13.99</v>
      </c>
      <c r="J555" s="3">
        <v>0</v>
      </c>
      <c r="K555" s="3" t="s">
        <v>126</v>
      </c>
      <c r="L555" s="3">
        <v>5</v>
      </c>
      <c r="M555" s="5">
        <v>1.06</v>
      </c>
      <c r="N555" s="3" t="s">
        <v>112</v>
      </c>
    </row>
    <row r="556" spans="1:14" x14ac:dyDescent="0.25">
      <c r="A556" s="3" t="s">
        <v>659</v>
      </c>
      <c r="B556" s="3">
        <v>18</v>
      </c>
      <c r="C556" s="3" t="s">
        <v>106</v>
      </c>
      <c r="D556" s="3" t="s">
        <v>21</v>
      </c>
      <c r="E556" s="5">
        <v>7.4</v>
      </c>
      <c r="F556" s="3">
        <v>18</v>
      </c>
      <c r="G556" s="3" t="s">
        <v>135</v>
      </c>
      <c r="H556" s="3" t="s">
        <v>90</v>
      </c>
      <c r="I556" s="5">
        <v>13.99</v>
      </c>
      <c r="J556" s="3">
        <v>0</v>
      </c>
      <c r="K556" s="3" t="s">
        <v>126</v>
      </c>
      <c r="L556" s="3">
        <v>2</v>
      </c>
      <c r="M556" s="5">
        <v>0.39</v>
      </c>
      <c r="N556" s="3" t="s">
        <v>104</v>
      </c>
    </row>
    <row r="557" spans="1:14" x14ac:dyDescent="0.25">
      <c r="A557" s="3" t="s">
        <v>660</v>
      </c>
      <c r="B557" s="3">
        <v>45</v>
      </c>
      <c r="C557" s="3" t="s">
        <v>106</v>
      </c>
      <c r="D557" s="3" t="s">
        <v>21</v>
      </c>
      <c r="E557" s="5">
        <v>13.13</v>
      </c>
      <c r="F557" s="3">
        <v>5</v>
      </c>
      <c r="G557" s="3" t="s">
        <v>94</v>
      </c>
      <c r="H557" s="3" t="s">
        <v>120</v>
      </c>
      <c r="I557" s="5">
        <v>13.99</v>
      </c>
      <c r="J557" s="3">
        <v>0</v>
      </c>
      <c r="K557" s="3" t="s">
        <v>95</v>
      </c>
      <c r="L557" s="3">
        <v>5</v>
      </c>
      <c r="M557" s="5">
        <v>2.19</v>
      </c>
      <c r="N557" s="3" t="s">
        <v>96</v>
      </c>
    </row>
    <row r="558" spans="1:14" x14ac:dyDescent="0.25">
      <c r="A558" s="3" t="s">
        <v>661</v>
      </c>
      <c r="B558" s="3">
        <v>69</v>
      </c>
      <c r="C558" s="3" t="s">
        <v>83</v>
      </c>
      <c r="D558" s="3" t="s">
        <v>19</v>
      </c>
      <c r="E558" s="5">
        <v>21.91</v>
      </c>
      <c r="F558" s="3">
        <v>24</v>
      </c>
      <c r="G558" s="3" t="s">
        <v>94</v>
      </c>
      <c r="H558" s="3" t="s">
        <v>120</v>
      </c>
      <c r="I558" s="5">
        <v>8.99</v>
      </c>
      <c r="J558" s="3">
        <v>0</v>
      </c>
      <c r="K558" s="3" t="s">
        <v>102</v>
      </c>
      <c r="L558" s="3">
        <v>5</v>
      </c>
      <c r="M558" s="5">
        <v>0.88</v>
      </c>
      <c r="N558" s="3" t="s">
        <v>87</v>
      </c>
    </row>
    <row r="559" spans="1:14" x14ac:dyDescent="0.25">
      <c r="A559" s="3" t="s">
        <v>662</v>
      </c>
      <c r="B559" s="3">
        <v>67</v>
      </c>
      <c r="C559" s="3" t="s">
        <v>106</v>
      </c>
      <c r="D559" s="3" t="s">
        <v>21</v>
      </c>
      <c r="E559" s="5">
        <v>9.57</v>
      </c>
      <c r="F559" s="3">
        <v>5</v>
      </c>
      <c r="G559" s="3" t="s">
        <v>89</v>
      </c>
      <c r="H559" s="3" t="s">
        <v>90</v>
      </c>
      <c r="I559" s="5">
        <v>13.99</v>
      </c>
      <c r="J559" s="3">
        <v>0</v>
      </c>
      <c r="K559" s="3" t="s">
        <v>95</v>
      </c>
      <c r="L559" s="3">
        <v>5</v>
      </c>
      <c r="M559" s="5">
        <v>1.59</v>
      </c>
      <c r="N559" s="3" t="s">
        <v>87</v>
      </c>
    </row>
    <row r="560" spans="1:14" x14ac:dyDescent="0.25">
      <c r="A560" s="3" t="s">
        <v>663</v>
      </c>
      <c r="B560" s="3">
        <v>44</v>
      </c>
      <c r="C560" s="3" t="s">
        <v>93</v>
      </c>
      <c r="D560" s="3" t="s">
        <v>21</v>
      </c>
      <c r="E560" s="5">
        <v>0.78</v>
      </c>
      <c r="F560" s="3">
        <v>3</v>
      </c>
      <c r="G560" s="3" t="s">
        <v>135</v>
      </c>
      <c r="H560" s="3" t="s">
        <v>90</v>
      </c>
      <c r="I560" s="5">
        <v>13.99</v>
      </c>
      <c r="J560" s="3">
        <v>0</v>
      </c>
      <c r="K560" s="3" t="s">
        <v>126</v>
      </c>
      <c r="L560" s="3">
        <v>3</v>
      </c>
      <c r="M560" s="5">
        <v>0.2</v>
      </c>
      <c r="N560" s="3" t="s">
        <v>96</v>
      </c>
    </row>
    <row r="561" spans="1:14" x14ac:dyDescent="0.25">
      <c r="A561" s="3" t="s">
        <v>664</v>
      </c>
      <c r="B561" s="3">
        <v>43</v>
      </c>
      <c r="C561" s="3" t="s">
        <v>106</v>
      </c>
      <c r="D561" s="3" t="s">
        <v>21</v>
      </c>
      <c r="E561" s="5">
        <v>31.73</v>
      </c>
      <c r="F561" s="3">
        <v>34</v>
      </c>
      <c r="G561" s="3" t="s">
        <v>94</v>
      </c>
      <c r="H561" s="3" t="s">
        <v>85</v>
      </c>
      <c r="I561" s="5">
        <v>13.99</v>
      </c>
      <c r="J561" s="3">
        <v>0</v>
      </c>
      <c r="K561" s="3" t="s">
        <v>126</v>
      </c>
      <c r="L561" s="3">
        <v>3</v>
      </c>
      <c r="M561" s="5">
        <v>0.91</v>
      </c>
      <c r="N561" s="3" t="s">
        <v>99</v>
      </c>
    </row>
    <row r="562" spans="1:14" x14ac:dyDescent="0.25">
      <c r="A562" s="3" t="s">
        <v>665</v>
      </c>
      <c r="B562" s="3">
        <v>49</v>
      </c>
      <c r="C562" s="3" t="s">
        <v>93</v>
      </c>
      <c r="D562" s="3" t="s">
        <v>23</v>
      </c>
      <c r="E562" s="5">
        <v>4.26</v>
      </c>
      <c r="F562" s="3">
        <v>40</v>
      </c>
      <c r="G562" s="3" t="s">
        <v>84</v>
      </c>
      <c r="H562" s="3" t="s">
        <v>90</v>
      </c>
      <c r="I562" s="5">
        <v>17.989999999999998</v>
      </c>
      <c r="J562" s="3">
        <v>1</v>
      </c>
      <c r="K562" s="3" t="s">
        <v>126</v>
      </c>
      <c r="L562" s="3">
        <v>3</v>
      </c>
      <c r="M562" s="5">
        <v>0.1</v>
      </c>
      <c r="N562" s="3" t="s">
        <v>112</v>
      </c>
    </row>
    <row r="563" spans="1:14" x14ac:dyDescent="0.25">
      <c r="A563" s="3" t="s">
        <v>666</v>
      </c>
      <c r="B563" s="3">
        <v>57</v>
      </c>
      <c r="C563" s="3" t="s">
        <v>93</v>
      </c>
      <c r="D563" s="3" t="s">
        <v>23</v>
      </c>
      <c r="E563" s="5">
        <v>21.15</v>
      </c>
      <c r="F563" s="3">
        <v>43</v>
      </c>
      <c r="G563" s="3" t="s">
        <v>114</v>
      </c>
      <c r="H563" s="3" t="s">
        <v>111</v>
      </c>
      <c r="I563" s="5">
        <v>17.989999999999998</v>
      </c>
      <c r="J563" s="3">
        <v>0</v>
      </c>
      <c r="K563" s="3" t="s">
        <v>126</v>
      </c>
      <c r="L563" s="3">
        <v>2</v>
      </c>
      <c r="M563" s="5">
        <v>0.48</v>
      </c>
      <c r="N563" s="3" t="s">
        <v>112</v>
      </c>
    </row>
    <row r="564" spans="1:14" x14ac:dyDescent="0.25">
      <c r="A564" s="3" t="s">
        <v>667</v>
      </c>
      <c r="B564" s="3">
        <v>59</v>
      </c>
      <c r="C564" s="3" t="s">
        <v>93</v>
      </c>
      <c r="D564" s="3" t="s">
        <v>21</v>
      </c>
      <c r="E564" s="5">
        <v>9.77</v>
      </c>
      <c r="F564" s="3">
        <v>5</v>
      </c>
      <c r="G564" s="3" t="s">
        <v>84</v>
      </c>
      <c r="H564" s="3" t="s">
        <v>85</v>
      </c>
      <c r="I564" s="5">
        <v>13.99</v>
      </c>
      <c r="J564" s="3">
        <v>0</v>
      </c>
      <c r="K564" s="3" t="s">
        <v>95</v>
      </c>
      <c r="L564" s="3">
        <v>4</v>
      </c>
      <c r="M564" s="5">
        <v>1.63</v>
      </c>
      <c r="N564" s="3" t="s">
        <v>112</v>
      </c>
    </row>
    <row r="565" spans="1:14" x14ac:dyDescent="0.25">
      <c r="A565" s="3" t="s">
        <v>668</v>
      </c>
      <c r="B565" s="3">
        <v>28</v>
      </c>
      <c r="C565" s="3" t="s">
        <v>93</v>
      </c>
      <c r="D565" s="3" t="s">
        <v>23</v>
      </c>
      <c r="E565" s="5">
        <v>3.02</v>
      </c>
      <c r="F565" s="3">
        <v>4</v>
      </c>
      <c r="G565" s="3" t="s">
        <v>84</v>
      </c>
      <c r="H565" s="3" t="s">
        <v>120</v>
      </c>
      <c r="I565" s="5">
        <v>17.989999999999998</v>
      </c>
      <c r="J565" s="3">
        <v>0</v>
      </c>
      <c r="K565" s="3" t="s">
        <v>102</v>
      </c>
      <c r="L565" s="3">
        <v>2</v>
      </c>
      <c r="M565" s="5">
        <v>0.6</v>
      </c>
      <c r="N565" s="3" t="s">
        <v>87</v>
      </c>
    </row>
    <row r="566" spans="1:14" x14ac:dyDescent="0.25">
      <c r="A566" s="3" t="s">
        <v>669</v>
      </c>
      <c r="B566" s="3">
        <v>58</v>
      </c>
      <c r="C566" s="3" t="s">
        <v>83</v>
      </c>
      <c r="D566" s="3" t="s">
        <v>23</v>
      </c>
      <c r="E566" s="5">
        <v>1.05</v>
      </c>
      <c r="F566" s="3">
        <v>58</v>
      </c>
      <c r="G566" s="3" t="s">
        <v>114</v>
      </c>
      <c r="H566" s="3" t="s">
        <v>111</v>
      </c>
      <c r="I566" s="5">
        <v>17.989999999999998</v>
      </c>
      <c r="J566" s="3">
        <v>1</v>
      </c>
      <c r="K566" s="3" t="s">
        <v>95</v>
      </c>
      <c r="L566" s="3">
        <v>1</v>
      </c>
      <c r="M566" s="5">
        <v>0.02</v>
      </c>
      <c r="N566" s="3" t="s">
        <v>112</v>
      </c>
    </row>
    <row r="567" spans="1:14" x14ac:dyDescent="0.25">
      <c r="A567" s="3" t="s">
        <v>670</v>
      </c>
      <c r="B567" s="3">
        <v>47</v>
      </c>
      <c r="C567" s="3" t="s">
        <v>93</v>
      </c>
      <c r="D567" s="3" t="s">
        <v>19</v>
      </c>
      <c r="E567" s="5">
        <v>8.2200000000000006</v>
      </c>
      <c r="F567" s="3">
        <v>4</v>
      </c>
      <c r="G567" s="3" t="s">
        <v>84</v>
      </c>
      <c r="H567" s="3" t="s">
        <v>85</v>
      </c>
      <c r="I567" s="5">
        <v>8.99</v>
      </c>
      <c r="J567" s="3">
        <v>0</v>
      </c>
      <c r="K567" s="3" t="s">
        <v>86</v>
      </c>
      <c r="L567" s="3">
        <v>2</v>
      </c>
      <c r="M567" s="5">
        <v>1.64</v>
      </c>
      <c r="N567" s="3" t="s">
        <v>87</v>
      </c>
    </row>
    <row r="568" spans="1:14" x14ac:dyDescent="0.25">
      <c r="A568" s="3" t="s">
        <v>671</v>
      </c>
      <c r="B568" s="3">
        <v>22</v>
      </c>
      <c r="C568" s="3" t="s">
        <v>93</v>
      </c>
      <c r="D568" s="3" t="s">
        <v>23</v>
      </c>
      <c r="E568" s="5">
        <v>0.97</v>
      </c>
      <c r="F568" s="3">
        <v>13</v>
      </c>
      <c r="G568" s="3" t="s">
        <v>98</v>
      </c>
      <c r="H568" s="3" t="s">
        <v>111</v>
      </c>
      <c r="I568" s="5">
        <v>17.989999999999998</v>
      </c>
      <c r="J568" s="3">
        <v>1</v>
      </c>
      <c r="K568" s="3" t="s">
        <v>108</v>
      </c>
      <c r="L568" s="3">
        <v>2</v>
      </c>
      <c r="M568" s="5">
        <v>7.0000000000000007E-2</v>
      </c>
      <c r="N568" s="3" t="s">
        <v>87</v>
      </c>
    </row>
    <row r="569" spans="1:14" x14ac:dyDescent="0.25">
      <c r="A569" s="3" t="s">
        <v>672</v>
      </c>
      <c r="B569" s="3">
        <v>44</v>
      </c>
      <c r="C569" s="3" t="s">
        <v>83</v>
      </c>
      <c r="D569" s="3" t="s">
        <v>23</v>
      </c>
      <c r="E569" s="5">
        <v>1.41</v>
      </c>
      <c r="F569" s="3">
        <v>33</v>
      </c>
      <c r="G569" s="3" t="s">
        <v>114</v>
      </c>
      <c r="H569" s="3" t="s">
        <v>111</v>
      </c>
      <c r="I569" s="5">
        <v>17.989999999999998</v>
      </c>
      <c r="J569" s="3">
        <v>1</v>
      </c>
      <c r="K569" s="3" t="s">
        <v>126</v>
      </c>
      <c r="L569" s="3">
        <v>1</v>
      </c>
      <c r="M569" s="5">
        <v>0.04</v>
      </c>
      <c r="N569" s="3" t="s">
        <v>117</v>
      </c>
    </row>
    <row r="570" spans="1:14" x14ac:dyDescent="0.25">
      <c r="A570" s="3" t="s">
        <v>673</v>
      </c>
      <c r="B570" s="3">
        <v>22</v>
      </c>
      <c r="C570" s="3" t="s">
        <v>83</v>
      </c>
      <c r="D570" s="3" t="s">
        <v>21</v>
      </c>
      <c r="E570" s="5">
        <v>46.56</v>
      </c>
      <c r="F570" s="3">
        <v>3</v>
      </c>
      <c r="G570" s="3" t="s">
        <v>89</v>
      </c>
      <c r="H570" s="3" t="s">
        <v>90</v>
      </c>
      <c r="I570" s="5">
        <v>13.99</v>
      </c>
      <c r="J570" s="3">
        <v>0</v>
      </c>
      <c r="K570" s="3" t="s">
        <v>108</v>
      </c>
      <c r="L570" s="3">
        <v>3</v>
      </c>
      <c r="M570" s="5">
        <v>11.64</v>
      </c>
      <c r="N570" s="3" t="s">
        <v>112</v>
      </c>
    </row>
    <row r="571" spans="1:14" x14ac:dyDescent="0.25">
      <c r="A571" s="3" t="s">
        <v>674</v>
      </c>
      <c r="B571" s="3">
        <v>22</v>
      </c>
      <c r="C571" s="3" t="s">
        <v>83</v>
      </c>
      <c r="D571" s="3" t="s">
        <v>21</v>
      </c>
      <c r="E571" s="5">
        <v>12.77</v>
      </c>
      <c r="F571" s="3">
        <v>33</v>
      </c>
      <c r="G571" s="3" t="s">
        <v>135</v>
      </c>
      <c r="H571" s="3" t="s">
        <v>120</v>
      </c>
      <c r="I571" s="5">
        <v>13.99</v>
      </c>
      <c r="J571" s="3">
        <v>1</v>
      </c>
      <c r="K571" s="3" t="s">
        <v>126</v>
      </c>
      <c r="L571" s="3">
        <v>2</v>
      </c>
      <c r="M571" s="5">
        <v>0.38</v>
      </c>
      <c r="N571" s="3" t="s">
        <v>91</v>
      </c>
    </row>
    <row r="572" spans="1:14" x14ac:dyDescent="0.25">
      <c r="A572" s="3" t="s">
        <v>675</v>
      </c>
      <c r="B572" s="3">
        <v>62</v>
      </c>
      <c r="C572" s="3" t="s">
        <v>106</v>
      </c>
      <c r="D572" s="3" t="s">
        <v>19</v>
      </c>
      <c r="E572" s="5">
        <v>12.66</v>
      </c>
      <c r="F572" s="3">
        <v>42</v>
      </c>
      <c r="G572" s="3" t="s">
        <v>94</v>
      </c>
      <c r="H572" s="3" t="s">
        <v>85</v>
      </c>
      <c r="I572" s="5">
        <v>8.99</v>
      </c>
      <c r="J572" s="3">
        <v>1</v>
      </c>
      <c r="K572" s="3" t="s">
        <v>102</v>
      </c>
      <c r="L572" s="3">
        <v>2</v>
      </c>
      <c r="M572" s="5">
        <v>0.28999999999999998</v>
      </c>
      <c r="N572" s="3" t="s">
        <v>87</v>
      </c>
    </row>
    <row r="573" spans="1:14" x14ac:dyDescent="0.25">
      <c r="A573" s="3" t="s">
        <v>676</v>
      </c>
      <c r="B573" s="3">
        <v>67</v>
      </c>
      <c r="C573" s="3" t="s">
        <v>106</v>
      </c>
      <c r="D573" s="3" t="s">
        <v>21</v>
      </c>
      <c r="E573" s="5">
        <v>12.02</v>
      </c>
      <c r="F573" s="3">
        <v>20</v>
      </c>
      <c r="G573" s="3" t="s">
        <v>94</v>
      </c>
      <c r="H573" s="3" t="s">
        <v>85</v>
      </c>
      <c r="I573" s="5">
        <v>13.99</v>
      </c>
      <c r="J573" s="3">
        <v>0</v>
      </c>
      <c r="K573" s="3" t="s">
        <v>126</v>
      </c>
      <c r="L573" s="3">
        <v>1</v>
      </c>
      <c r="M573" s="5">
        <v>0.56999999999999995</v>
      </c>
      <c r="N573" s="3" t="s">
        <v>91</v>
      </c>
    </row>
    <row r="574" spans="1:14" x14ac:dyDescent="0.25">
      <c r="A574" s="3" t="s">
        <v>677</v>
      </c>
      <c r="B574" s="3">
        <v>44</v>
      </c>
      <c r="C574" s="3" t="s">
        <v>106</v>
      </c>
      <c r="D574" s="3" t="s">
        <v>19</v>
      </c>
      <c r="E574" s="5">
        <v>6.67</v>
      </c>
      <c r="F574" s="3">
        <v>25</v>
      </c>
      <c r="G574" s="3" t="s">
        <v>84</v>
      </c>
      <c r="H574" s="3" t="s">
        <v>122</v>
      </c>
      <c r="I574" s="5">
        <v>8.99</v>
      </c>
      <c r="J574" s="3">
        <v>0</v>
      </c>
      <c r="K574" s="3" t="s">
        <v>95</v>
      </c>
      <c r="L574" s="3">
        <v>5</v>
      </c>
      <c r="M574" s="5">
        <v>0.26</v>
      </c>
      <c r="N574" s="3" t="s">
        <v>96</v>
      </c>
    </row>
    <row r="575" spans="1:14" x14ac:dyDescent="0.25">
      <c r="A575" s="3" t="s">
        <v>678</v>
      </c>
      <c r="B575" s="3">
        <v>58</v>
      </c>
      <c r="C575" s="3" t="s">
        <v>106</v>
      </c>
      <c r="D575" s="3" t="s">
        <v>21</v>
      </c>
      <c r="E575" s="5">
        <v>7.36</v>
      </c>
      <c r="F575" s="3">
        <v>18</v>
      </c>
      <c r="G575" s="3" t="s">
        <v>98</v>
      </c>
      <c r="H575" s="3" t="s">
        <v>111</v>
      </c>
      <c r="I575" s="5">
        <v>13.99</v>
      </c>
      <c r="J575" s="3">
        <v>0</v>
      </c>
      <c r="K575" s="3" t="s">
        <v>86</v>
      </c>
      <c r="L575" s="3">
        <v>4</v>
      </c>
      <c r="M575" s="5">
        <v>0.39</v>
      </c>
      <c r="N575" s="3" t="s">
        <v>104</v>
      </c>
    </row>
    <row r="576" spans="1:14" x14ac:dyDescent="0.25">
      <c r="A576" s="3" t="s">
        <v>679</v>
      </c>
      <c r="B576" s="3">
        <v>50</v>
      </c>
      <c r="C576" s="3" t="s">
        <v>106</v>
      </c>
      <c r="D576" s="3" t="s">
        <v>19</v>
      </c>
      <c r="E576" s="5">
        <v>3.28</v>
      </c>
      <c r="F576" s="3">
        <v>59</v>
      </c>
      <c r="G576" s="3" t="s">
        <v>84</v>
      </c>
      <c r="H576" s="3" t="s">
        <v>122</v>
      </c>
      <c r="I576" s="5">
        <v>8.99</v>
      </c>
      <c r="J576" s="3">
        <v>1</v>
      </c>
      <c r="K576" s="3" t="s">
        <v>86</v>
      </c>
      <c r="L576" s="3">
        <v>3</v>
      </c>
      <c r="M576" s="5">
        <v>0.05</v>
      </c>
      <c r="N576" s="3" t="s">
        <v>117</v>
      </c>
    </row>
    <row r="577" spans="1:14" x14ac:dyDescent="0.25">
      <c r="A577" s="3" t="s">
        <v>680</v>
      </c>
      <c r="B577" s="3">
        <v>69</v>
      </c>
      <c r="C577" s="3" t="s">
        <v>93</v>
      </c>
      <c r="D577" s="3" t="s">
        <v>23</v>
      </c>
      <c r="E577" s="5">
        <v>3.94</v>
      </c>
      <c r="F577" s="3">
        <v>38</v>
      </c>
      <c r="G577" s="3" t="s">
        <v>98</v>
      </c>
      <c r="H577" s="3" t="s">
        <v>111</v>
      </c>
      <c r="I577" s="5">
        <v>17.989999999999998</v>
      </c>
      <c r="J577" s="3">
        <v>1</v>
      </c>
      <c r="K577" s="3" t="s">
        <v>108</v>
      </c>
      <c r="L577" s="3">
        <v>2</v>
      </c>
      <c r="M577" s="5">
        <v>0.1</v>
      </c>
      <c r="N577" s="3" t="s">
        <v>91</v>
      </c>
    </row>
    <row r="578" spans="1:14" x14ac:dyDescent="0.25">
      <c r="A578" s="3" t="s">
        <v>681</v>
      </c>
      <c r="B578" s="3">
        <v>70</v>
      </c>
      <c r="C578" s="3" t="s">
        <v>83</v>
      </c>
      <c r="D578" s="3" t="s">
        <v>21</v>
      </c>
      <c r="E578" s="5">
        <v>9.1</v>
      </c>
      <c r="F578" s="3">
        <v>16</v>
      </c>
      <c r="G578" s="3" t="s">
        <v>89</v>
      </c>
      <c r="H578" s="3" t="s">
        <v>122</v>
      </c>
      <c r="I578" s="5">
        <v>13.99</v>
      </c>
      <c r="J578" s="3">
        <v>0</v>
      </c>
      <c r="K578" s="3" t="s">
        <v>86</v>
      </c>
      <c r="L578" s="3">
        <v>2</v>
      </c>
      <c r="M578" s="5">
        <v>0.54</v>
      </c>
      <c r="N578" s="3" t="s">
        <v>91</v>
      </c>
    </row>
    <row r="579" spans="1:14" x14ac:dyDescent="0.25">
      <c r="A579" s="3" t="s">
        <v>682</v>
      </c>
      <c r="B579" s="3">
        <v>50</v>
      </c>
      <c r="C579" s="3" t="s">
        <v>106</v>
      </c>
      <c r="D579" s="3" t="s">
        <v>23</v>
      </c>
      <c r="E579" s="5">
        <v>4.2699999999999996</v>
      </c>
      <c r="F579" s="3">
        <v>50</v>
      </c>
      <c r="G579" s="3" t="s">
        <v>94</v>
      </c>
      <c r="H579" s="3" t="s">
        <v>90</v>
      </c>
      <c r="I579" s="5">
        <v>17.989999999999998</v>
      </c>
      <c r="J579" s="3">
        <v>1</v>
      </c>
      <c r="K579" s="3" t="s">
        <v>126</v>
      </c>
      <c r="L579" s="3">
        <v>3</v>
      </c>
      <c r="M579" s="5">
        <v>0.08</v>
      </c>
      <c r="N579" s="3" t="s">
        <v>117</v>
      </c>
    </row>
    <row r="580" spans="1:14" x14ac:dyDescent="0.25">
      <c r="A580" s="3" t="s">
        <v>683</v>
      </c>
      <c r="B580" s="3">
        <v>66</v>
      </c>
      <c r="C580" s="3" t="s">
        <v>106</v>
      </c>
      <c r="D580" s="3" t="s">
        <v>23</v>
      </c>
      <c r="E580" s="5">
        <v>9.17</v>
      </c>
      <c r="F580" s="3">
        <v>28</v>
      </c>
      <c r="G580" s="3" t="s">
        <v>94</v>
      </c>
      <c r="H580" s="3" t="s">
        <v>111</v>
      </c>
      <c r="I580" s="5">
        <v>17.989999999999998</v>
      </c>
      <c r="J580" s="3">
        <v>0</v>
      </c>
      <c r="K580" s="3" t="s">
        <v>102</v>
      </c>
      <c r="L580" s="3">
        <v>2</v>
      </c>
      <c r="M580" s="5">
        <v>0.32</v>
      </c>
      <c r="N580" s="3" t="s">
        <v>99</v>
      </c>
    </row>
    <row r="581" spans="1:14" x14ac:dyDescent="0.25">
      <c r="A581" s="3" t="s">
        <v>684</v>
      </c>
      <c r="B581" s="3">
        <v>59</v>
      </c>
      <c r="C581" s="3" t="s">
        <v>93</v>
      </c>
      <c r="D581" s="3" t="s">
        <v>21</v>
      </c>
      <c r="E581" s="5">
        <v>26.45</v>
      </c>
      <c r="F581" s="3">
        <v>55</v>
      </c>
      <c r="G581" s="3" t="s">
        <v>98</v>
      </c>
      <c r="H581" s="3" t="s">
        <v>111</v>
      </c>
      <c r="I581" s="5">
        <v>13.99</v>
      </c>
      <c r="J581" s="3">
        <v>0</v>
      </c>
      <c r="K581" s="3" t="s">
        <v>108</v>
      </c>
      <c r="L581" s="3">
        <v>4</v>
      </c>
      <c r="M581" s="5">
        <v>0.47</v>
      </c>
      <c r="N581" s="3" t="s">
        <v>112</v>
      </c>
    </row>
    <row r="582" spans="1:14" x14ac:dyDescent="0.25">
      <c r="A582" s="3" t="s">
        <v>685</v>
      </c>
      <c r="B582" s="3">
        <v>62</v>
      </c>
      <c r="C582" s="3" t="s">
        <v>83</v>
      </c>
      <c r="D582" s="3" t="s">
        <v>23</v>
      </c>
      <c r="E582" s="5">
        <v>7.16</v>
      </c>
      <c r="F582" s="3">
        <v>5</v>
      </c>
      <c r="G582" s="3" t="s">
        <v>135</v>
      </c>
      <c r="H582" s="3" t="s">
        <v>120</v>
      </c>
      <c r="I582" s="5">
        <v>17.989999999999998</v>
      </c>
      <c r="J582" s="3">
        <v>0</v>
      </c>
      <c r="K582" s="3" t="s">
        <v>86</v>
      </c>
      <c r="L582" s="3">
        <v>5</v>
      </c>
      <c r="M582" s="5">
        <v>1.19</v>
      </c>
      <c r="N582" s="3" t="s">
        <v>104</v>
      </c>
    </row>
    <row r="583" spans="1:14" x14ac:dyDescent="0.25">
      <c r="A583" s="3" t="s">
        <v>686</v>
      </c>
      <c r="B583" s="3">
        <v>51</v>
      </c>
      <c r="C583" s="3" t="s">
        <v>93</v>
      </c>
      <c r="D583" s="3" t="s">
        <v>19</v>
      </c>
      <c r="E583" s="5">
        <v>4.74</v>
      </c>
      <c r="F583" s="3">
        <v>27</v>
      </c>
      <c r="G583" s="3" t="s">
        <v>84</v>
      </c>
      <c r="H583" s="3" t="s">
        <v>122</v>
      </c>
      <c r="I583" s="5">
        <v>8.99</v>
      </c>
      <c r="J583" s="3">
        <v>1</v>
      </c>
      <c r="K583" s="3" t="s">
        <v>108</v>
      </c>
      <c r="L583" s="3">
        <v>3</v>
      </c>
      <c r="M583" s="5">
        <v>0.17</v>
      </c>
      <c r="N583" s="3" t="s">
        <v>96</v>
      </c>
    </row>
    <row r="584" spans="1:14" x14ac:dyDescent="0.25">
      <c r="A584" s="3" t="s">
        <v>687</v>
      </c>
      <c r="B584" s="3">
        <v>51</v>
      </c>
      <c r="C584" s="3" t="s">
        <v>93</v>
      </c>
      <c r="D584" s="3" t="s">
        <v>19</v>
      </c>
      <c r="E584" s="5">
        <v>23.59</v>
      </c>
      <c r="F584" s="3">
        <v>9</v>
      </c>
      <c r="G584" s="3" t="s">
        <v>114</v>
      </c>
      <c r="H584" s="3" t="s">
        <v>85</v>
      </c>
      <c r="I584" s="5">
        <v>8.99</v>
      </c>
      <c r="J584" s="3">
        <v>0</v>
      </c>
      <c r="K584" s="3" t="s">
        <v>102</v>
      </c>
      <c r="L584" s="3">
        <v>3</v>
      </c>
      <c r="M584" s="5">
        <v>2.36</v>
      </c>
      <c r="N584" s="3" t="s">
        <v>117</v>
      </c>
    </row>
    <row r="585" spans="1:14" x14ac:dyDescent="0.25">
      <c r="A585" s="3" t="s">
        <v>688</v>
      </c>
      <c r="B585" s="3">
        <v>44</v>
      </c>
      <c r="C585" s="3" t="s">
        <v>106</v>
      </c>
      <c r="D585" s="3" t="s">
        <v>23</v>
      </c>
      <c r="E585" s="5">
        <v>18.920000000000002</v>
      </c>
      <c r="F585" s="3">
        <v>0</v>
      </c>
      <c r="G585" s="3" t="s">
        <v>98</v>
      </c>
      <c r="H585" s="3" t="s">
        <v>122</v>
      </c>
      <c r="I585" s="5">
        <v>17.989999999999998</v>
      </c>
      <c r="J585" s="3">
        <v>0</v>
      </c>
      <c r="K585" s="3" t="s">
        <v>95</v>
      </c>
      <c r="L585" s="3">
        <v>4</v>
      </c>
      <c r="M585" s="5">
        <v>18.920000000000002</v>
      </c>
      <c r="N585" s="3" t="s">
        <v>104</v>
      </c>
    </row>
    <row r="586" spans="1:14" x14ac:dyDescent="0.25">
      <c r="A586" s="3" t="s">
        <v>689</v>
      </c>
      <c r="B586" s="3">
        <v>53</v>
      </c>
      <c r="C586" s="3" t="s">
        <v>106</v>
      </c>
      <c r="D586" s="3" t="s">
        <v>23</v>
      </c>
      <c r="E586" s="5">
        <v>0.77</v>
      </c>
      <c r="F586" s="3">
        <v>21</v>
      </c>
      <c r="G586" s="3" t="s">
        <v>114</v>
      </c>
      <c r="H586" s="3" t="s">
        <v>111</v>
      </c>
      <c r="I586" s="5">
        <v>17.989999999999998</v>
      </c>
      <c r="J586" s="3">
        <v>1</v>
      </c>
      <c r="K586" s="3" t="s">
        <v>95</v>
      </c>
      <c r="L586" s="3">
        <v>3</v>
      </c>
      <c r="M586" s="5">
        <v>0.04</v>
      </c>
      <c r="N586" s="3" t="s">
        <v>91</v>
      </c>
    </row>
    <row r="587" spans="1:14" x14ac:dyDescent="0.25">
      <c r="A587" s="3" t="s">
        <v>690</v>
      </c>
      <c r="B587" s="3">
        <v>31</v>
      </c>
      <c r="C587" s="3" t="s">
        <v>93</v>
      </c>
      <c r="D587" s="3" t="s">
        <v>21</v>
      </c>
      <c r="E587" s="5">
        <v>0.96</v>
      </c>
      <c r="F587" s="3">
        <v>55</v>
      </c>
      <c r="G587" s="3" t="s">
        <v>135</v>
      </c>
      <c r="H587" s="3" t="s">
        <v>111</v>
      </c>
      <c r="I587" s="5">
        <v>13.99</v>
      </c>
      <c r="J587" s="3">
        <v>1</v>
      </c>
      <c r="K587" s="3" t="s">
        <v>95</v>
      </c>
      <c r="L587" s="3">
        <v>3</v>
      </c>
      <c r="M587" s="5">
        <v>0.02</v>
      </c>
      <c r="N587" s="3" t="s">
        <v>87</v>
      </c>
    </row>
    <row r="588" spans="1:14" x14ac:dyDescent="0.25">
      <c r="A588" s="3" t="s">
        <v>691</v>
      </c>
      <c r="B588" s="3">
        <v>41</v>
      </c>
      <c r="C588" s="3" t="s">
        <v>93</v>
      </c>
      <c r="D588" s="3" t="s">
        <v>19</v>
      </c>
      <c r="E588" s="5">
        <v>40.64</v>
      </c>
      <c r="F588" s="3">
        <v>31</v>
      </c>
      <c r="G588" s="3" t="s">
        <v>84</v>
      </c>
      <c r="H588" s="3" t="s">
        <v>111</v>
      </c>
      <c r="I588" s="5">
        <v>8.99</v>
      </c>
      <c r="J588" s="3">
        <v>0</v>
      </c>
      <c r="K588" s="3" t="s">
        <v>86</v>
      </c>
      <c r="L588" s="3">
        <v>2</v>
      </c>
      <c r="M588" s="5">
        <v>1.27</v>
      </c>
      <c r="N588" s="3" t="s">
        <v>87</v>
      </c>
    </row>
    <row r="589" spans="1:14" x14ac:dyDescent="0.25">
      <c r="A589" s="3" t="s">
        <v>692</v>
      </c>
      <c r="B589" s="3">
        <v>49</v>
      </c>
      <c r="C589" s="3" t="s">
        <v>93</v>
      </c>
      <c r="D589" s="3" t="s">
        <v>21</v>
      </c>
      <c r="E589" s="5">
        <v>0.59</v>
      </c>
      <c r="F589" s="3">
        <v>4</v>
      </c>
      <c r="G589" s="3" t="s">
        <v>84</v>
      </c>
      <c r="H589" s="3" t="s">
        <v>120</v>
      </c>
      <c r="I589" s="5">
        <v>13.99</v>
      </c>
      <c r="J589" s="3">
        <v>1</v>
      </c>
      <c r="K589" s="3" t="s">
        <v>126</v>
      </c>
      <c r="L589" s="3">
        <v>1</v>
      </c>
      <c r="M589" s="5">
        <v>0.12</v>
      </c>
      <c r="N589" s="3" t="s">
        <v>112</v>
      </c>
    </row>
    <row r="590" spans="1:14" x14ac:dyDescent="0.25">
      <c r="A590" s="3" t="s">
        <v>693</v>
      </c>
      <c r="B590" s="3">
        <v>30</v>
      </c>
      <c r="C590" s="3" t="s">
        <v>93</v>
      </c>
      <c r="D590" s="3" t="s">
        <v>19</v>
      </c>
      <c r="E590" s="5">
        <v>17.02</v>
      </c>
      <c r="F590" s="3">
        <v>29</v>
      </c>
      <c r="G590" s="3" t="s">
        <v>84</v>
      </c>
      <c r="H590" s="3" t="s">
        <v>120</v>
      </c>
      <c r="I590" s="5">
        <v>8.99</v>
      </c>
      <c r="J590" s="3">
        <v>0</v>
      </c>
      <c r="K590" s="3" t="s">
        <v>86</v>
      </c>
      <c r="L590" s="3">
        <v>3</v>
      </c>
      <c r="M590" s="5">
        <v>0.56999999999999995</v>
      </c>
      <c r="N590" s="3" t="s">
        <v>112</v>
      </c>
    </row>
    <row r="591" spans="1:14" x14ac:dyDescent="0.25">
      <c r="A591" s="3" t="s">
        <v>694</v>
      </c>
      <c r="B591" s="3">
        <v>22</v>
      </c>
      <c r="C591" s="3" t="s">
        <v>83</v>
      </c>
      <c r="D591" s="3" t="s">
        <v>23</v>
      </c>
      <c r="E591" s="5">
        <v>2.61</v>
      </c>
      <c r="F591" s="3">
        <v>10</v>
      </c>
      <c r="G591" s="3" t="s">
        <v>89</v>
      </c>
      <c r="H591" s="3" t="s">
        <v>85</v>
      </c>
      <c r="I591" s="5">
        <v>17.989999999999998</v>
      </c>
      <c r="J591" s="3">
        <v>0</v>
      </c>
      <c r="K591" s="3" t="s">
        <v>108</v>
      </c>
      <c r="L591" s="3">
        <v>4</v>
      </c>
      <c r="M591" s="5">
        <v>0.24</v>
      </c>
      <c r="N591" s="3" t="s">
        <v>91</v>
      </c>
    </row>
    <row r="592" spans="1:14" x14ac:dyDescent="0.25">
      <c r="A592" s="3" t="s">
        <v>695</v>
      </c>
      <c r="B592" s="3">
        <v>53</v>
      </c>
      <c r="C592" s="3" t="s">
        <v>83</v>
      </c>
      <c r="D592" s="3" t="s">
        <v>19</v>
      </c>
      <c r="E592" s="5">
        <v>23.5</v>
      </c>
      <c r="F592" s="3">
        <v>20</v>
      </c>
      <c r="G592" s="3" t="s">
        <v>114</v>
      </c>
      <c r="H592" s="3" t="s">
        <v>90</v>
      </c>
      <c r="I592" s="5">
        <v>8.99</v>
      </c>
      <c r="J592" s="3">
        <v>0</v>
      </c>
      <c r="K592" s="3" t="s">
        <v>86</v>
      </c>
      <c r="L592" s="3">
        <v>4</v>
      </c>
      <c r="M592" s="5">
        <v>1.1200000000000001</v>
      </c>
      <c r="N592" s="3" t="s">
        <v>117</v>
      </c>
    </row>
    <row r="593" spans="1:14" x14ac:dyDescent="0.25">
      <c r="A593" s="3" t="s">
        <v>696</v>
      </c>
      <c r="B593" s="3">
        <v>24</v>
      </c>
      <c r="C593" s="3" t="s">
        <v>93</v>
      </c>
      <c r="D593" s="3" t="s">
        <v>19</v>
      </c>
      <c r="E593" s="5">
        <v>7.5</v>
      </c>
      <c r="F593" s="3">
        <v>4</v>
      </c>
      <c r="G593" s="3" t="s">
        <v>114</v>
      </c>
      <c r="H593" s="3" t="s">
        <v>122</v>
      </c>
      <c r="I593" s="5">
        <v>8.99</v>
      </c>
      <c r="J593" s="3">
        <v>0</v>
      </c>
      <c r="K593" s="3" t="s">
        <v>102</v>
      </c>
      <c r="L593" s="3">
        <v>2</v>
      </c>
      <c r="M593" s="5">
        <v>1.5</v>
      </c>
      <c r="N593" s="3" t="s">
        <v>104</v>
      </c>
    </row>
    <row r="594" spans="1:14" x14ac:dyDescent="0.25">
      <c r="A594" s="3" t="s">
        <v>697</v>
      </c>
      <c r="B594" s="3">
        <v>62</v>
      </c>
      <c r="C594" s="3" t="s">
        <v>83</v>
      </c>
      <c r="D594" s="3" t="s">
        <v>21</v>
      </c>
      <c r="E594" s="5">
        <v>23.97</v>
      </c>
      <c r="F594" s="3">
        <v>60</v>
      </c>
      <c r="G594" s="3" t="s">
        <v>84</v>
      </c>
      <c r="H594" s="3" t="s">
        <v>120</v>
      </c>
      <c r="I594" s="5">
        <v>13.99</v>
      </c>
      <c r="J594" s="3">
        <v>1</v>
      </c>
      <c r="K594" s="3" t="s">
        <v>95</v>
      </c>
      <c r="L594" s="3">
        <v>1</v>
      </c>
      <c r="M594" s="5">
        <v>0.39</v>
      </c>
      <c r="N594" s="3" t="s">
        <v>99</v>
      </c>
    </row>
    <row r="595" spans="1:14" x14ac:dyDescent="0.25">
      <c r="A595" s="3" t="s">
        <v>698</v>
      </c>
      <c r="B595" s="3">
        <v>43</v>
      </c>
      <c r="C595" s="3" t="s">
        <v>106</v>
      </c>
      <c r="D595" s="3" t="s">
        <v>19</v>
      </c>
      <c r="E595" s="5">
        <v>9.58</v>
      </c>
      <c r="F595" s="3">
        <v>13</v>
      </c>
      <c r="G595" s="3" t="s">
        <v>98</v>
      </c>
      <c r="H595" s="3" t="s">
        <v>120</v>
      </c>
      <c r="I595" s="5">
        <v>8.99</v>
      </c>
      <c r="J595" s="3">
        <v>0</v>
      </c>
      <c r="K595" s="3" t="s">
        <v>102</v>
      </c>
      <c r="L595" s="3">
        <v>4</v>
      </c>
      <c r="M595" s="5">
        <v>0.68</v>
      </c>
      <c r="N595" s="3" t="s">
        <v>96</v>
      </c>
    </row>
    <row r="596" spans="1:14" x14ac:dyDescent="0.25">
      <c r="A596" s="3" t="s">
        <v>699</v>
      </c>
      <c r="B596" s="3">
        <v>47</v>
      </c>
      <c r="C596" s="3" t="s">
        <v>106</v>
      </c>
      <c r="D596" s="3" t="s">
        <v>23</v>
      </c>
      <c r="E596" s="5">
        <v>19.68</v>
      </c>
      <c r="F596" s="3">
        <v>59</v>
      </c>
      <c r="G596" s="3" t="s">
        <v>114</v>
      </c>
      <c r="H596" s="3" t="s">
        <v>120</v>
      </c>
      <c r="I596" s="5">
        <v>17.989999999999998</v>
      </c>
      <c r="J596" s="3">
        <v>1</v>
      </c>
      <c r="K596" s="3" t="s">
        <v>95</v>
      </c>
      <c r="L596" s="3">
        <v>2</v>
      </c>
      <c r="M596" s="5">
        <v>0.33</v>
      </c>
      <c r="N596" s="3" t="s">
        <v>99</v>
      </c>
    </row>
    <row r="597" spans="1:14" x14ac:dyDescent="0.25">
      <c r="A597" s="3" t="s">
        <v>700</v>
      </c>
      <c r="B597" s="3">
        <v>57</v>
      </c>
      <c r="C597" s="3" t="s">
        <v>93</v>
      </c>
      <c r="D597" s="3" t="s">
        <v>19</v>
      </c>
      <c r="E597" s="5">
        <v>6.14</v>
      </c>
      <c r="F597" s="3">
        <v>29</v>
      </c>
      <c r="G597" s="3" t="s">
        <v>114</v>
      </c>
      <c r="H597" s="3" t="s">
        <v>120</v>
      </c>
      <c r="I597" s="5">
        <v>8.99</v>
      </c>
      <c r="J597" s="3">
        <v>0</v>
      </c>
      <c r="K597" s="3" t="s">
        <v>108</v>
      </c>
      <c r="L597" s="3">
        <v>2</v>
      </c>
      <c r="M597" s="5">
        <v>0.2</v>
      </c>
      <c r="N597" s="3" t="s">
        <v>117</v>
      </c>
    </row>
    <row r="598" spans="1:14" x14ac:dyDescent="0.25">
      <c r="A598" s="3" t="s">
        <v>701</v>
      </c>
      <c r="B598" s="3">
        <v>56</v>
      </c>
      <c r="C598" s="3" t="s">
        <v>83</v>
      </c>
      <c r="D598" s="3" t="s">
        <v>23</v>
      </c>
      <c r="E598" s="5">
        <v>13.15</v>
      </c>
      <c r="F598" s="3">
        <v>6</v>
      </c>
      <c r="G598" s="3" t="s">
        <v>84</v>
      </c>
      <c r="H598" s="3" t="s">
        <v>90</v>
      </c>
      <c r="I598" s="5">
        <v>17.989999999999998</v>
      </c>
      <c r="J598" s="3">
        <v>0</v>
      </c>
      <c r="K598" s="3" t="s">
        <v>126</v>
      </c>
      <c r="L598" s="3">
        <v>2</v>
      </c>
      <c r="M598" s="5">
        <v>1.88</v>
      </c>
      <c r="N598" s="3" t="s">
        <v>99</v>
      </c>
    </row>
    <row r="599" spans="1:14" x14ac:dyDescent="0.25">
      <c r="A599" s="3" t="s">
        <v>702</v>
      </c>
      <c r="B599" s="3">
        <v>62</v>
      </c>
      <c r="C599" s="3" t="s">
        <v>93</v>
      </c>
      <c r="D599" s="3" t="s">
        <v>23</v>
      </c>
      <c r="E599" s="5">
        <v>4.34</v>
      </c>
      <c r="F599" s="3">
        <v>45</v>
      </c>
      <c r="G599" s="3" t="s">
        <v>84</v>
      </c>
      <c r="H599" s="3" t="s">
        <v>120</v>
      </c>
      <c r="I599" s="5">
        <v>17.989999999999998</v>
      </c>
      <c r="J599" s="3">
        <v>1</v>
      </c>
      <c r="K599" s="3" t="s">
        <v>86</v>
      </c>
      <c r="L599" s="3">
        <v>3</v>
      </c>
      <c r="M599" s="5">
        <v>0.09</v>
      </c>
      <c r="N599" s="3" t="s">
        <v>96</v>
      </c>
    </row>
    <row r="600" spans="1:14" x14ac:dyDescent="0.25">
      <c r="A600" s="3" t="s">
        <v>703</v>
      </c>
      <c r="B600" s="3">
        <v>44</v>
      </c>
      <c r="C600" s="3" t="s">
        <v>106</v>
      </c>
      <c r="D600" s="3" t="s">
        <v>23</v>
      </c>
      <c r="E600" s="5">
        <v>3.95</v>
      </c>
      <c r="F600" s="3">
        <v>26</v>
      </c>
      <c r="G600" s="3" t="s">
        <v>94</v>
      </c>
      <c r="H600" s="3" t="s">
        <v>120</v>
      </c>
      <c r="I600" s="5">
        <v>17.989999999999998</v>
      </c>
      <c r="J600" s="3">
        <v>1</v>
      </c>
      <c r="K600" s="3" t="s">
        <v>86</v>
      </c>
      <c r="L600" s="3">
        <v>4</v>
      </c>
      <c r="M600" s="5">
        <v>0.15</v>
      </c>
      <c r="N600" s="3" t="s">
        <v>87</v>
      </c>
    </row>
    <row r="601" spans="1:14" x14ac:dyDescent="0.25">
      <c r="A601" s="3" t="s">
        <v>704</v>
      </c>
      <c r="B601" s="3">
        <v>45</v>
      </c>
      <c r="C601" s="3" t="s">
        <v>106</v>
      </c>
      <c r="D601" s="3" t="s">
        <v>19</v>
      </c>
      <c r="E601" s="5">
        <v>2.73</v>
      </c>
      <c r="F601" s="3">
        <v>27</v>
      </c>
      <c r="G601" s="3" t="s">
        <v>94</v>
      </c>
      <c r="H601" s="3" t="s">
        <v>90</v>
      </c>
      <c r="I601" s="5">
        <v>8.99</v>
      </c>
      <c r="J601" s="3">
        <v>1</v>
      </c>
      <c r="K601" s="3" t="s">
        <v>102</v>
      </c>
      <c r="L601" s="3">
        <v>3</v>
      </c>
      <c r="M601" s="5">
        <v>0.1</v>
      </c>
      <c r="N601" s="3" t="s">
        <v>96</v>
      </c>
    </row>
    <row r="602" spans="1:14" x14ac:dyDescent="0.25">
      <c r="A602" s="3" t="s">
        <v>705</v>
      </c>
      <c r="B602" s="3">
        <v>20</v>
      </c>
      <c r="C602" s="3" t="s">
        <v>106</v>
      </c>
      <c r="D602" s="3" t="s">
        <v>19</v>
      </c>
      <c r="E602" s="5">
        <v>0.67</v>
      </c>
      <c r="F602" s="3">
        <v>59</v>
      </c>
      <c r="G602" s="3" t="s">
        <v>135</v>
      </c>
      <c r="H602" s="3" t="s">
        <v>85</v>
      </c>
      <c r="I602" s="5">
        <v>8.99</v>
      </c>
      <c r="J602" s="3">
        <v>1</v>
      </c>
      <c r="K602" s="3" t="s">
        <v>108</v>
      </c>
      <c r="L602" s="3">
        <v>4</v>
      </c>
      <c r="M602" s="5">
        <v>0.01</v>
      </c>
      <c r="N602" s="3" t="s">
        <v>99</v>
      </c>
    </row>
    <row r="603" spans="1:14" x14ac:dyDescent="0.25">
      <c r="A603" s="3" t="s">
        <v>706</v>
      </c>
      <c r="B603" s="3">
        <v>44</v>
      </c>
      <c r="C603" s="3" t="s">
        <v>93</v>
      </c>
      <c r="D603" s="3" t="s">
        <v>19</v>
      </c>
      <c r="E603" s="5">
        <v>6.71</v>
      </c>
      <c r="F603" s="3">
        <v>40</v>
      </c>
      <c r="G603" s="3" t="s">
        <v>94</v>
      </c>
      <c r="H603" s="3" t="s">
        <v>90</v>
      </c>
      <c r="I603" s="5">
        <v>8.99</v>
      </c>
      <c r="J603" s="3">
        <v>1</v>
      </c>
      <c r="K603" s="3" t="s">
        <v>95</v>
      </c>
      <c r="L603" s="3">
        <v>1</v>
      </c>
      <c r="M603" s="5">
        <v>0.16</v>
      </c>
      <c r="N603" s="3" t="s">
        <v>91</v>
      </c>
    </row>
    <row r="604" spans="1:14" x14ac:dyDescent="0.25">
      <c r="A604" s="3" t="s">
        <v>707</v>
      </c>
      <c r="B604" s="3">
        <v>36</v>
      </c>
      <c r="C604" s="3" t="s">
        <v>93</v>
      </c>
      <c r="D604" s="3" t="s">
        <v>19</v>
      </c>
      <c r="E604" s="5">
        <v>14.33</v>
      </c>
      <c r="F604" s="3">
        <v>44</v>
      </c>
      <c r="G604" s="3" t="s">
        <v>114</v>
      </c>
      <c r="H604" s="3" t="s">
        <v>111</v>
      </c>
      <c r="I604" s="5">
        <v>8.99</v>
      </c>
      <c r="J604" s="3">
        <v>1</v>
      </c>
      <c r="K604" s="3" t="s">
        <v>86</v>
      </c>
      <c r="L604" s="3">
        <v>2</v>
      </c>
      <c r="M604" s="5">
        <v>0.32</v>
      </c>
      <c r="N604" s="3" t="s">
        <v>96</v>
      </c>
    </row>
    <row r="605" spans="1:14" x14ac:dyDescent="0.25">
      <c r="A605" s="3" t="s">
        <v>708</v>
      </c>
      <c r="B605" s="3">
        <v>55</v>
      </c>
      <c r="C605" s="3" t="s">
        <v>83</v>
      </c>
      <c r="D605" s="3" t="s">
        <v>21</v>
      </c>
      <c r="E605" s="5">
        <v>11.62</v>
      </c>
      <c r="F605" s="3">
        <v>51</v>
      </c>
      <c r="G605" s="3" t="s">
        <v>114</v>
      </c>
      <c r="H605" s="3" t="s">
        <v>120</v>
      </c>
      <c r="I605" s="5">
        <v>13.99</v>
      </c>
      <c r="J605" s="3">
        <v>0</v>
      </c>
      <c r="K605" s="3" t="s">
        <v>108</v>
      </c>
      <c r="L605" s="3">
        <v>4</v>
      </c>
      <c r="M605" s="5">
        <v>0.22</v>
      </c>
      <c r="N605" s="3" t="s">
        <v>117</v>
      </c>
    </row>
    <row r="606" spans="1:14" x14ac:dyDescent="0.25">
      <c r="A606" s="3" t="s">
        <v>709</v>
      </c>
      <c r="B606" s="3">
        <v>35</v>
      </c>
      <c r="C606" s="3" t="s">
        <v>106</v>
      </c>
      <c r="D606" s="3" t="s">
        <v>21</v>
      </c>
      <c r="E606" s="5">
        <v>16.34</v>
      </c>
      <c r="F606" s="3">
        <v>39</v>
      </c>
      <c r="G606" s="3" t="s">
        <v>94</v>
      </c>
      <c r="H606" s="3" t="s">
        <v>120</v>
      </c>
      <c r="I606" s="5">
        <v>13.99</v>
      </c>
      <c r="J606" s="3">
        <v>1</v>
      </c>
      <c r="K606" s="3" t="s">
        <v>86</v>
      </c>
      <c r="L606" s="3">
        <v>2</v>
      </c>
      <c r="M606" s="5">
        <v>0.41</v>
      </c>
      <c r="N606" s="3" t="s">
        <v>117</v>
      </c>
    </row>
    <row r="607" spans="1:14" x14ac:dyDescent="0.25">
      <c r="A607" s="3" t="s">
        <v>710</v>
      </c>
      <c r="B607" s="3">
        <v>53</v>
      </c>
      <c r="C607" s="3" t="s">
        <v>106</v>
      </c>
      <c r="D607" s="3" t="s">
        <v>23</v>
      </c>
      <c r="E607" s="5">
        <v>16.53</v>
      </c>
      <c r="F607" s="3">
        <v>43</v>
      </c>
      <c r="G607" s="3" t="s">
        <v>89</v>
      </c>
      <c r="H607" s="3" t="s">
        <v>90</v>
      </c>
      <c r="I607" s="5">
        <v>17.989999999999998</v>
      </c>
      <c r="J607" s="3">
        <v>1</v>
      </c>
      <c r="K607" s="3" t="s">
        <v>86</v>
      </c>
      <c r="L607" s="3">
        <v>1</v>
      </c>
      <c r="M607" s="5">
        <v>0.38</v>
      </c>
      <c r="N607" s="3" t="s">
        <v>104</v>
      </c>
    </row>
    <row r="608" spans="1:14" x14ac:dyDescent="0.25">
      <c r="A608" s="3" t="s">
        <v>711</v>
      </c>
      <c r="B608" s="3">
        <v>42</v>
      </c>
      <c r="C608" s="3" t="s">
        <v>83</v>
      </c>
      <c r="D608" s="3" t="s">
        <v>21</v>
      </c>
      <c r="E608" s="5">
        <v>0.68</v>
      </c>
      <c r="F608" s="3">
        <v>50</v>
      </c>
      <c r="G608" s="3" t="s">
        <v>84</v>
      </c>
      <c r="H608" s="3" t="s">
        <v>90</v>
      </c>
      <c r="I608" s="5">
        <v>13.99</v>
      </c>
      <c r="J608" s="3">
        <v>1</v>
      </c>
      <c r="K608" s="3" t="s">
        <v>86</v>
      </c>
      <c r="L608" s="3">
        <v>4</v>
      </c>
      <c r="M608" s="5">
        <v>0.01</v>
      </c>
      <c r="N608" s="3" t="s">
        <v>91</v>
      </c>
    </row>
    <row r="609" spans="1:14" x14ac:dyDescent="0.25">
      <c r="A609" s="3" t="s">
        <v>712</v>
      </c>
      <c r="B609" s="3">
        <v>60</v>
      </c>
      <c r="C609" s="3" t="s">
        <v>106</v>
      </c>
      <c r="D609" s="3" t="s">
        <v>19</v>
      </c>
      <c r="E609" s="5">
        <v>20.83</v>
      </c>
      <c r="F609" s="3">
        <v>43</v>
      </c>
      <c r="G609" s="3" t="s">
        <v>89</v>
      </c>
      <c r="H609" s="3" t="s">
        <v>90</v>
      </c>
      <c r="I609" s="5">
        <v>8.99</v>
      </c>
      <c r="J609" s="3">
        <v>1</v>
      </c>
      <c r="K609" s="3" t="s">
        <v>86</v>
      </c>
      <c r="L609" s="3">
        <v>5</v>
      </c>
      <c r="M609" s="5">
        <v>0.47</v>
      </c>
      <c r="N609" s="3" t="s">
        <v>117</v>
      </c>
    </row>
    <row r="610" spans="1:14" x14ac:dyDescent="0.25">
      <c r="A610" s="3" t="s">
        <v>713</v>
      </c>
      <c r="B610" s="3">
        <v>53</v>
      </c>
      <c r="C610" s="3" t="s">
        <v>83</v>
      </c>
      <c r="D610" s="3" t="s">
        <v>21</v>
      </c>
      <c r="E610" s="5">
        <v>7.0000000000000007E-2</v>
      </c>
      <c r="F610" s="3">
        <v>50</v>
      </c>
      <c r="G610" s="3" t="s">
        <v>135</v>
      </c>
      <c r="H610" s="3" t="s">
        <v>120</v>
      </c>
      <c r="I610" s="5">
        <v>13.99</v>
      </c>
      <c r="J610" s="3">
        <v>1</v>
      </c>
      <c r="K610" s="3" t="s">
        <v>108</v>
      </c>
      <c r="L610" s="3">
        <v>3</v>
      </c>
      <c r="M610" s="5">
        <v>0</v>
      </c>
      <c r="N610" s="3" t="s">
        <v>87</v>
      </c>
    </row>
    <row r="611" spans="1:14" x14ac:dyDescent="0.25">
      <c r="A611" s="3" t="s">
        <v>714</v>
      </c>
      <c r="B611" s="3">
        <v>52</v>
      </c>
      <c r="C611" s="3" t="s">
        <v>93</v>
      </c>
      <c r="D611" s="3" t="s">
        <v>19</v>
      </c>
      <c r="E611" s="5">
        <v>22.21</v>
      </c>
      <c r="F611" s="3">
        <v>54</v>
      </c>
      <c r="G611" s="3" t="s">
        <v>98</v>
      </c>
      <c r="H611" s="3" t="s">
        <v>85</v>
      </c>
      <c r="I611" s="5">
        <v>8.99</v>
      </c>
      <c r="J611" s="3">
        <v>1</v>
      </c>
      <c r="K611" s="3" t="s">
        <v>126</v>
      </c>
      <c r="L611" s="3">
        <v>1</v>
      </c>
      <c r="M611" s="5">
        <v>0.4</v>
      </c>
      <c r="N611" s="3" t="s">
        <v>104</v>
      </c>
    </row>
    <row r="612" spans="1:14" x14ac:dyDescent="0.25">
      <c r="A612" s="3" t="s">
        <v>715</v>
      </c>
      <c r="B612" s="3">
        <v>32</v>
      </c>
      <c r="C612" s="3" t="s">
        <v>106</v>
      </c>
      <c r="D612" s="3" t="s">
        <v>21</v>
      </c>
      <c r="E612" s="5">
        <v>8.26</v>
      </c>
      <c r="F612" s="3">
        <v>39</v>
      </c>
      <c r="G612" s="3" t="s">
        <v>94</v>
      </c>
      <c r="H612" s="3" t="s">
        <v>111</v>
      </c>
      <c r="I612" s="5">
        <v>13.99</v>
      </c>
      <c r="J612" s="3">
        <v>1</v>
      </c>
      <c r="K612" s="3" t="s">
        <v>86</v>
      </c>
      <c r="L612" s="3">
        <v>1</v>
      </c>
      <c r="M612" s="5">
        <v>0.21</v>
      </c>
      <c r="N612" s="3" t="s">
        <v>96</v>
      </c>
    </row>
    <row r="613" spans="1:14" x14ac:dyDescent="0.25">
      <c r="A613" s="3" t="s">
        <v>716</v>
      </c>
      <c r="B613" s="3">
        <v>54</v>
      </c>
      <c r="C613" s="3" t="s">
        <v>83</v>
      </c>
      <c r="D613" s="3" t="s">
        <v>23</v>
      </c>
      <c r="E613" s="5">
        <v>13.49</v>
      </c>
      <c r="F613" s="3">
        <v>4</v>
      </c>
      <c r="G613" s="3" t="s">
        <v>84</v>
      </c>
      <c r="H613" s="3" t="s">
        <v>111</v>
      </c>
      <c r="I613" s="5">
        <v>17.989999999999998</v>
      </c>
      <c r="J613" s="3">
        <v>0</v>
      </c>
      <c r="K613" s="3" t="s">
        <v>102</v>
      </c>
      <c r="L613" s="3">
        <v>1</v>
      </c>
      <c r="M613" s="5">
        <v>2.7</v>
      </c>
      <c r="N613" s="3" t="s">
        <v>87</v>
      </c>
    </row>
    <row r="614" spans="1:14" x14ac:dyDescent="0.25">
      <c r="A614" s="3" t="s">
        <v>717</v>
      </c>
      <c r="B614" s="3">
        <v>54</v>
      </c>
      <c r="C614" s="3" t="s">
        <v>106</v>
      </c>
      <c r="D614" s="3" t="s">
        <v>23</v>
      </c>
      <c r="E614" s="5">
        <v>11.38</v>
      </c>
      <c r="F614" s="3">
        <v>31</v>
      </c>
      <c r="G614" s="3" t="s">
        <v>94</v>
      </c>
      <c r="H614" s="3" t="s">
        <v>90</v>
      </c>
      <c r="I614" s="5">
        <v>17.989999999999998</v>
      </c>
      <c r="J614" s="3">
        <v>0</v>
      </c>
      <c r="K614" s="3" t="s">
        <v>126</v>
      </c>
      <c r="L614" s="3">
        <v>4</v>
      </c>
      <c r="M614" s="5">
        <v>0.36</v>
      </c>
      <c r="N614" s="3" t="s">
        <v>99</v>
      </c>
    </row>
    <row r="615" spans="1:14" x14ac:dyDescent="0.25">
      <c r="A615" s="3" t="s">
        <v>718</v>
      </c>
      <c r="B615" s="3">
        <v>66</v>
      </c>
      <c r="C615" s="3" t="s">
        <v>83</v>
      </c>
      <c r="D615" s="3" t="s">
        <v>19</v>
      </c>
      <c r="E615" s="5">
        <v>21.29</v>
      </c>
      <c r="F615" s="3">
        <v>7</v>
      </c>
      <c r="G615" s="3" t="s">
        <v>84</v>
      </c>
      <c r="H615" s="3" t="s">
        <v>122</v>
      </c>
      <c r="I615" s="5">
        <v>8.99</v>
      </c>
      <c r="J615" s="3">
        <v>0</v>
      </c>
      <c r="K615" s="3" t="s">
        <v>95</v>
      </c>
      <c r="L615" s="3">
        <v>5</v>
      </c>
      <c r="M615" s="5">
        <v>2.66</v>
      </c>
      <c r="N615" s="3" t="s">
        <v>104</v>
      </c>
    </row>
    <row r="616" spans="1:14" x14ac:dyDescent="0.25">
      <c r="A616" s="3" t="s">
        <v>719</v>
      </c>
      <c r="B616" s="3">
        <v>49</v>
      </c>
      <c r="C616" s="3" t="s">
        <v>93</v>
      </c>
      <c r="D616" s="3" t="s">
        <v>19</v>
      </c>
      <c r="E616" s="5">
        <v>10.87</v>
      </c>
      <c r="F616" s="3">
        <v>14</v>
      </c>
      <c r="G616" s="3" t="s">
        <v>114</v>
      </c>
      <c r="H616" s="3" t="s">
        <v>122</v>
      </c>
      <c r="I616" s="5">
        <v>8.99</v>
      </c>
      <c r="J616" s="3">
        <v>0</v>
      </c>
      <c r="K616" s="3" t="s">
        <v>126</v>
      </c>
      <c r="L616" s="3">
        <v>5</v>
      </c>
      <c r="M616" s="5">
        <v>0.72</v>
      </c>
      <c r="N616" s="3" t="s">
        <v>91</v>
      </c>
    </row>
    <row r="617" spans="1:14" x14ac:dyDescent="0.25">
      <c r="A617" s="3" t="s">
        <v>720</v>
      </c>
      <c r="B617" s="3">
        <v>63</v>
      </c>
      <c r="C617" s="3" t="s">
        <v>93</v>
      </c>
      <c r="D617" s="3" t="s">
        <v>21</v>
      </c>
      <c r="E617" s="5">
        <v>41.15</v>
      </c>
      <c r="F617" s="3">
        <v>9</v>
      </c>
      <c r="G617" s="3" t="s">
        <v>114</v>
      </c>
      <c r="H617" s="3" t="s">
        <v>111</v>
      </c>
      <c r="I617" s="5">
        <v>13.99</v>
      </c>
      <c r="J617" s="3">
        <v>0</v>
      </c>
      <c r="K617" s="3" t="s">
        <v>108</v>
      </c>
      <c r="L617" s="3">
        <v>2</v>
      </c>
      <c r="M617" s="5">
        <v>4.12</v>
      </c>
      <c r="N617" s="3" t="s">
        <v>104</v>
      </c>
    </row>
    <row r="618" spans="1:14" x14ac:dyDescent="0.25">
      <c r="A618" s="3" t="s">
        <v>721</v>
      </c>
      <c r="B618" s="3">
        <v>62</v>
      </c>
      <c r="C618" s="3" t="s">
        <v>83</v>
      </c>
      <c r="D618" s="3" t="s">
        <v>21</v>
      </c>
      <c r="E618" s="5">
        <v>11.96</v>
      </c>
      <c r="F618" s="3">
        <v>48</v>
      </c>
      <c r="G618" s="3" t="s">
        <v>98</v>
      </c>
      <c r="H618" s="3" t="s">
        <v>122</v>
      </c>
      <c r="I618" s="5">
        <v>13.99</v>
      </c>
      <c r="J618" s="3">
        <v>1</v>
      </c>
      <c r="K618" s="3" t="s">
        <v>86</v>
      </c>
      <c r="L618" s="3">
        <v>3</v>
      </c>
      <c r="M618" s="5">
        <v>0.24</v>
      </c>
      <c r="N618" s="3" t="s">
        <v>96</v>
      </c>
    </row>
    <row r="619" spans="1:14" x14ac:dyDescent="0.25">
      <c r="A619" s="3" t="s">
        <v>722</v>
      </c>
      <c r="B619" s="3">
        <v>40</v>
      </c>
      <c r="C619" s="3" t="s">
        <v>93</v>
      </c>
      <c r="D619" s="3" t="s">
        <v>21</v>
      </c>
      <c r="E619" s="5">
        <v>0.68</v>
      </c>
      <c r="F619" s="3">
        <v>37</v>
      </c>
      <c r="G619" s="3" t="s">
        <v>84</v>
      </c>
      <c r="H619" s="3" t="s">
        <v>111</v>
      </c>
      <c r="I619" s="5">
        <v>13.99</v>
      </c>
      <c r="J619" s="3">
        <v>1</v>
      </c>
      <c r="K619" s="3" t="s">
        <v>102</v>
      </c>
      <c r="L619" s="3">
        <v>3</v>
      </c>
      <c r="M619" s="5">
        <v>0.02</v>
      </c>
      <c r="N619" s="3" t="s">
        <v>99</v>
      </c>
    </row>
    <row r="620" spans="1:14" x14ac:dyDescent="0.25">
      <c r="A620" s="3" t="s">
        <v>723</v>
      </c>
      <c r="B620" s="3">
        <v>24</v>
      </c>
      <c r="C620" s="3" t="s">
        <v>93</v>
      </c>
      <c r="D620" s="3" t="s">
        <v>21</v>
      </c>
      <c r="E620" s="5">
        <v>5.56</v>
      </c>
      <c r="F620" s="3">
        <v>32</v>
      </c>
      <c r="G620" s="3" t="s">
        <v>89</v>
      </c>
      <c r="H620" s="3" t="s">
        <v>111</v>
      </c>
      <c r="I620" s="5">
        <v>13.99</v>
      </c>
      <c r="J620" s="3">
        <v>1</v>
      </c>
      <c r="K620" s="3" t="s">
        <v>108</v>
      </c>
      <c r="L620" s="3">
        <v>1</v>
      </c>
      <c r="M620" s="5">
        <v>0.17</v>
      </c>
      <c r="N620" s="3" t="s">
        <v>96</v>
      </c>
    </row>
    <row r="621" spans="1:14" x14ac:dyDescent="0.25">
      <c r="A621" s="3" t="s">
        <v>724</v>
      </c>
      <c r="B621" s="3">
        <v>36</v>
      </c>
      <c r="C621" s="3" t="s">
        <v>83</v>
      </c>
      <c r="D621" s="3" t="s">
        <v>23</v>
      </c>
      <c r="E621" s="5">
        <v>11.87</v>
      </c>
      <c r="F621" s="3">
        <v>5</v>
      </c>
      <c r="G621" s="3" t="s">
        <v>135</v>
      </c>
      <c r="H621" s="3" t="s">
        <v>85</v>
      </c>
      <c r="I621" s="5">
        <v>17.989999999999998</v>
      </c>
      <c r="J621" s="3">
        <v>0</v>
      </c>
      <c r="K621" s="3" t="s">
        <v>86</v>
      </c>
      <c r="L621" s="3">
        <v>4</v>
      </c>
      <c r="M621" s="5">
        <v>1.98</v>
      </c>
      <c r="N621" s="3" t="s">
        <v>112</v>
      </c>
    </row>
    <row r="622" spans="1:14" x14ac:dyDescent="0.25">
      <c r="A622" s="3" t="s">
        <v>725</v>
      </c>
      <c r="B622" s="3">
        <v>57</v>
      </c>
      <c r="C622" s="3" t="s">
        <v>83</v>
      </c>
      <c r="D622" s="3" t="s">
        <v>23</v>
      </c>
      <c r="E622" s="5">
        <v>0.97</v>
      </c>
      <c r="F622" s="3">
        <v>52</v>
      </c>
      <c r="G622" s="3" t="s">
        <v>84</v>
      </c>
      <c r="H622" s="3" t="s">
        <v>120</v>
      </c>
      <c r="I622" s="5">
        <v>17.989999999999998</v>
      </c>
      <c r="J622" s="3">
        <v>1</v>
      </c>
      <c r="K622" s="3" t="s">
        <v>126</v>
      </c>
      <c r="L622" s="3">
        <v>1</v>
      </c>
      <c r="M622" s="5">
        <v>0.02</v>
      </c>
      <c r="N622" s="3" t="s">
        <v>96</v>
      </c>
    </row>
    <row r="623" spans="1:14" x14ac:dyDescent="0.25">
      <c r="A623" s="3" t="s">
        <v>726</v>
      </c>
      <c r="B623" s="3">
        <v>48</v>
      </c>
      <c r="C623" s="3" t="s">
        <v>93</v>
      </c>
      <c r="D623" s="3" t="s">
        <v>19</v>
      </c>
      <c r="E623" s="5">
        <v>17.68</v>
      </c>
      <c r="F623" s="3">
        <v>47</v>
      </c>
      <c r="G623" s="3" t="s">
        <v>98</v>
      </c>
      <c r="H623" s="3" t="s">
        <v>122</v>
      </c>
      <c r="I623" s="5">
        <v>8.99</v>
      </c>
      <c r="J623" s="3">
        <v>1</v>
      </c>
      <c r="K623" s="3" t="s">
        <v>108</v>
      </c>
      <c r="L623" s="3">
        <v>3</v>
      </c>
      <c r="M623" s="5">
        <v>0.37</v>
      </c>
      <c r="N623" s="3" t="s">
        <v>104</v>
      </c>
    </row>
    <row r="624" spans="1:14" x14ac:dyDescent="0.25">
      <c r="A624" s="3" t="s">
        <v>727</v>
      </c>
      <c r="B624" s="3">
        <v>27</v>
      </c>
      <c r="C624" s="3" t="s">
        <v>83</v>
      </c>
      <c r="D624" s="3" t="s">
        <v>19</v>
      </c>
      <c r="E624" s="5">
        <v>16.36</v>
      </c>
      <c r="F624" s="3">
        <v>8</v>
      </c>
      <c r="G624" s="3" t="s">
        <v>94</v>
      </c>
      <c r="H624" s="3" t="s">
        <v>85</v>
      </c>
      <c r="I624" s="5">
        <v>8.99</v>
      </c>
      <c r="J624" s="3">
        <v>0</v>
      </c>
      <c r="K624" s="3" t="s">
        <v>86</v>
      </c>
      <c r="L624" s="3">
        <v>1</v>
      </c>
      <c r="M624" s="5">
        <v>1.82</v>
      </c>
      <c r="N624" s="3" t="s">
        <v>96</v>
      </c>
    </row>
    <row r="625" spans="1:14" x14ac:dyDescent="0.25">
      <c r="A625" s="3" t="s">
        <v>728</v>
      </c>
      <c r="B625" s="3">
        <v>22</v>
      </c>
      <c r="C625" s="3" t="s">
        <v>83</v>
      </c>
      <c r="D625" s="3" t="s">
        <v>21</v>
      </c>
      <c r="E625" s="5">
        <v>5.42</v>
      </c>
      <c r="F625" s="3">
        <v>1</v>
      </c>
      <c r="G625" s="3" t="s">
        <v>94</v>
      </c>
      <c r="H625" s="3" t="s">
        <v>120</v>
      </c>
      <c r="I625" s="5">
        <v>13.99</v>
      </c>
      <c r="J625" s="3">
        <v>0</v>
      </c>
      <c r="K625" s="3" t="s">
        <v>102</v>
      </c>
      <c r="L625" s="3">
        <v>2</v>
      </c>
      <c r="M625" s="5">
        <v>2.71</v>
      </c>
      <c r="N625" s="3" t="s">
        <v>87</v>
      </c>
    </row>
    <row r="626" spans="1:14" x14ac:dyDescent="0.25">
      <c r="A626" s="3" t="s">
        <v>729</v>
      </c>
      <c r="B626" s="3">
        <v>42</v>
      </c>
      <c r="C626" s="3" t="s">
        <v>83</v>
      </c>
      <c r="D626" s="3" t="s">
        <v>23</v>
      </c>
      <c r="E626" s="5">
        <v>3.6</v>
      </c>
      <c r="F626" s="3">
        <v>2</v>
      </c>
      <c r="G626" s="3" t="s">
        <v>98</v>
      </c>
      <c r="H626" s="3" t="s">
        <v>85</v>
      </c>
      <c r="I626" s="5">
        <v>17.989999999999998</v>
      </c>
      <c r="J626" s="3">
        <v>0</v>
      </c>
      <c r="K626" s="3" t="s">
        <v>126</v>
      </c>
      <c r="L626" s="3">
        <v>1</v>
      </c>
      <c r="M626" s="5">
        <v>1.2</v>
      </c>
      <c r="N626" s="3" t="s">
        <v>87</v>
      </c>
    </row>
    <row r="627" spans="1:14" x14ac:dyDescent="0.25">
      <c r="A627" s="3" t="s">
        <v>730</v>
      </c>
      <c r="B627" s="3">
        <v>68</v>
      </c>
      <c r="C627" s="3" t="s">
        <v>93</v>
      </c>
      <c r="D627" s="3" t="s">
        <v>21</v>
      </c>
      <c r="E627" s="5">
        <v>0.34</v>
      </c>
      <c r="F627" s="3">
        <v>41</v>
      </c>
      <c r="G627" s="3" t="s">
        <v>135</v>
      </c>
      <c r="H627" s="3" t="s">
        <v>90</v>
      </c>
      <c r="I627" s="5">
        <v>13.99</v>
      </c>
      <c r="J627" s="3">
        <v>1</v>
      </c>
      <c r="K627" s="3" t="s">
        <v>108</v>
      </c>
      <c r="L627" s="3">
        <v>4</v>
      </c>
      <c r="M627" s="5">
        <v>0.01</v>
      </c>
      <c r="N627" s="3" t="s">
        <v>87</v>
      </c>
    </row>
    <row r="628" spans="1:14" x14ac:dyDescent="0.25">
      <c r="A628" s="3" t="s">
        <v>731</v>
      </c>
      <c r="B628" s="3">
        <v>61</v>
      </c>
      <c r="C628" s="3" t="s">
        <v>106</v>
      </c>
      <c r="D628" s="3" t="s">
        <v>19</v>
      </c>
      <c r="E628" s="5">
        <v>47.74</v>
      </c>
      <c r="F628" s="3">
        <v>56</v>
      </c>
      <c r="G628" s="3" t="s">
        <v>89</v>
      </c>
      <c r="H628" s="3" t="s">
        <v>90</v>
      </c>
      <c r="I628" s="5">
        <v>8.99</v>
      </c>
      <c r="J628" s="3">
        <v>0</v>
      </c>
      <c r="K628" s="3" t="s">
        <v>95</v>
      </c>
      <c r="L628" s="3">
        <v>2</v>
      </c>
      <c r="M628" s="5">
        <v>0.84</v>
      </c>
      <c r="N628" s="3" t="s">
        <v>117</v>
      </c>
    </row>
    <row r="629" spans="1:14" x14ac:dyDescent="0.25">
      <c r="A629" s="3" t="s">
        <v>732</v>
      </c>
      <c r="B629" s="3">
        <v>40</v>
      </c>
      <c r="C629" s="3" t="s">
        <v>106</v>
      </c>
      <c r="D629" s="3" t="s">
        <v>21</v>
      </c>
      <c r="E629" s="5">
        <v>9.61</v>
      </c>
      <c r="F629" s="3">
        <v>39</v>
      </c>
      <c r="G629" s="3" t="s">
        <v>98</v>
      </c>
      <c r="H629" s="3" t="s">
        <v>120</v>
      </c>
      <c r="I629" s="5">
        <v>13.99</v>
      </c>
      <c r="J629" s="3">
        <v>1</v>
      </c>
      <c r="K629" s="3" t="s">
        <v>102</v>
      </c>
      <c r="L629" s="3">
        <v>2</v>
      </c>
      <c r="M629" s="5">
        <v>0.24</v>
      </c>
      <c r="N629" s="3" t="s">
        <v>117</v>
      </c>
    </row>
    <row r="630" spans="1:14" x14ac:dyDescent="0.25">
      <c r="A630" s="3" t="s">
        <v>733</v>
      </c>
      <c r="B630" s="3">
        <v>25</v>
      </c>
      <c r="C630" s="3" t="s">
        <v>83</v>
      </c>
      <c r="D630" s="3" t="s">
        <v>21</v>
      </c>
      <c r="E630" s="5">
        <v>6.11</v>
      </c>
      <c r="F630" s="3">
        <v>0</v>
      </c>
      <c r="G630" s="3" t="s">
        <v>94</v>
      </c>
      <c r="H630" s="3" t="s">
        <v>111</v>
      </c>
      <c r="I630" s="5">
        <v>13.99</v>
      </c>
      <c r="J630" s="3">
        <v>0</v>
      </c>
      <c r="K630" s="3" t="s">
        <v>126</v>
      </c>
      <c r="L630" s="3">
        <v>1</v>
      </c>
      <c r="M630" s="5">
        <v>6.11</v>
      </c>
      <c r="N630" s="3" t="s">
        <v>96</v>
      </c>
    </row>
    <row r="631" spans="1:14" x14ac:dyDescent="0.25">
      <c r="A631" s="3" t="s">
        <v>734</v>
      </c>
      <c r="B631" s="3">
        <v>69</v>
      </c>
      <c r="C631" s="3" t="s">
        <v>83</v>
      </c>
      <c r="D631" s="3" t="s">
        <v>23</v>
      </c>
      <c r="E631" s="5">
        <v>0.74</v>
      </c>
      <c r="F631" s="3">
        <v>48</v>
      </c>
      <c r="G631" s="3" t="s">
        <v>98</v>
      </c>
      <c r="H631" s="3" t="s">
        <v>122</v>
      </c>
      <c r="I631" s="5">
        <v>17.989999999999998</v>
      </c>
      <c r="J631" s="3">
        <v>1</v>
      </c>
      <c r="K631" s="3" t="s">
        <v>108</v>
      </c>
      <c r="L631" s="3">
        <v>3</v>
      </c>
      <c r="M631" s="5">
        <v>0.02</v>
      </c>
      <c r="N631" s="3" t="s">
        <v>117</v>
      </c>
    </row>
    <row r="632" spans="1:14" x14ac:dyDescent="0.25">
      <c r="A632" s="3" t="s">
        <v>735</v>
      </c>
      <c r="B632" s="3">
        <v>50</v>
      </c>
      <c r="C632" s="3" t="s">
        <v>83</v>
      </c>
      <c r="D632" s="3" t="s">
        <v>21</v>
      </c>
      <c r="E632" s="5">
        <v>8.77</v>
      </c>
      <c r="F632" s="3">
        <v>42</v>
      </c>
      <c r="G632" s="3" t="s">
        <v>135</v>
      </c>
      <c r="H632" s="3" t="s">
        <v>122</v>
      </c>
      <c r="I632" s="5">
        <v>13.99</v>
      </c>
      <c r="J632" s="3">
        <v>1</v>
      </c>
      <c r="K632" s="3" t="s">
        <v>108</v>
      </c>
      <c r="L632" s="3">
        <v>2</v>
      </c>
      <c r="M632" s="5">
        <v>0.2</v>
      </c>
      <c r="N632" s="3" t="s">
        <v>87</v>
      </c>
    </row>
    <row r="633" spans="1:14" x14ac:dyDescent="0.25">
      <c r="A633" s="3" t="s">
        <v>736</v>
      </c>
      <c r="B633" s="3">
        <v>64</v>
      </c>
      <c r="C633" s="3" t="s">
        <v>106</v>
      </c>
      <c r="D633" s="3" t="s">
        <v>19</v>
      </c>
      <c r="E633" s="5">
        <v>1.02</v>
      </c>
      <c r="F633" s="3">
        <v>16</v>
      </c>
      <c r="G633" s="3" t="s">
        <v>135</v>
      </c>
      <c r="H633" s="3" t="s">
        <v>85</v>
      </c>
      <c r="I633" s="5">
        <v>8.99</v>
      </c>
      <c r="J633" s="3">
        <v>1</v>
      </c>
      <c r="K633" s="3" t="s">
        <v>86</v>
      </c>
      <c r="L633" s="3">
        <v>4</v>
      </c>
      <c r="M633" s="5">
        <v>0.06</v>
      </c>
      <c r="N633" s="3" t="s">
        <v>91</v>
      </c>
    </row>
    <row r="634" spans="1:14" x14ac:dyDescent="0.25">
      <c r="A634" s="3" t="s">
        <v>737</v>
      </c>
      <c r="B634" s="3">
        <v>64</v>
      </c>
      <c r="C634" s="3" t="s">
        <v>93</v>
      </c>
      <c r="D634" s="3" t="s">
        <v>23</v>
      </c>
      <c r="E634" s="5">
        <v>6.71</v>
      </c>
      <c r="F634" s="3">
        <v>42</v>
      </c>
      <c r="G634" s="3" t="s">
        <v>135</v>
      </c>
      <c r="H634" s="3" t="s">
        <v>85</v>
      </c>
      <c r="I634" s="5">
        <v>17.989999999999998</v>
      </c>
      <c r="J634" s="3">
        <v>0</v>
      </c>
      <c r="K634" s="3" t="s">
        <v>108</v>
      </c>
      <c r="L634" s="3">
        <v>5</v>
      </c>
      <c r="M634" s="5">
        <v>0.16</v>
      </c>
      <c r="N634" s="3" t="s">
        <v>117</v>
      </c>
    </row>
    <row r="635" spans="1:14" x14ac:dyDescent="0.25">
      <c r="A635" s="3" t="s">
        <v>738</v>
      </c>
      <c r="B635" s="3">
        <v>54</v>
      </c>
      <c r="C635" s="3" t="s">
        <v>106</v>
      </c>
      <c r="D635" s="3" t="s">
        <v>21</v>
      </c>
      <c r="E635" s="5">
        <v>9.7799999999999994</v>
      </c>
      <c r="F635" s="3">
        <v>56</v>
      </c>
      <c r="G635" s="3" t="s">
        <v>84</v>
      </c>
      <c r="H635" s="3" t="s">
        <v>90</v>
      </c>
      <c r="I635" s="5">
        <v>13.99</v>
      </c>
      <c r="J635" s="3">
        <v>0</v>
      </c>
      <c r="K635" s="3" t="s">
        <v>102</v>
      </c>
      <c r="L635" s="3">
        <v>5</v>
      </c>
      <c r="M635" s="5">
        <v>0.17</v>
      </c>
      <c r="N635" s="3" t="s">
        <v>117</v>
      </c>
    </row>
    <row r="636" spans="1:14" x14ac:dyDescent="0.25">
      <c r="A636" s="3" t="s">
        <v>739</v>
      </c>
      <c r="B636" s="3">
        <v>28</v>
      </c>
      <c r="C636" s="3" t="s">
        <v>93</v>
      </c>
      <c r="D636" s="3" t="s">
        <v>19</v>
      </c>
      <c r="E636" s="5">
        <v>2.97</v>
      </c>
      <c r="F636" s="3">
        <v>23</v>
      </c>
      <c r="G636" s="3" t="s">
        <v>89</v>
      </c>
      <c r="H636" s="3" t="s">
        <v>122</v>
      </c>
      <c r="I636" s="5">
        <v>8.99</v>
      </c>
      <c r="J636" s="3">
        <v>1</v>
      </c>
      <c r="K636" s="3" t="s">
        <v>126</v>
      </c>
      <c r="L636" s="3">
        <v>5</v>
      </c>
      <c r="M636" s="5">
        <v>0.12</v>
      </c>
      <c r="N636" s="3" t="s">
        <v>104</v>
      </c>
    </row>
    <row r="637" spans="1:14" x14ac:dyDescent="0.25">
      <c r="A637" s="3" t="s">
        <v>740</v>
      </c>
      <c r="B637" s="3">
        <v>62</v>
      </c>
      <c r="C637" s="3" t="s">
        <v>93</v>
      </c>
      <c r="D637" s="3" t="s">
        <v>23</v>
      </c>
      <c r="E637" s="5">
        <v>4.75</v>
      </c>
      <c r="F637" s="3">
        <v>0</v>
      </c>
      <c r="G637" s="3" t="s">
        <v>114</v>
      </c>
      <c r="H637" s="3" t="s">
        <v>90</v>
      </c>
      <c r="I637" s="5">
        <v>17.989999999999998</v>
      </c>
      <c r="J637" s="3">
        <v>0</v>
      </c>
      <c r="K637" s="3" t="s">
        <v>86</v>
      </c>
      <c r="L637" s="3">
        <v>2</v>
      </c>
      <c r="M637" s="5">
        <v>4.75</v>
      </c>
      <c r="N637" s="3" t="s">
        <v>112</v>
      </c>
    </row>
    <row r="638" spans="1:14" x14ac:dyDescent="0.25">
      <c r="A638" s="3" t="s">
        <v>741</v>
      </c>
      <c r="B638" s="3">
        <v>48</v>
      </c>
      <c r="C638" s="3" t="s">
        <v>83</v>
      </c>
      <c r="D638" s="3" t="s">
        <v>23</v>
      </c>
      <c r="E638" s="5">
        <v>0.71</v>
      </c>
      <c r="F638" s="3">
        <v>24</v>
      </c>
      <c r="G638" s="3" t="s">
        <v>84</v>
      </c>
      <c r="H638" s="3" t="s">
        <v>90</v>
      </c>
      <c r="I638" s="5">
        <v>17.989999999999998</v>
      </c>
      <c r="J638" s="3">
        <v>1</v>
      </c>
      <c r="K638" s="3" t="s">
        <v>108</v>
      </c>
      <c r="L638" s="3">
        <v>2</v>
      </c>
      <c r="M638" s="5">
        <v>0.03</v>
      </c>
      <c r="N638" s="3" t="s">
        <v>91</v>
      </c>
    </row>
    <row r="639" spans="1:14" x14ac:dyDescent="0.25">
      <c r="A639" s="3" t="s">
        <v>742</v>
      </c>
      <c r="B639" s="3">
        <v>29</v>
      </c>
      <c r="C639" s="3" t="s">
        <v>93</v>
      </c>
      <c r="D639" s="3" t="s">
        <v>23</v>
      </c>
      <c r="E639" s="5">
        <v>54.65</v>
      </c>
      <c r="F639" s="3">
        <v>49</v>
      </c>
      <c r="G639" s="3" t="s">
        <v>84</v>
      </c>
      <c r="H639" s="3" t="s">
        <v>122</v>
      </c>
      <c r="I639" s="5">
        <v>17.989999999999998</v>
      </c>
      <c r="J639" s="3">
        <v>0</v>
      </c>
      <c r="K639" s="3" t="s">
        <v>102</v>
      </c>
      <c r="L639" s="3">
        <v>5</v>
      </c>
      <c r="M639" s="5">
        <v>1.0900000000000001</v>
      </c>
      <c r="N639" s="3" t="s">
        <v>112</v>
      </c>
    </row>
    <row r="640" spans="1:14" x14ac:dyDescent="0.25">
      <c r="A640" s="3" t="s">
        <v>743</v>
      </c>
      <c r="B640" s="3">
        <v>53</v>
      </c>
      <c r="C640" s="3" t="s">
        <v>93</v>
      </c>
      <c r="D640" s="3" t="s">
        <v>21</v>
      </c>
      <c r="E640" s="5">
        <v>1.49</v>
      </c>
      <c r="F640" s="3">
        <v>14</v>
      </c>
      <c r="G640" s="3" t="s">
        <v>135</v>
      </c>
      <c r="H640" s="3" t="s">
        <v>120</v>
      </c>
      <c r="I640" s="5">
        <v>13.99</v>
      </c>
      <c r="J640" s="3">
        <v>1</v>
      </c>
      <c r="K640" s="3" t="s">
        <v>86</v>
      </c>
      <c r="L640" s="3">
        <v>2</v>
      </c>
      <c r="M640" s="5">
        <v>0.1</v>
      </c>
      <c r="N640" s="3" t="s">
        <v>87</v>
      </c>
    </row>
    <row r="641" spans="1:14" x14ac:dyDescent="0.25">
      <c r="A641" s="3" t="s">
        <v>744</v>
      </c>
      <c r="B641" s="3">
        <v>42</v>
      </c>
      <c r="C641" s="3" t="s">
        <v>83</v>
      </c>
      <c r="D641" s="3" t="s">
        <v>21</v>
      </c>
      <c r="E641" s="5">
        <v>1.1100000000000001</v>
      </c>
      <c r="F641" s="3">
        <v>14</v>
      </c>
      <c r="G641" s="3" t="s">
        <v>98</v>
      </c>
      <c r="H641" s="3" t="s">
        <v>90</v>
      </c>
      <c r="I641" s="5">
        <v>13.99</v>
      </c>
      <c r="J641" s="3">
        <v>1</v>
      </c>
      <c r="K641" s="3" t="s">
        <v>86</v>
      </c>
      <c r="L641" s="3">
        <v>2</v>
      </c>
      <c r="M641" s="5">
        <v>7.0000000000000007E-2</v>
      </c>
      <c r="N641" s="3" t="s">
        <v>96</v>
      </c>
    </row>
    <row r="642" spans="1:14" x14ac:dyDescent="0.25">
      <c r="A642" s="3" t="s">
        <v>745</v>
      </c>
      <c r="B642" s="3">
        <v>19</v>
      </c>
      <c r="C642" s="3" t="s">
        <v>83</v>
      </c>
      <c r="D642" s="3" t="s">
        <v>23</v>
      </c>
      <c r="E642" s="5">
        <v>7.32</v>
      </c>
      <c r="F642" s="3">
        <v>39</v>
      </c>
      <c r="G642" s="3" t="s">
        <v>135</v>
      </c>
      <c r="H642" s="3" t="s">
        <v>85</v>
      </c>
      <c r="I642" s="5">
        <v>17.989999999999998</v>
      </c>
      <c r="J642" s="3">
        <v>0</v>
      </c>
      <c r="K642" s="3" t="s">
        <v>126</v>
      </c>
      <c r="L642" s="3">
        <v>4</v>
      </c>
      <c r="M642" s="5">
        <v>0.18</v>
      </c>
      <c r="N642" s="3" t="s">
        <v>117</v>
      </c>
    </row>
    <row r="643" spans="1:14" x14ac:dyDescent="0.25">
      <c r="A643" s="3" t="s">
        <v>746</v>
      </c>
      <c r="B643" s="3">
        <v>26</v>
      </c>
      <c r="C643" s="3" t="s">
        <v>106</v>
      </c>
      <c r="D643" s="3" t="s">
        <v>21</v>
      </c>
      <c r="E643" s="5">
        <v>1.71</v>
      </c>
      <c r="F643" s="3">
        <v>52</v>
      </c>
      <c r="G643" s="3" t="s">
        <v>84</v>
      </c>
      <c r="H643" s="3" t="s">
        <v>90</v>
      </c>
      <c r="I643" s="5">
        <v>13.99</v>
      </c>
      <c r="J643" s="3">
        <v>1</v>
      </c>
      <c r="K643" s="3" t="s">
        <v>126</v>
      </c>
      <c r="L643" s="3">
        <v>2</v>
      </c>
      <c r="M643" s="5">
        <v>0.03</v>
      </c>
      <c r="N643" s="3" t="s">
        <v>96</v>
      </c>
    </row>
    <row r="644" spans="1:14" x14ac:dyDescent="0.25">
      <c r="A644" s="3" t="s">
        <v>747</v>
      </c>
      <c r="B644" s="3">
        <v>61</v>
      </c>
      <c r="C644" s="3" t="s">
        <v>93</v>
      </c>
      <c r="D644" s="3" t="s">
        <v>21</v>
      </c>
      <c r="E644" s="5">
        <v>6.53</v>
      </c>
      <c r="F644" s="3">
        <v>14</v>
      </c>
      <c r="G644" s="3" t="s">
        <v>94</v>
      </c>
      <c r="H644" s="3" t="s">
        <v>85</v>
      </c>
      <c r="I644" s="5">
        <v>13.99</v>
      </c>
      <c r="J644" s="3">
        <v>0</v>
      </c>
      <c r="K644" s="3" t="s">
        <v>126</v>
      </c>
      <c r="L644" s="3">
        <v>3</v>
      </c>
      <c r="M644" s="5">
        <v>0.44</v>
      </c>
      <c r="N644" s="3" t="s">
        <v>91</v>
      </c>
    </row>
    <row r="645" spans="1:14" x14ac:dyDescent="0.25">
      <c r="A645" s="3" t="s">
        <v>748</v>
      </c>
      <c r="B645" s="3">
        <v>19</v>
      </c>
      <c r="C645" s="3" t="s">
        <v>106</v>
      </c>
      <c r="D645" s="3" t="s">
        <v>21</v>
      </c>
      <c r="E645" s="5">
        <v>15.85</v>
      </c>
      <c r="F645" s="3">
        <v>43</v>
      </c>
      <c r="G645" s="3" t="s">
        <v>98</v>
      </c>
      <c r="H645" s="3" t="s">
        <v>120</v>
      </c>
      <c r="I645" s="5">
        <v>13.99</v>
      </c>
      <c r="J645" s="3">
        <v>1</v>
      </c>
      <c r="K645" s="3" t="s">
        <v>86</v>
      </c>
      <c r="L645" s="3">
        <v>2</v>
      </c>
      <c r="M645" s="5">
        <v>0.36</v>
      </c>
      <c r="N645" s="3" t="s">
        <v>112</v>
      </c>
    </row>
    <row r="646" spans="1:14" x14ac:dyDescent="0.25">
      <c r="A646" s="3" t="s">
        <v>749</v>
      </c>
      <c r="B646" s="3">
        <v>46</v>
      </c>
      <c r="C646" s="3" t="s">
        <v>93</v>
      </c>
      <c r="D646" s="3" t="s">
        <v>21</v>
      </c>
      <c r="E646" s="5">
        <v>7.59</v>
      </c>
      <c r="F646" s="3">
        <v>3</v>
      </c>
      <c r="G646" s="3" t="s">
        <v>98</v>
      </c>
      <c r="H646" s="3" t="s">
        <v>111</v>
      </c>
      <c r="I646" s="5">
        <v>13.99</v>
      </c>
      <c r="J646" s="3">
        <v>0</v>
      </c>
      <c r="K646" s="3" t="s">
        <v>95</v>
      </c>
      <c r="L646" s="3">
        <v>3</v>
      </c>
      <c r="M646" s="5">
        <v>1.9</v>
      </c>
      <c r="N646" s="3" t="s">
        <v>112</v>
      </c>
    </row>
    <row r="647" spans="1:14" x14ac:dyDescent="0.25">
      <c r="A647" s="3" t="s">
        <v>750</v>
      </c>
      <c r="B647" s="3">
        <v>63</v>
      </c>
      <c r="C647" s="3" t="s">
        <v>93</v>
      </c>
      <c r="D647" s="3" t="s">
        <v>21</v>
      </c>
      <c r="E647" s="5">
        <v>16.91</v>
      </c>
      <c r="F647" s="3">
        <v>20</v>
      </c>
      <c r="G647" s="3" t="s">
        <v>135</v>
      </c>
      <c r="H647" s="3" t="s">
        <v>120</v>
      </c>
      <c r="I647" s="5">
        <v>13.99</v>
      </c>
      <c r="J647" s="3">
        <v>0</v>
      </c>
      <c r="K647" s="3" t="s">
        <v>86</v>
      </c>
      <c r="L647" s="3">
        <v>1</v>
      </c>
      <c r="M647" s="5">
        <v>0.81</v>
      </c>
      <c r="N647" s="3" t="s">
        <v>99</v>
      </c>
    </row>
    <row r="648" spans="1:14" x14ac:dyDescent="0.25">
      <c r="A648" s="3" t="s">
        <v>751</v>
      </c>
      <c r="B648" s="3">
        <v>56</v>
      </c>
      <c r="C648" s="3" t="s">
        <v>93</v>
      </c>
      <c r="D648" s="3" t="s">
        <v>23</v>
      </c>
      <c r="E648" s="5">
        <v>24.68</v>
      </c>
      <c r="F648" s="3">
        <v>9</v>
      </c>
      <c r="G648" s="3" t="s">
        <v>89</v>
      </c>
      <c r="H648" s="3" t="s">
        <v>90</v>
      </c>
      <c r="I648" s="5">
        <v>17.989999999999998</v>
      </c>
      <c r="J648" s="3">
        <v>0</v>
      </c>
      <c r="K648" s="3" t="s">
        <v>126</v>
      </c>
      <c r="L648" s="3">
        <v>1</v>
      </c>
      <c r="M648" s="5">
        <v>2.4700000000000002</v>
      </c>
      <c r="N648" s="3" t="s">
        <v>96</v>
      </c>
    </row>
    <row r="649" spans="1:14" x14ac:dyDescent="0.25">
      <c r="A649" s="3" t="s">
        <v>752</v>
      </c>
      <c r="B649" s="3">
        <v>18</v>
      </c>
      <c r="C649" s="3" t="s">
        <v>83</v>
      </c>
      <c r="D649" s="3" t="s">
        <v>21</v>
      </c>
      <c r="E649" s="5">
        <v>1.62</v>
      </c>
      <c r="F649" s="3">
        <v>20</v>
      </c>
      <c r="G649" s="3" t="s">
        <v>94</v>
      </c>
      <c r="H649" s="3" t="s">
        <v>90</v>
      </c>
      <c r="I649" s="5">
        <v>13.99</v>
      </c>
      <c r="J649" s="3">
        <v>1</v>
      </c>
      <c r="K649" s="3" t="s">
        <v>95</v>
      </c>
      <c r="L649" s="3">
        <v>1</v>
      </c>
      <c r="M649" s="5">
        <v>0.08</v>
      </c>
      <c r="N649" s="3" t="s">
        <v>117</v>
      </c>
    </row>
    <row r="650" spans="1:14" x14ac:dyDescent="0.25">
      <c r="A650" s="3" t="s">
        <v>753</v>
      </c>
      <c r="B650" s="3">
        <v>59</v>
      </c>
      <c r="C650" s="3" t="s">
        <v>93</v>
      </c>
      <c r="D650" s="3" t="s">
        <v>23</v>
      </c>
      <c r="E650" s="5">
        <v>16.39</v>
      </c>
      <c r="F650" s="3">
        <v>40</v>
      </c>
      <c r="G650" s="3" t="s">
        <v>94</v>
      </c>
      <c r="H650" s="3" t="s">
        <v>111</v>
      </c>
      <c r="I650" s="5">
        <v>17.989999999999998</v>
      </c>
      <c r="J650" s="3">
        <v>0</v>
      </c>
      <c r="K650" s="3" t="s">
        <v>102</v>
      </c>
      <c r="L650" s="3">
        <v>5</v>
      </c>
      <c r="M650" s="5">
        <v>0.4</v>
      </c>
      <c r="N650" s="3" t="s">
        <v>99</v>
      </c>
    </row>
    <row r="651" spans="1:14" x14ac:dyDescent="0.25">
      <c r="A651" s="3" t="s">
        <v>754</v>
      </c>
      <c r="B651" s="3">
        <v>39</v>
      </c>
      <c r="C651" s="3" t="s">
        <v>93</v>
      </c>
      <c r="D651" s="3" t="s">
        <v>19</v>
      </c>
      <c r="E651" s="5">
        <v>1.28</v>
      </c>
      <c r="F651" s="3">
        <v>45</v>
      </c>
      <c r="G651" s="3" t="s">
        <v>84</v>
      </c>
      <c r="H651" s="3" t="s">
        <v>85</v>
      </c>
      <c r="I651" s="5">
        <v>8.99</v>
      </c>
      <c r="J651" s="3">
        <v>1</v>
      </c>
      <c r="K651" s="3" t="s">
        <v>86</v>
      </c>
      <c r="L651" s="3">
        <v>5</v>
      </c>
      <c r="M651" s="5">
        <v>0.03</v>
      </c>
      <c r="N651" s="3" t="s">
        <v>99</v>
      </c>
    </row>
    <row r="652" spans="1:14" x14ac:dyDescent="0.25">
      <c r="A652" s="3" t="s">
        <v>755</v>
      </c>
      <c r="B652" s="3">
        <v>33</v>
      </c>
      <c r="C652" s="3" t="s">
        <v>93</v>
      </c>
      <c r="D652" s="3" t="s">
        <v>23</v>
      </c>
      <c r="E652" s="5">
        <v>25.15</v>
      </c>
      <c r="F652" s="3">
        <v>0</v>
      </c>
      <c r="G652" s="3" t="s">
        <v>135</v>
      </c>
      <c r="H652" s="3" t="s">
        <v>85</v>
      </c>
      <c r="I652" s="5">
        <v>17.989999999999998</v>
      </c>
      <c r="J652" s="3">
        <v>0</v>
      </c>
      <c r="K652" s="3" t="s">
        <v>95</v>
      </c>
      <c r="L652" s="3">
        <v>1</v>
      </c>
      <c r="M652" s="5">
        <v>25.15</v>
      </c>
      <c r="N652" s="3" t="s">
        <v>112</v>
      </c>
    </row>
    <row r="653" spans="1:14" x14ac:dyDescent="0.25">
      <c r="A653" s="3" t="s">
        <v>756</v>
      </c>
      <c r="B653" s="3">
        <v>19</v>
      </c>
      <c r="C653" s="3" t="s">
        <v>93</v>
      </c>
      <c r="D653" s="3" t="s">
        <v>19</v>
      </c>
      <c r="E653" s="5">
        <v>8.01</v>
      </c>
      <c r="F653" s="3">
        <v>47</v>
      </c>
      <c r="G653" s="3" t="s">
        <v>89</v>
      </c>
      <c r="H653" s="3" t="s">
        <v>122</v>
      </c>
      <c r="I653" s="5">
        <v>8.99</v>
      </c>
      <c r="J653" s="3">
        <v>1</v>
      </c>
      <c r="K653" s="3" t="s">
        <v>102</v>
      </c>
      <c r="L653" s="3">
        <v>2</v>
      </c>
      <c r="M653" s="5">
        <v>0.17</v>
      </c>
      <c r="N653" s="3" t="s">
        <v>91</v>
      </c>
    </row>
    <row r="654" spans="1:14" x14ac:dyDescent="0.25">
      <c r="A654" s="3" t="s">
        <v>757</v>
      </c>
      <c r="B654" s="3">
        <v>27</v>
      </c>
      <c r="C654" s="3" t="s">
        <v>93</v>
      </c>
      <c r="D654" s="3" t="s">
        <v>21</v>
      </c>
      <c r="E654" s="5">
        <v>4.07</v>
      </c>
      <c r="F654" s="3">
        <v>42</v>
      </c>
      <c r="G654" s="3" t="s">
        <v>135</v>
      </c>
      <c r="H654" s="3" t="s">
        <v>120</v>
      </c>
      <c r="I654" s="5">
        <v>13.99</v>
      </c>
      <c r="J654" s="3">
        <v>1</v>
      </c>
      <c r="K654" s="3" t="s">
        <v>95</v>
      </c>
      <c r="L654" s="3">
        <v>5</v>
      </c>
      <c r="M654" s="5">
        <v>0.09</v>
      </c>
      <c r="N654" s="3" t="s">
        <v>96</v>
      </c>
    </row>
    <row r="655" spans="1:14" x14ac:dyDescent="0.25">
      <c r="A655" s="3" t="s">
        <v>758</v>
      </c>
      <c r="B655" s="3">
        <v>70</v>
      </c>
      <c r="C655" s="3" t="s">
        <v>106</v>
      </c>
      <c r="D655" s="3" t="s">
        <v>19</v>
      </c>
      <c r="E655" s="5">
        <v>15.81</v>
      </c>
      <c r="F655" s="3">
        <v>44</v>
      </c>
      <c r="G655" s="3" t="s">
        <v>84</v>
      </c>
      <c r="H655" s="3" t="s">
        <v>122</v>
      </c>
      <c r="I655" s="5">
        <v>8.99</v>
      </c>
      <c r="J655" s="3">
        <v>1</v>
      </c>
      <c r="K655" s="3" t="s">
        <v>95</v>
      </c>
      <c r="L655" s="3">
        <v>1</v>
      </c>
      <c r="M655" s="5">
        <v>0.35</v>
      </c>
      <c r="N655" s="3" t="s">
        <v>117</v>
      </c>
    </row>
    <row r="656" spans="1:14" x14ac:dyDescent="0.25">
      <c r="A656" s="3" t="s">
        <v>759</v>
      </c>
      <c r="B656" s="3">
        <v>64</v>
      </c>
      <c r="C656" s="3" t="s">
        <v>106</v>
      </c>
      <c r="D656" s="3" t="s">
        <v>21</v>
      </c>
      <c r="E656" s="5">
        <v>30.64</v>
      </c>
      <c r="F656" s="3">
        <v>50</v>
      </c>
      <c r="G656" s="3" t="s">
        <v>114</v>
      </c>
      <c r="H656" s="3" t="s">
        <v>111</v>
      </c>
      <c r="I656" s="5">
        <v>13.99</v>
      </c>
      <c r="J656" s="3">
        <v>0</v>
      </c>
      <c r="K656" s="3" t="s">
        <v>108</v>
      </c>
      <c r="L656" s="3">
        <v>3</v>
      </c>
      <c r="M656" s="5">
        <v>0.6</v>
      </c>
      <c r="N656" s="3" t="s">
        <v>112</v>
      </c>
    </row>
    <row r="657" spans="1:14" x14ac:dyDescent="0.25">
      <c r="A657" s="3" t="s">
        <v>760</v>
      </c>
      <c r="B657" s="3">
        <v>66</v>
      </c>
      <c r="C657" s="3" t="s">
        <v>83</v>
      </c>
      <c r="D657" s="3" t="s">
        <v>19</v>
      </c>
      <c r="E657" s="5">
        <v>8.0299999999999994</v>
      </c>
      <c r="F657" s="3">
        <v>7</v>
      </c>
      <c r="G657" s="3" t="s">
        <v>84</v>
      </c>
      <c r="H657" s="3" t="s">
        <v>90</v>
      </c>
      <c r="I657" s="5">
        <v>8.99</v>
      </c>
      <c r="J657" s="3">
        <v>0</v>
      </c>
      <c r="K657" s="3" t="s">
        <v>95</v>
      </c>
      <c r="L657" s="3">
        <v>4</v>
      </c>
      <c r="M657" s="5">
        <v>1</v>
      </c>
      <c r="N657" s="3" t="s">
        <v>99</v>
      </c>
    </row>
    <row r="658" spans="1:14" x14ac:dyDescent="0.25">
      <c r="A658" s="3" t="s">
        <v>761</v>
      </c>
      <c r="B658" s="3">
        <v>63</v>
      </c>
      <c r="C658" s="3" t="s">
        <v>83</v>
      </c>
      <c r="D658" s="3" t="s">
        <v>23</v>
      </c>
      <c r="E658" s="5">
        <v>15.63</v>
      </c>
      <c r="F658" s="3">
        <v>22</v>
      </c>
      <c r="G658" s="3" t="s">
        <v>114</v>
      </c>
      <c r="H658" s="3" t="s">
        <v>120</v>
      </c>
      <c r="I658" s="5">
        <v>17.989999999999998</v>
      </c>
      <c r="J658" s="3">
        <v>0</v>
      </c>
      <c r="K658" s="3" t="s">
        <v>95</v>
      </c>
      <c r="L658" s="3">
        <v>2</v>
      </c>
      <c r="M658" s="5">
        <v>0.68</v>
      </c>
      <c r="N658" s="3" t="s">
        <v>117</v>
      </c>
    </row>
    <row r="659" spans="1:14" x14ac:dyDescent="0.25">
      <c r="A659" s="3" t="s">
        <v>762</v>
      </c>
      <c r="B659" s="3">
        <v>48</v>
      </c>
      <c r="C659" s="3" t="s">
        <v>93</v>
      </c>
      <c r="D659" s="3" t="s">
        <v>19</v>
      </c>
      <c r="E659" s="5">
        <v>0.23</v>
      </c>
      <c r="F659" s="3">
        <v>37</v>
      </c>
      <c r="G659" s="3" t="s">
        <v>89</v>
      </c>
      <c r="H659" s="3" t="s">
        <v>90</v>
      </c>
      <c r="I659" s="5">
        <v>8.99</v>
      </c>
      <c r="J659" s="3">
        <v>1</v>
      </c>
      <c r="K659" s="3" t="s">
        <v>126</v>
      </c>
      <c r="L659" s="3">
        <v>2</v>
      </c>
      <c r="M659" s="5">
        <v>0.01</v>
      </c>
      <c r="N659" s="3" t="s">
        <v>87</v>
      </c>
    </row>
    <row r="660" spans="1:14" x14ac:dyDescent="0.25">
      <c r="A660" s="3" t="s">
        <v>763</v>
      </c>
      <c r="B660" s="3">
        <v>57</v>
      </c>
      <c r="C660" s="3" t="s">
        <v>106</v>
      </c>
      <c r="D660" s="3" t="s">
        <v>19</v>
      </c>
      <c r="E660" s="5">
        <v>12.33</v>
      </c>
      <c r="F660" s="3">
        <v>4</v>
      </c>
      <c r="G660" s="3" t="s">
        <v>114</v>
      </c>
      <c r="H660" s="3" t="s">
        <v>120</v>
      </c>
      <c r="I660" s="5">
        <v>8.99</v>
      </c>
      <c r="J660" s="3">
        <v>0</v>
      </c>
      <c r="K660" s="3" t="s">
        <v>95</v>
      </c>
      <c r="L660" s="3">
        <v>2</v>
      </c>
      <c r="M660" s="5">
        <v>2.4700000000000002</v>
      </c>
      <c r="N660" s="3" t="s">
        <v>96</v>
      </c>
    </row>
    <row r="661" spans="1:14" x14ac:dyDescent="0.25">
      <c r="A661" s="3" t="s">
        <v>764</v>
      </c>
      <c r="B661" s="3">
        <v>25</v>
      </c>
      <c r="C661" s="3" t="s">
        <v>93</v>
      </c>
      <c r="D661" s="3" t="s">
        <v>23</v>
      </c>
      <c r="E661" s="5">
        <v>4.43</v>
      </c>
      <c r="F661" s="3">
        <v>11</v>
      </c>
      <c r="G661" s="3" t="s">
        <v>94</v>
      </c>
      <c r="H661" s="3" t="s">
        <v>85</v>
      </c>
      <c r="I661" s="5">
        <v>17.989999999999998</v>
      </c>
      <c r="J661" s="3">
        <v>0</v>
      </c>
      <c r="K661" s="3" t="s">
        <v>126</v>
      </c>
      <c r="L661" s="3">
        <v>5</v>
      </c>
      <c r="M661" s="5">
        <v>0.37</v>
      </c>
      <c r="N661" s="3" t="s">
        <v>104</v>
      </c>
    </row>
    <row r="662" spans="1:14" x14ac:dyDescent="0.25">
      <c r="A662" s="3" t="s">
        <v>765</v>
      </c>
      <c r="B662" s="3">
        <v>25</v>
      </c>
      <c r="C662" s="3" t="s">
        <v>106</v>
      </c>
      <c r="D662" s="3" t="s">
        <v>19</v>
      </c>
      <c r="E662" s="5">
        <v>2.39</v>
      </c>
      <c r="F662" s="3">
        <v>8</v>
      </c>
      <c r="G662" s="3" t="s">
        <v>89</v>
      </c>
      <c r="H662" s="3" t="s">
        <v>111</v>
      </c>
      <c r="I662" s="5">
        <v>8.99</v>
      </c>
      <c r="J662" s="3">
        <v>1</v>
      </c>
      <c r="K662" s="3" t="s">
        <v>126</v>
      </c>
      <c r="L662" s="3">
        <v>1</v>
      </c>
      <c r="M662" s="5">
        <v>0.27</v>
      </c>
      <c r="N662" s="3" t="s">
        <v>99</v>
      </c>
    </row>
    <row r="663" spans="1:14" x14ac:dyDescent="0.25">
      <c r="A663" s="3" t="s">
        <v>766</v>
      </c>
      <c r="B663" s="3">
        <v>55</v>
      </c>
      <c r="C663" s="3" t="s">
        <v>93</v>
      </c>
      <c r="D663" s="3" t="s">
        <v>23</v>
      </c>
      <c r="E663" s="5">
        <v>16.829999999999998</v>
      </c>
      <c r="F663" s="3">
        <v>16</v>
      </c>
      <c r="G663" s="3" t="s">
        <v>84</v>
      </c>
      <c r="H663" s="3" t="s">
        <v>90</v>
      </c>
      <c r="I663" s="5">
        <v>17.989999999999998</v>
      </c>
      <c r="J663" s="3">
        <v>0</v>
      </c>
      <c r="K663" s="3" t="s">
        <v>108</v>
      </c>
      <c r="L663" s="3">
        <v>4</v>
      </c>
      <c r="M663" s="5">
        <v>0.99</v>
      </c>
      <c r="N663" s="3" t="s">
        <v>117</v>
      </c>
    </row>
    <row r="664" spans="1:14" x14ac:dyDescent="0.25">
      <c r="A664" s="3" t="s">
        <v>767</v>
      </c>
      <c r="B664" s="3">
        <v>65</v>
      </c>
      <c r="C664" s="3" t="s">
        <v>106</v>
      </c>
      <c r="D664" s="3" t="s">
        <v>23</v>
      </c>
      <c r="E664" s="5">
        <v>20.18</v>
      </c>
      <c r="F664" s="3">
        <v>4</v>
      </c>
      <c r="G664" s="3" t="s">
        <v>98</v>
      </c>
      <c r="H664" s="3" t="s">
        <v>90</v>
      </c>
      <c r="I664" s="5">
        <v>17.989999999999998</v>
      </c>
      <c r="J664" s="3">
        <v>0</v>
      </c>
      <c r="K664" s="3" t="s">
        <v>95</v>
      </c>
      <c r="L664" s="3">
        <v>4</v>
      </c>
      <c r="M664" s="5">
        <v>4.04</v>
      </c>
      <c r="N664" s="3" t="s">
        <v>96</v>
      </c>
    </row>
    <row r="665" spans="1:14" x14ac:dyDescent="0.25">
      <c r="A665" s="3" t="s">
        <v>768</v>
      </c>
      <c r="B665" s="3">
        <v>47</v>
      </c>
      <c r="C665" s="3" t="s">
        <v>106</v>
      </c>
      <c r="D665" s="3" t="s">
        <v>23</v>
      </c>
      <c r="E665" s="5">
        <v>3.88</v>
      </c>
      <c r="F665" s="3">
        <v>53</v>
      </c>
      <c r="G665" s="3" t="s">
        <v>135</v>
      </c>
      <c r="H665" s="3" t="s">
        <v>90</v>
      </c>
      <c r="I665" s="5">
        <v>17.989999999999998</v>
      </c>
      <c r="J665" s="3">
        <v>1</v>
      </c>
      <c r="K665" s="3" t="s">
        <v>95</v>
      </c>
      <c r="L665" s="3">
        <v>5</v>
      </c>
      <c r="M665" s="5">
        <v>7.0000000000000007E-2</v>
      </c>
      <c r="N665" s="3" t="s">
        <v>117</v>
      </c>
    </row>
    <row r="666" spans="1:14" x14ac:dyDescent="0.25">
      <c r="A666" s="3" t="s">
        <v>769</v>
      </c>
      <c r="B666" s="3">
        <v>43</v>
      </c>
      <c r="C666" s="3" t="s">
        <v>106</v>
      </c>
      <c r="D666" s="3" t="s">
        <v>21</v>
      </c>
      <c r="E666" s="5">
        <v>8.99</v>
      </c>
      <c r="F666" s="3">
        <v>53</v>
      </c>
      <c r="G666" s="3" t="s">
        <v>135</v>
      </c>
      <c r="H666" s="3" t="s">
        <v>111</v>
      </c>
      <c r="I666" s="5">
        <v>13.99</v>
      </c>
      <c r="J666" s="3">
        <v>1</v>
      </c>
      <c r="K666" s="3" t="s">
        <v>95</v>
      </c>
      <c r="L666" s="3">
        <v>1</v>
      </c>
      <c r="M666" s="5">
        <v>0.17</v>
      </c>
      <c r="N666" s="3" t="s">
        <v>87</v>
      </c>
    </row>
    <row r="667" spans="1:14" x14ac:dyDescent="0.25">
      <c r="A667" s="3" t="s">
        <v>770</v>
      </c>
      <c r="B667" s="3">
        <v>34</v>
      </c>
      <c r="C667" s="3" t="s">
        <v>83</v>
      </c>
      <c r="D667" s="3" t="s">
        <v>21</v>
      </c>
      <c r="E667" s="5">
        <v>12.65</v>
      </c>
      <c r="F667" s="3">
        <v>2</v>
      </c>
      <c r="G667" s="3" t="s">
        <v>114</v>
      </c>
      <c r="H667" s="3" t="s">
        <v>111</v>
      </c>
      <c r="I667" s="5">
        <v>13.99</v>
      </c>
      <c r="J667" s="3">
        <v>0</v>
      </c>
      <c r="K667" s="3" t="s">
        <v>102</v>
      </c>
      <c r="L667" s="3">
        <v>4</v>
      </c>
      <c r="M667" s="5">
        <v>4.22</v>
      </c>
      <c r="N667" s="3" t="s">
        <v>117</v>
      </c>
    </row>
    <row r="668" spans="1:14" x14ac:dyDescent="0.25">
      <c r="A668" s="3" t="s">
        <v>771</v>
      </c>
      <c r="B668" s="3">
        <v>24</v>
      </c>
      <c r="C668" s="3" t="s">
        <v>93</v>
      </c>
      <c r="D668" s="3" t="s">
        <v>19</v>
      </c>
      <c r="E668" s="5">
        <v>25.78</v>
      </c>
      <c r="F668" s="3">
        <v>8</v>
      </c>
      <c r="G668" s="3" t="s">
        <v>89</v>
      </c>
      <c r="H668" s="3" t="s">
        <v>111</v>
      </c>
      <c r="I668" s="5">
        <v>8.99</v>
      </c>
      <c r="J668" s="3">
        <v>0</v>
      </c>
      <c r="K668" s="3" t="s">
        <v>126</v>
      </c>
      <c r="L668" s="3">
        <v>3</v>
      </c>
      <c r="M668" s="5">
        <v>2.86</v>
      </c>
      <c r="N668" s="3" t="s">
        <v>99</v>
      </c>
    </row>
    <row r="669" spans="1:14" x14ac:dyDescent="0.25">
      <c r="A669" s="3" t="s">
        <v>772</v>
      </c>
      <c r="B669" s="3">
        <v>50</v>
      </c>
      <c r="C669" s="3" t="s">
        <v>93</v>
      </c>
      <c r="D669" s="3" t="s">
        <v>21</v>
      </c>
      <c r="E669" s="5">
        <v>0.27</v>
      </c>
      <c r="F669" s="3">
        <v>31</v>
      </c>
      <c r="G669" s="3" t="s">
        <v>114</v>
      </c>
      <c r="H669" s="3" t="s">
        <v>122</v>
      </c>
      <c r="I669" s="5">
        <v>13.99</v>
      </c>
      <c r="J669" s="3">
        <v>1</v>
      </c>
      <c r="K669" s="3" t="s">
        <v>95</v>
      </c>
      <c r="L669" s="3">
        <v>1</v>
      </c>
      <c r="M669" s="5">
        <v>0.01</v>
      </c>
      <c r="N669" s="3" t="s">
        <v>104</v>
      </c>
    </row>
    <row r="670" spans="1:14" x14ac:dyDescent="0.25">
      <c r="A670" s="3" t="s">
        <v>773</v>
      </c>
      <c r="B670" s="3">
        <v>28</v>
      </c>
      <c r="C670" s="3" t="s">
        <v>106</v>
      </c>
      <c r="D670" s="3" t="s">
        <v>19</v>
      </c>
      <c r="E670" s="5">
        <v>29.12</v>
      </c>
      <c r="F670" s="3">
        <v>31</v>
      </c>
      <c r="G670" s="3" t="s">
        <v>84</v>
      </c>
      <c r="H670" s="3" t="s">
        <v>122</v>
      </c>
      <c r="I670" s="5">
        <v>8.99</v>
      </c>
      <c r="J670" s="3">
        <v>0</v>
      </c>
      <c r="K670" s="3" t="s">
        <v>108</v>
      </c>
      <c r="L670" s="3">
        <v>4</v>
      </c>
      <c r="M670" s="5">
        <v>0.91</v>
      </c>
      <c r="N670" s="3" t="s">
        <v>117</v>
      </c>
    </row>
    <row r="671" spans="1:14" x14ac:dyDescent="0.25">
      <c r="A671" s="3" t="s">
        <v>774</v>
      </c>
      <c r="B671" s="3">
        <v>56</v>
      </c>
      <c r="C671" s="3" t="s">
        <v>93</v>
      </c>
      <c r="D671" s="3" t="s">
        <v>23</v>
      </c>
      <c r="E671" s="5">
        <v>2.98</v>
      </c>
      <c r="F671" s="3">
        <v>39</v>
      </c>
      <c r="G671" s="3" t="s">
        <v>89</v>
      </c>
      <c r="H671" s="3" t="s">
        <v>111</v>
      </c>
      <c r="I671" s="5">
        <v>17.989999999999998</v>
      </c>
      <c r="J671" s="3">
        <v>1</v>
      </c>
      <c r="K671" s="3" t="s">
        <v>108</v>
      </c>
      <c r="L671" s="3">
        <v>3</v>
      </c>
      <c r="M671" s="5">
        <v>7.0000000000000007E-2</v>
      </c>
      <c r="N671" s="3" t="s">
        <v>112</v>
      </c>
    </row>
    <row r="672" spans="1:14" x14ac:dyDescent="0.25">
      <c r="A672" s="3" t="s">
        <v>775</v>
      </c>
      <c r="B672" s="3">
        <v>42</v>
      </c>
      <c r="C672" s="3" t="s">
        <v>106</v>
      </c>
      <c r="D672" s="3" t="s">
        <v>21</v>
      </c>
      <c r="E672" s="5">
        <v>1.65</v>
      </c>
      <c r="F672" s="3">
        <v>41</v>
      </c>
      <c r="G672" s="3" t="s">
        <v>84</v>
      </c>
      <c r="H672" s="3" t="s">
        <v>90</v>
      </c>
      <c r="I672" s="5">
        <v>13.99</v>
      </c>
      <c r="J672" s="3">
        <v>1</v>
      </c>
      <c r="K672" s="3" t="s">
        <v>108</v>
      </c>
      <c r="L672" s="3">
        <v>3</v>
      </c>
      <c r="M672" s="5">
        <v>0.04</v>
      </c>
      <c r="N672" s="3" t="s">
        <v>87</v>
      </c>
    </row>
    <row r="673" spans="1:14" x14ac:dyDescent="0.25">
      <c r="A673" s="3" t="s">
        <v>776</v>
      </c>
      <c r="B673" s="3">
        <v>46</v>
      </c>
      <c r="C673" s="3" t="s">
        <v>83</v>
      </c>
      <c r="D673" s="3" t="s">
        <v>23</v>
      </c>
      <c r="E673" s="5">
        <v>5.98</v>
      </c>
      <c r="F673" s="3">
        <v>31</v>
      </c>
      <c r="G673" s="3" t="s">
        <v>94</v>
      </c>
      <c r="H673" s="3" t="s">
        <v>111</v>
      </c>
      <c r="I673" s="5">
        <v>17.989999999999998</v>
      </c>
      <c r="J673" s="3">
        <v>1</v>
      </c>
      <c r="K673" s="3" t="s">
        <v>108</v>
      </c>
      <c r="L673" s="3">
        <v>1</v>
      </c>
      <c r="M673" s="5">
        <v>0.19</v>
      </c>
      <c r="N673" s="3" t="s">
        <v>112</v>
      </c>
    </row>
    <row r="674" spans="1:14" x14ac:dyDescent="0.25">
      <c r="A674" s="3" t="s">
        <v>777</v>
      </c>
      <c r="B674" s="3">
        <v>62</v>
      </c>
      <c r="C674" s="3" t="s">
        <v>106</v>
      </c>
      <c r="D674" s="3" t="s">
        <v>23</v>
      </c>
      <c r="E674" s="5">
        <v>29.21</v>
      </c>
      <c r="F674" s="3">
        <v>1</v>
      </c>
      <c r="G674" s="3" t="s">
        <v>114</v>
      </c>
      <c r="H674" s="3" t="s">
        <v>90</v>
      </c>
      <c r="I674" s="5">
        <v>17.989999999999998</v>
      </c>
      <c r="J674" s="3">
        <v>0</v>
      </c>
      <c r="K674" s="3" t="s">
        <v>86</v>
      </c>
      <c r="L674" s="3">
        <v>1</v>
      </c>
      <c r="M674" s="5">
        <v>14.61</v>
      </c>
      <c r="N674" s="3" t="s">
        <v>117</v>
      </c>
    </row>
    <row r="675" spans="1:14" x14ac:dyDescent="0.25">
      <c r="A675" s="3" t="s">
        <v>778</v>
      </c>
      <c r="B675" s="3">
        <v>20</v>
      </c>
      <c r="C675" s="3" t="s">
        <v>83</v>
      </c>
      <c r="D675" s="3" t="s">
        <v>23</v>
      </c>
      <c r="E675" s="5">
        <v>11.58</v>
      </c>
      <c r="F675" s="3">
        <v>44</v>
      </c>
      <c r="G675" s="3" t="s">
        <v>84</v>
      </c>
      <c r="H675" s="3" t="s">
        <v>111</v>
      </c>
      <c r="I675" s="5">
        <v>17.989999999999998</v>
      </c>
      <c r="J675" s="3">
        <v>1</v>
      </c>
      <c r="K675" s="3" t="s">
        <v>95</v>
      </c>
      <c r="L675" s="3">
        <v>4</v>
      </c>
      <c r="M675" s="5">
        <v>0.26</v>
      </c>
      <c r="N675" s="3" t="s">
        <v>96</v>
      </c>
    </row>
    <row r="676" spans="1:14" x14ac:dyDescent="0.25">
      <c r="A676" s="3" t="s">
        <v>779</v>
      </c>
      <c r="B676" s="3">
        <v>24</v>
      </c>
      <c r="C676" s="3" t="s">
        <v>83</v>
      </c>
      <c r="D676" s="3" t="s">
        <v>21</v>
      </c>
      <c r="E676" s="5">
        <v>40.81</v>
      </c>
      <c r="F676" s="3">
        <v>40</v>
      </c>
      <c r="G676" s="3" t="s">
        <v>89</v>
      </c>
      <c r="H676" s="3" t="s">
        <v>111</v>
      </c>
      <c r="I676" s="5">
        <v>13.99</v>
      </c>
      <c r="J676" s="3">
        <v>0</v>
      </c>
      <c r="K676" s="3" t="s">
        <v>102</v>
      </c>
      <c r="L676" s="3">
        <v>4</v>
      </c>
      <c r="M676" s="5">
        <v>1</v>
      </c>
      <c r="N676" s="3" t="s">
        <v>87</v>
      </c>
    </row>
    <row r="677" spans="1:14" x14ac:dyDescent="0.25">
      <c r="A677" s="3" t="s">
        <v>780</v>
      </c>
      <c r="B677" s="3">
        <v>62</v>
      </c>
      <c r="C677" s="3" t="s">
        <v>83</v>
      </c>
      <c r="D677" s="3" t="s">
        <v>21</v>
      </c>
      <c r="E677" s="5">
        <v>5.63</v>
      </c>
      <c r="F677" s="3">
        <v>26</v>
      </c>
      <c r="G677" s="3" t="s">
        <v>94</v>
      </c>
      <c r="H677" s="3" t="s">
        <v>85</v>
      </c>
      <c r="I677" s="5">
        <v>13.99</v>
      </c>
      <c r="J677" s="3">
        <v>0</v>
      </c>
      <c r="K677" s="3" t="s">
        <v>126</v>
      </c>
      <c r="L677" s="3">
        <v>3</v>
      </c>
      <c r="M677" s="5">
        <v>0.21</v>
      </c>
      <c r="N677" s="3" t="s">
        <v>104</v>
      </c>
    </row>
    <row r="678" spans="1:14" x14ac:dyDescent="0.25">
      <c r="A678" s="3" t="s">
        <v>781</v>
      </c>
      <c r="B678" s="3">
        <v>26</v>
      </c>
      <c r="C678" s="3" t="s">
        <v>93</v>
      </c>
      <c r="D678" s="3" t="s">
        <v>21</v>
      </c>
      <c r="E678" s="5">
        <v>1.84</v>
      </c>
      <c r="F678" s="3">
        <v>15</v>
      </c>
      <c r="G678" s="3" t="s">
        <v>94</v>
      </c>
      <c r="H678" s="3" t="s">
        <v>90</v>
      </c>
      <c r="I678" s="5">
        <v>13.99</v>
      </c>
      <c r="J678" s="3">
        <v>1</v>
      </c>
      <c r="K678" s="3" t="s">
        <v>86</v>
      </c>
      <c r="L678" s="3">
        <v>5</v>
      </c>
      <c r="M678" s="5">
        <v>0.12</v>
      </c>
      <c r="N678" s="3" t="s">
        <v>87</v>
      </c>
    </row>
    <row r="679" spans="1:14" x14ac:dyDescent="0.25">
      <c r="A679" s="3" t="s">
        <v>782</v>
      </c>
      <c r="B679" s="3">
        <v>58</v>
      </c>
      <c r="C679" s="3" t="s">
        <v>106</v>
      </c>
      <c r="D679" s="3" t="s">
        <v>21</v>
      </c>
      <c r="E679" s="5">
        <v>2.11</v>
      </c>
      <c r="F679" s="3">
        <v>5</v>
      </c>
      <c r="G679" s="3" t="s">
        <v>135</v>
      </c>
      <c r="H679" s="3" t="s">
        <v>85</v>
      </c>
      <c r="I679" s="5">
        <v>13.99</v>
      </c>
      <c r="J679" s="3">
        <v>1</v>
      </c>
      <c r="K679" s="3" t="s">
        <v>126</v>
      </c>
      <c r="L679" s="3">
        <v>1</v>
      </c>
      <c r="M679" s="5">
        <v>0.35</v>
      </c>
      <c r="N679" s="3" t="s">
        <v>87</v>
      </c>
    </row>
    <row r="680" spans="1:14" x14ac:dyDescent="0.25">
      <c r="A680" s="3" t="s">
        <v>783</v>
      </c>
      <c r="B680" s="3">
        <v>62</v>
      </c>
      <c r="C680" s="3" t="s">
        <v>83</v>
      </c>
      <c r="D680" s="3" t="s">
        <v>19</v>
      </c>
      <c r="E680" s="5">
        <v>1.1599999999999999</v>
      </c>
      <c r="F680" s="3">
        <v>2</v>
      </c>
      <c r="G680" s="3" t="s">
        <v>114</v>
      </c>
      <c r="H680" s="3" t="s">
        <v>85</v>
      </c>
      <c r="I680" s="5">
        <v>8.99</v>
      </c>
      <c r="J680" s="3">
        <v>1</v>
      </c>
      <c r="K680" s="3" t="s">
        <v>108</v>
      </c>
      <c r="L680" s="3">
        <v>2</v>
      </c>
      <c r="M680" s="5">
        <v>0.39</v>
      </c>
      <c r="N680" s="3" t="s">
        <v>99</v>
      </c>
    </row>
    <row r="681" spans="1:14" x14ac:dyDescent="0.25">
      <c r="A681" s="3" t="s">
        <v>784</v>
      </c>
      <c r="B681" s="3">
        <v>70</v>
      </c>
      <c r="C681" s="3" t="s">
        <v>93</v>
      </c>
      <c r="D681" s="3" t="s">
        <v>23</v>
      </c>
      <c r="E681" s="5">
        <v>11.06</v>
      </c>
      <c r="F681" s="3">
        <v>38</v>
      </c>
      <c r="G681" s="3" t="s">
        <v>98</v>
      </c>
      <c r="H681" s="3" t="s">
        <v>111</v>
      </c>
      <c r="I681" s="5">
        <v>17.989999999999998</v>
      </c>
      <c r="J681" s="3">
        <v>1</v>
      </c>
      <c r="K681" s="3" t="s">
        <v>86</v>
      </c>
      <c r="L681" s="3">
        <v>1</v>
      </c>
      <c r="M681" s="5">
        <v>0.28000000000000003</v>
      </c>
      <c r="N681" s="3" t="s">
        <v>96</v>
      </c>
    </row>
    <row r="682" spans="1:14" x14ac:dyDescent="0.25">
      <c r="A682" s="3" t="s">
        <v>785</v>
      </c>
      <c r="B682" s="3">
        <v>25</v>
      </c>
      <c r="C682" s="3" t="s">
        <v>93</v>
      </c>
      <c r="D682" s="3" t="s">
        <v>19</v>
      </c>
      <c r="E682" s="5">
        <v>23.19</v>
      </c>
      <c r="F682" s="3">
        <v>59</v>
      </c>
      <c r="G682" s="3" t="s">
        <v>135</v>
      </c>
      <c r="H682" s="3" t="s">
        <v>120</v>
      </c>
      <c r="I682" s="5">
        <v>8.99</v>
      </c>
      <c r="J682" s="3">
        <v>0</v>
      </c>
      <c r="K682" s="3" t="s">
        <v>102</v>
      </c>
      <c r="L682" s="3">
        <v>5</v>
      </c>
      <c r="M682" s="5">
        <v>0.39</v>
      </c>
      <c r="N682" s="3" t="s">
        <v>91</v>
      </c>
    </row>
    <row r="683" spans="1:14" x14ac:dyDescent="0.25">
      <c r="A683" s="3" t="s">
        <v>786</v>
      </c>
      <c r="B683" s="3">
        <v>36</v>
      </c>
      <c r="C683" s="3" t="s">
        <v>93</v>
      </c>
      <c r="D683" s="3" t="s">
        <v>23</v>
      </c>
      <c r="E683" s="5">
        <v>22.1</v>
      </c>
      <c r="F683" s="3">
        <v>40</v>
      </c>
      <c r="G683" s="3" t="s">
        <v>114</v>
      </c>
      <c r="H683" s="3" t="s">
        <v>85</v>
      </c>
      <c r="I683" s="5">
        <v>17.989999999999998</v>
      </c>
      <c r="J683" s="3">
        <v>0</v>
      </c>
      <c r="K683" s="3" t="s">
        <v>95</v>
      </c>
      <c r="L683" s="3">
        <v>4</v>
      </c>
      <c r="M683" s="5">
        <v>0.54</v>
      </c>
      <c r="N683" s="3" t="s">
        <v>117</v>
      </c>
    </row>
    <row r="684" spans="1:14" x14ac:dyDescent="0.25">
      <c r="A684" s="3" t="s">
        <v>787</v>
      </c>
      <c r="B684" s="3">
        <v>37</v>
      </c>
      <c r="C684" s="3" t="s">
        <v>93</v>
      </c>
      <c r="D684" s="3" t="s">
        <v>19</v>
      </c>
      <c r="E684" s="5">
        <v>6.47</v>
      </c>
      <c r="F684" s="3">
        <v>21</v>
      </c>
      <c r="G684" s="3" t="s">
        <v>135</v>
      </c>
      <c r="H684" s="3" t="s">
        <v>90</v>
      </c>
      <c r="I684" s="5">
        <v>8.99</v>
      </c>
      <c r="J684" s="3">
        <v>1</v>
      </c>
      <c r="K684" s="3" t="s">
        <v>86</v>
      </c>
      <c r="L684" s="3">
        <v>3</v>
      </c>
      <c r="M684" s="5">
        <v>0.28999999999999998</v>
      </c>
      <c r="N684" s="3" t="s">
        <v>87</v>
      </c>
    </row>
    <row r="685" spans="1:14" x14ac:dyDescent="0.25">
      <c r="A685" s="3" t="s">
        <v>788</v>
      </c>
      <c r="B685" s="3">
        <v>52</v>
      </c>
      <c r="C685" s="3" t="s">
        <v>93</v>
      </c>
      <c r="D685" s="3" t="s">
        <v>23</v>
      </c>
      <c r="E685" s="5">
        <v>6.28</v>
      </c>
      <c r="F685" s="3">
        <v>44</v>
      </c>
      <c r="G685" s="3" t="s">
        <v>135</v>
      </c>
      <c r="H685" s="3" t="s">
        <v>120</v>
      </c>
      <c r="I685" s="5">
        <v>17.989999999999998</v>
      </c>
      <c r="J685" s="3">
        <v>1</v>
      </c>
      <c r="K685" s="3" t="s">
        <v>95</v>
      </c>
      <c r="L685" s="3">
        <v>1</v>
      </c>
      <c r="M685" s="5">
        <v>0.14000000000000001</v>
      </c>
      <c r="N685" s="3" t="s">
        <v>104</v>
      </c>
    </row>
    <row r="686" spans="1:14" x14ac:dyDescent="0.25">
      <c r="A686" s="3" t="s">
        <v>789</v>
      </c>
      <c r="B686" s="3">
        <v>38</v>
      </c>
      <c r="C686" s="3" t="s">
        <v>93</v>
      </c>
      <c r="D686" s="3" t="s">
        <v>19</v>
      </c>
      <c r="E686" s="5">
        <v>3.49</v>
      </c>
      <c r="F686" s="3">
        <v>54</v>
      </c>
      <c r="G686" s="3" t="s">
        <v>94</v>
      </c>
      <c r="H686" s="3" t="s">
        <v>122</v>
      </c>
      <c r="I686" s="5">
        <v>8.99</v>
      </c>
      <c r="J686" s="3">
        <v>1</v>
      </c>
      <c r="K686" s="3" t="s">
        <v>108</v>
      </c>
      <c r="L686" s="3">
        <v>5</v>
      </c>
      <c r="M686" s="5">
        <v>0.06</v>
      </c>
      <c r="N686" s="3" t="s">
        <v>99</v>
      </c>
    </row>
    <row r="687" spans="1:14" x14ac:dyDescent="0.25">
      <c r="A687" s="3" t="s">
        <v>790</v>
      </c>
      <c r="B687" s="3">
        <v>36</v>
      </c>
      <c r="C687" s="3" t="s">
        <v>93</v>
      </c>
      <c r="D687" s="3" t="s">
        <v>19</v>
      </c>
      <c r="E687" s="5">
        <v>0.99</v>
      </c>
      <c r="F687" s="3">
        <v>24</v>
      </c>
      <c r="G687" s="3" t="s">
        <v>84</v>
      </c>
      <c r="H687" s="3" t="s">
        <v>111</v>
      </c>
      <c r="I687" s="5">
        <v>8.99</v>
      </c>
      <c r="J687" s="3">
        <v>1</v>
      </c>
      <c r="K687" s="3" t="s">
        <v>102</v>
      </c>
      <c r="L687" s="3">
        <v>3</v>
      </c>
      <c r="M687" s="5">
        <v>0.04</v>
      </c>
      <c r="N687" s="3" t="s">
        <v>112</v>
      </c>
    </row>
    <row r="688" spans="1:14" x14ac:dyDescent="0.25">
      <c r="A688" s="3" t="s">
        <v>791</v>
      </c>
      <c r="B688" s="3">
        <v>47</v>
      </c>
      <c r="C688" s="3" t="s">
        <v>106</v>
      </c>
      <c r="D688" s="3" t="s">
        <v>23</v>
      </c>
      <c r="E688" s="5">
        <v>1.57</v>
      </c>
      <c r="F688" s="3">
        <v>39</v>
      </c>
      <c r="G688" s="3" t="s">
        <v>98</v>
      </c>
      <c r="H688" s="3" t="s">
        <v>120</v>
      </c>
      <c r="I688" s="5">
        <v>17.989999999999998</v>
      </c>
      <c r="J688" s="3">
        <v>1</v>
      </c>
      <c r="K688" s="3" t="s">
        <v>126</v>
      </c>
      <c r="L688" s="3">
        <v>5</v>
      </c>
      <c r="M688" s="5">
        <v>0.04</v>
      </c>
      <c r="N688" s="3" t="s">
        <v>99</v>
      </c>
    </row>
    <row r="689" spans="1:14" x14ac:dyDescent="0.25">
      <c r="A689" s="3" t="s">
        <v>792</v>
      </c>
      <c r="B689" s="3">
        <v>29</v>
      </c>
      <c r="C689" s="3" t="s">
        <v>106</v>
      </c>
      <c r="D689" s="3" t="s">
        <v>23</v>
      </c>
      <c r="E689" s="5">
        <v>12.32</v>
      </c>
      <c r="F689" s="3">
        <v>49</v>
      </c>
      <c r="G689" s="3" t="s">
        <v>94</v>
      </c>
      <c r="H689" s="3" t="s">
        <v>90</v>
      </c>
      <c r="I689" s="5">
        <v>17.989999999999998</v>
      </c>
      <c r="J689" s="3">
        <v>0</v>
      </c>
      <c r="K689" s="3" t="s">
        <v>108</v>
      </c>
      <c r="L689" s="3">
        <v>5</v>
      </c>
      <c r="M689" s="5">
        <v>0.25</v>
      </c>
      <c r="N689" s="3" t="s">
        <v>99</v>
      </c>
    </row>
    <row r="690" spans="1:14" x14ac:dyDescent="0.25">
      <c r="A690" s="3" t="s">
        <v>793</v>
      </c>
      <c r="B690" s="3">
        <v>27</v>
      </c>
      <c r="C690" s="3" t="s">
        <v>83</v>
      </c>
      <c r="D690" s="3" t="s">
        <v>23</v>
      </c>
      <c r="E690" s="5">
        <v>0.69</v>
      </c>
      <c r="F690" s="3">
        <v>39</v>
      </c>
      <c r="G690" s="3" t="s">
        <v>114</v>
      </c>
      <c r="H690" s="3" t="s">
        <v>111</v>
      </c>
      <c r="I690" s="5">
        <v>17.989999999999998</v>
      </c>
      <c r="J690" s="3">
        <v>1</v>
      </c>
      <c r="K690" s="3" t="s">
        <v>102</v>
      </c>
      <c r="L690" s="3">
        <v>5</v>
      </c>
      <c r="M690" s="5">
        <v>0.02</v>
      </c>
      <c r="N690" s="3" t="s">
        <v>91</v>
      </c>
    </row>
    <row r="691" spans="1:14" x14ac:dyDescent="0.25">
      <c r="A691" s="3" t="s">
        <v>794</v>
      </c>
      <c r="B691" s="3">
        <v>70</v>
      </c>
      <c r="C691" s="3" t="s">
        <v>83</v>
      </c>
      <c r="D691" s="3" t="s">
        <v>23</v>
      </c>
      <c r="E691" s="5">
        <v>7.15</v>
      </c>
      <c r="F691" s="3">
        <v>27</v>
      </c>
      <c r="G691" s="3" t="s">
        <v>94</v>
      </c>
      <c r="H691" s="3" t="s">
        <v>120</v>
      </c>
      <c r="I691" s="5">
        <v>17.989999999999998</v>
      </c>
      <c r="J691" s="3">
        <v>0</v>
      </c>
      <c r="K691" s="3" t="s">
        <v>126</v>
      </c>
      <c r="L691" s="3">
        <v>3</v>
      </c>
      <c r="M691" s="5">
        <v>0.26</v>
      </c>
      <c r="N691" s="3" t="s">
        <v>91</v>
      </c>
    </row>
    <row r="692" spans="1:14" x14ac:dyDescent="0.25">
      <c r="A692" s="3" t="s">
        <v>795</v>
      </c>
      <c r="B692" s="3">
        <v>55</v>
      </c>
      <c r="C692" s="3" t="s">
        <v>83</v>
      </c>
      <c r="D692" s="3" t="s">
        <v>21</v>
      </c>
      <c r="E692" s="5">
        <v>2.59</v>
      </c>
      <c r="F692" s="3">
        <v>54</v>
      </c>
      <c r="G692" s="3" t="s">
        <v>89</v>
      </c>
      <c r="H692" s="3" t="s">
        <v>120</v>
      </c>
      <c r="I692" s="5">
        <v>13.99</v>
      </c>
      <c r="J692" s="3">
        <v>1</v>
      </c>
      <c r="K692" s="3" t="s">
        <v>86</v>
      </c>
      <c r="L692" s="3">
        <v>3</v>
      </c>
      <c r="M692" s="5">
        <v>0.05</v>
      </c>
      <c r="N692" s="3" t="s">
        <v>91</v>
      </c>
    </row>
    <row r="693" spans="1:14" x14ac:dyDescent="0.25">
      <c r="A693" s="3" t="s">
        <v>796</v>
      </c>
      <c r="B693" s="3">
        <v>33</v>
      </c>
      <c r="C693" s="3" t="s">
        <v>83</v>
      </c>
      <c r="D693" s="3" t="s">
        <v>23</v>
      </c>
      <c r="E693" s="5">
        <v>25.28</v>
      </c>
      <c r="F693" s="3">
        <v>32</v>
      </c>
      <c r="G693" s="3" t="s">
        <v>94</v>
      </c>
      <c r="H693" s="3" t="s">
        <v>111</v>
      </c>
      <c r="I693" s="5">
        <v>17.989999999999998</v>
      </c>
      <c r="J693" s="3">
        <v>0</v>
      </c>
      <c r="K693" s="3" t="s">
        <v>102</v>
      </c>
      <c r="L693" s="3">
        <v>3</v>
      </c>
      <c r="M693" s="5">
        <v>0.77</v>
      </c>
      <c r="N693" s="3" t="s">
        <v>91</v>
      </c>
    </row>
    <row r="694" spans="1:14" x14ac:dyDescent="0.25">
      <c r="A694" s="3" t="s">
        <v>797</v>
      </c>
      <c r="B694" s="3">
        <v>22</v>
      </c>
      <c r="C694" s="3" t="s">
        <v>83</v>
      </c>
      <c r="D694" s="3" t="s">
        <v>23</v>
      </c>
      <c r="E694" s="5">
        <v>13.68</v>
      </c>
      <c r="F694" s="3">
        <v>48</v>
      </c>
      <c r="G694" s="3" t="s">
        <v>135</v>
      </c>
      <c r="H694" s="3" t="s">
        <v>85</v>
      </c>
      <c r="I694" s="5">
        <v>17.989999999999998</v>
      </c>
      <c r="J694" s="3">
        <v>1</v>
      </c>
      <c r="K694" s="3" t="s">
        <v>108</v>
      </c>
      <c r="L694" s="3">
        <v>3</v>
      </c>
      <c r="M694" s="5">
        <v>0.28000000000000003</v>
      </c>
      <c r="N694" s="3" t="s">
        <v>112</v>
      </c>
    </row>
    <row r="695" spans="1:14" x14ac:dyDescent="0.25">
      <c r="A695" s="3" t="s">
        <v>798</v>
      </c>
      <c r="B695" s="3">
        <v>44</v>
      </c>
      <c r="C695" s="3" t="s">
        <v>83</v>
      </c>
      <c r="D695" s="3" t="s">
        <v>23</v>
      </c>
      <c r="E695" s="5">
        <v>18.75</v>
      </c>
      <c r="F695" s="3">
        <v>44</v>
      </c>
      <c r="G695" s="3" t="s">
        <v>94</v>
      </c>
      <c r="H695" s="3" t="s">
        <v>120</v>
      </c>
      <c r="I695" s="5">
        <v>17.989999999999998</v>
      </c>
      <c r="J695" s="3">
        <v>0</v>
      </c>
      <c r="K695" s="3" t="s">
        <v>108</v>
      </c>
      <c r="L695" s="3">
        <v>5</v>
      </c>
      <c r="M695" s="5">
        <v>0.42</v>
      </c>
      <c r="N695" s="3" t="s">
        <v>87</v>
      </c>
    </row>
    <row r="696" spans="1:14" x14ac:dyDescent="0.25">
      <c r="A696" s="3" t="s">
        <v>799</v>
      </c>
      <c r="B696" s="3">
        <v>20</v>
      </c>
      <c r="C696" s="3" t="s">
        <v>83</v>
      </c>
      <c r="D696" s="3" t="s">
        <v>23</v>
      </c>
      <c r="E696" s="5">
        <v>9.24</v>
      </c>
      <c r="F696" s="3">
        <v>33</v>
      </c>
      <c r="G696" s="3" t="s">
        <v>135</v>
      </c>
      <c r="H696" s="3" t="s">
        <v>85</v>
      </c>
      <c r="I696" s="5">
        <v>17.989999999999998</v>
      </c>
      <c r="J696" s="3">
        <v>1</v>
      </c>
      <c r="K696" s="3" t="s">
        <v>86</v>
      </c>
      <c r="L696" s="3">
        <v>5</v>
      </c>
      <c r="M696" s="5">
        <v>0.27</v>
      </c>
      <c r="N696" s="3" t="s">
        <v>96</v>
      </c>
    </row>
    <row r="697" spans="1:14" x14ac:dyDescent="0.25">
      <c r="A697" s="3" t="s">
        <v>800</v>
      </c>
      <c r="B697" s="3">
        <v>69</v>
      </c>
      <c r="C697" s="3" t="s">
        <v>106</v>
      </c>
      <c r="D697" s="3" t="s">
        <v>23</v>
      </c>
      <c r="E697" s="5">
        <v>0.52</v>
      </c>
      <c r="F697" s="3">
        <v>42</v>
      </c>
      <c r="G697" s="3" t="s">
        <v>114</v>
      </c>
      <c r="H697" s="3" t="s">
        <v>120</v>
      </c>
      <c r="I697" s="5">
        <v>17.989999999999998</v>
      </c>
      <c r="J697" s="3">
        <v>1</v>
      </c>
      <c r="K697" s="3" t="s">
        <v>86</v>
      </c>
      <c r="L697" s="3">
        <v>3</v>
      </c>
      <c r="M697" s="5">
        <v>0.01</v>
      </c>
      <c r="N697" s="3" t="s">
        <v>87</v>
      </c>
    </row>
    <row r="698" spans="1:14" x14ac:dyDescent="0.25">
      <c r="A698" s="3" t="s">
        <v>801</v>
      </c>
      <c r="B698" s="3">
        <v>23</v>
      </c>
      <c r="C698" s="3" t="s">
        <v>106</v>
      </c>
      <c r="D698" s="3" t="s">
        <v>21</v>
      </c>
      <c r="E698" s="5">
        <v>4.46</v>
      </c>
      <c r="F698" s="3">
        <v>24</v>
      </c>
      <c r="G698" s="3" t="s">
        <v>84</v>
      </c>
      <c r="H698" s="3" t="s">
        <v>90</v>
      </c>
      <c r="I698" s="5">
        <v>13.99</v>
      </c>
      <c r="J698" s="3">
        <v>1</v>
      </c>
      <c r="K698" s="3" t="s">
        <v>86</v>
      </c>
      <c r="L698" s="3">
        <v>3</v>
      </c>
      <c r="M698" s="5">
        <v>0.18</v>
      </c>
      <c r="N698" s="3" t="s">
        <v>117</v>
      </c>
    </row>
    <row r="699" spans="1:14" x14ac:dyDescent="0.25">
      <c r="A699" s="3" t="s">
        <v>802</v>
      </c>
      <c r="B699" s="3">
        <v>24</v>
      </c>
      <c r="C699" s="3" t="s">
        <v>93</v>
      </c>
      <c r="D699" s="3" t="s">
        <v>23</v>
      </c>
      <c r="E699" s="5">
        <v>9.94</v>
      </c>
      <c r="F699" s="3">
        <v>34</v>
      </c>
      <c r="G699" s="3" t="s">
        <v>135</v>
      </c>
      <c r="H699" s="3" t="s">
        <v>111</v>
      </c>
      <c r="I699" s="5">
        <v>17.989999999999998</v>
      </c>
      <c r="J699" s="3">
        <v>1</v>
      </c>
      <c r="K699" s="3" t="s">
        <v>126</v>
      </c>
      <c r="L699" s="3">
        <v>2</v>
      </c>
      <c r="M699" s="5">
        <v>0.28000000000000003</v>
      </c>
      <c r="N699" s="3" t="s">
        <v>96</v>
      </c>
    </row>
    <row r="700" spans="1:14" x14ac:dyDescent="0.25">
      <c r="A700" s="3" t="s">
        <v>803</v>
      </c>
      <c r="B700" s="3">
        <v>36</v>
      </c>
      <c r="C700" s="3" t="s">
        <v>83</v>
      </c>
      <c r="D700" s="3" t="s">
        <v>21</v>
      </c>
      <c r="E700" s="5">
        <v>25.82</v>
      </c>
      <c r="F700" s="3">
        <v>3</v>
      </c>
      <c r="G700" s="3" t="s">
        <v>84</v>
      </c>
      <c r="H700" s="3" t="s">
        <v>90</v>
      </c>
      <c r="I700" s="5">
        <v>13.99</v>
      </c>
      <c r="J700" s="3">
        <v>0</v>
      </c>
      <c r="K700" s="3" t="s">
        <v>108</v>
      </c>
      <c r="L700" s="3">
        <v>1</v>
      </c>
      <c r="M700" s="5">
        <v>6.46</v>
      </c>
      <c r="N700" s="3" t="s">
        <v>112</v>
      </c>
    </row>
    <row r="701" spans="1:14" x14ac:dyDescent="0.25">
      <c r="A701" s="3" t="s">
        <v>804</v>
      </c>
      <c r="B701" s="3">
        <v>29</v>
      </c>
      <c r="C701" s="3" t="s">
        <v>93</v>
      </c>
      <c r="D701" s="3" t="s">
        <v>23</v>
      </c>
      <c r="E701" s="5">
        <v>1.22</v>
      </c>
      <c r="F701" s="3">
        <v>25</v>
      </c>
      <c r="G701" s="3" t="s">
        <v>94</v>
      </c>
      <c r="H701" s="3" t="s">
        <v>111</v>
      </c>
      <c r="I701" s="5">
        <v>17.989999999999998</v>
      </c>
      <c r="J701" s="3">
        <v>0</v>
      </c>
      <c r="K701" s="3" t="s">
        <v>108</v>
      </c>
      <c r="L701" s="3">
        <v>5</v>
      </c>
      <c r="M701" s="5">
        <v>0.05</v>
      </c>
      <c r="N701" s="3" t="s">
        <v>112</v>
      </c>
    </row>
    <row r="702" spans="1:14" x14ac:dyDescent="0.25">
      <c r="A702" s="3" t="s">
        <v>805</v>
      </c>
      <c r="B702" s="3">
        <v>34</v>
      </c>
      <c r="C702" s="3" t="s">
        <v>83</v>
      </c>
      <c r="D702" s="3" t="s">
        <v>21</v>
      </c>
      <c r="E702" s="5">
        <v>6.49</v>
      </c>
      <c r="F702" s="3">
        <v>6</v>
      </c>
      <c r="G702" s="3" t="s">
        <v>114</v>
      </c>
      <c r="H702" s="3" t="s">
        <v>90</v>
      </c>
      <c r="I702" s="5">
        <v>13.99</v>
      </c>
      <c r="J702" s="3">
        <v>0</v>
      </c>
      <c r="K702" s="3" t="s">
        <v>126</v>
      </c>
      <c r="L702" s="3">
        <v>1</v>
      </c>
      <c r="M702" s="5">
        <v>0.93</v>
      </c>
      <c r="N702" s="3" t="s">
        <v>112</v>
      </c>
    </row>
    <row r="703" spans="1:14" x14ac:dyDescent="0.25">
      <c r="A703" s="3" t="s">
        <v>806</v>
      </c>
      <c r="B703" s="3">
        <v>39</v>
      </c>
      <c r="C703" s="3" t="s">
        <v>83</v>
      </c>
      <c r="D703" s="3" t="s">
        <v>21</v>
      </c>
      <c r="E703" s="5">
        <v>8.6300000000000008</v>
      </c>
      <c r="F703" s="3">
        <v>8</v>
      </c>
      <c r="G703" s="3" t="s">
        <v>98</v>
      </c>
      <c r="H703" s="3" t="s">
        <v>90</v>
      </c>
      <c r="I703" s="5">
        <v>13.99</v>
      </c>
      <c r="J703" s="3">
        <v>0</v>
      </c>
      <c r="K703" s="3" t="s">
        <v>102</v>
      </c>
      <c r="L703" s="3">
        <v>4</v>
      </c>
      <c r="M703" s="5">
        <v>0.96</v>
      </c>
      <c r="N703" s="3" t="s">
        <v>104</v>
      </c>
    </row>
    <row r="704" spans="1:14" x14ac:dyDescent="0.25">
      <c r="A704" s="3" t="s">
        <v>807</v>
      </c>
      <c r="B704" s="3">
        <v>44</v>
      </c>
      <c r="C704" s="3" t="s">
        <v>93</v>
      </c>
      <c r="D704" s="3" t="s">
        <v>21</v>
      </c>
      <c r="E704" s="5">
        <v>22.85</v>
      </c>
      <c r="F704" s="3">
        <v>1</v>
      </c>
      <c r="G704" s="3" t="s">
        <v>114</v>
      </c>
      <c r="H704" s="3" t="s">
        <v>122</v>
      </c>
      <c r="I704" s="5">
        <v>13.99</v>
      </c>
      <c r="J704" s="3">
        <v>0</v>
      </c>
      <c r="K704" s="3" t="s">
        <v>126</v>
      </c>
      <c r="L704" s="3">
        <v>3</v>
      </c>
      <c r="M704" s="5">
        <v>11.43</v>
      </c>
      <c r="N704" s="3" t="s">
        <v>112</v>
      </c>
    </row>
    <row r="705" spans="1:14" x14ac:dyDescent="0.25">
      <c r="A705" s="3" t="s">
        <v>808</v>
      </c>
      <c r="B705" s="3">
        <v>43</v>
      </c>
      <c r="C705" s="3" t="s">
        <v>93</v>
      </c>
      <c r="D705" s="3" t="s">
        <v>19</v>
      </c>
      <c r="E705" s="5">
        <v>5.59</v>
      </c>
      <c r="F705" s="3">
        <v>32</v>
      </c>
      <c r="G705" s="3" t="s">
        <v>89</v>
      </c>
      <c r="H705" s="3" t="s">
        <v>85</v>
      </c>
      <c r="I705" s="5">
        <v>8.99</v>
      </c>
      <c r="J705" s="3">
        <v>1</v>
      </c>
      <c r="K705" s="3" t="s">
        <v>102</v>
      </c>
      <c r="L705" s="3">
        <v>4</v>
      </c>
      <c r="M705" s="5">
        <v>0.17</v>
      </c>
      <c r="N705" s="3" t="s">
        <v>117</v>
      </c>
    </row>
    <row r="706" spans="1:14" x14ac:dyDescent="0.25">
      <c r="A706" s="3" t="s">
        <v>809</v>
      </c>
      <c r="B706" s="3">
        <v>35</v>
      </c>
      <c r="C706" s="3" t="s">
        <v>106</v>
      </c>
      <c r="D706" s="3" t="s">
        <v>21</v>
      </c>
      <c r="E706" s="5">
        <v>11.93</v>
      </c>
      <c r="F706" s="3">
        <v>45</v>
      </c>
      <c r="G706" s="3" t="s">
        <v>89</v>
      </c>
      <c r="H706" s="3" t="s">
        <v>120</v>
      </c>
      <c r="I706" s="5">
        <v>13.99</v>
      </c>
      <c r="J706" s="3">
        <v>1</v>
      </c>
      <c r="K706" s="3" t="s">
        <v>86</v>
      </c>
      <c r="L706" s="3">
        <v>1</v>
      </c>
      <c r="M706" s="5">
        <v>0.26</v>
      </c>
      <c r="N706" s="3" t="s">
        <v>117</v>
      </c>
    </row>
    <row r="707" spans="1:14" x14ac:dyDescent="0.25">
      <c r="A707" s="3" t="s">
        <v>810</v>
      </c>
      <c r="B707" s="3">
        <v>26</v>
      </c>
      <c r="C707" s="3" t="s">
        <v>106</v>
      </c>
      <c r="D707" s="3" t="s">
        <v>23</v>
      </c>
      <c r="E707" s="5">
        <v>3.24</v>
      </c>
      <c r="F707" s="3">
        <v>57</v>
      </c>
      <c r="G707" s="3" t="s">
        <v>89</v>
      </c>
      <c r="H707" s="3" t="s">
        <v>122</v>
      </c>
      <c r="I707" s="5">
        <v>17.989999999999998</v>
      </c>
      <c r="J707" s="3">
        <v>1</v>
      </c>
      <c r="K707" s="3" t="s">
        <v>108</v>
      </c>
      <c r="L707" s="3">
        <v>3</v>
      </c>
      <c r="M707" s="5">
        <v>0.06</v>
      </c>
      <c r="N707" s="3" t="s">
        <v>91</v>
      </c>
    </row>
    <row r="708" spans="1:14" x14ac:dyDescent="0.25">
      <c r="A708" s="3" t="s">
        <v>811</v>
      </c>
      <c r="B708" s="3">
        <v>66</v>
      </c>
      <c r="C708" s="3" t="s">
        <v>106</v>
      </c>
      <c r="D708" s="3" t="s">
        <v>19</v>
      </c>
      <c r="E708" s="5">
        <v>25.03</v>
      </c>
      <c r="F708" s="3">
        <v>16</v>
      </c>
      <c r="G708" s="3" t="s">
        <v>135</v>
      </c>
      <c r="H708" s="3" t="s">
        <v>85</v>
      </c>
      <c r="I708" s="5">
        <v>8.99</v>
      </c>
      <c r="J708" s="3">
        <v>0</v>
      </c>
      <c r="K708" s="3" t="s">
        <v>126</v>
      </c>
      <c r="L708" s="3">
        <v>3</v>
      </c>
      <c r="M708" s="5">
        <v>1.47</v>
      </c>
      <c r="N708" s="3" t="s">
        <v>87</v>
      </c>
    </row>
    <row r="709" spans="1:14" x14ac:dyDescent="0.25">
      <c r="A709" s="3" t="s">
        <v>812</v>
      </c>
      <c r="B709" s="3">
        <v>66</v>
      </c>
      <c r="C709" s="3" t="s">
        <v>83</v>
      </c>
      <c r="D709" s="3" t="s">
        <v>23</v>
      </c>
      <c r="E709" s="5">
        <v>6.11</v>
      </c>
      <c r="F709" s="3">
        <v>9</v>
      </c>
      <c r="G709" s="3" t="s">
        <v>89</v>
      </c>
      <c r="H709" s="3" t="s">
        <v>122</v>
      </c>
      <c r="I709" s="5">
        <v>17.989999999999998</v>
      </c>
      <c r="J709" s="3">
        <v>0</v>
      </c>
      <c r="K709" s="3" t="s">
        <v>95</v>
      </c>
      <c r="L709" s="3">
        <v>4</v>
      </c>
      <c r="M709" s="5">
        <v>0.61</v>
      </c>
      <c r="N709" s="3" t="s">
        <v>96</v>
      </c>
    </row>
    <row r="710" spans="1:14" x14ac:dyDescent="0.25">
      <c r="A710" s="3" t="s">
        <v>813</v>
      </c>
      <c r="B710" s="3">
        <v>29</v>
      </c>
      <c r="C710" s="3" t="s">
        <v>106</v>
      </c>
      <c r="D710" s="3" t="s">
        <v>19</v>
      </c>
      <c r="E710" s="5">
        <v>24.18</v>
      </c>
      <c r="F710" s="3">
        <v>59</v>
      </c>
      <c r="G710" s="3" t="s">
        <v>84</v>
      </c>
      <c r="H710" s="3" t="s">
        <v>111</v>
      </c>
      <c r="I710" s="5">
        <v>8.99</v>
      </c>
      <c r="J710" s="3">
        <v>1</v>
      </c>
      <c r="K710" s="3" t="s">
        <v>126</v>
      </c>
      <c r="L710" s="3">
        <v>1</v>
      </c>
      <c r="M710" s="5">
        <v>0.4</v>
      </c>
      <c r="N710" s="3" t="s">
        <v>117</v>
      </c>
    </row>
    <row r="711" spans="1:14" x14ac:dyDescent="0.25">
      <c r="A711" s="3" t="s">
        <v>814</v>
      </c>
      <c r="B711" s="3">
        <v>20</v>
      </c>
      <c r="C711" s="3" t="s">
        <v>106</v>
      </c>
      <c r="D711" s="3" t="s">
        <v>21</v>
      </c>
      <c r="E711" s="5">
        <v>7.19</v>
      </c>
      <c r="F711" s="3">
        <v>26</v>
      </c>
      <c r="G711" s="3" t="s">
        <v>135</v>
      </c>
      <c r="H711" s="3" t="s">
        <v>85</v>
      </c>
      <c r="I711" s="5">
        <v>13.99</v>
      </c>
      <c r="J711" s="3">
        <v>0</v>
      </c>
      <c r="K711" s="3" t="s">
        <v>108</v>
      </c>
      <c r="L711" s="3">
        <v>4</v>
      </c>
      <c r="M711" s="5">
        <v>0.27</v>
      </c>
      <c r="N711" s="3" t="s">
        <v>87</v>
      </c>
    </row>
    <row r="712" spans="1:14" x14ac:dyDescent="0.25">
      <c r="A712" s="3" t="s">
        <v>815</v>
      </c>
      <c r="B712" s="3">
        <v>52</v>
      </c>
      <c r="C712" s="3" t="s">
        <v>106</v>
      </c>
      <c r="D712" s="3" t="s">
        <v>23</v>
      </c>
      <c r="E712" s="5">
        <v>2.73</v>
      </c>
      <c r="F712" s="3">
        <v>45</v>
      </c>
      <c r="G712" s="3" t="s">
        <v>135</v>
      </c>
      <c r="H712" s="3" t="s">
        <v>85</v>
      </c>
      <c r="I712" s="5">
        <v>17.989999999999998</v>
      </c>
      <c r="J712" s="3">
        <v>1</v>
      </c>
      <c r="K712" s="3" t="s">
        <v>95</v>
      </c>
      <c r="L712" s="3">
        <v>5</v>
      </c>
      <c r="M712" s="5">
        <v>0.06</v>
      </c>
      <c r="N712" s="3" t="s">
        <v>99</v>
      </c>
    </row>
    <row r="713" spans="1:14" x14ac:dyDescent="0.25">
      <c r="A713" s="3" t="s">
        <v>816</v>
      </c>
      <c r="B713" s="3">
        <v>41</v>
      </c>
      <c r="C713" s="3" t="s">
        <v>106</v>
      </c>
      <c r="D713" s="3" t="s">
        <v>21</v>
      </c>
      <c r="E713" s="5">
        <v>28.13</v>
      </c>
      <c r="F713" s="3">
        <v>42</v>
      </c>
      <c r="G713" s="3" t="s">
        <v>98</v>
      </c>
      <c r="H713" s="3" t="s">
        <v>90</v>
      </c>
      <c r="I713" s="5">
        <v>13.99</v>
      </c>
      <c r="J713" s="3">
        <v>0</v>
      </c>
      <c r="K713" s="3" t="s">
        <v>126</v>
      </c>
      <c r="L713" s="3">
        <v>2</v>
      </c>
      <c r="M713" s="5">
        <v>0.65</v>
      </c>
      <c r="N713" s="3" t="s">
        <v>117</v>
      </c>
    </row>
    <row r="714" spans="1:14" x14ac:dyDescent="0.25">
      <c r="A714" s="3" t="s">
        <v>817</v>
      </c>
      <c r="B714" s="3">
        <v>38</v>
      </c>
      <c r="C714" s="3" t="s">
        <v>106</v>
      </c>
      <c r="D714" s="3" t="s">
        <v>19</v>
      </c>
      <c r="E714" s="5">
        <v>15.32</v>
      </c>
      <c r="F714" s="3">
        <v>56</v>
      </c>
      <c r="G714" s="3" t="s">
        <v>89</v>
      </c>
      <c r="H714" s="3" t="s">
        <v>90</v>
      </c>
      <c r="I714" s="5">
        <v>8.99</v>
      </c>
      <c r="J714" s="3">
        <v>1</v>
      </c>
      <c r="K714" s="3" t="s">
        <v>95</v>
      </c>
      <c r="L714" s="3">
        <v>2</v>
      </c>
      <c r="M714" s="5">
        <v>0.27</v>
      </c>
      <c r="N714" s="3" t="s">
        <v>87</v>
      </c>
    </row>
    <row r="715" spans="1:14" x14ac:dyDescent="0.25">
      <c r="A715" s="3" t="s">
        <v>818</v>
      </c>
      <c r="B715" s="3">
        <v>18</v>
      </c>
      <c r="C715" s="3" t="s">
        <v>83</v>
      </c>
      <c r="D715" s="3" t="s">
        <v>19</v>
      </c>
      <c r="E715" s="5">
        <v>2.75</v>
      </c>
      <c r="F715" s="3">
        <v>43</v>
      </c>
      <c r="G715" s="3" t="s">
        <v>98</v>
      </c>
      <c r="H715" s="3" t="s">
        <v>111</v>
      </c>
      <c r="I715" s="5">
        <v>8.99</v>
      </c>
      <c r="J715" s="3">
        <v>1</v>
      </c>
      <c r="K715" s="3" t="s">
        <v>86</v>
      </c>
      <c r="L715" s="3">
        <v>5</v>
      </c>
      <c r="M715" s="5">
        <v>0.06</v>
      </c>
      <c r="N715" s="3" t="s">
        <v>104</v>
      </c>
    </row>
    <row r="716" spans="1:14" x14ac:dyDescent="0.25">
      <c r="A716" s="3" t="s">
        <v>819</v>
      </c>
      <c r="B716" s="3">
        <v>28</v>
      </c>
      <c r="C716" s="3" t="s">
        <v>93</v>
      </c>
      <c r="D716" s="3" t="s">
        <v>21</v>
      </c>
      <c r="E716" s="5">
        <v>4.67</v>
      </c>
      <c r="F716" s="3">
        <v>5</v>
      </c>
      <c r="G716" s="3" t="s">
        <v>98</v>
      </c>
      <c r="H716" s="3" t="s">
        <v>90</v>
      </c>
      <c r="I716" s="5">
        <v>13.99</v>
      </c>
      <c r="J716" s="3">
        <v>0</v>
      </c>
      <c r="K716" s="3" t="s">
        <v>95</v>
      </c>
      <c r="L716" s="3">
        <v>2</v>
      </c>
      <c r="M716" s="5">
        <v>0.78</v>
      </c>
      <c r="N716" s="3" t="s">
        <v>96</v>
      </c>
    </row>
    <row r="717" spans="1:14" x14ac:dyDescent="0.25">
      <c r="A717" s="3" t="s">
        <v>820</v>
      </c>
      <c r="B717" s="3">
        <v>19</v>
      </c>
      <c r="C717" s="3" t="s">
        <v>93</v>
      </c>
      <c r="D717" s="3" t="s">
        <v>21</v>
      </c>
      <c r="E717" s="5">
        <v>3.36</v>
      </c>
      <c r="F717" s="3">
        <v>27</v>
      </c>
      <c r="G717" s="3" t="s">
        <v>135</v>
      </c>
      <c r="H717" s="3" t="s">
        <v>111</v>
      </c>
      <c r="I717" s="5">
        <v>13.99</v>
      </c>
      <c r="J717" s="3">
        <v>1</v>
      </c>
      <c r="K717" s="3" t="s">
        <v>102</v>
      </c>
      <c r="L717" s="3">
        <v>1</v>
      </c>
      <c r="M717" s="5">
        <v>0.12</v>
      </c>
      <c r="N717" s="3" t="s">
        <v>87</v>
      </c>
    </row>
    <row r="718" spans="1:14" x14ac:dyDescent="0.25">
      <c r="A718" s="3" t="s">
        <v>821</v>
      </c>
      <c r="B718" s="3">
        <v>56</v>
      </c>
      <c r="C718" s="3" t="s">
        <v>106</v>
      </c>
      <c r="D718" s="3" t="s">
        <v>19</v>
      </c>
      <c r="E718" s="5">
        <v>5.03</v>
      </c>
      <c r="F718" s="3">
        <v>22</v>
      </c>
      <c r="G718" s="3" t="s">
        <v>94</v>
      </c>
      <c r="H718" s="3" t="s">
        <v>120</v>
      </c>
      <c r="I718" s="5">
        <v>8.99</v>
      </c>
      <c r="J718" s="3">
        <v>0</v>
      </c>
      <c r="K718" s="3" t="s">
        <v>102</v>
      </c>
      <c r="L718" s="3">
        <v>4</v>
      </c>
      <c r="M718" s="5">
        <v>0.22</v>
      </c>
      <c r="N718" s="3" t="s">
        <v>99</v>
      </c>
    </row>
    <row r="719" spans="1:14" x14ac:dyDescent="0.25">
      <c r="A719" s="3" t="s">
        <v>822</v>
      </c>
      <c r="B719" s="3">
        <v>34</v>
      </c>
      <c r="C719" s="3" t="s">
        <v>106</v>
      </c>
      <c r="D719" s="3" t="s">
        <v>19</v>
      </c>
      <c r="E719" s="5">
        <v>53.98</v>
      </c>
      <c r="F719" s="3">
        <v>10</v>
      </c>
      <c r="G719" s="3" t="s">
        <v>135</v>
      </c>
      <c r="H719" s="3" t="s">
        <v>122</v>
      </c>
      <c r="I719" s="5">
        <v>8.99</v>
      </c>
      <c r="J719" s="3">
        <v>0</v>
      </c>
      <c r="K719" s="3" t="s">
        <v>95</v>
      </c>
      <c r="L719" s="3">
        <v>5</v>
      </c>
      <c r="M719" s="5">
        <v>4.91</v>
      </c>
      <c r="N719" s="3" t="s">
        <v>117</v>
      </c>
    </row>
    <row r="720" spans="1:14" x14ac:dyDescent="0.25">
      <c r="A720" s="3" t="s">
        <v>823</v>
      </c>
      <c r="B720" s="3">
        <v>58</v>
      </c>
      <c r="C720" s="3" t="s">
        <v>93</v>
      </c>
      <c r="D720" s="3" t="s">
        <v>21</v>
      </c>
      <c r="E720" s="5">
        <v>23.39</v>
      </c>
      <c r="F720" s="3">
        <v>52</v>
      </c>
      <c r="G720" s="3" t="s">
        <v>94</v>
      </c>
      <c r="H720" s="3" t="s">
        <v>122</v>
      </c>
      <c r="I720" s="5">
        <v>13.99</v>
      </c>
      <c r="J720" s="3">
        <v>0</v>
      </c>
      <c r="K720" s="3" t="s">
        <v>126</v>
      </c>
      <c r="L720" s="3">
        <v>1</v>
      </c>
      <c r="M720" s="5">
        <v>0.44</v>
      </c>
      <c r="N720" s="3" t="s">
        <v>112</v>
      </c>
    </row>
    <row r="721" spans="1:14" x14ac:dyDescent="0.25">
      <c r="A721" s="3" t="s">
        <v>824</v>
      </c>
      <c r="B721" s="3">
        <v>63</v>
      </c>
      <c r="C721" s="3" t="s">
        <v>93</v>
      </c>
      <c r="D721" s="3" t="s">
        <v>23</v>
      </c>
      <c r="E721" s="5">
        <v>7.04</v>
      </c>
      <c r="F721" s="3">
        <v>46</v>
      </c>
      <c r="G721" s="3" t="s">
        <v>89</v>
      </c>
      <c r="H721" s="3" t="s">
        <v>90</v>
      </c>
      <c r="I721" s="5">
        <v>17.989999999999998</v>
      </c>
      <c r="J721" s="3">
        <v>1</v>
      </c>
      <c r="K721" s="3" t="s">
        <v>86</v>
      </c>
      <c r="L721" s="3">
        <v>4</v>
      </c>
      <c r="M721" s="5">
        <v>0.15</v>
      </c>
      <c r="N721" s="3" t="s">
        <v>104</v>
      </c>
    </row>
    <row r="722" spans="1:14" x14ac:dyDescent="0.25">
      <c r="A722" s="3" t="s">
        <v>825</v>
      </c>
      <c r="B722" s="3">
        <v>66</v>
      </c>
      <c r="C722" s="3" t="s">
        <v>106</v>
      </c>
      <c r="D722" s="3" t="s">
        <v>23</v>
      </c>
      <c r="E722" s="5">
        <v>32.06</v>
      </c>
      <c r="F722" s="3">
        <v>51</v>
      </c>
      <c r="G722" s="3" t="s">
        <v>94</v>
      </c>
      <c r="H722" s="3" t="s">
        <v>120</v>
      </c>
      <c r="I722" s="5">
        <v>17.989999999999998</v>
      </c>
      <c r="J722" s="3">
        <v>0</v>
      </c>
      <c r="K722" s="3" t="s">
        <v>102</v>
      </c>
      <c r="L722" s="3">
        <v>4</v>
      </c>
      <c r="M722" s="5">
        <v>0.62</v>
      </c>
      <c r="N722" s="3" t="s">
        <v>96</v>
      </c>
    </row>
    <row r="723" spans="1:14" x14ac:dyDescent="0.25">
      <c r="A723" s="3" t="s">
        <v>826</v>
      </c>
      <c r="B723" s="3">
        <v>37</v>
      </c>
      <c r="C723" s="3" t="s">
        <v>83</v>
      </c>
      <c r="D723" s="3" t="s">
        <v>23</v>
      </c>
      <c r="E723" s="5">
        <v>28.08</v>
      </c>
      <c r="F723" s="3">
        <v>25</v>
      </c>
      <c r="G723" s="3" t="s">
        <v>135</v>
      </c>
      <c r="H723" s="3" t="s">
        <v>85</v>
      </c>
      <c r="I723" s="5">
        <v>17.989999999999998</v>
      </c>
      <c r="J723" s="3">
        <v>0</v>
      </c>
      <c r="K723" s="3" t="s">
        <v>126</v>
      </c>
      <c r="L723" s="3">
        <v>4</v>
      </c>
      <c r="M723" s="5">
        <v>1.08</v>
      </c>
      <c r="N723" s="3" t="s">
        <v>99</v>
      </c>
    </row>
    <row r="724" spans="1:14" x14ac:dyDescent="0.25">
      <c r="A724" s="3" t="s">
        <v>827</v>
      </c>
      <c r="B724" s="3">
        <v>21</v>
      </c>
      <c r="C724" s="3" t="s">
        <v>106</v>
      </c>
      <c r="D724" s="3" t="s">
        <v>19</v>
      </c>
      <c r="E724" s="5">
        <v>23.95</v>
      </c>
      <c r="F724" s="3">
        <v>50</v>
      </c>
      <c r="G724" s="3" t="s">
        <v>135</v>
      </c>
      <c r="H724" s="3" t="s">
        <v>111</v>
      </c>
      <c r="I724" s="5">
        <v>8.99</v>
      </c>
      <c r="J724" s="3">
        <v>1</v>
      </c>
      <c r="K724" s="3" t="s">
        <v>102</v>
      </c>
      <c r="L724" s="3">
        <v>3</v>
      </c>
      <c r="M724" s="5">
        <v>0.47</v>
      </c>
      <c r="N724" s="3" t="s">
        <v>91</v>
      </c>
    </row>
    <row r="725" spans="1:14" x14ac:dyDescent="0.25">
      <c r="A725" s="3" t="s">
        <v>828</v>
      </c>
      <c r="B725" s="3">
        <v>44</v>
      </c>
      <c r="C725" s="3" t="s">
        <v>106</v>
      </c>
      <c r="D725" s="3" t="s">
        <v>23</v>
      </c>
      <c r="E725" s="5">
        <v>20.32</v>
      </c>
      <c r="F725" s="3">
        <v>46</v>
      </c>
      <c r="G725" s="3" t="s">
        <v>98</v>
      </c>
      <c r="H725" s="3" t="s">
        <v>111</v>
      </c>
      <c r="I725" s="5">
        <v>17.989999999999998</v>
      </c>
      <c r="J725" s="3">
        <v>0</v>
      </c>
      <c r="K725" s="3" t="s">
        <v>102</v>
      </c>
      <c r="L725" s="3">
        <v>3</v>
      </c>
      <c r="M725" s="5">
        <v>0.43</v>
      </c>
      <c r="N725" s="3" t="s">
        <v>99</v>
      </c>
    </row>
    <row r="726" spans="1:14" x14ac:dyDescent="0.25">
      <c r="A726" s="3" t="s">
        <v>829</v>
      </c>
      <c r="B726" s="3">
        <v>66</v>
      </c>
      <c r="C726" s="3" t="s">
        <v>83</v>
      </c>
      <c r="D726" s="3" t="s">
        <v>21</v>
      </c>
      <c r="E726" s="5">
        <v>0.77</v>
      </c>
      <c r="F726" s="3">
        <v>36</v>
      </c>
      <c r="G726" s="3" t="s">
        <v>84</v>
      </c>
      <c r="H726" s="3" t="s">
        <v>85</v>
      </c>
      <c r="I726" s="5">
        <v>13.99</v>
      </c>
      <c r="J726" s="3">
        <v>1</v>
      </c>
      <c r="K726" s="3" t="s">
        <v>95</v>
      </c>
      <c r="L726" s="3">
        <v>4</v>
      </c>
      <c r="M726" s="5">
        <v>0.02</v>
      </c>
      <c r="N726" s="3" t="s">
        <v>96</v>
      </c>
    </row>
    <row r="727" spans="1:14" x14ac:dyDescent="0.25">
      <c r="A727" s="3" t="s">
        <v>830</v>
      </c>
      <c r="B727" s="3">
        <v>56</v>
      </c>
      <c r="C727" s="3" t="s">
        <v>106</v>
      </c>
      <c r="D727" s="3" t="s">
        <v>21</v>
      </c>
      <c r="E727" s="5">
        <v>2.95</v>
      </c>
      <c r="F727" s="3">
        <v>52</v>
      </c>
      <c r="G727" s="3" t="s">
        <v>89</v>
      </c>
      <c r="H727" s="3" t="s">
        <v>122</v>
      </c>
      <c r="I727" s="5">
        <v>13.99</v>
      </c>
      <c r="J727" s="3">
        <v>1</v>
      </c>
      <c r="K727" s="3" t="s">
        <v>86</v>
      </c>
      <c r="L727" s="3">
        <v>1</v>
      </c>
      <c r="M727" s="5">
        <v>0.06</v>
      </c>
      <c r="N727" s="3" t="s">
        <v>96</v>
      </c>
    </row>
    <row r="728" spans="1:14" x14ac:dyDescent="0.25">
      <c r="A728" s="3" t="s">
        <v>831</v>
      </c>
      <c r="B728" s="3">
        <v>21</v>
      </c>
      <c r="C728" s="3" t="s">
        <v>106</v>
      </c>
      <c r="D728" s="3" t="s">
        <v>19</v>
      </c>
      <c r="E728" s="5">
        <v>11.85</v>
      </c>
      <c r="F728" s="3">
        <v>34</v>
      </c>
      <c r="G728" s="3" t="s">
        <v>98</v>
      </c>
      <c r="H728" s="3" t="s">
        <v>90</v>
      </c>
      <c r="I728" s="5">
        <v>8.99</v>
      </c>
      <c r="J728" s="3">
        <v>1</v>
      </c>
      <c r="K728" s="3" t="s">
        <v>126</v>
      </c>
      <c r="L728" s="3">
        <v>4</v>
      </c>
      <c r="M728" s="5">
        <v>0.34</v>
      </c>
      <c r="N728" s="3" t="s">
        <v>96</v>
      </c>
    </row>
    <row r="729" spans="1:14" x14ac:dyDescent="0.25">
      <c r="A729" s="3" t="s">
        <v>832</v>
      </c>
      <c r="B729" s="3">
        <v>49</v>
      </c>
      <c r="C729" s="3" t="s">
        <v>83</v>
      </c>
      <c r="D729" s="3" t="s">
        <v>23</v>
      </c>
      <c r="E729" s="5">
        <v>9.61</v>
      </c>
      <c r="F729" s="3">
        <v>27</v>
      </c>
      <c r="G729" s="3" t="s">
        <v>114</v>
      </c>
      <c r="H729" s="3" t="s">
        <v>85</v>
      </c>
      <c r="I729" s="5">
        <v>17.989999999999998</v>
      </c>
      <c r="J729" s="3">
        <v>0</v>
      </c>
      <c r="K729" s="3" t="s">
        <v>108</v>
      </c>
      <c r="L729" s="3">
        <v>3</v>
      </c>
      <c r="M729" s="5">
        <v>0.34</v>
      </c>
      <c r="N729" s="3" t="s">
        <v>99</v>
      </c>
    </row>
    <row r="730" spans="1:14" x14ac:dyDescent="0.25">
      <c r="A730" s="3" t="s">
        <v>833</v>
      </c>
      <c r="B730" s="3">
        <v>28</v>
      </c>
      <c r="C730" s="3" t="s">
        <v>106</v>
      </c>
      <c r="D730" s="3" t="s">
        <v>23</v>
      </c>
      <c r="E730" s="5">
        <v>49.34</v>
      </c>
      <c r="F730" s="3">
        <v>31</v>
      </c>
      <c r="G730" s="3" t="s">
        <v>98</v>
      </c>
      <c r="H730" s="3" t="s">
        <v>85</v>
      </c>
      <c r="I730" s="5">
        <v>17.989999999999998</v>
      </c>
      <c r="J730" s="3">
        <v>0</v>
      </c>
      <c r="K730" s="3" t="s">
        <v>86</v>
      </c>
      <c r="L730" s="3">
        <v>1</v>
      </c>
      <c r="M730" s="5">
        <v>1.54</v>
      </c>
      <c r="N730" s="3" t="s">
        <v>99</v>
      </c>
    </row>
    <row r="731" spans="1:14" x14ac:dyDescent="0.25">
      <c r="A731" s="3" t="s">
        <v>834</v>
      </c>
      <c r="B731" s="3">
        <v>62</v>
      </c>
      <c r="C731" s="3" t="s">
        <v>106</v>
      </c>
      <c r="D731" s="3" t="s">
        <v>21</v>
      </c>
      <c r="E731" s="5">
        <v>3.02</v>
      </c>
      <c r="F731" s="3">
        <v>16</v>
      </c>
      <c r="G731" s="3" t="s">
        <v>89</v>
      </c>
      <c r="H731" s="3" t="s">
        <v>85</v>
      </c>
      <c r="I731" s="5">
        <v>13.99</v>
      </c>
      <c r="J731" s="3">
        <v>1</v>
      </c>
      <c r="K731" s="3" t="s">
        <v>102</v>
      </c>
      <c r="L731" s="3">
        <v>2</v>
      </c>
      <c r="M731" s="5">
        <v>0.18</v>
      </c>
      <c r="N731" s="3" t="s">
        <v>96</v>
      </c>
    </row>
    <row r="732" spans="1:14" x14ac:dyDescent="0.25">
      <c r="A732" s="3" t="s">
        <v>835</v>
      </c>
      <c r="B732" s="3">
        <v>67</v>
      </c>
      <c r="C732" s="3" t="s">
        <v>93</v>
      </c>
      <c r="D732" s="3" t="s">
        <v>23</v>
      </c>
      <c r="E732" s="5">
        <v>2.02</v>
      </c>
      <c r="F732" s="3">
        <v>52</v>
      </c>
      <c r="G732" s="3" t="s">
        <v>98</v>
      </c>
      <c r="H732" s="3" t="s">
        <v>90</v>
      </c>
      <c r="I732" s="5">
        <v>17.989999999999998</v>
      </c>
      <c r="J732" s="3">
        <v>1</v>
      </c>
      <c r="K732" s="3" t="s">
        <v>108</v>
      </c>
      <c r="L732" s="3">
        <v>2</v>
      </c>
      <c r="M732" s="5">
        <v>0.04</v>
      </c>
      <c r="N732" s="3" t="s">
        <v>87</v>
      </c>
    </row>
    <row r="733" spans="1:14" x14ac:dyDescent="0.25">
      <c r="A733" s="3" t="s">
        <v>836</v>
      </c>
      <c r="B733" s="3">
        <v>47</v>
      </c>
      <c r="C733" s="3" t="s">
        <v>93</v>
      </c>
      <c r="D733" s="3" t="s">
        <v>21</v>
      </c>
      <c r="E733" s="5">
        <v>9.7799999999999994</v>
      </c>
      <c r="F733" s="3">
        <v>18</v>
      </c>
      <c r="G733" s="3" t="s">
        <v>94</v>
      </c>
      <c r="H733" s="3" t="s">
        <v>122</v>
      </c>
      <c r="I733" s="5">
        <v>13.99</v>
      </c>
      <c r="J733" s="3">
        <v>0</v>
      </c>
      <c r="K733" s="3" t="s">
        <v>95</v>
      </c>
      <c r="L733" s="3">
        <v>3</v>
      </c>
      <c r="M733" s="5">
        <v>0.51</v>
      </c>
      <c r="N733" s="3" t="s">
        <v>112</v>
      </c>
    </row>
    <row r="734" spans="1:14" x14ac:dyDescent="0.25">
      <c r="A734" s="3" t="s">
        <v>837</v>
      </c>
      <c r="B734" s="3">
        <v>57</v>
      </c>
      <c r="C734" s="3" t="s">
        <v>93</v>
      </c>
      <c r="D734" s="3" t="s">
        <v>23</v>
      </c>
      <c r="E734" s="5">
        <v>4.3899999999999997</v>
      </c>
      <c r="F734" s="3">
        <v>60</v>
      </c>
      <c r="G734" s="3" t="s">
        <v>135</v>
      </c>
      <c r="H734" s="3" t="s">
        <v>85</v>
      </c>
      <c r="I734" s="5">
        <v>17.989999999999998</v>
      </c>
      <c r="J734" s="3">
        <v>1</v>
      </c>
      <c r="K734" s="3" t="s">
        <v>95</v>
      </c>
      <c r="L734" s="3">
        <v>3</v>
      </c>
      <c r="M734" s="5">
        <v>7.0000000000000007E-2</v>
      </c>
      <c r="N734" s="3" t="s">
        <v>99</v>
      </c>
    </row>
    <row r="735" spans="1:14" x14ac:dyDescent="0.25">
      <c r="A735" s="3" t="s">
        <v>838</v>
      </c>
      <c r="B735" s="3">
        <v>43</v>
      </c>
      <c r="C735" s="3" t="s">
        <v>83</v>
      </c>
      <c r="D735" s="3" t="s">
        <v>19</v>
      </c>
      <c r="E735" s="5">
        <v>0.59</v>
      </c>
      <c r="F735" s="3">
        <v>11</v>
      </c>
      <c r="G735" s="3" t="s">
        <v>89</v>
      </c>
      <c r="H735" s="3" t="s">
        <v>90</v>
      </c>
      <c r="I735" s="5">
        <v>8.99</v>
      </c>
      <c r="J735" s="3">
        <v>1</v>
      </c>
      <c r="K735" s="3" t="s">
        <v>102</v>
      </c>
      <c r="L735" s="3">
        <v>3</v>
      </c>
      <c r="M735" s="5">
        <v>0.05</v>
      </c>
      <c r="N735" s="3" t="s">
        <v>96</v>
      </c>
    </row>
    <row r="736" spans="1:14" x14ac:dyDescent="0.25">
      <c r="A736" s="3" t="s">
        <v>839</v>
      </c>
      <c r="B736" s="3">
        <v>24</v>
      </c>
      <c r="C736" s="3" t="s">
        <v>106</v>
      </c>
      <c r="D736" s="3" t="s">
        <v>19</v>
      </c>
      <c r="E736" s="5">
        <v>1.68</v>
      </c>
      <c r="F736" s="3">
        <v>1</v>
      </c>
      <c r="G736" s="3" t="s">
        <v>135</v>
      </c>
      <c r="H736" s="3" t="s">
        <v>111</v>
      </c>
      <c r="I736" s="5">
        <v>8.99</v>
      </c>
      <c r="J736" s="3">
        <v>1</v>
      </c>
      <c r="K736" s="3" t="s">
        <v>126</v>
      </c>
      <c r="L736" s="3">
        <v>1</v>
      </c>
      <c r="M736" s="5">
        <v>0.84</v>
      </c>
      <c r="N736" s="3" t="s">
        <v>91</v>
      </c>
    </row>
    <row r="737" spans="1:14" x14ac:dyDescent="0.25">
      <c r="A737" s="3" t="s">
        <v>840</v>
      </c>
      <c r="B737" s="3">
        <v>34</v>
      </c>
      <c r="C737" s="3" t="s">
        <v>93</v>
      </c>
      <c r="D737" s="3" t="s">
        <v>23</v>
      </c>
      <c r="E737" s="5">
        <v>1.58</v>
      </c>
      <c r="F737" s="3">
        <v>7</v>
      </c>
      <c r="G737" s="3" t="s">
        <v>98</v>
      </c>
      <c r="H737" s="3" t="s">
        <v>85</v>
      </c>
      <c r="I737" s="5">
        <v>17.989999999999998</v>
      </c>
      <c r="J737" s="3">
        <v>1</v>
      </c>
      <c r="K737" s="3" t="s">
        <v>86</v>
      </c>
      <c r="L737" s="3">
        <v>1</v>
      </c>
      <c r="M737" s="5">
        <v>0.2</v>
      </c>
      <c r="N737" s="3" t="s">
        <v>112</v>
      </c>
    </row>
    <row r="738" spans="1:14" x14ac:dyDescent="0.25">
      <c r="A738" s="3" t="s">
        <v>841</v>
      </c>
      <c r="B738" s="3">
        <v>39</v>
      </c>
      <c r="C738" s="3" t="s">
        <v>93</v>
      </c>
      <c r="D738" s="3" t="s">
        <v>21</v>
      </c>
      <c r="E738" s="5">
        <v>67.05</v>
      </c>
      <c r="F738" s="3">
        <v>24</v>
      </c>
      <c r="G738" s="3" t="s">
        <v>98</v>
      </c>
      <c r="H738" s="3" t="s">
        <v>90</v>
      </c>
      <c r="I738" s="5">
        <v>13.99</v>
      </c>
      <c r="J738" s="3">
        <v>0</v>
      </c>
      <c r="K738" s="3" t="s">
        <v>108</v>
      </c>
      <c r="L738" s="3">
        <v>2</v>
      </c>
      <c r="M738" s="5">
        <v>2.68</v>
      </c>
      <c r="N738" s="3" t="s">
        <v>104</v>
      </c>
    </row>
    <row r="739" spans="1:14" x14ac:dyDescent="0.25">
      <c r="A739" s="3" t="s">
        <v>842</v>
      </c>
      <c r="B739" s="3">
        <v>60</v>
      </c>
      <c r="C739" s="3" t="s">
        <v>93</v>
      </c>
      <c r="D739" s="3" t="s">
        <v>19</v>
      </c>
      <c r="E739" s="5">
        <v>1.07</v>
      </c>
      <c r="F739" s="3">
        <v>3</v>
      </c>
      <c r="G739" s="3" t="s">
        <v>98</v>
      </c>
      <c r="H739" s="3" t="s">
        <v>122</v>
      </c>
      <c r="I739" s="5">
        <v>8.99</v>
      </c>
      <c r="J739" s="3">
        <v>1</v>
      </c>
      <c r="K739" s="3" t="s">
        <v>126</v>
      </c>
      <c r="L739" s="3">
        <v>3</v>
      </c>
      <c r="M739" s="5">
        <v>0.27</v>
      </c>
      <c r="N739" s="3" t="s">
        <v>104</v>
      </c>
    </row>
    <row r="740" spans="1:14" x14ac:dyDescent="0.25">
      <c r="A740" s="3" t="s">
        <v>843</v>
      </c>
      <c r="B740" s="3">
        <v>66</v>
      </c>
      <c r="C740" s="3" t="s">
        <v>83</v>
      </c>
      <c r="D740" s="3" t="s">
        <v>23</v>
      </c>
      <c r="E740" s="5">
        <v>1.85</v>
      </c>
      <c r="F740" s="3">
        <v>57</v>
      </c>
      <c r="G740" s="3" t="s">
        <v>114</v>
      </c>
      <c r="H740" s="3" t="s">
        <v>122</v>
      </c>
      <c r="I740" s="5">
        <v>17.989999999999998</v>
      </c>
      <c r="J740" s="3">
        <v>1</v>
      </c>
      <c r="K740" s="3" t="s">
        <v>102</v>
      </c>
      <c r="L740" s="3">
        <v>3</v>
      </c>
      <c r="M740" s="5">
        <v>0.03</v>
      </c>
      <c r="N740" s="3" t="s">
        <v>87</v>
      </c>
    </row>
    <row r="741" spans="1:14" x14ac:dyDescent="0.25">
      <c r="A741" s="3" t="s">
        <v>844</v>
      </c>
      <c r="B741" s="3">
        <v>29</v>
      </c>
      <c r="C741" s="3" t="s">
        <v>106</v>
      </c>
      <c r="D741" s="3" t="s">
        <v>23</v>
      </c>
      <c r="E741" s="5">
        <v>16.420000000000002</v>
      </c>
      <c r="F741" s="3">
        <v>4</v>
      </c>
      <c r="G741" s="3" t="s">
        <v>98</v>
      </c>
      <c r="H741" s="3" t="s">
        <v>122</v>
      </c>
      <c r="I741" s="5">
        <v>17.989999999999998</v>
      </c>
      <c r="J741" s="3">
        <v>0</v>
      </c>
      <c r="K741" s="3" t="s">
        <v>126</v>
      </c>
      <c r="L741" s="3">
        <v>3</v>
      </c>
      <c r="M741" s="5">
        <v>3.28</v>
      </c>
      <c r="N741" s="3" t="s">
        <v>96</v>
      </c>
    </row>
    <row r="742" spans="1:14" x14ac:dyDescent="0.25">
      <c r="A742" s="3" t="s">
        <v>845</v>
      </c>
      <c r="B742" s="3">
        <v>35</v>
      </c>
      <c r="C742" s="3" t="s">
        <v>93</v>
      </c>
      <c r="D742" s="3" t="s">
        <v>19</v>
      </c>
      <c r="E742" s="5">
        <v>11.85</v>
      </c>
      <c r="F742" s="3">
        <v>57</v>
      </c>
      <c r="G742" s="3" t="s">
        <v>135</v>
      </c>
      <c r="H742" s="3" t="s">
        <v>85</v>
      </c>
      <c r="I742" s="5">
        <v>8.99</v>
      </c>
      <c r="J742" s="3">
        <v>1</v>
      </c>
      <c r="K742" s="3" t="s">
        <v>86</v>
      </c>
      <c r="L742" s="3">
        <v>3</v>
      </c>
      <c r="M742" s="5">
        <v>0.2</v>
      </c>
      <c r="N742" s="3" t="s">
        <v>117</v>
      </c>
    </row>
    <row r="743" spans="1:14" x14ac:dyDescent="0.25">
      <c r="A743" s="3" t="s">
        <v>846</v>
      </c>
      <c r="B743" s="3">
        <v>36</v>
      </c>
      <c r="C743" s="3" t="s">
        <v>83</v>
      </c>
      <c r="D743" s="3" t="s">
        <v>23</v>
      </c>
      <c r="E743" s="5">
        <v>24.09</v>
      </c>
      <c r="F743" s="3">
        <v>36</v>
      </c>
      <c r="G743" s="3" t="s">
        <v>98</v>
      </c>
      <c r="H743" s="3" t="s">
        <v>111</v>
      </c>
      <c r="I743" s="5">
        <v>17.989999999999998</v>
      </c>
      <c r="J743" s="3">
        <v>0</v>
      </c>
      <c r="K743" s="3" t="s">
        <v>126</v>
      </c>
      <c r="L743" s="3">
        <v>5</v>
      </c>
      <c r="M743" s="5">
        <v>0.65</v>
      </c>
      <c r="N743" s="3" t="s">
        <v>96</v>
      </c>
    </row>
    <row r="744" spans="1:14" x14ac:dyDescent="0.25">
      <c r="A744" s="3" t="s">
        <v>847</v>
      </c>
      <c r="B744" s="3">
        <v>46</v>
      </c>
      <c r="C744" s="3" t="s">
        <v>83</v>
      </c>
      <c r="D744" s="3" t="s">
        <v>19</v>
      </c>
      <c r="E744" s="5">
        <v>14.53</v>
      </c>
      <c r="F744" s="3">
        <v>19</v>
      </c>
      <c r="G744" s="3" t="s">
        <v>114</v>
      </c>
      <c r="H744" s="3" t="s">
        <v>90</v>
      </c>
      <c r="I744" s="5">
        <v>8.99</v>
      </c>
      <c r="J744" s="3">
        <v>0</v>
      </c>
      <c r="K744" s="3" t="s">
        <v>95</v>
      </c>
      <c r="L744" s="3">
        <v>4</v>
      </c>
      <c r="M744" s="5">
        <v>0.73</v>
      </c>
      <c r="N744" s="3" t="s">
        <v>104</v>
      </c>
    </row>
    <row r="745" spans="1:14" x14ac:dyDescent="0.25">
      <c r="A745" s="3" t="s">
        <v>848</v>
      </c>
      <c r="B745" s="3">
        <v>58</v>
      </c>
      <c r="C745" s="3" t="s">
        <v>93</v>
      </c>
      <c r="D745" s="3" t="s">
        <v>21</v>
      </c>
      <c r="E745" s="5">
        <v>2.4</v>
      </c>
      <c r="F745" s="3">
        <v>11</v>
      </c>
      <c r="G745" s="3" t="s">
        <v>135</v>
      </c>
      <c r="H745" s="3" t="s">
        <v>90</v>
      </c>
      <c r="I745" s="5">
        <v>13.99</v>
      </c>
      <c r="J745" s="3">
        <v>0</v>
      </c>
      <c r="K745" s="3" t="s">
        <v>108</v>
      </c>
      <c r="L745" s="3">
        <v>5</v>
      </c>
      <c r="M745" s="5">
        <v>0.2</v>
      </c>
      <c r="N745" s="3" t="s">
        <v>117</v>
      </c>
    </row>
    <row r="746" spans="1:14" x14ac:dyDescent="0.25">
      <c r="A746" s="3" t="s">
        <v>849</v>
      </c>
      <c r="B746" s="3">
        <v>18</v>
      </c>
      <c r="C746" s="3" t="s">
        <v>93</v>
      </c>
      <c r="D746" s="3" t="s">
        <v>23</v>
      </c>
      <c r="E746" s="5">
        <v>0.17</v>
      </c>
      <c r="F746" s="3">
        <v>16</v>
      </c>
      <c r="G746" s="3" t="s">
        <v>135</v>
      </c>
      <c r="H746" s="3" t="s">
        <v>120</v>
      </c>
      <c r="I746" s="5">
        <v>17.989999999999998</v>
      </c>
      <c r="J746" s="3">
        <v>0</v>
      </c>
      <c r="K746" s="3" t="s">
        <v>102</v>
      </c>
      <c r="L746" s="3">
        <v>5</v>
      </c>
      <c r="M746" s="5">
        <v>0.01</v>
      </c>
      <c r="N746" s="3" t="s">
        <v>99</v>
      </c>
    </row>
    <row r="747" spans="1:14" x14ac:dyDescent="0.25">
      <c r="A747" s="3" t="s">
        <v>850</v>
      </c>
      <c r="B747" s="3">
        <v>60</v>
      </c>
      <c r="C747" s="3" t="s">
        <v>106</v>
      </c>
      <c r="D747" s="3" t="s">
        <v>23</v>
      </c>
      <c r="E747" s="5">
        <v>8.42</v>
      </c>
      <c r="F747" s="3">
        <v>59</v>
      </c>
      <c r="G747" s="3" t="s">
        <v>135</v>
      </c>
      <c r="H747" s="3" t="s">
        <v>90</v>
      </c>
      <c r="I747" s="5">
        <v>17.989999999999998</v>
      </c>
      <c r="J747" s="3">
        <v>1</v>
      </c>
      <c r="K747" s="3" t="s">
        <v>102</v>
      </c>
      <c r="L747" s="3">
        <v>2</v>
      </c>
      <c r="M747" s="5">
        <v>0.14000000000000001</v>
      </c>
      <c r="N747" s="3" t="s">
        <v>91</v>
      </c>
    </row>
    <row r="748" spans="1:14" x14ac:dyDescent="0.25">
      <c r="A748" s="3" t="s">
        <v>851</v>
      </c>
      <c r="B748" s="3">
        <v>39</v>
      </c>
      <c r="C748" s="3" t="s">
        <v>93</v>
      </c>
      <c r="D748" s="3" t="s">
        <v>21</v>
      </c>
      <c r="E748" s="5">
        <v>20.87</v>
      </c>
      <c r="F748" s="3">
        <v>59</v>
      </c>
      <c r="G748" s="3" t="s">
        <v>89</v>
      </c>
      <c r="H748" s="3" t="s">
        <v>85</v>
      </c>
      <c r="I748" s="5">
        <v>13.99</v>
      </c>
      <c r="J748" s="3">
        <v>0</v>
      </c>
      <c r="K748" s="3" t="s">
        <v>126</v>
      </c>
      <c r="L748" s="3">
        <v>1</v>
      </c>
      <c r="M748" s="5">
        <v>0.35</v>
      </c>
      <c r="N748" s="3" t="s">
        <v>104</v>
      </c>
    </row>
    <row r="749" spans="1:14" x14ac:dyDescent="0.25">
      <c r="A749" s="3" t="s">
        <v>852</v>
      </c>
      <c r="B749" s="3">
        <v>65</v>
      </c>
      <c r="C749" s="3" t="s">
        <v>93</v>
      </c>
      <c r="D749" s="3" t="s">
        <v>21</v>
      </c>
      <c r="E749" s="5">
        <v>2.75</v>
      </c>
      <c r="F749" s="3">
        <v>36</v>
      </c>
      <c r="G749" s="3" t="s">
        <v>89</v>
      </c>
      <c r="H749" s="3" t="s">
        <v>111</v>
      </c>
      <c r="I749" s="5">
        <v>13.99</v>
      </c>
      <c r="J749" s="3">
        <v>1</v>
      </c>
      <c r="K749" s="3" t="s">
        <v>108</v>
      </c>
      <c r="L749" s="3">
        <v>2</v>
      </c>
      <c r="M749" s="5">
        <v>7.0000000000000007E-2</v>
      </c>
      <c r="N749" s="3" t="s">
        <v>104</v>
      </c>
    </row>
    <row r="750" spans="1:14" x14ac:dyDescent="0.25">
      <c r="A750" s="3" t="s">
        <v>853</v>
      </c>
      <c r="B750" s="3">
        <v>38</v>
      </c>
      <c r="C750" s="3" t="s">
        <v>83</v>
      </c>
      <c r="D750" s="3" t="s">
        <v>19</v>
      </c>
      <c r="E750" s="5">
        <v>10.25</v>
      </c>
      <c r="F750" s="3">
        <v>42</v>
      </c>
      <c r="G750" s="3" t="s">
        <v>89</v>
      </c>
      <c r="H750" s="3" t="s">
        <v>120</v>
      </c>
      <c r="I750" s="5">
        <v>8.99</v>
      </c>
      <c r="J750" s="3">
        <v>1</v>
      </c>
      <c r="K750" s="3" t="s">
        <v>108</v>
      </c>
      <c r="L750" s="3">
        <v>2</v>
      </c>
      <c r="M750" s="5">
        <v>0.24</v>
      </c>
      <c r="N750" s="3" t="s">
        <v>87</v>
      </c>
    </row>
    <row r="751" spans="1:14" x14ac:dyDescent="0.25">
      <c r="A751" s="3" t="s">
        <v>854</v>
      </c>
      <c r="B751" s="3">
        <v>20</v>
      </c>
      <c r="C751" s="3" t="s">
        <v>106</v>
      </c>
      <c r="D751" s="3" t="s">
        <v>19</v>
      </c>
      <c r="E751" s="5">
        <v>1.98</v>
      </c>
      <c r="F751" s="3">
        <v>45</v>
      </c>
      <c r="G751" s="3" t="s">
        <v>135</v>
      </c>
      <c r="H751" s="3" t="s">
        <v>120</v>
      </c>
      <c r="I751" s="5">
        <v>8.99</v>
      </c>
      <c r="J751" s="3">
        <v>1</v>
      </c>
      <c r="K751" s="3" t="s">
        <v>108</v>
      </c>
      <c r="L751" s="3">
        <v>4</v>
      </c>
      <c r="M751" s="5">
        <v>0.04</v>
      </c>
      <c r="N751" s="3" t="s">
        <v>104</v>
      </c>
    </row>
    <row r="752" spans="1:14" x14ac:dyDescent="0.25">
      <c r="A752" s="3" t="s">
        <v>855</v>
      </c>
      <c r="B752" s="3">
        <v>27</v>
      </c>
      <c r="C752" s="3" t="s">
        <v>93</v>
      </c>
      <c r="D752" s="3" t="s">
        <v>19</v>
      </c>
      <c r="E752" s="5">
        <v>7.37</v>
      </c>
      <c r="F752" s="3">
        <v>15</v>
      </c>
      <c r="G752" s="3" t="s">
        <v>135</v>
      </c>
      <c r="H752" s="3" t="s">
        <v>85</v>
      </c>
      <c r="I752" s="5">
        <v>8.99</v>
      </c>
      <c r="J752" s="3">
        <v>0</v>
      </c>
      <c r="K752" s="3" t="s">
        <v>108</v>
      </c>
      <c r="L752" s="3">
        <v>2</v>
      </c>
      <c r="M752" s="5">
        <v>0.46</v>
      </c>
      <c r="N752" s="3" t="s">
        <v>117</v>
      </c>
    </row>
    <row r="753" spans="1:14" x14ac:dyDescent="0.25">
      <c r="A753" s="3" t="s">
        <v>856</v>
      </c>
      <c r="B753" s="3">
        <v>58</v>
      </c>
      <c r="C753" s="3" t="s">
        <v>93</v>
      </c>
      <c r="D753" s="3" t="s">
        <v>23</v>
      </c>
      <c r="E753" s="5">
        <v>13.35</v>
      </c>
      <c r="F753" s="3">
        <v>18</v>
      </c>
      <c r="G753" s="3" t="s">
        <v>114</v>
      </c>
      <c r="H753" s="3" t="s">
        <v>85</v>
      </c>
      <c r="I753" s="5">
        <v>17.989999999999998</v>
      </c>
      <c r="J753" s="3">
        <v>0</v>
      </c>
      <c r="K753" s="3" t="s">
        <v>126</v>
      </c>
      <c r="L753" s="3">
        <v>5</v>
      </c>
      <c r="M753" s="5">
        <v>0.7</v>
      </c>
      <c r="N753" s="3" t="s">
        <v>91</v>
      </c>
    </row>
    <row r="754" spans="1:14" x14ac:dyDescent="0.25">
      <c r="A754" s="3" t="s">
        <v>857</v>
      </c>
      <c r="B754" s="3">
        <v>39</v>
      </c>
      <c r="C754" s="3" t="s">
        <v>106</v>
      </c>
      <c r="D754" s="3" t="s">
        <v>21</v>
      </c>
      <c r="E754" s="5">
        <v>1.97</v>
      </c>
      <c r="F754" s="3">
        <v>53</v>
      </c>
      <c r="G754" s="3" t="s">
        <v>94</v>
      </c>
      <c r="H754" s="3" t="s">
        <v>90</v>
      </c>
      <c r="I754" s="5">
        <v>13.99</v>
      </c>
      <c r="J754" s="3">
        <v>1</v>
      </c>
      <c r="K754" s="3" t="s">
        <v>102</v>
      </c>
      <c r="L754" s="3">
        <v>2</v>
      </c>
      <c r="M754" s="5">
        <v>0.04</v>
      </c>
      <c r="N754" s="3" t="s">
        <v>96</v>
      </c>
    </row>
    <row r="755" spans="1:14" x14ac:dyDescent="0.25">
      <c r="A755" s="3" t="s">
        <v>858</v>
      </c>
      <c r="B755" s="3">
        <v>26</v>
      </c>
      <c r="C755" s="3" t="s">
        <v>83</v>
      </c>
      <c r="D755" s="3" t="s">
        <v>19</v>
      </c>
      <c r="E755" s="5">
        <v>12.57</v>
      </c>
      <c r="F755" s="3">
        <v>30</v>
      </c>
      <c r="G755" s="3" t="s">
        <v>94</v>
      </c>
      <c r="H755" s="3" t="s">
        <v>90</v>
      </c>
      <c r="I755" s="5">
        <v>8.99</v>
      </c>
      <c r="J755" s="3">
        <v>1</v>
      </c>
      <c r="K755" s="3" t="s">
        <v>86</v>
      </c>
      <c r="L755" s="3">
        <v>3</v>
      </c>
      <c r="M755" s="5">
        <v>0.41</v>
      </c>
      <c r="N755" s="3" t="s">
        <v>87</v>
      </c>
    </row>
    <row r="756" spans="1:14" x14ac:dyDescent="0.25">
      <c r="A756" s="3" t="s">
        <v>859</v>
      </c>
      <c r="B756" s="3">
        <v>25</v>
      </c>
      <c r="C756" s="3" t="s">
        <v>83</v>
      </c>
      <c r="D756" s="3" t="s">
        <v>23</v>
      </c>
      <c r="E756" s="5">
        <v>12.4</v>
      </c>
      <c r="F756" s="3">
        <v>57</v>
      </c>
      <c r="G756" s="3" t="s">
        <v>94</v>
      </c>
      <c r="H756" s="3" t="s">
        <v>90</v>
      </c>
      <c r="I756" s="5">
        <v>17.989999999999998</v>
      </c>
      <c r="J756" s="3">
        <v>1</v>
      </c>
      <c r="K756" s="3" t="s">
        <v>86</v>
      </c>
      <c r="L756" s="3">
        <v>5</v>
      </c>
      <c r="M756" s="5">
        <v>0.21</v>
      </c>
      <c r="N756" s="3" t="s">
        <v>87</v>
      </c>
    </row>
    <row r="757" spans="1:14" x14ac:dyDescent="0.25">
      <c r="A757" s="3" t="s">
        <v>860</v>
      </c>
      <c r="B757" s="3">
        <v>56</v>
      </c>
      <c r="C757" s="3" t="s">
        <v>93</v>
      </c>
      <c r="D757" s="3" t="s">
        <v>21</v>
      </c>
      <c r="E757" s="5">
        <v>23.82</v>
      </c>
      <c r="F757" s="3">
        <v>55</v>
      </c>
      <c r="G757" s="3" t="s">
        <v>114</v>
      </c>
      <c r="H757" s="3" t="s">
        <v>111</v>
      </c>
      <c r="I757" s="5">
        <v>13.99</v>
      </c>
      <c r="J757" s="3">
        <v>0</v>
      </c>
      <c r="K757" s="3" t="s">
        <v>102</v>
      </c>
      <c r="L757" s="3">
        <v>5</v>
      </c>
      <c r="M757" s="5">
        <v>0.43</v>
      </c>
      <c r="N757" s="3" t="s">
        <v>117</v>
      </c>
    </row>
    <row r="758" spans="1:14" x14ac:dyDescent="0.25">
      <c r="A758" s="3" t="s">
        <v>861</v>
      </c>
      <c r="B758" s="3">
        <v>49</v>
      </c>
      <c r="C758" s="3" t="s">
        <v>93</v>
      </c>
      <c r="D758" s="3" t="s">
        <v>23</v>
      </c>
      <c r="E758" s="5">
        <v>2.74</v>
      </c>
      <c r="F758" s="3">
        <v>46</v>
      </c>
      <c r="G758" s="3" t="s">
        <v>94</v>
      </c>
      <c r="H758" s="3" t="s">
        <v>85</v>
      </c>
      <c r="I758" s="5">
        <v>17.989999999999998</v>
      </c>
      <c r="J758" s="3">
        <v>1</v>
      </c>
      <c r="K758" s="3" t="s">
        <v>126</v>
      </c>
      <c r="L758" s="3">
        <v>5</v>
      </c>
      <c r="M758" s="5">
        <v>0.06</v>
      </c>
      <c r="N758" s="3" t="s">
        <v>99</v>
      </c>
    </row>
    <row r="759" spans="1:14" x14ac:dyDescent="0.25">
      <c r="A759" s="3" t="s">
        <v>862</v>
      </c>
      <c r="B759" s="3">
        <v>70</v>
      </c>
      <c r="C759" s="3" t="s">
        <v>83</v>
      </c>
      <c r="D759" s="3" t="s">
        <v>23</v>
      </c>
      <c r="E759" s="5">
        <v>13.11</v>
      </c>
      <c r="F759" s="3">
        <v>59</v>
      </c>
      <c r="G759" s="3" t="s">
        <v>84</v>
      </c>
      <c r="H759" s="3" t="s">
        <v>111</v>
      </c>
      <c r="I759" s="5">
        <v>17.989999999999998</v>
      </c>
      <c r="J759" s="3">
        <v>1</v>
      </c>
      <c r="K759" s="3" t="s">
        <v>86</v>
      </c>
      <c r="L759" s="3">
        <v>2</v>
      </c>
      <c r="M759" s="5">
        <v>0.22</v>
      </c>
      <c r="N759" s="3" t="s">
        <v>96</v>
      </c>
    </row>
    <row r="760" spans="1:14" x14ac:dyDescent="0.25">
      <c r="A760" s="3" t="s">
        <v>863</v>
      </c>
      <c r="B760" s="3">
        <v>21</v>
      </c>
      <c r="C760" s="3" t="s">
        <v>106</v>
      </c>
      <c r="D760" s="3" t="s">
        <v>21</v>
      </c>
      <c r="E760" s="5">
        <v>12.25</v>
      </c>
      <c r="F760" s="3">
        <v>13</v>
      </c>
      <c r="G760" s="3" t="s">
        <v>89</v>
      </c>
      <c r="H760" s="3" t="s">
        <v>85</v>
      </c>
      <c r="I760" s="5">
        <v>13.99</v>
      </c>
      <c r="J760" s="3">
        <v>0</v>
      </c>
      <c r="K760" s="3" t="s">
        <v>126</v>
      </c>
      <c r="L760" s="3">
        <v>1</v>
      </c>
      <c r="M760" s="5">
        <v>0.88</v>
      </c>
      <c r="N760" s="3" t="s">
        <v>87</v>
      </c>
    </row>
    <row r="761" spans="1:14" x14ac:dyDescent="0.25">
      <c r="A761" s="3" t="s">
        <v>864</v>
      </c>
      <c r="B761" s="3">
        <v>26</v>
      </c>
      <c r="C761" s="3" t="s">
        <v>83</v>
      </c>
      <c r="D761" s="3" t="s">
        <v>19</v>
      </c>
      <c r="E761" s="5">
        <v>12.29</v>
      </c>
      <c r="F761" s="3">
        <v>31</v>
      </c>
      <c r="G761" s="3" t="s">
        <v>94</v>
      </c>
      <c r="H761" s="3" t="s">
        <v>122</v>
      </c>
      <c r="I761" s="5">
        <v>8.99</v>
      </c>
      <c r="J761" s="3">
        <v>1</v>
      </c>
      <c r="K761" s="3" t="s">
        <v>86</v>
      </c>
      <c r="L761" s="3">
        <v>3</v>
      </c>
      <c r="M761" s="5">
        <v>0.38</v>
      </c>
      <c r="N761" s="3" t="s">
        <v>87</v>
      </c>
    </row>
    <row r="762" spans="1:14" x14ac:dyDescent="0.25">
      <c r="A762" s="3" t="s">
        <v>865</v>
      </c>
      <c r="B762" s="3">
        <v>33</v>
      </c>
      <c r="C762" s="3" t="s">
        <v>93</v>
      </c>
      <c r="D762" s="3" t="s">
        <v>21</v>
      </c>
      <c r="E762" s="5">
        <v>27.72</v>
      </c>
      <c r="F762" s="3">
        <v>42</v>
      </c>
      <c r="G762" s="3" t="s">
        <v>89</v>
      </c>
      <c r="H762" s="3" t="s">
        <v>90</v>
      </c>
      <c r="I762" s="5">
        <v>13.99</v>
      </c>
      <c r="J762" s="3">
        <v>0</v>
      </c>
      <c r="K762" s="3" t="s">
        <v>102</v>
      </c>
      <c r="L762" s="3">
        <v>4</v>
      </c>
      <c r="M762" s="5">
        <v>0.64</v>
      </c>
      <c r="N762" s="3" t="s">
        <v>87</v>
      </c>
    </row>
    <row r="763" spans="1:14" x14ac:dyDescent="0.25">
      <c r="A763" s="3" t="s">
        <v>866</v>
      </c>
      <c r="B763" s="3">
        <v>29</v>
      </c>
      <c r="C763" s="3" t="s">
        <v>83</v>
      </c>
      <c r="D763" s="3" t="s">
        <v>19</v>
      </c>
      <c r="E763" s="5">
        <v>13.77</v>
      </c>
      <c r="F763" s="3">
        <v>24</v>
      </c>
      <c r="G763" s="3" t="s">
        <v>84</v>
      </c>
      <c r="H763" s="3" t="s">
        <v>90</v>
      </c>
      <c r="I763" s="5">
        <v>8.99</v>
      </c>
      <c r="J763" s="3">
        <v>0</v>
      </c>
      <c r="K763" s="3" t="s">
        <v>102</v>
      </c>
      <c r="L763" s="3">
        <v>4</v>
      </c>
      <c r="M763" s="5">
        <v>0.55000000000000004</v>
      </c>
      <c r="N763" s="3" t="s">
        <v>96</v>
      </c>
    </row>
    <row r="764" spans="1:14" x14ac:dyDescent="0.25">
      <c r="A764" s="3" t="s">
        <v>867</v>
      </c>
      <c r="B764" s="3">
        <v>70</v>
      </c>
      <c r="C764" s="3" t="s">
        <v>83</v>
      </c>
      <c r="D764" s="3" t="s">
        <v>19</v>
      </c>
      <c r="E764" s="5">
        <v>4.88</v>
      </c>
      <c r="F764" s="3">
        <v>9</v>
      </c>
      <c r="G764" s="3" t="s">
        <v>89</v>
      </c>
      <c r="H764" s="3" t="s">
        <v>85</v>
      </c>
      <c r="I764" s="5">
        <v>8.99</v>
      </c>
      <c r="J764" s="3">
        <v>1</v>
      </c>
      <c r="K764" s="3" t="s">
        <v>108</v>
      </c>
      <c r="L764" s="3">
        <v>1</v>
      </c>
      <c r="M764" s="5">
        <v>0.49</v>
      </c>
      <c r="N764" s="3" t="s">
        <v>96</v>
      </c>
    </row>
    <row r="765" spans="1:14" x14ac:dyDescent="0.25">
      <c r="A765" s="3" t="s">
        <v>868</v>
      </c>
      <c r="B765" s="3">
        <v>48</v>
      </c>
      <c r="C765" s="3" t="s">
        <v>93</v>
      </c>
      <c r="D765" s="3" t="s">
        <v>21</v>
      </c>
      <c r="E765" s="5">
        <v>10.98</v>
      </c>
      <c r="F765" s="3">
        <v>44</v>
      </c>
      <c r="G765" s="3" t="s">
        <v>94</v>
      </c>
      <c r="H765" s="3" t="s">
        <v>122</v>
      </c>
      <c r="I765" s="5">
        <v>13.99</v>
      </c>
      <c r="J765" s="3">
        <v>1</v>
      </c>
      <c r="K765" s="3" t="s">
        <v>95</v>
      </c>
      <c r="L765" s="3">
        <v>1</v>
      </c>
      <c r="M765" s="5">
        <v>0.24</v>
      </c>
      <c r="N765" s="3" t="s">
        <v>96</v>
      </c>
    </row>
    <row r="766" spans="1:14" x14ac:dyDescent="0.25">
      <c r="A766" s="3" t="s">
        <v>869</v>
      </c>
      <c r="B766" s="3">
        <v>20</v>
      </c>
      <c r="C766" s="3" t="s">
        <v>106</v>
      </c>
      <c r="D766" s="3" t="s">
        <v>19</v>
      </c>
      <c r="E766" s="5">
        <v>17.03</v>
      </c>
      <c r="F766" s="3">
        <v>47</v>
      </c>
      <c r="G766" s="3" t="s">
        <v>89</v>
      </c>
      <c r="H766" s="3" t="s">
        <v>90</v>
      </c>
      <c r="I766" s="5">
        <v>8.99</v>
      </c>
      <c r="J766" s="3">
        <v>1</v>
      </c>
      <c r="K766" s="3" t="s">
        <v>126</v>
      </c>
      <c r="L766" s="3">
        <v>2</v>
      </c>
      <c r="M766" s="5">
        <v>0.35</v>
      </c>
      <c r="N766" s="3" t="s">
        <v>117</v>
      </c>
    </row>
    <row r="767" spans="1:14" x14ac:dyDescent="0.25">
      <c r="A767" s="3" t="s">
        <v>870</v>
      </c>
      <c r="B767" s="3">
        <v>40</v>
      </c>
      <c r="C767" s="3" t="s">
        <v>93</v>
      </c>
      <c r="D767" s="3" t="s">
        <v>19</v>
      </c>
      <c r="E767" s="5">
        <v>33.549999999999997</v>
      </c>
      <c r="F767" s="3">
        <v>5</v>
      </c>
      <c r="G767" s="3" t="s">
        <v>84</v>
      </c>
      <c r="H767" s="3" t="s">
        <v>90</v>
      </c>
      <c r="I767" s="5">
        <v>8.99</v>
      </c>
      <c r="J767" s="3">
        <v>0</v>
      </c>
      <c r="K767" s="3" t="s">
        <v>108</v>
      </c>
      <c r="L767" s="3">
        <v>1</v>
      </c>
      <c r="M767" s="5">
        <v>5.59</v>
      </c>
      <c r="N767" s="3" t="s">
        <v>99</v>
      </c>
    </row>
    <row r="768" spans="1:14" x14ac:dyDescent="0.25">
      <c r="A768" s="3" t="s">
        <v>871</v>
      </c>
      <c r="B768" s="3">
        <v>53</v>
      </c>
      <c r="C768" s="3" t="s">
        <v>93</v>
      </c>
      <c r="D768" s="3" t="s">
        <v>19</v>
      </c>
      <c r="E768" s="5">
        <v>4.01</v>
      </c>
      <c r="F768" s="3">
        <v>49</v>
      </c>
      <c r="G768" s="3" t="s">
        <v>135</v>
      </c>
      <c r="H768" s="3" t="s">
        <v>120</v>
      </c>
      <c r="I768" s="5">
        <v>8.99</v>
      </c>
      <c r="J768" s="3">
        <v>1</v>
      </c>
      <c r="K768" s="3" t="s">
        <v>95</v>
      </c>
      <c r="L768" s="3">
        <v>2</v>
      </c>
      <c r="M768" s="5">
        <v>0.08</v>
      </c>
      <c r="N768" s="3" t="s">
        <v>87</v>
      </c>
    </row>
    <row r="769" spans="1:14" x14ac:dyDescent="0.25">
      <c r="A769" s="3" t="s">
        <v>872</v>
      </c>
      <c r="B769" s="3">
        <v>56</v>
      </c>
      <c r="C769" s="3" t="s">
        <v>106</v>
      </c>
      <c r="D769" s="3" t="s">
        <v>23</v>
      </c>
      <c r="E769" s="5">
        <v>8.1999999999999993</v>
      </c>
      <c r="F769" s="3">
        <v>19</v>
      </c>
      <c r="G769" s="3" t="s">
        <v>89</v>
      </c>
      <c r="H769" s="3" t="s">
        <v>85</v>
      </c>
      <c r="I769" s="5">
        <v>17.989999999999998</v>
      </c>
      <c r="J769" s="3">
        <v>0</v>
      </c>
      <c r="K769" s="3" t="s">
        <v>108</v>
      </c>
      <c r="L769" s="3">
        <v>2</v>
      </c>
      <c r="M769" s="5">
        <v>0.41</v>
      </c>
      <c r="N769" s="3" t="s">
        <v>112</v>
      </c>
    </row>
    <row r="770" spans="1:14" x14ac:dyDescent="0.25">
      <c r="A770" s="3" t="s">
        <v>873</v>
      </c>
      <c r="B770" s="3">
        <v>43</v>
      </c>
      <c r="C770" s="3" t="s">
        <v>83</v>
      </c>
      <c r="D770" s="3" t="s">
        <v>23</v>
      </c>
      <c r="E770" s="5">
        <v>4.17</v>
      </c>
      <c r="F770" s="3">
        <v>46</v>
      </c>
      <c r="G770" s="3" t="s">
        <v>114</v>
      </c>
      <c r="H770" s="3" t="s">
        <v>90</v>
      </c>
      <c r="I770" s="5">
        <v>17.989999999999998</v>
      </c>
      <c r="J770" s="3">
        <v>1</v>
      </c>
      <c r="K770" s="3" t="s">
        <v>126</v>
      </c>
      <c r="L770" s="3">
        <v>1</v>
      </c>
      <c r="M770" s="5">
        <v>0.09</v>
      </c>
      <c r="N770" s="3" t="s">
        <v>112</v>
      </c>
    </row>
    <row r="771" spans="1:14" x14ac:dyDescent="0.25">
      <c r="A771" s="3" t="s">
        <v>874</v>
      </c>
      <c r="B771" s="3">
        <v>36</v>
      </c>
      <c r="C771" s="3" t="s">
        <v>83</v>
      </c>
      <c r="D771" s="3" t="s">
        <v>19</v>
      </c>
      <c r="E771" s="5">
        <v>14.63</v>
      </c>
      <c r="F771" s="3">
        <v>52</v>
      </c>
      <c r="G771" s="3" t="s">
        <v>114</v>
      </c>
      <c r="H771" s="3" t="s">
        <v>120</v>
      </c>
      <c r="I771" s="5">
        <v>8.99</v>
      </c>
      <c r="J771" s="3">
        <v>1</v>
      </c>
      <c r="K771" s="3" t="s">
        <v>95</v>
      </c>
      <c r="L771" s="3">
        <v>1</v>
      </c>
      <c r="M771" s="5">
        <v>0.28000000000000003</v>
      </c>
      <c r="N771" s="3" t="s">
        <v>99</v>
      </c>
    </row>
    <row r="772" spans="1:14" x14ac:dyDescent="0.25">
      <c r="A772" s="3" t="s">
        <v>875</v>
      </c>
      <c r="B772" s="3">
        <v>54</v>
      </c>
      <c r="C772" s="3" t="s">
        <v>106</v>
      </c>
      <c r="D772" s="3" t="s">
        <v>21</v>
      </c>
      <c r="E772" s="5">
        <v>19.260000000000002</v>
      </c>
      <c r="F772" s="3">
        <v>10</v>
      </c>
      <c r="G772" s="3" t="s">
        <v>84</v>
      </c>
      <c r="H772" s="3" t="s">
        <v>90</v>
      </c>
      <c r="I772" s="5">
        <v>13.99</v>
      </c>
      <c r="J772" s="3">
        <v>0</v>
      </c>
      <c r="K772" s="3" t="s">
        <v>102</v>
      </c>
      <c r="L772" s="3">
        <v>5</v>
      </c>
      <c r="M772" s="5">
        <v>1.75</v>
      </c>
      <c r="N772" s="3" t="s">
        <v>112</v>
      </c>
    </row>
    <row r="773" spans="1:14" x14ac:dyDescent="0.25">
      <c r="A773" s="3" t="s">
        <v>876</v>
      </c>
      <c r="B773" s="3">
        <v>64</v>
      </c>
      <c r="C773" s="3" t="s">
        <v>83</v>
      </c>
      <c r="D773" s="3" t="s">
        <v>19</v>
      </c>
      <c r="E773" s="5">
        <v>4.8</v>
      </c>
      <c r="F773" s="3">
        <v>46</v>
      </c>
      <c r="G773" s="3" t="s">
        <v>98</v>
      </c>
      <c r="H773" s="3" t="s">
        <v>111</v>
      </c>
      <c r="I773" s="5">
        <v>8.99</v>
      </c>
      <c r="J773" s="3">
        <v>1</v>
      </c>
      <c r="K773" s="3" t="s">
        <v>126</v>
      </c>
      <c r="L773" s="3">
        <v>1</v>
      </c>
      <c r="M773" s="5">
        <v>0.1</v>
      </c>
      <c r="N773" s="3" t="s">
        <v>104</v>
      </c>
    </row>
    <row r="774" spans="1:14" x14ac:dyDescent="0.25">
      <c r="A774" s="3" t="s">
        <v>877</v>
      </c>
      <c r="B774" s="3">
        <v>28</v>
      </c>
      <c r="C774" s="3" t="s">
        <v>93</v>
      </c>
      <c r="D774" s="3" t="s">
        <v>19</v>
      </c>
      <c r="E774" s="5">
        <v>12.82</v>
      </c>
      <c r="F774" s="3">
        <v>47</v>
      </c>
      <c r="G774" s="3" t="s">
        <v>135</v>
      </c>
      <c r="H774" s="3" t="s">
        <v>122</v>
      </c>
      <c r="I774" s="5">
        <v>8.99</v>
      </c>
      <c r="J774" s="3">
        <v>1</v>
      </c>
      <c r="K774" s="3" t="s">
        <v>126</v>
      </c>
      <c r="L774" s="3">
        <v>1</v>
      </c>
      <c r="M774" s="5">
        <v>0.27</v>
      </c>
      <c r="N774" s="3" t="s">
        <v>87</v>
      </c>
    </row>
    <row r="775" spans="1:14" x14ac:dyDescent="0.25">
      <c r="A775" s="3" t="s">
        <v>878</v>
      </c>
      <c r="B775" s="3">
        <v>52</v>
      </c>
      <c r="C775" s="3" t="s">
        <v>106</v>
      </c>
      <c r="D775" s="3" t="s">
        <v>23</v>
      </c>
      <c r="E775" s="5">
        <v>8.34</v>
      </c>
      <c r="F775" s="3">
        <v>21</v>
      </c>
      <c r="G775" s="3" t="s">
        <v>84</v>
      </c>
      <c r="H775" s="3" t="s">
        <v>85</v>
      </c>
      <c r="I775" s="5">
        <v>17.989999999999998</v>
      </c>
      <c r="J775" s="3">
        <v>0</v>
      </c>
      <c r="K775" s="3" t="s">
        <v>108</v>
      </c>
      <c r="L775" s="3">
        <v>2</v>
      </c>
      <c r="M775" s="5">
        <v>0.38</v>
      </c>
      <c r="N775" s="3" t="s">
        <v>91</v>
      </c>
    </row>
    <row r="776" spans="1:14" x14ac:dyDescent="0.25">
      <c r="A776" s="3" t="s">
        <v>879</v>
      </c>
      <c r="B776" s="3">
        <v>50</v>
      </c>
      <c r="C776" s="3" t="s">
        <v>106</v>
      </c>
      <c r="D776" s="3" t="s">
        <v>21</v>
      </c>
      <c r="E776" s="5">
        <v>4.17</v>
      </c>
      <c r="F776" s="3">
        <v>44</v>
      </c>
      <c r="G776" s="3" t="s">
        <v>98</v>
      </c>
      <c r="H776" s="3" t="s">
        <v>122</v>
      </c>
      <c r="I776" s="5">
        <v>13.99</v>
      </c>
      <c r="J776" s="3">
        <v>1</v>
      </c>
      <c r="K776" s="3" t="s">
        <v>86</v>
      </c>
      <c r="L776" s="3">
        <v>1</v>
      </c>
      <c r="M776" s="5">
        <v>0.09</v>
      </c>
      <c r="N776" s="3" t="s">
        <v>117</v>
      </c>
    </row>
    <row r="777" spans="1:14" x14ac:dyDescent="0.25">
      <c r="A777" s="3" t="s">
        <v>880</v>
      </c>
      <c r="B777" s="3">
        <v>61</v>
      </c>
      <c r="C777" s="3" t="s">
        <v>83</v>
      </c>
      <c r="D777" s="3" t="s">
        <v>21</v>
      </c>
      <c r="E777" s="5">
        <v>3.49</v>
      </c>
      <c r="F777" s="3">
        <v>23</v>
      </c>
      <c r="G777" s="3" t="s">
        <v>135</v>
      </c>
      <c r="H777" s="3" t="s">
        <v>111</v>
      </c>
      <c r="I777" s="5">
        <v>13.99</v>
      </c>
      <c r="J777" s="3">
        <v>1</v>
      </c>
      <c r="K777" s="3" t="s">
        <v>102</v>
      </c>
      <c r="L777" s="3">
        <v>1</v>
      </c>
      <c r="M777" s="5">
        <v>0.15</v>
      </c>
      <c r="N777" s="3" t="s">
        <v>104</v>
      </c>
    </row>
    <row r="778" spans="1:14" x14ac:dyDescent="0.25">
      <c r="A778" s="3" t="s">
        <v>881</v>
      </c>
      <c r="B778" s="3">
        <v>70</v>
      </c>
      <c r="C778" s="3" t="s">
        <v>83</v>
      </c>
      <c r="D778" s="3" t="s">
        <v>23</v>
      </c>
      <c r="E778" s="5">
        <v>9.1300000000000008</v>
      </c>
      <c r="F778" s="3">
        <v>50</v>
      </c>
      <c r="G778" s="3" t="s">
        <v>114</v>
      </c>
      <c r="H778" s="3" t="s">
        <v>111</v>
      </c>
      <c r="I778" s="5">
        <v>17.989999999999998</v>
      </c>
      <c r="J778" s="3">
        <v>1</v>
      </c>
      <c r="K778" s="3" t="s">
        <v>102</v>
      </c>
      <c r="L778" s="3">
        <v>3</v>
      </c>
      <c r="M778" s="5">
        <v>0.18</v>
      </c>
      <c r="N778" s="3" t="s">
        <v>99</v>
      </c>
    </row>
    <row r="779" spans="1:14" x14ac:dyDescent="0.25">
      <c r="A779" s="3" t="s">
        <v>882</v>
      </c>
      <c r="B779" s="3">
        <v>43</v>
      </c>
      <c r="C779" s="3" t="s">
        <v>106</v>
      </c>
      <c r="D779" s="3" t="s">
        <v>23</v>
      </c>
      <c r="E779" s="5">
        <v>4.17</v>
      </c>
      <c r="F779" s="3">
        <v>24</v>
      </c>
      <c r="G779" s="3" t="s">
        <v>114</v>
      </c>
      <c r="H779" s="3" t="s">
        <v>111</v>
      </c>
      <c r="I779" s="5">
        <v>17.989999999999998</v>
      </c>
      <c r="J779" s="3">
        <v>1</v>
      </c>
      <c r="K779" s="3" t="s">
        <v>95</v>
      </c>
      <c r="L779" s="3">
        <v>4</v>
      </c>
      <c r="M779" s="5">
        <v>0.17</v>
      </c>
      <c r="N779" s="3" t="s">
        <v>104</v>
      </c>
    </row>
    <row r="780" spans="1:14" x14ac:dyDescent="0.25">
      <c r="A780" s="3" t="s">
        <v>883</v>
      </c>
      <c r="B780" s="3">
        <v>62</v>
      </c>
      <c r="C780" s="3" t="s">
        <v>106</v>
      </c>
      <c r="D780" s="3" t="s">
        <v>23</v>
      </c>
      <c r="E780" s="5">
        <v>0.28000000000000003</v>
      </c>
      <c r="F780" s="3">
        <v>21</v>
      </c>
      <c r="G780" s="3" t="s">
        <v>98</v>
      </c>
      <c r="H780" s="3" t="s">
        <v>122</v>
      </c>
      <c r="I780" s="5">
        <v>17.989999999999998</v>
      </c>
      <c r="J780" s="3">
        <v>0</v>
      </c>
      <c r="K780" s="3" t="s">
        <v>108</v>
      </c>
      <c r="L780" s="3">
        <v>5</v>
      </c>
      <c r="M780" s="5">
        <v>0.01</v>
      </c>
      <c r="N780" s="3" t="s">
        <v>87</v>
      </c>
    </row>
    <row r="781" spans="1:14" x14ac:dyDescent="0.25">
      <c r="A781" s="3" t="s">
        <v>884</v>
      </c>
      <c r="B781" s="3">
        <v>26</v>
      </c>
      <c r="C781" s="3" t="s">
        <v>93</v>
      </c>
      <c r="D781" s="3" t="s">
        <v>21</v>
      </c>
      <c r="E781" s="5">
        <v>3.82</v>
      </c>
      <c r="F781" s="3">
        <v>14</v>
      </c>
      <c r="G781" s="3" t="s">
        <v>114</v>
      </c>
      <c r="H781" s="3" t="s">
        <v>85</v>
      </c>
      <c r="I781" s="5">
        <v>13.99</v>
      </c>
      <c r="J781" s="3">
        <v>1</v>
      </c>
      <c r="K781" s="3" t="s">
        <v>95</v>
      </c>
      <c r="L781" s="3">
        <v>2</v>
      </c>
      <c r="M781" s="5">
        <v>0.25</v>
      </c>
      <c r="N781" s="3" t="s">
        <v>96</v>
      </c>
    </row>
    <row r="782" spans="1:14" x14ac:dyDescent="0.25">
      <c r="A782" s="3" t="s">
        <v>885</v>
      </c>
      <c r="B782" s="3">
        <v>63</v>
      </c>
      <c r="C782" s="3" t="s">
        <v>106</v>
      </c>
      <c r="D782" s="3" t="s">
        <v>23</v>
      </c>
      <c r="E782" s="5">
        <v>32.75</v>
      </c>
      <c r="F782" s="3">
        <v>30</v>
      </c>
      <c r="G782" s="3" t="s">
        <v>114</v>
      </c>
      <c r="H782" s="3" t="s">
        <v>120</v>
      </c>
      <c r="I782" s="5">
        <v>17.989999999999998</v>
      </c>
      <c r="J782" s="3">
        <v>0</v>
      </c>
      <c r="K782" s="3" t="s">
        <v>126</v>
      </c>
      <c r="L782" s="3">
        <v>1</v>
      </c>
      <c r="M782" s="5">
        <v>1.06</v>
      </c>
      <c r="N782" s="3" t="s">
        <v>99</v>
      </c>
    </row>
    <row r="783" spans="1:14" x14ac:dyDescent="0.25">
      <c r="A783" s="3" t="s">
        <v>886</v>
      </c>
      <c r="B783" s="3">
        <v>38</v>
      </c>
      <c r="C783" s="3" t="s">
        <v>106</v>
      </c>
      <c r="D783" s="3" t="s">
        <v>23</v>
      </c>
      <c r="E783" s="5">
        <v>1.05</v>
      </c>
      <c r="F783" s="3">
        <v>24</v>
      </c>
      <c r="G783" s="3" t="s">
        <v>98</v>
      </c>
      <c r="H783" s="3" t="s">
        <v>111</v>
      </c>
      <c r="I783" s="5">
        <v>17.989999999999998</v>
      </c>
      <c r="J783" s="3">
        <v>0</v>
      </c>
      <c r="K783" s="3" t="s">
        <v>102</v>
      </c>
      <c r="L783" s="3">
        <v>4</v>
      </c>
      <c r="M783" s="5">
        <v>0.04</v>
      </c>
      <c r="N783" s="3" t="s">
        <v>91</v>
      </c>
    </row>
    <row r="784" spans="1:14" x14ac:dyDescent="0.25">
      <c r="A784" s="3" t="s">
        <v>887</v>
      </c>
      <c r="B784" s="3">
        <v>50</v>
      </c>
      <c r="C784" s="3" t="s">
        <v>83</v>
      </c>
      <c r="D784" s="3" t="s">
        <v>19</v>
      </c>
      <c r="E784" s="5">
        <v>29.04</v>
      </c>
      <c r="F784" s="3">
        <v>48</v>
      </c>
      <c r="G784" s="3" t="s">
        <v>114</v>
      </c>
      <c r="H784" s="3" t="s">
        <v>85</v>
      </c>
      <c r="I784" s="5">
        <v>8.99</v>
      </c>
      <c r="J784" s="3">
        <v>0</v>
      </c>
      <c r="K784" s="3" t="s">
        <v>126</v>
      </c>
      <c r="L784" s="3">
        <v>4</v>
      </c>
      <c r="M784" s="5">
        <v>0.59</v>
      </c>
      <c r="N784" s="3" t="s">
        <v>104</v>
      </c>
    </row>
    <row r="785" spans="1:14" x14ac:dyDescent="0.25">
      <c r="A785" s="3" t="s">
        <v>888</v>
      </c>
      <c r="B785" s="3">
        <v>49</v>
      </c>
      <c r="C785" s="3" t="s">
        <v>106</v>
      </c>
      <c r="D785" s="3" t="s">
        <v>21</v>
      </c>
      <c r="E785" s="5">
        <v>4.67</v>
      </c>
      <c r="F785" s="3">
        <v>48</v>
      </c>
      <c r="G785" s="3" t="s">
        <v>135</v>
      </c>
      <c r="H785" s="3" t="s">
        <v>111</v>
      </c>
      <c r="I785" s="5">
        <v>13.99</v>
      </c>
      <c r="J785" s="3">
        <v>1</v>
      </c>
      <c r="K785" s="3" t="s">
        <v>102</v>
      </c>
      <c r="L785" s="3">
        <v>5</v>
      </c>
      <c r="M785" s="5">
        <v>0.1</v>
      </c>
      <c r="N785" s="3" t="s">
        <v>99</v>
      </c>
    </row>
    <row r="786" spans="1:14" x14ac:dyDescent="0.25">
      <c r="A786" s="3" t="s">
        <v>889</v>
      </c>
      <c r="B786" s="3">
        <v>38</v>
      </c>
      <c r="C786" s="3" t="s">
        <v>83</v>
      </c>
      <c r="D786" s="3" t="s">
        <v>19</v>
      </c>
      <c r="E786" s="5">
        <v>16.27</v>
      </c>
      <c r="F786" s="3">
        <v>24</v>
      </c>
      <c r="G786" s="3" t="s">
        <v>84</v>
      </c>
      <c r="H786" s="3" t="s">
        <v>120</v>
      </c>
      <c r="I786" s="5">
        <v>8.99</v>
      </c>
      <c r="J786" s="3">
        <v>0</v>
      </c>
      <c r="K786" s="3" t="s">
        <v>86</v>
      </c>
      <c r="L786" s="3">
        <v>2</v>
      </c>
      <c r="M786" s="5">
        <v>0.65</v>
      </c>
      <c r="N786" s="3" t="s">
        <v>104</v>
      </c>
    </row>
    <row r="787" spans="1:14" x14ac:dyDescent="0.25">
      <c r="A787" s="3" t="s">
        <v>890</v>
      </c>
      <c r="B787" s="3">
        <v>23</v>
      </c>
      <c r="C787" s="3" t="s">
        <v>106</v>
      </c>
      <c r="D787" s="3" t="s">
        <v>19</v>
      </c>
      <c r="E787" s="5">
        <v>4.6399999999999997</v>
      </c>
      <c r="F787" s="3">
        <v>55</v>
      </c>
      <c r="G787" s="3" t="s">
        <v>89</v>
      </c>
      <c r="H787" s="3" t="s">
        <v>85</v>
      </c>
      <c r="I787" s="5">
        <v>8.99</v>
      </c>
      <c r="J787" s="3">
        <v>1</v>
      </c>
      <c r="K787" s="3" t="s">
        <v>126</v>
      </c>
      <c r="L787" s="3">
        <v>1</v>
      </c>
      <c r="M787" s="5">
        <v>0.08</v>
      </c>
      <c r="N787" s="3" t="s">
        <v>117</v>
      </c>
    </row>
    <row r="788" spans="1:14" x14ac:dyDescent="0.25">
      <c r="A788" s="3" t="s">
        <v>891</v>
      </c>
      <c r="B788" s="3">
        <v>46</v>
      </c>
      <c r="C788" s="3" t="s">
        <v>106</v>
      </c>
      <c r="D788" s="3" t="s">
        <v>23</v>
      </c>
      <c r="E788" s="5">
        <v>8.7799999999999994</v>
      </c>
      <c r="F788" s="3">
        <v>13</v>
      </c>
      <c r="G788" s="3" t="s">
        <v>94</v>
      </c>
      <c r="H788" s="3" t="s">
        <v>122</v>
      </c>
      <c r="I788" s="5">
        <v>17.989999999999998</v>
      </c>
      <c r="J788" s="3">
        <v>0</v>
      </c>
      <c r="K788" s="3" t="s">
        <v>108</v>
      </c>
      <c r="L788" s="3">
        <v>4</v>
      </c>
      <c r="M788" s="5">
        <v>0.63</v>
      </c>
      <c r="N788" s="3" t="s">
        <v>87</v>
      </c>
    </row>
    <row r="789" spans="1:14" x14ac:dyDescent="0.25">
      <c r="A789" s="3" t="s">
        <v>892</v>
      </c>
      <c r="B789" s="3">
        <v>44</v>
      </c>
      <c r="C789" s="3" t="s">
        <v>106</v>
      </c>
      <c r="D789" s="3" t="s">
        <v>19</v>
      </c>
      <c r="E789" s="5">
        <v>9</v>
      </c>
      <c r="F789" s="3">
        <v>33</v>
      </c>
      <c r="G789" s="3" t="s">
        <v>114</v>
      </c>
      <c r="H789" s="3" t="s">
        <v>85</v>
      </c>
      <c r="I789" s="5">
        <v>8.99</v>
      </c>
      <c r="J789" s="3">
        <v>1</v>
      </c>
      <c r="K789" s="3" t="s">
        <v>95</v>
      </c>
      <c r="L789" s="3">
        <v>1</v>
      </c>
      <c r="M789" s="5">
        <v>0.26</v>
      </c>
      <c r="N789" s="3" t="s">
        <v>87</v>
      </c>
    </row>
    <row r="790" spans="1:14" x14ac:dyDescent="0.25">
      <c r="A790" s="3" t="s">
        <v>893</v>
      </c>
      <c r="B790" s="3">
        <v>36</v>
      </c>
      <c r="C790" s="3" t="s">
        <v>93</v>
      </c>
      <c r="D790" s="3" t="s">
        <v>21</v>
      </c>
      <c r="E790" s="5">
        <v>9.1999999999999993</v>
      </c>
      <c r="F790" s="3">
        <v>7</v>
      </c>
      <c r="G790" s="3" t="s">
        <v>98</v>
      </c>
      <c r="H790" s="3" t="s">
        <v>120</v>
      </c>
      <c r="I790" s="5">
        <v>13.99</v>
      </c>
      <c r="J790" s="3">
        <v>0</v>
      </c>
      <c r="K790" s="3" t="s">
        <v>102</v>
      </c>
      <c r="L790" s="3">
        <v>2</v>
      </c>
      <c r="M790" s="5">
        <v>1.1499999999999999</v>
      </c>
      <c r="N790" s="3" t="s">
        <v>87</v>
      </c>
    </row>
    <row r="791" spans="1:14" x14ac:dyDescent="0.25">
      <c r="A791" s="3" t="s">
        <v>894</v>
      </c>
      <c r="B791" s="3">
        <v>23</v>
      </c>
      <c r="C791" s="3" t="s">
        <v>93</v>
      </c>
      <c r="D791" s="3" t="s">
        <v>19</v>
      </c>
      <c r="E791" s="5">
        <v>8.26</v>
      </c>
      <c r="F791" s="3">
        <v>33</v>
      </c>
      <c r="G791" s="3" t="s">
        <v>89</v>
      </c>
      <c r="H791" s="3" t="s">
        <v>120</v>
      </c>
      <c r="I791" s="5">
        <v>8.99</v>
      </c>
      <c r="J791" s="3">
        <v>1</v>
      </c>
      <c r="K791" s="3" t="s">
        <v>86</v>
      </c>
      <c r="L791" s="3">
        <v>5</v>
      </c>
      <c r="M791" s="5">
        <v>0.24</v>
      </c>
      <c r="N791" s="3" t="s">
        <v>99</v>
      </c>
    </row>
    <row r="792" spans="1:14" x14ac:dyDescent="0.25">
      <c r="A792" s="3" t="s">
        <v>895</v>
      </c>
      <c r="B792" s="3">
        <v>34</v>
      </c>
      <c r="C792" s="3" t="s">
        <v>83</v>
      </c>
      <c r="D792" s="3" t="s">
        <v>23</v>
      </c>
      <c r="E792" s="5">
        <v>35.200000000000003</v>
      </c>
      <c r="F792" s="3">
        <v>14</v>
      </c>
      <c r="G792" s="3" t="s">
        <v>89</v>
      </c>
      <c r="H792" s="3" t="s">
        <v>122</v>
      </c>
      <c r="I792" s="5">
        <v>17.989999999999998</v>
      </c>
      <c r="J792" s="3">
        <v>0</v>
      </c>
      <c r="K792" s="3" t="s">
        <v>95</v>
      </c>
      <c r="L792" s="3">
        <v>3</v>
      </c>
      <c r="M792" s="5">
        <v>2.35</v>
      </c>
      <c r="N792" s="3" t="s">
        <v>104</v>
      </c>
    </row>
    <row r="793" spans="1:14" x14ac:dyDescent="0.25">
      <c r="A793" s="3" t="s">
        <v>896</v>
      </c>
      <c r="B793" s="3">
        <v>62</v>
      </c>
      <c r="C793" s="3" t="s">
        <v>93</v>
      </c>
      <c r="D793" s="3" t="s">
        <v>23</v>
      </c>
      <c r="E793" s="5">
        <v>1.1200000000000001</v>
      </c>
      <c r="F793" s="3">
        <v>43</v>
      </c>
      <c r="G793" s="3" t="s">
        <v>94</v>
      </c>
      <c r="H793" s="3" t="s">
        <v>85</v>
      </c>
      <c r="I793" s="5">
        <v>17.989999999999998</v>
      </c>
      <c r="J793" s="3">
        <v>1</v>
      </c>
      <c r="K793" s="3" t="s">
        <v>86</v>
      </c>
      <c r="L793" s="3">
        <v>4</v>
      </c>
      <c r="M793" s="5">
        <v>0.03</v>
      </c>
      <c r="N793" s="3" t="s">
        <v>112</v>
      </c>
    </row>
    <row r="794" spans="1:14" x14ac:dyDescent="0.25">
      <c r="A794" s="3" t="s">
        <v>897</v>
      </c>
      <c r="B794" s="3">
        <v>24</v>
      </c>
      <c r="C794" s="3" t="s">
        <v>83</v>
      </c>
      <c r="D794" s="3" t="s">
        <v>21</v>
      </c>
      <c r="E794" s="5">
        <v>10.67</v>
      </c>
      <c r="F794" s="3">
        <v>28</v>
      </c>
      <c r="G794" s="3" t="s">
        <v>94</v>
      </c>
      <c r="H794" s="3" t="s">
        <v>122</v>
      </c>
      <c r="I794" s="5">
        <v>13.99</v>
      </c>
      <c r="J794" s="3">
        <v>0</v>
      </c>
      <c r="K794" s="3" t="s">
        <v>108</v>
      </c>
      <c r="L794" s="3">
        <v>1</v>
      </c>
      <c r="M794" s="5">
        <v>0.37</v>
      </c>
      <c r="N794" s="3" t="s">
        <v>99</v>
      </c>
    </row>
    <row r="795" spans="1:14" x14ac:dyDescent="0.25">
      <c r="A795" s="3" t="s">
        <v>898</v>
      </c>
      <c r="B795" s="3">
        <v>36</v>
      </c>
      <c r="C795" s="3" t="s">
        <v>106</v>
      </c>
      <c r="D795" s="3" t="s">
        <v>21</v>
      </c>
      <c r="E795" s="5">
        <v>14.29</v>
      </c>
      <c r="F795" s="3">
        <v>4</v>
      </c>
      <c r="G795" s="3" t="s">
        <v>84</v>
      </c>
      <c r="H795" s="3" t="s">
        <v>90</v>
      </c>
      <c r="I795" s="5">
        <v>13.99</v>
      </c>
      <c r="J795" s="3">
        <v>0</v>
      </c>
      <c r="K795" s="3" t="s">
        <v>126</v>
      </c>
      <c r="L795" s="3">
        <v>4</v>
      </c>
      <c r="M795" s="5">
        <v>2.86</v>
      </c>
      <c r="N795" s="3" t="s">
        <v>91</v>
      </c>
    </row>
    <row r="796" spans="1:14" x14ac:dyDescent="0.25">
      <c r="A796" s="3" t="s">
        <v>899</v>
      </c>
      <c r="B796" s="3">
        <v>33</v>
      </c>
      <c r="C796" s="3" t="s">
        <v>93</v>
      </c>
      <c r="D796" s="3" t="s">
        <v>21</v>
      </c>
      <c r="E796" s="5">
        <v>18.329999999999998</v>
      </c>
      <c r="F796" s="3">
        <v>48</v>
      </c>
      <c r="G796" s="3" t="s">
        <v>98</v>
      </c>
      <c r="H796" s="3" t="s">
        <v>90</v>
      </c>
      <c r="I796" s="5">
        <v>13.99</v>
      </c>
      <c r="J796" s="3">
        <v>1</v>
      </c>
      <c r="K796" s="3" t="s">
        <v>102</v>
      </c>
      <c r="L796" s="3">
        <v>1</v>
      </c>
      <c r="M796" s="5">
        <v>0.37</v>
      </c>
      <c r="N796" s="3" t="s">
        <v>112</v>
      </c>
    </row>
    <row r="797" spans="1:14" x14ac:dyDescent="0.25">
      <c r="A797" s="3" t="s">
        <v>900</v>
      </c>
      <c r="B797" s="3">
        <v>58</v>
      </c>
      <c r="C797" s="3" t="s">
        <v>93</v>
      </c>
      <c r="D797" s="3" t="s">
        <v>19</v>
      </c>
      <c r="E797" s="5">
        <v>3.57</v>
      </c>
      <c r="F797" s="3">
        <v>20</v>
      </c>
      <c r="G797" s="3" t="s">
        <v>135</v>
      </c>
      <c r="H797" s="3" t="s">
        <v>111</v>
      </c>
      <c r="I797" s="5">
        <v>8.99</v>
      </c>
      <c r="J797" s="3">
        <v>1</v>
      </c>
      <c r="K797" s="3" t="s">
        <v>86</v>
      </c>
      <c r="L797" s="3">
        <v>2</v>
      </c>
      <c r="M797" s="5">
        <v>0.17</v>
      </c>
      <c r="N797" s="3" t="s">
        <v>117</v>
      </c>
    </row>
    <row r="798" spans="1:14" x14ac:dyDescent="0.25">
      <c r="A798" s="3" t="s">
        <v>901</v>
      </c>
      <c r="B798" s="3">
        <v>20</v>
      </c>
      <c r="C798" s="3" t="s">
        <v>83</v>
      </c>
      <c r="D798" s="3" t="s">
        <v>19</v>
      </c>
      <c r="E798" s="5">
        <v>15.54</v>
      </c>
      <c r="F798" s="3">
        <v>24</v>
      </c>
      <c r="G798" s="3" t="s">
        <v>94</v>
      </c>
      <c r="H798" s="3" t="s">
        <v>120</v>
      </c>
      <c r="I798" s="5">
        <v>8.99</v>
      </c>
      <c r="J798" s="3">
        <v>0</v>
      </c>
      <c r="K798" s="3" t="s">
        <v>102</v>
      </c>
      <c r="L798" s="3">
        <v>3</v>
      </c>
      <c r="M798" s="5">
        <v>0.62</v>
      </c>
      <c r="N798" s="3" t="s">
        <v>91</v>
      </c>
    </row>
    <row r="799" spans="1:14" x14ac:dyDescent="0.25">
      <c r="A799" s="3" t="s">
        <v>902</v>
      </c>
      <c r="B799" s="3">
        <v>20</v>
      </c>
      <c r="C799" s="3" t="s">
        <v>93</v>
      </c>
      <c r="D799" s="3" t="s">
        <v>19</v>
      </c>
      <c r="E799" s="5">
        <v>10.28</v>
      </c>
      <c r="F799" s="3">
        <v>43</v>
      </c>
      <c r="G799" s="3" t="s">
        <v>114</v>
      </c>
      <c r="H799" s="3" t="s">
        <v>111</v>
      </c>
      <c r="I799" s="5">
        <v>8.99</v>
      </c>
      <c r="J799" s="3">
        <v>1</v>
      </c>
      <c r="K799" s="3" t="s">
        <v>108</v>
      </c>
      <c r="L799" s="3">
        <v>2</v>
      </c>
      <c r="M799" s="5">
        <v>0.23</v>
      </c>
      <c r="N799" s="3" t="s">
        <v>87</v>
      </c>
    </row>
    <row r="800" spans="1:14" x14ac:dyDescent="0.25">
      <c r="A800" s="3" t="s">
        <v>903</v>
      </c>
      <c r="B800" s="3">
        <v>33</v>
      </c>
      <c r="C800" s="3" t="s">
        <v>93</v>
      </c>
      <c r="D800" s="3" t="s">
        <v>23</v>
      </c>
      <c r="E800" s="5">
        <v>2.2000000000000002</v>
      </c>
      <c r="F800" s="3">
        <v>40</v>
      </c>
      <c r="G800" s="3" t="s">
        <v>114</v>
      </c>
      <c r="H800" s="3" t="s">
        <v>120</v>
      </c>
      <c r="I800" s="5">
        <v>17.989999999999998</v>
      </c>
      <c r="J800" s="3">
        <v>1</v>
      </c>
      <c r="K800" s="3" t="s">
        <v>86</v>
      </c>
      <c r="L800" s="3">
        <v>4</v>
      </c>
      <c r="M800" s="5">
        <v>0.05</v>
      </c>
      <c r="N800" s="3" t="s">
        <v>117</v>
      </c>
    </row>
    <row r="801" spans="1:14" x14ac:dyDescent="0.25">
      <c r="A801" s="3" t="s">
        <v>904</v>
      </c>
      <c r="B801" s="3">
        <v>30</v>
      </c>
      <c r="C801" s="3" t="s">
        <v>83</v>
      </c>
      <c r="D801" s="3" t="s">
        <v>19</v>
      </c>
      <c r="E801" s="5">
        <v>0.52</v>
      </c>
      <c r="F801" s="3">
        <v>4</v>
      </c>
      <c r="G801" s="3" t="s">
        <v>94</v>
      </c>
      <c r="H801" s="3" t="s">
        <v>85</v>
      </c>
      <c r="I801" s="5">
        <v>8.99</v>
      </c>
      <c r="J801" s="3">
        <v>1</v>
      </c>
      <c r="K801" s="3" t="s">
        <v>108</v>
      </c>
      <c r="L801" s="3">
        <v>2</v>
      </c>
      <c r="M801" s="5">
        <v>0.1</v>
      </c>
      <c r="N801" s="3" t="s">
        <v>91</v>
      </c>
    </row>
    <row r="802" spans="1:14" x14ac:dyDescent="0.25">
      <c r="A802" s="3" t="s">
        <v>905</v>
      </c>
      <c r="B802" s="3">
        <v>59</v>
      </c>
      <c r="C802" s="3" t="s">
        <v>106</v>
      </c>
      <c r="D802" s="3" t="s">
        <v>21</v>
      </c>
      <c r="E802" s="5">
        <v>7.52</v>
      </c>
      <c r="F802" s="3">
        <v>0</v>
      </c>
      <c r="G802" s="3" t="s">
        <v>89</v>
      </c>
      <c r="H802" s="3" t="s">
        <v>85</v>
      </c>
      <c r="I802" s="5">
        <v>13.99</v>
      </c>
      <c r="J802" s="3">
        <v>0</v>
      </c>
      <c r="K802" s="3" t="s">
        <v>108</v>
      </c>
      <c r="L802" s="3">
        <v>4</v>
      </c>
      <c r="M802" s="5">
        <v>7.52</v>
      </c>
      <c r="N802" s="3" t="s">
        <v>87</v>
      </c>
    </row>
    <row r="803" spans="1:14" x14ac:dyDescent="0.25">
      <c r="A803" s="3" t="s">
        <v>906</v>
      </c>
      <c r="B803" s="3">
        <v>54</v>
      </c>
      <c r="C803" s="3" t="s">
        <v>106</v>
      </c>
      <c r="D803" s="3" t="s">
        <v>21</v>
      </c>
      <c r="E803" s="5">
        <v>18.96</v>
      </c>
      <c r="F803" s="3">
        <v>18</v>
      </c>
      <c r="G803" s="3" t="s">
        <v>98</v>
      </c>
      <c r="H803" s="3" t="s">
        <v>122</v>
      </c>
      <c r="I803" s="5">
        <v>13.99</v>
      </c>
      <c r="J803" s="3">
        <v>0</v>
      </c>
      <c r="K803" s="3" t="s">
        <v>95</v>
      </c>
      <c r="L803" s="3">
        <v>3</v>
      </c>
      <c r="M803" s="5">
        <v>1</v>
      </c>
      <c r="N803" s="3" t="s">
        <v>117</v>
      </c>
    </row>
    <row r="804" spans="1:14" x14ac:dyDescent="0.25">
      <c r="A804" s="3" t="s">
        <v>907</v>
      </c>
      <c r="B804" s="3">
        <v>47</v>
      </c>
      <c r="C804" s="3" t="s">
        <v>106</v>
      </c>
      <c r="D804" s="3" t="s">
        <v>23</v>
      </c>
      <c r="E804" s="5">
        <v>6.33</v>
      </c>
      <c r="F804" s="3">
        <v>9</v>
      </c>
      <c r="G804" s="3" t="s">
        <v>94</v>
      </c>
      <c r="H804" s="3" t="s">
        <v>111</v>
      </c>
      <c r="I804" s="5">
        <v>17.989999999999998</v>
      </c>
      <c r="J804" s="3">
        <v>0</v>
      </c>
      <c r="K804" s="3" t="s">
        <v>86</v>
      </c>
      <c r="L804" s="3">
        <v>4</v>
      </c>
      <c r="M804" s="5">
        <v>0.63</v>
      </c>
      <c r="N804" s="3" t="s">
        <v>117</v>
      </c>
    </row>
    <row r="805" spans="1:14" x14ac:dyDescent="0.25">
      <c r="A805" s="3" t="s">
        <v>908</v>
      </c>
      <c r="B805" s="3">
        <v>59</v>
      </c>
      <c r="C805" s="3" t="s">
        <v>83</v>
      </c>
      <c r="D805" s="3" t="s">
        <v>19</v>
      </c>
      <c r="E805" s="5">
        <v>20.13</v>
      </c>
      <c r="F805" s="3">
        <v>6</v>
      </c>
      <c r="G805" s="3" t="s">
        <v>84</v>
      </c>
      <c r="H805" s="3" t="s">
        <v>90</v>
      </c>
      <c r="I805" s="5">
        <v>8.99</v>
      </c>
      <c r="J805" s="3">
        <v>0</v>
      </c>
      <c r="K805" s="3" t="s">
        <v>126</v>
      </c>
      <c r="L805" s="3">
        <v>1</v>
      </c>
      <c r="M805" s="5">
        <v>2.88</v>
      </c>
      <c r="N805" s="3" t="s">
        <v>96</v>
      </c>
    </row>
    <row r="806" spans="1:14" x14ac:dyDescent="0.25">
      <c r="A806" s="3" t="s">
        <v>909</v>
      </c>
      <c r="B806" s="3">
        <v>24</v>
      </c>
      <c r="C806" s="3" t="s">
        <v>93</v>
      </c>
      <c r="D806" s="3" t="s">
        <v>19</v>
      </c>
      <c r="E806" s="5">
        <v>6.73</v>
      </c>
      <c r="F806" s="3">
        <v>16</v>
      </c>
      <c r="G806" s="3" t="s">
        <v>84</v>
      </c>
      <c r="H806" s="3" t="s">
        <v>90</v>
      </c>
      <c r="I806" s="5">
        <v>8.99</v>
      </c>
      <c r="J806" s="3">
        <v>0</v>
      </c>
      <c r="K806" s="3" t="s">
        <v>95</v>
      </c>
      <c r="L806" s="3">
        <v>4</v>
      </c>
      <c r="M806" s="5">
        <v>0.4</v>
      </c>
      <c r="N806" s="3" t="s">
        <v>112</v>
      </c>
    </row>
    <row r="807" spans="1:14" x14ac:dyDescent="0.25">
      <c r="A807" s="3" t="s">
        <v>910</v>
      </c>
      <c r="B807" s="3">
        <v>24</v>
      </c>
      <c r="C807" s="3" t="s">
        <v>83</v>
      </c>
      <c r="D807" s="3" t="s">
        <v>21</v>
      </c>
      <c r="E807" s="5">
        <v>21.53</v>
      </c>
      <c r="F807" s="3">
        <v>57</v>
      </c>
      <c r="G807" s="3" t="s">
        <v>135</v>
      </c>
      <c r="H807" s="3" t="s">
        <v>122</v>
      </c>
      <c r="I807" s="5">
        <v>13.99</v>
      </c>
      <c r="J807" s="3">
        <v>0</v>
      </c>
      <c r="K807" s="3" t="s">
        <v>95</v>
      </c>
      <c r="L807" s="3">
        <v>3</v>
      </c>
      <c r="M807" s="5">
        <v>0.37</v>
      </c>
      <c r="N807" s="3" t="s">
        <v>96</v>
      </c>
    </row>
    <row r="808" spans="1:14" x14ac:dyDescent="0.25">
      <c r="A808" s="3" t="s">
        <v>911</v>
      </c>
      <c r="B808" s="3">
        <v>53</v>
      </c>
      <c r="C808" s="3" t="s">
        <v>83</v>
      </c>
      <c r="D808" s="3" t="s">
        <v>21</v>
      </c>
      <c r="E808" s="5">
        <v>8.85</v>
      </c>
      <c r="F808" s="3">
        <v>3</v>
      </c>
      <c r="G808" s="3" t="s">
        <v>98</v>
      </c>
      <c r="H808" s="3" t="s">
        <v>90</v>
      </c>
      <c r="I808" s="5">
        <v>13.99</v>
      </c>
      <c r="J808" s="3">
        <v>0</v>
      </c>
      <c r="K808" s="3" t="s">
        <v>86</v>
      </c>
      <c r="L808" s="3">
        <v>1</v>
      </c>
      <c r="M808" s="5">
        <v>2.21</v>
      </c>
      <c r="N808" s="3" t="s">
        <v>91</v>
      </c>
    </row>
    <row r="809" spans="1:14" x14ac:dyDescent="0.25">
      <c r="A809" s="3" t="s">
        <v>912</v>
      </c>
      <c r="B809" s="3">
        <v>57</v>
      </c>
      <c r="C809" s="3" t="s">
        <v>106</v>
      </c>
      <c r="D809" s="3" t="s">
        <v>21</v>
      </c>
      <c r="E809" s="5">
        <v>0.15</v>
      </c>
      <c r="F809" s="3">
        <v>39</v>
      </c>
      <c r="G809" s="3" t="s">
        <v>84</v>
      </c>
      <c r="H809" s="3" t="s">
        <v>122</v>
      </c>
      <c r="I809" s="5">
        <v>13.99</v>
      </c>
      <c r="J809" s="3">
        <v>1</v>
      </c>
      <c r="K809" s="3" t="s">
        <v>102</v>
      </c>
      <c r="L809" s="3">
        <v>3</v>
      </c>
      <c r="M809" s="5">
        <v>0</v>
      </c>
      <c r="N809" s="3" t="s">
        <v>112</v>
      </c>
    </row>
    <row r="810" spans="1:14" x14ac:dyDescent="0.25">
      <c r="A810" s="3" t="s">
        <v>913</v>
      </c>
      <c r="B810" s="3">
        <v>66</v>
      </c>
      <c r="C810" s="3" t="s">
        <v>93</v>
      </c>
      <c r="D810" s="3" t="s">
        <v>19</v>
      </c>
      <c r="E810" s="5">
        <v>0.27</v>
      </c>
      <c r="F810" s="3">
        <v>40</v>
      </c>
      <c r="G810" s="3" t="s">
        <v>84</v>
      </c>
      <c r="H810" s="3" t="s">
        <v>111</v>
      </c>
      <c r="I810" s="5">
        <v>8.99</v>
      </c>
      <c r="J810" s="3">
        <v>1</v>
      </c>
      <c r="K810" s="3" t="s">
        <v>126</v>
      </c>
      <c r="L810" s="3">
        <v>1</v>
      </c>
      <c r="M810" s="5">
        <v>0.01</v>
      </c>
      <c r="N810" s="3" t="s">
        <v>91</v>
      </c>
    </row>
    <row r="811" spans="1:14" x14ac:dyDescent="0.25">
      <c r="A811" s="3" t="s">
        <v>914</v>
      </c>
      <c r="B811" s="3">
        <v>24</v>
      </c>
      <c r="C811" s="3" t="s">
        <v>106</v>
      </c>
      <c r="D811" s="3" t="s">
        <v>21</v>
      </c>
      <c r="E811" s="5">
        <v>7.75</v>
      </c>
      <c r="F811" s="3">
        <v>29</v>
      </c>
      <c r="G811" s="3" t="s">
        <v>89</v>
      </c>
      <c r="H811" s="3" t="s">
        <v>122</v>
      </c>
      <c r="I811" s="5">
        <v>13.99</v>
      </c>
      <c r="J811" s="3">
        <v>0</v>
      </c>
      <c r="K811" s="3" t="s">
        <v>102</v>
      </c>
      <c r="L811" s="3">
        <v>5</v>
      </c>
      <c r="M811" s="5">
        <v>0.26</v>
      </c>
      <c r="N811" s="3" t="s">
        <v>99</v>
      </c>
    </row>
    <row r="812" spans="1:14" x14ac:dyDescent="0.25">
      <c r="A812" s="3" t="s">
        <v>915</v>
      </c>
      <c r="B812" s="3">
        <v>28</v>
      </c>
      <c r="C812" s="3" t="s">
        <v>83</v>
      </c>
      <c r="D812" s="3" t="s">
        <v>23</v>
      </c>
      <c r="E812" s="5">
        <v>6.79</v>
      </c>
      <c r="F812" s="3">
        <v>54</v>
      </c>
      <c r="G812" s="3" t="s">
        <v>98</v>
      </c>
      <c r="H812" s="3" t="s">
        <v>122</v>
      </c>
      <c r="I812" s="5">
        <v>17.989999999999998</v>
      </c>
      <c r="J812" s="3">
        <v>1</v>
      </c>
      <c r="K812" s="3" t="s">
        <v>108</v>
      </c>
      <c r="L812" s="3">
        <v>1</v>
      </c>
      <c r="M812" s="5">
        <v>0.12</v>
      </c>
      <c r="N812" s="3" t="s">
        <v>99</v>
      </c>
    </row>
    <row r="813" spans="1:14" x14ac:dyDescent="0.25">
      <c r="A813" s="3" t="s">
        <v>916</v>
      </c>
      <c r="B813" s="3">
        <v>29</v>
      </c>
      <c r="C813" s="3" t="s">
        <v>106</v>
      </c>
      <c r="D813" s="3" t="s">
        <v>23</v>
      </c>
      <c r="E813" s="5">
        <v>21.53</v>
      </c>
      <c r="F813" s="3">
        <v>36</v>
      </c>
      <c r="G813" s="3" t="s">
        <v>84</v>
      </c>
      <c r="H813" s="3" t="s">
        <v>85</v>
      </c>
      <c r="I813" s="5">
        <v>17.989999999999998</v>
      </c>
      <c r="J813" s="3">
        <v>0</v>
      </c>
      <c r="K813" s="3" t="s">
        <v>126</v>
      </c>
      <c r="L813" s="3">
        <v>5</v>
      </c>
      <c r="M813" s="5">
        <v>0.57999999999999996</v>
      </c>
      <c r="N813" s="3" t="s">
        <v>91</v>
      </c>
    </row>
    <row r="814" spans="1:14" x14ac:dyDescent="0.25">
      <c r="A814" s="3" t="s">
        <v>917</v>
      </c>
      <c r="B814" s="3">
        <v>45</v>
      </c>
      <c r="C814" s="3" t="s">
        <v>106</v>
      </c>
      <c r="D814" s="3" t="s">
        <v>23</v>
      </c>
      <c r="E814" s="5">
        <v>13.88</v>
      </c>
      <c r="F814" s="3">
        <v>26</v>
      </c>
      <c r="G814" s="3" t="s">
        <v>135</v>
      </c>
      <c r="H814" s="3" t="s">
        <v>120</v>
      </c>
      <c r="I814" s="5">
        <v>17.989999999999998</v>
      </c>
      <c r="J814" s="3">
        <v>0</v>
      </c>
      <c r="K814" s="3" t="s">
        <v>95</v>
      </c>
      <c r="L814" s="3">
        <v>1</v>
      </c>
      <c r="M814" s="5">
        <v>0.51</v>
      </c>
      <c r="N814" s="3" t="s">
        <v>117</v>
      </c>
    </row>
    <row r="815" spans="1:14" x14ac:dyDescent="0.25">
      <c r="A815" s="3" t="s">
        <v>918</v>
      </c>
      <c r="B815" s="3">
        <v>50</v>
      </c>
      <c r="C815" s="3" t="s">
        <v>83</v>
      </c>
      <c r="D815" s="3" t="s">
        <v>23</v>
      </c>
      <c r="E815" s="5">
        <v>0.32</v>
      </c>
      <c r="F815" s="3">
        <v>35</v>
      </c>
      <c r="G815" s="3" t="s">
        <v>89</v>
      </c>
      <c r="H815" s="3" t="s">
        <v>120</v>
      </c>
      <c r="I815" s="5">
        <v>17.989999999999998</v>
      </c>
      <c r="J815" s="3">
        <v>1</v>
      </c>
      <c r="K815" s="3" t="s">
        <v>102</v>
      </c>
      <c r="L815" s="3">
        <v>2</v>
      </c>
      <c r="M815" s="5">
        <v>0.01</v>
      </c>
      <c r="N815" s="3" t="s">
        <v>112</v>
      </c>
    </row>
    <row r="816" spans="1:14" x14ac:dyDescent="0.25">
      <c r="A816" s="3" t="s">
        <v>919</v>
      </c>
      <c r="B816" s="3">
        <v>23</v>
      </c>
      <c r="C816" s="3" t="s">
        <v>93</v>
      </c>
      <c r="D816" s="3" t="s">
        <v>21</v>
      </c>
      <c r="E816" s="5">
        <v>2.2799999999999998</v>
      </c>
      <c r="F816" s="3">
        <v>46</v>
      </c>
      <c r="G816" s="3" t="s">
        <v>98</v>
      </c>
      <c r="H816" s="3" t="s">
        <v>122</v>
      </c>
      <c r="I816" s="5">
        <v>13.99</v>
      </c>
      <c r="J816" s="3">
        <v>1</v>
      </c>
      <c r="K816" s="3" t="s">
        <v>108</v>
      </c>
      <c r="L816" s="3">
        <v>1</v>
      </c>
      <c r="M816" s="5">
        <v>0.05</v>
      </c>
      <c r="N816" s="3" t="s">
        <v>99</v>
      </c>
    </row>
    <row r="817" spans="1:14" x14ac:dyDescent="0.25">
      <c r="A817" s="3" t="s">
        <v>920</v>
      </c>
      <c r="B817" s="3">
        <v>68</v>
      </c>
      <c r="C817" s="3" t="s">
        <v>93</v>
      </c>
      <c r="D817" s="3" t="s">
        <v>19</v>
      </c>
      <c r="E817" s="5">
        <v>0.27</v>
      </c>
      <c r="F817" s="3">
        <v>4</v>
      </c>
      <c r="G817" s="3" t="s">
        <v>98</v>
      </c>
      <c r="H817" s="3" t="s">
        <v>122</v>
      </c>
      <c r="I817" s="5">
        <v>8.99</v>
      </c>
      <c r="J817" s="3">
        <v>1</v>
      </c>
      <c r="K817" s="3" t="s">
        <v>95</v>
      </c>
      <c r="L817" s="3">
        <v>2</v>
      </c>
      <c r="M817" s="5">
        <v>0.05</v>
      </c>
      <c r="N817" s="3" t="s">
        <v>99</v>
      </c>
    </row>
    <row r="818" spans="1:14" x14ac:dyDescent="0.25">
      <c r="A818" s="3" t="s">
        <v>921</v>
      </c>
      <c r="B818" s="3">
        <v>25</v>
      </c>
      <c r="C818" s="3" t="s">
        <v>106</v>
      </c>
      <c r="D818" s="3" t="s">
        <v>19</v>
      </c>
      <c r="E818" s="5">
        <v>6.05</v>
      </c>
      <c r="F818" s="3">
        <v>60</v>
      </c>
      <c r="G818" s="3" t="s">
        <v>135</v>
      </c>
      <c r="H818" s="3" t="s">
        <v>90</v>
      </c>
      <c r="I818" s="5">
        <v>8.99</v>
      </c>
      <c r="J818" s="3">
        <v>1</v>
      </c>
      <c r="K818" s="3" t="s">
        <v>102</v>
      </c>
      <c r="L818" s="3">
        <v>3</v>
      </c>
      <c r="M818" s="5">
        <v>0.1</v>
      </c>
      <c r="N818" s="3" t="s">
        <v>91</v>
      </c>
    </row>
    <row r="819" spans="1:14" x14ac:dyDescent="0.25">
      <c r="A819" s="3" t="s">
        <v>922</v>
      </c>
      <c r="B819" s="3">
        <v>68</v>
      </c>
      <c r="C819" s="3" t="s">
        <v>83</v>
      </c>
      <c r="D819" s="3" t="s">
        <v>23</v>
      </c>
      <c r="E819" s="5">
        <v>1.66</v>
      </c>
      <c r="F819" s="3">
        <v>42</v>
      </c>
      <c r="G819" s="3" t="s">
        <v>135</v>
      </c>
      <c r="H819" s="3" t="s">
        <v>90</v>
      </c>
      <c r="I819" s="5">
        <v>17.989999999999998</v>
      </c>
      <c r="J819" s="3">
        <v>1</v>
      </c>
      <c r="K819" s="3" t="s">
        <v>86</v>
      </c>
      <c r="L819" s="3">
        <v>4</v>
      </c>
      <c r="M819" s="5">
        <v>0.04</v>
      </c>
      <c r="N819" s="3" t="s">
        <v>117</v>
      </c>
    </row>
    <row r="820" spans="1:14" x14ac:dyDescent="0.25">
      <c r="A820" s="3" t="s">
        <v>923</v>
      </c>
      <c r="B820" s="3">
        <v>23</v>
      </c>
      <c r="C820" s="3" t="s">
        <v>83</v>
      </c>
      <c r="D820" s="3" t="s">
        <v>19</v>
      </c>
      <c r="E820" s="5">
        <v>4.01</v>
      </c>
      <c r="F820" s="3">
        <v>27</v>
      </c>
      <c r="G820" s="3" t="s">
        <v>94</v>
      </c>
      <c r="H820" s="3" t="s">
        <v>122</v>
      </c>
      <c r="I820" s="5">
        <v>8.99</v>
      </c>
      <c r="J820" s="3">
        <v>1</v>
      </c>
      <c r="K820" s="3" t="s">
        <v>95</v>
      </c>
      <c r="L820" s="3">
        <v>2</v>
      </c>
      <c r="M820" s="5">
        <v>0.14000000000000001</v>
      </c>
      <c r="N820" s="3" t="s">
        <v>104</v>
      </c>
    </row>
    <row r="821" spans="1:14" x14ac:dyDescent="0.25">
      <c r="A821" s="3" t="s">
        <v>924</v>
      </c>
      <c r="B821" s="3">
        <v>27</v>
      </c>
      <c r="C821" s="3" t="s">
        <v>93</v>
      </c>
      <c r="D821" s="3" t="s">
        <v>23</v>
      </c>
      <c r="E821" s="5">
        <v>6.01</v>
      </c>
      <c r="F821" s="3">
        <v>5</v>
      </c>
      <c r="G821" s="3" t="s">
        <v>89</v>
      </c>
      <c r="H821" s="3" t="s">
        <v>90</v>
      </c>
      <c r="I821" s="5">
        <v>17.989999999999998</v>
      </c>
      <c r="J821" s="3">
        <v>0</v>
      </c>
      <c r="K821" s="3" t="s">
        <v>86</v>
      </c>
      <c r="L821" s="3">
        <v>1</v>
      </c>
      <c r="M821" s="5">
        <v>1</v>
      </c>
      <c r="N821" s="3" t="s">
        <v>99</v>
      </c>
    </row>
    <row r="822" spans="1:14" x14ac:dyDescent="0.25">
      <c r="A822" s="3" t="s">
        <v>925</v>
      </c>
      <c r="B822" s="3">
        <v>62</v>
      </c>
      <c r="C822" s="3" t="s">
        <v>83</v>
      </c>
      <c r="D822" s="3" t="s">
        <v>19</v>
      </c>
      <c r="E822" s="5">
        <v>15.54</v>
      </c>
      <c r="F822" s="3">
        <v>51</v>
      </c>
      <c r="G822" s="3" t="s">
        <v>94</v>
      </c>
      <c r="H822" s="3" t="s">
        <v>90</v>
      </c>
      <c r="I822" s="5">
        <v>8.99</v>
      </c>
      <c r="J822" s="3">
        <v>1</v>
      </c>
      <c r="K822" s="3" t="s">
        <v>108</v>
      </c>
      <c r="L822" s="3">
        <v>4</v>
      </c>
      <c r="M822" s="5">
        <v>0.3</v>
      </c>
      <c r="N822" s="3" t="s">
        <v>91</v>
      </c>
    </row>
    <row r="823" spans="1:14" x14ac:dyDescent="0.25">
      <c r="A823" s="3" t="s">
        <v>926</v>
      </c>
      <c r="B823" s="3">
        <v>28</v>
      </c>
      <c r="C823" s="3" t="s">
        <v>106</v>
      </c>
      <c r="D823" s="3" t="s">
        <v>23</v>
      </c>
      <c r="E823" s="5">
        <v>5.32</v>
      </c>
      <c r="F823" s="3">
        <v>25</v>
      </c>
      <c r="G823" s="3" t="s">
        <v>84</v>
      </c>
      <c r="H823" s="3" t="s">
        <v>111</v>
      </c>
      <c r="I823" s="5">
        <v>17.989999999999998</v>
      </c>
      <c r="J823" s="3">
        <v>0</v>
      </c>
      <c r="K823" s="3" t="s">
        <v>102</v>
      </c>
      <c r="L823" s="3">
        <v>4</v>
      </c>
      <c r="M823" s="5">
        <v>0.2</v>
      </c>
      <c r="N823" s="3" t="s">
        <v>99</v>
      </c>
    </row>
    <row r="824" spans="1:14" x14ac:dyDescent="0.25">
      <c r="A824" s="3" t="s">
        <v>927</v>
      </c>
      <c r="B824" s="3">
        <v>45</v>
      </c>
      <c r="C824" s="3" t="s">
        <v>83</v>
      </c>
      <c r="D824" s="3" t="s">
        <v>21</v>
      </c>
      <c r="E824" s="5">
        <v>7.03</v>
      </c>
      <c r="F824" s="3">
        <v>2</v>
      </c>
      <c r="G824" s="3" t="s">
        <v>84</v>
      </c>
      <c r="H824" s="3" t="s">
        <v>111</v>
      </c>
      <c r="I824" s="5">
        <v>13.99</v>
      </c>
      <c r="J824" s="3">
        <v>0</v>
      </c>
      <c r="K824" s="3" t="s">
        <v>108</v>
      </c>
      <c r="L824" s="3">
        <v>2</v>
      </c>
      <c r="M824" s="5">
        <v>2.34</v>
      </c>
      <c r="N824" s="3" t="s">
        <v>96</v>
      </c>
    </row>
    <row r="825" spans="1:14" x14ac:dyDescent="0.25">
      <c r="A825" s="3" t="s">
        <v>928</v>
      </c>
      <c r="B825" s="3">
        <v>22</v>
      </c>
      <c r="C825" s="3" t="s">
        <v>93</v>
      </c>
      <c r="D825" s="3" t="s">
        <v>19</v>
      </c>
      <c r="E825" s="5">
        <v>5.42</v>
      </c>
      <c r="F825" s="3">
        <v>0</v>
      </c>
      <c r="G825" s="3" t="s">
        <v>84</v>
      </c>
      <c r="H825" s="3" t="s">
        <v>120</v>
      </c>
      <c r="I825" s="5">
        <v>8.99</v>
      </c>
      <c r="J825" s="3">
        <v>0</v>
      </c>
      <c r="K825" s="3" t="s">
        <v>108</v>
      </c>
      <c r="L825" s="3">
        <v>1</v>
      </c>
      <c r="M825" s="5">
        <v>5.42</v>
      </c>
      <c r="N825" s="3" t="s">
        <v>87</v>
      </c>
    </row>
    <row r="826" spans="1:14" x14ac:dyDescent="0.25">
      <c r="A826" s="3" t="s">
        <v>929</v>
      </c>
      <c r="B826" s="3">
        <v>66</v>
      </c>
      <c r="C826" s="3" t="s">
        <v>83</v>
      </c>
      <c r="D826" s="3" t="s">
        <v>19</v>
      </c>
      <c r="E826" s="5">
        <v>5.33</v>
      </c>
      <c r="F826" s="3">
        <v>36</v>
      </c>
      <c r="G826" s="3" t="s">
        <v>84</v>
      </c>
      <c r="H826" s="3" t="s">
        <v>90</v>
      </c>
      <c r="I826" s="5">
        <v>8.99</v>
      </c>
      <c r="J826" s="3">
        <v>1</v>
      </c>
      <c r="K826" s="3" t="s">
        <v>126</v>
      </c>
      <c r="L826" s="3">
        <v>2</v>
      </c>
      <c r="M826" s="5">
        <v>0.14000000000000001</v>
      </c>
      <c r="N826" s="3" t="s">
        <v>104</v>
      </c>
    </row>
    <row r="827" spans="1:14" x14ac:dyDescent="0.25">
      <c r="A827" s="3" t="s">
        <v>930</v>
      </c>
      <c r="B827" s="3">
        <v>49</v>
      </c>
      <c r="C827" s="3" t="s">
        <v>83</v>
      </c>
      <c r="D827" s="3" t="s">
        <v>21</v>
      </c>
      <c r="E827" s="5">
        <v>2.86</v>
      </c>
      <c r="F827" s="3">
        <v>30</v>
      </c>
      <c r="G827" s="3" t="s">
        <v>89</v>
      </c>
      <c r="H827" s="3" t="s">
        <v>122</v>
      </c>
      <c r="I827" s="5">
        <v>13.99</v>
      </c>
      <c r="J827" s="3">
        <v>1</v>
      </c>
      <c r="K827" s="3" t="s">
        <v>126</v>
      </c>
      <c r="L827" s="3">
        <v>3</v>
      </c>
      <c r="M827" s="5">
        <v>0.09</v>
      </c>
      <c r="N827" s="3" t="s">
        <v>96</v>
      </c>
    </row>
    <row r="828" spans="1:14" x14ac:dyDescent="0.25">
      <c r="A828" s="3" t="s">
        <v>931</v>
      </c>
      <c r="B828" s="3">
        <v>37</v>
      </c>
      <c r="C828" s="3" t="s">
        <v>83</v>
      </c>
      <c r="D828" s="3" t="s">
        <v>21</v>
      </c>
      <c r="E828" s="5">
        <v>11.76</v>
      </c>
      <c r="F828" s="3">
        <v>17</v>
      </c>
      <c r="G828" s="3" t="s">
        <v>98</v>
      </c>
      <c r="H828" s="3" t="s">
        <v>120</v>
      </c>
      <c r="I828" s="5">
        <v>13.99</v>
      </c>
      <c r="J828" s="3">
        <v>0</v>
      </c>
      <c r="K828" s="3" t="s">
        <v>95</v>
      </c>
      <c r="L828" s="3">
        <v>3</v>
      </c>
      <c r="M828" s="5">
        <v>0.65</v>
      </c>
      <c r="N828" s="3" t="s">
        <v>112</v>
      </c>
    </row>
    <row r="829" spans="1:14" x14ac:dyDescent="0.25">
      <c r="A829" s="3" t="s">
        <v>932</v>
      </c>
      <c r="B829" s="3">
        <v>60</v>
      </c>
      <c r="C829" s="3" t="s">
        <v>106</v>
      </c>
      <c r="D829" s="3" t="s">
        <v>21</v>
      </c>
      <c r="E829" s="5">
        <v>36.159999999999997</v>
      </c>
      <c r="F829" s="3">
        <v>42</v>
      </c>
      <c r="G829" s="3" t="s">
        <v>135</v>
      </c>
      <c r="H829" s="3" t="s">
        <v>85</v>
      </c>
      <c r="I829" s="5">
        <v>13.99</v>
      </c>
      <c r="J829" s="3">
        <v>0</v>
      </c>
      <c r="K829" s="3" t="s">
        <v>86</v>
      </c>
      <c r="L829" s="3">
        <v>5</v>
      </c>
      <c r="M829" s="5">
        <v>0.84</v>
      </c>
      <c r="N829" s="3" t="s">
        <v>96</v>
      </c>
    </row>
    <row r="830" spans="1:14" x14ac:dyDescent="0.25">
      <c r="A830" s="3" t="s">
        <v>933</v>
      </c>
      <c r="B830" s="3">
        <v>64</v>
      </c>
      <c r="C830" s="3" t="s">
        <v>106</v>
      </c>
      <c r="D830" s="3" t="s">
        <v>19</v>
      </c>
      <c r="E830" s="5">
        <v>0.27</v>
      </c>
      <c r="F830" s="3">
        <v>49</v>
      </c>
      <c r="G830" s="3" t="s">
        <v>114</v>
      </c>
      <c r="H830" s="3" t="s">
        <v>90</v>
      </c>
      <c r="I830" s="5">
        <v>8.99</v>
      </c>
      <c r="J830" s="3">
        <v>1</v>
      </c>
      <c r="K830" s="3" t="s">
        <v>95</v>
      </c>
      <c r="L830" s="3">
        <v>4</v>
      </c>
      <c r="M830" s="5">
        <v>0.01</v>
      </c>
      <c r="N830" s="3" t="s">
        <v>99</v>
      </c>
    </row>
    <row r="831" spans="1:14" x14ac:dyDescent="0.25">
      <c r="A831" s="3" t="s">
        <v>934</v>
      </c>
      <c r="B831" s="3">
        <v>21</v>
      </c>
      <c r="C831" s="3" t="s">
        <v>83</v>
      </c>
      <c r="D831" s="3" t="s">
        <v>21</v>
      </c>
      <c r="E831" s="5">
        <v>8.08</v>
      </c>
      <c r="F831" s="3">
        <v>16</v>
      </c>
      <c r="G831" s="3" t="s">
        <v>98</v>
      </c>
      <c r="H831" s="3" t="s">
        <v>111</v>
      </c>
      <c r="I831" s="5">
        <v>13.99</v>
      </c>
      <c r="J831" s="3">
        <v>0</v>
      </c>
      <c r="K831" s="3" t="s">
        <v>95</v>
      </c>
      <c r="L831" s="3">
        <v>4</v>
      </c>
      <c r="M831" s="5">
        <v>0.48</v>
      </c>
      <c r="N831" s="3" t="s">
        <v>87</v>
      </c>
    </row>
    <row r="832" spans="1:14" x14ac:dyDescent="0.25">
      <c r="A832" s="3" t="s">
        <v>935</v>
      </c>
      <c r="B832" s="3">
        <v>45</v>
      </c>
      <c r="C832" s="3" t="s">
        <v>93</v>
      </c>
      <c r="D832" s="3" t="s">
        <v>19</v>
      </c>
      <c r="E832" s="5">
        <v>7.13</v>
      </c>
      <c r="F832" s="3">
        <v>8</v>
      </c>
      <c r="G832" s="3" t="s">
        <v>98</v>
      </c>
      <c r="H832" s="3" t="s">
        <v>90</v>
      </c>
      <c r="I832" s="5">
        <v>8.99</v>
      </c>
      <c r="J832" s="3">
        <v>0</v>
      </c>
      <c r="K832" s="3" t="s">
        <v>126</v>
      </c>
      <c r="L832" s="3">
        <v>3</v>
      </c>
      <c r="M832" s="5">
        <v>0.79</v>
      </c>
      <c r="N832" s="3" t="s">
        <v>99</v>
      </c>
    </row>
    <row r="833" spans="1:14" x14ac:dyDescent="0.25">
      <c r="A833" s="3" t="s">
        <v>936</v>
      </c>
      <c r="B833" s="3">
        <v>47</v>
      </c>
      <c r="C833" s="3" t="s">
        <v>93</v>
      </c>
      <c r="D833" s="3" t="s">
        <v>21</v>
      </c>
      <c r="E833" s="5">
        <v>4.13</v>
      </c>
      <c r="F833" s="3">
        <v>30</v>
      </c>
      <c r="G833" s="3" t="s">
        <v>114</v>
      </c>
      <c r="H833" s="3" t="s">
        <v>122</v>
      </c>
      <c r="I833" s="5">
        <v>13.99</v>
      </c>
      <c r="J833" s="3">
        <v>1</v>
      </c>
      <c r="K833" s="3" t="s">
        <v>86</v>
      </c>
      <c r="L833" s="3">
        <v>2</v>
      </c>
      <c r="M833" s="5">
        <v>0.13</v>
      </c>
      <c r="N833" s="3" t="s">
        <v>99</v>
      </c>
    </row>
    <row r="834" spans="1:14" x14ac:dyDescent="0.25">
      <c r="A834" s="3" t="s">
        <v>937</v>
      </c>
      <c r="B834" s="3">
        <v>60</v>
      </c>
      <c r="C834" s="3" t="s">
        <v>93</v>
      </c>
      <c r="D834" s="3" t="s">
        <v>23</v>
      </c>
      <c r="E834" s="5">
        <v>12.6</v>
      </c>
      <c r="F834" s="3">
        <v>33</v>
      </c>
      <c r="G834" s="3" t="s">
        <v>89</v>
      </c>
      <c r="H834" s="3" t="s">
        <v>120</v>
      </c>
      <c r="I834" s="5">
        <v>17.989999999999998</v>
      </c>
      <c r="J834" s="3">
        <v>1</v>
      </c>
      <c r="K834" s="3" t="s">
        <v>86</v>
      </c>
      <c r="L834" s="3">
        <v>2</v>
      </c>
      <c r="M834" s="5">
        <v>0.37</v>
      </c>
      <c r="N834" s="3" t="s">
        <v>91</v>
      </c>
    </row>
    <row r="835" spans="1:14" x14ac:dyDescent="0.25">
      <c r="A835" s="3" t="s">
        <v>938</v>
      </c>
      <c r="B835" s="3">
        <v>60</v>
      </c>
      <c r="C835" s="3" t="s">
        <v>83</v>
      </c>
      <c r="D835" s="3" t="s">
        <v>21</v>
      </c>
      <c r="E835" s="5">
        <v>0.62</v>
      </c>
      <c r="F835" s="3">
        <v>48</v>
      </c>
      <c r="G835" s="3" t="s">
        <v>84</v>
      </c>
      <c r="H835" s="3" t="s">
        <v>85</v>
      </c>
      <c r="I835" s="5">
        <v>13.99</v>
      </c>
      <c r="J835" s="3">
        <v>1</v>
      </c>
      <c r="K835" s="3" t="s">
        <v>95</v>
      </c>
      <c r="L835" s="3">
        <v>4</v>
      </c>
      <c r="M835" s="5">
        <v>0.01</v>
      </c>
      <c r="N835" s="3" t="s">
        <v>117</v>
      </c>
    </row>
    <row r="836" spans="1:14" x14ac:dyDescent="0.25">
      <c r="A836" s="3" t="s">
        <v>939</v>
      </c>
      <c r="B836" s="3">
        <v>28</v>
      </c>
      <c r="C836" s="3" t="s">
        <v>106</v>
      </c>
      <c r="D836" s="3" t="s">
        <v>21</v>
      </c>
      <c r="E836" s="5">
        <v>2.6</v>
      </c>
      <c r="F836" s="3">
        <v>45</v>
      </c>
      <c r="G836" s="3" t="s">
        <v>89</v>
      </c>
      <c r="H836" s="3" t="s">
        <v>111</v>
      </c>
      <c r="I836" s="5">
        <v>13.99</v>
      </c>
      <c r="J836" s="3">
        <v>1</v>
      </c>
      <c r="K836" s="3" t="s">
        <v>126</v>
      </c>
      <c r="L836" s="3">
        <v>2</v>
      </c>
      <c r="M836" s="5">
        <v>0.06</v>
      </c>
      <c r="N836" s="3" t="s">
        <v>91</v>
      </c>
    </row>
    <row r="837" spans="1:14" x14ac:dyDescent="0.25">
      <c r="A837" s="3" t="s">
        <v>940</v>
      </c>
      <c r="B837" s="3">
        <v>25</v>
      </c>
      <c r="C837" s="3" t="s">
        <v>93</v>
      </c>
      <c r="D837" s="3" t="s">
        <v>21</v>
      </c>
      <c r="E837" s="5">
        <v>3.17</v>
      </c>
      <c r="F837" s="3">
        <v>32</v>
      </c>
      <c r="G837" s="3" t="s">
        <v>89</v>
      </c>
      <c r="H837" s="3" t="s">
        <v>120</v>
      </c>
      <c r="I837" s="5">
        <v>13.99</v>
      </c>
      <c r="J837" s="3">
        <v>1</v>
      </c>
      <c r="K837" s="3" t="s">
        <v>102</v>
      </c>
      <c r="L837" s="3">
        <v>5</v>
      </c>
      <c r="M837" s="5">
        <v>0.1</v>
      </c>
      <c r="N837" s="3" t="s">
        <v>117</v>
      </c>
    </row>
    <row r="838" spans="1:14" x14ac:dyDescent="0.25">
      <c r="A838" s="3" t="s">
        <v>941</v>
      </c>
      <c r="B838" s="3">
        <v>19</v>
      </c>
      <c r="C838" s="3" t="s">
        <v>83</v>
      </c>
      <c r="D838" s="3" t="s">
        <v>21</v>
      </c>
      <c r="E838" s="5">
        <v>3.16</v>
      </c>
      <c r="F838" s="3">
        <v>43</v>
      </c>
      <c r="G838" s="3" t="s">
        <v>98</v>
      </c>
      <c r="H838" s="3" t="s">
        <v>90</v>
      </c>
      <c r="I838" s="5">
        <v>13.99</v>
      </c>
      <c r="J838" s="3">
        <v>1</v>
      </c>
      <c r="K838" s="3" t="s">
        <v>86</v>
      </c>
      <c r="L838" s="3">
        <v>1</v>
      </c>
      <c r="M838" s="5">
        <v>7.0000000000000007E-2</v>
      </c>
      <c r="N838" s="3" t="s">
        <v>99</v>
      </c>
    </row>
    <row r="839" spans="1:14" x14ac:dyDescent="0.25">
      <c r="A839" s="3" t="s">
        <v>942</v>
      </c>
      <c r="B839" s="3">
        <v>25</v>
      </c>
      <c r="C839" s="3" t="s">
        <v>93</v>
      </c>
      <c r="D839" s="3" t="s">
        <v>23</v>
      </c>
      <c r="E839" s="5">
        <v>0.64</v>
      </c>
      <c r="F839" s="3">
        <v>32</v>
      </c>
      <c r="G839" s="3" t="s">
        <v>94</v>
      </c>
      <c r="H839" s="3" t="s">
        <v>111</v>
      </c>
      <c r="I839" s="5">
        <v>17.989999999999998</v>
      </c>
      <c r="J839" s="3">
        <v>1</v>
      </c>
      <c r="K839" s="3" t="s">
        <v>86</v>
      </c>
      <c r="L839" s="3">
        <v>4</v>
      </c>
      <c r="M839" s="5">
        <v>0.02</v>
      </c>
      <c r="N839" s="3" t="s">
        <v>104</v>
      </c>
    </row>
    <row r="840" spans="1:14" x14ac:dyDescent="0.25">
      <c r="A840" s="3" t="s">
        <v>943</v>
      </c>
      <c r="B840" s="3">
        <v>58</v>
      </c>
      <c r="C840" s="3" t="s">
        <v>93</v>
      </c>
      <c r="D840" s="3" t="s">
        <v>21</v>
      </c>
      <c r="E840" s="5">
        <v>5.63</v>
      </c>
      <c r="F840" s="3">
        <v>4</v>
      </c>
      <c r="G840" s="3" t="s">
        <v>84</v>
      </c>
      <c r="H840" s="3" t="s">
        <v>85</v>
      </c>
      <c r="I840" s="5">
        <v>13.99</v>
      </c>
      <c r="J840" s="3">
        <v>0</v>
      </c>
      <c r="K840" s="3" t="s">
        <v>86</v>
      </c>
      <c r="L840" s="3">
        <v>5</v>
      </c>
      <c r="M840" s="5">
        <v>1.1299999999999999</v>
      </c>
      <c r="N840" s="3" t="s">
        <v>117</v>
      </c>
    </row>
    <row r="841" spans="1:14" x14ac:dyDescent="0.25">
      <c r="A841" s="3" t="s">
        <v>944</v>
      </c>
      <c r="B841" s="3">
        <v>31</v>
      </c>
      <c r="C841" s="3" t="s">
        <v>93</v>
      </c>
      <c r="D841" s="3" t="s">
        <v>23</v>
      </c>
      <c r="E841" s="5">
        <v>20.73</v>
      </c>
      <c r="F841" s="3">
        <v>60</v>
      </c>
      <c r="G841" s="3" t="s">
        <v>114</v>
      </c>
      <c r="H841" s="3" t="s">
        <v>122</v>
      </c>
      <c r="I841" s="5">
        <v>17.989999999999998</v>
      </c>
      <c r="J841" s="3">
        <v>0</v>
      </c>
      <c r="K841" s="3" t="s">
        <v>86</v>
      </c>
      <c r="L841" s="3">
        <v>4</v>
      </c>
      <c r="M841" s="5">
        <v>0.34</v>
      </c>
      <c r="N841" s="3" t="s">
        <v>91</v>
      </c>
    </row>
    <row r="842" spans="1:14" x14ac:dyDescent="0.25">
      <c r="A842" s="3" t="s">
        <v>945</v>
      </c>
      <c r="B842" s="3">
        <v>54</v>
      </c>
      <c r="C842" s="3" t="s">
        <v>93</v>
      </c>
      <c r="D842" s="3" t="s">
        <v>21</v>
      </c>
      <c r="E842" s="5">
        <v>6.26</v>
      </c>
      <c r="F842" s="3">
        <v>47</v>
      </c>
      <c r="G842" s="3" t="s">
        <v>114</v>
      </c>
      <c r="H842" s="3" t="s">
        <v>120</v>
      </c>
      <c r="I842" s="5">
        <v>13.99</v>
      </c>
      <c r="J842" s="3">
        <v>1</v>
      </c>
      <c r="K842" s="3" t="s">
        <v>126</v>
      </c>
      <c r="L842" s="3">
        <v>2</v>
      </c>
      <c r="M842" s="5">
        <v>0.13</v>
      </c>
      <c r="N842" s="3" t="s">
        <v>96</v>
      </c>
    </row>
    <row r="843" spans="1:14" x14ac:dyDescent="0.25">
      <c r="A843" s="3" t="s">
        <v>946</v>
      </c>
      <c r="B843" s="3">
        <v>65</v>
      </c>
      <c r="C843" s="3" t="s">
        <v>93</v>
      </c>
      <c r="D843" s="3" t="s">
        <v>21</v>
      </c>
      <c r="E843" s="5">
        <v>34.39</v>
      </c>
      <c r="F843" s="3">
        <v>19</v>
      </c>
      <c r="G843" s="3" t="s">
        <v>94</v>
      </c>
      <c r="H843" s="3" t="s">
        <v>85</v>
      </c>
      <c r="I843" s="5">
        <v>13.99</v>
      </c>
      <c r="J843" s="3">
        <v>0</v>
      </c>
      <c r="K843" s="3" t="s">
        <v>126</v>
      </c>
      <c r="L843" s="3">
        <v>3</v>
      </c>
      <c r="M843" s="5">
        <v>1.72</v>
      </c>
      <c r="N843" s="3" t="s">
        <v>104</v>
      </c>
    </row>
    <row r="844" spans="1:14" x14ac:dyDescent="0.25">
      <c r="A844" s="3" t="s">
        <v>947</v>
      </c>
      <c r="B844" s="3">
        <v>26</v>
      </c>
      <c r="C844" s="3" t="s">
        <v>93</v>
      </c>
      <c r="D844" s="3" t="s">
        <v>23</v>
      </c>
      <c r="E844" s="5">
        <v>7.33</v>
      </c>
      <c r="F844" s="3">
        <v>30</v>
      </c>
      <c r="G844" s="3" t="s">
        <v>98</v>
      </c>
      <c r="H844" s="3" t="s">
        <v>111</v>
      </c>
      <c r="I844" s="5">
        <v>17.989999999999998</v>
      </c>
      <c r="J844" s="3">
        <v>0</v>
      </c>
      <c r="K844" s="3" t="s">
        <v>86</v>
      </c>
      <c r="L844" s="3">
        <v>1</v>
      </c>
      <c r="M844" s="5">
        <v>0.24</v>
      </c>
      <c r="N844" s="3" t="s">
        <v>91</v>
      </c>
    </row>
    <row r="845" spans="1:14" x14ac:dyDescent="0.25">
      <c r="A845" s="3" t="s">
        <v>948</v>
      </c>
      <c r="B845" s="3">
        <v>32</v>
      </c>
      <c r="C845" s="3" t="s">
        <v>83</v>
      </c>
      <c r="D845" s="3" t="s">
        <v>19</v>
      </c>
      <c r="E845" s="5">
        <v>1.96</v>
      </c>
      <c r="F845" s="3">
        <v>49</v>
      </c>
      <c r="G845" s="3" t="s">
        <v>135</v>
      </c>
      <c r="H845" s="3" t="s">
        <v>111</v>
      </c>
      <c r="I845" s="5">
        <v>8.99</v>
      </c>
      <c r="J845" s="3">
        <v>1</v>
      </c>
      <c r="K845" s="3" t="s">
        <v>108</v>
      </c>
      <c r="L845" s="3">
        <v>4</v>
      </c>
      <c r="M845" s="5">
        <v>0.04</v>
      </c>
      <c r="N845" s="3" t="s">
        <v>117</v>
      </c>
    </row>
    <row r="846" spans="1:14" x14ac:dyDescent="0.25">
      <c r="A846" s="3" t="s">
        <v>949</v>
      </c>
      <c r="B846" s="3">
        <v>32</v>
      </c>
      <c r="C846" s="3" t="s">
        <v>106</v>
      </c>
      <c r="D846" s="3" t="s">
        <v>19</v>
      </c>
      <c r="E846" s="5">
        <v>8.25</v>
      </c>
      <c r="F846" s="3">
        <v>59</v>
      </c>
      <c r="G846" s="3" t="s">
        <v>84</v>
      </c>
      <c r="H846" s="3" t="s">
        <v>85</v>
      </c>
      <c r="I846" s="5">
        <v>8.99</v>
      </c>
      <c r="J846" s="3">
        <v>1</v>
      </c>
      <c r="K846" s="3" t="s">
        <v>108</v>
      </c>
      <c r="L846" s="3">
        <v>4</v>
      </c>
      <c r="M846" s="5">
        <v>0.14000000000000001</v>
      </c>
      <c r="N846" s="3" t="s">
        <v>87</v>
      </c>
    </row>
    <row r="847" spans="1:14" x14ac:dyDescent="0.25">
      <c r="A847" s="3" t="s">
        <v>950</v>
      </c>
      <c r="B847" s="3">
        <v>52</v>
      </c>
      <c r="C847" s="3" t="s">
        <v>106</v>
      </c>
      <c r="D847" s="3" t="s">
        <v>21</v>
      </c>
      <c r="E847" s="5">
        <v>28.47</v>
      </c>
      <c r="F847" s="3">
        <v>15</v>
      </c>
      <c r="G847" s="3" t="s">
        <v>89</v>
      </c>
      <c r="H847" s="3" t="s">
        <v>111</v>
      </c>
      <c r="I847" s="5">
        <v>13.99</v>
      </c>
      <c r="J847" s="3">
        <v>0</v>
      </c>
      <c r="K847" s="3" t="s">
        <v>126</v>
      </c>
      <c r="L847" s="3">
        <v>1</v>
      </c>
      <c r="M847" s="5">
        <v>1.78</v>
      </c>
      <c r="N847" s="3" t="s">
        <v>96</v>
      </c>
    </row>
    <row r="848" spans="1:14" x14ac:dyDescent="0.25">
      <c r="A848" s="3" t="s">
        <v>951</v>
      </c>
      <c r="B848" s="3">
        <v>67</v>
      </c>
      <c r="C848" s="3" t="s">
        <v>106</v>
      </c>
      <c r="D848" s="3" t="s">
        <v>19</v>
      </c>
      <c r="E848" s="5">
        <v>1.74</v>
      </c>
      <c r="F848" s="3">
        <v>4</v>
      </c>
      <c r="G848" s="3" t="s">
        <v>89</v>
      </c>
      <c r="H848" s="3" t="s">
        <v>90</v>
      </c>
      <c r="I848" s="5">
        <v>8.99</v>
      </c>
      <c r="J848" s="3">
        <v>1</v>
      </c>
      <c r="K848" s="3" t="s">
        <v>86</v>
      </c>
      <c r="L848" s="3">
        <v>2</v>
      </c>
      <c r="M848" s="5">
        <v>0.35</v>
      </c>
      <c r="N848" s="3" t="s">
        <v>87</v>
      </c>
    </row>
    <row r="849" spans="1:14" x14ac:dyDescent="0.25">
      <c r="A849" s="3" t="s">
        <v>952</v>
      </c>
      <c r="B849" s="3">
        <v>37</v>
      </c>
      <c r="C849" s="3" t="s">
        <v>106</v>
      </c>
      <c r="D849" s="3" t="s">
        <v>19</v>
      </c>
      <c r="E849" s="5">
        <v>21.82</v>
      </c>
      <c r="F849" s="3">
        <v>40</v>
      </c>
      <c r="G849" s="3" t="s">
        <v>89</v>
      </c>
      <c r="H849" s="3" t="s">
        <v>122</v>
      </c>
      <c r="I849" s="5">
        <v>8.99</v>
      </c>
      <c r="J849" s="3">
        <v>0</v>
      </c>
      <c r="K849" s="3" t="s">
        <v>126</v>
      </c>
      <c r="L849" s="3">
        <v>2</v>
      </c>
      <c r="M849" s="5">
        <v>0.53</v>
      </c>
      <c r="N849" s="3" t="s">
        <v>96</v>
      </c>
    </row>
    <row r="850" spans="1:14" x14ac:dyDescent="0.25">
      <c r="A850" s="3" t="s">
        <v>953</v>
      </c>
      <c r="B850" s="3">
        <v>68</v>
      </c>
      <c r="C850" s="3" t="s">
        <v>93</v>
      </c>
      <c r="D850" s="3" t="s">
        <v>23</v>
      </c>
      <c r="E850" s="5">
        <v>13.41</v>
      </c>
      <c r="F850" s="3">
        <v>35</v>
      </c>
      <c r="G850" s="3" t="s">
        <v>135</v>
      </c>
      <c r="H850" s="3" t="s">
        <v>90</v>
      </c>
      <c r="I850" s="5">
        <v>17.989999999999998</v>
      </c>
      <c r="J850" s="3">
        <v>1</v>
      </c>
      <c r="K850" s="3" t="s">
        <v>95</v>
      </c>
      <c r="L850" s="3">
        <v>1</v>
      </c>
      <c r="M850" s="5">
        <v>0.37</v>
      </c>
      <c r="N850" s="3" t="s">
        <v>87</v>
      </c>
    </row>
    <row r="851" spans="1:14" x14ac:dyDescent="0.25">
      <c r="A851" s="3" t="s">
        <v>954</v>
      </c>
      <c r="B851" s="3">
        <v>38</v>
      </c>
      <c r="C851" s="3" t="s">
        <v>83</v>
      </c>
      <c r="D851" s="3" t="s">
        <v>21</v>
      </c>
      <c r="E851" s="5">
        <v>3.39</v>
      </c>
      <c r="F851" s="3">
        <v>35</v>
      </c>
      <c r="G851" s="3" t="s">
        <v>114</v>
      </c>
      <c r="H851" s="3" t="s">
        <v>120</v>
      </c>
      <c r="I851" s="5">
        <v>13.99</v>
      </c>
      <c r="J851" s="3">
        <v>1</v>
      </c>
      <c r="K851" s="3" t="s">
        <v>102</v>
      </c>
      <c r="L851" s="3">
        <v>1</v>
      </c>
      <c r="M851" s="5">
        <v>0.09</v>
      </c>
      <c r="N851" s="3" t="s">
        <v>96</v>
      </c>
    </row>
    <row r="852" spans="1:14" x14ac:dyDescent="0.25">
      <c r="A852" s="3" t="s">
        <v>955</v>
      </c>
      <c r="B852" s="3">
        <v>61</v>
      </c>
      <c r="C852" s="3" t="s">
        <v>93</v>
      </c>
      <c r="D852" s="3" t="s">
        <v>23</v>
      </c>
      <c r="E852" s="5">
        <v>54.86</v>
      </c>
      <c r="F852" s="3">
        <v>27</v>
      </c>
      <c r="G852" s="3" t="s">
        <v>84</v>
      </c>
      <c r="H852" s="3" t="s">
        <v>90</v>
      </c>
      <c r="I852" s="5">
        <v>17.989999999999998</v>
      </c>
      <c r="J852" s="3">
        <v>0</v>
      </c>
      <c r="K852" s="3" t="s">
        <v>86</v>
      </c>
      <c r="L852" s="3">
        <v>2</v>
      </c>
      <c r="M852" s="5">
        <v>1.96</v>
      </c>
      <c r="N852" s="3" t="s">
        <v>117</v>
      </c>
    </row>
    <row r="853" spans="1:14" x14ac:dyDescent="0.25">
      <c r="A853" s="3" t="s">
        <v>956</v>
      </c>
      <c r="B853" s="3">
        <v>40</v>
      </c>
      <c r="C853" s="3" t="s">
        <v>93</v>
      </c>
      <c r="D853" s="3" t="s">
        <v>19</v>
      </c>
      <c r="E853" s="5">
        <v>23.97</v>
      </c>
      <c r="F853" s="3">
        <v>48</v>
      </c>
      <c r="G853" s="3" t="s">
        <v>114</v>
      </c>
      <c r="H853" s="3" t="s">
        <v>120</v>
      </c>
      <c r="I853" s="5">
        <v>8.99</v>
      </c>
      <c r="J853" s="3">
        <v>0</v>
      </c>
      <c r="K853" s="3" t="s">
        <v>102</v>
      </c>
      <c r="L853" s="3">
        <v>5</v>
      </c>
      <c r="M853" s="5">
        <v>0.49</v>
      </c>
      <c r="N853" s="3" t="s">
        <v>87</v>
      </c>
    </row>
    <row r="854" spans="1:14" x14ac:dyDescent="0.25">
      <c r="A854" s="3" t="s">
        <v>957</v>
      </c>
      <c r="B854" s="3">
        <v>56</v>
      </c>
      <c r="C854" s="3" t="s">
        <v>106</v>
      </c>
      <c r="D854" s="3" t="s">
        <v>19</v>
      </c>
      <c r="E854" s="5">
        <v>3.29</v>
      </c>
      <c r="F854" s="3">
        <v>58</v>
      </c>
      <c r="G854" s="3" t="s">
        <v>89</v>
      </c>
      <c r="H854" s="3" t="s">
        <v>90</v>
      </c>
      <c r="I854" s="5">
        <v>8.99</v>
      </c>
      <c r="J854" s="3">
        <v>1</v>
      </c>
      <c r="K854" s="3" t="s">
        <v>102</v>
      </c>
      <c r="L854" s="3">
        <v>1</v>
      </c>
      <c r="M854" s="5">
        <v>0.06</v>
      </c>
      <c r="N854" s="3" t="s">
        <v>87</v>
      </c>
    </row>
    <row r="855" spans="1:14" x14ac:dyDescent="0.25">
      <c r="A855" s="3" t="s">
        <v>958</v>
      </c>
      <c r="B855" s="3">
        <v>68</v>
      </c>
      <c r="C855" s="3" t="s">
        <v>83</v>
      </c>
      <c r="D855" s="3" t="s">
        <v>19</v>
      </c>
      <c r="E855" s="5">
        <v>2.2799999999999998</v>
      </c>
      <c r="F855" s="3">
        <v>60</v>
      </c>
      <c r="G855" s="3" t="s">
        <v>135</v>
      </c>
      <c r="H855" s="3" t="s">
        <v>122</v>
      </c>
      <c r="I855" s="5">
        <v>8.99</v>
      </c>
      <c r="J855" s="3">
        <v>1</v>
      </c>
      <c r="K855" s="3" t="s">
        <v>102</v>
      </c>
      <c r="L855" s="3">
        <v>2</v>
      </c>
      <c r="M855" s="5">
        <v>0.04</v>
      </c>
      <c r="N855" s="3" t="s">
        <v>117</v>
      </c>
    </row>
    <row r="856" spans="1:14" x14ac:dyDescent="0.25">
      <c r="A856" s="3" t="s">
        <v>959</v>
      </c>
      <c r="B856" s="3">
        <v>54</v>
      </c>
      <c r="C856" s="3" t="s">
        <v>83</v>
      </c>
      <c r="D856" s="3" t="s">
        <v>21</v>
      </c>
      <c r="E856" s="5">
        <v>0.37</v>
      </c>
      <c r="F856" s="3">
        <v>39</v>
      </c>
      <c r="G856" s="3" t="s">
        <v>135</v>
      </c>
      <c r="H856" s="3" t="s">
        <v>122</v>
      </c>
      <c r="I856" s="5">
        <v>13.99</v>
      </c>
      <c r="J856" s="3">
        <v>1</v>
      </c>
      <c r="K856" s="3" t="s">
        <v>126</v>
      </c>
      <c r="L856" s="3">
        <v>4</v>
      </c>
      <c r="M856" s="5">
        <v>0.01</v>
      </c>
      <c r="N856" s="3" t="s">
        <v>91</v>
      </c>
    </row>
    <row r="857" spans="1:14" x14ac:dyDescent="0.25">
      <c r="A857" s="3" t="s">
        <v>960</v>
      </c>
      <c r="B857" s="3">
        <v>32</v>
      </c>
      <c r="C857" s="3" t="s">
        <v>83</v>
      </c>
      <c r="D857" s="3" t="s">
        <v>23</v>
      </c>
      <c r="E857" s="5">
        <v>14</v>
      </c>
      <c r="F857" s="3">
        <v>44</v>
      </c>
      <c r="G857" s="3" t="s">
        <v>89</v>
      </c>
      <c r="H857" s="3" t="s">
        <v>111</v>
      </c>
      <c r="I857" s="5">
        <v>17.989999999999998</v>
      </c>
      <c r="J857" s="3">
        <v>1</v>
      </c>
      <c r="K857" s="3" t="s">
        <v>102</v>
      </c>
      <c r="L857" s="3">
        <v>1</v>
      </c>
      <c r="M857" s="5">
        <v>0.31</v>
      </c>
      <c r="N857" s="3" t="s">
        <v>91</v>
      </c>
    </row>
    <row r="858" spans="1:14" x14ac:dyDescent="0.25">
      <c r="A858" s="3" t="s">
        <v>961</v>
      </c>
      <c r="B858" s="3">
        <v>59</v>
      </c>
      <c r="C858" s="3" t="s">
        <v>93</v>
      </c>
      <c r="D858" s="3" t="s">
        <v>21</v>
      </c>
      <c r="E858" s="5">
        <v>5.26</v>
      </c>
      <c r="F858" s="3">
        <v>5</v>
      </c>
      <c r="G858" s="3" t="s">
        <v>84</v>
      </c>
      <c r="H858" s="3" t="s">
        <v>111</v>
      </c>
      <c r="I858" s="5">
        <v>13.99</v>
      </c>
      <c r="J858" s="3">
        <v>0</v>
      </c>
      <c r="K858" s="3" t="s">
        <v>95</v>
      </c>
      <c r="L858" s="3">
        <v>1</v>
      </c>
      <c r="M858" s="5">
        <v>0.88</v>
      </c>
      <c r="N858" s="3" t="s">
        <v>117</v>
      </c>
    </row>
    <row r="859" spans="1:14" x14ac:dyDescent="0.25">
      <c r="A859" s="3" t="s">
        <v>962</v>
      </c>
      <c r="B859" s="3">
        <v>24</v>
      </c>
      <c r="C859" s="3" t="s">
        <v>83</v>
      </c>
      <c r="D859" s="3" t="s">
        <v>21</v>
      </c>
      <c r="E859" s="5">
        <v>18.29</v>
      </c>
      <c r="F859" s="3">
        <v>52</v>
      </c>
      <c r="G859" s="3" t="s">
        <v>135</v>
      </c>
      <c r="H859" s="3" t="s">
        <v>122</v>
      </c>
      <c r="I859" s="5">
        <v>13.99</v>
      </c>
      <c r="J859" s="3">
        <v>0</v>
      </c>
      <c r="K859" s="3" t="s">
        <v>108</v>
      </c>
      <c r="L859" s="3">
        <v>4</v>
      </c>
      <c r="M859" s="5">
        <v>0.35</v>
      </c>
      <c r="N859" s="3" t="s">
        <v>112</v>
      </c>
    </row>
    <row r="860" spans="1:14" x14ac:dyDescent="0.25">
      <c r="A860" s="3" t="s">
        <v>963</v>
      </c>
      <c r="B860" s="3">
        <v>21</v>
      </c>
      <c r="C860" s="3" t="s">
        <v>93</v>
      </c>
      <c r="D860" s="3" t="s">
        <v>21</v>
      </c>
      <c r="E860" s="5">
        <v>0.74</v>
      </c>
      <c r="F860" s="3">
        <v>16</v>
      </c>
      <c r="G860" s="3" t="s">
        <v>94</v>
      </c>
      <c r="H860" s="3" t="s">
        <v>120</v>
      </c>
      <c r="I860" s="5">
        <v>13.99</v>
      </c>
      <c r="J860" s="3">
        <v>0</v>
      </c>
      <c r="K860" s="3" t="s">
        <v>126</v>
      </c>
      <c r="L860" s="3">
        <v>5</v>
      </c>
      <c r="M860" s="5">
        <v>0.04</v>
      </c>
      <c r="N860" s="3" t="s">
        <v>104</v>
      </c>
    </row>
    <row r="861" spans="1:14" x14ac:dyDescent="0.25">
      <c r="A861" s="3" t="s">
        <v>964</v>
      </c>
      <c r="B861" s="3">
        <v>66</v>
      </c>
      <c r="C861" s="3" t="s">
        <v>83</v>
      </c>
      <c r="D861" s="3" t="s">
        <v>21</v>
      </c>
      <c r="E861" s="5">
        <v>29.93</v>
      </c>
      <c r="F861" s="3">
        <v>46</v>
      </c>
      <c r="G861" s="3" t="s">
        <v>84</v>
      </c>
      <c r="H861" s="3" t="s">
        <v>90</v>
      </c>
      <c r="I861" s="5">
        <v>13.99</v>
      </c>
      <c r="J861" s="3">
        <v>0</v>
      </c>
      <c r="K861" s="3" t="s">
        <v>126</v>
      </c>
      <c r="L861" s="3">
        <v>5</v>
      </c>
      <c r="M861" s="5">
        <v>0.64</v>
      </c>
      <c r="N861" s="3" t="s">
        <v>91</v>
      </c>
    </row>
    <row r="862" spans="1:14" x14ac:dyDescent="0.25">
      <c r="A862" s="3" t="s">
        <v>965</v>
      </c>
      <c r="B862" s="3">
        <v>26</v>
      </c>
      <c r="C862" s="3" t="s">
        <v>83</v>
      </c>
      <c r="D862" s="3" t="s">
        <v>23</v>
      </c>
      <c r="E862" s="5">
        <v>3.77</v>
      </c>
      <c r="F862" s="3">
        <v>52</v>
      </c>
      <c r="G862" s="3" t="s">
        <v>84</v>
      </c>
      <c r="H862" s="3" t="s">
        <v>85</v>
      </c>
      <c r="I862" s="5">
        <v>17.989999999999998</v>
      </c>
      <c r="J862" s="3">
        <v>1</v>
      </c>
      <c r="K862" s="3" t="s">
        <v>95</v>
      </c>
      <c r="L862" s="3">
        <v>4</v>
      </c>
      <c r="M862" s="5">
        <v>7.0000000000000007E-2</v>
      </c>
      <c r="N862" s="3" t="s">
        <v>112</v>
      </c>
    </row>
    <row r="863" spans="1:14" x14ac:dyDescent="0.25">
      <c r="A863" s="3" t="s">
        <v>966</v>
      </c>
      <c r="B863" s="3">
        <v>51</v>
      </c>
      <c r="C863" s="3" t="s">
        <v>83</v>
      </c>
      <c r="D863" s="3" t="s">
        <v>19</v>
      </c>
      <c r="E863" s="5">
        <v>15.14</v>
      </c>
      <c r="F863" s="3">
        <v>17</v>
      </c>
      <c r="G863" s="3" t="s">
        <v>135</v>
      </c>
      <c r="H863" s="3" t="s">
        <v>120</v>
      </c>
      <c r="I863" s="5">
        <v>8.99</v>
      </c>
      <c r="J863" s="3">
        <v>0</v>
      </c>
      <c r="K863" s="3" t="s">
        <v>86</v>
      </c>
      <c r="L863" s="3">
        <v>4</v>
      </c>
      <c r="M863" s="5">
        <v>0.84</v>
      </c>
      <c r="N863" s="3" t="s">
        <v>117</v>
      </c>
    </row>
    <row r="864" spans="1:14" x14ac:dyDescent="0.25">
      <c r="A864" s="3" t="s">
        <v>967</v>
      </c>
      <c r="B864" s="3">
        <v>18</v>
      </c>
      <c r="C864" s="3" t="s">
        <v>83</v>
      </c>
      <c r="D864" s="3" t="s">
        <v>19</v>
      </c>
      <c r="E864" s="5">
        <v>0.67</v>
      </c>
      <c r="F864" s="3">
        <v>11</v>
      </c>
      <c r="G864" s="3" t="s">
        <v>94</v>
      </c>
      <c r="H864" s="3" t="s">
        <v>111</v>
      </c>
      <c r="I864" s="5">
        <v>8.99</v>
      </c>
      <c r="J864" s="3">
        <v>1</v>
      </c>
      <c r="K864" s="3" t="s">
        <v>86</v>
      </c>
      <c r="L864" s="3">
        <v>4</v>
      </c>
      <c r="M864" s="5">
        <v>0.06</v>
      </c>
      <c r="N864" s="3" t="s">
        <v>117</v>
      </c>
    </row>
    <row r="865" spans="1:14" x14ac:dyDescent="0.25">
      <c r="A865" s="3" t="s">
        <v>968</v>
      </c>
      <c r="B865" s="3">
        <v>29</v>
      </c>
      <c r="C865" s="3" t="s">
        <v>106</v>
      </c>
      <c r="D865" s="3" t="s">
        <v>23</v>
      </c>
      <c r="E865" s="5">
        <v>9.2200000000000006</v>
      </c>
      <c r="F865" s="3">
        <v>6</v>
      </c>
      <c r="G865" s="3" t="s">
        <v>114</v>
      </c>
      <c r="H865" s="3" t="s">
        <v>111</v>
      </c>
      <c r="I865" s="5">
        <v>17.989999999999998</v>
      </c>
      <c r="J865" s="3">
        <v>0</v>
      </c>
      <c r="K865" s="3" t="s">
        <v>102</v>
      </c>
      <c r="L865" s="3">
        <v>4</v>
      </c>
      <c r="M865" s="5">
        <v>1.32</v>
      </c>
      <c r="N865" s="3" t="s">
        <v>96</v>
      </c>
    </row>
    <row r="866" spans="1:14" x14ac:dyDescent="0.25">
      <c r="A866" s="3" t="s">
        <v>969</v>
      </c>
      <c r="B866" s="3">
        <v>58</v>
      </c>
      <c r="C866" s="3" t="s">
        <v>93</v>
      </c>
      <c r="D866" s="3" t="s">
        <v>23</v>
      </c>
      <c r="E866" s="5">
        <v>4.41</v>
      </c>
      <c r="F866" s="3">
        <v>39</v>
      </c>
      <c r="G866" s="3" t="s">
        <v>98</v>
      </c>
      <c r="H866" s="3" t="s">
        <v>111</v>
      </c>
      <c r="I866" s="5">
        <v>17.989999999999998</v>
      </c>
      <c r="J866" s="3">
        <v>1</v>
      </c>
      <c r="K866" s="3" t="s">
        <v>108</v>
      </c>
      <c r="L866" s="3">
        <v>5</v>
      </c>
      <c r="M866" s="5">
        <v>0.11</v>
      </c>
      <c r="N866" s="3" t="s">
        <v>117</v>
      </c>
    </row>
    <row r="867" spans="1:14" x14ac:dyDescent="0.25">
      <c r="A867" s="3" t="s">
        <v>970</v>
      </c>
      <c r="B867" s="3">
        <v>54</v>
      </c>
      <c r="C867" s="3" t="s">
        <v>106</v>
      </c>
      <c r="D867" s="3" t="s">
        <v>21</v>
      </c>
      <c r="E867" s="5">
        <v>3.47</v>
      </c>
      <c r="F867" s="3">
        <v>31</v>
      </c>
      <c r="G867" s="3" t="s">
        <v>89</v>
      </c>
      <c r="H867" s="3" t="s">
        <v>111</v>
      </c>
      <c r="I867" s="5">
        <v>13.99</v>
      </c>
      <c r="J867" s="3">
        <v>1</v>
      </c>
      <c r="K867" s="3" t="s">
        <v>95</v>
      </c>
      <c r="L867" s="3">
        <v>5</v>
      </c>
      <c r="M867" s="5">
        <v>0.11</v>
      </c>
      <c r="N867" s="3" t="s">
        <v>91</v>
      </c>
    </row>
    <row r="868" spans="1:14" x14ac:dyDescent="0.25">
      <c r="A868" s="3" t="s">
        <v>971</v>
      </c>
      <c r="B868" s="3">
        <v>61</v>
      </c>
      <c r="C868" s="3" t="s">
        <v>93</v>
      </c>
      <c r="D868" s="3" t="s">
        <v>19</v>
      </c>
      <c r="E868" s="5">
        <v>6.52</v>
      </c>
      <c r="F868" s="3">
        <v>26</v>
      </c>
      <c r="G868" s="3" t="s">
        <v>84</v>
      </c>
      <c r="H868" s="3" t="s">
        <v>85</v>
      </c>
      <c r="I868" s="5">
        <v>8.99</v>
      </c>
      <c r="J868" s="3">
        <v>0</v>
      </c>
      <c r="K868" s="3" t="s">
        <v>126</v>
      </c>
      <c r="L868" s="3">
        <v>4</v>
      </c>
      <c r="M868" s="5">
        <v>0.24</v>
      </c>
      <c r="N868" s="3" t="s">
        <v>99</v>
      </c>
    </row>
    <row r="869" spans="1:14" x14ac:dyDescent="0.25">
      <c r="A869" s="3" t="s">
        <v>972</v>
      </c>
      <c r="B869" s="3">
        <v>24</v>
      </c>
      <c r="C869" s="3" t="s">
        <v>83</v>
      </c>
      <c r="D869" s="3" t="s">
        <v>23</v>
      </c>
      <c r="E869" s="5">
        <v>18.309999999999999</v>
      </c>
      <c r="F869" s="3">
        <v>45</v>
      </c>
      <c r="G869" s="3" t="s">
        <v>135</v>
      </c>
      <c r="H869" s="3" t="s">
        <v>111</v>
      </c>
      <c r="I869" s="5">
        <v>17.989999999999998</v>
      </c>
      <c r="J869" s="3">
        <v>1</v>
      </c>
      <c r="K869" s="3" t="s">
        <v>102</v>
      </c>
      <c r="L869" s="3">
        <v>1</v>
      </c>
      <c r="M869" s="5">
        <v>0.4</v>
      </c>
      <c r="N869" s="3" t="s">
        <v>91</v>
      </c>
    </row>
    <row r="870" spans="1:14" x14ac:dyDescent="0.25">
      <c r="A870" s="3" t="s">
        <v>973</v>
      </c>
      <c r="B870" s="3">
        <v>57</v>
      </c>
      <c r="C870" s="3" t="s">
        <v>106</v>
      </c>
      <c r="D870" s="3" t="s">
        <v>23</v>
      </c>
      <c r="E870" s="5">
        <v>4.08</v>
      </c>
      <c r="F870" s="3">
        <v>27</v>
      </c>
      <c r="G870" s="3" t="s">
        <v>89</v>
      </c>
      <c r="H870" s="3" t="s">
        <v>85</v>
      </c>
      <c r="I870" s="5">
        <v>17.989999999999998</v>
      </c>
      <c r="J870" s="3">
        <v>1</v>
      </c>
      <c r="K870" s="3" t="s">
        <v>126</v>
      </c>
      <c r="L870" s="3">
        <v>1</v>
      </c>
      <c r="M870" s="5">
        <v>0.15</v>
      </c>
      <c r="N870" s="3" t="s">
        <v>99</v>
      </c>
    </row>
    <row r="871" spans="1:14" x14ac:dyDescent="0.25">
      <c r="A871" s="3" t="s">
        <v>974</v>
      </c>
      <c r="B871" s="3">
        <v>41</v>
      </c>
      <c r="C871" s="3" t="s">
        <v>93</v>
      </c>
      <c r="D871" s="3" t="s">
        <v>23</v>
      </c>
      <c r="E871" s="5">
        <v>0.43</v>
      </c>
      <c r="F871" s="3">
        <v>2</v>
      </c>
      <c r="G871" s="3" t="s">
        <v>98</v>
      </c>
      <c r="H871" s="3" t="s">
        <v>90</v>
      </c>
      <c r="I871" s="5">
        <v>17.989999999999998</v>
      </c>
      <c r="J871" s="3">
        <v>0</v>
      </c>
      <c r="K871" s="3" t="s">
        <v>86</v>
      </c>
      <c r="L871" s="3">
        <v>5</v>
      </c>
      <c r="M871" s="5">
        <v>0.14000000000000001</v>
      </c>
      <c r="N871" s="3" t="s">
        <v>99</v>
      </c>
    </row>
    <row r="872" spans="1:14" x14ac:dyDescent="0.25">
      <c r="A872" s="3" t="s">
        <v>975</v>
      </c>
      <c r="B872" s="3">
        <v>28</v>
      </c>
      <c r="C872" s="3" t="s">
        <v>93</v>
      </c>
      <c r="D872" s="3" t="s">
        <v>19</v>
      </c>
      <c r="E872" s="5">
        <v>46.68</v>
      </c>
      <c r="F872" s="3">
        <v>10</v>
      </c>
      <c r="G872" s="3" t="s">
        <v>94</v>
      </c>
      <c r="H872" s="3" t="s">
        <v>120</v>
      </c>
      <c r="I872" s="5">
        <v>8.99</v>
      </c>
      <c r="J872" s="3">
        <v>0</v>
      </c>
      <c r="K872" s="3" t="s">
        <v>108</v>
      </c>
      <c r="L872" s="3">
        <v>1</v>
      </c>
      <c r="M872" s="5">
        <v>4.24</v>
      </c>
      <c r="N872" s="3" t="s">
        <v>91</v>
      </c>
    </row>
    <row r="873" spans="1:14" x14ac:dyDescent="0.25">
      <c r="A873" s="3" t="s">
        <v>976</v>
      </c>
      <c r="B873" s="3">
        <v>64</v>
      </c>
      <c r="C873" s="3" t="s">
        <v>83</v>
      </c>
      <c r="D873" s="3" t="s">
        <v>19</v>
      </c>
      <c r="E873" s="5">
        <v>3.84</v>
      </c>
      <c r="F873" s="3">
        <v>38</v>
      </c>
      <c r="G873" s="3" t="s">
        <v>84</v>
      </c>
      <c r="H873" s="3" t="s">
        <v>122</v>
      </c>
      <c r="I873" s="5">
        <v>8.99</v>
      </c>
      <c r="J873" s="3">
        <v>1</v>
      </c>
      <c r="K873" s="3" t="s">
        <v>126</v>
      </c>
      <c r="L873" s="3">
        <v>1</v>
      </c>
      <c r="M873" s="5">
        <v>0.1</v>
      </c>
      <c r="N873" s="3" t="s">
        <v>117</v>
      </c>
    </row>
    <row r="874" spans="1:14" x14ac:dyDescent="0.25">
      <c r="A874" s="3" t="s">
        <v>977</v>
      </c>
      <c r="B874" s="3">
        <v>26</v>
      </c>
      <c r="C874" s="3" t="s">
        <v>106</v>
      </c>
      <c r="D874" s="3" t="s">
        <v>19</v>
      </c>
      <c r="E874" s="5">
        <v>30.34</v>
      </c>
      <c r="F874" s="3">
        <v>42</v>
      </c>
      <c r="G874" s="3" t="s">
        <v>94</v>
      </c>
      <c r="H874" s="3" t="s">
        <v>111</v>
      </c>
      <c r="I874" s="5">
        <v>8.99</v>
      </c>
      <c r="J874" s="3">
        <v>0</v>
      </c>
      <c r="K874" s="3" t="s">
        <v>126</v>
      </c>
      <c r="L874" s="3">
        <v>5</v>
      </c>
      <c r="M874" s="5">
        <v>0.71</v>
      </c>
      <c r="N874" s="3" t="s">
        <v>99</v>
      </c>
    </row>
    <row r="875" spans="1:14" x14ac:dyDescent="0.25">
      <c r="A875" s="3" t="s">
        <v>978</v>
      </c>
      <c r="B875" s="3">
        <v>30</v>
      </c>
      <c r="C875" s="3" t="s">
        <v>93</v>
      </c>
      <c r="D875" s="3" t="s">
        <v>21</v>
      </c>
      <c r="E875" s="5">
        <v>8.01</v>
      </c>
      <c r="F875" s="3">
        <v>40</v>
      </c>
      <c r="G875" s="3" t="s">
        <v>94</v>
      </c>
      <c r="H875" s="3" t="s">
        <v>111</v>
      </c>
      <c r="I875" s="5">
        <v>13.99</v>
      </c>
      <c r="J875" s="3">
        <v>1</v>
      </c>
      <c r="K875" s="3" t="s">
        <v>95</v>
      </c>
      <c r="L875" s="3">
        <v>2</v>
      </c>
      <c r="M875" s="5">
        <v>0.2</v>
      </c>
      <c r="N875" s="3" t="s">
        <v>104</v>
      </c>
    </row>
    <row r="876" spans="1:14" x14ac:dyDescent="0.25">
      <c r="A876" s="3" t="s">
        <v>979</v>
      </c>
      <c r="B876" s="3">
        <v>18</v>
      </c>
      <c r="C876" s="3" t="s">
        <v>93</v>
      </c>
      <c r="D876" s="3" t="s">
        <v>19</v>
      </c>
      <c r="E876" s="5">
        <v>20.25</v>
      </c>
      <c r="F876" s="3">
        <v>9</v>
      </c>
      <c r="G876" s="3" t="s">
        <v>114</v>
      </c>
      <c r="H876" s="3" t="s">
        <v>122</v>
      </c>
      <c r="I876" s="5">
        <v>8.99</v>
      </c>
      <c r="J876" s="3">
        <v>0</v>
      </c>
      <c r="K876" s="3" t="s">
        <v>86</v>
      </c>
      <c r="L876" s="3">
        <v>3</v>
      </c>
      <c r="M876" s="5">
        <v>2.02</v>
      </c>
      <c r="N876" s="3" t="s">
        <v>104</v>
      </c>
    </row>
    <row r="877" spans="1:14" x14ac:dyDescent="0.25">
      <c r="A877" s="3" t="s">
        <v>980</v>
      </c>
      <c r="B877" s="3">
        <v>20</v>
      </c>
      <c r="C877" s="3" t="s">
        <v>83</v>
      </c>
      <c r="D877" s="3" t="s">
        <v>21</v>
      </c>
      <c r="E877" s="5">
        <v>18.309999999999999</v>
      </c>
      <c r="F877" s="3">
        <v>41</v>
      </c>
      <c r="G877" s="3" t="s">
        <v>98</v>
      </c>
      <c r="H877" s="3" t="s">
        <v>111</v>
      </c>
      <c r="I877" s="5">
        <v>13.99</v>
      </c>
      <c r="J877" s="3">
        <v>1</v>
      </c>
      <c r="K877" s="3" t="s">
        <v>126</v>
      </c>
      <c r="L877" s="3">
        <v>1</v>
      </c>
      <c r="M877" s="5">
        <v>0.44</v>
      </c>
      <c r="N877" s="3" t="s">
        <v>104</v>
      </c>
    </row>
    <row r="878" spans="1:14" x14ac:dyDescent="0.25">
      <c r="A878" s="3" t="s">
        <v>981</v>
      </c>
      <c r="B878" s="3">
        <v>61</v>
      </c>
      <c r="C878" s="3" t="s">
        <v>106</v>
      </c>
      <c r="D878" s="3" t="s">
        <v>21</v>
      </c>
      <c r="E878" s="5">
        <v>6.79</v>
      </c>
      <c r="F878" s="3">
        <v>16</v>
      </c>
      <c r="G878" s="3" t="s">
        <v>94</v>
      </c>
      <c r="H878" s="3" t="s">
        <v>120</v>
      </c>
      <c r="I878" s="5">
        <v>13.99</v>
      </c>
      <c r="J878" s="3">
        <v>0</v>
      </c>
      <c r="K878" s="3" t="s">
        <v>86</v>
      </c>
      <c r="L878" s="3">
        <v>5</v>
      </c>
      <c r="M878" s="5">
        <v>0.4</v>
      </c>
      <c r="N878" s="3" t="s">
        <v>112</v>
      </c>
    </row>
    <row r="879" spans="1:14" x14ac:dyDescent="0.25">
      <c r="A879" s="3" t="s">
        <v>982</v>
      </c>
      <c r="B879" s="3">
        <v>68</v>
      </c>
      <c r="C879" s="3" t="s">
        <v>83</v>
      </c>
      <c r="D879" s="3" t="s">
        <v>19</v>
      </c>
      <c r="E879" s="5">
        <v>2.48</v>
      </c>
      <c r="F879" s="3">
        <v>0</v>
      </c>
      <c r="G879" s="3" t="s">
        <v>94</v>
      </c>
      <c r="H879" s="3" t="s">
        <v>122</v>
      </c>
      <c r="I879" s="5">
        <v>8.99</v>
      </c>
      <c r="J879" s="3">
        <v>0</v>
      </c>
      <c r="K879" s="3" t="s">
        <v>126</v>
      </c>
      <c r="L879" s="3">
        <v>3</v>
      </c>
      <c r="M879" s="5">
        <v>2.48</v>
      </c>
      <c r="N879" s="3" t="s">
        <v>99</v>
      </c>
    </row>
    <row r="880" spans="1:14" x14ac:dyDescent="0.25">
      <c r="A880" s="3" t="s">
        <v>983</v>
      </c>
      <c r="B880" s="3">
        <v>59</v>
      </c>
      <c r="C880" s="3" t="s">
        <v>83</v>
      </c>
      <c r="D880" s="3" t="s">
        <v>23</v>
      </c>
      <c r="E880" s="5">
        <v>1.1200000000000001</v>
      </c>
      <c r="F880" s="3">
        <v>13</v>
      </c>
      <c r="G880" s="3" t="s">
        <v>135</v>
      </c>
      <c r="H880" s="3" t="s">
        <v>122</v>
      </c>
      <c r="I880" s="5">
        <v>17.989999999999998</v>
      </c>
      <c r="J880" s="3">
        <v>1</v>
      </c>
      <c r="K880" s="3" t="s">
        <v>95</v>
      </c>
      <c r="L880" s="3">
        <v>2</v>
      </c>
      <c r="M880" s="5">
        <v>0.08</v>
      </c>
      <c r="N880" s="3" t="s">
        <v>96</v>
      </c>
    </row>
    <row r="881" spans="1:14" x14ac:dyDescent="0.25">
      <c r="A881" s="3" t="s">
        <v>984</v>
      </c>
      <c r="B881" s="3">
        <v>48</v>
      </c>
      <c r="C881" s="3" t="s">
        <v>93</v>
      </c>
      <c r="D881" s="3" t="s">
        <v>23</v>
      </c>
      <c r="E881" s="5">
        <v>9.65</v>
      </c>
      <c r="F881" s="3">
        <v>60</v>
      </c>
      <c r="G881" s="3" t="s">
        <v>98</v>
      </c>
      <c r="H881" s="3" t="s">
        <v>111</v>
      </c>
      <c r="I881" s="5">
        <v>17.989999999999998</v>
      </c>
      <c r="J881" s="3">
        <v>1</v>
      </c>
      <c r="K881" s="3" t="s">
        <v>86</v>
      </c>
      <c r="L881" s="3">
        <v>4</v>
      </c>
      <c r="M881" s="5">
        <v>0.16</v>
      </c>
      <c r="N881" s="3" t="s">
        <v>96</v>
      </c>
    </row>
    <row r="882" spans="1:14" x14ac:dyDescent="0.25">
      <c r="A882" s="3" t="s">
        <v>985</v>
      </c>
      <c r="B882" s="3">
        <v>40</v>
      </c>
      <c r="C882" s="3" t="s">
        <v>83</v>
      </c>
      <c r="D882" s="3" t="s">
        <v>23</v>
      </c>
      <c r="E882" s="5">
        <v>1.2</v>
      </c>
      <c r="F882" s="3">
        <v>7</v>
      </c>
      <c r="G882" s="3" t="s">
        <v>84</v>
      </c>
      <c r="H882" s="3" t="s">
        <v>122</v>
      </c>
      <c r="I882" s="5">
        <v>17.989999999999998</v>
      </c>
      <c r="J882" s="3">
        <v>1</v>
      </c>
      <c r="K882" s="3" t="s">
        <v>108</v>
      </c>
      <c r="L882" s="3">
        <v>1</v>
      </c>
      <c r="M882" s="5">
        <v>0.15</v>
      </c>
      <c r="N882" s="3" t="s">
        <v>87</v>
      </c>
    </row>
    <row r="883" spans="1:14" x14ac:dyDescent="0.25">
      <c r="A883" s="3" t="s">
        <v>986</v>
      </c>
      <c r="B883" s="3">
        <v>56</v>
      </c>
      <c r="C883" s="3" t="s">
        <v>93</v>
      </c>
      <c r="D883" s="3" t="s">
        <v>19</v>
      </c>
      <c r="E883" s="5">
        <v>2.23</v>
      </c>
      <c r="F883" s="3">
        <v>26</v>
      </c>
      <c r="G883" s="3" t="s">
        <v>84</v>
      </c>
      <c r="H883" s="3" t="s">
        <v>122</v>
      </c>
      <c r="I883" s="5">
        <v>8.99</v>
      </c>
      <c r="J883" s="3">
        <v>1</v>
      </c>
      <c r="K883" s="3" t="s">
        <v>126</v>
      </c>
      <c r="L883" s="3">
        <v>5</v>
      </c>
      <c r="M883" s="5">
        <v>0.08</v>
      </c>
      <c r="N883" s="3" t="s">
        <v>117</v>
      </c>
    </row>
    <row r="884" spans="1:14" x14ac:dyDescent="0.25">
      <c r="A884" s="3" t="s">
        <v>987</v>
      </c>
      <c r="B884" s="3">
        <v>27</v>
      </c>
      <c r="C884" s="3" t="s">
        <v>83</v>
      </c>
      <c r="D884" s="3" t="s">
        <v>21</v>
      </c>
      <c r="E884" s="5">
        <v>22.68</v>
      </c>
      <c r="F884" s="3">
        <v>45</v>
      </c>
      <c r="G884" s="3" t="s">
        <v>135</v>
      </c>
      <c r="H884" s="3" t="s">
        <v>111</v>
      </c>
      <c r="I884" s="5">
        <v>13.99</v>
      </c>
      <c r="J884" s="3">
        <v>0</v>
      </c>
      <c r="K884" s="3" t="s">
        <v>95</v>
      </c>
      <c r="L884" s="3">
        <v>3</v>
      </c>
      <c r="M884" s="5">
        <v>0.49</v>
      </c>
      <c r="N884" s="3" t="s">
        <v>91</v>
      </c>
    </row>
    <row r="885" spans="1:14" x14ac:dyDescent="0.25">
      <c r="A885" s="3" t="s">
        <v>988</v>
      </c>
      <c r="B885" s="3">
        <v>46</v>
      </c>
      <c r="C885" s="3" t="s">
        <v>93</v>
      </c>
      <c r="D885" s="3" t="s">
        <v>21</v>
      </c>
      <c r="E885" s="5">
        <v>19.63</v>
      </c>
      <c r="F885" s="3">
        <v>30</v>
      </c>
      <c r="G885" s="3" t="s">
        <v>135</v>
      </c>
      <c r="H885" s="3" t="s">
        <v>90</v>
      </c>
      <c r="I885" s="5">
        <v>13.99</v>
      </c>
      <c r="J885" s="3">
        <v>0</v>
      </c>
      <c r="K885" s="3" t="s">
        <v>126</v>
      </c>
      <c r="L885" s="3">
        <v>1</v>
      </c>
      <c r="M885" s="5">
        <v>0.63</v>
      </c>
      <c r="N885" s="3" t="s">
        <v>112</v>
      </c>
    </row>
    <row r="886" spans="1:14" x14ac:dyDescent="0.25">
      <c r="A886" s="3" t="s">
        <v>989</v>
      </c>
      <c r="B886" s="3">
        <v>43</v>
      </c>
      <c r="C886" s="3" t="s">
        <v>93</v>
      </c>
      <c r="D886" s="3" t="s">
        <v>19</v>
      </c>
      <c r="E886" s="5">
        <v>0.69</v>
      </c>
      <c r="F886" s="3">
        <v>39</v>
      </c>
      <c r="G886" s="3" t="s">
        <v>114</v>
      </c>
      <c r="H886" s="3" t="s">
        <v>111</v>
      </c>
      <c r="I886" s="5">
        <v>8.99</v>
      </c>
      <c r="J886" s="3">
        <v>1</v>
      </c>
      <c r="K886" s="3" t="s">
        <v>102</v>
      </c>
      <c r="L886" s="3">
        <v>1</v>
      </c>
      <c r="M886" s="5">
        <v>0.02</v>
      </c>
      <c r="N886" s="3" t="s">
        <v>87</v>
      </c>
    </row>
    <row r="887" spans="1:14" x14ac:dyDescent="0.25">
      <c r="A887" s="3" t="s">
        <v>990</v>
      </c>
      <c r="B887" s="3">
        <v>21</v>
      </c>
      <c r="C887" s="3" t="s">
        <v>83</v>
      </c>
      <c r="D887" s="3" t="s">
        <v>21</v>
      </c>
      <c r="E887" s="5">
        <v>2.5099999999999998</v>
      </c>
      <c r="F887" s="3">
        <v>19</v>
      </c>
      <c r="G887" s="3" t="s">
        <v>114</v>
      </c>
      <c r="H887" s="3" t="s">
        <v>90</v>
      </c>
      <c r="I887" s="5">
        <v>13.99</v>
      </c>
      <c r="J887" s="3">
        <v>1</v>
      </c>
      <c r="K887" s="3" t="s">
        <v>95</v>
      </c>
      <c r="L887" s="3">
        <v>2</v>
      </c>
      <c r="M887" s="5">
        <v>0.13</v>
      </c>
      <c r="N887" s="3" t="s">
        <v>96</v>
      </c>
    </row>
    <row r="888" spans="1:14" x14ac:dyDescent="0.25">
      <c r="A888" s="3" t="s">
        <v>991</v>
      </c>
      <c r="B888" s="3">
        <v>23</v>
      </c>
      <c r="C888" s="3" t="s">
        <v>83</v>
      </c>
      <c r="D888" s="3" t="s">
        <v>19</v>
      </c>
      <c r="E888" s="5">
        <v>5.62</v>
      </c>
      <c r="F888" s="3">
        <v>9</v>
      </c>
      <c r="G888" s="3" t="s">
        <v>84</v>
      </c>
      <c r="H888" s="3" t="s">
        <v>122</v>
      </c>
      <c r="I888" s="5">
        <v>8.99</v>
      </c>
      <c r="J888" s="3">
        <v>0</v>
      </c>
      <c r="K888" s="3" t="s">
        <v>86</v>
      </c>
      <c r="L888" s="3">
        <v>4</v>
      </c>
      <c r="M888" s="5">
        <v>0.56000000000000005</v>
      </c>
      <c r="N888" s="3" t="s">
        <v>117</v>
      </c>
    </row>
    <row r="889" spans="1:14" x14ac:dyDescent="0.25">
      <c r="A889" s="3" t="s">
        <v>992</v>
      </c>
      <c r="B889" s="3">
        <v>58</v>
      </c>
      <c r="C889" s="3" t="s">
        <v>83</v>
      </c>
      <c r="D889" s="3" t="s">
        <v>19</v>
      </c>
      <c r="E889" s="5">
        <v>6.01</v>
      </c>
      <c r="F889" s="3">
        <v>12</v>
      </c>
      <c r="G889" s="3" t="s">
        <v>135</v>
      </c>
      <c r="H889" s="3" t="s">
        <v>120</v>
      </c>
      <c r="I889" s="5">
        <v>8.99</v>
      </c>
      <c r="J889" s="3">
        <v>0</v>
      </c>
      <c r="K889" s="3" t="s">
        <v>102</v>
      </c>
      <c r="L889" s="3">
        <v>2</v>
      </c>
      <c r="M889" s="5">
        <v>0.46</v>
      </c>
      <c r="N889" s="3" t="s">
        <v>112</v>
      </c>
    </row>
    <row r="890" spans="1:14" x14ac:dyDescent="0.25">
      <c r="A890" s="3" t="s">
        <v>993</v>
      </c>
      <c r="B890" s="3">
        <v>65</v>
      </c>
      <c r="C890" s="3" t="s">
        <v>83</v>
      </c>
      <c r="D890" s="3" t="s">
        <v>23</v>
      </c>
      <c r="E890" s="5">
        <v>2.42</v>
      </c>
      <c r="F890" s="3">
        <v>48</v>
      </c>
      <c r="G890" s="3" t="s">
        <v>84</v>
      </c>
      <c r="H890" s="3" t="s">
        <v>120</v>
      </c>
      <c r="I890" s="5">
        <v>17.989999999999998</v>
      </c>
      <c r="J890" s="3">
        <v>1</v>
      </c>
      <c r="K890" s="3" t="s">
        <v>86</v>
      </c>
      <c r="L890" s="3">
        <v>2</v>
      </c>
      <c r="M890" s="5">
        <v>0.05</v>
      </c>
      <c r="N890" s="3" t="s">
        <v>112</v>
      </c>
    </row>
    <row r="891" spans="1:14" x14ac:dyDescent="0.25">
      <c r="A891" s="3" t="s">
        <v>994</v>
      </c>
      <c r="B891" s="3">
        <v>54</v>
      </c>
      <c r="C891" s="3" t="s">
        <v>93</v>
      </c>
      <c r="D891" s="3" t="s">
        <v>21</v>
      </c>
      <c r="E891" s="5">
        <v>8.41</v>
      </c>
      <c r="F891" s="3">
        <v>55</v>
      </c>
      <c r="G891" s="3" t="s">
        <v>135</v>
      </c>
      <c r="H891" s="3" t="s">
        <v>90</v>
      </c>
      <c r="I891" s="5">
        <v>13.99</v>
      </c>
      <c r="J891" s="3">
        <v>1</v>
      </c>
      <c r="K891" s="3" t="s">
        <v>95</v>
      </c>
      <c r="L891" s="3">
        <v>4</v>
      </c>
      <c r="M891" s="5">
        <v>0.15</v>
      </c>
      <c r="N891" s="3" t="s">
        <v>91</v>
      </c>
    </row>
    <row r="892" spans="1:14" x14ac:dyDescent="0.25">
      <c r="A892" s="3" t="s">
        <v>995</v>
      </c>
      <c r="B892" s="3">
        <v>31</v>
      </c>
      <c r="C892" s="3" t="s">
        <v>106</v>
      </c>
      <c r="D892" s="3" t="s">
        <v>19</v>
      </c>
      <c r="E892" s="5">
        <v>4.58</v>
      </c>
      <c r="F892" s="3">
        <v>26</v>
      </c>
      <c r="G892" s="3" t="s">
        <v>135</v>
      </c>
      <c r="H892" s="3" t="s">
        <v>120</v>
      </c>
      <c r="I892" s="5">
        <v>8.99</v>
      </c>
      <c r="J892" s="3">
        <v>1</v>
      </c>
      <c r="K892" s="3" t="s">
        <v>108</v>
      </c>
      <c r="L892" s="3">
        <v>2</v>
      </c>
      <c r="M892" s="5">
        <v>0.17</v>
      </c>
      <c r="N892" s="3" t="s">
        <v>87</v>
      </c>
    </row>
    <row r="893" spans="1:14" x14ac:dyDescent="0.25">
      <c r="A893" s="3" t="s">
        <v>996</v>
      </c>
      <c r="B893" s="3">
        <v>20</v>
      </c>
      <c r="C893" s="3" t="s">
        <v>93</v>
      </c>
      <c r="D893" s="3" t="s">
        <v>23</v>
      </c>
      <c r="E893" s="5">
        <v>9.4600000000000009</v>
      </c>
      <c r="F893" s="3">
        <v>35</v>
      </c>
      <c r="G893" s="3" t="s">
        <v>135</v>
      </c>
      <c r="H893" s="3" t="s">
        <v>90</v>
      </c>
      <c r="I893" s="5">
        <v>17.989999999999998</v>
      </c>
      <c r="J893" s="3">
        <v>1</v>
      </c>
      <c r="K893" s="3" t="s">
        <v>95</v>
      </c>
      <c r="L893" s="3">
        <v>2</v>
      </c>
      <c r="M893" s="5">
        <v>0.26</v>
      </c>
      <c r="N893" s="3" t="s">
        <v>91</v>
      </c>
    </row>
    <row r="894" spans="1:14" x14ac:dyDescent="0.25">
      <c r="A894" s="3" t="s">
        <v>997</v>
      </c>
      <c r="B894" s="3">
        <v>54</v>
      </c>
      <c r="C894" s="3" t="s">
        <v>93</v>
      </c>
      <c r="D894" s="3" t="s">
        <v>23</v>
      </c>
      <c r="E894" s="5">
        <v>11.96</v>
      </c>
      <c r="F894" s="3">
        <v>37</v>
      </c>
      <c r="G894" s="3" t="s">
        <v>98</v>
      </c>
      <c r="H894" s="3" t="s">
        <v>120</v>
      </c>
      <c r="I894" s="5">
        <v>17.989999999999998</v>
      </c>
      <c r="J894" s="3">
        <v>1</v>
      </c>
      <c r="K894" s="3" t="s">
        <v>86</v>
      </c>
      <c r="L894" s="3">
        <v>3</v>
      </c>
      <c r="M894" s="5">
        <v>0.31</v>
      </c>
      <c r="N894" s="3" t="s">
        <v>104</v>
      </c>
    </row>
    <row r="895" spans="1:14" x14ac:dyDescent="0.25">
      <c r="A895" s="3" t="s">
        <v>998</v>
      </c>
      <c r="B895" s="3">
        <v>57</v>
      </c>
      <c r="C895" s="3" t="s">
        <v>83</v>
      </c>
      <c r="D895" s="3" t="s">
        <v>23</v>
      </c>
      <c r="E895" s="5">
        <v>10.029999999999999</v>
      </c>
      <c r="F895" s="3">
        <v>21</v>
      </c>
      <c r="G895" s="3" t="s">
        <v>84</v>
      </c>
      <c r="H895" s="3" t="s">
        <v>122</v>
      </c>
      <c r="I895" s="5">
        <v>17.989999999999998</v>
      </c>
      <c r="J895" s="3">
        <v>0</v>
      </c>
      <c r="K895" s="3" t="s">
        <v>126</v>
      </c>
      <c r="L895" s="3">
        <v>2</v>
      </c>
      <c r="M895" s="5">
        <v>0.46</v>
      </c>
      <c r="N895" s="3" t="s">
        <v>99</v>
      </c>
    </row>
    <row r="896" spans="1:14" x14ac:dyDescent="0.25">
      <c r="A896" s="3" t="s">
        <v>999</v>
      </c>
      <c r="B896" s="3">
        <v>40</v>
      </c>
      <c r="C896" s="3" t="s">
        <v>83</v>
      </c>
      <c r="D896" s="3" t="s">
        <v>21</v>
      </c>
      <c r="E896" s="5">
        <v>14.34</v>
      </c>
      <c r="F896" s="3">
        <v>15</v>
      </c>
      <c r="G896" s="3" t="s">
        <v>135</v>
      </c>
      <c r="H896" s="3" t="s">
        <v>120</v>
      </c>
      <c r="I896" s="5">
        <v>13.99</v>
      </c>
      <c r="J896" s="3">
        <v>0</v>
      </c>
      <c r="K896" s="3" t="s">
        <v>102</v>
      </c>
      <c r="L896" s="3">
        <v>1</v>
      </c>
      <c r="M896" s="5">
        <v>0.9</v>
      </c>
      <c r="N896" s="3" t="s">
        <v>91</v>
      </c>
    </row>
    <row r="897" spans="1:14" x14ac:dyDescent="0.25">
      <c r="A897" s="3" t="s">
        <v>1000</v>
      </c>
      <c r="B897" s="3">
        <v>65</v>
      </c>
      <c r="C897" s="3" t="s">
        <v>83</v>
      </c>
      <c r="D897" s="3" t="s">
        <v>23</v>
      </c>
      <c r="E897" s="5">
        <v>0.47</v>
      </c>
      <c r="F897" s="3">
        <v>25</v>
      </c>
      <c r="G897" s="3" t="s">
        <v>94</v>
      </c>
      <c r="H897" s="3" t="s">
        <v>85</v>
      </c>
      <c r="I897" s="5">
        <v>17.989999999999998</v>
      </c>
      <c r="J897" s="3">
        <v>1</v>
      </c>
      <c r="K897" s="3" t="s">
        <v>102</v>
      </c>
      <c r="L897" s="3">
        <v>3</v>
      </c>
      <c r="M897" s="5">
        <v>0.02</v>
      </c>
      <c r="N897" s="3" t="s">
        <v>96</v>
      </c>
    </row>
    <row r="898" spans="1:14" x14ac:dyDescent="0.25">
      <c r="A898" s="3" t="s">
        <v>1001</v>
      </c>
      <c r="B898" s="3">
        <v>21</v>
      </c>
      <c r="C898" s="3" t="s">
        <v>106</v>
      </c>
      <c r="D898" s="3" t="s">
        <v>23</v>
      </c>
      <c r="E898" s="5">
        <v>1.3</v>
      </c>
      <c r="F898" s="3">
        <v>13</v>
      </c>
      <c r="G898" s="3" t="s">
        <v>98</v>
      </c>
      <c r="H898" s="3" t="s">
        <v>122</v>
      </c>
      <c r="I898" s="5">
        <v>17.989999999999998</v>
      </c>
      <c r="J898" s="3">
        <v>1</v>
      </c>
      <c r="K898" s="3" t="s">
        <v>108</v>
      </c>
      <c r="L898" s="3">
        <v>2</v>
      </c>
      <c r="M898" s="5">
        <v>0.09</v>
      </c>
      <c r="N898" s="3" t="s">
        <v>117</v>
      </c>
    </row>
    <row r="899" spans="1:14" x14ac:dyDescent="0.25">
      <c r="A899" s="3" t="s">
        <v>1002</v>
      </c>
      <c r="B899" s="3">
        <v>60</v>
      </c>
      <c r="C899" s="3" t="s">
        <v>83</v>
      </c>
      <c r="D899" s="3" t="s">
        <v>19</v>
      </c>
      <c r="E899" s="5">
        <v>9.7100000000000009</v>
      </c>
      <c r="F899" s="3">
        <v>46</v>
      </c>
      <c r="G899" s="3" t="s">
        <v>135</v>
      </c>
      <c r="H899" s="3" t="s">
        <v>122</v>
      </c>
      <c r="I899" s="5">
        <v>8.99</v>
      </c>
      <c r="J899" s="3">
        <v>1</v>
      </c>
      <c r="K899" s="3" t="s">
        <v>102</v>
      </c>
      <c r="L899" s="3">
        <v>5</v>
      </c>
      <c r="M899" s="5">
        <v>0.21</v>
      </c>
      <c r="N899" s="3" t="s">
        <v>87</v>
      </c>
    </row>
    <row r="900" spans="1:14" x14ac:dyDescent="0.25">
      <c r="A900" s="3" t="s">
        <v>1003</v>
      </c>
      <c r="B900" s="3">
        <v>38</v>
      </c>
      <c r="C900" s="3" t="s">
        <v>83</v>
      </c>
      <c r="D900" s="3" t="s">
        <v>23</v>
      </c>
      <c r="E900" s="5">
        <v>20.79</v>
      </c>
      <c r="F900" s="3">
        <v>21</v>
      </c>
      <c r="G900" s="3" t="s">
        <v>94</v>
      </c>
      <c r="H900" s="3" t="s">
        <v>85</v>
      </c>
      <c r="I900" s="5">
        <v>17.989999999999998</v>
      </c>
      <c r="J900" s="3">
        <v>0</v>
      </c>
      <c r="K900" s="3" t="s">
        <v>126</v>
      </c>
      <c r="L900" s="3">
        <v>4</v>
      </c>
      <c r="M900" s="5">
        <v>0.94</v>
      </c>
      <c r="N900" s="3" t="s">
        <v>99</v>
      </c>
    </row>
    <row r="901" spans="1:14" x14ac:dyDescent="0.25">
      <c r="A901" s="3" t="s">
        <v>1004</v>
      </c>
      <c r="B901" s="3">
        <v>57</v>
      </c>
      <c r="C901" s="3" t="s">
        <v>83</v>
      </c>
      <c r="D901" s="3" t="s">
        <v>21</v>
      </c>
      <c r="E901" s="5">
        <v>31.69</v>
      </c>
      <c r="F901" s="3">
        <v>18</v>
      </c>
      <c r="G901" s="3" t="s">
        <v>89</v>
      </c>
      <c r="H901" s="3" t="s">
        <v>90</v>
      </c>
      <c r="I901" s="5">
        <v>13.99</v>
      </c>
      <c r="J901" s="3">
        <v>0</v>
      </c>
      <c r="K901" s="3" t="s">
        <v>108</v>
      </c>
      <c r="L901" s="3">
        <v>4</v>
      </c>
      <c r="M901" s="5">
        <v>1.67</v>
      </c>
      <c r="N901" s="3" t="s">
        <v>91</v>
      </c>
    </row>
    <row r="902" spans="1:14" x14ac:dyDescent="0.25">
      <c r="A902" s="3" t="s">
        <v>1005</v>
      </c>
      <c r="B902" s="3">
        <v>38</v>
      </c>
      <c r="C902" s="3" t="s">
        <v>83</v>
      </c>
      <c r="D902" s="3" t="s">
        <v>19</v>
      </c>
      <c r="E902" s="5">
        <v>11.42</v>
      </c>
      <c r="F902" s="3">
        <v>5</v>
      </c>
      <c r="G902" s="3" t="s">
        <v>114</v>
      </c>
      <c r="H902" s="3" t="s">
        <v>111</v>
      </c>
      <c r="I902" s="5">
        <v>8.99</v>
      </c>
      <c r="J902" s="3">
        <v>0</v>
      </c>
      <c r="K902" s="3" t="s">
        <v>95</v>
      </c>
      <c r="L902" s="3">
        <v>5</v>
      </c>
      <c r="M902" s="5">
        <v>1.9</v>
      </c>
      <c r="N902" s="3" t="s">
        <v>104</v>
      </c>
    </row>
    <row r="903" spans="1:14" x14ac:dyDescent="0.25">
      <c r="A903" s="3" t="s">
        <v>1006</v>
      </c>
      <c r="B903" s="3">
        <v>43</v>
      </c>
      <c r="C903" s="3" t="s">
        <v>93</v>
      </c>
      <c r="D903" s="3" t="s">
        <v>23</v>
      </c>
      <c r="E903" s="5">
        <v>17.91</v>
      </c>
      <c r="F903" s="3">
        <v>26</v>
      </c>
      <c r="G903" s="3" t="s">
        <v>84</v>
      </c>
      <c r="H903" s="3" t="s">
        <v>120</v>
      </c>
      <c r="I903" s="5">
        <v>17.989999999999998</v>
      </c>
      <c r="J903" s="3">
        <v>0</v>
      </c>
      <c r="K903" s="3" t="s">
        <v>86</v>
      </c>
      <c r="L903" s="3">
        <v>1</v>
      </c>
      <c r="M903" s="5">
        <v>0.66</v>
      </c>
      <c r="N903" s="3" t="s">
        <v>87</v>
      </c>
    </row>
    <row r="904" spans="1:14" x14ac:dyDescent="0.25">
      <c r="A904" s="3" t="s">
        <v>1007</v>
      </c>
      <c r="B904" s="3">
        <v>62</v>
      </c>
      <c r="C904" s="3" t="s">
        <v>93</v>
      </c>
      <c r="D904" s="3" t="s">
        <v>23</v>
      </c>
      <c r="E904" s="5">
        <v>5.32</v>
      </c>
      <c r="F904" s="3">
        <v>6</v>
      </c>
      <c r="G904" s="3" t="s">
        <v>94</v>
      </c>
      <c r="H904" s="3" t="s">
        <v>111</v>
      </c>
      <c r="I904" s="5">
        <v>17.989999999999998</v>
      </c>
      <c r="J904" s="3">
        <v>0</v>
      </c>
      <c r="K904" s="3" t="s">
        <v>102</v>
      </c>
      <c r="L904" s="3">
        <v>5</v>
      </c>
      <c r="M904" s="5">
        <v>0.76</v>
      </c>
      <c r="N904" s="3" t="s">
        <v>96</v>
      </c>
    </row>
    <row r="905" spans="1:14" x14ac:dyDescent="0.25">
      <c r="A905" s="3" t="s">
        <v>1008</v>
      </c>
      <c r="B905" s="3">
        <v>27</v>
      </c>
      <c r="C905" s="3" t="s">
        <v>93</v>
      </c>
      <c r="D905" s="3" t="s">
        <v>23</v>
      </c>
      <c r="E905" s="5">
        <v>23.17</v>
      </c>
      <c r="F905" s="3">
        <v>36</v>
      </c>
      <c r="G905" s="3" t="s">
        <v>135</v>
      </c>
      <c r="H905" s="3" t="s">
        <v>111</v>
      </c>
      <c r="I905" s="5">
        <v>17.989999999999998</v>
      </c>
      <c r="J905" s="3">
        <v>0</v>
      </c>
      <c r="K905" s="3" t="s">
        <v>102</v>
      </c>
      <c r="L905" s="3">
        <v>3</v>
      </c>
      <c r="M905" s="5">
        <v>0.63</v>
      </c>
      <c r="N905" s="3" t="s">
        <v>96</v>
      </c>
    </row>
    <row r="906" spans="1:14" x14ac:dyDescent="0.25">
      <c r="A906" s="3" t="s">
        <v>1009</v>
      </c>
      <c r="B906" s="3">
        <v>47</v>
      </c>
      <c r="C906" s="3" t="s">
        <v>83</v>
      </c>
      <c r="D906" s="3" t="s">
        <v>23</v>
      </c>
      <c r="E906" s="5">
        <v>3.99</v>
      </c>
      <c r="F906" s="3">
        <v>53</v>
      </c>
      <c r="G906" s="3" t="s">
        <v>84</v>
      </c>
      <c r="H906" s="3" t="s">
        <v>90</v>
      </c>
      <c r="I906" s="5">
        <v>17.989999999999998</v>
      </c>
      <c r="J906" s="3">
        <v>1</v>
      </c>
      <c r="K906" s="3" t="s">
        <v>86</v>
      </c>
      <c r="L906" s="3">
        <v>2</v>
      </c>
      <c r="M906" s="5">
        <v>7.0000000000000007E-2</v>
      </c>
      <c r="N906" s="3" t="s">
        <v>91</v>
      </c>
    </row>
    <row r="907" spans="1:14" x14ac:dyDescent="0.25">
      <c r="A907" s="3" t="s">
        <v>1010</v>
      </c>
      <c r="B907" s="3">
        <v>49</v>
      </c>
      <c r="C907" s="3" t="s">
        <v>106</v>
      </c>
      <c r="D907" s="3" t="s">
        <v>19</v>
      </c>
      <c r="E907" s="5">
        <v>3.34</v>
      </c>
      <c r="F907" s="3">
        <v>50</v>
      </c>
      <c r="G907" s="3" t="s">
        <v>84</v>
      </c>
      <c r="H907" s="3" t="s">
        <v>111</v>
      </c>
      <c r="I907" s="5">
        <v>8.99</v>
      </c>
      <c r="J907" s="3">
        <v>1</v>
      </c>
      <c r="K907" s="3" t="s">
        <v>126</v>
      </c>
      <c r="L907" s="3">
        <v>5</v>
      </c>
      <c r="M907" s="5">
        <v>7.0000000000000007E-2</v>
      </c>
      <c r="N907" s="3" t="s">
        <v>91</v>
      </c>
    </row>
    <row r="908" spans="1:14" x14ac:dyDescent="0.25">
      <c r="A908" s="3" t="s">
        <v>1011</v>
      </c>
      <c r="B908" s="3">
        <v>29</v>
      </c>
      <c r="C908" s="3" t="s">
        <v>93</v>
      </c>
      <c r="D908" s="3" t="s">
        <v>19</v>
      </c>
      <c r="E908" s="5">
        <v>1.46</v>
      </c>
      <c r="F908" s="3">
        <v>54</v>
      </c>
      <c r="G908" s="3" t="s">
        <v>89</v>
      </c>
      <c r="H908" s="3" t="s">
        <v>85</v>
      </c>
      <c r="I908" s="5">
        <v>8.99</v>
      </c>
      <c r="J908" s="3">
        <v>1</v>
      </c>
      <c r="K908" s="3" t="s">
        <v>95</v>
      </c>
      <c r="L908" s="3">
        <v>3</v>
      </c>
      <c r="M908" s="5">
        <v>0.03</v>
      </c>
      <c r="N908" s="3" t="s">
        <v>91</v>
      </c>
    </row>
    <row r="909" spans="1:14" x14ac:dyDescent="0.25">
      <c r="A909" s="3" t="s">
        <v>1012</v>
      </c>
      <c r="B909" s="3">
        <v>41</v>
      </c>
      <c r="C909" s="3" t="s">
        <v>83</v>
      </c>
      <c r="D909" s="3" t="s">
        <v>21</v>
      </c>
      <c r="E909" s="5">
        <v>12.78</v>
      </c>
      <c r="F909" s="3">
        <v>48</v>
      </c>
      <c r="G909" s="3" t="s">
        <v>89</v>
      </c>
      <c r="H909" s="3" t="s">
        <v>120</v>
      </c>
      <c r="I909" s="5">
        <v>13.99</v>
      </c>
      <c r="J909" s="3">
        <v>1</v>
      </c>
      <c r="K909" s="3" t="s">
        <v>95</v>
      </c>
      <c r="L909" s="3">
        <v>5</v>
      </c>
      <c r="M909" s="5">
        <v>0.26</v>
      </c>
      <c r="N909" s="3" t="s">
        <v>91</v>
      </c>
    </row>
    <row r="910" spans="1:14" x14ac:dyDescent="0.25">
      <c r="A910" s="3" t="s">
        <v>1013</v>
      </c>
      <c r="B910" s="3">
        <v>29</v>
      </c>
      <c r="C910" s="3" t="s">
        <v>106</v>
      </c>
      <c r="D910" s="3" t="s">
        <v>23</v>
      </c>
      <c r="E910" s="5">
        <v>7.18</v>
      </c>
      <c r="F910" s="3">
        <v>23</v>
      </c>
      <c r="G910" s="3" t="s">
        <v>89</v>
      </c>
      <c r="H910" s="3" t="s">
        <v>120</v>
      </c>
      <c r="I910" s="5">
        <v>17.989999999999998</v>
      </c>
      <c r="J910" s="3">
        <v>0</v>
      </c>
      <c r="K910" s="3" t="s">
        <v>102</v>
      </c>
      <c r="L910" s="3">
        <v>1</v>
      </c>
      <c r="M910" s="5">
        <v>0.3</v>
      </c>
      <c r="N910" s="3" t="s">
        <v>99</v>
      </c>
    </row>
    <row r="911" spans="1:14" x14ac:dyDescent="0.25">
      <c r="A911" s="3" t="s">
        <v>1014</v>
      </c>
      <c r="B911" s="3">
        <v>55</v>
      </c>
      <c r="C911" s="3" t="s">
        <v>93</v>
      </c>
      <c r="D911" s="3" t="s">
        <v>23</v>
      </c>
      <c r="E911" s="5">
        <v>12.82</v>
      </c>
      <c r="F911" s="3">
        <v>47</v>
      </c>
      <c r="G911" s="3" t="s">
        <v>114</v>
      </c>
      <c r="H911" s="3" t="s">
        <v>90</v>
      </c>
      <c r="I911" s="5">
        <v>17.989999999999998</v>
      </c>
      <c r="J911" s="3">
        <v>1</v>
      </c>
      <c r="K911" s="3" t="s">
        <v>86</v>
      </c>
      <c r="L911" s="3">
        <v>3</v>
      </c>
      <c r="M911" s="5">
        <v>0.27</v>
      </c>
      <c r="N911" s="3" t="s">
        <v>99</v>
      </c>
    </row>
    <row r="912" spans="1:14" x14ac:dyDescent="0.25">
      <c r="A912" s="3" t="s">
        <v>1015</v>
      </c>
      <c r="B912" s="3">
        <v>70</v>
      </c>
      <c r="C912" s="3" t="s">
        <v>93</v>
      </c>
      <c r="D912" s="3" t="s">
        <v>19</v>
      </c>
      <c r="E912" s="5">
        <v>12.97</v>
      </c>
      <c r="F912" s="3">
        <v>34</v>
      </c>
      <c r="G912" s="3" t="s">
        <v>114</v>
      </c>
      <c r="H912" s="3" t="s">
        <v>111</v>
      </c>
      <c r="I912" s="5">
        <v>8.99</v>
      </c>
      <c r="J912" s="3">
        <v>1</v>
      </c>
      <c r="K912" s="3" t="s">
        <v>86</v>
      </c>
      <c r="L912" s="3">
        <v>5</v>
      </c>
      <c r="M912" s="5">
        <v>0.37</v>
      </c>
      <c r="N912" s="3" t="s">
        <v>87</v>
      </c>
    </row>
    <row r="913" spans="1:14" x14ac:dyDescent="0.25">
      <c r="A913" s="3" t="s">
        <v>1016</v>
      </c>
      <c r="B913" s="3">
        <v>23</v>
      </c>
      <c r="C913" s="3" t="s">
        <v>83</v>
      </c>
      <c r="D913" s="3" t="s">
        <v>19</v>
      </c>
      <c r="E913" s="5">
        <v>11.37</v>
      </c>
      <c r="F913" s="3">
        <v>16</v>
      </c>
      <c r="G913" s="3" t="s">
        <v>84</v>
      </c>
      <c r="H913" s="3" t="s">
        <v>85</v>
      </c>
      <c r="I913" s="5">
        <v>8.99</v>
      </c>
      <c r="J913" s="3">
        <v>0</v>
      </c>
      <c r="K913" s="3" t="s">
        <v>126</v>
      </c>
      <c r="L913" s="3">
        <v>3</v>
      </c>
      <c r="M913" s="5">
        <v>0.67</v>
      </c>
      <c r="N913" s="3" t="s">
        <v>99</v>
      </c>
    </row>
    <row r="914" spans="1:14" x14ac:dyDescent="0.25">
      <c r="A914" s="3" t="s">
        <v>1017</v>
      </c>
      <c r="B914" s="3">
        <v>25</v>
      </c>
      <c r="C914" s="3" t="s">
        <v>106</v>
      </c>
      <c r="D914" s="3" t="s">
        <v>23</v>
      </c>
      <c r="E914" s="5">
        <v>2.42</v>
      </c>
      <c r="F914" s="3">
        <v>1</v>
      </c>
      <c r="G914" s="3" t="s">
        <v>135</v>
      </c>
      <c r="H914" s="3" t="s">
        <v>122</v>
      </c>
      <c r="I914" s="5">
        <v>17.989999999999998</v>
      </c>
      <c r="J914" s="3">
        <v>0</v>
      </c>
      <c r="K914" s="3" t="s">
        <v>126</v>
      </c>
      <c r="L914" s="3">
        <v>5</v>
      </c>
      <c r="M914" s="5">
        <v>1.21</v>
      </c>
      <c r="N914" s="3" t="s">
        <v>91</v>
      </c>
    </row>
    <row r="915" spans="1:14" x14ac:dyDescent="0.25">
      <c r="A915" s="3" t="s">
        <v>1018</v>
      </c>
      <c r="B915" s="3">
        <v>59</v>
      </c>
      <c r="C915" s="3" t="s">
        <v>106</v>
      </c>
      <c r="D915" s="3" t="s">
        <v>21</v>
      </c>
      <c r="E915" s="5">
        <v>22.89</v>
      </c>
      <c r="F915" s="3">
        <v>38</v>
      </c>
      <c r="G915" s="3" t="s">
        <v>84</v>
      </c>
      <c r="H915" s="3" t="s">
        <v>85</v>
      </c>
      <c r="I915" s="5">
        <v>13.99</v>
      </c>
      <c r="J915" s="3">
        <v>0</v>
      </c>
      <c r="K915" s="3" t="s">
        <v>108</v>
      </c>
      <c r="L915" s="3">
        <v>4</v>
      </c>
      <c r="M915" s="5">
        <v>0.59</v>
      </c>
      <c r="N915" s="3" t="s">
        <v>87</v>
      </c>
    </row>
    <row r="916" spans="1:14" x14ac:dyDescent="0.25">
      <c r="A916" s="3" t="s">
        <v>1019</v>
      </c>
      <c r="B916" s="3">
        <v>51</v>
      </c>
      <c r="C916" s="3" t="s">
        <v>83</v>
      </c>
      <c r="D916" s="3" t="s">
        <v>19</v>
      </c>
      <c r="E916" s="5">
        <v>7.53</v>
      </c>
      <c r="F916" s="3">
        <v>39</v>
      </c>
      <c r="G916" s="3" t="s">
        <v>84</v>
      </c>
      <c r="H916" s="3" t="s">
        <v>90</v>
      </c>
      <c r="I916" s="5">
        <v>8.99</v>
      </c>
      <c r="J916" s="3">
        <v>1</v>
      </c>
      <c r="K916" s="3" t="s">
        <v>126</v>
      </c>
      <c r="L916" s="3">
        <v>3</v>
      </c>
      <c r="M916" s="5">
        <v>0.19</v>
      </c>
      <c r="N916" s="3" t="s">
        <v>96</v>
      </c>
    </row>
    <row r="917" spans="1:14" x14ac:dyDescent="0.25">
      <c r="A917" s="3" t="s">
        <v>1020</v>
      </c>
      <c r="B917" s="3">
        <v>46</v>
      </c>
      <c r="C917" s="3" t="s">
        <v>93</v>
      </c>
      <c r="D917" s="3" t="s">
        <v>21</v>
      </c>
      <c r="E917" s="5">
        <v>13.41</v>
      </c>
      <c r="F917" s="3">
        <v>42</v>
      </c>
      <c r="G917" s="3" t="s">
        <v>98</v>
      </c>
      <c r="H917" s="3" t="s">
        <v>122</v>
      </c>
      <c r="I917" s="5">
        <v>13.99</v>
      </c>
      <c r="J917" s="3">
        <v>1</v>
      </c>
      <c r="K917" s="3" t="s">
        <v>95</v>
      </c>
      <c r="L917" s="3">
        <v>1</v>
      </c>
      <c r="M917" s="5">
        <v>0.31</v>
      </c>
      <c r="N917" s="3" t="s">
        <v>96</v>
      </c>
    </row>
    <row r="918" spans="1:14" x14ac:dyDescent="0.25">
      <c r="A918" s="3" t="s">
        <v>1021</v>
      </c>
      <c r="B918" s="3">
        <v>27</v>
      </c>
      <c r="C918" s="3" t="s">
        <v>83</v>
      </c>
      <c r="D918" s="3" t="s">
        <v>19</v>
      </c>
      <c r="E918" s="5">
        <v>6.89</v>
      </c>
      <c r="F918" s="3">
        <v>6</v>
      </c>
      <c r="G918" s="3" t="s">
        <v>89</v>
      </c>
      <c r="H918" s="3" t="s">
        <v>122</v>
      </c>
      <c r="I918" s="5">
        <v>8.99</v>
      </c>
      <c r="J918" s="3">
        <v>0</v>
      </c>
      <c r="K918" s="3" t="s">
        <v>126</v>
      </c>
      <c r="L918" s="3">
        <v>5</v>
      </c>
      <c r="M918" s="5">
        <v>0.98</v>
      </c>
      <c r="N918" s="3" t="s">
        <v>117</v>
      </c>
    </row>
    <row r="919" spans="1:14" x14ac:dyDescent="0.25">
      <c r="A919" s="3" t="s">
        <v>1022</v>
      </c>
      <c r="B919" s="3">
        <v>70</v>
      </c>
      <c r="C919" s="3" t="s">
        <v>93</v>
      </c>
      <c r="D919" s="3" t="s">
        <v>19</v>
      </c>
      <c r="E919" s="5">
        <v>20.64</v>
      </c>
      <c r="F919" s="3">
        <v>34</v>
      </c>
      <c r="G919" s="3" t="s">
        <v>84</v>
      </c>
      <c r="H919" s="3" t="s">
        <v>90</v>
      </c>
      <c r="I919" s="5">
        <v>8.99</v>
      </c>
      <c r="J919" s="3">
        <v>1</v>
      </c>
      <c r="K919" s="3" t="s">
        <v>95</v>
      </c>
      <c r="L919" s="3">
        <v>1</v>
      </c>
      <c r="M919" s="5">
        <v>0.59</v>
      </c>
      <c r="N919" s="3" t="s">
        <v>91</v>
      </c>
    </row>
    <row r="920" spans="1:14" x14ac:dyDescent="0.25">
      <c r="A920" s="3" t="s">
        <v>1023</v>
      </c>
      <c r="B920" s="3">
        <v>66</v>
      </c>
      <c r="C920" s="3" t="s">
        <v>106</v>
      </c>
      <c r="D920" s="3" t="s">
        <v>21</v>
      </c>
      <c r="E920" s="5">
        <v>3.11</v>
      </c>
      <c r="F920" s="3">
        <v>3</v>
      </c>
      <c r="G920" s="3" t="s">
        <v>84</v>
      </c>
      <c r="H920" s="3" t="s">
        <v>85</v>
      </c>
      <c r="I920" s="5">
        <v>13.99</v>
      </c>
      <c r="J920" s="3">
        <v>0</v>
      </c>
      <c r="K920" s="3" t="s">
        <v>108</v>
      </c>
      <c r="L920" s="3">
        <v>3</v>
      </c>
      <c r="M920" s="5">
        <v>0.78</v>
      </c>
      <c r="N920" s="3" t="s">
        <v>112</v>
      </c>
    </row>
    <row r="921" spans="1:14" x14ac:dyDescent="0.25">
      <c r="A921" s="3" t="s">
        <v>1024</v>
      </c>
      <c r="B921" s="3">
        <v>68</v>
      </c>
      <c r="C921" s="3" t="s">
        <v>106</v>
      </c>
      <c r="D921" s="3" t="s">
        <v>19</v>
      </c>
      <c r="E921" s="5">
        <v>5.37</v>
      </c>
      <c r="F921" s="3">
        <v>49</v>
      </c>
      <c r="G921" s="3" t="s">
        <v>89</v>
      </c>
      <c r="H921" s="3" t="s">
        <v>120</v>
      </c>
      <c r="I921" s="5">
        <v>8.99</v>
      </c>
      <c r="J921" s="3">
        <v>1</v>
      </c>
      <c r="K921" s="3" t="s">
        <v>102</v>
      </c>
      <c r="L921" s="3">
        <v>3</v>
      </c>
      <c r="M921" s="5">
        <v>0.11</v>
      </c>
      <c r="N921" s="3" t="s">
        <v>117</v>
      </c>
    </row>
    <row r="922" spans="1:14" x14ac:dyDescent="0.25">
      <c r="A922" s="3" t="s">
        <v>1025</v>
      </c>
      <c r="B922" s="3">
        <v>41</v>
      </c>
      <c r="C922" s="3" t="s">
        <v>83</v>
      </c>
      <c r="D922" s="3" t="s">
        <v>23</v>
      </c>
      <c r="E922" s="5">
        <v>26.57</v>
      </c>
      <c r="F922" s="3">
        <v>58</v>
      </c>
      <c r="G922" s="3" t="s">
        <v>89</v>
      </c>
      <c r="H922" s="3" t="s">
        <v>120</v>
      </c>
      <c r="I922" s="5">
        <v>17.989999999999998</v>
      </c>
      <c r="J922" s="3">
        <v>0</v>
      </c>
      <c r="K922" s="3" t="s">
        <v>95</v>
      </c>
      <c r="L922" s="3">
        <v>3</v>
      </c>
      <c r="M922" s="5">
        <v>0.45</v>
      </c>
      <c r="N922" s="3" t="s">
        <v>112</v>
      </c>
    </row>
    <row r="923" spans="1:14" x14ac:dyDescent="0.25">
      <c r="A923" s="3" t="s">
        <v>1026</v>
      </c>
      <c r="B923" s="3">
        <v>41</v>
      </c>
      <c r="C923" s="3" t="s">
        <v>106</v>
      </c>
      <c r="D923" s="3" t="s">
        <v>19</v>
      </c>
      <c r="E923" s="5">
        <v>4.32</v>
      </c>
      <c r="F923" s="3">
        <v>0</v>
      </c>
      <c r="G923" s="3" t="s">
        <v>114</v>
      </c>
      <c r="H923" s="3" t="s">
        <v>122</v>
      </c>
      <c r="I923" s="5">
        <v>8.99</v>
      </c>
      <c r="J923" s="3">
        <v>1</v>
      </c>
      <c r="K923" s="3" t="s">
        <v>108</v>
      </c>
      <c r="L923" s="3">
        <v>1</v>
      </c>
      <c r="M923" s="5">
        <v>4.32</v>
      </c>
      <c r="N923" s="3" t="s">
        <v>99</v>
      </c>
    </row>
    <row r="924" spans="1:14" x14ac:dyDescent="0.25">
      <c r="A924" s="3" t="s">
        <v>1027</v>
      </c>
      <c r="B924" s="3">
        <v>35</v>
      </c>
      <c r="C924" s="3" t="s">
        <v>106</v>
      </c>
      <c r="D924" s="3" t="s">
        <v>23</v>
      </c>
      <c r="E924" s="5">
        <v>14.76</v>
      </c>
      <c r="F924" s="3">
        <v>26</v>
      </c>
      <c r="G924" s="3" t="s">
        <v>114</v>
      </c>
      <c r="H924" s="3" t="s">
        <v>120</v>
      </c>
      <c r="I924" s="5">
        <v>17.989999999999998</v>
      </c>
      <c r="J924" s="3">
        <v>0</v>
      </c>
      <c r="K924" s="3" t="s">
        <v>126</v>
      </c>
      <c r="L924" s="3">
        <v>4</v>
      </c>
      <c r="M924" s="5">
        <v>0.55000000000000004</v>
      </c>
      <c r="N924" s="3" t="s">
        <v>96</v>
      </c>
    </row>
    <row r="925" spans="1:14" x14ac:dyDescent="0.25">
      <c r="A925" s="3" t="s">
        <v>1028</v>
      </c>
      <c r="B925" s="3">
        <v>27</v>
      </c>
      <c r="C925" s="3" t="s">
        <v>93</v>
      </c>
      <c r="D925" s="3" t="s">
        <v>21</v>
      </c>
      <c r="E925" s="5">
        <v>1.77</v>
      </c>
      <c r="F925" s="3">
        <v>41</v>
      </c>
      <c r="G925" s="3" t="s">
        <v>114</v>
      </c>
      <c r="H925" s="3" t="s">
        <v>90</v>
      </c>
      <c r="I925" s="5">
        <v>13.99</v>
      </c>
      <c r="J925" s="3">
        <v>1</v>
      </c>
      <c r="K925" s="3" t="s">
        <v>108</v>
      </c>
      <c r="L925" s="3">
        <v>2</v>
      </c>
      <c r="M925" s="5">
        <v>0.04</v>
      </c>
      <c r="N925" s="3" t="s">
        <v>99</v>
      </c>
    </row>
    <row r="926" spans="1:14" x14ac:dyDescent="0.25">
      <c r="A926" s="3" t="s">
        <v>1029</v>
      </c>
      <c r="B926" s="3">
        <v>44</v>
      </c>
      <c r="C926" s="3" t="s">
        <v>83</v>
      </c>
      <c r="D926" s="3" t="s">
        <v>21</v>
      </c>
      <c r="E926" s="5">
        <v>2.14</v>
      </c>
      <c r="F926" s="3">
        <v>4</v>
      </c>
      <c r="G926" s="3" t="s">
        <v>94</v>
      </c>
      <c r="H926" s="3" t="s">
        <v>120</v>
      </c>
      <c r="I926" s="5">
        <v>13.99</v>
      </c>
      <c r="J926" s="3">
        <v>1</v>
      </c>
      <c r="K926" s="3" t="s">
        <v>95</v>
      </c>
      <c r="L926" s="3">
        <v>2</v>
      </c>
      <c r="M926" s="5">
        <v>0.43</v>
      </c>
      <c r="N926" s="3" t="s">
        <v>112</v>
      </c>
    </row>
    <row r="927" spans="1:14" x14ac:dyDescent="0.25">
      <c r="A927" s="3" t="s">
        <v>1030</v>
      </c>
      <c r="B927" s="3">
        <v>38</v>
      </c>
      <c r="C927" s="3" t="s">
        <v>83</v>
      </c>
      <c r="D927" s="3" t="s">
        <v>19</v>
      </c>
      <c r="E927" s="5">
        <v>53.06</v>
      </c>
      <c r="F927" s="3">
        <v>55</v>
      </c>
      <c r="G927" s="3" t="s">
        <v>84</v>
      </c>
      <c r="H927" s="3" t="s">
        <v>111</v>
      </c>
      <c r="I927" s="5">
        <v>8.99</v>
      </c>
      <c r="J927" s="3">
        <v>0</v>
      </c>
      <c r="K927" s="3" t="s">
        <v>108</v>
      </c>
      <c r="L927" s="3">
        <v>4</v>
      </c>
      <c r="M927" s="5">
        <v>0.95</v>
      </c>
      <c r="N927" s="3" t="s">
        <v>99</v>
      </c>
    </row>
    <row r="928" spans="1:14" x14ac:dyDescent="0.25">
      <c r="A928" s="3" t="s">
        <v>1031</v>
      </c>
      <c r="B928" s="3">
        <v>18</v>
      </c>
      <c r="C928" s="3" t="s">
        <v>93</v>
      </c>
      <c r="D928" s="3" t="s">
        <v>21</v>
      </c>
      <c r="E928" s="5">
        <v>1.71</v>
      </c>
      <c r="F928" s="3">
        <v>49</v>
      </c>
      <c r="G928" s="3" t="s">
        <v>114</v>
      </c>
      <c r="H928" s="3" t="s">
        <v>85</v>
      </c>
      <c r="I928" s="5">
        <v>13.99</v>
      </c>
      <c r="J928" s="3">
        <v>1</v>
      </c>
      <c r="K928" s="3" t="s">
        <v>108</v>
      </c>
      <c r="L928" s="3">
        <v>3</v>
      </c>
      <c r="M928" s="5">
        <v>0.03</v>
      </c>
      <c r="N928" s="3" t="s">
        <v>99</v>
      </c>
    </row>
    <row r="929" spans="1:14" x14ac:dyDescent="0.25">
      <c r="A929" s="3" t="s">
        <v>1032</v>
      </c>
      <c r="B929" s="3">
        <v>58</v>
      </c>
      <c r="C929" s="3" t="s">
        <v>83</v>
      </c>
      <c r="D929" s="3" t="s">
        <v>23</v>
      </c>
      <c r="E929" s="5">
        <v>2.75</v>
      </c>
      <c r="F929" s="3">
        <v>8</v>
      </c>
      <c r="G929" s="3" t="s">
        <v>114</v>
      </c>
      <c r="H929" s="3" t="s">
        <v>111</v>
      </c>
      <c r="I929" s="5">
        <v>17.989999999999998</v>
      </c>
      <c r="J929" s="3">
        <v>0</v>
      </c>
      <c r="K929" s="3" t="s">
        <v>108</v>
      </c>
      <c r="L929" s="3">
        <v>4</v>
      </c>
      <c r="M929" s="5">
        <v>0.31</v>
      </c>
      <c r="N929" s="3" t="s">
        <v>117</v>
      </c>
    </row>
    <row r="930" spans="1:14" x14ac:dyDescent="0.25">
      <c r="A930" s="3" t="s">
        <v>1033</v>
      </c>
      <c r="B930" s="3">
        <v>58</v>
      </c>
      <c r="C930" s="3" t="s">
        <v>106</v>
      </c>
      <c r="D930" s="3" t="s">
        <v>23</v>
      </c>
      <c r="E930" s="5">
        <v>6.28</v>
      </c>
      <c r="F930" s="3">
        <v>4</v>
      </c>
      <c r="G930" s="3" t="s">
        <v>89</v>
      </c>
      <c r="H930" s="3" t="s">
        <v>122</v>
      </c>
      <c r="I930" s="5">
        <v>17.989999999999998</v>
      </c>
      <c r="J930" s="3">
        <v>0</v>
      </c>
      <c r="K930" s="3" t="s">
        <v>102</v>
      </c>
      <c r="L930" s="3">
        <v>4</v>
      </c>
      <c r="M930" s="5">
        <v>1.26</v>
      </c>
      <c r="N930" s="3" t="s">
        <v>96</v>
      </c>
    </row>
    <row r="931" spans="1:14" x14ac:dyDescent="0.25">
      <c r="A931" s="3" t="s">
        <v>1034</v>
      </c>
      <c r="B931" s="3">
        <v>70</v>
      </c>
      <c r="C931" s="3" t="s">
        <v>106</v>
      </c>
      <c r="D931" s="3" t="s">
        <v>19</v>
      </c>
      <c r="E931" s="5">
        <v>1.24</v>
      </c>
      <c r="F931" s="3">
        <v>29</v>
      </c>
      <c r="G931" s="3" t="s">
        <v>98</v>
      </c>
      <c r="H931" s="3" t="s">
        <v>111</v>
      </c>
      <c r="I931" s="5">
        <v>8.99</v>
      </c>
      <c r="J931" s="3">
        <v>1</v>
      </c>
      <c r="K931" s="3" t="s">
        <v>108</v>
      </c>
      <c r="L931" s="3">
        <v>1</v>
      </c>
      <c r="M931" s="5">
        <v>0.04</v>
      </c>
      <c r="N931" s="3" t="s">
        <v>99</v>
      </c>
    </row>
    <row r="932" spans="1:14" x14ac:dyDescent="0.25">
      <c r="A932" s="3" t="s">
        <v>1035</v>
      </c>
      <c r="B932" s="3">
        <v>38</v>
      </c>
      <c r="C932" s="3" t="s">
        <v>106</v>
      </c>
      <c r="D932" s="3" t="s">
        <v>19</v>
      </c>
      <c r="E932" s="5">
        <v>3.86</v>
      </c>
      <c r="F932" s="3">
        <v>37</v>
      </c>
      <c r="G932" s="3" t="s">
        <v>114</v>
      </c>
      <c r="H932" s="3" t="s">
        <v>111</v>
      </c>
      <c r="I932" s="5">
        <v>8.99</v>
      </c>
      <c r="J932" s="3">
        <v>1</v>
      </c>
      <c r="K932" s="3" t="s">
        <v>108</v>
      </c>
      <c r="L932" s="3">
        <v>4</v>
      </c>
      <c r="M932" s="5">
        <v>0.1</v>
      </c>
      <c r="N932" s="3" t="s">
        <v>104</v>
      </c>
    </row>
    <row r="933" spans="1:14" x14ac:dyDescent="0.25">
      <c r="A933" s="3" t="s">
        <v>1036</v>
      </c>
      <c r="B933" s="3">
        <v>58</v>
      </c>
      <c r="C933" s="3" t="s">
        <v>83</v>
      </c>
      <c r="D933" s="3" t="s">
        <v>19</v>
      </c>
      <c r="E933" s="5">
        <v>14.3</v>
      </c>
      <c r="F933" s="3">
        <v>43</v>
      </c>
      <c r="G933" s="3" t="s">
        <v>114</v>
      </c>
      <c r="H933" s="3" t="s">
        <v>85</v>
      </c>
      <c r="I933" s="5">
        <v>8.99</v>
      </c>
      <c r="J933" s="3">
        <v>1</v>
      </c>
      <c r="K933" s="3" t="s">
        <v>126</v>
      </c>
      <c r="L933" s="3">
        <v>2</v>
      </c>
      <c r="M933" s="5">
        <v>0.33</v>
      </c>
      <c r="N933" s="3" t="s">
        <v>96</v>
      </c>
    </row>
    <row r="934" spans="1:14" x14ac:dyDescent="0.25">
      <c r="A934" s="3" t="s">
        <v>1037</v>
      </c>
      <c r="B934" s="3">
        <v>56</v>
      </c>
      <c r="C934" s="3" t="s">
        <v>83</v>
      </c>
      <c r="D934" s="3" t="s">
        <v>19</v>
      </c>
      <c r="E934" s="5">
        <v>9.1300000000000008</v>
      </c>
      <c r="F934" s="3">
        <v>11</v>
      </c>
      <c r="G934" s="3" t="s">
        <v>94</v>
      </c>
      <c r="H934" s="3" t="s">
        <v>120</v>
      </c>
      <c r="I934" s="5">
        <v>8.99</v>
      </c>
      <c r="J934" s="3">
        <v>0</v>
      </c>
      <c r="K934" s="3" t="s">
        <v>102</v>
      </c>
      <c r="L934" s="3">
        <v>2</v>
      </c>
      <c r="M934" s="5">
        <v>0.76</v>
      </c>
      <c r="N934" s="3" t="s">
        <v>104</v>
      </c>
    </row>
    <row r="935" spans="1:14" x14ac:dyDescent="0.25">
      <c r="A935" s="3" t="s">
        <v>1038</v>
      </c>
      <c r="B935" s="3">
        <v>38</v>
      </c>
      <c r="C935" s="3" t="s">
        <v>93</v>
      </c>
      <c r="D935" s="3" t="s">
        <v>23</v>
      </c>
      <c r="E935" s="5">
        <v>4.12</v>
      </c>
      <c r="F935" s="3">
        <v>54</v>
      </c>
      <c r="G935" s="3" t="s">
        <v>98</v>
      </c>
      <c r="H935" s="3" t="s">
        <v>122</v>
      </c>
      <c r="I935" s="5">
        <v>17.989999999999998</v>
      </c>
      <c r="J935" s="3">
        <v>1</v>
      </c>
      <c r="K935" s="3" t="s">
        <v>86</v>
      </c>
      <c r="L935" s="3">
        <v>1</v>
      </c>
      <c r="M935" s="5">
        <v>7.0000000000000007E-2</v>
      </c>
      <c r="N935" s="3" t="s">
        <v>104</v>
      </c>
    </row>
    <row r="936" spans="1:14" x14ac:dyDescent="0.25">
      <c r="A936" s="3" t="s">
        <v>1039</v>
      </c>
      <c r="B936" s="3">
        <v>70</v>
      </c>
      <c r="C936" s="3" t="s">
        <v>83</v>
      </c>
      <c r="D936" s="3" t="s">
        <v>21</v>
      </c>
      <c r="E936" s="5">
        <v>6.17</v>
      </c>
      <c r="F936" s="3">
        <v>25</v>
      </c>
      <c r="G936" s="3" t="s">
        <v>98</v>
      </c>
      <c r="H936" s="3" t="s">
        <v>90</v>
      </c>
      <c r="I936" s="5">
        <v>13.99</v>
      </c>
      <c r="J936" s="3">
        <v>0</v>
      </c>
      <c r="K936" s="3" t="s">
        <v>126</v>
      </c>
      <c r="L936" s="3">
        <v>2</v>
      </c>
      <c r="M936" s="5">
        <v>0.24</v>
      </c>
      <c r="N936" s="3" t="s">
        <v>96</v>
      </c>
    </row>
    <row r="937" spans="1:14" x14ac:dyDescent="0.25">
      <c r="A937" s="3" t="s">
        <v>1040</v>
      </c>
      <c r="B937" s="3">
        <v>61</v>
      </c>
      <c r="C937" s="3" t="s">
        <v>83</v>
      </c>
      <c r="D937" s="3" t="s">
        <v>23</v>
      </c>
      <c r="E937" s="5">
        <v>19.93</v>
      </c>
      <c r="F937" s="3">
        <v>59</v>
      </c>
      <c r="G937" s="3" t="s">
        <v>135</v>
      </c>
      <c r="H937" s="3" t="s">
        <v>111</v>
      </c>
      <c r="I937" s="5">
        <v>17.989999999999998</v>
      </c>
      <c r="J937" s="3">
        <v>1</v>
      </c>
      <c r="K937" s="3" t="s">
        <v>126</v>
      </c>
      <c r="L937" s="3">
        <v>1</v>
      </c>
      <c r="M937" s="5">
        <v>0.33</v>
      </c>
      <c r="N937" s="3" t="s">
        <v>87</v>
      </c>
    </row>
    <row r="938" spans="1:14" x14ac:dyDescent="0.25">
      <c r="A938" s="3" t="s">
        <v>1041</v>
      </c>
      <c r="B938" s="3">
        <v>53</v>
      </c>
      <c r="C938" s="3" t="s">
        <v>93</v>
      </c>
      <c r="D938" s="3" t="s">
        <v>19</v>
      </c>
      <c r="E938" s="5">
        <v>7.94</v>
      </c>
      <c r="F938" s="3">
        <v>12</v>
      </c>
      <c r="G938" s="3" t="s">
        <v>89</v>
      </c>
      <c r="H938" s="3" t="s">
        <v>90</v>
      </c>
      <c r="I938" s="5">
        <v>8.99</v>
      </c>
      <c r="J938" s="3">
        <v>0</v>
      </c>
      <c r="K938" s="3" t="s">
        <v>108</v>
      </c>
      <c r="L938" s="3">
        <v>1</v>
      </c>
      <c r="M938" s="5">
        <v>0.61</v>
      </c>
      <c r="N938" s="3" t="s">
        <v>117</v>
      </c>
    </row>
    <row r="939" spans="1:14" x14ac:dyDescent="0.25">
      <c r="A939" s="3" t="s">
        <v>1042</v>
      </c>
      <c r="B939" s="3">
        <v>53</v>
      </c>
      <c r="C939" s="3" t="s">
        <v>106</v>
      </c>
      <c r="D939" s="3" t="s">
        <v>23</v>
      </c>
      <c r="E939" s="5">
        <v>2.72</v>
      </c>
      <c r="F939" s="3">
        <v>8</v>
      </c>
      <c r="G939" s="3" t="s">
        <v>94</v>
      </c>
      <c r="H939" s="3" t="s">
        <v>120</v>
      </c>
      <c r="I939" s="5">
        <v>17.989999999999998</v>
      </c>
      <c r="J939" s="3">
        <v>1</v>
      </c>
      <c r="K939" s="3" t="s">
        <v>95</v>
      </c>
      <c r="L939" s="3">
        <v>1</v>
      </c>
      <c r="M939" s="5">
        <v>0.3</v>
      </c>
      <c r="N939" s="3" t="s">
        <v>104</v>
      </c>
    </row>
    <row r="940" spans="1:14" x14ac:dyDescent="0.25">
      <c r="A940" s="3" t="s">
        <v>1043</v>
      </c>
      <c r="B940" s="3">
        <v>58</v>
      </c>
      <c r="C940" s="3" t="s">
        <v>93</v>
      </c>
      <c r="D940" s="3" t="s">
        <v>21</v>
      </c>
      <c r="E940" s="5">
        <v>17.989999999999998</v>
      </c>
      <c r="F940" s="3">
        <v>8</v>
      </c>
      <c r="G940" s="3" t="s">
        <v>114</v>
      </c>
      <c r="H940" s="3" t="s">
        <v>85</v>
      </c>
      <c r="I940" s="5">
        <v>13.99</v>
      </c>
      <c r="J940" s="3">
        <v>0</v>
      </c>
      <c r="K940" s="3" t="s">
        <v>102</v>
      </c>
      <c r="L940" s="3">
        <v>1</v>
      </c>
      <c r="M940" s="5">
        <v>2</v>
      </c>
      <c r="N940" s="3" t="s">
        <v>96</v>
      </c>
    </row>
    <row r="941" spans="1:14" x14ac:dyDescent="0.25">
      <c r="A941" s="3" t="s">
        <v>1044</v>
      </c>
      <c r="B941" s="3">
        <v>19</v>
      </c>
      <c r="C941" s="3" t="s">
        <v>93</v>
      </c>
      <c r="D941" s="3" t="s">
        <v>21</v>
      </c>
      <c r="E941" s="5">
        <v>0.17</v>
      </c>
      <c r="F941" s="3">
        <v>34</v>
      </c>
      <c r="G941" s="3" t="s">
        <v>89</v>
      </c>
      <c r="H941" s="3" t="s">
        <v>111</v>
      </c>
      <c r="I941" s="5">
        <v>13.99</v>
      </c>
      <c r="J941" s="3">
        <v>1</v>
      </c>
      <c r="K941" s="3" t="s">
        <v>86</v>
      </c>
      <c r="L941" s="3">
        <v>3</v>
      </c>
      <c r="M941" s="5">
        <v>0</v>
      </c>
      <c r="N941" s="3" t="s">
        <v>104</v>
      </c>
    </row>
    <row r="942" spans="1:14" x14ac:dyDescent="0.25">
      <c r="A942" s="3" t="s">
        <v>1045</v>
      </c>
      <c r="B942" s="3">
        <v>47</v>
      </c>
      <c r="C942" s="3" t="s">
        <v>93</v>
      </c>
      <c r="D942" s="3" t="s">
        <v>19</v>
      </c>
      <c r="E942" s="5">
        <v>6.51</v>
      </c>
      <c r="F942" s="3">
        <v>58</v>
      </c>
      <c r="G942" s="3" t="s">
        <v>94</v>
      </c>
      <c r="H942" s="3" t="s">
        <v>111</v>
      </c>
      <c r="I942" s="5">
        <v>8.99</v>
      </c>
      <c r="J942" s="3">
        <v>1</v>
      </c>
      <c r="K942" s="3" t="s">
        <v>86</v>
      </c>
      <c r="L942" s="3">
        <v>5</v>
      </c>
      <c r="M942" s="5">
        <v>0.11</v>
      </c>
      <c r="N942" s="3" t="s">
        <v>117</v>
      </c>
    </row>
    <row r="943" spans="1:14" x14ac:dyDescent="0.25">
      <c r="A943" s="3" t="s">
        <v>1046</v>
      </c>
      <c r="B943" s="3">
        <v>19</v>
      </c>
      <c r="C943" s="3" t="s">
        <v>83</v>
      </c>
      <c r="D943" s="3" t="s">
        <v>23</v>
      </c>
      <c r="E943" s="5">
        <v>0.24</v>
      </c>
      <c r="F943" s="3">
        <v>4</v>
      </c>
      <c r="G943" s="3" t="s">
        <v>98</v>
      </c>
      <c r="H943" s="3" t="s">
        <v>120</v>
      </c>
      <c r="I943" s="5">
        <v>17.989999999999998</v>
      </c>
      <c r="J943" s="3">
        <v>0</v>
      </c>
      <c r="K943" s="3" t="s">
        <v>86</v>
      </c>
      <c r="L943" s="3">
        <v>4</v>
      </c>
      <c r="M943" s="5">
        <v>0.05</v>
      </c>
      <c r="N943" s="3" t="s">
        <v>91</v>
      </c>
    </row>
    <row r="944" spans="1:14" x14ac:dyDescent="0.25">
      <c r="A944" s="3" t="s">
        <v>1047</v>
      </c>
      <c r="B944" s="3">
        <v>67</v>
      </c>
      <c r="C944" s="3" t="s">
        <v>83</v>
      </c>
      <c r="D944" s="3" t="s">
        <v>21</v>
      </c>
      <c r="E944" s="5">
        <v>15.34</v>
      </c>
      <c r="F944" s="3">
        <v>39</v>
      </c>
      <c r="G944" s="3" t="s">
        <v>135</v>
      </c>
      <c r="H944" s="3" t="s">
        <v>111</v>
      </c>
      <c r="I944" s="5">
        <v>13.99</v>
      </c>
      <c r="J944" s="3">
        <v>1</v>
      </c>
      <c r="K944" s="3" t="s">
        <v>126</v>
      </c>
      <c r="L944" s="3">
        <v>2</v>
      </c>
      <c r="M944" s="5">
        <v>0.38</v>
      </c>
      <c r="N944" s="3" t="s">
        <v>99</v>
      </c>
    </row>
    <row r="945" spans="1:14" x14ac:dyDescent="0.25">
      <c r="A945" s="3" t="s">
        <v>1048</v>
      </c>
      <c r="B945" s="3">
        <v>47</v>
      </c>
      <c r="C945" s="3" t="s">
        <v>93</v>
      </c>
      <c r="D945" s="3" t="s">
        <v>19</v>
      </c>
      <c r="E945" s="5">
        <v>16.29</v>
      </c>
      <c r="F945" s="3">
        <v>57</v>
      </c>
      <c r="G945" s="3" t="s">
        <v>135</v>
      </c>
      <c r="H945" s="3" t="s">
        <v>122</v>
      </c>
      <c r="I945" s="5">
        <v>8.99</v>
      </c>
      <c r="J945" s="3">
        <v>1</v>
      </c>
      <c r="K945" s="3" t="s">
        <v>126</v>
      </c>
      <c r="L945" s="3">
        <v>3</v>
      </c>
      <c r="M945" s="5">
        <v>0.28000000000000003</v>
      </c>
      <c r="N945" s="3" t="s">
        <v>99</v>
      </c>
    </row>
    <row r="946" spans="1:14" x14ac:dyDescent="0.25">
      <c r="A946" s="3" t="s">
        <v>1049</v>
      </c>
      <c r="B946" s="3">
        <v>25</v>
      </c>
      <c r="C946" s="3" t="s">
        <v>83</v>
      </c>
      <c r="D946" s="3" t="s">
        <v>19</v>
      </c>
      <c r="E946" s="5">
        <v>35.36</v>
      </c>
      <c r="F946" s="3">
        <v>34</v>
      </c>
      <c r="G946" s="3" t="s">
        <v>98</v>
      </c>
      <c r="H946" s="3" t="s">
        <v>122</v>
      </c>
      <c r="I946" s="5">
        <v>8.99</v>
      </c>
      <c r="J946" s="3">
        <v>0</v>
      </c>
      <c r="K946" s="3" t="s">
        <v>95</v>
      </c>
      <c r="L946" s="3">
        <v>5</v>
      </c>
      <c r="M946" s="5">
        <v>1.01</v>
      </c>
      <c r="N946" s="3" t="s">
        <v>91</v>
      </c>
    </row>
    <row r="947" spans="1:14" x14ac:dyDescent="0.25">
      <c r="A947" s="3" t="s">
        <v>1050</v>
      </c>
      <c r="B947" s="3">
        <v>59</v>
      </c>
      <c r="C947" s="3" t="s">
        <v>93</v>
      </c>
      <c r="D947" s="3" t="s">
        <v>21</v>
      </c>
      <c r="E947" s="5">
        <v>20.89</v>
      </c>
      <c r="F947" s="3">
        <v>27</v>
      </c>
      <c r="G947" s="3" t="s">
        <v>84</v>
      </c>
      <c r="H947" s="3" t="s">
        <v>111</v>
      </c>
      <c r="I947" s="5">
        <v>13.99</v>
      </c>
      <c r="J947" s="3">
        <v>0</v>
      </c>
      <c r="K947" s="3" t="s">
        <v>102</v>
      </c>
      <c r="L947" s="3">
        <v>2</v>
      </c>
      <c r="M947" s="5">
        <v>0.75</v>
      </c>
      <c r="N947" s="3" t="s">
        <v>99</v>
      </c>
    </row>
    <row r="948" spans="1:14" x14ac:dyDescent="0.25">
      <c r="A948" s="3" t="s">
        <v>1051</v>
      </c>
      <c r="B948" s="3">
        <v>39</v>
      </c>
      <c r="C948" s="3" t="s">
        <v>83</v>
      </c>
      <c r="D948" s="3" t="s">
        <v>23</v>
      </c>
      <c r="E948" s="5">
        <v>1.83</v>
      </c>
      <c r="F948" s="3">
        <v>12</v>
      </c>
      <c r="G948" s="3" t="s">
        <v>84</v>
      </c>
      <c r="H948" s="3" t="s">
        <v>90</v>
      </c>
      <c r="I948" s="5">
        <v>17.989999999999998</v>
      </c>
      <c r="J948" s="3">
        <v>1</v>
      </c>
      <c r="K948" s="3" t="s">
        <v>126</v>
      </c>
      <c r="L948" s="3">
        <v>3</v>
      </c>
      <c r="M948" s="5">
        <v>0.14000000000000001</v>
      </c>
      <c r="N948" s="3" t="s">
        <v>104</v>
      </c>
    </row>
    <row r="949" spans="1:14" x14ac:dyDescent="0.25">
      <c r="A949" s="3" t="s">
        <v>1052</v>
      </c>
      <c r="B949" s="3">
        <v>27</v>
      </c>
      <c r="C949" s="3" t="s">
        <v>83</v>
      </c>
      <c r="D949" s="3" t="s">
        <v>19</v>
      </c>
      <c r="E949" s="5">
        <v>65.86</v>
      </c>
      <c r="F949" s="3">
        <v>40</v>
      </c>
      <c r="G949" s="3" t="s">
        <v>89</v>
      </c>
      <c r="H949" s="3" t="s">
        <v>90</v>
      </c>
      <c r="I949" s="5">
        <v>8.99</v>
      </c>
      <c r="J949" s="3">
        <v>0</v>
      </c>
      <c r="K949" s="3" t="s">
        <v>102</v>
      </c>
      <c r="L949" s="3">
        <v>5</v>
      </c>
      <c r="M949" s="5">
        <v>1.61</v>
      </c>
      <c r="N949" s="3" t="s">
        <v>91</v>
      </c>
    </row>
    <row r="950" spans="1:14" x14ac:dyDescent="0.25">
      <c r="A950" s="3" t="s">
        <v>1053</v>
      </c>
      <c r="B950" s="3">
        <v>68</v>
      </c>
      <c r="C950" s="3" t="s">
        <v>83</v>
      </c>
      <c r="D950" s="3" t="s">
        <v>23</v>
      </c>
      <c r="E950" s="5">
        <v>38.25</v>
      </c>
      <c r="F950" s="3">
        <v>16</v>
      </c>
      <c r="G950" s="3" t="s">
        <v>114</v>
      </c>
      <c r="H950" s="3" t="s">
        <v>120</v>
      </c>
      <c r="I950" s="5">
        <v>17.989999999999998</v>
      </c>
      <c r="J950" s="3">
        <v>0</v>
      </c>
      <c r="K950" s="3" t="s">
        <v>126</v>
      </c>
      <c r="L950" s="3">
        <v>3</v>
      </c>
      <c r="M950" s="5">
        <v>2.25</v>
      </c>
      <c r="N950" s="3" t="s">
        <v>91</v>
      </c>
    </row>
    <row r="951" spans="1:14" x14ac:dyDescent="0.25">
      <c r="A951" s="3" t="s">
        <v>1054</v>
      </c>
      <c r="B951" s="3">
        <v>26</v>
      </c>
      <c r="C951" s="3" t="s">
        <v>83</v>
      </c>
      <c r="D951" s="3" t="s">
        <v>21</v>
      </c>
      <c r="E951" s="5">
        <v>24.14</v>
      </c>
      <c r="F951" s="3">
        <v>18</v>
      </c>
      <c r="G951" s="3" t="s">
        <v>98</v>
      </c>
      <c r="H951" s="3" t="s">
        <v>111</v>
      </c>
      <c r="I951" s="5">
        <v>13.99</v>
      </c>
      <c r="J951" s="3">
        <v>0</v>
      </c>
      <c r="K951" s="3" t="s">
        <v>102</v>
      </c>
      <c r="L951" s="3">
        <v>1</v>
      </c>
      <c r="M951" s="5">
        <v>1.27</v>
      </c>
      <c r="N951" s="3" t="s">
        <v>99</v>
      </c>
    </row>
    <row r="952" spans="1:14" x14ac:dyDescent="0.25">
      <c r="A952" s="3" t="s">
        <v>1055</v>
      </c>
      <c r="B952" s="3">
        <v>49</v>
      </c>
      <c r="C952" s="3" t="s">
        <v>93</v>
      </c>
      <c r="D952" s="3" t="s">
        <v>21</v>
      </c>
      <c r="E952" s="5">
        <v>10.83</v>
      </c>
      <c r="F952" s="3">
        <v>56</v>
      </c>
      <c r="G952" s="3" t="s">
        <v>89</v>
      </c>
      <c r="H952" s="3" t="s">
        <v>90</v>
      </c>
      <c r="I952" s="5">
        <v>13.99</v>
      </c>
      <c r="J952" s="3">
        <v>1</v>
      </c>
      <c r="K952" s="3" t="s">
        <v>86</v>
      </c>
      <c r="L952" s="3">
        <v>1</v>
      </c>
      <c r="M952" s="5">
        <v>0.19</v>
      </c>
      <c r="N952" s="3" t="s">
        <v>91</v>
      </c>
    </row>
    <row r="953" spans="1:14" x14ac:dyDescent="0.25">
      <c r="A953" s="3" t="s">
        <v>1056</v>
      </c>
      <c r="B953" s="3">
        <v>41</v>
      </c>
      <c r="C953" s="3" t="s">
        <v>83</v>
      </c>
      <c r="D953" s="3" t="s">
        <v>19</v>
      </c>
      <c r="E953" s="5">
        <v>9.25</v>
      </c>
      <c r="F953" s="3">
        <v>47</v>
      </c>
      <c r="G953" s="3" t="s">
        <v>98</v>
      </c>
      <c r="H953" s="3" t="s">
        <v>120</v>
      </c>
      <c r="I953" s="5">
        <v>8.99</v>
      </c>
      <c r="J953" s="3">
        <v>1</v>
      </c>
      <c r="K953" s="3" t="s">
        <v>102</v>
      </c>
      <c r="L953" s="3">
        <v>5</v>
      </c>
      <c r="M953" s="5">
        <v>0.19</v>
      </c>
      <c r="N953" s="3" t="s">
        <v>96</v>
      </c>
    </row>
    <row r="954" spans="1:14" x14ac:dyDescent="0.25">
      <c r="A954" s="3" t="s">
        <v>1057</v>
      </c>
      <c r="B954" s="3">
        <v>27</v>
      </c>
      <c r="C954" s="3" t="s">
        <v>106</v>
      </c>
      <c r="D954" s="3" t="s">
        <v>21</v>
      </c>
      <c r="E954" s="5">
        <v>0.43</v>
      </c>
      <c r="F954" s="3">
        <v>27</v>
      </c>
      <c r="G954" s="3" t="s">
        <v>89</v>
      </c>
      <c r="H954" s="3" t="s">
        <v>111</v>
      </c>
      <c r="I954" s="5">
        <v>13.99</v>
      </c>
      <c r="J954" s="3">
        <v>1</v>
      </c>
      <c r="K954" s="3" t="s">
        <v>108</v>
      </c>
      <c r="L954" s="3">
        <v>2</v>
      </c>
      <c r="M954" s="5">
        <v>0.02</v>
      </c>
      <c r="N954" s="3" t="s">
        <v>91</v>
      </c>
    </row>
    <row r="955" spans="1:14" x14ac:dyDescent="0.25">
      <c r="A955" s="3" t="s">
        <v>1058</v>
      </c>
      <c r="B955" s="3">
        <v>20</v>
      </c>
      <c r="C955" s="3" t="s">
        <v>106</v>
      </c>
      <c r="D955" s="3" t="s">
        <v>21</v>
      </c>
      <c r="E955" s="5">
        <v>41.67</v>
      </c>
      <c r="F955" s="3">
        <v>44</v>
      </c>
      <c r="G955" s="3" t="s">
        <v>98</v>
      </c>
      <c r="H955" s="3" t="s">
        <v>122</v>
      </c>
      <c r="I955" s="5">
        <v>13.99</v>
      </c>
      <c r="J955" s="3">
        <v>0</v>
      </c>
      <c r="K955" s="3" t="s">
        <v>102</v>
      </c>
      <c r="L955" s="3">
        <v>2</v>
      </c>
      <c r="M955" s="5">
        <v>0.93</v>
      </c>
      <c r="N955" s="3" t="s">
        <v>91</v>
      </c>
    </row>
    <row r="956" spans="1:14" x14ac:dyDescent="0.25">
      <c r="A956" s="3" t="s">
        <v>1059</v>
      </c>
      <c r="B956" s="3">
        <v>51</v>
      </c>
      <c r="C956" s="3" t="s">
        <v>83</v>
      </c>
      <c r="D956" s="3" t="s">
        <v>23</v>
      </c>
      <c r="E956" s="5">
        <v>8</v>
      </c>
      <c r="F956" s="3">
        <v>11</v>
      </c>
      <c r="G956" s="3" t="s">
        <v>114</v>
      </c>
      <c r="H956" s="3" t="s">
        <v>85</v>
      </c>
      <c r="I956" s="5">
        <v>17.989999999999998</v>
      </c>
      <c r="J956" s="3">
        <v>0</v>
      </c>
      <c r="K956" s="3" t="s">
        <v>95</v>
      </c>
      <c r="L956" s="3">
        <v>1</v>
      </c>
      <c r="M956" s="5">
        <v>0.67</v>
      </c>
      <c r="N956" s="3" t="s">
        <v>91</v>
      </c>
    </row>
    <row r="957" spans="1:14" x14ac:dyDescent="0.25">
      <c r="A957" s="3" t="s">
        <v>1060</v>
      </c>
      <c r="B957" s="3">
        <v>32</v>
      </c>
      <c r="C957" s="3" t="s">
        <v>83</v>
      </c>
      <c r="D957" s="3" t="s">
        <v>21</v>
      </c>
      <c r="E957" s="5">
        <v>21.32</v>
      </c>
      <c r="F957" s="3">
        <v>13</v>
      </c>
      <c r="G957" s="3" t="s">
        <v>94</v>
      </c>
      <c r="H957" s="3" t="s">
        <v>122</v>
      </c>
      <c r="I957" s="5">
        <v>13.99</v>
      </c>
      <c r="J957" s="3">
        <v>0</v>
      </c>
      <c r="K957" s="3" t="s">
        <v>95</v>
      </c>
      <c r="L957" s="3">
        <v>5</v>
      </c>
      <c r="M957" s="5">
        <v>1.52</v>
      </c>
      <c r="N957" s="3" t="s">
        <v>91</v>
      </c>
    </row>
    <row r="958" spans="1:14" x14ac:dyDescent="0.25">
      <c r="A958" s="3" t="s">
        <v>1061</v>
      </c>
      <c r="B958" s="3">
        <v>23</v>
      </c>
      <c r="C958" s="3" t="s">
        <v>93</v>
      </c>
      <c r="D958" s="3" t="s">
        <v>21</v>
      </c>
      <c r="E958" s="5">
        <v>31.27</v>
      </c>
      <c r="F958" s="3">
        <v>10</v>
      </c>
      <c r="G958" s="3" t="s">
        <v>98</v>
      </c>
      <c r="H958" s="3" t="s">
        <v>90</v>
      </c>
      <c r="I958" s="5">
        <v>13.99</v>
      </c>
      <c r="J958" s="3">
        <v>0</v>
      </c>
      <c r="K958" s="3" t="s">
        <v>102</v>
      </c>
      <c r="L958" s="3">
        <v>4</v>
      </c>
      <c r="M958" s="5">
        <v>2.84</v>
      </c>
      <c r="N958" s="3" t="s">
        <v>96</v>
      </c>
    </row>
    <row r="959" spans="1:14" x14ac:dyDescent="0.25">
      <c r="A959" s="3" t="s">
        <v>1062</v>
      </c>
      <c r="B959" s="3">
        <v>60</v>
      </c>
      <c r="C959" s="3" t="s">
        <v>106</v>
      </c>
      <c r="D959" s="3" t="s">
        <v>21</v>
      </c>
      <c r="E959" s="5">
        <v>14.57</v>
      </c>
      <c r="F959" s="3">
        <v>40</v>
      </c>
      <c r="G959" s="3" t="s">
        <v>84</v>
      </c>
      <c r="H959" s="3" t="s">
        <v>85</v>
      </c>
      <c r="I959" s="5">
        <v>13.99</v>
      </c>
      <c r="J959" s="3">
        <v>1</v>
      </c>
      <c r="K959" s="3" t="s">
        <v>86</v>
      </c>
      <c r="L959" s="3">
        <v>4</v>
      </c>
      <c r="M959" s="5">
        <v>0.36</v>
      </c>
      <c r="N959" s="3" t="s">
        <v>104</v>
      </c>
    </row>
    <row r="960" spans="1:14" x14ac:dyDescent="0.25">
      <c r="A960" s="3" t="s">
        <v>1063</v>
      </c>
      <c r="B960" s="3">
        <v>39</v>
      </c>
      <c r="C960" s="3" t="s">
        <v>83</v>
      </c>
      <c r="D960" s="3" t="s">
        <v>21</v>
      </c>
      <c r="E960" s="5">
        <v>8.27</v>
      </c>
      <c r="F960" s="3">
        <v>36</v>
      </c>
      <c r="G960" s="3" t="s">
        <v>114</v>
      </c>
      <c r="H960" s="3" t="s">
        <v>111</v>
      </c>
      <c r="I960" s="5">
        <v>13.99</v>
      </c>
      <c r="J960" s="3">
        <v>1</v>
      </c>
      <c r="K960" s="3" t="s">
        <v>86</v>
      </c>
      <c r="L960" s="3">
        <v>2</v>
      </c>
      <c r="M960" s="5">
        <v>0.22</v>
      </c>
      <c r="N960" s="3" t="s">
        <v>117</v>
      </c>
    </row>
    <row r="961" spans="1:14" x14ac:dyDescent="0.25">
      <c r="A961" s="3" t="s">
        <v>1064</v>
      </c>
      <c r="B961" s="3">
        <v>70</v>
      </c>
      <c r="C961" s="3" t="s">
        <v>106</v>
      </c>
      <c r="D961" s="3" t="s">
        <v>19</v>
      </c>
      <c r="E961" s="5">
        <v>5.45</v>
      </c>
      <c r="F961" s="3">
        <v>42</v>
      </c>
      <c r="G961" s="3" t="s">
        <v>114</v>
      </c>
      <c r="H961" s="3" t="s">
        <v>90</v>
      </c>
      <c r="I961" s="5">
        <v>8.99</v>
      </c>
      <c r="J961" s="3">
        <v>1</v>
      </c>
      <c r="K961" s="3" t="s">
        <v>86</v>
      </c>
      <c r="L961" s="3">
        <v>5</v>
      </c>
      <c r="M961" s="5">
        <v>0.13</v>
      </c>
      <c r="N961" s="3" t="s">
        <v>96</v>
      </c>
    </row>
    <row r="962" spans="1:14" x14ac:dyDescent="0.25">
      <c r="A962" s="3" t="s">
        <v>1065</v>
      </c>
      <c r="B962" s="3">
        <v>34</v>
      </c>
      <c r="C962" s="3" t="s">
        <v>106</v>
      </c>
      <c r="D962" s="3" t="s">
        <v>21</v>
      </c>
      <c r="E962" s="5">
        <v>22.28</v>
      </c>
      <c r="F962" s="3">
        <v>51</v>
      </c>
      <c r="G962" s="3" t="s">
        <v>114</v>
      </c>
      <c r="H962" s="3" t="s">
        <v>90</v>
      </c>
      <c r="I962" s="5">
        <v>13.99</v>
      </c>
      <c r="J962" s="3">
        <v>0</v>
      </c>
      <c r="K962" s="3" t="s">
        <v>108</v>
      </c>
      <c r="L962" s="3">
        <v>1</v>
      </c>
      <c r="M962" s="5">
        <v>0.43</v>
      </c>
      <c r="N962" s="3" t="s">
        <v>96</v>
      </c>
    </row>
    <row r="963" spans="1:14" x14ac:dyDescent="0.25">
      <c r="A963" s="3" t="s">
        <v>1066</v>
      </c>
      <c r="B963" s="3">
        <v>42</v>
      </c>
      <c r="C963" s="3" t="s">
        <v>106</v>
      </c>
      <c r="D963" s="3" t="s">
        <v>19</v>
      </c>
      <c r="E963" s="5">
        <v>14.77</v>
      </c>
      <c r="F963" s="3">
        <v>29</v>
      </c>
      <c r="G963" s="3" t="s">
        <v>89</v>
      </c>
      <c r="H963" s="3" t="s">
        <v>90</v>
      </c>
      <c r="I963" s="5">
        <v>8.99</v>
      </c>
      <c r="J963" s="3">
        <v>1</v>
      </c>
      <c r="K963" s="3" t="s">
        <v>86</v>
      </c>
      <c r="L963" s="3">
        <v>3</v>
      </c>
      <c r="M963" s="5">
        <v>0.49</v>
      </c>
      <c r="N963" s="3" t="s">
        <v>99</v>
      </c>
    </row>
    <row r="964" spans="1:14" x14ac:dyDescent="0.25">
      <c r="A964" s="3" t="s">
        <v>1067</v>
      </c>
      <c r="B964" s="3">
        <v>32</v>
      </c>
      <c r="C964" s="3" t="s">
        <v>93</v>
      </c>
      <c r="D964" s="3" t="s">
        <v>21</v>
      </c>
      <c r="E964" s="5">
        <v>2.34</v>
      </c>
      <c r="F964" s="3">
        <v>32</v>
      </c>
      <c r="G964" s="3" t="s">
        <v>98</v>
      </c>
      <c r="H964" s="3" t="s">
        <v>90</v>
      </c>
      <c r="I964" s="5">
        <v>13.99</v>
      </c>
      <c r="J964" s="3">
        <v>1</v>
      </c>
      <c r="K964" s="3" t="s">
        <v>95</v>
      </c>
      <c r="L964" s="3">
        <v>5</v>
      </c>
      <c r="M964" s="5">
        <v>7.0000000000000007E-2</v>
      </c>
      <c r="N964" s="3" t="s">
        <v>87</v>
      </c>
    </row>
    <row r="965" spans="1:14" x14ac:dyDescent="0.25">
      <c r="A965" s="3" t="s">
        <v>1068</v>
      </c>
      <c r="B965" s="3">
        <v>50</v>
      </c>
      <c r="C965" s="3" t="s">
        <v>83</v>
      </c>
      <c r="D965" s="3" t="s">
        <v>23</v>
      </c>
      <c r="E965" s="5">
        <v>21.92</v>
      </c>
      <c r="F965" s="3">
        <v>6</v>
      </c>
      <c r="G965" s="3" t="s">
        <v>94</v>
      </c>
      <c r="H965" s="3" t="s">
        <v>90</v>
      </c>
      <c r="I965" s="5">
        <v>17.989999999999998</v>
      </c>
      <c r="J965" s="3">
        <v>0</v>
      </c>
      <c r="K965" s="3" t="s">
        <v>108</v>
      </c>
      <c r="L965" s="3">
        <v>1</v>
      </c>
      <c r="M965" s="5">
        <v>3.13</v>
      </c>
      <c r="N965" s="3" t="s">
        <v>117</v>
      </c>
    </row>
    <row r="966" spans="1:14" x14ac:dyDescent="0.25">
      <c r="A966" s="3" t="s">
        <v>1069</v>
      </c>
      <c r="B966" s="3">
        <v>26</v>
      </c>
      <c r="C966" s="3" t="s">
        <v>106</v>
      </c>
      <c r="D966" s="3" t="s">
        <v>21</v>
      </c>
      <c r="E966" s="5">
        <v>2.48</v>
      </c>
      <c r="F966" s="3">
        <v>56</v>
      </c>
      <c r="G966" s="3" t="s">
        <v>94</v>
      </c>
      <c r="H966" s="3" t="s">
        <v>111</v>
      </c>
      <c r="I966" s="5">
        <v>13.99</v>
      </c>
      <c r="J966" s="3">
        <v>1</v>
      </c>
      <c r="K966" s="3" t="s">
        <v>126</v>
      </c>
      <c r="L966" s="3">
        <v>4</v>
      </c>
      <c r="M966" s="5">
        <v>0.04</v>
      </c>
      <c r="N966" s="3" t="s">
        <v>117</v>
      </c>
    </row>
    <row r="967" spans="1:14" x14ac:dyDescent="0.25">
      <c r="A967" s="3" t="s">
        <v>1070</v>
      </c>
      <c r="B967" s="3">
        <v>29</v>
      </c>
      <c r="C967" s="3" t="s">
        <v>83</v>
      </c>
      <c r="D967" s="3" t="s">
        <v>23</v>
      </c>
      <c r="E967" s="5">
        <v>16.41</v>
      </c>
      <c r="F967" s="3">
        <v>25</v>
      </c>
      <c r="G967" s="3" t="s">
        <v>114</v>
      </c>
      <c r="H967" s="3" t="s">
        <v>90</v>
      </c>
      <c r="I967" s="5">
        <v>17.989999999999998</v>
      </c>
      <c r="J967" s="3">
        <v>0</v>
      </c>
      <c r="K967" s="3" t="s">
        <v>108</v>
      </c>
      <c r="L967" s="3">
        <v>5</v>
      </c>
      <c r="M967" s="5">
        <v>0.63</v>
      </c>
      <c r="N967" s="3" t="s">
        <v>96</v>
      </c>
    </row>
    <row r="968" spans="1:14" x14ac:dyDescent="0.25">
      <c r="A968" s="3" t="s">
        <v>1071</v>
      </c>
      <c r="B968" s="3">
        <v>60</v>
      </c>
      <c r="C968" s="3" t="s">
        <v>93</v>
      </c>
      <c r="D968" s="3" t="s">
        <v>21</v>
      </c>
      <c r="E968" s="5">
        <v>9.16</v>
      </c>
      <c r="F968" s="3">
        <v>37</v>
      </c>
      <c r="G968" s="3" t="s">
        <v>135</v>
      </c>
      <c r="H968" s="3" t="s">
        <v>122</v>
      </c>
      <c r="I968" s="5">
        <v>13.99</v>
      </c>
      <c r="J968" s="3">
        <v>1</v>
      </c>
      <c r="K968" s="3" t="s">
        <v>86</v>
      </c>
      <c r="L968" s="3">
        <v>5</v>
      </c>
      <c r="M968" s="5">
        <v>0.24</v>
      </c>
      <c r="N968" s="3" t="s">
        <v>104</v>
      </c>
    </row>
    <row r="969" spans="1:14" x14ac:dyDescent="0.25">
      <c r="A969" s="3" t="s">
        <v>1072</v>
      </c>
      <c r="B969" s="3">
        <v>58</v>
      </c>
      <c r="C969" s="3" t="s">
        <v>106</v>
      </c>
      <c r="D969" s="3" t="s">
        <v>23</v>
      </c>
      <c r="E969" s="5">
        <v>11.98</v>
      </c>
      <c r="F969" s="3">
        <v>41</v>
      </c>
      <c r="G969" s="3" t="s">
        <v>114</v>
      </c>
      <c r="H969" s="3" t="s">
        <v>122</v>
      </c>
      <c r="I969" s="5">
        <v>17.989999999999998</v>
      </c>
      <c r="J969" s="3">
        <v>1</v>
      </c>
      <c r="K969" s="3" t="s">
        <v>95</v>
      </c>
      <c r="L969" s="3">
        <v>4</v>
      </c>
      <c r="M969" s="5">
        <v>0.28999999999999998</v>
      </c>
      <c r="N969" s="3" t="s">
        <v>104</v>
      </c>
    </row>
    <row r="970" spans="1:14" x14ac:dyDescent="0.25">
      <c r="A970" s="3" t="s">
        <v>1073</v>
      </c>
      <c r="B970" s="3">
        <v>55</v>
      </c>
      <c r="C970" s="3" t="s">
        <v>93</v>
      </c>
      <c r="D970" s="3" t="s">
        <v>21</v>
      </c>
      <c r="E970" s="5">
        <v>14.39</v>
      </c>
      <c r="F970" s="3">
        <v>54</v>
      </c>
      <c r="G970" s="3" t="s">
        <v>98</v>
      </c>
      <c r="H970" s="3" t="s">
        <v>85</v>
      </c>
      <c r="I970" s="5">
        <v>13.99</v>
      </c>
      <c r="J970" s="3">
        <v>1</v>
      </c>
      <c r="K970" s="3" t="s">
        <v>126</v>
      </c>
      <c r="L970" s="3">
        <v>3</v>
      </c>
      <c r="M970" s="5">
        <v>0.26</v>
      </c>
      <c r="N970" s="3" t="s">
        <v>104</v>
      </c>
    </row>
    <row r="971" spans="1:14" x14ac:dyDescent="0.25">
      <c r="A971" s="3" t="s">
        <v>1074</v>
      </c>
      <c r="B971" s="3">
        <v>60</v>
      </c>
      <c r="C971" s="3" t="s">
        <v>106</v>
      </c>
      <c r="D971" s="3" t="s">
        <v>23</v>
      </c>
      <c r="E971" s="5">
        <v>9.15</v>
      </c>
      <c r="F971" s="3">
        <v>18</v>
      </c>
      <c r="G971" s="3" t="s">
        <v>98</v>
      </c>
      <c r="H971" s="3" t="s">
        <v>120</v>
      </c>
      <c r="I971" s="5">
        <v>17.989999999999998</v>
      </c>
      <c r="J971" s="3">
        <v>0</v>
      </c>
      <c r="K971" s="3" t="s">
        <v>102</v>
      </c>
      <c r="L971" s="3">
        <v>1</v>
      </c>
      <c r="M971" s="5">
        <v>0.48</v>
      </c>
      <c r="N971" s="3" t="s">
        <v>96</v>
      </c>
    </row>
    <row r="972" spans="1:14" x14ac:dyDescent="0.25">
      <c r="A972" s="3" t="s">
        <v>1075</v>
      </c>
      <c r="B972" s="3">
        <v>24</v>
      </c>
      <c r="C972" s="3" t="s">
        <v>83</v>
      </c>
      <c r="D972" s="3" t="s">
        <v>23</v>
      </c>
      <c r="E972" s="5">
        <v>2.98</v>
      </c>
      <c r="F972" s="3">
        <v>11</v>
      </c>
      <c r="G972" s="3" t="s">
        <v>89</v>
      </c>
      <c r="H972" s="3" t="s">
        <v>85</v>
      </c>
      <c r="I972" s="5">
        <v>17.989999999999998</v>
      </c>
      <c r="J972" s="3">
        <v>1</v>
      </c>
      <c r="K972" s="3" t="s">
        <v>108</v>
      </c>
      <c r="L972" s="3">
        <v>2</v>
      </c>
      <c r="M972" s="5">
        <v>0.25</v>
      </c>
      <c r="N972" s="3" t="s">
        <v>96</v>
      </c>
    </row>
    <row r="973" spans="1:14" x14ac:dyDescent="0.25">
      <c r="A973" s="3" t="s">
        <v>1076</v>
      </c>
      <c r="B973" s="3">
        <v>30</v>
      </c>
      <c r="C973" s="3" t="s">
        <v>106</v>
      </c>
      <c r="D973" s="3" t="s">
        <v>21</v>
      </c>
      <c r="E973" s="5">
        <v>29.21</v>
      </c>
      <c r="F973" s="3">
        <v>2</v>
      </c>
      <c r="G973" s="3" t="s">
        <v>94</v>
      </c>
      <c r="H973" s="3" t="s">
        <v>90</v>
      </c>
      <c r="I973" s="5">
        <v>13.99</v>
      </c>
      <c r="J973" s="3">
        <v>0</v>
      </c>
      <c r="K973" s="3" t="s">
        <v>108</v>
      </c>
      <c r="L973" s="3">
        <v>3</v>
      </c>
      <c r="M973" s="5">
        <v>9.74</v>
      </c>
      <c r="N973" s="3" t="s">
        <v>104</v>
      </c>
    </row>
    <row r="974" spans="1:14" x14ac:dyDescent="0.25">
      <c r="A974" s="3" t="s">
        <v>1077</v>
      </c>
      <c r="B974" s="3">
        <v>44</v>
      </c>
      <c r="C974" s="3" t="s">
        <v>93</v>
      </c>
      <c r="D974" s="3" t="s">
        <v>23</v>
      </c>
      <c r="E974" s="5">
        <v>9.89</v>
      </c>
      <c r="F974" s="3">
        <v>25</v>
      </c>
      <c r="G974" s="3" t="s">
        <v>114</v>
      </c>
      <c r="H974" s="3" t="s">
        <v>120</v>
      </c>
      <c r="I974" s="5">
        <v>17.989999999999998</v>
      </c>
      <c r="J974" s="3">
        <v>0</v>
      </c>
      <c r="K974" s="3" t="s">
        <v>126</v>
      </c>
      <c r="L974" s="3">
        <v>4</v>
      </c>
      <c r="M974" s="5">
        <v>0.38</v>
      </c>
      <c r="N974" s="3" t="s">
        <v>112</v>
      </c>
    </row>
    <row r="975" spans="1:14" x14ac:dyDescent="0.25">
      <c r="A975" s="3" t="s">
        <v>1078</v>
      </c>
      <c r="B975" s="3">
        <v>63</v>
      </c>
      <c r="C975" s="3" t="s">
        <v>83</v>
      </c>
      <c r="D975" s="3" t="s">
        <v>19</v>
      </c>
      <c r="E975" s="5">
        <v>18.77</v>
      </c>
      <c r="F975" s="3">
        <v>56</v>
      </c>
      <c r="G975" s="3" t="s">
        <v>114</v>
      </c>
      <c r="H975" s="3" t="s">
        <v>90</v>
      </c>
      <c r="I975" s="5">
        <v>8.99</v>
      </c>
      <c r="J975" s="3">
        <v>1</v>
      </c>
      <c r="K975" s="3" t="s">
        <v>95</v>
      </c>
      <c r="L975" s="3">
        <v>2</v>
      </c>
      <c r="M975" s="5">
        <v>0.33</v>
      </c>
      <c r="N975" s="3" t="s">
        <v>91</v>
      </c>
    </row>
    <row r="976" spans="1:14" x14ac:dyDescent="0.25">
      <c r="A976" s="3" t="s">
        <v>1079</v>
      </c>
      <c r="B976" s="3">
        <v>22</v>
      </c>
      <c r="C976" s="3" t="s">
        <v>106</v>
      </c>
      <c r="D976" s="3" t="s">
        <v>21</v>
      </c>
      <c r="E976" s="5">
        <v>13.57</v>
      </c>
      <c r="F976" s="3">
        <v>3</v>
      </c>
      <c r="G976" s="3" t="s">
        <v>98</v>
      </c>
      <c r="H976" s="3" t="s">
        <v>122</v>
      </c>
      <c r="I976" s="5">
        <v>13.99</v>
      </c>
      <c r="J976" s="3">
        <v>0</v>
      </c>
      <c r="K976" s="3" t="s">
        <v>102</v>
      </c>
      <c r="L976" s="3">
        <v>4</v>
      </c>
      <c r="M976" s="5">
        <v>3.39</v>
      </c>
      <c r="N976" s="3" t="s">
        <v>117</v>
      </c>
    </row>
    <row r="977" spans="1:14" x14ac:dyDescent="0.25">
      <c r="A977" s="3" t="s">
        <v>1080</v>
      </c>
      <c r="B977" s="3">
        <v>49</v>
      </c>
      <c r="C977" s="3" t="s">
        <v>106</v>
      </c>
      <c r="D977" s="3" t="s">
        <v>21</v>
      </c>
      <c r="E977" s="5">
        <v>3.91</v>
      </c>
      <c r="F977" s="3">
        <v>10</v>
      </c>
      <c r="G977" s="3" t="s">
        <v>98</v>
      </c>
      <c r="H977" s="3" t="s">
        <v>85</v>
      </c>
      <c r="I977" s="5">
        <v>13.99</v>
      </c>
      <c r="J977" s="3">
        <v>1</v>
      </c>
      <c r="K977" s="3" t="s">
        <v>86</v>
      </c>
      <c r="L977" s="3">
        <v>3</v>
      </c>
      <c r="M977" s="5">
        <v>0.36</v>
      </c>
      <c r="N977" s="3" t="s">
        <v>104</v>
      </c>
    </row>
    <row r="978" spans="1:14" x14ac:dyDescent="0.25">
      <c r="A978" s="3" t="s">
        <v>1081</v>
      </c>
      <c r="B978" s="3">
        <v>46</v>
      </c>
      <c r="C978" s="3" t="s">
        <v>83</v>
      </c>
      <c r="D978" s="3" t="s">
        <v>21</v>
      </c>
      <c r="E978" s="5">
        <v>16.420000000000002</v>
      </c>
      <c r="F978" s="3">
        <v>58</v>
      </c>
      <c r="G978" s="3" t="s">
        <v>84</v>
      </c>
      <c r="H978" s="3" t="s">
        <v>90</v>
      </c>
      <c r="I978" s="5">
        <v>13.99</v>
      </c>
      <c r="J978" s="3">
        <v>1</v>
      </c>
      <c r="K978" s="3" t="s">
        <v>102</v>
      </c>
      <c r="L978" s="3">
        <v>2</v>
      </c>
      <c r="M978" s="5">
        <v>0.28000000000000003</v>
      </c>
      <c r="N978" s="3" t="s">
        <v>112</v>
      </c>
    </row>
    <row r="979" spans="1:14" x14ac:dyDescent="0.25">
      <c r="A979" s="3" t="s">
        <v>1082</v>
      </c>
      <c r="B979" s="3">
        <v>46</v>
      </c>
      <c r="C979" s="3" t="s">
        <v>93</v>
      </c>
      <c r="D979" s="3" t="s">
        <v>23</v>
      </c>
      <c r="E979" s="5">
        <v>2.09</v>
      </c>
      <c r="F979" s="3">
        <v>36</v>
      </c>
      <c r="G979" s="3" t="s">
        <v>135</v>
      </c>
      <c r="H979" s="3" t="s">
        <v>90</v>
      </c>
      <c r="I979" s="5">
        <v>17.989999999999998</v>
      </c>
      <c r="J979" s="3">
        <v>1</v>
      </c>
      <c r="K979" s="3" t="s">
        <v>102</v>
      </c>
      <c r="L979" s="3">
        <v>3</v>
      </c>
      <c r="M979" s="5">
        <v>0.06</v>
      </c>
      <c r="N979" s="3" t="s">
        <v>91</v>
      </c>
    </row>
    <row r="980" spans="1:14" x14ac:dyDescent="0.25">
      <c r="A980" s="3" t="s">
        <v>1083</v>
      </c>
      <c r="B980" s="3">
        <v>48</v>
      </c>
      <c r="C980" s="3" t="s">
        <v>93</v>
      </c>
      <c r="D980" s="3" t="s">
        <v>19</v>
      </c>
      <c r="E980" s="5">
        <v>5.22</v>
      </c>
      <c r="F980" s="3">
        <v>51</v>
      </c>
      <c r="G980" s="3" t="s">
        <v>89</v>
      </c>
      <c r="H980" s="3" t="s">
        <v>85</v>
      </c>
      <c r="I980" s="5">
        <v>8.99</v>
      </c>
      <c r="J980" s="3">
        <v>1</v>
      </c>
      <c r="K980" s="3" t="s">
        <v>86</v>
      </c>
      <c r="L980" s="3">
        <v>2</v>
      </c>
      <c r="M980" s="5">
        <v>0.1</v>
      </c>
      <c r="N980" s="3" t="s">
        <v>117</v>
      </c>
    </row>
    <row r="981" spans="1:14" x14ac:dyDescent="0.25">
      <c r="A981" s="3" t="s">
        <v>1084</v>
      </c>
      <c r="B981" s="3">
        <v>34</v>
      </c>
      <c r="C981" s="3" t="s">
        <v>93</v>
      </c>
      <c r="D981" s="3" t="s">
        <v>21</v>
      </c>
      <c r="E981" s="5">
        <v>11.95</v>
      </c>
      <c r="F981" s="3">
        <v>47</v>
      </c>
      <c r="G981" s="3" t="s">
        <v>114</v>
      </c>
      <c r="H981" s="3" t="s">
        <v>111</v>
      </c>
      <c r="I981" s="5">
        <v>13.99</v>
      </c>
      <c r="J981" s="3">
        <v>0</v>
      </c>
      <c r="K981" s="3" t="s">
        <v>102</v>
      </c>
      <c r="L981" s="3">
        <v>5</v>
      </c>
      <c r="M981" s="5">
        <v>0.25</v>
      </c>
      <c r="N981" s="3" t="s">
        <v>112</v>
      </c>
    </row>
    <row r="982" spans="1:14" x14ac:dyDescent="0.25">
      <c r="A982" s="3" t="s">
        <v>1085</v>
      </c>
      <c r="B982" s="3">
        <v>27</v>
      </c>
      <c r="C982" s="3" t="s">
        <v>106</v>
      </c>
      <c r="D982" s="3" t="s">
        <v>21</v>
      </c>
      <c r="E982" s="5">
        <v>7.3</v>
      </c>
      <c r="F982" s="3">
        <v>54</v>
      </c>
      <c r="G982" s="3" t="s">
        <v>114</v>
      </c>
      <c r="H982" s="3" t="s">
        <v>85</v>
      </c>
      <c r="I982" s="5">
        <v>13.99</v>
      </c>
      <c r="J982" s="3">
        <v>1</v>
      </c>
      <c r="K982" s="3" t="s">
        <v>126</v>
      </c>
      <c r="L982" s="3">
        <v>3</v>
      </c>
      <c r="M982" s="5">
        <v>0.13</v>
      </c>
      <c r="N982" s="3" t="s">
        <v>87</v>
      </c>
    </row>
    <row r="983" spans="1:14" x14ac:dyDescent="0.25">
      <c r="A983" s="3" t="s">
        <v>1086</v>
      </c>
      <c r="B983" s="3">
        <v>42</v>
      </c>
      <c r="C983" s="3" t="s">
        <v>83</v>
      </c>
      <c r="D983" s="3" t="s">
        <v>21</v>
      </c>
      <c r="E983" s="5">
        <v>0.45</v>
      </c>
      <c r="F983" s="3">
        <v>15</v>
      </c>
      <c r="G983" s="3" t="s">
        <v>84</v>
      </c>
      <c r="H983" s="3" t="s">
        <v>111</v>
      </c>
      <c r="I983" s="5">
        <v>13.99</v>
      </c>
      <c r="J983" s="3">
        <v>1</v>
      </c>
      <c r="K983" s="3" t="s">
        <v>86</v>
      </c>
      <c r="L983" s="3">
        <v>5</v>
      </c>
      <c r="M983" s="5">
        <v>0.03</v>
      </c>
      <c r="N983" s="3" t="s">
        <v>104</v>
      </c>
    </row>
    <row r="984" spans="1:14" x14ac:dyDescent="0.25">
      <c r="A984" s="3" t="s">
        <v>1087</v>
      </c>
      <c r="B984" s="3">
        <v>34</v>
      </c>
      <c r="C984" s="3" t="s">
        <v>83</v>
      </c>
      <c r="D984" s="3" t="s">
        <v>23</v>
      </c>
      <c r="E984" s="5">
        <v>1.59</v>
      </c>
      <c r="F984" s="3">
        <v>8</v>
      </c>
      <c r="G984" s="3" t="s">
        <v>114</v>
      </c>
      <c r="H984" s="3" t="s">
        <v>111</v>
      </c>
      <c r="I984" s="5">
        <v>17.989999999999998</v>
      </c>
      <c r="J984" s="3">
        <v>1</v>
      </c>
      <c r="K984" s="3" t="s">
        <v>95</v>
      </c>
      <c r="L984" s="3">
        <v>5</v>
      </c>
      <c r="M984" s="5">
        <v>0.18</v>
      </c>
      <c r="N984" s="3" t="s">
        <v>87</v>
      </c>
    </row>
    <row r="985" spans="1:14" x14ac:dyDescent="0.25">
      <c r="A985" s="3" t="s">
        <v>1088</v>
      </c>
      <c r="B985" s="3">
        <v>63</v>
      </c>
      <c r="C985" s="3" t="s">
        <v>106</v>
      </c>
      <c r="D985" s="3" t="s">
        <v>21</v>
      </c>
      <c r="E985" s="5">
        <v>0.4</v>
      </c>
      <c r="F985" s="3">
        <v>0</v>
      </c>
      <c r="G985" s="3" t="s">
        <v>135</v>
      </c>
      <c r="H985" s="3" t="s">
        <v>85</v>
      </c>
      <c r="I985" s="5">
        <v>13.99</v>
      </c>
      <c r="J985" s="3">
        <v>0</v>
      </c>
      <c r="K985" s="3" t="s">
        <v>108</v>
      </c>
      <c r="L985" s="3">
        <v>4</v>
      </c>
      <c r="M985" s="5">
        <v>0.4</v>
      </c>
      <c r="N985" s="3" t="s">
        <v>112</v>
      </c>
    </row>
    <row r="986" spans="1:14" x14ac:dyDescent="0.25">
      <c r="A986" s="3" t="s">
        <v>1089</v>
      </c>
      <c r="B986" s="3">
        <v>63</v>
      </c>
      <c r="C986" s="3" t="s">
        <v>83</v>
      </c>
      <c r="D986" s="3" t="s">
        <v>19</v>
      </c>
      <c r="E986" s="5">
        <v>59.23</v>
      </c>
      <c r="F986" s="3">
        <v>27</v>
      </c>
      <c r="G986" s="3" t="s">
        <v>98</v>
      </c>
      <c r="H986" s="3" t="s">
        <v>120</v>
      </c>
      <c r="I986" s="5">
        <v>8.99</v>
      </c>
      <c r="J986" s="3">
        <v>0</v>
      </c>
      <c r="K986" s="3" t="s">
        <v>102</v>
      </c>
      <c r="L986" s="3">
        <v>2</v>
      </c>
      <c r="M986" s="5">
        <v>2.12</v>
      </c>
      <c r="N986" s="3" t="s">
        <v>112</v>
      </c>
    </row>
    <row r="987" spans="1:14" x14ac:dyDescent="0.25">
      <c r="A987" s="3" t="s">
        <v>1090</v>
      </c>
      <c r="B987" s="3">
        <v>52</v>
      </c>
      <c r="C987" s="3" t="s">
        <v>83</v>
      </c>
      <c r="D987" s="3" t="s">
        <v>23</v>
      </c>
      <c r="E987" s="5">
        <v>26.94</v>
      </c>
      <c r="F987" s="3">
        <v>6</v>
      </c>
      <c r="G987" s="3" t="s">
        <v>135</v>
      </c>
      <c r="H987" s="3" t="s">
        <v>120</v>
      </c>
      <c r="I987" s="5">
        <v>17.989999999999998</v>
      </c>
      <c r="J987" s="3">
        <v>0</v>
      </c>
      <c r="K987" s="3" t="s">
        <v>95</v>
      </c>
      <c r="L987" s="3">
        <v>3</v>
      </c>
      <c r="M987" s="5">
        <v>3.85</v>
      </c>
      <c r="N987" s="3" t="s">
        <v>117</v>
      </c>
    </row>
    <row r="988" spans="1:14" x14ac:dyDescent="0.25">
      <c r="A988" s="3" t="s">
        <v>1091</v>
      </c>
      <c r="B988" s="3">
        <v>44</v>
      </c>
      <c r="C988" s="3" t="s">
        <v>83</v>
      </c>
      <c r="D988" s="3" t="s">
        <v>23</v>
      </c>
      <c r="E988" s="5">
        <v>7.91</v>
      </c>
      <c r="F988" s="3">
        <v>7</v>
      </c>
      <c r="G988" s="3" t="s">
        <v>114</v>
      </c>
      <c r="H988" s="3" t="s">
        <v>90</v>
      </c>
      <c r="I988" s="5">
        <v>17.989999999999998</v>
      </c>
      <c r="J988" s="3">
        <v>0</v>
      </c>
      <c r="K988" s="3" t="s">
        <v>102</v>
      </c>
      <c r="L988" s="3">
        <v>1</v>
      </c>
      <c r="M988" s="5">
        <v>0.99</v>
      </c>
      <c r="N988" s="3" t="s">
        <v>117</v>
      </c>
    </row>
    <row r="989" spans="1:14" x14ac:dyDescent="0.25">
      <c r="A989" s="3" t="s">
        <v>1092</v>
      </c>
      <c r="B989" s="3">
        <v>32</v>
      </c>
      <c r="C989" s="3" t="s">
        <v>93</v>
      </c>
      <c r="D989" s="3" t="s">
        <v>19</v>
      </c>
      <c r="E989" s="5">
        <v>8.1199999999999992</v>
      </c>
      <c r="F989" s="3">
        <v>36</v>
      </c>
      <c r="G989" s="3" t="s">
        <v>98</v>
      </c>
      <c r="H989" s="3" t="s">
        <v>111</v>
      </c>
      <c r="I989" s="5">
        <v>8.99</v>
      </c>
      <c r="J989" s="3">
        <v>1</v>
      </c>
      <c r="K989" s="3" t="s">
        <v>102</v>
      </c>
      <c r="L989" s="3">
        <v>5</v>
      </c>
      <c r="M989" s="5">
        <v>0.22</v>
      </c>
      <c r="N989" s="3" t="s">
        <v>96</v>
      </c>
    </row>
    <row r="990" spans="1:14" x14ac:dyDescent="0.25">
      <c r="A990" s="3" t="s">
        <v>1093</v>
      </c>
      <c r="B990" s="3">
        <v>28</v>
      </c>
      <c r="C990" s="3" t="s">
        <v>93</v>
      </c>
      <c r="D990" s="3" t="s">
        <v>23</v>
      </c>
      <c r="E990" s="5">
        <v>4.0999999999999996</v>
      </c>
      <c r="F990" s="3">
        <v>55</v>
      </c>
      <c r="G990" s="3" t="s">
        <v>98</v>
      </c>
      <c r="H990" s="3" t="s">
        <v>120</v>
      </c>
      <c r="I990" s="5">
        <v>17.989999999999998</v>
      </c>
      <c r="J990" s="3">
        <v>1</v>
      </c>
      <c r="K990" s="3" t="s">
        <v>108</v>
      </c>
      <c r="L990" s="3">
        <v>2</v>
      </c>
      <c r="M990" s="5">
        <v>7.0000000000000007E-2</v>
      </c>
      <c r="N990" s="3" t="s">
        <v>91</v>
      </c>
    </row>
    <row r="991" spans="1:14" x14ac:dyDescent="0.25">
      <c r="A991" s="3" t="s">
        <v>1094</v>
      </c>
      <c r="B991" s="3">
        <v>39</v>
      </c>
      <c r="C991" s="3" t="s">
        <v>83</v>
      </c>
      <c r="D991" s="3" t="s">
        <v>21</v>
      </c>
      <c r="E991" s="5">
        <v>23.44</v>
      </c>
      <c r="F991" s="3">
        <v>22</v>
      </c>
      <c r="G991" s="3" t="s">
        <v>98</v>
      </c>
      <c r="H991" s="3" t="s">
        <v>85</v>
      </c>
      <c r="I991" s="5">
        <v>13.99</v>
      </c>
      <c r="J991" s="3">
        <v>0</v>
      </c>
      <c r="K991" s="3" t="s">
        <v>102</v>
      </c>
      <c r="L991" s="3">
        <v>5</v>
      </c>
      <c r="M991" s="5">
        <v>1.02</v>
      </c>
      <c r="N991" s="3" t="s">
        <v>112</v>
      </c>
    </row>
    <row r="992" spans="1:14" x14ac:dyDescent="0.25">
      <c r="A992" s="3" t="s">
        <v>1095</v>
      </c>
      <c r="B992" s="3">
        <v>51</v>
      </c>
      <c r="C992" s="3" t="s">
        <v>83</v>
      </c>
      <c r="D992" s="3" t="s">
        <v>21</v>
      </c>
      <c r="E992" s="5">
        <v>16.03</v>
      </c>
      <c r="F992" s="3">
        <v>48</v>
      </c>
      <c r="G992" s="3" t="s">
        <v>84</v>
      </c>
      <c r="H992" s="3" t="s">
        <v>122</v>
      </c>
      <c r="I992" s="5">
        <v>13.99</v>
      </c>
      <c r="J992" s="3">
        <v>1</v>
      </c>
      <c r="K992" s="3" t="s">
        <v>95</v>
      </c>
      <c r="L992" s="3">
        <v>4</v>
      </c>
      <c r="M992" s="5">
        <v>0.33</v>
      </c>
      <c r="N992" s="3" t="s">
        <v>104</v>
      </c>
    </row>
    <row r="993" spans="1:14" x14ac:dyDescent="0.25">
      <c r="A993" s="3" t="s">
        <v>1096</v>
      </c>
      <c r="B993" s="3">
        <v>53</v>
      </c>
      <c r="C993" s="3" t="s">
        <v>106</v>
      </c>
      <c r="D993" s="3" t="s">
        <v>21</v>
      </c>
      <c r="E993" s="5">
        <v>7.88</v>
      </c>
      <c r="F993" s="3">
        <v>23</v>
      </c>
      <c r="G993" s="3" t="s">
        <v>114</v>
      </c>
      <c r="H993" s="3" t="s">
        <v>85</v>
      </c>
      <c r="I993" s="5">
        <v>13.99</v>
      </c>
      <c r="J993" s="3">
        <v>0</v>
      </c>
      <c r="K993" s="3" t="s">
        <v>126</v>
      </c>
      <c r="L993" s="3">
        <v>1</v>
      </c>
      <c r="M993" s="5">
        <v>0.33</v>
      </c>
      <c r="N993" s="3" t="s">
        <v>99</v>
      </c>
    </row>
    <row r="994" spans="1:14" x14ac:dyDescent="0.25">
      <c r="A994" s="3" t="s">
        <v>1097</v>
      </c>
      <c r="B994" s="3">
        <v>50</v>
      </c>
      <c r="C994" s="3" t="s">
        <v>93</v>
      </c>
      <c r="D994" s="3" t="s">
        <v>23</v>
      </c>
      <c r="E994" s="5">
        <v>3.81</v>
      </c>
      <c r="F994" s="3">
        <v>53</v>
      </c>
      <c r="G994" s="3" t="s">
        <v>89</v>
      </c>
      <c r="H994" s="3" t="s">
        <v>90</v>
      </c>
      <c r="I994" s="5">
        <v>17.989999999999998</v>
      </c>
      <c r="J994" s="3">
        <v>1</v>
      </c>
      <c r="K994" s="3" t="s">
        <v>86</v>
      </c>
      <c r="L994" s="3">
        <v>1</v>
      </c>
      <c r="M994" s="5">
        <v>7.0000000000000007E-2</v>
      </c>
      <c r="N994" s="3" t="s">
        <v>91</v>
      </c>
    </row>
    <row r="995" spans="1:14" x14ac:dyDescent="0.25">
      <c r="A995" s="3" t="s">
        <v>1098</v>
      </c>
      <c r="B995" s="3">
        <v>37</v>
      </c>
      <c r="C995" s="3" t="s">
        <v>106</v>
      </c>
      <c r="D995" s="3" t="s">
        <v>23</v>
      </c>
      <c r="E995" s="5">
        <v>6.42</v>
      </c>
      <c r="F995" s="3">
        <v>3</v>
      </c>
      <c r="G995" s="3" t="s">
        <v>135</v>
      </c>
      <c r="H995" s="3" t="s">
        <v>111</v>
      </c>
      <c r="I995" s="5">
        <v>17.989999999999998</v>
      </c>
      <c r="J995" s="3">
        <v>0</v>
      </c>
      <c r="K995" s="3" t="s">
        <v>102</v>
      </c>
      <c r="L995" s="3">
        <v>1</v>
      </c>
      <c r="M995" s="5">
        <v>1.6</v>
      </c>
      <c r="N995" s="3" t="s">
        <v>112</v>
      </c>
    </row>
    <row r="996" spans="1:14" x14ac:dyDescent="0.25">
      <c r="A996" s="3" t="s">
        <v>1099</v>
      </c>
      <c r="B996" s="3">
        <v>69</v>
      </c>
      <c r="C996" s="3" t="s">
        <v>93</v>
      </c>
      <c r="D996" s="3" t="s">
        <v>19</v>
      </c>
      <c r="E996" s="5">
        <v>33.340000000000003</v>
      </c>
      <c r="F996" s="3">
        <v>42</v>
      </c>
      <c r="G996" s="3" t="s">
        <v>94</v>
      </c>
      <c r="H996" s="3" t="s">
        <v>111</v>
      </c>
      <c r="I996" s="5">
        <v>8.99</v>
      </c>
      <c r="J996" s="3">
        <v>0</v>
      </c>
      <c r="K996" s="3" t="s">
        <v>86</v>
      </c>
      <c r="L996" s="3">
        <v>3</v>
      </c>
      <c r="M996" s="5">
        <v>0.78</v>
      </c>
      <c r="N996" s="3" t="s">
        <v>104</v>
      </c>
    </row>
    <row r="997" spans="1:14" x14ac:dyDescent="0.25">
      <c r="A997" s="3" t="s">
        <v>1100</v>
      </c>
      <c r="B997" s="3">
        <v>26</v>
      </c>
      <c r="C997" s="3" t="s">
        <v>93</v>
      </c>
      <c r="D997" s="3" t="s">
        <v>21</v>
      </c>
      <c r="E997" s="5">
        <v>20.2</v>
      </c>
      <c r="F997" s="3">
        <v>46</v>
      </c>
      <c r="G997" s="3" t="s">
        <v>135</v>
      </c>
      <c r="H997" s="3" t="s">
        <v>120</v>
      </c>
      <c r="I997" s="5">
        <v>13.99</v>
      </c>
      <c r="J997" s="3">
        <v>0</v>
      </c>
      <c r="K997" s="3" t="s">
        <v>95</v>
      </c>
      <c r="L997" s="3">
        <v>5</v>
      </c>
      <c r="M997" s="5">
        <v>0.43</v>
      </c>
      <c r="N997" s="3" t="s">
        <v>91</v>
      </c>
    </row>
    <row r="998" spans="1:14" x14ac:dyDescent="0.25">
      <c r="A998" s="3" t="s">
        <v>1101</v>
      </c>
      <c r="B998" s="3">
        <v>38</v>
      </c>
      <c r="C998" s="3" t="s">
        <v>93</v>
      </c>
      <c r="D998" s="3" t="s">
        <v>19</v>
      </c>
      <c r="E998" s="5">
        <v>23.78</v>
      </c>
      <c r="F998" s="3">
        <v>1</v>
      </c>
      <c r="G998" s="3" t="s">
        <v>98</v>
      </c>
      <c r="H998" s="3" t="s">
        <v>120</v>
      </c>
      <c r="I998" s="5">
        <v>8.99</v>
      </c>
      <c r="J998" s="3">
        <v>0</v>
      </c>
      <c r="K998" s="3" t="s">
        <v>126</v>
      </c>
      <c r="L998" s="3">
        <v>2</v>
      </c>
      <c r="M998" s="5">
        <v>11.89</v>
      </c>
      <c r="N998" s="3" t="s">
        <v>87</v>
      </c>
    </row>
    <row r="999" spans="1:14" x14ac:dyDescent="0.25">
      <c r="A999" s="3" t="s">
        <v>1102</v>
      </c>
      <c r="B999" s="3">
        <v>50</v>
      </c>
      <c r="C999" s="3" t="s">
        <v>83</v>
      </c>
      <c r="D999" s="3" t="s">
        <v>19</v>
      </c>
      <c r="E999" s="5">
        <v>7.86</v>
      </c>
      <c r="F999" s="3">
        <v>55</v>
      </c>
      <c r="G999" s="3" t="s">
        <v>94</v>
      </c>
      <c r="H999" s="3" t="s">
        <v>85</v>
      </c>
      <c r="I999" s="5">
        <v>8.99</v>
      </c>
      <c r="J999" s="3">
        <v>1</v>
      </c>
      <c r="K999" s="3" t="s">
        <v>86</v>
      </c>
      <c r="L999" s="3">
        <v>1</v>
      </c>
      <c r="M999" s="5">
        <v>0.14000000000000001</v>
      </c>
      <c r="N999" s="3" t="s">
        <v>96</v>
      </c>
    </row>
    <row r="1000" spans="1:14" x14ac:dyDescent="0.25">
      <c r="A1000" s="3" t="s">
        <v>1103</v>
      </c>
      <c r="B1000" s="3">
        <v>61</v>
      </c>
      <c r="C1000" s="3" t="s">
        <v>83</v>
      </c>
      <c r="D1000" s="3" t="s">
        <v>21</v>
      </c>
      <c r="E1000" s="5">
        <v>4.6900000000000004</v>
      </c>
      <c r="F1000" s="3">
        <v>45</v>
      </c>
      <c r="G1000" s="3" t="s">
        <v>94</v>
      </c>
      <c r="H1000" s="3" t="s">
        <v>90</v>
      </c>
      <c r="I1000" s="5">
        <v>13.99</v>
      </c>
      <c r="J1000" s="3">
        <v>1</v>
      </c>
      <c r="K1000" s="3" t="s">
        <v>95</v>
      </c>
      <c r="L1000" s="3">
        <v>3</v>
      </c>
      <c r="M1000" s="5">
        <v>0.1</v>
      </c>
      <c r="N1000" s="3" t="s">
        <v>99</v>
      </c>
    </row>
    <row r="1001" spans="1:14" x14ac:dyDescent="0.25">
      <c r="A1001" s="3" t="s">
        <v>1104</v>
      </c>
      <c r="B1001" s="3">
        <v>54</v>
      </c>
      <c r="C1001" s="3" t="s">
        <v>83</v>
      </c>
      <c r="D1001" s="3" t="s">
        <v>23</v>
      </c>
      <c r="E1001" s="5">
        <v>6.83</v>
      </c>
      <c r="F1001" s="3">
        <v>53</v>
      </c>
      <c r="G1001" s="3" t="s">
        <v>98</v>
      </c>
      <c r="H1001" s="3" t="s">
        <v>85</v>
      </c>
      <c r="I1001" s="5">
        <v>17.989999999999998</v>
      </c>
      <c r="J1001" s="3">
        <v>0</v>
      </c>
      <c r="K1001" s="3" t="s">
        <v>102</v>
      </c>
      <c r="L1001" s="3">
        <v>4</v>
      </c>
      <c r="M1001" s="5">
        <v>0.13</v>
      </c>
      <c r="N1001" s="3" t="s">
        <v>117</v>
      </c>
    </row>
    <row r="1002" spans="1:14" x14ac:dyDescent="0.25">
      <c r="A1002" s="3" t="s">
        <v>1105</v>
      </c>
      <c r="B1002" s="3">
        <v>66</v>
      </c>
      <c r="C1002" s="3" t="s">
        <v>106</v>
      </c>
      <c r="D1002" s="3" t="s">
        <v>19</v>
      </c>
      <c r="E1002" s="5">
        <v>56.24</v>
      </c>
      <c r="F1002" s="3">
        <v>2</v>
      </c>
      <c r="G1002" s="3" t="s">
        <v>135</v>
      </c>
      <c r="H1002" s="3" t="s">
        <v>111</v>
      </c>
      <c r="I1002" s="5">
        <v>8.99</v>
      </c>
      <c r="J1002" s="3">
        <v>0</v>
      </c>
      <c r="K1002" s="3" t="s">
        <v>126</v>
      </c>
      <c r="L1002" s="3">
        <v>4</v>
      </c>
      <c r="M1002" s="5">
        <v>18.75</v>
      </c>
      <c r="N1002" s="3" t="s">
        <v>104</v>
      </c>
    </row>
    <row r="1003" spans="1:14" x14ac:dyDescent="0.25">
      <c r="A1003" s="3" t="s">
        <v>1106</v>
      </c>
      <c r="B1003" s="3">
        <v>39</v>
      </c>
      <c r="C1003" s="3" t="s">
        <v>93</v>
      </c>
      <c r="D1003" s="3" t="s">
        <v>19</v>
      </c>
      <c r="E1003" s="5">
        <v>17.350000000000001</v>
      </c>
      <c r="F1003" s="3">
        <v>29</v>
      </c>
      <c r="G1003" s="3" t="s">
        <v>114</v>
      </c>
      <c r="H1003" s="3" t="s">
        <v>122</v>
      </c>
      <c r="I1003" s="5">
        <v>8.99</v>
      </c>
      <c r="J1003" s="3">
        <v>0</v>
      </c>
      <c r="K1003" s="3" t="s">
        <v>108</v>
      </c>
      <c r="L1003" s="3">
        <v>4</v>
      </c>
      <c r="M1003" s="5">
        <v>0.57999999999999996</v>
      </c>
      <c r="N1003" s="3" t="s">
        <v>99</v>
      </c>
    </row>
    <row r="1004" spans="1:14" x14ac:dyDescent="0.25">
      <c r="A1004" s="3" t="s">
        <v>1107</v>
      </c>
      <c r="B1004" s="3">
        <v>27</v>
      </c>
      <c r="C1004" s="3" t="s">
        <v>106</v>
      </c>
      <c r="D1004" s="3" t="s">
        <v>19</v>
      </c>
      <c r="E1004" s="5">
        <v>4.6100000000000003</v>
      </c>
      <c r="F1004" s="3">
        <v>42</v>
      </c>
      <c r="G1004" s="3" t="s">
        <v>94</v>
      </c>
      <c r="H1004" s="3" t="s">
        <v>90</v>
      </c>
      <c r="I1004" s="5">
        <v>8.99</v>
      </c>
      <c r="J1004" s="3">
        <v>1</v>
      </c>
      <c r="K1004" s="3" t="s">
        <v>95</v>
      </c>
      <c r="L1004" s="3">
        <v>2</v>
      </c>
      <c r="M1004" s="5">
        <v>0.11</v>
      </c>
      <c r="N1004" s="3" t="s">
        <v>112</v>
      </c>
    </row>
    <row r="1005" spans="1:14" x14ac:dyDescent="0.25">
      <c r="A1005" s="3" t="s">
        <v>1108</v>
      </c>
      <c r="B1005" s="3">
        <v>62</v>
      </c>
      <c r="C1005" s="3" t="s">
        <v>93</v>
      </c>
      <c r="D1005" s="3" t="s">
        <v>19</v>
      </c>
      <c r="E1005" s="5">
        <v>9.41</v>
      </c>
      <c r="F1005" s="3">
        <v>31</v>
      </c>
      <c r="G1005" s="3" t="s">
        <v>94</v>
      </c>
      <c r="H1005" s="3" t="s">
        <v>85</v>
      </c>
      <c r="I1005" s="5">
        <v>8.99</v>
      </c>
      <c r="J1005" s="3">
        <v>1</v>
      </c>
      <c r="K1005" s="3" t="s">
        <v>126</v>
      </c>
      <c r="L1005" s="3">
        <v>1</v>
      </c>
      <c r="M1005" s="5">
        <v>0.28999999999999998</v>
      </c>
      <c r="N1005" s="3" t="s">
        <v>96</v>
      </c>
    </row>
    <row r="1006" spans="1:14" x14ac:dyDescent="0.25">
      <c r="A1006" s="3" t="s">
        <v>1109</v>
      </c>
      <c r="B1006" s="3">
        <v>22</v>
      </c>
      <c r="C1006" s="3" t="s">
        <v>106</v>
      </c>
      <c r="D1006" s="3" t="s">
        <v>23</v>
      </c>
      <c r="E1006" s="5">
        <v>7.49</v>
      </c>
      <c r="F1006" s="3">
        <v>29</v>
      </c>
      <c r="G1006" s="3" t="s">
        <v>89</v>
      </c>
      <c r="H1006" s="3" t="s">
        <v>90</v>
      </c>
      <c r="I1006" s="5">
        <v>17.989999999999998</v>
      </c>
      <c r="J1006" s="3">
        <v>0</v>
      </c>
      <c r="K1006" s="3" t="s">
        <v>86</v>
      </c>
      <c r="L1006" s="3">
        <v>2</v>
      </c>
      <c r="M1006" s="5">
        <v>0.25</v>
      </c>
      <c r="N1006" s="3" t="s">
        <v>104</v>
      </c>
    </row>
    <row r="1007" spans="1:14" x14ac:dyDescent="0.25">
      <c r="A1007" s="3" t="s">
        <v>1110</v>
      </c>
      <c r="B1007" s="3">
        <v>61</v>
      </c>
      <c r="C1007" s="3" t="s">
        <v>93</v>
      </c>
      <c r="D1007" s="3" t="s">
        <v>21</v>
      </c>
      <c r="E1007" s="5">
        <v>39.090000000000003</v>
      </c>
      <c r="F1007" s="3">
        <v>5</v>
      </c>
      <c r="G1007" s="3" t="s">
        <v>89</v>
      </c>
      <c r="H1007" s="3" t="s">
        <v>122</v>
      </c>
      <c r="I1007" s="5">
        <v>13.99</v>
      </c>
      <c r="J1007" s="3">
        <v>0</v>
      </c>
      <c r="K1007" s="3" t="s">
        <v>108</v>
      </c>
      <c r="L1007" s="3">
        <v>1</v>
      </c>
      <c r="M1007" s="5">
        <v>6.52</v>
      </c>
      <c r="N1007" s="3" t="s">
        <v>117</v>
      </c>
    </row>
    <row r="1008" spans="1:14" x14ac:dyDescent="0.25">
      <c r="A1008" s="3" t="s">
        <v>1111</v>
      </c>
      <c r="B1008" s="3">
        <v>49</v>
      </c>
      <c r="C1008" s="3" t="s">
        <v>83</v>
      </c>
      <c r="D1008" s="3" t="s">
        <v>19</v>
      </c>
      <c r="E1008" s="5">
        <v>25.4</v>
      </c>
      <c r="F1008" s="3">
        <v>47</v>
      </c>
      <c r="G1008" s="3" t="s">
        <v>135</v>
      </c>
      <c r="H1008" s="3" t="s">
        <v>111</v>
      </c>
      <c r="I1008" s="5">
        <v>8.99</v>
      </c>
      <c r="J1008" s="3">
        <v>0</v>
      </c>
      <c r="K1008" s="3" t="s">
        <v>95</v>
      </c>
      <c r="L1008" s="3">
        <v>4</v>
      </c>
      <c r="M1008" s="5">
        <v>0.53</v>
      </c>
      <c r="N1008" s="3" t="s">
        <v>117</v>
      </c>
    </row>
    <row r="1009" spans="1:14" x14ac:dyDescent="0.25">
      <c r="A1009" s="3" t="s">
        <v>1112</v>
      </c>
      <c r="B1009" s="3">
        <v>32</v>
      </c>
      <c r="C1009" s="3" t="s">
        <v>93</v>
      </c>
      <c r="D1009" s="3" t="s">
        <v>23</v>
      </c>
      <c r="E1009" s="5">
        <v>18.28</v>
      </c>
      <c r="F1009" s="3">
        <v>10</v>
      </c>
      <c r="G1009" s="3" t="s">
        <v>114</v>
      </c>
      <c r="H1009" s="3" t="s">
        <v>120</v>
      </c>
      <c r="I1009" s="5">
        <v>17.989999999999998</v>
      </c>
      <c r="J1009" s="3">
        <v>0</v>
      </c>
      <c r="K1009" s="3" t="s">
        <v>126</v>
      </c>
      <c r="L1009" s="3">
        <v>4</v>
      </c>
      <c r="M1009" s="5">
        <v>1.66</v>
      </c>
      <c r="N1009" s="3" t="s">
        <v>87</v>
      </c>
    </row>
    <row r="1010" spans="1:14" x14ac:dyDescent="0.25">
      <c r="A1010" s="3" t="s">
        <v>1113</v>
      </c>
      <c r="B1010" s="3">
        <v>49</v>
      </c>
      <c r="C1010" s="3" t="s">
        <v>83</v>
      </c>
      <c r="D1010" s="3" t="s">
        <v>23</v>
      </c>
      <c r="E1010" s="5">
        <v>6.23</v>
      </c>
      <c r="F1010" s="3">
        <v>12</v>
      </c>
      <c r="G1010" s="3" t="s">
        <v>89</v>
      </c>
      <c r="H1010" s="3" t="s">
        <v>111</v>
      </c>
      <c r="I1010" s="5">
        <v>17.989999999999998</v>
      </c>
      <c r="J1010" s="3">
        <v>0</v>
      </c>
      <c r="K1010" s="3" t="s">
        <v>102</v>
      </c>
      <c r="L1010" s="3">
        <v>2</v>
      </c>
      <c r="M1010" s="5">
        <v>0.48</v>
      </c>
      <c r="N1010" s="3" t="s">
        <v>96</v>
      </c>
    </row>
    <row r="1011" spans="1:14" x14ac:dyDescent="0.25">
      <c r="A1011" s="3" t="s">
        <v>1114</v>
      </c>
      <c r="B1011" s="3">
        <v>38</v>
      </c>
      <c r="C1011" s="3" t="s">
        <v>106</v>
      </c>
      <c r="D1011" s="3" t="s">
        <v>21</v>
      </c>
      <c r="E1011" s="5">
        <v>1.21</v>
      </c>
      <c r="F1011" s="3">
        <v>21</v>
      </c>
      <c r="G1011" s="3" t="s">
        <v>114</v>
      </c>
      <c r="H1011" s="3" t="s">
        <v>85</v>
      </c>
      <c r="I1011" s="5">
        <v>13.99</v>
      </c>
      <c r="J1011" s="3">
        <v>0</v>
      </c>
      <c r="K1011" s="3" t="s">
        <v>108</v>
      </c>
      <c r="L1011" s="3">
        <v>4</v>
      </c>
      <c r="M1011" s="5">
        <v>0.06</v>
      </c>
      <c r="N1011" s="3" t="s">
        <v>104</v>
      </c>
    </row>
    <row r="1012" spans="1:14" x14ac:dyDescent="0.25">
      <c r="A1012" s="3" t="s">
        <v>1115</v>
      </c>
      <c r="B1012" s="3">
        <v>29</v>
      </c>
      <c r="C1012" s="3" t="s">
        <v>106</v>
      </c>
      <c r="D1012" s="3" t="s">
        <v>21</v>
      </c>
      <c r="E1012" s="5">
        <v>0.48</v>
      </c>
      <c r="F1012" s="3">
        <v>29</v>
      </c>
      <c r="G1012" s="3" t="s">
        <v>94</v>
      </c>
      <c r="H1012" s="3" t="s">
        <v>85</v>
      </c>
      <c r="I1012" s="5">
        <v>13.99</v>
      </c>
      <c r="J1012" s="3">
        <v>1</v>
      </c>
      <c r="K1012" s="3" t="s">
        <v>102</v>
      </c>
      <c r="L1012" s="3">
        <v>3</v>
      </c>
      <c r="M1012" s="5">
        <v>0.02</v>
      </c>
      <c r="N1012" s="3" t="s">
        <v>87</v>
      </c>
    </row>
    <row r="1013" spans="1:14" x14ac:dyDescent="0.25">
      <c r="A1013" s="3" t="s">
        <v>1116</v>
      </c>
      <c r="B1013" s="3">
        <v>47</v>
      </c>
      <c r="C1013" s="3" t="s">
        <v>93</v>
      </c>
      <c r="D1013" s="3" t="s">
        <v>23</v>
      </c>
      <c r="E1013" s="5">
        <v>14.8</v>
      </c>
      <c r="F1013" s="3">
        <v>43</v>
      </c>
      <c r="G1013" s="3" t="s">
        <v>89</v>
      </c>
      <c r="H1013" s="3" t="s">
        <v>85</v>
      </c>
      <c r="I1013" s="5">
        <v>17.989999999999998</v>
      </c>
      <c r="J1013" s="3">
        <v>1</v>
      </c>
      <c r="K1013" s="3" t="s">
        <v>126</v>
      </c>
      <c r="L1013" s="3">
        <v>3</v>
      </c>
      <c r="M1013" s="5">
        <v>0.34</v>
      </c>
      <c r="N1013" s="3" t="s">
        <v>104</v>
      </c>
    </row>
    <row r="1014" spans="1:14" x14ac:dyDescent="0.25">
      <c r="A1014" s="3" t="s">
        <v>1117</v>
      </c>
      <c r="B1014" s="3">
        <v>56</v>
      </c>
      <c r="C1014" s="3" t="s">
        <v>83</v>
      </c>
      <c r="D1014" s="3" t="s">
        <v>19</v>
      </c>
      <c r="E1014" s="5">
        <v>1.22</v>
      </c>
      <c r="F1014" s="3">
        <v>23</v>
      </c>
      <c r="G1014" s="3" t="s">
        <v>135</v>
      </c>
      <c r="H1014" s="3" t="s">
        <v>85</v>
      </c>
      <c r="I1014" s="5">
        <v>8.99</v>
      </c>
      <c r="J1014" s="3">
        <v>1</v>
      </c>
      <c r="K1014" s="3" t="s">
        <v>108</v>
      </c>
      <c r="L1014" s="3">
        <v>5</v>
      </c>
      <c r="M1014" s="5">
        <v>0.05</v>
      </c>
      <c r="N1014" s="3" t="s">
        <v>99</v>
      </c>
    </row>
    <row r="1015" spans="1:14" x14ac:dyDescent="0.25">
      <c r="A1015" s="3" t="s">
        <v>1118</v>
      </c>
      <c r="B1015" s="3">
        <v>23</v>
      </c>
      <c r="C1015" s="3" t="s">
        <v>83</v>
      </c>
      <c r="D1015" s="3" t="s">
        <v>21</v>
      </c>
      <c r="E1015" s="5">
        <v>7.45</v>
      </c>
      <c r="F1015" s="3">
        <v>41</v>
      </c>
      <c r="G1015" s="3" t="s">
        <v>94</v>
      </c>
      <c r="H1015" s="3" t="s">
        <v>120</v>
      </c>
      <c r="I1015" s="5">
        <v>13.99</v>
      </c>
      <c r="J1015" s="3">
        <v>1</v>
      </c>
      <c r="K1015" s="3" t="s">
        <v>95</v>
      </c>
      <c r="L1015" s="3">
        <v>3</v>
      </c>
      <c r="M1015" s="5">
        <v>0.18</v>
      </c>
      <c r="N1015" s="3" t="s">
        <v>87</v>
      </c>
    </row>
    <row r="1016" spans="1:14" x14ac:dyDescent="0.25">
      <c r="A1016" s="3" t="s">
        <v>1119</v>
      </c>
      <c r="B1016" s="3">
        <v>28</v>
      </c>
      <c r="C1016" s="3" t="s">
        <v>106</v>
      </c>
      <c r="D1016" s="3" t="s">
        <v>23</v>
      </c>
      <c r="E1016" s="5">
        <v>15.45</v>
      </c>
      <c r="F1016" s="3">
        <v>44</v>
      </c>
      <c r="G1016" s="3" t="s">
        <v>114</v>
      </c>
      <c r="H1016" s="3" t="s">
        <v>120</v>
      </c>
      <c r="I1016" s="5">
        <v>17.989999999999998</v>
      </c>
      <c r="J1016" s="3">
        <v>1</v>
      </c>
      <c r="K1016" s="3" t="s">
        <v>95</v>
      </c>
      <c r="L1016" s="3">
        <v>4</v>
      </c>
      <c r="M1016" s="5">
        <v>0.34</v>
      </c>
      <c r="N1016" s="3" t="s">
        <v>96</v>
      </c>
    </row>
    <row r="1017" spans="1:14" x14ac:dyDescent="0.25">
      <c r="A1017" s="3" t="s">
        <v>1120</v>
      </c>
      <c r="B1017" s="3">
        <v>19</v>
      </c>
      <c r="C1017" s="3" t="s">
        <v>106</v>
      </c>
      <c r="D1017" s="3" t="s">
        <v>21</v>
      </c>
      <c r="E1017" s="5">
        <v>0.95</v>
      </c>
      <c r="F1017" s="3">
        <v>22</v>
      </c>
      <c r="G1017" s="3" t="s">
        <v>94</v>
      </c>
      <c r="H1017" s="3" t="s">
        <v>111</v>
      </c>
      <c r="I1017" s="5">
        <v>13.99</v>
      </c>
      <c r="J1017" s="3">
        <v>1</v>
      </c>
      <c r="K1017" s="3" t="s">
        <v>126</v>
      </c>
      <c r="L1017" s="3">
        <v>2</v>
      </c>
      <c r="M1017" s="5">
        <v>0.04</v>
      </c>
      <c r="N1017" s="3" t="s">
        <v>117</v>
      </c>
    </row>
    <row r="1018" spans="1:14" x14ac:dyDescent="0.25">
      <c r="A1018" s="3" t="s">
        <v>1121</v>
      </c>
      <c r="B1018" s="3">
        <v>52</v>
      </c>
      <c r="C1018" s="3" t="s">
        <v>93</v>
      </c>
      <c r="D1018" s="3" t="s">
        <v>19</v>
      </c>
      <c r="E1018" s="5">
        <v>34.130000000000003</v>
      </c>
      <c r="F1018" s="3">
        <v>32</v>
      </c>
      <c r="G1018" s="3" t="s">
        <v>114</v>
      </c>
      <c r="H1018" s="3" t="s">
        <v>120</v>
      </c>
      <c r="I1018" s="5">
        <v>8.99</v>
      </c>
      <c r="J1018" s="3">
        <v>0</v>
      </c>
      <c r="K1018" s="3" t="s">
        <v>95</v>
      </c>
      <c r="L1018" s="3">
        <v>3</v>
      </c>
      <c r="M1018" s="5">
        <v>1.03</v>
      </c>
      <c r="N1018" s="3" t="s">
        <v>112</v>
      </c>
    </row>
    <row r="1019" spans="1:14" x14ac:dyDescent="0.25">
      <c r="A1019" s="3" t="s">
        <v>1122</v>
      </c>
      <c r="B1019" s="3">
        <v>62</v>
      </c>
      <c r="C1019" s="3" t="s">
        <v>83</v>
      </c>
      <c r="D1019" s="3" t="s">
        <v>23</v>
      </c>
      <c r="E1019" s="5">
        <v>10.02</v>
      </c>
      <c r="F1019" s="3">
        <v>33</v>
      </c>
      <c r="G1019" s="3" t="s">
        <v>84</v>
      </c>
      <c r="H1019" s="3" t="s">
        <v>85</v>
      </c>
      <c r="I1019" s="5">
        <v>17.989999999999998</v>
      </c>
      <c r="J1019" s="3">
        <v>1</v>
      </c>
      <c r="K1019" s="3" t="s">
        <v>108</v>
      </c>
      <c r="L1019" s="3">
        <v>2</v>
      </c>
      <c r="M1019" s="5">
        <v>0.28999999999999998</v>
      </c>
      <c r="N1019" s="3" t="s">
        <v>112</v>
      </c>
    </row>
    <row r="1020" spans="1:14" x14ac:dyDescent="0.25">
      <c r="A1020" s="3" t="s">
        <v>1123</v>
      </c>
      <c r="B1020" s="3">
        <v>28</v>
      </c>
      <c r="C1020" s="3" t="s">
        <v>106</v>
      </c>
      <c r="D1020" s="3" t="s">
        <v>19</v>
      </c>
      <c r="E1020" s="5">
        <v>48.58</v>
      </c>
      <c r="F1020" s="3">
        <v>10</v>
      </c>
      <c r="G1020" s="3" t="s">
        <v>135</v>
      </c>
      <c r="H1020" s="3" t="s">
        <v>111</v>
      </c>
      <c r="I1020" s="5">
        <v>8.99</v>
      </c>
      <c r="J1020" s="3">
        <v>0</v>
      </c>
      <c r="K1020" s="3" t="s">
        <v>102</v>
      </c>
      <c r="L1020" s="3">
        <v>2</v>
      </c>
      <c r="M1020" s="5">
        <v>4.42</v>
      </c>
      <c r="N1020" s="3" t="s">
        <v>96</v>
      </c>
    </row>
    <row r="1021" spans="1:14" x14ac:dyDescent="0.25">
      <c r="A1021" s="3" t="s">
        <v>1124</v>
      </c>
      <c r="B1021" s="3">
        <v>43</v>
      </c>
      <c r="C1021" s="3" t="s">
        <v>93</v>
      </c>
      <c r="D1021" s="3" t="s">
        <v>23</v>
      </c>
      <c r="E1021" s="5">
        <v>7.18</v>
      </c>
      <c r="F1021" s="3">
        <v>14</v>
      </c>
      <c r="G1021" s="3" t="s">
        <v>89</v>
      </c>
      <c r="H1021" s="3" t="s">
        <v>90</v>
      </c>
      <c r="I1021" s="5">
        <v>17.989999999999998</v>
      </c>
      <c r="J1021" s="3">
        <v>0</v>
      </c>
      <c r="K1021" s="3" t="s">
        <v>86</v>
      </c>
      <c r="L1021" s="3">
        <v>5</v>
      </c>
      <c r="M1021" s="5">
        <v>0.48</v>
      </c>
      <c r="N1021" s="3" t="s">
        <v>104</v>
      </c>
    </row>
    <row r="1022" spans="1:14" x14ac:dyDescent="0.25">
      <c r="A1022" s="3" t="s">
        <v>1125</v>
      </c>
      <c r="B1022" s="3">
        <v>62</v>
      </c>
      <c r="C1022" s="3" t="s">
        <v>93</v>
      </c>
      <c r="D1022" s="3" t="s">
        <v>19</v>
      </c>
      <c r="E1022" s="5">
        <v>12</v>
      </c>
      <c r="F1022" s="3">
        <v>27</v>
      </c>
      <c r="G1022" s="3" t="s">
        <v>94</v>
      </c>
      <c r="H1022" s="3" t="s">
        <v>85</v>
      </c>
      <c r="I1022" s="5">
        <v>8.99</v>
      </c>
      <c r="J1022" s="3">
        <v>1</v>
      </c>
      <c r="K1022" s="3" t="s">
        <v>95</v>
      </c>
      <c r="L1022" s="3">
        <v>2</v>
      </c>
      <c r="M1022" s="5">
        <v>0.43</v>
      </c>
      <c r="N1022" s="3" t="s">
        <v>96</v>
      </c>
    </row>
    <row r="1023" spans="1:14" x14ac:dyDescent="0.25">
      <c r="A1023" s="3" t="s">
        <v>1126</v>
      </c>
      <c r="B1023" s="3">
        <v>45</v>
      </c>
      <c r="C1023" s="3" t="s">
        <v>106</v>
      </c>
      <c r="D1023" s="3" t="s">
        <v>21</v>
      </c>
      <c r="E1023" s="5">
        <v>13.11</v>
      </c>
      <c r="F1023" s="3">
        <v>8</v>
      </c>
      <c r="G1023" s="3" t="s">
        <v>94</v>
      </c>
      <c r="H1023" s="3" t="s">
        <v>111</v>
      </c>
      <c r="I1023" s="5">
        <v>13.99</v>
      </c>
      <c r="J1023" s="3">
        <v>0</v>
      </c>
      <c r="K1023" s="3" t="s">
        <v>86</v>
      </c>
      <c r="L1023" s="3">
        <v>1</v>
      </c>
      <c r="M1023" s="5">
        <v>1.46</v>
      </c>
      <c r="N1023" s="3" t="s">
        <v>91</v>
      </c>
    </row>
    <row r="1024" spans="1:14" x14ac:dyDescent="0.25">
      <c r="A1024" s="3" t="s">
        <v>1127</v>
      </c>
      <c r="B1024" s="3">
        <v>68</v>
      </c>
      <c r="C1024" s="3" t="s">
        <v>93</v>
      </c>
      <c r="D1024" s="3" t="s">
        <v>19</v>
      </c>
      <c r="E1024" s="5">
        <v>1.91</v>
      </c>
      <c r="F1024" s="3">
        <v>57</v>
      </c>
      <c r="G1024" s="3" t="s">
        <v>84</v>
      </c>
      <c r="H1024" s="3" t="s">
        <v>120</v>
      </c>
      <c r="I1024" s="5">
        <v>8.99</v>
      </c>
      <c r="J1024" s="3">
        <v>1</v>
      </c>
      <c r="K1024" s="3" t="s">
        <v>102</v>
      </c>
      <c r="L1024" s="3">
        <v>3</v>
      </c>
      <c r="M1024" s="5">
        <v>0.03</v>
      </c>
      <c r="N1024" s="3" t="s">
        <v>91</v>
      </c>
    </row>
    <row r="1025" spans="1:14" x14ac:dyDescent="0.25">
      <c r="A1025" s="3" t="s">
        <v>1128</v>
      </c>
      <c r="B1025" s="3">
        <v>24</v>
      </c>
      <c r="C1025" s="3" t="s">
        <v>83</v>
      </c>
      <c r="D1025" s="3" t="s">
        <v>19</v>
      </c>
      <c r="E1025" s="5">
        <v>0.17</v>
      </c>
      <c r="F1025" s="3">
        <v>25</v>
      </c>
      <c r="G1025" s="3" t="s">
        <v>114</v>
      </c>
      <c r="H1025" s="3" t="s">
        <v>85</v>
      </c>
      <c r="I1025" s="5">
        <v>8.99</v>
      </c>
      <c r="J1025" s="3">
        <v>1</v>
      </c>
      <c r="K1025" s="3" t="s">
        <v>102</v>
      </c>
      <c r="L1025" s="3">
        <v>5</v>
      </c>
      <c r="M1025" s="5">
        <v>0.01</v>
      </c>
      <c r="N1025" s="3" t="s">
        <v>112</v>
      </c>
    </row>
    <row r="1026" spans="1:14" x14ac:dyDescent="0.25">
      <c r="A1026" s="3" t="s">
        <v>1129</v>
      </c>
      <c r="B1026" s="3">
        <v>45</v>
      </c>
      <c r="C1026" s="3" t="s">
        <v>106</v>
      </c>
      <c r="D1026" s="3" t="s">
        <v>19</v>
      </c>
      <c r="E1026" s="5">
        <v>6.78</v>
      </c>
      <c r="F1026" s="3">
        <v>23</v>
      </c>
      <c r="G1026" s="3" t="s">
        <v>94</v>
      </c>
      <c r="H1026" s="3" t="s">
        <v>111</v>
      </c>
      <c r="I1026" s="5">
        <v>8.99</v>
      </c>
      <c r="J1026" s="3">
        <v>0</v>
      </c>
      <c r="K1026" s="3" t="s">
        <v>108</v>
      </c>
      <c r="L1026" s="3">
        <v>2</v>
      </c>
      <c r="M1026" s="5">
        <v>0.28000000000000003</v>
      </c>
      <c r="N1026" s="3" t="s">
        <v>91</v>
      </c>
    </row>
    <row r="1027" spans="1:14" x14ac:dyDescent="0.25">
      <c r="A1027" s="3" t="s">
        <v>1130</v>
      </c>
      <c r="B1027" s="3">
        <v>64</v>
      </c>
      <c r="C1027" s="3" t="s">
        <v>106</v>
      </c>
      <c r="D1027" s="3" t="s">
        <v>21</v>
      </c>
      <c r="E1027" s="5">
        <v>46.62</v>
      </c>
      <c r="F1027" s="3">
        <v>48</v>
      </c>
      <c r="G1027" s="3" t="s">
        <v>94</v>
      </c>
      <c r="H1027" s="3" t="s">
        <v>111</v>
      </c>
      <c r="I1027" s="5">
        <v>13.99</v>
      </c>
      <c r="J1027" s="3">
        <v>0</v>
      </c>
      <c r="K1027" s="3" t="s">
        <v>108</v>
      </c>
      <c r="L1027" s="3">
        <v>3</v>
      </c>
      <c r="M1027" s="5">
        <v>0.95</v>
      </c>
      <c r="N1027" s="3" t="s">
        <v>99</v>
      </c>
    </row>
    <row r="1028" spans="1:14" x14ac:dyDescent="0.25">
      <c r="A1028" s="3" t="s">
        <v>1131</v>
      </c>
      <c r="B1028" s="3">
        <v>21</v>
      </c>
      <c r="C1028" s="3" t="s">
        <v>93</v>
      </c>
      <c r="D1028" s="3" t="s">
        <v>19</v>
      </c>
      <c r="E1028" s="5">
        <v>1.31</v>
      </c>
      <c r="F1028" s="3">
        <v>10</v>
      </c>
      <c r="G1028" s="3" t="s">
        <v>114</v>
      </c>
      <c r="H1028" s="3" t="s">
        <v>90</v>
      </c>
      <c r="I1028" s="5">
        <v>8.99</v>
      </c>
      <c r="J1028" s="3">
        <v>1</v>
      </c>
      <c r="K1028" s="3" t="s">
        <v>102</v>
      </c>
      <c r="L1028" s="3">
        <v>2</v>
      </c>
      <c r="M1028" s="5">
        <v>0.12</v>
      </c>
      <c r="N1028" s="3" t="s">
        <v>112</v>
      </c>
    </row>
    <row r="1029" spans="1:14" x14ac:dyDescent="0.25">
      <c r="A1029" s="3" t="s">
        <v>1132</v>
      </c>
      <c r="B1029" s="3">
        <v>66</v>
      </c>
      <c r="C1029" s="3" t="s">
        <v>83</v>
      </c>
      <c r="D1029" s="3" t="s">
        <v>19</v>
      </c>
      <c r="E1029" s="5">
        <v>0.83</v>
      </c>
      <c r="F1029" s="3">
        <v>30</v>
      </c>
      <c r="G1029" s="3" t="s">
        <v>89</v>
      </c>
      <c r="H1029" s="3" t="s">
        <v>111</v>
      </c>
      <c r="I1029" s="5">
        <v>8.99</v>
      </c>
      <c r="J1029" s="3">
        <v>1</v>
      </c>
      <c r="K1029" s="3" t="s">
        <v>108</v>
      </c>
      <c r="L1029" s="3">
        <v>5</v>
      </c>
      <c r="M1029" s="5">
        <v>0.03</v>
      </c>
      <c r="N1029" s="3" t="s">
        <v>112</v>
      </c>
    </row>
    <row r="1030" spans="1:14" x14ac:dyDescent="0.25">
      <c r="A1030" s="3" t="s">
        <v>1133</v>
      </c>
      <c r="B1030" s="3">
        <v>59</v>
      </c>
      <c r="C1030" s="3" t="s">
        <v>93</v>
      </c>
      <c r="D1030" s="3" t="s">
        <v>23</v>
      </c>
      <c r="E1030" s="5">
        <v>4.67</v>
      </c>
      <c r="F1030" s="3">
        <v>13</v>
      </c>
      <c r="G1030" s="3" t="s">
        <v>98</v>
      </c>
      <c r="H1030" s="3" t="s">
        <v>90</v>
      </c>
      <c r="I1030" s="5">
        <v>17.989999999999998</v>
      </c>
      <c r="J1030" s="3">
        <v>0</v>
      </c>
      <c r="K1030" s="3" t="s">
        <v>108</v>
      </c>
      <c r="L1030" s="3">
        <v>5</v>
      </c>
      <c r="M1030" s="5">
        <v>0.33</v>
      </c>
      <c r="N1030" s="3" t="s">
        <v>87</v>
      </c>
    </row>
    <row r="1031" spans="1:14" x14ac:dyDescent="0.25">
      <c r="A1031" s="3" t="s">
        <v>1134</v>
      </c>
      <c r="B1031" s="3">
        <v>25</v>
      </c>
      <c r="C1031" s="3" t="s">
        <v>83</v>
      </c>
      <c r="D1031" s="3" t="s">
        <v>23</v>
      </c>
      <c r="E1031" s="5">
        <v>48.76</v>
      </c>
      <c r="F1031" s="3">
        <v>47</v>
      </c>
      <c r="G1031" s="3" t="s">
        <v>135</v>
      </c>
      <c r="H1031" s="3" t="s">
        <v>111</v>
      </c>
      <c r="I1031" s="5">
        <v>17.989999999999998</v>
      </c>
      <c r="J1031" s="3">
        <v>0</v>
      </c>
      <c r="K1031" s="3" t="s">
        <v>95</v>
      </c>
      <c r="L1031" s="3">
        <v>1</v>
      </c>
      <c r="M1031" s="5">
        <v>1.02</v>
      </c>
      <c r="N1031" s="3" t="s">
        <v>104</v>
      </c>
    </row>
    <row r="1032" spans="1:14" x14ac:dyDescent="0.25">
      <c r="A1032" s="3" t="s">
        <v>1135</v>
      </c>
      <c r="B1032" s="3">
        <v>55</v>
      </c>
      <c r="C1032" s="3" t="s">
        <v>106</v>
      </c>
      <c r="D1032" s="3" t="s">
        <v>19</v>
      </c>
      <c r="E1032" s="5">
        <v>3.76</v>
      </c>
      <c r="F1032" s="3">
        <v>22</v>
      </c>
      <c r="G1032" s="3" t="s">
        <v>94</v>
      </c>
      <c r="H1032" s="3" t="s">
        <v>120</v>
      </c>
      <c r="I1032" s="5">
        <v>8.99</v>
      </c>
      <c r="J1032" s="3">
        <v>1</v>
      </c>
      <c r="K1032" s="3" t="s">
        <v>95</v>
      </c>
      <c r="L1032" s="3">
        <v>4</v>
      </c>
      <c r="M1032" s="5">
        <v>0.16</v>
      </c>
      <c r="N1032" s="3" t="s">
        <v>104</v>
      </c>
    </row>
    <row r="1033" spans="1:14" x14ac:dyDescent="0.25">
      <c r="A1033" s="3" t="s">
        <v>1136</v>
      </c>
      <c r="B1033" s="3">
        <v>46</v>
      </c>
      <c r="C1033" s="3" t="s">
        <v>93</v>
      </c>
      <c r="D1033" s="3" t="s">
        <v>19</v>
      </c>
      <c r="E1033" s="5">
        <v>0.49</v>
      </c>
      <c r="F1033" s="3">
        <v>35</v>
      </c>
      <c r="G1033" s="3" t="s">
        <v>84</v>
      </c>
      <c r="H1033" s="3" t="s">
        <v>90</v>
      </c>
      <c r="I1033" s="5">
        <v>8.99</v>
      </c>
      <c r="J1033" s="3">
        <v>1</v>
      </c>
      <c r="K1033" s="3" t="s">
        <v>86</v>
      </c>
      <c r="L1033" s="3">
        <v>3</v>
      </c>
      <c r="M1033" s="5">
        <v>0.01</v>
      </c>
      <c r="N1033" s="3" t="s">
        <v>96</v>
      </c>
    </row>
    <row r="1034" spans="1:14" x14ac:dyDescent="0.25">
      <c r="A1034" s="3" t="s">
        <v>1137</v>
      </c>
      <c r="B1034" s="3">
        <v>41</v>
      </c>
      <c r="C1034" s="3" t="s">
        <v>106</v>
      </c>
      <c r="D1034" s="3" t="s">
        <v>19</v>
      </c>
      <c r="E1034" s="5">
        <v>10.68</v>
      </c>
      <c r="F1034" s="3">
        <v>14</v>
      </c>
      <c r="G1034" s="3" t="s">
        <v>89</v>
      </c>
      <c r="H1034" s="3" t="s">
        <v>111</v>
      </c>
      <c r="I1034" s="5">
        <v>8.99</v>
      </c>
      <c r="J1034" s="3">
        <v>0</v>
      </c>
      <c r="K1034" s="3" t="s">
        <v>86</v>
      </c>
      <c r="L1034" s="3">
        <v>5</v>
      </c>
      <c r="M1034" s="5">
        <v>0.71</v>
      </c>
      <c r="N1034" s="3" t="s">
        <v>96</v>
      </c>
    </row>
    <row r="1035" spans="1:14" x14ac:dyDescent="0.25">
      <c r="A1035" s="3" t="s">
        <v>1138</v>
      </c>
      <c r="B1035" s="3">
        <v>63</v>
      </c>
      <c r="C1035" s="3" t="s">
        <v>93</v>
      </c>
      <c r="D1035" s="3" t="s">
        <v>23</v>
      </c>
      <c r="E1035" s="5">
        <v>15.93</v>
      </c>
      <c r="F1035" s="3">
        <v>31</v>
      </c>
      <c r="G1035" s="3" t="s">
        <v>98</v>
      </c>
      <c r="H1035" s="3" t="s">
        <v>90</v>
      </c>
      <c r="I1035" s="5">
        <v>17.989999999999998</v>
      </c>
      <c r="J1035" s="3">
        <v>0</v>
      </c>
      <c r="K1035" s="3" t="s">
        <v>108</v>
      </c>
      <c r="L1035" s="3">
        <v>3</v>
      </c>
      <c r="M1035" s="5">
        <v>0.5</v>
      </c>
      <c r="N1035" s="3" t="s">
        <v>117</v>
      </c>
    </row>
    <row r="1036" spans="1:14" x14ac:dyDescent="0.25">
      <c r="A1036" s="3" t="s">
        <v>1139</v>
      </c>
      <c r="B1036" s="3">
        <v>27</v>
      </c>
      <c r="C1036" s="3" t="s">
        <v>106</v>
      </c>
      <c r="D1036" s="3" t="s">
        <v>23</v>
      </c>
      <c r="E1036" s="5">
        <v>11.44</v>
      </c>
      <c r="F1036" s="3">
        <v>54</v>
      </c>
      <c r="G1036" s="3" t="s">
        <v>114</v>
      </c>
      <c r="H1036" s="3" t="s">
        <v>111</v>
      </c>
      <c r="I1036" s="5">
        <v>17.989999999999998</v>
      </c>
      <c r="J1036" s="3">
        <v>1</v>
      </c>
      <c r="K1036" s="3" t="s">
        <v>95</v>
      </c>
      <c r="L1036" s="3">
        <v>3</v>
      </c>
      <c r="M1036" s="5">
        <v>0.21</v>
      </c>
      <c r="N1036" s="3" t="s">
        <v>99</v>
      </c>
    </row>
    <row r="1037" spans="1:14" x14ac:dyDescent="0.25">
      <c r="A1037" s="3" t="s">
        <v>1140</v>
      </c>
      <c r="B1037" s="3">
        <v>50</v>
      </c>
      <c r="C1037" s="3" t="s">
        <v>106</v>
      </c>
      <c r="D1037" s="3" t="s">
        <v>23</v>
      </c>
      <c r="E1037" s="5">
        <v>4.5999999999999996</v>
      </c>
      <c r="F1037" s="3">
        <v>6</v>
      </c>
      <c r="G1037" s="3" t="s">
        <v>135</v>
      </c>
      <c r="H1037" s="3" t="s">
        <v>122</v>
      </c>
      <c r="I1037" s="5">
        <v>17.989999999999998</v>
      </c>
      <c r="J1037" s="3">
        <v>0</v>
      </c>
      <c r="K1037" s="3" t="s">
        <v>108</v>
      </c>
      <c r="L1037" s="3">
        <v>4</v>
      </c>
      <c r="M1037" s="5">
        <v>0.66</v>
      </c>
      <c r="N1037" s="3" t="s">
        <v>91</v>
      </c>
    </row>
    <row r="1038" spans="1:14" x14ac:dyDescent="0.25">
      <c r="A1038" s="3" t="s">
        <v>1141</v>
      </c>
      <c r="B1038" s="3">
        <v>42</v>
      </c>
      <c r="C1038" s="3" t="s">
        <v>93</v>
      </c>
      <c r="D1038" s="3" t="s">
        <v>21</v>
      </c>
      <c r="E1038" s="5">
        <v>27.93</v>
      </c>
      <c r="F1038" s="3">
        <v>59</v>
      </c>
      <c r="G1038" s="3" t="s">
        <v>94</v>
      </c>
      <c r="H1038" s="3" t="s">
        <v>85</v>
      </c>
      <c r="I1038" s="5">
        <v>13.99</v>
      </c>
      <c r="J1038" s="3">
        <v>0</v>
      </c>
      <c r="K1038" s="3" t="s">
        <v>95</v>
      </c>
      <c r="L1038" s="3">
        <v>4</v>
      </c>
      <c r="M1038" s="5">
        <v>0.47</v>
      </c>
      <c r="N1038" s="3" t="s">
        <v>99</v>
      </c>
    </row>
    <row r="1039" spans="1:14" x14ac:dyDescent="0.25">
      <c r="A1039" s="3" t="s">
        <v>1142</v>
      </c>
      <c r="B1039" s="3">
        <v>60</v>
      </c>
      <c r="C1039" s="3" t="s">
        <v>93</v>
      </c>
      <c r="D1039" s="3" t="s">
        <v>21</v>
      </c>
      <c r="E1039" s="5">
        <v>0.76</v>
      </c>
      <c r="F1039" s="3">
        <v>59</v>
      </c>
      <c r="G1039" s="3" t="s">
        <v>135</v>
      </c>
      <c r="H1039" s="3" t="s">
        <v>120</v>
      </c>
      <c r="I1039" s="5">
        <v>13.99</v>
      </c>
      <c r="J1039" s="3">
        <v>1</v>
      </c>
      <c r="K1039" s="3" t="s">
        <v>126</v>
      </c>
      <c r="L1039" s="3">
        <v>2</v>
      </c>
      <c r="M1039" s="5">
        <v>0.01</v>
      </c>
      <c r="N1039" s="3" t="s">
        <v>104</v>
      </c>
    </row>
    <row r="1040" spans="1:14" x14ac:dyDescent="0.25">
      <c r="A1040" s="3" t="s">
        <v>1143</v>
      </c>
      <c r="B1040" s="3">
        <v>22</v>
      </c>
      <c r="C1040" s="3" t="s">
        <v>83</v>
      </c>
      <c r="D1040" s="3" t="s">
        <v>23</v>
      </c>
      <c r="E1040" s="5">
        <v>3.24</v>
      </c>
      <c r="F1040" s="3">
        <v>5</v>
      </c>
      <c r="G1040" s="3" t="s">
        <v>114</v>
      </c>
      <c r="H1040" s="3" t="s">
        <v>111</v>
      </c>
      <c r="I1040" s="5">
        <v>17.989999999999998</v>
      </c>
      <c r="J1040" s="3">
        <v>0</v>
      </c>
      <c r="K1040" s="3" t="s">
        <v>86</v>
      </c>
      <c r="L1040" s="3">
        <v>4</v>
      </c>
      <c r="M1040" s="5">
        <v>0.54</v>
      </c>
      <c r="N1040" s="3" t="s">
        <v>104</v>
      </c>
    </row>
    <row r="1041" spans="1:14" x14ac:dyDescent="0.25">
      <c r="A1041" s="3" t="s">
        <v>1144</v>
      </c>
      <c r="B1041" s="3">
        <v>67</v>
      </c>
      <c r="C1041" s="3" t="s">
        <v>93</v>
      </c>
      <c r="D1041" s="3" t="s">
        <v>23</v>
      </c>
      <c r="E1041" s="5">
        <v>5.4</v>
      </c>
      <c r="F1041" s="3">
        <v>3</v>
      </c>
      <c r="G1041" s="3" t="s">
        <v>94</v>
      </c>
      <c r="H1041" s="3" t="s">
        <v>90</v>
      </c>
      <c r="I1041" s="5">
        <v>17.989999999999998</v>
      </c>
      <c r="J1041" s="3">
        <v>0</v>
      </c>
      <c r="K1041" s="3" t="s">
        <v>108</v>
      </c>
      <c r="L1041" s="3">
        <v>2</v>
      </c>
      <c r="M1041" s="5">
        <v>1.35</v>
      </c>
      <c r="N1041" s="3" t="s">
        <v>91</v>
      </c>
    </row>
    <row r="1042" spans="1:14" x14ac:dyDescent="0.25">
      <c r="A1042" s="3" t="s">
        <v>1145</v>
      </c>
      <c r="B1042" s="3">
        <v>50</v>
      </c>
      <c r="C1042" s="3" t="s">
        <v>83</v>
      </c>
      <c r="D1042" s="3" t="s">
        <v>23</v>
      </c>
      <c r="E1042" s="5">
        <v>1.21</v>
      </c>
      <c r="F1042" s="3">
        <v>44</v>
      </c>
      <c r="G1042" s="3" t="s">
        <v>89</v>
      </c>
      <c r="H1042" s="3" t="s">
        <v>122</v>
      </c>
      <c r="I1042" s="5">
        <v>17.989999999999998</v>
      </c>
      <c r="J1042" s="3">
        <v>1</v>
      </c>
      <c r="K1042" s="3" t="s">
        <v>126</v>
      </c>
      <c r="L1042" s="3">
        <v>1</v>
      </c>
      <c r="M1042" s="5">
        <v>0.03</v>
      </c>
      <c r="N1042" s="3" t="s">
        <v>87</v>
      </c>
    </row>
    <row r="1043" spans="1:14" x14ac:dyDescent="0.25">
      <c r="A1043" s="3" t="s">
        <v>1146</v>
      </c>
      <c r="B1043" s="3">
        <v>64</v>
      </c>
      <c r="C1043" s="3" t="s">
        <v>83</v>
      </c>
      <c r="D1043" s="3" t="s">
        <v>23</v>
      </c>
      <c r="E1043" s="5">
        <v>15</v>
      </c>
      <c r="F1043" s="3">
        <v>24</v>
      </c>
      <c r="G1043" s="3" t="s">
        <v>94</v>
      </c>
      <c r="H1043" s="3" t="s">
        <v>120</v>
      </c>
      <c r="I1043" s="5">
        <v>17.989999999999998</v>
      </c>
      <c r="J1043" s="3">
        <v>0</v>
      </c>
      <c r="K1043" s="3" t="s">
        <v>95</v>
      </c>
      <c r="L1043" s="3">
        <v>2</v>
      </c>
      <c r="M1043" s="5">
        <v>0.6</v>
      </c>
      <c r="N1043" s="3" t="s">
        <v>117</v>
      </c>
    </row>
    <row r="1044" spans="1:14" x14ac:dyDescent="0.25">
      <c r="A1044" s="3" t="s">
        <v>1147</v>
      </c>
      <c r="B1044" s="3">
        <v>26</v>
      </c>
      <c r="C1044" s="3" t="s">
        <v>93</v>
      </c>
      <c r="D1044" s="3" t="s">
        <v>23</v>
      </c>
      <c r="E1044" s="5">
        <v>5.22</v>
      </c>
      <c r="F1044" s="3">
        <v>24</v>
      </c>
      <c r="G1044" s="3" t="s">
        <v>94</v>
      </c>
      <c r="H1044" s="3" t="s">
        <v>111</v>
      </c>
      <c r="I1044" s="5">
        <v>17.989999999999998</v>
      </c>
      <c r="J1044" s="3">
        <v>0</v>
      </c>
      <c r="K1044" s="3" t="s">
        <v>86</v>
      </c>
      <c r="L1044" s="3">
        <v>5</v>
      </c>
      <c r="M1044" s="5">
        <v>0.21</v>
      </c>
      <c r="N1044" s="3" t="s">
        <v>87</v>
      </c>
    </row>
    <row r="1045" spans="1:14" x14ac:dyDescent="0.25">
      <c r="A1045" s="3" t="s">
        <v>1148</v>
      </c>
      <c r="B1045" s="3">
        <v>37</v>
      </c>
      <c r="C1045" s="3" t="s">
        <v>93</v>
      </c>
      <c r="D1045" s="3" t="s">
        <v>23</v>
      </c>
      <c r="E1045" s="5">
        <v>0.52</v>
      </c>
      <c r="F1045" s="3">
        <v>37</v>
      </c>
      <c r="G1045" s="3" t="s">
        <v>135</v>
      </c>
      <c r="H1045" s="3" t="s">
        <v>85</v>
      </c>
      <c r="I1045" s="5">
        <v>17.989999999999998</v>
      </c>
      <c r="J1045" s="3">
        <v>1</v>
      </c>
      <c r="K1045" s="3" t="s">
        <v>108</v>
      </c>
      <c r="L1045" s="3">
        <v>4</v>
      </c>
      <c r="M1045" s="5">
        <v>0.01</v>
      </c>
      <c r="N1045" s="3" t="s">
        <v>117</v>
      </c>
    </row>
    <row r="1046" spans="1:14" x14ac:dyDescent="0.25">
      <c r="A1046" s="3" t="s">
        <v>1149</v>
      </c>
      <c r="B1046" s="3">
        <v>64</v>
      </c>
      <c r="C1046" s="3" t="s">
        <v>106</v>
      </c>
      <c r="D1046" s="3" t="s">
        <v>21</v>
      </c>
      <c r="E1046" s="5">
        <v>8.35</v>
      </c>
      <c r="F1046" s="3">
        <v>32</v>
      </c>
      <c r="G1046" s="3" t="s">
        <v>84</v>
      </c>
      <c r="H1046" s="3" t="s">
        <v>85</v>
      </c>
      <c r="I1046" s="5">
        <v>13.99</v>
      </c>
      <c r="J1046" s="3">
        <v>1</v>
      </c>
      <c r="K1046" s="3" t="s">
        <v>126</v>
      </c>
      <c r="L1046" s="3">
        <v>2</v>
      </c>
      <c r="M1046" s="5">
        <v>0.25</v>
      </c>
      <c r="N1046" s="3" t="s">
        <v>87</v>
      </c>
    </row>
    <row r="1047" spans="1:14" x14ac:dyDescent="0.25">
      <c r="A1047" s="3" t="s">
        <v>1150</v>
      </c>
      <c r="B1047" s="3">
        <v>32</v>
      </c>
      <c r="C1047" s="3" t="s">
        <v>93</v>
      </c>
      <c r="D1047" s="3" t="s">
        <v>21</v>
      </c>
      <c r="E1047" s="5">
        <v>13.49</v>
      </c>
      <c r="F1047" s="3">
        <v>8</v>
      </c>
      <c r="G1047" s="3" t="s">
        <v>84</v>
      </c>
      <c r="H1047" s="3" t="s">
        <v>120</v>
      </c>
      <c r="I1047" s="5">
        <v>13.99</v>
      </c>
      <c r="J1047" s="3">
        <v>0</v>
      </c>
      <c r="K1047" s="3" t="s">
        <v>86</v>
      </c>
      <c r="L1047" s="3">
        <v>4</v>
      </c>
      <c r="M1047" s="5">
        <v>1.5</v>
      </c>
      <c r="N1047" s="3" t="s">
        <v>91</v>
      </c>
    </row>
    <row r="1048" spans="1:14" x14ac:dyDescent="0.25">
      <c r="A1048" s="3" t="s">
        <v>1151</v>
      </c>
      <c r="B1048" s="3">
        <v>39</v>
      </c>
      <c r="C1048" s="3" t="s">
        <v>83</v>
      </c>
      <c r="D1048" s="3" t="s">
        <v>23</v>
      </c>
      <c r="E1048" s="5">
        <v>3.98</v>
      </c>
      <c r="F1048" s="3">
        <v>39</v>
      </c>
      <c r="G1048" s="3" t="s">
        <v>94</v>
      </c>
      <c r="H1048" s="3" t="s">
        <v>122</v>
      </c>
      <c r="I1048" s="5">
        <v>17.989999999999998</v>
      </c>
      <c r="J1048" s="3">
        <v>1</v>
      </c>
      <c r="K1048" s="3" t="s">
        <v>102</v>
      </c>
      <c r="L1048" s="3">
        <v>3</v>
      </c>
      <c r="M1048" s="5">
        <v>0.1</v>
      </c>
      <c r="N1048" s="3" t="s">
        <v>96</v>
      </c>
    </row>
    <row r="1049" spans="1:14" x14ac:dyDescent="0.25">
      <c r="A1049" s="3" t="s">
        <v>1152</v>
      </c>
      <c r="B1049" s="3">
        <v>66</v>
      </c>
      <c r="C1049" s="3" t="s">
        <v>106</v>
      </c>
      <c r="D1049" s="3" t="s">
        <v>21</v>
      </c>
      <c r="E1049" s="5">
        <v>0.24</v>
      </c>
      <c r="F1049" s="3">
        <v>13</v>
      </c>
      <c r="G1049" s="3" t="s">
        <v>98</v>
      </c>
      <c r="H1049" s="3" t="s">
        <v>122</v>
      </c>
      <c r="I1049" s="5">
        <v>13.99</v>
      </c>
      <c r="J1049" s="3">
        <v>1</v>
      </c>
      <c r="K1049" s="3" t="s">
        <v>95</v>
      </c>
      <c r="L1049" s="3">
        <v>5</v>
      </c>
      <c r="M1049" s="5">
        <v>0.02</v>
      </c>
      <c r="N1049" s="3" t="s">
        <v>87</v>
      </c>
    </row>
    <row r="1050" spans="1:14" x14ac:dyDescent="0.25">
      <c r="A1050" s="3" t="s">
        <v>1153</v>
      </c>
      <c r="B1050" s="3">
        <v>57</v>
      </c>
      <c r="C1050" s="3" t="s">
        <v>106</v>
      </c>
      <c r="D1050" s="3" t="s">
        <v>23</v>
      </c>
      <c r="E1050" s="5">
        <v>20</v>
      </c>
      <c r="F1050" s="3">
        <v>41</v>
      </c>
      <c r="G1050" s="3" t="s">
        <v>114</v>
      </c>
      <c r="H1050" s="3" t="s">
        <v>111</v>
      </c>
      <c r="I1050" s="5">
        <v>17.989999999999998</v>
      </c>
      <c r="J1050" s="3">
        <v>1</v>
      </c>
      <c r="K1050" s="3" t="s">
        <v>102</v>
      </c>
      <c r="L1050" s="3">
        <v>2</v>
      </c>
      <c r="M1050" s="5">
        <v>0.48</v>
      </c>
      <c r="N1050" s="3" t="s">
        <v>96</v>
      </c>
    </row>
    <row r="1051" spans="1:14" x14ac:dyDescent="0.25">
      <c r="A1051" s="3" t="s">
        <v>1154</v>
      </c>
      <c r="B1051" s="3">
        <v>53</v>
      </c>
      <c r="C1051" s="3" t="s">
        <v>93</v>
      </c>
      <c r="D1051" s="3" t="s">
        <v>19</v>
      </c>
      <c r="E1051" s="5">
        <v>20.8</v>
      </c>
      <c r="F1051" s="3">
        <v>27</v>
      </c>
      <c r="G1051" s="3" t="s">
        <v>94</v>
      </c>
      <c r="H1051" s="3" t="s">
        <v>90</v>
      </c>
      <c r="I1051" s="5">
        <v>8.99</v>
      </c>
      <c r="J1051" s="3">
        <v>0</v>
      </c>
      <c r="K1051" s="3" t="s">
        <v>86</v>
      </c>
      <c r="L1051" s="3">
        <v>5</v>
      </c>
      <c r="M1051" s="5">
        <v>0.74</v>
      </c>
      <c r="N1051" s="3" t="s">
        <v>112</v>
      </c>
    </row>
    <row r="1052" spans="1:14" x14ac:dyDescent="0.25">
      <c r="A1052" s="3" t="s">
        <v>1155</v>
      </c>
      <c r="B1052" s="3">
        <v>36</v>
      </c>
      <c r="C1052" s="3" t="s">
        <v>83</v>
      </c>
      <c r="D1052" s="3" t="s">
        <v>19</v>
      </c>
      <c r="E1052" s="5">
        <v>0.95</v>
      </c>
      <c r="F1052" s="3">
        <v>41</v>
      </c>
      <c r="G1052" s="3" t="s">
        <v>135</v>
      </c>
      <c r="H1052" s="3" t="s">
        <v>120</v>
      </c>
      <c r="I1052" s="5">
        <v>8.99</v>
      </c>
      <c r="J1052" s="3">
        <v>1</v>
      </c>
      <c r="K1052" s="3" t="s">
        <v>86</v>
      </c>
      <c r="L1052" s="3">
        <v>5</v>
      </c>
      <c r="M1052" s="5">
        <v>0.02</v>
      </c>
      <c r="N1052" s="3" t="s">
        <v>117</v>
      </c>
    </row>
    <row r="1053" spans="1:14" x14ac:dyDescent="0.25">
      <c r="A1053" s="3" t="s">
        <v>1156</v>
      </c>
      <c r="B1053" s="3">
        <v>67</v>
      </c>
      <c r="C1053" s="3" t="s">
        <v>93</v>
      </c>
      <c r="D1053" s="3" t="s">
        <v>23</v>
      </c>
      <c r="E1053" s="5">
        <v>3.33</v>
      </c>
      <c r="F1053" s="3">
        <v>11</v>
      </c>
      <c r="G1053" s="3" t="s">
        <v>89</v>
      </c>
      <c r="H1053" s="3" t="s">
        <v>90</v>
      </c>
      <c r="I1053" s="5">
        <v>17.989999999999998</v>
      </c>
      <c r="J1053" s="3">
        <v>1</v>
      </c>
      <c r="K1053" s="3" t="s">
        <v>95</v>
      </c>
      <c r="L1053" s="3">
        <v>3</v>
      </c>
      <c r="M1053" s="5">
        <v>0.28000000000000003</v>
      </c>
      <c r="N1053" s="3" t="s">
        <v>87</v>
      </c>
    </row>
    <row r="1054" spans="1:14" x14ac:dyDescent="0.25">
      <c r="A1054" s="3" t="s">
        <v>1157</v>
      </c>
      <c r="B1054" s="3">
        <v>32</v>
      </c>
      <c r="C1054" s="3" t="s">
        <v>83</v>
      </c>
      <c r="D1054" s="3" t="s">
        <v>19</v>
      </c>
      <c r="E1054" s="5">
        <v>5.21</v>
      </c>
      <c r="F1054" s="3">
        <v>9</v>
      </c>
      <c r="G1054" s="3" t="s">
        <v>94</v>
      </c>
      <c r="H1054" s="3" t="s">
        <v>111</v>
      </c>
      <c r="I1054" s="5">
        <v>8.99</v>
      </c>
      <c r="J1054" s="3">
        <v>0</v>
      </c>
      <c r="K1054" s="3" t="s">
        <v>86</v>
      </c>
      <c r="L1054" s="3">
        <v>2</v>
      </c>
      <c r="M1054" s="5">
        <v>0.52</v>
      </c>
      <c r="N1054" s="3" t="s">
        <v>104</v>
      </c>
    </row>
    <row r="1055" spans="1:14" x14ac:dyDescent="0.25">
      <c r="A1055" s="3" t="s">
        <v>1158</v>
      </c>
      <c r="B1055" s="3">
        <v>48</v>
      </c>
      <c r="C1055" s="3" t="s">
        <v>106</v>
      </c>
      <c r="D1055" s="3" t="s">
        <v>23</v>
      </c>
      <c r="E1055" s="5">
        <v>8.82</v>
      </c>
      <c r="F1055" s="3">
        <v>1</v>
      </c>
      <c r="G1055" s="3" t="s">
        <v>114</v>
      </c>
      <c r="H1055" s="3" t="s">
        <v>111</v>
      </c>
      <c r="I1055" s="5">
        <v>17.989999999999998</v>
      </c>
      <c r="J1055" s="3">
        <v>0</v>
      </c>
      <c r="K1055" s="3" t="s">
        <v>108</v>
      </c>
      <c r="L1055" s="3">
        <v>5</v>
      </c>
      <c r="M1055" s="5">
        <v>4.41</v>
      </c>
      <c r="N1055" s="3" t="s">
        <v>104</v>
      </c>
    </row>
    <row r="1056" spans="1:14" x14ac:dyDescent="0.25">
      <c r="A1056" s="3" t="s">
        <v>1159</v>
      </c>
      <c r="B1056" s="3">
        <v>32</v>
      </c>
      <c r="C1056" s="3" t="s">
        <v>93</v>
      </c>
      <c r="D1056" s="3" t="s">
        <v>19</v>
      </c>
      <c r="E1056" s="5">
        <v>3.15</v>
      </c>
      <c r="F1056" s="3">
        <v>26</v>
      </c>
      <c r="G1056" s="3" t="s">
        <v>135</v>
      </c>
      <c r="H1056" s="3" t="s">
        <v>111</v>
      </c>
      <c r="I1056" s="5">
        <v>8.99</v>
      </c>
      <c r="J1056" s="3">
        <v>1</v>
      </c>
      <c r="K1056" s="3" t="s">
        <v>102</v>
      </c>
      <c r="L1056" s="3">
        <v>2</v>
      </c>
      <c r="M1056" s="5">
        <v>0.12</v>
      </c>
      <c r="N1056" s="3" t="s">
        <v>112</v>
      </c>
    </row>
    <row r="1057" spans="1:14" x14ac:dyDescent="0.25">
      <c r="A1057" s="3" t="s">
        <v>1160</v>
      </c>
      <c r="B1057" s="3">
        <v>50</v>
      </c>
      <c r="C1057" s="3" t="s">
        <v>83</v>
      </c>
      <c r="D1057" s="3" t="s">
        <v>23</v>
      </c>
      <c r="E1057" s="5">
        <v>75.900000000000006</v>
      </c>
      <c r="F1057" s="3">
        <v>40</v>
      </c>
      <c r="G1057" s="3" t="s">
        <v>114</v>
      </c>
      <c r="H1057" s="3" t="s">
        <v>90</v>
      </c>
      <c r="I1057" s="5">
        <v>17.989999999999998</v>
      </c>
      <c r="J1057" s="3">
        <v>0</v>
      </c>
      <c r="K1057" s="3" t="s">
        <v>95</v>
      </c>
      <c r="L1057" s="3">
        <v>5</v>
      </c>
      <c r="M1057" s="5">
        <v>1.85</v>
      </c>
      <c r="N1057" s="3" t="s">
        <v>87</v>
      </c>
    </row>
    <row r="1058" spans="1:14" x14ac:dyDescent="0.25">
      <c r="A1058" s="3" t="s">
        <v>1161</v>
      </c>
      <c r="B1058" s="3">
        <v>55</v>
      </c>
      <c r="C1058" s="3" t="s">
        <v>93</v>
      </c>
      <c r="D1058" s="3" t="s">
        <v>23</v>
      </c>
      <c r="E1058" s="5">
        <v>3.27</v>
      </c>
      <c r="F1058" s="3">
        <v>21</v>
      </c>
      <c r="G1058" s="3" t="s">
        <v>114</v>
      </c>
      <c r="H1058" s="3" t="s">
        <v>85</v>
      </c>
      <c r="I1058" s="5">
        <v>17.989999999999998</v>
      </c>
      <c r="J1058" s="3">
        <v>1</v>
      </c>
      <c r="K1058" s="3" t="s">
        <v>108</v>
      </c>
      <c r="L1058" s="3">
        <v>1</v>
      </c>
      <c r="M1058" s="5">
        <v>0.15</v>
      </c>
      <c r="N1058" s="3" t="s">
        <v>87</v>
      </c>
    </row>
    <row r="1059" spans="1:14" x14ac:dyDescent="0.25">
      <c r="A1059" s="3" t="s">
        <v>1162</v>
      </c>
      <c r="B1059" s="3">
        <v>41</v>
      </c>
      <c r="C1059" s="3" t="s">
        <v>83</v>
      </c>
      <c r="D1059" s="3" t="s">
        <v>19</v>
      </c>
      <c r="E1059" s="5">
        <v>4.1500000000000004</v>
      </c>
      <c r="F1059" s="3">
        <v>39</v>
      </c>
      <c r="G1059" s="3" t="s">
        <v>94</v>
      </c>
      <c r="H1059" s="3" t="s">
        <v>111</v>
      </c>
      <c r="I1059" s="5">
        <v>8.99</v>
      </c>
      <c r="J1059" s="3">
        <v>1</v>
      </c>
      <c r="K1059" s="3" t="s">
        <v>108</v>
      </c>
      <c r="L1059" s="3">
        <v>5</v>
      </c>
      <c r="M1059" s="5">
        <v>0.1</v>
      </c>
      <c r="N1059" s="3" t="s">
        <v>112</v>
      </c>
    </row>
    <row r="1060" spans="1:14" x14ac:dyDescent="0.25">
      <c r="A1060" s="3" t="s">
        <v>1163</v>
      </c>
      <c r="B1060" s="3">
        <v>34</v>
      </c>
      <c r="C1060" s="3" t="s">
        <v>106</v>
      </c>
      <c r="D1060" s="3" t="s">
        <v>23</v>
      </c>
      <c r="E1060" s="5">
        <v>13.49</v>
      </c>
      <c r="F1060" s="3">
        <v>51</v>
      </c>
      <c r="G1060" s="3" t="s">
        <v>114</v>
      </c>
      <c r="H1060" s="3" t="s">
        <v>122</v>
      </c>
      <c r="I1060" s="5">
        <v>17.989999999999998</v>
      </c>
      <c r="J1060" s="3">
        <v>1</v>
      </c>
      <c r="K1060" s="3" t="s">
        <v>102</v>
      </c>
      <c r="L1060" s="3">
        <v>1</v>
      </c>
      <c r="M1060" s="5">
        <v>0.26</v>
      </c>
      <c r="N1060" s="3" t="s">
        <v>99</v>
      </c>
    </row>
    <row r="1061" spans="1:14" x14ac:dyDescent="0.25">
      <c r="A1061" s="3" t="s">
        <v>1164</v>
      </c>
      <c r="B1061" s="3">
        <v>26</v>
      </c>
      <c r="C1061" s="3" t="s">
        <v>93</v>
      </c>
      <c r="D1061" s="3" t="s">
        <v>23</v>
      </c>
      <c r="E1061" s="5">
        <v>26.05</v>
      </c>
      <c r="F1061" s="3">
        <v>42</v>
      </c>
      <c r="G1061" s="3" t="s">
        <v>114</v>
      </c>
      <c r="H1061" s="3" t="s">
        <v>122</v>
      </c>
      <c r="I1061" s="5">
        <v>17.989999999999998</v>
      </c>
      <c r="J1061" s="3">
        <v>0</v>
      </c>
      <c r="K1061" s="3" t="s">
        <v>95</v>
      </c>
      <c r="L1061" s="3">
        <v>4</v>
      </c>
      <c r="M1061" s="5">
        <v>0.61</v>
      </c>
      <c r="N1061" s="3" t="s">
        <v>91</v>
      </c>
    </row>
    <row r="1062" spans="1:14" x14ac:dyDescent="0.25">
      <c r="A1062" s="3" t="s">
        <v>1165</v>
      </c>
      <c r="B1062" s="3">
        <v>59</v>
      </c>
      <c r="C1062" s="3" t="s">
        <v>93</v>
      </c>
      <c r="D1062" s="3" t="s">
        <v>23</v>
      </c>
      <c r="E1062" s="5">
        <v>8.86</v>
      </c>
      <c r="F1062" s="3">
        <v>35</v>
      </c>
      <c r="G1062" s="3" t="s">
        <v>84</v>
      </c>
      <c r="H1062" s="3" t="s">
        <v>111</v>
      </c>
      <c r="I1062" s="5">
        <v>17.989999999999998</v>
      </c>
      <c r="J1062" s="3">
        <v>0</v>
      </c>
      <c r="K1062" s="3" t="s">
        <v>102</v>
      </c>
      <c r="L1062" s="3">
        <v>5</v>
      </c>
      <c r="M1062" s="5">
        <v>0.25</v>
      </c>
      <c r="N1062" s="3" t="s">
        <v>96</v>
      </c>
    </row>
    <row r="1063" spans="1:14" x14ac:dyDescent="0.25">
      <c r="A1063" s="3" t="s">
        <v>1166</v>
      </c>
      <c r="B1063" s="3">
        <v>58</v>
      </c>
      <c r="C1063" s="3" t="s">
        <v>93</v>
      </c>
      <c r="D1063" s="3" t="s">
        <v>23</v>
      </c>
      <c r="E1063" s="5">
        <v>8.74</v>
      </c>
      <c r="F1063" s="3">
        <v>49</v>
      </c>
      <c r="G1063" s="3" t="s">
        <v>84</v>
      </c>
      <c r="H1063" s="3" t="s">
        <v>111</v>
      </c>
      <c r="I1063" s="5">
        <v>17.989999999999998</v>
      </c>
      <c r="J1063" s="3">
        <v>1</v>
      </c>
      <c r="K1063" s="3" t="s">
        <v>102</v>
      </c>
      <c r="L1063" s="3">
        <v>1</v>
      </c>
      <c r="M1063" s="5">
        <v>0.17</v>
      </c>
      <c r="N1063" s="3" t="s">
        <v>104</v>
      </c>
    </row>
    <row r="1064" spans="1:14" x14ac:dyDescent="0.25">
      <c r="A1064" s="3" t="s">
        <v>1167</v>
      </c>
      <c r="B1064" s="3">
        <v>22</v>
      </c>
      <c r="C1064" s="3" t="s">
        <v>106</v>
      </c>
      <c r="D1064" s="3" t="s">
        <v>19</v>
      </c>
      <c r="E1064" s="5">
        <v>0.8</v>
      </c>
      <c r="F1064" s="3">
        <v>35</v>
      </c>
      <c r="G1064" s="3" t="s">
        <v>98</v>
      </c>
      <c r="H1064" s="3" t="s">
        <v>85</v>
      </c>
      <c r="I1064" s="5">
        <v>8.99</v>
      </c>
      <c r="J1064" s="3">
        <v>1</v>
      </c>
      <c r="K1064" s="3" t="s">
        <v>86</v>
      </c>
      <c r="L1064" s="3">
        <v>1</v>
      </c>
      <c r="M1064" s="5">
        <v>0.02</v>
      </c>
      <c r="N1064" s="3" t="s">
        <v>91</v>
      </c>
    </row>
    <row r="1065" spans="1:14" x14ac:dyDescent="0.25">
      <c r="A1065" s="3" t="s">
        <v>1168</v>
      </c>
      <c r="B1065" s="3">
        <v>44</v>
      </c>
      <c r="C1065" s="3" t="s">
        <v>83</v>
      </c>
      <c r="D1065" s="3" t="s">
        <v>19</v>
      </c>
      <c r="E1065" s="5">
        <v>16.91</v>
      </c>
      <c r="F1065" s="3">
        <v>23</v>
      </c>
      <c r="G1065" s="3" t="s">
        <v>84</v>
      </c>
      <c r="H1065" s="3" t="s">
        <v>90</v>
      </c>
      <c r="I1065" s="5">
        <v>8.99</v>
      </c>
      <c r="J1065" s="3">
        <v>0</v>
      </c>
      <c r="K1065" s="3" t="s">
        <v>95</v>
      </c>
      <c r="L1065" s="3">
        <v>4</v>
      </c>
      <c r="M1065" s="5">
        <v>0.7</v>
      </c>
      <c r="N1065" s="3" t="s">
        <v>104</v>
      </c>
    </row>
    <row r="1066" spans="1:14" x14ac:dyDescent="0.25">
      <c r="A1066" s="3" t="s">
        <v>1169</v>
      </c>
      <c r="B1066" s="3">
        <v>62</v>
      </c>
      <c r="C1066" s="3" t="s">
        <v>106</v>
      </c>
      <c r="D1066" s="3" t="s">
        <v>19</v>
      </c>
      <c r="E1066" s="5">
        <v>7.12</v>
      </c>
      <c r="F1066" s="3">
        <v>10</v>
      </c>
      <c r="G1066" s="3" t="s">
        <v>135</v>
      </c>
      <c r="H1066" s="3" t="s">
        <v>120</v>
      </c>
      <c r="I1066" s="5">
        <v>8.99</v>
      </c>
      <c r="J1066" s="3">
        <v>0</v>
      </c>
      <c r="K1066" s="3" t="s">
        <v>86</v>
      </c>
      <c r="L1066" s="3">
        <v>1</v>
      </c>
      <c r="M1066" s="5">
        <v>0.65</v>
      </c>
      <c r="N1066" s="3" t="s">
        <v>96</v>
      </c>
    </row>
    <row r="1067" spans="1:14" x14ac:dyDescent="0.25">
      <c r="A1067" s="3" t="s">
        <v>1170</v>
      </c>
      <c r="B1067" s="3">
        <v>20</v>
      </c>
      <c r="C1067" s="3" t="s">
        <v>93</v>
      </c>
      <c r="D1067" s="3" t="s">
        <v>21</v>
      </c>
      <c r="E1067" s="5">
        <v>5.68</v>
      </c>
      <c r="F1067" s="3">
        <v>54</v>
      </c>
      <c r="G1067" s="3" t="s">
        <v>135</v>
      </c>
      <c r="H1067" s="3" t="s">
        <v>85</v>
      </c>
      <c r="I1067" s="5">
        <v>13.99</v>
      </c>
      <c r="J1067" s="3">
        <v>1</v>
      </c>
      <c r="K1067" s="3" t="s">
        <v>86</v>
      </c>
      <c r="L1067" s="3">
        <v>3</v>
      </c>
      <c r="M1067" s="5">
        <v>0.1</v>
      </c>
      <c r="N1067" s="3" t="s">
        <v>91</v>
      </c>
    </row>
    <row r="1068" spans="1:14" x14ac:dyDescent="0.25">
      <c r="A1068" s="3" t="s">
        <v>1171</v>
      </c>
      <c r="B1068" s="3">
        <v>49</v>
      </c>
      <c r="C1068" s="3" t="s">
        <v>93</v>
      </c>
      <c r="D1068" s="3" t="s">
        <v>19</v>
      </c>
      <c r="E1068" s="5">
        <v>18.190000000000001</v>
      </c>
      <c r="F1068" s="3">
        <v>23</v>
      </c>
      <c r="G1068" s="3" t="s">
        <v>89</v>
      </c>
      <c r="H1068" s="3" t="s">
        <v>90</v>
      </c>
      <c r="I1068" s="5">
        <v>8.99</v>
      </c>
      <c r="J1068" s="3">
        <v>0</v>
      </c>
      <c r="K1068" s="3" t="s">
        <v>86</v>
      </c>
      <c r="L1068" s="3">
        <v>3</v>
      </c>
      <c r="M1068" s="5">
        <v>0.76</v>
      </c>
      <c r="N1068" s="3" t="s">
        <v>91</v>
      </c>
    </row>
    <row r="1069" spans="1:14" x14ac:dyDescent="0.25">
      <c r="A1069" s="3" t="s">
        <v>1172</v>
      </c>
      <c r="B1069" s="3">
        <v>52</v>
      </c>
      <c r="C1069" s="3" t="s">
        <v>106</v>
      </c>
      <c r="D1069" s="3" t="s">
        <v>23</v>
      </c>
      <c r="E1069" s="5">
        <v>10.14</v>
      </c>
      <c r="F1069" s="3">
        <v>42</v>
      </c>
      <c r="G1069" s="3" t="s">
        <v>89</v>
      </c>
      <c r="H1069" s="3" t="s">
        <v>111</v>
      </c>
      <c r="I1069" s="5">
        <v>17.989999999999998</v>
      </c>
      <c r="J1069" s="3">
        <v>0</v>
      </c>
      <c r="K1069" s="3" t="s">
        <v>126</v>
      </c>
      <c r="L1069" s="3">
        <v>5</v>
      </c>
      <c r="M1069" s="5">
        <v>0.24</v>
      </c>
      <c r="N1069" s="3" t="s">
        <v>96</v>
      </c>
    </row>
    <row r="1070" spans="1:14" x14ac:dyDescent="0.25">
      <c r="A1070" s="3" t="s">
        <v>1173</v>
      </c>
      <c r="B1070" s="3">
        <v>69</v>
      </c>
      <c r="C1070" s="3" t="s">
        <v>83</v>
      </c>
      <c r="D1070" s="3" t="s">
        <v>23</v>
      </c>
      <c r="E1070" s="5">
        <v>20.85</v>
      </c>
      <c r="F1070" s="3">
        <v>57</v>
      </c>
      <c r="G1070" s="3" t="s">
        <v>135</v>
      </c>
      <c r="H1070" s="3" t="s">
        <v>111</v>
      </c>
      <c r="I1070" s="5">
        <v>17.989999999999998</v>
      </c>
      <c r="J1070" s="3">
        <v>0</v>
      </c>
      <c r="K1070" s="3" t="s">
        <v>86</v>
      </c>
      <c r="L1070" s="3">
        <v>4</v>
      </c>
      <c r="M1070" s="5">
        <v>0.36</v>
      </c>
      <c r="N1070" s="3" t="s">
        <v>96</v>
      </c>
    </row>
    <row r="1071" spans="1:14" x14ac:dyDescent="0.25">
      <c r="A1071" s="3" t="s">
        <v>1174</v>
      </c>
      <c r="B1071" s="3">
        <v>55</v>
      </c>
      <c r="C1071" s="3" t="s">
        <v>83</v>
      </c>
      <c r="D1071" s="3" t="s">
        <v>23</v>
      </c>
      <c r="E1071" s="5">
        <v>14.3</v>
      </c>
      <c r="F1071" s="3">
        <v>32</v>
      </c>
      <c r="G1071" s="3" t="s">
        <v>84</v>
      </c>
      <c r="H1071" s="3" t="s">
        <v>85</v>
      </c>
      <c r="I1071" s="5">
        <v>17.989999999999998</v>
      </c>
      <c r="J1071" s="3">
        <v>1</v>
      </c>
      <c r="K1071" s="3" t="s">
        <v>86</v>
      </c>
      <c r="L1071" s="3">
        <v>5</v>
      </c>
      <c r="M1071" s="5">
        <v>0.43</v>
      </c>
      <c r="N1071" s="3" t="s">
        <v>96</v>
      </c>
    </row>
    <row r="1072" spans="1:14" x14ac:dyDescent="0.25">
      <c r="A1072" s="3" t="s">
        <v>1175</v>
      </c>
      <c r="B1072" s="3">
        <v>51</v>
      </c>
      <c r="C1072" s="3" t="s">
        <v>93</v>
      </c>
      <c r="D1072" s="3" t="s">
        <v>21</v>
      </c>
      <c r="E1072" s="5">
        <v>18.3</v>
      </c>
      <c r="F1072" s="3">
        <v>56</v>
      </c>
      <c r="G1072" s="3" t="s">
        <v>84</v>
      </c>
      <c r="H1072" s="3" t="s">
        <v>85</v>
      </c>
      <c r="I1072" s="5">
        <v>13.99</v>
      </c>
      <c r="J1072" s="3">
        <v>1</v>
      </c>
      <c r="K1072" s="3" t="s">
        <v>102</v>
      </c>
      <c r="L1072" s="3">
        <v>3</v>
      </c>
      <c r="M1072" s="5">
        <v>0.32</v>
      </c>
      <c r="N1072" s="3" t="s">
        <v>99</v>
      </c>
    </row>
    <row r="1073" spans="1:14" x14ac:dyDescent="0.25">
      <c r="A1073" s="3" t="s">
        <v>1176</v>
      </c>
      <c r="B1073" s="3">
        <v>32</v>
      </c>
      <c r="C1073" s="3" t="s">
        <v>93</v>
      </c>
      <c r="D1073" s="3" t="s">
        <v>23</v>
      </c>
      <c r="E1073" s="5">
        <v>3.64</v>
      </c>
      <c r="F1073" s="3">
        <v>12</v>
      </c>
      <c r="G1073" s="3" t="s">
        <v>89</v>
      </c>
      <c r="H1073" s="3" t="s">
        <v>122</v>
      </c>
      <c r="I1073" s="5">
        <v>17.989999999999998</v>
      </c>
      <c r="J1073" s="3">
        <v>0</v>
      </c>
      <c r="K1073" s="3" t="s">
        <v>126</v>
      </c>
      <c r="L1073" s="3">
        <v>4</v>
      </c>
      <c r="M1073" s="5">
        <v>0.28000000000000003</v>
      </c>
      <c r="N1073" s="3" t="s">
        <v>96</v>
      </c>
    </row>
    <row r="1074" spans="1:14" x14ac:dyDescent="0.25">
      <c r="A1074" s="3" t="s">
        <v>1177</v>
      </c>
      <c r="B1074" s="3">
        <v>53</v>
      </c>
      <c r="C1074" s="3" t="s">
        <v>93</v>
      </c>
      <c r="D1074" s="3" t="s">
        <v>23</v>
      </c>
      <c r="E1074" s="5">
        <v>1.25</v>
      </c>
      <c r="F1074" s="3">
        <v>37</v>
      </c>
      <c r="G1074" s="3" t="s">
        <v>94</v>
      </c>
      <c r="H1074" s="3" t="s">
        <v>90</v>
      </c>
      <c r="I1074" s="5">
        <v>17.989999999999998</v>
      </c>
      <c r="J1074" s="3">
        <v>1</v>
      </c>
      <c r="K1074" s="3" t="s">
        <v>108</v>
      </c>
      <c r="L1074" s="3">
        <v>5</v>
      </c>
      <c r="M1074" s="5">
        <v>0.03</v>
      </c>
      <c r="N1074" s="3" t="s">
        <v>87</v>
      </c>
    </row>
    <row r="1075" spans="1:14" x14ac:dyDescent="0.25">
      <c r="A1075" s="3" t="s">
        <v>1178</v>
      </c>
      <c r="B1075" s="3">
        <v>44</v>
      </c>
      <c r="C1075" s="3" t="s">
        <v>93</v>
      </c>
      <c r="D1075" s="3" t="s">
        <v>19</v>
      </c>
      <c r="E1075" s="5">
        <v>3.72</v>
      </c>
      <c r="F1075" s="3">
        <v>37</v>
      </c>
      <c r="G1075" s="3" t="s">
        <v>98</v>
      </c>
      <c r="H1075" s="3" t="s">
        <v>85</v>
      </c>
      <c r="I1075" s="5">
        <v>8.99</v>
      </c>
      <c r="J1075" s="3">
        <v>1</v>
      </c>
      <c r="K1075" s="3" t="s">
        <v>102</v>
      </c>
      <c r="L1075" s="3">
        <v>1</v>
      </c>
      <c r="M1075" s="5">
        <v>0.1</v>
      </c>
      <c r="N1075" s="3" t="s">
        <v>117</v>
      </c>
    </row>
    <row r="1076" spans="1:14" x14ac:dyDescent="0.25">
      <c r="A1076" s="3" t="s">
        <v>1179</v>
      </c>
      <c r="B1076" s="3">
        <v>25</v>
      </c>
      <c r="C1076" s="3" t="s">
        <v>106</v>
      </c>
      <c r="D1076" s="3" t="s">
        <v>19</v>
      </c>
      <c r="E1076" s="5">
        <v>1.27</v>
      </c>
      <c r="F1076" s="3">
        <v>43</v>
      </c>
      <c r="G1076" s="3" t="s">
        <v>94</v>
      </c>
      <c r="H1076" s="3" t="s">
        <v>90</v>
      </c>
      <c r="I1076" s="5">
        <v>8.99</v>
      </c>
      <c r="J1076" s="3">
        <v>1</v>
      </c>
      <c r="K1076" s="3" t="s">
        <v>102</v>
      </c>
      <c r="L1076" s="3">
        <v>2</v>
      </c>
      <c r="M1076" s="5">
        <v>0.03</v>
      </c>
      <c r="N1076" s="3" t="s">
        <v>91</v>
      </c>
    </row>
    <row r="1077" spans="1:14" x14ac:dyDescent="0.25">
      <c r="A1077" s="3" t="s">
        <v>1180</v>
      </c>
      <c r="B1077" s="3">
        <v>60</v>
      </c>
      <c r="C1077" s="3" t="s">
        <v>106</v>
      </c>
      <c r="D1077" s="3" t="s">
        <v>23</v>
      </c>
      <c r="E1077" s="5">
        <v>2.52</v>
      </c>
      <c r="F1077" s="3">
        <v>32</v>
      </c>
      <c r="G1077" s="3" t="s">
        <v>94</v>
      </c>
      <c r="H1077" s="3" t="s">
        <v>122</v>
      </c>
      <c r="I1077" s="5">
        <v>17.989999999999998</v>
      </c>
      <c r="J1077" s="3">
        <v>1</v>
      </c>
      <c r="K1077" s="3" t="s">
        <v>108</v>
      </c>
      <c r="L1077" s="3">
        <v>4</v>
      </c>
      <c r="M1077" s="5">
        <v>0.08</v>
      </c>
      <c r="N1077" s="3" t="s">
        <v>96</v>
      </c>
    </row>
    <row r="1078" spans="1:14" x14ac:dyDescent="0.25">
      <c r="A1078" s="3" t="s">
        <v>1181</v>
      </c>
      <c r="B1078" s="3">
        <v>68</v>
      </c>
      <c r="C1078" s="3" t="s">
        <v>106</v>
      </c>
      <c r="D1078" s="3" t="s">
        <v>21</v>
      </c>
      <c r="E1078" s="5">
        <v>1.68</v>
      </c>
      <c r="F1078" s="3">
        <v>33</v>
      </c>
      <c r="G1078" s="3" t="s">
        <v>84</v>
      </c>
      <c r="H1078" s="3" t="s">
        <v>120</v>
      </c>
      <c r="I1078" s="5">
        <v>13.99</v>
      </c>
      <c r="J1078" s="3">
        <v>1</v>
      </c>
      <c r="K1078" s="3" t="s">
        <v>126</v>
      </c>
      <c r="L1078" s="3">
        <v>3</v>
      </c>
      <c r="M1078" s="5">
        <v>0.05</v>
      </c>
      <c r="N1078" s="3" t="s">
        <v>96</v>
      </c>
    </row>
    <row r="1079" spans="1:14" x14ac:dyDescent="0.25">
      <c r="A1079" s="3" t="s">
        <v>1182</v>
      </c>
      <c r="B1079" s="3">
        <v>22</v>
      </c>
      <c r="C1079" s="3" t="s">
        <v>83</v>
      </c>
      <c r="D1079" s="3" t="s">
        <v>23</v>
      </c>
      <c r="E1079" s="5">
        <v>0.43</v>
      </c>
      <c r="F1079" s="3">
        <v>23</v>
      </c>
      <c r="G1079" s="3" t="s">
        <v>89</v>
      </c>
      <c r="H1079" s="3" t="s">
        <v>122</v>
      </c>
      <c r="I1079" s="5">
        <v>17.989999999999998</v>
      </c>
      <c r="J1079" s="3">
        <v>0</v>
      </c>
      <c r="K1079" s="3" t="s">
        <v>126</v>
      </c>
      <c r="L1079" s="3">
        <v>4</v>
      </c>
      <c r="M1079" s="5">
        <v>0.02</v>
      </c>
      <c r="N1079" s="3" t="s">
        <v>99</v>
      </c>
    </row>
    <row r="1080" spans="1:14" x14ac:dyDescent="0.25">
      <c r="A1080" s="3" t="s">
        <v>1183</v>
      </c>
      <c r="B1080" s="3">
        <v>43</v>
      </c>
      <c r="C1080" s="3" t="s">
        <v>106</v>
      </c>
      <c r="D1080" s="3" t="s">
        <v>19</v>
      </c>
      <c r="E1080" s="5">
        <v>50.47</v>
      </c>
      <c r="F1080" s="3">
        <v>37</v>
      </c>
      <c r="G1080" s="3" t="s">
        <v>84</v>
      </c>
      <c r="H1080" s="3" t="s">
        <v>111</v>
      </c>
      <c r="I1080" s="5">
        <v>8.99</v>
      </c>
      <c r="J1080" s="3">
        <v>0</v>
      </c>
      <c r="K1080" s="3" t="s">
        <v>102</v>
      </c>
      <c r="L1080" s="3">
        <v>4</v>
      </c>
      <c r="M1080" s="5">
        <v>1.33</v>
      </c>
      <c r="N1080" s="3" t="s">
        <v>91</v>
      </c>
    </row>
    <row r="1081" spans="1:14" x14ac:dyDescent="0.25">
      <c r="A1081" s="3" t="s">
        <v>1184</v>
      </c>
      <c r="B1081" s="3">
        <v>65</v>
      </c>
      <c r="C1081" s="3" t="s">
        <v>93</v>
      </c>
      <c r="D1081" s="3" t="s">
        <v>19</v>
      </c>
      <c r="E1081" s="5">
        <v>3.46</v>
      </c>
      <c r="F1081" s="3">
        <v>48</v>
      </c>
      <c r="G1081" s="3" t="s">
        <v>98</v>
      </c>
      <c r="H1081" s="3" t="s">
        <v>122</v>
      </c>
      <c r="I1081" s="5">
        <v>8.99</v>
      </c>
      <c r="J1081" s="3">
        <v>1</v>
      </c>
      <c r="K1081" s="3" t="s">
        <v>126</v>
      </c>
      <c r="L1081" s="3">
        <v>4</v>
      </c>
      <c r="M1081" s="5">
        <v>7.0000000000000007E-2</v>
      </c>
      <c r="N1081" s="3" t="s">
        <v>96</v>
      </c>
    </row>
    <row r="1082" spans="1:14" x14ac:dyDescent="0.25">
      <c r="A1082" s="3" t="s">
        <v>1185</v>
      </c>
      <c r="B1082" s="3">
        <v>38</v>
      </c>
      <c r="C1082" s="3" t="s">
        <v>106</v>
      </c>
      <c r="D1082" s="3" t="s">
        <v>19</v>
      </c>
      <c r="E1082" s="5">
        <v>5.46</v>
      </c>
      <c r="F1082" s="3">
        <v>5</v>
      </c>
      <c r="G1082" s="3" t="s">
        <v>98</v>
      </c>
      <c r="H1082" s="3" t="s">
        <v>85</v>
      </c>
      <c r="I1082" s="5">
        <v>8.99</v>
      </c>
      <c r="J1082" s="3">
        <v>0</v>
      </c>
      <c r="K1082" s="3" t="s">
        <v>86</v>
      </c>
      <c r="L1082" s="3">
        <v>2</v>
      </c>
      <c r="M1082" s="5">
        <v>0.91</v>
      </c>
      <c r="N1082" s="3" t="s">
        <v>99</v>
      </c>
    </row>
    <row r="1083" spans="1:14" x14ac:dyDescent="0.25">
      <c r="A1083" s="3" t="s">
        <v>1186</v>
      </c>
      <c r="B1083" s="3">
        <v>61</v>
      </c>
      <c r="C1083" s="3" t="s">
        <v>83</v>
      </c>
      <c r="D1083" s="3" t="s">
        <v>23</v>
      </c>
      <c r="E1083" s="5">
        <v>2.2200000000000002</v>
      </c>
      <c r="F1083" s="3">
        <v>43</v>
      </c>
      <c r="G1083" s="3" t="s">
        <v>94</v>
      </c>
      <c r="H1083" s="3" t="s">
        <v>85</v>
      </c>
      <c r="I1083" s="5">
        <v>17.989999999999998</v>
      </c>
      <c r="J1083" s="3">
        <v>1</v>
      </c>
      <c r="K1083" s="3" t="s">
        <v>86</v>
      </c>
      <c r="L1083" s="3">
        <v>4</v>
      </c>
      <c r="M1083" s="5">
        <v>0.05</v>
      </c>
      <c r="N1083" s="3" t="s">
        <v>117</v>
      </c>
    </row>
    <row r="1084" spans="1:14" x14ac:dyDescent="0.25">
      <c r="A1084" s="3" t="s">
        <v>1187</v>
      </c>
      <c r="B1084" s="3">
        <v>68</v>
      </c>
      <c r="C1084" s="3" t="s">
        <v>93</v>
      </c>
      <c r="D1084" s="3" t="s">
        <v>23</v>
      </c>
      <c r="E1084" s="5">
        <v>27.23</v>
      </c>
      <c r="F1084" s="3">
        <v>53</v>
      </c>
      <c r="G1084" s="3" t="s">
        <v>135</v>
      </c>
      <c r="H1084" s="3" t="s">
        <v>120</v>
      </c>
      <c r="I1084" s="5">
        <v>17.989999999999998</v>
      </c>
      <c r="J1084" s="3">
        <v>0</v>
      </c>
      <c r="K1084" s="3" t="s">
        <v>86</v>
      </c>
      <c r="L1084" s="3">
        <v>3</v>
      </c>
      <c r="M1084" s="5">
        <v>0.5</v>
      </c>
      <c r="N1084" s="3" t="s">
        <v>117</v>
      </c>
    </row>
    <row r="1085" spans="1:14" x14ac:dyDescent="0.25">
      <c r="A1085" s="3" t="s">
        <v>1188</v>
      </c>
      <c r="B1085" s="3">
        <v>54</v>
      </c>
      <c r="C1085" s="3" t="s">
        <v>106</v>
      </c>
      <c r="D1085" s="3" t="s">
        <v>21</v>
      </c>
      <c r="E1085" s="5">
        <v>8.18</v>
      </c>
      <c r="F1085" s="3">
        <v>36</v>
      </c>
      <c r="G1085" s="3" t="s">
        <v>98</v>
      </c>
      <c r="H1085" s="3" t="s">
        <v>90</v>
      </c>
      <c r="I1085" s="5">
        <v>13.99</v>
      </c>
      <c r="J1085" s="3">
        <v>1</v>
      </c>
      <c r="K1085" s="3" t="s">
        <v>126</v>
      </c>
      <c r="L1085" s="3">
        <v>2</v>
      </c>
      <c r="M1085" s="5">
        <v>0.22</v>
      </c>
      <c r="N1085" s="3" t="s">
        <v>117</v>
      </c>
    </row>
    <row r="1086" spans="1:14" x14ac:dyDescent="0.25">
      <c r="A1086" s="3" t="s">
        <v>1189</v>
      </c>
      <c r="B1086" s="3">
        <v>28</v>
      </c>
      <c r="C1086" s="3" t="s">
        <v>106</v>
      </c>
      <c r="D1086" s="3" t="s">
        <v>23</v>
      </c>
      <c r="E1086" s="5">
        <v>4.5999999999999996</v>
      </c>
      <c r="F1086" s="3">
        <v>16</v>
      </c>
      <c r="G1086" s="3" t="s">
        <v>114</v>
      </c>
      <c r="H1086" s="3" t="s">
        <v>90</v>
      </c>
      <c r="I1086" s="5">
        <v>17.989999999999998</v>
      </c>
      <c r="J1086" s="3">
        <v>0</v>
      </c>
      <c r="K1086" s="3" t="s">
        <v>108</v>
      </c>
      <c r="L1086" s="3">
        <v>4</v>
      </c>
      <c r="M1086" s="5">
        <v>0.27</v>
      </c>
      <c r="N1086" s="3" t="s">
        <v>87</v>
      </c>
    </row>
    <row r="1087" spans="1:14" x14ac:dyDescent="0.25">
      <c r="A1087" s="3" t="s">
        <v>1190</v>
      </c>
      <c r="B1087" s="3">
        <v>54</v>
      </c>
      <c r="C1087" s="3" t="s">
        <v>83</v>
      </c>
      <c r="D1087" s="3" t="s">
        <v>19</v>
      </c>
      <c r="E1087" s="5">
        <v>12.13</v>
      </c>
      <c r="F1087" s="3">
        <v>50</v>
      </c>
      <c r="G1087" s="3" t="s">
        <v>114</v>
      </c>
      <c r="H1087" s="3" t="s">
        <v>122</v>
      </c>
      <c r="I1087" s="5">
        <v>8.99</v>
      </c>
      <c r="J1087" s="3">
        <v>1</v>
      </c>
      <c r="K1087" s="3" t="s">
        <v>95</v>
      </c>
      <c r="L1087" s="3">
        <v>1</v>
      </c>
      <c r="M1087" s="5">
        <v>0.24</v>
      </c>
      <c r="N1087" s="3" t="s">
        <v>104</v>
      </c>
    </row>
    <row r="1088" spans="1:14" x14ac:dyDescent="0.25">
      <c r="A1088" s="3" t="s">
        <v>1191</v>
      </c>
      <c r="B1088" s="3">
        <v>63</v>
      </c>
      <c r="C1088" s="3" t="s">
        <v>93</v>
      </c>
      <c r="D1088" s="3" t="s">
        <v>19</v>
      </c>
      <c r="E1088" s="5">
        <v>3.65</v>
      </c>
      <c r="F1088" s="3">
        <v>55</v>
      </c>
      <c r="G1088" s="3" t="s">
        <v>114</v>
      </c>
      <c r="H1088" s="3" t="s">
        <v>120</v>
      </c>
      <c r="I1088" s="5">
        <v>8.99</v>
      </c>
      <c r="J1088" s="3">
        <v>1</v>
      </c>
      <c r="K1088" s="3" t="s">
        <v>95</v>
      </c>
      <c r="L1088" s="3">
        <v>5</v>
      </c>
      <c r="M1088" s="5">
        <v>7.0000000000000007E-2</v>
      </c>
      <c r="N1088" s="3" t="s">
        <v>112</v>
      </c>
    </row>
    <row r="1089" spans="1:14" x14ac:dyDescent="0.25">
      <c r="A1089" s="3" t="s">
        <v>1192</v>
      </c>
      <c r="B1089" s="3">
        <v>59</v>
      </c>
      <c r="C1089" s="3" t="s">
        <v>83</v>
      </c>
      <c r="D1089" s="3" t="s">
        <v>19</v>
      </c>
      <c r="E1089" s="5">
        <v>10.87</v>
      </c>
      <c r="F1089" s="3">
        <v>31</v>
      </c>
      <c r="G1089" s="3" t="s">
        <v>114</v>
      </c>
      <c r="H1089" s="3" t="s">
        <v>111</v>
      </c>
      <c r="I1089" s="5">
        <v>8.99</v>
      </c>
      <c r="J1089" s="3">
        <v>1</v>
      </c>
      <c r="K1089" s="3" t="s">
        <v>102</v>
      </c>
      <c r="L1089" s="3">
        <v>4</v>
      </c>
      <c r="M1089" s="5">
        <v>0.34</v>
      </c>
      <c r="N1089" s="3" t="s">
        <v>112</v>
      </c>
    </row>
    <row r="1090" spans="1:14" x14ac:dyDescent="0.25">
      <c r="A1090" s="3" t="s">
        <v>1193</v>
      </c>
      <c r="B1090" s="3">
        <v>54</v>
      </c>
      <c r="C1090" s="3" t="s">
        <v>83</v>
      </c>
      <c r="D1090" s="3" t="s">
        <v>19</v>
      </c>
      <c r="E1090" s="5">
        <v>30.06</v>
      </c>
      <c r="F1090" s="3">
        <v>37</v>
      </c>
      <c r="G1090" s="3" t="s">
        <v>98</v>
      </c>
      <c r="H1090" s="3" t="s">
        <v>85</v>
      </c>
      <c r="I1090" s="5">
        <v>8.99</v>
      </c>
      <c r="J1090" s="3">
        <v>0</v>
      </c>
      <c r="K1090" s="3" t="s">
        <v>86</v>
      </c>
      <c r="L1090" s="3">
        <v>2</v>
      </c>
      <c r="M1090" s="5">
        <v>0.79</v>
      </c>
      <c r="N1090" s="3" t="s">
        <v>87</v>
      </c>
    </row>
    <row r="1091" spans="1:14" x14ac:dyDescent="0.25">
      <c r="A1091" s="3" t="s">
        <v>1194</v>
      </c>
      <c r="B1091" s="3">
        <v>62</v>
      </c>
      <c r="C1091" s="3" t="s">
        <v>106</v>
      </c>
      <c r="D1091" s="3" t="s">
        <v>23</v>
      </c>
      <c r="E1091" s="5">
        <v>2.68</v>
      </c>
      <c r="F1091" s="3">
        <v>55</v>
      </c>
      <c r="G1091" s="3" t="s">
        <v>84</v>
      </c>
      <c r="H1091" s="3" t="s">
        <v>85</v>
      </c>
      <c r="I1091" s="5">
        <v>17.989999999999998</v>
      </c>
      <c r="J1091" s="3">
        <v>1</v>
      </c>
      <c r="K1091" s="3" t="s">
        <v>86</v>
      </c>
      <c r="L1091" s="3">
        <v>1</v>
      </c>
      <c r="M1091" s="5">
        <v>0.05</v>
      </c>
      <c r="N1091" s="3" t="s">
        <v>87</v>
      </c>
    </row>
    <row r="1092" spans="1:14" x14ac:dyDescent="0.25">
      <c r="A1092" s="3" t="s">
        <v>1195</v>
      </c>
      <c r="B1092" s="3">
        <v>54</v>
      </c>
      <c r="C1092" s="3" t="s">
        <v>93</v>
      </c>
      <c r="D1092" s="3" t="s">
        <v>21</v>
      </c>
      <c r="E1092" s="5">
        <v>15.72</v>
      </c>
      <c r="F1092" s="3">
        <v>0</v>
      </c>
      <c r="G1092" s="3" t="s">
        <v>84</v>
      </c>
      <c r="H1092" s="3" t="s">
        <v>90</v>
      </c>
      <c r="I1092" s="5">
        <v>13.99</v>
      </c>
      <c r="J1092" s="3">
        <v>0</v>
      </c>
      <c r="K1092" s="3" t="s">
        <v>108</v>
      </c>
      <c r="L1092" s="3">
        <v>5</v>
      </c>
      <c r="M1092" s="5">
        <v>15.72</v>
      </c>
      <c r="N1092" s="3" t="s">
        <v>104</v>
      </c>
    </row>
    <row r="1093" spans="1:14" x14ac:dyDescent="0.25">
      <c r="A1093" s="3" t="s">
        <v>1196</v>
      </c>
      <c r="B1093" s="3">
        <v>37</v>
      </c>
      <c r="C1093" s="3" t="s">
        <v>106</v>
      </c>
      <c r="D1093" s="3" t="s">
        <v>21</v>
      </c>
      <c r="E1093" s="5">
        <v>2.31</v>
      </c>
      <c r="F1093" s="3">
        <v>28</v>
      </c>
      <c r="G1093" s="3" t="s">
        <v>94</v>
      </c>
      <c r="H1093" s="3" t="s">
        <v>111</v>
      </c>
      <c r="I1093" s="5">
        <v>13.99</v>
      </c>
      <c r="J1093" s="3">
        <v>1</v>
      </c>
      <c r="K1093" s="3" t="s">
        <v>108</v>
      </c>
      <c r="L1093" s="3">
        <v>1</v>
      </c>
      <c r="M1093" s="5">
        <v>0.08</v>
      </c>
      <c r="N1093" s="3" t="s">
        <v>99</v>
      </c>
    </row>
    <row r="1094" spans="1:14" x14ac:dyDescent="0.25">
      <c r="A1094" s="3" t="s">
        <v>1197</v>
      </c>
      <c r="B1094" s="3">
        <v>64</v>
      </c>
      <c r="C1094" s="3" t="s">
        <v>106</v>
      </c>
      <c r="D1094" s="3" t="s">
        <v>21</v>
      </c>
      <c r="E1094" s="5">
        <v>22.72</v>
      </c>
      <c r="F1094" s="3">
        <v>32</v>
      </c>
      <c r="G1094" s="3" t="s">
        <v>135</v>
      </c>
      <c r="H1094" s="3" t="s">
        <v>111</v>
      </c>
      <c r="I1094" s="5">
        <v>13.99</v>
      </c>
      <c r="J1094" s="3">
        <v>0</v>
      </c>
      <c r="K1094" s="3" t="s">
        <v>108</v>
      </c>
      <c r="L1094" s="3">
        <v>1</v>
      </c>
      <c r="M1094" s="5">
        <v>0.69</v>
      </c>
      <c r="N1094" s="3" t="s">
        <v>104</v>
      </c>
    </row>
    <row r="1095" spans="1:14" x14ac:dyDescent="0.25">
      <c r="A1095" s="3" t="s">
        <v>1198</v>
      </c>
      <c r="B1095" s="3">
        <v>26</v>
      </c>
      <c r="C1095" s="3" t="s">
        <v>83</v>
      </c>
      <c r="D1095" s="3" t="s">
        <v>23</v>
      </c>
      <c r="E1095" s="5">
        <v>4.76</v>
      </c>
      <c r="F1095" s="3">
        <v>27</v>
      </c>
      <c r="G1095" s="3" t="s">
        <v>98</v>
      </c>
      <c r="H1095" s="3" t="s">
        <v>90</v>
      </c>
      <c r="I1095" s="5">
        <v>17.989999999999998</v>
      </c>
      <c r="J1095" s="3">
        <v>1</v>
      </c>
      <c r="K1095" s="3" t="s">
        <v>95</v>
      </c>
      <c r="L1095" s="3">
        <v>4</v>
      </c>
      <c r="M1095" s="5">
        <v>0.17</v>
      </c>
      <c r="N1095" s="3" t="s">
        <v>117</v>
      </c>
    </row>
    <row r="1096" spans="1:14" x14ac:dyDescent="0.25">
      <c r="A1096" s="3" t="s">
        <v>1199</v>
      </c>
      <c r="B1096" s="3">
        <v>41</v>
      </c>
      <c r="C1096" s="3" t="s">
        <v>83</v>
      </c>
      <c r="D1096" s="3" t="s">
        <v>23</v>
      </c>
      <c r="E1096" s="5">
        <v>2.74</v>
      </c>
      <c r="F1096" s="3">
        <v>19</v>
      </c>
      <c r="G1096" s="3" t="s">
        <v>94</v>
      </c>
      <c r="H1096" s="3" t="s">
        <v>111</v>
      </c>
      <c r="I1096" s="5">
        <v>17.989999999999998</v>
      </c>
      <c r="J1096" s="3">
        <v>1</v>
      </c>
      <c r="K1096" s="3" t="s">
        <v>102</v>
      </c>
      <c r="L1096" s="3">
        <v>3</v>
      </c>
      <c r="M1096" s="5">
        <v>0.14000000000000001</v>
      </c>
      <c r="N1096" s="3" t="s">
        <v>91</v>
      </c>
    </row>
    <row r="1097" spans="1:14" x14ac:dyDescent="0.25">
      <c r="A1097" s="3" t="s">
        <v>1200</v>
      </c>
      <c r="B1097" s="3">
        <v>60</v>
      </c>
      <c r="C1097" s="3" t="s">
        <v>93</v>
      </c>
      <c r="D1097" s="3" t="s">
        <v>21</v>
      </c>
      <c r="E1097" s="5">
        <v>17.420000000000002</v>
      </c>
      <c r="F1097" s="3">
        <v>27</v>
      </c>
      <c r="G1097" s="3" t="s">
        <v>94</v>
      </c>
      <c r="H1097" s="3" t="s">
        <v>120</v>
      </c>
      <c r="I1097" s="5">
        <v>13.99</v>
      </c>
      <c r="J1097" s="3">
        <v>0</v>
      </c>
      <c r="K1097" s="3" t="s">
        <v>126</v>
      </c>
      <c r="L1097" s="3">
        <v>5</v>
      </c>
      <c r="M1097" s="5">
        <v>0.62</v>
      </c>
      <c r="N1097" s="3" t="s">
        <v>87</v>
      </c>
    </row>
    <row r="1098" spans="1:14" x14ac:dyDescent="0.25">
      <c r="A1098" s="3" t="s">
        <v>1201</v>
      </c>
      <c r="B1098" s="3">
        <v>56</v>
      </c>
      <c r="C1098" s="3" t="s">
        <v>93</v>
      </c>
      <c r="D1098" s="3" t="s">
        <v>23</v>
      </c>
      <c r="E1098" s="5">
        <v>10.220000000000001</v>
      </c>
      <c r="F1098" s="3">
        <v>56</v>
      </c>
      <c r="G1098" s="3" t="s">
        <v>84</v>
      </c>
      <c r="H1098" s="3" t="s">
        <v>85</v>
      </c>
      <c r="I1098" s="5">
        <v>17.989999999999998</v>
      </c>
      <c r="J1098" s="3">
        <v>0</v>
      </c>
      <c r="K1098" s="3" t="s">
        <v>102</v>
      </c>
      <c r="L1098" s="3">
        <v>5</v>
      </c>
      <c r="M1098" s="5">
        <v>0.18</v>
      </c>
      <c r="N1098" s="3" t="s">
        <v>96</v>
      </c>
    </row>
    <row r="1099" spans="1:14" x14ac:dyDescent="0.25">
      <c r="A1099" s="3" t="s">
        <v>1202</v>
      </c>
      <c r="B1099" s="3">
        <v>20</v>
      </c>
      <c r="C1099" s="3" t="s">
        <v>83</v>
      </c>
      <c r="D1099" s="3" t="s">
        <v>23</v>
      </c>
      <c r="E1099" s="5">
        <v>5.12</v>
      </c>
      <c r="F1099" s="3">
        <v>18</v>
      </c>
      <c r="G1099" s="3" t="s">
        <v>98</v>
      </c>
      <c r="H1099" s="3" t="s">
        <v>120</v>
      </c>
      <c r="I1099" s="5">
        <v>17.989999999999998</v>
      </c>
      <c r="J1099" s="3">
        <v>0</v>
      </c>
      <c r="K1099" s="3" t="s">
        <v>108</v>
      </c>
      <c r="L1099" s="3">
        <v>1</v>
      </c>
      <c r="M1099" s="5">
        <v>0.27</v>
      </c>
      <c r="N1099" s="3" t="s">
        <v>87</v>
      </c>
    </row>
    <row r="1100" spans="1:14" x14ac:dyDescent="0.25">
      <c r="A1100" s="3" t="s">
        <v>1203</v>
      </c>
      <c r="B1100" s="3">
        <v>19</v>
      </c>
      <c r="C1100" s="3" t="s">
        <v>93</v>
      </c>
      <c r="D1100" s="3" t="s">
        <v>23</v>
      </c>
      <c r="E1100" s="5">
        <v>2.2999999999999998</v>
      </c>
      <c r="F1100" s="3">
        <v>1</v>
      </c>
      <c r="G1100" s="3" t="s">
        <v>114</v>
      </c>
      <c r="H1100" s="3" t="s">
        <v>90</v>
      </c>
      <c r="I1100" s="5">
        <v>17.989999999999998</v>
      </c>
      <c r="J1100" s="3">
        <v>0</v>
      </c>
      <c r="K1100" s="3" t="s">
        <v>95</v>
      </c>
      <c r="L1100" s="3">
        <v>3</v>
      </c>
      <c r="M1100" s="5">
        <v>1.1499999999999999</v>
      </c>
      <c r="N1100" s="3" t="s">
        <v>112</v>
      </c>
    </row>
    <row r="1101" spans="1:14" x14ac:dyDescent="0.25">
      <c r="A1101" s="3" t="s">
        <v>1204</v>
      </c>
      <c r="B1101" s="3">
        <v>20</v>
      </c>
      <c r="C1101" s="3" t="s">
        <v>93</v>
      </c>
      <c r="D1101" s="3" t="s">
        <v>21</v>
      </c>
      <c r="E1101" s="5">
        <v>1.45</v>
      </c>
      <c r="F1101" s="3">
        <v>0</v>
      </c>
      <c r="G1101" s="3" t="s">
        <v>135</v>
      </c>
      <c r="H1101" s="3" t="s">
        <v>122</v>
      </c>
      <c r="I1101" s="5">
        <v>13.99</v>
      </c>
      <c r="J1101" s="3">
        <v>0</v>
      </c>
      <c r="K1101" s="3" t="s">
        <v>86</v>
      </c>
      <c r="L1101" s="3">
        <v>5</v>
      </c>
      <c r="M1101" s="5">
        <v>1.45</v>
      </c>
      <c r="N1101" s="3" t="s">
        <v>99</v>
      </c>
    </row>
    <row r="1102" spans="1:14" x14ac:dyDescent="0.25">
      <c r="A1102" s="3" t="s">
        <v>1205</v>
      </c>
      <c r="B1102" s="3">
        <v>57</v>
      </c>
      <c r="C1102" s="3" t="s">
        <v>93</v>
      </c>
      <c r="D1102" s="3" t="s">
        <v>23</v>
      </c>
      <c r="E1102" s="5">
        <v>19.3</v>
      </c>
      <c r="F1102" s="3">
        <v>42</v>
      </c>
      <c r="G1102" s="3" t="s">
        <v>89</v>
      </c>
      <c r="H1102" s="3" t="s">
        <v>120</v>
      </c>
      <c r="I1102" s="5">
        <v>17.989999999999998</v>
      </c>
      <c r="J1102" s="3">
        <v>1</v>
      </c>
      <c r="K1102" s="3" t="s">
        <v>86</v>
      </c>
      <c r="L1102" s="3">
        <v>4</v>
      </c>
      <c r="M1102" s="5">
        <v>0.45</v>
      </c>
      <c r="N1102" s="3" t="s">
        <v>104</v>
      </c>
    </row>
    <row r="1103" spans="1:14" x14ac:dyDescent="0.25">
      <c r="A1103" s="3" t="s">
        <v>1206</v>
      </c>
      <c r="B1103" s="3">
        <v>61</v>
      </c>
      <c r="C1103" s="3" t="s">
        <v>106</v>
      </c>
      <c r="D1103" s="3" t="s">
        <v>23</v>
      </c>
      <c r="E1103" s="5">
        <v>34.86</v>
      </c>
      <c r="F1103" s="3">
        <v>23</v>
      </c>
      <c r="G1103" s="3" t="s">
        <v>98</v>
      </c>
      <c r="H1103" s="3" t="s">
        <v>90</v>
      </c>
      <c r="I1103" s="5">
        <v>17.989999999999998</v>
      </c>
      <c r="J1103" s="3">
        <v>0</v>
      </c>
      <c r="K1103" s="3" t="s">
        <v>95</v>
      </c>
      <c r="L1103" s="3">
        <v>3</v>
      </c>
      <c r="M1103" s="5">
        <v>1.45</v>
      </c>
      <c r="N1103" s="3" t="s">
        <v>117</v>
      </c>
    </row>
    <row r="1104" spans="1:14" x14ac:dyDescent="0.25">
      <c r="A1104" s="3" t="s">
        <v>1207</v>
      </c>
      <c r="B1104" s="3">
        <v>24</v>
      </c>
      <c r="C1104" s="3" t="s">
        <v>83</v>
      </c>
      <c r="D1104" s="3" t="s">
        <v>21</v>
      </c>
      <c r="E1104" s="5">
        <v>4.8899999999999997</v>
      </c>
      <c r="F1104" s="3">
        <v>58</v>
      </c>
      <c r="G1104" s="3" t="s">
        <v>114</v>
      </c>
      <c r="H1104" s="3" t="s">
        <v>90</v>
      </c>
      <c r="I1104" s="5">
        <v>13.99</v>
      </c>
      <c r="J1104" s="3">
        <v>1</v>
      </c>
      <c r="K1104" s="3" t="s">
        <v>102</v>
      </c>
      <c r="L1104" s="3">
        <v>2</v>
      </c>
      <c r="M1104" s="5">
        <v>0.08</v>
      </c>
      <c r="N1104" s="3" t="s">
        <v>87</v>
      </c>
    </row>
    <row r="1105" spans="1:14" x14ac:dyDescent="0.25">
      <c r="A1105" s="3" t="s">
        <v>1208</v>
      </c>
      <c r="B1105" s="3">
        <v>47</v>
      </c>
      <c r="C1105" s="3" t="s">
        <v>83</v>
      </c>
      <c r="D1105" s="3" t="s">
        <v>21</v>
      </c>
      <c r="E1105" s="5">
        <v>24.11</v>
      </c>
      <c r="F1105" s="3">
        <v>31</v>
      </c>
      <c r="G1105" s="3" t="s">
        <v>89</v>
      </c>
      <c r="H1105" s="3" t="s">
        <v>111</v>
      </c>
      <c r="I1105" s="5">
        <v>13.99</v>
      </c>
      <c r="J1105" s="3">
        <v>0</v>
      </c>
      <c r="K1105" s="3" t="s">
        <v>108</v>
      </c>
      <c r="L1105" s="3">
        <v>3</v>
      </c>
      <c r="M1105" s="5">
        <v>0.75</v>
      </c>
      <c r="N1105" s="3" t="s">
        <v>91</v>
      </c>
    </row>
    <row r="1106" spans="1:14" x14ac:dyDescent="0.25">
      <c r="A1106" s="3" t="s">
        <v>1209</v>
      </c>
      <c r="B1106" s="3">
        <v>68</v>
      </c>
      <c r="C1106" s="3" t="s">
        <v>93</v>
      </c>
      <c r="D1106" s="3" t="s">
        <v>21</v>
      </c>
      <c r="E1106" s="5">
        <v>81.069999999999993</v>
      </c>
      <c r="F1106" s="3">
        <v>42</v>
      </c>
      <c r="G1106" s="3" t="s">
        <v>135</v>
      </c>
      <c r="H1106" s="3" t="s">
        <v>111</v>
      </c>
      <c r="I1106" s="5">
        <v>13.99</v>
      </c>
      <c r="J1106" s="3">
        <v>0</v>
      </c>
      <c r="K1106" s="3" t="s">
        <v>102</v>
      </c>
      <c r="L1106" s="3">
        <v>1</v>
      </c>
      <c r="M1106" s="5">
        <v>1.89</v>
      </c>
      <c r="N1106" s="3" t="s">
        <v>117</v>
      </c>
    </row>
    <row r="1107" spans="1:14" x14ac:dyDescent="0.25">
      <c r="A1107" s="3" t="s">
        <v>1210</v>
      </c>
      <c r="B1107" s="3">
        <v>40</v>
      </c>
      <c r="C1107" s="3" t="s">
        <v>83</v>
      </c>
      <c r="D1107" s="3" t="s">
        <v>19</v>
      </c>
      <c r="E1107" s="5">
        <v>0.86</v>
      </c>
      <c r="F1107" s="3">
        <v>5</v>
      </c>
      <c r="G1107" s="3" t="s">
        <v>98</v>
      </c>
      <c r="H1107" s="3" t="s">
        <v>122</v>
      </c>
      <c r="I1107" s="5">
        <v>8.99</v>
      </c>
      <c r="J1107" s="3">
        <v>1</v>
      </c>
      <c r="K1107" s="3" t="s">
        <v>102</v>
      </c>
      <c r="L1107" s="3">
        <v>2</v>
      </c>
      <c r="M1107" s="5">
        <v>0.14000000000000001</v>
      </c>
      <c r="N1107" s="3" t="s">
        <v>117</v>
      </c>
    </row>
    <row r="1108" spans="1:14" x14ac:dyDescent="0.25">
      <c r="A1108" s="3" t="s">
        <v>1211</v>
      </c>
      <c r="B1108" s="3">
        <v>42</v>
      </c>
      <c r="C1108" s="3" t="s">
        <v>106</v>
      </c>
      <c r="D1108" s="3" t="s">
        <v>23</v>
      </c>
      <c r="E1108" s="5">
        <v>1.91</v>
      </c>
      <c r="F1108" s="3">
        <v>44</v>
      </c>
      <c r="G1108" s="3" t="s">
        <v>89</v>
      </c>
      <c r="H1108" s="3" t="s">
        <v>90</v>
      </c>
      <c r="I1108" s="5">
        <v>17.989999999999998</v>
      </c>
      <c r="J1108" s="3">
        <v>1</v>
      </c>
      <c r="K1108" s="3" t="s">
        <v>95</v>
      </c>
      <c r="L1108" s="3">
        <v>1</v>
      </c>
      <c r="M1108" s="5">
        <v>0.04</v>
      </c>
      <c r="N1108" s="3" t="s">
        <v>87</v>
      </c>
    </row>
    <row r="1109" spans="1:14" x14ac:dyDescent="0.25">
      <c r="A1109" s="3" t="s">
        <v>1212</v>
      </c>
      <c r="B1109" s="3">
        <v>59</v>
      </c>
      <c r="C1109" s="3" t="s">
        <v>83</v>
      </c>
      <c r="D1109" s="3" t="s">
        <v>19</v>
      </c>
      <c r="E1109" s="5">
        <v>14.32</v>
      </c>
      <c r="F1109" s="3">
        <v>47</v>
      </c>
      <c r="G1109" s="3" t="s">
        <v>114</v>
      </c>
      <c r="H1109" s="3" t="s">
        <v>111</v>
      </c>
      <c r="I1109" s="5">
        <v>8.99</v>
      </c>
      <c r="J1109" s="3">
        <v>1</v>
      </c>
      <c r="K1109" s="3" t="s">
        <v>126</v>
      </c>
      <c r="L1109" s="3">
        <v>1</v>
      </c>
      <c r="M1109" s="5">
        <v>0.3</v>
      </c>
      <c r="N1109" s="3" t="s">
        <v>99</v>
      </c>
    </row>
    <row r="1110" spans="1:14" x14ac:dyDescent="0.25">
      <c r="A1110" s="3" t="s">
        <v>1213</v>
      </c>
      <c r="B1110" s="3">
        <v>59</v>
      </c>
      <c r="C1110" s="3" t="s">
        <v>83</v>
      </c>
      <c r="D1110" s="3" t="s">
        <v>19</v>
      </c>
      <c r="E1110" s="5">
        <v>0.09</v>
      </c>
      <c r="F1110" s="3">
        <v>25</v>
      </c>
      <c r="G1110" s="3" t="s">
        <v>89</v>
      </c>
      <c r="H1110" s="3" t="s">
        <v>111</v>
      </c>
      <c r="I1110" s="5">
        <v>8.99</v>
      </c>
      <c r="J1110" s="3">
        <v>1</v>
      </c>
      <c r="K1110" s="3" t="s">
        <v>95</v>
      </c>
      <c r="L1110" s="3">
        <v>2</v>
      </c>
      <c r="M1110" s="5">
        <v>0</v>
      </c>
      <c r="N1110" s="3" t="s">
        <v>91</v>
      </c>
    </row>
    <row r="1111" spans="1:14" x14ac:dyDescent="0.25">
      <c r="A1111" s="3" t="s">
        <v>1214</v>
      </c>
      <c r="B1111" s="3">
        <v>33</v>
      </c>
      <c r="C1111" s="3" t="s">
        <v>106</v>
      </c>
      <c r="D1111" s="3" t="s">
        <v>23</v>
      </c>
      <c r="E1111" s="5">
        <v>9.68</v>
      </c>
      <c r="F1111" s="3">
        <v>57</v>
      </c>
      <c r="G1111" s="3" t="s">
        <v>94</v>
      </c>
      <c r="H1111" s="3" t="s">
        <v>111</v>
      </c>
      <c r="I1111" s="5">
        <v>17.989999999999998</v>
      </c>
      <c r="J1111" s="3">
        <v>1</v>
      </c>
      <c r="K1111" s="3" t="s">
        <v>86</v>
      </c>
      <c r="L1111" s="3">
        <v>1</v>
      </c>
      <c r="M1111" s="5">
        <v>0.17</v>
      </c>
      <c r="N1111" s="3" t="s">
        <v>117</v>
      </c>
    </row>
    <row r="1112" spans="1:14" x14ac:dyDescent="0.25">
      <c r="A1112" s="3" t="s">
        <v>1215</v>
      </c>
      <c r="B1112" s="3">
        <v>24</v>
      </c>
      <c r="C1112" s="3" t="s">
        <v>106</v>
      </c>
      <c r="D1112" s="3" t="s">
        <v>21</v>
      </c>
      <c r="E1112" s="5">
        <v>13.71</v>
      </c>
      <c r="F1112" s="3">
        <v>51</v>
      </c>
      <c r="G1112" s="3" t="s">
        <v>98</v>
      </c>
      <c r="H1112" s="3" t="s">
        <v>90</v>
      </c>
      <c r="I1112" s="5">
        <v>13.99</v>
      </c>
      <c r="J1112" s="3">
        <v>1</v>
      </c>
      <c r="K1112" s="3" t="s">
        <v>102</v>
      </c>
      <c r="L1112" s="3">
        <v>1</v>
      </c>
      <c r="M1112" s="5">
        <v>0.26</v>
      </c>
      <c r="N1112" s="3" t="s">
        <v>99</v>
      </c>
    </row>
    <row r="1113" spans="1:14" x14ac:dyDescent="0.25">
      <c r="A1113" s="3" t="s">
        <v>1216</v>
      </c>
      <c r="B1113" s="3">
        <v>45</v>
      </c>
      <c r="C1113" s="3" t="s">
        <v>93</v>
      </c>
      <c r="D1113" s="3" t="s">
        <v>23</v>
      </c>
      <c r="E1113" s="5">
        <v>11.99</v>
      </c>
      <c r="F1113" s="3">
        <v>54</v>
      </c>
      <c r="G1113" s="3" t="s">
        <v>135</v>
      </c>
      <c r="H1113" s="3" t="s">
        <v>120</v>
      </c>
      <c r="I1113" s="5">
        <v>17.989999999999998</v>
      </c>
      <c r="J1113" s="3">
        <v>1</v>
      </c>
      <c r="K1113" s="3" t="s">
        <v>126</v>
      </c>
      <c r="L1113" s="3">
        <v>2</v>
      </c>
      <c r="M1113" s="5">
        <v>0.22</v>
      </c>
      <c r="N1113" s="3" t="s">
        <v>99</v>
      </c>
    </row>
    <row r="1114" spans="1:14" x14ac:dyDescent="0.25">
      <c r="A1114" s="3" t="s">
        <v>1217</v>
      </c>
      <c r="B1114" s="3">
        <v>48</v>
      </c>
      <c r="C1114" s="3" t="s">
        <v>106</v>
      </c>
      <c r="D1114" s="3" t="s">
        <v>23</v>
      </c>
      <c r="E1114" s="5">
        <v>7.18</v>
      </c>
      <c r="F1114" s="3">
        <v>53</v>
      </c>
      <c r="G1114" s="3" t="s">
        <v>94</v>
      </c>
      <c r="H1114" s="3" t="s">
        <v>122</v>
      </c>
      <c r="I1114" s="5">
        <v>17.989999999999998</v>
      </c>
      <c r="J1114" s="3">
        <v>0</v>
      </c>
      <c r="K1114" s="3" t="s">
        <v>102</v>
      </c>
      <c r="L1114" s="3">
        <v>4</v>
      </c>
      <c r="M1114" s="5">
        <v>0.13</v>
      </c>
      <c r="N1114" s="3" t="s">
        <v>112</v>
      </c>
    </row>
    <row r="1115" spans="1:14" x14ac:dyDescent="0.25">
      <c r="A1115" s="3" t="s">
        <v>1218</v>
      </c>
      <c r="B1115" s="3">
        <v>39</v>
      </c>
      <c r="C1115" s="3" t="s">
        <v>106</v>
      </c>
      <c r="D1115" s="3" t="s">
        <v>21</v>
      </c>
      <c r="E1115" s="5">
        <v>31.83</v>
      </c>
      <c r="F1115" s="3">
        <v>2</v>
      </c>
      <c r="G1115" s="3" t="s">
        <v>84</v>
      </c>
      <c r="H1115" s="3" t="s">
        <v>90</v>
      </c>
      <c r="I1115" s="5">
        <v>13.99</v>
      </c>
      <c r="J1115" s="3">
        <v>0</v>
      </c>
      <c r="K1115" s="3" t="s">
        <v>95</v>
      </c>
      <c r="L1115" s="3">
        <v>5</v>
      </c>
      <c r="M1115" s="5">
        <v>10.61</v>
      </c>
      <c r="N1115" s="3" t="s">
        <v>99</v>
      </c>
    </row>
    <row r="1116" spans="1:14" x14ac:dyDescent="0.25">
      <c r="A1116" s="3" t="s">
        <v>1219</v>
      </c>
      <c r="B1116" s="3">
        <v>25</v>
      </c>
      <c r="C1116" s="3" t="s">
        <v>106</v>
      </c>
      <c r="D1116" s="3" t="s">
        <v>21</v>
      </c>
      <c r="E1116" s="5">
        <v>7.26</v>
      </c>
      <c r="F1116" s="3">
        <v>43</v>
      </c>
      <c r="G1116" s="3" t="s">
        <v>98</v>
      </c>
      <c r="H1116" s="3" t="s">
        <v>120</v>
      </c>
      <c r="I1116" s="5">
        <v>13.99</v>
      </c>
      <c r="J1116" s="3">
        <v>1</v>
      </c>
      <c r="K1116" s="3" t="s">
        <v>108</v>
      </c>
      <c r="L1116" s="3">
        <v>1</v>
      </c>
      <c r="M1116" s="5">
        <v>0.17</v>
      </c>
      <c r="N1116" s="3" t="s">
        <v>87</v>
      </c>
    </row>
    <row r="1117" spans="1:14" x14ac:dyDescent="0.25">
      <c r="A1117" s="3" t="s">
        <v>1220</v>
      </c>
      <c r="B1117" s="3">
        <v>64</v>
      </c>
      <c r="C1117" s="3" t="s">
        <v>106</v>
      </c>
      <c r="D1117" s="3" t="s">
        <v>23</v>
      </c>
      <c r="E1117" s="5">
        <v>3.51</v>
      </c>
      <c r="F1117" s="3">
        <v>30</v>
      </c>
      <c r="G1117" s="3" t="s">
        <v>89</v>
      </c>
      <c r="H1117" s="3" t="s">
        <v>122</v>
      </c>
      <c r="I1117" s="5">
        <v>17.989999999999998</v>
      </c>
      <c r="J1117" s="3">
        <v>0</v>
      </c>
      <c r="K1117" s="3" t="s">
        <v>108</v>
      </c>
      <c r="L1117" s="3">
        <v>5</v>
      </c>
      <c r="M1117" s="5">
        <v>0.11</v>
      </c>
      <c r="N1117" s="3" t="s">
        <v>87</v>
      </c>
    </row>
    <row r="1118" spans="1:14" x14ac:dyDescent="0.25">
      <c r="A1118" s="3" t="s">
        <v>1221</v>
      </c>
      <c r="B1118" s="3">
        <v>25</v>
      </c>
      <c r="C1118" s="3" t="s">
        <v>106</v>
      </c>
      <c r="D1118" s="3" t="s">
        <v>23</v>
      </c>
      <c r="E1118" s="5">
        <v>16.61</v>
      </c>
      <c r="F1118" s="3">
        <v>34</v>
      </c>
      <c r="G1118" s="3" t="s">
        <v>98</v>
      </c>
      <c r="H1118" s="3" t="s">
        <v>90</v>
      </c>
      <c r="I1118" s="5">
        <v>17.989999999999998</v>
      </c>
      <c r="J1118" s="3">
        <v>0</v>
      </c>
      <c r="K1118" s="3" t="s">
        <v>102</v>
      </c>
      <c r="L1118" s="3">
        <v>4</v>
      </c>
      <c r="M1118" s="5">
        <v>0.47</v>
      </c>
      <c r="N1118" s="3" t="s">
        <v>112</v>
      </c>
    </row>
    <row r="1119" spans="1:14" x14ac:dyDescent="0.25">
      <c r="A1119" s="3" t="s">
        <v>1222</v>
      </c>
      <c r="B1119" s="3">
        <v>59</v>
      </c>
      <c r="C1119" s="3" t="s">
        <v>93</v>
      </c>
      <c r="D1119" s="3" t="s">
        <v>19</v>
      </c>
      <c r="E1119" s="5">
        <v>6.96</v>
      </c>
      <c r="F1119" s="3">
        <v>4</v>
      </c>
      <c r="G1119" s="3" t="s">
        <v>94</v>
      </c>
      <c r="H1119" s="3" t="s">
        <v>85</v>
      </c>
      <c r="I1119" s="5">
        <v>8.99</v>
      </c>
      <c r="J1119" s="3">
        <v>0</v>
      </c>
      <c r="K1119" s="3" t="s">
        <v>108</v>
      </c>
      <c r="L1119" s="3">
        <v>2</v>
      </c>
      <c r="M1119" s="5">
        <v>1.39</v>
      </c>
      <c r="N1119" s="3" t="s">
        <v>99</v>
      </c>
    </row>
    <row r="1120" spans="1:14" x14ac:dyDescent="0.25">
      <c r="A1120" s="3" t="s">
        <v>1223</v>
      </c>
      <c r="B1120" s="3">
        <v>64</v>
      </c>
      <c r="C1120" s="3" t="s">
        <v>106</v>
      </c>
      <c r="D1120" s="3" t="s">
        <v>23</v>
      </c>
      <c r="E1120" s="5">
        <v>15.22</v>
      </c>
      <c r="F1120" s="3">
        <v>4</v>
      </c>
      <c r="G1120" s="3" t="s">
        <v>135</v>
      </c>
      <c r="H1120" s="3" t="s">
        <v>111</v>
      </c>
      <c r="I1120" s="5">
        <v>17.989999999999998</v>
      </c>
      <c r="J1120" s="3">
        <v>0</v>
      </c>
      <c r="K1120" s="3" t="s">
        <v>86</v>
      </c>
      <c r="L1120" s="3">
        <v>1</v>
      </c>
      <c r="M1120" s="5">
        <v>3.04</v>
      </c>
      <c r="N1120" s="3" t="s">
        <v>117</v>
      </c>
    </row>
    <row r="1121" spans="1:14" x14ac:dyDescent="0.25">
      <c r="A1121" s="3" t="s">
        <v>1224</v>
      </c>
      <c r="B1121" s="3">
        <v>62</v>
      </c>
      <c r="C1121" s="3" t="s">
        <v>83</v>
      </c>
      <c r="D1121" s="3" t="s">
        <v>23</v>
      </c>
      <c r="E1121" s="5">
        <v>4.99</v>
      </c>
      <c r="F1121" s="3">
        <v>10</v>
      </c>
      <c r="G1121" s="3" t="s">
        <v>135</v>
      </c>
      <c r="H1121" s="3" t="s">
        <v>85</v>
      </c>
      <c r="I1121" s="5">
        <v>17.989999999999998</v>
      </c>
      <c r="J1121" s="3">
        <v>1</v>
      </c>
      <c r="K1121" s="3" t="s">
        <v>102</v>
      </c>
      <c r="L1121" s="3">
        <v>2</v>
      </c>
      <c r="M1121" s="5">
        <v>0.45</v>
      </c>
      <c r="N1121" s="3" t="s">
        <v>112</v>
      </c>
    </row>
    <row r="1122" spans="1:14" x14ac:dyDescent="0.25">
      <c r="A1122" s="3" t="s">
        <v>1225</v>
      </c>
      <c r="B1122" s="3">
        <v>57</v>
      </c>
      <c r="C1122" s="3" t="s">
        <v>106</v>
      </c>
      <c r="D1122" s="3" t="s">
        <v>21</v>
      </c>
      <c r="E1122" s="5">
        <v>3.73</v>
      </c>
      <c r="F1122" s="3">
        <v>5</v>
      </c>
      <c r="G1122" s="3" t="s">
        <v>89</v>
      </c>
      <c r="H1122" s="3" t="s">
        <v>111</v>
      </c>
      <c r="I1122" s="5">
        <v>13.99</v>
      </c>
      <c r="J1122" s="3">
        <v>0</v>
      </c>
      <c r="K1122" s="3" t="s">
        <v>108</v>
      </c>
      <c r="L1122" s="3">
        <v>2</v>
      </c>
      <c r="M1122" s="5">
        <v>0.62</v>
      </c>
      <c r="N1122" s="3" t="s">
        <v>112</v>
      </c>
    </row>
    <row r="1123" spans="1:14" x14ac:dyDescent="0.25">
      <c r="A1123" s="3" t="s">
        <v>1226</v>
      </c>
      <c r="B1123" s="3">
        <v>24</v>
      </c>
      <c r="C1123" s="3" t="s">
        <v>93</v>
      </c>
      <c r="D1123" s="3" t="s">
        <v>23</v>
      </c>
      <c r="E1123" s="5">
        <v>30.8</v>
      </c>
      <c r="F1123" s="3">
        <v>19</v>
      </c>
      <c r="G1123" s="3" t="s">
        <v>89</v>
      </c>
      <c r="H1123" s="3" t="s">
        <v>90</v>
      </c>
      <c r="I1123" s="5">
        <v>17.989999999999998</v>
      </c>
      <c r="J1123" s="3">
        <v>0</v>
      </c>
      <c r="K1123" s="3" t="s">
        <v>126</v>
      </c>
      <c r="L1123" s="3">
        <v>5</v>
      </c>
      <c r="M1123" s="5">
        <v>1.54</v>
      </c>
      <c r="N1123" s="3" t="s">
        <v>104</v>
      </c>
    </row>
    <row r="1124" spans="1:14" x14ac:dyDescent="0.25">
      <c r="A1124" s="3" t="s">
        <v>1227</v>
      </c>
      <c r="B1124" s="3">
        <v>51</v>
      </c>
      <c r="C1124" s="3" t="s">
        <v>83</v>
      </c>
      <c r="D1124" s="3" t="s">
        <v>19</v>
      </c>
      <c r="E1124" s="5">
        <v>36.619999999999997</v>
      </c>
      <c r="F1124" s="3">
        <v>43</v>
      </c>
      <c r="G1124" s="3" t="s">
        <v>135</v>
      </c>
      <c r="H1124" s="3" t="s">
        <v>111</v>
      </c>
      <c r="I1124" s="5">
        <v>8.99</v>
      </c>
      <c r="J1124" s="3">
        <v>0</v>
      </c>
      <c r="K1124" s="3" t="s">
        <v>126</v>
      </c>
      <c r="L1124" s="3">
        <v>4</v>
      </c>
      <c r="M1124" s="5">
        <v>0.83</v>
      </c>
      <c r="N1124" s="3" t="s">
        <v>99</v>
      </c>
    </row>
    <row r="1125" spans="1:14" x14ac:dyDescent="0.25">
      <c r="A1125" s="3" t="s">
        <v>1228</v>
      </c>
      <c r="B1125" s="3">
        <v>69</v>
      </c>
      <c r="C1125" s="3" t="s">
        <v>93</v>
      </c>
      <c r="D1125" s="3" t="s">
        <v>19</v>
      </c>
      <c r="E1125" s="5">
        <v>4.8099999999999996</v>
      </c>
      <c r="F1125" s="3">
        <v>22</v>
      </c>
      <c r="G1125" s="3" t="s">
        <v>114</v>
      </c>
      <c r="H1125" s="3" t="s">
        <v>85</v>
      </c>
      <c r="I1125" s="5">
        <v>8.99</v>
      </c>
      <c r="J1125" s="3">
        <v>1</v>
      </c>
      <c r="K1125" s="3" t="s">
        <v>86</v>
      </c>
      <c r="L1125" s="3">
        <v>2</v>
      </c>
      <c r="M1125" s="5">
        <v>0.21</v>
      </c>
      <c r="N1125" s="3" t="s">
        <v>87</v>
      </c>
    </row>
    <row r="1126" spans="1:14" x14ac:dyDescent="0.25">
      <c r="A1126" s="3" t="s">
        <v>1229</v>
      </c>
      <c r="B1126" s="3">
        <v>20</v>
      </c>
      <c r="C1126" s="3" t="s">
        <v>93</v>
      </c>
      <c r="D1126" s="3" t="s">
        <v>21</v>
      </c>
      <c r="E1126" s="5">
        <v>4.28</v>
      </c>
      <c r="F1126" s="3">
        <v>14</v>
      </c>
      <c r="G1126" s="3" t="s">
        <v>135</v>
      </c>
      <c r="H1126" s="3" t="s">
        <v>122</v>
      </c>
      <c r="I1126" s="5">
        <v>13.99</v>
      </c>
      <c r="J1126" s="3">
        <v>0</v>
      </c>
      <c r="K1126" s="3" t="s">
        <v>102</v>
      </c>
      <c r="L1126" s="3">
        <v>5</v>
      </c>
      <c r="M1126" s="5">
        <v>0.28999999999999998</v>
      </c>
      <c r="N1126" s="3" t="s">
        <v>91</v>
      </c>
    </row>
    <row r="1127" spans="1:14" x14ac:dyDescent="0.25">
      <c r="A1127" s="3" t="s">
        <v>1230</v>
      </c>
      <c r="B1127" s="3">
        <v>46</v>
      </c>
      <c r="C1127" s="3" t="s">
        <v>93</v>
      </c>
      <c r="D1127" s="3" t="s">
        <v>21</v>
      </c>
      <c r="E1127" s="5">
        <v>10.98</v>
      </c>
      <c r="F1127" s="3">
        <v>20</v>
      </c>
      <c r="G1127" s="3" t="s">
        <v>84</v>
      </c>
      <c r="H1127" s="3" t="s">
        <v>90</v>
      </c>
      <c r="I1127" s="5">
        <v>13.99</v>
      </c>
      <c r="J1127" s="3">
        <v>0</v>
      </c>
      <c r="K1127" s="3" t="s">
        <v>86</v>
      </c>
      <c r="L1127" s="3">
        <v>5</v>
      </c>
      <c r="M1127" s="5">
        <v>0.52</v>
      </c>
      <c r="N1127" s="3" t="s">
        <v>91</v>
      </c>
    </row>
    <row r="1128" spans="1:14" x14ac:dyDescent="0.25">
      <c r="A1128" s="3" t="s">
        <v>1231</v>
      </c>
      <c r="B1128" s="3">
        <v>21</v>
      </c>
      <c r="C1128" s="3" t="s">
        <v>106</v>
      </c>
      <c r="D1128" s="3" t="s">
        <v>23</v>
      </c>
      <c r="E1128" s="5">
        <v>3.06</v>
      </c>
      <c r="F1128" s="3">
        <v>24</v>
      </c>
      <c r="G1128" s="3" t="s">
        <v>135</v>
      </c>
      <c r="H1128" s="3" t="s">
        <v>90</v>
      </c>
      <c r="I1128" s="5">
        <v>17.989999999999998</v>
      </c>
      <c r="J1128" s="3">
        <v>0</v>
      </c>
      <c r="K1128" s="3" t="s">
        <v>108</v>
      </c>
      <c r="L1128" s="3">
        <v>4</v>
      </c>
      <c r="M1128" s="5">
        <v>0.12</v>
      </c>
      <c r="N1128" s="3" t="s">
        <v>104</v>
      </c>
    </row>
    <row r="1129" spans="1:14" x14ac:dyDescent="0.25">
      <c r="A1129" s="3" t="s">
        <v>1232</v>
      </c>
      <c r="B1129" s="3">
        <v>56</v>
      </c>
      <c r="C1129" s="3" t="s">
        <v>83</v>
      </c>
      <c r="D1129" s="3" t="s">
        <v>21</v>
      </c>
      <c r="E1129" s="5">
        <v>16.86</v>
      </c>
      <c r="F1129" s="3">
        <v>34</v>
      </c>
      <c r="G1129" s="3" t="s">
        <v>114</v>
      </c>
      <c r="H1129" s="3" t="s">
        <v>85</v>
      </c>
      <c r="I1129" s="5">
        <v>13.99</v>
      </c>
      <c r="J1129" s="3">
        <v>1</v>
      </c>
      <c r="K1129" s="3" t="s">
        <v>126</v>
      </c>
      <c r="L1129" s="3">
        <v>2</v>
      </c>
      <c r="M1129" s="5">
        <v>0.48</v>
      </c>
      <c r="N1129" s="3" t="s">
        <v>87</v>
      </c>
    </row>
    <row r="1130" spans="1:14" x14ac:dyDescent="0.25">
      <c r="A1130" s="3" t="s">
        <v>1233</v>
      </c>
      <c r="B1130" s="3">
        <v>40</v>
      </c>
      <c r="C1130" s="3" t="s">
        <v>83</v>
      </c>
      <c r="D1130" s="3" t="s">
        <v>21</v>
      </c>
      <c r="E1130" s="5">
        <v>9.41</v>
      </c>
      <c r="F1130" s="3">
        <v>46</v>
      </c>
      <c r="G1130" s="3" t="s">
        <v>84</v>
      </c>
      <c r="H1130" s="3" t="s">
        <v>85</v>
      </c>
      <c r="I1130" s="5">
        <v>13.99</v>
      </c>
      <c r="J1130" s="3">
        <v>1</v>
      </c>
      <c r="K1130" s="3" t="s">
        <v>95</v>
      </c>
      <c r="L1130" s="3">
        <v>3</v>
      </c>
      <c r="M1130" s="5">
        <v>0.2</v>
      </c>
      <c r="N1130" s="3" t="s">
        <v>96</v>
      </c>
    </row>
    <row r="1131" spans="1:14" x14ac:dyDescent="0.25">
      <c r="A1131" s="3" t="s">
        <v>1234</v>
      </c>
      <c r="B1131" s="3">
        <v>21</v>
      </c>
      <c r="C1131" s="3" t="s">
        <v>83</v>
      </c>
      <c r="D1131" s="3" t="s">
        <v>19</v>
      </c>
      <c r="E1131" s="5">
        <v>54.56</v>
      </c>
      <c r="F1131" s="3">
        <v>11</v>
      </c>
      <c r="G1131" s="3" t="s">
        <v>135</v>
      </c>
      <c r="H1131" s="3" t="s">
        <v>120</v>
      </c>
      <c r="I1131" s="5">
        <v>8.99</v>
      </c>
      <c r="J1131" s="3">
        <v>0</v>
      </c>
      <c r="K1131" s="3" t="s">
        <v>126</v>
      </c>
      <c r="L1131" s="3">
        <v>5</v>
      </c>
      <c r="M1131" s="5">
        <v>4.55</v>
      </c>
      <c r="N1131" s="3" t="s">
        <v>104</v>
      </c>
    </row>
    <row r="1132" spans="1:14" x14ac:dyDescent="0.25">
      <c r="A1132" s="3" t="s">
        <v>1235</v>
      </c>
      <c r="B1132" s="3">
        <v>18</v>
      </c>
      <c r="C1132" s="3" t="s">
        <v>106</v>
      </c>
      <c r="D1132" s="3" t="s">
        <v>23</v>
      </c>
      <c r="E1132" s="5">
        <v>1.61</v>
      </c>
      <c r="F1132" s="3">
        <v>29</v>
      </c>
      <c r="G1132" s="3" t="s">
        <v>94</v>
      </c>
      <c r="H1132" s="3" t="s">
        <v>90</v>
      </c>
      <c r="I1132" s="5">
        <v>17.989999999999998</v>
      </c>
      <c r="J1132" s="3">
        <v>1</v>
      </c>
      <c r="K1132" s="3" t="s">
        <v>108</v>
      </c>
      <c r="L1132" s="3">
        <v>1</v>
      </c>
      <c r="M1132" s="5">
        <v>0.05</v>
      </c>
      <c r="N1132" s="3" t="s">
        <v>96</v>
      </c>
    </row>
    <row r="1133" spans="1:14" x14ac:dyDescent="0.25">
      <c r="A1133" s="3" t="s">
        <v>1236</v>
      </c>
      <c r="B1133" s="3">
        <v>18</v>
      </c>
      <c r="C1133" s="3" t="s">
        <v>93</v>
      </c>
      <c r="D1133" s="3" t="s">
        <v>23</v>
      </c>
      <c r="E1133" s="5">
        <v>0.38</v>
      </c>
      <c r="F1133" s="3">
        <v>37</v>
      </c>
      <c r="G1133" s="3" t="s">
        <v>135</v>
      </c>
      <c r="H1133" s="3" t="s">
        <v>85</v>
      </c>
      <c r="I1133" s="5">
        <v>17.989999999999998</v>
      </c>
      <c r="J1133" s="3">
        <v>1</v>
      </c>
      <c r="K1133" s="3" t="s">
        <v>95</v>
      </c>
      <c r="L1133" s="3">
        <v>5</v>
      </c>
      <c r="M1133" s="5">
        <v>0.01</v>
      </c>
      <c r="N1133" s="3" t="s">
        <v>87</v>
      </c>
    </row>
    <row r="1134" spans="1:14" x14ac:dyDescent="0.25">
      <c r="A1134" s="3" t="s">
        <v>1237</v>
      </c>
      <c r="B1134" s="3">
        <v>31</v>
      </c>
      <c r="C1134" s="3" t="s">
        <v>93</v>
      </c>
      <c r="D1134" s="3" t="s">
        <v>23</v>
      </c>
      <c r="E1134" s="5">
        <v>0.54</v>
      </c>
      <c r="F1134" s="3">
        <v>16</v>
      </c>
      <c r="G1134" s="3" t="s">
        <v>135</v>
      </c>
      <c r="H1134" s="3" t="s">
        <v>120</v>
      </c>
      <c r="I1134" s="5">
        <v>17.989999999999998</v>
      </c>
      <c r="J1134" s="3">
        <v>1</v>
      </c>
      <c r="K1134" s="3" t="s">
        <v>126</v>
      </c>
      <c r="L1134" s="3">
        <v>1</v>
      </c>
      <c r="M1134" s="5">
        <v>0.03</v>
      </c>
      <c r="N1134" s="3" t="s">
        <v>91</v>
      </c>
    </row>
    <row r="1135" spans="1:14" x14ac:dyDescent="0.25">
      <c r="A1135" s="3" t="s">
        <v>1238</v>
      </c>
      <c r="B1135" s="3">
        <v>45</v>
      </c>
      <c r="C1135" s="3" t="s">
        <v>106</v>
      </c>
      <c r="D1135" s="3" t="s">
        <v>19</v>
      </c>
      <c r="E1135" s="5">
        <v>5.8</v>
      </c>
      <c r="F1135" s="3">
        <v>39</v>
      </c>
      <c r="G1135" s="3" t="s">
        <v>135</v>
      </c>
      <c r="H1135" s="3" t="s">
        <v>90</v>
      </c>
      <c r="I1135" s="5">
        <v>8.99</v>
      </c>
      <c r="J1135" s="3">
        <v>1</v>
      </c>
      <c r="K1135" s="3" t="s">
        <v>102</v>
      </c>
      <c r="L1135" s="3">
        <v>4</v>
      </c>
      <c r="M1135" s="5">
        <v>0.14000000000000001</v>
      </c>
      <c r="N1135" s="3" t="s">
        <v>117</v>
      </c>
    </row>
    <row r="1136" spans="1:14" x14ac:dyDescent="0.25">
      <c r="A1136" s="3" t="s">
        <v>1239</v>
      </c>
      <c r="B1136" s="3">
        <v>33</v>
      </c>
      <c r="C1136" s="3" t="s">
        <v>93</v>
      </c>
      <c r="D1136" s="3" t="s">
        <v>21</v>
      </c>
      <c r="E1136" s="5">
        <v>6.15</v>
      </c>
      <c r="F1136" s="3">
        <v>13</v>
      </c>
      <c r="G1136" s="3" t="s">
        <v>135</v>
      </c>
      <c r="H1136" s="3" t="s">
        <v>122</v>
      </c>
      <c r="I1136" s="5">
        <v>13.99</v>
      </c>
      <c r="J1136" s="3">
        <v>0</v>
      </c>
      <c r="K1136" s="3" t="s">
        <v>86</v>
      </c>
      <c r="L1136" s="3">
        <v>5</v>
      </c>
      <c r="M1136" s="5">
        <v>0.44</v>
      </c>
      <c r="N1136" s="3" t="s">
        <v>99</v>
      </c>
    </row>
    <row r="1137" spans="1:14" x14ac:dyDescent="0.25">
      <c r="A1137" s="3" t="s">
        <v>1240</v>
      </c>
      <c r="B1137" s="3">
        <v>33</v>
      </c>
      <c r="C1137" s="3" t="s">
        <v>93</v>
      </c>
      <c r="D1137" s="3" t="s">
        <v>21</v>
      </c>
      <c r="E1137" s="5">
        <v>3.98</v>
      </c>
      <c r="F1137" s="3">
        <v>49</v>
      </c>
      <c r="G1137" s="3" t="s">
        <v>98</v>
      </c>
      <c r="H1137" s="3" t="s">
        <v>122</v>
      </c>
      <c r="I1137" s="5">
        <v>13.99</v>
      </c>
      <c r="J1137" s="3">
        <v>1</v>
      </c>
      <c r="K1137" s="3" t="s">
        <v>102</v>
      </c>
      <c r="L1137" s="3">
        <v>4</v>
      </c>
      <c r="M1137" s="5">
        <v>0.08</v>
      </c>
      <c r="N1137" s="3" t="s">
        <v>96</v>
      </c>
    </row>
    <row r="1138" spans="1:14" x14ac:dyDescent="0.25">
      <c r="A1138" s="3" t="s">
        <v>1241</v>
      </c>
      <c r="B1138" s="3">
        <v>31</v>
      </c>
      <c r="C1138" s="3" t="s">
        <v>106</v>
      </c>
      <c r="D1138" s="3" t="s">
        <v>23</v>
      </c>
      <c r="E1138" s="5">
        <v>1.9</v>
      </c>
      <c r="F1138" s="3">
        <v>31</v>
      </c>
      <c r="G1138" s="3" t="s">
        <v>89</v>
      </c>
      <c r="H1138" s="3" t="s">
        <v>90</v>
      </c>
      <c r="I1138" s="5">
        <v>17.989999999999998</v>
      </c>
      <c r="J1138" s="3">
        <v>1</v>
      </c>
      <c r="K1138" s="3" t="s">
        <v>86</v>
      </c>
      <c r="L1138" s="3">
        <v>1</v>
      </c>
      <c r="M1138" s="5">
        <v>0.06</v>
      </c>
      <c r="N1138" s="3" t="s">
        <v>99</v>
      </c>
    </row>
    <row r="1139" spans="1:14" x14ac:dyDescent="0.25">
      <c r="A1139" s="3" t="s">
        <v>1242</v>
      </c>
      <c r="B1139" s="3">
        <v>18</v>
      </c>
      <c r="C1139" s="3" t="s">
        <v>83</v>
      </c>
      <c r="D1139" s="3" t="s">
        <v>23</v>
      </c>
      <c r="E1139" s="5">
        <v>7.93</v>
      </c>
      <c r="F1139" s="3">
        <v>60</v>
      </c>
      <c r="G1139" s="3" t="s">
        <v>98</v>
      </c>
      <c r="H1139" s="3" t="s">
        <v>90</v>
      </c>
      <c r="I1139" s="5">
        <v>17.989999999999998</v>
      </c>
      <c r="J1139" s="3">
        <v>0</v>
      </c>
      <c r="K1139" s="3" t="s">
        <v>102</v>
      </c>
      <c r="L1139" s="3">
        <v>4</v>
      </c>
      <c r="M1139" s="5">
        <v>0.13</v>
      </c>
      <c r="N1139" s="3" t="s">
        <v>117</v>
      </c>
    </row>
    <row r="1140" spans="1:14" x14ac:dyDescent="0.25">
      <c r="A1140" s="3" t="s">
        <v>1243</v>
      </c>
      <c r="B1140" s="3">
        <v>29</v>
      </c>
      <c r="C1140" s="3" t="s">
        <v>106</v>
      </c>
      <c r="D1140" s="3" t="s">
        <v>21</v>
      </c>
      <c r="E1140" s="5">
        <v>1.23</v>
      </c>
      <c r="F1140" s="3">
        <v>50</v>
      </c>
      <c r="G1140" s="3" t="s">
        <v>94</v>
      </c>
      <c r="H1140" s="3" t="s">
        <v>120</v>
      </c>
      <c r="I1140" s="5">
        <v>13.99</v>
      </c>
      <c r="J1140" s="3">
        <v>1</v>
      </c>
      <c r="K1140" s="3" t="s">
        <v>108</v>
      </c>
      <c r="L1140" s="3">
        <v>3</v>
      </c>
      <c r="M1140" s="5">
        <v>0.02</v>
      </c>
      <c r="N1140" s="3" t="s">
        <v>112</v>
      </c>
    </row>
    <row r="1141" spans="1:14" x14ac:dyDescent="0.25">
      <c r="A1141" s="3" t="s">
        <v>1244</v>
      </c>
      <c r="B1141" s="3">
        <v>46</v>
      </c>
      <c r="C1141" s="3" t="s">
        <v>83</v>
      </c>
      <c r="D1141" s="3" t="s">
        <v>19</v>
      </c>
      <c r="E1141" s="5">
        <v>8.69</v>
      </c>
      <c r="F1141" s="3">
        <v>35</v>
      </c>
      <c r="G1141" s="3" t="s">
        <v>98</v>
      </c>
      <c r="H1141" s="3" t="s">
        <v>85</v>
      </c>
      <c r="I1141" s="5">
        <v>8.99</v>
      </c>
      <c r="J1141" s="3">
        <v>1</v>
      </c>
      <c r="K1141" s="3" t="s">
        <v>86</v>
      </c>
      <c r="L1141" s="3">
        <v>1</v>
      </c>
      <c r="M1141" s="5">
        <v>0.24</v>
      </c>
      <c r="N1141" s="3" t="s">
        <v>112</v>
      </c>
    </row>
    <row r="1142" spans="1:14" x14ac:dyDescent="0.25">
      <c r="A1142" s="3" t="s">
        <v>1245</v>
      </c>
      <c r="B1142" s="3">
        <v>60</v>
      </c>
      <c r="C1142" s="3" t="s">
        <v>106</v>
      </c>
      <c r="D1142" s="3" t="s">
        <v>19</v>
      </c>
      <c r="E1142" s="5">
        <v>21.16</v>
      </c>
      <c r="F1142" s="3">
        <v>23</v>
      </c>
      <c r="G1142" s="3" t="s">
        <v>89</v>
      </c>
      <c r="H1142" s="3" t="s">
        <v>85</v>
      </c>
      <c r="I1142" s="5">
        <v>8.99</v>
      </c>
      <c r="J1142" s="3">
        <v>0</v>
      </c>
      <c r="K1142" s="3" t="s">
        <v>126</v>
      </c>
      <c r="L1142" s="3">
        <v>5</v>
      </c>
      <c r="M1142" s="5">
        <v>0.88</v>
      </c>
      <c r="N1142" s="3" t="s">
        <v>104</v>
      </c>
    </row>
    <row r="1143" spans="1:14" x14ac:dyDescent="0.25">
      <c r="A1143" s="3" t="s">
        <v>1246</v>
      </c>
      <c r="B1143" s="3">
        <v>52</v>
      </c>
      <c r="C1143" s="3" t="s">
        <v>83</v>
      </c>
      <c r="D1143" s="3" t="s">
        <v>21</v>
      </c>
      <c r="E1143" s="5">
        <v>8.61</v>
      </c>
      <c r="F1143" s="3">
        <v>45</v>
      </c>
      <c r="G1143" s="3" t="s">
        <v>135</v>
      </c>
      <c r="H1143" s="3" t="s">
        <v>90</v>
      </c>
      <c r="I1143" s="5">
        <v>13.99</v>
      </c>
      <c r="J1143" s="3">
        <v>1</v>
      </c>
      <c r="K1143" s="3" t="s">
        <v>95</v>
      </c>
      <c r="L1143" s="3">
        <v>3</v>
      </c>
      <c r="M1143" s="5">
        <v>0.19</v>
      </c>
      <c r="N1143" s="3" t="s">
        <v>99</v>
      </c>
    </row>
    <row r="1144" spans="1:14" x14ac:dyDescent="0.25">
      <c r="A1144" s="3" t="s">
        <v>1247</v>
      </c>
      <c r="B1144" s="3">
        <v>30</v>
      </c>
      <c r="C1144" s="3" t="s">
        <v>83</v>
      </c>
      <c r="D1144" s="3" t="s">
        <v>21</v>
      </c>
      <c r="E1144" s="5">
        <v>14.41</v>
      </c>
      <c r="F1144" s="3">
        <v>51</v>
      </c>
      <c r="G1144" s="3" t="s">
        <v>94</v>
      </c>
      <c r="H1144" s="3" t="s">
        <v>122</v>
      </c>
      <c r="I1144" s="5">
        <v>13.99</v>
      </c>
      <c r="J1144" s="3">
        <v>1</v>
      </c>
      <c r="K1144" s="3" t="s">
        <v>86</v>
      </c>
      <c r="L1144" s="3">
        <v>1</v>
      </c>
      <c r="M1144" s="5">
        <v>0.28000000000000003</v>
      </c>
      <c r="N1144" s="3" t="s">
        <v>112</v>
      </c>
    </row>
    <row r="1145" spans="1:14" x14ac:dyDescent="0.25">
      <c r="A1145" s="3" t="s">
        <v>1248</v>
      </c>
      <c r="B1145" s="3">
        <v>25</v>
      </c>
      <c r="C1145" s="3" t="s">
        <v>106</v>
      </c>
      <c r="D1145" s="3" t="s">
        <v>21</v>
      </c>
      <c r="E1145" s="5">
        <v>1.36</v>
      </c>
      <c r="F1145" s="3">
        <v>4</v>
      </c>
      <c r="G1145" s="3" t="s">
        <v>135</v>
      </c>
      <c r="H1145" s="3" t="s">
        <v>111</v>
      </c>
      <c r="I1145" s="5">
        <v>13.99</v>
      </c>
      <c r="J1145" s="3">
        <v>0</v>
      </c>
      <c r="K1145" s="3" t="s">
        <v>86</v>
      </c>
      <c r="L1145" s="3">
        <v>5</v>
      </c>
      <c r="M1145" s="5">
        <v>0.27</v>
      </c>
      <c r="N1145" s="3" t="s">
        <v>104</v>
      </c>
    </row>
    <row r="1146" spans="1:14" x14ac:dyDescent="0.25">
      <c r="A1146" s="3" t="s">
        <v>1249</v>
      </c>
      <c r="B1146" s="3">
        <v>33</v>
      </c>
      <c r="C1146" s="3" t="s">
        <v>93</v>
      </c>
      <c r="D1146" s="3" t="s">
        <v>19</v>
      </c>
      <c r="E1146" s="5">
        <v>0.03</v>
      </c>
      <c r="F1146" s="3">
        <v>51</v>
      </c>
      <c r="G1146" s="3" t="s">
        <v>135</v>
      </c>
      <c r="H1146" s="3" t="s">
        <v>111</v>
      </c>
      <c r="I1146" s="5">
        <v>8.99</v>
      </c>
      <c r="J1146" s="3">
        <v>1</v>
      </c>
      <c r="K1146" s="3" t="s">
        <v>126</v>
      </c>
      <c r="L1146" s="3">
        <v>1</v>
      </c>
      <c r="M1146" s="5">
        <v>0</v>
      </c>
      <c r="N1146" s="3" t="s">
        <v>99</v>
      </c>
    </row>
    <row r="1147" spans="1:14" x14ac:dyDescent="0.25">
      <c r="A1147" s="3" t="s">
        <v>1250</v>
      </c>
      <c r="B1147" s="3">
        <v>63</v>
      </c>
      <c r="C1147" s="3" t="s">
        <v>93</v>
      </c>
      <c r="D1147" s="3" t="s">
        <v>21</v>
      </c>
      <c r="E1147" s="5">
        <v>45.57</v>
      </c>
      <c r="F1147" s="3">
        <v>53</v>
      </c>
      <c r="G1147" s="3" t="s">
        <v>89</v>
      </c>
      <c r="H1147" s="3" t="s">
        <v>120</v>
      </c>
      <c r="I1147" s="5">
        <v>13.99</v>
      </c>
      <c r="J1147" s="3">
        <v>0</v>
      </c>
      <c r="K1147" s="3" t="s">
        <v>102</v>
      </c>
      <c r="L1147" s="3">
        <v>4</v>
      </c>
      <c r="M1147" s="5">
        <v>0.84</v>
      </c>
      <c r="N1147" s="3" t="s">
        <v>104</v>
      </c>
    </row>
    <row r="1148" spans="1:14" x14ac:dyDescent="0.25">
      <c r="A1148" s="3" t="s">
        <v>1251</v>
      </c>
      <c r="B1148" s="3">
        <v>21</v>
      </c>
      <c r="C1148" s="3" t="s">
        <v>83</v>
      </c>
      <c r="D1148" s="3" t="s">
        <v>19</v>
      </c>
      <c r="E1148" s="5">
        <v>19.21</v>
      </c>
      <c r="F1148" s="3">
        <v>57</v>
      </c>
      <c r="G1148" s="3" t="s">
        <v>94</v>
      </c>
      <c r="H1148" s="3" t="s">
        <v>111</v>
      </c>
      <c r="I1148" s="5">
        <v>8.99</v>
      </c>
      <c r="J1148" s="3">
        <v>1</v>
      </c>
      <c r="K1148" s="3" t="s">
        <v>86</v>
      </c>
      <c r="L1148" s="3">
        <v>4</v>
      </c>
      <c r="M1148" s="5">
        <v>0.33</v>
      </c>
      <c r="N1148" s="3" t="s">
        <v>117</v>
      </c>
    </row>
    <row r="1149" spans="1:14" x14ac:dyDescent="0.25">
      <c r="A1149" s="3" t="s">
        <v>1252</v>
      </c>
      <c r="B1149" s="3">
        <v>46</v>
      </c>
      <c r="C1149" s="3" t="s">
        <v>83</v>
      </c>
      <c r="D1149" s="3" t="s">
        <v>21</v>
      </c>
      <c r="E1149" s="5">
        <v>0.83</v>
      </c>
      <c r="F1149" s="3">
        <v>12</v>
      </c>
      <c r="G1149" s="3" t="s">
        <v>114</v>
      </c>
      <c r="H1149" s="3" t="s">
        <v>90</v>
      </c>
      <c r="I1149" s="5">
        <v>13.99</v>
      </c>
      <c r="J1149" s="3">
        <v>1</v>
      </c>
      <c r="K1149" s="3" t="s">
        <v>95</v>
      </c>
      <c r="L1149" s="3">
        <v>4</v>
      </c>
      <c r="M1149" s="5">
        <v>0.06</v>
      </c>
      <c r="N1149" s="3" t="s">
        <v>112</v>
      </c>
    </row>
    <row r="1150" spans="1:14" x14ac:dyDescent="0.25">
      <c r="A1150" s="3" t="s">
        <v>1253</v>
      </c>
      <c r="B1150" s="3">
        <v>21</v>
      </c>
      <c r="C1150" s="3" t="s">
        <v>93</v>
      </c>
      <c r="D1150" s="3" t="s">
        <v>21</v>
      </c>
      <c r="E1150" s="5">
        <v>9.39</v>
      </c>
      <c r="F1150" s="3">
        <v>41</v>
      </c>
      <c r="G1150" s="3" t="s">
        <v>114</v>
      </c>
      <c r="H1150" s="3" t="s">
        <v>90</v>
      </c>
      <c r="I1150" s="5">
        <v>13.99</v>
      </c>
      <c r="J1150" s="3">
        <v>0</v>
      </c>
      <c r="K1150" s="3" t="s">
        <v>108</v>
      </c>
      <c r="L1150" s="3">
        <v>5</v>
      </c>
      <c r="M1150" s="5">
        <v>0.22</v>
      </c>
      <c r="N1150" s="3" t="s">
        <v>96</v>
      </c>
    </row>
    <row r="1151" spans="1:14" x14ac:dyDescent="0.25">
      <c r="A1151" s="3" t="s">
        <v>1254</v>
      </c>
      <c r="B1151" s="3">
        <v>49</v>
      </c>
      <c r="C1151" s="3" t="s">
        <v>93</v>
      </c>
      <c r="D1151" s="3" t="s">
        <v>23</v>
      </c>
      <c r="E1151" s="5">
        <v>3.31</v>
      </c>
      <c r="F1151" s="3">
        <v>59</v>
      </c>
      <c r="G1151" s="3" t="s">
        <v>89</v>
      </c>
      <c r="H1151" s="3" t="s">
        <v>111</v>
      </c>
      <c r="I1151" s="5">
        <v>17.989999999999998</v>
      </c>
      <c r="J1151" s="3">
        <v>1</v>
      </c>
      <c r="K1151" s="3" t="s">
        <v>108</v>
      </c>
      <c r="L1151" s="3">
        <v>1</v>
      </c>
      <c r="M1151" s="5">
        <v>0.06</v>
      </c>
      <c r="N1151" s="3" t="s">
        <v>91</v>
      </c>
    </row>
    <row r="1152" spans="1:14" x14ac:dyDescent="0.25">
      <c r="A1152" s="3" t="s">
        <v>1255</v>
      </c>
      <c r="B1152" s="3">
        <v>55</v>
      </c>
      <c r="C1152" s="3" t="s">
        <v>106</v>
      </c>
      <c r="D1152" s="3" t="s">
        <v>23</v>
      </c>
      <c r="E1152" s="5">
        <v>0.87</v>
      </c>
      <c r="F1152" s="3">
        <v>48</v>
      </c>
      <c r="G1152" s="3" t="s">
        <v>94</v>
      </c>
      <c r="H1152" s="3" t="s">
        <v>122</v>
      </c>
      <c r="I1152" s="5">
        <v>17.989999999999998</v>
      </c>
      <c r="J1152" s="3">
        <v>1</v>
      </c>
      <c r="K1152" s="3" t="s">
        <v>102</v>
      </c>
      <c r="L1152" s="3">
        <v>4</v>
      </c>
      <c r="M1152" s="5">
        <v>0.02</v>
      </c>
      <c r="N1152" s="3" t="s">
        <v>87</v>
      </c>
    </row>
    <row r="1153" spans="1:14" x14ac:dyDescent="0.25">
      <c r="A1153" s="3" t="s">
        <v>1256</v>
      </c>
      <c r="B1153" s="3">
        <v>39</v>
      </c>
      <c r="C1153" s="3" t="s">
        <v>83</v>
      </c>
      <c r="D1153" s="3" t="s">
        <v>23</v>
      </c>
      <c r="E1153" s="5">
        <v>2.99</v>
      </c>
      <c r="F1153" s="3">
        <v>46</v>
      </c>
      <c r="G1153" s="3" t="s">
        <v>89</v>
      </c>
      <c r="H1153" s="3" t="s">
        <v>122</v>
      </c>
      <c r="I1153" s="5">
        <v>17.989999999999998</v>
      </c>
      <c r="J1153" s="3">
        <v>1</v>
      </c>
      <c r="K1153" s="3" t="s">
        <v>95</v>
      </c>
      <c r="L1153" s="3">
        <v>4</v>
      </c>
      <c r="M1153" s="5">
        <v>0.06</v>
      </c>
      <c r="N1153" s="3" t="s">
        <v>104</v>
      </c>
    </row>
    <row r="1154" spans="1:14" x14ac:dyDescent="0.25">
      <c r="A1154" s="3" t="s">
        <v>1257</v>
      </c>
      <c r="B1154" s="3">
        <v>67</v>
      </c>
      <c r="C1154" s="3" t="s">
        <v>93</v>
      </c>
      <c r="D1154" s="3" t="s">
        <v>23</v>
      </c>
      <c r="E1154" s="5">
        <v>15.71</v>
      </c>
      <c r="F1154" s="3">
        <v>20</v>
      </c>
      <c r="G1154" s="3" t="s">
        <v>135</v>
      </c>
      <c r="H1154" s="3" t="s">
        <v>90</v>
      </c>
      <c r="I1154" s="5">
        <v>17.989999999999998</v>
      </c>
      <c r="J1154" s="3">
        <v>0</v>
      </c>
      <c r="K1154" s="3" t="s">
        <v>126</v>
      </c>
      <c r="L1154" s="3">
        <v>5</v>
      </c>
      <c r="M1154" s="5">
        <v>0.75</v>
      </c>
      <c r="N1154" s="3" t="s">
        <v>91</v>
      </c>
    </row>
    <row r="1155" spans="1:14" x14ac:dyDescent="0.25">
      <c r="A1155" s="3" t="s">
        <v>1258</v>
      </c>
      <c r="B1155" s="3">
        <v>55</v>
      </c>
      <c r="C1155" s="3" t="s">
        <v>106</v>
      </c>
      <c r="D1155" s="3" t="s">
        <v>21</v>
      </c>
      <c r="E1155" s="5">
        <v>55.93</v>
      </c>
      <c r="F1155" s="3">
        <v>43</v>
      </c>
      <c r="G1155" s="3" t="s">
        <v>94</v>
      </c>
      <c r="H1155" s="3" t="s">
        <v>85</v>
      </c>
      <c r="I1155" s="5">
        <v>13.99</v>
      </c>
      <c r="J1155" s="3">
        <v>0</v>
      </c>
      <c r="K1155" s="3" t="s">
        <v>86</v>
      </c>
      <c r="L1155" s="3">
        <v>1</v>
      </c>
      <c r="M1155" s="5">
        <v>1.27</v>
      </c>
      <c r="N1155" s="3" t="s">
        <v>87</v>
      </c>
    </row>
    <row r="1156" spans="1:14" x14ac:dyDescent="0.25">
      <c r="A1156" s="3" t="s">
        <v>1259</v>
      </c>
      <c r="B1156" s="3">
        <v>19</v>
      </c>
      <c r="C1156" s="3" t="s">
        <v>93</v>
      </c>
      <c r="D1156" s="3" t="s">
        <v>19</v>
      </c>
      <c r="E1156" s="5">
        <v>40.159999999999997</v>
      </c>
      <c r="F1156" s="3">
        <v>20</v>
      </c>
      <c r="G1156" s="3" t="s">
        <v>98</v>
      </c>
      <c r="H1156" s="3" t="s">
        <v>120</v>
      </c>
      <c r="I1156" s="5">
        <v>8.99</v>
      </c>
      <c r="J1156" s="3">
        <v>0</v>
      </c>
      <c r="K1156" s="3" t="s">
        <v>108</v>
      </c>
      <c r="L1156" s="3">
        <v>3</v>
      </c>
      <c r="M1156" s="5">
        <v>1.91</v>
      </c>
      <c r="N1156" s="3" t="s">
        <v>87</v>
      </c>
    </row>
    <row r="1157" spans="1:14" x14ac:dyDescent="0.25">
      <c r="A1157" s="3" t="s">
        <v>1260</v>
      </c>
      <c r="B1157" s="3">
        <v>65</v>
      </c>
      <c r="C1157" s="3" t="s">
        <v>106</v>
      </c>
      <c r="D1157" s="3" t="s">
        <v>23</v>
      </c>
      <c r="E1157" s="5">
        <v>11.56</v>
      </c>
      <c r="F1157" s="3">
        <v>18</v>
      </c>
      <c r="G1157" s="3" t="s">
        <v>114</v>
      </c>
      <c r="H1157" s="3" t="s">
        <v>120</v>
      </c>
      <c r="I1157" s="5">
        <v>17.989999999999998</v>
      </c>
      <c r="J1157" s="3">
        <v>0</v>
      </c>
      <c r="K1157" s="3" t="s">
        <v>95</v>
      </c>
      <c r="L1157" s="3">
        <v>1</v>
      </c>
      <c r="M1157" s="5">
        <v>0.61</v>
      </c>
      <c r="N1157" s="3" t="s">
        <v>91</v>
      </c>
    </row>
    <row r="1158" spans="1:14" x14ac:dyDescent="0.25">
      <c r="A1158" s="3" t="s">
        <v>1261</v>
      </c>
      <c r="B1158" s="3">
        <v>34</v>
      </c>
      <c r="C1158" s="3" t="s">
        <v>93</v>
      </c>
      <c r="D1158" s="3" t="s">
        <v>19</v>
      </c>
      <c r="E1158" s="5">
        <v>7.93</v>
      </c>
      <c r="F1158" s="3">
        <v>60</v>
      </c>
      <c r="G1158" s="3" t="s">
        <v>94</v>
      </c>
      <c r="H1158" s="3" t="s">
        <v>120</v>
      </c>
      <c r="I1158" s="5">
        <v>8.99</v>
      </c>
      <c r="J1158" s="3">
        <v>1</v>
      </c>
      <c r="K1158" s="3" t="s">
        <v>95</v>
      </c>
      <c r="L1158" s="3">
        <v>1</v>
      </c>
      <c r="M1158" s="5">
        <v>0.13</v>
      </c>
      <c r="N1158" s="3" t="s">
        <v>87</v>
      </c>
    </row>
    <row r="1159" spans="1:14" x14ac:dyDescent="0.25">
      <c r="A1159" s="3" t="s">
        <v>1262</v>
      </c>
      <c r="B1159" s="3">
        <v>58</v>
      </c>
      <c r="C1159" s="3" t="s">
        <v>93</v>
      </c>
      <c r="D1159" s="3" t="s">
        <v>21</v>
      </c>
      <c r="E1159" s="5">
        <v>23.72</v>
      </c>
      <c r="F1159" s="3">
        <v>34</v>
      </c>
      <c r="G1159" s="3" t="s">
        <v>135</v>
      </c>
      <c r="H1159" s="3" t="s">
        <v>122</v>
      </c>
      <c r="I1159" s="5">
        <v>13.99</v>
      </c>
      <c r="J1159" s="3">
        <v>0</v>
      </c>
      <c r="K1159" s="3" t="s">
        <v>108</v>
      </c>
      <c r="L1159" s="3">
        <v>4</v>
      </c>
      <c r="M1159" s="5">
        <v>0.68</v>
      </c>
      <c r="N1159" s="3" t="s">
        <v>112</v>
      </c>
    </row>
    <row r="1160" spans="1:14" x14ac:dyDescent="0.25">
      <c r="A1160" s="3" t="s">
        <v>1263</v>
      </c>
      <c r="B1160" s="3">
        <v>25</v>
      </c>
      <c r="C1160" s="3" t="s">
        <v>93</v>
      </c>
      <c r="D1160" s="3" t="s">
        <v>23</v>
      </c>
      <c r="E1160" s="5">
        <v>17.57</v>
      </c>
      <c r="F1160" s="3">
        <v>16</v>
      </c>
      <c r="G1160" s="3" t="s">
        <v>98</v>
      </c>
      <c r="H1160" s="3" t="s">
        <v>122</v>
      </c>
      <c r="I1160" s="5">
        <v>17.989999999999998</v>
      </c>
      <c r="J1160" s="3">
        <v>0</v>
      </c>
      <c r="K1160" s="3" t="s">
        <v>108</v>
      </c>
      <c r="L1160" s="3">
        <v>4</v>
      </c>
      <c r="M1160" s="5">
        <v>1.03</v>
      </c>
      <c r="N1160" s="3" t="s">
        <v>112</v>
      </c>
    </row>
    <row r="1161" spans="1:14" x14ac:dyDescent="0.25">
      <c r="A1161" s="3" t="s">
        <v>1264</v>
      </c>
      <c r="B1161" s="3">
        <v>65</v>
      </c>
      <c r="C1161" s="3" t="s">
        <v>93</v>
      </c>
      <c r="D1161" s="3" t="s">
        <v>21</v>
      </c>
      <c r="E1161" s="5">
        <v>0.53</v>
      </c>
      <c r="F1161" s="3">
        <v>1</v>
      </c>
      <c r="G1161" s="3" t="s">
        <v>89</v>
      </c>
      <c r="H1161" s="3" t="s">
        <v>111</v>
      </c>
      <c r="I1161" s="5">
        <v>13.99</v>
      </c>
      <c r="J1161" s="3">
        <v>0</v>
      </c>
      <c r="K1161" s="3" t="s">
        <v>126</v>
      </c>
      <c r="L1161" s="3">
        <v>5</v>
      </c>
      <c r="M1161" s="5">
        <v>0.27</v>
      </c>
      <c r="N1161" s="3" t="s">
        <v>91</v>
      </c>
    </row>
    <row r="1162" spans="1:14" x14ac:dyDescent="0.25">
      <c r="A1162" s="3" t="s">
        <v>1265</v>
      </c>
      <c r="B1162" s="3">
        <v>65</v>
      </c>
      <c r="C1162" s="3" t="s">
        <v>83</v>
      </c>
      <c r="D1162" s="3" t="s">
        <v>23</v>
      </c>
      <c r="E1162" s="5">
        <v>27.63</v>
      </c>
      <c r="F1162" s="3">
        <v>8</v>
      </c>
      <c r="G1162" s="3" t="s">
        <v>94</v>
      </c>
      <c r="H1162" s="3" t="s">
        <v>85</v>
      </c>
      <c r="I1162" s="5">
        <v>17.989999999999998</v>
      </c>
      <c r="J1162" s="3">
        <v>0</v>
      </c>
      <c r="K1162" s="3" t="s">
        <v>95</v>
      </c>
      <c r="L1162" s="3">
        <v>5</v>
      </c>
      <c r="M1162" s="5">
        <v>3.07</v>
      </c>
      <c r="N1162" s="3" t="s">
        <v>104</v>
      </c>
    </row>
    <row r="1163" spans="1:14" x14ac:dyDescent="0.25">
      <c r="A1163" s="3" t="s">
        <v>1266</v>
      </c>
      <c r="B1163" s="3">
        <v>28</v>
      </c>
      <c r="C1163" s="3" t="s">
        <v>106</v>
      </c>
      <c r="D1163" s="3" t="s">
        <v>23</v>
      </c>
      <c r="E1163" s="5">
        <v>50.96</v>
      </c>
      <c r="F1163" s="3">
        <v>23</v>
      </c>
      <c r="G1163" s="3" t="s">
        <v>135</v>
      </c>
      <c r="H1163" s="3" t="s">
        <v>90</v>
      </c>
      <c r="I1163" s="5">
        <v>17.989999999999998</v>
      </c>
      <c r="J1163" s="3">
        <v>0</v>
      </c>
      <c r="K1163" s="3" t="s">
        <v>95</v>
      </c>
      <c r="L1163" s="3">
        <v>3</v>
      </c>
      <c r="M1163" s="5">
        <v>2.12</v>
      </c>
      <c r="N1163" s="3" t="s">
        <v>99</v>
      </c>
    </row>
    <row r="1164" spans="1:14" x14ac:dyDescent="0.25">
      <c r="A1164" s="3" t="s">
        <v>1267</v>
      </c>
      <c r="B1164" s="3">
        <v>57</v>
      </c>
      <c r="C1164" s="3" t="s">
        <v>106</v>
      </c>
      <c r="D1164" s="3" t="s">
        <v>19</v>
      </c>
      <c r="E1164" s="5">
        <v>3.09</v>
      </c>
      <c r="F1164" s="3">
        <v>43</v>
      </c>
      <c r="G1164" s="3" t="s">
        <v>114</v>
      </c>
      <c r="H1164" s="3" t="s">
        <v>90</v>
      </c>
      <c r="I1164" s="5">
        <v>8.99</v>
      </c>
      <c r="J1164" s="3">
        <v>1</v>
      </c>
      <c r="K1164" s="3" t="s">
        <v>102</v>
      </c>
      <c r="L1164" s="3">
        <v>5</v>
      </c>
      <c r="M1164" s="5">
        <v>7.0000000000000007E-2</v>
      </c>
      <c r="N1164" s="3" t="s">
        <v>99</v>
      </c>
    </row>
    <row r="1165" spans="1:14" x14ac:dyDescent="0.25">
      <c r="A1165" s="3" t="s">
        <v>1268</v>
      </c>
      <c r="B1165" s="3">
        <v>64</v>
      </c>
      <c r="C1165" s="3" t="s">
        <v>83</v>
      </c>
      <c r="D1165" s="3" t="s">
        <v>21</v>
      </c>
      <c r="E1165" s="5">
        <v>1.0900000000000001</v>
      </c>
      <c r="F1165" s="3">
        <v>37</v>
      </c>
      <c r="G1165" s="3" t="s">
        <v>114</v>
      </c>
      <c r="H1165" s="3" t="s">
        <v>111</v>
      </c>
      <c r="I1165" s="5">
        <v>13.99</v>
      </c>
      <c r="J1165" s="3">
        <v>1</v>
      </c>
      <c r="K1165" s="3" t="s">
        <v>126</v>
      </c>
      <c r="L1165" s="3">
        <v>5</v>
      </c>
      <c r="M1165" s="5">
        <v>0.03</v>
      </c>
      <c r="N1165" s="3" t="s">
        <v>117</v>
      </c>
    </row>
    <row r="1166" spans="1:14" x14ac:dyDescent="0.25">
      <c r="A1166" s="3" t="s">
        <v>1269</v>
      </c>
      <c r="B1166" s="3">
        <v>66</v>
      </c>
      <c r="C1166" s="3" t="s">
        <v>83</v>
      </c>
      <c r="D1166" s="3" t="s">
        <v>21</v>
      </c>
      <c r="E1166" s="5">
        <v>10.25</v>
      </c>
      <c r="F1166" s="3">
        <v>28</v>
      </c>
      <c r="G1166" s="3" t="s">
        <v>135</v>
      </c>
      <c r="H1166" s="3" t="s">
        <v>120</v>
      </c>
      <c r="I1166" s="5">
        <v>13.99</v>
      </c>
      <c r="J1166" s="3">
        <v>0</v>
      </c>
      <c r="K1166" s="3" t="s">
        <v>102</v>
      </c>
      <c r="L1166" s="3">
        <v>4</v>
      </c>
      <c r="M1166" s="5">
        <v>0.35</v>
      </c>
      <c r="N1166" s="3" t="s">
        <v>112</v>
      </c>
    </row>
    <row r="1167" spans="1:14" x14ac:dyDescent="0.25">
      <c r="A1167" s="3" t="s">
        <v>1270</v>
      </c>
      <c r="B1167" s="3">
        <v>29</v>
      </c>
      <c r="C1167" s="3" t="s">
        <v>106</v>
      </c>
      <c r="D1167" s="3" t="s">
        <v>23</v>
      </c>
      <c r="E1167" s="5">
        <v>17.559999999999999</v>
      </c>
      <c r="F1167" s="3">
        <v>13</v>
      </c>
      <c r="G1167" s="3" t="s">
        <v>94</v>
      </c>
      <c r="H1167" s="3" t="s">
        <v>85</v>
      </c>
      <c r="I1167" s="5">
        <v>17.989999999999998</v>
      </c>
      <c r="J1167" s="3">
        <v>0</v>
      </c>
      <c r="K1167" s="3" t="s">
        <v>102</v>
      </c>
      <c r="L1167" s="3">
        <v>3</v>
      </c>
      <c r="M1167" s="5">
        <v>1.25</v>
      </c>
      <c r="N1167" s="3" t="s">
        <v>104</v>
      </c>
    </row>
    <row r="1168" spans="1:14" x14ac:dyDescent="0.25">
      <c r="A1168" s="3" t="s">
        <v>1271</v>
      </c>
      <c r="B1168" s="3">
        <v>66</v>
      </c>
      <c r="C1168" s="3" t="s">
        <v>106</v>
      </c>
      <c r="D1168" s="3" t="s">
        <v>23</v>
      </c>
      <c r="E1168" s="5">
        <v>32.92</v>
      </c>
      <c r="F1168" s="3">
        <v>33</v>
      </c>
      <c r="G1168" s="3" t="s">
        <v>94</v>
      </c>
      <c r="H1168" s="3" t="s">
        <v>90</v>
      </c>
      <c r="I1168" s="5">
        <v>17.989999999999998</v>
      </c>
      <c r="J1168" s="3">
        <v>0</v>
      </c>
      <c r="K1168" s="3" t="s">
        <v>102</v>
      </c>
      <c r="L1168" s="3">
        <v>4</v>
      </c>
      <c r="M1168" s="5">
        <v>0.97</v>
      </c>
      <c r="N1168" s="3" t="s">
        <v>96</v>
      </c>
    </row>
    <row r="1169" spans="1:14" x14ac:dyDescent="0.25">
      <c r="A1169" s="3" t="s">
        <v>1272</v>
      </c>
      <c r="B1169" s="3">
        <v>24</v>
      </c>
      <c r="C1169" s="3" t="s">
        <v>93</v>
      </c>
      <c r="D1169" s="3" t="s">
        <v>19</v>
      </c>
      <c r="E1169" s="5">
        <v>1.71</v>
      </c>
      <c r="F1169" s="3">
        <v>3</v>
      </c>
      <c r="G1169" s="3" t="s">
        <v>84</v>
      </c>
      <c r="H1169" s="3" t="s">
        <v>90</v>
      </c>
      <c r="I1169" s="5">
        <v>8.99</v>
      </c>
      <c r="J1169" s="3">
        <v>1</v>
      </c>
      <c r="K1169" s="3" t="s">
        <v>95</v>
      </c>
      <c r="L1169" s="3">
        <v>3</v>
      </c>
      <c r="M1169" s="5">
        <v>0.43</v>
      </c>
      <c r="N1169" s="3" t="s">
        <v>91</v>
      </c>
    </row>
    <row r="1170" spans="1:14" x14ac:dyDescent="0.25">
      <c r="A1170" s="3" t="s">
        <v>1273</v>
      </c>
      <c r="B1170" s="3">
        <v>36</v>
      </c>
      <c r="C1170" s="3" t="s">
        <v>83</v>
      </c>
      <c r="D1170" s="3" t="s">
        <v>19</v>
      </c>
      <c r="E1170" s="5">
        <v>18.510000000000002</v>
      </c>
      <c r="F1170" s="3">
        <v>11</v>
      </c>
      <c r="G1170" s="3" t="s">
        <v>114</v>
      </c>
      <c r="H1170" s="3" t="s">
        <v>85</v>
      </c>
      <c r="I1170" s="5">
        <v>8.99</v>
      </c>
      <c r="J1170" s="3">
        <v>0</v>
      </c>
      <c r="K1170" s="3" t="s">
        <v>102</v>
      </c>
      <c r="L1170" s="3">
        <v>3</v>
      </c>
      <c r="M1170" s="5">
        <v>1.54</v>
      </c>
      <c r="N1170" s="3" t="s">
        <v>91</v>
      </c>
    </row>
    <row r="1171" spans="1:14" x14ac:dyDescent="0.25">
      <c r="A1171" s="3" t="s">
        <v>1274</v>
      </c>
      <c r="B1171" s="3">
        <v>51</v>
      </c>
      <c r="C1171" s="3" t="s">
        <v>93</v>
      </c>
      <c r="D1171" s="3" t="s">
        <v>21</v>
      </c>
      <c r="E1171" s="5">
        <v>13.68</v>
      </c>
      <c r="F1171" s="3">
        <v>3</v>
      </c>
      <c r="G1171" s="3" t="s">
        <v>84</v>
      </c>
      <c r="H1171" s="3" t="s">
        <v>120</v>
      </c>
      <c r="I1171" s="5">
        <v>13.99</v>
      </c>
      <c r="J1171" s="3">
        <v>0</v>
      </c>
      <c r="K1171" s="3" t="s">
        <v>108</v>
      </c>
      <c r="L1171" s="3">
        <v>4</v>
      </c>
      <c r="M1171" s="5">
        <v>3.42</v>
      </c>
      <c r="N1171" s="3" t="s">
        <v>117</v>
      </c>
    </row>
    <row r="1172" spans="1:14" x14ac:dyDescent="0.25">
      <c r="A1172" s="3" t="s">
        <v>1275</v>
      </c>
      <c r="B1172" s="3">
        <v>23</v>
      </c>
      <c r="C1172" s="3" t="s">
        <v>83</v>
      </c>
      <c r="D1172" s="3" t="s">
        <v>23</v>
      </c>
      <c r="E1172" s="5">
        <v>11.61</v>
      </c>
      <c r="F1172" s="3">
        <v>38</v>
      </c>
      <c r="G1172" s="3" t="s">
        <v>135</v>
      </c>
      <c r="H1172" s="3" t="s">
        <v>90</v>
      </c>
      <c r="I1172" s="5">
        <v>17.989999999999998</v>
      </c>
      <c r="J1172" s="3">
        <v>1</v>
      </c>
      <c r="K1172" s="3" t="s">
        <v>126</v>
      </c>
      <c r="L1172" s="3">
        <v>3</v>
      </c>
      <c r="M1172" s="5">
        <v>0.3</v>
      </c>
      <c r="N1172" s="3" t="s">
        <v>99</v>
      </c>
    </row>
    <row r="1173" spans="1:14" x14ac:dyDescent="0.25">
      <c r="A1173" s="3" t="s">
        <v>1276</v>
      </c>
      <c r="B1173" s="3">
        <v>66</v>
      </c>
      <c r="C1173" s="3" t="s">
        <v>83</v>
      </c>
      <c r="D1173" s="3" t="s">
        <v>23</v>
      </c>
      <c r="E1173" s="5">
        <v>14.44</v>
      </c>
      <c r="F1173" s="3">
        <v>48</v>
      </c>
      <c r="G1173" s="3" t="s">
        <v>84</v>
      </c>
      <c r="H1173" s="3" t="s">
        <v>85</v>
      </c>
      <c r="I1173" s="5">
        <v>17.989999999999998</v>
      </c>
      <c r="J1173" s="3">
        <v>1</v>
      </c>
      <c r="K1173" s="3" t="s">
        <v>95</v>
      </c>
      <c r="L1173" s="3">
        <v>3</v>
      </c>
      <c r="M1173" s="5">
        <v>0.28999999999999998</v>
      </c>
      <c r="N1173" s="3" t="s">
        <v>112</v>
      </c>
    </row>
    <row r="1174" spans="1:14" x14ac:dyDescent="0.25">
      <c r="A1174" s="3" t="s">
        <v>1277</v>
      </c>
      <c r="B1174" s="3">
        <v>29</v>
      </c>
      <c r="C1174" s="3" t="s">
        <v>83</v>
      </c>
      <c r="D1174" s="3" t="s">
        <v>21</v>
      </c>
      <c r="E1174" s="5">
        <v>8.31</v>
      </c>
      <c r="F1174" s="3">
        <v>30</v>
      </c>
      <c r="G1174" s="3" t="s">
        <v>94</v>
      </c>
      <c r="H1174" s="3" t="s">
        <v>90</v>
      </c>
      <c r="I1174" s="5">
        <v>13.99</v>
      </c>
      <c r="J1174" s="3">
        <v>0</v>
      </c>
      <c r="K1174" s="3" t="s">
        <v>108</v>
      </c>
      <c r="L1174" s="3">
        <v>1</v>
      </c>
      <c r="M1174" s="5">
        <v>0.27</v>
      </c>
      <c r="N1174" s="3" t="s">
        <v>87</v>
      </c>
    </row>
    <row r="1175" spans="1:14" x14ac:dyDescent="0.25">
      <c r="A1175" s="3" t="s">
        <v>1278</v>
      </c>
      <c r="B1175" s="3">
        <v>32</v>
      </c>
      <c r="C1175" s="3" t="s">
        <v>93</v>
      </c>
      <c r="D1175" s="3" t="s">
        <v>19</v>
      </c>
      <c r="E1175" s="5">
        <v>11.48</v>
      </c>
      <c r="F1175" s="3">
        <v>34</v>
      </c>
      <c r="G1175" s="3" t="s">
        <v>98</v>
      </c>
      <c r="H1175" s="3" t="s">
        <v>122</v>
      </c>
      <c r="I1175" s="5">
        <v>8.99</v>
      </c>
      <c r="J1175" s="3">
        <v>1</v>
      </c>
      <c r="K1175" s="3" t="s">
        <v>102</v>
      </c>
      <c r="L1175" s="3">
        <v>1</v>
      </c>
      <c r="M1175" s="5">
        <v>0.33</v>
      </c>
      <c r="N1175" s="3" t="s">
        <v>99</v>
      </c>
    </row>
    <row r="1176" spans="1:14" x14ac:dyDescent="0.25">
      <c r="A1176" s="3" t="s">
        <v>1279</v>
      </c>
      <c r="B1176" s="3">
        <v>43</v>
      </c>
      <c r="C1176" s="3" t="s">
        <v>106</v>
      </c>
      <c r="D1176" s="3" t="s">
        <v>23</v>
      </c>
      <c r="E1176" s="5">
        <v>1.99</v>
      </c>
      <c r="F1176" s="3">
        <v>17</v>
      </c>
      <c r="G1176" s="3" t="s">
        <v>84</v>
      </c>
      <c r="H1176" s="3" t="s">
        <v>85</v>
      </c>
      <c r="I1176" s="5">
        <v>17.989999999999998</v>
      </c>
      <c r="J1176" s="3">
        <v>1</v>
      </c>
      <c r="K1176" s="3" t="s">
        <v>95</v>
      </c>
      <c r="L1176" s="3">
        <v>5</v>
      </c>
      <c r="M1176" s="5">
        <v>0.11</v>
      </c>
      <c r="N1176" s="3" t="s">
        <v>87</v>
      </c>
    </row>
    <row r="1177" spans="1:14" x14ac:dyDescent="0.25">
      <c r="A1177" s="3" t="s">
        <v>1280</v>
      </c>
      <c r="B1177" s="3">
        <v>61</v>
      </c>
      <c r="C1177" s="3" t="s">
        <v>83</v>
      </c>
      <c r="D1177" s="3" t="s">
        <v>21</v>
      </c>
      <c r="E1177" s="5">
        <v>8.1199999999999992</v>
      </c>
      <c r="F1177" s="3">
        <v>56</v>
      </c>
      <c r="G1177" s="3" t="s">
        <v>84</v>
      </c>
      <c r="H1177" s="3" t="s">
        <v>85</v>
      </c>
      <c r="I1177" s="5">
        <v>13.99</v>
      </c>
      <c r="J1177" s="3">
        <v>0</v>
      </c>
      <c r="K1177" s="3" t="s">
        <v>126</v>
      </c>
      <c r="L1177" s="3">
        <v>4</v>
      </c>
      <c r="M1177" s="5">
        <v>0.14000000000000001</v>
      </c>
      <c r="N1177" s="3" t="s">
        <v>99</v>
      </c>
    </row>
    <row r="1178" spans="1:14" x14ac:dyDescent="0.25">
      <c r="A1178" s="3" t="s">
        <v>1281</v>
      </c>
      <c r="B1178" s="3">
        <v>44</v>
      </c>
      <c r="C1178" s="3" t="s">
        <v>83</v>
      </c>
      <c r="D1178" s="3" t="s">
        <v>19</v>
      </c>
      <c r="E1178" s="5">
        <v>1.4</v>
      </c>
      <c r="F1178" s="3">
        <v>58</v>
      </c>
      <c r="G1178" s="3" t="s">
        <v>94</v>
      </c>
      <c r="H1178" s="3" t="s">
        <v>85</v>
      </c>
      <c r="I1178" s="5">
        <v>8.99</v>
      </c>
      <c r="J1178" s="3">
        <v>1</v>
      </c>
      <c r="K1178" s="3" t="s">
        <v>102</v>
      </c>
      <c r="L1178" s="3">
        <v>5</v>
      </c>
      <c r="M1178" s="5">
        <v>0.02</v>
      </c>
      <c r="N1178" s="3" t="s">
        <v>96</v>
      </c>
    </row>
    <row r="1179" spans="1:14" x14ac:dyDescent="0.25">
      <c r="A1179" s="3" t="s">
        <v>1282</v>
      </c>
      <c r="B1179" s="3">
        <v>35</v>
      </c>
      <c r="C1179" s="3" t="s">
        <v>106</v>
      </c>
      <c r="D1179" s="3" t="s">
        <v>21</v>
      </c>
      <c r="E1179" s="5">
        <v>4.13</v>
      </c>
      <c r="F1179" s="3">
        <v>32</v>
      </c>
      <c r="G1179" s="3" t="s">
        <v>84</v>
      </c>
      <c r="H1179" s="3" t="s">
        <v>85</v>
      </c>
      <c r="I1179" s="5">
        <v>13.99</v>
      </c>
      <c r="J1179" s="3">
        <v>1</v>
      </c>
      <c r="K1179" s="3" t="s">
        <v>126</v>
      </c>
      <c r="L1179" s="3">
        <v>1</v>
      </c>
      <c r="M1179" s="5">
        <v>0.13</v>
      </c>
      <c r="N1179" s="3" t="s">
        <v>99</v>
      </c>
    </row>
    <row r="1180" spans="1:14" x14ac:dyDescent="0.25">
      <c r="A1180" s="3" t="s">
        <v>1283</v>
      </c>
      <c r="B1180" s="3">
        <v>67</v>
      </c>
      <c r="C1180" s="3" t="s">
        <v>93</v>
      </c>
      <c r="D1180" s="3" t="s">
        <v>19</v>
      </c>
      <c r="E1180" s="5">
        <v>23.72</v>
      </c>
      <c r="F1180" s="3">
        <v>49</v>
      </c>
      <c r="G1180" s="3" t="s">
        <v>98</v>
      </c>
      <c r="H1180" s="3" t="s">
        <v>120</v>
      </c>
      <c r="I1180" s="5">
        <v>8.99</v>
      </c>
      <c r="J1180" s="3">
        <v>1</v>
      </c>
      <c r="K1180" s="3" t="s">
        <v>86</v>
      </c>
      <c r="L1180" s="3">
        <v>5</v>
      </c>
      <c r="M1180" s="5">
        <v>0.47</v>
      </c>
      <c r="N1180" s="3" t="s">
        <v>117</v>
      </c>
    </row>
    <row r="1181" spans="1:14" x14ac:dyDescent="0.25">
      <c r="A1181" s="3" t="s">
        <v>1284</v>
      </c>
      <c r="B1181" s="3">
        <v>67</v>
      </c>
      <c r="C1181" s="3" t="s">
        <v>93</v>
      </c>
      <c r="D1181" s="3" t="s">
        <v>21</v>
      </c>
      <c r="E1181" s="5">
        <v>8.1199999999999992</v>
      </c>
      <c r="F1181" s="3">
        <v>26</v>
      </c>
      <c r="G1181" s="3" t="s">
        <v>114</v>
      </c>
      <c r="H1181" s="3" t="s">
        <v>85</v>
      </c>
      <c r="I1181" s="5">
        <v>13.99</v>
      </c>
      <c r="J1181" s="3">
        <v>0</v>
      </c>
      <c r="K1181" s="3" t="s">
        <v>126</v>
      </c>
      <c r="L1181" s="3">
        <v>3</v>
      </c>
      <c r="M1181" s="5">
        <v>0.3</v>
      </c>
      <c r="N1181" s="3" t="s">
        <v>96</v>
      </c>
    </row>
    <row r="1182" spans="1:14" x14ac:dyDescent="0.25">
      <c r="A1182" s="3" t="s">
        <v>1285</v>
      </c>
      <c r="B1182" s="3">
        <v>46</v>
      </c>
      <c r="C1182" s="3" t="s">
        <v>83</v>
      </c>
      <c r="D1182" s="3" t="s">
        <v>21</v>
      </c>
      <c r="E1182" s="5">
        <v>1.24</v>
      </c>
      <c r="F1182" s="3">
        <v>60</v>
      </c>
      <c r="G1182" s="3" t="s">
        <v>89</v>
      </c>
      <c r="H1182" s="3" t="s">
        <v>85</v>
      </c>
      <c r="I1182" s="5">
        <v>13.99</v>
      </c>
      <c r="J1182" s="3">
        <v>1</v>
      </c>
      <c r="K1182" s="3" t="s">
        <v>102</v>
      </c>
      <c r="L1182" s="3">
        <v>5</v>
      </c>
      <c r="M1182" s="5">
        <v>0.02</v>
      </c>
      <c r="N1182" s="3" t="s">
        <v>99</v>
      </c>
    </row>
    <row r="1183" spans="1:14" x14ac:dyDescent="0.25">
      <c r="A1183" s="3" t="s">
        <v>1286</v>
      </c>
      <c r="B1183" s="3">
        <v>41</v>
      </c>
      <c r="C1183" s="3" t="s">
        <v>83</v>
      </c>
      <c r="D1183" s="3" t="s">
        <v>21</v>
      </c>
      <c r="E1183" s="5">
        <v>22.67</v>
      </c>
      <c r="F1183" s="3">
        <v>51</v>
      </c>
      <c r="G1183" s="3" t="s">
        <v>135</v>
      </c>
      <c r="H1183" s="3" t="s">
        <v>120</v>
      </c>
      <c r="I1183" s="5">
        <v>13.99</v>
      </c>
      <c r="J1183" s="3">
        <v>0</v>
      </c>
      <c r="K1183" s="3" t="s">
        <v>108</v>
      </c>
      <c r="L1183" s="3">
        <v>2</v>
      </c>
      <c r="M1183" s="5">
        <v>0.44</v>
      </c>
      <c r="N1183" s="3" t="s">
        <v>117</v>
      </c>
    </row>
    <row r="1184" spans="1:14" x14ac:dyDescent="0.25">
      <c r="A1184" s="3" t="s">
        <v>1287</v>
      </c>
      <c r="B1184" s="3">
        <v>28</v>
      </c>
      <c r="C1184" s="3" t="s">
        <v>93</v>
      </c>
      <c r="D1184" s="3" t="s">
        <v>19</v>
      </c>
      <c r="E1184" s="5">
        <v>13.35</v>
      </c>
      <c r="F1184" s="3">
        <v>17</v>
      </c>
      <c r="G1184" s="3" t="s">
        <v>135</v>
      </c>
      <c r="H1184" s="3" t="s">
        <v>122</v>
      </c>
      <c r="I1184" s="5">
        <v>8.99</v>
      </c>
      <c r="J1184" s="3">
        <v>0</v>
      </c>
      <c r="K1184" s="3" t="s">
        <v>108</v>
      </c>
      <c r="L1184" s="3">
        <v>1</v>
      </c>
      <c r="M1184" s="5">
        <v>0.74</v>
      </c>
      <c r="N1184" s="3" t="s">
        <v>112</v>
      </c>
    </row>
    <row r="1185" spans="1:14" x14ac:dyDescent="0.25">
      <c r="A1185" s="3" t="s">
        <v>1288</v>
      </c>
      <c r="B1185" s="3">
        <v>48</v>
      </c>
      <c r="C1185" s="3" t="s">
        <v>83</v>
      </c>
      <c r="D1185" s="3" t="s">
        <v>23</v>
      </c>
      <c r="E1185" s="5">
        <v>25.07</v>
      </c>
      <c r="F1185" s="3">
        <v>29</v>
      </c>
      <c r="G1185" s="3" t="s">
        <v>135</v>
      </c>
      <c r="H1185" s="3" t="s">
        <v>122</v>
      </c>
      <c r="I1185" s="5">
        <v>17.989999999999998</v>
      </c>
      <c r="J1185" s="3">
        <v>0</v>
      </c>
      <c r="K1185" s="3" t="s">
        <v>126</v>
      </c>
      <c r="L1185" s="3">
        <v>4</v>
      </c>
      <c r="M1185" s="5">
        <v>0.84</v>
      </c>
      <c r="N1185" s="3" t="s">
        <v>96</v>
      </c>
    </row>
    <row r="1186" spans="1:14" x14ac:dyDescent="0.25">
      <c r="A1186" s="3" t="s">
        <v>1289</v>
      </c>
      <c r="B1186" s="3">
        <v>62</v>
      </c>
      <c r="C1186" s="3" t="s">
        <v>93</v>
      </c>
      <c r="D1186" s="3" t="s">
        <v>21</v>
      </c>
      <c r="E1186" s="5">
        <v>5.47</v>
      </c>
      <c r="F1186" s="3">
        <v>31</v>
      </c>
      <c r="G1186" s="3" t="s">
        <v>114</v>
      </c>
      <c r="H1186" s="3" t="s">
        <v>85</v>
      </c>
      <c r="I1186" s="5">
        <v>13.99</v>
      </c>
      <c r="J1186" s="3">
        <v>1</v>
      </c>
      <c r="K1186" s="3" t="s">
        <v>102</v>
      </c>
      <c r="L1186" s="3">
        <v>1</v>
      </c>
      <c r="M1186" s="5">
        <v>0.17</v>
      </c>
      <c r="N1186" s="3" t="s">
        <v>91</v>
      </c>
    </row>
    <row r="1187" spans="1:14" x14ac:dyDescent="0.25">
      <c r="A1187" s="3" t="s">
        <v>1290</v>
      </c>
      <c r="B1187" s="3">
        <v>29</v>
      </c>
      <c r="C1187" s="3" t="s">
        <v>106</v>
      </c>
      <c r="D1187" s="3" t="s">
        <v>19</v>
      </c>
      <c r="E1187" s="5">
        <v>11.65</v>
      </c>
      <c r="F1187" s="3">
        <v>22</v>
      </c>
      <c r="G1187" s="3" t="s">
        <v>94</v>
      </c>
      <c r="H1187" s="3" t="s">
        <v>111</v>
      </c>
      <c r="I1187" s="5">
        <v>8.99</v>
      </c>
      <c r="J1187" s="3">
        <v>0</v>
      </c>
      <c r="K1187" s="3" t="s">
        <v>108</v>
      </c>
      <c r="L1187" s="3">
        <v>2</v>
      </c>
      <c r="M1187" s="5">
        <v>0.51</v>
      </c>
      <c r="N1187" s="3" t="s">
        <v>112</v>
      </c>
    </row>
    <row r="1188" spans="1:14" x14ac:dyDescent="0.25">
      <c r="A1188" s="3" t="s">
        <v>1291</v>
      </c>
      <c r="B1188" s="3">
        <v>40</v>
      </c>
      <c r="C1188" s="3" t="s">
        <v>93</v>
      </c>
      <c r="D1188" s="3" t="s">
        <v>19</v>
      </c>
      <c r="E1188" s="5">
        <v>1.79</v>
      </c>
      <c r="F1188" s="3">
        <v>14</v>
      </c>
      <c r="G1188" s="3" t="s">
        <v>114</v>
      </c>
      <c r="H1188" s="3" t="s">
        <v>111</v>
      </c>
      <c r="I1188" s="5">
        <v>8.99</v>
      </c>
      <c r="J1188" s="3">
        <v>1</v>
      </c>
      <c r="K1188" s="3" t="s">
        <v>108</v>
      </c>
      <c r="L1188" s="3">
        <v>1</v>
      </c>
      <c r="M1188" s="5">
        <v>0.12</v>
      </c>
      <c r="N1188" s="3" t="s">
        <v>117</v>
      </c>
    </row>
    <row r="1189" spans="1:14" x14ac:dyDescent="0.25">
      <c r="A1189" s="3" t="s">
        <v>1292</v>
      </c>
      <c r="B1189" s="3">
        <v>35</v>
      </c>
      <c r="C1189" s="3" t="s">
        <v>93</v>
      </c>
      <c r="D1189" s="3" t="s">
        <v>19</v>
      </c>
      <c r="E1189" s="5">
        <v>5.61</v>
      </c>
      <c r="F1189" s="3">
        <v>18</v>
      </c>
      <c r="G1189" s="3" t="s">
        <v>89</v>
      </c>
      <c r="H1189" s="3" t="s">
        <v>90</v>
      </c>
      <c r="I1189" s="5">
        <v>8.99</v>
      </c>
      <c r="J1189" s="3">
        <v>1</v>
      </c>
      <c r="K1189" s="3" t="s">
        <v>95</v>
      </c>
      <c r="L1189" s="3">
        <v>2</v>
      </c>
      <c r="M1189" s="5">
        <v>0.3</v>
      </c>
      <c r="N1189" s="3" t="s">
        <v>99</v>
      </c>
    </row>
    <row r="1190" spans="1:14" x14ac:dyDescent="0.25">
      <c r="A1190" s="3" t="s">
        <v>1293</v>
      </c>
      <c r="B1190" s="3">
        <v>35</v>
      </c>
      <c r="C1190" s="3" t="s">
        <v>93</v>
      </c>
      <c r="D1190" s="3" t="s">
        <v>21</v>
      </c>
      <c r="E1190" s="5">
        <v>3.26</v>
      </c>
      <c r="F1190" s="3">
        <v>39</v>
      </c>
      <c r="G1190" s="3" t="s">
        <v>89</v>
      </c>
      <c r="H1190" s="3" t="s">
        <v>122</v>
      </c>
      <c r="I1190" s="5">
        <v>13.99</v>
      </c>
      <c r="J1190" s="3">
        <v>1</v>
      </c>
      <c r="K1190" s="3" t="s">
        <v>102</v>
      </c>
      <c r="L1190" s="3">
        <v>2</v>
      </c>
      <c r="M1190" s="5">
        <v>0.08</v>
      </c>
      <c r="N1190" s="3" t="s">
        <v>96</v>
      </c>
    </row>
    <row r="1191" spans="1:14" x14ac:dyDescent="0.25">
      <c r="A1191" s="3" t="s">
        <v>1294</v>
      </c>
      <c r="B1191" s="3">
        <v>42</v>
      </c>
      <c r="C1191" s="3" t="s">
        <v>93</v>
      </c>
      <c r="D1191" s="3" t="s">
        <v>21</v>
      </c>
      <c r="E1191" s="5">
        <v>3.67</v>
      </c>
      <c r="F1191" s="3">
        <v>13</v>
      </c>
      <c r="G1191" s="3" t="s">
        <v>98</v>
      </c>
      <c r="H1191" s="3" t="s">
        <v>85</v>
      </c>
      <c r="I1191" s="5">
        <v>13.99</v>
      </c>
      <c r="J1191" s="3">
        <v>1</v>
      </c>
      <c r="K1191" s="3" t="s">
        <v>102</v>
      </c>
      <c r="L1191" s="3">
        <v>3</v>
      </c>
      <c r="M1191" s="5">
        <v>0.26</v>
      </c>
      <c r="N1191" s="3" t="s">
        <v>87</v>
      </c>
    </row>
    <row r="1192" spans="1:14" x14ac:dyDescent="0.25">
      <c r="A1192" s="3" t="s">
        <v>1295</v>
      </c>
      <c r="B1192" s="3">
        <v>24</v>
      </c>
      <c r="C1192" s="3" t="s">
        <v>106</v>
      </c>
      <c r="D1192" s="3" t="s">
        <v>23</v>
      </c>
      <c r="E1192" s="5">
        <v>1.1200000000000001</v>
      </c>
      <c r="F1192" s="3">
        <v>55</v>
      </c>
      <c r="G1192" s="3" t="s">
        <v>94</v>
      </c>
      <c r="H1192" s="3" t="s">
        <v>122</v>
      </c>
      <c r="I1192" s="5">
        <v>17.989999999999998</v>
      </c>
      <c r="J1192" s="3">
        <v>1</v>
      </c>
      <c r="K1192" s="3" t="s">
        <v>95</v>
      </c>
      <c r="L1192" s="3">
        <v>5</v>
      </c>
      <c r="M1192" s="5">
        <v>0.02</v>
      </c>
      <c r="N1192" s="3" t="s">
        <v>117</v>
      </c>
    </row>
    <row r="1193" spans="1:14" x14ac:dyDescent="0.25">
      <c r="A1193" s="3" t="s">
        <v>1296</v>
      </c>
      <c r="B1193" s="3">
        <v>38</v>
      </c>
      <c r="C1193" s="3" t="s">
        <v>93</v>
      </c>
      <c r="D1193" s="3" t="s">
        <v>23</v>
      </c>
      <c r="E1193" s="5">
        <v>15.94</v>
      </c>
      <c r="F1193" s="3">
        <v>54</v>
      </c>
      <c r="G1193" s="3" t="s">
        <v>98</v>
      </c>
      <c r="H1193" s="3" t="s">
        <v>120</v>
      </c>
      <c r="I1193" s="5">
        <v>17.989999999999998</v>
      </c>
      <c r="J1193" s="3">
        <v>1</v>
      </c>
      <c r="K1193" s="3" t="s">
        <v>95</v>
      </c>
      <c r="L1193" s="3">
        <v>2</v>
      </c>
      <c r="M1193" s="5">
        <v>0.28999999999999998</v>
      </c>
      <c r="N1193" s="3" t="s">
        <v>87</v>
      </c>
    </row>
    <row r="1194" spans="1:14" x14ac:dyDescent="0.25">
      <c r="A1194" s="3" t="s">
        <v>1297</v>
      </c>
      <c r="B1194" s="3">
        <v>26</v>
      </c>
      <c r="C1194" s="3" t="s">
        <v>83</v>
      </c>
      <c r="D1194" s="3" t="s">
        <v>23</v>
      </c>
      <c r="E1194" s="5">
        <v>8.32</v>
      </c>
      <c r="F1194" s="3">
        <v>48</v>
      </c>
      <c r="G1194" s="3" t="s">
        <v>84</v>
      </c>
      <c r="H1194" s="3" t="s">
        <v>111</v>
      </c>
      <c r="I1194" s="5">
        <v>17.989999999999998</v>
      </c>
      <c r="J1194" s="3">
        <v>1</v>
      </c>
      <c r="K1194" s="3" t="s">
        <v>95</v>
      </c>
      <c r="L1194" s="3">
        <v>5</v>
      </c>
      <c r="M1194" s="5">
        <v>0.17</v>
      </c>
      <c r="N1194" s="3" t="s">
        <v>91</v>
      </c>
    </row>
    <row r="1195" spans="1:14" x14ac:dyDescent="0.25">
      <c r="A1195" s="3" t="s">
        <v>1298</v>
      </c>
      <c r="B1195" s="3">
        <v>65</v>
      </c>
      <c r="C1195" s="3" t="s">
        <v>93</v>
      </c>
      <c r="D1195" s="3" t="s">
        <v>23</v>
      </c>
      <c r="E1195" s="5">
        <v>22.68</v>
      </c>
      <c r="F1195" s="3">
        <v>40</v>
      </c>
      <c r="G1195" s="3" t="s">
        <v>89</v>
      </c>
      <c r="H1195" s="3" t="s">
        <v>122</v>
      </c>
      <c r="I1195" s="5">
        <v>17.989999999999998</v>
      </c>
      <c r="J1195" s="3">
        <v>0</v>
      </c>
      <c r="K1195" s="3" t="s">
        <v>95</v>
      </c>
      <c r="L1195" s="3">
        <v>2</v>
      </c>
      <c r="M1195" s="5">
        <v>0.55000000000000004</v>
      </c>
      <c r="N1195" s="3" t="s">
        <v>99</v>
      </c>
    </row>
    <row r="1196" spans="1:14" x14ac:dyDescent="0.25">
      <c r="A1196" s="3" t="s">
        <v>1299</v>
      </c>
      <c r="B1196" s="3">
        <v>24</v>
      </c>
      <c r="C1196" s="3" t="s">
        <v>106</v>
      </c>
      <c r="D1196" s="3" t="s">
        <v>23</v>
      </c>
      <c r="E1196" s="5">
        <v>0.57999999999999996</v>
      </c>
      <c r="F1196" s="3">
        <v>57</v>
      </c>
      <c r="G1196" s="3" t="s">
        <v>89</v>
      </c>
      <c r="H1196" s="3" t="s">
        <v>122</v>
      </c>
      <c r="I1196" s="5">
        <v>17.989999999999998</v>
      </c>
      <c r="J1196" s="3">
        <v>1</v>
      </c>
      <c r="K1196" s="3" t="s">
        <v>108</v>
      </c>
      <c r="L1196" s="3">
        <v>3</v>
      </c>
      <c r="M1196" s="5">
        <v>0.01</v>
      </c>
      <c r="N1196" s="3" t="s">
        <v>91</v>
      </c>
    </row>
    <row r="1197" spans="1:14" x14ac:dyDescent="0.25">
      <c r="A1197" s="3" t="s">
        <v>1300</v>
      </c>
      <c r="B1197" s="3">
        <v>56</v>
      </c>
      <c r="C1197" s="3" t="s">
        <v>83</v>
      </c>
      <c r="D1197" s="3" t="s">
        <v>19</v>
      </c>
      <c r="E1197" s="5">
        <v>11.81</v>
      </c>
      <c r="F1197" s="3">
        <v>14</v>
      </c>
      <c r="G1197" s="3" t="s">
        <v>94</v>
      </c>
      <c r="H1197" s="3" t="s">
        <v>111</v>
      </c>
      <c r="I1197" s="5">
        <v>8.99</v>
      </c>
      <c r="J1197" s="3">
        <v>0</v>
      </c>
      <c r="K1197" s="3" t="s">
        <v>108</v>
      </c>
      <c r="L1197" s="3">
        <v>2</v>
      </c>
      <c r="M1197" s="5">
        <v>0.79</v>
      </c>
      <c r="N1197" s="3" t="s">
        <v>96</v>
      </c>
    </row>
    <row r="1198" spans="1:14" x14ac:dyDescent="0.25">
      <c r="A1198" s="3" t="s">
        <v>1301</v>
      </c>
      <c r="B1198" s="3">
        <v>34</v>
      </c>
      <c r="C1198" s="3" t="s">
        <v>93</v>
      </c>
      <c r="D1198" s="3" t="s">
        <v>19</v>
      </c>
      <c r="E1198" s="5">
        <v>0.95</v>
      </c>
      <c r="F1198" s="3">
        <v>44</v>
      </c>
      <c r="G1198" s="3" t="s">
        <v>94</v>
      </c>
      <c r="H1198" s="3" t="s">
        <v>90</v>
      </c>
      <c r="I1198" s="5">
        <v>8.99</v>
      </c>
      <c r="J1198" s="3">
        <v>1</v>
      </c>
      <c r="K1198" s="3" t="s">
        <v>108</v>
      </c>
      <c r="L1198" s="3">
        <v>4</v>
      </c>
      <c r="M1198" s="5">
        <v>0.02</v>
      </c>
      <c r="N1198" s="3" t="s">
        <v>87</v>
      </c>
    </row>
    <row r="1199" spans="1:14" x14ac:dyDescent="0.25">
      <c r="A1199" s="3" t="s">
        <v>1302</v>
      </c>
      <c r="B1199" s="3">
        <v>26</v>
      </c>
      <c r="C1199" s="3" t="s">
        <v>93</v>
      </c>
      <c r="D1199" s="3" t="s">
        <v>23</v>
      </c>
      <c r="E1199" s="5">
        <v>0.67</v>
      </c>
      <c r="F1199" s="3">
        <v>8</v>
      </c>
      <c r="G1199" s="3" t="s">
        <v>94</v>
      </c>
      <c r="H1199" s="3" t="s">
        <v>111</v>
      </c>
      <c r="I1199" s="5">
        <v>17.989999999999998</v>
      </c>
      <c r="J1199" s="3">
        <v>0</v>
      </c>
      <c r="K1199" s="3" t="s">
        <v>102</v>
      </c>
      <c r="L1199" s="3">
        <v>4</v>
      </c>
      <c r="M1199" s="5">
        <v>7.0000000000000007E-2</v>
      </c>
      <c r="N1199" s="3" t="s">
        <v>91</v>
      </c>
    </row>
    <row r="1200" spans="1:14" x14ac:dyDescent="0.25">
      <c r="A1200" s="3" t="s">
        <v>1303</v>
      </c>
      <c r="B1200" s="3">
        <v>56</v>
      </c>
      <c r="C1200" s="3" t="s">
        <v>83</v>
      </c>
      <c r="D1200" s="3" t="s">
        <v>23</v>
      </c>
      <c r="E1200" s="5">
        <v>3.67</v>
      </c>
      <c r="F1200" s="3">
        <v>19</v>
      </c>
      <c r="G1200" s="3" t="s">
        <v>94</v>
      </c>
      <c r="H1200" s="3" t="s">
        <v>85</v>
      </c>
      <c r="I1200" s="5">
        <v>17.989999999999998</v>
      </c>
      <c r="J1200" s="3">
        <v>0</v>
      </c>
      <c r="K1200" s="3" t="s">
        <v>102</v>
      </c>
      <c r="L1200" s="3">
        <v>5</v>
      </c>
      <c r="M1200" s="5">
        <v>0.18</v>
      </c>
      <c r="N1200" s="3" t="s">
        <v>87</v>
      </c>
    </row>
    <row r="1201" spans="1:14" x14ac:dyDescent="0.25">
      <c r="A1201" s="3" t="s">
        <v>1304</v>
      </c>
      <c r="B1201" s="3">
        <v>57</v>
      </c>
      <c r="C1201" s="3" t="s">
        <v>93</v>
      </c>
      <c r="D1201" s="3" t="s">
        <v>21</v>
      </c>
      <c r="E1201" s="5">
        <v>16.97</v>
      </c>
      <c r="F1201" s="3">
        <v>55</v>
      </c>
      <c r="G1201" s="3" t="s">
        <v>94</v>
      </c>
      <c r="H1201" s="3" t="s">
        <v>85</v>
      </c>
      <c r="I1201" s="5">
        <v>13.99</v>
      </c>
      <c r="J1201" s="3">
        <v>1</v>
      </c>
      <c r="K1201" s="3" t="s">
        <v>86</v>
      </c>
      <c r="L1201" s="3">
        <v>4</v>
      </c>
      <c r="M1201" s="5">
        <v>0.3</v>
      </c>
      <c r="N1201" s="3" t="s">
        <v>112</v>
      </c>
    </row>
    <row r="1202" spans="1:14" x14ac:dyDescent="0.25">
      <c r="A1202" s="3" t="s">
        <v>1305</v>
      </c>
      <c r="B1202" s="3">
        <v>54</v>
      </c>
      <c r="C1202" s="3" t="s">
        <v>83</v>
      </c>
      <c r="D1202" s="3" t="s">
        <v>21</v>
      </c>
      <c r="E1202" s="5">
        <v>8.61</v>
      </c>
      <c r="F1202" s="3">
        <v>11</v>
      </c>
      <c r="G1202" s="3" t="s">
        <v>84</v>
      </c>
      <c r="H1202" s="3" t="s">
        <v>122</v>
      </c>
      <c r="I1202" s="5">
        <v>13.99</v>
      </c>
      <c r="J1202" s="3">
        <v>0</v>
      </c>
      <c r="K1202" s="3" t="s">
        <v>86</v>
      </c>
      <c r="L1202" s="3">
        <v>3</v>
      </c>
      <c r="M1202" s="5">
        <v>0.72</v>
      </c>
      <c r="N1202" s="3" t="s">
        <v>104</v>
      </c>
    </row>
    <row r="1203" spans="1:14" x14ac:dyDescent="0.25">
      <c r="A1203" s="3" t="s">
        <v>1306</v>
      </c>
      <c r="B1203" s="3">
        <v>48</v>
      </c>
      <c r="C1203" s="3" t="s">
        <v>106</v>
      </c>
      <c r="D1203" s="3" t="s">
        <v>23</v>
      </c>
      <c r="E1203" s="5">
        <v>4.1500000000000004</v>
      </c>
      <c r="F1203" s="3">
        <v>53</v>
      </c>
      <c r="G1203" s="3" t="s">
        <v>84</v>
      </c>
      <c r="H1203" s="3" t="s">
        <v>111</v>
      </c>
      <c r="I1203" s="5">
        <v>17.989999999999998</v>
      </c>
      <c r="J1203" s="3">
        <v>1</v>
      </c>
      <c r="K1203" s="3" t="s">
        <v>126</v>
      </c>
      <c r="L1203" s="3">
        <v>4</v>
      </c>
      <c r="M1203" s="5">
        <v>0.08</v>
      </c>
      <c r="N1203" s="3" t="s">
        <v>117</v>
      </c>
    </row>
    <row r="1204" spans="1:14" x14ac:dyDescent="0.25">
      <c r="A1204" s="3" t="s">
        <v>1307</v>
      </c>
      <c r="B1204" s="3">
        <v>38</v>
      </c>
      <c r="C1204" s="3" t="s">
        <v>93</v>
      </c>
      <c r="D1204" s="3" t="s">
        <v>19</v>
      </c>
      <c r="E1204" s="5">
        <v>6.63</v>
      </c>
      <c r="F1204" s="3">
        <v>24</v>
      </c>
      <c r="G1204" s="3" t="s">
        <v>89</v>
      </c>
      <c r="H1204" s="3" t="s">
        <v>90</v>
      </c>
      <c r="I1204" s="5">
        <v>8.99</v>
      </c>
      <c r="J1204" s="3">
        <v>1</v>
      </c>
      <c r="K1204" s="3" t="s">
        <v>95</v>
      </c>
      <c r="L1204" s="3">
        <v>3</v>
      </c>
      <c r="M1204" s="5">
        <v>0.27</v>
      </c>
      <c r="N1204" s="3" t="s">
        <v>96</v>
      </c>
    </row>
    <row r="1205" spans="1:14" x14ac:dyDescent="0.25">
      <c r="A1205" s="3" t="s">
        <v>1308</v>
      </c>
      <c r="B1205" s="3">
        <v>70</v>
      </c>
      <c r="C1205" s="3" t="s">
        <v>93</v>
      </c>
      <c r="D1205" s="3" t="s">
        <v>19</v>
      </c>
      <c r="E1205" s="5">
        <v>13.01</v>
      </c>
      <c r="F1205" s="3">
        <v>32</v>
      </c>
      <c r="G1205" s="3" t="s">
        <v>94</v>
      </c>
      <c r="H1205" s="3" t="s">
        <v>85</v>
      </c>
      <c r="I1205" s="5">
        <v>8.99</v>
      </c>
      <c r="J1205" s="3">
        <v>1</v>
      </c>
      <c r="K1205" s="3" t="s">
        <v>95</v>
      </c>
      <c r="L1205" s="3">
        <v>2</v>
      </c>
      <c r="M1205" s="5">
        <v>0.39</v>
      </c>
      <c r="N1205" s="3" t="s">
        <v>112</v>
      </c>
    </row>
    <row r="1206" spans="1:14" x14ac:dyDescent="0.25">
      <c r="A1206" s="3" t="s">
        <v>1309</v>
      </c>
      <c r="B1206" s="3">
        <v>53</v>
      </c>
      <c r="C1206" s="3" t="s">
        <v>93</v>
      </c>
      <c r="D1206" s="3" t="s">
        <v>21</v>
      </c>
      <c r="E1206" s="5">
        <v>20.82</v>
      </c>
      <c r="F1206" s="3">
        <v>13</v>
      </c>
      <c r="G1206" s="3" t="s">
        <v>94</v>
      </c>
      <c r="H1206" s="3" t="s">
        <v>111</v>
      </c>
      <c r="I1206" s="5">
        <v>13.99</v>
      </c>
      <c r="J1206" s="3">
        <v>0</v>
      </c>
      <c r="K1206" s="3" t="s">
        <v>126</v>
      </c>
      <c r="L1206" s="3">
        <v>2</v>
      </c>
      <c r="M1206" s="5">
        <v>1.49</v>
      </c>
      <c r="N1206" s="3" t="s">
        <v>104</v>
      </c>
    </row>
    <row r="1207" spans="1:14" x14ac:dyDescent="0.25">
      <c r="A1207" s="3" t="s">
        <v>1310</v>
      </c>
      <c r="B1207" s="3">
        <v>48</v>
      </c>
      <c r="C1207" s="3" t="s">
        <v>93</v>
      </c>
      <c r="D1207" s="3" t="s">
        <v>23</v>
      </c>
      <c r="E1207" s="5">
        <v>5.85</v>
      </c>
      <c r="F1207" s="3">
        <v>3</v>
      </c>
      <c r="G1207" s="3" t="s">
        <v>135</v>
      </c>
      <c r="H1207" s="3" t="s">
        <v>122</v>
      </c>
      <c r="I1207" s="5">
        <v>17.989999999999998</v>
      </c>
      <c r="J1207" s="3">
        <v>0</v>
      </c>
      <c r="K1207" s="3" t="s">
        <v>126</v>
      </c>
      <c r="L1207" s="3">
        <v>4</v>
      </c>
      <c r="M1207" s="5">
        <v>1.46</v>
      </c>
      <c r="N1207" s="3" t="s">
        <v>87</v>
      </c>
    </row>
    <row r="1208" spans="1:14" x14ac:dyDescent="0.25">
      <c r="A1208" s="3" t="s">
        <v>1311</v>
      </c>
      <c r="B1208" s="3">
        <v>63</v>
      </c>
      <c r="C1208" s="3" t="s">
        <v>93</v>
      </c>
      <c r="D1208" s="3" t="s">
        <v>19</v>
      </c>
      <c r="E1208" s="5">
        <v>8.83</v>
      </c>
      <c r="F1208" s="3">
        <v>13</v>
      </c>
      <c r="G1208" s="3" t="s">
        <v>94</v>
      </c>
      <c r="H1208" s="3" t="s">
        <v>111</v>
      </c>
      <c r="I1208" s="5">
        <v>8.99</v>
      </c>
      <c r="J1208" s="3">
        <v>0</v>
      </c>
      <c r="K1208" s="3" t="s">
        <v>95</v>
      </c>
      <c r="L1208" s="3">
        <v>4</v>
      </c>
      <c r="M1208" s="5">
        <v>0.63</v>
      </c>
      <c r="N1208" s="3" t="s">
        <v>91</v>
      </c>
    </row>
    <row r="1209" spans="1:14" x14ac:dyDescent="0.25">
      <c r="A1209" s="3" t="s">
        <v>1312</v>
      </c>
      <c r="B1209" s="3">
        <v>67</v>
      </c>
      <c r="C1209" s="3" t="s">
        <v>93</v>
      </c>
      <c r="D1209" s="3" t="s">
        <v>23</v>
      </c>
      <c r="E1209" s="5">
        <v>31.33</v>
      </c>
      <c r="F1209" s="3">
        <v>29</v>
      </c>
      <c r="G1209" s="3" t="s">
        <v>135</v>
      </c>
      <c r="H1209" s="3" t="s">
        <v>90</v>
      </c>
      <c r="I1209" s="5">
        <v>17.989999999999998</v>
      </c>
      <c r="J1209" s="3">
        <v>0</v>
      </c>
      <c r="K1209" s="3" t="s">
        <v>86</v>
      </c>
      <c r="L1209" s="3">
        <v>2</v>
      </c>
      <c r="M1209" s="5">
        <v>1.04</v>
      </c>
      <c r="N1209" s="3" t="s">
        <v>99</v>
      </c>
    </row>
    <row r="1210" spans="1:14" x14ac:dyDescent="0.25">
      <c r="A1210" s="3" t="s">
        <v>1313</v>
      </c>
      <c r="B1210" s="3">
        <v>54</v>
      </c>
      <c r="C1210" s="3" t="s">
        <v>83</v>
      </c>
      <c r="D1210" s="3" t="s">
        <v>19</v>
      </c>
      <c r="E1210" s="5">
        <v>0.5</v>
      </c>
      <c r="F1210" s="3">
        <v>54</v>
      </c>
      <c r="G1210" s="3" t="s">
        <v>94</v>
      </c>
      <c r="H1210" s="3" t="s">
        <v>120</v>
      </c>
      <c r="I1210" s="5">
        <v>8.99</v>
      </c>
      <c r="J1210" s="3">
        <v>1</v>
      </c>
      <c r="K1210" s="3" t="s">
        <v>95</v>
      </c>
      <c r="L1210" s="3">
        <v>1</v>
      </c>
      <c r="M1210" s="5">
        <v>0.01</v>
      </c>
      <c r="N1210" s="3" t="s">
        <v>112</v>
      </c>
    </row>
    <row r="1211" spans="1:14" x14ac:dyDescent="0.25">
      <c r="A1211" s="3" t="s">
        <v>1314</v>
      </c>
      <c r="B1211" s="3">
        <v>59</v>
      </c>
      <c r="C1211" s="3" t="s">
        <v>106</v>
      </c>
      <c r="D1211" s="3" t="s">
        <v>23</v>
      </c>
      <c r="E1211" s="5">
        <v>8.39</v>
      </c>
      <c r="F1211" s="3">
        <v>59</v>
      </c>
      <c r="G1211" s="3" t="s">
        <v>84</v>
      </c>
      <c r="H1211" s="3" t="s">
        <v>90</v>
      </c>
      <c r="I1211" s="5">
        <v>17.989999999999998</v>
      </c>
      <c r="J1211" s="3">
        <v>1</v>
      </c>
      <c r="K1211" s="3" t="s">
        <v>102</v>
      </c>
      <c r="L1211" s="3">
        <v>3</v>
      </c>
      <c r="M1211" s="5">
        <v>0.14000000000000001</v>
      </c>
      <c r="N1211" s="3" t="s">
        <v>99</v>
      </c>
    </row>
    <row r="1212" spans="1:14" x14ac:dyDescent="0.25">
      <c r="A1212" s="3" t="s">
        <v>1315</v>
      </c>
      <c r="B1212" s="3">
        <v>22</v>
      </c>
      <c r="C1212" s="3" t="s">
        <v>83</v>
      </c>
      <c r="D1212" s="3" t="s">
        <v>19</v>
      </c>
      <c r="E1212" s="5">
        <v>18.39</v>
      </c>
      <c r="F1212" s="3">
        <v>44</v>
      </c>
      <c r="G1212" s="3" t="s">
        <v>84</v>
      </c>
      <c r="H1212" s="3" t="s">
        <v>85</v>
      </c>
      <c r="I1212" s="5">
        <v>8.99</v>
      </c>
      <c r="J1212" s="3">
        <v>1</v>
      </c>
      <c r="K1212" s="3" t="s">
        <v>126</v>
      </c>
      <c r="L1212" s="3">
        <v>1</v>
      </c>
      <c r="M1212" s="5">
        <v>0.41</v>
      </c>
      <c r="N1212" s="3" t="s">
        <v>112</v>
      </c>
    </row>
    <row r="1213" spans="1:14" x14ac:dyDescent="0.25">
      <c r="A1213" s="3" t="s">
        <v>1316</v>
      </c>
      <c r="B1213" s="3">
        <v>24</v>
      </c>
      <c r="C1213" s="3" t="s">
        <v>93</v>
      </c>
      <c r="D1213" s="3" t="s">
        <v>19</v>
      </c>
      <c r="E1213" s="5">
        <v>12.03</v>
      </c>
      <c r="F1213" s="3">
        <v>28</v>
      </c>
      <c r="G1213" s="3" t="s">
        <v>94</v>
      </c>
      <c r="H1213" s="3" t="s">
        <v>90</v>
      </c>
      <c r="I1213" s="5">
        <v>8.99</v>
      </c>
      <c r="J1213" s="3">
        <v>0</v>
      </c>
      <c r="K1213" s="3" t="s">
        <v>102</v>
      </c>
      <c r="L1213" s="3">
        <v>4</v>
      </c>
      <c r="M1213" s="5">
        <v>0.41</v>
      </c>
      <c r="N1213" s="3" t="s">
        <v>112</v>
      </c>
    </row>
    <row r="1214" spans="1:14" x14ac:dyDescent="0.25">
      <c r="A1214" s="3" t="s">
        <v>1317</v>
      </c>
      <c r="B1214" s="3">
        <v>69</v>
      </c>
      <c r="C1214" s="3" t="s">
        <v>93</v>
      </c>
      <c r="D1214" s="3" t="s">
        <v>19</v>
      </c>
      <c r="E1214" s="5">
        <v>0.64</v>
      </c>
      <c r="F1214" s="3">
        <v>21</v>
      </c>
      <c r="G1214" s="3" t="s">
        <v>114</v>
      </c>
      <c r="H1214" s="3" t="s">
        <v>90</v>
      </c>
      <c r="I1214" s="5">
        <v>8.99</v>
      </c>
      <c r="J1214" s="3">
        <v>1</v>
      </c>
      <c r="K1214" s="3" t="s">
        <v>108</v>
      </c>
      <c r="L1214" s="3">
        <v>1</v>
      </c>
      <c r="M1214" s="5">
        <v>0.03</v>
      </c>
      <c r="N1214" s="3" t="s">
        <v>96</v>
      </c>
    </row>
    <row r="1215" spans="1:14" x14ac:dyDescent="0.25">
      <c r="A1215" s="3" t="s">
        <v>1318</v>
      </c>
      <c r="B1215" s="3">
        <v>24</v>
      </c>
      <c r="C1215" s="3" t="s">
        <v>93</v>
      </c>
      <c r="D1215" s="3" t="s">
        <v>21</v>
      </c>
      <c r="E1215" s="5">
        <v>3.9</v>
      </c>
      <c r="F1215" s="3">
        <v>32</v>
      </c>
      <c r="G1215" s="3" t="s">
        <v>114</v>
      </c>
      <c r="H1215" s="3" t="s">
        <v>85</v>
      </c>
      <c r="I1215" s="5">
        <v>13.99</v>
      </c>
      <c r="J1215" s="3">
        <v>1</v>
      </c>
      <c r="K1215" s="3" t="s">
        <v>108</v>
      </c>
      <c r="L1215" s="3">
        <v>5</v>
      </c>
      <c r="M1215" s="5">
        <v>0.12</v>
      </c>
      <c r="N1215" s="3" t="s">
        <v>91</v>
      </c>
    </row>
    <row r="1216" spans="1:14" x14ac:dyDescent="0.25">
      <c r="A1216" s="3" t="s">
        <v>1319</v>
      </c>
      <c r="B1216" s="3">
        <v>64</v>
      </c>
      <c r="C1216" s="3" t="s">
        <v>83</v>
      </c>
      <c r="D1216" s="3" t="s">
        <v>19</v>
      </c>
      <c r="E1216" s="5">
        <v>4.8600000000000003</v>
      </c>
      <c r="F1216" s="3">
        <v>33</v>
      </c>
      <c r="G1216" s="3" t="s">
        <v>114</v>
      </c>
      <c r="H1216" s="3" t="s">
        <v>85</v>
      </c>
      <c r="I1216" s="5">
        <v>8.99</v>
      </c>
      <c r="J1216" s="3">
        <v>1</v>
      </c>
      <c r="K1216" s="3" t="s">
        <v>102</v>
      </c>
      <c r="L1216" s="3">
        <v>5</v>
      </c>
      <c r="M1216" s="5">
        <v>0.14000000000000001</v>
      </c>
      <c r="N1216" s="3" t="s">
        <v>117</v>
      </c>
    </row>
    <row r="1217" spans="1:14" x14ac:dyDescent="0.25">
      <c r="A1217" s="3" t="s">
        <v>1320</v>
      </c>
      <c r="B1217" s="3">
        <v>57</v>
      </c>
      <c r="C1217" s="3" t="s">
        <v>93</v>
      </c>
      <c r="D1217" s="3" t="s">
        <v>23</v>
      </c>
      <c r="E1217" s="5">
        <v>28.21</v>
      </c>
      <c r="F1217" s="3">
        <v>1</v>
      </c>
      <c r="G1217" s="3" t="s">
        <v>94</v>
      </c>
      <c r="H1217" s="3" t="s">
        <v>120</v>
      </c>
      <c r="I1217" s="5">
        <v>17.989999999999998</v>
      </c>
      <c r="J1217" s="3">
        <v>0</v>
      </c>
      <c r="K1217" s="3" t="s">
        <v>95</v>
      </c>
      <c r="L1217" s="3">
        <v>5</v>
      </c>
      <c r="M1217" s="5">
        <v>14.11</v>
      </c>
      <c r="N1217" s="3" t="s">
        <v>117</v>
      </c>
    </row>
    <row r="1218" spans="1:14" x14ac:dyDescent="0.25">
      <c r="A1218" s="3" t="s">
        <v>1321</v>
      </c>
      <c r="B1218" s="3">
        <v>45</v>
      </c>
      <c r="C1218" s="3" t="s">
        <v>83</v>
      </c>
      <c r="D1218" s="3" t="s">
        <v>19</v>
      </c>
      <c r="E1218" s="5">
        <v>10.01</v>
      </c>
      <c r="F1218" s="3">
        <v>46</v>
      </c>
      <c r="G1218" s="3" t="s">
        <v>94</v>
      </c>
      <c r="H1218" s="3" t="s">
        <v>90</v>
      </c>
      <c r="I1218" s="5">
        <v>8.99</v>
      </c>
      <c r="J1218" s="3">
        <v>1</v>
      </c>
      <c r="K1218" s="3" t="s">
        <v>108</v>
      </c>
      <c r="L1218" s="3">
        <v>3</v>
      </c>
      <c r="M1218" s="5">
        <v>0.21</v>
      </c>
      <c r="N1218" s="3" t="s">
        <v>112</v>
      </c>
    </row>
    <row r="1219" spans="1:14" x14ac:dyDescent="0.25">
      <c r="A1219" s="3" t="s">
        <v>1322</v>
      </c>
      <c r="B1219" s="3">
        <v>34</v>
      </c>
      <c r="C1219" s="3" t="s">
        <v>93</v>
      </c>
      <c r="D1219" s="3" t="s">
        <v>19</v>
      </c>
      <c r="E1219" s="5">
        <v>4.45</v>
      </c>
      <c r="F1219" s="3">
        <v>60</v>
      </c>
      <c r="G1219" s="3" t="s">
        <v>135</v>
      </c>
      <c r="H1219" s="3" t="s">
        <v>111</v>
      </c>
      <c r="I1219" s="5">
        <v>8.99</v>
      </c>
      <c r="J1219" s="3">
        <v>1</v>
      </c>
      <c r="K1219" s="3" t="s">
        <v>86</v>
      </c>
      <c r="L1219" s="3">
        <v>4</v>
      </c>
      <c r="M1219" s="5">
        <v>7.0000000000000007E-2</v>
      </c>
      <c r="N1219" s="3" t="s">
        <v>87</v>
      </c>
    </row>
    <row r="1220" spans="1:14" x14ac:dyDescent="0.25">
      <c r="A1220" s="3" t="s">
        <v>1323</v>
      </c>
      <c r="B1220" s="3">
        <v>18</v>
      </c>
      <c r="C1220" s="3" t="s">
        <v>93</v>
      </c>
      <c r="D1220" s="3" t="s">
        <v>23</v>
      </c>
      <c r="E1220" s="5">
        <v>33.81</v>
      </c>
      <c r="F1220" s="3">
        <v>5</v>
      </c>
      <c r="G1220" s="3" t="s">
        <v>94</v>
      </c>
      <c r="H1220" s="3" t="s">
        <v>85</v>
      </c>
      <c r="I1220" s="5">
        <v>17.989999999999998</v>
      </c>
      <c r="J1220" s="3">
        <v>0</v>
      </c>
      <c r="K1220" s="3" t="s">
        <v>95</v>
      </c>
      <c r="L1220" s="3">
        <v>2</v>
      </c>
      <c r="M1220" s="5">
        <v>5.64</v>
      </c>
      <c r="N1220" s="3" t="s">
        <v>104</v>
      </c>
    </row>
    <row r="1221" spans="1:14" x14ac:dyDescent="0.25">
      <c r="A1221" s="3" t="s">
        <v>1324</v>
      </c>
      <c r="B1221" s="3">
        <v>21</v>
      </c>
      <c r="C1221" s="3" t="s">
        <v>83</v>
      </c>
      <c r="D1221" s="3" t="s">
        <v>23</v>
      </c>
      <c r="E1221" s="5">
        <v>9.85</v>
      </c>
      <c r="F1221" s="3">
        <v>54</v>
      </c>
      <c r="G1221" s="3" t="s">
        <v>114</v>
      </c>
      <c r="H1221" s="3" t="s">
        <v>120</v>
      </c>
      <c r="I1221" s="5">
        <v>17.989999999999998</v>
      </c>
      <c r="J1221" s="3">
        <v>1</v>
      </c>
      <c r="K1221" s="3" t="s">
        <v>102</v>
      </c>
      <c r="L1221" s="3">
        <v>1</v>
      </c>
      <c r="M1221" s="5">
        <v>0.18</v>
      </c>
      <c r="N1221" s="3" t="s">
        <v>87</v>
      </c>
    </row>
    <row r="1222" spans="1:14" x14ac:dyDescent="0.25">
      <c r="A1222" s="3" t="s">
        <v>1325</v>
      </c>
      <c r="B1222" s="3">
        <v>63</v>
      </c>
      <c r="C1222" s="3" t="s">
        <v>93</v>
      </c>
      <c r="D1222" s="3" t="s">
        <v>21</v>
      </c>
      <c r="E1222" s="5">
        <v>6.37</v>
      </c>
      <c r="F1222" s="3">
        <v>48</v>
      </c>
      <c r="G1222" s="3" t="s">
        <v>94</v>
      </c>
      <c r="H1222" s="3" t="s">
        <v>90</v>
      </c>
      <c r="I1222" s="5">
        <v>13.99</v>
      </c>
      <c r="J1222" s="3">
        <v>0</v>
      </c>
      <c r="K1222" s="3" t="s">
        <v>126</v>
      </c>
      <c r="L1222" s="3">
        <v>5</v>
      </c>
      <c r="M1222" s="5">
        <v>0.13</v>
      </c>
      <c r="N1222" s="3" t="s">
        <v>104</v>
      </c>
    </row>
    <row r="1223" spans="1:14" x14ac:dyDescent="0.25">
      <c r="A1223" s="3" t="s">
        <v>1326</v>
      </c>
      <c r="B1223" s="3">
        <v>23</v>
      </c>
      <c r="C1223" s="3" t="s">
        <v>83</v>
      </c>
      <c r="D1223" s="3" t="s">
        <v>21</v>
      </c>
      <c r="E1223" s="5">
        <v>24.23</v>
      </c>
      <c r="F1223" s="3">
        <v>52</v>
      </c>
      <c r="G1223" s="3" t="s">
        <v>84</v>
      </c>
      <c r="H1223" s="3" t="s">
        <v>85</v>
      </c>
      <c r="I1223" s="5">
        <v>13.99</v>
      </c>
      <c r="J1223" s="3">
        <v>0</v>
      </c>
      <c r="K1223" s="3" t="s">
        <v>86</v>
      </c>
      <c r="L1223" s="3">
        <v>2</v>
      </c>
      <c r="M1223" s="5">
        <v>0.46</v>
      </c>
      <c r="N1223" s="3" t="s">
        <v>117</v>
      </c>
    </row>
    <row r="1224" spans="1:14" x14ac:dyDescent="0.25">
      <c r="A1224" s="3" t="s">
        <v>1327</v>
      </c>
      <c r="B1224" s="3">
        <v>57</v>
      </c>
      <c r="C1224" s="3" t="s">
        <v>83</v>
      </c>
      <c r="D1224" s="3" t="s">
        <v>19</v>
      </c>
      <c r="E1224" s="5">
        <v>52.8</v>
      </c>
      <c r="F1224" s="3">
        <v>0</v>
      </c>
      <c r="G1224" s="3" t="s">
        <v>89</v>
      </c>
      <c r="H1224" s="3" t="s">
        <v>122</v>
      </c>
      <c r="I1224" s="5">
        <v>8.99</v>
      </c>
      <c r="J1224" s="3">
        <v>0</v>
      </c>
      <c r="K1224" s="3" t="s">
        <v>108</v>
      </c>
      <c r="L1224" s="3">
        <v>2</v>
      </c>
      <c r="M1224" s="5">
        <v>52.8</v>
      </c>
      <c r="N1224" s="3" t="s">
        <v>91</v>
      </c>
    </row>
    <row r="1225" spans="1:14" x14ac:dyDescent="0.25">
      <c r="A1225" s="3" t="s">
        <v>1328</v>
      </c>
      <c r="B1225" s="3">
        <v>63</v>
      </c>
      <c r="C1225" s="3" t="s">
        <v>83</v>
      </c>
      <c r="D1225" s="3" t="s">
        <v>19</v>
      </c>
      <c r="E1225" s="5">
        <v>15.77</v>
      </c>
      <c r="F1225" s="3">
        <v>2</v>
      </c>
      <c r="G1225" s="3" t="s">
        <v>89</v>
      </c>
      <c r="H1225" s="3" t="s">
        <v>122</v>
      </c>
      <c r="I1225" s="5">
        <v>8.99</v>
      </c>
      <c r="J1225" s="3">
        <v>0</v>
      </c>
      <c r="K1225" s="3" t="s">
        <v>108</v>
      </c>
      <c r="L1225" s="3">
        <v>4</v>
      </c>
      <c r="M1225" s="5">
        <v>5.26</v>
      </c>
      <c r="N1225" s="3" t="s">
        <v>96</v>
      </c>
    </row>
    <row r="1226" spans="1:14" x14ac:dyDescent="0.25">
      <c r="A1226" s="3" t="s">
        <v>1329</v>
      </c>
      <c r="B1226" s="3">
        <v>69</v>
      </c>
      <c r="C1226" s="3" t="s">
        <v>83</v>
      </c>
      <c r="D1226" s="3" t="s">
        <v>19</v>
      </c>
      <c r="E1226" s="5">
        <v>13.94</v>
      </c>
      <c r="F1226" s="3">
        <v>32</v>
      </c>
      <c r="G1226" s="3" t="s">
        <v>135</v>
      </c>
      <c r="H1226" s="3" t="s">
        <v>85</v>
      </c>
      <c r="I1226" s="5">
        <v>8.99</v>
      </c>
      <c r="J1226" s="3">
        <v>1</v>
      </c>
      <c r="K1226" s="3" t="s">
        <v>108</v>
      </c>
      <c r="L1226" s="3">
        <v>1</v>
      </c>
      <c r="M1226" s="5">
        <v>0.42</v>
      </c>
      <c r="N1226" s="3" t="s">
        <v>87</v>
      </c>
    </row>
    <row r="1227" spans="1:14" x14ac:dyDescent="0.25">
      <c r="A1227" s="3" t="s">
        <v>1330</v>
      </c>
      <c r="B1227" s="3">
        <v>64</v>
      </c>
      <c r="C1227" s="3" t="s">
        <v>93</v>
      </c>
      <c r="D1227" s="3" t="s">
        <v>21</v>
      </c>
      <c r="E1227" s="5">
        <v>2.56</v>
      </c>
      <c r="F1227" s="3">
        <v>3</v>
      </c>
      <c r="G1227" s="3" t="s">
        <v>135</v>
      </c>
      <c r="H1227" s="3" t="s">
        <v>111</v>
      </c>
      <c r="I1227" s="5">
        <v>13.99</v>
      </c>
      <c r="J1227" s="3">
        <v>0</v>
      </c>
      <c r="K1227" s="3" t="s">
        <v>102</v>
      </c>
      <c r="L1227" s="3">
        <v>4</v>
      </c>
      <c r="M1227" s="5">
        <v>0.64</v>
      </c>
      <c r="N1227" s="3" t="s">
        <v>117</v>
      </c>
    </row>
    <row r="1228" spans="1:14" x14ac:dyDescent="0.25">
      <c r="A1228" s="3" t="s">
        <v>1331</v>
      </c>
      <c r="B1228" s="3">
        <v>65</v>
      </c>
      <c r="C1228" s="3" t="s">
        <v>106</v>
      </c>
      <c r="D1228" s="3" t="s">
        <v>21</v>
      </c>
      <c r="E1228" s="5">
        <v>1.55</v>
      </c>
      <c r="F1228" s="3">
        <v>1</v>
      </c>
      <c r="G1228" s="3" t="s">
        <v>94</v>
      </c>
      <c r="H1228" s="3" t="s">
        <v>111</v>
      </c>
      <c r="I1228" s="5">
        <v>13.99</v>
      </c>
      <c r="J1228" s="3">
        <v>0</v>
      </c>
      <c r="K1228" s="3" t="s">
        <v>102</v>
      </c>
      <c r="L1228" s="3">
        <v>2</v>
      </c>
      <c r="M1228" s="5">
        <v>0.78</v>
      </c>
      <c r="N1228" s="3" t="s">
        <v>99</v>
      </c>
    </row>
    <row r="1229" spans="1:14" x14ac:dyDescent="0.25">
      <c r="A1229" s="3" t="s">
        <v>1332</v>
      </c>
      <c r="B1229" s="3">
        <v>32</v>
      </c>
      <c r="C1229" s="3" t="s">
        <v>93</v>
      </c>
      <c r="D1229" s="3" t="s">
        <v>23</v>
      </c>
      <c r="E1229" s="5">
        <v>4.46</v>
      </c>
      <c r="F1229" s="3">
        <v>40</v>
      </c>
      <c r="G1229" s="3" t="s">
        <v>114</v>
      </c>
      <c r="H1229" s="3" t="s">
        <v>90</v>
      </c>
      <c r="I1229" s="5">
        <v>17.989999999999998</v>
      </c>
      <c r="J1229" s="3">
        <v>1</v>
      </c>
      <c r="K1229" s="3" t="s">
        <v>95</v>
      </c>
      <c r="L1229" s="3">
        <v>1</v>
      </c>
      <c r="M1229" s="5">
        <v>0.11</v>
      </c>
      <c r="N1229" s="3" t="s">
        <v>112</v>
      </c>
    </row>
    <row r="1230" spans="1:14" x14ac:dyDescent="0.25">
      <c r="A1230" s="3" t="s">
        <v>1333</v>
      </c>
      <c r="B1230" s="3">
        <v>53</v>
      </c>
      <c r="C1230" s="3" t="s">
        <v>106</v>
      </c>
      <c r="D1230" s="3" t="s">
        <v>23</v>
      </c>
      <c r="E1230" s="5">
        <v>7.98</v>
      </c>
      <c r="F1230" s="3">
        <v>20</v>
      </c>
      <c r="G1230" s="3" t="s">
        <v>89</v>
      </c>
      <c r="H1230" s="3" t="s">
        <v>120</v>
      </c>
      <c r="I1230" s="5">
        <v>17.989999999999998</v>
      </c>
      <c r="J1230" s="3">
        <v>0</v>
      </c>
      <c r="K1230" s="3" t="s">
        <v>126</v>
      </c>
      <c r="L1230" s="3">
        <v>3</v>
      </c>
      <c r="M1230" s="5">
        <v>0.38</v>
      </c>
      <c r="N1230" s="3" t="s">
        <v>87</v>
      </c>
    </row>
    <row r="1231" spans="1:14" x14ac:dyDescent="0.25">
      <c r="A1231" s="3" t="s">
        <v>1334</v>
      </c>
      <c r="B1231" s="3">
        <v>23</v>
      </c>
      <c r="C1231" s="3" t="s">
        <v>83</v>
      </c>
      <c r="D1231" s="3" t="s">
        <v>21</v>
      </c>
      <c r="E1231" s="5">
        <v>9.6</v>
      </c>
      <c r="F1231" s="3">
        <v>54</v>
      </c>
      <c r="G1231" s="3" t="s">
        <v>94</v>
      </c>
      <c r="H1231" s="3" t="s">
        <v>111</v>
      </c>
      <c r="I1231" s="5">
        <v>13.99</v>
      </c>
      <c r="J1231" s="3">
        <v>1</v>
      </c>
      <c r="K1231" s="3" t="s">
        <v>86</v>
      </c>
      <c r="L1231" s="3">
        <v>4</v>
      </c>
      <c r="M1231" s="5">
        <v>0.17</v>
      </c>
      <c r="N1231" s="3" t="s">
        <v>87</v>
      </c>
    </row>
    <row r="1232" spans="1:14" x14ac:dyDescent="0.25">
      <c r="A1232" s="3" t="s">
        <v>1335</v>
      </c>
      <c r="B1232" s="3">
        <v>28</v>
      </c>
      <c r="C1232" s="3" t="s">
        <v>93</v>
      </c>
      <c r="D1232" s="3" t="s">
        <v>23</v>
      </c>
      <c r="E1232" s="5">
        <v>3.16</v>
      </c>
      <c r="F1232" s="3">
        <v>8</v>
      </c>
      <c r="G1232" s="3" t="s">
        <v>89</v>
      </c>
      <c r="H1232" s="3" t="s">
        <v>122</v>
      </c>
      <c r="I1232" s="5">
        <v>17.989999999999998</v>
      </c>
      <c r="J1232" s="3">
        <v>1</v>
      </c>
      <c r="K1232" s="3" t="s">
        <v>95</v>
      </c>
      <c r="L1232" s="3">
        <v>1</v>
      </c>
      <c r="M1232" s="5">
        <v>0.35</v>
      </c>
      <c r="N1232" s="3" t="s">
        <v>99</v>
      </c>
    </row>
    <row r="1233" spans="1:14" x14ac:dyDescent="0.25">
      <c r="A1233" s="3" t="s">
        <v>1336</v>
      </c>
      <c r="B1233" s="3">
        <v>69</v>
      </c>
      <c r="C1233" s="3" t="s">
        <v>83</v>
      </c>
      <c r="D1233" s="3" t="s">
        <v>23</v>
      </c>
      <c r="E1233" s="5">
        <v>1.85</v>
      </c>
      <c r="F1233" s="3">
        <v>33</v>
      </c>
      <c r="G1233" s="3" t="s">
        <v>98</v>
      </c>
      <c r="H1233" s="3" t="s">
        <v>111</v>
      </c>
      <c r="I1233" s="5">
        <v>17.989999999999998</v>
      </c>
      <c r="J1233" s="3">
        <v>1</v>
      </c>
      <c r="K1233" s="3" t="s">
        <v>102</v>
      </c>
      <c r="L1233" s="3">
        <v>2</v>
      </c>
      <c r="M1233" s="5">
        <v>0.05</v>
      </c>
      <c r="N1233" s="3" t="s">
        <v>96</v>
      </c>
    </row>
    <row r="1234" spans="1:14" x14ac:dyDescent="0.25">
      <c r="A1234" s="3" t="s">
        <v>1337</v>
      </c>
      <c r="B1234" s="3">
        <v>21</v>
      </c>
      <c r="C1234" s="3" t="s">
        <v>83</v>
      </c>
      <c r="D1234" s="3" t="s">
        <v>21</v>
      </c>
      <c r="E1234" s="5">
        <v>14.71</v>
      </c>
      <c r="F1234" s="3">
        <v>11</v>
      </c>
      <c r="G1234" s="3" t="s">
        <v>94</v>
      </c>
      <c r="H1234" s="3" t="s">
        <v>111</v>
      </c>
      <c r="I1234" s="5">
        <v>13.99</v>
      </c>
      <c r="J1234" s="3">
        <v>0</v>
      </c>
      <c r="K1234" s="3" t="s">
        <v>95</v>
      </c>
      <c r="L1234" s="3">
        <v>1</v>
      </c>
      <c r="M1234" s="5">
        <v>1.23</v>
      </c>
      <c r="N1234" s="3" t="s">
        <v>91</v>
      </c>
    </row>
    <row r="1235" spans="1:14" x14ac:dyDescent="0.25">
      <c r="A1235" s="3" t="s">
        <v>1338</v>
      </c>
      <c r="B1235" s="3">
        <v>29</v>
      </c>
      <c r="C1235" s="3" t="s">
        <v>93</v>
      </c>
      <c r="D1235" s="3" t="s">
        <v>23</v>
      </c>
      <c r="E1235" s="5">
        <v>0.19</v>
      </c>
      <c r="F1235" s="3">
        <v>54</v>
      </c>
      <c r="G1235" s="3" t="s">
        <v>89</v>
      </c>
      <c r="H1235" s="3" t="s">
        <v>90</v>
      </c>
      <c r="I1235" s="5">
        <v>17.989999999999998</v>
      </c>
      <c r="J1235" s="3">
        <v>1</v>
      </c>
      <c r="K1235" s="3" t="s">
        <v>108</v>
      </c>
      <c r="L1235" s="3">
        <v>2</v>
      </c>
      <c r="M1235" s="5">
        <v>0</v>
      </c>
      <c r="N1235" s="3" t="s">
        <v>96</v>
      </c>
    </row>
    <row r="1236" spans="1:14" x14ac:dyDescent="0.25">
      <c r="A1236" s="3" t="s">
        <v>1339</v>
      </c>
      <c r="B1236" s="3">
        <v>21</v>
      </c>
      <c r="C1236" s="3" t="s">
        <v>106</v>
      </c>
      <c r="D1236" s="3" t="s">
        <v>23</v>
      </c>
      <c r="E1236" s="5">
        <v>20</v>
      </c>
      <c r="F1236" s="3">
        <v>22</v>
      </c>
      <c r="G1236" s="3" t="s">
        <v>135</v>
      </c>
      <c r="H1236" s="3" t="s">
        <v>111</v>
      </c>
      <c r="I1236" s="5">
        <v>17.989999999999998</v>
      </c>
      <c r="J1236" s="3">
        <v>0</v>
      </c>
      <c r="K1236" s="3" t="s">
        <v>102</v>
      </c>
      <c r="L1236" s="3">
        <v>5</v>
      </c>
      <c r="M1236" s="5">
        <v>0.87</v>
      </c>
      <c r="N1236" s="3" t="s">
        <v>91</v>
      </c>
    </row>
    <row r="1237" spans="1:14" x14ac:dyDescent="0.25">
      <c r="A1237" s="3" t="s">
        <v>1340</v>
      </c>
      <c r="B1237" s="3">
        <v>32</v>
      </c>
      <c r="C1237" s="3" t="s">
        <v>106</v>
      </c>
      <c r="D1237" s="3" t="s">
        <v>19</v>
      </c>
      <c r="E1237" s="5">
        <v>12.51</v>
      </c>
      <c r="F1237" s="3">
        <v>30</v>
      </c>
      <c r="G1237" s="3" t="s">
        <v>114</v>
      </c>
      <c r="H1237" s="3" t="s">
        <v>90</v>
      </c>
      <c r="I1237" s="5">
        <v>8.99</v>
      </c>
      <c r="J1237" s="3">
        <v>0</v>
      </c>
      <c r="K1237" s="3" t="s">
        <v>108</v>
      </c>
      <c r="L1237" s="3">
        <v>2</v>
      </c>
      <c r="M1237" s="5">
        <v>0.4</v>
      </c>
      <c r="N1237" s="3" t="s">
        <v>104</v>
      </c>
    </row>
    <row r="1238" spans="1:14" x14ac:dyDescent="0.25">
      <c r="A1238" s="3" t="s">
        <v>1341</v>
      </c>
      <c r="B1238" s="3">
        <v>47</v>
      </c>
      <c r="C1238" s="3" t="s">
        <v>106</v>
      </c>
      <c r="D1238" s="3" t="s">
        <v>21</v>
      </c>
      <c r="E1238" s="5">
        <v>26.18</v>
      </c>
      <c r="F1238" s="3">
        <v>8</v>
      </c>
      <c r="G1238" s="3" t="s">
        <v>135</v>
      </c>
      <c r="H1238" s="3" t="s">
        <v>85</v>
      </c>
      <c r="I1238" s="5">
        <v>13.99</v>
      </c>
      <c r="J1238" s="3">
        <v>0</v>
      </c>
      <c r="K1238" s="3" t="s">
        <v>102</v>
      </c>
      <c r="L1238" s="3">
        <v>1</v>
      </c>
      <c r="M1238" s="5">
        <v>2.91</v>
      </c>
      <c r="N1238" s="3" t="s">
        <v>87</v>
      </c>
    </row>
    <row r="1239" spans="1:14" x14ac:dyDescent="0.25">
      <c r="A1239" s="3" t="s">
        <v>1342</v>
      </c>
      <c r="B1239" s="3">
        <v>66</v>
      </c>
      <c r="C1239" s="3" t="s">
        <v>106</v>
      </c>
      <c r="D1239" s="3" t="s">
        <v>21</v>
      </c>
      <c r="E1239" s="5">
        <v>12.19</v>
      </c>
      <c r="F1239" s="3">
        <v>24</v>
      </c>
      <c r="G1239" s="3" t="s">
        <v>98</v>
      </c>
      <c r="H1239" s="3" t="s">
        <v>122</v>
      </c>
      <c r="I1239" s="5">
        <v>13.99</v>
      </c>
      <c r="J1239" s="3">
        <v>0</v>
      </c>
      <c r="K1239" s="3" t="s">
        <v>102</v>
      </c>
      <c r="L1239" s="3">
        <v>1</v>
      </c>
      <c r="M1239" s="5">
        <v>0.49</v>
      </c>
      <c r="N1239" s="3" t="s">
        <v>87</v>
      </c>
    </row>
    <row r="1240" spans="1:14" x14ac:dyDescent="0.25">
      <c r="A1240" s="3" t="s">
        <v>1343</v>
      </c>
      <c r="B1240" s="3">
        <v>60</v>
      </c>
      <c r="C1240" s="3" t="s">
        <v>106</v>
      </c>
      <c r="D1240" s="3" t="s">
        <v>19</v>
      </c>
      <c r="E1240" s="5">
        <v>17.3</v>
      </c>
      <c r="F1240" s="3">
        <v>36</v>
      </c>
      <c r="G1240" s="3" t="s">
        <v>89</v>
      </c>
      <c r="H1240" s="3" t="s">
        <v>122</v>
      </c>
      <c r="I1240" s="5">
        <v>8.99</v>
      </c>
      <c r="J1240" s="3">
        <v>1</v>
      </c>
      <c r="K1240" s="3" t="s">
        <v>86</v>
      </c>
      <c r="L1240" s="3">
        <v>3</v>
      </c>
      <c r="M1240" s="5">
        <v>0.47</v>
      </c>
      <c r="N1240" s="3" t="s">
        <v>96</v>
      </c>
    </row>
    <row r="1241" spans="1:14" x14ac:dyDescent="0.25">
      <c r="A1241" s="3" t="s">
        <v>1344</v>
      </c>
      <c r="B1241" s="3">
        <v>18</v>
      </c>
      <c r="C1241" s="3" t="s">
        <v>106</v>
      </c>
      <c r="D1241" s="3" t="s">
        <v>23</v>
      </c>
      <c r="E1241" s="5">
        <v>17.829999999999998</v>
      </c>
      <c r="F1241" s="3">
        <v>37</v>
      </c>
      <c r="G1241" s="3" t="s">
        <v>94</v>
      </c>
      <c r="H1241" s="3" t="s">
        <v>111</v>
      </c>
      <c r="I1241" s="5">
        <v>17.989999999999998</v>
      </c>
      <c r="J1241" s="3">
        <v>0</v>
      </c>
      <c r="K1241" s="3" t="s">
        <v>126</v>
      </c>
      <c r="L1241" s="3">
        <v>4</v>
      </c>
      <c r="M1241" s="5">
        <v>0.47</v>
      </c>
      <c r="N1241" s="3" t="s">
        <v>87</v>
      </c>
    </row>
    <row r="1242" spans="1:14" x14ac:dyDescent="0.25">
      <c r="A1242" s="3" t="s">
        <v>1345</v>
      </c>
      <c r="B1242" s="3">
        <v>46</v>
      </c>
      <c r="C1242" s="3" t="s">
        <v>106</v>
      </c>
      <c r="D1242" s="3" t="s">
        <v>19</v>
      </c>
      <c r="E1242" s="5">
        <v>7.08</v>
      </c>
      <c r="F1242" s="3">
        <v>23</v>
      </c>
      <c r="G1242" s="3" t="s">
        <v>94</v>
      </c>
      <c r="H1242" s="3" t="s">
        <v>120</v>
      </c>
      <c r="I1242" s="5">
        <v>8.99</v>
      </c>
      <c r="J1242" s="3">
        <v>0</v>
      </c>
      <c r="K1242" s="3" t="s">
        <v>126</v>
      </c>
      <c r="L1242" s="3">
        <v>5</v>
      </c>
      <c r="M1242" s="5">
        <v>0.28999999999999998</v>
      </c>
      <c r="N1242" s="3" t="s">
        <v>87</v>
      </c>
    </row>
    <row r="1243" spans="1:14" x14ac:dyDescent="0.25">
      <c r="A1243" s="3" t="s">
        <v>1346</v>
      </c>
      <c r="B1243" s="3">
        <v>25</v>
      </c>
      <c r="C1243" s="3" t="s">
        <v>106</v>
      </c>
      <c r="D1243" s="3" t="s">
        <v>23</v>
      </c>
      <c r="E1243" s="5">
        <v>22.64</v>
      </c>
      <c r="F1243" s="3">
        <v>14</v>
      </c>
      <c r="G1243" s="3" t="s">
        <v>84</v>
      </c>
      <c r="H1243" s="3" t="s">
        <v>120</v>
      </c>
      <c r="I1243" s="5">
        <v>17.989999999999998</v>
      </c>
      <c r="J1243" s="3">
        <v>0</v>
      </c>
      <c r="K1243" s="3" t="s">
        <v>108</v>
      </c>
      <c r="L1243" s="3">
        <v>2</v>
      </c>
      <c r="M1243" s="5">
        <v>1.51</v>
      </c>
      <c r="N1243" s="3" t="s">
        <v>99</v>
      </c>
    </row>
    <row r="1244" spans="1:14" x14ac:dyDescent="0.25">
      <c r="A1244" s="3" t="s">
        <v>1347</v>
      </c>
      <c r="B1244" s="3">
        <v>51</v>
      </c>
      <c r="C1244" s="3" t="s">
        <v>106</v>
      </c>
      <c r="D1244" s="3" t="s">
        <v>19</v>
      </c>
      <c r="E1244" s="5">
        <v>26.04</v>
      </c>
      <c r="F1244" s="3">
        <v>8</v>
      </c>
      <c r="G1244" s="3" t="s">
        <v>114</v>
      </c>
      <c r="H1244" s="3" t="s">
        <v>111</v>
      </c>
      <c r="I1244" s="5">
        <v>8.99</v>
      </c>
      <c r="J1244" s="3">
        <v>0</v>
      </c>
      <c r="K1244" s="3" t="s">
        <v>126</v>
      </c>
      <c r="L1244" s="3">
        <v>1</v>
      </c>
      <c r="M1244" s="5">
        <v>2.89</v>
      </c>
      <c r="N1244" s="3" t="s">
        <v>104</v>
      </c>
    </row>
    <row r="1245" spans="1:14" x14ac:dyDescent="0.25">
      <c r="A1245" s="3" t="s">
        <v>1348</v>
      </c>
      <c r="B1245" s="3">
        <v>39</v>
      </c>
      <c r="C1245" s="3" t="s">
        <v>93</v>
      </c>
      <c r="D1245" s="3" t="s">
        <v>23</v>
      </c>
      <c r="E1245" s="5">
        <v>12.07</v>
      </c>
      <c r="F1245" s="3">
        <v>15</v>
      </c>
      <c r="G1245" s="3" t="s">
        <v>114</v>
      </c>
      <c r="H1245" s="3" t="s">
        <v>120</v>
      </c>
      <c r="I1245" s="5">
        <v>17.989999999999998</v>
      </c>
      <c r="J1245" s="3">
        <v>0</v>
      </c>
      <c r="K1245" s="3" t="s">
        <v>102</v>
      </c>
      <c r="L1245" s="3">
        <v>1</v>
      </c>
      <c r="M1245" s="5">
        <v>0.75</v>
      </c>
      <c r="N1245" s="3" t="s">
        <v>117</v>
      </c>
    </row>
    <row r="1246" spans="1:14" x14ac:dyDescent="0.25">
      <c r="A1246" s="3" t="s">
        <v>1349</v>
      </c>
      <c r="B1246" s="3">
        <v>69</v>
      </c>
      <c r="C1246" s="3" t="s">
        <v>106</v>
      </c>
      <c r="D1246" s="3" t="s">
        <v>19</v>
      </c>
      <c r="E1246" s="5">
        <v>6.06</v>
      </c>
      <c r="F1246" s="3">
        <v>30</v>
      </c>
      <c r="G1246" s="3" t="s">
        <v>89</v>
      </c>
      <c r="H1246" s="3" t="s">
        <v>85</v>
      </c>
      <c r="I1246" s="5">
        <v>8.99</v>
      </c>
      <c r="J1246" s="3">
        <v>0</v>
      </c>
      <c r="K1246" s="3" t="s">
        <v>126</v>
      </c>
      <c r="L1246" s="3">
        <v>4</v>
      </c>
      <c r="M1246" s="5">
        <v>0.2</v>
      </c>
      <c r="N1246" s="3" t="s">
        <v>104</v>
      </c>
    </row>
    <row r="1247" spans="1:14" x14ac:dyDescent="0.25">
      <c r="A1247" s="3" t="s">
        <v>1350</v>
      </c>
      <c r="B1247" s="3">
        <v>55</v>
      </c>
      <c r="C1247" s="3" t="s">
        <v>93</v>
      </c>
      <c r="D1247" s="3" t="s">
        <v>19</v>
      </c>
      <c r="E1247" s="5">
        <v>24.21</v>
      </c>
      <c r="F1247" s="3">
        <v>35</v>
      </c>
      <c r="G1247" s="3" t="s">
        <v>98</v>
      </c>
      <c r="H1247" s="3" t="s">
        <v>111</v>
      </c>
      <c r="I1247" s="5">
        <v>8.99</v>
      </c>
      <c r="J1247" s="3">
        <v>0</v>
      </c>
      <c r="K1247" s="3" t="s">
        <v>108</v>
      </c>
      <c r="L1247" s="3">
        <v>1</v>
      </c>
      <c r="M1247" s="5">
        <v>0.67</v>
      </c>
      <c r="N1247" s="3" t="s">
        <v>96</v>
      </c>
    </row>
    <row r="1248" spans="1:14" x14ac:dyDescent="0.25">
      <c r="A1248" s="3" t="s">
        <v>1351</v>
      </c>
      <c r="B1248" s="3">
        <v>20</v>
      </c>
      <c r="C1248" s="3" t="s">
        <v>83</v>
      </c>
      <c r="D1248" s="3" t="s">
        <v>21</v>
      </c>
      <c r="E1248" s="5">
        <v>3.19</v>
      </c>
      <c r="F1248" s="3">
        <v>53</v>
      </c>
      <c r="G1248" s="3" t="s">
        <v>114</v>
      </c>
      <c r="H1248" s="3" t="s">
        <v>122</v>
      </c>
      <c r="I1248" s="5">
        <v>13.99</v>
      </c>
      <c r="J1248" s="3">
        <v>1</v>
      </c>
      <c r="K1248" s="3" t="s">
        <v>86</v>
      </c>
      <c r="L1248" s="3">
        <v>4</v>
      </c>
      <c r="M1248" s="5">
        <v>0.06</v>
      </c>
      <c r="N1248" s="3" t="s">
        <v>91</v>
      </c>
    </row>
    <row r="1249" spans="1:14" x14ac:dyDescent="0.25">
      <c r="A1249" s="3" t="s">
        <v>1352</v>
      </c>
      <c r="B1249" s="3">
        <v>20</v>
      </c>
      <c r="C1249" s="3" t="s">
        <v>106</v>
      </c>
      <c r="D1249" s="3" t="s">
        <v>23</v>
      </c>
      <c r="E1249" s="5">
        <v>39.85</v>
      </c>
      <c r="F1249" s="3">
        <v>26</v>
      </c>
      <c r="G1249" s="3" t="s">
        <v>89</v>
      </c>
      <c r="H1249" s="3" t="s">
        <v>120</v>
      </c>
      <c r="I1249" s="5">
        <v>17.989999999999998</v>
      </c>
      <c r="J1249" s="3">
        <v>0</v>
      </c>
      <c r="K1249" s="3" t="s">
        <v>102</v>
      </c>
      <c r="L1249" s="3">
        <v>1</v>
      </c>
      <c r="M1249" s="5">
        <v>1.48</v>
      </c>
      <c r="N1249" s="3" t="s">
        <v>99</v>
      </c>
    </row>
    <row r="1250" spans="1:14" x14ac:dyDescent="0.25">
      <c r="A1250" s="3" t="s">
        <v>1353</v>
      </c>
      <c r="B1250" s="3">
        <v>31</v>
      </c>
      <c r="C1250" s="3" t="s">
        <v>83</v>
      </c>
      <c r="D1250" s="3" t="s">
        <v>21</v>
      </c>
      <c r="E1250" s="5">
        <v>31.29</v>
      </c>
      <c r="F1250" s="3">
        <v>9</v>
      </c>
      <c r="G1250" s="3" t="s">
        <v>114</v>
      </c>
      <c r="H1250" s="3" t="s">
        <v>85</v>
      </c>
      <c r="I1250" s="5">
        <v>13.99</v>
      </c>
      <c r="J1250" s="3">
        <v>0</v>
      </c>
      <c r="K1250" s="3" t="s">
        <v>95</v>
      </c>
      <c r="L1250" s="3">
        <v>4</v>
      </c>
      <c r="M1250" s="5">
        <v>3.13</v>
      </c>
      <c r="N1250" s="3" t="s">
        <v>117</v>
      </c>
    </row>
    <row r="1251" spans="1:14" x14ac:dyDescent="0.25">
      <c r="A1251" s="3" t="s">
        <v>1354</v>
      </c>
      <c r="B1251" s="3">
        <v>18</v>
      </c>
      <c r="C1251" s="3" t="s">
        <v>93</v>
      </c>
      <c r="D1251" s="3" t="s">
        <v>21</v>
      </c>
      <c r="E1251" s="5">
        <v>11.81</v>
      </c>
      <c r="F1251" s="3">
        <v>9</v>
      </c>
      <c r="G1251" s="3" t="s">
        <v>114</v>
      </c>
      <c r="H1251" s="3" t="s">
        <v>90</v>
      </c>
      <c r="I1251" s="5">
        <v>13.99</v>
      </c>
      <c r="J1251" s="3">
        <v>0</v>
      </c>
      <c r="K1251" s="3" t="s">
        <v>126</v>
      </c>
      <c r="L1251" s="3">
        <v>4</v>
      </c>
      <c r="M1251" s="5">
        <v>1.18</v>
      </c>
      <c r="N1251" s="3" t="s">
        <v>99</v>
      </c>
    </row>
    <row r="1252" spans="1:14" x14ac:dyDescent="0.25">
      <c r="A1252" s="3" t="s">
        <v>1355</v>
      </c>
      <c r="B1252" s="3">
        <v>58</v>
      </c>
      <c r="C1252" s="3" t="s">
        <v>83</v>
      </c>
      <c r="D1252" s="3" t="s">
        <v>19</v>
      </c>
      <c r="E1252" s="5">
        <v>6.1</v>
      </c>
      <c r="F1252" s="3">
        <v>26</v>
      </c>
      <c r="G1252" s="3" t="s">
        <v>98</v>
      </c>
      <c r="H1252" s="3" t="s">
        <v>122</v>
      </c>
      <c r="I1252" s="5">
        <v>8.99</v>
      </c>
      <c r="J1252" s="3">
        <v>0</v>
      </c>
      <c r="K1252" s="3" t="s">
        <v>126</v>
      </c>
      <c r="L1252" s="3">
        <v>2</v>
      </c>
      <c r="M1252" s="5">
        <v>0.23</v>
      </c>
      <c r="N1252" s="3" t="s">
        <v>112</v>
      </c>
    </row>
    <row r="1253" spans="1:14" x14ac:dyDescent="0.25">
      <c r="A1253" s="3" t="s">
        <v>1356</v>
      </c>
      <c r="B1253" s="3">
        <v>37</v>
      </c>
      <c r="C1253" s="3" t="s">
        <v>83</v>
      </c>
      <c r="D1253" s="3" t="s">
        <v>23</v>
      </c>
      <c r="E1253" s="5">
        <v>26.5</v>
      </c>
      <c r="F1253" s="3">
        <v>12</v>
      </c>
      <c r="G1253" s="3" t="s">
        <v>114</v>
      </c>
      <c r="H1253" s="3" t="s">
        <v>122</v>
      </c>
      <c r="I1253" s="5">
        <v>17.989999999999998</v>
      </c>
      <c r="J1253" s="3">
        <v>0</v>
      </c>
      <c r="K1253" s="3" t="s">
        <v>102</v>
      </c>
      <c r="L1253" s="3">
        <v>5</v>
      </c>
      <c r="M1253" s="5">
        <v>2.04</v>
      </c>
      <c r="N1253" s="3" t="s">
        <v>96</v>
      </c>
    </row>
    <row r="1254" spans="1:14" x14ac:dyDescent="0.25">
      <c r="A1254" s="3" t="s">
        <v>1357</v>
      </c>
      <c r="B1254" s="3">
        <v>23</v>
      </c>
      <c r="C1254" s="3" t="s">
        <v>106</v>
      </c>
      <c r="D1254" s="3" t="s">
        <v>21</v>
      </c>
      <c r="E1254" s="5">
        <v>10.77</v>
      </c>
      <c r="F1254" s="3">
        <v>23</v>
      </c>
      <c r="G1254" s="3" t="s">
        <v>135</v>
      </c>
      <c r="H1254" s="3" t="s">
        <v>111</v>
      </c>
      <c r="I1254" s="5">
        <v>13.99</v>
      </c>
      <c r="J1254" s="3">
        <v>0</v>
      </c>
      <c r="K1254" s="3" t="s">
        <v>108</v>
      </c>
      <c r="L1254" s="3">
        <v>3</v>
      </c>
      <c r="M1254" s="5">
        <v>0.45</v>
      </c>
      <c r="N1254" s="3" t="s">
        <v>91</v>
      </c>
    </row>
    <row r="1255" spans="1:14" x14ac:dyDescent="0.25">
      <c r="A1255" s="3" t="s">
        <v>1358</v>
      </c>
      <c r="B1255" s="3">
        <v>46</v>
      </c>
      <c r="C1255" s="3" t="s">
        <v>93</v>
      </c>
      <c r="D1255" s="3" t="s">
        <v>21</v>
      </c>
      <c r="E1255" s="5">
        <v>4.68</v>
      </c>
      <c r="F1255" s="3">
        <v>11</v>
      </c>
      <c r="G1255" s="3" t="s">
        <v>84</v>
      </c>
      <c r="H1255" s="3" t="s">
        <v>122</v>
      </c>
      <c r="I1255" s="5">
        <v>13.99</v>
      </c>
      <c r="J1255" s="3">
        <v>1</v>
      </c>
      <c r="K1255" s="3" t="s">
        <v>86</v>
      </c>
      <c r="L1255" s="3">
        <v>5</v>
      </c>
      <c r="M1255" s="5">
        <v>0.39</v>
      </c>
      <c r="N1255" s="3" t="s">
        <v>112</v>
      </c>
    </row>
    <row r="1256" spans="1:14" x14ac:dyDescent="0.25">
      <c r="A1256" s="3" t="s">
        <v>1359</v>
      </c>
      <c r="B1256" s="3">
        <v>22</v>
      </c>
      <c r="C1256" s="3" t="s">
        <v>106</v>
      </c>
      <c r="D1256" s="3" t="s">
        <v>21</v>
      </c>
      <c r="E1256" s="5">
        <v>17.8</v>
      </c>
      <c r="F1256" s="3">
        <v>54</v>
      </c>
      <c r="G1256" s="3" t="s">
        <v>135</v>
      </c>
      <c r="H1256" s="3" t="s">
        <v>120</v>
      </c>
      <c r="I1256" s="5">
        <v>13.99</v>
      </c>
      <c r="J1256" s="3">
        <v>1</v>
      </c>
      <c r="K1256" s="3" t="s">
        <v>102</v>
      </c>
      <c r="L1256" s="3">
        <v>1</v>
      </c>
      <c r="M1256" s="5">
        <v>0.32</v>
      </c>
      <c r="N1256" s="3" t="s">
        <v>87</v>
      </c>
    </row>
    <row r="1257" spans="1:14" x14ac:dyDescent="0.25">
      <c r="A1257" s="3" t="s">
        <v>1360</v>
      </c>
      <c r="B1257" s="3">
        <v>36</v>
      </c>
      <c r="C1257" s="3" t="s">
        <v>83</v>
      </c>
      <c r="D1257" s="3" t="s">
        <v>21</v>
      </c>
      <c r="E1257" s="5">
        <v>2.79</v>
      </c>
      <c r="F1257" s="3">
        <v>10</v>
      </c>
      <c r="G1257" s="3" t="s">
        <v>89</v>
      </c>
      <c r="H1257" s="3" t="s">
        <v>120</v>
      </c>
      <c r="I1257" s="5">
        <v>13.99</v>
      </c>
      <c r="J1257" s="3">
        <v>1</v>
      </c>
      <c r="K1257" s="3" t="s">
        <v>86</v>
      </c>
      <c r="L1257" s="3">
        <v>1</v>
      </c>
      <c r="M1257" s="5">
        <v>0.25</v>
      </c>
      <c r="N1257" s="3" t="s">
        <v>91</v>
      </c>
    </row>
    <row r="1258" spans="1:14" x14ac:dyDescent="0.25">
      <c r="A1258" s="3" t="s">
        <v>1361</v>
      </c>
      <c r="B1258" s="3">
        <v>51</v>
      </c>
      <c r="C1258" s="3" t="s">
        <v>93</v>
      </c>
      <c r="D1258" s="3" t="s">
        <v>23</v>
      </c>
      <c r="E1258" s="5">
        <v>8.6</v>
      </c>
      <c r="F1258" s="3">
        <v>9</v>
      </c>
      <c r="G1258" s="3" t="s">
        <v>89</v>
      </c>
      <c r="H1258" s="3" t="s">
        <v>85</v>
      </c>
      <c r="I1258" s="5">
        <v>17.989999999999998</v>
      </c>
      <c r="J1258" s="3">
        <v>0</v>
      </c>
      <c r="K1258" s="3" t="s">
        <v>86</v>
      </c>
      <c r="L1258" s="3">
        <v>1</v>
      </c>
      <c r="M1258" s="5">
        <v>0.86</v>
      </c>
      <c r="N1258" s="3" t="s">
        <v>91</v>
      </c>
    </row>
    <row r="1259" spans="1:14" x14ac:dyDescent="0.25">
      <c r="A1259" s="3" t="s">
        <v>1362</v>
      </c>
      <c r="B1259" s="3">
        <v>60</v>
      </c>
      <c r="C1259" s="3" t="s">
        <v>83</v>
      </c>
      <c r="D1259" s="3" t="s">
        <v>21</v>
      </c>
      <c r="E1259" s="5">
        <v>4.57</v>
      </c>
      <c r="F1259" s="3">
        <v>60</v>
      </c>
      <c r="G1259" s="3" t="s">
        <v>98</v>
      </c>
      <c r="H1259" s="3" t="s">
        <v>85</v>
      </c>
      <c r="I1259" s="5">
        <v>13.99</v>
      </c>
      <c r="J1259" s="3">
        <v>1</v>
      </c>
      <c r="K1259" s="3" t="s">
        <v>86</v>
      </c>
      <c r="L1259" s="3">
        <v>3</v>
      </c>
      <c r="M1259" s="5">
        <v>7.0000000000000007E-2</v>
      </c>
      <c r="N1259" s="3" t="s">
        <v>104</v>
      </c>
    </row>
    <row r="1260" spans="1:14" x14ac:dyDescent="0.25">
      <c r="A1260" s="3" t="s">
        <v>1363</v>
      </c>
      <c r="B1260" s="3">
        <v>37</v>
      </c>
      <c r="C1260" s="3" t="s">
        <v>106</v>
      </c>
      <c r="D1260" s="3" t="s">
        <v>21</v>
      </c>
      <c r="E1260" s="5">
        <v>2.4300000000000002</v>
      </c>
      <c r="F1260" s="3">
        <v>6</v>
      </c>
      <c r="G1260" s="3" t="s">
        <v>135</v>
      </c>
      <c r="H1260" s="3" t="s">
        <v>122</v>
      </c>
      <c r="I1260" s="5">
        <v>13.99</v>
      </c>
      <c r="J1260" s="3">
        <v>0</v>
      </c>
      <c r="K1260" s="3" t="s">
        <v>95</v>
      </c>
      <c r="L1260" s="3">
        <v>5</v>
      </c>
      <c r="M1260" s="5">
        <v>0.35</v>
      </c>
      <c r="N1260" s="3" t="s">
        <v>104</v>
      </c>
    </row>
    <row r="1261" spans="1:14" x14ac:dyDescent="0.25">
      <c r="A1261" s="3" t="s">
        <v>1364</v>
      </c>
      <c r="B1261" s="3">
        <v>55</v>
      </c>
      <c r="C1261" s="3" t="s">
        <v>106</v>
      </c>
      <c r="D1261" s="3" t="s">
        <v>21</v>
      </c>
      <c r="E1261" s="5">
        <v>43.73</v>
      </c>
      <c r="F1261" s="3">
        <v>28</v>
      </c>
      <c r="G1261" s="3" t="s">
        <v>135</v>
      </c>
      <c r="H1261" s="3" t="s">
        <v>111</v>
      </c>
      <c r="I1261" s="5">
        <v>13.99</v>
      </c>
      <c r="J1261" s="3">
        <v>0</v>
      </c>
      <c r="K1261" s="3" t="s">
        <v>108</v>
      </c>
      <c r="L1261" s="3">
        <v>4</v>
      </c>
      <c r="M1261" s="5">
        <v>1.51</v>
      </c>
      <c r="N1261" s="3" t="s">
        <v>99</v>
      </c>
    </row>
    <row r="1262" spans="1:14" x14ac:dyDescent="0.25">
      <c r="A1262" s="3" t="s">
        <v>1365</v>
      </c>
      <c r="B1262" s="3">
        <v>22</v>
      </c>
      <c r="C1262" s="3" t="s">
        <v>106</v>
      </c>
      <c r="D1262" s="3" t="s">
        <v>23</v>
      </c>
      <c r="E1262" s="5">
        <v>21.47</v>
      </c>
      <c r="F1262" s="3">
        <v>51</v>
      </c>
      <c r="G1262" s="3" t="s">
        <v>114</v>
      </c>
      <c r="H1262" s="3" t="s">
        <v>85</v>
      </c>
      <c r="I1262" s="5">
        <v>17.989999999999998</v>
      </c>
      <c r="J1262" s="3">
        <v>0</v>
      </c>
      <c r="K1262" s="3" t="s">
        <v>108</v>
      </c>
      <c r="L1262" s="3">
        <v>3</v>
      </c>
      <c r="M1262" s="5">
        <v>0.41</v>
      </c>
      <c r="N1262" s="3" t="s">
        <v>91</v>
      </c>
    </row>
    <row r="1263" spans="1:14" x14ac:dyDescent="0.25">
      <c r="A1263" s="3" t="s">
        <v>1366</v>
      </c>
      <c r="B1263" s="3">
        <v>18</v>
      </c>
      <c r="C1263" s="3" t="s">
        <v>83</v>
      </c>
      <c r="D1263" s="3" t="s">
        <v>23</v>
      </c>
      <c r="E1263" s="5">
        <v>16.89</v>
      </c>
      <c r="F1263" s="3">
        <v>33</v>
      </c>
      <c r="G1263" s="3" t="s">
        <v>114</v>
      </c>
      <c r="H1263" s="3" t="s">
        <v>111</v>
      </c>
      <c r="I1263" s="5">
        <v>17.989999999999998</v>
      </c>
      <c r="J1263" s="3">
        <v>0</v>
      </c>
      <c r="K1263" s="3" t="s">
        <v>102</v>
      </c>
      <c r="L1263" s="3">
        <v>4</v>
      </c>
      <c r="M1263" s="5">
        <v>0.5</v>
      </c>
      <c r="N1263" s="3" t="s">
        <v>104</v>
      </c>
    </row>
    <row r="1264" spans="1:14" x14ac:dyDescent="0.25">
      <c r="A1264" s="3" t="s">
        <v>1367</v>
      </c>
      <c r="B1264" s="3">
        <v>46</v>
      </c>
      <c r="C1264" s="3" t="s">
        <v>106</v>
      </c>
      <c r="D1264" s="3" t="s">
        <v>23</v>
      </c>
      <c r="E1264" s="5">
        <v>2.96</v>
      </c>
      <c r="F1264" s="3">
        <v>33</v>
      </c>
      <c r="G1264" s="3" t="s">
        <v>114</v>
      </c>
      <c r="H1264" s="3" t="s">
        <v>85</v>
      </c>
      <c r="I1264" s="5">
        <v>17.989999999999998</v>
      </c>
      <c r="J1264" s="3">
        <v>1</v>
      </c>
      <c r="K1264" s="3" t="s">
        <v>108</v>
      </c>
      <c r="L1264" s="3">
        <v>5</v>
      </c>
      <c r="M1264" s="5">
        <v>0.09</v>
      </c>
      <c r="N1264" s="3" t="s">
        <v>87</v>
      </c>
    </row>
    <row r="1265" spans="1:14" x14ac:dyDescent="0.25">
      <c r="A1265" s="3" t="s">
        <v>1368</v>
      </c>
      <c r="B1265" s="3">
        <v>49</v>
      </c>
      <c r="C1265" s="3" t="s">
        <v>83</v>
      </c>
      <c r="D1265" s="3" t="s">
        <v>23</v>
      </c>
      <c r="E1265" s="5">
        <v>22.29</v>
      </c>
      <c r="F1265" s="3">
        <v>19</v>
      </c>
      <c r="G1265" s="3" t="s">
        <v>84</v>
      </c>
      <c r="H1265" s="3" t="s">
        <v>122</v>
      </c>
      <c r="I1265" s="5">
        <v>17.989999999999998</v>
      </c>
      <c r="J1265" s="3">
        <v>0</v>
      </c>
      <c r="K1265" s="3" t="s">
        <v>86</v>
      </c>
      <c r="L1265" s="3">
        <v>1</v>
      </c>
      <c r="M1265" s="5">
        <v>1.1100000000000001</v>
      </c>
      <c r="N1265" s="3" t="s">
        <v>112</v>
      </c>
    </row>
    <row r="1266" spans="1:14" x14ac:dyDescent="0.25">
      <c r="A1266" s="3" t="s">
        <v>1369</v>
      </c>
      <c r="B1266" s="3">
        <v>23</v>
      </c>
      <c r="C1266" s="3" t="s">
        <v>106</v>
      </c>
      <c r="D1266" s="3" t="s">
        <v>19</v>
      </c>
      <c r="E1266" s="5">
        <v>10.37</v>
      </c>
      <c r="F1266" s="3">
        <v>30</v>
      </c>
      <c r="G1266" s="3" t="s">
        <v>98</v>
      </c>
      <c r="H1266" s="3" t="s">
        <v>122</v>
      </c>
      <c r="I1266" s="5">
        <v>8.99</v>
      </c>
      <c r="J1266" s="3">
        <v>0</v>
      </c>
      <c r="K1266" s="3" t="s">
        <v>108</v>
      </c>
      <c r="L1266" s="3">
        <v>2</v>
      </c>
      <c r="M1266" s="5">
        <v>0.33</v>
      </c>
      <c r="N1266" s="3" t="s">
        <v>96</v>
      </c>
    </row>
    <row r="1267" spans="1:14" x14ac:dyDescent="0.25">
      <c r="A1267" s="3" t="s">
        <v>1370</v>
      </c>
      <c r="B1267" s="3">
        <v>24</v>
      </c>
      <c r="C1267" s="3" t="s">
        <v>93</v>
      </c>
      <c r="D1267" s="3" t="s">
        <v>19</v>
      </c>
      <c r="E1267" s="5">
        <v>21.04</v>
      </c>
      <c r="F1267" s="3">
        <v>10</v>
      </c>
      <c r="G1267" s="3" t="s">
        <v>98</v>
      </c>
      <c r="H1267" s="3" t="s">
        <v>122</v>
      </c>
      <c r="I1267" s="5">
        <v>8.99</v>
      </c>
      <c r="J1267" s="3">
        <v>0</v>
      </c>
      <c r="K1267" s="3" t="s">
        <v>86</v>
      </c>
      <c r="L1267" s="3">
        <v>2</v>
      </c>
      <c r="M1267" s="5">
        <v>1.91</v>
      </c>
      <c r="N1267" s="3" t="s">
        <v>87</v>
      </c>
    </row>
    <row r="1268" spans="1:14" x14ac:dyDescent="0.25">
      <c r="A1268" s="3" t="s">
        <v>1371</v>
      </c>
      <c r="B1268" s="3">
        <v>31</v>
      </c>
      <c r="C1268" s="3" t="s">
        <v>83</v>
      </c>
      <c r="D1268" s="3" t="s">
        <v>21</v>
      </c>
      <c r="E1268" s="5">
        <v>8.02</v>
      </c>
      <c r="F1268" s="3">
        <v>28</v>
      </c>
      <c r="G1268" s="3" t="s">
        <v>98</v>
      </c>
      <c r="H1268" s="3" t="s">
        <v>85</v>
      </c>
      <c r="I1268" s="5">
        <v>13.99</v>
      </c>
      <c r="J1268" s="3">
        <v>0</v>
      </c>
      <c r="K1268" s="3" t="s">
        <v>86</v>
      </c>
      <c r="L1268" s="3">
        <v>5</v>
      </c>
      <c r="M1268" s="5">
        <v>0.28000000000000003</v>
      </c>
      <c r="N1268" s="3" t="s">
        <v>96</v>
      </c>
    </row>
    <row r="1269" spans="1:14" x14ac:dyDescent="0.25">
      <c r="A1269" s="3" t="s">
        <v>1372</v>
      </c>
      <c r="B1269" s="3">
        <v>66</v>
      </c>
      <c r="C1269" s="3" t="s">
        <v>93</v>
      </c>
      <c r="D1269" s="3" t="s">
        <v>21</v>
      </c>
      <c r="E1269" s="5">
        <v>18.96</v>
      </c>
      <c r="F1269" s="3">
        <v>6</v>
      </c>
      <c r="G1269" s="3" t="s">
        <v>114</v>
      </c>
      <c r="H1269" s="3" t="s">
        <v>111</v>
      </c>
      <c r="I1269" s="5">
        <v>13.99</v>
      </c>
      <c r="J1269" s="3">
        <v>0</v>
      </c>
      <c r="K1269" s="3" t="s">
        <v>86</v>
      </c>
      <c r="L1269" s="3">
        <v>3</v>
      </c>
      <c r="M1269" s="5">
        <v>2.71</v>
      </c>
      <c r="N1269" s="3" t="s">
        <v>87</v>
      </c>
    </row>
    <row r="1270" spans="1:14" x14ac:dyDescent="0.25">
      <c r="A1270" s="3" t="s">
        <v>1373</v>
      </c>
      <c r="B1270" s="3">
        <v>65</v>
      </c>
      <c r="C1270" s="3" t="s">
        <v>83</v>
      </c>
      <c r="D1270" s="3" t="s">
        <v>19</v>
      </c>
      <c r="E1270" s="5">
        <v>15.79</v>
      </c>
      <c r="F1270" s="3">
        <v>22</v>
      </c>
      <c r="G1270" s="3" t="s">
        <v>114</v>
      </c>
      <c r="H1270" s="3" t="s">
        <v>90</v>
      </c>
      <c r="I1270" s="5">
        <v>8.99</v>
      </c>
      <c r="J1270" s="3">
        <v>0</v>
      </c>
      <c r="K1270" s="3" t="s">
        <v>102</v>
      </c>
      <c r="L1270" s="3">
        <v>5</v>
      </c>
      <c r="M1270" s="5">
        <v>0.69</v>
      </c>
      <c r="N1270" s="3" t="s">
        <v>91</v>
      </c>
    </row>
    <row r="1271" spans="1:14" x14ac:dyDescent="0.25">
      <c r="A1271" s="3" t="s">
        <v>1374</v>
      </c>
      <c r="B1271" s="3">
        <v>64</v>
      </c>
      <c r="C1271" s="3" t="s">
        <v>83</v>
      </c>
      <c r="D1271" s="3" t="s">
        <v>19</v>
      </c>
      <c r="E1271" s="5">
        <v>15.26</v>
      </c>
      <c r="F1271" s="3">
        <v>48</v>
      </c>
      <c r="G1271" s="3" t="s">
        <v>94</v>
      </c>
      <c r="H1271" s="3" t="s">
        <v>90</v>
      </c>
      <c r="I1271" s="5">
        <v>8.99</v>
      </c>
      <c r="J1271" s="3">
        <v>1</v>
      </c>
      <c r="K1271" s="3" t="s">
        <v>126</v>
      </c>
      <c r="L1271" s="3">
        <v>1</v>
      </c>
      <c r="M1271" s="5">
        <v>0.31</v>
      </c>
      <c r="N1271" s="3" t="s">
        <v>112</v>
      </c>
    </row>
    <row r="1272" spans="1:14" x14ac:dyDescent="0.25">
      <c r="A1272" s="3" t="s">
        <v>1375</v>
      </c>
      <c r="B1272" s="3">
        <v>29</v>
      </c>
      <c r="C1272" s="3" t="s">
        <v>93</v>
      </c>
      <c r="D1272" s="3" t="s">
        <v>19</v>
      </c>
      <c r="E1272" s="5">
        <v>0.36</v>
      </c>
      <c r="F1272" s="3">
        <v>3</v>
      </c>
      <c r="G1272" s="3" t="s">
        <v>94</v>
      </c>
      <c r="H1272" s="3" t="s">
        <v>90</v>
      </c>
      <c r="I1272" s="5">
        <v>8.99</v>
      </c>
      <c r="J1272" s="3">
        <v>1</v>
      </c>
      <c r="K1272" s="3" t="s">
        <v>102</v>
      </c>
      <c r="L1272" s="3">
        <v>4</v>
      </c>
      <c r="M1272" s="5">
        <v>0.09</v>
      </c>
      <c r="N1272" s="3" t="s">
        <v>99</v>
      </c>
    </row>
    <row r="1273" spans="1:14" x14ac:dyDescent="0.25">
      <c r="A1273" s="3" t="s">
        <v>1376</v>
      </c>
      <c r="B1273" s="3">
        <v>55</v>
      </c>
      <c r="C1273" s="3" t="s">
        <v>93</v>
      </c>
      <c r="D1273" s="3" t="s">
        <v>23</v>
      </c>
      <c r="E1273" s="5">
        <v>20.71</v>
      </c>
      <c r="F1273" s="3">
        <v>7</v>
      </c>
      <c r="G1273" s="3" t="s">
        <v>135</v>
      </c>
      <c r="H1273" s="3" t="s">
        <v>90</v>
      </c>
      <c r="I1273" s="5">
        <v>17.989999999999998</v>
      </c>
      <c r="J1273" s="3">
        <v>0</v>
      </c>
      <c r="K1273" s="3" t="s">
        <v>102</v>
      </c>
      <c r="L1273" s="3">
        <v>5</v>
      </c>
      <c r="M1273" s="5">
        <v>2.59</v>
      </c>
      <c r="N1273" s="3" t="s">
        <v>91</v>
      </c>
    </row>
    <row r="1274" spans="1:14" x14ac:dyDescent="0.25">
      <c r="A1274" s="3" t="s">
        <v>1377</v>
      </c>
      <c r="B1274" s="3">
        <v>62</v>
      </c>
      <c r="C1274" s="3" t="s">
        <v>106</v>
      </c>
      <c r="D1274" s="3" t="s">
        <v>19</v>
      </c>
      <c r="E1274" s="5">
        <v>11.99</v>
      </c>
      <c r="F1274" s="3">
        <v>7</v>
      </c>
      <c r="G1274" s="3" t="s">
        <v>89</v>
      </c>
      <c r="H1274" s="3" t="s">
        <v>85</v>
      </c>
      <c r="I1274" s="5">
        <v>8.99</v>
      </c>
      <c r="J1274" s="3">
        <v>0</v>
      </c>
      <c r="K1274" s="3" t="s">
        <v>108</v>
      </c>
      <c r="L1274" s="3">
        <v>2</v>
      </c>
      <c r="M1274" s="5">
        <v>1.5</v>
      </c>
      <c r="N1274" s="3" t="s">
        <v>104</v>
      </c>
    </row>
    <row r="1275" spans="1:14" x14ac:dyDescent="0.25">
      <c r="A1275" s="3" t="s">
        <v>1378</v>
      </c>
      <c r="B1275" s="3">
        <v>59</v>
      </c>
      <c r="C1275" s="3" t="s">
        <v>93</v>
      </c>
      <c r="D1275" s="3" t="s">
        <v>19</v>
      </c>
      <c r="E1275" s="5">
        <v>0.75</v>
      </c>
      <c r="F1275" s="3">
        <v>6</v>
      </c>
      <c r="G1275" s="3" t="s">
        <v>98</v>
      </c>
      <c r="H1275" s="3" t="s">
        <v>85</v>
      </c>
      <c r="I1275" s="5">
        <v>8.99</v>
      </c>
      <c r="J1275" s="3">
        <v>1</v>
      </c>
      <c r="K1275" s="3" t="s">
        <v>102</v>
      </c>
      <c r="L1275" s="3">
        <v>3</v>
      </c>
      <c r="M1275" s="5">
        <v>0.11</v>
      </c>
      <c r="N1275" s="3" t="s">
        <v>104</v>
      </c>
    </row>
    <row r="1276" spans="1:14" x14ac:dyDescent="0.25">
      <c r="A1276" s="3" t="s">
        <v>1379</v>
      </c>
      <c r="B1276" s="3">
        <v>55</v>
      </c>
      <c r="C1276" s="3" t="s">
        <v>83</v>
      </c>
      <c r="D1276" s="3" t="s">
        <v>21</v>
      </c>
      <c r="E1276" s="5">
        <v>3.19</v>
      </c>
      <c r="F1276" s="3">
        <v>45</v>
      </c>
      <c r="G1276" s="3" t="s">
        <v>114</v>
      </c>
      <c r="H1276" s="3" t="s">
        <v>90</v>
      </c>
      <c r="I1276" s="5">
        <v>13.99</v>
      </c>
      <c r="J1276" s="3">
        <v>1</v>
      </c>
      <c r="K1276" s="3" t="s">
        <v>86</v>
      </c>
      <c r="L1276" s="3">
        <v>2</v>
      </c>
      <c r="M1276" s="5">
        <v>7.0000000000000007E-2</v>
      </c>
      <c r="N1276" s="3" t="s">
        <v>112</v>
      </c>
    </row>
    <row r="1277" spans="1:14" x14ac:dyDescent="0.25">
      <c r="A1277" s="3" t="s">
        <v>1380</v>
      </c>
      <c r="B1277" s="3">
        <v>52</v>
      </c>
      <c r="C1277" s="3" t="s">
        <v>106</v>
      </c>
      <c r="D1277" s="3" t="s">
        <v>23</v>
      </c>
      <c r="E1277" s="5">
        <v>1.92</v>
      </c>
      <c r="F1277" s="3">
        <v>0</v>
      </c>
      <c r="G1277" s="3" t="s">
        <v>135</v>
      </c>
      <c r="H1277" s="3" t="s">
        <v>85</v>
      </c>
      <c r="I1277" s="5">
        <v>17.989999999999998</v>
      </c>
      <c r="J1277" s="3">
        <v>0</v>
      </c>
      <c r="K1277" s="3" t="s">
        <v>102</v>
      </c>
      <c r="L1277" s="3">
        <v>4</v>
      </c>
      <c r="M1277" s="5">
        <v>1.92</v>
      </c>
      <c r="N1277" s="3" t="s">
        <v>87</v>
      </c>
    </row>
    <row r="1278" spans="1:14" x14ac:dyDescent="0.25">
      <c r="A1278" s="3" t="s">
        <v>1381</v>
      </c>
      <c r="B1278" s="3">
        <v>26</v>
      </c>
      <c r="C1278" s="3" t="s">
        <v>106</v>
      </c>
      <c r="D1278" s="3" t="s">
        <v>19</v>
      </c>
      <c r="E1278" s="5">
        <v>2.04</v>
      </c>
      <c r="F1278" s="3">
        <v>59</v>
      </c>
      <c r="G1278" s="3" t="s">
        <v>114</v>
      </c>
      <c r="H1278" s="3" t="s">
        <v>111</v>
      </c>
      <c r="I1278" s="5">
        <v>8.99</v>
      </c>
      <c r="J1278" s="3">
        <v>1</v>
      </c>
      <c r="K1278" s="3" t="s">
        <v>126</v>
      </c>
      <c r="L1278" s="3">
        <v>5</v>
      </c>
      <c r="M1278" s="5">
        <v>0.03</v>
      </c>
      <c r="N1278" s="3" t="s">
        <v>96</v>
      </c>
    </row>
    <row r="1279" spans="1:14" x14ac:dyDescent="0.25">
      <c r="A1279" s="3" t="s">
        <v>1382</v>
      </c>
      <c r="B1279" s="3">
        <v>25</v>
      </c>
      <c r="C1279" s="3" t="s">
        <v>106</v>
      </c>
      <c r="D1279" s="3" t="s">
        <v>21</v>
      </c>
      <c r="E1279" s="5">
        <v>30.99</v>
      </c>
      <c r="F1279" s="3">
        <v>52</v>
      </c>
      <c r="G1279" s="3" t="s">
        <v>89</v>
      </c>
      <c r="H1279" s="3" t="s">
        <v>85</v>
      </c>
      <c r="I1279" s="5">
        <v>13.99</v>
      </c>
      <c r="J1279" s="3">
        <v>0</v>
      </c>
      <c r="K1279" s="3" t="s">
        <v>86</v>
      </c>
      <c r="L1279" s="3">
        <v>4</v>
      </c>
      <c r="M1279" s="5">
        <v>0.57999999999999996</v>
      </c>
      <c r="N1279" s="3" t="s">
        <v>99</v>
      </c>
    </row>
    <row r="1280" spans="1:14" x14ac:dyDescent="0.25">
      <c r="A1280" s="3" t="s">
        <v>1383</v>
      </c>
      <c r="B1280" s="3">
        <v>33</v>
      </c>
      <c r="C1280" s="3" t="s">
        <v>83</v>
      </c>
      <c r="D1280" s="3" t="s">
        <v>19</v>
      </c>
      <c r="E1280" s="5">
        <v>20.059999999999999</v>
      </c>
      <c r="F1280" s="3">
        <v>32</v>
      </c>
      <c r="G1280" s="3" t="s">
        <v>114</v>
      </c>
      <c r="H1280" s="3" t="s">
        <v>122</v>
      </c>
      <c r="I1280" s="5">
        <v>8.99</v>
      </c>
      <c r="J1280" s="3">
        <v>0</v>
      </c>
      <c r="K1280" s="3" t="s">
        <v>102</v>
      </c>
      <c r="L1280" s="3">
        <v>3</v>
      </c>
      <c r="M1280" s="5">
        <v>0.61</v>
      </c>
      <c r="N1280" s="3" t="s">
        <v>96</v>
      </c>
    </row>
    <row r="1281" spans="1:14" x14ac:dyDescent="0.25">
      <c r="A1281" s="3" t="s">
        <v>1384</v>
      </c>
      <c r="B1281" s="3">
        <v>40</v>
      </c>
      <c r="C1281" s="3" t="s">
        <v>93</v>
      </c>
      <c r="D1281" s="3" t="s">
        <v>23</v>
      </c>
      <c r="E1281" s="5">
        <v>3.91</v>
      </c>
      <c r="F1281" s="3">
        <v>53</v>
      </c>
      <c r="G1281" s="3" t="s">
        <v>89</v>
      </c>
      <c r="H1281" s="3" t="s">
        <v>90</v>
      </c>
      <c r="I1281" s="5">
        <v>17.989999999999998</v>
      </c>
      <c r="J1281" s="3">
        <v>1</v>
      </c>
      <c r="K1281" s="3" t="s">
        <v>108</v>
      </c>
      <c r="L1281" s="3">
        <v>4</v>
      </c>
      <c r="M1281" s="5">
        <v>7.0000000000000007E-2</v>
      </c>
      <c r="N1281" s="3" t="s">
        <v>87</v>
      </c>
    </row>
    <row r="1282" spans="1:14" x14ac:dyDescent="0.25">
      <c r="A1282" s="3" t="s">
        <v>1385</v>
      </c>
      <c r="B1282" s="3">
        <v>55</v>
      </c>
      <c r="C1282" s="3" t="s">
        <v>83</v>
      </c>
      <c r="D1282" s="3" t="s">
        <v>23</v>
      </c>
      <c r="E1282" s="5">
        <v>1.98</v>
      </c>
      <c r="F1282" s="3">
        <v>25</v>
      </c>
      <c r="G1282" s="3" t="s">
        <v>114</v>
      </c>
      <c r="H1282" s="3" t="s">
        <v>90</v>
      </c>
      <c r="I1282" s="5">
        <v>17.989999999999998</v>
      </c>
      <c r="J1282" s="3">
        <v>1</v>
      </c>
      <c r="K1282" s="3" t="s">
        <v>86</v>
      </c>
      <c r="L1282" s="3">
        <v>2</v>
      </c>
      <c r="M1282" s="5">
        <v>0.08</v>
      </c>
      <c r="N1282" s="3" t="s">
        <v>104</v>
      </c>
    </row>
    <row r="1283" spans="1:14" x14ac:dyDescent="0.25">
      <c r="A1283" s="3" t="s">
        <v>1386</v>
      </c>
      <c r="B1283" s="3">
        <v>67</v>
      </c>
      <c r="C1283" s="3" t="s">
        <v>93</v>
      </c>
      <c r="D1283" s="3" t="s">
        <v>19</v>
      </c>
      <c r="E1283" s="5">
        <v>5.74</v>
      </c>
      <c r="F1283" s="3">
        <v>1</v>
      </c>
      <c r="G1283" s="3" t="s">
        <v>84</v>
      </c>
      <c r="H1283" s="3" t="s">
        <v>111</v>
      </c>
      <c r="I1283" s="5">
        <v>8.99</v>
      </c>
      <c r="J1283" s="3">
        <v>0</v>
      </c>
      <c r="K1283" s="3" t="s">
        <v>126</v>
      </c>
      <c r="L1283" s="3">
        <v>5</v>
      </c>
      <c r="M1283" s="5">
        <v>2.87</v>
      </c>
      <c r="N1283" s="3" t="s">
        <v>96</v>
      </c>
    </row>
    <row r="1284" spans="1:14" x14ac:dyDescent="0.25">
      <c r="A1284" s="3" t="s">
        <v>1387</v>
      </c>
      <c r="B1284" s="3">
        <v>62</v>
      </c>
      <c r="C1284" s="3" t="s">
        <v>93</v>
      </c>
      <c r="D1284" s="3" t="s">
        <v>19</v>
      </c>
      <c r="E1284" s="5">
        <v>1.04</v>
      </c>
      <c r="F1284" s="3">
        <v>16</v>
      </c>
      <c r="G1284" s="3" t="s">
        <v>135</v>
      </c>
      <c r="H1284" s="3" t="s">
        <v>90</v>
      </c>
      <c r="I1284" s="5">
        <v>8.99</v>
      </c>
      <c r="J1284" s="3">
        <v>1</v>
      </c>
      <c r="K1284" s="3" t="s">
        <v>126</v>
      </c>
      <c r="L1284" s="3">
        <v>5</v>
      </c>
      <c r="M1284" s="5">
        <v>0.06</v>
      </c>
      <c r="N1284" s="3" t="s">
        <v>112</v>
      </c>
    </row>
    <row r="1285" spans="1:14" x14ac:dyDescent="0.25">
      <c r="A1285" s="3" t="s">
        <v>1388</v>
      </c>
      <c r="B1285" s="3">
        <v>69</v>
      </c>
      <c r="C1285" s="3" t="s">
        <v>93</v>
      </c>
      <c r="D1285" s="3" t="s">
        <v>21</v>
      </c>
      <c r="E1285" s="5">
        <v>3.47</v>
      </c>
      <c r="F1285" s="3">
        <v>58</v>
      </c>
      <c r="G1285" s="3" t="s">
        <v>114</v>
      </c>
      <c r="H1285" s="3" t="s">
        <v>111</v>
      </c>
      <c r="I1285" s="5">
        <v>13.99</v>
      </c>
      <c r="J1285" s="3">
        <v>1</v>
      </c>
      <c r="K1285" s="3" t="s">
        <v>86</v>
      </c>
      <c r="L1285" s="3">
        <v>3</v>
      </c>
      <c r="M1285" s="5">
        <v>0.06</v>
      </c>
      <c r="N1285" s="3" t="s">
        <v>112</v>
      </c>
    </row>
    <row r="1286" spans="1:14" x14ac:dyDescent="0.25">
      <c r="A1286" s="3" t="s">
        <v>1389</v>
      </c>
      <c r="B1286" s="3">
        <v>53</v>
      </c>
      <c r="C1286" s="3" t="s">
        <v>93</v>
      </c>
      <c r="D1286" s="3" t="s">
        <v>23</v>
      </c>
      <c r="E1286" s="5">
        <v>10.75</v>
      </c>
      <c r="F1286" s="3">
        <v>48</v>
      </c>
      <c r="G1286" s="3" t="s">
        <v>114</v>
      </c>
      <c r="H1286" s="3" t="s">
        <v>90</v>
      </c>
      <c r="I1286" s="5">
        <v>17.989999999999998</v>
      </c>
      <c r="J1286" s="3">
        <v>0</v>
      </c>
      <c r="K1286" s="3" t="s">
        <v>108</v>
      </c>
      <c r="L1286" s="3">
        <v>4</v>
      </c>
      <c r="M1286" s="5">
        <v>0.22</v>
      </c>
      <c r="N1286" s="3" t="s">
        <v>91</v>
      </c>
    </row>
    <row r="1287" spans="1:14" x14ac:dyDescent="0.25">
      <c r="A1287" s="3" t="s">
        <v>1390</v>
      </c>
      <c r="B1287" s="3">
        <v>20</v>
      </c>
      <c r="C1287" s="3" t="s">
        <v>106</v>
      </c>
      <c r="D1287" s="3" t="s">
        <v>19</v>
      </c>
      <c r="E1287" s="5">
        <v>14.05</v>
      </c>
      <c r="F1287" s="3">
        <v>12</v>
      </c>
      <c r="G1287" s="3" t="s">
        <v>94</v>
      </c>
      <c r="H1287" s="3" t="s">
        <v>90</v>
      </c>
      <c r="I1287" s="5">
        <v>8.99</v>
      </c>
      <c r="J1287" s="3">
        <v>0</v>
      </c>
      <c r="K1287" s="3" t="s">
        <v>86</v>
      </c>
      <c r="L1287" s="3">
        <v>2</v>
      </c>
      <c r="M1287" s="5">
        <v>1.08</v>
      </c>
      <c r="N1287" s="3" t="s">
        <v>104</v>
      </c>
    </row>
    <row r="1288" spans="1:14" x14ac:dyDescent="0.25">
      <c r="A1288" s="3" t="s">
        <v>1391</v>
      </c>
      <c r="B1288" s="3">
        <v>60</v>
      </c>
      <c r="C1288" s="3" t="s">
        <v>106</v>
      </c>
      <c r="D1288" s="3" t="s">
        <v>23</v>
      </c>
      <c r="E1288" s="5">
        <v>10.71</v>
      </c>
      <c r="F1288" s="3">
        <v>53</v>
      </c>
      <c r="G1288" s="3" t="s">
        <v>114</v>
      </c>
      <c r="H1288" s="3" t="s">
        <v>120</v>
      </c>
      <c r="I1288" s="5">
        <v>17.989999999999998</v>
      </c>
      <c r="J1288" s="3">
        <v>1</v>
      </c>
      <c r="K1288" s="3" t="s">
        <v>126</v>
      </c>
      <c r="L1288" s="3">
        <v>1</v>
      </c>
      <c r="M1288" s="5">
        <v>0.2</v>
      </c>
      <c r="N1288" s="3" t="s">
        <v>117</v>
      </c>
    </row>
    <row r="1289" spans="1:14" x14ac:dyDescent="0.25">
      <c r="A1289" s="3" t="s">
        <v>1392</v>
      </c>
      <c r="B1289" s="3">
        <v>56</v>
      </c>
      <c r="C1289" s="3" t="s">
        <v>83</v>
      </c>
      <c r="D1289" s="3" t="s">
        <v>19</v>
      </c>
      <c r="E1289" s="5">
        <v>4.78</v>
      </c>
      <c r="F1289" s="3">
        <v>51</v>
      </c>
      <c r="G1289" s="3" t="s">
        <v>98</v>
      </c>
      <c r="H1289" s="3" t="s">
        <v>120</v>
      </c>
      <c r="I1289" s="5">
        <v>8.99</v>
      </c>
      <c r="J1289" s="3">
        <v>1</v>
      </c>
      <c r="K1289" s="3" t="s">
        <v>86</v>
      </c>
      <c r="L1289" s="3">
        <v>1</v>
      </c>
      <c r="M1289" s="5">
        <v>0.09</v>
      </c>
      <c r="N1289" s="3" t="s">
        <v>104</v>
      </c>
    </row>
    <row r="1290" spans="1:14" x14ac:dyDescent="0.25">
      <c r="A1290" s="3" t="s">
        <v>1393</v>
      </c>
      <c r="B1290" s="3">
        <v>65</v>
      </c>
      <c r="C1290" s="3" t="s">
        <v>83</v>
      </c>
      <c r="D1290" s="3" t="s">
        <v>23</v>
      </c>
      <c r="E1290" s="5">
        <v>4.1100000000000003</v>
      </c>
      <c r="F1290" s="3">
        <v>41</v>
      </c>
      <c r="G1290" s="3" t="s">
        <v>94</v>
      </c>
      <c r="H1290" s="3" t="s">
        <v>90</v>
      </c>
      <c r="I1290" s="5">
        <v>17.989999999999998</v>
      </c>
      <c r="J1290" s="3">
        <v>1</v>
      </c>
      <c r="K1290" s="3" t="s">
        <v>86</v>
      </c>
      <c r="L1290" s="3">
        <v>2</v>
      </c>
      <c r="M1290" s="5">
        <v>0.1</v>
      </c>
      <c r="N1290" s="3" t="s">
        <v>96</v>
      </c>
    </row>
    <row r="1291" spans="1:14" x14ac:dyDescent="0.25">
      <c r="A1291" s="3" t="s">
        <v>1394</v>
      </c>
      <c r="B1291" s="3">
        <v>67</v>
      </c>
      <c r="C1291" s="3" t="s">
        <v>106</v>
      </c>
      <c r="D1291" s="3" t="s">
        <v>19</v>
      </c>
      <c r="E1291" s="5">
        <v>6.47</v>
      </c>
      <c r="F1291" s="3">
        <v>47</v>
      </c>
      <c r="G1291" s="3" t="s">
        <v>89</v>
      </c>
      <c r="H1291" s="3" t="s">
        <v>85</v>
      </c>
      <c r="I1291" s="5">
        <v>8.99</v>
      </c>
      <c r="J1291" s="3">
        <v>1</v>
      </c>
      <c r="K1291" s="3" t="s">
        <v>108</v>
      </c>
      <c r="L1291" s="3">
        <v>2</v>
      </c>
      <c r="M1291" s="5">
        <v>0.13</v>
      </c>
      <c r="N1291" s="3" t="s">
        <v>91</v>
      </c>
    </row>
    <row r="1292" spans="1:14" x14ac:dyDescent="0.25">
      <c r="A1292" s="3" t="s">
        <v>1395</v>
      </c>
      <c r="B1292" s="3">
        <v>58</v>
      </c>
      <c r="C1292" s="3" t="s">
        <v>83</v>
      </c>
      <c r="D1292" s="3" t="s">
        <v>19</v>
      </c>
      <c r="E1292" s="5">
        <v>10.29</v>
      </c>
      <c r="F1292" s="3">
        <v>26</v>
      </c>
      <c r="G1292" s="3" t="s">
        <v>114</v>
      </c>
      <c r="H1292" s="3" t="s">
        <v>90</v>
      </c>
      <c r="I1292" s="5">
        <v>8.99</v>
      </c>
      <c r="J1292" s="3">
        <v>1</v>
      </c>
      <c r="K1292" s="3" t="s">
        <v>108</v>
      </c>
      <c r="L1292" s="3">
        <v>1</v>
      </c>
      <c r="M1292" s="5">
        <v>0.38</v>
      </c>
      <c r="N1292" s="3" t="s">
        <v>104</v>
      </c>
    </row>
    <row r="1293" spans="1:14" x14ac:dyDescent="0.25">
      <c r="A1293" s="3" t="s">
        <v>1396</v>
      </c>
      <c r="B1293" s="3">
        <v>65</v>
      </c>
      <c r="C1293" s="3" t="s">
        <v>93</v>
      </c>
      <c r="D1293" s="3" t="s">
        <v>19</v>
      </c>
      <c r="E1293" s="5">
        <v>10.17</v>
      </c>
      <c r="F1293" s="3">
        <v>19</v>
      </c>
      <c r="G1293" s="3" t="s">
        <v>94</v>
      </c>
      <c r="H1293" s="3" t="s">
        <v>90</v>
      </c>
      <c r="I1293" s="5">
        <v>8.99</v>
      </c>
      <c r="J1293" s="3">
        <v>0</v>
      </c>
      <c r="K1293" s="3" t="s">
        <v>102</v>
      </c>
      <c r="L1293" s="3">
        <v>5</v>
      </c>
      <c r="M1293" s="5">
        <v>0.51</v>
      </c>
      <c r="N1293" s="3" t="s">
        <v>117</v>
      </c>
    </row>
    <row r="1294" spans="1:14" x14ac:dyDescent="0.25">
      <c r="A1294" s="3" t="s">
        <v>1397</v>
      </c>
      <c r="B1294" s="3">
        <v>63</v>
      </c>
      <c r="C1294" s="3" t="s">
        <v>93</v>
      </c>
      <c r="D1294" s="3" t="s">
        <v>19</v>
      </c>
      <c r="E1294" s="5">
        <v>22.9</v>
      </c>
      <c r="F1294" s="3">
        <v>11</v>
      </c>
      <c r="G1294" s="3" t="s">
        <v>89</v>
      </c>
      <c r="H1294" s="3" t="s">
        <v>85</v>
      </c>
      <c r="I1294" s="5">
        <v>8.99</v>
      </c>
      <c r="J1294" s="3">
        <v>0</v>
      </c>
      <c r="K1294" s="3" t="s">
        <v>126</v>
      </c>
      <c r="L1294" s="3">
        <v>1</v>
      </c>
      <c r="M1294" s="5">
        <v>1.91</v>
      </c>
      <c r="N1294" s="3" t="s">
        <v>104</v>
      </c>
    </row>
    <row r="1295" spans="1:14" x14ac:dyDescent="0.25">
      <c r="A1295" s="3" t="s">
        <v>1398</v>
      </c>
      <c r="B1295" s="3">
        <v>38</v>
      </c>
      <c r="C1295" s="3" t="s">
        <v>83</v>
      </c>
      <c r="D1295" s="3" t="s">
        <v>23</v>
      </c>
      <c r="E1295" s="5">
        <v>8.36</v>
      </c>
      <c r="F1295" s="3">
        <v>1</v>
      </c>
      <c r="G1295" s="3" t="s">
        <v>114</v>
      </c>
      <c r="H1295" s="3" t="s">
        <v>85</v>
      </c>
      <c r="I1295" s="5">
        <v>17.989999999999998</v>
      </c>
      <c r="J1295" s="3">
        <v>0</v>
      </c>
      <c r="K1295" s="3" t="s">
        <v>86</v>
      </c>
      <c r="L1295" s="3">
        <v>2</v>
      </c>
      <c r="M1295" s="5">
        <v>4.18</v>
      </c>
      <c r="N1295" s="3" t="s">
        <v>96</v>
      </c>
    </row>
    <row r="1296" spans="1:14" x14ac:dyDescent="0.25">
      <c r="A1296" s="3" t="s">
        <v>1399</v>
      </c>
      <c r="B1296" s="3">
        <v>31</v>
      </c>
      <c r="C1296" s="3" t="s">
        <v>106</v>
      </c>
      <c r="D1296" s="3" t="s">
        <v>19</v>
      </c>
      <c r="E1296" s="5">
        <v>11.96</v>
      </c>
      <c r="F1296" s="3">
        <v>6</v>
      </c>
      <c r="G1296" s="3" t="s">
        <v>84</v>
      </c>
      <c r="H1296" s="3" t="s">
        <v>111</v>
      </c>
      <c r="I1296" s="5">
        <v>8.99</v>
      </c>
      <c r="J1296" s="3">
        <v>0</v>
      </c>
      <c r="K1296" s="3" t="s">
        <v>108</v>
      </c>
      <c r="L1296" s="3">
        <v>4</v>
      </c>
      <c r="M1296" s="5">
        <v>1.71</v>
      </c>
      <c r="N1296" s="3" t="s">
        <v>91</v>
      </c>
    </row>
    <row r="1297" spans="1:14" x14ac:dyDescent="0.25">
      <c r="A1297" s="3" t="s">
        <v>1400</v>
      </c>
      <c r="B1297" s="3">
        <v>23</v>
      </c>
      <c r="C1297" s="3" t="s">
        <v>83</v>
      </c>
      <c r="D1297" s="3" t="s">
        <v>21</v>
      </c>
      <c r="E1297" s="5">
        <v>3.04</v>
      </c>
      <c r="F1297" s="3">
        <v>48</v>
      </c>
      <c r="G1297" s="3" t="s">
        <v>89</v>
      </c>
      <c r="H1297" s="3" t="s">
        <v>122</v>
      </c>
      <c r="I1297" s="5">
        <v>13.99</v>
      </c>
      <c r="J1297" s="3">
        <v>1</v>
      </c>
      <c r="K1297" s="3" t="s">
        <v>95</v>
      </c>
      <c r="L1297" s="3">
        <v>2</v>
      </c>
      <c r="M1297" s="5">
        <v>0.06</v>
      </c>
      <c r="N1297" s="3" t="s">
        <v>99</v>
      </c>
    </row>
    <row r="1298" spans="1:14" x14ac:dyDescent="0.25">
      <c r="A1298" s="3" t="s">
        <v>1401</v>
      </c>
      <c r="B1298" s="3">
        <v>27</v>
      </c>
      <c r="C1298" s="3" t="s">
        <v>93</v>
      </c>
      <c r="D1298" s="3" t="s">
        <v>21</v>
      </c>
      <c r="E1298" s="5">
        <v>0.21</v>
      </c>
      <c r="F1298" s="3">
        <v>44</v>
      </c>
      <c r="G1298" s="3" t="s">
        <v>84</v>
      </c>
      <c r="H1298" s="3" t="s">
        <v>90</v>
      </c>
      <c r="I1298" s="5">
        <v>13.99</v>
      </c>
      <c r="J1298" s="3">
        <v>1</v>
      </c>
      <c r="K1298" s="3" t="s">
        <v>86</v>
      </c>
      <c r="L1298" s="3">
        <v>3</v>
      </c>
      <c r="M1298" s="5">
        <v>0</v>
      </c>
      <c r="N1298" s="3" t="s">
        <v>117</v>
      </c>
    </row>
    <row r="1299" spans="1:14" x14ac:dyDescent="0.25">
      <c r="A1299" s="3" t="s">
        <v>1402</v>
      </c>
      <c r="B1299" s="3">
        <v>46</v>
      </c>
      <c r="C1299" s="3" t="s">
        <v>93</v>
      </c>
      <c r="D1299" s="3" t="s">
        <v>19</v>
      </c>
      <c r="E1299" s="5">
        <v>5.62</v>
      </c>
      <c r="F1299" s="3">
        <v>58</v>
      </c>
      <c r="G1299" s="3" t="s">
        <v>89</v>
      </c>
      <c r="H1299" s="3" t="s">
        <v>90</v>
      </c>
      <c r="I1299" s="5">
        <v>8.99</v>
      </c>
      <c r="J1299" s="3">
        <v>1</v>
      </c>
      <c r="K1299" s="3" t="s">
        <v>108</v>
      </c>
      <c r="L1299" s="3">
        <v>4</v>
      </c>
      <c r="M1299" s="5">
        <v>0.1</v>
      </c>
      <c r="N1299" s="3" t="s">
        <v>117</v>
      </c>
    </row>
    <row r="1300" spans="1:14" x14ac:dyDescent="0.25">
      <c r="A1300" s="3" t="s">
        <v>1403</v>
      </c>
      <c r="B1300" s="3">
        <v>62</v>
      </c>
      <c r="C1300" s="3" t="s">
        <v>106</v>
      </c>
      <c r="D1300" s="3" t="s">
        <v>19</v>
      </c>
      <c r="E1300" s="5">
        <v>14.73</v>
      </c>
      <c r="F1300" s="3">
        <v>23</v>
      </c>
      <c r="G1300" s="3" t="s">
        <v>84</v>
      </c>
      <c r="H1300" s="3" t="s">
        <v>120</v>
      </c>
      <c r="I1300" s="5">
        <v>8.99</v>
      </c>
      <c r="J1300" s="3">
        <v>0</v>
      </c>
      <c r="K1300" s="3" t="s">
        <v>95</v>
      </c>
      <c r="L1300" s="3">
        <v>1</v>
      </c>
      <c r="M1300" s="5">
        <v>0.61</v>
      </c>
      <c r="N1300" s="3" t="s">
        <v>104</v>
      </c>
    </row>
    <row r="1301" spans="1:14" x14ac:dyDescent="0.25">
      <c r="A1301" s="3" t="s">
        <v>1404</v>
      </c>
      <c r="B1301" s="3">
        <v>25</v>
      </c>
      <c r="C1301" s="3" t="s">
        <v>93</v>
      </c>
      <c r="D1301" s="3" t="s">
        <v>19</v>
      </c>
      <c r="E1301" s="5">
        <v>21.23</v>
      </c>
      <c r="F1301" s="3">
        <v>10</v>
      </c>
      <c r="G1301" s="3" t="s">
        <v>84</v>
      </c>
      <c r="H1301" s="3" t="s">
        <v>111</v>
      </c>
      <c r="I1301" s="5">
        <v>8.99</v>
      </c>
      <c r="J1301" s="3">
        <v>0</v>
      </c>
      <c r="K1301" s="3" t="s">
        <v>102</v>
      </c>
      <c r="L1301" s="3">
        <v>1</v>
      </c>
      <c r="M1301" s="5">
        <v>1.93</v>
      </c>
      <c r="N1301" s="3" t="s">
        <v>99</v>
      </c>
    </row>
    <row r="1302" spans="1:14" x14ac:dyDescent="0.25">
      <c r="A1302" s="3" t="s">
        <v>1405</v>
      </c>
      <c r="B1302" s="3">
        <v>24</v>
      </c>
      <c r="C1302" s="3" t="s">
        <v>93</v>
      </c>
      <c r="D1302" s="3" t="s">
        <v>23</v>
      </c>
      <c r="E1302" s="5">
        <v>0.65</v>
      </c>
      <c r="F1302" s="3">
        <v>34</v>
      </c>
      <c r="G1302" s="3" t="s">
        <v>84</v>
      </c>
      <c r="H1302" s="3" t="s">
        <v>90</v>
      </c>
      <c r="I1302" s="5">
        <v>17.989999999999998</v>
      </c>
      <c r="J1302" s="3">
        <v>1</v>
      </c>
      <c r="K1302" s="3" t="s">
        <v>86</v>
      </c>
      <c r="L1302" s="3">
        <v>4</v>
      </c>
      <c r="M1302" s="5">
        <v>0.02</v>
      </c>
      <c r="N1302" s="3" t="s">
        <v>96</v>
      </c>
    </row>
    <row r="1303" spans="1:14" x14ac:dyDescent="0.25">
      <c r="A1303" s="3" t="s">
        <v>1406</v>
      </c>
      <c r="B1303" s="3">
        <v>18</v>
      </c>
      <c r="C1303" s="3" t="s">
        <v>83</v>
      </c>
      <c r="D1303" s="3" t="s">
        <v>23</v>
      </c>
      <c r="E1303" s="5">
        <v>17.010000000000002</v>
      </c>
      <c r="F1303" s="3">
        <v>43</v>
      </c>
      <c r="G1303" s="3" t="s">
        <v>114</v>
      </c>
      <c r="H1303" s="3" t="s">
        <v>120</v>
      </c>
      <c r="I1303" s="5">
        <v>17.989999999999998</v>
      </c>
      <c r="J1303" s="3">
        <v>1</v>
      </c>
      <c r="K1303" s="3" t="s">
        <v>108</v>
      </c>
      <c r="L1303" s="3">
        <v>2</v>
      </c>
      <c r="M1303" s="5">
        <v>0.39</v>
      </c>
      <c r="N1303" s="3" t="s">
        <v>96</v>
      </c>
    </row>
    <row r="1304" spans="1:14" x14ac:dyDescent="0.25">
      <c r="A1304" s="3" t="s">
        <v>1407</v>
      </c>
      <c r="B1304" s="3">
        <v>45</v>
      </c>
      <c r="C1304" s="3" t="s">
        <v>93</v>
      </c>
      <c r="D1304" s="3" t="s">
        <v>23</v>
      </c>
      <c r="E1304" s="5">
        <v>15.57</v>
      </c>
      <c r="F1304" s="3">
        <v>24</v>
      </c>
      <c r="G1304" s="3" t="s">
        <v>89</v>
      </c>
      <c r="H1304" s="3" t="s">
        <v>90</v>
      </c>
      <c r="I1304" s="5">
        <v>17.989999999999998</v>
      </c>
      <c r="J1304" s="3">
        <v>0</v>
      </c>
      <c r="K1304" s="3" t="s">
        <v>126</v>
      </c>
      <c r="L1304" s="3">
        <v>4</v>
      </c>
      <c r="M1304" s="5">
        <v>0.62</v>
      </c>
      <c r="N1304" s="3" t="s">
        <v>117</v>
      </c>
    </row>
    <row r="1305" spans="1:14" x14ac:dyDescent="0.25">
      <c r="A1305" s="3" t="s">
        <v>1408</v>
      </c>
      <c r="B1305" s="3">
        <v>39</v>
      </c>
      <c r="C1305" s="3" t="s">
        <v>83</v>
      </c>
      <c r="D1305" s="3" t="s">
        <v>19</v>
      </c>
      <c r="E1305" s="5">
        <v>1.28</v>
      </c>
      <c r="F1305" s="3">
        <v>39</v>
      </c>
      <c r="G1305" s="3" t="s">
        <v>114</v>
      </c>
      <c r="H1305" s="3" t="s">
        <v>120</v>
      </c>
      <c r="I1305" s="5">
        <v>8.99</v>
      </c>
      <c r="J1305" s="3">
        <v>1</v>
      </c>
      <c r="K1305" s="3" t="s">
        <v>126</v>
      </c>
      <c r="L1305" s="3">
        <v>5</v>
      </c>
      <c r="M1305" s="5">
        <v>0.03</v>
      </c>
      <c r="N1305" s="3" t="s">
        <v>117</v>
      </c>
    </row>
    <row r="1306" spans="1:14" x14ac:dyDescent="0.25">
      <c r="A1306" s="3" t="s">
        <v>1409</v>
      </c>
      <c r="B1306" s="3">
        <v>27</v>
      </c>
      <c r="C1306" s="3" t="s">
        <v>106</v>
      </c>
      <c r="D1306" s="3" t="s">
        <v>23</v>
      </c>
      <c r="E1306" s="5">
        <v>2.95</v>
      </c>
      <c r="F1306" s="3">
        <v>30</v>
      </c>
      <c r="G1306" s="3" t="s">
        <v>114</v>
      </c>
      <c r="H1306" s="3" t="s">
        <v>120</v>
      </c>
      <c r="I1306" s="5">
        <v>17.989999999999998</v>
      </c>
      <c r="J1306" s="3">
        <v>1</v>
      </c>
      <c r="K1306" s="3" t="s">
        <v>108</v>
      </c>
      <c r="L1306" s="3">
        <v>2</v>
      </c>
      <c r="M1306" s="5">
        <v>0.1</v>
      </c>
      <c r="N1306" s="3" t="s">
        <v>99</v>
      </c>
    </row>
    <row r="1307" spans="1:14" x14ac:dyDescent="0.25">
      <c r="A1307" s="3" t="s">
        <v>1410</v>
      </c>
      <c r="B1307" s="3">
        <v>33</v>
      </c>
      <c r="C1307" s="3" t="s">
        <v>93</v>
      </c>
      <c r="D1307" s="3" t="s">
        <v>19</v>
      </c>
      <c r="E1307" s="5">
        <v>21.76</v>
      </c>
      <c r="F1307" s="3">
        <v>33</v>
      </c>
      <c r="G1307" s="3" t="s">
        <v>94</v>
      </c>
      <c r="H1307" s="3" t="s">
        <v>111</v>
      </c>
      <c r="I1307" s="5">
        <v>8.99</v>
      </c>
      <c r="J1307" s="3">
        <v>0</v>
      </c>
      <c r="K1307" s="3" t="s">
        <v>95</v>
      </c>
      <c r="L1307" s="3">
        <v>4</v>
      </c>
      <c r="M1307" s="5">
        <v>0.64</v>
      </c>
      <c r="N1307" s="3" t="s">
        <v>87</v>
      </c>
    </row>
    <row r="1308" spans="1:14" x14ac:dyDescent="0.25">
      <c r="A1308" s="3" t="s">
        <v>1411</v>
      </c>
      <c r="B1308" s="3">
        <v>57</v>
      </c>
      <c r="C1308" s="3" t="s">
        <v>106</v>
      </c>
      <c r="D1308" s="3" t="s">
        <v>23</v>
      </c>
      <c r="E1308" s="5">
        <v>16.850000000000001</v>
      </c>
      <c r="F1308" s="3">
        <v>33</v>
      </c>
      <c r="G1308" s="3" t="s">
        <v>98</v>
      </c>
      <c r="H1308" s="3" t="s">
        <v>111</v>
      </c>
      <c r="I1308" s="5">
        <v>17.989999999999998</v>
      </c>
      <c r="J1308" s="3">
        <v>1</v>
      </c>
      <c r="K1308" s="3" t="s">
        <v>86</v>
      </c>
      <c r="L1308" s="3">
        <v>1</v>
      </c>
      <c r="M1308" s="5">
        <v>0.5</v>
      </c>
      <c r="N1308" s="3" t="s">
        <v>99</v>
      </c>
    </row>
    <row r="1309" spans="1:14" x14ac:dyDescent="0.25">
      <c r="A1309" s="3" t="s">
        <v>1412</v>
      </c>
      <c r="B1309" s="3">
        <v>32</v>
      </c>
      <c r="C1309" s="3" t="s">
        <v>106</v>
      </c>
      <c r="D1309" s="3" t="s">
        <v>23</v>
      </c>
      <c r="E1309" s="5">
        <v>19.63</v>
      </c>
      <c r="F1309" s="3">
        <v>18</v>
      </c>
      <c r="G1309" s="3" t="s">
        <v>94</v>
      </c>
      <c r="H1309" s="3" t="s">
        <v>111</v>
      </c>
      <c r="I1309" s="5">
        <v>17.989999999999998</v>
      </c>
      <c r="J1309" s="3">
        <v>0</v>
      </c>
      <c r="K1309" s="3" t="s">
        <v>95</v>
      </c>
      <c r="L1309" s="3">
        <v>5</v>
      </c>
      <c r="M1309" s="5">
        <v>1.03</v>
      </c>
      <c r="N1309" s="3" t="s">
        <v>99</v>
      </c>
    </row>
    <row r="1310" spans="1:14" x14ac:dyDescent="0.25">
      <c r="A1310" s="3" t="s">
        <v>1413</v>
      </c>
      <c r="B1310" s="3">
        <v>42</v>
      </c>
      <c r="C1310" s="3" t="s">
        <v>93</v>
      </c>
      <c r="D1310" s="3" t="s">
        <v>19</v>
      </c>
      <c r="E1310" s="5">
        <v>23.89</v>
      </c>
      <c r="F1310" s="3">
        <v>18</v>
      </c>
      <c r="G1310" s="3" t="s">
        <v>98</v>
      </c>
      <c r="H1310" s="3" t="s">
        <v>90</v>
      </c>
      <c r="I1310" s="5">
        <v>8.99</v>
      </c>
      <c r="J1310" s="3">
        <v>0</v>
      </c>
      <c r="K1310" s="3" t="s">
        <v>95</v>
      </c>
      <c r="L1310" s="3">
        <v>4</v>
      </c>
      <c r="M1310" s="5">
        <v>1.26</v>
      </c>
      <c r="N1310" s="3" t="s">
        <v>99</v>
      </c>
    </row>
    <row r="1311" spans="1:14" x14ac:dyDescent="0.25">
      <c r="A1311" s="3" t="s">
        <v>1414</v>
      </c>
      <c r="B1311" s="3">
        <v>63</v>
      </c>
      <c r="C1311" s="3" t="s">
        <v>93</v>
      </c>
      <c r="D1311" s="3" t="s">
        <v>19</v>
      </c>
      <c r="E1311" s="5">
        <v>2.95</v>
      </c>
      <c r="F1311" s="3">
        <v>41</v>
      </c>
      <c r="G1311" s="3" t="s">
        <v>114</v>
      </c>
      <c r="H1311" s="3" t="s">
        <v>111</v>
      </c>
      <c r="I1311" s="5">
        <v>8.99</v>
      </c>
      <c r="J1311" s="3">
        <v>1</v>
      </c>
      <c r="K1311" s="3" t="s">
        <v>108</v>
      </c>
      <c r="L1311" s="3">
        <v>2</v>
      </c>
      <c r="M1311" s="5">
        <v>7.0000000000000007E-2</v>
      </c>
      <c r="N1311" s="3" t="s">
        <v>104</v>
      </c>
    </row>
    <row r="1312" spans="1:14" x14ac:dyDescent="0.25">
      <c r="A1312" s="3" t="s">
        <v>1415</v>
      </c>
      <c r="B1312" s="3">
        <v>61</v>
      </c>
      <c r="C1312" s="3" t="s">
        <v>83</v>
      </c>
      <c r="D1312" s="3" t="s">
        <v>19</v>
      </c>
      <c r="E1312" s="5">
        <v>30.44</v>
      </c>
      <c r="F1312" s="3">
        <v>60</v>
      </c>
      <c r="G1312" s="3" t="s">
        <v>98</v>
      </c>
      <c r="H1312" s="3" t="s">
        <v>122</v>
      </c>
      <c r="I1312" s="5">
        <v>8.99</v>
      </c>
      <c r="J1312" s="3">
        <v>0</v>
      </c>
      <c r="K1312" s="3" t="s">
        <v>86</v>
      </c>
      <c r="L1312" s="3">
        <v>2</v>
      </c>
      <c r="M1312" s="5">
        <v>0.5</v>
      </c>
      <c r="N1312" s="3" t="s">
        <v>99</v>
      </c>
    </row>
    <row r="1313" spans="1:14" x14ac:dyDescent="0.25">
      <c r="A1313" s="3" t="s">
        <v>1416</v>
      </c>
      <c r="B1313" s="3">
        <v>67</v>
      </c>
      <c r="C1313" s="3" t="s">
        <v>106</v>
      </c>
      <c r="D1313" s="3" t="s">
        <v>23</v>
      </c>
      <c r="E1313" s="5">
        <v>4.7699999999999996</v>
      </c>
      <c r="F1313" s="3">
        <v>30</v>
      </c>
      <c r="G1313" s="3" t="s">
        <v>135</v>
      </c>
      <c r="H1313" s="3" t="s">
        <v>120</v>
      </c>
      <c r="I1313" s="5">
        <v>17.989999999999998</v>
      </c>
      <c r="J1313" s="3">
        <v>1</v>
      </c>
      <c r="K1313" s="3" t="s">
        <v>102</v>
      </c>
      <c r="L1313" s="3">
        <v>1</v>
      </c>
      <c r="M1313" s="5">
        <v>0.15</v>
      </c>
      <c r="N1313" s="3" t="s">
        <v>87</v>
      </c>
    </row>
    <row r="1314" spans="1:14" x14ac:dyDescent="0.25">
      <c r="A1314" s="3" t="s">
        <v>1417</v>
      </c>
      <c r="B1314" s="3">
        <v>46</v>
      </c>
      <c r="C1314" s="3" t="s">
        <v>83</v>
      </c>
      <c r="D1314" s="3" t="s">
        <v>21</v>
      </c>
      <c r="E1314" s="5">
        <v>20.57</v>
      </c>
      <c r="F1314" s="3">
        <v>43</v>
      </c>
      <c r="G1314" s="3" t="s">
        <v>94</v>
      </c>
      <c r="H1314" s="3" t="s">
        <v>90</v>
      </c>
      <c r="I1314" s="5">
        <v>13.99</v>
      </c>
      <c r="J1314" s="3">
        <v>0</v>
      </c>
      <c r="K1314" s="3" t="s">
        <v>126</v>
      </c>
      <c r="L1314" s="3">
        <v>3</v>
      </c>
      <c r="M1314" s="5">
        <v>0.47</v>
      </c>
      <c r="N1314" s="3" t="s">
        <v>96</v>
      </c>
    </row>
    <row r="1315" spans="1:14" x14ac:dyDescent="0.25">
      <c r="A1315" s="3" t="s">
        <v>1418</v>
      </c>
      <c r="B1315" s="3">
        <v>23</v>
      </c>
      <c r="C1315" s="3" t="s">
        <v>93</v>
      </c>
      <c r="D1315" s="3" t="s">
        <v>23</v>
      </c>
      <c r="E1315" s="5">
        <v>4.03</v>
      </c>
      <c r="F1315" s="3">
        <v>3</v>
      </c>
      <c r="G1315" s="3" t="s">
        <v>135</v>
      </c>
      <c r="H1315" s="3" t="s">
        <v>90</v>
      </c>
      <c r="I1315" s="5">
        <v>17.989999999999998</v>
      </c>
      <c r="J1315" s="3">
        <v>0</v>
      </c>
      <c r="K1315" s="3" t="s">
        <v>108</v>
      </c>
      <c r="L1315" s="3">
        <v>5</v>
      </c>
      <c r="M1315" s="5">
        <v>1.01</v>
      </c>
      <c r="N1315" s="3" t="s">
        <v>104</v>
      </c>
    </row>
    <row r="1316" spans="1:14" x14ac:dyDescent="0.25">
      <c r="A1316" s="3" t="s">
        <v>1419</v>
      </c>
      <c r="B1316" s="3">
        <v>60</v>
      </c>
      <c r="C1316" s="3" t="s">
        <v>83</v>
      </c>
      <c r="D1316" s="3" t="s">
        <v>21</v>
      </c>
      <c r="E1316" s="5">
        <v>12.66</v>
      </c>
      <c r="F1316" s="3">
        <v>12</v>
      </c>
      <c r="G1316" s="3" t="s">
        <v>94</v>
      </c>
      <c r="H1316" s="3" t="s">
        <v>120</v>
      </c>
      <c r="I1316" s="5">
        <v>13.99</v>
      </c>
      <c r="J1316" s="3">
        <v>0</v>
      </c>
      <c r="K1316" s="3" t="s">
        <v>102</v>
      </c>
      <c r="L1316" s="3">
        <v>1</v>
      </c>
      <c r="M1316" s="5">
        <v>0.97</v>
      </c>
      <c r="N1316" s="3" t="s">
        <v>104</v>
      </c>
    </row>
    <row r="1317" spans="1:14" x14ac:dyDescent="0.25">
      <c r="A1317" s="3" t="s">
        <v>1420</v>
      </c>
      <c r="B1317" s="3">
        <v>58</v>
      </c>
      <c r="C1317" s="3" t="s">
        <v>93</v>
      </c>
      <c r="D1317" s="3" t="s">
        <v>19</v>
      </c>
      <c r="E1317" s="5">
        <v>11.16</v>
      </c>
      <c r="F1317" s="3">
        <v>31</v>
      </c>
      <c r="G1317" s="3" t="s">
        <v>94</v>
      </c>
      <c r="H1317" s="3" t="s">
        <v>111</v>
      </c>
      <c r="I1317" s="5">
        <v>8.99</v>
      </c>
      <c r="J1317" s="3">
        <v>1</v>
      </c>
      <c r="K1317" s="3" t="s">
        <v>86</v>
      </c>
      <c r="L1317" s="3">
        <v>1</v>
      </c>
      <c r="M1317" s="5">
        <v>0.35</v>
      </c>
      <c r="N1317" s="3" t="s">
        <v>117</v>
      </c>
    </row>
    <row r="1318" spans="1:14" x14ac:dyDescent="0.25">
      <c r="A1318" s="3" t="s">
        <v>1421</v>
      </c>
      <c r="B1318" s="3">
        <v>50</v>
      </c>
      <c r="C1318" s="3" t="s">
        <v>83</v>
      </c>
      <c r="D1318" s="3" t="s">
        <v>21</v>
      </c>
      <c r="E1318" s="5">
        <v>31.24</v>
      </c>
      <c r="F1318" s="3">
        <v>8</v>
      </c>
      <c r="G1318" s="3" t="s">
        <v>114</v>
      </c>
      <c r="H1318" s="3" t="s">
        <v>85</v>
      </c>
      <c r="I1318" s="5">
        <v>13.99</v>
      </c>
      <c r="J1318" s="3">
        <v>0</v>
      </c>
      <c r="K1318" s="3" t="s">
        <v>108</v>
      </c>
      <c r="L1318" s="3">
        <v>4</v>
      </c>
      <c r="M1318" s="5">
        <v>3.47</v>
      </c>
      <c r="N1318" s="3" t="s">
        <v>104</v>
      </c>
    </row>
    <row r="1319" spans="1:14" x14ac:dyDescent="0.25">
      <c r="A1319" s="3" t="s">
        <v>1422</v>
      </c>
      <c r="B1319" s="3">
        <v>35</v>
      </c>
      <c r="C1319" s="3" t="s">
        <v>83</v>
      </c>
      <c r="D1319" s="3" t="s">
        <v>23</v>
      </c>
      <c r="E1319" s="5">
        <v>3.63</v>
      </c>
      <c r="F1319" s="3">
        <v>57</v>
      </c>
      <c r="G1319" s="3" t="s">
        <v>89</v>
      </c>
      <c r="H1319" s="3" t="s">
        <v>111</v>
      </c>
      <c r="I1319" s="5">
        <v>17.989999999999998</v>
      </c>
      <c r="J1319" s="3">
        <v>1</v>
      </c>
      <c r="K1319" s="3" t="s">
        <v>126</v>
      </c>
      <c r="L1319" s="3">
        <v>5</v>
      </c>
      <c r="M1319" s="5">
        <v>0.06</v>
      </c>
      <c r="N1319" s="3" t="s">
        <v>91</v>
      </c>
    </row>
    <row r="1320" spans="1:14" x14ac:dyDescent="0.25">
      <c r="A1320" s="3" t="s">
        <v>1423</v>
      </c>
      <c r="B1320" s="3">
        <v>18</v>
      </c>
      <c r="C1320" s="3" t="s">
        <v>93</v>
      </c>
      <c r="D1320" s="3" t="s">
        <v>19</v>
      </c>
      <c r="E1320" s="5">
        <v>5.19</v>
      </c>
      <c r="F1320" s="3">
        <v>37</v>
      </c>
      <c r="G1320" s="3" t="s">
        <v>114</v>
      </c>
      <c r="H1320" s="3" t="s">
        <v>122</v>
      </c>
      <c r="I1320" s="5">
        <v>8.99</v>
      </c>
      <c r="J1320" s="3">
        <v>1</v>
      </c>
      <c r="K1320" s="3" t="s">
        <v>95</v>
      </c>
      <c r="L1320" s="3">
        <v>1</v>
      </c>
      <c r="M1320" s="5">
        <v>0.14000000000000001</v>
      </c>
      <c r="N1320" s="3" t="s">
        <v>104</v>
      </c>
    </row>
    <row r="1321" spans="1:14" x14ac:dyDescent="0.25">
      <c r="A1321" s="3" t="s">
        <v>1424</v>
      </c>
      <c r="B1321" s="3">
        <v>62</v>
      </c>
      <c r="C1321" s="3" t="s">
        <v>106</v>
      </c>
      <c r="D1321" s="3" t="s">
        <v>19</v>
      </c>
      <c r="E1321" s="5">
        <v>9.89</v>
      </c>
      <c r="F1321" s="3">
        <v>7</v>
      </c>
      <c r="G1321" s="3" t="s">
        <v>89</v>
      </c>
      <c r="H1321" s="3" t="s">
        <v>122</v>
      </c>
      <c r="I1321" s="5">
        <v>8.99</v>
      </c>
      <c r="J1321" s="3">
        <v>0</v>
      </c>
      <c r="K1321" s="3" t="s">
        <v>86</v>
      </c>
      <c r="L1321" s="3">
        <v>2</v>
      </c>
      <c r="M1321" s="5">
        <v>1.24</v>
      </c>
      <c r="N1321" s="3" t="s">
        <v>99</v>
      </c>
    </row>
    <row r="1322" spans="1:14" x14ac:dyDescent="0.25">
      <c r="A1322" s="3" t="s">
        <v>1425</v>
      </c>
      <c r="B1322" s="3">
        <v>55</v>
      </c>
      <c r="C1322" s="3" t="s">
        <v>106</v>
      </c>
      <c r="D1322" s="3" t="s">
        <v>19</v>
      </c>
      <c r="E1322" s="5">
        <v>3.83</v>
      </c>
      <c r="F1322" s="3">
        <v>28</v>
      </c>
      <c r="G1322" s="3" t="s">
        <v>89</v>
      </c>
      <c r="H1322" s="3" t="s">
        <v>120</v>
      </c>
      <c r="I1322" s="5">
        <v>8.99</v>
      </c>
      <c r="J1322" s="3">
        <v>1</v>
      </c>
      <c r="K1322" s="3" t="s">
        <v>126</v>
      </c>
      <c r="L1322" s="3">
        <v>4</v>
      </c>
      <c r="M1322" s="5">
        <v>0.13</v>
      </c>
      <c r="N1322" s="3" t="s">
        <v>91</v>
      </c>
    </row>
    <row r="1323" spans="1:14" x14ac:dyDescent="0.25">
      <c r="A1323" s="3" t="s">
        <v>1426</v>
      </c>
      <c r="B1323" s="3">
        <v>53</v>
      </c>
      <c r="C1323" s="3" t="s">
        <v>106</v>
      </c>
      <c r="D1323" s="3" t="s">
        <v>21</v>
      </c>
      <c r="E1323" s="5">
        <v>3.65</v>
      </c>
      <c r="F1323" s="3">
        <v>2</v>
      </c>
      <c r="G1323" s="3" t="s">
        <v>94</v>
      </c>
      <c r="H1323" s="3" t="s">
        <v>111</v>
      </c>
      <c r="I1323" s="5">
        <v>13.99</v>
      </c>
      <c r="J1323" s="3">
        <v>0</v>
      </c>
      <c r="K1323" s="3" t="s">
        <v>108</v>
      </c>
      <c r="L1323" s="3">
        <v>4</v>
      </c>
      <c r="M1323" s="5">
        <v>1.22</v>
      </c>
      <c r="N1323" s="3" t="s">
        <v>104</v>
      </c>
    </row>
    <row r="1324" spans="1:14" x14ac:dyDescent="0.25">
      <c r="A1324" s="3" t="s">
        <v>1427</v>
      </c>
      <c r="B1324" s="3">
        <v>27</v>
      </c>
      <c r="C1324" s="3" t="s">
        <v>93</v>
      </c>
      <c r="D1324" s="3" t="s">
        <v>23</v>
      </c>
      <c r="E1324" s="5">
        <v>1.29</v>
      </c>
      <c r="F1324" s="3">
        <v>22</v>
      </c>
      <c r="G1324" s="3" t="s">
        <v>135</v>
      </c>
      <c r="H1324" s="3" t="s">
        <v>111</v>
      </c>
      <c r="I1324" s="5">
        <v>17.989999999999998</v>
      </c>
      <c r="J1324" s="3">
        <v>0</v>
      </c>
      <c r="K1324" s="3" t="s">
        <v>102</v>
      </c>
      <c r="L1324" s="3">
        <v>5</v>
      </c>
      <c r="M1324" s="5">
        <v>0.06</v>
      </c>
      <c r="N1324" s="3" t="s">
        <v>112</v>
      </c>
    </row>
    <row r="1325" spans="1:14" x14ac:dyDescent="0.25">
      <c r="A1325" s="3" t="s">
        <v>1428</v>
      </c>
      <c r="B1325" s="3">
        <v>56</v>
      </c>
      <c r="C1325" s="3" t="s">
        <v>83</v>
      </c>
      <c r="D1325" s="3" t="s">
        <v>21</v>
      </c>
      <c r="E1325" s="5">
        <v>19.59</v>
      </c>
      <c r="F1325" s="3">
        <v>23</v>
      </c>
      <c r="G1325" s="3" t="s">
        <v>135</v>
      </c>
      <c r="H1325" s="3" t="s">
        <v>90</v>
      </c>
      <c r="I1325" s="5">
        <v>13.99</v>
      </c>
      <c r="J1325" s="3">
        <v>0</v>
      </c>
      <c r="K1325" s="3" t="s">
        <v>102</v>
      </c>
      <c r="L1325" s="3">
        <v>1</v>
      </c>
      <c r="M1325" s="5">
        <v>0.82</v>
      </c>
      <c r="N1325" s="3" t="s">
        <v>112</v>
      </c>
    </row>
    <row r="1326" spans="1:14" x14ac:dyDescent="0.25">
      <c r="A1326" s="3" t="s">
        <v>1429</v>
      </c>
      <c r="B1326" s="3">
        <v>51</v>
      </c>
      <c r="C1326" s="3" t="s">
        <v>83</v>
      </c>
      <c r="D1326" s="3" t="s">
        <v>23</v>
      </c>
      <c r="E1326" s="5">
        <v>4.5199999999999996</v>
      </c>
      <c r="F1326" s="3">
        <v>59</v>
      </c>
      <c r="G1326" s="3" t="s">
        <v>135</v>
      </c>
      <c r="H1326" s="3" t="s">
        <v>85</v>
      </c>
      <c r="I1326" s="5">
        <v>17.989999999999998</v>
      </c>
      <c r="J1326" s="3">
        <v>1</v>
      </c>
      <c r="K1326" s="3" t="s">
        <v>95</v>
      </c>
      <c r="L1326" s="3">
        <v>3</v>
      </c>
      <c r="M1326" s="5">
        <v>0.08</v>
      </c>
      <c r="N1326" s="3" t="s">
        <v>112</v>
      </c>
    </row>
    <row r="1327" spans="1:14" x14ac:dyDescent="0.25">
      <c r="A1327" s="3" t="s">
        <v>1430</v>
      </c>
      <c r="B1327" s="3">
        <v>58</v>
      </c>
      <c r="C1327" s="3" t="s">
        <v>93</v>
      </c>
      <c r="D1327" s="3" t="s">
        <v>19</v>
      </c>
      <c r="E1327" s="5">
        <v>17.27</v>
      </c>
      <c r="F1327" s="3">
        <v>6</v>
      </c>
      <c r="G1327" s="3" t="s">
        <v>94</v>
      </c>
      <c r="H1327" s="3" t="s">
        <v>85</v>
      </c>
      <c r="I1327" s="5">
        <v>8.99</v>
      </c>
      <c r="J1327" s="3">
        <v>0</v>
      </c>
      <c r="K1327" s="3" t="s">
        <v>102</v>
      </c>
      <c r="L1327" s="3">
        <v>3</v>
      </c>
      <c r="M1327" s="5">
        <v>2.4700000000000002</v>
      </c>
      <c r="N1327" s="3" t="s">
        <v>104</v>
      </c>
    </row>
    <row r="1328" spans="1:14" x14ac:dyDescent="0.25">
      <c r="A1328" s="3" t="s">
        <v>1431</v>
      </c>
      <c r="B1328" s="3">
        <v>54</v>
      </c>
      <c r="C1328" s="3" t="s">
        <v>83</v>
      </c>
      <c r="D1328" s="3" t="s">
        <v>19</v>
      </c>
      <c r="E1328" s="5">
        <v>12.9</v>
      </c>
      <c r="F1328" s="3">
        <v>48</v>
      </c>
      <c r="G1328" s="3" t="s">
        <v>84</v>
      </c>
      <c r="H1328" s="3" t="s">
        <v>122</v>
      </c>
      <c r="I1328" s="5">
        <v>8.99</v>
      </c>
      <c r="J1328" s="3">
        <v>1</v>
      </c>
      <c r="K1328" s="3" t="s">
        <v>86</v>
      </c>
      <c r="L1328" s="3">
        <v>4</v>
      </c>
      <c r="M1328" s="5">
        <v>0.26</v>
      </c>
      <c r="N1328" s="3" t="s">
        <v>87</v>
      </c>
    </row>
    <row r="1329" spans="1:14" x14ac:dyDescent="0.25">
      <c r="A1329" s="3" t="s">
        <v>1432</v>
      </c>
      <c r="B1329" s="3">
        <v>38</v>
      </c>
      <c r="C1329" s="3" t="s">
        <v>83</v>
      </c>
      <c r="D1329" s="3" t="s">
        <v>21</v>
      </c>
      <c r="E1329" s="5">
        <v>18.329999999999998</v>
      </c>
      <c r="F1329" s="3">
        <v>21</v>
      </c>
      <c r="G1329" s="3" t="s">
        <v>84</v>
      </c>
      <c r="H1329" s="3" t="s">
        <v>120</v>
      </c>
      <c r="I1329" s="5">
        <v>13.99</v>
      </c>
      <c r="J1329" s="3">
        <v>0</v>
      </c>
      <c r="K1329" s="3" t="s">
        <v>86</v>
      </c>
      <c r="L1329" s="3">
        <v>5</v>
      </c>
      <c r="M1329" s="5">
        <v>0.83</v>
      </c>
      <c r="N1329" s="3" t="s">
        <v>112</v>
      </c>
    </row>
    <row r="1330" spans="1:14" x14ac:dyDescent="0.25">
      <c r="A1330" s="3" t="s">
        <v>1433</v>
      </c>
      <c r="B1330" s="3">
        <v>21</v>
      </c>
      <c r="C1330" s="3" t="s">
        <v>106</v>
      </c>
      <c r="D1330" s="3" t="s">
        <v>19</v>
      </c>
      <c r="E1330" s="5">
        <v>10.77</v>
      </c>
      <c r="F1330" s="3">
        <v>24</v>
      </c>
      <c r="G1330" s="3" t="s">
        <v>84</v>
      </c>
      <c r="H1330" s="3" t="s">
        <v>85</v>
      </c>
      <c r="I1330" s="5">
        <v>8.99</v>
      </c>
      <c r="J1330" s="3">
        <v>0</v>
      </c>
      <c r="K1330" s="3" t="s">
        <v>108</v>
      </c>
      <c r="L1330" s="3">
        <v>2</v>
      </c>
      <c r="M1330" s="5">
        <v>0.43</v>
      </c>
      <c r="N1330" s="3" t="s">
        <v>99</v>
      </c>
    </row>
    <row r="1331" spans="1:14" x14ac:dyDescent="0.25">
      <c r="A1331" s="3" t="s">
        <v>1434</v>
      </c>
      <c r="B1331" s="3">
        <v>40</v>
      </c>
      <c r="C1331" s="3" t="s">
        <v>106</v>
      </c>
      <c r="D1331" s="3" t="s">
        <v>19</v>
      </c>
      <c r="E1331" s="5">
        <v>5.1100000000000003</v>
      </c>
      <c r="F1331" s="3">
        <v>8</v>
      </c>
      <c r="G1331" s="3" t="s">
        <v>135</v>
      </c>
      <c r="H1331" s="3" t="s">
        <v>120</v>
      </c>
      <c r="I1331" s="5">
        <v>8.99</v>
      </c>
      <c r="J1331" s="3">
        <v>0</v>
      </c>
      <c r="K1331" s="3" t="s">
        <v>95</v>
      </c>
      <c r="L1331" s="3">
        <v>1</v>
      </c>
      <c r="M1331" s="5">
        <v>0.56999999999999995</v>
      </c>
      <c r="N1331" s="3" t="s">
        <v>104</v>
      </c>
    </row>
    <row r="1332" spans="1:14" x14ac:dyDescent="0.25">
      <c r="A1332" s="3" t="s">
        <v>1435</v>
      </c>
      <c r="B1332" s="3">
        <v>59</v>
      </c>
      <c r="C1332" s="3" t="s">
        <v>106</v>
      </c>
      <c r="D1332" s="3" t="s">
        <v>19</v>
      </c>
      <c r="E1332" s="5">
        <v>0.5</v>
      </c>
      <c r="F1332" s="3">
        <v>60</v>
      </c>
      <c r="G1332" s="3" t="s">
        <v>135</v>
      </c>
      <c r="H1332" s="3" t="s">
        <v>122</v>
      </c>
      <c r="I1332" s="5">
        <v>8.99</v>
      </c>
      <c r="J1332" s="3">
        <v>1</v>
      </c>
      <c r="K1332" s="3" t="s">
        <v>126</v>
      </c>
      <c r="L1332" s="3">
        <v>2</v>
      </c>
      <c r="M1332" s="5">
        <v>0.01</v>
      </c>
      <c r="N1332" s="3" t="s">
        <v>91</v>
      </c>
    </row>
    <row r="1333" spans="1:14" x14ac:dyDescent="0.25">
      <c r="A1333" s="3" t="s">
        <v>1436</v>
      </c>
      <c r="B1333" s="3">
        <v>62</v>
      </c>
      <c r="C1333" s="3" t="s">
        <v>93</v>
      </c>
      <c r="D1333" s="3" t="s">
        <v>23</v>
      </c>
      <c r="E1333" s="5">
        <v>33.770000000000003</v>
      </c>
      <c r="F1333" s="3">
        <v>31</v>
      </c>
      <c r="G1333" s="3" t="s">
        <v>94</v>
      </c>
      <c r="H1333" s="3" t="s">
        <v>122</v>
      </c>
      <c r="I1333" s="5">
        <v>17.989999999999998</v>
      </c>
      <c r="J1333" s="3">
        <v>0</v>
      </c>
      <c r="K1333" s="3" t="s">
        <v>108</v>
      </c>
      <c r="L1333" s="3">
        <v>4</v>
      </c>
      <c r="M1333" s="5">
        <v>1.06</v>
      </c>
      <c r="N1333" s="3" t="s">
        <v>87</v>
      </c>
    </row>
    <row r="1334" spans="1:14" x14ac:dyDescent="0.25">
      <c r="A1334" s="3" t="s">
        <v>1437</v>
      </c>
      <c r="B1334" s="3">
        <v>31</v>
      </c>
      <c r="C1334" s="3" t="s">
        <v>93</v>
      </c>
      <c r="D1334" s="3" t="s">
        <v>23</v>
      </c>
      <c r="E1334" s="5">
        <v>1.02</v>
      </c>
      <c r="F1334" s="3">
        <v>39</v>
      </c>
      <c r="G1334" s="3" t="s">
        <v>98</v>
      </c>
      <c r="H1334" s="3" t="s">
        <v>111</v>
      </c>
      <c r="I1334" s="5">
        <v>17.989999999999998</v>
      </c>
      <c r="J1334" s="3">
        <v>1</v>
      </c>
      <c r="K1334" s="3" t="s">
        <v>95</v>
      </c>
      <c r="L1334" s="3">
        <v>3</v>
      </c>
      <c r="M1334" s="5">
        <v>0.03</v>
      </c>
      <c r="N1334" s="3" t="s">
        <v>96</v>
      </c>
    </row>
    <row r="1335" spans="1:14" x14ac:dyDescent="0.25">
      <c r="A1335" s="3" t="s">
        <v>1438</v>
      </c>
      <c r="B1335" s="3">
        <v>27</v>
      </c>
      <c r="C1335" s="3" t="s">
        <v>83</v>
      </c>
      <c r="D1335" s="3" t="s">
        <v>23</v>
      </c>
      <c r="E1335" s="5">
        <v>30.11</v>
      </c>
      <c r="F1335" s="3">
        <v>3</v>
      </c>
      <c r="G1335" s="3" t="s">
        <v>84</v>
      </c>
      <c r="H1335" s="3" t="s">
        <v>90</v>
      </c>
      <c r="I1335" s="5">
        <v>17.989999999999998</v>
      </c>
      <c r="J1335" s="3">
        <v>0</v>
      </c>
      <c r="K1335" s="3" t="s">
        <v>95</v>
      </c>
      <c r="L1335" s="3">
        <v>3</v>
      </c>
      <c r="M1335" s="5">
        <v>7.53</v>
      </c>
      <c r="N1335" s="3" t="s">
        <v>104</v>
      </c>
    </row>
    <row r="1336" spans="1:14" x14ac:dyDescent="0.25">
      <c r="A1336" s="3" t="s">
        <v>1439</v>
      </c>
      <c r="B1336" s="3">
        <v>51</v>
      </c>
      <c r="C1336" s="3" t="s">
        <v>106</v>
      </c>
      <c r="D1336" s="3" t="s">
        <v>23</v>
      </c>
      <c r="E1336" s="5">
        <v>7.8</v>
      </c>
      <c r="F1336" s="3">
        <v>59</v>
      </c>
      <c r="G1336" s="3" t="s">
        <v>135</v>
      </c>
      <c r="H1336" s="3" t="s">
        <v>120</v>
      </c>
      <c r="I1336" s="5">
        <v>17.989999999999998</v>
      </c>
      <c r="J1336" s="3">
        <v>1</v>
      </c>
      <c r="K1336" s="3" t="s">
        <v>102</v>
      </c>
      <c r="L1336" s="3">
        <v>2</v>
      </c>
      <c r="M1336" s="5">
        <v>0.13</v>
      </c>
      <c r="N1336" s="3" t="s">
        <v>104</v>
      </c>
    </row>
    <row r="1337" spans="1:14" x14ac:dyDescent="0.25">
      <c r="A1337" s="3" t="s">
        <v>1440</v>
      </c>
      <c r="B1337" s="3">
        <v>47</v>
      </c>
      <c r="C1337" s="3" t="s">
        <v>83</v>
      </c>
      <c r="D1337" s="3" t="s">
        <v>19</v>
      </c>
      <c r="E1337" s="5">
        <v>3.64</v>
      </c>
      <c r="F1337" s="3">
        <v>15</v>
      </c>
      <c r="G1337" s="3" t="s">
        <v>98</v>
      </c>
      <c r="H1337" s="3" t="s">
        <v>90</v>
      </c>
      <c r="I1337" s="5">
        <v>8.99</v>
      </c>
      <c r="J1337" s="3">
        <v>1</v>
      </c>
      <c r="K1337" s="3" t="s">
        <v>95</v>
      </c>
      <c r="L1337" s="3">
        <v>4</v>
      </c>
      <c r="M1337" s="5">
        <v>0.23</v>
      </c>
      <c r="N1337" s="3" t="s">
        <v>96</v>
      </c>
    </row>
    <row r="1338" spans="1:14" x14ac:dyDescent="0.25">
      <c r="A1338" s="3" t="s">
        <v>1441</v>
      </c>
      <c r="B1338" s="3">
        <v>42</v>
      </c>
      <c r="C1338" s="3" t="s">
        <v>106</v>
      </c>
      <c r="D1338" s="3" t="s">
        <v>23</v>
      </c>
      <c r="E1338" s="5">
        <v>16.37</v>
      </c>
      <c r="F1338" s="3">
        <v>45</v>
      </c>
      <c r="G1338" s="3" t="s">
        <v>94</v>
      </c>
      <c r="H1338" s="3" t="s">
        <v>120</v>
      </c>
      <c r="I1338" s="5">
        <v>17.989999999999998</v>
      </c>
      <c r="J1338" s="3">
        <v>0</v>
      </c>
      <c r="K1338" s="3" t="s">
        <v>102</v>
      </c>
      <c r="L1338" s="3">
        <v>4</v>
      </c>
      <c r="M1338" s="5">
        <v>0.36</v>
      </c>
      <c r="N1338" s="3" t="s">
        <v>112</v>
      </c>
    </row>
    <row r="1339" spans="1:14" x14ac:dyDescent="0.25">
      <c r="A1339" s="3" t="s">
        <v>1442</v>
      </c>
      <c r="B1339" s="3">
        <v>60</v>
      </c>
      <c r="C1339" s="3" t="s">
        <v>83</v>
      </c>
      <c r="D1339" s="3" t="s">
        <v>21</v>
      </c>
      <c r="E1339" s="5">
        <v>3.29</v>
      </c>
      <c r="F1339" s="3">
        <v>50</v>
      </c>
      <c r="G1339" s="3" t="s">
        <v>114</v>
      </c>
      <c r="H1339" s="3" t="s">
        <v>85</v>
      </c>
      <c r="I1339" s="5">
        <v>13.99</v>
      </c>
      <c r="J1339" s="3">
        <v>1</v>
      </c>
      <c r="K1339" s="3" t="s">
        <v>95</v>
      </c>
      <c r="L1339" s="3">
        <v>3</v>
      </c>
      <c r="M1339" s="5">
        <v>0.06</v>
      </c>
      <c r="N1339" s="3" t="s">
        <v>99</v>
      </c>
    </row>
    <row r="1340" spans="1:14" x14ac:dyDescent="0.25">
      <c r="A1340" s="3" t="s">
        <v>1443</v>
      </c>
      <c r="B1340" s="3">
        <v>19</v>
      </c>
      <c r="C1340" s="3" t="s">
        <v>106</v>
      </c>
      <c r="D1340" s="3" t="s">
        <v>23</v>
      </c>
      <c r="E1340" s="5">
        <v>1.98</v>
      </c>
      <c r="F1340" s="3">
        <v>26</v>
      </c>
      <c r="G1340" s="3" t="s">
        <v>94</v>
      </c>
      <c r="H1340" s="3" t="s">
        <v>111</v>
      </c>
      <c r="I1340" s="5">
        <v>17.989999999999998</v>
      </c>
      <c r="J1340" s="3">
        <v>0</v>
      </c>
      <c r="K1340" s="3" t="s">
        <v>108</v>
      </c>
      <c r="L1340" s="3">
        <v>4</v>
      </c>
      <c r="M1340" s="5">
        <v>7.0000000000000007E-2</v>
      </c>
      <c r="N1340" s="3" t="s">
        <v>99</v>
      </c>
    </row>
    <row r="1341" spans="1:14" x14ac:dyDescent="0.25">
      <c r="A1341" s="3" t="s">
        <v>1444</v>
      </c>
      <c r="B1341" s="3">
        <v>61</v>
      </c>
      <c r="C1341" s="3" t="s">
        <v>106</v>
      </c>
      <c r="D1341" s="3" t="s">
        <v>23</v>
      </c>
      <c r="E1341" s="5">
        <v>5.31</v>
      </c>
      <c r="F1341" s="3">
        <v>25</v>
      </c>
      <c r="G1341" s="3" t="s">
        <v>89</v>
      </c>
      <c r="H1341" s="3" t="s">
        <v>111</v>
      </c>
      <c r="I1341" s="5">
        <v>17.989999999999998</v>
      </c>
      <c r="J1341" s="3">
        <v>0</v>
      </c>
      <c r="K1341" s="3" t="s">
        <v>86</v>
      </c>
      <c r="L1341" s="3">
        <v>3</v>
      </c>
      <c r="M1341" s="5">
        <v>0.2</v>
      </c>
      <c r="N1341" s="3" t="s">
        <v>91</v>
      </c>
    </row>
    <row r="1342" spans="1:14" x14ac:dyDescent="0.25">
      <c r="A1342" s="3" t="s">
        <v>1445</v>
      </c>
      <c r="B1342" s="3">
        <v>68</v>
      </c>
      <c r="C1342" s="3" t="s">
        <v>93</v>
      </c>
      <c r="D1342" s="3" t="s">
        <v>23</v>
      </c>
      <c r="E1342" s="5">
        <v>41.2</v>
      </c>
      <c r="F1342" s="3">
        <v>30</v>
      </c>
      <c r="G1342" s="3" t="s">
        <v>98</v>
      </c>
      <c r="H1342" s="3" t="s">
        <v>122</v>
      </c>
      <c r="I1342" s="5">
        <v>17.989999999999998</v>
      </c>
      <c r="J1342" s="3">
        <v>0</v>
      </c>
      <c r="K1342" s="3" t="s">
        <v>86</v>
      </c>
      <c r="L1342" s="3">
        <v>5</v>
      </c>
      <c r="M1342" s="5">
        <v>1.33</v>
      </c>
      <c r="N1342" s="3" t="s">
        <v>112</v>
      </c>
    </row>
    <row r="1343" spans="1:14" x14ac:dyDescent="0.25">
      <c r="A1343" s="3" t="s">
        <v>1446</v>
      </c>
      <c r="B1343" s="3">
        <v>44</v>
      </c>
      <c r="C1343" s="3" t="s">
        <v>106</v>
      </c>
      <c r="D1343" s="3" t="s">
        <v>21</v>
      </c>
      <c r="E1343" s="5">
        <v>1.05</v>
      </c>
      <c r="F1343" s="3">
        <v>18</v>
      </c>
      <c r="G1343" s="3" t="s">
        <v>84</v>
      </c>
      <c r="H1343" s="3" t="s">
        <v>122</v>
      </c>
      <c r="I1343" s="5">
        <v>13.99</v>
      </c>
      <c r="J1343" s="3">
        <v>1</v>
      </c>
      <c r="K1343" s="3" t="s">
        <v>108</v>
      </c>
      <c r="L1343" s="3">
        <v>3</v>
      </c>
      <c r="M1343" s="5">
        <v>0.06</v>
      </c>
      <c r="N1343" s="3" t="s">
        <v>96</v>
      </c>
    </row>
    <row r="1344" spans="1:14" x14ac:dyDescent="0.25">
      <c r="A1344" s="3" t="s">
        <v>1447</v>
      </c>
      <c r="B1344" s="3">
        <v>46</v>
      </c>
      <c r="C1344" s="3" t="s">
        <v>106</v>
      </c>
      <c r="D1344" s="3" t="s">
        <v>23</v>
      </c>
      <c r="E1344" s="5">
        <v>30.92</v>
      </c>
      <c r="F1344" s="3">
        <v>15</v>
      </c>
      <c r="G1344" s="3" t="s">
        <v>89</v>
      </c>
      <c r="H1344" s="3" t="s">
        <v>120</v>
      </c>
      <c r="I1344" s="5">
        <v>17.989999999999998</v>
      </c>
      <c r="J1344" s="3">
        <v>0</v>
      </c>
      <c r="K1344" s="3" t="s">
        <v>126</v>
      </c>
      <c r="L1344" s="3">
        <v>5</v>
      </c>
      <c r="M1344" s="5">
        <v>1.93</v>
      </c>
      <c r="N1344" s="3" t="s">
        <v>87</v>
      </c>
    </row>
    <row r="1345" spans="1:14" x14ac:dyDescent="0.25">
      <c r="A1345" s="3" t="s">
        <v>1448</v>
      </c>
      <c r="B1345" s="3">
        <v>30</v>
      </c>
      <c r="C1345" s="3" t="s">
        <v>83</v>
      </c>
      <c r="D1345" s="3" t="s">
        <v>19</v>
      </c>
      <c r="E1345" s="5">
        <v>14.06</v>
      </c>
      <c r="F1345" s="3">
        <v>50</v>
      </c>
      <c r="G1345" s="3" t="s">
        <v>135</v>
      </c>
      <c r="H1345" s="3" t="s">
        <v>111</v>
      </c>
      <c r="I1345" s="5">
        <v>8.99</v>
      </c>
      <c r="J1345" s="3">
        <v>1</v>
      </c>
      <c r="K1345" s="3" t="s">
        <v>86</v>
      </c>
      <c r="L1345" s="3">
        <v>1</v>
      </c>
      <c r="M1345" s="5">
        <v>0.28000000000000003</v>
      </c>
      <c r="N1345" s="3" t="s">
        <v>117</v>
      </c>
    </row>
    <row r="1346" spans="1:14" x14ac:dyDescent="0.25">
      <c r="A1346" s="3" t="s">
        <v>1449</v>
      </c>
      <c r="B1346" s="3">
        <v>60</v>
      </c>
      <c r="C1346" s="3" t="s">
        <v>83</v>
      </c>
      <c r="D1346" s="3" t="s">
        <v>19</v>
      </c>
      <c r="E1346" s="5">
        <v>0.27</v>
      </c>
      <c r="F1346" s="3">
        <v>35</v>
      </c>
      <c r="G1346" s="3" t="s">
        <v>89</v>
      </c>
      <c r="H1346" s="3" t="s">
        <v>90</v>
      </c>
      <c r="I1346" s="5">
        <v>8.99</v>
      </c>
      <c r="J1346" s="3">
        <v>1</v>
      </c>
      <c r="K1346" s="3" t="s">
        <v>126</v>
      </c>
      <c r="L1346" s="3">
        <v>2</v>
      </c>
      <c r="M1346" s="5">
        <v>0.01</v>
      </c>
      <c r="N1346" s="3" t="s">
        <v>96</v>
      </c>
    </row>
    <row r="1347" spans="1:14" x14ac:dyDescent="0.25">
      <c r="A1347" s="3" t="s">
        <v>1450</v>
      </c>
      <c r="B1347" s="3">
        <v>66</v>
      </c>
      <c r="C1347" s="3" t="s">
        <v>83</v>
      </c>
      <c r="D1347" s="3" t="s">
        <v>23</v>
      </c>
      <c r="E1347" s="5">
        <v>35.880000000000003</v>
      </c>
      <c r="F1347" s="3">
        <v>18</v>
      </c>
      <c r="G1347" s="3" t="s">
        <v>135</v>
      </c>
      <c r="H1347" s="3" t="s">
        <v>122</v>
      </c>
      <c r="I1347" s="5">
        <v>17.989999999999998</v>
      </c>
      <c r="J1347" s="3">
        <v>0</v>
      </c>
      <c r="K1347" s="3" t="s">
        <v>126</v>
      </c>
      <c r="L1347" s="3">
        <v>5</v>
      </c>
      <c r="M1347" s="5">
        <v>1.89</v>
      </c>
      <c r="N1347" s="3" t="s">
        <v>96</v>
      </c>
    </row>
    <row r="1348" spans="1:14" x14ac:dyDescent="0.25">
      <c r="A1348" s="3" t="s">
        <v>1451</v>
      </c>
      <c r="B1348" s="3">
        <v>48</v>
      </c>
      <c r="C1348" s="3" t="s">
        <v>83</v>
      </c>
      <c r="D1348" s="3" t="s">
        <v>19</v>
      </c>
      <c r="E1348" s="5">
        <v>17.72</v>
      </c>
      <c r="F1348" s="3">
        <v>22</v>
      </c>
      <c r="G1348" s="3" t="s">
        <v>84</v>
      </c>
      <c r="H1348" s="3" t="s">
        <v>90</v>
      </c>
      <c r="I1348" s="5">
        <v>8.99</v>
      </c>
      <c r="J1348" s="3">
        <v>0</v>
      </c>
      <c r="K1348" s="3" t="s">
        <v>95</v>
      </c>
      <c r="L1348" s="3">
        <v>3</v>
      </c>
      <c r="M1348" s="5">
        <v>0.77</v>
      </c>
      <c r="N1348" s="3" t="s">
        <v>112</v>
      </c>
    </row>
    <row r="1349" spans="1:14" x14ac:dyDescent="0.25">
      <c r="A1349" s="3" t="s">
        <v>1452</v>
      </c>
      <c r="B1349" s="3">
        <v>46</v>
      </c>
      <c r="C1349" s="3" t="s">
        <v>83</v>
      </c>
      <c r="D1349" s="3" t="s">
        <v>23</v>
      </c>
      <c r="E1349" s="5">
        <v>1.76</v>
      </c>
      <c r="F1349" s="3">
        <v>28</v>
      </c>
      <c r="G1349" s="3" t="s">
        <v>98</v>
      </c>
      <c r="H1349" s="3" t="s">
        <v>120</v>
      </c>
      <c r="I1349" s="5">
        <v>17.989999999999998</v>
      </c>
      <c r="J1349" s="3">
        <v>0</v>
      </c>
      <c r="K1349" s="3" t="s">
        <v>126</v>
      </c>
      <c r="L1349" s="3">
        <v>4</v>
      </c>
      <c r="M1349" s="5">
        <v>0.06</v>
      </c>
      <c r="N1349" s="3" t="s">
        <v>117</v>
      </c>
    </row>
    <row r="1350" spans="1:14" x14ac:dyDescent="0.25">
      <c r="A1350" s="3" t="s">
        <v>1453</v>
      </c>
      <c r="B1350" s="3">
        <v>66</v>
      </c>
      <c r="C1350" s="3" t="s">
        <v>106</v>
      </c>
      <c r="D1350" s="3" t="s">
        <v>23</v>
      </c>
      <c r="E1350" s="5">
        <v>30.91</v>
      </c>
      <c r="F1350" s="3">
        <v>51</v>
      </c>
      <c r="G1350" s="3" t="s">
        <v>135</v>
      </c>
      <c r="H1350" s="3" t="s">
        <v>85</v>
      </c>
      <c r="I1350" s="5">
        <v>17.989999999999998</v>
      </c>
      <c r="J1350" s="3">
        <v>0</v>
      </c>
      <c r="K1350" s="3" t="s">
        <v>108</v>
      </c>
      <c r="L1350" s="3">
        <v>1</v>
      </c>
      <c r="M1350" s="5">
        <v>0.59</v>
      </c>
      <c r="N1350" s="3" t="s">
        <v>96</v>
      </c>
    </row>
    <row r="1351" spans="1:14" x14ac:dyDescent="0.25">
      <c r="A1351" s="3" t="s">
        <v>1454</v>
      </c>
      <c r="B1351" s="3">
        <v>40</v>
      </c>
      <c r="C1351" s="3" t="s">
        <v>106</v>
      </c>
      <c r="D1351" s="3" t="s">
        <v>19</v>
      </c>
      <c r="E1351" s="5">
        <v>1.18</v>
      </c>
      <c r="F1351" s="3">
        <v>39</v>
      </c>
      <c r="G1351" s="3" t="s">
        <v>94</v>
      </c>
      <c r="H1351" s="3" t="s">
        <v>122</v>
      </c>
      <c r="I1351" s="5">
        <v>8.99</v>
      </c>
      <c r="J1351" s="3">
        <v>1</v>
      </c>
      <c r="K1351" s="3" t="s">
        <v>102</v>
      </c>
      <c r="L1351" s="3">
        <v>2</v>
      </c>
      <c r="M1351" s="5">
        <v>0.03</v>
      </c>
      <c r="N1351" s="3" t="s">
        <v>91</v>
      </c>
    </row>
    <row r="1352" spans="1:14" x14ac:dyDescent="0.25">
      <c r="A1352" s="3" t="s">
        <v>1455</v>
      </c>
      <c r="B1352" s="3">
        <v>35</v>
      </c>
      <c r="C1352" s="3" t="s">
        <v>93</v>
      </c>
      <c r="D1352" s="3" t="s">
        <v>19</v>
      </c>
      <c r="E1352" s="5">
        <v>5</v>
      </c>
      <c r="F1352" s="3">
        <v>48</v>
      </c>
      <c r="G1352" s="3" t="s">
        <v>84</v>
      </c>
      <c r="H1352" s="3" t="s">
        <v>120</v>
      </c>
      <c r="I1352" s="5">
        <v>8.99</v>
      </c>
      <c r="J1352" s="3">
        <v>1</v>
      </c>
      <c r="K1352" s="3" t="s">
        <v>95</v>
      </c>
      <c r="L1352" s="3">
        <v>1</v>
      </c>
      <c r="M1352" s="5">
        <v>0.1</v>
      </c>
      <c r="N1352" s="3" t="s">
        <v>96</v>
      </c>
    </row>
    <row r="1353" spans="1:14" x14ac:dyDescent="0.25">
      <c r="A1353" s="3" t="s">
        <v>1456</v>
      </c>
      <c r="B1353" s="3">
        <v>52</v>
      </c>
      <c r="C1353" s="3" t="s">
        <v>106</v>
      </c>
      <c r="D1353" s="3" t="s">
        <v>19</v>
      </c>
      <c r="E1353" s="5">
        <v>0.41</v>
      </c>
      <c r="F1353" s="3">
        <v>48</v>
      </c>
      <c r="G1353" s="3" t="s">
        <v>89</v>
      </c>
      <c r="H1353" s="3" t="s">
        <v>85</v>
      </c>
      <c r="I1353" s="5">
        <v>8.99</v>
      </c>
      <c r="J1353" s="3">
        <v>1</v>
      </c>
      <c r="K1353" s="3" t="s">
        <v>126</v>
      </c>
      <c r="L1353" s="3">
        <v>5</v>
      </c>
      <c r="M1353" s="5">
        <v>0.01</v>
      </c>
      <c r="N1353" s="3" t="s">
        <v>117</v>
      </c>
    </row>
    <row r="1354" spans="1:14" x14ac:dyDescent="0.25">
      <c r="A1354" s="3" t="s">
        <v>1457</v>
      </c>
      <c r="B1354" s="3">
        <v>24</v>
      </c>
      <c r="C1354" s="3" t="s">
        <v>106</v>
      </c>
      <c r="D1354" s="3" t="s">
        <v>21</v>
      </c>
      <c r="E1354" s="5">
        <v>8.9600000000000009</v>
      </c>
      <c r="F1354" s="3">
        <v>34</v>
      </c>
      <c r="G1354" s="3" t="s">
        <v>114</v>
      </c>
      <c r="H1354" s="3" t="s">
        <v>90</v>
      </c>
      <c r="I1354" s="5">
        <v>13.99</v>
      </c>
      <c r="J1354" s="3">
        <v>1</v>
      </c>
      <c r="K1354" s="3" t="s">
        <v>86</v>
      </c>
      <c r="L1354" s="3">
        <v>2</v>
      </c>
      <c r="M1354" s="5">
        <v>0.26</v>
      </c>
      <c r="N1354" s="3" t="s">
        <v>112</v>
      </c>
    </row>
    <row r="1355" spans="1:14" x14ac:dyDescent="0.25">
      <c r="A1355" s="3" t="s">
        <v>1458</v>
      </c>
      <c r="B1355" s="3">
        <v>46</v>
      </c>
      <c r="C1355" s="3" t="s">
        <v>83</v>
      </c>
      <c r="D1355" s="3" t="s">
        <v>23</v>
      </c>
      <c r="E1355" s="5">
        <v>7.86</v>
      </c>
      <c r="F1355" s="3">
        <v>10</v>
      </c>
      <c r="G1355" s="3" t="s">
        <v>98</v>
      </c>
      <c r="H1355" s="3" t="s">
        <v>122</v>
      </c>
      <c r="I1355" s="5">
        <v>17.989999999999998</v>
      </c>
      <c r="J1355" s="3">
        <v>0</v>
      </c>
      <c r="K1355" s="3" t="s">
        <v>126</v>
      </c>
      <c r="L1355" s="3">
        <v>1</v>
      </c>
      <c r="M1355" s="5">
        <v>0.71</v>
      </c>
      <c r="N1355" s="3" t="s">
        <v>96</v>
      </c>
    </row>
    <row r="1356" spans="1:14" x14ac:dyDescent="0.25">
      <c r="A1356" s="3" t="s">
        <v>1459</v>
      </c>
      <c r="B1356" s="3">
        <v>30</v>
      </c>
      <c r="C1356" s="3" t="s">
        <v>93</v>
      </c>
      <c r="D1356" s="3" t="s">
        <v>21</v>
      </c>
      <c r="E1356" s="5">
        <v>1.21</v>
      </c>
      <c r="F1356" s="3">
        <v>14</v>
      </c>
      <c r="G1356" s="3" t="s">
        <v>89</v>
      </c>
      <c r="H1356" s="3" t="s">
        <v>85</v>
      </c>
      <c r="I1356" s="5">
        <v>13.99</v>
      </c>
      <c r="J1356" s="3">
        <v>1</v>
      </c>
      <c r="K1356" s="3" t="s">
        <v>95</v>
      </c>
      <c r="L1356" s="3">
        <v>5</v>
      </c>
      <c r="M1356" s="5">
        <v>0.08</v>
      </c>
      <c r="N1356" s="3" t="s">
        <v>96</v>
      </c>
    </row>
    <row r="1357" spans="1:14" x14ac:dyDescent="0.25">
      <c r="A1357" s="3" t="s">
        <v>1460</v>
      </c>
      <c r="B1357" s="3">
        <v>36</v>
      </c>
      <c r="C1357" s="3" t="s">
        <v>93</v>
      </c>
      <c r="D1357" s="3" t="s">
        <v>19</v>
      </c>
      <c r="E1357" s="5">
        <v>0.05</v>
      </c>
      <c r="F1357" s="3">
        <v>25</v>
      </c>
      <c r="G1357" s="3" t="s">
        <v>89</v>
      </c>
      <c r="H1357" s="3" t="s">
        <v>120</v>
      </c>
      <c r="I1357" s="5">
        <v>8.99</v>
      </c>
      <c r="J1357" s="3">
        <v>1</v>
      </c>
      <c r="K1357" s="3" t="s">
        <v>102</v>
      </c>
      <c r="L1357" s="3">
        <v>4</v>
      </c>
      <c r="M1357" s="5">
        <v>0</v>
      </c>
      <c r="N1357" s="3" t="s">
        <v>87</v>
      </c>
    </row>
    <row r="1358" spans="1:14" x14ac:dyDescent="0.25">
      <c r="A1358" s="3" t="s">
        <v>1461</v>
      </c>
      <c r="B1358" s="3">
        <v>30</v>
      </c>
      <c r="C1358" s="3" t="s">
        <v>93</v>
      </c>
      <c r="D1358" s="3" t="s">
        <v>19</v>
      </c>
      <c r="E1358" s="5">
        <v>7.59</v>
      </c>
      <c r="F1358" s="3">
        <v>36</v>
      </c>
      <c r="G1358" s="3" t="s">
        <v>98</v>
      </c>
      <c r="H1358" s="3" t="s">
        <v>90</v>
      </c>
      <c r="I1358" s="5">
        <v>8.99</v>
      </c>
      <c r="J1358" s="3">
        <v>1</v>
      </c>
      <c r="K1358" s="3" t="s">
        <v>126</v>
      </c>
      <c r="L1358" s="3">
        <v>3</v>
      </c>
      <c r="M1358" s="5">
        <v>0.21</v>
      </c>
      <c r="N1358" s="3" t="s">
        <v>99</v>
      </c>
    </row>
    <row r="1359" spans="1:14" x14ac:dyDescent="0.25">
      <c r="A1359" s="3" t="s">
        <v>1462</v>
      </c>
      <c r="B1359" s="3">
        <v>26</v>
      </c>
      <c r="C1359" s="3" t="s">
        <v>106</v>
      </c>
      <c r="D1359" s="3" t="s">
        <v>19</v>
      </c>
      <c r="E1359" s="5">
        <v>22.41</v>
      </c>
      <c r="F1359" s="3">
        <v>15</v>
      </c>
      <c r="G1359" s="3" t="s">
        <v>114</v>
      </c>
      <c r="H1359" s="3" t="s">
        <v>122</v>
      </c>
      <c r="I1359" s="5">
        <v>8.99</v>
      </c>
      <c r="J1359" s="3">
        <v>0</v>
      </c>
      <c r="K1359" s="3" t="s">
        <v>86</v>
      </c>
      <c r="L1359" s="3">
        <v>4</v>
      </c>
      <c r="M1359" s="5">
        <v>1.4</v>
      </c>
      <c r="N1359" s="3" t="s">
        <v>87</v>
      </c>
    </row>
    <row r="1360" spans="1:14" x14ac:dyDescent="0.25">
      <c r="A1360" s="3" t="s">
        <v>1463</v>
      </c>
      <c r="B1360" s="3">
        <v>46</v>
      </c>
      <c r="C1360" s="3" t="s">
        <v>83</v>
      </c>
      <c r="D1360" s="3" t="s">
        <v>23</v>
      </c>
      <c r="E1360" s="5">
        <v>13.15</v>
      </c>
      <c r="F1360" s="3">
        <v>57</v>
      </c>
      <c r="G1360" s="3" t="s">
        <v>98</v>
      </c>
      <c r="H1360" s="3" t="s">
        <v>122</v>
      </c>
      <c r="I1360" s="5">
        <v>17.989999999999998</v>
      </c>
      <c r="J1360" s="3">
        <v>1</v>
      </c>
      <c r="K1360" s="3" t="s">
        <v>95</v>
      </c>
      <c r="L1360" s="3">
        <v>5</v>
      </c>
      <c r="M1360" s="5">
        <v>0.23</v>
      </c>
      <c r="N1360" s="3" t="s">
        <v>87</v>
      </c>
    </row>
    <row r="1361" spans="1:14" x14ac:dyDescent="0.25">
      <c r="A1361" s="3" t="s">
        <v>1464</v>
      </c>
      <c r="B1361" s="3">
        <v>19</v>
      </c>
      <c r="C1361" s="3" t="s">
        <v>106</v>
      </c>
      <c r="D1361" s="3" t="s">
        <v>19</v>
      </c>
      <c r="E1361" s="5">
        <v>12.3</v>
      </c>
      <c r="F1361" s="3">
        <v>29</v>
      </c>
      <c r="G1361" s="3" t="s">
        <v>98</v>
      </c>
      <c r="H1361" s="3" t="s">
        <v>120</v>
      </c>
      <c r="I1361" s="5">
        <v>8.99</v>
      </c>
      <c r="J1361" s="3">
        <v>1</v>
      </c>
      <c r="K1361" s="3" t="s">
        <v>102</v>
      </c>
      <c r="L1361" s="3">
        <v>1</v>
      </c>
      <c r="M1361" s="5">
        <v>0.41</v>
      </c>
      <c r="N1361" s="3" t="s">
        <v>96</v>
      </c>
    </row>
    <row r="1362" spans="1:14" x14ac:dyDescent="0.25">
      <c r="A1362" s="3" t="s">
        <v>1465</v>
      </c>
      <c r="B1362" s="3">
        <v>33</v>
      </c>
      <c r="C1362" s="3" t="s">
        <v>83</v>
      </c>
      <c r="D1362" s="3" t="s">
        <v>19</v>
      </c>
      <c r="E1362" s="5">
        <v>29.76</v>
      </c>
      <c r="F1362" s="3">
        <v>50</v>
      </c>
      <c r="G1362" s="3" t="s">
        <v>89</v>
      </c>
      <c r="H1362" s="3" t="s">
        <v>90</v>
      </c>
      <c r="I1362" s="5">
        <v>8.99</v>
      </c>
      <c r="J1362" s="3">
        <v>0</v>
      </c>
      <c r="K1362" s="3" t="s">
        <v>95</v>
      </c>
      <c r="L1362" s="3">
        <v>3</v>
      </c>
      <c r="M1362" s="5">
        <v>0.57999999999999996</v>
      </c>
      <c r="N1362" s="3" t="s">
        <v>87</v>
      </c>
    </row>
    <row r="1363" spans="1:14" x14ac:dyDescent="0.25">
      <c r="A1363" s="3" t="s">
        <v>1466</v>
      </c>
      <c r="B1363" s="3">
        <v>21</v>
      </c>
      <c r="C1363" s="3" t="s">
        <v>83</v>
      </c>
      <c r="D1363" s="3" t="s">
        <v>19</v>
      </c>
      <c r="E1363" s="5">
        <v>18.91</v>
      </c>
      <c r="F1363" s="3">
        <v>36</v>
      </c>
      <c r="G1363" s="3" t="s">
        <v>94</v>
      </c>
      <c r="H1363" s="3" t="s">
        <v>120</v>
      </c>
      <c r="I1363" s="5">
        <v>8.99</v>
      </c>
      <c r="J1363" s="3">
        <v>1</v>
      </c>
      <c r="K1363" s="3" t="s">
        <v>102</v>
      </c>
      <c r="L1363" s="3">
        <v>1</v>
      </c>
      <c r="M1363" s="5">
        <v>0.51</v>
      </c>
      <c r="N1363" s="3" t="s">
        <v>99</v>
      </c>
    </row>
    <row r="1364" spans="1:14" x14ac:dyDescent="0.25">
      <c r="A1364" s="3" t="s">
        <v>1467</v>
      </c>
      <c r="B1364" s="3">
        <v>69</v>
      </c>
      <c r="C1364" s="3" t="s">
        <v>93</v>
      </c>
      <c r="D1364" s="3" t="s">
        <v>21</v>
      </c>
      <c r="E1364" s="5">
        <v>5.93</v>
      </c>
      <c r="F1364" s="3">
        <v>39</v>
      </c>
      <c r="G1364" s="3" t="s">
        <v>135</v>
      </c>
      <c r="H1364" s="3" t="s">
        <v>120</v>
      </c>
      <c r="I1364" s="5">
        <v>13.99</v>
      </c>
      <c r="J1364" s="3">
        <v>1</v>
      </c>
      <c r="K1364" s="3" t="s">
        <v>86</v>
      </c>
      <c r="L1364" s="3">
        <v>5</v>
      </c>
      <c r="M1364" s="5">
        <v>0.15</v>
      </c>
      <c r="N1364" s="3" t="s">
        <v>91</v>
      </c>
    </row>
    <row r="1365" spans="1:14" x14ac:dyDescent="0.25">
      <c r="A1365" s="3" t="s">
        <v>1468</v>
      </c>
      <c r="B1365" s="3">
        <v>30</v>
      </c>
      <c r="C1365" s="3" t="s">
        <v>93</v>
      </c>
      <c r="D1365" s="3" t="s">
        <v>23</v>
      </c>
      <c r="E1365" s="5">
        <v>1.85</v>
      </c>
      <c r="F1365" s="3">
        <v>5</v>
      </c>
      <c r="G1365" s="3" t="s">
        <v>89</v>
      </c>
      <c r="H1365" s="3" t="s">
        <v>111</v>
      </c>
      <c r="I1365" s="5">
        <v>17.989999999999998</v>
      </c>
      <c r="J1365" s="3">
        <v>0</v>
      </c>
      <c r="K1365" s="3" t="s">
        <v>102</v>
      </c>
      <c r="L1365" s="3">
        <v>5</v>
      </c>
      <c r="M1365" s="5">
        <v>0.31</v>
      </c>
      <c r="N1365" s="3" t="s">
        <v>96</v>
      </c>
    </row>
    <row r="1366" spans="1:14" x14ac:dyDescent="0.25">
      <c r="A1366" s="3" t="s">
        <v>1469</v>
      </c>
      <c r="B1366" s="3">
        <v>23</v>
      </c>
      <c r="C1366" s="3" t="s">
        <v>83</v>
      </c>
      <c r="D1366" s="3" t="s">
        <v>19</v>
      </c>
      <c r="E1366" s="5">
        <v>28.57</v>
      </c>
      <c r="F1366" s="3">
        <v>55</v>
      </c>
      <c r="G1366" s="3" t="s">
        <v>98</v>
      </c>
      <c r="H1366" s="3" t="s">
        <v>120</v>
      </c>
      <c r="I1366" s="5">
        <v>8.99</v>
      </c>
      <c r="J1366" s="3">
        <v>0</v>
      </c>
      <c r="K1366" s="3" t="s">
        <v>108</v>
      </c>
      <c r="L1366" s="3">
        <v>3</v>
      </c>
      <c r="M1366" s="5">
        <v>0.51</v>
      </c>
      <c r="N1366" s="3" t="s">
        <v>96</v>
      </c>
    </row>
    <row r="1367" spans="1:14" x14ac:dyDescent="0.25">
      <c r="A1367" s="3" t="s">
        <v>1470</v>
      </c>
      <c r="B1367" s="3">
        <v>70</v>
      </c>
      <c r="C1367" s="3" t="s">
        <v>93</v>
      </c>
      <c r="D1367" s="3" t="s">
        <v>19</v>
      </c>
      <c r="E1367" s="5">
        <v>2.46</v>
      </c>
      <c r="F1367" s="3">
        <v>53</v>
      </c>
      <c r="G1367" s="3" t="s">
        <v>114</v>
      </c>
      <c r="H1367" s="3" t="s">
        <v>111</v>
      </c>
      <c r="I1367" s="5">
        <v>8.99</v>
      </c>
      <c r="J1367" s="3">
        <v>1</v>
      </c>
      <c r="K1367" s="3" t="s">
        <v>95</v>
      </c>
      <c r="L1367" s="3">
        <v>1</v>
      </c>
      <c r="M1367" s="5">
        <v>0.05</v>
      </c>
      <c r="N1367" s="3" t="s">
        <v>96</v>
      </c>
    </row>
    <row r="1368" spans="1:14" x14ac:dyDescent="0.25">
      <c r="A1368" s="3" t="s">
        <v>1471</v>
      </c>
      <c r="B1368" s="3">
        <v>62</v>
      </c>
      <c r="C1368" s="3" t="s">
        <v>106</v>
      </c>
      <c r="D1368" s="3" t="s">
        <v>19</v>
      </c>
      <c r="E1368" s="5">
        <v>22.77</v>
      </c>
      <c r="F1368" s="3">
        <v>47</v>
      </c>
      <c r="G1368" s="3" t="s">
        <v>114</v>
      </c>
      <c r="H1368" s="3" t="s">
        <v>90</v>
      </c>
      <c r="I1368" s="5">
        <v>8.99</v>
      </c>
      <c r="J1368" s="3">
        <v>1</v>
      </c>
      <c r="K1368" s="3" t="s">
        <v>95</v>
      </c>
      <c r="L1368" s="3">
        <v>5</v>
      </c>
      <c r="M1368" s="5">
        <v>0.47</v>
      </c>
      <c r="N1368" s="3" t="s">
        <v>117</v>
      </c>
    </row>
    <row r="1369" spans="1:14" x14ac:dyDescent="0.25">
      <c r="A1369" s="3" t="s">
        <v>1472</v>
      </c>
      <c r="B1369" s="3">
        <v>53</v>
      </c>
      <c r="C1369" s="3" t="s">
        <v>93</v>
      </c>
      <c r="D1369" s="3" t="s">
        <v>23</v>
      </c>
      <c r="E1369" s="5">
        <v>2.89</v>
      </c>
      <c r="F1369" s="3">
        <v>22</v>
      </c>
      <c r="G1369" s="3" t="s">
        <v>114</v>
      </c>
      <c r="H1369" s="3" t="s">
        <v>90</v>
      </c>
      <c r="I1369" s="5">
        <v>17.989999999999998</v>
      </c>
      <c r="J1369" s="3">
        <v>0</v>
      </c>
      <c r="K1369" s="3" t="s">
        <v>108</v>
      </c>
      <c r="L1369" s="3">
        <v>5</v>
      </c>
      <c r="M1369" s="5">
        <v>0.13</v>
      </c>
      <c r="N1369" s="3" t="s">
        <v>117</v>
      </c>
    </row>
    <row r="1370" spans="1:14" x14ac:dyDescent="0.25">
      <c r="A1370" s="3" t="s">
        <v>1473</v>
      </c>
      <c r="B1370" s="3">
        <v>63</v>
      </c>
      <c r="C1370" s="3" t="s">
        <v>83</v>
      </c>
      <c r="D1370" s="3" t="s">
        <v>23</v>
      </c>
      <c r="E1370" s="5">
        <v>15.02</v>
      </c>
      <c r="F1370" s="3">
        <v>11</v>
      </c>
      <c r="G1370" s="3" t="s">
        <v>135</v>
      </c>
      <c r="H1370" s="3" t="s">
        <v>85</v>
      </c>
      <c r="I1370" s="5">
        <v>17.989999999999998</v>
      </c>
      <c r="J1370" s="3">
        <v>0</v>
      </c>
      <c r="K1370" s="3" t="s">
        <v>108</v>
      </c>
      <c r="L1370" s="3">
        <v>2</v>
      </c>
      <c r="M1370" s="5">
        <v>1.25</v>
      </c>
      <c r="N1370" s="3" t="s">
        <v>112</v>
      </c>
    </row>
    <row r="1371" spans="1:14" x14ac:dyDescent="0.25">
      <c r="A1371" s="3" t="s">
        <v>1474</v>
      </c>
      <c r="B1371" s="3">
        <v>55</v>
      </c>
      <c r="C1371" s="3" t="s">
        <v>106</v>
      </c>
      <c r="D1371" s="3" t="s">
        <v>21</v>
      </c>
      <c r="E1371" s="5">
        <v>7.28</v>
      </c>
      <c r="F1371" s="3">
        <v>12</v>
      </c>
      <c r="G1371" s="3" t="s">
        <v>114</v>
      </c>
      <c r="H1371" s="3" t="s">
        <v>122</v>
      </c>
      <c r="I1371" s="5">
        <v>13.99</v>
      </c>
      <c r="J1371" s="3">
        <v>0</v>
      </c>
      <c r="K1371" s="3" t="s">
        <v>126</v>
      </c>
      <c r="L1371" s="3">
        <v>1</v>
      </c>
      <c r="M1371" s="5">
        <v>0.56000000000000005</v>
      </c>
      <c r="N1371" s="3" t="s">
        <v>112</v>
      </c>
    </row>
    <row r="1372" spans="1:14" x14ac:dyDescent="0.25">
      <c r="A1372" s="3" t="s">
        <v>1475</v>
      </c>
      <c r="B1372" s="3">
        <v>62</v>
      </c>
      <c r="C1372" s="3" t="s">
        <v>93</v>
      </c>
      <c r="D1372" s="3" t="s">
        <v>21</v>
      </c>
      <c r="E1372" s="5">
        <v>1.62</v>
      </c>
      <c r="F1372" s="3">
        <v>37</v>
      </c>
      <c r="G1372" s="3" t="s">
        <v>135</v>
      </c>
      <c r="H1372" s="3" t="s">
        <v>85</v>
      </c>
      <c r="I1372" s="5">
        <v>13.99</v>
      </c>
      <c r="J1372" s="3">
        <v>1</v>
      </c>
      <c r="K1372" s="3" t="s">
        <v>95</v>
      </c>
      <c r="L1372" s="3">
        <v>3</v>
      </c>
      <c r="M1372" s="5">
        <v>0.04</v>
      </c>
      <c r="N1372" s="3" t="s">
        <v>99</v>
      </c>
    </row>
    <row r="1373" spans="1:14" x14ac:dyDescent="0.25">
      <c r="A1373" s="3" t="s">
        <v>1476</v>
      </c>
      <c r="B1373" s="3">
        <v>21</v>
      </c>
      <c r="C1373" s="3" t="s">
        <v>83</v>
      </c>
      <c r="D1373" s="3" t="s">
        <v>23</v>
      </c>
      <c r="E1373" s="5">
        <v>12.34</v>
      </c>
      <c r="F1373" s="3">
        <v>19</v>
      </c>
      <c r="G1373" s="3" t="s">
        <v>98</v>
      </c>
      <c r="H1373" s="3" t="s">
        <v>85</v>
      </c>
      <c r="I1373" s="5">
        <v>17.989999999999998</v>
      </c>
      <c r="J1373" s="3">
        <v>0</v>
      </c>
      <c r="K1373" s="3" t="s">
        <v>102</v>
      </c>
      <c r="L1373" s="3">
        <v>3</v>
      </c>
      <c r="M1373" s="5">
        <v>0.62</v>
      </c>
      <c r="N1373" s="3" t="s">
        <v>104</v>
      </c>
    </row>
    <row r="1374" spans="1:14" x14ac:dyDescent="0.25">
      <c r="A1374" s="3" t="s">
        <v>1477</v>
      </c>
      <c r="B1374" s="3">
        <v>29</v>
      </c>
      <c r="C1374" s="3" t="s">
        <v>106</v>
      </c>
      <c r="D1374" s="3" t="s">
        <v>21</v>
      </c>
      <c r="E1374" s="5">
        <v>10.76</v>
      </c>
      <c r="F1374" s="3">
        <v>50</v>
      </c>
      <c r="G1374" s="3" t="s">
        <v>114</v>
      </c>
      <c r="H1374" s="3" t="s">
        <v>90</v>
      </c>
      <c r="I1374" s="5">
        <v>13.99</v>
      </c>
      <c r="J1374" s="3">
        <v>1</v>
      </c>
      <c r="K1374" s="3" t="s">
        <v>108</v>
      </c>
      <c r="L1374" s="3">
        <v>2</v>
      </c>
      <c r="M1374" s="5">
        <v>0.21</v>
      </c>
      <c r="N1374" s="3" t="s">
        <v>96</v>
      </c>
    </row>
    <row r="1375" spans="1:14" x14ac:dyDescent="0.25">
      <c r="A1375" s="3" t="s">
        <v>1478</v>
      </c>
      <c r="B1375" s="3">
        <v>22</v>
      </c>
      <c r="C1375" s="3" t="s">
        <v>83</v>
      </c>
      <c r="D1375" s="3" t="s">
        <v>23</v>
      </c>
      <c r="E1375" s="5">
        <v>13.72</v>
      </c>
      <c r="F1375" s="3">
        <v>59</v>
      </c>
      <c r="G1375" s="3" t="s">
        <v>94</v>
      </c>
      <c r="H1375" s="3" t="s">
        <v>120</v>
      </c>
      <c r="I1375" s="5">
        <v>17.989999999999998</v>
      </c>
      <c r="J1375" s="3">
        <v>1</v>
      </c>
      <c r="K1375" s="3" t="s">
        <v>95</v>
      </c>
      <c r="L1375" s="3">
        <v>5</v>
      </c>
      <c r="M1375" s="5">
        <v>0.23</v>
      </c>
      <c r="N1375" s="3" t="s">
        <v>96</v>
      </c>
    </row>
    <row r="1376" spans="1:14" x14ac:dyDescent="0.25">
      <c r="A1376" s="3" t="s">
        <v>1479</v>
      </c>
      <c r="B1376" s="3">
        <v>28</v>
      </c>
      <c r="C1376" s="3" t="s">
        <v>106</v>
      </c>
      <c r="D1376" s="3" t="s">
        <v>21</v>
      </c>
      <c r="E1376" s="5">
        <v>22.78</v>
      </c>
      <c r="F1376" s="3">
        <v>16</v>
      </c>
      <c r="G1376" s="3" t="s">
        <v>98</v>
      </c>
      <c r="H1376" s="3" t="s">
        <v>111</v>
      </c>
      <c r="I1376" s="5">
        <v>13.99</v>
      </c>
      <c r="J1376" s="3">
        <v>0</v>
      </c>
      <c r="K1376" s="3" t="s">
        <v>102</v>
      </c>
      <c r="L1376" s="3">
        <v>5</v>
      </c>
      <c r="M1376" s="5">
        <v>1.34</v>
      </c>
      <c r="N1376" s="3" t="s">
        <v>91</v>
      </c>
    </row>
    <row r="1377" spans="1:14" x14ac:dyDescent="0.25">
      <c r="A1377" s="3" t="s">
        <v>1480</v>
      </c>
      <c r="B1377" s="3">
        <v>60</v>
      </c>
      <c r="C1377" s="3" t="s">
        <v>93</v>
      </c>
      <c r="D1377" s="3" t="s">
        <v>19</v>
      </c>
      <c r="E1377" s="5">
        <v>1.76</v>
      </c>
      <c r="F1377" s="3">
        <v>48</v>
      </c>
      <c r="G1377" s="3" t="s">
        <v>135</v>
      </c>
      <c r="H1377" s="3" t="s">
        <v>85</v>
      </c>
      <c r="I1377" s="5">
        <v>8.99</v>
      </c>
      <c r="J1377" s="3">
        <v>1</v>
      </c>
      <c r="K1377" s="3" t="s">
        <v>102</v>
      </c>
      <c r="L1377" s="3">
        <v>2</v>
      </c>
      <c r="M1377" s="5">
        <v>0.04</v>
      </c>
      <c r="N1377" s="3" t="s">
        <v>91</v>
      </c>
    </row>
    <row r="1378" spans="1:14" x14ac:dyDescent="0.25">
      <c r="A1378" s="3" t="s">
        <v>1481</v>
      </c>
      <c r="B1378" s="3">
        <v>29</v>
      </c>
      <c r="C1378" s="3" t="s">
        <v>106</v>
      </c>
      <c r="D1378" s="3" t="s">
        <v>23</v>
      </c>
      <c r="E1378" s="5">
        <v>14.85</v>
      </c>
      <c r="F1378" s="3">
        <v>10</v>
      </c>
      <c r="G1378" s="3" t="s">
        <v>94</v>
      </c>
      <c r="H1378" s="3" t="s">
        <v>122</v>
      </c>
      <c r="I1378" s="5">
        <v>17.989999999999998</v>
      </c>
      <c r="J1378" s="3">
        <v>0</v>
      </c>
      <c r="K1378" s="3" t="s">
        <v>126</v>
      </c>
      <c r="L1378" s="3">
        <v>1</v>
      </c>
      <c r="M1378" s="5">
        <v>1.35</v>
      </c>
      <c r="N1378" s="3" t="s">
        <v>99</v>
      </c>
    </row>
    <row r="1379" spans="1:14" x14ac:dyDescent="0.25">
      <c r="A1379" s="3" t="s">
        <v>1482</v>
      </c>
      <c r="B1379" s="3">
        <v>63</v>
      </c>
      <c r="C1379" s="3" t="s">
        <v>106</v>
      </c>
      <c r="D1379" s="3" t="s">
        <v>19</v>
      </c>
      <c r="E1379" s="5">
        <v>0.75</v>
      </c>
      <c r="F1379" s="3">
        <v>46</v>
      </c>
      <c r="G1379" s="3" t="s">
        <v>94</v>
      </c>
      <c r="H1379" s="3" t="s">
        <v>122</v>
      </c>
      <c r="I1379" s="5">
        <v>8.99</v>
      </c>
      <c r="J1379" s="3">
        <v>1</v>
      </c>
      <c r="K1379" s="3" t="s">
        <v>86</v>
      </c>
      <c r="L1379" s="3">
        <v>3</v>
      </c>
      <c r="M1379" s="5">
        <v>0.02</v>
      </c>
      <c r="N1379" s="3" t="s">
        <v>99</v>
      </c>
    </row>
    <row r="1380" spans="1:14" x14ac:dyDescent="0.25">
      <c r="A1380" s="3" t="s">
        <v>1483</v>
      </c>
      <c r="B1380" s="3">
        <v>40</v>
      </c>
      <c r="C1380" s="3" t="s">
        <v>83</v>
      </c>
      <c r="D1380" s="3" t="s">
        <v>21</v>
      </c>
      <c r="E1380" s="5">
        <v>19.149999999999999</v>
      </c>
      <c r="F1380" s="3">
        <v>40</v>
      </c>
      <c r="G1380" s="3" t="s">
        <v>94</v>
      </c>
      <c r="H1380" s="3" t="s">
        <v>111</v>
      </c>
      <c r="I1380" s="5">
        <v>13.99</v>
      </c>
      <c r="J1380" s="3">
        <v>1</v>
      </c>
      <c r="K1380" s="3" t="s">
        <v>102</v>
      </c>
      <c r="L1380" s="3">
        <v>2</v>
      </c>
      <c r="M1380" s="5">
        <v>0.47</v>
      </c>
      <c r="N1380" s="3" t="s">
        <v>99</v>
      </c>
    </row>
    <row r="1381" spans="1:14" x14ac:dyDescent="0.25">
      <c r="A1381" s="3" t="s">
        <v>1484</v>
      </c>
      <c r="B1381" s="3">
        <v>54</v>
      </c>
      <c r="C1381" s="3" t="s">
        <v>83</v>
      </c>
      <c r="D1381" s="3" t="s">
        <v>21</v>
      </c>
      <c r="E1381" s="5">
        <v>5.57</v>
      </c>
      <c r="F1381" s="3">
        <v>53</v>
      </c>
      <c r="G1381" s="3" t="s">
        <v>89</v>
      </c>
      <c r="H1381" s="3" t="s">
        <v>85</v>
      </c>
      <c r="I1381" s="5">
        <v>13.99</v>
      </c>
      <c r="J1381" s="3">
        <v>1</v>
      </c>
      <c r="K1381" s="3" t="s">
        <v>95</v>
      </c>
      <c r="L1381" s="3">
        <v>5</v>
      </c>
      <c r="M1381" s="5">
        <v>0.1</v>
      </c>
      <c r="N1381" s="3" t="s">
        <v>117</v>
      </c>
    </row>
    <row r="1382" spans="1:14" x14ac:dyDescent="0.25">
      <c r="A1382" s="3" t="s">
        <v>1485</v>
      </c>
      <c r="B1382" s="3">
        <v>63</v>
      </c>
      <c r="C1382" s="3" t="s">
        <v>83</v>
      </c>
      <c r="D1382" s="3" t="s">
        <v>21</v>
      </c>
      <c r="E1382" s="5">
        <v>6.72</v>
      </c>
      <c r="F1382" s="3">
        <v>18</v>
      </c>
      <c r="G1382" s="3" t="s">
        <v>89</v>
      </c>
      <c r="H1382" s="3" t="s">
        <v>122</v>
      </c>
      <c r="I1382" s="5">
        <v>13.99</v>
      </c>
      <c r="J1382" s="3">
        <v>0</v>
      </c>
      <c r="K1382" s="3" t="s">
        <v>126</v>
      </c>
      <c r="L1382" s="3">
        <v>4</v>
      </c>
      <c r="M1382" s="5">
        <v>0.35</v>
      </c>
      <c r="N1382" s="3" t="s">
        <v>117</v>
      </c>
    </row>
    <row r="1383" spans="1:14" x14ac:dyDescent="0.25">
      <c r="A1383" s="3" t="s">
        <v>1486</v>
      </c>
      <c r="B1383" s="3">
        <v>31</v>
      </c>
      <c r="C1383" s="3" t="s">
        <v>83</v>
      </c>
      <c r="D1383" s="3" t="s">
        <v>19</v>
      </c>
      <c r="E1383" s="5">
        <v>14.07</v>
      </c>
      <c r="F1383" s="3">
        <v>52</v>
      </c>
      <c r="G1383" s="3" t="s">
        <v>89</v>
      </c>
      <c r="H1383" s="3" t="s">
        <v>120</v>
      </c>
      <c r="I1383" s="5">
        <v>8.99</v>
      </c>
      <c r="J1383" s="3">
        <v>1</v>
      </c>
      <c r="K1383" s="3" t="s">
        <v>86</v>
      </c>
      <c r="L1383" s="3">
        <v>3</v>
      </c>
      <c r="M1383" s="5">
        <v>0.27</v>
      </c>
      <c r="N1383" s="3" t="s">
        <v>104</v>
      </c>
    </row>
    <row r="1384" spans="1:14" x14ac:dyDescent="0.25">
      <c r="A1384" s="3" t="s">
        <v>1487</v>
      </c>
      <c r="B1384" s="3">
        <v>26</v>
      </c>
      <c r="C1384" s="3" t="s">
        <v>83</v>
      </c>
      <c r="D1384" s="3" t="s">
        <v>21</v>
      </c>
      <c r="E1384" s="5">
        <v>4.8600000000000003</v>
      </c>
      <c r="F1384" s="3">
        <v>19</v>
      </c>
      <c r="G1384" s="3" t="s">
        <v>114</v>
      </c>
      <c r="H1384" s="3" t="s">
        <v>90</v>
      </c>
      <c r="I1384" s="5">
        <v>13.99</v>
      </c>
      <c r="J1384" s="3">
        <v>0</v>
      </c>
      <c r="K1384" s="3" t="s">
        <v>108</v>
      </c>
      <c r="L1384" s="3">
        <v>4</v>
      </c>
      <c r="M1384" s="5">
        <v>0.24</v>
      </c>
      <c r="N1384" s="3" t="s">
        <v>96</v>
      </c>
    </row>
    <row r="1385" spans="1:14" x14ac:dyDescent="0.25">
      <c r="A1385" s="3" t="s">
        <v>1488</v>
      </c>
      <c r="B1385" s="3">
        <v>18</v>
      </c>
      <c r="C1385" s="3" t="s">
        <v>93</v>
      </c>
      <c r="D1385" s="3" t="s">
        <v>19</v>
      </c>
      <c r="E1385" s="5">
        <v>1.82</v>
      </c>
      <c r="F1385" s="3">
        <v>46</v>
      </c>
      <c r="G1385" s="3" t="s">
        <v>114</v>
      </c>
      <c r="H1385" s="3" t="s">
        <v>122</v>
      </c>
      <c r="I1385" s="5">
        <v>8.99</v>
      </c>
      <c r="J1385" s="3">
        <v>1</v>
      </c>
      <c r="K1385" s="3" t="s">
        <v>126</v>
      </c>
      <c r="L1385" s="3">
        <v>3</v>
      </c>
      <c r="M1385" s="5">
        <v>0.04</v>
      </c>
      <c r="N1385" s="3" t="s">
        <v>104</v>
      </c>
    </row>
    <row r="1386" spans="1:14" x14ac:dyDescent="0.25">
      <c r="A1386" s="3" t="s">
        <v>1489</v>
      </c>
      <c r="B1386" s="3">
        <v>28</v>
      </c>
      <c r="C1386" s="3" t="s">
        <v>93</v>
      </c>
      <c r="D1386" s="3" t="s">
        <v>21</v>
      </c>
      <c r="E1386" s="5">
        <v>4.3899999999999997</v>
      </c>
      <c r="F1386" s="3">
        <v>14</v>
      </c>
      <c r="G1386" s="3" t="s">
        <v>135</v>
      </c>
      <c r="H1386" s="3" t="s">
        <v>122</v>
      </c>
      <c r="I1386" s="5">
        <v>13.99</v>
      </c>
      <c r="J1386" s="3">
        <v>1</v>
      </c>
      <c r="K1386" s="3" t="s">
        <v>102</v>
      </c>
      <c r="L1386" s="3">
        <v>2</v>
      </c>
      <c r="M1386" s="5">
        <v>0.28999999999999998</v>
      </c>
      <c r="N1386" s="3" t="s">
        <v>104</v>
      </c>
    </row>
    <row r="1387" spans="1:14" x14ac:dyDescent="0.25">
      <c r="A1387" s="3" t="s">
        <v>1490</v>
      </c>
      <c r="B1387" s="3">
        <v>46</v>
      </c>
      <c r="C1387" s="3" t="s">
        <v>106</v>
      </c>
      <c r="D1387" s="3" t="s">
        <v>21</v>
      </c>
      <c r="E1387" s="5">
        <v>3.37</v>
      </c>
      <c r="F1387" s="3">
        <v>18</v>
      </c>
      <c r="G1387" s="3" t="s">
        <v>98</v>
      </c>
      <c r="H1387" s="3" t="s">
        <v>85</v>
      </c>
      <c r="I1387" s="5">
        <v>13.99</v>
      </c>
      <c r="J1387" s="3">
        <v>0</v>
      </c>
      <c r="K1387" s="3" t="s">
        <v>102</v>
      </c>
      <c r="L1387" s="3">
        <v>5</v>
      </c>
      <c r="M1387" s="5">
        <v>0.18</v>
      </c>
      <c r="N1387" s="3" t="s">
        <v>99</v>
      </c>
    </row>
    <row r="1388" spans="1:14" x14ac:dyDescent="0.25">
      <c r="A1388" s="3" t="s">
        <v>1491</v>
      </c>
      <c r="B1388" s="3">
        <v>47</v>
      </c>
      <c r="C1388" s="3" t="s">
        <v>106</v>
      </c>
      <c r="D1388" s="3" t="s">
        <v>21</v>
      </c>
      <c r="E1388" s="5">
        <v>2.0099999999999998</v>
      </c>
      <c r="F1388" s="3">
        <v>5</v>
      </c>
      <c r="G1388" s="3" t="s">
        <v>135</v>
      </c>
      <c r="H1388" s="3" t="s">
        <v>111</v>
      </c>
      <c r="I1388" s="5">
        <v>13.99</v>
      </c>
      <c r="J1388" s="3">
        <v>0</v>
      </c>
      <c r="K1388" s="3" t="s">
        <v>126</v>
      </c>
      <c r="L1388" s="3">
        <v>2</v>
      </c>
      <c r="M1388" s="5">
        <v>0.33</v>
      </c>
      <c r="N1388" s="3" t="s">
        <v>117</v>
      </c>
    </row>
    <row r="1389" spans="1:14" x14ac:dyDescent="0.25">
      <c r="A1389" s="3" t="s">
        <v>1492</v>
      </c>
      <c r="B1389" s="3">
        <v>47</v>
      </c>
      <c r="C1389" s="3" t="s">
        <v>106</v>
      </c>
      <c r="D1389" s="3" t="s">
        <v>19</v>
      </c>
      <c r="E1389" s="5">
        <v>6.54</v>
      </c>
      <c r="F1389" s="3">
        <v>55</v>
      </c>
      <c r="G1389" s="3" t="s">
        <v>84</v>
      </c>
      <c r="H1389" s="3" t="s">
        <v>90</v>
      </c>
      <c r="I1389" s="5">
        <v>8.99</v>
      </c>
      <c r="J1389" s="3">
        <v>1</v>
      </c>
      <c r="K1389" s="3" t="s">
        <v>108</v>
      </c>
      <c r="L1389" s="3">
        <v>2</v>
      </c>
      <c r="M1389" s="5">
        <v>0.12</v>
      </c>
      <c r="N1389" s="3" t="s">
        <v>112</v>
      </c>
    </row>
    <row r="1390" spans="1:14" x14ac:dyDescent="0.25">
      <c r="A1390" s="3" t="s">
        <v>1493</v>
      </c>
      <c r="B1390" s="3">
        <v>29</v>
      </c>
      <c r="C1390" s="3" t="s">
        <v>83</v>
      </c>
      <c r="D1390" s="3" t="s">
        <v>21</v>
      </c>
      <c r="E1390" s="5">
        <v>4.33</v>
      </c>
      <c r="F1390" s="3">
        <v>25</v>
      </c>
      <c r="G1390" s="3" t="s">
        <v>89</v>
      </c>
      <c r="H1390" s="3" t="s">
        <v>90</v>
      </c>
      <c r="I1390" s="5">
        <v>13.99</v>
      </c>
      <c r="J1390" s="3">
        <v>0</v>
      </c>
      <c r="K1390" s="3" t="s">
        <v>126</v>
      </c>
      <c r="L1390" s="3">
        <v>4</v>
      </c>
      <c r="M1390" s="5">
        <v>0.17</v>
      </c>
      <c r="N1390" s="3" t="s">
        <v>104</v>
      </c>
    </row>
    <row r="1391" spans="1:14" x14ac:dyDescent="0.25">
      <c r="A1391" s="3" t="s">
        <v>1494</v>
      </c>
      <c r="B1391" s="3">
        <v>70</v>
      </c>
      <c r="C1391" s="3" t="s">
        <v>83</v>
      </c>
      <c r="D1391" s="3" t="s">
        <v>21</v>
      </c>
      <c r="E1391" s="5">
        <v>32.619999999999997</v>
      </c>
      <c r="F1391" s="3">
        <v>26</v>
      </c>
      <c r="G1391" s="3" t="s">
        <v>84</v>
      </c>
      <c r="H1391" s="3" t="s">
        <v>85</v>
      </c>
      <c r="I1391" s="5">
        <v>13.99</v>
      </c>
      <c r="J1391" s="3">
        <v>0</v>
      </c>
      <c r="K1391" s="3" t="s">
        <v>95</v>
      </c>
      <c r="L1391" s="3">
        <v>1</v>
      </c>
      <c r="M1391" s="5">
        <v>1.21</v>
      </c>
      <c r="N1391" s="3" t="s">
        <v>91</v>
      </c>
    </row>
    <row r="1392" spans="1:14" x14ac:dyDescent="0.25">
      <c r="A1392" s="3" t="s">
        <v>1495</v>
      </c>
      <c r="B1392" s="3">
        <v>26</v>
      </c>
      <c r="C1392" s="3" t="s">
        <v>83</v>
      </c>
      <c r="D1392" s="3" t="s">
        <v>23</v>
      </c>
      <c r="E1392" s="5">
        <v>11.35</v>
      </c>
      <c r="F1392" s="3">
        <v>37</v>
      </c>
      <c r="G1392" s="3" t="s">
        <v>98</v>
      </c>
      <c r="H1392" s="3" t="s">
        <v>122</v>
      </c>
      <c r="I1392" s="5">
        <v>17.989999999999998</v>
      </c>
      <c r="J1392" s="3">
        <v>1</v>
      </c>
      <c r="K1392" s="3" t="s">
        <v>108</v>
      </c>
      <c r="L1392" s="3">
        <v>2</v>
      </c>
      <c r="M1392" s="5">
        <v>0.3</v>
      </c>
      <c r="N1392" s="3" t="s">
        <v>104</v>
      </c>
    </row>
    <row r="1393" spans="1:14" x14ac:dyDescent="0.25">
      <c r="A1393" s="3" t="s">
        <v>1496</v>
      </c>
      <c r="B1393" s="3">
        <v>68</v>
      </c>
      <c r="C1393" s="3" t="s">
        <v>106</v>
      </c>
      <c r="D1393" s="3" t="s">
        <v>23</v>
      </c>
      <c r="E1393" s="5">
        <v>2.34</v>
      </c>
      <c r="F1393" s="3">
        <v>44</v>
      </c>
      <c r="G1393" s="3" t="s">
        <v>98</v>
      </c>
      <c r="H1393" s="3" t="s">
        <v>111</v>
      </c>
      <c r="I1393" s="5">
        <v>17.989999999999998</v>
      </c>
      <c r="J1393" s="3">
        <v>1</v>
      </c>
      <c r="K1393" s="3" t="s">
        <v>86</v>
      </c>
      <c r="L1393" s="3">
        <v>5</v>
      </c>
      <c r="M1393" s="5">
        <v>0.05</v>
      </c>
      <c r="N1393" s="3" t="s">
        <v>96</v>
      </c>
    </row>
    <row r="1394" spans="1:14" x14ac:dyDescent="0.25">
      <c r="A1394" s="3" t="s">
        <v>1497</v>
      </c>
      <c r="B1394" s="3">
        <v>18</v>
      </c>
      <c r="C1394" s="3" t="s">
        <v>93</v>
      </c>
      <c r="D1394" s="3" t="s">
        <v>19</v>
      </c>
      <c r="E1394" s="5">
        <v>13.51</v>
      </c>
      <c r="F1394" s="3">
        <v>53</v>
      </c>
      <c r="G1394" s="3" t="s">
        <v>135</v>
      </c>
      <c r="H1394" s="3" t="s">
        <v>111</v>
      </c>
      <c r="I1394" s="5">
        <v>8.99</v>
      </c>
      <c r="J1394" s="3">
        <v>1</v>
      </c>
      <c r="K1394" s="3" t="s">
        <v>102</v>
      </c>
      <c r="L1394" s="3">
        <v>4</v>
      </c>
      <c r="M1394" s="5">
        <v>0.25</v>
      </c>
      <c r="N1394" s="3" t="s">
        <v>117</v>
      </c>
    </row>
    <row r="1395" spans="1:14" x14ac:dyDescent="0.25">
      <c r="A1395" s="3" t="s">
        <v>1498</v>
      </c>
      <c r="B1395" s="3">
        <v>18</v>
      </c>
      <c r="C1395" s="3" t="s">
        <v>83</v>
      </c>
      <c r="D1395" s="3" t="s">
        <v>19</v>
      </c>
      <c r="E1395" s="5">
        <v>3.89</v>
      </c>
      <c r="F1395" s="3">
        <v>33</v>
      </c>
      <c r="G1395" s="3" t="s">
        <v>89</v>
      </c>
      <c r="H1395" s="3" t="s">
        <v>122</v>
      </c>
      <c r="I1395" s="5">
        <v>8.99</v>
      </c>
      <c r="J1395" s="3">
        <v>1</v>
      </c>
      <c r="K1395" s="3" t="s">
        <v>102</v>
      </c>
      <c r="L1395" s="3">
        <v>1</v>
      </c>
      <c r="M1395" s="5">
        <v>0.11</v>
      </c>
      <c r="N1395" s="3" t="s">
        <v>87</v>
      </c>
    </row>
    <row r="1396" spans="1:14" x14ac:dyDescent="0.25">
      <c r="A1396" s="3" t="s">
        <v>1499</v>
      </c>
      <c r="B1396" s="3">
        <v>29</v>
      </c>
      <c r="C1396" s="3" t="s">
        <v>93</v>
      </c>
      <c r="D1396" s="3" t="s">
        <v>19</v>
      </c>
      <c r="E1396" s="5">
        <v>8.48</v>
      </c>
      <c r="F1396" s="3">
        <v>39</v>
      </c>
      <c r="G1396" s="3" t="s">
        <v>84</v>
      </c>
      <c r="H1396" s="3" t="s">
        <v>85</v>
      </c>
      <c r="I1396" s="5">
        <v>8.99</v>
      </c>
      <c r="J1396" s="3">
        <v>1</v>
      </c>
      <c r="K1396" s="3" t="s">
        <v>102</v>
      </c>
      <c r="L1396" s="3">
        <v>5</v>
      </c>
      <c r="M1396" s="5">
        <v>0.21</v>
      </c>
      <c r="N1396" s="3" t="s">
        <v>104</v>
      </c>
    </row>
    <row r="1397" spans="1:14" x14ac:dyDescent="0.25">
      <c r="A1397" s="3" t="s">
        <v>1500</v>
      </c>
      <c r="B1397" s="3">
        <v>24</v>
      </c>
      <c r="C1397" s="3" t="s">
        <v>106</v>
      </c>
      <c r="D1397" s="3" t="s">
        <v>23</v>
      </c>
      <c r="E1397" s="5">
        <v>9.02</v>
      </c>
      <c r="F1397" s="3">
        <v>26</v>
      </c>
      <c r="G1397" s="3" t="s">
        <v>135</v>
      </c>
      <c r="H1397" s="3" t="s">
        <v>120</v>
      </c>
      <c r="I1397" s="5">
        <v>17.989999999999998</v>
      </c>
      <c r="J1397" s="3">
        <v>0</v>
      </c>
      <c r="K1397" s="3" t="s">
        <v>102</v>
      </c>
      <c r="L1397" s="3">
        <v>4</v>
      </c>
      <c r="M1397" s="5">
        <v>0.33</v>
      </c>
      <c r="N1397" s="3" t="s">
        <v>91</v>
      </c>
    </row>
    <row r="1398" spans="1:14" x14ac:dyDescent="0.25">
      <c r="A1398" s="3" t="s">
        <v>1501</v>
      </c>
      <c r="B1398" s="3">
        <v>29</v>
      </c>
      <c r="C1398" s="3" t="s">
        <v>83</v>
      </c>
      <c r="D1398" s="3" t="s">
        <v>21</v>
      </c>
      <c r="E1398" s="5">
        <v>53.2</v>
      </c>
      <c r="F1398" s="3">
        <v>49</v>
      </c>
      <c r="G1398" s="3" t="s">
        <v>114</v>
      </c>
      <c r="H1398" s="3" t="s">
        <v>111</v>
      </c>
      <c r="I1398" s="5">
        <v>13.99</v>
      </c>
      <c r="J1398" s="3">
        <v>0</v>
      </c>
      <c r="K1398" s="3" t="s">
        <v>95</v>
      </c>
      <c r="L1398" s="3">
        <v>5</v>
      </c>
      <c r="M1398" s="5">
        <v>1.06</v>
      </c>
      <c r="N1398" s="3" t="s">
        <v>91</v>
      </c>
    </row>
    <row r="1399" spans="1:14" x14ac:dyDescent="0.25">
      <c r="A1399" s="3" t="s">
        <v>1502</v>
      </c>
      <c r="B1399" s="3">
        <v>37</v>
      </c>
      <c r="C1399" s="3" t="s">
        <v>106</v>
      </c>
      <c r="D1399" s="3" t="s">
        <v>19</v>
      </c>
      <c r="E1399" s="5">
        <v>4.9800000000000004</v>
      </c>
      <c r="F1399" s="3">
        <v>30</v>
      </c>
      <c r="G1399" s="3" t="s">
        <v>114</v>
      </c>
      <c r="H1399" s="3" t="s">
        <v>90</v>
      </c>
      <c r="I1399" s="5">
        <v>8.99</v>
      </c>
      <c r="J1399" s="3">
        <v>1</v>
      </c>
      <c r="K1399" s="3" t="s">
        <v>86</v>
      </c>
      <c r="L1399" s="3">
        <v>4</v>
      </c>
      <c r="M1399" s="5">
        <v>0.16</v>
      </c>
      <c r="N1399" s="3" t="s">
        <v>104</v>
      </c>
    </row>
    <row r="1400" spans="1:14" x14ac:dyDescent="0.25">
      <c r="A1400" s="3" t="s">
        <v>1503</v>
      </c>
      <c r="B1400" s="3">
        <v>21</v>
      </c>
      <c r="C1400" s="3" t="s">
        <v>83</v>
      </c>
      <c r="D1400" s="3" t="s">
        <v>23</v>
      </c>
      <c r="E1400" s="5">
        <v>4.21</v>
      </c>
      <c r="F1400" s="3">
        <v>31</v>
      </c>
      <c r="G1400" s="3" t="s">
        <v>89</v>
      </c>
      <c r="H1400" s="3" t="s">
        <v>111</v>
      </c>
      <c r="I1400" s="5">
        <v>17.989999999999998</v>
      </c>
      <c r="J1400" s="3">
        <v>1</v>
      </c>
      <c r="K1400" s="3" t="s">
        <v>86</v>
      </c>
      <c r="L1400" s="3">
        <v>5</v>
      </c>
      <c r="M1400" s="5">
        <v>0.13</v>
      </c>
      <c r="N1400" s="3" t="s">
        <v>117</v>
      </c>
    </row>
    <row r="1401" spans="1:14" x14ac:dyDescent="0.25">
      <c r="A1401" s="3" t="s">
        <v>1504</v>
      </c>
      <c r="B1401" s="3">
        <v>65</v>
      </c>
      <c r="C1401" s="3" t="s">
        <v>83</v>
      </c>
      <c r="D1401" s="3" t="s">
        <v>19</v>
      </c>
      <c r="E1401" s="5">
        <v>16.100000000000001</v>
      </c>
      <c r="F1401" s="3">
        <v>10</v>
      </c>
      <c r="G1401" s="3" t="s">
        <v>135</v>
      </c>
      <c r="H1401" s="3" t="s">
        <v>122</v>
      </c>
      <c r="I1401" s="5">
        <v>8.99</v>
      </c>
      <c r="J1401" s="3">
        <v>0</v>
      </c>
      <c r="K1401" s="3" t="s">
        <v>95</v>
      </c>
      <c r="L1401" s="3">
        <v>3</v>
      </c>
      <c r="M1401" s="5">
        <v>1.46</v>
      </c>
      <c r="N1401" s="3" t="s">
        <v>91</v>
      </c>
    </row>
    <row r="1402" spans="1:14" x14ac:dyDescent="0.25">
      <c r="A1402" s="3" t="s">
        <v>1505</v>
      </c>
      <c r="B1402" s="3">
        <v>44</v>
      </c>
      <c r="C1402" s="3" t="s">
        <v>106</v>
      </c>
      <c r="D1402" s="3" t="s">
        <v>19</v>
      </c>
      <c r="E1402" s="5">
        <v>4.8899999999999997</v>
      </c>
      <c r="F1402" s="3">
        <v>35</v>
      </c>
      <c r="G1402" s="3" t="s">
        <v>98</v>
      </c>
      <c r="H1402" s="3" t="s">
        <v>111</v>
      </c>
      <c r="I1402" s="5">
        <v>8.99</v>
      </c>
      <c r="J1402" s="3">
        <v>1</v>
      </c>
      <c r="K1402" s="3" t="s">
        <v>108</v>
      </c>
      <c r="L1402" s="3">
        <v>3</v>
      </c>
      <c r="M1402" s="5">
        <v>0.14000000000000001</v>
      </c>
      <c r="N1402" s="3" t="s">
        <v>96</v>
      </c>
    </row>
    <row r="1403" spans="1:14" x14ac:dyDescent="0.25">
      <c r="A1403" s="3" t="s">
        <v>1506</v>
      </c>
      <c r="B1403" s="3">
        <v>18</v>
      </c>
      <c r="C1403" s="3" t="s">
        <v>83</v>
      </c>
      <c r="D1403" s="3" t="s">
        <v>23</v>
      </c>
      <c r="E1403" s="5">
        <v>7.15</v>
      </c>
      <c r="F1403" s="3">
        <v>9</v>
      </c>
      <c r="G1403" s="3" t="s">
        <v>89</v>
      </c>
      <c r="H1403" s="3" t="s">
        <v>111</v>
      </c>
      <c r="I1403" s="5">
        <v>17.989999999999998</v>
      </c>
      <c r="J1403" s="3">
        <v>0</v>
      </c>
      <c r="K1403" s="3" t="s">
        <v>102</v>
      </c>
      <c r="L1403" s="3">
        <v>3</v>
      </c>
      <c r="M1403" s="5">
        <v>0.72</v>
      </c>
      <c r="N1403" s="3" t="s">
        <v>112</v>
      </c>
    </row>
    <row r="1404" spans="1:14" x14ac:dyDescent="0.25">
      <c r="A1404" s="3" t="s">
        <v>1507</v>
      </c>
      <c r="B1404" s="3">
        <v>55</v>
      </c>
      <c r="C1404" s="3" t="s">
        <v>106</v>
      </c>
      <c r="D1404" s="3" t="s">
        <v>19</v>
      </c>
      <c r="E1404" s="5">
        <v>0.12</v>
      </c>
      <c r="F1404" s="3">
        <v>22</v>
      </c>
      <c r="G1404" s="3" t="s">
        <v>114</v>
      </c>
      <c r="H1404" s="3" t="s">
        <v>122</v>
      </c>
      <c r="I1404" s="5">
        <v>8.99</v>
      </c>
      <c r="J1404" s="3">
        <v>1</v>
      </c>
      <c r="K1404" s="3" t="s">
        <v>102</v>
      </c>
      <c r="L1404" s="3">
        <v>4</v>
      </c>
      <c r="M1404" s="5">
        <v>0.01</v>
      </c>
      <c r="N1404" s="3" t="s">
        <v>112</v>
      </c>
    </row>
    <row r="1405" spans="1:14" x14ac:dyDescent="0.25">
      <c r="A1405" s="3" t="s">
        <v>1508</v>
      </c>
      <c r="B1405" s="3">
        <v>47</v>
      </c>
      <c r="C1405" s="3" t="s">
        <v>83</v>
      </c>
      <c r="D1405" s="3" t="s">
        <v>21</v>
      </c>
      <c r="E1405" s="5">
        <v>10.82</v>
      </c>
      <c r="F1405" s="3">
        <v>51</v>
      </c>
      <c r="G1405" s="3" t="s">
        <v>89</v>
      </c>
      <c r="H1405" s="3" t="s">
        <v>90</v>
      </c>
      <c r="I1405" s="5">
        <v>13.99</v>
      </c>
      <c r="J1405" s="3">
        <v>1</v>
      </c>
      <c r="K1405" s="3" t="s">
        <v>126</v>
      </c>
      <c r="L1405" s="3">
        <v>2</v>
      </c>
      <c r="M1405" s="5">
        <v>0.21</v>
      </c>
      <c r="N1405" s="3" t="s">
        <v>112</v>
      </c>
    </row>
    <row r="1406" spans="1:14" x14ac:dyDescent="0.25">
      <c r="A1406" s="3" t="s">
        <v>1509</v>
      </c>
      <c r="B1406" s="3">
        <v>47</v>
      </c>
      <c r="C1406" s="3" t="s">
        <v>106</v>
      </c>
      <c r="D1406" s="3" t="s">
        <v>23</v>
      </c>
      <c r="E1406" s="5">
        <v>2.57</v>
      </c>
      <c r="F1406" s="3">
        <v>60</v>
      </c>
      <c r="G1406" s="3" t="s">
        <v>114</v>
      </c>
      <c r="H1406" s="3" t="s">
        <v>85</v>
      </c>
      <c r="I1406" s="5">
        <v>17.989999999999998</v>
      </c>
      <c r="J1406" s="3">
        <v>1</v>
      </c>
      <c r="K1406" s="3" t="s">
        <v>86</v>
      </c>
      <c r="L1406" s="3">
        <v>3</v>
      </c>
      <c r="M1406" s="5">
        <v>0.04</v>
      </c>
      <c r="N1406" s="3" t="s">
        <v>87</v>
      </c>
    </row>
    <row r="1407" spans="1:14" x14ac:dyDescent="0.25">
      <c r="A1407" s="3" t="s">
        <v>1510</v>
      </c>
      <c r="B1407" s="3">
        <v>36</v>
      </c>
      <c r="C1407" s="3" t="s">
        <v>83</v>
      </c>
      <c r="D1407" s="3" t="s">
        <v>23</v>
      </c>
      <c r="E1407" s="5">
        <v>2.85</v>
      </c>
      <c r="F1407" s="3">
        <v>15</v>
      </c>
      <c r="G1407" s="3" t="s">
        <v>84</v>
      </c>
      <c r="H1407" s="3" t="s">
        <v>122</v>
      </c>
      <c r="I1407" s="5">
        <v>17.989999999999998</v>
      </c>
      <c r="J1407" s="3">
        <v>1</v>
      </c>
      <c r="K1407" s="3" t="s">
        <v>108</v>
      </c>
      <c r="L1407" s="3">
        <v>3</v>
      </c>
      <c r="M1407" s="5">
        <v>0.18</v>
      </c>
      <c r="N1407" s="3" t="s">
        <v>112</v>
      </c>
    </row>
    <row r="1408" spans="1:14" x14ac:dyDescent="0.25">
      <c r="A1408" s="3" t="s">
        <v>1511</v>
      </c>
      <c r="B1408" s="3">
        <v>70</v>
      </c>
      <c r="C1408" s="3" t="s">
        <v>83</v>
      </c>
      <c r="D1408" s="3" t="s">
        <v>23</v>
      </c>
      <c r="E1408" s="5">
        <v>8.6</v>
      </c>
      <c r="F1408" s="3">
        <v>37</v>
      </c>
      <c r="G1408" s="3" t="s">
        <v>84</v>
      </c>
      <c r="H1408" s="3" t="s">
        <v>120</v>
      </c>
      <c r="I1408" s="5">
        <v>17.989999999999998</v>
      </c>
      <c r="J1408" s="3">
        <v>1</v>
      </c>
      <c r="K1408" s="3" t="s">
        <v>95</v>
      </c>
      <c r="L1408" s="3">
        <v>3</v>
      </c>
      <c r="M1408" s="5">
        <v>0.23</v>
      </c>
      <c r="N1408" s="3" t="s">
        <v>117</v>
      </c>
    </row>
    <row r="1409" spans="1:14" x14ac:dyDescent="0.25">
      <c r="A1409" s="3" t="s">
        <v>1512</v>
      </c>
      <c r="B1409" s="3">
        <v>51</v>
      </c>
      <c r="C1409" s="3" t="s">
        <v>93</v>
      </c>
      <c r="D1409" s="3" t="s">
        <v>23</v>
      </c>
      <c r="E1409" s="5">
        <v>8.34</v>
      </c>
      <c r="F1409" s="3">
        <v>32</v>
      </c>
      <c r="G1409" s="3" t="s">
        <v>94</v>
      </c>
      <c r="H1409" s="3" t="s">
        <v>85</v>
      </c>
      <c r="I1409" s="5">
        <v>17.989999999999998</v>
      </c>
      <c r="J1409" s="3">
        <v>1</v>
      </c>
      <c r="K1409" s="3" t="s">
        <v>95</v>
      </c>
      <c r="L1409" s="3">
        <v>2</v>
      </c>
      <c r="M1409" s="5">
        <v>0.25</v>
      </c>
      <c r="N1409" s="3" t="s">
        <v>104</v>
      </c>
    </row>
    <row r="1410" spans="1:14" x14ac:dyDescent="0.25">
      <c r="A1410" s="3" t="s">
        <v>1513</v>
      </c>
      <c r="B1410" s="3">
        <v>48</v>
      </c>
      <c r="C1410" s="3" t="s">
        <v>106</v>
      </c>
      <c r="D1410" s="3" t="s">
        <v>21</v>
      </c>
      <c r="E1410" s="5">
        <v>20.69</v>
      </c>
      <c r="F1410" s="3">
        <v>43</v>
      </c>
      <c r="G1410" s="3" t="s">
        <v>84</v>
      </c>
      <c r="H1410" s="3" t="s">
        <v>111</v>
      </c>
      <c r="I1410" s="5">
        <v>13.99</v>
      </c>
      <c r="J1410" s="3">
        <v>0</v>
      </c>
      <c r="K1410" s="3" t="s">
        <v>126</v>
      </c>
      <c r="L1410" s="3">
        <v>2</v>
      </c>
      <c r="M1410" s="5">
        <v>0.47</v>
      </c>
      <c r="N1410" s="3" t="s">
        <v>87</v>
      </c>
    </row>
    <row r="1411" spans="1:14" x14ac:dyDescent="0.25">
      <c r="A1411" s="3" t="s">
        <v>1514</v>
      </c>
      <c r="B1411" s="3">
        <v>39</v>
      </c>
      <c r="C1411" s="3" t="s">
        <v>83</v>
      </c>
      <c r="D1411" s="3" t="s">
        <v>23</v>
      </c>
      <c r="E1411" s="5">
        <v>13.49</v>
      </c>
      <c r="F1411" s="3">
        <v>21</v>
      </c>
      <c r="G1411" s="3" t="s">
        <v>114</v>
      </c>
      <c r="H1411" s="3" t="s">
        <v>122</v>
      </c>
      <c r="I1411" s="5">
        <v>17.989999999999998</v>
      </c>
      <c r="J1411" s="3">
        <v>0</v>
      </c>
      <c r="K1411" s="3" t="s">
        <v>126</v>
      </c>
      <c r="L1411" s="3">
        <v>4</v>
      </c>
      <c r="M1411" s="5">
        <v>0.61</v>
      </c>
      <c r="N1411" s="3" t="s">
        <v>96</v>
      </c>
    </row>
    <row r="1412" spans="1:14" x14ac:dyDescent="0.25">
      <c r="A1412" s="3" t="s">
        <v>1515</v>
      </c>
      <c r="B1412" s="3">
        <v>33</v>
      </c>
      <c r="C1412" s="3" t="s">
        <v>106</v>
      </c>
      <c r="D1412" s="3" t="s">
        <v>21</v>
      </c>
      <c r="E1412" s="5">
        <v>0.93</v>
      </c>
      <c r="F1412" s="3">
        <v>4</v>
      </c>
      <c r="G1412" s="3" t="s">
        <v>94</v>
      </c>
      <c r="H1412" s="3" t="s">
        <v>122</v>
      </c>
      <c r="I1412" s="5">
        <v>13.99</v>
      </c>
      <c r="J1412" s="3">
        <v>1</v>
      </c>
      <c r="K1412" s="3" t="s">
        <v>95</v>
      </c>
      <c r="L1412" s="3">
        <v>1</v>
      </c>
      <c r="M1412" s="5">
        <v>0.19</v>
      </c>
      <c r="N1412" s="3" t="s">
        <v>91</v>
      </c>
    </row>
    <row r="1413" spans="1:14" x14ac:dyDescent="0.25">
      <c r="A1413" s="3" t="s">
        <v>1516</v>
      </c>
      <c r="B1413" s="3">
        <v>63</v>
      </c>
      <c r="C1413" s="3" t="s">
        <v>83</v>
      </c>
      <c r="D1413" s="3" t="s">
        <v>21</v>
      </c>
      <c r="E1413" s="5">
        <v>30.83</v>
      </c>
      <c r="F1413" s="3">
        <v>10</v>
      </c>
      <c r="G1413" s="3" t="s">
        <v>89</v>
      </c>
      <c r="H1413" s="3" t="s">
        <v>111</v>
      </c>
      <c r="I1413" s="5">
        <v>13.99</v>
      </c>
      <c r="J1413" s="3">
        <v>0</v>
      </c>
      <c r="K1413" s="3" t="s">
        <v>95</v>
      </c>
      <c r="L1413" s="3">
        <v>2</v>
      </c>
      <c r="M1413" s="5">
        <v>2.8</v>
      </c>
      <c r="N1413" s="3" t="s">
        <v>91</v>
      </c>
    </row>
    <row r="1414" spans="1:14" x14ac:dyDescent="0.25">
      <c r="A1414" s="3" t="s">
        <v>1517</v>
      </c>
      <c r="B1414" s="3">
        <v>51</v>
      </c>
      <c r="C1414" s="3" t="s">
        <v>83</v>
      </c>
      <c r="D1414" s="3" t="s">
        <v>19</v>
      </c>
      <c r="E1414" s="5">
        <v>3.64</v>
      </c>
      <c r="F1414" s="3">
        <v>50</v>
      </c>
      <c r="G1414" s="3" t="s">
        <v>114</v>
      </c>
      <c r="H1414" s="3" t="s">
        <v>85</v>
      </c>
      <c r="I1414" s="5">
        <v>8.99</v>
      </c>
      <c r="J1414" s="3">
        <v>1</v>
      </c>
      <c r="K1414" s="3" t="s">
        <v>102</v>
      </c>
      <c r="L1414" s="3">
        <v>1</v>
      </c>
      <c r="M1414" s="5">
        <v>7.0000000000000007E-2</v>
      </c>
      <c r="N1414" s="3" t="s">
        <v>87</v>
      </c>
    </row>
    <row r="1415" spans="1:14" x14ac:dyDescent="0.25">
      <c r="A1415" s="3" t="s">
        <v>1518</v>
      </c>
      <c r="B1415" s="3">
        <v>21</v>
      </c>
      <c r="C1415" s="3" t="s">
        <v>93</v>
      </c>
      <c r="D1415" s="3" t="s">
        <v>21</v>
      </c>
      <c r="E1415" s="5">
        <v>13.77</v>
      </c>
      <c r="F1415" s="3">
        <v>45</v>
      </c>
      <c r="G1415" s="3" t="s">
        <v>114</v>
      </c>
      <c r="H1415" s="3" t="s">
        <v>111</v>
      </c>
      <c r="I1415" s="5">
        <v>13.99</v>
      </c>
      <c r="J1415" s="3">
        <v>1</v>
      </c>
      <c r="K1415" s="3" t="s">
        <v>108</v>
      </c>
      <c r="L1415" s="3">
        <v>1</v>
      </c>
      <c r="M1415" s="5">
        <v>0.3</v>
      </c>
      <c r="N1415" s="3" t="s">
        <v>99</v>
      </c>
    </row>
    <row r="1416" spans="1:14" x14ac:dyDescent="0.25">
      <c r="A1416" s="3" t="s">
        <v>1519</v>
      </c>
      <c r="B1416" s="3">
        <v>29</v>
      </c>
      <c r="C1416" s="3" t="s">
        <v>93</v>
      </c>
      <c r="D1416" s="3" t="s">
        <v>21</v>
      </c>
      <c r="E1416" s="5">
        <v>1.56</v>
      </c>
      <c r="F1416" s="3">
        <v>10</v>
      </c>
      <c r="G1416" s="3" t="s">
        <v>89</v>
      </c>
      <c r="H1416" s="3" t="s">
        <v>122</v>
      </c>
      <c r="I1416" s="5">
        <v>13.99</v>
      </c>
      <c r="J1416" s="3">
        <v>1</v>
      </c>
      <c r="K1416" s="3" t="s">
        <v>86</v>
      </c>
      <c r="L1416" s="3">
        <v>5</v>
      </c>
      <c r="M1416" s="5">
        <v>0.14000000000000001</v>
      </c>
      <c r="N1416" s="3" t="s">
        <v>99</v>
      </c>
    </row>
    <row r="1417" spans="1:14" x14ac:dyDescent="0.25">
      <c r="A1417" s="3" t="s">
        <v>1520</v>
      </c>
      <c r="B1417" s="3">
        <v>52</v>
      </c>
      <c r="C1417" s="3" t="s">
        <v>93</v>
      </c>
      <c r="D1417" s="3" t="s">
        <v>21</v>
      </c>
      <c r="E1417" s="5">
        <v>10.14</v>
      </c>
      <c r="F1417" s="3">
        <v>49</v>
      </c>
      <c r="G1417" s="3" t="s">
        <v>89</v>
      </c>
      <c r="H1417" s="3" t="s">
        <v>85</v>
      </c>
      <c r="I1417" s="5">
        <v>13.99</v>
      </c>
      <c r="J1417" s="3">
        <v>1</v>
      </c>
      <c r="K1417" s="3" t="s">
        <v>86</v>
      </c>
      <c r="L1417" s="3">
        <v>4</v>
      </c>
      <c r="M1417" s="5">
        <v>0.2</v>
      </c>
      <c r="N1417" s="3" t="s">
        <v>87</v>
      </c>
    </row>
    <row r="1418" spans="1:14" x14ac:dyDescent="0.25">
      <c r="A1418" s="3" t="s">
        <v>1521</v>
      </c>
      <c r="B1418" s="3">
        <v>20</v>
      </c>
      <c r="C1418" s="3" t="s">
        <v>83</v>
      </c>
      <c r="D1418" s="3" t="s">
        <v>21</v>
      </c>
      <c r="E1418" s="5">
        <v>31.73</v>
      </c>
      <c r="F1418" s="3">
        <v>46</v>
      </c>
      <c r="G1418" s="3" t="s">
        <v>84</v>
      </c>
      <c r="H1418" s="3" t="s">
        <v>122</v>
      </c>
      <c r="I1418" s="5">
        <v>13.99</v>
      </c>
      <c r="J1418" s="3">
        <v>0</v>
      </c>
      <c r="K1418" s="3" t="s">
        <v>126</v>
      </c>
      <c r="L1418" s="3">
        <v>1</v>
      </c>
      <c r="M1418" s="5">
        <v>0.68</v>
      </c>
      <c r="N1418" s="3" t="s">
        <v>96</v>
      </c>
    </row>
    <row r="1419" spans="1:14" x14ac:dyDescent="0.25">
      <c r="A1419" s="3" t="s">
        <v>1522</v>
      </c>
      <c r="B1419" s="3">
        <v>48</v>
      </c>
      <c r="C1419" s="3" t="s">
        <v>83</v>
      </c>
      <c r="D1419" s="3" t="s">
        <v>19</v>
      </c>
      <c r="E1419" s="5">
        <v>6.63</v>
      </c>
      <c r="F1419" s="3">
        <v>10</v>
      </c>
      <c r="G1419" s="3" t="s">
        <v>114</v>
      </c>
      <c r="H1419" s="3" t="s">
        <v>122</v>
      </c>
      <c r="I1419" s="5">
        <v>8.99</v>
      </c>
      <c r="J1419" s="3">
        <v>0</v>
      </c>
      <c r="K1419" s="3" t="s">
        <v>108</v>
      </c>
      <c r="L1419" s="3">
        <v>2</v>
      </c>
      <c r="M1419" s="5">
        <v>0.6</v>
      </c>
      <c r="N1419" s="3" t="s">
        <v>117</v>
      </c>
    </row>
    <row r="1420" spans="1:14" x14ac:dyDescent="0.25">
      <c r="A1420" s="3" t="s">
        <v>1523</v>
      </c>
      <c r="B1420" s="3">
        <v>25</v>
      </c>
      <c r="C1420" s="3" t="s">
        <v>93</v>
      </c>
      <c r="D1420" s="3" t="s">
        <v>19</v>
      </c>
      <c r="E1420" s="5">
        <v>1.84</v>
      </c>
      <c r="F1420" s="3">
        <v>5</v>
      </c>
      <c r="G1420" s="3" t="s">
        <v>98</v>
      </c>
      <c r="H1420" s="3" t="s">
        <v>111</v>
      </c>
      <c r="I1420" s="5">
        <v>8.99</v>
      </c>
      <c r="J1420" s="3">
        <v>1</v>
      </c>
      <c r="K1420" s="3" t="s">
        <v>108</v>
      </c>
      <c r="L1420" s="3">
        <v>5</v>
      </c>
      <c r="M1420" s="5">
        <v>0.31</v>
      </c>
      <c r="N1420" s="3" t="s">
        <v>91</v>
      </c>
    </row>
    <row r="1421" spans="1:14" x14ac:dyDescent="0.25">
      <c r="A1421" s="3" t="s">
        <v>1524</v>
      </c>
      <c r="B1421" s="3">
        <v>53</v>
      </c>
      <c r="C1421" s="3" t="s">
        <v>106</v>
      </c>
      <c r="D1421" s="3" t="s">
        <v>19</v>
      </c>
      <c r="E1421" s="5">
        <v>3.37</v>
      </c>
      <c r="F1421" s="3">
        <v>54</v>
      </c>
      <c r="G1421" s="3" t="s">
        <v>114</v>
      </c>
      <c r="H1421" s="3" t="s">
        <v>120</v>
      </c>
      <c r="I1421" s="5">
        <v>8.99</v>
      </c>
      <c r="J1421" s="3">
        <v>1</v>
      </c>
      <c r="K1421" s="3" t="s">
        <v>108</v>
      </c>
      <c r="L1421" s="3">
        <v>5</v>
      </c>
      <c r="M1421" s="5">
        <v>0.06</v>
      </c>
      <c r="N1421" s="3" t="s">
        <v>112</v>
      </c>
    </row>
    <row r="1422" spans="1:14" x14ac:dyDescent="0.25">
      <c r="A1422" s="3" t="s">
        <v>1525</v>
      </c>
      <c r="B1422" s="3">
        <v>27</v>
      </c>
      <c r="C1422" s="3" t="s">
        <v>106</v>
      </c>
      <c r="D1422" s="3" t="s">
        <v>21</v>
      </c>
      <c r="E1422" s="5">
        <v>5.32</v>
      </c>
      <c r="F1422" s="3">
        <v>54</v>
      </c>
      <c r="G1422" s="3" t="s">
        <v>89</v>
      </c>
      <c r="H1422" s="3" t="s">
        <v>120</v>
      </c>
      <c r="I1422" s="5">
        <v>13.99</v>
      </c>
      <c r="J1422" s="3">
        <v>0</v>
      </c>
      <c r="K1422" s="3" t="s">
        <v>108</v>
      </c>
      <c r="L1422" s="3">
        <v>4</v>
      </c>
      <c r="M1422" s="5">
        <v>0.1</v>
      </c>
      <c r="N1422" s="3" t="s">
        <v>96</v>
      </c>
    </row>
    <row r="1423" spans="1:14" x14ac:dyDescent="0.25">
      <c r="A1423" s="3" t="s">
        <v>1526</v>
      </c>
      <c r="B1423" s="3">
        <v>50</v>
      </c>
      <c r="C1423" s="3" t="s">
        <v>83</v>
      </c>
      <c r="D1423" s="3" t="s">
        <v>21</v>
      </c>
      <c r="E1423" s="5">
        <v>21.29</v>
      </c>
      <c r="F1423" s="3">
        <v>26</v>
      </c>
      <c r="G1423" s="3" t="s">
        <v>98</v>
      </c>
      <c r="H1423" s="3" t="s">
        <v>111</v>
      </c>
      <c r="I1423" s="5">
        <v>13.99</v>
      </c>
      <c r="J1423" s="3">
        <v>0</v>
      </c>
      <c r="K1423" s="3" t="s">
        <v>86</v>
      </c>
      <c r="L1423" s="3">
        <v>3</v>
      </c>
      <c r="M1423" s="5">
        <v>0.79</v>
      </c>
      <c r="N1423" s="3" t="s">
        <v>104</v>
      </c>
    </row>
    <row r="1424" spans="1:14" x14ac:dyDescent="0.25">
      <c r="A1424" s="3" t="s">
        <v>1527</v>
      </c>
      <c r="B1424" s="3">
        <v>41</v>
      </c>
      <c r="C1424" s="3" t="s">
        <v>83</v>
      </c>
      <c r="D1424" s="3" t="s">
        <v>19</v>
      </c>
      <c r="E1424" s="5">
        <v>20.260000000000002</v>
      </c>
      <c r="F1424" s="3">
        <v>41</v>
      </c>
      <c r="G1424" s="3" t="s">
        <v>84</v>
      </c>
      <c r="H1424" s="3" t="s">
        <v>111</v>
      </c>
      <c r="I1424" s="5">
        <v>8.99</v>
      </c>
      <c r="J1424" s="3">
        <v>1</v>
      </c>
      <c r="K1424" s="3" t="s">
        <v>95</v>
      </c>
      <c r="L1424" s="3">
        <v>1</v>
      </c>
      <c r="M1424" s="5">
        <v>0.48</v>
      </c>
      <c r="N1424" s="3" t="s">
        <v>117</v>
      </c>
    </row>
    <row r="1425" spans="1:14" x14ac:dyDescent="0.25">
      <c r="A1425" s="3" t="s">
        <v>1528</v>
      </c>
      <c r="B1425" s="3">
        <v>47</v>
      </c>
      <c r="C1425" s="3" t="s">
        <v>93</v>
      </c>
      <c r="D1425" s="3" t="s">
        <v>21</v>
      </c>
      <c r="E1425" s="5">
        <v>4.0999999999999996</v>
      </c>
      <c r="F1425" s="3">
        <v>52</v>
      </c>
      <c r="G1425" s="3" t="s">
        <v>114</v>
      </c>
      <c r="H1425" s="3" t="s">
        <v>111</v>
      </c>
      <c r="I1425" s="5">
        <v>13.99</v>
      </c>
      <c r="J1425" s="3">
        <v>1</v>
      </c>
      <c r="K1425" s="3" t="s">
        <v>102</v>
      </c>
      <c r="L1425" s="3">
        <v>1</v>
      </c>
      <c r="M1425" s="5">
        <v>0.08</v>
      </c>
      <c r="N1425" s="3" t="s">
        <v>96</v>
      </c>
    </row>
    <row r="1426" spans="1:14" x14ac:dyDescent="0.25">
      <c r="A1426" s="3" t="s">
        <v>1529</v>
      </c>
      <c r="B1426" s="3">
        <v>59</v>
      </c>
      <c r="C1426" s="3" t="s">
        <v>93</v>
      </c>
      <c r="D1426" s="3" t="s">
        <v>19</v>
      </c>
      <c r="E1426" s="5">
        <v>77.09</v>
      </c>
      <c r="F1426" s="3">
        <v>36</v>
      </c>
      <c r="G1426" s="3" t="s">
        <v>135</v>
      </c>
      <c r="H1426" s="3" t="s">
        <v>120</v>
      </c>
      <c r="I1426" s="5">
        <v>8.99</v>
      </c>
      <c r="J1426" s="3">
        <v>0</v>
      </c>
      <c r="K1426" s="3" t="s">
        <v>108</v>
      </c>
      <c r="L1426" s="3">
        <v>3</v>
      </c>
      <c r="M1426" s="5">
        <v>2.08</v>
      </c>
      <c r="N1426" s="3" t="s">
        <v>104</v>
      </c>
    </row>
    <row r="1427" spans="1:14" x14ac:dyDescent="0.25">
      <c r="A1427" s="3" t="s">
        <v>1530</v>
      </c>
      <c r="B1427" s="3">
        <v>58</v>
      </c>
      <c r="C1427" s="3" t="s">
        <v>106</v>
      </c>
      <c r="D1427" s="3" t="s">
        <v>23</v>
      </c>
      <c r="E1427" s="5">
        <v>2.11</v>
      </c>
      <c r="F1427" s="3">
        <v>23</v>
      </c>
      <c r="G1427" s="3" t="s">
        <v>84</v>
      </c>
      <c r="H1427" s="3" t="s">
        <v>85</v>
      </c>
      <c r="I1427" s="5">
        <v>17.989999999999998</v>
      </c>
      <c r="J1427" s="3">
        <v>1</v>
      </c>
      <c r="K1427" s="3" t="s">
        <v>102</v>
      </c>
      <c r="L1427" s="3">
        <v>3</v>
      </c>
      <c r="M1427" s="5">
        <v>0.09</v>
      </c>
      <c r="N1427" s="3" t="s">
        <v>117</v>
      </c>
    </row>
    <row r="1428" spans="1:14" x14ac:dyDescent="0.25">
      <c r="A1428" s="3" t="s">
        <v>1531</v>
      </c>
      <c r="B1428" s="3">
        <v>24</v>
      </c>
      <c r="C1428" s="3" t="s">
        <v>106</v>
      </c>
      <c r="D1428" s="3" t="s">
        <v>23</v>
      </c>
      <c r="E1428" s="5">
        <v>12.65</v>
      </c>
      <c r="F1428" s="3">
        <v>23</v>
      </c>
      <c r="G1428" s="3" t="s">
        <v>135</v>
      </c>
      <c r="H1428" s="3" t="s">
        <v>122</v>
      </c>
      <c r="I1428" s="5">
        <v>17.989999999999998</v>
      </c>
      <c r="J1428" s="3">
        <v>0</v>
      </c>
      <c r="K1428" s="3" t="s">
        <v>102</v>
      </c>
      <c r="L1428" s="3">
        <v>3</v>
      </c>
      <c r="M1428" s="5">
        <v>0.53</v>
      </c>
      <c r="N1428" s="3" t="s">
        <v>112</v>
      </c>
    </row>
    <row r="1429" spans="1:14" x14ac:dyDescent="0.25">
      <c r="A1429" s="3" t="s">
        <v>1532</v>
      </c>
      <c r="B1429" s="3">
        <v>69</v>
      </c>
      <c r="C1429" s="3" t="s">
        <v>106</v>
      </c>
      <c r="D1429" s="3" t="s">
        <v>19</v>
      </c>
      <c r="E1429" s="5">
        <v>2.74</v>
      </c>
      <c r="F1429" s="3">
        <v>52</v>
      </c>
      <c r="G1429" s="3" t="s">
        <v>98</v>
      </c>
      <c r="H1429" s="3" t="s">
        <v>90</v>
      </c>
      <c r="I1429" s="5">
        <v>8.99</v>
      </c>
      <c r="J1429" s="3">
        <v>1</v>
      </c>
      <c r="K1429" s="3" t="s">
        <v>102</v>
      </c>
      <c r="L1429" s="3">
        <v>4</v>
      </c>
      <c r="M1429" s="5">
        <v>0.05</v>
      </c>
      <c r="N1429" s="3" t="s">
        <v>87</v>
      </c>
    </row>
    <row r="1430" spans="1:14" x14ac:dyDescent="0.25">
      <c r="A1430" s="3" t="s">
        <v>1533</v>
      </c>
      <c r="B1430" s="3">
        <v>54</v>
      </c>
      <c r="C1430" s="3" t="s">
        <v>83</v>
      </c>
      <c r="D1430" s="3" t="s">
        <v>19</v>
      </c>
      <c r="E1430" s="5">
        <v>8.52</v>
      </c>
      <c r="F1430" s="3">
        <v>10</v>
      </c>
      <c r="G1430" s="3" t="s">
        <v>94</v>
      </c>
      <c r="H1430" s="3" t="s">
        <v>85</v>
      </c>
      <c r="I1430" s="5">
        <v>8.99</v>
      </c>
      <c r="J1430" s="3">
        <v>0</v>
      </c>
      <c r="K1430" s="3" t="s">
        <v>126</v>
      </c>
      <c r="L1430" s="3">
        <v>4</v>
      </c>
      <c r="M1430" s="5">
        <v>0.77</v>
      </c>
      <c r="N1430" s="3" t="s">
        <v>87</v>
      </c>
    </row>
    <row r="1431" spans="1:14" x14ac:dyDescent="0.25">
      <c r="A1431" s="3" t="s">
        <v>1534</v>
      </c>
      <c r="B1431" s="3">
        <v>48</v>
      </c>
      <c r="C1431" s="3" t="s">
        <v>83</v>
      </c>
      <c r="D1431" s="3" t="s">
        <v>23</v>
      </c>
      <c r="E1431" s="5">
        <v>18.21</v>
      </c>
      <c r="F1431" s="3">
        <v>35</v>
      </c>
      <c r="G1431" s="3" t="s">
        <v>94</v>
      </c>
      <c r="H1431" s="3" t="s">
        <v>111</v>
      </c>
      <c r="I1431" s="5">
        <v>17.989999999999998</v>
      </c>
      <c r="J1431" s="3">
        <v>0</v>
      </c>
      <c r="K1431" s="3" t="s">
        <v>86</v>
      </c>
      <c r="L1431" s="3">
        <v>2</v>
      </c>
      <c r="M1431" s="5">
        <v>0.51</v>
      </c>
      <c r="N1431" s="3" t="s">
        <v>91</v>
      </c>
    </row>
    <row r="1432" spans="1:14" x14ac:dyDescent="0.25">
      <c r="A1432" s="3" t="s">
        <v>1535</v>
      </c>
      <c r="B1432" s="3">
        <v>18</v>
      </c>
      <c r="C1432" s="3" t="s">
        <v>93</v>
      </c>
      <c r="D1432" s="3" t="s">
        <v>21</v>
      </c>
      <c r="E1432" s="5">
        <v>2.14</v>
      </c>
      <c r="F1432" s="3">
        <v>44</v>
      </c>
      <c r="G1432" s="3" t="s">
        <v>135</v>
      </c>
      <c r="H1432" s="3" t="s">
        <v>120</v>
      </c>
      <c r="I1432" s="5">
        <v>13.99</v>
      </c>
      <c r="J1432" s="3">
        <v>1</v>
      </c>
      <c r="K1432" s="3" t="s">
        <v>86</v>
      </c>
      <c r="L1432" s="3">
        <v>3</v>
      </c>
      <c r="M1432" s="5">
        <v>0.05</v>
      </c>
      <c r="N1432" s="3" t="s">
        <v>112</v>
      </c>
    </row>
    <row r="1433" spans="1:14" x14ac:dyDescent="0.25">
      <c r="A1433" s="3" t="s">
        <v>1536</v>
      </c>
      <c r="B1433" s="3">
        <v>27</v>
      </c>
      <c r="C1433" s="3" t="s">
        <v>106</v>
      </c>
      <c r="D1433" s="3" t="s">
        <v>21</v>
      </c>
      <c r="E1433" s="5">
        <v>6.49</v>
      </c>
      <c r="F1433" s="3">
        <v>46</v>
      </c>
      <c r="G1433" s="3" t="s">
        <v>114</v>
      </c>
      <c r="H1433" s="3" t="s">
        <v>111</v>
      </c>
      <c r="I1433" s="5">
        <v>13.99</v>
      </c>
      <c r="J1433" s="3">
        <v>1</v>
      </c>
      <c r="K1433" s="3" t="s">
        <v>102</v>
      </c>
      <c r="L1433" s="3">
        <v>3</v>
      </c>
      <c r="M1433" s="5">
        <v>0.14000000000000001</v>
      </c>
      <c r="N1433" s="3" t="s">
        <v>96</v>
      </c>
    </row>
    <row r="1434" spans="1:14" x14ac:dyDescent="0.25">
      <c r="A1434" s="3" t="s">
        <v>1537</v>
      </c>
      <c r="B1434" s="3">
        <v>41</v>
      </c>
      <c r="C1434" s="3" t="s">
        <v>83</v>
      </c>
      <c r="D1434" s="3" t="s">
        <v>21</v>
      </c>
      <c r="E1434" s="5">
        <v>2.95</v>
      </c>
      <c r="F1434" s="3">
        <v>4</v>
      </c>
      <c r="G1434" s="3" t="s">
        <v>94</v>
      </c>
      <c r="H1434" s="3" t="s">
        <v>111</v>
      </c>
      <c r="I1434" s="5">
        <v>13.99</v>
      </c>
      <c r="J1434" s="3">
        <v>0</v>
      </c>
      <c r="K1434" s="3" t="s">
        <v>108</v>
      </c>
      <c r="L1434" s="3">
        <v>3</v>
      </c>
      <c r="M1434" s="5">
        <v>0.59</v>
      </c>
      <c r="N1434" s="3" t="s">
        <v>91</v>
      </c>
    </row>
    <row r="1435" spans="1:14" x14ac:dyDescent="0.25">
      <c r="A1435" s="3" t="s">
        <v>1538</v>
      </c>
      <c r="B1435" s="3">
        <v>49</v>
      </c>
      <c r="C1435" s="3" t="s">
        <v>106</v>
      </c>
      <c r="D1435" s="3" t="s">
        <v>23</v>
      </c>
      <c r="E1435" s="5">
        <v>5.08</v>
      </c>
      <c r="F1435" s="3">
        <v>25</v>
      </c>
      <c r="G1435" s="3" t="s">
        <v>98</v>
      </c>
      <c r="H1435" s="3" t="s">
        <v>111</v>
      </c>
      <c r="I1435" s="5">
        <v>17.989999999999998</v>
      </c>
      <c r="J1435" s="3">
        <v>0</v>
      </c>
      <c r="K1435" s="3" t="s">
        <v>108</v>
      </c>
      <c r="L1435" s="3">
        <v>4</v>
      </c>
      <c r="M1435" s="5">
        <v>0.2</v>
      </c>
      <c r="N1435" s="3" t="s">
        <v>99</v>
      </c>
    </row>
    <row r="1436" spans="1:14" x14ac:dyDescent="0.25">
      <c r="A1436" s="3" t="s">
        <v>1539</v>
      </c>
      <c r="B1436" s="3">
        <v>45</v>
      </c>
      <c r="C1436" s="3" t="s">
        <v>106</v>
      </c>
      <c r="D1436" s="3" t="s">
        <v>19</v>
      </c>
      <c r="E1436" s="5">
        <v>1.92</v>
      </c>
      <c r="F1436" s="3">
        <v>46</v>
      </c>
      <c r="G1436" s="3" t="s">
        <v>135</v>
      </c>
      <c r="H1436" s="3" t="s">
        <v>85</v>
      </c>
      <c r="I1436" s="5">
        <v>8.99</v>
      </c>
      <c r="J1436" s="3">
        <v>1</v>
      </c>
      <c r="K1436" s="3" t="s">
        <v>102</v>
      </c>
      <c r="L1436" s="3">
        <v>4</v>
      </c>
      <c r="M1436" s="5">
        <v>0.04</v>
      </c>
      <c r="N1436" s="3" t="s">
        <v>96</v>
      </c>
    </row>
    <row r="1437" spans="1:14" x14ac:dyDescent="0.25">
      <c r="A1437" s="3" t="s">
        <v>1540</v>
      </c>
      <c r="B1437" s="3">
        <v>63</v>
      </c>
      <c r="C1437" s="3" t="s">
        <v>93</v>
      </c>
      <c r="D1437" s="3" t="s">
        <v>19</v>
      </c>
      <c r="E1437" s="5">
        <v>30.88</v>
      </c>
      <c r="F1437" s="3">
        <v>15</v>
      </c>
      <c r="G1437" s="3" t="s">
        <v>135</v>
      </c>
      <c r="H1437" s="3" t="s">
        <v>85</v>
      </c>
      <c r="I1437" s="5">
        <v>8.99</v>
      </c>
      <c r="J1437" s="3">
        <v>0</v>
      </c>
      <c r="K1437" s="3" t="s">
        <v>86</v>
      </c>
      <c r="L1437" s="3">
        <v>4</v>
      </c>
      <c r="M1437" s="5">
        <v>1.93</v>
      </c>
      <c r="N1437" s="3" t="s">
        <v>112</v>
      </c>
    </row>
    <row r="1438" spans="1:14" x14ac:dyDescent="0.25">
      <c r="A1438" s="3" t="s">
        <v>1541</v>
      </c>
      <c r="B1438" s="3">
        <v>54</v>
      </c>
      <c r="C1438" s="3" t="s">
        <v>93</v>
      </c>
      <c r="D1438" s="3" t="s">
        <v>19</v>
      </c>
      <c r="E1438" s="5">
        <v>5.61</v>
      </c>
      <c r="F1438" s="3">
        <v>11</v>
      </c>
      <c r="G1438" s="3" t="s">
        <v>89</v>
      </c>
      <c r="H1438" s="3" t="s">
        <v>90</v>
      </c>
      <c r="I1438" s="5">
        <v>8.99</v>
      </c>
      <c r="J1438" s="3">
        <v>0</v>
      </c>
      <c r="K1438" s="3" t="s">
        <v>108</v>
      </c>
      <c r="L1438" s="3">
        <v>4</v>
      </c>
      <c r="M1438" s="5">
        <v>0.47</v>
      </c>
      <c r="N1438" s="3" t="s">
        <v>91</v>
      </c>
    </row>
    <row r="1439" spans="1:14" x14ac:dyDescent="0.25">
      <c r="A1439" s="3" t="s">
        <v>1542</v>
      </c>
      <c r="B1439" s="3">
        <v>38</v>
      </c>
      <c r="C1439" s="3" t="s">
        <v>93</v>
      </c>
      <c r="D1439" s="3" t="s">
        <v>21</v>
      </c>
      <c r="E1439" s="5">
        <v>12.85</v>
      </c>
      <c r="F1439" s="3">
        <v>23</v>
      </c>
      <c r="G1439" s="3" t="s">
        <v>114</v>
      </c>
      <c r="H1439" s="3" t="s">
        <v>85</v>
      </c>
      <c r="I1439" s="5">
        <v>13.99</v>
      </c>
      <c r="J1439" s="3">
        <v>0</v>
      </c>
      <c r="K1439" s="3" t="s">
        <v>86</v>
      </c>
      <c r="L1439" s="3">
        <v>5</v>
      </c>
      <c r="M1439" s="5">
        <v>0.54</v>
      </c>
      <c r="N1439" s="3" t="s">
        <v>87</v>
      </c>
    </row>
    <row r="1440" spans="1:14" x14ac:dyDescent="0.25">
      <c r="A1440" s="3" t="s">
        <v>1543</v>
      </c>
      <c r="B1440" s="3">
        <v>24</v>
      </c>
      <c r="C1440" s="3" t="s">
        <v>93</v>
      </c>
      <c r="D1440" s="3" t="s">
        <v>19</v>
      </c>
      <c r="E1440" s="5">
        <v>3.11</v>
      </c>
      <c r="F1440" s="3">
        <v>11</v>
      </c>
      <c r="G1440" s="3" t="s">
        <v>94</v>
      </c>
      <c r="H1440" s="3" t="s">
        <v>122</v>
      </c>
      <c r="I1440" s="5">
        <v>8.99</v>
      </c>
      <c r="J1440" s="3">
        <v>1</v>
      </c>
      <c r="K1440" s="3" t="s">
        <v>126</v>
      </c>
      <c r="L1440" s="3">
        <v>2</v>
      </c>
      <c r="M1440" s="5">
        <v>0.26</v>
      </c>
      <c r="N1440" s="3" t="s">
        <v>91</v>
      </c>
    </row>
    <row r="1441" spans="1:14" x14ac:dyDescent="0.25">
      <c r="A1441" s="3" t="s">
        <v>1544</v>
      </c>
      <c r="B1441" s="3">
        <v>41</v>
      </c>
      <c r="C1441" s="3" t="s">
        <v>93</v>
      </c>
      <c r="D1441" s="3" t="s">
        <v>21</v>
      </c>
      <c r="E1441" s="5">
        <v>53.7</v>
      </c>
      <c r="F1441" s="3">
        <v>15</v>
      </c>
      <c r="G1441" s="3" t="s">
        <v>135</v>
      </c>
      <c r="H1441" s="3" t="s">
        <v>120</v>
      </c>
      <c r="I1441" s="5">
        <v>13.99</v>
      </c>
      <c r="J1441" s="3">
        <v>0</v>
      </c>
      <c r="K1441" s="3" t="s">
        <v>108</v>
      </c>
      <c r="L1441" s="3">
        <v>5</v>
      </c>
      <c r="M1441" s="5">
        <v>3.36</v>
      </c>
      <c r="N1441" s="3" t="s">
        <v>91</v>
      </c>
    </row>
    <row r="1442" spans="1:14" x14ac:dyDescent="0.25">
      <c r="A1442" s="3" t="s">
        <v>1545</v>
      </c>
      <c r="B1442" s="3">
        <v>26</v>
      </c>
      <c r="C1442" s="3" t="s">
        <v>83</v>
      </c>
      <c r="D1442" s="3" t="s">
        <v>21</v>
      </c>
      <c r="E1442" s="5">
        <v>20.49</v>
      </c>
      <c r="F1442" s="3">
        <v>53</v>
      </c>
      <c r="G1442" s="3" t="s">
        <v>98</v>
      </c>
      <c r="H1442" s="3" t="s">
        <v>111</v>
      </c>
      <c r="I1442" s="5">
        <v>13.99</v>
      </c>
      <c r="J1442" s="3">
        <v>0</v>
      </c>
      <c r="K1442" s="3" t="s">
        <v>86</v>
      </c>
      <c r="L1442" s="3">
        <v>5</v>
      </c>
      <c r="M1442" s="5">
        <v>0.38</v>
      </c>
      <c r="N1442" s="3" t="s">
        <v>91</v>
      </c>
    </row>
    <row r="1443" spans="1:14" x14ac:dyDescent="0.25">
      <c r="A1443" s="3" t="s">
        <v>1546</v>
      </c>
      <c r="B1443" s="3">
        <v>27</v>
      </c>
      <c r="C1443" s="3" t="s">
        <v>83</v>
      </c>
      <c r="D1443" s="3" t="s">
        <v>19</v>
      </c>
      <c r="E1443" s="5">
        <v>19.48</v>
      </c>
      <c r="F1443" s="3">
        <v>16</v>
      </c>
      <c r="G1443" s="3" t="s">
        <v>98</v>
      </c>
      <c r="H1443" s="3" t="s">
        <v>120</v>
      </c>
      <c r="I1443" s="5">
        <v>8.99</v>
      </c>
      <c r="J1443" s="3">
        <v>0</v>
      </c>
      <c r="K1443" s="3" t="s">
        <v>102</v>
      </c>
      <c r="L1443" s="3">
        <v>3</v>
      </c>
      <c r="M1443" s="5">
        <v>1.1499999999999999</v>
      </c>
      <c r="N1443" s="3" t="s">
        <v>104</v>
      </c>
    </row>
    <row r="1444" spans="1:14" x14ac:dyDescent="0.25">
      <c r="A1444" s="3" t="s">
        <v>1547</v>
      </c>
      <c r="B1444" s="3">
        <v>57</v>
      </c>
      <c r="C1444" s="3" t="s">
        <v>106</v>
      </c>
      <c r="D1444" s="3" t="s">
        <v>23</v>
      </c>
      <c r="E1444" s="5">
        <v>0.55000000000000004</v>
      </c>
      <c r="F1444" s="3">
        <v>40</v>
      </c>
      <c r="G1444" s="3" t="s">
        <v>98</v>
      </c>
      <c r="H1444" s="3" t="s">
        <v>120</v>
      </c>
      <c r="I1444" s="5">
        <v>17.989999999999998</v>
      </c>
      <c r="J1444" s="3">
        <v>1</v>
      </c>
      <c r="K1444" s="3" t="s">
        <v>126</v>
      </c>
      <c r="L1444" s="3">
        <v>5</v>
      </c>
      <c r="M1444" s="5">
        <v>0.01</v>
      </c>
      <c r="N1444" s="3" t="s">
        <v>91</v>
      </c>
    </row>
    <row r="1445" spans="1:14" x14ac:dyDescent="0.25">
      <c r="A1445" s="3" t="s">
        <v>1548</v>
      </c>
      <c r="B1445" s="3">
        <v>47</v>
      </c>
      <c r="C1445" s="3" t="s">
        <v>93</v>
      </c>
      <c r="D1445" s="3" t="s">
        <v>19</v>
      </c>
      <c r="E1445" s="5">
        <v>0.46</v>
      </c>
      <c r="F1445" s="3">
        <v>1</v>
      </c>
      <c r="G1445" s="3" t="s">
        <v>94</v>
      </c>
      <c r="H1445" s="3" t="s">
        <v>85</v>
      </c>
      <c r="I1445" s="5">
        <v>8.99</v>
      </c>
      <c r="J1445" s="3">
        <v>1</v>
      </c>
      <c r="K1445" s="3" t="s">
        <v>126</v>
      </c>
      <c r="L1445" s="3">
        <v>1</v>
      </c>
      <c r="M1445" s="5">
        <v>0.23</v>
      </c>
      <c r="N1445" s="3" t="s">
        <v>112</v>
      </c>
    </row>
    <row r="1446" spans="1:14" x14ac:dyDescent="0.25">
      <c r="A1446" s="3" t="s">
        <v>1549</v>
      </c>
      <c r="B1446" s="3">
        <v>46</v>
      </c>
      <c r="C1446" s="3" t="s">
        <v>106</v>
      </c>
      <c r="D1446" s="3" t="s">
        <v>21</v>
      </c>
      <c r="E1446" s="5">
        <v>6.19</v>
      </c>
      <c r="F1446" s="3">
        <v>60</v>
      </c>
      <c r="G1446" s="3" t="s">
        <v>89</v>
      </c>
      <c r="H1446" s="3" t="s">
        <v>111</v>
      </c>
      <c r="I1446" s="5">
        <v>13.99</v>
      </c>
      <c r="J1446" s="3">
        <v>1</v>
      </c>
      <c r="K1446" s="3" t="s">
        <v>86</v>
      </c>
      <c r="L1446" s="3">
        <v>3</v>
      </c>
      <c r="M1446" s="5">
        <v>0.1</v>
      </c>
      <c r="N1446" s="3" t="s">
        <v>99</v>
      </c>
    </row>
    <row r="1447" spans="1:14" x14ac:dyDescent="0.25">
      <c r="A1447" s="3" t="s">
        <v>1550</v>
      </c>
      <c r="B1447" s="3">
        <v>47</v>
      </c>
      <c r="C1447" s="3" t="s">
        <v>83</v>
      </c>
      <c r="D1447" s="3" t="s">
        <v>23</v>
      </c>
      <c r="E1447" s="5">
        <v>1.03</v>
      </c>
      <c r="F1447" s="3">
        <v>38</v>
      </c>
      <c r="G1447" s="3" t="s">
        <v>135</v>
      </c>
      <c r="H1447" s="3" t="s">
        <v>122</v>
      </c>
      <c r="I1447" s="5">
        <v>17.989999999999998</v>
      </c>
      <c r="J1447" s="3">
        <v>1</v>
      </c>
      <c r="K1447" s="3" t="s">
        <v>95</v>
      </c>
      <c r="L1447" s="3">
        <v>5</v>
      </c>
      <c r="M1447" s="5">
        <v>0.03</v>
      </c>
      <c r="N1447" s="3" t="s">
        <v>112</v>
      </c>
    </row>
    <row r="1448" spans="1:14" x14ac:dyDescent="0.25">
      <c r="A1448" s="3" t="s">
        <v>1551</v>
      </c>
      <c r="B1448" s="3">
        <v>23</v>
      </c>
      <c r="C1448" s="3" t="s">
        <v>83</v>
      </c>
      <c r="D1448" s="3" t="s">
        <v>21</v>
      </c>
      <c r="E1448" s="5">
        <v>17.54</v>
      </c>
      <c r="F1448" s="3">
        <v>40</v>
      </c>
      <c r="G1448" s="3" t="s">
        <v>94</v>
      </c>
      <c r="H1448" s="3" t="s">
        <v>111</v>
      </c>
      <c r="I1448" s="5">
        <v>13.99</v>
      </c>
      <c r="J1448" s="3">
        <v>1</v>
      </c>
      <c r="K1448" s="3" t="s">
        <v>86</v>
      </c>
      <c r="L1448" s="3">
        <v>5</v>
      </c>
      <c r="M1448" s="5">
        <v>0.43</v>
      </c>
      <c r="N1448" s="3" t="s">
        <v>96</v>
      </c>
    </row>
    <row r="1449" spans="1:14" x14ac:dyDescent="0.25">
      <c r="A1449" s="3" t="s">
        <v>1552</v>
      </c>
      <c r="B1449" s="3">
        <v>68</v>
      </c>
      <c r="C1449" s="3" t="s">
        <v>93</v>
      </c>
      <c r="D1449" s="3" t="s">
        <v>19</v>
      </c>
      <c r="E1449" s="5">
        <v>9.8800000000000008</v>
      </c>
      <c r="F1449" s="3">
        <v>18</v>
      </c>
      <c r="G1449" s="3" t="s">
        <v>84</v>
      </c>
      <c r="H1449" s="3" t="s">
        <v>120</v>
      </c>
      <c r="I1449" s="5">
        <v>8.99</v>
      </c>
      <c r="J1449" s="3">
        <v>0</v>
      </c>
      <c r="K1449" s="3" t="s">
        <v>86</v>
      </c>
      <c r="L1449" s="3">
        <v>3</v>
      </c>
      <c r="M1449" s="5">
        <v>0.52</v>
      </c>
      <c r="N1449" s="3" t="s">
        <v>87</v>
      </c>
    </row>
    <row r="1450" spans="1:14" x14ac:dyDescent="0.25">
      <c r="A1450" s="3" t="s">
        <v>1553</v>
      </c>
      <c r="B1450" s="3">
        <v>19</v>
      </c>
      <c r="C1450" s="3" t="s">
        <v>106</v>
      </c>
      <c r="D1450" s="3" t="s">
        <v>21</v>
      </c>
      <c r="E1450" s="5">
        <v>13.21</v>
      </c>
      <c r="F1450" s="3">
        <v>31</v>
      </c>
      <c r="G1450" s="3" t="s">
        <v>114</v>
      </c>
      <c r="H1450" s="3" t="s">
        <v>90</v>
      </c>
      <c r="I1450" s="5">
        <v>13.99</v>
      </c>
      <c r="J1450" s="3">
        <v>1</v>
      </c>
      <c r="K1450" s="3" t="s">
        <v>126</v>
      </c>
      <c r="L1450" s="3">
        <v>2</v>
      </c>
      <c r="M1450" s="5">
        <v>0.41</v>
      </c>
      <c r="N1450" s="3" t="s">
        <v>87</v>
      </c>
    </row>
    <row r="1451" spans="1:14" x14ac:dyDescent="0.25">
      <c r="A1451" s="3" t="s">
        <v>1554</v>
      </c>
      <c r="B1451" s="3">
        <v>69</v>
      </c>
      <c r="C1451" s="3" t="s">
        <v>106</v>
      </c>
      <c r="D1451" s="3" t="s">
        <v>19</v>
      </c>
      <c r="E1451" s="5">
        <v>6.46</v>
      </c>
      <c r="F1451" s="3">
        <v>49</v>
      </c>
      <c r="G1451" s="3" t="s">
        <v>89</v>
      </c>
      <c r="H1451" s="3" t="s">
        <v>90</v>
      </c>
      <c r="I1451" s="5">
        <v>8.99</v>
      </c>
      <c r="J1451" s="3">
        <v>1</v>
      </c>
      <c r="K1451" s="3" t="s">
        <v>102</v>
      </c>
      <c r="L1451" s="3">
        <v>3</v>
      </c>
      <c r="M1451" s="5">
        <v>0.13</v>
      </c>
      <c r="N1451" s="3" t="s">
        <v>117</v>
      </c>
    </row>
    <row r="1452" spans="1:14" x14ac:dyDescent="0.25">
      <c r="A1452" s="3" t="s">
        <v>1555</v>
      </c>
      <c r="B1452" s="3">
        <v>29</v>
      </c>
      <c r="C1452" s="3" t="s">
        <v>106</v>
      </c>
      <c r="D1452" s="3" t="s">
        <v>21</v>
      </c>
      <c r="E1452" s="5">
        <v>11.42</v>
      </c>
      <c r="F1452" s="3">
        <v>16</v>
      </c>
      <c r="G1452" s="3" t="s">
        <v>135</v>
      </c>
      <c r="H1452" s="3" t="s">
        <v>85</v>
      </c>
      <c r="I1452" s="5">
        <v>13.99</v>
      </c>
      <c r="J1452" s="3">
        <v>0</v>
      </c>
      <c r="K1452" s="3" t="s">
        <v>108</v>
      </c>
      <c r="L1452" s="3">
        <v>5</v>
      </c>
      <c r="M1452" s="5">
        <v>0.67</v>
      </c>
      <c r="N1452" s="3" t="s">
        <v>112</v>
      </c>
    </row>
    <row r="1453" spans="1:14" x14ac:dyDescent="0.25">
      <c r="A1453" s="3" t="s">
        <v>1556</v>
      </c>
      <c r="B1453" s="3">
        <v>36</v>
      </c>
      <c r="C1453" s="3" t="s">
        <v>93</v>
      </c>
      <c r="D1453" s="3" t="s">
        <v>23</v>
      </c>
      <c r="E1453" s="5">
        <v>71.41</v>
      </c>
      <c r="F1453" s="3">
        <v>60</v>
      </c>
      <c r="G1453" s="3" t="s">
        <v>114</v>
      </c>
      <c r="H1453" s="3" t="s">
        <v>120</v>
      </c>
      <c r="I1453" s="5">
        <v>17.989999999999998</v>
      </c>
      <c r="J1453" s="3">
        <v>0</v>
      </c>
      <c r="K1453" s="3" t="s">
        <v>102</v>
      </c>
      <c r="L1453" s="3">
        <v>1</v>
      </c>
      <c r="M1453" s="5">
        <v>1.17</v>
      </c>
      <c r="N1453" s="3" t="s">
        <v>87</v>
      </c>
    </row>
    <row r="1454" spans="1:14" x14ac:dyDescent="0.25">
      <c r="A1454" s="3" t="s">
        <v>1557</v>
      </c>
      <c r="B1454" s="3">
        <v>38</v>
      </c>
      <c r="C1454" s="3" t="s">
        <v>83</v>
      </c>
      <c r="D1454" s="3" t="s">
        <v>21</v>
      </c>
      <c r="E1454" s="5">
        <v>1.24</v>
      </c>
      <c r="F1454" s="3">
        <v>55</v>
      </c>
      <c r="G1454" s="3" t="s">
        <v>89</v>
      </c>
      <c r="H1454" s="3" t="s">
        <v>85</v>
      </c>
      <c r="I1454" s="5">
        <v>13.99</v>
      </c>
      <c r="J1454" s="3">
        <v>1</v>
      </c>
      <c r="K1454" s="3" t="s">
        <v>126</v>
      </c>
      <c r="L1454" s="3">
        <v>5</v>
      </c>
      <c r="M1454" s="5">
        <v>0.02</v>
      </c>
      <c r="N1454" s="3" t="s">
        <v>99</v>
      </c>
    </row>
    <row r="1455" spans="1:14" x14ac:dyDescent="0.25">
      <c r="A1455" s="3" t="s">
        <v>1558</v>
      </c>
      <c r="B1455" s="3">
        <v>38</v>
      </c>
      <c r="C1455" s="3" t="s">
        <v>106</v>
      </c>
      <c r="D1455" s="3" t="s">
        <v>21</v>
      </c>
      <c r="E1455" s="5">
        <v>10.71</v>
      </c>
      <c r="F1455" s="3">
        <v>20</v>
      </c>
      <c r="G1455" s="3" t="s">
        <v>94</v>
      </c>
      <c r="H1455" s="3" t="s">
        <v>90</v>
      </c>
      <c r="I1455" s="5">
        <v>13.99</v>
      </c>
      <c r="J1455" s="3">
        <v>0</v>
      </c>
      <c r="K1455" s="3" t="s">
        <v>102</v>
      </c>
      <c r="L1455" s="3">
        <v>3</v>
      </c>
      <c r="M1455" s="5">
        <v>0.51</v>
      </c>
      <c r="N1455" s="3" t="s">
        <v>117</v>
      </c>
    </row>
    <row r="1456" spans="1:14" x14ac:dyDescent="0.25">
      <c r="A1456" s="3" t="s">
        <v>1559</v>
      </c>
      <c r="B1456" s="3">
        <v>67</v>
      </c>
      <c r="C1456" s="3" t="s">
        <v>83</v>
      </c>
      <c r="D1456" s="3" t="s">
        <v>19</v>
      </c>
      <c r="E1456" s="5">
        <v>15.16</v>
      </c>
      <c r="F1456" s="3">
        <v>2</v>
      </c>
      <c r="G1456" s="3" t="s">
        <v>94</v>
      </c>
      <c r="H1456" s="3" t="s">
        <v>120</v>
      </c>
      <c r="I1456" s="5">
        <v>8.99</v>
      </c>
      <c r="J1456" s="3">
        <v>0</v>
      </c>
      <c r="K1456" s="3" t="s">
        <v>102</v>
      </c>
      <c r="L1456" s="3">
        <v>5</v>
      </c>
      <c r="M1456" s="5">
        <v>5.05</v>
      </c>
      <c r="N1456" s="3" t="s">
        <v>104</v>
      </c>
    </row>
    <row r="1457" spans="1:14" x14ac:dyDescent="0.25">
      <c r="A1457" s="3" t="s">
        <v>1560</v>
      </c>
      <c r="B1457" s="3">
        <v>31</v>
      </c>
      <c r="C1457" s="3" t="s">
        <v>83</v>
      </c>
      <c r="D1457" s="3" t="s">
        <v>21</v>
      </c>
      <c r="E1457" s="5">
        <v>10.199999999999999</v>
      </c>
      <c r="F1457" s="3">
        <v>18</v>
      </c>
      <c r="G1457" s="3" t="s">
        <v>94</v>
      </c>
      <c r="H1457" s="3" t="s">
        <v>120</v>
      </c>
      <c r="I1457" s="5">
        <v>13.99</v>
      </c>
      <c r="J1457" s="3">
        <v>0</v>
      </c>
      <c r="K1457" s="3" t="s">
        <v>86</v>
      </c>
      <c r="L1457" s="3">
        <v>5</v>
      </c>
      <c r="M1457" s="5">
        <v>0.54</v>
      </c>
      <c r="N1457" s="3" t="s">
        <v>112</v>
      </c>
    </row>
    <row r="1458" spans="1:14" x14ac:dyDescent="0.25">
      <c r="A1458" s="3" t="s">
        <v>1561</v>
      </c>
      <c r="B1458" s="3">
        <v>53</v>
      </c>
      <c r="C1458" s="3" t="s">
        <v>93</v>
      </c>
      <c r="D1458" s="3" t="s">
        <v>21</v>
      </c>
      <c r="E1458" s="5">
        <v>5.54</v>
      </c>
      <c r="F1458" s="3">
        <v>40</v>
      </c>
      <c r="G1458" s="3" t="s">
        <v>114</v>
      </c>
      <c r="H1458" s="3" t="s">
        <v>90</v>
      </c>
      <c r="I1458" s="5">
        <v>13.99</v>
      </c>
      <c r="J1458" s="3">
        <v>1</v>
      </c>
      <c r="K1458" s="3" t="s">
        <v>95</v>
      </c>
      <c r="L1458" s="3">
        <v>3</v>
      </c>
      <c r="M1458" s="5">
        <v>0.14000000000000001</v>
      </c>
      <c r="N1458" s="3" t="s">
        <v>99</v>
      </c>
    </row>
    <row r="1459" spans="1:14" x14ac:dyDescent="0.25">
      <c r="A1459" s="3" t="s">
        <v>1562</v>
      </c>
      <c r="B1459" s="3">
        <v>44</v>
      </c>
      <c r="C1459" s="3" t="s">
        <v>83</v>
      </c>
      <c r="D1459" s="3" t="s">
        <v>21</v>
      </c>
      <c r="E1459" s="5">
        <v>1.1200000000000001</v>
      </c>
      <c r="F1459" s="3">
        <v>24</v>
      </c>
      <c r="G1459" s="3" t="s">
        <v>89</v>
      </c>
      <c r="H1459" s="3" t="s">
        <v>85</v>
      </c>
      <c r="I1459" s="5">
        <v>13.99</v>
      </c>
      <c r="J1459" s="3">
        <v>1</v>
      </c>
      <c r="K1459" s="3" t="s">
        <v>86</v>
      </c>
      <c r="L1459" s="3">
        <v>2</v>
      </c>
      <c r="M1459" s="5">
        <v>0.04</v>
      </c>
      <c r="N1459" s="3" t="s">
        <v>117</v>
      </c>
    </row>
    <row r="1460" spans="1:14" x14ac:dyDescent="0.25">
      <c r="A1460" s="3" t="s">
        <v>1563</v>
      </c>
      <c r="B1460" s="3">
        <v>20</v>
      </c>
      <c r="C1460" s="3" t="s">
        <v>83</v>
      </c>
      <c r="D1460" s="3" t="s">
        <v>21</v>
      </c>
      <c r="E1460" s="5">
        <v>0.79</v>
      </c>
      <c r="F1460" s="3">
        <v>23</v>
      </c>
      <c r="G1460" s="3" t="s">
        <v>114</v>
      </c>
      <c r="H1460" s="3" t="s">
        <v>122</v>
      </c>
      <c r="I1460" s="5">
        <v>13.99</v>
      </c>
      <c r="J1460" s="3">
        <v>0</v>
      </c>
      <c r="K1460" s="3" t="s">
        <v>108</v>
      </c>
      <c r="L1460" s="3">
        <v>4</v>
      </c>
      <c r="M1460" s="5">
        <v>0.03</v>
      </c>
      <c r="N1460" s="3" t="s">
        <v>96</v>
      </c>
    </row>
    <row r="1461" spans="1:14" x14ac:dyDescent="0.25">
      <c r="A1461" s="3" t="s">
        <v>1564</v>
      </c>
      <c r="B1461" s="3">
        <v>22</v>
      </c>
      <c r="C1461" s="3" t="s">
        <v>106</v>
      </c>
      <c r="D1461" s="3" t="s">
        <v>19</v>
      </c>
      <c r="E1461" s="5">
        <v>23.81</v>
      </c>
      <c r="F1461" s="3">
        <v>23</v>
      </c>
      <c r="G1461" s="3" t="s">
        <v>84</v>
      </c>
      <c r="H1461" s="3" t="s">
        <v>120</v>
      </c>
      <c r="I1461" s="5">
        <v>8.99</v>
      </c>
      <c r="J1461" s="3">
        <v>0</v>
      </c>
      <c r="K1461" s="3" t="s">
        <v>108</v>
      </c>
      <c r="L1461" s="3">
        <v>1</v>
      </c>
      <c r="M1461" s="5">
        <v>0.99</v>
      </c>
      <c r="N1461" s="3" t="s">
        <v>112</v>
      </c>
    </row>
    <row r="1462" spans="1:14" x14ac:dyDescent="0.25">
      <c r="A1462" s="3" t="s">
        <v>1565</v>
      </c>
      <c r="B1462" s="3">
        <v>69</v>
      </c>
      <c r="C1462" s="3" t="s">
        <v>83</v>
      </c>
      <c r="D1462" s="3" t="s">
        <v>23</v>
      </c>
      <c r="E1462" s="5">
        <v>25.85</v>
      </c>
      <c r="F1462" s="3">
        <v>15</v>
      </c>
      <c r="G1462" s="3" t="s">
        <v>84</v>
      </c>
      <c r="H1462" s="3" t="s">
        <v>85</v>
      </c>
      <c r="I1462" s="5">
        <v>17.989999999999998</v>
      </c>
      <c r="J1462" s="3">
        <v>0</v>
      </c>
      <c r="K1462" s="3" t="s">
        <v>102</v>
      </c>
      <c r="L1462" s="3">
        <v>3</v>
      </c>
      <c r="M1462" s="5">
        <v>1.62</v>
      </c>
      <c r="N1462" s="3" t="s">
        <v>112</v>
      </c>
    </row>
    <row r="1463" spans="1:14" x14ac:dyDescent="0.25">
      <c r="A1463" s="3" t="s">
        <v>1566</v>
      </c>
      <c r="B1463" s="3">
        <v>29</v>
      </c>
      <c r="C1463" s="3" t="s">
        <v>83</v>
      </c>
      <c r="D1463" s="3" t="s">
        <v>19</v>
      </c>
      <c r="E1463" s="5">
        <v>9.08</v>
      </c>
      <c r="F1463" s="3">
        <v>39</v>
      </c>
      <c r="G1463" s="3" t="s">
        <v>94</v>
      </c>
      <c r="H1463" s="3" t="s">
        <v>90</v>
      </c>
      <c r="I1463" s="5">
        <v>8.99</v>
      </c>
      <c r="J1463" s="3">
        <v>1</v>
      </c>
      <c r="K1463" s="3" t="s">
        <v>86</v>
      </c>
      <c r="L1463" s="3">
        <v>5</v>
      </c>
      <c r="M1463" s="5">
        <v>0.23</v>
      </c>
      <c r="N1463" s="3" t="s">
        <v>99</v>
      </c>
    </row>
    <row r="1464" spans="1:14" x14ac:dyDescent="0.25">
      <c r="A1464" s="3" t="s">
        <v>1567</v>
      </c>
      <c r="B1464" s="3">
        <v>65</v>
      </c>
      <c r="C1464" s="3" t="s">
        <v>83</v>
      </c>
      <c r="D1464" s="3" t="s">
        <v>21</v>
      </c>
      <c r="E1464" s="5">
        <v>4.68</v>
      </c>
      <c r="F1464" s="3">
        <v>4</v>
      </c>
      <c r="G1464" s="3" t="s">
        <v>94</v>
      </c>
      <c r="H1464" s="3" t="s">
        <v>85</v>
      </c>
      <c r="I1464" s="5">
        <v>13.99</v>
      </c>
      <c r="J1464" s="3">
        <v>0</v>
      </c>
      <c r="K1464" s="3" t="s">
        <v>86</v>
      </c>
      <c r="L1464" s="3">
        <v>1</v>
      </c>
      <c r="M1464" s="5">
        <v>0.94</v>
      </c>
      <c r="N1464" s="3" t="s">
        <v>96</v>
      </c>
    </row>
    <row r="1465" spans="1:14" x14ac:dyDescent="0.25">
      <c r="A1465" s="3" t="s">
        <v>1568</v>
      </c>
      <c r="B1465" s="3">
        <v>40</v>
      </c>
      <c r="C1465" s="3" t="s">
        <v>106</v>
      </c>
      <c r="D1465" s="3" t="s">
        <v>23</v>
      </c>
      <c r="E1465" s="5">
        <v>0.88</v>
      </c>
      <c r="F1465" s="3">
        <v>1</v>
      </c>
      <c r="G1465" s="3" t="s">
        <v>89</v>
      </c>
      <c r="H1465" s="3" t="s">
        <v>90</v>
      </c>
      <c r="I1465" s="5">
        <v>17.989999999999998</v>
      </c>
      <c r="J1465" s="3">
        <v>0</v>
      </c>
      <c r="K1465" s="3" t="s">
        <v>126</v>
      </c>
      <c r="L1465" s="3">
        <v>2</v>
      </c>
      <c r="M1465" s="5">
        <v>0.44</v>
      </c>
      <c r="N1465" s="3" t="s">
        <v>91</v>
      </c>
    </row>
    <row r="1466" spans="1:14" x14ac:dyDescent="0.25">
      <c r="A1466" s="3" t="s">
        <v>1569</v>
      </c>
      <c r="B1466" s="3">
        <v>44</v>
      </c>
      <c r="C1466" s="3" t="s">
        <v>106</v>
      </c>
      <c r="D1466" s="3" t="s">
        <v>19</v>
      </c>
      <c r="E1466" s="5">
        <v>3.32</v>
      </c>
      <c r="F1466" s="3">
        <v>16</v>
      </c>
      <c r="G1466" s="3" t="s">
        <v>114</v>
      </c>
      <c r="H1466" s="3" t="s">
        <v>120</v>
      </c>
      <c r="I1466" s="5">
        <v>8.99</v>
      </c>
      <c r="J1466" s="3">
        <v>1</v>
      </c>
      <c r="K1466" s="3" t="s">
        <v>86</v>
      </c>
      <c r="L1466" s="3">
        <v>4</v>
      </c>
      <c r="M1466" s="5">
        <v>0.2</v>
      </c>
      <c r="N1466" s="3" t="s">
        <v>117</v>
      </c>
    </row>
    <row r="1467" spans="1:14" x14ac:dyDescent="0.25">
      <c r="A1467" s="3" t="s">
        <v>1570</v>
      </c>
      <c r="B1467" s="3">
        <v>21</v>
      </c>
      <c r="C1467" s="3" t="s">
        <v>93</v>
      </c>
      <c r="D1467" s="3" t="s">
        <v>23</v>
      </c>
      <c r="E1467" s="5">
        <v>4.07</v>
      </c>
      <c r="F1467" s="3">
        <v>56</v>
      </c>
      <c r="G1467" s="3" t="s">
        <v>114</v>
      </c>
      <c r="H1467" s="3" t="s">
        <v>120</v>
      </c>
      <c r="I1467" s="5">
        <v>17.989999999999998</v>
      </c>
      <c r="J1467" s="3">
        <v>1</v>
      </c>
      <c r="K1467" s="3" t="s">
        <v>126</v>
      </c>
      <c r="L1467" s="3">
        <v>4</v>
      </c>
      <c r="M1467" s="5">
        <v>7.0000000000000007E-2</v>
      </c>
      <c r="N1467" s="3" t="s">
        <v>87</v>
      </c>
    </row>
    <row r="1468" spans="1:14" x14ac:dyDescent="0.25">
      <c r="A1468" s="3" t="s">
        <v>1571</v>
      </c>
      <c r="B1468" s="3">
        <v>50</v>
      </c>
      <c r="C1468" s="3" t="s">
        <v>93</v>
      </c>
      <c r="D1468" s="3" t="s">
        <v>19</v>
      </c>
      <c r="E1468" s="5">
        <v>11.25</v>
      </c>
      <c r="F1468" s="3">
        <v>13</v>
      </c>
      <c r="G1468" s="3" t="s">
        <v>94</v>
      </c>
      <c r="H1468" s="3" t="s">
        <v>85</v>
      </c>
      <c r="I1468" s="5">
        <v>8.99</v>
      </c>
      <c r="J1468" s="3">
        <v>0</v>
      </c>
      <c r="K1468" s="3" t="s">
        <v>95</v>
      </c>
      <c r="L1468" s="3">
        <v>4</v>
      </c>
      <c r="M1468" s="5">
        <v>0.8</v>
      </c>
      <c r="N1468" s="3" t="s">
        <v>91</v>
      </c>
    </row>
    <row r="1469" spans="1:14" x14ac:dyDescent="0.25">
      <c r="A1469" s="3" t="s">
        <v>1572</v>
      </c>
      <c r="B1469" s="3">
        <v>69</v>
      </c>
      <c r="C1469" s="3" t="s">
        <v>83</v>
      </c>
      <c r="D1469" s="3" t="s">
        <v>21</v>
      </c>
      <c r="E1469" s="5">
        <v>6.46</v>
      </c>
      <c r="F1469" s="3">
        <v>16</v>
      </c>
      <c r="G1469" s="3" t="s">
        <v>98</v>
      </c>
      <c r="H1469" s="3" t="s">
        <v>85</v>
      </c>
      <c r="I1469" s="5">
        <v>13.99</v>
      </c>
      <c r="J1469" s="3">
        <v>0</v>
      </c>
      <c r="K1469" s="3" t="s">
        <v>102</v>
      </c>
      <c r="L1469" s="3">
        <v>2</v>
      </c>
      <c r="M1469" s="5">
        <v>0.38</v>
      </c>
      <c r="N1469" s="3" t="s">
        <v>96</v>
      </c>
    </row>
    <row r="1470" spans="1:14" x14ac:dyDescent="0.25">
      <c r="A1470" s="3" t="s">
        <v>1573</v>
      </c>
      <c r="B1470" s="3">
        <v>31</v>
      </c>
      <c r="C1470" s="3" t="s">
        <v>106</v>
      </c>
      <c r="D1470" s="3" t="s">
        <v>19</v>
      </c>
      <c r="E1470" s="5">
        <v>4.83</v>
      </c>
      <c r="F1470" s="3">
        <v>15</v>
      </c>
      <c r="G1470" s="3" t="s">
        <v>89</v>
      </c>
      <c r="H1470" s="3" t="s">
        <v>111</v>
      </c>
      <c r="I1470" s="5">
        <v>8.99</v>
      </c>
      <c r="J1470" s="3">
        <v>1</v>
      </c>
      <c r="K1470" s="3" t="s">
        <v>126</v>
      </c>
      <c r="L1470" s="3">
        <v>4</v>
      </c>
      <c r="M1470" s="5">
        <v>0.3</v>
      </c>
      <c r="N1470" s="3" t="s">
        <v>99</v>
      </c>
    </row>
    <row r="1471" spans="1:14" x14ac:dyDescent="0.25">
      <c r="A1471" s="3" t="s">
        <v>1574</v>
      </c>
      <c r="B1471" s="3">
        <v>66</v>
      </c>
      <c r="C1471" s="3" t="s">
        <v>83</v>
      </c>
      <c r="D1471" s="3" t="s">
        <v>23</v>
      </c>
      <c r="E1471" s="5">
        <v>0.27</v>
      </c>
      <c r="F1471" s="3">
        <v>59</v>
      </c>
      <c r="G1471" s="3" t="s">
        <v>135</v>
      </c>
      <c r="H1471" s="3" t="s">
        <v>122</v>
      </c>
      <c r="I1471" s="5">
        <v>17.989999999999998</v>
      </c>
      <c r="J1471" s="3">
        <v>1</v>
      </c>
      <c r="K1471" s="3" t="s">
        <v>86</v>
      </c>
      <c r="L1471" s="3">
        <v>2</v>
      </c>
      <c r="M1471" s="5">
        <v>0</v>
      </c>
      <c r="N1471" s="3" t="s">
        <v>117</v>
      </c>
    </row>
    <row r="1472" spans="1:14" x14ac:dyDescent="0.25">
      <c r="A1472" s="3" t="s">
        <v>1575</v>
      </c>
      <c r="B1472" s="3">
        <v>64</v>
      </c>
      <c r="C1472" s="3" t="s">
        <v>93</v>
      </c>
      <c r="D1472" s="3" t="s">
        <v>23</v>
      </c>
      <c r="E1472" s="5">
        <v>22.59</v>
      </c>
      <c r="F1472" s="3">
        <v>24</v>
      </c>
      <c r="G1472" s="3" t="s">
        <v>114</v>
      </c>
      <c r="H1472" s="3" t="s">
        <v>85</v>
      </c>
      <c r="I1472" s="5">
        <v>17.989999999999998</v>
      </c>
      <c r="J1472" s="3">
        <v>0</v>
      </c>
      <c r="K1472" s="3" t="s">
        <v>126</v>
      </c>
      <c r="L1472" s="3">
        <v>4</v>
      </c>
      <c r="M1472" s="5">
        <v>0.9</v>
      </c>
      <c r="N1472" s="3" t="s">
        <v>104</v>
      </c>
    </row>
    <row r="1473" spans="1:14" x14ac:dyDescent="0.25">
      <c r="A1473" s="3" t="s">
        <v>1576</v>
      </c>
      <c r="B1473" s="3">
        <v>69</v>
      </c>
      <c r="C1473" s="3" t="s">
        <v>83</v>
      </c>
      <c r="D1473" s="3" t="s">
        <v>23</v>
      </c>
      <c r="E1473" s="5">
        <v>13.4</v>
      </c>
      <c r="F1473" s="3">
        <v>11</v>
      </c>
      <c r="G1473" s="3" t="s">
        <v>135</v>
      </c>
      <c r="H1473" s="3" t="s">
        <v>111</v>
      </c>
      <c r="I1473" s="5">
        <v>17.989999999999998</v>
      </c>
      <c r="J1473" s="3">
        <v>0</v>
      </c>
      <c r="K1473" s="3" t="s">
        <v>102</v>
      </c>
      <c r="L1473" s="3">
        <v>3</v>
      </c>
      <c r="M1473" s="5">
        <v>1.1200000000000001</v>
      </c>
      <c r="N1473" s="3" t="s">
        <v>112</v>
      </c>
    </row>
    <row r="1474" spans="1:14" x14ac:dyDescent="0.25">
      <c r="A1474" s="3" t="s">
        <v>1577</v>
      </c>
      <c r="B1474" s="3">
        <v>47</v>
      </c>
      <c r="C1474" s="3" t="s">
        <v>83</v>
      </c>
      <c r="D1474" s="3" t="s">
        <v>21</v>
      </c>
      <c r="E1474" s="5">
        <v>6.85</v>
      </c>
      <c r="F1474" s="3">
        <v>2</v>
      </c>
      <c r="G1474" s="3" t="s">
        <v>135</v>
      </c>
      <c r="H1474" s="3" t="s">
        <v>90</v>
      </c>
      <c r="I1474" s="5">
        <v>13.99</v>
      </c>
      <c r="J1474" s="3">
        <v>0</v>
      </c>
      <c r="K1474" s="3" t="s">
        <v>86</v>
      </c>
      <c r="L1474" s="3">
        <v>3</v>
      </c>
      <c r="M1474" s="5">
        <v>2.2799999999999998</v>
      </c>
      <c r="N1474" s="3" t="s">
        <v>104</v>
      </c>
    </row>
    <row r="1475" spans="1:14" x14ac:dyDescent="0.25">
      <c r="A1475" s="3" t="s">
        <v>1578</v>
      </c>
      <c r="B1475" s="3">
        <v>70</v>
      </c>
      <c r="C1475" s="3" t="s">
        <v>106</v>
      </c>
      <c r="D1475" s="3" t="s">
        <v>21</v>
      </c>
      <c r="E1475" s="5">
        <v>4.17</v>
      </c>
      <c r="F1475" s="3">
        <v>38</v>
      </c>
      <c r="G1475" s="3" t="s">
        <v>114</v>
      </c>
      <c r="H1475" s="3" t="s">
        <v>122</v>
      </c>
      <c r="I1475" s="5">
        <v>13.99</v>
      </c>
      <c r="J1475" s="3">
        <v>1</v>
      </c>
      <c r="K1475" s="3" t="s">
        <v>108</v>
      </c>
      <c r="L1475" s="3">
        <v>1</v>
      </c>
      <c r="M1475" s="5">
        <v>0.11</v>
      </c>
      <c r="N1475" s="3" t="s">
        <v>91</v>
      </c>
    </row>
    <row r="1476" spans="1:14" x14ac:dyDescent="0.25">
      <c r="A1476" s="3" t="s">
        <v>1579</v>
      </c>
      <c r="B1476" s="3">
        <v>44</v>
      </c>
      <c r="C1476" s="3" t="s">
        <v>106</v>
      </c>
      <c r="D1476" s="3" t="s">
        <v>21</v>
      </c>
      <c r="E1476" s="5">
        <v>29.87</v>
      </c>
      <c r="F1476" s="3">
        <v>6</v>
      </c>
      <c r="G1476" s="3" t="s">
        <v>84</v>
      </c>
      <c r="H1476" s="3" t="s">
        <v>90</v>
      </c>
      <c r="I1476" s="5">
        <v>13.99</v>
      </c>
      <c r="J1476" s="3">
        <v>0</v>
      </c>
      <c r="K1476" s="3" t="s">
        <v>86</v>
      </c>
      <c r="L1476" s="3">
        <v>3</v>
      </c>
      <c r="M1476" s="5">
        <v>4.2699999999999996</v>
      </c>
      <c r="N1476" s="3" t="s">
        <v>96</v>
      </c>
    </row>
    <row r="1477" spans="1:14" x14ac:dyDescent="0.25">
      <c r="A1477" s="3" t="s">
        <v>1580</v>
      </c>
      <c r="B1477" s="3">
        <v>67</v>
      </c>
      <c r="C1477" s="3" t="s">
        <v>93</v>
      </c>
      <c r="D1477" s="3" t="s">
        <v>21</v>
      </c>
      <c r="E1477" s="5">
        <v>1.63</v>
      </c>
      <c r="F1477" s="3">
        <v>58</v>
      </c>
      <c r="G1477" s="3" t="s">
        <v>135</v>
      </c>
      <c r="H1477" s="3" t="s">
        <v>90</v>
      </c>
      <c r="I1477" s="5">
        <v>13.99</v>
      </c>
      <c r="J1477" s="3">
        <v>1</v>
      </c>
      <c r="K1477" s="3" t="s">
        <v>86</v>
      </c>
      <c r="L1477" s="3">
        <v>3</v>
      </c>
      <c r="M1477" s="5">
        <v>0.03</v>
      </c>
      <c r="N1477" s="3" t="s">
        <v>117</v>
      </c>
    </row>
    <row r="1478" spans="1:14" x14ac:dyDescent="0.25">
      <c r="A1478" s="3" t="s">
        <v>1581</v>
      </c>
      <c r="B1478" s="3">
        <v>66</v>
      </c>
      <c r="C1478" s="3" t="s">
        <v>83</v>
      </c>
      <c r="D1478" s="3" t="s">
        <v>21</v>
      </c>
      <c r="E1478" s="5">
        <v>20.65</v>
      </c>
      <c r="F1478" s="3">
        <v>58</v>
      </c>
      <c r="G1478" s="3" t="s">
        <v>135</v>
      </c>
      <c r="H1478" s="3" t="s">
        <v>120</v>
      </c>
      <c r="I1478" s="5">
        <v>13.99</v>
      </c>
      <c r="J1478" s="3">
        <v>0</v>
      </c>
      <c r="K1478" s="3" t="s">
        <v>108</v>
      </c>
      <c r="L1478" s="3">
        <v>4</v>
      </c>
      <c r="M1478" s="5">
        <v>0.35</v>
      </c>
      <c r="N1478" s="3" t="s">
        <v>117</v>
      </c>
    </row>
    <row r="1479" spans="1:14" x14ac:dyDescent="0.25">
      <c r="A1479" s="3" t="s">
        <v>1582</v>
      </c>
      <c r="B1479" s="3">
        <v>57</v>
      </c>
      <c r="C1479" s="3" t="s">
        <v>106</v>
      </c>
      <c r="D1479" s="3" t="s">
        <v>23</v>
      </c>
      <c r="E1479" s="5">
        <v>11.09</v>
      </c>
      <c r="F1479" s="3">
        <v>9</v>
      </c>
      <c r="G1479" s="3" t="s">
        <v>98</v>
      </c>
      <c r="H1479" s="3" t="s">
        <v>90</v>
      </c>
      <c r="I1479" s="5">
        <v>17.989999999999998</v>
      </c>
      <c r="J1479" s="3">
        <v>0</v>
      </c>
      <c r="K1479" s="3" t="s">
        <v>86</v>
      </c>
      <c r="L1479" s="3">
        <v>3</v>
      </c>
      <c r="M1479" s="5">
        <v>1.1100000000000001</v>
      </c>
      <c r="N1479" s="3" t="s">
        <v>104</v>
      </c>
    </row>
    <row r="1480" spans="1:14" x14ac:dyDescent="0.25">
      <c r="A1480" s="3" t="s">
        <v>1583</v>
      </c>
      <c r="B1480" s="3">
        <v>53</v>
      </c>
      <c r="C1480" s="3" t="s">
        <v>93</v>
      </c>
      <c r="D1480" s="3" t="s">
        <v>23</v>
      </c>
      <c r="E1480" s="5">
        <v>5.65</v>
      </c>
      <c r="F1480" s="3">
        <v>24</v>
      </c>
      <c r="G1480" s="3" t="s">
        <v>94</v>
      </c>
      <c r="H1480" s="3" t="s">
        <v>122</v>
      </c>
      <c r="I1480" s="5">
        <v>17.989999999999998</v>
      </c>
      <c r="J1480" s="3">
        <v>0</v>
      </c>
      <c r="K1480" s="3" t="s">
        <v>126</v>
      </c>
      <c r="L1480" s="3">
        <v>2</v>
      </c>
      <c r="M1480" s="5">
        <v>0.23</v>
      </c>
      <c r="N1480" s="3" t="s">
        <v>91</v>
      </c>
    </row>
    <row r="1481" spans="1:14" x14ac:dyDescent="0.25">
      <c r="A1481" s="3" t="s">
        <v>1584</v>
      </c>
      <c r="B1481" s="3">
        <v>67</v>
      </c>
      <c r="C1481" s="3" t="s">
        <v>106</v>
      </c>
      <c r="D1481" s="3" t="s">
        <v>19</v>
      </c>
      <c r="E1481" s="5">
        <v>17.440000000000001</v>
      </c>
      <c r="F1481" s="3">
        <v>3</v>
      </c>
      <c r="G1481" s="3" t="s">
        <v>114</v>
      </c>
      <c r="H1481" s="3" t="s">
        <v>111</v>
      </c>
      <c r="I1481" s="5">
        <v>8.99</v>
      </c>
      <c r="J1481" s="3">
        <v>0</v>
      </c>
      <c r="K1481" s="3" t="s">
        <v>126</v>
      </c>
      <c r="L1481" s="3">
        <v>3</v>
      </c>
      <c r="M1481" s="5">
        <v>4.3600000000000003</v>
      </c>
      <c r="N1481" s="3" t="s">
        <v>104</v>
      </c>
    </row>
    <row r="1482" spans="1:14" x14ac:dyDescent="0.25">
      <c r="A1482" s="3" t="s">
        <v>1585</v>
      </c>
      <c r="B1482" s="3">
        <v>35</v>
      </c>
      <c r="C1482" s="3" t="s">
        <v>106</v>
      </c>
      <c r="D1482" s="3" t="s">
        <v>21</v>
      </c>
      <c r="E1482" s="5">
        <v>3.65</v>
      </c>
      <c r="F1482" s="3">
        <v>42</v>
      </c>
      <c r="G1482" s="3" t="s">
        <v>135</v>
      </c>
      <c r="H1482" s="3" t="s">
        <v>122</v>
      </c>
      <c r="I1482" s="5">
        <v>13.99</v>
      </c>
      <c r="J1482" s="3">
        <v>1</v>
      </c>
      <c r="K1482" s="3" t="s">
        <v>102</v>
      </c>
      <c r="L1482" s="3">
        <v>1</v>
      </c>
      <c r="M1482" s="5">
        <v>0.08</v>
      </c>
      <c r="N1482" s="3" t="s">
        <v>96</v>
      </c>
    </row>
    <row r="1483" spans="1:14" x14ac:dyDescent="0.25">
      <c r="A1483" s="3" t="s">
        <v>1586</v>
      </c>
      <c r="B1483" s="3">
        <v>63</v>
      </c>
      <c r="C1483" s="3" t="s">
        <v>93</v>
      </c>
      <c r="D1483" s="3" t="s">
        <v>21</v>
      </c>
      <c r="E1483" s="5">
        <v>1.66</v>
      </c>
      <c r="F1483" s="3">
        <v>0</v>
      </c>
      <c r="G1483" s="3" t="s">
        <v>89</v>
      </c>
      <c r="H1483" s="3" t="s">
        <v>120</v>
      </c>
      <c r="I1483" s="5">
        <v>13.99</v>
      </c>
      <c r="J1483" s="3">
        <v>0</v>
      </c>
      <c r="K1483" s="3" t="s">
        <v>95</v>
      </c>
      <c r="L1483" s="3">
        <v>1</v>
      </c>
      <c r="M1483" s="5">
        <v>1.66</v>
      </c>
      <c r="N1483" s="3" t="s">
        <v>112</v>
      </c>
    </row>
    <row r="1484" spans="1:14" x14ac:dyDescent="0.25">
      <c r="A1484" s="3" t="s">
        <v>1587</v>
      </c>
      <c r="B1484" s="3">
        <v>53</v>
      </c>
      <c r="C1484" s="3" t="s">
        <v>93</v>
      </c>
      <c r="D1484" s="3" t="s">
        <v>19</v>
      </c>
      <c r="E1484" s="5">
        <v>2.6</v>
      </c>
      <c r="F1484" s="3">
        <v>46</v>
      </c>
      <c r="G1484" s="3" t="s">
        <v>89</v>
      </c>
      <c r="H1484" s="3" t="s">
        <v>120</v>
      </c>
      <c r="I1484" s="5">
        <v>8.99</v>
      </c>
      <c r="J1484" s="3">
        <v>1</v>
      </c>
      <c r="K1484" s="3" t="s">
        <v>86</v>
      </c>
      <c r="L1484" s="3">
        <v>5</v>
      </c>
      <c r="M1484" s="5">
        <v>0.06</v>
      </c>
      <c r="N1484" s="3" t="s">
        <v>91</v>
      </c>
    </row>
    <row r="1485" spans="1:14" x14ac:dyDescent="0.25">
      <c r="A1485" s="3" t="s">
        <v>1588</v>
      </c>
      <c r="B1485" s="3">
        <v>24</v>
      </c>
      <c r="C1485" s="3" t="s">
        <v>93</v>
      </c>
      <c r="D1485" s="3" t="s">
        <v>23</v>
      </c>
      <c r="E1485" s="5">
        <v>2.48</v>
      </c>
      <c r="F1485" s="3">
        <v>19</v>
      </c>
      <c r="G1485" s="3" t="s">
        <v>135</v>
      </c>
      <c r="H1485" s="3" t="s">
        <v>90</v>
      </c>
      <c r="I1485" s="5">
        <v>17.989999999999998</v>
      </c>
      <c r="J1485" s="3">
        <v>1</v>
      </c>
      <c r="K1485" s="3" t="s">
        <v>102</v>
      </c>
      <c r="L1485" s="3">
        <v>2</v>
      </c>
      <c r="M1485" s="5">
        <v>0.12</v>
      </c>
      <c r="N1485" s="3" t="s">
        <v>91</v>
      </c>
    </row>
    <row r="1486" spans="1:14" x14ac:dyDescent="0.25">
      <c r="A1486" s="3" t="s">
        <v>1589</v>
      </c>
      <c r="B1486" s="3">
        <v>28</v>
      </c>
      <c r="C1486" s="3" t="s">
        <v>83</v>
      </c>
      <c r="D1486" s="3" t="s">
        <v>19</v>
      </c>
      <c r="E1486" s="5">
        <v>22.74</v>
      </c>
      <c r="F1486" s="3">
        <v>28</v>
      </c>
      <c r="G1486" s="3" t="s">
        <v>114</v>
      </c>
      <c r="H1486" s="3" t="s">
        <v>85</v>
      </c>
      <c r="I1486" s="5">
        <v>8.99</v>
      </c>
      <c r="J1486" s="3">
        <v>0</v>
      </c>
      <c r="K1486" s="3" t="s">
        <v>86</v>
      </c>
      <c r="L1486" s="3">
        <v>1</v>
      </c>
      <c r="M1486" s="5">
        <v>0.78</v>
      </c>
      <c r="N1486" s="3" t="s">
        <v>91</v>
      </c>
    </row>
    <row r="1487" spans="1:14" x14ac:dyDescent="0.25">
      <c r="A1487" s="3" t="s">
        <v>1590</v>
      </c>
      <c r="B1487" s="3">
        <v>69</v>
      </c>
      <c r="C1487" s="3" t="s">
        <v>106</v>
      </c>
      <c r="D1487" s="3" t="s">
        <v>23</v>
      </c>
      <c r="E1487" s="5">
        <v>27.12</v>
      </c>
      <c r="F1487" s="3">
        <v>3</v>
      </c>
      <c r="G1487" s="3" t="s">
        <v>94</v>
      </c>
      <c r="H1487" s="3" t="s">
        <v>85</v>
      </c>
      <c r="I1487" s="5">
        <v>17.989999999999998</v>
      </c>
      <c r="J1487" s="3">
        <v>0</v>
      </c>
      <c r="K1487" s="3" t="s">
        <v>126</v>
      </c>
      <c r="L1487" s="3">
        <v>5</v>
      </c>
      <c r="M1487" s="5">
        <v>6.78</v>
      </c>
      <c r="N1487" s="3" t="s">
        <v>96</v>
      </c>
    </row>
    <row r="1488" spans="1:14" x14ac:dyDescent="0.25">
      <c r="A1488" s="3" t="s">
        <v>1591</v>
      </c>
      <c r="B1488" s="3">
        <v>58</v>
      </c>
      <c r="C1488" s="3" t="s">
        <v>93</v>
      </c>
      <c r="D1488" s="3" t="s">
        <v>19</v>
      </c>
      <c r="E1488" s="5">
        <v>5.87</v>
      </c>
      <c r="F1488" s="3">
        <v>37</v>
      </c>
      <c r="G1488" s="3" t="s">
        <v>89</v>
      </c>
      <c r="H1488" s="3" t="s">
        <v>85</v>
      </c>
      <c r="I1488" s="5">
        <v>8.99</v>
      </c>
      <c r="J1488" s="3">
        <v>1</v>
      </c>
      <c r="K1488" s="3" t="s">
        <v>108</v>
      </c>
      <c r="L1488" s="3">
        <v>5</v>
      </c>
      <c r="M1488" s="5">
        <v>0.15</v>
      </c>
      <c r="N1488" s="3" t="s">
        <v>91</v>
      </c>
    </row>
    <row r="1489" spans="1:14" x14ac:dyDescent="0.25">
      <c r="A1489" s="3" t="s">
        <v>1592</v>
      </c>
      <c r="B1489" s="3">
        <v>50</v>
      </c>
      <c r="C1489" s="3" t="s">
        <v>83</v>
      </c>
      <c r="D1489" s="3" t="s">
        <v>19</v>
      </c>
      <c r="E1489" s="5">
        <v>8.9700000000000006</v>
      </c>
      <c r="F1489" s="3">
        <v>56</v>
      </c>
      <c r="G1489" s="3" t="s">
        <v>94</v>
      </c>
      <c r="H1489" s="3" t="s">
        <v>111</v>
      </c>
      <c r="I1489" s="5">
        <v>8.99</v>
      </c>
      <c r="J1489" s="3">
        <v>1</v>
      </c>
      <c r="K1489" s="3" t="s">
        <v>126</v>
      </c>
      <c r="L1489" s="3">
        <v>4</v>
      </c>
      <c r="M1489" s="5">
        <v>0.16</v>
      </c>
      <c r="N1489" s="3" t="s">
        <v>112</v>
      </c>
    </row>
    <row r="1490" spans="1:14" x14ac:dyDescent="0.25">
      <c r="A1490" s="3" t="s">
        <v>1593</v>
      </c>
      <c r="B1490" s="3">
        <v>24</v>
      </c>
      <c r="C1490" s="3" t="s">
        <v>93</v>
      </c>
      <c r="D1490" s="3" t="s">
        <v>19</v>
      </c>
      <c r="E1490" s="5">
        <v>3.74</v>
      </c>
      <c r="F1490" s="3">
        <v>38</v>
      </c>
      <c r="G1490" s="3" t="s">
        <v>84</v>
      </c>
      <c r="H1490" s="3" t="s">
        <v>111</v>
      </c>
      <c r="I1490" s="5">
        <v>8.99</v>
      </c>
      <c r="J1490" s="3">
        <v>1</v>
      </c>
      <c r="K1490" s="3" t="s">
        <v>102</v>
      </c>
      <c r="L1490" s="3">
        <v>4</v>
      </c>
      <c r="M1490" s="5">
        <v>0.1</v>
      </c>
      <c r="N1490" s="3" t="s">
        <v>96</v>
      </c>
    </row>
    <row r="1491" spans="1:14" x14ac:dyDescent="0.25">
      <c r="A1491" s="3" t="s">
        <v>1594</v>
      </c>
      <c r="B1491" s="3">
        <v>60</v>
      </c>
      <c r="C1491" s="3" t="s">
        <v>106</v>
      </c>
      <c r="D1491" s="3" t="s">
        <v>21</v>
      </c>
      <c r="E1491" s="5">
        <v>1.38</v>
      </c>
      <c r="F1491" s="3">
        <v>41</v>
      </c>
      <c r="G1491" s="3" t="s">
        <v>84</v>
      </c>
      <c r="H1491" s="3" t="s">
        <v>111</v>
      </c>
      <c r="I1491" s="5">
        <v>13.99</v>
      </c>
      <c r="J1491" s="3">
        <v>1</v>
      </c>
      <c r="K1491" s="3" t="s">
        <v>102</v>
      </c>
      <c r="L1491" s="3">
        <v>3</v>
      </c>
      <c r="M1491" s="5">
        <v>0.03</v>
      </c>
      <c r="N1491" s="3" t="s">
        <v>96</v>
      </c>
    </row>
    <row r="1492" spans="1:14" x14ac:dyDescent="0.25">
      <c r="A1492" s="3" t="s">
        <v>1595</v>
      </c>
      <c r="B1492" s="3">
        <v>52</v>
      </c>
      <c r="C1492" s="3" t="s">
        <v>83</v>
      </c>
      <c r="D1492" s="3" t="s">
        <v>19</v>
      </c>
      <c r="E1492" s="5">
        <v>8.9</v>
      </c>
      <c r="F1492" s="3">
        <v>23</v>
      </c>
      <c r="G1492" s="3" t="s">
        <v>94</v>
      </c>
      <c r="H1492" s="3" t="s">
        <v>90</v>
      </c>
      <c r="I1492" s="5">
        <v>8.99</v>
      </c>
      <c r="J1492" s="3">
        <v>1</v>
      </c>
      <c r="K1492" s="3" t="s">
        <v>108</v>
      </c>
      <c r="L1492" s="3">
        <v>1</v>
      </c>
      <c r="M1492" s="5">
        <v>0.37</v>
      </c>
      <c r="N1492" s="3" t="s">
        <v>112</v>
      </c>
    </row>
    <row r="1493" spans="1:14" x14ac:dyDescent="0.25">
      <c r="A1493" s="3" t="s">
        <v>1596</v>
      </c>
      <c r="B1493" s="3">
        <v>70</v>
      </c>
      <c r="C1493" s="3" t="s">
        <v>83</v>
      </c>
      <c r="D1493" s="3" t="s">
        <v>21</v>
      </c>
      <c r="E1493" s="5">
        <v>6.76</v>
      </c>
      <c r="F1493" s="3">
        <v>41</v>
      </c>
      <c r="G1493" s="3" t="s">
        <v>94</v>
      </c>
      <c r="H1493" s="3" t="s">
        <v>122</v>
      </c>
      <c r="I1493" s="5">
        <v>13.99</v>
      </c>
      <c r="J1493" s="3">
        <v>1</v>
      </c>
      <c r="K1493" s="3" t="s">
        <v>95</v>
      </c>
      <c r="L1493" s="3">
        <v>2</v>
      </c>
      <c r="M1493" s="5">
        <v>0.16</v>
      </c>
      <c r="N1493" s="3" t="s">
        <v>99</v>
      </c>
    </row>
    <row r="1494" spans="1:14" x14ac:dyDescent="0.25">
      <c r="A1494" s="3" t="s">
        <v>1597</v>
      </c>
      <c r="B1494" s="3">
        <v>24</v>
      </c>
      <c r="C1494" s="3" t="s">
        <v>93</v>
      </c>
      <c r="D1494" s="3" t="s">
        <v>19</v>
      </c>
      <c r="E1494" s="5">
        <v>5.25</v>
      </c>
      <c r="F1494" s="3">
        <v>28</v>
      </c>
      <c r="G1494" s="3" t="s">
        <v>94</v>
      </c>
      <c r="H1494" s="3" t="s">
        <v>111</v>
      </c>
      <c r="I1494" s="5">
        <v>8.99</v>
      </c>
      <c r="J1494" s="3">
        <v>0</v>
      </c>
      <c r="K1494" s="3" t="s">
        <v>86</v>
      </c>
      <c r="L1494" s="3">
        <v>4</v>
      </c>
      <c r="M1494" s="5">
        <v>0.18</v>
      </c>
      <c r="N1494" s="3" t="s">
        <v>112</v>
      </c>
    </row>
    <row r="1495" spans="1:14" x14ac:dyDescent="0.25">
      <c r="A1495" s="3" t="s">
        <v>1598</v>
      </c>
      <c r="B1495" s="3">
        <v>40</v>
      </c>
      <c r="C1495" s="3" t="s">
        <v>106</v>
      </c>
      <c r="D1495" s="3" t="s">
        <v>21</v>
      </c>
      <c r="E1495" s="5">
        <v>4.09</v>
      </c>
      <c r="F1495" s="3">
        <v>37</v>
      </c>
      <c r="G1495" s="3" t="s">
        <v>135</v>
      </c>
      <c r="H1495" s="3" t="s">
        <v>90</v>
      </c>
      <c r="I1495" s="5">
        <v>13.99</v>
      </c>
      <c r="J1495" s="3">
        <v>1</v>
      </c>
      <c r="K1495" s="3" t="s">
        <v>86</v>
      </c>
      <c r="L1495" s="3">
        <v>2</v>
      </c>
      <c r="M1495" s="5">
        <v>0.11</v>
      </c>
      <c r="N1495" s="3" t="s">
        <v>91</v>
      </c>
    </row>
    <row r="1496" spans="1:14" x14ac:dyDescent="0.25">
      <c r="A1496" s="3" t="s">
        <v>1599</v>
      </c>
      <c r="B1496" s="3">
        <v>28</v>
      </c>
      <c r="C1496" s="3" t="s">
        <v>83</v>
      </c>
      <c r="D1496" s="3" t="s">
        <v>19</v>
      </c>
      <c r="E1496" s="5">
        <v>13.38</v>
      </c>
      <c r="F1496" s="3">
        <v>23</v>
      </c>
      <c r="G1496" s="3" t="s">
        <v>135</v>
      </c>
      <c r="H1496" s="3" t="s">
        <v>85</v>
      </c>
      <c r="I1496" s="5">
        <v>8.99</v>
      </c>
      <c r="J1496" s="3">
        <v>0</v>
      </c>
      <c r="K1496" s="3" t="s">
        <v>86</v>
      </c>
      <c r="L1496" s="3">
        <v>1</v>
      </c>
      <c r="M1496" s="5">
        <v>0.56000000000000005</v>
      </c>
      <c r="N1496" s="3" t="s">
        <v>91</v>
      </c>
    </row>
    <row r="1497" spans="1:14" x14ac:dyDescent="0.25">
      <c r="A1497" s="3" t="s">
        <v>1600</v>
      </c>
      <c r="B1497" s="3">
        <v>36</v>
      </c>
      <c r="C1497" s="3" t="s">
        <v>83</v>
      </c>
      <c r="D1497" s="3" t="s">
        <v>23</v>
      </c>
      <c r="E1497" s="5">
        <v>5.79</v>
      </c>
      <c r="F1497" s="3">
        <v>21</v>
      </c>
      <c r="G1497" s="3" t="s">
        <v>135</v>
      </c>
      <c r="H1497" s="3" t="s">
        <v>111</v>
      </c>
      <c r="I1497" s="5">
        <v>17.989999999999998</v>
      </c>
      <c r="J1497" s="3">
        <v>0</v>
      </c>
      <c r="K1497" s="3" t="s">
        <v>86</v>
      </c>
      <c r="L1497" s="3">
        <v>3</v>
      </c>
      <c r="M1497" s="5">
        <v>0.26</v>
      </c>
      <c r="N1497" s="3" t="s">
        <v>99</v>
      </c>
    </row>
    <row r="1498" spans="1:14" x14ac:dyDescent="0.25">
      <c r="A1498" s="3" t="s">
        <v>1601</v>
      </c>
      <c r="B1498" s="3">
        <v>39</v>
      </c>
      <c r="C1498" s="3" t="s">
        <v>106</v>
      </c>
      <c r="D1498" s="3" t="s">
        <v>21</v>
      </c>
      <c r="E1498" s="5">
        <v>4.1900000000000004</v>
      </c>
      <c r="F1498" s="3">
        <v>47</v>
      </c>
      <c r="G1498" s="3" t="s">
        <v>89</v>
      </c>
      <c r="H1498" s="3" t="s">
        <v>111</v>
      </c>
      <c r="I1498" s="5">
        <v>13.99</v>
      </c>
      <c r="J1498" s="3">
        <v>1</v>
      </c>
      <c r="K1498" s="3" t="s">
        <v>95</v>
      </c>
      <c r="L1498" s="3">
        <v>2</v>
      </c>
      <c r="M1498" s="5">
        <v>0.09</v>
      </c>
      <c r="N1498" s="3" t="s">
        <v>99</v>
      </c>
    </row>
    <row r="1499" spans="1:14" x14ac:dyDescent="0.25">
      <c r="A1499" s="3" t="s">
        <v>1602</v>
      </c>
      <c r="B1499" s="3">
        <v>26</v>
      </c>
      <c r="C1499" s="3" t="s">
        <v>93</v>
      </c>
      <c r="D1499" s="3" t="s">
        <v>23</v>
      </c>
      <c r="E1499" s="5">
        <v>3.87</v>
      </c>
      <c r="F1499" s="3">
        <v>45</v>
      </c>
      <c r="G1499" s="3" t="s">
        <v>94</v>
      </c>
      <c r="H1499" s="3" t="s">
        <v>85</v>
      </c>
      <c r="I1499" s="5">
        <v>17.989999999999998</v>
      </c>
      <c r="J1499" s="3">
        <v>1</v>
      </c>
      <c r="K1499" s="3" t="s">
        <v>86</v>
      </c>
      <c r="L1499" s="3">
        <v>2</v>
      </c>
      <c r="M1499" s="5">
        <v>0.08</v>
      </c>
      <c r="N1499" s="3" t="s">
        <v>117</v>
      </c>
    </row>
    <row r="1500" spans="1:14" x14ac:dyDescent="0.25">
      <c r="A1500" s="3" t="s">
        <v>1603</v>
      </c>
      <c r="B1500" s="3">
        <v>25</v>
      </c>
      <c r="C1500" s="3" t="s">
        <v>93</v>
      </c>
      <c r="D1500" s="3" t="s">
        <v>23</v>
      </c>
      <c r="E1500" s="5">
        <v>6.49</v>
      </c>
      <c r="F1500" s="3">
        <v>14</v>
      </c>
      <c r="G1500" s="3" t="s">
        <v>135</v>
      </c>
      <c r="H1500" s="3" t="s">
        <v>122</v>
      </c>
      <c r="I1500" s="5">
        <v>17.989999999999998</v>
      </c>
      <c r="J1500" s="3">
        <v>0</v>
      </c>
      <c r="K1500" s="3" t="s">
        <v>126</v>
      </c>
      <c r="L1500" s="3">
        <v>1</v>
      </c>
      <c r="M1500" s="5">
        <v>0.43</v>
      </c>
      <c r="N1500" s="3" t="s">
        <v>96</v>
      </c>
    </row>
    <row r="1501" spans="1:14" x14ac:dyDescent="0.25">
      <c r="A1501" s="3" t="s">
        <v>1604</v>
      </c>
      <c r="B1501" s="3">
        <v>21</v>
      </c>
      <c r="C1501" s="3" t="s">
        <v>106</v>
      </c>
      <c r="D1501" s="3" t="s">
        <v>21</v>
      </c>
      <c r="E1501" s="5">
        <v>1.02</v>
      </c>
      <c r="F1501" s="3">
        <v>23</v>
      </c>
      <c r="G1501" s="3" t="s">
        <v>94</v>
      </c>
      <c r="H1501" s="3" t="s">
        <v>122</v>
      </c>
      <c r="I1501" s="5">
        <v>13.99</v>
      </c>
      <c r="J1501" s="3">
        <v>1</v>
      </c>
      <c r="K1501" s="3" t="s">
        <v>108</v>
      </c>
      <c r="L1501" s="3">
        <v>3</v>
      </c>
      <c r="M1501" s="5">
        <v>0.04</v>
      </c>
      <c r="N1501" s="3" t="s">
        <v>117</v>
      </c>
    </row>
    <row r="1502" spans="1:14" x14ac:dyDescent="0.25">
      <c r="A1502" s="3" t="s">
        <v>1605</v>
      </c>
      <c r="B1502" s="3">
        <v>46</v>
      </c>
      <c r="C1502" s="3" t="s">
        <v>106</v>
      </c>
      <c r="D1502" s="3" t="s">
        <v>19</v>
      </c>
      <c r="E1502" s="5">
        <v>9.09</v>
      </c>
      <c r="F1502" s="3">
        <v>60</v>
      </c>
      <c r="G1502" s="3" t="s">
        <v>114</v>
      </c>
      <c r="H1502" s="3" t="s">
        <v>120</v>
      </c>
      <c r="I1502" s="5">
        <v>8.99</v>
      </c>
      <c r="J1502" s="3">
        <v>1</v>
      </c>
      <c r="K1502" s="3" t="s">
        <v>86</v>
      </c>
      <c r="L1502" s="3">
        <v>1</v>
      </c>
      <c r="M1502" s="5">
        <v>0.15</v>
      </c>
      <c r="N1502" s="3" t="s">
        <v>87</v>
      </c>
    </row>
    <row r="1503" spans="1:14" x14ac:dyDescent="0.25">
      <c r="A1503" s="3" t="s">
        <v>1606</v>
      </c>
      <c r="B1503" s="3">
        <v>45</v>
      </c>
      <c r="C1503" s="3" t="s">
        <v>93</v>
      </c>
      <c r="D1503" s="3" t="s">
        <v>23</v>
      </c>
      <c r="E1503" s="5">
        <v>3.45</v>
      </c>
      <c r="F1503" s="3">
        <v>44</v>
      </c>
      <c r="G1503" s="3" t="s">
        <v>114</v>
      </c>
      <c r="H1503" s="3" t="s">
        <v>122</v>
      </c>
      <c r="I1503" s="5">
        <v>17.989999999999998</v>
      </c>
      <c r="J1503" s="3">
        <v>1</v>
      </c>
      <c r="K1503" s="3" t="s">
        <v>95</v>
      </c>
      <c r="L1503" s="3">
        <v>3</v>
      </c>
      <c r="M1503" s="5">
        <v>0.08</v>
      </c>
      <c r="N1503" s="3" t="s">
        <v>87</v>
      </c>
    </row>
    <row r="1504" spans="1:14" x14ac:dyDescent="0.25">
      <c r="A1504" s="3" t="s">
        <v>1607</v>
      </c>
      <c r="B1504" s="3">
        <v>54</v>
      </c>
      <c r="C1504" s="3" t="s">
        <v>93</v>
      </c>
      <c r="D1504" s="3" t="s">
        <v>21</v>
      </c>
      <c r="E1504" s="5">
        <v>10.91</v>
      </c>
      <c r="F1504" s="3">
        <v>37</v>
      </c>
      <c r="G1504" s="3" t="s">
        <v>114</v>
      </c>
      <c r="H1504" s="3" t="s">
        <v>122</v>
      </c>
      <c r="I1504" s="5">
        <v>13.99</v>
      </c>
      <c r="J1504" s="3">
        <v>0</v>
      </c>
      <c r="K1504" s="3" t="s">
        <v>108</v>
      </c>
      <c r="L1504" s="3">
        <v>5</v>
      </c>
      <c r="M1504" s="5">
        <v>0.28999999999999998</v>
      </c>
      <c r="N1504" s="3" t="s">
        <v>117</v>
      </c>
    </row>
    <row r="1505" spans="1:14" x14ac:dyDescent="0.25">
      <c r="A1505" s="3" t="s">
        <v>1608</v>
      </c>
      <c r="B1505" s="3">
        <v>60</v>
      </c>
      <c r="C1505" s="3" t="s">
        <v>83</v>
      </c>
      <c r="D1505" s="3" t="s">
        <v>19</v>
      </c>
      <c r="E1505" s="5">
        <v>8.89</v>
      </c>
      <c r="F1505" s="3">
        <v>23</v>
      </c>
      <c r="G1505" s="3" t="s">
        <v>89</v>
      </c>
      <c r="H1505" s="3" t="s">
        <v>85</v>
      </c>
      <c r="I1505" s="5">
        <v>8.99</v>
      </c>
      <c r="J1505" s="3">
        <v>1</v>
      </c>
      <c r="K1505" s="3" t="s">
        <v>95</v>
      </c>
      <c r="L1505" s="3">
        <v>3</v>
      </c>
      <c r="M1505" s="5">
        <v>0.37</v>
      </c>
      <c r="N1505" s="3" t="s">
        <v>104</v>
      </c>
    </row>
    <row r="1506" spans="1:14" x14ac:dyDescent="0.25">
      <c r="A1506" s="3" t="s">
        <v>1609</v>
      </c>
      <c r="B1506" s="3">
        <v>39</v>
      </c>
      <c r="C1506" s="3" t="s">
        <v>83</v>
      </c>
      <c r="D1506" s="3" t="s">
        <v>19</v>
      </c>
      <c r="E1506" s="5">
        <v>9.9600000000000009</v>
      </c>
      <c r="F1506" s="3">
        <v>22</v>
      </c>
      <c r="G1506" s="3" t="s">
        <v>114</v>
      </c>
      <c r="H1506" s="3" t="s">
        <v>122</v>
      </c>
      <c r="I1506" s="5">
        <v>8.99</v>
      </c>
      <c r="J1506" s="3">
        <v>0</v>
      </c>
      <c r="K1506" s="3" t="s">
        <v>86</v>
      </c>
      <c r="L1506" s="3">
        <v>5</v>
      </c>
      <c r="M1506" s="5">
        <v>0.43</v>
      </c>
      <c r="N1506" s="3" t="s">
        <v>96</v>
      </c>
    </row>
    <row r="1507" spans="1:14" x14ac:dyDescent="0.25">
      <c r="A1507" s="3" t="s">
        <v>1610</v>
      </c>
      <c r="B1507" s="3">
        <v>34</v>
      </c>
      <c r="C1507" s="3" t="s">
        <v>106</v>
      </c>
      <c r="D1507" s="3" t="s">
        <v>19</v>
      </c>
      <c r="E1507" s="5">
        <v>0.35</v>
      </c>
      <c r="F1507" s="3">
        <v>57</v>
      </c>
      <c r="G1507" s="3" t="s">
        <v>94</v>
      </c>
      <c r="H1507" s="3" t="s">
        <v>85</v>
      </c>
      <c r="I1507" s="5">
        <v>8.99</v>
      </c>
      <c r="J1507" s="3">
        <v>1</v>
      </c>
      <c r="K1507" s="3" t="s">
        <v>86</v>
      </c>
      <c r="L1507" s="3">
        <v>1</v>
      </c>
      <c r="M1507" s="5">
        <v>0.01</v>
      </c>
      <c r="N1507" s="3" t="s">
        <v>112</v>
      </c>
    </row>
    <row r="1508" spans="1:14" x14ac:dyDescent="0.25">
      <c r="A1508" s="3" t="s">
        <v>1611</v>
      </c>
      <c r="B1508" s="3">
        <v>52</v>
      </c>
      <c r="C1508" s="3" t="s">
        <v>83</v>
      </c>
      <c r="D1508" s="3" t="s">
        <v>19</v>
      </c>
      <c r="E1508" s="5">
        <v>10.08</v>
      </c>
      <c r="F1508" s="3">
        <v>46</v>
      </c>
      <c r="G1508" s="3" t="s">
        <v>98</v>
      </c>
      <c r="H1508" s="3" t="s">
        <v>111</v>
      </c>
      <c r="I1508" s="5">
        <v>8.99</v>
      </c>
      <c r="J1508" s="3">
        <v>1</v>
      </c>
      <c r="K1508" s="3" t="s">
        <v>95</v>
      </c>
      <c r="L1508" s="3">
        <v>5</v>
      </c>
      <c r="M1508" s="5">
        <v>0.21</v>
      </c>
      <c r="N1508" s="3" t="s">
        <v>91</v>
      </c>
    </row>
    <row r="1509" spans="1:14" x14ac:dyDescent="0.25">
      <c r="A1509" s="3" t="s">
        <v>1612</v>
      </c>
      <c r="B1509" s="3">
        <v>19</v>
      </c>
      <c r="C1509" s="3" t="s">
        <v>93</v>
      </c>
      <c r="D1509" s="3" t="s">
        <v>23</v>
      </c>
      <c r="E1509" s="5">
        <v>11.97</v>
      </c>
      <c r="F1509" s="3">
        <v>17</v>
      </c>
      <c r="G1509" s="3" t="s">
        <v>135</v>
      </c>
      <c r="H1509" s="3" t="s">
        <v>120</v>
      </c>
      <c r="I1509" s="5">
        <v>17.989999999999998</v>
      </c>
      <c r="J1509" s="3">
        <v>0</v>
      </c>
      <c r="K1509" s="3" t="s">
        <v>108</v>
      </c>
      <c r="L1509" s="3">
        <v>4</v>
      </c>
      <c r="M1509" s="5">
        <v>0.67</v>
      </c>
      <c r="N1509" s="3" t="s">
        <v>87</v>
      </c>
    </row>
    <row r="1510" spans="1:14" x14ac:dyDescent="0.25">
      <c r="A1510" s="3" t="s">
        <v>1613</v>
      </c>
      <c r="B1510" s="3">
        <v>21</v>
      </c>
      <c r="C1510" s="3" t="s">
        <v>106</v>
      </c>
      <c r="D1510" s="3" t="s">
        <v>21</v>
      </c>
      <c r="E1510" s="5">
        <v>0.66</v>
      </c>
      <c r="F1510" s="3">
        <v>5</v>
      </c>
      <c r="G1510" s="3" t="s">
        <v>114</v>
      </c>
      <c r="H1510" s="3" t="s">
        <v>111</v>
      </c>
      <c r="I1510" s="5">
        <v>13.99</v>
      </c>
      <c r="J1510" s="3">
        <v>1</v>
      </c>
      <c r="K1510" s="3" t="s">
        <v>95</v>
      </c>
      <c r="L1510" s="3">
        <v>1</v>
      </c>
      <c r="M1510" s="5">
        <v>0.11</v>
      </c>
      <c r="N1510" s="3" t="s">
        <v>99</v>
      </c>
    </row>
    <row r="1511" spans="1:14" x14ac:dyDescent="0.25">
      <c r="A1511" s="3" t="s">
        <v>1614</v>
      </c>
      <c r="B1511" s="3">
        <v>27</v>
      </c>
      <c r="C1511" s="3" t="s">
        <v>106</v>
      </c>
      <c r="D1511" s="3" t="s">
        <v>23</v>
      </c>
      <c r="E1511" s="5">
        <v>1.04</v>
      </c>
      <c r="F1511" s="3">
        <v>26</v>
      </c>
      <c r="G1511" s="3" t="s">
        <v>135</v>
      </c>
      <c r="H1511" s="3" t="s">
        <v>111</v>
      </c>
      <c r="I1511" s="5">
        <v>17.989999999999998</v>
      </c>
      <c r="J1511" s="3">
        <v>0</v>
      </c>
      <c r="K1511" s="3" t="s">
        <v>108</v>
      </c>
      <c r="L1511" s="3">
        <v>4</v>
      </c>
      <c r="M1511" s="5">
        <v>0.04</v>
      </c>
      <c r="N1511" s="3" t="s">
        <v>117</v>
      </c>
    </row>
    <row r="1512" spans="1:14" x14ac:dyDescent="0.25">
      <c r="A1512" s="3" t="s">
        <v>1615</v>
      </c>
      <c r="B1512" s="3">
        <v>66</v>
      </c>
      <c r="C1512" s="3" t="s">
        <v>106</v>
      </c>
      <c r="D1512" s="3" t="s">
        <v>23</v>
      </c>
      <c r="E1512" s="5">
        <v>18.23</v>
      </c>
      <c r="F1512" s="3">
        <v>38</v>
      </c>
      <c r="G1512" s="3" t="s">
        <v>114</v>
      </c>
      <c r="H1512" s="3" t="s">
        <v>85</v>
      </c>
      <c r="I1512" s="5">
        <v>17.989999999999998</v>
      </c>
      <c r="J1512" s="3">
        <v>1</v>
      </c>
      <c r="K1512" s="3" t="s">
        <v>108</v>
      </c>
      <c r="L1512" s="3">
        <v>2</v>
      </c>
      <c r="M1512" s="5">
        <v>0.47</v>
      </c>
      <c r="N1512" s="3" t="s">
        <v>87</v>
      </c>
    </row>
    <row r="1513" spans="1:14" x14ac:dyDescent="0.25">
      <c r="A1513" s="3" t="s">
        <v>1616</v>
      </c>
      <c r="B1513" s="3">
        <v>35</v>
      </c>
      <c r="C1513" s="3" t="s">
        <v>83</v>
      </c>
      <c r="D1513" s="3" t="s">
        <v>23</v>
      </c>
      <c r="E1513" s="5">
        <v>2.86</v>
      </c>
      <c r="F1513" s="3">
        <v>16</v>
      </c>
      <c r="G1513" s="3" t="s">
        <v>98</v>
      </c>
      <c r="H1513" s="3" t="s">
        <v>90</v>
      </c>
      <c r="I1513" s="5">
        <v>17.989999999999998</v>
      </c>
      <c r="J1513" s="3">
        <v>1</v>
      </c>
      <c r="K1513" s="3" t="s">
        <v>102</v>
      </c>
      <c r="L1513" s="3">
        <v>1</v>
      </c>
      <c r="M1513" s="5">
        <v>0.17</v>
      </c>
      <c r="N1513" s="3" t="s">
        <v>112</v>
      </c>
    </row>
    <row r="1514" spans="1:14" x14ac:dyDescent="0.25">
      <c r="A1514" s="3" t="s">
        <v>1617</v>
      </c>
      <c r="B1514" s="3">
        <v>35</v>
      </c>
      <c r="C1514" s="3" t="s">
        <v>106</v>
      </c>
      <c r="D1514" s="3" t="s">
        <v>21</v>
      </c>
      <c r="E1514" s="5">
        <v>3.52</v>
      </c>
      <c r="F1514" s="3">
        <v>24</v>
      </c>
      <c r="G1514" s="3" t="s">
        <v>114</v>
      </c>
      <c r="H1514" s="3" t="s">
        <v>90</v>
      </c>
      <c r="I1514" s="5">
        <v>13.99</v>
      </c>
      <c r="J1514" s="3">
        <v>1</v>
      </c>
      <c r="K1514" s="3" t="s">
        <v>95</v>
      </c>
      <c r="L1514" s="3">
        <v>5</v>
      </c>
      <c r="M1514" s="5">
        <v>0.14000000000000001</v>
      </c>
      <c r="N1514" s="3" t="s">
        <v>87</v>
      </c>
    </row>
    <row r="1515" spans="1:14" x14ac:dyDescent="0.25">
      <c r="A1515" s="3" t="s">
        <v>1618</v>
      </c>
      <c r="B1515" s="3">
        <v>52</v>
      </c>
      <c r="C1515" s="3" t="s">
        <v>83</v>
      </c>
      <c r="D1515" s="3" t="s">
        <v>19</v>
      </c>
      <c r="E1515" s="5">
        <v>8.4499999999999993</v>
      </c>
      <c r="F1515" s="3">
        <v>58</v>
      </c>
      <c r="G1515" s="3" t="s">
        <v>98</v>
      </c>
      <c r="H1515" s="3" t="s">
        <v>85</v>
      </c>
      <c r="I1515" s="5">
        <v>8.99</v>
      </c>
      <c r="J1515" s="3">
        <v>1</v>
      </c>
      <c r="K1515" s="3" t="s">
        <v>108</v>
      </c>
      <c r="L1515" s="3">
        <v>3</v>
      </c>
      <c r="M1515" s="5">
        <v>0.14000000000000001</v>
      </c>
      <c r="N1515" s="3" t="s">
        <v>117</v>
      </c>
    </row>
    <row r="1516" spans="1:14" x14ac:dyDescent="0.25">
      <c r="A1516" s="3" t="s">
        <v>1619</v>
      </c>
      <c r="B1516" s="3">
        <v>57</v>
      </c>
      <c r="C1516" s="3" t="s">
        <v>93</v>
      </c>
      <c r="D1516" s="3" t="s">
        <v>23</v>
      </c>
      <c r="E1516" s="5">
        <v>0.69</v>
      </c>
      <c r="F1516" s="3">
        <v>24</v>
      </c>
      <c r="G1516" s="3" t="s">
        <v>89</v>
      </c>
      <c r="H1516" s="3" t="s">
        <v>90</v>
      </c>
      <c r="I1516" s="5">
        <v>17.989999999999998</v>
      </c>
      <c r="J1516" s="3">
        <v>1</v>
      </c>
      <c r="K1516" s="3" t="s">
        <v>95</v>
      </c>
      <c r="L1516" s="3">
        <v>5</v>
      </c>
      <c r="M1516" s="5">
        <v>0.03</v>
      </c>
      <c r="N1516" s="3" t="s">
        <v>91</v>
      </c>
    </row>
    <row r="1517" spans="1:14" x14ac:dyDescent="0.25">
      <c r="A1517" s="3" t="s">
        <v>1620</v>
      </c>
      <c r="B1517" s="3">
        <v>64</v>
      </c>
      <c r="C1517" s="3" t="s">
        <v>83</v>
      </c>
      <c r="D1517" s="3" t="s">
        <v>23</v>
      </c>
      <c r="E1517" s="5">
        <v>6.26</v>
      </c>
      <c r="F1517" s="3">
        <v>16</v>
      </c>
      <c r="G1517" s="3" t="s">
        <v>135</v>
      </c>
      <c r="H1517" s="3" t="s">
        <v>90</v>
      </c>
      <c r="I1517" s="5">
        <v>17.989999999999998</v>
      </c>
      <c r="J1517" s="3">
        <v>0</v>
      </c>
      <c r="K1517" s="3" t="s">
        <v>102</v>
      </c>
      <c r="L1517" s="3">
        <v>5</v>
      </c>
      <c r="M1517" s="5">
        <v>0.37</v>
      </c>
      <c r="N1517" s="3" t="s">
        <v>96</v>
      </c>
    </row>
    <row r="1518" spans="1:14" x14ac:dyDescent="0.25">
      <c r="A1518" s="3" t="s">
        <v>1621</v>
      </c>
      <c r="B1518" s="3">
        <v>31</v>
      </c>
      <c r="C1518" s="3" t="s">
        <v>106</v>
      </c>
      <c r="D1518" s="3" t="s">
        <v>19</v>
      </c>
      <c r="E1518" s="5">
        <v>21.84</v>
      </c>
      <c r="F1518" s="3">
        <v>44</v>
      </c>
      <c r="G1518" s="3" t="s">
        <v>114</v>
      </c>
      <c r="H1518" s="3" t="s">
        <v>111</v>
      </c>
      <c r="I1518" s="5">
        <v>8.99</v>
      </c>
      <c r="J1518" s="3">
        <v>1</v>
      </c>
      <c r="K1518" s="3" t="s">
        <v>108</v>
      </c>
      <c r="L1518" s="3">
        <v>2</v>
      </c>
      <c r="M1518" s="5">
        <v>0.49</v>
      </c>
      <c r="N1518" s="3" t="s">
        <v>117</v>
      </c>
    </row>
    <row r="1519" spans="1:14" x14ac:dyDescent="0.25">
      <c r="A1519" s="3" t="s">
        <v>1622</v>
      </c>
      <c r="B1519" s="3">
        <v>19</v>
      </c>
      <c r="C1519" s="3" t="s">
        <v>93</v>
      </c>
      <c r="D1519" s="3" t="s">
        <v>21</v>
      </c>
      <c r="E1519" s="5">
        <v>35.54</v>
      </c>
      <c r="F1519" s="3">
        <v>58</v>
      </c>
      <c r="G1519" s="3" t="s">
        <v>89</v>
      </c>
      <c r="H1519" s="3" t="s">
        <v>85</v>
      </c>
      <c r="I1519" s="5">
        <v>13.99</v>
      </c>
      <c r="J1519" s="3">
        <v>0</v>
      </c>
      <c r="K1519" s="3" t="s">
        <v>102</v>
      </c>
      <c r="L1519" s="3">
        <v>5</v>
      </c>
      <c r="M1519" s="5">
        <v>0.6</v>
      </c>
      <c r="N1519" s="3" t="s">
        <v>117</v>
      </c>
    </row>
    <row r="1520" spans="1:14" x14ac:dyDescent="0.25">
      <c r="A1520" s="3" t="s">
        <v>1623</v>
      </c>
      <c r="B1520" s="3">
        <v>36</v>
      </c>
      <c r="C1520" s="3" t="s">
        <v>83</v>
      </c>
      <c r="D1520" s="3" t="s">
        <v>23</v>
      </c>
      <c r="E1520" s="5">
        <v>12.74</v>
      </c>
      <c r="F1520" s="3">
        <v>58</v>
      </c>
      <c r="G1520" s="3" t="s">
        <v>94</v>
      </c>
      <c r="H1520" s="3" t="s">
        <v>120</v>
      </c>
      <c r="I1520" s="5">
        <v>17.989999999999998</v>
      </c>
      <c r="J1520" s="3">
        <v>1</v>
      </c>
      <c r="K1520" s="3" t="s">
        <v>95</v>
      </c>
      <c r="L1520" s="3">
        <v>2</v>
      </c>
      <c r="M1520" s="5">
        <v>0.22</v>
      </c>
      <c r="N1520" s="3" t="s">
        <v>96</v>
      </c>
    </row>
    <row r="1521" spans="1:14" x14ac:dyDescent="0.25">
      <c r="A1521" s="3" t="s">
        <v>1624</v>
      </c>
      <c r="B1521" s="3">
        <v>31</v>
      </c>
      <c r="C1521" s="3" t="s">
        <v>83</v>
      </c>
      <c r="D1521" s="3" t="s">
        <v>19</v>
      </c>
      <c r="E1521" s="5">
        <v>33.1</v>
      </c>
      <c r="F1521" s="3">
        <v>28</v>
      </c>
      <c r="G1521" s="3" t="s">
        <v>114</v>
      </c>
      <c r="H1521" s="3" t="s">
        <v>111</v>
      </c>
      <c r="I1521" s="5">
        <v>8.99</v>
      </c>
      <c r="J1521" s="3">
        <v>0</v>
      </c>
      <c r="K1521" s="3" t="s">
        <v>126</v>
      </c>
      <c r="L1521" s="3">
        <v>2</v>
      </c>
      <c r="M1521" s="5">
        <v>1.1399999999999999</v>
      </c>
      <c r="N1521" s="3" t="s">
        <v>96</v>
      </c>
    </row>
    <row r="1522" spans="1:14" x14ac:dyDescent="0.25">
      <c r="A1522" s="3" t="s">
        <v>1625</v>
      </c>
      <c r="B1522" s="3">
        <v>35</v>
      </c>
      <c r="C1522" s="3" t="s">
        <v>83</v>
      </c>
      <c r="D1522" s="3" t="s">
        <v>23</v>
      </c>
      <c r="E1522" s="5">
        <v>14.56</v>
      </c>
      <c r="F1522" s="3">
        <v>45</v>
      </c>
      <c r="G1522" s="3" t="s">
        <v>98</v>
      </c>
      <c r="H1522" s="3" t="s">
        <v>85</v>
      </c>
      <c r="I1522" s="5">
        <v>17.989999999999998</v>
      </c>
      <c r="J1522" s="3">
        <v>1</v>
      </c>
      <c r="K1522" s="3" t="s">
        <v>95</v>
      </c>
      <c r="L1522" s="3">
        <v>3</v>
      </c>
      <c r="M1522" s="5">
        <v>0.32</v>
      </c>
      <c r="N1522" s="3" t="s">
        <v>104</v>
      </c>
    </row>
    <row r="1523" spans="1:14" x14ac:dyDescent="0.25">
      <c r="A1523" s="3" t="s">
        <v>1626</v>
      </c>
      <c r="B1523" s="3">
        <v>65</v>
      </c>
      <c r="C1523" s="3" t="s">
        <v>106</v>
      </c>
      <c r="D1523" s="3" t="s">
        <v>23</v>
      </c>
      <c r="E1523" s="5">
        <v>6.14</v>
      </c>
      <c r="F1523" s="3">
        <v>58</v>
      </c>
      <c r="G1523" s="3" t="s">
        <v>94</v>
      </c>
      <c r="H1523" s="3" t="s">
        <v>120</v>
      </c>
      <c r="I1523" s="5">
        <v>17.989999999999998</v>
      </c>
      <c r="J1523" s="3">
        <v>0</v>
      </c>
      <c r="K1523" s="3" t="s">
        <v>102</v>
      </c>
      <c r="L1523" s="3">
        <v>4</v>
      </c>
      <c r="M1523" s="5">
        <v>0.1</v>
      </c>
      <c r="N1523" s="3" t="s">
        <v>112</v>
      </c>
    </row>
    <row r="1524" spans="1:14" x14ac:dyDescent="0.25">
      <c r="A1524" s="3" t="s">
        <v>1627</v>
      </c>
      <c r="B1524" s="3">
        <v>66</v>
      </c>
      <c r="C1524" s="3" t="s">
        <v>106</v>
      </c>
      <c r="D1524" s="3" t="s">
        <v>21</v>
      </c>
      <c r="E1524" s="5">
        <v>3.86</v>
      </c>
      <c r="F1524" s="3">
        <v>28</v>
      </c>
      <c r="G1524" s="3" t="s">
        <v>84</v>
      </c>
      <c r="H1524" s="3" t="s">
        <v>111</v>
      </c>
      <c r="I1524" s="5">
        <v>13.99</v>
      </c>
      <c r="J1524" s="3">
        <v>1</v>
      </c>
      <c r="K1524" s="3" t="s">
        <v>108</v>
      </c>
      <c r="L1524" s="3">
        <v>3</v>
      </c>
      <c r="M1524" s="5">
        <v>0.13</v>
      </c>
      <c r="N1524" s="3" t="s">
        <v>91</v>
      </c>
    </row>
    <row r="1525" spans="1:14" x14ac:dyDescent="0.25">
      <c r="A1525" s="3" t="s">
        <v>1628</v>
      </c>
      <c r="B1525" s="3">
        <v>36</v>
      </c>
      <c r="C1525" s="3" t="s">
        <v>106</v>
      </c>
      <c r="D1525" s="3" t="s">
        <v>19</v>
      </c>
      <c r="E1525" s="5">
        <v>0.19</v>
      </c>
      <c r="F1525" s="3">
        <v>5</v>
      </c>
      <c r="G1525" s="3" t="s">
        <v>98</v>
      </c>
      <c r="H1525" s="3" t="s">
        <v>90</v>
      </c>
      <c r="I1525" s="5">
        <v>8.99</v>
      </c>
      <c r="J1525" s="3">
        <v>1</v>
      </c>
      <c r="K1525" s="3" t="s">
        <v>102</v>
      </c>
      <c r="L1525" s="3">
        <v>2</v>
      </c>
      <c r="M1525" s="5">
        <v>0.03</v>
      </c>
      <c r="N1525" s="3" t="s">
        <v>91</v>
      </c>
    </row>
    <row r="1526" spans="1:14" x14ac:dyDescent="0.25">
      <c r="A1526" s="3" t="s">
        <v>1629</v>
      </c>
      <c r="B1526" s="3">
        <v>51</v>
      </c>
      <c r="C1526" s="3" t="s">
        <v>83</v>
      </c>
      <c r="D1526" s="3" t="s">
        <v>21</v>
      </c>
      <c r="E1526" s="5">
        <v>2.68</v>
      </c>
      <c r="F1526" s="3">
        <v>48</v>
      </c>
      <c r="G1526" s="3" t="s">
        <v>94</v>
      </c>
      <c r="H1526" s="3" t="s">
        <v>111</v>
      </c>
      <c r="I1526" s="5">
        <v>13.99</v>
      </c>
      <c r="J1526" s="3">
        <v>1</v>
      </c>
      <c r="K1526" s="3" t="s">
        <v>95</v>
      </c>
      <c r="L1526" s="3">
        <v>3</v>
      </c>
      <c r="M1526" s="5">
        <v>0.05</v>
      </c>
      <c r="N1526" s="3" t="s">
        <v>112</v>
      </c>
    </row>
    <row r="1527" spans="1:14" x14ac:dyDescent="0.25">
      <c r="A1527" s="3" t="s">
        <v>1630</v>
      </c>
      <c r="B1527" s="3">
        <v>52</v>
      </c>
      <c r="C1527" s="3" t="s">
        <v>93</v>
      </c>
      <c r="D1527" s="3" t="s">
        <v>19</v>
      </c>
      <c r="E1527" s="5">
        <v>20.8</v>
      </c>
      <c r="F1527" s="3">
        <v>33</v>
      </c>
      <c r="G1527" s="3" t="s">
        <v>89</v>
      </c>
      <c r="H1527" s="3" t="s">
        <v>85</v>
      </c>
      <c r="I1527" s="5">
        <v>8.99</v>
      </c>
      <c r="J1527" s="3">
        <v>0</v>
      </c>
      <c r="K1527" s="3" t="s">
        <v>126</v>
      </c>
      <c r="L1527" s="3">
        <v>2</v>
      </c>
      <c r="M1527" s="5">
        <v>0.61</v>
      </c>
      <c r="N1527" s="3" t="s">
        <v>104</v>
      </c>
    </row>
    <row r="1528" spans="1:14" x14ac:dyDescent="0.25">
      <c r="A1528" s="3" t="s">
        <v>1631</v>
      </c>
      <c r="B1528" s="3">
        <v>37</v>
      </c>
      <c r="C1528" s="3" t="s">
        <v>106</v>
      </c>
      <c r="D1528" s="3" t="s">
        <v>21</v>
      </c>
      <c r="E1528" s="5">
        <v>20.47</v>
      </c>
      <c r="F1528" s="3">
        <v>41</v>
      </c>
      <c r="G1528" s="3" t="s">
        <v>114</v>
      </c>
      <c r="H1528" s="3" t="s">
        <v>111</v>
      </c>
      <c r="I1528" s="5">
        <v>13.99</v>
      </c>
      <c r="J1528" s="3">
        <v>0</v>
      </c>
      <c r="K1528" s="3" t="s">
        <v>108</v>
      </c>
      <c r="L1528" s="3">
        <v>3</v>
      </c>
      <c r="M1528" s="5">
        <v>0.49</v>
      </c>
      <c r="N1528" s="3" t="s">
        <v>117</v>
      </c>
    </row>
    <row r="1529" spans="1:14" x14ac:dyDescent="0.25">
      <c r="A1529" s="3" t="s">
        <v>1632</v>
      </c>
      <c r="B1529" s="3">
        <v>28</v>
      </c>
      <c r="C1529" s="3" t="s">
        <v>106</v>
      </c>
      <c r="D1529" s="3" t="s">
        <v>21</v>
      </c>
      <c r="E1529" s="5">
        <v>6.56</v>
      </c>
      <c r="F1529" s="3">
        <v>30</v>
      </c>
      <c r="G1529" s="3" t="s">
        <v>135</v>
      </c>
      <c r="H1529" s="3" t="s">
        <v>111</v>
      </c>
      <c r="I1529" s="5">
        <v>13.99</v>
      </c>
      <c r="J1529" s="3">
        <v>0</v>
      </c>
      <c r="K1529" s="3" t="s">
        <v>102</v>
      </c>
      <c r="L1529" s="3">
        <v>4</v>
      </c>
      <c r="M1529" s="5">
        <v>0.21</v>
      </c>
      <c r="N1529" s="3" t="s">
        <v>91</v>
      </c>
    </row>
    <row r="1530" spans="1:14" x14ac:dyDescent="0.25">
      <c r="A1530" s="3" t="s">
        <v>1633</v>
      </c>
      <c r="B1530" s="3">
        <v>65</v>
      </c>
      <c r="C1530" s="3" t="s">
        <v>93</v>
      </c>
      <c r="D1530" s="3" t="s">
        <v>21</v>
      </c>
      <c r="E1530" s="5">
        <v>18.34</v>
      </c>
      <c r="F1530" s="3">
        <v>48</v>
      </c>
      <c r="G1530" s="3" t="s">
        <v>89</v>
      </c>
      <c r="H1530" s="3" t="s">
        <v>90</v>
      </c>
      <c r="I1530" s="5">
        <v>13.99</v>
      </c>
      <c r="J1530" s="3">
        <v>1</v>
      </c>
      <c r="K1530" s="3" t="s">
        <v>102</v>
      </c>
      <c r="L1530" s="3">
        <v>1</v>
      </c>
      <c r="M1530" s="5">
        <v>0.37</v>
      </c>
      <c r="N1530" s="3" t="s">
        <v>87</v>
      </c>
    </row>
    <row r="1531" spans="1:14" x14ac:dyDescent="0.25">
      <c r="A1531" s="3" t="s">
        <v>1634</v>
      </c>
      <c r="B1531" s="3">
        <v>44</v>
      </c>
      <c r="C1531" s="3" t="s">
        <v>106</v>
      </c>
      <c r="D1531" s="3" t="s">
        <v>19</v>
      </c>
      <c r="E1531" s="5">
        <v>1.45</v>
      </c>
      <c r="F1531" s="3">
        <v>18</v>
      </c>
      <c r="G1531" s="3" t="s">
        <v>114</v>
      </c>
      <c r="H1531" s="3" t="s">
        <v>85</v>
      </c>
      <c r="I1531" s="5">
        <v>8.99</v>
      </c>
      <c r="J1531" s="3">
        <v>1</v>
      </c>
      <c r="K1531" s="3" t="s">
        <v>126</v>
      </c>
      <c r="L1531" s="3">
        <v>4</v>
      </c>
      <c r="M1531" s="5">
        <v>0.08</v>
      </c>
      <c r="N1531" s="3" t="s">
        <v>99</v>
      </c>
    </row>
    <row r="1532" spans="1:14" x14ac:dyDescent="0.25">
      <c r="A1532" s="3" t="s">
        <v>1635</v>
      </c>
      <c r="B1532" s="3">
        <v>52</v>
      </c>
      <c r="C1532" s="3" t="s">
        <v>106</v>
      </c>
      <c r="D1532" s="3" t="s">
        <v>21</v>
      </c>
      <c r="E1532" s="5">
        <v>11.84</v>
      </c>
      <c r="F1532" s="3">
        <v>36</v>
      </c>
      <c r="G1532" s="3" t="s">
        <v>89</v>
      </c>
      <c r="H1532" s="3" t="s">
        <v>122</v>
      </c>
      <c r="I1532" s="5">
        <v>13.99</v>
      </c>
      <c r="J1532" s="3">
        <v>0</v>
      </c>
      <c r="K1532" s="3" t="s">
        <v>126</v>
      </c>
      <c r="L1532" s="3">
        <v>4</v>
      </c>
      <c r="M1532" s="5">
        <v>0.32</v>
      </c>
      <c r="N1532" s="3" t="s">
        <v>99</v>
      </c>
    </row>
    <row r="1533" spans="1:14" x14ac:dyDescent="0.25">
      <c r="A1533" s="3" t="s">
        <v>1636</v>
      </c>
      <c r="B1533" s="3">
        <v>40</v>
      </c>
      <c r="C1533" s="3" t="s">
        <v>83</v>
      </c>
      <c r="D1533" s="3" t="s">
        <v>19</v>
      </c>
      <c r="E1533" s="5">
        <v>14.88</v>
      </c>
      <c r="F1533" s="3">
        <v>12</v>
      </c>
      <c r="G1533" s="3" t="s">
        <v>98</v>
      </c>
      <c r="H1533" s="3" t="s">
        <v>122</v>
      </c>
      <c r="I1533" s="5">
        <v>8.99</v>
      </c>
      <c r="J1533" s="3">
        <v>0</v>
      </c>
      <c r="K1533" s="3" t="s">
        <v>102</v>
      </c>
      <c r="L1533" s="3">
        <v>3</v>
      </c>
      <c r="M1533" s="5">
        <v>1.1399999999999999</v>
      </c>
      <c r="N1533" s="3" t="s">
        <v>91</v>
      </c>
    </row>
    <row r="1534" spans="1:14" x14ac:dyDescent="0.25">
      <c r="A1534" s="3" t="s">
        <v>1637</v>
      </c>
      <c r="B1534" s="3">
        <v>35</v>
      </c>
      <c r="C1534" s="3" t="s">
        <v>83</v>
      </c>
      <c r="D1534" s="3" t="s">
        <v>21</v>
      </c>
      <c r="E1534" s="5">
        <v>11.54</v>
      </c>
      <c r="F1534" s="3">
        <v>41</v>
      </c>
      <c r="G1534" s="3" t="s">
        <v>89</v>
      </c>
      <c r="H1534" s="3" t="s">
        <v>85</v>
      </c>
      <c r="I1534" s="5">
        <v>13.99</v>
      </c>
      <c r="J1534" s="3">
        <v>0</v>
      </c>
      <c r="K1534" s="3" t="s">
        <v>108</v>
      </c>
      <c r="L1534" s="3">
        <v>4</v>
      </c>
      <c r="M1534" s="5">
        <v>0.27</v>
      </c>
      <c r="N1534" s="3" t="s">
        <v>112</v>
      </c>
    </row>
    <row r="1535" spans="1:14" x14ac:dyDescent="0.25">
      <c r="A1535" s="3" t="s">
        <v>1638</v>
      </c>
      <c r="B1535" s="3">
        <v>21</v>
      </c>
      <c r="C1535" s="3" t="s">
        <v>93</v>
      </c>
      <c r="D1535" s="3" t="s">
        <v>21</v>
      </c>
      <c r="E1535" s="5">
        <v>9.1300000000000008</v>
      </c>
      <c r="F1535" s="3">
        <v>7</v>
      </c>
      <c r="G1535" s="3" t="s">
        <v>84</v>
      </c>
      <c r="H1535" s="3" t="s">
        <v>111</v>
      </c>
      <c r="I1535" s="5">
        <v>13.99</v>
      </c>
      <c r="J1535" s="3">
        <v>0</v>
      </c>
      <c r="K1535" s="3" t="s">
        <v>102</v>
      </c>
      <c r="L1535" s="3">
        <v>1</v>
      </c>
      <c r="M1535" s="5">
        <v>1.1399999999999999</v>
      </c>
      <c r="N1535" s="3" t="s">
        <v>96</v>
      </c>
    </row>
    <row r="1536" spans="1:14" x14ac:dyDescent="0.25">
      <c r="A1536" s="3" t="s">
        <v>1639</v>
      </c>
      <c r="B1536" s="3">
        <v>36</v>
      </c>
      <c r="C1536" s="3" t="s">
        <v>93</v>
      </c>
      <c r="D1536" s="3" t="s">
        <v>23</v>
      </c>
      <c r="E1536" s="5">
        <v>3.85</v>
      </c>
      <c r="F1536" s="3">
        <v>46</v>
      </c>
      <c r="G1536" s="3" t="s">
        <v>135</v>
      </c>
      <c r="H1536" s="3" t="s">
        <v>122</v>
      </c>
      <c r="I1536" s="5">
        <v>17.989999999999998</v>
      </c>
      <c r="J1536" s="3">
        <v>1</v>
      </c>
      <c r="K1536" s="3" t="s">
        <v>108</v>
      </c>
      <c r="L1536" s="3">
        <v>2</v>
      </c>
      <c r="M1536" s="5">
        <v>0.08</v>
      </c>
      <c r="N1536" s="3" t="s">
        <v>99</v>
      </c>
    </row>
    <row r="1537" spans="1:14" x14ac:dyDescent="0.25">
      <c r="A1537" s="3" t="s">
        <v>1640</v>
      </c>
      <c r="B1537" s="3">
        <v>35</v>
      </c>
      <c r="C1537" s="3" t="s">
        <v>93</v>
      </c>
      <c r="D1537" s="3" t="s">
        <v>23</v>
      </c>
      <c r="E1537" s="5">
        <v>22.18</v>
      </c>
      <c r="F1537" s="3">
        <v>18</v>
      </c>
      <c r="G1537" s="3" t="s">
        <v>84</v>
      </c>
      <c r="H1537" s="3" t="s">
        <v>90</v>
      </c>
      <c r="I1537" s="5">
        <v>17.989999999999998</v>
      </c>
      <c r="J1537" s="3">
        <v>0</v>
      </c>
      <c r="K1537" s="3" t="s">
        <v>102</v>
      </c>
      <c r="L1537" s="3">
        <v>1</v>
      </c>
      <c r="M1537" s="5">
        <v>1.17</v>
      </c>
      <c r="N1537" s="3" t="s">
        <v>112</v>
      </c>
    </row>
    <row r="1538" spans="1:14" x14ac:dyDescent="0.25">
      <c r="A1538" s="3" t="s">
        <v>1641</v>
      </c>
      <c r="B1538" s="3">
        <v>45</v>
      </c>
      <c r="C1538" s="3" t="s">
        <v>106</v>
      </c>
      <c r="D1538" s="3" t="s">
        <v>19</v>
      </c>
      <c r="E1538" s="5">
        <v>3.05</v>
      </c>
      <c r="F1538" s="3">
        <v>59</v>
      </c>
      <c r="G1538" s="3" t="s">
        <v>135</v>
      </c>
      <c r="H1538" s="3" t="s">
        <v>122</v>
      </c>
      <c r="I1538" s="5">
        <v>8.99</v>
      </c>
      <c r="J1538" s="3">
        <v>1</v>
      </c>
      <c r="K1538" s="3" t="s">
        <v>126</v>
      </c>
      <c r="L1538" s="3">
        <v>1</v>
      </c>
      <c r="M1538" s="5">
        <v>0.05</v>
      </c>
      <c r="N1538" s="3" t="s">
        <v>87</v>
      </c>
    </row>
    <row r="1539" spans="1:14" x14ac:dyDescent="0.25">
      <c r="A1539" s="3" t="s">
        <v>1642</v>
      </c>
      <c r="B1539" s="3">
        <v>51</v>
      </c>
      <c r="C1539" s="3" t="s">
        <v>106</v>
      </c>
      <c r="D1539" s="3" t="s">
        <v>21</v>
      </c>
      <c r="E1539" s="5">
        <v>5.54</v>
      </c>
      <c r="F1539" s="3">
        <v>26</v>
      </c>
      <c r="G1539" s="3" t="s">
        <v>98</v>
      </c>
      <c r="H1539" s="3" t="s">
        <v>122</v>
      </c>
      <c r="I1539" s="5">
        <v>13.99</v>
      </c>
      <c r="J1539" s="3">
        <v>0</v>
      </c>
      <c r="K1539" s="3" t="s">
        <v>102</v>
      </c>
      <c r="L1539" s="3">
        <v>4</v>
      </c>
      <c r="M1539" s="5">
        <v>0.21</v>
      </c>
      <c r="N1539" s="3" t="s">
        <v>117</v>
      </c>
    </row>
    <row r="1540" spans="1:14" x14ac:dyDescent="0.25">
      <c r="A1540" s="3" t="s">
        <v>1643</v>
      </c>
      <c r="B1540" s="3">
        <v>22</v>
      </c>
      <c r="C1540" s="3" t="s">
        <v>106</v>
      </c>
      <c r="D1540" s="3" t="s">
        <v>23</v>
      </c>
      <c r="E1540" s="5">
        <v>37.119999999999997</v>
      </c>
      <c r="F1540" s="3">
        <v>36</v>
      </c>
      <c r="G1540" s="3" t="s">
        <v>89</v>
      </c>
      <c r="H1540" s="3" t="s">
        <v>120</v>
      </c>
      <c r="I1540" s="5">
        <v>17.989999999999998</v>
      </c>
      <c r="J1540" s="3">
        <v>0</v>
      </c>
      <c r="K1540" s="3" t="s">
        <v>102</v>
      </c>
      <c r="L1540" s="3">
        <v>2</v>
      </c>
      <c r="M1540" s="5">
        <v>1</v>
      </c>
      <c r="N1540" s="3" t="s">
        <v>91</v>
      </c>
    </row>
    <row r="1541" spans="1:14" x14ac:dyDescent="0.25">
      <c r="A1541" s="3" t="s">
        <v>1644</v>
      </c>
      <c r="B1541" s="3">
        <v>59</v>
      </c>
      <c r="C1541" s="3" t="s">
        <v>93</v>
      </c>
      <c r="D1541" s="3" t="s">
        <v>19</v>
      </c>
      <c r="E1541" s="5">
        <v>4.0599999999999996</v>
      </c>
      <c r="F1541" s="3">
        <v>9</v>
      </c>
      <c r="G1541" s="3" t="s">
        <v>84</v>
      </c>
      <c r="H1541" s="3" t="s">
        <v>111</v>
      </c>
      <c r="I1541" s="5">
        <v>8.99</v>
      </c>
      <c r="J1541" s="3">
        <v>1</v>
      </c>
      <c r="K1541" s="3" t="s">
        <v>86</v>
      </c>
      <c r="L1541" s="3">
        <v>5</v>
      </c>
      <c r="M1541" s="5">
        <v>0.41</v>
      </c>
      <c r="N1541" s="3" t="s">
        <v>91</v>
      </c>
    </row>
    <row r="1542" spans="1:14" x14ac:dyDescent="0.25">
      <c r="A1542" s="3" t="s">
        <v>1645</v>
      </c>
      <c r="B1542" s="3">
        <v>68</v>
      </c>
      <c r="C1542" s="3" t="s">
        <v>83</v>
      </c>
      <c r="D1542" s="3" t="s">
        <v>21</v>
      </c>
      <c r="E1542" s="5">
        <v>0.68</v>
      </c>
      <c r="F1542" s="3">
        <v>20</v>
      </c>
      <c r="G1542" s="3" t="s">
        <v>89</v>
      </c>
      <c r="H1542" s="3" t="s">
        <v>85</v>
      </c>
      <c r="I1542" s="5">
        <v>13.99</v>
      </c>
      <c r="J1542" s="3">
        <v>0</v>
      </c>
      <c r="K1542" s="3" t="s">
        <v>108</v>
      </c>
      <c r="L1542" s="3">
        <v>5</v>
      </c>
      <c r="M1542" s="5">
        <v>0.03</v>
      </c>
      <c r="N1542" s="3" t="s">
        <v>112</v>
      </c>
    </row>
    <row r="1543" spans="1:14" x14ac:dyDescent="0.25">
      <c r="A1543" s="3" t="s">
        <v>1646</v>
      </c>
      <c r="B1543" s="3">
        <v>25</v>
      </c>
      <c r="C1543" s="3" t="s">
        <v>83</v>
      </c>
      <c r="D1543" s="3" t="s">
        <v>19</v>
      </c>
      <c r="E1543" s="5">
        <v>13.34</v>
      </c>
      <c r="F1543" s="3">
        <v>49</v>
      </c>
      <c r="G1543" s="3" t="s">
        <v>84</v>
      </c>
      <c r="H1543" s="3" t="s">
        <v>120</v>
      </c>
      <c r="I1543" s="5">
        <v>8.99</v>
      </c>
      <c r="J1543" s="3">
        <v>1</v>
      </c>
      <c r="K1543" s="3" t="s">
        <v>126</v>
      </c>
      <c r="L1543" s="3">
        <v>1</v>
      </c>
      <c r="M1543" s="5">
        <v>0.27</v>
      </c>
      <c r="N1543" s="3" t="s">
        <v>87</v>
      </c>
    </row>
    <row r="1544" spans="1:14" x14ac:dyDescent="0.25">
      <c r="A1544" s="3" t="s">
        <v>1647</v>
      </c>
      <c r="B1544" s="3">
        <v>68</v>
      </c>
      <c r="C1544" s="3" t="s">
        <v>83</v>
      </c>
      <c r="D1544" s="3" t="s">
        <v>23</v>
      </c>
      <c r="E1544" s="5">
        <v>1.89</v>
      </c>
      <c r="F1544" s="3">
        <v>4</v>
      </c>
      <c r="G1544" s="3" t="s">
        <v>114</v>
      </c>
      <c r="H1544" s="3" t="s">
        <v>111</v>
      </c>
      <c r="I1544" s="5">
        <v>17.989999999999998</v>
      </c>
      <c r="J1544" s="3">
        <v>0</v>
      </c>
      <c r="K1544" s="3" t="s">
        <v>126</v>
      </c>
      <c r="L1544" s="3">
        <v>4</v>
      </c>
      <c r="M1544" s="5">
        <v>0.38</v>
      </c>
      <c r="N1544" s="3" t="s">
        <v>117</v>
      </c>
    </row>
    <row r="1545" spans="1:14" x14ac:dyDescent="0.25">
      <c r="A1545" s="3" t="s">
        <v>1648</v>
      </c>
      <c r="B1545" s="3">
        <v>60</v>
      </c>
      <c r="C1545" s="3" t="s">
        <v>83</v>
      </c>
      <c r="D1545" s="3" t="s">
        <v>23</v>
      </c>
      <c r="E1545" s="5">
        <v>2.79</v>
      </c>
      <c r="F1545" s="3">
        <v>9</v>
      </c>
      <c r="G1545" s="3" t="s">
        <v>84</v>
      </c>
      <c r="H1545" s="3" t="s">
        <v>120</v>
      </c>
      <c r="I1545" s="5">
        <v>17.989999999999998</v>
      </c>
      <c r="J1545" s="3">
        <v>0</v>
      </c>
      <c r="K1545" s="3" t="s">
        <v>108</v>
      </c>
      <c r="L1545" s="3">
        <v>5</v>
      </c>
      <c r="M1545" s="5">
        <v>0.28000000000000003</v>
      </c>
      <c r="N1545" s="3" t="s">
        <v>99</v>
      </c>
    </row>
    <row r="1546" spans="1:14" x14ac:dyDescent="0.25">
      <c r="A1546" s="3" t="s">
        <v>1649</v>
      </c>
      <c r="B1546" s="3">
        <v>65</v>
      </c>
      <c r="C1546" s="3" t="s">
        <v>106</v>
      </c>
      <c r="D1546" s="3" t="s">
        <v>21</v>
      </c>
      <c r="E1546" s="5">
        <v>1</v>
      </c>
      <c r="F1546" s="3">
        <v>47</v>
      </c>
      <c r="G1546" s="3" t="s">
        <v>94</v>
      </c>
      <c r="H1546" s="3" t="s">
        <v>90</v>
      </c>
      <c r="I1546" s="5">
        <v>13.99</v>
      </c>
      <c r="J1546" s="3">
        <v>1</v>
      </c>
      <c r="K1546" s="3" t="s">
        <v>126</v>
      </c>
      <c r="L1546" s="3">
        <v>4</v>
      </c>
      <c r="M1546" s="5">
        <v>0.02</v>
      </c>
      <c r="N1546" s="3" t="s">
        <v>91</v>
      </c>
    </row>
    <row r="1547" spans="1:14" x14ac:dyDescent="0.25">
      <c r="A1547" s="3" t="s">
        <v>1650</v>
      </c>
      <c r="B1547" s="3">
        <v>28</v>
      </c>
      <c r="C1547" s="3" t="s">
        <v>106</v>
      </c>
      <c r="D1547" s="3" t="s">
        <v>23</v>
      </c>
      <c r="E1547" s="5">
        <v>17.43</v>
      </c>
      <c r="F1547" s="3">
        <v>36</v>
      </c>
      <c r="G1547" s="3" t="s">
        <v>135</v>
      </c>
      <c r="H1547" s="3" t="s">
        <v>120</v>
      </c>
      <c r="I1547" s="5">
        <v>17.989999999999998</v>
      </c>
      <c r="J1547" s="3">
        <v>1</v>
      </c>
      <c r="K1547" s="3" t="s">
        <v>95</v>
      </c>
      <c r="L1547" s="3">
        <v>3</v>
      </c>
      <c r="M1547" s="5">
        <v>0.47</v>
      </c>
      <c r="N1547" s="3" t="s">
        <v>96</v>
      </c>
    </row>
    <row r="1548" spans="1:14" x14ac:dyDescent="0.25">
      <c r="A1548" s="3" t="s">
        <v>1651</v>
      </c>
      <c r="B1548" s="3">
        <v>47</v>
      </c>
      <c r="C1548" s="3" t="s">
        <v>83</v>
      </c>
      <c r="D1548" s="3" t="s">
        <v>19</v>
      </c>
      <c r="E1548" s="5">
        <v>8.3699999999999992</v>
      </c>
      <c r="F1548" s="3">
        <v>27</v>
      </c>
      <c r="G1548" s="3" t="s">
        <v>89</v>
      </c>
      <c r="H1548" s="3" t="s">
        <v>122</v>
      </c>
      <c r="I1548" s="5">
        <v>8.99</v>
      </c>
      <c r="J1548" s="3">
        <v>0</v>
      </c>
      <c r="K1548" s="3" t="s">
        <v>86</v>
      </c>
      <c r="L1548" s="3">
        <v>5</v>
      </c>
      <c r="M1548" s="5">
        <v>0.3</v>
      </c>
      <c r="N1548" s="3" t="s">
        <v>112</v>
      </c>
    </row>
    <row r="1549" spans="1:14" x14ac:dyDescent="0.25">
      <c r="A1549" s="3" t="s">
        <v>1652</v>
      </c>
      <c r="B1549" s="3">
        <v>64</v>
      </c>
      <c r="C1549" s="3" t="s">
        <v>93</v>
      </c>
      <c r="D1549" s="3" t="s">
        <v>21</v>
      </c>
      <c r="E1549" s="5">
        <v>12.3</v>
      </c>
      <c r="F1549" s="3">
        <v>16</v>
      </c>
      <c r="G1549" s="3" t="s">
        <v>89</v>
      </c>
      <c r="H1549" s="3" t="s">
        <v>122</v>
      </c>
      <c r="I1549" s="5">
        <v>13.99</v>
      </c>
      <c r="J1549" s="3">
        <v>0</v>
      </c>
      <c r="K1549" s="3" t="s">
        <v>108</v>
      </c>
      <c r="L1549" s="3">
        <v>3</v>
      </c>
      <c r="M1549" s="5">
        <v>0.72</v>
      </c>
      <c r="N1549" s="3" t="s">
        <v>112</v>
      </c>
    </row>
    <row r="1550" spans="1:14" x14ac:dyDescent="0.25">
      <c r="A1550" s="3" t="s">
        <v>1653</v>
      </c>
      <c r="B1550" s="3">
        <v>30</v>
      </c>
      <c r="C1550" s="3" t="s">
        <v>106</v>
      </c>
      <c r="D1550" s="3" t="s">
        <v>21</v>
      </c>
      <c r="E1550" s="5">
        <v>3.31</v>
      </c>
      <c r="F1550" s="3">
        <v>29</v>
      </c>
      <c r="G1550" s="3" t="s">
        <v>94</v>
      </c>
      <c r="H1550" s="3" t="s">
        <v>85</v>
      </c>
      <c r="I1550" s="5">
        <v>13.99</v>
      </c>
      <c r="J1550" s="3">
        <v>1</v>
      </c>
      <c r="K1550" s="3" t="s">
        <v>102</v>
      </c>
      <c r="L1550" s="3">
        <v>1</v>
      </c>
      <c r="M1550" s="5">
        <v>0.11</v>
      </c>
      <c r="N1550" s="3" t="s">
        <v>117</v>
      </c>
    </row>
    <row r="1551" spans="1:14" x14ac:dyDescent="0.25">
      <c r="A1551" s="3" t="s">
        <v>1654</v>
      </c>
      <c r="B1551" s="3">
        <v>27</v>
      </c>
      <c r="C1551" s="3" t="s">
        <v>106</v>
      </c>
      <c r="D1551" s="3" t="s">
        <v>21</v>
      </c>
      <c r="E1551" s="5">
        <v>25.23</v>
      </c>
      <c r="F1551" s="3">
        <v>20</v>
      </c>
      <c r="G1551" s="3" t="s">
        <v>114</v>
      </c>
      <c r="H1551" s="3" t="s">
        <v>90</v>
      </c>
      <c r="I1551" s="5">
        <v>13.99</v>
      </c>
      <c r="J1551" s="3">
        <v>0</v>
      </c>
      <c r="K1551" s="3" t="s">
        <v>102</v>
      </c>
      <c r="L1551" s="3">
        <v>5</v>
      </c>
      <c r="M1551" s="5">
        <v>1.2</v>
      </c>
      <c r="N1551" s="3" t="s">
        <v>96</v>
      </c>
    </row>
    <row r="1552" spans="1:14" x14ac:dyDescent="0.25">
      <c r="A1552" s="3" t="s">
        <v>1655</v>
      </c>
      <c r="B1552" s="3">
        <v>57</v>
      </c>
      <c r="C1552" s="3" t="s">
        <v>106</v>
      </c>
      <c r="D1552" s="3" t="s">
        <v>21</v>
      </c>
      <c r="E1552" s="5">
        <v>17.87</v>
      </c>
      <c r="F1552" s="3">
        <v>36</v>
      </c>
      <c r="G1552" s="3" t="s">
        <v>84</v>
      </c>
      <c r="H1552" s="3" t="s">
        <v>122</v>
      </c>
      <c r="I1552" s="5">
        <v>13.99</v>
      </c>
      <c r="J1552" s="3">
        <v>0</v>
      </c>
      <c r="K1552" s="3" t="s">
        <v>108</v>
      </c>
      <c r="L1552" s="3">
        <v>4</v>
      </c>
      <c r="M1552" s="5">
        <v>0.48</v>
      </c>
      <c r="N1552" s="3" t="s">
        <v>87</v>
      </c>
    </row>
    <row r="1553" spans="1:14" x14ac:dyDescent="0.25">
      <c r="A1553" s="3" t="s">
        <v>1656</v>
      </c>
      <c r="B1553" s="3">
        <v>66</v>
      </c>
      <c r="C1553" s="3" t="s">
        <v>93</v>
      </c>
      <c r="D1553" s="3" t="s">
        <v>21</v>
      </c>
      <c r="E1553" s="5">
        <v>3.01</v>
      </c>
      <c r="F1553" s="3">
        <v>4</v>
      </c>
      <c r="G1553" s="3" t="s">
        <v>84</v>
      </c>
      <c r="H1553" s="3" t="s">
        <v>122</v>
      </c>
      <c r="I1553" s="5">
        <v>13.99</v>
      </c>
      <c r="J1553" s="3">
        <v>0</v>
      </c>
      <c r="K1553" s="3" t="s">
        <v>126</v>
      </c>
      <c r="L1553" s="3">
        <v>2</v>
      </c>
      <c r="M1553" s="5">
        <v>0.6</v>
      </c>
      <c r="N1553" s="3" t="s">
        <v>112</v>
      </c>
    </row>
    <row r="1554" spans="1:14" x14ac:dyDescent="0.25">
      <c r="A1554" s="3" t="s">
        <v>1657</v>
      </c>
      <c r="B1554" s="3">
        <v>21</v>
      </c>
      <c r="C1554" s="3" t="s">
        <v>83</v>
      </c>
      <c r="D1554" s="3" t="s">
        <v>23</v>
      </c>
      <c r="E1554" s="5">
        <v>13.63</v>
      </c>
      <c r="F1554" s="3">
        <v>3</v>
      </c>
      <c r="G1554" s="3" t="s">
        <v>94</v>
      </c>
      <c r="H1554" s="3" t="s">
        <v>111</v>
      </c>
      <c r="I1554" s="5">
        <v>17.989999999999998</v>
      </c>
      <c r="J1554" s="3">
        <v>0</v>
      </c>
      <c r="K1554" s="3" t="s">
        <v>95</v>
      </c>
      <c r="L1554" s="3">
        <v>1</v>
      </c>
      <c r="M1554" s="5">
        <v>3.41</v>
      </c>
      <c r="N1554" s="3" t="s">
        <v>112</v>
      </c>
    </row>
    <row r="1555" spans="1:14" x14ac:dyDescent="0.25">
      <c r="A1555" s="3" t="s">
        <v>1658</v>
      </c>
      <c r="B1555" s="3">
        <v>51</v>
      </c>
      <c r="C1555" s="3" t="s">
        <v>106</v>
      </c>
      <c r="D1555" s="3" t="s">
        <v>21</v>
      </c>
      <c r="E1555" s="5">
        <v>18.53</v>
      </c>
      <c r="F1555" s="3">
        <v>30</v>
      </c>
      <c r="G1555" s="3" t="s">
        <v>98</v>
      </c>
      <c r="H1555" s="3" t="s">
        <v>85</v>
      </c>
      <c r="I1555" s="5">
        <v>13.99</v>
      </c>
      <c r="J1555" s="3">
        <v>0</v>
      </c>
      <c r="K1555" s="3" t="s">
        <v>126</v>
      </c>
      <c r="L1555" s="3">
        <v>3</v>
      </c>
      <c r="M1555" s="5">
        <v>0.6</v>
      </c>
      <c r="N1555" s="3" t="s">
        <v>96</v>
      </c>
    </row>
    <row r="1556" spans="1:14" x14ac:dyDescent="0.25">
      <c r="A1556" s="3" t="s">
        <v>1659</v>
      </c>
      <c r="B1556" s="3">
        <v>70</v>
      </c>
      <c r="C1556" s="3" t="s">
        <v>106</v>
      </c>
      <c r="D1556" s="3" t="s">
        <v>19</v>
      </c>
      <c r="E1556" s="5">
        <v>1.35</v>
      </c>
      <c r="F1556" s="3">
        <v>46</v>
      </c>
      <c r="G1556" s="3" t="s">
        <v>98</v>
      </c>
      <c r="H1556" s="3" t="s">
        <v>90</v>
      </c>
      <c r="I1556" s="5">
        <v>8.99</v>
      </c>
      <c r="J1556" s="3">
        <v>1</v>
      </c>
      <c r="K1556" s="3" t="s">
        <v>86</v>
      </c>
      <c r="L1556" s="3">
        <v>5</v>
      </c>
      <c r="M1556" s="5">
        <v>0.03</v>
      </c>
      <c r="N1556" s="3" t="s">
        <v>112</v>
      </c>
    </row>
    <row r="1557" spans="1:14" x14ac:dyDescent="0.25">
      <c r="A1557" s="3" t="s">
        <v>1660</v>
      </c>
      <c r="B1557" s="3">
        <v>22</v>
      </c>
      <c r="C1557" s="3" t="s">
        <v>106</v>
      </c>
      <c r="D1557" s="3" t="s">
        <v>23</v>
      </c>
      <c r="E1557" s="5">
        <v>18.97</v>
      </c>
      <c r="F1557" s="3">
        <v>55</v>
      </c>
      <c r="G1557" s="3" t="s">
        <v>135</v>
      </c>
      <c r="H1557" s="3" t="s">
        <v>122</v>
      </c>
      <c r="I1557" s="5">
        <v>17.989999999999998</v>
      </c>
      <c r="J1557" s="3">
        <v>1</v>
      </c>
      <c r="K1557" s="3" t="s">
        <v>126</v>
      </c>
      <c r="L1557" s="3">
        <v>2</v>
      </c>
      <c r="M1557" s="5">
        <v>0.34</v>
      </c>
      <c r="N1557" s="3" t="s">
        <v>104</v>
      </c>
    </row>
    <row r="1558" spans="1:14" x14ac:dyDescent="0.25">
      <c r="A1558" s="3" t="s">
        <v>1661</v>
      </c>
      <c r="B1558" s="3">
        <v>29</v>
      </c>
      <c r="C1558" s="3" t="s">
        <v>106</v>
      </c>
      <c r="D1558" s="3" t="s">
        <v>21</v>
      </c>
      <c r="E1558" s="5">
        <v>13.38</v>
      </c>
      <c r="F1558" s="3">
        <v>14</v>
      </c>
      <c r="G1558" s="3" t="s">
        <v>135</v>
      </c>
      <c r="H1558" s="3" t="s">
        <v>85</v>
      </c>
      <c r="I1558" s="5">
        <v>13.99</v>
      </c>
      <c r="J1558" s="3">
        <v>0</v>
      </c>
      <c r="K1558" s="3" t="s">
        <v>108</v>
      </c>
      <c r="L1558" s="3">
        <v>5</v>
      </c>
      <c r="M1558" s="5">
        <v>0.89</v>
      </c>
      <c r="N1558" s="3" t="s">
        <v>99</v>
      </c>
    </row>
    <row r="1559" spans="1:14" x14ac:dyDescent="0.25">
      <c r="A1559" s="3" t="s">
        <v>1662</v>
      </c>
      <c r="B1559" s="3">
        <v>22</v>
      </c>
      <c r="C1559" s="3" t="s">
        <v>83</v>
      </c>
      <c r="D1559" s="3" t="s">
        <v>21</v>
      </c>
      <c r="E1559" s="5">
        <v>25.13</v>
      </c>
      <c r="F1559" s="3">
        <v>1</v>
      </c>
      <c r="G1559" s="3" t="s">
        <v>84</v>
      </c>
      <c r="H1559" s="3" t="s">
        <v>120</v>
      </c>
      <c r="I1559" s="5">
        <v>13.99</v>
      </c>
      <c r="J1559" s="3">
        <v>0</v>
      </c>
      <c r="K1559" s="3" t="s">
        <v>86</v>
      </c>
      <c r="L1559" s="3">
        <v>2</v>
      </c>
      <c r="M1559" s="5">
        <v>12.56</v>
      </c>
      <c r="N1559" s="3" t="s">
        <v>104</v>
      </c>
    </row>
    <row r="1560" spans="1:14" x14ac:dyDescent="0.25">
      <c r="A1560" s="3" t="s">
        <v>1663</v>
      </c>
      <c r="B1560" s="3">
        <v>33</v>
      </c>
      <c r="C1560" s="3" t="s">
        <v>93</v>
      </c>
      <c r="D1560" s="3" t="s">
        <v>23</v>
      </c>
      <c r="E1560" s="5">
        <v>0.44</v>
      </c>
      <c r="F1560" s="3">
        <v>17</v>
      </c>
      <c r="G1560" s="3" t="s">
        <v>135</v>
      </c>
      <c r="H1560" s="3" t="s">
        <v>90</v>
      </c>
      <c r="I1560" s="5">
        <v>17.989999999999998</v>
      </c>
      <c r="J1560" s="3">
        <v>1</v>
      </c>
      <c r="K1560" s="3" t="s">
        <v>95</v>
      </c>
      <c r="L1560" s="3">
        <v>4</v>
      </c>
      <c r="M1560" s="5">
        <v>0.02</v>
      </c>
      <c r="N1560" s="3" t="s">
        <v>104</v>
      </c>
    </row>
    <row r="1561" spans="1:14" x14ac:dyDescent="0.25">
      <c r="A1561" s="3" t="s">
        <v>1664</v>
      </c>
      <c r="B1561" s="3">
        <v>56</v>
      </c>
      <c r="C1561" s="3" t="s">
        <v>83</v>
      </c>
      <c r="D1561" s="3" t="s">
        <v>23</v>
      </c>
      <c r="E1561" s="5">
        <v>3.39</v>
      </c>
      <c r="F1561" s="3">
        <v>45</v>
      </c>
      <c r="G1561" s="3" t="s">
        <v>98</v>
      </c>
      <c r="H1561" s="3" t="s">
        <v>122</v>
      </c>
      <c r="I1561" s="5">
        <v>17.989999999999998</v>
      </c>
      <c r="J1561" s="3">
        <v>1</v>
      </c>
      <c r="K1561" s="3" t="s">
        <v>102</v>
      </c>
      <c r="L1561" s="3">
        <v>3</v>
      </c>
      <c r="M1561" s="5">
        <v>7.0000000000000007E-2</v>
      </c>
      <c r="N1561" s="3" t="s">
        <v>96</v>
      </c>
    </row>
    <row r="1562" spans="1:14" x14ac:dyDescent="0.25">
      <c r="A1562" s="3" t="s">
        <v>1665</v>
      </c>
      <c r="B1562" s="3">
        <v>21</v>
      </c>
      <c r="C1562" s="3" t="s">
        <v>83</v>
      </c>
      <c r="D1562" s="3" t="s">
        <v>19</v>
      </c>
      <c r="E1562" s="5">
        <v>20.67</v>
      </c>
      <c r="F1562" s="3">
        <v>38</v>
      </c>
      <c r="G1562" s="3" t="s">
        <v>135</v>
      </c>
      <c r="H1562" s="3" t="s">
        <v>85</v>
      </c>
      <c r="I1562" s="5">
        <v>8.99</v>
      </c>
      <c r="J1562" s="3">
        <v>1</v>
      </c>
      <c r="K1562" s="3" t="s">
        <v>95</v>
      </c>
      <c r="L1562" s="3">
        <v>1</v>
      </c>
      <c r="M1562" s="5">
        <v>0.53</v>
      </c>
      <c r="N1562" s="3" t="s">
        <v>112</v>
      </c>
    </row>
    <row r="1563" spans="1:14" x14ac:dyDescent="0.25">
      <c r="A1563" s="3" t="s">
        <v>1666</v>
      </c>
      <c r="B1563" s="3">
        <v>32</v>
      </c>
      <c r="C1563" s="3" t="s">
        <v>106</v>
      </c>
      <c r="D1563" s="3" t="s">
        <v>21</v>
      </c>
      <c r="E1563" s="5">
        <v>2.91</v>
      </c>
      <c r="F1563" s="3">
        <v>13</v>
      </c>
      <c r="G1563" s="3" t="s">
        <v>84</v>
      </c>
      <c r="H1563" s="3" t="s">
        <v>122</v>
      </c>
      <c r="I1563" s="5">
        <v>13.99</v>
      </c>
      <c r="J1563" s="3">
        <v>1</v>
      </c>
      <c r="K1563" s="3" t="s">
        <v>95</v>
      </c>
      <c r="L1563" s="3">
        <v>2</v>
      </c>
      <c r="M1563" s="5">
        <v>0.21</v>
      </c>
      <c r="N1563" s="3" t="s">
        <v>104</v>
      </c>
    </row>
    <row r="1564" spans="1:14" x14ac:dyDescent="0.25">
      <c r="A1564" s="3" t="s">
        <v>1667</v>
      </c>
      <c r="B1564" s="3">
        <v>22</v>
      </c>
      <c r="C1564" s="3" t="s">
        <v>93</v>
      </c>
      <c r="D1564" s="3" t="s">
        <v>21</v>
      </c>
      <c r="E1564" s="5">
        <v>0.63</v>
      </c>
      <c r="F1564" s="3">
        <v>9</v>
      </c>
      <c r="G1564" s="3" t="s">
        <v>89</v>
      </c>
      <c r="H1564" s="3" t="s">
        <v>122</v>
      </c>
      <c r="I1564" s="5">
        <v>13.99</v>
      </c>
      <c r="J1564" s="3">
        <v>1</v>
      </c>
      <c r="K1564" s="3" t="s">
        <v>102</v>
      </c>
      <c r="L1564" s="3">
        <v>3</v>
      </c>
      <c r="M1564" s="5">
        <v>0.06</v>
      </c>
      <c r="N1564" s="3" t="s">
        <v>87</v>
      </c>
    </row>
    <row r="1565" spans="1:14" x14ac:dyDescent="0.25">
      <c r="A1565" s="3" t="s">
        <v>1668</v>
      </c>
      <c r="B1565" s="3">
        <v>26</v>
      </c>
      <c r="C1565" s="3" t="s">
        <v>83</v>
      </c>
      <c r="D1565" s="3" t="s">
        <v>19</v>
      </c>
      <c r="E1565" s="5">
        <v>11.89</v>
      </c>
      <c r="F1565" s="3">
        <v>37</v>
      </c>
      <c r="G1565" s="3" t="s">
        <v>114</v>
      </c>
      <c r="H1565" s="3" t="s">
        <v>122</v>
      </c>
      <c r="I1565" s="5">
        <v>8.99</v>
      </c>
      <c r="J1565" s="3">
        <v>1</v>
      </c>
      <c r="K1565" s="3" t="s">
        <v>126</v>
      </c>
      <c r="L1565" s="3">
        <v>2</v>
      </c>
      <c r="M1565" s="5">
        <v>0.31</v>
      </c>
      <c r="N1565" s="3" t="s">
        <v>104</v>
      </c>
    </row>
    <row r="1566" spans="1:14" x14ac:dyDescent="0.25">
      <c r="A1566" s="3" t="s">
        <v>1669</v>
      </c>
      <c r="B1566" s="3">
        <v>63</v>
      </c>
      <c r="C1566" s="3" t="s">
        <v>106</v>
      </c>
      <c r="D1566" s="3" t="s">
        <v>23</v>
      </c>
      <c r="E1566" s="5">
        <v>0.81</v>
      </c>
      <c r="F1566" s="3">
        <v>13</v>
      </c>
      <c r="G1566" s="3" t="s">
        <v>94</v>
      </c>
      <c r="H1566" s="3" t="s">
        <v>90</v>
      </c>
      <c r="I1566" s="5">
        <v>17.989999999999998</v>
      </c>
      <c r="J1566" s="3">
        <v>0</v>
      </c>
      <c r="K1566" s="3" t="s">
        <v>126</v>
      </c>
      <c r="L1566" s="3">
        <v>5</v>
      </c>
      <c r="M1566" s="5">
        <v>0.06</v>
      </c>
      <c r="N1566" s="3" t="s">
        <v>104</v>
      </c>
    </row>
    <row r="1567" spans="1:14" x14ac:dyDescent="0.25">
      <c r="A1567" s="3" t="s">
        <v>1670</v>
      </c>
      <c r="B1567" s="3">
        <v>59</v>
      </c>
      <c r="C1567" s="3" t="s">
        <v>106</v>
      </c>
      <c r="D1567" s="3" t="s">
        <v>19</v>
      </c>
      <c r="E1567" s="5">
        <v>7.32</v>
      </c>
      <c r="F1567" s="3">
        <v>52</v>
      </c>
      <c r="G1567" s="3" t="s">
        <v>89</v>
      </c>
      <c r="H1567" s="3" t="s">
        <v>111</v>
      </c>
      <c r="I1567" s="5">
        <v>8.99</v>
      </c>
      <c r="J1567" s="3">
        <v>1</v>
      </c>
      <c r="K1567" s="3" t="s">
        <v>108</v>
      </c>
      <c r="L1567" s="3">
        <v>3</v>
      </c>
      <c r="M1567" s="5">
        <v>0.14000000000000001</v>
      </c>
      <c r="N1567" s="3" t="s">
        <v>104</v>
      </c>
    </row>
    <row r="1568" spans="1:14" x14ac:dyDescent="0.25">
      <c r="A1568" s="3" t="s">
        <v>1671</v>
      </c>
      <c r="B1568" s="3">
        <v>44</v>
      </c>
      <c r="C1568" s="3" t="s">
        <v>83</v>
      </c>
      <c r="D1568" s="3" t="s">
        <v>21</v>
      </c>
      <c r="E1568" s="5">
        <v>14.26</v>
      </c>
      <c r="F1568" s="3">
        <v>20</v>
      </c>
      <c r="G1568" s="3" t="s">
        <v>135</v>
      </c>
      <c r="H1568" s="3" t="s">
        <v>111</v>
      </c>
      <c r="I1568" s="5">
        <v>13.99</v>
      </c>
      <c r="J1568" s="3">
        <v>0</v>
      </c>
      <c r="K1568" s="3" t="s">
        <v>108</v>
      </c>
      <c r="L1568" s="3">
        <v>1</v>
      </c>
      <c r="M1568" s="5">
        <v>0.68</v>
      </c>
      <c r="N1568" s="3" t="s">
        <v>91</v>
      </c>
    </row>
    <row r="1569" spans="1:14" x14ac:dyDescent="0.25">
      <c r="A1569" s="3" t="s">
        <v>1672</v>
      </c>
      <c r="B1569" s="3">
        <v>59</v>
      </c>
      <c r="C1569" s="3" t="s">
        <v>93</v>
      </c>
      <c r="D1569" s="3" t="s">
        <v>23</v>
      </c>
      <c r="E1569" s="5">
        <v>1.7</v>
      </c>
      <c r="F1569" s="3">
        <v>54</v>
      </c>
      <c r="G1569" s="3" t="s">
        <v>98</v>
      </c>
      <c r="H1569" s="3" t="s">
        <v>85</v>
      </c>
      <c r="I1569" s="5">
        <v>17.989999999999998</v>
      </c>
      <c r="J1569" s="3">
        <v>1</v>
      </c>
      <c r="K1569" s="3" t="s">
        <v>95</v>
      </c>
      <c r="L1569" s="3">
        <v>3</v>
      </c>
      <c r="M1569" s="5">
        <v>0.03</v>
      </c>
      <c r="N1569" s="3" t="s">
        <v>104</v>
      </c>
    </row>
    <row r="1570" spans="1:14" x14ac:dyDescent="0.25">
      <c r="A1570" s="3" t="s">
        <v>1673</v>
      </c>
      <c r="B1570" s="3">
        <v>70</v>
      </c>
      <c r="C1570" s="3" t="s">
        <v>106</v>
      </c>
      <c r="D1570" s="3" t="s">
        <v>21</v>
      </c>
      <c r="E1570" s="5">
        <v>29.3</v>
      </c>
      <c r="F1570" s="3">
        <v>53</v>
      </c>
      <c r="G1570" s="3" t="s">
        <v>94</v>
      </c>
      <c r="H1570" s="3" t="s">
        <v>111</v>
      </c>
      <c r="I1570" s="5">
        <v>13.99</v>
      </c>
      <c r="J1570" s="3">
        <v>0</v>
      </c>
      <c r="K1570" s="3" t="s">
        <v>108</v>
      </c>
      <c r="L1570" s="3">
        <v>3</v>
      </c>
      <c r="M1570" s="5">
        <v>0.54</v>
      </c>
      <c r="N1570" s="3" t="s">
        <v>96</v>
      </c>
    </row>
    <row r="1571" spans="1:14" x14ac:dyDescent="0.25">
      <c r="A1571" s="3" t="s">
        <v>1674</v>
      </c>
      <c r="B1571" s="3">
        <v>36</v>
      </c>
      <c r="C1571" s="3" t="s">
        <v>83</v>
      </c>
      <c r="D1571" s="3" t="s">
        <v>21</v>
      </c>
      <c r="E1571" s="5">
        <v>15.58</v>
      </c>
      <c r="F1571" s="3">
        <v>43</v>
      </c>
      <c r="G1571" s="3" t="s">
        <v>135</v>
      </c>
      <c r="H1571" s="3" t="s">
        <v>90</v>
      </c>
      <c r="I1571" s="5">
        <v>13.99</v>
      </c>
      <c r="J1571" s="3">
        <v>0</v>
      </c>
      <c r="K1571" s="3" t="s">
        <v>126</v>
      </c>
      <c r="L1571" s="3">
        <v>4</v>
      </c>
      <c r="M1571" s="5">
        <v>0.35</v>
      </c>
      <c r="N1571" s="3" t="s">
        <v>112</v>
      </c>
    </row>
    <row r="1572" spans="1:14" x14ac:dyDescent="0.25">
      <c r="A1572" s="3" t="s">
        <v>1675</v>
      </c>
      <c r="B1572" s="3">
        <v>53</v>
      </c>
      <c r="C1572" s="3" t="s">
        <v>93</v>
      </c>
      <c r="D1572" s="3" t="s">
        <v>21</v>
      </c>
      <c r="E1572" s="5">
        <v>1.72</v>
      </c>
      <c r="F1572" s="3">
        <v>19</v>
      </c>
      <c r="G1572" s="3" t="s">
        <v>94</v>
      </c>
      <c r="H1572" s="3" t="s">
        <v>85</v>
      </c>
      <c r="I1572" s="5">
        <v>13.99</v>
      </c>
      <c r="J1572" s="3">
        <v>1</v>
      </c>
      <c r="K1572" s="3" t="s">
        <v>126</v>
      </c>
      <c r="L1572" s="3">
        <v>1</v>
      </c>
      <c r="M1572" s="5">
        <v>0.09</v>
      </c>
      <c r="N1572" s="3" t="s">
        <v>99</v>
      </c>
    </row>
    <row r="1573" spans="1:14" x14ac:dyDescent="0.25">
      <c r="A1573" s="3" t="s">
        <v>1676</v>
      </c>
      <c r="B1573" s="3">
        <v>35</v>
      </c>
      <c r="C1573" s="3" t="s">
        <v>83</v>
      </c>
      <c r="D1573" s="3" t="s">
        <v>23</v>
      </c>
      <c r="E1573" s="5">
        <v>14.46</v>
      </c>
      <c r="F1573" s="3">
        <v>44</v>
      </c>
      <c r="G1573" s="3" t="s">
        <v>135</v>
      </c>
      <c r="H1573" s="3" t="s">
        <v>122</v>
      </c>
      <c r="I1573" s="5">
        <v>17.989999999999998</v>
      </c>
      <c r="J1573" s="3">
        <v>1</v>
      </c>
      <c r="K1573" s="3" t="s">
        <v>102</v>
      </c>
      <c r="L1573" s="3">
        <v>1</v>
      </c>
      <c r="M1573" s="5">
        <v>0.32</v>
      </c>
      <c r="N1573" s="3" t="s">
        <v>87</v>
      </c>
    </row>
    <row r="1574" spans="1:14" x14ac:dyDescent="0.25">
      <c r="A1574" s="3" t="s">
        <v>1677</v>
      </c>
      <c r="B1574" s="3">
        <v>24</v>
      </c>
      <c r="C1574" s="3" t="s">
        <v>106</v>
      </c>
      <c r="D1574" s="3" t="s">
        <v>19</v>
      </c>
      <c r="E1574" s="5">
        <v>5.91</v>
      </c>
      <c r="F1574" s="3">
        <v>25</v>
      </c>
      <c r="G1574" s="3" t="s">
        <v>98</v>
      </c>
      <c r="H1574" s="3" t="s">
        <v>111</v>
      </c>
      <c r="I1574" s="5">
        <v>8.99</v>
      </c>
      <c r="J1574" s="3">
        <v>1</v>
      </c>
      <c r="K1574" s="3" t="s">
        <v>108</v>
      </c>
      <c r="L1574" s="3">
        <v>1</v>
      </c>
      <c r="M1574" s="5">
        <v>0.23</v>
      </c>
      <c r="N1574" s="3" t="s">
        <v>87</v>
      </c>
    </row>
    <row r="1575" spans="1:14" x14ac:dyDescent="0.25">
      <c r="A1575" s="3" t="s">
        <v>1678</v>
      </c>
      <c r="B1575" s="3">
        <v>68</v>
      </c>
      <c r="C1575" s="3" t="s">
        <v>83</v>
      </c>
      <c r="D1575" s="3" t="s">
        <v>19</v>
      </c>
      <c r="E1575" s="5">
        <v>6.53</v>
      </c>
      <c r="F1575" s="3">
        <v>6</v>
      </c>
      <c r="G1575" s="3" t="s">
        <v>89</v>
      </c>
      <c r="H1575" s="3" t="s">
        <v>111</v>
      </c>
      <c r="I1575" s="5">
        <v>8.99</v>
      </c>
      <c r="J1575" s="3">
        <v>0</v>
      </c>
      <c r="K1575" s="3" t="s">
        <v>108</v>
      </c>
      <c r="L1575" s="3">
        <v>4</v>
      </c>
      <c r="M1575" s="5">
        <v>0.93</v>
      </c>
      <c r="N1575" s="3" t="s">
        <v>117</v>
      </c>
    </row>
    <row r="1576" spans="1:14" x14ac:dyDescent="0.25">
      <c r="A1576" s="3" t="s">
        <v>1679</v>
      </c>
      <c r="B1576" s="3">
        <v>40</v>
      </c>
      <c r="C1576" s="3" t="s">
        <v>93</v>
      </c>
      <c r="D1576" s="3" t="s">
        <v>21</v>
      </c>
      <c r="E1576" s="5">
        <v>4.26</v>
      </c>
      <c r="F1576" s="3">
        <v>49</v>
      </c>
      <c r="G1576" s="3" t="s">
        <v>89</v>
      </c>
      <c r="H1576" s="3" t="s">
        <v>85</v>
      </c>
      <c r="I1576" s="5">
        <v>13.99</v>
      </c>
      <c r="J1576" s="3">
        <v>1</v>
      </c>
      <c r="K1576" s="3" t="s">
        <v>102</v>
      </c>
      <c r="L1576" s="3">
        <v>4</v>
      </c>
      <c r="M1576" s="5">
        <v>0.09</v>
      </c>
      <c r="N1576" s="3" t="s">
        <v>117</v>
      </c>
    </row>
    <row r="1577" spans="1:14" x14ac:dyDescent="0.25">
      <c r="A1577" s="3" t="s">
        <v>1680</v>
      </c>
      <c r="B1577" s="3">
        <v>36</v>
      </c>
      <c r="C1577" s="3" t="s">
        <v>83</v>
      </c>
      <c r="D1577" s="3" t="s">
        <v>19</v>
      </c>
      <c r="E1577" s="5">
        <v>22.43</v>
      </c>
      <c r="F1577" s="3">
        <v>2</v>
      </c>
      <c r="G1577" s="3" t="s">
        <v>114</v>
      </c>
      <c r="H1577" s="3" t="s">
        <v>122</v>
      </c>
      <c r="I1577" s="5">
        <v>8.99</v>
      </c>
      <c r="J1577" s="3">
        <v>0</v>
      </c>
      <c r="K1577" s="3" t="s">
        <v>95</v>
      </c>
      <c r="L1577" s="3">
        <v>4</v>
      </c>
      <c r="M1577" s="5">
        <v>7.48</v>
      </c>
      <c r="N1577" s="3" t="s">
        <v>104</v>
      </c>
    </row>
    <row r="1578" spans="1:14" x14ac:dyDescent="0.25">
      <c r="A1578" s="3" t="s">
        <v>1681</v>
      </c>
      <c r="B1578" s="3">
        <v>70</v>
      </c>
      <c r="C1578" s="3" t="s">
        <v>83</v>
      </c>
      <c r="D1578" s="3" t="s">
        <v>19</v>
      </c>
      <c r="E1578" s="5">
        <v>23.08</v>
      </c>
      <c r="F1578" s="3">
        <v>25</v>
      </c>
      <c r="G1578" s="3" t="s">
        <v>114</v>
      </c>
      <c r="H1578" s="3" t="s">
        <v>85</v>
      </c>
      <c r="I1578" s="5">
        <v>8.99</v>
      </c>
      <c r="J1578" s="3">
        <v>0</v>
      </c>
      <c r="K1578" s="3" t="s">
        <v>102</v>
      </c>
      <c r="L1578" s="3">
        <v>3</v>
      </c>
      <c r="M1578" s="5">
        <v>0.89</v>
      </c>
      <c r="N1578" s="3" t="s">
        <v>112</v>
      </c>
    </row>
    <row r="1579" spans="1:14" x14ac:dyDescent="0.25">
      <c r="A1579" s="3" t="s">
        <v>1682</v>
      </c>
      <c r="B1579" s="3">
        <v>68</v>
      </c>
      <c r="C1579" s="3" t="s">
        <v>93</v>
      </c>
      <c r="D1579" s="3" t="s">
        <v>23</v>
      </c>
      <c r="E1579" s="5">
        <v>0.2</v>
      </c>
      <c r="F1579" s="3">
        <v>32</v>
      </c>
      <c r="G1579" s="3" t="s">
        <v>135</v>
      </c>
      <c r="H1579" s="3" t="s">
        <v>111</v>
      </c>
      <c r="I1579" s="5">
        <v>17.989999999999998</v>
      </c>
      <c r="J1579" s="3">
        <v>1</v>
      </c>
      <c r="K1579" s="3" t="s">
        <v>95</v>
      </c>
      <c r="L1579" s="3">
        <v>1</v>
      </c>
      <c r="M1579" s="5">
        <v>0.01</v>
      </c>
      <c r="N1579" s="3" t="s">
        <v>99</v>
      </c>
    </row>
    <row r="1580" spans="1:14" x14ac:dyDescent="0.25">
      <c r="A1580" s="3" t="s">
        <v>1683</v>
      </c>
      <c r="B1580" s="3">
        <v>23</v>
      </c>
      <c r="C1580" s="3" t="s">
        <v>83</v>
      </c>
      <c r="D1580" s="3" t="s">
        <v>19</v>
      </c>
      <c r="E1580" s="5">
        <v>6.27</v>
      </c>
      <c r="F1580" s="3">
        <v>52</v>
      </c>
      <c r="G1580" s="3" t="s">
        <v>89</v>
      </c>
      <c r="H1580" s="3" t="s">
        <v>111</v>
      </c>
      <c r="I1580" s="5">
        <v>8.99</v>
      </c>
      <c r="J1580" s="3">
        <v>1</v>
      </c>
      <c r="K1580" s="3" t="s">
        <v>86</v>
      </c>
      <c r="L1580" s="3">
        <v>5</v>
      </c>
      <c r="M1580" s="5">
        <v>0.12</v>
      </c>
      <c r="N1580" s="3" t="s">
        <v>91</v>
      </c>
    </row>
    <row r="1581" spans="1:14" x14ac:dyDescent="0.25">
      <c r="A1581" s="3" t="s">
        <v>1684</v>
      </c>
      <c r="B1581" s="3">
        <v>68</v>
      </c>
      <c r="C1581" s="3" t="s">
        <v>83</v>
      </c>
      <c r="D1581" s="3" t="s">
        <v>23</v>
      </c>
      <c r="E1581" s="5">
        <v>1.67</v>
      </c>
      <c r="F1581" s="3">
        <v>18</v>
      </c>
      <c r="G1581" s="3" t="s">
        <v>84</v>
      </c>
      <c r="H1581" s="3" t="s">
        <v>90</v>
      </c>
      <c r="I1581" s="5">
        <v>17.989999999999998</v>
      </c>
      <c r="J1581" s="3">
        <v>1</v>
      </c>
      <c r="K1581" s="3" t="s">
        <v>108</v>
      </c>
      <c r="L1581" s="3">
        <v>3</v>
      </c>
      <c r="M1581" s="5">
        <v>0.09</v>
      </c>
      <c r="N1581" s="3" t="s">
        <v>104</v>
      </c>
    </row>
    <row r="1582" spans="1:14" x14ac:dyDescent="0.25">
      <c r="A1582" s="3" t="s">
        <v>1685</v>
      </c>
      <c r="B1582" s="3">
        <v>19</v>
      </c>
      <c r="C1582" s="3" t="s">
        <v>93</v>
      </c>
      <c r="D1582" s="3" t="s">
        <v>21</v>
      </c>
      <c r="E1582" s="5">
        <v>0.93</v>
      </c>
      <c r="F1582" s="3">
        <v>26</v>
      </c>
      <c r="G1582" s="3" t="s">
        <v>135</v>
      </c>
      <c r="H1582" s="3" t="s">
        <v>111</v>
      </c>
      <c r="I1582" s="5">
        <v>13.99</v>
      </c>
      <c r="J1582" s="3">
        <v>1</v>
      </c>
      <c r="K1582" s="3" t="s">
        <v>102</v>
      </c>
      <c r="L1582" s="3">
        <v>3</v>
      </c>
      <c r="M1582" s="5">
        <v>0.03</v>
      </c>
      <c r="N1582" s="3" t="s">
        <v>87</v>
      </c>
    </row>
    <row r="1583" spans="1:14" x14ac:dyDescent="0.25">
      <c r="A1583" s="3" t="s">
        <v>1686</v>
      </c>
      <c r="B1583" s="3">
        <v>62</v>
      </c>
      <c r="C1583" s="3" t="s">
        <v>106</v>
      </c>
      <c r="D1583" s="3" t="s">
        <v>23</v>
      </c>
      <c r="E1583" s="5">
        <v>4.25</v>
      </c>
      <c r="F1583" s="3">
        <v>40</v>
      </c>
      <c r="G1583" s="3" t="s">
        <v>94</v>
      </c>
      <c r="H1583" s="3" t="s">
        <v>90</v>
      </c>
      <c r="I1583" s="5">
        <v>17.989999999999998</v>
      </c>
      <c r="J1583" s="3">
        <v>1</v>
      </c>
      <c r="K1583" s="3" t="s">
        <v>126</v>
      </c>
      <c r="L1583" s="3">
        <v>2</v>
      </c>
      <c r="M1583" s="5">
        <v>0.1</v>
      </c>
      <c r="N1583" s="3" t="s">
        <v>112</v>
      </c>
    </row>
    <row r="1584" spans="1:14" x14ac:dyDescent="0.25">
      <c r="A1584" s="3" t="s">
        <v>1687</v>
      </c>
      <c r="B1584" s="3">
        <v>60</v>
      </c>
      <c r="C1584" s="3" t="s">
        <v>93</v>
      </c>
      <c r="D1584" s="3" t="s">
        <v>23</v>
      </c>
      <c r="E1584" s="5">
        <v>11.15</v>
      </c>
      <c r="F1584" s="3">
        <v>49</v>
      </c>
      <c r="G1584" s="3" t="s">
        <v>114</v>
      </c>
      <c r="H1584" s="3" t="s">
        <v>120</v>
      </c>
      <c r="I1584" s="5">
        <v>17.989999999999998</v>
      </c>
      <c r="J1584" s="3">
        <v>1</v>
      </c>
      <c r="K1584" s="3" t="s">
        <v>95</v>
      </c>
      <c r="L1584" s="3">
        <v>5</v>
      </c>
      <c r="M1584" s="5">
        <v>0.22</v>
      </c>
      <c r="N1584" s="3" t="s">
        <v>104</v>
      </c>
    </row>
    <row r="1585" spans="1:14" x14ac:dyDescent="0.25">
      <c r="A1585" s="3" t="s">
        <v>1688</v>
      </c>
      <c r="B1585" s="3">
        <v>31</v>
      </c>
      <c r="C1585" s="3" t="s">
        <v>83</v>
      </c>
      <c r="D1585" s="3" t="s">
        <v>23</v>
      </c>
      <c r="E1585" s="5">
        <v>21.92</v>
      </c>
      <c r="F1585" s="3">
        <v>54</v>
      </c>
      <c r="G1585" s="3" t="s">
        <v>94</v>
      </c>
      <c r="H1585" s="3" t="s">
        <v>85</v>
      </c>
      <c r="I1585" s="5">
        <v>17.989999999999998</v>
      </c>
      <c r="J1585" s="3">
        <v>0</v>
      </c>
      <c r="K1585" s="3" t="s">
        <v>108</v>
      </c>
      <c r="L1585" s="3">
        <v>3</v>
      </c>
      <c r="M1585" s="5">
        <v>0.4</v>
      </c>
      <c r="N1585" s="3" t="s">
        <v>117</v>
      </c>
    </row>
    <row r="1586" spans="1:14" x14ac:dyDescent="0.25">
      <c r="A1586" s="3" t="s">
        <v>1689</v>
      </c>
      <c r="B1586" s="3">
        <v>31</v>
      </c>
      <c r="C1586" s="3" t="s">
        <v>106</v>
      </c>
      <c r="D1586" s="3" t="s">
        <v>23</v>
      </c>
      <c r="E1586" s="5">
        <v>3.81</v>
      </c>
      <c r="F1586" s="3">
        <v>39</v>
      </c>
      <c r="G1586" s="3" t="s">
        <v>94</v>
      </c>
      <c r="H1586" s="3" t="s">
        <v>85</v>
      </c>
      <c r="I1586" s="5">
        <v>17.989999999999998</v>
      </c>
      <c r="J1586" s="3">
        <v>1</v>
      </c>
      <c r="K1586" s="3" t="s">
        <v>95</v>
      </c>
      <c r="L1586" s="3">
        <v>1</v>
      </c>
      <c r="M1586" s="5">
        <v>0.1</v>
      </c>
      <c r="N1586" s="3" t="s">
        <v>117</v>
      </c>
    </row>
    <row r="1587" spans="1:14" x14ac:dyDescent="0.25">
      <c r="A1587" s="3" t="s">
        <v>1690</v>
      </c>
      <c r="B1587" s="3">
        <v>37</v>
      </c>
      <c r="C1587" s="3" t="s">
        <v>106</v>
      </c>
      <c r="D1587" s="3" t="s">
        <v>21</v>
      </c>
      <c r="E1587" s="5">
        <v>0.02</v>
      </c>
      <c r="F1587" s="3">
        <v>10</v>
      </c>
      <c r="G1587" s="3" t="s">
        <v>89</v>
      </c>
      <c r="H1587" s="3" t="s">
        <v>85</v>
      </c>
      <c r="I1587" s="5">
        <v>13.99</v>
      </c>
      <c r="J1587" s="3">
        <v>0</v>
      </c>
      <c r="K1587" s="3" t="s">
        <v>108</v>
      </c>
      <c r="L1587" s="3">
        <v>5</v>
      </c>
      <c r="M1587" s="5">
        <v>0</v>
      </c>
      <c r="N1587" s="3" t="s">
        <v>91</v>
      </c>
    </row>
    <row r="1588" spans="1:14" x14ac:dyDescent="0.25">
      <c r="A1588" s="3" t="s">
        <v>1691</v>
      </c>
      <c r="B1588" s="3">
        <v>20</v>
      </c>
      <c r="C1588" s="3" t="s">
        <v>83</v>
      </c>
      <c r="D1588" s="3" t="s">
        <v>23</v>
      </c>
      <c r="E1588" s="5">
        <v>16.64</v>
      </c>
      <c r="F1588" s="3">
        <v>40</v>
      </c>
      <c r="G1588" s="3" t="s">
        <v>89</v>
      </c>
      <c r="H1588" s="3" t="s">
        <v>120</v>
      </c>
      <c r="I1588" s="5">
        <v>17.989999999999998</v>
      </c>
      <c r="J1588" s="3">
        <v>1</v>
      </c>
      <c r="K1588" s="3" t="s">
        <v>86</v>
      </c>
      <c r="L1588" s="3">
        <v>3</v>
      </c>
      <c r="M1588" s="5">
        <v>0.41</v>
      </c>
      <c r="N1588" s="3" t="s">
        <v>96</v>
      </c>
    </row>
    <row r="1589" spans="1:14" x14ac:dyDescent="0.25">
      <c r="A1589" s="3" t="s">
        <v>1692</v>
      </c>
      <c r="B1589" s="3">
        <v>36</v>
      </c>
      <c r="C1589" s="3" t="s">
        <v>106</v>
      </c>
      <c r="D1589" s="3" t="s">
        <v>23</v>
      </c>
      <c r="E1589" s="5">
        <v>3.24</v>
      </c>
      <c r="F1589" s="3">
        <v>53</v>
      </c>
      <c r="G1589" s="3" t="s">
        <v>114</v>
      </c>
      <c r="H1589" s="3" t="s">
        <v>120</v>
      </c>
      <c r="I1589" s="5">
        <v>17.989999999999998</v>
      </c>
      <c r="J1589" s="3">
        <v>1</v>
      </c>
      <c r="K1589" s="3" t="s">
        <v>108</v>
      </c>
      <c r="L1589" s="3">
        <v>1</v>
      </c>
      <c r="M1589" s="5">
        <v>0.06</v>
      </c>
      <c r="N1589" s="3" t="s">
        <v>96</v>
      </c>
    </row>
    <row r="1590" spans="1:14" x14ac:dyDescent="0.25">
      <c r="A1590" s="3" t="s">
        <v>1693</v>
      </c>
      <c r="B1590" s="3">
        <v>43</v>
      </c>
      <c r="C1590" s="3" t="s">
        <v>106</v>
      </c>
      <c r="D1590" s="3" t="s">
        <v>23</v>
      </c>
      <c r="E1590" s="5">
        <v>11.97</v>
      </c>
      <c r="F1590" s="3">
        <v>57</v>
      </c>
      <c r="G1590" s="3" t="s">
        <v>94</v>
      </c>
      <c r="H1590" s="3" t="s">
        <v>122</v>
      </c>
      <c r="I1590" s="5">
        <v>17.989999999999998</v>
      </c>
      <c r="J1590" s="3">
        <v>1</v>
      </c>
      <c r="K1590" s="3" t="s">
        <v>102</v>
      </c>
      <c r="L1590" s="3">
        <v>2</v>
      </c>
      <c r="M1590" s="5">
        <v>0.21</v>
      </c>
      <c r="N1590" s="3" t="s">
        <v>96</v>
      </c>
    </row>
    <row r="1591" spans="1:14" x14ac:dyDescent="0.25">
      <c r="A1591" s="3" t="s">
        <v>1694</v>
      </c>
      <c r="B1591" s="3">
        <v>25</v>
      </c>
      <c r="C1591" s="3" t="s">
        <v>93</v>
      </c>
      <c r="D1591" s="3" t="s">
        <v>19</v>
      </c>
      <c r="E1591" s="5">
        <v>2.5299999999999998</v>
      </c>
      <c r="F1591" s="3">
        <v>25</v>
      </c>
      <c r="G1591" s="3" t="s">
        <v>135</v>
      </c>
      <c r="H1591" s="3" t="s">
        <v>120</v>
      </c>
      <c r="I1591" s="5">
        <v>8.99</v>
      </c>
      <c r="J1591" s="3">
        <v>1</v>
      </c>
      <c r="K1591" s="3" t="s">
        <v>102</v>
      </c>
      <c r="L1591" s="3">
        <v>1</v>
      </c>
      <c r="M1591" s="5">
        <v>0.1</v>
      </c>
      <c r="N1591" s="3" t="s">
        <v>117</v>
      </c>
    </row>
    <row r="1592" spans="1:14" x14ac:dyDescent="0.25">
      <c r="A1592" s="3" t="s">
        <v>1695</v>
      </c>
      <c r="B1592" s="3">
        <v>50</v>
      </c>
      <c r="C1592" s="3" t="s">
        <v>93</v>
      </c>
      <c r="D1592" s="3" t="s">
        <v>21</v>
      </c>
      <c r="E1592" s="5">
        <v>8.43</v>
      </c>
      <c r="F1592" s="3">
        <v>16</v>
      </c>
      <c r="G1592" s="3" t="s">
        <v>89</v>
      </c>
      <c r="H1592" s="3" t="s">
        <v>85</v>
      </c>
      <c r="I1592" s="5">
        <v>13.99</v>
      </c>
      <c r="J1592" s="3">
        <v>0</v>
      </c>
      <c r="K1592" s="3" t="s">
        <v>108</v>
      </c>
      <c r="L1592" s="3">
        <v>3</v>
      </c>
      <c r="M1592" s="5">
        <v>0.5</v>
      </c>
      <c r="N1592" s="3" t="s">
        <v>117</v>
      </c>
    </row>
    <row r="1593" spans="1:14" x14ac:dyDescent="0.25">
      <c r="A1593" s="3" t="s">
        <v>1696</v>
      </c>
      <c r="B1593" s="3">
        <v>70</v>
      </c>
      <c r="C1593" s="3" t="s">
        <v>106</v>
      </c>
      <c r="D1593" s="3" t="s">
        <v>23</v>
      </c>
      <c r="E1593" s="5">
        <v>3.19</v>
      </c>
      <c r="F1593" s="3">
        <v>24</v>
      </c>
      <c r="G1593" s="3" t="s">
        <v>94</v>
      </c>
      <c r="H1593" s="3" t="s">
        <v>120</v>
      </c>
      <c r="I1593" s="5">
        <v>17.989999999999998</v>
      </c>
      <c r="J1593" s="3">
        <v>1</v>
      </c>
      <c r="K1593" s="3" t="s">
        <v>95</v>
      </c>
      <c r="L1593" s="3">
        <v>2</v>
      </c>
      <c r="M1593" s="5">
        <v>0.13</v>
      </c>
      <c r="N1593" s="3" t="s">
        <v>91</v>
      </c>
    </row>
    <row r="1594" spans="1:14" x14ac:dyDescent="0.25">
      <c r="A1594" s="3" t="s">
        <v>1697</v>
      </c>
      <c r="B1594" s="3">
        <v>47</v>
      </c>
      <c r="C1594" s="3" t="s">
        <v>106</v>
      </c>
      <c r="D1594" s="3" t="s">
        <v>23</v>
      </c>
      <c r="E1594" s="5">
        <v>9.82</v>
      </c>
      <c r="F1594" s="3">
        <v>55</v>
      </c>
      <c r="G1594" s="3" t="s">
        <v>135</v>
      </c>
      <c r="H1594" s="3" t="s">
        <v>90</v>
      </c>
      <c r="I1594" s="5">
        <v>17.989999999999998</v>
      </c>
      <c r="J1594" s="3">
        <v>0</v>
      </c>
      <c r="K1594" s="3" t="s">
        <v>102</v>
      </c>
      <c r="L1594" s="3">
        <v>5</v>
      </c>
      <c r="M1594" s="5">
        <v>0.18</v>
      </c>
      <c r="N1594" s="3" t="s">
        <v>96</v>
      </c>
    </row>
    <row r="1595" spans="1:14" x14ac:dyDescent="0.25">
      <c r="A1595" s="3" t="s">
        <v>1698</v>
      </c>
      <c r="B1595" s="3">
        <v>42</v>
      </c>
      <c r="C1595" s="3" t="s">
        <v>93</v>
      </c>
      <c r="D1595" s="3" t="s">
        <v>19</v>
      </c>
      <c r="E1595" s="5">
        <v>1.52</v>
      </c>
      <c r="F1595" s="3">
        <v>48</v>
      </c>
      <c r="G1595" s="3" t="s">
        <v>84</v>
      </c>
      <c r="H1595" s="3" t="s">
        <v>122</v>
      </c>
      <c r="I1595" s="5">
        <v>8.99</v>
      </c>
      <c r="J1595" s="3">
        <v>1</v>
      </c>
      <c r="K1595" s="3" t="s">
        <v>102</v>
      </c>
      <c r="L1595" s="3">
        <v>5</v>
      </c>
      <c r="M1595" s="5">
        <v>0.03</v>
      </c>
      <c r="N1595" s="3" t="s">
        <v>104</v>
      </c>
    </row>
    <row r="1596" spans="1:14" x14ac:dyDescent="0.25">
      <c r="A1596" s="3" t="s">
        <v>1699</v>
      </c>
      <c r="B1596" s="3">
        <v>57</v>
      </c>
      <c r="C1596" s="3" t="s">
        <v>106</v>
      </c>
      <c r="D1596" s="3" t="s">
        <v>23</v>
      </c>
      <c r="E1596" s="5">
        <v>24.49</v>
      </c>
      <c r="F1596" s="3">
        <v>46</v>
      </c>
      <c r="G1596" s="3" t="s">
        <v>98</v>
      </c>
      <c r="H1596" s="3" t="s">
        <v>85</v>
      </c>
      <c r="I1596" s="5">
        <v>17.989999999999998</v>
      </c>
      <c r="J1596" s="3">
        <v>0</v>
      </c>
      <c r="K1596" s="3" t="s">
        <v>86</v>
      </c>
      <c r="L1596" s="3">
        <v>4</v>
      </c>
      <c r="M1596" s="5">
        <v>0.52</v>
      </c>
      <c r="N1596" s="3" t="s">
        <v>87</v>
      </c>
    </row>
    <row r="1597" spans="1:14" x14ac:dyDescent="0.25">
      <c r="A1597" s="3" t="s">
        <v>1700</v>
      </c>
      <c r="B1597" s="3">
        <v>69</v>
      </c>
      <c r="C1597" s="3" t="s">
        <v>93</v>
      </c>
      <c r="D1597" s="3" t="s">
        <v>21</v>
      </c>
      <c r="E1597" s="5">
        <v>3.35</v>
      </c>
      <c r="F1597" s="3">
        <v>5</v>
      </c>
      <c r="G1597" s="3" t="s">
        <v>89</v>
      </c>
      <c r="H1597" s="3" t="s">
        <v>111</v>
      </c>
      <c r="I1597" s="5">
        <v>13.99</v>
      </c>
      <c r="J1597" s="3">
        <v>0</v>
      </c>
      <c r="K1597" s="3" t="s">
        <v>86</v>
      </c>
      <c r="L1597" s="3">
        <v>4</v>
      </c>
      <c r="M1597" s="5">
        <v>0.56000000000000005</v>
      </c>
      <c r="N1597" s="3" t="s">
        <v>87</v>
      </c>
    </row>
    <row r="1598" spans="1:14" x14ac:dyDescent="0.25">
      <c r="A1598" s="3" t="s">
        <v>1701</v>
      </c>
      <c r="B1598" s="3">
        <v>55</v>
      </c>
      <c r="C1598" s="3" t="s">
        <v>106</v>
      </c>
      <c r="D1598" s="3" t="s">
        <v>23</v>
      </c>
      <c r="E1598" s="5">
        <v>1.2</v>
      </c>
      <c r="F1598" s="3">
        <v>32</v>
      </c>
      <c r="G1598" s="3" t="s">
        <v>89</v>
      </c>
      <c r="H1598" s="3" t="s">
        <v>120</v>
      </c>
      <c r="I1598" s="5">
        <v>17.989999999999998</v>
      </c>
      <c r="J1598" s="3">
        <v>1</v>
      </c>
      <c r="K1598" s="3" t="s">
        <v>126</v>
      </c>
      <c r="L1598" s="3">
        <v>4</v>
      </c>
      <c r="M1598" s="5">
        <v>0.04</v>
      </c>
      <c r="N1598" s="3" t="s">
        <v>96</v>
      </c>
    </row>
    <row r="1599" spans="1:14" x14ac:dyDescent="0.25">
      <c r="A1599" s="3" t="s">
        <v>1702</v>
      </c>
      <c r="B1599" s="3">
        <v>40</v>
      </c>
      <c r="C1599" s="3" t="s">
        <v>106</v>
      </c>
      <c r="D1599" s="3" t="s">
        <v>23</v>
      </c>
      <c r="E1599" s="5">
        <v>4.68</v>
      </c>
      <c r="F1599" s="3">
        <v>5</v>
      </c>
      <c r="G1599" s="3" t="s">
        <v>89</v>
      </c>
      <c r="H1599" s="3" t="s">
        <v>122</v>
      </c>
      <c r="I1599" s="5">
        <v>17.989999999999998</v>
      </c>
      <c r="J1599" s="3">
        <v>0</v>
      </c>
      <c r="K1599" s="3" t="s">
        <v>102</v>
      </c>
      <c r="L1599" s="3">
        <v>4</v>
      </c>
      <c r="M1599" s="5">
        <v>0.78</v>
      </c>
      <c r="N1599" s="3" t="s">
        <v>99</v>
      </c>
    </row>
    <row r="1600" spans="1:14" x14ac:dyDescent="0.25">
      <c r="A1600" s="3" t="s">
        <v>1703</v>
      </c>
      <c r="B1600" s="3">
        <v>52</v>
      </c>
      <c r="C1600" s="3" t="s">
        <v>106</v>
      </c>
      <c r="D1600" s="3" t="s">
        <v>21</v>
      </c>
      <c r="E1600" s="5">
        <v>17.260000000000002</v>
      </c>
      <c r="F1600" s="3">
        <v>58</v>
      </c>
      <c r="G1600" s="3" t="s">
        <v>135</v>
      </c>
      <c r="H1600" s="3" t="s">
        <v>90</v>
      </c>
      <c r="I1600" s="5">
        <v>13.99</v>
      </c>
      <c r="J1600" s="3">
        <v>1</v>
      </c>
      <c r="K1600" s="3" t="s">
        <v>95</v>
      </c>
      <c r="L1600" s="3">
        <v>4</v>
      </c>
      <c r="M1600" s="5">
        <v>0.28999999999999998</v>
      </c>
      <c r="N1600" s="3" t="s">
        <v>112</v>
      </c>
    </row>
    <row r="1601" spans="1:14" x14ac:dyDescent="0.25">
      <c r="A1601" s="3" t="s">
        <v>1704</v>
      </c>
      <c r="B1601" s="3">
        <v>49</v>
      </c>
      <c r="C1601" s="3" t="s">
        <v>93</v>
      </c>
      <c r="D1601" s="3" t="s">
        <v>21</v>
      </c>
      <c r="E1601" s="5">
        <v>11.88</v>
      </c>
      <c r="F1601" s="3">
        <v>41</v>
      </c>
      <c r="G1601" s="3" t="s">
        <v>94</v>
      </c>
      <c r="H1601" s="3" t="s">
        <v>120</v>
      </c>
      <c r="I1601" s="5">
        <v>13.99</v>
      </c>
      <c r="J1601" s="3">
        <v>0</v>
      </c>
      <c r="K1601" s="3" t="s">
        <v>126</v>
      </c>
      <c r="L1601" s="3">
        <v>4</v>
      </c>
      <c r="M1601" s="5">
        <v>0.28000000000000003</v>
      </c>
      <c r="N1601" s="3" t="s">
        <v>99</v>
      </c>
    </row>
    <row r="1602" spans="1:14" x14ac:dyDescent="0.25">
      <c r="A1602" s="3" t="s">
        <v>1705</v>
      </c>
      <c r="B1602" s="3">
        <v>61</v>
      </c>
      <c r="C1602" s="3" t="s">
        <v>83</v>
      </c>
      <c r="D1602" s="3" t="s">
        <v>23</v>
      </c>
      <c r="E1602" s="5">
        <v>4.58</v>
      </c>
      <c r="F1602" s="3">
        <v>33</v>
      </c>
      <c r="G1602" s="3" t="s">
        <v>89</v>
      </c>
      <c r="H1602" s="3" t="s">
        <v>90</v>
      </c>
      <c r="I1602" s="5">
        <v>17.989999999999998</v>
      </c>
      <c r="J1602" s="3">
        <v>1</v>
      </c>
      <c r="K1602" s="3" t="s">
        <v>86</v>
      </c>
      <c r="L1602" s="3">
        <v>4</v>
      </c>
      <c r="M1602" s="5">
        <v>0.13</v>
      </c>
      <c r="N1602" s="3" t="s">
        <v>112</v>
      </c>
    </row>
    <row r="1603" spans="1:14" x14ac:dyDescent="0.25">
      <c r="A1603" s="3" t="s">
        <v>1706</v>
      </c>
      <c r="B1603" s="3">
        <v>63</v>
      </c>
      <c r="C1603" s="3" t="s">
        <v>83</v>
      </c>
      <c r="D1603" s="3" t="s">
        <v>23</v>
      </c>
      <c r="E1603" s="5">
        <v>3.98</v>
      </c>
      <c r="F1603" s="3">
        <v>43</v>
      </c>
      <c r="G1603" s="3" t="s">
        <v>94</v>
      </c>
      <c r="H1603" s="3" t="s">
        <v>111</v>
      </c>
      <c r="I1603" s="5">
        <v>17.989999999999998</v>
      </c>
      <c r="J1603" s="3">
        <v>1</v>
      </c>
      <c r="K1603" s="3" t="s">
        <v>108</v>
      </c>
      <c r="L1603" s="3">
        <v>2</v>
      </c>
      <c r="M1603" s="5">
        <v>0.09</v>
      </c>
      <c r="N1603" s="3" t="s">
        <v>99</v>
      </c>
    </row>
    <row r="1604" spans="1:14" x14ac:dyDescent="0.25">
      <c r="A1604" s="3" t="s">
        <v>1707</v>
      </c>
      <c r="B1604" s="3">
        <v>66</v>
      </c>
      <c r="C1604" s="3" t="s">
        <v>106</v>
      </c>
      <c r="D1604" s="3" t="s">
        <v>19</v>
      </c>
      <c r="E1604" s="5">
        <v>8.68</v>
      </c>
      <c r="F1604" s="3">
        <v>50</v>
      </c>
      <c r="G1604" s="3" t="s">
        <v>98</v>
      </c>
      <c r="H1604" s="3" t="s">
        <v>90</v>
      </c>
      <c r="I1604" s="5">
        <v>8.99</v>
      </c>
      <c r="J1604" s="3">
        <v>1</v>
      </c>
      <c r="K1604" s="3" t="s">
        <v>108</v>
      </c>
      <c r="L1604" s="3">
        <v>3</v>
      </c>
      <c r="M1604" s="5">
        <v>0.17</v>
      </c>
      <c r="N1604" s="3" t="s">
        <v>91</v>
      </c>
    </row>
    <row r="1605" spans="1:14" x14ac:dyDescent="0.25">
      <c r="A1605" s="3" t="s">
        <v>1708</v>
      </c>
      <c r="B1605" s="3">
        <v>65</v>
      </c>
      <c r="C1605" s="3" t="s">
        <v>93</v>
      </c>
      <c r="D1605" s="3" t="s">
        <v>23</v>
      </c>
      <c r="E1605" s="5">
        <v>10.55</v>
      </c>
      <c r="F1605" s="3">
        <v>25</v>
      </c>
      <c r="G1605" s="3" t="s">
        <v>84</v>
      </c>
      <c r="H1605" s="3" t="s">
        <v>111</v>
      </c>
      <c r="I1605" s="5">
        <v>17.989999999999998</v>
      </c>
      <c r="J1605" s="3">
        <v>0</v>
      </c>
      <c r="K1605" s="3" t="s">
        <v>86</v>
      </c>
      <c r="L1605" s="3">
        <v>5</v>
      </c>
      <c r="M1605" s="5">
        <v>0.41</v>
      </c>
      <c r="N1605" s="3" t="s">
        <v>96</v>
      </c>
    </row>
    <row r="1606" spans="1:14" x14ac:dyDescent="0.25">
      <c r="A1606" s="3" t="s">
        <v>1709</v>
      </c>
      <c r="B1606" s="3">
        <v>47</v>
      </c>
      <c r="C1606" s="3" t="s">
        <v>93</v>
      </c>
      <c r="D1606" s="3" t="s">
        <v>21</v>
      </c>
      <c r="E1606" s="5">
        <v>0.55000000000000004</v>
      </c>
      <c r="F1606" s="3">
        <v>40</v>
      </c>
      <c r="G1606" s="3" t="s">
        <v>94</v>
      </c>
      <c r="H1606" s="3" t="s">
        <v>85</v>
      </c>
      <c r="I1606" s="5">
        <v>13.99</v>
      </c>
      <c r="J1606" s="3">
        <v>1</v>
      </c>
      <c r="K1606" s="3" t="s">
        <v>108</v>
      </c>
      <c r="L1606" s="3">
        <v>3</v>
      </c>
      <c r="M1606" s="5">
        <v>0.01</v>
      </c>
      <c r="N1606" s="3" t="s">
        <v>99</v>
      </c>
    </row>
    <row r="1607" spans="1:14" x14ac:dyDescent="0.25">
      <c r="A1607" s="3" t="s">
        <v>1710</v>
      </c>
      <c r="B1607" s="3">
        <v>47</v>
      </c>
      <c r="C1607" s="3" t="s">
        <v>93</v>
      </c>
      <c r="D1607" s="3" t="s">
        <v>19</v>
      </c>
      <c r="E1607" s="5">
        <v>4.6900000000000004</v>
      </c>
      <c r="F1607" s="3">
        <v>46</v>
      </c>
      <c r="G1607" s="3" t="s">
        <v>89</v>
      </c>
      <c r="H1607" s="3" t="s">
        <v>111</v>
      </c>
      <c r="I1607" s="5">
        <v>8.99</v>
      </c>
      <c r="J1607" s="3">
        <v>1</v>
      </c>
      <c r="K1607" s="3" t="s">
        <v>95</v>
      </c>
      <c r="L1607" s="3">
        <v>2</v>
      </c>
      <c r="M1607" s="5">
        <v>0.1</v>
      </c>
      <c r="N1607" s="3" t="s">
        <v>91</v>
      </c>
    </row>
    <row r="1608" spans="1:14" x14ac:dyDescent="0.25">
      <c r="A1608" s="3" t="s">
        <v>1711</v>
      </c>
      <c r="B1608" s="3">
        <v>45</v>
      </c>
      <c r="C1608" s="3" t="s">
        <v>83</v>
      </c>
      <c r="D1608" s="3" t="s">
        <v>21</v>
      </c>
      <c r="E1608" s="5">
        <v>26.82</v>
      </c>
      <c r="F1608" s="3">
        <v>41</v>
      </c>
      <c r="G1608" s="3" t="s">
        <v>98</v>
      </c>
      <c r="H1608" s="3" t="s">
        <v>90</v>
      </c>
      <c r="I1608" s="5">
        <v>13.99</v>
      </c>
      <c r="J1608" s="3">
        <v>0</v>
      </c>
      <c r="K1608" s="3" t="s">
        <v>126</v>
      </c>
      <c r="L1608" s="3">
        <v>5</v>
      </c>
      <c r="M1608" s="5">
        <v>0.64</v>
      </c>
      <c r="N1608" s="3" t="s">
        <v>104</v>
      </c>
    </row>
    <row r="1609" spans="1:14" x14ac:dyDescent="0.25">
      <c r="A1609" s="3" t="s">
        <v>1712</v>
      </c>
      <c r="B1609" s="3">
        <v>68</v>
      </c>
      <c r="C1609" s="3" t="s">
        <v>93</v>
      </c>
      <c r="D1609" s="3" t="s">
        <v>19</v>
      </c>
      <c r="E1609" s="5">
        <v>3.07</v>
      </c>
      <c r="F1609" s="3">
        <v>49</v>
      </c>
      <c r="G1609" s="3" t="s">
        <v>114</v>
      </c>
      <c r="H1609" s="3" t="s">
        <v>111</v>
      </c>
      <c r="I1609" s="5">
        <v>8.99</v>
      </c>
      <c r="J1609" s="3">
        <v>1</v>
      </c>
      <c r="K1609" s="3" t="s">
        <v>126</v>
      </c>
      <c r="L1609" s="3">
        <v>3</v>
      </c>
      <c r="M1609" s="5">
        <v>0.06</v>
      </c>
      <c r="N1609" s="3" t="s">
        <v>104</v>
      </c>
    </row>
    <row r="1610" spans="1:14" x14ac:dyDescent="0.25">
      <c r="A1610" s="3" t="s">
        <v>1713</v>
      </c>
      <c r="B1610" s="3">
        <v>70</v>
      </c>
      <c r="C1610" s="3" t="s">
        <v>83</v>
      </c>
      <c r="D1610" s="3" t="s">
        <v>21</v>
      </c>
      <c r="E1610" s="5">
        <v>25.23</v>
      </c>
      <c r="F1610" s="3">
        <v>7</v>
      </c>
      <c r="G1610" s="3" t="s">
        <v>98</v>
      </c>
      <c r="H1610" s="3" t="s">
        <v>111</v>
      </c>
      <c r="I1610" s="5">
        <v>13.99</v>
      </c>
      <c r="J1610" s="3">
        <v>0</v>
      </c>
      <c r="K1610" s="3" t="s">
        <v>86</v>
      </c>
      <c r="L1610" s="3">
        <v>3</v>
      </c>
      <c r="M1610" s="5">
        <v>3.15</v>
      </c>
      <c r="N1610" s="3" t="s">
        <v>112</v>
      </c>
    </row>
    <row r="1611" spans="1:14" x14ac:dyDescent="0.25">
      <c r="A1611" s="3" t="s">
        <v>1714</v>
      </c>
      <c r="B1611" s="3">
        <v>48</v>
      </c>
      <c r="C1611" s="3" t="s">
        <v>106</v>
      </c>
      <c r="D1611" s="3" t="s">
        <v>19</v>
      </c>
      <c r="E1611" s="5">
        <v>0.31</v>
      </c>
      <c r="F1611" s="3">
        <v>37</v>
      </c>
      <c r="G1611" s="3" t="s">
        <v>94</v>
      </c>
      <c r="H1611" s="3" t="s">
        <v>90</v>
      </c>
      <c r="I1611" s="5">
        <v>8.99</v>
      </c>
      <c r="J1611" s="3">
        <v>1</v>
      </c>
      <c r="K1611" s="3" t="s">
        <v>95</v>
      </c>
      <c r="L1611" s="3">
        <v>2</v>
      </c>
      <c r="M1611" s="5">
        <v>0.01</v>
      </c>
      <c r="N1611" s="3" t="s">
        <v>87</v>
      </c>
    </row>
    <row r="1612" spans="1:14" x14ac:dyDescent="0.25">
      <c r="A1612" s="3" t="s">
        <v>1715</v>
      </c>
      <c r="B1612" s="3">
        <v>26</v>
      </c>
      <c r="C1612" s="3" t="s">
        <v>93</v>
      </c>
      <c r="D1612" s="3" t="s">
        <v>19</v>
      </c>
      <c r="E1612" s="5">
        <v>28.65</v>
      </c>
      <c r="F1612" s="3">
        <v>15</v>
      </c>
      <c r="G1612" s="3" t="s">
        <v>89</v>
      </c>
      <c r="H1612" s="3" t="s">
        <v>111</v>
      </c>
      <c r="I1612" s="5">
        <v>8.99</v>
      </c>
      <c r="J1612" s="3">
        <v>0</v>
      </c>
      <c r="K1612" s="3" t="s">
        <v>126</v>
      </c>
      <c r="L1612" s="3">
        <v>4</v>
      </c>
      <c r="M1612" s="5">
        <v>1.79</v>
      </c>
      <c r="N1612" s="3" t="s">
        <v>117</v>
      </c>
    </row>
    <row r="1613" spans="1:14" x14ac:dyDescent="0.25">
      <c r="A1613" s="3" t="s">
        <v>1716</v>
      </c>
      <c r="B1613" s="3">
        <v>66</v>
      </c>
      <c r="C1613" s="3" t="s">
        <v>106</v>
      </c>
      <c r="D1613" s="3" t="s">
        <v>23</v>
      </c>
      <c r="E1613" s="5">
        <v>5.17</v>
      </c>
      <c r="F1613" s="3">
        <v>18</v>
      </c>
      <c r="G1613" s="3" t="s">
        <v>135</v>
      </c>
      <c r="H1613" s="3" t="s">
        <v>111</v>
      </c>
      <c r="I1613" s="5">
        <v>17.989999999999998</v>
      </c>
      <c r="J1613" s="3">
        <v>0</v>
      </c>
      <c r="K1613" s="3" t="s">
        <v>86</v>
      </c>
      <c r="L1613" s="3">
        <v>3</v>
      </c>
      <c r="M1613" s="5">
        <v>0.27</v>
      </c>
      <c r="N1613" s="3" t="s">
        <v>96</v>
      </c>
    </row>
    <row r="1614" spans="1:14" x14ac:dyDescent="0.25">
      <c r="A1614" s="3" t="s">
        <v>1717</v>
      </c>
      <c r="B1614" s="3">
        <v>34</v>
      </c>
      <c r="C1614" s="3" t="s">
        <v>106</v>
      </c>
      <c r="D1614" s="3" t="s">
        <v>19</v>
      </c>
      <c r="E1614" s="5">
        <v>1.82</v>
      </c>
      <c r="F1614" s="3">
        <v>60</v>
      </c>
      <c r="G1614" s="3" t="s">
        <v>135</v>
      </c>
      <c r="H1614" s="3" t="s">
        <v>90</v>
      </c>
      <c r="I1614" s="5">
        <v>8.99</v>
      </c>
      <c r="J1614" s="3">
        <v>1</v>
      </c>
      <c r="K1614" s="3" t="s">
        <v>102</v>
      </c>
      <c r="L1614" s="3">
        <v>1</v>
      </c>
      <c r="M1614" s="5">
        <v>0.03</v>
      </c>
      <c r="N1614" s="3" t="s">
        <v>104</v>
      </c>
    </row>
    <row r="1615" spans="1:14" x14ac:dyDescent="0.25">
      <c r="A1615" s="3" t="s">
        <v>1718</v>
      </c>
      <c r="B1615" s="3">
        <v>48</v>
      </c>
      <c r="C1615" s="3" t="s">
        <v>106</v>
      </c>
      <c r="D1615" s="3" t="s">
        <v>19</v>
      </c>
      <c r="E1615" s="5">
        <v>34.5</v>
      </c>
      <c r="F1615" s="3">
        <v>42</v>
      </c>
      <c r="G1615" s="3" t="s">
        <v>135</v>
      </c>
      <c r="H1615" s="3" t="s">
        <v>90</v>
      </c>
      <c r="I1615" s="5">
        <v>8.99</v>
      </c>
      <c r="J1615" s="3">
        <v>0</v>
      </c>
      <c r="K1615" s="3" t="s">
        <v>86</v>
      </c>
      <c r="L1615" s="3">
        <v>5</v>
      </c>
      <c r="M1615" s="5">
        <v>0.8</v>
      </c>
      <c r="N1615" s="3" t="s">
        <v>117</v>
      </c>
    </row>
    <row r="1616" spans="1:14" x14ac:dyDescent="0.25">
      <c r="A1616" s="3" t="s">
        <v>1719</v>
      </c>
      <c r="B1616" s="3">
        <v>68</v>
      </c>
      <c r="C1616" s="3" t="s">
        <v>93</v>
      </c>
      <c r="D1616" s="3" t="s">
        <v>21</v>
      </c>
      <c r="E1616" s="5">
        <v>18.07</v>
      </c>
      <c r="F1616" s="3">
        <v>1</v>
      </c>
      <c r="G1616" s="3" t="s">
        <v>94</v>
      </c>
      <c r="H1616" s="3" t="s">
        <v>85</v>
      </c>
      <c r="I1616" s="5">
        <v>13.99</v>
      </c>
      <c r="J1616" s="3">
        <v>0</v>
      </c>
      <c r="K1616" s="3" t="s">
        <v>95</v>
      </c>
      <c r="L1616" s="3">
        <v>3</v>
      </c>
      <c r="M1616" s="5">
        <v>9.0399999999999991</v>
      </c>
      <c r="N1616" s="3" t="s">
        <v>99</v>
      </c>
    </row>
    <row r="1617" spans="1:14" x14ac:dyDescent="0.25">
      <c r="A1617" s="3" t="s">
        <v>1720</v>
      </c>
      <c r="B1617" s="3">
        <v>36</v>
      </c>
      <c r="C1617" s="3" t="s">
        <v>106</v>
      </c>
      <c r="D1617" s="3" t="s">
        <v>21</v>
      </c>
      <c r="E1617" s="5">
        <v>15.05</v>
      </c>
      <c r="F1617" s="3">
        <v>37</v>
      </c>
      <c r="G1617" s="3" t="s">
        <v>84</v>
      </c>
      <c r="H1617" s="3" t="s">
        <v>120</v>
      </c>
      <c r="I1617" s="5">
        <v>13.99</v>
      </c>
      <c r="J1617" s="3">
        <v>1</v>
      </c>
      <c r="K1617" s="3" t="s">
        <v>95</v>
      </c>
      <c r="L1617" s="3">
        <v>2</v>
      </c>
      <c r="M1617" s="5">
        <v>0.4</v>
      </c>
      <c r="N1617" s="3" t="s">
        <v>104</v>
      </c>
    </row>
    <row r="1618" spans="1:14" x14ac:dyDescent="0.25">
      <c r="A1618" s="3" t="s">
        <v>1721</v>
      </c>
      <c r="B1618" s="3">
        <v>67</v>
      </c>
      <c r="C1618" s="3" t="s">
        <v>83</v>
      </c>
      <c r="D1618" s="3" t="s">
        <v>19</v>
      </c>
      <c r="E1618" s="5">
        <v>10.82</v>
      </c>
      <c r="F1618" s="3">
        <v>53</v>
      </c>
      <c r="G1618" s="3" t="s">
        <v>114</v>
      </c>
      <c r="H1618" s="3" t="s">
        <v>85</v>
      </c>
      <c r="I1618" s="5">
        <v>8.99</v>
      </c>
      <c r="J1618" s="3">
        <v>1</v>
      </c>
      <c r="K1618" s="3" t="s">
        <v>86</v>
      </c>
      <c r="L1618" s="3">
        <v>5</v>
      </c>
      <c r="M1618" s="5">
        <v>0.2</v>
      </c>
      <c r="N1618" s="3" t="s">
        <v>91</v>
      </c>
    </row>
    <row r="1619" spans="1:14" x14ac:dyDescent="0.25">
      <c r="A1619" s="3" t="s">
        <v>1722</v>
      </c>
      <c r="B1619" s="3">
        <v>22</v>
      </c>
      <c r="C1619" s="3" t="s">
        <v>106</v>
      </c>
      <c r="D1619" s="3" t="s">
        <v>21</v>
      </c>
      <c r="E1619" s="5">
        <v>4.84</v>
      </c>
      <c r="F1619" s="3">
        <v>32</v>
      </c>
      <c r="G1619" s="3" t="s">
        <v>114</v>
      </c>
      <c r="H1619" s="3" t="s">
        <v>90</v>
      </c>
      <c r="I1619" s="5">
        <v>13.99</v>
      </c>
      <c r="J1619" s="3">
        <v>1</v>
      </c>
      <c r="K1619" s="3" t="s">
        <v>102</v>
      </c>
      <c r="L1619" s="3">
        <v>3</v>
      </c>
      <c r="M1619" s="5">
        <v>0.15</v>
      </c>
      <c r="N1619" s="3" t="s">
        <v>87</v>
      </c>
    </row>
    <row r="1620" spans="1:14" x14ac:dyDescent="0.25">
      <c r="A1620" s="3" t="s">
        <v>1723</v>
      </c>
      <c r="B1620" s="3">
        <v>45</v>
      </c>
      <c r="C1620" s="3" t="s">
        <v>106</v>
      </c>
      <c r="D1620" s="3" t="s">
        <v>19</v>
      </c>
      <c r="E1620" s="5">
        <v>9.31</v>
      </c>
      <c r="F1620" s="3">
        <v>51</v>
      </c>
      <c r="G1620" s="3" t="s">
        <v>84</v>
      </c>
      <c r="H1620" s="3" t="s">
        <v>122</v>
      </c>
      <c r="I1620" s="5">
        <v>8.99</v>
      </c>
      <c r="J1620" s="3">
        <v>1</v>
      </c>
      <c r="K1620" s="3" t="s">
        <v>108</v>
      </c>
      <c r="L1620" s="3">
        <v>2</v>
      </c>
      <c r="M1620" s="5">
        <v>0.18</v>
      </c>
      <c r="N1620" s="3" t="s">
        <v>104</v>
      </c>
    </row>
    <row r="1621" spans="1:14" x14ac:dyDescent="0.25">
      <c r="A1621" s="3" t="s">
        <v>1724</v>
      </c>
      <c r="B1621" s="3">
        <v>61</v>
      </c>
      <c r="C1621" s="3" t="s">
        <v>93</v>
      </c>
      <c r="D1621" s="3" t="s">
        <v>21</v>
      </c>
      <c r="E1621" s="5">
        <v>2.27</v>
      </c>
      <c r="F1621" s="3">
        <v>27</v>
      </c>
      <c r="G1621" s="3" t="s">
        <v>98</v>
      </c>
      <c r="H1621" s="3" t="s">
        <v>120</v>
      </c>
      <c r="I1621" s="5">
        <v>13.99</v>
      </c>
      <c r="J1621" s="3">
        <v>1</v>
      </c>
      <c r="K1621" s="3" t="s">
        <v>126</v>
      </c>
      <c r="L1621" s="3">
        <v>3</v>
      </c>
      <c r="M1621" s="5">
        <v>0.08</v>
      </c>
      <c r="N1621" s="3" t="s">
        <v>117</v>
      </c>
    </row>
    <row r="1622" spans="1:14" x14ac:dyDescent="0.25">
      <c r="A1622" s="3" t="s">
        <v>1725</v>
      </c>
      <c r="B1622" s="3">
        <v>70</v>
      </c>
      <c r="C1622" s="3" t="s">
        <v>83</v>
      </c>
      <c r="D1622" s="3" t="s">
        <v>23</v>
      </c>
      <c r="E1622" s="5">
        <v>18.73</v>
      </c>
      <c r="F1622" s="3">
        <v>41</v>
      </c>
      <c r="G1622" s="3" t="s">
        <v>94</v>
      </c>
      <c r="H1622" s="3" t="s">
        <v>111</v>
      </c>
      <c r="I1622" s="5">
        <v>17.989999999999998</v>
      </c>
      <c r="J1622" s="3">
        <v>1</v>
      </c>
      <c r="K1622" s="3" t="s">
        <v>95</v>
      </c>
      <c r="L1622" s="3">
        <v>4</v>
      </c>
      <c r="M1622" s="5">
        <v>0.45</v>
      </c>
      <c r="N1622" s="3" t="s">
        <v>104</v>
      </c>
    </row>
    <row r="1623" spans="1:14" x14ac:dyDescent="0.25">
      <c r="A1623" s="3" t="s">
        <v>1726</v>
      </c>
      <c r="B1623" s="3">
        <v>35</v>
      </c>
      <c r="C1623" s="3" t="s">
        <v>106</v>
      </c>
      <c r="D1623" s="3" t="s">
        <v>23</v>
      </c>
      <c r="E1623" s="5">
        <v>16.78</v>
      </c>
      <c r="F1623" s="3">
        <v>15</v>
      </c>
      <c r="G1623" s="3" t="s">
        <v>98</v>
      </c>
      <c r="H1623" s="3" t="s">
        <v>111</v>
      </c>
      <c r="I1623" s="5">
        <v>17.989999999999998</v>
      </c>
      <c r="J1623" s="3">
        <v>0</v>
      </c>
      <c r="K1623" s="3" t="s">
        <v>108</v>
      </c>
      <c r="L1623" s="3">
        <v>2</v>
      </c>
      <c r="M1623" s="5">
        <v>1.05</v>
      </c>
      <c r="N1623" s="3" t="s">
        <v>117</v>
      </c>
    </row>
    <row r="1624" spans="1:14" x14ac:dyDescent="0.25">
      <c r="A1624" s="3" t="s">
        <v>1727</v>
      </c>
      <c r="B1624" s="3">
        <v>37</v>
      </c>
      <c r="C1624" s="3" t="s">
        <v>83</v>
      </c>
      <c r="D1624" s="3" t="s">
        <v>19</v>
      </c>
      <c r="E1624" s="5">
        <v>24.82</v>
      </c>
      <c r="F1624" s="3">
        <v>46</v>
      </c>
      <c r="G1624" s="3" t="s">
        <v>135</v>
      </c>
      <c r="H1624" s="3" t="s">
        <v>85</v>
      </c>
      <c r="I1624" s="5">
        <v>8.99</v>
      </c>
      <c r="J1624" s="3">
        <v>0</v>
      </c>
      <c r="K1624" s="3" t="s">
        <v>95</v>
      </c>
      <c r="L1624" s="3">
        <v>2</v>
      </c>
      <c r="M1624" s="5">
        <v>0.53</v>
      </c>
      <c r="N1624" s="3" t="s">
        <v>104</v>
      </c>
    </row>
    <row r="1625" spans="1:14" x14ac:dyDescent="0.25">
      <c r="A1625" s="3" t="s">
        <v>1728</v>
      </c>
      <c r="B1625" s="3">
        <v>54</v>
      </c>
      <c r="C1625" s="3" t="s">
        <v>93</v>
      </c>
      <c r="D1625" s="3" t="s">
        <v>23</v>
      </c>
      <c r="E1625" s="5">
        <v>11.6</v>
      </c>
      <c r="F1625" s="3">
        <v>33</v>
      </c>
      <c r="G1625" s="3" t="s">
        <v>84</v>
      </c>
      <c r="H1625" s="3" t="s">
        <v>85</v>
      </c>
      <c r="I1625" s="5">
        <v>17.989999999999998</v>
      </c>
      <c r="J1625" s="3">
        <v>1</v>
      </c>
      <c r="K1625" s="3" t="s">
        <v>86</v>
      </c>
      <c r="L1625" s="3">
        <v>4</v>
      </c>
      <c r="M1625" s="5">
        <v>0.34</v>
      </c>
      <c r="N1625" s="3" t="s">
        <v>99</v>
      </c>
    </row>
    <row r="1626" spans="1:14" x14ac:dyDescent="0.25">
      <c r="A1626" s="3" t="s">
        <v>1729</v>
      </c>
      <c r="B1626" s="3">
        <v>61</v>
      </c>
      <c r="C1626" s="3" t="s">
        <v>106</v>
      </c>
      <c r="D1626" s="3" t="s">
        <v>19</v>
      </c>
      <c r="E1626" s="5">
        <v>16.100000000000001</v>
      </c>
      <c r="F1626" s="3">
        <v>0</v>
      </c>
      <c r="G1626" s="3" t="s">
        <v>98</v>
      </c>
      <c r="H1626" s="3" t="s">
        <v>85</v>
      </c>
      <c r="I1626" s="5">
        <v>8.99</v>
      </c>
      <c r="J1626" s="3">
        <v>0</v>
      </c>
      <c r="K1626" s="3" t="s">
        <v>102</v>
      </c>
      <c r="L1626" s="3">
        <v>1</v>
      </c>
      <c r="M1626" s="5">
        <v>16.100000000000001</v>
      </c>
      <c r="N1626" s="3" t="s">
        <v>87</v>
      </c>
    </row>
    <row r="1627" spans="1:14" x14ac:dyDescent="0.25">
      <c r="A1627" s="3" t="s">
        <v>1730</v>
      </c>
      <c r="B1627" s="3">
        <v>20</v>
      </c>
      <c r="C1627" s="3" t="s">
        <v>93</v>
      </c>
      <c r="D1627" s="3" t="s">
        <v>19</v>
      </c>
      <c r="E1627" s="5">
        <v>12.66</v>
      </c>
      <c r="F1627" s="3">
        <v>8</v>
      </c>
      <c r="G1627" s="3" t="s">
        <v>84</v>
      </c>
      <c r="H1627" s="3" t="s">
        <v>85</v>
      </c>
      <c r="I1627" s="5">
        <v>8.99</v>
      </c>
      <c r="J1627" s="3">
        <v>0</v>
      </c>
      <c r="K1627" s="3" t="s">
        <v>108</v>
      </c>
      <c r="L1627" s="3">
        <v>5</v>
      </c>
      <c r="M1627" s="5">
        <v>1.41</v>
      </c>
      <c r="N1627" s="3" t="s">
        <v>112</v>
      </c>
    </row>
    <row r="1628" spans="1:14" x14ac:dyDescent="0.25">
      <c r="A1628" s="3" t="s">
        <v>1731</v>
      </c>
      <c r="B1628" s="3">
        <v>19</v>
      </c>
      <c r="C1628" s="3" t="s">
        <v>106</v>
      </c>
      <c r="D1628" s="3" t="s">
        <v>19</v>
      </c>
      <c r="E1628" s="5">
        <v>4.03</v>
      </c>
      <c r="F1628" s="3">
        <v>20</v>
      </c>
      <c r="G1628" s="3" t="s">
        <v>114</v>
      </c>
      <c r="H1628" s="3" t="s">
        <v>111</v>
      </c>
      <c r="I1628" s="5">
        <v>8.99</v>
      </c>
      <c r="J1628" s="3">
        <v>1</v>
      </c>
      <c r="K1628" s="3" t="s">
        <v>86</v>
      </c>
      <c r="L1628" s="3">
        <v>5</v>
      </c>
      <c r="M1628" s="5">
        <v>0.19</v>
      </c>
      <c r="N1628" s="3" t="s">
        <v>96</v>
      </c>
    </row>
    <row r="1629" spans="1:14" x14ac:dyDescent="0.25">
      <c r="A1629" s="3" t="s">
        <v>1732</v>
      </c>
      <c r="B1629" s="3">
        <v>18</v>
      </c>
      <c r="C1629" s="3" t="s">
        <v>93</v>
      </c>
      <c r="D1629" s="3" t="s">
        <v>21</v>
      </c>
      <c r="E1629" s="5">
        <v>5.81</v>
      </c>
      <c r="F1629" s="3">
        <v>49</v>
      </c>
      <c r="G1629" s="3" t="s">
        <v>89</v>
      </c>
      <c r="H1629" s="3" t="s">
        <v>111</v>
      </c>
      <c r="I1629" s="5">
        <v>13.99</v>
      </c>
      <c r="J1629" s="3">
        <v>1</v>
      </c>
      <c r="K1629" s="3" t="s">
        <v>108</v>
      </c>
      <c r="L1629" s="3">
        <v>2</v>
      </c>
      <c r="M1629" s="5">
        <v>0.12</v>
      </c>
      <c r="N1629" s="3" t="s">
        <v>91</v>
      </c>
    </row>
    <row r="1630" spans="1:14" x14ac:dyDescent="0.25">
      <c r="A1630" s="3" t="s">
        <v>1733</v>
      </c>
      <c r="B1630" s="3">
        <v>47</v>
      </c>
      <c r="C1630" s="3" t="s">
        <v>83</v>
      </c>
      <c r="D1630" s="3" t="s">
        <v>21</v>
      </c>
      <c r="E1630" s="5">
        <v>3.5</v>
      </c>
      <c r="F1630" s="3">
        <v>32</v>
      </c>
      <c r="G1630" s="3" t="s">
        <v>89</v>
      </c>
      <c r="H1630" s="3" t="s">
        <v>122</v>
      </c>
      <c r="I1630" s="5">
        <v>13.99</v>
      </c>
      <c r="J1630" s="3">
        <v>1</v>
      </c>
      <c r="K1630" s="3" t="s">
        <v>95</v>
      </c>
      <c r="L1630" s="3">
        <v>1</v>
      </c>
      <c r="M1630" s="5">
        <v>0.11</v>
      </c>
      <c r="N1630" s="3" t="s">
        <v>91</v>
      </c>
    </row>
    <row r="1631" spans="1:14" x14ac:dyDescent="0.25">
      <c r="A1631" s="3" t="s">
        <v>1734</v>
      </c>
      <c r="B1631" s="3">
        <v>37</v>
      </c>
      <c r="C1631" s="3" t="s">
        <v>93</v>
      </c>
      <c r="D1631" s="3" t="s">
        <v>23</v>
      </c>
      <c r="E1631" s="5">
        <v>0.83</v>
      </c>
      <c r="F1631" s="3">
        <v>45</v>
      </c>
      <c r="G1631" s="3" t="s">
        <v>89</v>
      </c>
      <c r="H1631" s="3" t="s">
        <v>85</v>
      </c>
      <c r="I1631" s="5">
        <v>17.989999999999998</v>
      </c>
      <c r="J1631" s="3">
        <v>1</v>
      </c>
      <c r="K1631" s="3" t="s">
        <v>102</v>
      </c>
      <c r="L1631" s="3">
        <v>4</v>
      </c>
      <c r="M1631" s="5">
        <v>0.02</v>
      </c>
      <c r="N1631" s="3" t="s">
        <v>117</v>
      </c>
    </row>
    <row r="1632" spans="1:14" x14ac:dyDescent="0.25">
      <c r="A1632" s="3" t="s">
        <v>1735</v>
      </c>
      <c r="B1632" s="3">
        <v>65</v>
      </c>
      <c r="C1632" s="3" t="s">
        <v>106</v>
      </c>
      <c r="D1632" s="3" t="s">
        <v>21</v>
      </c>
      <c r="E1632" s="5">
        <v>5.46</v>
      </c>
      <c r="F1632" s="3">
        <v>55</v>
      </c>
      <c r="G1632" s="3" t="s">
        <v>114</v>
      </c>
      <c r="H1632" s="3" t="s">
        <v>122</v>
      </c>
      <c r="I1632" s="5">
        <v>13.99</v>
      </c>
      <c r="J1632" s="3">
        <v>1</v>
      </c>
      <c r="K1632" s="3" t="s">
        <v>108</v>
      </c>
      <c r="L1632" s="3">
        <v>2</v>
      </c>
      <c r="M1632" s="5">
        <v>0.1</v>
      </c>
      <c r="N1632" s="3" t="s">
        <v>91</v>
      </c>
    </row>
    <row r="1633" spans="1:14" x14ac:dyDescent="0.25">
      <c r="A1633" s="3" t="s">
        <v>1736</v>
      </c>
      <c r="B1633" s="3">
        <v>26</v>
      </c>
      <c r="C1633" s="3" t="s">
        <v>83</v>
      </c>
      <c r="D1633" s="3" t="s">
        <v>23</v>
      </c>
      <c r="E1633" s="5">
        <v>19.48</v>
      </c>
      <c r="F1633" s="3">
        <v>16</v>
      </c>
      <c r="G1633" s="3" t="s">
        <v>114</v>
      </c>
      <c r="H1633" s="3" t="s">
        <v>120</v>
      </c>
      <c r="I1633" s="5">
        <v>17.989999999999998</v>
      </c>
      <c r="J1633" s="3">
        <v>0</v>
      </c>
      <c r="K1633" s="3" t="s">
        <v>95</v>
      </c>
      <c r="L1633" s="3">
        <v>5</v>
      </c>
      <c r="M1633" s="5">
        <v>1.1499999999999999</v>
      </c>
      <c r="N1633" s="3" t="s">
        <v>104</v>
      </c>
    </row>
    <row r="1634" spans="1:14" x14ac:dyDescent="0.25">
      <c r="A1634" s="3" t="s">
        <v>1737</v>
      </c>
      <c r="B1634" s="3">
        <v>38</v>
      </c>
      <c r="C1634" s="3" t="s">
        <v>83</v>
      </c>
      <c r="D1634" s="3" t="s">
        <v>19</v>
      </c>
      <c r="E1634" s="5">
        <v>8.81</v>
      </c>
      <c r="F1634" s="3">
        <v>17</v>
      </c>
      <c r="G1634" s="3" t="s">
        <v>84</v>
      </c>
      <c r="H1634" s="3" t="s">
        <v>90</v>
      </c>
      <c r="I1634" s="5">
        <v>8.99</v>
      </c>
      <c r="J1634" s="3">
        <v>0</v>
      </c>
      <c r="K1634" s="3" t="s">
        <v>102</v>
      </c>
      <c r="L1634" s="3">
        <v>4</v>
      </c>
      <c r="M1634" s="5">
        <v>0.49</v>
      </c>
      <c r="N1634" s="3" t="s">
        <v>104</v>
      </c>
    </row>
    <row r="1635" spans="1:14" x14ac:dyDescent="0.25">
      <c r="A1635" s="3" t="s">
        <v>1738</v>
      </c>
      <c r="B1635" s="3">
        <v>67</v>
      </c>
      <c r="C1635" s="3" t="s">
        <v>93</v>
      </c>
      <c r="D1635" s="3" t="s">
        <v>23</v>
      </c>
      <c r="E1635" s="5">
        <v>4.2</v>
      </c>
      <c r="F1635" s="3">
        <v>3</v>
      </c>
      <c r="G1635" s="3" t="s">
        <v>114</v>
      </c>
      <c r="H1635" s="3" t="s">
        <v>120</v>
      </c>
      <c r="I1635" s="5">
        <v>17.989999999999998</v>
      </c>
      <c r="J1635" s="3">
        <v>0</v>
      </c>
      <c r="K1635" s="3" t="s">
        <v>95</v>
      </c>
      <c r="L1635" s="3">
        <v>5</v>
      </c>
      <c r="M1635" s="5">
        <v>1.05</v>
      </c>
      <c r="N1635" s="3" t="s">
        <v>87</v>
      </c>
    </row>
    <row r="1636" spans="1:14" x14ac:dyDescent="0.25">
      <c r="A1636" s="3" t="s">
        <v>1739</v>
      </c>
      <c r="B1636" s="3">
        <v>20</v>
      </c>
      <c r="C1636" s="3" t="s">
        <v>83</v>
      </c>
      <c r="D1636" s="3" t="s">
        <v>21</v>
      </c>
      <c r="E1636" s="5">
        <v>11.97</v>
      </c>
      <c r="F1636" s="3">
        <v>2</v>
      </c>
      <c r="G1636" s="3" t="s">
        <v>84</v>
      </c>
      <c r="H1636" s="3" t="s">
        <v>90</v>
      </c>
      <c r="I1636" s="5">
        <v>13.99</v>
      </c>
      <c r="J1636" s="3">
        <v>0</v>
      </c>
      <c r="K1636" s="3" t="s">
        <v>95</v>
      </c>
      <c r="L1636" s="3">
        <v>5</v>
      </c>
      <c r="M1636" s="5">
        <v>3.99</v>
      </c>
      <c r="N1636" s="3" t="s">
        <v>112</v>
      </c>
    </row>
    <row r="1637" spans="1:14" x14ac:dyDescent="0.25">
      <c r="A1637" s="3" t="s">
        <v>1740</v>
      </c>
      <c r="B1637" s="3">
        <v>38</v>
      </c>
      <c r="C1637" s="3" t="s">
        <v>93</v>
      </c>
      <c r="D1637" s="3" t="s">
        <v>21</v>
      </c>
      <c r="E1637" s="5">
        <v>4.0599999999999996</v>
      </c>
      <c r="F1637" s="3">
        <v>26</v>
      </c>
      <c r="G1637" s="3" t="s">
        <v>114</v>
      </c>
      <c r="H1637" s="3" t="s">
        <v>120</v>
      </c>
      <c r="I1637" s="5">
        <v>13.99</v>
      </c>
      <c r="J1637" s="3">
        <v>1</v>
      </c>
      <c r="K1637" s="3" t="s">
        <v>95</v>
      </c>
      <c r="L1637" s="3">
        <v>5</v>
      </c>
      <c r="M1637" s="5">
        <v>0.15</v>
      </c>
      <c r="N1637" s="3" t="s">
        <v>112</v>
      </c>
    </row>
    <row r="1638" spans="1:14" x14ac:dyDescent="0.25">
      <c r="A1638" s="3" t="s">
        <v>1741</v>
      </c>
      <c r="B1638" s="3">
        <v>59</v>
      </c>
      <c r="C1638" s="3" t="s">
        <v>83</v>
      </c>
      <c r="D1638" s="3" t="s">
        <v>19</v>
      </c>
      <c r="E1638" s="5">
        <v>7.97</v>
      </c>
      <c r="F1638" s="3">
        <v>11</v>
      </c>
      <c r="G1638" s="3" t="s">
        <v>94</v>
      </c>
      <c r="H1638" s="3" t="s">
        <v>85</v>
      </c>
      <c r="I1638" s="5">
        <v>8.99</v>
      </c>
      <c r="J1638" s="3">
        <v>0</v>
      </c>
      <c r="K1638" s="3" t="s">
        <v>95</v>
      </c>
      <c r="L1638" s="3">
        <v>1</v>
      </c>
      <c r="M1638" s="5">
        <v>0.66</v>
      </c>
      <c r="N1638" s="3" t="s">
        <v>87</v>
      </c>
    </row>
    <row r="1639" spans="1:14" x14ac:dyDescent="0.25">
      <c r="A1639" s="3" t="s">
        <v>1742</v>
      </c>
      <c r="B1639" s="3">
        <v>37</v>
      </c>
      <c r="C1639" s="3" t="s">
        <v>106</v>
      </c>
      <c r="D1639" s="3" t="s">
        <v>23</v>
      </c>
      <c r="E1639" s="5">
        <v>8.02</v>
      </c>
      <c r="F1639" s="3">
        <v>53</v>
      </c>
      <c r="G1639" s="3" t="s">
        <v>135</v>
      </c>
      <c r="H1639" s="3" t="s">
        <v>122</v>
      </c>
      <c r="I1639" s="5">
        <v>17.989999999999998</v>
      </c>
      <c r="J1639" s="3">
        <v>1</v>
      </c>
      <c r="K1639" s="3" t="s">
        <v>86</v>
      </c>
      <c r="L1639" s="3">
        <v>4</v>
      </c>
      <c r="M1639" s="5">
        <v>0.15</v>
      </c>
      <c r="N1639" s="3" t="s">
        <v>112</v>
      </c>
    </row>
    <row r="1640" spans="1:14" x14ac:dyDescent="0.25">
      <c r="A1640" s="3" t="s">
        <v>1743</v>
      </c>
      <c r="B1640" s="3">
        <v>54</v>
      </c>
      <c r="C1640" s="3" t="s">
        <v>83</v>
      </c>
      <c r="D1640" s="3" t="s">
        <v>21</v>
      </c>
      <c r="E1640" s="5">
        <v>2.79</v>
      </c>
      <c r="F1640" s="3">
        <v>1</v>
      </c>
      <c r="G1640" s="3" t="s">
        <v>114</v>
      </c>
      <c r="H1640" s="3" t="s">
        <v>85</v>
      </c>
      <c r="I1640" s="5">
        <v>13.99</v>
      </c>
      <c r="J1640" s="3">
        <v>0</v>
      </c>
      <c r="K1640" s="3" t="s">
        <v>126</v>
      </c>
      <c r="L1640" s="3">
        <v>1</v>
      </c>
      <c r="M1640" s="5">
        <v>1.4</v>
      </c>
      <c r="N1640" s="3" t="s">
        <v>87</v>
      </c>
    </row>
    <row r="1641" spans="1:14" x14ac:dyDescent="0.25">
      <c r="A1641" s="3" t="s">
        <v>1744</v>
      </c>
      <c r="B1641" s="3">
        <v>24</v>
      </c>
      <c r="C1641" s="3" t="s">
        <v>93</v>
      </c>
      <c r="D1641" s="3" t="s">
        <v>21</v>
      </c>
      <c r="E1641" s="5">
        <v>11.33</v>
      </c>
      <c r="F1641" s="3">
        <v>47</v>
      </c>
      <c r="G1641" s="3" t="s">
        <v>135</v>
      </c>
      <c r="H1641" s="3" t="s">
        <v>90</v>
      </c>
      <c r="I1641" s="5">
        <v>13.99</v>
      </c>
      <c r="J1641" s="3">
        <v>1</v>
      </c>
      <c r="K1641" s="3" t="s">
        <v>126</v>
      </c>
      <c r="L1641" s="3">
        <v>3</v>
      </c>
      <c r="M1641" s="5">
        <v>0.24</v>
      </c>
      <c r="N1641" s="3" t="s">
        <v>112</v>
      </c>
    </row>
    <row r="1642" spans="1:14" x14ac:dyDescent="0.25">
      <c r="A1642" s="3" t="s">
        <v>1745</v>
      </c>
      <c r="B1642" s="3">
        <v>69</v>
      </c>
      <c r="C1642" s="3" t="s">
        <v>106</v>
      </c>
      <c r="D1642" s="3" t="s">
        <v>23</v>
      </c>
      <c r="E1642" s="5">
        <v>20.29</v>
      </c>
      <c r="F1642" s="3">
        <v>37</v>
      </c>
      <c r="G1642" s="3" t="s">
        <v>135</v>
      </c>
      <c r="H1642" s="3" t="s">
        <v>85</v>
      </c>
      <c r="I1642" s="5">
        <v>17.989999999999998</v>
      </c>
      <c r="J1642" s="3">
        <v>0</v>
      </c>
      <c r="K1642" s="3" t="s">
        <v>102</v>
      </c>
      <c r="L1642" s="3">
        <v>5</v>
      </c>
      <c r="M1642" s="5">
        <v>0.53</v>
      </c>
      <c r="N1642" s="3" t="s">
        <v>99</v>
      </c>
    </row>
    <row r="1643" spans="1:14" x14ac:dyDescent="0.25">
      <c r="A1643" s="3" t="s">
        <v>1746</v>
      </c>
      <c r="B1643" s="3">
        <v>24</v>
      </c>
      <c r="C1643" s="3" t="s">
        <v>93</v>
      </c>
      <c r="D1643" s="3" t="s">
        <v>19</v>
      </c>
      <c r="E1643" s="5">
        <v>9.1300000000000008</v>
      </c>
      <c r="F1643" s="3">
        <v>10</v>
      </c>
      <c r="G1643" s="3" t="s">
        <v>94</v>
      </c>
      <c r="H1643" s="3" t="s">
        <v>111</v>
      </c>
      <c r="I1643" s="5">
        <v>8.99</v>
      </c>
      <c r="J1643" s="3">
        <v>0</v>
      </c>
      <c r="K1643" s="3" t="s">
        <v>102</v>
      </c>
      <c r="L1643" s="3">
        <v>4</v>
      </c>
      <c r="M1643" s="5">
        <v>0.83</v>
      </c>
      <c r="N1643" s="3" t="s">
        <v>117</v>
      </c>
    </row>
    <row r="1644" spans="1:14" x14ac:dyDescent="0.25">
      <c r="A1644" s="3" t="s">
        <v>1747</v>
      </c>
      <c r="B1644" s="3">
        <v>58</v>
      </c>
      <c r="C1644" s="3" t="s">
        <v>83</v>
      </c>
      <c r="D1644" s="3" t="s">
        <v>21</v>
      </c>
      <c r="E1644" s="5">
        <v>13.23</v>
      </c>
      <c r="F1644" s="3">
        <v>18</v>
      </c>
      <c r="G1644" s="3" t="s">
        <v>94</v>
      </c>
      <c r="H1644" s="3" t="s">
        <v>111</v>
      </c>
      <c r="I1644" s="5">
        <v>13.99</v>
      </c>
      <c r="J1644" s="3">
        <v>0</v>
      </c>
      <c r="K1644" s="3" t="s">
        <v>102</v>
      </c>
      <c r="L1644" s="3">
        <v>5</v>
      </c>
      <c r="M1644" s="5">
        <v>0.7</v>
      </c>
      <c r="N1644" s="3" t="s">
        <v>112</v>
      </c>
    </row>
    <row r="1645" spans="1:14" x14ac:dyDescent="0.25">
      <c r="A1645" s="3" t="s">
        <v>1748</v>
      </c>
      <c r="B1645" s="3">
        <v>44</v>
      </c>
      <c r="C1645" s="3" t="s">
        <v>106</v>
      </c>
      <c r="D1645" s="3" t="s">
        <v>23</v>
      </c>
      <c r="E1645" s="5">
        <v>13.56</v>
      </c>
      <c r="F1645" s="3">
        <v>14</v>
      </c>
      <c r="G1645" s="3" t="s">
        <v>94</v>
      </c>
      <c r="H1645" s="3" t="s">
        <v>120</v>
      </c>
      <c r="I1645" s="5">
        <v>17.989999999999998</v>
      </c>
      <c r="J1645" s="3">
        <v>0</v>
      </c>
      <c r="K1645" s="3" t="s">
        <v>102</v>
      </c>
      <c r="L1645" s="3">
        <v>1</v>
      </c>
      <c r="M1645" s="5">
        <v>0.9</v>
      </c>
      <c r="N1645" s="3" t="s">
        <v>117</v>
      </c>
    </row>
    <row r="1646" spans="1:14" x14ac:dyDescent="0.25">
      <c r="A1646" s="3" t="s">
        <v>1749</v>
      </c>
      <c r="B1646" s="3">
        <v>50</v>
      </c>
      <c r="C1646" s="3" t="s">
        <v>106</v>
      </c>
      <c r="D1646" s="3" t="s">
        <v>21</v>
      </c>
      <c r="E1646" s="5">
        <v>30.53</v>
      </c>
      <c r="F1646" s="3">
        <v>31</v>
      </c>
      <c r="G1646" s="3" t="s">
        <v>135</v>
      </c>
      <c r="H1646" s="3" t="s">
        <v>120</v>
      </c>
      <c r="I1646" s="5">
        <v>13.99</v>
      </c>
      <c r="J1646" s="3">
        <v>0</v>
      </c>
      <c r="K1646" s="3" t="s">
        <v>86</v>
      </c>
      <c r="L1646" s="3">
        <v>5</v>
      </c>
      <c r="M1646" s="5">
        <v>0.95</v>
      </c>
      <c r="N1646" s="3" t="s">
        <v>87</v>
      </c>
    </row>
    <row r="1647" spans="1:14" x14ac:dyDescent="0.25">
      <c r="A1647" s="3" t="s">
        <v>1750</v>
      </c>
      <c r="B1647" s="3">
        <v>66</v>
      </c>
      <c r="C1647" s="3" t="s">
        <v>83</v>
      </c>
      <c r="D1647" s="3" t="s">
        <v>23</v>
      </c>
      <c r="E1647" s="5">
        <v>14.15</v>
      </c>
      <c r="F1647" s="3">
        <v>14</v>
      </c>
      <c r="G1647" s="3" t="s">
        <v>114</v>
      </c>
      <c r="H1647" s="3" t="s">
        <v>90</v>
      </c>
      <c r="I1647" s="5">
        <v>17.989999999999998</v>
      </c>
      <c r="J1647" s="3">
        <v>0</v>
      </c>
      <c r="K1647" s="3" t="s">
        <v>108</v>
      </c>
      <c r="L1647" s="3">
        <v>1</v>
      </c>
      <c r="M1647" s="5">
        <v>0.94</v>
      </c>
      <c r="N1647" s="3" t="s">
        <v>87</v>
      </c>
    </row>
    <row r="1648" spans="1:14" x14ac:dyDescent="0.25">
      <c r="A1648" s="3" t="s">
        <v>1751</v>
      </c>
      <c r="B1648" s="3">
        <v>40</v>
      </c>
      <c r="C1648" s="3" t="s">
        <v>83</v>
      </c>
      <c r="D1648" s="3" t="s">
        <v>19</v>
      </c>
      <c r="E1648" s="5">
        <v>24.02</v>
      </c>
      <c r="F1648" s="3">
        <v>23</v>
      </c>
      <c r="G1648" s="3" t="s">
        <v>94</v>
      </c>
      <c r="H1648" s="3" t="s">
        <v>111</v>
      </c>
      <c r="I1648" s="5">
        <v>8.99</v>
      </c>
      <c r="J1648" s="3">
        <v>0</v>
      </c>
      <c r="K1648" s="3" t="s">
        <v>108</v>
      </c>
      <c r="L1648" s="3">
        <v>5</v>
      </c>
      <c r="M1648" s="5">
        <v>1</v>
      </c>
      <c r="N1648" s="3" t="s">
        <v>117</v>
      </c>
    </row>
    <row r="1649" spans="1:14" x14ac:dyDescent="0.25">
      <c r="A1649" s="3" t="s">
        <v>1752</v>
      </c>
      <c r="B1649" s="3">
        <v>25</v>
      </c>
      <c r="C1649" s="3" t="s">
        <v>106</v>
      </c>
      <c r="D1649" s="3" t="s">
        <v>21</v>
      </c>
      <c r="E1649" s="5">
        <v>7.35</v>
      </c>
      <c r="F1649" s="3">
        <v>41</v>
      </c>
      <c r="G1649" s="3" t="s">
        <v>94</v>
      </c>
      <c r="H1649" s="3" t="s">
        <v>85</v>
      </c>
      <c r="I1649" s="5">
        <v>13.99</v>
      </c>
      <c r="J1649" s="3">
        <v>1</v>
      </c>
      <c r="K1649" s="3" t="s">
        <v>126</v>
      </c>
      <c r="L1649" s="3">
        <v>1</v>
      </c>
      <c r="M1649" s="5">
        <v>0.17</v>
      </c>
      <c r="N1649" s="3" t="s">
        <v>117</v>
      </c>
    </row>
    <row r="1650" spans="1:14" x14ac:dyDescent="0.25">
      <c r="A1650" s="3" t="s">
        <v>1753</v>
      </c>
      <c r="B1650" s="3">
        <v>31</v>
      </c>
      <c r="C1650" s="3" t="s">
        <v>93</v>
      </c>
      <c r="D1650" s="3" t="s">
        <v>19</v>
      </c>
      <c r="E1650" s="5">
        <v>3.89</v>
      </c>
      <c r="F1650" s="3">
        <v>0</v>
      </c>
      <c r="G1650" s="3" t="s">
        <v>98</v>
      </c>
      <c r="H1650" s="3" t="s">
        <v>111</v>
      </c>
      <c r="I1650" s="5">
        <v>8.99</v>
      </c>
      <c r="J1650" s="3">
        <v>0</v>
      </c>
      <c r="K1650" s="3" t="s">
        <v>126</v>
      </c>
      <c r="L1650" s="3">
        <v>3</v>
      </c>
      <c r="M1650" s="5">
        <v>3.89</v>
      </c>
      <c r="N1650" s="3" t="s">
        <v>104</v>
      </c>
    </row>
    <row r="1651" spans="1:14" x14ac:dyDescent="0.25">
      <c r="A1651" s="3" t="s">
        <v>1754</v>
      </c>
      <c r="B1651" s="3">
        <v>61</v>
      </c>
      <c r="C1651" s="3" t="s">
        <v>106</v>
      </c>
      <c r="D1651" s="3" t="s">
        <v>21</v>
      </c>
      <c r="E1651" s="5">
        <v>4.1399999999999997</v>
      </c>
      <c r="F1651" s="3">
        <v>30</v>
      </c>
      <c r="G1651" s="3" t="s">
        <v>94</v>
      </c>
      <c r="H1651" s="3" t="s">
        <v>111</v>
      </c>
      <c r="I1651" s="5">
        <v>13.99</v>
      </c>
      <c r="J1651" s="3">
        <v>1</v>
      </c>
      <c r="K1651" s="3" t="s">
        <v>126</v>
      </c>
      <c r="L1651" s="3">
        <v>2</v>
      </c>
      <c r="M1651" s="5">
        <v>0.13</v>
      </c>
      <c r="N1651" s="3" t="s">
        <v>96</v>
      </c>
    </row>
    <row r="1652" spans="1:14" x14ac:dyDescent="0.25">
      <c r="A1652" s="3" t="s">
        <v>1755</v>
      </c>
      <c r="B1652" s="3">
        <v>36</v>
      </c>
      <c r="C1652" s="3" t="s">
        <v>106</v>
      </c>
      <c r="D1652" s="3" t="s">
        <v>19</v>
      </c>
      <c r="E1652" s="5">
        <v>6.54</v>
      </c>
      <c r="F1652" s="3">
        <v>28</v>
      </c>
      <c r="G1652" s="3" t="s">
        <v>98</v>
      </c>
      <c r="H1652" s="3" t="s">
        <v>111</v>
      </c>
      <c r="I1652" s="5">
        <v>8.99</v>
      </c>
      <c r="J1652" s="3">
        <v>0</v>
      </c>
      <c r="K1652" s="3" t="s">
        <v>102</v>
      </c>
      <c r="L1652" s="3">
        <v>5</v>
      </c>
      <c r="M1652" s="5">
        <v>0.23</v>
      </c>
      <c r="N1652" s="3" t="s">
        <v>87</v>
      </c>
    </row>
    <row r="1653" spans="1:14" x14ac:dyDescent="0.25">
      <c r="A1653" s="3" t="s">
        <v>1756</v>
      </c>
      <c r="B1653" s="3">
        <v>60</v>
      </c>
      <c r="C1653" s="3" t="s">
        <v>106</v>
      </c>
      <c r="D1653" s="3" t="s">
        <v>21</v>
      </c>
      <c r="E1653" s="5">
        <v>6.23</v>
      </c>
      <c r="F1653" s="3">
        <v>19</v>
      </c>
      <c r="G1653" s="3" t="s">
        <v>114</v>
      </c>
      <c r="H1653" s="3" t="s">
        <v>120</v>
      </c>
      <c r="I1653" s="5">
        <v>13.99</v>
      </c>
      <c r="J1653" s="3">
        <v>0</v>
      </c>
      <c r="K1653" s="3" t="s">
        <v>108</v>
      </c>
      <c r="L1653" s="3">
        <v>5</v>
      </c>
      <c r="M1653" s="5">
        <v>0.31</v>
      </c>
      <c r="N1653" s="3" t="s">
        <v>117</v>
      </c>
    </row>
    <row r="1654" spans="1:14" x14ac:dyDescent="0.25">
      <c r="A1654" s="3" t="s">
        <v>1757</v>
      </c>
      <c r="B1654" s="3">
        <v>54</v>
      </c>
      <c r="C1654" s="3" t="s">
        <v>106</v>
      </c>
      <c r="D1654" s="3" t="s">
        <v>23</v>
      </c>
      <c r="E1654" s="5">
        <v>6.26</v>
      </c>
      <c r="F1654" s="3">
        <v>51</v>
      </c>
      <c r="G1654" s="3" t="s">
        <v>114</v>
      </c>
      <c r="H1654" s="3" t="s">
        <v>120</v>
      </c>
      <c r="I1654" s="5">
        <v>17.989999999999998</v>
      </c>
      <c r="J1654" s="3">
        <v>1</v>
      </c>
      <c r="K1654" s="3" t="s">
        <v>86</v>
      </c>
      <c r="L1654" s="3">
        <v>3</v>
      </c>
      <c r="M1654" s="5">
        <v>0.12</v>
      </c>
      <c r="N1654" s="3" t="s">
        <v>99</v>
      </c>
    </row>
    <row r="1655" spans="1:14" x14ac:dyDescent="0.25">
      <c r="A1655" s="3" t="s">
        <v>1758</v>
      </c>
      <c r="B1655" s="3">
        <v>57</v>
      </c>
      <c r="C1655" s="3" t="s">
        <v>106</v>
      </c>
      <c r="D1655" s="3" t="s">
        <v>23</v>
      </c>
      <c r="E1655" s="5">
        <v>7.79</v>
      </c>
      <c r="F1655" s="3">
        <v>46</v>
      </c>
      <c r="G1655" s="3" t="s">
        <v>89</v>
      </c>
      <c r="H1655" s="3" t="s">
        <v>85</v>
      </c>
      <c r="I1655" s="5">
        <v>17.989999999999998</v>
      </c>
      <c r="J1655" s="3">
        <v>1</v>
      </c>
      <c r="K1655" s="3" t="s">
        <v>95</v>
      </c>
      <c r="L1655" s="3">
        <v>5</v>
      </c>
      <c r="M1655" s="5">
        <v>0.17</v>
      </c>
      <c r="N1655" s="3" t="s">
        <v>117</v>
      </c>
    </row>
    <row r="1656" spans="1:14" x14ac:dyDescent="0.25">
      <c r="A1656" s="3" t="s">
        <v>1759</v>
      </c>
      <c r="B1656" s="3">
        <v>20</v>
      </c>
      <c r="C1656" s="3" t="s">
        <v>93</v>
      </c>
      <c r="D1656" s="3" t="s">
        <v>19</v>
      </c>
      <c r="E1656" s="5">
        <v>1</v>
      </c>
      <c r="F1656" s="3">
        <v>32</v>
      </c>
      <c r="G1656" s="3" t="s">
        <v>84</v>
      </c>
      <c r="H1656" s="3" t="s">
        <v>122</v>
      </c>
      <c r="I1656" s="5">
        <v>8.99</v>
      </c>
      <c r="J1656" s="3">
        <v>1</v>
      </c>
      <c r="K1656" s="3" t="s">
        <v>126</v>
      </c>
      <c r="L1656" s="3">
        <v>2</v>
      </c>
      <c r="M1656" s="5">
        <v>0.03</v>
      </c>
      <c r="N1656" s="3" t="s">
        <v>104</v>
      </c>
    </row>
    <row r="1657" spans="1:14" x14ac:dyDescent="0.25">
      <c r="A1657" s="3" t="s">
        <v>1760</v>
      </c>
      <c r="B1657" s="3">
        <v>18</v>
      </c>
      <c r="C1657" s="3" t="s">
        <v>93</v>
      </c>
      <c r="D1657" s="3" t="s">
        <v>21</v>
      </c>
      <c r="E1657" s="5">
        <v>9.2899999999999991</v>
      </c>
      <c r="F1657" s="3">
        <v>52</v>
      </c>
      <c r="G1657" s="3" t="s">
        <v>94</v>
      </c>
      <c r="H1657" s="3" t="s">
        <v>90</v>
      </c>
      <c r="I1657" s="5">
        <v>13.99</v>
      </c>
      <c r="J1657" s="3">
        <v>1</v>
      </c>
      <c r="K1657" s="3" t="s">
        <v>108</v>
      </c>
      <c r="L1657" s="3">
        <v>2</v>
      </c>
      <c r="M1657" s="5">
        <v>0.18</v>
      </c>
      <c r="N1657" s="3" t="s">
        <v>99</v>
      </c>
    </row>
    <row r="1658" spans="1:14" x14ac:dyDescent="0.25">
      <c r="A1658" s="3" t="s">
        <v>1761</v>
      </c>
      <c r="B1658" s="3">
        <v>57</v>
      </c>
      <c r="C1658" s="3" t="s">
        <v>106</v>
      </c>
      <c r="D1658" s="3" t="s">
        <v>19</v>
      </c>
      <c r="E1658" s="5">
        <v>3.31</v>
      </c>
      <c r="F1658" s="3">
        <v>57</v>
      </c>
      <c r="G1658" s="3" t="s">
        <v>89</v>
      </c>
      <c r="H1658" s="3" t="s">
        <v>90</v>
      </c>
      <c r="I1658" s="5">
        <v>8.99</v>
      </c>
      <c r="J1658" s="3">
        <v>1</v>
      </c>
      <c r="K1658" s="3" t="s">
        <v>86</v>
      </c>
      <c r="L1658" s="3">
        <v>2</v>
      </c>
      <c r="M1658" s="5">
        <v>0.06</v>
      </c>
      <c r="N1658" s="3" t="s">
        <v>96</v>
      </c>
    </row>
    <row r="1659" spans="1:14" x14ac:dyDescent="0.25">
      <c r="A1659" s="3" t="s">
        <v>1762</v>
      </c>
      <c r="B1659" s="3">
        <v>33</v>
      </c>
      <c r="C1659" s="3" t="s">
        <v>93</v>
      </c>
      <c r="D1659" s="3" t="s">
        <v>21</v>
      </c>
      <c r="E1659" s="5">
        <v>19.28</v>
      </c>
      <c r="F1659" s="3">
        <v>19</v>
      </c>
      <c r="G1659" s="3" t="s">
        <v>135</v>
      </c>
      <c r="H1659" s="3" t="s">
        <v>122</v>
      </c>
      <c r="I1659" s="5">
        <v>13.99</v>
      </c>
      <c r="J1659" s="3">
        <v>0</v>
      </c>
      <c r="K1659" s="3" t="s">
        <v>126</v>
      </c>
      <c r="L1659" s="3">
        <v>4</v>
      </c>
      <c r="M1659" s="5">
        <v>0.96</v>
      </c>
      <c r="N1659" s="3" t="s">
        <v>91</v>
      </c>
    </row>
    <row r="1660" spans="1:14" x14ac:dyDescent="0.25">
      <c r="A1660" s="3" t="s">
        <v>1763</v>
      </c>
      <c r="B1660" s="3">
        <v>68</v>
      </c>
      <c r="C1660" s="3" t="s">
        <v>93</v>
      </c>
      <c r="D1660" s="3" t="s">
        <v>23</v>
      </c>
      <c r="E1660" s="5">
        <v>23.8</v>
      </c>
      <c r="F1660" s="3">
        <v>4</v>
      </c>
      <c r="G1660" s="3" t="s">
        <v>98</v>
      </c>
      <c r="H1660" s="3" t="s">
        <v>122</v>
      </c>
      <c r="I1660" s="5">
        <v>17.989999999999998</v>
      </c>
      <c r="J1660" s="3">
        <v>0</v>
      </c>
      <c r="K1660" s="3" t="s">
        <v>95</v>
      </c>
      <c r="L1660" s="3">
        <v>2</v>
      </c>
      <c r="M1660" s="5">
        <v>4.76</v>
      </c>
      <c r="N1660" s="3" t="s">
        <v>91</v>
      </c>
    </row>
    <row r="1661" spans="1:14" x14ac:dyDescent="0.25">
      <c r="A1661" s="3" t="s">
        <v>1764</v>
      </c>
      <c r="B1661" s="3">
        <v>66</v>
      </c>
      <c r="C1661" s="3" t="s">
        <v>93</v>
      </c>
      <c r="D1661" s="3" t="s">
        <v>23</v>
      </c>
      <c r="E1661" s="5">
        <v>7.68</v>
      </c>
      <c r="F1661" s="3">
        <v>15</v>
      </c>
      <c r="G1661" s="3" t="s">
        <v>114</v>
      </c>
      <c r="H1661" s="3" t="s">
        <v>122</v>
      </c>
      <c r="I1661" s="5">
        <v>17.989999999999998</v>
      </c>
      <c r="J1661" s="3">
        <v>0</v>
      </c>
      <c r="K1661" s="3" t="s">
        <v>95</v>
      </c>
      <c r="L1661" s="3">
        <v>4</v>
      </c>
      <c r="M1661" s="5">
        <v>0.48</v>
      </c>
      <c r="N1661" s="3" t="s">
        <v>96</v>
      </c>
    </row>
    <row r="1662" spans="1:14" x14ac:dyDescent="0.25">
      <c r="A1662" s="3" t="s">
        <v>1765</v>
      </c>
      <c r="B1662" s="3">
        <v>30</v>
      </c>
      <c r="C1662" s="3" t="s">
        <v>106</v>
      </c>
      <c r="D1662" s="3" t="s">
        <v>19</v>
      </c>
      <c r="E1662" s="5">
        <v>6.54</v>
      </c>
      <c r="F1662" s="3">
        <v>20</v>
      </c>
      <c r="G1662" s="3" t="s">
        <v>135</v>
      </c>
      <c r="H1662" s="3" t="s">
        <v>122</v>
      </c>
      <c r="I1662" s="5">
        <v>8.99</v>
      </c>
      <c r="J1662" s="3">
        <v>1</v>
      </c>
      <c r="K1662" s="3" t="s">
        <v>102</v>
      </c>
      <c r="L1662" s="3">
        <v>1</v>
      </c>
      <c r="M1662" s="5">
        <v>0.31</v>
      </c>
      <c r="N1662" s="3" t="s">
        <v>96</v>
      </c>
    </row>
    <row r="1663" spans="1:14" x14ac:dyDescent="0.25">
      <c r="A1663" s="3" t="s">
        <v>1766</v>
      </c>
      <c r="B1663" s="3">
        <v>38</v>
      </c>
      <c r="C1663" s="3" t="s">
        <v>93</v>
      </c>
      <c r="D1663" s="3" t="s">
        <v>19</v>
      </c>
      <c r="E1663" s="5">
        <v>7.92</v>
      </c>
      <c r="F1663" s="3">
        <v>18</v>
      </c>
      <c r="G1663" s="3" t="s">
        <v>114</v>
      </c>
      <c r="H1663" s="3" t="s">
        <v>85</v>
      </c>
      <c r="I1663" s="5">
        <v>8.99</v>
      </c>
      <c r="J1663" s="3">
        <v>1</v>
      </c>
      <c r="K1663" s="3" t="s">
        <v>95</v>
      </c>
      <c r="L1663" s="3">
        <v>1</v>
      </c>
      <c r="M1663" s="5">
        <v>0.42</v>
      </c>
      <c r="N1663" s="3" t="s">
        <v>91</v>
      </c>
    </row>
    <row r="1664" spans="1:14" x14ac:dyDescent="0.25">
      <c r="A1664" s="3" t="s">
        <v>1767</v>
      </c>
      <c r="B1664" s="3">
        <v>55</v>
      </c>
      <c r="C1664" s="3" t="s">
        <v>83</v>
      </c>
      <c r="D1664" s="3" t="s">
        <v>23</v>
      </c>
      <c r="E1664" s="5">
        <v>4.3600000000000003</v>
      </c>
      <c r="F1664" s="3">
        <v>52</v>
      </c>
      <c r="G1664" s="3" t="s">
        <v>98</v>
      </c>
      <c r="H1664" s="3" t="s">
        <v>120</v>
      </c>
      <c r="I1664" s="5">
        <v>17.989999999999998</v>
      </c>
      <c r="J1664" s="3">
        <v>1</v>
      </c>
      <c r="K1664" s="3" t="s">
        <v>95</v>
      </c>
      <c r="L1664" s="3">
        <v>2</v>
      </c>
      <c r="M1664" s="5">
        <v>0.08</v>
      </c>
      <c r="N1664" s="3" t="s">
        <v>112</v>
      </c>
    </row>
    <row r="1665" spans="1:14" x14ac:dyDescent="0.25">
      <c r="A1665" s="3" t="s">
        <v>1768</v>
      </c>
      <c r="B1665" s="3">
        <v>31</v>
      </c>
      <c r="C1665" s="3" t="s">
        <v>106</v>
      </c>
      <c r="D1665" s="3" t="s">
        <v>19</v>
      </c>
      <c r="E1665" s="5">
        <v>11.88</v>
      </c>
      <c r="F1665" s="3">
        <v>56</v>
      </c>
      <c r="G1665" s="3" t="s">
        <v>84</v>
      </c>
      <c r="H1665" s="3" t="s">
        <v>122</v>
      </c>
      <c r="I1665" s="5">
        <v>8.99</v>
      </c>
      <c r="J1665" s="3">
        <v>1</v>
      </c>
      <c r="K1665" s="3" t="s">
        <v>102</v>
      </c>
      <c r="L1665" s="3">
        <v>5</v>
      </c>
      <c r="M1665" s="5">
        <v>0.21</v>
      </c>
      <c r="N1665" s="3" t="s">
        <v>91</v>
      </c>
    </row>
    <row r="1666" spans="1:14" x14ac:dyDescent="0.25">
      <c r="A1666" s="3" t="s">
        <v>1769</v>
      </c>
      <c r="B1666" s="3">
        <v>33</v>
      </c>
      <c r="C1666" s="3" t="s">
        <v>93</v>
      </c>
      <c r="D1666" s="3" t="s">
        <v>23</v>
      </c>
      <c r="E1666" s="5">
        <v>0.06</v>
      </c>
      <c r="F1666" s="3">
        <v>53</v>
      </c>
      <c r="G1666" s="3" t="s">
        <v>135</v>
      </c>
      <c r="H1666" s="3" t="s">
        <v>120</v>
      </c>
      <c r="I1666" s="5">
        <v>17.989999999999998</v>
      </c>
      <c r="J1666" s="3">
        <v>1</v>
      </c>
      <c r="K1666" s="3" t="s">
        <v>108</v>
      </c>
      <c r="L1666" s="3">
        <v>3</v>
      </c>
      <c r="M1666" s="5">
        <v>0</v>
      </c>
      <c r="N1666" s="3" t="s">
        <v>99</v>
      </c>
    </row>
    <row r="1667" spans="1:14" x14ac:dyDescent="0.25">
      <c r="A1667" s="3" t="s">
        <v>1770</v>
      </c>
      <c r="B1667" s="3">
        <v>63</v>
      </c>
      <c r="C1667" s="3" t="s">
        <v>93</v>
      </c>
      <c r="D1667" s="3" t="s">
        <v>21</v>
      </c>
      <c r="E1667" s="5">
        <v>18.489999999999998</v>
      </c>
      <c r="F1667" s="3">
        <v>13</v>
      </c>
      <c r="G1667" s="3" t="s">
        <v>89</v>
      </c>
      <c r="H1667" s="3" t="s">
        <v>85</v>
      </c>
      <c r="I1667" s="5">
        <v>13.99</v>
      </c>
      <c r="J1667" s="3">
        <v>0</v>
      </c>
      <c r="K1667" s="3" t="s">
        <v>108</v>
      </c>
      <c r="L1667" s="3">
        <v>1</v>
      </c>
      <c r="M1667" s="5">
        <v>1.32</v>
      </c>
      <c r="N1667" s="3" t="s">
        <v>96</v>
      </c>
    </row>
    <row r="1668" spans="1:14" x14ac:dyDescent="0.25">
      <c r="A1668" s="3" t="s">
        <v>1771</v>
      </c>
      <c r="B1668" s="3">
        <v>45</v>
      </c>
      <c r="C1668" s="3" t="s">
        <v>83</v>
      </c>
      <c r="D1668" s="3" t="s">
        <v>19</v>
      </c>
      <c r="E1668" s="5">
        <v>6.87</v>
      </c>
      <c r="F1668" s="3">
        <v>11</v>
      </c>
      <c r="G1668" s="3" t="s">
        <v>89</v>
      </c>
      <c r="H1668" s="3" t="s">
        <v>111</v>
      </c>
      <c r="I1668" s="5">
        <v>8.99</v>
      </c>
      <c r="J1668" s="3">
        <v>0</v>
      </c>
      <c r="K1668" s="3" t="s">
        <v>102</v>
      </c>
      <c r="L1668" s="3">
        <v>3</v>
      </c>
      <c r="M1668" s="5">
        <v>0.56999999999999995</v>
      </c>
      <c r="N1668" s="3" t="s">
        <v>96</v>
      </c>
    </row>
    <row r="1669" spans="1:14" x14ac:dyDescent="0.25">
      <c r="A1669" s="3" t="s">
        <v>1772</v>
      </c>
      <c r="B1669" s="3">
        <v>24</v>
      </c>
      <c r="C1669" s="3" t="s">
        <v>106</v>
      </c>
      <c r="D1669" s="3" t="s">
        <v>19</v>
      </c>
      <c r="E1669" s="5">
        <v>0.75</v>
      </c>
      <c r="F1669" s="3">
        <v>26</v>
      </c>
      <c r="G1669" s="3" t="s">
        <v>135</v>
      </c>
      <c r="H1669" s="3" t="s">
        <v>111</v>
      </c>
      <c r="I1669" s="5">
        <v>8.99</v>
      </c>
      <c r="J1669" s="3">
        <v>1</v>
      </c>
      <c r="K1669" s="3" t="s">
        <v>86</v>
      </c>
      <c r="L1669" s="3">
        <v>2</v>
      </c>
      <c r="M1669" s="5">
        <v>0.03</v>
      </c>
      <c r="N1669" s="3" t="s">
        <v>96</v>
      </c>
    </row>
    <row r="1670" spans="1:14" x14ac:dyDescent="0.25">
      <c r="A1670" s="3" t="s">
        <v>1773</v>
      </c>
      <c r="B1670" s="3">
        <v>35</v>
      </c>
      <c r="C1670" s="3" t="s">
        <v>83</v>
      </c>
      <c r="D1670" s="3" t="s">
        <v>19</v>
      </c>
      <c r="E1670" s="5">
        <v>8.8699999999999992</v>
      </c>
      <c r="F1670" s="3">
        <v>10</v>
      </c>
      <c r="G1670" s="3" t="s">
        <v>98</v>
      </c>
      <c r="H1670" s="3" t="s">
        <v>111</v>
      </c>
      <c r="I1670" s="5">
        <v>8.99</v>
      </c>
      <c r="J1670" s="3">
        <v>0</v>
      </c>
      <c r="K1670" s="3" t="s">
        <v>126</v>
      </c>
      <c r="L1670" s="3">
        <v>2</v>
      </c>
      <c r="M1670" s="5">
        <v>0.81</v>
      </c>
      <c r="N1670" s="3" t="s">
        <v>96</v>
      </c>
    </row>
    <row r="1671" spans="1:14" x14ac:dyDescent="0.25">
      <c r="A1671" s="3" t="s">
        <v>1774</v>
      </c>
      <c r="B1671" s="3">
        <v>69</v>
      </c>
      <c r="C1671" s="3" t="s">
        <v>106</v>
      </c>
      <c r="D1671" s="3" t="s">
        <v>19</v>
      </c>
      <c r="E1671" s="5">
        <v>21.53</v>
      </c>
      <c r="F1671" s="3">
        <v>7</v>
      </c>
      <c r="G1671" s="3" t="s">
        <v>135</v>
      </c>
      <c r="H1671" s="3" t="s">
        <v>111</v>
      </c>
      <c r="I1671" s="5">
        <v>8.99</v>
      </c>
      <c r="J1671" s="3">
        <v>0</v>
      </c>
      <c r="K1671" s="3" t="s">
        <v>95</v>
      </c>
      <c r="L1671" s="3">
        <v>3</v>
      </c>
      <c r="M1671" s="5">
        <v>2.69</v>
      </c>
      <c r="N1671" s="3" t="s">
        <v>112</v>
      </c>
    </row>
    <row r="1672" spans="1:14" x14ac:dyDescent="0.25">
      <c r="A1672" s="3" t="s">
        <v>1775</v>
      </c>
      <c r="B1672" s="3">
        <v>50</v>
      </c>
      <c r="C1672" s="3" t="s">
        <v>83</v>
      </c>
      <c r="D1672" s="3" t="s">
        <v>21</v>
      </c>
      <c r="E1672" s="5">
        <v>7.54</v>
      </c>
      <c r="F1672" s="3">
        <v>18</v>
      </c>
      <c r="G1672" s="3" t="s">
        <v>114</v>
      </c>
      <c r="H1672" s="3" t="s">
        <v>120</v>
      </c>
      <c r="I1672" s="5">
        <v>13.99</v>
      </c>
      <c r="J1672" s="3">
        <v>0</v>
      </c>
      <c r="K1672" s="3" t="s">
        <v>126</v>
      </c>
      <c r="L1672" s="3">
        <v>4</v>
      </c>
      <c r="M1672" s="5">
        <v>0.4</v>
      </c>
      <c r="N1672" s="3" t="s">
        <v>87</v>
      </c>
    </row>
    <row r="1673" spans="1:14" x14ac:dyDescent="0.25">
      <c r="A1673" s="3" t="s">
        <v>1776</v>
      </c>
      <c r="B1673" s="3">
        <v>69</v>
      </c>
      <c r="C1673" s="3" t="s">
        <v>93</v>
      </c>
      <c r="D1673" s="3" t="s">
        <v>23</v>
      </c>
      <c r="E1673" s="5">
        <v>6.95</v>
      </c>
      <c r="F1673" s="3">
        <v>54</v>
      </c>
      <c r="G1673" s="3" t="s">
        <v>89</v>
      </c>
      <c r="H1673" s="3" t="s">
        <v>120</v>
      </c>
      <c r="I1673" s="5">
        <v>17.989999999999998</v>
      </c>
      <c r="J1673" s="3">
        <v>0</v>
      </c>
      <c r="K1673" s="3" t="s">
        <v>102</v>
      </c>
      <c r="L1673" s="3">
        <v>5</v>
      </c>
      <c r="M1673" s="5">
        <v>0.13</v>
      </c>
      <c r="N1673" s="3" t="s">
        <v>87</v>
      </c>
    </row>
    <row r="1674" spans="1:14" x14ac:dyDescent="0.25">
      <c r="A1674" s="3" t="s">
        <v>1777</v>
      </c>
      <c r="B1674" s="3">
        <v>37</v>
      </c>
      <c r="C1674" s="3" t="s">
        <v>83</v>
      </c>
      <c r="D1674" s="3" t="s">
        <v>23</v>
      </c>
      <c r="E1674" s="5">
        <v>58.79</v>
      </c>
      <c r="F1674" s="3">
        <v>27</v>
      </c>
      <c r="G1674" s="3" t="s">
        <v>135</v>
      </c>
      <c r="H1674" s="3" t="s">
        <v>90</v>
      </c>
      <c r="I1674" s="5">
        <v>17.989999999999998</v>
      </c>
      <c r="J1674" s="3">
        <v>0</v>
      </c>
      <c r="K1674" s="3" t="s">
        <v>95</v>
      </c>
      <c r="L1674" s="3">
        <v>3</v>
      </c>
      <c r="M1674" s="5">
        <v>2.1</v>
      </c>
      <c r="N1674" s="3" t="s">
        <v>96</v>
      </c>
    </row>
    <row r="1675" spans="1:14" x14ac:dyDescent="0.25">
      <c r="A1675" s="3" t="s">
        <v>1778</v>
      </c>
      <c r="B1675" s="3">
        <v>50</v>
      </c>
      <c r="C1675" s="3" t="s">
        <v>83</v>
      </c>
      <c r="D1675" s="3" t="s">
        <v>19</v>
      </c>
      <c r="E1675" s="5">
        <v>18.87</v>
      </c>
      <c r="F1675" s="3">
        <v>28</v>
      </c>
      <c r="G1675" s="3" t="s">
        <v>98</v>
      </c>
      <c r="H1675" s="3" t="s">
        <v>90</v>
      </c>
      <c r="I1675" s="5">
        <v>8.99</v>
      </c>
      <c r="J1675" s="3">
        <v>0</v>
      </c>
      <c r="K1675" s="3" t="s">
        <v>95</v>
      </c>
      <c r="L1675" s="3">
        <v>4</v>
      </c>
      <c r="M1675" s="5">
        <v>0.65</v>
      </c>
      <c r="N1675" s="3" t="s">
        <v>87</v>
      </c>
    </row>
    <row r="1676" spans="1:14" x14ac:dyDescent="0.25">
      <c r="A1676" s="3" t="s">
        <v>1779</v>
      </c>
      <c r="B1676" s="3">
        <v>56</v>
      </c>
      <c r="C1676" s="3" t="s">
        <v>83</v>
      </c>
      <c r="D1676" s="3" t="s">
        <v>23</v>
      </c>
      <c r="E1676" s="5">
        <v>0.12</v>
      </c>
      <c r="F1676" s="3">
        <v>10</v>
      </c>
      <c r="G1676" s="3" t="s">
        <v>98</v>
      </c>
      <c r="H1676" s="3" t="s">
        <v>111</v>
      </c>
      <c r="I1676" s="5">
        <v>17.989999999999998</v>
      </c>
      <c r="J1676" s="3">
        <v>1</v>
      </c>
      <c r="K1676" s="3" t="s">
        <v>95</v>
      </c>
      <c r="L1676" s="3">
        <v>4</v>
      </c>
      <c r="M1676" s="5">
        <v>0.01</v>
      </c>
      <c r="N1676" s="3" t="s">
        <v>99</v>
      </c>
    </row>
    <row r="1677" spans="1:14" x14ac:dyDescent="0.25">
      <c r="A1677" s="3" t="s">
        <v>1780</v>
      </c>
      <c r="B1677" s="3">
        <v>29</v>
      </c>
      <c r="C1677" s="3" t="s">
        <v>93</v>
      </c>
      <c r="D1677" s="3" t="s">
        <v>23</v>
      </c>
      <c r="E1677" s="5">
        <v>17.11</v>
      </c>
      <c r="F1677" s="3">
        <v>5</v>
      </c>
      <c r="G1677" s="3" t="s">
        <v>114</v>
      </c>
      <c r="H1677" s="3" t="s">
        <v>90</v>
      </c>
      <c r="I1677" s="5">
        <v>17.989999999999998</v>
      </c>
      <c r="J1677" s="3">
        <v>0</v>
      </c>
      <c r="K1677" s="3" t="s">
        <v>95</v>
      </c>
      <c r="L1677" s="3">
        <v>1</v>
      </c>
      <c r="M1677" s="5">
        <v>2.85</v>
      </c>
      <c r="N1677" s="3" t="s">
        <v>99</v>
      </c>
    </row>
    <row r="1678" spans="1:14" x14ac:dyDescent="0.25">
      <c r="A1678" s="3" t="s">
        <v>1781</v>
      </c>
      <c r="B1678" s="3">
        <v>48</v>
      </c>
      <c r="C1678" s="3" t="s">
        <v>106</v>
      </c>
      <c r="D1678" s="3" t="s">
        <v>19</v>
      </c>
      <c r="E1678" s="5">
        <v>3.88</v>
      </c>
      <c r="F1678" s="3">
        <v>17</v>
      </c>
      <c r="G1678" s="3" t="s">
        <v>114</v>
      </c>
      <c r="H1678" s="3" t="s">
        <v>90</v>
      </c>
      <c r="I1678" s="5">
        <v>8.99</v>
      </c>
      <c r="J1678" s="3">
        <v>1</v>
      </c>
      <c r="K1678" s="3" t="s">
        <v>102</v>
      </c>
      <c r="L1678" s="3">
        <v>1</v>
      </c>
      <c r="M1678" s="5">
        <v>0.22</v>
      </c>
      <c r="N1678" s="3" t="s">
        <v>87</v>
      </c>
    </row>
    <row r="1679" spans="1:14" x14ac:dyDescent="0.25">
      <c r="A1679" s="3" t="s">
        <v>1782</v>
      </c>
      <c r="B1679" s="3">
        <v>28</v>
      </c>
      <c r="C1679" s="3" t="s">
        <v>106</v>
      </c>
      <c r="D1679" s="3" t="s">
        <v>23</v>
      </c>
      <c r="E1679" s="5">
        <v>9.2200000000000006</v>
      </c>
      <c r="F1679" s="3">
        <v>44</v>
      </c>
      <c r="G1679" s="3" t="s">
        <v>89</v>
      </c>
      <c r="H1679" s="3" t="s">
        <v>120</v>
      </c>
      <c r="I1679" s="5">
        <v>17.989999999999998</v>
      </c>
      <c r="J1679" s="3">
        <v>1</v>
      </c>
      <c r="K1679" s="3" t="s">
        <v>126</v>
      </c>
      <c r="L1679" s="3">
        <v>3</v>
      </c>
      <c r="M1679" s="5">
        <v>0.2</v>
      </c>
      <c r="N1679" s="3" t="s">
        <v>96</v>
      </c>
    </row>
    <row r="1680" spans="1:14" x14ac:dyDescent="0.25">
      <c r="A1680" s="3" t="s">
        <v>1783</v>
      </c>
      <c r="B1680" s="3">
        <v>19</v>
      </c>
      <c r="C1680" s="3" t="s">
        <v>83</v>
      </c>
      <c r="D1680" s="3" t="s">
        <v>21</v>
      </c>
      <c r="E1680" s="5">
        <v>1.86</v>
      </c>
      <c r="F1680" s="3">
        <v>13</v>
      </c>
      <c r="G1680" s="3" t="s">
        <v>94</v>
      </c>
      <c r="H1680" s="3" t="s">
        <v>111</v>
      </c>
      <c r="I1680" s="5">
        <v>13.99</v>
      </c>
      <c r="J1680" s="3">
        <v>0</v>
      </c>
      <c r="K1680" s="3" t="s">
        <v>108</v>
      </c>
      <c r="L1680" s="3">
        <v>4</v>
      </c>
      <c r="M1680" s="5">
        <v>0.13</v>
      </c>
      <c r="N1680" s="3" t="s">
        <v>117</v>
      </c>
    </row>
    <row r="1681" spans="1:14" x14ac:dyDescent="0.25">
      <c r="A1681" s="3" t="s">
        <v>1784</v>
      </c>
      <c r="B1681" s="3">
        <v>35</v>
      </c>
      <c r="C1681" s="3" t="s">
        <v>83</v>
      </c>
      <c r="D1681" s="3" t="s">
        <v>21</v>
      </c>
      <c r="E1681" s="5">
        <v>5.16</v>
      </c>
      <c r="F1681" s="3">
        <v>17</v>
      </c>
      <c r="G1681" s="3" t="s">
        <v>98</v>
      </c>
      <c r="H1681" s="3" t="s">
        <v>90</v>
      </c>
      <c r="I1681" s="5">
        <v>13.99</v>
      </c>
      <c r="J1681" s="3">
        <v>0</v>
      </c>
      <c r="K1681" s="3" t="s">
        <v>126</v>
      </c>
      <c r="L1681" s="3">
        <v>4</v>
      </c>
      <c r="M1681" s="5">
        <v>0.28999999999999998</v>
      </c>
      <c r="N1681" s="3" t="s">
        <v>112</v>
      </c>
    </row>
    <row r="1682" spans="1:14" x14ac:dyDescent="0.25">
      <c r="A1682" s="3" t="s">
        <v>1785</v>
      </c>
      <c r="B1682" s="3">
        <v>51</v>
      </c>
      <c r="C1682" s="3" t="s">
        <v>83</v>
      </c>
      <c r="D1682" s="3" t="s">
        <v>19</v>
      </c>
      <c r="E1682" s="5">
        <v>1.5</v>
      </c>
      <c r="F1682" s="3">
        <v>34</v>
      </c>
      <c r="G1682" s="3" t="s">
        <v>114</v>
      </c>
      <c r="H1682" s="3" t="s">
        <v>85</v>
      </c>
      <c r="I1682" s="5">
        <v>8.99</v>
      </c>
      <c r="J1682" s="3">
        <v>1</v>
      </c>
      <c r="K1682" s="3" t="s">
        <v>95</v>
      </c>
      <c r="L1682" s="3">
        <v>2</v>
      </c>
      <c r="M1682" s="5">
        <v>0.04</v>
      </c>
      <c r="N1682" s="3" t="s">
        <v>117</v>
      </c>
    </row>
    <row r="1683" spans="1:14" x14ac:dyDescent="0.25">
      <c r="A1683" s="3" t="s">
        <v>1786</v>
      </c>
      <c r="B1683" s="3">
        <v>66</v>
      </c>
      <c r="C1683" s="3" t="s">
        <v>106</v>
      </c>
      <c r="D1683" s="3" t="s">
        <v>23</v>
      </c>
      <c r="E1683" s="5">
        <v>5.73</v>
      </c>
      <c r="F1683" s="3">
        <v>58</v>
      </c>
      <c r="G1683" s="3" t="s">
        <v>89</v>
      </c>
      <c r="H1683" s="3" t="s">
        <v>120</v>
      </c>
      <c r="I1683" s="5">
        <v>17.989999999999998</v>
      </c>
      <c r="J1683" s="3">
        <v>1</v>
      </c>
      <c r="K1683" s="3" t="s">
        <v>108</v>
      </c>
      <c r="L1683" s="3">
        <v>1</v>
      </c>
      <c r="M1683" s="5">
        <v>0.1</v>
      </c>
      <c r="N1683" s="3" t="s">
        <v>87</v>
      </c>
    </row>
    <row r="1684" spans="1:14" x14ac:dyDescent="0.25">
      <c r="A1684" s="3" t="s">
        <v>1787</v>
      </c>
      <c r="B1684" s="3">
        <v>55</v>
      </c>
      <c r="C1684" s="3" t="s">
        <v>106</v>
      </c>
      <c r="D1684" s="3" t="s">
        <v>19</v>
      </c>
      <c r="E1684" s="5">
        <v>10.19</v>
      </c>
      <c r="F1684" s="3">
        <v>5</v>
      </c>
      <c r="G1684" s="3" t="s">
        <v>89</v>
      </c>
      <c r="H1684" s="3" t="s">
        <v>120</v>
      </c>
      <c r="I1684" s="5">
        <v>8.99</v>
      </c>
      <c r="J1684" s="3">
        <v>0</v>
      </c>
      <c r="K1684" s="3" t="s">
        <v>108</v>
      </c>
      <c r="L1684" s="3">
        <v>3</v>
      </c>
      <c r="M1684" s="5">
        <v>1.7</v>
      </c>
      <c r="N1684" s="3" t="s">
        <v>87</v>
      </c>
    </row>
    <row r="1685" spans="1:14" x14ac:dyDescent="0.25">
      <c r="A1685" s="3" t="s">
        <v>1788</v>
      </c>
      <c r="B1685" s="3">
        <v>63</v>
      </c>
      <c r="C1685" s="3" t="s">
        <v>106</v>
      </c>
      <c r="D1685" s="3" t="s">
        <v>19</v>
      </c>
      <c r="E1685" s="5">
        <v>6.81</v>
      </c>
      <c r="F1685" s="3">
        <v>18</v>
      </c>
      <c r="G1685" s="3" t="s">
        <v>89</v>
      </c>
      <c r="H1685" s="3" t="s">
        <v>85</v>
      </c>
      <c r="I1685" s="5">
        <v>8.99</v>
      </c>
      <c r="J1685" s="3">
        <v>0</v>
      </c>
      <c r="K1685" s="3" t="s">
        <v>86</v>
      </c>
      <c r="L1685" s="3">
        <v>4</v>
      </c>
      <c r="M1685" s="5">
        <v>0.36</v>
      </c>
      <c r="N1685" s="3" t="s">
        <v>112</v>
      </c>
    </row>
    <row r="1686" spans="1:14" x14ac:dyDescent="0.25">
      <c r="A1686" s="3" t="s">
        <v>1789</v>
      </c>
      <c r="B1686" s="3">
        <v>27</v>
      </c>
      <c r="C1686" s="3" t="s">
        <v>83</v>
      </c>
      <c r="D1686" s="3" t="s">
        <v>23</v>
      </c>
      <c r="E1686" s="5">
        <v>6.78</v>
      </c>
      <c r="F1686" s="3">
        <v>4</v>
      </c>
      <c r="G1686" s="3" t="s">
        <v>114</v>
      </c>
      <c r="H1686" s="3" t="s">
        <v>90</v>
      </c>
      <c r="I1686" s="5">
        <v>17.989999999999998</v>
      </c>
      <c r="J1686" s="3">
        <v>0</v>
      </c>
      <c r="K1686" s="3" t="s">
        <v>108</v>
      </c>
      <c r="L1686" s="3">
        <v>3</v>
      </c>
      <c r="M1686" s="5">
        <v>1.36</v>
      </c>
      <c r="N1686" s="3" t="s">
        <v>96</v>
      </c>
    </row>
    <row r="1687" spans="1:14" x14ac:dyDescent="0.25">
      <c r="A1687" s="3" t="s">
        <v>1790</v>
      </c>
      <c r="B1687" s="3">
        <v>34</v>
      </c>
      <c r="C1687" s="3" t="s">
        <v>83</v>
      </c>
      <c r="D1687" s="3" t="s">
        <v>21</v>
      </c>
      <c r="E1687" s="5">
        <v>1.92</v>
      </c>
      <c r="F1687" s="3">
        <v>31</v>
      </c>
      <c r="G1687" s="3" t="s">
        <v>98</v>
      </c>
      <c r="H1687" s="3" t="s">
        <v>85</v>
      </c>
      <c r="I1687" s="5">
        <v>13.99</v>
      </c>
      <c r="J1687" s="3">
        <v>1</v>
      </c>
      <c r="K1687" s="3" t="s">
        <v>108</v>
      </c>
      <c r="L1687" s="3">
        <v>1</v>
      </c>
      <c r="M1687" s="5">
        <v>0.06</v>
      </c>
      <c r="N1687" s="3" t="s">
        <v>87</v>
      </c>
    </row>
    <row r="1688" spans="1:14" x14ac:dyDescent="0.25">
      <c r="A1688" s="3" t="s">
        <v>1791</v>
      </c>
      <c r="B1688" s="3">
        <v>39</v>
      </c>
      <c r="C1688" s="3" t="s">
        <v>83</v>
      </c>
      <c r="D1688" s="3" t="s">
        <v>21</v>
      </c>
      <c r="E1688" s="5">
        <v>8.6</v>
      </c>
      <c r="F1688" s="3">
        <v>37</v>
      </c>
      <c r="G1688" s="3" t="s">
        <v>89</v>
      </c>
      <c r="H1688" s="3" t="s">
        <v>90</v>
      </c>
      <c r="I1688" s="5">
        <v>13.99</v>
      </c>
      <c r="J1688" s="3">
        <v>0</v>
      </c>
      <c r="K1688" s="3" t="s">
        <v>126</v>
      </c>
      <c r="L1688" s="3">
        <v>4</v>
      </c>
      <c r="M1688" s="5">
        <v>0.23</v>
      </c>
      <c r="N1688" s="3" t="s">
        <v>87</v>
      </c>
    </row>
    <row r="1689" spans="1:14" x14ac:dyDescent="0.25">
      <c r="A1689" s="3" t="s">
        <v>1792</v>
      </c>
      <c r="B1689" s="3">
        <v>34</v>
      </c>
      <c r="C1689" s="3" t="s">
        <v>93</v>
      </c>
      <c r="D1689" s="3" t="s">
        <v>21</v>
      </c>
      <c r="E1689" s="5">
        <v>4.0599999999999996</v>
      </c>
      <c r="F1689" s="3">
        <v>44</v>
      </c>
      <c r="G1689" s="3" t="s">
        <v>89</v>
      </c>
      <c r="H1689" s="3" t="s">
        <v>122</v>
      </c>
      <c r="I1689" s="5">
        <v>13.99</v>
      </c>
      <c r="J1689" s="3">
        <v>1</v>
      </c>
      <c r="K1689" s="3" t="s">
        <v>108</v>
      </c>
      <c r="L1689" s="3">
        <v>1</v>
      </c>
      <c r="M1689" s="5">
        <v>0.09</v>
      </c>
      <c r="N1689" s="3" t="s">
        <v>96</v>
      </c>
    </row>
    <row r="1690" spans="1:14" x14ac:dyDescent="0.25">
      <c r="A1690" s="3" t="s">
        <v>1793</v>
      </c>
      <c r="B1690" s="3">
        <v>24</v>
      </c>
      <c r="C1690" s="3" t="s">
        <v>93</v>
      </c>
      <c r="D1690" s="3" t="s">
        <v>21</v>
      </c>
      <c r="E1690" s="5">
        <v>30.49</v>
      </c>
      <c r="F1690" s="3">
        <v>39</v>
      </c>
      <c r="G1690" s="3" t="s">
        <v>135</v>
      </c>
      <c r="H1690" s="3" t="s">
        <v>85</v>
      </c>
      <c r="I1690" s="5">
        <v>13.99</v>
      </c>
      <c r="J1690" s="3">
        <v>0</v>
      </c>
      <c r="K1690" s="3" t="s">
        <v>108</v>
      </c>
      <c r="L1690" s="3">
        <v>1</v>
      </c>
      <c r="M1690" s="5">
        <v>0.76</v>
      </c>
      <c r="N1690" s="3" t="s">
        <v>91</v>
      </c>
    </row>
    <row r="1691" spans="1:14" x14ac:dyDescent="0.25">
      <c r="A1691" s="3" t="s">
        <v>1794</v>
      </c>
      <c r="B1691" s="3">
        <v>33</v>
      </c>
      <c r="C1691" s="3" t="s">
        <v>93</v>
      </c>
      <c r="D1691" s="3" t="s">
        <v>19</v>
      </c>
      <c r="E1691" s="5">
        <v>6.73</v>
      </c>
      <c r="F1691" s="3">
        <v>46</v>
      </c>
      <c r="G1691" s="3" t="s">
        <v>114</v>
      </c>
      <c r="H1691" s="3" t="s">
        <v>120</v>
      </c>
      <c r="I1691" s="5">
        <v>8.99</v>
      </c>
      <c r="J1691" s="3">
        <v>1</v>
      </c>
      <c r="K1691" s="3" t="s">
        <v>126</v>
      </c>
      <c r="L1691" s="3">
        <v>2</v>
      </c>
      <c r="M1691" s="5">
        <v>0.14000000000000001</v>
      </c>
      <c r="N1691" s="3" t="s">
        <v>96</v>
      </c>
    </row>
    <row r="1692" spans="1:14" x14ac:dyDescent="0.25">
      <c r="A1692" s="3" t="s">
        <v>1795</v>
      </c>
      <c r="B1692" s="3">
        <v>62</v>
      </c>
      <c r="C1692" s="3" t="s">
        <v>106</v>
      </c>
      <c r="D1692" s="3" t="s">
        <v>19</v>
      </c>
      <c r="E1692" s="5">
        <v>0.9</v>
      </c>
      <c r="F1692" s="3">
        <v>22</v>
      </c>
      <c r="G1692" s="3" t="s">
        <v>114</v>
      </c>
      <c r="H1692" s="3" t="s">
        <v>122</v>
      </c>
      <c r="I1692" s="5">
        <v>8.99</v>
      </c>
      <c r="J1692" s="3">
        <v>1</v>
      </c>
      <c r="K1692" s="3" t="s">
        <v>102</v>
      </c>
      <c r="L1692" s="3">
        <v>4</v>
      </c>
      <c r="M1692" s="5">
        <v>0.04</v>
      </c>
      <c r="N1692" s="3" t="s">
        <v>104</v>
      </c>
    </row>
    <row r="1693" spans="1:14" x14ac:dyDescent="0.25">
      <c r="A1693" s="3" t="s">
        <v>1796</v>
      </c>
      <c r="B1693" s="3">
        <v>51</v>
      </c>
      <c r="C1693" s="3" t="s">
        <v>93</v>
      </c>
      <c r="D1693" s="3" t="s">
        <v>19</v>
      </c>
      <c r="E1693" s="5">
        <v>7.61</v>
      </c>
      <c r="F1693" s="3">
        <v>23</v>
      </c>
      <c r="G1693" s="3" t="s">
        <v>114</v>
      </c>
      <c r="H1693" s="3" t="s">
        <v>122</v>
      </c>
      <c r="I1693" s="5">
        <v>8.99</v>
      </c>
      <c r="J1693" s="3">
        <v>1</v>
      </c>
      <c r="K1693" s="3" t="s">
        <v>86</v>
      </c>
      <c r="L1693" s="3">
        <v>3</v>
      </c>
      <c r="M1693" s="5">
        <v>0.32</v>
      </c>
      <c r="N1693" s="3" t="s">
        <v>112</v>
      </c>
    </row>
    <row r="1694" spans="1:14" x14ac:dyDescent="0.25">
      <c r="A1694" s="3" t="s">
        <v>1797</v>
      </c>
      <c r="B1694" s="3">
        <v>48</v>
      </c>
      <c r="C1694" s="3" t="s">
        <v>106</v>
      </c>
      <c r="D1694" s="3" t="s">
        <v>19</v>
      </c>
      <c r="E1694" s="5">
        <v>7.52</v>
      </c>
      <c r="F1694" s="3">
        <v>48</v>
      </c>
      <c r="G1694" s="3" t="s">
        <v>94</v>
      </c>
      <c r="H1694" s="3" t="s">
        <v>120</v>
      </c>
      <c r="I1694" s="5">
        <v>8.99</v>
      </c>
      <c r="J1694" s="3">
        <v>1</v>
      </c>
      <c r="K1694" s="3" t="s">
        <v>102</v>
      </c>
      <c r="L1694" s="3">
        <v>3</v>
      </c>
      <c r="M1694" s="5">
        <v>0.15</v>
      </c>
      <c r="N1694" s="3" t="s">
        <v>104</v>
      </c>
    </row>
    <row r="1695" spans="1:14" x14ac:dyDescent="0.25">
      <c r="A1695" s="3" t="s">
        <v>1798</v>
      </c>
      <c r="B1695" s="3">
        <v>20</v>
      </c>
      <c r="C1695" s="3" t="s">
        <v>106</v>
      </c>
      <c r="D1695" s="3" t="s">
        <v>23</v>
      </c>
      <c r="E1695" s="5">
        <v>6.94</v>
      </c>
      <c r="F1695" s="3">
        <v>45</v>
      </c>
      <c r="G1695" s="3" t="s">
        <v>114</v>
      </c>
      <c r="H1695" s="3" t="s">
        <v>90</v>
      </c>
      <c r="I1695" s="5">
        <v>17.989999999999998</v>
      </c>
      <c r="J1695" s="3">
        <v>1</v>
      </c>
      <c r="K1695" s="3" t="s">
        <v>126</v>
      </c>
      <c r="L1695" s="3">
        <v>1</v>
      </c>
      <c r="M1695" s="5">
        <v>0.15</v>
      </c>
      <c r="N1695" s="3" t="s">
        <v>112</v>
      </c>
    </row>
    <row r="1696" spans="1:14" x14ac:dyDescent="0.25">
      <c r="A1696" s="3" t="s">
        <v>1799</v>
      </c>
      <c r="B1696" s="3">
        <v>44</v>
      </c>
      <c r="C1696" s="3" t="s">
        <v>106</v>
      </c>
      <c r="D1696" s="3" t="s">
        <v>23</v>
      </c>
      <c r="E1696" s="5">
        <v>0.62</v>
      </c>
      <c r="F1696" s="3">
        <v>22</v>
      </c>
      <c r="G1696" s="3" t="s">
        <v>84</v>
      </c>
      <c r="H1696" s="3" t="s">
        <v>122</v>
      </c>
      <c r="I1696" s="5">
        <v>17.989999999999998</v>
      </c>
      <c r="J1696" s="3">
        <v>1</v>
      </c>
      <c r="K1696" s="3" t="s">
        <v>108</v>
      </c>
      <c r="L1696" s="3">
        <v>2</v>
      </c>
      <c r="M1696" s="5">
        <v>0.03</v>
      </c>
      <c r="N1696" s="3" t="s">
        <v>117</v>
      </c>
    </row>
    <row r="1697" spans="1:14" x14ac:dyDescent="0.25">
      <c r="A1697" s="3" t="s">
        <v>1800</v>
      </c>
      <c r="B1697" s="3">
        <v>62</v>
      </c>
      <c r="C1697" s="3" t="s">
        <v>93</v>
      </c>
      <c r="D1697" s="3" t="s">
        <v>19</v>
      </c>
      <c r="E1697" s="5">
        <v>79.180000000000007</v>
      </c>
      <c r="F1697" s="3">
        <v>18</v>
      </c>
      <c r="G1697" s="3" t="s">
        <v>89</v>
      </c>
      <c r="H1697" s="3" t="s">
        <v>85</v>
      </c>
      <c r="I1697" s="5">
        <v>8.99</v>
      </c>
      <c r="J1697" s="3">
        <v>0</v>
      </c>
      <c r="K1697" s="3" t="s">
        <v>126</v>
      </c>
      <c r="L1697" s="3">
        <v>3</v>
      </c>
      <c r="M1697" s="5">
        <v>4.17</v>
      </c>
      <c r="N1697" s="3" t="s">
        <v>117</v>
      </c>
    </row>
    <row r="1698" spans="1:14" x14ac:dyDescent="0.25">
      <c r="A1698" s="3" t="s">
        <v>1801</v>
      </c>
      <c r="B1698" s="3">
        <v>41</v>
      </c>
      <c r="C1698" s="3" t="s">
        <v>83</v>
      </c>
      <c r="D1698" s="3" t="s">
        <v>19</v>
      </c>
      <c r="E1698" s="5">
        <v>5.65</v>
      </c>
      <c r="F1698" s="3">
        <v>57</v>
      </c>
      <c r="G1698" s="3" t="s">
        <v>84</v>
      </c>
      <c r="H1698" s="3" t="s">
        <v>122</v>
      </c>
      <c r="I1698" s="5">
        <v>8.99</v>
      </c>
      <c r="J1698" s="3">
        <v>1</v>
      </c>
      <c r="K1698" s="3" t="s">
        <v>102</v>
      </c>
      <c r="L1698" s="3">
        <v>5</v>
      </c>
      <c r="M1698" s="5">
        <v>0.1</v>
      </c>
      <c r="N1698" s="3" t="s">
        <v>112</v>
      </c>
    </row>
    <row r="1699" spans="1:14" x14ac:dyDescent="0.25">
      <c r="A1699" s="3" t="s">
        <v>1802</v>
      </c>
      <c r="B1699" s="3">
        <v>51</v>
      </c>
      <c r="C1699" s="3" t="s">
        <v>83</v>
      </c>
      <c r="D1699" s="3" t="s">
        <v>23</v>
      </c>
      <c r="E1699" s="5">
        <v>1.37</v>
      </c>
      <c r="F1699" s="3">
        <v>60</v>
      </c>
      <c r="G1699" s="3" t="s">
        <v>114</v>
      </c>
      <c r="H1699" s="3" t="s">
        <v>122</v>
      </c>
      <c r="I1699" s="5">
        <v>17.989999999999998</v>
      </c>
      <c r="J1699" s="3">
        <v>1</v>
      </c>
      <c r="K1699" s="3" t="s">
        <v>108</v>
      </c>
      <c r="L1699" s="3">
        <v>4</v>
      </c>
      <c r="M1699" s="5">
        <v>0.02</v>
      </c>
      <c r="N1699" s="3" t="s">
        <v>87</v>
      </c>
    </row>
    <row r="1700" spans="1:14" x14ac:dyDescent="0.25">
      <c r="A1700" s="3" t="s">
        <v>1803</v>
      </c>
      <c r="B1700" s="3">
        <v>39</v>
      </c>
      <c r="C1700" s="3" t="s">
        <v>93</v>
      </c>
      <c r="D1700" s="3" t="s">
        <v>21</v>
      </c>
      <c r="E1700" s="5">
        <v>17.670000000000002</v>
      </c>
      <c r="F1700" s="3">
        <v>13</v>
      </c>
      <c r="G1700" s="3" t="s">
        <v>89</v>
      </c>
      <c r="H1700" s="3" t="s">
        <v>122</v>
      </c>
      <c r="I1700" s="5">
        <v>13.99</v>
      </c>
      <c r="J1700" s="3">
        <v>0</v>
      </c>
      <c r="K1700" s="3" t="s">
        <v>102</v>
      </c>
      <c r="L1700" s="3">
        <v>3</v>
      </c>
      <c r="M1700" s="5">
        <v>1.26</v>
      </c>
      <c r="N1700" s="3" t="s">
        <v>104</v>
      </c>
    </row>
    <row r="1701" spans="1:14" x14ac:dyDescent="0.25">
      <c r="A1701" s="3" t="s">
        <v>1804</v>
      </c>
      <c r="B1701" s="3">
        <v>52</v>
      </c>
      <c r="C1701" s="3" t="s">
        <v>83</v>
      </c>
      <c r="D1701" s="3" t="s">
        <v>19</v>
      </c>
      <c r="E1701" s="5">
        <v>9.57</v>
      </c>
      <c r="F1701" s="3">
        <v>25</v>
      </c>
      <c r="G1701" s="3" t="s">
        <v>114</v>
      </c>
      <c r="H1701" s="3" t="s">
        <v>85</v>
      </c>
      <c r="I1701" s="5">
        <v>8.99</v>
      </c>
      <c r="J1701" s="3">
        <v>0</v>
      </c>
      <c r="K1701" s="3" t="s">
        <v>102</v>
      </c>
      <c r="L1701" s="3">
        <v>5</v>
      </c>
      <c r="M1701" s="5">
        <v>0.37</v>
      </c>
      <c r="N1701" s="3" t="s">
        <v>99</v>
      </c>
    </row>
    <row r="1702" spans="1:14" x14ac:dyDescent="0.25">
      <c r="A1702" s="3" t="s">
        <v>1805</v>
      </c>
      <c r="B1702" s="3">
        <v>22</v>
      </c>
      <c r="C1702" s="3" t="s">
        <v>106</v>
      </c>
      <c r="D1702" s="3" t="s">
        <v>23</v>
      </c>
      <c r="E1702" s="5">
        <v>2.14</v>
      </c>
      <c r="F1702" s="3">
        <v>52</v>
      </c>
      <c r="G1702" s="3" t="s">
        <v>98</v>
      </c>
      <c r="H1702" s="3" t="s">
        <v>85</v>
      </c>
      <c r="I1702" s="5">
        <v>17.989999999999998</v>
      </c>
      <c r="J1702" s="3">
        <v>1</v>
      </c>
      <c r="K1702" s="3" t="s">
        <v>108</v>
      </c>
      <c r="L1702" s="3">
        <v>2</v>
      </c>
      <c r="M1702" s="5">
        <v>0.04</v>
      </c>
      <c r="N1702" s="3" t="s">
        <v>99</v>
      </c>
    </row>
    <row r="1703" spans="1:14" x14ac:dyDescent="0.25">
      <c r="A1703" s="3" t="s">
        <v>1806</v>
      </c>
      <c r="B1703" s="3">
        <v>23</v>
      </c>
      <c r="C1703" s="3" t="s">
        <v>93</v>
      </c>
      <c r="D1703" s="3" t="s">
        <v>19</v>
      </c>
      <c r="E1703" s="5">
        <v>8.23</v>
      </c>
      <c r="F1703" s="3">
        <v>23</v>
      </c>
      <c r="G1703" s="3" t="s">
        <v>98</v>
      </c>
      <c r="H1703" s="3" t="s">
        <v>120</v>
      </c>
      <c r="I1703" s="5">
        <v>8.99</v>
      </c>
      <c r="J1703" s="3">
        <v>1</v>
      </c>
      <c r="K1703" s="3" t="s">
        <v>108</v>
      </c>
      <c r="L1703" s="3">
        <v>1</v>
      </c>
      <c r="M1703" s="5">
        <v>0.34</v>
      </c>
      <c r="N1703" s="3" t="s">
        <v>87</v>
      </c>
    </row>
    <row r="1704" spans="1:14" x14ac:dyDescent="0.25">
      <c r="A1704" s="3" t="s">
        <v>1807</v>
      </c>
      <c r="B1704" s="3">
        <v>44</v>
      </c>
      <c r="C1704" s="3" t="s">
        <v>106</v>
      </c>
      <c r="D1704" s="3" t="s">
        <v>19</v>
      </c>
      <c r="E1704" s="5">
        <v>24.96</v>
      </c>
      <c r="F1704" s="3">
        <v>35</v>
      </c>
      <c r="G1704" s="3" t="s">
        <v>89</v>
      </c>
      <c r="H1704" s="3" t="s">
        <v>85</v>
      </c>
      <c r="I1704" s="5">
        <v>8.99</v>
      </c>
      <c r="J1704" s="3">
        <v>0</v>
      </c>
      <c r="K1704" s="3" t="s">
        <v>95</v>
      </c>
      <c r="L1704" s="3">
        <v>2</v>
      </c>
      <c r="M1704" s="5">
        <v>0.69</v>
      </c>
      <c r="N1704" s="3" t="s">
        <v>117</v>
      </c>
    </row>
    <row r="1705" spans="1:14" x14ac:dyDescent="0.25">
      <c r="A1705" s="3" t="s">
        <v>1808</v>
      </c>
      <c r="B1705" s="3">
        <v>58</v>
      </c>
      <c r="C1705" s="3" t="s">
        <v>93</v>
      </c>
      <c r="D1705" s="3" t="s">
        <v>21</v>
      </c>
      <c r="E1705" s="5">
        <v>2.5299999999999998</v>
      </c>
      <c r="F1705" s="3">
        <v>54</v>
      </c>
      <c r="G1705" s="3" t="s">
        <v>89</v>
      </c>
      <c r="H1705" s="3" t="s">
        <v>120</v>
      </c>
      <c r="I1705" s="5">
        <v>13.99</v>
      </c>
      <c r="J1705" s="3">
        <v>1</v>
      </c>
      <c r="K1705" s="3" t="s">
        <v>86</v>
      </c>
      <c r="L1705" s="3">
        <v>5</v>
      </c>
      <c r="M1705" s="5">
        <v>0.05</v>
      </c>
      <c r="N1705" s="3" t="s">
        <v>91</v>
      </c>
    </row>
    <row r="1706" spans="1:14" x14ac:dyDescent="0.25">
      <c r="A1706" s="3" t="s">
        <v>1809</v>
      </c>
      <c r="B1706" s="3">
        <v>37</v>
      </c>
      <c r="C1706" s="3" t="s">
        <v>106</v>
      </c>
      <c r="D1706" s="3" t="s">
        <v>21</v>
      </c>
      <c r="E1706" s="5">
        <v>5.08</v>
      </c>
      <c r="F1706" s="3">
        <v>40</v>
      </c>
      <c r="G1706" s="3" t="s">
        <v>84</v>
      </c>
      <c r="H1706" s="3" t="s">
        <v>111</v>
      </c>
      <c r="I1706" s="5">
        <v>13.99</v>
      </c>
      <c r="J1706" s="3">
        <v>0</v>
      </c>
      <c r="K1706" s="3" t="s">
        <v>108</v>
      </c>
      <c r="L1706" s="3">
        <v>4</v>
      </c>
      <c r="M1706" s="5">
        <v>0.12</v>
      </c>
      <c r="N1706" s="3" t="s">
        <v>117</v>
      </c>
    </row>
    <row r="1707" spans="1:14" x14ac:dyDescent="0.25">
      <c r="A1707" s="3" t="s">
        <v>1810</v>
      </c>
      <c r="B1707" s="3">
        <v>62</v>
      </c>
      <c r="C1707" s="3" t="s">
        <v>83</v>
      </c>
      <c r="D1707" s="3" t="s">
        <v>21</v>
      </c>
      <c r="E1707" s="5">
        <v>7.36</v>
      </c>
      <c r="F1707" s="3">
        <v>45</v>
      </c>
      <c r="G1707" s="3" t="s">
        <v>84</v>
      </c>
      <c r="H1707" s="3" t="s">
        <v>111</v>
      </c>
      <c r="I1707" s="5">
        <v>13.99</v>
      </c>
      <c r="J1707" s="3">
        <v>1</v>
      </c>
      <c r="K1707" s="3" t="s">
        <v>108</v>
      </c>
      <c r="L1707" s="3">
        <v>2</v>
      </c>
      <c r="M1707" s="5">
        <v>0.16</v>
      </c>
      <c r="N1707" s="3" t="s">
        <v>99</v>
      </c>
    </row>
    <row r="1708" spans="1:14" x14ac:dyDescent="0.25">
      <c r="A1708" s="3" t="s">
        <v>1811</v>
      </c>
      <c r="B1708" s="3">
        <v>22</v>
      </c>
      <c r="C1708" s="3" t="s">
        <v>93</v>
      </c>
      <c r="D1708" s="3" t="s">
        <v>19</v>
      </c>
      <c r="E1708" s="5">
        <v>8.01</v>
      </c>
      <c r="F1708" s="3">
        <v>26</v>
      </c>
      <c r="G1708" s="3" t="s">
        <v>89</v>
      </c>
      <c r="H1708" s="3" t="s">
        <v>122</v>
      </c>
      <c r="I1708" s="5">
        <v>8.99</v>
      </c>
      <c r="J1708" s="3">
        <v>1</v>
      </c>
      <c r="K1708" s="3" t="s">
        <v>108</v>
      </c>
      <c r="L1708" s="3">
        <v>1</v>
      </c>
      <c r="M1708" s="5">
        <v>0.3</v>
      </c>
      <c r="N1708" s="3" t="s">
        <v>96</v>
      </c>
    </row>
    <row r="1709" spans="1:14" x14ac:dyDescent="0.25">
      <c r="A1709" s="3" t="s">
        <v>1812</v>
      </c>
      <c r="B1709" s="3">
        <v>59</v>
      </c>
      <c r="C1709" s="3" t="s">
        <v>106</v>
      </c>
      <c r="D1709" s="3" t="s">
        <v>21</v>
      </c>
      <c r="E1709" s="5">
        <v>1.86</v>
      </c>
      <c r="F1709" s="3">
        <v>40</v>
      </c>
      <c r="G1709" s="3" t="s">
        <v>114</v>
      </c>
      <c r="H1709" s="3" t="s">
        <v>111</v>
      </c>
      <c r="I1709" s="5">
        <v>13.99</v>
      </c>
      <c r="J1709" s="3">
        <v>1</v>
      </c>
      <c r="K1709" s="3" t="s">
        <v>95</v>
      </c>
      <c r="L1709" s="3">
        <v>5</v>
      </c>
      <c r="M1709" s="5">
        <v>0.05</v>
      </c>
      <c r="N1709" s="3" t="s">
        <v>96</v>
      </c>
    </row>
    <row r="1710" spans="1:14" x14ac:dyDescent="0.25">
      <c r="A1710" s="3" t="s">
        <v>1813</v>
      </c>
      <c r="B1710" s="3">
        <v>67</v>
      </c>
      <c r="C1710" s="3" t="s">
        <v>106</v>
      </c>
      <c r="D1710" s="3" t="s">
        <v>23</v>
      </c>
      <c r="E1710" s="5">
        <v>7.94</v>
      </c>
      <c r="F1710" s="3">
        <v>52</v>
      </c>
      <c r="G1710" s="3" t="s">
        <v>114</v>
      </c>
      <c r="H1710" s="3" t="s">
        <v>122</v>
      </c>
      <c r="I1710" s="5">
        <v>17.989999999999998</v>
      </c>
      <c r="J1710" s="3">
        <v>1</v>
      </c>
      <c r="K1710" s="3" t="s">
        <v>95</v>
      </c>
      <c r="L1710" s="3">
        <v>1</v>
      </c>
      <c r="M1710" s="5">
        <v>0.15</v>
      </c>
      <c r="N1710" s="3" t="s">
        <v>99</v>
      </c>
    </row>
    <row r="1711" spans="1:14" x14ac:dyDescent="0.25">
      <c r="A1711" s="3" t="s">
        <v>1814</v>
      </c>
      <c r="B1711" s="3">
        <v>63</v>
      </c>
      <c r="C1711" s="3" t="s">
        <v>93</v>
      </c>
      <c r="D1711" s="3" t="s">
        <v>19</v>
      </c>
      <c r="E1711" s="5">
        <v>1.84</v>
      </c>
      <c r="F1711" s="3">
        <v>15</v>
      </c>
      <c r="G1711" s="3" t="s">
        <v>114</v>
      </c>
      <c r="H1711" s="3" t="s">
        <v>120</v>
      </c>
      <c r="I1711" s="5">
        <v>8.99</v>
      </c>
      <c r="J1711" s="3">
        <v>1</v>
      </c>
      <c r="K1711" s="3" t="s">
        <v>102</v>
      </c>
      <c r="L1711" s="3">
        <v>3</v>
      </c>
      <c r="M1711" s="5">
        <v>0.12</v>
      </c>
      <c r="N1711" s="3" t="s">
        <v>87</v>
      </c>
    </row>
    <row r="1712" spans="1:14" x14ac:dyDescent="0.25">
      <c r="A1712" s="3" t="s">
        <v>1815</v>
      </c>
      <c r="B1712" s="3">
        <v>23</v>
      </c>
      <c r="C1712" s="3" t="s">
        <v>83</v>
      </c>
      <c r="D1712" s="3" t="s">
        <v>19</v>
      </c>
      <c r="E1712" s="5">
        <v>1.04</v>
      </c>
      <c r="F1712" s="3">
        <v>59</v>
      </c>
      <c r="G1712" s="3" t="s">
        <v>114</v>
      </c>
      <c r="H1712" s="3" t="s">
        <v>122</v>
      </c>
      <c r="I1712" s="5">
        <v>8.99</v>
      </c>
      <c r="J1712" s="3">
        <v>1</v>
      </c>
      <c r="K1712" s="3" t="s">
        <v>126</v>
      </c>
      <c r="L1712" s="3">
        <v>4</v>
      </c>
      <c r="M1712" s="5">
        <v>0.02</v>
      </c>
      <c r="N1712" s="3" t="s">
        <v>112</v>
      </c>
    </row>
    <row r="1713" spans="1:14" x14ac:dyDescent="0.25">
      <c r="A1713" s="3" t="s">
        <v>1816</v>
      </c>
      <c r="B1713" s="3">
        <v>68</v>
      </c>
      <c r="C1713" s="3" t="s">
        <v>106</v>
      </c>
      <c r="D1713" s="3" t="s">
        <v>19</v>
      </c>
      <c r="E1713" s="5">
        <v>24.34</v>
      </c>
      <c r="F1713" s="3">
        <v>16</v>
      </c>
      <c r="G1713" s="3" t="s">
        <v>98</v>
      </c>
      <c r="H1713" s="3" t="s">
        <v>120</v>
      </c>
      <c r="I1713" s="5">
        <v>8.99</v>
      </c>
      <c r="J1713" s="3">
        <v>0</v>
      </c>
      <c r="K1713" s="3" t="s">
        <v>126</v>
      </c>
      <c r="L1713" s="3">
        <v>5</v>
      </c>
      <c r="M1713" s="5">
        <v>1.43</v>
      </c>
      <c r="N1713" s="3" t="s">
        <v>117</v>
      </c>
    </row>
    <row r="1714" spans="1:14" x14ac:dyDescent="0.25">
      <c r="A1714" s="3" t="s">
        <v>1817</v>
      </c>
      <c r="B1714" s="3">
        <v>42</v>
      </c>
      <c r="C1714" s="3" t="s">
        <v>83</v>
      </c>
      <c r="D1714" s="3" t="s">
        <v>21</v>
      </c>
      <c r="E1714" s="5">
        <v>0.02</v>
      </c>
      <c r="F1714" s="3">
        <v>38</v>
      </c>
      <c r="G1714" s="3" t="s">
        <v>89</v>
      </c>
      <c r="H1714" s="3" t="s">
        <v>120</v>
      </c>
      <c r="I1714" s="5">
        <v>13.99</v>
      </c>
      <c r="J1714" s="3">
        <v>1</v>
      </c>
      <c r="K1714" s="3" t="s">
        <v>95</v>
      </c>
      <c r="L1714" s="3">
        <v>3</v>
      </c>
      <c r="M1714" s="5">
        <v>0</v>
      </c>
      <c r="N1714" s="3" t="s">
        <v>104</v>
      </c>
    </row>
    <row r="1715" spans="1:14" x14ac:dyDescent="0.25">
      <c r="A1715" s="3" t="s">
        <v>1818</v>
      </c>
      <c r="B1715" s="3">
        <v>61</v>
      </c>
      <c r="C1715" s="3" t="s">
        <v>93</v>
      </c>
      <c r="D1715" s="3" t="s">
        <v>23</v>
      </c>
      <c r="E1715" s="5">
        <v>6.27</v>
      </c>
      <c r="F1715" s="3">
        <v>42</v>
      </c>
      <c r="G1715" s="3" t="s">
        <v>114</v>
      </c>
      <c r="H1715" s="3" t="s">
        <v>85</v>
      </c>
      <c r="I1715" s="5">
        <v>17.989999999999998</v>
      </c>
      <c r="J1715" s="3">
        <v>1</v>
      </c>
      <c r="K1715" s="3" t="s">
        <v>95</v>
      </c>
      <c r="L1715" s="3">
        <v>1</v>
      </c>
      <c r="M1715" s="5">
        <v>0.15</v>
      </c>
      <c r="N1715" s="3" t="s">
        <v>87</v>
      </c>
    </row>
    <row r="1716" spans="1:14" x14ac:dyDescent="0.25">
      <c r="A1716" s="3" t="s">
        <v>1819</v>
      </c>
      <c r="B1716" s="3">
        <v>39</v>
      </c>
      <c r="C1716" s="3" t="s">
        <v>106</v>
      </c>
      <c r="D1716" s="3" t="s">
        <v>23</v>
      </c>
      <c r="E1716" s="5">
        <v>16.03</v>
      </c>
      <c r="F1716" s="3">
        <v>13</v>
      </c>
      <c r="G1716" s="3" t="s">
        <v>94</v>
      </c>
      <c r="H1716" s="3" t="s">
        <v>85</v>
      </c>
      <c r="I1716" s="5">
        <v>17.989999999999998</v>
      </c>
      <c r="J1716" s="3">
        <v>0</v>
      </c>
      <c r="K1716" s="3" t="s">
        <v>126</v>
      </c>
      <c r="L1716" s="3">
        <v>1</v>
      </c>
      <c r="M1716" s="5">
        <v>1.1499999999999999</v>
      </c>
      <c r="N1716" s="3" t="s">
        <v>117</v>
      </c>
    </row>
    <row r="1717" spans="1:14" x14ac:dyDescent="0.25">
      <c r="A1717" s="3" t="s">
        <v>1820</v>
      </c>
      <c r="B1717" s="3">
        <v>22</v>
      </c>
      <c r="C1717" s="3" t="s">
        <v>93</v>
      </c>
      <c r="D1717" s="3" t="s">
        <v>21</v>
      </c>
      <c r="E1717" s="5">
        <v>2.14</v>
      </c>
      <c r="F1717" s="3">
        <v>44</v>
      </c>
      <c r="G1717" s="3" t="s">
        <v>98</v>
      </c>
      <c r="H1717" s="3" t="s">
        <v>111</v>
      </c>
      <c r="I1717" s="5">
        <v>13.99</v>
      </c>
      <c r="J1717" s="3">
        <v>1</v>
      </c>
      <c r="K1717" s="3" t="s">
        <v>95</v>
      </c>
      <c r="L1717" s="3">
        <v>4</v>
      </c>
      <c r="M1717" s="5">
        <v>0.05</v>
      </c>
      <c r="N1717" s="3" t="s">
        <v>91</v>
      </c>
    </row>
    <row r="1718" spans="1:14" x14ac:dyDescent="0.25">
      <c r="A1718" s="3" t="s">
        <v>1821</v>
      </c>
      <c r="B1718" s="3">
        <v>46</v>
      </c>
      <c r="C1718" s="3" t="s">
        <v>106</v>
      </c>
      <c r="D1718" s="3" t="s">
        <v>19</v>
      </c>
      <c r="E1718" s="5">
        <v>13.33</v>
      </c>
      <c r="F1718" s="3">
        <v>34</v>
      </c>
      <c r="G1718" s="3" t="s">
        <v>94</v>
      </c>
      <c r="H1718" s="3" t="s">
        <v>111</v>
      </c>
      <c r="I1718" s="5">
        <v>8.99</v>
      </c>
      <c r="J1718" s="3">
        <v>1</v>
      </c>
      <c r="K1718" s="3" t="s">
        <v>126</v>
      </c>
      <c r="L1718" s="3">
        <v>2</v>
      </c>
      <c r="M1718" s="5">
        <v>0.38</v>
      </c>
      <c r="N1718" s="3" t="s">
        <v>91</v>
      </c>
    </row>
    <row r="1719" spans="1:14" x14ac:dyDescent="0.25">
      <c r="A1719" s="3" t="s">
        <v>1822</v>
      </c>
      <c r="B1719" s="3">
        <v>64</v>
      </c>
      <c r="C1719" s="3" t="s">
        <v>106</v>
      </c>
      <c r="D1719" s="3" t="s">
        <v>19</v>
      </c>
      <c r="E1719" s="5">
        <v>15.97</v>
      </c>
      <c r="F1719" s="3">
        <v>6</v>
      </c>
      <c r="G1719" s="3" t="s">
        <v>98</v>
      </c>
      <c r="H1719" s="3" t="s">
        <v>90</v>
      </c>
      <c r="I1719" s="5">
        <v>8.99</v>
      </c>
      <c r="J1719" s="3">
        <v>0</v>
      </c>
      <c r="K1719" s="3" t="s">
        <v>126</v>
      </c>
      <c r="L1719" s="3">
        <v>1</v>
      </c>
      <c r="M1719" s="5">
        <v>2.2799999999999998</v>
      </c>
      <c r="N1719" s="3" t="s">
        <v>104</v>
      </c>
    </row>
    <row r="1720" spans="1:14" x14ac:dyDescent="0.25">
      <c r="A1720" s="3" t="s">
        <v>1823</v>
      </c>
      <c r="B1720" s="3">
        <v>35</v>
      </c>
      <c r="C1720" s="3" t="s">
        <v>106</v>
      </c>
      <c r="D1720" s="3" t="s">
        <v>23</v>
      </c>
      <c r="E1720" s="5">
        <v>11.07</v>
      </c>
      <c r="F1720" s="3">
        <v>12</v>
      </c>
      <c r="G1720" s="3" t="s">
        <v>89</v>
      </c>
      <c r="H1720" s="3" t="s">
        <v>122</v>
      </c>
      <c r="I1720" s="5">
        <v>17.989999999999998</v>
      </c>
      <c r="J1720" s="3">
        <v>0</v>
      </c>
      <c r="K1720" s="3" t="s">
        <v>108</v>
      </c>
      <c r="L1720" s="3">
        <v>3</v>
      </c>
      <c r="M1720" s="5">
        <v>0.85</v>
      </c>
      <c r="N1720" s="3" t="s">
        <v>99</v>
      </c>
    </row>
    <row r="1721" spans="1:14" x14ac:dyDescent="0.25">
      <c r="A1721" s="3" t="s">
        <v>1824</v>
      </c>
      <c r="B1721" s="3">
        <v>53</v>
      </c>
      <c r="C1721" s="3" t="s">
        <v>93</v>
      </c>
      <c r="D1721" s="3" t="s">
        <v>19</v>
      </c>
      <c r="E1721" s="5">
        <v>7.84</v>
      </c>
      <c r="F1721" s="3">
        <v>0</v>
      </c>
      <c r="G1721" s="3" t="s">
        <v>135</v>
      </c>
      <c r="H1721" s="3" t="s">
        <v>90</v>
      </c>
      <c r="I1721" s="5">
        <v>8.99</v>
      </c>
      <c r="J1721" s="3">
        <v>0</v>
      </c>
      <c r="K1721" s="3" t="s">
        <v>86</v>
      </c>
      <c r="L1721" s="3">
        <v>3</v>
      </c>
      <c r="M1721" s="5">
        <v>7.84</v>
      </c>
      <c r="N1721" s="3" t="s">
        <v>87</v>
      </c>
    </row>
    <row r="1722" spans="1:14" x14ac:dyDescent="0.25">
      <c r="A1722" s="3" t="s">
        <v>1825</v>
      </c>
      <c r="B1722" s="3">
        <v>40</v>
      </c>
      <c r="C1722" s="3" t="s">
        <v>83</v>
      </c>
      <c r="D1722" s="3" t="s">
        <v>19</v>
      </c>
      <c r="E1722" s="5">
        <v>8.15</v>
      </c>
      <c r="F1722" s="3">
        <v>24</v>
      </c>
      <c r="G1722" s="3" t="s">
        <v>84</v>
      </c>
      <c r="H1722" s="3" t="s">
        <v>111</v>
      </c>
      <c r="I1722" s="5">
        <v>8.99</v>
      </c>
      <c r="J1722" s="3">
        <v>0</v>
      </c>
      <c r="K1722" s="3" t="s">
        <v>108</v>
      </c>
      <c r="L1722" s="3">
        <v>4</v>
      </c>
      <c r="M1722" s="5">
        <v>0.33</v>
      </c>
      <c r="N1722" s="3" t="s">
        <v>99</v>
      </c>
    </row>
    <row r="1723" spans="1:14" x14ac:dyDescent="0.25">
      <c r="A1723" s="3" t="s">
        <v>1826</v>
      </c>
      <c r="B1723" s="3">
        <v>41</v>
      </c>
      <c r="C1723" s="3" t="s">
        <v>93</v>
      </c>
      <c r="D1723" s="3" t="s">
        <v>23</v>
      </c>
      <c r="E1723" s="5">
        <v>1.35</v>
      </c>
      <c r="F1723" s="3">
        <v>59</v>
      </c>
      <c r="G1723" s="3" t="s">
        <v>94</v>
      </c>
      <c r="H1723" s="3" t="s">
        <v>111</v>
      </c>
      <c r="I1723" s="5">
        <v>17.989999999999998</v>
      </c>
      <c r="J1723" s="3">
        <v>1</v>
      </c>
      <c r="K1723" s="3" t="s">
        <v>108</v>
      </c>
      <c r="L1723" s="3">
        <v>1</v>
      </c>
      <c r="M1723" s="5">
        <v>0.02</v>
      </c>
      <c r="N1723" s="3" t="s">
        <v>99</v>
      </c>
    </row>
    <row r="1724" spans="1:14" x14ac:dyDescent="0.25">
      <c r="A1724" s="3" t="s">
        <v>1827</v>
      </c>
      <c r="B1724" s="3">
        <v>26</v>
      </c>
      <c r="C1724" s="3" t="s">
        <v>106</v>
      </c>
      <c r="D1724" s="3" t="s">
        <v>21</v>
      </c>
      <c r="E1724" s="5">
        <v>41.97</v>
      </c>
      <c r="F1724" s="3">
        <v>44</v>
      </c>
      <c r="G1724" s="3" t="s">
        <v>114</v>
      </c>
      <c r="H1724" s="3" t="s">
        <v>120</v>
      </c>
      <c r="I1724" s="5">
        <v>13.99</v>
      </c>
      <c r="J1724" s="3">
        <v>0</v>
      </c>
      <c r="K1724" s="3" t="s">
        <v>86</v>
      </c>
      <c r="L1724" s="3">
        <v>2</v>
      </c>
      <c r="M1724" s="5">
        <v>0.93</v>
      </c>
      <c r="N1724" s="3" t="s">
        <v>104</v>
      </c>
    </row>
    <row r="1725" spans="1:14" x14ac:dyDescent="0.25">
      <c r="A1725" s="3" t="s">
        <v>1828</v>
      </c>
      <c r="B1725" s="3">
        <v>53</v>
      </c>
      <c r="C1725" s="3" t="s">
        <v>83</v>
      </c>
      <c r="D1725" s="3" t="s">
        <v>21</v>
      </c>
      <c r="E1725" s="5">
        <v>7.16</v>
      </c>
      <c r="F1725" s="3">
        <v>33</v>
      </c>
      <c r="G1725" s="3" t="s">
        <v>94</v>
      </c>
      <c r="H1725" s="3" t="s">
        <v>111</v>
      </c>
      <c r="I1725" s="5">
        <v>13.99</v>
      </c>
      <c r="J1725" s="3">
        <v>1</v>
      </c>
      <c r="K1725" s="3" t="s">
        <v>102</v>
      </c>
      <c r="L1725" s="3">
        <v>1</v>
      </c>
      <c r="M1725" s="5">
        <v>0.21</v>
      </c>
      <c r="N1725" s="3" t="s">
        <v>96</v>
      </c>
    </row>
    <row r="1726" spans="1:14" x14ac:dyDescent="0.25">
      <c r="A1726" s="3" t="s">
        <v>1829</v>
      </c>
      <c r="B1726" s="3">
        <v>70</v>
      </c>
      <c r="C1726" s="3" t="s">
        <v>93</v>
      </c>
      <c r="D1726" s="3" t="s">
        <v>19</v>
      </c>
      <c r="E1726" s="5">
        <v>12.25</v>
      </c>
      <c r="F1726" s="3">
        <v>8</v>
      </c>
      <c r="G1726" s="3" t="s">
        <v>84</v>
      </c>
      <c r="H1726" s="3" t="s">
        <v>120</v>
      </c>
      <c r="I1726" s="5">
        <v>8.99</v>
      </c>
      <c r="J1726" s="3">
        <v>0</v>
      </c>
      <c r="K1726" s="3" t="s">
        <v>95</v>
      </c>
      <c r="L1726" s="3">
        <v>3</v>
      </c>
      <c r="M1726" s="5">
        <v>1.36</v>
      </c>
      <c r="N1726" s="3" t="s">
        <v>99</v>
      </c>
    </row>
    <row r="1727" spans="1:14" x14ac:dyDescent="0.25">
      <c r="A1727" s="3" t="s">
        <v>1830</v>
      </c>
      <c r="B1727" s="3">
        <v>46</v>
      </c>
      <c r="C1727" s="3" t="s">
        <v>83</v>
      </c>
      <c r="D1727" s="3" t="s">
        <v>23</v>
      </c>
      <c r="E1727" s="5">
        <v>8.98</v>
      </c>
      <c r="F1727" s="3">
        <v>13</v>
      </c>
      <c r="G1727" s="3" t="s">
        <v>84</v>
      </c>
      <c r="H1727" s="3" t="s">
        <v>120</v>
      </c>
      <c r="I1727" s="5">
        <v>17.989999999999998</v>
      </c>
      <c r="J1727" s="3">
        <v>0</v>
      </c>
      <c r="K1727" s="3" t="s">
        <v>86</v>
      </c>
      <c r="L1727" s="3">
        <v>5</v>
      </c>
      <c r="M1727" s="5">
        <v>0.64</v>
      </c>
      <c r="N1727" s="3" t="s">
        <v>104</v>
      </c>
    </row>
    <row r="1728" spans="1:14" x14ac:dyDescent="0.25">
      <c r="A1728" s="3" t="s">
        <v>1831</v>
      </c>
      <c r="B1728" s="3">
        <v>22</v>
      </c>
      <c r="C1728" s="3" t="s">
        <v>83</v>
      </c>
      <c r="D1728" s="3" t="s">
        <v>21</v>
      </c>
      <c r="E1728" s="5">
        <v>21.77</v>
      </c>
      <c r="F1728" s="3">
        <v>26</v>
      </c>
      <c r="G1728" s="3" t="s">
        <v>114</v>
      </c>
      <c r="H1728" s="3" t="s">
        <v>85</v>
      </c>
      <c r="I1728" s="5">
        <v>13.99</v>
      </c>
      <c r="J1728" s="3">
        <v>0</v>
      </c>
      <c r="K1728" s="3" t="s">
        <v>126</v>
      </c>
      <c r="L1728" s="3">
        <v>5</v>
      </c>
      <c r="M1728" s="5">
        <v>0.81</v>
      </c>
      <c r="N1728" s="3" t="s">
        <v>104</v>
      </c>
    </row>
    <row r="1729" spans="1:14" x14ac:dyDescent="0.25">
      <c r="A1729" s="3" t="s">
        <v>1832</v>
      </c>
      <c r="B1729" s="3">
        <v>55</v>
      </c>
      <c r="C1729" s="3" t="s">
        <v>93</v>
      </c>
      <c r="D1729" s="3" t="s">
        <v>21</v>
      </c>
      <c r="E1729" s="5">
        <v>50.26</v>
      </c>
      <c r="F1729" s="3">
        <v>53</v>
      </c>
      <c r="G1729" s="3" t="s">
        <v>94</v>
      </c>
      <c r="H1729" s="3" t="s">
        <v>122</v>
      </c>
      <c r="I1729" s="5">
        <v>13.99</v>
      </c>
      <c r="J1729" s="3">
        <v>0</v>
      </c>
      <c r="K1729" s="3" t="s">
        <v>126</v>
      </c>
      <c r="L1729" s="3">
        <v>3</v>
      </c>
      <c r="M1729" s="5">
        <v>0.93</v>
      </c>
      <c r="N1729" s="3" t="s">
        <v>112</v>
      </c>
    </row>
    <row r="1730" spans="1:14" x14ac:dyDescent="0.25">
      <c r="A1730" s="3" t="s">
        <v>1833</v>
      </c>
      <c r="B1730" s="3">
        <v>26</v>
      </c>
      <c r="C1730" s="3" t="s">
        <v>106</v>
      </c>
      <c r="D1730" s="3" t="s">
        <v>21</v>
      </c>
      <c r="E1730" s="5">
        <v>4.97</v>
      </c>
      <c r="F1730" s="3">
        <v>10</v>
      </c>
      <c r="G1730" s="3" t="s">
        <v>84</v>
      </c>
      <c r="H1730" s="3" t="s">
        <v>111</v>
      </c>
      <c r="I1730" s="5">
        <v>13.99</v>
      </c>
      <c r="J1730" s="3">
        <v>1</v>
      </c>
      <c r="K1730" s="3" t="s">
        <v>108</v>
      </c>
      <c r="L1730" s="3">
        <v>1</v>
      </c>
      <c r="M1730" s="5">
        <v>0.45</v>
      </c>
      <c r="N1730" s="3" t="s">
        <v>99</v>
      </c>
    </row>
    <row r="1731" spans="1:14" x14ac:dyDescent="0.25">
      <c r="A1731" s="3" t="s">
        <v>1834</v>
      </c>
      <c r="B1731" s="3">
        <v>43</v>
      </c>
      <c r="C1731" s="3" t="s">
        <v>106</v>
      </c>
      <c r="D1731" s="3" t="s">
        <v>23</v>
      </c>
      <c r="E1731" s="5">
        <v>2.23</v>
      </c>
      <c r="F1731" s="3">
        <v>29</v>
      </c>
      <c r="G1731" s="3" t="s">
        <v>98</v>
      </c>
      <c r="H1731" s="3" t="s">
        <v>111</v>
      </c>
      <c r="I1731" s="5">
        <v>17.989999999999998</v>
      </c>
      <c r="J1731" s="3">
        <v>1</v>
      </c>
      <c r="K1731" s="3" t="s">
        <v>86</v>
      </c>
      <c r="L1731" s="3">
        <v>1</v>
      </c>
      <c r="M1731" s="5">
        <v>7.0000000000000007E-2</v>
      </c>
      <c r="N1731" s="3" t="s">
        <v>117</v>
      </c>
    </row>
    <row r="1732" spans="1:14" x14ac:dyDescent="0.25">
      <c r="A1732" s="3" t="s">
        <v>1835</v>
      </c>
      <c r="B1732" s="3">
        <v>51</v>
      </c>
      <c r="C1732" s="3" t="s">
        <v>93</v>
      </c>
      <c r="D1732" s="3" t="s">
        <v>19</v>
      </c>
      <c r="E1732" s="5">
        <v>12.86</v>
      </c>
      <c r="F1732" s="3">
        <v>32</v>
      </c>
      <c r="G1732" s="3" t="s">
        <v>84</v>
      </c>
      <c r="H1732" s="3" t="s">
        <v>111</v>
      </c>
      <c r="I1732" s="5">
        <v>8.99</v>
      </c>
      <c r="J1732" s="3">
        <v>1</v>
      </c>
      <c r="K1732" s="3" t="s">
        <v>108</v>
      </c>
      <c r="L1732" s="3">
        <v>5</v>
      </c>
      <c r="M1732" s="5">
        <v>0.39</v>
      </c>
      <c r="N1732" s="3" t="s">
        <v>87</v>
      </c>
    </row>
    <row r="1733" spans="1:14" x14ac:dyDescent="0.25">
      <c r="A1733" s="3" t="s">
        <v>1836</v>
      </c>
      <c r="B1733" s="3">
        <v>41</v>
      </c>
      <c r="C1733" s="3" t="s">
        <v>106</v>
      </c>
      <c r="D1733" s="3" t="s">
        <v>21</v>
      </c>
      <c r="E1733" s="5">
        <v>9.19</v>
      </c>
      <c r="F1733" s="3">
        <v>45</v>
      </c>
      <c r="G1733" s="3" t="s">
        <v>135</v>
      </c>
      <c r="H1733" s="3" t="s">
        <v>111</v>
      </c>
      <c r="I1733" s="5">
        <v>13.99</v>
      </c>
      <c r="J1733" s="3">
        <v>1</v>
      </c>
      <c r="K1733" s="3" t="s">
        <v>108</v>
      </c>
      <c r="L1733" s="3">
        <v>2</v>
      </c>
      <c r="M1733" s="5">
        <v>0.2</v>
      </c>
      <c r="N1733" s="3" t="s">
        <v>96</v>
      </c>
    </row>
    <row r="1734" spans="1:14" x14ac:dyDescent="0.25">
      <c r="A1734" s="3" t="s">
        <v>1837</v>
      </c>
      <c r="B1734" s="3">
        <v>25</v>
      </c>
      <c r="C1734" s="3" t="s">
        <v>106</v>
      </c>
      <c r="D1734" s="3" t="s">
        <v>21</v>
      </c>
      <c r="E1734" s="5">
        <v>9.59</v>
      </c>
      <c r="F1734" s="3">
        <v>25</v>
      </c>
      <c r="G1734" s="3" t="s">
        <v>135</v>
      </c>
      <c r="H1734" s="3" t="s">
        <v>85</v>
      </c>
      <c r="I1734" s="5">
        <v>13.99</v>
      </c>
      <c r="J1734" s="3">
        <v>0</v>
      </c>
      <c r="K1734" s="3" t="s">
        <v>108</v>
      </c>
      <c r="L1734" s="3">
        <v>2</v>
      </c>
      <c r="M1734" s="5">
        <v>0.37</v>
      </c>
      <c r="N1734" s="3" t="s">
        <v>87</v>
      </c>
    </row>
    <row r="1735" spans="1:14" x14ac:dyDescent="0.25">
      <c r="A1735" s="3" t="s">
        <v>1838</v>
      </c>
      <c r="B1735" s="3">
        <v>27</v>
      </c>
      <c r="C1735" s="3" t="s">
        <v>93</v>
      </c>
      <c r="D1735" s="3" t="s">
        <v>23</v>
      </c>
      <c r="E1735" s="5">
        <v>5.82</v>
      </c>
      <c r="F1735" s="3">
        <v>49</v>
      </c>
      <c r="G1735" s="3" t="s">
        <v>98</v>
      </c>
      <c r="H1735" s="3" t="s">
        <v>111</v>
      </c>
      <c r="I1735" s="5">
        <v>17.989999999999998</v>
      </c>
      <c r="J1735" s="3">
        <v>1</v>
      </c>
      <c r="K1735" s="3" t="s">
        <v>86</v>
      </c>
      <c r="L1735" s="3">
        <v>2</v>
      </c>
      <c r="M1735" s="5">
        <v>0.12</v>
      </c>
      <c r="N1735" s="3" t="s">
        <v>117</v>
      </c>
    </row>
    <row r="1736" spans="1:14" x14ac:dyDescent="0.25">
      <c r="A1736" s="3" t="s">
        <v>1839</v>
      </c>
      <c r="B1736" s="3">
        <v>62</v>
      </c>
      <c r="C1736" s="3" t="s">
        <v>106</v>
      </c>
      <c r="D1736" s="3" t="s">
        <v>23</v>
      </c>
      <c r="E1736" s="5">
        <v>5.94</v>
      </c>
      <c r="F1736" s="3">
        <v>16</v>
      </c>
      <c r="G1736" s="3" t="s">
        <v>89</v>
      </c>
      <c r="H1736" s="3" t="s">
        <v>85</v>
      </c>
      <c r="I1736" s="5">
        <v>17.989999999999998</v>
      </c>
      <c r="J1736" s="3">
        <v>0</v>
      </c>
      <c r="K1736" s="3" t="s">
        <v>126</v>
      </c>
      <c r="L1736" s="3">
        <v>4</v>
      </c>
      <c r="M1736" s="5">
        <v>0.35</v>
      </c>
      <c r="N1736" s="3" t="s">
        <v>117</v>
      </c>
    </row>
    <row r="1737" spans="1:14" x14ac:dyDescent="0.25">
      <c r="A1737" s="3" t="s">
        <v>1840</v>
      </c>
      <c r="B1737" s="3">
        <v>36</v>
      </c>
      <c r="C1737" s="3" t="s">
        <v>83</v>
      </c>
      <c r="D1737" s="3" t="s">
        <v>23</v>
      </c>
      <c r="E1737" s="5">
        <v>25.4</v>
      </c>
      <c r="F1737" s="3">
        <v>46</v>
      </c>
      <c r="G1737" s="3" t="s">
        <v>98</v>
      </c>
      <c r="H1737" s="3" t="s">
        <v>111</v>
      </c>
      <c r="I1737" s="5">
        <v>17.989999999999998</v>
      </c>
      <c r="J1737" s="3">
        <v>0</v>
      </c>
      <c r="K1737" s="3" t="s">
        <v>102</v>
      </c>
      <c r="L1737" s="3">
        <v>5</v>
      </c>
      <c r="M1737" s="5">
        <v>0.54</v>
      </c>
      <c r="N1737" s="3" t="s">
        <v>117</v>
      </c>
    </row>
    <row r="1738" spans="1:14" x14ac:dyDescent="0.25">
      <c r="A1738" s="3" t="s">
        <v>1841</v>
      </c>
      <c r="B1738" s="3">
        <v>30</v>
      </c>
      <c r="C1738" s="3" t="s">
        <v>106</v>
      </c>
      <c r="D1738" s="3" t="s">
        <v>21</v>
      </c>
      <c r="E1738" s="5">
        <v>2.2599999999999998</v>
      </c>
      <c r="F1738" s="3">
        <v>3</v>
      </c>
      <c r="G1738" s="3" t="s">
        <v>114</v>
      </c>
      <c r="H1738" s="3" t="s">
        <v>85</v>
      </c>
      <c r="I1738" s="5">
        <v>13.99</v>
      </c>
      <c r="J1738" s="3">
        <v>0</v>
      </c>
      <c r="K1738" s="3" t="s">
        <v>86</v>
      </c>
      <c r="L1738" s="3">
        <v>4</v>
      </c>
      <c r="M1738" s="5">
        <v>0.56000000000000005</v>
      </c>
      <c r="N1738" s="3" t="s">
        <v>117</v>
      </c>
    </row>
    <row r="1739" spans="1:14" x14ac:dyDescent="0.25">
      <c r="A1739" s="3" t="s">
        <v>1842</v>
      </c>
      <c r="B1739" s="3">
        <v>57</v>
      </c>
      <c r="C1739" s="3" t="s">
        <v>83</v>
      </c>
      <c r="D1739" s="3" t="s">
        <v>19</v>
      </c>
      <c r="E1739" s="5">
        <v>21.42</v>
      </c>
      <c r="F1739" s="3">
        <v>51</v>
      </c>
      <c r="G1739" s="3" t="s">
        <v>114</v>
      </c>
      <c r="H1739" s="3" t="s">
        <v>120</v>
      </c>
      <c r="I1739" s="5">
        <v>8.99</v>
      </c>
      <c r="J1739" s="3">
        <v>1</v>
      </c>
      <c r="K1739" s="3" t="s">
        <v>86</v>
      </c>
      <c r="L1739" s="3">
        <v>4</v>
      </c>
      <c r="M1739" s="5">
        <v>0.41</v>
      </c>
      <c r="N1739" s="3" t="s">
        <v>104</v>
      </c>
    </row>
    <row r="1740" spans="1:14" x14ac:dyDescent="0.25">
      <c r="A1740" s="3" t="s">
        <v>1843</v>
      </c>
      <c r="B1740" s="3">
        <v>48</v>
      </c>
      <c r="C1740" s="3" t="s">
        <v>93</v>
      </c>
      <c r="D1740" s="3" t="s">
        <v>21</v>
      </c>
      <c r="E1740" s="5">
        <v>0.81</v>
      </c>
      <c r="F1740" s="3">
        <v>54</v>
      </c>
      <c r="G1740" s="3" t="s">
        <v>135</v>
      </c>
      <c r="H1740" s="3" t="s">
        <v>90</v>
      </c>
      <c r="I1740" s="5">
        <v>13.99</v>
      </c>
      <c r="J1740" s="3">
        <v>1</v>
      </c>
      <c r="K1740" s="3" t="s">
        <v>126</v>
      </c>
      <c r="L1740" s="3">
        <v>1</v>
      </c>
      <c r="M1740" s="5">
        <v>0.01</v>
      </c>
      <c r="N1740" s="3" t="s">
        <v>87</v>
      </c>
    </row>
    <row r="1741" spans="1:14" x14ac:dyDescent="0.25">
      <c r="A1741" s="3" t="s">
        <v>1844</v>
      </c>
      <c r="B1741" s="3">
        <v>37</v>
      </c>
      <c r="C1741" s="3" t="s">
        <v>93</v>
      </c>
      <c r="D1741" s="3" t="s">
        <v>23</v>
      </c>
      <c r="E1741" s="5">
        <v>7.79</v>
      </c>
      <c r="F1741" s="3">
        <v>55</v>
      </c>
      <c r="G1741" s="3" t="s">
        <v>94</v>
      </c>
      <c r="H1741" s="3" t="s">
        <v>120</v>
      </c>
      <c r="I1741" s="5">
        <v>17.989999999999998</v>
      </c>
      <c r="J1741" s="3">
        <v>1</v>
      </c>
      <c r="K1741" s="3" t="s">
        <v>102</v>
      </c>
      <c r="L1741" s="3">
        <v>2</v>
      </c>
      <c r="M1741" s="5">
        <v>0.14000000000000001</v>
      </c>
      <c r="N1741" s="3" t="s">
        <v>117</v>
      </c>
    </row>
    <row r="1742" spans="1:14" x14ac:dyDescent="0.25">
      <c r="A1742" s="3" t="s">
        <v>1845</v>
      </c>
      <c r="B1742" s="3">
        <v>31</v>
      </c>
      <c r="C1742" s="3" t="s">
        <v>93</v>
      </c>
      <c r="D1742" s="3" t="s">
        <v>23</v>
      </c>
      <c r="E1742" s="5">
        <v>17.829999999999998</v>
      </c>
      <c r="F1742" s="3">
        <v>8</v>
      </c>
      <c r="G1742" s="3" t="s">
        <v>135</v>
      </c>
      <c r="H1742" s="3" t="s">
        <v>122</v>
      </c>
      <c r="I1742" s="5">
        <v>17.989999999999998</v>
      </c>
      <c r="J1742" s="3">
        <v>0</v>
      </c>
      <c r="K1742" s="3" t="s">
        <v>108</v>
      </c>
      <c r="L1742" s="3">
        <v>3</v>
      </c>
      <c r="M1742" s="5">
        <v>1.98</v>
      </c>
      <c r="N1742" s="3" t="s">
        <v>91</v>
      </c>
    </row>
    <row r="1743" spans="1:14" x14ac:dyDescent="0.25">
      <c r="A1743" s="3" t="s">
        <v>1846</v>
      </c>
      <c r="B1743" s="3">
        <v>67</v>
      </c>
      <c r="C1743" s="3" t="s">
        <v>93</v>
      </c>
      <c r="D1743" s="3" t="s">
        <v>19</v>
      </c>
      <c r="E1743" s="5">
        <v>0.34</v>
      </c>
      <c r="F1743" s="3">
        <v>16</v>
      </c>
      <c r="G1743" s="3" t="s">
        <v>89</v>
      </c>
      <c r="H1743" s="3" t="s">
        <v>90</v>
      </c>
      <c r="I1743" s="5">
        <v>8.99</v>
      </c>
      <c r="J1743" s="3">
        <v>1</v>
      </c>
      <c r="K1743" s="3" t="s">
        <v>86</v>
      </c>
      <c r="L1743" s="3">
        <v>4</v>
      </c>
      <c r="M1743" s="5">
        <v>0.02</v>
      </c>
      <c r="N1743" s="3" t="s">
        <v>99</v>
      </c>
    </row>
    <row r="1744" spans="1:14" x14ac:dyDescent="0.25">
      <c r="A1744" s="3" t="s">
        <v>1847</v>
      </c>
      <c r="B1744" s="3">
        <v>49</v>
      </c>
      <c r="C1744" s="3" t="s">
        <v>106</v>
      </c>
      <c r="D1744" s="3" t="s">
        <v>19</v>
      </c>
      <c r="E1744" s="5">
        <v>4.1100000000000003</v>
      </c>
      <c r="F1744" s="3">
        <v>3</v>
      </c>
      <c r="G1744" s="3" t="s">
        <v>98</v>
      </c>
      <c r="H1744" s="3" t="s">
        <v>90</v>
      </c>
      <c r="I1744" s="5">
        <v>8.99</v>
      </c>
      <c r="J1744" s="3">
        <v>1</v>
      </c>
      <c r="K1744" s="3" t="s">
        <v>95</v>
      </c>
      <c r="L1744" s="3">
        <v>3</v>
      </c>
      <c r="M1744" s="5">
        <v>1.03</v>
      </c>
      <c r="N1744" s="3" t="s">
        <v>87</v>
      </c>
    </row>
    <row r="1745" spans="1:14" x14ac:dyDescent="0.25">
      <c r="A1745" s="3" t="s">
        <v>1848</v>
      </c>
      <c r="B1745" s="3">
        <v>63</v>
      </c>
      <c r="C1745" s="3" t="s">
        <v>83</v>
      </c>
      <c r="D1745" s="3" t="s">
        <v>23</v>
      </c>
      <c r="E1745" s="5">
        <v>13.82</v>
      </c>
      <c r="F1745" s="3">
        <v>38</v>
      </c>
      <c r="G1745" s="3" t="s">
        <v>135</v>
      </c>
      <c r="H1745" s="3" t="s">
        <v>120</v>
      </c>
      <c r="I1745" s="5">
        <v>17.989999999999998</v>
      </c>
      <c r="J1745" s="3">
        <v>1</v>
      </c>
      <c r="K1745" s="3" t="s">
        <v>95</v>
      </c>
      <c r="L1745" s="3">
        <v>2</v>
      </c>
      <c r="M1745" s="5">
        <v>0.35</v>
      </c>
      <c r="N1745" s="3" t="s">
        <v>91</v>
      </c>
    </row>
    <row r="1746" spans="1:14" x14ac:dyDescent="0.25">
      <c r="A1746" s="3" t="s">
        <v>1849</v>
      </c>
      <c r="B1746" s="3">
        <v>48</v>
      </c>
      <c r="C1746" s="3" t="s">
        <v>106</v>
      </c>
      <c r="D1746" s="3" t="s">
        <v>19</v>
      </c>
      <c r="E1746" s="5">
        <v>2.12</v>
      </c>
      <c r="F1746" s="3">
        <v>52</v>
      </c>
      <c r="G1746" s="3" t="s">
        <v>135</v>
      </c>
      <c r="H1746" s="3" t="s">
        <v>111</v>
      </c>
      <c r="I1746" s="5">
        <v>8.99</v>
      </c>
      <c r="J1746" s="3">
        <v>1</v>
      </c>
      <c r="K1746" s="3" t="s">
        <v>95</v>
      </c>
      <c r="L1746" s="3">
        <v>5</v>
      </c>
      <c r="M1746" s="5">
        <v>0.04</v>
      </c>
      <c r="N1746" s="3" t="s">
        <v>117</v>
      </c>
    </row>
    <row r="1747" spans="1:14" x14ac:dyDescent="0.25">
      <c r="A1747" s="3" t="s">
        <v>1850</v>
      </c>
      <c r="B1747" s="3">
        <v>42</v>
      </c>
      <c r="C1747" s="3" t="s">
        <v>83</v>
      </c>
      <c r="D1747" s="3" t="s">
        <v>19</v>
      </c>
      <c r="E1747" s="5">
        <v>28.96</v>
      </c>
      <c r="F1747" s="3">
        <v>22</v>
      </c>
      <c r="G1747" s="3" t="s">
        <v>89</v>
      </c>
      <c r="H1747" s="3" t="s">
        <v>111</v>
      </c>
      <c r="I1747" s="5">
        <v>8.99</v>
      </c>
      <c r="J1747" s="3">
        <v>0</v>
      </c>
      <c r="K1747" s="3" t="s">
        <v>108</v>
      </c>
      <c r="L1747" s="3">
        <v>5</v>
      </c>
      <c r="M1747" s="5">
        <v>1.26</v>
      </c>
      <c r="N1747" s="3" t="s">
        <v>91</v>
      </c>
    </row>
    <row r="1748" spans="1:14" x14ac:dyDescent="0.25">
      <c r="A1748" s="3" t="s">
        <v>1851</v>
      </c>
      <c r="B1748" s="3">
        <v>54</v>
      </c>
      <c r="C1748" s="3" t="s">
        <v>106</v>
      </c>
      <c r="D1748" s="3" t="s">
        <v>21</v>
      </c>
      <c r="E1748" s="5">
        <v>13.51</v>
      </c>
      <c r="F1748" s="3">
        <v>26</v>
      </c>
      <c r="G1748" s="3" t="s">
        <v>94</v>
      </c>
      <c r="H1748" s="3" t="s">
        <v>122</v>
      </c>
      <c r="I1748" s="5">
        <v>13.99</v>
      </c>
      <c r="J1748" s="3">
        <v>0</v>
      </c>
      <c r="K1748" s="3" t="s">
        <v>108</v>
      </c>
      <c r="L1748" s="3">
        <v>4</v>
      </c>
      <c r="M1748" s="5">
        <v>0.5</v>
      </c>
      <c r="N1748" s="3" t="s">
        <v>99</v>
      </c>
    </row>
    <row r="1749" spans="1:14" x14ac:dyDescent="0.25">
      <c r="A1749" s="3" t="s">
        <v>1852</v>
      </c>
      <c r="B1749" s="3">
        <v>39</v>
      </c>
      <c r="C1749" s="3" t="s">
        <v>83</v>
      </c>
      <c r="D1749" s="3" t="s">
        <v>23</v>
      </c>
      <c r="E1749" s="5">
        <v>3.87</v>
      </c>
      <c r="F1749" s="3">
        <v>23</v>
      </c>
      <c r="G1749" s="3" t="s">
        <v>135</v>
      </c>
      <c r="H1749" s="3" t="s">
        <v>111</v>
      </c>
      <c r="I1749" s="5">
        <v>17.989999999999998</v>
      </c>
      <c r="J1749" s="3">
        <v>0</v>
      </c>
      <c r="K1749" s="3" t="s">
        <v>102</v>
      </c>
      <c r="L1749" s="3">
        <v>5</v>
      </c>
      <c r="M1749" s="5">
        <v>0.16</v>
      </c>
      <c r="N1749" s="3" t="s">
        <v>96</v>
      </c>
    </row>
    <row r="1750" spans="1:14" x14ac:dyDescent="0.25">
      <c r="A1750" s="3" t="s">
        <v>1853</v>
      </c>
      <c r="B1750" s="3">
        <v>31</v>
      </c>
      <c r="C1750" s="3" t="s">
        <v>83</v>
      </c>
      <c r="D1750" s="3" t="s">
        <v>23</v>
      </c>
      <c r="E1750" s="5">
        <v>15.41</v>
      </c>
      <c r="F1750" s="3">
        <v>44</v>
      </c>
      <c r="G1750" s="3" t="s">
        <v>135</v>
      </c>
      <c r="H1750" s="3" t="s">
        <v>120</v>
      </c>
      <c r="I1750" s="5">
        <v>17.989999999999998</v>
      </c>
      <c r="J1750" s="3">
        <v>1</v>
      </c>
      <c r="K1750" s="3" t="s">
        <v>108</v>
      </c>
      <c r="L1750" s="3">
        <v>2</v>
      </c>
      <c r="M1750" s="5">
        <v>0.34</v>
      </c>
      <c r="N1750" s="3" t="s">
        <v>91</v>
      </c>
    </row>
    <row r="1751" spans="1:14" x14ac:dyDescent="0.25">
      <c r="A1751" s="3" t="s">
        <v>1854</v>
      </c>
      <c r="B1751" s="3">
        <v>46</v>
      </c>
      <c r="C1751" s="3" t="s">
        <v>93</v>
      </c>
      <c r="D1751" s="3" t="s">
        <v>21</v>
      </c>
      <c r="E1751" s="5">
        <v>3.07</v>
      </c>
      <c r="F1751" s="3">
        <v>51</v>
      </c>
      <c r="G1751" s="3" t="s">
        <v>89</v>
      </c>
      <c r="H1751" s="3" t="s">
        <v>122</v>
      </c>
      <c r="I1751" s="5">
        <v>13.99</v>
      </c>
      <c r="J1751" s="3">
        <v>1</v>
      </c>
      <c r="K1751" s="3" t="s">
        <v>95</v>
      </c>
      <c r="L1751" s="3">
        <v>2</v>
      </c>
      <c r="M1751" s="5">
        <v>0.06</v>
      </c>
      <c r="N1751" s="3" t="s">
        <v>117</v>
      </c>
    </row>
    <row r="1752" spans="1:14" x14ac:dyDescent="0.25">
      <c r="A1752" s="3" t="s">
        <v>1855</v>
      </c>
      <c r="B1752" s="3">
        <v>53</v>
      </c>
      <c r="C1752" s="3" t="s">
        <v>106</v>
      </c>
      <c r="D1752" s="3" t="s">
        <v>19</v>
      </c>
      <c r="E1752" s="5">
        <v>0.09</v>
      </c>
      <c r="F1752" s="3">
        <v>18</v>
      </c>
      <c r="G1752" s="3" t="s">
        <v>84</v>
      </c>
      <c r="H1752" s="3" t="s">
        <v>90</v>
      </c>
      <c r="I1752" s="5">
        <v>8.99</v>
      </c>
      <c r="J1752" s="3">
        <v>1</v>
      </c>
      <c r="K1752" s="3" t="s">
        <v>108</v>
      </c>
      <c r="L1752" s="3">
        <v>3</v>
      </c>
      <c r="M1752" s="5">
        <v>0</v>
      </c>
      <c r="N1752" s="3" t="s">
        <v>112</v>
      </c>
    </row>
    <row r="1753" spans="1:14" x14ac:dyDescent="0.25">
      <c r="A1753" s="3" t="s">
        <v>1856</v>
      </c>
      <c r="B1753" s="3">
        <v>33</v>
      </c>
      <c r="C1753" s="3" t="s">
        <v>93</v>
      </c>
      <c r="D1753" s="3" t="s">
        <v>23</v>
      </c>
      <c r="E1753" s="5">
        <v>3.91</v>
      </c>
      <c r="F1753" s="3">
        <v>11</v>
      </c>
      <c r="G1753" s="3" t="s">
        <v>98</v>
      </c>
      <c r="H1753" s="3" t="s">
        <v>120</v>
      </c>
      <c r="I1753" s="5">
        <v>17.989999999999998</v>
      </c>
      <c r="J1753" s="3">
        <v>1</v>
      </c>
      <c r="K1753" s="3" t="s">
        <v>102</v>
      </c>
      <c r="L1753" s="3">
        <v>2</v>
      </c>
      <c r="M1753" s="5">
        <v>0.33</v>
      </c>
      <c r="N1753" s="3" t="s">
        <v>112</v>
      </c>
    </row>
    <row r="1754" spans="1:14" x14ac:dyDescent="0.25">
      <c r="A1754" s="3" t="s">
        <v>1857</v>
      </c>
      <c r="B1754" s="3">
        <v>67</v>
      </c>
      <c r="C1754" s="3" t="s">
        <v>106</v>
      </c>
      <c r="D1754" s="3" t="s">
        <v>21</v>
      </c>
      <c r="E1754" s="5">
        <v>1.71</v>
      </c>
      <c r="F1754" s="3">
        <v>47</v>
      </c>
      <c r="G1754" s="3" t="s">
        <v>94</v>
      </c>
      <c r="H1754" s="3" t="s">
        <v>122</v>
      </c>
      <c r="I1754" s="5">
        <v>13.99</v>
      </c>
      <c r="J1754" s="3">
        <v>1</v>
      </c>
      <c r="K1754" s="3" t="s">
        <v>95</v>
      </c>
      <c r="L1754" s="3">
        <v>2</v>
      </c>
      <c r="M1754" s="5">
        <v>0.04</v>
      </c>
      <c r="N1754" s="3" t="s">
        <v>104</v>
      </c>
    </row>
    <row r="1755" spans="1:14" x14ac:dyDescent="0.25">
      <c r="A1755" s="3" t="s">
        <v>1858</v>
      </c>
      <c r="B1755" s="3">
        <v>37</v>
      </c>
      <c r="C1755" s="3" t="s">
        <v>93</v>
      </c>
      <c r="D1755" s="3" t="s">
        <v>23</v>
      </c>
      <c r="E1755" s="5">
        <v>0.56000000000000005</v>
      </c>
      <c r="F1755" s="3">
        <v>50</v>
      </c>
      <c r="G1755" s="3" t="s">
        <v>89</v>
      </c>
      <c r="H1755" s="3" t="s">
        <v>85</v>
      </c>
      <c r="I1755" s="5">
        <v>17.989999999999998</v>
      </c>
      <c r="J1755" s="3">
        <v>1</v>
      </c>
      <c r="K1755" s="3" t="s">
        <v>102</v>
      </c>
      <c r="L1755" s="3">
        <v>3</v>
      </c>
      <c r="M1755" s="5">
        <v>0.01</v>
      </c>
      <c r="N1755" s="3" t="s">
        <v>117</v>
      </c>
    </row>
    <row r="1756" spans="1:14" x14ac:dyDescent="0.25">
      <c r="A1756" s="3" t="s">
        <v>1859</v>
      </c>
      <c r="B1756" s="3">
        <v>25</v>
      </c>
      <c r="C1756" s="3" t="s">
        <v>106</v>
      </c>
      <c r="D1756" s="3" t="s">
        <v>21</v>
      </c>
      <c r="E1756" s="5">
        <v>7.12</v>
      </c>
      <c r="F1756" s="3">
        <v>33</v>
      </c>
      <c r="G1756" s="3" t="s">
        <v>114</v>
      </c>
      <c r="H1756" s="3" t="s">
        <v>111</v>
      </c>
      <c r="I1756" s="5">
        <v>13.99</v>
      </c>
      <c r="J1756" s="3">
        <v>1</v>
      </c>
      <c r="K1756" s="3" t="s">
        <v>95</v>
      </c>
      <c r="L1756" s="3">
        <v>2</v>
      </c>
      <c r="M1756" s="5">
        <v>0.21</v>
      </c>
      <c r="N1756" s="3" t="s">
        <v>117</v>
      </c>
    </row>
    <row r="1757" spans="1:14" x14ac:dyDescent="0.25">
      <c r="A1757" s="3" t="s">
        <v>1860</v>
      </c>
      <c r="B1757" s="3">
        <v>54</v>
      </c>
      <c r="C1757" s="3" t="s">
        <v>93</v>
      </c>
      <c r="D1757" s="3" t="s">
        <v>23</v>
      </c>
      <c r="E1757" s="5">
        <v>1.42</v>
      </c>
      <c r="F1757" s="3">
        <v>59</v>
      </c>
      <c r="G1757" s="3" t="s">
        <v>114</v>
      </c>
      <c r="H1757" s="3" t="s">
        <v>111</v>
      </c>
      <c r="I1757" s="5">
        <v>17.989999999999998</v>
      </c>
      <c r="J1757" s="3">
        <v>1</v>
      </c>
      <c r="K1757" s="3" t="s">
        <v>126</v>
      </c>
      <c r="L1757" s="3">
        <v>5</v>
      </c>
      <c r="M1757" s="5">
        <v>0.02</v>
      </c>
      <c r="N1757" s="3" t="s">
        <v>117</v>
      </c>
    </row>
    <row r="1758" spans="1:14" x14ac:dyDescent="0.25">
      <c r="A1758" s="3" t="s">
        <v>1861</v>
      </c>
      <c r="B1758" s="3">
        <v>29</v>
      </c>
      <c r="C1758" s="3" t="s">
        <v>93</v>
      </c>
      <c r="D1758" s="3" t="s">
        <v>19</v>
      </c>
      <c r="E1758" s="5">
        <v>18.53</v>
      </c>
      <c r="F1758" s="3">
        <v>27</v>
      </c>
      <c r="G1758" s="3" t="s">
        <v>84</v>
      </c>
      <c r="H1758" s="3" t="s">
        <v>90</v>
      </c>
      <c r="I1758" s="5">
        <v>8.99</v>
      </c>
      <c r="J1758" s="3">
        <v>0</v>
      </c>
      <c r="K1758" s="3" t="s">
        <v>108</v>
      </c>
      <c r="L1758" s="3">
        <v>4</v>
      </c>
      <c r="M1758" s="5">
        <v>0.66</v>
      </c>
      <c r="N1758" s="3" t="s">
        <v>112</v>
      </c>
    </row>
    <row r="1759" spans="1:14" x14ac:dyDescent="0.25">
      <c r="A1759" s="3" t="s">
        <v>1862</v>
      </c>
      <c r="B1759" s="3">
        <v>63</v>
      </c>
      <c r="C1759" s="3" t="s">
        <v>106</v>
      </c>
      <c r="D1759" s="3" t="s">
        <v>23</v>
      </c>
      <c r="E1759" s="5">
        <v>13.66</v>
      </c>
      <c r="F1759" s="3">
        <v>4</v>
      </c>
      <c r="G1759" s="3" t="s">
        <v>94</v>
      </c>
      <c r="H1759" s="3" t="s">
        <v>90</v>
      </c>
      <c r="I1759" s="5">
        <v>17.989999999999998</v>
      </c>
      <c r="J1759" s="3">
        <v>0</v>
      </c>
      <c r="K1759" s="3" t="s">
        <v>108</v>
      </c>
      <c r="L1759" s="3">
        <v>2</v>
      </c>
      <c r="M1759" s="5">
        <v>2.73</v>
      </c>
      <c r="N1759" s="3" t="s">
        <v>91</v>
      </c>
    </row>
    <row r="1760" spans="1:14" x14ac:dyDescent="0.25">
      <c r="A1760" s="3" t="s">
        <v>1863</v>
      </c>
      <c r="B1760" s="3">
        <v>30</v>
      </c>
      <c r="C1760" s="3" t="s">
        <v>93</v>
      </c>
      <c r="D1760" s="3" t="s">
        <v>21</v>
      </c>
      <c r="E1760" s="5">
        <v>6.03</v>
      </c>
      <c r="F1760" s="3">
        <v>6</v>
      </c>
      <c r="G1760" s="3" t="s">
        <v>89</v>
      </c>
      <c r="H1760" s="3" t="s">
        <v>120</v>
      </c>
      <c r="I1760" s="5">
        <v>13.99</v>
      </c>
      <c r="J1760" s="3">
        <v>0</v>
      </c>
      <c r="K1760" s="3" t="s">
        <v>95</v>
      </c>
      <c r="L1760" s="3">
        <v>1</v>
      </c>
      <c r="M1760" s="5">
        <v>0.86</v>
      </c>
      <c r="N1760" s="3" t="s">
        <v>99</v>
      </c>
    </row>
    <row r="1761" spans="1:14" x14ac:dyDescent="0.25">
      <c r="A1761" s="3" t="s">
        <v>1864</v>
      </c>
      <c r="B1761" s="3">
        <v>50</v>
      </c>
      <c r="C1761" s="3" t="s">
        <v>93</v>
      </c>
      <c r="D1761" s="3" t="s">
        <v>21</v>
      </c>
      <c r="E1761" s="5">
        <v>16.829999999999998</v>
      </c>
      <c r="F1761" s="3">
        <v>11</v>
      </c>
      <c r="G1761" s="3" t="s">
        <v>114</v>
      </c>
      <c r="H1761" s="3" t="s">
        <v>122</v>
      </c>
      <c r="I1761" s="5">
        <v>13.99</v>
      </c>
      <c r="J1761" s="3">
        <v>0</v>
      </c>
      <c r="K1761" s="3" t="s">
        <v>126</v>
      </c>
      <c r="L1761" s="3">
        <v>2</v>
      </c>
      <c r="M1761" s="5">
        <v>1.4</v>
      </c>
      <c r="N1761" s="3" t="s">
        <v>117</v>
      </c>
    </row>
    <row r="1762" spans="1:14" x14ac:dyDescent="0.25">
      <c r="A1762" s="3" t="s">
        <v>1865</v>
      </c>
      <c r="B1762" s="3">
        <v>36</v>
      </c>
      <c r="C1762" s="3" t="s">
        <v>106</v>
      </c>
      <c r="D1762" s="3" t="s">
        <v>21</v>
      </c>
      <c r="E1762" s="5">
        <v>10.58</v>
      </c>
      <c r="F1762" s="3">
        <v>0</v>
      </c>
      <c r="G1762" s="3" t="s">
        <v>89</v>
      </c>
      <c r="H1762" s="3" t="s">
        <v>122</v>
      </c>
      <c r="I1762" s="5">
        <v>13.99</v>
      </c>
      <c r="J1762" s="3">
        <v>0</v>
      </c>
      <c r="K1762" s="3" t="s">
        <v>126</v>
      </c>
      <c r="L1762" s="3">
        <v>1</v>
      </c>
      <c r="M1762" s="5">
        <v>10.58</v>
      </c>
      <c r="N1762" s="3" t="s">
        <v>104</v>
      </c>
    </row>
    <row r="1763" spans="1:14" x14ac:dyDescent="0.25">
      <c r="A1763" s="3" t="s">
        <v>1866</v>
      </c>
      <c r="B1763" s="3">
        <v>56</v>
      </c>
      <c r="C1763" s="3" t="s">
        <v>83</v>
      </c>
      <c r="D1763" s="3" t="s">
        <v>21</v>
      </c>
      <c r="E1763" s="5">
        <v>11</v>
      </c>
      <c r="F1763" s="3">
        <v>21</v>
      </c>
      <c r="G1763" s="3" t="s">
        <v>98</v>
      </c>
      <c r="H1763" s="3" t="s">
        <v>85</v>
      </c>
      <c r="I1763" s="5">
        <v>13.99</v>
      </c>
      <c r="J1763" s="3">
        <v>0</v>
      </c>
      <c r="K1763" s="3" t="s">
        <v>102</v>
      </c>
      <c r="L1763" s="3">
        <v>2</v>
      </c>
      <c r="M1763" s="5">
        <v>0.5</v>
      </c>
      <c r="N1763" s="3" t="s">
        <v>96</v>
      </c>
    </row>
    <row r="1764" spans="1:14" x14ac:dyDescent="0.25">
      <c r="A1764" s="3" t="s">
        <v>1867</v>
      </c>
      <c r="B1764" s="3">
        <v>65</v>
      </c>
      <c r="C1764" s="3" t="s">
        <v>83</v>
      </c>
      <c r="D1764" s="3" t="s">
        <v>19</v>
      </c>
      <c r="E1764" s="5">
        <v>4.92</v>
      </c>
      <c r="F1764" s="3">
        <v>44</v>
      </c>
      <c r="G1764" s="3" t="s">
        <v>98</v>
      </c>
      <c r="H1764" s="3" t="s">
        <v>122</v>
      </c>
      <c r="I1764" s="5">
        <v>8.99</v>
      </c>
      <c r="J1764" s="3">
        <v>1</v>
      </c>
      <c r="K1764" s="3" t="s">
        <v>95</v>
      </c>
      <c r="L1764" s="3">
        <v>5</v>
      </c>
      <c r="M1764" s="5">
        <v>0.11</v>
      </c>
      <c r="N1764" s="3" t="s">
        <v>112</v>
      </c>
    </row>
    <row r="1765" spans="1:14" x14ac:dyDescent="0.25">
      <c r="A1765" s="3" t="s">
        <v>1868</v>
      </c>
      <c r="B1765" s="3">
        <v>54</v>
      </c>
      <c r="C1765" s="3" t="s">
        <v>93</v>
      </c>
      <c r="D1765" s="3" t="s">
        <v>19</v>
      </c>
      <c r="E1765" s="5">
        <v>39.11</v>
      </c>
      <c r="F1765" s="3">
        <v>53</v>
      </c>
      <c r="G1765" s="3" t="s">
        <v>114</v>
      </c>
      <c r="H1765" s="3" t="s">
        <v>111</v>
      </c>
      <c r="I1765" s="5">
        <v>8.99</v>
      </c>
      <c r="J1765" s="3">
        <v>0</v>
      </c>
      <c r="K1765" s="3" t="s">
        <v>86</v>
      </c>
      <c r="L1765" s="3">
        <v>3</v>
      </c>
      <c r="M1765" s="5">
        <v>0.72</v>
      </c>
      <c r="N1765" s="3" t="s">
        <v>99</v>
      </c>
    </row>
    <row r="1766" spans="1:14" x14ac:dyDescent="0.25">
      <c r="A1766" s="3" t="s">
        <v>1869</v>
      </c>
      <c r="B1766" s="3">
        <v>38</v>
      </c>
      <c r="C1766" s="3" t="s">
        <v>106</v>
      </c>
      <c r="D1766" s="3" t="s">
        <v>19</v>
      </c>
      <c r="E1766" s="5">
        <v>23.85</v>
      </c>
      <c r="F1766" s="3">
        <v>37</v>
      </c>
      <c r="G1766" s="3" t="s">
        <v>114</v>
      </c>
      <c r="H1766" s="3" t="s">
        <v>122</v>
      </c>
      <c r="I1766" s="5">
        <v>8.99</v>
      </c>
      <c r="J1766" s="3">
        <v>0</v>
      </c>
      <c r="K1766" s="3" t="s">
        <v>126</v>
      </c>
      <c r="L1766" s="3">
        <v>1</v>
      </c>
      <c r="M1766" s="5">
        <v>0.63</v>
      </c>
      <c r="N1766" s="3" t="s">
        <v>96</v>
      </c>
    </row>
    <row r="1767" spans="1:14" x14ac:dyDescent="0.25">
      <c r="A1767" s="3" t="s">
        <v>1870</v>
      </c>
      <c r="B1767" s="3">
        <v>54</v>
      </c>
      <c r="C1767" s="3" t="s">
        <v>106</v>
      </c>
      <c r="D1767" s="3" t="s">
        <v>23</v>
      </c>
      <c r="E1767" s="5">
        <v>12.02</v>
      </c>
      <c r="F1767" s="3">
        <v>58</v>
      </c>
      <c r="G1767" s="3" t="s">
        <v>89</v>
      </c>
      <c r="H1767" s="3" t="s">
        <v>122</v>
      </c>
      <c r="I1767" s="5">
        <v>17.989999999999998</v>
      </c>
      <c r="J1767" s="3">
        <v>1</v>
      </c>
      <c r="K1767" s="3" t="s">
        <v>102</v>
      </c>
      <c r="L1767" s="3">
        <v>3</v>
      </c>
      <c r="M1767" s="5">
        <v>0.2</v>
      </c>
      <c r="N1767" s="3" t="s">
        <v>117</v>
      </c>
    </row>
    <row r="1768" spans="1:14" x14ac:dyDescent="0.25">
      <c r="A1768" s="3" t="s">
        <v>1871</v>
      </c>
      <c r="B1768" s="3">
        <v>60</v>
      </c>
      <c r="C1768" s="3" t="s">
        <v>106</v>
      </c>
      <c r="D1768" s="3" t="s">
        <v>23</v>
      </c>
      <c r="E1768" s="5">
        <v>17.14</v>
      </c>
      <c r="F1768" s="3">
        <v>28</v>
      </c>
      <c r="G1768" s="3" t="s">
        <v>98</v>
      </c>
      <c r="H1768" s="3" t="s">
        <v>120</v>
      </c>
      <c r="I1768" s="5">
        <v>17.989999999999998</v>
      </c>
      <c r="J1768" s="3">
        <v>0</v>
      </c>
      <c r="K1768" s="3" t="s">
        <v>86</v>
      </c>
      <c r="L1768" s="3">
        <v>5</v>
      </c>
      <c r="M1768" s="5">
        <v>0.59</v>
      </c>
      <c r="N1768" s="3" t="s">
        <v>91</v>
      </c>
    </row>
    <row r="1769" spans="1:14" x14ac:dyDescent="0.25">
      <c r="A1769" s="3" t="s">
        <v>1872</v>
      </c>
      <c r="B1769" s="3">
        <v>40</v>
      </c>
      <c r="C1769" s="3" t="s">
        <v>83</v>
      </c>
      <c r="D1769" s="3" t="s">
        <v>23</v>
      </c>
      <c r="E1769" s="5">
        <v>2.14</v>
      </c>
      <c r="F1769" s="3">
        <v>12</v>
      </c>
      <c r="G1769" s="3" t="s">
        <v>114</v>
      </c>
      <c r="H1769" s="3" t="s">
        <v>85</v>
      </c>
      <c r="I1769" s="5">
        <v>17.989999999999998</v>
      </c>
      <c r="J1769" s="3">
        <v>1</v>
      </c>
      <c r="K1769" s="3" t="s">
        <v>95</v>
      </c>
      <c r="L1769" s="3">
        <v>1</v>
      </c>
      <c r="M1769" s="5">
        <v>0.16</v>
      </c>
      <c r="N1769" s="3" t="s">
        <v>87</v>
      </c>
    </row>
    <row r="1770" spans="1:14" x14ac:dyDescent="0.25">
      <c r="A1770" s="3" t="s">
        <v>1873</v>
      </c>
      <c r="B1770" s="3">
        <v>23</v>
      </c>
      <c r="C1770" s="3" t="s">
        <v>93</v>
      </c>
      <c r="D1770" s="3" t="s">
        <v>23</v>
      </c>
      <c r="E1770" s="5">
        <v>14.78</v>
      </c>
      <c r="F1770" s="3">
        <v>11</v>
      </c>
      <c r="G1770" s="3" t="s">
        <v>98</v>
      </c>
      <c r="H1770" s="3" t="s">
        <v>85</v>
      </c>
      <c r="I1770" s="5">
        <v>17.989999999999998</v>
      </c>
      <c r="J1770" s="3">
        <v>0</v>
      </c>
      <c r="K1770" s="3" t="s">
        <v>102</v>
      </c>
      <c r="L1770" s="3">
        <v>2</v>
      </c>
      <c r="M1770" s="5">
        <v>1.23</v>
      </c>
      <c r="N1770" s="3" t="s">
        <v>117</v>
      </c>
    </row>
    <row r="1771" spans="1:14" x14ac:dyDescent="0.25">
      <c r="A1771" s="3" t="s">
        <v>1874</v>
      </c>
      <c r="B1771" s="3">
        <v>25</v>
      </c>
      <c r="C1771" s="3" t="s">
        <v>93</v>
      </c>
      <c r="D1771" s="3" t="s">
        <v>19</v>
      </c>
      <c r="E1771" s="5">
        <v>13.15</v>
      </c>
      <c r="F1771" s="3">
        <v>54</v>
      </c>
      <c r="G1771" s="3" t="s">
        <v>135</v>
      </c>
      <c r="H1771" s="3" t="s">
        <v>85</v>
      </c>
      <c r="I1771" s="5">
        <v>8.99</v>
      </c>
      <c r="J1771" s="3">
        <v>1</v>
      </c>
      <c r="K1771" s="3" t="s">
        <v>86</v>
      </c>
      <c r="L1771" s="3">
        <v>5</v>
      </c>
      <c r="M1771" s="5">
        <v>0.24</v>
      </c>
      <c r="N1771" s="3" t="s">
        <v>87</v>
      </c>
    </row>
    <row r="1772" spans="1:14" x14ac:dyDescent="0.25">
      <c r="A1772" s="3" t="s">
        <v>1875</v>
      </c>
      <c r="B1772" s="3">
        <v>24</v>
      </c>
      <c r="C1772" s="3" t="s">
        <v>93</v>
      </c>
      <c r="D1772" s="3" t="s">
        <v>23</v>
      </c>
      <c r="E1772" s="5">
        <v>17.2</v>
      </c>
      <c r="F1772" s="3">
        <v>33</v>
      </c>
      <c r="G1772" s="3" t="s">
        <v>94</v>
      </c>
      <c r="H1772" s="3" t="s">
        <v>120</v>
      </c>
      <c r="I1772" s="5">
        <v>17.989999999999998</v>
      </c>
      <c r="J1772" s="3">
        <v>0</v>
      </c>
      <c r="K1772" s="3" t="s">
        <v>108</v>
      </c>
      <c r="L1772" s="3">
        <v>5</v>
      </c>
      <c r="M1772" s="5">
        <v>0.51</v>
      </c>
      <c r="N1772" s="3" t="s">
        <v>91</v>
      </c>
    </row>
    <row r="1773" spans="1:14" x14ac:dyDescent="0.25">
      <c r="A1773" s="3" t="s">
        <v>1876</v>
      </c>
      <c r="B1773" s="3">
        <v>34</v>
      </c>
      <c r="C1773" s="3" t="s">
        <v>83</v>
      </c>
      <c r="D1773" s="3" t="s">
        <v>19</v>
      </c>
      <c r="E1773" s="5">
        <v>4.51</v>
      </c>
      <c r="F1773" s="3">
        <v>39</v>
      </c>
      <c r="G1773" s="3" t="s">
        <v>114</v>
      </c>
      <c r="H1773" s="3" t="s">
        <v>120</v>
      </c>
      <c r="I1773" s="5">
        <v>8.99</v>
      </c>
      <c r="J1773" s="3">
        <v>1</v>
      </c>
      <c r="K1773" s="3" t="s">
        <v>95</v>
      </c>
      <c r="L1773" s="3">
        <v>4</v>
      </c>
      <c r="M1773" s="5">
        <v>0.11</v>
      </c>
      <c r="N1773" s="3" t="s">
        <v>87</v>
      </c>
    </row>
    <row r="1774" spans="1:14" x14ac:dyDescent="0.25">
      <c r="A1774" s="3" t="s">
        <v>1877</v>
      </c>
      <c r="B1774" s="3">
        <v>37</v>
      </c>
      <c r="C1774" s="3" t="s">
        <v>83</v>
      </c>
      <c r="D1774" s="3" t="s">
        <v>19</v>
      </c>
      <c r="E1774" s="5">
        <v>13.86</v>
      </c>
      <c r="F1774" s="3">
        <v>55</v>
      </c>
      <c r="G1774" s="3" t="s">
        <v>98</v>
      </c>
      <c r="H1774" s="3" t="s">
        <v>90</v>
      </c>
      <c r="I1774" s="5">
        <v>8.99</v>
      </c>
      <c r="J1774" s="3">
        <v>1</v>
      </c>
      <c r="K1774" s="3" t="s">
        <v>108</v>
      </c>
      <c r="L1774" s="3">
        <v>2</v>
      </c>
      <c r="M1774" s="5">
        <v>0.25</v>
      </c>
      <c r="N1774" s="3" t="s">
        <v>104</v>
      </c>
    </row>
    <row r="1775" spans="1:14" x14ac:dyDescent="0.25">
      <c r="A1775" s="3" t="s">
        <v>1878</v>
      </c>
      <c r="B1775" s="3">
        <v>24</v>
      </c>
      <c r="C1775" s="3" t="s">
        <v>83</v>
      </c>
      <c r="D1775" s="3" t="s">
        <v>21</v>
      </c>
      <c r="E1775" s="5">
        <v>6.56</v>
      </c>
      <c r="F1775" s="3">
        <v>8</v>
      </c>
      <c r="G1775" s="3" t="s">
        <v>94</v>
      </c>
      <c r="H1775" s="3" t="s">
        <v>85</v>
      </c>
      <c r="I1775" s="5">
        <v>13.99</v>
      </c>
      <c r="J1775" s="3">
        <v>0</v>
      </c>
      <c r="K1775" s="3" t="s">
        <v>108</v>
      </c>
      <c r="L1775" s="3">
        <v>4</v>
      </c>
      <c r="M1775" s="5">
        <v>0.73</v>
      </c>
      <c r="N1775" s="3" t="s">
        <v>104</v>
      </c>
    </row>
    <row r="1776" spans="1:14" x14ac:dyDescent="0.25">
      <c r="A1776" s="3" t="s">
        <v>1879</v>
      </c>
      <c r="B1776" s="3">
        <v>35</v>
      </c>
      <c r="C1776" s="3" t="s">
        <v>106</v>
      </c>
      <c r="D1776" s="3" t="s">
        <v>19</v>
      </c>
      <c r="E1776" s="5">
        <v>32.1</v>
      </c>
      <c r="F1776" s="3">
        <v>58</v>
      </c>
      <c r="G1776" s="3" t="s">
        <v>89</v>
      </c>
      <c r="H1776" s="3" t="s">
        <v>90</v>
      </c>
      <c r="I1776" s="5">
        <v>8.99</v>
      </c>
      <c r="J1776" s="3">
        <v>0</v>
      </c>
      <c r="K1776" s="3" t="s">
        <v>86</v>
      </c>
      <c r="L1776" s="3">
        <v>4</v>
      </c>
      <c r="M1776" s="5">
        <v>0.54</v>
      </c>
      <c r="N1776" s="3" t="s">
        <v>112</v>
      </c>
    </row>
    <row r="1777" spans="1:14" x14ac:dyDescent="0.25">
      <c r="A1777" s="3" t="s">
        <v>1880</v>
      </c>
      <c r="B1777" s="3">
        <v>69</v>
      </c>
      <c r="C1777" s="3" t="s">
        <v>83</v>
      </c>
      <c r="D1777" s="3" t="s">
        <v>21</v>
      </c>
      <c r="E1777" s="5">
        <v>1.33</v>
      </c>
      <c r="F1777" s="3">
        <v>22</v>
      </c>
      <c r="G1777" s="3" t="s">
        <v>84</v>
      </c>
      <c r="H1777" s="3" t="s">
        <v>111</v>
      </c>
      <c r="I1777" s="5">
        <v>13.99</v>
      </c>
      <c r="J1777" s="3">
        <v>1</v>
      </c>
      <c r="K1777" s="3" t="s">
        <v>86</v>
      </c>
      <c r="L1777" s="3">
        <v>3</v>
      </c>
      <c r="M1777" s="5">
        <v>0.06</v>
      </c>
      <c r="N1777" s="3" t="s">
        <v>99</v>
      </c>
    </row>
    <row r="1778" spans="1:14" x14ac:dyDescent="0.25">
      <c r="A1778" s="3" t="s">
        <v>1881</v>
      </c>
      <c r="B1778" s="3">
        <v>69</v>
      </c>
      <c r="C1778" s="3" t="s">
        <v>83</v>
      </c>
      <c r="D1778" s="3" t="s">
        <v>21</v>
      </c>
      <c r="E1778" s="5">
        <v>77.650000000000006</v>
      </c>
      <c r="F1778" s="3">
        <v>52</v>
      </c>
      <c r="G1778" s="3" t="s">
        <v>98</v>
      </c>
      <c r="H1778" s="3" t="s">
        <v>85</v>
      </c>
      <c r="I1778" s="5">
        <v>13.99</v>
      </c>
      <c r="J1778" s="3">
        <v>0</v>
      </c>
      <c r="K1778" s="3" t="s">
        <v>108</v>
      </c>
      <c r="L1778" s="3">
        <v>2</v>
      </c>
      <c r="M1778" s="5">
        <v>1.47</v>
      </c>
      <c r="N1778" s="3" t="s">
        <v>99</v>
      </c>
    </row>
    <row r="1779" spans="1:14" x14ac:dyDescent="0.25">
      <c r="A1779" s="3" t="s">
        <v>1882</v>
      </c>
      <c r="B1779" s="3">
        <v>67</v>
      </c>
      <c r="C1779" s="3" t="s">
        <v>106</v>
      </c>
      <c r="D1779" s="3" t="s">
        <v>21</v>
      </c>
      <c r="E1779" s="5">
        <v>5.35</v>
      </c>
      <c r="F1779" s="3">
        <v>46</v>
      </c>
      <c r="G1779" s="3" t="s">
        <v>84</v>
      </c>
      <c r="H1779" s="3" t="s">
        <v>85</v>
      </c>
      <c r="I1779" s="5">
        <v>13.99</v>
      </c>
      <c r="J1779" s="3">
        <v>1</v>
      </c>
      <c r="K1779" s="3" t="s">
        <v>95</v>
      </c>
      <c r="L1779" s="3">
        <v>1</v>
      </c>
      <c r="M1779" s="5">
        <v>0.11</v>
      </c>
      <c r="N1779" s="3" t="s">
        <v>91</v>
      </c>
    </row>
    <row r="1780" spans="1:14" x14ac:dyDescent="0.25">
      <c r="A1780" s="3" t="s">
        <v>1883</v>
      </c>
      <c r="B1780" s="3">
        <v>66</v>
      </c>
      <c r="C1780" s="3" t="s">
        <v>93</v>
      </c>
      <c r="D1780" s="3" t="s">
        <v>21</v>
      </c>
      <c r="E1780" s="5">
        <v>21.15</v>
      </c>
      <c r="F1780" s="3">
        <v>51</v>
      </c>
      <c r="G1780" s="3" t="s">
        <v>135</v>
      </c>
      <c r="H1780" s="3" t="s">
        <v>122</v>
      </c>
      <c r="I1780" s="5">
        <v>13.99</v>
      </c>
      <c r="J1780" s="3">
        <v>0</v>
      </c>
      <c r="K1780" s="3" t="s">
        <v>108</v>
      </c>
      <c r="L1780" s="3">
        <v>5</v>
      </c>
      <c r="M1780" s="5">
        <v>0.41</v>
      </c>
      <c r="N1780" s="3" t="s">
        <v>91</v>
      </c>
    </row>
    <row r="1781" spans="1:14" x14ac:dyDescent="0.25">
      <c r="A1781" s="3" t="s">
        <v>1884</v>
      </c>
      <c r="B1781" s="3">
        <v>41</v>
      </c>
      <c r="C1781" s="3" t="s">
        <v>106</v>
      </c>
      <c r="D1781" s="3" t="s">
        <v>21</v>
      </c>
      <c r="E1781" s="5">
        <v>1.87</v>
      </c>
      <c r="F1781" s="3">
        <v>37</v>
      </c>
      <c r="G1781" s="3" t="s">
        <v>89</v>
      </c>
      <c r="H1781" s="3" t="s">
        <v>120</v>
      </c>
      <c r="I1781" s="5">
        <v>13.99</v>
      </c>
      <c r="J1781" s="3">
        <v>1</v>
      </c>
      <c r="K1781" s="3" t="s">
        <v>95</v>
      </c>
      <c r="L1781" s="3">
        <v>2</v>
      </c>
      <c r="M1781" s="5">
        <v>0.05</v>
      </c>
      <c r="N1781" s="3" t="s">
        <v>91</v>
      </c>
    </row>
    <row r="1782" spans="1:14" x14ac:dyDescent="0.25">
      <c r="A1782" s="3" t="s">
        <v>1885</v>
      </c>
      <c r="B1782" s="3">
        <v>60</v>
      </c>
      <c r="C1782" s="3" t="s">
        <v>83</v>
      </c>
      <c r="D1782" s="3" t="s">
        <v>21</v>
      </c>
      <c r="E1782" s="5">
        <v>2.38</v>
      </c>
      <c r="F1782" s="3">
        <v>10</v>
      </c>
      <c r="G1782" s="3" t="s">
        <v>94</v>
      </c>
      <c r="H1782" s="3" t="s">
        <v>111</v>
      </c>
      <c r="I1782" s="5">
        <v>13.99</v>
      </c>
      <c r="J1782" s="3">
        <v>0</v>
      </c>
      <c r="K1782" s="3" t="s">
        <v>102</v>
      </c>
      <c r="L1782" s="3">
        <v>5</v>
      </c>
      <c r="M1782" s="5">
        <v>0.22</v>
      </c>
      <c r="N1782" s="3" t="s">
        <v>87</v>
      </c>
    </row>
    <row r="1783" spans="1:14" x14ac:dyDescent="0.25">
      <c r="A1783" s="3" t="s">
        <v>1886</v>
      </c>
      <c r="B1783" s="3">
        <v>69</v>
      </c>
      <c r="C1783" s="3" t="s">
        <v>106</v>
      </c>
      <c r="D1783" s="3" t="s">
        <v>21</v>
      </c>
      <c r="E1783" s="5">
        <v>0.36</v>
      </c>
      <c r="F1783" s="3">
        <v>50</v>
      </c>
      <c r="G1783" s="3" t="s">
        <v>89</v>
      </c>
      <c r="H1783" s="3" t="s">
        <v>120</v>
      </c>
      <c r="I1783" s="5">
        <v>13.99</v>
      </c>
      <c r="J1783" s="3">
        <v>1</v>
      </c>
      <c r="K1783" s="3" t="s">
        <v>126</v>
      </c>
      <c r="L1783" s="3">
        <v>2</v>
      </c>
      <c r="M1783" s="5">
        <v>0.01</v>
      </c>
      <c r="N1783" s="3" t="s">
        <v>117</v>
      </c>
    </row>
    <row r="1784" spans="1:14" x14ac:dyDescent="0.25">
      <c r="A1784" s="3" t="s">
        <v>1887</v>
      </c>
      <c r="B1784" s="3">
        <v>65</v>
      </c>
      <c r="C1784" s="3" t="s">
        <v>93</v>
      </c>
      <c r="D1784" s="3" t="s">
        <v>21</v>
      </c>
      <c r="E1784" s="5">
        <v>7.4</v>
      </c>
      <c r="F1784" s="3">
        <v>34</v>
      </c>
      <c r="G1784" s="3" t="s">
        <v>114</v>
      </c>
      <c r="H1784" s="3" t="s">
        <v>85</v>
      </c>
      <c r="I1784" s="5">
        <v>13.99</v>
      </c>
      <c r="J1784" s="3">
        <v>1</v>
      </c>
      <c r="K1784" s="3" t="s">
        <v>95</v>
      </c>
      <c r="L1784" s="3">
        <v>3</v>
      </c>
      <c r="M1784" s="5">
        <v>0.21</v>
      </c>
      <c r="N1784" s="3" t="s">
        <v>91</v>
      </c>
    </row>
    <row r="1785" spans="1:14" x14ac:dyDescent="0.25">
      <c r="A1785" s="3" t="s">
        <v>1888</v>
      </c>
      <c r="B1785" s="3">
        <v>20</v>
      </c>
      <c r="C1785" s="3" t="s">
        <v>83</v>
      </c>
      <c r="D1785" s="3" t="s">
        <v>21</v>
      </c>
      <c r="E1785" s="5">
        <v>0.68</v>
      </c>
      <c r="F1785" s="3">
        <v>35</v>
      </c>
      <c r="G1785" s="3" t="s">
        <v>135</v>
      </c>
      <c r="H1785" s="3" t="s">
        <v>120</v>
      </c>
      <c r="I1785" s="5">
        <v>13.99</v>
      </c>
      <c r="J1785" s="3">
        <v>1</v>
      </c>
      <c r="K1785" s="3" t="s">
        <v>102</v>
      </c>
      <c r="L1785" s="3">
        <v>1</v>
      </c>
      <c r="M1785" s="5">
        <v>0.02</v>
      </c>
      <c r="N1785" s="3" t="s">
        <v>112</v>
      </c>
    </row>
    <row r="1786" spans="1:14" x14ac:dyDescent="0.25">
      <c r="A1786" s="3" t="s">
        <v>1889</v>
      </c>
      <c r="B1786" s="3">
        <v>28</v>
      </c>
      <c r="C1786" s="3" t="s">
        <v>83</v>
      </c>
      <c r="D1786" s="3" t="s">
        <v>23</v>
      </c>
      <c r="E1786" s="5">
        <v>4.3</v>
      </c>
      <c r="F1786" s="3">
        <v>21</v>
      </c>
      <c r="G1786" s="3" t="s">
        <v>135</v>
      </c>
      <c r="H1786" s="3" t="s">
        <v>111</v>
      </c>
      <c r="I1786" s="5">
        <v>17.989999999999998</v>
      </c>
      <c r="J1786" s="3">
        <v>1</v>
      </c>
      <c r="K1786" s="3" t="s">
        <v>86</v>
      </c>
      <c r="L1786" s="3">
        <v>1</v>
      </c>
      <c r="M1786" s="5">
        <v>0.2</v>
      </c>
      <c r="N1786" s="3" t="s">
        <v>104</v>
      </c>
    </row>
    <row r="1787" spans="1:14" x14ac:dyDescent="0.25">
      <c r="A1787" s="3" t="s">
        <v>1890</v>
      </c>
      <c r="B1787" s="3">
        <v>34</v>
      </c>
      <c r="C1787" s="3" t="s">
        <v>93</v>
      </c>
      <c r="D1787" s="3" t="s">
        <v>23</v>
      </c>
      <c r="E1787" s="5">
        <v>9.5399999999999991</v>
      </c>
      <c r="F1787" s="3">
        <v>16</v>
      </c>
      <c r="G1787" s="3" t="s">
        <v>98</v>
      </c>
      <c r="H1787" s="3" t="s">
        <v>122</v>
      </c>
      <c r="I1787" s="5">
        <v>17.989999999999998</v>
      </c>
      <c r="J1787" s="3">
        <v>0</v>
      </c>
      <c r="K1787" s="3" t="s">
        <v>86</v>
      </c>
      <c r="L1787" s="3">
        <v>4</v>
      </c>
      <c r="M1787" s="5">
        <v>0.56000000000000005</v>
      </c>
      <c r="N1787" s="3" t="s">
        <v>104</v>
      </c>
    </row>
    <row r="1788" spans="1:14" x14ac:dyDescent="0.25">
      <c r="A1788" s="3" t="s">
        <v>1891</v>
      </c>
      <c r="B1788" s="3">
        <v>63</v>
      </c>
      <c r="C1788" s="3" t="s">
        <v>106</v>
      </c>
      <c r="D1788" s="3" t="s">
        <v>19</v>
      </c>
      <c r="E1788" s="5">
        <v>4.09</v>
      </c>
      <c r="F1788" s="3">
        <v>55</v>
      </c>
      <c r="G1788" s="3" t="s">
        <v>114</v>
      </c>
      <c r="H1788" s="3" t="s">
        <v>120</v>
      </c>
      <c r="I1788" s="5">
        <v>8.99</v>
      </c>
      <c r="J1788" s="3">
        <v>1</v>
      </c>
      <c r="K1788" s="3" t="s">
        <v>126</v>
      </c>
      <c r="L1788" s="3">
        <v>1</v>
      </c>
      <c r="M1788" s="5">
        <v>7.0000000000000007E-2</v>
      </c>
      <c r="N1788" s="3" t="s">
        <v>104</v>
      </c>
    </row>
    <row r="1789" spans="1:14" x14ac:dyDescent="0.25">
      <c r="A1789" s="3" t="s">
        <v>1892</v>
      </c>
      <c r="B1789" s="3">
        <v>46</v>
      </c>
      <c r="C1789" s="3" t="s">
        <v>106</v>
      </c>
      <c r="D1789" s="3" t="s">
        <v>21</v>
      </c>
      <c r="E1789" s="5">
        <v>19.739999999999998</v>
      </c>
      <c r="F1789" s="3">
        <v>2</v>
      </c>
      <c r="G1789" s="3" t="s">
        <v>135</v>
      </c>
      <c r="H1789" s="3" t="s">
        <v>120</v>
      </c>
      <c r="I1789" s="5">
        <v>13.99</v>
      </c>
      <c r="J1789" s="3">
        <v>0</v>
      </c>
      <c r="K1789" s="3" t="s">
        <v>126</v>
      </c>
      <c r="L1789" s="3">
        <v>4</v>
      </c>
      <c r="M1789" s="5">
        <v>6.58</v>
      </c>
      <c r="N1789" s="3" t="s">
        <v>117</v>
      </c>
    </row>
    <row r="1790" spans="1:14" x14ac:dyDescent="0.25">
      <c r="A1790" s="3" t="s">
        <v>1893</v>
      </c>
      <c r="B1790" s="3">
        <v>20</v>
      </c>
      <c r="C1790" s="3" t="s">
        <v>106</v>
      </c>
      <c r="D1790" s="3" t="s">
        <v>23</v>
      </c>
      <c r="E1790" s="5">
        <v>8.24</v>
      </c>
      <c r="F1790" s="3">
        <v>57</v>
      </c>
      <c r="G1790" s="3" t="s">
        <v>84</v>
      </c>
      <c r="H1790" s="3" t="s">
        <v>85</v>
      </c>
      <c r="I1790" s="5">
        <v>17.989999999999998</v>
      </c>
      <c r="J1790" s="3">
        <v>1</v>
      </c>
      <c r="K1790" s="3" t="s">
        <v>86</v>
      </c>
      <c r="L1790" s="3">
        <v>5</v>
      </c>
      <c r="M1790" s="5">
        <v>0.14000000000000001</v>
      </c>
      <c r="N1790" s="3" t="s">
        <v>117</v>
      </c>
    </row>
    <row r="1791" spans="1:14" x14ac:dyDescent="0.25">
      <c r="A1791" s="3" t="s">
        <v>1894</v>
      </c>
      <c r="B1791" s="3">
        <v>55</v>
      </c>
      <c r="C1791" s="3" t="s">
        <v>93</v>
      </c>
      <c r="D1791" s="3" t="s">
        <v>23</v>
      </c>
      <c r="E1791" s="5">
        <v>14.29</v>
      </c>
      <c r="F1791" s="3">
        <v>30</v>
      </c>
      <c r="G1791" s="3" t="s">
        <v>114</v>
      </c>
      <c r="H1791" s="3" t="s">
        <v>111</v>
      </c>
      <c r="I1791" s="5">
        <v>17.989999999999998</v>
      </c>
      <c r="J1791" s="3">
        <v>0</v>
      </c>
      <c r="K1791" s="3" t="s">
        <v>95</v>
      </c>
      <c r="L1791" s="3">
        <v>5</v>
      </c>
      <c r="M1791" s="5">
        <v>0.46</v>
      </c>
      <c r="N1791" s="3" t="s">
        <v>87</v>
      </c>
    </row>
    <row r="1792" spans="1:14" x14ac:dyDescent="0.25">
      <c r="A1792" s="3" t="s">
        <v>1895</v>
      </c>
      <c r="B1792" s="3">
        <v>43</v>
      </c>
      <c r="C1792" s="3" t="s">
        <v>93</v>
      </c>
      <c r="D1792" s="3" t="s">
        <v>23</v>
      </c>
      <c r="E1792" s="5">
        <v>12.18</v>
      </c>
      <c r="F1792" s="3">
        <v>50</v>
      </c>
      <c r="G1792" s="3" t="s">
        <v>89</v>
      </c>
      <c r="H1792" s="3" t="s">
        <v>111</v>
      </c>
      <c r="I1792" s="5">
        <v>17.989999999999998</v>
      </c>
      <c r="J1792" s="3">
        <v>1</v>
      </c>
      <c r="K1792" s="3" t="s">
        <v>86</v>
      </c>
      <c r="L1792" s="3">
        <v>3</v>
      </c>
      <c r="M1792" s="5">
        <v>0.24</v>
      </c>
      <c r="N1792" s="3" t="s">
        <v>104</v>
      </c>
    </row>
    <row r="1793" spans="1:14" x14ac:dyDescent="0.25">
      <c r="A1793" s="3" t="s">
        <v>1896</v>
      </c>
      <c r="B1793" s="3">
        <v>51</v>
      </c>
      <c r="C1793" s="3" t="s">
        <v>83</v>
      </c>
      <c r="D1793" s="3" t="s">
        <v>21</v>
      </c>
      <c r="E1793" s="5">
        <v>1.1200000000000001</v>
      </c>
      <c r="F1793" s="3">
        <v>34</v>
      </c>
      <c r="G1793" s="3" t="s">
        <v>84</v>
      </c>
      <c r="H1793" s="3" t="s">
        <v>111</v>
      </c>
      <c r="I1793" s="5">
        <v>13.99</v>
      </c>
      <c r="J1793" s="3">
        <v>1</v>
      </c>
      <c r="K1793" s="3" t="s">
        <v>86</v>
      </c>
      <c r="L1793" s="3">
        <v>1</v>
      </c>
      <c r="M1793" s="5">
        <v>0.03</v>
      </c>
      <c r="N1793" s="3" t="s">
        <v>117</v>
      </c>
    </row>
    <row r="1794" spans="1:14" x14ac:dyDescent="0.25">
      <c r="A1794" s="3" t="s">
        <v>1897</v>
      </c>
      <c r="B1794" s="3">
        <v>44</v>
      </c>
      <c r="C1794" s="3" t="s">
        <v>106</v>
      </c>
      <c r="D1794" s="3" t="s">
        <v>23</v>
      </c>
      <c r="E1794" s="5">
        <v>2.11</v>
      </c>
      <c r="F1794" s="3">
        <v>25</v>
      </c>
      <c r="G1794" s="3" t="s">
        <v>89</v>
      </c>
      <c r="H1794" s="3" t="s">
        <v>85</v>
      </c>
      <c r="I1794" s="5">
        <v>17.989999999999998</v>
      </c>
      <c r="J1794" s="3">
        <v>0</v>
      </c>
      <c r="K1794" s="3" t="s">
        <v>108</v>
      </c>
      <c r="L1794" s="3">
        <v>4</v>
      </c>
      <c r="M1794" s="5">
        <v>0.08</v>
      </c>
      <c r="N1794" s="3" t="s">
        <v>96</v>
      </c>
    </row>
    <row r="1795" spans="1:14" x14ac:dyDescent="0.25">
      <c r="A1795" s="3" t="s">
        <v>1898</v>
      </c>
      <c r="B1795" s="3">
        <v>29</v>
      </c>
      <c r="C1795" s="3" t="s">
        <v>83</v>
      </c>
      <c r="D1795" s="3" t="s">
        <v>19</v>
      </c>
      <c r="E1795" s="5">
        <v>14.55</v>
      </c>
      <c r="F1795" s="3">
        <v>18</v>
      </c>
      <c r="G1795" s="3" t="s">
        <v>135</v>
      </c>
      <c r="H1795" s="3" t="s">
        <v>85</v>
      </c>
      <c r="I1795" s="5">
        <v>8.99</v>
      </c>
      <c r="J1795" s="3">
        <v>0</v>
      </c>
      <c r="K1795" s="3" t="s">
        <v>108</v>
      </c>
      <c r="L1795" s="3">
        <v>3</v>
      </c>
      <c r="M1795" s="5">
        <v>0.77</v>
      </c>
      <c r="N1795" s="3" t="s">
        <v>112</v>
      </c>
    </row>
    <row r="1796" spans="1:14" x14ac:dyDescent="0.25">
      <c r="A1796" s="3" t="s">
        <v>1899</v>
      </c>
      <c r="B1796" s="3">
        <v>29</v>
      </c>
      <c r="C1796" s="3" t="s">
        <v>106</v>
      </c>
      <c r="D1796" s="3" t="s">
        <v>19</v>
      </c>
      <c r="E1796" s="5">
        <v>5.33</v>
      </c>
      <c r="F1796" s="3">
        <v>36</v>
      </c>
      <c r="G1796" s="3" t="s">
        <v>94</v>
      </c>
      <c r="H1796" s="3" t="s">
        <v>85</v>
      </c>
      <c r="I1796" s="5">
        <v>8.99</v>
      </c>
      <c r="J1796" s="3">
        <v>1</v>
      </c>
      <c r="K1796" s="3" t="s">
        <v>86</v>
      </c>
      <c r="L1796" s="3">
        <v>4</v>
      </c>
      <c r="M1796" s="5">
        <v>0.14000000000000001</v>
      </c>
      <c r="N1796" s="3" t="s">
        <v>99</v>
      </c>
    </row>
    <row r="1797" spans="1:14" x14ac:dyDescent="0.25">
      <c r="A1797" s="3" t="s">
        <v>1900</v>
      </c>
      <c r="B1797" s="3">
        <v>33</v>
      </c>
      <c r="C1797" s="3" t="s">
        <v>83</v>
      </c>
      <c r="D1797" s="3" t="s">
        <v>21</v>
      </c>
      <c r="E1797" s="5">
        <v>7.06</v>
      </c>
      <c r="F1797" s="3">
        <v>16</v>
      </c>
      <c r="G1797" s="3" t="s">
        <v>94</v>
      </c>
      <c r="H1797" s="3" t="s">
        <v>85</v>
      </c>
      <c r="I1797" s="5">
        <v>13.99</v>
      </c>
      <c r="J1797" s="3">
        <v>0</v>
      </c>
      <c r="K1797" s="3" t="s">
        <v>102</v>
      </c>
      <c r="L1797" s="3">
        <v>5</v>
      </c>
      <c r="M1797" s="5">
        <v>0.42</v>
      </c>
      <c r="N1797" s="3" t="s">
        <v>112</v>
      </c>
    </row>
    <row r="1798" spans="1:14" x14ac:dyDescent="0.25">
      <c r="A1798" s="3" t="s">
        <v>1901</v>
      </c>
      <c r="B1798" s="3">
        <v>27</v>
      </c>
      <c r="C1798" s="3" t="s">
        <v>83</v>
      </c>
      <c r="D1798" s="3" t="s">
        <v>21</v>
      </c>
      <c r="E1798" s="5">
        <v>20.02</v>
      </c>
      <c r="F1798" s="3">
        <v>53</v>
      </c>
      <c r="G1798" s="3" t="s">
        <v>84</v>
      </c>
      <c r="H1798" s="3" t="s">
        <v>111</v>
      </c>
      <c r="I1798" s="5">
        <v>13.99</v>
      </c>
      <c r="J1798" s="3">
        <v>0</v>
      </c>
      <c r="K1798" s="3" t="s">
        <v>126</v>
      </c>
      <c r="L1798" s="3">
        <v>4</v>
      </c>
      <c r="M1798" s="5">
        <v>0.37</v>
      </c>
      <c r="N1798" s="3" t="s">
        <v>87</v>
      </c>
    </row>
    <row r="1799" spans="1:14" x14ac:dyDescent="0.25">
      <c r="A1799" s="3" t="s">
        <v>1902</v>
      </c>
      <c r="B1799" s="3">
        <v>43</v>
      </c>
      <c r="C1799" s="3" t="s">
        <v>93</v>
      </c>
      <c r="D1799" s="3" t="s">
        <v>21</v>
      </c>
      <c r="E1799" s="5">
        <v>3.24</v>
      </c>
      <c r="F1799" s="3">
        <v>23</v>
      </c>
      <c r="G1799" s="3" t="s">
        <v>114</v>
      </c>
      <c r="H1799" s="3" t="s">
        <v>111</v>
      </c>
      <c r="I1799" s="5">
        <v>13.99</v>
      </c>
      <c r="J1799" s="3">
        <v>1</v>
      </c>
      <c r="K1799" s="3" t="s">
        <v>86</v>
      </c>
      <c r="L1799" s="3">
        <v>5</v>
      </c>
      <c r="M1799" s="5">
        <v>0.14000000000000001</v>
      </c>
      <c r="N1799" s="3" t="s">
        <v>96</v>
      </c>
    </row>
    <row r="1800" spans="1:14" x14ac:dyDescent="0.25">
      <c r="A1800" s="3" t="s">
        <v>1903</v>
      </c>
      <c r="B1800" s="3">
        <v>65</v>
      </c>
      <c r="C1800" s="3" t="s">
        <v>83</v>
      </c>
      <c r="D1800" s="3" t="s">
        <v>19</v>
      </c>
      <c r="E1800" s="5">
        <v>25.81</v>
      </c>
      <c r="F1800" s="3">
        <v>41</v>
      </c>
      <c r="G1800" s="3" t="s">
        <v>84</v>
      </c>
      <c r="H1800" s="3" t="s">
        <v>85</v>
      </c>
      <c r="I1800" s="5">
        <v>8.99</v>
      </c>
      <c r="J1800" s="3">
        <v>0</v>
      </c>
      <c r="K1800" s="3" t="s">
        <v>126</v>
      </c>
      <c r="L1800" s="3">
        <v>1</v>
      </c>
      <c r="M1800" s="5">
        <v>0.61</v>
      </c>
      <c r="N1800" s="3" t="s">
        <v>91</v>
      </c>
    </row>
    <row r="1801" spans="1:14" x14ac:dyDescent="0.25">
      <c r="A1801" s="3" t="s">
        <v>1904</v>
      </c>
      <c r="B1801" s="3">
        <v>20</v>
      </c>
      <c r="C1801" s="3" t="s">
        <v>83</v>
      </c>
      <c r="D1801" s="3" t="s">
        <v>23</v>
      </c>
      <c r="E1801" s="5">
        <v>11.73</v>
      </c>
      <c r="F1801" s="3">
        <v>9</v>
      </c>
      <c r="G1801" s="3" t="s">
        <v>84</v>
      </c>
      <c r="H1801" s="3" t="s">
        <v>90</v>
      </c>
      <c r="I1801" s="5">
        <v>17.989999999999998</v>
      </c>
      <c r="J1801" s="3">
        <v>0</v>
      </c>
      <c r="K1801" s="3" t="s">
        <v>126</v>
      </c>
      <c r="L1801" s="3">
        <v>2</v>
      </c>
      <c r="M1801" s="5">
        <v>1.17</v>
      </c>
      <c r="N1801" s="3" t="s">
        <v>117</v>
      </c>
    </row>
    <row r="1802" spans="1:14" x14ac:dyDescent="0.25">
      <c r="A1802" s="3" t="s">
        <v>1905</v>
      </c>
      <c r="B1802" s="3">
        <v>27</v>
      </c>
      <c r="C1802" s="3" t="s">
        <v>83</v>
      </c>
      <c r="D1802" s="3" t="s">
        <v>19</v>
      </c>
      <c r="E1802" s="5">
        <v>0.18</v>
      </c>
      <c r="F1802" s="3">
        <v>7</v>
      </c>
      <c r="G1802" s="3" t="s">
        <v>89</v>
      </c>
      <c r="H1802" s="3" t="s">
        <v>122</v>
      </c>
      <c r="I1802" s="5">
        <v>8.99</v>
      </c>
      <c r="J1802" s="3">
        <v>1</v>
      </c>
      <c r="K1802" s="3" t="s">
        <v>86</v>
      </c>
      <c r="L1802" s="3">
        <v>3</v>
      </c>
      <c r="M1802" s="5">
        <v>0.02</v>
      </c>
      <c r="N1802" s="3" t="s">
        <v>96</v>
      </c>
    </row>
    <row r="1803" spans="1:14" x14ac:dyDescent="0.25">
      <c r="A1803" s="3" t="s">
        <v>1906</v>
      </c>
      <c r="B1803" s="3">
        <v>24</v>
      </c>
      <c r="C1803" s="3" t="s">
        <v>106</v>
      </c>
      <c r="D1803" s="3" t="s">
        <v>23</v>
      </c>
      <c r="E1803" s="5">
        <v>6.01</v>
      </c>
      <c r="F1803" s="3">
        <v>58</v>
      </c>
      <c r="G1803" s="3" t="s">
        <v>135</v>
      </c>
      <c r="H1803" s="3" t="s">
        <v>122</v>
      </c>
      <c r="I1803" s="5">
        <v>17.989999999999998</v>
      </c>
      <c r="J1803" s="3">
        <v>1</v>
      </c>
      <c r="K1803" s="3" t="s">
        <v>102</v>
      </c>
      <c r="L1803" s="3">
        <v>1</v>
      </c>
      <c r="M1803" s="5">
        <v>0.1</v>
      </c>
      <c r="N1803" s="3" t="s">
        <v>104</v>
      </c>
    </row>
    <row r="1804" spans="1:14" x14ac:dyDescent="0.25">
      <c r="A1804" s="3" t="s">
        <v>1907</v>
      </c>
      <c r="B1804" s="3">
        <v>37</v>
      </c>
      <c r="C1804" s="3" t="s">
        <v>83</v>
      </c>
      <c r="D1804" s="3" t="s">
        <v>21</v>
      </c>
      <c r="E1804" s="5">
        <v>1.56</v>
      </c>
      <c r="F1804" s="3">
        <v>21</v>
      </c>
      <c r="G1804" s="3" t="s">
        <v>114</v>
      </c>
      <c r="H1804" s="3" t="s">
        <v>120</v>
      </c>
      <c r="I1804" s="5">
        <v>13.99</v>
      </c>
      <c r="J1804" s="3">
        <v>0</v>
      </c>
      <c r="K1804" s="3" t="s">
        <v>126</v>
      </c>
      <c r="L1804" s="3">
        <v>5</v>
      </c>
      <c r="M1804" s="5">
        <v>7.0000000000000007E-2</v>
      </c>
      <c r="N1804" s="3" t="s">
        <v>112</v>
      </c>
    </row>
    <row r="1805" spans="1:14" x14ac:dyDescent="0.25">
      <c r="A1805" s="3" t="s">
        <v>1908</v>
      </c>
      <c r="B1805" s="3">
        <v>19</v>
      </c>
      <c r="C1805" s="3" t="s">
        <v>93</v>
      </c>
      <c r="D1805" s="3" t="s">
        <v>21</v>
      </c>
      <c r="E1805" s="5">
        <v>24.66</v>
      </c>
      <c r="F1805" s="3">
        <v>27</v>
      </c>
      <c r="G1805" s="3" t="s">
        <v>135</v>
      </c>
      <c r="H1805" s="3" t="s">
        <v>120</v>
      </c>
      <c r="I1805" s="5">
        <v>13.99</v>
      </c>
      <c r="J1805" s="3">
        <v>0</v>
      </c>
      <c r="K1805" s="3" t="s">
        <v>95</v>
      </c>
      <c r="L1805" s="3">
        <v>2</v>
      </c>
      <c r="M1805" s="5">
        <v>0.88</v>
      </c>
      <c r="N1805" s="3" t="s">
        <v>99</v>
      </c>
    </row>
    <row r="1806" spans="1:14" x14ac:dyDescent="0.25">
      <c r="A1806" s="3" t="s">
        <v>1909</v>
      </c>
      <c r="B1806" s="3">
        <v>46</v>
      </c>
      <c r="C1806" s="3" t="s">
        <v>106</v>
      </c>
      <c r="D1806" s="3" t="s">
        <v>19</v>
      </c>
      <c r="E1806" s="5">
        <v>11.72</v>
      </c>
      <c r="F1806" s="3">
        <v>23</v>
      </c>
      <c r="G1806" s="3" t="s">
        <v>89</v>
      </c>
      <c r="H1806" s="3" t="s">
        <v>85</v>
      </c>
      <c r="I1806" s="5">
        <v>8.99</v>
      </c>
      <c r="J1806" s="3">
        <v>0</v>
      </c>
      <c r="K1806" s="3" t="s">
        <v>95</v>
      </c>
      <c r="L1806" s="3">
        <v>4</v>
      </c>
      <c r="M1806" s="5">
        <v>0.49</v>
      </c>
      <c r="N1806" s="3" t="s">
        <v>96</v>
      </c>
    </row>
    <row r="1807" spans="1:14" x14ac:dyDescent="0.25">
      <c r="A1807" s="3" t="s">
        <v>1910</v>
      </c>
      <c r="B1807" s="3">
        <v>35</v>
      </c>
      <c r="C1807" s="3" t="s">
        <v>93</v>
      </c>
      <c r="D1807" s="3" t="s">
        <v>21</v>
      </c>
      <c r="E1807" s="5">
        <v>20.45</v>
      </c>
      <c r="F1807" s="3">
        <v>10</v>
      </c>
      <c r="G1807" s="3" t="s">
        <v>89</v>
      </c>
      <c r="H1807" s="3" t="s">
        <v>122</v>
      </c>
      <c r="I1807" s="5">
        <v>13.99</v>
      </c>
      <c r="J1807" s="3">
        <v>0</v>
      </c>
      <c r="K1807" s="3" t="s">
        <v>126</v>
      </c>
      <c r="L1807" s="3">
        <v>2</v>
      </c>
      <c r="M1807" s="5">
        <v>1.86</v>
      </c>
      <c r="N1807" s="3" t="s">
        <v>91</v>
      </c>
    </row>
    <row r="1808" spans="1:14" x14ac:dyDescent="0.25">
      <c r="A1808" s="3" t="s">
        <v>1911</v>
      </c>
      <c r="B1808" s="3">
        <v>33</v>
      </c>
      <c r="C1808" s="3" t="s">
        <v>83</v>
      </c>
      <c r="D1808" s="3" t="s">
        <v>21</v>
      </c>
      <c r="E1808" s="5">
        <v>8.94</v>
      </c>
      <c r="F1808" s="3">
        <v>50</v>
      </c>
      <c r="G1808" s="3" t="s">
        <v>84</v>
      </c>
      <c r="H1808" s="3" t="s">
        <v>120</v>
      </c>
      <c r="I1808" s="5">
        <v>13.99</v>
      </c>
      <c r="J1808" s="3">
        <v>1</v>
      </c>
      <c r="K1808" s="3" t="s">
        <v>95</v>
      </c>
      <c r="L1808" s="3">
        <v>3</v>
      </c>
      <c r="M1808" s="5">
        <v>0.18</v>
      </c>
      <c r="N1808" s="3" t="s">
        <v>91</v>
      </c>
    </row>
    <row r="1809" spans="1:14" x14ac:dyDescent="0.25">
      <c r="A1809" s="3" t="s">
        <v>1912</v>
      </c>
      <c r="B1809" s="3">
        <v>65</v>
      </c>
      <c r="C1809" s="3" t="s">
        <v>93</v>
      </c>
      <c r="D1809" s="3" t="s">
        <v>19</v>
      </c>
      <c r="E1809" s="5">
        <v>10.94</v>
      </c>
      <c r="F1809" s="3">
        <v>18</v>
      </c>
      <c r="G1809" s="3" t="s">
        <v>94</v>
      </c>
      <c r="H1809" s="3" t="s">
        <v>111</v>
      </c>
      <c r="I1809" s="5">
        <v>8.99</v>
      </c>
      <c r="J1809" s="3">
        <v>0</v>
      </c>
      <c r="K1809" s="3" t="s">
        <v>95</v>
      </c>
      <c r="L1809" s="3">
        <v>3</v>
      </c>
      <c r="M1809" s="5">
        <v>0.57999999999999996</v>
      </c>
      <c r="N1809" s="3" t="s">
        <v>91</v>
      </c>
    </row>
    <row r="1810" spans="1:14" x14ac:dyDescent="0.25">
      <c r="A1810" s="3" t="s">
        <v>1913</v>
      </c>
      <c r="B1810" s="3">
        <v>61</v>
      </c>
      <c r="C1810" s="3" t="s">
        <v>83</v>
      </c>
      <c r="D1810" s="3" t="s">
        <v>23</v>
      </c>
      <c r="E1810" s="5">
        <v>24.63</v>
      </c>
      <c r="F1810" s="3">
        <v>19</v>
      </c>
      <c r="G1810" s="3" t="s">
        <v>84</v>
      </c>
      <c r="H1810" s="3" t="s">
        <v>122</v>
      </c>
      <c r="I1810" s="5">
        <v>17.989999999999998</v>
      </c>
      <c r="J1810" s="3">
        <v>0</v>
      </c>
      <c r="K1810" s="3" t="s">
        <v>95</v>
      </c>
      <c r="L1810" s="3">
        <v>1</v>
      </c>
      <c r="M1810" s="5">
        <v>1.23</v>
      </c>
      <c r="N1810" s="3" t="s">
        <v>96</v>
      </c>
    </row>
    <row r="1811" spans="1:14" x14ac:dyDescent="0.25">
      <c r="A1811" s="3" t="s">
        <v>1914</v>
      </c>
      <c r="B1811" s="3">
        <v>57</v>
      </c>
      <c r="C1811" s="3" t="s">
        <v>83</v>
      </c>
      <c r="D1811" s="3" t="s">
        <v>21</v>
      </c>
      <c r="E1811" s="5">
        <v>45.93</v>
      </c>
      <c r="F1811" s="3">
        <v>53</v>
      </c>
      <c r="G1811" s="3" t="s">
        <v>135</v>
      </c>
      <c r="H1811" s="3" t="s">
        <v>120</v>
      </c>
      <c r="I1811" s="5">
        <v>13.99</v>
      </c>
      <c r="J1811" s="3">
        <v>0</v>
      </c>
      <c r="K1811" s="3" t="s">
        <v>126</v>
      </c>
      <c r="L1811" s="3">
        <v>2</v>
      </c>
      <c r="M1811" s="5">
        <v>0.85</v>
      </c>
      <c r="N1811" s="3" t="s">
        <v>96</v>
      </c>
    </row>
    <row r="1812" spans="1:14" x14ac:dyDescent="0.25">
      <c r="A1812" s="3" t="s">
        <v>1915</v>
      </c>
      <c r="B1812" s="3">
        <v>38</v>
      </c>
      <c r="C1812" s="3" t="s">
        <v>106</v>
      </c>
      <c r="D1812" s="3" t="s">
        <v>23</v>
      </c>
      <c r="E1812" s="5">
        <v>11.96</v>
      </c>
      <c r="F1812" s="3">
        <v>22</v>
      </c>
      <c r="G1812" s="3" t="s">
        <v>135</v>
      </c>
      <c r="H1812" s="3" t="s">
        <v>85</v>
      </c>
      <c r="I1812" s="5">
        <v>17.989999999999998</v>
      </c>
      <c r="J1812" s="3">
        <v>0</v>
      </c>
      <c r="K1812" s="3" t="s">
        <v>102</v>
      </c>
      <c r="L1812" s="3">
        <v>4</v>
      </c>
      <c r="M1812" s="5">
        <v>0.52</v>
      </c>
      <c r="N1812" s="3" t="s">
        <v>96</v>
      </c>
    </row>
    <row r="1813" spans="1:14" x14ac:dyDescent="0.25">
      <c r="A1813" s="3" t="s">
        <v>1916</v>
      </c>
      <c r="B1813" s="3">
        <v>24</v>
      </c>
      <c r="C1813" s="3" t="s">
        <v>93</v>
      </c>
      <c r="D1813" s="3" t="s">
        <v>21</v>
      </c>
      <c r="E1813" s="5">
        <v>8.4</v>
      </c>
      <c r="F1813" s="3">
        <v>29</v>
      </c>
      <c r="G1813" s="3" t="s">
        <v>135</v>
      </c>
      <c r="H1813" s="3" t="s">
        <v>122</v>
      </c>
      <c r="I1813" s="5">
        <v>13.99</v>
      </c>
      <c r="J1813" s="3">
        <v>0</v>
      </c>
      <c r="K1813" s="3" t="s">
        <v>102</v>
      </c>
      <c r="L1813" s="3">
        <v>1</v>
      </c>
      <c r="M1813" s="5">
        <v>0.28000000000000003</v>
      </c>
      <c r="N1813" s="3" t="s">
        <v>104</v>
      </c>
    </row>
    <row r="1814" spans="1:14" x14ac:dyDescent="0.25">
      <c r="A1814" s="3" t="s">
        <v>1917</v>
      </c>
      <c r="B1814" s="3">
        <v>20</v>
      </c>
      <c r="C1814" s="3" t="s">
        <v>93</v>
      </c>
      <c r="D1814" s="3" t="s">
        <v>19</v>
      </c>
      <c r="E1814" s="5">
        <v>25.17</v>
      </c>
      <c r="F1814" s="3">
        <v>3</v>
      </c>
      <c r="G1814" s="3" t="s">
        <v>98</v>
      </c>
      <c r="H1814" s="3" t="s">
        <v>120</v>
      </c>
      <c r="I1814" s="5">
        <v>8.99</v>
      </c>
      <c r="J1814" s="3">
        <v>0</v>
      </c>
      <c r="K1814" s="3" t="s">
        <v>95</v>
      </c>
      <c r="L1814" s="3">
        <v>2</v>
      </c>
      <c r="M1814" s="5">
        <v>6.29</v>
      </c>
      <c r="N1814" s="3" t="s">
        <v>117</v>
      </c>
    </row>
    <row r="1815" spans="1:14" x14ac:dyDescent="0.25">
      <c r="A1815" s="3" t="s">
        <v>1918</v>
      </c>
      <c r="B1815" s="3">
        <v>31</v>
      </c>
      <c r="C1815" s="3" t="s">
        <v>83</v>
      </c>
      <c r="D1815" s="3" t="s">
        <v>19</v>
      </c>
      <c r="E1815" s="5">
        <v>2.82</v>
      </c>
      <c r="F1815" s="3">
        <v>19</v>
      </c>
      <c r="G1815" s="3" t="s">
        <v>84</v>
      </c>
      <c r="H1815" s="3" t="s">
        <v>111</v>
      </c>
      <c r="I1815" s="5">
        <v>8.99</v>
      </c>
      <c r="J1815" s="3">
        <v>1</v>
      </c>
      <c r="K1815" s="3" t="s">
        <v>102</v>
      </c>
      <c r="L1815" s="3">
        <v>4</v>
      </c>
      <c r="M1815" s="5">
        <v>0.14000000000000001</v>
      </c>
      <c r="N1815" s="3" t="s">
        <v>91</v>
      </c>
    </row>
    <row r="1816" spans="1:14" x14ac:dyDescent="0.25">
      <c r="A1816" s="3" t="s">
        <v>1919</v>
      </c>
      <c r="B1816" s="3">
        <v>48</v>
      </c>
      <c r="C1816" s="3" t="s">
        <v>83</v>
      </c>
      <c r="D1816" s="3" t="s">
        <v>19</v>
      </c>
      <c r="E1816" s="5">
        <v>1.61</v>
      </c>
      <c r="F1816" s="3">
        <v>41</v>
      </c>
      <c r="G1816" s="3" t="s">
        <v>84</v>
      </c>
      <c r="H1816" s="3" t="s">
        <v>111</v>
      </c>
      <c r="I1816" s="5">
        <v>8.99</v>
      </c>
      <c r="J1816" s="3">
        <v>1</v>
      </c>
      <c r="K1816" s="3" t="s">
        <v>126</v>
      </c>
      <c r="L1816" s="3">
        <v>2</v>
      </c>
      <c r="M1816" s="5">
        <v>0.04</v>
      </c>
      <c r="N1816" s="3" t="s">
        <v>96</v>
      </c>
    </row>
    <row r="1817" spans="1:14" x14ac:dyDescent="0.25">
      <c r="A1817" s="3" t="s">
        <v>1920</v>
      </c>
      <c r="B1817" s="3">
        <v>22</v>
      </c>
      <c r="C1817" s="3" t="s">
        <v>106</v>
      </c>
      <c r="D1817" s="3" t="s">
        <v>23</v>
      </c>
      <c r="E1817" s="5">
        <v>14.69</v>
      </c>
      <c r="F1817" s="3">
        <v>12</v>
      </c>
      <c r="G1817" s="3" t="s">
        <v>94</v>
      </c>
      <c r="H1817" s="3" t="s">
        <v>120</v>
      </c>
      <c r="I1817" s="5">
        <v>17.989999999999998</v>
      </c>
      <c r="J1817" s="3">
        <v>0</v>
      </c>
      <c r="K1817" s="3" t="s">
        <v>108</v>
      </c>
      <c r="L1817" s="3">
        <v>1</v>
      </c>
      <c r="M1817" s="5">
        <v>1.1299999999999999</v>
      </c>
      <c r="N1817" s="3" t="s">
        <v>104</v>
      </c>
    </row>
    <row r="1818" spans="1:14" x14ac:dyDescent="0.25">
      <c r="A1818" s="3" t="s">
        <v>1921</v>
      </c>
      <c r="B1818" s="3">
        <v>35</v>
      </c>
      <c r="C1818" s="3" t="s">
        <v>93</v>
      </c>
      <c r="D1818" s="3" t="s">
        <v>19</v>
      </c>
      <c r="E1818" s="5">
        <v>20.74</v>
      </c>
      <c r="F1818" s="3">
        <v>51</v>
      </c>
      <c r="G1818" s="3" t="s">
        <v>98</v>
      </c>
      <c r="H1818" s="3" t="s">
        <v>90</v>
      </c>
      <c r="I1818" s="5">
        <v>8.99</v>
      </c>
      <c r="J1818" s="3">
        <v>0</v>
      </c>
      <c r="K1818" s="3" t="s">
        <v>102</v>
      </c>
      <c r="L1818" s="3">
        <v>5</v>
      </c>
      <c r="M1818" s="5">
        <v>0.4</v>
      </c>
      <c r="N1818" s="3" t="s">
        <v>99</v>
      </c>
    </row>
    <row r="1819" spans="1:14" x14ac:dyDescent="0.25">
      <c r="A1819" s="3" t="s">
        <v>1922</v>
      </c>
      <c r="B1819" s="3">
        <v>56</v>
      </c>
      <c r="C1819" s="3" t="s">
        <v>83</v>
      </c>
      <c r="D1819" s="3" t="s">
        <v>19</v>
      </c>
      <c r="E1819" s="5">
        <v>1.62</v>
      </c>
      <c r="F1819" s="3">
        <v>8</v>
      </c>
      <c r="G1819" s="3" t="s">
        <v>98</v>
      </c>
      <c r="H1819" s="3" t="s">
        <v>122</v>
      </c>
      <c r="I1819" s="5">
        <v>8.99</v>
      </c>
      <c r="J1819" s="3">
        <v>1</v>
      </c>
      <c r="K1819" s="3" t="s">
        <v>126</v>
      </c>
      <c r="L1819" s="3">
        <v>1</v>
      </c>
      <c r="M1819" s="5">
        <v>0.18</v>
      </c>
      <c r="N1819" s="3" t="s">
        <v>91</v>
      </c>
    </row>
    <row r="1820" spans="1:14" x14ac:dyDescent="0.25">
      <c r="A1820" s="3" t="s">
        <v>1923</v>
      </c>
      <c r="B1820" s="3">
        <v>27</v>
      </c>
      <c r="C1820" s="3" t="s">
        <v>93</v>
      </c>
      <c r="D1820" s="3" t="s">
        <v>21</v>
      </c>
      <c r="E1820" s="5">
        <v>5.85</v>
      </c>
      <c r="F1820" s="3">
        <v>3</v>
      </c>
      <c r="G1820" s="3" t="s">
        <v>98</v>
      </c>
      <c r="H1820" s="3" t="s">
        <v>111</v>
      </c>
      <c r="I1820" s="5">
        <v>13.99</v>
      </c>
      <c r="J1820" s="3">
        <v>0</v>
      </c>
      <c r="K1820" s="3" t="s">
        <v>95</v>
      </c>
      <c r="L1820" s="3">
        <v>5</v>
      </c>
      <c r="M1820" s="5">
        <v>1.46</v>
      </c>
      <c r="N1820" s="3" t="s">
        <v>91</v>
      </c>
    </row>
    <row r="1821" spans="1:14" x14ac:dyDescent="0.25">
      <c r="A1821" s="3" t="s">
        <v>1924</v>
      </c>
      <c r="B1821" s="3">
        <v>37</v>
      </c>
      <c r="C1821" s="3" t="s">
        <v>93</v>
      </c>
      <c r="D1821" s="3" t="s">
        <v>19</v>
      </c>
      <c r="E1821" s="5">
        <v>12.73</v>
      </c>
      <c r="F1821" s="3">
        <v>49</v>
      </c>
      <c r="G1821" s="3" t="s">
        <v>84</v>
      </c>
      <c r="H1821" s="3" t="s">
        <v>90</v>
      </c>
      <c r="I1821" s="5">
        <v>8.99</v>
      </c>
      <c r="J1821" s="3">
        <v>1</v>
      </c>
      <c r="K1821" s="3" t="s">
        <v>126</v>
      </c>
      <c r="L1821" s="3">
        <v>3</v>
      </c>
      <c r="M1821" s="5">
        <v>0.25</v>
      </c>
      <c r="N1821" s="3" t="s">
        <v>87</v>
      </c>
    </row>
    <row r="1822" spans="1:14" x14ac:dyDescent="0.25">
      <c r="A1822" s="3" t="s">
        <v>1925</v>
      </c>
      <c r="B1822" s="3">
        <v>18</v>
      </c>
      <c r="C1822" s="3" t="s">
        <v>93</v>
      </c>
      <c r="D1822" s="3" t="s">
        <v>23</v>
      </c>
      <c r="E1822" s="5">
        <v>22</v>
      </c>
      <c r="F1822" s="3">
        <v>15</v>
      </c>
      <c r="G1822" s="3" t="s">
        <v>89</v>
      </c>
      <c r="H1822" s="3" t="s">
        <v>111</v>
      </c>
      <c r="I1822" s="5">
        <v>17.989999999999998</v>
      </c>
      <c r="J1822" s="3">
        <v>0</v>
      </c>
      <c r="K1822" s="3" t="s">
        <v>102</v>
      </c>
      <c r="L1822" s="3">
        <v>5</v>
      </c>
      <c r="M1822" s="5">
        <v>1.38</v>
      </c>
      <c r="N1822" s="3" t="s">
        <v>91</v>
      </c>
    </row>
    <row r="1823" spans="1:14" x14ac:dyDescent="0.25">
      <c r="A1823" s="3" t="s">
        <v>1926</v>
      </c>
      <c r="B1823" s="3">
        <v>68</v>
      </c>
      <c r="C1823" s="3" t="s">
        <v>106</v>
      </c>
      <c r="D1823" s="3" t="s">
        <v>23</v>
      </c>
      <c r="E1823" s="5">
        <v>18.66</v>
      </c>
      <c r="F1823" s="3">
        <v>57</v>
      </c>
      <c r="G1823" s="3" t="s">
        <v>84</v>
      </c>
      <c r="H1823" s="3" t="s">
        <v>120</v>
      </c>
      <c r="I1823" s="5">
        <v>17.989999999999998</v>
      </c>
      <c r="J1823" s="3">
        <v>1</v>
      </c>
      <c r="K1823" s="3" t="s">
        <v>126</v>
      </c>
      <c r="L1823" s="3">
        <v>1</v>
      </c>
      <c r="M1823" s="5">
        <v>0.32</v>
      </c>
      <c r="N1823" s="3" t="s">
        <v>96</v>
      </c>
    </row>
    <row r="1824" spans="1:14" x14ac:dyDescent="0.25">
      <c r="A1824" s="3" t="s">
        <v>1927</v>
      </c>
      <c r="B1824" s="3">
        <v>28</v>
      </c>
      <c r="C1824" s="3" t="s">
        <v>83</v>
      </c>
      <c r="D1824" s="3" t="s">
        <v>23</v>
      </c>
      <c r="E1824" s="5">
        <v>11.92</v>
      </c>
      <c r="F1824" s="3">
        <v>52</v>
      </c>
      <c r="G1824" s="3" t="s">
        <v>98</v>
      </c>
      <c r="H1824" s="3" t="s">
        <v>85</v>
      </c>
      <c r="I1824" s="5">
        <v>17.989999999999998</v>
      </c>
      <c r="J1824" s="3">
        <v>1</v>
      </c>
      <c r="K1824" s="3" t="s">
        <v>95</v>
      </c>
      <c r="L1824" s="3">
        <v>3</v>
      </c>
      <c r="M1824" s="5">
        <v>0.22</v>
      </c>
      <c r="N1824" s="3" t="s">
        <v>99</v>
      </c>
    </row>
    <row r="1825" spans="1:14" x14ac:dyDescent="0.25">
      <c r="A1825" s="3" t="s">
        <v>1928</v>
      </c>
      <c r="B1825" s="3">
        <v>52</v>
      </c>
      <c r="C1825" s="3" t="s">
        <v>83</v>
      </c>
      <c r="D1825" s="3" t="s">
        <v>23</v>
      </c>
      <c r="E1825" s="5">
        <v>7.17</v>
      </c>
      <c r="F1825" s="3">
        <v>48</v>
      </c>
      <c r="G1825" s="3" t="s">
        <v>98</v>
      </c>
      <c r="H1825" s="3" t="s">
        <v>120</v>
      </c>
      <c r="I1825" s="5">
        <v>17.989999999999998</v>
      </c>
      <c r="J1825" s="3">
        <v>1</v>
      </c>
      <c r="K1825" s="3" t="s">
        <v>126</v>
      </c>
      <c r="L1825" s="3">
        <v>3</v>
      </c>
      <c r="M1825" s="5">
        <v>0.15</v>
      </c>
      <c r="N1825" s="3" t="s">
        <v>112</v>
      </c>
    </row>
    <row r="1826" spans="1:14" x14ac:dyDescent="0.25">
      <c r="A1826" s="3" t="s">
        <v>1929</v>
      </c>
      <c r="B1826" s="3">
        <v>45</v>
      </c>
      <c r="C1826" s="3" t="s">
        <v>93</v>
      </c>
      <c r="D1826" s="3" t="s">
        <v>19</v>
      </c>
      <c r="E1826" s="5">
        <v>5.12</v>
      </c>
      <c r="F1826" s="3">
        <v>25</v>
      </c>
      <c r="G1826" s="3" t="s">
        <v>98</v>
      </c>
      <c r="H1826" s="3" t="s">
        <v>85</v>
      </c>
      <c r="I1826" s="5">
        <v>8.99</v>
      </c>
      <c r="J1826" s="3">
        <v>0</v>
      </c>
      <c r="K1826" s="3" t="s">
        <v>95</v>
      </c>
      <c r="L1826" s="3">
        <v>5</v>
      </c>
      <c r="M1826" s="5">
        <v>0.2</v>
      </c>
      <c r="N1826" s="3" t="s">
        <v>99</v>
      </c>
    </row>
    <row r="1827" spans="1:14" x14ac:dyDescent="0.25">
      <c r="A1827" s="3" t="s">
        <v>1930</v>
      </c>
      <c r="B1827" s="3">
        <v>30</v>
      </c>
      <c r="C1827" s="3" t="s">
        <v>106</v>
      </c>
      <c r="D1827" s="3" t="s">
        <v>21</v>
      </c>
      <c r="E1827" s="5">
        <v>31.65</v>
      </c>
      <c r="F1827" s="3">
        <v>29</v>
      </c>
      <c r="G1827" s="3" t="s">
        <v>89</v>
      </c>
      <c r="H1827" s="3" t="s">
        <v>90</v>
      </c>
      <c r="I1827" s="5">
        <v>13.99</v>
      </c>
      <c r="J1827" s="3">
        <v>0</v>
      </c>
      <c r="K1827" s="3" t="s">
        <v>102</v>
      </c>
      <c r="L1827" s="3">
        <v>4</v>
      </c>
      <c r="M1827" s="5">
        <v>1.05</v>
      </c>
      <c r="N1827" s="3" t="s">
        <v>99</v>
      </c>
    </row>
    <row r="1828" spans="1:14" x14ac:dyDescent="0.25">
      <c r="A1828" s="3" t="s">
        <v>1931</v>
      </c>
      <c r="B1828" s="3">
        <v>29</v>
      </c>
      <c r="C1828" s="3" t="s">
        <v>93</v>
      </c>
      <c r="D1828" s="3" t="s">
        <v>19</v>
      </c>
      <c r="E1828" s="5">
        <v>5.55</v>
      </c>
      <c r="F1828" s="3">
        <v>20</v>
      </c>
      <c r="G1828" s="3" t="s">
        <v>114</v>
      </c>
      <c r="H1828" s="3" t="s">
        <v>85</v>
      </c>
      <c r="I1828" s="5">
        <v>8.99</v>
      </c>
      <c r="J1828" s="3">
        <v>1</v>
      </c>
      <c r="K1828" s="3" t="s">
        <v>86</v>
      </c>
      <c r="L1828" s="3">
        <v>2</v>
      </c>
      <c r="M1828" s="5">
        <v>0.26</v>
      </c>
      <c r="N1828" s="3" t="s">
        <v>112</v>
      </c>
    </row>
    <row r="1829" spans="1:14" x14ac:dyDescent="0.25">
      <c r="A1829" s="3" t="s">
        <v>1932</v>
      </c>
      <c r="B1829" s="3">
        <v>30</v>
      </c>
      <c r="C1829" s="3" t="s">
        <v>93</v>
      </c>
      <c r="D1829" s="3" t="s">
        <v>21</v>
      </c>
      <c r="E1829" s="5">
        <v>6.42</v>
      </c>
      <c r="F1829" s="3">
        <v>26</v>
      </c>
      <c r="G1829" s="3" t="s">
        <v>94</v>
      </c>
      <c r="H1829" s="3" t="s">
        <v>122</v>
      </c>
      <c r="I1829" s="5">
        <v>13.99</v>
      </c>
      <c r="J1829" s="3">
        <v>0</v>
      </c>
      <c r="K1829" s="3" t="s">
        <v>108</v>
      </c>
      <c r="L1829" s="3">
        <v>1</v>
      </c>
      <c r="M1829" s="5">
        <v>0.24</v>
      </c>
      <c r="N1829" s="3" t="s">
        <v>99</v>
      </c>
    </row>
    <row r="1830" spans="1:14" x14ac:dyDescent="0.25">
      <c r="A1830" s="3" t="s">
        <v>1933</v>
      </c>
      <c r="B1830" s="3">
        <v>63</v>
      </c>
      <c r="C1830" s="3" t="s">
        <v>83</v>
      </c>
      <c r="D1830" s="3" t="s">
        <v>23</v>
      </c>
      <c r="E1830" s="5">
        <v>16.38</v>
      </c>
      <c r="F1830" s="3">
        <v>27</v>
      </c>
      <c r="G1830" s="3" t="s">
        <v>114</v>
      </c>
      <c r="H1830" s="3" t="s">
        <v>90</v>
      </c>
      <c r="I1830" s="5">
        <v>17.989999999999998</v>
      </c>
      <c r="J1830" s="3">
        <v>0</v>
      </c>
      <c r="K1830" s="3" t="s">
        <v>108</v>
      </c>
      <c r="L1830" s="3">
        <v>3</v>
      </c>
      <c r="M1830" s="5">
        <v>0.57999999999999996</v>
      </c>
      <c r="N1830" s="3" t="s">
        <v>117</v>
      </c>
    </row>
    <row r="1831" spans="1:14" x14ac:dyDescent="0.25">
      <c r="A1831" s="3" t="s">
        <v>1934</v>
      </c>
      <c r="B1831" s="3">
        <v>34</v>
      </c>
      <c r="C1831" s="3" t="s">
        <v>83</v>
      </c>
      <c r="D1831" s="3" t="s">
        <v>23</v>
      </c>
      <c r="E1831" s="5">
        <v>29.29</v>
      </c>
      <c r="F1831" s="3">
        <v>19</v>
      </c>
      <c r="G1831" s="3" t="s">
        <v>84</v>
      </c>
      <c r="H1831" s="3" t="s">
        <v>85</v>
      </c>
      <c r="I1831" s="5">
        <v>17.989999999999998</v>
      </c>
      <c r="J1831" s="3">
        <v>0</v>
      </c>
      <c r="K1831" s="3" t="s">
        <v>86</v>
      </c>
      <c r="L1831" s="3">
        <v>4</v>
      </c>
      <c r="M1831" s="5">
        <v>1.46</v>
      </c>
      <c r="N1831" s="3" t="s">
        <v>91</v>
      </c>
    </row>
    <row r="1832" spans="1:14" x14ac:dyDescent="0.25">
      <c r="A1832" s="3" t="s">
        <v>1935</v>
      </c>
      <c r="B1832" s="3">
        <v>55</v>
      </c>
      <c r="C1832" s="3" t="s">
        <v>93</v>
      </c>
      <c r="D1832" s="3" t="s">
        <v>21</v>
      </c>
      <c r="E1832" s="5">
        <v>13.62</v>
      </c>
      <c r="F1832" s="3">
        <v>47</v>
      </c>
      <c r="G1832" s="3" t="s">
        <v>94</v>
      </c>
      <c r="H1832" s="3" t="s">
        <v>111</v>
      </c>
      <c r="I1832" s="5">
        <v>13.99</v>
      </c>
      <c r="J1832" s="3">
        <v>1</v>
      </c>
      <c r="K1832" s="3" t="s">
        <v>95</v>
      </c>
      <c r="L1832" s="3">
        <v>4</v>
      </c>
      <c r="M1832" s="5">
        <v>0.28000000000000003</v>
      </c>
      <c r="N1832" s="3" t="s">
        <v>104</v>
      </c>
    </row>
    <row r="1833" spans="1:14" x14ac:dyDescent="0.25">
      <c r="A1833" s="3" t="s">
        <v>1936</v>
      </c>
      <c r="B1833" s="3">
        <v>62</v>
      </c>
      <c r="C1833" s="3" t="s">
        <v>83</v>
      </c>
      <c r="D1833" s="3" t="s">
        <v>19</v>
      </c>
      <c r="E1833" s="5">
        <v>4.1399999999999997</v>
      </c>
      <c r="F1833" s="3">
        <v>38</v>
      </c>
      <c r="G1833" s="3" t="s">
        <v>135</v>
      </c>
      <c r="H1833" s="3" t="s">
        <v>90</v>
      </c>
      <c r="I1833" s="5">
        <v>8.99</v>
      </c>
      <c r="J1833" s="3">
        <v>1</v>
      </c>
      <c r="K1833" s="3" t="s">
        <v>108</v>
      </c>
      <c r="L1833" s="3">
        <v>1</v>
      </c>
      <c r="M1833" s="5">
        <v>0.11</v>
      </c>
      <c r="N1833" s="3" t="s">
        <v>112</v>
      </c>
    </row>
    <row r="1834" spans="1:14" x14ac:dyDescent="0.25">
      <c r="A1834" s="3" t="s">
        <v>1937</v>
      </c>
      <c r="B1834" s="3">
        <v>45</v>
      </c>
      <c r="C1834" s="3" t="s">
        <v>93</v>
      </c>
      <c r="D1834" s="3" t="s">
        <v>23</v>
      </c>
      <c r="E1834" s="5">
        <v>32.96</v>
      </c>
      <c r="F1834" s="3">
        <v>50</v>
      </c>
      <c r="G1834" s="3" t="s">
        <v>98</v>
      </c>
      <c r="H1834" s="3" t="s">
        <v>122</v>
      </c>
      <c r="I1834" s="5">
        <v>17.989999999999998</v>
      </c>
      <c r="J1834" s="3">
        <v>0</v>
      </c>
      <c r="K1834" s="3" t="s">
        <v>102</v>
      </c>
      <c r="L1834" s="3">
        <v>5</v>
      </c>
      <c r="M1834" s="5">
        <v>0.65</v>
      </c>
      <c r="N1834" s="3" t="s">
        <v>104</v>
      </c>
    </row>
    <row r="1835" spans="1:14" x14ac:dyDescent="0.25">
      <c r="A1835" s="3" t="s">
        <v>1938</v>
      </c>
      <c r="B1835" s="3">
        <v>60</v>
      </c>
      <c r="C1835" s="3" t="s">
        <v>106</v>
      </c>
      <c r="D1835" s="3" t="s">
        <v>21</v>
      </c>
      <c r="E1835" s="5">
        <v>8.17</v>
      </c>
      <c r="F1835" s="3">
        <v>12</v>
      </c>
      <c r="G1835" s="3" t="s">
        <v>84</v>
      </c>
      <c r="H1835" s="3" t="s">
        <v>122</v>
      </c>
      <c r="I1835" s="5">
        <v>13.99</v>
      </c>
      <c r="J1835" s="3">
        <v>0</v>
      </c>
      <c r="K1835" s="3" t="s">
        <v>126</v>
      </c>
      <c r="L1835" s="3">
        <v>3</v>
      </c>
      <c r="M1835" s="5">
        <v>0.63</v>
      </c>
      <c r="N1835" s="3" t="s">
        <v>104</v>
      </c>
    </row>
    <row r="1836" spans="1:14" x14ac:dyDescent="0.25">
      <c r="A1836" s="3" t="s">
        <v>1939</v>
      </c>
      <c r="B1836" s="3">
        <v>46</v>
      </c>
      <c r="C1836" s="3" t="s">
        <v>106</v>
      </c>
      <c r="D1836" s="3" t="s">
        <v>23</v>
      </c>
      <c r="E1836" s="5">
        <v>14.63</v>
      </c>
      <c r="F1836" s="3">
        <v>0</v>
      </c>
      <c r="G1836" s="3" t="s">
        <v>98</v>
      </c>
      <c r="H1836" s="3" t="s">
        <v>90</v>
      </c>
      <c r="I1836" s="5">
        <v>17.989999999999998</v>
      </c>
      <c r="J1836" s="3">
        <v>0</v>
      </c>
      <c r="K1836" s="3" t="s">
        <v>108</v>
      </c>
      <c r="L1836" s="3">
        <v>2</v>
      </c>
      <c r="M1836" s="5">
        <v>14.63</v>
      </c>
      <c r="N1836" s="3" t="s">
        <v>117</v>
      </c>
    </row>
    <row r="1837" spans="1:14" x14ac:dyDescent="0.25">
      <c r="A1837" s="3" t="s">
        <v>1940</v>
      </c>
      <c r="B1837" s="3">
        <v>44</v>
      </c>
      <c r="C1837" s="3" t="s">
        <v>93</v>
      </c>
      <c r="D1837" s="3" t="s">
        <v>23</v>
      </c>
      <c r="E1837" s="5">
        <v>7.59</v>
      </c>
      <c r="F1837" s="3">
        <v>46</v>
      </c>
      <c r="G1837" s="3" t="s">
        <v>94</v>
      </c>
      <c r="H1837" s="3" t="s">
        <v>85</v>
      </c>
      <c r="I1837" s="5">
        <v>17.989999999999998</v>
      </c>
      <c r="J1837" s="3">
        <v>1</v>
      </c>
      <c r="K1837" s="3" t="s">
        <v>108</v>
      </c>
      <c r="L1837" s="3">
        <v>2</v>
      </c>
      <c r="M1837" s="5">
        <v>0.16</v>
      </c>
      <c r="N1837" s="3" t="s">
        <v>104</v>
      </c>
    </row>
    <row r="1838" spans="1:14" x14ac:dyDescent="0.25">
      <c r="A1838" s="3" t="s">
        <v>1941</v>
      </c>
      <c r="B1838" s="3">
        <v>39</v>
      </c>
      <c r="C1838" s="3" t="s">
        <v>106</v>
      </c>
      <c r="D1838" s="3" t="s">
        <v>21</v>
      </c>
      <c r="E1838" s="5">
        <v>6.8</v>
      </c>
      <c r="F1838" s="3">
        <v>44</v>
      </c>
      <c r="G1838" s="3" t="s">
        <v>84</v>
      </c>
      <c r="H1838" s="3" t="s">
        <v>120</v>
      </c>
      <c r="I1838" s="5">
        <v>13.99</v>
      </c>
      <c r="J1838" s="3">
        <v>1</v>
      </c>
      <c r="K1838" s="3" t="s">
        <v>95</v>
      </c>
      <c r="L1838" s="3">
        <v>3</v>
      </c>
      <c r="M1838" s="5">
        <v>0.15</v>
      </c>
      <c r="N1838" s="3" t="s">
        <v>104</v>
      </c>
    </row>
    <row r="1839" spans="1:14" x14ac:dyDescent="0.25">
      <c r="A1839" s="3" t="s">
        <v>1942</v>
      </c>
      <c r="B1839" s="3">
        <v>69</v>
      </c>
      <c r="C1839" s="3" t="s">
        <v>83</v>
      </c>
      <c r="D1839" s="3" t="s">
        <v>19</v>
      </c>
      <c r="E1839" s="5">
        <v>1.9</v>
      </c>
      <c r="F1839" s="3">
        <v>7</v>
      </c>
      <c r="G1839" s="3" t="s">
        <v>89</v>
      </c>
      <c r="H1839" s="3" t="s">
        <v>120</v>
      </c>
      <c r="I1839" s="5">
        <v>8.99</v>
      </c>
      <c r="J1839" s="3">
        <v>1</v>
      </c>
      <c r="K1839" s="3" t="s">
        <v>126</v>
      </c>
      <c r="L1839" s="3">
        <v>5</v>
      </c>
      <c r="M1839" s="5">
        <v>0.24</v>
      </c>
      <c r="N1839" s="3" t="s">
        <v>117</v>
      </c>
    </row>
    <row r="1840" spans="1:14" x14ac:dyDescent="0.25">
      <c r="A1840" s="3" t="s">
        <v>1943</v>
      </c>
      <c r="B1840" s="3">
        <v>44</v>
      </c>
      <c r="C1840" s="3" t="s">
        <v>93</v>
      </c>
      <c r="D1840" s="3" t="s">
        <v>19</v>
      </c>
      <c r="E1840" s="5">
        <v>1.69</v>
      </c>
      <c r="F1840" s="3">
        <v>7</v>
      </c>
      <c r="G1840" s="3" t="s">
        <v>135</v>
      </c>
      <c r="H1840" s="3" t="s">
        <v>90</v>
      </c>
      <c r="I1840" s="5">
        <v>8.99</v>
      </c>
      <c r="J1840" s="3">
        <v>1</v>
      </c>
      <c r="K1840" s="3" t="s">
        <v>95</v>
      </c>
      <c r="L1840" s="3">
        <v>5</v>
      </c>
      <c r="M1840" s="5">
        <v>0.21</v>
      </c>
      <c r="N1840" s="3" t="s">
        <v>104</v>
      </c>
    </row>
    <row r="1841" spans="1:14" x14ac:dyDescent="0.25">
      <c r="A1841" s="3" t="s">
        <v>1944</v>
      </c>
      <c r="B1841" s="3">
        <v>60</v>
      </c>
      <c r="C1841" s="3" t="s">
        <v>106</v>
      </c>
      <c r="D1841" s="3" t="s">
        <v>19</v>
      </c>
      <c r="E1841" s="5">
        <v>3.09</v>
      </c>
      <c r="F1841" s="3">
        <v>35</v>
      </c>
      <c r="G1841" s="3" t="s">
        <v>114</v>
      </c>
      <c r="H1841" s="3" t="s">
        <v>122</v>
      </c>
      <c r="I1841" s="5">
        <v>8.99</v>
      </c>
      <c r="J1841" s="3">
        <v>1</v>
      </c>
      <c r="K1841" s="3" t="s">
        <v>86</v>
      </c>
      <c r="L1841" s="3">
        <v>2</v>
      </c>
      <c r="M1841" s="5">
        <v>0.09</v>
      </c>
      <c r="N1841" s="3" t="s">
        <v>104</v>
      </c>
    </row>
    <row r="1842" spans="1:14" x14ac:dyDescent="0.25">
      <c r="A1842" s="3" t="s">
        <v>1945</v>
      </c>
      <c r="B1842" s="3">
        <v>18</v>
      </c>
      <c r="C1842" s="3" t="s">
        <v>83</v>
      </c>
      <c r="D1842" s="3" t="s">
        <v>21</v>
      </c>
      <c r="E1842" s="5">
        <v>0.24</v>
      </c>
      <c r="F1842" s="3">
        <v>24</v>
      </c>
      <c r="G1842" s="3" t="s">
        <v>84</v>
      </c>
      <c r="H1842" s="3" t="s">
        <v>90</v>
      </c>
      <c r="I1842" s="5">
        <v>13.99</v>
      </c>
      <c r="J1842" s="3">
        <v>1</v>
      </c>
      <c r="K1842" s="3" t="s">
        <v>86</v>
      </c>
      <c r="L1842" s="3">
        <v>5</v>
      </c>
      <c r="M1842" s="5">
        <v>0.01</v>
      </c>
      <c r="N1842" s="3" t="s">
        <v>96</v>
      </c>
    </row>
    <row r="1843" spans="1:14" x14ac:dyDescent="0.25">
      <c r="A1843" s="3" t="s">
        <v>1946</v>
      </c>
      <c r="B1843" s="3">
        <v>58</v>
      </c>
      <c r="C1843" s="3" t="s">
        <v>93</v>
      </c>
      <c r="D1843" s="3" t="s">
        <v>21</v>
      </c>
      <c r="E1843" s="5">
        <v>17.899999999999999</v>
      </c>
      <c r="F1843" s="3">
        <v>52</v>
      </c>
      <c r="G1843" s="3" t="s">
        <v>98</v>
      </c>
      <c r="H1843" s="3" t="s">
        <v>120</v>
      </c>
      <c r="I1843" s="5">
        <v>13.99</v>
      </c>
      <c r="J1843" s="3">
        <v>1</v>
      </c>
      <c r="K1843" s="3" t="s">
        <v>95</v>
      </c>
      <c r="L1843" s="3">
        <v>4</v>
      </c>
      <c r="M1843" s="5">
        <v>0.34</v>
      </c>
      <c r="N1843" s="3" t="s">
        <v>117</v>
      </c>
    </row>
    <row r="1844" spans="1:14" x14ac:dyDescent="0.25">
      <c r="A1844" s="3" t="s">
        <v>1947</v>
      </c>
      <c r="B1844" s="3">
        <v>54</v>
      </c>
      <c r="C1844" s="3" t="s">
        <v>106</v>
      </c>
      <c r="D1844" s="3" t="s">
        <v>23</v>
      </c>
      <c r="E1844" s="5">
        <v>4.8099999999999996</v>
      </c>
      <c r="F1844" s="3">
        <v>27</v>
      </c>
      <c r="G1844" s="3" t="s">
        <v>135</v>
      </c>
      <c r="H1844" s="3" t="s">
        <v>85</v>
      </c>
      <c r="I1844" s="5">
        <v>17.989999999999998</v>
      </c>
      <c r="J1844" s="3">
        <v>1</v>
      </c>
      <c r="K1844" s="3" t="s">
        <v>102</v>
      </c>
      <c r="L1844" s="3">
        <v>3</v>
      </c>
      <c r="M1844" s="5">
        <v>0.17</v>
      </c>
      <c r="N1844" s="3" t="s">
        <v>117</v>
      </c>
    </row>
    <row r="1845" spans="1:14" x14ac:dyDescent="0.25">
      <c r="A1845" s="3" t="s">
        <v>1948</v>
      </c>
      <c r="B1845" s="3">
        <v>61</v>
      </c>
      <c r="C1845" s="3" t="s">
        <v>106</v>
      </c>
      <c r="D1845" s="3" t="s">
        <v>21</v>
      </c>
      <c r="E1845" s="5">
        <v>7.28</v>
      </c>
      <c r="F1845" s="3">
        <v>11</v>
      </c>
      <c r="G1845" s="3" t="s">
        <v>135</v>
      </c>
      <c r="H1845" s="3" t="s">
        <v>111</v>
      </c>
      <c r="I1845" s="5">
        <v>13.99</v>
      </c>
      <c r="J1845" s="3">
        <v>0</v>
      </c>
      <c r="K1845" s="3" t="s">
        <v>108</v>
      </c>
      <c r="L1845" s="3">
        <v>2</v>
      </c>
      <c r="M1845" s="5">
        <v>0.61</v>
      </c>
      <c r="N1845" s="3" t="s">
        <v>104</v>
      </c>
    </row>
    <row r="1846" spans="1:14" x14ac:dyDescent="0.25">
      <c r="A1846" s="3" t="s">
        <v>1949</v>
      </c>
      <c r="B1846" s="3">
        <v>68</v>
      </c>
      <c r="C1846" s="3" t="s">
        <v>83</v>
      </c>
      <c r="D1846" s="3" t="s">
        <v>23</v>
      </c>
      <c r="E1846" s="5">
        <v>7.65</v>
      </c>
      <c r="F1846" s="3">
        <v>50</v>
      </c>
      <c r="G1846" s="3" t="s">
        <v>135</v>
      </c>
      <c r="H1846" s="3" t="s">
        <v>90</v>
      </c>
      <c r="I1846" s="5">
        <v>17.989999999999998</v>
      </c>
      <c r="J1846" s="3">
        <v>0</v>
      </c>
      <c r="K1846" s="3" t="s">
        <v>126</v>
      </c>
      <c r="L1846" s="3">
        <v>4</v>
      </c>
      <c r="M1846" s="5">
        <v>0.15</v>
      </c>
      <c r="N1846" s="3" t="s">
        <v>96</v>
      </c>
    </row>
    <row r="1847" spans="1:14" x14ac:dyDescent="0.25">
      <c r="A1847" s="3" t="s">
        <v>1950</v>
      </c>
      <c r="B1847" s="3">
        <v>35</v>
      </c>
      <c r="C1847" s="3" t="s">
        <v>93</v>
      </c>
      <c r="D1847" s="3" t="s">
        <v>19</v>
      </c>
      <c r="E1847" s="5">
        <v>8.85</v>
      </c>
      <c r="F1847" s="3">
        <v>48</v>
      </c>
      <c r="G1847" s="3" t="s">
        <v>98</v>
      </c>
      <c r="H1847" s="3" t="s">
        <v>90</v>
      </c>
      <c r="I1847" s="5">
        <v>8.99</v>
      </c>
      <c r="J1847" s="3">
        <v>1</v>
      </c>
      <c r="K1847" s="3" t="s">
        <v>95</v>
      </c>
      <c r="L1847" s="3">
        <v>5</v>
      </c>
      <c r="M1847" s="5">
        <v>0.18</v>
      </c>
      <c r="N1847" s="3" t="s">
        <v>104</v>
      </c>
    </row>
    <row r="1848" spans="1:14" x14ac:dyDescent="0.25">
      <c r="A1848" s="3" t="s">
        <v>1951</v>
      </c>
      <c r="B1848" s="3">
        <v>45</v>
      </c>
      <c r="C1848" s="3" t="s">
        <v>93</v>
      </c>
      <c r="D1848" s="3" t="s">
        <v>21</v>
      </c>
      <c r="E1848" s="5">
        <v>21.09</v>
      </c>
      <c r="F1848" s="3">
        <v>4</v>
      </c>
      <c r="G1848" s="3" t="s">
        <v>84</v>
      </c>
      <c r="H1848" s="3" t="s">
        <v>122</v>
      </c>
      <c r="I1848" s="5">
        <v>13.99</v>
      </c>
      <c r="J1848" s="3">
        <v>0</v>
      </c>
      <c r="K1848" s="3" t="s">
        <v>86</v>
      </c>
      <c r="L1848" s="3">
        <v>5</v>
      </c>
      <c r="M1848" s="5">
        <v>4.22</v>
      </c>
      <c r="N1848" s="3" t="s">
        <v>104</v>
      </c>
    </row>
    <row r="1849" spans="1:14" x14ac:dyDescent="0.25">
      <c r="A1849" s="3" t="s">
        <v>1952</v>
      </c>
      <c r="B1849" s="3">
        <v>32</v>
      </c>
      <c r="C1849" s="3" t="s">
        <v>83</v>
      </c>
      <c r="D1849" s="3" t="s">
        <v>19</v>
      </c>
      <c r="E1849" s="5">
        <v>15.46</v>
      </c>
      <c r="F1849" s="3">
        <v>6</v>
      </c>
      <c r="G1849" s="3" t="s">
        <v>135</v>
      </c>
      <c r="H1849" s="3" t="s">
        <v>111</v>
      </c>
      <c r="I1849" s="5">
        <v>8.99</v>
      </c>
      <c r="J1849" s="3">
        <v>0</v>
      </c>
      <c r="K1849" s="3" t="s">
        <v>126</v>
      </c>
      <c r="L1849" s="3">
        <v>4</v>
      </c>
      <c r="M1849" s="5">
        <v>2.21</v>
      </c>
      <c r="N1849" s="3" t="s">
        <v>99</v>
      </c>
    </row>
    <row r="1850" spans="1:14" x14ac:dyDescent="0.25">
      <c r="A1850" s="3" t="s">
        <v>1953</v>
      </c>
      <c r="B1850" s="3">
        <v>63</v>
      </c>
      <c r="C1850" s="3" t="s">
        <v>93</v>
      </c>
      <c r="D1850" s="3" t="s">
        <v>21</v>
      </c>
      <c r="E1850" s="5">
        <v>9.75</v>
      </c>
      <c r="F1850" s="3">
        <v>21</v>
      </c>
      <c r="G1850" s="3" t="s">
        <v>84</v>
      </c>
      <c r="H1850" s="3" t="s">
        <v>122</v>
      </c>
      <c r="I1850" s="5">
        <v>13.99</v>
      </c>
      <c r="J1850" s="3">
        <v>0</v>
      </c>
      <c r="K1850" s="3" t="s">
        <v>102</v>
      </c>
      <c r="L1850" s="3">
        <v>1</v>
      </c>
      <c r="M1850" s="5">
        <v>0.44</v>
      </c>
      <c r="N1850" s="3" t="s">
        <v>99</v>
      </c>
    </row>
    <row r="1851" spans="1:14" x14ac:dyDescent="0.25">
      <c r="A1851" s="3" t="s">
        <v>1954</v>
      </c>
      <c r="B1851" s="3">
        <v>53</v>
      </c>
      <c r="C1851" s="3" t="s">
        <v>93</v>
      </c>
      <c r="D1851" s="3" t="s">
        <v>21</v>
      </c>
      <c r="E1851" s="5">
        <v>2.23</v>
      </c>
      <c r="F1851" s="3">
        <v>22</v>
      </c>
      <c r="G1851" s="3" t="s">
        <v>89</v>
      </c>
      <c r="H1851" s="3" t="s">
        <v>120</v>
      </c>
      <c r="I1851" s="5">
        <v>13.99</v>
      </c>
      <c r="J1851" s="3">
        <v>1</v>
      </c>
      <c r="K1851" s="3" t="s">
        <v>126</v>
      </c>
      <c r="L1851" s="3">
        <v>2</v>
      </c>
      <c r="M1851" s="5">
        <v>0.1</v>
      </c>
      <c r="N1851" s="3" t="s">
        <v>104</v>
      </c>
    </row>
    <row r="1852" spans="1:14" x14ac:dyDescent="0.25">
      <c r="A1852" s="3" t="s">
        <v>1955</v>
      </c>
      <c r="B1852" s="3">
        <v>52</v>
      </c>
      <c r="C1852" s="3" t="s">
        <v>83</v>
      </c>
      <c r="D1852" s="3" t="s">
        <v>19</v>
      </c>
      <c r="E1852" s="5">
        <v>4.08</v>
      </c>
      <c r="F1852" s="3">
        <v>37</v>
      </c>
      <c r="G1852" s="3" t="s">
        <v>84</v>
      </c>
      <c r="H1852" s="3" t="s">
        <v>120</v>
      </c>
      <c r="I1852" s="5">
        <v>8.99</v>
      </c>
      <c r="J1852" s="3">
        <v>1</v>
      </c>
      <c r="K1852" s="3" t="s">
        <v>108</v>
      </c>
      <c r="L1852" s="3">
        <v>4</v>
      </c>
      <c r="M1852" s="5">
        <v>0.11</v>
      </c>
      <c r="N1852" s="3" t="s">
        <v>104</v>
      </c>
    </row>
    <row r="1853" spans="1:14" x14ac:dyDescent="0.25">
      <c r="A1853" s="3" t="s">
        <v>1956</v>
      </c>
      <c r="B1853" s="3">
        <v>70</v>
      </c>
      <c r="C1853" s="3" t="s">
        <v>93</v>
      </c>
      <c r="D1853" s="3" t="s">
        <v>21</v>
      </c>
      <c r="E1853" s="5">
        <v>2.21</v>
      </c>
      <c r="F1853" s="3">
        <v>56</v>
      </c>
      <c r="G1853" s="3" t="s">
        <v>89</v>
      </c>
      <c r="H1853" s="3" t="s">
        <v>122</v>
      </c>
      <c r="I1853" s="5">
        <v>13.99</v>
      </c>
      <c r="J1853" s="3">
        <v>1</v>
      </c>
      <c r="K1853" s="3" t="s">
        <v>86</v>
      </c>
      <c r="L1853" s="3">
        <v>5</v>
      </c>
      <c r="M1853" s="5">
        <v>0.04</v>
      </c>
      <c r="N1853" s="3" t="s">
        <v>117</v>
      </c>
    </row>
    <row r="1854" spans="1:14" x14ac:dyDescent="0.25">
      <c r="A1854" s="3" t="s">
        <v>1957</v>
      </c>
      <c r="B1854" s="3">
        <v>46</v>
      </c>
      <c r="C1854" s="3" t="s">
        <v>83</v>
      </c>
      <c r="D1854" s="3" t="s">
        <v>21</v>
      </c>
      <c r="E1854" s="5">
        <v>7.14</v>
      </c>
      <c r="F1854" s="3">
        <v>23</v>
      </c>
      <c r="G1854" s="3" t="s">
        <v>98</v>
      </c>
      <c r="H1854" s="3" t="s">
        <v>85</v>
      </c>
      <c r="I1854" s="5">
        <v>13.99</v>
      </c>
      <c r="J1854" s="3">
        <v>0</v>
      </c>
      <c r="K1854" s="3" t="s">
        <v>95</v>
      </c>
      <c r="L1854" s="3">
        <v>5</v>
      </c>
      <c r="M1854" s="5">
        <v>0.3</v>
      </c>
      <c r="N1854" s="3" t="s">
        <v>91</v>
      </c>
    </row>
    <row r="1855" spans="1:14" x14ac:dyDescent="0.25">
      <c r="A1855" s="3" t="s">
        <v>1958</v>
      </c>
      <c r="B1855" s="3">
        <v>19</v>
      </c>
      <c r="C1855" s="3" t="s">
        <v>93</v>
      </c>
      <c r="D1855" s="3" t="s">
        <v>19</v>
      </c>
      <c r="E1855" s="5">
        <v>6.32</v>
      </c>
      <c r="F1855" s="3">
        <v>3</v>
      </c>
      <c r="G1855" s="3" t="s">
        <v>94</v>
      </c>
      <c r="H1855" s="3" t="s">
        <v>90</v>
      </c>
      <c r="I1855" s="5">
        <v>8.99</v>
      </c>
      <c r="J1855" s="3">
        <v>0</v>
      </c>
      <c r="K1855" s="3" t="s">
        <v>126</v>
      </c>
      <c r="L1855" s="3">
        <v>2</v>
      </c>
      <c r="M1855" s="5">
        <v>1.58</v>
      </c>
      <c r="N1855" s="3" t="s">
        <v>96</v>
      </c>
    </row>
    <row r="1856" spans="1:14" x14ac:dyDescent="0.25">
      <c r="A1856" s="3" t="s">
        <v>1959</v>
      </c>
      <c r="B1856" s="3">
        <v>24</v>
      </c>
      <c r="C1856" s="3" t="s">
        <v>106</v>
      </c>
      <c r="D1856" s="3" t="s">
        <v>21</v>
      </c>
      <c r="E1856" s="5">
        <v>22.15</v>
      </c>
      <c r="F1856" s="3">
        <v>10</v>
      </c>
      <c r="G1856" s="3" t="s">
        <v>89</v>
      </c>
      <c r="H1856" s="3" t="s">
        <v>85</v>
      </c>
      <c r="I1856" s="5">
        <v>13.99</v>
      </c>
      <c r="J1856" s="3">
        <v>0</v>
      </c>
      <c r="K1856" s="3" t="s">
        <v>86</v>
      </c>
      <c r="L1856" s="3">
        <v>5</v>
      </c>
      <c r="M1856" s="5">
        <v>2.0099999999999998</v>
      </c>
      <c r="N1856" s="3" t="s">
        <v>99</v>
      </c>
    </row>
    <row r="1857" spans="1:14" x14ac:dyDescent="0.25">
      <c r="A1857" s="3" t="s">
        <v>1960</v>
      </c>
      <c r="B1857" s="3">
        <v>59</v>
      </c>
      <c r="C1857" s="3" t="s">
        <v>106</v>
      </c>
      <c r="D1857" s="3" t="s">
        <v>23</v>
      </c>
      <c r="E1857" s="5">
        <v>2.83</v>
      </c>
      <c r="F1857" s="3">
        <v>12</v>
      </c>
      <c r="G1857" s="3" t="s">
        <v>84</v>
      </c>
      <c r="H1857" s="3" t="s">
        <v>111</v>
      </c>
      <c r="I1857" s="5">
        <v>17.989999999999998</v>
      </c>
      <c r="J1857" s="3">
        <v>0</v>
      </c>
      <c r="K1857" s="3" t="s">
        <v>126</v>
      </c>
      <c r="L1857" s="3">
        <v>5</v>
      </c>
      <c r="M1857" s="5">
        <v>0.22</v>
      </c>
      <c r="N1857" s="3" t="s">
        <v>112</v>
      </c>
    </row>
    <row r="1858" spans="1:14" x14ac:dyDescent="0.25">
      <c r="A1858" s="3" t="s">
        <v>1961</v>
      </c>
      <c r="B1858" s="3">
        <v>49</v>
      </c>
      <c r="C1858" s="3" t="s">
        <v>93</v>
      </c>
      <c r="D1858" s="3" t="s">
        <v>21</v>
      </c>
      <c r="E1858" s="5">
        <v>4.38</v>
      </c>
      <c r="F1858" s="3">
        <v>43</v>
      </c>
      <c r="G1858" s="3" t="s">
        <v>89</v>
      </c>
      <c r="H1858" s="3" t="s">
        <v>85</v>
      </c>
      <c r="I1858" s="5">
        <v>13.99</v>
      </c>
      <c r="J1858" s="3">
        <v>1</v>
      </c>
      <c r="K1858" s="3" t="s">
        <v>102</v>
      </c>
      <c r="L1858" s="3">
        <v>3</v>
      </c>
      <c r="M1858" s="5">
        <v>0.1</v>
      </c>
      <c r="N1858" s="3" t="s">
        <v>104</v>
      </c>
    </row>
    <row r="1859" spans="1:14" x14ac:dyDescent="0.25">
      <c r="A1859" s="3" t="s">
        <v>1962</v>
      </c>
      <c r="B1859" s="3">
        <v>43</v>
      </c>
      <c r="C1859" s="3" t="s">
        <v>106</v>
      </c>
      <c r="D1859" s="3" t="s">
        <v>21</v>
      </c>
      <c r="E1859" s="5">
        <v>9.1300000000000008</v>
      </c>
      <c r="F1859" s="3">
        <v>12</v>
      </c>
      <c r="G1859" s="3" t="s">
        <v>84</v>
      </c>
      <c r="H1859" s="3" t="s">
        <v>90</v>
      </c>
      <c r="I1859" s="5">
        <v>13.99</v>
      </c>
      <c r="J1859" s="3">
        <v>0</v>
      </c>
      <c r="K1859" s="3" t="s">
        <v>102</v>
      </c>
      <c r="L1859" s="3">
        <v>3</v>
      </c>
      <c r="M1859" s="5">
        <v>0.7</v>
      </c>
      <c r="N1859" s="3" t="s">
        <v>117</v>
      </c>
    </row>
    <row r="1860" spans="1:14" x14ac:dyDescent="0.25">
      <c r="A1860" s="3" t="s">
        <v>1963</v>
      </c>
      <c r="B1860" s="3">
        <v>31</v>
      </c>
      <c r="C1860" s="3" t="s">
        <v>83</v>
      </c>
      <c r="D1860" s="3" t="s">
        <v>23</v>
      </c>
      <c r="E1860" s="5">
        <v>13.34</v>
      </c>
      <c r="F1860" s="3">
        <v>39</v>
      </c>
      <c r="G1860" s="3" t="s">
        <v>84</v>
      </c>
      <c r="H1860" s="3" t="s">
        <v>122</v>
      </c>
      <c r="I1860" s="5">
        <v>17.989999999999998</v>
      </c>
      <c r="J1860" s="3">
        <v>1</v>
      </c>
      <c r="K1860" s="3" t="s">
        <v>95</v>
      </c>
      <c r="L1860" s="3">
        <v>4</v>
      </c>
      <c r="M1860" s="5">
        <v>0.33</v>
      </c>
      <c r="N1860" s="3" t="s">
        <v>99</v>
      </c>
    </row>
    <row r="1861" spans="1:14" x14ac:dyDescent="0.25">
      <c r="A1861" s="3" t="s">
        <v>1964</v>
      </c>
      <c r="B1861" s="3">
        <v>70</v>
      </c>
      <c r="C1861" s="3" t="s">
        <v>83</v>
      </c>
      <c r="D1861" s="3" t="s">
        <v>19</v>
      </c>
      <c r="E1861" s="5">
        <v>26.98</v>
      </c>
      <c r="F1861" s="3">
        <v>57</v>
      </c>
      <c r="G1861" s="3" t="s">
        <v>135</v>
      </c>
      <c r="H1861" s="3" t="s">
        <v>85</v>
      </c>
      <c r="I1861" s="5">
        <v>8.99</v>
      </c>
      <c r="J1861" s="3">
        <v>1</v>
      </c>
      <c r="K1861" s="3" t="s">
        <v>95</v>
      </c>
      <c r="L1861" s="3">
        <v>4</v>
      </c>
      <c r="M1861" s="5">
        <v>0.47</v>
      </c>
      <c r="N1861" s="3" t="s">
        <v>99</v>
      </c>
    </row>
    <row r="1862" spans="1:14" x14ac:dyDescent="0.25">
      <c r="A1862" s="3" t="s">
        <v>1965</v>
      </c>
      <c r="B1862" s="3">
        <v>56</v>
      </c>
      <c r="C1862" s="3" t="s">
        <v>106</v>
      </c>
      <c r="D1862" s="3" t="s">
        <v>21</v>
      </c>
      <c r="E1862" s="5">
        <v>0.93</v>
      </c>
      <c r="F1862" s="3">
        <v>2</v>
      </c>
      <c r="G1862" s="3" t="s">
        <v>98</v>
      </c>
      <c r="H1862" s="3" t="s">
        <v>122</v>
      </c>
      <c r="I1862" s="5">
        <v>13.99</v>
      </c>
      <c r="J1862" s="3">
        <v>0</v>
      </c>
      <c r="K1862" s="3" t="s">
        <v>126</v>
      </c>
      <c r="L1862" s="3">
        <v>5</v>
      </c>
      <c r="M1862" s="5">
        <v>0.31</v>
      </c>
      <c r="N1862" s="3" t="s">
        <v>99</v>
      </c>
    </row>
    <row r="1863" spans="1:14" x14ac:dyDescent="0.25">
      <c r="A1863" s="3" t="s">
        <v>1966</v>
      </c>
      <c r="B1863" s="3">
        <v>33</v>
      </c>
      <c r="C1863" s="3" t="s">
        <v>83</v>
      </c>
      <c r="D1863" s="3" t="s">
        <v>21</v>
      </c>
      <c r="E1863" s="5">
        <v>4.18</v>
      </c>
      <c r="F1863" s="3">
        <v>10</v>
      </c>
      <c r="G1863" s="3" t="s">
        <v>114</v>
      </c>
      <c r="H1863" s="3" t="s">
        <v>111</v>
      </c>
      <c r="I1863" s="5">
        <v>13.99</v>
      </c>
      <c r="J1863" s="3">
        <v>1</v>
      </c>
      <c r="K1863" s="3" t="s">
        <v>95</v>
      </c>
      <c r="L1863" s="3">
        <v>5</v>
      </c>
      <c r="M1863" s="5">
        <v>0.38</v>
      </c>
      <c r="N1863" s="3" t="s">
        <v>99</v>
      </c>
    </row>
    <row r="1864" spans="1:14" x14ac:dyDescent="0.25">
      <c r="A1864" s="3" t="s">
        <v>1967</v>
      </c>
      <c r="B1864" s="3">
        <v>58</v>
      </c>
      <c r="C1864" s="3" t="s">
        <v>83</v>
      </c>
      <c r="D1864" s="3" t="s">
        <v>19</v>
      </c>
      <c r="E1864" s="5">
        <v>5.36</v>
      </c>
      <c r="F1864" s="3">
        <v>59</v>
      </c>
      <c r="G1864" s="3" t="s">
        <v>98</v>
      </c>
      <c r="H1864" s="3" t="s">
        <v>85</v>
      </c>
      <c r="I1864" s="5">
        <v>8.99</v>
      </c>
      <c r="J1864" s="3">
        <v>1</v>
      </c>
      <c r="K1864" s="3" t="s">
        <v>95</v>
      </c>
      <c r="L1864" s="3">
        <v>1</v>
      </c>
      <c r="M1864" s="5">
        <v>0.09</v>
      </c>
      <c r="N1864" s="3" t="s">
        <v>112</v>
      </c>
    </row>
    <row r="1865" spans="1:14" x14ac:dyDescent="0.25">
      <c r="A1865" s="3" t="s">
        <v>1968</v>
      </c>
      <c r="B1865" s="3">
        <v>31</v>
      </c>
      <c r="C1865" s="3" t="s">
        <v>93</v>
      </c>
      <c r="D1865" s="3" t="s">
        <v>19</v>
      </c>
      <c r="E1865" s="5">
        <v>3.77</v>
      </c>
      <c r="F1865" s="3">
        <v>12</v>
      </c>
      <c r="G1865" s="3" t="s">
        <v>114</v>
      </c>
      <c r="H1865" s="3" t="s">
        <v>111</v>
      </c>
      <c r="I1865" s="5">
        <v>8.99</v>
      </c>
      <c r="J1865" s="3">
        <v>1</v>
      </c>
      <c r="K1865" s="3" t="s">
        <v>126</v>
      </c>
      <c r="L1865" s="3">
        <v>2</v>
      </c>
      <c r="M1865" s="5">
        <v>0.28999999999999998</v>
      </c>
      <c r="N1865" s="3" t="s">
        <v>117</v>
      </c>
    </row>
    <row r="1866" spans="1:14" x14ac:dyDescent="0.25">
      <c r="A1866" s="3" t="s">
        <v>1969</v>
      </c>
      <c r="B1866" s="3">
        <v>29</v>
      </c>
      <c r="C1866" s="3" t="s">
        <v>83</v>
      </c>
      <c r="D1866" s="3" t="s">
        <v>23</v>
      </c>
      <c r="E1866" s="5">
        <v>2.06</v>
      </c>
      <c r="F1866" s="3">
        <v>24</v>
      </c>
      <c r="G1866" s="3" t="s">
        <v>89</v>
      </c>
      <c r="H1866" s="3" t="s">
        <v>90</v>
      </c>
      <c r="I1866" s="5">
        <v>17.989999999999998</v>
      </c>
      <c r="J1866" s="3">
        <v>1</v>
      </c>
      <c r="K1866" s="3" t="s">
        <v>86</v>
      </c>
      <c r="L1866" s="3">
        <v>1</v>
      </c>
      <c r="M1866" s="5">
        <v>0.08</v>
      </c>
      <c r="N1866" s="3" t="s">
        <v>99</v>
      </c>
    </row>
    <row r="1867" spans="1:14" x14ac:dyDescent="0.25">
      <c r="A1867" s="3" t="s">
        <v>1970</v>
      </c>
      <c r="B1867" s="3">
        <v>46</v>
      </c>
      <c r="C1867" s="3" t="s">
        <v>93</v>
      </c>
      <c r="D1867" s="3" t="s">
        <v>23</v>
      </c>
      <c r="E1867" s="5">
        <v>4.16</v>
      </c>
      <c r="F1867" s="3">
        <v>13</v>
      </c>
      <c r="G1867" s="3" t="s">
        <v>135</v>
      </c>
      <c r="H1867" s="3" t="s">
        <v>122</v>
      </c>
      <c r="I1867" s="5">
        <v>17.989999999999998</v>
      </c>
      <c r="J1867" s="3">
        <v>1</v>
      </c>
      <c r="K1867" s="3" t="s">
        <v>102</v>
      </c>
      <c r="L1867" s="3">
        <v>2</v>
      </c>
      <c r="M1867" s="5">
        <v>0.3</v>
      </c>
      <c r="N1867" s="3" t="s">
        <v>91</v>
      </c>
    </row>
    <row r="1868" spans="1:14" x14ac:dyDescent="0.25">
      <c r="A1868" s="3" t="s">
        <v>1971</v>
      </c>
      <c r="B1868" s="3">
        <v>50</v>
      </c>
      <c r="C1868" s="3" t="s">
        <v>83</v>
      </c>
      <c r="D1868" s="3" t="s">
        <v>19</v>
      </c>
      <c r="E1868" s="5">
        <v>13.21</v>
      </c>
      <c r="F1868" s="3">
        <v>36</v>
      </c>
      <c r="G1868" s="3" t="s">
        <v>94</v>
      </c>
      <c r="H1868" s="3" t="s">
        <v>122</v>
      </c>
      <c r="I1868" s="5">
        <v>8.99</v>
      </c>
      <c r="J1868" s="3">
        <v>1</v>
      </c>
      <c r="K1868" s="3" t="s">
        <v>95</v>
      </c>
      <c r="L1868" s="3">
        <v>4</v>
      </c>
      <c r="M1868" s="5">
        <v>0.36</v>
      </c>
      <c r="N1868" s="3" t="s">
        <v>112</v>
      </c>
    </row>
    <row r="1869" spans="1:14" x14ac:dyDescent="0.25">
      <c r="A1869" s="3" t="s">
        <v>1972</v>
      </c>
      <c r="B1869" s="3">
        <v>23</v>
      </c>
      <c r="C1869" s="3" t="s">
        <v>93</v>
      </c>
      <c r="D1869" s="3" t="s">
        <v>19</v>
      </c>
      <c r="E1869" s="5">
        <v>6.86</v>
      </c>
      <c r="F1869" s="3">
        <v>59</v>
      </c>
      <c r="G1869" s="3" t="s">
        <v>84</v>
      </c>
      <c r="H1869" s="3" t="s">
        <v>120</v>
      </c>
      <c r="I1869" s="5">
        <v>8.99</v>
      </c>
      <c r="J1869" s="3">
        <v>1</v>
      </c>
      <c r="K1869" s="3" t="s">
        <v>86</v>
      </c>
      <c r="L1869" s="3">
        <v>4</v>
      </c>
      <c r="M1869" s="5">
        <v>0.11</v>
      </c>
      <c r="N1869" s="3" t="s">
        <v>87</v>
      </c>
    </row>
    <row r="1870" spans="1:14" x14ac:dyDescent="0.25">
      <c r="A1870" s="3" t="s">
        <v>1973</v>
      </c>
      <c r="B1870" s="3">
        <v>43</v>
      </c>
      <c r="C1870" s="3" t="s">
        <v>93</v>
      </c>
      <c r="D1870" s="3" t="s">
        <v>19</v>
      </c>
      <c r="E1870" s="5">
        <v>1.51</v>
      </c>
      <c r="F1870" s="3">
        <v>29</v>
      </c>
      <c r="G1870" s="3" t="s">
        <v>135</v>
      </c>
      <c r="H1870" s="3" t="s">
        <v>120</v>
      </c>
      <c r="I1870" s="5">
        <v>8.99</v>
      </c>
      <c r="J1870" s="3">
        <v>1</v>
      </c>
      <c r="K1870" s="3" t="s">
        <v>126</v>
      </c>
      <c r="L1870" s="3">
        <v>2</v>
      </c>
      <c r="M1870" s="5">
        <v>0.05</v>
      </c>
      <c r="N1870" s="3" t="s">
        <v>117</v>
      </c>
    </row>
    <row r="1871" spans="1:14" x14ac:dyDescent="0.25">
      <c r="A1871" s="3" t="s">
        <v>1974</v>
      </c>
      <c r="B1871" s="3">
        <v>28</v>
      </c>
      <c r="C1871" s="3" t="s">
        <v>93</v>
      </c>
      <c r="D1871" s="3" t="s">
        <v>23</v>
      </c>
      <c r="E1871" s="5">
        <v>0.01</v>
      </c>
      <c r="F1871" s="3">
        <v>7</v>
      </c>
      <c r="G1871" s="3" t="s">
        <v>114</v>
      </c>
      <c r="H1871" s="3" t="s">
        <v>85</v>
      </c>
      <c r="I1871" s="5">
        <v>17.989999999999998</v>
      </c>
      <c r="J1871" s="3">
        <v>1</v>
      </c>
      <c r="K1871" s="3" t="s">
        <v>95</v>
      </c>
      <c r="L1871" s="3">
        <v>1</v>
      </c>
      <c r="M1871" s="5">
        <v>0</v>
      </c>
      <c r="N1871" s="3" t="s">
        <v>91</v>
      </c>
    </row>
    <row r="1872" spans="1:14" x14ac:dyDescent="0.25">
      <c r="A1872" s="3" t="s">
        <v>1975</v>
      </c>
      <c r="B1872" s="3">
        <v>28</v>
      </c>
      <c r="C1872" s="3" t="s">
        <v>106</v>
      </c>
      <c r="D1872" s="3" t="s">
        <v>21</v>
      </c>
      <c r="E1872" s="5">
        <v>14.02</v>
      </c>
      <c r="F1872" s="3">
        <v>33</v>
      </c>
      <c r="G1872" s="3" t="s">
        <v>98</v>
      </c>
      <c r="H1872" s="3" t="s">
        <v>90</v>
      </c>
      <c r="I1872" s="5">
        <v>13.99</v>
      </c>
      <c r="J1872" s="3">
        <v>1</v>
      </c>
      <c r="K1872" s="3" t="s">
        <v>102</v>
      </c>
      <c r="L1872" s="3">
        <v>1</v>
      </c>
      <c r="M1872" s="5">
        <v>0.41</v>
      </c>
      <c r="N1872" s="3" t="s">
        <v>96</v>
      </c>
    </row>
    <row r="1873" spans="1:14" x14ac:dyDescent="0.25">
      <c r="A1873" s="3" t="s">
        <v>1976</v>
      </c>
      <c r="B1873" s="3">
        <v>44</v>
      </c>
      <c r="C1873" s="3" t="s">
        <v>93</v>
      </c>
      <c r="D1873" s="3" t="s">
        <v>21</v>
      </c>
      <c r="E1873" s="5">
        <v>0.55000000000000004</v>
      </c>
      <c r="F1873" s="3">
        <v>51</v>
      </c>
      <c r="G1873" s="3" t="s">
        <v>94</v>
      </c>
      <c r="H1873" s="3" t="s">
        <v>122</v>
      </c>
      <c r="I1873" s="5">
        <v>13.99</v>
      </c>
      <c r="J1873" s="3">
        <v>1</v>
      </c>
      <c r="K1873" s="3" t="s">
        <v>95</v>
      </c>
      <c r="L1873" s="3">
        <v>2</v>
      </c>
      <c r="M1873" s="5">
        <v>0.01</v>
      </c>
      <c r="N1873" s="3" t="s">
        <v>117</v>
      </c>
    </row>
    <row r="1874" spans="1:14" x14ac:dyDescent="0.25">
      <c r="A1874" s="3" t="s">
        <v>1977</v>
      </c>
      <c r="B1874" s="3">
        <v>62</v>
      </c>
      <c r="C1874" s="3" t="s">
        <v>106</v>
      </c>
      <c r="D1874" s="3" t="s">
        <v>21</v>
      </c>
      <c r="E1874" s="5">
        <v>3.58</v>
      </c>
      <c r="F1874" s="3">
        <v>15</v>
      </c>
      <c r="G1874" s="3" t="s">
        <v>98</v>
      </c>
      <c r="H1874" s="3" t="s">
        <v>122</v>
      </c>
      <c r="I1874" s="5">
        <v>13.99</v>
      </c>
      <c r="J1874" s="3">
        <v>0</v>
      </c>
      <c r="K1874" s="3" t="s">
        <v>126</v>
      </c>
      <c r="L1874" s="3">
        <v>5</v>
      </c>
      <c r="M1874" s="5">
        <v>0.22</v>
      </c>
      <c r="N1874" s="3" t="s">
        <v>99</v>
      </c>
    </row>
    <row r="1875" spans="1:14" x14ac:dyDescent="0.25">
      <c r="A1875" s="3" t="s">
        <v>1978</v>
      </c>
      <c r="B1875" s="3">
        <v>54</v>
      </c>
      <c r="C1875" s="3" t="s">
        <v>106</v>
      </c>
      <c r="D1875" s="3" t="s">
        <v>19</v>
      </c>
      <c r="E1875" s="5">
        <v>2.2799999999999998</v>
      </c>
      <c r="F1875" s="3">
        <v>17</v>
      </c>
      <c r="G1875" s="3" t="s">
        <v>94</v>
      </c>
      <c r="H1875" s="3" t="s">
        <v>85</v>
      </c>
      <c r="I1875" s="5">
        <v>8.99</v>
      </c>
      <c r="J1875" s="3">
        <v>1</v>
      </c>
      <c r="K1875" s="3" t="s">
        <v>108</v>
      </c>
      <c r="L1875" s="3">
        <v>2</v>
      </c>
      <c r="M1875" s="5">
        <v>0.13</v>
      </c>
      <c r="N1875" s="3" t="s">
        <v>99</v>
      </c>
    </row>
    <row r="1876" spans="1:14" x14ac:dyDescent="0.25">
      <c r="A1876" s="3" t="s">
        <v>1979</v>
      </c>
      <c r="B1876" s="3">
        <v>24</v>
      </c>
      <c r="C1876" s="3" t="s">
        <v>93</v>
      </c>
      <c r="D1876" s="3" t="s">
        <v>19</v>
      </c>
      <c r="E1876" s="5">
        <v>9.58</v>
      </c>
      <c r="F1876" s="3">
        <v>44</v>
      </c>
      <c r="G1876" s="3" t="s">
        <v>114</v>
      </c>
      <c r="H1876" s="3" t="s">
        <v>122</v>
      </c>
      <c r="I1876" s="5">
        <v>8.99</v>
      </c>
      <c r="J1876" s="3">
        <v>1</v>
      </c>
      <c r="K1876" s="3" t="s">
        <v>126</v>
      </c>
      <c r="L1876" s="3">
        <v>5</v>
      </c>
      <c r="M1876" s="5">
        <v>0.21</v>
      </c>
      <c r="N1876" s="3" t="s">
        <v>117</v>
      </c>
    </row>
    <row r="1877" spans="1:14" x14ac:dyDescent="0.25">
      <c r="A1877" s="3" t="s">
        <v>1980</v>
      </c>
      <c r="B1877" s="3">
        <v>27</v>
      </c>
      <c r="C1877" s="3" t="s">
        <v>83</v>
      </c>
      <c r="D1877" s="3" t="s">
        <v>19</v>
      </c>
      <c r="E1877" s="5">
        <v>6.3</v>
      </c>
      <c r="F1877" s="3">
        <v>34</v>
      </c>
      <c r="G1877" s="3" t="s">
        <v>84</v>
      </c>
      <c r="H1877" s="3" t="s">
        <v>122</v>
      </c>
      <c r="I1877" s="5">
        <v>8.99</v>
      </c>
      <c r="J1877" s="3">
        <v>1</v>
      </c>
      <c r="K1877" s="3" t="s">
        <v>102</v>
      </c>
      <c r="L1877" s="3">
        <v>4</v>
      </c>
      <c r="M1877" s="5">
        <v>0.18</v>
      </c>
      <c r="N1877" s="3" t="s">
        <v>117</v>
      </c>
    </row>
    <row r="1878" spans="1:14" x14ac:dyDescent="0.25">
      <c r="A1878" s="3" t="s">
        <v>1981</v>
      </c>
      <c r="B1878" s="3">
        <v>52</v>
      </c>
      <c r="C1878" s="3" t="s">
        <v>93</v>
      </c>
      <c r="D1878" s="3" t="s">
        <v>19</v>
      </c>
      <c r="E1878" s="5">
        <v>1.59</v>
      </c>
      <c r="F1878" s="3">
        <v>29</v>
      </c>
      <c r="G1878" s="3" t="s">
        <v>114</v>
      </c>
      <c r="H1878" s="3" t="s">
        <v>85</v>
      </c>
      <c r="I1878" s="5">
        <v>8.99</v>
      </c>
      <c r="J1878" s="3">
        <v>1</v>
      </c>
      <c r="K1878" s="3" t="s">
        <v>108</v>
      </c>
      <c r="L1878" s="3">
        <v>3</v>
      </c>
      <c r="M1878" s="5">
        <v>0.05</v>
      </c>
      <c r="N1878" s="3" t="s">
        <v>87</v>
      </c>
    </row>
    <row r="1879" spans="1:14" x14ac:dyDescent="0.25">
      <c r="A1879" s="3" t="s">
        <v>1982</v>
      </c>
      <c r="B1879" s="3">
        <v>55</v>
      </c>
      <c r="C1879" s="3" t="s">
        <v>83</v>
      </c>
      <c r="D1879" s="3" t="s">
        <v>19</v>
      </c>
      <c r="E1879" s="5">
        <v>1.38</v>
      </c>
      <c r="F1879" s="3">
        <v>52</v>
      </c>
      <c r="G1879" s="3" t="s">
        <v>114</v>
      </c>
      <c r="H1879" s="3" t="s">
        <v>122</v>
      </c>
      <c r="I1879" s="5">
        <v>8.99</v>
      </c>
      <c r="J1879" s="3">
        <v>1</v>
      </c>
      <c r="K1879" s="3" t="s">
        <v>86</v>
      </c>
      <c r="L1879" s="3">
        <v>5</v>
      </c>
      <c r="M1879" s="5">
        <v>0.03</v>
      </c>
      <c r="N1879" s="3" t="s">
        <v>117</v>
      </c>
    </row>
    <row r="1880" spans="1:14" x14ac:dyDescent="0.25">
      <c r="A1880" s="3" t="s">
        <v>1983</v>
      </c>
      <c r="B1880" s="3">
        <v>62</v>
      </c>
      <c r="C1880" s="3" t="s">
        <v>106</v>
      </c>
      <c r="D1880" s="3" t="s">
        <v>21</v>
      </c>
      <c r="E1880" s="5">
        <v>18.07</v>
      </c>
      <c r="F1880" s="3">
        <v>20</v>
      </c>
      <c r="G1880" s="3" t="s">
        <v>84</v>
      </c>
      <c r="H1880" s="3" t="s">
        <v>120</v>
      </c>
      <c r="I1880" s="5">
        <v>13.99</v>
      </c>
      <c r="J1880" s="3">
        <v>0</v>
      </c>
      <c r="K1880" s="3" t="s">
        <v>108</v>
      </c>
      <c r="L1880" s="3">
        <v>2</v>
      </c>
      <c r="M1880" s="5">
        <v>0.86</v>
      </c>
      <c r="N1880" s="3" t="s">
        <v>104</v>
      </c>
    </row>
    <row r="1881" spans="1:14" x14ac:dyDescent="0.25">
      <c r="A1881" s="3" t="s">
        <v>1984</v>
      </c>
      <c r="B1881" s="3">
        <v>64</v>
      </c>
      <c r="C1881" s="3" t="s">
        <v>93</v>
      </c>
      <c r="D1881" s="3" t="s">
        <v>23</v>
      </c>
      <c r="E1881" s="5">
        <v>6.41</v>
      </c>
      <c r="F1881" s="3">
        <v>54</v>
      </c>
      <c r="G1881" s="3" t="s">
        <v>89</v>
      </c>
      <c r="H1881" s="3" t="s">
        <v>90</v>
      </c>
      <c r="I1881" s="5">
        <v>17.989999999999998</v>
      </c>
      <c r="J1881" s="3">
        <v>1</v>
      </c>
      <c r="K1881" s="3" t="s">
        <v>86</v>
      </c>
      <c r="L1881" s="3">
        <v>1</v>
      </c>
      <c r="M1881" s="5">
        <v>0.12</v>
      </c>
      <c r="N1881" s="3" t="s">
        <v>104</v>
      </c>
    </row>
    <row r="1882" spans="1:14" x14ac:dyDescent="0.25">
      <c r="A1882" s="3" t="s">
        <v>1985</v>
      </c>
      <c r="B1882" s="3">
        <v>31</v>
      </c>
      <c r="C1882" s="3" t="s">
        <v>83</v>
      </c>
      <c r="D1882" s="3" t="s">
        <v>23</v>
      </c>
      <c r="E1882" s="5">
        <v>18.73</v>
      </c>
      <c r="F1882" s="3">
        <v>1</v>
      </c>
      <c r="G1882" s="3" t="s">
        <v>98</v>
      </c>
      <c r="H1882" s="3" t="s">
        <v>90</v>
      </c>
      <c r="I1882" s="5">
        <v>17.989999999999998</v>
      </c>
      <c r="J1882" s="3">
        <v>0</v>
      </c>
      <c r="K1882" s="3" t="s">
        <v>95</v>
      </c>
      <c r="L1882" s="3">
        <v>1</v>
      </c>
      <c r="M1882" s="5">
        <v>9.3699999999999992</v>
      </c>
      <c r="N1882" s="3" t="s">
        <v>87</v>
      </c>
    </row>
    <row r="1883" spans="1:14" x14ac:dyDescent="0.25">
      <c r="A1883" s="3" t="s">
        <v>1986</v>
      </c>
      <c r="B1883" s="3">
        <v>47</v>
      </c>
      <c r="C1883" s="3" t="s">
        <v>83</v>
      </c>
      <c r="D1883" s="3" t="s">
        <v>19</v>
      </c>
      <c r="E1883" s="5">
        <v>14.08</v>
      </c>
      <c r="F1883" s="3">
        <v>20</v>
      </c>
      <c r="G1883" s="3" t="s">
        <v>84</v>
      </c>
      <c r="H1883" s="3" t="s">
        <v>120</v>
      </c>
      <c r="I1883" s="5">
        <v>8.99</v>
      </c>
      <c r="J1883" s="3">
        <v>0</v>
      </c>
      <c r="K1883" s="3" t="s">
        <v>86</v>
      </c>
      <c r="L1883" s="3">
        <v>3</v>
      </c>
      <c r="M1883" s="5">
        <v>0.67</v>
      </c>
      <c r="N1883" s="3" t="s">
        <v>112</v>
      </c>
    </row>
    <row r="1884" spans="1:14" x14ac:dyDescent="0.25">
      <c r="A1884" s="3" t="s">
        <v>1987</v>
      </c>
      <c r="B1884" s="3">
        <v>37</v>
      </c>
      <c r="C1884" s="3" t="s">
        <v>83</v>
      </c>
      <c r="D1884" s="3" t="s">
        <v>21</v>
      </c>
      <c r="E1884" s="5">
        <v>18.23</v>
      </c>
      <c r="F1884" s="3">
        <v>36</v>
      </c>
      <c r="G1884" s="3" t="s">
        <v>98</v>
      </c>
      <c r="H1884" s="3" t="s">
        <v>120</v>
      </c>
      <c r="I1884" s="5">
        <v>13.99</v>
      </c>
      <c r="J1884" s="3">
        <v>1</v>
      </c>
      <c r="K1884" s="3" t="s">
        <v>86</v>
      </c>
      <c r="L1884" s="3">
        <v>5</v>
      </c>
      <c r="M1884" s="5">
        <v>0.49</v>
      </c>
      <c r="N1884" s="3" t="s">
        <v>87</v>
      </c>
    </row>
    <row r="1885" spans="1:14" x14ac:dyDescent="0.25">
      <c r="A1885" s="3" t="s">
        <v>1988</v>
      </c>
      <c r="B1885" s="3">
        <v>65</v>
      </c>
      <c r="C1885" s="3" t="s">
        <v>83</v>
      </c>
      <c r="D1885" s="3" t="s">
        <v>21</v>
      </c>
      <c r="E1885" s="5">
        <v>28.86</v>
      </c>
      <c r="F1885" s="3">
        <v>13</v>
      </c>
      <c r="G1885" s="3" t="s">
        <v>94</v>
      </c>
      <c r="H1885" s="3" t="s">
        <v>111</v>
      </c>
      <c r="I1885" s="5">
        <v>13.99</v>
      </c>
      <c r="J1885" s="3">
        <v>0</v>
      </c>
      <c r="K1885" s="3" t="s">
        <v>86</v>
      </c>
      <c r="L1885" s="3">
        <v>4</v>
      </c>
      <c r="M1885" s="5">
        <v>2.06</v>
      </c>
      <c r="N1885" s="3" t="s">
        <v>99</v>
      </c>
    </row>
    <row r="1886" spans="1:14" x14ac:dyDescent="0.25">
      <c r="A1886" s="3" t="s">
        <v>1989</v>
      </c>
      <c r="B1886" s="3">
        <v>20</v>
      </c>
      <c r="C1886" s="3" t="s">
        <v>93</v>
      </c>
      <c r="D1886" s="3" t="s">
        <v>23</v>
      </c>
      <c r="E1886" s="5">
        <v>49.3</v>
      </c>
      <c r="F1886" s="3">
        <v>25</v>
      </c>
      <c r="G1886" s="3" t="s">
        <v>98</v>
      </c>
      <c r="H1886" s="3" t="s">
        <v>122</v>
      </c>
      <c r="I1886" s="5">
        <v>17.989999999999998</v>
      </c>
      <c r="J1886" s="3">
        <v>0</v>
      </c>
      <c r="K1886" s="3" t="s">
        <v>86</v>
      </c>
      <c r="L1886" s="3">
        <v>3</v>
      </c>
      <c r="M1886" s="5">
        <v>1.9</v>
      </c>
      <c r="N1886" s="3" t="s">
        <v>96</v>
      </c>
    </row>
    <row r="1887" spans="1:14" x14ac:dyDescent="0.25">
      <c r="A1887" s="3" t="s">
        <v>1990</v>
      </c>
      <c r="B1887" s="3">
        <v>45</v>
      </c>
      <c r="C1887" s="3" t="s">
        <v>83</v>
      </c>
      <c r="D1887" s="3" t="s">
        <v>19</v>
      </c>
      <c r="E1887" s="5">
        <v>3.95</v>
      </c>
      <c r="F1887" s="3">
        <v>38</v>
      </c>
      <c r="G1887" s="3" t="s">
        <v>84</v>
      </c>
      <c r="H1887" s="3" t="s">
        <v>122</v>
      </c>
      <c r="I1887" s="5">
        <v>8.99</v>
      </c>
      <c r="J1887" s="3">
        <v>1</v>
      </c>
      <c r="K1887" s="3" t="s">
        <v>86</v>
      </c>
      <c r="L1887" s="3">
        <v>1</v>
      </c>
      <c r="M1887" s="5">
        <v>0.1</v>
      </c>
      <c r="N1887" s="3" t="s">
        <v>117</v>
      </c>
    </row>
    <row r="1888" spans="1:14" x14ac:dyDescent="0.25">
      <c r="A1888" s="3" t="s">
        <v>1991</v>
      </c>
      <c r="B1888" s="3">
        <v>67</v>
      </c>
      <c r="C1888" s="3" t="s">
        <v>93</v>
      </c>
      <c r="D1888" s="3" t="s">
        <v>19</v>
      </c>
      <c r="E1888" s="5">
        <v>11.06</v>
      </c>
      <c r="F1888" s="3">
        <v>16</v>
      </c>
      <c r="G1888" s="3" t="s">
        <v>135</v>
      </c>
      <c r="H1888" s="3" t="s">
        <v>120</v>
      </c>
      <c r="I1888" s="5">
        <v>8.99</v>
      </c>
      <c r="J1888" s="3">
        <v>0</v>
      </c>
      <c r="K1888" s="3" t="s">
        <v>126</v>
      </c>
      <c r="L1888" s="3">
        <v>4</v>
      </c>
      <c r="M1888" s="5">
        <v>0.65</v>
      </c>
      <c r="N1888" s="3" t="s">
        <v>91</v>
      </c>
    </row>
    <row r="1889" spans="1:14" x14ac:dyDescent="0.25">
      <c r="A1889" s="3" t="s">
        <v>1992</v>
      </c>
      <c r="B1889" s="3">
        <v>70</v>
      </c>
      <c r="C1889" s="3" t="s">
        <v>106</v>
      </c>
      <c r="D1889" s="3" t="s">
        <v>19</v>
      </c>
      <c r="E1889" s="5">
        <v>6.66</v>
      </c>
      <c r="F1889" s="3">
        <v>55</v>
      </c>
      <c r="G1889" s="3" t="s">
        <v>98</v>
      </c>
      <c r="H1889" s="3" t="s">
        <v>120</v>
      </c>
      <c r="I1889" s="5">
        <v>8.99</v>
      </c>
      <c r="J1889" s="3">
        <v>1</v>
      </c>
      <c r="K1889" s="3" t="s">
        <v>86</v>
      </c>
      <c r="L1889" s="3">
        <v>4</v>
      </c>
      <c r="M1889" s="5">
        <v>0.12</v>
      </c>
      <c r="N1889" s="3" t="s">
        <v>104</v>
      </c>
    </row>
    <row r="1890" spans="1:14" x14ac:dyDescent="0.25">
      <c r="A1890" s="3" t="s">
        <v>1993</v>
      </c>
      <c r="B1890" s="3">
        <v>67</v>
      </c>
      <c r="C1890" s="3" t="s">
        <v>106</v>
      </c>
      <c r="D1890" s="3" t="s">
        <v>19</v>
      </c>
      <c r="E1890" s="5">
        <v>9.5399999999999991</v>
      </c>
      <c r="F1890" s="3">
        <v>40</v>
      </c>
      <c r="G1890" s="3" t="s">
        <v>135</v>
      </c>
      <c r="H1890" s="3" t="s">
        <v>111</v>
      </c>
      <c r="I1890" s="5">
        <v>8.99</v>
      </c>
      <c r="J1890" s="3">
        <v>1</v>
      </c>
      <c r="K1890" s="3" t="s">
        <v>95</v>
      </c>
      <c r="L1890" s="3">
        <v>2</v>
      </c>
      <c r="M1890" s="5">
        <v>0.23</v>
      </c>
      <c r="N1890" s="3" t="s">
        <v>112</v>
      </c>
    </row>
    <row r="1891" spans="1:14" x14ac:dyDescent="0.25">
      <c r="A1891" s="3" t="s">
        <v>1994</v>
      </c>
      <c r="B1891" s="3">
        <v>28</v>
      </c>
      <c r="C1891" s="3" t="s">
        <v>93</v>
      </c>
      <c r="D1891" s="3" t="s">
        <v>19</v>
      </c>
      <c r="E1891" s="5">
        <v>10.43</v>
      </c>
      <c r="F1891" s="3">
        <v>25</v>
      </c>
      <c r="G1891" s="3" t="s">
        <v>98</v>
      </c>
      <c r="H1891" s="3" t="s">
        <v>122</v>
      </c>
      <c r="I1891" s="5">
        <v>8.99</v>
      </c>
      <c r="J1891" s="3">
        <v>0</v>
      </c>
      <c r="K1891" s="3" t="s">
        <v>86</v>
      </c>
      <c r="L1891" s="3">
        <v>4</v>
      </c>
      <c r="M1891" s="5">
        <v>0.4</v>
      </c>
      <c r="N1891" s="3" t="s">
        <v>99</v>
      </c>
    </row>
    <row r="1892" spans="1:14" x14ac:dyDescent="0.25">
      <c r="A1892" s="3" t="s">
        <v>1995</v>
      </c>
      <c r="B1892" s="3">
        <v>53</v>
      </c>
      <c r="C1892" s="3" t="s">
        <v>83</v>
      </c>
      <c r="D1892" s="3" t="s">
        <v>23</v>
      </c>
      <c r="E1892" s="5">
        <v>5.79</v>
      </c>
      <c r="F1892" s="3">
        <v>34</v>
      </c>
      <c r="G1892" s="3" t="s">
        <v>84</v>
      </c>
      <c r="H1892" s="3" t="s">
        <v>90</v>
      </c>
      <c r="I1892" s="5">
        <v>17.989999999999998</v>
      </c>
      <c r="J1892" s="3">
        <v>1</v>
      </c>
      <c r="K1892" s="3" t="s">
        <v>86</v>
      </c>
      <c r="L1892" s="3">
        <v>5</v>
      </c>
      <c r="M1892" s="5">
        <v>0.17</v>
      </c>
      <c r="N1892" s="3" t="s">
        <v>117</v>
      </c>
    </row>
    <row r="1893" spans="1:14" x14ac:dyDescent="0.25">
      <c r="A1893" s="3" t="s">
        <v>1996</v>
      </c>
      <c r="B1893" s="3">
        <v>36</v>
      </c>
      <c r="C1893" s="3" t="s">
        <v>106</v>
      </c>
      <c r="D1893" s="3" t="s">
        <v>19</v>
      </c>
      <c r="E1893" s="5">
        <v>34.97</v>
      </c>
      <c r="F1893" s="3">
        <v>16</v>
      </c>
      <c r="G1893" s="3" t="s">
        <v>89</v>
      </c>
      <c r="H1893" s="3" t="s">
        <v>85</v>
      </c>
      <c r="I1893" s="5">
        <v>8.99</v>
      </c>
      <c r="J1893" s="3">
        <v>0</v>
      </c>
      <c r="K1893" s="3" t="s">
        <v>108</v>
      </c>
      <c r="L1893" s="3">
        <v>2</v>
      </c>
      <c r="M1893" s="5">
        <v>2.06</v>
      </c>
      <c r="N1893" s="3" t="s">
        <v>87</v>
      </c>
    </row>
    <row r="1894" spans="1:14" x14ac:dyDescent="0.25">
      <c r="A1894" s="3" t="s">
        <v>1997</v>
      </c>
      <c r="B1894" s="3">
        <v>48</v>
      </c>
      <c r="C1894" s="3" t="s">
        <v>93</v>
      </c>
      <c r="D1894" s="3" t="s">
        <v>19</v>
      </c>
      <c r="E1894" s="5">
        <v>5.71</v>
      </c>
      <c r="F1894" s="3">
        <v>40</v>
      </c>
      <c r="G1894" s="3" t="s">
        <v>84</v>
      </c>
      <c r="H1894" s="3" t="s">
        <v>122</v>
      </c>
      <c r="I1894" s="5">
        <v>8.99</v>
      </c>
      <c r="J1894" s="3">
        <v>1</v>
      </c>
      <c r="K1894" s="3" t="s">
        <v>95</v>
      </c>
      <c r="L1894" s="3">
        <v>1</v>
      </c>
      <c r="M1894" s="5">
        <v>0.14000000000000001</v>
      </c>
      <c r="N1894" s="3" t="s">
        <v>104</v>
      </c>
    </row>
    <row r="1895" spans="1:14" x14ac:dyDescent="0.25">
      <c r="A1895" s="3" t="s">
        <v>1998</v>
      </c>
      <c r="B1895" s="3">
        <v>19</v>
      </c>
      <c r="C1895" s="3" t="s">
        <v>83</v>
      </c>
      <c r="D1895" s="3" t="s">
        <v>21</v>
      </c>
      <c r="E1895" s="5">
        <v>6.31</v>
      </c>
      <c r="F1895" s="3">
        <v>18</v>
      </c>
      <c r="G1895" s="3" t="s">
        <v>135</v>
      </c>
      <c r="H1895" s="3" t="s">
        <v>85</v>
      </c>
      <c r="I1895" s="5">
        <v>13.99</v>
      </c>
      <c r="J1895" s="3">
        <v>0</v>
      </c>
      <c r="K1895" s="3" t="s">
        <v>95</v>
      </c>
      <c r="L1895" s="3">
        <v>1</v>
      </c>
      <c r="M1895" s="5">
        <v>0.33</v>
      </c>
      <c r="N1895" s="3" t="s">
        <v>91</v>
      </c>
    </row>
    <row r="1896" spans="1:14" x14ac:dyDescent="0.25">
      <c r="A1896" s="3" t="s">
        <v>1999</v>
      </c>
      <c r="B1896" s="3">
        <v>25</v>
      </c>
      <c r="C1896" s="3" t="s">
        <v>106</v>
      </c>
      <c r="D1896" s="3" t="s">
        <v>23</v>
      </c>
      <c r="E1896" s="5">
        <v>6.08</v>
      </c>
      <c r="F1896" s="3">
        <v>33</v>
      </c>
      <c r="G1896" s="3" t="s">
        <v>84</v>
      </c>
      <c r="H1896" s="3" t="s">
        <v>111</v>
      </c>
      <c r="I1896" s="5">
        <v>17.989999999999998</v>
      </c>
      <c r="J1896" s="3">
        <v>0</v>
      </c>
      <c r="K1896" s="3" t="s">
        <v>102</v>
      </c>
      <c r="L1896" s="3">
        <v>5</v>
      </c>
      <c r="M1896" s="5">
        <v>0.18</v>
      </c>
      <c r="N1896" s="3" t="s">
        <v>117</v>
      </c>
    </row>
    <row r="1897" spans="1:14" x14ac:dyDescent="0.25">
      <c r="A1897" s="3" t="s">
        <v>2000</v>
      </c>
      <c r="B1897" s="3">
        <v>31</v>
      </c>
      <c r="C1897" s="3" t="s">
        <v>83</v>
      </c>
      <c r="D1897" s="3" t="s">
        <v>21</v>
      </c>
      <c r="E1897" s="5">
        <v>6.59</v>
      </c>
      <c r="F1897" s="3">
        <v>19</v>
      </c>
      <c r="G1897" s="3" t="s">
        <v>84</v>
      </c>
      <c r="H1897" s="3" t="s">
        <v>120</v>
      </c>
      <c r="I1897" s="5">
        <v>13.99</v>
      </c>
      <c r="J1897" s="3">
        <v>0</v>
      </c>
      <c r="K1897" s="3" t="s">
        <v>95</v>
      </c>
      <c r="L1897" s="3">
        <v>3</v>
      </c>
      <c r="M1897" s="5">
        <v>0.33</v>
      </c>
      <c r="N1897" s="3" t="s">
        <v>117</v>
      </c>
    </row>
    <row r="1898" spans="1:14" x14ac:dyDescent="0.25">
      <c r="A1898" s="3" t="s">
        <v>2001</v>
      </c>
      <c r="B1898" s="3">
        <v>56</v>
      </c>
      <c r="C1898" s="3" t="s">
        <v>93</v>
      </c>
      <c r="D1898" s="3" t="s">
        <v>19</v>
      </c>
      <c r="E1898" s="5">
        <v>15.59</v>
      </c>
      <c r="F1898" s="3">
        <v>3</v>
      </c>
      <c r="G1898" s="3" t="s">
        <v>114</v>
      </c>
      <c r="H1898" s="3" t="s">
        <v>120</v>
      </c>
      <c r="I1898" s="5">
        <v>8.99</v>
      </c>
      <c r="J1898" s="3">
        <v>0</v>
      </c>
      <c r="K1898" s="3" t="s">
        <v>86</v>
      </c>
      <c r="L1898" s="3">
        <v>3</v>
      </c>
      <c r="M1898" s="5">
        <v>3.9</v>
      </c>
      <c r="N1898" s="3" t="s">
        <v>87</v>
      </c>
    </row>
    <row r="1899" spans="1:14" x14ac:dyDescent="0.25">
      <c r="A1899" s="3" t="s">
        <v>2002</v>
      </c>
      <c r="B1899" s="3">
        <v>51</v>
      </c>
      <c r="C1899" s="3" t="s">
        <v>83</v>
      </c>
      <c r="D1899" s="3" t="s">
        <v>21</v>
      </c>
      <c r="E1899" s="5">
        <v>7.43</v>
      </c>
      <c r="F1899" s="3">
        <v>25</v>
      </c>
      <c r="G1899" s="3" t="s">
        <v>135</v>
      </c>
      <c r="H1899" s="3" t="s">
        <v>90</v>
      </c>
      <c r="I1899" s="5">
        <v>13.99</v>
      </c>
      <c r="J1899" s="3">
        <v>0</v>
      </c>
      <c r="K1899" s="3" t="s">
        <v>95</v>
      </c>
      <c r="L1899" s="3">
        <v>5</v>
      </c>
      <c r="M1899" s="5">
        <v>0.28999999999999998</v>
      </c>
      <c r="N1899" s="3" t="s">
        <v>112</v>
      </c>
    </row>
    <row r="1900" spans="1:14" x14ac:dyDescent="0.25">
      <c r="A1900" s="3" t="s">
        <v>2003</v>
      </c>
      <c r="B1900" s="3">
        <v>23</v>
      </c>
      <c r="C1900" s="3" t="s">
        <v>93</v>
      </c>
      <c r="D1900" s="3" t="s">
        <v>19</v>
      </c>
      <c r="E1900" s="5">
        <v>21.34</v>
      </c>
      <c r="F1900" s="3">
        <v>19</v>
      </c>
      <c r="G1900" s="3" t="s">
        <v>114</v>
      </c>
      <c r="H1900" s="3" t="s">
        <v>85</v>
      </c>
      <c r="I1900" s="5">
        <v>8.99</v>
      </c>
      <c r="J1900" s="3">
        <v>0</v>
      </c>
      <c r="K1900" s="3" t="s">
        <v>86</v>
      </c>
      <c r="L1900" s="3">
        <v>2</v>
      </c>
      <c r="M1900" s="5">
        <v>1.07</v>
      </c>
      <c r="N1900" s="3" t="s">
        <v>104</v>
      </c>
    </row>
    <row r="1901" spans="1:14" x14ac:dyDescent="0.25">
      <c r="A1901" s="3" t="s">
        <v>2004</v>
      </c>
      <c r="B1901" s="3">
        <v>67</v>
      </c>
      <c r="C1901" s="3" t="s">
        <v>106</v>
      </c>
      <c r="D1901" s="3" t="s">
        <v>21</v>
      </c>
      <c r="E1901" s="5">
        <v>17.3</v>
      </c>
      <c r="F1901" s="3">
        <v>30</v>
      </c>
      <c r="G1901" s="3" t="s">
        <v>135</v>
      </c>
      <c r="H1901" s="3" t="s">
        <v>120</v>
      </c>
      <c r="I1901" s="5">
        <v>13.99</v>
      </c>
      <c r="J1901" s="3">
        <v>0</v>
      </c>
      <c r="K1901" s="3" t="s">
        <v>86</v>
      </c>
      <c r="L1901" s="3">
        <v>4</v>
      </c>
      <c r="M1901" s="5">
        <v>0.56000000000000005</v>
      </c>
      <c r="N1901" s="3" t="s">
        <v>87</v>
      </c>
    </row>
    <row r="1902" spans="1:14" x14ac:dyDescent="0.25">
      <c r="A1902" s="3" t="s">
        <v>2005</v>
      </c>
      <c r="B1902" s="3">
        <v>29</v>
      </c>
      <c r="C1902" s="3" t="s">
        <v>83</v>
      </c>
      <c r="D1902" s="3" t="s">
        <v>23</v>
      </c>
      <c r="E1902" s="5">
        <v>14.26</v>
      </c>
      <c r="F1902" s="3">
        <v>23</v>
      </c>
      <c r="G1902" s="3" t="s">
        <v>114</v>
      </c>
      <c r="H1902" s="3" t="s">
        <v>111</v>
      </c>
      <c r="I1902" s="5">
        <v>17.989999999999998</v>
      </c>
      <c r="J1902" s="3">
        <v>0</v>
      </c>
      <c r="K1902" s="3" t="s">
        <v>108</v>
      </c>
      <c r="L1902" s="3">
        <v>5</v>
      </c>
      <c r="M1902" s="5">
        <v>0.59</v>
      </c>
      <c r="N1902" s="3" t="s">
        <v>99</v>
      </c>
    </row>
    <row r="1903" spans="1:14" x14ac:dyDescent="0.25">
      <c r="A1903" s="3" t="s">
        <v>2006</v>
      </c>
      <c r="B1903" s="3">
        <v>25</v>
      </c>
      <c r="C1903" s="3" t="s">
        <v>106</v>
      </c>
      <c r="D1903" s="3" t="s">
        <v>23</v>
      </c>
      <c r="E1903" s="5">
        <v>9.9499999999999993</v>
      </c>
      <c r="F1903" s="3">
        <v>43</v>
      </c>
      <c r="G1903" s="3" t="s">
        <v>114</v>
      </c>
      <c r="H1903" s="3" t="s">
        <v>122</v>
      </c>
      <c r="I1903" s="5">
        <v>17.989999999999998</v>
      </c>
      <c r="J1903" s="3">
        <v>0</v>
      </c>
      <c r="K1903" s="3" t="s">
        <v>102</v>
      </c>
      <c r="L1903" s="3">
        <v>4</v>
      </c>
      <c r="M1903" s="5">
        <v>0.23</v>
      </c>
      <c r="N1903" s="3" t="s">
        <v>91</v>
      </c>
    </row>
    <row r="1904" spans="1:14" x14ac:dyDescent="0.25">
      <c r="A1904" s="3" t="s">
        <v>2007</v>
      </c>
      <c r="B1904" s="3">
        <v>37</v>
      </c>
      <c r="C1904" s="3" t="s">
        <v>93</v>
      </c>
      <c r="D1904" s="3" t="s">
        <v>19</v>
      </c>
      <c r="E1904" s="5">
        <v>5.62</v>
      </c>
      <c r="F1904" s="3">
        <v>19</v>
      </c>
      <c r="G1904" s="3" t="s">
        <v>94</v>
      </c>
      <c r="H1904" s="3" t="s">
        <v>111</v>
      </c>
      <c r="I1904" s="5">
        <v>8.99</v>
      </c>
      <c r="J1904" s="3">
        <v>1</v>
      </c>
      <c r="K1904" s="3" t="s">
        <v>95</v>
      </c>
      <c r="L1904" s="3">
        <v>3</v>
      </c>
      <c r="M1904" s="5">
        <v>0.28000000000000003</v>
      </c>
      <c r="N1904" s="3" t="s">
        <v>104</v>
      </c>
    </row>
    <row r="1905" spans="1:14" x14ac:dyDescent="0.25">
      <c r="A1905" s="3" t="s">
        <v>2008</v>
      </c>
      <c r="B1905" s="3">
        <v>69</v>
      </c>
      <c r="C1905" s="3" t="s">
        <v>106</v>
      </c>
      <c r="D1905" s="3" t="s">
        <v>23</v>
      </c>
      <c r="E1905" s="5">
        <v>9.07</v>
      </c>
      <c r="F1905" s="3">
        <v>47</v>
      </c>
      <c r="G1905" s="3" t="s">
        <v>84</v>
      </c>
      <c r="H1905" s="3" t="s">
        <v>120</v>
      </c>
      <c r="I1905" s="5">
        <v>17.989999999999998</v>
      </c>
      <c r="J1905" s="3">
        <v>0</v>
      </c>
      <c r="K1905" s="3" t="s">
        <v>108</v>
      </c>
      <c r="L1905" s="3">
        <v>5</v>
      </c>
      <c r="M1905" s="5">
        <v>0.19</v>
      </c>
      <c r="N1905" s="3" t="s">
        <v>112</v>
      </c>
    </row>
    <row r="1906" spans="1:14" x14ac:dyDescent="0.25">
      <c r="A1906" s="3" t="s">
        <v>2009</v>
      </c>
      <c r="B1906" s="3">
        <v>37</v>
      </c>
      <c r="C1906" s="3" t="s">
        <v>83</v>
      </c>
      <c r="D1906" s="3" t="s">
        <v>19</v>
      </c>
      <c r="E1906" s="5">
        <v>10.37</v>
      </c>
      <c r="F1906" s="3">
        <v>58</v>
      </c>
      <c r="G1906" s="3" t="s">
        <v>114</v>
      </c>
      <c r="H1906" s="3" t="s">
        <v>122</v>
      </c>
      <c r="I1906" s="5">
        <v>8.99</v>
      </c>
      <c r="J1906" s="3">
        <v>1</v>
      </c>
      <c r="K1906" s="3" t="s">
        <v>126</v>
      </c>
      <c r="L1906" s="3">
        <v>1</v>
      </c>
      <c r="M1906" s="5">
        <v>0.18</v>
      </c>
      <c r="N1906" s="3" t="s">
        <v>99</v>
      </c>
    </row>
    <row r="1907" spans="1:14" x14ac:dyDescent="0.25">
      <c r="A1907" s="3" t="s">
        <v>2010</v>
      </c>
      <c r="B1907" s="3">
        <v>31</v>
      </c>
      <c r="C1907" s="3" t="s">
        <v>93</v>
      </c>
      <c r="D1907" s="3" t="s">
        <v>23</v>
      </c>
      <c r="E1907" s="5">
        <v>19.72</v>
      </c>
      <c r="F1907" s="3">
        <v>40</v>
      </c>
      <c r="G1907" s="3" t="s">
        <v>114</v>
      </c>
      <c r="H1907" s="3" t="s">
        <v>85</v>
      </c>
      <c r="I1907" s="5">
        <v>17.989999999999998</v>
      </c>
      <c r="J1907" s="3">
        <v>1</v>
      </c>
      <c r="K1907" s="3" t="s">
        <v>86</v>
      </c>
      <c r="L1907" s="3">
        <v>3</v>
      </c>
      <c r="M1907" s="5">
        <v>0.48</v>
      </c>
      <c r="N1907" s="3" t="s">
        <v>99</v>
      </c>
    </row>
    <row r="1908" spans="1:14" x14ac:dyDescent="0.25">
      <c r="A1908" s="3" t="s">
        <v>2011</v>
      </c>
      <c r="B1908" s="3">
        <v>39</v>
      </c>
      <c r="C1908" s="3" t="s">
        <v>83</v>
      </c>
      <c r="D1908" s="3" t="s">
        <v>23</v>
      </c>
      <c r="E1908" s="5">
        <v>22.35</v>
      </c>
      <c r="F1908" s="3">
        <v>36</v>
      </c>
      <c r="G1908" s="3" t="s">
        <v>94</v>
      </c>
      <c r="H1908" s="3" t="s">
        <v>85</v>
      </c>
      <c r="I1908" s="5">
        <v>17.989999999999998</v>
      </c>
      <c r="J1908" s="3">
        <v>0</v>
      </c>
      <c r="K1908" s="3" t="s">
        <v>86</v>
      </c>
      <c r="L1908" s="3">
        <v>5</v>
      </c>
      <c r="M1908" s="5">
        <v>0.6</v>
      </c>
      <c r="N1908" s="3" t="s">
        <v>104</v>
      </c>
    </row>
    <row r="1909" spans="1:14" x14ac:dyDescent="0.25">
      <c r="A1909" s="3" t="s">
        <v>2012</v>
      </c>
      <c r="B1909" s="3">
        <v>26</v>
      </c>
      <c r="C1909" s="3" t="s">
        <v>106</v>
      </c>
      <c r="D1909" s="3" t="s">
        <v>21</v>
      </c>
      <c r="E1909" s="5">
        <v>11.26</v>
      </c>
      <c r="F1909" s="3">
        <v>50</v>
      </c>
      <c r="G1909" s="3" t="s">
        <v>98</v>
      </c>
      <c r="H1909" s="3" t="s">
        <v>122</v>
      </c>
      <c r="I1909" s="5">
        <v>13.99</v>
      </c>
      <c r="J1909" s="3">
        <v>1</v>
      </c>
      <c r="K1909" s="3" t="s">
        <v>126</v>
      </c>
      <c r="L1909" s="3">
        <v>2</v>
      </c>
      <c r="M1909" s="5">
        <v>0.22</v>
      </c>
      <c r="N1909" s="3" t="s">
        <v>117</v>
      </c>
    </row>
    <row r="1910" spans="1:14" x14ac:dyDescent="0.25">
      <c r="A1910" s="3" t="s">
        <v>2013</v>
      </c>
      <c r="B1910" s="3">
        <v>49</v>
      </c>
      <c r="C1910" s="3" t="s">
        <v>106</v>
      </c>
      <c r="D1910" s="3" t="s">
        <v>21</v>
      </c>
      <c r="E1910" s="5">
        <v>14.28</v>
      </c>
      <c r="F1910" s="3">
        <v>7</v>
      </c>
      <c r="G1910" s="3" t="s">
        <v>84</v>
      </c>
      <c r="H1910" s="3" t="s">
        <v>120</v>
      </c>
      <c r="I1910" s="5">
        <v>13.99</v>
      </c>
      <c r="J1910" s="3">
        <v>0</v>
      </c>
      <c r="K1910" s="3" t="s">
        <v>95</v>
      </c>
      <c r="L1910" s="3">
        <v>3</v>
      </c>
      <c r="M1910" s="5">
        <v>1.78</v>
      </c>
      <c r="N1910" s="3" t="s">
        <v>91</v>
      </c>
    </row>
    <row r="1911" spans="1:14" x14ac:dyDescent="0.25">
      <c r="A1911" s="3" t="s">
        <v>2014</v>
      </c>
      <c r="B1911" s="3">
        <v>34</v>
      </c>
      <c r="C1911" s="3" t="s">
        <v>83</v>
      </c>
      <c r="D1911" s="3" t="s">
        <v>21</v>
      </c>
      <c r="E1911" s="5">
        <v>1.55</v>
      </c>
      <c r="F1911" s="3">
        <v>15</v>
      </c>
      <c r="G1911" s="3" t="s">
        <v>94</v>
      </c>
      <c r="H1911" s="3" t="s">
        <v>120</v>
      </c>
      <c r="I1911" s="5">
        <v>13.99</v>
      </c>
      <c r="J1911" s="3">
        <v>1</v>
      </c>
      <c r="K1911" s="3" t="s">
        <v>102</v>
      </c>
      <c r="L1911" s="3">
        <v>3</v>
      </c>
      <c r="M1911" s="5">
        <v>0.1</v>
      </c>
      <c r="N1911" s="3" t="s">
        <v>91</v>
      </c>
    </row>
    <row r="1912" spans="1:14" x14ac:dyDescent="0.25">
      <c r="A1912" s="3" t="s">
        <v>2015</v>
      </c>
      <c r="B1912" s="3">
        <v>64</v>
      </c>
      <c r="C1912" s="3" t="s">
        <v>106</v>
      </c>
      <c r="D1912" s="3" t="s">
        <v>19</v>
      </c>
      <c r="E1912" s="5">
        <v>26.45</v>
      </c>
      <c r="F1912" s="3">
        <v>41</v>
      </c>
      <c r="G1912" s="3" t="s">
        <v>84</v>
      </c>
      <c r="H1912" s="3" t="s">
        <v>111</v>
      </c>
      <c r="I1912" s="5">
        <v>8.99</v>
      </c>
      <c r="J1912" s="3">
        <v>0</v>
      </c>
      <c r="K1912" s="3" t="s">
        <v>102</v>
      </c>
      <c r="L1912" s="3">
        <v>1</v>
      </c>
      <c r="M1912" s="5">
        <v>0.63</v>
      </c>
      <c r="N1912" s="3" t="s">
        <v>104</v>
      </c>
    </row>
    <row r="1913" spans="1:14" x14ac:dyDescent="0.25">
      <c r="A1913" s="3" t="s">
        <v>2016</v>
      </c>
      <c r="B1913" s="3">
        <v>60</v>
      </c>
      <c r="C1913" s="3" t="s">
        <v>106</v>
      </c>
      <c r="D1913" s="3" t="s">
        <v>21</v>
      </c>
      <c r="E1913" s="5">
        <v>5.77</v>
      </c>
      <c r="F1913" s="3">
        <v>0</v>
      </c>
      <c r="G1913" s="3" t="s">
        <v>89</v>
      </c>
      <c r="H1913" s="3" t="s">
        <v>122</v>
      </c>
      <c r="I1913" s="5">
        <v>13.99</v>
      </c>
      <c r="J1913" s="3">
        <v>0</v>
      </c>
      <c r="K1913" s="3" t="s">
        <v>102</v>
      </c>
      <c r="L1913" s="3">
        <v>5</v>
      </c>
      <c r="M1913" s="5">
        <v>5.77</v>
      </c>
      <c r="N1913" s="3" t="s">
        <v>112</v>
      </c>
    </row>
    <row r="1914" spans="1:14" x14ac:dyDescent="0.25">
      <c r="A1914" s="3" t="s">
        <v>2017</v>
      </c>
      <c r="B1914" s="3">
        <v>29</v>
      </c>
      <c r="C1914" s="3" t="s">
        <v>106</v>
      </c>
      <c r="D1914" s="3" t="s">
        <v>19</v>
      </c>
      <c r="E1914" s="5">
        <v>13</v>
      </c>
      <c r="F1914" s="3">
        <v>46</v>
      </c>
      <c r="G1914" s="3" t="s">
        <v>98</v>
      </c>
      <c r="H1914" s="3" t="s">
        <v>122</v>
      </c>
      <c r="I1914" s="5">
        <v>8.99</v>
      </c>
      <c r="J1914" s="3">
        <v>1</v>
      </c>
      <c r="K1914" s="3" t="s">
        <v>126</v>
      </c>
      <c r="L1914" s="3">
        <v>4</v>
      </c>
      <c r="M1914" s="5">
        <v>0.28000000000000003</v>
      </c>
      <c r="N1914" s="3" t="s">
        <v>96</v>
      </c>
    </row>
    <row r="1915" spans="1:14" x14ac:dyDescent="0.25">
      <c r="A1915" s="3" t="s">
        <v>2018</v>
      </c>
      <c r="B1915" s="3">
        <v>30</v>
      </c>
      <c r="C1915" s="3" t="s">
        <v>106</v>
      </c>
      <c r="D1915" s="3" t="s">
        <v>21</v>
      </c>
      <c r="E1915" s="5">
        <v>0.74</v>
      </c>
      <c r="F1915" s="3">
        <v>0</v>
      </c>
      <c r="G1915" s="3" t="s">
        <v>114</v>
      </c>
      <c r="H1915" s="3" t="s">
        <v>111</v>
      </c>
      <c r="I1915" s="5">
        <v>13.99</v>
      </c>
      <c r="J1915" s="3">
        <v>0</v>
      </c>
      <c r="K1915" s="3" t="s">
        <v>126</v>
      </c>
      <c r="L1915" s="3">
        <v>4</v>
      </c>
      <c r="M1915" s="5">
        <v>0.74</v>
      </c>
      <c r="N1915" s="3" t="s">
        <v>87</v>
      </c>
    </row>
    <row r="1916" spans="1:14" x14ac:dyDescent="0.25">
      <c r="A1916" s="3" t="s">
        <v>2019</v>
      </c>
      <c r="B1916" s="3">
        <v>67</v>
      </c>
      <c r="C1916" s="3" t="s">
        <v>106</v>
      </c>
      <c r="D1916" s="3" t="s">
        <v>21</v>
      </c>
      <c r="E1916" s="5">
        <v>26.05</v>
      </c>
      <c r="F1916" s="3">
        <v>21</v>
      </c>
      <c r="G1916" s="3" t="s">
        <v>89</v>
      </c>
      <c r="H1916" s="3" t="s">
        <v>85</v>
      </c>
      <c r="I1916" s="5">
        <v>13.99</v>
      </c>
      <c r="J1916" s="3">
        <v>0</v>
      </c>
      <c r="K1916" s="3" t="s">
        <v>108</v>
      </c>
      <c r="L1916" s="3">
        <v>4</v>
      </c>
      <c r="M1916" s="5">
        <v>1.18</v>
      </c>
      <c r="N1916" s="3" t="s">
        <v>96</v>
      </c>
    </row>
    <row r="1917" spans="1:14" x14ac:dyDescent="0.25">
      <c r="A1917" s="3" t="s">
        <v>2020</v>
      </c>
      <c r="B1917" s="3">
        <v>23</v>
      </c>
      <c r="C1917" s="3" t="s">
        <v>83</v>
      </c>
      <c r="D1917" s="3" t="s">
        <v>23</v>
      </c>
      <c r="E1917" s="5">
        <v>4.46</v>
      </c>
      <c r="F1917" s="3">
        <v>50</v>
      </c>
      <c r="G1917" s="3" t="s">
        <v>135</v>
      </c>
      <c r="H1917" s="3" t="s">
        <v>120</v>
      </c>
      <c r="I1917" s="5">
        <v>17.989999999999998</v>
      </c>
      <c r="J1917" s="3">
        <v>1</v>
      </c>
      <c r="K1917" s="3" t="s">
        <v>95</v>
      </c>
      <c r="L1917" s="3">
        <v>3</v>
      </c>
      <c r="M1917" s="5">
        <v>0.09</v>
      </c>
      <c r="N1917" s="3" t="s">
        <v>99</v>
      </c>
    </row>
    <row r="1918" spans="1:14" x14ac:dyDescent="0.25">
      <c r="A1918" s="3" t="s">
        <v>2021</v>
      </c>
      <c r="B1918" s="3">
        <v>34</v>
      </c>
      <c r="C1918" s="3" t="s">
        <v>106</v>
      </c>
      <c r="D1918" s="3" t="s">
        <v>21</v>
      </c>
      <c r="E1918" s="5">
        <v>4.26</v>
      </c>
      <c r="F1918" s="3">
        <v>22</v>
      </c>
      <c r="G1918" s="3" t="s">
        <v>114</v>
      </c>
      <c r="H1918" s="3" t="s">
        <v>111</v>
      </c>
      <c r="I1918" s="5">
        <v>13.99</v>
      </c>
      <c r="J1918" s="3">
        <v>1</v>
      </c>
      <c r="K1918" s="3" t="s">
        <v>126</v>
      </c>
      <c r="L1918" s="3">
        <v>3</v>
      </c>
      <c r="M1918" s="5">
        <v>0.19</v>
      </c>
      <c r="N1918" s="3" t="s">
        <v>91</v>
      </c>
    </row>
    <row r="1919" spans="1:14" x14ac:dyDescent="0.25">
      <c r="A1919" s="3" t="s">
        <v>2022</v>
      </c>
      <c r="B1919" s="3">
        <v>57</v>
      </c>
      <c r="C1919" s="3" t="s">
        <v>93</v>
      </c>
      <c r="D1919" s="3" t="s">
        <v>19</v>
      </c>
      <c r="E1919" s="5">
        <v>14.31</v>
      </c>
      <c r="F1919" s="3">
        <v>0</v>
      </c>
      <c r="G1919" s="3" t="s">
        <v>98</v>
      </c>
      <c r="H1919" s="3" t="s">
        <v>90</v>
      </c>
      <c r="I1919" s="5">
        <v>8.99</v>
      </c>
      <c r="J1919" s="3">
        <v>0</v>
      </c>
      <c r="K1919" s="3" t="s">
        <v>108</v>
      </c>
      <c r="L1919" s="3">
        <v>5</v>
      </c>
      <c r="M1919" s="5">
        <v>14.31</v>
      </c>
      <c r="N1919" s="3" t="s">
        <v>104</v>
      </c>
    </row>
    <row r="1920" spans="1:14" x14ac:dyDescent="0.25">
      <c r="A1920" s="3" t="s">
        <v>2023</v>
      </c>
      <c r="B1920" s="3">
        <v>52</v>
      </c>
      <c r="C1920" s="3" t="s">
        <v>106</v>
      </c>
      <c r="D1920" s="3" t="s">
        <v>23</v>
      </c>
      <c r="E1920" s="5">
        <v>45.18</v>
      </c>
      <c r="F1920" s="3">
        <v>45</v>
      </c>
      <c r="G1920" s="3" t="s">
        <v>84</v>
      </c>
      <c r="H1920" s="3" t="s">
        <v>85</v>
      </c>
      <c r="I1920" s="5">
        <v>17.989999999999998</v>
      </c>
      <c r="J1920" s="3">
        <v>0</v>
      </c>
      <c r="K1920" s="3" t="s">
        <v>86</v>
      </c>
      <c r="L1920" s="3">
        <v>5</v>
      </c>
      <c r="M1920" s="5">
        <v>0.98</v>
      </c>
      <c r="N1920" s="3" t="s">
        <v>87</v>
      </c>
    </row>
    <row r="1921" spans="1:14" x14ac:dyDescent="0.25">
      <c r="A1921" s="3" t="s">
        <v>2024</v>
      </c>
      <c r="B1921" s="3">
        <v>59</v>
      </c>
      <c r="C1921" s="3" t="s">
        <v>93</v>
      </c>
      <c r="D1921" s="3" t="s">
        <v>21</v>
      </c>
      <c r="E1921" s="5">
        <v>23.07</v>
      </c>
      <c r="F1921" s="3">
        <v>56</v>
      </c>
      <c r="G1921" s="3" t="s">
        <v>135</v>
      </c>
      <c r="H1921" s="3" t="s">
        <v>85</v>
      </c>
      <c r="I1921" s="5">
        <v>13.99</v>
      </c>
      <c r="J1921" s="3">
        <v>0</v>
      </c>
      <c r="K1921" s="3" t="s">
        <v>126</v>
      </c>
      <c r="L1921" s="3">
        <v>2</v>
      </c>
      <c r="M1921" s="5">
        <v>0.4</v>
      </c>
      <c r="N1921" s="3" t="s">
        <v>104</v>
      </c>
    </row>
    <row r="1922" spans="1:14" x14ac:dyDescent="0.25">
      <c r="A1922" s="3" t="s">
        <v>2025</v>
      </c>
      <c r="B1922" s="3">
        <v>26</v>
      </c>
      <c r="C1922" s="3" t="s">
        <v>106</v>
      </c>
      <c r="D1922" s="3" t="s">
        <v>23</v>
      </c>
      <c r="E1922" s="5">
        <v>3.67</v>
      </c>
      <c r="F1922" s="3">
        <v>2</v>
      </c>
      <c r="G1922" s="3" t="s">
        <v>135</v>
      </c>
      <c r="H1922" s="3" t="s">
        <v>120</v>
      </c>
      <c r="I1922" s="5">
        <v>17.989999999999998</v>
      </c>
      <c r="J1922" s="3">
        <v>0</v>
      </c>
      <c r="K1922" s="3" t="s">
        <v>86</v>
      </c>
      <c r="L1922" s="3">
        <v>1</v>
      </c>
      <c r="M1922" s="5">
        <v>1.22</v>
      </c>
      <c r="N1922" s="3" t="s">
        <v>117</v>
      </c>
    </row>
    <row r="1923" spans="1:14" x14ac:dyDescent="0.25">
      <c r="A1923" s="3" t="s">
        <v>2026</v>
      </c>
      <c r="B1923" s="3">
        <v>40</v>
      </c>
      <c r="C1923" s="3" t="s">
        <v>106</v>
      </c>
      <c r="D1923" s="3" t="s">
        <v>19</v>
      </c>
      <c r="E1923" s="5">
        <v>14.79</v>
      </c>
      <c r="F1923" s="3">
        <v>4</v>
      </c>
      <c r="G1923" s="3" t="s">
        <v>135</v>
      </c>
      <c r="H1923" s="3" t="s">
        <v>85</v>
      </c>
      <c r="I1923" s="5">
        <v>8.99</v>
      </c>
      <c r="J1923" s="3">
        <v>0</v>
      </c>
      <c r="K1923" s="3" t="s">
        <v>108</v>
      </c>
      <c r="L1923" s="3">
        <v>3</v>
      </c>
      <c r="M1923" s="5">
        <v>2.96</v>
      </c>
      <c r="N1923" s="3" t="s">
        <v>91</v>
      </c>
    </row>
    <row r="1924" spans="1:14" x14ac:dyDescent="0.25">
      <c r="A1924" s="3" t="s">
        <v>2027</v>
      </c>
      <c r="B1924" s="3">
        <v>28</v>
      </c>
      <c r="C1924" s="3" t="s">
        <v>106</v>
      </c>
      <c r="D1924" s="3" t="s">
        <v>21</v>
      </c>
      <c r="E1924" s="5">
        <v>1.17</v>
      </c>
      <c r="F1924" s="3">
        <v>34</v>
      </c>
      <c r="G1924" s="3" t="s">
        <v>94</v>
      </c>
      <c r="H1924" s="3" t="s">
        <v>111</v>
      </c>
      <c r="I1924" s="5">
        <v>13.99</v>
      </c>
      <c r="J1924" s="3">
        <v>1</v>
      </c>
      <c r="K1924" s="3" t="s">
        <v>108</v>
      </c>
      <c r="L1924" s="3">
        <v>4</v>
      </c>
      <c r="M1924" s="5">
        <v>0.03</v>
      </c>
      <c r="N1924" s="3" t="s">
        <v>112</v>
      </c>
    </row>
    <row r="1925" spans="1:14" x14ac:dyDescent="0.25">
      <c r="A1925" s="3" t="s">
        <v>2028</v>
      </c>
      <c r="B1925" s="3">
        <v>50</v>
      </c>
      <c r="C1925" s="3" t="s">
        <v>106</v>
      </c>
      <c r="D1925" s="3" t="s">
        <v>21</v>
      </c>
      <c r="E1925" s="5">
        <v>13.5</v>
      </c>
      <c r="F1925" s="3">
        <v>49</v>
      </c>
      <c r="G1925" s="3" t="s">
        <v>94</v>
      </c>
      <c r="H1925" s="3" t="s">
        <v>122</v>
      </c>
      <c r="I1925" s="5">
        <v>13.99</v>
      </c>
      <c r="J1925" s="3">
        <v>1</v>
      </c>
      <c r="K1925" s="3" t="s">
        <v>126</v>
      </c>
      <c r="L1925" s="3">
        <v>2</v>
      </c>
      <c r="M1925" s="5">
        <v>0.27</v>
      </c>
      <c r="N1925" s="3" t="s">
        <v>96</v>
      </c>
    </row>
    <row r="1926" spans="1:14" x14ac:dyDescent="0.25">
      <c r="A1926" s="3" t="s">
        <v>2029</v>
      </c>
      <c r="B1926" s="3">
        <v>37</v>
      </c>
      <c r="C1926" s="3" t="s">
        <v>106</v>
      </c>
      <c r="D1926" s="3" t="s">
        <v>21</v>
      </c>
      <c r="E1926" s="5">
        <v>4.6500000000000004</v>
      </c>
      <c r="F1926" s="3">
        <v>15</v>
      </c>
      <c r="G1926" s="3" t="s">
        <v>84</v>
      </c>
      <c r="H1926" s="3" t="s">
        <v>111</v>
      </c>
      <c r="I1926" s="5">
        <v>13.99</v>
      </c>
      <c r="J1926" s="3">
        <v>1</v>
      </c>
      <c r="K1926" s="3" t="s">
        <v>126</v>
      </c>
      <c r="L1926" s="3">
        <v>3</v>
      </c>
      <c r="M1926" s="5">
        <v>0.28999999999999998</v>
      </c>
      <c r="N1926" s="3" t="s">
        <v>99</v>
      </c>
    </row>
    <row r="1927" spans="1:14" x14ac:dyDescent="0.25">
      <c r="A1927" s="3" t="s">
        <v>2030</v>
      </c>
      <c r="B1927" s="3">
        <v>26</v>
      </c>
      <c r="C1927" s="3" t="s">
        <v>106</v>
      </c>
      <c r="D1927" s="3" t="s">
        <v>23</v>
      </c>
      <c r="E1927" s="5">
        <v>11.88</v>
      </c>
      <c r="F1927" s="3">
        <v>25</v>
      </c>
      <c r="G1927" s="3" t="s">
        <v>89</v>
      </c>
      <c r="H1927" s="3" t="s">
        <v>111</v>
      </c>
      <c r="I1927" s="5">
        <v>17.989999999999998</v>
      </c>
      <c r="J1927" s="3">
        <v>0</v>
      </c>
      <c r="K1927" s="3" t="s">
        <v>86</v>
      </c>
      <c r="L1927" s="3">
        <v>3</v>
      </c>
      <c r="M1927" s="5">
        <v>0.46</v>
      </c>
      <c r="N1927" s="3" t="s">
        <v>96</v>
      </c>
    </row>
    <row r="1928" spans="1:14" x14ac:dyDescent="0.25">
      <c r="A1928" s="3" t="s">
        <v>2031</v>
      </c>
      <c r="B1928" s="3">
        <v>64</v>
      </c>
      <c r="C1928" s="3" t="s">
        <v>93</v>
      </c>
      <c r="D1928" s="3" t="s">
        <v>19</v>
      </c>
      <c r="E1928" s="5">
        <v>3.25</v>
      </c>
      <c r="F1928" s="3">
        <v>44</v>
      </c>
      <c r="G1928" s="3" t="s">
        <v>94</v>
      </c>
      <c r="H1928" s="3" t="s">
        <v>111</v>
      </c>
      <c r="I1928" s="5">
        <v>8.99</v>
      </c>
      <c r="J1928" s="3">
        <v>1</v>
      </c>
      <c r="K1928" s="3" t="s">
        <v>126</v>
      </c>
      <c r="L1928" s="3">
        <v>1</v>
      </c>
      <c r="M1928" s="5">
        <v>7.0000000000000007E-2</v>
      </c>
      <c r="N1928" s="3" t="s">
        <v>96</v>
      </c>
    </row>
    <row r="1929" spans="1:14" x14ac:dyDescent="0.25">
      <c r="A1929" s="3" t="s">
        <v>2032</v>
      </c>
      <c r="B1929" s="3">
        <v>69</v>
      </c>
      <c r="C1929" s="3" t="s">
        <v>93</v>
      </c>
      <c r="D1929" s="3" t="s">
        <v>19</v>
      </c>
      <c r="E1929" s="5">
        <v>4.8099999999999996</v>
      </c>
      <c r="F1929" s="3">
        <v>46</v>
      </c>
      <c r="G1929" s="3" t="s">
        <v>135</v>
      </c>
      <c r="H1929" s="3" t="s">
        <v>111</v>
      </c>
      <c r="I1929" s="5">
        <v>8.99</v>
      </c>
      <c r="J1929" s="3">
        <v>1</v>
      </c>
      <c r="K1929" s="3" t="s">
        <v>102</v>
      </c>
      <c r="L1929" s="3">
        <v>3</v>
      </c>
      <c r="M1929" s="5">
        <v>0.1</v>
      </c>
      <c r="N1929" s="3" t="s">
        <v>87</v>
      </c>
    </row>
    <row r="1930" spans="1:14" x14ac:dyDescent="0.25">
      <c r="A1930" s="3" t="s">
        <v>2033</v>
      </c>
      <c r="B1930" s="3">
        <v>29</v>
      </c>
      <c r="C1930" s="3" t="s">
        <v>106</v>
      </c>
      <c r="D1930" s="3" t="s">
        <v>23</v>
      </c>
      <c r="E1930" s="5">
        <v>7.54</v>
      </c>
      <c r="F1930" s="3">
        <v>10</v>
      </c>
      <c r="G1930" s="3" t="s">
        <v>89</v>
      </c>
      <c r="H1930" s="3" t="s">
        <v>90</v>
      </c>
      <c r="I1930" s="5">
        <v>17.989999999999998</v>
      </c>
      <c r="J1930" s="3">
        <v>0</v>
      </c>
      <c r="K1930" s="3" t="s">
        <v>102</v>
      </c>
      <c r="L1930" s="3">
        <v>3</v>
      </c>
      <c r="M1930" s="5">
        <v>0.69</v>
      </c>
      <c r="N1930" s="3" t="s">
        <v>87</v>
      </c>
    </row>
    <row r="1931" spans="1:14" x14ac:dyDescent="0.25">
      <c r="A1931" s="3" t="s">
        <v>2034</v>
      </c>
      <c r="B1931" s="3">
        <v>36</v>
      </c>
      <c r="C1931" s="3" t="s">
        <v>83</v>
      </c>
      <c r="D1931" s="3" t="s">
        <v>19</v>
      </c>
      <c r="E1931" s="5">
        <v>13.88</v>
      </c>
      <c r="F1931" s="3">
        <v>27</v>
      </c>
      <c r="G1931" s="3" t="s">
        <v>114</v>
      </c>
      <c r="H1931" s="3" t="s">
        <v>85</v>
      </c>
      <c r="I1931" s="5">
        <v>8.99</v>
      </c>
      <c r="J1931" s="3">
        <v>0</v>
      </c>
      <c r="K1931" s="3" t="s">
        <v>108</v>
      </c>
      <c r="L1931" s="3">
        <v>3</v>
      </c>
      <c r="M1931" s="5">
        <v>0.5</v>
      </c>
      <c r="N1931" s="3" t="s">
        <v>99</v>
      </c>
    </row>
    <row r="1932" spans="1:14" x14ac:dyDescent="0.25">
      <c r="A1932" s="3" t="s">
        <v>2035</v>
      </c>
      <c r="B1932" s="3">
        <v>55</v>
      </c>
      <c r="C1932" s="3" t="s">
        <v>93</v>
      </c>
      <c r="D1932" s="3" t="s">
        <v>21</v>
      </c>
      <c r="E1932" s="5">
        <v>3.68</v>
      </c>
      <c r="F1932" s="3">
        <v>35</v>
      </c>
      <c r="G1932" s="3" t="s">
        <v>135</v>
      </c>
      <c r="H1932" s="3" t="s">
        <v>111</v>
      </c>
      <c r="I1932" s="5">
        <v>13.99</v>
      </c>
      <c r="J1932" s="3">
        <v>1</v>
      </c>
      <c r="K1932" s="3" t="s">
        <v>95</v>
      </c>
      <c r="L1932" s="3">
        <v>5</v>
      </c>
      <c r="M1932" s="5">
        <v>0.1</v>
      </c>
      <c r="N1932" s="3" t="s">
        <v>99</v>
      </c>
    </row>
    <row r="1933" spans="1:14" x14ac:dyDescent="0.25">
      <c r="A1933" s="3" t="s">
        <v>2036</v>
      </c>
      <c r="B1933" s="3">
        <v>35</v>
      </c>
      <c r="C1933" s="3" t="s">
        <v>106</v>
      </c>
      <c r="D1933" s="3" t="s">
        <v>23</v>
      </c>
      <c r="E1933" s="5">
        <v>9.2100000000000009</v>
      </c>
      <c r="F1933" s="3">
        <v>34</v>
      </c>
      <c r="G1933" s="3" t="s">
        <v>135</v>
      </c>
      <c r="H1933" s="3" t="s">
        <v>122</v>
      </c>
      <c r="I1933" s="5">
        <v>17.989999999999998</v>
      </c>
      <c r="J1933" s="3">
        <v>0</v>
      </c>
      <c r="K1933" s="3" t="s">
        <v>108</v>
      </c>
      <c r="L1933" s="3">
        <v>5</v>
      </c>
      <c r="M1933" s="5">
        <v>0.26</v>
      </c>
      <c r="N1933" s="3" t="s">
        <v>91</v>
      </c>
    </row>
    <row r="1934" spans="1:14" x14ac:dyDescent="0.25">
      <c r="A1934" s="3" t="s">
        <v>2037</v>
      </c>
      <c r="B1934" s="3">
        <v>62</v>
      </c>
      <c r="C1934" s="3" t="s">
        <v>93</v>
      </c>
      <c r="D1934" s="3" t="s">
        <v>23</v>
      </c>
      <c r="E1934" s="5">
        <v>25.53</v>
      </c>
      <c r="F1934" s="3">
        <v>51</v>
      </c>
      <c r="G1934" s="3" t="s">
        <v>98</v>
      </c>
      <c r="H1934" s="3" t="s">
        <v>111</v>
      </c>
      <c r="I1934" s="5">
        <v>17.989999999999998</v>
      </c>
      <c r="J1934" s="3">
        <v>0</v>
      </c>
      <c r="K1934" s="3" t="s">
        <v>108</v>
      </c>
      <c r="L1934" s="3">
        <v>3</v>
      </c>
      <c r="M1934" s="5">
        <v>0.49</v>
      </c>
      <c r="N1934" s="3" t="s">
        <v>87</v>
      </c>
    </row>
    <row r="1935" spans="1:14" x14ac:dyDescent="0.25">
      <c r="A1935" s="3" t="s">
        <v>2038</v>
      </c>
      <c r="B1935" s="3">
        <v>44</v>
      </c>
      <c r="C1935" s="3" t="s">
        <v>106</v>
      </c>
      <c r="D1935" s="3" t="s">
        <v>19</v>
      </c>
      <c r="E1935" s="5">
        <v>0.6</v>
      </c>
      <c r="F1935" s="3">
        <v>47</v>
      </c>
      <c r="G1935" s="3" t="s">
        <v>84</v>
      </c>
      <c r="H1935" s="3" t="s">
        <v>120</v>
      </c>
      <c r="I1935" s="5">
        <v>8.99</v>
      </c>
      <c r="J1935" s="3">
        <v>1</v>
      </c>
      <c r="K1935" s="3" t="s">
        <v>108</v>
      </c>
      <c r="L1935" s="3">
        <v>5</v>
      </c>
      <c r="M1935" s="5">
        <v>0.01</v>
      </c>
      <c r="N1935" s="3" t="s">
        <v>112</v>
      </c>
    </row>
    <row r="1936" spans="1:14" x14ac:dyDescent="0.25">
      <c r="A1936" s="3" t="s">
        <v>2039</v>
      </c>
      <c r="B1936" s="3">
        <v>35</v>
      </c>
      <c r="C1936" s="3" t="s">
        <v>83</v>
      </c>
      <c r="D1936" s="3" t="s">
        <v>23</v>
      </c>
      <c r="E1936" s="5">
        <v>2.4300000000000002</v>
      </c>
      <c r="F1936" s="3">
        <v>58</v>
      </c>
      <c r="G1936" s="3" t="s">
        <v>84</v>
      </c>
      <c r="H1936" s="3" t="s">
        <v>85</v>
      </c>
      <c r="I1936" s="5">
        <v>17.989999999999998</v>
      </c>
      <c r="J1936" s="3">
        <v>1</v>
      </c>
      <c r="K1936" s="3" t="s">
        <v>126</v>
      </c>
      <c r="L1936" s="3">
        <v>2</v>
      </c>
      <c r="M1936" s="5">
        <v>0.04</v>
      </c>
      <c r="N1936" s="3" t="s">
        <v>87</v>
      </c>
    </row>
    <row r="1937" spans="1:14" x14ac:dyDescent="0.25">
      <c r="A1937" s="3" t="s">
        <v>2040</v>
      </c>
      <c r="B1937" s="3">
        <v>64</v>
      </c>
      <c r="C1937" s="3" t="s">
        <v>93</v>
      </c>
      <c r="D1937" s="3" t="s">
        <v>23</v>
      </c>
      <c r="E1937" s="5">
        <v>8.24</v>
      </c>
      <c r="F1937" s="3">
        <v>29</v>
      </c>
      <c r="G1937" s="3" t="s">
        <v>98</v>
      </c>
      <c r="H1937" s="3" t="s">
        <v>90</v>
      </c>
      <c r="I1937" s="5">
        <v>17.989999999999998</v>
      </c>
      <c r="J1937" s="3">
        <v>0</v>
      </c>
      <c r="K1937" s="3" t="s">
        <v>86</v>
      </c>
      <c r="L1937" s="3">
        <v>5</v>
      </c>
      <c r="M1937" s="5">
        <v>0.27</v>
      </c>
      <c r="N1937" s="3" t="s">
        <v>87</v>
      </c>
    </row>
    <row r="1938" spans="1:14" x14ac:dyDescent="0.25">
      <c r="A1938" s="3" t="s">
        <v>2041</v>
      </c>
      <c r="B1938" s="3">
        <v>45</v>
      </c>
      <c r="C1938" s="3" t="s">
        <v>93</v>
      </c>
      <c r="D1938" s="3" t="s">
        <v>21</v>
      </c>
      <c r="E1938" s="5">
        <v>2.52</v>
      </c>
      <c r="F1938" s="3">
        <v>23</v>
      </c>
      <c r="G1938" s="3" t="s">
        <v>89</v>
      </c>
      <c r="H1938" s="3" t="s">
        <v>120</v>
      </c>
      <c r="I1938" s="5">
        <v>13.99</v>
      </c>
      <c r="J1938" s="3">
        <v>1</v>
      </c>
      <c r="K1938" s="3" t="s">
        <v>102</v>
      </c>
      <c r="L1938" s="3">
        <v>1</v>
      </c>
      <c r="M1938" s="5">
        <v>0.1</v>
      </c>
      <c r="N1938" s="3" t="s">
        <v>117</v>
      </c>
    </row>
    <row r="1939" spans="1:14" x14ac:dyDescent="0.25">
      <c r="A1939" s="3" t="s">
        <v>2042</v>
      </c>
      <c r="B1939" s="3">
        <v>55</v>
      </c>
      <c r="C1939" s="3" t="s">
        <v>83</v>
      </c>
      <c r="D1939" s="3" t="s">
        <v>23</v>
      </c>
      <c r="E1939" s="5">
        <v>10.130000000000001</v>
      </c>
      <c r="F1939" s="3">
        <v>13</v>
      </c>
      <c r="G1939" s="3" t="s">
        <v>98</v>
      </c>
      <c r="H1939" s="3" t="s">
        <v>111</v>
      </c>
      <c r="I1939" s="5">
        <v>17.989999999999998</v>
      </c>
      <c r="J1939" s="3">
        <v>0</v>
      </c>
      <c r="K1939" s="3" t="s">
        <v>108</v>
      </c>
      <c r="L1939" s="3">
        <v>3</v>
      </c>
      <c r="M1939" s="5">
        <v>0.72</v>
      </c>
      <c r="N1939" s="3" t="s">
        <v>104</v>
      </c>
    </row>
    <row r="1940" spans="1:14" x14ac:dyDescent="0.25">
      <c r="A1940" s="3" t="s">
        <v>2043</v>
      </c>
      <c r="B1940" s="3">
        <v>45</v>
      </c>
      <c r="C1940" s="3" t="s">
        <v>83</v>
      </c>
      <c r="D1940" s="3" t="s">
        <v>21</v>
      </c>
      <c r="E1940" s="5">
        <v>6.84</v>
      </c>
      <c r="F1940" s="3">
        <v>40</v>
      </c>
      <c r="G1940" s="3" t="s">
        <v>114</v>
      </c>
      <c r="H1940" s="3" t="s">
        <v>122</v>
      </c>
      <c r="I1940" s="5">
        <v>13.99</v>
      </c>
      <c r="J1940" s="3">
        <v>1</v>
      </c>
      <c r="K1940" s="3" t="s">
        <v>95</v>
      </c>
      <c r="L1940" s="3">
        <v>2</v>
      </c>
      <c r="M1940" s="5">
        <v>0.17</v>
      </c>
      <c r="N1940" s="3" t="s">
        <v>117</v>
      </c>
    </row>
    <row r="1941" spans="1:14" x14ac:dyDescent="0.25">
      <c r="A1941" s="3" t="s">
        <v>2044</v>
      </c>
      <c r="B1941" s="3">
        <v>52</v>
      </c>
      <c r="C1941" s="3" t="s">
        <v>106</v>
      </c>
      <c r="D1941" s="3" t="s">
        <v>23</v>
      </c>
      <c r="E1941" s="5">
        <v>1.81</v>
      </c>
      <c r="F1941" s="3">
        <v>23</v>
      </c>
      <c r="G1941" s="3" t="s">
        <v>135</v>
      </c>
      <c r="H1941" s="3" t="s">
        <v>90</v>
      </c>
      <c r="I1941" s="5">
        <v>17.989999999999998</v>
      </c>
      <c r="J1941" s="3">
        <v>1</v>
      </c>
      <c r="K1941" s="3" t="s">
        <v>102</v>
      </c>
      <c r="L1941" s="3">
        <v>3</v>
      </c>
      <c r="M1941" s="5">
        <v>0.08</v>
      </c>
      <c r="N1941" s="3" t="s">
        <v>117</v>
      </c>
    </row>
    <row r="1942" spans="1:14" x14ac:dyDescent="0.25">
      <c r="A1942" s="3" t="s">
        <v>2045</v>
      </c>
      <c r="B1942" s="3">
        <v>63</v>
      </c>
      <c r="C1942" s="3" t="s">
        <v>83</v>
      </c>
      <c r="D1942" s="3" t="s">
        <v>21</v>
      </c>
      <c r="E1942" s="5">
        <v>11.43</v>
      </c>
      <c r="F1942" s="3">
        <v>49</v>
      </c>
      <c r="G1942" s="3" t="s">
        <v>89</v>
      </c>
      <c r="H1942" s="3" t="s">
        <v>85</v>
      </c>
      <c r="I1942" s="5">
        <v>13.99</v>
      </c>
      <c r="J1942" s="3">
        <v>1</v>
      </c>
      <c r="K1942" s="3" t="s">
        <v>102</v>
      </c>
      <c r="L1942" s="3">
        <v>1</v>
      </c>
      <c r="M1942" s="5">
        <v>0.23</v>
      </c>
      <c r="N1942" s="3" t="s">
        <v>99</v>
      </c>
    </row>
    <row r="1943" spans="1:14" x14ac:dyDescent="0.25">
      <c r="A1943" s="3" t="s">
        <v>2046</v>
      </c>
      <c r="B1943" s="3">
        <v>33</v>
      </c>
      <c r="C1943" s="3" t="s">
        <v>83</v>
      </c>
      <c r="D1943" s="3" t="s">
        <v>19</v>
      </c>
      <c r="E1943" s="5">
        <v>33.229999999999997</v>
      </c>
      <c r="F1943" s="3">
        <v>58</v>
      </c>
      <c r="G1943" s="3" t="s">
        <v>98</v>
      </c>
      <c r="H1943" s="3" t="s">
        <v>85</v>
      </c>
      <c r="I1943" s="5">
        <v>8.99</v>
      </c>
      <c r="J1943" s="3">
        <v>0</v>
      </c>
      <c r="K1943" s="3" t="s">
        <v>102</v>
      </c>
      <c r="L1943" s="3">
        <v>5</v>
      </c>
      <c r="M1943" s="5">
        <v>0.56000000000000005</v>
      </c>
      <c r="N1943" s="3" t="s">
        <v>104</v>
      </c>
    </row>
    <row r="1944" spans="1:14" x14ac:dyDescent="0.25">
      <c r="A1944" s="3" t="s">
        <v>2047</v>
      </c>
      <c r="B1944" s="3">
        <v>34</v>
      </c>
      <c r="C1944" s="3" t="s">
        <v>93</v>
      </c>
      <c r="D1944" s="3" t="s">
        <v>23</v>
      </c>
      <c r="E1944" s="5">
        <v>4.59</v>
      </c>
      <c r="F1944" s="3">
        <v>31</v>
      </c>
      <c r="G1944" s="3" t="s">
        <v>98</v>
      </c>
      <c r="H1944" s="3" t="s">
        <v>120</v>
      </c>
      <c r="I1944" s="5">
        <v>17.989999999999998</v>
      </c>
      <c r="J1944" s="3">
        <v>1</v>
      </c>
      <c r="K1944" s="3" t="s">
        <v>86</v>
      </c>
      <c r="L1944" s="3">
        <v>2</v>
      </c>
      <c r="M1944" s="5">
        <v>0.14000000000000001</v>
      </c>
      <c r="N1944" s="3" t="s">
        <v>91</v>
      </c>
    </row>
    <row r="1945" spans="1:14" x14ac:dyDescent="0.25">
      <c r="A1945" s="3" t="s">
        <v>2048</v>
      </c>
      <c r="B1945" s="3">
        <v>37</v>
      </c>
      <c r="C1945" s="3" t="s">
        <v>93</v>
      </c>
      <c r="D1945" s="3" t="s">
        <v>21</v>
      </c>
      <c r="E1945" s="5">
        <v>10.29</v>
      </c>
      <c r="F1945" s="3">
        <v>49</v>
      </c>
      <c r="G1945" s="3" t="s">
        <v>114</v>
      </c>
      <c r="H1945" s="3" t="s">
        <v>120</v>
      </c>
      <c r="I1945" s="5">
        <v>13.99</v>
      </c>
      <c r="J1945" s="3">
        <v>1</v>
      </c>
      <c r="K1945" s="3" t="s">
        <v>95</v>
      </c>
      <c r="L1945" s="3">
        <v>1</v>
      </c>
      <c r="M1945" s="5">
        <v>0.21</v>
      </c>
      <c r="N1945" s="3" t="s">
        <v>96</v>
      </c>
    </row>
    <row r="1946" spans="1:14" x14ac:dyDescent="0.25">
      <c r="A1946" s="3" t="s">
        <v>2049</v>
      </c>
      <c r="B1946" s="3">
        <v>25</v>
      </c>
      <c r="C1946" s="3" t="s">
        <v>106</v>
      </c>
      <c r="D1946" s="3" t="s">
        <v>21</v>
      </c>
      <c r="E1946" s="5">
        <v>2.96</v>
      </c>
      <c r="F1946" s="3">
        <v>25</v>
      </c>
      <c r="G1946" s="3" t="s">
        <v>84</v>
      </c>
      <c r="H1946" s="3" t="s">
        <v>111</v>
      </c>
      <c r="I1946" s="5">
        <v>13.99</v>
      </c>
      <c r="J1946" s="3">
        <v>1</v>
      </c>
      <c r="K1946" s="3" t="s">
        <v>126</v>
      </c>
      <c r="L1946" s="3">
        <v>1</v>
      </c>
      <c r="M1946" s="5">
        <v>0.11</v>
      </c>
      <c r="N1946" s="3" t="s">
        <v>112</v>
      </c>
    </row>
    <row r="1947" spans="1:14" x14ac:dyDescent="0.25">
      <c r="A1947" s="3" t="s">
        <v>2050</v>
      </c>
      <c r="B1947" s="3">
        <v>46</v>
      </c>
      <c r="C1947" s="3" t="s">
        <v>83</v>
      </c>
      <c r="D1947" s="3" t="s">
        <v>23</v>
      </c>
      <c r="E1947" s="5">
        <v>30.01</v>
      </c>
      <c r="F1947" s="3">
        <v>56</v>
      </c>
      <c r="G1947" s="3" t="s">
        <v>135</v>
      </c>
      <c r="H1947" s="3" t="s">
        <v>90</v>
      </c>
      <c r="I1947" s="5">
        <v>17.989999999999998</v>
      </c>
      <c r="J1947" s="3">
        <v>0</v>
      </c>
      <c r="K1947" s="3" t="s">
        <v>86</v>
      </c>
      <c r="L1947" s="3">
        <v>5</v>
      </c>
      <c r="M1947" s="5">
        <v>0.53</v>
      </c>
      <c r="N1947" s="3" t="s">
        <v>104</v>
      </c>
    </row>
    <row r="1948" spans="1:14" x14ac:dyDescent="0.25">
      <c r="A1948" s="3" t="s">
        <v>2051</v>
      </c>
      <c r="B1948" s="3">
        <v>63</v>
      </c>
      <c r="C1948" s="3" t="s">
        <v>106</v>
      </c>
      <c r="D1948" s="3" t="s">
        <v>21</v>
      </c>
      <c r="E1948" s="5">
        <v>26.63</v>
      </c>
      <c r="F1948" s="3">
        <v>31</v>
      </c>
      <c r="G1948" s="3" t="s">
        <v>94</v>
      </c>
      <c r="H1948" s="3" t="s">
        <v>85</v>
      </c>
      <c r="I1948" s="5">
        <v>13.99</v>
      </c>
      <c r="J1948" s="3">
        <v>0</v>
      </c>
      <c r="K1948" s="3" t="s">
        <v>95</v>
      </c>
      <c r="L1948" s="3">
        <v>2</v>
      </c>
      <c r="M1948" s="5">
        <v>0.83</v>
      </c>
      <c r="N1948" s="3" t="s">
        <v>99</v>
      </c>
    </row>
    <row r="1949" spans="1:14" x14ac:dyDescent="0.25">
      <c r="A1949" s="3" t="s">
        <v>2052</v>
      </c>
      <c r="B1949" s="3">
        <v>55</v>
      </c>
      <c r="C1949" s="3" t="s">
        <v>106</v>
      </c>
      <c r="D1949" s="3" t="s">
        <v>19</v>
      </c>
      <c r="E1949" s="5">
        <v>3.66</v>
      </c>
      <c r="F1949" s="3">
        <v>11</v>
      </c>
      <c r="G1949" s="3" t="s">
        <v>94</v>
      </c>
      <c r="H1949" s="3" t="s">
        <v>85</v>
      </c>
      <c r="I1949" s="5">
        <v>8.99</v>
      </c>
      <c r="J1949" s="3">
        <v>1</v>
      </c>
      <c r="K1949" s="3" t="s">
        <v>126</v>
      </c>
      <c r="L1949" s="3">
        <v>4</v>
      </c>
      <c r="M1949" s="5">
        <v>0.3</v>
      </c>
      <c r="N1949" s="3" t="s">
        <v>91</v>
      </c>
    </row>
    <row r="1950" spans="1:14" x14ac:dyDescent="0.25">
      <c r="A1950" s="3" t="s">
        <v>2053</v>
      </c>
      <c r="B1950" s="3">
        <v>55</v>
      </c>
      <c r="C1950" s="3" t="s">
        <v>83</v>
      </c>
      <c r="D1950" s="3" t="s">
        <v>19</v>
      </c>
      <c r="E1950" s="5">
        <v>0.67</v>
      </c>
      <c r="F1950" s="3">
        <v>24</v>
      </c>
      <c r="G1950" s="3" t="s">
        <v>89</v>
      </c>
      <c r="H1950" s="3" t="s">
        <v>120</v>
      </c>
      <c r="I1950" s="5">
        <v>8.99</v>
      </c>
      <c r="J1950" s="3">
        <v>1</v>
      </c>
      <c r="K1950" s="3" t="s">
        <v>108</v>
      </c>
      <c r="L1950" s="3">
        <v>3</v>
      </c>
      <c r="M1950" s="5">
        <v>0.03</v>
      </c>
      <c r="N1950" s="3" t="s">
        <v>99</v>
      </c>
    </row>
    <row r="1951" spans="1:14" x14ac:dyDescent="0.25">
      <c r="A1951" s="3" t="s">
        <v>2054</v>
      </c>
      <c r="B1951" s="3">
        <v>61</v>
      </c>
      <c r="C1951" s="3" t="s">
        <v>106</v>
      </c>
      <c r="D1951" s="3" t="s">
        <v>21</v>
      </c>
      <c r="E1951" s="5">
        <v>14.57</v>
      </c>
      <c r="F1951" s="3">
        <v>16</v>
      </c>
      <c r="G1951" s="3" t="s">
        <v>98</v>
      </c>
      <c r="H1951" s="3" t="s">
        <v>90</v>
      </c>
      <c r="I1951" s="5">
        <v>13.99</v>
      </c>
      <c r="J1951" s="3">
        <v>0</v>
      </c>
      <c r="K1951" s="3" t="s">
        <v>86</v>
      </c>
      <c r="L1951" s="3">
        <v>1</v>
      </c>
      <c r="M1951" s="5">
        <v>0.86</v>
      </c>
      <c r="N1951" s="3" t="s">
        <v>99</v>
      </c>
    </row>
    <row r="1952" spans="1:14" x14ac:dyDescent="0.25">
      <c r="A1952" s="3" t="s">
        <v>2055</v>
      </c>
      <c r="B1952" s="3">
        <v>28</v>
      </c>
      <c r="C1952" s="3" t="s">
        <v>106</v>
      </c>
      <c r="D1952" s="3" t="s">
        <v>19</v>
      </c>
      <c r="E1952" s="5">
        <v>3.72</v>
      </c>
      <c r="F1952" s="3">
        <v>56</v>
      </c>
      <c r="G1952" s="3" t="s">
        <v>94</v>
      </c>
      <c r="H1952" s="3" t="s">
        <v>111</v>
      </c>
      <c r="I1952" s="5">
        <v>8.99</v>
      </c>
      <c r="J1952" s="3">
        <v>1</v>
      </c>
      <c r="K1952" s="3" t="s">
        <v>102</v>
      </c>
      <c r="L1952" s="3">
        <v>3</v>
      </c>
      <c r="M1952" s="5">
        <v>7.0000000000000007E-2</v>
      </c>
      <c r="N1952" s="3" t="s">
        <v>99</v>
      </c>
    </row>
    <row r="1953" spans="1:14" x14ac:dyDescent="0.25">
      <c r="A1953" s="3" t="s">
        <v>2056</v>
      </c>
      <c r="B1953" s="3">
        <v>62</v>
      </c>
      <c r="C1953" s="3" t="s">
        <v>83</v>
      </c>
      <c r="D1953" s="3" t="s">
        <v>19</v>
      </c>
      <c r="E1953" s="5">
        <v>21.41</v>
      </c>
      <c r="F1953" s="3">
        <v>22</v>
      </c>
      <c r="G1953" s="3" t="s">
        <v>89</v>
      </c>
      <c r="H1953" s="3" t="s">
        <v>85</v>
      </c>
      <c r="I1953" s="5">
        <v>8.99</v>
      </c>
      <c r="J1953" s="3">
        <v>0</v>
      </c>
      <c r="K1953" s="3" t="s">
        <v>108</v>
      </c>
      <c r="L1953" s="3">
        <v>3</v>
      </c>
      <c r="M1953" s="5">
        <v>0.93</v>
      </c>
      <c r="N1953" s="3" t="s">
        <v>91</v>
      </c>
    </row>
    <row r="1954" spans="1:14" x14ac:dyDescent="0.25">
      <c r="A1954" s="3" t="s">
        <v>2057</v>
      </c>
      <c r="B1954" s="3">
        <v>66</v>
      </c>
      <c r="C1954" s="3" t="s">
        <v>83</v>
      </c>
      <c r="D1954" s="3" t="s">
        <v>19</v>
      </c>
      <c r="E1954" s="5">
        <v>1.89</v>
      </c>
      <c r="F1954" s="3">
        <v>22</v>
      </c>
      <c r="G1954" s="3" t="s">
        <v>84</v>
      </c>
      <c r="H1954" s="3" t="s">
        <v>120</v>
      </c>
      <c r="I1954" s="5">
        <v>8.99</v>
      </c>
      <c r="J1954" s="3">
        <v>1</v>
      </c>
      <c r="K1954" s="3" t="s">
        <v>108</v>
      </c>
      <c r="L1954" s="3">
        <v>2</v>
      </c>
      <c r="M1954" s="5">
        <v>0.08</v>
      </c>
      <c r="N1954" s="3" t="s">
        <v>87</v>
      </c>
    </row>
    <row r="1955" spans="1:14" x14ac:dyDescent="0.25">
      <c r="A1955" s="3" t="s">
        <v>2058</v>
      </c>
      <c r="B1955" s="3">
        <v>63</v>
      </c>
      <c r="C1955" s="3" t="s">
        <v>106</v>
      </c>
      <c r="D1955" s="3" t="s">
        <v>19</v>
      </c>
      <c r="E1955" s="5">
        <v>14.4</v>
      </c>
      <c r="F1955" s="3">
        <v>3</v>
      </c>
      <c r="G1955" s="3" t="s">
        <v>89</v>
      </c>
      <c r="H1955" s="3" t="s">
        <v>120</v>
      </c>
      <c r="I1955" s="5">
        <v>8.99</v>
      </c>
      <c r="J1955" s="3">
        <v>0</v>
      </c>
      <c r="K1955" s="3" t="s">
        <v>102</v>
      </c>
      <c r="L1955" s="3">
        <v>3</v>
      </c>
      <c r="M1955" s="5">
        <v>3.6</v>
      </c>
      <c r="N1955" s="3" t="s">
        <v>117</v>
      </c>
    </row>
    <row r="1956" spans="1:14" x14ac:dyDescent="0.25">
      <c r="A1956" s="3" t="s">
        <v>2059</v>
      </c>
      <c r="B1956" s="3">
        <v>46</v>
      </c>
      <c r="C1956" s="3" t="s">
        <v>83</v>
      </c>
      <c r="D1956" s="3" t="s">
        <v>23</v>
      </c>
      <c r="E1956" s="5">
        <v>7.29</v>
      </c>
      <c r="F1956" s="3">
        <v>4</v>
      </c>
      <c r="G1956" s="3" t="s">
        <v>135</v>
      </c>
      <c r="H1956" s="3" t="s">
        <v>111</v>
      </c>
      <c r="I1956" s="5">
        <v>17.989999999999998</v>
      </c>
      <c r="J1956" s="3">
        <v>0</v>
      </c>
      <c r="K1956" s="3" t="s">
        <v>126</v>
      </c>
      <c r="L1956" s="3">
        <v>2</v>
      </c>
      <c r="M1956" s="5">
        <v>1.46</v>
      </c>
      <c r="N1956" s="3" t="s">
        <v>112</v>
      </c>
    </row>
    <row r="1957" spans="1:14" x14ac:dyDescent="0.25">
      <c r="A1957" s="3" t="s">
        <v>2060</v>
      </c>
      <c r="B1957" s="3">
        <v>34</v>
      </c>
      <c r="C1957" s="3" t="s">
        <v>83</v>
      </c>
      <c r="D1957" s="3" t="s">
        <v>19</v>
      </c>
      <c r="E1957" s="5">
        <v>5.95</v>
      </c>
      <c r="F1957" s="3">
        <v>37</v>
      </c>
      <c r="G1957" s="3" t="s">
        <v>114</v>
      </c>
      <c r="H1957" s="3" t="s">
        <v>122</v>
      </c>
      <c r="I1957" s="5">
        <v>8.99</v>
      </c>
      <c r="J1957" s="3">
        <v>1</v>
      </c>
      <c r="K1957" s="3" t="s">
        <v>95</v>
      </c>
      <c r="L1957" s="3">
        <v>2</v>
      </c>
      <c r="M1957" s="5">
        <v>0.16</v>
      </c>
      <c r="N1957" s="3" t="s">
        <v>112</v>
      </c>
    </row>
    <row r="1958" spans="1:14" x14ac:dyDescent="0.25">
      <c r="A1958" s="3" t="s">
        <v>2061</v>
      </c>
      <c r="B1958" s="3">
        <v>56</v>
      </c>
      <c r="C1958" s="3" t="s">
        <v>106</v>
      </c>
      <c r="D1958" s="3" t="s">
        <v>21</v>
      </c>
      <c r="E1958" s="5">
        <v>5.83</v>
      </c>
      <c r="F1958" s="3">
        <v>59</v>
      </c>
      <c r="G1958" s="3" t="s">
        <v>89</v>
      </c>
      <c r="H1958" s="3" t="s">
        <v>90</v>
      </c>
      <c r="I1958" s="5">
        <v>13.99</v>
      </c>
      <c r="J1958" s="3">
        <v>0</v>
      </c>
      <c r="K1958" s="3" t="s">
        <v>108</v>
      </c>
      <c r="L1958" s="3">
        <v>5</v>
      </c>
      <c r="M1958" s="5">
        <v>0.1</v>
      </c>
      <c r="N1958" s="3" t="s">
        <v>87</v>
      </c>
    </row>
    <row r="1959" spans="1:14" x14ac:dyDescent="0.25">
      <c r="A1959" s="3" t="s">
        <v>2062</v>
      </c>
      <c r="B1959" s="3">
        <v>35</v>
      </c>
      <c r="C1959" s="3" t="s">
        <v>83</v>
      </c>
      <c r="D1959" s="3" t="s">
        <v>19</v>
      </c>
      <c r="E1959" s="5">
        <v>2.19</v>
      </c>
      <c r="F1959" s="3">
        <v>5</v>
      </c>
      <c r="G1959" s="3" t="s">
        <v>98</v>
      </c>
      <c r="H1959" s="3" t="s">
        <v>111</v>
      </c>
      <c r="I1959" s="5">
        <v>8.99</v>
      </c>
      <c r="J1959" s="3">
        <v>1</v>
      </c>
      <c r="K1959" s="3" t="s">
        <v>86</v>
      </c>
      <c r="L1959" s="3">
        <v>5</v>
      </c>
      <c r="M1959" s="5">
        <v>0.36</v>
      </c>
      <c r="N1959" s="3" t="s">
        <v>87</v>
      </c>
    </row>
    <row r="1960" spans="1:14" x14ac:dyDescent="0.25">
      <c r="A1960" s="3" t="s">
        <v>2063</v>
      </c>
      <c r="B1960" s="3">
        <v>52</v>
      </c>
      <c r="C1960" s="3" t="s">
        <v>83</v>
      </c>
      <c r="D1960" s="3" t="s">
        <v>19</v>
      </c>
      <c r="E1960" s="5">
        <v>8.7200000000000006</v>
      </c>
      <c r="F1960" s="3">
        <v>28</v>
      </c>
      <c r="G1960" s="3" t="s">
        <v>84</v>
      </c>
      <c r="H1960" s="3" t="s">
        <v>111</v>
      </c>
      <c r="I1960" s="5">
        <v>8.99</v>
      </c>
      <c r="J1960" s="3">
        <v>1</v>
      </c>
      <c r="K1960" s="3" t="s">
        <v>102</v>
      </c>
      <c r="L1960" s="3">
        <v>1</v>
      </c>
      <c r="M1960" s="5">
        <v>0.3</v>
      </c>
      <c r="N1960" s="3" t="s">
        <v>99</v>
      </c>
    </row>
    <row r="1961" spans="1:14" x14ac:dyDescent="0.25">
      <c r="A1961" s="3" t="s">
        <v>2064</v>
      </c>
      <c r="B1961" s="3">
        <v>54</v>
      </c>
      <c r="C1961" s="3" t="s">
        <v>93</v>
      </c>
      <c r="D1961" s="3" t="s">
        <v>19</v>
      </c>
      <c r="E1961" s="5">
        <v>12.12</v>
      </c>
      <c r="F1961" s="3">
        <v>38</v>
      </c>
      <c r="G1961" s="3" t="s">
        <v>135</v>
      </c>
      <c r="H1961" s="3" t="s">
        <v>85</v>
      </c>
      <c r="I1961" s="5">
        <v>8.99</v>
      </c>
      <c r="J1961" s="3">
        <v>1</v>
      </c>
      <c r="K1961" s="3" t="s">
        <v>86</v>
      </c>
      <c r="L1961" s="3">
        <v>5</v>
      </c>
      <c r="M1961" s="5">
        <v>0.31</v>
      </c>
      <c r="N1961" s="3" t="s">
        <v>104</v>
      </c>
    </row>
    <row r="1962" spans="1:14" x14ac:dyDescent="0.25">
      <c r="A1962" s="3" t="s">
        <v>2065</v>
      </c>
      <c r="B1962" s="3">
        <v>42</v>
      </c>
      <c r="C1962" s="3" t="s">
        <v>93</v>
      </c>
      <c r="D1962" s="3" t="s">
        <v>21</v>
      </c>
      <c r="E1962" s="5">
        <v>25.68</v>
      </c>
      <c r="F1962" s="3">
        <v>33</v>
      </c>
      <c r="G1962" s="3" t="s">
        <v>94</v>
      </c>
      <c r="H1962" s="3" t="s">
        <v>111</v>
      </c>
      <c r="I1962" s="5">
        <v>13.99</v>
      </c>
      <c r="J1962" s="3">
        <v>0</v>
      </c>
      <c r="K1962" s="3" t="s">
        <v>102</v>
      </c>
      <c r="L1962" s="3">
        <v>5</v>
      </c>
      <c r="M1962" s="5">
        <v>0.76</v>
      </c>
      <c r="N1962" s="3" t="s">
        <v>112</v>
      </c>
    </row>
    <row r="1963" spans="1:14" x14ac:dyDescent="0.25">
      <c r="A1963" s="3" t="s">
        <v>2066</v>
      </c>
      <c r="B1963" s="3">
        <v>39</v>
      </c>
      <c r="C1963" s="3" t="s">
        <v>83</v>
      </c>
      <c r="D1963" s="3" t="s">
        <v>19</v>
      </c>
      <c r="E1963" s="5">
        <v>10.6</v>
      </c>
      <c r="F1963" s="3">
        <v>53</v>
      </c>
      <c r="G1963" s="3" t="s">
        <v>135</v>
      </c>
      <c r="H1963" s="3" t="s">
        <v>111</v>
      </c>
      <c r="I1963" s="5">
        <v>8.99</v>
      </c>
      <c r="J1963" s="3">
        <v>1</v>
      </c>
      <c r="K1963" s="3" t="s">
        <v>108</v>
      </c>
      <c r="L1963" s="3">
        <v>3</v>
      </c>
      <c r="M1963" s="5">
        <v>0.2</v>
      </c>
      <c r="N1963" s="3" t="s">
        <v>112</v>
      </c>
    </row>
    <row r="1964" spans="1:14" x14ac:dyDescent="0.25">
      <c r="A1964" s="3" t="s">
        <v>2067</v>
      </c>
      <c r="B1964" s="3">
        <v>65</v>
      </c>
      <c r="C1964" s="3" t="s">
        <v>83</v>
      </c>
      <c r="D1964" s="3" t="s">
        <v>23</v>
      </c>
      <c r="E1964" s="5">
        <v>13.71</v>
      </c>
      <c r="F1964" s="3">
        <v>4</v>
      </c>
      <c r="G1964" s="3" t="s">
        <v>114</v>
      </c>
      <c r="H1964" s="3" t="s">
        <v>120</v>
      </c>
      <c r="I1964" s="5">
        <v>17.989999999999998</v>
      </c>
      <c r="J1964" s="3">
        <v>0</v>
      </c>
      <c r="K1964" s="3" t="s">
        <v>95</v>
      </c>
      <c r="L1964" s="3">
        <v>3</v>
      </c>
      <c r="M1964" s="5">
        <v>2.74</v>
      </c>
      <c r="N1964" s="3" t="s">
        <v>91</v>
      </c>
    </row>
    <row r="1965" spans="1:14" x14ac:dyDescent="0.25">
      <c r="A1965" s="3" t="s">
        <v>2068</v>
      </c>
      <c r="B1965" s="3">
        <v>70</v>
      </c>
      <c r="C1965" s="3" t="s">
        <v>93</v>
      </c>
      <c r="D1965" s="3" t="s">
        <v>19</v>
      </c>
      <c r="E1965" s="5">
        <v>4.04</v>
      </c>
      <c r="F1965" s="3">
        <v>52</v>
      </c>
      <c r="G1965" s="3" t="s">
        <v>94</v>
      </c>
      <c r="H1965" s="3" t="s">
        <v>90</v>
      </c>
      <c r="I1965" s="5">
        <v>8.99</v>
      </c>
      <c r="J1965" s="3">
        <v>1</v>
      </c>
      <c r="K1965" s="3" t="s">
        <v>95</v>
      </c>
      <c r="L1965" s="3">
        <v>3</v>
      </c>
      <c r="M1965" s="5">
        <v>0.08</v>
      </c>
      <c r="N1965" s="3" t="s">
        <v>96</v>
      </c>
    </row>
    <row r="1966" spans="1:14" x14ac:dyDescent="0.25">
      <c r="A1966" s="3" t="s">
        <v>2069</v>
      </c>
      <c r="B1966" s="3">
        <v>23</v>
      </c>
      <c r="C1966" s="3" t="s">
        <v>106</v>
      </c>
      <c r="D1966" s="3" t="s">
        <v>23</v>
      </c>
      <c r="E1966" s="5">
        <v>22.77</v>
      </c>
      <c r="F1966" s="3">
        <v>10</v>
      </c>
      <c r="G1966" s="3" t="s">
        <v>114</v>
      </c>
      <c r="H1966" s="3" t="s">
        <v>85</v>
      </c>
      <c r="I1966" s="5">
        <v>17.989999999999998</v>
      </c>
      <c r="J1966" s="3">
        <v>0</v>
      </c>
      <c r="K1966" s="3" t="s">
        <v>126</v>
      </c>
      <c r="L1966" s="3">
        <v>1</v>
      </c>
      <c r="M1966" s="5">
        <v>2.0699999999999998</v>
      </c>
      <c r="N1966" s="3" t="s">
        <v>91</v>
      </c>
    </row>
    <row r="1967" spans="1:14" x14ac:dyDescent="0.25">
      <c r="A1967" s="3" t="s">
        <v>2070</v>
      </c>
      <c r="B1967" s="3">
        <v>54</v>
      </c>
      <c r="C1967" s="3" t="s">
        <v>93</v>
      </c>
      <c r="D1967" s="3" t="s">
        <v>19</v>
      </c>
      <c r="E1967" s="5">
        <v>18.84</v>
      </c>
      <c r="F1967" s="3">
        <v>49</v>
      </c>
      <c r="G1967" s="3" t="s">
        <v>114</v>
      </c>
      <c r="H1967" s="3" t="s">
        <v>90</v>
      </c>
      <c r="I1967" s="5">
        <v>8.99</v>
      </c>
      <c r="J1967" s="3">
        <v>1</v>
      </c>
      <c r="K1967" s="3" t="s">
        <v>86</v>
      </c>
      <c r="L1967" s="3">
        <v>1</v>
      </c>
      <c r="M1967" s="5">
        <v>0.38</v>
      </c>
      <c r="N1967" s="3" t="s">
        <v>112</v>
      </c>
    </row>
    <row r="1968" spans="1:14" x14ac:dyDescent="0.25">
      <c r="A1968" s="3" t="s">
        <v>2071</v>
      </c>
      <c r="B1968" s="3">
        <v>30</v>
      </c>
      <c r="C1968" s="3" t="s">
        <v>106</v>
      </c>
      <c r="D1968" s="3" t="s">
        <v>19</v>
      </c>
      <c r="E1968" s="5">
        <v>1.5</v>
      </c>
      <c r="F1968" s="3">
        <v>41</v>
      </c>
      <c r="G1968" s="3" t="s">
        <v>89</v>
      </c>
      <c r="H1968" s="3" t="s">
        <v>122</v>
      </c>
      <c r="I1968" s="5">
        <v>8.99</v>
      </c>
      <c r="J1968" s="3">
        <v>1</v>
      </c>
      <c r="K1968" s="3" t="s">
        <v>95</v>
      </c>
      <c r="L1968" s="3">
        <v>1</v>
      </c>
      <c r="M1968" s="5">
        <v>0.04</v>
      </c>
      <c r="N1968" s="3" t="s">
        <v>104</v>
      </c>
    </row>
    <row r="1969" spans="1:14" x14ac:dyDescent="0.25">
      <c r="A1969" s="3" t="s">
        <v>2072</v>
      </c>
      <c r="B1969" s="3">
        <v>44</v>
      </c>
      <c r="C1969" s="3" t="s">
        <v>83</v>
      </c>
      <c r="D1969" s="3" t="s">
        <v>21</v>
      </c>
      <c r="E1969" s="5">
        <v>1.46</v>
      </c>
      <c r="F1969" s="3">
        <v>59</v>
      </c>
      <c r="G1969" s="3" t="s">
        <v>135</v>
      </c>
      <c r="H1969" s="3" t="s">
        <v>122</v>
      </c>
      <c r="I1969" s="5">
        <v>13.99</v>
      </c>
      <c r="J1969" s="3">
        <v>1</v>
      </c>
      <c r="K1969" s="3" t="s">
        <v>108</v>
      </c>
      <c r="L1969" s="3">
        <v>1</v>
      </c>
      <c r="M1969" s="5">
        <v>0.02</v>
      </c>
      <c r="N1969" s="3" t="s">
        <v>117</v>
      </c>
    </row>
    <row r="1970" spans="1:14" x14ac:dyDescent="0.25">
      <c r="A1970" s="3" t="s">
        <v>2073</v>
      </c>
      <c r="B1970" s="3">
        <v>56</v>
      </c>
      <c r="C1970" s="3" t="s">
        <v>106</v>
      </c>
      <c r="D1970" s="3" t="s">
        <v>19</v>
      </c>
      <c r="E1970" s="5">
        <v>2.02</v>
      </c>
      <c r="F1970" s="3">
        <v>23</v>
      </c>
      <c r="G1970" s="3" t="s">
        <v>135</v>
      </c>
      <c r="H1970" s="3" t="s">
        <v>85</v>
      </c>
      <c r="I1970" s="5">
        <v>8.99</v>
      </c>
      <c r="J1970" s="3">
        <v>1</v>
      </c>
      <c r="K1970" s="3" t="s">
        <v>126</v>
      </c>
      <c r="L1970" s="3">
        <v>5</v>
      </c>
      <c r="M1970" s="5">
        <v>0.08</v>
      </c>
      <c r="N1970" s="3" t="s">
        <v>117</v>
      </c>
    </row>
    <row r="1971" spans="1:14" x14ac:dyDescent="0.25">
      <c r="A1971" s="3" t="s">
        <v>2074</v>
      </c>
      <c r="B1971" s="3">
        <v>48</v>
      </c>
      <c r="C1971" s="3" t="s">
        <v>106</v>
      </c>
      <c r="D1971" s="3" t="s">
        <v>23</v>
      </c>
      <c r="E1971" s="5">
        <v>0.84</v>
      </c>
      <c r="F1971" s="3">
        <v>43</v>
      </c>
      <c r="G1971" s="3" t="s">
        <v>84</v>
      </c>
      <c r="H1971" s="3" t="s">
        <v>90</v>
      </c>
      <c r="I1971" s="5">
        <v>17.989999999999998</v>
      </c>
      <c r="J1971" s="3">
        <v>1</v>
      </c>
      <c r="K1971" s="3" t="s">
        <v>95</v>
      </c>
      <c r="L1971" s="3">
        <v>4</v>
      </c>
      <c r="M1971" s="5">
        <v>0.02</v>
      </c>
      <c r="N1971" s="3" t="s">
        <v>99</v>
      </c>
    </row>
    <row r="1972" spans="1:14" x14ac:dyDescent="0.25">
      <c r="A1972" s="3" t="s">
        <v>2075</v>
      </c>
      <c r="B1972" s="3">
        <v>56</v>
      </c>
      <c r="C1972" s="3" t="s">
        <v>93</v>
      </c>
      <c r="D1972" s="3" t="s">
        <v>19</v>
      </c>
      <c r="E1972" s="5">
        <v>0.8</v>
      </c>
      <c r="F1972" s="3">
        <v>18</v>
      </c>
      <c r="G1972" s="3" t="s">
        <v>135</v>
      </c>
      <c r="H1972" s="3" t="s">
        <v>120</v>
      </c>
      <c r="I1972" s="5">
        <v>8.99</v>
      </c>
      <c r="J1972" s="3">
        <v>1</v>
      </c>
      <c r="K1972" s="3" t="s">
        <v>108</v>
      </c>
      <c r="L1972" s="3">
        <v>3</v>
      </c>
      <c r="M1972" s="5">
        <v>0.04</v>
      </c>
      <c r="N1972" s="3" t="s">
        <v>104</v>
      </c>
    </row>
    <row r="1973" spans="1:14" x14ac:dyDescent="0.25">
      <c r="A1973" s="3" t="s">
        <v>2076</v>
      </c>
      <c r="B1973" s="3">
        <v>40</v>
      </c>
      <c r="C1973" s="3" t="s">
        <v>83</v>
      </c>
      <c r="D1973" s="3" t="s">
        <v>23</v>
      </c>
      <c r="E1973" s="5">
        <v>0.52</v>
      </c>
      <c r="F1973" s="3">
        <v>26</v>
      </c>
      <c r="G1973" s="3" t="s">
        <v>135</v>
      </c>
      <c r="H1973" s="3" t="s">
        <v>90</v>
      </c>
      <c r="I1973" s="5">
        <v>17.989999999999998</v>
      </c>
      <c r="J1973" s="3">
        <v>1</v>
      </c>
      <c r="K1973" s="3" t="s">
        <v>108</v>
      </c>
      <c r="L1973" s="3">
        <v>2</v>
      </c>
      <c r="M1973" s="5">
        <v>0.02</v>
      </c>
      <c r="N1973" s="3" t="s">
        <v>117</v>
      </c>
    </row>
    <row r="1974" spans="1:14" x14ac:dyDescent="0.25">
      <c r="A1974" s="3" t="s">
        <v>2077</v>
      </c>
      <c r="B1974" s="3">
        <v>58</v>
      </c>
      <c r="C1974" s="3" t="s">
        <v>106</v>
      </c>
      <c r="D1974" s="3" t="s">
        <v>23</v>
      </c>
      <c r="E1974" s="5">
        <v>3.2</v>
      </c>
      <c r="F1974" s="3">
        <v>53</v>
      </c>
      <c r="G1974" s="3" t="s">
        <v>84</v>
      </c>
      <c r="H1974" s="3" t="s">
        <v>120</v>
      </c>
      <c r="I1974" s="5">
        <v>17.989999999999998</v>
      </c>
      <c r="J1974" s="3">
        <v>1</v>
      </c>
      <c r="K1974" s="3" t="s">
        <v>95</v>
      </c>
      <c r="L1974" s="3">
        <v>1</v>
      </c>
      <c r="M1974" s="5">
        <v>0.06</v>
      </c>
      <c r="N1974" s="3" t="s">
        <v>91</v>
      </c>
    </row>
    <row r="1975" spans="1:14" x14ac:dyDescent="0.25">
      <c r="A1975" s="3" t="s">
        <v>2078</v>
      </c>
      <c r="B1975" s="3">
        <v>20</v>
      </c>
      <c r="C1975" s="3" t="s">
        <v>106</v>
      </c>
      <c r="D1975" s="3" t="s">
        <v>19</v>
      </c>
      <c r="E1975" s="5">
        <v>3.02</v>
      </c>
      <c r="F1975" s="3">
        <v>2</v>
      </c>
      <c r="G1975" s="3" t="s">
        <v>84</v>
      </c>
      <c r="H1975" s="3" t="s">
        <v>122</v>
      </c>
      <c r="I1975" s="5">
        <v>8.99</v>
      </c>
      <c r="J1975" s="3">
        <v>0</v>
      </c>
      <c r="K1975" s="3" t="s">
        <v>102</v>
      </c>
      <c r="L1975" s="3">
        <v>5</v>
      </c>
      <c r="M1975" s="5">
        <v>1.01</v>
      </c>
      <c r="N1975" s="3" t="s">
        <v>87</v>
      </c>
    </row>
    <row r="1976" spans="1:14" x14ac:dyDescent="0.25">
      <c r="A1976" s="3" t="s">
        <v>2079</v>
      </c>
      <c r="B1976" s="3">
        <v>44</v>
      </c>
      <c r="C1976" s="3" t="s">
        <v>83</v>
      </c>
      <c r="D1976" s="3" t="s">
        <v>23</v>
      </c>
      <c r="E1976" s="5">
        <v>3.38</v>
      </c>
      <c r="F1976" s="3">
        <v>6</v>
      </c>
      <c r="G1976" s="3" t="s">
        <v>89</v>
      </c>
      <c r="H1976" s="3" t="s">
        <v>90</v>
      </c>
      <c r="I1976" s="5">
        <v>17.989999999999998</v>
      </c>
      <c r="J1976" s="3">
        <v>0</v>
      </c>
      <c r="K1976" s="3" t="s">
        <v>126</v>
      </c>
      <c r="L1976" s="3">
        <v>5</v>
      </c>
      <c r="M1976" s="5">
        <v>0.48</v>
      </c>
      <c r="N1976" s="3" t="s">
        <v>99</v>
      </c>
    </row>
    <row r="1977" spans="1:14" x14ac:dyDescent="0.25">
      <c r="A1977" s="3" t="s">
        <v>2080</v>
      </c>
      <c r="B1977" s="3">
        <v>58</v>
      </c>
      <c r="C1977" s="3" t="s">
        <v>83</v>
      </c>
      <c r="D1977" s="3" t="s">
        <v>19</v>
      </c>
      <c r="E1977" s="5">
        <v>6.47</v>
      </c>
      <c r="F1977" s="3">
        <v>46</v>
      </c>
      <c r="G1977" s="3" t="s">
        <v>84</v>
      </c>
      <c r="H1977" s="3" t="s">
        <v>122</v>
      </c>
      <c r="I1977" s="5">
        <v>8.99</v>
      </c>
      <c r="J1977" s="3">
        <v>1</v>
      </c>
      <c r="K1977" s="3" t="s">
        <v>95</v>
      </c>
      <c r="L1977" s="3">
        <v>1</v>
      </c>
      <c r="M1977" s="5">
        <v>0.14000000000000001</v>
      </c>
      <c r="N1977" s="3" t="s">
        <v>99</v>
      </c>
    </row>
    <row r="1978" spans="1:14" x14ac:dyDescent="0.25">
      <c r="A1978" s="3" t="s">
        <v>2081</v>
      </c>
      <c r="B1978" s="3">
        <v>58</v>
      </c>
      <c r="C1978" s="3" t="s">
        <v>106</v>
      </c>
      <c r="D1978" s="3" t="s">
        <v>21</v>
      </c>
      <c r="E1978" s="5">
        <v>19.25</v>
      </c>
      <c r="F1978" s="3">
        <v>2</v>
      </c>
      <c r="G1978" s="3" t="s">
        <v>89</v>
      </c>
      <c r="H1978" s="3" t="s">
        <v>90</v>
      </c>
      <c r="I1978" s="5">
        <v>13.99</v>
      </c>
      <c r="J1978" s="3">
        <v>0</v>
      </c>
      <c r="K1978" s="3" t="s">
        <v>126</v>
      </c>
      <c r="L1978" s="3">
        <v>2</v>
      </c>
      <c r="M1978" s="5">
        <v>6.42</v>
      </c>
      <c r="N1978" s="3" t="s">
        <v>96</v>
      </c>
    </row>
    <row r="1979" spans="1:14" x14ac:dyDescent="0.25">
      <c r="A1979" s="3" t="s">
        <v>2082</v>
      </c>
      <c r="B1979" s="3">
        <v>46</v>
      </c>
      <c r="C1979" s="3" t="s">
        <v>83</v>
      </c>
      <c r="D1979" s="3" t="s">
        <v>23</v>
      </c>
      <c r="E1979" s="5">
        <v>26.06</v>
      </c>
      <c r="F1979" s="3">
        <v>4</v>
      </c>
      <c r="G1979" s="3" t="s">
        <v>98</v>
      </c>
      <c r="H1979" s="3" t="s">
        <v>120</v>
      </c>
      <c r="I1979" s="5">
        <v>17.989999999999998</v>
      </c>
      <c r="J1979" s="3">
        <v>0</v>
      </c>
      <c r="K1979" s="3" t="s">
        <v>108</v>
      </c>
      <c r="L1979" s="3">
        <v>4</v>
      </c>
      <c r="M1979" s="5">
        <v>5.21</v>
      </c>
      <c r="N1979" s="3" t="s">
        <v>87</v>
      </c>
    </row>
    <row r="1980" spans="1:14" x14ac:dyDescent="0.25">
      <c r="A1980" s="3" t="s">
        <v>2083</v>
      </c>
      <c r="B1980" s="3">
        <v>51</v>
      </c>
      <c r="C1980" s="3" t="s">
        <v>83</v>
      </c>
      <c r="D1980" s="3" t="s">
        <v>21</v>
      </c>
      <c r="E1980" s="5">
        <v>1.1399999999999999</v>
      </c>
      <c r="F1980" s="3">
        <v>55</v>
      </c>
      <c r="G1980" s="3" t="s">
        <v>94</v>
      </c>
      <c r="H1980" s="3" t="s">
        <v>111</v>
      </c>
      <c r="I1980" s="5">
        <v>13.99</v>
      </c>
      <c r="J1980" s="3">
        <v>1</v>
      </c>
      <c r="K1980" s="3" t="s">
        <v>95</v>
      </c>
      <c r="L1980" s="3">
        <v>1</v>
      </c>
      <c r="M1980" s="5">
        <v>0.02</v>
      </c>
      <c r="N1980" s="3" t="s">
        <v>96</v>
      </c>
    </row>
    <row r="1981" spans="1:14" x14ac:dyDescent="0.25">
      <c r="A1981" s="3" t="s">
        <v>2084</v>
      </c>
      <c r="B1981" s="3">
        <v>19</v>
      </c>
      <c r="C1981" s="3" t="s">
        <v>93</v>
      </c>
      <c r="D1981" s="3" t="s">
        <v>21</v>
      </c>
      <c r="E1981" s="5">
        <v>6.61</v>
      </c>
      <c r="F1981" s="3">
        <v>18</v>
      </c>
      <c r="G1981" s="3" t="s">
        <v>98</v>
      </c>
      <c r="H1981" s="3" t="s">
        <v>120</v>
      </c>
      <c r="I1981" s="5">
        <v>13.99</v>
      </c>
      <c r="J1981" s="3">
        <v>0</v>
      </c>
      <c r="K1981" s="3" t="s">
        <v>95</v>
      </c>
      <c r="L1981" s="3">
        <v>1</v>
      </c>
      <c r="M1981" s="5">
        <v>0.35</v>
      </c>
      <c r="N1981" s="3" t="s">
        <v>117</v>
      </c>
    </row>
    <row r="1982" spans="1:14" x14ac:dyDescent="0.25">
      <c r="A1982" s="3" t="s">
        <v>2085</v>
      </c>
      <c r="B1982" s="3">
        <v>25</v>
      </c>
      <c r="C1982" s="3" t="s">
        <v>106</v>
      </c>
      <c r="D1982" s="3" t="s">
        <v>23</v>
      </c>
      <c r="E1982" s="5">
        <v>0.98</v>
      </c>
      <c r="F1982" s="3">
        <v>30</v>
      </c>
      <c r="G1982" s="3" t="s">
        <v>135</v>
      </c>
      <c r="H1982" s="3" t="s">
        <v>90</v>
      </c>
      <c r="I1982" s="5">
        <v>17.989999999999998</v>
      </c>
      <c r="J1982" s="3">
        <v>1</v>
      </c>
      <c r="K1982" s="3" t="s">
        <v>95</v>
      </c>
      <c r="L1982" s="3">
        <v>1</v>
      </c>
      <c r="M1982" s="5">
        <v>0.03</v>
      </c>
      <c r="N1982" s="3" t="s">
        <v>99</v>
      </c>
    </row>
    <row r="1983" spans="1:14" x14ac:dyDescent="0.25">
      <c r="A1983" s="3" t="s">
        <v>2086</v>
      </c>
      <c r="B1983" s="3">
        <v>25</v>
      </c>
      <c r="C1983" s="3" t="s">
        <v>106</v>
      </c>
      <c r="D1983" s="3" t="s">
        <v>21</v>
      </c>
      <c r="E1983" s="5">
        <v>0.45</v>
      </c>
      <c r="F1983" s="3">
        <v>2</v>
      </c>
      <c r="G1983" s="3" t="s">
        <v>98</v>
      </c>
      <c r="H1983" s="3" t="s">
        <v>85</v>
      </c>
      <c r="I1983" s="5">
        <v>13.99</v>
      </c>
      <c r="J1983" s="3">
        <v>1</v>
      </c>
      <c r="K1983" s="3" t="s">
        <v>102</v>
      </c>
      <c r="L1983" s="3">
        <v>1</v>
      </c>
      <c r="M1983" s="5">
        <v>0.15</v>
      </c>
      <c r="N1983" s="3" t="s">
        <v>112</v>
      </c>
    </row>
    <row r="1984" spans="1:14" x14ac:dyDescent="0.25">
      <c r="A1984" s="3" t="s">
        <v>2087</v>
      </c>
      <c r="B1984" s="3">
        <v>50</v>
      </c>
      <c r="C1984" s="3" t="s">
        <v>93</v>
      </c>
      <c r="D1984" s="3" t="s">
        <v>19</v>
      </c>
      <c r="E1984" s="5">
        <v>8.09</v>
      </c>
      <c r="F1984" s="3">
        <v>4</v>
      </c>
      <c r="G1984" s="3" t="s">
        <v>135</v>
      </c>
      <c r="H1984" s="3" t="s">
        <v>90</v>
      </c>
      <c r="I1984" s="5">
        <v>8.99</v>
      </c>
      <c r="J1984" s="3">
        <v>0</v>
      </c>
      <c r="K1984" s="3" t="s">
        <v>102</v>
      </c>
      <c r="L1984" s="3">
        <v>1</v>
      </c>
      <c r="M1984" s="5">
        <v>1.62</v>
      </c>
      <c r="N1984" s="3" t="s">
        <v>87</v>
      </c>
    </row>
    <row r="1985" spans="1:14" x14ac:dyDescent="0.25">
      <c r="A1985" s="3" t="s">
        <v>2088</v>
      </c>
      <c r="B1985" s="3">
        <v>30</v>
      </c>
      <c r="C1985" s="3" t="s">
        <v>106</v>
      </c>
      <c r="D1985" s="3" t="s">
        <v>21</v>
      </c>
      <c r="E1985" s="5">
        <v>1.65</v>
      </c>
      <c r="F1985" s="3">
        <v>58</v>
      </c>
      <c r="G1985" s="3" t="s">
        <v>89</v>
      </c>
      <c r="H1985" s="3" t="s">
        <v>90</v>
      </c>
      <c r="I1985" s="5">
        <v>13.99</v>
      </c>
      <c r="J1985" s="3">
        <v>1</v>
      </c>
      <c r="K1985" s="3" t="s">
        <v>95</v>
      </c>
      <c r="L1985" s="3">
        <v>5</v>
      </c>
      <c r="M1985" s="5">
        <v>0.03</v>
      </c>
      <c r="N1985" s="3" t="s">
        <v>99</v>
      </c>
    </row>
    <row r="1986" spans="1:14" x14ac:dyDescent="0.25">
      <c r="A1986" s="3" t="s">
        <v>2089</v>
      </c>
      <c r="B1986" s="3">
        <v>41</v>
      </c>
      <c r="C1986" s="3" t="s">
        <v>93</v>
      </c>
      <c r="D1986" s="3" t="s">
        <v>23</v>
      </c>
      <c r="E1986" s="5">
        <v>8.27</v>
      </c>
      <c r="F1986" s="3">
        <v>50</v>
      </c>
      <c r="G1986" s="3" t="s">
        <v>114</v>
      </c>
      <c r="H1986" s="3" t="s">
        <v>85</v>
      </c>
      <c r="I1986" s="5">
        <v>17.989999999999998</v>
      </c>
      <c r="J1986" s="3">
        <v>0</v>
      </c>
      <c r="K1986" s="3" t="s">
        <v>126</v>
      </c>
      <c r="L1986" s="3">
        <v>5</v>
      </c>
      <c r="M1986" s="5">
        <v>0.16</v>
      </c>
      <c r="N1986" s="3" t="s">
        <v>104</v>
      </c>
    </row>
    <row r="1987" spans="1:14" x14ac:dyDescent="0.25">
      <c r="A1987" s="3" t="s">
        <v>2090</v>
      </c>
      <c r="B1987" s="3">
        <v>40</v>
      </c>
      <c r="C1987" s="3" t="s">
        <v>93</v>
      </c>
      <c r="D1987" s="3" t="s">
        <v>21</v>
      </c>
      <c r="E1987" s="5">
        <v>8.89</v>
      </c>
      <c r="F1987" s="3">
        <v>21</v>
      </c>
      <c r="G1987" s="3" t="s">
        <v>98</v>
      </c>
      <c r="H1987" s="3" t="s">
        <v>122</v>
      </c>
      <c r="I1987" s="5">
        <v>13.99</v>
      </c>
      <c r="J1987" s="3">
        <v>0</v>
      </c>
      <c r="K1987" s="3" t="s">
        <v>86</v>
      </c>
      <c r="L1987" s="3">
        <v>1</v>
      </c>
      <c r="M1987" s="5">
        <v>0.4</v>
      </c>
      <c r="N1987" s="3" t="s">
        <v>117</v>
      </c>
    </row>
    <row r="1988" spans="1:14" x14ac:dyDescent="0.25">
      <c r="A1988" s="3" t="s">
        <v>2091</v>
      </c>
      <c r="B1988" s="3">
        <v>23</v>
      </c>
      <c r="C1988" s="3" t="s">
        <v>93</v>
      </c>
      <c r="D1988" s="3" t="s">
        <v>21</v>
      </c>
      <c r="E1988" s="5">
        <v>6.25</v>
      </c>
      <c r="F1988" s="3">
        <v>54</v>
      </c>
      <c r="G1988" s="3" t="s">
        <v>135</v>
      </c>
      <c r="H1988" s="3" t="s">
        <v>85</v>
      </c>
      <c r="I1988" s="5">
        <v>13.99</v>
      </c>
      <c r="J1988" s="3">
        <v>0</v>
      </c>
      <c r="K1988" s="3" t="s">
        <v>108</v>
      </c>
      <c r="L1988" s="3">
        <v>4</v>
      </c>
      <c r="M1988" s="5">
        <v>0.11</v>
      </c>
      <c r="N1988" s="3" t="s">
        <v>117</v>
      </c>
    </row>
    <row r="1989" spans="1:14" x14ac:dyDescent="0.25">
      <c r="A1989" s="3" t="s">
        <v>2092</v>
      </c>
      <c r="B1989" s="3">
        <v>28</v>
      </c>
      <c r="C1989" s="3" t="s">
        <v>106</v>
      </c>
      <c r="D1989" s="3" t="s">
        <v>19</v>
      </c>
      <c r="E1989" s="5">
        <v>15.79</v>
      </c>
      <c r="F1989" s="3">
        <v>12</v>
      </c>
      <c r="G1989" s="3" t="s">
        <v>114</v>
      </c>
      <c r="H1989" s="3" t="s">
        <v>120</v>
      </c>
      <c r="I1989" s="5">
        <v>8.99</v>
      </c>
      <c r="J1989" s="3">
        <v>0</v>
      </c>
      <c r="K1989" s="3" t="s">
        <v>86</v>
      </c>
      <c r="L1989" s="3">
        <v>2</v>
      </c>
      <c r="M1989" s="5">
        <v>1.21</v>
      </c>
      <c r="N1989" s="3" t="s">
        <v>87</v>
      </c>
    </row>
    <row r="1990" spans="1:14" x14ac:dyDescent="0.25">
      <c r="A1990" s="3" t="s">
        <v>2093</v>
      </c>
      <c r="B1990" s="3">
        <v>56</v>
      </c>
      <c r="C1990" s="3" t="s">
        <v>106</v>
      </c>
      <c r="D1990" s="3" t="s">
        <v>19</v>
      </c>
      <c r="E1990" s="5">
        <v>5.08</v>
      </c>
      <c r="F1990" s="3">
        <v>60</v>
      </c>
      <c r="G1990" s="3" t="s">
        <v>114</v>
      </c>
      <c r="H1990" s="3" t="s">
        <v>122</v>
      </c>
      <c r="I1990" s="5">
        <v>8.99</v>
      </c>
      <c r="J1990" s="3">
        <v>1</v>
      </c>
      <c r="K1990" s="3" t="s">
        <v>126</v>
      </c>
      <c r="L1990" s="3">
        <v>4</v>
      </c>
      <c r="M1990" s="5">
        <v>0.08</v>
      </c>
      <c r="N1990" s="3" t="s">
        <v>104</v>
      </c>
    </row>
    <row r="1991" spans="1:14" x14ac:dyDescent="0.25">
      <c r="A1991" s="3" t="s">
        <v>2094</v>
      </c>
      <c r="B1991" s="3">
        <v>52</v>
      </c>
      <c r="C1991" s="3" t="s">
        <v>83</v>
      </c>
      <c r="D1991" s="3" t="s">
        <v>23</v>
      </c>
      <c r="E1991" s="5">
        <v>21.99</v>
      </c>
      <c r="F1991" s="3">
        <v>19</v>
      </c>
      <c r="G1991" s="3" t="s">
        <v>94</v>
      </c>
      <c r="H1991" s="3" t="s">
        <v>111</v>
      </c>
      <c r="I1991" s="5">
        <v>17.989999999999998</v>
      </c>
      <c r="J1991" s="3">
        <v>0</v>
      </c>
      <c r="K1991" s="3" t="s">
        <v>86</v>
      </c>
      <c r="L1991" s="3">
        <v>2</v>
      </c>
      <c r="M1991" s="5">
        <v>1.1000000000000001</v>
      </c>
      <c r="N1991" s="3" t="s">
        <v>96</v>
      </c>
    </row>
    <row r="1992" spans="1:14" x14ac:dyDescent="0.25">
      <c r="A1992" s="3" t="s">
        <v>2095</v>
      </c>
      <c r="B1992" s="3">
        <v>40</v>
      </c>
      <c r="C1992" s="3" t="s">
        <v>93</v>
      </c>
      <c r="D1992" s="3" t="s">
        <v>21</v>
      </c>
      <c r="E1992" s="5">
        <v>11.91</v>
      </c>
      <c r="F1992" s="3">
        <v>4</v>
      </c>
      <c r="G1992" s="3" t="s">
        <v>89</v>
      </c>
      <c r="H1992" s="3" t="s">
        <v>90</v>
      </c>
      <c r="I1992" s="5">
        <v>13.99</v>
      </c>
      <c r="J1992" s="3">
        <v>0</v>
      </c>
      <c r="K1992" s="3" t="s">
        <v>102</v>
      </c>
      <c r="L1992" s="3">
        <v>5</v>
      </c>
      <c r="M1992" s="5">
        <v>2.38</v>
      </c>
      <c r="N1992" s="3" t="s">
        <v>112</v>
      </c>
    </row>
    <row r="1993" spans="1:14" x14ac:dyDescent="0.25">
      <c r="A1993" s="3" t="s">
        <v>2096</v>
      </c>
      <c r="B1993" s="3">
        <v>69</v>
      </c>
      <c r="C1993" s="3" t="s">
        <v>83</v>
      </c>
      <c r="D1993" s="3" t="s">
        <v>23</v>
      </c>
      <c r="E1993" s="5">
        <v>8.09</v>
      </c>
      <c r="F1993" s="3">
        <v>54</v>
      </c>
      <c r="G1993" s="3" t="s">
        <v>94</v>
      </c>
      <c r="H1993" s="3" t="s">
        <v>120</v>
      </c>
      <c r="I1993" s="5">
        <v>17.989999999999998</v>
      </c>
      <c r="J1993" s="3">
        <v>1</v>
      </c>
      <c r="K1993" s="3" t="s">
        <v>108</v>
      </c>
      <c r="L1993" s="3">
        <v>2</v>
      </c>
      <c r="M1993" s="5">
        <v>0.15</v>
      </c>
      <c r="N1993" s="3" t="s">
        <v>104</v>
      </c>
    </row>
    <row r="1994" spans="1:14" x14ac:dyDescent="0.25">
      <c r="A1994" s="3" t="s">
        <v>2097</v>
      </c>
      <c r="B1994" s="3">
        <v>67</v>
      </c>
      <c r="C1994" s="3" t="s">
        <v>93</v>
      </c>
      <c r="D1994" s="3" t="s">
        <v>21</v>
      </c>
      <c r="E1994" s="5">
        <v>0.28000000000000003</v>
      </c>
      <c r="F1994" s="3">
        <v>51</v>
      </c>
      <c r="G1994" s="3" t="s">
        <v>94</v>
      </c>
      <c r="H1994" s="3" t="s">
        <v>111</v>
      </c>
      <c r="I1994" s="5">
        <v>13.99</v>
      </c>
      <c r="J1994" s="3">
        <v>1</v>
      </c>
      <c r="K1994" s="3" t="s">
        <v>86</v>
      </c>
      <c r="L1994" s="3">
        <v>1</v>
      </c>
      <c r="M1994" s="5">
        <v>0.01</v>
      </c>
      <c r="N1994" s="3" t="s">
        <v>96</v>
      </c>
    </row>
    <row r="1995" spans="1:14" x14ac:dyDescent="0.25">
      <c r="A1995" s="3" t="s">
        <v>2098</v>
      </c>
      <c r="B1995" s="3">
        <v>63</v>
      </c>
      <c r="C1995" s="3" t="s">
        <v>83</v>
      </c>
      <c r="D1995" s="3" t="s">
        <v>19</v>
      </c>
      <c r="E1995" s="5">
        <v>19.68</v>
      </c>
      <c r="F1995" s="3">
        <v>7</v>
      </c>
      <c r="G1995" s="3" t="s">
        <v>98</v>
      </c>
      <c r="H1995" s="3" t="s">
        <v>85</v>
      </c>
      <c r="I1995" s="5">
        <v>8.99</v>
      </c>
      <c r="J1995" s="3">
        <v>0</v>
      </c>
      <c r="K1995" s="3" t="s">
        <v>126</v>
      </c>
      <c r="L1995" s="3">
        <v>3</v>
      </c>
      <c r="M1995" s="5">
        <v>2.46</v>
      </c>
      <c r="N1995" s="3" t="s">
        <v>117</v>
      </c>
    </row>
    <row r="1996" spans="1:14" x14ac:dyDescent="0.25">
      <c r="A1996" s="3" t="s">
        <v>2099</v>
      </c>
      <c r="B1996" s="3">
        <v>48</v>
      </c>
      <c r="C1996" s="3" t="s">
        <v>83</v>
      </c>
      <c r="D1996" s="3" t="s">
        <v>21</v>
      </c>
      <c r="E1996" s="5">
        <v>3.97</v>
      </c>
      <c r="F1996" s="3">
        <v>1</v>
      </c>
      <c r="G1996" s="3" t="s">
        <v>114</v>
      </c>
      <c r="H1996" s="3" t="s">
        <v>85</v>
      </c>
      <c r="I1996" s="5">
        <v>13.99</v>
      </c>
      <c r="J1996" s="3">
        <v>0</v>
      </c>
      <c r="K1996" s="3" t="s">
        <v>102</v>
      </c>
      <c r="L1996" s="3">
        <v>5</v>
      </c>
      <c r="M1996" s="5">
        <v>1.99</v>
      </c>
      <c r="N1996" s="3" t="s">
        <v>99</v>
      </c>
    </row>
    <row r="1997" spans="1:14" x14ac:dyDescent="0.25">
      <c r="A1997" s="3" t="s">
        <v>2100</v>
      </c>
      <c r="B1997" s="3">
        <v>27</v>
      </c>
      <c r="C1997" s="3" t="s">
        <v>93</v>
      </c>
      <c r="D1997" s="3" t="s">
        <v>19</v>
      </c>
      <c r="E1997" s="5">
        <v>0.67</v>
      </c>
      <c r="F1997" s="3">
        <v>22</v>
      </c>
      <c r="G1997" s="3" t="s">
        <v>84</v>
      </c>
      <c r="H1997" s="3" t="s">
        <v>90</v>
      </c>
      <c r="I1997" s="5">
        <v>8.99</v>
      </c>
      <c r="J1997" s="3">
        <v>1</v>
      </c>
      <c r="K1997" s="3" t="s">
        <v>95</v>
      </c>
      <c r="L1997" s="3">
        <v>2</v>
      </c>
      <c r="M1997" s="5">
        <v>0.03</v>
      </c>
      <c r="N1997" s="3" t="s">
        <v>96</v>
      </c>
    </row>
    <row r="1998" spans="1:14" x14ac:dyDescent="0.25">
      <c r="A1998" s="3" t="s">
        <v>2101</v>
      </c>
      <c r="B1998" s="3">
        <v>18</v>
      </c>
      <c r="C1998" s="3" t="s">
        <v>93</v>
      </c>
      <c r="D1998" s="3" t="s">
        <v>23</v>
      </c>
      <c r="E1998" s="5">
        <v>4.9400000000000004</v>
      </c>
      <c r="F1998" s="3">
        <v>39</v>
      </c>
      <c r="G1998" s="3" t="s">
        <v>114</v>
      </c>
      <c r="H1998" s="3" t="s">
        <v>90</v>
      </c>
      <c r="I1998" s="5">
        <v>17.989999999999998</v>
      </c>
      <c r="J1998" s="3">
        <v>1</v>
      </c>
      <c r="K1998" s="3" t="s">
        <v>95</v>
      </c>
      <c r="L1998" s="3">
        <v>5</v>
      </c>
      <c r="M1998" s="5">
        <v>0.12</v>
      </c>
      <c r="N1998" s="3" t="s">
        <v>99</v>
      </c>
    </row>
    <row r="1999" spans="1:14" x14ac:dyDescent="0.25">
      <c r="A1999" s="3" t="s">
        <v>2102</v>
      </c>
      <c r="B1999" s="3">
        <v>61</v>
      </c>
      <c r="C1999" s="3" t="s">
        <v>93</v>
      </c>
      <c r="D1999" s="3" t="s">
        <v>23</v>
      </c>
      <c r="E1999" s="5">
        <v>41.68</v>
      </c>
      <c r="F1999" s="3">
        <v>54</v>
      </c>
      <c r="G1999" s="3" t="s">
        <v>84</v>
      </c>
      <c r="H1999" s="3" t="s">
        <v>111</v>
      </c>
      <c r="I1999" s="5">
        <v>17.989999999999998</v>
      </c>
      <c r="J1999" s="3">
        <v>0</v>
      </c>
      <c r="K1999" s="3" t="s">
        <v>95</v>
      </c>
      <c r="L1999" s="3">
        <v>3</v>
      </c>
      <c r="M1999" s="5">
        <v>0.76</v>
      </c>
      <c r="N1999" s="3" t="s">
        <v>87</v>
      </c>
    </row>
    <row r="2000" spans="1:14" x14ac:dyDescent="0.25">
      <c r="A2000" s="3" t="s">
        <v>2103</v>
      </c>
      <c r="B2000" s="3">
        <v>24</v>
      </c>
      <c r="C2000" s="3" t="s">
        <v>106</v>
      </c>
      <c r="D2000" s="3" t="s">
        <v>21</v>
      </c>
      <c r="E2000" s="5">
        <v>16.21</v>
      </c>
      <c r="F2000" s="3">
        <v>6</v>
      </c>
      <c r="G2000" s="3" t="s">
        <v>94</v>
      </c>
      <c r="H2000" s="3" t="s">
        <v>90</v>
      </c>
      <c r="I2000" s="5">
        <v>13.99</v>
      </c>
      <c r="J2000" s="3">
        <v>0</v>
      </c>
      <c r="K2000" s="3" t="s">
        <v>86</v>
      </c>
      <c r="L2000" s="3">
        <v>1</v>
      </c>
      <c r="M2000" s="5">
        <v>2.3199999999999998</v>
      </c>
      <c r="N2000" s="3" t="s">
        <v>117</v>
      </c>
    </row>
    <row r="2001" spans="1:14" x14ac:dyDescent="0.25">
      <c r="A2001" s="3" t="s">
        <v>2104</v>
      </c>
      <c r="B2001" s="3">
        <v>60</v>
      </c>
      <c r="C2001" s="3" t="s">
        <v>106</v>
      </c>
      <c r="D2001" s="3" t="s">
        <v>23</v>
      </c>
      <c r="E2001" s="5">
        <v>6.21</v>
      </c>
      <c r="F2001" s="3">
        <v>15</v>
      </c>
      <c r="G2001" s="3" t="s">
        <v>94</v>
      </c>
      <c r="H2001" s="3" t="s">
        <v>90</v>
      </c>
      <c r="I2001" s="5">
        <v>17.989999999999998</v>
      </c>
      <c r="J2001" s="3">
        <v>0</v>
      </c>
      <c r="K2001" s="3" t="s">
        <v>102</v>
      </c>
      <c r="L2001" s="3">
        <v>3</v>
      </c>
      <c r="M2001" s="5">
        <v>0.39</v>
      </c>
      <c r="N2001" s="3" t="s">
        <v>99</v>
      </c>
    </row>
    <row r="2002" spans="1:14" x14ac:dyDescent="0.25">
      <c r="A2002" s="3" t="s">
        <v>2105</v>
      </c>
      <c r="B2002" s="3">
        <v>19</v>
      </c>
      <c r="C2002" s="3" t="s">
        <v>93</v>
      </c>
      <c r="D2002" s="3" t="s">
        <v>23</v>
      </c>
      <c r="E2002" s="5">
        <v>3.9</v>
      </c>
      <c r="F2002" s="3">
        <v>9</v>
      </c>
      <c r="G2002" s="3" t="s">
        <v>135</v>
      </c>
      <c r="H2002" s="3" t="s">
        <v>111</v>
      </c>
      <c r="I2002" s="5">
        <v>17.989999999999998</v>
      </c>
      <c r="J2002" s="3">
        <v>0</v>
      </c>
      <c r="K2002" s="3" t="s">
        <v>126</v>
      </c>
      <c r="L2002" s="3">
        <v>5</v>
      </c>
      <c r="M2002" s="5">
        <v>0.39</v>
      </c>
      <c r="N2002" s="3" t="s">
        <v>104</v>
      </c>
    </row>
    <row r="2003" spans="1:14" x14ac:dyDescent="0.25">
      <c r="A2003" s="3" t="s">
        <v>2106</v>
      </c>
      <c r="B2003" s="3">
        <v>50</v>
      </c>
      <c r="C2003" s="3" t="s">
        <v>106</v>
      </c>
      <c r="D2003" s="3" t="s">
        <v>23</v>
      </c>
      <c r="E2003" s="5">
        <v>10.83</v>
      </c>
      <c r="F2003" s="3">
        <v>3</v>
      </c>
      <c r="G2003" s="3" t="s">
        <v>84</v>
      </c>
      <c r="H2003" s="3" t="s">
        <v>111</v>
      </c>
      <c r="I2003" s="5">
        <v>17.989999999999998</v>
      </c>
      <c r="J2003" s="3">
        <v>0</v>
      </c>
      <c r="K2003" s="3" t="s">
        <v>126</v>
      </c>
      <c r="L2003" s="3">
        <v>3</v>
      </c>
      <c r="M2003" s="5">
        <v>2.71</v>
      </c>
      <c r="N2003" s="3" t="s">
        <v>96</v>
      </c>
    </row>
    <row r="2004" spans="1:14" x14ac:dyDescent="0.25">
      <c r="A2004" s="3" t="s">
        <v>2107</v>
      </c>
      <c r="B2004" s="3">
        <v>62</v>
      </c>
      <c r="C2004" s="3" t="s">
        <v>83</v>
      </c>
      <c r="D2004" s="3" t="s">
        <v>23</v>
      </c>
      <c r="E2004" s="5">
        <v>5.98</v>
      </c>
      <c r="F2004" s="3">
        <v>48</v>
      </c>
      <c r="G2004" s="3" t="s">
        <v>135</v>
      </c>
      <c r="H2004" s="3" t="s">
        <v>122</v>
      </c>
      <c r="I2004" s="5">
        <v>17.989999999999998</v>
      </c>
      <c r="J2004" s="3">
        <v>1</v>
      </c>
      <c r="K2004" s="3" t="s">
        <v>95</v>
      </c>
      <c r="L2004" s="3">
        <v>5</v>
      </c>
      <c r="M2004" s="5">
        <v>0.12</v>
      </c>
      <c r="N2004" s="3" t="s">
        <v>117</v>
      </c>
    </row>
    <row r="2005" spans="1:14" x14ac:dyDescent="0.25">
      <c r="A2005" s="3" t="s">
        <v>2108</v>
      </c>
      <c r="B2005" s="3">
        <v>53</v>
      </c>
      <c r="C2005" s="3" t="s">
        <v>93</v>
      </c>
      <c r="D2005" s="3" t="s">
        <v>21</v>
      </c>
      <c r="E2005" s="5">
        <v>6.68</v>
      </c>
      <c r="F2005" s="3">
        <v>11</v>
      </c>
      <c r="G2005" s="3" t="s">
        <v>135</v>
      </c>
      <c r="H2005" s="3" t="s">
        <v>90</v>
      </c>
      <c r="I2005" s="5">
        <v>13.99</v>
      </c>
      <c r="J2005" s="3">
        <v>0</v>
      </c>
      <c r="K2005" s="3" t="s">
        <v>108</v>
      </c>
      <c r="L2005" s="3">
        <v>4</v>
      </c>
      <c r="M2005" s="5">
        <v>0.56000000000000005</v>
      </c>
      <c r="N2005" s="3" t="s">
        <v>87</v>
      </c>
    </row>
    <row r="2006" spans="1:14" x14ac:dyDescent="0.25">
      <c r="A2006" s="3" t="s">
        <v>2109</v>
      </c>
      <c r="B2006" s="3">
        <v>18</v>
      </c>
      <c r="C2006" s="3" t="s">
        <v>106</v>
      </c>
      <c r="D2006" s="3" t="s">
        <v>23</v>
      </c>
      <c r="E2006" s="5">
        <v>36.340000000000003</v>
      </c>
      <c r="F2006" s="3">
        <v>15</v>
      </c>
      <c r="G2006" s="3" t="s">
        <v>114</v>
      </c>
      <c r="H2006" s="3" t="s">
        <v>120</v>
      </c>
      <c r="I2006" s="5">
        <v>17.989999999999998</v>
      </c>
      <c r="J2006" s="3">
        <v>0</v>
      </c>
      <c r="K2006" s="3" t="s">
        <v>102</v>
      </c>
      <c r="L2006" s="3">
        <v>3</v>
      </c>
      <c r="M2006" s="5">
        <v>2.27</v>
      </c>
      <c r="N2006" s="3" t="s">
        <v>87</v>
      </c>
    </row>
    <row r="2007" spans="1:14" x14ac:dyDescent="0.25">
      <c r="A2007" s="3" t="s">
        <v>2110</v>
      </c>
      <c r="B2007" s="3">
        <v>52</v>
      </c>
      <c r="C2007" s="3" t="s">
        <v>83</v>
      </c>
      <c r="D2007" s="3" t="s">
        <v>21</v>
      </c>
      <c r="E2007" s="5">
        <v>6.41</v>
      </c>
      <c r="F2007" s="3">
        <v>15</v>
      </c>
      <c r="G2007" s="3" t="s">
        <v>98</v>
      </c>
      <c r="H2007" s="3" t="s">
        <v>85</v>
      </c>
      <c r="I2007" s="5">
        <v>13.99</v>
      </c>
      <c r="J2007" s="3">
        <v>0</v>
      </c>
      <c r="K2007" s="3" t="s">
        <v>108</v>
      </c>
      <c r="L2007" s="3">
        <v>1</v>
      </c>
      <c r="M2007" s="5">
        <v>0.4</v>
      </c>
      <c r="N2007" s="3" t="s">
        <v>91</v>
      </c>
    </row>
    <row r="2008" spans="1:14" x14ac:dyDescent="0.25">
      <c r="A2008" s="3" t="s">
        <v>2111</v>
      </c>
      <c r="B2008" s="3">
        <v>40</v>
      </c>
      <c r="C2008" s="3" t="s">
        <v>83</v>
      </c>
      <c r="D2008" s="3" t="s">
        <v>19</v>
      </c>
      <c r="E2008" s="5">
        <v>6.48</v>
      </c>
      <c r="F2008" s="3">
        <v>51</v>
      </c>
      <c r="G2008" s="3" t="s">
        <v>94</v>
      </c>
      <c r="H2008" s="3" t="s">
        <v>120</v>
      </c>
      <c r="I2008" s="5">
        <v>8.99</v>
      </c>
      <c r="J2008" s="3">
        <v>1</v>
      </c>
      <c r="K2008" s="3" t="s">
        <v>126</v>
      </c>
      <c r="L2008" s="3">
        <v>4</v>
      </c>
      <c r="M2008" s="5">
        <v>0.12</v>
      </c>
      <c r="N2008" s="3" t="s">
        <v>96</v>
      </c>
    </row>
    <row r="2009" spans="1:14" x14ac:dyDescent="0.25">
      <c r="A2009" s="3" t="s">
        <v>2112</v>
      </c>
      <c r="B2009" s="3">
        <v>51</v>
      </c>
      <c r="C2009" s="3" t="s">
        <v>93</v>
      </c>
      <c r="D2009" s="3" t="s">
        <v>23</v>
      </c>
      <c r="E2009" s="5">
        <v>1.46</v>
      </c>
      <c r="F2009" s="3">
        <v>35</v>
      </c>
      <c r="G2009" s="3" t="s">
        <v>98</v>
      </c>
      <c r="H2009" s="3" t="s">
        <v>122</v>
      </c>
      <c r="I2009" s="5">
        <v>17.989999999999998</v>
      </c>
      <c r="J2009" s="3">
        <v>1</v>
      </c>
      <c r="K2009" s="3" t="s">
        <v>108</v>
      </c>
      <c r="L2009" s="3">
        <v>3</v>
      </c>
      <c r="M2009" s="5">
        <v>0.04</v>
      </c>
      <c r="N2009" s="3" t="s">
        <v>87</v>
      </c>
    </row>
    <row r="2010" spans="1:14" x14ac:dyDescent="0.25">
      <c r="A2010" s="3" t="s">
        <v>2113</v>
      </c>
      <c r="B2010" s="3">
        <v>36</v>
      </c>
      <c r="C2010" s="3" t="s">
        <v>93</v>
      </c>
      <c r="D2010" s="3" t="s">
        <v>21</v>
      </c>
      <c r="E2010" s="5">
        <v>2.59</v>
      </c>
      <c r="F2010" s="3">
        <v>36</v>
      </c>
      <c r="G2010" s="3" t="s">
        <v>135</v>
      </c>
      <c r="H2010" s="3" t="s">
        <v>120</v>
      </c>
      <c r="I2010" s="5">
        <v>13.99</v>
      </c>
      <c r="J2010" s="3">
        <v>1</v>
      </c>
      <c r="K2010" s="3" t="s">
        <v>102</v>
      </c>
      <c r="L2010" s="3">
        <v>2</v>
      </c>
      <c r="M2010" s="5">
        <v>7.0000000000000007E-2</v>
      </c>
      <c r="N2010" s="3" t="s">
        <v>112</v>
      </c>
    </row>
    <row r="2011" spans="1:14" x14ac:dyDescent="0.25">
      <c r="A2011" s="3" t="s">
        <v>2114</v>
      </c>
      <c r="B2011" s="3">
        <v>30</v>
      </c>
      <c r="C2011" s="3" t="s">
        <v>106</v>
      </c>
      <c r="D2011" s="3" t="s">
        <v>21</v>
      </c>
      <c r="E2011" s="5">
        <v>13.25</v>
      </c>
      <c r="F2011" s="3">
        <v>47</v>
      </c>
      <c r="G2011" s="3" t="s">
        <v>94</v>
      </c>
      <c r="H2011" s="3" t="s">
        <v>111</v>
      </c>
      <c r="I2011" s="5">
        <v>13.99</v>
      </c>
      <c r="J2011" s="3">
        <v>0</v>
      </c>
      <c r="K2011" s="3" t="s">
        <v>126</v>
      </c>
      <c r="L2011" s="3">
        <v>4</v>
      </c>
      <c r="M2011" s="5">
        <v>0.28000000000000003</v>
      </c>
      <c r="N2011" s="3" t="s">
        <v>96</v>
      </c>
    </row>
    <row r="2012" spans="1:14" x14ac:dyDescent="0.25">
      <c r="A2012" s="3" t="s">
        <v>2115</v>
      </c>
      <c r="B2012" s="3">
        <v>54</v>
      </c>
      <c r="C2012" s="3" t="s">
        <v>106</v>
      </c>
      <c r="D2012" s="3" t="s">
        <v>21</v>
      </c>
      <c r="E2012" s="5">
        <v>23.35</v>
      </c>
      <c r="F2012" s="3">
        <v>40</v>
      </c>
      <c r="G2012" s="3" t="s">
        <v>135</v>
      </c>
      <c r="H2012" s="3" t="s">
        <v>90</v>
      </c>
      <c r="I2012" s="5">
        <v>13.99</v>
      </c>
      <c r="J2012" s="3">
        <v>0</v>
      </c>
      <c r="K2012" s="3" t="s">
        <v>126</v>
      </c>
      <c r="L2012" s="3">
        <v>5</v>
      </c>
      <c r="M2012" s="5">
        <v>0.56999999999999995</v>
      </c>
      <c r="N2012" s="3" t="s">
        <v>99</v>
      </c>
    </row>
    <row r="2013" spans="1:14" x14ac:dyDescent="0.25">
      <c r="A2013" s="3" t="s">
        <v>2116</v>
      </c>
      <c r="B2013" s="3">
        <v>31</v>
      </c>
      <c r="C2013" s="3" t="s">
        <v>93</v>
      </c>
      <c r="D2013" s="3" t="s">
        <v>19</v>
      </c>
      <c r="E2013" s="5">
        <v>35.35</v>
      </c>
      <c r="F2013" s="3">
        <v>14</v>
      </c>
      <c r="G2013" s="3" t="s">
        <v>89</v>
      </c>
      <c r="H2013" s="3" t="s">
        <v>90</v>
      </c>
      <c r="I2013" s="5">
        <v>8.99</v>
      </c>
      <c r="J2013" s="3">
        <v>0</v>
      </c>
      <c r="K2013" s="3" t="s">
        <v>95</v>
      </c>
      <c r="L2013" s="3">
        <v>5</v>
      </c>
      <c r="M2013" s="5">
        <v>2.36</v>
      </c>
      <c r="N2013" s="3" t="s">
        <v>104</v>
      </c>
    </row>
    <row r="2014" spans="1:14" x14ac:dyDescent="0.25">
      <c r="A2014" s="3" t="s">
        <v>2117</v>
      </c>
      <c r="B2014" s="3">
        <v>26</v>
      </c>
      <c r="C2014" s="3" t="s">
        <v>83</v>
      </c>
      <c r="D2014" s="3" t="s">
        <v>21</v>
      </c>
      <c r="E2014" s="5">
        <v>24.89</v>
      </c>
      <c r="F2014" s="3">
        <v>16</v>
      </c>
      <c r="G2014" s="3" t="s">
        <v>94</v>
      </c>
      <c r="H2014" s="3" t="s">
        <v>120</v>
      </c>
      <c r="I2014" s="5">
        <v>13.99</v>
      </c>
      <c r="J2014" s="3">
        <v>0</v>
      </c>
      <c r="K2014" s="3" t="s">
        <v>108</v>
      </c>
      <c r="L2014" s="3">
        <v>4</v>
      </c>
      <c r="M2014" s="5">
        <v>1.46</v>
      </c>
      <c r="N2014" s="3" t="s">
        <v>104</v>
      </c>
    </row>
    <row r="2015" spans="1:14" x14ac:dyDescent="0.25">
      <c r="A2015" s="3" t="s">
        <v>2118</v>
      </c>
      <c r="B2015" s="3">
        <v>30</v>
      </c>
      <c r="C2015" s="3" t="s">
        <v>106</v>
      </c>
      <c r="D2015" s="3" t="s">
        <v>21</v>
      </c>
      <c r="E2015" s="5">
        <v>45.29</v>
      </c>
      <c r="F2015" s="3">
        <v>29</v>
      </c>
      <c r="G2015" s="3" t="s">
        <v>114</v>
      </c>
      <c r="H2015" s="3" t="s">
        <v>122</v>
      </c>
      <c r="I2015" s="5">
        <v>13.99</v>
      </c>
      <c r="J2015" s="3">
        <v>0</v>
      </c>
      <c r="K2015" s="3" t="s">
        <v>126</v>
      </c>
      <c r="L2015" s="3">
        <v>5</v>
      </c>
      <c r="M2015" s="5">
        <v>1.51</v>
      </c>
      <c r="N2015" s="3" t="s">
        <v>117</v>
      </c>
    </row>
    <row r="2016" spans="1:14" x14ac:dyDescent="0.25">
      <c r="A2016" s="3" t="s">
        <v>2119</v>
      </c>
      <c r="B2016" s="3">
        <v>67</v>
      </c>
      <c r="C2016" s="3" t="s">
        <v>106</v>
      </c>
      <c r="D2016" s="3" t="s">
        <v>19</v>
      </c>
      <c r="E2016" s="5">
        <v>15.98</v>
      </c>
      <c r="F2016" s="3">
        <v>9</v>
      </c>
      <c r="G2016" s="3" t="s">
        <v>114</v>
      </c>
      <c r="H2016" s="3" t="s">
        <v>85</v>
      </c>
      <c r="I2016" s="5">
        <v>8.99</v>
      </c>
      <c r="J2016" s="3">
        <v>0</v>
      </c>
      <c r="K2016" s="3" t="s">
        <v>126</v>
      </c>
      <c r="L2016" s="3">
        <v>4</v>
      </c>
      <c r="M2016" s="5">
        <v>1.6</v>
      </c>
      <c r="N2016" s="3" t="s">
        <v>91</v>
      </c>
    </row>
    <row r="2017" spans="1:14" x14ac:dyDescent="0.25">
      <c r="A2017" s="3" t="s">
        <v>2120</v>
      </c>
      <c r="B2017" s="3">
        <v>60</v>
      </c>
      <c r="C2017" s="3" t="s">
        <v>106</v>
      </c>
      <c r="D2017" s="3" t="s">
        <v>21</v>
      </c>
      <c r="E2017" s="5">
        <v>1.24</v>
      </c>
      <c r="F2017" s="3">
        <v>4</v>
      </c>
      <c r="G2017" s="3" t="s">
        <v>135</v>
      </c>
      <c r="H2017" s="3" t="s">
        <v>120</v>
      </c>
      <c r="I2017" s="5">
        <v>13.99</v>
      </c>
      <c r="J2017" s="3">
        <v>0</v>
      </c>
      <c r="K2017" s="3" t="s">
        <v>108</v>
      </c>
      <c r="L2017" s="3">
        <v>2</v>
      </c>
      <c r="M2017" s="5">
        <v>0.25</v>
      </c>
      <c r="N2017" s="3" t="s">
        <v>96</v>
      </c>
    </row>
    <row r="2018" spans="1:14" x14ac:dyDescent="0.25">
      <c r="A2018" s="3" t="s">
        <v>2121</v>
      </c>
      <c r="B2018" s="3">
        <v>67</v>
      </c>
      <c r="C2018" s="3" t="s">
        <v>93</v>
      </c>
      <c r="D2018" s="3" t="s">
        <v>19</v>
      </c>
      <c r="E2018" s="5">
        <v>9.91</v>
      </c>
      <c r="F2018" s="3">
        <v>18</v>
      </c>
      <c r="G2018" s="3" t="s">
        <v>135</v>
      </c>
      <c r="H2018" s="3" t="s">
        <v>120</v>
      </c>
      <c r="I2018" s="5">
        <v>8.99</v>
      </c>
      <c r="J2018" s="3">
        <v>0</v>
      </c>
      <c r="K2018" s="3" t="s">
        <v>86</v>
      </c>
      <c r="L2018" s="3">
        <v>5</v>
      </c>
      <c r="M2018" s="5">
        <v>0.52</v>
      </c>
      <c r="N2018" s="3" t="s">
        <v>112</v>
      </c>
    </row>
    <row r="2019" spans="1:14" x14ac:dyDescent="0.25">
      <c r="A2019" s="3" t="s">
        <v>2122</v>
      </c>
      <c r="B2019" s="3">
        <v>51</v>
      </c>
      <c r="C2019" s="3" t="s">
        <v>106</v>
      </c>
      <c r="D2019" s="3" t="s">
        <v>19</v>
      </c>
      <c r="E2019" s="5">
        <v>5.69</v>
      </c>
      <c r="F2019" s="3">
        <v>36</v>
      </c>
      <c r="G2019" s="3" t="s">
        <v>89</v>
      </c>
      <c r="H2019" s="3" t="s">
        <v>85</v>
      </c>
      <c r="I2019" s="5">
        <v>8.99</v>
      </c>
      <c r="J2019" s="3">
        <v>1</v>
      </c>
      <c r="K2019" s="3" t="s">
        <v>108</v>
      </c>
      <c r="L2019" s="3">
        <v>3</v>
      </c>
      <c r="M2019" s="5">
        <v>0.15</v>
      </c>
      <c r="N2019" s="3" t="s">
        <v>99</v>
      </c>
    </row>
    <row r="2020" spans="1:14" x14ac:dyDescent="0.25">
      <c r="A2020" s="3" t="s">
        <v>2123</v>
      </c>
      <c r="B2020" s="3">
        <v>31</v>
      </c>
      <c r="C2020" s="3" t="s">
        <v>93</v>
      </c>
      <c r="D2020" s="3" t="s">
        <v>21</v>
      </c>
      <c r="E2020" s="5">
        <v>7.48</v>
      </c>
      <c r="F2020" s="3">
        <v>3</v>
      </c>
      <c r="G2020" s="3" t="s">
        <v>84</v>
      </c>
      <c r="H2020" s="3" t="s">
        <v>122</v>
      </c>
      <c r="I2020" s="5">
        <v>13.99</v>
      </c>
      <c r="J2020" s="3">
        <v>0</v>
      </c>
      <c r="K2020" s="3" t="s">
        <v>86</v>
      </c>
      <c r="L2020" s="3">
        <v>2</v>
      </c>
      <c r="M2020" s="5">
        <v>1.87</v>
      </c>
      <c r="N2020" s="3" t="s">
        <v>91</v>
      </c>
    </row>
    <row r="2021" spans="1:14" x14ac:dyDescent="0.25">
      <c r="A2021" s="3" t="s">
        <v>2124</v>
      </c>
      <c r="B2021" s="3">
        <v>70</v>
      </c>
      <c r="C2021" s="3" t="s">
        <v>106</v>
      </c>
      <c r="D2021" s="3" t="s">
        <v>21</v>
      </c>
      <c r="E2021" s="5">
        <v>9.5399999999999991</v>
      </c>
      <c r="F2021" s="3">
        <v>60</v>
      </c>
      <c r="G2021" s="3" t="s">
        <v>89</v>
      </c>
      <c r="H2021" s="3" t="s">
        <v>85</v>
      </c>
      <c r="I2021" s="5">
        <v>13.99</v>
      </c>
      <c r="J2021" s="3">
        <v>0</v>
      </c>
      <c r="K2021" s="3" t="s">
        <v>108</v>
      </c>
      <c r="L2021" s="3">
        <v>5</v>
      </c>
      <c r="M2021" s="5">
        <v>0.16</v>
      </c>
      <c r="N2021" s="3" t="s">
        <v>91</v>
      </c>
    </row>
    <row r="2022" spans="1:14" x14ac:dyDescent="0.25">
      <c r="A2022" s="3" t="s">
        <v>2125</v>
      </c>
      <c r="B2022" s="3">
        <v>42</v>
      </c>
      <c r="C2022" s="3" t="s">
        <v>106</v>
      </c>
      <c r="D2022" s="3" t="s">
        <v>19</v>
      </c>
      <c r="E2022" s="5">
        <v>98.42</v>
      </c>
      <c r="F2022" s="3">
        <v>0</v>
      </c>
      <c r="G2022" s="3" t="s">
        <v>94</v>
      </c>
      <c r="H2022" s="3" t="s">
        <v>120</v>
      </c>
      <c r="I2022" s="5">
        <v>8.99</v>
      </c>
      <c r="J2022" s="3">
        <v>0</v>
      </c>
      <c r="K2022" s="3" t="s">
        <v>86</v>
      </c>
      <c r="L2022" s="3">
        <v>5</v>
      </c>
      <c r="M2022" s="5">
        <v>98.42</v>
      </c>
      <c r="N2022" s="3" t="s">
        <v>117</v>
      </c>
    </row>
    <row r="2023" spans="1:14" x14ac:dyDescent="0.25">
      <c r="A2023" s="3" t="s">
        <v>2126</v>
      </c>
      <c r="B2023" s="3">
        <v>63</v>
      </c>
      <c r="C2023" s="3" t="s">
        <v>106</v>
      </c>
      <c r="D2023" s="3" t="s">
        <v>23</v>
      </c>
      <c r="E2023" s="5">
        <v>7.82</v>
      </c>
      <c r="F2023" s="3">
        <v>57</v>
      </c>
      <c r="G2023" s="3" t="s">
        <v>114</v>
      </c>
      <c r="H2023" s="3" t="s">
        <v>85</v>
      </c>
      <c r="I2023" s="5">
        <v>17.989999999999998</v>
      </c>
      <c r="J2023" s="3">
        <v>0</v>
      </c>
      <c r="K2023" s="3" t="s">
        <v>102</v>
      </c>
      <c r="L2023" s="3">
        <v>5</v>
      </c>
      <c r="M2023" s="5">
        <v>0.13</v>
      </c>
      <c r="N2023" s="3" t="s">
        <v>104</v>
      </c>
    </row>
    <row r="2024" spans="1:14" x14ac:dyDescent="0.25">
      <c r="A2024" s="3" t="s">
        <v>2127</v>
      </c>
      <c r="B2024" s="3">
        <v>58</v>
      </c>
      <c r="C2024" s="3" t="s">
        <v>93</v>
      </c>
      <c r="D2024" s="3" t="s">
        <v>19</v>
      </c>
      <c r="E2024" s="5">
        <v>7.31</v>
      </c>
      <c r="F2024" s="3">
        <v>49</v>
      </c>
      <c r="G2024" s="3" t="s">
        <v>135</v>
      </c>
      <c r="H2024" s="3" t="s">
        <v>111</v>
      </c>
      <c r="I2024" s="5">
        <v>8.99</v>
      </c>
      <c r="J2024" s="3">
        <v>1</v>
      </c>
      <c r="K2024" s="3" t="s">
        <v>86</v>
      </c>
      <c r="L2024" s="3">
        <v>2</v>
      </c>
      <c r="M2024" s="5">
        <v>0.15</v>
      </c>
      <c r="N2024" s="3" t="s">
        <v>104</v>
      </c>
    </row>
    <row r="2025" spans="1:14" x14ac:dyDescent="0.25">
      <c r="A2025" s="3" t="s">
        <v>2128</v>
      </c>
      <c r="B2025" s="3">
        <v>28</v>
      </c>
      <c r="C2025" s="3" t="s">
        <v>93</v>
      </c>
      <c r="D2025" s="3" t="s">
        <v>21</v>
      </c>
      <c r="E2025" s="5">
        <v>14.34</v>
      </c>
      <c r="F2025" s="3">
        <v>11</v>
      </c>
      <c r="G2025" s="3" t="s">
        <v>94</v>
      </c>
      <c r="H2025" s="3" t="s">
        <v>120</v>
      </c>
      <c r="I2025" s="5">
        <v>13.99</v>
      </c>
      <c r="J2025" s="3">
        <v>0</v>
      </c>
      <c r="K2025" s="3" t="s">
        <v>126</v>
      </c>
      <c r="L2025" s="3">
        <v>5</v>
      </c>
      <c r="M2025" s="5">
        <v>1.2</v>
      </c>
      <c r="N2025" s="3" t="s">
        <v>112</v>
      </c>
    </row>
    <row r="2026" spans="1:14" x14ac:dyDescent="0.25">
      <c r="A2026" s="3" t="s">
        <v>2129</v>
      </c>
      <c r="B2026" s="3">
        <v>67</v>
      </c>
      <c r="C2026" s="3" t="s">
        <v>83</v>
      </c>
      <c r="D2026" s="3" t="s">
        <v>23</v>
      </c>
      <c r="E2026" s="5">
        <v>22.63</v>
      </c>
      <c r="F2026" s="3">
        <v>33</v>
      </c>
      <c r="G2026" s="3" t="s">
        <v>84</v>
      </c>
      <c r="H2026" s="3" t="s">
        <v>111</v>
      </c>
      <c r="I2026" s="5">
        <v>17.989999999999998</v>
      </c>
      <c r="J2026" s="3">
        <v>0</v>
      </c>
      <c r="K2026" s="3" t="s">
        <v>86</v>
      </c>
      <c r="L2026" s="3">
        <v>2</v>
      </c>
      <c r="M2026" s="5">
        <v>0.67</v>
      </c>
      <c r="N2026" s="3" t="s">
        <v>117</v>
      </c>
    </row>
    <row r="2027" spans="1:14" x14ac:dyDescent="0.25">
      <c r="A2027" s="3" t="s">
        <v>2130</v>
      </c>
      <c r="B2027" s="3">
        <v>21</v>
      </c>
      <c r="C2027" s="3" t="s">
        <v>83</v>
      </c>
      <c r="D2027" s="3" t="s">
        <v>21</v>
      </c>
      <c r="E2027" s="5">
        <v>17.63</v>
      </c>
      <c r="F2027" s="3">
        <v>28</v>
      </c>
      <c r="G2027" s="3" t="s">
        <v>114</v>
      </c>
      <c r="H2027" s="3" t="s">
        <v>111</v>
      </c>
      <c r="I2027" s="5">
        <v>13.99</v>
      </c>
      <c r="J2027" s="3">
        <v>0</v>
      </c>
      <c r="K2027" s="3" t="s">
        <v>126</v>
      </c>
      <c r="L2027" s="3">
        <v>1</v>
      </c>
      <c r="M2027" s="5">
        <v>0.61</v>
      </c>
      <c r="N2027" s="3" t="s">
        <v>117</v>
      </c>
    </row>
    <row r="2028" spans="1:14" x14ac:dyDescent="0.25">
      <c r="A2028" s="3" t="s">
        <v>2131</v>
      </c>
      <c r="B2028" s="3">
        <v>67</v>
      </c>
      <c r="C2028" s="3" t="s">
        <v>83</v>
      </c>
      <c r="D2028" s="3" t="s">
        <v>23</v>
      </c>
      <c r="E2028" s="5">
        <v>2.5099999999999998</v>
      </c>
      <c r="F2028" s="3">
        <v>25</v>
      </c>
      <c r="G2028" s="3" t="s">
        <v>84</v>
      </c>
      <c r="H2028" s="3" t="s">
        <v>122</v>
      </c>
      <c r="I2028" s="5">
        <v>17.989999999999998</v>
      </c>
      <c r="J2028" s="3">
        <v>1</v>
      </c>
      <c r="K2028" s="3" t="s">
        <v>126</v>
      </c>
      <c r="L2028" s="3">
        <v>3</v>
      </c>
      <c r="M2028" s="5">
        <v>0.1</v>
      </c>
      <c r="N2028" s="3" t="s">
        <v>104</v>
      </c>
    </row>
    <row r="2029" spans="1:14" x14ac:dyDescent="0.25">
      <c r="A2029" s="3" t="s">
        <v>2132</v>
      </c>
      <c r="B2029" s="3">
        <v>64</v>
      </c>
      <c r="C2029" s="3" t="s">
        <v>83</v>
      </c>
      <c r="D2029" s="3" t="s">
        <v>21</v>
      </c>
      <c r="E2029" s="5">
        <v>8.08</v>
      </c>
      <c r="F2029" s="3">
        <v>12</v>
      </c>
      <c r="G2029" s="3" t="s">
        <v>89</v>
      </c>
      <c r="H2029" s="3" t="s">
        <v>90</v>
      </c>
      <c r="I2029" s="5">
        <v>13.99</v>
      </c>
      <c r="J2029" s="3">
        <v>0</v>
      </c>
      <c r="K2029" s="3" t="s">
        <v>108</v>
      </c>
      <c r="L2029" s="3">
        <v>4</v>
      </c>
      <c r="M2029" s="5">
        <v>0.62</v>
      </c>
      <c r="N2029" s="3" t="s">
        <v>104</v>
      </c>
    </row>
    <row r="2030" spans="1:14" x14ac:dyDescent="0.25">
      <c r="A2030" s="3" t="s">
        <v>2133</v>
      </c>
      <c r="B2030" s="3">
        <v>40</v>
      </c>
      <c r="C2030" s="3" t="s">
        <v>93</v>
      </c>
      <c r="D2030" s="3" t="s">
        <v>19</v>
      </c>
      <c r="E2030" s="5">
        <v>31.43</v>
      </c>
      <c r="F2030" s="3">
        <v>26</v>
      </c>
      <c r="G2030" s="3" t="s">
        <v>135</v>
      </c>
      <c r="H2030" s="3" t="s">
        <v>122</v>
      </c>
      <c r="I2030" s="5">
        <v>8.99</v>
      </c>
      <c r="J2030" s="3">
        <v>0</v>
      </c>
      <c r="K2030" s="3" t="s">
        <v>95</v>
      </c>
      <c r="L2030" s="3">
        <v>1</v>
      </c>
      <c r="M2030" s="5">
        <v>1.1599999999999999</v>
      </c>
      <c r="N2030" s="3" t="s">
        <v>87</v>
      </c>
    </row>
    <row r="2031" spans="1:14" x14ac:dyDescent="0.25">
      <c r="A2031" s="3" t="s">
        <v>2134</v>
      </c>
      <c r="B2031" s="3">
        <v>20</v>
      </c>
      <c r="C2031" s="3" t="s">
        <v>106</v>
      </c>
      <c r="D2031" s="3" t="s">
        <v>19</v>
      </c>
      <c r="E2031" s="5">
        <v>8.91</v>
      </c>
      <c r="F2031" s="3">
        <v>28</v>
      </c>
      <c r="G2031" s="3" t="s">
        <v>84</v>
      </c>
      <c r="H2031" s="3" t="s">
        <v>85</v>
      </c>
      <c r="I2031" s="5">
        <v>8.99</v>
      </c>
      <c r="J2031" s="3">
        <v>1</v>
      </c>
      <c r="K2031" s="3" t="s">
        <v>95</v>
      </c>
      <c r="L2031" s="3">
        <v>2</v>
      </c>
      <c r="M2031" s="5">
        <v>0.31</v>
      </c>
      <c r="N2031" s="3" t="s">
        <v>112</v>
      </c>
    </row>
    <row r="2032" spans="1:14" x14ac:dyDescent="0.25">
      <c r="A2032" s="3" t="s">
        <v>2135</v>
      </c>
      <c r="B2032" s="3">
        <v>37</v>
      </c>
      <c r="C2032" s="3" t="s">
        <v>93</v>
      </c>
      <c r="D2032" s="3" t="s">
        <v>21</v>
      </c>
      <c r="E2032" s="5">
        <v>47.74</v>
      </c>
      <c r="F2032" s="3">
        <v>52</v>
      </c>
      <c r="G2032" s="3" t="s">
        <v>98</v>
      </c>
      <c r="H2032" s="3" t="s">
        <v>111</v>
      </c>
      <c r="I2032" s="5">
        <v>13.99</v>
      </c>
      <c r="J2032" s="3">
        <v>0</v>
      </c>
      <c r="K2032" s="3" t="s">
        <v>86</v>
      </c>
      <c r="L2032" s="3">
        <v>4</v>
      </c>
      <c r="M2032" s="5">
        <v>0.9</v>
      </c>
      <c r="N2032" s="3" t="s">
        <v>87</v>
      </c>
    </row>
    <row r="2033" spans="1:14" x14ac:dyDescent="0.25">
      <c r="A2033" s="3" t="s">
        <v>2136</v>
      </c>
      <c r="B2033" s="3">
        <v>30</v>
      </c>
      <c r="C2033" s="3" t="s">
        <v>83</v>
      </c>
      <c r="D2033" s="3" t="s">
        <v>23</v>
      </c>
      <c r="E2033" s="5">
        <v>12.88</v>
      </c>
      <c r="F2033" s="3">
        <v>54</v>
      </c>
      <c r="G2033" s="3" t="s">
        <v>98</v>
      </c>
      <c r="H2033" s="3" t="s">
        <v>120</v>
      </c>
      <c r="I2033" s="5">
        <v>17.989999999999998</v>
      </c>
      <c r="J2033" s="3">
        <v>1</v>
      </c>
      <c r="K2033" s="3" t="s">
        <v>86</v>
      </c>
      <c r="L2033" s="3">
        <v>4</v>
      </c>
      <c r="M2033" s="5">
        <v>0.23</v>
      </c>
      <c r="N2033" s="3" t="s">
        <v>117</v>
      </c>
    </row>
    <row r="2034" spans="1:14" x14ac:dyDescent="0.25">
      <c r="A2034" s="3" t="s">
        <v>2137</v>
      </c>
      <c r="B2034" s="3">
        <v>33</v>
      </c>
      <c r="C2034" s="3" t="s">
        <v>83</v>
      </c>
      <c r="D2034" s="3" t="s">
        <v>19</v>
      </c>
      <c r="E2034" s="5">
        <v>24.5</v>
      </c>
      <c r="F2034" s="3">
        <v>46</v>
      </c>
      <c r="G2034" s="3" t="s">
        <v>84</v>
      </c>
      <c r="H2034" s="3" t="s">
        <v>85</v>
      </c>
      <c r="I2034" s="5">
        <v>8.99</v>
      </c>
      <c r="J2034" s="3">
        <v>0</v>
      </c>
      <c r="K2034" s="3" t="s">
        <v>126</v>
      </c>
      <c r="L2034" s="3">
        <v>3</v>
      </c>
      <c r="M2034" s="5">
        <v>0.52</v>
      </c>
      <c r="N2034" s="3" t="s">
        <v>91</v>
      </c>
    </row>
    <row r="2035" spans="1:14" x14ac:dyDescent="0.25">
      <c r="A2035" s="3" t="s">
        <v>2138</v>
      </c>
      <c r="B2035" s="3">
        <v>54</v>
      </c>
      <c r="C2035" s="3" t="s">
        <v>83</v>
      </c>
      <c r="D2035" s="3" t="s">
        <v>23</v>
      </c>
      <c r="E2035" s="5">
        <v>3.66</v>
      </c>
      <c r="F2035" s="3">
        <v>40</v>
      </c>
      <c r="G2035" s="3" t="s">
        <v>98</v>
      </c>
      <c r="H2035" s="3" t="s">
        <v>85</v>
      </c>
      <c r="I2035" s="5">
        <v>17.989999999999998</v>
      </c>
      <c r="J2035" s="3">
        <v>1</v>
      </c>
      <c r="K2035" s="3" t="s">
        <v>86</v>
      </c>
      <c r="L2035" s="3">
        <v>1</v>
      </c>
      <c r="M2035" s="5">
        <v>0.09</v>
      </c>
      <c r="N2035" s="3" t="s">
        <v>117</v>
      </c>
    </row>
    <row r="2036" spans="1:14" x14ac:dyDescent="0.25">
      <c r="A2036" s="3" t="s">
        <v>2139</v>
      </c>
      <c r="B2036" s="3">
        <v>48</v>
      </c>
      <c r="C2036" s="3" t="s">
        <v>106</v>
      </c>
      <c r="D2036" s="3" t="s">
        <v>23</v>
      </c>
      <c r="E2036" s="5">
        <v>7.86</v>
      </c>
      <c r="F2036" s="3">
        <v>40</v>
      </c>
      <c r="G2036" s="3" t="s">
        <v>98</v>
      </c>
      <c r="H2036" s="3" t="s">
        <v>120</v>
      </c>
      <c r="I2036" s="5">
        <v>17.989999999999998</v>
      </c>
      <c r="J2036" s="3">
        <v>1</v>
      </c>
      <c r="K2036" s="3" t="s">
        <v>95</v>
      </c>
      <c r="L2036" s="3">
        <v>3</v>
      </c>
      <c r="M2036" s="5">
        <v>0.19</v>
      </c>
      <c r="N2036" s="3" t="s">
        <v>99</v>
      </c>
    </row>
    <row r="2037" spans="1:14" x14ac:dyDescent="0.25">
      <c r="A2037" s="3" t="s">
        <v>2140</v>
      </c>
      <c r="B2037" s="3">
        <v>41</v>
      </c>
      <c r="C2037" s="3" t="s">
        <v>93</v>
      </c>
      <c r="D2037" s="3" t="s">
        <v>19</v>
      </c>
      <c r="E2037" s="5">
        <v>8.14</v>
      </c>
      <c r="F2037" s="3">
        <v>54</v>
      </c>
      <c r="G2037" s="3" t="s">
        <v>89</v>
      </c>
      <c r="H2037" s="3" t="s">
        <v>90</v>
      </c>
      <c r="I2037" s="5">
        <v>8.99</v>
      </c>
      <c r="J2037" s="3">
        <v>1</v>
      </c>
      <c r="K2037" s="3" t="s">
        <v>86</v>
      </c>
      <c r="L2037" s="3">
        <v>5</v>
      </c>
      <c r="M2037" s="5">
        <v>0.15</v>
      </c>
      <c r="N2037" s="3" t="s">
        <v>104</v>
      </c>
    </row>
    <row r="2038" spans="1:14" x14ac:dyDescent="0.25">
      <c r="A2038" s="3" t="s">
        <v>2141</v>
      </c>
      <c r="B2038" s="3">
        <v>48</v>
      </c>
      <c r="C2038" s="3" t="s">
        <v>83</v>
      </c>
      <c r="D2038" s="3" t="s">
        <v>21</v>
      </c>
      <c r="E2038" s="5">
        <v>6.66</v>
      </c>
      <c r="F2038" s="3">
        <v>34</v>
      </c>
      <c r="G2038" s="3" t="s">
        <v>114</v>
      </c>
      <c r="H2038" s="3" t="s">
        <v>120</v>
      </c>
      <c r="I2038" s="5">
        <v>13.99</v>
      </c>
      <c r="J2038" s="3">
        <v>0</v>
      </c>
      <c r="K2038" s="3" t="s">
        <v>102</v>
      </c>
      <c r="L2038" s="3">
        <v>5</v>
      </c>
      <c r="M2038" s="5">
        <v>0.19</v>
      </c>
      <c r="N2038" s="3" t="s">
        <v>99</v>
      </c>
    </row>
    <row r="2039" spans="1:14" x14ac:dyDescent="0.25">
      <c r="A2039" s="3" t="s">
        <v>2142</v>
      </c>
      <c r="B2039" s="3">
        <v>57</v>
      </c>
      <c r="C2039" s="3" t="s">
        <v>83</v>
      </c>
      <c r="D2039" s="3" t="s">
        <v>21</v>
      </c>
      <c r="E2039" s="5">
        <v>7.92</v>
      </c>
      <c r="F2039" s="3">
        <v>19</v>
      </c>
      <c r="G2039" s="3" t="s">
        <v>98</v>
      </c>
      <c r="H2039" s="3" t="s">
        <v>90</v>
      </c>
      <c r="I2039" s="5">
        <v>13.99</v>
      </c>
      <c r="J2039" s="3">
        <v>0</v>
      </c>
      <c r="K2039" s="3" t="s">
        <v>86</v>
      </c>
      <c r="L2039" s="3">
        <v>2</v>
      </c>
      <c r="M2039" s="5">
        <v>0.4</v>
      </c>
      <c r="N2039" s="3" t="s">
        <v>99</v>
      </c>
    </row>
    <row r="2040" spans="1:14" x14ac:dyDescent="0.25">
      <c r="A2040" s="3" t="s">
        <v>2143</v>
      </c>
      <c r="B2040" s="3">
        <v>36</v>
      </c>
      <c r="C2040" s="3" t="s">
        <v>93</v>
      </c>
      <c r="D2040" s="3" t="s">
        <v>23</v>
      </c>
      <c r="E2040" s="5">
        <v>19.63</v>
      </c>
      <c r="F2040" s="3">
        <v>1</v>
      </c>
      <c r="G2040" s="3" t="s">
        <v>135</v>
      </c>
      <c r="H2040" s="3" t="s">
        <v>120</v>
      </c>
      <c r="I2040" s="5">
        <v>17.989999999999998</v>
      </c>
      <c r="J2040" s="3">
        <v>0</v>
      </c>
      <c r="K2040" s="3" t="s">
        <v>86</v>
      </c>
      <c r="L2040" s="3">
        <v>2</v>
      </c>
      <c r="M2040" s="5">
        <v>9.81</v>
      </c>
      <c r="N2040" s="3" t="s">
        <v>87</v>
      </c>
    </row>
    <row r="2041" spans="1:14" x14ac:dyDescent="0.25">
      <c r="A2041" s="3" t="s">
        <v>2144</v>
      </c>
      <c r="B2041" s="3">
        <v>47</v>
      </c>
      <c r="C2041" s="3" t="s">
        <v>106</v>
      </c>
      <c r="D2041" s="3" t="s">
        <v>23</v>
      </c>
      <c r="E2041" s="5">
        <v>7.22</v>
      </c>
      <c r="F2041" s="3">
        <v>38</v>
      </c>
      <c r="G2041" s="3" t="s">
        <v>89</v>
      </c>
      <c r="H2041" s="3" t="s">
        <v>120</v>
      </c>
      <c r="I2041" s="5">
        <v>17.989999999999998</v>
      </c>
      <c r="J2041" s="3">
        <v>1</v>
      </c>
      <c r="K2041" s="3" t="s">
        <v>126</v>
      </c>
      <c r="L2041" s="3">
        <v>2</v>
      </c>
      <c r="M2041" s="5">
        <v>0.19</v>
      </c>
      <c r="N2041" s="3" t="s">
        <v>96</v>
      </c>
    </row>
    <row r="2042" spans="1:14" x14ac:dyDescent="0.25">
      <c r="A2042" s="3" t="s">
        <v>2145</v>
      </c>
      <c r="B2042" s="3">
        <v>57</v>
      </c>
      <c r="C2042" s="3" t="s">
        <v>83</v>
      </c>
      <c r="D2042" s="3" t="s">
        <v>21</v>
      </c>
      <c r="E2042" s="5">
        <v>1.1000000000000001</v>
      </c>
      <c r="F2042" s="3">
        <v>26</v>
      </c>
      <c r="G2042" s="3" t="s">
        <v>89</v>
      </c>
      <c r="H2042" s="3" t="s">
        <v>120</v>
      </c>
      <c r="I2042" s="5">
        <v>13.99</v>
      </c>
      <c r="J2042" s="3">
        <v>0</v>
      </c>
      <c r="K2042" s="3" t="s">
        <v>126</v>
      </c>
      <c r="L2042" s="3">
        <v>5</v>
      </c>
      <c r="M2042" s="5">
        <v>0.04</v>
      </c>
      <c r="N2042" s="3" t="s">
        <v>91</v>
      </c>
    </row>
    <row r="2043" spans="1:14" x14ac:dyDescent="0.25">
      <c r="A2043" s="3" t="s">
        <v>2146</v>
      </c>
      <c r="B2043" s="3">
        <v>39</v>
      </c>
      <c r="C2043" s="3" t="s">
        <v>93</v>
      </c>
      <c r="D2043" s="3" t="s">
        <v>19</v>
      </c>
      <c r="E2043" s="5">
        <v>2.09</v>
      </c>
      <c r="F2043" s="3">
        <v>3</v>
      </c>
      <c r="G2043" s="3" t="s">
        <v>98</v>
      </c>
      <c r="H2043" s="3" t="s">
        <v>111</v>
      </c>
      <c r="I2043" s="5">
        <v>8.99</v>
      </c>
      <c r="J2043" s="3">
        <v>1</v>
      </c>
      <c r="K2043" s="3" t="s">
        <v>95</v>
      </c>
      <c r="L2043" s="3">
        <v>3</v>
      </c>
      <c r="M2043" s="5">
        <v>0.52</v>
      </c>
      <c r="N2043" s="3" t="s">
        <v>117</v>
      </c>
    </row>
    <row r="2044" spans="1:14" x14ac:dyDescent="0.25">
      <c r="A2044" s="3" t="s">
        <v>2147</v>
      </c>
      <c r="B2044" s="3">
        <v>48</v>
      </c>
      <c r="C2044" s="3" t="s">
        <v>93</v>
      </c>
      <c r="D2044" s="3" t="s">
        <v>19</v>
      </c>
      <c r="E2044" s="5">
        <v>22.06</v>
      </c>
      <c r="F2044" s="3">
        <v>47</v>
      </c>
      <c r="G2044" s="3" t="s">
        <v>84</v>
      </c>
      <c r="H2044" s="3" t="s">
        <v>120</v>
      </c>
      <c r="I2044" s="5">
        <v>8.99</v>
      </c>
      <c r="J2044" s="3">
        <v>1</v>
      </c>
      <c r="K2044" s="3" t="s">
        <v>95</v>
      </c>
      <c r="L2044" s="3">
        <v>1</v>
      </c>
      <c r="M2044" s="5">
        <v>0.46</v>
      </c>
      <c r="N2044" s="3" t="s">
        <v>91</v>
      </c>
    </row>
    <row r="2045" spans="1:14" x14ac:dyDescent="0.25">
      <c r="A2045" s="3" t="s">
        <v>2148</v>
      </c>
      <c r="B2045" s="3">
        <v>41</v>
      </c>
      <c r="C2045" s="3" t="s">
        <v>93</v>
      </c>
      <c r="D2045" s="3" t="s">
        <v>19</v>
      </c>
      <c r="E2045" s="5">
        <v>17.37</v>
      </c>
      <c r="F2045" s="3">
        <v>16</v>
      </c>
      <c r="G2045" s="3" t="s">
        <v>98</v>
      </c>
      <c r="H2045" s="3" t="s">
        <v>90</v>
      </c>
      <c r="I2045" s="5">
        <v>8.99</v>
      </c>
      <c r="J2045" s="3">
        <v>0</v>
      </c>
      <c r="K2045" s="3" t="s">
        <v>108</v>
      </c>
      <c r="L2045" s="3">
        <v>2</v>
      </c>
      <c r="M2045" s="5">
        <v>1.02</v>
      </c>
      <c r="N2045" s="3" t="s">
        <v>112</v>
      </c>
    </row>
    <row r="2046" spans="1:14" x14ac:dyDescent="0.25">
      <c r="A2046" s="3" t="s">
        <v>2149</v>
      </c>
      <c r="B2046" s="3">
        <v>68</v>
      </c>
      <c r="C2046" s="3" t="s">
        <v>93</v>
      </c>
      <c r="D2046" s="3" t="s">
        <v>21</v>
      </c>
      <c r="E2046" s="5">
        <v>3.06</v>
      </c>
      <c r="F2046" s="3">
        <v>59</v>
      </c>
      <c r="G2046" s="3" t="s">
        <v>89</v>
      </c>
      <c r="H2046" s="3" t="s">
        <v>120</v>
      </c>
      <c r="I2046" s="5">
        <v>13.99</v>
      </c>
      <c r="J2046" s="3">
        <v>1</v>
      </c>
      <c r="K2046" s="3" t="s">
        <v>86</v>
      </c>
      <c r="L2046" s="3">
        <v>5</v>
      </c>
      <c r="M2046" s="5">
        <v>0.05</v>
      </c>
      <c r="N2046" s="3" t="s">
        <v>117</v>
      </c>
    </row>
    <row r="2047" spans="1:14" x14ac:dyDescent="0.25">
      <c r="A2047" s="3" t="s">
        <v>2150</v>
      </c>
      <c r="B2047" s="3">
        <v>48</v>
      </c>
      <c r="C2047" s="3" t="s">
        <v>106</v>
      </c>
      <c r="D2047" s="3" t="s">
        <v>21</v>
      </c>
      <c r="E2047" s="5">
        <v>1.93</v>
      </c>
      <c r="F2047" s="3">
        <v>50</v>
      </c>
      <c r="G2047" s="3" t="s">
        <v>94</v>
      </c>
      <c r="H2047" s="3" t="s">
        <v>85</v>
      </c>
      <c r="I2047" s="5">
        <v>13.99</v>
      </c>
      <c r="J2047" s="3">
        <v>1</v>
      </c>
      <c r="K2047" s="3" t="s">
        <v>86</v>
      </c>
      <c r="L2047" s="3">
        <v>4</v>
      </c>
      <c r="M2047" s="5">
        <v>0.04</v>
      </c>
      <c r="N2047" s="3" t="s">
        <v>96</v>
      </c>
    </row>
    <row r="2048" spans="1:14" x14ac:dyDescent="0.25">
      <c r="A2048" s="3" t="s">
        <v>2151</v>
      </c>
      <c r="B2048" s="3">
        <v>46</v>
      </c>
      <c r="C2048" s="3" t="s">
        <v>83</v>
      </c>
      <c r="D2048" s="3" t="s">
        <v>19</v>
      </c>
      <c r="E2048" s="5">
        <v>9.61</v>
      </c>
      <c r="F2048" s="3">
        <v>15</v>
      </c>
      <c r="G2048" s="3" t="s">
        <v>98</v>
      </c>
      <c r="H2048" s="3" t="s">
        <v>122</v>
      </c>
      <c r="I2048" s="5">
        <v>8.99</v>
      </c>
      <c r="J2048" s="3">
        <v>0</v>
      </c>
      <c r="K2048" s="3" t="s">
        <v>108</v>
      </c>
      <c r="L2048" s="3">
        <v>1</v>
      </c>
      <c r="M2048" s="5">
        <v>0.6</v>
      </c>
      <c r="N2048" s="3" t="s">
        <v>112</v>
      </c>
    </row>
    <row r="2049" spans="1:14" x14ac:dyDescent="0.25">
      <c r="A2049" s="3" t="s">
        <v>2152</v>
      </c>
      <c r="B2049" s="3">
        <v>31</v>
      </c>
      <c r="C2049" s="3" t="s">
        <v>106</v>
      </c>
      <c r="D2049" s="3" t="s">
        <v>21</v>
      </c>
      <c r="E2049" s="5">
        <v>18.75</v>
      </c>
      <c r="F2049" s="3">
        <v>43</v>
      </c>
      <c r="G2049" s="3" t="s">
        <v>98</v>
      </c>
      <c r="H2049" s="3" t="s">
        <v>90</v>
      </c>
      <c r="I2049" s="5">
        <v>13.99</v>
      </c>
      <c r="J2049" s="3">
        <v>1</v>
      </c>
      <c r="K2049" s="3" t="s">
        <v>86</v>
      </c>
      <c r="L2049" s="3">
        <v>3</v>
      </c>
      <c r="M2049" s="5">
        <v>0.43</v>
      </c>
      <c r="N2049" s="3" t="s">
        <v>87</v>
      </c>
    </row>
    <row r="2050" spans="1:14" x14ac:dyDescent="0.25">
      <c r="A2050" s="3" t="s">
        <v>2153</v>
      </c>
      <c r="B2050" s="3">
        <v>61</v>
      </c>
      <c r="C2050" s="3" t="s">
        <v>106</v>
      </c>
      <c r="D2050" s="3" t="s">
        <v>23</v>
      </c>
      <c r="E2050" s="5">
        <v>9.7100000000000009</v>
      </c>
      <c r="F2050" s="3">
        <v>36</v>
      </c>
      <c r="G2050" s="3" t="s">
        <v>94</v>
      </c>
      <c r="H2050" s="3" t="s">
        <v>111</v>
      </c>
      <c r="I2050" s="5">
        <v>17.989999999999998</v>
      </c>
      <c r="J2050" s="3">
        <v>1</v>
      </c>
      <c r="K2050" s="3" t="s">
        <v>102</v>
      </c>
      <c r="L2050" s="3">
        <v>1</v>
      </c>
      <c r="M2050" s="5">
        <v>0.26</v>
      </c>
      <c r="N2050" s="3" t="s">
        <v>96</v>
      </c>
    </row>
    <row r="2051" spans="1:14" x14ac:dyDescent="0.25">
      <c r="A2051" s="3" t="s">
        <v>2154</v>
      </c>
      <c r="B2051" s="3">
        <v>38</v>
      </c>
      <c r="C2051" s="3" t="s">
        <v>106</v>
      </c>
      <c r="D2051" s="3" t="s">
        <v>19</v>
      </c>
      <c r="E2051" s="5">
        <v>6.75</v>
      </c>
      <c r="F2051" s="3">
        <v>43</v>
      </c>
      <c r="G2051" s="3" t="s">
        <v>94</v>
      </c>
      <c r="H2051" s="3" t="s">
        <v>90</v>
      </c>
      <c r="I2051" s="5">
        <v>8.99</v>
      </c>
      <c r="J2051" s="3">
        <v>1</v>
      </c>
      <c r="K2051" s="3" t="s">
        <v>108</v>
      </c>
      <c r="L2051" s="3">
        <v>2</v>
      </c>
      <c r="M2051" s="5">
        <v>0.15</v>
      </c>
      <c r="N2051" s="3" t="s">
        <v>99</v>
      </c>
    </row>
    <row r="2052" spans="1:14" x14ac:dyDescent="0.25">
      <c r="A2052" s="3" t="s">
        <v>2155</v>
      </c>
      <c r="B2052" s="3">
        <v>40</v>
      </c>
      <c r="C2052" s="3" t="s">
        <v>93</v>
      </c>
      <c r="D2052" s="3" t="s">
        <v>19</v>
      </c>
      <c r="E2052" s="5">
        <v>3.8</v>
      </c>
      <c r="F2052" s="3">
        <v>10</v>
      </c>
      <c r="G2052" s="3" t="s">
        <v>84</v>
      </c>
      <c r="H2052" s="3" t="s">
        <v>120</v>
      </c>
      <c r="I2052" s="5">
        <v>8.99</v>
      </c>
      <c r="J2052" s="3">
        <v>1</v>
      </c>
      <c r="K2052" s="3" t="s">
        <v>126</v>
      </c>
      <c r="L2052" s="3">
        <v>3</v>
      </c>
      <c r="M2052" s="5">
        <v>0.35</v>
      </c>
      <c r="N2052" s="3" t="s">
        <v>112</v>
      </c>
    </row>
    <row r="2053" spans="1:14" x14ac:dyDescent="0.25">
      <c r="A2053" s="3" t="s">
        <v>2156</v>
      </c>
      <c r="B2053" s="3">
        <v>31</v>
      </c>
      <c r="C2053" s="3" t="s">
        <v>106</v>
      </c>
      <c r="D2053" s="3" t="s">
        <v>23</v>
      </c>
      <c r="E2053" s="5">
        <v>5.69</v>
      </c>
      <c r="F2053" s="3">
        <v>22</v>
      </c>
      <c r="G2053" s="3" t="s">
        <v>135</v>
      </c>
      <c r="H2053" s="3" t="s">
        <v>90</v>
      </c>
      <c r="I2053" s="5">
        <v>17.989999999999998</v>
      </c>
      <c r="J2053" s="3">
        <v>0</v>
      </c>
      <c r="K2053" s="3" t="s">
        <v>102</v>
      </c>
      <c r="L2053" s="3">
        <v>4</v>
      </c>
      <c r="M2053" s="5">
        <v>0.25</v>
      </c>
      <c r="N2053" s="3" t="s">
        <v>99</v>
      </c>
    </row>
    <row r="2054" spans="1:14" x14ac:dyDescent="0.25">
      <c r="A2054" s="3" t="s">
        <v>2157</v>
      </c>
      <c r="B2054" s="3">
        <v>62</v>
      </c>
      <c r="C2054" s="3" t="s">
        <v>106</v>
      </c>
      <c r="D2054" s="3" t="s">
        <v>21</v>
      </c>
      <c r="E2054" s="5">
        <v>8.25</v>
      </c>
      <c r="F2054" s="3">
        <v>37</v>
      </c>
      <c r="G2054" s="3" t="s">
        <v>114</v>
      </c>
      <c r="H2054" s="3" t="s">
        <v>120</v>
      </c>
      <c r="I2054" s="5">
        <v>13.99</v>
      </c>
      <c r="J2054" s="3">
        <v>0</v>
      </c>
      <c r="K2054" s="3" t="s">
        <v>108</v>
      </c>
      <c r="L2054" s="3">
        <v>5</v>
      </c>
      <c r="M2054" s="5">
        <v>0.22</v>
      </c>
      <c r="N2054" s="3" t="s">
        <v>112</v>
      </c>
    </row>
    <row r="2055" spans="1:14" x14ac:dyDescent="0.25">
      <c r="A2055" s="3" t="s">
        <v>2158</v>
      </c>
      <c r="B2055" s="3">
        <v>66</v>
      </c>
      <c r="C2055" s="3" t="s">
        <v>93</v>
      </c>
      <c r="D2055" s="3" t="s">
        <v>23</v>
      </c>
      <c r="E2055" s="5">
        <v>12.91</v>
      </c>
      <c r="F2055" s="3">
        <v>34</v>
      </c>
      <c r="G2055" s="3" t="s">
        <v>94</v>
      </c>
      <c r="H2055" s="3" t="s">
        <v>85</v>
      </c>
      <c r="I2055" s="5">
        <v>17.989999999999998</v>
      </c>
      <c r="J2055" s="3">
        <v>1</v>
      </c>
      <c r="K2055" s="3" t="s">
        <v>95</v>
      </c>
      <c r="L2055" s="3">
        <v>5</v>
      </c>
      <c r="M2055" s="5">
        <v>0.37</v>
      </c>
      <c r="N2055" s="3" t="s">
        <v>91</v>
      </c>
    </row>
    <row r="2056" spans="1:14" x14ac:dyDescent="0.25">
      <c r="A2056" s="3" t="s">
        <v>2159</v>
      </c>
      <c r="B2056" s="3">
        <v>20</v>
      </c>
      <c r="C2056" s="3" t="s">
        <v>93</v>
      </c>
      <c r="D2056" s="3" t="s">
        <v>23</v>
      </c>
      <c r="E2056" s="5">
        <v>11.48</v>
      </c>
      <c r="F2056" s="3">
        <v>30</v>
      </c>
      <c r="G2056" s="3" t="s">
        <v>114</v>
      </c>
      <c r="H2056" s="3" t="s">
        <v>122</v>
      </c>
      <c r="I2056" s="5">
        <v>17.989999999999998</v>
      </c>
      <c r="J2056" s="3">
        <v>0</v>
      </c>
      <c r="K2056" s="3" t="s">
        <v>102</v>
      </c>
      <c r="L2056" s="3">
        <v>1</v>
      </c>
      <c r="M2056" s="5">
        <v>0.37</v>
      </c>
      <c r="N2056" s="3" t="s">
        <v>104</v>
      </c>
    </row>
    <row r="2057" spans="1:14" x14ac:dyDescent="0.25">
      <c r="A2057" s="3" t="s">
        <v>2160</v>
      </c>
      <c r="B2057" s="3">
        <v>68</v>
      </c>
      <c r="C2057" s="3" t="s">
        <v>83</v>
      </c>
      <c r="D2057" s="3" t="s">
        <v>23</v>
      </c>
      <c r="E2057" s="5">
        <v>21.72</v>
      </c>
      <c r="F2057" s="3">
        <v>28</v>
      </c>
      <c r="G2057" s="3" t="s">
        <v>89</v>
      </c>
      <c r="H2057" s="3" t="s">
        <v>120</v>
      </c>
      <c r="I2057" s="5">
        <v>17.989999999999998</v>
      </c>
      <c r="J2057" s="3">
        <v>0</v>
      </c>
      <c r="K2057" s="3" t="s">
        <v>95</v>
      </c>
      <c r="L2057" s="3">
        <v>3</v>
      </c>
      <c r="M2057" s="5">
        <v>0.75</v>
      </c>
      <c r="N2057" s="3" t="s">
        <v>91</v>
      </c>
    </row>
    <row r="2058" spans="1:14" x14ac:dyDescent="0.25">
      <c r="A2058" s="3" t="s">
        <v>2161</v>
      </c>
      <c r="B2058" s="3">
        <v>39</v>
      </c>
      <c r="C2058" s="3" t="s">
        <v>83</v>
      </c>
      <c r="D2058" s="3" t="s">
        <v>19</v>
      </c>
      <c r="E2058" s="5">
        <v>8.16</v>
      </c>
      <c r="F2058" s="3">
        <v>14</v>
      </c>
      <c r="G2058" s="3" t="s">
        <v>114</v>
      </c>
      <c r="H2058" s="3" t="s">
        <v>111</v>
      </c>
      <c r="I2058" s="5">
        <v>8.99</v>
      </c>
      <c r="J2058" s="3">
        <v>0</v>
      </c>
      <c r="K2058" s="3" t="s">
        <v>108</v>
      </c>
      <c r="L2058" s="3">
        <v>1</v>
      </c>
      <c r="M2058" s="5">
        <v>0.54</v>
      </c>
      <c r="N2058" s="3" t="s">
        <v>112</v>
      </c>
    </row>
    <row r="2059" spans="1:14" x14ac:dyDescent="0.25">
      <c r="A2059" s="3" t="s">
        <v>2162</v>
      </c>
      <c r="B2059" s="3">
        <v>32</v>
      </c>
      <c r="C2059" s="3" t="s">
        <v>106</v>
      </c>
      <c r="D2059" s="3" t="s">
        <v>19</v>
      </c>
      <c r="E2059" s="5">
        <v>11.91</v>
      </c>
      <c r="F2059" s="3">
        <v>36</v>
      </c>
      <c r="G2059" s="3" t="s">
        <v>94</v>
      </c>
      <c r="H2059" s="3" t="s">
        <v>85</v>
      </c>
      <c r="I2059" s="5">
        <v>8.99</v>
      </c>
      <c r="J2059" s="3">
        <v>1</v>
      </c>
      <c r="K2059" s="3" t="s">
        <v>126</v>
      </c>
      <c r="L2059" s="3">
        <v>5</v>
      </c>
      <c r="M2059" s="5">
        <v>0.32</v>
      </c>
      <c r="N2059" s="3" t="s">
        <v>96</v>
      </c>
    </row>
    <row r="2060" spans="1:14" x14ac:dyDescent="0.25">
      <c r="A2060" s="3" t="s">
        <v>2163</v>
      </c>
      <c r="B2060" s="3">
        <v>51</v>
      </c>
      <c r="C2060" s="3" t="s">
        <v>106</v>
      </c>
      <c r="D2060" s="3" t="s">
        <v>23</v>
      </c>
      <c r="E2060" s="5">
        <v>26.92</v>
      </c>
      <c r="F2060" s="3">
        <v>24</v>
      </c>
      <c r="G2060" s="3" t="s">
        <v>135</v>
      </c>
      <c r="H2060" s="3" t="s">
        <v>122</v>
      </c>
      <c r="I2060" s="5">
        <v>17.989999999999998</v>
      </c>
      <c r="J2060" s="3">
        <v>0</v>
      </c>
      <c r="K2060" s="3" t="s">
        <v>108</v>
      </c>
      <c r="L2060" s="3">
        <v>1</v>
      </c>
      <c r="M2060" s="5">
        <v>1.08</v>
      </c>
      <c r="N2060" s="3" t="s">
        <v>96</v>
      </c>
    </row>
    <row r="2061" spans="1:14" x14ac:dyDescent="0.25">
      <c r="A2061" s="3" t="s">
        <v>2164</v>
      </c>
      <c r="B2061" s="3">
        <v>38</v>
      </c>
      <c r="C2061" s="3" t="s">
        <v>93</v>
      </c>
      <c r="D2061" s="3" t="s">
        <v>19</v>
      </c>
      <c r="E2061" s="5">
        <v>24.57</v>
      </c>
      <c r="F2061" s="3">
        <v>2</v>
      </c>
      <c r="G2061" s="3" t="s">
        <v>84</v>
      </c>
      <c r="H2061" s="3" t="s">
        <v>122</v>
      </c>
      <c r="I2061" s="5">
        <v>8.99</v>
      </c>
      <c r="J2061" s="3">
        <v>0</v>
      </c>
      <c r="K2061" s="3" t="s">
        <v>86</v>
      </c>
      <c r="L2061" s="3">
        <v>4</v>
      </c>
      <c r="M2061" s="5">
        <v>8.19</v>
      </c>
      <c r="N2061" s="3" t="s">
        <v>112</v>
      </c>
    </row>
    <row r="2062" spans="1:14" x14ac:dyDescent="0.25">
      <c r="A2062" s="3" t="s">
        <v>2165</v>
      </c>
      <c r="B2062" s="3">
        <v>57</v>
      </c>
      <c r="C2062" s="3" t="s">
        <v>106</v>
      </c>
      <c r="D2062" s="3" t="s">
        <v>19</v>
      </c>
      <c r="E2062" s="5">
        <v>5.09</v>
      </c>
      <c r="F2062" s="3">
        <v>53</v>
      </c>
      <c r="G2062" s="3" t="s">
        <v>89</v>
      </c>
      <c r="H2062" s="3" t="s">
        <v>120</v>
      </c>
      <c r="I2062" s="5">
        <v>8.99</v>
      </c>
      <c r="J2062" s="3">
        <v>1</v>
      </c>
      <c r="K2062" s="3" t="s">
        <v>95</v>
      </c>
      <c r="L2062" s="3">
        <v>2</v>
      </c>
      <c r="M2062" s="5">
        <v>0.09</v>
      </c>
      <c r="N2062" s="3" t="s">
        <v>91</v>
      </c>
    </row>
    <row r="2063" spans="1:14" x14ac:dyDescent="0.25">
      <c r="A2063" s="3" t="s">
        <v>2166</v>
      </c>
      <c r="B2063" s="3">
        <v>54</v>
      </c>
      <c r="C2063" s="3" t="s">
        <v>106</v>
      </c>
      <c r="D2063" s="3" t="s">
        <v>19</v>
      </c>
      <c r="E2063" s="5">
        <v>2.54</v>
      </c>
      <c r="F2063" s="3">
        <v>52</v>
      </c>
      <c r="G2063" s="3" t="s">
        <v>89</v>
      </c>
      <c r="H2063" s="3" t="s">
        <v>111</v>
      </c>
      <c r="I2063" s="5">
        <v>8.99</v>
      </c>
      <c r="J2063" s="3">
        <v>1</v>
      </c>
      <c r="K2063" s="3" t="s">
        <v>108</v>
      </c>
      <c r="L2063" s="3">
        <v>4</v>
      </c>
      <c r="M2063" s="5">
        <v>0.05</v>
      </c>
      <c r="N2063" s="3" t="s">
        <v>104</v>
      </c>
    </row>
    <row r="2064" spans="1:14" x14ac:dyDescent="0.25">
      <c r="A2064" s="3" t="s">
        <v>2167</v>
      </c>
      <c r="B2064" s="3">
        <v>55</v>
      </c>
      <c r="C2064" s="3" t="s">
        <v>93</v>
      </c>
      <c r="D2064" s="3" t="s">
        <v>21</v>
      </c>
      <c r="E2064" s="5">
        <v>25.31</v>
      </c>
      <c r="F2064" s="3">
        <v>51</v>
      </c>
      <c r="G2064" s="3" t="s">
        <v>89</v>
      </c>
      <c r="H2064" s="3" t="s">
        <v>85</v>
      </c>
      <c r="I2064" s="5">
        <v>13.99</v>
      </c>
      <c r="J2064" s="3">
        <v>0</v>
      </c>
      <c r="K2064" s="3" t="s">
        <v>86</v>
      </c>
      <c r="L2064" s="3">
        <v>4</v>
      </c>
      <c r="M2064" s="5">
        <v>0.49</v>
      </c>
      <c r="N2064" s="3" t="s">
        <v>99</v>
      </c>
    </row>
    <row r="2065" spans="1:14" x14ac:dyDescent="0.25">
      <c r="A2065" s="3" t="s">
        <v>2168</v>
      </c>
      <c r="B2065" s="3">
        <v>63</v>
      </c>
      <c r="C2065" s="3" t="s">
        <v>106</v>
      </c>
      <c r="D2065" s="3" t="s">
        <v>23</v>
      </c>
      <c r="E2065" s="5">
        <v>13.77</v>
      </c>
      <c r="F2065" s="3">
        <v>51</v>
      </c>
      <c r="G2065" s="3" t="s">
        <v>84</v>
      </c>
      <c r="H2065" s="3" t="s">
        <v>90</v>
      </c>
      <c r="I2065" s="5">
        <v>17.989999999999998</v>
      </c>
      <c r="J2065" s="3">
        <v>1</v>
      </c>
      <c r="K2065" s="3" t="s">
        <v>86</v>
      </c>
      <c r="L2065" s="3">
        <v>5</v>
      </c>
      <c r="M2065" s="5">
        <v>0.26</v>
      </c>
      <c r="N2065" s="3" t="s">
        <v>104</v>
      </c>
    </row>
    <row r="2066" spans="1:14" x14ac:dyDescent="0.25">
      <c r="A2066" s="3" t="s">
        <v>2169</v>
      </c>
      <c r="B2066" s="3">
        <v>18</v>
      </c>
      <c r="C2066" s="3" t="s">
        <v>83</v>
      </c>
      <c r="D2066" s="3" t="s">
        <v>23</v>
      </c>
      <c r="E2066" s="5">
        <v>1.63</v>
      </c>
      <c r="F2066" s="3">
        <v>10</v>
      </c>
      <c r="G2066" s="3" t="s">
        <v>84</v>
      </c>
      <c r="H2066" s="3" t="s">
        <v>120</v>
      </c>
      <c r="I2066" s="5">
        <v>17.989999999999998</v>
      </c>
      <c r="J2066" s="3">
        <v>0</v>
      </c>
      <c r="K2066" s="3" t="s">
        <v>126</v>
      </c>
      <c r="L2066" s="3">
        <v>4</v>
      </c>
      <c r="M2066" s="5">
        <v>0.15</v>
      </c>
      <c r="N2066" s="3" t="s">
        <v>112</v>
      </c>
    </row>
    <row r="2067" spans="1:14" x14ac:dyDescent="0.25">
      <c r="A2067" s="3" t="s">
        <v>2170</v>
      </c>
      <c r="B2067" s="3">
        <v>40</v>
      </c>
      <c r="C2067" s="3" t="s">
        <v>93</v>
      </c>
      <c r="D2067" s="3" t="s">
        <v>21</v>
      </c>
      <c r="E2067" s="5">
        <v>6.2</v>
      </c>
      <c r="F2067" s="3">
        <v>10</v>
      </c>
      <c r="G2067" s="3" t="s">
        <v>135</v>
      </c>
      <c r="H2067" s="3" t="s">
        <v>122</v>
      </c>
      <c r="I2067" s="5">
        <v>13.99</v>
      </c>
      <c r="J2067" s="3">
        <v>0</v>
      </c>
      <c r="K2067" s="3" t="s">
        <v>126</v>
      </c>
      <c r="L2067" s="3">
        <v>3</v>
      </c>
      <c r="M2067" s="5">
        <v>0.56000000000000005</v>
      </c>
      <c r="N2067" s="3" t="s">
        <v>96</v>
      </c>
    </row>
    <row r="2068" spans="1:14" x14ac:dyDescent="0.25">
      <c r="A2068" s="3" t="s">
        <v>2171</v>
      </c>
      <c r="B2068" s="3">
        <v>35</v>
      </c>
      <c r="C2068" s="3" t="s">
        <v>83</v>
      </c>
      <c r="D2068" s="3" t="s">
        <v>19</v>
      </c>
      <c r="E2068" s="5">
        <v>25.11</v>
      </c>
      <c r="F2068" s="3">
        <v>3</v>
      </c>
      <c r="G2068" s="3" t="s">
        <v>84</v>
      </c>
      <c r="H2068" s="3" t="s">
        <v>90</v>
      </c>
      <c r="I2068" s="5">
        <v>8.99</v>
      </c>
      <c r="J2068" s="3">
        <v>0</v>
      </c>
      <c r="K2068" s="3" t="s">
        <v>95</v>
      </c>
      <c r="L2068" s="3">
        <v>2</v>
      </c>
      <c r="M2068" s="5">
        <v>6.28</v>
      </c>
      <c r="N2068" s="3" t="s">
        <v>96</v>
      </c>
    </row>
    <row r="2069" spans="1:14" x14ac:dyDescent="0.25">
      <c r="A2069" s="3" t="s">
        <v>2172</v>
      </c>
      <c r="B2069" s="3">
        <v>47</v>
      </c>
      <c r="C2069" s="3" t="s">
        <v>106</v>
      </c>
      <c r="D2069" s="3" t="s">
        <v>23</v>
      </c>
      <c r="E2069" s="5">
        <v>2.11</v>
      </c>
      <c r="F2069" s="3">
        <v>58</v>
      </c>
      <c r="G2069" s="3" t="s">
        <v>98</v>
      </c>
      <c r="H2069" s="3" t="s">
        <v>122</v>
      </c>
      <c r="I2069" s="5">
        <v>17.989999999999998</v>
      </c>
      <c r="J2069" s="3">
        <v>1</v>
      </c>
      <c r="K2069" s="3" t="s">
        <v>86</v>
      </c>
      <c r="L2069" s="3">
        <v>2</v>
      </c>
      <c r="M2069" s="5">
        <v>0.04</v>
      </c>
      <c r="N2069" s="3" t="s">
        <v>99</v>
      </c>
    </row>
    <row r="2070" spans="1:14" x14ac:dyDescent="0.25">
      <c r="A2070" s="3" t="s">
        <v>2173</v>
      </c>
      <c r="B2070" s="3">
        <v>39</v>
      </c>
      <c r="C2070" s="3" t="s">
        <v>93</v>
      </c>
      <c r="D2070" s="3" t="s">
        <v>21</v>
      </c>
      <c r="E2070" s="5">
        <v>57.19</v>
      </c>
      <c r="F2070" s="3">
        <v>19</v>
      </c>
      <c r="G2070" s="3" t="s">
        <v>84</v>
      </c>
      <c r="H2070" s="3" t="s">
        <v>90</v>
      </c>
      <c r="I2070" s="5">
        <v>13.99</v>
      </c>
      <c r="J2070" s="3">
        <v>0</v>
      </c>
      <c r="K2070" s="3" t="s">
        <v>86</v>
      </c>
      <c r="L2070" s="3">
        <v>5</v>
      </c>
      <c r="M2070" s="5">
        <v>2.86</v>
      </c>
      <c r="N2070" s="3" t="s">
        <v>117</v>
      </c>
    </row>
    <row r="2071" spans="1:14" x14ac:dyDescent="0.25">
      <c r="A2071" s="3" t="s">
        <v>2174</v>
      </c>
      <c r="B2071" s="3">
        <v>52</v>
      </c>
      <c r="C2071" s="3" t="s">
        <v>106</v>
      </c>
      <c r="D2071" s="3" t="s">
        <v>19</v>
      </c>
      <c r="E2071" s="5">
        <v>27.37</v>
      </c>
      <c r="F2071" s="3">
        <v>12</v>
      </c>
      <c r="G2071" s="3" t="s">
        <v>114</v>
      </c>
      <c r="H2071" s="3" t="s">
        <v>85</v>
      </c>
      <c r="I2071" s="5">
        <v>8.99</v>
      </c>
      <c r="J2071" s="3">
        <v>0</v>
      </c>
      <c r="K2071" s="3" t="s">
        <v>126</v>
      </c>
      <c r="L2071" s="3">
        <v>2</v>
      </c>
      <c r="M2071" s="5">
        <v>2.11</v>
      </c>
      <c r="N2071" s="3" t="s">
        <v>104</v>
      </c>
    </row>
    <row r="2072" spans="1:14" x14ac:dyDescent="0.25">
      <c r="A2072" s="3" t="s">
        <v>2175</v>
      </c>
      <c r="B2072" s="3">
        <v>68</v>
      </c>
      <c r="C2072" s="3" t="s">
        <v>83</v>
      </c>
      <c r="D2072" s="3" t="s">
        <v>19</v>
      </c>
      <c r="E2072" s="5">
        <v>20.54</v>
      </c>
      <c r="F2072" s="3">
        <v>14</v>
      </c>
      <c r="G2072" s="3" t="s">
        <v>84</v>
      </c>
      <c r="H2072" s="3" t="s">
        <v>85</v>
      </c>
      <c r="I2072" s="5">
        <v>8.99</v>
      </c>
      <c r="J2072" s="3">
        <v>0</v>
      </c>
      <c r="K2072" s="3" t="s">
        <v>108</v>
      </c>
      <c r="L2072" s="3">
        <v>5</v>
      </c>
      <c r="M2072" s="5">
        <v>1.37</v>
      </c>
      <c r="N2072" s="3" t="s">
        <v>91</v>
      </c>
    </row>
    <row r="2073" spans="1:14" x14ac:dyDescent="0.25">
      <c r="A2073" s="3" t="s">
        <v>2176</v>
      </c>
      <c r="B2073" s="3">
        <v>47</v>
      </c>
      <c r="C2073" s="3" t="s">
        <v>83</v>
      </c>
      <c r="D2073" s="3" t="s">
        <v>19</v>
      </c>
      <c r="E2073" s="5">
        <v>14.8</v>
      </c>
      <c r="F2073" s="3">
        <v>19</v>
      </c>
      <c r="G2073" s="3" t="s">
        <v>89</v>
      </c>
      <c r="H2073" s="3" t="s">
        <v>90</v>
      </c>
      <c r="I2073" s="5">
        <v>8.99</v>
      </c>
      <c r="J2073" s="3">
        <v>0</v>
      </c>
      <c r="K2073" s="3" t="s">
        <v>126</v>
      </c>
      <c r="L2073" s="3">
        <v>2</v>
      </c>
      <c r="M2073" s="5">
        <v>0.74</v>
      </c>
      <c r="N2073" s="3" t="s">
        <v>104</v>
      </c>
    </row>
    <row r="2074" spans="1:14" x14ac:dyDescent="0.25">
      <c r="A2074" s="3" t="s">
        <v>2177</v>
      </c>
      <c r="B2074" s="3">
        <v>45</v>
      </c>
      <c r="C2074" s="3" t="s">
        <v>93</v>
      </c>
      <c r="D2074" s="3" t="s">
        <v>23</v>
      </c>
      <c r="E2074" s="5">
        <v>3.91</v>
      </c>
      <c r="F2074" s="3">
        <v>44</v>
      </c>
      <c r="G2074" s="3" t="s">
        <v>84</v>
      </c>
      <c r="H2074" s="3" t="s">
        <v>120</v>
      </c>
      <c r="I2074" s="5">
        <v>17.989999999999998</v>
      </c>
      <c r="J2074" s="3">
        <v>1</v>
      </c>
      <c r="K2074" s="3" t="s">
        <v>126</v>
      </c>
      <c r="L2074" s="3">
        <v>3</v>
      </c>
      <c r="M2074" s="5">
        <v>0.09</v>
      </c>
      <c r="N2074" s="3" t="s">
        <v>112</v>
      </c>
    </row>
    <row r="2075" spans="1:14" x14ac:dyDescent="0.25">
      <c r="A2075" s="3" t="s">
        <v>2178</v>
      </c>
      <c r="B2075" s="3">
        <v>18</v>
      </c>
      <c r="C2075" s="3" t="s">
        <v>83</v>
      </c>
      <c r="D2075" s="3" t="s">
        <v>23</v>
      </c>
      <c r="E2075" s="5">
        <v>5.09</v>
      </c>
      <c r="F2075" s="3">
        <v>13</v>
      </c>
      <c r="G2075" s="3" t="s">
        <v>94</v>
      </c>
      <c r="H2075" s="3" t="s">
        <v>120</v>
      </c>
      <c r="I2075" s="5">
        <v>17.989999999999998</v>
      </c>
      <c r="J2075" s="3">
        <v>0</v>
      </c>
      <c r="K2075" s="3" t="s">
        <v>86</v>
      </c>
      <c r="L2075" s="3">
        <v>2</v>
      </c>
      <c r="M2075" s="5">
        <v>0.36</v>
      </c>
      <c r="N2075" s="3" t="s">
        <v>96</v>
      </c>
    </row>
    <row r="2076" spans="1:14" x14ac:dyDescent="0.25">
      <c r="A2076" s="3" t="s">
        <v>2179</v>
      </c>
      <c r="B2076" s="3">
        <v>46</v>
      </c>
      <c r="C2076" s="3" t="s">
        <v>83</v>
      </c>
      <c r="D2076" s="3" t="s">
        <v>21</v>
      </c>
      <c r="E2076" s="5">
        <v>16.079999999999998</v>
      </c>
      <c r="F2076" s="3">
        <v>40</v>
      </c>
      <c r="G2076" s="3" t="s">
        <v>98</v>
      </c>
      <c r="H2076" s="3" t="s">
        <v>120</v>
      </c>
      <c r="I2076" s="5">
        <v>13.99</v>
      </c>
      <c r="J2076" s="3">
        <v>1</v>
      </c>
      <c r="K2076" s="3" t="s">
        <v>95</v>
      </c>
      <c r="L2076" s="3">
        <v>3</v>
      </c>
      <c r="M2076" s="5">
        <v>0.39</v>
      </c>
      <c r="N2076" s="3" t="s">
        <v>87</v>
      </c>
    </row>
    <row r="2077" spans="1:14" x14ac:dyDescent="0.25">
      <c r="A2077" s="3" t="s">
        <v>2180</v>
      </c>
      <c r="B2077" s="3">
        <v>44</v>
      </c>
      <c r="C2077" s="3" t="s">
        <v>83</v>
      </c>
      <c r="D2077" s="3" t="s">
        <v>21</v>
      </c>
      <c r="E2077" s="5">
        <v>8.65</v>
      </c>
      <c r="F2077" s="3">
        <v>60</v>
      </c>
      <c r="G2077" s="3" t="s">
        <v>98</v>
      </c>
      <c r="H2077" s="3" t="s">
        <v>122</v>
      </c>
      <c r="I2077" s="5">
        <v>13.99</v>
      </c>
      <c r="J2077" s="3">
        <v>1</v>
      </c>
      <c r="K2077" s="3" t="s">
        <v>126</v>
      </c>
      <c r="L2077" s="3">
        <v>1</v>
      </c>
      <c r="M2077" s="5">
        <v>0.14000000000000001</v>
      </c>
      <c r="N2077" s="3" t="s">
        <v>112</v>
      </c>
    </row>
    <row r="2078" spans="1:14" x14ac:dyDescent="0.25">
      <c r="A2078" s="3" t="s">
        <v>2181</v>
      </c>
      <c r="B2078" s="3">
        <v>36</v>
      </c>
      <c r="C2078" s="3" t="s">
        <v>83</v>
      </c>
      <c r="D2078" s="3" t="s">
        <v>19</v>
      </c>
      <c r="E2078" s="5">
        <v>1.82</v>
      </c>
      <c r="F2078" s="3">
        <v>55</v>
      </c>
      <c r="G2078" s="3" t="s">
        <v>89</v>
      </c>
      <c r="H2078" s="3" t="s">
        <v>111</v>
      </c>
      <c r="I2078" s="5">
        <v>8.99</v>
      </c>
      <c r="J2078" s="3">
        <v>1</v>
      </c>
      <c r="K2078" s="3" t="s">
        <v>108</v>
      </c>
      <c r="L2078" s="3">
        <v>2</v>
      </c>
      <c r="M2078" s="5">
        <v>0.03</v>
      </c>
      <c r="N2078" s="3" t="s">
        <v>91</v>
      </c>
    </row>
    <row r="2079" spans="1:14" x14ac:dyDescent="0.25">
      <c r="A2079" s="3" t="s">
        <v>2182</v>
      </c>
      <c r="B2079" s="3">
        <v>35</v>
      </c>
      <c r="C2079" s="3" t="s">
        <v>83</v>
      </c>
      <c r="D2079" s="3" t="s">
        <v>21</v>
      </c>
      <c r="E2079" s="5">
        <v>9.43</v>
      </c>
      <c r="F2079" s="3">
        <v>10</v>
      </c>
      <c r="G2079" s="3" t="s">
        <v>114</v>
      </c>
      <c r="H2079" s="3" t="s">
        <v>111</v>
      </c>
      <c r="I2079" s="5">
        <v>13.99</v>
      </c>
      <c r="J2079" s="3">
        <v>0</v>
      </c>
      <c r="K2079" s="3" t="s">
        <v>108</v>
      </c>
      <c r="L2079" s="3">
        <v>2</v>
      </c>
      <c r="M2079" s="5">
        <v>0.86</v>
      </c>
      <c r="N2079" s="3" t="s">
        <v>99</v>
      </c>
    </row>
    <row r="2080" spans="1:14" x14ac:dyDescent="0.25">
      <c r="A2080" s="3" t="s">
        <v>2183</v>
      </c>
      <c r="B2080" s="3">
        <v>43</v>
      </c>
      <c r="C2080" s="3" t="s">
        <v>106</v>
      </c>
      <c r="D2080" s="3" t="s">
        <v>23</v>
      </c>
      <c r="E2080" s="5">
        <v>8.9700000000000006</v>
      </c>
      <c r="F2080" s="3">
        <v>0</v>
      </c>
      <c r="G2080" s="3" t="s">
        <v>135</v>
      </c>
      <c r="H2080" s="3" t="s">
        <v>85</v>
      </c>
      <c r="I2080" s="5">
        <v>17.989999999999998</v>
      </c>
      <c r="J2080" s="3">
        <v>0</v>
      </c>
      <c r="K2080" s="3" t="s">
        <v>86</v>
      </c>
      <c r="L2080" s="3">
        <v>5</v>
      </c>
      <c r="M2080" s="5">
        <v>8.9700000000000006</v>
      </c>
      <c r="N2080" s="3" t="s">
        <v>117</v>
      </c>
    </row>
    <row r="2081" spans="1:14" x14ac:dyDescent="0.25">
      <c r="A2081" s="3" t="s">
        <v>2184</v>
      </c>
      <c r="B2081" s="3">
        <v>57</v>
      </c>
      <c r="C2081" s="3" t="s">
        <v>93</v>
      </c>
      <c r="D2081" s="3" t="s">
        <v>21</v>
      </c>
      <c r="E2081" s="5">
        <v>4.91</v>
      </c>
      <c r="F2081" s="3">
        <v>6</v>
      </c>
      <c r="G2081" s="3" t="s">
        <v>135</v>
      </c>
      <c r="H2081" s="3" t="s">
        <v>120</v>
      </c>
      <c r="I2081" s="5">
        <v>13.99</v>
      </c>
      <c r="J2081" s="3">
        <v>0</v>
      </c>
      <c r="K2081" s="3" t="s">
        <v>108</v>
      </c>
      <c r="L2081" s="3">
        <v>1</v>
      </c>
      <c r="M2081" s="5">
        <v>0.7</v>
      </c>
      <c r="N2081" s="3" t="s">
        <v>91</v>
      </c>
    </row>
    <row r="2082" spans="1:14" x14ac:dyDescent="0.25">
      <c r="A2082" s="3" t="s">
        <v>2185</v>
      </c>
      <c r="B2082" s="3">
        <v>58</v>
      </c>
      <c r="C2082" s="3" t="s">
        <v>106</v>
      </c>
      <c r="D2082" s="3" t="s">
        <v>21</v>
      </c>
      <c r="E2082" s="5">
        <v>4.83</v>
      </c>
      <c r="F2082" s="3">
        <v>49</v>
      </c>
      <c r="G2082" s="3" t="s">
        <v>94</v>
      </c>
      <c r="H2082" s="3" t="s">
        <v>85</v>
      </c>
      <c r="I2082" s="5">
        <v>13.99</v>
      </c>
      <c r="J2082" s="3">
        <v>1</v>
      </c>
      <c r="K2082" s="3" t="s">
        <v>108</v>
      </c>
      <c r="L2082" s="3">
        <v>4</v>
      </c>
      <c r="M2082" s="5">
        <v>0.1</v>
      </c>
      <c r="N2082" s="3" t="s">
        <v>117</v>
      </c>
    </row>
    <row r="2083" spans="1:14" x14ac:dyDescent="0.25">
      <c r="A2083" s="3" t="s">
        <v>2186</v>
      </c>
      <c r="B2083" s="3">
        <v>65</v>
      </c>
      <c r="C2083" s="3" t="s">
        <v>93</v>
      </c>
      <c r="D2083" s="3" t="s">
        <v>19</v>
      </c>
      <c r="E2083" s="5">
        <v>4.09</v>
      </c>
      <c r="F2083" s="3">
        <v>18</v>
      </c>
      <c r="G2083" s="3" t="s">
        <v>89</v>
      </c>
      <c r="H2083" s="3" t="s">
        <v>90</v>
      </c>
      <c r="I2083" s="5">
        <v>8.99</v>
      </c>
      <c r="J2083" s="3">
        <v>1</v>
      </c>
      <c r="K2083" s="3" t="s">
        <v>126</v>
      </c>
      <c r="L2083" s="3">
        <v>2</v>
      </c>
      <c r="M2083" s="5">
        <v>0.22</v>
      </c>
      <c r="N2083" s="3" t="s">
        <v>96</v>
      </c>
    </row>
    <row r="2084" spans="1:14" x14ac:dyDescent="0.25">
      <c r="A2084" s="3" t="s">
        <v>2187</v>
      </c>
      <c r="B2084" s="3">
        <v>22</v>
      </c>
      <c r="C2084" s="3" t="s">
        <v>93</v>
      </c>
      <c r="D2084" s="3" t="s">
        <v>23</v>
      </c>
      <c r="E2084" s="5">
        <v>26.81</v>
      </c>
      <c r="F2084" s="3">
        <v>4</v>
      </c>
      <c r="G2084" s="3" t="s">
        <v>94</v>
      </c>
      <c r="H2084" s="3" t="s">
        <v>85</v>
      </c>
      <c r="I2084" s="5">
        <v>17.989999999999998</v>
      </c>
      <c r="J2084" s="3">
        <v>0</v>
      </c>
      <c r="K2084" s="3" t="s">
        <v>102</v>
      </c>
      <c r="L2084" s="3">
        <v>5</v>
      </c>
      <c r="M2084" s="5">
        <v>5.36</v>
      </c>
      <c r="N2084" s="3" t="s">
        <v>104</v>
      </c>
    </row>
    <row r="2085" spans="1:14" x14ac:dyDescent="0.25">
      <c r="A2085" s="3" t="s">
        <v>2188</v>
      </c>
      <c r="B2085" s="3">
        <v>68</v>
      </c>
      <c r="C2085" s="3" t="s">
        <v>93</v>
      </c>
      <c r="D2085" s="3" t="s">
        <v>19</v>
      </c>
      <c r="E2085" s="5">
        <v>15.85</v>
      </c>
      <c r="F2085" s="3">
        <v>38</v>
      </c>
      <c r="G2085" s="3" t="s">
        <v>114</v>
      </c>
      <c r="H2085" s="3" t="s">
        <v>85</v>
      </c>
      <c r="I2085" s="5">
        <v>8.99</v>
      </c>
      <c r="J2085" s="3">
        <v>1</v>
      </c>
      <c r="K2085" s="3" t="s">
        <v>95</v>
      </c>
      <c r="L2085" s="3">
        <v>2</v>
      </c>
      <c r="M2085" s="5">
        <v>0.41</v>
      </c>
      <c r="N2085" s="3" t="s">
        <v>99</v>
      </c>
    </row>
    <row r="2086" spans="1:14" x14ac:dyDescent="0.25">
      <c r="A2086" s="3" t="s">
        <v>2189</v>
      </c>
      <c r="B2086" s="3">
        <v>68</v>
      </c>
      <c r="C2086" s="3" t="s">
        <v>106</v>
      </c>
      <c r="D2086" s="3" t="s">
        <v>19</v>
      </c>
      <c r="E2086" s="5">
        <v>3.01</v>
      </c>
      <c r="F2086" s="3">
        <v>27</v>
      </c>
      <c r="G2086" s="3" t="s">
        <v>84</v>
      </c>
      <c r="H2086" s="3" t="s">
        <v>122</v>
      </c>
      <c r="I2086" s="5">
        <v>8.99</v>
      </c>
      <c r="J2086" s="3">
        <v>1</v>
      </c>
      <c r="K2086" s="3" t="s">
        <v>95</v>
      </c>
      <c r="L2086" s="3">
        <v>3</v>
      </c>
      <c r="M2086" s="5">
        <v>0.11</v>
      </c>
      <c r="N2086" s="3" t="s">
        <v>96</v>
      </c>
    </row>
    <row r="2087" spans="1:14" x14ac:dyDescent="0.25">
      <c r="A2087" s="3" t="s">
        <v>2190</v>
      </c>
      <c r="B2087" s="3">
        <v>28</v>
      </c>
      <c r="C2087" s="3" t="s">
        <v>106</v>
      </c>
      <c r="D2087" s="3" t="s">
        <v>23</v>
      </c>
      <c r="E2087" s="5">
        <v>4.49</v>
      </c>
      <c r="F2087" s="3">
        <v>50</v>
      </c>
      <c r="G2087" s="3" t="s">
        <v>98</v>
      </c>
      <c r="H2087" s="3" t="s">
        <v>120</v>
      </c>
      <c r="I2087" s="5">
        <v>17.989999999999998</v>
      </c>
      <c r="J2087" s="3">
        <v>1</v>
      </c>
      <c r="K2087" s="3" t="s">
        <v>95</v>
      </c>
      <c r="L2087" s="3">
        <v>4</v>
      </c>
      <c r="M2087" s="5">
        <v>0.09</v>
      </c>
      <c r="N2087" s="3" t="s">
        <v>96</v>
      </c>
    </row>
    <row r="2088" spans="1:14" x14ac:dyDescent="0.25">
      <c r="A2088" s="3" t="s">
        <v>2191</v>
      </c>
      <c r="B2088" s="3">
        <v>23</v>
      </c>
      <c r="C2088" s="3" t="s">
        <v>93</v>
      </c>
      <c r="D2088" s="3" t="s">
        <v>21</v>
      </c>
      <c r="E2088" s="5">
        <v>2.63</v>
      </c>
      <c r="F2088" s="3">
        <v>4</v>
      </c>
      <c r="G2088" s="3" t="s">
        <v>98</v>
      </c>
      <c r="H2088" s="3" t="s">
        <v>90</v>
      </c>
      <c r="I2088" s="5">
        <v>13.99</v>
      </c>
      <c r="J2088" s="3">
        <v>0</v>
      </c>
      <c r="K2088" s="3" t="s">
        <v>108</v>
      </c>
      <c r="L2088" s="3">
        <v>3</v>
      </c>
      <c r="M2088" s="5">
        <v>0.53</v>
      </c>
      <c r="N2088" s="3" t="s">
        <v>112</v>
      </c>
    </row>
    <row r="2089" spans="1:14" x14ac:dyDescent="0.25">
      <c r="A2089" s="3" t="s">
        <v>2192</v>
      </c>
      <c r="B2089" s="3">
        <v>51</v>
      </c>
      <c r="C2089" s="3" t="s">
        <v>106</v>
      </c>
      <c r="D2089" s="3" t="s">
        <v>21</v>
      </c>
      <c r="E2089" s="5">
        <v>8.6300000000000008</v>
      </c>
      <c r="F2089" s="3">
        <v>23</v>
      </c>
      <c r="G2089" s="3" t="s">
        <v>98</v>
      </c>
      <c r="H2089" s="3" t="s">
        <v>122</v>
      </c>
      <c r="I2089" s="5">
        <v>13.99</v>
      </c>
      <c r="J2089" s="3">
        <v>0</v>
      </c>
      <c r="K2089" s="3" t="s">
        <v>102</v>
      </c>
      <c r="L2089" s="3">
        <v>1</v>
      </c>
      <c r="M2089" s="5">
        <v>0.36</v>
      </c>
      <c r="N2089" s="3" t="s">
        <v>96</v>
      </c>
    </row>
    <row r="2090" spans="1:14" x14ac:dyDescent="0.25">
      <c r="A2090" s="3" t="s">
        <v>2193</v>
      </c>
      <c r="B2090" s="3">
        <v>36</v>
      </c>
      <c r="C2090" s="3" t="s">
        <v>106</v>
      </c>
      <c r="D2090" s="3" t="s">
        <v>21</v>
      </c>
      <c r="E2090" s="5">
        <v>8.8699999999999992</v>
      </c>
      <c r="F2090" s="3">
        <v>36</v>
      </c>
      <c r="G2090" s="3" t="s">
        <v>135</v>
      </c>
      <c r="H2090" s="3" t="s">
        <v>120</v>
      </c>
      <c r="I2090" s="5">
        <v>13.99</v>
      </c>
      <c r="J2090" s="3">
        <v>1</v>
      </c>
      <c r="K2090" s="3" t="s">
        <v>86</v>
      </c>
      <c r="L2090" s="3">
        <v>2</v>
      </c>
      <c r="M2090" s="5">
        <v>0.24</v>
      </c>
      <c r="N2090" s="3" t="s">
        <v>104</v>
      </c>
    </row>
    <row r="2091" spans="1:14" x14ac:dyDescent="0.25">
      <c r="A2091" s="3" t="s">
        <v>2194</v>
      </c>
      <c r="B2091" s="3">
        <v>68</v>
      </c>
      <c r="C2091" s="3" t="s">
        <v>93</v>
      </c>
      <c r="D2091" s="3" t="s">
        <v>23</v>
      </c>
      <c r="E2091" s="5">
        <v>5.99</v>
      </c>
      <c r="F2091" s="3">
        <v>19</v>
      </c>
      <c r="G2091" s="3" t="s">
        <v>135</v>
      </c>
      <c r="H2091" s="3" t="s">
        <v>122</v>
      </c>
      <c r="I2091" s="5">
        <v>17.989999999999998</v>
      </c>
      <c r="J2091" s="3">
        <v>0</v>
      </c>
      <c r="K2091" s="3" t="s">
        <v>86</v>
      </c>
      <c r="L2091" s="3">
        <v>4</v>
      </c>
      <c r="M2091" s="5">
        <v>0.3</v>
      </c>
      <c r="N2091" s="3" t="s">
        <v>104</v>
      </c>
    </row>
    <row r="2092" spans="1:14" x14ac:dyDescent="0.25">
      <c r="A2092" s="3" t="s">
        <v>2195</v>
      </c>
      <c r="B2092" s="3">
        <v>25</v>
      </c>
      <c r="C2092" s="3" t="s">
        <v>93</v>
      </c>
      <c r="D2092" s="3" t="s">
        <v>23</v>
      </c>
      <c r="E2092" s="5">
        <v>4.05</v>
      </c>
      <c r="F2092" s="3">
        <v>34</v>
      </c>
      <c r="G2092" s="3" t="s">
        <v>94</v>
      </c>
      <c r="H2092" s="3" t="s">
        <v>120</v>
      </c>
      <c r="I2092" s="5">
        <v>17.989999999999998</v>
      </c>
      <c r="J2092" s="3">
        <v>1</v>
      </c>
      <c r="K2092" s="3" t="s">
        <v>86</v>
      </c>
      <c r="L2092" s="3">
        <v>2</v>
      </c>
      <c r="M2092" s="5">
        <v>0.12</v>
      </c>
      <c r="N2092" s="3" t="s">
        <v>117</v>
      </c>
    </row>
    <row r="2093" spans="1:14" x14ac:dyDescent="0.25">
      <c r="A2093" s="3" t="s">
        <v>2196</v>
      </c>
      <c r="B2093" s="3">
        <v>25</v>
      </c>
      <c r="C2093" s="3" t="s">
        <v>106</v>
      </c>
      <c r="D2093" s="3" t="s">
        <v>19</v>
      </c>
      <c r="E2093" s="5">
        <v>14.39</v>
      </c>
      <c r="F2093" s="3">
        <v>53</v>
      </c>
      <c r="G2093" s="3" t="s">
        <v>135</v>
      </c>
      <c r="H2093" s="3" t="s">
        <v>122</v>
      </c>
      <c r="I2093" s="5">
        <v>8.99</v>
      </c>
      <c r="J2093" s="3">
        <v>1</v>
      </c>
      <c r="K2093" s="3" t="s">
        <v>86</v>
      </c>
      <c r="L2093" s="3">
        <v>4</v>
      </c>
      <c r="M2093" s="5">
        <v>0.27</v>
      </c>
      <c r="N2093" s="3" t="s">
        <v>117</v>
      </c>
    </row>
    <row r="2094" spans="1:14" x14ac:dyDescent="0.25">
      <c r="A2094" s="3" t="s">
        <v>2197</v>
      </c>
      <c r="B2094" s="3">
        <v>56</v>
      </c>
      <c r="C2094" s="3" t="s">
        <v>93</v>
      </c>
      <c r="D2094" s="3" t="s">
        <v>23</v>
      </c>
      <c r="E2094" s="5">
        <v>19.03</v>
      </c>
      <c r="F2094" s="3">
        <v>37</v>
      </c>
      <c r="G2094" s="3" t="s">
        <v>114</v>
      </c>
      <c r="H2094" s="3" t="s">
        <v>122</v>
      </c>
      <c r="I2094" s="5">
        <v>17.989999999999998</v>
      </c>
      <c r="J2094" s="3">
        <v>0</v>
      </c>
      <c r="K2094" s="3" t="s">
        <v>126</v>
      </c>
      <c r="L2094" s="3">
        <v>1</v>
      </c>
      <c r="M2094" s="5">
        <v>0.5</v>
      </c>
      <c r="N2094" s="3" t="s">
        <v>104</v>
      </c>
    </row>
    <row r="2095" spans="1:14" x14ac:dyDescent="0.25">
      <c r="A2095" s="3" t="s">
        <v>2198</v>
      </c>
      <c r="B2095" s="3">
        <v>51</v>
      </c>
      <c r="C2095" s="3" t="s">
        <v>83</v>
      </c>
      <c r="D2095" s="3" t="s">
        <v>21</v>
      </c>
      <c r="E2095" s="5">
        <v>4.9800000000000004</v>
      </c>
      <c r="F2095" s="3">
        <v>28</v>
      </c>
      <c r="G2095" s="3" t="s">
        <v>114</v>
      </c>
      <c r="H2095" s="3" t="s">
        <v>122</v>
      </c>
      <c r="I2095" s="5">
        <v>13.99</v>
      </c>
      <c r="J2095" s="3">
        <v>1</v>
      </c>
      <c r="K2095" s="3" t="s">
        <v>86</v>
      </c>
      <c r="L2095" s="3">
        <v>5</v>
      </c>
      <c r="M2095" s="5">
        <v>0.17</v>
      </c>
      <c r="N2095" s="3" t="s">
        <v>91</v>
      </c>
    </row>
    <row r="2096" spans="1:14" x14ac:dyDescent="0.25">
      <c r="A2096" s="3" t="s">
        <v>2199</v>
      </c>
      <c r="B2096" s="3">
        <v>57</v>
      </c>
      <c r="C2096" s="3" t="s">
        <v>83</v>
      </c>
      <c r="D2096" s="3" t="s">
        <v>19</v>
      </c>
      <c r="E2096" s="5">
        <v>27.17</v>
      </c>
      <c r="F2096" s="3">
        <v>38</v>
      </c>
      <c r="G2096" s="3" t="s">
        <v>114</v>
      </c>
      <c r="H2096" s="3" t="s">
        <v>85</v>
      </c>
      <c r="I2096" s="5">
        <v>8.99</v>
      </c>
      <c r="J2096" s="3">
        <v>0</v>
      </c>
      <c r="K2096" s="3" t="s">
        <v>108</v>
      </c>
      <c r="L2096" s="3">
        <v>5</v>
      </c>
      <c r="M2096" s="5">
        <v>0.7</v>
      </c>
      <c r="N2096" s="3" t="s">
        <v>112</v>
      </c>
    </row>
    <row r="2097" spans="1:14" x14ac:dyDescent="0.25">
      <c r="A2097" s="3" t="s">
        <v>2200</v>
      </c>
      <c r="B2097" s="3">
        <v>24</v>
      </c>
      <c r="C2097" s="3" t="s">
        <v>83</v>
      </c>
      <c r="D2097" s="3" t="s">
        <v>21</v>
      </c>
      <c r="E2097" s="5">
        <v>5.81</v>
      </c>
      <c r="F2097" s="3">
        <v>32</v>
      </c>
      <c r="G2097" s="3" t="s">
        <v>135</v>
      </c>
      <c r="H2097" s="3" t="s">
        <v>85</v>
      </c>
      <c r="I2097" s="5">
        <v>13.99</v>
      </c>
      <c r="J2097" s="3">
        <v>0</v>
      </c>
      <c r="K2097" s="3" t="s">
        <v>108</v>
      </c>
      <c r="L2097" s="3">
        <v>4</v>
      </c>
      <c r="M2097" s="5">
        <v>0.18</v>
      </c>
      <c r="N2097" s="3" t="s">
        <v>104</v>
      </c>
    </row>
    <row r="2098" spans="1:14" x14ac:dyDescent="0.25">
      <c r="A2098" s="3" t="s">
        <v>2201</v>
      </c>
      <c r="B2098" s="3">
        <v>23</v>
      </c>
      <c r="C2098" s="3" t="s">
        <v>106</v>
      </c>
      <c r="D2098" s="3" t="s">
        <v>21</v>
      </c>
      <c r="E2098" s="5">
        <v>0.28999999999999998</v>
      </c>
      <c r="F2098" s="3">
        <v>58</v>
      </c>
      <c r="G2098" s="3" t="s">
        <v>89</v>
      </c>
      <c r="H2098" s="3" t="s">
        <v>120</v>
      </c>
      <c r="I2098" s="5">
        <v>13.99</v>
      </c>
      <c r="J2098" s="3">
        <v>1</v>
      </c>
      <c r="K2098" s="3" t="s">
        <v>86</v>
      </c>
      <c r="L2098" s="3">
        <v>2</v>
      </c>
      <c r="M2098" s="5">
        <v>0</v>
      </c>
      <c r="N2098" s="3" t="s">
        <v>117</v>
      </c>
    </row>
    <row r="2099" spans="1:14" x14ac:dyDescent="0.25">
      <c r="A2099" s="3" t="s">
        <v>2202</v>
      </c>
      <c r="B2099" s="3">
        <v>66</v>
      </c>
      <c r="C2099" s="3" t="s">
        <v>83</v>
      </c>
      <c r="D2099" s="3" t="s">
        <v>23</v>
      </c>
      <c r="E2099" s="5">
        <v>10.48</v>
      </c>
      <c r="F2099" s="3">
        <v>29</v>
      </c>
      <c r="G2099" s="3" t="s">
        <v>89</v>
      </c>
      <c r="H2099" s="3" t="s">
        <v>90</v>
      </c>
      <c r="I2099" s="5">
        <v>17.989999999999998</v>
      </c>
      <c r="J2099" s="3">
        <v>0</v>
      </c>
      <c r="K2099" s="3" t="s">
        <v>108</v>
      </c>
      <c r="L2099" s="3">
        <v>3</v>
      </c>
      <c r="M2099" s="5">
        <v>0.35</v>
      </c>
      <c r="N2099" s="3" t="s">
        <v>99</v>
      </c>
    </row>
    <row r="2100" spans="1:14" x14ac:dyDescent="0.25">
      <c r="A2100" s="3" t="s">
        <v>2203</v>
      </c>
      <c r="B2100" s="3">
        <v>36</v>
      </c>
      <c r="C2100" s="3" t="s">
        <v>93</v>
      </c>
      <c r="D2100" s="3" t="s">
        <v>23</v>
      </c>
      <c r="E2100" s="5">
        <v>4.26</v>
      </c>
      <c r="F2100" s="3">
        <v>21</v>
      </c>
      <c r="G2100" s="3" t="s">
        <v>89</v>
      </c>
      <c r="H2100" s="3" t="s">
        <v>85</v>
      </c>
      <c r="I2100" s="5">
        <v>17.989999999999998</v>
      </c>
      <c r="J2100" s="3">
        <v>0</v>
      </c>
      <c r="K2100" s="3" t="s">
        <v>108</v>
      </c>
      <c r="L2100" s="3">
        <v>4</v>
      </c>
      <c r="M2100" s="5">
        <v>0.19</v>
      </c>
      <c r="N2100" s="3" t="s">
        <v>99</v>
      </c>
    </row>
    <row r="2101" spans="1:14" x14ac:dyDescent="0.25">
      <c r="A2101" s="3" t="s">
        <v>2204</v>
      </c>
      <c r="B2101" s="3">
        <v>23</v>
      </c>
      <c r="C2101" s="3" t="s">
        <v>83</v>
      </c>
      <c r="D2101" s="3" t="s">
        <v>19</v>
      </c>
      <c r="E2101" s="5">
        <v>0.03</v>
      </c>
      <c r="F2101" s="3">
        <v>60</v>
      </c>
      <c r="G2101" s="3" t="s">
        <v>135</v>
      </c>
      <c r="H2101" s="3" t="s">
        <v>85</v>
      </c>
      <c r="I2101" s="5">
        <v>8.99</v>
      </c>
      <c r="J2101" s="3">
        <v>1</v>
      </c>
      <c r="K2101" s="3" t="s">
        <v>108</v>
      </c>
      <c r="L2101" s="3">
        <v>1</v>
      </c>
      <c r="M2101" s="5">
        <v>0</v>
      </c>
      <c r="N2101" s="3" t="s">
        <v>112</v>
      </c>
    </row>
    <row r="2102" spans="1:14" x14ac:dyDescent="0.25">
      <c r="A2102" s="3" t="s">
        <v>2205</v>
      </c>
      <c r="B2102" s="3">
        <v>69</v>
      </c>
      <c r="C2102" s="3" t="s">
        <v>106</v>
      </c>
      <c r="D2102" s="3" t="s">
        <v>23</v>
      </c>
      <c r="E2102" s="5">
        <v>9.8000000000000007</v>
      </c>
      <c r="F2102" s="3">
        <v>56</v>
      </c>
      <c r="G2102" s="3" t="s">
        <v>98</v>
      </c>
      <c r="H2102" s="3" t="s">
        <v>85</v>
      </c>
      <c r="I2102" s="5">
        <v>17.989999999999998</v>
      </c>
      <c r="J2102" s="3">
        <v>1</v>
      </c>
      <c r="K2102" s="3" t="s">
        <v>86</v>
      </c>
      <c r="L2102" s="3">
        <v>2</v>
      </c>
      <c r="M2102" s="5">
        <v>0.17</v>
      </c>
      <c r="N2102" s="3" t="s">
        <v>117</v>
      </c>
    </row>
    <row r="2103" spans="1:14" x14ac:dyDescent="0.25">
      <c r="A2103" s="3" t="s">
        <v>2206</v>
      </c>
      <c r="B2103" s="3">
        <v>21</v>
      </c>
      <c r="C2103" s="3" t="s">
        <v>106</v>
      </c>
      <c r="D2103" s="3" t="s">
        <v>21</v>
      </c>
      <c r="E2103" s="5">
        <v>13.79</v>
      </c>
      <c r="F2103" s="3">
        <v>39</v>
      </c>
      <c r="G2103" s="3" t="s">
        <v>94</v>
      </c>
      <c r="H2103" s="3" t="s">
        <v>90</v>
      </c>
      <c r="I2103" s="5">
        <v>13.99</v>
      </c>
      <c r="J2103" s="3">
        <v>0</v>
      </c>
      <c r="K2103" s="3" t="s">
        <v>108</v>
      </c>
      <c r="L2103" s="3">
        <v>5</v>
      </c>
      <c r="M2103" s="5">
        <v>0.34</v>
      </c>
      <c r="N2103" s="3" t="s">
        <v>99</v>
      </c>
    </row>
    <row r="2104" spans="1:14" x14ac:dyDescent="0.25">
      <c r="A2104" s="3" t="s">
        <v>2207</v>
      </c>
      <c r="B2104" s="3">
        <v>27</v>
      </c>
      <c r="C2104" s="3" t="s">
        <v>106</v>
      </c>
      <c r="D2104" s="3" t="s">
        <v>23</v>
      </c>
      <c r="E2104" s="5">
        <v>18.170000000000002</v>
      </c>
      <c r="F2104" s="3">
        <v>60</v>
      </c>
      <c r="G2104" s="3" t="s">
        <v>135</v>
      </c>
      <c r="H2104" s="3" t="s">
        <v>90</v>
      </c>
      <c r="I2104" s="5">
        <v>17.989999999999998</v>
      </c>
      <c r="J2104" s="3">
        <v>1</v>
      </c>
      <c r="K2104" s="3" t="s">
        <v>108</v>
      </c>
      <c r="L2104" s="3">
        <v>2</v>
      </c>
      <c r="M2104" s="5">
        <v>0.3</v>
      </c>
      <c r="N2104" s="3" t="s">
        <v>117</v>
      </c>
    </row>
    <row r="2105" spans="1:14" x14ac:dyDescent="0.25">
      <c r="A2105" s="3" t="s">
        <v>2208</v>
      </c>
      <c r="B2105" s="3">
        <v>58</v>
      </c>
      <c r="C2105" s="3" t="s">
        <v>106</v>
      </c>
      <c r="D2105" s="3" t="s">
        <v>23</v>
      </c>
      <c r="E2105" s="5">
        <v>27.98</v>
      </c>
      <c r="F2105" s="3">
        <v>8</v>
      </c>
      <c r="G2105" s="3" t="s">
        <v>135</v>
      </c>
      <c r="H2105" s="3" t="s">
        <v>90</v>
      </c>
      <c r="I2105" s="5">
        <v>17.989999999999998</v>
      </c>
      <c r="J2105" s="3">
        <v>0</v>
      </c>
      <c r="K2105" s="3" t="s">
        <v>95</v>
      </c>
      <c r="L2105" s="3">
        <v>1</v>
      </c>
      <c r="M2105" s="5">
        <v>3.11</v>
      </c>
      <c r="N2105" s="3" t="s">
        <v>104</v>
      </c>
    </row>
    <row r="2106" spans="1:14" x14ac:dyDescent="0.25">
      <c r="A2106" s="3" t="s">
        <v>2209</v>
      </c>
      <c r="B2106" s="3">
        <v>37</v>
      </c>
      <c r="C2106" s="3" t="s">
        <v>83</v>
      </c>
      <c r="D2106" s="3" t="s">
        <v>21</v>
      </c>
      <c r="E2106" s="5">
        <v>10.84</v>
      </c>
      <c r="F2106" s="3">
        <v>29</v>
      </c>
      <c r="G2106" s="3" t="s">
        <v>135</v>
      </c>
      <c r="H2106" s="3" t="s">
        <v>90</v>
      </c>
      <c r="I2106" s="5">
        <v>13.99</v>
      </c>
      <c r="J2106" s="3">
        <v>0</v>
      </c>
      <c r="K2106" s="3" t="s">
        <v>95</v>
      </c>
      <c r="L2106" s="3">
        <v>4</v>
      </c>
      <c r="M2106" s="5">
        <v>0.36</v>
      </c>
      <c r="N2106" s="3" t="s">
        <v>91</v>
      </c>
    </row>
    <row r="2107" spans="1:14" x14ac:dyDescent="0.25">
      <c r="A2107" s="3" t="s">
        <v>2210</v>
      </c>
      <c r="B2107" s="3">
        <v>45</v>
      </c>
      <c r="C2107" s="3" t="s">
        <v>106</v>
      </c>
      <c r="D2107" s="3" t="s">
        <v>23</v>
      </c>
      <c r="E2107" s="5">
        <v>2.7</v>
      </c>
      <c r="F2107" s="3">
        <v>2</v>
      </c>
      <c r="G2107" s="3" t="s">
        <v>89</v>
      </c>
      <c r="H2107" s="3" t="s">
        <v>85</v>
      </c>
      <c r="I2107" s="5">
        <v>17.989999999999998</v>
      </c>
      <c r="J2107" s="3">
        <v>0</v>
      </c>
      <c r="K2107" s="3" t="s">
        <v>126</v>
      </c>
      <c r="L2107" s="3">
        <v>4</v>
      </c>
      <c r="M2107" s="5">
        <v>0.9</v>
      </c>
      <c r="N2107" s="3" t="s">
        <v>91</v>
      </c>
    </row>
    <row r="2108" spans="1:14" x14ac:dyDescent="0.25">
      <c r="A2108" s="3" t="s">
        <v>2211</v>
      </c>
      <c r="B2108" s="3">
        <v>25</v>
      </c>
      <c r="C2108" s="3" t="s">
        <v>93</v>
      </c>
      <c r="D2108" s="3" t="s">
        <v>23</v>
      </c>
      <c r="E2108" s="5">
        <v>28.54</v>
      </c>
      <c r="F2108" s="3">
        <v>50</v>
      </c>
      <c r="G2108" s="3" t="s">
        <v>89</v>
      </c>
      <c r="H2108" s="3" t="s">
        <v>122</v>
      </c>
      <c r="I2108" s="5">
        <v>17.989999999999998</v>
      </c>
      <c r="J2108" s="3">
        <v>0</v>
      </c>
      <c r="K2108" s="3" t="s">
        <v>108</v>
      </c>
      <c r="L2108" s="3">
        <v>2</v>
      </c>
      <c r="M2108" s="5">
        <v>0.56000000000000005</v>
      </c>
      <c r="N2108" s="3" t="s">
        <v>117</v>
      </c>
    </row>
    <row r="2109" spans="1:14" x14ac:dyDescent="0.25">
      <c r="A2109" s="3" t="s">
        <v>2212</v>
      </c>
      <c r="B2109" s="3">
        <v>58</v>
      </c>
      <c r="C2109" s="3" t="s">
        <v>93</v>
      </c>
      <c r="D2109" s="3" t="s">
        <v>23</v>
      </c>
      <c r="E2109" s="5">
        <v>3.44</v>
      </c>
      <c r="F2109" s="3">
        <v>17</v>
      </c>
      <c r="G2109" s="3" t="s">
        <v>89</v>
      </c>
      <c r="H2109" s="3" t="s">
        <v>111</v>
      </c>
      <c r="I2109" s="5">
        <v>17.989999999999998</v>
      </c>
      <c r="J2109" s="3">
        <v>1</v>
      </c>
      <c r="K2109" s="3" t="s">
        <v>95</v>
      </c>
      <c r="L2109" s="3">
        <v>3</v>
      </c>
      <c r="M2109" s="5">
        <v>0.19</v>
      </c>
      <c r="N2109" s="3" t="s">
        <v>112</v>
      </c>
    </row>
    <row r="2110" spans="1:14" x14ac:dyDescent="0.25">
      <c r="A2110" s="3" t="s">
        <v>2213</v>
      </c>
      <c r="B2110" s="3">
        <v>64</v>
      </c>
      <c r="C2110" s="3" t="s">
        <v>93</v>
      </c>
      <c r="D2110" s="3" t="s">
        <v>19</v>
      </c>
      <c r="E2110" s="5">
        <v>12.14</v>
      </c>
      <c r="F2110" s="3">
        <v>50</v>
      </c>
      <c r="G2110" s="3" t="s">
        <v>89</v>
      </c>
      <c r="H2110" s="3" t="s">
        <v>120</v>
      </c>
      <c r="I2110" s="5">
        <v>8.99</v>
      </c>
      <c r="J2110" s="3">
        <v>1</v>
      </c>
      <c r="K2110" s="3" t="s">
        <v>108</v>
      </c>
      <c r="L2110" s="3">
        <v>3</v>
      </c>
      <c r="M2110" s="5">
        <v>0.24</v>
      </c>
      <c r="N2110" s="3" t="s">
        <v>99</v>
      </c>
    </row>
    <row r="2111" spans="1:14" x14ac:dyDescent="0.25">
      <c r="A2111" s="3" t="s">
        <v>2214</v>
      </c>
      <c r="B2111" s="3">
        <v>19</v>
      </c>
      <c r="C2111" s="3" t="s">
        <v>93</v>
      </c>
      <c r="D2111" s="3" t="s">
        <v>21</v>
      </c>
      <c r="E2111" s="5">
        <v>10.38</v>
      </c>
      <c r="F2111" s="3">
        <v>58</v>
      </c>
      <c r="G2111" s="3" t="s">
        <v>89</v>
      </c>
      <c r="H2111" s="3" t="s">
        <v>111</v>
      </c>
      <c r="I2111" s="5">
        <v>13.99</v>
      </c>
      <c r="J2111" s="3">
        <v>0</v>
      </c>
      <c r="K2111" s="3" t="s">
        <v>108</v>
      </c>
      <c r="L2111" s="3">
        <v>5</v>
      </c>
      <c r="M2111" s="5">
        <v>0.18</v>
      </c>
      <c r="N2111" s="3" t="s">
        <v>117</v>
      </c>
    </row>
    <row r="2112" spans="1:14" x14ac:dyDescent="0.25">
      <c r="A2112" s="3" t="s">
        <v>2215</v>
      </c>
      <c r="B2112" s="3">
        <v>44</v>
      </c>
      <c r="C2112" s="3" t="s">
        <v>83</v>
      </c>
      <c r="D2112" s="3" t="s">
        <v>19</v>
      </c>
      <c r="E2112" s="5">
        <v>26.37</v>
      </c>
      <c r="F2112" s="3">
        <v>21</v>
      </c>
      <c r="G2112" s="3" t="s">
        <v>98</v>
      </c>
      <c r="H2112" s="3" t="s">
        <v>90</v>
      </c>
      <c r="I2112" s="5">
        <v>8.99</v>
      </c>
      <c r="J2112" s="3">
        <v>0</v>
      </c>
      <c r="K2112" s="3" t="s">
        <v>108</v>
      </c>
      <c r="L2112" s="3">
        <v>5</v>
      </c>
      <c r="M2112" s="5">
        <v>1.2</v>
      </c>
      <c r="N2112" s="3" t="s">
        <v>104</v>
      </c>
    </row>
    <row r="2113" spans="1:14" x14ac:dyDescent="0.25">
      <c r="A2113" s="3" t="s">
        <v>2216</v>
      </c>
      <c r="B2113" s="3">
        <v>57</v>
      </c>
      <c r="C2113" s="3" t="s">
        <v>106</v>
      </c>
      <c r="D2113" s="3" t="s">
        <v>19</v>
      </c>
      <c r="E2113" s="5">
        <v>0.06</v>
      </c>
      <c r="F2113" s="3">
        <v>39</v>
      </c>
      <c r="G2113" s="3" t="s">
        <v>135</v>
      </c>
      <c r="H2113" s="3" t="s">
        <v>85</v>
      </c>
      <c r="I2113" s="5">
        <v>8.99</v>
      </c>
      <c r="J2113" s="3">
        <v>1</v>
      </c>
      <c r="K2113" s="3" t="s">
        <v>95</v>
      </c>
      <c r="L2113" s="3">
        <v>4</v>
      </c>
      <c r="M2113" s="5">
        <v>0</v>
      </c>
      <c r="N2113" s="3" t="s">
        <v>91</v>
      </c>
    </row>
    <row r="2114" spans="1:14" x14ac:dyDescent="0.25">
      <c r="A2114" s="3" t="s">
        <v>2217</v>
      </c>
      <c r="B2114" s="3">
        <v>26</v>
      </c>
      <c r="C2114" s="3" t="s">
        <v>93</v>
      </c>
      <c r="D2114" s="3" t="s">
        <v>23</v>
      </c>
      <c r="E2114" s="5">
        <v>0.97</v>
      </c>
      <c r="F2114" s="3">
        <v>49</v>
      </c>
      <c r="G2114" s="3" t="s">
        <v>114</v>
      </c>
      <c r="H2114" s="3" t="s">
        <v>90</v>
      </c>
      <c r="I2114" s="5">
        <v>17.989999999999998</v>
      </c>
      <c r="J2114" s="3">
        <v>1</v>
      </c>
      <c r="K2114" s="3" t="s">
        <v>108</v>
      </c>
      <c r="L2114" s="3">
        <v>1</v>
      </c>
      <c r="M2114" s="5">
        <v>0.02</v>
      </c>
      <c r="N2114" s="3" t="s">
        <v>87</v>
      </c>
    </row>
    <row r="2115" spans="1:14" x14ac:dyDescent="0.25">
      <c r="A2115" s="3" t="s">
        <v>2218</v>
      </c>
      <c r="B2115" s="3">
        <v>37</v>
      </c>
      <c r="C2115" s="3" t="s">
        <v>106</v>
      </c>
      <c r="D2115" s="3" t="s">
        <v>19</v>
      </c>
      <c r="E2115" s="5">
        <v>3.05</v>
      </c>
      <c r="F2115" s="3">
        <v>15</v>
      </c>
      <c r="G2115" s="3" t="s">
        <v>114</v>
      </c>
      <c r="H2115" s="3" t="s">
        <v>122</v>
      </c>
      <c r="I2115" s="5">
        <v>8.99</v>
      </c>
      <c r="J2115" s="3">
        <v>1</v>
      </c>
      <c r="K2115" s="3" t="s">
        <v>86</v>
      </c>
      <c r="L2115" s="3">
        <v>3</v>
      </c>
      <c r="M2115" s="5">
        <v>0.19</v>
      </c>
      <c r="N2115" s="3" t="s">
        <v>91</v>
      </c>
    </row>
    <row r="2116" spans="1:14" x14ac:dyDescent="0.25">
      <c r="A2116" s="3" t="s">
        <v>2219</v>
      </c>
      <c r="B2116" s="3">
        <v>63</v>
      </c>
      <c r="C2116" s="3" t="s">
        <v>83</v>
      </c>
      <c r="D2116" s="3" t="s">
        <v>21</v>
      </c>
      <c r="E2116" s="5">
        <v>0.83</v>
      </c>
      <c r="F2116" s="3">
        <v>41</v>
      </c>
      <c r="G2116" s="3" t="s">
        <v>94</v>
      </c>
      <c r="H2116" s="3" t="s">
        <v>90</v>
      </c>
      <c r="I2116" s="5">
        <v>13.99</v>
      </c>
      <c r="J2116" s="3">
        <v>1</v>
      </c>
      <c r="K2116" s="3" t="s">
        <v>86</v>
      </c>
      <c r="L2116" s="3">
        <v>2</v>
      </c>
      <c r="M2116" s="5">
        <v>0.02</v>
      </c>
      <c r="N2116" s="3" t="s">
        <v>112</v>
      </c>
    </row>
    <row r="2117" spans="1:14" x14ac:dyDescent="0.25">
      <c r="A2117" s="3" t="s">
        <v>2220</v>
      </c>
      <c r="B2117" s="3">
        <v>59</v>
      </c>
      <c r="C2117" s="3" t="s">
        <v>93</v>
      </c>
      <c r="D2117" s="3" t="s">
        <v>19</v>
      </c>
      <c r="E2117" s="5">
        <v>12.13</v>
      </c>
      <c r="F2117" s="3">
        <v>23</v>
      </c>
      <c r="G2117" s="3" t="s">
        <v>94</v>
      </c>
      <c r="H2117" s="3" t="s">
        <v>85</v>
      </c>
      <c r="I2117" s="5">
        <v>8.99</v>
      </c>
      <c r="J2117" s="3">
        <v>0</v>
      </c>
      <c r="K2117" s="3" t="s">
        <v>102</v>
      </c>
      <c r="L2117" s="3">
        <v>5</v>
      </c>
      <c r="M2117" s="5">
        <v>0.51</v>
      </c>
      <c r="N2117" s="3" t="s">
        <v>96</v>
      </c>
    </row>
    <row r="2118" spans="1:14" x14ac:dyDescent="0.25">
      <c r="A2118" s="3" t="s">
        <v>2221</v>
      </c>
      <c r="B2118" s="3">
        <v>65</v>
      </c>
      <c r="C2118" s="3" t="s">
        <v>93</v>
      </c>
      <c r="D2118" s="3" t="s">
        <v>19</v>
      </c>
      <c r="E2118" s="5">
        <v>11.25</v>
      </c>
      <c r="F2118" s="3">
        <v>22</v>
      </c>
      <c r="G2118" s="3" t="s">
        <v>98</v>
      </c>
      <c r="H2118" s="3" t="s">
        <v>120</v>
      </c>
      <c r="I2118" s="5">
        <v>8.99</v>
      </c>
      <c r="J2118" s="3">
        <v>1</v>
      </c>
      <c r="K2118" s="3" t="s">
        <v>95</v>
      </c>
      <c r="L2118" s="3">
        <v>3</v>
      </c>
      <c r="M2118" s="5">
        <v>0.49</v>
      </c>
      <c r="N2118" s="3" t="s">
        <v>96</v>
      </c>
    </row>
    <row r="2119" spans="1:14" x14ac:dyDescent="0.25">
      <c r="A2119" s="3" t="s">
        <v>2222</v>
      </c>
      <c r="B2119" s="3">
        <v>18</v>
      </c>
      <c r="C2119" s="3" t="s">
        <v>83</v>
      </c>
      <c r="D2119" s="3" t="s">
        <v>23</v>
      </c>
      <c r="E2119" s="5">
        <v>2.19</v>
      </c>
      <c r="F2119" s="3">
        <v>24</v>
      </c>
      <c r="G2119" s="3" t="s">
        <v>84</v>
      </c>
      <c r="H2119" s="3" t="s">
        <v>90</v>
      </c>
      <c r="I2119" s="5">
        <v>17.989999999999998</v>
      </c>
      <c r="J2119" s="3">
        <v>1</v>
      </c>
      <c r="K2119" s="3" t="s">
        <v>95</v>
      </c>
      <c r="L2119" s="3">
        <v>1</v>
      </c>
      <c r="M2119" s="5">
        <v>0.09</v>
      </c>
      <c r="N2119" s="3" t="s">
        <v>117</v>
      </c>
    </row>
    <row r="2120" spans="1:14" x14ac:dyDescent="0.25">
      <c r="A2120" s="3" t="s">
        <v>2223</v>
      </c>
      <c r="B2120" s="3">
        <v>49</v>
      </c>
      <c r="C2120" s="3" t="s">
        <v>93</v>
      </c>
      <c r="D2120" s="3" t="s">
        <v>19</v>
      </c>
      <c r="E2120" s="5">
        <v>17.05</v>
      </c>
      <c r="F2120" s="3">
        <v>16</v>
      </c>
      <c r="G2120" s="3" t="s">
        <v>89</v>
      </c>
      <c r="H2120" s="3" t="s">
        <v>111</v>
      </c>
      <c r="I2120" s="5">
        <v>8.99</v>
      </c>
      <c r="J2120" s="3">
        <v>0</v>
      </c>
      <c r="K2120" s="3" t="s">
        <v>108</v>
      </c>
      <c r="L2120" s="3">
        <v>4</v>
      </c>
      <c r="M2120" s="5">
        <v>1</v>
      </c>
      <c r="N2120" s="3" t="s">
        <v>99</v>
      </c>
    </row>
    <row r="2121" spans="1:14" x14ac:dyDescent="0.25">
      <c r="A2121" s="3" t="s">
        <v>2224</v>
      </c>
      <c r="B2121" s="3">
        <v>59</v>
      </c>
      <c r="C2121" s="3" t="s">
        <v>93</v>
      </c>
      <c r="D2121" s="3" t="s">
        <v>19</v>
      </c>
      <c r="E2121" s="5">
        <v>17.34</v>
      </c>
      <c r="F2121" s="3">
        <v>40</v>
      </c>
      <c r="G2121" s="3" t="s">
        <v>89</v>
      </c>
      <c r="H2121" s="3" t="s">
        <v>90</v>
      </c>
      <c r="I2121" s="5">
        <v>8.99</v>
      </c>
      <c r="J2121" s="3">
        <v>1</v>
      </c>
      <c r="K2121" s="3" t="s">
        <v>102</v>
      </c>
      <c r="L2121" s="3">
        <v>3</v>
      </c>
      <c r="M2121" s="5">
        <v>0.42</v>
      </c>
      <c r="N2121" s="3" t="s">
        <v>112</v>
      </c>
    </row>
    <row r="2122" spans="1:14" x14ac:dyDescent="0.25">
      <c r="A2122" s="3" t="s">
        <v>2225</v>
      </c>
      <c r="B2122" s="3">
        <v>25</v>
      </c>
      <c r="C2122" s="3" t="s">
        <v>93</v>
      </c>
      <c r="D2122" s="3" t="s">
        <v>23</v>
      </c>
      <c r="E2122" s="5">
        <v>0.27</v>
      </c>
      <c r="F2122" s="3">
        <v>60</v>
      </c>
      <c r="G2122" s="3" t="s">
        <v>135</v>
      </c>
      <c r="H2122" s="3" t="s">
        <v>122</v>
      </c>
      <c r="I2122" s="5">
        <v>17.989999999999998</v>
      </c>
      <c r="J2122" s="3">
        <v>1</v>
      </c>
      <c r="K2122" s="3" t="s">
        <v>86</v>
      </c>
      <c r="L2122" s="3">
        <v>1</v>
      </c>
      <c r="M2122" s="5">
        <v>0</v>
      </c>
      <c r="N2122" s="3" t="s">
        <v>96</v>
      </c>
    </row>
    <row r="2123" spans="1:14" x14ac:dyDescent="0.25">
      <c r="A2123" s="3" t="s">
        <v>2226</v>
      </c>
      <c r="B2123" s="3">
        <v>25</v>
      </c>
      <c r="C2123" s="3" t="s">
        <v>83</v>
      </c>
      <c r="D2123" s="3" t="s">
        <v>19</v>
      </c>
      <c r="E2123" s="5">
        <v>17.899999999999999</v>
      </c>
      <c r="F2123" s="3">
        <v>3</v>
      </c>
      <c r="G2123" s="3" t="s">
        <v>98</v>
      </c>
      <c r="H2123" s="3" t="s">
        <v>122</v>
      </c>
      <c r="I2123" s="5">
        <v>8.99</v>
      </c>
      <c r="J2123" s="3">
        <v>0</v>
      </c>
      <c r="K2123" s="3" t="s">
        <v>95</v>
      </c>
      <c r="L2123" s="3">
        <v>3</v>
      </c>
      <c r="M2123" s="5">
        <v>4.47</v>
      </c>
      <c r="N2123" s="3" t="s">
        <v>104</v>
      </c>
    </row>
    <row r="2124" spans="1:14" x14ac:dyDescent="0.25">
      <c r="A2124" s="3" t="s">
        <v>2227</v>
      </c>
      <c r="B2124" s="3">
        <v>48</v>
      </c>
      <c r="C2124" s="3" t="s">
        <v>106</v>
      </c>
      <c r="D2124" s="3" t="s">
        <v>21</v>
      </c>
      <c r="E2124" s="5">
        <v>5.33</v>
      </c>
      <c r="F2124" s="3">
        <v>31</v>
      </c>
      <c r="G2124" s="3" t="s">
        <v>135</v>
      </c>
      <c r="H2124" s="3" t="s">
        <v>122</v>
      </c>
      <c r="I2124" s="5">
        <v>13.99</v>
      </c>
      <c r="J2124" s="3">
        <v>1</v>
      </c>
      <c r="K2124" s="3" t="s">
        <v>95</v>
      </c>
      <c r="L2124" s="3">
        <v>3</v>
      </c>
      <c r="M2124" s="5">
        <v>0.17</v>
      </c>
      <c r="N2124" s="3" t="s">
        <v>117</v>
      </c>
    </row>
    <row r="2125" spans="1:14" x14ac:dyDescent="0.25">
      <c r="A2125" s="3" t="s">
        <v>2228</v>
      </c>
      <c r="B2125" s="3">
        <v>26</v>
      </c>
      <c r="C2125" s="3" t="s">
        <v>83</v>
      </c>
      <c r="D2125" s="3" t="s">
        <v>19</v>
      </c>
      <c r="E2125" s="5">
        <v>0.75</v>
      </c>
      <c r="F2125" s="3">
        <v>59</v>
      </c>
      <c r="G2125" s="3" t="s">
        <v>135</v>
      </c>
      <c r="H2125" s="3" t="s">
        <v>122</v>
      </c>
      <c r="I2125" s="5">
        <v>8.99</v>
      </c>
      <c r="J2125" s="3">
        <v>1</v>
      </c>
      <c r="K2125" s="3" t="s">
        <v>95</v>
      </c>
      <c r="L2125" s="3">
        <v>2</v>
      </c>
      <c r="M2125" s="5">
        <v>0.01</v>
      </c>
      <c r="N2125" s="3" t="s">
        <v>99</v>
      </c>
    </row>
    <row r="2126" spans="1:14" x14ac:dyDescent="0.25">
      <c r="A2126" s="3" t="s">
        <v>2229</v>
      </c>
      <c r="B2126" s="3">
        <v>25</v>
      </c>
      <c r="C2126" s="3" t="s">
        <v>106</v>
      </c>
      <c r="D2126" s="3" t="s">
        <v>21</v>
      </c>
      <c r="E2126" s="5">
        <v>4.45</v>
      </c>
      <c r="F2126" s="3">
        <v>41</v>
      </c>
      <c r="G2126" s="3" t="s">
        <v>135</v>
      </c>
      <c r="H2126" s="3" t="s">
        <v>85</v>
      </c>
      <c r="I2126" s="5">
        <v>13.99</v>
      </c>
      <c r="J2126" s="3">
        <v>1</v>
      </c>
      <c r="K2126" s="3" t="s">
        <v>86</v>
      </c>
      <c r="L2126" s="3">
        <v>2</v>
      </c>
      <c r="M2126" s="5">
        <v>0.11</v>
      </c>
      <c r="N2126" s="3" t="s">
        <v>117</v>
      </c>
    </row>
    <row r="2127" spans="1:14" x14ac:dyDescent="0.25">
      <c r="A2127" s="3" t="s">
        <v>2230</v>
      </c>
      <c r="B2127" s="3">
        <v>42</v>
      </c>
      <c r="C2127" s="3" t="s">
        <v>93</v>
      </c>
      <c r="D2127" s="3" t="s">
        <v>21</v>
      </c>
      <c r="E2127" s="5">
        <v>2.96</v>
      </c>
      <c r="F2127" s="3">
        <v>30</v>
      </c>
      <c r="G2127" s="3" t="s">
        <v>89</v>
      </c>
      <c r="H2127" s="3" t="s">
        <v>85</v>
      </c>
      <c r="I2127" s="5">
        <v>13.99</v>
      </c>
      <c r="J2127" s="3">
        <v>0</v>
      </c>
      <c r="K2127" s="3" t="s">
        <v>108</v>
      </c>
      <c r="L2127" s="3">
        <v>5</v>
      </c>
      <c r="M2127" s="5">
        <v>0.1</v>
      </c>
      <c r="N2127" s="3" t="s">
        <v>91</v>
      </c>
    </row>
    <row r="2128" spans="1:14" x14ac:dyDescent="0.25">
      <c r="A2128" s="3" t="s">
        <v>2231</v>
      </c>
      <c r="B2128" s="3">
        <v>33</v>
      </c>
      <c r="C2128" s="3" t="s">
        <v>93</v>
      </c>
      <c r="D2128" s="3" t="s">
        <v>19</v>
      </c>
      <c r="E2128" s="5">
        <v>0.6</v>
      </c>
      <c r="F2128" s="3">
        <v>41</v>
      </c>
      <c r="G2128" s="3" t="s">
        <v>114</v>
      </c>
      <c r="H2128" s="3" t="s">
        <v>122</v>
      </c>
      <c r="I2128" s="5">
        <v>8.99</v>
      </c>
      <c r="J2128" s="3">
        <v>1</v>
      </c>
      <c r="K2128" s="3" t="s">
        <v>102</v>
      </c>
      <c r="L2128" s="3">
        <v>3</v>
      </c>
      <c r="M2128" s="5">
        <v>0.01</v>
      </c>
      <c r="N2128" s="3" t="s">
        <v>117</v>
      </c>
    </row>
    <row r="2129" spans="1:14" x14ac:dyDescent="0.25">
      <c r="A2129" s="3" t="s">
        <v>2232</v>
      </c>
      <c r="B2129" s="3">
        <v>58</v>
      </c>
      <c r="C2129" s="3" t="s">
        <v>106</v>
      </c>
      <c r="D2129" s="3" t="s">
        <v>21</v>
      </c>
      <c r="E2129" s="5">
        <v>10.77</v>
      </c>
      <c r="F2129" s="3">
        <v>44</v>
      </c>
      <c r="G2129" s="3" t="s">
        <v>98</v>
      </c>
      <c r="H2129" s="3" t="s">
        <v>85</v>
      </c>
      <c r="I2129" s="5">
        <v>13.99</v>
      </c>
      <c r="J2129" s="3">
        <v>1</v>
      </c>
      <c r="K2129" s="3" t="s">
        <v>108</v>
      </c>
      <c r="L2129" s="3">
        <v>1</v>
      </c>
      <c r="M2129" s="5">
        <v>0.24</v>
      </c>
      <c r="N2129" s="3" t="s">
        <v>104</v>
      </c>
    </row>
    <row r="2130" spans="1:14" x14ac:dyDescent="0.25">
      <c r="A2130" s="3" t="s">
        <v>2233</v>
      </c>
      <c r="B2130" s="3">
        <v>66</v>
      </c>
      <c r="C2130" s="3" t="s">
        <v>93</v>
      </c>
      <c r="D2130" s="3" t="s">
        <v>23</v>
      </c>
      <c r="E2130" s="5">
        <v>13.36</v>
      </c>
      <c r="F2130" s="3">
        <v>15</v>
      </c>
      <c r="G2130" s="3" t="s">
        <v>84</v>
      </c>
      <c r="H2130" s="3" t="s">
        <v>120</v>
      </c>
      <c r="I2130" s="5">
        <v>17.989999999999998</v>
      </c>
      <c r="J2130" s="3">
        <v>0</v>
      </c>
      <c r="K2130" s="3" t="s">
        <v>86</v>
      </c>
      <c r="L2130" s="3">
        <v>5</v>
      </c>
      <c r="M2130" s="5">
        <v>0.83</v>
      </c>
      <c r="N2130" s="3" t="s">
        <v>91</v>
      </c>
    </row>
    <row r="2131" spans="1:14" x14ac:dyDescent="0.25">
      <c r="A2131" s="3" t="s">
        <v>2234</v>
      </c>
      <c r="B2131" s="3">
        <v>42</v>
      </c>
      <c r="C2131" s="3" t="s">
        <v>106</v>
      </c>
      <c r="D2131" s="3" t="s">
        <v>19</v>
      </c>
      <c r="E2131" s="5">
        <v>20.9</v>
      </c>
      <c r="F2131" s="3">
        <v>42</v>
      </c>
      <c r="G2131" s="3" t="s">
        <v>89</v>
      </c>
      <c r="H2131" s="3" t="s">
        <v>122</v>
      </c>
      <c r="I2131" s="5">
        <v>8.99</v>
      </c>
      <c r="J2131" s="3">
        <v>1</v>
      </c>
      <c r="K2131" s="3" t="s">
        <v>126</v>
      </c>
      <c r="L2131" s="3">
        <v>3</v>
      </c>
      <c r="M2131" s="5">
        <v>0.49</v>
      </c>
      <c r="N2131" s="3" t="s">
        <v>96</v>
      </c>
    </row>
    <row r="2132" spans="1:14" x14ac:dyDescent="0.25">
      <c r="A2132" s="3" t="s">
        <v>2235</v>
      </c>
      <c r="B2132" s="3">
        <v>50</v>
      </c>
      <c r="C2132" s="3" t="s">
        <v>106</v>
      </c>
      <c r="D2132" s="3" t="s">
        <v>23</v>
      </c>
      <c r="E2132" s="5">
        <v>7.18</v>
      </c>
      <c r="F2132" s="3">
        <v>23</v>
      </c>
      <c r="G2132" s="3" t="s">
        <v>135</v>
      </c>
      <c r="H2132" s="3" t="s">
        <v>85</v>
      </c>
      <c r="I2132" s="5">
        <v>17.989999999999998</v>
      </c>
      <c r="J2132" s="3">
        <v>0</v>
      </c>
      <c r="K2132" s="3" t="s">
        <v>126</v>
      </c>
      <c r="L2132" s="3">
        <v>3</v>
      </c>
      <c r="M2132" s="5">
        <v>0.3</v>
      </c>
      <c r="N2132" s="3" t="s">
        <v>87</v>
      </c>
    </row>
    <row r="2133" spans="1:14" x14ac:dyDescent="0.25">
      <c r="A2133" s="3" t="s">
        <v>2236</v>
      </c>
      <c r="B2133" s="3">
        <v>40</v>
      </c>
      <c r="C2133" s="3" t="s">
        <v>83</v>
      </c>
      <c r="D2133" s="3" t="s">
        <v>19</v>
      </c>
      <c r="E2133" s="5">
        <v>14.01</v>
      </c>
      <c r="F2133" s="3">
        <v>14</v>
      </c>
      <c r="G2133" s="3" t="s">
        <v>89</v>
      </c>
      <c r="H2133" s="3" t="s">
        <v>111</v>
      </c>
      <c r="I2133" s="5">
        <v>8.99</v>
      </c>
      <c r="J2133" s="3">
        <v>0</v>
      </c>
      <c r="K2133" s="3" t="s">
        <v>102</v>
      </c>
      <c r="L2133" s="3">
        <v>3</v>
      </c>
      <c r="M2133" s="5">
        <v>0.93</v>
      </c>
      <c r="N2133" s="3" t="s">
        <v>104</v>
      </c>
    </row>
    <row r="2134" spans="1:14" x14ac:dyDescent="0.25">
      <c r="A2134" s="3" t="s">
        <v>2237</v>
      </c>
      <c r="B2134" s="3">
        <v>36</v>
      </c>
      <c r="C2134" s="3" t="s">
        <v>93</v>
      </c>
      <c r="D2134" s="3" t="s">
        <v>23</v>
      </c>
      <c r="E2134" s="5">
        <v>16.68</v>
      </c>
      <c r="F2134" s="3">
        <v>60</v>
      </c>
      <c r="G2134" s="3" t="s">
        <v>84</v>
      </c>
      <c r="H2134" s="3" t="s">
        <v>85</v>
      </c>
      <c r="I2134" s="5">
        <v>17.989999999999998</v>
      </c>
      <c r="J2134" s="3">
        <v>0</v>
      </c>
      <c r="K2134" s="3" t="s">
        <v>126</v>
      </c>
      <c r="L2134" s="3">
        <v>5</v>
      </c>
      <c r="M2134" s="5">
        <v>0.27</v>
      </c>
      <c r="N2134" s="3" t="s">
        <v>99</v>
      </c>
    </row>
    <row r="2135" spans="1:14" x14ac:dyDescent="0.25">
      <c r="A2135" s="3" t="s">
        <v>2238</v>
      </c>
      <c r="B2135" s="3">
        <v>48</v>
      </c>
      <c r="C2135" s="3" t="s">
        <v>83</v>
      </c>
      <c r="D2135" s="3" t="s">
        <v>23</v>
      </c>
      <c r="E2135" s="5">
        <v>1.67</v>
      </c>
      <c r="F2135" s="3">
        <v>14</v>
      </c>
      <c r="G2135" s="3" t="s">
        <v>94</v>
      </c>
      <c r="H2135" s="3" t="s">
        <v>111</v>
      </c>
      <c r="I2135" s="5">
        <v>17.989999999999998</v>
      </c>
      <c r="J2135" s="3">
        <v>1</v>
      </c>
      <c r="K2135" s="3" t="s">
        <v>86</v>
      </c>
      <c r="L2135" s="3">
        <v>3</v>
      </c>
      <c r="M2135" s="5">
        <v>0.11</v>
      </c>
      <c r="N2135" s="3" t="s">
        <v>91</v>
      </c>
    </row>
    <row r="2136" spans="1:14" x14ac:dyDescent="0.25">
      <c r="A2136" s="3" t="s">
        <v>2239</v>
      </c>
      <c r="B2136" s="3">
        <v>60</v>
      </c>
      <c r="C2136" s="3" t="s">
        <v>83</v>
      </c>
      <c r="D2136" s="3" t="s">
        <v>19</v>
      </c>
      <c r="E2136" s="5">
        <v>14.45</v>
      </c>
      <c r="F2136" s="3">
        <v>52</v>
      </c>
      <c r="G2136" s="3" t="s">
        <v>98</v>
      </c>
      <c r="H2136" s="3" t="s">
        <v>85</v>
      </c>
      <c r="I2136" s="5">
        <v>8.99</v>
      </c>
      <c r="J2136" s="3">
        <v>1</v>
      </c>
      <c r="K2136" s="3" t="s">
        <v>108</v>
      </c>
      <c r="L2136" s="3">
        <v>5</v>
      </c>
      <c r="M2136" s="5">
        <v>0.27</v>
      </c>
      <c r="N2136" s="3" t="s">
        <v>96</v>
      </c>
    </row>
    <row r="2137" spans="1:14" x14ac:dyDescent="0.25">
      <c r="A2137" s="3" t="s">
        <v>2240</v>
      </c>
      <c r="B2137" s="3">
        <v>42</v>
      </c>
      <c r="C2137" s="3" t="s">
        <v>106</v>
      </c>
      <c r="D2137" s="3" t="s">
        <v>21</v>
      </c>
      <c r="E2137" s="5">
        <v>7.63</v>
      </c>
      <c r="F2137" s="3">
        <v>32</v>
      </c>
      <c r="G2137" s="3" t="s">
        <v>98</v>
      </c>
      <c r="H2137" s="3" t="s">
        <v>122</v>
      </c>
      <c r="I2137" s="5">
        <v>13.99</v>
      </c>
      <c r="J2137" s="3">
        <v>1</v>
      </c>
      <c r="K2137" s="3" t="s">
        <v>126</v>
      </c>
      <c r="L2137" s="3">
        <v>2</v>
      </c>
      <c r="M2137" s="5">
        <v>0.23</v>
      </c>
      <c r="N2137" s="3" t="s">
        <v>87</v>
      </c>
    </row>
    <row r="2138" spans="1:14" x14ac:dyDescent="0.25">
      <c r="A2138" s="3" t="s">
        <v>2241</v>
      </c>
      <c r="B2138" s="3">
        <v>31</v>
      </c>
      <c r="C2138" s="3" t="s">
        <v>106</v>
      </c>
      <c r="D2138" s="3" t="s">
        <v>21</v>
      </c>
      <c r="E2138" s="5">
        <v>6.29</v>
      </c>
      <c r="F2138" s="3">
        <v>24</v>
      </c>
      <c r="G2138" s="3" t="s">
        <v>94</v>
      </c>
      <c r="H2138" s="3" t="s">
        <v>111</v>
      </c>
      <c r="I2138" s="5">
        <v>13.99</v>
      </c>
      <c r="J2138" s="3">
        <v>0</v>
      </c>
      <c r="K2138" s="3" t="s">
        <v>86</v>
      </c>
      <c r="L2138" s="3">
        <v>3</v>
      </c>
      <c r="M2138" s="5">
        <v>0.25</v>
      </c>
      <c r="N2138" s="3" t="s">
        <v>91</v>
      </c>
    </row>
    <row r="2139" spans="1:14" x14ac:dyDescent="0.25">
      <c r="A2139" s="3" t="s">
        <v>2242</v>
      </c>
      <c r="B2139" s="3">
        <v>34</v>
      </c>
      <c r="C2139" s="3" t="s">
        <v>106</v>
      </c>
      <c r="D2139" s="3" t="s">
        <v>21</v>
      </c>
      <c r="E2139" s="5">
        <v>45.52</v>
      </c>
      <c r="F2139" s="3">
        <v>52</v>
      </c>
      <c r="G2139" s="3" t="s">
        <v>114</v>
      </c>
      <c r="H2139" s="3" t="s">
        <v>111</v>
      </c>
      <c r="I2139" s="5">
        <v>13.99</v>
      </c>
      <c r="J2139" s="3">
        <v>0</v>
      </c>
      <c r="K2139" s="3" t="s">
        <v>126</v>
      </c>
      <c r="L2139" s="3">
        <v>3</v>
      </c>
      <c r="M2139" s="5">
        <v>0.86</v>
      </c>
      <c r="N2139" s="3" t="s">
        <v>87</v>
      </c>
    </row>
    <row r="2140" spans="1:14" x14ac:dyDescent="0.25">
      <c r="A2140" s="3" t="s">
        <v>2243</v>
      </c>
      <c r="B2140" s="3">
        <v>21</v>
      </c>
      <c r="C2140" s="3" t="s">
        <v>83</v>
      </c>
      <c r="D2140" s="3" t="s">
        <v>19</v>
      </c>
      <c r="E2140" s="5">
        <v>0.15</v>
      </c>
      <c r="F2140" s="3">
        <v>48</v>
      </c>
      <c r="G2140" s="3" t="s">
        <v>94</v>
      </c>
      <c r="H2140" s="3" t="s">
        <v>90</v>
      </c>
      <c r="I2140" s="5">
        <v>8.99</v>
      </c>
      <c r="J2140" s="3">
        <v>1</v>
      </c>
      <c r="K2140" s="3" t="s">
        <v>126</v>
      </c>
      <c r="L2140" s="3">
        <v>4</v>
      </c>
      <c r="M2140" s="5">
        <v>0</v>
      </c>
      <c r="N2140" s="3" t="s">
        <v>87</v>
      </c>
    </row>
    <row r="2141" spans="1:14" x14ac:dyDescent="0.25">
      <c r="A2141" s="3" t="s">
        <v>2244</v>
      </c>
      <c r="B2141" s="3">
        <v>67</v>
      </c>
      <c r="C2141" s="3" t="s">
        <v>93</v>
      </c>
      <c r="D2141" s="3" t="s">
        <v>19</v>
      </c>
      <c r="E2141" s="5">
        <v>19.579999999999998</v>
      </c>
      <c r="F2141" s="3">
        <v>44</v>
      </c>
      <c r="G2141" s="3" t="s">
        <v>89</v>
      </c>
      <c r="H2141" s="3" t="s">
        <v>122</v>
      </c>
      <c r="I2141" s="5">
        <v>8.99</v>
      </c>
      <c r="J2141" s="3">
        <v>1</v>
      </c>
      <c r="K2141" s="3" t="s">
        <v>102</v>
      </c>
      <c r="L2141" s="3">
        <v>3</v>
      </c>
      <c r="M2141" s="5">
        <v>0.44</v>
      </c>
      <c r="N2141" s="3" t="s">
        <v>104</v>
      </c>
    </row>
    <row r="2142" spans="1:14" x14ac:dyDescent="0.25">
      <c r="A2142" s="3" t="s">
        <v>2245</v>
      </c>
      <c r="B2142" s="3">
        <v>30</v>
      </c>
      <c r="C2142" s="3" t="s">
        <v>106</v>
      </c>
      <c r="D2142" s="3" t="s">
        <v>21</v>
      </c>
      <c r="E2142" s="5">
        <v>2.27</v>
      </c>
      <c r="F2142" s="3">
        <v>0</v>
      </c>
      <c r="G2142" s="3" t="s">
        <v>135</v>
      </c>
      <c r="H2142" s="3" t="s">
        <v>122</v>
      </c>
      <c r="I2142" s="5">
        <v>13.99</v>
      </c>
      <c r="J2142" s="3">
        <v>0</v>
      </c>
      <c r="K2142" s="3" t="s">
        <v>95</v>
      </c>
      <c r="L2142" s="3">
        <v>2</v>
      </c>
      <c r="M2142" s="5">
        <v>2.27</v>
      </c>
      <c r="N2142" s="3" t="s">
        <v>87</v>
      </c>
    </row>
    <row r="2143" spans="1:14" x14ac:dyDescent="0.25">
      <c r="A2143" s="3" t="s">
        <v>2246</v>
      </c>
      <c r="B2143" s="3">
        <v>55</v>
      </c>
      <c r="C2143" s="3" t="s">
        <v>83</v>
      </c>
      <c r="D2143" s="3" t="s">
        <v>23</v>
      </c>
      <c r="E2143" s="5">
        <v>18.02</v>
      </c>
      <c r="F2143" s="3">
        <v>36</v>
      </c>
      <c r="G2143" s="3" t="s">
        <v>135</v>
      </c>
      <c r="H2143" s="3" t="s">
        <v>90</v>
      </c>
      <c r="I2143" s="5">
        <v>17.989999999999998</v>
      </c>
      <c r="J2143" s="3">
        <v>0</v>
      </c>
      <c r="K2143" s="3" t="s">
        <v>126</v>
      </c>
      <c r="L2143" s="3">
        <v>4</v>
      </c>
      <c r="M2143" s="5">
        <v>0.49</v>
      </c>
      <c r="N2143" s="3" t="s">
        <v>104</v>
      </c>
    </row>
    <row r="2144" spans="1:14" x14ac:dyDescent="0.25">
      <c r="A2144" s="3" t="s">
        <v>2247</v>
      </c>
      <c r="B2144" s="3">
        <v>20</v>
      </c>
      <c r="C2144" s="3" t="s">
        <v>106</v>
      </c>
      <c r="D2144" s="3" t="s">
        <v>21</v>
      </c>
      <c r="E2144" s="5">
        <v>2.89</v>
      </c>
      <c r="F2144" s="3">
        <v>13</v>
      </c>
      <c r="G2144" s="3" t="s">
        <v>114</v>
      </c>
      <c r="H2144" s="3" t="s">
        <v>120</v>
      </c>
      <c r="I2144" s="5">
        <v>13.99</v>
      </c>
      <c r="J2144" s="3">
        <v>1</v>
      </c>
      <c r="K2144" s="3" t="s">
        <v>102</v>
      </c>
      <c r="L2144" s="3">
        <v>2</v>
      </c>
      <c r="M2144" s="5">
        <v>0.21</v>
      </c>
      <c r="N2144" s="3" t="s">
        <v>91</v>
      </c>
    </row>
    <row r="2145" spans="1:14" x14ac:dyDescent="0.25">
      <c r="A2145" s="3" t="s">
        <v>2248</v>
      </c>
      <c r="B2145" s="3">
        <v>52</v>
      </c>
      <c r="C2145" s="3" t="s">
        <v>106</v>
      </c>
      <c r="D2145" s="3" t="s">
        <v>23</v>
      </c>
      <c r="E2145" s="5">
        <v>10.6</v>
      </c>
      <c r="F2145" s="3">
        <v>38</v>
      </c>
      <c r="G2145" s="3" t="s">
        <v>84</v>
      </c>
      <c r="H2145" s="3" t="s">
        <v>120</v>
      </c>
      <c r="I2145" s="5">
        <v>17.989999999999998</v>
      </c>
      <c r="J2145" s="3">
        <v>0</v>
      </c>
      <c r="K2145" s="3" t="s">
        <v>126</v>
      </c>
      <c r="L2145" s="3">
        <v>4</v>
      </c>
      <c r="M2145" s="5">
        <v>0.27</v>
      </c>
      <c r="N2145" s="3" t="s">
        <v>104</v>
      </c>
    </row>
    <row r="2146" spans="1:14" x14ac:dyDescent="0.25">
      <c r="A2146" s="3" t="s">
        <v>2249</v>
      </c>
      <c r="B2146" s="3">
        <v>45</v>
      </c>
      <c r="C2146" s="3" t="s">
        <v>106</v>
      </c>
      <c r="D2146" s="3" t="s">
        <v>23</v>
      </c>
      <c r="E2146" s="5">
        <v>14</v>
      </c>
      <c r="F2146" s="3">
        <v>33</v>
      </c>
      <c r="G2146" s="3" t="s">
        <v>135</v>
      </c>
      <c r="H2146" s="3" t="s">
        <v>85</v>
      </c>
      <c r="I2146" s="5">
        <v>17.989999999999998</v>
      </c>
      <c r="J2146" s="3">
        <v>1</v>
      </c>
      <c r="K2146" s="3" t="s">
        <v>126</v>
      </c>
      <c r="L2146" s="3">
        <v>2</v>
      </c>
      <c r="M2146" s="5">
        <v>0.41</v>
      </c>
      <c r="N2146" s="3" t="s">
        <v>99</v>
      </c>
    </row>
    <row r="2147" spans="1:14" x14ac:dyDescent="0.25">
      <c r="A2147" s="3" t="s">
        <v>2250</v>
      </c>
      <c r="B2147" s="3">
        <v>31</v>
      </c>
      <c r="C2147" s="3" t="s">
        <v>106</v>
      </c>
      <c r="D2147" s="3" t="s">
        <v>19</v>
      </c>
      <c r="E2147" s="5">
        <v>7.69</v>
      </c>
      <c r="F2147" s="3">
        <v>57</v>
      </c>
      <c r="G2147" s="3" t="s">
        <v>89</v>
      </c>
      <c r="H2147" s="3" t="s">
        <v>120</v>
      </c>
      <c r="I2147" s="5">
        <v>8.99</v>
      </c>
      <c r="J2147" s="3">
        <v>1</v>
      </c>
      <c r="K2147" s="3" t="s">
        <v>86</v>
      </c>
      <c r="L2147" s="3">
        <v>5</v>
      </c>
      <c r="M2147" s="5">
        <v>0.13</v>
      </c>
      <c r="N2147" s="3" t="s">
        <v>117</v>
      </c>
    </row>
    <row r="2148" spans="1:14" x14ac:dyDescent="0.25">
      <c r="A2148" s="3" t="s">
        <v>2251</v>
      </c>
      <c r="B2148" s="3">
        <v>68</v>
      </c>
      <c r="C2148" s="3" t="s">
        <v>93</v>
      </c>
      <c r="D2148" s="3" t="s">
        <v>21</v>
      </c>
      <c r="E2148" s="5">
        <v>20.239999999999998</v>
      </c>
      <c r="F2148" s="3">
        <v>16</v>
      </c>
      <c r="G2148" s="3" t="s">
        <v>94</v>
      </c>
      <c r="H2148" s="3" t="s">
        <v>120</v>
      </c>
      <c r="I2148" s="5">
        <v>13.99</v>
      </c>
      <c r="J2148" s="3">
        <v>0</v>
      </c>
      <c r="K2148" s="3" t="s">
        <v>108</v>
      </c>
      <c r="L2148" s="3">
        <v>3</v>
      </c>
      <c r="M2148" s="5">
        <v>1.19</v>
      </c>
      <c r="N2148" s="3" t="s">
        <v>112</v>
      </c>
    </row>
    <row r="2149" spans="1:14" x14ac:dyDescent="0.25">
      <c r="A2149" s="3" t="s">
        <v>2252</v>
      </c>
      <c r="B2149" s="3">
        <v>44</v>
      </c>
      <c r="C2149" s="3" t="s">
        <v>93</v>
      </c>
      <c r="D2149" s="3" t="s">
        <v>19</v>
      </c>
      <c r="E2149" s="5">
        <v>0.65</v>
      </c>
      <c r="F2149" s="3">
        <v>59</v>
      </c>
      <c r="G2149" s="3" t="s">
        <v>84</v>
      </c>
      <c r="H2149" s="3" t="s">
        <v>85</v>
      </c>
      <c r="I2149" s="5">
        <v>8.99</v>
      </c>
      <c r="J2149" s="3">
        <v>1</v>
      </c>
      <c r="K2149" s="3" t="s">
        <v>108</v>
      </c>
      <c r="L2149" s="3">
        <v>4</v>
      </c>
      <c r="M2149" s="5">
        <v>0.01</v>
      </c>
      <c r="N2149" s="3" t="s">
        <v>99</v>
      </c>
    </row>
    <row r="2150" spans="1:14" x14ac:dyDescent="0.25">
      <c r="A2150" s="3" t="s">
        <v>2253</v>
      </c>
      <c r="B2150" s="3">
        <v>29</v>
      </c>
      <c r="C2150" s="3" t="s">
        <v>83</v>
      </c>
      <c r="D2150" s="3" t="s">
        <v>23</v>
      </c>
      <c r="E2150" s="5">
        <v>4.1900000000000004</v>
      </c>
      <c r="F2150" s="3">
        <v>54</v>
      </c>
      <c r="G2150" s="3" t="s">
        <v>114</v>
      </c>
      <c r="H2150" s="3" t="s">
        <v>120</v>
      </c>
      <c r="I2150" s="5">
        <v>17.989999999999998</v>
      </c>
      <c r="J2150" s="3">
        <v>1</v>
      </c>
      <c r="K2150" s="3" t="s">
        <v>126</v>
      </c>
      <c r="L2150" s="3">
        <v>1</v>
      </c>
      <c r="M2150" s="5">
        <v>0.08</v>
      </c>
      <c r="N2150" s="3" t="s">
        <v>91</v>
      </c>
    </row>
    <row r="2151" spans="1:14" x14ac:dyDescent="0.25">
      <c r="A2151" s="3" t="s">
        <v>2254</v>
      </c>
      <c r="B2151" s="3">
        <v>34</v>
      </c>
      <c r="C2151" s="3" t="s">
        <v>106</v>
      </c>
      <c r="D2151" s="3" t="s">
        <v>21</v>
      </c>
      <c r="E2151" s="5">
        <v>16.36</v>
      </c>
      <c r="F2151" s="3">
        <v>22</v>
      </c>
      <c r="G2151" s="3" t="s">
        <v>98</v>
      </c>
      <c r="H2151" s="3" t="s">
        <v>120</v>
      </c>
      <c r="I2151" s="5">
        <v>13.99</v>
      </c>
      <c r="J2151" s="3">
        <v>0</v>
      </c>
      <c r="K2151" s="3" t="s">
        <v>86</v>
      </c>
      <c r="L2151" s="3">
        <v>2</v>
      </c>
      <c r="M2151" s="5">
        <v>0.71</v>
      </c>
      <c r="N2151" s="3" t="s">
        <v>104</v>
      </c>
    </row>
    <row r="2152" spans="1:14" x14ac:dyDescent="0.25">
      <c r="A2152" s="3" t="s">
        <v>2255</v>
      </c>
      <c r="B2152" s="3">
        <v>35</v>
      </c>
      <c r="C2152" s="3" t="s">
        <v>106</v>
      </c>
      <c r="D2152" s="3" t="s">
        <v>23</v>
      </c>
      <c r="E2152" s="5">
        <v>7.93</v>
      </c>
      <c r="F2152" s="3">
        <v>19</v>
      </c>
      <c r="G2152" s="3" t="s">
        <v>135</v>
      </c>
      <c r="H2152" s="3" t="s">
        <v>85</v>
      </c>
      <c r="I2152" s="5">
        <v>17.989999999999998</v>
      </c>
      <c r="J2152" s="3">
        <v>0</v>
      </c>
      <c r="K2152" s="3" t="s">
        <v>108</v>
      </c>
      <c r="L2152" s="3">
        <v>5</v>
      </c>
      <c r="M2152" s="5">
        <v>0.4</v>
      </c>
      <c r="N2152" s="3" t="s">
        <v>99</v>
      </c>
    </row>
    <row r="2153" spans="1:14" x14ac:dyDescent="0.25">
      <c r="A2153" s="3" t="s">
        <v>2256</v>
      </c>
      <c r="B2153" s="3">
        <v>49</v>
      </c>
      <c r="C2153" s="3" t="s">
        <v>106</v>
      </c>
      <c r="D2153" s="3" t="s">
        <v>23</v>
      </c>
      <c r="E2153" s="5">
        <v>6.06</v>
      </c>
      <c r="F2153" s="3">
        <v>12</v>
      </c>
      <c r="G2153" s="3" t="s">
        <v>94</v>
      </c>
      <c r="H2153" s="3" t="s">
        <v>85</v>
      </c>
      <c r="I2153" s="5">
        <v>17.989999999999998</v>
      </c>
      <c r="J2153" s="3">
        <v>0</v>
      </c>
      <c r="K2153" s="3" t="s">
        <v>108</v>
      </c>
      <c r="L2153" s="3">
        <v>5</v>
      </c>
      <c r="M2153" s="5">
        <v>0.47</v>
      </c>
      <c r="N2153" s="3" t="s">
        <v>112</v>
      </c>
    </row>
    <row r="2154" spans="1:14" x14ac:dyDescent="0.25">
      <c r="A2154" s="3" t="s">
        <v>2257</v>
      </c>
      <c r="B2154" s="3">
        <v>54</v>
      </c>
      <c r="C2154" s="3" t="s">
        <v>83</v>
      </c>
      <c r="D2154" s="3" t="s">
        <v>19</v>
      </c>
      <c r="E2154" s="5">
        <v>9.44</v>
      </c>
      <c r="F2154" s="3">
        <v>36</v>
      </c>
      <c r="G2154" s="3" t="s">
        <v>114</v>
      </c>
      <c r="H2154" s="3" t="s">
        <v>122</v>
      </c>
      <c r="I2154" s="5">
        <v>8.99</v>
      </c>
      <c r="J2154" s="3">
        <v>1</v>
      </c>
      <c r="K2154" s="3" t="s">
        <v>95</v>
      </c>
      <c r="L2154" s="3">
        <v>4</v>
      </c>
      <c r="M2154" s="5">
        <v>0.26</v>
      </c>
      <c r="N2154" s="3" t="s">
        <v>112</v>
      </c>
    </row>
    <row r="2155" spans="1:14" x14ac:dyDescent="0.25">
      <c r="A2155" s="3" t="s">
        <v>2258</v>
      </c>
      <c r="B2155" s="3">
        <v>27</v>
      </c>
      <c r="C2155" s="3" t="s">
        <v>106</v>
      </c>
      <c r="D2155" s="3" t="s">
        <v>23</v>
      </c>
      <c r="E2155" s="5">
        <v>6.31</v>
      </c>
      <c r="F2155" s="3">
        <v>55</v>
      </c>
      <c r="G2155" s="3" t="s">
        <v>84</v>
      </c>
      <c r="H2155" s="3" t="s">
        <v>122</v>
      </c>
      <c r="I2155" s="5">
        <v>17.989999999999998</v>
      </c>
      <c r="J2155" s="3">
        <v>0</v>
      </c>
      <c r="K2155" s="3" t="s">
        <v>108</v>
      </c>
      <c r="L2155" s="3">
        <v>4</v>
      </c>
      <c r="M2155" s="5">
        <v>0.11</v>
      </c>
      <c r="N2155" s="3" t="s">
        <v>112</v>
      </c>
    </row>
    <row r="2156" spans="1:14" x14ac:dyDescent="0.25">
      <c r="A2156" s="3" t="s">
        <v>2259</v>
      </c>
      <c r="B2156" s="3">
        <v>44</v>
      </c>
      <c r="C2156" s="3" t="s">
        <v>106</v>
      </c>
      <c r="D2156" s="3" t="s">
        <v>21</v>
      </c>
      <c r="E2156" s="5">
        <v>15.75</v>
      </c>
      <c r="F2156" s="3">
        <v>47</v>
      </c>
      <c r="G2156" s="3" t="s">
        <v>94</v>
      </c>
      <c r="H2156" s="3" t="s">
        <v>120</v>
      </c>
      <c r="I2156" s="5">
        <v>13.99</v>
      </c>
      <c r="J2156" s="3">
        <v>1</v>
      </c>
      <c r="K2156" s="3" t="s">
        <v>86</v>
      </c>
      <c r="L2156" s="3">
        <v>4</v>
      </c>
      <c r="M2156" s="5">
        <v>0.33</v>
      </c>
      <c r="N2156" s="3" t="s">
        <v>112</v>
      </c>
    </row>
    <row r="2157" spans="1:14" x14ac:dyDescent="0.25">
      <c r="A2157" s="3" t="s">
        <v>2260</v>
      </c>
      <c r="B2157" s="3">
        <v>50</v>
      </c>
      <c r="C2157" s="3" t="s">
        <v>83</v>
      </c>
      <c r="D2157" s="3" t="s">
        <v>23</v>
      </c>
      <c r="E2157" s="5">
        <v>2.77</v>
      </c>
      <c r="F2157" s="3">
        <v>49</v>
      </c>
      <c r="G2157" s="3" t="s">
        <v>114</v>
      </c>
      <c r="H2157" s="3" t="s">
        <v>90</v>
      </c>
      <c r="I2157" s="5">
        <v>17.989999999999998</v>
      </c>
      <c r="J2157" s="3">
        <v>1</v>
      </c>
      <c r="K2157" s="3" t="s">
        <v>102</v>
      </c>
      <c r="L2157" s="3">
        <v>4</v>
      </c>
      <c r="M2157" s="5">
        <v>0.06</v>
      </c>
      <c r="N2157" s="3" t="s">
        <v>96</v>
      </c>
    </row>
    <row r="2158" spans="1:14" x14ac:dyDescent="0.25">
      <c r="A2158" s="3" t="s">
        <v>2261</v>
      </c>
      <c r="B2158" s="3">
        <v>49</v>
      </c>
      <c r="C2158" s="3" t="s">
        <v>83</v>
      </c>
      <c r="D2158" s="3" t="s">
        <v>19</v>
      </c>
      <c r="E2158" s="5">
        <v>3.07</v>
      </c>
      <c r="F2158" s="3">
        <v>44</v>
      </c>
      <c r="G2158" s="3" t="s">
        <v>114</v>
      </c>
      <c r="H2158" s="3" t="s">
        <v>122</v>
      </c>
      <c r="I2158" s="5">
        <v>8.99</v>
      </c>
      <c r="J2158" s="3">
        <v>1</v>
      </c>
      <c r="K2158" s="3" t="s">
        <v>95</v>
      </c>
      <c r="L2158" s="3">
        <v>1</v>
      </c>
      <c r="M2158" s="5">
        <v>7.0000000000000007E-2</v>
      </c>
      <c r="N2158" s="3" t="s">
        <v>104</v>
      </c>
    </row>
    <row r="2159" spans="1:14" x14ac:dyDescent="0.25">
      <c r="A2159" s="3" t="s">
        <v>2262</v>
      </c>
      <c r="B2159" s="3">
        <v>32</v>
      </c>
      <c r="C2159" s="3" t="s">
        <v>106</v>
      </c>
      <c r="D2159" s="3" t="s">
        <v>23</v>
      </c>
      <c r="E2159" s="5">
        <v>28.92</v>
      </c>
      <c r="F2159" s="3">
        <v>15</v>
      </c>
      <c r="G2159" s="3" t="s">
        <v>89</v>
      </c>
      <c r="H2159" s="3" t="s">
        <v>122</v>
      </c>
      <c r="I2159" s="5">
        <v>17.989999999999998</v>
      </c>
      <c r="J2159" s="3">
        <v>0</v>
      </c>
      <c r="K2159" s="3" t="s">
        <v>95</v>
      </c>
      <c r="L2159" s="3">
        <v>4</v>
      </c>
      <c r="M2159" s="5">
        <v>1.81</v>
      </c>
      <c r="N2159" s="3" t="s">
        <v>104</v>
      </c>
    </row>
    <row r="2160" spans="1:14" x14ac:dyDescent="0.25">
      <c r="A2160" s="3" t="s">
        <v>2263</v>
      </c>
      <c r="B2160" s="3">
        <v>45</v>
      </c>
      <c r="C2160" s="3" t="s">
        <v>93</v>
      </c>
      <c r="D2160" s="3" t="s">
        <v>19</v>
      </c>
      <c r="E2160" s="5">
        <v>4.0199999999999996</v>
      </c>
      <c r="F2160" s="3">
        <v>5</v>
      </c>
      <c r="G2160" s="3" t="s">
        <v>135</v>
      </c>
      <c r="H2160" s="3" t="s">
        <v>122</v>
      </c>
      <c r="I2160" s="5">
        <v>8.99</v>
      </c>
      <c r="J2160" s="3">
        <v>1</v>
      </c>
      <c r="K2160" s="3" t="s">
        <v>108</v>
      </c>
      <c r="L2160" s="3">
        <v>1</v>
      </c>
      <c r="M2160" s="5">
        <v>0.67</v>
      </c>
      <c r="N2160" s="3" t="s">
        <v>117</v>
      </c>
    </row>
    <row r="2161" spans="1:14" x14ac:dyDescent="0.25">
      <c r="A2161" s="3" t="s">
        <v>2264</v>
      </c>
      <c r="B2161" s="3">
        <v>27</v>
      </c>
      <c r="C2161" s="3" t="s">
        <v>93</v>
      </c>
      <c r="D2161" s="3" t="s">
        <v>19</v>
      </c>
      <c r="E2161" s="5">
        <v>35.36</v>
      </c>
      <c r="F2161" s="3">
        <v>58</v>
      </c>
      <c r="G2161" s="3" t="s">
        <v>94</v>
      </c>
      <c r="H2161" s="3" t="s">
        <v>120</v>
      </c>
      <c r="I2161" s="5">
        <v>8.99</v>
      </c>
      <c r="J2161" s="3">
        <v>0</v>
      </c>
      <c r="K2161" s="3" t="s">
        <v>108</v>
      </c>
      <c r="L2161" s="3">
        <v>4</v>
      </c>
      <c r="M2161" s="5">
        <v>0.6</v>
      </c>
      <c r="N2161" s="3" t="s">
        <v>96</v>
      </c>
    </row>
    <row r="2162" spans="1:14" x14ac:dyDescent="0.25">
      <c r="A2162" s="3" t="s">
        <v>2265</v>
      </c>
      <c r="B2162" s="3">
        <v>43</v>
      </c>
      <c r="C2162" s="3" t="s">
        <v>83</v>
      </c>
      <c r="D2162" s="3" t="s">
        <v>19</v>
      </c>
      <c r="E2162" s="5">
        <v>13.19</v>
      </c>
      <c r="F2162" s="3">
        <v>10</v>
      </c>
      <c r="G2162" s="3" t="s">
        <v>94</v>
      </c>
      <c r="H2162" s="3" t="s">
        <v>85</v>
      </c>
      <c r="I2162" s="5">
        <v>8.99</v>
      </c>
      <c r="J2162" s="3">
        <v>0</v>
      </c>
      <c r="K2162" s="3" t="s">
        <v>95</v>
      </c>
      <c r="L2162" s="3">
        <v>5</v>
      </c>
      <c r="M2162" s="5">
        <v>1.2</v>
      </c>
      <c r="N2162" s="3" t="s">
        <v>112</v>
      </c>
    </row>
    <row r="2163" spans="1:14" x14ac:dyDescent="0.25">
      <c r="A2163" s="3" t="s">
        <v>2266</v>
      </c>
      <c r="B2163" s="3">
        <v>64</v>
      </c>
      <c r="C2163" s="3" t="s">
        <v>83</v>
      </c>
      <c r="D2163" s="3" t="s">
        <v>23</v>
      </c>
      <c r="E2163" s="5">
        <v>23.36</v>
      </c>
      <c r="F2163" s="3">
        <v>52</v>
      </c>
      <c r="G2163" s="3" t="s">
        <v>135</v>
      </c>
      <c r="H2163" s="3" t="s">
        <v>90</v>
      </c>
      <c r="I2163" s="5">
        <v>17.989999999999998</v>
      </c>
      <c r="J2163" s="3">
        <v>0</v>
      </c>
      <c r="K2163" s="3" t="s">
        <v>102</v>
      </c>
      <c r="L2163" s="3">
        <v>4</v>
      </c>
      <c r="M2163" s="5">
        <v>0.44</v>
      </c>
      <c r="N2163" s="3" t="s">
        <v>96</v>
      </c>
    </row>
    <row r="2164" spans="1:14" x14ac:dyDescent="0.25">
      <c r="A2164" s="3" t="s">
        <v>2267</v>
      </c>
      <c r="B2164" s="3">
        <v>58</v>
      </c>
      <c r="C2164" s="3" t="s">
        <v>83</v>
      </c>
      <c r="D2164" s="3" t="s">
        <v>23</v>
      </c>
      <c r="E2164" s="5">
        <v>15.12</v>
      </c>
      <c r="F2164" s="3">
        <v>59</v>
      </c>
      <c r="G2164" s="3" t="s">
        <v>84</v>
      </c>
      <c r="H2164" s="3" t="s">
        <v>122</v>
      </c>
      <c r="I2164" s="5">
        <v>17.989999999999998</v>
      </c>
      <c r="J2164" s="3">
        <v>0</v>
      </c>
      <c r="K2164" s="3" t="s">
        <v>102</v>
      </c>
      <c r="L2164" s="3">
        <v>5</v>
      </c>
      <c r="M2164" s="5">
        <v>0.25</v>
      </c>
      <c r="N2164" s="3" t="s">
        <v>87</v>
      </c>
    </row>
    <row r="2165" spans="1:14" x14ac:dyDescent="0.25">
      <c r="A2165" s="3" t="s">
        <v>2268</v>
      </c>
      <c r="B2165" s="3">
        <v>23</v>
      </c>
      <c r="C2165" s="3" t="s">
        <v>83</v>
      </c>
      <c r="D2165" s="3" t="s">
        <v>23</v>
      </c>
      <c r="E2165" s="5">
        <v>1.43</v>
      </c>
      <c r="F2165" s="3">
        <v>30</v>
      </c>
      <c r="G2165" s="3" t="s">
        <v>89</v>
      </c>
      <c r="H2165" s="3" t="s">
        <v>85</v>
      </c>
      <c r="I2165" s="5">
        <v>17.989999999999998</v>
      </c>
      <c r="J2165" s="3">
        <v>1</v>
      </c>
      <c r="K2165" s="3" t="s">
        <v>86</v>
      </c>
      <c r="L2165" s="3">
        <v>5</v>
      </c>
      <c r="M2165" s="5">
        <v>0.05</v>
      </c>
      <c r="N2165" s="3" t="s">
        <v>91</v>
      </c>
    </row>
    <row r="2166" spans="1:14" x14ac:dyDescent="0.25">
      <c r="A2166" s="3" t="s">
        <v>2269</v>
      </c>
      <c r="B2166" s="3">
        <v>21</v>
      </c>
      <c r="C2166" s="3" t="s">
        <v>106</v>
      </c>
      <c r="D2166" s="3" t="s">
        <v>19</v>
      </c>
      <c r="E2166" s="5">
        <v>0.92</v>
      </c>
      <c r="F2166" s="3">
        <v>57</v>
      </c>
      <c r="G2166" s="3" t="s">
        <v>84</v>
      </c>
      <c r="H2166" s="3" t="s">
        <v>111</v>
      </c>
      <c r="I2166" s="5">
        <v>8.99</v>
      </c>
      <c r="J2166" s="3">
        <v>1</v>
      </c>
      <c r="K2166" s="3" t="s">
        <v>95</v>
      </c>
      <c r="L2166" s="3">
        <v>2</v>
      </c>
      <c r="M2166" s="5">
        <v>0.02</v>
      </c>
      <c r="N2166" s="3" t="s">
        <v>87</v>
      </c>
    </row>
    <row r="2167" spans="1:14" x14ac:dyDescent="0.25">
      <c r="A2167" s="3" t="s">
        <v>2270</v>
      </c>
      <c r="B2167" s="3">
        <v>44</v>
      </c>
      <c r="C2167" s="3" t="s">
        <v>106</v>
      </c>
      <c r="D2167" s="3" t="s">
        <v>21</v>
      </c>
      <c r="E2167" s="5">
        <v>2</v>
      </c>
      <c r="F2167" s="3">
        <v>40</v>
      </c>
      <c r="G2167" s="3" t="s">
        <v>98</v>
      </c>
      <c r="H2167" s="3" t="s">
        <v>111</v>
      </c>
      <c r="I2167" s="5">
        <v>13.99</v>
      </c>
      <c r="J2167" s="3">
        <v>1</v>
      </c>
      <c r="K2167" s="3" t="s">
        <v>86</v>
      </c>
      <c r="L2167" s="3">
        <v>1</v>
      </c>
      <c r="M2167" s="5">
        <v>0.05</v>
      </c>
      <c r="N2167" s="3" t="s">
        <v>87</v>
      </c>
    </row>
    <row r="2168" spans="1:14" x14ac:dyDescent="0.25">
      <c r="A2168" s="3" t="s">
        <v>2271</v>
      </c>
      <c r="B2168" s="3">
        <v>57</v>
      </c>
      <c r="C2168" s="3" t="s">
        <v>93</v>
      </c>
      <c r="D2168" s="3" t="s">
        <v>19</v>
      </c>
      <c r="E2168" s="5">
        <v>0.95</v>
      </c>
      <c r="F2168" s="3">
        <v>58</v>
      </c>
      <c r="G2168" s="3" t="s">
        <v>94</v>
      </c>
      <c r="H2168" s="3" t="s">
        <v>85</v>
      </c>
      <c r="I2168" s="5">
        <v>8.99</v>
      </c>
      <c r="J2168" s="3">
        <v>1</v>
      </c>
      <c r="K2168" s="3" t="s">
        <v>126</v>
      </c>
      <c r="L2168" s="3">
        <v>5</v>
      </c>
      <c r="M2168" s="5">
        <v>0.02</v>
      </c>
      <c r="N2168" s="3" t="s">
        <v>112</v>
      </c>
    </row>
    <row r="2169" spans="1:14" x14ac:dyDescent="0.25">
      <c r="A2169" s="3" t="s">
        <v>2272</v>
      </c>
      <c r="B2169" s="3">
        <v>34</v>
      </c>
      <c r="C2169" s="3" t="s">
        <v>106</v>
      </c>
      <c r="D2169" s="3" t="s">
        <v>23</v>
      </c>
      <c r="E2169" s="5">
        <v>18.98</v>
      </c>
      <c r="F2169" s="3">
        <v>40</v>
      </c>
      <c r="G2169" s="3" t="s">
        <v>84</v>
      </c>
      <c r="H2169" s="3" t="s">
        <v>122</v>
      </c>
      <c r="I2169" s="5">
        <v>17.989999999999998</v>
      </c>
      <c r="J2169" s="3">
        <v>0</v>
      </c>
      <c r="K2169" s="3" t="s">
        <v>126</v>
      </c>
      <c r="L2169" s="3">
        <v>5</v>
      </c>
      <c r="M2169" s="5">
        <v>0.46</v>
      </c>
      <c r="N2169" s="3" t="s">
        <v>117</v>
      </c>
    </row>
    <row r="2170" spans="1:14" x14ac:dyDescent="0.25">
      <c r="A2170" s="3" t="s">
        <v>2273</v>
      </c>
      <c r="B2170" s="3">
        <v>63</v>
      </c>
      <c r="C2170" s="3" t="s">
        <v>106</v>
      </c>
      <c r="D2170" s="3" t="s">
        <v>23</v>
      </c>
      <c r="E2170" s="5">
        <v>0.3</v>
      </c>
      <c r="F2170" s="3">
        <v>56</v>
      </c>
      <c r="G2170" s="3" t="s">
        <v>98</v>
      </c>
      <c r="H2170" s="3" t="s">
        <v>90</v>
      </c>
      <c r="I2170" s="5">
        <v>17.989999999999998</v>
      </c>
      <c r="J2170" s="3">
        <v>1</v>
      </c>
      <c r="K2170" s="3" t="s">
        <v>95</v>
      </c>
      <c r="L2170" s="3">
        <v>3</v>
      </c>
      <c r="M2170" s="5">
        <v>0.01</v>
      </c>
      <c r="N2170" s="3" t="s">
        <v>99</v>
      </c>
    </row>
    <row r="2171" spans="1:14" x14ac:dyDescent="0.25">
      <c r="A2171" s="3" t="s">
        <v>2274</v>
      </c>
      <c r="B2171" s="3">
        <v>57</v>
      </c>
      <c r="C2171" s="3" t="s">
        <v>93</v>
      </c>
      <c r="D2171" s="3" t="s">
        <v>23</v>
      </c>
      <c r="E2171" s="5">
        <v>0.66</v>
      </c>
      <c r="F2171" s="3">
        <v>59</v>
      </c>
      <c r="G2171" s="3" t="s">
        <v>98</v>
      </c>
      <c r="H2171" s="3" t="s">
        <v>122</v>
      </c>
      <c r="I2171" s="5">
        <v>17.989999999999998</v>
      </c>
      <c r="J2171" s="3">
        <v>1</v>
      </c>
      <c r="K2171" s="3" t="s">
        <v>108</v>
      </c>
      <c r="L2171" s="3">
        <v>5</v>
      </c>
      <c r="M2171" s="5">
        <v>0.01</v>
      </c>
      <c r="N2171" s="3" t="s">
        <v>112</v>
      </c>
    </row>
    <row r="2172" spans="1:14" x14ac:dyDescent="0.25">
      <c r="A2172" s="3" t="s">
        <v>2275</v>
      </c>
      <c r="B2172" s="3">
        <v>56</v>
      </c>
      <c r="C2172" s="3" t="s">
        <v>106</v>
      </c>
      <c r="D2172" s="3" t="s">
        <v>23</v>
      </c>
      <c r="E2172" s="5">
        <v>8.36</v>
      </c>
      <c r="F2172" s="3">
        <v>58</v>
      </c>
      <c r="G2172" s="3" t="s">
        <v>135</v>
      </c>
      <c r="H2172" s="3" t="s">
        <v>90</v>
      </c>
      <c r="I2172" s="5">
        <v>17.989999999999998</v>
      </c>
      <c r="J2172" s="3">
        <v>1</v>
      </c>
      <c r="K2172" s="3" t="s">
        <v>86</v>
      </c>
      <c r="L2172" s="3">
        <v>2</v>
      </c>
      <c r="M2172" s="5">
        <v>0.14000000000000001</v>
      </c>
      <c r="N2172" s="3" t="s">
        <v>99</v>
      </c>
    </row>
    <row r="2173" spans="1:14" x14ac:dyDescent="0.25">
      <c r="A2173" s="3" t="s">
        <v>2276</v>
      </c>
      <c r="B2173" s="3">
        <v>22</v>
      </c>
      <c r="C2173" s="3" t="s">
        <v>93</v>
      </c>
      <c r="D2173" s="3" t="s">
        <v>21</v>
      </c>
      <c r="E2173" s="5">
        <v>0.48</v>
      </c>
      <c r="F2173" s="3">
        <v>24</v>
      </c>
      <c r="G2173" s="3" t="s">
        <v>135</v>
      </c>
      <c r="H2173" s="3" t="s">
        <v>120</v>
      </c>
      <c r="I2173" s="5">
        <v>13.99</v>
      </c>
      <c r="J2173" s="3">
        <v>1</v>
      </c>
      <c r="K2173" s="3" t="s">
        <v>86</v>
      </c>
      <c r="L2173" s="3">
        <v>2</v>
      </c>
      <c r="M2173" s="5">
        <v>0.02</v>
      </c>
      <c r="N2173" s="3" t="s">
        <v>104</v>
      </c>
    </row>
    <row r="2174" spans="1:14" x14ac:dyDescent="0.25">
      <c r="A2174" s="3" t="s">
        <v>2277</v>
      </c>
      <c r="B2174" s="3">
        <v>63</v>
      </c>
      <c r="C2174" s="3" t="s">
        <v>93</v>
      </c>
      <c r="D2174" s="3" t="s">
        <v>21</v>
      </c>
      <c r="E2174" s="5">
        <v>15.97</v>
      </c>
      <c r="F2174" s="3">
        <v>38</v>
      </c>
      <c r="G2174" s="3" t="s">
        <v>114</v>
      </c>
      <c r="H2174" s="3" t="s">
        <v>122</v>
      </c>
      <c r="I2174" s="5">
        <v>13.99</v>
      </c>
      <c r="J2174" s="3">
        <v>1</v>
      </c>
      <c r="K2174" s="3" t="s">
        <v>86</v>
      </c>
      <c r="L2174" s="3">
        <v>3</v>
      </c>
      <c r="M2174" s="5">
        <v>0.41</v>
      </c>
      <c r="N2174" s="3" t="s">
        <v>96</v>
      </c>
    </row>
    <row r="2175" spans="1:14" x14ac:dyDescent="0.25">
      <c r="A2175" s="3" t="s">
        <v>2278</v>
      </c>
      <c r="B2175" s="3">
        <v>62</v>
      </c>
      <c r="C2175" s="3" t="s">
        <v>93</v>
      </c>
      <c r="D2175" s="3" t="s">
        <v>19</v>
      </c>
      <c r="E2175" s="5">
        <v>4.82</v>
      </c>
      <c r="F2175" s="3">
        <v>10</v>
      </c>
      <c r="G2175" s="3" t="s">
        <v>89</v>
      </c>
      <c r="H2175" s="3" t="s">
        <v>111</v>
      </c>
      <c r="I2175" s="5">
        <v>8.99</v>
      </c>
      <c r="J2175" s="3">
        <v>1</v>
      </c>
      <c r="K2175" s="3" t="s">
        <v>102</v>
      </c>
      <c r="L2175" s="3">
        <v>5</v>
      </c>
      <c r="M2175" s="5">
        <v>0.44</v>
      </c>
      <c r="N2175" s="3" t="s">
        <v>91</v>
      </c>
    </row>
    <row r="2176" spans="1:14" x14ac:dyDescent="0.25">
      <c r="A2176" s="3" t="s">
        <v>2279</v>
      </c>
      <c r="B2176" s="3">
        <v>63</v>
      </c>
      <c r="C2176" s="3" t="s">
        <v>83</v>
      </c>
      <c r="D2176" s="3" t="s">
        <v>23</v>
      </c>
      <c r="E2176" s="5">
        <v>21.62</v>
      </c>
      <c r="F2176" s="3">
        <v>50</v>
      </c>
      <c r="G2176" s="3" t="s">
        <v>98</v>
      </c>
      <c r="H2176" s="3" t="s">
        <v>120</v>
      </c>
      <c r="I2176" s="5">
        <v>17.989999999999998</v>
      </c>
      <c r="J2176" s="3">
        <v>0</v>
      </c>
      <c r="K2176" s="3" t="s">
        <v>86</v>
      </c>
      <c r="L2176" s="3">
        <v>4</v>
      </c>
      <c r="M2176" s="5">
        <v>0.42</v>
      </c>
      <c r="N2176" s="3" t="s">
        <v>104</v>
      </c>
    </row>
    <row r="2177" spans="1:14" x14ac:dyDescent="0.25">
      <c r="A2177" s="3" t="s">
        <v>2280</v>
      </c>
      <c r="B2177" s="3">
        <v>21</v>
      </c>
      <c r="C2177" s="3" t="s">
        <v>83</v>
      </c>
      <c r="D2177" s="3" t="s">
        <v>23</v>
      </c>
      <c r="E2177" s="5">
        <v>0.2</v>
      </c>
      <c r="F2177" s="3">
        <v>21</v>
      </c>
      <c r="G2177" s="3" t="s">
        <v>98</v>
      </c>
      <c r="H2177" s="3" t="s">
        <v>90</v>
      </c>
      <c r="I2177" s="5">
        <v>17.989999999999998</v>
      </c>
      <c r="J2177" s="3">
        <v>0</v>
      </c>
      <c r="K2177" s="3" t="s">
        <v>102</v>
      </c>
      <c r="L2177" s="3">
        <v>5</v>
      </c>
      <c r="M2177" s="5">
        <v>0.01</v>
      </c>
      <c r="N2177" s="3" t="s">
        <v>96</v>
      </c>
    </row>
    <row r="2178" spans="1:14" x14ac:dyDescent="0.25">
      <c r="A2178" s="3" t="s">
        <v>2281</v>
      </c>
      <c r="B2178" s="3">
        <v>52</v>
      </c>
      <c r="C2178" s="3" t="s">
        <v>106</v>
      </c>
      <c r="D2178" s="3" t="s">
        <v>21</v>
      </c>
      <c r="E2178" s="5">
        <v>22.33</v>
      </c>
      <c r="F2178" s="3">
        <v>28</v>
      </c>
      <c r="G2178" s="3" t="s">
        <v>114</v>
      </c>
      <c r="H2178" s="3" t="s">
        <v>120</v>
      </c>
      <c r="I2178" s="5">
        <v>13.99</v>
      </c>
      <c r="J2178" s="3">
        <v>0</v>
      </c>
      <c r="K2178" s="3" t="s">
        <v>108</v>
      </c>
      <c r="L2178" s="3">
        <v>5</v>
      </c>
      <c r="M2178" s="5">
        <v>0.77</v>
      </c>
      <c r="N2178" s="3" t="s">
        <v>91</v>
      </c>
    </row>
    <row r="2179" spans="1:14" x14ac:dyDescent="0.25">
      <c r="A2179" s="3" t="s">
        <v>2282</v>
      </c>
      <c r="B2179" s="3">
        <v>33</v>
      </c>
      <c r="C2179" s="3" t="s">
        <v>93</v>
      </c>
      <c r="D2179" s="3" t="s">
        <v>23</v>
      </c>
      <c r="E2179" s="5">
        <v>18.3</v>
      </c>
      <c r="F2179" s="3">
        <v>14</v>
      </c>
      <c r="G2179" s="3" t="s">
        <v>89</v>
      </c>
      <c r="H2179" s="3" t="s">
        <v>122</v>
      </c>
      <c r="I2179" s="5">
        <v>17.989999999999998</v>
      </c>
      <c r="J2179" s="3">
        <v>0</v>
      </c>
      <c r="K2179" s="3" t="s">
        <v>95</v>
      </c>
      <c r="L2179" s="3">
        <v>1</v>
      </c>
      <c r="M2179" s="5">
        <v>1.22</v>
      </c>
      <c r="N2179" s="3" t="s">
        <v>91</v>
      </c>
    </row>
    <row r="2180" spans="1:14" x14ac:dyDescent="0.25">
      <c r="A2180" s="3" t="s">
        <v>2283</v>
      </c>
      <c r="B2180" s="3">
        <v>39</v>
      </c>
      <c r="C2180" s="3" t="s">
        <v>93</v>
      </c>
      <c r="D2180" s="3" t="s">
        <v>21</v>
      </c>
      <c r="E2180" s="5">
        <v>17.05</v>
      </c>
      <c r="F2180" s="3">
        <v>37</v>
      </c>
      <c r="G2180" s="3" t="s">
        <v>89</v>
      </c>
      <c r="H2180" s="3" t="s">
        <v>120</v>
      </c>
      <c r="I2180" s="5">
        <v>13.99</v>
      </c>
      <c r="J2180" s="3">
        <v>1</v>
      </c>
      <c r="K2180" s="3" t="s">
        <v>102</v>
      </c>
      <c r="L2180" s="3">
        <v>1</v>
      </c>
      <c r="M2180" s="5">
        <v>0.45</v>
      </c>
      <c r="N2180" s="3" t="s">
        <v>96</v>
      </c>
    </row>
    <row r="2181" spans="1:14" x14ac:dyDescent="0.25">
      <c r="A2181" s="3" t="s">
        <v>2284</v>
      </c>
      <c r="B2181" s="3">
        <v>48</v>
      </c>
      <c r="C2181" s="3" t="s">
        <v>93</v>
      </c>
      <c r="D2181" s="3" t="s">
        <v>19</v>
      </c>
      <c r="E2181" s="5">
        <v>16.75</v>
      </c>
      <c r="F2181" s="3">
        <v>16</v>
      </c>
      <c r="G2181" s="3" t="s">
        <v>84</v>
      </c>
      <c r="H2181" s="3" t="s">
        <v>111</v>
      </c>
      <c r="I2181" s="5">
        <v>8.99</v>
      </c>
      <c r="J2181" s="3">
        <v>0</v>
      </c>
      <c r="K2181" s="3" t="s">
        <v>86</v>
      </c>
      <c r="L2181" s="3">
        <v>5</v>
      </c>
      <c r="M2181" s="5">
        <v>0.99</v>
      </c>
      <c r="N2181" s="3" t="s">
        <v>117</v>
      </c>
    </row>
    <row r="2182" spans="1:14" x14ac:dyDescent="0.25">
      <c r="A2182" s="3" t="s">
        <v>2285</v>
      </c>
      <c r="B2182" s="3">
        <v>46</v>
      </c>
      <c r="C2182" s="3" t="s">
        <v>93</v>
      </c>
      <c r="D2182" s="3" t="s">
        <v>23</v>
      </c>
      <c r="E2182" s="5">
        <v>23.02</v>
      </c>
      <c r="F2182" s="3">
        <v>59</v>
      </c>
      <c r="G2182" s="3" t="s">
        <v>94</v>
      </c>
      <c r="H2182" s="3" t="s">
        <v>122</v>
      </c>
      <c r="I2182" s="5">
        <v>17.989999999999998</v>
      </c>
      <c r="J2182" s="3">
        <v>0</v>
      </c>
      <c r="K2182" s="3" t="s">
        <v>95</v>
      </c>
      <c r="L2182" s="3">
        <v>2</v>
      </c>
      <c r="M2182" s="5">
        <v>0.38</v>
      </c>
      <c r="N2182" s="3" t="s">
        <v>117</v>
      </c>
    </row>
    <row r="2183" spans="1:14" x14ac:dyDescent="0.25">
      <c r="A2183" s="3" t="s">
        <v>2286</v>
      </c>
      <c r="B2183" s="3">
        <v>25</v>
      </c>
      <c r="C2183" s="3" t="s">
        <v>106</v>
      </c>
      <c r="D2183" s="3" t="s">
        <v>19</v>
      </c>
      <c r="E2183" s="5">
        <v>5.88</v>
      </c>
      <c r="F2183" s="3">
        <v>0</v>
      </c>
      <c r="G2183" s="3" t="s">
        <v>89</v>
      </c>
      <c r="H2183" s="3" t="s">
        <v>90</v>
      </c>
      <c r="I2183" s="5">
        <v>8.99</v>
      </c>
      <c r="J2183" s="3">
        <v>0</v>
      </c>
      <c r="K2183" s="3" t="s">
        <v>126</v>
      </c>
      <c r="L2183" s="3">
        <v>3</v>
      </c>
      <c r="M2183" s="5">
        <v>5.88</v>
      </c>
      <c r="N2183" s="3" t="s">
        <v>96</v>
      </c>
    </row>
    <row r="2184" spans="1:14" x14ac:dyDescent="0.25">
      <c r="A2184" s="3" t="s">
        <v>2287</v>
      </c>
      <c r="B2184" s="3">
        <v>57</v>
      </c>
      <c r="C2184" s="3" t="s">
        <v>83</v>
      </c>
      <c r="D2184" s="3" t="s">
        <v>19</v>
      </c>
      <c r="E2184" s="5">
        <v>2.08</v>
      </c>
      <c r="F2184" s="3">
        <v>14</v>
      </c>
      <c r="G2184" s="3" t="s">
        <v>135</v>
      </c>
      <c r="H2184" s="3" t="s">
        <v>90</v>
      </c>
      <c r="I2184" s="5">
        <v>8.99</v>
      </c>
      <c r="J2184" s="3">
        <v>1</v>
      </c>
      <c r="K2184" s="3" t="s">
        <v>126</v>
      </c>
      <c r="L2184" s="3">
        <v>5</v>
      </c>
      <c r="M2184" s="5">
        <v>0.14000000000000001</v>
      </c>
      <c r="N2184" s="3" t="s">
        <v>87</v>
      </c>
    </row>
    <row r="2185" spans="1:14" x14ac:dyDescent="0.25">
      <c r="A2185" s="3" t="s">
        <v>2288</v>
      </c>
      <c r="B2185" s="3">
        <v>18</v>
      </c>
      <c r="C2185" s="3" t="s">
        <v>106</v>
      </c>
      <c r="D2185" s="3" t="s">
        <v>23</v>
      </c>
      <c r="E2185" s="5">
        <v>28.08</v>
      </c>
      <c r="F2185" s="3">
        <v>11</v>
      </c>
      <c r="G2185" s="3" t="s">
        <v>98</v>
      </c>
      <c r="H2185" s="3" t="s">
        <v>111</v>
      </c>
      <c r="I2185" s="5">
        <v>17.989999999999998</v>
      </c>
      <c r="J2185" s="3">
        <v>0</v>
      </c>
      <c r="K2185" s="3" t="s">
        <v>86</v>
      </c>
      <c r="L2185" s="3">
        <v>2</v>
      </c>
      <c r="M2185" s="5">
        <v>2.34</v>
      </c>
      <c r="N2185" s="3" t="s">
        <v>104</v>
      </c>
    </row>
    <row r="2186" spans="1:14" x14ac:dyDescent="0.25">
      <c r="A2186" s="3" t="s">
        <v>2289</v>
      </c>
      <c r="B2186" s="3">
        <v>62</v>
      </c>
      <c r="C2186" s="3" t="s">
        <v>93</v>
      </c>
      <c r="D2186" s="3" t="s">
        <v>19</v>
      </c>
      <c r="E2186" s="5">
        <v>16.100000000000001</v>
      </c>
      <c r="F2186" s="3">
        <v>54</v>
      </c>
      <c r="G2186" s="3" t="s">
        <v>84</v>
      </c>
      <c r="H2186" s="3" t="s">
        <v>85</v>
      </c>
      <c r="I2186" s="5">
        <v>8.99</v>
      </c>
      <c r="J2186" s="3">
        <v>1</v>
      </c>
      <c r="K2186" s="3" t="s">
        <v>108</v>
      </c>
      <c r="L2186" s="3">
        <v>2</v>
      </c>
      <c r="M2186" s="5">
        <v>0.28999999999999998</v>
      </c>
      <c r="N2186" s="3" t="s">
        <v>117</v>
      </c>
    </row>
    <row r="2187" spans="1:14" x14ac:dyDescent="0.25">
      <c r="A2187" s="3" t="s">
        <v>2290</v>
      </c>
      <c r="B2187" s="3">
        <v>57</v>
      </c>
      <c r="C2187" s="3" t="s">
        <v>93</v>
      </c>
      <c r="D2187" s="3" t="s">
        <v>21</v>
      </c>
      <c r="E2187" s="5">
        <v>15.02</v>
      </c>
      <c r="F2187" s="3">
        <v>5</v>
      </c>
      <c r="G2187" s="3" t="s">
        <v>114</v>
      </c>
      <c r="H2187" s="3" t="s">
        <v>122</v>
      </c>
      <c r="I2187" s="5">
        <v>13.99</v>
      </c>
      <c r="J2187" s="3">
        <v>0</v>
      </c>
      <c r="K2187" s="3" t="s">
        <v>126</v>
      </c>
      <c r="L2187" s="3">
        <v>2</v>
      </c>
      <c r="M2187" s="5">
        <v>2.5</v>
      </c>
      <c r="N2187" s="3" t="s">
        <v>96</v>
      </c>
    </row>
    <row r="2188" spans="1:14" x14ac:dyDescent="0.25">
      <c r="A2188" s="3" t="s">
        <v>2291</v>
      </c>
      <c r="B2188" s="3">
        <v>54</v>
      </c>
      <c r="C2188" s="3" t="s">
        <v>106</v>
      </c>
      <c r="D2188" s="3" t="s">
        <v>19</v>
      </c>
      <c r="E2188" s="5">
        <v>22.85</v>
      </c>
      <c r="F2188" s="3">
        <v>10</v>
      </c>
      <c r="G2188" s="3" t="s">
        <v>114</v>
      </c>
      <c r="H2188" s="3" t="s">
        <v>120</v>
      </c>
      <c r="I2188" s="5">
        <v>8.99</v>
      </c>
      <c r="J2188" s="3">
        <v>0</v>
      </c>
      <c r="K2188" s="3" t="s">
        <v>95</v>
      </c>
      <c r="L2188" s="3">
        <v>5</v>
      </c>
      <c r="M2188" s="5">
        <v>2.08</v>
      </c>
      <c r="N2188" s="3" t="s">
        <v>96</v>
      </c>
    </row>
    <row r="2189" spans="1:14" x14ac:dyDescent="0.25">
      <c r="A2189" s="3" t="s">
        <v>2292</v>
      </c>
      <c r="B2189" s="3">
        <v>38</v>
      </c>
      <c r="C2189" s="3" t="s">
        <v>83</v>
      </c>
      <c r="D2189" s="3" t="s">
        <v>19</v>
      </c>
      <c r="E2189" s="5">
        <v>6.49</v>
      </c>
      <c r="F2189" s="3">
        <v>34</v>
      </c>
      <c r="G2189" s="3" t="s">
        <v>135</v>
      </c>
      <c r="H2189" s="3" t="s">
        <v>85</v>
      </c>
      <c r="I2189" s="5">
        <v>8.99</v>
      </c>
      <c r="J2189" s="3">
        <v>1</v>
      </c>
      <c r="K2189" s="3" t="s">
        <v>102</v>
      </c>
      <c r="L2189" s="3">
        <v>2</v>
      </c>
      <c r="M2189" s="5">
        <v>0.19</v>
      </c>
      <c r="N2189" s="3" t="s">
        <v>99</v>
      </c>
    </row>
    <row r="2190" spans="1:14" x14ac:dyDescent="0.25">
      <c r="A2190" s="3" t="s">
        <v>2293</v>
      </c>
      <c r="B2190" s="3">
        <v>68</v>
      </c>
      <c r="C2190" s="3" t="s">
        <v>106</v>
      </c>
      <c r="D2190" s="3" t="s">
        <v>19</v>
      </c>
      <c r="E2190" s="5">
        <v>19.16</v>
      </c>
      <c r="F2190" s="3">
        <v>24</v>
      </c>
      <c r="G2190" s="3" t="s">
        <v>135</v>
      </c>
      <c r="H2190" s="3" t="s">
        <v>85</v>
      </c>
      <c r="I2190" s="5">
        <v>8.99</v>
      </c>
      <c r="J2190" s="3">
        <v>0</v>
      </c>
      <c r="K2190" s="3" t="s">
        <v>102</v>
      </c>
      <c r="L2190" s="3">
        <v>4</v>
      </c>
      <c r="M2190" s="5">
        <v>0.77</v>
      </c>
      <c r="N2190" s="3" t="s">
        <v>112</v>
      </c>
    </row>
    <row r="2191" spans="1:14" x14ac:dyDescent="0.25">
      <c r="A2191" s="3" t="s">
        <v>2294</v>
      </c>
      <c r="B2191" s="3">
        <v>36</v>
      </c>
      <c r="C2191" s="3" t="s">
        <v>93</v>
      </c>
      <c r="D2191" s="3" t="s">
        <v>23</v>
      </c>
      <c r="E2191" s="5">
        <v>14.18</v>
      </c>
      <c r="F2191" s="3">
        <v>6</v>
      </c>
      <c r="G2191" s="3" t="s">
        <v>98</v>
      </c>
      <c r="H2191" s="3" t="s">
        <v>122</v>
      </c>
      <c r="I2191" s="5">
        <v>17.989999999999998</v>
      </c>
      <c r="J2191" s="3">
        <v>0</v>
      </c>
      <c r="K2191" s="3" t="s">
        <v>86</v>
      </c>
      <c r="L2191" s="3">
        <v>2</v>
      </c>
      <c r="M2191" s="5">
        <v>2.0299999999999998</v>
      </c>
      <c r="N2191" s="3" t="s">
        <v>91</v>
      </c>
    </row>
    <row r="2192" spans="1:14" x14ac:dyDescent="0.25">
      <c r="A2192" s="3" t="s">
        <v>2295</v>
      </c>
      <c r="B2192" s="3">
        <v>38</v>
      </c>
      <c r="C2192" s="3" t="s">
        <v>106</v>
      </c>
      <c r="D2192" s="3" t="s">
        <v>19</v>
      </c>
      <c r="E2192" s="5">
        <v>8.32</v>
      </c>
      <c r="F2192" s="3">
        <v>22</v>
      </c>
      <c r="G2192" s="3" t="s">
        <v>94</v>
      </c>
      <c r="H2192" s="3" t="s">
        <v>111</v>
      </c>
      <c r="I2192" s="5">
        <v>8.99</v>
      </c>
      <c r="J2192" s="3">
        <v>1</v>
      </c>
      <c r="K2192" s="3" t="s">
        <v>102</v>
      </c>
      <c r="L2192" s="3">
        <v>1</v>
      </c>
      <c r="M2192" s="5">
        <v>0.36</v>
      </c>
      <c r="N2192" s="3" t="s">
        <v>117</v>
      </c>
    </row>
    <row r="2193" spans="1:14" x14ac:dyDescent="0.25">
      <c r="A2193" s="3" t="s">
        <v>2296</v>
      </c>
      <c r="B2193" s="3">
        <v>40</v>
      </c>
      <c r="C2193" s="3" t="s">
        <v>83</v>
      </c>
      <c r="D2193" s="3" t="s">
        <v>23</v>
      </c>
      <c r="E2193" s="5">
        <v>9.64</v>
      </c>
      <c r="F2193" s="3">
        <v>34</v>
      </c>
      <c r="G2193" s="3" t="s">
        <v>135</v>
      </c>
      <c r="H2193" s="3" t="s">
        <v>122</v>
      </c>
      <c r="I2193" s="5">
        <v>17.989999999999998</v>
      </c>
      <c r="J2193" s="3">
        <v>1</v>
      </c>
      <c r="K2193" s="3" t="s">
        <v>126</v>
      </c>
      <c r="L2193" s="3">
        <v>1</v>
      </c>
      <c r="M2193" s="5">
        <v>0.28000000000000003</v>
      </c>
      <c r="N2193" s="3" t="s">
        <v>87</v>
      </c>
    </row>
    <row r="2194" spans="1:14" x14ac:dyDescent="0.25">
      <c r="A2194" s="3" t="s">
        <v>2297</v>
      </c>
      <c r="B2194" s="3">
        <v>54</v>
      </c>
      <c r="C2194" s="3" t="s">
        <v>83</v>
      </c>
      <c r="D2194" s="3" t="s">
        <v>21</v>
      </c>
      <c r="E2194" s="5">
        <v>3.22</v>
      </c>
      <c r="F2194" s="3">
        <v>12</v>
      </c>
      <c r="G2194" s="3" t="s">
        <v>84</v>
      </c>
      <c r="H2194" s="3" t="s">
        <v>111</v>
      </c>
      <c r="I2194" s="5">
        <v>13.99</v>
      </c>
      <c r="J2194" s="3">
        <v>1</v>
      </c>
      <c r="K2194" s="3" t="s">
        <v>126</v>
      </c>
      <c r="L2194" s="3">
        <v>1</v>
      </c>
      <c r="M2194" s="5">
        <v>0.25</v>
      </c>
      <c r="N2194" s="3" t="s">
        <v>96</v>
      </c>
    </row>
    <row r="2195" spans="1:14" x14ac:dyDescent="0.25">
      <c r="A2195" s="3" t="s">
        <v>2298</v>
      </c>
      <c r="B2195" s="3">
        <v>59</v>
      </c>
      <c r="C2195" s="3" t="s">
        <v>106</v>
      </c>
      <c r="D2195" s="3" t="s">
        <v>19</v>
      </c>
      <c r="E2195" s="5">
        <v>14.96</v>
      </c>
      <c r="F2195" s="3">
        <v>8</v>
      </c>
      <c r="G2195" s="3" t="s">
        <v>94</v>
      </c>
      <c r="H2195" s="3" t="s">
        <v>111</v>
      </c>
      <c r="I2195" s="5">
        <v>8.99</v>
      </c>
      <c r="J2195" s="3">
        <v>0</v>
      </c>
      <c r="K2195" s="3" t="s">
        <v>126</v>
      </c>
      <c r="L2195" s="3">
        <v>2</v>
      </c>
      <c r="M2195" s="5">
        <v>1.66</v>
      </c>
      <c r="N2195" s="3" t="s">
        <v>104</v>
      </c>
    </row>
    <row r="2196" spans="1:14" x14ac:dyDescent="0.25">
      <c r="A2196" s="3" t="s">
        <v>2299</v>
      </c>
      <c r="B2196" s="3">
        <v>46</v>
      </c>
      <c r="C2196" s="3" t="s">
        <v>83</v>
      </c>
      <c r="D2196" s="3" t="s">
        <v>19</v>
      </c>
      <c r="E2196" s="5">
        <v>6.99</v>
      </c>
      <c r="F2196" s="3">
        <v>34</v>
      </c>
      <c r="G2196" s="3" t="s">
        <v>94</v>
      </c>
      <c r="H2196" s="3" t="s">
        <v>111</v>
      </c>
      <c r="I2196" s="5">
        <v>8.99</v>
      </c>
      <c r="J2196" s="3">
        <v>1</v>
      </c>
      <c r="K2196" s="3" t="s">
        <v>95</v>
      </c>
      <c r="L2196" s="3">
        <v>2</v>
      </c>
      <c r="M2196" s="5">
        <v>0.2</v>
      </c>
      <c r="N2196" s="3" t="s">
        <v>99</v>
      </c>
    </row>
    <row r="2197" spans="1:14" x14ac:dyDescent="0.25">
      <c r="A2197" s="3" t="s">
        <v>2300</v>
      </c>
      <c r="B2197" s="3">
        <v>65</v>
      </c>
      <c r="C2197" s="3" t="s">
        <v>106</v>
      </c>
      <c r="D2197" s="3" t="s">
        <v>23</v>
      </c>
      <c r="E2197" s="5">
        <v>13.83</v>
      </c>
      <c r="F2197" s="3">
        <v>9</v>
      </c>
      <c r="G2197" s="3" t="s">
        <v>114</v>
      </c>
      <c r="H2197" s="3" t="s">
        <v>122</v>
      </c>
      <c r="I2197" s="5">
        <v>17.989999999999998</v>
      </c>
      <c r="J2197" s="3">
        <v>0</v>
      </c>
      <c r="K2197" s="3" t="s">
        <v>126</v>
      </c>
      <c r="L2197" s="3">
        <v>3</v>
      </c>
      <c r="M2197" s="5">
        <v>1.38</v>
      </c>
      <c r="N2197" s="3" t="s">
        <v>117</v>
      </c>
    </row>
    <row r="2198" spans="1:14" x14ac:dyDescent="0.25">
      <c r="A2198" s="3" t="s">
        <v>2301</v>
      </c>
      <c r="B2198" s="3">
        <v>35</v>
      </c>
      <c r="C2198" s="3" t="s">
        <v>93</v>
      </c>
      <c r="D2198" s="3" t="s">
        <v>21</v>
      </c>
      <c r="E2198" s="5">
        <v>13.03</v>
      </c>
      <c r="F2198" s="3">
        <v>0</v>
      </c>
      <c r="G2198" s="3" t="s">
        <v>84</v>
      </c>
      <c r="H2198" s="3" t="s">
        <v>120</v>
      </c>
      <c r="I2198" s="5">
        <v>13.99</v>
      </c>
      <c r="J2198" s="3">
        <v>0</v>
      </c>
      <c r="K2198" s="3" t="s">
        <v>108</v>
      </c>
      <c r="L2198" s="3">
        <v>5</v>
      </c>
      <c r="M2198" s="5">
        <v>13.03</v>
      </c>
      <c r="N2198" s="3" t="s">
        <v>91</v>
      </c>
    </row>
    <row r="2199" spans="1:14" x14ac:dyDescent="0.25">
      <c r="A2199" s="3" t="s">
        <v>2302</v>
      </c>
      <c r="B2199" s="3">
        <v>22</v>
      </c>
      <c r="C2199" s="3" t="s">
        <v>83</v>
      </c>
      <c r="D2199" s="3" t="s">
        <v>21</v>
      </c>
      <c r="E2199" s="5">
        <v>5.32</v>
      </c>
      <c r="F2199" s="3">
        <v>16</v>
      </c>
      <c r="G2199" s="3" t="s">
        <v>94</v>
      </c>
      <c r="H2199" s="3" t="s">
        <v>111</v>
      </c>
      <c r="I2199" s="5">
        <v>13.99</v>
      </c>
      <c r="J2199" s="3">
        <v>0</v>
      </c>
      <c r="K2199" s="3" t="s">
        <v>126</v>
      </c>
      <c r="L2199" s="3">
        <v>3</v>
      </c>
      <c r="M2199" s="5">
        <v>0.31</v>
      </c>
      <c r="N2199" s="3" t="s">
        <v>112</v>
      </c>
    </row>
    <row r="2200" spans="1:14" x14ac:dyDescent="0.25">
      <c r="A2200" s="3" t="s">
        <v>2303</v>
      </c>
      <c r="B2200" s="3">
        <v>53</v>
      </c>
      <c r="C2200" s="3" t="s">
        <v>93</v>
      </c>
      <c r="D2200" s="3" t="s">
        <v>19</v>
      </c>
      <c r="E2200" s="5">
        <v>20.16</v>
      </c>
      <c r="F2200" s="3">
        <v>1</v>
      </c>
      <c r="G2200" s="3" t="s">
        <v>135</v>
      </c>
      <c r="H2200" s="3" t="s">
        <v>122</v>
      </c>
      <c r="I2200" s="5">
        <v>8.99</v>
      </c>
      <c r="J2200" s="3">
        <v>0</v>
      </c>
      <c r="K2200" s="3" t="s">
        <v>102</v>
      </c>
      <c r="L2200" s="3">
        <v>5</v>
      </c>
      <c r="M2200" s="5">
        <v>10.08</v>
      </c>
      <c r="N2200" s="3" t="s">
        <v>117</v>
      </c>
    </row>
    <row r="2201" spans="1:14" x14ac:dyDescent="0.25">
      <c r="A2201" s="3" t="s">
        <v>2304</v>
      </c>
      <c r="B2201" s="3">
        <v>18</v>
      </c>
      <c r="C2201" s="3" t="s">
        <v>83</v>
      </c>
      <c r="D2201" s="3" t="s">
        <v>23</v>
      </c>
      <c r="E2201" s="5">
        <v>25.3</v>
      </c>
      <c r="F2201" s="3">
        <v>51</v>
      </c>
      <c r="G2201" s="3" t="s">
        <v>135</v>
      </c>
      <c r="H2201" s="3" t="s">
        <v>85</v>
      </c>
      <c r="I2201" s="5">
        <v>17.989999999999998</v>
      </c>
      <c r="J2201" s="3">
        <v>0</v>
      </c>
      <c r="K2201" s="3" t="s">
        <v>95</v>
      </c>
      <c r="L2201" s="3">
        <v>3</v>
      </c>
      <c r="M2201" s="5">
        <v>0.49</v>
      </c>
      <c r="N2201" s="3" t="s">
        <v>99</v>
      </c>
    </row>
    <row r="2202" spans="1:14" x14ac:dyDescent="0.25">
      <c r="A2202" s="3" t="s">
        <v>2305</v>
      </c>
      <c r="B2202" s="3">
        <v>22</v>
      </c>
      <c r="C2202" s="3" t="s">
        <v>93</v>
      </c>
      <c r="D2202" s="3" t="s">
        <v>19</v>
      </c>
      <c r="E2202" s="5">
        <v>16.66</v>
      </c>
      <c r="F2202" s="3">
        <v>18</v>
      </c>
      <c r="G2202" s="3" t="s">
        <v>114</v>
      </c>
      <c r="H2202" s="3" t="s">
        <v>90</v>
      </c>
      <c r="I2202" s="5">
        <v>8.99</v>
      </c>
      <c r="J2202" s="3">
        <v>0</v>
      </c>
      <c r="K2202" s="3" t="s">
        <v>108</v>
      </c>
      <c r="L2202" s="3">
        <v>1</v>
      </c>
      <c r="M2202" s="5">
        <v>0.88</v>
      </c>
      <c r="N2202" s="3" t="s">
        <v>112</v>
      </c>
    </row>
    <row r="2203" spans="1:14" x14ac:dyDescent="0.25">
      <c r="A2203" s="3" t="s">
        <v>2306</v>
      </c>
      <c r="B2203" s="3">
        <v>18</v>
      </c>
      <c r="C2203" s="3" t="s">
        <v>106</v>
      </c>
      <c r="D2203" s="3" t="s">
        <v>21</v>
      </c>
      <c r="E2203" s="5">
        <v>1.68</v>
      </c>
      <c r="F2203" s="3">
        <v>19</v>
      </c>
      <c r="G2203" s="3" t="s">
        <v>114</v>
      </c>
      <c r="H2203" s="3" t="s">
        <v>111</v>
      </c>
      <c r="I2203" s="5">
        <v>13.99</v>
      </c>
      <c r="J2203" s="3">
        <v>1</v>
      </c>
      <c r="K2203" s="3" t="s">
        <v>95</v>
      </c>
      <c r="L2203" s="3">
        <v>4</v>
      </c>
      <c r="M2203" s="5">
        <v>0.08</v>
      </c>
      <c r="N2203" s="3" t="s">
        <v>91</v>
      </c>
    </row>
    <row r="2204" spans="1:14" x14ac:dyDescent="0.25">
      <c r="A2204" s="3" t="s">
        <v>2307</v>
      </c>
      <c r="B2204" s="3">
        <v>53</v>
      </c>
      <c r="C2204" s="3" t="s">
        <v>83</v>
      </c>
      <c r="D2204" s="3" t="s">
        <v>19</v>
      </c>
      <c r="E2204" s="5">
        <v>8.33</v>
      </c>
      <c r="F2204" s="3">
        <v>4</v>
      </c>
      <c r="G2204" s="3" t="s">
        <v>94</v>
      </c>
      <c r="H2204" s="3" t="s">
        <v>122</v>
      </c>
      <c r="I2204" s="5">
        <v>8.99</v>
      </c>
      <c r="J2204" s="3">
        <v>0</v>
      </c>
      <c r="K2204" s="3" t="s">
        <v>95</v>
      </c>
      <c r="L2204" s="3">
        <v>2</v>
      </c>
      <c r="M2204" s="5">
        <v>1.67</v>
      </c>
      <c r="N2204" s="3" t="s">
        <v>104</v>
      </c>
    </row>
    <row r="2205" spans="1:14" x14ac:dyDescent="0.25">
      <c r="A2205" s="3" t="s">
        <v>2308</v>
      </c>
      <c r="B2205" s="3">
        <v>47</v>
      </c>
      <c r="C2205" s="3" t="s">
        <v>93</v>
      </c>
      <c r="D2205" s="3" t="s">
        <v>23</v>
      </c>
      <c r="E2205" s="5">
        <v>3.51</v>
      </c>
      <c r="F2205" s="3">
        <v>50</v>
      </c>
      <c r="G2205" s="3" t="s">
        <v>98</v>
      </c>
      <c r="H2205" s="3" t="s">
        <v>90</v>
      </c>
      <c r="I2205" s="5">
        <v>17.989999999999998</v>
      </c>
      <c r="J2205" s="3">
        <v>1</v>
      </c>
      <c r="K2205" s="3" t="s">
        <v>95</v>
      </c>
      <c r="L2205" s="3">
        <v>1</v>
      </c>
      <c r="M2205" s="5">
        <v>7.0000000000000007E-2</v>
      </c>
      <c r="N2205" s="3" t="s">
        <v>104</v>
      </c>
    </row>
    <row r="2206" spans="1:14" x14ac:dyDescent="0.25">
      <c r="A2206" s="3" t="s">
        <v>2309</v>
      </c>
      <c r="B2206" s="3">
        <v>69</v>
      </c>
      <c r="C2206" s="3" t="s">
        <v>93</v>
      </c>
      <c r="D2206" s="3" t="s">
        <v>19</v>
      </c>
      <c r="E2206" s="5">
        <v>6.16</v>
      </c>
      <c r="F2206" s="3">
        <v>1</v>
      </c>
      <c r="G2206" s="3" t="s">
        <v>114</v>
      </c>
      <c r="H2206" s="3" t="s">
        <v>122</v>
      </c>
      <c r="I2206" s="5">
        <v>8.99</v>
      </c>
      <c r="J2206" s="3">
        <v>0</v>
      </c>
      <c r="K2206" s="3" t="s">
        <v>95</v>
      </c>
      <c r="L2206" s="3">
        <v>1</v>
      </c>
      <c r="M2206" s="5">
        <v>3.08</v>
      </c>
      <c r="N2206" s="3" t="s">
        <v>99</v>
      </c>
    </row>
    <row r="2207" spans="1:14" x14ac:dyDescent="0.25">
      <c r="A2207" s="3" t="s">
        <v>2310</v>
      </c>
      <c r="B2207" s="3">
        <v>42</v>
      </c>
      <c r="C2207" s="3" t="s">
        <v>93</v>
      </c>
      <c r="D2207" s="3" t="s">
        <v>21</v>
      </c>
      <c r="E2207" s="5">
        <v>13.17</v>
      </c>
      <c r="F2207" s="3">
        <v>50</v>
      </c>
      <c r="G2207" s="3" t="s">
        <v>84</v>
      </c>
      <c r="H2207" s="3" t="s">
        <v>90</v>
      </c>
      <c r="I2207" s="5">
        <v>13.99</v>
      </c>
      <c r="J2207" s="3">
        <v>0</v>
      </c>
      <c r="K2207" s="3" t="s">
        <v>108</v>
      </c>
      <c r="L2207" s="3">
        <v>4</v>
      </c>
      <c r="M2207" s="5">
        <v>0.26</v>
      </c>
      <c r="N2207" s="3" t="s">
        <v>117</v>
      </c>
    </row>
    <row r="2208" spans="1:14" x14ac:dyDescent="0.25">
      <c r="A2208" s="3" t="s">
        <v>2311</v>
      </c>
      <c r="B2208" s="3">
        <v>41</v>
      </c>
      <c r="C2208" s="3" t="s">
        <v>83</v>
      </c>
      <c r="D2208" s="3" t="s">
        <v>23</v>
      </c>
      <c r="E2208" s="5">
        <v>1.65</v>
      </c>
      <c r="F2208" s="3">
        <v>9</v>
      </c>
      <c r="G2208" s="3" t="s">
        <v>89</v>
      </c>
      <c r="H2208" s="3" t="s">
        <v>122</v>
      </c>
      <c r="I2208" s="5">
        <v>17.989999999999998</v>
      </c>
      <c r="J2208" s="3">
        <v>1</v>
      </c>
      <c r="K2208" s="3" t="s">
        <v>108</v>
      </c>
      <c r="L2208" s="3">
        <v>2</v>
      </c>
      <c r="M2208" s="5">
        <v>0.16</v>
      </c>
      <c r="N2208" s="3" t="s">
        <v>112</v>
      </c>
    </row>
    <row r="2209" spans="1:14" x14ac:dyDescent="0.25">
      <c r="A2209" s="3" t="s">
        <v>2312</v>
      </c>
      <c r="B2209" s="3">
        <v>19</v>
      </c>
      <c r="C2209" s="3" t="s">
        <v>106</v>
      </c>
      <c r="D2209" s="3" t="s">
        <v>23</v>
      </c>
      <c r="E2209" s="5">
        <v>0.17</v>
      </c>
      <c r="F2209" s="3">
        <v>9</v>
      </c>
      <c r="G2209" s="3" t="s">
        <v>114</v>
      </c>
      <c r="H2209" s="3" t="s">
        <v>120</v>
      </c>
      <c r="I2209" s="5">
        <v>17.989999999999998</v>
      </c>
      <c r="J2209" s="3">
        <v>0</v>
      </c>
      <c r="K2209" s="3" t="s">
        <v>102</v>
      </c>
      <c r="L2209" s="3">
        <v>4</v>
      </c>
      <c r="M2209" s="5">
        <v>0.02</v>
      </c>
      <c r="N2209" s="3" t="s">
        <v>99</v>
      </c>
    </row>
    <row r="2210" spans="1:14" x14ac:dyDescent="0.25">
      <c r="A2210" s="3" t="s">
        <v>2313</v>
      </c>
      <c r="B2210" s="3">
        <v>45</v>
      </c>
      <c r="C2210" s="3" t="s">
        <v>83</v>
      </c>
      <c r="D2210" s="3" t="s">
        <v>19</v>
      </c>
      <c r="E2210" s="5">
        <v>11.74</v>
      </c>
      <c r="F2210" s="3">
        <v>17</v>
      </c>
      <c r="G2210" s="3" t="s">
        <v>98</v>
      </c>
      <c r="H2210" s="3" t="s">
        <v>122</v>
      </c>
      <c r="I2210" s="5">
        <v>8.99</v>
      </c>
      <c r="J2210" s="3">
        <v>0</v>
      </c>
      <c r="K2210" s="3" t="s">
        <v>102</v>
      </c>
      <c r="L2210" s="3">
        <v>4</v>
      </c>
      <c r="M2210" s="5">
        <v>0.65</v>
      </c>
      <c r="N2210" s="3" t="s">
        <v>117</v>
      </c>
    </row>
    <row r="2211" spans="1:14" x14ac:dyDescent="0.25">
      <c r="A2211" s="3" t="s">
        <v>2314</v>
      </c>
      <c r="B2211" s="3">
        <v>41</v>
      </c>
      <c r="C2211" s="3" t="s">
        <v>93</v>
      </c>
      <c r="D2211" s="3" t="s">
        <v>23</v>
      </c>
      <c r="E2211" s="5">
        <v>13.2</v>
      </c>
      <c r="F2211" s="3">
        <v>29</v>
      </c>
      <c r="G2211" s="3" t="s">
        <v>84</v>
      </c>
      <c r="H2211" s="3" t="s">
        <v>111</v>
      </c>
      <c r="I2211" s="5">
        <v>17.989999999999998</v>
      </c>
      <c r="J2211" s="3">
        <v>0</v>
      </c>
      <c r="K2211" s="3" t="s">
        <v>95</v>
      </c>
      <c r="L2211" s="3">
        <v>3</v>
      </c>
      <c r="M2211" s="5">
        <v>0.44</v>
      </c>
      <c r="N2211" s="3" t="s">
        <v>99</v>
      </c>
    </row>
    <row r="2212" spans="1:14" x14ac:dyDescent="0.25">
      <c r="A2212" s="3" t="s">
        <v>2315</v>
      </c>
      <c r="B2212" s="3">
        <v>25</v>
      </c>
      <c r="C2212" s="3" t="s">
        <v>93</v>
      </c>
      <c r="D2212" s="3" t="s">
        <v>23</v>
      </c>
      <c r="E2212" s="5">
        <v>36.4</v>
      </c>
      <c r="F2212" s="3">
        <v>28</v>
      </c>
      <c r="G2212" s="3" t="s">
        <v>89</v>
      </c>
      <c r="H2212" s="3" t="s">
        <v>90</v>
      </c>
      <c r="I2212" s="5">
        <v>17.989999999999998</v>
      </c>
      <c r="J2212" s="3">
        <v>0</v>
      </c>
      <c r="K2212" s="3" t="s">
        <v>95</v>
      </c>
      <c r="L2212" s="3">
        <v>5</v>
      </c>
      <c r="M2212" s="5">
        <v>1.26</v>
      </c>
      <c r="N2212" s="3" t="s">
        <v>96</v>
      </c>
    </row>
    <row r="2213" spans="1:14" x14ac:dyDescent="0.25">
      <c r="A2213" s="3" t="s">
        <v>2316</v>
      </c>
      <c r="B2213" s="3">
        <v>23</v>
      </c>
      <c r="C2213" s="3" t="s">
        <v>93</v>
      </c>
      <c r="D2213" s="3" t="s">
        <v>21</v>
      </c>
      <c r="E2213" s="5">
        <v>51.87</v>
      </c>
      <c r="F2213" s="3">
        <v>25</v>
      </c>
      <c r="G2213" s="3" t="s">
        <v>94</v>
      </c>
      <c r="H2213" s="3" t="s">
        <v>120</v>
      </c>
      <c r="I2213" s="5">
        <v>13.99</v>
      </c>
      <c r="J2213" s="3">
        <v>0</v>
      </c>
      <c r="K2213" s="3" t="s">
        <v>95</v>
      </c>
      <c r="L2213" s="3">
        <v>2</v>
      </c>
      <c r="M2213" s="5">
        <v>1.99</v>
      </c>
      <c r="N2213" s="3" t="s">
        <v>87</v>
      </c>
    </row>
    <row r="2214" spans="1:14" x14ac:dyDescent="0.25">
      <c r="A2214" s="3" t="s">
        <v>2317</v>
      </c>
      <c r="B2214" s="3">
        <v>21</v>
      </c>
      <c r="C2214" s="3" t="s">
        <v>93</v>
      </c>
      <c r="D2214" s="3" t="s">
        <v>21</v>
      </c>
      <c r="E2214" s="5">
        <v>14.17</v>
      </c>
      <c r="F2214" s="3">
        <v>60</v>
      </c>
      <c r="G2214" s="3" t="s">
        <v>135</v>
      </c>
      <c r="H2214" s="3" t="s">
        <v>85</v>
      </c>
      <c r="I2214" s="5">
        <v>13.99</v>
      </c>
      <c r="J2214" s="3">
        <v>1</v>
      </c>
      <c r="K2214" s="3" t="s">
        <v>86</v>
      </c>
      <c r="L2214" s="3">
        <v>5</v>
      </c>
      <c r="M2214" s="5">
        <v>0.23</v>
      </c>
      <c r="N2214" s="3" t="s">
        <v>117</v>
      </c>
    </row>
    <row r="2215" spans="1:14" x14ac:dyDescent="0.25">
      <c r="A2215" s="3" t="s">
        <v>2318</v>
      </c>
      <c r="B2215" s="3">
        <v>29</v>
      </c>
      <c r="C2215" s="3" t="s">
        <v>93</v>
      </c>
      <c r="D2215" s="3" t="s">
        <v>19</v>
      </c>
      <c r="E2215" s="5">
        <v>0.39</v>
      </c>
      <c r="F2215" s="3">
        <v>45</v>
      </c>
      <c r="G2215" s="3" t="s">
        <v>84</v>
      </c>
      <c r="H2215" s="3" t="s">
        <v>85</v>
      </c>
      <c r="I2215" s="5">
        <v>8.99</v>
      </c>
      <c r="J2215" s="3">
        <v>1</v>
      </c>
      <c r="K2215" s="3" t="s">
        <v>102</v>
      </c>
      <c r="L2215" s="3">
        <v>5</v>
      </c>
      <c r="M2215" s="5">
        <v>0.01</v>
      </c>
      <c r="N2215" s="3" t="s">
        <v>112</v>
      </c>
    </row>
    <row r="2216" spans="1:14" x14ac:dyDescent="0.25">
      <c r="A2216" s="3" t="s">
        <v>2319</v>
      </c>
      <c r="B2216" s="3">
        <v>34</v>
      </c>
      <c r="C2216" s="3" t="s">
        <v>93</v>
      </c>
      <c r="D2216" s="3" t="s">
        <v>21</v>
      </c>
      <c r="E2216" s="5">
        <v>5.67</v>
      </c>
      <c r="F2216" s="3">
        <v>20</v>
      </c>
      <c r="G2216" s="3" t="s">
        <v>114</v>
      </c>
      <c r="H2216" s="3" t="s">
        <v>90</v>
      </c>
      <c r="I2216" s="5">
        <v>13.99</v>
      </c>
      <c r="J2216" s="3">
        <v>0</v>
      </c>
      <c r="K2216" s="3" t="s">
        <v>95</v>
      </c>
      <c r="L2216" s="3">
        <v>4</v>
      </c>
      <c r="M2216" s="5">
        <v>0.27</v>
      </c>
      <c r="N2216" s="3" t="s">
        <v>91</v>
      </c>
    </row>
    <row r="2217" spans="1:14" x14ac:dyDescent="0.25">
      <c r="A2217" s="3" t="s">
        <v>2320</v>
      </c>
      <c r="B2217" s="3">
        <v>36</v>
      </c>
      <c r="C2217" s="3" t="s">
        <v>83</v>
      </c>
      <c r="D2217" s="3" t="s">
        <v>21</v>
      </c>
      <c r="E2217" s="5">
        <v>14.25</v>
      </c>
      <c r="F2217" s="3">
        <v>22</v>
      </c>
      <c r="G2217" s="3" t="s">
        <v>98</v>
      </c>
      <c r="H2217" s="3" t="s">
        <v>90</v>
      </c>
      <c r="I2217" s="5">
        <v>13.99</v>
      </c>
      <c r="J2217" s="3">
        <v>0</v>
      </c>
      <c r="K2217" s="3" t="s">
        <v>108</v>
      </c>
      <c r="L2217" s="3">
        <v>5</v>
      </c>
      <c r="M2217" s="5">
        <v>0.62</v>
      </c>
      <c r="N2217" s="3" t="s">
        <v>99</v>
      </c>
    </row>
    <row r="2218" spans="1:14" x14ac:dyDescent="0.25">
      <c r="A2218" s="3" t="s">
        <v>2321</v>
      </c>
      <c r="B2218" s="3">
        <v>35</v>
      </c>
      <c r="C2218" s="3" t="s">
        <v>83</v>
      </c>
      <c r="D2218" s="3" t="s">
        <v>23</v>
      </c>
      <c r="E2218" s="5">
        <v>28.04</v>
      </c>
      <c r="F2218" s="3">
        <v>59</v>
      </c>
      <c r="G2218" s="3" t="s">
        <v>98</v>
      </c>
      <c r="H2218" s="3" t="s">
        <v>90</v>
      </c>
      <c r="I2218" s="5">
        <v>17.989999999999998</v>
      </c>
      <c r="J2218" s="3">
        <v>0</v>
      </c>
      <c r="K2218" s="3" t="s">
        <v>95</v>
      </c>
      <c r="L2218" s="3">
        <v>2</v>
      </c>
      <c r="M2218" s="5">
        <v>0.47</v>
      </c>
      <c r="N2218" s="3" t="s">
        <v>99</v>
      </c>
    </row>
    <row r="2219" spans="1:14" x14ac:dyDescent="0.25">
      <c r="A2219" s="3" t="s">
        <v>2322</v>
      </c>
      <c r="B2219" s="3">
        <v>31</v>
      </c>
      <c r="C2219" s="3" t="s">
        <v>106</v>
      </c>
      <c r="D2219" s="3" t="s">
        <v>21</v>
      </c>
      <c r="E2219" s="5">
        <v>6.11</v>
      </c>
      <c r="F2219" s="3">
        <v>17</v>
      </c>
      <c r="G2219" s="3" t="s">
        <v>89</v>
      </c>
      <c r="H2219" s="3" t="s">
        <v>90</v>
      </c>
      <c r="I2219" s="5">
        <v>13.99</v>
      </c>
      <c r="J2219" s="3">
        <v>0</v>
      </c>
      <c r="K2219" s="3" t="s">
        <v>126</v>
      </c>
      <c r="L2219" s="3">
        <v>5</v>
      </c>
      <c r="M2219" s="5">
        <v>0.34</v>
      </c>
      <c r="N2219" s="3" t="s">
        <v>91</v>
      </c>
    </row>
    <row r="2220" spans="1:14" x14ac:dyDescent="0.25">
      <c r="A2220" s="3" t="s">
        <v>2323</v>
      </c>
      <c r="B2220" s="3">
        <v>57</v>
      </c>
      <c r="C2220" s="3" t="s">
        <v>106</v>
      </c>
      <c r="D2220" s="3" t="s">
        <v>23</v>
      </c>
      <c r="E2220" s="5">
        <v>6.13</v>
      </c>
      <c r="F2220" s="3">
        <v>3</v>
      </c>
      <c r="G2220" s="3" t="s">
        <v>94</v>
      </c>
      <c r="H2220" s="3" t="s">
        <v>120</v>
      </c>
      <c r="I2220" s="5">
        <v>17.989999999999998</v>
      </c>
      <c r="J2220" s="3">
        <v>0</v>
      </c>
      <c r="K2220" s="3" t="s">
        <v>108</v>
      </c>
      <c r="L2220" s="3">
        <v>3</v>
      </c>
      <c r="M2220" s="5">
        <v>1.53</v>
      </c>
      <c r="N2220" s="3" t="s">
        <v>91</v>
      </c>
    </row>
    <row r="2221" spans="1:14" x14ac:dyDescent="0.25">
      <c r="A2221" s="3" t="s">
        <v>2324</v>
      </c>
      <c r="B2221" s="3">
        <v>46</v>
      </c>
      <c r="C2221" s="3" t="s">
        <v>83</v>
      </c>
      <c r="D2221" s="3" t="s">
        <v>19</v>
      </c>
      <c r="E2221" s="5">
        <v>3.39</v>
      </c>
      <c r="F2221" s="3">
        <v>5</v>
      </c>
      <c r="G2221" s="3" t="s">
        <v>135</v>
      </c>
      <c r="H2221" s="3" t="s">
        <v>122</v>
      </c>
      <c r="I2221" s="5">
        <v>8.99</v>
      </c>
      <c r="J2221" s="3">
        <v>0</v>
      </c>
      <c r="K2221" s="3" t="s">
        <v>102</v>
      </c>
      <c r="L2221" s="3">
        <v>4</v>
      </c>
      <c r="M2221" s="5">
        <v>0.56999999999999995</v>
      </c>
      <c r="N2221" s="3" t="s">
        <v>99</v>
      </c>
    </row>
    <row r="2222" spans="1:14" x14ac:dyDescent="0.25">
      <c r="A2222" s="3" t="s">
        <v>2325</v>
      </c>
      <c r="B2222" s="3">
        <v>26</v>
      </c>
      <c r="C2222" s="3" t="s">
        <v>93</v>
      </c>
      <c r="D2222" s="3" t="s">
        <v>21</v>
      </c>
      <c r="E2222" s="5">
        <v>5.67</v>
      </c>
      <c r="F2222" s="3">
        <v>36</v>
      </c>
      <c r="G2222" s="3" t="s">
        <v>114</v>
      </c>
      <c r="H2222" s="3" t="s">
        <v>85</v>
      </c>
      <c r="I2222" s="5">
        <v>13.99</v>
      </c>
      <c r="J2222" s="3">
        <v>0</v>
      </c>
      <c r="K2222" s="3" t="s">
        <v>108</v>
      </c>
      <c r="L2222" s="3">
        <v>5</v>
      </c>
      <c r="M2222" s="5">
        <v>0.15</v>
      </c>
      <c r="N2222" s="3" t="s">
        <v>91</v>
      </c>
    </row>
    <row r="2223" spans="1:14" x14ac:dyDescent="0.25">
      <c r="A2223" s="3" t="s">
        <v>2326</v>
      </c>
      <c r="B2223" s="3">
        <v>30</v>
      </c>
      <c r="C2223" s="3" t="s">
        <v>83</v>
      </c>
      <c r="D2223" s="3" t="s">
        <v>19</v>
      </c>
      <c r="E2223" s="5">
        <v>0.28000000000000003</v>
      </c>
      <c r="F2223" s="3">
        <v>56</v>
      </c>
      <c r="G2223" s="3" t="s">
        <v>84</v>
      </c>
      <c r="H2223" s="3" t="s">
        <v>90</v>
      </c>
      <c r="I2223" s="5">
        <v>8.99</v>
      </c>
      <c r="J2223" s="3">
        <v>1</v>
      </c>
      <c r="K2223" s="3" t="s">
        <v>108</v>
      </c>
      <c r="L2223" s="3">
        <v>2</v>
      </c>
      <c r="M2223" s="5">
        <v>0</v>
      </c>
      <c r="N2223" s="3" t="s">
        <v>99</v>
      </c>
    </row>
    <row r="2224" spans="1:14" x14ac:dyDescent="0.25">
      <c r="A2224" s="3" t="s">
        <v>2327</v>
      </c>
      <c r="B2224" s="3">
        <v>57</v>
      </c>
      <c r="C2224" s="3" t="s">
        <v>93</v>
      </c>
      <c r="D2224" s="3" t="s">
        <v>23</v>
      </c>
      <c r="E2224" s="5">
        <v>6.49</v>
      </c>
      <c r="F2224" s="3">
        <v>23</v>
      </c>
      <c r="G2224" s="3" t="s">
        <v>98</v>
      </c>
      <c r="H2224" s="3" t="s">
        <v>111</v>
      </c>
      <c r="I2224" s="5">
        <v>17.989999999999998</v>
      </c>
      <c r="J2224" s="3">
        <v>0</v>
      </c>
      <c r="K2224" s="3" t="s">
        <v>86</v>
      </c>
      <c r="L2224" s="3">
        <v>1</v>
      </c>
      <c r="M2224" s="5">
        <v>0.27</v>
      </c>
      <c r="N2224" s="3" t="s">
        <v>104</v>
      </c>
    </row>
    <row r="2225" spans="1:14" x14ac:dyDescent="0.25">
      <c r="A2225" s="3" t="s">
        <v>2328</v>
      </c>
      <c r="B2225" s="3">
        <v>24</v>
      </c>
      <c r="C2225" s="3" t="s">
        <v>106</v>
      </c>
      <c r="D2225" s="3" t="s">
        <v>19</v>
      </c>
      <c r="E2225" s="5">
        <v>3.55</v>
      </c>
      <c r="F2225" s="3">
        <v>59</v>
      </c>
      <c r="G2225" s="3" t="s">
        <v>94</v>
      </c>
      <c r="H2225" s="3" t="s">
        <v>111</v>
      </c>
      <c r="I2225" s="5">
        <v>8.99</v>
      </c>
      <c r="J2225" s="3">
        <v>1</v>
      </c>
      <c r="K2225" s="3" t="s">
        <v>108</v>
      </c>
      <c r="L2225" s="3">
        <v>3</v>
      </c>
      <c r="M2225" s="5">
        <v>0.06</v>
      </c>
      <c r="N2225" s="3" t="s">
        <v>96</v>
      </c>
    </row>
    <row r="2226" spans="1:14" x14ac:dyDescent="0.25">
      <c r="A2226" s="3" t="s">
        <v>2329</v>
      </c>
      <c r="B2226" s="3">
        <v>20</v>
      </c>
      <c r="C2226" s="3" t="s">
        <v>93</v>
      </c>
      <c r="D2226" s="3" t="s">
        <v>19</v>
      </c>
      <c r="E2226" s="5">
        <v>14.05</v>
      </c>
      <c r="F2226" s="3">
        <v>7</v>
      </c>
      <c r="G2226" s="3" t="s">
        <v>84</v>
      </c>
      <c r="H2226" s="3" t="s">
        <v>90</v>
      </c>
      <c r="I2226" s="5">
        <v>8.99</v>
      </c>
      <c r="J2226" s="3">
        <v>0</v>
      </c>
      <c r="K2226" s="3" t="s">
        <v>126</v>
      </c>
      <c r="L2226" s="3">
        <v>3</v>
      </c>
      <c r="M2226" s="5">
        <v>1.76</v>
      </c>
      <c r="N2226" s="3" t="s">
        <v>87</v>
      </c>
    </row>
    <row r="2227" spans="1:14" x14ac:dyDescent="0.25">
      <c r="A2227" s="3" t="s">
        <v>2330</v>
      </c>
      <c r="B2227" s="3">
        <v>22</v>
      </c>
      <c r="C2227" s="3" t="s">
        <v>93</v>
      </c>
      <c r="D2227" s="3" t="s">
        <v>23</v>
      </c>
      <c r="E2227" s="5">
        <v>1.03</v>
      </c>
      <c r="F2227" s="3">
        <v>44</v>
      </c>
      <c r="G2227" s="3" t="s">
        <v>84</v>
      </c>
      <c r="H2227" s="3" t="s">
        <v>85</v>
      </c>
      <c r="I2227" s="5">
        <v>17.989999999999998</v>
      </c>
      <c r="J2227" s="3">
        <v>1</v>
      </c>
      <c r="K2227" s="3" t="s">
        <v>102</v>
      </c>
      <c r="L2227" s="3">
        <v>2</v>
      </c>
      <c r="M2227" s="5">
        <v>0.02</v>
      </c>
      <c r="N2227" s="3" t="s">
        <v>96</v>
      </c>
    </row>
    <row r="2228" spans="1:14" x14ac:dyDescent="0.25">
      <c r="A2228" s="3" t="s">
        <v>2331</v>
      </c>
      <c r="B2228" s="3">
        <v>62</v>
      </c>
      <c r="C2228" s="3" t="s">
        <v>93</v>
      </c>
      <c r="D2228" s="3" t="s">
        <v>19</v>
      </c>
      <c r="E2228" s="5">
        <v>3.62</v>
      </c>
      <c r="F2228" s="3">
        <v>34</v>
      </c>
      <c r="G2228" s="3" t="s">
        <v>84</v>
      </c>
      <c r="H2228" s="3" t="s">
        <v>90</v>
      </c>
      <c r="I2228" s="5">
        <v>8.99</v>
      </c>
      <c r="J2228" s="3">
        <v>1</v>
      </c>
      <c r="K2228" s="3" t="s">
        <v>108</v>
      </c>
      <c r="L2228" s="3">
        <v>3</v>
      </c>
      <c r="M2228" s="5">
        <v>0.1</v>
      </c>
      <c r="N2228" s="3" t="s">
        <v>96</v>
      </c>
    </row>
    <row r="2229" spans="1:14" x14ac:dyDescent="0.25">
      <c r="A2229" s="3" t="s">
        <v>2332</v>
      </c>
      <c r="B2229" s="3">
        <v>56</v>
      </c>
      <c r="C2229" s="3" t="s">
        <v>93</v>
      </c>
      <c r="D2229" s="3" t="s">
        <v>19</v>
      </c>
      <c r="E2229" s="5">
        <v>2.54</v>
      </c>
      <c r="F2229" s="3">
        <v>39</v>
      </c>
      <c r="G2229" s="3" t="s">
        <v>135</v>
      </c>
      <c r="H2229" s="3" t="s">
        <v>120</v>
      </c>
      <c r="I2229" s="5">
        <v>8.99</v>
      </c>
      <c r="J2229" s="3">
        <v>1</v>
      </c>
      <c r="K2229" s="3" t="s">
        <v>108</v>
      </c>
      <c r="L2229" s="3">
        <v>5</v>
      </c>
      <c r="M2229" s="5">
        <v>0.06</v>
      </c>
      <c r="N2229" s="3" t="s">
        <v>91</v>
      </c>
    </row>
    <row r="2230" spans="1:14" x14ac:dyDescent="0.25">
      <c r="A2230" s="3" t="s">
        <v>2333</v>
      </c>
      <c r="B2230" s="3">
        <v>22</v>
      </c>
      <c r="C2230" s="3" t="s">
        <v>83</v>
      </c>
      <c r="D2230" s="3" t="s">
        <v>19</v>
      </c>
      <c r="E2230" s="5">
        <v>2.59</v>
      </c>
      <c r="F2230" s="3">
        <v>2</v>
      </c>
      <c r="G2230" s="3" t="s">
        <v>84</v>
      </c>
      <c r="H2230" s="3" t="s">
        <v>85</v>
      </c>
      <c r="I2230" s="5">
        <v>8.99</v>
      </c>
      <c r="J2230" s="3">
        <v>1</v>
      </c>
      <c r="K2230" s="3" t="s">
        <v>86</v>
      </c>
      <c r="L2230" s="3">
        <v>1</v>
      </c>
      <c r="M2230" s="5">
        <v>0.86</v>
      </c>
      <c r="N2230" s="3" t="s">
        <v>117</v>
      </c>
    </row>
    <row r="2231" spans="1:14" x14ac:dyDescent="0.25">
      <c r="A2231" s="3" t="s">
        <v>2334</v>
      </c>
      <c r="B2231" s="3">
        <v>43</v>
      </c>
      <c r="C2231" s="3" t="s">
        <v>83</v>
      </c>
      <c r="D2231" s="3" t="s">
        <v>19</v>
      </c>
      <c r="E2231" s="5">
        <v>8.0500000000000007</v>
      </c>
      <c r="F2231" s="3">
        <v>13</v>
      </c>
      <c r="G2231" s="3" t="s">
        <v>135</v>
      </c>
      <c r="H2231" s="3" t="s">
        <v>120</v>
      </c>
      <c r="I2231" s="5">
        <v>8.99</v>
      </c>
      <c r="J2231" s="3">
        <v>0</v>
      </c>
      <c r="K2231" s="3" t="s">
        <v>108</v>
      </c>
      <c r="L2231" s="3">
        <v>5</v>
      </c>
      <c r="M2231" s="5">
        <v>0.57999999999999996</v>
      </c>
      <c r="N2231" s="3" t="s">
        <v>99</v>
      </c>
    </row>
    <row r="2232" spans="1:14" x14ac:dyDescent="0.25">
      <c r="A2232" s="3" t="s">
        <v>2335</v>
      </c>
      <c r="B2232" s="3">
        <v>46</v>
      </c>
      <c r="C2232" s="3" t="s">
        <v>83</v>
      </c>
      <c r="D2232" s="3" t="s">
        <v>21</v>
      </c>
      <c r="E2232" s="5">
        <v>16.95</v>
      </c>
      <c r="F2232" s="3">
        <v>32</v>
      </c>
      <c r="G2232" s="3" t="s">
        <v>98</v>
      </c>
      <c r="H2232" s="3" t="s">
        <v>111</v>
      </c>
      <c r="I2232" s="5">
        <v>13.99</v>
      </c>
      <c r="J2232" s="3">
        <v>0</v>
      </c>
      <c r="K2232" s="3" t="s">
        <v>102</v>
      </c>
      <c r="L2232" s="3">
        <v>2</v>
      </c>
      <c r="M2232" s="5">
        <v>0.51</v>
      </c>
      <c r="N2232" s="3" t="s">
        <v>96</v>
      </c>
    </row>
    <row r="2233" spans="1:14" x14ac:dyDescent="0.25">
      <c r="A2233" s="3" t="s">
        <v>2336</v>
      </c>
      <c r="B2233" s="3">
        <v>38</v>
      </c>
      <c r="C2233" s="3" t="s">
        <v>106</v>
      </c>
      <c r="D2233" s="3" t="s">
        <v>21</v>
      </c>
      <c r="E2233" s="5">
        <v>2.76</v>
      </c>
      <c r="F2233" s="3">
        <v>30</v>
      </c>
      <c r="G2233" s="3" t="s">
        <v>135</v>
      </c>
      <c r="H2233" s="3" t="s">
        <v>120</v>
      </c>
      <c r="I2233" s="5">
        <v>13.99</v>
      </c>
      <c r="J2233" s="3">
        <v>1</v>
      </c>
      <c r="K2233" s="3" t="s">
        <v>86</v>
      </c>
      <c r="L2233" s="3">
        <v>4</v>
      </c>
      <c r="M2233" s="5">
        <v>0.09</v>
      </c>
      <c r="N2233" s="3" t="s">
        <v>96</v>
      </c>
    </row>
    <row r="2234" spans="1:14" x14ac:dyDescent="0.25">
      <c r="A2234" s="3" t="s">
        <v>2337</v>
      </c>
      <c r="B2234" s="3">
        <v>36</v>
      </c>
      <c r="C2234" s="3" t="s">
        <v>83</v>
      </c>
      <c r="D2234" s="3" t="s">
        <v>23</v>
      </c>
      <c r="E2234" s="5">
        <v>13.25</v>
      </c>
      <c r="F2234" s="3">
        <v>19</v>
      </c>
      <c r="G2234" s="3" t="s">
        <v>135</v>
      </c>
      <c r="H2234" s="3" t="s">
        <v>122</v>
      </c>
      <c r="I2234" s="5">
        <v>17.989999999999998</v>
      </c>
      <c r="J2234" s="3">
        <v>0</v>
      </c>
      <c r="K2234" s="3" t="s">
        <v>86</v>
      </c>
      <c r="L2234" s="3">
        <v>1</v>
      </c>
      <c r="M2234" s="5">
        <v>0.66</v>
      </c>
      <c r="N2234" s="3" t="s">
        <v>104</v>
      </c>
    </row>
    <row r="2235" spans="1:14" x14ac:dyDescent="0.25">
      <c r="A2235" s="3" t="s">
        <v>2338</v>
      </c>
      <c r="B2235" s="3">
        <v>41</v>
      </c>
      <c r="C2235" s="3" t="s">
        <v>106</v>
      </c>
      <c r="D2235" s="3" t="s">
        <v>21</v>
      </c>
      <c r="E2235" s="5">
        <v>14.82</v>
      </c>
      <c r="F2235" s="3">
        <v>33</v>
      </c>
      <c r="G2235" s="3" t="s">
        <v>89</v>
      </c>
      <c r="H2235" s="3" t="s">
        <v>111</v>
      </c>
      <c r="I2235" s="5">
        <v>13.99</v>
      </c>
      <c r="J2235" s="3">
        <v>1</v>
      </c>
      <c r="K2235" s="3" t="s">
        <v>102</v>
      </c>
      <c r="L2235" s="3">
        <v>2</v>
      </c>
      <c r="M2235" s="5">
        <v>0.44</v>
      </c>
      <c r="N2235" s="3" t="s">
        <v>104</v>
      </c>
    </row>
    <row r="2236" spans="1:14" x14ac:dyDescent="0.25">
      <c r="A2236" s="3" t="s">
        <v>2339</v>
      </c>
      <c r="B2236" s="3">
        <v>39</v>
      </c>
      <c r="C2236" s="3" t="s">
        <v>83</v>
      </c>
      <c r="D2236" s="3" t="s">
        <v>19</v>
      </c>
      <c r="E2236" s="5">
        <v>2.52</v>
      </c>
      <c r="F2236" s="3">
        <v>52</v>
      </c>
      <c r="G2236" s="3" t="s">
        <v>98</v>
      </c>
      <c r="H2236" s="3" t="s">
        <v>120</v>
      </c>
      <c r="I2236" s="5">
        <v>8.99</v>
      </c>
      <c r="J2236" s="3">
        <v>1</v>
      </c>
      <c r="K2236" s="3" t="s">
        <v>108</v>
      </c>
      <c r="L2236" s="3">
        <v>2</v>
      </c>
      <c r="M2236" s="5">
        <v>0.05</v>
      </c>
      <c r="N2236" s="3" t="s">
        <v>104</v>
      </c>
    </row>
    <row r="2237" spans="1:14" x14ac:dyDescent="0.25">
      <c r="A2237" s="3" t="s">
        <v>2340</v>
      </c>
      <c r="B2237" s="3">
        <v>31</v>
      </c>
      <c r="C2237" s="3" t="s">
        <v>106</v>
      </c>
      <c r="D2237" s="3" t="s">
        <v>19</v>
      </c>
      <c r="E2237" s="5">
        <v>9.7100000000000009</v>
      </c>
      <c r="F2237" s="3">
        <v>16</v>
      </c>
      <c r="G2237" s="3" t="s">
        <v>135</v>
      </c>
      <c r="H2237" s="3" t="s">
        <v>85</v>
      </c>
      <c r="I2237" s="5">
        <v>8.99</v>
      </c>
      <c r="J2237" s="3">
        <v>0</v>
      </c>
      <c r="K2237" s="3" t="s">
        <v>95</v>
      </c>
      <c r="L2237" s="3">
        <v>3</v>
      </c>
      <c r="M2237" s="5">
        <v>0.56999999999999995</v>
      </c>
      <c r="N2237" s="3" t="s">
        <v>91</v>
      </c>
    </row>
    <row r="2238" spans="1:14" x14ac:dyDescent="0.25">
      <c r="A2238" s="3" t="s">
        <v>2341</v>
      </c>
      <c r="B2238" s="3">
        <v>29</v>
      </c>
      <c r="C2238" s="3" t="s">
        <v>93</v>
      </c>
      <c r="D2238" s="3" t="s">
        <v>23</v>
      </c>
      <c r="E2238" s="5">
        <v>5.29</v>
      </c>
      <c r="F2238" s="3">
        <v>8</v>
      </c>
      <c r="G2238" s="3" t="s">
        <v>98</v>
      </c>
      <c r="H2238" s="3" t="s">
        <v>122</v>
      </c>
      <c r="I2238" s="5">
        <v>17.989999999999998</v>
      </c>
      <c r="J2238" s="3">
        <v>0</v>
      </c>
      <c r="K2238" s="3" t="s">
        <v>102</v>
      </c>
      <c r="L2238" s="3">
        <v>3</v>
      </c>
      <c r="M2238" s="5">
        <v>0.59</v>
      </c>
      <c r="N2238" s="3" t="s">
        <v>99</v>
      </c>
    </row>
    <row r="2239" spans="1:14" x14ac:dyDescent="0.25">
      <c r="A2239" s="3" t="s">
        <v>2342</v>
      </c>
      <c r="B2239" s="3">
        <v>33</v>
      </c>
      <c r="C2239" s="3" t="s">
        <v>93</v>
      </c>
      <c r="D2239" s="3" t="s">
        <v>19</v>
      </c>
      <c r="E2239" s="5">
        <v>9.81</v>
      </c>
      <c r="F2239" s="3">
        <v>39</v>
      </c>
      <c r="G2239" s="3" t="s">
        <v>135</v>
      </c>
      <c r="H2239" s="3" t="s">
        <v>122</v>
      </c>
      <c r="I2239" s="5">
        <v>8.99</v>
      </c>
      <c r="J2239" s="3">
        <v>1</v>
      </c>
      <c r="K2239" s="3" t="s">
        <v>86</v>
      </c>
      <c r="L2239" s="3">
        <v>3</v>
      </c>
      <c r="M2239" s="5">
        <v>0.25</v>
      </c>
      <c r="N2239" s="3" t="s">
        <v>91</v>
      </c>
    </row>
    <row r="2240" spans="1:14" x14ac:dyDescent="0.25">
      <c r="A2240" s="3" t="s">
        <v>2343</v>
      </c>
      <c r="B2240" s="3">
        <v>30</v>
      </c>
      <c r="C2240" s="3" t="s">
        <v>83</v>
      </c>
      <c r="D2240" s="3" t="s">
        <v>21</v>
      </c>
      <c r="E2240" s="5">
        <v>5.21</v>
      </c>
      <c r="F2240" s="3">
        <v>11</v>
      </c>
      <c r="G2240" s="3" t="s">
        <v>98</v>
      </c>
      <c r="H2240" s="3" t="s">
        <v>122</v>
      </c>
      <c r="I2240" s="5">
        <v>13.99</v>
      </c>
      <c r="J2240" s="3">
        <v>0</v>
      </c>
      <c r="K2240" s="3" t="s">
        <v>108</v>
      </c>
      <c r="L2240" s="3">
        <v>3</v>
      </c>
      <c r="M2240" s="5">
        <v>0.43</v>
      </c>
      <c r="N2240" s="3" t="s">
        <v>104</v>
      </c>
    </row>
    <row r="2241" spans="1:14" x14ac:dyDescent="0.25">
      <c r="A2241" s="3" t="s">
        <v>2344</v>
      </c>
      <c r="B2241" s="3">
        <v>51</v>
      </c>
      <c r="C2241" s="3" t="s">
        <v>83</v>
      </c>
      <c r="D2241" s="3" t="s">
        <v>19</v>
      </c>
      <c r="E2241" s="5">
        <v>6.7</v>
      </c>
      <c r="F2241" s="3">
        <v>58</v>
      </c>
      <c r="G2241" s="3" t="s">
        <v>98</v>
      </c>
      <c r="H2241" s="3" t="s">
        <v>122</v>
      </c>
      <c r="I2241" s="5">
        <v>8.99</v>
      </c>
      <c r="J2241" s="3">
        <v>1</v>
      </c>
      <c r="K2241" s="3" t="s">
        <v>86</v>
      </c>
      <c r="L2241" s="3">
        <v>4</v>
      </c>
      <c r="M2241" s="5">
        <v>0.11</v>
      </c>
      <c r="N2241" s="3" t="s">
        <v>99</v>
      </c>
    </row>
    <row r="2242" spans="1:14" x14ac:dyDescent="0.25">
      <c r="A2242" s="3" t="s">
        <v>2345</v>
      </c>
      <c r="B2242" s="3">
        <v>40</v>
      </c>
      <c r="C2242" s="3" t="s">
        <v>93</v>
      </c>
      <c r="D2242" s="3" t="s">
        <v>21</v>
      </c>
      <c r="E2242" s="5">
        <v>7.88</v>
      </c>
      <c r="F2242" s="3">
        <v>9</v>
      </c>
      <c r="G2242" s="3" t="s">
        <v>98</v>
      </c>
      <c r="H2242" s="3" t="s">
        <v>90</v>
      </c>
      <c r="I2242" s="5">
        <v>13.99</v>
      </c>
      <c r="J2242" s="3">
        <v>0</v>
      </c>
      <c r="K2242" s="3" t="s">
        <v>95</v>
      </c>
      <c r="L2242" s="3">
        <v>2</v>
      </c>
      <c r="M2242" s="5">
        <v>0.79</v>
      </c>
      <c r="N2242" s="3" t="s">
        <v>91</v>
      </c>
    </row>
    <row r="2243" spans="1:14" x14ac:dyDescent="0.25">
      <c r="A2243" s="3" t="s">
        <v>2346</v>
      </c>
      <c r="B2243" s="3">
        <v>36</v>
      </c>
      <c r="C2243" s="3" t="s">
        <v>83</v>
      </c>
      <c r="D2243" s="3" t="s">
        <v>23</v>
      </c>
      <c r="E2243" s="5">
        <v>41.02</v>
      </c>
      <c r="F2243" s="3">
        <v>47</v>
      </c>
      <c r="G2243" s="3" t="s">
        <v>89</v>
      </c>
      <c r="H2243" s="3" t="s">
        <v>85</v>
      </c>
      <c r="I2243" s="5">
        <v>17.989999999999998</v>
      </c>
      <c r="J2243" s="3">
        <v>0</v>
      </c>
      <c r="K2243" s="3" t="s">
        <v>102</v>
      </c>
      <c r="L2243" s="3">
        <v>3</v>
      </c>
      <c r="M2243" s="5">
        <v>0.85</v>
      </c>
      <c r="N2243" s="3" t="s">
        <v>96</v>
      </c>
    </row>
    <row r="2244" spans="1:14" x14ac:dyDescent="0.25">
      <c r="A2244" s="3" t="s">
        <v>2347</v>
      </c>
      <c r="B2244" s="3">
        <v>65</v>
      </c>
      <c r="C2244" s="3" t="s">
        <v>106</v>
      </c>
      <c r="D2244" s="3" t="s">
        <v>19</v>
      </c>
      <c r="E2244" s="5">
        <v>46.29</v>
      </c>
      <c r="F2244" s="3">
        <v>39</v>
      </c>
      <c r="G2244" s="3" t="s">
        <v>135</v>
      </c>
      <c r="H2244" s="3" t="s">
        <v>122</v>
      </c>
      <c r="I2244" s="5">
        <v>8.99</v>
      </c>
      <c r="J2244" s="3">
        <v>0</v>
      </c>
      <c r="K2244" s="3" t="s">
        <v>108</v>
      </c>
      <c r="L2244" s="3">
        <v>5</v>
      </c>
      <c r="M2244" s="5">
        <v>1.1599999999999999</v>
      </c>
      <c r="N2244" s="3" t="s">
        <v>96</v>
      </c>
    </row>
    <row r="2245" spans="1:14" x14ac:dyDescent="0.25">
      <c r="A2245" s="3" t="s">
        <v>2348</v>
      </c>
      <c r="B2245" s="3">
        <v>58</v>
      </c>
      <c r="C2245" s="3" t="s">
        <v>93</v>
      </c>
      <c r="D2245" s="3" t="s">
        <v>23</v>
      </c>
      <c r="E2245" s="5">
        <v>59.99</v>
      </c>
      <c r="F2245" s="3">
        <v>11</v>
      </c>
      <c r="G2245" s="3" t="s">
        <v>135</v>
      </c>
      <c r="H2245" s="3" t="s">
        <v>120</v>
      </c>
      <c r="I2245" s="5">
        <v>17.989999999999998</v>
      </c>
      <c r="J2245" s="3">
        <v>0</v>
      </c>
      <c r="K2245" s="3" t="s">
        <v>126</v>
      </c>
      <c r="L2245" s="3">
        <v>2</v>
      </c>
      <c r="M2245" s="5">
        <v>5</v>
      </c>
      <c r="N2245" s="3" t="s">
        <v>112</v>
      </c>
    </row>
    <row r="2246" spans="1:14" x14ac:dyDescent="0.25">
      <c r="A2246" s="3" t="s">
        <v>2349</v>
      </c>
      <c r="B2246" s="3">
        <v>43</v>
      </c>
      <c r="C2246" s="3" t="s">
        <v>106</v>
      </c>
      <c r="D2246" s="3" t="s">
        <v>19</v>
      </c>
      <c r="E2246" s="5">
        <v>1.18</v>
      </c>
      <c r="F2246" s="3">
        <v>31</v>
      </c>
      <c r="G2246" s="3" t="s">
        <v>94</v>
      </c>
      <c r="H2246" s="3" t="s">
        <v>120</v>
      </c>
      <c r="I2246" s="5">
        <v>8.99</v>
      </c>
      <c r="J2246" s="3">
        <v>1</v>
      </c>
      <c r="K2246" s="3" t="s">
        <v>102</v>
      </c>
      <c r="L2246" s="3">
        <v>1</v>
      </c>
      <c r="M2246" s="5">
        <v>0.04</v>
      </c>
      <c r="N2246" s="3" t="s">
        <v>87</v>
      </c>
    </row>
    <row r="2247" spans="1:14" x14ac:dyDescent="0.25">
      <c r="A2247" s="3" t="s">
        <v>2350</v>
      </c>
      <c r="B2247" s="3">
        <v>70</v>
      </c>
      <c r="C2247" s="3" t="s">
        <v>83</v>
      </c>
      <c r="D2247" s="3" t="s">
        <v>19</v>
      </c>
      <c r="E2247" s="5">
        <v>8.26</v>
      </c>
      <c r="F2247" s="3">
        <v>2</v>
      </c>
      <c r="G2247" s="3" t="s">
        <v>94</v>
      </c>
      <c r="H2247" s="3" t="s">
        <v>85</v>
      </c>
      <c r="I2247" s="5">
        <v>8.99</v>
      </c>
      <c r="J2247" s="3">
        <v>0</v>
      </c>
      <c r="K2247" s="3" t="s">
        <v>102</v>
      </c>
      <c r="L2247" s="3">
        <v>4</v>
      </c>
      <c r="M2247" s="5">
        <v>2.75</v>
      </c>
      <c r="N2247" s="3" t="s">
        <v>112</v>
      </c>
    </row>
    <row r="2248" spans="1:14" x14ac:dyDescent="0.25">
      <c r="A2248" s="3" t="s">
        <v>2351</v>
      </c>
      <c r="B2248" s="3">
        <v>49</v>
      </c>
      <c r="C2248" s="3" t="s">
        <v>106</v>
      </c>
      <c r="D2248" s="3" t="s">
        <v>21</v>
      </c>
      <c r="E2248" s="5">
        <v>20.37</v>
      </c>
      <c r="F2248" s="3">
        <v>30</v>
      </c>
      <c r="G2248" s="3" t="s">
        <v>89</v>
      </c>
      <c r="H2248" s="3" t="s">
        <v>90</v>
      </c>
      <c r="I2248" s="5">
        <v>13.99</v>
      </c>
      <c r="J2248" s="3">
        <v>0</v>
      </c>
      <c r="K2248" s="3" t="s">
        <v>95</v>
      </c>
      <c r="L2248" s="3">
        <v>1</v>
      </c>
      <c r="M2248" s="5">
        <v>0.66</v>
      </c>
      <c r="N2248" s="3" t="s">
        <v>96</v>
      </c>
    </row>
    <row r="2249" spans="1:14" x14ac:dyDescent="0.25">
      <c r="A2249" s="3" t="s">
        <v>2352</v>
      </c>
      <c r="B2249" s="3">
        <v>30</v>
      </c>
      <c r="C2249" s="3" t="s">
        <v>83</v>
      </c>
      <c r="D2249" s="3" t="s">
        <v>21</v>
      </c>
      <c r="E2249" s="5">
        <v>3.36</v>
      </c>
      <c r="F2249" s="3">
        <v>2</v>
      </c>
      <c r="G2249" s="3" t="s">
        <v>98</v>
      </c>
      <c r="H2249" s="3" t="s">
        <v>111</v>
      </c>
      <c r="I2249" s="5">
        <v>13.99</v>
      </c>
      <c r="J2249" s="3">
        <v>0</v>
      </c>
      <c r="K2249" s="3" t="s">
        <v>95</v>
      </c>
      <c r="L2249" s="3">
        <v>2</v>
      </c>
      <c r="M2249" s="5">
        <v>1.1200000000000001</v>
      </c>
      <c r="N2249" s="3" t="s">
        <v>91</v>
      </c>
    </row>
    <row r="2250" spans="1:14" x14ac:dyDescent="0.25">
      <c r="A2250" s="3" t="s">
        <v>2353</v>
      </c>
      <c r="B2250" s="3">
        <v>43</v>
      </c>
      <c r="C2250" s="3" t="s">
        <v>106</v>
      </c>
      <c r="D2250" s="3" t="s">
        <v>19</v>
      </c>
      <c r="E2250" s="5">
        <v>17.66</v>
      </c>
      <c r="F2250" s="3">
        <v>7</v>
      </c>
      <c r="G2250" s="3" t="s">
        <v>94</v>
      </c>
      <c r="H2250" s="3" t="s">
        <v>111</v>
      </c>
      <c r="I2250" s="5">
        <v>8.99</v>
      </c>
      <c r="J2250" s="3">
        <v>0</v>
      </c>
      <c r="K2250" s="3" t="s">
        <v>95</v>
      </c>
      <c r="L2250" s="3">
        <v>1</v>
      </c>
      <c r="M2250" s="5">
        <v>2.21</v>
      </c>
      <c r="N2250" s="3" t="s">
        <v>99</v>
      </c>
    </row>
    <row r="2251" spans="1:14" x14ac:dyDescent="0.25">
      <c r="A2251" s="3" t="s">
        <v>2354</v>
      </c>
      <c r="B2251" s="3">
        <v>47</v>
      </c>
      <c r="C2251" s="3" t="s">
        <v>106</v>
      </c>
      <c r="D2251" s="3" t="s">
        <v>19</v>
      </c>
      <c r="E2251" s="5">
        <v>0.83</v>
      </c>
      <c r="F2251" s="3">
        <v>42</v>
      </c>
      <c r="G2251" s="3" t="s">
        <v>135</v>
      </c>
      <c r="H2251" s="3" t="s">
        <v>85</v>
      </c>
      <c r="I2251" s="5">
        <v>8.99</v>
      </c>
      <c r="J2251" s="3">
        <v>1</v>
      </c>
      <c r="K2251" s="3" t="s">
        <v>126</v>
      </c>
      <c r="L2251" s="3">
        <v>2</v>
      </c>
      <c r="M2251" s="5">
        <v>0.02</v>
      </c>
      <c r="N2251" s="3" t="s">
        <v>99</v>
      </c>
    </row>
    <row r="2252" spans="1:14" x14ac:dyDescent="0.25">
      <c r="A2252" s="3" t="s">
        <v>2355</v>
      </c>
      <c r="B2252" s="3">
        <v>47</v>
      </c>
      <c r="C2252" s="3" t="s">
        <v>106</v>
      </c>
      <c r="D2252" s="3" t="s">
        <v>23</v>
      </c>
      <c r="E2252" s="5">
        <v>25.17</v>
      </c>
      <c r="F2252" s="3">
        <v>1</v>
      </c>
      <c r="G2252" s="3" t="s">
        <v>84</v>
      </c>
      <c r="H2252" s="3" t="s">
        <v>120</v>
      </c>
      <c r="I2252" s="5">
        <v>17.989999999999998</v>
      </c>
      <c r="J2252" s="3">
        <v>0</v>
      </c>
      <c r="K2252" s="3" t="s">
        <v>95</v>
      </c>
      <c r="L2252" s="3">
        <v>5</v>
      </c>
      <c r="M2252" s="5">
        <v>12.59</v>
      </c>
      <c r="N2252" s="3" t="s">
        <v>91</v>
      </c>
    </row>
    <row r="2253" spans="1:14" x14ac:dyDescent="0.25">
      <c r="A2253" s="3" t="s">
        <v>2356</v>
      </c>
      <c r="B2253" s="3">
        <v>51</v>
      </c>
      <c r="C2253" s="3" t="s">
        <v>93</v>
      </c>
      <c r="D2253" s="3" t="s">
        <v>21</v>
      </c>
      <c r="E2253" s="5">
        <v>6.79</v>
      </c>
      <c r="F2253" s="3">
        <v>3</v>
      </c>
      <c r="G2253" s="3" t="s">
        <v>94</v>
      </c>
      <c r="H2253" s="3" t="s">
        <v>122</v>
      </c>
      <c r="I2253" s="5">
        <v>13.99</v>
      </c>
      <c r="J2253" s="3">
        <v>0</v>
      </c>
      <c r="K2253" s="3" t="s">
        <v>86</v>
      </c>
      <c r="L2253" s="3">
        <v>4</v>
      </c>
      <c r="M2253" s="5">
        <v>1.7</v>
      </c>
      <c r="N2253" s="3" t="s">
        <v>87</v>
      </c>
    </row>
    <row r="2254" spans="1:14" x14ac:dyDescent="0.25">
      <c r="A2254" s="3" t="s">
        <v>2357</v>
      </c>
      <c r="B2254" s="3">
        <v>38</v>
      </c>
      <c r="C2254" s="3" t="s">
        <v>106</v>
      </c>
      <c r="D2254" s="3" t="s">
        <v>23</v>
      </c>
      <c r="E2254" s="5">
        <v>11.56</v>
      </c>
      <c r="F2254" s="3">
        <v>38</v>
      </c>
      <c r="G2254" s="3" t="s">
        <v>135</v>
      </c>
      <c r="H2254" s="3" t="s">
        <v>90</v>
      </c>
      <c r="I2254" s="5">
        <v>17.989999999999998</v>
      </c>
      <c r="J2254" s="3">
        <v>1</v>
      </c>
      <c r="K2254" s="3" t="s">
        <v>86</v>
      </c>
      <c r="L2254" s="3">
        <v>4</v>
      </c>
      <c r="M2254" s="5">
        <v>0.3</v>
      </c>
      <c r="N2254" s="3" t="s">
        <v>104</v>
      </c>
    </row>
    <row r="2255" spans="1:14" x14ac:dyDescent="0.25">
      <c r="A2255" s="3" t="s">
        <v>2358</v>
      </c>
      <c r="B2255" s="3">
        <v>48</v>
      </c>
      <c r="C2255" s="3" t="s">
        <v>83</v>
      </c>
      <c r="D2255" s="3" t="s">
        <v>19</v>
      </c>
      <c r="E2255" s="5">
        <v>60.85</v>
      </c>
      <c r="F2255" s="3">
        <v>10</v>
      </c>
      <c r="G2255" s="3" t="s">
        <v>84</v>
      </c>
      <c r="H2255" s="3" t="s">
        <v>120</v>
      </c>
      <c r="I2255" s="5">
        <v>8.99</v>
      </c>
      <c r="J2255" s="3">
        <v>0</v>
      </c>
      <c r="K2255" s="3" t="s">
        <v>102</v>
      </c>
      <c r="L2255" s="3">
        <v>5</v>
      </c>
      <c r="M2255" s="5">
        <v>5.53</v>
      </c>
      <c r="N2255" s="3" t="s">
        <v>99</v>
      </c>
    </row>
    <row r="2256" spans="1:14" x14ac:dyDescent="0.25">
      <c r="A2256" s="3" t="s">
        <v>2359</v>
      </c>
      <c r="B2256" s="3">
        <v>28</v>
      </c>
      <c r="C2256" s="3" t="s">
        <v>106</v>
      </c>
      <c r="D2256" s="3" t="s">
        <v>21</v>
      </c>
      <c r="E2256" s="5">
        <v>5.29</v>
      </c>
      <c r="F2256" s="3">
        <v>18</v>
      </c>
      <c r="G2256" s="3" t="s">
        <v>89</v>
      </c>
      <c r="H2256" s="3" t="s">
        <v>120</v>
      </c>
      <c r="I2256" s="5">
        <v>13.99</v>
      </c>
      <c r="J2256" s="3">
        <v>0</v>
      </c>
      <c r="K2256" s="3" t="s">
        <v>102</v>
      </c>
      <c r="L2256" s="3">
        <v>1</v>
      </c>
      <c r="M2256" s="5">
        <v>0.28000000000000003</v>
      </c>
      <c r="N2256" s="3" t="s">
        <v>99</v>
      </c>
    </row>
    <row r="2257" spans="1:14" x14ac:dyDescent="0.25">
      <c r="A2257" s="3" t="s">
        <v>2360</v>
      </c>
      <c r="B2257" s="3">
        <v>32</v>
      </c>
      <c r="C2257" s="3" t="s">
        <v>93</v>
      </c>
      <c r="D2257" s="3" t="s">
        <v>21</v>
      </c>
      <c r="E2257" s="5">
        <v>1.7</v>
      </c>
      <c r="F2257" s="3">
        <v>45</v>
      </c>
      <c r="G2257" s="3" t="s">
        <v>84</v>
      </c>
      <c r="H2257" s="3" t="s">
        <v>90</v>
      </c>
      <c r="I2257" s="5">
        <v>13.99</v>
      </c>
      <c r="J2257" s="3">
        <v>1</v>
      </c>
      <c r="K2257" s="3" t="s">
        <v>86</v>
      </c>
      <c r="L2257" s="3">
        <v>5</v>
      </c>
      <c r="M2257" s="5">
        <v>0.04</v>
      </c>
      <c r="N2257" s="3" t="s">
        <v>112</v>
      </c>
    </row>
    <row r="2258" spans="1:14" x14ac:dyDescent="0.25">
      <c r="A2258" s="3" t="s">
        <v>2361</v>
      </c>
      <c r="B2258" s="3">
        <v>57</v>
      </c>
      <c r="C2258" s="3" t="s">
        <v>83</v>
      </c>
      <c r="D2258" s="3" t="s">
        <v>23</v>
      </c>
      <c r="E2258" s="5">
        <v>27.17</v>
      </c>
      <c r="F2258" s="3">
        <v>41</v>
      </c>
      <c r="G2258" s="3" t="s">
        <v>114</v>
      </c>
      <c r="H2258" s="3" t="s">
        <v>85</v>
      </c>
      <c r="I2258" s="5">
        <v>17.989999999999998</v>
      </c>
      <c r="J2258" s="3">
        <v>0</v>
      </c>
      <c r="K2258" s="3" t="s">
        <v>108</v>
      </c>
      <c r="L2258" s="3">
        <v>4</v>
      </c>
      <c r="M2258" s="5">
        <v>0.65</v>
      </c>
      <c r="N2258" s="3" t="s">
        <v>91</v>
      </c>
    </row>
    <row r="2259" spans="1:14" x14ac:dyDescent="0.25">
      <c r="A2259" s="3" t="s">
        <v>2362</v>
      </c>
      <c r="B2259" s="3">
        <v>44</v>
      </c>
      <c r="C2259" s="3" t="s">
        <v>106</v>
      </c>
      <c r="D2259" s="3" t="s">
        <v>21</v>
      </c>
      <c r="E2259" s="5">
        <v>8.0299999999999994</v>
      </c>
      <c r="F2259" s="3">
        <v>57</v>
      </c>
      <c r="G2259" s="3" t="s">
        <v>114</v>
      </c>
      <c r="H2259" s="3" t="s">
        <v>85</v>
      </c>
      <c r="I2259" s="5">
        <v>13.99</v>
      </c>
      <c r="J2259" s="3">
        <v>1</v>
      </c>
      <c r="K2259" s="3" t="s">
        <v>95</v>
      </c>
      <c r="L2259" s="3">
        <v>5</v>
      </c>
      <c r="M2259" s="5">
        <v>0.14000000000000001</v>
      </c>
      <c r="N2259" s="3" t="s">
        <v>99</v>
      </c>
    </row>
    <row r="2260" spans="1:14" x14ac:dyDescent="0.25">
      <c r="A2260" s="3" t="s">
        <v>2363</v>
      </c>
      <c r="B2260" s="3">
        <v>18</v>
      </c>
      <c r="C2260" s="3" t="s">
        <v>83</v>
      </c>
      <c r="D2260" s="3" t="s">
        <v>21</v>
      </c>
      <c r="E2260" s="5">
        <v>5.41</v>
      </c>
      <c r="F2260" s="3">
        <v>20</v>
      </c>
      <c r="G2260" s="3" t="s">
        <v>84</v>
      </c>
      <c r="H2260" s="3" t="s">
        <v>122</v>
      </c>
      <c r="I2260" s="5">
        <v>13.99</v>
      </c>
      <c r="J2260" s="3">
        <v>0</v>
      </c>
      <c r="K2260" s="3" t="s">
        <v>95</v>
      </c>
      <c r="L2260" s="3">
        <v>3</v>
      </c>
      <c r="M2260" s="5">
        <v>0.26</v>
      </c>
      <c r="N2260" s="3" t="s">
        <v>87</v>
      </c>
    </row>
    <row r="2261" spans="1:14" x14ac:dyDescent="0.25">
      <c r="A2261" s="3" t="s">
        <v>2364</v>
      </c>
      <c r="B2261" s="3">
        <v>18</v>
      </c>
      <c r="C2261" s="3" t="s">
        <v>106</v>
      </c>
      <c r="D2261" s="3" t="s">
        <v>19</v>
      </c>
      <c r="E2261" s="5">
        <v>10.17</v>
      </c>
      <c r="F2261" s="3">
        <v>46</v>
      </c>
      <c r="G2261" s="3" t="s">
        <v>89</v>
      </c>
      <c r="H2261" s="3" t="s">
        <v>90</v>
      </c>
      <c r="I2261" s="5">
        <v>8.99</v>
      </c>
      <c r="J2261" s="3">
        <v>1</v>
      </c>
      <c r="K2261" s="3" t="s">
        <v>102</v>
      </c>
      <c r="L2261" s="3">
        <v>1</v>
      </c>
      <c r="M2261" s="5">
        <v>0.22</v>
      </c>
      <c r="N2261" s="3" t="s">
        <v>96</v>
      </c>
    </row>
    <row r="2262" spans="1:14" x14ac:dyDescent="0.25">
      <c r="A2262" s="3" t="s">
        <v>2365</v>
      </c>
      <c r="B2262" s="3">
        <v>21</v>
      </c>
      <c r="C2262" s="3" t="s">
        <v>93</v>
      </c>
      <c r="D2262" s="3" t="s">
        <v>21</v>
      </c>
      <c r="E2262" s="5">
        <v>16.739999999999998</v>
      </c>
      <c r="F2262" s="3">
        <v>39</v>
      </c>
      <c r="G2262" s="3" t="s">
        <v>98</v>
      </c>
      <c r="H2262" s="3" t="s">
        <v>111</v>
      </c>
      <c r="I2262" s="5">
        <v>13.99</v>
      </c>
      <c r="J2262" s="3">
        <v>1</v>
      </c>
      <c r="K2262" s="3" t="s">
        <v>86</v>
      </c>
      <c r="L2262" s="3">
        <v>3</v>
      </c>
      <c r="M2262" s="5">
        <v>0.42</v>
      </c>
      <c r="N2262" s="3" t="s">
        <v>87</v>
      </c>
    </row>
    <row r="2263" spans="1:14" x14ac:dyDescent="0.25">
      <c r="A2263" s="3" t="s">
        <v>2366</v>
      </c>
      <c r="B2263" s="3">
        <v>29</v>
      </c>
      <c r="C2263" s="3" t="s">
        <v>93</v>
      </c>
      <c r="D2263" s="3" t="s">
        <v>23</v>
      </c>
      <c r="E2263" s="5">
        <v>1.38</v>
      </c>
      <c r="F2263" s="3">
        <v>4</v>
      </c>
      <c r="G2263" s="3" t="s">
        <v>89</v>
      </c>
      <c r="H2263" s="3" t="s">
        <v>111</v>
      </c>
      <c r="I2263" s="5">
        <v>17.989999999999998</v>
      </c>
      <c r="J2263" s="3">
        <v>1</v>
      </c>
      <c r="K2263" s="3" t="s">
        <v>86</v>
      </c>
      <c r="L2263" s="3">
        <v>3</v>
      </c>
      <c r="M2263" s="5">
        <v>0.28000000000000003</v>
      </c>
      <c r="N2263" s="3" t="s">
        <v>91</v>
      </c>
    </row>
    <row r="2264" spans="1:14" x14ac:dyDescent="0.25">
      <c r="A2264" s="3" t="s">
        <v>2367</v>
      </c>
      <c r="B2264" s="3">
        <v>63</v>
      </c>
      <c r="C2264" s="3" t="s">
        <v>93</v>
      </c>
      <c r="D2264" s="3" t="s">
        <v>23</v>
      </c>
      <c r="E2264" s="5">
        <v>21.06</v>
      </c>
      <c r="F2264" s="3">
        <v>17</v>
      </c>
      <c r="G2264" s="3" t="s">
        <v>84</v>
      </c>
      <c r="H2264" s="3" t="s">
        <v>120</v>
      </c>
      <c r="I2264" s="5">
        <v>17.989999999999998</v>
      </c>
      <c r="J2264" s="3">
        <v>0</v>
      </c>
      <c r="K2264" s="3" t="s">
        <v>95</v>
      </c>
      <c r="L2264" s="3">
        <v>1</v>
      </c>
      <c r="M2264" s="5">
        <v>1.17</v>
      </c>
      <c r="N2264" s="3" t="s">
        <v>112</v>
      </c>
    </row>
    <row r="2265" spans="1:14" x14ac:dyDescent="0.25">
      <c r="A2265" s="3" t="s">
        <v>2368</v>
      </c>
      <c r="B2265" s="3">
        <v>64</v>
      </c>
      <c r="C2265" s="3" t="s">
        <v>93</v>
      </c>
      <c r="D2265" s="3" t="s">
        <v>19</v>
      </c>
      <c r="E2265" s="5">
        <v>11.77</v>
      </c>
      <c r="F2265" s="3">
        <v>9</v>
      </c>
      <c r="G2265" s="3" t="s">
        <v>84</v>
      </c>
      <c r="H2265" s="3" t="s">
        <v>90</v>
      </c>
      <c r="I2265" s="5">
        <v>8.99</v>
      </c>
      <c r="J2265" s="3">
        <v>0</v>
      </c>
      <c r="K2265" s="3" t="s">
        <v>95</v>
      </c>
      <c r="L2265" s="3">
        <v>2</v>
      </c>
      <c r="M2265" s="5">
        <v>1.18</v>
      </c>
      <c r="N2265" s="3" t="s">
        <v>87</v>
      </c>
    </row>
    <row r="2266" spans="1:14" x14ac:dyDescent="0.25">
      <c r="A2266" s="3" t="s">
        <v>2369</v>
      </c>
      <c r="B2266" s="3">
        <v>21</v>
      </c>
      <c r="C2266" s="3" t="s">
        <v>93</v>
      </c>
      <c r="D2266" s="3" t="s">
        <v>23</v>
      </c>
      <c r="E2266" s="5">
        <v>20.56</v>
      </c>
      <c r="F2266" s="3">
        <v>0</v>
      </c>
      <c r="G2266" s="3" t="s">
        <v>84</v>
      </c>
      <c r="H2266" s="3" t="s">
        <v>111</v>
      </c>
      <c r="I2266" s="5">
        <v>17.989999999999998</v>
      </c>
      <c r="J2266" s="3">
        <v>0</v>
      </c>
      <c r="K2266" s="3" t="s">
        <v>95</v>
      </c>
      <c r="L2266" s="3">
        <v>5</v>
      </c>
      <c r="M2266" s="5">
        <v>20.56</v>
      </c>
      <c r="N2266" s="3" t="s">
        <v>117</v>
      </c>
    </row>
    <row r="2267" spans="1:14" x14ac:dyDescent="0.25">
      <c r="A2267" s="3" t="s">
        <v>2370</v>
      </c>
      <c r="B2267" s="3">
        <v>50</v>
      </c>
      <c r="C2267" s="3" t="s">
        <v>83</v>
      </c>
      <c r="D2267" s="3" t="s">
        <v>19</v>
      </c>
      <c r="E2267" s="5">
        <v>6.36</v>
      </c>
      <c r="F2267" s="3">
        <v>57</v>
      </c>
      <c r="G2267" s="3" t="s">
        <v>89</v>
      </c>
      <c r="H2267" s="3" t="s">
        <v>90</v>
      </c>
      <c r="I2267" s="5">
        <v>8.99</v>
      </c>
      <c r="J2267" s="3">
        <v>1</v>
      </c>
      <c r="K2267" s="3" t="s">
        <v>102</v>
      </c>
      <c r="L2267" s="3">
        <v>5</v>
      </c>
      <c r="M2267" s="5">
        <v>0.11</v>
      </c>
      <c r="N2267" s="3" t="s">
        <v>117</v>
      </c>
    </row>
    <row r="2268" spans="1:14" x14ac:dyDescent="0.25">
      <c r="A2268" s="3" t="s">
        <v>2371</v>
      </c>
      <c r="B2268" s="3">
        <v>23</v>
      </c>
      <c r="C2268" s="3" t="s">
        <v>93</v>
      </c>
      <c r="D2268" s="3" t="s">
        <v>21</v>
      </c>
      <c r="E2268" s="5">
        <v>12.14</v>
      </c>
      <c r="F2268" s="3">
        <v>9</v>
      </c>
      <c r="G2268" s="3" t="s">
        <v>135</v>
      </c>
      <c r="H2268" s="3" t="s">
        <v>85</v>
      </c>
      <c r="I2268" s="5">
        <v>13.99</v>
      </c>
      <c r="J2268" s="3">
        <v>0</v>
      </c>
      <c r="K2268" s="3" t="s">
        <v>95</v>
      </c>
      <c r="L2268" s="3">
        <v>3</v>
      </c>
      <c r="M2268" s="5">
        <v>1.21</v>
      </c>
      <c r="N2268" s="3" t="s">
        <v>104</v>
      </c>
    </row>
    <row r="2269" spans="1:14" x14ac:dyDescent="0.25">
      <c r="A2269" s="3" t="s">
        <v>2372</v>
      </c>
      <c r="B2269" s="3">
        <v>65</v>
      </c>
      <c r="C2269" s="3" t="s">
        <v>93</v>
      </c>
      <c r="D2269" s="3" t="s">
        <v>21</v>
      </c>
      <c r="E2269" s="5">
        <v>15.97</v>
      </c>
      <c r="F2269" s="3">
        <v>2</v>
      </c>
      <c r="G2269" s="3" t="s">
        <v>84</v>
      </c>
      <c r="H2269" s="3" t="s">
        <v>85</v>
      </c>
      <c r="I2269" s="5">
        <v>13.99</v>
      </c>
      <c r="J2269" s="3">
        <v>0</v>
      </c>
      <c r="K2269" s="3" t="s">
        <v>95</v>
      </c>
      <c r="L2269" s="3">
        <v>1</v>
      </c>
      <c r="M2269" s="5">
        <v>5.32</v>
      </c>
      <c r="N2269" s="3" t="s">
        <v>96</v>
      </c>
    </row>
    <row r="2270" spans="1:14" x14ac:dyDescent="0.25">
      <c r="A2270" s="3" t="s">
        <v>2373</v>
      </c>
      <c r="B2270" s="3">
        <v>49</v>
      </c>
      <c r="C2270" s="3" t="s">
        <v>106</v>
      </c>
      <c r="D2270" s="3" t="s">
        <v>21</v>
      </c>
      <c r="E2270" s="5">
        <v>3.75</v>
      </c>
      <c r="F2270" s="3">
        <v>0</v>
      </c>
      <c r="G2270" s="3" t="s">
        <v>135</v>
      </c>
      <c r="H2270" s="3" t="s">
        <v>122</v>
      </c>
      <c r="I2270" s="5">
        <v>13.99</v>
      </c>
      <c r="J2270" s="3">
        <v>0</v>
      </c>
      <c r="K2270" s="3" t="s">
        <v>126</v>
      </c>
      <c r="L2270" s="3">
        <v>4</v>
      </c>
      <c r="M2270" s="5">
        <v>3.75</v>
      </c>
      <c r="N2270" s="3" t="s">
        <v>99</v>
      </c>
    </row>
    <row r="2271" spans="1:14" x14ac:dyDescent="0.25">
      <c r="A2271" s="3" t="s">
        <v>2374</v>
      </c>
      <c r="B2271" s="3">
        <v>29</v>
      </c>
      <c r="C2271" s="3" t="s">
        <v>93</v>
      </c>
      <c r="D2271" s="3" t="s">
        <v>21</v>
      </c>
      <c r="E2271" s="5">
        <v>0.24</v>
      </c>
      <c r="F2271" s="3">
        <v>23</v>
      </c>
      <c r="G2271" s="3" t="s">
        <v>98</v>
      </c>
      <c r="H2271" s="3" t="s">
        <v>85</v>
      </c>
      <c r="I2271" s="5">
        <v>13.99</v>
      </c>
      <c r="J2271" s="3">
        <v>1</v>
      </c>
      <c r="K2271" s="3" t="s">
        <v>126</v>
      </c>
      <c r="L2271" s="3">
        <v>2</v>
      </c>
      <c r="M2271" s="5">
        <v>0.01</v>
      </c>
      <c r="N2271" s="3" t="s">
        <v>117</v>
      </c>
    </row>
    <row r="2272" spans="1:14" x14ac:dyDescent="0.25">
      <c r="A2272" s="3" t="s">
        <v>2375</v>
      </c>
      <c r="B2272" s="3">
        <v>55</v>
      </c>
      <c r="C2272" s="3" t="s">
        <v>93</v>
      </c>
      <c r="D2272" s="3" t="s">
        <v>19</v>
      </c>
      <c r="E2272" s="5">
        <v>18.98</v>
      </c>
      <c r="F2272" s="3">
        <v>34</v>
      </c>
      <c r="G2272" s="3" t="s">
        <v>114</v>
      </c>
      <c r="H2272" s="3" t="s">
        <v>120</v>
      </c>
      <c r="I2272" s="5">
        <v>8.99</v>
      </c>
      <c r="J2272" s="3">
        <v>0</v>
      </c>
      <c r="K2272" s="3" t="s">
        <v>108</v>
      </c>
      <c r="L2272" s="3">
        <v>5</v>
      </c>
      <c r="M2272" s="5">
        <v>0.54</v>
      </c>
      <c r="N2272" s="3" t="s">
        <v>117</v>
      </c>
    </row>
    <row r="2273" spans="1:14" x14ac:dyDescent="0.25">
      <c r="A2273" s="3" t="s">
        <v>2376</v>
      </c>
      <c r="B2273" s="3">
        <v>63</v>
      </c>
      <c r="C2273" s="3" t="s">
        <v>106</v>
      </c>
      <c r="D2273" s="3" t="s">
        <v>23</v>
      </c>
      <c r="E2273" s="5">
        <v>2.96</v>
      </c>
      <c r="F2273" s="3">
        <v>25</v>
      </c>
      <c r="G2273" s="3" t="s">
        <v>135</v>
      </c>
      <c r="H2273" s="3" t="s">
        <v>120</v>
      </c>
      <c r="I2273" s="5">
        <v>17.989999999999998</v>
      </c>
      <c r="J2273" s="3">
        <v>0</v>
      </c>
      <c r="K2273" s="3" t="s">
        <v>102</v>
      </c>
      <c r="L2273" s="3">
        <v>4</v>
      </c>
      <c r="M2273" s="5">
        <v>0.11</v>
      </c>
      <c r="N2273" s="3" t="s">
        <v>87</v>
      </c>
    </row>
    <row r="2274" spans="1:14" x14ac:dyDescent="0.25">
      <c r="A2274" s="3" t="s">
        <v>2377</v>
      </c>
      <c r="B2274" s="3">
        <v>66</v>
      </c>
      <c r="C2274" s="3" t="s">
        <v>83</v>
      </c>
      <c r="D2274" s="3" t="s">
        <v>23</v>
      </c>
      <c r="E2274" s="5">
        <v>1.4</v>
      </c>
      <c r="F2274" s="3">
        <v>23</v>
      </c>
      <c r="G2274" s="3" t="s">
        <v>94</v>
      </c>
      <c r="H2274" s="3" t="s">
        <v>111</v>
      </c>
      <c r="I2274" s="5">
        <v>17.989999999999998</v>
      </c>
      <c r="J2274" s="3">
        <v>1</v>
      </c>
      <c r="K2274" s="3" t="s">
        <v>86</v>
      </c>
      <c r="L2274" s="3">
        <v>2</v>
      </c>
      <c r="M2274" s="5">
        <v>0.06</v>
      </c>
      <c r="N2274" s="3" t="s">
        <v>117</v>
      </c>
    </row>
    <row r="2275" spans="1:14" x14ac:dyDescent="0.25">
      <c r="A2275" s="3" t="s">
        <v>2378</v>
      </c>
      <c r="B2275" s="3">
        <v>24</v>
      </c>
      <c r="C2275" s="3" t="s">
        <v>83</v>
      </c>
      <c r="D2275" s="3" t="s">
        <v>19</v>
      </c>
      <c r="E2275" s="5">
        <v>3.05</v>
      </c>
      <c r="F2275" s="3">
        <v>54</v>
      </c>
      <c r="G2275" s="3" t="s">
        <v>98</v>
      </c>
      <c r="H2275" s="3" t="s">
        <v>120</v>
      </c>
      <c r="I2275" s="5">
        <v>8.99</v>
      </c>
      <c r="J2275" s="3">
        <v>1</v>
      </c>
      <c r="K2275" s="3" t="s">
        <v>86</v>
      </c>
      <c r="L2275" s="3">
        <v>3</v>
      </c>
      <c r="M2275" s="5">
        <v>0.06</v>
      </c>
      <c r="N2275" s="3" t="s">
        <v>96</v>
      </c>
    </row>
    <row r="2276" spans="1:14" x14ac:dyDescent="0.25">
      <c r="A2276" s="3" t="s">
        <v>2379</v>
      </c>
      <c r="B2276" s="3">
        <v>22</v>
      </c>
      <c r="C2276" s="3" t="s">
        <v>106</v>
      </c>
      <c r="D2276" s="3" t="s">
        <v>19</v>
      </c>
      <c r="E2276" s="5">
        <v>5.15</v>
      </c>
      <c r="F2276" s="3">
        <v>25</v>
      </c>
      <c r="G2276" s="3" t="s">
        <v>84</v>
      </c>
      <c r="H2276" s="3" t="s">
        <v>111</v>
      </c>
      <c r="I2276" s="5">
        <v>8.99</v>
      </c>
      <c r="J2276" s="3">
        <v>0</v>
      </c>
      <c r="K2276" s="3" t="s">
        <v>95</v>
      </c>
      <c r="L2276" s="3">
        <v>4</v>
      </c>
      <c r="M2276" s="5">
        <v>0.2</v>
      </c>
      <c r="N2276" s="3" t="s">
        <v>117</v>
      </c>
    </row>
    <row r="2277" spans="1:14" x14ac:dyDescent="0.25">
      <c r="A2277" s="3" t="s">
        <v>2380</v>
      </c>
      <c r="B2277" s="3">
        <v>34</v>
      </c>
      <c r="C2277" s="3" t="s">
        <v>106</v>
      </c>
      <c r="D2277" s="3" t="s">
        <v>23</v>
      </c>
      <c r="E2277" s="5">
        <v>26.14</v>
      </c>
      <c r="F2277" s="3">
        <v>15</v>
      </c>
      <c r="G2277" s="3" t="s">
        <v>98</v>
      </c>
      <c r="H2277" s="3" t="s">
        <v>90</v>
      </c>
      <c r="I2277" s="5">
        <v>17.989999999999998</v>
      </c>
      <c r="J2277" s="3">
        <v>0</v>
      </c>
      <c r="K2277" s="3" t="s">
        <v>102</v>
      </c>
      <c r="L2277" s="3">
        <v>3</v>
      </c>
      <c r="M2277" s="5">
        <v>1.63</v>
      </c>
      <c r="N2277" s="3" t="s">
        <v>104</v>
      </c>
    </row>
    <row r="2278" spans="1:14" x14ac:dyDescent="0.25">
      <c r="A2278" s="3" t="s">
        <v>2381</v>
      </c>
      <c r="B2278" s="3">
        <v>64</v>
      </c>
      <c r="C2278" s="3" t="s">
        <v>83</v>
      </c>
      <c r="D2278" s="3" t="s">
        <v>23</v>
      </c>
      <c r="E2278" s="5">
        <v>8.4600000000000009</v>
      </c>
      <c r="F2278" s="3">
        <v>20</v>
      </c>
      <c r="G2278" s="3" t="s">
        <v>94</v>
      </c>
      <c r="H2278" s="3" t="s">
        <v>111</v>
      </c>
      <c r="I2278" s="5">
        <v>17.989999999999998</v>
      </c>
      <c r="J2278" s="3">
        <v>0</v>
      </c>
      <c r="K2278" s="3" t="s">
        <v>102</v>
      </c>
      <c r="L2278" s="3">
        <v>4</v>
      </c>
      <c r="M2278" s="5">
        <v>0.4</v>
      </c>
      <c r="N2278" s="3" t="s">
        <v>104</v>
      </c>
    </row>
    <row r="2279" spans="1:14" x14ac:dyDescent="0.25">
      <c r="A2279" s="3" t="s">
        <v>2382</v>
      </c>
      <c r="B2279" s="3">
        <v>67</v>
      </c>
      <c r="C2279" s="3" t="s">
        <v>93</v>
      </c>
      <c r="D2279" s="3" t="s">
        <v>19</v>
      </c>
      <c r="E2279" s="5">
        <v>3.68</v>
      </c>
      <c r="F2279" s="3">
        <v>34</v>
      </c>
      <c r="G2279" s="3" t="s">
        <v>135</v>
      </c>
      <c r="H2279" s="3" t="s">
        <v>122</v>
      </c>
      <c r="I2279" s="5">
        <v>8.99</v>
      </c>
      <c r="J2279" s="3">
        <v>1</v>
      </c>
      <c r="K2279" s="3" t="s">
        <v>108</v>
      </c>
      <c r="L2279" s="3">
        <v>1</v>
      </c>
      <c r="M2279" s="5">
        <v>0.11</v>
      </c>
      <c r="N2279" s="3" t="s">
        <v>91</v>
      </c>
    </row>
    <row r="2280" spans="1:14" x14ac:dyDescent="0.25">
      <c r="A2280" s="3" t="s">
        <v>2383</v>
      </c>
      <c r="B2280" s="3">
        <v>38</v>
      </c>
      <c r="C2280" s="3" t="s">
        <v>106</v>
      </c>
      <c r="D2280" s="3" t="s">
        <v>21</v>
      </c>
      <c r="E2280" s="5">
        <v>6.77</v>
      </c>
      <c r="F2280" s="3">
        <v>49</v>
      </c>
      <c r="G2280" s="3" t="s">
        <v>89</v>
      </c>
      <c r="H2280" s="3" t="s">
        <v>90</v>
      </c>
      <c r="I2280" s="5">
        <v>13.99</v>
      </c>
      <c r="J2280" s="3">
        <v>1</v>
      </c>
      <c r="K2280" s="3" t="s">
        <v>86</v>
      </c>
      <c r="L2280" s="3">
        <v>3</v>
      </c>
      <c r="M2280" s="5">
        <v>0.14000000000000001</v>
      </c>
      <c r="N2280" s="3" t="s">
        <v>104</v>
      </c>
    </row>
    <row r="2281" spans="1:14" x14ac:dyDescent="0.25">
      <c r="A2281" s="3" t="s">
        <v>2384</v>
      </c>
      <c r="B2281" s="3">
        <v>57</v>
      </c>
      <c r="C2281" s="3" t="s">
        <v>93</v>
      </c>
      <c r="D2281" s="3" t="s">
        <v>19</v>
      </c>
      <c r="E2281" s="5">
        <v>1.24</v>
      </c>
      <c r="F2281" s="3">
        <v>52</v>
      </c>
      <c r="G2281" s="3" t="s">
        <v>89</v>
      </c>
      <c r="H2281" s="3" t="s">
        <v>120</v>
      </c>
      <c r="I2281" s="5">
        <v>8.99</v>
      </c>
      <c r="J2281" s="3">
        <v>1</v>
      </c>
      <c r="K2281" s="3" t="s">
        <v>126</v>
      </c>
      <c r="L2281" s="3">
        <v>4</v>
      </c>
      <c r="M2281" s="5">
        <v>0.02</v>
      </c>
      <c r="N2281" s="3" t="s">
        <v>91</v>
      </c>
    </row>
    <row r="2282" spans="1:14" x14ac:dyDescent="0.25">
      <c r="A2282" s="3" t="s">
        <v>2385</v>
      </c>
      <c r="B2282" s="3">
        <v>31</v>
      </c>
      <c r="C2282" s="3" t="s">
        <v>106</v>
      </c>
      <c r="D2282" s="3" t="s">
        <v>19</v>
      </c>
      <c r="E2282" s="5">
        <v>1.04</v>
      </c>
      <c r="F2282" s="3">
        <v>46</v>
      </c>
      <c r="G2282" s="3" t="s">
        <v>114</v>
      </c>
      <c r="H2282" s="3" t="s">
        <v>85</v>
      </c>
      <c r="I2282" s="5">
        <v>8.99</v>
      </c>
      <c r="J2282" s="3">
        <v>1</v>
      </c>
      <c r="K2282" s="3" t="s">
        <v>108</v>
      </c>
      <c r="L2282" s="3">
        <v>1</v>
      </c>
      <c r="M2282" s="5">
        <v>0.02</v>
      </c>
      <c r="N2282" s="3" t="s">
        <v>104</v>
      </c>
    </row>
    <row r="2283" spans="1:14" x14ac:dyDescent="0.25">
      <c r="A2283" s="3" t="s">
        <v>2386</v>
      </c>
      <c r="B2283" s="3">
        <v>43</v>
      </c>
      <c r="C2283" s="3" t="s">
        <v>106</v>
      </c>
      <c r="D2283" s="3" t="s">
        <v>19</v>
      </c>
      <c r="E2283" s="5">
        <v>1.63</v>
      </c>
      <c r="F2283" s="3">
        <v>0</v>
      </c>
      <c r="G2283" s="3" t="s">
        <v>98</v>
      </c>
      <c r="H2283" s="3" t="s">
        <v>90</v>
      </c>
      <c r="I2283" s="5">
        <v>8.99</v>
      </c>
      <c r="J2283" s="3">
        <v>0</v>
      </c>
      <c r="K2283" s="3" t="s">
        <v>126</v>
      </c>
      <c r="L2283" s="3">
        <v>3</v>
      </c>
      <c r="M2283" s="5">
        <v>1.63</v>
      </c>
      <c r="N2283" s="3" t="s">
        <v>117</v>
      </c>
    </row>
    <row r="2284" spans="1:14" x14ac:dyDescent="0.25">
      <c r="A2284" s="3" t="s">
        <v>2387</v>
      </c>
      <c r="B2284" s="3">
        <v>69</v>
      </c>
      <c r="C2284" s="3" t="s">
        <v>83</v>
      </c>
      <c r="D2284" s="3" t="s">
        <v>23</v>
      </c>
      <c r="E2284" s="5">
        <v>3.66</v>
      </c>
      <c r="F2284" s="3">
        <v>53</v>
      </c>
      <c r="G2284" s="3" t="s">
        <v>98</v>
      </c>
      <c r="H2284" s="3" t="s">
        <v>85</v>
      </c>
      <c r="I2284" s="5">
        <v>17.989999999999998</v>
      </c>
      <c r="J2284" s="3">
        <v>1</v>
      </c>
      <c r="K2284" s="3" t="s">
        <v>95</v>
      </c>
      <c r="L2284" s="3">
        <v>4</v>
      </c>
      <c r="M2284" s="5">
        <v>7.0000000000000007E-2</v>
      </c>
      <c r="N2284" s="3" t="s">
        <v>91</v>
      </c>
    </row>
    <row r="2285" spans="1:14" x14ac:dyDescent="0.25">
      <c r="A2285" s="3" t="s">
        <v>2388</v>
      </c>
      <c r="B2285" s="3">
        <v>55</v>
      </c>
      <c r="C2285" s="3" t="s">
        <v>106</v>
      </c>
      <c r="D2285" s="3" t="s">
        <v>19</v>
      </c>
      <c r="E2285" s="5">
        <v>9.2799999999999994</v>
      </c>
      <c r="F2285" s="3">
        <v>42</v>
      </c>
      <c r="G2285" s="3" t="s">
        <v>94</v>
      </c>
      <c r="H2285" s="3" t="s">
        <v>111</v>
      </c>
      <c r="I2285" s="5">
        <v>8.99</v>
      </c>
      <c r="J2285" s="3">
        <v>1</v>
      </c>
      <c r="K2285" s="3" t="s">
        <v>108</v>
      </c>
      <c r="L2285" s="3">
        <v>2</v>
      </c>
      <c r="M2285" s="5">
        <v>0.22</v>
      </c>
      <c r="N2285" s="3" t="s">
        <v>99</v>
      </c>
    </row>
    <row r="2286" spans="1:14" x14ac:dyDescent="0.25">
      <c r="A2286" s="3" t="s">
        <v>2389</v>
      </c>
      <c r="B2286" s="3">
        <v>43</v>
      </c>
      <c r="C2286" s="3" t="s">
        <v>83</v>
      </c>
      <c r="D2286" s="3" t="s">
        <v>21</v>
      </c>
      <c r="E2286" s="5">
        <v>77.569999999999993</v>
      </c>
      <c r="F2286" s="3">
        <v>6</v>
      </c>
      <c r="G2286" s="3" t="s">
        <v>114</v>
      </c>
      <c r="H2286" s="3" t="s">
        <v>90</v>
      </c>
      <c r="I2286" s="5">
        <v>13.99</v>
      </c>
      <c r="J2286" s="3">
        <v>0</v>
      </c>
      <c r="K2286" s="3" t="s">
        <v>126</v>
      </c>
      <c r="L2286" s="3">
        <v>4</v>
      </c>
      <c r="M2286" s="5">
        <v>11.08</v>
      </c>
      <c r="N2286" s="3" t="s">
        <v>112</v>
      </c>
    </row>
    <row r="2287" spans="1:14" x14ac:dyDescent="0.25">
      <c r="A2287" s="3" t="s">
        <v>2390</v>
      </c>
      <c r="B2287" s="3">
        <v>46</v>
      </c>
      <c r="C2287" s="3" t="s">
        <v>93</v>
      </c>
      <c r="D2287" s="3" t="s">
        <v>23</v>
      </c>
      <c r="E2287" s="5">
        <v>3.16</v>
      </c>
      <c r="F2287" s="3">
        <v>5</v>
      </c>
      <c r="G2287" s="3" t="s">
        <v>94</v>
      </c>
      <c r="H2287" s="3" t="s">
        <v>85</v>
      </c>
      <c r="I2287" s="5">
        <v>17.989999999999998</v>
      </c>
      <c r="J2287" s="3">
        <v>0</v>
      </c>
      <c r="K2287" s="3" t="s">
        <v>102</v>
      </c>
      <c r="L2287" s="3">
        <v>5</v>
      </c>
      <c r="M2287" s="5">
        <v>0.53</v>
      </c>
      <c r="N2287" s="3" t="s">
        <v>87</v>
      </c>
    </row>
    <row r="2288" spans="1:14" x14ac:dyDescent="0.25">
      <c r="A2288" s="3" t="s">
        <v>2391</v>
      </c>
      <c r="B2288" s="3">
        <v>60</v>
      </c>
      <c r="C2288" s="3" t="s">
        <v>93</v>
      </c>
      <c r="D2288" s="3" t="s">
        <v>23</v>
      </c>
      <c r="E2288" s="5">
        <v>9.31</v>
      </c>
      <c r="F2288" s="3">
        <v>2</v>
      </c>
      <c r="G2288" s="3" t="s">
        <v>89</v>
      </c>
      <c r="H2288" s="3" t="s">
        <v>120</v>
      </c>
      <c r="I2288" s="5">
        <v>17.989999999999998</v>
      </c>
      <c r="J2288" s="3">
        <v>0</v>
      </c>
      <c r="K2288" s="3" t="s">
        <v>108</v>
      </c>
      <c r="L2288" s="3">
        <v>5</v>
      </c>
      <c r="M2288" s="5">
        <v>3.1</v>
      </c>
      <c r="N2288" s="3" t="s">
        <v>99</v>
      </c>
    </row>
    <row r="2289" spans="1:14" x14ac:dyDescent="0.25">
      <c r="A2289" s="3" t="s">
        <v>2392</v>
      </c>
      <c r="B2289" s="3">
        <v>32</v>
      </c>
      <c r="C2289" s="3" t="s">
        <v>106</v>
      </c>
      <c r="D2289" s="3" t="s">
        <v>23</v>
      </c>
      <c r="E2289" s="5">
        <v>24.08</v>
      </c>
      <c r="F2289" s="3">
        <v>37</v>
      </c>
      <c r="G2289" s="3" t="s">
        <v>98</v>
      </c>
      <c r="H2289" s="3" t="s">
        <v>122</v>
      </c>
      <c r="I2289" s="5">
        <v>17.989999999999998</v>
      </c>
      <c r="J2289" s="3">
        <v>0</v>
      </c>
      <c r="K2289" s="3" t="s">
        <v>102</v>
      </c>
      <c r="L2289" s="3">
        <v>3</v>
      </c>
      <c r="M2289" s="5">
        <v>0.63</v>
      </c>
      <c r="N2289" s="3" t="s">
        <v>87</v>
      </c>
    </row>
    <row r="2290" spans="1:14" x14ac:dyDescent="0.25">
      <c r="A2290" s="3" t="s">
        <v>2393</v>
      </c>
      <c r="B2290" s="3">
        <v>42</v>
      </c>
      <c r="C2290" s="3" t="s">
        <v>83</v>
      </c>
      <c r="D2290" s="3" t="s">
        <v>19</v>
      </c>
      <c r="E2290" s="5">
        <v>12.95</v>
      </c>
      <c r="F2290" s="3">
        <v>41</v>
      </c>
      <c r="G2290" s="3" t="s">
        <v>98</v>
      </c>
      <c r="H2290" s="3" t="s">
        <v>120</v>
      </c>
      <c r="I2290" s="5">
        <v>8.99</v>
      </c>
      <c r="J2290" s="3">
        <v>1</v>
      </c>
      <c r="K2290" s="3" t="s">
        <v>86</v>
      </c>
      <c r="L2290" s="3">
        <v>1</v>
      </c>
      <c r="M2290" s="5">
        <v>0.31</v>
      </c>
      <c r="N2290" s="3" t="s">
        <v>112</v>
      </c>
    </row>
    <row r="2291" spans="1:14" x14ac:dyDescent="0.25">
      <c r="A2291" s="3" t="s">
        <v>2394</v>
      </c>
      <c r="B2291" s="3">
        <v>32</v>
      </c>
      <c r="C2291" s="3" t="s">
        <v>93</v>
      </c>
      <c r="D2291" s="3" t="s">
        <v>21</v>
      </c>
      <c r="E2291" s="5">
        <v>9.8000000000000007</v>
      </c>
      <c r="F2291" s="3">
        <v>5</v>
      </c>
      <c r="G2291" s="3" t="s">
        <v>135</v>
      </c>
      <c r="H2291" s="3" t="s">
        <v>122</v>
      </c>
      <c r="I2291" s="5">
        <v>13.99</v>
      </c>
      <c r="J2291" s="3">
        <v>0</v>
      </c>
      <c r="K2291" s="3" t="s">
        <v>126</v>
      </c>
      <c r="L2291" s="3">
        <v>3</v>
      </c>
      <c r="M2291" s="5">
        <v>1.63</v>
      </c>
      <c r="N2291" s="3" t="s">
        <v>96</v>
      </c>
    </row>
    <row r="2292" spans="1:14" x14ac:dyDescent="0.25">
      <c r="A2292" s="3" t="s">
        <v>2395</v>
      </c>
      <c r="B2292" s="3">
        <v>35</v>
      </c>
      <c r="C2292" s="3" t="s">
        <v>106</v>
      </c>
      <c r="D2292" s="3" t="s">
        <v>21</v>
      </c>
      <c r="E2292" s="5">
        <v>23.05</v>
      </c>
      <c r="F2292" s="3">
        <v>14</v>
      </c>
      <c r="G2292" s="3" t="s">
        <v>84</v>
      </c>
      <c r="H2292" s="3" t="s">
        <v>111</v>
      </c>
      <c r="I2292" s="5">
        <v>13.99</v>
      </c>
      <c r="J2292" s="3">
        <v>0</v>
      </c>
      <c r="K2292" s="3" t="s">
        <v>102</v>
      </c>
      <c r="L2292" s="3">
        <v>4</v>
      </c>
      <c r="M2292" s="5">
        <v>1.54</v>
      </c>
      <c r="N2292" s="3" t="s">
        <v>117</v>
      </c>
    </row>
    <row r="2293" spans="1:14" x14ac:dyDescent="0.25">
      <c r="A2293" s="3" t="s">
        <v>2396</v>
      </c>
      <c r="B2293" s="3">
        <v>60</v>
      </c>
      <c r="C2293" s="3" t="s">
        <v>83</v>
      </c>
      <c r="D2293" s="3" t="s">
        <v>19</v>
      </c>
      <c r="E2293" s="5">
        <v>12.11</v>
      </c>
      <c r="F2293" s="3">
        <v>33</v>
      </c>
      <c r="G2293" s="3" t="s">
        <v>98</v>
      </c>
      <c r="H2293" s="3" t="s">
        <v>120</v>
      </c>
      <c r="I2293" s="5">
        <v>8.99</v>
      </c>
      <c r="J2293" s="3">
        <v>1</v>
      </c>
      <c r="K2293" s="3" t="s">
        <v>95</v>
      </c>
      <c r="L2293" s="3">
        <v>4</v>
      </c>
      <c r="M2293" s="5">
        <v>0.36</v>
      </c>
      <c r="N2293" s="3" t="s">
        <v>112</v>
      </c>
    </row>
    <row r="2294" spans="1:14" x14ac:dyDescent="0.25">
      <c r="A2294" s="3" t="s">
        <v>2397</v>
      </c>
      <c r="B2294" s="3">
        <v>68</v>
      </c>
      <c r="C2294" s="3" t="s">
        <v>93</v>
      </c>
      <c r="D2294" s="3" t="s">
        <v>21</v>
      </c>
      <c r="E2294" s="5">
        <v>2.58</v>
      </c>
      <c r="F2294" s="3">
        <v>37</v>
      </c>
      <c r="G2294" s="3" t="s">
        <v>114</v>
      </c>
      <c r="H2294" s="3" t="s">
        <v>122</v>
      </c>
      <c r="I2294" s="5">
        <v>13.99</v>
      </c>
      <c r="J2294" s="3">
        <v>1</v>
      </c>
      <c r="K2294" s="3" t="s">
        <v>102</v>
      </c>
      <c r="L2294" s="3">
        <v>3</v>
      </c>
      <c r="M2294" s="5">
        <v>7.0000000000000007E-2</v>
      </c>
      <c r="N2294" s="3" t="s">
        <v>91</v>
      </c>
    </row>
    <row r="2295" spans="1:14" x14ac:dyDescent="0.25">
      <c r="A2295" s="3" t="s">
        <v>2398</v>
      </c>
      <c r="B2295" s="3">
        <v>43</v>
      </c>
      <c r="C2295" s="3" t="s">
        <v>106</v>
      </c>
      <c r="D2295" s="3" t="s">
        <v>21</v>
      </c>
      <c r="E2295" s="5">
        <v>16.48</v>
      </c>
      <c r="F2295" s="3">
        <v>17</v>
      </c>
      <c r="G2295" s="3" t="s">
        <v>135</v>
      </c>
      <c r="H2295" s="3" t="s">
        <v>122</v>
      </c>
      <c r="I2295" s="5">
        <v>13.99</v>
      </c>
      <c r="J2295" s="3">
        <v>0</v>
      </c>
      <c r="K2295" s="3" t="s">
        <v>86</v>
      </c>
      <c r="L2295" s="3">
        <v>3</v>
      </c>
      <c r="M2295" s="5">
        <v>0.92</v>
      </c>
      <c r="N2295" s="3" t="s">
        <v>112</v>
      </c>
    </row>
    <row r="2296" spans="1:14" x14ac:dyDescent="0.25">
      <c r="A2296" s="3" t="s">
        <v>2399</v>
      </c>
      <c r="B2296" s="3">
        <v>64</v>
      </c>
      <c r="C2296" s="3" t="s">
        <v>106</v>
      </c>
      <c r="D2296" s="3" t="s">
        <v>21</v>
      </c>
      <c r="E2296" s="5">
        <v>10.46</v>
      </c>
      <c r="F2296" s="3">
        <v>51</v>
      </c>
      <c r="G2296" s="3" t="s">
        <v>114</v>
      </c>
      <c r="H2296" s="3" t="s">
        <v>111</v>
      </c>
      <c r="I2296" s="5">
        <v>13.99</v>
      </c>
      <c r="J2296" s="3">
        <v>1</v>
      </c>
      <c r="K2296" s="3" t="s">
        <v>126</v>
      </c>
      <c r="L2296" s="3">
        <v>2</v>
      </c>
      <c r="M2296" s="5">
        <v>0.2</v>
      </c>
      <c r="N2296" s="3" t="s">
        <v>112</v>
      </c>
    </row>
    <row r="2297" spans="1:14" x14ac:dyDescent="0.25">
      <c r="A2297" s="3" t="s">
        <v>2400</v>
      </c>
      <c r="B2297" s="3">
        <v>56</v>
      </c>
      <c r="C2297" s="3" t="s">
        <v>93</v>
      </c>
      <c r="D2297" s="3" t="s">
        <v>19</v>
      </c>
      <c r="E2297" s="5">
        <v>2.15</v>
      </c>
      <c r="F2297" s="3">
        <v>12</v>
      </c>
      <c r="G2297" s="3" t="s">
        <v>114</v>
      </c>
      <c r="H2297" s="3" t="s">
        <v>111</v>
      </c>
      <c r="I2297" s="5">
        <v>8.99</v>
      </c>
      <c r="J2297" s="3">
        <v>1</v>
      </c>
      <c r="K2297" s="3" t="s">
        <v>108</v>
      </c>
      <c r="L2297" s="3">
        <v>5</v>
      </c>
      <c r="M2297" s="5">
        <v>0.17</v>
      </c>
      <c r="N2297" s="3" t="s">
        <v>96</v>
      </c>
    </row>
    <row r="2298" spans="1:14" x14ac:dyDescent="0.25">
      <c r="A2298" s="3" t="s">
        <v>2401</v>
      </c>
      <c r="B2298" s="3">
        <v>56</v>
      </c>
      <c r="C2298" s="3" t="s">
        <v>83</v>
      </c>
      <c r="D2298" s="3" t="s">
        <v>23</v>
      </c>
      <c r="E2298" s="5">
        <v>19.25</v>
      </c>
      <c r="F2298" s="3">
        <v>28</v>
      </c>
      <c r="G2298" s="3" t="s">
        <v>135</v>
      </c>
      <c r="H2298" s="3" t="s">
        <v>111</v>
      </c>
      <c r="I2298" s="5">
        <v>17.989999999999998</v>
      </c>
      <c r="J2298" s="3">
        <v>0</v>
      </c>
      <c r="K2298" s="3" t="s">
        <v>126</v>
      </c>
      <c r="L2298" s="3">
        <v>5</v>
      </c>
      <c r="M2298" s="5">
        <v>0.66</v>
      </c>
      <c r="N2298" s="3" t="s">
        <v>87</v>
      </c>
    </row>
    <row r="2299" spans="1:14" x14ac:dyDescent="0.25">
      <c r="A2299" s="3" t="s">
        <v>2402</v>
      </c>
      <c r="B2299" s="3">
        <v>57</v>
      </c>
      <c r="C2299" s="3" t="s">
        <v>83</v>
      </c>
      <c r="D2299" s="3" t="s">
        <v>23</v>
      </c>
      <c r="E2299" s="5">
        <v>8.6199999999999992</v>
      </c>
      <c r="F2299" s="3">
        <v>40</v>
      </c>
      <c r="G2299" s="3" t="s">
        <v>84</v>
      </c>
      <c r="H2299" s="3" t="s">
        <v>120</v>
      </c>
      <c r="I2299" s="5">
        <v>17.989999999999998</v>
      </c>
      <c r="J2299" s="3">
        <v>1</v>
      </c>
      <c r="K2299" s="3" t="s">
        <v>108</v>
      </c>
      <c r="L2299" s="3">
        <v>2</v>
      </c>
      <c r="M2299" s="5">
        <v>0.21</v>
      </c>
      <c r="N2299" s="3" t="s">
        <v>104</v>
      </c>
    </row>
    <row r="2300" spans="1:14" x14ac:dyDescent="0.25">
      <c r="A2300" s="3" t="s">
        <v>2403</v>
      </c>
      <c r="B2300" s="3">
        <v>38</v>
      </c>
      <c r="C2300" s="3" t="s">
        <v>83</v>
      </c>
      <c r="D2300" s="3" t="s">
        <v>21</v>
      </c>
      <c r="E2300" s="5">
        <v>10.23</v>
      </c>
      <c r="F2300" s="3">
        <v>18</v>
      </c>
      <c r="G2300" s="3" t="s">
        <v>84</v>
      </c>
      <c r="H2300" s="3" t="s">
        <v>85</v>
      </c>
      <c r="I2300" s="5">
        <v>13.99</v>
      </c>
      <c r="J2300" s="3">
        <v>0</v>
      </c>
      <c r="K2300" s="3" t="s">
        <v>108</v>
      </c>
      <c r="L2300" s="3">
        <v>5</v>
      </c>
      <c r="M2300" s="5">
        <v>0.54</v>
      </c>
      <c r="N2300" s="3" t="s">
        <v>117</v>
      </c>
    </row>
    <row r="2301" spans="1:14" x14ac:dyDescent="0.25">
      <c r="A2301" s="3" t="s">
        <v>2404</v>
      </c>
      <c r="B2301" s="3">
        <v>35</v>
      </c>
      <c r="C2301" s="3" t="s">
        <v>83</v>
      </c>
      <c r="D2301" s="3" t="s">
        <v>23</v>
      </c>
      <c r="E2301" s="5">
        <v>21.23</v>
      </c>
      <c r="F2301" s="3">
        <v>9</v>
      </c>
      <c r="G2301" s="3" t="s">
        <v>94</v>
      </c>
      <c r="H2301" s="3" t="s">
        <v>85</v>
      </c>
      <c r="I2301" s="5">
        <v>17.989999999999998</v>
      </c>
      <c r="J2301" s="3">
        <v>0</v>
      </c>
      <c r="K2301" s="3" t="s">
        <v>108</v>
      </c>
      <c r="L2301" s="3">
        <v>5</v>
      </c>
      <c r="M2301" s="5">
        <v>2.12</v>
      </c>
      <c r="N2301" s="3" t="s">
        <v>99</v>
      </c>
    </row>
    <row r="2302" spans="1:14" x14ac:dyDescent="0.25">
      <c r="A2302" s="3" t="s">
        <v>2405</v>
      </c>
      <c r="B2302" s="3">
        <v>35</v>
      </c>
      <c r="C2302" s="3" t="s">
        <v>106</v>
      </c>
      <c r="D2302" s="3" t="s">
        <v>19</v>
      </c>
      <c r="E2302" s="5">
        <v>16.649999999999999</v>
      </c>
      <c r="F2302" s="3">
        <v>46</v>
      </c>
      <c r="G2302" s="3" t="s">
        <v>94</v>
      </c>
      <c r="H2302" s="3" t="s">
        <v>85</v>
      </c>
      <c r="I2302" s="5">
        <v>8.99</v>
      </c>
      <c r="J2302" s="3">
        <v>1</v>
      </c>
      <c r="K2302" s="3" t="s">
        <v>95</v>
      </c>
      <c r="L2302" s="3">
        <v>3</v>
      </c>
      <c r="M2302" s="5">
        <v>0.35</v>
      </c>
      <c r="N2302" s="3" t="s">
        <v>104</v>
      </c>
    </row>
    <row r="2303" spans="1:14" x14ac:dyDescent="0.25">
      <c r="A2303" s="3" t="s">
        <v>2406</v>
      </c>
      <c r="B2303" s="3">
        <v>58</v>
      </c>
      <c r="C2303" s="3" t="s">
        <v>83</v>
      </c>
      <c r="D2303" s="3" t="s">
        <v>21</v>
      </c>
      <c r="E2303" s="5">
        <v>6.62</v>
      </c>
      <c r="F2303" s="3">
        <v>25</v>
      </c>
      <c r="G2303" s="3" t="s">
        <v>84</v>
      </c>
      <c r="H2303" s="3" t="s">
        <v>85</v>
      </c>
      <c r="I2303" s="5">
        <v>13.99</v>
      </c>
      <c r="J2303" s="3">
        <v>0</v>
      </c>
      <c r="K2303" s="3" t="s">
        <v>102</v>
      </c>
      <c r="L2303" s="3">
        <v>2</v>
      </c>
      <c r="M2303" s="5">
        <v>0.25</v>
      </c>
      <c r="N2303" s="3" t="s">
        <v>96</v>
      </c>
    </row>
    <row r="2304" spans="1:14" x14ac:dyDescent="0.25">
      <c r="A2304" s="3" t="s">
        <v>2407</v>
      </c>
      <c r="B2304" s="3">
        <v>38</v>
      </c>
      <c r="C2304" s="3" t="s">
        <v>106</v>
      </c>
      <c r="D2304" s="3" t="s">
        <v>19</v>
      </c>
      <c r="E2304" s="5">
        <v>6.67</v>
      </c>
      <c r="F2304" s="3">
        <v>39</v>
      </c>
      <c r="G2304" s="3" t="s">
        <v>135</v>
      </c>
      <c r="H2304" s="3" t="s">
        <v>111</v>
      </c>
      <c r="I2304" s="5">
        <v>8.99</v>
      </c>
      <c r="J2304" s="3">
        <v>1</v>
      </c>
      <c r="K2304" s="3" t="s">
        <v>86</v>
      </c>
      <c r="L2304" s="3">
        <v>3</v>
      </c>
      <c r="M2304" s="5">
        <v>0.17</v>
      </c>
      <c r="N2304" s="3" t="s">
        <v>96</v>
      </c>
    </row>
    <row r="2305" spans="1:14" x14ac:dyDescent="0.25">
      <c r="A2305" s="3" t="s">
        <v>2408</v>
      </c>
      <c r="B2305" s="3">
        <v>69</v>
      </c>
      <c r="C2305" s="3" t="s">
        <v>106</v>
      </c>
      <c r="D2305" s="3" t="s">
        <v>21</v>
      </c>
      <c r="E2305" s="5">
        <v>4.8600000000000003</v>
      </c>
      <c r="F2305" s="3">
        <v>27</v>
      </c>
      <c r="G2305" s="3" t="s">
        <v>135</v>
      </c>
      <c r="H2305" s="3" t="s">
        <v>120</v>
      </c>
      <c r="I2305" s="5">
        <v>13.99</v>
      </c>
      <c r="J2305" s="3">
        <v>1</v>
      </c>
      <c r="K2305" s="3" t="s">
        <v>86</v>
      </c>
      <c r="L2305" s="3">
        <v>3</v>
      </c>
      <c r="M2305" s="5">
        <v>0.17</v>
      </c>
      <c r="N2305" s="3" t="s">
        <v>99</v>
      </c>
    </row>
    <row r="2306" spans="1:14" x14ac:dyDescent="0.25">
      <c r="A2306" s="3" t="s">
        <v>2409</v>
      </c>
      <c r="B2306" s="3">
        <v>47</v>
      </c>
      <c r="C2306" s="3" t="s">
        <v>106</v>
      </c>
      <c r="D2306" s="3" t="s">
        <v>19</v>
      </c>
      <c r="E2306" s="5">
        <v>19.260000000000002</v>
      </c>
      <c r="F2306" s="3">
        <v>57</v>
      </c>
      <c r="G2306" s="3" t="s">
        <v>89</v>
      </c>
      <c r="H2306" s="3" t="s">
        <v>85</v>
      </c>
      <c r="I2306" s="5">
        <v>8.99</v>
      </c>
      <c r="J2306" s="3">
        <v>1</v>
      </c>
      <c r="K2306" s="3" t="s">
        <v>108</v>
      </c>
      <c r="L2306" s="3">
        <v>2</v>
      </c>
      <c r="M2306" s="5">
        <v>0.33</v>
      </c>
      <c r="N2306" s="3" t="s">
        <v>87</v>
      </c>
    </row>
    <row r="2307" spans="1:14" x14ac:dyDescent="0.25">
      <c r="A2307" s="3" t="s">
        <v>2410</v>
      </c>
      <c r="B2307" s="3">
        <v>49</v>
      </c>
      <c r="C2307" s="3" t="s">
        <v>106</v>
      </c>
      <c r="D2307" s="3" t="s">
        <v>23</v>
      </c>
      <c r="E2307" s="5">
        <v>7.9</v>
      </c>
      <c r="F2307" s="3">
        <v>20</v>
      </c>
      <c r="G2307" s="3" t="s">
        <v>89</v>
      </c>
      <c r="H2307" s="3" t="s">
        <v>90</v>
      </c>
      <c r="I2307" s="5">
        <v>17.989999999999998</v>
      </c>
      <c r="J2307" s="3">
        <v>0</v>
      </c>
      <c r="K2307" s="3" t="s">
        <v>95</v>
      </c>
      <c r="L2307" s="3">
        <v>2</v>
      </c>
      <c r="M2307" s="5">
        <v>0.38</v>
      </c>
      <c r="N2307" s="3" t="s">
        <v>99</v>
      </c>
    </row>
    <row r="2308" spans="1:14" x14ac:dyDescent="0.25">
      <c r="A2308" s="3" t="s">
        <v>2411</v>
      </c>
      <c r="B2308" s="3">
        <v>26</v>
      </c>
      <c r="C2308" s="3" t="s">
        <v>93</v>
      </c>
      <c r="D2308" s="3" t="s">
        <v>21</v>
      </c>
      <c r="E2308" s="5">
        <v>8.8800000000000008</v>
      </c>
      <c r="F2308" s="3">
        <v>42</v>
      </c>
      <c r="G2308" s="3" t="s">
        <v>84</v>
      </c>
      <c r="H2308" s="3" t="s">
        <v>120</v>
      </c>
      <c r="I2308" s="5">
        <v>13.99</v>
      </c>
      <c r="J2308" s="3">
        <v>1</v>
      </c>
      <c r="K2308" s="3" t="s">
        <v>102</v>
      </c>
      <c r="L2308" s="3">
        <v>1</v>
      </c>
      <c r="M2308" s="5">
        <v>0.21</v>
      </c>
      <c r="N2308" s="3" t="s">
        <v>117</v>
      </c>
    </row>
    <row r="2309" spans="1:14" x14ac:dyDescent="0.25">
      <c r="A2309" s="3" t="s">
        <v>2412</v>
      </c>
      <c r="B2309" s="3">
        <v>28</v>
      </c>
      <c r="C2309" s="3" t="s">
        <v>93</v>
      </c>
      <c r="D2309" s="3" t="s">
        <v>23</v>
      </c>
      <c r="E2309" s="5">
        <v>25.32</v>
      </c>
      <c r="F2309" s="3">
        <v>6</v>
      </c>
      <c r="G2309" s="3" t="s">
        <v>114</v>
      </c>
      <c r="H2309" s="3" t="s">
        <v>111</v>
      </c>
      <c r="I2309" s="5">
        <v>17.989999999999998</v>
      </c>
      <c r="J2309" s="3">
        <v>0</v>
      </c>
      <c r="K2309" s="3" t="s">
        <v>86</v>
      </c>
      <c r="L2309" s="3">
        <v>1</v>
      </c>
      <c r="M2309" s="5">
        <v>3.62</v>
      </c>
      <c r="N2309" s="3" t="s">
        <v>87</v>
      </c>
    </row>
    <row r="2310" spans="1:14" x14ac:dyDescent="0.25">
      <c r="A2310" s="3" t="s">
        <v>2413</v>
      </c>
      <c r="B2310" s="3">
        <v>36</v>
      </c>
      <c r="C2310" s="3" t="s">
        <v>93</v>
      </c>
      <c r="D2310" s="3" t="s">
        <v>21</v>
      </c>
      <c r="E2310" s="5">
        <v>12.08</v>
      </c>
      <c r="F2310" s="3">
        <v>60</v>
      </c>
      <c r="G2310" s="3" t="s">
        <v>89</v>
      </c>
      <c r="H2310" s="3" t="s">
        <v>90</v>
      </c>
      <c r="I2310" s="5">
        <v>13.99</v>
      </c>
      <c r="J2310" s="3">
        <v>1</v>
      </c>
      <c r="K2310" s="3" t="s">
        <v>108</v>
      </c>
      <c r="L2310" s="3">
        <v>2</v>
      </c>
      <c r="M2310" s="5">
        <v>0.2</v>
      </c>
      <c r="N2310" s="3" t="s">
        <v>112</v>
      </c>
    </row>
    <row r="2311" spans="1:14" x14ac:dyDescent="0.25">
      <c r="A2311" s="3" t="s">
        <v>2414</v>
      </c>
      <c r="B2311" s="3">
        <v>28</v>
      </c>
      <c r="C2311" s="3" t="s">
        <v>106</v>
      </c>
      <c r="D2311" s="3" t="s">
        <v>23</v>
      </c>
      <c r="E2311" s="5">
        <v>2.0099999999999998</v>
      </c>
      <c r="F2311" s="3">
        <v>35</v>
      </c>
      <c r="G2311" s="3" t="s">
        <v>89</v>
      </c>
      <c r="H2311" s="3" t="s">
        <v>122</v>
      </c>
      <c r="I2311" s="5">
        <v>17.989999999999998</v>
      </c>
      <c r="J2311" s="3">
        <v>1</v>
      </c>
      <c r="K2311" s="3" t="s">
        <v>86</v>
      </c>
      <c r="L2311" s="3">
        <v>2</v>
      </c>
      <c r="M2311" s="5">
        <v>0.06</v>
      </c>
      <c r="N2311" s="3" t="s">
        <v>117</v>
      </c>
    </row>
    <row r="2312" spans="1:14" x14ac:dyDescent="0.25">
      <c r="A2312" s="3" t="s">
        <v>2415</v>
      </c>
      <c r="B2312" s="3">
        <v>24</v>
      </c>
      <c r="C2312" s="3" t="s">
        <v>106</v>
      </c>
      <c r="D2312" s="3" t="s">
        <v>23</v>
      </c>
      <c r="E2312" s="5">
        <v>9.24</v>
      </c>
      <c r="F2312" s="3">
        <v>23</v>
      </c>
      <c r="G2312" s="3" t="s">
        <v>98</v>
      </c>
      <c r="H2312" s="3" t="s">
        <v>120</v>
      </c>
      <c r="I2312" s="5">
        <v>17.989999999999998</v>
      </c>
      <c r="J2312" s="3">
        <v>0</v>
      </c>
      <c r="K2312" s="3" t="s">
        <v>102</v>
      </c>
      <c r="L2312" s="3">
        <v>3</v>
      </c>
      <c r="M2312" s="5">
        <v>0.39</v>
      </c>
      <c r="N2312" s="3" t="s">
        <v>117</v>
      </c>
    </row>
    <row r="2313" spans="1:14" x14ac:dyDescent="0.25">
      <c r="A2313" s="3" t="s">
        <v>2416</v>
      </c>
      <c r="B2313" s="3">
        <v>59</v>
      </c>
      <c r="C2313" s="3" t="s">
        <v>83</v>
      </c>
      <c r="D2313" s="3" t="s">
        <v>23</v>
      </c>
      <c r="E2313" s="5">
        <v>18.05</v>
      </c>
      <c r="F2313" s="3">
        <v>19</v>
      </c>
      <c r="G2313" s="3" t="s">
        <v>94</v>
      </c>
      <c r="H2313" s="3" t="s">
        <v>85</v>
      </c>
      <c r="I2313" s="5">
        <v>17.989999999999998</v>
      </c>
      <c r="J2313" s="3">
        <v>0</v>
      </c>
      <c r="K2313" s="3" t="s">
        <v>108</v>
      </c>
      <c r="L2313" s="3">
        <v>3</v>
      </c>
      <c r="M2313" s="5">
        <v>0.9</v>
      </c>
      <c r="N2313" s="3" t="s">
        <v>117</v>
      </c>
    </row>
    <row r="2314" spans="1:14" x14ac:dyDescent="0.25">
      <c r="A2314" s="3" t="s">
        <v>2417</v>
      </c>
      <c r="B2314" s="3">
        <v>69</v>
      </c>
      <c r="C2314" s="3" t="s">
        <v>83</v>
      </c>
      <c r="D2314" s="3" t="s">
        <v>19</v>
      </c>
      <c r="E2314" s="5">
        <v>3.12</v>
      </c>
      <c r="F2314" s="3">
        <v>47</v>
      </c>
      <c r="G2314" s="3" t="s">
        <v>114</v>
      </c>
      <c r="H2314" s="3" t="s">
        <v>90</v>
      </c>
      <c r="I2314" s="5">
        <v>8.99</v>
      </c>
      <c r="J2314" s="3">
        <v>1</v>
      </c>
      <c r="K2314" s="3" t="s">
        <v>95</v>
      </c>
      <c r="L2314" s="3">
        <v>3</v>
      </c>
      <c r="M2314" s="5">
        <v>7.0000000000000007E-2</v>
      </c>
      <c r="N2314" s="3" t="s">
        <v>117</v>
      </c>
    </row>
    <row r="2315" spans="1:14" x14ac:dyDescent="0.25">
      <c r="A2315" s="3" t="s">
        <v>2418</v>
      </c>
      <c r="B2315" s="3">
        <v>46</v>
      </c>
      <c r="C2315" s="3" t="s">
        <v>106</v>
      </c>
      <c r="D2315" s="3" t="s">
        <v>23</v>
      </c>
      <c r="E2315" s="5">
        <v>26.01</v>
      </c>
      <c r="F2315" s="3">
        <v>3</v>
      </c>
      <c r="G2315" s="3" t="s">
        <v>94</v>
      </c>
      <c r="H2315" s="3" t="s">
        <v>90</v>
      </c>
      <c r="I2315" s="5">
        <v>17.989999999999998</v>
      </c>
      <c r="J2315" s="3">
        <v>0</v>
      </c>
      <c r="K2315" s="3" t="s">
        <v>102</v>
      </c>
      <c r="L2315" s="3">
        <v>3</v>
      </c>
      <c r="M2315" s="5">
        <v>6.5</v>
      </c>
      <c r="N2315" s="3" t="s">
        <v>99</v>
      </c>
    </row>
    <row r="2316" spans="1:14" x14ac:dyDescent="0.25">
      <c r="A2316" s="3" t="s">
        <v>2419</v>
      </c>
      <c r="B2316" s="3">
        <v>62</v>
      </c>
      <c r="C2316" s="3" t="s">
        <v>83</v>
      </c>
      <c r="D2316" s="3" t="s">
        <v>21</v>
      </c>
      <c r="E2316" s="5">
        <v>36.03</v>
      </c>
      <c r="F2316" s="3">
        <v>46</v>
      </c>
      <c r="G2316" s="3" t="s">
        <v>135</v>
      </c>
      <c r="H2316" s="3" t="s">
        <v>90</v>
      </c>
      <c r="I2316" s="5">
        <v>13.99</v>
      </c>
      <c r="J2316" s="3">
        <v>0</v>
      </c>
      <c r="K2316" s="3" t="s">
        <v>86</v>
      </c>
      <c r="L2316" s="3">
        <v>2</v>
      </c>
      <c r="M2316" s="5">
        <v>0.77</v>
      </c>
      <c r="N2316" s="3" t="s">
        <v>117</v>
      </c>
    </row>
    <row r="2317" spans="1:14" x14ac:dyDescent="0.25">
      <c r="A2317" s="3" t="s">
        <v>2420</v>
      </c>
      <c r="B2317" s="3">
        <v>60</v>
      </c>
      <c r="C2317" s="3" t="s">
        <v>93</v>
      </c>
      <c r="D2317" s="3" t="s">
        <v>21</v>
      </c>
      <c r="E2317" s="5">
        <v>1.85</v>
      </c>
      <c r="F2317" s="3">
        <v>28</v>
      </c>
      <c r="G2317" s="3" t="s">
        <v>84</v>
      </c>
      <c r="H2317" s="3" t="s">
        <v>90</v>
      </c>
      <c r="I2317" s="5">
        <v>13.99</v>
      </c>
      <c r="J2317" s="3">
        <v>1</v>
      </c>
      <c r="K2317" s="3" t="s">
        <v>108</v>
      </c>
      <c r="L2317" s="3">
        <v>3</v>
      </c>
      <c r="M2317" s="5">
        <v>0.06</v>
      </c>
      <c r="N2317" s="3" t="s">
        <v>112</v>
      </c>
    </row>
    <row r="2318" spans="1:14" x14ac:dyDescent="0.25">
      <c r="A2318" s="3" t="s">
        <v>2421</v>
      </c>
      <c r="B2318" s="3">
        <v>33</v>
      </c>
      <c r="C2318" s="3" t="s">
        <v>93</v>
      </c>
      <c r="D2318" s="3" t="s">
        <v>21</v>
      </c>
      <c r="E2318" s="5">
        <v>1.32</v>
      </c>
      <c r="F2318" s="3">
        <v>36</v>
      </c>
      <c r="G2318" s="3" t="s">
        <v>114</v>
      </c>
      <c r="H2318" s="3" t="s">
        <v>111</v>
      </c>
      <c r="I2318" s="5">
        <v>13.99</v>
      </c>
      <c r="J2318" s="3">
        <v>1</v>
      </c>
      <c r="K2318" s="3" t="s">
        <v>95</v>
      </c>
      <c r="L2318" s="3">
        <v>1</v>
      </c>
      <c r="M2318" s="5">
        <v>0.04</v>
      </c>
      <c r="N2318" s="3" t="s">
        <v>96</v>
      </c>
    </row>
    <row r="2319" spans="1:14" x14ac:dyDescent="0.25">
      <c r="A2319" s="3" t="s">
        <v>2422</v>
      </c>
      <c r="B2319" s="3">
        <v>51</v>
      </c>
      <c r="C2319" s="3" t="s">
        <v>93</v>
      </c>
      <c r="D2319" s="3" t="s">
        <v>23</v>
      </c>
      <c r="E2319" s="5">
        <v>16.96</v>
      </c>
      <c r="F2319" s="3">
        <v>15</v>
      </c>
      <c r="G2319" s="3" t="s">
        <v>98</v>
      </c>
      <c r="H2319" s="3" t="s">
        <v>111</v>
      </c>
      <c r="I2319" s="5">
        <v>17.989999999999998</v>
      </c>
      <c r="J2319" s="3">
        <v>0</v>
      </c>
      <c r="K2319" s="3" t="s">
        <v>126</v>
      </c>
      <c r="L2319" s="3">
        <v>5</v>
      </c>
      <c r="M2319" s="5">
        <v>1.06</v>
      </c>
      <c r="N2319" s="3" t="s">
        <v>91</v>
      </c>
    </row>
    <row r="2320" spans="1:14" x14ac:dyDescent="0.25">
      <c r="A2320" s="3" t="s">
        <v>2423</v>
      </c>
      <c r="B2320" s="3">
        <v>32</v>
      </c>
      <c r="C2320" s="3" t="s">
        <v>93</v>
      </c>
      <c r="D2320" s="3" t="s">
        <v>19</v>
      </c>
      <c r="E2320" s="5">
        <v>0.54</v>
      </c>
      <c r="F2320" s="3">
        <v>5</v>
      </c>
      <c r="G2320" s="3" t="s">
        <v>98</v>
      </c>
      <c r="H2320" s="3" t="s">
        <v>111</v>
      </c>
      <c r="I2320" s="5">
        <v>8.99</v>
      </c>
      <c r="J2320" s="3">
        <v>1</v>
      </c>
      <c r="K2320" s="3" t="s">
        <v>108</v>
      </c>
      <c r="L2320" s="3">
        <v>2</v>
      </c>
      <c r="M2320" s="5">
        <v>0.09</v>
      </c>
      <c r="N2320" s="3" t="s">
        <v>96</v>
      </c>
    </row>
    <row r="2321" spans="1:14" x14ac:dyDescent="0.25">
      <c r="A2321" s="3" t="s">
        <v>2424</v>
      </c>
      <c r="B2321" s="3">
        <v>40</v>
      </c>
      <c r="C2321" s="3" t="s">
        <v>83</v>
      </c>
      <c r="D2321" s="3" t="s">
        <v>21</v>
      </c>
      <c r="E2321" s="5">
        <v>11.56</v>
      </c>
      <c r="F2321" s="3">
        <v>48</v>
      </c>
      <c r="G2321" s="3" t="s">
        <v>94</v>
      </c>
      <c r="H2321" s="3" t="s">
        <v>122</v>
      </c>
      <c r="I2321" s="5">
        <v>13.99</v>
      </c>
      <c r="J2321" s="3">
        <v>1</v>
      </c>
      <c r="K2321" s="3" t="s">
        <v>86</v>
      </c>
      <c r="L2321" s="3">
        <v>5</v>
      </c>
      <c r="M2321" s="5">
        <v>0.24</v>
      </c>
      <c r="N2321" s="3" t="s">
        <v>117</v>
      </c>
    </row>
    <row r="2322" spans="1:14" x14ac:dyDescent="0.25">
      <c r="A2322" s="3" t="s">
        <v>2425</v>
      </c>
      <c r="B2322" s="3">
        <v>62</v>
      </c>
      <c r="C2322" s="3" t="s">
        <v>83</v>
      </c>
      <c r="D2322" s="3" t="s">
        <v>23</v>
      </c>
      <c r="E2322" s="5">
        <v>9.58</v>
      </c>
      <c r="F2322" s="3">
        <v>25</v>
      </c>
      <c r="G2322" s="3" t="s">
        <v>94</v>
      </c>
      <c r="H2322" s="3" t="s">
        <v>122</v>
      </c>
      <c r="I2322" s="5">
        <v>17.989999999999998</v>
      </c>
      <c r="J2322" s="3">
        <v>0</v>
      </c>
      <c r="K2322" s="3" t="s">
        <v>126</v>
      </c>
      <c r="L2322" s="3">
        <v>2</v>
      </c>
      <c r="M2322" s="5">
        <v>0.37</v>
      </c>
      <c r="N2322" s="3" t="s">
        <v>112</v>
      </c>
    </row>
    <row r="2323" spans="1:14" x14ac:dyDescent="0.25">
      <c r="A2323" s="3" t="s">
        <v>2426</v>
      </c>
      <c r="B2323" s="3">
        <v>56</v>
      </c>
      <c r="C2323" s="3" t="s">
        <v>106</v>
      </c>
      <c r="D2323" s="3" t="s">
        <v>23</v>
      </c>
      <c r="E2323" s="5">
        <v>6.24</v>
      </c>
      <c r="F2323" s="3">
        <v>2</v>
      </c>
      <c r="G2323" s="3" t="s">
        <v>98</v>
      </c>
      <c r="H2323" s="3" t="s">
        <v>122</v>
      </c>
      <c r="I2323" s="5">
        <v>17.989999999999998</v>
      </c>
      <c r="J2323" s="3">
        <v>0</v>
      </c>
      <c r="K2323" s="3" t="s">
        <v>95</v>
      </c>
      <c r="L2323" s="3">
        <v>4</v>
      </c>
      <c r="M2323" s="5">
        <v>2.08</v>
      </c>
      <c r="N2323" s="3" t="s">
        <v>91</v>
      </c>
    </row>
    <row r="2324" spans="1:14" x14ac:dyDescent="0.25">
      <c r="A2324" s="3" t="s">
        <v>2427</v>
      </c>
      <c r="B2324" s="3">
        <v>22</v>
      </c>
      <c r="C2324" s="3" t="s">
        <v>106</v>
      </c>
      <c r="D2324" s="3" t="s">
        <v>23</v>
      </c>
      <c r="E2324" s="5">
        <v>12.87</v>
      </c>
      <c r="F2324" s="3">
        <v>59</v>
      </c>
      <c r="G2324" s="3" t="s">
        <v>89</v>
      </c>
      <c r="H2324" s="3" t="s">
        <v>122</v>
      </c>
      <c r="I2324" s="5">
        <v>17.989999999999998</v>
      </c>
      <c r="J2324" s="3">
        <v>1</v>
      </c>
      <c r="K2324" s="3" t="s">
        <v>86</v>
      </c>
      <c r="L2324" s="3">
        <v>4</v>
      </c>
      <c r="M2324" s="5">
        <v>0.21</v>
      </c>
      <c r="N2324" s="3" t="s">
        <v>104</v>
      </c>
    </row>
    <row r="2325" spans="1:14" x14ac:dyDescent="0.25">
      <c r="A2325" s="3" t="s">
        <v>2428</v>
      </c>
      <c r="B2325" s="3">
        <v>31</v>
      </c>
      <c r="C2325" s="3" t="s">
        <v>106</v>
      </c>
      <c r="D2325" s="3" t="s">
        <v>21</v>
      </c>
      <c r="E2325" s="5">
        <v>11.93</v>
      </c>
      <c r="F2325" s="3">
        <v>15</v>
      </c>
      <c r="G2325" s="3" t="s">
        <v>84</v>
      </c>
      <c r="H2325" s="3" t="s">
        <v>122</v>
      </c>
      <c r="I2325" s="5">
        <v>13.99</v>
      </c>
      <c r="J2325" s="3">
        <v>0</v>
      </c>
      <c r="K2325" s="3" t="s">
        <v>86</v>
      </c>
      <c r="L2325" s="3">
        <v>4</v>
      </c>
      <c r="M2325" s="5">
        <v>0.75</v>
      </c>
      <c r="N2325" s="3" t="s">
        <v>99</v>
      </c>
    </row>
    <row r="2326" spans="1:14" x14ac:dyDescent="0.25">
      <c r="A2326" s="3" t="s">
        <v>2429</v>
      </c>
      <c r="B2326" s="3">
        <v>60</v>
      </c>
      <c r="C2326" s="3" t="s">
        <v>106</v>
      </c>
      <c r="D2326" s="3" t="s">
        <v>23</v>
      </c>
      <c r="E2326" s="5">
        <v>7.25</v>
      </c>
      <c r="F2326" s="3">
        <v>35</v>
      </c>
      <c r="G2326" s="3" t="s">
        <v>94</v>
      </c>
      <c r="H2326" s="3" t="s">
        <v>85</v>
      </c>
      <c r="I2326" s="5">
        <v>17.989999999999998</v>
      </c>
      <c r="J2326" s="3">
        <v>0</v>
      </c>
      <c r="K2326" s="3" t="s">
        <v>102</v>
      </c>
      <c r="L2326" s="3">
        <v>5</v>
      </c>
      <c r="M2326" s="5">
        <v>0.2</v>
      </c>
      <c r="N2326" s="3" t="s">
        <v>91</v>
      </c>
    </row>
    <row r="2327" spans="1:14" x14ac:dyDescent="0.25">
      <c r="A2327" s="3" t="s">
        <v>2430</v>
      </c>
      <c r="B2327" s="3">
        <v>64</v>
      </c>
      <c r="C2327" s="3" t="s">
        <v>106</v>
      </c>
      <c r="D2327" s="3" t="s">
        <v>19</v>
      </c>
      <c r="E2327" s="5">
        <v>6.68</v>
      </c>
      <c r="F2327" s="3">
        <v>24</v>
      </c>
      <c r="G2327" s="3" t="s">
        <v>94</v>
      </c>
      <c r="H2327" s="3" t="s">
        <v>111</v>
      </c>
      <c r="I2327" s="5">
        <v>8.99</v>
      </c>
      <c r="J2327" s="3">
        <v>1</v>
      </c>
      <c r="K2327" s="3" t="s">
        <v>95</v>
      </c>
      <c r="L2327" s="3">
        <v>2</v>
      </c>
      <c r="M2327" s="5">
        <v>0.27</v>
      </c>
      <c r="N2327" s="3" t="s">
        <v>99</v>
      </c>
    </row>
    <row r="2328" spans="1:14" x14ac:dyDescent="0.25">
      <c r="A2328" s="3" t="s">
        <v>2431</v>
      </c>
      <c r="B2328" s="3">
        <v>53</v>
      </c>
      <c r="C2328" s="3" t="s">
        <v>106</v>
      </c>
      <c r="D2328" s="3" t="s">
        <v>19</v>
      </c>
      <c r="E2328" s="5">
        <v>6.64</v>
      </c>
      <c r="F2328" s="3">
        <v>37</v>
      </c>
      <c r="G2328" s="3" t="s">
        <v>84</v>
      </c>
      <c r="H2328" s="3" t="s">
        <v>120</v>
      </c>
      <c r="I2328" s="5">
        <v>8.99</v>
      </c>
      <c r="J2328" s="3">
        <v>1</v>
      </c>
      <c r="K2328" s="3" t="s">
        <v>126</v>
      </c>
      <c r="L2328" s="3">
        <v>5</v>
      </c>
      <c r="M2328" s="5">
        <v>0.17</v>
      </c>
      <c r="N2328" s="3" t="s">
        <v>117</v>
      </c>
    </row>
    <row r="2329" spans="1:14" x14ac:dyDescent="0.25">
      <c r="A2329" s="3" t="s">
        <v>2432</v>
      </c>
      <c r="B2329" s="3">
        <v>21</v>
      </c>
      <c r="C2329" s="3" t="s">
        <v>93</v>
      </c>
      <c r="D2329" s="3" t="s">
        <v>21</v>
      </c>
      <c r="E2329" s="5">
        <v>8.6</v>
      </c>
      <c r="F2329" s="3">
        <v>46</v>
      </c>
      <c r="G2329" s="3" t="s">
        <v>89</v>
      </c>
      <c r="H2329" s="3" t="s">
        <v>90</v>
      </c>
      <c r="I2329" s="5">
        <v>13.99</v>
      </c>
      <c r="J2329" s="3">
        <v>0</v>
      </c>
      <c r="K2329" s="3" t="s">
        <v>108</v>
      </c>
      <c r="L2329" s="3">
        <v>4</v>
      </c>
      <c r="M2329" s="5">
        <v>0.18</v>
      </c>
      <c r="N2329" s="3" t="s">
        <v>87</v>
      </c>
    </row>
    <row r="2330" spans="1:14" x14ac:dyDescent="0.25">
      <c r="A2330" s="3" t="s">
        <v>2433</v>
      </c>
      <c r="B2330" s="3">
        <v>45</v>
      </c>
      <c r="C2330" s="3" t="s">
        <v>83</v>
      </c>
      <c r="D2330" s="3" t="s">
        <v>21</v>
      </c>
      <c r="E2330" s="5">
        <v>25.59</v>
      </c>
      <c r="F2330" s="3">
        <v>22</v>
      </c>
      <c r="G2330" s="3" t="s">
        <v>89</v>
      </c>
      <c r="H2330" s="3" t="s">
        <v>85</v>
      </c>
      <c r="I2330" s="5">
        <v>13.99</v>
      </c>
      <c r="J2330" s="3">
        <v>0</v>
      </c>
      <c r="K2330" s="3" t="s">
        <v>126</v>
      </c>
      <c r="L2330" s="3">
        <v>2</v>
      </c>
      <c r="M2330" s="5">
        <v>1.1100000000000001</v>
      </c>
      <c r="N2330" s="3" t="s">
        <v>91</v>
      </c>
    </row>
    <row r="2331" spans="1:14" x14ac:dyDescent="0.25">
      <c r="A2331" s="3" t="s">
        <v>2434</v>
      </c>
      <c r="B2331" s="3">
        <v>37</v>
      </c>
      <c r="C2331" s="3" t="s">
        <v>106</v>
      </c>
      <c r="D2331" s="3" t="s">
        <v>19</v>
      </c>
      <c r="E2331" s="5">
        <v>11.52</v>
      </c>
      <c r="F2331" s="3">
        <v>38</v>
      </c>
      <c r="G2331" s="3" t="s">
        <v>98</v>
      </c>
      <c r="H2331" s="3" t="s">
        <v>85</v>
      </c>
      <c r="I2331" s="5">
        <v>8.99</v>
      </c>
      <c r="J2331" s="3">
        <v>1</v>
      </c>
      <c r="K2331" s="3" t="s">
        <v>108</v>
      </c>
      <c r="L2331" s="3">
        <v>4</v>
      </c>
      <c r="M2331" s="5">
        <v>0.3</v>
      </c>
      <c r="N2331" s="3" t="s">
        <v>87</v>
      </c>
    </row>
    <row r="2332" spans="1:14" x14ac:dyDescent="0.25">
      <c r="A2332" s="3" t="s">
        <v>2435</v>
      </c>
      <c r="B2332" s="3">
        <v>18</v>
      </c>
      <c r="C2332" s="3" t="s">
        <v>93</v>
      </c>
      <c r="D2332" s="3" t="s">
        <v>19</v>
      </c>
      <c r="E2332" s="5">
        <v>47.29</v>
      </c>
      <c r="F2332" s="3">
        <v>23</v>
      </c>
      <c r="G2332" s="3" t="s">
        <v>94</v>
      </c>
      <c r="H2332" s="3" t="s">
        <v>85</v>
      </c>
      <c r="I2332" s="5">
        <v>8.99</v>
      </c>
      <c r="J2332" s="3">
        <v>0</v>
      </c>
      <c r="K2332" s="3" t="s">
        <v>108</v>
      </c>
      <c r="L2332" s="3">
        <v>3</v>
      </c>
      <c r="M2332" s="5">
        <v>1.97</v>
      </c>
      <c r="N2332" s="3" t="s">
        <v>104</v>
      </c>
    </row>
    <row r="2333" spans="1:14" x14ac:dyDescent="0.25">
      <c r="A2333" s="3" t="s">
        <v>2436</v>
      </c>
      <c r="B2333" s="3">
        <v>28</v>
      </c>
      <c r="C2333" s="3" t="s">
        <v>93</v>
      </c>
      <c r="D2333" s="3" t="s">
        <v>19</v>
      </c>
      <c r="E2333" s="5">
        <v>2.66</v>
      </c>
      <c r="F2333" s="3">
        <v>55</v>
      </c>
      <c r="G2333" s="3" t="s">
        <v>84</v>
      </c>
      <c r="H2333" s="3" t="s">
        <v>111</v>
      </c>
      <c r="I2333" s="5">
        <v>8.99</v>
      </c>
      <c r="J2333" s="3">
        <v>1</v>
      </c>
      <c r="K2333" s="3" t="s">
        <v>95</v>
      </c>
      <c r="L2333" s="3">
        <v>5</v>
      </c>
      <c r="M2333" s="5">
        <v>0.05</v>
      </c>
      <c r="N2333" s="3" t="s">
        <v>87</v>
      </c>
    </row>
    <row r="2334" spans="1:14" x14ac:dyDescent="0.25">
      <c r="A2334" s="3" t="s">
        <v>2437</v>
      </c>
      <c r="B2334" s="3">
        <v>38</v>
      </c>
      <c r="C2334" s="3" t="s">
        <v>83</v>
      </c>
      <c r="D2334" s="3" t="s">
        <v>19</v>
      </c>
      <c r="E2334" s="5">
        <v>8.81</v>
      </c>
      <c r="F2334" s="3">
        <v>1</v>
      </c>
      <c r="G2334" s="3" t="s">
        <v>135</v>
      </c>
      <c r="H2334" s="3" t="s">
        <v>120</v>
      </c>
      <c r="I2334" s="5">
        <v>8.99</v>
      </c>
      <c r="J2334" s="3">
        <v>0</v>
      </c>
      <c r="K2334" s="3" t="s">
        <v>86</v>
      </c>
      <c r="L2334" s="3">
        <v>4</v>
      </c>
      <c r="M2334" s="5">
        <v>4.41</v>
      </c>
      <c r="N2334" s="3" t="s">
        <v>87</v>
      </c>
    </row>
    <row r="2335" spans="1:14" x14ac:dyDescent="0.25">
      <c r="A2335" s="3" t="s">
        <v>2438</v>
      </c>
      <c r="B2335" s="3">
        <v>54</v>
      </c>
      <c r="C2335" s="3" t="s">
        <v>83</v>
      </c>
      <c r="D2335" s="3" t="s">
        <v>19</v>
      </c>
      <c r="E2335" s="5">
        <v>1.07</v>
      </c>
      <c r="F2335" s="3">
        <v>59</v>
      </c>
      <c r="G2335" s="3" t="s">
        <v>89</v>
      </c>
      <c r="H2335" s="3" t="s">
        <v>85</v>
      </c>
      <c r="I2335" s="5">
        <v>8.99</v>
      </c>
      <c r="J2335" s="3">
        <v>1</v>
      </c>
      <c r="K2335" s="3" t="s">
        <v>126</v>
      </c>
      <c r="L2335" s="3">
        <v>1</v>
      </c>
      <c r="M2335" s="5">
        <v>0.02</v>
      </c>
      <c r="N2335" s="3" t="s">
        <v>117</v>
      </c>
    </row>
    <row r="2336" spans="1:14" x14ac:dyDescent="0.25">
      <c r="A2336" s="3" t="s">
        <v>2439</v>
      </c>
      <c r="B2336" s="3">
        <v>36</v>
      </c>
      <c r="C2336" s="3" t="s">
        <v>106</v>
      </c>
      <c r="D2336" s="3" t="s">
        <v>21</v>
      </c>
      <c r="E2336" s="5">
        <v>48.01</v>
      </c>
      <c r="F2336" s="3">
        <v>29</v>
      </c>
      <c r="G2336" s="3" t="s">
        <v>84</v>
      </c>
      <c r="H2336" s="3" t="s">
        <v>122</v>
      </c>
      <c r="I2336" s="5">
        <v>13.99</v>
      </c>
      <c r="J2336" s="3">
        <v>0</v>
      </c>
      <c r="K2336" s="3" t="s">
        <v>95</v>
      </c>
      <c r="L2336" s="3">
        <v>5</v>
      </c>
      <c r="M2336" s="5">
        <v>1.6</v>
      </c>
      <c r="N2336" s="3" t="s">
        <v>91</v>
      </c>
    </row>
    <row r="2337" spans="1:14" x14ac:dyDescent="0.25">
      <c r="A2337" s="3" t="s">
        <v>2440</v>
      </c>
      <c r="B2337" s="3">
        <v>61</v>
      </c>
      <c r="C2337" s="3" t="s">
        <v>106</v>
      </c>
      <c r="D2337" s="3" t="s">
        <v>21</v>
      </c>
      <c r="E2337" s="5">
        <v>26.05</v>
      </c>
      <c r="F2337" s="3">
        <v>21</v>
      </c>
      <c r="G2337" s="3" t="s">
        <v>135</v>
      </c>
      <c r="H2337" s="3" t="s">
        <v>122</v>
      </c>
      <c r="I2337" s="5">
        <v>13.99</v>
      </c>
      <c r="J2337" s="3">
        <v>0</v>
      </c>
      <c r="K2337" s="3" t="s">
        <v>102</v>
      </c>
      <c r="L2337" s="3">
        <v>1</v>
      </c>
      <c r="M2337" s="5">
        <v>1.18</v>
      </c>
      <c r="N2337" s="3" t="s">
        <v>117</v>
      </c>
    </row>
    <row r="2338" spans="1:14" x14ac:dyDescent="0.25">
      <c r="A2338" s="3" t="s">
        <v>2441</v>
      </c>
      <c r="B2338" s="3">
        <v>65</v>
      </c>
      <c r="C2338" s="3" t="s">
        <v>83</v>
      </c>
      <c r="D2338" s="3" t="s">
        <v>23</v>
      </c>
      <c r="E2338" s="5">
        <v>16.68</v>
      </c>
      <c r="F2338" s="3">
        <v>9</v>
      </c>
      <c r="G2338" s="3" t="s">
        <v>94</v>
      </c>
      <c r="H2338" s="3" t="s">
        <v>90</v>
      </c>
      <c r="I2338" s="5">
        <v>17.989999999999998</v>
      </c>
      <c r="J2338" s="3">
        <v>0</v>
      </c>
      <c r="K2338" s="3" t="s">
        <v>102</v>
      </c>
      <c r="L2338" s="3">
        <v>2</v>
      </c>
      <c r="M2338" s="5">
        <v>1.67</v>
      </c>
      <c r="N2338" s="3" t="s">
        <v>104</v>
      </c>
    </row>
    <row r="2339" spans="1:14" x14ac:dyDescent="0.25">
      <c r="A2339" s="3" t="s">
        <v>2442</v>
      </c>
      <c r="B2339" s="3">
        <v>25</v>
      </c>
      <c r="C2339" s="3" t="s">
        <v>93</v>
      </c>
      <c r="D2339" s="3" t="s">
        <v>21</v>
      </c>
      <c r="E2339" s="5">
        <v>9.64</v>
      </c>
      <c r="F2339" s="3">
        <v>54</v>
      </c>
      <c r="G2339" s="3" t="s">
        <v>98</v>
      </c>
      <c r="H2339" s="3" t="s">
        <v>85</v>
      </c>
      <c r="I2339" s="5">
        <v>13.99</v>
      </c>
      <c r="J2339" s="3">
        <v>1</v>
      </c>
      <c r="K2339" s="3" t="s">
        <v>126</v>
      </c>
      <c r="L2339" s="3">
        <v>3</v>
      </c>
      <c r="M2339" s="5">
        <v>0.18</v>
      </c>
      <c r="N2339" s="3" t="s">
        <v>96</v>
      </c>
    </row>
    <row r="2340" spans="1:14" x14ac:dyDescent="0.25">
      <c r="A2340" s="3" t="s">
        <v>2443</v>
      </c>
      <c r="B2340" s="3">
        <v>37</v>
      </c>
      <c r="C2340" s="3" t="s">
        <v>106</v>
      </c>
      <c r="D2340" s="3" t="s">
        <v>19</v>
      </c>
      <c r="E2340" s="5">
        <v>18.78</v>
      </c>
      <c r="F2340" s="3">
        <v>33</v>
      </c>
      <c r="G2340" s="3" t="s">
        <v>135</v>
      </c>
      <c r="H2340" s="3" t="s">
        <v>122</v>
      </c>
      <c r="I2340" s="5">
        <v>8.99</v>
      </c>
      <c r="J2340" s="3">
        <v>1</v>
      </c>
      <c r="K2340" s="3" t="s">
        <v>102</v>
      </c>
      <c r="L2340" s="3">
        <v>3</v>
      </c>
      <c r="M2340" s="5">
        <v>0.55000000000000004</v>
      </c>
      <c r="N2340" s="3" t="s">
        <v>99</v>
      </c>
    </row>
    <row r="2341" spans="1:14" x14ac:dyDescent="0.25">
      <c r="A2341" s="3" t="s">
        <v>2444</v>
      </c>
      <c r="B2341" s="3">
        <v>59</v>
      </c>
      <c r="C2341" s="3" t="s">
        <v>106</v>
      </c>
      <c r="D2341" s="3" t="s">
        <v>23</v>
      </c>
      <c r="E2341" s="5">
        <v>4.9000000000000004</v>
      </c>
      <c r="F2341" s="3">
        <v>56</v>
      </c>
      <c r="G2341" s="3" t="s">
        <v>98</v>
      </c>
      <c r="H2341" s="3" t="s">
        <v>111</v>
      </c>
      <c r="I2341" s="5">
        <v>17.989999999999998</v>
      </c>
      <c r="J2341" s="3">
        <v>1</v>
      </c>
      <c r="K2341" s="3" t="s">
        <v>95</v>
      </c>
      <c r="L2341" s="3">
        <v>4</v>
      </c>
      <c r="M2341" s="5">
        <v>0.09</v>
      </c>
      <c r="N2341" s="3" t="s">
        <v>117</v>
      </c>
    </row>
    <row r="2342" spans="1:14" x14ac:dyDescent="0.25">
      <c r="A2342" s="3" t="s">
        <v>2445</v>
      </c>
      <c r="B2342" s="3">
        <v>64</v>
      </c>
      <c r="C2342" s="3" t="s">
        <v>93</v>
      </c>
      <c r="D2342" s="3" t="s">
        <v>19</v>
      </c>
      <c r="E2342" s="5">
        <v>3.98</v>
      </c>
      <c r="F2342" s="3">
        <v>58</v>
      </c>
      <c r="G2342" s="3" t="s">
        <v>98</v>
      </c>
      <c r="H2342" s="3" t="s">
        <v>111</v>
      </c>
      <c r="I2342" s="5">
        <v>8.99</v>
      </c>
      <c r="J2342" s="3">
        <v>1</v>
      </c>
      <c r="K2342" s="3" t="s">
        <v>108</v>
      </c>
      <c r="L2342" s="3">
        <v>5</v>
      </c>
      <c r="M2342" s="5">
        <v>7.0000000000000007E-2</v>
      </c>
      <c r="N2342" s="3" t="s">
        <v>91</v>
      </c>
    </row>
    <row r="2343" spans="1:14" x14ac:dyDescent="0.25">
      <c r="A2343" s="3" t="s">
        <v>2446</v>
      </c>
      <c r="B2343" s="3">
        <v>44</v>
      </c>
      <c r="C2343" s="3" t="s">
        <v>106</v>
      </c>
      <c r="D2343" s="3" t="s">
        <v>19</v>
      </c>
      <c r="E2343" s="5">
        <v>8.02</v>
      </c>
      <c r="F2343" s="3">
        <v>9</v>
      </c>
      <c r="G2343" s="3" t="s">
        <v>135</v>
      </c>
      <c r="H2343" s="3" t="s">
        <v>85</v>
      </c>
      <c r="I2343" s="5">
        <v>8.99</v>
      </c>
      <c r="J2343" s="3">
        <v>0</v>
      </c>
      <c r="K2343" s="3" t="s">
        <v>95</v>
      </c>
      <c r="L2343" s="3">
        <v>4</v>
      </c>
      <c r="M2343" s="5">
        <v>0.8</v>
      </c>
      <c r="N2343" s="3" t="s">
        <v>112</v>
      </c>
    </row>
    <row r="2344" spans="1:14" x14ac:dyDescent="0.25">
      <c r="A2344" s="3" t="s">
        <v>2447</v>
      </c>
      <c r="B2344" s="3">
        <v>21</v>
      </c>
      <c r="C2344" s="3" t="s">
        <v>106</v>
      </c>
      <c r="D2344" s="3" t="s">
        <v>23</v>
      </c>
      <c r="E2344" s="5">
        <v>1.83</v>
      </c>
      <c r="F2344" s="3">
        <v>21</v>
      </c>
      <c r="G2344" s="3" t="s">
        <v>135</v>
      </c>
      <c r="H2344" s="3" t="s">
        <v>85</v>
      </c>
      <c r="I2344" s="5">
        <v>17.989999999999998</v>
      </c>
      <c r="J2344" s="3">
        <v>1</v>
      </c>
      <c r="K2344" s="3" t="s">
        <v>86</v>
      </c>
      <c r="L2344" s="3">
        <v>1</v>
      </c>
      <c r="M2344" s="5">
        <v>0.08</v>
      </c>
      <c r="N2344" s="3" t="s">
        <v>112</v>
      </c>
    </row>
    <row r="2345" spans="1:14" x14ac:dyDescent="0.25">
      <c r="A2345" s="3" t="s">
        <v>2448</v>
      </c>
      <c r="B2345" s="3">
        <v>31</v>
      </c>
      <c r="C2345" s="3" t="s">
        <v>83</v>
      </c>
      <c r="D2345" s="3" t="s">
        <v>21</v>
      </c>
      <c r="E2345" s="5">
        <v>3.9</v>
      </c>
      <c r="F2345" s="3">
        <v>33</v>
      </c>
      <c r="G2345" s="3" t="s">
        <v>98</v>
      </c>
      <c r="H2345" s="3" t="s">
        <v>111</v>
      </c>
      <c r="I2345" s="5">
        <v>13.99</v>
      </c>
      <c r="J2345" s="3">
        <v>1</v>
      </c>
      <c r="K2345" s="3" t="s">
        <v>102</v>
      </c>
      <c r="L2345" s="3">
        <v>3</v>
      </c>
      <c r="M2345" s="5">
        <v>0.11</v>
      </c>
      <c r="N2345" s="3" t="s">
        <v>87</v>
      </c>
    </row>
    <row r="2346" spans="1:14" x14ac:dyDescent="0.25">
      <c r="A2346" s="3" t="s">
        <v>2449</v>
      </c>
      <c r="B2346" s="3">
        <v>46</v>
      </c>
      <c r="C2346" s="3" t="s">
        <v>83</v>
      </c>
      <c r="D2346" s="3" t="s">
        <v>19</v>
      </c>
      <c r="E2346" s="5">
        <v>7.63</v>
      </c>
      <c r="F2346" s="3">
        <v>31</v>
      </c>
      <c r="G2346" s="3" t="s">
        <v>94</v>
      </c>
      <c r="H2346" s="3" t="s">
        <v>122</v>
      </c>
      <c r="I2346" s="5">
        <v>8.99</v>
      </c>
      <c r="J2346" s="3">
        <v>1</v>
      </c>
      <c r="K2346" s="3" t="s">
        <v>86</v>
      </c>
      <c r="L2346" s="3">
        <v>5</v>
      </c>
      <c r="M2346" s="5">
        <v>0.24</v>
      </c>
      <c r="N2346" s="3" t="s">
        <v>104</v>
      </c>
    </row>
    <row r="2347" spans="1:14" x14ac:dyDescent="0.25">
      <c r="A2347" s="3" t="s">
        <v>2450</v>
      </c>
      <c r="B2347" s="3">
        <v>32</v>
      </c>
      <c r="C2347" s="3" t="s">
        <v>106</v>
      </c>
      <c r="D2347" s="3" t="s">
        <v>23</v>
      </c>
      <c r="E2347" s="5">
        <v>2.38</v>
      </c>
      <c r="F2347" s="3">
        <v>3</v>
      </c>
      <c r="G2347" s="3" t="s">
        <v>94</v>
      </c>
      <c r="H2347" s="3" t="s">
        <v>90</v>
      </c>
      <c r="I2347" s="5">
        <v>17.989999999999998</v>
      </c>
      <c r="J2347" s="3">
        <v>0</v>
      </c>
      <c r="K2347" s="3" t="s">
        <v>86</v>
      </c>
      <c r="L2347" s="3">
        <v>4</v>
      </c>
      <c r="M2347" s="5">
        <v>0.59</v>
      </c>
      <c r="N2347" s="3" t="s">
        <v>96</v>
      </c>
    </row>
    <row r="2348" spans="1:14" x14ac:dyDescent="0.25">
      <c r="A2348" s="3" t="s">
        <v>2451</v>
      </c>
      <c r="B2348" s="3">
        <v>20</v>
      </c>
      <c r="C2348" s="3" t="s">
        <v>93</v>
      </c>
      <c r="D2348" s="3" t="s">
        <v>19</v>
      </c>
      <c r="E2348" s="5">
        <v>1.27</v>
      </c>
      <c r="F2348" s="3">
        <v>46</v>
      </c>
      <c r="G2348" s="3" t="s">
        <v>94</v>
      </c>
      <c r="H2348" s="3" t="s">
        <v>120</v>
      </c>
      <c r="I2348" s="5">
        <v>8.99</v>
      </c>
      <c r="J2348" s="3">
        <v>1</v>
      </c>
      <c r="K2348" s="3" t="s">
        <v>108</v>
      </c>
      <c r="L2348" s="3">
        <v>1</v>
      </c>
      <c r="M2348" s="5">
        <v>0.03</v>
      </c>
      <c r="N2348" s="3" t="s">
        <v>99</v>
      </c>
    </row>
    <row r="2349" spans="1:14" x14ac:dyDescent="0.25">
      <c r="A2349" s="3" t="s">
        <v>2452</v>
      </c>
      <c r="B2349" s="3">
        <v>49</v>
      </c>
      <c r="C2349" s="3" t="s">
        <v>106</v>
      </c>
      <c r="D2349" s="3" t="s">
        <v>19</v>
      </c>
      <c r="E2349" s="5">
        <v>5.3</v>
      </c>
      <c r="F2349" s="3">
        <v>44</v>
      </c>
      <c r="G2349" s="3" t="s">
        <v>98</v>
      </c>
      <c r="H2349" s="3" t="s">
        <v>85</v>
      </c>
      <c r="I2349" s="5">
        <v>8.99</v>
      </c>
      <c r="J2349" s="3">
        <v>1</v>
      </c>
      <c r="K2349" s="3" t="s">
        <v>126</v>
      </c>
      <c r="L2349" s="3">
        <v>3</v>
      </c>
      <c r="M2349" s="5">
        <v>0.12</v>
      </c>
      <c r="N2349" s="3" t="s">
        <v>112</v>
      </c>
    </row>
    <row r="2350" spans="1:14" x14ac:dyDescent="0.25">
      <c r="A2350" s="3" t="s">
        <v>2453</v>
      </c>
      <c r="B2350" s="3">
        <v>18</v>
      </c>
      <c r="C2350" s="3" t="s">
        <v>106</v>
      </c>
      <c r="D2350" s="3" t="s">
        <v>19</v>
      </c>
      <c r="E2350" s="5">
        <v>3.11</v>
      </c>
      <c r="F2350" s="3">
        <v>48</v>
      </c>
      <c r="G2350" s="3" t="s">
        <v>89</v>
      </c>
      <c r="H2350" s="3" t="s">
        <v>85</v>
      </c>
      <c r="I2350" s="5">
        <v>8.99</v>
      </c>
      <c r="J2350" s="3">
        <v>1</v>
      </c>
      <c r="K2350" s="3" t="s">
        <v>126</v>
      </c>
      <c r="L2350" s="3">
        <v>2</v>
      </c>
      <c r="M2350" s="5">
        <v>0.06</v>
      </c>
      <c r="N2350" s="3" t="s">
        <v>91</v>
      </c>
    </row>
    <row r="2351" spans="1:14" x14ac:dyDescent="0.25">
      <c r="A2351" s="3" t="s">
        <v>2454</v>
      </c>
      <c r="B2351" s="3">
        <v>65</v>
      </c>
      <c r="C2351" s="3" t="s">
        <v>106</v>
      </c>
      <c r="D2351" s="3" t="s">
        <v>23</v>
      </c>
      <c r="E2351" s="5">
        <v>23.31</v>
      </c>
      <c r="F2351" s="3">
        <v>25</v>
      </c>
      <c r="G2351" s="3" t="s">
        <v>114</v>
      </c>
      <c r="H2351" s="3" t="s">
        <v>122</v>
      </c>
      <c r="I2351" s="5">
        <v>17.989999999999998</v>
      </c>
      <c r="J2351" s="3">
        <v>0</v>
      </c>
      <c r="K2351" s="3" t="s">
        <v>102</v>
      </c>
      <c r="L2351" s="3">
        <v>2</v>
      </c>
      <c r="M2351" s="5">
        <v>0.9</v>
      </c>
      <c r="N2351" s="3" t="s">
        <v>87</v>
      </c>
    </row>
    <row r="2352" spans="1:14" x14ac:dyDescent="0.25">
      <c r="A2352" s="3" t="s">
        <v>2455</v>
      </c>
      <c r="B2352" s="3">
        <v>28</v>
      </c>
      <c r="C2352" s="3" t="s">
        <v>93</v>
      </c>
      <c r="D2352" s="3" t="s">
        <v>21</v>
      </c>
      <c r="E2352" s="5">
        <v>0.61</v>
      </c>
      <c r="F2352" s="3">
        <v>59</v>
      </c>
      <c r="G2352" s="3" t="s">
        <v>84</v>
      </c>
      <c r="H2352" s="3" t="s">
        <v>111</v>
      </c>
      <c r="I2352" s="5">
        <v>13.99</v>
      </c>
      <c r="J2352" s="3">
        <v>1</v>
      </c>
      <c r="K2352" s="3" t="s">
        <v>86</v>
      </c>
      <c r="L2352" s="3">
        <v>5</v>
      </c>
      <c r="M2352" s="5">
        <v>0.01</v>
      </c>
      <c r="N2352" s="3" t="s">
        <v>104</v>
      </c>
    </row>
    <row r="2353" spans="1:14" x14ac:dyDescent="0.25">
      <c r="A2353" s="3" t="s">
        <v>2456</v>
      </c>
      <c r="B2353" s="3">
        <v>62</v>
      </c>
      <c r="C2353" s="3" t="s">
        <v>106</v>
      </c>
      <c r="D2353" s="3" t="s">
        <v>23</v>
      </c>
      <c r="E2353" s="5">
        <v>0.99</v>
      </c>
      <c r="F2353" s="3">
        <v>43</v>
      </c>
      <c r="G2353" s="3" t="s">
        <v>94</v>
      </c>
      <c r="H2353" s="3" t="s">
        <v>90</v>
      </c>
      <c r="I2353" s="5">
        <v>17.989999999999998</v>
      </c>
      <c r="J2353" s="3">
        <v>1</v>
      </c>
      <c r="K2353" s="3" t="s">
        <v>102</v>
      </c>
      <c r="L2353" s="3">
        <v>5</v>
      </c>
      <c r="M2353" s="5">
        <v>0.02</v>
      </c>
      <c r="N2353" s="3" t="s">
        <v>117</v>
      </c>
    </row>
    <row r="2354" spans="1:14" x14ac:dyDescent="0.25">
      <c r="A2354" s="3" t="s">
        <v>2457</v>
      </c>
      <c r="B2354" s="3">
        <v>22</v>
      </c>
      <c r="C2354" s="3" t="s">
        <v>106</v>
      </c>
      <c r="D2354" s="3" t="s">
        <v>21</v>
      </c>
      <c r="E2354" s="5">
        <v>10.96</v>
      </c>
      <c r="F2354" s="3">
        <v>50</v>
      </c>
      <c r="G2354" s="3" t="s">
        <v>94</v>
      </c>
      <c r="H2354" s="3" t="s">
        <v>111</v>
      </c>
      <c r="I2354" s="5">
        <v>13.99</v>
      </c>
      <c r="J2354" s="3">
        <v>1</v>
      </c>
      <c r="K2354" s="3" t="s">
        <v>95</v>
      </c>
      <c r="L2354" s="3">
        <v>4</v>
      </c>
      <c r="M2354" s="5">
        <v>0.21</v>
      </c>
      <c r="N2354" s="3" t="s">
        <v>96</v>
      </c>
    </row>
    <row r="2355" spans="1:14" x14ac:dyDescent="0.25">
      <c r="A2355" s="3" t="s">
        <v>2458</v>
      </c>
      <c r="B2355" s="3">
        <v>29</v>
      </c>
      <c r="C2355" s="3" t="s">
        <v>83</v>
      </c>
      <c r="D2355" s="3" t="s">
        <v>23</v>
      </c>
      <c r="E2355" s="5">
        <v>16.95</v>
      </c>
      <c r="F2355" s="3">
        <v>53</v>
      </c>
      <c r="G2355" s="3" t="s">
        <v>84</v>
      </c>
      <c r="H2355" s="3" t="s">
        <v>90</v>
      </c>
      <c r="I2355" s="5">
        <v>17.989999999999998</v>
      </c>
      <c r="J2355" s="3">
        <v>1</v>
      </c>
      <c r="K2355" s="3" t="s">
        <v>108</v>
      </c>
      <c r="L2355" s="3">
        <v>3</v>
      </c>
      <c r="M2355" s="5">
        <v>0.31</v>
      </c>
      <c r="N2355" s="3" t="s">
        <v>104</v>
      </c>
    </row>
    <row r="2356" spans="1:14" x14ac:dyDescent="0.25">
      <c r="A2356" s="3" t="s">
        <v>2459</v>
      </c>
      <c r="B2356" s="3">
        <v>37</v>
      </c>
      <c r="C2356" s="3" t="s">
        <v>93</v>
      </c>
      <c r="D2356" s="3" t="s">
        <v>21</v>
      </c>
      <c r="E2356" s="5">
        <v>5.31</v>
      </c>
      <c r="F2356" s="3">
        <v>38</v>
      </c>
      <c r="G2356" s="3" t="s">
        <v>94</v>
      </c>
      <c r="H2356" s="3" t="s">
        <v>85</v>
      </c>
      <c r="I2356" s="5">
        <v>13.99</v>
      </c>
      <c r="J2356" s="3">
        <v>0</v>
      </c>
      <c r="K2356" s="3" t="s">
        <v>108</v>
      </c>
      <c r="L2356" s="3">
        <v>5</v>
      </c>
      <c r="M2356" s="5">
        <v>0.14000000000000001</v>
      </c>
      <c r="N2356" s="3" t="s">
        <v>91</v>
      </c>
    </row>
    <row r="2357" spans="1:14" x14ac:dyDescent="0.25">
      <c r="A2357" s="3" t="s">
        <v>2460</v>
      </c>
      <c r="B2357" s="3">
        <v>34</v>
      </c>
      <c r="C2357" s="3" t="s">
        <v>83</v>
      </c>
      <c r="D2357" s="3" t="s">
        <v>21</v>
      </c>
      <c r="E2357" s="5">
        <v>8.59</v>
      </c>
      <c r="F2357" s="3">
        <v>20</v>
      </c>
      <c r="G2357" s="3" t="s">
        <v>89</v>
      </c>
      <c r="H2357" s="3" t="s">
        <v>85</v>
      </c>
      <c r="I2357" s="5">
        <v>13.99</v>
      </c>
      <c r="J2357" s="3">
        <v>0</v>
      </c>
      <c r="K2357" s="3" t="s">
        <v>86</v>
      </c>
      <c r="L2357" s="3">
        <v>1</v>
      </c>
      <c r="M2357" s="5">
        <v>0.41</v>
      </c>
      <c r="N2357" s="3" t="s">
        <v>104</v>
      </c>
    </row>
    <row r="2358" spans="1:14" x14ac:dyDescent="0.25">
      <c r="A2358" s="3" t="s">
        <v>2461</v>
      </c>
      <c r="B2358" s="3">
        <v>60</v>
      </c>
      <c r="C2358" s="3" t="s">
        <v>83</v>
      </c>
      <c r="D2358" s="3" t="s">
        <v>19</v>
      </c>
      <c r="E2358" s="5">
        <v>36.07</v>
      </c>
      <c r="F2358" s="3">
        <v>38</v>
      </c>
      <c r="G2358" s="3" t="s">
        <v>98</v>
      </c>
      <c r="H2358" s="3" t="s">
        <v>85</v>
      </c>
      <c r="I2358" s="5">
        <v>8.99</v>
      </c>
      <c r="J2358" s="3">
        <v>0</v>
      </c>
      <c r="K2358" s="3" t="s">
        <v>102</v>
      </c>
      <c r="L2358" s="3">
        <v>5</v>
      </c>
      <c r="M2358" s="5">
        <v>0.92</v>
      </c>
      <c r="N2358" s="3" t="s">
        <v>104</v>
      </c>
    </row>
    <row r="2359" spans="1:14" x14ac:dyDescent="0.25">
      <c r="A2359" s="3" t="s">
        <v>2462</v>
      </c>
      <c r="B2359" s="3">
        <v>57</v>
      </c>
      <c r="C2359" s="3" t="s">
        <v>93</v>
      </c>
      <c r="D2359" s="3" t="s">
        <v>19</v>
      </c>
      <c r="E2359" s="5">
        <v>2.86</v>
      </c>
      <c r="F2359" s="3">
        <v>49</v>
      </c>
      <c r="G2359" s="3" t="s">
        <v>89</v>
      </c>
      <c r="H2359" s="3" t="s">
        <v>120</v>
      </c>
      <c r="I2359" s="5">
        <v>8.99</v>
      </c>
      <c r="J2359" s="3">
        <v>1</v>
      </c>
      <c r="K2359" s="3" t="s">
        <v>102</v>
      </c>
      <c r="L2359" s="3">
        <v>2</v>
      </c>
      <c r="M2359" s="5">
        <v>0.06</v>
      </c>
      <c r="N2359" s="3" t="s">
        <v>117</v>
      </c>
    </row>
    <row r="2360" spans="1:14" x14ac:dyDescent="0.25">
      <c r="A2360" s="3" t="s">
        <v>2463</v>
      </c>
      <c r="B2360" s="3">
        <v>33</v>
      </c>
      <c r="C2360" s="3" t="s">
        <v>83</v>
      </c>
      <c r="D2360" s="3" t="s">
        <v>19</v>
      </c>
      <c r="E2360" s="5">
        <v>24.94</v>
      </c>
      <c r="F2360" s="3">
        <v>16</v>
      </c>
      <c r="G2360" s="3" t="s">
        <v>114</v>
      </c>
      <c r="H2360" s="3" t="s">
        <v>90</v>
      </c>
      <c r="I2360" s="5">
        <v>8.99</v>
      </c>
      <c r="J2360" s="3">
        <v>0</v>
      </c>
      <c r="K2360" s="3" t="s">
        <v>126</v>
      </c>
      <c r="L2360" s="3">
        <v>1</v>
      </c>
      <c r="M2360" s="5">
        <v>1.47</v>
      </c>
      <c r="N2360" s="3" t="s">
        <v>96</v>
      </c>
    </row>
    <row r="2361" spans="1:14" x14ac:dyDescent="0.25">
      <c r="A2361" s="3" t="s">
        <v>2464</v>
      </c>
      <c r="B2361" s="3">
        <v>26</v>
      </c>
      <c r="C2361" s="3" t="s">
        <v>106</v>
      </c>
      <c r="D2361" s="3" t="s">
        <v>21</v>
      </c>
      <c r="E2361" s="5">
        <v>26.4</v>
      </c>
      <c r="F2361" s="3">
        <v>22</v>
      </c>
      <c r="G2361" s="3" t="s">
        <v>135</v>
      </c>
      <c r="H2361" s="3" t="s">
        <v>85</v>
      </c>
      <c r="I2361" s="5">
        <v>13.99</v>
      </c>
      <c r="J2361" s="3">
        <v>0</v>
      </c>
      <c r="K2361" s="3" t="s">
        <v>126</v>
      </c>
      <c r="L2361" s="3">
        <v>1</v>
      </c>
      <c r="M2361" s="5">
        <v>1.1499999999999999</v>
      </c>
      <c r="N2361" s="3" t="s">
        <v>104</v>
      </c>
    </row>
    <row r="2362" spans="1:14" x14ac:dyDescent="0.25">
      <c r="A2362" s="3" t="s">
        <v>2465</v>
      </c>
      <c r="B2362" s="3">
        <v>28</v>
      </c>
      <c r="C2362" s="3" t="s">
        <v>83</v>
      </c>
      <c r="D2362" s="3" t="s">
        <v>21</v>
      </c>
      <c r="E2362" s="5">
        <v>14.45</v>
      </c>
      <c r="F2362" s="3">
        <v>4</v>
      </c>
      <c r="G2362" s="3" t="s">
        <v>89</v>
      </c>
      <c r="H2362" s="3" t="s">
        <v>111</v>
      </c>
      <c r="I2362" s="5">
        <v>13.99</v>
      </c>
      <c r="J2362" s="3">
        <v>0</v>
      </c>
      <c r="K2362" s="3" t="s">
        <v>126</v>
      </c>
      <c r="L2362" s="3">
        <v>5</v>
      </c>
      <c r="M2362" s="5">
        <v>2.89</v>
      </c>
      <c r="N2362" s="3" t="s">
        <v>99</v>
      </c>
    </row>
    <row r="2363" spans="1:14" x14ac:dyDescent="0.25">
      <c r="A2363" s="3" t="s">
        <v>2466</v>
      </c>
      <c r="B2363" s="3">
        <v>53</v>
      </c>
      <c r="C2363" s="3" t="s">
        <v>83</v>
      </c>
      <c r="D2363" s="3" t="s">
        <v>23</v>
      </c>
      <c r="E2363" s="5">
        <v>4.49</v>
      </c>
      <c r="F2363" s="3">
        <v>10</v>
      </c>
      <c r="G2363" s="3" t="s">
        <v>114</v>
      </c>
      <c r="H2363" s="3" t="s">
        <v>122</v>
      </c>
      <c r="I2363" s="5">
        <v>17.989999999999998</v>
      </c>
      <c r="J2363" s="3">
        <v>1</v>
      </c>
      <c r="K2363" s="3" t="s">
        <v>102</v>
      </c>
      <c r="L2363" s="3">
        <v>1</v>
      </c>
      <c r="M2363" s="5">
        <v>0.41</v>
      </c>
      <c r="N2363" s="3" t="s">
        <v>87</v>
      </c>
    </row>
    <row r="2364" spans="1:14" x14ac:dyDescent="0.25">
      <c r="A2364" s="3" t="s">
        <v>2467</v>
      </c>
      <c r="B2364" s="3">
        <v>45</v>
      </c>
      <c r="C2364" s="3" t="s">
        <v>106</v>
      </c>
      <c r="D2364" s="3" t="s">
        <v>19</v>
      </c>
      <c r="E2364" s="5">
        <v>4.22</v>
      </c>
      <c r="F2364" s="3">
        <v>18</v>
      </c>
      <c r="G2364" s="3" t="s">
        <v>84</v>
      </c>
      <c r="H2364" s="3" t="s">
        <v>120</v>
      </c>
      <c r="I2364" s="5">
        <v>8.99</v>
      </c>
      <c r="J2364" s="3">
        <v>1</v>
      </c>
      <c r="K2364" s="3" t="s">
        <v>95</v>
      </c>
      <c r="L2364" s="3">
        <v>3</v>
      </c>
      <c r="M2364" s="5">
        <v>0.22</v>
      </c>
      <c r="N2364" s="3" t="s">
        <v>91</v>
      </c>
    </row>
    <row r="2365" spans="1:14" x14ac:dyDescent="0.25">
      <c r="A2365" s="3" t="s">
        <v>2468</v>
      </c>
      <c r="B2365" s="3">
        <v>62</v>
      </c>
      <c r="C2365" s="3" t="s">
        <v>83</v>
      </c>
      <c r="D2365" s="3" t="s">
        <v>19</v>
      </c>
      <c r="E2365" s="5">
        <v>16.62</v>
      </c>
      <c r="F2365" s="3">
        <v>21</v>
      </c>
      <c r="G2365" s="3" t="s">
        <v>114</v>
      </c>
      <c r="H2365" s="3" t="s">
        <v>120</v>
      </c>
      <c r="I2365" s="5">
        <v>8.99</v>
      </c>
      <c r="J2365" s="3">
        <v>0</v>
      </c>
      <c r="K2365" s="3" t="s">
        <v>86</v>
      </c>
      <c r="L2365" s="3">
        <v>3</v>
      </c>
      <c r="M2365" s="5">
        <v>0.76</v>
      </c>
      <c r="N2365" s="3" t="s">
        <v>87</v>
      </c>
    </row>
    <row r="2366" spans="1:14" x14ac:dyDescent="0.25">
      <c r="A2366" s="3" t="s">
        <v>2469</v>
      </c>
      <c r="B2366" s="3">
        <v>28</v>
      </c>
      <c r="C2366" s="3" t="s">
        <v>83</v>
      </c>
      <c r="D2366" s="3" t="s">
        <v>21</v>
      </c>
      <c r="E2366" s="5">
        <v>1.07</v>
      </c>
      <c r="F2366" s="3">
        <v>9</v>
      </c>
      <c r="G2366" s="3" t="s">
        <v>84</v>
      </c>
      <c r="H2366" s="3" t="s">
        <v>90</v>
      </c>
      <c r="I2366" s="5">
        <v>13.99</v>
      </c>
      <c r="J2366" s="3">
        <v>1</v>
      </c>
      <c r="K2366" s="3" t="s">
        <v>108</v>
      </c>
      <c r="L2366" s="3">
        <v>1</v>
      </c>
      <c r="M2366" s="5">
        <v>0.11</v>
      </c>
      <c r="N2366" s="3" t="s">
        <v>112</v>
      </c>
    </row>
    <row r="2367" spans="1:14" x14ac:dyDescent="0.25">
      <c r="A2367" s="3" t="s">
        <v>2470</v>
      </c>
      <c r="B2367" s="3">
        <v>53</v>
      </c>
      <c r="C2367" s="3" t="s">
        <v>83</v>
      </c>
      <c r="D2367" s="3" t="s">
        <v>23</v>
      </c>
      <c r="E2367" s="5">
        <v>27.73</v>
      </c>
      <c r="F2367" s="3">
        <v>32</v>
      </c>
      <c r="G2367" s="3" t="s">
        <v>84</v>
      </c>
      <c r="H2367" s="3" t="s">
        <v>120</v>
      </c>
      <c r="I2367" s="5">
        <v>17.989999999999998</v>
      </c>
      <c r="J2367" s="3">
        <v>0</v>
      </c>
      <c r="K2367" s="3" t="s">
        <v>102</v>
      </c>
      <c r="L2367" s="3">
        <v>4</v>
      </c>
      <c r="M2367" s="5">
        <v>0.84</v>
      </c>
      <c r="N2367" s="3" t="s">
        <v>112</v>
      </c>
    </row>
    <row r="2368" spans="1:14" x14ac:dyDescent="0.25">
      <c r="A2368" s="3" t="s">
        <v>2471</v>
      </c>
      <c r="B2368" s="3">
        <v>20</v>
      </c>
      <c r="C2368" s="3" t="s">
        <v>106</v>
      </c>
      <c r="D2368" s="3" t="s">
        <v>19</v>
      </c>
      <c r="E2368" s="5">
        <v>1.4</v>
      </c>
      <c r="F2368" s="3">
        <v>51</v>
      </c>
      <c r="G2368" s="3" t="s">
        <v>114</v>
      </c>
      <c r="H2368" s="3" t="s">
        <v>85</v>
      </c>
      <c r="I2368" s="5">
        <v>8.99</v>
      </c>
      <c r="J2368" s="3">
        <v>1</v>
      </c>
      <c r="K2368" s="3" t="s">
        <v>86</v>
      </c>
      <c r="L2368" s="3">
        <v>4</v>
      </c>
      <c r="M2368" s="5">
        <v>0.03</v>
      </c>
      <c r="N2368" s="3" t="s">
        <v>112</v>
      </c>
    </row>
    <row r="2369" spans="1:14" x14ac:dyDescent="0.25">
      <c r="A2369" s="3" t="s">
        <v>2472</v>
      </c>
      <c r="B2369" s="3">
        <v>59</v>
      </c>
      <c r="C2369" s="3" t="s">
        <v>106</v>
      </c>
      <c r="D2369" s="3" t="s">
        <v>21</v>
      </c>
      <c r="E2369" s="5">
        <v>10.64</v>
      </c>
      <c r="F2369" s="3">
        <v>36</v>
      </c>
      <c r="G2369" s="3" t="s">
        <v>98</v>
      </c>
      <c r="H2369" s="3" t="s">
        <v>120</v>
      </c>
      <c r="I2369" s="5">
        <v>13.99</v>
      </c>
      <c r="J2369" s="3">
        <v>1</v>
      </c>
      <c r="K2369" s="3" t="s">
        <v>86</v>
      </c>
      <c r="L2369" s="3">
        <v>2</v>
      </c>
      <c r="M2369" s="5">
        <v>0.28999999999999998</v>
      </c>
      <c r="N2369" s="3" t="s">
        <v>96</v>
      </c>
    </row>
    <row r="2370" spans="1:14" x14ac:dyDescent="0.25">
      <c r="A2370" s="3" t="s">
        <v>2473</v>
      </c>
      <c r="B2370" s="3">
        <v>66</v>
      </c>
      <c r="C2370" s="3" t="s">
        <v>106</v>
      </c>
      <c r="D2370" s="3" t="s">
        <v>19</v>
      </c>
      <c r="E2370" s="5">
        <v>8.01</v>
      </c>
      <c r="F2370" s="3">
        <v>53</v>
      </c>
      <c r="G2370" s="3" t="s">
        <v>89</v>
      </c>
      <c r="H2370" s="3" t="s">
        <v>122</v>
      </c>
      <c r="I2370" s="5">
        <v>8.99</v>
      </c>
      <c r="J2370" s="3">
        <v>1</v>
      </c>
      <c r="K2370" s="3" t="s">
        <v>126</v>
      </c>
      <c r="L2370" s="3">
        <v>1</v>
      </c>
      <c r="M2370" s="5">
        <v>0.15</v>
      </c>
      <c r="N2370" s="3" t="s">
        <v>112</v>
      </c>
    </row>
    <row r="2371" spans="1:14" x14ac:dyDescent="0.25">
      <c r="A2371" s="3" t="s">
        <v>2474</v>
      </c>
      <c r="B2371" s="3">
        <v>41</v>
      </c>
      <c r="C2371" s="3" t="s">
        <v>106</v>
      </c>
      <c r="D2371" s="3" t="s">
        <v>19</v>
      </c>
      <c r="E2371" s="5">
        <v>7.04</v>
      </c>
      <c r="F2371" s="3">
        <v>30</v>
      </c>
      <c r="G2371" s="3" t="s">
        <v>114</v>
      </c>
      <c r="H2371" s="3" t="s">
        <v>122</v>
      </c>
      <c r="I2371" s="5">
        <v>8.99</v>
      </c>
      <c r="J2371" s="3">
        <v>0</v>
      </c>
      <c r="K2371" s="3" t="s">
        <v>102</v>
      </c>
      <c r="L2371" s="3">
        <v>5</v>
      </c>
      <c r="M2371" s="5">
        <v>0.23</v>
      </c>
      <c r="N2371" s="3" t="s">
        <v>91</v>
      </c>
    </row>
    <row r="2372" spans="1:14" x14ac:dyDescent="0.25">
      <c r="A2372" s="3" t="s">
        <v>2475</v>
      </c>
      <c r="B2372" s="3">
        <v>51</v>
      </c>
      <c r="C2372" s="3" t="s">
        <v>106</v>
      </c>
      <c r="D2372" s="3" t="s">
        <v>19</v>
      </c>
      <c r="E2372" s="5">
        <v>7.54</v>
      </c>
      <c r="F2372" s="3">
        <v>5</v>
      </c>
      <c r="G2372" s="3" t="s">
        <v>89</v>
      </c>
      <c r="H2372" s="3" t="s">
        <v>120</v>
      </c>
      <c r="I2372" s="5">
        <v>8.99</v>
      </c>
      <c r="J2372" s="3">
        <v>0</v>
      </c>
      <c r="K2372" s="3" t="s">
        <v>102</v>
      </c>
      <c r="L2372" s="3">
        <v>4</v>
      </c>
      <c r="M2372" s="5">
        <v>1.26</v>
      </c>
      <c r="N2372" s="3" t="s">
        <v>87</v>
      </c>
    </row>
    <row r="2373" spans="1:14" x14ac:dyDescent="0.25">
      <c r="A2373" s="3" t="s">
        <v>2476</v>
      </c>
      <c r="B2373" s="3">
        <v>29</v>
      </c>
      <c r="C2373" s="3" t="s">
        <v>93</v>
      </c>
      <c r="D2373" s="3" t="s">
        <v>21</v>
      </c>
      <c r="E2373" s="5">
        <v>17.260000000000002</v>
      </c>
      <c r="F2373" s="3">
        <v>17</v>
      </c>
      <c r="G2373" s="3" t="s">
        <v>98</v>
      </c>
      <c r="H2373" s="3" t="s">
        <v>122</v>
      </c>
      <c r="I2373" s="5">
        <v>13.99</v>
      </c>
      <c r="J2373" s="3">
        <v>0</v>
      </c>
      <c r="K2373" s="3" t="s">
        <v>86</v>
      </c>
      <c r="L2373" s="3">
        <v>2</v>
      </c>
      <c r="M2373" s="5">
        <v>0.96</v>
      </c>
      <c r="N2373" s="3" t="s">
        <v>96</v>
      </c>
    </row>
    <row r="2374" spans="1:14" x14ac:dyDescent="0.25">
      <c r="A2374" s="3" t="s">
        <v>2477</v>
      </c>
      <c r="B2374" s="3">
        <v>58</v>
      </c>
      <c r="C2374" s="3" t="s">
        <v>83</v>
      </c>
      <c r="D2374" s="3" t="s">
        <v>23</v>
      </c>
      <c r="E2374" s="5">
        <v>14.44</v>
      </c>
      <c r="F2374" s="3">
        <v>43</v>
      </c>
      <c r="G2374" s="3" t="s">
        <v>135</v>
      </c>
      <c r="H2374" s="3" t="s">
        <v>122</v>
      </c>
      <c r="I2374" s="5">
        <v>17.989999999999998</v>
      </c>
      <c r="J2374" s="3">
        <v>1</v>
      </c>
      <c r="K2374" s="3" t="s">
        <v>86</v>
      </c>
      <c r="L2374" s="3">
        <v>3</v>
      </c>
      <c r="M2374" s="5">
        <v>0.33</v>
      </c>
      <c r="N2374" s="3" t="s">
        <v>99</v>
      </c>
    </row>
    <row r="2375" spans="1:14" x14ac:dyDescent="0.25">
      <c r="A2375" s="3" t="s">
        <v>2478</v>
      </c>
      <c r="B2375" s="3">
        <v>28</v>
      </c>
      <c r="C2375" s="3" t="s">
        <v>83</v>
      </c>
      <c r="D2375" s="3" t="s">
        <v>21</v>
      </c>
      <c r="E2375" s="5">
        <v>6.97</v>
      </c>
      <c r="F2375" s="3">
        <v>9</v>
      </c>
      <c r="G2375" s="3" t="s">
        <v>84</v>
      </c>
      <c r="H2375" s="3" t="s">
        <v>120</v>
      </c>
      <c r="I2375" s="5">
        <v>13.99</v>
      </c>
      <c r="J2375" s="3">
        <v>0</v>
      </c>
      <c r="K2375" s="3" t="s">
        <v>102</v>
      </c>
      <c r="L2375" s="3">
        <v>4</v>
      </c>
      <c r="M2375" s="5">
        <v>0.7</v>
      </c>
      <c r="N2375" s="3" t="s">
        <v>99</v>
      </c>
    </row>
    <row r="2376" spans="1:14" x14ac:dyDescent="0.25">
      <c r="A2376" s="3" t="s">
        <v>2479</v>
      </c>
      <c r="B2376" s="3">
        <v>29</v>
      </c>
      <c r="C2376" s="3" t="s">
        <v>93</v>
      </c>
      <c r="D2376" s="3" t="s">
        <v>23</v>
      </c>
      <c r="E2376" s="5">
        <v>14.87</v>
      </c>
      <c r="F2376" s="3">
        <v>12</v>
      </c>
      <c r="G2376" s="3" t="s">
        <v>135</v>
      </c>
      <c r="H2376" s="3" t="s">
        <v>111</v>
      </c>
      <c r="I2376" s="5">
        <v>17.989999999999998</v>
      </c>
      <c r="J2376" s="3">
        <v>0</v>
      </c>
      <c r="K2376" s="3" t="s">
        <v>126</v>
      </c>
      <c r="L2376" s="3">
        <v>4</v>
      </c>
      <c r="M2376" s="5">
        <v>1.1399999999999999</v>
      </c>
      <c r="N2376" s="3" t="s">
        <v>87</v>
      </c>
    </row>
    <row r="2377" spans="1:14" x14ac:dyDescent="0.25">
      <c r="A2377" s="3" t="s">
        <v>2480</v>
      </c>
      <c r="B2377" s="3">
        <v>62</v>
      </c>
      <c r="C2377" s="3" t="s">
        <v>83</v>
      </c>
      <c r="D2377" s="3" t="s">
        <v>21</v>
      </c>
      <c r="E2377" s="5">
        <v>4.16</v>
      </c>
      <c r="F2377" s="3">
        <v>29</v>
      </c>
      <c r="G2377" s="3" t="s">
        <v>89</v>
      </c>
      <c r="H2377" s="3" t="s">
        <v>120</v>
      </c>
      <c r="I2377" s="5">
        <v>13.99</v>
      </c>
      <c r="J2377" s="3">
        <v>1</v>
      </c>
      <c r="K2377" s="3" t="s">
        <v>108</v>
      </c>
      <c r="L2377" s="3">
        <v>3</v>
      </c>
      <c r="M2377" s="5">
        <v>0.14000000000000001</v>
      </c>
      <c r="N2377" s="3" t="s">
        <v>91</v>
      </c>
    </row>
    <row r="2378" spans="1:14" x14ac:dyDescent="0.25">
      <c r="A2378" s="3" t="s">
        <v>2481</v>
      </c>
      <c r="B2378" s="3">
        <v>62</v>
      </c>
      <c r="C2378" s="3" t="s">
        <v>83</v>
      </c>
      <c r="D2378" s="3" t="s">
        <v>19</v>
      </c>
      <c r="E2378" s="5">
        <v>21.86</v>
      </c>
      <c r="F2378" s="3">
        <v>22</v>
      </c>
      <c r="G2378" s="3" t="s">
        <v>98</v>
      </c>
      <c r="H2378" s="3" t="s">
        <v>85</v>
      </c>
      <c r="I2378" s="5">
        <v>8.99</v>
      </c>
      <c r="J2378" s="3">
        <v>0</v>
      </c>
      <c r="K2378" s="3" t="s">
        <v>95</v>
      </c>
      <c r="L2378" s="3">
        <v>5</v>
      </c>
      <c r="M2378" s="5">
        <v>0.95</v>
      </c>
      <c r="N2378" s="3" t="s">
        <v>91</v>
      </c>
    </row>
    <row r="2379" spans="1:14" x14ac:dyDescent="0.25">
      <c r="A2379" s="3" t="s">
        <v>2482</v>
      </c>
      <c r="B2379" s="3">
        <v>58</v>
      </c>
      <c r="C2379" s="3" t="s">
        <v>93</v>
      </c>
      <c r="D2379" s="3" t="s">
        <v>19</v>
      </c>
      <c r="E2379" s="5">
        <v>8.4</v>
      </c>
      <c r="F2379" s="3">
        <v>44</v>
      </c>
      <c r="G2379" s="3" t="s">
        <v>84</v>
      </c>
      <c r="H2379" s="3" t="s">
        <v>111</v>
      </c>
      <c r="I2379" s="5">
        <v>8.99</v>
      </c>
      <c r="J2379" s="3">
        <v>1</v>
      </c>
      <c r="K2379" s="3" t="s">
        <v>86</v>
      </c>
      <c r="L2379" s="3">
        <v>2</v>
      </c>
      <c r="M2379" s="5">
        <v>0.19</v>
      </c>
      <c r="N2379" s="3" t="s">
        <v>117</v>
      </c>
    </row>
    <row r="2380" spans="1:14" x14ac:dyDescent="0.25">
      <c r="A2380" s="3" t="s">
        <v>2483</v>
      </c>
      <c r="B2380" s="3">
        <v>21</v>
      </c>
      <c r="C2380" s="3" t="s">
        <v>93</v>
      </c>
      <c r="D2380" s="3" t="s">
        <v>21</v>
      </c>
      <c r="E2380" s="5">
        <v>25.32</v>
      </c>
      <c r="F2380" s="3">
        <v>60</v>
      </c>
      <c r="G2380" s="3" t="s">
        <v>89</v>
      </c>
      <c r="H2380" s="3" t="s">
        <v>90</v>
      </c>
      <c r="I2380" s="5">
        <v>13.99</v>
      </c>
      <c r="J2380" s="3">
        <v>0</v>
      </c>
      <c r="K2380" s="3" t="s">
        <v>95</v>
      </c>
      <c r="L2380" s="3">
        <v>4</v>
      </c>
      <c r="M2380" s="5">
        <v>0.42</v>
      </c>
      <c r="N2380" s="3" t="s">
        <v>112</v>
      </c>
    </row>
    <row r="2381" spans="1:14" x14ac:dyDescent="0.25">
      <c r="A2381" s="3" t="s">
        <v>2484</v>
      </c>
      <c r="B2381" s="3">
        <v>38</v>
      </c>
      <c r="C2381" s="3" t="s">
        <v>106</v>
      </c>
      <c r="D2381" s="3" t="s">
        <v>19</v>
      </c>
      <c r="E2381" s="5">
        <v>22.74</v>
      </c>
      <c r="F2381" s="3">
        <v>60</v>
      </c>
      <c r="G2381" s="3" t="s">
        <v>94</v>
      </c>
      <c r="H2381" s="3" t="s">
        <v>120</v>
      </c>
      <c r="I2381" s="5">
        <v>8.99</v>
      </c>
      <c r="J2381" s="3">
        <v>1</v>
      </c>
      <c r="K2381" s="3" t="s">
        <v>86</v>
      </c>
      <c r="L2381" s="3">
        <v>3</v>
      </c>
      <c r="M2381" s="5">
        <v>0.37</v>
      </c>
      <c r="N2381" s="3" t="s">
        <v>117</v>
      </c>
    </row>
    <row r="2382" spans="1:14" x14ac:dyDescent="0.25">
      <c r="A2382" s="3" t="s">
        <v>2485</v>
      </c>
      <c r="B2382" s="3">
        <v>19</v>
      </c>
      <c r="C2382" s="3" t="s">
        <v>93</v>
      </c>
      <c r="D2382" s="3" t="s">
        <v>21</v>
      </c>
      <c r="E2382" s="5">
        <v>16.260000000000002</v>
      </c>
      <c r="F2382" s="3">
        <v>17</v>
      </c>
      <c r="G2382" s="3" t="s">
        <v>89</v>
      </c>
      <c r="H2382" s="3" t="s">
        <v>122</v>
      </c>
      <c r="I2382" s="5">
        <v>13.99</v>
      </c>
      <c r="J2382" s="3">
        <v>0</v>
      </c>
      <c r="K2382" s="3" t="s">
        <v>126</v>
      </c>
      <c r="L2382" s="3">
        <v>1</v>
      </c>
      <c r="M2382" s="5">
        <v>0.9</v>
      </c>
      <c r="N2382" s="3" t="s">
        <v>96</v>
      </c>
    </row>
    <row r="2383" spans="1:14" x14ac:dyDescent="0.25">
      <c r="A2383" s="3" t="s">
        <v>2486</v>
      </c>
      <c r="B2383" s="3">
        <v>46</v>
      </c>
      <c r="C2383" s="3" t="s">
        <v>83</v>
      </c>
      <c r="D2383" s="3" t="s">
        <v>19</v>
      </c>
      <c r="E2383" s="5">
        <v>13.83</v>
      </c>
      <c r="F2383" s="3">
        <v>44</v>
      </c>
      <c r="G2383" s="3" t="s">
        <v>135</v>
      </c>
      <c r="H2383" s="3" t="s">
        <v>90</v>
      </c>
      <c r="I2383" s="5">
        <v>8.99</v>
      </c>
      <c r="J2383" s="3">
        <v>1</v>
      </c>
      <c r="K2383" s="3" t="s">
        <v>102</v>
      </c>
      <c r="L2383" s="3">
        <v>4</v>
      </c>
      <c r="M2383" s="5">
        <v>0.31</v>
      </c>
      <c r="N2383" s="3" t="s">
        <v>87</v>
      </c>
    </row>
    <row r="2384" spans="1:14" x14ac:dyDescent="0.25">
      <c r="A2384" s="3" t="s">
        <v>2487</v>
      </c>
      <c r="B2384" s="3">
        <v>38</v>
      </c>
      <c r="C2384" s="3" t="s">
        <v>93</v>
      </c>
      <c r="D2384" s="3" t="s">
        <v>21</v>
      </c>
      <c r="E2384" s="5">
        <v>0.9</v>
      </c>
      <c r="F2384" s="3">
        <v>35</v>
      </c>
      <c r="G2384" s="3" t="s">
        <v>135</v>
      </c>
      <c r="H2384" s="3" t="s">
        <v>120</v>
      </c>
      <c r="I2384" s="5">
        <v>13.99</v>
      </c>
      <c r="J2384" s="3">
        <v>1</v>
      </c>
      <c r="K2384" s="3" t="s">
        <v>108</v>
      </c>
      <c r="L2384" s="3">
        <v>2</v>
      </c>
      <c r="M2384" s="5">
        <v>0.03</v>
      </c>
      <c r="N2384" s="3" t="s">
        <v>91</v>
      </c>
    </row>
    <row r="2385" spans="1:14" x14ac:dyDescent="0.25">
      <c r="A2385" s="3" t="s">
        <v>2488</v>
      </c>
      <c r="B2385" s="3">
        <v>36</v>
      </c>
      <c r="C2385" s="3" t="s">
        <v>106</v>
      </c>
      <c r="D2385" s="3" t="s">
        <v>21</v>
      </c>
      <c r="E2385" s="5">
        <v>37.54</v>
      </c>
      <c r="F2385" s="3">
        <v>54</v>
      </c>
      <c r="G2385" s="3" t="s">
        <v>89</v>
      </c>
      <c r="H2385" s="3" t="s">
        <v>85</v>
      </c>
      <c r="I2385" s="5">
        <v>13.99</v>
      </c>
      <c r="J2385" s="3">
        <v>0</v>
      </c>
      <c r="K2385" s="3" t="s">
        <v>108</v>
      </c>
      <c r="L2385" s="3">
        <v>2</v>
      </c>
      <c r="M2385" s="5">
        <v>0.68</v>
      </c>
      <c r="N2385" s="3" t="s">
        <v>104</v>
      </c>
    </row>
    <row r="2386" spans="1:14" x14ac:dyDescent="0.25">
      <c r="A2386" s="3" t="s">
        <v>2489</v>
      </c>
      <c r="B2386" s="3">
        <v>42</v>
      </c>
      <c r="C2386" s="3" t="s">
        <v>106</v>
      </c>
      <c r="D2386" s="3" t="s">
        <v>21</v>
      </c>
      <c r="E2386" s="5">
        <v>1.64</v>
      </c>
      <c r="F2386" s="3">
        <v>17</v>
      </c>
      <c r="G2386" s="3" t="s">
        <v>98</v>
      </c>
      <c r="H2386" s="3" t="s">
        <v>120</v>
      </c>
      <c r="I2386" s="5">
        <v>13.99</v>
      </c>
      <c r="J2386" s="3">
        <v>0</v>
      </c>
      <c r="K2386" s="3" t="s">
        <v>102</v>
      </c>
      <c r="L2386" s="3">
        <v>5</v>
      </c>
      <c r="M2386" s="5">
        <v>0.09</v>
      </c>
      <c r="N2386" s="3" t="s">
        <v>112</v>
      </c>
    </row>
    <row r="2387" spans="1:14" x14ac:dyDescent="0.25">
      <c r="A2387" s="3" t="s">
        <v>2490</v>
      </c>
      <c r="B2387" s="3">
        <v>43</v>
      </c>
      <c r="C2387" s="3" t="s">
        <v>106</v>
      </c>
      <c r="D2387" s="3" t="s">
        <v>21</v>
      </c>
      <c r="E2387" s="5">
        <v>5.61</v>
      </c>
      <c r="F2387" s="3">
        <v>41</v>
      </c>
      <c r="G2387" s="3" t="s">
        <v>89</v>
      </c>
      <c r="H2387" s="3" t="s">
        <v>122</v>
      </c>
      <c r="I2387" s="5">
        <v>13.99</v>
      </c>
      <c r="J2387" s="3">
        <v>1</v>
      </c>
      <c r="K2387" s="3" t="s">
        <v>108</v>
      </c>
      <c r="L2387" s="3">
        <v>1</v>
      </c>
      <c r="M2387" s="5">
        <v>0.13</v>
      </c>
      <c r="N2387" s="3" t="s">
        <v>99</v>
      </c>
    </row>
    <row r="2388" spans="1:14" x14ac:dyDescent="0.25">
      <c r="A2388" s="3" t="s">
        <v>2491</v>
      </c>
      <c r="B2388" s="3">
        <v>60</v>
      </c>
      <c r="C2388" s="3" t="s">
        <v>83</v>
      </c>
      <c r="D2388" s="3" t="s">
        <v>23</v>
      </c>
      <c r="E2388" s="5">
        <v>7.61</v>
      </c>
      <c r="F2388" s="3">
        <v>20</v>
      </c>
      <c r="G2388" s="3" t="s">
        <v>89</v>
      </c>
      <c r="H2388" s="3" t="s">
        <v>111</v>
      </c>
      <c r="I2388" s="5">
        <v>17.989999999999998</v>
      </c>
      <c r="J2388" s="3">
        <v>0</v>
      </c>
      <c r="K2388" s="3" t="s">
        <v>108</v>
      </c>
      <c r="L2388" s="3">
        <v>1</v>
      </c>
      <c r="M2388" s="5">
        <v>0.36</v>
      </c>
      <c r="N2388" s="3" t="s">
        <v>87</v>
      </c>
    </row>
    <row r="2389" spans="1:14" x14ac:dyDescent="0.25">
      <c r="A2389" s="3" t="s">
        <v>2492</v>
      </c>
      <c r="B2389" s="3">
        <v>55</v>
      </c>
      <c r="C2389" s="3" t="s">
        <v>93</v>
      </c>
      <c r="D2389" s="3" t="s">
        <v>21</v>
      </c>
      <c r="E2389" s="5">
        <v>14.71</v>
      </c>
      <c r="F2389" s="3">
        <v>20</v>
      </c>
      <c r="G2389" s="3" t="s">
        <v>114</v>
      </c>
      <c r="H2389" s="3" t="s">
        <v>120</v>
      </c>
      <c r="I2389" s="5">
        <v>13.99</v>
      </c>
      <c r="J2389" s="3">
        <v>0</v>
      </c>
      <c r="K2389" s="3" t="s">
        <v>126</v>
      </c>
      <c r="L2389" s="3">
        <v>2</v>
      </c>
      <c r="M2389" s="5">
        <v>0.7</v>
      </c>
      <c r="N2389" s="3" t="s">
        <v>99</v>
      </c>
    </row>
    <row r="2390" spans="1:14" x14ac:dyDescent="0.25">
      <c r="A2390" s="3" t="s">
        <v>2493</v>
      </c>
      <c r="B2390" s="3">
        <v>41</v>
      </c>
      <c r="C2390" s="3" t="s">
        <v>93</v>
      </c>
      <c r="D2390" s="3" t="s">
        <v>19</v>
      </c>
      <c r="E2390" s="5">
        <v>27.09</v>
      </c>
      <c r="F2390" s="3">
        <v>7</v>
      </c>
      <c r="G2390" s="3" t="s">
        <v>114</v>
      </c>
      <c r="H2390" s="3" t="s">
        <v>85</v>
      </c>
      <c r="I2390" s="5">
        <v>8.99</v>
      </c>
      <c r="J2390" s="3">
        <v>0</v>
      </c>
      <c r="K2390" s="3" t="s">
        <v>126</v>
      </c>
      <c r="L2390" s="3">
        <v>5</v>
      </c>
      <c r="M2390" s="5">
        <v>3.39</v>
      </c>
      <c r="N2390" s="3" t="s">
        <v>87</v>
      </c>
    </row>
    <row r="2391" spans="1:14" x14ac:dyDescent="0.25">
      <c r="A2391" s="3" t="s">
        <v>2494</v>
      </c>
      <c r="B2391" s="3">
        <v>51</v>
      </c>
      <c r="C2391" s="3" t="s">
        <v>106</v>
      </c>
      <c r="D2391" s="3" t="s">
        <v>23</v>
      </c>
      <c r="E2391" s="5">
        <v>7.92</v>
      </c>
      <c r="F2391" s="3">
        <v>16</v>
      </c>
      <c r="G2391" s="3" t="s">
        <v>84</v>
      </c>
      <c r="H2391" s="3" t="s">
        <v>90</v>
      </c>
      <c r="I2391" s="5">
        <v>17.989999999999998</v>
      </c>
      <c r="J2391" s="3">
        <v>0</v>
      </c>
      <c r="K2391" s="3" t="s">
        <v>102</v>
      </c>
      <c r="L2391" s="3">
        <v>2</v>
      </c>
      <c r="M2391" s="5">
        <v>0.47</v>
      </c>
      <c r="N2391" s="3" t="s">
        <v>117</v>
      </c>
    </row>
    <row r="2392" spans="1:14" x14ac:dyDescent="0.25">
      <c r="A2392" s="3" t="s">
        <v>2495</v>
      </c>
      <c r="B2392" s="3">
        <v>32</v>
      </c>
      <c r="C2392" s="3" t="s">
        <v>83</v>
      </c>
      <c r="D2392" s="3" t="s">
        <v>19</v>
      </c>
      <c r="E2392" s="5">
        <v>12.06</v>
      </c>
      <c r="F2392" s="3">
        <v>26</v>
      </c>
      <c r="G2392" s="3" t="s">
        <v>94</v>
      </c>
      <c r="H2392" s="3" t="s">
        <v>111</v>
      </c>
      <c r="I2392" s="5">
        <v>8.99</v>
      </c>
      <c r="J2392" s="3">
        <v>0</v>
      </c>
      <c r="K2392" s="3" t="s">
        <v>108</v>
      </c>
      <c r="L2392" s="3">
        <v>3</v>
      </c>
      <c r="M2392" s="5">
        <v>0.45</v>
      </c>
      <c r="N2392" s="3" t="s">
        <v>96</v>
      </c>
    </row>
    <row r="2393" spans="1:14" x14ac:dyDescent="0.25">
      <c r="A2393" s="3" t="s">
        <v>2496</v>
      </c>
      <c r="B2393" s="3">
        <v>35</v>
      </c>
      <c r="C2393" s="3" t="s">
        <v>93</v>
      </c>
      <c r="D2393" s="3" t="s">
        <v>19</v>
      </c>
      <c r="E2393" s="5">
        <v>2.2200000000000002</v>
      </c>
      <c r="F2393" s="3">
        <v>4</v>
      </c>
      <c r="G2393" s="3" t="s">
        <v>84</v>
      </c>
      <c r="H2393" s="3" t="s">
        <v>120</v>
      </c>
      <c r="I2393" s="5">
        <v>8.99</v>
      </c>
      <c r="J2393" s="3">
        <v>1</v>
      </c>
      <c r="K2393" s="3" t="s">
        <v>108</v>
      </c>
      <c r="L2393" s="3">
        <v>2</v>
      </c>
      <c r="M2393" s="5">
        <v>0.44</v>
      </c>
      <c r="N2393" s="3" t="s">
        <v>112</v>
      </c>
    </row>
    <row r="2394" spans="1:14" x14ac:dyDescent="0.25">
      <c r="A2394" s="3" t="s">
        <v>2497</v>
      </c>
      <c r="B2394" s="3">
        <v>63</v>
      </c>
      <c r="C2394" s="3" t="s">
        <v>106</v>
      </c>
      <c r="D2394" s="3" t="s">
        <v>23</v>
      </c>
      <c r="E2394" s="5">
        <v>20.68</v>
      </c>
      <c r="F2394" s="3">
        <v>26</v>
      </c>
      <c r="G2394" s="3" t="s">
        <v>94</v>
      </c>
      <c r="H2394" s="3" t="s">
        <v>122</v>
      </c>
      <c r="I2394" s="5">
        <v>17.989999999999998</v>
      </c>
      <c r="J2394" s="3">
        <v>0</v>
      </c>
      <c r="K2394" s="3" t="s">
        <v>95</v>
      </c>
      <c r="L2394" s="3">
        <v>5</v>
      </c>
      <c r="M2394" s="5">
        <v>0.77</v>
      </c>
      <c r="N2394" s="3" t="s">
        <v>99</v>
      </c>
    </row>
    <row r="2395" spans="1:14" x14ac:dyDescent="0.25">
      <c r="A2395" s="3" t="s">
        <v>2498</v>
      </c>
      <c r="B2395" s="3">
        <v>39</v>
      </c>
      <c r="C2395" s="3" t="s">
        <v>83</v>
      </c>
      <c r="D2395" s="3" t="s">
        <v>23</v>
      </c>
      <c r="E2395" s="5">
        <v>4</v>
      </c>
      <c r="F2395" s="3">
        <v>32</v>
      </c>
      <c r="G2395" s="3" t="s">
        <v>114</v>
      </c>
      <c r="H2395" s="3" t="s">
        <v>90</v>
      </c>
      <c r="I2395" s="5">
        <v>17.989999999999998</v>
      </c>
      <c r="J2395" s="3">
        <v>1</v>
      </c>
      <c r="K2395" s="3" t="s">
        <v>102</v>
      </c>
      <c r="L2395" s="3">
        <v>2</v>
      </c>
      <c r="M2395" s="5">
        <v>0.12</v>
      </c>
      <c r="N2395" s="3" t="s">
        <v>99</v>
      </c>
    </row>
    <row r="2396" spans="1:14" x14ac:dyDescent="0.25">
      <c r="A2396" s="3" t="s">
        <v>2499</v>
      </c>
      <c r="B2396" s="3">
        <v>19</v>
      </c>
      <c r="C2396" s="3" t="s">
        <v>106</v>
      </c>
      <c r="D2396" s="3" t="s">
        <v>19</v>
      </c>
      <c r="E2396" s="5">
        <v>2.79</v>
      </c>
      <c r="F2396" s="3">
        <v>33</v>
      </c>
      <c r="G2396" s="3" t="s">
        <v>98</v>
      </c>
      <c r="H2396" s="3" t="s">
        <v>122</v>
      </c>
      <c r="I2396" s="5">
        <v>8.99</v>
      </c>
      <c r="J2396" s="3">
        <v>1</v>
      </c>
      <c r="K2396" s="3" t="s">
        <v>108</v>
      </c>
      <c r="L2396" s="3">
        <v>4</v>
      </c>
      <c r="M2396" s="5">
        <v>0.08</v>
      </c>
      <c r="N2396" s="3" t="s">
        <v>91</v>
      </c>
    </row>
    <row r="2397" spans="1:14" x14ac:dyDescent="0.25">
      <c r="A2397" s="3" t="s">
        <v>2500</v>
      </c>
      <c r="B2397" s="3">
        <v>33</v>
      </c>
      <c r="C2397" s="3" t="s">
        <v>93</v>
      </c>
      <c r="D2397" s="3" t="s">
        <v>19</v>
      </c>
      <c r="E2397" s="5">
        <v>9.64</v>
      </c>
      <c r="F2397" s="3">
        <v>30</v>
      </c>
      <c r="G2397" s="3" t="s">
        <v>94</v>
      </c>
      <c r="H2397" s="3" t="s">
        <v>90</v>
      </c>
      <c r="I2397" s="5">
        <v>8.99</v>
      </c>
      <c r="J2397" s="3">
        <v>0</v>
      </c>
      <c r="K2397" s="3" t="s">
        <v>95</v>
      </c>
      <c r="L2397" s="3">
        <v>5</v>
      </c>
      <c r="M2397" s="5">
        <v>0.31</v>
      </c>
      <c r="N2397" s="3" t="s">
        <v>117</v>
      </c>
    </row>
    <row r="2398" spans="1:14" x14ac:dyDescent="0.25">
      <c r="A2398" s="3" t="s">
        <v>2501</v>
      </c>
      <c r="B2398" s="3">
        <v>63</v>
      </c>
      <c r="C2398" s="3" t="s">
        <v>106</v>
      </c>
      <c r="D2398" s="3" t="s">
        <v>19</v>
      </c>
      <c r="E2398" s="5">
        <v>39.549999999999997</v>
      </c>
      <c r="F2398" s="3">
        <v>42</v>
      </c>
      <c r="G2398" s="3" t="s">
        <v>135</v>
      </c>
      <c r="H2398" s="3" t="s">
        <v>122</v>
      </c>
      <c r="I2398" s="5">
        <v>8.99</v>
      </c>
      <c r="J2398" s="3">
        <v>1</v>
      </c>
      <c r="K2398" s="3" t="s">
        <v>86</v>
      </c>
      <c r="L2398" s="3">
        <v>1</v>
      </c>
      <c r="M2398" s="5">
        <v>0.92</v>
      </c>
      <c r="N2398" s="3" t="s">
        <v>91</v>
      </c>
    </row>
    <row r="2399" spans="1:14" x14ac:dyDescent="0.25">
      <c r="A2399" s="3" t="s">
        <v>2502</v>
      </c>
      <c r="B2399" s="3">
        <v>18</v>
      </c>
      <c r="C2399" s="3" t="s">
        <v>83</v>
      </c>
      <c r="D2399" s="3" t="s">
        <v>19</v>
      </c>
      <c r="E2399" s="5">
        <v>2.13</v>
      </c>
      <c r="F2399" s="3">
        <v>20</v>
      </c>
      <c r="G2399" s="3" t="s">
        <v>98</v>
      </c>
      <c r="H2399" s="3" t="s">
        <v>111</v>
      </c>
      <c r="I2399" s="5">
        <v>8.99</v>
      </c>
      <c r="J2399" s="3">
        <v>1</v>
      </c>
      <c r="K2399" s="3" t="s">
        <v>126</v>
      </c>
      <c r="L2399" s="3">
        <v>1</v>
      </c>
      <c r="M2399" s="5">
        <v>0.1</v>
      </c>
      <c r="N2399" s="3" t="s">
        <v>91</v>
      </c>
    </row>
    <row r="2400" spans="1:14" x14ac:dyDescent="0.25">
      <c r="A2400" s="3" t="s">
        <v>2503</v>
      </c>
      <c r="B2400" s="3">
        <v>22</v>
      </c>
      <c r="C2400" s="3" t="s">
        <v>83</v>
      </c>
      <c r="D2400" s="3" t="s">
        <v>23</v>
      </c>
      <c r="E2400" s="5">
        <v>32.64</v>
      </c>
      <c r="F2400" s="3">
        <v>30</v>
      </c>
      <c r="G2400" s="3" t="s">
        <v>98</v>
      </c>
      <c r="H2400" s="3" t="s">
        <v>90</v>
      </c>
      <c r="I2400" s="5">
        <v>17.989999999999998</v>
      </c>
      <c r="J2400" s="3">
        <v>0</v>
      </c>
      <c r="K2400" s="3" t="s">
        <v>126</v>
      </c>
      <c r="L2400" s="3">
        <v>5</v>
      </c>
      <c r="M2400" s="5">
        <v>1.05</v>
      </c>
      <c r="N2400" s="3" t="s">
        <v>91</v>
      </c>
    </row>
    <row r="2401" spans="1:14" x14ac:dyDescent="0.25">
      <c r="A2401" s="3" t="s">
        <v>2504</v>
      </c>
      <c r="B2401" s="3">
        <v>42</v>
      </c>
      <c r="C2401" s="3" t="s">
        <v>83</v>
      </c>
      <c r="D2401" s="3" t="s">
        <v>19</v>
      </c>
      <c r="E2401" s="5">
        <v>20.52</v>
      </c>
      <c r="F2401" s="3">
        <v>5</v>
      </c>
      <c r="G2401" s="3" t="s">
        <v>89</v>
      </c>
      <c r="H2401" s="3" t="s">
        <v>122</v>
      </c>
      <c r="I2401" s="5">
        <v>8.99</v>
      </c>
      <c r="J2401" s="3">
        <v>0</v>
      </c>
      <c r="K2401" s="3" t="s">
        <v>102</v>
      </c>
      <c r="L2401" s="3">
        <v>2</v>
      </c>
      <c r="M2401" s="5">
        <v>3.42</v>
      </c>
      <c r="N2401" s="3" t="s">
        <v>104</v>
      </c>
    </row>
    <row r="2402" spans="1:14" x14ac:dyDescent="0.25">
      <c r="A2402" s="3" t="s">
        <v>2505</v>
      </c>
      <c r="B2402" s="3">
        <v>42</v>
      </c>
      <c r="C2402" s="3" t="s">
        <v>106</v>
      </c>
      <c r="D2402" s="3" t="s">
        <v>23</v>
      </c>
      <c r="E2402" s="5">
        <v>3.49</v>
      </c>
      <c r="F2402" s="3">
        <v>55</v>
      </c>
      <c r="G2402" s="3" t="s">
        <v>98</v>
      </c>
      <c r="H2402" s="3" t="s">
        <v>122</v>
      </c>
      <c r="I2402" s="5">
        <v>17.989999999999998</v>
      </c>
      <c r="J2402" s="3">
        <v>1</v>
      </c>
      <c r="K2402" s="3" t="s">
        <v>86</v>
      </c>
      <c r="L2402" s="3">
        <v>4</v>
      </c>
      <c r="M2402" s="5">
        <v>0.06</v>
      </c>
      <c r="N2402" s="3" t="s">
        <v>99</v>
      </c>
    </row>
    <row r="2403" spans="1:14" x14ac:dyDescent="0.25">
      <c r="A2403" s="3" t="s">
        <v>2506</v>
      </c>
      <c r="B2403" s="3">
        <v>24</v>
      </c>
      <c r="C2403" s="3" t="s">
        <v>93</v>
      </c>
      <c r="D2403" s="3" t="s">
        <v>19</v>
      </c>
      <c r="E2403" s="5">
        <v>14.8</v>
      </c>
      <c r="F2403" s="3">
        <v>28</v>
      </c>
      <c r="G2403" s="3" t="s">
        <v>135</v>
      </c>
      <c r="H2403" s="3" t="s">
        <v>111</v>
      </c>
      <c r="I2403" s="5">
        <v>8.99</v>
      </c>
      <c r="J2403" s="3">
        <v>0</v>
      </c>
      <c r="K2403" s="3" t="s">
        <v>102</v>
      </c>
      <c r="L2403" s="3">
        <v>5</v>
      </c>
      <c r="M2403" s="5">
        <v>0.51</v>
      </c>
      <c r="N2403" s="3" t="s">
        <v>96</v>
      </c>
    </row>
    <row r="2404" spans="1:14" x14ac:dyDescent="0.25">
      <c r="A2404" s="3" t="s">
        <v>2507</v>
      </c>
      <c r="B2404" s="3">
        <v>30</v>
      </c>
      <c r="C2404" s="3" t="s">
        <v>93</v>
      </c>
      <c r="D2404" s="3" t="s">
        <v>19</v>
      </c>
      <c r="E2404" s="5">
        <v>4.3899999999999997</v>
      </c>
      <c r="F2404" s="3">
        <v>52</v>
      </c>
      <c r="G2404" s="3" t="s">
        <v>135</v>
      </c>
      <c r="H2404" s="3" t="s">
        <v>85</v>
      </c>
      <c r="I2404" s="5">
        <v>8.99</v>
      </c>
      <c r="J2404" s="3">
        <v>1</v>
      </c>
      <c r="K2404" s="3" t="s">
        <v>126</v>
      </c>
      <c r="L2404" s="3">
        <v>3</v>
      </c>
      <c r="M2404" s="5">
        <v>0.08</v>
      </c>
      <c r="N2404" s="3" t="s">
        <v>96</v>
      </c>
    </row>
    <row r="2405" spans="1:14" x14ac:dyDescent="0.25">
      <c r="A2405" s="3" t="s">
        <v>2508</v>
      </c>
      <c r="B2405" s="3">
        <v>22</v>
      </c>
      <c r="C2405" s="3" t="s">
        <v>106</v>
      </c>
      <c r="D2405" s="3" t="s">
        <v>23</v>
      </c>
      <c r="E2405" s="5">
        <v>5.45</v>
      </c>
      <c r="F2405" s="3">
        <v>16</v>
      </c>
      <c r="G2405" s="3" t="s">
        <v>135</v>
      </c>
      <c r="H2405" s="3" t="s">
        <v>120</v>
      </c>
      <c r="I2405" s="5">
        <v>17.989999999999998</v>
      </c>
      <c r="J2405" s="3">
        <v>0</v>
      </c>
      <c r="K2405" s="3" t="s">
        <v>126</v>
      </c>
      <c r="L2405" s="3">
        <v>1</v>
      </c>
      <c r="M2405" s="5">
        <v>0.32</v>
      </c>
      <c r="N2405" s="3" t="s">
        <v>104</v>
      </c>
    </row>
    <row r="2406" spans="1:14" x14ac:dyDescent="0.25">
      <c r="A2406" s="3" t="s">
        <v>2509</v>
      </c>
      <c r="B2406" s="3">
        <v>54</v>
      </c>
      <c r="C2406" s="3" t="s">
        <v>106</v>
      </c>
      <c r="D2406" s="3" t="s">
        <v>21</v>
      </c>
      <c r="E2406" s="5">
        <v>15.65</v>
      </c>
      <c r="F2406" s="3">
        <v>53</v>
      </c>
      <c r="G2406" s="3" t="s">
        <v>98</v>
      </c>
      <c r="H2406" s="3" t="s">
        <v>122</v>
      </c>
      <c r="I2406" s="5">
        <v>13.99</v>
      </c>
      <c r="J2406" s="3">
        <v>1</v>
      </c>
      <c r="K2406" s="3" t="s">
        <v>86</v>
      </c>
      <c r="L2406" s="3">
        <v>2</v>
      </c>
      <c r="M2406" s="5">
        <v>0.28999999999999998</v>
      </c>
      <c r="N2406" s="3" t="s">
        <v>91</v>
      </c>
    </row>
    <row r="2407" spans="1:14" x14ac:dyDescent="0.25">
      <c r="A2407" s="3" t="s">
        <v>2510</v>
      </c>
      <c r="B2407" s="3">
        <v>68</v>
      </c>
      <c r="C2407" s="3" t="s">
        <v>83</v>
      </c>
      <c r="D2407" s="3" t="s">
        <v>21</v>
      </c>
      <c r="E2407" s="5">
        <v>5.33</v>
      </c>
      <c r="F2407" s="3">
        <v>26</v>
      </c>
      <c r="G2407" s="3" t="s">
        <v>135</v>
      </c>
      <c r="H2407" s="3" t="s">
        <v>111</v>
      </c>
      <c r="I2407" s="5">
        <v>13.99</v>
      </c>
      <c r="J2407" s="3">
        <v>0</v>
      </c>
      <c r="K2407" s="3" t="s">
        <v>95</v>
      </c>
      <c r="L2407" s="3">
        <v>5</v>
      </c>
      <c r="M2407" s="5">
        <v>0.2</v>
      </c>
      <c r="N2407" s="3" t="s">
        <v>96</v>
      </c>
    </row>
    <row r="2408" spans="1:14" x14ac:dyDescent="0.25">
      <c r="A2408" s="3" t="s">
        <v>2511</v>
      </c>
      <c r="B2408" s="3">
        <v>51</v>
      </c>
      <c r="C2408" s="3" t="s">
        <v>93</v>
      </c>
      <c r="D2408" s="3" t="s">
        <v>21</v>
      </c>
      <c r="E2408" s="5">
        <v>5.79</v>
      </c>
      <c r="F2408" s="3">
        <v>47</v>
      </c>
      <c r="G2408" s="3" t="s">
        <v>114</v>
      </c>
      <c r="H2408" s="3" t="s">
        <v>90</v>
      </c>
      <c r="I2408" s="5">
        <v>13.99</v>
      </c>
      <c r="J2408" s="3">
        <v>1</v>
      </c>
      <c r="K2408" s="3" t="s">
        <v>102</v>
      </c>
      <c r="L2408" s="3">
        <v>2</v>
      </c>
      <c r="M2408" s="5">
        <v>0.12</v>
      </c>
      <c r="N2408" s="3" t="s">
        <v>117</v>
      </c>
    </row>
    <row r="2409" spans="1:14" x14ac:dyDescent="0.25">
      <c r="A2409" s="3" t="s">
        <v>2512</v>
      </c>
      <c r="B2409" s="3">
        <v>68</v>
      </c>
      <c r="C2409" s="3" t="s">
        <v>93</v>
      </c>
      <c r="D2409" s="3" t="s">
        <v>21</v>
      </c>
      <c r="E2409" s="5">
        <v>14.65</v>
      </c>
      <c r="F2409" s="3">
        <v>11</v>
      </c>
      <c r="G2409" s="3" t="s">
        <v>98</v>
      </c>
      <c r="H2409" s="3" t="s">
        <v>122</v>
      </c>
      <c r="I2409" s="5">
        <v>13.99</v>
      </c>
      <c r="J2409" s="3">
        <v>0</v>
      </c>
      <c r="K2409" s="3" t="s">
        <v>102</v>
      </c>
      <c r="L2409" s="3">
        <v>5</v>
      </c>
      <c r="M2409" s="5">
        <v>1.22</v>
      </c>
      <c r="N2409" s="3" t="s">
        <v>91</v>
      </c>
    </row>
    <row r="2410" spans="1:14" x14ac:dyDescent="0.25">
      <c r="A2410" s="3" t="s">
        <v>2513</v>
      </c>
      <c r="B2410" s="3">
        <v>58</v>
      </c>
      <c r="C2410" s="3" t="s">
        <v>83</v>
      </c>
      <c r="D2410" s="3" t="s">
        <v>21</v>
      </c>
      <c r="E2410" s="5">
        <v>0.37</v>
      </c>
      <c r="F2410" s="3">
        <v>60</v>
      </c>
      <c r="G2410" s="3" t="s">
        <v>89</v>
      </c>
      <c r="H2410" s="3" t="s">
        <v>122</v>
      </c>
      <c r="I2410" s="5">
        <v>13.99</v>
      </c>
      <c r="J2410" s="3">
        <v>1</v>
      </c>
      <c r="K2410" s="3" t="s">
        <v>102</v>
      </c>
      <c r="L2410" s="3">
        <v>5</v>
      </c>
      <c r="M2410" s="5">
        <v>0.01</v>
      </c>
      <c r="N2410" s="3" t="s">
        <v>117</v>
      </c>
    </row>
    <row r="2411" spans="1:14" x14ac:dyDescent="0.25">
      <c r="A2411" s="3" t="s">
        <v>2514</v>
      </c>
      <c r="B2411" s="3">
        <v>32</v>
      </c>
      <c r="C2411" s="3" t="s">
        <v>93</v>
      </c>
      <c r="D2411" s="3" t="s">
        <v>19</v>
      </c>
      <c r="E2411" s="5">
        <v>9.14</v>
      </c>
      <c r="F2411" s="3">
        <v>51</v>
      </c>
      <c r="G2411" s="3" t="s">
        <v>135</v>
      </c>
      <c r="H2411" s="3" t="s">
        <v>90</v>
      </c>
      <c r="I2411" s="5">
        <v>8.99</v>
      </c>
      <c r="J2411" s="3">
        <v>1</v>
      </c>
      <c r="K2411" s="3" t="s">
        <v>102</v>
      </c>
      <c r="L2411" s="3">
        <v>2</v>
      </c>
      <c r="M2411" s="5">
        <v>0.18</v>
      </c>
      <c r="N2411" s="3" t="s">
        <v>104</v>
      </c>
    </row>
    <row r="2412" spans="1:14" x14ac:dyDescent="0.25">
      <c r="A2412" s="3" t="s">
        <v>2515</v>
      </c>
      <c r="B2412" s="3">
        <v>59</v>
      </c>
      <c r="C2412" s="3" t="s">
        <v>106</v>
      </c>
      <c r="D2412" s="3" t="s">
        <v>19</v>
      </c>
      <c r="E2412" s="5">
        <v>25</v>
      </c>
      <c r="F2412" s="3">
        <v>44</v>
      </c>
      <c r="G2412" s="3" t="s">
        <v>94</v>
      </c>
      <c r="H2412" s="3" t="s">
        <v>122</v>
      </c>
      <c r="I2412" s="5">
        <v>8.99</v>
      </c>
      <c r="J2412" s="3">
        <v>0</v>
      </c>
      <c r="K2412" s="3" t="s">
        <v>95</v>
      </c>
      <c r="L2412" s="3">
        <v>4</v>
      </c>
      <c r="M2412" s="5">
        <v>0.56000000000000005</v>
      </c>
      <c r="N2412" s="3" t="s">
        <v>112</v>
      </c>
    </row>
    <row r="2413" spans="1:14" x14ac:dyDescent="0.25">
      <c r="A2413" s="3" t="s">
        <v>2516</v>
      </c>
      <c r="B2413" s="3">
        <v>49</v>
      </c>
      <c r="C2413" s="3" t="s">
        <v>93</v>
      </c>
      <c r="D2413" s="3" t="s">
        <v>23</v>
      </c>
      <c r="E2413" s="5">
        <v>14.39</v>
      </c>
      <c r="F2413" s="3">
        <v>48</v>
      </c>
      <c r="G2413" s="3" t="s">
        <v>94</v>
      </c>
      <c r="H2413" s="3" t="s">
        <v>120</v>
      </c>
      <c r="I2413" s="5">
        <v>17.989999999999998</v>
      </c>
      <c r="J2413" s="3">
        <v>1</v>
      </c>
      <c r="K2413" s="3" t="s">
        <v>86</v>
      </c>
      <c r="L2413" s="3">
        <v>1</v>
      </c>
      <c r="M2413" s="5">
        <v>0.28999999999999998</v>
      </c>
      <c r="N2413" s="3" t="s">
        <v>87</v>
      </c>
    </row>
    <row r="2414" spans="1:14" x14ac:dyDescent="0.25">
      <c r="A2414" s="3" t="s">
        <v>2517</v>
      </c>
      <c r="B2414" s="3">
        <v>29</v>
      </c>
      <c r="C2414" s="3" t="s">
        <v>106</v>
      </c>
      <c r="D2414" s="3" t="s">
        <v>23</v>
      </c>
      <c r="E2414" s="5">
        <v>0.69</v>
      </c>
      <c r="F2414" s="3">
        <v>41</v>
      </c>
      <c r="G2414" s="3" t="s">
        <v>98</v>
      </c>
      <c r="H2414" s="3" t="s">
        <v>122</v>
      </c>
      <c r="I2414" s="5">
        <v>17.989999999999998</v>
      </c>
      <c r="J2414" s="3">
        <v>1</v>
      </c>
      <c r="K2414" s="3" t="s">
        <v>102</v>
      </c>
      <c r="L2414" s="3">
        <v>5</v>
      </c>
      <c r="M2414" s="5">
        <v>0.02</v>
      </c>
      <c r="N2414" s="3" t="s">
        <v>87</v>
      </c>
    </row>
    <row r="2415" spans="1:14" x14ac:dyDescent="0.25">
      <c r="A2415" s="3" t="s">
        <v>2518</v>
      </c>
      <c r="B2415" s="3">
        <v>53</v>
      </c>
      <c r="C2415" s="3" t="s">
        <v>93</v>
      </c>
      <c r="D2415" s="3" t="s">
        <v>19</v>
      </c>
      <c r="E2415" s="5">
        <v>10.96</v>
      </c>
      <c r="F2415" s="3">
        <v>15</v>
      </c>
      <c r="G2415" s="3" t="s">
        <v>114</v>
      </c>
      <c r="H2415" s="3" t="s">
        <v>85</v>
      </c>
      <c r="I2415" s="5">
        <v>8.99</v>
      </c>
      <c r="J2415" s="3">
        <v>0</v>
      </c>
      <c r="K2415" s="3" t="s">
        <v>108</v>
      </c>
      <c r="L2415" s="3">
        <v>2</v>
      </c>
      <c r="M2415" s="5">
        <v>0.69</v>
      </c>
      <c r="N2415" s="3" t="s">
        <v>112</v>
      </c>
    </row>
    <row r="2416" spans="1:14" x14ac:dyDescent="0.25">
      <c r="A2416" s="3" t="s">
        <v>2519</v>
      </c>
      <c r="B2416" s="3">
        <v>56</v>
      </c>
      <c r="C2416" s="3" t="s">
        <v>106</v>
      </c>
      <c r="D2416" s="3" t="s">
        <v>19</v>
      </c>
      <c r="E2416" s="5">
        <v>14.36</v>
      </c>
      <c r="F2416" s="3">
        <v>21</v>
      </c>
      <c r="G2416" s="3" t="s">
        <v>114</v>
      </c>
      <c r="H2416" s="3" t="s">
        <v>122</v>
      </c>
      <c r="I2416" s="5">
        <v>8.99</v>
      </c>
      <c r="J2416" s="3">
        <v>0</v>
      </c>
      <c r="K2416" s="3" t="s">
        <v>95</v>
      </c>
      <c r="L2416" s="3">
        <v>1</v>
      </c>
      <c r="M2416" s="5">
        <v>0.65</v>
      </c>
      <c r="N2416" s="3" t="s">
        <v>104</v>
      </c>
    </row>
    <row r="2417" spans="1:14" x14ac:dyDescent="0.25">
      <c r="A2417" s="3" t="s">
        <v>2520</v>
      </c>
      <c r="B2417" s="3">
        <v>56</v>
      </c>
      <c r="C2417" s="3" t="s">
        <v>106</v>
      </c>
      <c r="D2417" s="3" t="s">
        <v>19</v>
      </c>
      <c r="E2417" s="5">
        <v>3.26</v>
      </c>
      <c r="F2417" s="3">
        <v>20</v>
      </c>
      <c r="G2417" s="3" t="s">
        <v>135</v>
      </c>
      <c r="H2417" s="3" t="s">
        <v>111</v>
      </c>
      <c r="I2417" s="5">
        <v>8.99</v>
      </c>
      <c r="J2417" s="3">
        <v>1</v>
      </c>
      <c r="K2417" s="3" t="s">
        <v>108</v>
      </c>
      <c r="L2417" s="3">
        <v>3</v>
      </c>
      <c r="M2417" s="5">
        <v>0.16</v>
      </c>
      <c r="N2417" s="3" t="s">
        <v>112</v>
      </c>
    </row>
    <row r="2418" spans="1:14" x14ac:dyDescent="0.25">
      <c r="A2418" s="3" t="s">
        <v>2521</v>
      </c>
      <c r="B2418" s="3">
        <v>68</v>
      </c>
      <c r="C2418" s="3" t="s">
        <v>106</v>
      </c>
      <c r="D2418" s="3" t="s">
        <v>21</v>
      </c>
      <c r="E2418" s="5">
        <v>24.08</v>
      </c>
      <c r="F2418" s="3">
        <v>58</v>
      </c>
      <c r="G2418" s="3" t="s">
        <v>114</v>
      </c>
      <c r="H2418" s="3" t="s">
        <v>111</v>
      </c>
      <c r="I2418" s="5">
        <v>13.99</v>
      </c>
      <c r="J2418" s="3">
        <v>0</v>
      </c>
      <c r="K2418" s="3" t="s">
        <v>86</v>
      </c>
      <c r="L2418" s="3">
        <v>2</v>
      </c>
      <c r="M2418" s="5">
        <v>0.41</v>
      </c>
      <c r="N2418" s="3" t="s">
        <v>112</v>
      </c>
    </row>
    <row r="2419" spans="1:14" x14ac:dyDescent="0.25">
      <c r="A2419" s="3" t="s">
        <v>2522</v>
      </c>
      <c r="B2419" s="3">
        <v>62</v>
      </c>
      <c r="C2419" s="3" t="s">
        <v>83</v>
      </c>
      <c r="D2419" s="3" t="s">
        <v>23</v>
      </c>
      <c r="E2419" s="5">
        <v>7.68</v>
      </c>
      <c r="F2419" s="3">
        <v>56</v>
      </c>
      <c r="G2419" s="3" t="s">
        <v>89</v>
      </c>
      <c r="H2419" s="3" t="s">
        <v>111</v>
      </c>
      <c r="I2419" s="5">
        <v>17.989999999999998</v>
      </c>
      <c r="J2419" s="3">
        <v>1</v>
      </c>
      <c r="K2419" s="3" t="s">
        <v>108</v>
      </c>
      <c r="L2419" s="3">
        <v>2</v>
      </c>
      <c r="M2419" s="5">
        <v>0.13</v>
      </c>
      <c r="N2419" s="3" t="s">
        <v>99</v>
      </c>
    </row>
    <row r="2420" spans="1:14" x14ac:dyDescent="0.25">
      <c r="A2420" s="3" t="s">
        <v>2523</v>
      </c>
      <c r="B2420" s="3">
        <v>26</v>
      </c>
      <c r="C2420" s="3" t="s">
        <v>106</v>
      </c>
      <c r="D2420" s="3" t="s">
        <v>21</v>
      </c>
      <c r="E2420" s="5">
        <v>67.5</v>
      </c>
      <c r="F2420" s="3">
        <v>29</v>
      </c>
      <c r="G2420" s="3" t="s">
        <v>114</v>
      </c>
      <c r="H2420" s="3" t="s">
        <v>90</v>
      </c>
      <c r="I2420" s="5">
        <v>13.99</v>
      </c>
      <c r="J2420" s="3">
        <v>0</v>
      </c>
      <c r="K2420" s="3" t="s">
        <v>108</v>
      </c>
      <c r="L2420" s="3">
        <v>4</v>
      </c>
      <c r="M2420" s="5">
        <v>2.25</v>
      </c>
      <c r="N2420" s="3" t="s">
        <v>104</v>
      </c>
    </row>
    <row r="2421" spans="1:14" x14ac:dyDescent="0.25">
      <c r="A2421" s="3" t="s">
        <v>2524</v>
      </c>
      <c r="B2421" s="3">
        <v>26</v>
      </c>
      <c r="C2421" s="3" t="s">
        <v>83</v>
      </c>
      <c r="D2421" s="3" t="s">
        <v>21</v>
      </c>
      <c r="E2421" s="5">
        <v>4.3099999999999996</v>
      </c>
      <c r="F2421" s="3">
        <v>13</v>
      </c>
      <c r="G2421" s="3" t="s">
        <v>114</v>
      </c>
      <c r="H2421" s="3" t="s">
        <v>90</v>
      </c>
      <c r="I2421" s="5">
        <v>13.99</v>
      </c>
      <c r="J2421" s="3">
        <v>1</v>
      </c>
      <c r="K2421" s="3" t="s">
        <v>102</v>
      </c>
      <c r="L2421" s="3">
        <v>1</v>
      </c>
      <c r="M2421" s="5">
        <v>0.31</v>
      </c>
      <c r="N2421" s="3" t="s">
        <v>112</v>
      </c>
    </row>
    <row r="2422" spans="1:14" x14ac:dyDescent="0.25">
      <c r="A2422" s="3" t="s">
        <v>2525</v>
      </c>
      <c r="B2422" s="3">
        <v>40</v>
      </c>
      <c r="C2422" s="3" t="s">
        <v>93</v>
      </c>
      <c r="D2422" s="3" t="s">
        <v>19</v>
      </c>
      <c r="E2422" s="5">
        <v>12.67</v>
      </c>
      <c r="F2422" s="3">
        <v>44</v>
      </c>
      <c r="G2422" s="3" t="s">
        <v>89</v>
      </c>
      <c r="H2422" s="3" t="s">
        <v>111</v>
      </c>
      <c r="I2422" s="5">
        <v>8.99</v>
      </c>
      <c r="J2422" s="3">
        <v>1</v>
      </c>
      <c r="K2422" s="3" t="s">
        <v>126</v>
      </c>
      <c r="L2422" s="3">
        <v>1</v>
      </c>
      <c r="M2422" s="5">
        <v>0.28000000000000003</v>
      </c>
      <c r="N2422" s="3" t="s">
        <v>112</v>
      </c>
    </row>
    <row r="2423" spans="1:14" x14ac:dyDescent="0.25">
      <c r="A2423" s="3" t="s">
        <v>2526</v>
      </c>
      <c r="B2423" s="3">
        <v>52</v>
      </c>
      <c r="C2423" s="3" t="s">
        <v>106</v>
      </c>
      <c r="D2423" s="3" t="s">
        <v>21</v>
      </c>
      <c r="E2423" s="5">
        <v>5.03</v>
      </c>
      <c r="F2423" s="3">
        <v>4</v>
      </c>
      <c r="G2423" s="3" t="s">
        <v>89</v>
      </c>
      <c r="H2423" s="3" t="s">
        <v>120</v>
      </c>
      <c r="I2423" s="5">
        <v>13.99</v>
      </c>
      <c r="J2423" s="3">
        <v>0</v>
      </c>
      <c r="K2423" s="3" t="s">
        <v>102</v>
      </c>
      <c r="L2423" s="3">
        <v>5</v>
      </c>
      <c r="M2423" s="5">
        <v>1.01</v>
      </c>
      <c r="N2423" s="3" t="s">
        <v>91</v>
      </c>
    </row>
    <row r="2424" spans="1:14" x14ac:dyDescent="0.25">
      <c r="A2424" s="3" t="s">
        <v>2527</v>
      </c>
      <c r="B2424" s="3">
        <v>37</v>
      </c>
      <c r="C2424" s="3" t="s">
        <v>93</v>
      </c>
      <c r="D2424" s="3" t="s">
        <v>19</v>
      </c>
      <c r="E2424" s="5">
        <v>25.43</v>
      </c>
      <c r="F2424" s="3">
        <v>5</v>
      </c>
      <c r="G2424" s="3" t="s">
        <v>84</v>
      </c>
      <c r="H2424" s="3" t="s">
        <v>120</v>
      </c>
      <c r="I2424" s="5">
        <v>8.99</v>
      </c>
      <c r="J2424" s="3">
        <v>0</v>
      </c>
      <c r="K2424" s="3" t="s">
        <v>86</v>
      </c>
      <c r="L2424" s="3">
        <v>4</v>
      </c>
      <c r="M2424" s="5">
        <v>4.24</v>
      </c>
      <c r="N2424" s="3" t="s">
        <v>99</v>
      </c>
    </row>
    <row r="2425" spans="1:14" x14ac:dyDescent="0.25">
      <c r="A2425" s="3" t="s">
        <v>2528</v>
      </c>
      <c r="B2425" s="3">
        <v>24</v>
      </c>
      <c r="C2425" s="3" t="s">
        <v>93</v>
      </c>
      <c r="D2425" s="3" t="s">
        <v>19</v>
      </c>
      <c r="E2425" s="5">
        <v>5.59</v>
      </c>
      <c r="F2425" s="3">
        <v>0</v>
      </c>
      <c r="G2425" s="3" t="s">
        <v>135</v>
      </c>
      <c r="H2425" s="3" t="s">
        <v>122</v>
      </c>
      <c r="I2425" s="5">
        <v>8.99</v>
      </c>
      <c r="J2425" s="3">
        <v>0</v>
      </c>
      <c r="K2425" s="3" t="s">
        <v>95</v>
      </c>
      <c r="L2425" s="3">
        <v>5</v>
      </c>
      <c r="M2425" s="5">
        <v>5.59</v>
      </c>
      <c r="N2425" s="3" t="s">
        <v>117</v>
      </c>
    </row>
    <row r="2426" spans="1:14" x14ac:dyDescent="0.25">
      <c r="A2426" s="3" t="s">
        <v>2529</v>
      </c>
      <c r="B2426" s="3">
        <v>19</v>
      </c>
      <c r="C2426" s="3" t="s">
        <v>106</v>
      </c>
      <c r="D2426" s="3" t="s">
        <v>23</v>
      </c>
      <c r="E2426" s="5">
        <v>11.32</v>
      </c>
      <c r="F2426" s="3">
        <v>31</v>
      </c>
      <c r="G2426" s="3" t="s">
        <v>94</v>
      </c>
      <c r="H2426" s="3" t="s">
        <v>120</v>
      </c>
      <c r="I2426" s="5">
        <v>17.989999999999998</v>
      </c>
      <c r="J2426" s="3">
        <v>0</v>
      </c>
      <c r="K2426" s="3" t="s">
        <v>102</v>
      </c>
      <c r="L2426" s="3">
        <v>4</v>
      </c>
      <c r="M2426" s="5">
        <v>0.35</v>
      </c>
      <c r="N2426" s="3" t="s">
        <v>87</v>
      </c>
    </row>
    <row r="2427" spans="1:14" x14ac:dyDescent="0.25">
      <c r="A2427" s="3" t="s">
        <v>2530</v>
      </c>
      <c r="B2427" s="3">
        <v>69</v>
      </c>
      <c r="C2427" s="3" t="s">
        <v>106</v>
      </c>
      <c r="D2427" s="3" t="s">
        <v>19</v>
      </c>
      <c r="E2427" s="5">
        <v>1.1299999999999999</v>
      </c>
      <c r="F2427" s="3">
        <v>24</v>
      </c>
      <c r="G2427" s="3" t="s">
        <v>84</v>
      </c>
      <c r="H2427" s="3" t="s">
        <v>122</v>
      </c>
      <c r="I2427" s="5">
        <v>8.99</v>
      </c>
      <c r="J2427" s="3">
        <v>1</v>
      </c>
      <c r="K2427" s="3" t="s">
        <v>126</v>
      </c>
      <c r="L2427" s="3">
        <v>3</v>
      </c>
      <c r="M2427" s="5">
        <v>0.05</v>
      </c>
      <c r="N2427" s="3" t="s">
        <v>104</v>
      </c>
    </row>
    <row r="2428" spans="1:14" x14ac:dyDescent="0.25">
      <c r="A2428" s="3" t="s">
        <v>2531</v>
      </c>
      <c r="B2428" s="3">
        <v>40</v>
      </c>
      <c r="C2428" s="3" t="s">
        <v>93</v>
      </c>
      <c r="D2428" s="3" t="s">
        <v>21</v>
      </c>
      <c r="E2428" s="5">
        <v>30.74</v>
      </c>
      <c r="F2428" s="3">
        <v>55</v>
      </c>
      <c r="G2428" s="3" t="s">
        <v>98</v>
      </c>
      <c r="H2428" s="3" t="s">
        <v>122</v>
      </c>
      <c r="I2428" s="5">
        <v>13.99</v>
      </c>
      <c r="J2428" s="3">
        <v>0</v>
      </c>
      <c r="K2428" s="3" t="s">
        <v>95</v>
      </c>
      <c r="L2428" s="3">
        <v>3</v>
      </c>
      <c r="M2428" s="5">
        <v>0.55000000000000004</v>
      </c>
      <c r="N2428" s="3" t="s">
        <v>96</v>
      </c>
    </row>
    <row r="2429" spans="1:14" x14ac:dyDescent="0.25">
      <c r="A2429" s="3" t="s">
        <v>2532</v>
      </c>
      <c r="B2429" s="3">
        <v>39</v>
      </c>
      <c r="C2429" s="3" t="s">
        <v>83</v>
      </c>
      <c r="D2429" s="3" t="s">
        <v>19</v>
      </c>
      <c r="E2429" s="5">
        <v>16.77</v>
      </c>
      <c r="F2429" s="3">
        <v>48</v>
      </c>
      <c r="G2429" s="3" t="s">
        <v>114</v>
      </c>
      <c r="H2429" s="3" t="s">
        <v>111</v>
      </c>
      <c r="I2429" s="5">
        <v>8.99</v>
      </c>
      <c r="J2429" s="3">
        <v>1</v>
      </c>
      <c r="K2429" s="3" t="s">
        <v>126</v>
      </c>
      <c r="L2429" s="3">
        <v>1</v>
      </c>
      <c r="M2429" s="5">
        <v>0.34</v>
      </c>
      <c r="N2429" s="3" t="s">
        <v>104</v>
      </c>
    </row>
    <row r="2430" spans="1:14" x14ac:dyDescent="0.25">
      <c r="A2430" s="3" t="s">
        <v>2533</v>
      </c>
      <c r="B2430" s="3">
        <v>51</v>
      </c>
      <c r="C2430" s="3" t="s">
        <v>83</v>
      </c>
      <c r="D2430" s="3" t="s">
        <v>19</v>
      </c>
      <c r="E2430" s="5">
        <v>51.43</v>
      </c>
      <c r="F2430" s="3">
        <v>34</v>
      </c>
      <c r="G2430" s="3" t="s">
        <v>114</v>
      </c>
      <c r="H2430" s="3" t="s">
        <v>122</v>
      </c>
      <c r="I2430" s="5">
        <v>8.99</v>
      </c>
      <c r="J2430" s="3">
        <v>0</v>
      </c>
      <c r="K2430" s="3" t="s">
        <v>86</v>
      </c>
      <c r="L2430" s="3">
        <v>5</v>
      </c>
      <c r="M2430" s="5">
        <v>1.47</v>
      </c>
      <c r="N2430" s="3" t="s">
        <v>99</v>
      </c>
    </row>
    <row r="2431" spans="1:14" x14ac:dyDescent="0.25">
      <c r="A2431" s="3" t="s">
        <v>2534</v>
      </c>
      <c r="B2431" s="3">
        <v>52</v>
      </c>
      <c r="C2431" s="3" t="s">
        <v>106</v>
      </c>
      <c r="D2431" s="3" t="s">
        <v>21</v>
      </c>
      <c r="E2431" s="5">
        <v>21.89</v>
      </c>
      <c r="F2431" s="3">
        <v>3</v>
      </c>
      <c r="G2431" s="3" t="s">
        <v>89</v>
      </c>
      <c r="H2431" s="3" t="s">
        <v>90</v>
      </c>
      <c r="I2431" s="5">
        <v>13.99</v>
      </c>
      <c r="J2431" s="3">
        <v>0</v>
      </c>
      <c r="K2431" s="3" t="s">
        <v>108</v>
      </c>
      <c r="L2431" s="3">
        <v>1</v>
      </c>
      <c r="M2431" s="5">
        <v>5.47</v>
      </c>
      <c r="N2431" s="3" t="s">
        <v>99</v>
      </c>
    </row>
    <row r="2432" spans="1:14" x14ac:dyDescent="0.25">
      <c r="A2432" s="3" t="s">
        <v>2535</v>
      </c>
      <c r="B2432" s="3">
        <v>70</v>
      </c>
      <c r="C2432" s="3" t="s">
        <v>83</v>
      </c>
      <c r="D2432" s="3" t="s">
        <v>23</v>
      </c>
      <c r="E2432" s="5">
        <v>8.68</v>
      </c>
      <c r="F2432" s="3">
        <v>41</v>
      </c>
      <c r="G2432" s="3" t="s">
        <v>114</v>
      </c>
      <c r="H2432" s="3" t="s">
        <v>120</v>
      </c>
      <c r="I2432" s="5">
        <v>17.989999999999998</v>
      </c>
      <c r="J2432" s="3">
        <v>1</v>
      </c>
      <c r="K2432" s="3" t="s">
        <v>108</v>
      </c>
      <c r="L2432" s="3">
        <v>1</v>
      </c>
      <c r="M2432" s="5">
        <v>0.21</v>
      </c>
      <c r="N2432" s="3" t="s">
        <v>99</v>
      </c>
    </row>
    <row r="2433" spans="1:14" x14ac:dyDescent="0.25">
      <c r="A2433" s="3" t="s">
        <v>2536</v>
      </c>
      <c r="B2433" s="3">
        <v>70</v>
      </c>
      <c r="C2433" s="3" t="s">
        <v>83</v>
      </c>
      <c r="D2433" s="3" t="s">
        <v>21</v>
      </c>
      <c r="E2433" s="5">
        <v>20.329999999999998</v>
      </c>
      <c r="F2433" s="3">
        <v>42</v>
      </c>
      <c r="G2433" s="3" t="s">
        <v>89</v>
      </c>
      <c r="H2433" s="3" t="s">
        <v>90</v>
      </c>
      <c r="I2433" s="5">
        <v>13.99</v>
      </c>
      <c r="J2433" s="3">
        <v>0</v>
      </c>
      <c r="K2433" s="3" t="s">
        <v>95</v>
      </c>
      <c r="L2433" s="3">
        <v>4</v>
      </c>
      <c r="M2433" s="5">
        <v>0.47</v>
      </c>
      <c r="N2433" s="3" t="s">
        <v>117</v>
      </c>
    </row>
    <row r="2434" spans="1:14" x14ac:dyDescent="0.25">
      <c r="A2434" s="3" t="s">
        <v>2537</v>
      </c>
      <c r="B2434" s="3">
        <v>68</v>
      </c>
      <c r="C2434" s="3" t="s">
        <v>106</v>
      </c>
      <c r="D2434" s="3" t="s">
        <v>23</v>
      </c>
      <c r="E2434" s="5">
        <v>19.91</v>
      </c>
      <c r="F2434" s="3">
        <v>54</v>
      </c>
      <c r="G2434" s="3" t="s">
        <v>89</v>
      </c>
      <c r="H2434" s="3" t="s">
        <v>90</v>
      </c>
      <c r="I2434" s="5">
        <v>17.989999999999998</v>
      </c>
      <c r="J2434" s="3">
        <v>1</v>
      </c>
      <c r="K2434" s="3" t="s">
        <v>86</v>
      </c>
      <c r="L2434" s="3">
        <v>3</v>
      </c>
      <c r="M2434" s="5">
        <v>0.36</v>
      </c>
      <c r="N2434" s="3" t="s">
        <v>99</v>
      </c>
    </row>
    <row r="2435" spans="1:14" x14ac:dyDescent="0.25">
      <c r="A2435" s="3" t="s">
        <v>2538</v>
      </c>
      <c r="B2435" s="3">
        <v>32</v>
      </c>
      <c r="C2435" s="3" t="s">
        <v>83</v>
      </c>
      <c r="D2435" s="3" t="s">
        <v>21</v>
      </c>
      <c r="E2435" s="5">
        <v>17.48</v>
      </c>
      <c r="F2435" s="3">
        <v>4</v>
      </c>
      <c r="G2435" s="3" t="s">
        <v>135</v>
      </c>
      <c r="H2435" s="3" t="s">
        <v>111</v>
      </c>
      <c r="I2435" s="5">
        <v>13.99</v>
      </c>
      <c r="J2435" s="3">
        <v>0</v>
      </c>
      <c r="K2435" s="3" t="s">
        <v>95</v>
      </c>
      <c r="L2435" s="3">
        <v>4</v>
      </c>
      <c r="M2435" s="5">
        <v>3.5</v>
      </c>
      <c r="N2435" s="3" t="s">
        <v>99</v>
      </c>
    </row>
    <row r="2436" spans="1:14" x14ac:dyDescent="0.25">
      <c r="A2436" s="3" t="s">
        <v>2539</v>
      </c>
      <c r="B2436" s="3">
        <v>43</v>
      </c>
      <c r="C2436" s="3" t="s">
        <v>93</v>
      </c>
      <c r="D2436" s="3" t="s">
        <v>19</v>
      </c>
      <c r="E2436" s="5">
        <v>17.899999999999999</v>
      </c>
      <c r="F2436" s="3">
        <v>48</v>
      </c>
      <c r="G2436" s="3" t="s">
        <v>94</v>
      </c>
      <c r="H2436" s="3" t="s">
        <v>120</v>
      </c>
      <c r="I2436" s="5">
        <v>8.99</v>
      </c>
      <c r="J2436" s="3">
        <v>1</v>
      </c>
      <c r="K2436" s="3" t="s">
        <v>95</v>
      </c>
      <c r="L2436" s="3">
        <v>2</v>
      </c>
      <c r="M2436" s="5">
        <v>0.37</v>
      </c>
      <c r="N2436" s="3" t="s">
        <v>117</v>
      </c>
    </row>
    <row r="2437" spans="1:14" x14ac:dyDescent="0.25">
      <c r="A2437" s="3" t="s">
        <v>2540</v>
      </c>
      <c r="B2437" s="3">
        <v>28</v>
      </c>
      <c r="C2437" s="3" t="s">
        <v>83</v>
      </c>
      <c r="D2437" s="3" t="s">
        <v>21</v>
      </c>
      <c r="E2437" s="5">
        <v>50.73</v>
      </c>
      <c r="F2437" s="3">
        <v>12</v>
      </c>
      <c r="G2437" s="3" t="s">
        <v>135</v>
      </c>
      <c r="H2437" s="3" t="s">
        <v>120</v>
      </c>
      <c r="I2437" s="5">
        <v>13.99</v>
      </c>
      <c r="J2437" s="3">
        <v>0</v>
      </c>
      <c r="K2437" s="3" t="s">
        <v>126</v>
      </c>
      <c r="L2437" s="3">
        <v>4</v>
      </c>
      <c r="M2437" s="5">
        <v>3.9</v>
      </c>
      <c r="N2437" s="3" t="s">
        <v>117</v>
      </c>
    </row>
    <row r="2438" spans="1:14" x14ac:dyDescent="0.25">
      <c r="A2438" s="3" t="s">
        <v>2541</v>
      </c>
      <c r="B2438" s="3">
        <v>41</v>
      </c>
      <c r="C2438" s="3" t="s">
        <v>106</v>
      </c>
      <c r="D2438" s="3" t="s">
        <v>23</v>
      </c>
      <c r="E2438" s="5">
        <v>60.32</v>
      </c>
      <c r="F2438" s="3">
        <v>25</v>
      </c>
      <c r="G2438" s="3" t="s">
        <v>94</v>
      </c>
      <c r="H2438" s="3" t="s">
        <v>85</v>
      </c>
      <c r="I2438" s="5">
        <v>17.989999999999998</v>
      </c>
      <c r="J2438" s="3">
        <v>0</v>
      </c>
      <c r="K2438" s="3" t="s">
        <v>108</v>
      </c>
      <c r="L2438" s="3">
        <v>5</v>
      </c>
      <c r="M2438" s="5">
        <v>2.3199999999999998</v>
      </c>
      <c r="N2438" s="3" t="s">
        <v>112</v>
      </c>
    </row>
    <row r="2439" spans="1:14" x14ac:dyDescent="0.25">
      <c r="A2439" s="3" t="s">
        <v>2542</v>
      </c>
      <c r="B2439" s="3">
        <v>50</v>
      </c>
      <c r="C2439" s="3" t="s">
        <v>83</v>
      </c>
      <c r="D2439" s="3" t="s">
        <v>19</v>
      </c>
      <c r="E2439" s="5">
        <v>6.53</v>
      </c>
      <c r="F2439" s="3">
        <v>19</v>
      </c>
      <c r="G2439" s="3" t="s">
        <v>89</v>
      </c>
      <c r="H2439" s="3" t="s">
        <v>90</v>
      </c>
      <c r="I2439" s="5">
        <v>8.99</v>
      </c>
      <c r="J2439" s="3">
        <v>0</v>
      </c>
      <c r="K2439" s="3" t="s">
        <v>95</v>
      </c>
      <c r="L2439" s="3">
        <v>5</v>
      </c>
      <c r="M2439" s="5">
        <v>0.33</v>
      </c>
      <c r="N2439" s="3" t="s">
        <v>91</v>
      </c>
    </row>
    <row r="2440" spans="1:14" x14ac:dyDescent="0.25">
      <c r="A2440" s="3" t="s">
        <v>2543</v>
      </c>
      <c r="B2440" s="3">
        <v>59</v>
      </c>
      <c r="C2440" s="3" t="s">
        <v>93</v>
      </c>
      <c r="D2440" s="3" t="s">
        <v>23</v>
      </c>
      <c r="E2440" s="5">
        <v>23.31</v>
      </c>
      <c r="F2440" s="3">
        <v>50</v>
      </c>
      <c r="G2440" s="3" t="s">
        <v>114</v>
      </c>
      <c r="H2440" s="3" t="s">
        <v>85</v>
      </c>
      <c r="I2440" s="5">
        <v>17.989999999999998</v>
      </c>
      <c r="J2440" s="3">
        <v>0</v>
      </c>
      <c r="K2440" s="3" t="s">
        <v>86</v>
      </c>
      <c r="L2440" s="3">
        <v>3</v>
      </c>
      <c r="M2440" s="5">
        <v>0.46</v>
      </c>
      <c r="N2440" s="3" t="s">
        <v>112</v>
      </c>
    </row>
    <row r="2441" spans="1:14" x14ac:dyDescent="0.25">
      <c r="A2441" s="3" t="s">
        <v>2544</v>
      </c>
      <c r="B2441" s="3">
        <v>51</v>
      </c>
      <c r="C2441" s="3" t="s">
        <v>83</v>
      </c>
      <c r="D2441" s="3" t="s">
        <v>23</v>
      </c>
      <c r="E2441" s="5">
        <v>10.47</v>
      </c>
      <c r="F2441" s="3">
        <v>22</v>
      </c>
      <c r="G2441" s="3" t="s">
        <v>114</v>
      </c>
      <c r="H2441" s="3" t="s">
        <v>122</v>
      </c>
      <c r="I2441" s="5">
        <v>17.989999999999998</v>
      </c>
      <c r="J2441" s="3">
        <v>0</v>
      </c>
      <c r="K2441" s="3" t="s">
        <v>126</v>
      </c>
      <c r="L2441" s="3">
        <v>2</v>
      </c>
      <c r="M2441" s="5">
        <v>0.46</v>
      </c>
      <c r="N2441" s="3" t="s">
        <v>99</v>
      </c>
    </row>
    <row r="2442" spans="1:14" x14ac:dyDescent="0.25">
      <c r="A2442" s="3" t="s">
        <v>2545</v>
      </c>
      <c r="B2442" s="3">
        <v>19</v>
      </c>
      <c r="C2442" s="3" t="s">
        <v>106</v>
      </c>
      <c r="D2442" s="3" t="s">
        <v>23</v>
      </c>
      <c r="E2442" s="5">
        <v>5.34</v>
      </c>
      <c r="F2442" s="3">
        <v>3</v>
      </c>
      <c r="G2442" s="3" t="s">
        <v>135</v>
      </c>
      <c r="H2442" s="3" t="s">
        <v>122</v>
      </c>
      <c r="I2442" s="5">
        <v>17.989999999999998</v>
      </c>
      <c r="J2442" s="3">
        <v>0</v>
      </c>
      <c r="K2442" s="3" t="s">
        <v>102</v>
      </c>
      <c r="L2442" s="3">
        <v>1</v>
      </c>
      <c r="M2442" s="5">
        <v>1.33</v>
      </c>
      <c r="N2442" s="3" t="s">
        <v>87</v>
      </c>
    </row>
    <row r="2443" spans="1:14" x14ac:dyDescent="0.25">
      <c r="A2443" s="3" t="s">
        <v>2546</v>
      </c>
      <c r="B2443" s="3">
        <v>25</v>
      </c>
      <c r="C2443" s="3" t="s">
        <v>83</v>
      </c>
      <c r="D2443" s="3" t="s">
        <v>21</v>
      </c>
      <c r="E2443" s="5">
        <v>5.36</v>
      </c>
      <c r="F2443" s="3">
        <v>23</v>
      </c>
      <c r="G2443" s="3" t="s">
        <v>84</v>
      </c>
      <c r="H2443" s="3" t="s">
        <v>90</v>
      </c>
      <c r="I2443" s="5">
        <v>13.99</v>
      </c>
      <c r="J2443" s="3">
        <v>0</v>
      </c>
      <c r="K2443" s="3" t="s">
        <v>95</v>
      </c>
      <c r="L2443" s="3">
        <v>4</v>
      </c>
      <c r="M2443" s="5">
        <v>0.22</v>
      </c>
      <c r="N2443" s="3" t="s">
        <v>112</v>
      </c>
    </row>
    <row r="2444" spans="1:14" x14ac:dyDescent="0.25">
      <c r="A2444" s="3" t="s">
        <v>2547</v>
      </c>
      <c r="B2444" s="3">
        <v>61</v>
      </c>
      <c r="C2444" s="3" t="s">
        <v>83</v>
      </c>
      <c r="D2444" s="3" t="s">
        <v>21</v>
      </c>
      <c r="E2444" s="5">
        <v>19.489999999999998</v>
      </c>
      <c r="F2444" s="3">
        <v>9</v>
      </c>
      <c r="G2444" s="3" t="s">
        <v>94</v>
      </c>
      <c r="H2444" s="3" t="s">
        <v>85</v>
      </c>
      <c r="I2444" s="5">
        <v>13.99</v>
      </c>
      <c r="J2444" s="3">
        <v>0</v>
      </c>
      <c r="K2444" s="3" t="s">
        <v>108</v>
      </c>
      <c r="L2444" s="3">
        <v>1</v>
      </c>
      <c r="M2444" s="5">
        <v>1.95</v>
      </c>
      <c r="N2444" s="3" t="s">
        <v>96</v>
      </c>
    </row>
    <row r="2445" spans="1:14" x14ac:dyDescent="0.25">
      <c r="A2445" s="3" t="s">
        <v>2548</v>
      </c>
      <c r="B2445" s="3">
        <v>39</v>
      </c>
      <c r="C2445" s="3" t="s">
        <v>83</v>
      </c>
      <c r="D2445" s="3" t="s">
        <v>21</v>
      </c>
      <c r="E2445" s="5">
        <v>14.12</v>
      </c>
      <c r="F2445" s="3">
        <v>12</v>
      </c>
      <c r="G2445" s="3" t="s">
        <v>89</v>
      </c>
      <c r="H2445" s="3" t="s">
        <v>120</v>
      </c>
      <c r="I2445" s="5">
        <v>13.99</v>
      </c>
      <c r="J2445" s="3">
        <v>0</v>
      </c>
      <c r="K2445" s="3" t="s">
        <v>126</v>
      </c>
      <c r="L2445" s="3">
        <v>5</v>
      </c>
      <c r="M2445" s="5">
        <v>1.0900000000000001</v>
      </c>
      <c r="N2445" s="3" t="s">
        <v>117</v>
      </c>
    </row>
    <row r="2446" spans="1:14" x14ac:dyDescent="0.25">
      <c r="A2446" s="3" t="s">
        <v>2549</v>
      </c>
      <c r="B2446" s="3">
        <v>53</v>
      </c>
      <c r="C2446" s="3" t="s">
        <v>106</v>
      </c>
      <c r="D2446" s="3" t="s">
        <v>19</v>
      </c>
      <c r="E2446" s="5">
        <v>7.21</v>
      </c>
      <c r="F2446" s="3">
        <v>53</v>
      </c>
      <c r="G2446" s="3" t="s">
        <v>135</v>
      </c>
      <c r="H2446" s="3" t="s">
        <v>90</v>
      </c>
      <c r="I2446" s="5">
        <v>8.99</v>
      </c>
      <c r="J2446" s="3">
        <v>1</v>
      </c>
      <c r="K2446" s="3" t="s">
        <v>126</v>
      </c>
      <c r="L2446" s="3">
        <v>3</v>
      </c>
      <c r="M2446" s="5">
        <v>0.13</v>
      </c>
      <c r="N2446" s="3" t="s">
        <v>112</v>
      </c>
    </row>
    <row r="2447" spans="1:14" x14ac:dyDescent="0.25">
      <c r="A2447" s="3" t="s">
        <v>2550</v>
      </c>
      <c r="B2447" s="3">
        <v>21</v>
      </c>
      <c r="C2447" s="3" t="s">
        <v>106</v>
      </c>
      <c r="D2447" s="3" t="s">
        <v>19</v>
      </c>
      <c r="E2447" s="5">
        <v>24.12</v>
      </c>
      <c r="F2447" s="3">
        <v>18</v>
      </c>
      <c r="G2447" s="3" t="s">
        <v>114</v>
      </c>
      <c r="H2447" s="3" t="s">
        <v>111</v>
      </c>
      <c r="I2447" s="5">
        <v>8.99</v>
      </c>
      <c r="J2447" s="3">
        <v>0</v>
      </c>
      <c r="K2447" s="3" t="s">
        <v>95</v>
      </c>
      <c r="L2447" s="3">
        <v>1</v>
      </c>
      <c r="M2447" s="5">
        <v>1.27</v>
      </c>
      <c r="N2447" s="3" t="s">
        <v>87</v>
      </c>
    </row>
    <row r="2448" spans="1:14" x14ac:dyDescent="0.25">
      <c r="A2448" s="3" t="s">
        <v>2551</v>
      </c>
      <c r="B2448" s="3">
        <v>42</v>
      </c>
      <c r="C2448" s="3" t="s">
        <v>83</v>
      </c>
      <c r="D2448" s="3" t="s">
        <v>23</v>
      </c>
      <c r="E2448" s="5">
        <v>13.25</v>
      </c>
      <c r="F2448" s="3">
        <v>29</v>
      </c>
      <c r="G2448" s="3" t="s">
        <v>84</v>
      </c>
      <c r="H2448" s="3" t="s">
        <v>120</v>
      </c>
      <c r="I2448" s="5">
        <v>17.989999999999998</v>
      </c>
      <c r="J2448" s="3">
        <v>0</v>
      </c>
      <c r="K2448" s="3" t="s">
        <v>108</v>
      </c>
      <c r="L2448" s="3">
        <v>4</v>
      </c>
      <c r="M2448" s="5">
        <v>0.44</v>
      </c>
      <c r="N2448" s="3" t="s">
        <v>104</v>
      </c>
    </row>
    <row r="2449" spans="1:14" x14ac:dyDescent="0.25">
      <c r="A2449" s="3" t="s">
        <v>2552</v>
      </c>
      <c r="B2449" s="3">
        <v>65</v>
      </c>
      <c r="C2449" s="3" t="s">
        <v>83</v>
      </c>
      <c r="D2449" s="3" t="s">
        <v>19</v>
      </c>
      <c r="E2449" s="5">
        <v>0.39</v>
      </c>
      <c r="F2449" s="3">
        <v>3</v>
      </c>
      <c r="G2449" s="3" t="s">
        <v>98</v>
      </c>
      <c r="H2449" s="3" t="s">
        <v>120</v>
      </c>
      <c r="I2449" s="5">
        <v>8.99</v>
      </c>
      <c r="J2449" s="3">
        <v>1</v>
      </c>
      <c r="K2449" s="3" t="s">
        <v>108</v>
      </c>
      <c r="L2449" s="3">
        <v>2</v>
      </c>
      <c r="M2449" s="5">
        <v>0.1</v>
      </c>
      <c r="N2449" s="3" t="s">
        <v>87</v>
      </c>
    </row>
    <row r="2450" spans="1:14" x14ac:dyDescent="0.25">
      <c r="A2450" s="3" t="s">
        <v>2553</v>
      </c>
      <c r="B2450" s="3">
        <v>18</v>
      </c>
      <c r="C2450" s="3" t="s">
        <v>106</v>
      </c>
      <c r="D2450" s="3" t="s">
        <v>19</v>
      </c>
      <c r="E2450" s="5">
        <v>32.68</v>
      </c>
      <c r="F2450" s="3">
        <v>58</v>
      </c>
      <c r="G2450" s="3" t="s">
        <v>84</v>
      </c>
      <c r="H2450" s="3" t="s">
        <v>85</v>
      </c>
      <c r="I2450" s="5">
        <v>8.99</v>
      </c>
      <c r="J2450" s="3">
        <v>0</v>
      </c>
      <c r="K2450" s="3" t="s">
        <v>86</v>
      </c>
      <c r="L2450" s="3">
        <v>5</v>
      </c>
      <c r="M2450" s="5">
        <v>0.55000000000000004</v>
      </c>
      <c r="N2450" s="3" t="s">
        <v>104</v>
      </c>
    </row>
    <row r="2451" spans="1:14" x14ac:dyDescent="0.25">
      <c r="A2451" s="3" t="s">
        <v>2554</v>
      </c>
      <c r="B2451" s="3">
        <v>45</v>
      </c>
      <c r="C2451" s="3" t="s">
        <v>83</v>
      </c>
      <c r="D2451" s="3" t="s">
        <v>21</v>
      </c>
      <c r="E2451" s="5">
        <v>12.64</v>
      </c>
      <c r="F2451" s="3">
        <v>33</v>
      </c>
      <c r="G2451" s="3" t="s">
        <v>135</v>
      </c>
      <c r="H2451" s="3" t="s">
        <v>120</v>
      </c>
      <c r="I2451" s="5">
        <v>13.99</v>
      </c>
      <c r="J2451" s="3">
        <v>1</v>
      </c>
      <c r="K2451" s="3" t="s">
        <v>95</v>
      </c>
      <c r="L2451" s="3">
        <v>4</v>
      </c>
      <c r="M2451" s="5">
        <v>0.37</v>
      </c>
      <c r="N2451" s="3" t="s">
        <v>104</v>
      </c>
    </row>
    <row r="2452" spans="1:14" x14ac:dyDescent="0.25">
      <c r="A2452" s="3" t="s">
        <v>2555</v>
      </c>
      <c r="B2452" s="3">
        <v>19</v>
      </c>
      <c r="C2452" s="3" t="s">
        <v>93</v>
      </c>
      <c r="D2452" s="3" t="s">
        <v>23</v>
      </c>
      <c r="E2452" s="5">
        <v>1.8</v>
      </c>
      <c r="F2452" s="3">
        <v>4</v>
      </c>
      <c r="G2452" s="3" t="s">
        <v>84</v>
      </c>
      <c r="H2452" s="3" t="s">
        <v>122</v>
      </c>
      <c r="I2452" s="5">
        <v>17.989999999999998</v>
      </c>
      <c r="J2452" s="3">
        <v>0</v>
      </c>
      <c r="K2452" s="3" t="s">
        <v>102</v>
      </c>
      <c r="L2452" s="3">
        <v>2</v>
      </c>
      <c r="M2452" s="5">
        <v>0.36</v>
      </c>
      <c r="N2452" s="3" t="s">
        <v>117</v>
      </c>
    </row>
    <row r="2453" spans="1:14" x14ac:dyDescent="0.25">
      <c r="A2453" s="3" t="s">
        <v>2556</v>
      </c>
      <c r="B2453" s="3">
        <v>45</v>
      </c>
      <c r="C2453" s="3" t="s">
        <v>83</v>
      </c>
      <c r="D2453" s="3" t="s">
        <v>23</v>
      </c>
      <c r="E2453" s="5">
        <v>21.12</v>
      </c>
      <c r="F2453" s="3">
        <v>27</v>
      </c>
      <c r="G2453" s="3" t="s">
        <v>98</v>
      </c>
      <c r="H2453" s="3" t="s">
        <v>120</v>
      </c>
      <c r="I2453" s="5">
        <v>17.989999999999998</v>
      </c>
      <c r="J2453" s="3">
        <v>0</v>
      </c>
      <c r="K2453" s="3" t="s">
        <v>126</v>
      </c>
      <c r="L2453" s="3">
        <v>5</v>
      </c>
      <c r="M2453" s="5">
        <v>0.75</v>
      </c>
      <c r="N2453" s="3" t="s">
        <v>96</v>
      </c>
    </row>
    <row r="2454" spans="1:14" x14ac:dyDescent="0.25">
      <c r="A2454" s="3" t="s">
        <v>2557</v>
      </c>
      <c r="B2454" s="3">
        <v>24</v>
      </c>
      <c r="C2454" s="3" t="s">
        <v>93</v>
      </c>
      <c r="D2454" s="3" t="s">
        <v>21</v>
      </c>
      <c r="E2454" s="5">
        <v>1.68</v>
      </c>
      <c r="F2454" s="3">
        <v>45</v>
      </c>
      <c r="G2454" s="3" t="s">
        <v>94</v>
      </c>
      <c r="H2454" s="3" t="s">
        <v>90</v>
      </c>
      <c r="I2454" s="5">
        <v>13.99</v>
      </c>
      <c r="J2454" s="3">
        <v>1</v>
      </c>
      <c r="K2454" s="3" t="s">
        <v>126</v>
      </c>
      <c r="L2454" s="3">
        <v>3</v>
      </c>
      <c r="M2454" s="5">
        <v>0.04</v>
      </c>
      <c r="N2454" s="3" t="s">
        <v>112</v>
      </c>
    </row>
    <row r="2455" spans="1:14" x14ac:dyDescent="0.25">
      <c r="A2455" s="3" t="s">
        <v>2558</v>
      </c>
      <c r="B2455" s="3">
        <v>48</v>
      </c>
      <c r="C2455" s="3" t="s">
        <v>83</v>
      </c>
      <c r="D2455" s="3" t="s">
        <v>21</v>
      </c>
      <c r="E2455" s="5">
        <v>3.22</v>
      </c>
      <c r="F2455" s="3">
        <v>33</v>
      </c>
      <c r="G2455" s="3" t="s">
        <v>94</v>
      </c>
      <c r="H2455" s="3" t="s">
        <v>120</v>
      </c>
      <c r="I2455" s="5">
        <v>13.99</v>
      </c>
      <c r="J2455" s="3">
        <v>1</v>
      </c>
      <c r="K2455" s="3" t="s">
        <v>108</v>
      </c>
      <c r="L2455" s="3">
        <v>1</v>
      </c>
      <c r="M2455" s="5">
        <v>0.09</v>
      </c>
      <c r="N2455" s="3" t="s">
        <v>112</v>
      </c>
    </row>
    <row r="2456" spans="1:14" x14ac:dyDescent="0.25">
      <c r="A2456" s="3" t="s">
        <v>2559</v>
      </c>
      <c r="B2456" s="3">
        <v>67</v>
      </c>
      <c r="C2456" s="3" t="s">
        <v>93</v>
      </c>
      <c r="D2456" s="3" t="s">
        <v>19</v>
      </c>
      <c r="E2456" s="5">
        <v>8.0299999999999994</v>
      </c>
      <c r="F2456" s="3">
        <v>34</v>
      </c>
      <c r="G2456" s="3" t="s">
        <v>94</v>
      </c>
      <c r="H2456" s="3" t="s">
        <v>120</v>
      </c>
      <c r="I2456" s="5">
        <v>8.99</v>
      </c>
      <c r="J2456" s="3">
        <v>1</v>
      </c>
      <c r="K2456" s="3" t="s">
        <v>95</v>
      </c>
      <c r="L2456" s="3">
        <v>1</v>
      </c>
      <c r="M2456" s="5">
        <v>0.23</v>
      </c>
      <c r="N2456" s="3" t="s">
        <v>104</v>
      </c>
    </row>
    <row r="2457" spans="1:14" x14ac:dyDescent="0.25">
      <c r="A2457" s="3" t="s">
        <v>2560</v>
      </c>
      <c r="B2457" s="3">
        <v>41</v>
      </c>
      <c r="C2457" s="3" t="s">
        <v>93</v>
      </c>
      <c r="D2457" s="3" t="s">
        <v>19</v>
      </c>
      <c r="E2457" s="5">
        <v>7.36</v>
      </c>
      <c r="F2457" s="3">
        <v>30</v>
      </c>
      <c r="G2457" s="3" t="s">
        <v>114</v>
      </c>
      <c r="H2457" s="3" t="s">
        <v>85</v>
      </c>
      <c r="I2457" s="5">
        <v>8.99</v>
      </c>
      <c r="J2457" s="3">
        <v>0</v>
      </c>
      <c r="K2457" s="3" t="s">
        <v>108</v>
      </c>
      <c r="L2457" s="3">
        <v>3</v>
      </c>
      <c r="M2457" s="5">
        <v>0.24</v>
      </c>
      <c r="N2457" s="3" t="s">
        <v>96</v>
      </c>
    </row>
    <row r="2458" spans="1:14" x14ac:dyDescent="0.25">
      <c r="A2458" s="3" t="s">
        <v>2561</v>
      </c>
      <c r="B2458" s="3">
        <v>35</v>
      </c>
      <c r="C2458" s="3" t="s">
        <v>93</v>
      </c>
      <c r="D2458" s="3" t="s">
        <v>23</v>
      </c>
      <c r="E2458" s="5">
        <v>1.84</v>
      </c>
      <c r="F2458" s="3">
        <v>30</v>
      </c>
      <c r="G2458" s="3" t="s">
        <v>94</v>
      </c>
      <c r="H2458" s="3" t="s">
        <v>120</v>
      </c>
      <c r="I2458" s="5">
        <v>17.989999999999998</v>
      </c>
      <c r="J2458" s="3">
        <v>1</v>
      </c>
      <c r="K2458" s="3" t="s">
        <v>95</v>
      </c>
      <c r="L2458" s="3">
        <v>3</v>
      </c>
      <c r="M2458" s="5">
        <v>0.06</v>
      </c>
      <c r="N2458" s="3" t="s">
        <v>99</v>
      </c>
    </row>
    <row r="2459" spans="1:14" x14ac:dyDescent="0.25">
      <c r="A2459" s="3" t="s">
        <v>2562</v>
      </c>
      <c r="B2459" s="3">
        <v>50</v>
      </c>
      <c r="C2459" s="3" t="s">
        <v>93</v>
      </c>
      <c r="D2459" s="3" t="s">
        <v>21</v>
      </c>
      <c r="E2459" s="5">
        <v>19.48</v>
      </c>
      <c r="F2459" s="3">
        <v>49</v>
      </c>
      <c r="G2459" s="3" t="s">
        <v>89</v>
      </c>
      <c r="H2459" s="3" t="s">
        <v>111</v>
      </c>
      <c r="I2459" s="5">
        <v>13.99</v>
      </c>
      <c r="J2459" s="3">
        <v>1</v>
      </c>
      <c r="K2459" s="3" t="s">
        <v>86</v>
      </c>
      <c r="L2459" s="3">
        <v>3</v>
      </c>
      <c r="M2459" s="5">
        <v>0.39</v>
      </c>
      <c r="N2459" s="3" t="s">
        <v>112</v>
      </c>
    </row>
    <row r="2460" spans="1:14" x14ac:dyDescent="0.25">
      <c r="A2460" s="3" t="s">
        <v>2563</v>
      </c>
      <c r="B2460" s="3">
        <v>24</v>
      </c>
      <c r="C2460" s="3" t="s">
        <v>106</v>
      </c>
      <c r="D2460" s="3" t="s">
        <v>23</v>
      </c>
      <c r="E2460" s="5">
        <v>33.35</v>
      </c>
      <c r="F2460" s="3">
        <v>38</v>
      </c>
      <c r="G2460" s="3" t="s">
        <v>84</v>
      </c>
      <c r="H2460" s="3" t="s">
        <v>85</v>
      </c>
      <c r="I2460" s="5">
        <v>17.989999999999998</v>
      </c>
      <c r="J2460" s="3">
        <v>0</v>
      </c>
      <c r="K2460" s="3" t="s">
        <v>126</v>
      </c>
      <c r="L2460" s="3">
        <v>1</v>
      </c>
      <c r="M2460" s="5">
        <v>0.86</v>
      </c>
      <c r="N2460" s="3" t="s">
        <v>117</v>
      </c>
    </row>
    <row r="2461" spans="1:14" x14ac:dyDescent="0.25">
      <c r="A2461" s="3" t="s">
        <v>2564</v>
      </c>
      <c r="B2461" s="3">
        <v>30</v>
      </c>
      <c r="C2461" s="3" t="s">
        <v>93</v>
      </c>
      <c r="D2461" s="3" t="s">
        <v>23</v>
      </c>
      <c r="E2461" s="5">
        <v>3.63</v>
      </c>
      <c r="F2461" s="3">
        <v>35</v>
      </c>
      <c r="G2461" s="3" t="s">
        <v>89</v>
      </c>
      <c r="H2461" s="3" t="s">
        <v>120</v>
      </c>
      <c r="I2461" s="5">
        <v>17.989999999999998</v>
      </c>
      <c r="J2461" s="3">
        <v>1</v>
      </c>
      <c r="K2461" s="3" t="s">
        <v>108</v>
      </c>
      <c r="L2461" s="3">
        <v>3</v>
      </c>
      <c r="M2461" s="5">
        <v>0.1</v>
      </c>
      <c r="N2461" s="3" t="s">
        <v>96</v>
      </c>
    </row>
    <row r="2462" spans="1:14" x14ac:dyDescent="0.25">
      <c r="A2462" s="3" t="s">
        <v>2565</v>
      </c>
      <c r="B2462" s="3">
        <v>44</v>
      </c>
      <c r="C2462" s="3" t="s">
        <v>93</v>
      </c>
      <c r="D2462" s="3" t="s">
        <v>23</v>
      </c>
      <c r="E2462" s="5">
        <v>15.31</v>
      </c>
      <c r="F2462" s="3">
        <v>26</v>
      </c>
      <c r="G2462" s="3" t="s">
        <v>135</v>
      </c>
      <c r="H2462" s="3" t="s">
        <v>85</v>
      </c>
      <c r="I2462" s="5">
        <v>17.989999999999998</v>
      </c>
      <c r="J2462" s="3">
        <v>0</v>
      </c>
      <c r="K2462" s="3" t="s">
        <v>95</v>
      </c>
      <c r="L2462" s="3">
        <v>5</v>
      </c>
      <c r="M2462" s="5">
        <v>0.56999999999999995</v>
      </c>
      <c r="N2462" s="3" t="s">
        <v>91</v>
      </c>
    </row>
    <row r="2463" spans="1:14" x14ac:dyDescent="0.25">
      <c r="A2463" s="3" t="s">
        <v>2566</v>
      </c>
      <c r="B2463" s="3">
        <v>61</v>
      </c>
      <c r="C2463" s="3" t="s">
        <v>93</v>
      </c>
      <c r="D2463" s="3" t="s">
        <v>19</v>
      </c>
      <c r="E2463" s="5">
        <v>14.55</v>
      </c>
      <c r="F2463" s="3">
        <v>37</v>
      </c>
      <c r="G2463" s="3" t="s">
        <v>114</v>
      </c>
      <c r="H2463" s="3" t="s">
        <v>111</v>
      </c>
      <c r="I2463" s="5">
        <v>8.99</v>
      </c>
      <c r="J2463" s="3">
        <v>1</v>
      </c>
      <c r="K2463" s="3" t="s">
        <v>86</v>
      </c>
      <c r="L2463" s="3">
        <v>2</v>
      </c>
      <c r="M2463" s="5">
        <v>0.38</v>
      </c>
      <c r="N2463" s="3" t="s">
        <v>117</v>
      </c>
    </row>
    <row r="2464" spans="1:14" x14ac:dyDescent="0.25">
      <c r="A2464" s="3" t="s">
        <v>2567</v>
      </c>
      <c r="B2464" s="3">
        <v>43</v>
      </c>
      <c r="C2464" s="3" t="s">
        <v>93</v>
      </c>
      <c r="D2464" s="3" t="s">
        <v>21</v>
      </c>
      <c r="E2464" s="5">
        <v>19.95</v>
      </c>
      <c r="F2464" s="3">
        <v>40</v>
      </c>
      <c r="G2464" s="3" t="s">
        <v>135</v>
      </c>
      <c r="H2464" s="3" t="s">
        <v>111</v>
      </c>
      <c r="I2464" s="5">
        <v>13.99</v>
      </c>
      <c r="J2464" s="3">
        <v>1</v>
      </c>
      <c r="K2464" s="3" t="s">
        <v>108</v>
      </c>
      <c r="L2464" s="3">
        <v>1</v>
      </c>
      <c r="M2464" s="5">
        <v>0.49</v>
      </c>
      <c r="N2464" s="3" t="s">
        <v>99</v>
      </c>
    </row>
    <row r="2465" spans="1:14" x14ac:dyDescent="0.25">
      <c r="A2465" s="3" t="s">
        <v>2568</v>
      </c>
      <c r="B2465" s="3">
        <v>54</v>
      </c>
      <c r="C2465" s="3" t="s">
        <v>83</v>
      </c>
      <c r="D2465" s="3" t="s">
        <v>19</v>
      </c>
      <c r="E2465" s="5">
        <v>9.92</v>
      </c>
      <c r="F2465" s="3">
        <v>27</v>
      </c>
      <c r="G2465" s="3" t="s">
        <v>94</v>
      </c>
      <c r="H2465" s="3" t="s">
        <v>111</v>
      </c>
      <c r="I2465" s="5">
        <v>8.99</v>
      </c>
      <c r="J2465" s="3">
        <v>1</v>
      </c>
      <c r="K2465" s="3" t="s">
        <v>126</v>
      </c>
      <c r="L2465" s="3">
        <v>1</v>
      </c>
      <c r="M2465" s="5">
        <v>0.35</v>
      </c>
      <c r="N2465" s="3" t="s">
        <v>96</v>
      </c>
    </row>
    <row r="2466" spans="1:14" x14ac:dyDescent="0.25">
      <c r="A2466" s="3" t="s">
        <v>2569</v>
      </c>
      <c r="B2466" s="3">
        <v>39</v>
      </c>
      <c r="C2466" s="3" t="s">
        <v>93</v>
      </c>
      <c r="D2466" s="3" t="s">
        <v>21</v>
      </c>
      <c r="E2466" s="5">
        <v>1.72</v>
      </c>
      <c r="F2466" s="3">
        <v>24</v>
      </c>
      <c r="G2466" s="3" t="s">
        <v>94</v>
      </c>
      <c r="H2466" s="3" t="s">
        <v>122</v>
      </c>
      <c r="I2466" s="5">
        <v>13.99</v>
      </c>
      <c r="J2466" s="3">
        <v>1</v>
      </c>
      <c r="K2466" s="3" t="s">
        <v>86</v>
      </c>
      <c r="L2466" s="3">
        <v>5</v>
      </c>
      <c r="M2466" s="5">
        <v>7.0000000000000007E-2</v>
      </c>
      <c r="N2466" s="3" t="s">
        <v>96</v>
      </c>
    </row>
    <row r="2467" spans="1:14" x14ac:dyDescent="0.25">
      <c r="A2467" s="3" t="s">
        <v>2570</v>
      </c>
      <c r="B2467" s="3">
        <v>43</v>
      </c>
      <c r="C2467" s="3" t="s">
        <v>93</v>
      </c>
      <c r="D2467" s="3" t="s">
        <v>21</v>
      </c>
      <c r="E2467" s="5">
        <v>8.4499999999999993</v>
      </c>
      <c r="F2467" s="3">
        <v>20</v>
      </c>
      <c r="G2467" s="3" t="s">
        <v>84</v>
      </c>
      <c r="H2467" s="3" t="s">
        <v>111</v>
      </c>
      <c r="I2467" s="5">
        <v>13.99</v>
      </c>
      <c r="J2467" s="3">
        <v>0</v>
      </c>
      <c r="K2467" s="3" t="s">
        <v>86</v>
      </c>
      <c r="L2467" s="3">
        <v>3</v>
      </c>
      <c r="M2467" s="5">
        <v>0.4</v>
      </c>
      <c r="N2467" s="3" t="s">
        <v>117</v>
      </c>
    </row>
    <row r="2468" spans="1:14" x14ac:dyDescent="0.25">
      <c r="A2468" s="3" t="s">
        <v>2571</v>
      </c>
      <c r="B2468" s="3">
        <v>26</v>
      </c>
      <c r="C2468" s="3" t="s">
        <v>83</v>
      </c>
      <c r="D2468" s="3" t="s">
        <v>21</v>
      </c>
      <c r="E2468" s="5">
        <v>13.02</v>
      </c>
      <c r="F2468" s="3">
        <v>41</v>
      </c>
      <c r="G2468" s="3" t="s">
        <v>135</v>
      </c>
      <c r="H2468" s="3" t="s">
        <v>122</v>
      </c>
      <c r="I2468" s="5">
        <v>13.99</v>
      </c>
      <c r="J2468" s="3">
        <v>1</v>
      </c>
      <c r="K2468" s="3" t="s">
        <v>95</v>
      </c>
      <c r="L2468" s="3">
        <v>1</v>
      </c>
      <c r="M2468" s="5">
        <v>0.31</v>
      </c>
      <c r="N2468" s="3" t="s">
        <v>91</v>
      </c>
    </row>
    <row r="2469" spans="1:14" x14ac:dyDescent="0.25">
      <c r="A2469" s="3" t="s">
        <v>2572</v>
      </c>
      <c r="B2469" s="3">
        <v>22</v>
      </c>
      <c r="C2469" s="3" t="s">
        <v>106</v>
      </c>
      <c r="D2469" s="3" t="s">
        <v>21</v>
      </c>
      <c r="E2469" s="5">
        <v>0.12</v>
      </c>
      <c r="F2469" s="3">
        <v>4</v>
      </c>
      <c r="G2469" s="3" t="s">
        <v>94</v>
      </c>
      <c r="H2469" s="3" t="s">
        <v>111</v>
      </c>
      <c r="I2469" s="5">
        <v>13.99</v>
      </c>
      <c r="J2469" s="3">
        <v>0</v>
      </c>
      <c r="K2469" s="3" t="s">
        <v>108</v>
      </c>
      <c r="L2469" s="3">
        <v>5</v>
      </c>
      <c r="M2469" s="5">
        <v>0.02</v>
      </c>
      <c r="N2469" s="3" t="s">
        <v>96</v>
      </c>
    </row>
    <row r="2470" spans="1:14" x14ac:dyDescent="0.25">
      <c r="A2470" s="3" t="s">
        <v>2573</v>
      </c>
      <c r="B2470" s="3">
        <v>32</v>
      </c>
      <c r="C2470" s="3" t="s">
        <v>106</v>
      </c>
      <c r="D2470" s="3" t="s">
        <v>21</v>
      </c>
      <c r="E2470" s="5">
        <v>5.6</v>
      </c>
      <c r="F2470" s="3">
        <v>44</v>
      </c>
      <c r="G2470" s="3" t="s">
        <v>89</v>
      </c>
      <c r="H2470" s="3" t="s">
        <v>90</v>
      </c>
      <c r="I2470" s="5">
        <v>13.99</v>
      </c>
      <c r="J2470" s="3">
        <v>1</v>
      </c>
      <c r="K2470" s="3" t="s">
        <v>108</v>
      </c>
      <c r="L2470" s="3">
        <v>3</v>
      </c>
      <c r="M2470" s="5">
        <v>0.12</v>
      </c>
      <c r="N2470" s="3" t="s">
        <v>99</v>
      </c>
    </row>
    <row r="2471" spans="1:14" x14ac:dyDescent="0.25">
      <c r="A2471" s="3" t="s">
        <v>2574</v>
      </c>
      <c r="B2471" s="3">
        <v>28</v>
      </c>
      <c r="C2471" s="3" t="s">
        <v>83</v>
      </c>
      <c r="D2471" s="3" t="s">
        <v>23</v>
      </c>
      <c r="E2471" s="5">
        <v>0.68</v>
      </c>
      <c r="F2471" s="3">
        <v>53</v>
      </c>
      <c r="G2471" s="3" t="s">
        <v>135</v>
      </c>
      <c r="H2471" s="3" t="s">
        <v>111</v>
      </c>
      <c r="I2471" s="5">
        <v>17.989999999999998</v>
      </c>
      <c r="J2471" s="3">
        <v>1</v>
      </c>
      <c r="K2471" s="3" t="s">
        <v>95</v>
      </c>
      <c r="L2471" s="3">
        <v>1</v>
      </c>
      <c r="M2471" s="5">
        <v>0.01</v>
      </c>
      <c r="N2471" s="3" t="s">
        <v>112</v>
      </c>
    </row>
    <row r="2472" spans="1:14" x14ac:dyDescent="0.25">
      <c r="A2472" s="3" t="s">
        <v>2575</v>
      </c>
      <c r="B2472" s="3">
        <v>50</v>
      </c>
      <c r="C2472" s="3" t="s">
        <v>106</v>
      </c>
      <c r="D2472" s="3" t="s">
        <v>21</v>
      </c>
      <c r="E2472" s="5">
        <v>1.96</v>
      </c>
      <c r="F2472" s="3">
        <v>60</v>
      </c>
      <c r="G2472" s="3" t="s">
        <v>98</v>
      </c>
      <c r="H2472" s="3" t="s">
        <v>111</v>
      </c>
      <c r="I2472" s="5">
        <v>13.99</v>
      </c>
      <c r="J2472" s="3">
        <v>1</v>
      </c>
      <c r="K2472" s="3" t="s">
        <v>95</v>
      </c>
      <c r="L2472" s="3">
        <v>2</v>
      </c>
      <c r="M2472" s="5">
        <v>0.03</v>
      </c>
      <c r="N2472" s="3" t="s">
        <v>99</v>
      </c>
    </row>
    <row r="2473" spans="1:14" x14ac:dyDescent="0.25">
      <c r="A2473" s="3" t="s">
        <v>2576</v>
      </c>
      <c r="B2473" s="3">
        <v>25</v>
      </c>
      <c r="C2473" s="3" t="s">
        <v>83</v>
      </c>
      <c r="D2473" s="3" t="s">
        <v>19</v>
      </c>
      <c r="E2473" s="5">
        <v>6.38</v>
      </c>
      <c r="F2473" s="3">
        <v>58</v>
      </c>
      <c r="G2473" s="3" t="s">
        <v>89</v>
      </c>
      <c r="H2473" s="3" t="s">
        <v>120</v>
      </c>
      <c r="I2473" s="5">
        <v>8.99</v>
      </c>
      <c r="J2473" s="3">
        <v>1</v>
      </c>
      <c r="K2473" s="3" t="s">
        <v>108</v>
      </c>
      <c r="L2473" s="3">
        <v>3</v>
      </c>
      <c r="M2473" s="5">
        <v>0.11</v>
      </c>
      <c r="N2473" s="3" t="s">
        <v>117</v>
      </c>
    </row>
    <row r="2474" spans="1:14" x14ac:dyDescent="0.25">
      <c r="A2474" s="3" t="s">
        <v>2577</v>
      </c>
      <c r="B2474" s="3">
        <v>46</v>
      </c>
      <c r="C2474" s="3" t="s">
        <v>93</v>
      </c>
      <c r="D2474" s="3" t="s">
        <v>23</v>
      </c>
      <c r="E2474" s="5">
        <v>0.5</v>
      </c>
      <c r="F2474" s="3">
        <v>51</v>
      </c>
      <c r="G2474" s="3" t="s">
        <v>114</v>
      </c>
      <c r="H2474" s="3" t="s">
        <v>122</v>
      </c>
      <c r="I2474" s="5">
        <v>17.989999999999998</v>
      </c>
      <c r="J2474" s="3">
        <v>1</v>
      </c>
      <c r="K2474" s="3" t="s">
        <v>102</v>
      </c>
      <c r="L2474" s="3">
        <v>4</v>
      </c>
      <c r="M2474" s="5">
        <v>0.01</v>
      </c>
      <c r="N2474" s="3" t="s">
        <v>112</v>
      </c>
    </row>
    <row r="2475" spans="1:14" x14ac:dyDescent="0.25">
      <c r="A2475" s="3" t="s">
        <v>2578</v>
      </c>
      <c r="B2475" s="3">
        <v>69</v>
      </c>
      <c r="C2475" s="3" t="s">
        <v>83</v>
      </c>
      <c r="D2475" s="3" t="s">
        <v>23</v>
      </c>
      <c r="E2475" s="5">
        <v>15.94</v>
      </c>
      <c r="F2475" s="3">
        <v>36</v>
      </c>
      <c r="G2475" s="3" t="s">
        <v>114</v>
      </c>
      <c r="H2475" s="3" t="s">
        <v>111</v>
      </c>
      <c r="I2475" s="5">
        <v>17.989999999999998</v>
      </c>
      <c r="J2475" s="3">
        <v>1</v>
      </c>
      <c r="K2475" s="3" t="s">
        <v>102</v>
      </c>
      <c r="L2475" s="3">
        <v>2</v>
      </c>
      <c r="M2475" s="5">
        <v>0.43</v>
      </c>
      <c r="N2475" s="3" t="s">
        <v>96</v>
      </c>
    </row>
    <row r="2476" spans="1:14" x14ac:dyDescent="0.25">
      <c r="A2476" s="3" t="s">
        <v>2579</v>
      </c>
      <c r="B2476" s="3">
        <v>57</v>
      </c>
      <c r="C2476" s="3" t="s">
        <v>93</v>
      </c>
      <c r="D2476" s="3" t="s">
        <v>19</v>
      </c>
      <c r="E2476" s="5">
        <v>0.71</v>
      </c>
      <c r="F2476" s="3">
        <v>42</v>
      </c>
      <c r="G2476" s="3" t="s">
        <v>135</v>
      </c>
      <c r="H2476" s="3" t="s">
        <v>85</v>
      </c>
      <c r="I2476" s="5">
        <v>8.99</v>
      </c>
      <c r="J2476" s="3">
        <v>1</v>
      </c>
      <c r="K2476" s="3" t="s">
        <v>102</v>
      </c>
      <c r="L2476" s="3">
        <v>4</v>
      </c>
      <c r="M2476" s="5">
        <v>0.02</v>
      </c>
      <c r="N2476" s="3" t="s">
        <v>91</v>
      </c>
    </row>
    <row r="2477" spans="1:14" x14ac:dyDescent="0.25">
      <c r="A2477" s="3" t="s">
        <v>2580</v>
      </c>
      <c r="B2477" s="3">
        <v>37</v>
      </c>
      <c r="C2477" s="3" t="s">
        <v>83</v>
      </c>
      <c r="D2477" s="3" t="s">
        <v>23</v>
      </c>
      <c r="E2477" s="5">
        <v>1.32</v>
      </c>
      <c r="F2477" s="3">
        <v>47</v>
      </c>
      <c r="G2477" s="3" t="s">
        <v>135</v>
      </c>
      <c r="H2477" s="3" t="s">
        <v>120</v>
      </c>
      <c r="I2477" s="5">
        <v>17.989999999999998</v>
      </c>
      <c r="J2477" s="3">
        <v>1</v>
      </c>
      <c r="K2477" s="3" t="s">
        <v>108</v>
      </c>
      <c r="L2477" s="3">
        <v>3</v>
      </c>
      <c r="M2477" s="5">
        <v>0.03</v>
      </c>
      <c r="N2477" s="3" t="s">
        <v>96</v>
      </c>
    </row>
    <row r="2478" spans="1:14" x14ac:dyDescent="0.25">
      <c r="A2478" s="3" t="s">
        <v>2581</v>
      </c>
      <c r="B2478" s="3">
        <v>66</v>
      </c>
      <c r="C2478" s="3" t="s">
        <v>93</v>
      </c>
      <c r="D2478" s="3" t="s">
        <v>19</v>
      </c>
      <c r="E2478" s="5">
        <v>37.6</v>
      </c>
      <c r="F2478" s="3">
        <v>35</v>
      </c>
      <c r="G2478" s="3" t="s">
        <v>114</v>
      </c>
      <c r="H2478" s="3" t="s">
        <v>90</v>
      </c>
      <c r="I2478" s="5">
        <v>8.99</v>
      </c>
      <c r="J2478" s="3">
        <v>0</v>
      </c>
      <c r="K2478" s="3" t="s">
        <v>86</v>
      </c>
      <c r="L2478" s="3">
        <v>3</v>
      </c>
      <c r="M2478" s="5">
        <v>1.04</v>
      </c>
      <c r="N2478" s="3" t="s">
        <v>112</v>
      </c>
    </row>
    <row r="2479" spans="1:14" x14ac:dyDescent="0.25">
      <c r="A2479" s="3" t="s">
        <v>2582</v>
      </c>
      <c r="B2479" s="3">
        <v>44</v>
      </c>
      <c r="C2479" s="3" t="s">
        <v>93</v>
      </c>
      <c r="D2479" s="3" t="s">
        <v>21</v>
      </c>
      <c r="E2479" s="5">
        <v>2.69</v>
      </c>
      <c r="F2479" s="3">
        <v>12</v>
      </c>
      <c r="G2479" s="3" t="s">
        <v>84</v>
      </c>
      <c r="H2479" s="3" t="s">
        <v>90</v>
      </c>
      <c r="I2479" s="5">
        <v>13.99</v>
      </c>
      <c r="J2479" s="3">
        <v>0</v>
      </c>
      <c r="K2479" s="3" t="s">
        <v>126</v>
      </c>
      <c r="L2479" s="3">
        <v>5</v>
      </c>
      <c r="M2479" s="5">
        <v>0.21</v>
      </c>
      <c r="N2479" s="3" t="s">
        <v>91</v>
      </c>
    </row>
    <row r="2480" spans="1:14" x14ac:dyDescent="0.25">
      <c r="A2480" s="3" t="s">
        <v>2583</v>
      </c>
      <c r="B2480" s="3">
        <v>66</v>
      </c>
      <c r="C2480" s="3" t="s">
        <v>106</v>
      </c>
      <c r="D2480" s="3" t="s">
        <v>19</v>
      </c>
      <c r="E2480" s="5">
        <v>5.07</v>
      </c>
      <c r="F2480" s="3">
        <v>38</v>
      </c>
      <c r="G2480" s="3" t="s">
        <v>135</v>
      </c>
      <c r="H2480" s="3" t="s">
        <v>90</v>
      </c>
      <c r="I2480" s="5">
        <v>8.99</v>
      </c>
      <c r="J2480" s="3">
        <v>1</v>
      </c>
      <c r="K2480" s="3" t="s">
        <v>108</v>
      </c>
      <c r="L2480" s="3">
        <v>5</v>
      </c>
      <c r="M2480" s="5">
        <v>0.13</v>
      </c>
      <c r="N2480" s="3" t="s">
        <v>91</v>
      </c>
    </row>
    <row r="2481" spans="1:14" x14ac:dyDescent="0.25">
      <c r="A2481" s="3" t="s">
        <v>2584</v>
      </c>
      <c r="B2481" s="3">
        <v>39</v>
      </c>
      <c r="C2481" s="3" t="s">
        <v>93</v>
      </c>
      <c r="D2481" s="3" t="s">
        <v>23</v>
      </c>
      <c r="E2481" s="5">
        <v>15.78</v>
      </c>
      <c r="F2481" s="3">
        <v>25</v>
      </c>
      <c r="G2481" s="3" t="s">
        <v>98</v>
      </c>
      <c r="H2481" s="3" t="s">
        <v>111</v>
      </c>
      <c r="I2481" s="5">
        <v>17.989999999999998</v>
      </c>
      <c r="J2481" s="3">
        <v>0</v>
      </c>
      <c r="K2481" s="3" t="s">
        <v>86</v>
      </c>
      <c r="L2481" s="3">
        <v>4</v>
      </c>
      <c r="M2481" s="5">
        <v>0.61</v>
      </c>
      <c r="N2481" s="3" t="s">
        <v>104</v>
      </c>
    </row>
    <row r="2482" spans="1:14" x14ac:dyDescent="0.25">
      <c r="A2482" s="3" t="s">
        <v>2585</v>
      </c>
      <c r="B2482" s="3">
        <v>63</v>
      </c>
      <c r="C2482" s="3" t="s">
        <v>93</v>
      </c>
      <c r="D2482" s="3" t="s">
        <v>23</v>
      </c>
      <c r="E2482" s="5">
        <v>9.84</v>
      </c>
      <c r="F2482" s="3">
        <v>46</v>
      </c>
      <c r="G2482" s="3" t="s">
        <v>114</v>
      </c>
      <c r="H2482" s="3" t="s">
        <v>90</v>
      </c>
      <c r="I2482" s="5">
        <v>17.989999999999998</v>
      </c>
      <c r="J2482" s="3">
        <v>1</v>
      </c>
      <c r="K2482" s="3" t="s">
        <v>108</v>
      </c>
      <c r="L2482" s="3">
        <v>2</v>
      </c>
      <c r="M2482" s="5">
        <v>0.21</v>
      </c>
      <c r="N2482" s="3" t="s">
        <v>104</v>
      </c>
    </row>
    <row r="2483" spans="1:14" x14ac:dyDescent="0.25">
      <c r="A2483" s="3" t="s">
        <v>2586</v>
      </c>
      <c r="B2483" s="3">
        <v>39</v>
      </c>
      <c r="C2483" s="3" t="s">
        <v>106</v>
      </c>
      <c r="D2483" s="3" t="s">
        <v>19</v>
      </c>
      <c r="E2483" s="5">
        <v>0.21</v>
      </c>
      <c r="F2483" s="3">
        <v>39</v>
      </c>
      <c r="G2483" s="3" t="s">
        <v>114</v>
      </c>
      <c r="H2483" s="3" t="s">
        <v>111</v>
      </c>
      <c r="I2483" s="5">
        <v>8.99</v>
      </c>
      <c r="J2483" s="3">
        <v>1</v>
      </c>
      <c r="K2483" s="3" t="s">
        <v>108</v>
      </c>
      <c r="L2483" s="3">
        <v>3</v>
      </c>
      <c r="M2483" s="5">
        <v>0.01</v>
      </c>
      <c r="N2483" s="3" t="s">
        <v>87</v>
      </c>
    </row>
    <row r="2484" spans="1:14" x14ac:dyDescent="0.25">
      <c r="A2484" s="3" t="s">
        <v>2587</v>
      </c>
      <c r="B2484" s="3">
        <v>62</v>
      </c>
      <c r="C2484" s="3" t="s">
        <v>106</v>
      </c>
      <c r="D2484" s="3" t="s">
        <v>21</v>
      </c>
      <c r="E2484" s="5">
        <v>9.15</v>
      </c>
      <c r="F2484" s="3">
        <v>55</v>
      </c>
      <c r="G2484" s="3" t="s">
        <v>135</v>
      </c>
      <c r="H2484" s="3" t="s">
        <v>122</v>
      </c>
      <c r="I2484" s="5">
        <v>13.99</v>
      </c>
      <c r="J2484" s="3">
        <v>1</v>
      </c>
      <c r="K2484" s="3" t="s">
        <v>86</v>
      </c>
      <c r="L2484" s="3">
        <v>5</v>
      </c>
      <c r="M2484" s="5">
        <v>0.16</v>
      </c>
      <c r="N2484" s="3" t="s">
        <v>91</v>
      </c>
    </row>
    <row r="2485" spans="1:14" x14ac:dyDescent="0.25">
      <c r="A2485" s="3" t="s">
        <v>2588</v>
      </c>
      <c r="B2485" s="3">
        <v>63</v>
      </c>
      <c r="C2485" s="3" t="s">
        <v>93</v>
      </c>
      <c r="D2485" s="3" t="s">
        <v>21</v>
      </c>
      <c r="E2485" s="5">
        <v>3.86</v>
      </c>
      <c r="F2485" s="3">
        <v>14</v>
      </c>
      <c r="G2485" s="3" t="s">
        <v>89</v>
      </c>
      <c r="H2485" s="3" t="s">
        <v>90</v>
      </c>
      <c r="I2485" s="5">
        <v>13.99</v>
      </c>
      <c r="J2485" s="3">
        <v>1</v>
      </c>
      <c r="K2485" s="3" t="s">
        <v>95</v>
      </c>
      <c r="L2485" s="3">
        <v>5</v>
      </c>
      <c r="M2485" s="5">
        <v>0.26</v>
      </c>
      <c r="N2485" s="3" t="s">
        <v>117</v>
      </c>
    </row>
    <row r="2486" spans="1:14" x14ac:dyDescent="0.25">
      <c r="A2486" s="3" t="s">
        <v>2589</v>
      </c>
      <c r="B2486" s="3">
        <v>33</v>
      </c>
      <c r="C2486" s="3" t="s">
        <v>93</v>
      </c>
      <c r="D2486" s="3" t="s">
        <v>21</v>
      </c>
      <c r="E2486" s="5">
        <v>6.82</v>
      </c>
      <c r="F2486" s="3">
        <v>17</v>
      </c>
      <c r="G2486" s="3" t="s">
        <v>84</v>
      </c>
      <c r="H2486" s="3" t="s">
        <v>122</v>
      </c>
      <c r="I2486" s="5">
        <v>13.99</v>
      </c>
      <c r="J2486" s="3">
        <v>0</v>
      </c>
      <c r="K2486" s="3" t="s">
        <v>108</v>
      </c>
      <c r="L2486" s="3">
        <v>3</v>
      </c>
      <c r="M2486" s="5">
        <v>0.38</v>
      </c>
      <c r="N2486" s="3" t="s">
        <v>91</v>
      </c>
    </row>
    <row r="2487" spans="1:14" x14ac:dyDescent="0.25">
      <c r="A2487" s="3" t="s">
        <v>2590</v>
      </c>
      <c r="B2487" s="3">
        <v>18</v>
      </c>
      <c r="C2487" s="3" t="s">
        <v>93</v>
      </c>
      <c r="D2487" s="3" t="s">
        <v>23</v>
      </c>
      <c r="E2487" s="5">
        <v>11.82</v>
      </c>
      <c r="F2487" s="3">
        <v>59</v>
      </c>
      <c r="G2487" s="3" t="s">
        <v>84</v>
      </c>
      <c r="H2487" s="3" t="s">
        <v>111</v>
      </c>
      <c r="I2487" s="5">
        <v>17.989999999999998</v>
      </c>
      <c r="J2487" s="3">
        <v>1</v>
      </c>
      <c r="K2487" s="3" t="s">
        <v>126</v>
      </c>
      <c r="L2487" s="3">
        <v>2</v>
      </c>
      <c r="M2487" s="5">
        <v>0.2</v>
      </c>
      <c r="N2487" s="3" t="s">
        <v>96</v>
      </c>
    </row>
    <row r="2488" spans="1:14" x14ac:dyDescent="0.25">
      <c r="A2488" s="3" t="s">
        <v>2591</v>
      </c>
      <c r="B2488" s="3">
        <v>68</v>
      </c>
      <c r="C2488" s="3" t="s">
        <v>93</v>
      </c>
      <c r="D2488" s="3" t="s">
        <v>21</v>
      </c>
      <c r="E2488" s="5">
        <v>6.49</v>
      </c>
      <c r="F2488" s="3">
        <v>6</v>
      </c>
      <c r="G2488" s="3" t="s">
        <v>114</v>
      </c>
      <c r="H2488" s="3" t="s">
        <v>120</v>
      </c>
      <c r="I2488" s="5">
        <v>13.99</v>
      </c>
      <c r="J2488" s="3">
        <v>0</v>
      </c>
      <c r="K2488" s="3" t="s">
        <v>126</v>
      </c>
      <c r="L2488" s="3">
        <v>1</v>
      </c>
      <c r="M2488" s="5">
        <v>0.93</v>
      </c>
      <c r="N2488" s="3" t="s">
        <v>96</v>
      </c>
    </row>
    <row r="2489" spans="1:14" x14ac:dyDescent="0.25">
      <c r="A2489" s="3" t="s">
        <v>2592</v>
      </c>
      <c r="B2489" s="3">
        <v>20</v>
      </c>
      <c r="C2489" s="3" t="s">
        <v>106</v>
      </c>
      <c r="D2489" s="3" t="s">
        <v>23</v>
      </c>
      <c r="E2489" s="5">
        <v>2.04</v>
      </c>
      <c r="F2489" s="3">
        <v>52</v>
      </c>
      <c r="G2489" s="3" t="s">
        <v>84</v>
      </c>
      <c r="H2489" s="3" t="s">
        <v>111</v>
      </c>
      <c r="I2489" s="5">
        <v>17.989999999999998</v>
      </c>
      <c r="J2489" s="3">
        <v>1</v>
      </c>
      <c r="K2489" s="3" t="s">
        <v>102</v>
      </c>
      <c r="L2489" s="3">
        <v>5</v>
      </c>
      <c r="M2489" s="5">
        <v>0.04</v>
      </c>
      <c r="N2489" s="3" t="s">
        <v>87</v>
      </c>
    </row>
    <row r="2490" spans="1:14" x14ac:dyDescent="0.25">
      <c r="A2490" s="3" t="s">
        <v>2593</v>
      </c>
      <c r="B2490" s="3">
        <v>62</v>
      </c>
      <c r="C2490" s="3" t="s">
        <v>83</v>
      </c>
      <c r="D2490" s="3" t="s">
        <v>19</v>
      </c>
      <c r="E2490" s="5">
        <v>18.420000000000002</v>
      </c>
      <c r="F2490" s="3">
        <v>45</v>
      </c>
      <c r="G2490" s="3" t="s">
        <v>135</v>
      </c>
      <c r="H2490" s="3" t="s">
        <v>120</v>
      </c>
      <c r="I2490" s="5">
        <v>8.99</v>
      </c>
      <c r="J2490" s="3">
        <v>1</v>
      </c>
      <c r="K2490" s="3" t="s">
        <v>102</v>
      </c>
      <c r="L2490" s="3">
        <v>3</v>
      </c>
      <c r="M2490" s="5">
        <v>0.4</v>
      </c>
      <c r="N2490" s="3" t="s">
        <v>117</v>
      </c>
    </row>
    <row r="2491" spans="1:14" x14ac:dyDescent="0.25">
      <c r="A2491" s="3" t="s">
        <v>2594</v>
      </c>
      <c r="B2491" s="3">
        <v>24</v>
      </c>
      <c r="C2491" s="3" t="s">
        <v>93</v>
      </c>
      <c r="D2491" s="3" t="s">
        <v>23</v>
      </c>
      <c r="E2491" s="5">
        <v>0.98</v>
      </c>
      <c r="F2491" s="3">
        <v>46</v>
      </c>
      <c r="G2491" s="3" t="s">
        <v>89</v>
      </c>
      <c r="H2491" s="3" t="s">
        <v>111</v>
      </c>
      <c r="I2491" s="5">
        <v>17.989999999999998</v>
      </c>
      <c r="J2491" s="3">
        <v>1</v>
      </c>
      <c r="K2491" s="3" t="s">
        <v>102</v>
      </c>
      <c r="L2491" s="3">
        <v>4</v>
      </c>
      <c r="M2491" s="5">
        <v>0.02</v>
      </c>
      <c r="N2491" s="3" t="s">
        <v>104</v>
      </c>
    </row>
    <row r="2492" spans="1:14" x14ac:dyDescent="0.25">
      <c r="A2492" s="3" t="s">
        <v>2595</v>
      </c>
      <c r="B2492" s="3">
        <v>39</v>
      </c>
      <c r="C2492" s="3" t="s">
        <v>93</v>
      </c>
      <c r="D2492" s="3" t="s">
        <v>23</v>
      </c>
      <c r="E2492" s="5">
        <v>17.260000000000002</v>
      </c>
      <c r="F2492" s="3">
        <v>21</v>
      </c>
      <c r="G2492" s="3" t="s">
        <v>114</v>
      </c>
      <c r="H2492" s="3" t="s">
        <v>85</v>
      </c>
      <c r="I2492" s="5">
        <v>17.989999999999998</v>
      </c>
      <c r="J2492" s="3">
        <v>0</v>
      </c>
      <c r="K2492" s="3" t="s">
        <v>102</v>
      </c>
      <c r="L2492" s="3">
        <v>5</v>
      </c>
      <c r="M2492" s="5">
        <v>0.78</v>
      </c>
      <c r="N2492" s="3" t="s">
        <v>117</v>
      </c>
    </row>
    <row r="2493" spans="1:14" x14ac:dyDescent="0.25">
      <c r="A2493" s="3" t="s">
        <v>2596</v>
      </c>
      <c r="B2493" s="3">
        <v>46</v>
      </c>
      <c r="C2493" s="3" t="s">
        <v>83</v>
      </c>
      <c r="D2493" s="3" t="s">
        <v>21</v>
      </c>
      <c r="E2493" s="5">
        <v>4</v>
      </c>
      <c r="F2493" s="3">
        <v>42</v>
      </c>
      <c r="G2493" s="3" t="s">
        <v>94</v>
      </c>
      <c r="H2493" s="3" t="s">
        <v>111</v>
      </c>
      <c r="I2493" s="5">
        <v>13.99</v>
      </c>
      <c r="J2493" s="3">
        <v>1</v>
      </c>
      <c r="K2493" s="3" t="s">
        <v>126</v>
      </c>
      <c r="L2493" s="3">
        <v>3</v>
      </c>
      <c r="M2493" s="5">
        <v>0.09</v>
      </c>
      <c r="N2493" s="3" t="s">
        <v>112</v>
      </c>
    </row>
    <row r="2494" spans="1:14" x14ac:dyDescent="0.25">
      <c r="A2494" s="3" t="s">
        <v>2597</v>
      </c>
      <c r="B2494" s="3">
        <v>38</v>
      </c>
      <c r="C2494" s="3" t="s">
        <v>93</v>
      </c>
      <c r="D2494" s="3" t="s">
        <v>21</v>
      </c>
      <c r="E2494" s="5">
        <v>47.25</v>
      </c>
      <c r="F2494" s="3">
        <v>12</v>
      </c>
      <c r="G2494" s="3" t="s">
        <v>84</v>
      </c>
      <c r="H2494" s="3" t="s">
        <v>111</v>
      </c>
      <c r="I2494" s="5">
        <v>13.99</v>
      </c>
      <c r="J2494" s="3">
        <v>0</v>
      </c>
      <c r="K2494" s="3" t="s">
        <v>86</v>
      </c>
      <c r="L2494" s="3">
        <v>1</v>
      </c>
      <c r="M2494" s="5">
        <v>3.63</v>
      </c>
      <c r="N2494" s="3" t="s">
        <v>117</v>
      </c>
    </row>
    <row r="2495" spans="1:14" x14ac:dyDescent="0.25">
      <c r="A2495" s="3" t="s">
        <v>2598</v>
      </c>
      <c r="B2495" s="3">
        <v>30</v>
      </c>
      <c r="C2495" s="3" t="s">
        <v>106</v>
      </c>
      <c r="D2495" s="3" t="s">
        <v>23</v>
      </c>
      <c r="E2495" s="5">
        <v>2.19</v>
      </c>
      <c r="F2495" s="3">
        <v>24</v>
      </c>
      <c r="G2495" s="3" t="s">
        <v>94</v>
      </c>
      <c r="H2495" s="3" t="s">
        <v>111</v>
      </c>
      <c r="I2495" s="5">
        <v>17.989999999999998</v>
      </c>
      <c r="J2495" s="3">
        <v>1</v>
      </c>
      <c r="K2495" s="3" t="s">
        <v>86</v>
      </c>
      <c r="L2495" s="3">
        <v>5</v>
      </c>
      <c r="M2495" s="5">
        <v>0.09</v>
      </c>
      <c r="N2495" s="3" t="s">
        <v>104</v>
      </c>
    </row>
    <row r="2496" spans="1:14" x14ac:dyDescent="0.25">
      <c r="A2496" s="3" t="s">
        <v>2599</v>
      </c>
      <c r="B2496" s="3">
        <v>29</v>
      </c>
      <c r="C2496" s="3" t="s">
        <v>83</v>
      </c>
      <c r="D2496" s="3" t="s">
        <v>19</v>
      </c>
      <c r="E2496" s="5">
        <v>7.83</v>
      </c>
      <c r="F2496" s="3">
        <v>39</v>
      </c>
      <c r="G2496" s="3" t="s">
        <v>98</v>
      </c>
      <c r="H2496" s="3" t="s">
        <v>90</v>
      </c>
      <c r="I2496" s="5">
        <v>8.99</v>
      </c>
      <c r="J2496" s="3">
        <v>1</v>
      </c>
      <c r="K2496" s="3" t="s">
        <v>108</v>
      </c>
      <c r="L2496" s="3">
        <v>1</v>
      </c>
      <c r="M2496" s="5">
        <v>0.2</v>
      </c>
      <c r="N2496" s="3" t="s">
        <v>104</v>
      </c>
    </row>
    <row r="2497" spans="1:14" x14ac:dyDescent="0.25">
      <c r="A2497" s="3" t="s">
        <v>2600</v>
      </c>
      <c r="B2497" s="3">
        <v>66</v>
      </c>
      <c r="C2497" s="3" t="s">
        <v>83</v>
      </c>
      <c r="D2497" s="3" t="s">
        <v>23</v>
      </c>
      <c r="E2497" s="5">
        <v>8.07</v>
      </c>
      <c r="F2497" s="3">
        <v>20</v>
      </c>
      <c r="G2497" s="3" t="s">
        <v>84</v>
      </c>
      <c r="H2497" s="3" t="s">
        <v>120</v>
      </c>
      <c r="I2497" s="5">
        <v>17.989999999999998</v>
      </c>
      <c r="J2497" s="3">
        <v>0</v>
      </c>
      <c r="K2497" s="3" t="s">
        <v>86</v>
      </c>
      <c r="L2497" s="3">
        <v>5</v>
      </c>
      <c r="M2497" s="5">
        <v>0.38</v>
      </c>
      <c r="N2497" s="3" t="s">
        <v>104</v>
      </c>
    </row>
    <row r="2498" spans="1:14" x14ac:dyDescent="0.25">
      <c r="A2498" s="3" t="s">
        <v>2601</v>
      </c>
      <c r="B2498" s="3">
        <v>54</v>
      </c>
      <c r="C2498" s="3" t="s">
        <v>93</v>
      </c>
      <c r="D2498" s="3" t="s">
        <v>21</v>
      </c>
      <c r="E2498" s="5">
        <v>9.9700000000000006</v>
      </c>
      <c r="F2498" s="3">
        <v>2</v>
      </c>
      <c r="G2498" s="3" t="s">
        <v>94</v>
      </c>
      <c r="H2498" s="3" t="s">
        <v>122</v>
      </c>
      <c r="I2498" s="5">
        <v>13.99</v>
      </c>
      <c r="J2498" s="3">
        <v>0</v>
      </c>
      <c r="K2498" s="3" t="s">
        <v>102</v>
      </c>
      <c r="L2498" s="3">
        <v>2</v>
      </c>
      <c r="M2498" s="5">
        <v>3.32</v>
      </c>
      <c r="N2498" s="3" t="s">
        <v>104</v>
      </c>
    </row>
    <row r="2499" spans="1:14" x14ac:dyDescent="0.25">
      <c r="A2499" s="3" t="s">
        <v>2602</v>
      </c>
      <c r="B2499" s="3">
        <v>37</v>
      </c>
      <c r="C2499" s="3" t="s">
        <v>106</v>
      </c>
      <c r="D2499" s="3" t="s">
        <v>21</v>
      </c>
      <c r="E2499" s="5">
        <v>5.47</v>
      </c>
      <c r="F2499" s="3">
        <v>39</v>
      </c>
      <c r="G2499" s="3" t="s">
        <v>94</v>
      </c>
      <c r="H2499" s="3" t="s">
        <v>85</v>
      </c>
      <c r="I2499" s="5">
        <v>13.99</v>
      </c>
      <c r="J2499" s="3">
        <v>1</v>
      </c>
      <c r="K2499" s="3" t="s">
        <v>86</v>
      </c>
      <c r="L2499" s="3">
        <v>2</v>
      </c>
      <c r="M2499" s="5">
        <v>0.14000000000000001</v>
      </c>
      <c r="N2499" s="3" t="s">
        <v>99</v>
      </c>
    </row>
    <row r="2500" spans="1:14" x14ac:dyDescent="0.25">
      <c r="A2500" s="3" t="s">
        <v>2603</v>
      </c>
      <c r="B2500" s="3">
        <v>41</v>
      </c>
      <c r="C2500" s="3" t="s">
        <v>83</v>
      </c>
      <c r="D2500" s="3" t="s">
        <v>23</v>
      </c>
      <c r="E2500" s="5">
        <v>0.87</v>
      </c>
      <c r="F2500" s="3">
        <v>33</v>
      </c>
      <c r="G2500" s="3" t="s">
        <v>114</v>
      </c>
      <c r="H2500" s="3" t="s">
        <v>122</v>
      </c>
      <c r="I2500" s="5">
        <v>17.989999999999998</v>
      </c>
      <c r="J2500" s="3">
        <v>1</v>
      </c>
      <c r="K2500" s="3" t="s">
        <v>108</v>
      </c>
      <c r="L2500" s="3">
        <v>4</v>
      </c>
      <c r="M2500" s="5">
        <v>0.03</v>
      </c>
      <c r="N2500" s="3" t="s">
        <v>117</v>
      </c>
    </row>
    <row r="2501" spans="1:14" x14ac:dyDescent="0.25">
      <c r="A2501" s="3" t="s">
        <v>2604</v>
      </c>
      <c r="B2501" s="3">
        <v>47</v>
      </c>
      <c r="C2501" s="3" t="s">
        <v>106</v>
      </c>
      <c r="D2501" s="3" t="s">
        <v>21</v>
      </c>
      <c r="E2501" s="5">
        <v>13.37</v>
      </c>
      <c r="F2501" s="3">
        <v>46</v>
      </c>
      <c r="G2501" s="3" t="s">
        <v>94</v>
      </c>
      <c r="H2501" s="3" t="s">
        <v>90</v>
      </c>
      <c r="I2501" s="5">
        <v>13.99</v>
      </c>
      <c r="J2501" s="3">
        <v>1</v>
      </c>
      <c r="K2501" s="3" t="s">
        <v>95</v>
      </c>
      <c r="L2501" s="3">
        <v>3</v>
      </c>
      <c r="M2501" s="5">
        <v>0.28000000000000003</v>
      </c>
      <c r="N2501" s="3" t="s">
        <v>91</v>
      </c>
    </row>
    <row r="2502" spans="1:14" x14ac:dyDescent="0.25">
      <c r="A2502" s="3" t="s">
        <v>2605</v>
      </c>
      <c r="B2502" s="3">
        <v>41</v>
      </c>
      <c r="C2502" s="3" t="s">
        <v>93</v>
      </c>
      <c r="D2502" s="3" t="s">
        <v>23</v>
      </c>
      <c r="E2502" s="5">
        <v>0.43</v>
      </c>
      <c r="F2502" s="3">
        <v>60</v>
      </c>
      <c r="G2502" s="3" t="s">
        <v>89</v>
      </c>
      <c r="H2502" s="3" t="s">
        <v>111</v>
      </c>
      <c r="I2502" s="5">
        <v>17.989999999999998</v>
      </c>
      <c r="J2502" s="3">
        <v>1</v>
      </c>
      <c r="K2502" s="3" t="s">
        <v>102</v>
      </c>
      <c r="L2502" s="3">
        <v>3</v>
      </c>
      <c r="M2502" s="5">
        <v>0.01</v>
      </c>
      <c r="N2502" s="3" t="s">
        <v>87</v>
      </c>
    </row>
    <row r="2503" spans="1:14" x14ac:dyDescent="0.25">
      <c r="A2503" s="3" t="s">
        <v>2606</v>
      </c>
      <c r="B2503" s="3">
        <v>18</v>
      </c>
      <c r="C2503" s="3" t="s">
        <v>83</v>
      </c>
      <c r="D2503" s="3" t="s">
        <v>23</v>
      </c>
      <c r="E2503" s="5">
        <v>8.3000000000000007</v>
      </c>
      <c r="F2503" s="3">
        <v>41</v>
      </c>
      <c r="G2503" s="3" t="s">
        <v>98</v>
      </c>
      <c r="H2503" s="3" t="s">
        <v>90</v>
      </c>
      <c r="I2503" s="5">
        <v>17.989999999999998</v>
      </c>
      <c r="J2503" s="3">
        <v>1</v>
      </c>
      <c r="K2503" s="3" t="s">
        <v>95</v>
      </c>
      <c r="L2503" s="3">
        <v>5</v>
      </c>
      <c r="M2503" s="5">
        <v>0.2</v>
      </c>
      <c r="N2503" s="3" t="s">
        <v>104</v>
      </c>
    </row>
    <row r="2504" spans="1:14" x14ac:dyDescent="0.25">
      <c r="A2504" s="3" t="s">
        <v>2607</v>
      </c>
      <c r="B2504" s="3">
        <v>69</v>
      </c>
      <c r="C2504" s="3" t="s">
        <v>93</v>
      </c>
      <c r="D2504" s="3" t="s">
        <v>19</v>
      </c>
      <c r="E2504" s="5">
        <v>40.159999999999997</v>
      </c>
      <c r="F2504" s="3">
        <v>16</v>
      </c>
      <c r="G2504" s="3" t="s">
        <v>94</v>
      </c>
      <c r="H2504" s="3" t="s">
        <v>85</v>
      </c>
      <c r="I2504" s="5">
        <v>8.99</v>
      </c>
      <c r="J2504" s="3">
        <v>0</v>
      </c>
      <c r="K2504" s="3" t="s">
        <v>102</v>
      </c>
      <c r="L2504" s="3">
        <v>4</v>
      </c>
      <c r="M2504" s="5">
        <v>2.36</v>
      </c>
      <c r="N2504" s="3" t="s">
        <v>96</v>
      </c>
    </row>
    <row r="2505" spans="1:14" x14ac:dyDescent="0.25">
      <c r="A2505" s="3" t="s">
        <v>2608</v>
      </c>
      <c r="B2505" s="3">
        <v>58</v>
      </c>
      <c r="C2505" s="3" t="s">
        <v>93</v>
      </c>
      <c r="D2505" s="3" t="s">
        <v>23</v>
      </c>
      <c r="E2505" s="5">
        <v>0.45</v>
      </c>
      <c r="F2505" s="3">
        <v>7</v>
      </c>
      <c r="G2505" s="3" t="s">
        <v>98</v>
      </c>
      <c r="H2505" s="3" t="s">
        <v>85</v>
      </c>
      <c r="I2505" s="5">
        <v>17.989999999999998</v>
      </c>
      <c r="J2505" s="3">
        <v>1</v>
      </c>
      <c r="K2505" s="3" t="s">
        <v>95</v>
      </c>
      <c r="L2505" s="3">
        <v>1</v>
      </c>
      <c r="M2505" s="5">
        <v>0.06</v>
      </c>
      <c r="N2505" s="3" t="s">
        <v>91</v>
      </c>
    </row>
    <row r="2506" spans="1:14" x14ac:dyDescent="0.25">
      <c r="A2506" s="3" t="s">
        <v>2609</v>
      </c>
      <c r="B2506" s="3">
        <v>65</v>
      </c>
      <c r="C2506" s="3" t="s">
        <v>93</v>
      </c>
      <c r="D2506" s="3" t="s">
        <v>21</v>
      </c>
      <c r="E2506" s="5">
        <v>45.1</v>
      </c>
      <c r="F2506" s="3">
        <v>58</v>
      </c>
      <c r="G2506" s="3" t="s">
        <v>84</v>
      </c>
      <c r="H2506" s="3" t="s">
        <v>122</v>
      </c>
      <c r="I2506" s="5">
        <v>13.99</v>
      </c>
      <c r="J2506" s="3">
        <v>0</v>
      </c>
      <c r="K2506" s="3" t="s">
        <v>126</v>
      </c>
      <c r="L2506" s="3">
        <v>3</v>
      </c>
      <c r="M2506" s="5">
        <v>0.76</v>
      </c>
      <c r="N2506" s="3" t="s">
        <v>104</v>
      </c>
    </row>
    <row r="2507" spans="1:14" x14ac:dyDescent="0.25">
      <c r="A2507" s="3" t="s">
        <v>2610</v>
      </c>
      <c r="B2507" s="3">
        <v>24</v>
      </c>
      <c r="C2507" s="3" t="s">
        <v>83</v>
      </c>
      <c r="D2507" s="3" t="s">
        <v>23</v>
      </c>
      <c r="E2507" s="5">
        <v>15.55</v>
      </c>
      <c r="F2507" s="3">
        <v>30</v>
      </c>
      <c r="G2507" s="3" t="s">
        <v>84</v>
      </c>
      <c r="H2507" s="3" t="s">
        <v>122</v>
      </c>
      <c r="I2507" s="5">
        <v>17.989999999999998</v>
      </c>
      <c r="J2507" s="3">
        <v>0</v>
      </c>
      <c r="K2507" s="3" t="s">
        <v>86</v>
      </c>
      <c r="L2507" s="3">
        <v>1</v>
      </c>
      <c r="M2507" s="5">
        <v>0.5</v>
      </c>
      <c r="N2507" s="3" t="s">
        <v>99</v>
      </c>
    </row>
    <row r="2508" spans="1:14" x14ac:dyDescent="0.25">
      <c r="A2508" s="3" t="s">
        <v>2611</v>
      </c>
      <c r="B2508" s="3">
        <v>65</v>
      </c>
      <c r="C2508" s="3" t="s">
        <v>83</v>
      </c>
      <c r="D2508" s="3" t="s">
        <v>21</v>
      </c>
      <c r="E2508" s="5">
        <v>1.64</v>
      </c>
      <c r="F2508" s="3">
        <v>15</v>
      </c>
      <c r="G2508" s="3" t="s">
        <v>114</v>
      </c>
      <c r="H2508" s="3" t="s">
        <v>122</v>
      </c>
      <c r="I2508" s="5">
        <v>13.99</v>
      </c>
      <c r="J2508" s="3">
        <v>1</v>
      </c>
      <c r="K2508" s="3" t="s">
        <v>95</v>
      </c>
      <c r="L2508" s="3">
        <v>2</v>
      </c>
      <c r="M2508" s="5">
        <v>0.1</v>
      </c>
      <c r="N2508" s="3" t="s">
        <v>99</v>
      </c>
    </row>
    <row r="2509" spans="1:14" x14ac:dyDescent="0.25">
      <c r="A2509" s="3" t="s">
        <v>2612</v>
      </c>
      <c r="B2509" s="3">
        <v>27</v>
      </c>
      <c r="C2509" s="3" t="s">
        <v>83</v>
      </c>
      <c r="D2509" s="3" t="s">
        <v>23</v>
      </c>
      <c r="E2509" s="5">
        <v>2.2999999999999998</v>
      </c>
      <c r="F2509" s="3">
        <v>1</v>
      </c>
      <c r="G2509" s="3" t="s">
        <v>89</v>
      </c>
      <c r="H2509" s="3" t="s">
        <v>90</v>
      </c>
      <c r="I2509" s="5">
        <v>17.989999999999998</v>
      </c>
      <c r="J2509" s="3">
        <v>0</v>
      </c>
      <c r="K2509" s="3" t="s">
        <v>126</v>
      </c>
      <c r="L2509" s="3">
        <v>5</v>
      </c>
      <c r="M2509" s="5">
        <v>1.1499999999999999</v>
      </c>
      <c r="N2509" s="3" t="s">
        <v>104</v>
      </c>
    </row>
    <row r="2510" spans="1:14" x14ac:dyDescent="0.25">
      <c r="A2510" s="3" t="s">
        <v>2613</v>
      </c>
      <c r="B2510" s="3">
        <v>53</v>
      </c>
      <c r="C2510" s="3" t="s">
        <v>93</v>
      </c>
      <c r="D2510" s="3" t="s">
        <v>21</v>
      </c>
      <c r="E2510" s="5">
        <v>0.89</v>
      </c>
      <c r="F2510" s="3">
        <v>42</v>
      </c>
      <c r="G2510" s="3" t="s">
        <v>89</v>
      </c>
      <c r="H2510" s="3" t="s">
        <v>85</v>
      </c>
      <c r="I2510" s="5">
        <v>13.99</v>
      </c>
      <c r="J2510" s="3">
        <v>1</v>
      </c>
      <c r="K2510" s="3" t="s">
        <v>126</v>
      </c>
      <c r="L2510" s="3">
        <v>3</v>
      </c>
      <c r="M2510" s="5">
        <v>0.02</v>
      </c>
      <c r="N2510" s="3" t="s">
        <v>104</v>
      </c>
    </row>
    <row r="2511" spans="1:14" x14ac:dyDescent="0.25">
      <c r="A2511" s="3" t="s">
        <v>2614</v>
      </c>
      <c r="B2511" s="3">
        <v>22</v>
      </c>
      <c r="C2511" s="3" t="s">
        <v>93</v>
      </c>
      <c r="D2511" s="3" t="s">
        <v>23</v>
      </c>
      <c r="E2511" s="5">
        <v>26.78</v>
      </c>
      <c r="F2511" s="3">
        <v>38</v>
      </c>
      <c r="G2511" s="3" t="s">
        <v>89</v>
      </c>
      <c r="H2511" s="3" t="s">
        <v>120</v>
      </c>
      <c r="I2511" s="5">
        <v>17.989999999999998</v>
      </c>
      <c r="J2511" s="3">
        <v>0</v>
      </c>
      <c r="K2511" s="3" t="s">
        <v>108</v>
      </c>
      <c r="L2511" s="3">
        <v>4</v>
      </c>
      <c r="M2511" s="5">
        <v>0.69</v>
      </c>
      <c r="N2511" s="3" t="s">
        <v>112</v>
      </c>
    </row>
    <row r="2512" spans="1:14" x14ac:dyDescent="0.25">
      <c r="A2512" s="3" t="s">
        <v>2615</v>
      </c>
      <c r="B2512" s="3">
        <v>63</v>
      </c>
      <c r="C2512" s="3" t="s">
        <v>93</v>
      </c>
      <c r="D2512" s="3" t="s">
        <v>23</v>
      </c>
      <c r="E2512" s="5">
        <v>2.81</v>
      </c>
      <c r="F2512" s="3">
        <v>0</v>
      </c>
      <c r="G2512" s="3" t="s">
        <v>114</v>
      </c>
      <c r="H2512" s="3" t="s">
        <v>122</v>
      </c>
      <c r="I2512" s="5">
        <v>17.989999999999998</v>
      </c>
      <c r="J2512" s="3">
        <v>0</v>
      </c>
      <c r="K2512" s="3" t="s">
        <v>86</v>
      </c>
      <c r="L2512" s="3">
        <v>5</v>
      </c>
      <c r="M2512" s="5">
        <v>2.81</v>
      </c>
      <c r="N2512" s="3" t="s">
        <v>96</v>
      </c>
    </row>
    <row r="2513" spans="1:14" x14ac:dyDescent="0.25">
      <c r="A2513" s="3" t="s">
        <v>2616</v>
      </c>
      <c r="B2513" s="3">
        <v>29</v>
      </c>
      <c r="C2513" s="3" t="s">
        <v>93</v>
      </c>
      <c r="D2513" s="3" t="s">
        <v>21</v>
      </c>
      <c r="E2513" s="5">
        <v>3.69</v>
      </c>
      <c r="F2513" s="3">
        <v>1</v>
      </c>
      <c r="G2513" s="3" t="s">
        <v>135</v>
      </c>
      <c r="H2513" s="3" t="s">
        <v>122</v>
      </c>
      <c r="I2513" s="5">
        <v>13.99</v>
      </c>
      <c r="J2513" s="3">
        <v>0</v>
      </c>
      <c r="K2513" s="3" t="s">
        <v>126</v>
      </c>
      <c r="L2513" s="3">
        <v>1</v>
      </c>
      <c r="M2513" s="5">
        <v>1.84</v>
      </c>
      <c r="N2513" s="3" t="s">
        <v>117</v>
      </c>
    </row>
    <row r="2514" spans="1:14" x14ac:dyDescent="0.25">
      <c r="A2514" s="3" t="s">
        <v>2617</v>
      </c>
      <c r="B2514" s="3">
        <v>62</v>
      </c>
      <c r="C2514" s="3" t="s">
        <v>106</v>
      </c>
      <c r="D2514" s="3" t="s">
        <v>21</v>
      </c>
      <c r="E2514" s="5">
        <v>27.16</v>
      </c>
      <c r="F2514" s="3">
        <v>45</v>
      </c>
      <c r="G2514" s="3" t="s">
        <v>89</v>
      </c>
      <c r="H2514" s="3" t="s">
        <v>120</v>
      </c>
      <c r="I2514" s="5">
        <v>13.99</v>
      </c>
      <c r="J2514" s="3">
        <v>0</v>
      </c>
      <c r="K2514" s="3" t="s">
        <v>126</v>
      </c>
      <c r="L2514" s="3">
        <v>2</v>
      </c>
      <c r="M2514" s="5">
        <v>0.59</v>
      </c>
      <c r="N2514" s="3" t="s">
        <v>112</v>
      </c>
    </row>
    <row r="2515" spans="1:14" x14ac:dyDescent="0.25">
      <c r="A2515" s="3" t="s">
        <v>2618</v>
      </c>
      <c r="B2515" s="3">
        <v>34</v>
      </c>
      <c r="C2515" s="3" t="s">
        <v>106</v>
      </c>
      <c r="D2515" s="3" t="s">
        <v>21</v>
      </c>
      <c r="E2515" s="5">
        <v>15.02</v>
      </c>
      <c r="F2515" s="3">
        <v>13</v>
      </c>
      <c r="G2515" s="3" t="s">
        <v>89</v>
      </c>
      <c r="H2515" s="3" t="s">
        <v>90</v>
      </c>
      <c r="I2515" s="5">
        <v>13.99</v>
      </c>
      <c r="J2515" s="3">
        <v>0</v>
      </c>
      <c r="K2515" s="3" t="s">
        <v>108</v>
      </c>
      <c r="L2515" s="3">
        <v>2</v>
      </c>
      <c r="M2515" s="5">
        <v>1.07</v>
      </c>
      <c r="N2515" s="3" t="s">
        <v>104</v>
      </c>
    </row>
    <row r="2516" spans="1:14" x14ac:dyDescent="0.25">
      <c r="A2516" s="3" t="s">
        <v>2619</v>
      </c>
      <c r="B2516" s="3">
        <v>21</v>
      </c>
      <c r="C2516" s="3" t="s">
        <v>83</v>
      </c>
      <c r="D2516" s="3" t="s">
        <v>21</v>
      </c>
      <c r="E2516" s="5">
        <v>3.18</v>
      </c>
      <c r="F2516" s="3">
        <v>41</v>
      </c>
      <c r="G2516" s="3" t="s">
        <v>89</v>
      </c>
      <c r="H2516" s="3" t="s">
        <v>111</v>
      </c>
      <c r="I2516" s="5">
        <v>13.99</v>
      </c>
      <c r="J2516" s="3">
        <v>1</v>
      </c>
      <c r="K2516" s="3" t="s">
        <v>108</v>
      </c>
      <c r="L2516" s="3">
        <v>1</v>
      </c>
      <c r="M2516" s="5">
        <v>0.08</v>
      </c>
      <c r="N2516" s="3" t="s">
        <v>117</v>
      </c>
    </row>
    <row r="2517" spans="1:14" x14ac:dyDescent="0.25">
      <c r="A2517" s="3" t="s">
        <v>2620</v>
      </c>
      <c r="B2517" s="3">
        <v>53</v>
      </c>
      <c r="C2517" s="3" t="s">
        <v>106</v>
      </c>
      <c r="D2517" s="3" t="s">
        <v>19</v>
      </c>
      <c r="E2517" s="5">
        <v>79.83</v>
      </c>
      <c r="F2517" s="3">
        <v>27</v>
      </c>
      <c r="G2517" s="3" t="s">
        <v>98</v>
      </c>
      <c r="H2517" s="3" t="s">
        <v>85</v>
      </c>
      <c r="I2517" s="5">
        <v>8.99</v>
      </c>
      <c r="J2517" s="3">
        <v>0</v>
      </c>
      <c r="K2517" s="3" t="s">
        <v>86</v>
      </c>
      <c r="L2517" s="3">
        <v>3</v>
      </c>
      <c r="M2517" s="5">
        <v>2.85</v>
      </c>
      <c r="N2517" s="3" t="s">
        <v>91</v>
      </c>
    </row>
    <row r="2518" spans="1:14" x14ac:dyDescent="0.25">
      <c r="A2518" s="3" t="s">
        <v>2621</v>
      </c>
      <c r="B2518" s="3">
        <v>63</v>
      </c>
      <c r="C2518" s="3" t="s">
        <v>83</v>
      </c>
      <c r="D2518" s="3" t="s">
        <v>21</v>
      </c>
      <c r="E2518" s="5">
        <v>3.13</v>
      </c>
      <c r="F2518" s="3">
        <v>45</v>
      </c>
      <c r="G2518" s="3" t="s">
        <v>135</v>
      </c>
      <c r="H2518" s="3" t="s">
        <v>111</v>
      </c>
      <c r="I2518" s="5">
        <v>13.99</v>
      </c>
      <c r="J2518" s="3">
        <v>1</v>
      </c>
      <c r="K2518" s="3" t="s">
        <v>86</v>
      </c>
      <c r="L2518" s="3">
        <v>2</v>
      </c>
      <c r="M2518" s="5">
        <v>7.0000000000000007E-2</v>
      </c>
      <c r="N2518" s="3" t="s">
        <v>91</v>
      </c>
    </row>
    <row r="2519" spans="1:14" x14ac:dyDescent="0.25">
      <c r="A2519" s="3" t="s">
        <v>2622</v>
      </c>
      <c r="B2519" s="3">
        <v>65</v>
      </c>
      <c r="C2519" s="3" t="s">
        <v>106</v>
      </c>
      <c r="D2519" s="3" t="s">
        <v>21</v>
      </c>
      <c r="E2519" s="5">
        <v>15.33</v>
      </c>
      <c r="F2519" s="3">
        <v>17</v>
      </c>
      <c r="G2519" s="3" t="s">
        <v>135</v>
      </c>
      <c r="H2519" s="3" t="s">
        <v>120</v>
      </c>
      <c r="I2519" s="5">
        <v>13.99</v>
      </c>
      <c r="J2519" s="3">
        <v>0</v>
      </c>
      <c r="K2519" s="3" t="s">
        <v>86</v>
      </c>
      <c r="L2519" s="3">
        <v>1</v>
      </c>
      <c r="M2519" s="5">
        <v>0.85</v>
      </c>
      <c r="N2519" s="3" t="s">
        <v>91</v>
      </c>
    </row>
    <row r="2520" spans="1:14" x14ac:dyDescent="0.25">
      <c r="A2520" s="3" t="s">
        <v>2623</v>
      </c>
      <c r="B2520" s="3">
        <v>45</v>
      </c>
      <c r="C2520" s="3" t="s">
        <v>106</v>
      </c>
      <c r="D2520" s="3" t="s">
        <v>21</v>
      </c>
      <c r="E2520" s="5">
        <v>2.69</v>
      </c>
      <c r="F2520" s="3">
        <v>8</v>
      </c>
      <c r="G2520" s="3" t="s">
        <v>94</v>
      </c>
      <c r="H2520" s="3" t="s">
        <v>122</v>
      </c>
      <c r="I2520" s="5">
        <v>13.99</v>
      </c>
      <c r="J2520" s="3">
        <v>1</v>
      </c>
      <c r="K2520" s="3" t="s">
        <v>95</v>
      </c>
      <c r="L2520" s="3">
        <v>3</v>
      </c>
      <c r="M2520" s="5">
        <v>0.3</v>
      </c>
      <c r="N2520" s="3" t="s">
        <v>96</v>
      </c>
    </row>
    <row r="2521" spans="1:14" x14ac:dyDescent="0.25">
      <c r="A2521" s="3" t="s">
        <v>2624</v>
      </c>
      <c r="B2521" s="3">
        <v>53</v>
      </c>
      <c r="C2521" s="3" t="s">
        <v>93</v>
      </c>
      <c r="D2521" s="3" t="s">
        <v>19</v>
      </c>
      <c r="E2521" s="5">
        <v>0.19</v>
      </c>
      <c r="F2521" s="3">
        <v>25</v>
      </c>
      <c r="G2521" s="3" t="s">
        <v>135</v>
      </c>
      <c r="H2521" s="3" t="s">
        <v>111</v>
      </c>
      <c r="I2521" s="5">
        <v>8.99</v>
      </c>
      <c r="J2521" s="3">
        <v>1</v>
      </c>
      <c r="K2521" s="3" t="s">
        <v>108</v>
      </c>
      <c r="L2521" s="3">
        <v>4</v>
      </c>
      <c r="M2521" s="5">
        <v>0.01</v>
      </c>
      <c r="N2521" s="3" t="s">
        <v>104</v>
      </c>
    </row>
    <row r="2522" spans="1:14" x14ac:dyDescent="0.25">
      <c r="A2522" s="3" t="s">
        <v>2625</v>
      </c>
      <c r="B2522" s="3">
        <v>60</v>
      </c>
      <c r="C2522" s="3" t="s">
        <v>106</v>
      </c>
      <c r="D2522" s="3" t="s">
        <v>19</v>
      </c>
      <c r="E2522" s="5">
        <v>4.37</v>
      </c>
      <c r="F2522" s="3">
        <v>59</v>
      </c>
      <c r="G2522" s="3" t="s">
        <v>135</v>
      </c>
      <c r="H2522" s="3" t="s">
        <v>111</v>
      </c>
      <c r="I2522" s="5">
        <v>8.99</v>
      </c>
      <c r="J2522" s="3">
        <v>1</v>
      </c>
      <c r="K2522" s="3" t="s">
        <v>95</v>
      </c>
      <c r="L2522" s="3">
        <v>2</v>
      </c>
      <c r="M2522" s="5">
        <v>7.0000000000000007E-2</v>
      </c>
      <c r="N2522" s="3" t="s">
        <v>91</v>
      </c>
    </row>
    <row r="2523" spans="1:14" x14ac:dyDescent="0.25">
      <c r="A2523" s="3" t="s">
        <v>2626</v>
      </c>
      <c r="B2523" s="3">
        <v>35</v>
      </c>
      <c r="C2523" s="3" t="s">
        <v>106</v>
      </c>
      <c r="D2523" s="3" t="s">
        <v>23</v>
      </c>
      <c r="E2523" s="5">
        <v>28.76</v>
      </c>
      <c r="F2523" s="3">
        <v>23</v>
      </c>
      <c r="G2523" s="3" t="s">
        <v>114</v>
      </c>
      <c r="H2523" s="3" t="s">
        <v>122</v>
      </c>
      <c r="I2523" s="5">
        <v>17.989999999999998</v>
      </c>
      <c r="J2523" s="3">
        <v>0</v>
      </c>
      <c r="K2523" s="3" t="s">
        <v>86</v>
      </c>
      <c r="L2523" s="3">
        <v>1</v>
      </c>
      <c r="M2523" s="5">
        <v>1.2</v>
      </c>
      <c r="N2523" s="3" t="s">
        <v>91</v>
      </c>
    </row>
    <row r="2524" spans="1:14" x14ac:dyDescent="0.25">
      <c r="A2524" s="3" t="s">
        <v>2627</v>
      </c>
      <c r="B2524" s="3">
        <v>51</v>
      </c>
      <c r="C2524" s="3" t="s">
        <v>93</v>
      </c>
      <c r="D2524" s="3" t="s">
        <v>21</v>
      </c>
      <c r="E2524" s="5">
        <v>1.91</v>
      </c>
      <c r="F2524" s="3">
        <v>8</v>
      </c>
      <c r="G2524" s="3" t="s">
        <v>89</v>
      </c>
      <c r="H2524" s="3" t="s">
        <v>111</v>
      </c>
      <c r="I2524" s="5">
        <v>13.99</v>
      </c>
      <c r="J2524" s="3">
        <v>1</v>
      </c>
      <c r="K2524" s="3" t="s">
        <v>108</v>
      </c>
      <c r="L2524" s="3">
        <v>3</v>
      </c>
      <c r="M2524" s="5">
        <v>0.21</v>
      </c>
      <c r="N2524" s="3" t="s">
        <v>112</v>
      </c>
    </row>
    <row r="2525" spans="1:14" x14ac:dyDescent="0.25">
      <c r="A2525" s="3" t="s">
        <v>2628</v>
      </c>
      <c r="B2525" s="3">
        <v>27</v>
      </c>
      <c r="C2525" s="3" t="s">
        <v>93</v>
      </c>
      <c r="D2525" s="3" t="s">
        <v>19</v>
      </c>
      <c r="E2525" s="5">
        <v>5.3</v>
      </c>
      <c r="F2525" s="3">
        <v>1</v>
      </c>
      <c r="G2525" s="3" t="s">
        <v>84</v>
      </c>
      <c r="H2525" s="3" t="s">
        <v>90</v>
      </c>
      <c r="I2525" s="5">
        <v>8.99</v>
      </c>
      <c r="J2525" s="3">
        <v>0</v>
      </c>
      <c r="K2525" s="3" t="s">
        <v>108</v>
      </c>
      <c r="L2525" s="3">
        <v>2</v>
      </c>
      <c r="M2525" s="5">
        <v>2.65</v>
      </c>
      <c r="N2525" s="3" t="s">
        <v>117</v>
      </c>
    </row>
    <row r="2526" spans="1:14" x14ac:dyDescent="0.25">
      <c r="A2526" s="3" t="s">
        <v>2629</v>
      </c>
      <c r="B2526" s="3">
        <v>28</v>
      </c>
      <c r="C2526" s="3" t="s">
        <v>83</v>
      </c>
      <c r="D2526" s="3" t="s">
        <v>23</v>
      </c>
      <c r="E2526" s="5">
        <v>9.9</v>
      </c>
      <c r="F2526" s="3">
        <v>19</v>
      </c>
      <c r="G2526" s="3" t="s">
        <v>89</v>
      </c>
      <c r="H2526" s="3" t="s">
        <v>122</v>
      </c>
      <c r="I2526" s="5">
        <v>17.989999999999998</v>
      </c>
      <c r="J2526" s="3">
        <v>0</v>
      </c>
      <c r="K2526" s="3" t="s">
        <v>86</v>
      </c>
      <c r="L2526" s="3">
        <v>5</v>
      </c>
      <c r="M2526" s="5">
        <v>0.49</v>
      </c>
      <c r="N2526" s="3" t="s">
        <v>91</v>
      </c>
    </row>
    <row r="2527" spans="1:14" x14ac:dyDescent="0.25">
      <c r="A2527" s="3" t="s">
        <v>2630</v>
      </c>
      <c r="B2527" s="3">
        <v>18</v>
      </c>
      <c r="C2527" s="3" t="s">
        <v>93</v>
      </c>
      <c r="D2527" s="3" t="s">
        <v>19</v>
      </c>
      <c r="E2527" s="5">
        <v>5.64</v>
      </c>
      <c r="F2527" s="3">
        <v>44</v>
      </c>
      <c r="G2527" s="3" t="s">
        <v>89</v>
      </c>
      <c r="H2527" s="3" t="s">
        <v>122</v>
      </c>
      <c r="I2527" s="5">
        <v>8.99</v>
      </c>
      <c r="J2527" s="3">
        <v>1</v>
      </c>
      <c r="K2527" s="3" t="s">
        <v>86</v>
      </c>
      <c r="L2527" s="3">
        <v>4</v>
      </c>
      <c r="M2527" s="5">
        <v>0.13</v>
      </c>
      <c r="N2527" s="3" t="s">
        <v>99</v>
      </c>
    </row>
    <row r="2528" spans="1:14" x14ac:dyDescent="0.25">
      <c r="A2528" s="3" t="s">
        <v>2631</v>
      </c>
      <c r="B2528" s="3">
        <v>22</v>
      </c>
      <c r="C2528" s="3" t="s">
        <v>83</v>
      </c>
      <c r="D2528" s="3" t="s">
        <v>19</v>
      </c>
      <c r="E2528" s="5">
        <v>7.06</v>
      </c>
      <c r="F2528" s="3">
        <v>58</v>
      </c>
      <c r="G2528" s="3" t="s">
        <v>94</v>
      </c>
      <c r="H2528" s="3" t="s">
        <v>90</v>
      </c>
      <c r="I2528" s="5">
        <v>8.99</v>
      </c>
      <c r="J2528" s="3">
        <v>1</v>
      </c>
      <c r="K2528" s="3" t="s">
        <v>126</v>
      </c>
      <c r="L2528" s="3">
        <v>3</v>
      </c>
      <c r="M2528" s="5">
        <v>0.12</v>
      </c>
      <c r="N2528" s="3" t="s">
        <v>117</v>
      </c>
    </row>
    <row r="2529" spans="1:14" x14ac:dyDescent="0.25">
      <c r="A2529" s="3" t="s">
        <v>2632</v>
      </c>
      <c r="B2529" s="3">
        <v>61</v>
      </c>
      <c r="C2529" s="3" t="s">
        <v>106</v>
      </c>
      <c r="D2529" s="3" t="s">
        <v>21</v>
      </c>
      <c r="E2529" s="5">
        <v>2.15</v>
      </c>
      <c r="F2529" s="3">
        <v>33</v>
      </c>
      <c r="G2529" s="3" t="s">
        <v>114</v>
      </c>
      <c r="H2529" s="3" t="s">
        <v>90</v>
      </c>
      <c r="I2529" s="5">
        <v>13.99</v>
      </c>
      <c r="J2529" s="3">
        <v>1</v>
      </c>
      <c r="K2529" s="3" t="s">
        <v>95</v>
      </c>
      <c r="L2529" s="3">
        <v>1</v>
      </c>
      <c r="M2529" s="5">
        <v>0.06</v>
      </c>
      <c r="N2529" s="3" t="s">
        <v>91</v>
      </c>
    </row>
    <row r="2530" spans="1:14" x14ac:dyDescent="0.25">
      <c r="A2530" s="3" t="s">
        <v>2633</v>
      </c>
      <c r="B2530" s="3">
        <v>54</v>
      </c>
      <c r="C2530" s="3" t="s">
        <v>83</v>
      </c>
      <c r="D2530" s="3" t="s">
        <v>21</v>
      </c>
      <c r="E2530" s="5">
        <v>4.6900000000000004</v>
      </c>
      <c r="F2530" s="3">
        <v>6</v>
      </c>
      <c r="G2530" s="3" t="s">
        <v>114</v>
      </c>
      <c r="H2530" s="3" t="s">
        <v>111</v>
      </c>
      <c r="I2530" s="5">
        <v>13.99</v>
      </c>
      <c r="J2530" s="3">
        <v>0</v>
      </c>
      <c r="K2530" s="3" t="s">
        <v>86</v>
      </c>
      <c r="L2530" s="3">
        <v>5</v>
      </c>
      <c r="M2530" s="5">
        <v>0.67</v>
      </c>
      <c r="N2530" s="3" t="s">
        <v>117</v>
      </c>
    </row>
    <row r="2531" spans="1:14" x14ac:dyDescent="0.25">
      <c r="A2531" s="3" t="s">
        <v>2634</v>
      </c>
      <c r="B2531" s="3">
        <v>52</v>
      </c>
      <c r="C2531" s="3" t="s">
        <v>93</v>
      </c>
      <c r="D2531" s="3" t="s">
        <v>23</v>
      </c>
      <c r="E2531" s="5">
        <v>2.0499999999999998</v>
      </c>
      <c r="F2531" s="3">
        <v>24</v>
      </c>
      <c r="G2531" s="3" t="s">
        <v>84</v>
      </c>
      <c r="H2531" s="3" t="s">
        <v>90</v>
      </c>
      <c r="I2531" s="5">
        <v>17.989999999999998</v>
      </c>
      <c r="J2531" s="3">
        <v>1</v>
      </c>
      <c r="K2531" s="3" t="s">
        <v>86</v>
      </c>
      <c r="L2531" s="3">
        <v>2</v>
      </c>
      <c r="M2531" s="5">
        <v>0.08</v>
      </c>
      <c r="N2531" s="3" t="s">
        <v>104</v>
      </c>
    </row>
    <row r="2532" spans="1:14" x14ac:dyDescent="0.25">
      <c r="A2532" s="3" t="s">
        <v>2635</v>
      </c>
      <c r="B2532" s="3">
        <v>24</v>
      </c>
      <c r="C2532" s="3" t="s">
        <v>106</v>
      </c>
      <c r="D2532" s="3" t="s">
        <v>23</v>
      </c>
      <c r="E2532" s="5">
        <v>26.44</v>
      </c>
      <c r="F2532" s="3">
        <v>28</v>
      </c>
      <c r="G2532" s="3" t="s">
        <v>84</v>
      </c>
      <c r="H2532" s="3" t="s">
        <v>90</v>
      </c>
      <c r="I2532" s="5">
        <v>17.989999999999998</v>
      </c>
      <c r="J2532" s="3">
        <v>0</v>
      </c>
      <c r="K2532" s="3" t="s">
        <v>86</v>
      </c>
      <c r="L2532" s="3">
        <v>1</v>
      </c>
      <c r="M2532" s="5">
        <v>0.91</v>
      </c>
      <c r="N2532" s="3" t="s">
        <v>117</v>
      </c>
    </row>
    <row r="2533" spans="1:14" x14ac:dyDescent="0.25">
      <c r="A2533" s="3" t="s">
        <v>2636</v>
      </c>
      <c r="B2533" s="3">
        <v>38</v>
      </c>
      <c r="C2533" s="3" t="s">
        <v>83</v>
      </c>
      <c r="D2533" s="3" t="s">
        <v>19</v>
      </c>
      <c r="E2533" s="5">
        <v>4.26</v>
      </c>
      <c r="F2533" s="3">
        <v>42</v>
      </c>
      <c r="G2533" s="3" t="s">
        <v>89</v>
      </c>
      <c r="H2533" s="3" t="s">
        <v>90</v>
      </c>
      <c r="I2533" s="5">
        <v>8.99</v>
      </c>
      <c r="J2533" s="3">
        <v>1</v>
      </c>
      <c r="K2533" s="3" t="s">
        <v>86</v>
      </c>
      <c r="L2533" s="3">
        <v>5</v>
      </c>
      <c r="M2533" s="5">
        <v>0.1</v>
      </c>
      <c r="N2533" s="3" t="s">
        <v>87</v>
      </c>
    </row>
    <row r="2534" spans="1:14" x14ac:dyDescent="0.25">
      <c r="A2534" s="3" t="s">
        <v>2637</v>
      </c>
      <c r="B2534" s="3">
        <v>44</v>
      </c>
      <c r="C2534" s="3" t="s">
        <v>83</v>
      </c>
      <c r="D2534" s="3" t="s">
        <v>21</v>
      </c>
      <c r="E2534" s="5">
        <v>6.9</v>
      </c>
      <c r="F2534" s="3">
        <v>21</v>
      </c>
      <c r="G2534" s="3" t="s">
        <v>89</v>
      </c>
      <c r="H2534" s="3" t="s">
        <v>90</v>
      </c>
      <c r="I2534" s="5">
        <v>13.99</v>
      </c>
      <c r="J2534" s="3">
        <v>0</v>
      </c>
      <c r="K2534" s="3" t="s">
        <v>86</v>
      </c>
      <c r="L2534" s="3">
        <v>4</v>
      </c>
      <c r="M2534" s="5">
        <v>0.31</v>
      </c>
      <c r="N2534" s="3" t="s">
        <v>99</v>
      </c>
    </row>
    <row r="2535" spans="1:14" x14ac:dyDescent="0.25">
      <c r="A2535" s="3" t="s">
        <v>2638</v>
      </c>
      <c r="B2535" s="3">
        <v>64</v>
      </c>
      <c r="C2535" s="3" t="s">
        <v>106</v>
      </c>
      <c r="D2535" s="3" t="s">
        <v>21</v>
      </c>
      <c r="E2535" s="5">
        <v>8.4</v>
      </c>
      <c r="F2535" s="3">
        <v>47</v>
      </c>
      <c r="G2535" s="3" t="s">
        <v>114</v>
      </c>
      <c r="H2535" s="3" t="s">
        <v>85</v>
      </c>
      <c r="I2535" s="5">
        <v>13.99</v>
      </c>
      <c r="J2535" s="3">
        <v>1</v>
      </c>
      <c r="K2535" s="3" t="s">
        <v>95</v>
      </c>
      <c r="L2535" s="3">
        <v>4</v>
      </c>
      <c r="M2535" s="5">
        <v>0.18</v>
      </c>
      <c r="N2535" s="3" t="s">
        <v>117</v>
      </c>
    </row>
    <row r="2536" spans="1:14" x14ac:dyDescent="0.25">
      <c r="A2536" s="3" t="s">
        <v>2639</v>
      </c>
      <c r="B2536" s="3">
        <v>23</v>
      </c>
      <c r="C2536" s="3" t="s">
        <v>93</v>
      </c>
      <c r="D2536" s="3" t="s">
        <v>19</v>
      </c>
      <c r="E2536" s="5">
        <v>5.22</v>
      </c>
      <c r="F2536" s="3">
        <v>12</v>
      </c>
      <c r="G2536" s="3" t="s">
        <v>84</v>
      </c>
      <c r="H2536" s="3" t="s">
        <v>85</v>
      </c>
      <c r="I2536" s="5">
        <v>8.99</v>
      </c>
      <c r="J2536" s="3">
        <v>0</v>
      </c>
      <c r="K2536" s="3" t="s">
        <v>108</v>
      </c>
      <c r="L2536" s="3">
        <v>2</v>
      </c>
      <c r="M2536" s="5">
        <v>0.4</v>
      </c>
      <c r="N2536" s="3" t="s">
        <v>99</v>
      </c>
    </row>
    <row r="2537" spans="1:14" x14ac:dyDescent="0.25">
      <c r="A2537" s="3" t="s">
        <v>2640</v>
      </c>
      <c r="B2537" s="3">
        <v>22</v>
      </c>
      <c r="C2537" s="3" t="s">
        <v>106</v>
      </c>
      <c r="D2537" s="3" t="s">
        <v>23</v>
      </c>
      <c r="E2537" s="5">
        <v>23.15</v>
      </c>
      <c r="F2537" s="3">
        <v>42</v>
      </c>
      <c r="G2537" s="3" t="s">
        <v>114</v>
      </c>
      <c r="H2537" s="3" t="s">
        <v>85</v>
      </c>
      <c r="I2537" s="5">
        <v>17.989999999999998</v>
      </c>
      <c r="J2537" s="3">
        <v>0</v>
      </c>
      <c r="K2537" s="3" t="s">
        <v>86</v>
      </c>
      <c r="L2537" s="3">
        <v>1</v>
      </c>
      <c r="M2537" s="5">
        <v>0.54</v>
      </c>
      <c r="N2537" s="3" t="s">
        <v>91</v>
      </c>
    </row>
    <row r="2538" spans="1:14" x14ac:dyDescent="0.25">
      <c r="A2538" s="3" t="s">
        <v>2641</v>
      </c>
      <c r="B2538" s="3">
        <v>23</v>
      </c>
      <c r="C2538" s="3" t="s">
        <v>83</v>
      </c>
      <c r="D2538" s="3" t="s">
        <v>19</v>
      </c>
      <c r="E2538" s="5">
        <v>11.07</v>
      </c>
      <c r="F2538" s="3">
        <v>28</v>
      </c>
      <c r="G2538" s="3" t="s">
        <v>114</v>
      </c>
      <c r="H2538" s="3" t="s">
        <v>120</v>
      </c>
      <c r="I2538" s="5">
        <v>8.99</v>
      </c>
      <c r="J2538" s="3">
        <v>1</v>
      </c>
      <c r="K2538" s="3" t="s">
        <v>108</v>
      </c>
      <c r="L2538" s="3">
        <v>1</v>
      </c>
      <c r="M2538" s="5">
        <v>0.38</v>
      </c>
      <c r="N2538" s="3" t="s">
        <v>91</v>
      </c>
    </row>
    <row r="2539" spans="1:14" x14ac:dyDescent="0.25">
      <c r="A2539" s="3" t="s">
        <v>2642</v>
      </c>
      <c r="B2539" s="3">
        <v>68</v>
      </c>
      <c r="C2539" s="3" t="s">
        <v>93</v>
      </c>
      <c r="D2539" s="3" t="s">
        <v>19</v>
      </c>
      <c r="E2539" s="5">
        <v>10.14</v>
      </c>
      <c r="F2539" s="3">
        <v>9</v>
      </c>
      <c r="G2539" s="3" t="s">
        <v>89</v>
      </c>
      <c r="H2539" s="3" t="s">
        <v>85</v>
      </c>
      <c r="I2539" s="5">
        <v>8.99</v>
      </c>
      <c r="J2539" s="3">
        <v>0</v>
      </c>
      <c r="K2539" s="3" t="s">
        <v>86</v>
      </c>
      <c r="L2539" s="3">
        <v>1</v>
      </c>
      <c r="M2539" s="5">
        <v>1.01</v>
      </c>
      <c r="N2539" s="3" t="s">
        <v>91</v>
      </c>
    </row>
    <row r="2540" spans="1:14" x14ac:dyDescent="0.25">
      <c r="A2540" s="3" t="s">
        <v>2643</v>
      </c>
      <c r="B2540" s="3">
        <v>18</v>
      </c>
      <c r="C2540" s="3" t="s">
        <v>83</v>
      </c>
      <c r="D2540" s="3" t="s">
        <v>19</v>
      </c>
      <c r="E2540" s="5">
        <v>20.149999999999999</v>
      </c>
      <c r="F2540" s="3">
        <v>4</v>
      </c>
      <c r="G2540" s="3" t="s">
        <v>114</v>
      </c>
      <c r="H2540" s="3" t="s">
        <v>85</v>
      </c>
      <c r="I2540" s="5">
        <v>8.99</v>
      </c>
      <c r="J2540" s="3">
        <v>0</v>
      </c>
      <c r="K2540" s="3" t="s">
        <v>95</v>
      </c>
      <c r="L2540" s="3">
        <v>4</v>
      </c>
      <c r="M2540" s="5">
        <v>4.03</v>
      </c>
      <c r="N2540" s="3" t="s">
        <v>99</v>
      </c>
    </row>
    <row r="2541" spans="1:14" x14ac:dyDescent="0.25">
      <c r="A2541" s="3" t="s">
        <v>2644</v>
      </c>
      <c r="B2541" s="3">
        <v>36</v>
      </c>
      <c r="C2541" s="3" t="s">
        <v>106</v>
      </c>
      <c r="D2541" s="3" t="s">
        <v>23</v>
      </c>
      <c r="E2541" s="5">
        <v>6.59</v>
      </c>
      <c r="F2541" s="3">
        <v>58</v>
      </c>
      <c r="G2541" s="3" t="s">
        <v>114</v>
      </c>
      <c r="H2541" s="3" t="s">
        <v>90</v>
      </c>
      <c r="I2541" s="5">
        <v>17.989999999999998</v>
      </c>
      <c r="J2541" s="3">
        <v>1</v>
      </c>
      <c r="K2541" s="3" t="s">
        <v>86</v>
      </c>
      <c r="L2541" s="3">
        <v>5</v>
      </c>
      <c r="M2541" s="5">
        <v>0.11</v>
      </c>
      <c r="N2541" s="3" t="s">
        <v>91</v>
      </c>
    </row>
    <row r="2542" spans="1:14" x14ac:dyDescent="0.25">
      <c r="A2542" s="3" t="s">
        <v>2645</v>
      </c>
      <c r="B2542" s="3">
        <v>26</v>
      </c>
      <c r="C2542" s="3" t="s">
        <v>93</v>
      </c>
      <c r="D2542" s="3" t="s">
        <v>19</v>
      </c>
      <c r="E2542" s="5">
        <v>2.58</v>
      </c>
      <c r="F2542" s="3">
        <v>16</v>
      </c>
      <c r="G2542" s="3" t="s">
        <v>94</v>
      </c>
      <c r="H2542" s="3" t="s">
        <v>120</v>
      </c>
      <c r="I2542" s="5">
        <v>8.99</v>
      </c>
      <c r="J2542" s="3">
        <v>1</v>
      </c>
      <c r="K2542" s="3" t="s">
        <v>126</v>
      </c>
      <c r="L2542" s="3">
        <v>5</v>
      </c>
      <c r="M2542" s="5">
        <v>0.15</v>
      </c>
      <c r="N2542" s="3" t="s">
        <v>99</v>
      </c>
    </row>
    <row r="2543" spans="1:14" x14ac:dyDescent="0.25">
      <c r="A2543" s="3" t="s">
        <v>2646</v>
      </c>
      <c r="B2543" s="3">
        <v>33</v>
      </c>
      <c r="C2543" s="3" t="s">
        <v>106</v>
      </c>
      <c r="D2543" s="3" t="s">
        <v>21</v>
      </c>
      <c r="E2543" s="5">
        <v>8.27</v>
      </c>
      <c r="F2543" s="3">
        <v>58</v>
      </c>
      <c r="G2543" s="3" t="s">
        <v>84</v>
      </c>
      <c r="H2543" s="3" t="s">
        <v>90</v>
      </c>
      <c r="I2543" s="5">
        <v>13.99</v>
      </c>
      <c r="J2543" s="3">
        <v>1</v>
      </c>
      <c r="K2543" s="3" t="s">
        <v>86</v>
      </c>
      <c r="L2543" s="3">
        <v>4</v>
      </c>
      <c r="M2543" s="5">
        <v>0.14000000000000001</v>
      </c>
      <c r="N2543" s="3" t="s">
        <v>104</v>
      </c>
    </row>
    <row r="2544" spans="1:14" x14ac:dyDescent="0.25">
      <c r="A2544" s="3" t="s">
        <v>2647</v>
      </c>
      <c r="B2544" s="3">
        <v>50</v>
      </c>
      <c r="C2544" s="3" t="s">
        <v>83</v>
      </c>
      <c r="D2544" s="3" t="s">
        <v>21</v>
      </c>
      <c r="E2544" s="5">
        <v>6.11</v>
      </c>
      <c r="F2544" s="3">
        <v>12</v>
      </c>
      <c r="G2544" s="3" t="s">
        <v>84</v>
      </c>
      <c r="H2544" s="3" t="s">
        <v>85</v>
      </c>
      <c r="I2544" s="5">
        <v>13.99</v>
      </c>
      <c r="J2544" s="3">
        <v>0</v>
      </c>
      <c r="K2544" s="3" t="s">
        <v>102</v>
      </c>
      <c r="L2544" s="3">
        <v>2</v>
      </c>
      <c r="M2544" s="5">
        <v>0.47</v>
      </c>
      <c r="N2544" s="3" t="s">
        <v>117</v>
      </c>
    </row>
    <row r="2545" spans="1:14" x14ac:dyDescent="0.25">
      <c r="A2545" s="3" t="s">
        <v>2648</v>
      </c>
      <c r="B2545" s="3">
        <v>34</v>
      </c>
      <c r="C2545" s="3" t="s">
        <v>106</v>
      </c>
      <c r="D2545" s="3" t="s">
        <v>19</v>
      </c>
      <c r="E2545" s="5">
        <v>31.66</v>
      </c>
      <c r="F2545" s="3">
        <v>60</v>
      </c>
      <c r="G2545" s="3" t="s">
        <v>84</v>
      </c>
      <c r="H2545" s="3" t="s">
        <v>85</v>
      </c>
      <c r="I2545" s="5">
        <v>8.99</v>
      </c>
      <c r="J2545" s="3">
        <v>0</v>
      </c>
      <c r="K2545" s="3" t="s">
        <v>86</v>
      </c>
      <c r="L2545" s="3">
        <v>5</v>
      </c>
      <c r="M2545" s="5">
        <v>0.52</v>
      </c>
      <c r="N2545" s="3" t="s">
        <v>91</v>
      </c>
    </row>
    <row r="2546" spans="1:14" x14ac:dyDescent="0.25">
      <c r="A2546" s="3" t="s">
        <v>2649</v>
      </c>
      <c r="B2546" s="3">
        <v>22</v>
      </c>
      <c r="C2546" s="3" t="s">
        <v>83</v>
      </c>
      <c r="D2546" s="3" t="s">
        <v>23</v>
      </c>
      <c r="E2546" s="5">
        <v>0.76</v>
      </c>
      <c r="F2546" s="3">
        <v>52</v>
      </c>
      <c r="G2546" s="3" t="s">
        <v>114</v>
      </c>
      <c r="H2546" s="3" t="s">
        <v>85</v>
      </c>
      <c r="I2546" s="5">
        <v>17.989999999999998</v>
      </c>
      <c r="J2546" s="3">
        <v>1</v>
      </c>
      <c r="K2546" s="3" t="s">
        <v>126</v>
      </c>
      <c r="L2546" s="3">
        <v>1</v>
      </c>
      <c r="M2546" s="5">
        <v>0.01</v>
      </c>
      <c r="N2546" s="3" t="s">
        <v>112</v>
      </c>
    </row>
    <row r="2547" spans="1:14" x14ac:dyDescent="0.25">
      <c r="A2547" s="3" t="s">
        <v>2650</v>
      </c>
      <c r="B2547" s="3">
        <v>61</v>
      </c>
      <c r="C2547" s="3" t="s">
        <v>93</v>
      </c>
      <c r="D2547" s="3" t="s">
        <v>19</v>
      </c>
      <c r="E2547" s="5">
        <v>4.18</v>
      </c>
      <c r="F2547" s="3">
        <v>47</v>
      </c>
      <c r="G2547" s="3" t="s">
        <v>114</v>
      </c>
      <c r="H2547" s="3" t="s">
        <v>111</v>
      </c>
      <c r="I2547" s="5">
        <v>8.99</v>
      </c>
      <c r="J2547" s="3">
        <v>1</v>
      </c>
      <c r="K2547" s="3" t="s">
        <v>102</v>
      </c>
      <c r="L2547" s="3">
        <v>2</v>
      </c>
      <c r="M2547" s="5">
        <v>0.09</v>
      </c>
      <c r="N2547" s="3" t="s">
        <v>96</v>
      </c>
    </row>
    <row r="2548" spans="1:14" x14ac:dyDescent="0.25">
      <c r="A2548" s="3" t="s">
        <v>2651</v>
      </c>
      <c r="B2548" s="3">
        <v>30</v>
      </c>
      <c r="C2548" s="3" t="s">
        <v>93</v>
      </c>
      <c r="D2548" s="3" t="s">
        <v>19</v>
      </c>
      <c r="E2548" s="5">
        <v>2.56</v>
      </c>
      <c r="F2548" s="3">
        <v>32</v>
      </c>
      <c r="G2548" s="3" t="s">
        <v>98</v>
      </c>
      <c r="H2548" s="3" t="s">
        <v>122</v>
      </c>
      <c r="I2548" s="5">
        <v>8.99</v>
      </c>
      <c r="J2548" s="3">
        <v>1</v>
      </c>
      <c r="K2548" s="3" t="s">
        <v>95</v>
      </c>
      <c r="L2548" s="3">
        <v>1</v>
      </c>
      <c r="M2548" s="5">
        <v>0.08</v>
      </c>
      <c r="N2548" s="3" t="s">
        <v>99</v>
      </c>
    </row>
    <row r="2549" spans="1:14" x14ac:dyDescent="0.25">
      <c r="A2549" s="3" t="s">
        <v>2652</v>
      </c>
      <c r="B2549" s="3">
        <v>32</v>
      </c>
      <c r="C2549" s="3" t="s">
        <v>93</v>
      </c>
      <c r="D2549" s="3" t="s">
        <v>19</v>
      </c>
      <c r="E2549" s="5">
        <v>17.670000000000002</v>
      </c>
      <c r="F2549" s="3">
        <v>14</v>
      </c>
      <c r="G2549" s="3" t="s">
        <v>94</v>
      </c>
      <c r="H2549" s="3" t="s">
        <v>85</v>
      </c>
      <c r="I2549" s="5">
        <v>8.99</v>
      </c>
      <c r="J2549" s="3">
        <v>0</v>
      </c>
      <c r="K2549" s="3" t="s">
        <v>108</v>
      </c>
      <c r="L2549" s="3">
        <v>4</v>
      </c>
      <c r="M2549" s="5">
        <v>1.18</v>
      </c>
      <c r="N2549" s="3" t="s">
        <v>104</v>
      </c>
    </row>
    <row r="2550" spans="1:14" x14ac:dyDescent="0.25">
      <c r="A2550" s="3" t="s">
        <v>2653</v>
      </c>
      <c r="B2550" s="3">
        <v>56</v>
      </c>
      <c r="C2550" s="3" t="s">
        <v>93</v>
      </c>
      <c r="D2550" s="3" t="s">
        <v>23</v>
      </c>
      <c r="E2550" s="5">
        <v>17.25</v>
      </c>
      <c r="F2550" s="3">
        <v>52</v>
      </c>
      <c r="G2550" s="3" t="s">
        <v>98</v>
      </c>
      <c r="H2550" s="3" t="s">
        <v>111</v>
      </c>
      <c r="I2550" s="5">
        <v>17.989999999999998</v>
      </c>
      <c r="J2550" s="3">
        <v>0</v>
      </c>
      <c r="K2550" s="3" t="s">
        <v>108</v>
      </c>
      <c r="L2550" s="3">
        <v>5</v>
      </c>
      <c r="M2550" s="5">
        <v>0.33</v>
      </c>
      <c r="N2550" s="3" t="s">
        <v>91</v>
      </c>
    </row>
    <row r="2551" spans="1:14" x14ac:dyDescent="0.25">
      <c r="A2551" s="3" t="s">
        <v>2654</v>
      </c>
      <c r="B2551" s="3">
        <v>58</v>
      </c>
      <c r="C2551" s="3" t="s">
        <v>106</v>
      </c>
      <c r="D2551" s="3" t="s">
        <v>23</v>
      </c>
      <c r="E2551" s="5">
        <v>21.56</v>
      </c>
      <c r="F2551" s="3">
        <v>39</v>
      </c>
      <c r="G2551" s="3" t="s">
        <v>89</v>
      </c>
      <c r="H2551" s="3" t="s">
        <v>85</v>
      </c>
      <c r="I2551" s="5">
        <v>17.989999999999998</v>
      </c>
      <c r="J2551" s="3">
        <v>0</v>
      </c>
      <c r="K2551" s="3" t="s">
        <v>95</v>
      </c>
      <c r="L2551" s="3">
        <v>4</v>
      </c>
      <c r="M2551" s="5">
        <v>0.54</v>
      </c>
      <c r="N2551" s="3" t="s">
        <v>96</v>
      </c>
    </row>
    <row r="2552" spans="1:14" x14ac:dyDescent="0.25">
      <c r="A2552" s="3" t="s">
        <v>2655</v>
      </c>
      <c r="B2552" s="3">
        <v>61</v>
      </c>
      <c r="C2552" s="3" t="s">
        <v>83</v>
      </c>
      <c r="D2552" s="3" t="s">
        <v>23</v>
      </c>
      <c r="E2552" s="5">
        <v>5.87</v>
      </c>
      <c r="F2552" s="3">
        <v>8</v>
      </c>
      <c r="G2552" s="3" t="s">
        <v>84</v>
      </c>
      <c r="H2552" s="3" t="s">
        <v>111</v>
      </c>
      <c r="I2552" s="5">
        <v>17.989999999999998</v>
      </c>
      <c r="J2552" s="3">
        <v>0</v>
      </c>
      <c r="K2552" s="3" t="s">
        <v>95</v>
      </c>
      <c r="L2552" s="3">
        <v>5</v>
      </c>
      <c r="M2552" s="5">
        <v>0.65</v>
      </c>
      <c r="N2552" s="3" t="s">
        <v>99</v>
      </c>
    </row>
    <row r="2553" spans="1:14" x14ac:dyDescent="0.25">
      <c r="A2553" s="3" t="s">
        <v>2656</v>
      </c>
      <c r="B2553" s="3">
        <v>51</v>
      </c>
      <c r="C2553" s="3" t="s">
        <v>83</v>
      </c>
      <c r="D2553" s="3" t="s">
        <v>19</v>
      </c>
      <c r="E2553" s="5">
        <v>2.42</v>
      </c>
      <c r="F2553" s="3">
        <v>9</v>
      </c>
      <c r="G2553" s="3" t="s">
        <v>89</v>
      </c>
      <c r="H2553" s="3" t="s">
        <v>122</v>
      </c>
      <c r="I2553" s="5">
        <v>8.99</v>
      </c>
      <c r="J2553" s="3">
        <v>1</v>
      </c>
      <c r="K2553" s="3" t="s">
        <v>95</v>
      </c>
      <c r="L2553" s="3">
        <v>5</v>
      </c>
      <c r="M2553" s="5">
        <v>0.24</v>
      </c>
      <c r="N2553" s="3" t="s">
        <v>117</v>
      </c>
    </row>
    <row r="2554" spans="1:14" x14ac:dyDescent="0.25">
      <c r="A2554" s="3" t="s">
        <v>2657</v>
      </c>
      <c r="B2554" s="3">
        <v>24</v>
      </c>
      <c r="C2554" s="3" t="s">
        <v>83</v>
      </c>
      <c r="D2554" s="3" t="s">
        <v>23</v>
      </c>
      <c r="E2554" s="5">
        <v>2.4300000000000002</v>
      </c>
      <c r="F2554" s="3">
        <v>32</v>
      </c>
      <c r="G2554" s="3" t="s">
        <v>98</v>
      </c>
      <c r="H2554" s="3" t="s">
        <v>85</v>
      </c>
      <c r="I2554" s="5">
        <v>17.989999999999998</v>
      </c>
      <c r="J2554" s="3">
        <v>1</v>
      </c>
      <c r="K2554" s="3" t="s">
        <v>102</v>
      </c>
      <c r="L2554" s="3">
        <v>2</v>
      </c>
      <c r="M2554" s="5">
        <v>7.0000000000000007E-2</v>
      </c>
      <c r="N2554" s="3" t="s">
        <v>117</v>
      </c>
    </row>
    <row r="2555" spans="1:14" x14ac:dyDescent="0.25">
      <c r="A2555" s="3" t="s">
        <v>2658</v>
      </c>
      <c r="B2555" s="3">
        <v>40</v>
      </c>
      <c r="C2555" s="3" t="s">
        <v>106</v>
      </c>
      <c r="D2555" s="3" t="s">
        <v>23</v>
      </c>
      <c r="E2555" s="5">
        <v>18.059999999999999</v>
      </c>
      <c r="F2555" s="3">
        <v>21</v>
      </c>
      <c r="G2555" s="3" t="s">
        <v>98</v>
      </c>
      <c r="H2555" s="3" t="s">
        <v>120</v>
      </c>
      <c r="I2555" s="5">
        <v>17.989999999999998</v>
      </c>
      <c r="J2555" s="3">
        <v>0</v>
      </c>
      <c r="K2555" s="3" t="s">
        <v>86</v>
      </c>
      <c r="L2555" s="3">
        <v>1</v>
      </c>
      <c r="M2555" s="5">
        <v>0.82</v>
      </c>
      <c r="N2555" s="3" t="s">
        <v>91</v>
      </c>
    </row>
    <row r="2556" spans="1:14" x14ac:dyDescent="0.25">
      <c r="A2556" s="3" t="s">
        <v>2659</v>
      </c>
      <c r="B2556" s="3">
        <v>51</v>
      </c>
      <c r="C2556" s="3" t="s">
        <v>83</v>
      </c>
      <c r="D2556" s="3" t="s">
        <v>23</v>
      </c>
      <c r="E2556" s="5">
        <v>7.64</v>
      </c>
      <c r="F2556" s="3">
        <v>13</v>
      </c>
      <c r="G2556" s="3" t="s">
        <v>84</v>
      </c>
      <c r="H2556" s="3" t="s">
        <v>111</v>
      </c>
      <c r="I2556" s="5">
        <v>17.989999999999998</v>
      </c>
      <c r="J2556" s="3">
        <v>0</v>
      </c>
      <c r="K2556" s="3" t="s">
        <v>86</v>
      </c>
      <c r="L2556" s="3">
        <v>2</v>
      </c>
      <c r="M2556" s="5">
        <v>0.55000000000000004</v>
      </c>
      <c r="N2556" s="3" t="s">
        <v>104</v>
      </c>
    </row>
    <row r="2557" spans="1:14" x14ac:dyDescent="0.25">
      <c r="A2557" s="3" t="s">
        <v>2660</v>
      </c>
      <c r="B2557" s="3">
        <v>56</v>
      </c>
      <c r="C2557" s="3" t="s">
        <v>83</v>
      </c>
      <c r="D2557" s="3" t="s">
        <v>23</v>
      </c>
      <c r="E2557" s="5">
        <v>1.54</v>
      </c>
      <c r="F2557" s="3">
        <v>10</v>
      </c>
      <c r="G2557" s="3" t="s">
        <v>84</v>
      </c>
      <c r="H2557" s="3" t="s">
        <v>122</v>
      </c>
      <c r="I2557" s="5">
        <v>17.989999999999998</v>
      </c>
      <c r="J2557" s="3">
        <v>1</v>
      </c>
      <c r="K2557" s="3" t="s">
        <v>126</v>
      </c>
      <c r="L2557" s="3">
        <v>3</v>
      </c>
      <c r="M2557" s="5">
        <v>0.14000000000000001</v>
      </c>
      <c r="N2557" s="3" t="s">
        <v>104</v>
      </c>
    </row>
    <row r="2558" spans="1:14" x14ac:dyDescent="0.25">
      <c r="A2558" s="3" t="s">
        <v>2661</v>
      </c>
      <c r="B2558" s="3">
        <v>53</v>
      </c>
      <c r="C2558" s="3" t="s">
        <v>83</v>
      </c>
      <c r="D2558" s="3" t="s">
        <v>23</v>
      </c>
      <c r="E2558" s="5">
        <v>21.9</v>
      </c>
      <c r="F2558" s="3">
        <v>28</v>
      </c>
      <c r="G2558" s="3" t="s">
        <v>84</v>
      </c>
      <c r="H2558" s="3" t="s">
        <v>120</v>
      </c>
      <c r="I2558" s="5">
        <v>17.989999999999998</v>
      </c>
      <c r="J2558" s="3">
        <v>0</v>
      </c>
      <c r="K2558" s="3" t="s">
        <v>126</v>
      </c>
      <c r="L2558" s="3">
        <v>2</v>
      </c>
      <c r="M2558" s="5">
        <v>0.76</v>
      </c>
      <c r="N2558" s="3" t="s">
        <v>117</v>
      </c>
    </row>
    <row r="2559" spans="1:14" x14ac:dyDescent="0.25">
      <c r="A2559" s="3" t="s">
        <v>2662</v>
      </c>
      <c r="B2559" s="3">
        <v>20</v>
      </c>
      <c r="C2559" s="3" t="s">
        <v>83</v>
      </c>
      <c r="D2559" s="3" t="s">
        <v>21</v>
      </c>
      <c r="E2559" s="5">
        <v>2.13</v>
      </c>
      <c r="F2559" s="3">
        <v>8</v>
      </c>
      <c r="G2559" s="3" t="s">
        <v>98</v>
      </c>
      <c r="H2559" s="3" t="s">
        <v>120</v>
      </c>
      <c r="I2559" s="5">
        <v>13.99</v>
      </c>
      <c r="J2559" s="3">
        <v>1</v>
      </c>
      <c r="K2559" s="3" t="s">
        <v>86</v>
      </c>
      <c r="L2559" s="3">
        <v>3</v>
      </c>
      <c r="M2559" s="5">
        <v>0.24</v>
      </c>
      <c r="N2559" s="3" t="s">
        <v>99</v>
      </c>
    </row>
    <row r="2560" spans="1:14" x14ac:dyDescent="0.25">
      <c r="A2560" s="3" t="s">
        <v>2663</v>
      </c>
      <c r="B2560" s="3">
        <v>43</v>
      </c>
      <c r="C2560" s="3" t="s">
        <v>83</v>
      </c>
      <c r="D2560" s="3" t="s">
        <v>19</v>
      </c>
      <c r="E2560" s="5">
        <v>4.07</v>
      </c>
      <c r="F2560" s="3">
        <v>19</v>
      </c>
      <c r="G2560" s="3" t="s">
        <v>94</v>
      </c>
      <c r="H2560" s="3" t="s">
        <v>120</v>
      </c>
      <c r="I2560" s="5">
        <v>8.99</v>
      </c>
      <c r="J2560" s="3">
        <v>1</v>
      </c>
      <c r="K2560" s="3" t="s">
        <v>102</v>
      </c>
      <c r="L2560" s="3">
        <v>3</v>
      </c>
      <c r="M2560" s="5">
        <v>0.2</v>
      </c>
      <c r="N2560" s="3" t="s">
        <v>99</v>
      </c>
    </row>
    <row r="2561" spans="1:14" x14ac:dyDescent="0.25">
      <c r="A2561" s="3" t="s">
        <v>2664</v>
      </c>
      <c r="B2561" s="3">
        <v>64</v>
      </c>
      <c r="C2561" s="3" t="s">
        <v>93</v>
      </c>
      <c r="D2561" s="3" t="s">
        <v>19</v>
      </c>
      <c r="E2561" s="5">
        <v>0.65</v>
      </c>
      <c r="F2561" s="3">
        <v>43</v>
      </c>
      <c r="G2561" s="3" t="s">
        <v>94</v>
      </c>
      <c r="H2561" s="3" t="s">
        <v>111</v>
      </c>
      <c r="I2561" s="5">
        <v>8.99</v>
      </c>
      <c r="J2561" s="3">
        <v>1</v>
      </c>
      <c r="K2561" s="3" t="s">
        <v>108</v>
      </c>
      <c r="L2561" s="3">
        <v>3</v>
      </c>
      <c r="M2561" s="5">
        <v>0.01</v>
      </c>
      <c r="N2561" s="3" t="s">
        <v>96</v>
      </c>
    </row>
    <row r="2562" spans="1:14" x14ac:dyDescent="0.25">
      <c r="A2562" s="3" t="s">
        <v>2665</v>
      </c>
      <c r="B2562" s="3">
        <v>40</v>
      </c>
      <c r="C2562" s="3" t="s">
        <v>93</v>
      </c>
      <c r="D2562" s="3" t="s">
        <v>23</v>
      </c>
      <c r="E2562" s="5">
        <v>6.11</v>
      </c>
      <c r="F2562" s="3">
        <v>28</v>
      </c>
      <c r="G2562" s="3" t="s">
        <v>135</v>
      </c>
      <c r="H2562" s="3" t="s">
        <v>120</v>
      </c>
      <c r="I2562" s="5">
        <v>17.989999999999998</v>
      </c>
      <c r="J2562" s="3">
        <v>0</v>
      </c>
      <c r="K2562" s="3" t="s">
        <v>126</v>
      </c>
      <c r="L2562" s="3">
        <v>1</v>
      </c>
      <c r="M2562" s="5">
        <v>0.21</v>
      </c>
      <c r="N2562" s="3" t="s">
        <v>104</v>
      </c>
    </row>
    <row r="2563" spans="1:14" x14ac:dyDescent="0.25">
      <c r="A2563" s="3" t="s">
        <v>2666</v>
      </c>
      <c r="B2563" s="3">
        <v>29</v>
      </c>
      <c r="C2563" s="3" t="s">
        <v>93</v>
      </c>
      <c r="D2563" s="3" t="s">
        <v>23</v>
      </c>
      <c r="E2563" s="5">
        <v>4.53</v>
      </c>
      <c r="F2563" s="3">
        <v>15</v>
      </c>
      <c r="G2563" s="3" t="s">
        <v>135</v>
      </c>
      <c r="H2563" s="3" t="s">
        <v>90</v>
      </c>
      <c r="I2563" s="5">
        <v>17.989999999999998</v>
      </c>
      <c r="J2563" s="3">
        <v>0</v>
      </c>
      <c r="K2563" s="3" t="s">
        <v>126</v>
      </c>
      <c r="L2563" s="3">
        <v>4</v>
      </c>
      <c r="M2563" s="5">
        <v>0.28000000000000003</v>
      </c>
      <c r="N2563" s="3" t="s">
        <v>99</v>
      </c>
    </row>
    <row r="2564" spans="1:14" x14ac:dyDescent="0.25">
      <c r="A2564" s="3" t="s">
        <v>2667</v>
      </c>
      <c r="B2564" s="3">
        <v>47</v>
      </c>
      <c r="C2564" s="3" t="s">
        <v>83</v>
      </c>
      <c r="D2564" s="3" t="s">
        <v>23</v>
      </c>
      <c r="E2564" s="5">
        <v>15.18</v>
      </c>
      <c r="F2564" s="3">
        <v>30</v>
      </c>
      <c r="G2564" s="3" t="s">
        <v>94</v>
      </c>
      <c r="H2564" s="3" t="s">
        <v>120</v>
      </c>
      <c r="I2564" s="5">
        <v>17.989999999999998</v>
      </c>
      <c r="J2564" s="3">
        <v>0</v>
      </c>
      <c r="K2564" s="3" t="s">
        <v>95</v>
      </c>
      <c r="L2564" s="3">
        <v>4</v>
      </c>
      <c r="M2564" s="5">
        <v>0.49</v>
      </c>
      <c r="N2564" s="3" t="s">
        <v>99</v>
      </c>
    </row>
    <row r="2565" spans="1:14" x14ac:dyDescent="0.25">
      <c r="A2565" s="3" t="s">
        <v>2668</v>
      </c>
      <c r="B2565" s="3">
        <v>51</v>
      </c>
      <c r="C2565" s="3" t="s">
        <v>93</v>
      </c>
      <c r="D2565" s="3" t="s">
        <v>19</v>
      </c>
      <c r="E2565" s="5">
        <v>13.92</v>
      </c>
      <c r="F2565" s="3">
        <v>29</v>
      </c>
      <c r="G2565" s="3" t="s">
        <v>114</v>
      </c>
      <c r="H2565" s="3" t="s">
        <v>120</v>
      </c>
      <c r="I2565" s="5">
        <v>8.99</v>
      </c>
      <c r="J2565" s="3">
        <v>1</v>
      </c>
      <c r="K2565" s="3" t="s">
        <v>86</v>
      </c>
      <c r="L2565" s="3">
        <v>1</v>
      </c>
      <c r="M2565" s="5">
        <v>0.46</v>
      </c>
      <c r="N2565" s="3" t="s">
        <v>96</v>
      </c>
    </row>
    <row r="2566" spans="1:14" x14ac:dyDescent="0.25">
      <c r="A2566" s="3" t="s">
        <v>2669</v>
      </c>
      <c r="B2566" s="3">
        <v>25</v>
      </c>
      <c r="C2566" s="3" t="s">
        <v>106</v>
      </c>
      <c r="D2566" s="3" t="s">
        <v>23</v>
      </c>
      <c r="E2566" s="5">
        <v>5.62</v>
      </c>
      <c r="F2566" s="3">
        <v>49</v>
      </c>
      <c r="G2566" s="3" t="s">
        <v>84</v>
      </c>
      <c r="H2566" s="3" t="s">
        <v>122</v>
      </c>
      <c r="I2566" s="5">
        <v>17.989999999999998</v>
      </c>
      <c r="J2566" s="3">
        <v>0</v>
      </c>
      <c r="K2566" s="3" t="s">
        <v>126</v>
      </c>
      <c r="L2566" s="3">
        <v>5</v>
      </c>
      <c r="M2566" s="5">
        <v>0.11</v>
      </c>
      <c r="N2566" s="3" t="s">
        <v>99</v>
      </c>
    </row>
    <row r="2567" spans="1:14" x14ac:dyDescent="0.25">
      <c r="A2567" s="3" t="s">
        <v>2670</v>
      </c>
      <c r="B2567" s="3">
        <v>35</v>
      </c>
      <c r="C2567" s="3" t="s">
        <v>93</v>
      </c>
      <c r="D2567" s="3" t="s">
        <v>21</v>
      </c>
      <c r="E2567" s="5">
        <v>2.42</v>
      </c>
      <c r="F2567" s="3">
        <v>59</v>
      </c>
      <c r="G2567" s="3" t="s">
        <v>89</v>
      </c>
      <c r="H2567" s="3" t="s">
        <v>111</v>
      </c>
      <c r="I2567" s="5">
        <v>13.99</v>
      </c>
      <c r="J2567" s="3">
        <v>1</v>
      </c>
      <c r="K2567" s="3" t="s">
        <v>108</v>
      </c>
      <c r="L2567" s="3">
        <v>3</v>
      </c>
      <c r="M2567" s="5">
        <v>0.04</v>
      </c>
      <c r="N2567" s="3" t="s">
        <v>96</v>
      </c>
    </row>
    <row r="2568" spans="1:14" x14ac:dyDescent="0.25">
      <c r="A2568" s="3" t="s">
        <v>2671</v>
      </c>
      <c r="B2568" s="3">
        <v>38</v>
      </c>
      <c r="C2568" s="3" t="s">
        <v>106</v>
      </c>
      <c r="D2568" s="3" t="s">
        <v>19</v>
      </c>
      <c r="E2568" s="5">
        <v>9.06</v>
      </c>
      <c r="F2568" s="3">
        <v>30</v>
      </c>
      <c r="G2568" s="3" t="s">
        <v>89</v>
      </c>
      <c r="H2568" s="3" t="s">
        <v>90</v>
      </c>
      <c r="I2568" s="5">
        <v>8.99</v>
      </c>
      <c r="J2568" s="3">
        <v>0</v>
      </c>
      <c r="K2568" s="3" t="s">
        <v>126</v>
      </c>
      <c r="L2568" s="3">
        <v>2</v>
      </c>
      <c r="M2568" s="5">
        <v>0.28999999999999998</v>
      </c>
      <c r="N2568" s="3" t="s">
        <v>96</v>
      </c>
    </row>
    <row r="2569" spans="1:14" x14ac:dyDescent="0.25">
      <c r="A2569" s="3" t="s">
        <v>2672</v>
      </c>
      <c r="B2569" s="3">
        <v>58</v>
      </c>
      <c r="C2569" s="3" t="s">
        <v>93</v>
      </c>
      <c r="D2569" s="3" t="s">
        <v>19</v>
      </c>
      <c r="E2569" s="5">
        <v>34.53</v>
      </c>
      <c r="F2569" s="3">
        <v>0</v>
      </c>
      <c r="G2569" s="3" t="s">
        <v>94</v>
      </c>
      <c r="H2569" s="3" t="s">
        <v>85</v>
      </c>
      <c r="I2569" s="5">
        <v>8.99</v>
      </c>
      <c r="J2569" s="3">
        <v>0</v>
      </c>
      <c r="K2569" s="3" t="s">
        <v>86</v>
      </c>
      <c r="L2569" s="3">
        <v>4</v>
      </c>
      <c r="M2569" s="5">
        <v>34.53</v>
      </c>
      <c r="N2569" s="3" t="s">
        <v>104</v>
      </c>
    </row>
    <row r="2570" spans="1:14" x14ac:dyDescent="0.25">
      <c r="A2570" s="3" t="s">
        <v>2673</v>
      </c>
      <c r="B2570" s="3">
        <v>68</v>
      </c>
      <c r="C2570" s="3" t="s">
        <v>83</v>
      </c>
      <c r="D2570" s="3" t="s">
        <v>19</v>
      </c>
      <c r="E2570" s="5">
        <v>2.2799999999999998</v>
      </c>
      <c r="F2570" s="3">
        <v>6</v>
      </c>
      <c r="G2570" s="3" t="s">
        <v>94</v>
      </c>
      <c r="H2570" s="3" t="s">
        <v>120</v>
      </c>
      <c r="I2570" s="5">
        <v>8.99</v>
      </c>
      <c r="J2570" s="3">
        <v>1</v>
      </c>
      <c r="K2570" s="3" t="s">
        <v>126</v>
      </c>
      <c r="L2570" s="3">
        <v>3</v>
      </c>
      <c r="M2570" s="5">
        <v>0.33</v>
      </c>
      <c r="N2570" s="3" t="s">
        <v>104</v>
      </c>
    </row>
    <row r="2571" spans="1:14" x14ac:dyDescent="0.25">
      <c r="A2571" s="3" t="s">
        <v>2674</v>
      </c>
      <c r="B2571" s="3">
        <v>28</v>
      </c>
      <c r="C2571" s="3" t="s">
        <v>93</v>
      </c>
      <c r="D2571" s="3" t="s">
        <v>21</v>
      </c>
      <c r="E2571" s="5">
        <v>28.8</v>
      </c>
      <c r="F2571" s="3">
        <v>49</v>
      </c>
      <c r="G2571" s="3" t="s">
        <v>114</v>
      </c>
      <c r="H2571" s="3" t="s">
        <v>111</v>
      </c>
      <c r="I2571" s="5">
        <v>13.99</v>
      </c>
      <c r="J2571" s="3">
        <v>0</v>
      </c>
      <c r="K2571" s="3" t="s">
        <v>126</v>
      </c>
      <c r="L2571" s="3">
        <v>3</v>
      </c>
      <c r="M2571" s="5">
        <v>0.57999999999999996</v>
      </c>
      <c r="N2571" s="3" t="s">
        <v>117</v>
      </c>
    </row>
    <row r="2572" spans="1:14" x14ac:dyDescent="0.25">
      <c r="A2572" s="3" t="s">
        <v>2675</v>
      </c>
      <c r="B2572" s="3">
        <v>57</v>
      </c>
      <c r="C2572" s="3" t="s">
        <v>106</v>
      </c>
      <c r="D2572" s="3" t="s">
        <v>21</v>
      </c>
      <c r="E2572" s="5">
        <v>14.87</v>
      </c>
      <c r="F2572" s="3">
        <v>46</v>
      </c>
      <c r="G2572" s="3" t="s">
        <v>135</v>
      </c>
      <c r="H2572" s="3" t="s">
        <v>122</v>
      </c>
      <c r="I2572" s="5">
        <v>13.99</v>
      </c>
      <c r="J2572" s="3">
        <v>0</v>
      </c>
      <c r="K2572" s="3" t="s">
        <v>102</v>
      </c>
      <c r="L2572" s="3">
        <v>4</v>
      </c>
      <c r="M2572" s="5">
        <v>0.32</v>
      </c>
      <c r="N2572" s="3" t="s">
        <v>104</v>
      </c>
    </row>
    <row r="2573" spans="1:14" x14ac:dyDescent="0.25">
      <c r="A2573" s="3" t="s">
        <v>2676</v>
      </c>
      <c r="B2573" s="3">
        <v>52</v>
      </c>
      <c r="C2573" s="3" t="s">
        <v>83</v>
      </c>
      <c r="D2573" s="3" t="s">
        <v>19</v>
      </c>
      <c r="E2573" s="5">
        <v>13.94</v>
      </c>
      <c r="F2573" s="3">
        <v>56</v>
      </c>
      <c r="G2573" s="3" t="s">
        <v>94</v>
      </c>
      <c r="H2573" s="3" t="s">
        <v>120</v>
      </c>
      <c r="I2573" s="5">
        <v>8.99</v>
      </c>
      <c r="J2573" s="3">
        <v>1</v>
      </c>
      <c r="K2573" s="3" t="s">
        <v>108</v>
      </c>
      <c r="L2573" s="3">
        <v>3</v>
      </c>
      <c r="M2573" s="5">
        <v>0.24</v>
      </c>
      <c r="N2573" s="3" t="s">
        <v>117</v>
      </c>
    </row>
    <row r="2574" spans="1:14" x14ac:dyDescent="0.25">
      <c r="A2574" s="3" t="s">
        <v>2677</v>
      </c>
      <c r="B2574" s="3">
        <v>70</v>
      </c>
      <c r="C2574" s="3" t="s">
        <v>93</v>
      </c>
      <c r="D2574" s="3" t="s">
        <v>23</v>
      </c>
      <c r="E2574" s="5">
        <v>10.54</v>
      </c>
      <c r="F2574" s="3">
        <v>0</v>
      </c>
      <c r="G2574" s="3" t="s">
        <v>89</v>
      </c>
      <c r="H2574" s="3" t="s">
        <v>120</v>
      </c>
      <c r="I2574" s="5">
        <v>17.989999999999998</v>
      </c>
      <c r="J2574" s="3">
        <v>0</v>
      </c>
      <c r="K2574" s="3" t="s">
        <v>95</v>
      </c>
      <c r="L2574" s="3">
        <v>4</v>
      </c>
      <c r="M2574" s="5">
        <v>10.54</v>
      </c>
      <c r="N2574" s="3" t="s">
        <v>117</v>
      </c>
    </row>
    <row r="2575" spans="1:14" x14ac:dyDescent="0.25">
      <c r="A2575" s="3" t="s">
        <v>2678</v>
      </c>
      <c r="B2575" s="3">
        <v>68</v>
      </c>
      <c r="C2575" s="3" t="s">
        <v>93</v>
      </c>
      <c r="D2575" s="3" t="s">
        <v>21</v>
      </c>
      <c r="E2575" s="5">
        <v>56.43</v>
      </c>
      <c r="F2575" s="3">
        <v>18</v>
      </c>
      <c r="G2575" s="3" t="s">
        <v>94</v>
      </c>
      <c r="H2575" s="3" t="s">
        <v>122</v>
      </c>
      <c r="I2575" s="5">
        <v>13.99</v>
      </c>
      <c r="J2575" s="3">
        <v>0</v>
      </c>
      <c r="K2575" s="3" t="s">
        <v>108</v>
      </c>
      <c r="L2575" s="3">
        <v>2</v>
      </c>
      <c r="M2575" s="5">
        <v>2.97</v>
      </c>
      <c r="N2575" s="3" t="s">
        <v>104</v>
      </c>
    </row>
    <row r="2576" spans="1:14" x14ac:dyDescent="0.25">
      <c r="A2576" s="3" t="s">
        <v>2679</v>
      </c>
      <c r="B2576" s="3">
        <v>53</v>
      </c>
      <c r="C2576" s="3" t="s">
        <v>83</v>
      </c>
      <c r="D2576" s="3" t="s">
        <v>21</v>
      </c>
      <c r="E2576" s="5">
        <v>39.33</v>
      </c>
      <c r="F2576" s="3">
        <v>16</v>
      </c>
      <c r="G2576" s="3" t="s">
        <v>98</v>
      </c>
      <c r="H2576" s="3" t="s">
        <v>111</v>
      </c>
      <c r="I2576" s="5">
        <v>13.99</v>
      </c>
      <c r="J2576" s="3">
        <v>0</v>
      </c>
      <c r="K2576" s="3" t="s">
        <v>102</v>
      </c>
      <c r="L2576" s="3">
        <v>4</v>
      </c>
      <c r="M2576" s="5">
        <v>2.31</v>
      </c>
      <c r="N2576" s="3" t="s">
        <v>117</v>
      </c>
    </row>
    <row r="2577" spans="1:14" x14ac:dyDescent="0.25">
      <c r="A2577" s="3" t="s">
        <v>2680</v>
      </c>
      <c r="B2577" s="3">
        <v>44</v>
      </c>
      <c r="C2577" s="3" t="s">
        <v>106</v>
      </c>
      <c r="D2577" s="3" t="s">
        <v>19</v>
      </c>
      <c r="E2577" s="5">
        <v>15.61</v>
      </c>
      <c r="F2577" s="3">
        <v>30</v>
      </c>
      <c r="G2577" s="3" t="s">
        <v>135</v>
      </c>
      <c r="H2577" s="3" t="s">
        <v>120</v>
      </c>
      <c r="I2577" s="5">
        <v>8.99</v>
      </c>
      <c r="J2577" s="3">
        <v>0</v>
      </c>
      <c r="K2577" s="3" t="s">
        <v>95</v>
      </c>
      <c r="L2577" s="3">
        <v>5</v>
      </c>
      <c r="M2577" s="5">
        <v>0.5</v>
      </c>
      <c r="N2577" s="3" t="s">
        <v>104</v>
      </c>
    </row>
    <row r="2578" spans="1:14" x14ac:dyDescent="0.25">
      <c r="A2578" s="3" t="s">
        <v>2681</v>
      </c>
      <c r="B2578" s="3">
        <v>68</v>
      </c>
      <c r="C2578" s="3" t="s">
        <v>93</v>
      </c>
      <c r="D2578" s="3" t="s">
        <v>21</v>
      </c>
      <c r="E2578" s="5">
        <v>0.22</v>
      </c>
      <c r="F2578" s="3">
        <v>51</v>
      </c>
      <c r="G2578" s="3" t="s">
        <v>94</v>
      </c>
      <c r="H2578" s="3" t="s">
        <v>120</v>
      </c>
      <c r="I2578" s="5">
        <v>13.99</v>
      </c>
      <c r="J2578" s="3">
        <v>1</v>
      </c>
      <c r="K2578" s="3" t="s">
        <v>126</v>
      </c>
      <c r="L2578" s="3">
        <v>1</v>
      </c>
      <c r="M2578" s="5">
        <v>0</v>
      </c>
      <c r="N2578" s="3" t="s">
        <v>91</v>
      </c>
    </row>
    <row r="2579" spans="1:14" x14ac:dyDescent="0.25">
      <c r="A2579" s="3" t="s">
        <v>2682</v>
      </c>
      <c r="B2579" s="3">
        <v>64</v>
      </c>
      <c r="C2579" s="3" t="s">
        <v>93</v>
      </c>
      <c r="D2579" s="3" t="s">
        <v>21</v>
      </c>
      <c r="E2579" s="5">
        <v>3.92</v>
      </c>
      <c r="F2579" s="3">
        <v>17</v>
      </c>
      <c r="G2579" s="3" t="s">
        <v>98</v>
      </c>
      <c r="H2579" s="3" t="s">
        <v>120</v>
      </c>
      <c r="I2579" s="5">
        <v>13.99</v>
      </c>
      <c r="J2579" s="3">
        <v>0</v>
      </c>
      <c r="K2579" s="3" t="s">
        <v>126</v>
      </c>
      <c r="L2579" s="3">
        <v>5</v>
      </c>
      <c r="M2579" s="5">
        <v>0.22</v>
      </c>
      <c r="N2579" s="3" t="s">
        <v>99</v>
      </c>
    </row>
    <row r="2580" spans="1:14" x14ac:dyDescent="0.25">
      <c r="A2580" s="3" t="s">
        <v>2683</v>
      </c>
      <c r="B2580" s="3">
        <v>65</v>
      </c>
      <c r="C2580" s="3" t="s">
        <v>93</v>
      </c>
      <c r="D2580" s="3" t="s">
        <v>21</v>
      </c>
      <c r="E2580" s="5">
        <v>2.2599999999999998</v>
      </c>
      <c r="F2580" s="3">
        <v>60</v>
      </c>
      <c r="G2580" s="3" t="s">
        <v>114</v>
      </c>
      <c r="H2580" s="3" t="s">
        <v>90</v>
      </c>
      <c r="I2580" s="5">
        <v>13.99</v>
      </c>
      <c r="J2580" s="3">
        <v>1</v>
      </c>
      <c r="K2580" s="3" t="s">
        <v>126</v>
      </c>
      <c r="L2580" s="3">
        <v>2</v>
      </c>
      <c r="M2580" s="5">
        <v>0.04</v>
      </c>
      <c r="N2580" s="3" t="s">
        <v>99</v>
      </c>
    </row>
    <row r="2581" spans="1:14" x14ac:dyDescent="0.25">
      <c r="A2581" s="3" t="s">
        <v>2684</v>
      </c>
      <c r="B2581" s="3">
        <v>28</v>
      </c>
      <c r="C2581" s="3" t="s">
        <v>93</v>
      </c>
      <c r="D2581" s="3" t="s">
        <v>23</v>
      </c>
      <c r="E2581" s="5">
        <v>1.79</v>
      </c>
      <c r="F2581" s="3">
        <v>5</v>
      </c>
      <c r="G2581" s="3" t="s">
        <v>98</v>
      </c>
      <c r="H2581" s="3" t="s">
        <v>85</v>
      </c>
      <c r="I2581" s="5">
        <v>17.989999999999998</v>
      </c>
      <c r="J2581" s="3">
        <v>0</v>
      </c>
      <c r="K2581" s="3" t="s">
        <v>86</v>
      </c>
      <c r="L2581" s="3">
        <v>5</v>
      </c>
      <c r="M2581" s="5">
        <v>0.3</v>
      </c>
      <c r="N2581" s="3" t="s">
        <v>96</v>
      </c>
    </row>
    <row r="2582" spans="1:14" x14ac:dyDescent="0.25">
      <c r="A2582" s="3" t="s">
        <v>2685</v>
      </c>
      <c r="B2582" s="3">
        <v>50</v>
      </c>
      <c r="C2582" s="3" t="s">
        <v>106</v>
      </c>
      <c r="D2582" s="3" t="s">
        <v>23</v>
      </c>
      <c r="E2582" s="5">
        <v>22.44</v>
      </c>
      <c r="F2582" s="3">
        <v>29</v>
      </c>
      <c r="G2582" s="3" t="s">
        <v>89</v>
      </c>
      <c r="H2582" s="3" t="s">
        <v>122</v>
      </c>
      <c r="I2582" s="5">
        <v>17.989999999999998</v>
      </c>
      <c r="J2582" s="3">
        <v>0</v>
      </c>
      <c r="K2582" s="3" t="s">
        <v>126</v>
      </c>
      <c r="L2582" s="3">
        <v>2</v>
      </c>
      <c r="M2582" s="5">
        <v>0.75</v>
      </c>
      <c r="N2582" s="3" t="s">
        <v>87</v>
      </c>
    </row>
    <row r="2583" spans="1:14" x14ac:dyDescent="0.25">
      <c r="A2583" s="3" t="s">
        <v>2686</v>
      </c>
      <c r="B2583" s="3">
        <v>59</v>
      </c>
      <c r="C2583" s="3" t="s">
        <v>93</v>
      </c>
      <c r="D2583" s="3" t="s">
        <v>21</v>
      </c>
      <c r="E2583" s="5">
        <v>23.59</v>
      </c>
      <c r="F2583" s="3">
        <v>43</v>
      </c>
      <c r="G2583" s="3" t="s">
        <v>135</v>
      </c>
      <c r="H2583" s="3" t="s">
        <v>120</v>
      </c>
      <c r="I2583" s="5">
        <v>13.99</v>
      </c>
      <c r="J2583" s="3">
        <v>0</v>
      </c>
      <c r="K2583" s="3" t="s">
        <v>102</v>
      </c>
      <c r="L2583" s="3">
        <v>1</v>
      </c>
      <c r="M2583" s="5">
        <v>0.54</v>
      </c>
      <c r="N2583" s="3" t="s">
        <v>104</v>
      </c>
    </row>
    <row r="2584" spans="1:14" x14ac:dyDescent="0.25">
      <c r="A2584" s="3" t="s">
        <v>2687</v>
      </c>
      <c r="B2584" s="3">
        <v>38</v>
      </c>
      <c r="C2584" s="3" t="s">
        <v>83</v>
      </c>
      <c r="D2584" s="3" t="s">
        <v>23</v>
      </c>
      <c r="E2584" s="5">
        <v>24.19</v>
      </c>
      <c r="F2584" s="3">
        <v>22</v>
      </c>
      <c r="G2584" s="3" t="s">
        <v>98</v>
      </c>
      <c r="H2584" s="3" t="s">
        <v>90</v>
      </c>
      <c r="I2584" s="5">
        <v>17.989999999999998</v>
      </c>
      <c r="J2584" s="3">
        <v>0</v>
      </c>
      <c r="K2584" s="3" t="s">
        <v>86</v>
      </c>
      <c r="L2584" s="3">
        <v>2</v>
      </c>
      <c r="M2584" s="5">
        <v>1.05</v>
      </c>
      <c r="N2584" s="3" t="s">
        <v>104</v>
      </c>
    </row>
    <row r="2585" spans="1:14" x14ac:dyDescent="0.25">
      <c r="A2585" s="3" t="s">
        <v>2688</v>
      </c>
      <c r="B2585" s="3">
        <v>49</v>
      </c>
      <c r="C2585" s="3" t="s">
        <v>93</v>
      </c>
      <c r="D2585" s="3" t="s">
        <v>19</v>
      </c>
      <c r="E2585" s="5">
        <v>6.56</v>
      </c>
      <c r="F2585" s="3">
        <v>10</v>
      </c>
      <c r="G2585" s="3" t="s">
        <v>84</v>
      </c>
      <c r="H2585" s="3" t="s">
        <v>85</v>
      </c>
      <c r="I2585" s="5">
        <v>8.99</v>
      </c>
      <c r="J2585" s="3">
        <v>0</v>
      </c>
      <c r="K2585" s="3" t="s">
        <v>102</v>
      </c>
      <c r="L2585" s="3">
        <v>5</v>
      </c>
      <c r="M2585" s="5">
        <v>0.6</v>
      </c>
      <c r="N2585" s="3" t="s">
        <v>112</v>
      </c>
    </row>
    <row r="2586" spans="1:14" x14ac:dyDescent="0.25">
      <c r="A2586" s="3" t="s">
        <v>2689</v>
      </c>
      <c r="B2586" s="3">
        <v>40</v>
      </c>
      <c r="C2586" s="3" t="s">
        <v>106</v>
      </c>
      <c r="D2586" s="3" t="s">
        <v>21</v>
      </c>
      <c r="E2586" s="5">
        <v>16.13</v>
      </c>
      <c r="F2586" s="3">
        <v>47</v>
      </c>
      <c r="G2586" s="3" t="s">
        <v>94</v>
      </c>
      <c r="H2586" s="3" t="s">
        <v>90</v>
      </c>
      <c r="I2586" s="5">
        <v>13.99</v>
      </c>
      <c r="J2586" s="3">
        <v>0</v>
      </c>
      <c r="K2586" s="3" t="s">
        <v>102</v>
      </c>
      <c r="L2586" s="3">
        <v>5</v>
      </c>
      <c r="M2586" s="5">
        <v>0.34</v>
      </c>
      <c r="N2586" s="3" t="s">
        <v>112</v>
      </c>
    </row>
    <row r="2587" spans="1:14" x14ac:dyDescent="0.25">
      <c r="A2587" s="3" t="s">
        <v>2690</v>
      </c>
      <c r="B2587" s="3">
        <v>39</v>
      </c>
      <c r="C2587" s="3" t="s">
        <v>93</v>
      </c>
      <c r="D2587" s="3" t="s">
        <v>21</v>
      </c>
      <c r="E2587" s="5">
        <v>19.16</v>
      </c>
      <c r="F2587" s="3">
        <v>60</v>
      </c>
      <c r="G2587" s="3" t="s">
        <v>84</v>
      </c>
      <c r="H2587" s="3" t="s">
        <v>122</v>
      </c>
      <c r="I2587" s="5">
        <v>13.99</v>
      </c>
      <c r="J2587" s="3">
        <v>0</v>
      </c>
      <c r="K2587" s="3" t="s">
        <v>102</v>
      </c>
      <c r="L2587" s="3">
        <v>5</v>
      </c>
      <c r="M2587" s="5">
        <v>0.31</v>
      </c>
      <c r="N2587" s="3" t="s">
        <v>99</v>
      </c>
    </row>
    <row r="2588" spans="1:14" x14ac:dyDescent="0.25">
      <c r="A2588" s="3" t="s">
        <v>2691</v>
      </c>
      <c r="B2588" s="3">
        <v>34</v>
      </c>
      <c r="C2588" s="3" t="s">
        <v>93</v>
      </c>
      <c r="D2588" s="3" t="s">
        <v>21</v>
      </c>
      <c r="E2588" s="5">
        <v>1.28</v>
      </c>
      <c r="F2588" s="3">
        <v>57</v>
      </c>
      <c r="G2588" s="3" t="s">
        <v>84</v>
      </c>
      <c r="H2588" s="3" t="s">
        <v>122</v>
      </c>
      <c r="I2588" s="5">
        <v>13.99</v>
      </c>
      <c r="J2588" s="3">
        <v>1</v>
      </c>
      <c r="K2588" s="3" t="s">
        <v>95</v>
      </c>
      <c r="L2588" s="3">
        <v>4</v>
      </c>
      <c r="M2588" s="5">
        <v>0.02</v>
      </c>
      <c r="N2588" s="3" t="s">
        <v>104</v>
      </c>
    </row>
    <row r="2589" spans="1:14" x14ac:dyDescent="0.25">
      <c r="A2589" s="3" t="s">
        <v>2692</v>
      </c>
      <c r="B2589" s="3">
        <v>20</v>
      </c>
      <c r="C2589" s="3" t="s">
        <v>106</v>
      </c>
      <c r="D2589" s="3" t="s">
        <v>23</v>
      </c>
      <c r="E2589" s="5">
        <v>32.04</v>
      </c>
      <c r="F2589" s="3">
        <v>26</v>
      </c>
      <c r="G2589" s="3" t="s">
        <v>89</v>
      </c>
      <c r="H2589" s="3" t="s">
        <v>122</v>
      </c>
      <c r="I2589" s="5">
        <v>17.989999999999998</v>
      </c>
      <c r="J2589" s="3">
        <v>0</v>
      </c>
      <c r="K2589" s="3" t="s">
        <v>108</v>
      </c>
      <c r="L2589" s="3">
        <v>3</v>
      </c>
      <c r="M2589" s="5">
        <v>1.19</v>
      </c>
      <c r="N2589" s="3" t="s">
        <v>87</v>
      </c>
    </row>
    <row r="2590" spans="1:14" x14ac:dyDescent="0.25">
      <c r="A2590" s="3" t="s">
        <v>2693</v>
      </c>
      <c r="B2590" s="3">
        <v>28</v>
      </c>
      <c r="C2590" s="3" t="s">
        <v>93</v>
      </c>
      <c r="D2590" s="3" t="s">
        <v>23</v>
      </c>
      <c r="E2590" s="5">
        <v>0.12</v>
      </c>
      <c r="F2590" s="3">
        <v>2</v>
      </c>
      <c r="G2590" s="3" t="s">
        <v>135</v>
      </c>
      <c r="H2590" s="3" t="s">
        <v>111</v>
      </c>
      <c r="I2590" s="5">
        <v>17.989999999999998</v>
      </c>
      <c r="J2590" s="3">
        <v>0</v>
      </c>
      <c r="K2590" s="3" t="s">
        <v>108</v>
      </c>
      <c r="L2590" s="3">
        <v>5</v>
      </c>
      <c r="M2590" s="5">
        <v>0.04</v>
      </c>
      <c r="N2590" s="3" t="s">
        <v>112</v>
      </c>
    </row>
    <row r="2591" spans="1:14" x14ac:dyDescent="0.25">
      <c r="A2591" s="3" t="s">
        <v>2694</v>
      </c>
      <c r="B2591" s="3">
        <v>18</v>
      </c>
      <c r="C2591" s="3" t="s">
        <v>93</v>
      </c>
      <c r="D2591" s="3" t="s">
        <v>21</v>
      </c>
      <c r="E2591" s="5">
        <v>0.25</v>
      </c>
      <c r="F2591" s="3">
        <v>37</v>
      </c>
      <c r="G2591" s="3" t="s">
        <v>84</v>
      </c>
      <c r="H2591" s="3" t="s">
        <v>111</v>
      </c>
      <c r="I2591" s="5">
        <v>13.99</v>
      </c>
      <c r="J2591" s="3">
        <v>1</v>
      </c>
      <c r="K2591" s="3" t="s">
        <v>102</v>
      </c>
      <c r="L2591" s="3">
        <v>5</v>
      </c>
      <c r="M2591" s="5">
        <v>0.01</v>
      </c>
      <c r="N2591" s="3" t="s">
        <v>91</v>
      </c>
    </row>
    <row r="2592" spans="1:14" x14ac:dyDescent="0.25">
      <c r="A2592" s="3" t="s">
        <v>2695</v>
      </c>
      <c r="B2592" s="3">
        <v>19</v>
      </c>
      <c r="C2592" s="3" t="s">
        <v>106</v>
      </c>
      <c r="D2592" s="3" t="s">
        <v>19</v>
      </c>
      <c r="E2592" s="5">
        <v>4.46</v>
      </c>
      <c r="F2592" s="3">
        <v>50</v>
      </c>
      <c r="G2592" s="3" t="s">
        <v>84</v>
      </c>
      <c r="H2592" s="3" t="s">
        <v>120</v>
      </c>
      <c r="I2592" s="5">
        <v>8.99</v>
      </c>
      <c r="J2592" s="3">
        <v>1</v>
      </c>
      <c r="K2592" s="3" t="s">
        <v>126</v>
      </c>
      <c r="L2592" s="3">
        <v>3</v>
      </c>
      <c r="M2592" s="5">
        <v>0.09</v>
      </c>
      <c r="N2592" s="3" t="s">
        <v>117</v>
      </c>
    </row>
    <row r="2593" spans="1:14" x14ac:dyDescent="0.25">
      <c r="A2593" s="3" t="s">
        <v>2696</v>
      </c>
      <c r="B2593" s="3">
        <v>32</v>
      </c>
      <c r="C2593" s="3" t="s">
        <v>83</v>
      </c>
      <c r="D2593" s="3" t="s">
        <v>23</v>
      </c>
      <c r="E2593" s="5">
        <v>4.24</v>
      </c>
      <c r="F2593" s="3">
        <v>14</v>
      </c>
      <c r="G2593" s="3" t="s">
        <v>84</v>
      </c>
      <c r="H2593" s="3" t="s">
        <v>85</v>
      </c>
      <c r="I2593" s="5">
        <v>17.989999999999998</v>
      </c>
      <c r="J2593" s="3">
        <v>1</v>
      </c>
      <c r="K2593" s="3" t="s">
        <v>86</v>
      </c>
      <c r="L2593" s="3">
        <v>2</v>
      </c>
      <c r="M2593" s="5">
        <v>0.28000000000000003</v>
      </c>
      <c r="N2593" s="3" t="s">
        <v>96</v>
      </c>
    </row>
    <row r="2594" spans="1:14" x14ac:dyDescent="0.25">
      <c r="A2594" s="3" t="s">
        <v>2697</v>
      </c>
      <c r="B2594" s="3">
        <v>19</v>
      </c>
      <c r="C2594" s="3" t="s">
        <v>93</v>
      </c>
      <c r="D2594" s="3" t="s">
        <v>21</v>
      </c>
      <c r="E2594" s="5">
        <v>8.6199999999999992</v>
      </c>
      <c r="F2594" s="3">
        <v>57</v>
      </c>
      <c r="G2594" s="3" t="s">
        <v>94</v>
      </c>
      <c r="H2594" s="3" t="s">
        <v>111</v>
      </c>
      <c r="I2594" s="5">
        <v>13.99</v>
      </c>
      <c r="J2594" s="3">
        <v>1</v>
      </c>
      <c r="K2594" s="3" t="s">
        <v>108</v>
      </c>
      <c r="L2594" s="3">
        <v>3</v>
      </c>
      <c r="M2594" s="5">
        <v>0.15</v>
      </c>
      <c r="N2594" s="3" t="s">
        <v>87</v>
      </c>
    </row>
    <row r="2595" spans="1:14" x14ac:dyDescent="0.25">
      <c r="A2595" s="3" t="s">
        <v>2698</v>
      </c>
      <c r="B2595" s="3">
        <v>22</v>
      </c>
      <c r="C2595" s="3" t="s">
        <v>93</v>
      </c>
      <c r="D2595" s="3" t="s">
        <v>19</v>
      </c>
      <c r="E2595" s="5">
        <v>11.96</v>
      </c>
      <c r="F2595" s="3">
        <v>45</v>
      </c>
      <c r="G2595" s="3" t="s">
        <v>89</v>
      </c>
      <c r="H2595" s="3" t="s">
        <v>90</v>
      </c>
      <c r="I2595" s="5">
        <v>8.99</v>
      </c>
      <c r="J2595" s="3">
        <v>1</v>
      </c>
      <c r="K2595" s="3" t="s">
        <v>108</v>
      </c>
      <c r="L2595" s="3">
        <v>2</v>
      </c>
      <c r="M2595" s="5">
        <v>0.26</v>
      </c>
      <c r="N2595" s="3" t="s">
        <v>87</v>
      </c>
    </row>
    <row r="2596" spans="1:14" x14ac:dyDescent="0.25">
      <c r="A2596" s="3" t="s">
        <v>2699</v>
      </c>
      <c r="B2596" s="3">
        <v>55</v>
      </c>
      <c r="C2596" s="3" t="s">
        <v>106</v>
      </c>
      <c r="D2596" s="3" t="s">
        <v>21</v>
      </c>
      <c r="E2596" s="5">
        <v>10.1</v>
      </c>
      <c r="F2596" s="3">
        <v>4</v>
      </c>
      <c r="G2596" s="3" t="s">
        <v>94</v>
      </c>
      <c r="H2596" s="3" t="s">
        <v>120</v>
      </c>
      <c r="I2596" s="5">
        <v>13.99</v>
      </c>
      <c r="J2596" s="3">
        <v>0</v>
      </c>
      <c r="K2596" s="3" t="s">
        <v>102</v>
      </c>
      <c r="L2596" s="3">
        <v>4</v>
      </c>
      <c r="M2596" s="5">
        <v>2.02</v>
      </c>
      <c r="N2596" s="3" t="s">
        <v>91</v>
      </c>
    </row>
    <row r="2597" spans="1:14" x14ac:dyDescent="0.25">
      <c r="A2597" s="3" t="s">
        <v>2700</v>
      </c>
      <c r="B2597" s="3">
        <v>21</v>
      </c>
      <c r="C2597" s="3" t="s">
        <v>93</v>
      </c>
      <c r="D2597" s="3" t="s">
        <v>21</v>
      </c>
      <c r="E2597" s="5">
        <v>0.44</v>
      </c>
      <c r="F2597" s="3">
        <v>1</v>
      </c>
      <c r="G2597" s="3" t="s">
        <v>94</v>
      </c>
      <c r="H2597" s="3" t="s">
        <v>122</v>
      </c>
      <c r="I2597" s="5">
        <v>13.99</v>
      </c>
      <c r="J2597" s="3">
        <v>1</v>
      </c>
      <c r="K2597" s="3" t="s">
        <v>108</v>
      </c>
      <c r="L2597" s="3">
        <v>1</v>
      </c>
      <c r="M2597" s="5">
        <v>0.22</v>
      </c>
      <c r="N2597" s="3" t="s">
        <v>104</v>
      </c>
    </row>
    <row r="2598" spans="1:14" x14ac:dyDescent="0.25">
      <c r="A2598" s="3" t="s">
        <v>2701</v>
      </c>
      <c r="B2598" s="3">
        <v>39</v>
      </c>
      <c r="C2598" s="3" t="s">
        <v>83</v>
      </c>
      <c r="D2598" s="3" t="s">
        <v>23</v>
      </c>
      <c r="E2598" s="5">
        <v>1.1200000000000001</v>
      </c>
      <c r="F2598" s="3">
        <v>27</v>
      </c>
      <c r="G2598" s="3" t="s">
        <v>135</v>
      </c>
      <c r="H2598" s="3" t="s">
        <v>90</v>
      </c>
      <c r="I2598" s="5">
        <v>17.989999999999998</v>
      </c>
      <c r="J2598" s="3">
        <v>1</v>
      </c>
      <c r="K2598" s="3" t="s">
        <v>86</v>
      </c>
      <c r="L2598" s="3">
        <v>5</v>
      </c>
      <c r="M2598" s="5">
        <v>0.04</v>
      </c>
      <c r="N2598" s="3" t="s">
        <v>91</v>
      </c>
    </row>
    <row r="2599" spans="1:14" x14ac:dyDescent="0.25">
      <c r="A2599" s="3" t="s">
        <v>2702</v>
      </c>
      <c r="B2599" s="3">
        <v>53</v>
      </c>
      <c r="C2599" s="3" t="s">
        <v>83</v>
      </c>
      <c r="D2599" s="3" t="s">
        <v>19</v>
      </c>
      <c r="E2599" s="5">
        <v>14.1</v>
      </c>
      <c r="F2599" s="3">
        <v>42</v>
      </c>
      <c r="G2599" s="3" t="s">
        <v>135</v>
      </c>
      <c r="H2599" s="3" t="s">
        <v>111</v>
      </c>
      <c r="I2599" s="5">
        <v>8.99</v>
      </c>
      <c r="J2599" s="3">
        <v>1</v>
      </c>
      <c r="K2599" s="3" t="s">
        <v>108</v>
      </c>
      <c r="L2599" s="3">
        <v>5</v>
      </c>
      <c r="M2599" s="5">
        <v>0.33</v>
      </c>
      <c r="N2599" s="3" t="s">
        <v>99</v>
      </c>
    </row>
    <row r="2600" spans="1:14" x14ac:dyDescent="0.25">
      <c r="A2600" s="3" t="s">
        <v>2703</v>
      </c>
      <c r="B2600" s="3">
        <v>27</v>
      </c>
      <c r="C2600" s="3" t="s">
        <v>83</v>
      </c>
      <c r="D2600" s="3" t="s">
        <v>23</v>
      </c>
      <c r="E2600" s="5">
        <v>30.8</v>
      </c>
      <c r="F2600" s="3">
        <v>16</v>
      </c>
      <c r="G2600" s="3" t="s">
        <v>89</v>
      </c>
      <c r="H2600" s="3" t="s">
        <v>120</v>
      </c>
      <c r="I2600" s="5">
        <v>17.989999999999998</v>
      </c>
      <c r="J2600" s="3">
        <v>0</v>
      </c>
      <c r="K2600" s="3" t="s">
        <v>108</v>
      </c>
      <c r="L2600" s="3">
        <v>2</v>
      </c>
      <c r="M2600" s="5">
        <v>1.81</v>
      </c>
      <c r="N2600" s="3" t="s">
        <v>87</v>
      </c>
    </row>
    <row r="2601" spans="1:14" x14ac:dyDescent="0.25">
      <c r="A2601" s="3" t="s">
        <v>2704</v>
      </c>
      <c r="B2601" s="3">
        <v>29</v>
      </c>
      <c r="C2601" s="3" t="s">
        <v>83</v>
      </c>
      <c r="D2601" s="3" t="s">
        <v>21</v>
      </c>
      <c r="E2601" s="5">
        <v>10.74</v>
      </c>
      <c r="F2601" s="3">
        <v>27</v>
      </c>
      <c r="G2601" s="3" t="s">
        <v>114</v>
      </c>
      <c r="H2601" s="3" t="s">
        <v>122</v>
      </c>
      <c r="I2601" s="5">
        <v>13.99</v>
      </c>
      <c r="J2601" s="3">
        <v>0</v>
      </c>
      <c r="K2601" s="3" t="s">
        <v>108</v>
      </c>
      <c r="L2601" s="3">
        <v>5</v>
      </c>
      <c r="M2601" s="5">
        <v>0.38</v>
      </c>
      <c r="N2601" s="3" t="s">
        <v>96</v>
      </c>
    </row>
    <row r="2602" spans="1:14" x14ac:dyDescent="0.25">
      <c r="A2602" s="3" t="s">
        <v>2705</v>
      </c>
      <c r="B2602" s="3">
        <v>70</v>
      </c>
      <c r="C2602" s="3" t="s">
        <v>93</v>
      </c>
      <c r="D2602" s="3" t="s">
        <v>21</v>
      </c>
      <c r="E2602" s="5">
        <v>8.27</v>
      </c>
      <c r="F2602" s="3">
        <v>60</v>
      </c>
      <c r="G2602" s="3" t="s">
        <v>89</v>
      </c>
      <c r="H2602" s="3" t="s">
        <v>122</v>
      </c>
      <c r="I2602" s="5">
        <v>13.99</v>
      </c>
      <c r="J2602" s="3">
        <v>1</v>
      </c>
      <c r="K2602" s="3" t="s">
        <v>86</v>
      </c>
      <c r="L2602" s="3">
        <v>3</v>
      </c>
      <c r="M2602" s="5">
        <v>0.14000000000000001</v>
      </c>
      <c r="N2602" s="3" t="s">
        <v>112</v>
      </c>
    </row>
    <row r="2603" spans="1:14" x14ac:dyDescent="0.25">
      <c r="A2603" s="3" t="s">
        <v>2706</v>
      </c>
      <c r="B2603" s="3">
        <v>51</v>
      </c>
      <c r="C2603" s="3" t="s">
        <v>106</v>
      </c>
      <c r="D2603" s="3" t="s">
        <v>21</v>
      </c>
      <c r="E2603" s="5">
        <v>12.91</v>
      </c>
      <c r="F2603" s="3">
        <v>42</v>
      </c>
      <c r="G2603" s="3" t="s">
        <v>135</v>
      </c>
      <c r="H2603" s="3" t="s">
        <v>122</v>
      </c>
      <c r="I2603" s="5">
        <v>13.99</v>
      </c>
      <c r="J2603" s="3">
        <v>1</v>
      </c>
      <c r="K2603" s="3" t="s">
        <v>102</v>
      </c>
      <c r="L2603" s="3">
        <v>1</v>
      </c>
      <c r="M2603" s="5">
        <v>0.3</v>
      </c>
      <c r="N2603" s="3" t="s">
        <v>112</v>
      </c>
    </row>
    <row r="2604" spans="1:14" x14ac:dyDescent="0.25">
      <c r="A2604" s="3" t="s">
        <v>2707</v>
      </c>
      <c r="B2604" s="3">
        <v>26</v>
      </c>
      <c r="C2604" s="3" t="s">
        <v>83</v>
      </c>
      <c r="D2604" s="3" t="s">
        <v>23</v>
      </c>
      <c r="E2604" s="5">
        <v>9.23</v>
      </c>
      <c r="F2604" s="3">
        <v>10</v>
      </c>
      <c r="G2604" s="3" t="s">
        <v>135</v>
      </c>
      <c r="H2604" s="3" t="s">
        <v>120</v>
      </c>
      <c r="I2604" s="5">
        <v>17.989999999999998</v>
      </c>
      <c r="J2604" s="3">
        <v>0</v>
      </c>
      <c r="K2604" s="3" t="s">
        <v>86</v>
      </c>
      <c r="L2604" s="3">
        <v>3</v>
      </c>
      <c r="M2604" s="5">
        <v>0.84</v>
      </c>
      <c r="N2604" s="3" t="s">
        <v>117</v>
      </c>
    </row>
    <row r="2605" spans="1:14" x14ac:dyDescent="0.25">
      <c r="A2605" s="3" t="s">
        <v>2708</v>
      </c>
      <c r="B2605" s="3">
        <v>63</v>
      </c>
      <c r="C2605" s="3" t="s">
        <v>93</v>
      </c>
      <c r="D2605" s="3" t="s">
        <v>19</v>
      </c>
      <c r="E2605" s="5">
        <v>0.52</v>
      </c>
      <c r="F2605" s="3">
        <v>1</v>
      </c>
      <c r="G2605" s="3" t="s">
        <v>84</v>
      </c>
      <c r="H2605" s="3" t="s">
        <v>122</v>
      </c>
      <c r="I2605" s="5">
        <v>8.99</v>
      </c>
      <c r="J2605" s="3">
        <v>1</v>
      </c>
      <c r="K2605" s="3" t="s">
        <v>108</v>
      </c>
      <c r="L2605" s="3">
        <v>4</v>
      </c>
      <c r="M2605" s="5">
        <v>0.26</v>
      </c>
      <c r="N2605" s="3" t="s">
        <v>112</v>
      </c>
    </row>
    <row r="2606" spans="1:14" x14ac:dyDescent="0.25">
      <c r="A2606" s="3" t="s">
        <v>2709</v>
      </c>
      <c r="B2606" s="3">
        <v>66</v>
      </c>
      <c r="C2606" s="3" t="s">
        <v>106</v>
      </c>
      <c r="D2606" s="3" t="s">
        <v>19</v>
      </c>
      <c r="E2606" s="5">
        <v>2.1800000000000002</v>
      </c>
      <c r="F2606" s="3">
        <v>15</v>
      </c>
      <c r="G2606" s="3" t="s">
        <v>114</v>
      </c>
      <c r="H2606" s="3" t="s">
        <v>111</v>
      </c>
      <c r="I2606" s="5">
        <v>8.99</v>
      </c>
      <c r="J2606" s="3">
        <v>1</v>
      </c>
      <c r="K2606" s="3" t="s">
        <v>102</v>
      </c>
      <c r="L2606" s="3">
        <v>5</v>
      </c>
      <c r="M2606" s="5">
        <v>0.14000000000000001</v>
      </c>
      <c r="N2606" s="3" t="s">
        <v>99</v>
      </c>
    </row>
    <row r="2607" spans="1:14" x14ac:dyDescent="0.25">
      <c r="A2607" s="3" t="s">
        <v>2710</v>
      </c>
      <c r="B2607" s="3">
        <v>57</v>
      </c>
      <c r="C2607" s="3" t="s">
        <v>83</v>
      </c>
      <c r="D2607" s="3" t="s">
        <v>23</v>
      </c>
      <c r="E2607" s="5">
        <v>29.23</v>
      </c>
      <c r="F2607" s="3">
        <v>3</v>
      </c>
      <c r="G2607" s="3" t="s">
        <v>114</v>
      </c>
      <c r="H2607" s="3" t="s">
        <v>111</v>
      </c>
      <c r="I2607" s="5">
        <v>17.989999999999998</v>
      </c>
      <c r="J2607" s="3">
        <v>0</v>
      </c>
      <c r="K2607" s="3" t="s">
        <v>126</v>
      </c>
      <c r="L2607" s="3">
        <v>1</v>
      </c>
      <c r="M2607" s="5">
        <v>7.31</v>
      </c>
      <c r="N2607" s="3" t="s">
        <v>104</v>
      </c>
    </row>
    <row r="2608" spans="1:14" x14ac:dyDescent="0.25">
      <c r="A2608" s="3" t="s">
        <v>2711</v>
      </c>
      <c r="B2608" s="3">
        <v>53</v>
      </c>
      <c r="C2608" s="3" t="s">
        <v>83</v>
      </c>
      <c r="D2608" s="3" t="s">
        <v>23</v>
      </c>
      <c r="E2608" s="5">
        <v>1.64</v>
      </c>
      <c r="F2608" s="3">
        <v>5</v>
      </c>
      <c r="G2608" s="3" t="s">
        <v>135</v>
      </c>
      <c r="H2608" s="3" t="s">
        <v>111</v>
      </c>
      <c r="I2608" s="5">
        <v>17.989999999999998</v>
      </c>
      <c r="J2608" s="3">
        <v>1</v>
      </c>
      <c r="K2608" s="3" t="s">
        <v>95</v>
      </c>
      <c r="L2608" s="3">
        <v>1</v>
      </c>
      <c r="M2608" s="5">
        <v>0.27</v>
      </c>
      <c r="N2608" s="3" t="s">
        <v>99</v>
      </c>
    </row>
    <row r="2609" spans="1:14" x14ac:dyDescent="0.25">
      <c r="A2609" s="3" t="s">
        <v>2712</v>
      </c>
      <c r="B2609" s="3">
        <v>47</v>
      </c>
      <c r="C2609" s="3" t="s">
        <v>83</v>
      </c>
      <c r="D2609" s="3" t="s">
        <v>19</v>
      </c>
      <c r="E2609" s="5">
        <v>5.53</v>
      </c>
      <c r="F2609" s="3">
        <v>17</v>
      </c>
      <c r="G2609" s="3" t="s">
        <v>135</v>
      </c>
      <c r="H2609" s="3" t="s">
        <v>111</v>
      </c>
      <c r="I2609" s="5">
        <v>8.99</v>
      </c>
      <c r="J2609" s="3">
        <v>0</v>
      </c>
      <c r="K2609" s="3" t="s">
        <v>102</v>
      </c>
      <c r="L2609" s="3">
        <v>2</v>
      </c>
      <c r="M2609" s="5">
        <v>0.31</v>
      </c>
      <c r="N2609" s="3" t="s">
        <v>104</v>
      </c>
    </row>
    <row r="2610" spans="1:14" x14ac:dyDescent="0.25">
      <c r="A2610" s="3" t="s">
        <v>2713</v>
      </c>
      <c r="B2610" s="3">
        <v>34</v>
      </c>
      <c r="C2610" s="3" t="s">
        <v>106</v>
      </c>
      <c r="D2610" s="3" t="s">
        <v>19</v>
      </c>
      <c r="E2610" s="5">
        <v>9.9600000000000009</v>
      </c>
      <c r="F2610" s="3">
        <v>8</v>
      </c>
      <c r="G2610" s="3" t="s">
        <v>135</v>
      </c>
      <c r="H2610" s="3" t="s">
        <v>122</v>
      </c>
      <c r="I2610" s="5">
        <v>8.99</v>
      </c>
      <c r="J2610" s="3">
        <v>0</v>
      </c>
      <c r="K2610" s="3" t="s">
        <v>126</v>
      </c>
      <c r="L2610" s="3">
        <v>2</v>
      </c>
      <c r="M2610" s="5">
        <v>1.1100000000000001</v>
      </c>
      <c r="N2610" s="3" t="s">
        <v>87</v>
      </c>
    </row>
    <row r="2611" spans="1:14" x14ac:dyDescent="0.25">
      <c r="A2611" s="3" t="s">
        <v>2714</v>
      </c>
      <c r="B2611" s="3">
        <v>26</v>
      </c>
      <c r="C2611" s="3" t="s">
        <v>106</v>
      </c>
      <c r="D2611" s="3" t="s">
        <v>19</v>
      </c>
      <c r="E2611" s="5">
        <v>4.2699999999999996</v>
      </c>
      <c r="F2611" s="3">
        <v>36</v>
      </c>
      <c r="G2611" s="3" t="s">
        <v>98</v>
      </c>
      <c r="H2611" s="3" t="s">
        <v>111</v>
      </c>
      <c r="I2611" s="5">
        <v>8.99</v>
      </c>
      <c r="J2611" s="3">
        <v>1</v>
      </c>
      <c r="K2611" s="3" t="s">
        <v>108</v>
      </c>
      <c r="L2611" s="3">
        <v>3</v>
      </c>
      <c r="M2611" s="5">
        <v>0.12</v>
      </c>
      <c r="N2611" s="3" t="s">
        <v>87</v>
      </c>
    </row>
    <row r="2612" spans="1:14" x14ac:dyDescent="0.25">
      <c r="A2612" s="3" t="s">
        <v>2715</v>
      </c>
      <c r="B2612" s="3">
        <v>67</v>
      </c>
      <c r="C2612" s="3" t="s">
        <v>93</v>
      </c>
      <c r="D2612" s="3" t="s">
        <v>21</v>
      </c>
      <c r="E2612" s="5">
        <v>43.24</v>
      </c>
      <c r="F2612" s="3">
        <v>34</v>
      </c>
      <c r="G2612" s="3" t="s">
        <v>84</v>
      </c>
      <c r="H2612" s="3" t="s">
        <v>122</v>
      </c>
      <c r="I2612" s="5">
        <v>13.99</v>
      </c>
      <c r="J2612" s="3">
        <v>0</v>
      </c>
      <c r="K2612" s="3" t="s">
        <v>126</v>
      </c>
      <c r="L2612" s="3">
        <v>3</v>
      </c>
      <c r="M2612" s="5">
        <v>1.24</v>
      </c>
      <c r="N2612" s="3" t="s">
        <v>91</v>
      </c>
    </row>
    <row r="2613" spans="1:14" x14ac:dyDescent="0.25">
      <c r="A2613" s="3" t="s">
        <v>2716</v>
      </c>
      <c r="B2613" s="3">
        <v>32</v>
      </c>
      <c r="C2613" s="3" t="s">
        <v>83</v>
      </c>
      <c r="D2613" s="3" t="s">
        <v>21</v>
      </c>
      <c r="E2613" s="5">
        <v>27.77</v>
      </c>
      <c r="F2613" s="3">
        <v>2</v>
      </c>
      <c r="G2613" s="3" t="s">
        <v>98</v>
      </c>
      <c r="H2613" s="3" t="s">
        <v>122</v>
      </c>
      <c r="I2613" s="5">
        <v>13.99</v>
      </c>
      <c r="J2613" s="3">
        <v>0</v>
      </c>
      <c r="K2613" s="3" t="s">
        <v>95</v>
      </c>
      <c r="L2613" s="3">
        <v>3</v>
      </c>
      <c r="M2613" s="5">
        <v>9.26</v>
      </c>
      <c r="N2613" s="3" t="s">
        <v>91</v>
      </c>
    </row>
    <row r="2614" spans="1:14" x14ac:dyDescent="0.25">
      <c r="A2614" s="3" t="s">
        <v>2717</v>
      </c>
      <c r="B2614" s="3">
        <v>24</v>
      </c>
      <c r="C2614" s="3" t="s">
        <v>83</v>
      </c>
      <c r="D2614" s="3" t="s">
        <v>21</v>
      </c>
      <c r="E2614" s="5">
        <v>1.57</v>
      </c>
      <c r="F2614" s="3">
        <v>16</v>
      </c>
      <c r="G2614" s="3" t="s">
        <v>84</v>
      </c>
      <c r="H2614" s="3" t="s">
        <v>111</v>
      </c>
      <c r="I2614" s="5">
        <v>13.99</v>
      </c>
      <c r="J2614" s="3">
        <v>0</v>
      </c>
      <c r="K2614" s="3" t="s">
        <v>108</v>
      </c>
      <c r="L2614" s="3">
        <v>5</v>
      </c>
      <c r="M2614" s="5">
        <v>0.09</v>
      </c>
      <c r="N2614" s="3" t="s">
        <v>117</v>
      </c>
    </row>
    <row r="2615" spans="1:14" x14ac:dyDescent="0.25">
      <c r="A2615" s="3" t="s">
        <v>2718</v>
      </c>
      <c r="B2615" s="3">
        <v>24</v>
      </c>
      <c r="C2615" s="3" t="s">
        <v>83</v>
      </c>
      <c r="D2615" s="3" t="s">
        <v>21</v>
      </c>
      <c r="E2615" s="5">
        <v>5.4</v>
      </c>
      <c r="F2615" s="3">
        <v>7</v>
      </c>
      <c r="G2615" s="3" t="s">
        <v>94</v>
      </c>
      <c r="H2615" s="3" t="s">
        <v>111</v>
      </c>
      <c r="I2615" s="5">
        <v>13.99</v>
      </c>
      <c r="J2615" s="3">
        <v>0</v>
      </c>
      <c r="K2615" s="3" t="s">
        <v>86</v>
      </c>
      <c r="L2615" s="3">
        <v>5</v>
      </c>
      <c r="M2615" s="5">
        <v>0.68</v>
      </c>
      <c r="N2615" s="3" t="s">
        <v>91</v>
      </c>
    </row>
    <row r="2616" spans="1:14" x14ac:dyDescent="0.25">
      <c r="A2616" s="3" t="s">
        <v>2719</v>
      </c>
      <c r="B2616" s="3">
        <v>31</v>
      </c>
      <c r="C2616" s="3" t="s">
        <v>106</v>
      </c>
      <c r="D2616" s="3" t="s">
        <v>19</v>
      </c>
      <c r="E2616" s="5">
        <v>3.86</v>
      </c>
      <c r="F2616" s="3">
        <v>8</v>
      </c>
      <c r="G2616" s="3" t="s">
        <v>89</v>
      </c>
      <c r="H2616" s="3" t="s">
        <v>85</v>
      </c>
      <c r="I2616" s="5">
        <v>8.99</v>
      </c>
      <c r="J2616" s="3">
        <v>1</v>
      </c>
      <c r="K2616" s="3" t="s">
        <v>108</v>
      </c>
      <c r="L2616" s="3">
        <v>4</v>
      </c>
      <c r="M2616" s="5">
        <v>0.43</v>
      </c>
      <c r="N2616" s="3" t="s">
        <v>87</v>
      </c>
    </row>
    <row r="2617" spans="1:14" x14ac:dyDescent="0.25">
      <c r="A2617" s="3" t="s">
        <v>2720</v>
      </c>
      <c r="B2617" s="3">
        <v>34</v>
      </c>
      <c r="C2617" s="3" t="s">
        <v>83</v>
      </c>
      <c r="D2617" s="3" t="s">
        <v>23</v>
      </c>
      <c r="E2617" s="5">
        <v>10.51</v>
      </c>
      <c r="F2617" s="3">
        <v>13</v>
      </c>
      <c r="G2617" s="3" t="s">
        <v>89</v>
      </c>
      <c r="H2617" s="3" t="s">
        <v>120</v>
      </c>
      <c r="I2617" s="5">
        <v>17.989999999999998</v>
      </c>
      <c r="J2617" s="3">
        <v>0</v>
      </c>
      <c r="K2617" s="3" t="s">
        <v>126</v>
      </c>
      <c r="L2617" s="3">
        <v>5</v>
      </c>
      <c r="M2617" s="5">
        <v>0.75</v>
      </c>
      <c r="N2617" s="3" t="s">
        <v>99</v>
      </c>
    </row>
    <row r="2618" spans="1:14" x14ac:dyDescent="0.25">
      <c r="A2618" s="3" t="s">
        <v>2721</v>
      </c>
      <c r="B2618" s="3">
        <v>70</v>
      </c>
      <c r="C2618" s="3" t="s">
        <v>93</v>
      </c>
      <c r="D2618" s="3" t="s">
        <v>19</v>
      </c>
      <c r="E2618" s="5">
        <v>7.47</v>
      </c>
      <c r="F2618" s="3">
        <v>58</v>
      </c>
      <c r="G2618" s="3" t="s">
        <v>135</v>
      </c>
      <c r="H2618" s="3" t="s">
        <v>120</v>
      </c>
      <c r="I2618" s="5">
        <v>8.99</v>
      </c>
      <c r="J2618" s="3">
        <v>1</v>
      </c>
      <c r="K2618" s="3" t="s">
        <v>86</v>
      </c>
      <c r="L2618" s="3">
        <v>2</v>
      </c>
      <c r="M2618" s="5">
        <v>0.13</v>
      </c>
      <c r="N2618" s="3" t="s">
        <v>104</v>
      </c>
    </row>
    <row r="2619" spans="1:14" x14ac:dyDescent="0.25">
      <c r="A2619" s="3" t="s">
        <v>2722</v>
      </c>
      <c r="B2619" s="3">
        <v>18</v>
      </c>
      <c r="C2619" s="3" t="s">
        <v>106</v>
      </c>
      <c r="D2619" s="3" t="s">
        <v>23</v>
      </c>
      <c r="E2619" s="5">
        <v>0.72</v>
      </c>
      <c r="F2619" s="3">
        <v>47</v>
      </c>
      <c r="G2619" s="3" t="s">
        <v>98</v>
      </c>
      <c r="H2619" s="3" t="s">
        <v>85</v>
      </c>
      <c r="I2619" s="5">
        <v>17.989999999999998</v>
      </c>
      <c r="J2619" s="3">
        <v>1</v>
      </c>
      <c r="K2619" s="3" t="s">
        <v>95</v>
      </c>
      <c r="L2619" s="3">
        <v>3</v>
      </c>
      <c r="M2619" s="5">
        <v>0.01</v>
      </c>
      <c r="N2619" s="3" t="s">
        <v>117</v>
      </c>
    </row>
    <row r="2620" spans="1:14" x14ac:dyDescent="0.25">
      <c r="A2620" s="3" t="s">
        <v>2723</v>
      </c>
      <c r="B2620" s="3">
        <v>49</v>
      </c>
      <c r="C2620" s="3" t="s">
        <v>106</v>
      </c>
      <c r="D2620" s="3" t="s">
        <v>19</v>
      </c>
      <c r="E2620" s="5">
        <v>18.97</v>
      </c>
      <c r="F2620" s="3">
        <v>60</v>
      </c>
      <c r="G2620" s="3" t="s">
        <v>98</v>
      </c>
      <c r="H2620" s="3" t="s">
        <v>90</v>
      </c>
      <c r="I2620" s="5">
        <v>8.99</v>
      </c>
      <c r="J2620" s="3">
        <v>1</v>
      </c>
      <c r="K2620" s="3" t="s">
        <v>86</v>
      </c>
      <c r="L2620" s="3">
        <v>3</v>
      </c>
      <c r="M2620" s="5">
        <v>0.31</v>
      </c>
      <c r="N2620" s="3" t="s">
        <v>87</v>
      </c>
    </row>
    <row r="2621" spans="1:14" x14ac:dyDescent="0.25">
      <c r="A2621" s="3" t="s">
        <v>2724</v>
      </c>
      <c r="B2621" s="3">
        <v>25</v>
      </c>
      <c r="C2621" s="3" t="s">
        <v>93</v>
      </c>
      <c r="D2621" s="3" t="s">
        <v>19</v>
      </c>
      <c r="E2621" s="5">
        <v>4.0199999999999996</v>
      </c>
      <c r="F2621" s="3">
        <v>48</v>
      </c>
      <c r="G2621" s="3" t="s">
        <v>135</v>
      </c>
      <c r="H2621" s="3" t="s">
        <v>120</v>
      </c>
      <c r="I2621" s="5">
        <v>8.99</v>
      </c>
      <c r="J2621" s="3">
        <v>1</v>
      </c>
      <c r="K2621" s="3" t="s">
        <v>126</v>
      </c>
      <c r="L2621" s="3">
        <v>4</v>
      </c>
      <c r="M2621" s="5">
        <v>0.08</v>
      </c>
      <c r="N2621" s="3" t="s">
        <v>91</v>
      </c>
    </row>
    <row r="2622" spans="1:14" x14ac:dyDescent="0.25">
      <c r="A2622" s="3" t="s">
        <v>2725</v>
      </c>
      <c r="B2622" s="3">
        <v>23</v>
      </c>
      <c r="C2622" s="3" t="s">
        <v>93</v>
      </c>
      <c r="D2622" s="3" t="s">
        <v>19</v>
      </c>
      <c r="E2622" s="5">
        <v>13.62</v>
      </c>
      <c r="F2622" s="3">
        <v>33</v>
      </c>
      <c r="G2622" s="3" t="s">
        <v>98</v>
      </c>
      <c r="H2622" s="3" t="s">
        <v>120</v>
      </c>
      <c r="I2622" s="5">
        <v>8.99</v>
      </c>
      <c r="J2622" s="3">
        <v>1</v>
      </c>
      <c r="K2622" s="3" t="s">
        <v>86</v>
      </c>
      <c r="L2622" s="3">
        <v>2</v>
      </c>
      <c r="M2622" s="5">
        <v>0.4</v>
      </c>
      <c r="N2622" s="3" t="s">
        <v>112</v>
      </c>
    </row>
    <row r="2623" spans="1:14" x14ac:dyDescent="0.25">
      <c r="A2623" s="3" t="s">
        <v>2726</v>
      </c>
      <c r="B2623" s="3">
        <v>32</v>
      </c>
      <c r="C2623" s="3" t="s">
        <v>93</v>
      </c>
      <c r="D2623" s="3" t="s">
        <v>21</v>
      </c>
      <c r="E2623" s="5">
        <v>4.6900000000000004</v>
      </c>
      <c r="F2623" s="3">
        <v>48</v>
      </c>
      <c r="G2623" s="3" t="s">
        <v>114</v>
      </c>
      <c r="H2623" s="3" t="s">
        <v>111</v>
      </c>
      <c r="I2623" s="5">
        <v>13.99</v>
      </c>
      <c r="J2623" s="3">
        <v>1</v>
      </c>
      <c r="K2623" s="3" t="s">
        <v>126</v>
      </c>
      <c r="L2623" s="3">
        <v>4</v>
      </c>
      <c r="M2623" s="5">
        <v>0.1</v>
      </c>
      <c r="N2623" s="3" t="s">
        <v>91</v>
      </c>
    </row>
    <row r="2624" spans="1:14" x14ac:dyDescent="0.25">
      <c r="A2624" s="3" t="s">
        <v>2727</v>
      </c>
      <c r="B2624" s="3">
        <v>19</v>
      </c>
      <c r="C2624" s="3" t="s">
        <v>93</v>
      </c>
      <c r="D2624" s="3" t="s">
        <v>21</v>
      </c>
      <c r="E2624" s="5">
        <v>1.68</v>
      </c>
      <c r="F2624" s="3">
        <v>6</v>
      </c>
      <c r="G2624" s="3" t="s">
        <v>135</v>
      </c>
      <c r="H2624" s="3" t="s">
        <v>111</v>
      </c>
      <c r="I2624" s="5">
        <v>13.99</v>
      </c>
      <c r="J2624" s="3">
        <v>0</v>
      </c>
      <c r="K2624" s="3" t="s">
        <v>126</v>
      </c>
      <c r="L2624" s="3">
        <v>3</v>
      </c>
      <c r="M2624" s="5">
        <v>0.24</v>
      </c>
      <c r="N2624" s="3" t="s">
        <v>117</v>
      </c>
    </row>
    <row r="2625" spans="1:14" x14ac:dyDescent="0.25">
      <c r="A2625" s="3" t="s">
        <v>2728</v>
      </c>
      <c r="B2625" s="3">
        <v>21</v>
      </c>
      <c r="C2625" s="3" t="s">
        <v>106</v>
      </c>
      <c r="D2625" s="3" t="s">
        <v>21</v>
      </c>
      <c r="E2625" s="5">
        <v>8.69</v>
      </c>
      <c r="F2625" s="3">
        <v>22</v>
      </c>
      <c r="G2625" s="3" t="s">
        <v>114</v>
      </c>
      <c r="H2625" s="3" t="s">
        <v>120</v>
      </c>
      <c r="I2625" s="5">
        <v>13.99</v>
      </c>
      <c r="J2625" s="3">
        <v>0</v>
      </c>
      <c r="K2625" s="3" t="s">
        <v>126</v>
      </c>
      <c r="L2625" s="3">
        <v>2</v>
      </c>
      <c r="M2625" s="5">
        <v>0.38</v>
      </c>
      <c r="N2625" s="3" t="s">
        <v>99</v>
      </c>
    </row>
    <row r="2626" spans="1:14" x14ac:dyDescent="0.25">
      <c r="A2626" s="3" t="s">
        <v>2729</v>
      </c>
      <c r="B2626" s="3">
        <v>57</v>
      </c>
      <c r="C2626" s="3" t="s">
        <v>106</v>
      </c>
      <c r="D2626" s="3" t="s">
        <v>21</v>
      </c>
      <c r="E2626" s="5">
        <v>12.67</v>
      </c>
      <c r="F2626" s="3">
        <v>50</v>
      </c>
      <c r="G2626" s="3" t="s">
        <v>135</v>
      </c>
      <c r="H2626" s="3" t="s">
        <v>85</v>
      </c>
      <c r="I2626" s="5">
        <v>13.99</v>
      </c>
      <c r="J2626" s="3">
        <v>1</v>
      </c>
      <c r="K2626" s="3" t="s">
        <v>95</v>
      </c>
      <c r="L2626" s="3">
        <v>2</v>
      </c>
      <c r="M2626" s="5">
        <v>0.25</v>
      </c>
      <c r="N2626" s="3" t="s">
        <v>117</v>
      </c>
    </row>
    <row r="2627" spans="1:14" x14ac:dyDescent="0.25">
      <c r="A2627" s="3" t="s">
        <v>2730</v>
      </c>
      <c r="B2627" s="3">
        <v>53</v>
      </c>
      <c r="C2627" s="3" t="s">
        <v>106</v>
      </c>
      <c r="D2627" s="3" t="s">
        <v>21</v>
      </c>
      <c r="E2627" s="5">
        <v>13.02</v>
      </c>
      <c r="F2627" s="3">
        <v>41</v>
      </c>
      <c r="G2627" s="3" t="s">
        <v>84</v>
      </c>
      <c r="H2627" s="3" t="s">
        <v>85</v>
      </c>
      <c r="I2627" s="5">
        <v>13.99</v>
      </c>
      <c r="J2627" s="3">
        <v>1</v>
      </c>
      <c r="K2627" s="3" t="s">
        <v>86</v>
      </c>
      <c r="L2627" s="3">
        <v>3</v>
      </c>
      <c r="M2627" s="5">
        <v>0.31</v>
      </c>
      <c r="N2627" s="3" t="s">
        <v>104</v>
      </c>
    </row>
    <row r="2628" spans="1:14" x14ac:dyDescent="0.25">
      <c r="A2628" s="3" t="s">
        <v>2731</v>
      </c>
      <c r="B2628" s="3">
        <v>67</v>
      </c>
      <c r="C2628" s="3" t="s">
        <v>83</v>
      </c>
      <c r="D2628" s="3" t="s">
        <v>23</v>
      </c>
      <c r="E2628" s="5">
        <v>53.67</v>
      </c>
      <c r="F2628" s="3">
        <v>47</v>
      </c>
      <c r="G2628" s="3" t="s">
        <v>84</v>
      </c>
      <c r="H2628" s="3" t="s">
        <v>111</v>
      </c>
      <c r="I2628" s="5">
        <v>17.989999999999998</v>
      </c>
      <c r="J2628" s="3">
        <v>0</v>
      </c>
      <c r="K2628" s="3" t="s">
        <v>108</v>
      </c>
      <c r="L2628" s="3">
        <v>2</v>
      </c>
      <c r="M2628" s="5">
        <v>1.1200000000000001</v>
      </c>
      <c r="N2628" s="3" t="s">
        <v>104</v>
      </c>
    </row>
    <row r="2629" spans="1:14" x14ac:dyDescent="0.25">
      <c r="A2629" s="3" t="s">
        <v>2732</v>
      </c>
      <c r="B2629" s="3">
        <v>66</v>
      </c>
      <c r="C2629" s="3" t="s">
        <v>106</v>
      </c>
      <c r="D2629" s="3" t="s">
        <v>23</v>
      </c>
      <c r="E2629" s="5">
        <v>11.94</v>
      </c>
      <c r="F2629" s="3">
        <v>43</v>
      </c>
      <c r="G2629" s="3" t="s">
        <v>94</v>
      </c>
      <c r="H2629" s="3" t="s">
        <v>122</v>
      </c>
      <c r="I2629" s="5">
        <v>17.989999999999998</v>
      </c>
      <c r="J2629" s="3">
        <v>0</v>
      </c>
      <c r="K2629" s="3" t="s">
        <v>126</v>
      </c>
      <c r="L2629" s="3">
        <v>4</v>
      </c>
      <c r="M2629" s="5">
        <v>0.27</v>
      </c>
      <c r="N2629" s="3" t="s">
        <v>117</v>
      </c>
    </row>
    <row r="2630" spans="1:14" x14ac:dyDescent="0.25">
      <c r="A2630" s="3" t="s">
        <v>2733</v>
      </c>
      <c r="B2630" s="3">
        <v>33</v>
      </c>
      <c r="C2630" s="3" t="s">
        <v>106</v>
      </c>
      <c r="D2630" s="3" t="s">
        <v>19</v>
      </c>
      <c r="E2630" s="5">
        <v>24.4</v>
      </c>
      <c r="F2630" s="3">
        <v>35</v>
      </c>
      <c r="G2630" s="3" t="s">
        <v>89</v>
      </c>
      <c r="H2630" s="3" t="s">
        <v>85</v>
      </c>
      <c r="I2630" s="5">
        <v>8.99</v>
      </c>
      <c r="J2630" s="3">
        <v>0</v>
      </c>
      <c r="K2630" s="3" t="s">
        <v>108</v>
      </c>
      <c r="L2630" s="3">
        <v>2</v>
      </c>
      <c r="M2630" s="5">
        <v>0.68</v>
      </c>
      <c r="N2630" s="3" t="s">
        <v>96</v>
      </c>
    </row>
    <row r="2631" spans="1:14" x14ac:dyDescent="0.25">
      <c r="A2631" s="3" t="s">
        <v>2734</v>
      </c>
      <c r="B2631" s="3">
        <v>23</v>
      </c>
      <c r="C2631" s="3" t="s">
        <v>93</v>
      </c>
      <c r="D2631" s="3" t="s">
        <v>23</v>
      </c>
      <c r="E2631" s="5">
        <v>3</v>
      </c>
      <c r="F2631" s="3">
        <v>59</v>
      </c>
      <c r="G2631" s="3" t="s">
        <v>114</v>
      </c>
      <c r="H2631" s="3" t="s">
        <v>120</v>
      </c>
      <c r="I2631" s="5">
        <v>17.989999999999998</v>
      </c>
      <c r="J2631" s="3">
        <v>1</v>
      </c>
      <c r="K2631" s="3" t="s">
        <v>95</v>
      </c>
      <c r="L2631" s="3">
        <v>5</v>
      </c>
      <c r="M2631" s="5">
        <v>0.05</v>
      </c>
      <c r="N2631" s="3" t="s">
        <v>91</v>
      </c>
    </row>
    <row r="2632" spans="1:14" x14ac:dyDescent="0.25">
      <c r="A2632" s="3" t="s">
        <v>2735</v>
      </c>
      <c r="B2632" s="3">
        <v>58</v>
      </c>
      <c r="C2632" s="3" t="s">
        <v>106</v>
      </c>
      <c r="D2632" s="3" t="s">
        <v>21</v>
      </c>
      <c r="E2632" s="5">
        <v>12.42</v>
      </c>
      <c r="F2632" s="3">
        <v>20</v>
      </c>
      <c r="G2632" s="3" t="s">
        <v>98</v>
      </c>
      <c r="H2632" s="3" t="s">
        <v>122</v>
      </c>
      <c r="I2632" s="5">
        <v>13.99</v>
      </c>
      <c r="J2632" s="3">
        <v>0</v>
      </c>
      <c r="K2632" s="3" t="s">
        <v>126</v>
      </c>
      <c r="L2632" s="3">
        <v>5</v>
      </c>
      <c r="M2632" s="5">
        <v>0.59</v>
      </c>
      <c r="N2632" s="3" t="s">
        <v>104</v>
      </c>
    </row>
    <row r="2633" spans="1:14" x14ac:dyDescent="0.25">
      <c r="A2633" s="3" t="s">
        <v>2736</v>
      </c>
      <c r="B2633" s="3">
        <v>49</v>
      </c>
      <c r="C2633" s="3" t="s">
        <v>106</v>
      </c>
      <c r="D2633" s="3" t="s">
        <v>21</v>
      </c>
      <c r="E2633" s="5">
        <v>35.69</v>
      </c>
      <c r="F2633" s="3">
        <v>42</v>
      </c>
      <c r="G2633" s="3" t="s">
        <v>135</v>
      </c>
      <c r="H2633" s="3" t="s">
        <v>85</v>
      </c>
      <c r="I2633" s="5">
        <v>13.99</v>
      </c>
      <c r="J2633" s="3">
        <v>0</v>
      </c>
      <c r="K2633" s="3" t="s">
        <v>126</v>
      </c>
      <c r="L2633" s="3">
        <v>2</v>
      </c>
      <c r="M2633" s="5">
        <v>0.83</v>
      </c>
      <c r="N2633" s="3" t="s">
        <v>96</v>
      </c>
    </row>
    <row r="2634" spans="1:14" x14ac:dyDescent="0.25">
      <c r="A2634" s="3" t="s">
        <v>2737</v>
      </c>
      <c r="B2634" s="3">
        <v>24</v>
      </c>
      <c r="C2634" s="3" t="s">
        <v>93</v>
      </c>
      <c r="D2634" s="3" t="s">
        <v>21</v>
      </c>
      <c r="E2634" s="5">
        <v>12.3</v>
      </c>
      <c r="F2634" s="3">
        <v>32</v>
      </c>
      <c r="G2634" s="3" t="s">
        <v>94</v>
      </c>
      <c r="H2634" s="3" t="s">
        <v>111</v>
      </c>
      <c r="I2634" s="5">
        <v>13.99</v>
      </c>
      <c r="J2634" s="3">
        <v>1</v>
      </c>
      <c r="K2634" s="3" t="s">
        <v>86</v>
      </c>
      <c r="L2634" s="3">
        <v>4</v>
      </c>
      <c r="M2634" s="5">
        <v>0.37</v>
      </c>
      <c r="N2634" s="3" t="s">
        <v>112</v>
      </c>
    </row>
    <row r="2635" spans="1:14" x14ac:dyDescent="0.25">
      <c r="A2635" s="3" t="s">
        <v>2738</v>
      </c>
      <c r="B2635" s="3">
        <v>57</v>
      </c>
      <c r="C2635" s="3" t="s">
        <v>93</v>
      </c>
      <c r="D2635" s="3" t="s">
        <v>23</v>
      </c>
      <c r="E2635" s="5">
        <v>23.63</v>
      </c>
      <c r="F2635" s="3">
        <v>34</v>
      </c>
      <c r="G2635" s="3" t="s">
        <v>84</v>
      </c>
      <c r="H2635" s="3" t="s">
        <v>111</v>
      </c>
      <c r="I2635" s="5">
        <v>17.989999999999998</v>
      </c>
      <c r="J2635" s="3">
        <v>0</v>
      </c>
      <c r="K2635" s="3" t="s">
        <v>126</v>
      </c>
      <c r="L2635" s="3">
        <v>5</v>
      </c>
      <c r="M2635" s="5">
        <v>0.68</v>
      </c>
      <c r="N2635" s="3" t="s">
        <v>96</v>
      </c>
    </row>
    <row r="2636" spans="1:14" x14ac:dyDescent="0.25">
      <c r="A2636" s="3" t="s">
        <v>2739</v>
      </c>
      <c r="B2636" s="3">
        <v>61</v>
      </c>
      <c r="C2636" s="3" t="s">
        <v>93</v>
      </c>
      <c r="D2636" s="3" t="s">
        <v>19</v>
      </c>
      <c r="E2636" s="5">
        <v>4.4800000000000004</v>
      </c>
      <c r="F2636" s="3">
        <v>28</v>
      </c>
      <c r="G2636" s="3" t="s">
        <v>135</v>
      </c>
      <c r="H2636" s="3" t="s">
        <v>111</v>
      </c>
      <c r="I2636" s="5">
        <v>8.99</v>
      </c>
      <c r="J2636" s="3">
        <v>1</v>
      </c>
      <c r="K2636" s="3" t="s">
        <v>86</v>
      </c>
      <c r="L2636" s="3">
        <v>5</v>
      </c>
      <c r="M2636" s="5">
        <v>0.15</v>
      </c>
      <c r="N2636" s="3" t="s">
        <v>87</v>
      </c>
    </row>
    <row r="2637" spans="1:14" x14ac:dyDescent="0.25">
      <c r="A2637" s="3" t="s">
        <v>2740</v>
      </c>
      <c r="B2637" s="3">
        <v>38</v>
      </c>
      <c r="C2637" s="3" t="s">
        <v>93</v>
      </c>
      <c r="D2637" s="3" t="s">
        <v>21</v>
      </c>
      <c r="E2637" s="5">
        <v>3.26</v>
      </c>
      <c r="F2637" s="3">
        <v>20</v>
      </c>
      <c r="G2637" s="3" t="s">
        <v>98</v>
      </c>
      <c r="H2637" s="3" t="s">
        <v>111</v>
      </c>
      <c r="I2637" s="5">
        <v>13.99</v>
      </c>
      <c r="J2637" s="3">
        <v>0</v>
      </c>
      <c r="K2637" s="3" t="s">
        <v>108</v>
      </c>
      <c r="L2637" s="3">
        <v>4</v>
      </c>
      <c r="M2637" s="5">
        <v>0.16</v>
      </c>
      <c r="N2637" s="3" t="s">
        <v>91</v>
      </c>
    </row>
    <row r="2638" spans="1:14" x14ac:dyDescent="0.25">
      <c r="A2638" s="3" t="s">
        <v>2741</v>
      </c>
      <c r="B2638" s="3">
        <v>67</v>
      </c>
      <c r="C2638" s="3" t="s">
        <v>83</v>
      </c>
      <c r="D2638" s="3" t="s">
        <v>19</v>
      </c>
      <c r="E2638" s="5">
        <v>4.3099999999999996</v>
      </c>
      <c r="F2638" s="3">
        <v>37</v>
      </c>
      <c r="G2638" s="3" t="s">
        <v>84</v>
      </c>
      <c r="H2638" s="3" t="s">
        <v>111</v>
      </c>
      <c r="I2638" s="5">
        <v>8.99</v>
      </c>
      <c r="J2638" s="3">
        <v>1</v>
      </c>
      <c r="K2638" s="3" t="s">
        <v>102</v>
      </c>
      <c r="L2638" s="3">
        <v>5</v>
      </c>
      <c r="M2638" s="5">
        <v>0.11</v>
      </c>
      <c r="N2638" s="3" t="s">
        <v>91</v>
      </c>
    </row>
    <row r="2639" spans="1:14" x14ac:dyDescent="0.25">
      <c r="A2639" s="3" t="s">
        <v>2742</v>
      </c>
      <c r="B2639" s="3">
        <v>64</v>
      </c>
      <c r="C2639" s="3" t="s">
        <v>93</v>
      </c>
      <c r="D2639" s="3" t="s">
        <v>23</v>
      </c>
      <c r="E2639" s="5">
        <v>6.41</v>
      </c>
      <c r="F2639" s="3">
        <v>4</v>
      </c>
      <c r="G2639" s="3" t="s">
        <v>135</v>
      </c>
      <c r="H2639" s="3" t="s">
        <v>122</v>
      </c>
      <c r="I2639" s="5">
        <v>17.989999999999998</v>
      </c>
      <c r="J2639" s="3">
        <v>0</v>
      </c>
      <c r="K2639" s="3" t="s">
        <v>126</v>
      </c>
      <c r="L2639" s="3">
        <v>1</v>
      </c>
      <c r="M2639" s="5">
        <v>1.28</v>
      </c>
      <c r="N2639" s="3" t="s">
        <v>91</v>
      </c>
    </row>
    <row r="2640" spans="1:14" x14ac:dyDescent="0.25">
      <c r="A2640" s="3" t="s">
        <v>2743</v>
      </c>
      <c r="B2640" s="3">
        <v>26</v>
      </c>
      <c r="C2640" s="3" t="s">
        <v>106</v>
      </c>
      <c r="D2640" s="3" t="s">
        <v>21</v>
      </c>
      <c r="E2640" s="5">
        <v>24.88</v>
      </c>
      <c r="F2640" s="3">
        <v>15</v>
      </c>
      <c r="G2640" s="3" t="s">
        <v>94</v>
      </c>
      <c r="H2640" s="3" t="s">
        <v>122</v>
      </c>
      <c r="I2640" s="5">
        <v>13.99</v>
      </c>
      <c r="J2640" s="3">
        <v>0</v>
      </c>
      <c r="K2640" s="3" t="s">
        <v>86</v>
      </c>
      <c r="L2640" s="3">
        <v>1</v>
      </c>
      <c r="M2640" s="5">
        <v>1.55</v>
      </c>
      <c r="N2640" s="3" t="s">
        <v>87</v>
      </c>
    </row>
    <row r="2641" spans="1:14" x14ac:dyDescent="0.25">
      <c r="A2641" s="3" t="s">
        <v>2744</v>
      </c>
      <c r="B2641" s="3">
        <v>68</v>
      </c>
      <c r="C2641" s="3" t="s">
        <v>93</v>
      </c>
      <c r="D2641" s="3" t="s">
        <v>19</v>
      </c>
      <c r="E2641" s="5">
        <v>9.48</v>
      </c>
      <c r="F2641" s="3">
        <v>4</v>
      </c>
      <c r="G2641" s="3" t="s">
        <v>98</v>
      </c>
      <c r="H2641" s="3" t="s">
        <v>122</v>
      </c>
      <c r="I2641" s="5">
        <v>8.99</v>
      </c>
      <c r="J2641" s="3">
        <v>0</v>
      </c>
      <c r="K2641" s="3" t="s">
        <v>126</v>
      </c>
      <c r="L2641" s="3">
        <v>2</v>
      </c>
      <c r="M2641" s="5">
        <v>1.9</v>
      </c>
      <c r="N2641" s="3" t="s">
        <v>96</v>
      </c>
    </row>
    <row r="2642" spans="1:14" x14ac:dyDescent="0.25">
      <c r="A2642" s="3" t="s">
        <v>2745</v>
      </c>
      <c r="B2642" s="3">
        <v>27</v>
      </c>
      <c r="C2642" s="3" t="s">
        <v>93</v>
      </c>
      <c r="D2642" s="3" t="s">
        <v>19</v>
      </c>
      <c r="E2642" s="5">
        <v>7.52</v>
      </c>
      <c r="F2642" s="3">
        <v>34</v>
      </c>
      <c r="G2642" s="3" t="s">
        <v>98</v>
      </c>
      <c r="H2642" s="3" t="s">
        <v>90</v>
      </c>
      <c r="I2642" s="5">
        <v>8.99</v>
      </c>
      <c r="J2642" s="3">
        <v>1</v>
      </c>
      <c r="K2642" s="3" t="s">
        <v>95</v>
      </c>
      <c r="L2642" s="3">
        <v>5</v>
      </c>
      <c r="M2642" s="5">
        <v>0.21</v>
      </c>
      <c r="N2642" s="3" t="s">
        <v>104</v>
      </c>
    </row>
    <row r="2643" spans="1:14" x14ac:dyDescent="0.25">
      <c r="A2643" s="3" t="s">
        <v>2746</v>
      </c>
      <c r="B2643" s="3">
        <v>24</v>
      </c>
      <c r="C2643" s="3" t="s">
        <v>83</v>
      </c>
      <c r="D2643" s="3" t="s">
        <v>21</v>
      </c>
      <c r="E2643" s="5">
        <v>17.37</v>
      </c>
      <c r="F2643" s="3">
        <v>17</v>
      </c>
      <c r="G2643" s="3" t="s">
        <v>84</v>
      </c>
      <c r="H2643" s="3" t="s">
        <v>120</v>
      </c>
      <c r="I2643" s="5">
        <v>13.99</v>
      </c>
      <c r="J2643" s="3">
        <v>0</v>
      </c>
      <c r="K2643" s="3" t="s">
        <v>102</v>
      </c>
      <c r="L2643" s="3">
        <v>1</v>
      </c>
      <c r="M2643" s="5">
        <v>0.97</v>
      </c>
      <c r="N2643" s="3" t="s">
        <v>99</v>
      </c>
    </row>
    <row r="2644" spans="1:14" x14ac:dyDescent="0.25">
      <c r="A2644" s="3" t="s">
        <v>2747</v>
      </c>
      <c r="B2644" s="3">
        <v>28</v>
      </c>
      <c r="C2644" s="3" t="s">
        <v>106</v>
      </c>
      <c r="D2644" s="3" t="s">
        <v>19</v>
      </c>
      <c r="E2644" s="5">
        <v>25.3</v>
      </c>
      <c r="F2644" s="3">
        <v>8</v>
      </c>
      <c r="G2644" s="3" t="s">
        <v>135</v>
      </c>
      <c r="H2644" s="3" t="s">
        <v>122</v>
      </c>
      <c r="I2644" s="5">
        <v>8.99</v>
      </c>
      <c r="J2644" s="3">
        <v>0</v>
      </c>
      <c r="K2644" s="3" t="s">
        <v>86</v>
      </c>
      <c r="L2644" s="3">
        <v>5</v>
      </c>
      <c r="M2644" s="5">
        <v>2.81</v>
      </c>
      <c r="N2644" s="3" t="s">
        <v>99</v>
      </c>
    </row>
    <row r="2645" spans="1:14" x14ac:dyDescent="0.25">
      <c r="A2645" s="3" t="s">
        <v>2748</v>
      </c>
      <c r="B2645" s="3">
        <v>35</v>
      </c>
      <c r="C2645" s="3" t="s">
        <v>83</v>
      </c>
      <c r="D2645" s="3" t="s">
        <v>19</v>
      </c>
      <c r="E2645" s="5">
        <v>29.26</v>
      </c>
      <c r="F2645" s="3">
        <v>36</v>
      </c>
      <c r="G2645" s="3" t="s">
        <v>84</v>
      </c>
      <c r="H2645" s="3" t="s">
        <v>111</v>
      </c>
      <c r="I2645" s="5">
        <v>8.99</v>
      </c>
      <c r="J2645" s="3">
        <v>0</v>
      </c>
      <c r="K2645" s="3" t="s">
        <v>102</v>
      </c>
      <c r="L2645" s="3">
        <v>1</v>
      </c>
      <c r="M2645" s="5">
        <v>0.79</v>
      </c>
      <c r="N2645" s="3" t="s">
        <v>112</v>
      </c>
    </row>
    <row r="2646" spans="1:14" x14ac:dyDescent="0.25">
      <c r="A2646" s="3" t="s">
        <v>2749</v>
      </c>
      <c r="B2646" s="3">
        <v>54</v>
      </c>
      <c r="C2646" s="3" t="s">
        <v>83</v>
      </c>
      <c r="D2646" s="3" t="s">
        <v>21</v>
      </c>
      <c r="E2646" s="5">
        <v>27.56</v>
      </c>
      <c r="F2646" s="3">
        <v>28</v>
      </c>
      <c r="G2646" s="3" t="s">
        <v>94</v>
      </c>
      <c r="H2646" s="3" t="s">
        <v>111</v>
      </c>
      <c r="I2646" s="5">
        <v>13.99</v>
      </c>
      <c r="J2646" s="3">
        <v>0</v>
      </c>
      <c r="K2646" s="3" t="s">
        <v>108</v>
      </c>
      <c r="L2646" s="3">
        <v>5</v>
      </c>
      <c r="M2646" s="5">
        <v>0.95</v>
      </c>
      <c r="N2646" s="3" t="s">
        <v>99</v>
      </c>
    </row>
    <row r="2647" spans="1:14" x14ac:dyDescent="0.25">
      <c r="A2647" s="3" t="s">
        <v>2750</v>
      </c>
      <c r="B2647" s="3">
        <v>22</v>
      </c>
      <c r="C2647" s="3" t="s">
        <v>83</v>
      </c>
      <c r="D2647" s="3" t="s">
        <v>19</v>
      </c>
      <c r="E2647" s="5">
        <v>11.74</v>
      </c>
      <c r="F2647" s="3">
        <v>33</v>
      </c>
      <c r="G2647" s="3" t="s">
        <v>84</v>
      </c>
      <c r="H2647" s="3" t="s">
        <v>120</v>
      </c>
      <c r="I2647" s="5">
        <v>8.99</v>
      </c>
      <c r="J2647" s="3">
        <v>1</v>
      </c>
      <c r="K2647" s="3" t="s">
        <v>95</v>
      </c>
      <c r="L2647" s="3">
        <v>2</v>
      </c>
      <c r="M2647" s="5">
        <v>0.35</v>
      </c>
      <c r="N2647" s="3" t="s">
        <v>117</v>
      </c>
    </row>
    <row r="2648" spans="1:14" x14ac:dyDescent="0.25">
      <c r="A2648" s="3" t="s">
        <v>2751</v>
      </c>
      <c r="B2648" s="3">
        <v>60</v>
      </c>
      <c r="C2648" s="3" t="s">
        <v>106</v>
      </c>
      <c r="D2648" s="3" t="s">
        <v>21</v>
      </c>
      <c r="E2648" s="5">
        <v>12.22</v>
      </c>
      <c r="F2648" s="3">
        <v>17</v>
      </c>
      <c r="G2648" s="3" t="s">
        <v>84</v>
      </c>
      <c r="H2648" s="3" t="s">
        <v>85</v>
      </c>
      <c r="I2648" s="5">
        <v>13.99</v>
      </c>
      <c r="J2648" s="3">
        <v>0</v>
      </c>
      <c r="K2648" s="3" t="s">
        <v>102</v>
      </c>
      <c r="L2648" s="3">
        <v>2</v>
      </c>
      <c r="M2648" s="5">
        <v>0.68</v>
      </c>
      <c r="N2648" s="3" t="s">
        <v>96</v>
      </c>
    </row>
    <row r="2649" spans="1:14" x14ac:dyDescent="0.25">
      <c r="A2649" s="3" t="s">
        <v>2752</v>
      </c>
      <c r="B2649" s="3">
        <v>37</v>
      </c>
      <c r="C2649" s="3" t="s">
        <v>93</v>
      </c>
      <c r="D2649" s="3" t="s">
        <v>21</v>
      </c>
      <c r="E2649" s="5">
        <v>1.64</v>
      </c>
      <c r="F2649" s="3">
        <v>8</v>
      </c>
      <c r="G2649" s="3" t="s">
        <v>94</v>
      </c>
      <c r="H2649" s="3" t="s">
        <v>111</v>
      </c>
      <c r="I2649" s="5">
        <v>13.99</v>
      </c>
      <c r="J2649" s="3">
        <v>1</v>
      </c>
      <c r="K2649" s="3" t="s">
        <v>126</v>
      </c>
      <c r="L2649" s="3">
        <v>1</v>
      </c>
      <c r="M2649" s="5">
        <v>0.18</v>
      </c>
      <c r="N2649" s="3" t="s">
        <v>87</v>
      </c>
    </row>
    <row r="2650" spans="1:14" x14ac:dyDescent="0.25">
      <c r="A2650" s="3" t="s">
        <v>2753</v>
      </c>
      <c r="B2650" s="3">
        <v>30</v>
      </c>
      <c r="C2650" s="3" t="s">
        <v>106</v>
      </c>
      <c r="D2650" s="3" t="s">
        <v>19</v>
      </c>
      <c r="E2650" s="5">
        <v>1.3</v>
      </c>
      <c r="F2650" s="3">
        <v>56</v>
      </c>
      <c r="G2650" s="3" t="s">
        <v>84</v>
      </c>
      <c r="H2650" s="3" t="s">
        <v>85</v>
      </c>
      <c r="I2650" s="5">
        <v>8.99</v>
      </c>
      <c r="J2650" s="3">
        <v>1</v>
      </c>
      <c r="K2650" s="3" t="s">
        <v>126</v>
      </c>
      <c r="L2650" s="3">
        <v>1</v>
      </c>
      <c r="M2650" s="5">
        <v>0.02</v>
      </c>
      <c r="N2650" s="3" t="s">
        <v>117</v>
      </c>
    </row>
    <row r="2651" spans="1:14" x14ac:dyDescent="0.25">
      <c r="A2651" s="3" t="s">
        <v>2754</v>
      </c>
      <c r="B2651" s="3">
        <v>21</v>
      </c>
      <c r="C2651" s="3" t="s">
        <v>106</v>
      </c>
      <c r="D2651" s="3" t="s">
        <v>21</v>
      </c>
      <c r="E2651" s="5">
        <v>51.45</v>
      </c>
      <c r="F2651" s="3">
        <v>24</v>
      </c>
      <c r="G2651" s="3" t="s">
        <v>94</v>
      </c>
      <c r="H2651" s="3" t="s">
        <v>111</v>
      </c>
      <c r="I2651" s="5">
        <v>13.99</v>
      </c>
      <c r="J2651" s="3">
        <v>0</v>
      </c>
      <c r="K2651" s="3" t="s">
        <v>126</v>
      </c>
      <c r="L2651" s="3">
        <v>1</v>
      </c>
      <c r="M2651" s="5">
        <v>2.06</v>
      </c>
      <c r="N2651" s="3" t="s">
        <v>104</v>
      </c>
    </row>
    <row r="2652" spans="1:14" x14ac:dyDescent="0.25">
      <c r="A2652" s="3" t="s">
        <v>2755</v>
      </c>
      <c r="B2652" s="3">
        <v>40</v>
      </c>
      <c r="C2652" s="3" t="s">
        <v>83</v>
      </c>
      <c r="D2652" s="3" t="s">
        <v>23</v>
      </c>
      <c r="E2652" s="5">
        <v>3.41</v>
      </c>
      <c r="F2652" s="3">
        <v>26</v>
      </c>
      <c r="G2652" s="3" t="s">
        <v>135</v>
      </c>
      <c r="H2652" s="3" t="s">
        <v>85</v>
      </c>
      <c r="I2652" s="5">
        <v>17.989999999999998</v>
      </c>
      <c r="J2652" s="3">
        <v>0</v>
      </c>
      <c r="K2652" s="3" t="s">
        <v>126</v>
      </c>
      <c r="L2652" s="3">
        <v>5</v>
      </c>
      <c r="M2652" s="5">
        <v>0.13</v>
      </c>
      <c r="N2652" s="3" t="s">
        <v>87</v>
      </c>
    </row>
    <row r="2653" spans="1:14" x14ac:dyDescent="0.25">
      <c r="A2653" s="3" t="s">
        <v>2756</v>
      </c>
      <c r="B2653" s="3">
        <v>69</v>
      </c>
      <c r="C2653" s="3" t="s">
        <v>106</v>
      </c>
      <c r="D2653" s="3" t="s">
        <v>21</v>
      </c>
      <c r="E2653" s="5">
        <v>32.200000000000003</v>
      </c>
      <c r="F2653" s="3">
        <v>13</v>
      </c>
      <c r="G2653" s="3" t="s">
        <v>94</v>
      </c>
      <c r="H2653" s="3" t="s">
        <v>90</v>
      </c>
      <c r="I2653" s="5">
        <v>13.99</v>
      </c>
      <c r="J2653" s="3">
        <v>0</v>
      </c>
      <c r="K2653" s="3" t="s">
        <v>102</v>
      </c>
      <c r="L2653" s="3">
        <v>1</v>
      </c>
      <c r="M2653" s="5">
        <v>2.2999999999999998</v>
      </c>
      <c r="N2653" s="3" t="s">
        <v>117</v>
      </c>
    </row>
    <row r="2654" spans="1:14" x14ac:dyDescent="0.25">
      <c r="A2654" s="3" t="s">
        <v>2757</v>
      </c>
      <c r="B2654" s="3">
        <v>29</v>
      </c>
      <c r="C2654" s="3" t="s">
        <v>83</v>
      </c>
      <c r="D2654" s="3" t="s">
        <v>19</v>
      </c>
      <c r="E2654" s="5">
        <v>15.49</v>
      </c>
      <c r="F2654" s="3">
        <v>31</v>
      </c>
      <c r="G2654" s="3" t="s">
        <v>84</v>
      </c>
      <c r="H2654" s="3" t="s">
        <v>111</v>
      </c>
      <c r="I2654" s="5">
        <v>8.99</v>
      </c>
      <c r="J2654" s="3">
        <v>1</v>
      </c>
      <c r="K2654" s="3" t="s">
        <v>86</v>
      </c>
      <c r="L2654" s="3">
        <v>3</v>
      </c>
      <c r="M2654" s="5">
        <v>0.48</v>
      </c>
      <c r="N2654" s="3" t="s">
        <v>117</v>
      </c>
    </row>
    <row r="2655" spans="1:14" x14ac:dyDescent="0.25">
      <c r="A2655" s="3" t="s">
        <v>2758</v>
      </c>
      <c r="B2655" s="3">
        <v>60</v>
      </c>
      <c r="C2655" s="3" t="s">
        <v>93</v>
      </c>
      <c r="D2655" s="3" t="s">
        <v>23</v>
      </c>
      <c r="E2655" s="5">
        <v>16.05</v>
      </c>
      <c r="F2655" s="3">
        <v>56</v>
      </c>
      <c r="G2655" s="3" t="s">
        <v>135</v>
      </c>
      <c r="H2655" s="3" t="s">
        <v>111</v>
      </c>
      <c r="I2655" s="5">
        <v>17.989999999999998</v>
      </c>
      <c r="J2655" s="3">
        <v>0</v>
      </c>
      <c r="K2655" s="3" t="s">
        <v>108</v>
      </c>
      <c r="L2655" s="3">
        <v>4</v>
      </c>
      <c r="M2655" s="5">
        <v>0.28000000000000003</v>
      </c>
      <c r="N2655" s="3" t="s">
        <v>117</v>
      </c>
    </row>
    <row r="2656" spans="1:14" x14ac:dyDescent="0.25">
      <c r="A2656" s="3" t="s">
        <v>2759</v>
      </c>
      <c r="B2656" s="3">
        <v>36</v>
      </c>
      <c r="C2656" s="3" t="s">
        <v>106</v>
      </c>
      <c r="D2656" s="3" t="s">
        <v>23</v>
      </c>
      <c r="E2656" s="5">
        <v>5.72</v>
      </c>
      <c r="F2656" s="3">
        <v>21</v>
      </c>
      <c r="G2656" s="3" t="s">
        <v>98</v>
      </c>
      <c r="H2656" s="3" t="s">
        <v>122</v>
      </c>
      <c r="I2656" s="5">
        <v>17.989999999999998</v>
      </c>
      <c r="J2656" s="3">
        <v>0</v>
      </c>
      <c r="K2656" s="3" t="s">
        <v>102</v>
      </c>
      <c r="L2656" s="3">
        <v>1</v>
      </c>
      <c r="M2656" s="5">
        <v>0.26</v>
      </c>
      <c r="N2656" s="3" t="s">
        <v>112</v>
      </c>
    </row>
    <row r="2657" spans="1:14" x14ac:dyDescent="0.25">
      <c r="A2657" s="3" t="s">
        <v>2760</v>
      </c>
      <c r="B2657" s="3">
        <v>57</v>
      </c>
      <c r="C2657" s="3" t="s">
        <v>93</v>
      </c>
      <c r="D2657" s="3" t="s">
        <v>19</v>
      </c>
      <c r="E2657" s="5">
        <v>3.81</v>
      </c>
      <c r="F2657" s="3">
        <v>1</v>
      </c>
      <c r="G2657" s="3" t="s">
        <v>84</v>
      </c>
      <c r="H2657" s="3" t="s">
        <v>120</v>
      </c>
      <c r="I2657" s="5">
        <v>8.99</v>
      </c>
      <c r="J2657" s="3">
        <v>1</v>
      </c>
      <c r="K2657" s="3" t="s">
        <v>86</v>
      </c>
      <c r="L2657" s="3">
        <v>2</v>
      </c>
      <c r="M2657" s="5">
        <v>1.91</v>
      </c>
      <c r="N2657" s="3" t="s">
        <v>96</v>
      </c>
    </row>
    <row r="2658" spans="1:14" x14ac:dyDescent="0.25">
      <c r="A2658" s="3" t="s">
        <v>2761</v>
      </c>
      <c r="B2658" s="3">
        <v>19</v>
      </c>
      <c r="C2658" s="3" t="s">
        <v>93</v>
      </c>
      <c r="D2658" s="3" t="s">
        <v>21</v>
      </c>
      <c r="E2658" s="5">
        <v>8.5399999999999991</v>
      </c>
      <c r="F2658" s="3">
        <v>6</v>
      </c>
      <c r="G2658" s="3" t="s">
        <v>84</v>
      </c>
      <c r="H2658" s="3" t="s">
        <v>85</v>
      </c>
      <c r="I2658" s="5">
        <v>13.99</v>
      </c>
      <c r="J2658" s="3">
        <v>0</v>
      </c>
      <c r="K2658" s="3" t="s">
        <v>126</v>
      </c>
      <c r="L2658" s="3">
        <v>3</v>
      </c>
      <c r="M2658" s="5">
        <v>1.22</v>
      </c>
      <c r="N2658" s="3" t="s">
        <v>104</v>
      </c>
    </row>
    <row r="2659" spans="1:14" x14ac:dyDescent="0.25">
      <c r="A2659" s="3" t="s">
        <v>2762</v>
      </c>
      <c r="B2659" s="3">
        <v>43</v>
      </c>
      <c r="C2659" s="3" t="s">
        <v>93</v>
      </c>
      <c r="D2659" s="3" t="s">
        <v>23</v>
      </c>
      <c r="E2659" s="5">
        <v>16.600000000000001</v>
      </c>
      <c r="F2659" s="3">
        <v>17</v>
      </c>
      <c r="G2659" s="3" t="s">
        <v>135</v>
      </c>
      <c r="H2659" s="3" t="s">
        <v>111</v>
      </c>
      <c r="I2659" s="5">
        <v>17.989999999999998</v>
      </c>
      <c r="J2659" s="3">
        <v>0</v>
      </c>
      <c r="K2659" s="3" t="s">
        <v>86</v>
      </c>
      <c r="L2659" s="3">
        <v>3</v>
      </c>
      <c r="M2659" s="5">
        <v>0.92</v>
      </c>
      <c r="N2659" s="3" t="s">
        <v>96</v>
      </c>
    </row>
    <row r="2660" spans="1:14" x14ac:dyDescent="0.25">
      <c r="A2660" s="3" t="s">
        <v>2763</v>
      </c>
      <c r="B2660" s="3">
        <v>45</v>
      </c>
      <c r="C2660" s="3" t="s">
        <v>83</v>
      </c>
      <c r="D2660" s="3" t="s">
        <v>23</v>
      </c>
      <c r="E2660" s="5">
        <v>19.18</v>
      </c>
      <c r="F2660" s="3">
        <v>49</v>
      </c>
      <c r="G2660" s="3" t="s">
        <v>135</v>
      </c>
      <c r="H2660" s="3" t="s">
        <v>90</v>
      </c>
      <c r="I2660" s="5">
        <v>17.989999999999998</v>
      </c>
      <c r="J2660" s="3">
        <v>1</v>
      </c>
      <c r="K2660" s="3" t="s">
        <v>86</v>
      </c>
      <c r="L2660" s="3">
        <v>5</v>
      </c>
      <c r="M2660" s="5">
        <v>0.38</v>
      </c>
      <c r="N2660" s="3" t="s">
        <v>117</v>
      </c>
    </row>
    <row r="2661" spans="1:14" x14ac:dyDescent="0.25">
      <c r="A2661" s="3" t="s">
        <v>2764</v>
      </c>
      <c r="B2661" s="3">
        <v>31</v>
      </c>
      <c r="C2661" s="3" t="s">
        <v>83</v>
      </c>
      <c r="D2661" s="3" t="s">
        <v>21</v>
      </c>
      <c r="E2661" s="5">
        <v>4.1100000000000003</v>
      </c>
      <c r="F2661" s="3">
        <v>33</v>
      </c>
      <c r="G2661" s="3" t="s">
        <v>135</v>
      </c>
      <c r="H2661" s="3" t="s">
        <v>85</v>
      </c>
      <c r="I2661" s="5">
        <v>13.99</v>
      </c>
      <c r="J2661" s="3">
        <v>1</v>
      </c>
      <c r="K2661" s="3" t="s">
        <v>95</v>
      </c>
      <c r="L2661" s="3">
        <v>5</v>
      </c>
      <c r="M2661" s="5">
        <v>0.12</v>
      </c>
      <c r="N2661" s="3" t="s">
        <v>96</v>
      </c>
    </row>
    <row r="2662" spans="1:14" x14ac:dyDescent="0.25">
      <c r="A2662" s="3" t="s">
        <v>2765</v>
      </c>
      <c r="B2662" s="3">
        <v>38</v>
      </c>
      <c r="C2662" s="3" t="s">
        <v>93</v>
      </c>
      <c r="D2662" s="3" t="s">
        <v>23</v>
      </c>
      <c r="E2662" s="5">
        <v>3.26</v>
      </c>
      <c r="F2662" s="3">
        <v>36</v>
      </c>
      <c r="G2662" s="3" t="s">
        <v>84</v>
      </c>
      <c r="H2662" s="3" t="s">
        <v>122</v>
      </c>
      <c r="I2662" s="5">
        <v>17.989999999999998</v>
      </c>
      <c r="J2662" s="3">
        <v>1</v>
      </c>
      <c r="K2662" s="3" t="s">
        <v>86</v>
      </c>
      <c r="L2662" s="3">
        <v>1</v>
      </c>
      <c r="M2662" s="5">
        <v>0.09</v>
      </c>
      <c r="N2662" s="3" t="s">
        <v>117</v>
      </c>
    </row>
    <row r="2663" spans="1:14" x14ac:dyDescent="0.25">
      <c r="A2663" s="3" t="s">
        <v>2766</v>
      </c>
      <c r="B2663" s="3">
        <v>59</v>
      </c>
      <c r="C2663" s="3" t="s">
        <v>106</v>
      </c>
      <c r="D2663" s="3" t="s">
        <v>19</v>
      </c>
      <c r="E2663" s="5">
        <v>14.13</v>
      </c>
      <c r="F2663" s="3">
        <v>4</v>
      </c>
      <c r="G2663" s="3" t="s">
        <v>94</v>
      </c>
      <c r="H2663" s="3" t="s">
        <v>90</v>
      </c>
      <c r="I2663" s="5">
        <v>8.99</v>
      </c>
      <c r="J2663" s="3">
        <v>0</v>
      </c>
      <c r="K2663" s="3" t="s">
        <v>108</v>
      </c>
      <c r="L2663" s="3">
        <v>2</v>
      </c>
      <c r="M2663" s="5">
        <v>2.83</v>
      </c>
      <c r="N2663" s="3" t="s">
        <v>99</v>
      </c>
    </row>
    <row r="2664" spans="1:14" x14ac:dyDescent="0.25">
      <c r="A2664" s="3" t="s">
        <v>2767</v>
      </c>
      <c r="B2664" s="3">
        <v>42</v>
      </c>
      <c r="C2664" s="3" t="s">
        <v>106</v>
      </c>
      <c r="D2664" s="3" t="s">
        <v>23</v>
      </c>
      <c r="E2664" s="5">
        <v>3.39</v>
      </c>
      <c r="F2664" s="3">
        <v>30</v>
      </c>
      <c r="G2664" s="3" t="s">
        <v>114</v>
      </c>
      <c r="H2664" s="3" t="s">
        <v>90</v>
      </c>
      <c r="I2664" s="5">
        <v>17.989999999999998</v>
      </c>
      <c r="J2664" s="3">
        <v>0</v>
      </c>
      <c r="K2664" s="3" t="s">
        <v>102</v>
      </c>
      <c r="L2664" s="3">
        <v>5</v>
      </c>
      <c r="M2664" s="5">
        <v>0.11</v>
      </c>
      <c r="N2664" s="3" t="s">
        <v>96</v>
      </c>
    </row>
    <row r="2665" spans="1:14" x14ac:dyDescent="0.25">
      <c r="A2665" s="3" t="s">
        <v>2768</v>
      </c>
      <c r="B2665" s="3">
        <v>47</v>
      </c>
      <c r="C2665" s="3" t="s">
        <v>83</v>
      </c>
      <c r="D2665" s="3" t="s">
        <v>19</v>
      </c>
      <c r="E2665" s="5">
        <v>14.58</v>
      </c>
      <c r="F2665" s="3">
        <v>56</v>
      </c>
      <c r="G2665" s="3" t="s">
        <v>94</v>
      </c>
      <c r="H2665" s="3" t="s">
        <v>120</v>
      </c>
      <c r="I2665" s="5">
        <v>8.99</v>
      </c>
      <c r="J2665" s="3">
        <v>1</v>
      </c>
      <c r="K2665" s="3" t="s">
        <v>126</v>
      </c>
      <c r="L2665" s="3">
        <v>3</v>
      </c>
      <c r="M2665" s="5">
        <v>0.26</v>
      </c>
      <c r="N2665" s="3" t="s">
        <v>117</v>
      </c>
    </row>
    <row r="2666" spans="1:14" x14ac:dyDescent="0.25">
      <c r="A2666" s="3" t="s">
        <v>2769</v>
      </c>
      <c r="B2666" s="3">
        <v>58</v>
      </c>
      <c r="C2666" s="3" t="s">
        <v>106</v>
      </c>
      <c r="D2666" s="3" t="s">
        <v>23</v>
      </c>
      <c r="E2666" s="5">
        <v>23.87</v>
      </c>
      <c r="F2666" s="3">
        <v>47</v>
      </c>
      <c r="G2666" s="3" t="s">
        <v>98</v>
      </c>
      <c r="H2666" s="3" t="s">
        <v>120</v>
      </c>
      <c r="I2666" s="5">
        <v>17.989999999999998</v>
      </c>
      <c r="J2666" s="3">
        <v>0</v>
      </c>
      <c r="K2666" s="3" t="s">
        <v>95</v>
      </c>
      <c r="L2666" s="3">
        <v>2</v>
      </c>
      <c r="M2666" s="5">
        <v>0.5</v>
      </c>
      <c r="N2666" s="3" t="s">
        <v>96</v>
      </c>
    </row>
    <row r="2667" spans="1:14" x14ac:dyDescent="0.25">
      <c r="A2667" s="3" t="s">
        <v>2770</v>
      </c>
      <c r="B2667" s="3">
        <v>41</v>
      </c>
      <c r="C2667" s="3" t="s">
        <v>106</v>
      </c>
      <c r="D2667" s="3" t="s">
        <v>23</v>
      </c>
      <c r="E2667" s="5">
        <v>11.91</v>
      </c>
      <c r="F2667" s="3">
        <v>18</v>
      </c>
      <c r="G2667" s="3" t="s">
        <v>114</v>
      </c>
      <c r="H2667" s="3" t="s">
        <v>122</v>
      </c>
      <c r="I2667" s="5">
        <v>17.989999999999998</v>
      </c>
      <c r="J2667" s="3">
        <v>0</v>
      </c>
      <c r="K2667" s="3" t="s">
        <v>126</v>
      </c>
      <c r="L2667" s="3">
        <v>3</v>
      </c>
      <c r="M2667" s="5">
        <v>0.63</v>
      </c>
      <c r="N2667" s="3" t="s">
        <v>87</v>
      </c>
    </row>
    <row r="2668" spans="1:14" x14ac:dyDescent="0.25">
      <c r="A2668" s="3" t="s">
        <v>2771</v>
      </c>
      <c r="B2668" s="3">
        <v>40</v>
      </c>
      <c r="C2668" s="3" t="s">
        <v>83</v>
      </c>
      <c r="D2668" s="3" t="s">
        <v>21</v>
      </c>
      <c r="E2668" s="5">
        <v>0.65</v>
      </c>
      <c r="F2668" s="3">
        <v>16</v>
      </c>
      <c r="G2668" s="3" t="s">
        <v>94</v>
      </c>
      <c r="H2668" s="3" t="s">
        <v>122</v>
      </c>
      <c r="I2668" s="5">
        <v>13.99</v>
      </c>
      <c r="J2668" s="3">
        <v>1</v>
      </c>
      <c r="K2668" s="3" t="s">
        <v>86</v>
      </c>
      <c r="L2668" s="3">
        <v>5</v>
      </c>
      <c r="M2668" s="5">
        <v>0.04</v>
      </c>
      <c r="N2668" s="3" t="s">
        <v>99</v>
      </c>
    </row>
    <row r="2669" spans="1:14" x14ac:dyDescent="0.25">
      <c r="A2669" s="3" t="s">
        <v>2772</v>
      </c>
      <c r="B2669" s="3">
        <v>59</v>
      </c>
      <c r="C2669" s="3" t="s">
        <v>106</v>
      </c>
      <c r="D2669" s="3" t="s">
        <v>21</v>
      </c>
      <c r="E2669" s="5">
        <v>6.99</v>
      </c>
      <c r="F2669" s="3">
        <v>28</v>
      </c>
      <c r="G2669" s="3" t="s">
        <v>94</v>
      </c>
      <c r="H2669" s="3" t="s">
        <v>90</v>
      </c>
      <c r="I2669" s="5">
        <v>13.99</v>
      </c>
      <c r="J2669" s="3">
        <v>0</v>
      </c>
      <c r="K2669" s="3" t="s">
        <v>126</v>
      </c>
      <c r="L2669" s="3">
        <v>3</v>
      </c>
      <c r="M2669" s="5">
        <v>0.24</v>
      </c>
      <c r="N2669" s="3" t="s">
        <v>104</v>
      </c>
    </row>
    <row r="2670" spans="1:14" x14ac:dyDescent="0.25">
      <c r="A2670" s="3" t="s">
        <v>2773</v>
      </c>
      <c r="B2670" s="3">
        <v>52</v>
      </c>
      <c r="C2670" s="3" t="s">
        <v>93</v>
      </c>
      <c r="D2670" s="3" t="s">
        <v>23</v>
      </c>
      <c r="E2670" s="5">
        <v>2.69</v>
      </c>
      <c r="F2670" s="3">
        <v>54</v>
      </c>
      <c r="G2670" s="3" t="s">
        <v>114</v>
      </c>
      <c r="H2670" s="3" t="s">
        <v>90</v>
      </c>
      <c r="I2670" s="5">
        <v>17.989999999999998</v>
      </c>
      <c r="J2670" s="3">
        <v>1</v>
      </c>
      <c r="K2670" s="3" t="s">
        <v>95</v>
      </c>
      <c r="L2670" s="3">
        <v>3</v>
      </c>
      <c r="M2670" s="5">
        <v>0.05</v>
      </c>
      <c r="N2670" s="3" t="s">
        <v>91</v>
      </c>
    </row>
    <row r="2671" spans="1:14" x14ac:dyDescent="0.25">
      <c r="A2671" s="3" t="s">
        <v>2774</v>
      </c>
      <c r="B2671" s="3">
        <v>61</v>
      </c>
      <c r="C2671" s="3" t="s">
        <v>93</v>
      </c>
      <c r="D2671" s="3" t="s">
        <v>21</v>
      </c>
      <c r="E2671" s="5">
        <v>38.549999999999997</v>
      </c>
      <c r="F2671" s="3">
        <v>11</v>
      </c>
      <c r="G2671" s="3" t="s">
        <v>89</v>
      </c>
      <c r="H2671" s="3" t="s">
        <v>120</v>
      </c>
      <c r="I2671" s="5">
        <v>13.99</v>
      </c>
      <c r="J2671" s="3">
        <v>0</v>
      </c>
      <c r="K2671" s="3" t="s">
        <v>102</v>
      </c>
      <c r="L2671" s="3">
        <v>4</v>
      </c>
      <c r="M2671" s="5">
        <v>3.21</v>
      </c>
      <c r="N2671" s="3" t="s">
        <v>112</v>
      </c>
    </row>
    <row r="2672" spans="1:14" x14ac:dyDescent="0.25">
      <c r="A2672" s="3" t="s">
        <v>2775</v>
      </c>
      <c r="B2672" s="3">
        <v>52</v>
      </c>
      <c r="C2672" s="3" t="s">
        <v>83</v>
      </c>
      <c r="D2672" s="3" t="s">
        <v>19</v>
      </c>
      <c r="E2672" s="5">
        <v>33.99</v>
      </c>
      <c r="F2672" s="3">
        <v>30</v>
      </c>
      <c r="G2672" s="3" t="s">
        <v>94</v>
      </c>
      <c r="H2672" s="3" t="s">
        <v>111</v>
      </c>
      <c r="I2672" s="5">
        <v>8.99</v>
      </c>
      <c r="J2672" s="3">
        <v>0</v>
      </c>
      <c r="K2672" s="3" t="s">
        <v>126</v>
      </c>
      <c r="L2672" s="3">
        <v>2</v>
      </c>
      <c r="M2672" s="5">
        <v>1.1000000000000001</v>
      </c>
      <c r="N2672" s="3" t="s">
        <v>96</v>
      </c>
    </row>
    <row r="2673" spans="1:14" x14ac:dyDescent="0.25">
      <c r="A2673" s="3" t="s">
        <v>2776</v>
      </c>
      <c r="B2673" s="3">
        <v>39</v>
      </c>
      <c r="C2673" s="3" t="s">
        <v>83</v>
      </c>
      <c r="D2673" s="3" t="s">
        <v>21</v>
      </c>
      <c r="E2673" s="5">
        <v>6.67</v>
      </c>
      <c r="F2673" s="3">
        <v>49</v>
      </c>
      <c r="G2673" s="3" t="s">
        <v>98</v>
      </c>
      <c r="H2673" s="3" t="s">
        <v>120</v>
      </c>
      <c r="I2673" s="5">
        <v>13.99</v>
      </c>
      <c r="J2673" s="3">
        <v>1</v>
      </c>
      <c r="K2673" s="3" t="s">
        <v>95</v>
      </c>
      <c r="L2673" s="3">
        <v>1</v>
      </c>
      <c r="M2673" s="5">
        <v>0.13</v>
      </c>
      <c r="N2673" s="3" t="s">
        <v>117</v>
      </c>
    </row>
    <row r="2674" spans="1:14" x14ac:dyDescent="0.25">
      <c r="A2674" s="3" t="s">
        <v>2777</v>
      </c>
      <c r="B2674" s="3">
        <v>33</v>
      </c>
      <c r="C2674" s="3" t="s">
        <v>93</v>
      </c>
      <c r="D2674" s="3" t="s">
        <v>19</v>
      </c>
      <c r="E2674" s="5">
        <v>1.96</v>
      </c>
      <c r="F2674" s="3">
        <v>18</v>
      </c>
      <c r="G2674" s="3" t="s">
        <v>89</v>
      </c>
      <c r="H2674" s="3" t="s">
        <v>122</v>
      </c>
      <c r="I2674" s="5">
        <v>8.99</v>
      </c>
      <c r="J2674" s="3">
        <v>1</v>
      </c>
      <c r="K2674" s="3" t="s">
        <v>102</v>
      </c>
      <c r="L2674" s="3">
        <v>2</v>
      </c>
      <c r="M2674" s="5">
        <v>0.1</v>
      </c>
      <c r="N2674" s="3" t="s">
        <v>87</v>
      </c>
    </row>
    <row r="2675" spans="1:14" x14ac:dyDescent="0.25">
      <c r="A2675" s="3" t="s">
        <v>2778</v>
      </c>
      <c r="B2675" s="3">
        <v>24</v>
      </c>
      <c r="C2675" s="3" t="s">
        <v>83</v>
      </c>
      <c r="D2675" s="3" t="s">
        <v>19</v>
      </c>
      <c r="E2675" s="5">
        <v>1.97</v>
      </c>
      <c r="F2675" s="3">
        <v>39</v>
      </c>
      <c r="G2675" s="3" t="s">
        <v>98</v>
      </c>
      <c r="H2675" s="3" t="s">
        <v>90</v>
      </c>
      <c r="I2675" s="5">
        <v>8.99</v>
      </c>
      <c r="J2675" s="3">
        <v>1</v>
      </c>
      <c r="K2675" s="3" t="s">
        <v>126</v>
      </c>
      <c r="L2675" s="3">
        <v>3</v>
      </c>
      <c r="M2675" s="5">
        <v>0.05</v>
      </c>
      <c r="N2675" s="3" t="s">
        <v>99</v>
      </c>
    </row>
    <row r="2676" spans="1:14" x14ac:dyDescent="0.25">
      <c r="A2676" s="3" t="s">
        <v>2779</v>
      </c>
      <c r="B2676" s="3">
        <v>53</v>
      </c>
      <c r="C2676" s="3" t="s">
        <v>106</v>
      </c>
      <c r="D2676" s="3" t="s">
        <v>19</v>
      </c>
      <c r="E2676" s="5">
        <v>25.23</v>
      </c>
      <c r="F2676" s="3">
        <v>5</v>
      </c>
      <c r="G2676" s="3" t="s">
        <v>89</v>
      </c>
      <c r="H2676" s="3" t="s">
        <v>120</v>
      </c>
      <c r="I2676" s="5">
        <v>8.99</v>
      </c>
      <c r="J2676" s="3">
        <v>0</v>
      </c>
      <c r="K2676" s="3" t="s">
        <v>126</v>
      </c>
      <c r="L2676" s="3">
        <v>1</v>
      </c>
      <c r="M2676" s="5">
        <v>4.21</v>
      </c>
      <c r="N2676" s="3" t="s">
        <v>117</v>
      </c>
    </row>
    <row r="2677" spans="1:14" x14ac:dyDescent="0.25">
      <c r="A2677" s="3" t="s">
        <v>2780</v>
      </c>
      <c r="B2677" s="3">
        <v>25</v>
      </c>
      <c r="C2677" s="3" t="s">
        <v>93</v>
      </c>
      <c r="D2677" s="3" t="s">
        <v>21</v>
      </c>
      <c r="E2677" s="5">
        <v>0.09</v>
      </c>
      <c r="F2677" s="3">
        <v>40</v>
      </c>
      <c r="G2677" s="3" t="s">
        <v>135</v>
      </c>
      <c r="H2677" s="3" t="s">
        <v>85</v>
      </c>
      <c r="I2677" s="5">
        <v>13.99</v>
      </c>
      <c r="J2677" s="3">
        <v>1</v>
      </c>
      <c r="K2677" s="3" t="s">
        <v>126</v>
      </c>
      <c r="L2677" s="3">
        <v>1</v>
      </c>
      <c r="M2677" s="5">
        <v>0</v>
      </c>
      <c r="N2677" s="3" t="s">
        <v>99</v>
      </c>
    </row>
    <row r="2678" spans="1:14" x14ac:dyDescent="0.25">
      <c r="A2678" s="3" t="s">
        <v>2781</v>
      </c>
      <c r="B2678" s="3">
        <v>40</v>
      </c>
      <c r="C2678" s="3" t="s">
        <v>93</v>
      </c>
      <c r="D2678" s="3" t="s">
        <v>21</v>
      </c>
      <c r="E2678" s="5">
        <v>12.53</v>
      </c>
      <c r="F2678" s="3">
        <v>30</v>
      </c>
      <c r="G2678" s="3" t="s">
        <v>135</v>
      </c>
      <c r="H2678" s="3" t="s">
        <v>90</v>
      </c>
      <c r="I2678" s="5">
        <v>13.99</v>
      </c>
      <c r="J2678" s="3">
        <v>0</v>
      </c>
      <c r="K2678" s="3" t="s">
        <v>95</v>
      </c>
      <c r="L2678" s="3">
        <v>4</v>
      </c>
      <c r="M2678" s="5">
        <v>0.4</v>
      </c>
      <c r="N2678" s="3" t="s">
        <v>117</v>
      </c>
    </row>
    <row r="2679" spans="1:14" x14ac:dyDescent="0.25">
      <c r="A2679" s="3" t="s">
        <v>2782</v>
      </c>
      <c r="B2679" s="3">
        <v>46</v>
      </c>
      <c r="C2679" s="3" t="s">
        <v>106</v>
      </c>
      <c r="D2679" s="3" t="s">
        <v>23</v>
      </c>
      <c r="E2679" s="5">
        <v>4.4000000000000004</v>
      </c>
      <c r="F2679" s="3">
        <v>24</v>
      </c>
      <c r="G2679" s="3" t="s">
        <v>114</v>
      </c>
      <c r="H2679" s="3" t="s">
        <v>122</v>
      </c>
      <c r="I2679" s="5">
        <v>17.989999999999998</v>
      </c>
      <c r="J2679" s="3">
        <v>0</v>
      </c>
      <c r="K2679" s="3" t="s">
        <v>108</v>
      </c>
      <c r="L2679" s="3">
        <v>4</v>
      </c>
      <c r="M2679" s="5">
        <v>0.18</v>
      </c>
      <c r="N2679" s="3" t="s">
        <v>117</v>
      </c>
    </row>
    <row r="2680" spans="1:14" x14ac:dyDescent="0.25">
      <c r="A2680" s="3" t="s">
        <v>2783</v>
      </c>
      <c r="B2680" s="3">
        <v>67</v>
      </c>
      <c r="C2680" s="3" t="s">
        <v>83</v>
      </c>
      <c r="D2680" s="3" t="s">
        <v>23</v>
      </c>
      <c r="E2680" s="5">
        <v>1.54</v>
      </c>
      <c r="F2680" s="3">
        <v>27</v>
      </c>
      <c r="G2680" s="3" t="s">
        <v>94</v>
      </c>
      <c r="H2680" s="3" t="s">
        <v>120</v>
      </c>
      <c r="I2680" s="5">
        <v>17.989999999999998</v>
      </c>
      <c r="J2680" s="3">
        <v>1</v>
      </c>
      <c r="K2680" s="3" t="s">
        <v>95</v>
      </c>
      <c r="L2680" s="3">
        <v>2</v>
      </c>
      <c r="M2680" s="5">
        <v>0.06</v>
      </c>
      <c r="N2680" s="3" t="s">
        <v>99</v>
      </c>
    </row>
    <row r="2681" spans="1:14" x14ac:dyDescent="0.25">
      <c r="A2681" s="3" t="s">
        <v>2784</v>
      </c>
      <c r="B2681" s="3">
        <v>20</v>
      </c>
      <c r="C2681" s="3" t="s">
        <v>106</v>
      </c>
      <c r="D2681" s="3" t="s">
        <v>21</v>
      </c>
      <c r="E2681" s="5">
        <v>17.28</v>
      </c>
      <c r="F2681" s="3">
        <v>50</v>
      </c>
      <c r="G2681" s="3" t="s">
        <v>114</v>
      </c>
      <c r="H2681" s="3" t="s">
        <v>120</v>
      </c>
      <c r="I2681" s="5">
        <v>13.99</v>
      </c>
      <c r="J2681" s="3">
        <v>0</v>
      </c>
      <c r="K2681" s="3" t="s">
        <v>108</v>
      </c>
      <c r="L2681" s="3">
        <v>5</v>
      </c>
      <c r="M2681" s="5">
        <v>0.34</v>
      </c>
      <c r="N2681" s="3" t="s">
        <v>112</v>
      </c>
    </row>
    <row r="2682" spans="1:14" x14ac:dyDescent="0.25">
      <c r="A2682" s="3" t="s">
        <v>2785</v>
      </c>
      <c r="B2682" s="3">
        <v>22</v>
      </c>
      <c r="C2682" s="3" t="s">
        <v>106</v>
      </c>
      <c r="D2682" s="3" t="s">
        <v>23</v>
      </c>
      <c r="E2682" s="5">
        <v>13.87</v>
      </c>
      <c r="F2682" s="3">
        <v>24</v>
      </c>
      <c r="G2682" s="3" t="s">
        <v>135</v>
      </c>
      <c r="H2682" s="3" t="s">
        <v>120</v>
      </c>
      <c r="I2682" s="5">
        <v>17.989999999999998</v>
      </c>
      <c r="J2682" s="3">
        <v>0</v>
      </c>
      <c r="K2682" s="3" t="s">
        <v>126</v>
      </c>
      <c r="L2682" s="3">
        <v>5</v>
      </c>
      <c r="M2682" s="5">
        <v>0.55000000000000004</v>
      </c>
      <c r="N2682" s="3" t="s">
        <v>112</v>
      </c>
    </row>
    <row r="2683" spans="1:14" x14ac:dyDescent="0.25">
      <c r="A2683" s="3" t="s">
        <v>2786</v>
      </c>
      <c r="B2683" s="3">
        <v>39</v>
      </c>
      <c r="C2683" s="3" t="s">
        <v>93</v>
      </c>
      <c r="D2683" s="3" t="s">
        <v>23</v>
      </c>
      <c r="E2683" s="5">
        <v>4.25</v>
      </c>
      <c r="F2683" s="3">
        <v>21</v>
      </c>
      <c r="G2683" s="3" t="s">
        <v>114</v>
      </c>
      <c r="H2683" s="3" t="s">
        <v>111</v>
      </c>
      <c r="I2683" s="5">
        <v>17.989999999999998</v>
      </c>
      <c r="J2683" s="3">
        <v>1</v>
      </c>
      <c r="K2683" s="3" t="s">
        <v>108</v>
      </c>
      <c r="L2683" s="3">
        <v>3</v>
      </c>
      <c r="M2683" s="5">
        <v>0.19</v>
      </c>
      <c r="N2683" s="3" t="s">
        <v>91</v>
      </c>
    </row>
    <row r="2684" spans="1:14" x14ac:dyDescent="0.25">
      <c r="A2684" s="3" t="s">
        <v>2787</v>
      </c>
      <c r="B2684" s="3">
        <v>53</v>
      </c>
      <c r="C2684" s="3" t="s">
        <v>106</v>
      </c>
      <c r="D2684" s="3" t="s">
        <v>19</v>
      </c>
      <c r="E2684" s="5">
        <v>15.01</v>
      </c>
      <c r="F2684" s="3">
        <v>25</v>
      </c>
      <c r="G2684" s="3" t="s">
        <v>94</v>
      </c>
      <c r="H2684" s="3" t="s">
        <v>122</v>
      </c>
      <c r="I2684" s="5">
        <v>8.99</v>
      </c>
      <c r="J2684" s="3">
        <v>0</v>
      </c>
      <c r="K2684" s="3" t="s">
        <v>102</v>
      </c>
      <c r="L2684" s="3">
        <v>2</v>
      </c>
      <c r="M2684" s="5">
        <v>0.57999999999999996</v>
      </c>
      <c r="N2684" s="3" t="s">
        <v>104</v>
      </c>
    </row>
    <row r="2685" spans="1:14" x14ac:dyDescent="0.25">
      <c r="A2685" s="3" t="s">
        <v>2788</v>
      </c>
      <c r="B2685" s="3">
        <v>53</v>
      </c>
      <c r="C2685" s="3" t="s">
        <v>83</v>
      </c>
      <c r="D2685" s="3" t="s">
        <v>19</v>
      </c>
      <c r="E2685" s="5">
        <v>16.649999999999999</v>
      </c>
      <c r="F2685" s="3">
        <v>0</v>
      </c>
      <c r="G2685" s="3" t="s">
        <v>89</v>
      </c>
      <c r="H2685" s="3" t="s">
        <v>120</v>
      </c>
      <c r="I2685" s="5">
        <v>8.99</v>
      </c>
      <c r="J2685" s="3">
        <v>0</v>
      </c>
      <c r="K2685" s="3" t="s">
        <v>102</v>
      </c>
      <c r="L2685" s="3">
        <v>4</v>
      </c>
      <c r="M2685" s="5">
        <v>16.649999999999999</v>
      </c>
      <c r="N2685" s="3" t="s">
        <v>91</v>
      </c>
    </row>
    <row r="2686" spans="1:14" x14ac:dyDescent="0.25">
      <c r="A2686" s="3" t="s">
        <v>2789</v>
      </c>
      <c r="B2686" s="3">
        <v>20</v>
      </c>
      <c r="C2686" s="3" t="s">
        <v>106</v>
      </c>
      <c r="D2686" s="3" t="s">
        <v>19</v>
      </c>
      <c r="E2686" s="5">
        <v>6.06</v>
      </c>
      <c r="F2686" s="3">
        <v>37</v>
      </c>
      <c r="G2686" s="3" t="s">
        <v>135</v>
      </c>
      <c r="H2686" s="3" t="s">
        <v>85</v>
      </c>
      <c r="I2686" s="5">
        <v>8.99</v>
      </c>
      <c r="J2686" s="3">
        <v>1</v>
      </c>
      <c r="K2686" s="3" t="s">
        <v>102</v>
      </c>
      <c r="L2686" s="3">
        <v>5</v>
      </c>
      <c r="M2686" s="5">
        <v>0.16</v>
      </c>
      <c r="N2686" s="3" t="s">
        <v>112</v>
      </c>
    </row>
    <row r="2687" spans="1:14" x14ac:dyDescent="0.25">
      <c r="A2687" s="3" t="s">
        <v>2790</v>
      </c>
      <c r="B2687" s="3">
        <v>62</v>
      </c>
      <c r="C2687" s="3" t="s">
        <v>93</v>
      </c>
      <c r="D2687" s="3" t="s">
        <v>19</v>
      </c>
      <c r="E2687" s="5">
        <v>26.62</v>
      </c>
      <c r="F2687" s="3">
        <v>55</v>
      </c>
      <c r="G2687" s="3" t="s">
        <v>89</v>
      </c>
      <c r="H2687" s="3" t="s">
        <v>85</v>
      </c>
      <c r="I2687" s="5">
        <v>8.99</v>
      </c>
      <c r="J2687" s="3">
        <v>0</v>
      </c>
      <c r="K2687" s="3" t="s">
        <v>102</v>
      </c>
      <c r="L2687" s="3">
        <v>4</v>
      </c>
      <c r="M2687" s="5">
        <v>0.48</v>
      </c>
      <c r="N2687" s="3" t="s">
        <v>87</v>
      </c>
    </row>
    <row r="2688" spans="1:14" x14ac:dyDescent="0.25">
      <c r="A2688" s="3" t="s">
        <v>2791</v>
      </c>
      <c r="B2688" s="3">
        <v>62</v>
      </c>
      <c r="C2688" s="3" t="s">
        <v>93</v>
      </c>
      <c r="D2688" s="3" t="s">
        <v>23</v>
      </c>
      <c r="E2688" s="5">
        <v>1.26</v>
      </c>
      <c r="F2688" s="3">
        <v>34</v>
      </c>
      <c r="G2688" s="3" t="s">
        <v>84</v>
      </c>
      <c r="H2688" s="3" t="s">
        <v>85</v>
      </c>
      <c r="I2688" s="5">
        <v>17.989999999999998</v>
      </c>
      <c r="J2688" s="3">
        <v>1</v>
      </c>
      <c r="K2688" s="3" t="s">
        <v>126</v>
      </c>
      <c r="L2688" s="3">
        <v>2</v>
      </c>
      <c r="M2688" s="5">
        <v>0.04</v>
      </c>
      <c r="N2688" s="3" t="s">
        <v>117</v>
      </c>
    </row>
    <row r="2689" spans="1:14" x14ac:dyDescent="0.25">
      <c r="A2689" s="3" t="s">
        <v>2792</v>
      </c>
      <c r="B2689" s="3">
        <v>41</v>
      </c>
      <c r="C2689" s="3" t="s">
        <v>93</v>
      </c>
      <c r="D2689" s="3" t="s">
        <v>21</v>
      </c>
      <c r="E2689" s="5">
        <v>1.21</v>
      </c>
      <c r="F2689" s="3">
        <v>20</v>
      </c>
      <c r="G2689" s="3" t="s">
        <v>114</v>
      </c>
      <c r="H2689" s="3" t="s">
        <v>122</v>
      </c>
      <c r="I2689" s="5">
        <v>13.99</v>
      </c>
      <c r="J2689" s="3">
        <v>1</v>
      </c>
      <c r="K2689" s="3" t="s">
        <v>86</v>
      </c>
      <c r="L2689" s="3">
        <v>5</v>
      </c>
      <c r="M2689" s="5">
        <v>0.06</v>
      </c>
      <c r="N2689" s="3" t="s">
        <v>91</v>
      </c>
    </row>
    <row r="2690" spans="1:14" x14ac:dyDescent="0.25">
      <c r="A2690" s="3" t="s">
        <v>2793</v>
      </c>
      <c r="B2690" s="3">
        <v>30</v>
      </c>
      <c r="C2690" s="3" t="s">
        <v>93</v>
      </c>
      <c r="D2690" s="3" t="s">
        <v>19</v>
      </c>
      <c r="E2690" s="5">
        <v>6.53</v>
      </c>
      <c r="F2690" s="3">
        <v>49</v>
      </c>
      <c r="G2690" s="3" t="s">
        <v>84</v>
      </c>
      <c r="H2690" s="3" t="s">
        <v>122</v>
      </c>
      <c r="I2690" s="5">
        <v>8.99</v>
      </c>
      <c r="J2690" s="3">
        <v>1</v>
      </c>
      <c r="K2690" s="3" t="s">
        <v>86</v>
      </c>
      <c r="L2690" s="3">
        <v>5</v>
      </c>
      <c r="M2690" s="5">
        <v>0.13</v>
      </c>
      <c r="N2690" s="3" t="s">
        <v>91</v>
      </c>
    </row>
    <row r="2691" spans="1:14" x14ac:dyDescent="0.25">
      <c r="A2691" s="3" t="s">
        <v>2794</v>
      </c>
      <c r="B2691" s="3">
        <v>48</v>
      </c>
      <c r="C2691" s="3" t="s">
        <v>106</v>
      </c>
      <c r="D2691" s="3" t="s">
        <v>19</v>
      </c>
      <c r="E2691" s="5">
        <v>15.91</v>
      </c>
      <c r="F2691" s="3">
        <v>21</v>
      </c>
      <c r="G2691" s="3" t="s">
        <v>89</v>
      </c>
      <c r="H2691" s="3" t="s">
        <v>85</v>
      </c>
      <c r="I2691" s="5">
        <v>8.99</v>
      </c>
      <c r="J2691" s="3">
        <v>0</v>
      </c>
      <c r="K2691" s="3" t="s">
        <v>86</v>
      </c>
      <c r="L2691" s="3">
        <v>2</v>
      </c>
      <c r="M2691" s="5">
        <v>0.72</v>
      </c>
      <c r="N2691" s="3" t="s">
        <v>117</v>
      </c>
    </row>
    <row r="2692" spans="1:14" x14ac:dyDescent="0.25">
      <c r="A2692" s="3" t="s">
        <v>2795</v>
      </c>
      <c r="B2692" s="3">
        <v>18</v>
      </c>
      <c r="C2692" s="3" t="s">
        <v>83</v>
      </c>
      <c r="D2692" s="3" t="s">
        <v>19</v>
      </c>
      <c r="E2692" s="5">
        <v>2.02</v>
      </c>
      <c r="F2692" s="3">
        <v>2</v>
      </c>
      <c r="G2692" s="3" t="s">
        <v>98</v>
      </c>
      <c r="H2692" s="3" t="s">
        <v>90</v>
      </c>
      <c r="I2692" s="5">
        <v>8.99</v>
      </c>
      <c r="J2692" s="3">
        <v>0</v>
      </c>
      <c r="K2692" s="3" t="s">
        <v>95</v>
      </c>
      <c r="L2692" s="3">
        <v>5</v>
      </c>
      <c r="M2692" s="5">
        <v>0.67</v>
      </c>
      <c r="N2692" s="3" t="s">
        <v>117</v>
      </c>
    </row>
    <row r="2693" spans="1:14" x14ac:dyDescent="0.25">
      <c r="A2693" s="3" t="s">
        <v>2796</v>
      </c>
      <c r="B2693" s="3">
        <v>23</v>
      </c>
      <c r="C2693" s="3" t="s">
        <v>83</v>
      </c>
      <c r="D2693" s="3" t="s">
        <v>23</v>
      </c>
      <c r="E2693" s="5">
        <v>11.18</v>
      </c>
      <c r="F2693" s="3">
        <v>46</v>
      </c>
      <c r="G2693" s="3" t="s">
        <v>94</v>
      </c>
      <c r="H2693" s="3" t="s">
        <v>122</v>
      </c>
      <c r="I2693" s="5">
        <v>17.989999999999998</v>
      </c>
      <c r="J2693" s="3">
        <v>0</v>
      </c>
      <c r="K2693" s="3" t="s">
        <v>102</v>
      </c>
      <c r="L2693" s="3">
        <v>4</v>
      </c>
      <c r="M2693" s="5">
        <v>0.24</v>
      </c>
      <c r="N2693" s="3" t="s">
        <v>87</v>
      </c>
    </row>
    <row r="2694" spans="1:14" x14ac:dyDescent="0.25">
      <c r="A2694" s="3" t="s">
        <v>2797</v>
      </c>
      <c r="B2694" s="3">
        <v>68</v>
      </c>
      <c r="C2694" s="3" t="s">
        <v>83</v>
      </c>
      <c r="D2694" s="3" t="s">
        <v>19</v>
      </c>
      <c r="E2694" s="5">
        <v>0.12</v>
      </c>
      <c r="F2694" s="3">
        <v>26</v>
      </c>
      <c r="G2694" s="3" t="s">
        <v>114</v>
      </c>
      <c r="H2694" s="3" t="s">
        <v>85</v>
      </c>
      <c r="I2694" s="5">
        <v>8.99</v>
      </c>
      <c r="J2694" s="3">
        <v>1</v>
      </c>
      <c r="K2694" s="3" t="s">
        <v>95</v>
      </c>
      <c r="L2694" s="3">
        <v>2</v>
      </c>
      <c r="M2694" s="5">
        <v>0</v>
      </c>
      <c r="N2694" s="3" t="s">
        <v>117</v>
      </c>
    </row>
    <row r="2695" spans="1:14" x14ac:dyDescent="0.25">
      <c r="A2695" s="3" t="s">
        <v>2798</v>
      </c>
      <c r="B2695" s="3">
        <v>30</v>
      </c>
      <c r="C2695" s="3" t="s">
        <v>106</v>
      </c>
      <c r="D2695" s="3" t="s">
        <v>23</v>
      </c>
      <c r="E2695" s="5">
        <v>24.6</v>
      </c>
      <c r="F2695" s="3">
        <v>9</v>
      </c>
      <c r="G2695" s="3" t="s">
        <v>135</v>
      </c>
      <c r="H2695" s="3" t="s">
        <v>122</v>
      </c>
      <c r="I2695" s="5">
        <v>17.989999999999998</v>
      </c>
      <c r="J2695" s="3">
        <v>0</v>
      </c>
      <c r="K2695" s="3" t="s">
        <v>126</v>
      </c>
      <c r="L2695" s="3">
        <v>4</v>
      </c>
      <c r="M2695" s="5">
        <v>2.46</v>
      </c>
      <c r="N2695" s="3" t="s">
        <v>117</v>
      </c>
    </row>
    <row r="2696" spans="1:14" x14ac:dyDescent="0.25">
      <c r="A2696" s="3" t="s">
        <v>2799</v>
      </c>
      <c r="B2696" s="3">
        <v>61</v>
      </c>
      <c r="C2696" s="3" t="s">
        <v>106</v>
      </c>
      <c r="D2696" s="3" t="s">
        <v>21</v>
      </c>
      <c r="E2696" s="5">
        <v>27.06</v>
      </c>
      <c r="F2696" s="3">
        <v>32</v>
      </c>
      <c r="G2696" s="3" t="s">
        <v>84</v>
      </c>
      <c r="H2696" s="3" t="s">
        <v>111</v>
      </c>
      <c r="I2696" s="5">
        <v>13.99</v>
      </c>
      <c r="J2696" s="3">
        <v>0</v>
      </c>
      <c r="K2696" s="3" t="s">
        <v>102</v>
      </c>
      <c r="L2696" s="3">
        <v>3</v>
      </c>
      <c r="M2696" s="5">
        <v>0.82</v>
      </c>
      <c r="N2696" s="3" t="s">
        <v>96</v>
      </c>
    </row>
    <row r="2697" spans="1:14" x14ac:dyDescent="0.25">
      <c r="A2697" s="3" t="s">
        <v>2800</v>
      </c>
      <c r="B2697" s="3">
        <v>31</v>
      </c>
      <c r="C2697" s="3" t="s">
        <v>83</v>
      </c>
      <c r="D2697" s="3" t="s">
        <v>23</v>
      </c>
      <c r="E2697" s="5">
        <v>0.62</v>
      </c>
      <c r="F2697" s="3">
        <v>39</v>
      </c>
      <c r="G2697" s="3" t="s">
        <v>89</v>
      </c>
      <c r="H2697" s="3" t="s">
        <v>122</v>
      </c>
      <c r="I2697" s="5">
        <v>17.989999999999998</v>
      </c>
      <c r="J2697" s="3">
        <v>1</v>
      </c>
      <c r="K2697" s="3" t="s">
        <v>86</v>
      </c>
      <c r="L2697" s="3">
        <v>2</v>
      </c>
      <c r="M2697" s="5">
        <v>0.02</v>
      </c>
      <c r="N2697" s="3" t="s">
        <v>87</v>
      </c>
    </row>
    <row r="2698" spans="1:14" x14ac:dyDescent="0.25">
      <c r="A2698" s="3" t="s">
        <v>2801</v>
      </c>
      <c r="B2698" s="3">
        <v>44</v>
      </c>
      <c r="C2698" s="3" t="s">
        <v>83</v>
      </c>
      <c r="D2698" s="3" t="s">
        <v>21</v>
      </c>
      <c r="E2698" s="5">
        <v>10.18</v>
      </c>
      <c r="F2698" s="3">
        <v>56</v>
      </c>
      <c r="G2698" s="3" t="s">
        <v>135</v>
      </c>
      <c r="H2698" s="3" t="s">
        <v>111</v>
      </c>
      <c r="I2698" s="5">
        <v>13.99</v>
      </c>
      <c r="J2698" s="3">
        <v>1</v>
      </c>
      <c r="K2698" s="3" t="s">
        <v>102</v>
      </c>
      <c r="L2698" s="3">
        <v>3</v>
      </c>
      <c r="M2698" s="5">
        <v>0.18</v>
      </c>
      <c r="N2698" s="3" t="s">
        <v>104</v>
      </c>
    </row>
    <row r="2699" spans="1:14" x14ac:dyDescent="0.25">
      <c r="A2699" s="3" t="s">
        <v>2802</v>
      </c>
      <c r="B2699" s="3">
        <v>26</v>
      </c>
      <c r="C2699" s="3" t="s">
        <v>106</v>
      </c>
      <c r="D2699" s="3" t="s">
        <v>21</v>
      </c>
      <c r="E2699" s="5">
        <v>6.52</v>
      </c>
      <c r="F2699" s="3">
        <v>23</v>
      </c>
      <c r="G2699" s="3" t="s">
        <v>114</v>
      </c>
      <c r="H2699" s="3" t="s">
        <v>120</v>
      </c>
      <c r="I2699" s="5">
        <v>13.99</v>
      </c>
      <c r="J2699" s="3">
        <v>0</v>
      </c>
      <c r="K2699" s="3" t="s">
        <v>108</v>
      </c>
      <c r="L2699" s="3">
        <v>2</v>
      </c>
      <c r="M2699" s="5">
        <v>0.27</v>
      </c>
      <c r="N2699" s="3" t="s">
        <v>112</v>
      </c>
    </row>
    <row r="2700" spans="1:14" x14ac:dyDescent="0.25">
      <c r="A2700" s="3" t="s">
        <v>2803</v>
      </c>
      <c r="B2700" s="3">
        <v>55</v>
      </c>
      <c r="C2700" s="3" t="s">
        <v>106</v>
      </c>
      <c r="D2700" s="3" t="s">
        <v>23</v>
      </c>
      <c r="E2700" s="5">
        <v>2.4700000000000002</v>
      </c>
      <c r="F2700" s="3">
        <v>7</v>
      </c>
      <c r="G2700" s="3" t="s">
        <v>84</v>
      </c>
      <c r="H2700" s="3" t="s">
        <v>120</v>
      </c>
      <c r="I2700" s="5">
        <v>17.989999999999998</v>
      </c>
      <c r="J2700" s="3">
        <v>0</v>
      </c>
      <c r="K2700" s="3" t="s">
        <v>102</v>
      </c>
      <c r="L2700" s="3">
        <v>4</v>
      </c>
      <c r="M2700" s="5">
        <v>0.31</v>
      </c>
      <c r="N2700" s="3" t="s">
        <v>104</v>
      </c>
    </row>
    <row r="2701" spans="1:14" x14ac:dyDescent="0.25">
      <c r="A2701" s="3" t="s">
        <v>2804</v>
      </c>
      <c r="B2701" s="3">
        <v>40</v>
      </c>
      <c r="C2701" s="3" t="s">
        <v>106</v>
      </c>
      <c r="D2701" s="3" t="s">
        <v>21</v>
      </c>
      <c r="E2701" s="5">
        <v>3.48</v>
      </c>
      <c r="F2701" s="3">
        <v>29</v>
      </c>
      <c r="G2701" s="3" t="s">
        <v>98</v>
      </c>
      <c r="H2701" s="3" t="s">
        <v>111</v>
      </c>
      <c r="I2701" s="5">
        <v>13.99</v>
      </c>
      <c r="J2701" s="3">
        <v>0</v>
      </c>
      <c r="K2701" s="3" t="s">
        <v>102</v>
      </c>
      <c r="L2701" s="3">
        <v>4</v>
      </c>
      <c r="M2701" s="5">
        <v>0.12</v>
      </c>
      <c r="N2701" s="3" t="s">
        <v>96</v>
      </c>
    </row>
    <row r="2702" spans="1:14" x14ac:dyDescent="0.25">
      <c r="A2702" s="3" t="s">
        <v>2805</v>
      </c>
      <c r="B2702" s="3">
        <v>59</v>
      </c>
      <c r="C2702" s="3" t="s">
        <v>83</v>
      </c>
      <c r="D2702" s="3" t="s">
        <v>19</v>
      </c>
      <c r="E2702" s="5">
        <v>20.49</v>
      </c>
      <c r="F2702" s="3">
        <v>26</v>
      </c>
      <c r="G2702" s="3" t="s">
        <v>94</v>
      </c>
      <c r="H2702" s="3" t="s">
        <v>122</v>
      </c>
      <c r="I2702" s="5">
        <v>8.99</v>
      </c>
      <c r="J2702" s="3">
        <v>0</v>
      </c>
      <c r="K2702" s="3" t="s">
        <v>102</v>
      </c>
      <c r="L2702" s="3">
        <v>1</v>
      </c>
      <c r="M2702" s="5">
        <v>0.76</v>
      </c>
      <c r="N2702" s="3" t="s">
        <v>99</v>
      </c>
    </row>
    <row r="2703" spans="1:14" x14ac:dyDescent="0.25">
      <c r="A2703" s="3" t="s">
        <v>2806</v>
      </c>
      <c r="B2703" s="3">
        <v>51</v>
      </c>
      <c r="C2703" s="3" t="s">
        <v>83</v>
      </c>
      <c r="D2703" s="3" t="s">
        <v>23</v>
      </c>
      <c r="E2703" s="5">
        <v>20.55</v>
      </c>
      <c r="F2703" s="3">
        <v>20</v>
      </c>
      <c r="G2703" s="3" t="s">
        <v>114</v>
      </c>
      <c r="H2703" s="3" t="s">
        <v>85</v>
      </c>
      <c r="I2703" s="5">
        <v>17.989999999999998</v>
      </c>
      <c r="J2703" s="3">
        <v>0</v>
      </c>
      <c r="K2703" s="3" t="s">
        <v>126</v>
      </c>
      <c r="L2703" s="3">
        <v>5</v>
      </c>
      <c r="M2703" s="5">
        <v>0.98</v>
      </c>
      <c r="N2703" s="3" t="s">
        <v>91</v>
      </c>
    </row>
    <row r="2704" spans="1:14" x14ac:dyDescent="0.25">
      <c r="A2704" s="3" t="s">
        <v>2807</v>
      </c>
      <c r="B2704" s="3">
        <v>26</v>
      </c>
      <c r="C2704" s="3" t="s">
        <v>83</v>
      </c>
      <c r="D2704" s="3" t="s">
        <v>19</v>
      </c>
      <c r="E2704" s="5">
        <v>0.94</v>
      </c>
      <c r="F2704" s="3">
        <v>30</v>
      </c>
      <c r="G2704" s="3" t="s">
        <v>89</v>
      </c>
      <c r="H2704" s="3" t="s">
        <v>120</v>
      </c>
      <c r="I2704" s="5">
        <v>8.99</v>
      </c>
      <c r="J2704" s="3">
        <v>1</v>
      </c>
      <c r="K2704" s="3" t="s">
        <v>126</v>
      </c>
      <c r="L2704" s="3">
        <v>4</v>
      </c>
      <c r="M2704" s="5">
        <v>0.03</v>
      </c>
      <c r="N2704" s="3" t="s">
        <v>96</v>
      </c>
    </row>
    <row r="2705" spans="1:14" x14ac:dyDescent="0.25">
      <c r="A2705" s="3" t="s">
        <v>2808</v>
      </c>
      <c r="B2705" s="3">
        <v>56</v>
      </c>
      <c r="C2705" s="3" t="s">
        <v>93</v>
      </c>
      <c r="D2705" s="3" t="s">
        <v>19</v>
      </c>
      <c r="E2705" s="5">
        <v>0.4</v>
      </c>
      <c r="F2705" s="3">
        <v>38</v>
      </c>
      <c r="G2705" s="3" t="s">
        <v>98</v>
      </c>
      <c r="H2705" s="3" t="s">
        <v>90</v>
      </c>
      <c r="I2705" s="5">
        <v>8.99</v>
      </c>
      <c r="J2705" s="3">
        <v>1</v>
      </c>
      <c r="K2705" s="3" t="s">
        <v>102</v>
      </c>
      <c r="L2705" s="3">
        <v>5</v>
      </c>
      <c r="M2705" s="5">
        <v>0.01</v>
      </c>
      <c r="N2705" s="3" t="s">
        <v>87</v>
      </c>
    </row>
    <row r="2706" spans="1:14" x14ac:dyDescent="0.25">
      <c r="A2706" s="3" t="s">
        <v>2809</v>
      </c>
      <c r="B2706" s="3">
        <v>66</v>
      </c>
      <c r="C2706" s="3" t="s">
        <v>106</v>
      </c>
      <c r="D2706" s="3" t="s">
        <v>21</v>
      </c>
      <c r="E2706" s="5">
        <v>1.97</v>
      </c>
      <c r="F2706" s="3">
        <v>2</v>
      </c>
      <c r="G2706" s="3" t="s">
        <v>89</v>
      </c>
      <c r="H2706" s="3" t="s">
        <v>111</v>
      </c>
      <c r="I2706" s="5">
        <v>13.99</v>
      </c>
      <c r="J2706" s="3">
        <v>0</v>
      </c>
      <c r="K2706" s="3" t="s">
        <v>126</v>
      </c>
      <c r="L2706" s="3">
        <v>4</v>
      </c>
      <c r="M2706" s="5">
        <v>0.66</v>
      </c>
      <c r="N2706" s="3" t="s">
        <v>91</v>
      </c>
    </row>
    <row r="2707" spans="1:14" x14ac:dyDescent="0.25">
      <c r="A2707" s="3" t="s">
        <v>2810</v>
      </c>
      <c r="B2707" s="3">
        <v>35</v>
      </c>
      <c r="C2707" s="3" t="s">
        <v>93</v>
      </c>
      <c r="D2707" s="3" t="s">
        <v>21</v>
      </c>
      <c r="E2707" s="5">
        <v>58.33</v>
      </c>
      <c r="F2707" s="3">
        <v>42</v>
      </c>
      <c r="G2707" s="3" t="s">
        <v>98</v>
      </c>
      <c r="H2707" s="3" t="s">
        <v>111</v>
      </c>
      <c r="I2707" s="5">
        <v>13.99</v>
      </c>
      <c r="J2707" s="3">
        <v>0</v>
      </c>
      <c r="K2707" s="3" t="s">
        <v>95</v>
      </c>
      <c r="L2707" s="3">
        <v>4</v>
      </c>
      <c r="M2707" s="5">
        <v>1.36</v>
      </c>
      <c r="N2707" s="3" t="s">
        <v>99</v>
      </c>
    </row>
    <row r="2708" spans="1:14" x14ac:dyDescent="0.25">
      <c r="A2708" s="3" t="s">
        <v>2811</v>
      </c>
      <c r="B2708" s="3">
        <v>28</v>
      </c>
      <c r="C2708" s="3" t="s">
        <v>106</v>
      </c>
      <c r="D2708" s="3" t="s">
        <v>23</v>
      </c>
      <c r="E2708" s="5">
        <v>16.88</v>
      </c>
      <c r="F2708" s="3">
        <v>20</v>
      </c>
      <c r="G2708" s="3" t="s">
        <v>98</v>
      </c>
      <c r="H2708" s="3" t="s">
        <v>90</v>
      </c>
      <c r="I2708" s="5">
        <v>17.989999999999998</v>
      </c>
      <c r="J2708" s="3">
        <v>0</v>
      </c>
      <c r="K2708" s="3" t="s">
        <v>108</v>
      </c>
      <c r="L2708" s="3">
        <v>2</v>
      </c>
      <c r="M2708" s="5">
        <v>0.8</v>
      </c>
      <c r="N2708" s="3" t="s">
        <v>91</v>
      </c>
    </row>
    <row r="2709" spans="1:14" x14ac:dyDescent="0.25">
      <c r="A2709" s="3" t="s">
        <v>2812</v>
      </c>
      <c r="B2709" s="3">
        <v>66</v>
      </c>
      <c r="C2709" s="3" t="s">
        <v>106</v>
      </c>
      <c r="D2709" s="3" t="s">
        <v>21</v>
      </c>
      <c r="E2709" s="5">
        <v>0.8</v>
      </c>
      <c r="F2709" s="3">
        <v>32</v>
      </c>
      <c r="G2709" s="3" t="s">
        <v>98</v>
      </c>
      <c r="H2709" s="3" t="s">
        <v>85</v>
      </c>
      <c r="I2709" s="5">
        <v>13.99</v>
      </c>
      <c r="J2709" s="3">
        <v>1</v>
      </c>
      <c r="K2709" s="3" t="s">
        <v>102</v>
      </c>
      <c r="L2709" s="3">
        <v>1</v>
      </c>
      <c r="M2709" s="5">
        <v>0.02</v>
      </c>
      <c r="N2709" s="3" t="s">
        <v>96</v>
      </c>
    </row>
    <row r="2710" spans="1:14" x14ac:dyDescent="0.25">
      <c r="A2710" s="3" t="s">
        <v>2813</v>
      </c>
      <c r="B2710" s="3">
        <v>19</v>
      </c>
      <c r="C2710" s="3" t="s">
        <v>106</v>
      </c>
      <c r="D2710" s="3" t="s">
        <v>19</v>
      </c>
      <c r="E2710" s="5">
        <v>23.08</v>
      </c>
      <c r="F2710" s="3">
        <v>15</v>
      </c>
      <c r="G2710" s="3" t="s">
        <v>84</v>
      </c>
      <c r="H2710" s="3" t="s">
        <v>120</v>
      </c>
      <c r="I2710" s="5">
        <v>8.99</v>
      </c>
      <c r="J2710" s="3">
        <v>0</v>
      </c>
      <c r="K2710" s="3" t="s">
        <v>86</v>
      </c>
      <c r="L2710" s="3">
        <v>3</v>
      </c>
      <c r="M2710" s="5">
        <v>1.44</v>
      </c>
      <c r="N2710" s="3" t="s">
        <v>112</v>
      </c>
    </row>
    <row r="2711" spans="1:14" x14ac:dyDescent="0.25">
      <c r="A2711" s="3" t="s">
        <v>2814</v>
      </c>
      <c r="B2711" s="3">
        <v>32</v>
      </c>
      <c r="C2711" s="3" t="s">
        <v>83</v>
      </c>
      <c r="D2711" s="3" t="s">
        <v>19</v>
      </c>
      <c r="E2711" s="5">
        <v>14.84</v>
      </c>
      <c r="F2711" s="3">
        <v>10</v>
      </c>
      <c r="G2711" s="3" t="s">
        <v>89</v>
      </c>
      <c r="H2711" s="3" t="s">
        <v>120</v>
      </c>
      <c r="I2711" s="5">
        <v>8.99</v>
      </c>
      <c r="J2711" s="3">
        <v>0</v>
      </c>
      <c r="K2711" s="3" t="s">
        <v>95</v>
      </c>
      <c r="L2711" s="3">
        <v>2</v>
      </c>
      <c r="M2711" s="5">
        <v>1.35</v>
      </c>
      <c r="N2711" s="3" t="s">
        <v>91</v>
      </c>
    </row>
    <row r="2712" spans="1:14" x14ac:dyDescent="0.25">
      <c r="A2712" s="3" t="s">
        <v>2815</v>
      </c>
      <c r="B2712" s="3">
        <v>63</v>
      </c>
      <c r="C2712" s="3" t="s">
        <v>106</v>
      </c>
      <c r="D2712" s="3" t="s">
        <v>23</v>
      </c>
      <c r="E2712" s="5">
        <v>9.84</v>
      </c>
      <c r="F2712" s="3">
        <v>3</v>
      </c>
      <c r="G2712" s="3" t="s">
        <v>135</v>
      </c>
      <c r="H2712" s="3" t="s">
        <v>111</v>
      </c>
      <c r="I2712" s="5">
        <v>17.989999999999998</v>
      </c>
      <c r="J2712" s="3">
        <v>0</v>
      </c>
      <c r="K2712" s="3" t="s">
        <v>108</v>
      </c>
      <c r="L2712" s="3">
        <v>4</v>
      </c>
      <c r="M2712" s="5">
        <v>2.46</v>
      </c>
      <c r="N2712" s="3" t="s">
        <v>112</v>
      </c>
    </row>
    <row r="2713" spans="1:14" x14ac:dyDescent="0.25">
      <c r="A2713" s="3" t="s">
        <v>2816</v>
      </c>
      <c r="B2713" s="3">
        <v>69</v>
      </c>
      <c r="C2713" s="3" t="s">
        <v>83</v>
      </c>
      <c r="D2713" s="3" t="s">
        <v>21</v>
      </c>
      <c r="E2713" s="5">
        <v>31.16</v>
      </c>
      <c r="F2713" s="3">
        <v>47</v>
      </c>
      <c r="G2713" s="3" t="s">
        <v>94</v>
      </c>
      <c r="H2713" s="3" t="s">
        <v>90</v>
      </c>
      <c r="I2713" s="5">
        <v>13.99</v>
      </c>
      <c r="J2713" s="3">
        <v>0</v>
      </c>
      <c r="K2713" s="3" t="s">
        <v>102</v>
      </c>
      <c r="L2713" s="3">
        <v>5</v>
      </c>
      <c r="M2713" s="5">
        <v>0.65</v>
      </c>
      <c r="N2713" s="3" t="s">
        <v>117</v>
      </c>
    </row>
    <row r="2714" spans="1:14" x14ac:dyDescent="0.25">
      <c r="A2714" s="3" t="s">
        <v>2817</v>
      </c>
      <c r="B2714" s="3">
        <v>24</v>
      </c>
      <c r="C2714" s="3" t="s">
        <v>93</v>
      </c>
      <c r="D2714" s="3" t="s">
        <v>19</v>
      </c>
      <c r="E2714" s="5">
        <v>1.42</v>
      </c>
      <c r="F2714" s="3">
        <v>40</v>
      </c>
      <c r="G2714" s="3" t="s">
        <v>98</v>
      </c>
      <c r="H2714" s="3" t="s">
        <v>90</v>
      </c>
      <c r="I2714" s="5">
        <v>8.99</v>
      </c>
      <c r="J2714" s="3">
        <v>1</v>
      </c>
      <c r="K2714" s="3" t="s">
        <v>102</v>
      </c>
      <c r="L2714" s="3">
        <v>4</v>
      </c>
      <c r="M2714" s="5">
        <v>0.03</v>
      </c>
      <c r="N2714" s="3" t="s">
        <v>104</v>
      </c>
    </row>
    <row r="2715" spans="1:14" x14ac:dyDescent="0.25">
      <c r="A2715" s="3" t="s">
        <v>2818</v>
      </c>
      <c r="B2715" s="3">
        <v>24</v>
      </c>
      <c r="C2715" s="3" t="s">
        <v>106</v>
      </c>
      <c r="D2715" s="3" t="s">
        <v>19</v>
      </c>
      <c r="E2715" s="5">
        <v>0.9</v>
      </c>
      <c r="F2715" s="3">
        <v>40</v>
      </c>
      <c r="G2715" s="3" t="s">
        <v>89</v>
      </c>
      <c r="H2715" s="3" t="s">
        <v>111</v>
      </c>
      <c r="I2715" s="5">
        <v>8.99</v>
      </c>
      <c r="J2715" s="3">
        <v>1</v>
      </c>
      <c r="K2715" s="3" t="s">
        <v>86</v>
      </c>
      <c r="L2715" s="3">
        <v>5</v>
      </c>
      <c r="M2715" s="5">
        <v>0.02</v>
      </c>
      <c r="N2715" s="3" t="s">
        <v>117</v>
      </c>
    </row>
    <row r="2716" spans="1:14" x14ac:dyDescent="0.25">
      <c r="A2716" s="3" t="s">
        <v>2819</v>
      </c>
      <c r="B2716" s="3">
        <v>62</v>
      </c>
      <c r="C2716" s="3" t="s">
        <v>93</v>
      </c>
      <c r="D2716" s="3" t="s">
        <v>23</v>
      </c>
      <c r="E2716" s="5">
        <v>6.48</v>
      </c>
      <c r="F2716" s="3">
        <v>25</v>
      </c>
      <c r="G2716" s="3" t="s">
        <v>89</v>
      </c>
      <c r="H2716" s="3" t="s">
        <v>120</v>
      </c>
      <c r="I2716" s="5">
        <v>17.989999999999998</v>
      </c>
      <c r="J2716" s="3">
        <v>0</v>
      </c>
      <c r="K2716" s="3" t="s">
        <v>95</v>
      </c>
      <c r="L2716" s="3">
        <v>4</v>
      </c>
      <c r="M2716" s="5">
        <v>0.25</v>
      </c>
      <c r="N2716" s="3" t="s">
        <v>117</v>
      </c>
    </row>
    <row r="2717" spans="1:14" x14ac:dyDescent="0.25">
      <c r="A2717" s="3" t="s">
        <v>2820</v>
      </c>
      <c r="B2717" s="3">
        <v>64</v>
      </c>
      <c r="C2717" s="3" t="s">
        <v>106</v>
      </c>
      <c r="D2717" s="3" t="s">
        <v>21</v>
      </c>
      <c r="E2717" s="5">
        <v>1.42</v>
      </c>
      <c r="F2717" s="3">
        <v>42</v>
      </c>
      <c r="G2717" s="3" t="s">
        <v>98</v>
      </c>
      <c r="H2717" s="3" t="s">
        <v>111</v>
      </c>
      <c r="I2717" s="5">
        <v>13.99</v>
      </c>
      <c r="J2717" s="3">
        <v>1</v>
      </c>
      <c r="K2717" s="3" t="s">
        <v>108</v>
      </c>
      <c r="L2717" s="3">
        <v>3</v>
      </c>
      <c r="M2717" s="5">
        <v>0.03</v>
      </c>
      <c r="N2717" s="3" t="s">
        <v>99</v>
      </c>
    </row>
    <row r="2718" spans="1:14" x14ac:dyDescent="0.25">
      <c r="A2718" s="3" t="s">
        <v>2821</v>
      </c>
      <c r="B2718" s="3">
        <v>69</v>
      </c>
      <c r="C2718" s="3" t="s">
        <v>93</v>
      </c>
      <c r="D2718" s="3" t="s">
        <v>19</v>
      </c>
      <c r="E2718" s="5">
        <v>10.1</v>
      </c>
      <c r="F2718" s="3">
        <v>24</v>
      </c>
      <c r="G2718" s="3" t="s">
        <v>84</v>
      </c>
      <c r="H2718" s="3" t="s">
        <v>85</v>
      </c>
      <c r="I2718" s="5">
        <v>8.99</v>
      </c>
      <c r="J2718" s="3">
        <v>0</v>
      </c>
      <c r="K2718" s="3" t="s">
        <v>126</v>
      </c>
      <c r="L2718" s="3">
        <v>2</v>
      </c>
      <c r="M2718" s="5">
        <v>0.4</v>
      </c>
      <c r="N2718" s="3" t="s">
        <v>91</v>
      </c>
    </row>
    <row r="2719" spans="1:14" x14ac:dyDescent="0.25">
      <c r="A2719" s="3" t="s">
        <v>2822</v>
      </c>
      <c r="B2719" s="3">
        <v>32</v>
      </c>
      <c r="C2719" s="3" t="s">
        <v>83</v>
      </c>
      <c r="D2719" s="3" t="s">
        <v>23</v>
      </c>
      <c r="E2719" s="5">
        <v>4.6900000000000004</v>
      </c>
      <c r="F2719" s="3">
        <v>12</v>
      </c>
      <c r="G2719" s="3" t="s">
        <v>94</v>
      </c>
      <c r="H2719" s="3" t="s">
        <v>90</v>
      </c>
      <c r="I2719" s="5">
        <v>17.989999999999998</v>
      </c>
      <c r="J2719" s="3">
        <v>1</v>
      </c>
      <c r="K2719" s="3" t="s">
        <v>126</v>
      </c>
      <c r="L2719" s="3">
        <v>3</v>
      </c>
      <c r="M2719" s="5">
        <v>0.36</v>
      </c>
      <c r="N2719" s="3" t="s">
        <v>117</v>
      </c>
    </row>
    <row r="2720" spans="1:14" x14ac:dyDescent="0.25">
      <c r="A2720" s="3" t="s">
        <v>2823</v>
      </c>
      <c r="B2720" s="3">
        <v>67</v>
      </c>
      <c r="C2720" s="3" t="s">
        <v>93</v>
      </c>
      <c r="D2720" s="3" t="s">
        <v>23</v>
      </c>
      <c r="E2720" s="5">
        <v>0.61</v>
      </c>
      <c r="F2720" s="3">
        <v>12</v>
      </c>
      <c r="G2720" s="3" t="s">
        <v>98</v>
      </c>
      <c r="H2720" s="3" t="s">
        <v>122</v>
      </c>
      <c r="I2720" s="5">
        <v>17.989999999999998</v>
      </c>
      <c r="J2720" s="3">
        <v>1</v>
      </c>
      <c r="K2720" s="3" t="s">
        <v>95</v>
      </c>
      <c r="L2720" s="3">
        <v>3</v>
      </c>
      <c r="M2720" s="5">
        <v>0.05</v>
      </c>
      <c r="N2720" s="3" t="s">
        <v>117</v>
      </c>
    </row>
    <row r="2721" spans="1:14" x14ac:dyDescent="0.25">
      <c r="A2721" s="3" t="s">
        <v>2824</v>
      </c>
      <c r="B2721" s="3">
        <v>37</v>
      </c>
      <c r="C2721" s="3" t="s">
        <v>83</v>
      </c>
      <c r="D2721" s="3" t="s">
        <v>19</v>
      </c>
      <c r="E2721" s="5">
        <v>18.149999999999999</v>
      </c>
      <c r="F2721" s="3">
        <v>54</v>
      </c>
      <c r="G2721" s="3" t="s">
        <v>135</v>
      </c>
      <c r="H2721" s="3" t="s">
        <v>120</v>
      </c>
      <c r="I2721" s="5">
        <v>8.99</v>
      </c>
      <c r="J2721" s="3">
        <v>1</v>
      </c>
      <c r="K2721" s="3" t="s">
        <v>102</v>
      </c>
      <c r="L2721" s="3">
        <v>1</v>
      </c>
      <c r="M2721" s="5">
        <v>0.33</v>
      </c>
      <c r="N2721" s="3" t="s">
        <v>91</v>
      </c>
    </row>
    <row r="2722" spans="1:14" x14ac:dyDescent="0.25">
      <c r="A2722" s="3" t="s">
        <v>2825</v>
      </c>
      <c r="B2722" s="3">
        <v>34</v>
      </c>
      <c r="C2722" s="3" t="s">
        <v>106</v>
      </c>
      <c r="D2722" s="3" t="s">
        <v>21</v>
      </c>
      <c r="E2722" s="5">
        <v>2.89</v>
      </c>
      <c r="F2722" s="3">
        <v>36</v>
      </c>
      <c r="G2722" s="3" t="s">
        <v>135</v>
      </c>
      <c r="H2722" s="3" t="s">
        <v>85</v>
      </c>
      <c r="I2722" s="5">
        <v>13.99</v>
      </c>
      <c r="J2722" s="3">
        <v>1</v>
      </c>
      <c r="K2722" s="3" t="s">
        <v>102</v>
      </c>
      <c r="L2722" s="3">
        <v>3</v>
      </c>
      <c r="M2722" s="5">
        <v>0.08</v>
      </c>
      <c r="N2722" s="3" t="s">
        <v>91</v>
      </c>
    </row>
    <row r="2723" spans="1:14" x14ac:dyDescent="0.25">
      <c r="A2723" s="3" t="s">
        <v>2826</v>
      </c>
      <c r="B2723" s="3">
        <v>21</v>
      </c>
      <c r="C2723" s="3" t="s">
        <v>93</v>
      </c>
      <c r="D2723" s="3" t="s">
        <v>19</v>
      </c>
      <c r="E2723" s="5">
        <v>23.78</v>
      </c>
      <c r="F2723" s="3">
        <v>9</v>
      </c>
      <c r="G2723" s="3" t="s">
        <v>98</v>
      </c>
      <c r="H2723" s="3" t="s">
        <v>111</v>
      </c>
      <c r="I2723" s="5">
        <v>8.99</v>
      </c>
      <c r="J2723" s="3">
        <v>0</v>
      </c>
      <c r="K2723" s="3" t="s">
        <v>126</v>
      </c>
      <c r="L2723" s="3">
        <v>3</v>
      </c>
      <c r="M2723" s="5">
        <v>2.38</v>
      </c>
      <c r="N2723" s="3" t="s">
        <v>104</v>
      </c>
    </row>
    <row r="2724" spans="1:14" x14ac:dyDescent="0.25">
      <c r="A2724" s="3" t="s">
        <v>2827</v>
      </c>
      <c r="B2724" s="3">
        <v>50</v>
      </c>
      <c r="C2724" s="3" t="s">
        <v>106</v>
      </c>
      <c r="D2724" s="3" t="s">
        <v>23</v>
      </c>
      <c r="E2724" s="5">
        <v>8.48</v>
      </c>
      <c r="F2724" s="3">
        <v>13</v>
      </c>
      <c r="G2724" s="3" t="s">
        <v>94</v>
      </c>
      <c r="H2724" s="3" t="s">
        <v>122</v>
      </c>
      <c r="I2724" s="5">
        <v>17.989999999999998</v>
      </c>
      <c r="J2724" s="3">
        <v>0</v>
      </c>
      <c r="K2724" s="3" t="s">
        <v>108</v>
      </c>
      <c r="L2724" s="3">
        <v>3</v>
      </c>
      <c r="M2724" s="5">
        <v>0.61</v>
      </c>
      <c r="N2724" s="3" t="s">
        <v>91</v>
      </c>
    </row>
    <row r="2725" spans="1:14" x14ac:dyDescent="0.25">
      <c r="A2725" s="3" t="s">
        <v>2828</v>
      </c>
      <c r="B2725" s="3">
        <v>56</v>
      </c>
      <c r="C2725" s="3" t="s">
        <v>106</v>
      </c>
      <c r="D2725" s="3" t="s">
        <v>19</v>
      </c>
      <c r="E2725" s="5">
        <v>27.15</v>
      </c>
      <c r="F2725" s="3">
        <v>15</v>
      </c>
      <c r="G2725" s="3" t="s">
        <v>89</v>
      </c>
      <c r="H2725" s="3" t="s">
        <v>85</v>
      </c>
      <c r="I2725" s="5">
        <v>8.99</v>
      </c>
      <c r="J2725" s="3">
        <v>0</v>
      </c>
      <c r="K2725" s="3" t="s">
        <v>126</v>
      </c>
      <c r="L2725" s="3">
        <v>1</v>
      </c>
      <c r="M2725" s="5">
        <v>1.7</v>
      </c>
      <c r="N2725" s="3" t="s">
        <v>87</v>
      </c>
    </row>
    <row r="2726" spans="1:14" x14ac:dyDescent="0.25">
      <c r="A2726" s="3" t="s">
        <v>2829</v>
      </c>
      <c r="B2726" s="3">
        <v>52</v>
      </c>
      <c r="C2726" s="3" t="s">
        <v>106</v>
      </c>
      <c r="D2726" s="3" t="s">
        <v>19</v>
      </c>
      <c r="E2726" s="5">
        <v>6.78</v>
      </c>
      <c r="F2726" s="3">
        <v>2</v>
      </c>
      <c r="G2726" s="3" t="s">
        <v>94</v>
      </c>
      <c r="H2726" s="3" t="s">
        <v>90</v>
      </c>
      <c r="I2726" s="5">
        <v>8.99</v>
      </c>
      <c r="J2726" s="3">
        <v>0</v>
      </c>
      <c r="K2726" s="3" t="s">
        <v>86</v>
      </c>
      <c r="L2726" s="3">
        <v>1</v>
      </c>
      <c r="M2726" s="5">
        <v>2.2599999999999998</v>
      </c>
      <c r="N2726" s="3" t="s">
        <v>104</v>
      </c>
    </row>
    <row r="2727" spans="1:14" x14ac:dyDescent="0.25">
      <c r="A2727" s="3" t="s">
        <v>2830</v>
      </c>
      <c r="B2727" s="3">
        <v>62</v>
      </c>
      <c r="C2727" s="3" t="s">
        <v>106</v>
      </c>
      <c r="D2727" s="3" t="s">
        <v>23</v>
      </c>
      <c r="E2727" s="5">
        <v>0.62</v>
      </c>
      <c r="F2727" s="3">
        <v>8</v>
      </c>
      <c r="G2727" s="3" t="s">
        <v>94</v>
      </c>
      <c r="H2727" s="3" t="s">
        <v>90</v>
      </c>
      <c r="I2727" s="5">
        <v>17.989999999999998</v>
      </c>
      <c r="J2727" s="3">
        <v>1</v>
      </c>
      <c r="K2727" s="3" t="s">
        <v>108</v>
      </c>
      <c r="L2727" s="3">
        <v>1</v>
      </c>
      <c r="M2727" s="5">
        <v>7.0000000000000007E-2</v>
      </c>
      <c r="N2727" s="3" t="s">
        <v>99</v>
      </c>
    </row>
    <row r="2728" spans="1:14" x14ac:dyDescent="0.25">
      <c r="A2728" s="3" t="s">
        <v>2831</v>
      </c>
      <c r="B2728" s="3">
        <v>53</v>
      </c>
      <c r="C2728" s="3" t="s">
        <v>93</v>
      </c>
      <c r="D2728" s="3" t="s">
        <v>19</v>
      </c>
      <c r="E2728" s="5">
        <v>0.01</v>
      </c>
      <c r="F2728" s="3">
        <v>55</v>
      </c>
      <c r="G2728" s="3" t="s">
        <v>84</v>
      </c>
      <c r="H2728" s="3" t="s">
        <v>90</v>
      </c>
      <c r="I2728" s="5">
        <v>8.99</v>
      </c>
      <c r="J2728" s="3">
        <v>1</v>
      </c>
      <c r="K2728" s="3" t="s">
        <v>108</v>
      </c>
      <c r="L2728" s="3">
        <v>3</v>
      </c>
      <c r="M2728" s="5">
        <v>0</v>
      </c>
      <c r="N2728" s="3" t="s">
        <v>117</v>
      </c>
    </row>
    <row r="2729" spans="1:14" x14ac:dyDescent="0.25">
      <c r="A2729" s="3" t="s">
        <v>2832</v>
      </c>
      <c r="B2729" s="3">
        <v>46</v>
      </c>
      <c r="C2729" s="3" t="s">
        <v>93</v>
      </c>
      <c r="D2729" s="3" t="s">
        <v>19</v>
      </c>
      <c r="E2729" s="5">
        <v>4.1500000000000004</v>
      </c>
      <c r="F2729" s="3">
        <v>50</v>
      </c>
      <c r="G2729" s="3" t="s">
        <v>135</v>
      </c>
      <c r="H2729" s="3" t="s">
        <v>85</v>
      </c>
      <c r="I2729" s="5">
        <v>8.99</v>
      </c>
      <c r="J2729" s="3">
        <v>1</v>
      </c>
      <c r="K2729" s="3" t="s">
        <v>102</v>
      </c>
      <c r="L2729" s="3">
        <v>2</v>
      </c>
      <c r="M2729" s="5">
        <v>0.08</v>
      </c>
      <c r="N2729" s="3" t="s">
        <v>117</v>
      </c>
    </row>
    <row r="2730" spans="1:14" x14ac:dyDescent="0.25">
      <c r="A2730" s="3" t="s">
        <v>2833</v>
      </c>
      <c r="B2730" s="3">
        <v>65</v>
      </c>
      <c r="C2730" s="3" t="s">
        <v>93</v>
      </c>
      <c r="D2730" s="3" t="s">
        <v>21</v>
      </c>
      <c r="E2730" s="5">
        <v>16.100000000000001</v>
      </c>
      <c r="F2730" s="3">
        <v>9</v>
      </c>
      <c r="G2730" s="3" t="s">
        <v>84</v>
      </c>
      <c r="H2730" s="3" t="s">
        <v>85</v>
      </c>
      <c r="I2730" s="5">
        <v>13.99</v>
      </c>
      <c r="J2730" s="3">
        <v>0</v>
      </c>
      <c r="K2730" s="3" t="s">
        <v>108</v>
      </c>
      <c r="L2730" s="3">
        <v>4</v>
      </c>
      <c r="M2730" s="5">
        <v>1.61</v>
      </c>
      <c r="N2730" s="3" t="s">
        <v>117</v>
      </c>
    </row>
    <row r="2731" spans="1:14" x14ac:dyDescent="0.25">
      <c r="A2731" s="3" t="s">
        <v>2834</v>
      </c>
      <c r="B2731" s="3">
        <v>33</v>
      </c>
      <c r="C2731" s="3" t="s">
        <v>93</v>
      </c>
      <c r="D2731" s="3" t="s">
        <v>21</v>
      </c>
      <c r="E2731" s="5">
        <v>26.73</v>
      </c>
      <c r="F2731" s="3">
        <v>28</v>
      </c>
      <c r="G2731" s="3" t="s">
        <v>94</v>
      </c>
      <c r="H2731" s="3" t="s">
        <v>120</v>
      </c>
      <c r="I2731" s="5">
        <v>13.99</v>
      </c>
      <c r="J2731" s="3">
        <v>0</v>
      </c>
      <c r="K2731" s="3" t="s">
        <v>86</v>
      </c>
      <c r="L2731" s="3">
        <v>3</v>
      </c>
      <c r="M2731" s="5">
        <v>0.92</v>
      </c>
      <c r="N2731" s="3" t="s">
        <v>99</v>
      </c>
    </row>
    <row r="2732" spans="1:14" x14ac:dyDescent="0.25">
      <c r="A2732" s="3" t="s">
        <v>2835</v>
      </c>
      <c r="B2732" s="3">
        <v>37</v>
      </c>
      <c r="C2732" s="3" t="s">
        <v>83</v>
      </c>
      <c r="D2732" s="3" t="s">
        <v>19</v>
      </c>
      <c r="E2732" s="5">
        <v>1.32</v>
      </c>
      <c r="F2732" s="3">
        <v>11</v>
      </c>
      <c r="G2732" s="3" t="s">
        <v>114</v>
      </c>
      <c r="H2732" s="3" t="s">
        <v>85</v>
      </c>
      <c r="I2732" s="5">
        <v>8.99</v>
      </c>
      <c r="J2732" s="3">
        <v>1</v>
      </c>
      <c r="K2732" s="3" t="s">
        <v>86</v>
      </c>
      <c r="L2732" s="3">
        <v>5</v>
      </c>
      <c r="M2732" s="5">
        <v>0.11</v>
      </c>
      <c r="N2732" s="3" t="s">
        <v>99</v>
      </c>
    </row>
    <row r="2733" spans="1:14" x14ac:dyDescent="0.25">
      <c r="A2733" s="3" t="s">
        <v>2836</v>
      </c>
      <c r="B2733" s="3">
        <v>52</v>
      </c>
      <c r="C2733" s="3" t="s">
        <v>106</v>
      </c>
      <c r="D2733" s="3" t="s">
        <v>23</v>
      </c>
      <c r="E2733" s="5">
        <v>27.41</v>
      </c>
      <c r="F2733" s="3">
        <v>1</v>
      </c>
      <c r="G2733" s="3" t="s">
        <v>84</v>
      </c>
      <c r="H2733" s="3" t="s">
        <v>111</v>
      </c>
      <c r="I2733" s="5">
        <v>17.989999999999998</v>
      </c>
      <c r="J2733" s="3">
        <v>0</v>
      </c>
      <c r="K2733" s="3" t="s">
        <v>95</v>
      </c>
      <c r="L2733" s="3">
        <v>2</v>
      </c>
      <c r="M2733" s="5">
        <v>13.71</v>
      </c>
      <c r="N2733" s="3" t="s">
        <v>87</v>
      </c>
    </row>
    <row r="2734" spans="1:14" x14ac:dyDescent="0.25">
      <c r="A2734" s="3" t="s">
        <v>2837</v>
      </c>
      <c r="B2734" s="3">
        <v>30</v>
      </c>
      <c r="C2734" s="3" t="s">
        <v>93</v>
      </c>
      <c r="D2734" s="3" t="s">
        <v>21</v>
      </c>
      <c r="E2734" s="5">
        <v>19.84</v>
      </c>
      <c r="F2734" s="3">
        <v>29</v>
      </c>
      <c r="G2734" s="3" t="s">
        <v>84</v>
      </c>
      <c r="H2734" s="3" t="s">
        <v>85</v>
      </c>
      <c r="I2734" s="5">
        <v>13.99</v>
      </c>
      <c r="J2734" s="3">
        <v>0</v>
      </c>
      <c r="K2734" s="3" t="s">
        <v>102</v>
      </c>
      <c r="L2734" s="3">
        <v>1</v>
      </c>
      <c r="M2734" s="5">
        <v>0.66</v>
      </c>
      <c r="N2734" s="3" t="s">
        <v>96</v>
      </c>
    </row>
    <row r="2735" spans="1:14" x14ac:dyDescent="0.25">
      <c r="A2735" s="3" t="s">
        <v>2838</v>
      </c>
      <c r="B2735" s="3">
        <v>38</v>
      </c>
      <c r="C2735" s="3" t="s">
        <v>83</v>
      </c>
      <c r="D2735" s="3" t="s">
        <v>23</v>
      </c>
      <c r="E2735" s="5">
        <v>3.64</v>
      </c>
      <c r="F2735" s="3">
        <v>39</v>
      </c>
      <c r="G2735" s="3" t="s">
        <v>84</v>
      </c>
      <c r="H2735" s="3" t="s">
        <v>120</v>
      </c>
      <c r="I2735" s="5">
        <v>17.989999999999998</v>
      </c>
      <c r="J2735" s="3">
        <v>1</v>
      </c>
      <c r="K2735" s="3" t="s">
        <v>86</v>
      </c>
      <c r="L2735" s="3">
        <v>5</v>
      </c>
      <c r="M2735" s="5">
        <v>0.09</v>
      </c>
      <c r="N2735" s="3" t="s">
        <v>96</v>
      </c>
    </row>
    <row r="2736" spans="1:14" x14ac:dyDescent="0.25">
      <c r="A2736" s="3" t="s">
        <v>2839</v>
      </c>
      <c r="B2736" s="3">
        <v>62</v>
      </c>
      <c r="C2736" s="3" t="s">
        <v>93</v>
      </c>
      <c r="D2736" s="3" t="s">
        <v>23</v>
      </c>
      <c r="E2736" s="5">
        <v>10.68</v>
      </c>
      <c r="F2736" s="3">
        <v>46</v>
      </c>
      <c r="G2736" s="3" t="s">
        <v>114</v>
      </c>
      <c r="H2736" s="3" t="s">
        <v>122</v>
      </c>
      <c r="I2736" s="5">
        <v>17.989999999999998</v>
      </c>
      <c r="J2736" s="3">
        <v>1</v>
      </c>
      <c r="K2736" s="3" t="s">
        <v>95</v>
      </c>
      <c r="L2736" s="3">
        <v>1</v>
      </c>
      <c r="M2736" s="5">
        <v>0.23</v>
      </c>
      <c r="N2736" s="3" t="s">
        <v>117</v>
      </c>
    </row>
    <row r="2737" spans="1:14" x14ac:dyDescent="0.25">
      <c r="A2737" s="3" t="s">
        <v>2840</v>
      </c>
      <c r="B2737" s="3">
        <v>22</v>
      </c>
      <c r="C2737" s="3" t="s">
        <v>83</v>
      </c>
      <c r="D2737" s="3" t="s">
        <v>19</v>
      </c>
      <c r="E2737" s="5">
        <v>29.96</v>
      </c>
      <c r="F2737" s="3">
        <v>43</v>
      </c>
      <c r="G2737" s="3" t="s">
        <v>135</v>
      </c>
      <c r="H2737" s="3" t="s">
        <v>85</v>
      </c>
      <c r="I2737" s="5">
        <v>8.99</v>
      </c>
      <c r="J2737" s="3">
        <v>0</v>
      </c>
      <c r="K2737" s="3" t="s">
        <v>95</v>
      </c>
      <c r="L2737" s="3">
        <v>5</v>
      </c>
      <c r="M2737" s="5">
        <v>0.68</v>
      </c>
      <c r="N2737" s="3" t="s">
        <v>104</v>
      </c>
    </row>
    <row r="2738" spans="1:14" x14ac:dyDescent="0.25">
      <c r="A2738" s="3" t="s">
        <v>2841</v>
      </c>
      <c r="B2738" s="3">
        <v>55</v>
      </c>
      <c r="C2738" s="3" t="s">
        <v>83</v>
      </c>
      <c r="D2738" s="3" t="s">
        <v>23</v>
      </c>
      <c r="E2738" s="5">
        <v>38.31</v>
      </c>
      <c r="F2738" s="3">
        <v>32</v>
      </c>
      <c r="G2738" s="3" t="s">
        <v>94</v>
      </c>
      <c r="H2738" s="3" t="s">
        <v>90</v>
      </c>
      <c r="I2738" s="5">
        <v>17.989999999999998</v>
      </c>
      <c r="J2738" s="3">
        <v>0</v>
      </c>
      <c r="K2738" s="3" t="s">
        <v>95</v>
      </c>
      <c r="L2738" s="3">
        <v>1</v>
      </c>
      <c r="M2738" s="5">
        <v>1.1599999999999999</v>
      </c>
      <c r="N2738" s="3" t="s">
        <v>91</v>
      </c>
    </row>
    <row r="2739" spans="1:14" x14ac:dyDescent="0.25">
      <c r="A2739" s="3" t="s">
        <v>2842</v>
      </c>
      <c r="B2739" s="3">
        <v>48</v>
      </c>
      <c r="C2739" s="3" t="s">
        <v>106</v>
      </c>
      <c r="D2739" s="3" t="s">
        <v>23</v>
      </c>
      <c r="E2739" s="5">
        <v>1.64</v>
      </c>
      <c r="F2739" s="3">
        <v>11</v>
      </c>
      <c r="G2739" s="3" t="s">
        <v>135</v>
      </c>
      <c r="H2739" s="3" t="s">
        <v>90</v>
      </c>
      <c r="I2739" s="5">
        <v>17.989999999999998</v>
      </c>
      <c r="J2739" s="3">
        <v>1</v>
      </c>
      <c r="K2739" s="3" t="s">
        <v>86</v>
      </c>
      <c r="L2739" s="3">
        <v>1</v>
      </c>
      <c r="M2739" s="5">
        <v>0.14000000000000001</v>
      </c>
      <c r="N2739" s="3" t="s">
        <v>96</v>
      </c>
    </row>
    <row r="2740" spans="1:14" x14ac:dyDescent="0.25">
      <c r="A2740" s="3" t="s">
        <v>2843</v>
      </c>
      <c r="B2740" s="3">
        <v>54</v>
      </c>
      <c r="C2740" s="3" t="s">
        <v>83</v>
      </c>
      <c r="D2740" s="3" t="s">
        <v>21</v>
      </c>
      <c r="E2740" s="5">
        <v>8.5500000000000007</v>
      </c>
      <c r="F2740" s="3">
        <v>57</v>
      </c>
      <c r="G2740" s="3" t="s">
        <v>98</v>
      </c>
      <c r="H2740" s="3" t="s">
        <v>90</v>
      </c>
      <c r="I2740" s="5">
        <v>13.99</v>
      </c>
      <c r="J2740" s="3">
        <v>1</v>
      </c>
      <c r="K2740" s="3" t="s">
        <v>108</v>
      </c>
      <c r="L2740" s="3">
        <v>1</v>
      </c>
      <c r="M2740" s="5">
        <v>0.15</v>
      </c>
      <c r="N2740" s="3" t="s">
        <v>99</v>
      </c>
    </row>
    <row r="2741" spans="1:14" x14ac:dyDescent="0.25">
      <c r="A2741" s="3" t="s">
        <v>2844</v>
      </c>
      <c r="B2741" s="3">
        <v>27</v>
      </c>
      <c r="C2741" s="3" t="s">
        <v>83</v>
      </c>
      <c r="D2741" s="3" t="s">
        <v>21</v>
      </c>
      <c r="E2741" s="5">
        <v>3.92</v>
      </c>
      <c r="F2741" s="3">
        <v>56</v>
      </c>
      <c r="G2741" s="3" t="s">
        <v>98</v>
      </c>
      <c r="H2741" s="3" t="s">
        <v>120</v>
      </c>
      <c r="I2741" s="5">
        <v>13.99</v>
      </c>
      <c r="J2741" s="3">
        <v>1</v>
      </c>
      <c r="K2741" s="3" t="s">
        <v>102</v>
      </c>
      <c r="L2741" s="3">
        <v>1</v>
      </c>
      <c r="M2741" s="5">
        <v>7.0000000000000007E-2</v>
      </c>
      <c r="N2741" s="3" t="s">
        <v>96</v>
      </c>
    </row>
    <row r="2742" spans="1:14" x14ac:dyDescent="0.25">
      <c r="A2742" s="3" t="s">
        <v>2845</v>
      </c>
      <c r="B2742" s="3">
        <v>59</v>
      </c>
      <c r="C2742" s="3" t="s">
        <v>83</v>
      </c>
      <c r="D2742" s="3" t="s">
        <v>23</v>
      </c>
      <c r="E2742" s="5">
        <v>4.8</v>
      </c>
      <c r="F2742" s="3">
        <v>1</v>
      </c>
      <c r="G2742" s="3" t="s">
        <v>84</v>
      </c>
      <c r="H2742" s="3" t="s">
        <v>120</v>
      </c>
      <c r="I2742" s="5">
        <v>17.989999999999998</v>
      </c>
      <c r="J2742" s="3">
        <v>0</v>
      </c>
      <c r="K2742" s="3" t="s">
        <v>108</v>
      </c>
      <c r="L2742" s="3">
        <v>1</v>
      </c>
      <c r="M2742" s="5">
        <v>2.4</v>
      </c>
      <c r="N2742" s="3" t="s">
        <v>96</v>
      </c>
    </row>
    <row r="2743" spans="1:14" x14ac:dyDescent="0.25">
      <c r="A2743" s="3" t="s">
        <v>2846</v>
      </c>
      <c r="B2743" s="3">
        <v>39</v>
      </c>
      <c r="C2743" s="3" t="s">
        <v>83</v>
      </c>
      <c r="D2743" s="3" t="s">
        <v>23</v>
      </c>
      <c r="E2743" s="5">
        <v>11.29</v>
      </c>
      <c r="F2743" s="3">
        <v>7</v>
      </c>
      <c r="G2743" s="3" t="s">
        <v>89</v>
      </c>
      <c r="H2743" s="3" t="s">
        <v>122</v>
      </c>
      <c r="I2743" s="5">
        <v>17.989999999999998</v>
      </c>
      <c r="J2743" s="3">
        <v>0</v>
      </c>
      <c r="K2743" s="3" t="s">
        <v>86</v>
      </c>
      <c r="L2743" s="3">
        <v>1</v>
      </c>
      <c r="M2743" s="5">
        <v>1.41</v>
      </c>
      <c r="N2743" s="3" t="s">
        <v>117</v>
      </c>
    </row>
    <row r="2744" spans="1:14" x14ac:dyDescent="0.25">
      <c r="A2744" s="3" t="s">
        <v>2847</v>
      </c>
      <c r="B2744" s="3">
        <v>19</v>
      </c>
      <c r="C2744" s="3" t="s">
        <v>83</v>
      </c>
      <c r="D2744" s="3" t="s">
        <v>23</v>
      </c>
      <c r="E2744" s="5">
        <v>0.4</v>
      </c>
      <c r="F2744" s="3">
        <v>15</v>
      </c>
      <c r="G2744" s="3" t="s">
        <v>114</v>
      </c>
      <c r="H2744" s="3" t="s">
        <v>90</v>
      </c>
      <c r="I2744" s="5">
        <v>17.989999999999998</v>
      </c>
      <c r="J2744" s="3">
        <v>1</v>
      </c>
      <c r="K2744" s="3" t="s">
        <v>86</v>
      </c>
      <c r="L2744" s="3">
        <v>1</v>
      </c>
      <c r="M2744" s="5">
        <v>0.03</v>
      </c>
      <c r="N2744" s="3" t="s">
        <v>91</v>
      </c>
    </row>
    <row r="2745" spans="1:14" x14ac:dyDescent="0.25">
      <c r="A2745" s="3" t="s">
        <v>2848</v>
      </c>
      <c r="B2745" s="3">
        <v>29</v>
      </c>
      <c r="C2745" s="3" t="s">
        <v>83</v>
      </c>
      <c r="D2745" s="3" t="s">
        <v>21</v>
      </c>
      <c r="E2745" s="5">
        <v>2.33</v>
      </c>
      <c r="F2745" s="3">
        <v>56</v>
      </c>
      <c r="G2745" s="3" t="s">
        <v>94</v>
      </c>
      <c r="H2745" s="3" t="s">
        <v>120</v>
      </c>
      <c r="I2745" s="5">
        <v>13.99</v>
      </c>
      <c r="J2745" s="3">
        <v>1</v>
      </c>
      <c r="K2745" s="3" t="s">
        <v>95</v>
      </c>
      <c r="L2745" s="3">
        <v>2</v>
      </c>
      <c r="M2745" s="5">
        <v>0.04</v>
      </c>
      <c r="N2745" s="3" t="s">
        <v>91</v>
      </c>
    </row>
    <row r="2746" spans="1:14" x14ac:dyDescent="0.25">
      <c r="A2746" s="3" t="s">
        <v>2849</v>
      </c>
      <c r="B2746" s="3">
        <v>33</v>
      </c>
      <c r="C2746" s="3" t="s">
        <v>106</v>
      </c>
      <c r="D2746" s="3" t="s">
        <v>23</v>
      </c>
      <c r="E2746" s="5">
        <v>1.98</v>
      </c>
      <c r="F2746" s="3">
        <v>5</v>
      </c>
      <c r="G2746" s="3" t="s">
        <v>89</v>
      </c>
      <c r="H2746" s="3" t="s">
        <v>120</v>
      </c>
      <c r="I2746" s="5">
        <v>17.989999999999998</v>
      </c>
      <c r="J2746" s="3">
        <v>0</v>
      </c>
      <c r="K2746" s="3" t="s">
        <v>126</v>
      </c>
      <c r="L2746" s="3">
        <v>2</v>
      </c>
      <c r="M2746" s="5">
        <v>0.33</v>
      </c>
      <c r="N2746" s="3" t="s">
        <v>91</v>
      </c>
    </row>
    <row r="2747" spans="1:14" x14ac:dyDescent="0.25">
      <c r="A2747" s="3" t="s">
        <v>2850</v>
      </c>
      <c r="B2747" s="3">
        <v>62</v>
      </c>
      <c r="C2747" s="3" t="s">
        <v>83</v>
      </c>
      <c r="D2747" s="3" t="s">
        <v>19</v>
      </c>
      <c r="E2747" s="5">
        <v>1.31</v>
      </c>
      <c r="F2747" s="3">
        <v>46</v>
      </c>
      <c r="G2747" s="3" t="s">
        <v>94</v>
      </c>
      <c r="H2747" s="3" t="s">
        <v>120</v>
      </c>
      <c r="I2747" s="5">
        <v>8.99</v>
      </c>
      <c r="J2747" s="3">
        <v>1</v>
      </c>
      <c r="K2747" s="3" t="s">
        <v>95</v>
      </c>
      <c r="L2747" s="3">
        <v>2</v>
      </c>
      <c r="M2747" s="5">
        <v>0.03</v>
      </c>
      <c r="N2747" s="3" t="s">
        <v>91</v>
      </c>
    </row>
    <row r="2748" spans="1:14" x14ac:dyDescent="0.25">
      <c r="A2748" s="3" t="s">
        <v>2851</v>
      </c>
      <c r="B2748" s="3">
        <v>45</v>
      </c>
      <c r="C2748" s="3" t="s">
        <v>106</v>
      </c>
      <c r="D2748" s="3" t="s">
        <v>21</v>
      </c>
      <c r="E2748" s="5">
        <v>8.7100000000000009</v>
      </c>
      <c r="F2748" s="3">
        <v>23</v>
      </c>
      <c r="G2748" s="3" t="s">
        <v>114</v>
      </c>
      <c r="H2748" s="3" t="s">
        <v>122</v>
      </c>
      <c r="I2748" s="5">
        <v>13.99</v>
      </c>
      <c r="J2748" s="3">
        <v>0</v>
      </c>
      <c r="K2748" s="3" t="s">
        <v>126</v>
      </c>
      <c r="L2748" s="3">
        <v>5</v>
      </c>
      <c r="M2748" s="5">
        <v>0.36</v>
      </c>
      <c r="N2748" s="3" t="s">
        <v>112</v>
      </c>
    </row>
    <row r="2749" spans="1:14" x14ac:dyDescent="0.25">
      <c r="A2749" s="3" t="s">
        <v>2852</v>
      </c>
      <c r="B2749" s="3">
        <v>48</v>
      </c>
      <c r="C2749" s="3" t="s">
        <v>83</v>
      </c>
      <c r="D2749" s="3" t="s">
        <v>21</v>
      </c>
      <c r="E2749" s="5">
        <v>4.6500000000000004</v>
      </c>
      <c r="F2749" s="3">
        <v>19</v>
      </c>
      <c r="G2749" s="3" t="s">
        <v>98</v>
      </c>
      <c r="H2749" s="3" t="s">
        <v>111</v>
      </c>
      <c r="I2749" s="5">
        <v>13.99</v>
      </c>
      <c r="J2749" s="3">
        <v>0</v>
      </c>
      <c r="K2749" s="3" t="s">
        <v>102</v>
      </c>
      <c r="L2749" s="3">
        <v>4</v>
      </c>
      <c r="M2749" s="5">
        <v>0.23</v>
      </c>
      <c r="N2749" s="3" t="s">
        <v>104</v>
      </c>
    </row>
    <row r="2750" spans="1:14" x14ac:dyDescent="0.25">
      <c r="A2750" s="3" t="s">
        <v>2853</v>
      </c>
      <c r="B2750" s="3">
        <v>19</v>
      </c>
      <c r="C2750" s="3" t="s">
        <v>106</v>
      </c>
      <c r="D2750" s="3" t="s">
        <v>19</v>
      </c>
      <c r="E2750" s="5">
        <v>15.61</v>
      </c>
      <c r="F2750" s="3">
        <v>8</v>
      </c>
      <c r="G2750" s="3" t="s">
        <v>84</v>
      </c>
      <c r="H2750" s="3" t="s">
        <v>122</v>
      </c>
      <c r="I2750" s="5">
        <v>8.99</v>
      </c>
      <c r="J2750" s="3">
        <v>0</v>
      </c>
      <c r="K2750" s="3" t="s">
        <v>95</v>
      </c>
      <c r="L2750" s="3">
        <v>2</v>
      </c>
      <c r="M2750" s="5">
        <v>1.73</v>
      </c>
      <c r="N2750" s="3" t="s">
        <v>99</v>
      </c>
    </row>
    <row r="2751" spans="1:14" x14ac:dyDescent="0.25">
      <c r="A2751" s="3" t="s">
        <v>2854</v>
      </c>
      <c r="B2751" s="3">
        <v>20</v>
      </c>
      <c r="C2751" s="3" t="s">
        <v>93</v>
      </c>
      <c r="D2751" s="3" t="s">
        <v>23</v>
      </c>
      <c r="E2751" s="5">
        <v>27.16</v>
      </c>
      <c r="F2751" s="3">
        <v>53</v>
      </c>
      <c r="G2751" s="3" t="s">
        <v>114</v>
      </c>
      <c r="H2751" s="3" t="s">
        <v>122</v>
      </c>
      <c r="I2751" s="5">
        <v>17.989999999999998</v>
      </c>
      <c r="J2751" s="3">
        <v>0</v>
      </c>
      <c r="K2751" s="3" t="s">
        <v>126</v>
      </c>
      <c r="L2751" s="3">
        <v>1</v>
      </c>
      <c r="M2751" s="5">
        <v>0.5</v>
      </c>
      <c r="N2751" s="3" t="s">
        <v>117</v>
      </c>
    </row>
    <row r="2752" spans="1:14" x14ac:dyDescent="0.25">
      <c r="A2752" s="3" t="s">
        <v>2855</v>
      </c>
      <c r="B2752" s="3">
        <v>59</v>
      </c>
      <c r="C2752" s="3" t="s">
        <v>93</v>
      </c>
      <c r="D2752" s="3" t="s">
        <v>19</v>
      </c>
      <c r="E2752" s="5">
        <v>10.220000000000001</v>
      </c>
      <c r="F2752" s="3">
        <v>53</v>
      </c>
      <c r="G2752" s="3" t="s">
        <v>98</v>
      </c>
      <c r="H2752" s="3" t="s">
        <v>90</v>
      </c>
      <c r="I2752" s="5">
        <v>8.99</v>
      </c>
      <c r="J2752" s="3">
        <v>1</v>
      </c>
      <c r="K2752" s="3" t="s">
        <v>126</v>
      </c>
      <c r="L2752" s="3">
        <v>4</v>
      </c>
      <c r="M2752" s="5">
        <v>0.19</v>
      </c>
      <c r="N2752" s="3" t="s">
        <v>91</v>
      </c>
    </row>
    <row r="2753" spans="1:14" x14ac:dyDescent="0.25">
      <c r="A2753" s="3" t="s">
        <v>2856</v>
      </c>
      <c r="B2753" s="3">
        <v>41</v>
      </c>
      <c r="C2753" s="3" t="s">
        <v>83</v>
      </c>
      <c r="D2753" s="3" t="s">
        <v>19</v>
      </c>
      <c r="E2753" s="5">
        <v>11.39</v>
      </c>
      <c r="F2753" s="3">
        <v>44</v>
      </c>
      <c r="G2753" s="3" t="s">
        <v>114</v>
      </c>
      <c r="H2753" s="3" t="s">
        <v>90</v>
      </c>
      <c r="I2753" s="5">
        <v>8.99</v>
      </c>
      <c r="J2753" s="3">
        <v>1</v>
      </c>
      <c r="K2753" s="3" t="s">
        <v>86</v>
      </c>
      <c r="L2753" s="3">
        <v>3</v>
      </c>
      <c r="M2753" s="5">
        <v>0.25</v>
      </c>
      <c r="N2753" s="3" t="s">
        <v>104</v>
      </c>
    </row>
    <row r="2754" spans="1:14" x14ac:dyDescent="0.25">
      <c r="A2754" s="3" t="s">
        <v>2857</v>
      </c>
      <c r="B2754" s="3">
        <v>41</v>
      </c>
      <c r="C2754" s="3" t="s">
        <v>93</v>
      </c>
      <c r="D2754" s="3" t="s">
        <v>23</v>
      </c>
      <c r="E2754" s="5">
        <v>1.5</v>
      </c>
      <c r="F2754" s="3">
        <v>60</v>
      </c>
      <c r="G2754" s="3" t="s">
        <v>114</v>
      </c>
      <c r="H2754" s="3" t="s">
        <v>120</v>
      </c>
      <c r="I2754" s="5">
        <v>17.989999999999998</v>
      </c>
      <c r="J2754" s="3">
        <v>1</v>
      </c>
      <c r="K2754" s="3" t="s">
        <v>86</v>
      </c>
      <c r="L2754" s="3">
        <v>5</v>
      </c>
      <c r="M2754" s="5">
        <v>0.02</v>
      </c>
      <c r="N2754" s="3" t="s">
        <v>99</v>
      </c>
    </row>
    <row r="2755" spans="1:14" x14ac:dyDescent="0.25">
      <c r="A2755" s="3" t="s">
        <v>2858</v>
      </c>
      <c r="B2755" s="3">
        <v>47</v>
      </c>
      <c r="C2755" s="3" t="s">
        <v>93</v>
      </c>
      <c r="D2755" s="3" t="s">
        <v>21</v>
      </c>
      <c r="E2755" s="5">
        <v>13.28</v>
      </c>
      <c r="F2755" s="3">
        <v>20</v>
      </c>
      <c r="G2755" s="3" t="s">
        <v>89</v>
      </c>
      <c r="H2755" s="3" t="s">
        <v>90</v>
      </c>
      <c r="I2755" s="5">
        <v>13.99</v>
      </c>
      <c r="J2755" s="3">
        <v>0</v>
      </c>
      <c r="K2755" s="3" t="s">
        <v>108</v>
      </c>
      <c r="L2755" s="3">
        <v>3</v>
      </c>
      <c r="M2755" s="5">
        <v>0.63</v>
      </c>
      <c r="N2755" s="3" t="s">
        <v>117</v>
      </c>
    </row>
    <row r="2756" spans="1:14" x14ac:dyDescent="0.25">
      <c r="A2756" s="3" t="s">
        <v>2859</v>
      </c>
      <c r="B2756" s="3">
        <v>46</v>
      </c>
      <c r="C2756" s="3" t="s">
        <v>106</v>
      </c>
      <c r="D2756" s="3" t="s">
        <v>23</v>
      </c>
      <c r="E2756" s="5">
        <v>4.67</v>
      </c>
      <c r="F2756" s="3">
        <v>58</v>
      </c>
      <c r="G2756" s="3" t="s">
        <v>94</v>
      </c>
      <c r="H2756" s="3" t="s">
        <v>85</v>
      </c>
      <c r="I2756" s="5">
        <v>17.989999999999998</v>
      </c>
      <c r="J2756" s="3">
        <v>1</v>
      </c>
      <c r="K2756" s="3" t="s">
        <v>108</v>
      </c>
      <c r="L2756" s="3">
        <v>1</v>
      </c>
      <c r="M2756" s="5">
        <v>0.08</v>
      </c>
      <c r="N2756" s="3" t="s">
        <v>117</v>
      </c>
    </row>
    <row r="2757" spans="1:14" x14ac:dyDescent="0.25">
      <c r="A2757" s="3" t="s">
        <v>2860</v>
      </c>
      <c r="B2757" s="3">
        <v>33</v>
      </c>
      <c r="C2757" s="3" t="s">
        <v>93</v>
      </c>
      <c r="D2757" s="3" t="s">
        <v>19</v>
      </c>
      <c r="E2757" s="5">
        <v>1.18</v>
      </c>
      <c r="F2757" s="3">
        <v>42</v>
      </c>
      <c r="G2757" s="3" t="s">
        <v>94</v>
      </c>
      <c r="H2757" s="3" t="s">
        <v>85</v>
      </c>
      <c r="I2757" s="5">
        <v>8.99</v>
      </c>
      <c r="J2757" s="3">
        <v>1</v>
      </c>
      <c r="K2757" s="3" t="s">
        <v>102</v>
      </c>
      <c r="L2757" s="3">
        <v>5</v>
      </c>
      <c r="M2757" s="5">
        <v>0.03</v>
      </c>
      <c r="N2757" s="3" t="s">
        <v>99</v>
      </c>
    </row>
    <row r="2758" spans="1:14" x14ac:dyDescent="0.25">
      <c r="A2758" s="3" t="s">
        <v>2861</v>
      </c>
      <c r="B2758" s="3">
        <v>21</v>
      </c>
      <c r="C2758" s="3" t="s">
        <v>106</v>
      </c>
      <c r="D2758" s="3" t="s">
        <v>23</v>
      </c>
      <c r="E2758" s="5">
        <v>11.78</v>
      </c>
      <c r="F2758" s="3">
        <v>4</v>
      </c>
      <c r="G2758" s="3" t="s">
        <v>98</v>
      </c>
      <c r="H2758" s="3" t="s">
        <v>111</v>
      </c>
      <c r="I2758" s="5">
        <v>17.989999999999998</v>
      </c>
      <c r="J2758" s="3">
        <v>0</v>
      </c>
      <c r="K2758" s="3" t="s">
        <v>95</v>
      </c>
      <c r="L2758" s="3">
        <v>3</v>
      </c>
      <c r="M2758" s="5">
        <v>2.36</v>
      </c>
      <c r="N2758" s="3" t="s">
        <v>96</v>
      </c>
    </row>
    <row r="2759" spans="1:14" x14ac:dyDescent="0.25">
      <c r="A2759" s="3" t="s">
        <v>2862</v>
      </c>
      <c r="B2759" s="3">
        <v>66</v>
      </c>
      <c r="C2759" s="3" t="s">
        <v>106</v>
      </c>
      <c r="D2759" s="3" t="s">
        <v>19</v>
      </c>
      <c r="E2759" s="5">
        <v>1.92</v>
      </c>
      <c r="F2759" s="3">
        <v>27</v>
      </c>
      <c r="G2759" s="3" t="s">
        <v>114</v>
      </c>
      <c r="H2759" s="3" t="s">
        <v>111</v>
      </c>
      <c r="I2759" s="5">
        <v>8.99</v>
      </c>
      <c r="J2759" s="3">
        <v>1</v>
      </c>
      <c r="K2759" s="3" t="s">
        <v>86</v>
      </c>
      <c r="L2759" s="3">
        <v>5</v>
      </c>
      <c r="M2759" s="5">
        <v>7.0000000000000007E-2</v>
      </c>
      <c r="N2759" s="3" t="s">
        <v>99</v>
      </c>
    </row>
    <row r="2760" spans="1:14" x14ac:dyDescent="0.25">
      <c r="A2760" s="3" t="s">
        <v>2863</v>
      </c>
      <c r="B2760" s="3">
        <v>37</v>
      </c>
      <c r="C2760" s="3" t="s">
        <v>106</v>
      </c>
      <c r="D2760" s="3" t="s">
        <v>23</v>
      </c>
      <c r="E2760" s="5">
        <v>3.73</v>
      </c>
      <c r="F2760" s="3">
        <v>31</v>
      </c>
      <c r="G2760" s="3" t="s">
        <v>94</v>
      </c>
      <c r="H2760" s="3" t="s">
        <v>85</v>
      </c>
      <c r="I2760" s="5">
        <v>17.989999999999998</v>
      </c>
      <c r="J2760" s="3">
        <v>1</v>
      </c>
      <c r="K2760" s="3" t="s">
        <v>108</v>
      </c>
      <c r="L2760" s="3">
        <v>5</v>
      </c>
      <c r="M2760" s="5">
        <v>0.12</v>
      </c>
      <c r="N2760" s="3" t="s">
        <v>117</v>
      </c>
    </row>
    <row r="2761" spans="1:14" x14ac:dyDescent="0.25">
      <c r="A2761" s="3" t="s">
        <v>2864</v>
      </c>
      <c r="B2761" s="3">
        <v>49</v>
      </c>
      <c r="C2761" s="3" t="s">
        <v>106</v>
      </c>
      <c r="D2761" s="3" t="s">
        <v>21</v>
      </c>
      <c r="E2761" s="5">
        <v>9.39</v>
      </c>
      <c r="F2761" s="3">
        <v>22</v>
      </c>
      <c r="G2761" s="3" t="s">
        <v>89</v>
      </c>
      <c r="H2761" s="3" t="s">
        <v>111</v>
      </c>
      <c r="I2761" s="5">
        <v>13.99</v>
      </c>
      <c r="J2761" s="3">
        <v>0</v>
      </c>
      <c r="K2761" s="3" t="s">
        <v>86</v>
      </c>
      <c r="L2761" s="3">
        <v>1</v>
      </c>
      <c r="M2761" s="5">
        <v>0.41</v>
      </c>
      <c r="N2761" s="3" t="s">
        <v>87</v>
      </c>
    </row>
    <row r="2762" spans="1:14" x14ac:dyDescent="0.25">
      <c r="A2762" s="3" t="s">
        <v>2865</v>
      </c>
      <c r="B2762" s="3">
        <v>66</v>
      </c>
      <c r="C2762" s="3" t="s">
        <v>93</v>
      </c>
      <c r="D2762" s="3" t="s">
        <v>21</v>
      </c>
      <c r="E2762" s="5">
        <v>7.74</v>
      </c>
      <c r="F2762" s="3">
        <v>6</v>
      </c>
      <c r="G2762" s="3" t="s">
        <v>114</v>
      </c>
      <c r="H2762" s="3" t="s">
        <v>111</v>
      </c>
      <c r="I2762" s="5">
        <v>13.99</v>
      </c>
      <c r="J2762" s="3">
        <v>0</v>
      </c>
      <c r="K2762" s="3" t="s">
        <v>126</v>
      </c>
      <c r="L2762" s="3">
        <v>4</v>
      </c>
      <c r="M2762" s="5">
        <v>1.1100000000000001</v>
      </c>
      <c r="N2762" s="3" t="s">
        <v>99</v>
      </c>
    </row>
    <row r="2763" spans="1:14" x14ac:dyDescent="0.25">
      <c r="A2763" s="3" t="s">
        <v>2866</v>
      </c>
      <c r="B2763" s="3">
        <v>35</v>
      </c>
      <c r="C2763" s="3" t="s">
        <v>83</v>
      </c>
      <c r="D2763" s="3" t="s">
        <v>19</v>
      </c>
      <c r="E2763" s="5">
        <v>0.56999999999999995</v>
      </c>
      <c r="F2763" s="3">
        <v>56</v>
      </c>
      <c r="G2763" s="3" t="s">
        <v>114</v>
      </c>
      <c r="H2763" s="3" t="s">
        <v>90</v>
      </c>
      <c r="I2763" s="5">
        <v>8.99</v>
      </c>
      <c r="J2763" s="3">
        <v>1</v>
      </c>
      <c r="K2763" s="3" t="s">
        <v>108</v>
      </c>
      <c r="L2763" s="3">
        <v>2</v>
      </c>
      <c r="M2763" s="5">
        <v>0.01</v>
      </c>
      <c r="N2763" s="3" t="s">
        <v>112</v>
      </c>
    </row>
    <row r="2764" spans="1:14" x14ac:dyDescent="0.25">
      <c r="A2764" s="3" t="s">
        <v>2867</v>
      </c>
      <c r="B2764" s="3">
        <v>65</v>
      </c>
      <c r="C2764" s="3" t="s">
        <v>106</v>
      </c>
      <c r="D2764" s="3" t="s">
        <v>21</v>
      </c>
      <c r="E2764" s="5">
        <v>4.3</v>
      </c>
      <c r="F2764" s="3">
        <v>46</v>
      </c>
      <c r="G2764" s="3" t="s">
        <v>84</v>
      </c>
      <c r="H2764" s="3" t="s">
        <v>90</v>
      </c>
      <c r="I2764" s="5">
        <v>13.99</v>
      </c>
      <c r="J2764" s="3">
        <v>1</v>
      </c>
      <c r="K2764" s="3" t="s">
        <v>108</v>
      </c>
      <c r="L2764" s="3">
        <v>3</v>
      </c>
      <c r="M2764" s="5">
        <v>0.09</v>
      </c>
      <c r="N2764" s="3" t="s">
        <v>112</v>
      </c>
    </row>
    <row r="2765" spans="1:14" x14ac:dyDescent="0.25">
      <c r="A2765" s="3" t="s">
        <v>2868</v>
      </c>
      <c r="B2765" s="3">
        <v>20</v>
      </c>
      <c r="C2765" s="3" t="s">
        <v>83</v>
      </c>
      <c r="D2765" s="3" t="s">
        <v>21</v>
      </c>
      <c r="E2765" s="5">
        <v>22.07</v>
      </c>
      <c r="F2765" s="3">
        <v>59</v>
      </c>
      <c r="G2765" s="3" t="s">
        <v>98</v>
      </c>
      <c r="H2765" s="3" t="s">
        <v>120</v>
      </c>
      <c r="I2765" s="5">
        <v>13.99</v>
      </c>
      <c r="J2765" s="3">
        <v>0</v>
      </c>
      <c r="K2765" s="3" t="s">
        <v>102</v>
      </c>
      <c r="L2765" s="3">
        <v>1</v>
      </c>
      <c r="M2765" s="5">
        <v>0.37</v>
      </c>
      <c r="N2765" s="3" t="s">
        <v>112</v>
      </c>
    </row>
    <row r="2766" spans="1:14" x14ac:dyDescent="0.25">
      <c r="A2766" s="3" t="s">
        <v>2869</v>
      </c>
      <c r="B2766" s="3">
        <v>25</v>
      </c>
      <c r="C2766" s="3" t="s">
        <v>93</v>
      </c>
      <c r="D2766" s="3" t="s">
        <v>21</v>
      </c>
      <c r="E2766" s="5">
        <v>10.7</v>
      </c>
      <c r="F2766" s="3">
        <v>39</v>
      </c>
      <c r="G2766" s="3" t="s">
        <v>89</v>
      </c>
      <c r="H2766" s="3" t="s">
        <v>85</v>
      </c>
      <c r="I2766" s="5">
        <v>13.99</v>
      </c>
      <c r="J2766" s="3">
        <v>1</v>
      </c>
      <c r="K2766" s="3" t="s">
        <v>95</v>
      </c>
      <c r="L2766" s="3">
        <v>1</v>
      </c>
      <c r="M2766" s="5">
        <v>0.27</v>
      </c>
      <c r="N2766" s="3" t="s">
        <v>104</v>
      </c>
    </row>
    <row r="2767" spans="1:14" x14ac:dyDescent="0.25">
      <c r="A2767" s="3" t="s">
        <v>2870</v>
      </c>
      <c r="B2767" s="3">
        <v>32</v>
      </c>
      <c r="C2767" s="3" t="s">
        <v>106</v>
      </c>
      <c r="D2767" s="3" t="s">
        <v>21</v>
      </c>
      <c r="E2767" s="5">
        <v>1.88</v>
      </c>
      <c r="F2767" s="3">
        <v>40</v>
      </c>
      <c r="G2767" s="3" t="s">
        <v>135</v>
      </c>
      <c r="H2767" s="3" t="s">
        <v>122</v>
      </c>
      <c r="I2767" s="5">
        <v>13.99</v>
      </c>
      <c r="J2767" s="3">
        <v>1</v>
      </c>
      <c r="K2767" s="3" t="s">
        <v>95</v>
      </c>
      <c r="L2767" s="3">
        <v>4</v>
      </c>
      <c r="M2767" s="5">
        <v>0.05</v>
      </c>
      <c r="N2767" s="3" t="s">
        <v>104</v>
      </c>
    </row>
    <row r="2768" spans="1:14" x14ac:dyDescent="0.25">
      <c r="A2768" s="3" t="s">
        <v>2871</v>
      </c>
      <c r="B2768" s="3">
        <v>59</v>
      </c>
      <c r="C2768" s="3" t="s">
        <v>83</v>
      </c>
      <c r="D2768" s="3" t="s">
        <v>23</v>
      </c>
      <c r="E2768" s="5">
        <v>0.95</v>
      </c>
      <c r="F2768" s="3">
        <v>55</v>
      </c>
      <c r="G2768" s="3" t="s">
        <v>114</v>
      </c>
      <c r="H2768" s="3" t="s">
        <v>120</v>
      </c>
      <c r="I2768" s="5">
        <v>17.989999999999998</v>
      </c>
      <c r="J2768" s="3">
        <v>1</v>
      </c>
      <c r="K2768" s="3" t="s">
        <v>95</v>
      </c>
      <c r="L2768" s="3">
        <v>4</v>
      </c>
      <c r="M2768" s="5">
        <v>0.02</v>
      </c>
      <c r="N2768" s="3" t="s">
        <v>112</v>
      </c>
    </row>
    <row r="2769" spans="1:14" x14ac:dyDescent="0.25">
      <c r="A2769" s="3" t="s">
        <v>2872</v>
      </c>
      <c r="B2769" s="3">
        <v>34</v>
      </c>
      <c r="C2769" s="3" t="s">
        <v>93</v>
      </c>
      <c r="D2769" s="3" t="s">
        <v>19</v>
      </c>
      <c r="E2769" s="5">
        <v>16.43</v>
      </c>
      <c r="F2769" s="3">
        <v>56</v>
      </c>
      <c r="G2769" s="3" t="s">
        <v>89</v>
      </c>
      <c r="H2769" s="3" t="s">
        <v>85</v>
      </c>
      <c r="I2769" s="5">
        <v>8.99</v>
      </c>
      <c r="J2769" s="3">
        <v>1</v>
      </c>
      <c r="K2769" s="3" t="s">
        <v>102</v>
      </c>
      <c r="L2769" s="3">
        <v>2</v>
      </c>
      <c r="M2769" s="5">
        <v>0.28999999999999998</v>
      </c>
      <c r="N2769" s="3" t="s">
        <v>104</v>
      </c>
    </row>
    <row r="2770" spans="1:14" x14ac:dyDescent="0.25">
      <c r="A2770" s="3" t="s">
        <v>2873</v>
      </c>
      <c r="B2770" s="3">
        <v>62</v>
      </c>
      <c r="C2770" s="3" t="s">
        <v>83</v>
      </c>
      <c r="D2770" s="3" t="s">
        <v>23</v>
      </c>
      <c r="E2770" s="5">
        <v>12.37</v>
      </c>
      <c r="F2770" s="3">
        <v>30</v>
      </c>
      <c r="G2770" s="3" t="s">
        <v>89</v>
      </c>
      <c r="H2770" s="3" t="s">
        <v>85</v>
      </c>
      <c r="I2770" s="5">
        <v>17.989999999999998</v>
      </c>
      <c r="J2770" s="3">
        <v>0</v>
      </c>
      <c r="K2770" s="3" t="s">
        <v>126</v>
      </c>
      <c r="L2770" s="3">
        <v>2</v>
      </c>
      <c r="M2770" s="5">
        <v>0.4</v>
      </c>
      <c r="N2770" s="3" t="s">
        <v>87</v>
      </c>
    </row>
    <row r="2771" spans="1:14" x14ac:dyDescent="0.25">
      <c r="A2771" s="3" t="s">
        <v>2874</v>
      </c>
      <c r="B2771" s="3">
        <v>55</v>
      </c>
      <c r="C2771" s="3" t="s">
        <v>83</v>
      </c>
      <c r="D2771" s="3" t="s">
        <v>19</v>
      </c>
      <c r="E2771" s="5">
        <v>17.87</v>
      </c>
      <c r="F2771" s="3">
        <v>4</v>
      </c>
      <c r="G2771" s="3" t="s">
        <v>114</v>
      </c>
      <c r="H2771" s="3" t="s">
        <v>122</v>
      </c>
      <c r="I2771" s="5">
        <v>8.99</v>
      </c>
      <c r="J2771" s="3">
        <v>0</v>
      </c>
      <c r="K2771" s="3" t="s">
        <v>126</v>
      </c>
      <c r="L2771" s="3">
        <v>1</v>
      </c>
      <c r="M2771" s="5">
        <v>3.57</v>
      </c>
      <c r="N2771" s="3" t="s">
        <v>104</v>
      </c>
    </row>
    <row r="2772" spans="1:14" x14ac:dyDescent="0.25">
      <c r="A2772" s="3" t="s">
        <v>2875</v>
      </c>
      <c r="B2772" s="3">
        <v>40</v>
      </c>
      <c r="C2772" s="3" t="s">
        <v>83</v>
      </c>
      <c r="D2772" s="3" t="s">
        <v>21</v>
      </c>
      <c r="E2772" s="5">
        <v>12.82</v>
      </c>
      <c r="F2772" s="3">
        <v>36</v>
      </c>
      <c r="G2772" s="3" t="s">
        <v>94</v>
      </c>
      <c r="H2772" s="3" t="s">
        <v>85</v>
      </c>
      <c r="I2772" s="5">
        <v>13.99</v>
      </c>
      <c r="J2772" s="3">
        <v>1</v>
      </c>
      <c r="K2772" s="3" t="s">
        <v>126</v>
      </c>
      <c r="L2772" s="3">
        <v>2</v>
      </c>
      <c r="M2772" s="5">
        <v>0.35</v>
      </c>
      <c r="N2772" s="3" t="s">
        <v>104</v>
      </c>
    </row>
    <row r="2773" spans="1:14" x14ac:dyDescent="0.25">
      <c r="A2773" s="3" t="s">
        <v>2876</v>
      </c>
      <c r="B2773" s="3">
        <v>51</v>
      </c>
      <c r="C2773" s="3" t="s">
        <v>106</v>
      </c>
      <c r="D2773" s="3" t="s">
        <v>23</v>
      </c>
      <c r="E2773" s="5">
        <v>10.86</v>
      </c>
      <c r="F2773" s="3">
        <v>46</v>
      </c>
      <c r="G2773" s="3" t="s">
        <v>89</v>
      </c>
      <c r="H2773" s="3" t="s">
        <v>90</v>
      </c>
      <c r="I2773" s="5">
        <v>17.989999999999998</v>
      </c>
      <c r="J2773" s="3">
        <v>0</v>
      </c>
      <c r="K2773" s="3" t="s">
        <v>126</v>
      </c>
      <c r="L2773" s="3">
        <v>4</v>
      </c>
      <c r="M2773" s="5">
        <v>0.23</v>
      </c>
      <c r="N2773" s="3" t="s">
        <v>91</v>
      </c>
    </row>
    <row r="2774" spans="1:14" x14ac:dyDescent="0.25">
      <c r="A2774" s="3" t="s">
        <v>2877</v>
      </c>
      <c r="B2774" s="3">
        <v>29</v>
      </c>
      <c r="C2774" s="3" t="s">
        <v>83</v>
      </c>
      <c r="D2774" s="3" t="s">
        <v>23</v>
      </c>
      <c r="E2774" s="5">
        <v>1.78</v>
      </c>
      <c r="F2774" s="3">
        <v>51</v>
      </c>
      <c r="G2774" s="3" t="s">
        <v>98</v>
      </c>
      <c r="H2774" s="3" t="s">
        <v>90</v>
      </c>
      <c r="I2774" s="5">
        <v>17.989999999999998</v>
      </c>
      <c r="J2774" s="3">
        <v>1</v>
      </c>
      <c r="K2774" s="3" t="s">
        <v>95</v>
      </c>
      <c r="L2774" s="3">
        <v>5</v>
      </c>
      <c r="M2774" s="5">
        <v>0.03</v>
      </c>
      <c r="N2774" s="3" t="s">
        <v>99</v>
      </c>
    </row>
    <row r="2775" spans="1:14" x14ac:dyDescent="0.25">
      <c r="A2775" s="3" t="s">
        <v>2878</v>
      </c>
      <c r="B2775" s="3">
        <v>49</v>
      </c>
      <c r="C2775" s="3" t="s">
        <v>93</v>
      </c>
      <c r="D2775" s="3" t="s">
        <v>19</v>
      </c>
      <c r="E2775" s="5">
        <v>13.93</v>
      </c>
      <c r="F2775" s="3">
        <v>34</v>
      </c>
      <c r="G2775" s="3" t="s">
        <v>135</v>
      </c>
      <c r="H2775" s="3" t="s">
        <v>111</v>
      </c>
      <c r="I2775" s="5">
        <v>8.99</v>
      </c>
      <c r="J2775" s="3">
        <v>1</v>
      </c>
      <c r="K2775" s="3" t="s">
        <v>126</v>
      </c>
      <c r="L2775" s="3">
        <v>2</v>
      </c>
      <c r="M2775" s="5">
        <v>0.4</v>
      </c>
      <c r="N2775" s="3" t="s">
        <v>112</v>
      </c>
    </row>
    <row r="2776" spans="1:14" x14ac:dyDescent="0.25">
      <c r="A2776" s="3" t="s">
        <v>2879</v>
      </c>
      <c r="B2776" s="3">
        <v>38</v>
      </c>
      <c r="C2776" s="3" t="s">
        <v>106</v>
      </c>
      <c r="D2776" s="3" t="s">
        <v>23</v>
      </c>
      <c r="E2776" s="5">
        <v>2.95</v>
      </c>
      <c r="F2776" s="3">
        <v>40</v>
      </c>
      <c r="G2776" s="3" t="s">
        <v>98</v>
      </c>
      <c r="H2776" s="3" t="s">
        <v>111</v>
      </c>
      <c r="I2776" s="5">
        <v>17.989999999999998</v>
      </c>
      <c r="J2776" s="3">
        <v>1</v>
      </c>
      <c r="K2776" s="3" t="s">
        <v>126</v>
      </c>
      <c r="L2776" s="3">
        <v>2</v>
      </c>
      <c r="M2776" s="5">
        <v>7.0000000000000007E-2</v>
      </c>
      <c r="N2776" s="3" t="s">
        <v>104</v>
      </c>
    </row>
    <row r="2777" spans="1:14" x14ac:dyDescent="0.25">
      <c r="A2777" s="3" t="s">
        <v>2880</v>
      </c>
      <c r="B2777" s="3">
        <v>49</v>
      </c>
      <c r="C2777" s="3" t="s">
        <v>83</v>
      </c>
      <c r="D2777" s="3" t="s">
        <v>19</v>
      </c>
      <c r="E2777" s="5">
        <v>16.82</v>
      </c>
      <c r="F2777" s="3">
        <v>5</v>
      </c>
      <c r="G2777" s="3" t="s">
        <v>94</v>
      </c>
      <c r="H2777" s="3" t="s">
        <v>85</v>
      </c>
      <c r="I2777" s="5">
        <v>8.99</v>
      </c>
      <c r="J2777" s="3">
        <v>0</v>
      </c>
      <c r="K2777" s="3" t="s">
        <v>86</v>
      </c>
      <c r="L2777" s="3">
        <v>5</v>
      </c>
      <c r="M2777" s="5">
        <v>2.8</v>
      </c>
      <c r="N2777" s="3" t="s">
        <v>104</v>
      </c>
    </row>
    <row r="2778" spans="1:14" x14ac:dyDescent="0.25">
      <c r="A2778" s="3" t="s">
        <v>2881</v>
      </c>
      <c r="B2778" s="3">
        <v>48</v>
      </c>
      <c r="C2778" s="3" t="s">
        <v>106</v>
      </c>
      <c r="D2778" s="3" t="s">
        <v>23</v>
      </c>
      <c r="E2778" s="5">
        <v>28.14</v>
      </c>
      <c r="F2778" s="3">
        <v>60</v>
      </c>
      <c r="G2778" s="3" t="s">
        <v>84</v>
      </c>
      <c r="H2778" s="3" t="s">
        <v>90</v>
      </c>
      <c r="I2778" s="5">
        <v>17.989999999999998</v>
      </c>
      <c r="J2778" s="3">
        <v>0</v>
      </c>
      <c r="K2778" s="3" t="s">
        <v>126</v>
      </c>
      <c r="L2778" s="3">
        <v>2</v>
      </c>
      <c r="M2778" s="5">
        <v>0.46</v>
      </c>
      <c r="N2778" s="3" t="s">
        <v>112</v>
      </c>
    </row>
    <row r="2779" spans="1:14" x14ac:dyDescent="0.25">
      <c r="A2779" s="3" t="s">
        <v>2882</v>
      </c>
      <c r="B2779" s="3">
        <v>45</v>
      </c>
      <c r="C2779" s="3" t="s">
        <v>106</v>
      </c>
      <c r="D2779" s="3" t="s">
        <v>23</v>
      </c>
      <c r="E2779" s="5">
        <v>8.2799999999999994</v>
      </c>
      <c r="F2779" s="3">
        <v>16</v>
      </c>
      <c r="G2779" s="3" t="s">
        <v>114</v>
      </c>
      <c r="H2779" s="3" t="s">
        <v>120</v>
      </c>
      <c r="I2779" s="5">
        <v>17.989999999999998</v>
      </c>
      <c r="J2779" s="3">
        <v>0</v>
      </c>
      <c r="K2779" s="3" t="s">
        <v>102</v>
      </c>
      <c r="L2779" s="3">
        <v>5</v>
      </c>
      <c r="M2779" s="5">
        <v>0.49</v>
      </c>
      <c r="N2779" s="3" t="s">
        <v>99</v>
      </c>
    </row>
    <row r="2780" spans="1:14" x14ac:dyDescent="0.25">
      <c r="A2780" s="3" t="s">
        <v>2883</v>
      </c>
      <c r="B2780" s="3">
        <v>39</v>
      </c>
      <c r="C2780" s="3" t="s">
        <v>93</v>
      </c>
      <c r="D2780" s="3" t="s">
        <v>19</v>
      </c>
      <c r="E2780" s="5">
        <v>10.64</v>
      </c>
      <c r="F2780" s="3">
        <v>57</v>
      </c>
      <c r="G2780" s="3" t="s">
        <v>98</v>
      </c>
      <c r="H2780" s="3" t="s">
        <v>111</v>
      </c>
      <c r="I2780" s="5">
        <v>8.99</v>
      </c>
      <c r="J2780" s="3">
        <v>1</v>
      </c>
      <c r="K2780" s="3" t="s">
        <v>102</v>
      </c>
      <c r="L2780" s="3">
        <v>1</v>
      </c>
      <c r="M2780" s="5">
        <v>0.18</v>
      </c>
      <c r="N2780" s="3" t="s">
        <v>87</v>
      </c>
    </row>
    <row r="2781" spans="1:14" x14ac:dyDescent="0.25">
      <c r="A2781" s="3" t="s">
        <v>2884</v>
      </c>
      <c r="B2781" s="3">
        <v>63</v>
      </c>
      <c r="C2781" s="3" t="s">
        <v>83</v>
      </c>
      <c r="D2781" s="3" t="s">
        <v>19</v>
      </c>
      <c r="E2781" s="5">
        <v>0.85</v>
      </c>
      <c r="F2781" s="3">
        <v>36</v>
      </c>
      <c r="G2781" s="3" t="s">
        <v>135</v>
      </c>
      <c r="H2781" s="3" t="s">
        <v>90</v>
      </c>
      <c r="I2781" s="5">
        <v>8.99</v>
      </c>
      <c r="J2781" s="3">
        <v>1</v>
      </c>
      <c r="K2781" s="3" t="s">
        <v>126</v>
      </c>
      <c r="L2781" s="3">
        <v>3</v>
      </c>
      <c r="M2781" s="5">
        <v>0.02</v>
      </c>
      <c r="N2781" s="3" t="s">
        <v>91</v>
      </c>
    </row>
    <row r="2782" spans="1:14" x14ac:dyDescent="0.25">
      <c r="A2782" s="3" t="s">
        <v>2885</v>
      </c>
      <c r="B2782" s="3">
        <v>21</v>
      </c>
      <c r="C2782" s="3" t="s">
        <v>93</v>
      </c>
      <c r="D2782" s="3" t="s">
        <v>19</v>
      </c>
      <c r="E2782" s="5">
        <v>2.29</v>
      </c>
      <c r="F2782" s="3">
        <v>26</v>
      </c>
      <c r="G2782" s="3" t="s">
        <v>94</v>
      </c>
      <c r="H2782" s="3" t="s">
        <v>85</v>
      </c>
      <c r="I2782" s="5">
        <v>8.99</v>
      </c>
      <c r="J2782" s="3">
        <v>1</v>
      </c>
      <c r="K2782" s="3" t="s">
        <v>95</v>
      </c>
      <c r="L2782" s="3">
        <v>4</v>
      </c>
      <c r="M2782" s="5">
        <v>0.08</v>
      </c>
      <c r="N2782" s="3" t="s">
        <v>117</v>
      </c>
    </row>
    <row r="2783" spans="1:14" x14ac:dyDescent="0.25">
      <c r="A2783" s="3" t="s">
        <v>2886</v>
      </c>
      <c r="B2783" s="3">
        <v>36</v>
      </c>
      <c r="C2783" s="3" t="s">
        <v>83</v>
      </c>
      <c r="D2783" s="3" t="s">
        <v>21</v>
      </c>
      <c r="E2783" s="5">
        <v>23.37</v>
      </c>
      <c r="F2783" s="3">
        <v>57</v>
      </c>
      <c r="G2783" s="3" t="s">
        <v>84</v>
      </c>
      <c r="H2783" s="3" t="s">
        <v>85</v>
      </c>
      <c r="I2783" s="5">
        <v>13.99</v>
      </c>
      <c r="J2783" s="3">
        <v>0</v>
      </c>
      <c r="K2783" s="3" t="s">
        <v>126</v>
      </c>
      <c r="L2783" s="3">
        <v>5</v>
      </c>
      <c r="M2783" s="5">
        <v>0.4</v>
      </c>
      <c r="N2783" s="3" t="s">
        <v>112</v>
      </c>
    </row>
    <row r="2784" spans="1:14" x14ac:dyDescent="0.25">
      <c r="A2784" s="3" t="s">
        <v>2887</v>
      </c>
      <c r="B2784" s="3">
        <v>63</v>
      </c>
      <c r="C2784" s="3" t="s">
        <v>106</v>
      </c>
      <c r="D2784" s="3" t="s">
        <v>19</v>
      </c>
      <c r="E2784" s="5">
        <v>3.01</v>
      </c>
      <c r="F2784" s="3">
        <v>60</v>
      </c>
      <c r="G2784" s="3" t="s">
        <v>114</v>
      </c>
      <c r="H2784" s="3" t="s">
        <v>85</v>
      </c>
      <c r="I2784" s="5">
        <v>8.99</v>
      </c>
      <c r="J2784" s="3">
        <v>1</v>
      </c>
      <c r="K2784" s="3" t="s">
        <v>102</v>
      </c>
      <c r="L2784" s="3">
        <v>5</v>
      </c>
      <c r="M2784" s="5">
        <v>0.05</v>
      </c>
      <c r="N2784" s="3" t="s">
        <v>96</v>
      </c>
    </row>
    <row r="2785" spans="1:14" x14ac:dyDescent="0.25">
      <c r="A2785" s="3" t="s">
        <v>2888</v>
      </c>
      <c r="B2785" s="3">
        <v>54</v>
      </c>
      <c r="C2785" s="3" t="s">
        <v>93</v>
      </c>
      <c r="D2785" s="3" t="s">
        <v>19</v>
      </c>
      <c r="E2785" s="5">
        <v>27.8</v>
      </c>
      <c r="F2785" s="3">
        <v>9</v>
      </c>
      <c r="G2785" s="3" t="s">
        <v>135</v>
      </c>
      <c r="H2785" s="3" t="s">
        <v>85</v>
      </c>
      <c r="I2785" s="5">
        <v>8.99</v>
      </c>
      <c r="J2785" s="3">
        <v>0</v>
      </c>
      <c r="K2785" s="3" t="s">
        <v>86</v>
      </c>
      <c r="L2785" s="3">
        <v>4</v>
      </c>
      <c r="M2785" s="5">
        <v>2.78</v>
      </c>
      <c r="N2785" s="3" t="s">
        <v>99</v>
      </c>
    </row>
    <row r="2786" spans="1:14" x14ac:dyDescent="0.25">
      <c r="A2786" s="3" t="s">
        <v>2889</v>
      </c>
      <c r="B2786" s="3">
        <v>22</v>
      </c>
      <c r="C2786" s="3" t="s">
        <v>93</v>
      </c>
      <c r="D2786" s="3" t="s">
        <v>21</v>
      </c>
      <c r="E2786" s="5">
        <v>10.29</v>
      </c>
      <c r="F2786" s="3">
        <v>17</v>
      </c>
      <c r="G2786" s="3" t="s">
        <v>114</v>
      </c>
      <c r="H2786" s="3" t="s">
        <v>120</v>
      </c>
      <c r="I2786" s="5">
        <v>13.99</v>
      </c>
      <c r="J2786" s="3">
        <v>0</v>
      </c>
      <c r="K2786" s="3" t="s">
        <v>86</v>
      </c>
      <c r="L2786" s="3">
        <v>5</v>
      </c>
      <c r="M2786" s="5">
        <v>0.56999999999999995</v>
      </c>
      <c r="N2786" s="3" t="s">
        <v>112</v>
      </c>
    </row>
    <row r="2787" spans="1:14" x14ac:dyDescent="0.25">
      <c r="A2787" s="3" t="s">
        <v>2890</v>
      </c>
      <c r="B2787" s="3">
        <v>33</v>
      </c>
      <c r="C2787" s="3" t="s">
        <v>106</v>
      </c>
      <c r="D2787" s="3" t="s">
        <v>21</v>
      </c>
      <c r="E2787" s="5">
        <v>7.45</v>
      </c>
      <c r="F2787" s="3">
        <v>0</v>
      </c>
      <c r="G2787" s="3" t="s">
        <v>89</v>
      </c>
      <c r="H2787" s="3" t="s">
        <v>90</v>
      </c>
      <c r="I2787" s="5">
        <v>13.99</v>
      </c>
      <c r="J2787" s="3">
        <v>0</v>
      </c>
      <c r="K2787" s="3" t="s">
        <v>108</v>
      </c>
      <c r="L2787" s="3">
        <v>4</v>
      </c>
      <c r="M2787" s="5">
        <v>7.45</v>
      </c>
      <c r="N2787" s="3" t="s">
        <v>87</v>
      </c>
    </row>
    <row r="2788" spans="1:14" x14ac:dyDescent="0.25">
      <c r="A2788" s="3" t="s">
        <v>2891</v>
      </c>
      <c r="B2788" s="3">
        <v>28</v>
      </c>
      <c r="C2788" s="3" t="s">
        <v>93</v>
      </c>
      <c r="D2788" s="3" t="s">
        <v>19</v>
      </c>
      <c r="E2788" s="5">
        <v>2.63</v>
      </c>
      <c r="F2788" s="3">
        <v>54</v>
      </c>
      <c r="G2788" s="3" t="s">
        <v>89</v>
      </c>
      <c r="H2788" s="3" t="s">
        <v>85</v>
      </c>
      <c r="I2788" s="5">
        <v>8.99</v>
      </c>
      <c r="J2788" s="3">
        <v>1</v>
      </c>
      <c r="K2788" s="3" t="s">
        <v>126</v>
      </c>
      <c r="L2788" s="3">
        <v>4</v>
      </c>
      <c r="M2788" s="5">
        <v>0.05</v>
      </c>
      <c r="N2788" s="3" t="s">
        <v>87</v>
      </c>
    </row>
    <row r="2789" spans="1:14" x14ac:dyDescent="0.25">
      <c r="A2789" s="3" t="s">
        <v>2892</v>
      </c>
      <c r="B2789" s="3">
        <v>22</v>
      </c>
      <c r="C2789" s="3" t="s">
        <v>93</v>
      </c>
      <c r="D2789" s="3" t="s">
        <v>23</v>
      </c>
      <c r="E2789" s="5">
        <v>14.27</v>
      </c>
      <c r="F2789" s="3">
        <v>17</v>
      </c>
      <c r="G2789" s="3" t="s">
        <v>135</v>
      </c>
      <c r="H2789" s="3" t="s">
        <v>120</v>
      </c>
      <c r="I2789" s="5">
        <v>17.989999999999998</v>
      </c>
      <c r="J2789" s="3">
        <v>0</v>
      </c>
      <c r="K2789" s="3" t="s">
        <v>126</v>
      </c>
      <c r="L2789" s="3">
        <v>4</v>
      </c>
      <c r="M2789" s="5">
        <v>0.79</v>
      </c>
      <c r="N2789" s="3" t="s">
        <v>112</v>
      </c>
    </row>
    <row r="2790" spans="1:14" x14ac:dyDescent="0.25">
      <c r="A2790" s="3" t="s">
        <v>2893</v>
      </c>
      <c r="B2790" s="3">
        <v>22</v>
      </c>
      <c r="C2790" s="3" t="s">
        <v>106</v>
      </c>
      <c r="D2790" s="3" t="s">
        <v>23</v>
      </c>
      <c r="E2790" s="5">
        <v>4.9000000000000004</v>
      </c>
      <c r="F2790" s="3">
        <v>1</v>
      </c>
      <c r="G2790" s="3" t="s">
        <v>135</v>
      </c>
      <c r="H2790" s="3" t="s">
        <v>85</v>
      </c>
      <c r="I2790" s="5">
        <v>17.989999999999998</v>
      </c>
      <c r="J2790" s="3">
        <v>0</v>
      </c>
      <c r="K2790" s="3" t="s">
        <v>86</v>
      </c>
      <c r="L2790" s="3">
        <v>5</v>
      </c>
      <c r="M2790" s="5">
        <v>2.4500000000000002</v>
      </c>
      <c r="N2790" s="3" t="s">
        <v>96</v>
      </c>
    </row>
    <row r="2791" spans="1:14" x14ac:dyDescent="0.25">
      <c r="A2791" s="3" t="s">
        <v>2894</v>
      </c>
      <c r="B2791" s="3">
        <v>18</v>
      </c>
      <c r="C2791" s="3" t="s">
        <v>83</v>
      </c>
      <c r="D2791" s="3" t="s">
        <v>19</v>
      </c>
      <c r="E2791" s="5">
        <v>2.48</v>
      </c>
      <c r="F2791" s="3">
        <v>45</v>
      </c>
      <c r="G2791" s="3" t="s">
        <v>84</v>
      </c>
      <c r="H2791" s="3" t="s">
        <v>111</v>
      </c>
      <c r="I2791" s="5">
        <v>8.99</v>
      </c>
      <c r="J2791" s="3">
        <v>1</v>
      </c>
      <c r="K2791" s="3" t="s">
        <v>86</v>
      </c>
      <c r="L2791" s="3">
        <v>2</v>
      </c>
      <c r="M2791" s="5">
        <v>0.05</v>
      </c>
      <c r="N2791" s="3" t="s">
        <v>99</v>
      </c>
    </row>
    <row r="2792" spans="1:14" x14ac:dyDescent="0.25">
      <c r="A2792" s="3" t="s">
        <v>2895</v>
      </c>
      <c r="B2792" s="3">
        <v>49</v>
      </c>
      <c r="C2792" s="3" t="s">
        <v>93</v>
      </c>
      <c r="D2792" s="3" t="s">
        <v>23</v>
      </c>
      <c r="E2792" s="5">
        <v>0.48</v>
      </c>
      <c r="F2792" s="3">
        <v>35</v>
      </c>
      <c r="G2792" s="3" t="s">
        <v>135</v>
      </c>
      <c r="H2792" s="3" t="s">
        <v>111</v>
      </c>
      <c r="I2792" s="5">
        <v>17.989999999999998</v>
      </c>
      <c r="J2792" s="3">
        <v>1</v>
      </c>
      <c r="K2792" s="3" t="s">
        <v>108</v>
      </c>
      <c r="L2792" s="3">
        <v>3</v>
      </c>
      <c r="M2792" s="5">
        <v>0.01</v>
      </c>
      <c r="N2792" s="3" t="s">
        <v>91</v>
      </c>
    </row>
    <row r="2793" spans="1:14" x14ac:dyDescent="0.25">
      <c r="A2793" s="3" t="s">
        <v>2896</v>
      </c>
      <c r="B2793" s="3">
        <v>23</v>
      </c>
      <c r="C2793" s="3" t="s">
        <v>106</v>
      </c>
      <c r="D2793" s="3" t="s">
        <v>23</v>
      </c>
      <c r="E2793" s="5">
        <v>12.6</v>
      </c>
      <c r="F2793" s="3">
        <v>54</v>
      </c>
      <c r="G2793" s="3" t="s">
        <v>94</v>
      </c>
      <c r="H2793" s="3" t="s">
        <v>85</v>
      </c>
      <c r="I2793" s="5">
        <v>17.989999999999998</v>
      </c>
      <c r="J2793" s="3">
        <v>1</v>
      </c>
      <c r="K2793" s="3" t="s">
        <v>95</v>
      </c>
      <c r="L2793" s="3">
        <v>1</v>
      </c>
      <c r="M2793" s="5">
        <v>0.23</v>
      </c>
      <c r="N2793" s="3" t="s">
        <v>117</v>
      </c>
    </row>
    <row r="2794" spans="1:14" x14ac:dyDescent="0.25">
      <c r="A2794" s="3" t="s">
        <v>2897</v>
      </c>
      <c r="B2794" s="3">
        <v>69</v>
      </c>
      <c r="C2794" s="3" t="s">
        <v>93</v>
      </c>
      <c r="D2794" s="3" t="s">
        <v>23</v>
      </c>
      <c r="E2794" s="5">
        <v>1.35</v>
      </c>
      <c r="F2794" s="3">
        <v>8</v>
      </c>
      <c r="G2794" s="3" t="s">
        <v>135</v>
      </c>
      <c r="H2794" s="3" t="s">
        <v>90</v>
      </c>
      <c r="I2794" s="5">
        <v>17.989999999999998</v>
      </c>
      <c r="J2794" s="3">
        <v>1</v>
      </c>
      <c r="K2794" s="3" t="s">
        <v>102</v>
      </c>
      <c r="L2794" s="3">
        <v>3</v>
      </c>
      <c r="M2794" s="5">
        <v>0.15</v>
      </c>
      <c r="N2794" s="3" t="s">
        <v>96</v>
      </c>
    </row>
    <row r="2795" spans="1:14" x14ac:dyDescent="0.25">
      <c r="A2795" s="3" t="s">
        <v>2898</v>
      </c>
      <c r="B2795" s="3">
        <v>42</v>
      </c>
      <c r="C2795" s="3" t="s">
        <v>106</v>
      </c>
      <c r="D2795" s="3" t="s">
        <v>21</v>
      </c>
      <c r="E2795" s="5">
        <v>4.1100000000000003</v>
      </c>
      <c r="F2795" s="3">
        <v>54</v>
      </c>
      <c r="G2795" s="3" t="s">
        <v>94</v>
      </c>
      <c r="H2795" s="3" t="s">
        <v>90</v>
      </c>
      <c r="I2795" s="5">
        <v>13.99</v>
      </c>
      <c r="J2795" s="3">
        <v>1</v>
      </c>
      <c r="K2795" s="3" t="s">
        <v>102</v>
      </c>
      <c r="L2795" s="3">
        <v>1</v>
      </c>
      <c r="M2795" s="5">
        <v>7.0000000000000007E-2</v>
      </c>
      <c r="N2795" s="3" t="s">
        <v>91</v>
      </c>
    </row>
    <row r="2796" spans="1:14" x14ac:dyDescent="0.25">
      <c r="A2796" s="3" t="s">
        <v>2899</v>
      </c>
      <c r="B2796" s="3">
        <v>40</v>
      </c>
      <c r="C2796" s="3" t="s">
        <v>83</v>
      </c>
      <c r="D2796" s="3" t="s">
        <v>19</v>
      </c>
      <c r="E2796" s="5">
        <v>27.26</v>
      </c>
      <c r="F2796" s="3">
        <v>24</v>
      </c>
      <c r="G2796" s="3" t="s">
        <v>84</v>
      </c>
      <c r="H2796" s="3" t="s">
        <v>90</v>
      </c>
      <c r="I2796" s="5">
        <v>8.99</v>
      </c>
      <c r="J2796" s="3">
        <v>0</v>
      </c>
      <c r="K2796" s="3" t="s">
        <v>95</v>
      </c>
      <c r="L2796" s="3">
        <v>1</v>
      </c>
      <c r="M2796" s="5">
        <v>1.0900000000000001</v>
      </c>
      <c r="N2796" s="3" t="s">
        <v>87</v>
      </c>
    </row>
    <row r="2797" spans="1:14" x14ac:dyDescent="0.25">
      <c r="A2797" s="3" t="s">
        <v>2900</v>
      </c>
      <c r="B2797" s="3">
        <v>26</v>
      </c>
      <c r="C2797" s="3" t="s">
        <v>106</v>
      </c>
      <c r="D2797" s="3" t="s">
        <v>21</v>
      </c>
      <c r="E2797" s="5">
        <v>24.13</v>
      </c>
      <c r="F2797" s="3">
        <v>27</v>
      </c>
      <c r="G2797" s="3" t="s">
        <v>84</v>
      </c>
      <c r="H2797" s="3" t="s">
        <v>122</v>
      </c>
      <c r="I2797" s="5">
        <v>13.99</v>
      </c>
      <c r="J2797" s="3">
        <v>0</v>
      </c>
      <c r="K2797" s="3" t="s">
        <v>126</v>
      </c>
      <c r="L2797" s="3">
        <v>3</v>
      </c>
      <c r="M2797" s="5">
        <v>0.86</v>
      </c>
      <c r="N2797" s="3" t="s">
        <v>112</v>
      </c>
    </row>
    <row r="2798" spans="1:14" x14ac:dyDescent="0.25">
      <c r="A2798" s="3" t="s">
        <v>2901</v>
      </c>
      <c r="B2798" s="3">
        <v>46</v>
      </c>
      <c r="C2798" s="3" t="s">
        <v>106</v>
      </c>
      <c r="D2798" s="3" t="s">
        <v>23</v>
      </c>
      <c r="E2798" s="5">
        <v>13.66</v>
      </c>
      <c r="F2798" s="3">
        <v>31</v>
      </c>
      <c r="G2798" s="3" t="s">
        <v>114</v>
      </c>
      <c r="H2798" s="3" t="s">
        <v>90</v>
      </c>
      <c r="I2798" s="5">
        <v>17.989999999999998</v>
      </c>
      <c r="J2798" s="3">
        <v>1</v>
      </c>
      <c r="K2798" s="3" t="s">
        <v>108</v>
      </c>
      <c r="L2798" s="3">
        <v>1</v>
      </c>
      <c r="M2798" s="5">
        <v>0.43</v>
      </c>
      <c r="N2798" s="3" t="s">
        <v>112</v>
      </c>
    </row>
    <row r="2799" spans="1:14" x14ac:dyDescent="0.25">
      <c r="A2799" s="3" t="s">
        <v>2902</v>
      </c>
      <c r="B2799" s="3">
        <v>19</v>
      </c>
      <c r="C2799" s="3" t="s">
        <v>106</v>
      </c>
      <c r="D2799" s="3" t="s">
        <v>21</v>
      </c>
      <c r="E2799" s="5">
        <v>10.58</v>
      </c>
      <c r="F2799" s="3">
        <v>9</v>
      </c>
      <c r="G2799" s="3" t="s">
        <v>114</v>
      </c>
      <c r="H2799" s="3" t="s">
        <v>120</v>
      </c>
      <c r="I2799" s="5">
        <v>13.99</v>
      </c>
      <c r="J2799" s="3">
        <v>0</v>
      </c>
      <c r="K2799" s="3" t="s">
        <v>126</v>
      </c>
      <c r="L2799" s="3">
        <v>1</v>
      </c>
      <c r="M2799" s="5">
        <v>1.06</v>
      </c>
      <c r="N2799" s="3" t="s">
        <v>117</v>
      </c>
    </row>
    <row r="2800" spans="1:14" x14ac:dyDescent="0.25">
      <c r="A2800" s="3" t="s">
        <v>2903</v>
      </c>
      <c r="B2800" s="3">
        <v>26</v>
      </c>
      <c r="C2800" s="3" t="s">
        <v>106</v>
      </c>
      <c r="D2800" s="3" t="s">
        <v>23</v>
      </c>
      <c r="E2800" s="5">
        <v>0.73</v>
      </c>
      <c r="F2800" s="3">
        <v>44</v>
      </c>
      <c r="G2800" s="3" t="s">
        <v>98</v>
      </c>
      <c r="H2800" s="3" t="s">
        <v>120</v>
      </c>
      <c r="I2800" s="5">
        <v>17.989999999999998</v>
      </c>
      <c r="J2800" s="3">
        <v>1</v>
      </c>
      <c r="K2800" s="3" t="s">
        <v>86</v>
      </c>
      <c r="L2800" s="3">
        <v>5</v>
      </c>
      <c r="M2800" s="5">
        <v>0.02</v>
      </c>
      <c r="N2800" s="3" t="s">
        <v>91</v>
      </c>
    </row>
    <row r="2801" spans="1:14" x14ac:dyDescent="0.25">
      <c r="A2801" s="3" t="s">
        <v>2904</v>
      </c>
      <c r="B2801" s="3">
        <v>27</v>
      </c>
      <c r="C2801" s="3" t="s">
        <v>93</v>
      </c>
      <c r="D2801" s="3" t="s">
        <v>23</v>
      </c>
      <c r="E2801" s="5">
        <v>2.66</v>
      </c>
      <c r="F2801" s="3">
        <v>32</v>
      </c>
      <c r="G2801" s="3" t="s">
        <v>94</v>
      </c>
      <c r="H2801" s="3" t="s">
        <v>85</v>
      </c>
      <c r="I2801" s="5">
        <v>17.989999999999998</v>
      </c>
      <c r="J2801" s="3">
        <v>1</v>
      </c>
      <c r="K2801" s="3" t="s">
        <v>86</v>
      </c>
      <c r="L2801" s="3">
        <v>3</v>
      </c>
      <c r="M2801" s="5">
        <v>0.08</v>
      </c>
      <c r="N2801" s="3" t="s">
        <v>112</v>
      </c>
    </row>
    <row r="2802" spans="1:14" x14ac:dyDescent="0.25">
      <c r="A2802" s="3" t="s">
        <v>2905</v>
      </c>
      <c r="B2802" s="3">
        <v>40</v>
      </c>
      <c r="C2802" s="3" t="s">
        <v>93</v>
      </c>
      <c r="D2802" s="3" t="s">
        <v>23</v>
      </c>
      <c r="E2802" s="5">
        <v>0.12</v>
      </c>
      <c r="F2802" s="3">
        <v>28</v>
      </c>
      <c r="G2802" s="3" t="s">
        <v>98</v>
      </c>
      <c r="H2802" s="3" t="s">
        <v>120</v>
      </c>
      <c r="I2802" s="5">
        <v>17.989999999999998</v>
      </c>
      <c r="J2802" s="3">
        <v>1</v>
      </c>
      <c r="K2802" s="3" t="s">
        <v>95</v>
      </c>
      <c r="L2802" s="3">
        <v>4</v>
      </c>
      <c r="M2802" s="5">
        <v>0</v>
      </c>
      <c r="N2802" s="3" t="s">
        <v>104</v>
      </c>
    </row>
    <row r="2803" spans="1:14" x14ac:dyDescent="0.25">
      <c r="A2803" s="3" t="s">
        <v>2906</v>
      </c>
      <c r="B2803" s="3">
        <v>58</v>
      </c>
      <c r="C2803" s="3" t="s">
        <v>83</v>
      </c>
      <c r="D2803" s="3" t="s">
        <v>19</v>
      </c>
      <c r="E2803" s="5">
        <v>0.76</v>
      </c>
      <c r="F2803" s="3">
        <v>44</v>
      </c>
      <c r="G2803" s="3" t="s">
        <v>89</v>
      </c>
      <c r="H2803" s="3" t="s">
        <v>122</v>
      </c>
      <c r="I2803" s="5">
        <v>8.99</v>
      </c>
      <c r="J2803" s="3">
        <v>1</v>
      </c>
      <c r="K2803" s="3" t="s">
        <v>86</v>
      </c>
      <c r="L2803" s="3">
        <v>4</v>
      </c>
      <c r="M2803" s="5">
        <v>0.02</v>
      </c>
      <c r="N2803" s="3" t="s">
        <v>91</v>
      </c>
    </row>
    <row r="2804" spans="1:14" x14ac:dyDescent="0.25">
      <c r="A2804" s="3" t="s">
        <v>2907</v>
      </c>
      <c r="B2804" s="3">
        <v>36</v>
      </c>
      <c r="C2804" s="3" t="s">
        <v>83</v>
      </c>
      <c r="D2804" s="3" t="s">
        <v>21</v>
      </c>
      <c r="E2804" s="5">
        <v>22.9</v>
      </c>
      <c r="F2804" s="3">
        <v>47</v>
      </c>
      <c r="G2804" s="3" t="s">
        <v>114</v>
      </c>
      <c r="H2804" s="3" t="s">
        <v>120</v>
      </c>
      <c r="I2804" s="5">
        <v>13.99</v>
      </c>
      <c r="J2804" s="3">
        <v>0</v>
      </c>
      <c r="K2804" s="3" t="s">
        <v>95</v>
      </c>
      <c r="L2804" s="3">
        <v>2</v>
      </c>
      <c r="M2804" s="5">
        <v>0.48</v>
      </c>
      <c r="N2804" s="3" t="s">
        <v>117</v>
      </c>
    </row>
    <row r="2805" spans="1:14" x14ac:dyDescent="0.25">
      <c r="A2805" s="3" t="s">
        <v>2908</v>
      </c>
      <c r="B2805" s="3">
        <v>67</v>
      </c>
      <c r="C2805" s="3" t="s">
        <v>93</v>
      </c>
      <c r="D2805" s="3" t="s">
        <v>23</v>
      </c>
      <c r="E2805" s="5">
        <v>3.36</v>
      </c>
      <c r="F2805" s="3">
        <v>23</v>
      </c>
      <c r="G2805" s="3" t="s">
        <v>135</v>
      </c>
      <c r="H2805" s="3" t="s">
        <v>122</v>
      </c>
      <c r="I2805" s="5">
        <v>17.989999999999998</v>
      </c>
      <c r="J2805" s="3">
        <v>1</v>
      </c>
      <c r="K2805" s="3" t="s">
        <v>126</v>
      </c>
      <c r="L2805" s="3">
        <v>3</v>
      </c>
      <c r="M2805" s="5">
        <v>0.14000000000000001</v>
      </c>
      <c r="N2805" s="3" t="s">
        <v>104</v>
      </c>
    </row>
    <row r="2806" spans="1:14" x14ac:dyDescent="0.25">
      <c r="A2806" s="3" t="s">
        <v>2909</v>
      </c>
      <c r="B2806" s="3">
        <v>24</v>
      </c>
      <c r="C2806" s="3" t="s">
        <v>93</v>
      </c>
      <c r="D2806" s="3" t="s">
        <v>21</v>
      </c>
      <c r="E2806" s="5">
        <v>4.0999999999999996</v>
      </c>
      <c r="F2806" s="3">
        <v>21</v>
      </c>
      <c r="G2806" s="3" t="s">
        <v>89</v>
      </c>
      <c r="H2806" s="3" t="s">
        <v>90</v>
      </c>
      <c r="I2806" s="5">
        <v>13.99</v>
      </c>
      <c r="J2806" s="3">
        <v>0</v>
      </c>
      <c r="K2806" s="3" t="s">
        <v>126</v>
      </c>
      <c r="L2806" s="3">
        <v>5</v>
      </c>
      <c r="M2806" s="5">
        <v>0.19</v>
      </c>
      <c r="N2806" s="3" t="s">
        <v>104</v>
      </c>
    </row>
    <row r="2807" spans="1:14" x14ac:dyDescent="0.25">
      <c r="A2807" s="3" t="s">
        <v>2910</v>
      </c>
      <c r="B2807" s="3">
        <v>37</v>
      </c>
      <c r="C2807" s="3" t="s">
        <v>83</v>
      </c>
      <c r="D2807" s="3" t="s">
        <v>19</v>
      </c>
      <c r="E2807" s="5">
        <v>8.77</v>
      </c>
      <c r="F2807" s="3">
        <v>41</v>
      </c>
      <c r="G2807" s="3" t="s">
        <v>89</v>
      </c>
      <c r="H2807" s="3" t="s">
        <v>85</v>
      </c>
      <c r="I2807" s="5">
        <v>8.99</v>
      </c>
      <c r="J2807" s="3">
        <v>1</v>
      </c>
      <c r="K2807" s="3" t="s">
        <v>95</v>
      </c>
      <c r="L2807" s="3">
        <v>2</v>
      </c>
      <c r="M2807" s="5">
        <v>0.21</v>
      </c>
      <c r="N2807" s="3" t="s">
        <v>99</v>
      </c>
    </row>
    <row r="2808" spans="1:14" x14ac:dyDescent="0.25">
      <c r="A2808" s="3" t="s">
        <v>2911</v>
      </c>
      <c r="B2808" s="3">
        <v>26</v>
      </c>
      <c r="C2808" s="3" t="s">
        <v>93</v>
      </c>
      <c r="D2808" s="3" t="s">
        <v>23</v>
      </c>
      <c r="E2808" s="5">
        <v>22.8</v>
      </c>
      <c r="F2808" s="3">
        <v>24</v>
      </c>
      <c r="G2808" s="3" t="s">
        <v>94</v>
      </c>
      <c r="H2808" s="3" t="s">
        <v>111</v>
      </c>
      <c r="I2808" s="5">
        <v>17.989999999999998</v>
      </c>
      <c r="J2808" s="3">
        <v>0</v>
      </c>
      <c r="K2808" s="3" t="s">
        <v>126</v>
      </c>
      <c r="L2808" s="3">
        <v>4</v>
      </c>
      <c r="M2808" s="5">
        <v>0.91</v>
      </c>
      <c r="N2808" s="3" t="s">
        <v>91</v>
      </c>
    </row>
    <row r="2809" spans="1:14" x14ac:dyDescent="0.25">
      <c r="A2809" s="3" t="s">
        <v>2912</v>
      </c>
      <c r="B2809" s="3">
        <v>63</v>
      </c>
      <c r="C2809" s="3" t="s">
        <v>106</v>
      </c>
      <c r="D2809" s="3" t="s">
        <v>21</v>
      </c>
      <c r="E2809" s="5">
        <v>0.88</v>
      </c>
      <c r="F2809" s="3">
        <v>21</v>
      </c>
      <c r="G2809" s="3" t="s">
        <v>98</v>
      </c>
      <c r="H2809" s="3" t="s">
        <v>90</v>
      </c>
      <c r="I2809" s="5">
        <v>13.99</v>
      </c>
      <c r="J2809" s="3">
        <v>1</v>
      </c>
      <c r="K2809" s="3" t="s">
        <v>95</v>
      </c>
      <c r="L2809" s="3">
        <v>1</v>
      </c>
      <c r="M2809" s="5">
        <v>0.04</v>
      </c>
      <c r="N2809" s="3" t="s">
        <v>87</v>
      </c>
    </row>
    <row r="2810" spans="1:14" x14ac:dyDescent="0.25">
      <c r="A2810" s="3" t="s">
        <v>2913</v>
      </c>
      <c r="B2810" s="3">
        <v>38</v>
      </c>
      <c r="C2810" s="3" t="s">
        <v>106</v>
      </c>
      <c r="D2810" s="3" t="s">
        <v>23</v>
      </c>
      <c r="E2810" s="5">
        <v>43.56</v>
      </c>
      <c r="F2810" s="3">
        <v>26</v>
      </c>
      <c r="G2810" s="3" t="s">
        <v>98</v>
      </c>
      <c r="H2810" s="3" t="s">
        <v>111</v>
      </c>
      <c r="I2810" s="5">
        <v>17.989999999999998</v>
      </c>
      <c r="J2810" s="3">
        <v>0</v>
      </c>
      <c r="K2810" s="3" t="s">
        <v>102</v>
      </c>
      <c r="L2810" s="3">
        <v>3</v>
      </c>
      <c r="M2810" s="5">
        <v>1.61</v>
      </c>
      <c r="N2810" s="3" t="s">
        <v>99</v>
      </c>
    </row>
    <row r="2811" spans="1:14" x14ac:dyDescent="0.25">
      <c r="A2811" s="3" t="s">
        <v>2914</v>
      </c>
      <c r="B2811" s="3">
        <v>54</v>
      </c>
      <c r="C2811" s="3" t="s">
        <v>83</v>
      </c>
      <c r="D2811" s="3" t="s">
        <v>21</v>
      </c>
      <c r="E2811" s="5">
        <v>6.59</v>
      </c>
      <c r="F2811" s="3">
        <v>40</v>
      </c>
      <c r="G2811" s="3" t="s">
        <v>135</v>
      </c>
      <c r="H2811" s="3" t="s">
        <v>120</v>
      </c>
      <c r="I2811" s="5">
        <v>13.99</v>
      </c>
      <c r="J2811" s="3">
        <v>1</v>
      </c>
      <c r="K2811" s="3" t="s">
        <v>95</v>
      </c>
      <c r="L2811" s="3">
        <v>4</v>
      </c>
      <c r="M2811" s="5">
        <v>0.16</v>
      </c>
      <c r="N2811" s="3" t="s">
        <v>99</v>
      </c>
    </row>
    <row r="2812" spans="1:14" x14ac:dyDescent="0.25">
      <c r="A2812" s="3" t="s">
        <v>2915</v>
      </c>
      <c r="B2812" s="3">
        <v>57</v>
      </c>
      <c r="C2812" s="3" t="s">
        <v>106</v>
      </c>
      <c r="D2812" s="3" t="s">
        <v>19</v>
      </c>
      <c r="E2812" s="5">
        <v>4.1500000000000004</v>
      </c>
      <c r="F2812" s="3">
        <v>17</v>
      </c>
      <c r="G2812" s="3" t="s">
        <v>84</v>
      </c>
      <c r="H2812" s="3" t="s">
        <v>120</v>
      </c>
      <c r="I2812" s="5">
        <v>8.99</v>
      </c>
      <c r="J2812" s="3">
        <v>1</v>
      </c>
      <c r="K2812" s="3" t="s">
        <v>102</v>
      </c>
      <c r="L2812" s="3">
        <v>5</v>
      </c>
      <c r="M2812" s="5">
        <v>0.23</v>
      </c>
      <c r="N2812" s="3" t="s">
        <v>96</v>
      </c>
    </row>
    <row r="2813" spans="1:14" x14ac:dyDescent="0.25">
      <c r="A2813" s="3" t="s">
        <v>2916</v>
      </c>
      <c r="B2813" s="3">
        <v>55</v>
      </c>
      <c r="C2813" s="3" t="s">
        <v>106</v>
      </c>
      <c r="D2813" s="3" t="s">
        <v>23</v>
      </c>
      <c r="E2813" s="5">
        <v>0.42</v>
      </c>
      <c r="F2813" s="3">
        <v>29</v>
      </c>
      <c r="G2813" s="3" t="s">
        <v>98</v>
      </c>
      <c r="H2813" s="3" t="s">
        <v>122</v>
      </c>
      <c r="I2813" s="5">
        <v>17.989999999999998</v>
      </c>
      <c r="J2813" s="3">
        <v>1</v>
      </c>
      <c r="K2813" s="3" t="s">
        <v>108</v>
      </c>
      <c r="L2813" s="3">
        <v>2</v>
      </c>
      <c r="M2813" s="5">
        <v>0.01</v>
      </c>
      <c r="N2813" s="3" t="s">
        <v>117</v>
      </c>
    </row>
    <row r="2814" spans="1:14" x14ac:dyDescent="0.25">
      <c r="A2814" s="3" t="s">
        <v>2917</v>
      </c>
      <c r="B2814" s="3">
        <v>42</v>
      </c>
      <c r="C2814" s="3" t="s">
        <v>93</v>
      </c>
      <c r="D2814" s="3" t="s">
        <v>19</v>
      </c>
      <c r="E2814" s="5">
        <v>2.8</v>
      </c>
      <c r="F2814" s="3">
        <v>40</v>
      </c>
      <c r="G2814" s="3" t="s">
        <v>135</v>
      </c>
      <c r="H2814" s="3" t="s">
        <v>85</v>
      </c>
      <c r="I2814" s="5">
        <v>8.99</v>
      </c>
      <c r="J2814" s="3">
        <v>1</v>
      </c>
      <c r="K2814" s="3" t="s">
        <v>86</v>
      </c>
      <c r="L2814" s="3">
        <v>4</v>
      </c>
      <c r="M2814" s="5">
        <v>7.0000000000000007E-2</v>
      </c>
      <c r="N2814" s="3" t="s">
        <v>112</v>
      </c>
    </row>
    <row r="2815" spans="1:14" x14ac:dyDescent="0.25">
      <c r="A2815" s="3" t="s">
        <v>2918</v>
      </c>
      <c r="B2815" s="3">
        <v>22</v>
      </c>
      <c r="C2815" s="3" t="s">
        <v>93</v>
      </c>
      <c r="D2815" s="3" t="s">
        <v>21</v>
      </c>
      <c r="E2815" s="5">
        <v>0.76</v>
      </c>
      <c r="F2815" s="3">
        <v>24</v>
      </c>
      <c r="G2815" s="3" t="s">
        <v>84</v>
      </c>
      <c r="H2815" s="3" t="s">
        <v>120</v>
      </c>
      <c r="I2815" s="5">
        <v>13.99</v>
      </c>
      <c r="J2815" s="3">
        <v>1</v>
      </c>
      <c r="K2815" s="3" t="s">
        <v>86</v>
      </c>
      <c r="L2815" s="3">
        <v>2</v>
      </c>
      <c r="M2815" s="5">
        <v>0.03</v>
      </c>
      <c r="N2815" s="3" t="s">
        <v>91</v>
      </c>
    </row>
    <row r="2816" spans="1:14" x14ac:dyDescent="0.25">
      <c r="A2816" s="3" t="s">
        <v>2919</v>
      </c>
      <c r="B2816" s="3">
        <v>37</v>
      </c>
      <c r="C2816" s="3" t="s">
        <v>93</v>
      </c>
      <c r="D2816" s="3" t="s">
        <v>19</v>
      </c>
      <c r="E2816" s="5">
        <v>5.78</v>
      </c>
      <c r="F2816" s="3">
        <v>22</v>
      </c>
      <c r="G2816" s="3" t="s">
        <v>89</v>
      </c>
      <c r="H2816" s="3" t="s">
        <v>111</v>
      </c>
      <c r="I2816" s="5">
        <v>8.99</v>
      </c>
      <c r="J2816" s="3">
        <v>1</v>
      </c>
      <c r="K2816" s="3" t="s">
        <v>95</v>
      </c>
      <c r="L2816" s="3">
        <v>2</v>
      </c>
      <c r="M2816" s="5">
        <v>0.25</v>
      </c>
      <c r="N2816" s="3" t="s">
        <v>104</v>
      </c>
    </row>
    <row r="2817" spans="1:14" x14ac:dyDescent="0.25">
      <c r="A2817" s="3" t="s">
        <v>2920</v>
      </c>
      <c r="B2817" s="3">
        <v>61</v>
      </c>
      <c r="C2817" s="3" t="s">
        <v>93</v>
      </c>
      <c r="D2817" s="3" t="s">
        <v>19</v>
      </c>
      <c r="E2817" s="5">
        <v>17.59</v>
      </c>
      <c r="F2817" s="3">
        <v>58</v>
      </c>
      <c r="G2817" s="3" t="s">
        <v>135</v>
      </c>
      <c r="H2817" s="3" t="s">
        <v>111</v>
      </c>
      <c r="I2817" s="5">
        <v>8.99</v>
      </c>
      <c r="J2817" s="3">
        <v>1</v>
      </c>
      <c r="K2817" s="3" t="s">
        <v>102</v>
      </c>
      <c r="L2817" s="3">
        <v>2</v>
      </c>
      <c r="M2817" s="5">
        <v>0.3</v>
      </c>
      <c r="N2817" s="3" t="s">
        <v>99</v>
      </c>
    </row>
    <row r="2818" spans="1:14" x14ac:dyDescent="0.25">
      <c r="A2818" s="3" t="s">
        <v>2921</v>
      </c>
      <c r="B2818" s="3">
        <v>47</v>
      </c>
      <c r="C2818" s="3" t="s">
        <v>93</v>
      </c>
      <c r="D2818" s="3" t="s">
        <v>19</v>
      </c>
      <c r="E2818" s="5">
        <v>6.28</v>
      </c>
      <c r="F2818" s="3">
        <v>3</v>
      </c>
      <c r="G2818" s="3" t="s">
        <v>98</v>
      </c>
      <c r="H2818" s="3" t="s">
        <v>122</v>
      </c>
      <c r="I2818" s="5">
        <v>8.99</v>
      </c>
      <c r="J2818" s="3">
        <v>0</v>
      </c>
      <c r="K2818" s="3" t="s">
        <v>102</v>
      </c>
      <c r="L2818" s="3">
        <v>2</v>
      </c>
      <c r="M2818" s="5">
        <v>1.57</v>
      </c>
      <c r="N2818" s="3" t="s">
        <v>117</v>
      </c>
    </row>
    <row r="2819" spans="1:14" x14ac:dyDescent="0.25">
      <c r="A2819" s="3" t="s">
        <v>2922</v>
      </c>
      <c r="B2819" s="3">
        <v>31</v>
      </c>
      <c r="C2819" s="3" t="s">
        <v>83</v>
      </c>
      <c r="D2819" s="3" t="s">
        <v>21</v>
      </c>
      <c r="E2819" s="5">
        <v>9.9</v>
      </c>
      <c r="F2819" s="3">
        <v>46</v>
      </c>
      <c r="G2819" s="3" t="s">
        <v>94</v>
      </c>
      <c r="H2819" s="3" t="s">
        <v>111</v>
      </c>
      <c r="I2819" s="5">
        <v>13.99</v>
      </c>
      <c r="J2819" s="3">
        <v>0</v>
      </c>
      <c r="K2819" s="3" t="s">
        <v>108</v>
      </c>
      <c r="L2819" s="3">
        <v>5</v>
      </c>
      <c r="M2819" s="5">
        <v>0.21</v>
      </c>
      <c r="N2819" s="3" t="s">
        <v>87</v>
      </c>
    </row>
    <row r="2820" spans="1:14" x14ac:dyDescent="0.25">
      <c r="A2820" s="3" t="s">
        <v>2923</v>
      </c>
      <c r="B2820" s="3">
        <v>52</v>
      </c>
      <c r="C2820" s="3" t="s">
        <v>83</v>
      </c>
      <c r="D2820" s="3" t="s">
        <v>21</v>
      </c>
      <c r="E2820" s="5">
        <v>13.22</v>
      </c>
      <c r="F2820" s="3">
        <v>37</v>
      </c>
      <c r="G2820" s="3" t="s">
        <v>89</v>
      </c>
      <c r="H2820" s="3" t="s">
        <v>90</v>
      </c>
      <c r="I2820" s="5">
        <v>13.99</v>
      </c>
      <c r="J2820" s="3">
        <v>1</v>
      </c>
      <c r="K2820" s="3" t="s">
        <v>95</v>
      </c>
      <c r="L2820" s="3">
        <v>2</v>
      </c>
      <c r="M2820" s="5">
        <v>0.35</v>
      </c>
      <c r="N2820" s="3" t="s">
        <v>96</v>
      </c>
    </row>
    <row r="2821" spans="1:14" x14ac:dyDescent="0.25">
      <c r="A2821" s="3" t="s">
        <v>2924</v>
      </c>
      <c r="B2821" s="3">
        <v>29</v>
      </c>
      <c r="C2821" s="3" t="s">
        <v>93</v>
      </c>
      <c r="D2821" s="3" t="s">
        <v>19</v>
      </c>
      <c r="E2821" s="5">
        <v>1.77</v>
      </c>
      <c r="F2821" s="3">
        <v>47</v>
      </c>
      <c r="G2821" s="3" t="s">
        <v>98</v>
      </c>
      <c r="H2821" s="3" t="s">
        <v>111</v>
      </c>
      <c r="I2821" s="5">
        <v>8.99</v>
      </c>
      <c r="J2821" s="3">
        <v>1</v>
      </c>
      <c r="K2821" s="3" t="s">
        <v>126</v>
      </c>
      <c r="L2821" s="3">
        <v>3</v>
      </c>
      <c r="M2821" s="5">
        <v>0.04</v>
      </c>
      <c r="N2821" s="3" t="s">
        <v>117</v>
      </c>
    </row>
    <row r="2822" spans="1:14" x14ac:dyDescent="0.25">
      <c r="A2822" s="3" t="s">
        <v>2925</v>
      </c>
      <c r="B2822" s="3">
        <v>26</v>
      </c>
      <c r="C2822" s="3" t="s">
        <v>106</v>
      </c>
      <c r="D2822" s="3" t="s">
        <v>21</v>
      </c>
      <c r="E2822" s="5">
        <v>33.1</v>
      </c>
      <c r="F2822" s="3">
        <v>21</v>
      </c>
      <c r="G2822" s="3" t="s">
        <v>98</v>
      </c>
      <c r="H2822" s="3" t="s">
        <v>111</v>
      </c>
      <c r="I2822" s="5">
        <v>13.99</v>
      </c>
      <c r="J2822" s="3">
        <v>0</v>
      </c>
      <c r="K2822" s="3" t="s">
        <v>108</v>
      </c>
      <c r="L2822" s="3">
        <v>5</v>
      </c>
      <c r="M2822" s="5">
        <v>1.5</v>
      </c>
      <c r="N2822" s="3" t="s">
        <v>117</v>
      </c>
    </row>
    <row r="2823" spans="1:14" x14ac:dyDescent="0.25">
      <c r="A2823" s="3" t="s">
        <v>2926</v>
      </c>
      <c r="B2823" s="3">
        <v>52</v>
      </c>
      <c r="C2823" s="3" t="s">
        <v>106</v>
      </c>
      <c r="D2823" s="3" t="s">
        <v>23</v>
      </c>
      <c r="E2823" s="5">
        <v>7.03</v>
      </c>
      <c r="F2823" s="3">
        <v>19</v>
      </c>
      <c r="G2823" s="3" t="s">
        <v>84</v>
      </c>
      <c r="H2823" s="3" t="s">
        <v>122</v>
      </c>
      <c r="I2823" s="5">
        <v>17.989999999999998</v>
      </c>
      <c r="J2823" s="3">
        <v>0</v>
      </c>
      <c r="K2823" s="3" t="s">
        <v>126</v>
      </c>
      <c r="L2823" s="3">
        <v>2</v>
      </c>
      <c r="M2823" s="5">
        <v>0.35</v>
      </c>
      <c r="N2823" s="3" t="s">
        <v>117</v>
      </c>
    </row>
    <row r="2824" spans="1:14" x14ac:dyDescent="0.25">
      <c r="A2824" s="3" t="s">
        <v>2927</v>
      </c>
      <c r="B2824" s="3">
        <v>33</v>
      </c>
      <c r="C2824" s="3" t="s">
        <v>106</v>
      </c>
      <c r="D2824" s="3" t="s">
        <v>21</v>
      </c>
      <c r="E2824" s="5">
        <v>14.96</v>
      </c>
      <c r="F2824" s="3">
        <v>16</v>
      </c>
      <c r="G2824" s="3" t="s">
        <v>135</v>
      </c>
      <c r="H2824" s="3" t="s">
        <v>122</v>
      </c>
      <c r="I2824" s="5">
        <v>13.99</v>
      </c>
      <c r="J2824" s="3">
        <v>0</v>
      </c>
      <c r="K2824" s="3" t="s">
        <v>95</v>
      </c>
      <c r="L2824" s="3">
        <v>5</v>
      </c>
      <c r="M2824" s="5">
        <v>0.88</v>
      </c>
      <c r="N2824" s="3" t="s">
        <v>104</v>
      </c>
    </row>
    <row r="2825" spans="1:14" x14ac:dyDescent="0.25">
      <c r="A2825" s="3" t="s">
        <v>2928</v>
      </c>
      <c r="B2825" s="3">
        <v>52</v>
      </c>
      <c r="C2825" s="3" t="s">
        <v>106</v>
      </c>
      <c r="D2825" s="3" t="s">
        <v>23</v>
      </c>
      <c r="E2825" s="5">
        <v>3.11</v>
      </c>
      <c r="F2825" s="3">
        <v>50</v>
      </c>
      <c r="G2825" s="3" t="s">
        <v>135</v>
      </c>
      <c r="H2825" s="3" t="s">
        <v>90</v>
      </c>
      <c r="I2825" s="5">
        <v>17.989999999999998</v>
      </c>
      <c r="J2825" s="3">
        <v>1</v>
      </c>
      <c r="K2825" s="3" t="s">
        <v>126</v>
      </c>
      <c r="L2825" s="3">
        <v>4</v>
      </c>
      <c r="M2825" s="5">
        <v>0.06</v>
      </c>
      <c r="N2825" s="3" t="s">
        <v>112</v>
      </c>
    </row>
    <row r="2826" spans="1:14" x14ac:dyDescent="0.25">
      <c r="A2826" s="3" t="s">
        <v>2929</v>
      </c>
      <c r="B2826" s="3">
        <v>48</v>
      </c>
      <c r="C2826" s="3" t="s">
        <v>93</v>
      </c>
      <c r="D2826" s="3" t="s">
        <v>19</v>
      </c>
      <c r="E2826" s="5">
        <v>0.28999999999999998</v>
      </c>
      <c r="F2826" s="3">
        <v>33</v>
      </c>
      <c r="G2826" s="3" t="s">
        <v>135</v>
      </c>
      <c r="H2826" s="3" t="s">
        <v>122</v>
      </c>
      <c r="I2826" s="5">
        <v>8.99</v>
      </c>
      <c r="J2826" s="3">
        <v>1</v>
      </c>
      <c r="K2826" s="3" t="s">
        <v>102</v>
      </c>
      <c r="L2826" s="3">
        <v>1</v>
      </c>
      <c r="M2826" s="5">
        <v>0.01</v>
      </c>
      <c r="N2826" s="3" t="s">
        <v>99</v>
      </c>
    </row>
    <row r="2827" spans="1:14" x14ac:dyDescent="0.25">
      <c r="A2827" s="3" t="s">
        <v>2930</v>
      </c>
      <c r="B2827" s="3">
        <v>52</v>
      </c>
      <c r="C2827" s="3" t="s">
        <v>93</v>
      </c>
      <c r="D2827" s="3" t="s">
        <v>21</v>
      </c>
      <c r="E2827" s="5">
        <v>1.69</v>
      </c>
      <c r="F2827" s="3">
        <v>54</v>
      </c>
      <c r="G2827" s="3" t="s">
        <v>114</v>
      </c>
      <c r="H2827" s="3" t="s">
        <v>111</v>
      </c>
      <c r="I2827" s="5">
        <v>13.99</v>
      </c>
      <c r="J2827" s="3">
        <v>1</v>
      </c>
      <c r="K2827" s="3" t="s">
        <v>102</v>
      </c>
      <c r="L2827" s="3">
        <v>3</v>
      </c>
      <c r="M2827" s="5">
        <v>0.03</v>
      </c>
      <c r="N2827" s="3" t="s">
        <v>117</v>
      </c>
    </row>
    <row r="2828" spans="1:14" x14ac:dyDescent="0.25">
      <c r="A2828" s="3" t="s">
        <v>2931</v>
      </c>
      <c r="B2828" s="3">
        <v>50</v>
      </c>
      <c r="C2828" s="3" t="s">
        <v>83</v>
      </c>
      <c r="D2828" s="3" t="s">
        <v>19</v>
      </c>
      <c r="E2828" s="5">
        <v>0.61</v>
      </c>
      <c r="F2828" s="3">
        <v>16</v>
      </c>
      <c r="G2828" s="3" t="s">
        <v>94</v>
      </c>
      <c r="H2828" s="3" t="s">
        <v>85</v>
      </c>
      <c r="I2828" s="5">
        <v>8.99</v>
      </c>
      <c r="J2828" s="3">
        <v>1</v>
      </c>
      <c r="K2828" s="3" t="s">
        <v>86</v>
      </c>
      <c r="L2828" s="3">
        <v>2</v>
      </c>
      <c r="M2828" s="5">
        <v>0.04</v>
      </c>
      <c r="N2828" s="3" t="s">
        <v>96</v>
      </c>
    </row>
    <row r="2829" spans="1:14" x14ac:dyDescent="0.25">
      <c r="A2829" s="3" t="s">
        <v>2932</v>
      </c>
      <c r="B2829" s="3">
        <v>43</v>
      </c>
      <c r="C2829" s="3" t="s">
        <v>106</v>
      </c>
      <c r="D2829" s="3" t="s">
        <v>23</v>
      </c>
      <c r="E2829" s="5">
        <v>11.84</v>
      </c>
      <c r="F2829" s="3">
        <v>56</v>
      </c>
      <c r="G2829" s="3" t="s">
        <v>84</v>
      </c>
      <c r="H2829" s="3" t="s">
        <v>90</v>
      </c>
      <c r="I2829" s="5">
        <v>17.989999999999998</v>
      </c>
      <c r="J2829" s="3">
        <v>0</v>
      </c>
      <c r="K2829" s="3" t="s">
        <v>126</v>
      </c>
      <c r="L2829" s="3">
        <v>5</v>
      </c>
      <c r="M2829" s="5">
        <v>0.21</v>
      </c>
      <c r="N2829" s="3" t="s">
        <v>91</v>
      </c>
    </row>
    <row r="2830" spans="1:14" x14ac:dyDescent="0.25">
      <c r="A2830" s="3" t="s">
        <v>2933</v>
      </c>
      <c r="B2830" s="3">
        <v>62</v>
      </c>
      <c r="C2830" s="3" t="s">
        <v>106</v>
      </c>
      <c r="D2830" s="3" t="s">
        <v>21</v>
      </c>
      <c r="E2830" s="5">
        <v>25.88</v>
      </c>
      <c r="F2830" s="3">
        <v>49</v>
      </c>
      <c r="G2830" s="3" t="s">
        <v>89</v>
      </c>
      <c r="H2830" s="3" t="s">
        <v>120</v>
      </c>
      <c r="I2830" s="5">
        <v>13.99</v>
      </c>
      <c r="J2830" s="3">
        <v>0</v>
      </c>
      <c r="K2830" s="3" t="s">
        <v>108</v>
      </c>
      <c r="L2830" s="3">
        <v>2</v>
      </c>
      <c r="M2830" s="5">
        <v>0.52</v>
      </c>
      <c r="N2830" s="3" t="s">
        <v>99</v>
      </c>
    </row>
    <row r="2831" spans="1:14" x14ac:dyDescent="0.25">
      <c r="A2831" s="3" t="s">
        <v>2934</v>
      </c>
      <c r="B2831" s="3">
        <v>31</v>
      </c>
      <c r="C2831" s="3" t="s">
        <v>106</v>
      </c>
      <c r="D2831" s="3" t="s">
        <v>19</v>
      </c>
      <c r="E2831" s="5">
        <v>1.79</v>
      </c>
      <c r="F2831" s="3">
        <v>18</v>
      </c>
      <c r="G2831" s="3" t="s">
        <v>94</v>
      </c>
      <c r="H2831" s="3" t="s">
        <v>111</v>
      </c>
      <c r="I2831" s="5">
        <v>8.99</v>
      </c>
      <c r="J2831" s="3">
        <v>1</v>
      </c>
      <c r="K2831" s="3" t="s">
        <v>86</v>
      </c>
      <c r="L2831" s="3">
        <v>5</v>
      </c>
      <c r="M2831" s="5">
        <v>0.09</v>
      </c>
      <c r="N2831" s="3" t="s">
        <v>96</v>
      </c>
    </row>
    <row r="2832" spans="1:14" x14ac:dyDescent="0.25">
      <c r="A2832" s="3" t="s">
        <v>2935</v>
      </c>
      <c r="B2832" s="3">
        <v>35</v>
      </c>
      <c r="C2832" s="3" t="s">
        <v>83</v>
      </c>
      <c r="D2832" s="3" t="s">
        <v>23</v>
      </c>
      <c r="E2832" s="5">
        <v>19.190000000000001</v>
      </c>
      <c r="F2832" s="3">
        <v>50</v>
      </c>
      <c r="G2832" s="3" t="s">
        <v>94</v>
      </c>
      <c r="H2832" s="3" t="s">
        <v>120</v>
      </c>
      <c r="I2832" s="5">
        <v>17.989999999999998</v>
      </c>
      <c r="J2832" s="3">
        <v>1</v>
      </c>
      <c r="K2832" s="3" t="s">
        <v>126</v>
      </c>
      <c r="L2832" s="3">
        <v>1</v>
      </c>
      <c r="M2832" s="5">
        <v>0.38</v>
      </c>
      <c r="N2832" s="3" t="s">
        <v>117</v>
      </c>
    </row>
    <row r="2833" spans="1:14" x14ac:dyDescent="0.25">
      <c r="A2833" s="3" t="s">
        <v>2936</v>
      </c>
      <c r="B2833" s="3">
        <v>68</v>
      </c>
      <c r="C2833" s="3" t="s">
        <v>93</v>
      </c>
      <c r="D2833" s="3" t="s">
        <v>23</v>
      </c>
      <c r="E2833" s="5">
        <v>7.11</v>
      </c>
      <c r="F2833" s="3">
        <v>43</v>
      </c>
      <c r="G2833" s="3" t="s">
        <v>114</v>
      </c>
      <c r="H2833" s="3" t="s">
        <v>85</v>
      </c>
      <c r="I2833" s="5">
        <v>17.989999999999998</v>
      </c>
      <c r="J2833" s="3">
        <v>0</v>
      </c>
      <c r="K2833" s="3" t="s">
        <v>126</v>
      </c>
      <c r="L2833" s="3">
        <v>5</v>
      </c>
      <c r="M2833" s="5">
        <v>0.16</v>
      </c>
      <c r="N2833" s="3" t="s">
        <v>99</v>
      </c>
    </row>
    <row r="2834" spans="1:14" x14ac:dyDescent="0.25">
      <c r="A2834" s="3" t="s">
        <v>2937</v>
      </c>
      <c r="B2834" s="3">
        <v>45</v>
      </c>
      <c r="C2834" s="3" t="s">
        <v>83</v>
      </c>
      <c r="D2834" s="3" t="s">
        <v>23</v>
      </c>
      <c r="E2834" s="5">
        <v>3.2</v>
      </c>
      <c r="F2834" s="3">
        <v>57</v>
      </c>
      <c r="G2834" s="3" t="s">
        <v>98</v>
      </c>
      <c r="H2834" s="3" t="s">
        <v>85</v>
      </c>
      <c r="I2834" s="5">
        <v>17.989999999999998</v>
      </c>
      <c r="J2834" s="3">
        <v>1</v>
      </c>
      <c r="K2834" s="3" t="s">
        <v>126</v>
      </c>
      <c r="L2834" s="3">
        <v>1</v>
      </c>
      <c r="M2834" s="5">
        <v>0.06</v>
      </c>
      <c r="N2834" s="3" t="s">
        <v>91</v>
      </c>
    </row>
    <row r="2835" spans="1:14" x14ac:dyDescent="0.25">
      <c r="A2835" s="3" t="s">
        <v>2938</v>
      </c>
      <c r="B2835" s="3">
        <v>24</v>
      </c>
      <c r="C2835" s="3" t="s">
        <v>93</v>
      </c>
      <c r="D2835" s="3" t="s">
        <v>23</v>
      </c>
      <c r="E2835" s="5">
        <v>1.03</v>
      </c>
      <c r="F2835" s="3">
        <v>30</v>
      </c>
      <c r="G2835" s="3" t="s">
        <v>98</v>
      </c>
      <c r="H2835" s="3" t="s">
        <v>122</v>
      </c>
      <c r="I2835" s="5">
        <v>17.989999999999998</v>
      </c>
      <c r="J2835" s="3">
        <v>1</v>
      </c>
      <c r="K2835" s="3" t="s">
        <v>126</v>
      </c>
      <c r="L2835" s="3">
        <v>1</v>
      </c>
      <c r="M2835" s="5">
        <v>0.03</v>
      </c>
      <c r="N2835" s="3" t="s">
        <v>91</v>
      </c>
    </row>
    <row r="2836" spans="1:14" x14ac:dyDescent="0.25">
      <c r="A2836" s="3" t="s">
        <v>2939</v>
      </c>
      <c r="B2836" s="3">
        <v>30</v>
      </c>
      <c r="C2836" s="3" t="s">
        <v>93</v>
      </c>
      <c r="D2836" s="3" t="s">
        <v>21</v>
      </c>
      <c r="E2836" s="5">
        <v>6.23</v>
      </c>
      <c r="F2836" s="3">
        <v>49</v>
      </c>
      <c r="G2836" s="3" t="s">
        <v>89</v>
      </c>
      <c r="H2836" s="3" t="s">
        <v>85</v>
      </c>
      <c r="I2836" s="5">
        <v>13.99</v>
      </c>
      <c r="J2836" s="3">
        <v>1</v>
      </c>
      <c r="K2836" s="3" t="s">
        <v>102</v>
      </c>
      <c r="L2836" s="3">
        <v>3</v>
      </c>
      <c r="M2836" s="5">
        <v>0.12</v>
      </c>
      <c r="N2836" s="3" t="s">
        <v>112</v>
      </c>
    </row>
    <row r="2837" spans="1:14" x14ac:dyDescent="0.25">
      <c r="A2837" s="3" t="s">
        <v>2940</v>
      </c>
      <c r="B2837" s="3">
        <v>51</v>
      </c>
      <c r="C2837" s="3" t="s">
        <v>106</v>
      </c>
      <c r="D2837" s="3" t="s">
        <v>21</v>
      </c>
      <c r="E2837" s="5">
        <v>7.01</v>
      </c>
      <c r="F2837" s="3">
        <v>38</v>
      </c>
      <c r="G2837" s="3" t="s">
        <v>94</v>
      </c>
      <c r="H2837" s="3" t="s">
        <v>122</v>
      </c>
      <c r="I2837" s="5">
        <v>13.99</v>
      </c>
      <c r="J2837" s="3">
        <v>1</v>
      </c>
      <c r="K2837" s="3" t="s">
        <v>86</v>
      </c>
      <c r="L2837" s="3">
        <v>2</v>
      </c>
      <c r="M2837" s="5">
        <v>0.18</v>
      </c>
      <c r="N2837" s="3" t="s">
        <v>91</v>
      </c>
    </row>
    <row r="2838" spans="1:14" x14ac:dyDescent="0.25">
      <c r="A2838" s="3" t="s">
        <v>2941</v>
      </c>
      <c r="B2838" s="3">
        <v>25</v>
      </c>
      <c r="C2838" s="3" t="s">
        <v>106</v>
      </c>
      <c r="D2838" s="3" t="s">
        <v>19</v>
      </c>
      <c r="E2838" s="5">
        <v>2.95</v>
      </c>
      <c r="F2838" s="3">
        <v>37</v>
      </c>
      <c r="G2838" s="3" t="s">
        <v>135</v>
      </c>
      <c r="H2838" s="3" t="s">
        <v>85</v>
      </c>
      <c r="I2838" s="5">
        <v>8.99</v>
      </c>
      <c r="J2838" s="3">
        <v>1</v>
      </c>
      <c r="K2838" s="3" t="s">
        <v>108</v>
      </c>
      <c r="L2838" s="3">
        <v>4</v>
      </c>
      <c r="M2838" s="5">
        <v>0.08</v>
      </c>
      <c r="N2838" s="3" t="s">
        <v>99</v>
      </c>
    </row>
    <row r="2839" spans="1:14" x14ac:dyDescent="0.25">
      <c r="A2839" s="3" t="s">
        <v>2942</v>
      </c>
      <c r="B2839" s="3">
        <v>43</v>
      </c>
      <c r="C2839" s="3" t="s">
        <v>106</v>
      </c>
      <c r="D2839" s="3" t="s">
        <v>21</v>
      </c>
      <c r="E2839" s="5">
        <v>16.899999999999999</v>
      </c>
      <c r="F2839" s="3">
        <v>20</v>
      </c>
      <c r="G2839" s="3" t="s">
        <v>114</v>
      </c>
      <c r="H2839" s="3" t="s">
        <v>122</v>
      </c>
      <c r="I2839" s="5">
        <v>13.99</v>
      </c>
      <c r="J2839" s="3">
        <v>0</v>
      </c>
      <c r="K2839" s="3" t="s">
        <v>126</v>
      </c>
      <c r="L2839" s="3">
        <v>2</v>
      </c>
      <c r="M2839" s="5">
        <v>0.8</v>
      </c>
      <c r="N2839" s="3" t="s">
        <v>96</v>
      </c>
    </row>
    <row r="2840" spans="1:14" x14ac:dyDescent="0.25">
      <c r="A2840" s="3" t="s">
        <v>2943</v>
      </c>
      <c r="B2840" s="3">
        <v>58</v>
      </c>
      <c r="C2840" s="3" t="s">
        <v>106</v>
      </c>
      <c r="D2840" s="3" t="s">
        <v>19</v>
      </c>
      <c r="E2840" s="5">
        <v>0.36</v>
      </c>
      <c r="F2840" s="3">
        <v>39</v>
      </c>
      <c r="G2840" s="3" t="s">
        <v>84</v>
      </c>
      <c r="H2840" s="3" t="s">
        <v>111</v>
      </c>
      <c r="I2840" s="5">
        <v>8.99</v>
      </c>
      <c r="J2840" s="3">
        <v>1</v>
      </c>
      <c r="K2840" s="3" t="s">
        <v>108</v>
      </c>
      <c r="L2840" s="3">
        <v>3</v>
      </c>
      <c r="M2840" s="5">
        <v>0.01</v>
      </c>
      <c r="N2840" s="3" t="s">
        <v>96</v>
      </c>
    </row>
    <row r="2841" spans="1:14" x14ac:dyDescent="0.25">
      <c r="A2841" s="3" t="s">
        <v>2944</v>
      </c>
      <c r="B2841" s="3">
        <v>27</v>
      </c>
      <c r="C2841" s="3" t="s">
        <v>93</v>
      </c>
      <c r="D2841" s="3" t="s">
        <v>21</v>
      </c>
      <c r="E2841" s="5">
        <v>19.23</v>
      </c>
      <c r="F2841" s="3">
        <v>56</v>
      </c>
      <c r="G2841" s="3" t="s">
        <v>135</v>
      </c>
      <c r="H2841" s="3" t="s">
        <v>122</v>
      </c>
      <c r="I2841" s="5">
        <v>13.99</v>
      </c>
      <c r="J2841" s="3">
        <v>1</v>
      </c>
      <c r="K2841" s="3" t="s">
        <v>86</v>
      </c>
      <c r="L2841" s="3">
        <v>2</v>
      </c>
      <c r="M2841" s="5">
        <v>0.34</v>
      </c>
      <c r="N2841" s="3" t="s">
        <v>104</v>
      </c>
    </row>
    <row r="2842" spans="1:14" x14ac:dyDescent="0.25">
      <c r="A2842" s="3" t="s">
        <v>2945</v>
      </c>
      <c r="B2842" s="3">
        <v>33</v>
      </c>
      <c r="C2842" s="3" t="s">
        <v>83</v>
      </c>
      <c r="D2842" s="3" t="s">
        <v>23</v>
      </c>
      <c r="E2842" s="5">
        <v>27.1</v>
      </c>
      <c r="F2842" s="3">
        <v>57</v>
      </c>
      <c r="G2842" s="3" t="s">
        <v>84</v>
      </c>
      <c r="H2842" s="3" t="s">
        <v>120</v>
      </c>
      <c r="I2842" s="5">
        <v>17.989999999999998</v>
      </c>
      <c r="J2842" s="3">
        <v>0</v>
      </c>
      <c r="K2842" s="3" t="s">
        <v>86</v>
      </c>
      <c r="L2842" s="3">
        <v>4</v>
      </c>
      <c r="M2842" s="5">
        <v>0.47</v>
      </c>
      <c r="N2842" s="3" t="s">
        <v>96</v>
      </c>
    </row>
    <row r="2843" spans="1:14" x14ac:dyDescent="0.25">
      <c r="A2843" s="3" t="s">
        <v>2946</v>
      </c>
      <c r="B2843" s="3">
        <v>35</v>
      </c>
      <c r="C2843" s="3" t="s">
        <v>93</v>
      </c>
      <c r="D2843" s="3" t="s">
        <v>23</v>
      </c>
      <c r="E2843" s="5">
        <v>38.65</v>
      </c>
      <c r="F2843" s="3">
        <v>21</v>
      </c>
      <c r="G2843" s="3" t="s">
        <v>94</v>
      </c>
      <c r="H2843" s="3" t="s">
        <v>120</v>
      </c>
      <c r="I2843" s="5">
        <v>17.989999999999998</v>
      </c>
      <c r="J2843" s="3">
        <v>0</v>
      </c>
      <c r="K2843" s="3" t="s">
        <v>108</v>
      </c>
      <c r="L2843" s="3">
        <v>4</v>
      </c>
      <c r="M2843" s="5">
        <v>1.76</v>
      </c>
      <c r="N2843" s="3" t="s">
        <v>99</v>
      </c>
    </row>
    <row r="2844" spans="1:14" x14ac:dyDescent="0.25">
      <c r="A2844" s="3" t="s">
        <v>2947</v>
      </c>
      <c r="B2844" s="3">
        <v>56</v>
      </c>
      <c r="C2844" s="3" t="s">
        <v>106</v>
      </c>
      <c r="D2844" s="3" t="s">
        <v>19</v>
      </c>
      <c r="E2844" s="5">
        <v>8.25</v>
      </c>
      <c r="F2844" s="3">
        <v>27</v>
      </c>
      <c r="G2844" s="3" t="s">
        <v>94</v>
      </c>
      <c r="H2844" s="3" t="s">
        <v>85</v>
      </c>
      <c r="I2844" s="5">
        <v>8.99</v>
      </c>
      <c r="J2844" s="3">
        <v>0</v>
      </c>
      <c r="K2844" s="3" t="s">
        <v>102</v>
      </c>
      <c r="L2844" s="3">
        <v>3</v>
      </c>
      <c r="M2844" s="5">
        <v>0.28999999999999998</v>
      </c>
      <c r="N2844" s="3" t="s">
        <v>112</v>
      </c>
    </row>
    <row r="2845" spans="1:14" x14ac:dyDescent="0.25">
      <c r="A2845" s="3" t="s">
        <v>2948</v>
      </c>
      <c r="B2845" s="3">
        <v>59</v>
      </c>
      <c r="C2845" s="3" t="s">
        <v>106</v>
      </c>
      <c r="D2845" s="3" t="s">
        <v>21</v>
      </c>
      <c r="E2845" s="5">
        <v>3.06</v>
      </c>
      <c r="F2845" s="3">
        <v>17</v>
      </c>
      <c r="G2845" s="3" t="s">
        <v>89</v>
      </c>
      <c r="H2845" s="3" t="s">
        <v>122</v>
      </c>
      <c r="I2845" s="5">
        <v>13.99</v>
      </c>
      <c r="J2845" s="3">
        <v>1</v>
      </c>
      <c r="K2845" s="3" t="s">
        <v>108</v>
      </c>
      <c r="L2845" s="3">
        <v>2</v>
      </c>
      <c r="M2845" s="5">
        <v>0.17</v>
      </c>
      <c r="N2845" s="3" t="s">
        <v>117</v>
      </c>
    </row>
    <row r="2846" spans="1:14" x14ac:dyDescent="0.25">
      <c r="A2846" s="3" t="s">
        <v>2949</v>
      </c>
      <c r="B2846" s="3">
        <v>41</v>
      </c>
      <c r="C2846" s="3" t="s">
        <v>83</v>
      </c>
      <c r="D2846" s="3" t="s">
        <v>19</v>
      </c>
      <c r="E2846" s="5">
        <v>0.86</v>
      </c>
      <c r="F2846" s="3">
        <v>22</v>
      </c>
      <c r="G2846" s="3" t="s">
        <v>114</v>
      </c>
      <c r="H2846" s="3" t="s">
        <v>85</v>
      </c>
      <c r="I2846" s="5">
        <v>8.99</v>
      </c>
      <c r="J2846" s="3">
        <v>1</v>
      </c>
      <c r="K2846" s="3" t="s">
        <v>95</v>
      </c>
      <c r="L2846" s="3">
        <v>4</v>
      </c>
      <c r="M2846" s="5">
        <v>0.04</v>
      </c>
      <c r="N2846" s="3" t="s">
        <v>117</v>
      </c>
    </row>
    <row r="2847" spans="1:14" x14ac:dyDescent="0.25">
      <c r="A2847" s="3" t="s">
        <v>2950</v>
      </c>
      <c r="B2847" s="3">
        <v>22</v>
      </c>
      <c r="C2847" s="3" t="s">
        <v>93</v>
      </c>
      <c r="D2847" s="3" t="s">
        <v>23</v>
      </c>
      <c r="E2847" s="5">
        <v>5.22</v>
      </c>
      <c r="F2847" s="3">
        <v>33</v>
      </c>
      <c r="G2847" s="3" t="s">
        <v>98</v>
      </c>
      <c r="H2847" s="3" t="s">
        <v>120</v>
      </c>
      <c r="I2847" s="5">
        <v>17.989999999999998</v>
      </c>
      <c r="J2847" s="3">
        <v>0</v>
      </c>
      <c r="K2847" s="3" t="s">
        <v>126</v>
      </c>
      <c r="L2847" s="3">
        <v>5</v>
      </c>
      <c r="M2847" s="5">
        <v>0.15</v>
      </c>
      <c r="N2847" s="3" t="s">
        <v>117</v>
      </c>
    </row>
    <row r="2848" spans="1:14" x14ac:dyDescent="0.25">
      <c r="A2848" s="3" t="s">
        <v>2951</v>
      </c>
      <c r="B2848" s="3">
        <v>64</v>
      </c>
      <c r="C2848" s="3" t="s">
        <v>93</v>
      </c>
      <c r="D2848" s="3" t="s">
        <v>23</v>
      </c>
      <c r="E2848" s="5">
        <v>22.92</v>
      </c>
      <c r="F2848" s="3">
        <v>7</v>
      </c>
      <c r="G2848" s="3" t="s">
        <v>84</v>
      </c>
      <c r="H2848" s="3" t="s">
        <v>120</v>
      </c>
      <c r="I2848" s="5">
        <v>17.989999999999998</v>
      </c>
      <c r="J2848" s="3">
        <v>0</v>
      </c>
      <c r="K2848" s="3" t="s">
        <v>102</v>
      </c>
      <c r="L2848" s="3">
        <v>1</v>
      </c>
      <c r="M2848" s="5">
        <v>2.87</v>
      </c>
      <c r="N2848" s="3" t="s">
        <v>87</v>
      </c>
    </row>
    <row r="2849" spans="1:14" x14ac:dyDescent="0.25">
      <c r="A2849" s="3" t="s">
        <v>2952</v>
      </c>
      <c r="B2849" s="3">
        <v>61</v>
      </c>
      <c r="C2849" s="3" t="s">
        <v>106</v>
      </c>
      <c r="D2849" s="3" t="s">
        <v>19</v>
      </c>
      <c r="E2849" s="5">
        <v>3.99</v>
      </c>
      <c r="F2849" s="3">
        <v>33</v>
      </c>
      <c r="G2849" s="3" t="s">
        <v>114</v>
      </c>
      <c r="H2849" s="3" t="s">
        <v>90</v>
      </c>
      <c r="I2849" s="5">
        <v>8.99</v>
      </c>
      <c r="J2849" s="3">
        <v>1</v>
      </c>
      <c r="K2849" s="3" t="s">
        <v>108</v>
      </c>
      <c r="L2849" s="3">
        <v>5</v>
      </c>
      <c r="M2849" s="5">
        <v>0.12</v>
      </c>
      <c r="N2849" s="3" t="s">
        <v>104</v>
      </c>
    </row>
    <row r="2850" spans="1:14" x14ac:dyDescent="0.25">
      <c r="A2850" s="3" t="s">
        <v>2953</v>
      </c>
      <c r="B2850" s="3">
        <v>37</v>
      </c>
      <c r="C2850" s="3" t="s">
        <v>93</v>
      </c>
      <c r="D2850" s="3" t="s">
        <v>21</v>
      </c>
      <c r="E2850" s="5">
        <v>0.59</v>
      </c>
      <c r="F2850" s="3">
        <v>13</v>
      </c>
      <c r="G2850" s="3" t="s">
        <v>98</v>
      </c>
      <c r="H2850" s="3" t="s">
        <v>85</v>
      </c>
      <c r="I2850" s="5">
        <v>13.99</v>
      </c>
      <c r="J2850" s="3">
        <v>1</v>
      </c>
      <c r="K2850" s="3" t="s">
        <v>126</v>
      </c>
      <c r="L2850" s="3">
        <v>3</v>
      </c>
      <c r="M2850" s="5">
        <v>0.04</v>
      </c>
      <c r="N2850" s="3" t="s">
        <v>91</v>
      </c>
    </row>
    <row r="2851" spans="1:14" x14ac:dyDescent="0.25">
      <c r="A2851" s="3" t="s">
        <v>2954</v>
      </c>
      <c r="B2851" s="3">
        <v>48</v>
      </c>
      <c r="C2851" s="3" t="s">
        <v>83</v>
      </c>
      <c r="D2851" s="3" t="s">
        <v>19</v>
      </c>
      <c r="E2851" s="5">
        <v>0.75</v>
      </c>
      <c r="F2851" s="3">
        <v>55</v>
      </c>
      <c r="G2851" s="3" t="s">
        <v>135</v>
      </c>
      <c r="H2851" s="3" t="s">
        <v>111</v>
      </c>
      <c r="I2851" s="5">
        <v>8.99</v>
      </c>
      <c r="J2851" s="3">
        <v>1</v>
      </c>
      <c r="K2851" s="3" t="s">
        <v>108</v>
      </c>
      <c r="L2851" s="3">
        <v>5</v>
      </c>
      <c r="M2851" s="5">
        <v>0.01</v>
      </c>
      <c r="N2851" s="3" t="s">
        <v>87</v>
      </c>
    </row>
    <row r="2852" spans="1:14" x14ac:dyDescent="0.25">
      <c r="A2852" s="3" t="s">
        <v>2955</v>
      </c>
      <c r="B2852" s="3">
        <v>58</v>
      </c>
      <c r="C2852" s="3" t="s">
        <v>93</v>
      </c>
      <c r="D2852" s="3" t="s">
        <v>19</v>
      </c>
      <c r="E2852" s="5">
        <v>3.59</v>
      </c>
      <c r="F2852" s="3">
        <v>29</v>
      </c>
      <c r="G2852" s="3" t="s">
        <v>94</v>
      </c>
      <c r="H2852" s="3" t="s">
        <v>85</v>
      </c>
      <c r="I2852" s="5">
        <v>8.99</v>
      </c>
      <c r="J2852" s="3">
        <v>1</v>
      </c>
      <c r="K2852" s="3" t="s">
        <v>108</v>
      </c>
      <c r="L2852" s="3">
        <v>3</v>
      </c>
      <c r="M2852" s="5">
        <v>0.12</v>
      </c>
      <c r="N2852" s="3" t="s">
        <v>99</v>
      </c>
    </row>
    <row r="2853" spans="1:14" x14ac:dyDescent="0.25">
      <c r="A2853" s="3" t="s">
        <v>2956</v>
      </c>
      <c r="B2853" s="3">
        <v>25</v>
      </c>
      <c r="C2853" s="3" t="s">
        <v>106</v>
      </c>
      <c r="D2853" s="3" t="s">
        <v>19</v>
      </c>
      <c r="E2853" s="5">
        <v>0.24</v>
      </c>
      <c r="F2853" s="3">
        <v>43</v>
      </c>
      <c r="G2853" s="3" t="s">
        <v>94</v>
      </c>
      <c r="H2853" s="3" t="s">
        <v>120</v>
      </c>
      <c r="I2853" s="5">
        <v>8.99</v>
      </c>
      <c r="J2853" s="3">
        <v>1</v>
      </c>
      <c r="K2853" s="3" t="s">
        <v>102</v>
      </c>
      <c r="L2853" s="3">
        <v>3</v>
      </c>
      <c r="M2853" s="5">
        <v>0.01</v>
      </c>
      <c r="N2853" s="3" t="s">
        <v>104</v>
      </c>
    </row>
    <row r="2854" spans="1:14" x14ac:dyDescent="0.25">
      <c r="A2854" s="3" t="s">
        <v>2957</v>
      </c>
      <c r="B2854" s="3">
        <v>51</v>
      </c>
      <c r="C2854" s="3" t="s">
        <v>83</v>
      </c>
      <c r="D2854" s="3" t="s">
        <v>19</v>
      </c>
      <c r="E2854" s="5">
        <v>25.77</v>
      </c>
      <c r="F2854" s="3">
        <v>38</v>
      </c>
      <c r="G2854" s="3" t="s">
        <v>114</v>
      </c>
      <c r="H2854" s="3" t="s">
        <v>90</v>
      </c>
      <c r="I2854" s="5">
        <v>8.99</v>
      </c>
      <c r="J2854" s="3">
        <v>0</v>
      </c>
      <c r="K2854" s="3" t="s">
        <v>108</v>
      </c>
      <c r="L2854" s="3">
        <v>4</v>
      </c>
      <c r="M2854" s="5">
        <v>0.66</v>
      </c>
      <c r="N2854" s="3" t="s">
        <v>87</v>
      </c>
    </row>
    <row r="2855" spans="1:14" x14ac:dyDescent="0.25">
      <c r="A2855" s="3" t="s">
        <v>2958</v>
      </c>
      <c r="B2855" s="3">
        <v>34</v>
      </c>
      <c r="C2855" s="3" t="s">
        <v>106</v>
      </c>
      <c r="D2855" s="3" t="s">
        <v>21</v>
      </c>
      <c r="E2855" s="5">
        <v>2.94</v>
      </c>
      <c r="F2855" s="3">
        <v>43</v>
      </c>
      <c r="G2855" s="3" t="s">
        <v>98</v>
      </c>
      <c r="H2855" s="3" t="s">
        <v>120</v>
      </c>
      <c r="I2855" s="5">
        <v>13.99</v>
      </c>
      <c r="J2855" s="3">
        <v>1</v>
      </c>
      <c r="K2855" s="3" t="s">
        <v>126</v>
      </c>
      <c r="L2855" s="3">
        <v>2</v>
      </c>
      <c r="M2855" s="5">
        <v>7.0000000000000007E-2</v>
      </c>
      <c r="N2855" s="3" t="s">
        <v>91</v>
      </c>
    </row>
    <row r="2856" spans="1:14" x14ac:dyDescent="0.25">
      <c r="A2856" s="3" t="s">
        <v>2959</v>
      </c>
      <c r="B2856" s="3">
        <v>62</v>
      </c>
      <c r="C2856" s="3" t="s">
        <v>106</v>
      </c>
      <c r="D2856" s="3" t="s">
        <v>23</v>
      </c>
      <c r="E2856" s="5">
        <v>20.63</v>
      </c>
      <c r="F2856" s="3">
        <v>11</v>
      </c>
      <c r="G2856" s="3" t="s">
        <v>84</v>
      </c>
      <c r="H2856" s="3" t="s">
        <v>85</v>
      </c>
      <c r="I2856" s="5">
        <v>17.989999999999998</v>
      </c>
      <c r="J2856" s="3">
        <v>0</v>
      </c>
      <c r="K2856" s="3" t="s">
        <v>108</v>
      </c>
      <c r="L2856" s="3">
        <v>3</v>
      </c>
      <c r="M2856" s="5">
        <v>1.72</v>
      </c>
      <c r="N2856" s="3" t="s">
        <v>112</v>
      </c>
    </row>
    <row r="2857" spans="1:14" x14ac:dyDescent="0.25">
      <c r="A2857" s="3" t="s">
        <v>2960</v>
      </c>
      <c r="B2857" s="3">
        <v>66</v>
      </c>
      <c r="C2857" s="3" t="s">
        <v>93</v>
      </c>
      <c r="D2857" s="3" t="s">
        <v>21</v>
      </c>
      <c r="E2857" s="5">
        <v>6.54</v>
      </c>
      <c r="F2857" s="3">
        <v>7</v>
      </c>
      <c r="G2857" s="3" t="s">
        <v>84</v>
      </c>
      <c r="H2857" s="3" t="s">
        <v>122</v>
      </c>
      <c r="I2857" s="5">
        <v>13.99</v>
      </c>
      <c r="J2857" s="3">
        <v>0</v>
      </c>
      <c r="K2857" s="3" t="s">
        <v>108</v>
      </c>
      <c r="L2857" s="3">
        <v>2</v>
      </c>
      <c r="M2857" s="5">
        <v>0.82</v>
      </c>
      <c r="N2857" s="3" t="s">
        <v>112</v>
      </c>
    </row>
    <row r="2858" spans="1:14" x14ac:dyDescent="0.25">
      <c r="A2858" s="3" t="s">
        <v>2961</v>
      </c>
      <c r="B2858" s="3">
        <v>35</v>
      </c>
      <c r="C2858" s="3" t="s">
        <v>106</v>
      </c>
      <c r="D2858" s="3" t="s">
        <v>21</v>
      </c>
      <c r="E2858" s="5">
        <v>4.7</v>
      </c>
      <c r="F2858" s="3">
        <v>13</v>
      </c>
      <c r="G2858" s="3" t="s">
        <v>98</v>
      </c>
      <c r="H2858" s="3" t="s">
        <v>122</v>
      </c>
      <c r="I2858" s="5">
        <v>13.99</v>
      </c>
      <c r="J2858" s="3">
        <v>1</v>
      </c>
      <c r="K2858" s="3" t="s">
        <v>95</v>
      </c>
      <c r="L2858" s="3">
        <v>4</v>
      </c>
      <c r="M2858" s="5">
        <v>0.34</v>
      </c>
      <c r="N2858" s="3" t="s">
        <v>91</v>
      </c>
    </row>
    <row r="2859" spans="1:14" x14ac:dyDescent="0.25">
      <c r="A2859" s="3" t="s">
        <v>2962</v>
      </c>
      <c r="B2859" s="3">
        <v>64</v>
      </c>
      <c r="C2859" s="3" t="s">
        <v>93</v>
      </c>
      <c r="D2859" s="3" t="s">
        <v>23</v>
      </c>
      <c r="E2859" s="5">
        <v>0.19</v>
      </c>
      <c r="F2859" s="3">
        <v>18</v>
      </c>
      <c r="G2859" s="3" t="s">
        <v>84</v>
      </c>
      <c r="H2859" s="3" t="s">
        <v>111</v>
      </c>
      <c r="I2859" s="5">
        <v>17.989999999999998</v>
      </c>
      <c r="J2859" s="3">
        <v>0</v>
      </c>
      <c r="K2859" s="3" t="s">
        <v>102</v>
      </c>
      <c r="L2859" s="3">
        <v>5</v>
      </c>
      <c r="M2859" s="5">
        <v>0.01</v>
      </c>
      <c r="N2859" s="3" t="s">
        <v>87</v>
      </c>
    </row>
    <row r="2860" spans="1:14" x14ac:dyDescent="0.25">
      <c r="A2860" s="3" t="s">
        <v>2963</v>
      </c>
      <c r="B2860" s="3">
        <v>21</v>
      </c>
      <c r="C2860" s="3" t="s">
        <v>93</v>
      </c>
      <c r="D2860" s="3" t="s">
        <v>23</v>
      </c>
      <c r="E2860" s="5">
        <v>7.72</v>
      </c>
      <c r="F2860" s="3">
        <v>51</v>
      </c>
      <c r="G2860" s="3" t="s">
        <v>98</v>
      </c>
      <c r="H2860" s="3" t="s">
        <v>85</v>
      </c>
      <c r="I2860" s="5">
        <v>17.989999999999998</v>
      </c>
      <c r="J2860" s="3">
        <v>1</v>
      </c>
      <c r="K2860" s="3" t="s">
        <v>102</v>
      </c>
      <c r="L2860" s="3">
        <v>3</v>
      </c>
      <c r="M2860" s="5">
        <v>0.15</v>
      </c>
      <c r="N2860" s="3" t="s">
        <v>104</v>
      </c>
    </row>
    <row r="2861" spans="1:14" x14ac:dyDescent="0.25">
      <c r="A2861" s="3" t="s">
        <v>2964</v>
      </c>
      <c r="B2861" s="3">
        <v>58</v>
      </c>
      <c r="C2861" s="3" t="s">
        <v>106</v>
      </c>
      <c r="D2861" s="3" t="s">
        <v>21</v>
      </c>
      <c r="E2861" s="5">
        <v>6.88</v>
      </c>
      <c r="F2861" s="3">
        <v>22</v>
      </c>
      <c r="G2861" s="3" t="s">
        <v>94</v>
      </c>
      <c r="H2861" s="3" t="s">
        <v>120</v>
      </c>
      <c r="I2861" s="5">
        <v>13.99</v>
      </c>
      <c r="J2861" s="3">
        <v>0</v>
      </c>
      <c r="K2861" s="3" t="s">
        <v>95</v>
      </c>
      <c r="L2861" s="3">
        <v>3</v>
      </c>
      <c r="M2861" s="5">
        <v>0.3</v>
      </c>
      <c r="N2861" s="3" t="s">
        <v>104</v>
      </c>
    </row>
    <row r="2862" spans="1:14" x14ac:dyDescent="0.25">
      <c r="A2862" s="3" t="s">
        <v>2965</v>
      </c>
      <c r="B2862" s="3">
        <v>49</v>
      </c>
      <c r="C2862" s="3" t="s">
        <v>83</v>
      </c>
      <c r="D2862" s="3" t="s">
        <v>23</v>
      </c>
      <c r="E2862" s="5">
        <v>19.3</v>
      </c>
      <c r="F2862" s="3">
        <v>19</v>
      </c>
      <c r="G2862" s="3" t="s">
        <v>98</v>
      </c>
      <c r="H2862" s="3" t="s">
        <v>90</v>
      </c>
      <c r="I2862" s="5">
        <v>17.989999999999998</v>
      </c>
      <c r="J2862" s="3">
        <v>0</v>
      </c>
      <c r="K2862" s="3" t="s">
        <v>108</v>
      </c>
      <c r="L2862" s="3">
        <v>5</v>
      </c>
      <c r="M2862" s="5">
        <v>0.97</v>
      </c>
      <c r="N2862" s="3" t="s">
        <v>99</v>
      </c>
    </row>
    <row r="2863" spans="1:14" x14ac:dyDescent="0.25">
      <c r="A2863" s="3" t="s">
        <v>2966</v>
      </c>
      <c r="B2863" s="3">
        <v>39</v>
      </c>
      <c r="C2863" s="3" t="s">
        <v>83</v>
      </c>
      <c r="D2863" s="3" t="s">
        <v>21</v>
      </c>
      <c r="E2863" s="5">
        <v>35.700000000000003</v>
      </c>
      <c r="F2863" s="3">
        <v>7</v>
      </c>
      <c r="G2863" s="3" t="s">
        <v>114</v>
      </c>
      <c r="H2863" s="3" t="s">
        <v>85</v>
      </c>
      <c r="I2863" s="5">
        <v>13.99</v>
      </c>
      <c r="J2863" s="3">
        <v>0</v>
      </c>
      <c r="K2863" s="3" t="s">
        <v>95</v>
      </c>
      <c r="L2863" s="3">
        <v>4</v>
      </c>
      <c r="M2863" s="5">
        <v>4.46</v>
      </c>
      <c r="N2863" s="3" t="s">
        <v>91</v>
      </c>
    </row>
    <row r="2864" spans="1:14" x14ac:dyDescent="0.25">
      <c r="A2864" s="3" t="s">
        <v>2967</v>
      </c>
      <c r="B2864" s="3">
        <v>49</v>
      </c>
      <c r="C2864" s="3" t="s">
        <v>106</v>
      </c>
      <c r="D2864" s="3" t="s">
        <v>23</v>
      </c>
      <c r="E2864" s="5">
        <v>1</v>
      </c>
      <c r="F2864" s="3">
        <v>40</v>
      </c>
      <c r="G2864" s="3" t="s">
        <v>94</v>
      </c>
      <c r="H2864" s="3" t="s">
        <v>122</v>
      </c>
      <c r="I2864" s="5">
        <v>17.989999999999998</v>
      </c>
      <c r="J2864" s="3">
        <v>1</v>
      </c>
      <c r="K2864" s="3" t="s">
        <v>86</v>
      </c>
      <c r="L2864" s="3">
        <v>4</v>
      </c>
      <c r="M2864" s="5">
        <v>0.02</v>
      </c>
      <c r="N2864" s="3" t="s">
        <v>117</v>
      </c>
    </row>
    <row r="2865" spans="1:14" x14ac:dyDescent="0.25">
      <c r="A2865" s="3" t="s">
        <v>2968</v>
      </c>
      <c r="B2865" s="3">
        <v>61</v>
      </c>
      <c r="C2865" s="3" t="s">
        <v>83</v>
      </c>
      <c r="D2865" s="3" t="s">
        <v>23</v>
      </c>
      <c r="E2865" s="5">
        <v>28.65</v>
      </c>
      <c r="F2865" s="3">
        <v>36</v>
      </c>
      <c r="G2865" s="3" t="s">
        <v>89</v>
      </c>
      <c r="H2865" s="3" t="s">
        <v>111</v>
      </c>
      <c r="I2865" s="5">
        <v>17.989999999999998</v>
      </c>
      <c r="J2865" s="3">
        <v>0</v>
      </c>
      <c r="K2865" s="3" t="s">
        <v>108</v>
      </c>
      <c r="L2865" s="3">
        <v>5</v>
      </c>
      <c r="M2865" s="5">
        <v>0.77</v>
      </c>
      <c r="N2865" s="3" t="s">
        <v>96</v>
      </c>
    </row>
    <row r="2866" spans="1:14" x14ac:dyDescent="0.25">
      <c r="A2866" s="3" t="s">
        <v>2969</v>
      </c>
      <c r="B2866" s="3">
        <v>32</v>
      </c>
      <c r="C2866" s="3" t="s">
        <v>93</v>
      </c>
      <c r="D2866" s="3" t="s">
        <v>21</v>
      </c>
      <c r="E2866" s="5">
        <v>6.86</v>
      </c>
      <c r="F2866" s="3">
        <v>49</v>
      </c>
      <c r="G2866" s="3" t="s">
        <v>84</v>
      </c>
      <c r="H2866" s="3" t="s">
        <v>85</v>
      </c>
      <c r="I2866" s="5">
        <v>13.99</v>
      </c>
      <c r="J2866" s="3">
        <v>1</v>
      </c>
      <c r="K2866" s="3" t="s">
        <v>102</v>
      </c>
      <c r="L2866" s="3">
        <v>2</v>
      </c>
      <c r="M2866" s="5">
        <v>0.14000000000000001</v>
      </c>
      <c r="N2866" s="3" t="s">
        <v>91</v>
      </c>
    </row>
    <row r="2867" spans="1:14" x14ac:dyDescent="0.25">
      <c r="A2867" s="3" t="s">
        <v>2970</v>
      </c>
      <c r="B2867" s="3">
        <v>22</v>
      </c>
      <c r="C2867" s="3" t="s">
        <v>83</v>
      </c>
      <c r="D2867" s="3" t="s">
        <v>19</v>
      </c>
      <c r="E2867" s="5">
        <v>2.36</v>
      </c>
      <c r="F2867" s="3">
        <v>27</v>
      </c>
      <c r="G2867" s="3" t="s">
        <v>98</v>
      </c>
      <c r="H2867" s="3" t="s">
        <v>111</v>
      </c>
      <c r="I2867" s="5">
        <v>8.99</v>
      </c>
      <c r="J2867" s="3">
        <v>1</v>
      </c>
      <c r="K2867" s="3" t="s">
        <v>95</v>
      </c>
      <c r="L2867" s="3">
        <v>3</v>
      </c>
      <c r="M2867" s="5">
        <v>0.08</v>
      </c>
      <c r="N2867" s="3" t="s">
        <v>87</v>
      </c>
    </row>
    <row r="2868" spans="1:14" x14ac:dyDescent="0.25">
      <c r="A2868" s="3" t="s">
        <v>2971</v>
      </c>
      <c r="B2868" s="3">
        <v>47</v>
      </c>
      <c r="C2868" s="3" t="s">
        <v>93</v>
      </c>
      <c r="D2868" s="3" t="s">
        <v>19</v>
      </c>
      <c r="E2868" s="5">
        <v>3.84</v>
      </c>
      <c r="F2868" s="3">
        <v>2</v>
      </c>
      <c r="G2868" s="3" t="s">
        <v>89</v>
      </c>
      <c r="H2868" s="3" t="s">
        <v>90</v>
      </c>
      <c r="I2868" s="5">
        <v>8.99</v>
      </c>
      <c r="J2868" s="3">
        <v>0</v>
      </c>
      <c r="K2868" s="3" t="s">
        <v>126</v>
      </c>
      <c r="L2868" s="3">
        <v>2</v>
      </c>
      <c r="M2868" s="5">
        <v>1.28</v>
      </c>
      <c r="N2868" s="3" t="s">
        <v>87</v>
      </c>
    </row>
    <row r="2869" spans="1:14" x14ac:dyDescent="0.25">
      <c r="A2869" s="3" t="s">
        <v>2972</v>
      </c>
      <c r="B2869" s="3">
        <v>41</v>
      </c>
      <c r="C2869" s="3" t="s">
        <v>93</v>
      </c>
      <c r="D2869" s="3" t="s">
        <v>21</v>
      </c>
      <c r="E2869" s="5">
        <v>0.11</v>
      </c>
      <c r="F2869" s="3">
        <v>41</v>
      </c>
      <c r="G2869" s="3" t="s">
        <v>84</v>
      </c>
      <c r="H2869" s="3" t="s">
        <v>90</v>
      </c>
      <c r="I2869" s="5">
        <v>13.99</v>
      </c>
      <c r="J2869" s="3">
        <v>1</v>
      </c>
      <c r="K2869" s="3" t="s">
        <v>126</v>
      </c>
      <c r="L2869" s="3">
        <v>2</v>
      </c>
      <c r="M2869" s="5">
        <v>0</v>
      </c>
      <c r="N2869" s="3" t="s">
        <v>87</v>
      </c>
    </row>
    <row r="2870" spans="1:14" x14ac:dyDescent="0.25">
      <c r="A2870" s="3" t="s">
        <v>2973</v>
      </c>
      <c r="B2870" s="3">
        <v>65</v>
      </c>
      <c r="C2870" s="3" t="s">
        <v>106</v>
      </c>
      <c r="D2870" s="3" t="s">
        <v>19</v>
      </c>
      <c r="E2870" s="5">
        <v>6.36</v>
      </c>
      <c r="F2870" s="3">
        <v>31</v>
      </c>
      <c r="G2870" s="3" t="s">
        <v>89</v>
      </c>
      <c r="H2870" s="3" t="s">
        <v>122</v>
      </c>
      <c r="I2870" s="5">
        <v>8.99</v>
      </c>
      <c r="J2870" s="3">
        <v>1</v>
      </c>
      <c r="K2870" s="3" t="s">
        <v>126</v>
      </c>
      <c r="L2870" s="3">
        <v>4</v>
      </c>
      <c r="M2870" s="5">
        <v>0.2</v>
      </c>
      <c r="N2870" s="3" t="s">
        <v>91</v>
      </c>
    </row>
    <row r="2871" spans="1:14" x14ac:dyDescent="0.25">
      <c r="A2871" s="3" t="s">
        <v>2974</v>
      </c>
      <c r="B2871" s="3">
        <v>57</v>
      </c>
      <c r="C2871" s="3" t="s">
        <v>106</v>
      </c>
      <c r="D2871" s="3" t="s">
        <v>19</v>
      </c>
      <c r="E2871" s="5">
        <v>12.3</v>
      </c>
      <c r="F2871" s="3">
        <v>26</v>
      </c>
      <c r="G2871" s="3" t="s">
        <v>94</v>
      </c>
      <c r="H2871" s="3" t="s">
        <v>122</v>
      </c>
      <c r="I2871" s="5">
        <v>8.99</v>
      </c>
      <c r="J2871" s="3">
        <v>0</v>
      </c>
      <c r="K2871" s="3" t="s">
        <v>102</v>
      </c>
      <c r="L2871" s="3">
        <v>4</v>
      </c>
      <c r="M2871" s="5">
        <v>0.46</v>
      </c>
      <c r="N2871" s="3" t="s">
        <v>91</v>
      </c>
    </row>
    <row r="2872" spans="1:14" x14ac:dyDescent="0.25">
      <c r="A2872" s="3" t="s">
        <v>2975</v>
      </c>
      <c r="B2872" s="3">
        <v>42</v>
      </c>
      <c r="C2872" s="3" t="s">
        <v>83</v>
      </c>
      <c r="D2872" s="3" t="s">
        <v>23</v>
      </c>
      <c r="E2872" s="5">
        <v>8.18</v>
      </c>
      <c r="F2872" s="3">
        <v>40</v>
      </c>
      <c r="G2872" s="3" t="s">
        <v>89</v>
      </c>
      <c r="H2872" s="3" t="s">
        <v>90</v>
      </c>
      <c r="I2872" s="5">
        <v>17.989999999999998</v>
      </c>
      <c r="J2872" s="3">
        <v>0</v>
      </c>
      <c r="K2872" s="3" t="s">
        <v>126</v>
      </c>
      <c r="L2872" s="3">
        <v>5</v>
      </c>
      <c r="M2872" s="5">
        <v>0.2</v>
      </c>
      <c r="N2872" s="3" t="s">
        <v>104</v>
      </c>
    </row>
    <row r="2873" spans="1:14" x14ac:dyDescent="0.25">
      <c r="A2873" s="3" t="s">
        <v>2976</v>
      </c>
      <c r="B2873" s="3">
        <v>50</v>
      </c>
      <c r="C2873" s="3" t="s">
        <v>83</v>
      </c>
      <c r="D2873" s="3" t="s">
        <v>23</v>
      </c>
      <c r="E2873" s="5">
        <v>1.05</v>
      </c>
      <c r="F2873" s="3">
        <v>42</v>
      </c>
      <c r="G2873" s="3" t="s">
        <v>94</v>
      </c>
      <c r="H2873" s="3" t="s">
        <v>111</v>
      </c>
      <c r="I2873" s="5">
        <v>17.989999999999998</v>
      </c>
      <c r="J2873" s="3">
        <v>1</v>
      </c>
      <c r="K2873" s="3" t="s">
        <v>126</v>
      </c>
      <c r="L2873" s="3">
        <v>2</v>
      </c>
      <c r="M2873" s="5">
        <v>0.02</v>
      </c>
      <c r="N2873" s="3" t="s">
        <v>87</v>
      </c>
    </row>
    <row r="2874" spans="1:14" x14ac:dyDescent="0.25">
      <c r="A2874" s="3" t="s">
        <v>2977</v>
      </c>
      <c r="B2874" s="3">
        <v>38</v>
      </c>
      <c r="C2874" s="3" t="s">
        <v>83</v>
      </c>
      <c r="D2874" s="3" t="s">
        <v>21</v>
      </c>
      <c r="E2874" s="5">
        <v>6.49</v>
      </c>
      <c r="F2874" s="3">
        <v>50</v>
      </c>
      <c r="G2874" s="3" t="s">
        <v>98</v>
      </c>
      <c r="H2874" s="3" t="s">
        <v>85</v>
      </c>
      <c r="I2874" s="5">
        <v>13.99</v>
      </c>
      <c r="J2874" s="3">
        <v>0</v>
      </c>
      <c r="K2874" s="3" t="s">
        <v>108</v>
      </c>
      <c r="L2874" s="3">
        <v>5</v>
      </c>
      <c r="M2874" s="5">
        <v>0.13</v>
      </c>
      <c r="N2874" s="3" t="s">
        <v>104</v>
      </c>
    </row>
    <row r="2875" spans="1:14" x14ac:dyDescent="0.25">
      <c r="A2875" s="3" t="s">
        <v>2978</v>
      </c>
      <c r="B2875" s="3">
        <v>58</v>
      </c>
      <c r="C2875" s="3" t="s">
        <v>106</v>
      </c>
      <c r="D2875" s="3" t="s">
        <v>23</v>
      </c>
      <c r="E2875" s="5">
        <v>15.91</v>
      </c>
      <c r="F2875" s="3">
        <v>49</v>
      </c>
      <c r="G2875" s="3" t="s">
        <v>114</v>
      </c>
      <c r="H2875" s="3" t="s">
        <v>90</v>
      </c>
      <c r="I2875" s="5">
        <v>17.989999999999998</v>
      </c>
      <c r="J2875" s="3">
        <v>1</v>
      </c>
      <c r="K2875" s="3" t="s">
        <v>86</v>
      </c>
      <c r="L2875" s="3">
        <v>1</v>
      </c>
      <c r="M2875" s="5">
        <v>0.32</v>
      </c>
      <c r="N2875" s="3" t="s">
        <v>96</v>
      </c>
    </row>
    <row r="2876" spans="1:14" x14ac:dyDescent="0.25">
      <c r="A2876" s="3" t="s">
        <v>2979</v>
      </c>
      <c r="B2876" s="3">
        <v>30</v>
      </c>
      <c r="C2876" s="3" t="s">
        <v>83</v>
      </c>
      <c r="D2876" s="3" t="s">
        <v>21</v>
      </c>
      <c r="E2876" s="5">
        <v>12.85</v>
      </c>
      <c r="F2876" s="3">
        <v>39</v>
      </c>
      <c r="G2876" s="3" t="s">
        <v>94</v>
      </c>
      <c r="H2876" s="3" t="s">
        <v>122</v>
      </c>
      <c r="I2876" s="5">
        <v>13.99</v>
      </c>
      <c r="J2876" s="3">
        <v>1</v>
      </c>
      <c r="K2876" s="3" t="s">
        <v>102</v>
      </c>
      <c r="L2876" s="3">
        <v>3</v>
      </c>
      <c r="M2876" s="5">
        <v>0.32</v>
      </c>
      <c r="N2876" s="3" t="s">
        <v>112</v>
      </c>
    </row>
    <row r="2877" spans="1:14" x14ac:dyDescent="0.25">
      <c r="A2877" s="3" t="s">
        <v>2980</v>
      </c>
      <c r="B2877" s="3">
        <v>64</v>
      </c>
      <c r="C2877" s="3" t="s">
        <v>93</v>
      </c>
      <c r="D2877" s="3" t="s">
        <v>23</v>
      </c>
      <c r="E2877" s="5">
        <v>1.22</v>
      </c>
      <c r="F2877" s="3">
        <v>56</v>
      </c>
      <c r="G2877" s="3" t="s">
        <v>94</v>
      </c>
      <c r="H2877" s="3" t="s">
        <v>120</v>
      </c>
      <c r="I2877" s="5">
        <v>17.989999999999998</v>
      </c>
      <c r="J2877" s="3">
        <v>1</v>
      </c>
      <c r="K2877" s="3" t="s">
        <v>95</v>
      </c>
      <c r="L2877" s="3">
        <v>1</v>
      </c>
      <c r="M2877" s="5">
        <v>0.02</v>
      </c>
      <c r="N2877" s="3" t="s">
        <v>112</v>
      </c>
    </row>
    <row r="2878" spans="1:14" x14ac:dyDescent="0.25">
      <c r="A2878" s="3" t="s">
        <v>2981</v>
      </c>
      <c r="B2878" s="3">
        <v>51</v>
      </c>
      <c r="C2878" s="3" t="s">
        <v>83</v>
      </c>
      <c r="D2878" s="3" t="s">
        <v>21</v>
      </c>
      <c r="E2878" s="5">
        <v>1.96</v>
      </c>
      <c r="F2878" s="3">
        <v>26</v>
      </c>
      <c r="G2878" s="3" t="s">
        <v>89</v>
      </c>
      <c r="H2878" s="3" t="s">
        <v>122</v>
      </c>
      <c r="I2878" s="5">
        <v>13.99</v>
      </c>
      <c r="J2878" s="3">
        <v>0</v>
      </c>
      <c r="K2878" s="3" t="s">
        <v>102</v>
      </c>
      <c r="L2878" s="3">
        <v>4</v>
      </c>
      <c r="M2878" s="5">
        <v>7.0000000000000007E-2</v>
      </c>
      <c r="N2878" s="3" t="s">
        <v>117</v>
      </c>
    </row>
    <row r="2879" spans="1:14" x14ac:dyDescent="0.25">
      <c r="A2879" s="3" t="s">
        <v>2982</v>
      </c>
      <c r="B2879" s="3">
        <v>56</v>
      </c>
      <c r="C2879" s="3" t="s">
        <v>93</v>
      </c>
      <c r="D2879" s="3" t="s">
        <v>19</v>
      </c>
      <c r="E2879" s="5">
        <v>8.3000000000000007</v>
      </c>
      <c r="F2879" s="3">
        <v>55</v>
      </c>
      <c r="G2879" s="3" t="s">
        <v>94</v>
      </c>
      <c r="H2879" s="3" t="s">
        <v>85</v>
      </c>
      <c r="I2879" s="5">
        <v>8.99</v>
      </c>
      <c r="J2879" s="3">
        <v>1</v>
      </c>
      <c r="K2879" s="3" t="s">
        <v>108</v>
      </c>
      <c r="L2879" s="3">
        <v>3</v>
      </c>
      <c r="M2879" s="5">
        <v>0.15</v>
      </c>
      <c r="N2879" s="3" t="s">
        <v>112</v>
      </c>
    </row>
    <row r="2880" spans="1:14" x14ac:dyDescent="0.25">
      <c r="A2880" s="3" t="s">
        <v>2983</v>
      </c>
      <c r="B2880" s="3">
        <v>48</v>
      </c>
      <c r="C2880" s="3" t="s">
        <v>106</v>
      </c>
      <c r="D2880" s="3" t="s">
        <v>21</v>
      </c>
      <c r="E2880" s="5">
        <v>7.38</v>
      </c>
      <c r="F2880" s="3">
        <v>4</v>
      </c>
      <c r="G2880" s="3" t="s">
        <v>114</v>
      </c>
      <c r="H2880" s="3" t="s">
        <v>120</v>
      </c>
      <c r="I2880" s="5">
        <v>13.99</v>
      </c>
      <c r="J2880" s="3">
        <v>0</v>
      </c>
      <c r="K2880" s="3" t="s">
        <v>126</v>
      </c>
      <c r="L2880" s="3">
        <v>4</v>
      </c>
      <c r="M2880" s="5">
        <v>1.48</v>
      </c>
      <c r="N2880" s="3" t="s">
        <v>99</v>
      </c>
    </row>
    <row r="2881" spans="1:14" x14ac:dyDescent="0.25">
      <c r="A2881" s="3" t="s">
        <v>2984</v>
      </c>
      <c r="B2881" s="3">
        <v>27</v>
      </c>
      <c r="C2881" s="3" t="s">
        <v>93</v>
      </c>
      <c r="D2881" s="3" t="s">
        <v>19</v>
      </c>
      <c r="E2881" s="5">
        <v>11.62</v>
      </c>
      <c r="F2881" s="3">
        <v>50</v>
      </c>
      <c r="G2881" s="3" t="s">
        <v>94</v>
      </c>
      <c r="H2881" s="3" t="s">
        <v>85</v>
      </c>
      <c r="I2881" s="5">
        <v>8.99</v>
      </c>
      <c r="J2881" s="3">
        <v>1</v>
      </c>
      <c r="K2881" s="3" t="s">
        <v>126</v>
      </c>
      <c r="L2881" s="3">
        <v>2</v>
      </c>
      <c r="M2881" s="5">
        <v>0.23</v>
      </c>
      <c r="N2881" s="3" t="s">
        <v>117</v>
      </c>
    </row>
    <row r="2882" spans="1:14" x14ac:dyDescent="0.25">
      <c r="A2882" s="3" t="s">
        <v>2985</v>
      </c>
      <c r="B2882" s="3">
        <v>23</v>
      </c>
      <c r="C2882" s="3" t="s">
        <v>93</v>
      </c>
      <c r="D2882" s="3" t="s">
        <v>19</v>
      </c>
      <c r="E2882" s="5">
        <v>5.0599999999999996</v>
      </c>
      <c r="F2882" s="3">
        <v>36</v>
      </c>
      <c r="G2882" s="3" t="s">
        <v>89</v>
      </c>
      <c r="H2882" s="3" t="s">
        <v>122</v>
      </c>
      <c r="I2882" s="5">
        <v>8.99</v>
      </c>
      <c r="J2882" s="3">
        <v>1</v>
      </c>
      <c r="K2882" s="3" t="s">
        <v>102</v>
      </c>
      <c r="L2882" s="3">
        <v>3</v>
      </c>
      <c r="M2882" s="5">
        <v>0.14000000000000001</v>
      </c>
      <c r="N2882" s="3" t="s">
        <v>112</v>
      </c>
    </row>
    <row r="2883" spans="1:14" x14ac:dyDescent="0.25">
      <c r="A2883" s="3" t="s">
        <v>2986</v>
      </c>
      <c r="B2883" s="3">
        <v>69</v>
      </c>
      <c r="C2883" s="3" t="s">
        <v>83</v>
      </c>
      <c r="D2883" s="3" t="s">
        <v>23</v>
      </c>
      <c r="E2883" s="5">
        <v>3.84</v>
      </c>
      <c r="F2883" s="3">
        <v>30</v>
      </c>
      <c r="G2883" s="3" t="s">
        <v>94</v>
      </c>
      <c r="H2883" s="3" t="s">
        <v>120</v>
      </c>
      <c r="I2883" s="5">
        <v>17.989999999999998</v>
      </c>
      <c r="J2883" s="3">
        <v>1</v>
      </c>
      <c r="K2883" s="3" t="s">
        <v>95</v>
      </c>
      <c r="L2883" s="3">
        <v>5</v>
      </c>
      <c r="M2883" s="5">
        <v>0.12</v>
      </c>
      <c r="N2883" s="3" t="s">
        <v>117</v>
      </c>
    </row>
    <row r="2884" spans="1:14" x14ac:dyDescent="0.25">
      <c r="A2884" s="3" t="s">
        <v>2987</v>
      </c>
      <c r="B2884" s="3">
        <v>41</v>
      </c>
      <c r="C2884" s="3" t="s">
        <v>93</v>
      </c>
      <c r="D2884" s="3" t="s">
        <v>21</v>
      </c>
      <c r="E2884" s="5">
        <v>2.97</v>
      </c>
      <c r="F2884" s="3">
        <v>46</v>
      </c>
      <c r="G2884" s="3" t="s">
        <v>135</v>
      </c>
      <c r="H2884" s="3" t="s">
        <v>122</v>
      </c>
      <c r="I2884" s="5">
        <v>13.99</v>
      </c>
      <c r="J2884" s="3">
        <v>1</v>
      </c>
      <c r="K2884" s="3" t="s">
        <v>126</v>
      </c>
      <c r="L2884" s="3">
        <v>1</v>
      </c>
      <c r="M2884" s="5">
        <v>0.06</v>
      </c>
      <c r="N2884" s="3" t="s">
        <v>99</v>
      </c>
    </row>
    <row r="2885" spans="1:14" x14ac:dyDescent="0.25">
      <c r="A2885" s="3" t="s">
        <v>2988</v>
      </c>
      <c r="B2885" s="3">
        <v>65</v>
      </c>
      <c r="C2885" s="3" t="s">
        <v>93</v>
      </c>
      <c r="D2885" s="3" t="s">
        <v>21</v>
      </c>
      <c r="E2885" s="5">
        <v>8.23</v>
      </c>
      <c r="F2885" s="3">
        <v>57</v>
      </c>
      <c r="G2885" s="3" t="s">
        <v>94</v>
      </c>
      <c r="H2885" s="3" t="s">
        <v>85</v>
      </c>
      <c r="I2885" s="5">
        <v>13.99</v>
      </c>
      <c r="J2885" s="3">
        <v>1</v>
      </c>
      <c r="K2885" s="3" t="s">
        <v>95</v>
      </c>
      <c r="L2885" s="3">
        <v>1</v>
      </c>
      <c r="M2885" s="5">
        <v>0.14000000000000001</v>
      </c>
      <c r="N2885" s="3" t="s">
        <v>112</v>
      </c>
    </row>
    <row r="2886" spans="1:14" x14ac:dyDescent="0.25">
      <c r="A2886" s="3" t="s">
        <v>2989</v>
      </c>
      <c r="B2886" s="3">
        <v>20</v>
      </c>
      <c r="C2886" s="3" t="s">
        <v>106</v>
      </c>
      <c r="D2886" s="3" t="s">
        <v>23</v>
      </c>
      <c r="E2886" s="5">
        <v>12.72</v>
      </c>
      <c r="F2886" s="3">
        <v>13</v>
      </c>
      <c r="G2886" s="3" t="s">
        <v>98</v>
      </c>
      <c r="H2886" s="3" t="s">
        <v>90</v>
      </c>
      <c r="I2886" s="5">
        <v>17.989999999999998</v>
      </c>
      <c r="J2886" s="3">
        <v>0</v>
      </c>
      <c r="K2886" s="3" t="s">
        <v>126</v>
      </c>
      <c r="L2886" s="3">
        <v>2</v>
      </c>
      <c r="M2886" s="5">
        <v>0.91</v>
      </c>
      <c r="N2886" s="3" t="s">
        <v>99</v>
      </c>
    </row>
    <row r="2887" spans="1:14" x14ac:dyDescent="0.25">
      <c r="A2887" s="3" t="s">
        <v>2990</v>
      </c>
      <c r="B2887" s="3">
        <v>62</v>
      </c>
      <c r="C2887" s="3" t="s">
        <v>106</v>
      </c>
      <c r="D2887" s="3" t="s">
        <v>23</v>
      </c>
      <c r="E2887" s="5">
        <v>10.76</v>
      </c>
      <c r="F2887" s="3">
        <v>31</v>
      </c>
      <c r="G2887" s="3" t="s">
        <v>84</v>
      </c>
      <c r="H2887" s="3" t="s">
        <v>120</v>
      </c>
      <c r="I2887" s="5">
        <v>17.989999999999998</v>
      </c>
      <c r="J2887" s="3">
        <v>1</v>
      </c>
      <c r="K2887" s="3" t="s">
        <v>108</v>
      </c>
      <c r="L2887" s="3">
        <v>1</v>
      </c>
      <c r="M2887" s="5">
        <v>0.34</v>
      </c>
      <c r="N2887" s="3" t="s">
        <v>99</v>
      </c>
    </row>
    <row r="2888" spans="1:14" x14ac:dyDescent="0.25">
      <c r="A2888" s="3" t="s">
        <v>2991</v>
      </c>
      <c r="B2888" s="3">
        <v>34</v>
      </c>
      <c r="C2888" s="3" t="s">
        <v>93</v>
      </c>
      <c r="D2888" s="3" t="s">
        <v>23</v>
      </c>
      <c r="E2888" s="5">
        <v>19.54</v>
      </c>
      <c r="F2888" s="3">
        <v>10</v>
      </c>
      <c r="G2888" s="3" t="s">
        <v>94</v>
      </c>
      <c r="H2888" s="3" t="s">
        <v>111</v>
      </c>
      <c r="I2888" s="5">
        <v>17.989999999999998</v>
      </c>
      <c r="J2888" s="3">
        <v>0</v>
      </c>
      <c r="K2888" s="3" t="s">
        <v>102</v>
      </c>
      <c r="L2888" s="3">
        <v>2</v>
      </c>
      <c r="M2888" s="5">
        <v>1.78</v>
      </c>
      <c r="N2888" s="3" t="s">
        <v>91</v>
      </c>
    </row>
    <row r="2889" spans="1:14" x14ac:dyDescent="0.25">
      <c r="A2889" s="3" t="s">
        <v>2992</v>
      </c>
      <c r="B2889" s="3">
        <v>58</v>
      </c>
      <c r="C2889" s="3" t="s">
        <v>106</v>
      </c>
      <c r="D2889" s="3" t="s">
        <v>23</v>
      </c>
      <c r="E2889" s="5">
        <v>26.15</v>
      </c>
      <c r="F2889" s="3">
        <v>53</v>
      </c>
      <c r="G2889" s="3" t="s">
        <v>114</v>
      </c>
      <c r="H2889" s="3" t="s">
        <v>120</v>
      </c>
      <c r="I2889" s="5">
        <v>17.989999999999998</v>
      </c>
      <c r="J2889" s="3">
        <v>0</v>
      </c>
      <c r="K2889" s="3" t="s">
        <v>126</v>
      </c>
      <c r="L2889" s="3">
        <v>1</v>
      </c>
      <c r="M2889" s="5">
        <v>0.48</v>
      </c>
      <c r="N2889" s="3" t="s">
        <v>104</v>
      </c>
    </row>
    <row r="2890" spans="1:14" x14ac:dyDescent="0.25">
      <c r="A2890" s="3" t="s">
        <v>2993</v>
      </c>
      <c r="B2890" s="3">
        <v>35</v>
      </c>
      <c r="C2890" s="3" t="s">
        <v>93</v>
      </c>
      <c r="D2890" s="3" t="s">
        <v>23</v>
      </c>
      <c r="E2890" s="5">
        <v>3.78</v>
      </c>
      <c r="F2890" s="3">
        <v>37</v>
      </c>
      <c r="G2890" s="3" t="s">
        <v>84</v>
      </c>
      <c r="H2890" s="3" t="s">
        <v>111</v>
      </c>
      <c r="I2890" s="5">
        <v>17.989999999999998</v>
      </c>
      <c r="J2890" s="3">
        <v>1</v>
      </c>
      <c r="K2890" s="3" t="s">
        <v>102</v>
      </c>
      <c r="L2890" s="3">
        <v>5</v>
      </c>
      <c r="M2890" s="5">
        <v>0.1</v>
      </c>
      <c r="N2890" s="3" t="s">
        <v>96</v>
      </c>
    </row>
    <row r="2891" spans="1:14" x14ac:dyDescent="0.25">
      <c r="A2891" s="3" t="s">
        <v>2994</v>
      </c>
      <c r="B2891" s="3">
        <v>36</v>
      </c>
      <c r="C2891" s="3" t="s">
        <v>93</v>
      </c>
      <c r="D2891" s="3" t="s">
        <v>21</v>
      </c>
      <c r="E2891" s="5">
        <v>6.49</v>
      </c>
      <c r="F2891" s="3">
        <v>21</v>
      </c>
      <c r="G2891" s="3" t="s">
        <v>135</v>
      </c>
      <c r="H2891" s="3" t="s">
        <v>111</v>
      </c>
      <c r="I2891" s="5">
        <v>13.99</v>
      </c>
      <c r="J2891" s="3">
        <v>0</v>
      </c>
      <c r="K2891" s="3" t="s">
        <v>126</v>
      </c>
      <c r="L2891" s="3">
        <v>5</v>
      </c>
      <c r="M2891" s="5">
        <v>0.28999999999999998</v>
      </c>
      <c r="N2891" s="3" t="s">
        <v>87</v>
      </c>
    </row>
    <row r="2892" spans="1:14" x14ac:dyDescent="0.25">
      <c r="A2892" s="3" t="s">
        <v>2995</v>
      </c>
      <c r="B2892" s="3">
        <v>57</v>
      </c>
      <c r="C2892" s="3" t="s">
        <v>93</v>
      </c>
      <c r="D2892" s="3" t="s">
        <v>19</v>
      </c>
      <c r="E2892" s="5">
        <v>1.76</v>
      </c>
      <c r="F2892" s="3">
        <v>10</v>
      </c>
      <c r="G2892" s="3" t="s">
        <v>135</v>
      </c>
      <c r="H2892" s="3" t="s">
        <v>122</v>
      </c>
      <c r="I2892" s="5">
        <v>8.99</v>
      </c>
      <c r="J2892" s="3">
        <v>1</v>
      </c>
      <c r="K2892" s="3" t="s">
        <v>126</v>
      </c>
      <c r="L2892" s="3">
        <v>4</v>
      </c>
      <c r="M2892" s="5">
        <v>0.16</v>
      </c>
      <c r="N2892" s="3" t="s">
        <v>112</v>
      </c>
    </row>
    <row r="2893" spans="1:14" x14ac:dyDescent="0.25">
      <c r="A2893" s="3" t="s">
        <v>2996</v>
      </c>
      <c r="B2893" s="3">
        <v>58</v>
      </c>
      <c r="C2893" s="3" t="s">
        <v>106</v>
      </c>
      <c r="D2893" s="3" t="s">
        <v>23</v>
      </c>
      <c r="E2893" s="5">
        <v>8.43</v>
      </c>
      <c r="F2893" s="3">
        <v>49</v>
      </c>
      <c r="G2893" s="3" t="s">
        <v>89</v>
      </c>
      <c r="H2893" s="3" t="s">
        <v>122</v>
      </c>
      <c r="I2893" s="5">
        <v>17.989999999999998</v>
      </c>
      <c r="J2893" s="3">
        <v>1</v>
      </c>
      <c r="K2893" s="3" t="s">
        <v>95</v>
      </c>
      <c r="L2893" s="3">
        <v>1</v>
      </c>
      <c r="M2893" s="5">
        <v>0.17</v>
      </c>
      <c r="N2893" s="3" t="s">
        <v>104</v>
      </c>
    </row>
    <row r="2894" spans="1:14" x14ac:dyDescent="0.25">
      <c r="A2894" s="3" t="s">
        <v>2997</v>
      </c>
      <c r="B2894" s="3">
        <v>54</v>
      </c>
      <c r="C2894" s="3" t="s">
        <v>106</v>
      </c>
      <c r="D2894" s="3" t="s">
        <v>19</v>
      </c>
      <c r="E2894" s="5">
        <v>4.8499999999999996</v>
      </c>
      <c r="F2894" s="3">
        <v>37</v>
      </c>
      <c r="G2894" s="3" t="s">
        <v>84</v>
      </c>
      <c r="H2894" s="3" t="s">
        <v>122</v>
      </c>
      <c r="I2894" s="5">
        <v>8.99</v>
      </c>
      <c r="J2894" s="3">
        <v>1</v>
      </c>
      <c r="K2894" s="3" t="s">
        <v>126</v>
      </c>
      <c r="L2894" s="3">
        <v>4</v>
      </c>
      <c r="M2894" s="5">
        <v>0.13</v>
      </c>
      <c r="N2894" s="3" t="s">
        <v>112</v>
      </c>
    </row>
    <row r="2895" spans="1:14" x14ac:dyDescent="0.25">
      <c r="A2895" s="3" t="s">
        <v>2998</v>
      </c>
      <c r="B2895" s="3">
        <v>22</v>
      </c>
      <c r="C2895" s="3" t="s">
        <v>83</v>
      </c>
      <c r="D2895" s="3" t="s">
        <v>21</v>
      </c>
      <c r="E2895" s="5">
        <v>14.04</v>
      </c>
      <c r="F2895" s="3">
        <v>19</v>
      </c>
      <c r="G2895" s="3" t="s">
        <v>135</v>
      </c>
      <c r="H2895" s="3" t="s">
        <v>90</v>
      </c>
      <c r="I2895" s="5">
        <v>13.99</v>
      </c>
      <c r="J2895" s="3">
        <v>0</v>
      </c>
      <c r="K2895" s="3" t="s">
        <v>86</v>
      </c>
      <c r="L2895" s="3">
        <v>2</v>
      </c>
      <c r="M2895" s="5">
        <v>0.7</v>
      </c>
      <c r="N2895" s="3" t="s">
        <v>91</v>
      </c>
    </row>
    <row r="2896" spans="1:14" x14ac:dyDescent="0.25">
      <c r="A2896" s="3" t="s">
        <v>2999</v>
      </c>
      <c r="B2896" s="3">
        <v>43</v>
      </c>
      <c r="C2896" s="3" t="s">
        <v>106</v>
      </c>
      <c r="D2896" s="3" t="s">
        <v>23</v>
      </c>
      <c r="E2896" s="5">
        <v>19.59</v>
      </c>
      <c r="F2896" s="3">
        <v>25</v>
      </c>
      <c r="G2896" s="3" t="s">
        <v>84</v>
      </c>
      <c r="H2896" s="3" t="s">
        <v>122</v>
      </c>
      <c r="I2896" s="5">
        <v>17.989999999999998</v>
      </c>
      <c r="J2896" s="3">
        <v>0</v>
      </c>
      <c r="K2896" s="3" t="s">
        <v>126</v>
      </c>
      <c r="L2896" s="3">
        <v>1</v>
      </c>
      <c r="M2896" s="5">
        <v>0.75</v>
      </c>
      <c r="N2896" s="3" t="s">
        <v>96</v>
      </c>
    </row>
    <row r="2897" spans="1:14" x14ac:dyDescent="0.25">
      <c r="A2897" s="3" t="s">
        <v>3000</v>
      </c>
      <c r="B2897" s="3">
        <v>21</v>
      </c>
      <c r="C2897" s="3" t="s">
        <v>83</v>
      </c>
      <c r="D2897" s="3" t="s">
        <v>21</v>
      </c>
      <c r="E2897" s="5">
        <v>0.06</v>
      </c>
      <c r="F2897" s="3">
        <v>13</v>
      </c>
      <c r="G2897" s="3" t="s">
        <v>98</v>
      </c>
      <c r="H2897" s="3" t="s">
        <v>120</v>
      </c>
      <c r="I2897" s="5">
        <v>13.99</v>
      </c>
      <c r="J2897" s="3">
        <v>0</v>
      </c>
      <c r="K2897" s="3" t="s">
        <v>108</v>
      </c>
      <c r="L2897" s="3">
        <v>5</v>
      </c>
      <c r="M2897" s="5">
        <v>0</v>
      </c>
      <c r="N2897" s="3" t="s">
        <v>96</v>
      </c>
    </row>
    <row r="2898" spans="1:14" x14ac:dyDescent="0.25">
      <c r="A2898" s="3" t="s">
        <v>3001</v>
      </c>
      <c r="B2898" s="3">
        <v>53</v>
      </c>
      <c r="C2898" s="3" t="s">
        <v>93</v>
      </c>
      <c r="D2898" s="3" t="s">
        <v>21</v>
      </c>
      <c r="E2898" s="5">
        <v>26.91</v>
      </c>
      <c r="F2898" s="3">
        <v>19</v>
      </c>
      <c r="G2898" s="3" t="s">
        <v>135</v>
      </c>
      <c r="H2898" s="3" t="s">
        <v>122</v>
      </c>
      <c r="I2898" s="5">
        <v>13.99</v>
      </c>
      <c r="J2898" s="3">
        <v>0</v>
      </c>
      <c r="K2898" s="3" t="s">
        <v>102</v>
      </c>
      <c r="L2898" s="3">
        <v>2</v>
      </c>
      <c r="M2898" s="5">
        <v>1.35</v>
      </c>
      <c r="N2898" s="3" t="s">
        <v>87</v>
      </c>
    </row>
    <row r="2899" spans="1:14" x14ac:dyDescent="0.25">
      <c r="A2899" s="3" t="s">
        <v>3002</v>
      </c>
      <c r="B2899" s="3">
        <v>36</v>
      </c>
      <c r="C2899" s="3" t="s">
        <v>106</v>
      </c>
      <c r="D2899" s="3" t="s">
        <v>21</v>
      </c>
      <c r="E2899" s="5">
        <v>1.36</v>
      </c>
      <c r="F2899" s="3">
        <v>58</v>
      </c>
      <c r="G2899" s="3" t="s">
        <v>135</v>
      </c>
      <c r="H2899" s="3" t="s">
        <v>120</v>
      </c>
      <c r="I2899" s="5">
        <v>13.99</v>
      </c>
      <c r="J2899" s="3">
        <v>1</v>
      </c>
      <c r="K2899" s="3" t="s">
        <v>126</v>
      </c>
      <c r="L2899" s="3">
        <v>5</v>
      </c>
      <c r="M2899" s="5">
        <v>0.02</v>
      </c>
      <c r="N2899" s="3" t="s">
        <v>117</v>
      </c>
    </row>
    <row r="2900" spans="1:14" x14ac:dyDescent="0.25">
      <c r="A2900" s="3" t="s">
        <v>3003</v>
      </c>
      <c r="B2900" s="3">
        <v>37</v>
      </c>
      <c r="C2900" s="3" t="s">
        <v>93</v>
      </c>
      <c r="D2900" s="3" t="s">
        <v>23</v>
      </c>
      <c r="E2900" s="5">
        <v>7.53</v>
      </c>
      <c r="F2900" s="3">
        <v>48</v>
      </c>
      <c r="G2900" s="3" t="s">
        <v>94</v>
      </c>
      <c r="H2900" s="3" t="s">
        <v>120</v>
      </c>
      <c r="I2900" s="5">
        <v>17.989999999999998</v>
      </c>
      <c r="J2900" s="3">
        <v>1</v>
      </c>
      <c r="K2900" s="3" t="s">
        <v>108</v>
      </c>
      <c r="L2900" s="3">
        <v>3</v>
      </c>
      <c r="M2900" s="5">
        <v>0.15</v>
      </c>
      <c r="N2900" s="3" t="s">
        <v>117</v>
      </c>
    </row>
    <row r="2901" spans="1:14" x14ac:dyDescent="0.25">
      <c r="A2901" s="3" t="s">
        <v>3004</v>
      </c>
      <c r="B2901" s="3">
        <v>44</v>
      </c>
      <c r="C2901" s="3" t="s">
        <v>93</v>
      </c>
      <c r="D2901" s="3" t="s">
        <v>21</v>
      </c>
      <c r="E2901" s="5">
        <v>62.82</v>
      </c>
      <c r="F2901" s="3">
        <v>44</v>
      </c>
      <c r="G2901" s="3" t="s">
        <v>84</v>
      </c>
      <c r="H2901" s="3" t="s">
        <v>120</v>
      </c>
      <c r="I2901" s="5">
        <v>13.99</v>
      </c>
      <c r="J2901" s="3">
        <v>0</v>
      </c>
      <c r="K2901" s="3" t="s">
        <v>126</v>
      </c>
      <c r="L2901" s="3">
        <v>4</v>
      </c>
      <c r="M2901" s="5">
        <v>1.4</v>
      </c>
      <c r="N2901" s="3" t="s">
        <v>91</v>
      </c>
    </row>
    <row r="2902" spans="1:14" x14ac:dyDescent="0.25">
      <c r="A2902" s="3" t="s">
        <v>3005</v>
      </c>
      <c r="B2902" s="3">
        <v>33</v>
      </c>
      <c r="C2902" s="3" t="s">
        <v>93</v>
      </c>
      <c r="D2902" s="3" t="s">
        <v>23</v>
      </c>
      <c r="E2902" s="5">
        <v>2.08</v>
      </c>
      <c r="F2902" s="3">
        <v>7</v>
      </c>
      <c r="G2902" s="3" t="s">
        <v>135</v>
      </c>
      <c r="H2902" s="3" t="s">
        <v>85</v>
      </c>
      <c r="I2902" s="5">
        <v>17.989999999999998</v>
      </c>
      <c r="J2902" s="3">
        <v>0</v>
      </c>
      <c r="K2902" s="3" t="s">
        <v>102</v>
      </c>
      <c r="L2902" s="3">
        <v>4</v>
      </c>
      <c r="M2902" s="5">
        <v>0.26</v>
      </c>
      <c r="N2902" s="3" t="s">
        <v>104</v>
      </c>
    </row>
    <row r="2903" spans="1:14" x14ac:dyDescent="0.25">
      <c r="A2903" s="3" t="s">
        <v>3006</v>
      </c>
      <c r="B2903" s="3">
        <v>32</v>
      </c>
      <c r="C2903" s="3" t="s">
        <v>106</v>
      </c>
      <c r="D2903" s="3" t="s">
        <v>19</v>
      </c>
      <c r="E2903" s="5">
        <v>10.130000000000001</v>
      </c>
      <c r="F2903" s="3">
        <v>8</v>
      </c>
      <c r="G2903" s="3" t="s">
        <v>98</v>
      </c>
      <c r="H2903" s="3" t="s">
        <v>122</v>
      </c>
      <c r="I2903" s="5">
        <v>8.99</v>
      </c>
      <c r="J2903" s="3">
        <v>0</v>
      </c>
      <c r="K2903" s="3" t="s">
        <v>126</v>
      </c>
      <c r="L2903" s="3">
        <v>5</v>
      </c>
      <c r="M2903" s="5">
        <v>1.1299999999999999</v>
      </c>
      <c r="N2903" s="3" t="s">
        <v>99</v>
      </c>
    </row>
    <row r="2904" spans="1:14" x14ac:dyDescent="0.25">
      <c r="A2904" s="3" t="s">
        <v>3007</v>
      </c>
      <c r="B2904" s="3">
        <v>23</v>
      </c>
      <c r="C2904" s="3" t="s">
        <v>93</v>
      </c>
      <c r="D2904" s="3" t="s">
        <v>19</v>
      </c>
      <c r="E2904" s="5">
        <v>11.07</v>
      </c>
      <c r="F2904" s="3">
        <v>47</v>
      </c>
      <c r="G2904" s="3" t="s">
        <v>89</v>
      </c>
      <c r="H2904" s="3" t="s">
        <v>111</v>
      </c>
      <c r="I2904" s="5">
        <v>8.99</v>
      </c>
      <c r="J2904" s="3">
        <v>1</v>
      </c>
      <c r="K2904" s="3" t="s">
        <v>95</v>
      </c>
      <c r="L2904" s="3">
        <v>4</v>
      </c>
      <c r="M2904" s="5">
        <v>0.23</v>
      </c>
      <c r="N2904" s="3" t="s">
        <v>87</v>
      </c>
    </row>
    <row r="2905" spans="1:14" x14ac:dyDescent="0.25">
      <c r="A2905" s="3" t="s">
        <v>3008</v>
      </c>
      <c r="B2905" s="3">
        <v>61</v>
      </c>
      <c r="C2905" s="3" t="s">
        <v>106</v>
      </c>
      <c r="D2905" s="3" t="s">
        <v>23</v>
      </c>
      <c r="E2905" s="5">
        <v>4.67</v>
      </c>
      <c r="F2905" s="3">
        <v>43</v>
      </c>
      <c r="G2905" s="3" t="s">
        <v>114</v>
      </c>
      <c r="H2905" s="3" t="s">
        <v>85</v>
      </c>
      <c r="I2905" s="5">
        <v>17.989999999999998</v>
      </c>
      <c r="J2905" s="3">
        <v>1</v>
      </c>
      <c r="K2905" s="3" t="s">
        <v>95</v>
      </c>
      <c r="L2905" s="3">
        <v>4</v>
      </c>
      <c r="M2905" s="5">
        <v>0.11</v>
      </c>
      <c r="N2905" s="3" t="s">
        <v>104</v>
      </c>
    </row>
    <row r="2906" spans="1:14" x14ac:dyDescent="0.25">
      <c r="A2906" s="3" t="s">
        <v>3009</v>
      </c>
      <c r="B2906" s="3">
        <v>33</v>
      </c>
      <c r="C2906" s="3" t="s">
        <v>106</v>
      </c>
      <c r="D2906" s="3" t="s">
        <v>23</v>
      </c>
      <c r="E2906" s="5">
        <v>17.72</v>
      </c>
      <c r="F2906" s="3">
        <v>5</v>
      </c>
      <c r="G2906" s="3" t="s">
        <v>135</v>
      </c>
      <c r="H2906" s="3" t="s">
        <v>111</v>
      </c>
      <c r="I2906" s="5">
        <v>17.989999999999998</v>
      </c>
      <c r="J2906" s="3">
        <v>0</v>
      </c>
      <c r="K2906" s="3" t="s">
        <v>126</v>
      </c>
      <c r="L2906" s="3">
        <v>5</v>
      </c>
      <c r="M2906" s="5">
        <v>2.95</v>
      </c>
      <c r="N2906" s="3" t="s">
        <v>104</v>
      </c>
    </row>
    <row r="2907" spans="1:14" x14ac:dyDescent="0.25">
      <c r="A2907" s="3" t="s">
        <v>3010</v>
      </c>
      <c r="B2907" s="3">
        <v>41</v>
      </c>
      <c r="C2907" s="3" t="s">
        <v>93</v>
      </c>
      <c r="D2907" s="3" t="s">
        <v>23</v>
      </c>
      <c r="E2907" s="5">
        <v>6.01</v>
      </c>
      <c r="F2907" s="3">
        <v>36</v>
      </c>
      <c r="G2907" s="3" t="s">
        <v>135</v>
      </c>
      <c r="H2907" s="3" t="s">
        <v>122</v>
      </c>
      <c r="I2907" s="5">
        <v>17.989999999999998</v>
      </c>
      <c r="J2907" s="3">
        <v>0</v>
      </c>
      <c r="K2907" s="3" t="s">
        <v>102</v>
      </c>
      <c r="L2907" s="3">
        <v>4</v>
      </c>
      <c r="M2907" s="5">
        <v>0.16</v>
      </c>
      <c r="N2907" s="3" t="s">
        <v>87</v>
      </c>
    </row>
    <row r="2908" spans="1:14" x14ac:dyDescent="0.25">
      <c r="A2908" s="3" t="s">
        <v>3011</v>
      </c>
      <c r="B2908" s="3">
        <v>23</v>
      </c>
      <c r="C2908" s="3" t="s">
        <v>93</v>
      </c>
      <c r="D2908" s="3" t="s">
        <v>21</v>
      </c>
      <c r="E2908" s="5">
        <v>14.92</v>
      </c>
      <c r="F2908" s="3">
        <v>13</v>
      </c>
      <c r="G2908" s="3" t="s">
        <v>135</v>
      </c>
      <c r="H2908" s="3" t="s">
        <v>85</v>
      </c>
      <c r="I2908" s="5">
        <v>13.99</v>
      </c>
      <c r="J2908" s="3">
        <v>0</v>
      </c>
      <c r="K2908" s="3" t="s">
        <v>86</v>
      </c>
      <c r="L2908" s="3">
        <v>2</v>
      </c>
      <c r="M2908" s="5">
        <v>1.07</v>
      </c>
      <c r="N2908" s="3" t="s">
        <v>117</v>
      </c>
    </row>
    <row r="2909" spans="1:14" x14ac:dyDescent="0.25">
      <c r="A2909" s="3" t="s">
        <v>3012</v>
      </c>
      <c r="B2909" s="3">
        <v>67</v>
      </c>
      <c r="C2909" s="3" t="s">
        <v>93</v>
      </c>
      <c r="D2909" s="3" t="s">
        <v>19</v>
      </c>
      <c r="E2909" s="5">
        <v>8.2799999999999994</v>
      </c>
      <c r="F2909" s="3">
        <v>51</v>
      </c>
      <c r="G2909" s="3" t="s">
        <v>84</v>
      </c>
      <c r="H2909" s="3" t="s">
        <v>111</v>
      </c>
      <c r="I2909" s="5">
        <v>8.99</v>
      </c>
      <c r="J2909" s="3">
        <v>1</v>
      </c>
      <c r="K2909" s="3" t="s">
        <v>86</v>
      </c>
      <c r="L2909" s="3">
        <v>2</v>
      </c>
      <c r="M2909" s="5">
        <v>0.16</v>
      </c>
      <c r="N2909" s="3" t="s">
        <v>112</v>
      </c>
    </row>
    <row r="2910" spans="1:14" x14ac:dyDescent="0.25">
      <c r="A2910" s="3" t="s">
        <v>3013</v>
      </c>
      <c r="B2910" s="3">
        <v>59</v>
      </c>
      <c r="C2910" s="3" t="s">
        <v>83</v>
      </c>
      <c r="D2910" s="3" t="s">
        <v>19</v>
      </c>
      <c r="E2910" s="5">
        <v>4.96</v>
      </c>
      <c r="F2910" s="3">
        <v>51</v>
      </c>
      <c r="G2910" s="3" t="s">
        <v>114</v>
      </c>
      <c r="H2910" s="3" t="s">
        <v>90</v>
      </c>
      <c r="I2910" s="5">
        <v>8.99</v>
      </c>
      <c r="J2910" s="3">
        <v>1</v>
      </c>
      <c r="K2910" s="3" t="s">
        <v>108</v>
      </c>
      <c r="L2910" s="3">
        <v>1</v>
      </c>
      <c r="M2910" s="5">
        <v>0.1</v>
      </c>
      <c r="N2910" s="3" t="s">
        <v>112</v>
      </c>
    </row>
    <row r="2911" spans="1:14" x14ac:dyDescent="0.25">
      <c r="A2911" s="3" t="s">
        <v>3014</v>
      </c>
      <c r="B2911" s="3">
        <v>50</v>
      </c>
      <c r="C2911" s="3" t="s">
        <v>83</v>
      </c>
      <c r="D2911" s="3" t="s">
        <v>19</v>
      </c>
      <c r="E2911" s="5">
        <v>1.1100000000000001</v>
      </c>
      <c r="F2911" s="3">
        <v>44</v>
      </c>
      <c r="G2911" s="3" t="s">
        <v>135</v>
      </c>
      <c r="H2911" s="3" t="s">
        <v>111</v>
      </c>
      <c r="I2911" s="5">
        <v>8.99</v>
      </c>
      <c r="J2911" s="3">
        <v>1</v>
      </c>
      <c r="K2911" s="3" t="s">
        <v>108</v>
      </c>
      <c r="L2911" s="3">
        <v>5</v>
      </c>
      <c r="M2911" s="5">
        <v>0.02</v>
      </c>
      <c r="N2911" s="3" t="s">
        <v>104</v>
      </c>
    </row>
    <row r="2912" spans="1:14" x14ac:dyDescent="0.25">
      <c r="A2912" s="3" t="s">
        <v>3015</v>
      </c>
      <c r="B2912" s="3">
        <v>22</v>
      </c>
      <c r="C2912" s="3" t="s">
        <v>83</v>
      </c>
      <c r="D2912" s="3" t="s">
        <v>23</v>
      </c>
      <c r="E2912" s="5">
        <v>0.85</v>
      </c>
      <c r="F2912" s="3">
        <v>26</v>
      </c>
      <c r="G2912" s="3" t="s">
        <v>98</v>
      </c>
      <c r="H2912" s="3" t="s">
        <v>85</v>
      </c>
      <c r="I2912" s="5">
        <v>17.989999999999998</v>
      </c>
      <c r="J2912" s="3">
        <v>1</v>
      </c>
      <c r="K2912" s="3" t="s">
        <v>102</v>
      </c>
      <c r="L2912" s="3">
        <v>3</v>
      </c>
      <c r="M2912" s="5">
        <v>0.03</v>
      </c>
      <c r="N2912" s="3" t="s">
        <v>112</v>
      </c>
    </row>
    <row r="2913" spans="1:14" x14ac:dyDescent="0.25">
      <c r="A2913" s="3" t="s">
        <v>3016</v>
      </c>
      <c r="B2913" s="3">
        <v>65</v>
      </c>
      <c r="C2913" s="3" t="s">
        <v>93</v>
      </c>
      <c r="D2913" s="3" t="s">
        <v>19</v>
      </c>
      <c r="E2913" s="5">
        <v>1.85</v>
      </c>
      <c r="F2913" s="3">
        <v>34</v>
      </c>
      <c r="G2913" s="3" t="s">
        <v>94</v>
      </c>
      <c r="H2913" s="3" t="s">
        <v>85</v>
      </c>
      <c r="I2913" s="5">
        <v>8.99</v>
      </c>
      <c r="J2913" s="3">
        <v>1</v>
      </c>
      <c r="K2913" s="3" t="s">
        <v>108</v>
      </c>
      <c r="L2913" s="3">
        <v>2</v>
      </c>
      <c r="M2913" s="5">
        <v>0.05</v>
      </c>
      <c r="N2913" s="3" t="s">
        <v>104</v>
      </c>
    </row>
    <row r="2914" spans="1:14" x14ac:dyDescent="0.25">
      <c r="A2914" s="3" t="s">
        <v>3017</v>
      </c>
      <c r="B2914" s="3">
        <v>70</v>
      </c>
      <c r="C2914" s="3" t="s">
        <v>106</v>
      </c>
      <c r="D2914" s="3" t="s">
        <v>23</v>
      </c>
      <c r="E2914" s="5">
        <v>8.2899999999999991</v>
      </c>
      <c r="F2914" s="3">
        <v>13</v>
      </c>
      <c r="G2914" s="3" t="s">
        <v>135</v>
      </c>
      <c r="H2914" s="3" t="s">
        <v>90</v>
      </c>
      <c r="I2914" s="5">
        <v>17.989999999999998</v>
      </c>
      <c r="J2914" s="3">
        <v>0</v>
      </c>
      <c r="K2914" s="3" t="s">
        <v>86</v>
      </c>
      <c r="L2914" s="3">
        <v>1</v>
      </c>
      <c r="M2914" s="5">
        <v>0.59</v>
      </c>
      <c r="N2914" s="3" t="s">
        <v>112</v>
      </c>
    </row>
    <row r="2915" spans="1:14" x14ac:dyDescent="0.25">
      <c r="A2915" s="3" t="s">
        <v>3018</v>
      </c>
      <c r="B2915" s="3">
        <v>39</v>
      </c>
      <c r="C2915" s="3" t="s">
        <v>93</v>
      </c>
      <c r="D2915" s="3" t="s">
        <v>19</v>
      </c>
      <c r="E2915" s="5">
        <v>13.15</v>
      </c>
      <c r="F2915" s="3">
        <v>13</v>
      </c>
      <c r="G2915" s="3" t="s">
        <v>94</v>
      </c>
      <c r="H2915" s="3" t="s">
        <v>85</v>
      </c>
      <c r="I2915" s="5">
        <v>8.99</v>
      </c>
      <c r="J2915" s="3">
        <v>0</v>
      </c>
      <c r="K2915" s="3" t="s">
        <v>86</v>
      </c>
      <c r="L2915" s="3">
        <v>2</v>
      </c>
      <c r="M2915" s="5">
        <v>0.94</v>
      </c>
      <c r="N2915" s="3" t="s">
        <v>99</v>
      </c>
    </row>
    <row r="2916" spans="1:14" x14ac:dyDescent="0.25">
      <c r="A2916" s="3" t="s">
        <v>3019</v>
      </c>
      <c r="B2916" s="3">
        <v>59</v>
      </c>
      <c r="C2916" s="3" t="s">
        <v>83</v>
      </c>
      <c r="D2916" s="3" t="s">
        <v>21</v>
      </c>
      <c r="E2916" s="5">
        <v>3.7</v>
      </c>
      <c r="F2916" s="3">
        <v>22</v>
      </c>
      <c r="G2916" s="3" t="s">
        <v>89</v>
      </c>
      <c r="H2916" s="3" t="s">
        <v>122</v>
      </c>
      <c r="I2916" s="5">
        <v>13.99</v>
      </c>
      <c r="J2916" s="3">
        <v>1</v>
      </c>
      <c r="K2916" s="3" t="s">
        <v>86</v>
      </c>
      <c r="L2916" s="3">
        <v>3</v>
      </c>
      <c r="M2916" s="5">
        <v>0.16</v>
      </c>
      <c r="N2916" s="3" t="s">
        <v>112</v>
      </c>
    </row>
    <row r="2917" spans="1:14" x14ac:dyDescent="0.25">
      <c r="A2917" s="3" t="s">
        <v>3020</v>
      </c>
      <c r="B2917" s="3">
        <v>58</v>
      </c>
      <c r="C2917" s="3" t="s">
        <v>93</v>
      </c>
      <c r="D2917" s="3" t="s">
        <v>19</v>
      </c>
      <c r="E2917" s="5">
        <v>5.08</v>
      </c>
      <c r="F2917" s="3">
        <v>48</v>
      </c>
      <c r="G2917" s="3" t="s">
        <v>94</v>
      </c>
      <c r="H2917" s="3" t="s">
        <v>85</v>
      </c>
      <c r="I2917" s="5">
        <v>8.99</v>
      </c>
      <c r="J2917" s="3">
        <v>1</v>
      </c>
      <c r="K2917" s="3" t="s">
        <v>108</v>
      </c>
      <c r="L2917" s="3">
        <v>5</v>
      </c>
      <c r="M2917" s="5">
        <v>0.1</v>
      </c>
      <c r="N2917" s="3" t="s">
        <v>117</v>
      </c>
    </row>
    <row r="2918" spans="1:14" x14ac:dyDescent="0.25">
      <c r="A2918" s="3" t="s">
        <v>3021</v>
      </c>
      <c r="B2918" s="3">
        <v>56</v>
      </c>
      <c r="C2918" s="3" t="s">
        <v>93</v>
      </c>
      <c r="D2918" s="3" t="s">
        <v>19</v>
      </c>
      <c r="E2918" s="5">
        <v>23.72</v>
      </c>
      <c r="F2918" s="3">
        <v>13</v>
      </c>
      <c r="G2918" s="3" t="s">
        <v>114</v>
      </c>
      <c r="H2918" s="3" t="s">
        <v>90</v>
      </c>
      <c r="I2918" s="5">
        <v>8.99</v>
      </c>
      <c r="J2918" s="3">
        <v>0</v>
      </c>
      <c r="K2918" s="3" t="s">
        <v>102</v>
      </c>
      <c r="L2918" s="3">
        <v>1</v>
      </c>
      <c r="M2918" s="5">
        <v>1.69</v>
      </c>
      <c r="N2918" s="3" t="s">
        <v>112</v>
      </c>
    </row>
    <row r="2919" spans="1:14" x14ac:dyDescent="0.25">
      <c r="A2919" s="3" t="s">
        <v>3022</v>
      </c>
      <c r="B2919" s="3">
        <v>46</v>
      </c>
      <c r="C2919" s="3" t="s">
        <v>93</v>
      </c>
      <c r="D2919" s="3" t="s">
        <v>21</v>
      </c>
      <c r="E2919" s="5">
        <v>13.81</v>
      </c>
      <c r="F2919" s="3">
        <v>13</v>
      </c>
      <c r="G2919" s="3" t="s">
        <v>98</v>
      </c>
      <c r="H2919" s="3" t="s">
        <v>85</v>
      </c>
      <c r="I2919" s="5">
        <v>13.99</v>
      </c>
      <c r="J2919" s="3">
        <v>0</v>
      </c>
      <c r="K2919" s="3" t="s">
        <v>126</v>
      </c>
      <c r="L2919" s="3">
        <v>1</v>
      </c>
      <c r="M2919" s="5">
        <v>0.99</v>
      </c>
      <c r="N2919" s="3" t="s">
        <v>87</v>
      </c>
    </row>
    <row r="2920" spans="1:14" x14ac:dyDescent="0.25">
      <c r="A2920" s="3" t="s">
        <v>3023</v>
      </c>
      <c r="B2920" s="3">
        <v>19</v>
      </c>
      <c r="C2920" s="3" t="s">
        <v>93</v>
      </c>
      <c r="D2920" s="3" t="s">
        <v>21</v>
      </c>
      <c r="E2920" s="5">
        <v>6.51</v>
      </c>
      <c r="F2920" s="3">
        <v>51</v>
      </c>
      <c r="G2920" s="3" t="s">
        <v>94</v>
      </c>
      <c r="H2920" s="3" t="s">
        <v>122</v>
      </c>
      <c r="I2920" s="5">
        <v>13.99</v>
      </c>
      <c r="J2920" s="3">
        <v>1</v>
      </c>
      <c r="K2920" s="3" t="s">
        <v>95</v>
      </c>
      <c r="L2920" s="3">
        <v>1</v>
      </c>
      <c r="M2920" s="5">
        <v>0.13</v>
      </c>
      <c r="N2920" s="3" t="s">
        <v>112</v>
      </c>
    </row>
    <row r="2921" spans="1:14" x14ac:dyDescent="0.25">
      <c r="A2921" s="3" t="s">
        <v>3024</v>
      </c>
      <c r="B2921" s="3">
        <v>38</v>
      </c>
      <c r="C2921" s="3" t="s">
        <v>106</v>
      </c>
      <c r="D2921" s="3" t="s">
        <v>21</v>
      </c>
      <c r="E2921" s="5">
        <v>6.68</v>
      </c>
      <c r="F2921" s="3">
        <v>15</v>
      </c>
      <c r="G2921" s="3" t="s">
        <v>98</v>
      </c>
      <c r="H2921" s="3" t="s">
        <v>90</v>
      </c>
      <c r="I2921" s="5">
        <v>13.99</v>
      </c>
      <c r="J2921" s="3">
        <v>0</v>
      </c>
      <c r="K2921" s="3" t="s">
        <v>126</v>
      </c>
      <c r="L2921" s="3">
        <v>1</v>
      </c>
      <c r="M2921" s="5">
        <v>0.42</v>
      </c>
      <c r="N2921" s="3" t="s">
        <v>96</v>
      </c>
    </row>
    <row r="2922" spans="1:14" x14ac:dyDescent="0.25">
      <c r="A2922" s="3" t="s">
        <v>3025</v>
      </c>
      <c r="B2922" s="3">
        <v>24</v>
      </c>
      <c r="C2922" s="3" t="s">
        <v>83</v>
      </c>
      <c r="D2922" s="3" t="s">
        <v>23</v>
      </c>
      <c r="E2922" s="5">
        <v>18.05</v>
      </c>
      <c r="F2922" s="3">
        <v>41</v>
      </c>
      <c r="G2922" s="3" t="s">
        <v>84</v>
      </c>
      <c r="H2922" s="3" t="s">
        <v>90</v>
      </c>
      <c r="I2922" s="5">
        <v>17.989999999999998</v>
      </c>
      <c r="J2922" s="3">
        <v>0</v>
      </c>
      <c r="K2922" s="3" t="s">
        <v>126</v>
      </c>
      <c r="L2922" s="3">
        <v>5</v>
      </c>
      <c r="M2922" s="5">
        <v>0.43</v>
      </c>
      <c r="N2922" s="3" t="s">
        <v>104</v>
      </c>
    </row>
    <row r="2923" spans="1:14" x14ac:dyDescent="0.25">
      <c r="A2923" s="3" t="s">
        <v>3026</v>
      </c>
      <c r="B2923" s="3">
        <v>63</v>
      </c>
      <c r="C2923" s="3" t="s">
        <v>93</v>
      </c>
      <c r="D2923" s="3" t="s">
        <v>23</v>
      </c>
      <c r="E2923" s="5">
        <v>26.19</v>
      </c>
      <c r="F2923" s="3">
        <v>34</v>
      </c>
      <c r="G2923" s="3" t="s">
        <v>84</v>
      </c>
      <c r="H2923" s="3" t="s">
        <v>111</v>
      </c>
      <c r="I2923" s="5">
        <v>17.989999999999998</v>
      </c>
      <c r="J2923" s="3">
        <v>0</v>
      </c>
      <c r="K2923" s="3" t="s">
        <v>95</v>
      </c>
      <c r="L2923" s="3">
        <v>1</v>
      </c>
      <c r="M2923" s="5">
        <v>0.75</v>
      </c>
      <c r="N2923" s="3" t="s">
        <v>91</v>
      </c>
    </row>
    <row r="2924" spans="1:14" x14ac:dyDescent="0.25">
      <c r="A2924" s="3" t="s">
        <v>3027</v>
      </c>
      <c r="B2924" s="3">
        <v>49</v>
      </c>
      <c r="C2924" s="3" t="s">
        <v>83</v>
      </c>
      <c r="D2924" s="3" t="s">
        <v>23</v>
      </c>
      <c r="E2924" s="5">
        <v>8.48</v>
      </c>
      <c r="F2924" s="3">
        <v>10</v>
      </c>
      <c r="G2924" s="3" t="s">
        <v>135</v>
      </c>
      <c r="H2924" s="3" t="s">
        <v>111</v>
      </c>
      <c r="I2924" s="5">
        <v>17.989999999999998</v>
      </c>
      <c r="J2924" s="3">
        <v>0</v>
      </c>
      <c r="K2924" s="3" t="s">
        <v>108</v>
      </c>
      <c r="L2924" s="3">
        <v>1</v>
      </c>
      <c r="M2924" s="5">
        <v>0.77</v>
      </c>
      <c r="N2924" s="3" t="s">
        <v>99</v>
      </c>
    </row>
    <row r="2925" spans="1:14" x14ac:dyDescent="0.25">
      <c r="A2925" s="3" t="s">
        <v>3028</v>
      </c>
      <c r="B2925" s="3">
        <v>56</v>
      </c>
      <c r="C2925" s="3" t="s">
        <v>106</v>
      </c>
      <c r="D2925" s="3" t="s">
        <v>23</v>
      </c>
      <c r="E2925" s="5">
        <v>14.15</v>
      </c>
      <c r="F2925" s="3">
        <v>44</v>
      </c>
      <c r="G2925" s="3" t="s">
        <v>84</v>
      </c>
      <c r="H2925" s="3" t="s">
        <v>90</v>
      </c>
      <c r="I2925" s="5">
        <v>17.989999999999998</v>
      </c>
      <c r="J2925" s="3">
        <v>1</v>
      </c>
      <c r="K2925" s="3" t="s">
        <v>95</v>
      </c>
      <c r="L2925" s="3">
        <v>3</v>
      </c>
      <c r="M2925" s="5">
        <v>0.31</v>
      </c>
      <c r="N2925" s="3" t="s">
        <v>99</v>
      </c>
    </row>
    <row r="2926" spans="1:14" x14ac:dyDescent="0.25">
      <c r="A2926" s="3" t="s">
        <v>3029</v>
      </c>
      <c r="B2926" s="3">
        <v>55</v>
      </c>
      <c r="C2926" s="3" t="s">
        <v>93</v>
      </c>
      <c r="D2926" s="3" t="s">
        <v>23</v>
      </c>
      <c r="E2926" s="5">
        <v>2.0099999999999998</v>
      </c>
      <c r="F2926" s="3">
        <v>24</v>
      </c>
      <c r="G2926" s="3" t="s">
        <v>135</v>
      </c>
      <c r="H2926" s="3" t="s">
        <v>122</v>
      </c>
      <c r="I2926" s="5">
        <v>17.989999999999998</v>
      </c>
      <c r="J2926" s="3">
        <v>1</v>
      </c>
      <c r="K2926" s="3" t="s">
        <v>102</v>
      </c>
      <c r="L2926" s="3">
        <v>3</v>
      </c>
      <c r="M2926" s="5">
        <v>0.08</v>
      </c>
      <c r="N2926" s="3" t="s">
        <v>91</v>
      </c>
    </row>
    <row r="2927" spans="1:14" x14ac:dyDescent="0.25">
      <c r="A2927" s="3" t="s">
        <v>3030</v>
      </c>
      <c r="B2927" s="3">
        <v>46</v>
      </c>
      <c r="C2927" s="3" t="s">
        <v>106</v>
      </c>
      <c r="D2927" s="3" t="s">
        <v>23</v>
      </c>
      <c r="E2927" s="5">
        <v>0.48</v>
      </c>
      <c r="F2927" s="3">
        <v>36</v>
      </c>
      <c r="G2927" s="3" t="s">
        <v>94</v>
      </c>
      <c r="H2927" s="3" t="s">
        <v>85</v>
      </c>
      <c r="I2927" s="5">
        <v>17.989999999999998</v>
      </c>
      <c r="J2927" s="3">
        <v>1</v>
      </c>
      <c r="K2927" s="3" t="s">
        <v>86</v>
      </c>
      <c r="L2927" s="3">
        <v>5</v>
      </c>
      <c r="M2927" s="5">
        <v>0.01</v>
      </c>
      <c r="N2927" s="3" t="s">
        <v>104</v>
      </c>
    </row>
    <row r="2928" spans="1:14" x14ac:dyDescent="0.25">
      <c r="A2928" s="3" t="s">
        <v>3031</v>
      </c>
      <c r="B2928" s="3">
        <v>18</v>
      </c>
      <c r="C2928" s="3" t="s">
        <v>83</v>
      </c>
      <c r="D2928" s="3" t="s">
        <v>19</v>
      </c>
      <c r="E2928" s="5">
        <v>3.17</v>
      </c>
      <c r="F2928" s="3">
        <v>0</v>
      </c>
      <c r="G2928" s="3" t="s">
        <v>94</v>
      </c>
      <c r="H2928" s="3" t="s">
        <v>111</v>
      </c>
      <c r="I2928" s="5">
        <v>8.99</v>
      </c>
      <c r="J2928" s="3">
        <v>1</v>
      </c>
      <c r="K2928" s="3" t="s">
        <v>126</v>
      </c>
      <c r="L2928" s="3">
        <v>1</v>
      </c>
      <c r="M2928" s="5">
        <v>3.17</v>
      </c>
      <c r="N2928" s="3" t="s">
        <v>87</v>
      </c>
    </row>
    <row r="2929" spans="1:14" x14ac:dyDescent="0.25">
      <c r="A2929" s="3" t="s">
        <v>3032</v>
      </c>
      <c r="B2929" s="3">
        <v>28</v>
      </c>
      <c r="C2929" s="3" t="s">
        <v>106</v>
      </c>
      <c r="D2929" s="3" t="s">
        <v>23</v>
      </c>
      <c r="E2929" s="5">
        <v>8.75</v>
      </c>
      <c r="F2929" s="3">
        <v>46</v>
      </c>
      <c r="G2929" s="3" t="s">
        <v>94</v>
      </c>
      <c r="H2929" s="3" t="s">
        <v>120</v>
      </c>
      <c r="I2929" s="5">
        <v>17.989999999999998</v>
      </c>
      <c r="J2929" s="3">
        <v>1</v>
      </c>
      <c r="K2929" s="3" t="s">
        <v>126</v>
      </c>
      <c r="L2929" s="3">
        <v>3</v>
      </c>
      <c r="M2929" s="5">
        <v>0.19</v>
      </c>
      <c r="N2929" s="3" t="s">
        <v>112</v>
      </c>
    </row>
    <row r="2930" spans="1:14" x14ac:dyDescent="0.25">
      <c r="A2930" s="3" t="s">
        <v>3033</v>
      </c>
      <c r="B2930" s="3">
        <v>35</v>
      </c>
      <c r="C2930" s="3" t="s">
        <v>93</v>
      </c>
      <c r="D2930" s="3" t="s">
        <v>23</v>
      </c>
      <c r="E2930" s="5">
        <v>9.17</v>
      </c>
      <c r="F2930" s="3">
        <v>43</v>
      </c>
      <c r="G2930" s="3" t="s">
        <v>94</v>
      </c>
      <c r="H2930" s="3" t="s">
        <v>90</v>
      </c>
      <c r="I2930" s="5">
        <v>17.989999999999998</v>
      </c>
      <c r="J2930" s="3">
        <v>1</v>
      </c>
      <c r="K2930" s="3" t="s">
        <v>95</v>
      </c>
      <c r="L2930" s="3">
        <v>3</v>
      </c>
      <c r="M2930" s="5">
        <v>0.21</v>
      </c>
      <c r="N2930" s="3" t="s">
        <v>96</v>
      </c>
    </row>
    <row r="2931" spans="1:14" x14ac:dyDescent="0.25">
      <c r="A2931" s="3" t="s">
        <v>3034</v>
      </c>
      <c r="B2931" s="3">
        <v>43</v>
      </c>
      <c r="C2931" s="3" t="s">
        <v>106</v>
      </c>
      <c r="D2931" s="3" t="s">
        <v>21</v>
      </c>
      <c r="E2931" s="5">
        <v>0.83</v>
      </c>
      <c r="F2931" s="3">
        <v>13</v>
      </c>
      <c r="G2931" s="3" t="s">
        <v>114</v>
      </c>
      <c r="H2931" s="3" t="s">
        <v>85</v>
      </c>
      <c r="I2931" s="5">
        <v>13.99</v>
      </c>
      <c r="J2931" s="3">
        <v>1</v>
      </c>
      <c r="K2931" s="3" t="s">
        <v>108</v>
      </c>
      <c r="L2931" s="3">
        <v>3</v>
      </c>
      <c r="M2931" s="5">
        <v>0.06</v>
      </c>
      <c r="N2931" s="3" t="s">
        <v>117</v>
      </c>
    </row>
    <row r="2932" spans="1:14" x14ac:dyDescent="0.25">
      <c r="A2932" s="3" t="s">
        <v>3035</v>
      </c>
      <c r="B2932" s="3">
        <v>37</v>
      </c>
      <c r="C2932" s="3" t="s">
        <v>83</v>
      </c>
      <c r="D2932" s="3" t="s">
        <v>19</v>
      </c>
      <c r="E2932" s="5">
        <v>3.68</v>
      </c>
      <c r="F2932" s="3">
        <v>45</v>
      </c>
      <c r="G2932" s="3" t="s">
        <v>84</v>
      </c>
      <c r="H2932" s="3" t="s">
        <v>111</v>
      </c>
      <c r="I2932" s="5">
        <v>8.99</v>
      </c>
      <c r="J2932" s="3">
        <v>1</v>
      </c>
      <c r="K2932" s="3" t="s">
        <v>126</v>
      </c>
      <c r="L2932" s="3">
        <v>3</v>
      </c>
      <c r="M2932" s="5">
        <v>0.08</v>
      </c>
      <c r="N2932" s="3" t="s">
        <v>91</v>
      </c>
    </row>
    <row r="2933" spans="1:14" x14ac:dyDescent="0.25">
      <c r="A2933" s="3" t="s">
        <v>3036</v>
      </c>
      <c r="B2933" s="3">
        <v>62</v>
      </c>
      <c r="C2933" s="3" t="s">
        <v>106</v>
      </c>
      <c r="D2933" s="3" t="s">
        <v>23</v>
      </c>
      <c r="E2933" s="5">
        <v>10.33</v>
      </c>
      <c r="F2933" s="3">
        <v>3</v>
      </c>
      <c r="G2933" s="3" t="s">
        <v>84</v>
      </c>
      <c r="H2933" s="3" t="s">
        <v>120</v>
      </c>
      <c r="I2933" s="5">
        <v>17.989999999999998</v>
      </c>
      <c r="J2933" s="3">
        <v>0</v>
      </c>
      <c r="K2933" s="3" t="s">
        <v>95</v>
      </c>
      <c r="L2933" s="3">
        <v>2</v>
      </c>
      <c r="M2933" s="5">
        <v>2.58</v>
      </c>
      <c r="N2933" s="3" t="s">
        <v>117</v>
      </c>
    </row>
    <row r="2934" spans="1:14" x14ac:dyDescent="0.25">
      <c r="A2934" s="3" t="s">
        <v>3037</v>
      </c>
      <c r="B2934" s="3">
        <v>46</v>
      </c>
      <c r="C2934" s="3" t="s">
        <v>93</v>
      </c>
      <c r="D2934" s="3" t="s">
        <v>19</v>
      </c>
      <c r="E2934" s="5">
        <v>12.12</v>
      </c>
      <c r="F2934" s="3">
        <v>41</v>
      </c>
      <c r="G2934" s="3" t="s">
        <v>114</v>
      </c>
      <c r="H2934" s="3" t="s">
        <v>122</v>
      </c>
      <c r="I2934" s="5">
        <v>8.99</v>
      </c>
      <c r="J2934" s="3">
        <v>1</v>
      </c>
      <c r="K2934" s="3" t="s">
        <v>102</v>
      </c>
      <c r="L2934" s="3">
        <v>2</v>
      </c>
      <c r="M2934" s="5">
        <v>0.28999999999999998</v>
      </c>
      <c r="N2934" s="3" t="s">
        <v>96</v>
      </c>
    </row>
    <row r="2935" spans="1:14" x14ac:dyDescent="0.25">
      <c r="A2935" s="3" t="s">
        <v>3038</v>
      </c>
      <c r="B2935" s="3">
        <v>34</v>
      </c>
      <c r="C2935" s="3" t="s">
        <v>93</v>
      </c>
      <c r="D2935" s="3" t="s">
        <v>19</v>
      </c>
      <c r="E2935" s="5">
        <v>28.06</v>
      </c>
      <c r="F2935" s="3">
        <v>33</v>
      </c>
      <c r="G2935" s="3" t="s">
        <v>98</v>
      </c>
      <c r="H2935" s="3" t="s">
        <v>85</v>
      </c>
      <c r="I2935" s="5">
        <v>8.99</v>
      </c>
      <c r="J2935" s="3">
        <v>0</v>
      </c>
      <c r="K2935" s="3" t="s">
        <v>108</v>
      </c>
      <c r="L2935" s="3">
        <v>4</v>
      </c>
      <c r="M2935" s="5">
        <v>0.83</v>
      </c>
      <c r="N2935" s="3" t="s">
        <v>117</v>
      </c>
    </row>
    <row r="2936" spans="1:14" x14ac:dyDescent="0.25">
      <c r="A2936" s="3" t="s">
        <v>3039</v>
      </c>
      <c r="B2936" s="3">
        <v>21</v>
      </c>
      <c r="C2936" s="3" t="s">
        <v>106</v>
      </c>
      <c r="D2936" s="3" t="s">
        <v>23</v>
      </c>
      <c r="E2936" s="5">
        <v>16.09</v>
      </c>
      <c r="F2936" s="3">
        <v>2</v>
      </c>
      <c r="G2936" s="3" t="s">
        <v>135</v>
      </c>
      <c r="H2936" s="3" t="s">
        <v>122</v>
      </c>
      <c r="I2936" s="5">
        <v>17.989999999999998</v>
      </c>
      <c r="J2936" s="3">
        <v>0</v>
      </c>
      <c r="K2936" s="3" t="s">
        <v>95</v>
      </c>
      <c r="L2936" s="3">
        <v>4</v>
      </c>
      <c r="M2936" s="5">
        <v>5.36</v>
      </c>
      <c r="N2936" s="3" t="s">
        <v>91</v>
      </c>
    </row>
    <row r="2937" spans="1:14" x14ac:dyDescent="0.25">
      <c r="A2937" s="3" t="s">
        <v>3040</v>
      </c>
      <c r="B2937" s="3">
        <v>61</v>
      </c>
      <c r="C2937" s="3" t="s">
        <v>93</v>
      </c>
      <c r="D2937" s="3" t="s">
        <v>23</v>
      </c>
      <c r="E2937" s="5">
        <v>55.13</v>
      </c>
      <c r="F2937" s="3">
        <v>59</v>
      </c>
      <c r="G2937" s="3" t="s">
        <v>94</v>
      </c>
      <c r="H2937" s="3" t="s">
        <v>122</v>
      </c>
      <c r="I2937" s="5">
        <v>17.989999999999998</v>
      </c>
      <c r="J2937" s="3">
        <v>0</v>
      </c>
      <c r="K2937" s="3" t="s">
        <v>102</v>
      </c>
      <c r="L2937" s="3">
        <v>1</v>
      </c>
      <c r="M2937" s="5">
        <v>0.92</v>
      </c>
      <c r="N2937" s="3" t="s">
        <v>99</v>
      </c>
    </row>
    <row r="2938" spans="1:14" x14ac:dyDescent="0.25">
      <c r="A2938" s="3" t="s">
        <v>3041</v>
      </c>
      <c r="B2938" s="3">
        <v>48</v>
      </c>
      <c r="C2938" s="3" t="s">
        <v>83</v>
      </c>
      <c r="D2938" s="3" t="s">
        <v>23</v>
      </c>
      <c r="E2938" s="5">
        <v>17.239999999999998</v>
      </c>
      <c r="F2938" s="3">
        <v>53</v>
      </c>
      <c r="G2938" s="3" t="s">
        <v>98</v>
      </c>
      <c r="H2938" s="3" t="s">
        <v>90</v>
      </c>
      <c r="I2938" s="5">
        <v>17.989999999999998</v>
      </c>
      <c r="J2938" s="3">
        <v>0</v>
      </c>
      <c r="K2938" s="3" t="s">
        <v>102</v>
      </c>
      <c r="L2938" s="3">
        <v>5</v>
      </c>
      <c r="M2938" s="5">
        <v>0.32</v>
      </c>
      <c r="N2938" s="3" t="s">
        <v>117</v>
      </c>
    </row>
    <row r="2939" spans="1:14" x14ac:dyDescent="0.25">
      <c r="A2939" s="3" t="s">
        <v>3042</v>
      </c>
      <c r="B2939" s="3">
        <v>23</v>
      </c>
      <c r="C2939" s="3" t="s">
        <v>83</v>
      </c>
      <c r="D2939" s="3" t="s">
        <v>19</v>
      </c>
      <c r="E2939" s="5">
        <v>2.91</v>
      </c>
      <c r="F2939" s="3">
        <v>40</v>
      </c>
      <c r="G2939" s="3" t="s">
        <v>98</v>
      </c>
      <c r="H2939" s="3" t="s">
        <v>122</v>
      </c>
      <c r="I2939" s="5">
        <v>8.99</v>
      </c>
      <c r="J2939" s="3">
        <v>1</v>
      </c>
      <c r="K2939" s="3" t="s">
        <v>108</v>
      </c>
      <c r="L2939" s="3">
        <v>3</v>
      </c>
      <c r="M2939" s="5">
        <v>7.0000000000000007E-2</v>
      </c>
      <c r="N2939" s="3" t="s">
        <v>96</v>
      </c>
    </row>
    <row r="2940" spans="1:14" x14ac:dyDescent="0.25">
      <c r="A2940" s="3" t="s">
        <v>3043</v>
      </c>
      <c r="B2940" s="3">
        <v>57</v>
      </c>
      <c r="C2940" s="3" t="s">
        <v>93</v>
      </c>
      <c r="D2940" s="3" t="s">
        <v>21</v>
      </c>
      <c r="E2940" s="5">
        <v>3.05</v>
      </c>
      <c r="F2940" s="3">
        <v>26</v>
      </c>
      <c r="G2940" s="3" t="s">
        <v>135</v>
      </c>
      <c r="H2940" s="3" t="s">
        <v>85</v>
      </c>
      <c r="I2940" s="5">
        <v>13.99</v>
      </c>
      <c r="J2940" s="3">
        <v>1</v>
      </c>
      <c r="K2940" s="3" t="s">
        <v>108</v>
      </c>
      <c r="L2940" s="3">
        <v>2</v>
      </c>
      <c r="M2940" s="5">
        <v>0.11</v>
      </c>
      <c r="N2940" s="3" t="s">
        <v>91</v>
      </c>
    </row>
    <row r="2941" spans="1:14" x14ac:dyDescent="0.25">
      <c r="A2941" s="3" t="s">
        <v>3044</v>
      </c>
      <c r="B2941" s="3">
        <v>30</v>
      </c>
      <c r="C2941" s="3" t="s">
        <v>106</v>
      </c>
      <c r="D2941" s="3" t="s">
        <v>23</v>
      </c>
      <c r="E2941" s="5">
        <v>5.43</v>
      </c>
      <c r="F2941" s="3">
        <v>56</v>
      </c>
      <c r="G2941" s="3" t="s">
        <v>84</v>
      </c>
      <c r="H2941" s="3" t="s">
        <v>85</v>
      </c>
      <c r="I2941" s="5">
        <v>17.989999999999998</v>
      </c>
      <c r="J2941" s="3">
        <v>1</v>
      </c>
      <c r="K2941" s="3" t="s">
        <v>86</v>
      </c>
      <c r="L2941" s="3">
        <v>4</v>
      </c>
      <c r="M2941" s="5">
        <v>0.1</v>
      </c>
      <c r="N2941" s="3" t="s">
        <v>117</v>
      </c>
    </row>
    <row r="2942" spans="1:14" x14ac:dyDescent="0.25">
      <c r="A2942" s="3" t="s">
        <v>3045</v>
      </c>
      <c r="B2942" s="3">
        <v>25</v>
      </c>
      <c r="C2942" s="3" t="s">
        <v>83</v>
      </c>
      <c r="D2942" s="3" t="s">
        <v>23</v>
      </c>
      <c r="E2942" s="5">
        <v>2.5099999999999998</v>
      </c>
      <c r="F2942" s="3">
        <v>18</v>
      </c>
      <c r="G2942" s="3" t="s">
        <v>94</v>
      </c>
      <c r="H2942" s="3" t="s">
        <v>85</v>
      </c>
      <c r="I2942" s="5">
        <v>17.989999999999998</v>
      </c>
      <c r="J2942" s="3">
        <v>0</v>
      </c>
      <c r="K2942" s="3" t="s">
        <v>108</v>
      </c>
      <c r="L2942" s="3">
        <v>5</v>
      </c>
      <c r="M2942" s="5">
        <v>0.13</v>
      </c>
      <c r="N2942" s="3" t="s">
        <v>91</v>
      </c>
    </row>
    <row r="2943" spans="1:14" x14ac:dyDescent="0.25">
      <c r="A2943" s="3" t="s">
        <v>3046</v>
      </c>
      <c r="B2943" s="3">
        <v>32</v>
      </c>
      <c r="C2943" s="3" t="s">
        <v>93</v>
      </c>
      <c r="D2943" s="3" t="s">
        <v>19</v>
      </c>
      <c r="E2943" s="5">
        <v>7.17</v>
      </c>
      <c r="F2943" s="3">
        <v>3</v>
      </c>
      <c r="G2943" s="3" t="s">
        <v>94</v>
      </c>
      <c r="H2943" s="3" t="s">
        <v>122</v>
      </c>
      <c r="I2943" s="5">
        <v>8.99</v>
      </c>
      <c r="J2943" s="3">
        <v>0</v>
      </c>
      <c r="K2943" s="3" t="s">
        <v>102</v>
      </c>
      <c r="L2943" s="3">
        <v>5</v>
      </c>
      <c r="M2943" s="5">
        <v>1.79</v>
      </c>
      <c r="N2943" s="3" t="s">
        <v>99</v>
      </c>
    </row>
    <row r="2944" spans="1:14" x14ac:dyDescent="0.25">
      <c r="A2944" s="3" t="s">
        <v>3047</v>
      </c>
      <c r="B2944" s="3">
        <v>29</v>
      </c>
      <c r="C2944" s="3" t="s">
        <v>93</v>
      </c>
      <c r="D2944" s="3" t="s">
        <v>19</v>
      </c>
      <c r="E2944" s="5">
        <v>10.64</v>
      </c>
      <c r="F2944" s="3">
        <v>36</v>
      </c>
      <c r="G2944" s="3" t="s">
        <v>89</v>
      </c>
      <c r="H2944" s="3" t="s">
        <v>122</v>
      </c>
      <c r="I2944" s="5">
        <v>8.99</v>
      </c>
      <c r="J2944" s="3">
        <v>1</v>
      </c>
      <c r="K2944" s="3" t="s">
        <v>108</v>
      </c>
      <c r="L2944" s="3">
        <v>1</v>
      </c>
      <c r="M2944" s="5">
        <v>0.28999999999999998</v>
      </c>
      <c r="N2944" s="3" t="s">
        <v>87</v>
      </c>
    </row>
    <row r="2945" spans="1:14" x14ac:dyDescent="0.25">
      <c r="A2945" s="3" t="s">
        <v>3048</v>
      </c>
      <c r="B2945" s="3">
        <v>56</v>
      </c>
      <c r="C2945" s="3" t="s">
        <v>106</v>
      </c>
      <c r="D2945" s="3" t="s">
        <v>21</v>
      </c>
      <c r="E2945" s="5">
        <v>12.06</v>
      </c>
      <c r="F2945" s="3">
        <v>26</v>
      </c>
      <c r="G2945" s="3" t="s">
        <v>114</v>
      </c>
      <c r="H2945" s="3" t="s">
        <v>111</v>
      </c>
      <c r="I2945" s="5">
        <v>13.99</v>
      </c>
      <c r="J2945" s="3">
        <v>0</v>
      </c>
      <c r="K2945" s="3" t="s">
        <v>102</v>
      </c>
      <c r="L2945" s="3">
        <v>1</v>
      </c>
      <c r="M2945" s="5">
        <v>0.45</v>
      </c>
      <c r="N2945" s="3" t="s">
        <v>99</v>
      </c>
    </row>
    <row r="2946" spans="1:14" x14ac:dyDescent="0.25">
      <c r="A2946" s="3" t="s">
        <v>3049</v>
      </c>
      <c r="B2946" s="3">
        <v>57</v>
      </c>
      <c r="C2946" s="3" t="s">
        <v>93</v>
      </c>
      <c r="D2946" s="3" t="s">
        <v>21</v>
      </c>
      <c r="E2946" s="5">
        <v>28.5</v>
      </c>
      <c r="F2946" s="3">
        <v>23</v>
      </c>
      <c r="G2946" s="3" t="s">
        <v>114</v>
      </c>
      <c r="H2946" s="3" t="s">
        <v>120</v>
      </c>
      <c r="I2946" s="5">
        <v>13.99</v>
      </c>
      <c r="J2946" s="3">
        <v>0</v>
      </c>
      <c r="K2946" s="3" t="s">
        <v>86</v>
      </c>
      <c r="L2946" s="3">
        <v>3</v>
      </c>
      <c r="M2946" s="5">
        <v>1.19</v>
      </c>
      <c r="N2946" s="3" t="s">
        <v>117</v>
      </c>
    </row>
    <row r="2947" spans="1:14" x14ac:dyDescent="0.25">
      <c r="A2947" s="3" t="s">
        <v>3050</v>
      </c>
      <c r="B2947" s="3">
        <v>23</v>
      </c>
      <c r="C2947" s="3" t="s">
        <v>93</v>
      </c>
      <c r="D2947" s="3" t="s">
        <v>19</v>
      </c>
      <c r="E2947" s="5">
        <v>11.25</v>
      </c>
      <c r="F2947" s="3">
        <v>24</v>
      </c>
      <c r="G2947" s="3" t="s">
        <v>94</v>
      </c>
      <c r="H2947" s="3" t="s">
        <v>120</v>
      </c>
      <c r="I2947" s="5">
        <v>8.99</v>
      </c>
      <c r="J2947" s="3">
        <v>0</v>
      </c>
      <c r="K2947" s="3" t="s">
        <v>95</v>
      </c>
      <c r="L2947" s="3">
        <v>5</v>
      </c>
      <c r="M2947" s="5">
        <v>0.45</v>
      </c>
      <c r="N2947" s="3" t="s">
        <v>112</v>
      </c>
    </row>
    <row r="2948" spans="1:14" x14ac:dyDescent="0.25">
      <c r="A2948" s="3" t="s">
        <v>3051</v>
      </c>
      <c r="B2948" s="3">
        <v>38</v>
      </c>
      <c r="C2948" s="3" t="s">
        <v>83</v>
      </c>
      <c r="D2948" s="3" t="s">
        <v>19</v>
      </c>
      <c r="E2948" s="5">
        <v>1.1299999999999999</v>
      </c>
      <c r="F2948" s="3">
        <v>41</v>
      </c>
      <c r="G2948" s="3" t="s">
        <v>94</v>
      </c>
      <c r="H2948" s="3" t="s">
        <v>120</v>
      </c>
      <c r="I2948" s="5">
        <v>8.99</v>
      </c>
      <c r="J2948" s="3">
        <v>1</v>
      </c>
      <c r="K2948" s="3" t="s">
        <v>95</v>
      </c>
      <c r="L2948" s="3">
        <v>2</v>
      </c>
      <c r="M2948" s="5">
        <v>0.03</v>
      </c>
      <c r="N2948" s="3" t="s">
        <v>112</v>
      </c>
    </row>
    <row r="2949" spans="1:14" x14ac:dyDescent="0.25">
      <c r="A2949" s="3" t="s">
        <v>3052</v>
      </c>
      <c r="B2949" s="3">
        <v>62</v>
      </c>
      <c r="C2949" s="3" t="s">
        <v>106</v>
      </c>
      <c r="D2949" s="3" t="s">
        <v>19</v>
      </c>
      <c r="E2949" s="5">
        <v>12.33</v>
      </c>
      <c r="F2949" s="3">
        <v>47</v>
      </c>
      <c r="G2949" s="3" t="s">
        <v>114</v>
      </c>
      <c r="H2949" s="3" t="s">
        <v>120</v>
      </c>
      <c r="I2949" s="5">
        <v>8.99</v>
      </c>
      <c r="J2949" s="3">
        <v>1</v>
      </c>
      <c r="K2949" s="3" t="s">
        <v>86</v>
      </c>
      <c r="L2949" s="3">
        <v>1</v>
      </c>
      <c r="M2949" s="5">
        <v>0.26</v>
      </c>
      <c r="N2949" s="3" t="s">
        <v>87</v>
      </c>
    </row>
    <row r="2950" spans="1:14" x14ac:dyDescent="0.25">
      <c r="A2950" s="3" t="s">
        <v>3053</v>
      </c>
      <c r="B2950" s="3">
        <v>51</v>
      </c>
      <c r="C2950" s="3" t="s">
        <v>106</v>
      </c>
      <c r="D2950" s="3" t="s">
        <v>21</v>
      </c>
      <c r="E2950" s="5">
        <v>8.43</v>
      </c>
      <c r="F2950" s="3">
        <v>37</v>
      </c>
      <c r="G2950" s="3" t="s">
        <v>114</v>
      </c>
      <c r="H2950" s="3" t="s">
        <v>90</v>
      </c>
      <c r="I2950" s="5">
        <v>13.99</v>
      </c>
      <c r="J2950" s="3">
        <v>1</v>
      </c>
      <c r="K2950" s="3" t="s">
        <v>102</v>
      </c>
      <c r="L2950" s="3">
        <v>1</v>
      </c>
      <c r="M2950" s="5">
        <v>0.22</v>
      </c>
      <c r="N2950" s="3" t="s">
        <v>117</v>
      </c>
    </row>
    <row r="2951" spans="1:14" x14ac:dyDescent="0.25">
      <c r="A2951" s="3" t="s">
        <v>3054</v>
      </c>
      <c r="B2951" s="3">
        <v>54</v>
      </c>
      <c r="C2951" s="3" t="s">
        <v>83</v>
      </c>
      <c r="D2951" s="3" t="s">
        <v>21</v>
      </c>
      <c r="E2951" s="5">
        <v>3.36</v>
      </c>
      <c r="F2951" s="3">
        <v>50</v>
      </c>
      <c r="G2951" s="3" t="s">
        <v>84</v>
      </c>
      <c r="H2951" s="3" t="s">
        <v>111</v>
      </c>
      <c r="I2951" s="5">
        <v>13.99</v>
      </c>
      <c r="J2951" s="3">
        <v>1</v>
      </c>
      <c r="K2951" s="3" t="s">
        <v>86</v>
      </c>
      <c r="L2951" s="3">
        <v>5</v>
      </c>
      <c r="M2951" s="5">
        <v>7.0000000000000007E-2</v>
      </c>
      <c r="N2951" s="3" t="s">
        <v>104</v>
      </c>
    </row>
    <row r="2952" spans="1:14" x14ac:dyDescent="0.25">
      <c r="A2952" s="3" t="s">
        <v>3055</v>
      </c>
      <c r="B2952" s="3">
        <v>33</v>
      </c>
      <c r="C2952" s="3" t="s">
        <v>93</v>
      </c>
      <c r="D2952" s="3" t="s">
        <v>19</v>
      </c>
      <c r="E2952" s="5">
        <v>11.36</v>
      </c>
      <c r="F2952" s="3">
        <v>51</v>
      </c>
      <c r="G2952" s="3" t="s">
        <v>89</v>
      </c>
      <c r="H2952" s="3" t="s">
        <v>120</v>
      </c>
      <c r="I2952" s="5">
        <v>8.99</v>
      </c>
      <c r="J2952" s="3">
        <v>1</v>
      </c>
      <c r="K2952" s="3" t="s">
        <v>108</v>
      </c>
      <c r="L2952" s="3">
        <v>1</v>
      </c>
      <c r="M2952" s="5">
        <v>0.22</v>
      </c>
      <c r="N2952" s="3" t="s">
        <v>96</v>
      </c>
    </row>
    <row r="2953" spans="1:14" x14ac:dyDescent="0.25">
      <c r="A2953" s="3" t="s">
        <v>3056</v>
      </c>
      <c r="B2953" s="3">
        <v>54</v>
      </c>
      <c r="C2953" s="3" t="s">
        <v>93</v>
      </c>
      <c r="D2953" s="3" t="s">
        <v>23</v>
      </c>
      <c r="E2953" s="5">
        <v>2.08</v>
      </c>
      <c r="F2953" s="3">
        <v>12</v>
      </c>
      <c r="G2953" s="3" t="s">
        <v>84</v>
      </c>
      <c r="H2953" s="3" t="s">
        <v>90</v>
      </c>
      <c r="I2953" s="5">
        <v>17.989999999999998</v>
      </c>
      <c r="J2953" s="3">
        <v>0</v>
      </c>
      <c r="K2953" s="3" t="s">
        <v>102</v>
      </c>
      <c r="L2953" s="3">
        <v>5</v>
      </c>
      <c r="M2953" s="5">
        <v>0.16</v>
      </c>
      <c r="N2953" s="3" t="s">
        <v>87</v>
      </c>
    </row>
    <row r="2954" spans="1:14" x14ac:dyDescent="0.25">
      <c r="A2954" s="3" t="s">
        <v>3057</v>
      </c>
      <c r="B2954" s="3">
        <v>38</v>
      </c>
      <c r="C2954" s="3" t="s">
        <v>106</v>
      </c>
      <c r="D2954" s="3" t="s">
        <v>23</v>
      </c>
      <c r="E2954" s="5">
        <v>3.49</v>
      </c>
      <c r="F2954" s="3">
        <v>26</v>
      </c>
      <c r="G2954" s="3" t="s">
        <v>94</v>
      </c>
      <c r="H2954" s="3" t="s">
        <v>85</v>
      </c>
      <c r="I2954" s="5">
        <v>17.989999999999998</v>
      </c>
      <c r="J2954" s="3">
        <v>0</v>
      </c>
      <c r="K2954" s="3" t="s">
        <v>126</v>
      </c>
      <c r="L2954" s="3">
        <v>5</v>
      </c>
      <c r="M2954" s="5">
        <v>0.13</v>
      </c>
      <c r="N2954" s="3" t="s">
        <v>87</v>
      </c>
    </row>
    <row r="2955" spans="1:14" x14ac:dyDescent="0.25">
      <c r="A2955" s="3" t="s">
        <v>3058</v>
      </c>
      <c r="B2955" s="3">
        <v>24</v>
      </c>
      <c r="C2955" s="3" t="s">
        <v>83</v>
      </c>
      <c r="D2955" s="3" t="s">
        <v>19</v>
      </c>
      <c r="E2955" s="5">
        <v>17.559999999999999</v>
      </c>
      <c r="F2955" s="3">
        <v>10</v>
      </c>
      <c r="G2955" s="3" t="s">
        <v>98</v>
      </c>
      <c r="H2955" s="3" t="s">
        <v>90</v>
      </c>
      <c r="I2955" s="5">
        <v>8.99</v>
      </c>
      <c r="J2955" s="3">
        <v>0</v>
      </c>
      <c r="K2955" s="3" t="s">
        <v>86</v>
      </c>
      <c r="L2955" s="3">
        <v>5</v>
      </c>
      <c r="M2955" s="5">
        <v>1.6</v>
      </c>
      <c r="N2955" s="3" t="s">
        <v>87</v>
      </c>
    </row>
    <row r="2956" spans="1:14" x14ac:dyDescent="0.25">
      <c r="A2956" s="3" t="s">
        <v>3059</v>
      </c>
      <c r="B2956" s="3">
        <v>44</v>
      </c>
      <c r="C2956" s="3" t="s">
        <v>106</v>
      </c>
      <c r="D2956" s="3" t="s">
        <v>21</v>
      </c>
      <c r="E2956" s="5">
        <v>2.2799999999999998</v>
      </c>
      <c r="F2956" s="3">
        <v>59</v>
      </c>
      <c r="G2956" s="3" t="s">
        <v>94</v>
      </c>
      <c r="H2956" s="3" t="s">
        <v>111</v>
      </c>
      <c r="I2956" s="5">
        <v>13.99</v>
      </c>
      <c r="J2956" s="3">
        <v>1</v>
      </c>
      <c r="K2956" s="3" t="s">
        <v>95</v>
      </c>
      <c r="L2956" s="3">
        <v>2</v>
      </c>
      <c r="M2956" s="5">
        <v>0.04</v>
      </c>
      <c r="N2956" s="3" t="s">
        <v>112</v>
      </c>
    </row>
    <row r="2957" spans="1:14" x14ac:dyDescent="0.25">
      <c r="A2957" s="3" t="s">
        <v>3060</v>
      </c>
      <c r="B2957" s="3">
        <v>37</v>
      </c>
      <c r="C2957" s="3" t="s">
        <v>106</v>
      </c>
      <c r="D2957" s="3" t="s">
        <v>21</v>
      </c>
      <c r="E2957" s="5">
        <v>28.57</v>
      </c>
      <c r="F2957" s="3">
        <v>4</v>
      </c>
      <c r="G2957" s="3" t="s">
        <v>89</v>
      </c>
      <c r="H2957" s="3" t="s">
        <v>90</v>
      </c>
      <c r="I2957" s="5">
        <v>13.99</v>
      </c>
      <c r="J2957" s="3">
        <v>0</v>
      </c>
      <c r="K2957" s="3" t="s">
        <v>126</v>
      </c>
      <c r="L2957" s="3">
        <v>2</v>
      </c>
      <c r="M2957" s="5">
        <v>5.71</v>
      </c>
      <c r="N2957" s="3" t="s">
        <v>99</v>
      </c>
    </row>
    <row r="2958" spans="1:14" x14ac:dyDescent="0.25">
      <c r="A2958" s="3" t="s">
        <v>3061</v>
      </c>
      <c r="B2958" s="3">
        <v>64</v>
      </c>
      <c r="C2958" s="3" t="s">
        <v>106</v>
      </c>
      <c r="D2958" s="3" t="s">
        <v>21</v>
      </c>
      <c r="E2958" s="5">
        <v>22.89</v>
      </c>
      <c r="F2958" s="3">
        <v>50</v>
      </c>
      <c r="G2958" s="3" t="s">
        <v>84</v>
      </c>
      <c r="H2958" s="3" t="s">
        <v>111</v>
      </c>
      <c r="I2958" s="5">
        <v>13.99</v>
      </c>
      <c r="J2958" s="3">
        <v>0</v>
      </c>
      <c r="K2958" s="3" t="s">
        <v>95</v>
      </c>
      <c r="L2958" s="3">
        <v>3</v>
      </c>
      <c r="M2958" s="5">
        <v>0.45</v>
      </c>
      <c r="N2958" s="3" t="s">
        <v>87</v>
      </c>
    </row>
    <row r="2959" spans="1:14" x14ac:dyDescent="0.25">
      <c r="A2959" s="3" t="s">
        <v>3062</v>
      </c>
      <c r="B2959" s="3">
        <v>41</v>
      </c>
      <c r="C2959" s="3" t="s">
        <v>93</v>
      </c>
      <c r="D2959" s="3" t="s">
        <v>23</v>
      </c>
      <c r="E2959" s="5">
        <v>14.17</v>
      </c>
      <c r="F2959" s="3">
        <v>19</v>
      </c>
      <c r="G2959" s="3" t="s">
        <v>135</v>
      </c>
      <c r="H2959" s="3" t="s">
        <v>122</v>
      </c>
      <c r="I2959" s="5">
        <v>17.989999999999998</v>
      </c>
      <c r="J2959" s="3">
        <v>0</v>
      </c>
      <c r="K2959" s="3" t="s">
        <v>86</v>
      </c>
      <c r="L2959" s="3">
        <v>3</v>
      </c>
      <c r="M2959" s="5">
        <v>0.71</v>
      </c>
      <c r="N2959" s="3" t="s">
        <v>87</v>
      </c>
    </row>
    <row r="2960" spans="1:14" x14ac:dyDescent="0.25">
      <c r="A2960" s="3" t="s">
        <v>3063</v>
      </c>
      <c r="B2960" s="3">
        <v>25</v>
      </c>
      <c r="C2960" s="3" t="s">
        <v>83</v>
      </c>
      <c r="D2960" s="3" t="s">
        <v>21</v>
      </c>
      <c r="E2960" s="5">
        <v>0.9</v>
      </c>
      <c r="F2960" s="3">
        <v>27</v>
      </c>
      <c r="G2960" s="3" t="s">
        <v>135</v>
      </c>
      <c r="H2960" s="3" t="s">
        <v>90</v>
      </c>
      <c r="I2960" s="5">
        <v>13.99</v>
      </c>
      <c r="J2960" s="3">
        <v>1</v>
      </c>
      <c r="K2960" s="3" t="s">
        <v>108</v>
      </c>
      <c r="L2960" s="3">
        <v>3</v>
      </c>
      <c r="M2960" s="5">
        <v>0.03</v>
      </c>
      <c r="N2960" s="3" t="s">
        <v>99</v>
      </c>
    </row>
    <row r="2961" spans="1:14" x14ac:dyDescent="0.25">
      <c r="A2961" s="3" t="s">
        <v>3064</v>
      </c>
      <c r="B2961" s="3">
        <v>65</v>
      </c>
      <c r="C2961" s="3" t="s">
        <v>93</v>
      </c>
      <c r="D2961" s="3" t="s">
        <v>21</v>
      </c>
      <c r="E2961" s="5">
        <v>17.309999999999999</v>
      </c>
      <c r="F2961" s="3">
        <v>37</v>
      </c>
      <c r="G2961" s="3" t="s">
        <v>84</v>
      </c>
      <c r="H2961" s="3" t="s">
        <v>90</v>
      </c>
      <c r="I2961" s="5">
        <v>13.99</v>
      </c>
      <c r="J2961" s="3">
        <v>1</v>
      </c>
      <c r="K2961" s="3" t="s">
        <v>108</v>
      </c>
      <c r="L2961" s="3">
        <v>1</v>
      </c>
      <c r="M2961" s="5">
        <v>0.46</v>
      </c>
      <c r="N2961" s="3" t="s">
        <v>96</v>
      </c>
    </row>
    <row r="2962" spans="1:14" x14ac:dyDescent="0.25">
      <c r="A2962" s="3" t="s">
        <v>3065</v>
      </c>
      <c r="B2962" s="3">
        <v>39</v>
      </c>
      <c r="C2962" s="3" t="s">
        <v>93</v>
      </c>
      <c r="D2962" s="3" t="s">
        <v>23</v>
      </c>
      <c r="E2962" s="5">
        <v>3.69</v>
      </c>
      <c r="F2962" s="3">
        <v>26</v>
      </c>
      <c r="G2962" s="3" t="s">
        <v>94</v>
      </c>
      <c r="H2962" s="3" t="s">
        <v>122</v>
      </c>
      <c r="I2962" s="5">
        <v>17.989999999999998</v>
      </c>
      <c r="J2962" s="3">
        <v>1</v>
      </c>
      <c r="K2962" s="3" t="s">
        <v>95</v>
      </c>
      <c r="L2962" s="3">
        <v>5</v>
      </c>
      <c r="M2962" s="5">
        <v>0.14000000000000001</v>
      </c>
      <c r="N2962" s="3" t="s">
        <v>117</v>
      </c>
    </row>
    <row r="2963" spans="1:14" x14ac:dyDescent="0.25">
      <c r="A2963" s="3" t="s">
        <v>3066</v>
      </c>
      <c r="B2963" s="3">
        <v>69</v>
      </c>
      <c r="C2963" s="3" t="s">
        <v>106</v>
      </c>
      <c r="D2963" s="3" t="s">
        <v>21</v>
      </c>
      <c r="E2963" s="5">
        <v>42.32</v>
      </c>
      <c r="F2963" s="3">
        <v>48</v>
      </c>
      <c r="G2963" s="3" t="s">
        <v>98</v>
      </c>
      <c r="H2963" s="3" t="s">
        <v>85</v>
      </c>
      <c r="I2963" s="5">
        <v>13.99</v>
      </c>
      <c r="J2963" s="3">
        <v>0</v>
      </c>
      <c r="K2963" s="3" t="s">
        <v>86</v>
      </c>
      <c r="L2963" s="3">
        <v>3</v>
      </c>
      <c r="M2963" s="5">
        <v>0.86</v>
      </c>
      <c r="N2963" s="3" t="s">
        <v>87</v>
      </c>
    </row>
    <row r="2964" spans="1:14" x14ac:dyDescent="0.25">
      <c r="A2964" s="3" t="s">
        <v>3067</v>
      </c>
      <c r="B2964" s="3">
        <v>61</v>
      </c>
      <c r="C2964" s="3" t="s">
        <v>83</v>
      </c>
      <c r="D2964" s="3" t="s">
        <v>23</v>
      </c>
      <c r="E2964" s="5">
        <v>31.47</v>
      </c>
      <c r="F2964" s="3">
        <v>52</v>
      </c>
      <c r="G2964" s="3" t="s">
        <v>89</v>
      </c>
      <c r="H2964" s="3" t="s">
        <v>120</v>
      </c>
      <c r="I2964" s="5">
        <v>17.989999999999998</v>
      </c>
      <c r="J2964" s="3">
        <v>0</v>
      </c>
      <c r="K2964" s="3" t="s">
        <v>102</v>
      </c>
      <c r="L2964" s="3">
        <v>5</v>
      </c>
      <c r="M2964" s="5">
        <v>0.59</v>
      </c>
      <c r="N2964" s="3" t="s">
        <v>117</v>
      </c>
    </row>
    <row r="2965" spans="1:14" x14ac:dyDescent="0.25">
      <c r="A2965" s="3" t="s">
        <v>3068</v>
      </c>
      <c r="B2965" s="3">
        <v>59</v>
      </c>
      <c r="C2965" s="3" t="s">
        <v>106</v>
      </c>
      <c r="D2965" s="3" t="s">
        <v>21</v>
      </c>
      <c r="E2965" s="5">
        <v>16.350000000000001</v>
      </c>
      <c r="F2965" s="3">
        <v>1</v>
      </c>
      <c r="G2965" s="3" t="s">
        <v>94</v>
      </c>
      <c r="H2965" s="3" t="s">
        <v>85</v>
      </c>
      <c r="I2965" s="5">
        <v>13.99</v>
      </c>
      <c r="J2965" s="3">
        <v>0</v>
      </c>
      <c r="K2965" s="3" t="s">
        <v>108</v>
      </c>
      <c r="L2965" s="3">
        <v>3</v>
      </c>
      <c r="M2965" s="5">
        <v>8.18</v>
      </c>
      <c r="N2965" s="3" t="s">
        <v>87</v>
      </c>
    </row>
    <row r="2966" spans="1:14" x14ac:dyDescent="0.25">
      <c r="A2966" s="3" t="s">
        <v>3069</v>
      </c>
      <c r="B2966" s="3">
        <v>26</v>
      </c>
      <c r="C2966" s="3" t="s">
        <v>83</v>
      </c>
      <c r="D2966" s="3" t="s">
        <v>21</v>
      </c>
      <c r="E2966" s="5">
        <v>1.24</v>
      </c>
      <c r="F2966" s="3">
        <v>56</v>
      </c>
      <c r="G2966" s="3" t="s">
        <v>94</v>
      </c>
      <c r="H2966" s="3" t="s">
        <v>85</v>
      </c>
      <c r="I2966" s="5">
        <v>13.99</v>
      </c>
      <c r="J2966" s="3">
        <v>1</v>
      </c>
      <c r="K2966" s="3" t="s">
        <v>102</v>
      </c>
      <c r="L2966" s="3">
        <v>1</v>
      </c>
      <c r="M2966" s="5">
        <v>0.02</v>
      </c>
      <c r="N2966" s="3" t="s">
        <v>91</v>
      </c>
    </row>
    <row r="2967" spans="1:14" x14ac:dyDescent="0.25">
      <c r="A2967" s="3" t="s">
        <v>3070</v>
      </c>
      <c r="B2967" s="3">
        <v>36</v>
      </c>
      <c r="C2967" s="3" t="s">
        <v>83</v>
      </c>
      <c r="D2967" s="3" t="s">
        <v>23</v>
      </c>
      <c r="E2967" s="5">
        <v>2.98</v>
      </c>
      <c r="F2967" s="3">
        <v>60</v>
      </c>
      <c r="G2967" s="3" t="s">
        <v>114</v>
      </c>
      <c r="H2967" s="3" t="s">
        <v>90</v>
      </c>
      <c r="I2967" s="5">
        <v>17.989999999999998</v>
      </c>
      <c r="J2967" s="3">
        <v>1</v>
      </c>
      <c r="K2967" s="3" t="s">
        <v>102</v>
      </c>
      <c r="L2967" s="3">
        <v>4</v>
      </c>
      <c r="M2967" s="5">
        <v>0.05</v>
      </c>
      <c r="N2967" s="3" t="s">
        <v>96</v>
      </c>
    </row>
    <row r="2968" spans="1:14" x14ac:dyDescent="0.25">
      <c r="A2968" s="3" t="s">
        <v>3071</v>
      </c>
      <c r="B2968" s="3">
        <v>42</v>
      </c>
      <c r="C2968" s="3" t="s">
        <v>93</v>
      </c>
      <c r="D2968" s="3" t="s">
        <v>19</v>
      </c>
      <c r="E2968" s="5">
        <v>1.85</v>
      </c>
      <c r="F2968" s="3">
        <v>6</v>
      </c>
      <c r="G2968" s="3" t="s">
        <v>84</v>
      </c>
      <c r="H2968" s="3" t="s">
        <v>111</v>
      </c>
      <c r="I2968" s="5">
        <v>8.99</v>
      </c>
      <c r="J2968" s="3">
        <v>1</v>
      </c>
      <c r="K2968" s="3" t="s">
        <v>95</v>
      </c>
      <c r="L2968" s="3">
        <v>5</v>
      </c>
      <c r="M2968" s="5">
        <v>0.26</v>
      </c>
      <c r="N2968" s="3" t="s">
        <v>99</v>
      </c>
    </row>
    <row r="2969" spans="1:14" x14ac:dyDescent="0.25">
      <c r="A2969" s="3" t="s">
        <v>3072</v>
      </c>
      <c r="B2969" s="3">
        <v>45</v>
      </c>
      <c r="C2969" s="3" t="s">
        <v>93</v>
      </c>
      <c r="D2969" s="3" t="s">
        <v>21</v>
      </c>
      <c r="E2969" s="5">
        <v>1.77</v>
      </c>
      <c r="F2969" s="3">
        <v>11</v>
      </c>
      <c r="G2969" s="3" t="s">
        <v>84</v>
      </c>
      <c r="H2969" s="3" t="s">
        <v>90</v>
      </c>
      <c r="I2969" s="5">
        <v>13.99</v>
      </c>
      <c r="J2969" s="3">
        <v>1</v>
      </c>
      <c r="K2969" s="3" t="s">
        <v>108</v>
      </c>
      <c r="L2969" s="3">
        <v>3</v>
      </c>
      <c r="M2969" s="5">
        <v>0.15</v>
      </c>
      <c r="N2969" s="3" t="s">
        <v>104</v>
      </c>
    </row>
    <row r="2970" spans="1:14" x14ac:dyDescent="0.25">
      <c r="A2970" s="3" t="s">
        <v>3073</v>
      </c>
      <c r="B2970" s="3">
        <v>66</v>
      </c>
      <c r="C2970" s="3" t="s">
        <v>83</v>
      </c>
      <c r="D2970" s="3" t="s">
        <v>23</v>
      </c>
      <c r="E2970" s="5">
        <v>0.42</v>
      </c>
      <c r="F2970" s="3">
        <v>28</v>
      </c>
      <c r="G2970" s="3" t="s">
        <v>135</v>
      </c>
      <c r="H2970" s="3" t="s">
        <v>85</v>
      </c>
      <c r="I2970" s="5">
        <v>17.989999999999998</v>
      </c>
      <c r="J2970" s="3">
        <v>1</v>
      </c>
      <c r="K2970" s="3" t="s">
        <v>95</v>
      </c>
      <c r="L2970" s="3">
        <v>5</v>
      </c>
      <c r="M2970" s="5">
        <v>0.01</v>
      </c>
      <c r="N2970" s="3" t="s">
        <v>96</v>
      </c>
    </row>
    <row r="2971" spans="1:14" x14ac:dyDescent="0.25">
      <c r="A2971" s="3" t="s">
        <v>3074</v>
      </c>
      <c r="B2971" s="3">
        <v>64</v>
      </c>
      <c r="C2971" s="3" t="s">
        <v>93</v>
      </c>
      <c r="D2971" s="3" t="s">
        <v>19</v>
      </c>
      <c r="E2971" s="5">
        <v>5.7</v>
      </c>
      <c r="F2971" s="3">
        <v>9</v>
      </c>
      <c r="G2971" s="3" t="s">
        <v>135</v>
      </c>
      <c r="H2971" s="3" t="s">
        <v>120</v>
      </c>
      <c r="I2971" s="5">
        <v>8.99</v>
      </c>
      <c r="J2971" s="3">
        <v>0</v>
      </c>
      <c r="K2971" s="3" t="s">
        <v>126</v>
      </c>
      <c r="L2971" s="3">
        <v>1</v>
      </c>
      <c r="M2971" s="5">
        <v>0.56999999999999995</v>
      </c>
      <c r="N2971" s="3" t="s">
        <v>112</v>
      </c>
    </row>
    <row r="2972" spans="1:14" x14ac:dyDescent="0.25">
      <c r="A2972" s="3" t="s">
        <v>3075</v>
      </c>
      <c r="B2972" s="3">
        <v>54</v>
      </c>
      <c r="C2972" s="3" t="s">
        <v>83</v>
      </c>
      <c r="D2972" s="3" t="s">
        <v>19</v>
      </c>
      <c r="E2972" s="5">
        <v>0.51</v>
      </c>
      <c r="F2972" s="3">
        <v>11</v>
      </c>
      <c r="G2972" s="3" t="s">
        <v>114</v>
      </c>
      <c r="H2972" s="3" t="s">
        <v>122</v>
      </c>
      <c r="I2972" s="5">
        <v>8.99</v>
      </c>
      <c r="J2972" s="3">
        <v>1</v>
      </c>
      <c r="K2972" s="3" t="s">
        <v>108</v>
      </c>
      <c r="L2972" s="3">
        <v>5</v>
      </c>
      <c r="M2972" s="5">
        <v>0.04</v>
      </c>
      <c r="N2972" s="3" t="s">
        <v>117</v>
      </c>
    </row>
    <row r="2973" spans="1:14" x14ac:dyDescent="0.25">
      <c r="A2973" s="3" t="s">
        <v>3076</v>
      </c>
      <c r="B2973" s="3">
        <v>69</v>
      </c>
      <c r="C2973" s="3" t="s">
        <v>106</v>
      </c>
      <c r="D2973" s="3" t="s">
        <v>19</v>
      </c>
      <c r="E2973" s="5">
        <v>3.45</v>
      </c>
      <c r="F2973" s="3">
        <v>26</v>
      </c>
      <c r="G2973" s="3" t="s">
        <v>135</v>
      </c>
      <c r="H2973" s="3" t="s">
        <v>90</v>
      </c>
      <c r="I2973" s="5">
        <v>8.99</v>
      </c>
      <c r="J2973" s="3">
        <v>1</v>
      </c>
      <c r="K2973" s="3" t="s">
        <v>102</v>
      </c>
      <c r="L2973" s="3">
        <v>3</v>
      </c>
      <c r="M2973" s="5">
        <v>0.13</v>
      </c>
      <c r="N2973" s="3" t="s">
        <v>96</v>
      </c>
    </row>
    <row r="2974" spans="1:14" x14ac:dyDescent="0.25">
      <c r="A2974" s="3" t="s">
        <v>3077</v>
      </c>
      <c r="B2974" s="3">
        <v>53</v>
      </c>
      <c r="C2974" s="3" t="s">
        <v>106</v>
      </c>
      <c r="D2974" s="3" t="s">
        <v>19</v>
      </c>
      <c r="E2974" s="5">
        <v>6.45</v>
      </c>
      <c r="F2974" s="3">
        <v>6</v>
      </c>
      <c r="G2974" s="3" t="s">
        <v>114</v>
      </c>
      <c r="H2974" s="3" t="s">
        <v>90</v>
      </c>
      <c r="I2974" s="5">
        <v>8.99</v>
      </c>
      <c r="J2974" s="3">
        <v>0</v>
      </c>
      <c r="K2974" s="3" t="s">
        <v>126</v>
      </c>
      <c r="L2974" s="3">
        <v>5</v>
      </c>
      <c r="M2974" s="5">
        <v>0.92</v>
      </c>
      <c r="N2974" s="3" t="s">
        <v>117</v>
      </c>
    </row>
    <row r="2975" spans="1:14" x14ac:dyDescent="0.25">
      <c r="A2975" s="3" t="s">
        <v>3078</v>
      </c>
      <c r="B2975" s="3">
        <v>31</v>
      </c>
      <c r="C2975" s="3" t="s">
        <v>83</v>
      </c>
      <c r="D2975" s="3" t="s">
        <v>19</v>
      </c>
      <c r="E2975" s="5">
        <v>5.16</v>
      </c>
      <c r="F2975" s="3">
        <v>41</v>
      </c>
      <c r="G2975" s="3" t="s">
        <v>89</v>
      </c>
      <c r="H2975" s="3" t="s">
        <v>90</v>
      </c>
      <c r="I2975" s="5">
        <v>8.99</v>
      </c>
      <c r="J2975" s="3">
        <v>1</v>
      </c>
      <c r="K2975" s="3" t="s">
        <v>102</v>
      </c>
      <c r="L2975" s="3">
        <v>2</v>
      </c>
      <c r="M2975" s="5">
        <v>0.12</v>
      </c>
      <c r="N2975" s="3" t="s">
        <v>104</v>
      </c>
    </row>
    <row r="2976" spans="1:14" x14ac:dyDescent="0.25">
      <c r="A2976" s="3" t="s">
        <v>3079</v>
      </c>
      <c r="B2976" s="3">
        <v>27</v>
      </c>
      <c r="C2976" s="3" t="s">
        <v>106</v>
      </c>
      <c r="D2976" s="3" t="s">
        <v>19</v>
      </c>
      <c r="E2976" s="5">
        <v>1.41</v>
      </c>
      <c r="F2976" s="3">
        <v>0</v>
      </c>
      <c r="G2976" s="3" t="s">
        <v>135</v>
      </c>
      <c r="H2976" s="3" t="s">
        <v>122</v>
      </c>
      <c r="I2976" s="5">
        <v>8.99</v>
      </c>
      <c r="J2976" s="3">
        <v>0</v>
      </c>
      <c r="K2976" s="3" t="s">
        <v>102</v>
      </c>
      <c r="L2976" s="3">
        <v>5</v>
      </c>
      <c r="M2976" s="5">
        <v>1.41</v>
      </c>
      <c r="N2976" s="3" t="s">
        <v>87</v>
      </c>
    </row>
    <row r="2977" spans="1:14" x14ac:dyDescent="0.25">
      <c r="A2977" s="3" t="s">
        <v>3080</v>
      </c>
      <c r="B2977" s="3">
        <v>64</v>
      </c>
      <c r="C2977" s="3" t="s">
        <v>106</v>
      </c>
      <c r="D2977" s="3" t="s">
        <v>23</v>
      </c>
      <c r="E2977" s="5">
        <v>0.52</v>
      </c>
      <c r="F2977" s="3">
        <v>20</v>
      </c>
      <c r="G2977" s="3" t="s">
        <v>89</v>
      </c>
      <c r="H2977" s="3" t="s">
        <v>122</v>
      </c>
      <c r="I2977" s="5">
        <v>17.989999999999998</v>
      </c>
      <c r="J2977" s="3">
        <v>1</v>
      </c>
      <c r="K2977" s="3" t="s">
        <v>126</v>
      </c>
      <c r="L2977" s="3">
        <v>2</v>
      </c>
      <c r="M2977" s="5">
        <v>0.02</v>
      </c>
      <c r="N2977" s="3" t="s">
        <v>91</v>
      </c>
    </row>
    <row r="2978" spans="1:14" x14ac:dyDescent="0.25">
      <c r="A2978" s="3" t="s">
        <v>3081</v>
      </c>
      <c r="B2978" s="3">
        <v>59</v>
      </c>
      <c r="C2978" s="3" t="s">
        <v>93</v>
      </c>
      <c r="D2978" s="3" t="s">
        <v>21</v>
      </c>
      <c r="E2978" s="5">
        <v>6.25</v>
      </c>
      <c r="F2978" s="3">
        <v>56</v>
      </c>
      <c r="G2978" s="3" t="s">
        <v>84</v>
      </c>
      <c r="H2978" s="3" t="s">
        <v>120</v>
      </c>
      <c r="I2978" s="5">
        <v>13.99</v>
      </c>
      <c r="J2978" s="3">
        <v>0</v>
      </c>
      <c r="K2978" s="3" t="s">
        <v>102</v>
      </c>
      <c r="L2978" s="3">
        <v>4</v>
      </c>
      <c r="M2978" s="5">
        <v>0.11</v>
      </c>
      <c r="N2978" s="3" t="s">
        <v>104</v>
      </c>
    </row>
    <row r="2979" spans="1:14" x14ac:dyDescent="0.25">
      <c r="A2979" s="3" t="s">
        <v>3082</v>
      </c>
      <c r="B2979" s="3">
        <v>31</v>
      </c>
      <c r="C2979" s="3" t="s">
        <v>93</v>
      </c>
      <c r="D2979" s="3" t="s">
        <v>21</v>
      </c>
      <c r="E2979" s="5">
        <v>8.58</v>
      </c>
      <c r="F2979" s="3">
        <v>16</v>
      </c>
      <c r="G2979" s="3" t="s">
        <v>114</v>
      </c>
      <c r="H2979" s="3" t="s">
        <v>111</v>
      </c>
      <c r="I2979" s="5">
        <v>13.99</v>
      </c>
      <c r="J2979" s="3">
        <v>0</v>
      </c>
      <c r="K2979" s="3" t="s">
        <v>126</v>
      </c>
      <c r="L2979" s="3">
        <v>2</v>
      </c>
      <c r="M2979" s="5">
        <v>0.5</v>
      </c>
      <c r="N2979" s="3" t="s">
        <v>96</v>
      </c>
    </row>
    <row r="2980" spans="1:14" x14ac:dyDescent="0.25">
      <c r="A2980" s="3" t="s">
        <v>3083</v>
      </c>
      <c r="B2980" s="3">
        <v>39</v>
      </c>
      <c r="C2980" s="3" t="s">
        <v>106</v>
      </c>
      <c r="D2980" s="3" t="s">
        <v>23</v>
      </c>
      <c r="E2980" s="5">
        <v>9.7799999999999994</v>
      </c>
      <c r="F2980" s="3">
        <v>54</v>
      </c>
      <c r="G2980" s="3" t="s">
        <v>84</v>
      </c>
      <c r="H2980" s="3" t="s">
        <v>120</v>
      </c>
      <c r="I2980" s="5">
        <v>17.989999999999998</v>
      </c>
      <c r="J2980" s="3">
        <v>0</v>
      </c>
      <c r="K2980" s="3" t="s">
        <v>126</v>
      </c>
      <c r="L2980" s="3">
        <v>4</v>
      </c>
      <c r="M2980" s="5">
        <v>0.18</v>
      </c>
      <c r="N2980" s="3" t="s">
        <v>104</v>
      </c>
    </row>
    <row r="2981" spans="1:14" x14ac:dyDescent="0.25">
      <c r="A2981" s="3" t="s">
        <v>3084</v>
      </c>
      <c r="B2981" s="3">
        <v>27</v>
      </c>
      <c r="C2981" s="3" t="s">
        <v>83</v>
      </c>
      <c r="D2981" s="3" t="s">
        <v>19</v>
      </c>
      <c r="E2981" s="5">
        <v>0.14000000000000001</v>
      </c>
      <c r="F2981" s="3">
        <v>57</v>
      </c>
      <c r="G2981" s="3" t="s">
        <v>135</v>
      </c>
      <c r="H2981" s="3" t="s">
        <v>111</v>
      </c>
      <c r="I2981" s="5">
        <v>8.99</v>
      </c>
      <c r="J2981" s="3">
        <v>1</v>
      </c>
      <c r="K2981" s="3" t="s">
        <v>102</v>
      </c>
      <c r="L2981" s="3">
        <v>5</v>
      </c>
      <c r="M2981" s="5">
        <v>0</v>
      </c>
      <c r="N2981" s="3" t="s">
        <v>96</v>
      </c>
    </row>
    <row r="2982" spans="1:14" x14ac:dyDescent="0.25">
      <c r="A2982" s="3" t="s">
        <v>3085</v>
      </c>
      <c r="B2982" s="3">
        <v>69</v>
      </c>
      <c r="C2982" s="3" t="s">
        <v>106</v>
      </c>
      <c r="D2982" s="3" t="s">
        <v>23</v>
      </c>
      <c r="E2982" s="5">
        <v>7.95</v>
      </c>
      <c r="F2982" s="3">
        <v>59</v>
      </c>
      <c r="G2982" s="3" t="s">
        <v>135</v>
      </c>
      <c r="H2982" s="3" t="s">
        <v>90</v>
      </c>
      <c r="I2982" s="5">
        <v>17.989999999999998</v>
      </c>
      <c r="J2982" s="3">
        <v>1</v>
      </c>
      <c r="K2982" s="3" t="s">
        <v>95</v>
      </c>
      <c r="L2982" s="3">
        <v>2</v>
      </c>
      <c r="M2982" s="5">
        <v>0.13</v>
      </c>
      <c r="N2982" s="3" t="s">
        <v>117</v>
      </c>
    </row>
    <row r="2983" spans="1:14" x14ac:dyDescent="0.25">
      <c r="A2983" s="3" t="s">
        <v>3086</v>
      </c>
      <c r="B2983" s="3">
        <v>30</v>
      </c>
      <c r="C2983" s="3" t="s">
        <v>83</v>
      </c>
      <c r="D2983" s="3" t="s">
        <v>19</v>
      </c>
      <c r="E2983" s="5">
        <v>14.86</v>
      </c>
      <c r="F2983" s="3">
        <v>55</v>
      </c>
      <c r="G2983" s="3" t="s">
        <v>98</v>
      </c>
      <c r="H2983" s="3" t="s">
        <v>120</v>
      </c>
      <c r="I2983" s="5">
        <v>8.99</v>
      </c>
      <c r="J2983" s="3">
        <v>1</v>
      </c>
      <c r="K2983" s="3" t="s">
        <v>102</v>
      </c>
      <c r="L2983" s="3">
        <v>2</v>
      </c>
      <c r="M2983" s="5">
        <v>0.27</v>
      </c>
      <c r="N2983" s="3" t="s">
        <v>117</v>
      </c>
    </row>
    <row r="2984" spans="1:14" x14ac:dyDescent="0.25">
      <c r="A2984" s="3" t="s">
        <v>3087</v>
      </c>
      <c r="B2984" s="3">
        <v>43</v>
      </c>
      <c r="C2984" s="3" t="s">
        <v>83</v>
      </c>
      <c r="D2984" s="3" t="s">
        <v>21</v>
      </c>
      <c r="E2984" s="5">
        <v>4.09</v>
      </c>
      <c r="F2984" s="3">
        <v>7</v>
      </c>
      <c r="G2984" s="3" t="s">
        <v>89</v>
      </c>
      <c r="H2984" s="3" t="s">
        <v>85</v>
      </c>
      <c r="I2984" s="5">
        <v>13.99</v>
      </c>
      <c r="J2984" s="3">
        <v>0</v>
      </c>
      <c r="K2984" s="3" t="s">
        <v>86</v>
      </c>
      <c r="L2984" s="3">
        <v>5</v>
      </c>
      <c r="M2984" s="5">
        <v>0.51</v>
      </c>
      <c r="N2984" s="3" t="s">
        <v>117</v>
      </c>
    </row>
    <row r="2985" spans="1:14" x14ac:dyDescent="0.25">
      <c r="A2985" s="3" t="s">
        <v>3088</v>
      </c>
      <c r="B2985" s="3">
        <v>66</v>
      </c>
      <c r="C2985" s="3" t="s">
        <v>93</v>
      </c>
      <c r="D2985" s="3" t="s">
        <v>19</v>
      </c>
      <c r="E2985" s="5">
        <v>1.29</v>
      </c>
      <c r="F2985" s="3">
        <v>44</v>
      </c>
      <c r="G2985" s="3" t="s">
        <v>98</v>
      </c>
      <c r="H2985" s="3" t="s">
        <v>122</v>
      </c>
      <c r="I2985" s="5">
        <v>8.99</v>
      </c>
      <c r="J2985" s="3">
        <v>1</v>
      </c>
      <c r="K2985" s="3" t="s">
        <v>108</v>
      </c>
      <c r="L2985" s="3">
        <v>3</v>
      </c>
      <c r="M2985" s="5">
        <v>0.03</v>
      </c>
      <c r="N2985" s="3" t="s">
        <v>104</v>
      </c>
    </row>
    <row r="2986" spans="1:14" x14ac:dyDescent="0.25">
      <c r="A2986" s="3" t="s">
        <v>3089</v>
      </c>
      <c r="B2986" s="3">
        <v>31</v>
      </c>
      <c r="C2986" s="3" t="s">
        <v>83</v>
      </c>
      <c r="D2986" s="3" t="s">
        <v>21</v>
      </c>
      <c r="E2986" s="5">
        <v>2.44</v>
      </c>
      <c r="F2986" s="3">
        <v>17</v>
      </c>
      <c r="G2986" s="3" t="s">
        <v>114</v>
      </c>
      <c r="H2986" s="3" t="s">
        <v>85</v>
      </c>
      <c r="I2986" s="5">
        <v>13.99</v>
      </c>
      <c r="J2986" s="3">
        <v>1</v>
      </c>
      <c r="K2986" s="3" t="s">
        <v>126</v>
      </c>
      <c r="L2986" s="3">
        <v>3</v>
      </c>
      <c r="M2986" s="5">
        <v>0.14000000000000001</v>
      </c>
      <c r="N2986" s="3" t="s">
        <v>91</v>
      </c>
    </row>
    <row r="2987" spans="1:14" x14ac:dyDescent="0.25">
      <c r="A2987" s="3" t="s">
        <v>3090</v>
      </c>
      <c r="B2987" s="3">
        <v>36</v>
      </c>
      <c r="C2987" s="3" t="s">
        <v>106</v>
      </c>
      <c r="D2987" s="3" t="s">
        <v>23</v>
      </c>
      <c r="E2987" s="5">
        <v>6.16</v>
      </c>
      <c r="F2987" s="3">
        <v>53</v>
      </c>
      <c r="G2987" s="3" t="s">
        <v>89</v>
      </c>
      <c r="H2987" s="3" t="s">
        <v>90</v>
      </c>
      <c r="I2987" s="5">
        <v>17.989999999999998</v>
      </c>
      <c r="J2987" s="3">
        <v>0</v>
      </c>
      <c r="K2987" s="3" t="s">
        <v>126</v>
      </c>
      <c r="L2987" s="3">
        <v>4</v>
      </c>
      <c r="M2987" s="5">
        <v>0.11</v>
      </c>
      <c r="N2987" s="3" t="s">
        <v>91</v>
      </c>
    </row>
    <row r="2988" spans="1:14" x14ac:dyDescent="0.25">
      <c r="A2988" s="3" t="s">
        <v>3091</v>
      </c>
      <c r="B2988" s="3">
        <v>60</v>
      </c>
      <c r="C2988" s="3" t="s">
        <v>83</v>
      </c>
      <c r="D2988" s="3" t="s">
        <v>23</v>
      </c>
      <c r="E2988" s="5">
        <v>15.16</v>
      </c>
      <c r="F2988" s="3">
        <v>45</v>
      </c>
      <c r="G2988" s="3" t="s">
        <v>89</v>
      </c>
      <c r="H2988" s="3" t="s">
        <v>111</v>
      </c>
      <c r="I2988" s="5">
        <v>17.989999999999998</v>
      </c>
      <c r="J2988" s="3">
        <v>1</v>
      </c>
      <c r="K2988" s="3" t="s">
        <v>126</v>
      </c>
      <c r="L2988" s="3">
        <v>2</v>
      </c>
      <c r="M2988" s="5">
        <v>0.33</v>
      </c>
      <c r="N2988" s="3" t="s">
        <v>117</v>
      </c>
    </row>
    <row r="2989" spans="1:14" x14ac:dyDescent="0.25">
      <c r="A2989" s="3" t="s">
        <v>3092</v>
      </c>
      <c r="B2989" s="3">
        <v>32</v>
      </c>
      <c r="C2989" s="3" t="s">
        <v>106</v>
      </c>
      <c r="D2989" s="3" t="s">
        <v>21</v>
      </c>
      <c r="E2989" s="5">
        <v>7.57</v>
      </c>
      <c r="F2989" s="3">
        <v>18</v>
      </c>
      <c r="G2989" s="3" t="s">
        <v>84</v>
      </c>
      <c r="H2989" s="3" t="s">
        <v>122</v>
      </c>
      <c r="I2989" s="5">
        <v>13.99</v>
      </c>
      <c r="J2989" s="3">
        <v>0</v>
      </c>
      <c r="K2989" s="3" t="s">
        <v>95</v>
      </c>
      <c r="L2989" s="3">
        <v>5</v>
      </c>
      <c r="M2989" s="5">
        <v>0.4</v>
      </c>
      <c r="N2989" s="3" t="s">
        <v>112</v>
      </c>
    </row>
    <row r="2990" spans="1:14" x14ac:dyDescent="0.25">
      <c r="A2990" s="3" t="s">
        <v>3093</v>
      </c>
      <c r="B2990" s="3">
        <v>50</v>
      </c>
      <c r="C2990" s="3" t="s">
        <v>83</v>
      </c>
      <c r="D2990" s="3" t="s">
        <v>23</v>
      </c>
      <c r="E2990" s="5">
        <v>27.56</v>
      </c>
      <c r="F2990" s="3">
        <v>44</v>
      </c>
      <c r="G2990" s="3" t="s">
        <v>84</v>
      </c>
      <c r="H2990" s="3" t="s">
        <v>85</v>
      </c>
      <c r="I2990" s="5">
        <v>17.989999999999998</v>
      </c>
      <c r="J2990" s="3">
        <v>0</v>
      </c>
      <c r="K2990" s="3" t="s">
        <v>86</v>
      </c>
      <c r="L2990" s="3">
        <v>4</v>
      </c>
      <c r="M2990" s="5">
        <v>0.61</v>
      </c>
      <c r="N2990" s="3" t="s">
        <v>112</v>
      </c>
    </row>
    <row r="2991" spans="1:14" x14ac:dyDescent="0.25">
      <c r="A2991" s="3" t="s">
        <v>3094</v>
      </c>
      <c r="B2991" s="3">
        <v>37</v>
      </c>
      <c r="C2991" s="3" t="s">
        <v>83</v>
      </c>
      <c r="D2991" s="3" t="s">
        <v>19</v>
      </c>
      <c r="E2991" s="5">
        <v>3.17</v>
      </c>
      <c r="F2991" s="3">
        <v>46</v>
      </c>
      <c r="G2991" s="3" t="s">
        <v>84</v>
      </c>
      <c r="H2991" s="3" t="s">
        <v>90</v>
      </c>
      <c r="I2991" s="5">
        <v>8.99</v>
      </c>
      <c r="J2991" s="3">
        <v>1</v>
      </c>
      <c r="K2991" s="3" t="s">
        <v>108</v>
      </c>
      <c r="L2991" s="3">
        <v>1</v>
      </c>
      <c r="M2991" s="5">
        <v>7.0000000000000007E-2</v>
      </c>
      <c r="N2991" s="3" t="s">
        <v>96</v>
      </c>
    </row>
    <row r="2992" spans="1:14" x14ac:dyDescent="0.25">
      <c r="A2992" s="3" t="s">
        <v>3095</v>
      </c>
      <c r="B2992" s="3">
        <v>20</v>
      </c>
      <c r="C2992" s="3" t="s">
        <v>106</v>
      </c>
      <c r="D2992" s="3" t="s">
        <v>23</v>
      </c>
      <c r="E2992" s="5">
        <v>36.39</v>
      </c>
      <c r="F2992" s="3">
        <v>49</v>
      </c>
      <c r="G2992" s="3" t="s">
        <v>114</v>
      </c>
      <c r="H2992" s="3" t="s">
        <v>85</v>
      </c>
      <c r="I2992" s="5">
        <v>17.989999999999998</v>
      </c>
      <c r="J2992" s="3">
        <v>0</v>
      </c>
      <c r="K2992" s="3" t="s">
        <v>102</v>
      </c>
      <c r="L2992" s="3">
        <v>4</v>
      </c>
      <c r="M2992" s="5">
        <v>0.73</v>
      </c>
      <c r="N2992" s="3" t="s">
        <v>112</v>
      </c>
    </row>
    <row r="2993" spans="1:14" x14ac:dyDescent="0.25">
      <c r="A2993" s="3" t="s">
        <v>3096</v>
      </c>
      <c r="B2993" s="3">
        <v>65</v>
      </c>
      <c r="C2993" s="3" t="s">
        <v>93</v>
      </c>
      <c r="D2993" s="3" t="s">
        <v>19</v>
      </c>
      <c r="E2993" s="5">
        <v>2.99</v>
      </c>
      <c r="F2993" s="3">
        <v>54</v>
      </c>
      <c r="G2993" s="3" t="s">
        <v>114</v>
      </c>
      <c r="H2993" s="3" t="s">
        <v>111</v>
      </c>
      <c r="I2993" s="5">
        <v>8.99</v>
      </c>
      <c r="J2993" s="3">
        <v>1</v>
      </c>
      <c r="K2993" s="3" t="s">
        <v>95</v>
      </c>
      <c r="L2993" s="3">
        <v>1</v>
      </c>
      <c r="M2993" s="5">
        <v>0.05</v>
      </c>
      <c r="N2993" s="3" t="s">
        <v>96</v>
      </c>
    </row>
    <row r="2994" spans="1:14" x14ac:dyDescent="0.25">
      <c r="A2994" s="3" t="s">
        <v>3097</v>
      </c>
      <c r="B2994" s="3">
        <v>50</v>
      </c>
      <c r="C2994" s="3" t="s">
        <v>83</v>
      </c>
      <c r="D2994" s="3" t="s">
        <v>23</v>
      </c>
      <c r="E2994" s="5">
        <v>1.04</v>
      </c>
      <c r="F2994" s="3">
        <v>51</v>
      </c>
      <c r="G2994" s="3" t="s">
        <v>84</v>
      </c>
      <c r="H2994" s="3" t="s">
        <v>122</v>
      </c>
      <c r="I2994" s="5">
        <v>17.989999999999998</v>
      </c>
      <c r="J2994" s="3">
        <v>1</v>
      </c>
      <c r="K2994" s="3" t="s">
        <v>126</v>
      </c>
      <c r="L2994" s="3">
        <v>1</v>
      </c>
      <c r="M2994" s="5">
        <v>0.02</v>
      </c>
      <c r="N2994" s="3" t="s">
        <v>117</v>
      </c>
    </row>
    <row r="2995" spans="1:14" x14ac:dyDescent="0.25">
      <c r="A2995" s="3" t="s">
        <v>3098</v>
      </c>
      <c r="B2995" s="3">
        <v>48</v>
      </c>
      <c r="C2995" s="3" t="s">
        <v>106</v>
      </c>
      <c r="D2995" s="3" t="s">
        <v>21</v>
      </c>
      <c r="E2995" s="5">
        <v>6.52</v>
      </c>
      <c r="F2995" s="3">
        <v>25</v>
      </c>
      <c r="G2995" s="3" t="s">
        <v>94</v>
      </c>
      <c r="H2995" s="3" t="s">
        <v>90</v>
      </c>
      <c r="I2995" s="5">
        <v>13.99</v>
      </c>
      <c r="J2995" s="3">
        <v>0</v>
      </c>
      <c r="K2995" s="3" t="s">
        <v>86</v>
      </c>
      <c r="L2995" s="3">
        <v>2</v>
      </c>
      <c r="M2995" s="5">
        <v>0.25</v>
      </c>
      <c r="N2995" s="3" t="s">
        <v>91</v>
      </c>
    </row>
    <row r="2996" spans="1:14" x14ac:dyDescent="0.25">
      <c r="A2996" s="3" t="s">
        <v>3099</v>
      </c>
      <c r="B2996" s="3">
        <v>40</v>
      </c>
      <c r="C2996" s="3" t="s">
        <v>106</v>
      </c>
      <c r="D2996" s="3" t="s">
        <v>21</v>
      </c>
      <c r="E2996" s="5">
        <v>3.11</v>
      </c>
      <c r="F2996" s="3">
        <v>51</v>
      </c>
      <c r="G2996" s="3" t="s">
        <v>98</v>
      </c>
      <c r="H2996" s="3" t="s">
        <v>122</v>
      </c>
      <c r="I2996" s="5">
        <v>13.99</v>
      </c>
      <c r="J2996" s="3">
        <v>1</v>
      </c>
      <c r="K2996" s="3" t="s">
        <v>86</v>
      </c>
      <c r="L2996" s="3">
        <v>5</v>
      </c>
      <c r="M2996" s="5">
        <v>0.06</v>
      </c>
      <c r="N2996" s="3" t="s">
        <v>96</v>
      </c>
    </row>
    <row r="2997" spans="1:14" x14ac:dyDescent="0.25">
      <c r="A2997" s="3" t="s">
        <v>3100</v>
      </c>
      <c r="B2997" s="3">
        <v>51</v>
      </c>
      <c r="C2997" s="3" t="s">
        <v>106</v>
      </c>
      <c r="D2997" s="3" t="s">
        <v>23</v>
      </c>
      <c r="E2997" s="5">
        <v>9.77</v>
      </c>
      <c r="F2997" s="3">
        <v>29</v>
      </c>
      <c r="G2997" s="3" t="s">
        <v>94</v>
      </c>
      <c r="H2997" s="3" t="s">
        <v>85</v>
      </c>
      <c r="I2997" s="5">
        <v>17.989999999999998</v>
      </c>
      <c r="J2997" s="3">
        <v>0</v>
      </c>
      <c r="K2997" s="3" t="s">
        <v>95</v>
      </c>
      <c r="L2997" s="3">
        <v>3</v>
      </c>
      <c r="M2997" s="5">
        <v>0.33</v>
      </c>
      <c r="N2997" s="3" t="s">
        <v>96</v>
      </c>
    </row>
    <row r="2998" spans="1:14" x14ac:dyDescent="0.25">
      <c r="A2998" s="3" t="s">
        <v>3101</v>
      </c>
      <c r="B2998" s="3">
        <v>23</v>
      </c>
      <c r="C2998" s="3" t="s">
        <v>93</v>
      </c>
      <c r="D2998" s="3" t="s">
        <v>19</v>
      </c>
      <c r="E2998" s="5">
        <v>4.2699999999999996</v>
      </c>
      <c r="F2998" s="3">
        <v>23</v>
      </c>
      <c r="G2998" s="3" t="s">
        <v>135</v>
      </c>
      <c r="H2998" s="3" t="s">
        <v>85</v>
      </c>
      <c r="I2998" s="5">
        <v>8.99</v>
      </c>
      <c r="J2998" s="3">
        <v>1</v>
      </c>
      <c r="K2998" s="3" t="s">
        <v>102</v>
      </c>
      <c r="L2998" s="3">
        <v>1</v>
      </c>
      <c r="M2998" s="5">
        <v>0.18</v>
      </c>
      <c r="N2998" s="3" t="s">
        <v>91</v>
      </c>
    </row>
    <row r="2999" spans="1:14" x14ac:dyDescent="0.25">
      <c r="A2999" s="3" t="s">
        <v>3102</v>
      </c>
      <c r="B2999" s="3">
        <v>48</v>
      </c>
      <c r="C2999" s="3" t="s">
        <v>83</v>
      </c>
      <c r="D2999" s="3" t="s">
        <v>19</v>
      </c>
      <c r="E2999" s="5">
        <v>22.19</v>
      </c>
      <c r="F2999" s="3">
        <v>34</v>
      </c>
      <c r="G2999" s="3" t="s">
        <v>114</v>
      </c>
      <c r="H2999" s="3" t="s">
        <v>90</v>
      </c>
      <c r="I2999" s="5">
        <v>8.99</v>
      </c>
      <c r="J2999" s="3">
        <v>0</v>
      </c>
      <c r="K2999" s="3" t="s">
        <v>126</v>
      </c>
      <c r="L2999" s="3">
        <v>2</v>
      </c>
      <c r="M2999" s="5">
        <v>0.63</v>
      </c>
      <c r="N2999" s="3" t="s">
        <v>104</v>
      </c>
    </row>
    <row r="3000" spans="1:14" x14ac:dyDescent="0.25">
      <c r="A3000" s="3" t="s">
        <v>3103</v>
      </c>
      <c r="B3000" s="3">
        <v>21</v>
      </c>
      <c r="C3000" s="3" t="s">
        <v>93</v>
      </c>
      <c r="D3000" s="3" t="s">
        <v>21</v>
      </c>
      <c r="E3000" s="5">
        <v>6.43</v>
      </c>
      <c r="F3000" s="3">
        <v>39</v>
      </c>
      <c r="G3000" s="3" t="s">
        <v>84</v>
      </c>
      <c r="H3000" s="3" t="s">
        <v>90</v>
      </c>
      <c r="I3000" s="5">
        <v>13.99</v>
      </c>
      <c r="J3000" s="3">
        <v>0</v>
      </c>
      <c r="K3000" s="3" t="s">
        <v>126</v>
      </c>
      <c r="L3000" s="3">
        <v>5</v>
      </c>
      <c r="M3000" s="5">
        <v>0.16</v>
      </c>
      <c r="N3000" s="3" t="s">
        <v>99</v>
      </c>
    </row>
    <row r="3001" spans="1:14" x14ac:dyDescent="0.25">
      <c r="A3001" s="3" t="s">
        <v>3104</v>
      </c>
      <c r="B3001" s="3">
        <v>62</v>
      </c>
      <c r="C3001" s="3" t="s">
        <v>106</v>
      </c>
      <c r="D3001" s="3" t="s">
        <v>23</v>
      </c>
      <c r="E3001" s="5">
        <v>2.15</v>
      </c>
      <c r="F3001" s="3">
        <v>42</v>
      </c>
      <c r="G3001" s="3" t="s">
        <v>89</v>
      </c>
      <c r="H3001" s="3" t="s">
        <v>111</v>
      </c>
      <c r="I3001" s="5">
        <v>17.989999999999998</v>
      </c>
      <c r="J3001" s="3">
        <v>1</v>
      </c>
      <c r="K3001" s="3" t="s">
        <v>126</v>
      </c>
      <c r="L3001" s="3">
        <v>2</v>
      </c>
      <c r="M3001" s="5">
        <v>0.05</v>
      </c>
      <c r="N3001" s="3" t="s">
        <v>112</v>
      </c>
    </row>
    <row r="3002" spans="1:14" x14ac:dyDescent="0.25">
      <c r="A3002" s="3" t="s">
        <v>3105</v>
      </c>
      <c r="B3002" s="3">
        <v>19</v>
      </c>
      <c r="C3002" s="3" t="s">
        <v>106</v>
      </c>
      <c r="D3002" s="3" t="s">
        <v>23</v>
      </c>
      <c r="E3002" s="5">
        <v>9.32</v>
      </c>
      <c r="F3002" s="3">
        <v>0</v>
      </c>
      <c r="G3002" s="3" t="s">
        <v>98</v>
      </c>
      <c r="H3002" s="3" t="s">
        <v>120</v>
      </c>
      <c r="I3002" s="5">
        <v>17.989999999999998</v>
      </c>
      <c r="J3002" s="3">
        <v>0</v>
      </c>
      <c r="K3002" s="3" t="s">
        <v>102</v>
      </c>
      <c r="L3002" s="3">
        <v>2</v>
      </c>
      <c r="M3002" s="5">
        <v>9.32</v>
      </c>
      <c r="N3002" s="3" t="s">
        <v>117</v>
      </c>
    </row>
    <row r="3003" spans="1:14" x14ac:dyDescent="0.25">
      <c r="A3003" s="3" t="s">
        <v>3106</v>
      </c>
      <c r="B3003" s="3">
        <v>55</v>
      </c>
      <c r="C3003" s="3" t="s">
        <v>83</v>
      </c>
      <c r="D3003" s="3" t="s">
        <v>21</v>
      </c>
      <c r="E3003" s="5">
        <v>47.76</v>
      </c>
      <c r="F3003" s="3">
        <v>39</v>
      </c>
      <c r="G3003" s="3" t="s">
        <v>98</v>
      </c>
      <c r="H3003" s="3" t="s">
        <v>120</v>
      </c>
      <c r="I3003" s="5">
        <v>13.99</v>
      </c>
      <c r="J3003" s="3">
        <v>0</v>
      </c>
      <c r="K3003" s="3" t="s">
        <v>102</v>
      </c>
      <c r="L3003" s="3">
        <v>2</v>
      </c>
      <c r="M3003" s="5">
        <v>1.19</v>
      </c>
      <c r="N3003" s="3" t="s">
        <v>99</v>
      </c>
    </row>
    <row r="3004" spans="1:14" x14ac:dyDescent="0.25">
      <c r="A3004" s="3" t="s">
        <v>3107</v>
      </c>
      <c r="B3004" s="3">
        <v>27</v>
      </c>
      <c r="C3004" s="3" t="s">
        <v>83</v>
      </c>
      <c r="D3004" s="3" t="s">
        <v>21</v>
      </c>
      <c r="E3004" s="5">
        <v>5.08</v>
      </c>
      <c r="F3004" s="3">
        <v>25</v>
      </c>
      <c r="G3004" s="3" t="s">
        <v>94</v>
      </c>
      <c r="H3004" s="3" t="s">
        <v>122</v>
      </c>
      <c r="I3004" s="5">
        <v>13.99</v>
      </c>
      <c r="J3004" s="3">
        <v>0</v>
      </c>
      <c r="K3004" s="3" t="s">
        <v>86</v>
      </c>
      <c r="L3004" s="3">
        <v>1</v>
      </c>
      <c r="M3004" s="5">
        <v>0.2</v>
      </c>
      <c r="N3004" s="3" t="s">
        <v>104</v>
      </c>
    </row>
    <row r="3005" spans="1:14" x14ac:dyDescent="0.25">
      <c r="A3005" s="3" t="s">
        <v>3108</v>
      </c>
      <c r="B3005" s="3">
        <v>42</v>
      </c>
      <c r="C3005" s="3" t="s">
        <v>106</v>
      </c>
      <c r="D3005" s="3" t="s">
        <v>21</v>
      </c>
      <c r="E3005" s="5">
        <v>4.79</v>
      </c>
      <c r="F3005" s="3">
        <v>58</v>
      </c>
      <c r="G3005" s="3" t="s">
        <v>114</v>
      </c>
      <c r="H3005" s="3" t="s">
        <v>85</v>
      </c>
      <c r="I3005" s="5">
        <v>13.99</v>
      </c>
      <c r="J3005" s="3">
        <v>1</v>
      </c>
      <c r="K3005" s="3" t="s">
        <v>126</v>
      </c>
      <c r="L3005" s="3">
        <v>3</v>
      </c>
      <c r="M3005" s="5">
        <v>0.08</v>
      </c>
      <c r="N3005" s="3" t="s">
        <v>91</v>
      </c>
    </row>
    <row r="3006" spans="1:14" x14ac:dyDescent="0.25">
      <c r="A3006" s="3" t="s">
        <v>3109</v>
      </c>
      <c r="B3006" s="3">
        <v>56</v>
      </c>
      <c r="C3006" s="3" t="s">
        <v>83</v>
      </c>
      <c r="D3006" s="3" t="s">
        <v>21</v>
      </c>
      <c r="E3006" s="5">
        <v>4.09</v>
      </c>
      <c r="F3006" s="3">
        <v>56</v>
      </c>
      <c r="G3006" s="3" t="s">
        <v>89</v>
      </c>
      <c r="H3006" s="3" t="s">
        <v>85</v>
      </c>
      <c r="I3006" s="5">
        <v>13.99</v>
      </c>
      <c r="J3006" s="3">
        <v>1</v>
      </c>
      <c r="K3006" s="3" t="s">
        <v>108</v>
      </c>
      <c r="L3006" s="3">
        <v>3</v>
      </c>
      <c r="M3006" s="5">
        <v>7.0000000000000007E-2</v>
      </c>
      <c r="N3006" s="3" t="s">
        <v>104</v>
      </c>
    </row>
    <row r="3007" spans="1:14" x14ac:dyDescent="0.25">
      <c r="A3007" s="3" t="s">
        <v>3110</v>
      </c>
      <c r="B3007" s="3">
        <v>42</v>
      </c>
      <c r="C3007" s="3" t="s">
        <v>83</v>
      </c>
      <c r="D3007" s="3" t="s">
        <v>19</v>
      </c>
      <c r="E3007" s="5">
        <v>5.46</v>
      </c>
      <c r="F3007" s="3">
        <v>41</v>
      </c>
      <c r="G3007" s="3" t="s">
        <v>94</v>
      </c>
      <c r="H3007" s="3" t="s">
        <v>111</v>
      </c>
      <c r="I3007" s="5">
        <v>8.99</v>
      </c>
      <c r="J3007" s="3">
        <v>1</v>
      </c>
      <c r="K3007" s="3" t="s">
        <v>102</v>
      </c>
      <c r="L3007" s="3">
        <v>3</v>
      </c>
      <c r="M3007" s="5">
        <v>0.13</v>
      </c>
      <c r="N3007" s="3" t="s">
        <v>87</v>
      </c>
    </row>
    <row r="3008" spans="1:14" x14ac:dyDescent="0.25">
      <c r="A3008" s="3" t="s">
        <v>3111</v>
      </c>
      <c r="B3008" s="3">
        <v>59</v>
      </c>
      <c r="C3008" s="3" t="s">
        <v>83</v>
      </c>
      <c r="D3008" s="3" t="s">
        <v>21</v>
      </c>
      <c r="E3008" s="5">
        <v>11.65</v>
      </c>
      <c r="F3008" s="3">
        <v>44</v>
      </c>
      <c r="G3008" s="3" t="s">
        <v>94</v>
      </c>
      <c r="H3008" s="3" t="s">
        <v>90</v>
      </c>
      <c r="I3008" s="5">
        <v>13.99</v>
      </c>
      <c r="J3008" s="3">
        <v>1</v>
      </c>
      <c r="K3008" s="3" t="s">
        <v>95</v>
      </c>
      <c r="L3008" s="3">
        <v>1</v>
      </c>
      <c r="M3008" s="5">
        <v>0.26</v>
      </c>
      <c r="N3008" s="3" t="s">
        <v>104</v>
      </c>
    </row>
    <row r="3009" spans="1:14" x14ac:dyDescent="0.25">
      <c r="A3009" s="3" t="s">
        <v>3112</v>
      </c>
      <c r="B3009" s="3">
        <v>22</v>
      </c>
      <c r="C3009" s="3" t="s">
        <v>106</v>
      </c>
      <c r="D3009" s="3" t="s">
        <v>21</v>
      </c>
      <c r="E3009" s="5">
        <v>1.41</v>
      </c>
      <c r="F3009" s="3">
        <v>28</v>
      </c>
      <c r="G3009" s="3" t="s">
        <v>114</v>
      </c>
      <c r="H3009" s="3" t="s">
        <v>111</v>
      </c>
      <c r="I3009" s="5">
        <v>13.99</v>
      </c>
      <c r="J3009" s="3">
        <v>1</v>
      </c>
      <c r="K3009" s="3" t="s">
        <v>86</v>
      </c>
      <c r="L3009" s="3">
        <v>4</v>
      </c>
      <c r="M3009" s="5">
        <v>0.05</v>
      </c>
      <c r="N3009" s="3" t="s">
        <v>91</v>
      </c>
    </row>
    <row r="3010" spans="1:14" x14ac:dyDescent="0.25">
      <c r="A3010" s="3" t="s">
        <v>3113</v>
      </c>
      <c r="B3010" s="3">
        <v>42</v>
      </c>
      <c r="C3010" s="3" t="s">
        <v>83</v>
      </c>
      <c r="D3010" s="3" t="s">
        <v>21</v>
      </c>
      <c r="E3010" s="5">
        <v>3.69</v>
      </c>
      <c r="F3010" s="3">
        <v>45</v>
      </c>
      <c r="G3010" s="3" t="s">
        <v>84</v>
      </c>
      <c r="H3010" s="3" t="s">
        <v>122</v>
      </c>
      <c r="I3010" s="5">
        <v>13.99</v>
      </c>
      <c r="J3010" s="3">
        <v>1</v>
      </c>
      <c r="K3010" s="3" t="s">
        <v>86</v>
      </c>
      <c r="L3010" s="3">
        <v>2</v>
      </c>
      <c r="M3010" s="5">
        <v>0.08</v>
      </c>
      <c r="N3010" s="3" t="s">
        <v>99</v>
      </c>
    </row>
    <row r="3011" spans="1:14" x14ac:dyDescent="0.25">
      <c r="A3011" s="3" t="s">
        <v>3114</v>
      </c>
      <c r="B3011" s="3">
        <v>31</v>
      </c>
      <c r="C3011" s="3" t="s">
        <v>106</v>
      </c>
      <c r="D3011" s="3" t="s">
        <v>19</v>
      </c>
      <c r="E3011" s="5">
        <v>10.99</v>
      </c>
      <c r="F3011" s="3">
        <v>33</v>
      </c>
      <c r="G3011" s="3" t="s">
        <v>94</v>
      </c>
      <c r="H3011" s="3" t="s">
        <v>111</v>
      </c>
      <c r="I3011" s="5">
        <v>8.99</v>
      </c>
      <c r="J3011" s="3">
        <v>1</v>
      </c>
      <c r="K3011" s="3" t="s">
        <v>126</v>
      </c>
      <c r="L3011" s="3">
        <v>3</v>
      </c>
      <c r="M3011" s="5">
        <v>0.32</v>
      </c>
      <c r="N3011" s="3" t="s">
        <v>91</v>
      </c>
    </row>
    <row r="3012" spans="1:14" x14ac:dyDescent="0.25">
      <c r="A3012" s="3" t="s">
        <v>3115</v>
      </c>
      <c r="B3012" s="3">
        <v>67</v>
      </c>
      <c r="C3012" s="3" t="s">
        <v>93</v>
      </c>
      <c r="D3012" s="3" t="s">
        <v>23</v>
      </c>
      <c r="E3012" s="5">
        <v>2.92</v>
      </c>
      <c r="F3012" s="3">
        <v>38</v>
      </c>
      <c r="G3012" s="3" t="s">
        <v>98</v>
      </c>
      <c r="H3012" s="3" t="s">
        <v>120</v>
      </c>
      <c r="I3012" s="5">
        <v>17.989999999999998</v>
      </c>
      <c r="J3012" s="3">
        <v>1</v>
      </c>
      <c r="K3012" s="3" t="s">
        <v>86</v>
      </c>
      <c r="L3012" s="3">
        <v>5</v>
      </c>
      <c r="M3012" s="5">
        <v>7.0000000000000007E-2</v>
      </c>
      <c r="N3012" s="3" t="s">
        <v>87</v>
      </c>
    </row>
    <row r="3013" spans="1:14" x14ac:dyDescent="0.25">
      <c r="A3013" s="3" t="s">
        <v>3116</v>
      </c>
      <c r="B3013" s="3">
        <v>18</v>
      </c>
      <c r="C3013" s="3" t="s">
        <v>106</v>
      </c>
      <c r="D3013" s="3" t="s">
        <v>19</v>
      </c>
      <c r="E3013" s="5">
        <v>12.68</v>
      </c>
      <c r="F3013" s="3">
        <v>18</v>
      </c>
      <c r="G3013" s="3" t="s">
        <v>89</v>
      </c>
      <c r="H3013" s="3" t="s">
        <v>85</v>
      </c>
      <c r="I3013" s="5">
        <v>8.99</v>
      </c>
      <c r="J3013" s="3">
        <v>0</v>
      </c>
      <c r="K3013" s="3" t="s">
        <v>102</v>
      </c>
      <c r="L3013" s="3">
        <v>3</v>
      </c>
      <c r="M3013" s="5">
        <v>0.67</v>
      </c>
      <c r="N3013" s="3" t="s">
        <v>96</v>
      </c>
    </row>
    <row r="3014" spans="1:14" x14ac:dyDescent="0.25">
      <c r="A3014" s="3" t="s">
        <v>3117</v>
      </c>
      <c r="B3014" s="3">
        <v>25</v>
      </c>
      <c r="C3014" s="3" t="s">
        <v>93</v>
      </c>
      <c r="D3014" s="3" t="s">
        <v>19</v>
      </c>
      <c r="E3014" s="5">
        <v>1.91</v>
      </c>
      <c r="F3014" s="3">
        <v>18</v>
      </c>
      <c r="G3014" s="3" t="s">
        <v>84</v>
      </c>
      <c r="H3014" s="3" t="s">
        <v>120</v>
      </c>
      <c r="I3014" s="5">
        <v>8.99</v>
      </c>
      <c r="J3014" s="3">
        <v>1</v>
      </c>
      <c r="K3014" s="3" t="s">
        <v>95</v>
      </c>
      <c r="L3014" s="3">
        <v>3</v>
      </c>
      <c r="M3014" s="5">
        <v>0.1</v>
      </c>
      <c r="N3014" s="3" t="s">
        <v>117</v>
      </c>
    </row>
    <row r="3015" spans="1:14" x14ac:dyDescent="0.25">
      <c r="A3015" s="3" t="s">
        <v>3118</v>
      </c>
      <c r="B3015" s="3">
        <v>24</v>
      </c>
      <c r="C3015" s="3" t="s">
        <v>106</v>
      </c>
      <c r="D3015" s="3" t="s">
        <v>21</v>
      </c>
      <c r="E3015" s="5">
        <v>5.37</v>
      </c>
      <c r="F3015" s="3">
        <v>2</v>
      </c>
      <c r="G3015" s="3" t="s">
        <v>135</v>
      </c>
      <c r="H3015" s="3" t="s">
        <v>85</v>
      </c>
      <c r="I3015" s="5">
        <v>13.99</v>
      </c>
      <c r="J3015" s="3">
        <v>0</v>
      </c>
      <c r="K3015" s="3" t="s">
        <v>86</v>
      </c>
      <c r="L3015" s="3">
        <v>2</v>
      </c>
      <c r="M3015" s="5">
        <v>1.79</v>
      </c>
      <c r="N3015" s="3" t="s">
        <v>112</v>
      </c>
    </row>
    <row r="3016" spans="1:14" x14ac:dyDescent="0.25">
      <c r="A3016" s="3" t="s">
        <v>3119</v>
      </c>
      <c r="B3016" s="3">
        <v>64</v>
      </c>
      <c r="C3016" s="3" t="s">
        <v>106</v>
      </c>
      <c r="D3016" s="3" t="s">
        <v>21</v>
      </c>
      <c r="E3016" s="5">
        <v>0.31</v>
      </c>
      <c r="F3016" s="3">
        <v>52</v>
      </c>
      <c r="G3016" s="3" t="s">
        <v>89</v>
      </c>
      <c r="H3016" s="3" t="s">
        <v>120</v>
      </c>
      <c r="I3016" s="5">
        <v>13.99</v>
      </c>
      <c r="J3016" s="3">
        <v>1</v>
      </c>
      <c r="K3016" s="3" t="s">
        <v>102</v>
      </c>
      <c r="L3016" s="3">
        <v>1</v>
      </c>
      <c r="M3016" s="5">
        <v>0.01</v>
      </c>
      <c r="N3016" s="3" t="s">
        <v>112</v>
      </c>
    </row>
    <row r="3017" spans="1:14" x14ac:dyDescent="0.25">
      <c r="A3017" s="3" t="s">
        <v>3120</v>
      </c>
      <c r="B3017" s="3">
        <v>66</v>
      </c>
      <c r="C3017" s="3" t="s">
        <v>106</v>
      </c>
      <c r="D3017" s="3" t="s">
        <v>19</v>
      </c>
      <c r="E3017" s="5">
        <v>27.65</v>
      </c>
      <c r="F3017" s="3">
        <v>12</v>
      </c>
      <c r="G3017" s="3" t="s">
        <v>89</v>
      </c>
      <c r="H3017" s="3" t="s">
        <v>111</v>
      </c>
      <c r="I3017" s="5">
        <v>8.99</v>
      </c>
      <c r="J3017" s="3">
        <v>0</v>
      </c>
      <c r="K3017" s="3" t="s">
        <v>102</v>
      </c>
      <c r="L3017" s="3">
        <v>1</v>
      </c>
      <c r="M3017" s="5">
        <v>2.13</v>
      </c>
      <c r="N3017" s="3" t="s">
        <v>91</v>
      </c>
    </row>
    <row r="3018" spans="1:14" x14ac:dyDescent="0.25">
      <c r="A3018" s="3" t="s">
        <v>3121</v>
      </c>
      <c r="B3018" s="3">
        <v>39</v>
      </c>
      <c r="C3018" s="3" t="s">
        <v>106</v>
      </c>
      <c r="D3018" s="3" t="s">
        <v>23</v>
      </c>
      <c r="E3018" s="5">
        <v>7.45</v>
      </c>
      <c r="F3018" s="3">
        <v>24</v>
      </c>
      <c r="G3018" s="3" t="s">
        <v>84</v>
      </c>
      <c r="H3018" s="3" t="s">
        <v>90</v>
      </c>
      <c r="I3018" s="5">
        <v>17.989999999999998</v>
      </c>
      <c r="J3018" s="3">
        <v>0</v>
      </c>
      <c r="K3018" s="3" t="s">
        <v>102</v>
      </c>
      <c r="L3018" s="3">
        <v>1</v>
      </c>
      <c r="M3018" s="5">
        <v>0.3</v>
      </c>
      <c r="N3018" s="3" t="s">
        <v>91</v>
      </c>
    </row>
    <row r="3019" spans="1:14" x14ac:dyDescent="0.25">
      <c r="A3019" s="3" t="s">
        <v>3122</v>
      </c>
      <c r="B3019" s="3">
        <v>30</v>
      </c>
      <c r="C3019" s="3" t="s">
        <v>106</v>
      </c>
      <c r="D3019" s="3" t="s">
        <v>19</v>
      </c>
      <c r="E3019" s="5">
        <v>5.73</v>
      </c>
      <c r="F3019" s="3">
        <v>41</v>
      </c>
      <c r="G3019" s="3" t="s">
        <v>98</v>
      </c>
      <c r="H3019" s="3" t="s">
        <v>111</v>
      </c>
      <c r="I3019" s="5">
        <v>8.99</v>
      </c>
      <c r="J3019" s="3">
        <v>1</v>
      </c>
      <c r="K3019" s="3" t="s">
        <v>86</v>
      </c>
      <c r="L3019" s="3">
        <v>3</v>
      </c>
      <c r="M3019" s="5">
        <v>0.14000000000000001</v>
      </c>
      <c r="N3019" s="3" t="s">
        <v>104</v>
      </c>
    </row>
    <row r="3020" spans="1:14" x14ac:dyDescent="0.25">
      <c r="A3020" s="3" t="s">
        <v>3123</v>
      </c>
      <c r="B3020" s="3">
        <v>52</v>
      </c>
      <c r="C3020" s="3" t="s">
        <v>93</v>
      </c>
      <c r="D3020" s="3" t="s">
        <v>21</v>
      </c>
      <c r="E3020" s="5">
        <v>31.15</v>
      </c>
      <c r="F3020" s="3">
        <v>57</v>
      </c>
      <c r="G3020" s="3" t="s">
        <v>89</v>
      </c>
      <c r="H3020" s="3" t="s">
        <v>85</v>
      </c>
      <c r="I3020" s="5">
        <v>13.99</v>
      </c>
      <c r="J3020" s="3">
        <v>0</v>
      </c>
      <c r="K3020" s="3" t="s">
        <v>108</v>
      </c>
      <c r="L3020" s="3">
        <v>5</v>
      </c>
      <c r="M3020" s="5">
        <v>0.54</v>
      </c>
      <c r="N3020" s="3" t="s">
        <v>99</v>
      </c>
    </row>
    <row r="3021" spans="1:14" x14ac:dyDescent="0.25">
      <c r="A3021" s="3" t="s">
        <v>3124</v>
      </c>
      <c r="B3021" s="3">
        <v>19</v>
      </c>
      <c r="C3021" s="3" t="s">
        <v>83</v>
      </c>
      <c r="D3021" s="3" t="s">
        <v>23</v>
      </c>
      <c r="E3021" s="5">
        <v>8.11</v>
      </c>
      <c r="F3021" s="3">
        <v>56</v>
      </c>
      <c r="G3021" s="3" t="s">
        <v>135</v>
      </c>
      <c r="H3021" s="3" t="s">
        <v>111</v>
      </c>
      <c r="I3021" s="5">
        <v>17.989999999999998</v>
      </c>
      <c r="J3021" s="3">
        <v>0</v>
      </c>
      <c r="K3021" s="3" t="s">
        <v>108</v>
      </c>
      <c r="L3021" s="3">
        <v>5</v>
      </c>
      <c r="M3021" s="5">
        <v>0.14000000000000001</v>
      </c>
      <c r="N3021" s="3" t="s">
        <v>99</v>
      </c>
    </row>
    <row r="3022" spans="1:14" x14ac:dyDescent="0.25">
      <c r="A3022" s="3" t="s">
        <v>3125</v>
      </c>
      <c r="B3022" s="3">
        <v>47</v>
      </c>
      <c r="C3022" s="3" t="s">
        <v>106</v>
      </c>
      <c r="D3022" s="3" t="s">
        <v>23</v>
      </c>
      <c r="E3022" s="5">
        <v>7.02</v>
      </c>
      <c r="F3022" s="3">
        <v>44</v>
      </c>
      <c r="G3022" s="3" t="s">
        <v>135</v>
      </c>
      <c r="H3022" s="3" t="s">
        <v>120</v>
      </c>
      <c r="I3022" s="5">
        <v>17.989999999999998</v>
      </c>
      <c r="J3022" s="3">
        <v>1</v>
      </c>
      <c r="K3022" s="3" t="s">
        <v>86</v>
      </c>
      <c r="L3022" s="3">
        <v>5</v>
      </c>
      <c r="M3022" s="5">
        <v>0.16</v>
      </c>
      <c r="N3022" s="3" t="s">
        <v>87</v>
      </c>
    </row>
    <row r="3023" spans="1:14" x14ac:dyDescent="0.25">
      <c r="A3023" s="3" t="s">
        <v>3126</v>
      </c>
      <c r="B3023" s="3">
        <v>40</v>
      </c>
      <c r="C3023" s="3" t="s">
        <v>93</v>
      </c>
      <c r="D3023" s="3" t="s">
        <v>21</v>
      </c>
      <c r="E3023" s="5">
        <v>9.36</v>
      </c>
      <c r="F3023" s="3">
        <v>27</v>
      </c>
      <c r="G3023" s="3" t="s">
        <v>94</v>
      </c>
      <c r="H3023" s="3" t="s">
        <v>111</v>
      </c>
      <c r="I3023" s="5">
        <v>13.99</v>
      </c>
      <c r="J3023" s="3">
        <v>0</v>
      </c>
      <c r="K3023" s="3" t="s">
        <v>102</v>
      </c>
      <c r="L3023" s="3">
        <v>3</v>
      </c>
      <c r="M3023" s="5">
        <v>0.33</v>
      </c>
      <c r="N3023" s="3" t="s">
        <v>99</v>
      </c>
    </row>
    <row r="3024" spans="1:14" x14ac:dyDescent="0.25">
      <c r="A3024" s="3" t="s">
        <v>3127</v>
      </c>
      <c r="B3024" s="3">
        <v>30</v>
      </c>
      <c r="C3024" s="3" t="s">
        <v>106</v>
      </c>
      <c r="D3024" s="3" t="s">
        <v>21</v>
      </c>
      <c r="E3024" s="5">
        <v>9.6999999999999993</v>
      </c>
      <c r="F3024" s="3">
        <v>37</v>
      </c>
      <c r="G3024" s="3" t="s">
        <v>135</v>
      </c>
      <c r="H3024" s="3" t="s">
        <v>90</v>
      </c>
      <c r="I3024" s="5">
        <v>13.99</v>
      </c>
      <c r="J3024" s="3">
        <v>1</v>
      </c>
      <c r="K3024" s="3" t="s">
        <v>95</v>
      </c>
      <c r="L3024" s="3">
        <v>1</v>
      </c>
      <c r="M3024" s="5">
        <v>0.26</v>
      </c>
      <c r="N3024" s="3" t="s">
        <v>87</v>
      </c>
    </row>
    <row r="3025" spans="1:14" x14ac:dyDescent="0.25">
      <c r="A3025" s="3" t="s">
        <v>3128</v>
      </c>
      <c r="B3025" s="3">
        <v>24</v>
      </c>
      <c r="C3025" s="3" t="s">
        <v>83</v>
      </c>
      <c r="D3025" s="3" t="s">
        <v>19</v>
      </c>
      <c r="E3025" s="5">
        <v>15.34</v>
      </c>
      <c r="F3025" s="3">
        <v>43</v>
      </c>
      <c r="G3025" s="3" t="s">
        <v>89</v>
      </c>
      <c r="H3025" s="3" t="s">
        <v>120</v>
      </c>
      <c r="I3025" s="5">
        <v>8.99</v>
      </c>
      <c r="J3025" s="3">
        <v>1</v>
      </c>
      <c r="K3025" s="3" t="s">
        <v>95</v>
      </c>
      <c r="L3025" s="3">
        <v>3</v>
      </c>
      <c r="M3025" s="5">
        <v>0.35</v>
      </c>
      <c r="N3025" s="3" t="s">
        <v>112</v>
      </c>
    </row>
    <row r="3026" spans="1:14" x14ac:dyDescent="0.25">
      <c r="A3026" s="3" t="s">
        <v>3129</v>
      </c>
      <c r="B3026" s="3">
        <v>44</v>
      </c>
      <c r="C3026" s="3" t="s">
        <v>106</v>
      </c>
      <c r="D3026" s="3" t="s">
        <v>23</v>
      </c>
      <c r="E3026" s="5">
        <v>1.68</v>
      </c>
      <c r="F3026" s="3">
        <v>16</v>
      </c>
      <c r="G3026" s="3" t="s">
        <v>98</v>
      </c>
      <c r="H3026" s="3" t="s">
        <v>120</v>
      </c>
      <c r="I3026" s="5">
        <v>17.989999999999998</v>
      </c>
      <c r="J3026" s="3">
        <v>1</v>
      </c>
      <c r="K3026" s="3" t="s">
        <v>102</v>
      </c>
      <c r="L3026" s="3">
        <v>2</v>
      </c>
      <c r="M3026" s="5">
        <v>0.1</v>
      </c>
      <c r="N3026" s="3" t="s">
        <v>96</v>
      </c>
    </row>
    <row r="3027" spans="1:14" x14ac:dyDescent="0.25">
      <c r="A3027" s="3" t="s">
        <v>3130</v>
      </c>
      <c r="B3027" s="3">
        <v>36</v>
      </c>
      <c r="C3027" s="3" t="s">
        <v>93</v>
      </c>
      <c r="D3027" s="3" t="s">
        <v>21</v>
      </c>
      <c r="E3027" s="5">
        <v>3.88</v>
      </c>
      <c r="F3027" s="3">
        <v>41</v>
      </c>
      <c r="G3027" s="3" t="s">
        <v>114</v>
      </c>
      <c r="H3027" s="3" t="s">
        <v>111</v>
      </c>
      <c r="I3027" s="5">
        <v>13.99</v>
      </c>
      <c r="J3027" s="3">
        <v>1</v>
      </c>
      <c r="K3027" s="3" t="s">
        <v>108</v>
      </c>
      <c r="L3027" s="3">
        <v>4</v>
      </c>
      <c r="M3027" s="5">
        <v>0.09</v>
      </c>
      <c r="N3027" s="3" t="s">
        <v>99</v>
      </c>
    </row>
    <row r="3028" spans="1:14" x14ac:dyDescent="0.25">
      <c r="A3028" s="3" t="s">
        <v>3131</v>
      </c>
      <c r="B3028" s="3">
        <v>41</v>
      </c>
      <c r="C3028" s="3" t="s">
        <v>93</v>
      </c>
      <c r="D3028" s="3" t="s">
        <v>23</v>
      </c>
      <c r="E3028" s="5">
        <v>10.47</v>
      </c>
      <c r="F3028" s="3">
        <v>37</v>
      </c>
      <c r="G3028" s="3" t="s">
        <v>94</v>
      </c>
      <c r="H3028" s="3" t="s">
        <v>85</v>
      </c>
      <c r="I3028" s="5">
        <v>17.989999999999998</v>
      </c>
      <c r="J3028" s="3">
        <v>0</v>
      </c>
      <c r="K3028" s="3" t="s">
        <v>102</v>
      </c>
      <c r="L3028" s="3">
        <v>4</v>
      </c>
      <c r="M3028" s="5">
        <v>0.28000000000000003</v>
      </c>
      <c r="N3028" s="3" t="s">
        <v>91</v>
      </c>
    </row>
    <row r="3029" spans="1:14" x14ac:dyDescent="0.25">
      <c r="A3029" s="3" t="s">
        <v>3132</v>
      </c>
      <c r="B3029" s="3">
        <v>19</v>
      </c>
      <c r="C3029" s="3" t="s">
        <v>106</v>
      </c>
      <c r="D3029" s="3" t="s">
        <v>21</v>
      </c>
      <c r="E3029" s="5">
        <v>8.32</v>
      </c>
      <c r="F3029" s="3">
        <v>2</v>
      </c>
      <c r="G3029" s="3" t="s">
        <v>94</v>
      </c>
      <c r="H3029" s="3" t="s">
        <v>111</v>
      </c>
      <c r="I3029" s="5">
        <v>13.99</v>
      </c>
      <c r="J3029" s="3">
        <v>0</v>
      </c>
      <c r="K3029" s="3" t="s">
        <v>108</v>
      </c>
      <c r="L3029" s="3">
        <v>2</v>
      </c>
      <c r="M3029" s="5">
        <v>2.77</v>
      </c>
      <c r="N3029" s="3" t="s">
        <v>99</v>
      </c>
    </row>
    <row r="3030" spans="1:14" x14ac:dyDescent="0.25">
      <c r="A3030" s="3" t="s">
        <v>3133</v>
      </c>
      <c r="B3030" s="3">
        <v>36</v>
      </c>
      <c r="C3030" s="3" t="s">
        <v>83</v>
      </c>
      <c r="D3030" s="3" t="s">
        <v>23</v>
      </c>
      <c r="E3030" s="5">
        <v>54.48</v>
      </c>
      <c r="F3030" s="3">
        <v>25</v>
      </c>
      <c r="G3030" s="3" t="s">
        <v>84</v>
      </c>
      <c r="H3030" s="3" t="s">
        <v>90</v>
      </c>
      <c r="I3030" s="5">
        <v>17.989999999999998</v>
      </c>
      <c r="J3030" s="3">
        <v>0</v>
      </c>
      <c r="K3030" s="3" t="s">
        <v>86</v>
      </c>
      <c r="L3030" s="3">
        <v>2</v>
      </c>
      <c r="M3030" s="5">
        <v>2.1</v>
      </c>
      <c r="N3030" s="3" t="s">
        <v>117</v>
      </c>
    </row>
    <row r="3031" spans="1:14" x14ac:dyDescent="0.25">
      <c r="A3031" s="3" t="s">
        <v>3134</v>
      </c>
      <c r="B3031" s="3">
        <v>46</v>
      </c>
      <c r="C3031" s="3" t="s">
        <v>83</v>
      </c>
      <c r="D3031" s="3" t="s">
        <v>21</v>
      </c>
      <c r="E3031" s="5">
        <v>38.53</v>
      </c>
      <c r="F3031" s="3">
        <v>49</v>
      </c>
      <c r="G3031" s="3" t="s">
        <v>89</v>
      </c>
      <c r="H3031" s="3" t="s">
        <v>111</v>
      </c>
      <c r="I3031" s="5">
        <v>13.99</v>
      </c>
      <c r="J3031" s="3">
        <v>0</v>
      </c>
      <c r="K3031" s="3" t="s">
        <v>95</v>
      </c>
      <c r="L3031" s="3">
        <v>2</v>
      </c>
      <c r="M3031" s="5">
        <v>0.77</v>
      </c>
      <c r="N3031" s="3" t="s">
        <v>91</v>
      </c>
    </row>
    <row r="3032" spans="1:14" x14ac:dyDescent="0.25">
      <c r="A3032" s="3" t="s">
        <v>3135</v>
      </c>
      <c r="B3032" s="3">
        <v>46</v>
      </c>
      <c r="C3032" s="3" t="s">
        <v>83</v>
      </c>
      <c r="D3032" s="3" t="s">
        <v>19</v>
      </c>
      <c r="E3032" s="5">
        <v>6.69</v>
      </c>
      <c r="F3032" s="3">
        <v>13</v>
      </c>
      <c r="G3032" s="3" t="s">
        <v>98</v>
      </c>
      <c r="H3032" s="3" t="s">
        <v>120</v>
      </c>
      <c r="I3032" s="5">
        <v>8.99</v>
      </c>
      <c r="J3032" s="3">
        <v>1</v>
      </c>
      <c r="K3032" s="3" t="s">
        <v>95</v>
      </c>
      <c r="L3032" s="3">
        <v>1</v>
      </c>
      <c r="M3032" s="5">
        <v>0.48</v>
      </c>
      <c r="N3032" s="3" t="s">
        <v>104</v>
      </c>
    </row>
    <row r="3033" spans="1:14" x14ac:dyDescent="0.25">
      <c r="A3033" s="3" t="s">
        <v>3136</v>
      </c>
      <c r="B3033" s="3">
        <v>35</v>
      </c>
      <c r="C3033" s="3" t="s">
        <v>83</v>
      </c>
      <c r="D3033" s="3" t="s">
        <v>21</v>
      </c>
      <c r="E3033" s="5">
        <v>8.18</v>
      </c>
      <c r="F3033" s="3">
        <v>36</v>
      </c>
      <c r="G3033" s="3" t="s">
        <v>114</v>
      </c>
      <c r="H3033" s="3" t="s">
        <v>90</v>
      </c>
      <c r="I3033" s="5">
        <v>13.99</v>
      </c>
      <c r="J3033" s="3">
        <v>1</v>
      </c>
      <c r="K3033" s="3" t="s">
        <v>102</v>
      </c>
      <c r="L3033" s="3">
        <v>2</v>
      </c>
      <c r="M3033" s="5">
        <v>0.22</v>
      </c>
      <c r="N3033" s="3" t="s">
        <v>104</v>
      </c>
    </row>
    <row r="3034" spans="1:14" x14ac:dyDescent="0.25">
      <c r="A3034" s="3" t="s">
        <v>3137</v>
      </c>
      <c r="B3034" s="3">
        <v>67</v>
      </c>
      <c r="C3034" s="3" t="s">
        <v>93</v>
      </c>
      <c r="D3034" s="3" t="s">
        <v>21</v>
      </c>
      <c r="E3034" s="5">
        <v>21.36</v>
      </c>
      <c r="F3034" s="3">
        <v>19</v>
      </c>
      <c r="G3034" s="3" t="s">
        <v>135</v>
      </c>
      <c r="H3034" s="3" t="s">
        <v>120</v>
      </c>
      <c r="I3034" s="5">
        <v>13.99</v>
      </c>
      <c r="J3034" s="3">
        <v>0</v>
      </c>
      <c r="K3034" s="3" t="s">
        <v>108</v>
      </c>
      <c r="L3034" s="3">
        <v>4</v>
      </c>
      <c r="M3034" s="5">
        <v>1.07</v>
      </c>
      <c r="N3034" s="3" t="s">
        <v>99</v>
      </c>
    </row>
    <row r="3035" spans="1:14" x14ac:dyDescent="0.25">
      <c r="A3035" s="3" t="s">
        <v>3138</v>
      </c>
      <c r="B3035" s="3">
        <v>66</v>
      </c>
      <c r="C3035" s="3" t="s">
        <v>93</v>
      </c>
      <c r="D3035" s="3" t="s">
        <v>21</v>
      </c>
      <c r="E3035" s="5">
        <v>36.700000000000003</v>
      </c>
      <c r="F3035" s="3">
        <v>48</v>
      </c>
      <c r="G3035" s="3" t="s">
        <v>114</v>
      </c>
      <c r="H3035" s="3" t="s">
        <v>85</v>
      </c>
      <c r="I3035" s="5">
        <v>13.99</v>
      </c>
      <c r="J3035" s="3">
        <v>0</v>
      </c>
      <c r="K3035" s="3" t="s">
        <v>95</v>
      </c>
      <c r="L3035" s="3">
        <v>3</v>
      </c>
      <c r="M3035" s="5">
        <v>0.75</v>
      </c>
      <c r="N3035" s="3" t="s">
        <v>104</v>
      </c>
    </row>
    <row r="3036" spans="1:14" x14ac:dyDescent="0.25">
      <c r="A3036" s="3" t="s">
        <v>3139</v>
      </c>
      <c r="B3036" s="3">
        <v>20</v>
      </c>
      <c r="C3036" s="3" t="s">
        <v>93</v>
      </c>
      <c r="D3036" s="3" t="s">
        <v>21</v>
      </c>
      <c r="E3036" s="5">
        <v>7.66</v>
      </c>
      <c r="F3036" s="3">
        <v>36</v>
      </c>
      <c r="G3036" s="3" t="s">
        <v>135</v>
      </c>
      <c r="H3036" s="3" t="s">
        <v>120</v>
      </c>
      <c r="I3036" s="5">
        <v>13.99</v>
      </c>
      <c r="J3036" s="3">
        <v>0</v>
      </c>
      <c r="K3036" s="3" t="s">
        <v>102</v>
      </c>
      <c r="L3036" s="3">
        <v>5</v>
      </c>
      <c r="M3036" s="5">
        <v>0.21</v>
      </c>
      <c r="N3036" s="3" t="s">
        <v>91</v>
      </c>
    </row>
    <row r="3037" spans="1:14" x14ac:dyDescent="0.25">
      <c r="A3037" s="3" t="s">
        <v>3140</v>
      </c>
      <c r="B3037" s="3">
        <v>22</v>
      </c>
      <c r="C3037" s="3" t="s">
        <v>83</v>
      </c>
      <c r="D3037" s="3" t="s">
        <v>19</v>
      </c>
      <c r="E3037" s="5">
        <v>10.85</v>
      </c>
      <c r="F3037" s="3">
        <v>44</v>
      </c>
      <c r="G3037" s="3" t="s">
        <v>135</v>
      </c>
      <c r="H3037" s="3" t="s">
        <v>111</v>
      </c>
      <c r="I3037" s="5">
        <v>8.99</v>
      </c>
      <c r="J3037" s="3">
        <v>1</v>
      </c>
      <c r="K3037" s="3" t="s">
        <v>86</v>
      </c>
      <c r="L3037" s="3">
        <v>4</v>
      </c>
      <c r="M3037" s="5">
        <v>0.24</v>
      </c>
      <c r="N3037" s="3" t="s">
        <v>96</v>
      </c>
    </row>
    <row r="3038" spans="1:14" x14ac:dyDescent="0.25">
      <c r="A3038" s="3" t="s">
        <v>3141</v>
      </c>
      <c r="B3038" s="3">
        <v>62</v>
      </c>
      <c r="C3038" s="3" t="s">
        <v>106</v>
      </c>
      <c r="D3038" s="3" t="s">
        <v>21</v>
      </c>
      <c r="E3038" s="5">
        <v>9.73</v>
      </c>
      <c r="F3038" s="3">
        <v>52</v>
      </c>
      <c r="G3038" s="3" t="s">
        <v>135</v>
      </c>
      <c r="H3038" s="3" t="s">
        <v>122</v>
      </c>
      <c r="I3038" s="5">
        <v>13.99</v>
      </c>
      <c r="J3038" s="3">
        <v>1</v>
      </c>
      <c r="K3038" s="3" t="s">
        <v>95</v>
      </c>
      <c r="L3038" s="3">
        <v>1</v>
      </c>
      <c r="M3038" s="5">
        <v>0.18</v>
      </c>
      <c r="N3038" s="3" t="s">
        <v>96</v>
      </c>
    </row>
    <row r="3039" spans="1:14" x14ac:dyDescent="0.25">
      <c r="A3039" s="3" t="s">
        <v>3142</v>
      </c>
      <c r="B3039" s="3">
        <v>24</v>
      </c>
      <c r="C3039" s="3" t="s">
        <v>106</v>
      </c>
      <c r="D3039" s="3" t="s">
        <v>19</v>
      </c>
      <c r="E3039" s="5">
        <v>7.95</v>
      </c>
      <c r="F3039" s="3">
        <v>33</v>
      </c>
      <c r="G3039" s="3" t="s">
        <v>84</v>
      </c>
      <c r="H3039" s="3" t="s">
        <v>122</v>
      </c>
      <c r="I3039" s="5">
        <v>8.99</v>
      </c>
      <c r="J3039" s="3">
        <v>1</v>
      </c>
      <c r="K3039" s="3" t="s">
        <v>108</v>
      </c>
      <c r="L3039" s="3">
        <v>3</v>
      </c>
      <c r="M3039" s="5">
        <v>0.23</v>
      </c>
      <c r="N3039" s="3" t="s">
        <v>96</v>
      </c>
    </row>
    <row r="3040" spans="1:14" x14ac:dyDescent="0.25">
      <c r="A3040" s="3" t="s">
        <v>3143</v>
      </c>
      <c r="B3040" s="3">
        <v>55</v>
      </c>
      <c r="C3040" s="3" t="s">
        <v>83</v>
      </c>
      <c r="D3040" s="3" t="s">
        <v>19</v>
      </c>
      <c r="E3040" s="5">
        <v>1.92</v>
      </c>
      <c r="F3040" s="3">
        <v>32</v>
      </c>
      <c r="G3040" s="3" t="s">
        <v>114</v>
      </c>
      <c r="H3040" s="3" t="s">
        <v>111</v>
      </c>
      <c r="I3040" s="5">
        <v>8.99</v>
      </c>
      <c r="J3040" s="3">
        <v>1</v>
      </c>
      <c r="K3040" s="3" t="s">
        <v>86</v>
      </c>
      <c r="L3040" s="3">
        <v>5</v>
      </c>
      <c r="M3040" s="5">
        <v>0.06</v>
      </c>
      <c r="N3040" s="3" t="s">
        <v>99</v>
      </c>
    </row>
    <row r="3041" spans="1:14" x14ac:dyDescent="0.25">
      <c r="A3041" s="3" t="s">
        <v>3144</v>
      </c>
      <c r="B3041" s="3">
        <v>45</v>
      </c>
      <c r="C3041" s="3" t="s">
        <v>83</v>
      </c>
      <c r="D3041" s="3" t="s">
        <v>21</v>
      </c>
      <c r="E3041" s="5">
        <v>82.63</v>
      </c>
      <c r="F3041" s="3">
        <v>44</v>
      </c>
      <c r="G3041" s="3" t="s">
        <v>98</v>
      </c>
      <c r="H3041" s="3" t="s">
        <v>122</v>
      </c>
      <c r="I3041" s="5">
        <v>13.99</v>
      </c>
      <c r="J3041" s="3">
        <v>0</v>
      </c>
      <c r="K3041" s="3" t="s">
        <v>108</v>
      </c>
      <c r="L3041" s="3">
        <v>4</v>
      </c>
      <c r="M3041" s="5">
        <v>1.84</v>
      </c>
      <c r="N3041" s="3" t="s">
        <v>87</v>
      </c>
    </row>
    <row r="3042" spans="1:14" x14ac:dyDescent="0.25">
      <c r="A3042" s="3" t="s">
        <v>3145</v>
      </c>
      <c r="B3042" s="3">
        <v>63</v>
      </c>
      <c r="C3042" s="3" t="s">
        <v>83</v>
      </c>
      <c r="D3042" s="3" t="s">
        <v>23</v>
      </c>
      <c r="E3042" s="5">
        <v>27.92</v>
      </c>
      <c r="F3042" s="3">
        <v>14</v>
      </c>
      <c r="G3042" s="3" t="s">
        <v>84</v>
      </c>
      <c r="H3042" s="3" t="s">
        <v>111</v>
      </c>
      <c r="I3042" s="5">
        <v>17.989999999999998</v>
      </c>
      <c r="J3042" s="3">
        <v>0</v>
      </c>
      <c r="K3042" s="3" t="s">
        <v>86</v>
      </c>
      <c r="L3042" s="3">
        <v>3</v>
      </c>
      <c r="M3042" s="5">
        <v>1.86</v>
      </c>
      <c r="N3042" s="3" t="s">
        <v>96</v>
      </c>
    </row>
    <row r="3043" spans="1:14" x14ac:dyDescent="0.25">
      <c r="A3043" s="3" t="s">
        <v>3146</v>
      </c>
      <c r="B3043" s="3">
        <v>44</v>
      </c>
      <c r="C3043" s="3" t="s">
        <v>83</v>
      </c>
      <c r="D3043" s="3" t="s">
        <v>23</v>
      </c>
      <c r="E3043" s="5">
        <v>11.7</v>
      </c>
      <c r="F3043" s="3">
        <v>28</v>
      </c>
      <c r="G3043" s="3" t="s">
        <v>89</v>
      </c>
      <c r="H3043" s="3" t="s">
        <v>120</v>
      </c>
      <c r="I3043" s="5">
        <v>17.989999999999998</v>
      </c>
      <c r="J3043" s="3">
        <v>0</v>
      </c>
      <c r="K3043" s="3" t="s">
        <v>102</v>
      </c>
      <c r="L3043" s="3">
        <v>3</v>
      </c>
      <c r="M3043" s="5">
        <v>0.4</v>
      </c>
      <c r="N3043" s="3" t="s">
        <v>99</v>
      </c>
    </row>
    <row r="3044" spans="1:14" x14ac:dyDescent="0.25">
      <c r="A3044" s="3" t="s">
        <v>3147</v>
      </c>
      <c r="B3044" s="3">
        <v>45</v>
      </c>
      <c r="C3044" s="3" t="s">
        <v>93</v>
      </c>
      <c r="D3044" s="3" t="s">
        <v>23</v>
      </c>
      <c r="E3044" s="5">
        <v>30.42</v>
      </c>
      <c r="F3044" s="3">
        <v>14</v>
      </c>
      <c r="G3044" s="3" t="s">
        <v>94</v>
      </c>
      <c r="H3044" s="3" t="s">
        <v>90</v>
      </c>
      <c r="I3044" s="5">
        <v>17.989999999999998</v>
      </c>
      <c r="J3044" s="3">
        <v>0</v>
      </c>
      <c r="K3044" s="3" t="s">
        <v>102</v>
      </c>
      <c r="L3044" s="3">
        <v>3</v>
      </c>
      <c r="M3044" s="5">
        <v>2.0299999999999998</v>
      </c>
      <c r="N3044" s="3" t="s">
        <v>104</v>
      </c>
    </row>
    <row r="3045" spans="1:14" x14ac:dyDescent="0.25">
      <c r="A3045" s="3" t="s">
        <v>3148</v>
      </c>
      <c r="B3045" s="3">
        <v>39</v>
      </c>
      <c r="C3045" s="3" t="s">
        <v>93</v>
      </c>
      <c r="D3045" s="3" t="s">
        <v>21</v>
      </c>
      <c r="E3045" s="5">
        <v>12.72</v>
      </c>
      <c r="F3045" s="3">
        <v>16</v>
      </c>
      <c r="G3045" s="3" t="s">
        <v>135</v>
      </c>
      <c r="H3045" s="3" t="s">
        <v>120</v>
      </c>
      <c r="I3045" s="5">
        <v>13.99</v>
      </c>
      <c r="J3045" s="3">
        <v>0</v>
      </c>
      <c r="K3045" s="3" t="s">
        <v>86</v>
      </c>
      <c r="L3045" s="3">
        <v>3</v>
      </c>
      <c r="M3045" s="5">
        <v>0.75</v>
      </c>
      <c r="N3045" s="3" t="s">
        <v>99</v>
      </c>
    </row>
    <row r="3046" spans="1:14" x14ac:dyDescent="0.25">
      <c r="A3046" s="3" t="s">
        <v>3149</v>
      </c>
      <c r="B3046" s="3">
        <v>66</v>
      </c>
      <c r="C3046" s="3" t="s">
        <v>83</v>
      </c>
      <c r="D3046" s="3" t="s">
        <v>23</v>
      </c>
      <c r="E3046" s="5">
        <v>6.66</v>
      </c>
      <c r="F3046" s="3">
        <v>39</v>
      </c>
      <c r="G3046" s="3" t="s">
        <v>94</v>
      </c>
      <c r="H3046" s="3" t="s">
        <v>85</v>
      </c>
      <c r="I3046" s="5">
        <v>17.989999999999998</v>
      </c>
      <c r="J3046" s="3">
        <v>1</v>
      </c>
      <c r="K3046" s="3" t="s">
        <v>102</v>
      </c>
      <c r="L3046" s="3">
        <v>1</v>
      </c>
      <c r="M3046" s="5">
        <v>0.17</v>
      </c>
      <c r="N3046" s="3" t="s">
        <v>91</v>
      </c>
    </row>
    <row r="3047" spans="1:14" x14ac:dyDescent="0.25">
      <c r="A3047" s="3" t="s">
        <v>3150</v>
      </c>
      <c r="B3047" s="3">
        <v>65</v>
      </c>
      <c r="C3047" s="3" t="s">
        <v>83</v>
      </c>
      <c r="D3047" s="3" t="s">
        <v>23</v>
      </c>
      <c r="E3047" s="5">
        <v>0.76</v>
      </c>
      <c r="F3047" s="3">
        <v>2</v>
      </c>
      <c r="G3047" s="3" t="s">
        <v>94</v>
      </c>
      <c r="H3047" s="3" t="s">
        <v>90</v>
      </c>
      <c r="I3047" s="5">
        <v>17.989999999999998</v>
      </c>
      <c r="J3047" s="3">
        <v>0</v>
      </c>
      <c r="K3047" s="3" t="s">
        <v>102</v>
      </c>
      <c r="L3047" s="3">
        <v>2</v>
      </c>
      <c r="M3047" s="5">
        <v>0.25</v>
      </c>
      <c r="N3047" s="3" t="s">
        <v>112</v>
      </c>
    </row>
    <row r="3048" spans="1:14" x14ac:dyDescent="0.25">
      <c r="A3048" s="3" t="s">
        <v>3151</v>
      </c>
      <c r="B3048" s="3">
        <v>26</v>
      </c>
      <c r="C3048" s="3" t="s">
        <v>83</v>
      </c>
      <c r="D3048" s="3" t="s">
        <v>21</v>
      </c>
      <c r="E3048" s="5">
        <v>11.13</v>
      </c>
      <c r="F3048" s="3">
        <v>2</v>
      </c>
      <c r="G3048" s="3" t="s">
        <v>114</v>
      </c>
      <c r="H3048" s="3" t="s">
        <v>111</v>
      </c>
      <c r="I3048" s="5">
        <v>13.99</v>
      </c>
      <c r="J3048" s="3">
        <v>0</v>
      </c>
      <c r="K3048" s="3" t="s">
        <v>126</v>
      </c>
      <c r="L3048" s="3">
        <v>2</v>
      </c>
      <c r="M3048" s="5">
        <v>3.71</v>
      </c>
      <c r="N3048" s="3" t="s">
        <v>91</v>
      </c>
    </row>
    <row r="3049" spans="1:14" x14ac:dyDescent="0.25">
      <c r="A3049" s="3" t="s">
        <v>3152</v>
      </c>
      <c r="B3049" s="3">
        <v>21</v>
      </c>
      <c r="C3049" s="3" t="s">
        <v>106</v>
      </c>
      <c r="D3049" s="3" t="s">
        <v>19</v>
      </c>
      <c r="E3049" s="5">
        <v>24.86</v>
      </c>
      <c r="F3049" s="3">
        <v>54</v>
      </c>
      <c r="G3049" s="3" t="s">
        <v>135</v>
      </c>
      <c r="H3049" s="3" t="s">
        <v>85</v>
      </c>
      <c r="I3049" s="5">
        <v>8.99</v>
      </c>
      <c r="J3049" s="3">
        <v>1</v>
      </c>
      <c r="K3049" s="3" t="s">
        <v>108</v>
      </c>
      <c r="L3049" s="3">
        <v>2</v>
      </c>
      <c r="M3049" s="5">
        <v>0.45</v>
      </c>
      <c r="N3049" s="3" t="s">
        <v>112</v>
      </c>
    </row>
    <row r="3050" spans="1:14" x14ac:dyDescent="0.25">
      <c r="A3050" s="3" t="s">
        <v>3153</v>
      </c>
      <c r="B3050" s="3">
        <v>20</v>
      </c>
      <c r="C3050" s="3" t="s">
        <v>93</v>
      </c>
      <c r="D3050" s="3" t="s">
        <v>21</v>
      </c>
      <c r="E3050" s="5">
        <v>22.67</v>
      </c>
      <c r="F3050" s="3">
        <v>55</v>
      </c>
      <c r="G3050" s="3" t="s">
        <v>89</v>
      </c>
      <c r="H3050" s="3" t="s">
        <v>122</v>
      </c>
      <c r="I3050" s="5">
        <v>13.99</v>
      </c>
      <c r="J3050" s="3">
        <v>1</v>
      </c>
      <c r="K3050" s="3" t="s">
        <v>86</v>
      </c>
      <c r="L3050" s="3">
        <v>1</v>
      </c>
      <c r="M3050" s="5">
        <v>0.4</v>
      </c>
      <c r="N3050" s="3" t="s">
        <v>117</v>
      </c>
    </row>
    <row r="3051" spans="1:14" x14ac:dyDescent="0.25">
      <c r="A3051" s="3" t="s">
        <v>3154</v>
      </c>
      <c r="B3051" s="3">
        <v>66</v>
      </c>
      <c r="C3051" s="3" t="s">
        <v>106</v>
      </c>
      <c r="D3051" s="3" t="s">
        <v>21</v>
      </c>
      <c r="E3051" s="5">
        <v>17.66</v>
      </c>
      <c r="F3051" s="3">
        <v>19</v>
      </c>
      <c r="G3051" s="3" t="s">
        <v>114</v>
      </c>
      <c r="H3051" s="3" t="s">
        <v>122</v>
      </c>
      <c r="I3051" s="5">
        <v>13.99</v>
      </c>
      <c r="J3051" s="3">
        <v>0</v>
      </c>
      <c r="K3051" s="3" t="s">
        <v>102</v>
      </c>
      <c r="L3051" s="3">
        <v>2</v>
      </c>
      <c r="M3051" s="5">
        <v>0.88</v>
      </c>
      <c r="N3051" s="3" t="s">
        <v>104</v>
      </c>
    </row>
    <row r="3052" spans="1:14" x14ac:dyDescent="0.25">
      <c r="A3052" s="3" t="s">
        <v>3155</v>
      </c>
      <c r="B3052" s="3">
        <v>48</v>
      </c>
      <c r="C3052" s="3" t="s">
        <v>106</v>
      </c>
      <c r="D3052" s="3" t="s">
        <v>23</v>
      </c>
      <c r="E3052" s="5">
        <v>12.66</v>
      </c>
      <c r="F3052" s="3">
        <v>45</v>
      </c>
      <c r="G3052" s="3" t="s">
        <v>98</v>
      </c>
      <c r="H3052" s="3" t="s">
        <v>85</v>
      </c>
      <c r="I3052" s="5">
        <v>17.989999999999998</v>
      </c>
      <c r="J3052" s="3">
        <v>1</v>
      </c>
      <c r="K3052" s="3" t="s">
        <v>108</v>
      </c>
      <c r="L3052" s="3">
        <v>1</v>
      </c>
      <c r="M3052" s="5">
        <v>0.28000000000000003</v>
      </c>
      <c r="N3052" s="3" t="s">
        <v>117</v>
      </c>
    </row>
    <row r="3053" spans="1:14" x14ac:dyDescent="0.25">
      <c r="A3053" s="3" t="s">
        <v>3156</v>
      </c>
      <c r="B3053" s="3">
        <v>40</v>
      </c>
      <c r="C3053" s="3" t="s">
        <v>106</v>
      </c>
      <c r="D3053" s="3" t="s">
        <v>23</v>
      </c>
      <c r="E3053" s="5">
        <v>1.85</v>
      </c>
      <c r="F3053" s="3">
        <v>46</v>
      </c>
      <c r="G3053" s="3" t="s">
        <v>135</v>
      </c>
      <c r="H3053" s="3" t="s">
        <v>90</v>
      </c>
      <c r="I3053" s="5">
        <v>17.989999999999998</v>
      </c>
      <c r="J3053" s="3">
        <v>1</v>
      </c>
      <c r="K3053" s="3" t="s">
        <v>95</v>
      </c>
      <c r="L3053" s="3">
        <v>1</v>
      </c>
      <c r="M3053" s="5">
        <v>0.04</v>
      </c>
      <c r="N3053" s="3" t="s">
        <v>87</v>
      </c>
    </row>
    <row r="3054" spans="1:14" x14ac:dyDescent="0.25">
      <c r="A3054" s="3" t="s">
        <v>3157</v>
      </c>
      <c r="B3054" s="3">
        <v>69</v>
      </c>
      <c r="C3054" s="3" t="s">
        <v>93</v>
      </c>
      <c r="D3054" s="3" t="s">
        <v>23</v>
      </c>
      <c r="E3054" s="5">
        <v>36.479999999999997</v>
      </c>
      <c r="F3054" s="3">
        <v>33</v>
      </c>
      <c r="G3054" s="3" t="s">
        <v>89</v>
      </c>
      <c r="H3054" s="3" t="s">
        <v>111</v>
      </c>
      <c r="I3054" s="5">
        <v>17.989999999999998</v>
      </c>
      <c r="J3054" s="3">
        <v>0</v>
      </c>
      <c r="K3054" s="3" t="s">
        <v>102</v>
      </c>
      <c r="L3054" s="3">
        <v>3</v>
      </c>
      <c r="M3054" s="5">
        <v>1.07</v>
      </c>
      <c r="N3054" s="3" t="s">
        <v>96</v>
      </c>
    </row>
    <row r="3055" spans="1:14" x14ac:dyDescent="0.25">
      <c r="A3055" s="3" t="s">
        <v>3158</v>
      </c>
      <c r="B3055" s="3">
        <v>22</v>
      </c>
      <c r="C3055" s="3" t="s">
        <v>83</v>
      </c>
      <c r="D3055" s="3" t="s">
        <v>21</v>
      </c>
      <c r="E3055" s="5">
        <v>1.42</v>
      </c>
      <c r="F3055" s="3">
        <v>37</v>
      </c>
      <c r="G3055" s="3" t="s">
        <v>135</v>
      </c>
      <c r="H3055" s="3" t="s">
        <v>122</v>
      </c>
      <c r="I3055" s="5">
        <v>13.99</v>
      </c>
      <c r="J3055" s="3">
        <v>1</v>
      </c>
      <c r="K3055" s="3" t="s">
        <v>86</v>
      </c>
      <c r="L3055" s="3">
        <v>2</v>
      </c>
      <c r="M3055" s="5">
        <v>0.04</v>
      </c>
      <c r="N3055" s="3" t="s">
        <v>91</v>
      </c>
    </row>
    <row r="3056" spans="1:14" x14ac:dyDescent="0.25">
      <c r="A3056" s="3" t="s">
        <v>3159</v>
      </c>
      <c r="B3056" s="3">
        <v>67</v>
      </c>
      <c r="C3056" s="3" t="s">
        <v>83</v>
      </c>
      <c r="D3056" s="3" t="s">
        <v>19</v>
      </c>
      <c r="E3056" s="5">
        <v>10.31</v>
      </c>
      <c r="F3056" s="3">
        <v>14</v>
      </c>
      <c r="G3056" s="3" t="s">
        <v>89</v>
      </c>
      <c r="H3056" s="3" t="s">
        <v>122</v>
      </c>
      <c r="I3056" s="5">
        <v>8.99</v>
      </c>
      <c r="J3056" s="3">
        <v>0</v>
      </c>
      <c r="K3056" s="3" t="s">
        <v>108</v>
      </c>
      <c r="L3056" s="3">
        <v>1</v>
      </c>
      <c r="M3056" s="5">
        <v>0.69</v>
      </c>
      <c r="N3056" s="3" t="s">
        <v>87</v>
      </c>
    </row>
    <row r="3057" spans="1:14" x14ac:dyDescent="0.25">
      <c r="A3057" s="3" t="s">
        <v>3160</v>
      </c>
      <c r="B3057" s="3">
        <v>36</v>
      </c>
      <c r="C3057" s="3" t="s">
        <v>93</v>
      </c>
      <c r="D3057" s="3" t="s">
        <v>23</v>
      </c>
      <c r="E3057" s="5">
        <v>8.8000000000000007</v>
      </c>
      <c r="F3057" s="3">
        <v>10</v>
      </c>
      <c r="G3057" s="3" t="s">
        <v>98</v>
      </c>
      <c r="H3057" s="3" t="s">
        <v>90</v>
      </c>
      <c r="I3057" s="5">
        <v>17.989999999999998</v>
      </c>
      <c r="J3057" s="3">
        <v>0</v>
      </c>
      <c r="K3057" s="3" t="s">
        <v>102</v>
      </c>
      <c r="L3057" s="3">
        <v>2</v>
      </c>
      <c r="M3057" s="5">
        <v>0.8</v>
      </c>
      <c r="N3057" s="3" t="s">
        <v>112</v>
      </c>
    </row>
    <row r="3058" spans="1:14" x14ac:dyDescent="0.25">
      <c r="A3058" s="3" t="s">
        <v>3161</v>
      </c>
      <c r="B3058" s="3">
        <v>65</v>
      </c>
      <c r="C3058" s="3" t="s">
        <v>93</v>
      </c>
      <c r="D3058" s="3" t="s">
        <v>23</v>
      </c>
      <c r="E3058" s="5">
        <v>6.18</v>
      </c>
      <c r="F3058" s="3">
        <v>36</v>
      </c>
      <c r="G3058" s="3" t="s">
        <v>89</v>
      </c>
      <c r="H3058" s="3" t="s">
        <v>111</v>
      </c>
      <c r="I3058" s="5">
        <v>17.989999999999998</v>
      </c>
      <c r="J3058" s="3">
        <v>1</v>
      </c>
      <c r="K3058" s="3" t="s">
        <v>95</v>
      </c>
      <c r="L3058" s="3">
        <v>3</v>
      </c>
      <c r="M3058" s="5">
        <v>0.17</v>
      </c>
      <c r="N3058" s="3" t="s">
        <v>96</v>
      </c>
    </row>
    <row r="3059" spans="1:14" x14ac:dyDescent="0.25">
      <c r="A3059" s="3" t="s">
        <v>3162</v>
      </c>
      <c r="B3059" s="3">
        <v>57</v>
      </c>
      <c r="C3059" s="3" t="s">
        <v>83</v>
      </c>
      <c r="D3059" s="3" t="s">
        <v>23</v>
      </c>
      <c r="E3059" s="5">
        <v>28.19</v>
      </c>
      <c r="F3059" s="3">
        <v>10</v>
      </c>
      <c r="G3059" s="3" t="s">
        <v>89</v>
      </c>
      <c r="H3059" s="3" t="s">
        <v>122</v>
      </c>
      <c r="I3059" s="5">
        <v>17.989999999999998</v>
      </c>
      <c r="J3059" s="3">
        <v>0</v>
      </c>
      <c r="K3059" s="3" t="s">
        <v>102</v>
      </c>
      <c r="L3059" s="3">
        <v>1</v>
      </c>
      <c r="M3059" s="5">
        <v>2.56</v>
      </c>
      <c r="N3059" s="3" t="s">
        <v>104</v>
      </c>
    </row>
    <row r="3060" spans="1:14" x14ac:dyDescent="0.25">
      <c r="A3060" s="3" t="s">
        <v>3163</v>
      </c>
      <c r="B3060" s="3">
        <v>23</v>
      </c>
      <c r="C3060" s="3" t="s">
        <v>106</v>
      </c>
      <c r="D3060" s="3" t="s">
        <v>23</v>
      </c>
      <c r="E3060" s="5">
        <v>4.2300000000000004</v>
      </c>
      <c r="F3060" s="3">
        <v>14</v>
      </c>
      <c r="G3060" s="3" t="s">
        <v>114</v>
      </c>
      <c r="H3060" s="3" t="s">
        <v>120</v>
      </c>
      <c r="I3060" s="5">
        <v>17.989999999999998</v>
      </c>
      <c r="J3060" s="3">
        <v>0</v>
      </c>
      <c r="K3060" s="3" t="s">
        <v>126</v>
      </c>
      <c r="L3060" s="3">
        <v>5</v>
      </c>
      <c r="M3060" s="5">
        <v>0.28000000000000003</v>
      </c>
      <c r="N3060" s="3" t="s">
        <v>117</v>
      </c>
    </row>
    <row r="3061" spans="1:14" x14ac:dyDescent="0.25">
      <c r="A3061" s="3" t="s">
        <v>3164</v>
      </c>
      <c r="B3061" s="3">
        <v>54</v>
      </c>
      <c r="C3061" s="3" t="s">
        <v>106</v>
      </c>
      <c r="D3061" s="3" t="s">
        <v>23</v>
      </c>
      <c r="E3061" s="5">
        <v>4.93</v>
      </c>
      <c r="F3061" s="3">
        <v>3</v>
      </c>
      <c r="G3061" s="3" t="s">
        <v>94</v>
      </c>
      <c r="H3061" s="3" t="s">
        <v>85</v>
      </c>
      <c r="I3061" s="5">
        <v>17.989999999999998</v>
      </c>
      <c r="J3061" s="3">
        <v>0</v>
      </c>
      <c r="K3061" s="3" t="s">
        <v>95</v>
      </c>
      <c r="L3061" s="3">
        <v>1</v>
      </c>
      <c r="M3061" s="5">
        <v>1.23</v>
      </c>
      <c r="N3061" s="3" t="s">
        <v>117</v>
      </c>
    </row>
    <row r="3062" spans="1:14" x14ac:dyDescent="0.25">
      <c r="A3062" s="3" t="s">
        <v>3165</v>
      </c>
      <c r="B3062" s="3">
        <v>58</v>
      </c>
      <c r="C3062" s="3" t="s">
        <v>93</v>
      </c>
      <c r="D3062" s="3" t="s">
        <v>23</v>
      </c>
      <c r="E3062" s="5">
        <v>1.21</v>
      </c>
      <c r="F3062" s="3">
        <v>24</v>
      </c>
      <c r="G3062" s="3" t="s">
        <v>94</v>
      </c>
      <c r="H3062" s="3" t="s">
        <v>122</v>
      </c>
      <c r="I3062" s="5">
        <v>17.989999999999998</v>
      </c>
      <c r="J3062" s="3">
        <v>0</v>
      </c>
      <c r="K3062" s="3" t="s">
        <v>102</v>
      </c>
      <c r="L3062" s="3">
        <v>5</v>
      </c>
      <c r="M3062" s="5">
        <v>0.05</v>
      </c>
      <c r="N3062" s="3" t="s">
        <v>104</v>
      </c>
    </row>
    <row r="3063" spans="1:14" x14ac:dyDescent="0.25">
      <c r="A3063" s="3" t="s">
        <v>3166</v>
      </c>
      <c r="B3063" s="3">
        <v>44</v>
      </c>
      <c r="C3063" s="3" t="s">
        <v>83</v>
      </c>
      <c r="D3063" s="3" t="s">
        <v>19</v>
      </c>
      <c r="E3063" s="5">
        <v>18.32</v>
      </c>
      <c r="F3063" s="3">
        <v>52</v>
      </c>
      <c r="G3063" s="3" t="s">
        <v>98</v>
      </c>
      <c r="H3063" s="3" t="s">
        <v>122</v>
      </c>
      <c r="I3063" s="5">
        <v>8.99</v>
      </c>
      <c r="J3063" s="3">
        <v>1</v>
      </c>
      <c r="K3063" s="3" t="s">
        <v>95</v>
      </c>
      <c r="L3063" s="3">
        <v>5</v>
      </c>
      <c r="M3063" s="5">
        <v>0.35</v>
      </c>
      <c r="N3063" s="3" t="s">
        <v>112</v>
      </c>
    </row>
    <row r="3064" spans="1:14" x14ac:dyDescent="0.25">
      <c r="A3064" s="3" t="s">
        <v>3167</v>
      </c>
      <c r="B3064" s="3">
        <v>60</v>
      </c>
      <c r="C3064" s="3" t="s">
        <v>83</v>
      </c>
      <c r="D3064" s="3" t="s">
        <v>21</v>
      </c>
      <c r="E3064" s="5">
        <v>12.7</v>
      </c>
      <c r="F3064" s="3">
        <v>35</v>
      </c>
      <c r="G3064" s="3" t="s">
        <v>84</v>
      </c>
      <c r="H3064" s="3" t="s">
        <v>111</v>
      </c>
      <c r="I3064" s="5">
        <v>13.99</v>
      </c>
      <c r="J3064" s="3">
        <v>0</v>
      </c>
      <c r="K3064" s="3" t="s">
        <v>126</v>
      </c>
      <c r="L3064" s="3">
        <v>5</v>
      </c>
      <c r="M3064" s="5">
        <v>0.35</v>
      </c>
      <c r="N3064" s="3" t="s">
        <v>96</v>
      </c>
    </row>
    <row r="3065" spans="1:14" x14ac:dyDescent="0.25">
      <c r="A3065" s="3" t="s">
        <v>3168</v>
      </c>
      <c r="B3065" s="3">
        <v>65</v>
      </c>
      <c r="C3065" s="3" t="s">
        <v>93</v>
      </c>
      <c r="D3065" s="3" t="s">
        <v>21</v>
      </c>
      <c r="E3065" s="5">
        <v>47.81</v>
      </c>
      <c r="F3065" s="3">
        <v>11</v>
      </c>
      <c r="G3065" s="3" t="s">
        <v>84</v>
      </c>
      <c r="H3065" s="3" t="s">
        <v>120</v>
      </c>
      <c r="I3065" s="5">
        <v>13.99</v>
      </c>
      <c r="J3065" s="3">
        <v>0</v>
      </c>
      <c r="K3065" s="3" t="s">
        <v>95</v>
      </c>
      <c r="L3065" s="3">
        <v>4</v>
      </c>
      <c r="M3065" s="5">
        <v>3.98</v>
      </c>
      <c r="N3065" s="3" t="s">
        <v>87</v>
      </c>
    </row>
    <row r="3066" spans="1:14" x14ac:dyDescent="0.25">
      <c r="A3066" s="3" t="s">
        <v>3169</v>
      </c>
      <c r="B3066" s="3">
        <v>59</v>
      </c>
      <c r="C3066" s="3" t="s">
        <v>93</v>
      </c>
      <c r="D3066" s="3" t="s">
        <v>19</v>
      </c>
      <c r="E3066" s="5">
        <v>2.63</v>
      </c>
      <c r="F3066" s="3">
        <v>42</v>
      </c>
      <c r="G3066" s="3" t="s">
        <v>135</v>
      </c>
      <c r="H3066" s="3" t="s">
        <v>90</v>
      </c>
      <c r="I3066" s="5">
        <v>8.99</v>
      </c>
      <c r="J3066" s="3">
        <v>1</v>
      </c>
      <c r="K3066" s="3" t="s">
        <v>86</v>
      </c>
      <c r="L3066" s="3">
        <v>2</v>
      </c>
      <c r="M3066" s="5">
        <v>0.06</v>
      </c>
      <c r="N3066" s="3" t="s">
        <v>96</v>
      </c>
    </row>
    <row r="3067" spans="1:14" x14ac:dyDescent="0.25">
      <c r="A3067" s="3" t="s">
        <v>3170</v>
      </c>
      <c r="B3067" s="3">
        <v>41</v>
      </c>
      <c r="C3067" s="3" t="s">
        <v>93</v>
      </c>
      <c r="D3067" s="3" t="s">
        <v>23</v>
      </c>
      <c r="E3067" s="5">
        <v>5.18</v>
      </c>
      <c r="F3067" s="3">
        <v>33</v>
      </c>
      <c r="G3067" s="3" t="s">
        <v>114</v>
      </c>
      <c r="H3067" s="3" t="s">
        <v>111</v>
      </c>
      <c r="I3067" s="5">
        <v>17.989999999999998</v>
      </c>
      <c r="J3067" s="3">
        <v>1</v>
      </c>
      <c r="K3067" s="3" t="s">
        <v>86</v>
      </c>
      <c r="L3067" s="3">
        <v>1</v>
      </c>
      <c r="M3067" s="5">
        <v>0.15</v>
      </c>
      <c r="N3067" s="3" t="s">
        <v>87</v>
      </c>
    </row>
    <row r="3068" spans="1:14" x14ac:dyDescent="0.25">
      <c r="A3068" s="3" t="s">
        <v>3171</v>
      </c>
      <c r="B3068" s="3">
        <v>64</v>
      </c>
      <c r="C3068" s="3" t="s">
        <v>93</v>
      </c>
      <c r="D3068" s="3" t="s">
        <v>19</v>
      </c>
      <c r="E3068" s="5">
        <v>6.99</v>
      </c>
      <c r="F3068" s="3">
        <v>11</v>
      </c>
      <c r="G3068" s="3" t="s">
        <v>98</v>
      </c>
      <c r="H3068" s="3" t="s">
        <v>122</v>
      </c>
      <c r="I3068" s="5">
        <v>8.99</v>
      </c>
      <c r="J3068" s="3">
        <v>0</v>
      </c>
      <c r="K3068" s="3" t="s">
        <v>95</v>
      </c>
      <c r="L3068" s="3">
        <v>1</v>
      </c>
      <c r="M3068" s="5">
        <v>0.57999999999999996</v>
      </c>
      <c r="N3068" s="3" t="s">
        <v>91</v>
      </c>
    </row>
    <row r="3069" spans="1:14" x14ac:dyDescent="0.25">
      <c r="A3069" s="3" t="s">
        <v>3172</v>
      </c>
      <c r="B3069" s="3">
        <v>32</v>
      </c>
      <c r="C3069" s="3" t="s">
        <v>83</v>
      </c>
      <c r="D3069" s="3" t="s">
        <v>19</v>
      </c>
      <c r="E3069" s="5">
        <v>0.49</v>
      </c>
      <c r="F3069" s="3">
        <v>4</v>
      </c>
      <c r="G3069" s="3" t="s">
        <v>135</v>
      </c>
      <c r="H3069" s="3" t="s">
        <v>120</v>
      </c>
      <c r="I3069" s="5">
        <v>8.99</v>
      </c>
      <c r="J3069" s="3">
        <v>1</v>
      </c>
      <c r="K3069" s="3" t="s">
        <v>86</v>
      </c>
      <c r="L3069" s="3">
        <v>2</v>
      </c>
      <c r="M3069" s="5">
        <v>0.1</v>
      </c>
      <c r="N3069" s="3" t="s">
        <v>117</v>
      </c>
    </row>
    <row r="3070" spans="1:14" x14ac:dyDescent="0.25">
      <c r="A3070" s="3" t="s">
        <v>3173</v>
      </c>
      <c r="B3070" s="3">
        <v>27</v>
      </c>
      <c r="C3070" s="3" t="s">
        <v>83</v>
      </c>
      <c r="D3070" s="3" t="s">
        <v>23</v>
      </c>
      <c r="E3070" s="5">
        <v>11.61</v>
      </c>
      <c r="F3070" s="3">
        <v>21</v>
      </c>
      <c r="G3070" s="3" t="s">
        <v>89</v>
      </c>
      <c r="H3070" s="3" t="s">
        <v>111</v>
      </c>
      <c r="I3070" s="5">
        <v>17.989999999999998</v>
      </c>
      <c r="J3070" s="3">
        <v>0</v>
      </c>
      <c r="K3070" s="3" t="s">
        <v>126</v>
      </c>
      <c r="L3070" s="3">
        <v>4</v>
      </c>
      <c r="M3070" s="5">
        <v>0.53</v>
      </c>
      <c r="N3070" s="3" t="s">
        <v>99</v>
      </c>
    </row>
    <row r="3071" spans="1:14" x14ac:dyDescent="0.25">
      <c r="A3071" s="3" t="s">
        <v>3174</v>
      </c>
      <c r="B3071" s="3">
        <v>48</v>
      </c>
      <c r="C3071" s="3" t="s">
        <v>93</v>
      </c>
      <c r="D3071" s="3" t="s">
        <v>23</v>
      </c>
      <c r="E3071" s="5">
        <v>17.579999999999998</v>
      </c>
      <c r="F3071" s="3">
        <v>33</v>
      </c>
      <c r="G3071" s="3" t="s">
        <v>89</v>
      </c>
      <c r="H3071" s="3" t="s">
        <v>111</v>
      </c>
      <c r="I3071" s="5">
        <v>17.989999999999998</v>
      </c>
      <c r="J3071" s="3">
        <v>0</v>
      </c>
      <c r="K3071" s="3" t="s">
        <v>95</v>
      </c>
      <c r="L3071" s="3">
        <v>2</v>
      </c>
      <c r="M3071" s="5">
        <v>0.52</v>
      </c>
      <c r="N3071" s="3" t="s">
        <v>91</v>
      </c>
    </row>
    <row r="3072" spans="1:14" x14ac:dyDescent="0.25">
      <c r="A3072" s="3" t="s">
        <v>3175</v>
      </c>
      <c r="B3072" s="3">
        <v>49</v>
      </c>
      <c r="C3072" s="3" t="s">
        <v>93</v>
      </c>
      <c r="D3072" s="3" t="s">
        <v>19</v>
      </c>
      <c r="E3072" s="5">
        <v>18.37</v>
      </c>
      <c r="F3072" s="3">
        <v>1</v>
      </c>
      <c r="G3072" s="3" t="s">
        <v>135</v>
      </c>
      <c r="H3072" s="3" t="s">
        <v>111</v>
      </c>
      <c r="I3072" s="5">
        <v>8.99</v>
      </c>
      <c r="J3072" s="3">
        <v>0</v>
      </c>
      <c r="K3072" s="3" t="s">
        <v>108</v>
      </c>
      <c r="L3072" s="3">
        <v>2</v>
      </c>
      <c r="M3072" s="5">
        <v>9.19</v>
      </c>
      <c r="N3072" s="3" t="s">
        <v>96</v>
      </c>
    </row>
    <row r="3073" spans="1:14" x14ac:dyDescent="0.25">
      <c r="A3073" s="3" t="s">
        <v>3176</v>
      </c>
      <c r="B3073" s="3">
        <v>47</v>
      </c>
      <c r="C3073" s="3" t="s">
        <v>83</v>
      </c>
      <c r="D3073" s="3" t="s">
        <v>19</v>
      </c>
      <c r="E3073" s="5">
        <v>1.71</v>
      </c>
      <c r="F3073" s="3">
        <v>56</v>
      </c>
      <c r="G3073" s="3" t="s">
        <v>98</v>
      </c>
      <c r="H3073" s="3" t="s">
        <v>85</v>
      </c>
      <c r="I3073" s="5">
        <v>8.99</v>
      </c>
      <c r="J3073" s="3">
        <v>1</v>
      </c>
      <c r="K3073" s="3" t="s">
        <v>95</v>
      </c>
      <c r="L3073" s="3">
        <v>3</v>
      </c>
      <c r="M3073" s="5">
        <v>0.03</v>
      </c>
      <c r="N3073" s="3" t="s">
        <v>112</v>
      </c>
    </row>
    <row r="3074" spans="1:14" x14ac:dyDescent="0.25">
      <c r="A3074" s="3" t="s">
        <v>3177</v>
      </c>
      <c r="B3074" s="3">
        <v>61</v>
      </c>
      <c r="C3074" s="3" t="s">
        <v>83</v>
      </c>
      <c r="D3074" s="3" t="s">
        <v>19</v>
      </c>
      <c r="E3074" s="5">
        <v>9.33</v>
      </c>
      <c r="F3074" s="3">
        <v>51</v>
      </c>
      <c r="G3074" s="3" t="s">
        <v>98</v>
      </c>
      <c r="H3074" s="3" t="s">
        <v>120</v>
      </c>
      <c r="I3074" s="5">
        <v>8.99</v>
      </c>
      <c r="J3074" s="3">
        <v>1</v>
      </c>
      <c r="K3074" s="3" t="s">
        <v>86</v>
      </c>
      <c r="L3074" s="3">
        <v>4</v>
      </c>
      <c r="M3074" s="5">
        <v>0.18</v>
      </c>
      <c r="N3074" s="3" t="s">
        <v>104</v>
      </c>
    </row>
    <row r="3075" spans="1:14" x14ac:dyDescent="0.25">
      <c r="A3075" s="3" t="s">
        <v>3178</v>
      </c>
      <c r="B3075" s="3">
        <v>54</v>
      </c>
      <c r="C3075" s="3" t="s">
        <v>93</v>
      </c>
      <c r="D3075" s="3" t="s">
        <v>21</v>
      </c>
      <c r="E3075" s="5">
        <v>4.28</v>
      </c>
      <c r="F3075" s="3">
        <v>36</v>
      </c>
      <c r="G3075" s="3" t="s">
        <v>89</v>
      </c>
      <c r="H3075" s="3" t="s">
        <v>111</v>
      </c>
      <c r="I3075" s="5">
        <v>13.99</v>
      </c>
      <c r="J3075" s="3">
        <v>1</v>
      </c>
      <c r="K3075" s="3" t="s">
        <v>108</v>
      </c>
      <c r="L3075" s="3">
        <v>4</v>
      </c>
      <c r="M3075" s="5">
        <v>0.12</v>
      </c>
      <c r="N3075" s="3" t="s">
        <v>104</v>
      </c>
    </row>
    <row r="3076" spans="1:14" x14ac:dyDescent="0.25">
      <c r="A3076" s="3" t="s">
        <v>3179</v>
      </c>
      <c r="B3076" s="3">
        <v>25</v>
      </c>
      <c r="C3076" s="3" t="s">
        <v>106</v>
      </c>
      <c r="D3076" s="3" t="s">
        <v>23</v>
      </c>
      <c r="E3076" s="5">
        <v>13.12</v>
      </c>
      <c r="F3076" s="3">
        <v>47</v>
      </c>
      <c r="G3076" s="3" t="s">
        <v>94</v>
      </c>
      <c r="H3076" s="3" t="s">
        <v>90</v>
      </c>
      <c r="I3076" s="5">
        <v>17.989999999999998</v>
      </c>
      <c r="J3076" s="3">
        <v>1</v>
      </c>
      <c r="K3076" s="3" t="s">
        <v>95</v>
      </c>
      <c r="L3076" s="3">
        <v>5</v>
      </c>
      <c r="M3076" s="5">
        <v>0.27</v>
      </c>
      <c r="N3076" s="3" t="s">
        <v>96</v>
      </c>
    </row>
    <row r="3077" spans="1:14" x14ac:dyDescent="0.25">
      <c r="A3077" s="3" t="s">
        <v>3180</v>
      </c>
      <c r="B3077" s="3">
        <v>58</v>
      </c>
      <c r="C3077" s="3" t="s">
        <v>93</v>
      </c>
      <c r="D3077" s="3" t="s">
        <v>19</v>
      </c>
      <c r="E3077" s="5">
        <v>21.67</v>
      </c>
      <c r="F3077" s="3">
        <v>45</v>
      </c>
      <c r="G3077" s="3" t="s">
        <v>89</v>
      </c>
      <c r="H3077" s="3" t="s">
        <v>85</v>
      </c>
      <c r="I3077" s="5">
        <v>8.99</v>
      </c>
      <c r="J3077" s="3">
        <v>0</v>
      </c>
      <c r="K3077" s="3" t="s">
        <v>102</v>
      </c>
      <c r="L3077" s="3">
        <v>4</v>
      </c>
      <c r="M3077" s="5">
        <v>0.47</v>
      </c>
      <c r="N3077" s="3" t="s">
        <v>91</v>
      </c>
    </row>
    <row r="3078" spans="1:14" x14ac:dyDescent="0.25">
      <c r="A3078" s="3" t="s">
        <v>3181</v>
      </c>
      <c r="B3078" s="3">
        <v>49</v>
      </c>
      <c r="C3078" s="3" t="s">
        <v>83</v>
      </c>
      <c r="D3078" s="3" t="s">
        <v>23</v>
      </c>
      <c r="E3078" s="5">
        <v>27.9</v>
      </c>
      <c r="F3078" s="3">
        <v>38</v>
      </c>
      <c r="G3078" s="3" t="s">
        <v>84</v>
      </c>
      <c r="H3078" s="3" t="s">
        <v>111</v>
      </c>
      <c r="I3078" s="5">
        <v>17.989999999999998</v>
      </c>
      <c r="J3078" s="3">
        <v>0</v>
      </c>
      <c r="K3078" s="3" t="s">
        <v>102</v>
      </c>
      <c r="L3078" s="3">
        <v>1</v>
      </c>
      <c r="M3078" s="5">
        <v>0.72</v>
      </c>
      <c r="N3078" s="3" t="s">
        <v>117</v>
      </c>
    </row>
    <row r="3079" spans="1:14" x14ac:dyDescent="0.25">
      <c r="A3079" s="3" t="s">
        <v>3182</v>
      </c>
      <c r="B3079" s="3">
        <v>47</v>
      </c>
      <c r="C3079" s="3" t="s">
        <v>83</v>
      </c>
      <c r="D3079" s="3" t="s">
        <v>19</v>
      </c>
      <c r="E3079" s="5">
        <v>5.91</v>
      </c>
      <c r="F3079" s="3">
        <v>53</v>
      </c>
      <c r="G3079" s="3" t="s">
        <v>135</v>
      </c>
      <c r="H3079" s="3" t="s">
        <v>120</v>
      </c>
      <c r="I3079" s="5">
        <v>8.99</v>
      </c>
      <c r="J3079" s="3">
        <v>1</v>
      </c>
      <c r="K3079" s="3" t="s">
        <v>126</v>
      </c>
      <c r="L3079" s="3">
        <v>2</v>
      </c>
      <c r="M3079" s="5">
        <v>0.11</v>
      </c>
      <c r="N3079" s="3" t="s">
        <v>91</v>
      </c>
    </row>
    <row r="3080" spans="1:14" x14ac:dyDescent="0.25">
      <c r="A3080" s="3" t="s">
        <v>3183</v>
      </c>
      <c r="B3080" s="3">
        <v>23</v>
      </c>
      <c r="C3080" s="3" t="s">
        <v>93</v>
      </c>
      <c r="D3080" s="3" t="s">
        <v>19</v>
      </c>
      <c r="E3080" s="5">
        <v>25.79</v>
      </c>
      <c r="F3080" s="3">
        <v>55</v>
      </c>
      <c r="G3080" s="3" t="s">
        <v>94</v>
      </c>
      <c r="H3080" s="3" t="s">
        <v>122</v>
      </c>
      <c r="I3080" s="5">
        <v>8.99</v>
      </c>
      <c r="J3080" s="3">
        <v>1</v>
      </c>
      <c r="K3080" s="3" t="s">
        <v>102</v>
      </c>
      <c r="L3080" s="3">
        <v>2</v>
      </c>
      <c r="M3080" s="5">
        <v>0.46</v>
      </c>
      <c r="N3080" s="3" t="s">
        <v>87</v>
      </c>
    </row>
    <row r="3081" spans="1:14" x14ac:dyDescent="0.25">
      <c r="A3081" s="3" t="s">
        <v>3184</v>
      </c>
      <c r="B3081" s="3">
        <v>26</v>
      </c>
      <c r="C3081" s="3" t="s">
        <v>106</v>
      </c>
      <c r="D3081" s="3" t="s">
        <v>19</v>
      </c>
      <c r="E3081" s="5">
        <v>25.49</v>
      </c>
      <c r="F3081" s="3">
        <v>35</v>
      </c>
      <c r="G3081" s="3" t="s">
        <v>114</v>
      </c>
      <c r="H3081" s="3" t="s">
        <v>90</v>
      </c>
      <c r="I3081" s="5">
        <v>8.99</v>
      </c>
      <c r="J3081" s="3">
        <v>0</v>
      </c>
      <c r="K3081" s="3" t="s">
        <v>95</v>
      </c>
      <c r="L3081" s="3">
        <v>3</v>
      </c>
      <c r="M3081" s="5">
        <v>0.71</v>
      </c>
      <c r="N3081" s="3" t="s">
        <v>104</v>
      </c>
    </row>
    <row r="3082" spans="1:14" x14ac:dyDescent="0.25">
      <c r="A3082" s="3" t="s">
        <v>3185</v>
      </c>
      <c r="B3082" s="3">
        <v>26</v>
      </c>
      <c r="C3082" s="3" t="s">
        <v>106</v>
      </c>
      <c r="D3082" s="3" t="s">
        <v>21</v>
      </c>
      <c r="E3082" s="5">
        <v>4.87</v>
      </c>
      <c r="F3082" s="3">
        <v>59</v>
      </c>
      <c r="G3082" s="3" t="s">
        <v>98</v>
      </c>
      <c r="H3082" s="3" t="s">
        <v>90</v>
      </c>
      <c r="I3082" s="5">
        <v>13.99</v>
      </c>
      <c r="J3082" s="3">
        <v>1</v>
      </c>
      <c r="K3082" s="3" t="s">
        <v>126</v>
      </c>
      <c r="L3082" s="3">
        <v>3</v>
      </c>
      <c r="M3082" s="5">
        <v>0.08</v>
      </c>
      <c r="N3082" s="3" t="s">
        <v>87</v>
      </c>
    </row>
    <row r="3083" spans="1:14" x14ac:dyDescent="0.25">
      <c r="A3083" s="3" t="s">
        <v>3186</v>
      </c>
      <c r="B3083" s="3">
        <v>28</v>
      </c>
      <c r="C3083" s="3" t="s">
        <v>83</v>
      </c>
      <c r="D3083" s="3" t="s">
        <v>23</v>
      </c>
      <c r="E3083" s="5">
        <v>17.100000000000001</v>
      </c>
      <c r="F3083" s="3">
        <v>28</v>
      </c>
      <c r="G3083" s="3" t="s">
        <v>84</v>
      </c>
      <c r="H3083" s="3" t="s">
        <v>85</v>
      </c>
      <c r="I3083" s="5">
        <v>17.989999999999998</v>
      </c>
      <c r="J3083" s="3">
        <v>0</v>
      </c>
      <c r="K3083" s="3" t="s">
        <v>102</v>
      </c>
      <c r="L3083" s="3">
        <v>4</v>
      </c>
      <c r="M3083" s="5">
        <v>0.59</v>
      </c>
      <c r="N3083" s="3" t="s">
        <v>87</v>
      </c>
    </row>
    <row r="3084" spans="1:14" x14ac:dyDescent="0.25">
      <c r="A3084" s="3" t="s">
        <v>3187</v>
      </c>
      <c r="B3084" s="3">
        <v>64</v>
      </c>
      <c r="C3084" s="3" t="s">
        <v>93</v>
      </c>
      <c r="D3084" s="3" t="s">
        <v>21</v>
      </c>
      <c r="E3084" s="5">
        <v>0.91</v>
      </c>
      <c r="F3084" s="3">
        <v>44</v>
      </c>
      <c r="G3084" s="3" t="s">
        <v>114</v>
      </c>
      <c r="H3084" s="3" t="s">
        <v>85</v>
      </c>
      <c r="I3084" s="5">
        <v>13.99</v>
      </c>
      <c r="J3084" s="3">
        <v>1</v>
      </c>
      <c r="K3084" s="3" t="s">
        <v>102</v>
      </c>
      <c r="L3084" s="3">
        <v>3</v>
      </c>
      <c r="M3084" s="5">
        <v>0.02</v>
      </c>
      <c r="N3084" s="3" t="s">
        <v>99</v>
      </c>
    </row>
    <row r="3085" spans="1:14" x14ac:dyDescent="0.25">
      <c r="A3085" s="3" t="s">
        <v>3188</v>
      </c>
      <c r="B3085" s="3">
        <v>58</v>
      </c>
      <c r="C3085" s="3" t="s">
        <v>93</v>
      </c>
      <c r="D3085" s="3" t="s">
        <v>19</v>
      </c>
      <c r="E3085" s="5">
        <v>26.03</v>
      </c>
      <c r="F3085" s="3">
        <v>26</v>
      </c>
      <c r="G3085" s="3" t="s">
        <v>114</v>
      </c>
      <c r="H3085" s="3" t="s">
        <v>120</v>
      </c>
      <c r="I3085" s="5">
        <v>8.99</v>
      </c>
      <c r="J3085" s="3">
        <v>0</v>
      </c>
      <c r="K3085" s="3" t="s">
        <v>86</v>
      </c>
      <c r="L3085" s="3">
        <v>5</v>
      </c>
      <c r="M3085" s="5">
        <v>0.96</v>
      </c>
      <c r="N3085" s="3" t="s">
        <v>99</v>
      </c>
    </row>
    <row r="3086" spans="1:14" x14ac:dyDescent="0.25">
      <c r="A3086" s="3" t="s">
        <v>3189</v>
      </c>
      <c r="B3086" s="3">
        <v>40</v>
      </c>
      <c r="C3086" s="3" t="s">
        <v>93</v>
      </c>
      <c r="D3086" s="3" t="s">
        <v>23</v>
      </c>
      <c r="E3086" s="5">
        <v>11.57</v>
      </c>
      <c r="F3086" s="3">
        <v>11</v>
      </c>
      <c r="G3086" s="3" t="s">
        <v>114</v>
      </c>
      <c r="H3086" s="3" t="s">
        <v>111</v>
      </c>
      <c r="I3086" s="5">
        <v>17.989999999999998</v>
      </c>
      <c r="J3086" s="3">
        <v>0</v>
      </c>
      <c r="K3086" s="3" t="s">
        <v>102</v>
      </c>
      <c r="L3086" s="3">
        <v>3</v>
      </c>
      <c r="M3086" s="5">
        <v>0.96</v>
      </c>
      <c r="N3086" s="3" t="s">
        <v>117</v>
      </c>
    </row>
    <row r="3087" spans="1:14" x14ac:dyDescent="0.25">
      <c r="A3087" s="3" t="s">
        <v>3190</v>
      </c>
      <c r="B3087" s="3">
        <v>22</v>
      </c>
      <c r="C3087" s="3" t="s">
        <v>83</v>
      </c>
      <c r="D3087" s="3" t="s">
        <v>19</v>
      </c>
      <c r="E3087" s="5">
        <v>11.84</v>
      </c>
      <c r="F3087" s="3">
        <v>40</v>
      </c>
      <c r="G3087" s="3" t="s">
        <v>84</v>
      </c>
      <c r="H3087" s="3" t="s">
        <v>85</v>
      </c>
      <c r="I3087" s="5">
        <v>8.99</v>
      </c>
      <c r="J3087" s="3">
        <v>1</v>
      </c>
      <c r="K3087" s="3" t="s">
        <v>102</v>
      </c>
      <c r="L3087" s="3">
        <v>1</v>
      </c>
      <c r="M3087" s="5">
        <v>0.28999999999999998</v>
      </c>
      <c r="N3087" s="3" t="s">
        <v>87</v>
      </c>
    </row>
    <row r="3088" spans="1:14" x14ac:dyDescent="0.25">
      <c r="A3088" s="3" t="s">
        <v>3191</v>
      </c>
      <c r="B3088" s="3">
        <v>36</v>
      </c>
      <c r="C3088" s="3" t="s">
        <v>83</v>
      </c>
      <c r="D3088" s="3" t="s">
        <v>19</v>
      </c>
      <c r="E3088" s="5">
        <v>21.08</v>
      </c>
      <c r="F3088" s="3">
        <v>27</v>
      </c>
      <c r="G3088" s="3" t="s">
        <v>84</v>
      </c>
      <c r="H3088" s="3" t="s">
        <v>90</v>
      </c>
      <c r="I3088" s="5">
        <v>8.99</v>
      </c>
      <c r="J3088" s="3">
        <v>0</v>
      </c>
      <c r="K3088" s="3" t="s">
        <v>102</v>
      </c>
      <c r="L3088" s="3">
        <v>2</v>
      </c>
      <c r="M3088" s="5">
        <v>0.75</v>
      </c>
      <c r="N3088" s="3" t="s">
        <v>87</v>
      </c>
    </row>
    <row r="3089" spans="1:14" x14ac:dyDescent="0.25">
      <c r="A3089" s="3" t="s">
        <v>3192</v>
      </c>
      <c r="B3089" s="3">
        <v>46</v>
      </c>
      <c r="C3089" s="3" t="s">
        <v>83</v>
      </c>
      <c r="D3089" s="3" t="s">
        <v>21</v>
      </c>
      <c r="E3089" s="5">
        <v>0.96</v>
      </c>
      <c r="F3089" s="3">
        <v>46</v>
      </c>
      <c r="G3089" s="3" t="s">
        <v>98</v>
      </c>
      <c r="H3089" s="3" t="s">
        <v>120</v>
      </c>
      <c r="I3089" s="5">
        <v>13.99</v>
      </c>
      <c r="J3089" s="3">
        <v>1</v>
      </c>
      <c r="K3089" s="3" t="s">
        <v>108</v>
      </c>
      <c r="L3089" s="3">
        <v>4</v>
      </c>
      <c r="M3089" s="5">
        <v>0.02</v>
      </c>
      <c r="N3089" s="3" t="s">
        <v>91</v>
      </c>
    </row>
    <row r="3090" spans="1:14" x14ac:dyDescent="0.25">
      <c r="A3090" s="3" t="s">
        <v>3193</v>
      </c>
      <c r="B3090" s="3">
        <v>62</v>
      </c>
      <c r="C3090" s="3" t="s">
        <v>93</v>
      </c>
      <c r="D3090" s="3" t="s">
        <v>21</v>
      </c>
      <c r="E3090" s="5">
        <v>24.45</v>
      </c>
      <c r="F3090" s="3">
        <v>13</v>
      </c>
      <c r="G3090" s="3" t="s">
        <v>84</v>
      </c>
      <c r="H3090" s="3" t="s">
        <v>111</v>
      </c>
      <c r="I3090" s="5">
        <v>13.99</v>
      </c>
      <c r="J3090" s="3">
        <v>0</v>
      </c>
      <c r="K3090" s="3" t="s">
        <v>126</v>
      </c>
      <c r="L3090" s="3">
        <v>3</v>
      </c>
      <c r="M3090" s="5">
        <v>1.75</v>
      </c>
      <c r="N3090" s="3" t="s">
        <v>117</v>
      </c>
    </row>
    <row r="3091" spans="1:14" x14ac:dyDescent="0.25">
      <c r="A3091" s="3" t="s">
        <v>3194</v>
      </c>
      <c r="B3091" s="3">
        <v>37</v>
      </c>
      <c r="C3091" s="3" t="s">
        <v>83</v>
      </c>
      <c r="D3091" s="3" t="s">
        <v>19</v>
      </c>
      <c r="E3091" s="5">
        <v>7.72</v>
      </c>
      <c r="F3091" s="3">
        <v>31</v>
      </c>
      <c r="G3091" s="3" t="s">
        <v>114</v>
      </c>
      <c r="H3091" s="3" t="s">
        <v>85</v>
      </c>
      <c r="I3091" s="5">
        <v>8.99</v>
      </c>
      <c r="J3091" s="3">
        <v>1</v>
      </c>
      <c r="K3091" s="3" t="s">
        <v>95</v>
      </c>
      <c r="L3091" s="3">
        <v>5</v>
      </c>
      <c r="M3091" s="5">
        <v>0.24</v>
      </c>
      <c r="N3091" s="3" t="s">
        <v>112</v>
      </c>
    </row>
    <row r="3092" spans="1:14" x14ac:dyDescent="0.25">
      <c r="A3092" s="3" t="s">
        <v>3195</v>
      </c>
      <c r="B3092" s="3">
        <v>45</v>
      </c>
      <c r="C3092" s="3" t="s">
        <v>83</v>
      </c>
      <c r="D3092" s="3" t="s">
        <v>19</v>
      </c>
      <c r="E3092" s="5">
        <v>0.7</v>
      </c>
      <c r="F3092" s="3">
        <v>25</v>
      </c>
      <c r="G3092" s="3" t="s">
        <v>84</v>
      </c>
      <c r="H3092" s="3" t="s">
        <v>120</v>
      </c>
      <c r="I3092" s="5">
        <v>8.99</v>
      </c>
      <c r="J3092" s="3">
        <v>1</v>
      </c>
      <c r="K3092" s="3" t="s">
        <v>95</v>
      </c>
      <c r="L3092" s="3">
        <v>5</v>
      </c>
      <c r="M3092" s="5">
        <v>0.03</v>
      </c>
      <c r="N3092" s="3" t="s">
        <v>87</v>
      </c>
    </row>
    <row r="3093" spans="1:14" x14ac:dyDescent="0.25">
      <c r="A3093" s="3" t="s">
        <v>3196</v>
      </c>
      <c r="B3093" s="3">
        <v>54</v>
      </c>
      <c r="C3093" s="3" t="s">
        <v>93</v>
      </c>
      <c r="D3093" s="3" t="s">
        <v>21</v>
      </c>
      <c r="E3093" s="5">
        <v>12.34</v>
      </c>
      <c r="F3093" s="3">
        <v>32</v>
      </c>
      <c r="G3093" s="3" t="s">
        <v>94</v>
      </c>
      <c r="H3093" s="3" t="s">
        <v>120</v>
      </c>
      <c r="I3093" s="5">
        <v>13.99</v>
      </c>
      <c r="J3093" s="3">
        <v>1</v>
      </c>
      <c r="K3093" s="3" t="s">
        <v>86</v>
      </c>
      <c r="L3093" s="3">
        <v>3</v>
      </c>
      <c r="M3093" s="5">
        <v>0.37</v>
      </c>
      <c r="N3093" s="3" t="s">
        <v>91</v>
      </c>
    </row>
    <row r="3094" spans="1:14" x14ac:dyDescent="0.25">
      <c r="A3094" s="3" t="s">
        <v>3197</v>
      </c>
      <c r="B3094" s="3">
        <v>32</v>
      </c>
      <c r="C3094" s="3" t="s">
        <v>106</v>
      </c>
      <c r="D3094" s="3" t="s">
        <v>21</v>
      </c>
      <c r="E3094" s="5">
        <v>1.89</v>
      </c>
      <c r="F3094" s="3">
        <v>24</v>
      </c>
      <c r="G3094" s="3" t="s">
        <v>89</v>
      </c>
      <c r="H3094" s="3" t="s">
        <v>85</v>
      </c>
      <c r="I3094" s="5">
        <v>13.99</v>
      </c>
      <c r="J3094" s="3">
        <v>1</v>
      </c>
      <c r="K3094" s="3" t="s">
        <v>126</v>
      </c>
      <c r="L3094" s="3">
        <v>1</v>
      </c>
      <c r="M3094" s="5">
        <v>0.08</v>
      </c>
      <c r="N3094" s="3" t="s">
        <v>104</v>
      </c>
    </row>
    <row r="3095" spans="1:14" x14ac:dyDescent="0.25">
      <c r="A3095" s="3" t="s">
        <v>3198</v>
      </c>
      <c r="B3095" s="3">
        <v>30</v>
      </c>
      <c r="C3095" s="3" t="s">
        <v>93</v>
      </c>
      <c r="D3095" s="3" t="s">
        <v>19</v>
      </c>
      <c r="E3095" s="5">
        <v>11.4</v>
      </c>
      <c r="F3095" s="3">
        <v>50</v>
      </c>
      <c r="G3095" s="3" t="s">
        <v>94</v>
      </c>
      <c r="H3095" s="3" t="s">
        <v>120</v>
      </c>
      <c r="I3095" s="5">
        <v>8.99</v>
      </c>
      <c r="J3095" s="3">
        <v>1</v>
      </c>
      <c r="K3095" s="3" t="s">
        <v>102</v>
      </c>
      <c r="L3095" s="3">
        <v>5</v>
      </c>
      <c r="M3095" s="5">
        <v>0.22</v>
      </c>
      <c r="N3095" s="3" t="s">
        <v>104</v>
      </c>
    </row>
    <row r="3096" spans="1:14" x14ac:dyDescent="0.25">
      <c r="A3096" s="3" t="s">
        <v>3199</v>
      </c>
      <c r="B3096" s="3">
        <v>18</v>
      </c>
      <c r="C3096" s="3" t="s">
        <v>106</v>
      </c>
      <c r="D3096" s="3" t="s">
        <v>23</v>
      </c>
      <c r="E3096" s="5">
        <v>2.75</v>
      </c>
      <c r="F3096" s="3">
        <v>5</v>
      </c>
      <c r="G3096" s="3" t="s">
        <v>94</v>
      </c>
      <c r="H3096" s="3" t="s">
        <v>85</v>
      </c>
      <c r="I3096" s="5">
        <v>17.989999999999998</v>
      </c>
      <c r="J3096" s="3">
        <v>1</v>
      </c>
      <c r="K3096" s="3" t="s">
        <v>95</v>
      </c>
      <c r="L3096" s="3">
        <v>1</v>
      </c>
      <c r="M3096" s="5">
        <v>0.46</v>
      </c>
      <c r="N3096" s="3" t="s">
        <v>96</v>
      </c>
    </row>
    <row r="3097" spans="1:14" x14ac:dyDescent="0.25">
      <c r="A3097" s="3" t="s">
        <v>3200</v>
      </c>
      <c r="B3097" s="3">
        <v>18</v>
      </c>
      <c r="C3097" s="3" t="s">
        <v>83</v>
      </c>
      <c r="D3097" s="3" t="s">
        <v>21</v>
      </c>
      <c r="E3097" s="5">
        <v>3.54</v>
      </c>
      <c r="F3097" s="3">
        <v>45</v>
      </c>
      <c r="G3097" s="3" t="s">
        <v>98</v>
      </c>
      <c r="H3097" s="3" t="s">
        <v>90</v>
      </c>
      <c r="I3097" s="5">
        <v>13.99</v>
      </c>
      <c r="J3097" s="3">
        <v>1</v>
      </c>
      <c r="K3097" s="3" t="s">
        <v>102</v>
      </c>
      <c r="L3097" s="3">
        <v>5</v>
      </c>
      <c r="M3097" s="5">
        <v>0.08</v>
      </c>
      <c r="N3097" s="3" t="s">
        <v>99</v>
      </c>
    </row>
    <row r="3098" spans="1:14" x14ac:dyDescent="0.25">
      <c r="A3098" s="3" t="s">
        <v>3201</v>
      </c>
      <c r="B3098" s="3">
        <v>48</v>
      </c>
      <c r="C3098" s="3" t="s">
        <v>83</v>
      </c>
      <c r="D3098" s="3" t="s">
        <v>19</v>
      </c>
      <c r="E3098" s="5">
        <v>39.47</v>
      </c>
      <c r="F3098" s="3">
        <v>32</v>
      </c>
      <c r="G3098" s="3" t="s">
        <v>89</v>
      </c>
      <c r="H3098" s="3" t="s">
        <v>120</v>
      </c>
      <c r="I3098" s="5">
        <v>8.99</v>
      </c>
      <c r="J3098" s="3">
        <v>0</v>
      </c>
      <c r="K3098" s="3" t="s">
        <v>95</v>
      </c>
      <c r="L3098" s="3">
        <v>4</v>
      </c>
      <c r="M3098" s="5">
        <v>1.2</v>
      </c>
      <c r="N3098" s="3" t="s">
        <v>87</v>
      </c>
    </row>
    <row r="3099" spans="1:14" x14ac:dyDescent="0.25">
      <c r="A3099" s="3" t="s">
        <v>3202</v>
      </c>
      <c r="B3099" s="3">
        <v>64</v>
      </c>
      <c r="C3099" s="3" t="s">
        <v>93</v>
      </c>
      <c r="D3099" s="3" t="s">
        <v>19</v>
      </c>
      <c r="E3099" s="5">
        <v>7.82</v>
      </c>
      <c r="F3099" s="3">
        <v>34</v>
      </c>
      <c r="G3099" s="3" t="s">
        <v>135</v>
      </c>
      <c r="H3099" s="3" t="s">
        <v>90</v>
      </c>
      <c r="I3099" s="5">
        <v>8.99</v>
      </c>
      <c r="J3099" s="3">
        <v>1</v>
      </c>
      <c r="K3099" s="3" t="s">
        <v>102</v>
      </c>
      <c r="L3099" s="3">
        <v>2</v>
      </c>
      <c r="M3099" s="5">
        <v>0.22</v>
      </c>
      <c r="N3099" s="3" t="s">
        <v>112</v>
      </c>
    </row>
    <row r="3100" spans="1:14" x14ac:dyDescent="0.25">
      <c r="A3100" s="3" t="s">
        <v>3203</v>
      </c>
      <c r="B3100" s="3">
        <v>67</v>
      </c>
      <c r="C3100" s="3" t="s">
        <v>93</v>
      </c>
      <c r="D3100" s="3" t="s">
        <v>23</v>
      </c>
      <c r="E3100" s="5">
        <v>4.01</v>
      </c>
      <c r="F3100" s="3">
        <v>55</v>
      </c>
      <c r="G3100" s="3" t="s">
        <v>114</v>
      </c>
      <c r="H3100" s="3" t="s">
        <v>111</v>
      </c>
      <c r="I3100" s="5">
        <v>17.989999999999998</v>
      </c>
      <c r="J3100" s="3">
        <v>1</v>
      </c>
      <c r="K3100" s="3" t="s">
        <v>102</v>
      </c>
      <c r="L3100" s="3">
        <v>4</v>
      </c>
      <c r="M3100" s="5">
        <v>7.0000000000000007E-2</v>
      </c>
      <c r="N3100" s="3" t="s">
        <v>96</v>
      </c>
    </row>
    <row r="3101" spans="1:14" x14ac:dyDescent="0.25">
      <c r="A3101" s="3" t="s">
        <v>3204</v>
      </c>
      <c r="B3101" s="3">
        <v>30</v>
      </c>
      <c r="C3101" s="3" t="s">
        <v>106</v>
      </c>
      <c r="D3101" s="3" t="s">
        <v>19</v>
      </c>
      <c r="E3101" s="5">
        <v>5.42</v>
      </c>
      <c r="F3101" s="3">
        <v>43</v>
      </c>
      <c r="G3101" s="3" t="s">
        <v>84</v>
      </c>
      <c r="H3101" s="3" t="s">
        <v>122</v>
      </c>
      <c r="I3101" s="5">
        <v>8.99</v>
      </c>
      <c r="J3101" s="3">
        <v>1</v>
      </c>
      <c r="K3101" s="3" t="s">
        <v>86</v>
      </c>
      <c r="L3101" s="3">
        <v>4</v>
      </c>
      <c r="M3101" s="5">
        <v>0.12</v>
      </c>
      <c r="N3101" s="3" t="s">
        <v>96</v>
      </c>
    </row>
    <row r="3102" spans="1:14" x14ac:dyDescent="0.25">
      <c r="A3102" s="3" t="s">
        <v>3205</v>
      </c>
      <c r="B3102" s="3">
        <v>45</v>
      </c>
      <c r="C3102" s="3" t="s">
        <v>106</v>
      </c>
      <c r="D3102" s="3" t="s">
        <v>23</v>
      </c>
      <c r="E3102" s="5">
        <v>17.850000000000001</v>
      </c>
      <c r="F3102" s="3">
        <v>57</v>
      </c>
      <c r="G3102" s="3" t="s">
        <v>89</v>
      </c>
      <c r="H3102" s="3" t="s">
        <v>120</v>
      </c>
      <c r="I3102" s="5">
        <v>17.989999999999998</v>
      </c>
      <c r="J3102" s="3">
        <v>1</v>
      </c>
      <c r="K3102" s="3" t="s">
        <v>95</v>
      </c>
      <c r="L3102" s="3">
        <v>3</v>
      </c>
      <c r="M3102" s="5">
        <v>0.31</v>
      </c>
      <c r="N3102" s="3" t="s">
        <v>91</v>
      </c>
    </row>
    <row r="3103" spans="1:14" x14ac:dyDescent="0.25">
      <c r="A3103" s="3" t="s">
        <v>3206</v>
      </c>
      <c r="B3103" s="3">
        <v>28</v>
      </c>
      <c r="C3103" s="3" t="s">
        <v>106</v>
      </c>
      <c r="D3103" s="3" t="s">
        <v>21</v>
      </c>
      <c r="E3103" s="5">
        <v>3.57</v>
      </c>
      <c r="F3103" s="3">
        <v>60</v>
      </c>
      <c r="G3103" s="3" t="s">
        <v>135</v>
      </c>
      <c r="H3103" s="3" t="s">
        <v>90</v>
      </c>
      <c r="I3103" s="5">
        <v>13.99</v>
      </c>
      <c r="J3103" s="3">
        <v>1</v>
      </c>
      <c r="K3103" s="3" t="s">
        <v>95</v>
      </c>
      <c r="L3103" s="3">
        <v>4</v>
      </c>
      <c r="M3103" s="5">
        <v>0.06</v>
      </c>
      <c r="N3103" s="3" t="s">
        <v>99</v>
      </c>
    </row>
    <row r="3104" spans="1:14" x14ac:dyDescent="0.25">
      <c r="A3104" s="3" t="s">
        <v>3207</v>
      </c>
      <c r="B3104" s="3">
        <v>46</v>
      </c>
      <c r="C3104" s="3" t="s">
        <v>106</v>
      </c>
      <c r="D3104" s="3" t="s">
        <v>21</v>
      </c>
      <c r="E3104" s="5">
        <v>0.86</v>
      </c>
      <c r="F3104" s="3">
        <v>23</v>
      </c>
      <c r="G3104" s="3" t="s">
        <v>94</v>
      </c>
      <c r="H3104" s="3" t="s">
        <v>122</v>
      </c>
      <c r="I3104" s="5">
        <v>13.99</v>
      </c>
      <c r="J3104" s="3">
        <v>0</v>
      </c>
      <c r="K3104" s="3" t="s">
        <v>102</v>
      </c>
      <c r="L3104" s="3">
        <v>4</v>
      </c>
      <c r="M3104" s="5">
        <v>0.04</v>
      </c>
      <c r="N3104" s="3" t="s">
        <v>99</v>
      </c>
    </row>
    <row r="3105" spans="1:14" x14ac:dyDescent="0.25">
      <c r="A3105" s="3" t="s">
        <v>3208</v>
      </c>
      <c r="B3105" s="3">
        <v>45</v>
      </c>
      <c r="C3105" s="3" t="s">
        <v>93</v>
      </c>
      <c r="D3105" s="3" t="s">
        <v>19</v>
      </c>
      <c r="E3105" s="5">
        <v>15.8</v>
      </c>
      <c r="F3105" s="3">
        <v>57</v>
      </c>
      <c r="G3105" s="3" t="s">
        <v>98</v>
      </c>
      <c r="H3105" s="3" t="s">
        <v>90</v>
      </c>
      <c r="I3105" s="5">
        <v>8.99</v>
      </c>
      <c r="J3105" s="3">
        <v>1</v>
      </c>
      <c r="K3105" s="3" t="s">
        <v>126</v>
      </c>
      <c r="L3105" s="3">
        <v>1</v>
      </c>
      <c r="M3105" s="5">
        <v>0.27</v>
      </c>
      <c r="N3105" s="3" t="s">
        <v>117</v>
      </c>
    </row>
    <row r="3106" spans="1:14" x14ac:dyDescent="0.25">
      <c r="A3106" s="3" t="s">
        <v>3209</v>
      </c>
      <c r="B3106" s="3">
        <v>25</v>
      </c>
      <c r="C3106" s="3" t="s">
        <v>93</v>
      </c>
      <c r="D3106" s="3" t="s">
        <v>21</v>
      </c>
      <c r="E3106" s="5">
        <v>10.36</v>
      </c>
      <c r="F3106" s="3">
        <v>52</v>
      </c>
      <c r="G3106" s="3" t="s">
        <v>84</v>
      </c>
      <c r="H3106" s="3" t="s">
        <v>90</v>
      </c>
      <c r="I3106" s="5">
        <v>13.99</v>
      </c>
      <c r="J3106" s="3">
        <v>0</v>
      </c>
      <c r="K3106" s="3" t="s">
        <v>126</v>
      </c>
      <c r="L3106" s="3">
        <v>4</v>
      </c>
      <c r="M3106" s="5">
        <v>0.2</v>
      </c>
      <c r="N3106" s="3" t="s">
        <v>99</v>
      </c>
    </row>
    <row r="3107" spans="1:14" x14ac:dyDescent="0.25">
      <c r="A3107" s="3" t="s">
        <v>3210</v>
      </c>
      <c r="B3107" s="3">
        <v>42</v>
      </c>
      <c r="C3107" s="3" t="s">
        <v>83</v>
      </c>
      <c r="D3107" s="3" t="s">
        <v>21</v>
      </c>
      <c r="E3107" s="5">
        <v>7.51</v>
      </c>
      <c r="F3107" s="3">
        <v>28</v>
      </c>
      <c r="G3107" s="3" t="s">
        <v>89</v>
      </c>
      <c r="H3107" s="3" t="s">
        <v>111</v>
      </c>
      <c r="I3107" s="5">
        <v>13.99</v>
      </c>
      <c r="J3107" s="3">
        <v>0</v>
      </c>
      <c r="K3107" s="3" t="s">
        <v>86</v>
      </c>
      <c r="L3107" s="3">
        <v>1</v>
      </c>
      <c r="M3107" s="5">
        <v>0.26</v>
      </c>
      <c r="N3107" s="3" t="s">
        <v>117</v>
      </c>
    </row>
    <row r="3108" spans="1:14" x14ac:dyDescent="0.25">
      <c r="A3108" s="3" t="s">
        <v>3211</v>
      </c>
      <c r="B3108" s="3">
        <v>33</v>
      </c>
      <c r="C3108" s="3" t="s">
        <v>83</v>
      </c>
      <c r="D3108" s="3" t="s">
        <v>19</v>
      </c>
      <c r="E3108" s="5">
        <v>2.36</v>
      </c>
      <c r="F3108" s="3">
        <v>10</v>
      </c>
      <c r="G3108" s="3" t="s">
        <v>84</v>
      </c>
      <c r="H3108" s="3" t="s">
        <v>90</v>
      </c>
      <c r="I3108" s="5">
        <v>8.99</v>
      </c>
      <c r="J3108" s="3">
        <v>1</v>
      </c>
      <c r="K3108" s="3" t="s">
        <v>108</v>
      </c>
      <c r="L3108" s="3">
        <v>3</v>
      </c>
      <c r="M3108" s="5">
        <v>0.21</v>
      </c>
      <c r="N3108" s="3" t="s">
        <v>87</v>
      </c>
    </row>
    <row r="3109" spans="1:14" x14ac:dyDescent="0.25">
      <c r="A3109" s="3" t="s">
        <v>3212</v>
      </c>
      <c r="B3109" s="3">
        <v>44</v>
      </c>
      <c r="C3109" s="3" t="s">
        <v>93</v>
      </c>
      <c r="D3109" s="3" t="s">
        <v>19</v>
      </c>
      <c r="E3109" s="5">
        <v>9.35</v>
      </c>
      <c r="F3109" s="3">
        <v>56</v>
      </c>
      <c r="G3109" s="3" t="s">
        <v>84</v>
      </c>
      <c r="H3109" s="3" t="s">
        <v>122</v>
      </c>
      <c r="I3109" s="5">
        <v>8.99</v>
      </c>
      <c r="J3109" s="3">
        <v>1</v>
      </c>
      <c r="K3109" s="3" t="s">
        <v>95</v>
      </c>
      <c r="L3109" s="3">
        <v>5</v>
      </c>
      <c r="M3109" s="5">
        <v>0.16</v>
      </c>
      <c r="N3109" s="3" t="s">
        <v>91</v>
      </c>
    </row>
    <row r="3110" spans="1:14" x14ac:dyDescent="0.25">
      <c r="A3110" s="3" t="s">
        <v>3213</v>
      </c>
      <c r="B3110" s="3">
        <v>19</v>
      </c>
      <c r="C3110" s="3" t="s">
        <v>93</v>
      </c>
      <c r="D3110" s="3" t="s">
        <v>21</v>
      </c>
      <c r="E3110" s="5">
        <v>18.18</v>
      </c>
      <c r="F3110" s="3">
        <v>48</v>
      </c>
      <c r="G3110" s="3" t="s">
        <v>94</v>
      </c>
      <c r="H3110" s="3" t="s">
        <v>85</v>
      </c>
      <c r="I3110" s="5">
        <v>13.99</v>
      </c>
      <c r="J3110" s="3">
        <v>1</v>
      </c>
      <c r="K3110" s="3" t="s">
        <v>86</v>
      </c>
      <c r="L3110" s="3">
        <v>3</v>
      </c>
      <c r="M3110" s="5">
        <v>0.37</v>
      </c>
      <c r="N3110" s="3" t="s">
        <v>104</v>
      </c>
    </row>
    <row r="3111" spans="1:14" x14ac:dyDescent="0.25">
      <c r="A3111" s="3" t="s">
        <v>3214</v>
      </c>
      <c r="B3111" s="3">
        <v>43</v>
      </c>
      <c r="C3111" s="3" t="s">
        <v>93</v>
      </c>
      <c r="D3111" s="3" t="s">
        <v>19</v>
      </c>
      <c r="E3111" s="5">
        <v>11.02</v>
      </c>
      <c r="F3111" s="3">
        <v>47</v>
      </c>
      <c r="G3111" s="3" t="s">
        <v>98</v>
      </c>
      <c r="H3111" s="3" t="s">
        <v>85</v>
      </c>
      <c r="I3111" s="5">
        <v>8.99</v>
      </c>
      <c r="J3111" s="3">
        <v>1</v>
      </c>
      <c r="K3111" s="3" t="s">
        <v>95</v>
      </c>
      <c r="L3111" s="3">
        <v>4</v>
      </c>
      <c r="M3111" s="5">
        <v>0.23</v>
      </c>
      <c r="N3111" s="3" t="s">
        <v>104</v>
      </c>
    </row>
    <row r="3112" spans="1:14" x14ac:dyDescent="0.25">
      <c r="A3112" s="3" t="s">
        <v>3215</v>
      </c>
      <c r="B3112" s="3">
        <v>32</v>
      </c>
      <c r="C3112" s="3" t="s">
        <v>93</v>
      </c>
      <c r="D3112" s="3" t="s">
        <v>21</v>
      </c>
      <c r="E3112" s="5">
        <v>7.07</v>
      </c>
      <c r="F3112" s="3">
        <v>21</v>
      </c>
      <c r="G3112" s="3" t="s">
        <v>94</v>
      </c>
      <c r="H3112" s="3" t="s">
        <v>120</v>
      </c>
      <c r="I3112" s="5">
        <v>13.99</v>
      </c>
      <c r="J3112" s="3">
        <v>0</v>
      </c>
      <c r="K3112" s="3" t="s">
        <v>95</v>
      </c>
      <c r="L3112" s="3">
        <v>1</v>
      </c>
      <c r="M3112" s="5">
        <v>0.32</v>
      </c>
      <c r="N3112" s="3" t="s">
        <v>99</v>
      </c>
    </row>
    <row r="3113" spans="1:14" x14ac:dyDescent="0.25">
      <c r="A3113" s="3" t="s">
        <v>3216</v>
      </c>
      <c r="B3113" s="3">
        <v>35</v>
      </c>
      <c r="C3113" s="3" t="s">
        <v>93</v>
      </c>
      <c r="D3113" s="3" t="s">
        <v>23</v>
      </c>
      <c r="E3113" s="5">
        <v>8.44</v>
      </c>
      <c r="F3113" s="3">
        <v>47</v>
      </c>
      <c r="G3113" s="3" t="s">
        <v>94</v>
      </c>
      <c r="H3113" s="3" t="s">
        <v>111</v>
      </c>
      <c r="I3113" s="5">
        <v>17.989999999999998</v>
      </c>
      <c r="J3113" s="3">
        <v>1</v>
      </c>
      <c r="K3113" s="3" t="s">
        <v>95</v>
      </c>
      <c r="L3113" s="3">
        <v>4</v>
      </c>
      <c r="M3113" s="5">
        <v>0.18</v>
      </c>
      <c r="N3113" s="3" t="s">
        <v>91</v>
      </c>
    </row>
    <row r="3114" spans="1:14" x14ac:dyDescent="0.25">
      <c r="A3114" s="3" t="s">
        <v>3217</v>
      </c>
      <c r="B3114" s="3">
        <v>66</v>
      </c>
      <c r="C3114" s="3" t="s">
        <v>106</v>
      </c>
      <c r="D3114" s="3" t="s">
        <v>21</v>
      </c>
      <c r="E3114" s="5">
        <v>26.72</v>
      </c>
      <c r="F3114" s="3">
        <v>35</v>
      </c>
      <c r="G3114" s="3" t="s">
        <v>98</v>
      </c>
      <c r="H3114" s="3" t="s">
        <v>85</v>
      </c>
      <c r="I3114" s="5">
        <v>13.99</v>
      </c>
      <c r="J3114" s="3">
        <v>0</v>
      </c>
      <c r="K3114" s="3" t="s">
        <v>108</v>
      </c>
      <c r="L3114" s="3">
        <v>5</v>
      </c>
      <c r="M3114" s="5">
        <v>0.74</v>
      </c>
      <c r="N3114" s="3" t="s">
        <v>96</v>
      </c>
    </row>
    <row r="3115" spans="1:14" x14ac:dyDescent="0.25">
      <c r="A3115" s="3" t="s">
        <v>3218</v>
      </c>
      <c r="B3115" s="3">
        <v>68</v>
      </c>
      <c r="C3115" s="3" t="s">
        <v>93</v>
      </c>
      <c r="D3115" s="3" t="s">
        <v>21</v>
      </c>
      <c r="E3115" s="5">
        <v>1.45</v>
      </c>
      <c r="F3115" s="3">
        <v>27</v>
      </c>
      <c r="G3115" s="3" t="s">
        <v>135</v>
      </c>
      <c r="H3115" s="3" t="s">
        <v>120</v>
      </c>
      <c r="I3115" s="5">
        <v>13.99</v>
      </c>
      <c r="J3115" s="3">
        <v>0</v>
      </c>
      <c r="K3115" s="3" t="s">
        <v>102</v>
      </c>
      <c r="L3115" s="3">
        <v>5</v>
      </c>
      <c r="M3115" s="5">
        <v>0.05</v>
      </c>
      <c r="N3115" s="3" t="s">
        <v>104</v>
      </c>
    </row>
    <row r="3116" spans="1:14" x14ac:dyDescent="0.25">
      <c r="A3116" s="3" t="s">
        <v>3219</v>
      </c>
      <c r="B3116" s="3">
        <v>46</v>
      </c>
      <c r="C3116" s="3" t="s">
        <v>83</v>
      </c>
      <c r="D3116" s="3" t="s">
        <v>19</v>
      </c>
      <c r="E3116" s="5">
        <v>0.04</v>
      </c>
      <c r="F3116" s="3">
        <v>2</v>
      </c>
      <c r="G3116" s="3" t="s">
        <v>114</v>
      </c>
      <c r="H3116" s="3" t="s">
        <v>122</v>
      </c>
      <c r="I3116" s="5">
        <v>8.99</v>
      </c>
      <c r="J3116" s="3">
        <v>1</v>
      </c>
      <c r="K3116" s="3" t="s">
        <v>126</v>
      </c>
      <c r="L3116" s="3">
        <v>4</v>
      </c>
      <c r="M3116" s="5">
        <v>0.01</v>
      </c>
      <c r="N3116" s="3" t="s">
        <v>87</v>
      </c>
    </row>
    <row r="3117" spans="1:14" x14ac:dyDescent="0.25">
      <c r="A3117" s="3" t="s">
        <v>3220</v>
      </c>
      <c r="B3117" s="3">
        <v>20</v>
      </c>
      <c r="C3117" s="3" t="s">
        <v>106</v>
      </c>
      <c r="D3117" s="3" t="s">
        <v>23</v>
      </c>
      <c r="E3117" s="5">
        <v>3.26</v>
      </c>
      <c r="F3117" s="3">
        <v>32</v>
      </c>
      <c r="G3117" s="3" t="s">
        <v>89</v>
      </c>
      <c r="H3117" s="3" t="s">
        <v>90</v>
      </c>
      <c r="I3117" s="5">
        <v>17.989999999999998</v>
      </c>
      <c r="J3117" s="3">
        <v>1</v>
      </c>
      <c r="K3117" s="3" t="s">
        <v>108</v>
      </c>
      <c r="L3117" s="3">
        <v>2</v>
      </c>
      <c r="M3117" s="5">
        <v>0.1</v>
      </c>
      <c r="N3117" s="3" t="s">
        <v>87</v>
      </c>
    </row>
    <row r="3118" spans="1:14" x14ac:dyDescent="0.25">
      <c r="A3118" s="3" t="s">
        <v>3221</v>
      </c>
      <c r="B3118" s="3">
        <v>33</v>
      </c>
      <c r="C3118" s="3" t="s">
        <v>106</v>
      </c>
      <c r="D3118" s="3" t="s">
        <v>21</v>
      </c>
      <c r="E3118" s="5">
        <v>4.63</v>
      </c>
      <c r="F3118" s="3">
        <v>0</v>
      </c>
      <c r="G3118" s="3" t="s">
        <v>89</v>
      </c>
      <c r="H3118" s="3" t="s">
        <v>85</v>
      </c>
      <c r="I3118" s="5">
        <v>13.99</v>
      </c>
      <c r="J3118" s="3">
        <v>0</v>
      </c>
      <c r="K3118" s="3" t="s">
        <v>102</v>
      </c>
      <c r="L3118" s="3">
        <v>1</v>
      </c>
      <c r="M3118" s="5">
        <v>4.63</v>
      </c>
      <c r="N3118" s="3" t="s">
        <v>91</v>
      </c>
    </row>
    <row r="3119" spans="1:14" x14ac:dyDescent="0.25">
      <c r="A3119" s="3" t="s">
        <v>3222</v>
      </c>
      <c r="B3119" s="3">
        <v>63</v>
      </c>
      <c r="C3119" s="3" t="s">
        <v>93</v>
      </c>
      <c r="D3119" s="3" t="s">
        <v>23</v>
      </c>
      <c r="E3119" s="5">
        <v>6.24</v>
      </c>
      <c r="F3119" s="3">
        <v>17</v>
      </c>
      <c r="G3119" s="3" t="s">
        <v>135</v>
      </c>
      <c r="H3119" s="3" t="s">
        <v>122</v>
      </c>
      <c r="I3119" s="5">
        <v>17.989999999999998</v>
      </c>
      <c r="J3119" s="3">
        <v>0</v>
      </c>
      <c r="K3119" s="3" t="s">
        <v>108</v>
      </c>
      <c r="L3119" s="3">
        <v>1</v>
      </c>
      <c r="M3119" s="5">
        <v>0.35</v>
      </c>
      <c r="N3119" s="3" t="s">
        <v>96</v>
      </c>
    </row>
    <row r="3120" spans="1:14" x14ac:dyDescent="0.25">
      <c r="A3120" s="3" t="s">
        <v>3223</v>
      </c>
      <c r="B3120" s="3">
        <v>33</v>
      </c>
      <c r="C3120" s="3" t="s">
        <v>106</v>
      </c>
      <c r="D3120" s="3" t="s">
        <v>19</v>
      </c>
      <c r="E3120" s="5">
        <v>21.02</v>
      </c>
      <c r="F3120" s="3">
        <v>45</v>
      </c>
      <c r="G3120" s="3" t="s">
        <v>94</v>
      </c>
      <c r="H3120" s="3" t="s">
        <v>120</v>
      </c>
      <c r="I3120" s="5">
        <v>8.99</v>
      </c>
      <c r="J3120" s="3">
        <v>1</v>
      </c>
      <c r="K3120" s="3" t="s">
        <v>86</v>
      </c>
      <c r="L3120" s="3">
        <v>1</v>
      </c>
      <c r="M3120" s="5">
        <v>0.46</v>
      </c>
      <c r="N3120" s="3" t="s">
        <v>96</v>
      </c>
    </row>
    <row r="3121" spans="1:14" x14ac:dyDescent="0.25">
      <c r="A3121" s="3" t="s">
        <v>3224</v>
      </c>
      <c r="B3121" s="3">
        <v>40</v>
      </c>
      <c r="C3121" s="3" t="s">
        <v>83</v>
      </c>
      <c r="D3121" s="3" t="s">
        <v>21</v>
      </c>
      <c r="E3121" s="5">
        <v>1.46</v>
      </c>
      <c r="F3121" s="3">
        <v>44</v>
      </c>
      <c r="G3121" s="3" t="s">
        <v>89</v>
      </c>
      <c r="H3121" s="3" t="s">
        <v>111</v>
      </c>
      <c r="I3121" s="5">
        <v>13.99</v>
      </c>
      <c r="J3121" s="3">
        <v>1</v>
      </c>
      <c r="K3121" s="3" t="s">
        <v>126</v>
      </c>
      <c r="L3121" s="3">
        <v>3</v>
      </c>
      <c r="M3121" s="5">
        <v>0.03</v>
      </c>
      <c r="N3121" s="3" t="s">
        <v>117</v>
      </c>
    </row>
    <row r="3122" spans="1:14" x14ac:dyDescent="0.25">
      <c r="A3122" s="3" t="s">
        <v>3225</v>
      </c>
      <c r="B3122" s="3">
        <v>66</v>
      </c>
      <c r="C3122" s="3" t="s">
        <v>106</v>
      </c>
      <c r="D3122" s="3" t="s">
        <v>19</v>
      </c>
      <c r="E3122" s="5">
        <v>7.42</v>
      </c>
      <c r="F3122" s="3">
        <v>22</v>
      </c>
      <c r="G3122" s="3" t="s">
        <v>84</v>
      </c>
      <c r="H3122" s="3" t="s">
        <v>120</v>
      </c>
      <c r="I3122" s="5">
        <v>8.99</v>
      </c>
      <c r="J3122" s="3">
        <v>1</v>
      </c>
      <c r="K3122" s="3" t="s">
        <v>108</v>
      </c>
      <c r="L3122" s="3">
        <v>1</v>
      </c>
      <c r="M3122" s="5">
        <v>0.32</v>
      </c>
      <c r="N3122" s="3" t="s">
        <v>117</v>
      </c>
    </row>
    <row r="3123" spans="1:14" x14ac:dyDescent="0.25">
      <c r="A3123" s="3" t="s">
        <v>3226</v>
      </c>
      <c r="B3123" s="3">
        <v>44</v>
      </c>
      <c r="C3123" s="3" t="s">
        <v>93</v>
      </c>
      <c r="D3123" s="3" t="s">
        <v>19</v>
      </c>
      <c r="E3123" s="5">
        <v>9.89</v>
      </c>
      <c r="F3123" s="3">
        <v>39</v>
      </c>
      <c r="G3123" s="3" t="s">
        <v>94</v>
      </c>
      <c r="H3123" s="3" t="s">
        <v>90</v>
      </c>
      <c r="I3123" s="5">
        <v>8.99</v>
      </c>
      <c r="J3123" s="3">
        <v>1</v>
      </c>
      <c r="K3123" s="3" t="s">
        <v>86</v>
      </c>
      <c r="L3123" s="3">
        <v>4</v>
      </c>
      <c r="M3123" s="5">
        <v>0.25</v>
      </c>
      <c r="N3123" s="3" t="s">
        <v>91</v>
      </c>
    </row>
    <row r="3124" spans="1:14" x14ac:dyDescent="0.25">
      <c r="A3124" s="3" t="s">
        <v>3227</v>
      </c>
      <c r="B3124" s="3">
        <v>41</v>
      </c>
      <c r="C3124" s="3" t="s">
        <v>83</v>
      </c>
      <c r="D3124" s="3" t="s">
        <v>19</v>
      </c>
      <c r="E3124" s="5">
        <v>19.100000000000001</v>
      </c>
      <c r="F3124" s="3">
        <v>2</v>
      </c>
      <c r="G3124" s="3" t="s">
        <v>89</v>
      </c>
      <c r="H3124" s="3" t="s">
        <v>90</v>
      </c>
      <c r="I3124" s="5">
        <v>8.99</v>
      </c>
      <c r="J3124" s="3">
        <v>0</v>
      </c>
      <c r="K3124" s="3" t="s">
        <v>108</v>
      </c>
      <c r="L3124" s="3">
        <v>1</v>
      </c>
      <c r="M3124" s="5">
        <v>6.37</v>
      </c>
      <c r="N3124" s="3" t="s">
        <v>91</v>
      </c>
    </row>
    <row r="3125" spans="1:14" x14ac:dyDescent="0.25">
      <c r="A3125" s="3" t="s">
        <v>3228</v>
      </c>
      <c r="B3125" s="3">
        <v>67</v>
      </c>
      <c r="C3125" s="3" t="s">
        <v>93</v>
      </c>
      <c r="D3125" s="3" t="s">
        <v>21</v>
      </c>
      <c r="E3125" s="5">
        <v>5.78</v>
      </c>
      <c r="F3125" s="3">
        <v>47</v>
      </c>
      <c r="G3125" s="3" t="s">
        <v>84</v>
      </c>
      <c r="H3125" s="3" t="s">
        <v>120</v>
      </c>
      <c r="I3125" s="5">
        <v>13.99</v>
      </c>
      <c r="J3125" s="3">
        <v>1</v>
      </c>
      <c r="K3125" s="3" t="s">
        <v>102</v>
      </c>
      <c r="L3125" s="3">
        <v>3</v>
      </c>
      <c r="M3125" s="5">
        <v>0.12</v>
      </c>
      <c r="N3125" s="3" t="s">
        <v>87</v>
      </c>
    </row>
    <row r="3126" spans="1:14" x14ac:dyDescent="0.25">
      <c r="A3126" s="3" t="s">
        <v>3229</v>
      </c>
      <c r="B3126" s="3">
        <v>29</v>
      </c>
      <c r="C3126" s="3" t="s">
        <v>93</v>
      </c>
      <c r="D3126" s="3" t="s">
        <v>23</v>
      </c>
      <c r="E3126" s="5">
        <v>5.97</v>
      </c>
      <c r="F3126" s="3">
        <v>2</v>
      </c>
      <c r="G3126" s="3" t="s">
        <v>89</v>
      </c>
      <c r="H3126" s="3" t="s">
        <v>122</v>
      </c>
      <c r="I3126" s="5">
        <v>17.989999999999998</v>
      </c>
      <c r="J3126" s="3">
        <v>0</v>
      </c>
      <c r="K3126" s="3" t="s">
        <v>108</v>
      </c>
      <c r="L3126" s="3">
        <v>4</v>
      </c>
      <c r="M3126" s="5">
        <v>1.99</v>
      </c>
      <c r="N3126" s="3" t="s">
        <v>87</v>
      </c>
    </row>
    <row r="3127" spans="1:14" x14ac:dyDescent="0.25">
      <c r="A3127" s="3" t="s">
        <v>3230</v>
      </c>
      <c r="B3127" s="3">
        <v>34</v>
      </c>
      <c r="C3127" s="3" t="s">
        <v>93</v>
      </c>
      <c r="D3127" s="3" t="s">
        <v>21</v>
      </c>
      <c r="E3127" s="5">
        <v>0.22</v>
      </c>
      <c r="F3127" s="3">
        <v>52</v>
      </c>
      <c r="G3127" s="3" t="s">
        <v>98</v>
      </c>
      <c r="H3127" s="3" t="s">
        <v>122</v>
      </c>
      <c r="I3127" s="5">
        <v>13.99</v>
      </c>
      <c r="J3127" s="3">
        <v>1</v>
      </c>
      <c r="K3127" s="3" t="s">
        <v>108</v>
      </c>
      <c r="L3127" s="3">
        <v>4</v>
      </c>
      <c r="M3127" s="5">
        <v>0</v>
      </c>
      <c r="N3127" s="3" t="s">
        <v>117</v>
      </c>
    </row>
    <row r="3128" spans="1:14" x14ac:dyDescent="0.25">
      <c r="A3128" s="3" t="s">
        <v>3231</v>
      </c>
      <c r="B3128" s="3">
        <v>23</v>
      </c>
      <c r="C3128" s="3" t="s">
        <v>83</v>
      </c>
      <c r="D3128" s="3" t="s">
        <v>21</v>
      </c>
      <c r="E3128" s="5">
        <v>20.75</v>
      </c>
      <c r="F3128" s="3">
        <v>51</v>
      </c>
      <c r="G3128" s="3" t="s">
        <v>94</v>
      </c>
      <c r="H3128" s="3" t="s">
        <v>120</v>
      </c>
      <c r="I3128" s="5">
        <v>13.99</v>
      </c>
      <c r="J3128" s="3">
        <v>0</v>
      </c>
      <c r="K3128" s="3" t="s">
        <v>126</v>
      </c>
      <c r="L3128" s="3">
        <v>4</v>
      </c>
      <c r="M3128" s="5">
        <v>0.4</v>
      </c>
      <c r="N3128" s="3" t="s">
        <v>117</v>
      </c>
    </row>
    <row r="3129" spans="1:14" x14ac:dyDescent="0.25">
      <c r="A3129" s="3" t="s">
        <v>3232</v>
      </c>
      <c r="B3129" s="3">
        <v>44</v>
      </c>
      <c r="C3129" s="3" t="s">
        <v>83</v>
      </c>
      <c r="D3129" s="3" t="s">
        <v>19</v>
      </c>
      <c r="E3129" s="5">
        <v>3.53</v>
      </c>
      <c r="F3129" s="3">
        <v>56</v>
      </c>
      <c r="G3129" s="3" t="s">
        <v>135</v>
      </c>
      <c r="H3129" s="3" t="s">
        <v>120</v>
      </c>
      <c r="I3129" s="5">
        <v>8.99</v>
      </c>
      <c r="J3129" s="3">
        <v>1</v>
      </c>
      <c r="K3129" s="3" t="s">
        <v>95</v>
      </c>
      <c r="L3129" s="3">
        <v>1</v>
      </c>
      <c r="M3129" s="5">
        <v>0.06</v>
      </c>
      <c r="N3129" s="3" t="s">
        <v>112</v>
      </c>
    </row>
    <row r="3130" spans="1:14" x14ac:dyDescent="0.25">
      <c r="A3130" s="3" t="s">
        <v>3233</v>
      </c>
      <c r="B3130" s="3">
        <v>62</v>
      </c>
      <c r="C3130" s="3" t="s">
        <v>106</v>
      </c>
      <c r="D3130" s="3" t="s">
        <v>19</v>
      </c>
      <c r="E3130" s="5">
        <v>7.6</v>
      </c>
      <c r="F3130" s="3">
        <v>38</v>
      </c>
      <c r="G3130" s="3" t="s">
        <v>98</v>
      </c>
      <c r="H3130" s="3" t="s">
        <v>111</v>
      </c>
      <c r="I3130" s="5">
        <v>8.99</v>
      </c>
      <c r="J3130" s="3">
        <v>1</v>
      </c>
      <c r="K3130" s="3" t="s">
        <v>108</v>
      </c>
      <c r="L3130" s="3">
        <v>1</v>
      </c>
      <c r="M3130" s="5">
        <v>0.19</v>
      </c>
      <c r="N3130" s="3" t="s">
        <v>104</v>
      </c>
    </row>
    <row r="3131" spans="1:14" x14ac:dyDescent="0.25">
      <c r="A3131" s="3" t="s">
        <v>3234</v>
      </c>
      <c r="B3131" s="3">
        <v>49</v>
      </c>
      <c r="C3131" s="3" t="s">
        <v>106</v>
      </c>
      <c r="D3131" s="3" t="s">
        <v>19</v>
      </c>
      <c r="E3131" s="5">
        <v>11.25</v>
      </c>
      <c r="F3131" s="3">
        <v>9</v>
      </c>
      <c r="G3131" s="3" t="s">
        <v>114</v>
      </c>
      <c r="H3131" s="3" t="s">
        <v>90</v>
      </c>
      <c r="I3131" s="5">
        <v>8.99</v>
      </c>
      <c r="J3131" s="3">
        <v>0</v>
      </c>
      <c r="K3131" s="3" t="s">
        <v>102</v>
      </c>
      <c r="L3131" s="3">
        <v>1</v>
      </c>
      <c r="M3131" s="5">
        <v>1.1200000000000001</v>
      </c>
      <c r="N3131" s="3" t="s">
        <v>87</v>
      </c>
    </row>
    <row r="3132" spans="1:14" x14ac:dyDescent="0.25">
      <c r="A3132" s="3" t="s">
        <v>3235</v>
      </c>
      <c r="B3132" s="3">
        <v>68</v>
      </c>
      <c r="C3132" s="3" t="s">
        <v>83</v>
      </c>
      <c r="D3132" s="3" t="s">
        <v>21</v>
      </c>
      <c r="E3132" s="5">
        <v>35.61</v>
      </c>
      <c r="F3132" s="3">
        <v>40</v>
      </c>
      <c r="G3132" s="3" t="s">
        <v>114</v>
      </c>
      <c r="H3132" s="3" t="s">
        <v>120</v>
      </c>
      <c r="I3132" s="5">
        <v>13.99</v>
      </c>
      <c r="J3132" s="3">
        <v>0</v>
      </c>
      <c r="K3132" s="3" t="s">
        <v>102</v>
      </c>
      <c r="L3132" s="3">
        <v>4</v>
      </c>
      <c r="M3132" s="5">
        <v>0.87</v>
      </c>
      <c r="N3132" s="3" t="s">
        <v>117</v>
      </c>
    </row>
    <row r="3133" spans="1:14" x14ac:dyDescent="0.25">
      <c r="A3133" s="3" t="s">
        <v>3236</v>
      </c>
      <c r="B3133" s="3">
        <v>20</v>
      </c>
      <c r="C3133" s="3" t="s">
        <v>93</v>
      </c>
      <c r="D3133" s="3" t="s">
        <v>23</v>
      </c>
      <c r="E3133" s="5">
        <v>9.92</v>
      </c>
      <c r="F3133" s="3">
        <v>25</v>
      </c>
      <c r="G3133" s="3" t="s">
        <v>135</v>
      </c>
      <c r="H3133" s="3" t="s">
        <v>120</v>
      </c>
      <c r="I3133" s="5">
        <v>17.989999999999998</v>
      </c>
      <c r="J3133" s="3">
        <v>0</v>
      </c>
      <c r="K3133" s="3" t="s">
        <v>86</v>
      </c>
      <c r="L3133" s="3">
        <v>2</v>
      </c>
      <c r="M3133" s="5">
        <v>0.38</v>
      </c>
      <c r="N3133" s="3" t="s">
        <v>91</v>
      </c>
    </row>
    <row r="3134" spans="1:14" x14ac:dyDescent="0.25">
      <c r="A3134" s="3" t="s">
        <v>3237</v>
      </c>
      <c r="B3134" s="3">
        <v>28</v>
      </c>
      <c r="C3134" s="3" t="s">
        <v>93</v>
      </c>
      <c r="D3134" s="3" t="s">
        <v>23</v>
      </c>
      <c r="E3134" s="5">
        <v>0.12</v>
      </c>
      <c r="F3134" s="3">
        <v>9</v>
      </c>
      <c r="G3134" s="3" t="s">
        <v>89</v>
      </c>
      <c r="H3134" s="3" t="s">
        <v>85</v>
      </c>
      <c r="I3134" s="5">
        <v>17.989999999999998</v>
      </c>
      <c r="J3134" s="3">
        <v>1</v>
      </c>
      <c r="K3134" s="3" t="s">
        <v>95</v>
      </c>
      <c r="L3134" s="3">
        <v>2</v>
      </c>
      <c r="M3134" s="5">
        <v>0.01</v>
      </c>
      <c r="N3134" s="3" t="s">
        <v>104</v>
      </c>
    </row>
    <row r="3135" spans="1:14" x14ac:dyDescent="0.25">
      <c r="A3135" s="3" t="s">
        <v>3238</v>
      </c>
      <c r="B3135" s="3">
        <v>53</v>
      </c>
      <c r="C3135" s="3" t="s">
        <v>83</v>
      </c>
      <c r="D3135" s="3" t="s">
        <v>21</v>
      </c>
      <c r="E3135" s="5">
        <v>52.23</v>
      </c>
      <c r="F3135" s="3">
        <v>7</v>
      </c>
      <c r="G3135" s="3" t="s">
        <v>98</v>
      </c>
      <c r="H3135" s="3" t="s">
        <v>120</v>
      </c>
      <c r="I3135" s="5">
        <v>13.99</v>
      </c>
      <c r="J3135" s="3">
        <v>0</v>
      </c>
      <c r="K3135" s="3" t="s">
        <v>108</v>
      </c>
      <c r="L3135" s="3">
        <v>3</v>
      </c>
      <c r="M3135" s="5">
        <v>6.53</v>
      </c>
      <c r="N3135" s="3" t="s">
        <v>96</v>
      </c>
    </row>
    <row r="3136" spans="1:14" x14ac:dyDescent="0.25">
      <c r="A3136" s="3" t="s">
        <v>3239</v>
      </c>
      <c r="B3136" s="3">
        <v>29</v>
      </c>
      <c r="C3136" s="3" t="s">
        <v>106</v>
      </c>
      <c r="D3136" s="3" t="s">
        <v>21</v>
      </c>
      <c r="E3136" s="5">
        <v>11.46</v>
      </c>
      <c r="F3136" s="3">
        <v>54</v>
      </c>
      <c r="G3136" s="3" t="s">
        <v>135</v>
      </c>
      <c r="H3136" s="3" t="s">
        <v>111</v>
      </c>
      <c r="I3136" s="5">
        <v>13.99</v>
      </c>
      <c r="J3136" s="3">
        <v>1</v>
      </c>
      <c r="K3136" s="3" t="s">
        <v>86</v>
      </c>
      <c r="L3136" s="3">
        <v>4</v>
      </c>
      <c r="M3136" s="5">
        <v>0.21</v>
      </c>
      <c r="N3136" s="3" t="s">
        <v>96</v>
      </c>
    </row>
    <row r="3137" spans="1:14" x14ac:dyDescent="0.25">
      <c r="A3137" s="3" t="s">
        <v>3240</v>
      </c>
      <c r="B3137" s="3">
        <v>33</v>
      </c>
      <c r="C3137" s="3" t="s">
        <v>106</v>
      </c>
      <c r="D3137" s="3" t="s">
        <v>23</v>
      </c>
      <c r="E3137" s="5">
        <v>13.95</v>
      </c>
      <c r="F3137" s="3">
        <v>53</v>
      </c>
      <c r="G3137" s="3" t="s">
        <v>135</v>
      </c>
      <c r="H3137" s="3" t="s">
        <v>111</v>
      </c>
      <c r="I3137" s="5">
        <v>17.989999999999998</v>
      </c>
      <c r="J3137" s="3">
        <v>0</v>
      </c>
      <c r="K3137" s="3" t="s">
        <v>126</v>
      </c>
      <c r="L3137" s="3">
        <v>4</v>
      </c>
      <c r="M3137" s="5">
        <v>0.26</v>
      </c>
      <c r="N3137" s="3" t="s">
        <v>99</v>
      </c>
    </row>
    <row r="3138" spans="1:14" x14ac:dyDescent="0.25">
      <c r="A3138" s="3" t="s">
        <v>3241</v>
      </c>
      <c r="B3138" s="3">
        <v>57</v>
      </c>
      <c r="C3138" s="3" t="s">
        <v>93</v>
      </c>
      <c r="D3138" s="3" t="s">
        <v>19</v>
      </c>
      <c r="E3138" s="5">
        <v>24.97</v>
      </c>
      <c r="F3138" s="3">
        <v>53</v>
      </c>
      <c r="G3138" s="3" t="s">
        <v>94</v>
      </c>
      <c r="H3138" s="3" t="s">
        <v>85</v>
      </c>
      <c r="I3138" s="5">
        <v>8.99</v>
      </c>
      <c r="J3138" s="3">
        <v>1</v>
      </c>
      <c r="K3138" s="3" t="s">
        <v>86</v>
      </c>
      <c r="L3138" s="3">
        <v>5</v>
      </c>
      <c r="M3138" s="5">
        <v>0.46</v>
      </c>
      <c r="N3138" s="3" t="s">
        <v>99</v>
      </c>
    </row>
    <row r="3139" spans="1:14" x14ac:dyDescent="0.25">
      <c r="A3139" s="3" t="s">
        <v>3242</v>
      </c>
      <c r="B3139" s="3">
        <v>42</v>
      </c>
      <c r="C3139" s="3" t="s">
        <v>106</v>
      </c>
      <c r="D3139" s="3" t="s">
        <v>23</v>
      </c>
      <c r="E3139" s="5">
        <v>18.09</v>
      </c>
      <c r="F3139" s="3">
        <v>10</v>
      </c>
      <c r="G3139" s="3" t="s">
        <v>114</v>
      </c>
      <c r="H3139" s="3" t="s">
        <v>85</v>
      </c>
      <c r="I3139" s="5">
        <v>17.989999999999998</v>
      </c>
      <c r="J3139" s="3">
        <v>0</v>
      </c>
      <c r="K3139" s="3" t="s">
        <v>102</v>
      </c>
      <c r="L3139" s="3">
        <v>2</v>
      </c>
      <c r="M3139" s="5">
        <v>1.64</v>
      </c>
      <c r="N3139" s="3" t="s">
        <v>99</v>
      </c>
    </row>
    <row r="3140" spans="1:14" x14ac:dyDescent="0.25">
      <c r="A3140" s="3" t="s">
        <v>3243</v>
      </c>
      <c r="B3140" s="3">
        <v>27</v>
      </c>
      <c r="C3140" s="3" t="s">
        <v>93</v>
      </c>
      <c r="D3140" s="3" t="s">
        <v>21</v>
      </c>
      <c r="E3140" s="5">
        <v>33.25</v>
      </c>
      <c r="F3140" s="3">
        <v>34</v>
      </c>
      <c r="G3140" s="3" t="s">
        <v>114</v>
      </c>
      <c r="H3140" s="3" t="s">
        <v>111</v>
      </c>
      <c r="I3140" s="5">
        <v>13.99</v>
      </c>
      <c r="J3140" s="3">
        <v>0</v>
      </c>
      <c r="K3140" s="3" t="s">
        <v>102</v>
      </c>
      <c r="L3140" s="3">
        <v>3</v>
      </c>
      <c r="M3140" s="5">
        <v>0.95</v>
      </c>
      <c r="N3140" s="3" t="s">
        <v>117</v>
      </c>
    </row>
    <row r="3141" spans="1:14" x14ac:dyDescent="0.25">
      <c r="A3141" s="3" t="s">
        <v>3244</v>
      </c>
      <c r="B3141" s="3">
        <v>18</v>
      </c>
      <c r="C3141" s="3" t="s">
        <v>106</v>
      </c>
      <c r="D3141" s="3" t="s">
        <v>21</v>
      </c>
      <c r="E3141" s="5">
        <v>3.62</v>
      </c>
      <c r="F3141" s="3">
        <v>20</v>
      </c>
      <c r="G3141" s="3" t="s">
        <v>114</v>
      </c>
      <c r="H3141" s="3" t="s">
        <v>122</v>
      </c>
      <c r="I3141" s="5">
        <v>13.99</v>
      </c>
      <c r="J3141" s="3">
        <v>1</v>
      </c>
      <c r="K3141" s="3" t="s">
        <v>86</v>
      </c>
      <c r="L3141" s="3">
        <v>1</v>
      </c>
      <c r="M3141" s="5">
        <v>0.17</v>
      </c>
      <c r="N3141" s="3" t="s">
        <v>91</v>
      </c>
    </row>
    <row r="3142" spans="1:14" x14ac:dyDescent="0.25">
      <c r="A3142" s="3" t="s">
        <v>3245</v>
      </c>
      <c r="B3142" s="3">
        <v>53</v>
      </c>
      <c r="C3142" s="3" t="s">
        <v>93</v>
      </c>
      <c r="D3142" s="3" t="s">
        <v>23</v>
      </c>
      <c r="E3142" s="5">
        <v>1.62</v>
      </c>
      <c r="F3142" s="3">
        <v>60</v>
      </c>
      <c r="G3142" s="3" t="s">
        <v>84</v>
      </c>
      <c r="H3142" s="3" t="s">
        <v>85</v>
      </c>
      <c r="I3142" s="5">
        <v>17.989999999999998</v>
      </c>
      <c r="J3142" s="3">
        <v>1</v>
      </c>
      <c r="K3142" s="3" t="s">
        <v>102</v>
      </c>
      <c r="L3142" s="3">
        <v>3</v>
      </c>
      <c r="M3142" s="5">
        <v>0.03</v>
      </c>
      <c r="N3142" s="3" t="s">
        <v>96</v>
      </c>
    </row>
    <row r="3143" spans="1:14" x14ac:dyDescent="0.25">
      <c r="A3143" s="3" t="s">
        <v>3246</v>
      </c>
      <c r="B3143" s="3">
        <v>41</v>
      </c>
      <c r="C3143" s="3" t="s">
        <v>93</v>
      </c>
      <c r="D3143" s="3" t="s">
        <v>23</v>
      </c>
      <c r="E3143" s="5">
        <v>7.53</v>
      </c>
      <c r="F3143" s="3">
        <v>28</v>
      </c>
      <c r="G3143" s="3" t="s">
        <v>98</v>
      </c>
      <c r="H3143" s="3" t="s">
        <v>120</v>
      </c>
      <c r="I3143" s="5">
        <v>17.989999999999998</v>
      </c>
      <c r="J3143" s="3">
        <v>0</v>
      </c>
      <c r="K3143" s="3" t="s">
        <v>102</v>
      </c>
      <c r="L3143" s="3">
        <v>2</v>
      </c>
      <c r="M3143" s="5">
        <v>0.26</v>
      </c>
      <c r="N3143" s="3" t="s">
        <v>112</v>
      </c>
    </row>
    <row r="3144" spans="1:14" x14ac:dyDescent="0.25">
      <c r="A3144" s="3" t="s">
        <v>3247</v>
      </c>
      <c r="B3144" s="3">
        <v>35</v>
      </c>
      <c r="C3144" s="3" t="s">
        <v>106</v>
      </c>
      <c r="D3144" s="3" t="s">
        <v>19</v>
      </c>
      <c r="E3144" s="5">
        <v>5.07</v>
      </c>
      <c r="F3144" s="3">
        <v>41</v>
      </c>
      <c r="G3144" s="3" t="s">
        <v>114</v>
      </c>
      <c r="H3144" s="3" t="s">
        <v>85</v>
      </c>
      <c r="I3144" s="5">
        <v>8.99</v>
      </c>
      <c r="J3144" s="3">
        <v>1</v>
      </c>
      <c r="K3144" s="3" t="s">
        <v>102</v>
      </c>
      <c r="L3144" s="3">
        <v>2</v>
      </c>
      <c r="M3144" s="5">
        <v>0.12</v>
      </c>
      <c r="N3144" s="3" t="s">
        <v>99</v>
      </c>
    </row>
    <row r="3145" spans="1:14" x14ac:dyDescent="0.25">
      <c r="A3145" s="3" t="s">
        <v>3248</v>
      </c>
      <c r="B3145" s="3">
        <v>69</v>
      </c>
      <c r="C3145" s="3" t="s">
        <v>106</v>
      </c>
      <c r="D3145" s="3" t="s">
        <v>23</v>
      </c>
      <c r="E3145" s="5">
        <v>36.44</v>
      </c>
      <c r="F3145" s="3">
        <v>10</v>
      </c>
      <c r="G3145" s="3" t="s">
        <v>135</v>
      </c>
      <c r="H3145" s="3" t="s">
        <v>111</v>
      </c>
      <c r="I3145" s="5">
        <v>17.989999999999998</v>
      </c>
      <c r="J3145" s="3">
        <v>0</v>
      </c>
      <c r="K3145" s="3" t="s">
        <v>102</v>
      </c>
      <c r="L3145" s="3">
        <v>4</v>
      </c>
      <c r="M3145" s="5">
        <v>3.31</v>
      </c>
      <c r="N3145" s="3" t="s">
        <v>117</v>
      </c>
    </row>
    <row r="3146" spans="1:14" x14ac:dyDescent="0.25">
      <c r="A3146" s="3" t="s">
        <v>3249</v>
      </c>
      <c r="B3146" s="3">
        <v>53</v>
      </c>
      <c r="C3146" s="3" t="s">
        <v>106</v>
      </c>
      <c r="D3146" s="3" t="s">
        <v>23</v>
      </c>
      <c r="E3146" s="5">
        <v>6.61</v>
      </c>
      <c r="F3146" s="3">
        <v>54</v>
      </c>
      <c r="G3146" s="3" t="s">
        <v>89</v>
      </c>
      <c r="H3146" s="3" t="s">
        <v>111</v>
      </c>
      <c r="I3146" s="5">
        <v>17.989999999999998</v>
      </c>
      <c r="J3146" s="3">
        <v>1</v>
      </c>
      <c r="K3146" s="3" t="s">
        <v>108</v>
      </c>
      <c r="L3146" s="3">
        <v>2</v>
      </c>
      <c r="M3146" s="5">
        <v>0.12</v>
      </c>
      <c r="N3146" s="3" t="s">
        <v>112</v>
      </c>
    </row>
    <row r="3147" spans="1:14" x14ac:dyDescent="0.25">
      <c r="A3147" s="3" t="s">
        <v>3250</v>
      </c>
      <c r="B3147" s="3">
        <v>51</v>
      </c>
      <c r="C3147" s="3" t="s">
        <v>93</v>
      </c>
      <c r="D3147" s="3" t="s">
        <v>23</v>
      </c>
      <c r="E3147" s="5">
        <v>35.22</v>
      </c>
      <c r="F3147" s="3">
        <v>53</v>
      </c>
      <c r="G3147" s="3" t="s">
        <v>94</v>
      </c>
      <c r="H3147" s="3" t="s">
        <v>111</v>
      </c>
      <c r="I3147" s="5">
        <v>17.989999999999998</v>
      </c>
      <c r="J3147" s="3">
        <v>0</v>
      </c>
      <c r="K3147" s="3" t="s">
        <v>108</v>
      </c>
      <c r="L3147" s="3">
        <v>5</v>
      </c>
      <c r="M3147" s="5">
        <v>0.65</v>
      </c>
      <c r="N3147" s="3" t="s">
        <v>117</v>
      </c>
    </row>
    <row r="3148" spans="1:14" x14ac:dyDescent="0.25">
      <c r="A3148" s="3" t="s">
        <v>3251</v>
      </c>
      <c r="B3148" s="3">
        <v>67</v>
      </c>
      <c r="C3148" s="3" t="s">
        <v>106</v>
      </c>
      <c r="D3148" s="3" t="s">
        <v>23</v>
      </c>
      <c r="E3148" s="5">
        <v>27.23</v>
      </c>
      <c r="F3148" s="3">
        <v>45</v>
      </c>
      <c r="G3148" s="3" t="s">
        <v>98</v>
      </c>
      <c r="H3148" s="3" t="s">
        <v>90</v>
      </c>
      <c r="I3148" s="5">
        <v>17.989999999999998</v>
      </c>
      <c r="J3148" s="3">
        <v>0</v>
      </c>
      <c r="K3148" s="3" t="s">
        <v>108</v>
      </c>
      <c r="L3148" s="3">
        <v>2</v>
      </c>
      <c r="M3148" s="5">
        <v>0.59</v>
      </c>
      <c r="N3148" s="3" t="s">
        <v>117</v>
      </c>
    </row>
    <row r="3149" spans="1:14" x14ac:dyDescent="0.25">
      <c r="A3149" s="3" t="s">
        <v>3252</v>
      </c>
      <c r="B3149" s="3">
        <v>38</v>
      </c>
      <c r="C3149" s="3" t="s">
        <v>93</v>
      </c>
      <c r="D3149" s="3" t="s">
        <v>23</v>
      </c>
      <c r="E3149" s="5">
        <v>20.14</v>
      </c>
      <c r="F3149" s="3">
        <v>40</v>
      </c>
      <c r="G3149" s="3" t="s">
        <v>84</v>
      </c>
      <c r="H3149" s="3" t="s">
        <v>120</v>
      </c>
      <c r="I3149" s="5">
        <v>17.989999999999998</v>
      </c>
      <c r="J3149" s="3">
        <v>0</v>
      </c>
      <c r="K3149" s="3" t="s">
        <v>108</v>
      </c>
      <c r="L3149" s="3">
        <v>3</v>
      </c>
      <c r="M3149" s="5">
        <v>0.49</v>
      </c>
      <c r="N3149" s="3" t="s">
        <v>96</v>
      </c>
    </row>
    <row r="3150" spans="1:14" x14ac:dyDescent="0.25">
      <c r="A3150" s="3" t="s">
        <v>3253</v>
      </c>
      <c r="B3150" s="3">
        <v>29</v>
      </c>
      <c r="C3150" s="3" t="s">
        <v>106</v>
      </c>
      <c r="D3150" s="3" t="s">
        <v>19</v>
      </c>
      <c r="E3150" s="5">
        <v>11.32</v>
      </c>
      <c r="F3150" s="3">
        <v>48</v>
      </c>
      <c r="G3150" s="3" t="s">
        <v>84</v>
      </c>
      <c r="H3150" s="3" t="s">
        <v>85</v>
      </c>
      <c r="I3150" s="5">
        <v>8.99</v>
      </c>
      <c r="J3150" s="3">
        <v>1</v>
      </c>
      <c r="K3150" s="3" t="s">
        <v>126</v>
      </c>
      <c r="L3150" s="3">
        <v>2</v>
      </c>
      <c r="M3150" s="5">
        <v>0.23</v>
      </c>
      <c r="N3150" s="3" t="s">
        <v>91</v>
      </c>
    </row>
    <row r="3151" spans="1:14" x14ac:dyDescent="0.25">
      <c r="A3151" s="3" t="s">
        <v>3254</v>
      </c>
      <c r="B3151" s="3">
        <v>34</v>
      </c>
      <c r="C3151" s="3" t="s">
        <v>83</v>
      </c>
      <c r="D3151" s="3" t="s">
        <v>23</v>
      </c>
      <c r="E3151" s="5">
        <v>1.92</v>
      </c>
      <c r="F3151" s="3">
        <v>44</v>
      </c>
      <c r="G3151" s="3" t="s">
        <v>114</v>
      </c>
      <c r="H3151" s="3" t="s">
        <v>85</v>
      </c>
      <c r="I3151" s="5">
        <v>17.989999999999998</v>
      </c>
      <c r="J3151" s="3">
        <v>1</v>
      </c>
      <c r="K3151" s="3" t="s">
        <v>86</v>
      </c>
      <c r="L3151" s="3">
        <v>2</v>
      </c>
      <c r="M3151" s="5">
        <v>0.04</v>
      </c>
      <c r="N3151" s="3" t="s">
        <v>117</v>
      </c>
    </row>
    <row r="3152" spans="1:14" x14ac:dyDescent="0.25">
      <c r="A3152" s="3" t="s">
        <v>3255</v>
      </c>
      <c r="B3152" s="3">
        <v>18</v>
      </c>
      <c r="C3152" s="3" t="s">
        <v>93</v>
      </c>
      <c r="D3152" s="3" t="s">
        <v>23</v>
      </c>
      <c r="E3152" s="5">
        <v>0.82</v>
      </c>
      <c r="F3152" s="3">
        <v>59</v>
      </c>
      <c r="G3152" s="3" t="s">
        <v>114</v>
      </c>
      <c r="H3152" s="3" t="s">
        <v>122</v>
      </c>
      <c r="I3152" s="5">
        <v>17.989999999999998</v>
      </c>
      <c r="J3152" s="3">
        <v>1</v>
      </c>
      <c r="K3152" s="3" t="s">
        <v>108</v>
      </c>
      <c r="L3152" s="3">
        <v>3</v>
      </c>
      <c r="M3152" s="5">
        <v>0.01</v>
      </c>
      <c r="N3152" s="3" t="s">
        <v>87</v>
      </c>
    </row>
    <row r="3153" spans="1:14" x14ac:dyDescent="0.25">
      <c r="A3153" s="3" t="s">
        <v>3256</v>
      </c>
      <c r="B3153" s="3">
        <v>28</v>
      </c>
      <c r="C3153" s="3" t="s">
        <v>93</v>
      </c>
      <c r="D3153" s="3" t="s">
        <v>21</v>
      </c>
      <c r="E3153" s="5">
        <v>6.72</v>
      </c>
      <c r="F3153" s="3">
        <v>15</v>
      </c>
      <c r="G3153" s="3" t="s">
        <v>135</v>
      </c>
      <c r="H3153" s="3" t="s">
        <v>120</v>
      </c>
      <c r="I3153" s="5">
        <v>13.99</v>
      </c>
      <c r="J3153" s="3">
        <v>0</v>
      </c>
      <c r="K3153" s="3" t="s">
        <v>108</v>
      </c>
      <c r="L3153" s="3">
        <v>5</v>
      </c>
      <c r="M3153" s="5">
        <v>0.42</v>
      </c>
      <c r="N3153" s="3" t="s">
        <v>112</v>
      </c>
    </row>
    <row r="3154" spans="1:14" x14ac:dyDescent="0.25">
      <c r="A3154" s="3" t="s">
        <v>3257</v>
      </c>
      <c r="B3154" s="3">
        <v>57</v>
      </c>
      <c r="C3154" s="3" t="s">
        <v>93</v>
      </c>
      <c r="D3154" s="3" t="s">
        <v>23</v>
      </c>
      <c r="E3154" s="5">
        <v>12.51</v>
      </c>
      <c r="F3154" s="3">
        <v>4</v>
      </c>
      <c r="G3154" s="3" t="s">
        <v>84</v>
      </c>
      <c r="H3154" s="3" t="s">
        <v>85</v>
      </c>
      <c r="I3154" s="5">
        <v>17.989999999999998</v>
      </c>
      <c r="J3154" s="3">
        <v>0</v>
      </c>
      <c r="K3154" s="3" t="s">
        <v>86</v>
      </c>
      <c r="L3154" s="3">
        <v>2</v>
      </c>
      <c r="M3154" s="5">
        <v>2.5</v>
      </c>
      <c r="N3154" s="3" t="s">
        <v>117</v>
      </c>
    </row>
    <row r="3155" spans="1:14" x14ac:dyDescent="0.25">
      <c r="A3155" s="3" t="s">
        <v>3258</v>
      </c>
      <c r="B3155" s="3">
        <v>34</v>
      </c>
      <c r="C3155" s="3" t="s">
        <v>83</v>
      </c>
      <c r="D3155" s="3" t="s">
        <v>23</v>
      </c>
      <c r="E3155" s="5">
        <v>16.670000000000002</v>
      </c>
      <c r="F3155" s="3">
        <v>11</v>
      </c>
      <c r="G3155" s="3" t="s">
        <v>94</v>
      </c>
      <c r="H3155" s="3" t="s">
        <v>122</v>
      </c>
      <c r="I3155" s="5">
        <v>17.989999999999998</v>
      </c>
      <c r="J3155" s="3">
        <v>0</v>
      </c>
      <c r="K3155" s="3" t="s">
        <v>95</v>
      </c>
      <c r="L3155" s="3">
        <v>1</v>
      </c>
      <c r="M3155" s="5">
        <v>1.39</v>
      </c>
      <c r="N3155" s="3" t="s">
        <v>87</v>
      </c>
    </row>
    <row r="3156" spans="1:14" x14ac:dyDescent="0.25">
      <c r="A3156" s="3" t="s">
        <v>3259</v>
      </c>
      <c r="B3156" s="3">
        <v>32</v>
      </c>
      <c r="C3156" s="3" t="s">
        <v>106</v>
      </c>
      <c r="D3156" s="3" t="s">
        <v>21</v>
      </c>
      <c r="E3156" s="5">
        <v>15.29</v>
      </c>
      <c r="F3156" s="3">
        <v>23</v>
      </c>
      <c r="G3156" s="3" t="s">
        <v>94</v>
      </c>
      <c r="H3156" s="3" t="s">
        <v>122</v>
      </c>
      <c r="I3156" s="5">
        <v>13.99</v>
      </c>
      <c r="J3156" s="3">
        <v>0</v>
      </c>
      <c r="K3156" s="3" t="s">
        <v>126</v>
      </c>
      <c r="L3156" s="3">
        <v>5</v>
      </c>
      <c r="M3156" s="5">
        <v>0.64</v>
      </c>
      <c r="N3156" s="3" t="s">
        <v>117</v>
      </c>
    </row>
    <row r="3157" spans="1:14" x14ac:dyDescent="0.25">
      <c r="A3157" s="3" t="s">
        <v>3260</v>
      </c>
      <c r="B3157" s="3">
        <v>60</v>
      </c>
      <c r="C3157" s="3" t="s">
        <v>93</v>
      </c>
      <c r="D3157" s="3" t="s">
        <v>23</v>
      </c>
      <c r="E3157" s="5">
        <v>1.0900000000000001</v>
      </c>
      <c r="F3157" s="3">
        <v>6</v>
      </c>
      <c r="G3157" s="3" t="s">
        <v>114</v>
      </c>
      <c r="H3157" s="3" t="s">
        <v>111</v>
      </c>
      <c r="I3157" s="5">
        <v>17.989999999999998</v>
      </c>
      <c r="J3157" s="3">
        <v>1</v>
      </c>
      <c r="K3157" s="3" t="s">
        <v>126</v>
      </c>
      <c r="L3157" s="3">
        <v>1</v>
      </c>
      <c r="M3157" s="5">
        <v>0.16</v>
      </c>
      <c r="N3157" s="3" t="s">
        <v>99</v>
      </c>
    </row>
    <row r="3158" spans="1:14" x14ac:dyDescent="0.25">
      <c r="A3158" s="3" t="s">
        <v>3261</v>
      </c>
      <c r="B3158" s="3">
        <v>21</v>
      </c>
      <c r="C3158" s="3" t="s">
        <v>93</v>
      </c>
      <c r="D3158" s="3" t="s">
        <v>19</v>
      </c>
      <c r="E3158" s="5">
        <v>17.28</v>
      </c>
      <c r="F3158" s="3">
        <v>18</v>
      </c>
      <c r="G3158" s="3" t="s">
        <v>84</v>
      </c>
      <c r="H3158" s="3" t="s">
        <v>90</v>
      </c>
      <c r="I3158" s="5">
        <v>8.99</v>
      </c>
      <c r="J3158" s="3">
        <v>0</v>
      </c>
      <c r="K3158" s="3" t="s">
        <v>108</v>
      </c>
      <c r="L3158" s="3">
        <v>4</v>
      </c>
      <c r="M3158" s="5">
        <v>0.91</v>
      </c>
      <c r="N3158" s="3" t="s">
        <v>117</v>
      </c>
    </row>
    <row r="3159" spans="1:14" x14ac:dyDescent="0.25">
      <c r="A3159" s="3" t="s">
        <v>3262</v>
      </c>
      <c r="B3159" s="3">
        <v>70</v>
      </c>
      <c r="C3159" s="3" t="s">
        <v>83</v>
      </c>
      <c r="D3159" s="3" t="s">
        <v>23</v>
      </c>
      <c r="E3159" s="5">
        <v>5.52</v>
      </c>
      <c r="F3159" s="3">
        <v>29</v>
      </c>
      <c r="G3159" s="3" t="s">
        <v>114</v>
      </c>
      <c r="H3159" s="3" t="s">
        <v>120</v>
      </c>
      <c r="I3159" s="5">
        <v>17.989999999999998</v>
      </c>
      <c r="J3159" s="3">
        <v>0</v>
      </c>
      <c r="K3159" s="3" t="s">
        <v>95</v>
      </c>
      <c r="L3159" s="3">
        <v>4</v>
      </c>
      <c r="M3159" s="5">
        <v>0.18</v>
      </c>
      <c r="N3159" s="3" t="s">
        <v>117</v>
      </c>
    </row>
    <row r="3160" spans="1:14" x14ac:dyDescent="0.25">
      <c r="A3160" s="3" t="s">
        <v>3263</v>
      </c>
      <c r="B3160" s="3">
        <v>69</v>
      </c>
      <c r="C3160" s="3" t="s">
        <v>83</v>
      </c>
      <c r="D3160" s="3" t="s">
        <v>19</v>
      </c>
      <c r="E3160" s="5">
        <v>22.17</v>
      </c>
      <c r="F3160" s="3">
        <v>51</v>
      </c>
      <c r="G3160" s="3" t="s">
        <v>89</v>
      </c>
      <c r="H3160" s="3" t="s">
        <v>111</v>
      </c>
      <c r="I3160" s="5">
        <v>8.99</v>
      </c>
      <c r="J3160" s="3">
        <v>1</v>
      </c>
      <c r="K3160" s="3" t="s">
        <v>86</v>
      </c>
      <c r="L3160" s="3">
        <v>2</v>
      </c>
      <c r="M3160" s="5">
        <v>0.43</v>
      </c>
      <c r="N3160" s="3" t="s">
        <v>96</v>
      </c>
    </row>
    <row r="3161" spans="1:14" x14ac:dyDescent="0.25">
      <c r="A3161" s="3" t="s">
        <v>3264</v>
      </c>
      <c r="B3161" s="3">
        <v>36</v>
      </c>
      <c r="C3161" s="3" t="s">
        <v>106</v>
      </c>
      <c r="D3161" s="3" t="s">
        <v>23</v>
      </c>
      <c r="E3161" s="5">
        <v>0.98</v>
      </c>
      <c r="F3161" s="3">
        <v>55</v>
      </c>
      <c r="G3161" s="3" t="s">
        <v>98</v>
      </c>
      <c r="H3161" s="3" t="s">
        <v>90</v>
      </c>
      <c r="I3161" s="5">
        <v>17.989999999999998</v>
      </c>
      <c r="J3161" s="3">
        <v>1</v>
      </c>
      <c r="K3161" s="3" t="s">
        <v>102</v>
      </c>
      <c r="L3161" s="3">
        <v>2</v>
      </c>
      <c r="M3161" s="5">
        <v>0.02</v>
      </c>
      <c r="N3161" s="3" t="s">
        <v>112</v>
      </c>
    </row>
    <row r="3162" spans="1:14" x14ac:dyDescent="0.25">
      <c r="A3162" s="3" t="s">
        <v>3265</v>
      </c>
      <c r="B3162" s="3">
        <v>70</v>
      </c>
      <c r="C3162" s="3" t="s">
        <v>83</v>
      </c>
      <c r="D3162" s="3" t="s">
        <v>19</v>
      </c>
      <c r="E3162" s="5">
        <v>61.47</v>
      </c>
      <c r="F3162" s="3">
        <v>7</v>
      </c>
      <c r="G3162" s="3" t="s">
        <v>89</v>
      </c>
      <c r="H3162" s="3" t="s">
        <v>90</v>
      </c>
      <c r="I3162" s="5">
        <v>8.99</v>
      </c>
      <c r="J3162" s="3">
        <v>0</v>
      </c>
      <c r="K3162" s="3" t="s">
        <v>108</v>
      </c>
      <c r="L3162" s="3">
        <v>1</v>
      </c>
      <c r="M3162" s="5">
        <v>7.68</v>
      </c>
      <c r="N3162" s="3" t="s">
        <v>104</v>
      </c>
    </row>
    <row r="3163" spans="1:14" x14ac:dyDescent="0.25">
      <c r="A3163" s="3" t="s">
        <v>3266</v>
      </c>
      <c r="B3163" s="3">
        <v>22</v>
      </c>
      <c r="C3163" s="3" t="s">
        <v>106</v>
      </c>
      <c r="D3163" s="3" t="s">
        <v>19</v>
      </c>
      <c r="E3163" s="5">
        <v>20.87</v>
      </c>
      <c r="F3163" s="3">
        <v>45</v>
      </c>
      <c r="G3163" s="3" t="s">
        <v>98</v>
      </c>
      <c r="H3163" s="3" t="s">
        <v>122</v>
      </c>
      <c r="I3163" s="5">
        <v>8.99</v>
      </c>
      <c r="J3163" s="3">
        <v>1</v>
      </c>
      <c r="K3163" s="3" t="s">
        <v>108</v>
      </c>
      <c r="L3163" s="3">
        <v>1</v>
      </c>
      <c r="M3163" s="5">
        <v>0.45</v>
      </c>
      <c r="N3163" s="3" t="s">
        <v>96</v>
      </c>
    </row>
    <row r="3164" spans="1:14" x14ac:dyDescent="0.25">
      <c r="A3164" s="3" t="s">
        <v>3267</v>
      </c>
      <c r="B3164" s="3">
        <v>52</v>
      </c>
      <c r="C3164" s="3" t="s">
        <v>93</v>
      </c>
      <c r="D3164" s="3" t="s">
        <v>19</v>
      </c>
      <c r="E3164" s="5">
        <v>3.59</v>
      </c>
      <c r="F3164" s="3">
        <v>42</v>
      </c>
      <c r="G3164" s="3" t="s">
        <v>84</v>
      </c>
      <c r="H3164" s="3" t="s">
        <v>85</v>
      </c>
      <c r="I3164" s="5">
        <v>8.99</v>
      </c>
      <c r="J3164" s="3">
        <v>1</v>
      </c>
      <c r="K3164" s="3" t="s">
        <v>86</v>
      </c>
      <c r="L3164" s="3">
        <v>4</v>
      </c>
      <c r="M3164" s="5">
        <v>0.08</v>
      </c>
      <c r="N3164" s="3" t="s">
        <v>91</v>
      </c>
    </row>
    <row r="3165" spans="1:14" x14ac:dyDescent="0.25">
      <c r="A3165" s="3" t="s">
        <v>3268</v>
      </c>
      <c r="B3165" s="3">
        <v>19</v>
      </c>
      <c r="C3165" s="3" t="s">
        <v>93</v>
      </c>
      <c r="D3165" s="3" t="s">
        <v>21</v>
      </c>
      <c r="E3165" s="5">
        <v>8.85</v>
      </c>
      <c r="F3165" s="3">
        <v>20</v>
      </c>
      <c r="G3165" s="3" t="s">
        <v>98</v>
      </c>
      <c r="H3165" s="3" t="s">
        <v>111</v>
      </c>
      <c r="I3165" s="5">
        <v>13.99</v>
      </c>
      <c r="J3165" s="3">
        <v>0</v>
      </c>
      <c r="K3165" s="3" t="s">
        <v>108</v>
      </c>
      <c r="L3165" s="3">
        <v>4</v>
      </c>
      <c r="M3165" s="5">
        <v>0.42</v>
      </c>
      <c r="N3165" s="3" t="s">
        <v>96</v>
      </c>
    </row>
    <row r="3166" spans="1:14" x14ac:dyDescent="0.25">
      <c r="A3166" s="3" t="s">
        <v>3269</v>
      </c>
      <c r="B3166" s="3">
        <v>42</v>
      </c>
      <c r="C3166" s="3" t="s">
        <v>106</v>
      </c>
      <c r="D3166" s="3" t="s">
        <v>19</v>
      </c>
      <c r="E3166" s="5">
        <v>7.09</v>
      </c>
      <c r="F3166" s="3">
        <v>21</v>
      </c>
      <c r="G3166" s="3" t="s">
        <v>84</v>
      </c>
      <c r="H3166" s="3" t="s">
        <v>85</v>
      </c>
      <c r="I3166" s="5">
        <v>8.99</v>
      </c>
      <c r="J3166" s="3">
        <v>1</v>
      </c>
      <c r="K3166" s="3" t="s">
        <v>102</v>
      </c>
      <c r="L3166" s="3">
        <v>1</v>
      </c>
      <c r="M3166" s="5">
        <v>0.32</v>
      </c>
      <c r="N3166" s="3" t="s">
        <v>87</v>
      </c>
    </row>
    <row r="3167" spans="1:14" x14ac:dyDescent="0.25">
      <c r="A3167" s="3" t="s">
        <v>3270</v>
      </c>
      <c r="B3167" s="3">
        <v>35</v>
      </c>
      <c r="C3167" s="3" t="s">
        <v>83</v>
      </c>
      <c r="D3167" s="3" t="s">
        <v>19</v>
      </c>
      <c r="E3167" s="5">
        <v>1.21</v>
      </c>
      <c r="F3167" s="3">
        <v>4</v>
      </c>
      <c r="G3167" s="3" t="s">
        <v>98</v>
      </c>
      <c r="H3167" s="3" t="s">
        <v>120</v>
      </c>
      <c r="I3167" s="5">
        <v>8.99</v>
      </c>
      <c r="J3167" s="3">
        <v>1</v>
      </c>
      <c r="K3167" s="3" t="s">
        <v>86</v>
      </c>
      <c r="L3167" s="3">
        <v>2</v>
      </c>
      <c r="M3167" s="5">
        <v>0.24</v>
      </c>
      <c r="N3167" s="3" t="s">
        <v>87</v>
      </c>
    </row>
    <row r="3168" spans="1:14" x14ac:dyDescent="0.25">
      <c r="A3168" s="3" t="s">
        <v>3271</v>
      </c>
      <c r="B3168" s="3">
        <v>18</v>
      </c>
      <c r="C3168" s="3" t="s">
        <v>93</v>
      </c>
      <c r="D3168" s="3" t="s">
        <v>21</v>
      </c>
      <c r="E3168" s="5">
        <v>2.2599999999999998</v>
      </c>
      <c r="F3168" s="3">
        <v>48</v>
      </c>
      <c r="G3168" s="3" t="s">
        <v>84</v>
      </c>
      <c r="H3168" s="3" t="s">
        <v>120</v>
      </c>
      <c r="I3168" s="5">
        <v>13.99</v>
      </c>
      <c r="J3168" s="3">
        <v>1</v>
      </c>
      <c r="K3168" s="3" t="s">
        <v>108</v>
      </c>
      <c r="L3168" s="3">
        <v>1</v>
      </c>
      <c r="M3168" s="5">
        <v>0.05</v>
      </c>
      <c r="N3168" s="3" t="s">
        <v>87</v>
      </c>
    </row>
    <row r="3169" spans="1:14" x14ac:dyDescent="0.25">
      <c r="A3169" s="3" t="s">
        <v>3272</v>
      </c>
      <c r="B3169" s="3">
        <v>21</v>
      </c>
      <c r="C3169" s="3" t="s">
        <v>83</v>
      </c>
      <c r="D3169" s="3" t="s">
        <v>23</v>
      </c>
      <c r="E3169" s="5">
        <v>16.71</v>
      </c>
      <c r="F3169" s="3">
        <v>12</v>
      </c>
      <c r="G3169" s="3" t="s">
        <v>135</v>
      </c>
      <c r="H3169" s="3" t="s">
        <v>120</v>
      </c>
      <c r="I3169" s="5">
        <v>17.989999999999998</v>
      </c>
      <c r="J3169" s="3">
        <v>0</v>
      </c>
      <c r="K3169" s="3" t="s">
        <v>126</v>
      </c>
      <c r="L3169" s="3">
        <v>3</v>
      </c>
      <c r="M3169" s="5">
        <v>1.29</v>
      </c>
      <c r="N3169" s="3" t="s">
        <v>91</v>
      </c>
    </row>
    <row r="3170" spans="1:14" x14ac:dyDescent="0.25">
      <c r="A3170" s="3" t="s">
        <v>3273</v>
      </c>
      <c r="B3170" s="3">
        <v>57</v>
      </c>
      <c r="C3170" s="3" t="s">
        <v>106</v>
      </c>
      <c r="D3170" s="3" t="s">
        <v>19</v>
      </c>
      <c r="E3170" s="5">
        <v>2.89</v>
      </c>
      <c r="F3170" s="3">
        <v>27</v>
      </c>
      <c r="G3170" s="3" t="s">
        <v>84</v>
      </c>
      <c r="H3170" s="3" t="s">
        <v>90</v>
      </c>
      <c r="I3170" s="5">
        <v>8.99</v>
      </c>
      <c r="J3170" s="3">
        <v>1</v>
      </c>
      <c r="K3170" s="3" t="s">
        <v>108</v>
      </c>
      <c r="L3170" s="3">
        <v>4</v>
      </c>
      <c r="M3170" s="5">
        <v>0.1</v>
      </c>
      <c r="N3170" s="3" t="s">
        <v>99</v>
      </c>
    </row>
    <row r="3171" spans="1:14" x14ac:dyDescent="0.25">
      <c r="A3171" s="3" t="s">
        <v>3274</v>
      </c>
      <c r="B3171" s="3">
        <v>38</v>
      </c>
      <c r="C3171" s="3" t="s">
        <v>93</v>
      </c>
      <c r="D3171" s="3" t="s">
        <v>19</v>
      </c>
      <c r="E3171" s="5">
        <v>3.08</v>
      </c>
      <c r="F3171" s="3">
        <v>53</v>
      </c>
      <c r="G3171" s="3" t="s">
        <v>135</v>
      </c>
      <c r="H3171" s="3" t="s">
        <v>120</v>
      </c>
      <c r="I3171" s="5">
        <v>8.99</v>
      </c>
      <c r="J3171" s="3">
        <v>1</v>
      </c>
      <c r="K3171" s="3" t="s">
        <v>86</v>
      </c>
      <c r="L3171" s="3">
        <v>2</v>
      </c>
      <c r="M3171" s="5">
        <v>0.06</v>
      </c>
      <c r="N3171" s="3" t="s">
        <v>112</v>
      </c>
    </row>
    <row r="3172" spans="1:14" x14ac:dyDescent="0.25">
      <c r="A3172" s="3" t="s">
        <v>3275</v>
      </c>
      <c r="B3172" s="3">
        <v>50</v>
      </c>
      <c r="C3172" s="3" t="s">
        <v>83</v>
      </c>
      <c r="D3172" s="3" t="s">
        <v>23</v>
      </c>
      <c r="E3172" s="5">
        <v>7.44</v>
      </c>
      <c r="F3172" s="3">
        <v>32</v>
      </c>
      <c r="G3172" s="3" t="s">
        <v>114</v>
      </c>
      <c r="H3172" s="3" t="s">
        <v>122</v>
      </c>
      <c r="I3172" s="5">
        <v>17.989999999999998</v>
      </c>
      <c r="J3172" s="3">
        <v>0</v>
      </c>
      <c r="K3172" s="3" t="s">
        <v>126</v>
      </c>
      <c r="L3172" s="3">
        <v>4</v>
      </c>
      <c r="M3172" s="5">
        <v>0.23</v>
      </c>
      <c r="N3172" s="3" t="s">
        <v>112</v>
      </c>
    </row>
    <row r="3173" spans="1:14" x14ac:dyDescent="0.25">
      <c r="A3173" s="3" t="s">
        <v>3276</v>
      </c>
      <c r="B3173" s="3">
        <v>57</v>
      </c>
      <c r="C3173" s="3" t="s">
        <v>106</v>
      </c>
      <c r="D3173" s="3" t="s">
        <v>21</v>
      </c>
      <c r="E3173" s="5">
        <v>18.93</v>
      </c>
      <c r="F3173" s="3">
        <v>42</v>
      </c>
      <c r="G3173" s="3" t="s">
        <v>84</v>
      </c>
      <c r="H3173" s="3" t="s">
        <v>85</v>
      </c>
      <c r="I3173" s="5">
        <v>13.99</v>
      </c>
      <c r="J3173" s="3">
        <v>1</v>
      </c>
      <c r="K3173" s="3" t="s">
        <v>86</v>
      </c>
      <c r="L3173" s="3">
        <v>5</v>
      </c>
      <c r="M3173" s="5">
        <v>0.44</v>
      </c>
      <c r="N3173" s="3" t="s">
        <v>104</v>
      </c>
    </row>
    <row r="3174" spans="1:14" x14ac:dyDescent="0.25">
      <c r="A3174" s="3" t="s">
        <v>3277</v>
      </c>
      <c r="B3174" s="3">
        <v>65</v>
      </c>
      <c r="C3174" s="3" t="s">
        <v>83</v>
      </c>
      <c r="D3174" s="3" t="s">
        <v>23</v>
      </c>
      <c r="E3174" s="5">
        <v>9.7100000000000009</v>
      </c>
      <c r="F3174" s="3">
        <v>47</v>
      </c>
      <c r="G3174" s="3" t="s">
        <v>84</v>
      </c>
      <c r="H3174" s="3" t="s">
        <v>120</v>
      </c>
      <c r="I3174" s="5">
        <v>17.989999999999998</v>
      </c>
      <c r="J3174" s="3">
        <v>0</v>
      </c>
      <c r="K3174" s="3" t="s">
        <v>108</v>
      </c>
      <c r="L3174" s="3">
        <v>4</v>
      </c>
      <c r="M3174" s="5">
        <v>0.2</v>
      </c>
      <c r="N3174" s="3" t="s">
        <v>117</v>
      </c>
    </row>
    <row r="3175" spans="1:14" x14ac:dyDescent="0.25">
      <c r="A3175" s="3" t="s">
        <v>3278</v>
      </c>
      <c r="B3175" s="3">
        <v>29</v>
      </c>
      <c r="C3175" s="3" t="s">
        <v>106</v>
      </c>
      <c r="D3175" s="3" t="s">
        <v>23</v>
      </c>
      <c r="E3175" s="5">
        <v>1.61</v>
      </c>
      <c r="F3175" s="3">
        <v>59</v>
      </c>
      <c r="G3175" s="3" t="s">
        <v>135</v>
      </c>
      <c r="H3175" s="3" t="s">
        <v>120</v>
      </c>
      <c r="I3175" s="5">
        <v>17.989999999999998</v>
      </c>
      <c r="J3175" s="3">
        <v>1</v>
      </c>
      <c r="K3175" s="3" t="s">
        <v>126</v>
      </c>
      <c r="L3175" s="3">
        <v>2</v>
      </c>
      <c r="M3175" s="5">
        <v>0.03</v>
      </c>
      <c r="N3175" s="3" t="s">
        <v>99</v>
      </c>
    </row>
    <row r="3176" spans="1:14" x14ac:dyDescent="0.25">
      <c r="A3176" s="3" t="s">
        <v>3279</v>
      </c>
      <c r="B3176" s="3">
        <v>62</v>
      </c>
      <c r="C3176" s="3" t="s">
        <v>93</v>
      </c>
      <c r="D3176" s="3" t="s">
        <v>23</v>
      </c>
      <c r="E3176" s="5">
        <v>4.2</v>
      </c>
      <c r="F3176" s="3">
        <v>37</v>
      </c>
      <c r="G3176" s="3" t="s">
        <v>84</v>
      </c>
      <c r="H3176" s="3" t="s">
        <v>111</v>
      </c>
      <c r="I3176" s="5">
        <v>17.989999999999998</v>
      </c>
      <c r="J3176" s="3">
        <v>1</v>
      </c>
      <c r="K3176" s="3" t="s">
        <v>95</v>
      </c>
      <c r="L3176" s="3">
        <v>1</v>
      </c>
      <c r="M3176" s="5">
        <v>0.11</v>
      </c>
      <c r="N3176" s="3" t="s">
        <v>112</v>
      </c>
    </row>
    <row r="3177" spans="1:14" x14ac:dyDescent="0.25">
      <c r="A3177" s="3" t="s">
        <v>3280</v>
      </c>
      <c r="B3177" s="3">
        <v>58</v>
      </c>
      <c r="C3177" s="3" t="s">
        <v>83</v>
      </c>
      <c r="D3177" s="3" t="s">
        <v>19</v>
      </c>
      <c r="E3177" s="5">
        <v>15.24</v>
      </c>
      <c r="F3177" s="3">
        <v>16</v>
      </c>
      <c r="G3177" s="3" t="s">
        <v>94</v>
      </c>
      <c r="H3177" s="3" t="s">
        <v>122</v>
      </c>
      <c r="I3177" s="5">
        <v>8.99</v>
      </c>
      <c r="J3177" s="3">
        <v>0</v>
      </c>
      <c r="K3177" s="3" t="s">
        <v>95</v>
      </c>
      <c r="L3177" s="3">
        <v>5</v>
      </c>
      <c r="M3177" s="5">
        <v>0.9</v>
      </c>
      <c r="N3177" s="3" t="s">
        <v>112</v>
      </c>
    </row>
    <row r="3178" spans="1:14" x14ac:dyDescent="0.25">
      <c r="A3178" s="3" t="s">
        <v>3281</v>
      </c>
      <c r="B3178" s="3">
        <v>50</v>
      </c>
      <c r="C3178" s="3" t="s">
        <v>106</v>
      </c>
      <c r="D3178" s="3" t="s">
        <v>23</v>
      </c>
      <c r="E3178" s="5">
        <v>5.93</v>
      </c>
      <c r="F3178" s="3">
        <v>51</v>
      </c>
      <c r="G3178" s="3" t="s">
        <v>94</v>
      </c>
      <c r="H3178" s="3" t="s">
        <v>120</v>
      </c>
      <c r="I3178" s="5">
        <v>17.989999999999998</v>
      </c>
      <c r="J3178" s="3">
        <v>1</v>
      </c>
      <c r="K3178" s="3" t="s">
        <v>95</v>
      </c>
      <c r="L3178" s="3">
        <v>1</v>
      </c>
      <c r="M3178" s="5">
        <v>0.11</v>
      </c>
      <c r="N3178" s="3" t="s">
        <v>99</v>
      </c>
    </row>
    <row r="3179" spans="1:14" x14ac:dyDescent="0.25">
      <c r="A3179" s="3" t="s">
        <v>3282</v>
      </c>
      <c r="B3179" s="3">
        <v>28</v>
      </c>
      <c r="C3179" s="3" t="s">
        <v>83</v>
      </c>
      <c r="D3179" s="3" t="s">
        <v>21</v>
      </c>
      <c r="E3179" s="5">
        <v>9.61</v>
      </c>
      <c r="F3179" s="3">
        <v>50</v>
      </c>
      <c r="G3179" s="3" t="s">
        <v>135</v>
      </c>
      <c r="H3179" s="3" t="s">
        <v>90</v>
      </c>
      <c r="I3179" s="5">
        <v>13.99</v>
      </c>
      <c r="J3179" s="3">
        <v>1</v>
      </c>
      <c r="K3179" s="3" t="s">
        <v>95</v>
      </c>
      <c r="L3179" s="3">
        <v>4</v>
      </c>
      <c r="M3179" s="5">
        <v>0.19</v>
      </c>
      <c r="N3179" s="3" t="s">
        <v>96</v>
      </c>
    </row>
    <row r="3180" spans="1:14" x14ac:dyDescent="0.25">
      <c r="A3180" s="3" t="s">
        <v>3283</v>
      </c>
      <c r="B3180" s="3">
        <v>49</v>
      </c>
      <c r="C3180" s="3" t="s">
        <v>93</v>
      </c>
      <c r="D3180" s="3" t="s">
        <v>21</v>
      </c>
      <c r="E3180" s="5">
        <v>17.61</v>
      </c>
      <c r="F3180" s="3">
        <v>60</v>
      </c>
      <c r="G3180" s="3" t="s">
        <v>114</v>
      </c>
      <c r="H3180" s="3" t="s">
        <v>111</v>
      </c>
      <c r="I3180" s="5">
        <v>13.99</v>
      </c>
      <c r="J3180" s="3">
        <v>1</v>
      </c>
      <c r="K3180" s="3" t="s">
        <v>108</v>
      </c>
      <c r="L3180" s="3">
        <v>1</v>
      </c>
      <c r="M3180" s="5">
        <v>0.28999999999999998</v>
      </c>
      <c r="N3180" s="3" t="s">
        <v>91</v>
      </c>
    </row>
    <row r="3181" spans="1:14" x14ac:dyDescent="0.25">
      <c r="A3181" s="3" t="s">
        <v>3284</v>
      </c>
      <c r="B3181" s="3">
        <v>25</v>
      </c>
      <c r="C3181" s="3" t="s">
        <v>93</v>
      </c>
      <c r="D3181" s="3" t="s">
        <v>19</v>
      </c>
      <c r="E3181" s="5">
        <v>5.49</v>
      </c>
      <c r="F3181" s="3">
        <v>41</v>
      </c>
      <c r="G3181" s="3" t="s">
        <v>98</v>
      </c>
      <c r="H3181" s="3" t="s">
        <v>120</v>
      </c>
      <c r="I3181" s="5">
        <v>8.99</v>
      </c>
      <c r="J3181" s="3">
        <v>1</v>
      </c>
      <c r="K3181" s="3" t="s">
        <v>102</v>
      </c>
      <c r="L3181" s="3">
        <v>3</v>
      </c>
      <c r="M3181" s="5">
        <v>0.13</v>
      </c>
      <c r="N3181" s="3" t="s">
        <v>117</v>
      </c>
    </row>
    <row r="3182" spans="1:14" x14ac:dyDescent="0.25">
      <c r="A3182" s="3" t="s">
        <v>3285</v>
      </c>
      <c r="B3182" s="3">
        <v>40</v>
      </c>
      <c r="C3182" s="3" t="s">
        <v>93</v>
      </c>
      <c r="D3182" s="3" t="s">
        <v>21</v>
      </c>
      <c r="E3182" s="5">
        <v>7.66</v>
      </c>
      <c r="F3182" s="3">
        <v>57</v>
      </c>
      <c r="G3182" s="3" t="s">
        <v>94</v>
      </c>
      <c r="H3182" s="3" t="s">
        <v>120</v>
      </c>
      <c r="I3182" s="5">
        <v>13.99</v>
      </c>
      <c r="J3182" s="3">
        <v>1</v>
      </c>
      <c r="K3182" s="3" t="s">
        <v>95</v>
      </c>
      <c r="L3182" s="3">
        <v>1</v>
      </c>
      <c r="M3182" s="5">
        <v>0.13</v>
      </c>
      <c r="N3182" s="3" t="s">
        <v>87</v>
      </c>
    </row>
    <row r="3183" spans="1:14" x14ac:dyDescent="0.25">
      <c r="A3183" s="3" t="s">
        <v>3286</v>
      </c>
      <c r="B3183" s="3">
        <v>29</v>
      </c>
      <c r="C3183" s="3" t="s">
        <v>93</v>
      </c>
      <c r="D3183" s="3" t="s">
        <v>21</v>
      </c>
      <c r="E3183" s="5">
        <v>4.88</v>
      </c>
      <c r="F3183" s="3">
        <v>39</v>
      </c>
      <c r="G3183" s="3" t="s">
        <v>98</v>
      </c>
      <c r="H3183" s="3" t="s">
        <v>90</v>
      </c>
      <c r="I3183" s="5">
        <v>13.99</v>
      </c>
      <c r="J3183" s="3">
        <v>1</v>
      </c>
      <c r="K3183" s="3" t="s">
        <v>126</v>
      </c>
      <c r="L3183" s="3">
        <v>4</v>
      </c>
      <c r="M3183" s="5">
        <v>0.12</v>
      </c>
      <c r="N3183" s="3" t="s">
        <v>99</v>
      </c>
    </row>
    <row r="3184" spans="1:14" x14ac:dyDescent="0.25">
      <c r="A3184" s="3" t="s">
        <v>3287</v>
      </c>
      <c r="B3184" s="3">
        <v>43</v>
      </c>
      <c r="C3184" s="3" t="s">
        <v>93</v>
      </c>
      <c r="D3184" s="3" t="s">
        <v>21</v>
      </c>
      <c r="E3184" s="5">
        <v>12.58</v>
      </c>
      <c r="F3184" s="3">
        <v>16</v>
      </c>
      <c r="G3184" s="3" t="s">
        <v>98</v>
      </c>
      <c r="H3184" s="3" t="s">
        <v>120</v>
      </c>
      <c r="I3184" s="5">
        <v>13.99</v>
      </c>
      <c r="J3184" s="3">
        <v>0</v>
      </c>
      <c r="K3184" s="3" t="s">
        <v>126</v>
      </c>
      <c r="L3184" s="3">
        <v>4</v>
      </c>
      <c r="M3184" s="5">
        <v>0.74</v>
      </c>
      <c r="N3184" s="3" t="s">
        <v>99</v>
      </c>
    </row>
    <row r="3185" spans="1:14" x14ac:dyDescent="0.25">
      <c r="A3185" s="3" t="s">
        <v>3288</v>
      </c>
      <c r="B3185" s="3">
        <v>69</v>
      </c>
      <c r="C3185" s="3" t="s">
        <v>83</v>
      </c>
      <c r="D3185" s="3" t="s">
        <v>23</v>
      </c>
      <c r="E3185" s="5">
        <v>26.07</v>
      </c>
      <c r="F3185" s="3">
        <v>5</v>
      </c>
      <c r="G3185" s="3" t="s">
        <v>98</v>
      </c>
      <c r="H3185" s="3" t="s">
        <v>111</v>
      </c>
      <c r="I3185" s="5">
        <v>17.989999999999998</v>
      </c>
      <c r="J3185" s="3">
        <v>0</v>
      </c>
      <c r="K3185" s="3" t="s">
        <v>108</v>
      </c>
      <c r="L3185" s="3">
        <v>1</v>
      </c>
      <c r="M3185" s="5">
        <v>4.34</v>
      </c>
      <c r="N3185" s="3" t="s">
        <v>104</v>
      </c>
    </row>
    <row r="3186" spans="1:14" x14ac:dyDescent="0.25">
      <c r="A3186" s="3" t="s">
        <v>3289</v>
      </c>
      <c r="B3186" s="3">
        <v>37</v>
      </c>
      <c r="C3186" s="3" t="s">
        <v>83</v>
      </c>
      <c r="D3186" s="3" t="s">
        <v>23</v>
      </c>
      <c r="E3186" s="5">
        <v>14.54</v>
      </c>
      <c r="F3186" s="3">
        <v>22</v>
      </c>
      <c r="G3186" s="3" t="s">
        <v>135</v>
      </c>
      <c r="H3186" s="3" t="s">
        <v>122</v>
      </c>
      <c r="I3186" s="5">
        <v>17.989999999999998</v>
      </c>
      <c r="J3186" s="3">
        <v>0</v>
      </c>
      <c r="K3186" s="3" t="s">
        <v>102</v>
      </c>
      <c r="L3186" s="3">
        <v>2</v>
      </c>
      <c r="M3186" s="5">
        <v>0.63</v>
      </c>
      <c r="N3186" s="3" t="s">
        <v>96</v>
      </c>
    </row>
    <row r="3187" spans="1:14" x14ac:dyDescent="0.25">
      <c r="A3187" s="3" t="s">
        <v>3290</v>
      </c>
      <c r="B3187" s="3">
        <v>31</v>
      </c>
      <c r="C3187" s="3" t="s">
        <v>93</v>
      </c>
      <c r="D3187" s="3" t="s">
        <v>19</v>
      </c>
      <c r="E3187" s="5">
        <v>9.44</v>
      </c>
      <c r="F3187" s="3">
        <v>46</v>
      </c>
      <c r="G3187" s="3" t="s">
        <v>94</v>
      </c>
      <c r="H3187" s="3" t="s">
        <v>122</v>
      </c>
      <c r="I3187" s="5">
        <v>8.99</v>
      </c>
      <c r="J3187" s="3">
        <v>1</v>
      </c>
      <c r="K3187" s="3" t="s">
        <v>108</v>
      </c>
      <c r="L3187" s="3">
        <v>2</v>
      </c>
      <c r="M3187" s="5">
        <v>0.2</v>
      </c>
      <c r="N3187" s="3" t="s">
        <v>87</v>
      </c>
    </row>
    <row r="3188" spans="1:14" x14ac:dyDescent="0.25">
      <c r="A3188" s="3" t="s">
        <v>3291</v>
      </c>
      <c r="B3188" s="3">
        <v>27</v>
      </c>
      <c r="C3188" s="3" t="s">
        <v>83</v>
      </c>
      <c r="D3188" s="3" t="s">
        <v>19</v>
      </c>
      <c r="E3188" s="5">
        <v>5.84</v>
      </c>
      <c r="F3188" s="3">
        <v>42</v>
      </c>
      <c r="G3188" s="3" t="s">
        <v>89</v>
      </c>
      <c r="H3188" s="3" t="s">
        <v>90</v>
      </c>
      <c r="I3188" s="5">
        <v>8.99</v>
      </c>
      <c r="J3188" s="3">
        <v>1</v>
      </c>
      <c r="K3188" s="3" t="s">
        <v>95</v>
      </c>
      <c r="L3188" s="3">
        <v>1</v>
      </c>
      <c r="M3188" s="5">
        <v>0.14000000000000001</v>
      </c>
      <c r="N3188" s="3" t="s">
        <v>99</v>
      </c>
    </row>
    <row r="3189" spans="1:14" x14ac:dyDescent="0.25">
      <c r="A3189" s="3" t="s">
        <v>3292</v>
      </c>
      <c r="B3189" s="3">
        <v>65</v>
      </c>
      <c r="C3189" s="3" t="s">
        <v>106</v>
      </c>
      <c r="D3189" s="3" t="s">
        <v>23</v>
      </c>
      <c r="E3189" s="5">
        <v>0.74</v>
      </c>
      <c r="F3189" s="3">
        <v>20</v>
      </c>
      <c r="G3189" s="3" t="s">
        <v>89</v>
      </c>
      <c r="H3189" s="3" t="s">
        <v>111</v>
      </c>
      <c r="I3189" s="5">
        <v>17.989999999999998</v>
      </c>
      <c r="J3189" s="3">
        <v>1</v>
      </c>
      <c r="K3189" s="3" t="s">
        <v>102</v>
      </c>
      <c r="L3189" s="3">
        <v>3</v>
      </c>
      <c r="M3189" s="5">
        <v>0.04</v>
      </c>
      <c r="N3189" s="3" t="s">
        <v>91</v>
      </c>
    </row>
    <row r="3190" spans="1:14" x14ac:dyDescent="0.25">
      <c r="A3190" s="3" t="s">
        <v>3293</v>
      </c>
      <c r="B3190" s="3">
        <v>29</v>
      </c>
      <c r="C3190" s="3" t="s">
        <v>93</v>
      </c>
      <c r="D3190" s="3" t="s">
        <v>19</v>
      </c>
      <c r="E3190" s="5">
        <v>12.37</v>
      </c>
      <c r="F3190" s="3">
        <v>44</v>
      </c>
      <c r="G3190" s="3" t="s">
        <v>98</v>
      </c>
      <c r="H3190" s="3" t="s">
        <v>90</v>
      </c>
      <c r="I3190" s="5">
        <v>8.99</v>
      </c>
      <c r="J3190" s="3">
        <v>1</v>
      </c>
      <c r="K3190" s="3" t="s">
        <v>86</v>
      </c>
      <c r="L3190" s="3">
        <v>3</v>
      </c>
      <c r="M3190" s="5">
        <v>0.27</v>
      </c>
      <c r="N3190" s="3" t="s">
        <v>96</v>
      </c>
    </row>
    <row r="3191" spans="1:14" x14ac:dyDescent="0.25">
      <c r="A3191" s="3" t="s">
        <v>3294</v>
      </c>
      <c r="B3191" s="3">
        <v>63</v>
      </c>
      <c r="C3191" s="3" t="s">
        <v>106</v>
      </c>
      <c r="D3191" s="3" t="s">
        <v>21</v>
      </c>
      <c r="E3191" s="5">
        <v>5.16</v>
      </c>
      <c r="F3191" s="3">
        <v>53</v>
      </c>
      <c r="G3191" s="3" t="s">
        <v>135</v>
      </c>
      <c r="H3191" s="3" t="s">
        <v>120</v>
      </c>
      <c r="I3191" s="5">
        <v>13.99</v>
      </c>
      <c r="J3191" s="3">
        <v>0</v>
      </c>
      <c r="K3191" s="3" t="s">
        <v>102</v>
      </c>
      <c r="L3191" s="3">
        <v>5</v>
      </c>
      <c r="M3191" s="5">
        <v>0.1</v>
      </c>
      <c r="N3191" s="3" t="s">
        <v>104</v>
      </c>
    </row>
    <row r="3192" spans="1:14" x14ac:dyDescent="0.25">
      <c r="A3192" s="3" t="s">
        <v>3295</v>
      </c>
      <c r="B3192" s="3">
        <v>54</v>
      </c>
      <c r="C3192" s="3" t="s">
        <v>93</v>
      </c>
      <c r="D3192" s="3" t="s">
        <v>23</v>
      </c>
      <c r="E3192" s="5">
        <v>14.52</v>
      </c>
      <c r="F3192" s="3">
        <v>24</v>
      </c>
      <c r="G3192" s="3" t="s">
        <v>84</v>
      </c>
      <c r="H3192" s="3" t="s">
        <v>85</v>
      </c>
      <c r="I3192" s="5">
        <v>17.989999999999998</v>
      </c>
      <c r="J3192" s="3">
        <v>0</v>
      </c>
      <c r="K3192" s="3" t="s">
        <v>102</v>
      </c>
      <c r="L3192" s="3">
        <v>2</v>
      </c>
      <c r="M3192" s="5">
        <v>0.57999999999999996</v>
      </c>
      <c r="N3192" s="3" t="s">
        <v>91</v>
      </c>
    </row>
    <row r="3193" spans="1:14" x14ac:dyDescent="0.25">
      <c r="A3193" s="3" t="s">
        <v>3296</v>
      </c>
      <c r="B3193" s="3">
        <v>27</v>
      </c>
      <c r="C3193" s="3" t="s">
        <v>106</v>
      </c>
      <c r="D3193" s="3" t="s">
        <v>19</v>
      </c>
      <c r="E3193" s="5">
        <v>6.11</v>
      </c>
      <c r="F3193" s="3">
        <v>35</v>
      </c>
      <c r="G3193" s="3" t="s">
        <v>94</v>
      </c>
      <c r="H3193" s="3" t="s">
        <v>90</v>
      </c>
      <c r="I3193" s="5">
        <v>8.99</v>
      </c>
      <c r="J3193" s="3">
        <v>1</v>
      </c>
      <c r="K3193" s="3" t="s">
        <v>126</v>
      </c>
      <c r="L3193" s="3">
        <v>3</v>
      </c>
      <c r="M3193" s="5">
        <v>0.17</v>
      </c>
      <c r="N3193" s="3" t="s">
        <v>91</v>
      </c>
    </row>
    <row r="3194" spans="1:14" x14ac:dyDescent="0.25">
      <c r="A3194" s="3" t="s">
        <v>3297</v>
      </c>
      <c r="B3194" s="3">
        <v>70</v>
      </c>
      <c r="C3194" s="3" t="s">
        <v>106</v>
      </c>
      <c r="D3194" s="3" t="s">
        <v>19</v>
      </c>
      <c r="E3194" s="5">
        <v>11.19</v>
      </c>
      <c r="F3194" s="3">
        <v>40</v>
      </c>
      <c r="G3194" s="3" t="s">
        <v>89</v>
      </c>
      <c r="H3194" s="3" t="s">
        <v>85</v>
      </c>
      <c r="I3194" s="5">
        <v>8.99</v>
      </c>
      <c r="J3194" s="3">
        <v>1</v>
      </c>
      <c r="K3194" s="3" t="s">
        <v>108</v>
      </c>
      <c r="L3194" s="3">
        <v>2</v>
      </c>
      <c r="M3194" s="5">
        <v>0.27</v>
      </c>
      <c r="N3194" s="3" t="s">
        <v>87</v>
      </c>
    </row>
    <row r="3195" spans="1:14" x14ac:dyDescent="0.25">
      <c r="A3195" s="3" t="s">
        <v>3298</v>
      </c>
      <c r="B3195" s="3">
        <v>31</v>
      </c>
      <c r="C3195" s="3" t="s">
        <v>83</v>
      </c>
      <c r="D3195" s="3" t="s">
        <v>21</v>
      </c>
      <c r="E3195" s="5">
        <v>0.67</v>
      </c>
      <c r="F3195" s="3">
        <v>22</v>
      </c>
      <c r="G3195" s="3" t="s">
        <v>98</v>
      </c>
      <c r="H3195" s="3" t="s">
        <v>85</v>
      </c>
      <c r="I3195" s="5">
        <v>13.99</v>
      </c>
      <c r="J3195" s="3">
        <v>1</v>
      </c>
      <c r="K3195" s="3" t="s">
        <v>86</v>
      </c>
      <c r="L3195" s="3">
        <v>5</v>
      </c>
      <c r="M3195" s="5">
        <v>0.03</v>
      </c>
      <c r="N3195" s="3" t="s">
        <v>96</v>
      </c>
    </row>
    <row r="3196" spans="1:14" x14ac:dyDescent="0.25">
      <c r="A3196" s="3" t="s">
        <v>3299</v>
      </c>
      <c r="B3196" s="3">
        <v>36</v>
      </c>
      <c r="C3196" s="3" t="s">
        <v>106</v>
      </c>
      <c r="D3196" s="3" t="s">
        <v>21</v>
      </c>
      <c r="E3196" s="5">
        <v>12.66</v>
      </c>
      <c r="F3196" s="3">
        <v>34</v>
      </c>
      <c r="G3196" s="3" t="s">
        <v>135</v>
      </c>
      <c r="H3196" s="3" t="s">
        <v>120</v>
      </c>
      <c r="I3196" s="5">
        <v>13.99</v>
      </c>
      <c r="J3196" s="3">
        <v>1</v>
      </c>
      <c r="K3196" s="3" t="s">
        <v>108</v>
      </c>
      <c r="L3196" s="3">
        <v>1</v>
      </c>
      <c r="M3196" s="5">
        <v>0.36</v>
      </c>
      <c r="N3196" s="3" t="s">
        <v>117</v>
      </c>
    </row>
    <row r="3197" spans="1:14" x14ac:dyDescent="0.25">
      <c r="A3197" s="3" t="s">
        <v>3300</v>
      </c>
      <c r="B3197" s="3">
        <v>19</v>
      </c>
      <c r="C3197" s="3" t="s">
        <v>106</v>
      </c>
      <c r="D3197" s="3" t="s">
        <v>23</v>
      </c>
      <c r="E3197" s="5">
        <v>5.04</v>
      </c>
      <c r="F3197" s="3">
        <v>22</v>
      </c>
      <c r="G3197" s="3" t="s">
        <v>89</v>
      </c>
      <c r="H3197" s="3" t="s">
        <v>120</v>
      </c>
      <c r="I3197" s="5">
        <v>17.989999999999998</v>
      </c>
      <c r="J3197" s="3">
        <v>0</v>
      </c>
      <c r="K3197" s="3" t="s">
        <v>102</v>
      </c>
      <c r="L3197" s="3">
        <v>1</v>
      </c>
      <c r="M3197" s="5">
        <v>0.22</v>
      </c>
      <c r="N3197" s="3" t="s">
        <v>87</v>
      </c>
    </row>
    <row r="3198" spans="1:14" x14ac:dyDescent="0.25">
      <c r="A3198" s="3" t="s">
        <v>3301</v>
      </c>
      <c r="B3198" s="3">
        <v>47</v>
      </c>
      <c r="C3198" s="3" t="s">
        <v>106</v>
      </c>
      <c r="D3198" s="3" t="s">
        <v>23</v>
      </c>
      <c r="E3198" s="5">
        <v>1.75</v>
      </c>
      <c r="F3198" s="3">
        <v>12</v>
      </c>
      <c r="G3198" s="3" t="s">
        <v>89</v>
      </c>
      <c r="H3198" s="3" t="s">
        <v>120</v>
      </c>
      <c r="I3198" s="5">
        <v>17.989999999999998</v>
      </c>
      <c r="J3198" s="3">
        <v>0</v>
      </c>
      <c r="K3198" s="3" t="s">
        <v>126</v>
      </c>
      <c r="L3198" s="3">
        <v>5</v>
      </c>
      <c r="M3198" s="5">
        <v>0.13</v>
      </c>
      <c r="N3198" s="3" t="s">
        <v>96</v>
      </c>
    </row>
    <row r="3199" spans="1:14" x14ac:dyDescent="0.25">
      <c r="A3199" s="3" t="s">
        <v>3302</v>
      </c>
      <c r="B3199" s="3">
        <v>20</v>
      </c>
      <c r="C3199" s="3" t="s">
        <v>83</v>
      </c>
      <c r="D3199" s="3" t="s">
        <v>19</v>
      </c>
      <c r="E3199" s="5">
        <v>26.06</v>
      </c>
      <c r="F3199" s="3">
        <v>1</v>
      </c>
      <c r="G3199" s="3" t="s">
        <v>89</v>
      </c>
      <c r="H3199" s="3" t="s">
        <v>90</v>
      </c>
      <c r="I3199" s="5">
        <v>8.99</v>
      </c>
      <c r="J3199" s="3">
        <v>0</v>
      </c>
      <c r="K3199" s="3" t="s">
        <v>102</v>
      </c>
      <c r="L3199" s="3">
        <v>1</v>
      </c>
      <c r="M3199" s="5">
        <v>13.03</v>
      </c>
      <c r="N3199" s="3" t="s">
        <v>91</v>
      </c>
    </row>
    <row r="3200" spans="1:14" x14ac:dyDescent="0.25">
      <c r="A3200" s="3" t="s">
        <v>3303</v>
      </c>
      <c r="B3200" s="3">
        <v>56</v>
      </c>
      <c r="C3200" s="3" t="s">
        <v>83</v>
      </c>
      <c r="D3200" s="3" t="s">
        <v>19</v>
      </c>
      <c r="E3200" s="5">
        <v>30.55</v>
      </c>
      <c r="F3200" s="3">
        <v>11</v>
      </c>
      <c r="G3200" s="3" t="s">
        <v>84</v>
      </c>
      <c r="H3200" s="3" t="s">
        <v>85</v>
      </c>
      <c r="I3200" s="5">
        <v>8.99</v>
      </c>
      <c r="J3200" s="3">
        <v>0</v>
      </c>
      <c r="K3200" s="3" t="s">
        <v>126</v>
      </c>
      <c r="L3200" s="3">
        <v>1</v>
      </c>
      <c r="M3200" s="5">
        <v>2.5499999999999998</v>
      </c>
      <c r="N3200" s="3" t="s">
        <v>112</v>
      </c>
    </row>
    <row r="3201" spans="1:14" x14ac:dyDescent="0.25">
      <c r="A3201" s="3" t="s">
        <v>3304</v>
      </c>
      <c r="B3201" s="3">
        <v>48</v>
      </c>
      <c r="C3201" s="3" t="s">
        <v>106</v>
      </c>
      <c r="D3201" s="3" t="s">
        <v>19</v>
      </c>
      <c r="E3201" s="5">
        <v>13.29</v>
      </c>
      <c r="F3201" s="3">
        <v>45</v>
      </c>
      <c r="G3201" s="3" t="s">
        <v>98</v>
      </c>
      <c r="H3201" s="3" t="s">
        <v>122</v>
      </c>
      <c r="I3201" s="5">
        <v>8.99</v>
      </c>
      <c r="J3201" s="3">
        <v>1</v>
      </c>
      <c r="K3201" s="3" t="s">
        <v>102</v>
      </c>
      <c r="L3201" s="3">
        <v>2</v>
      </c>
      <c r="M3201" s="5">
        <v>0.28999999999999998</v>
      </c>
      <c r="N3201" s="3" t="s">
        <v>104</v>
      </c>
    </row>
    <row r="3202" spans="1:14" x14ac:dyDescent="0.25">
      <c r="A3202" s="3" t="s">
        <v>3305</v>
      </c>
      <c r="B3202" s="3">
        <v>48</v>
      </c>
      <c r="C3202" s="3" t="s">
        <v>93</v>
      </c>
      <c r="D3202" s="3" t="s">
        <v>19</v>
      </c>
      <c r="E3202" s="5">
        <v>19.86</v>
      </c>
      <c r="F3202" s="3">
        <v>26</v>
      </c>
      <c r="G3202" s="3" t="s">
        <v>89</v>
      </c>
      <c r="H3202" s="3" t="s">
        <v>120</v>
      </c>
      <c r="I3202" s="5">
        <v>8.99</v>
      </c>
      <c r="J3202" s="3">
        <v>0</v>
      </c>
      <c r="K3202" s="3" t="s">
        <v>102</v>
      </c>
      <c r="L3202" s="3">
        <v>5</v>
      </c>
      <c r="M3202" s="5">
        <v>0.74</v>
      </c>
      <c r="N3202" s="3" t="s">
        <v>91</v>
      </c>
    </row>
    <row r="3203" spans="1:14" x14ac:dyDescent="0.25">
      <c r="A3203" s="3" t="s">
        <v>3306</v>
      </c>
      <c r="B3203" s="3">
        <v>64</v>
      </c>
      <c r="C3203" s="3" t="s">
        <v>93</v>
      </c>
      <c r="D3203" s="3" t="s">
        <v>21</v>
      </c>
      <c r="E3203" s="5">
        <v>7.4</v>
      </c>
      <c r="F3203" s="3">
        <v>49</v>
      </c>
      <c r="G3203" s="3" t="s">
        <v>84</v>
      </c>
      <c r="H3203" s="3" t="s">
        <v>120</v>
      </c>
      <c r="I3203" s="5">
        <v>13.99</v>
      </c>
      <c r="J3203" s="3">
        <v>1</v>
      </c>
      <c r="K3203" s="3" t="s">
        <v>95</v>
      </c>
      <c r="L3203" s="3">
        <v>2</v>
      </c>
      <c r="M3203" s="5">
        <v>0.15</v>
      </c>
      <c r="N3203" s="3" t="s">
        <v>99</v>
      </c>
    </row>
    <row r="3204" spans="1:14" x14ac:dyDescent="0.25">
      <c r="A3204" s="3" t="s">
        <v>3307</v>
      </c>
      <c r="B3204" s="3">
        <v>25</v>
      </c>
      <c r="C3204" s="3" t="s">
        <v>106</v>
      </c>
      <c r="D3204" s="3" t="s">
        <v>21</v>
      </c>
      <c r="E3204" s="5">
        <v>5.73</v>
      </c>
      <c r="F3204" s="3">
        <v>37</v>
      </c>
      <c r="G3204" s="3" t="s">
        <v>84</v>
      </c>
      <c r="H3204" s="3" t="s">
        <v>111</v>
      </c>
      <c r="I3204" s="5">
        <v>13.99</v>
      </c>
      <c r="J3204" s="3">
        <v>1</v>
      </c>
      <c r="K3204" s="3" t="s">
        <v>102</v>
      </c>
      <c r="L3204" s="3">
        <v>1</v>
      </c>
      <c r="M3204" s="5">
        <v>0.15</v>
      </c>
      <c r="N3204" s="3" t="s">
        <v>117</v>
      </c>
    </row>
    <row r="3205" spans="1:14" x14ac:dyDescent="0.25">
      <c r="A3205" s="3" t="s">
        <v>3308</v>
      </c>
      <c r="B3205" s="3">
        <v>48</v>
      </c>
      <c r="C3205" s="3" t="s">
        <v>93</v>
      </c>
      <c r="D3205" s="3" t="s">
        <v>23</v>
      </c>
      <c r="E3205" s="5">
        <v>1.84</v>
      </c>
      <c r="F3205" s="3">
        <v>9</v>
      </c>
      <c r="G3205" s="3" t="s">
        <v>135</v>
      </c>
      <c r="H3205" s="3" t="s">
        <v>111</v>
      </c>
      <c r="I3205" s="5">
        <v>17.989999999999998</v>
      </c>
      <c r="J3205" s="3">
        <v>1</v>
      </c>
      <c r="K3205" s="3" t="s">
        <v>95</v>
      </c>
      <c r="L3205" s="3">
        <v>2</v>
      </c>
      <c r="M3205" s="5">
        <v>0.18</v>
      </c>
      <c r="N3205" s="3" t="s">
        <v>112</v>
      </c>
    </row>
    <row r="3206" spans="1:14" x14ac:dyDescent="0.25">
      <c r="A3206" s="3" t="s">
        <v>3309</v>
      </c>
      <c r="B3206" s="3">
        <v>50</v>
      </c>
      <c r="C3206" s="3" t="s">
        <v>83</v>
      </c>
      <c r="D3206" s="3" t="s">
        <v>21</v>
      </c>
      <c r="E3206" s="5">
        <v>4.3600000000000003</v>
      </c>
      <c r="F3206" s="3">
        <v>9</v>
      </c>
      <c r="G3206" s="3" t="s">
        <v>94</v>
      </c>
      <c r="H3206" s="3" t="s">
        <v>122</v>
      </c>
      <c r="I3206" s="5">
        <v>13.99</v>
      </c>
      <c r="J3206" s="3">
        <v>1</v>
      </c>
      <c r="K3206" s="3" t="s">
        <v>108</v>
      </c>
      <c r="L3206" s="3">
        <v>2</v>
      </c>
      <c r="M3206" s="5">
        <v>0.44</v>
      </c>
      <c r="N3206" s="3" t="s">
        <v>87</v>
      </c>
    </row>
    <row r="3207" spans="1:14" x14ac:dyDescent="0.25">
      <c r="A3207" s="3" t="s">
        <v>3310</v>
      </c>
      <c r="B3207" s="3">
        <v>38</v>
      </c>
      <c r="C3207" s="3" t="s">
        <v>83</v>
      </c>
      <c r="D3207" s="3" t="s">
        <v>21</v>
      </c>
      <c r="E3207" s="5">
        <v>0.08</v>
      </c>
      <c r="F3207" s="3">
        <v>35</v>
      </c>
      <c r="G3207" s="3" t="s">
        <v>89</v>
      </c>
      <c r="H3207" s="3" t="s">
        <v>111</v>
      </c>
      <c r="I3207" s="5">
        <v>13.99</v>
      </c>
      <c r="J3207" s="3">
        <v>1</v>
      </c>
      <c r="K3207" s="3" t="s">
        <v>86</v>
      </c>
      <c r="L3207" s="3">
        <v>1</v>
      </c>
      <c r="M3207" s="5">
        <v>0</v>
      </c>
      <c r="N3207" s="3" t="s">
        <v>112</v>
      </c>
    </row>
    <row r="3208" spans="1:14" x14ac:dyDescent="0.25">
      <c r="A3208" s="3" t="s">
        <v>3311</v>
      </c>
      <c r="B3208" s="3">
        <v>46</v>
      </c>
      <c r="C3208" s="3" t="s">
        <v>106</v>
      </c>
      <c r="D3208" s="3" t="s">
        <v>23</v>
      </c>
      <c r="E3208" s="5">
        <v>10.11</v>
      </c>
      <c r="F3208" s="3">
        <v>52</v>
      </c>
      <c r="G3208" s="3" t="s">
        <v>114</v>
      </c>
      <c r="H3208" s="3" t="s">
        <v>122</v>
      </c>
      <c r="I3208" s="5">
        <v>17.989999999999998</v>
      </c>
      <c r="J3208" s="3">
        <v>1</v>
      </c>
      <c r="K3208" s="3" t="s">
        <v>126</v>
      </c>
      <c r="L3208" s="3">
        <v>1</v>
      </c>
      <c r="M3208" s="5">
        <v>0.19</v>
      </c>
      <c r="N3208" s="3" t="s">
        <v>117</v>
      </c>
    </row>
    <row r="3209" spans="1:14" x14ac:dyDescent="0.25">
      <c r="A3209" s="3" t="s">
        <v>3312</v>
      </c>
      <c r="B3209" s="3">
        <v>18</v>
      </c>
      <c r="C3209" s="3" t="s">
        <v>83</v>
      </c>
      <c r="D3209" s="3" t="s">
        <v>23</v>
      </c>
      <c r="E3209" s="5">
        <v>12.72</v>
      </c>
      <c r="F3209" s="3">
        <v>15</v>
      </c>
      <c r="G3209" s="3" t="s">
        <v>89</v>
      </c>
      <c r="H3209" s="3" t="s">
        <v>122</v>
      </c>
      <c r="I3209" s="5">
        <v>17.989999999999998</v>
      </c>
      <c r="J3209" s="3">
        <v>0</v>
      </c>
      <c r="K3209" s="3" t="s">
        <v>102</v>
      </c>
      <c r="L3209" s="3">
        <v>1</v>
      </c>
      <c r="M3209" s="5">
        <v>0.8</v>
      </c>
      <c r="N3209" s="3" t="s">
        <v>87</v>
      </c>
    </row>
    <row r="3210" spans="1:14" x14ac:dyDescent="0.25">
      <c r="A3210" s="3" t="s">
        <v>3313</v>
      </c>
      <c r="B3210" s="3">
        <v>30</v>
      </c>
      <c r="C3210" s="3" t="s">
        <v>93</v>
      </c>
      <c r="D3210" s="3" t="s">
        <v>21</v>
      </c>
      <c r="E3210" s="5">
        <v>15.45</v>
      </c>
      <c r="F3210" s="3">
        <v>11</v>
      </c>
      <c r="G3210" s="3" t="s">
        <v>89</v>
      </c>
      <c r="H3210" s="3" t="s">
        <v>90</v>
      </c>
      <c r="I3210" s="5">
        <v>13.99</v>
      </c>
      <c r="J3210" s="3">
        <v>0</v>
      </c>
      <c r="K3210" s="3" t="s">
        <v>126</v>
      </c>
      <c r="L3210" s="3">
        <v>1</v>
      </c>
      <c r="M3210" s="5">
        <v>1.29</v>
      </c>
      <c r="N3210" s="3" t="s">
        <v>91</v>
      </c>
    </row>
    <row r="3211" spans="1:14" x14ac:dyDescent="0.25">
      <c r="A3211" s="3" t="s">
        <v>3314</v>
      </c>
      <c r="B3211" s="3">
        <v>48</v>
      </c>
      <c r="C3211" s="3" t="s">
        <v>106</v>
      </c>
      <c r="D3211" s="3" t="s">
        <v>23</v>
      </c>
      <c r="E3211" s="5">
        <v>2.84</v>
      </c>
      <c r="F3211" s="3">
        <v>35</v>
      </c>
      <c r="G3211" s="3" t="s">
        <v>135</v>
      </c>
      <c r="H3211" s="3" t="s">
        <v>120</v>
      </c>
      <c r="I3211" s="5">
        <v>17.989999999999998</v>
      </c>
      <c r="J3211" s="3">
        <v>1</v>
      </c>
      <c r="K3211" s="3" t="s">
        <v>102</v>
      </c>
      <c r="L3211" s="3">
        <v>2</v>
      </c>
      <c r="M3211" s="5">
        <v>0.08</v>
      </c>
      <c r="N3211" s="3" t="s">
        <v>87</v>
      </c>
    </row>
    <row r="3212" spans="1:14" x14ac:dyDescent="0.25">
      <c r="A3212" s="3" t="s">
        <v>3315</v>
      </c>
      <c r="B3212" s="3">
        <v>22</v>
      </c>
      <c r="C3212" s="3" t="s">
        <v>106</v>
      </c>
      <c r="D3212" s="3" t="s">
        <v>19</v>
      </c>
      <c r="E3212" s="5">
        <v>4.6399999999999997</v>
      </c>
      <c r="F3212" s="3">
        <v>30</v>
      </c>
      <c r="G3212" s="3" t="s">
        <v>89</v>
      </c>
      <c r="H3212" s="3" t="s">
        <v>85</v>
      </c>
      <c r="I3212" s="5">
        <v>8.99</v>
      </c>
      <c r="J3212" s="3">
        <v>1</v>
      </c>
      <c r="K3212" s="3" t="s">
        <v>95</v>
      </c>
      <c r="L3212" s="3">
        <v>3</v>
      </c>
      <c r="M3212" s="5">
        <v>0.15</v>
      </c>
      <c r="N3212" s="3" t="s">
        <v>91</v>
      </c>
    </row>
    <row r="3213" spans="1:14" x14ac:dyDescent="0.25">
      <c r="A3213" s="3" t="s">
        <v>3316</v>
      </c>
      <c r="B3213" s="3">
        <v>36</v>
      </c>
      <c r="C3213" s="3" t="s">
        <v>106</v>
      </c>
      <c r="D3213" s="3" t="s">
        <v>23</v>
      </c>
      <c r="E3213" s="5">
        <v>11.69</v>
      </c>
      <c r="F3213" s="3">
        <v>23</v>
      </c>
      <c r="G3213" s="3" t="s">
        <v>94</v>
      </c>
      <c r="H3213" s="3" t="s">
        <v>85</v>
      </c>
      <c r="I3213" s="5">
        <v>17.989999999999998</v>
      </c>
      <c r="J3213" s="3">
        <v>0</v>
      </c>
      <c r="K3213" s="3" t="s">
        <v>86</v>
      </c>
      <c r="L3213" s="3">
        <v>3</v>
      </c>
      <c r="M3213" s="5">
        <v>0.49</v>
      </c>
      <c r="N3213" s="3" t="s">
        <v>96</v>
      </c>
    </row>
    <row r="3214" spans="1:14" x14ac:dyDescent="0.25">
      <c r="A3214" s="3" t="s">
        <v>3317</v>
      </c>
      <c r="B3214" s="3">
        <v>42</v>
      </c>
      <c r="C3214" s="3" t="s">
        <v>83</v>
      </c>
      <c r="D3214" s="3" t="s">
        <v>21</v>
      </c>
      <c r="E3214" s="5">
        <v>14.09</v>
      </c>
      <c r="F3214" s="3">
        <v>57</v>
      </c>
      <c r="G3214" s="3" t="s">
        <v>84</v>
      </c>
      <c r="H3214" s="3" t="s">
        <v>90</v>
      </c>
      <c r="I3214" s="5">
        <v>13.99</v>
      </c>
      <c r="J3214" s="3">
        <v>0</v>
      </c>
      <c r="K3214" s="3" t="s">
        <v>102</v>
      </c>
      <c r="L3214" s="3">
        <v>4</v>
      </c>
      <c r="M3214" s="5">
        <v>0.24</v>
      </c>
      <c r="N3214" s="3" t="s">
        <v>87</v>
      </c>
    </row>
    <row r="3215" spans="1:14" x14ac:dyDescent="0.25">
      <c r="A3215" s="3" t="s">
        <v>3318</v>
      </c>
      <c r="B3215" s="3">
        <v>48</v>
      </c>
      <c r="C3215" s="3" t="s">
        <v>93</v>
      </c>
      <c r="D3215" s="3" t="s">
        <v>21</v>
      </c>
      <c r="E3215" s="5">
        <v>49.33</v>
      </c>
      <c r="F3215" s="3">
        <v>37</v>
      </c>
      <c r="G3215" s="3" t="s">
        <v>89</v>
      </c>
      <c r="H3215" s="3" t="s">
        <v>90</v>
      </c>
      <c r="I3215" s="5">
        <v>13.99</v>
      </c>
      <c r="J3215" s="3">
        <v>0</v>
      </c>
      <c r="K3215" s="3" t="s">
        <v>126</v>
      </c>
      <c r="L3215" s="3">
        <v>3</v>
      </c>
      <c r="M3215" s="5">
        <v>1.3</v>
      </c>
      <c r="N3215" s="3" t="s">
        <v>87</v>
      </c>
    </row>
    <row r="3216" spans="1:14" x14ac:dyDescent="0.25">
      <c r="A3216" s="3" t="s">
        <v>3319</v>
      </c>
      <c r="B3216" s="3">
        <v>30</v>
      </c>
      <c r="C3216" s="3" t="s">
        <v>106</v>
      </c>
      <c r="D3216" s="3" t="s">
        <v>21</v>
      </c>
      <c r="E3216" s="5">
        <v>3.17</v>
      </c>
      <c r="F3216" s="3">
        <v>24</v>
      </c>
      <c r="G3216" s="3" t="s">
        <v>98</v>
      </c>
      <c r="H3216" s="3" t="s">
        <v>122</v>
      </c>
      <c r="I3216" s="5">
        <v>13.99</v>
      </c>
      <c r="J3216" s="3">
        <v>0</v>
      </c>
      <c r="K3216" s="3" t="s">
        <v>108</v>
      </c>
      <c r="L3216" s="3">
        <v>5</v>
      </c>
      <c r="M3216" s="5">
        <v>0.13</v>
      </c>
      <c r="N3216" s="3" t="s">
        <v>112</v>
      </c>
    </row>
    <row r="3217" spans="1:14" x14ac:dyDescent="0.25">
      <c r="A3217" s="3" t="s">
        <v>3320</v>
      </c>
      <c r="B3217" s="3">
        <v>35</v>
      </c>
      <c r="C3217" s="3" t="s">
        <v>93</v>
      </c>
      <c r="D3217" s="3" t="s">
        <v>19</v>
      </c>
      <c r="E3217" s="5">
        <v>6.03</v>
      </c>
      <c r="F3217" s="3">
        <v>42</v>
      </c>
      <c r="G3217" s="3" t="s">
        <v>89</v>
      </c>
      <c r="H3217" s="3" t="s">
        <v>90</v>
      </c>
      <c r="I3217" s="5">
        <v>8.99</v>
      </c>
      <c r="J3217" s="3">
        <v>1</v>
      </c>
      <c r="K3217" s="3" t="s">
        <v>126</v>
      </c>
      <c r="L3217" s="3">
        <v>3</v>
      </c>
      <c r="M3217" s="5">
        <v>0.14000000000000001</v>
      </c>
      <c r="N3217" s="3" t="s">
        <v>96</v>
      </c>
    </row>
    <row r="3218" spans="1:14" x14ac:dyDescent="0.25">
      <c r="A3218" s="3" t="s">
        <v>3321</v>
      </c>
      <c r="B3218" s="3">
        <v>29</v>
      </c>
      <c r="C3218" s="3" t="s">
        <v>83</v>
      </c>
      <c r="D3218" s="3" t="s">
        <v>21</v>
      </c>
      <c r="E3218" s="5">
        <v>1.6</v>
      </c>
      <c r="F3218" s="3">
        <v>7</v>
      </c>
      <c r="G3218" s="3" t="s">
        <v>94</v>
      </c>
      <c r="H3218" s="3" t="s">
        <v>122</v>
      </c>
      <c r="I3218" s="5">
        <v>13.99</v>
      </c>
      <c r="J3218" s="3">
        <v>0</v>
      </c>
      <c r="K3218" s="3" t="s">
        <v>102</v>
      </c>
      <c r="L3218" s="3">
        <v>4</v>
      </c>
      <c r="M3218" s="5">
        <v>0.2</v>
      </c>
      <c r="N3218" s="3" t="s">
        <v>91</v>
      </c>
    </row>
    <row r="3219" spans="1:14" x14ac:dyDescent="0.25">
      <c r="A3219" s="3" t="s">
        <v>3322</v>
      </c>
      <c r="B3219" s="3">
        <v>42</v>
      </c>
      <c r="C3219" s="3" t="s">
        <v>83</v>
      </c>
      <c r="D3219" s="3" t="s">
        <v>23</v>
      </c>
      <c r="E3219" s="5">
        <v>9.19</v>
      </c>
      <c r="F3219" s="3">
        <v>5</v>
      </c>
      <c r="G3219" s="3" t="s">
        <v>114</v>
      </c>
      <c r="H3219" s="3" t="s">
        <v>90</v>
      </c>
      <c r="I3219" s="5">
        <v>17.989999999999998</v>
      </c>
      <c r="J3219" s="3">
        <v>0</v>
      </c>
      <c r="K3219" s="3" t="s">
        <v>108</v>
      </c>
      <c r="L3219" s="3">
        <v>5</v>
      </c>
      <c r="M3219" s="5">
        <v>1.53</v>
      </c>
      <c r="N3219" s="3" t="s">
        <v>99</v>
      </c>
    </row>
    <row r="3220" spans="1:14" x14ac:dyDescent="0.25">
      <c r="A3220" s="3" t="s">
        <v>3323</v>
      </c>
      <c r="B3220" s="3">
        <v>20</v>
      </c>
      <c r="C3220" s="3" t="s">
        <v>106</v>
      </c>
      <c r="D3220" s="3" t="s">
        <v>19</v>
      </c>
      <c r="E3220" s="5">
        <v>16.96</v>
      </c>
      <c r="F3220" s="3">
        <v>53</v>
      </c>
      <c r="G3220" s="3" t="s">
        <v>135</v>
      </c>
      <c r="H3220" s="3" t="s">
        <v>122</v>
      </c>
      <c r="I3220" s="5">
        <v>8.99</v>
      </c>
      <c r="J3220" s="3">
        <v>1</v>
      </c>
      <c r="K3220" s="3" t="s">
        <v>86</v>
      </c>
      <c r="L3220" s="3">
        <v>1</v>
      </c>
      <c r="M3220" s="5">
        <v>0.31</v>
      </c>
      <c r="N3220" s="3" t="s">
        <v>87</v>
      </c>
    </row>
    <row r="3221" spans="1:14" x14ac:dyDescent="0.25">
      <c r="A3221" s="3" t="s">
        <v>3324</v>
      </c>
      <c r="B3221" s="3">
        <v>44</v>
      </c>
      <c r="C3221" s="3" t="s">
        <v>83</v>
      </c>
      <c r="D3221" s="3" t="s">
        <v>19</v>
      </c>
      <c r="E3221" s="5">
        <v>1.06</v>
      </c>
      <c r="F3221" s="3">
        <v>37</v>
      </c>
      <c r="G3221" s="3" t="s">
        <v>94</v>
      </c>
      <c r="H3221" s="3" t="s">
        <v>120</v>
      </c>
      <c r="I3221" s="5">
        <v>8.99</v>
      </c>
      <c r="J3221" s="3">
        <v>1</v>
      </c>
      <c r="K3221" s="3" t="s">
        <v>95</v>
      </c>
      <c r="L3221" s="3">
        <v>1</v>
      </c>
      <c r="M3221" s="5">
        <v>0.03</v>
      </c>
      <c r="N3221" s="3" t="s">
        <v>112</v>
      </c>
    </row>
    <row r="3222" spans="1:14" x14ac:dyDescent="0.25">
      <c r="A3222" s="3" t="s">
        <v>3325</v>
      </c>
      <c r="B3222" s="3">
        <v>54</v>
      </c>
      <c r="C3222" s="3" t="s">
        <v>93</v>
      </c>
      <c r="D3222" s="3" t="s">
        <v>21</v>
      </c>
      <c r="E3222" s="5">
        <v>6.61</v>
      </c>
      <c r="F3222" s="3">
        <v>26</v>
      </c>
      <c r="G3222" s="3" t="s">
        <v>98</v>
      </c>
      <c r="H3222" s="3" t="s">
        <v>122</v>
      </c>
      <c r="I3222" s="5">
        <v>13.99</v>
      </c>
      <c r="J3222" s="3">
        <v>0</v>
      </c>
      <c r="K3222" s="3" t="s">
        <v>86</v>
      </c>
      <c r="L3222" s="3">
        <v>3</v>
      </c>
      <c r="M3222" s="5">
        <v>0.24</v>
      </c>
      <c r="N3222" s="3" t="s">
        <v>87</v>
      </c>
    </row>
    <row r="3223" spans="1:14" x14ac:dyDescent="0.25">
      <c r="A3223" s="3" t="s">
        <v>3326</v>
      </c>
      <c r="B3223" s="3">
        <v>66</v>
      </c>
      <c r="C3223" s="3" t="s">
        <v>93</v>
      </c>
      <c r="D3223" s="3" t="s">
        <v>23</v>
      </c>
      <c r="E3223" s="5">
        <v>20.010000000000002</v>
      </c>
      <c r="F3223" s="3">
        <v>30</v>
      </c>
      <c r="G3223" s="3" t="s">
        <v>84</v>
      </c>
      <c r="H3223" s="3" t="s">
        <v>122</v>
      </c>
      <c r="I3223" s="5">
        <v>17.989999999999998</v>
      </c>
      <c r="J3223" s="3">
        <v>0</v>
      </c>
      <c r="K3223" s="3" t="s">
        <v>108</v>
      </c>
      <c r="L3223" s="3">
        <v>2</v>
      </c>
      <c r="M3223" s="5">
        <v>0.65</v>
      </c>
      <c r="N3223" s="3" t="s">
        <v>99</v>
      </c>
    </row>
    <row r="3224" spans="1:14" x14ac:dyDescent="0.25">
      <c r="A3224" s="3" t="s">
        <v>3327</v>
      </c>
      <c r="B3224" s="3">
        <v>60</v>
      </c>
      <c r="C3224" s="3" t="s">
        <v>83</v>
      </c>
      <c r="D3224" s="3" t="s">
        <v>19</v>
      </c>
      <c r="E3224" s="5">
        <v>9.99</v>
      </c>
      <c r="F3224" s="3">
        <v>34</v>
      </c>
      <c r="G3224" s="3" t="s">
        <v>89</v>
      </c>
      <c r="H3224" s="3" t="s">
        <v>85</v>
      </c>
      <c r="I3224" s="5">
        <v>8.99</v>
      </c>
      <c r="J3224" s="3">
        <v>1</v>
      </c>
      <c r="K3224" s="3" t="s">
        <v>108</v>
      </c>
      <c r="L3224" s="3">
        <v>3</v>
      </c>
      <c r="M3224" s="5">
        <v>0.28999999999999998</v>
      </c>
      <c r="N3224" s="3" t="s">
        <v>96</v>
      </c>
    </row>
    <row r="3225" spans="1:14" x14ac:dyDescent="0.25">
      <c r="A3225" s="3" t="s">
        <v>3328</v>
      </c>
      <c r="B3225" s="3">
        <v>21</v>
      </c>
      <c r="C3225" s="3" t="s">
        <v>83</v>
      </c>
      <c r="D3225" s="3" t="s">
        <v>23</v>
      </c>
      <c r="E3225" s="5">
        <v>8.5299999999999994</v>
      </c>
      <c r="F3225" s="3">
        <v>36</v>
      </c>
      <c r="G3225" s="3" t="s">
        <v>89</v>
      </c>
      <c r="H3225" s="3" t="s">
        <v>111</v>
      </c>
      <c r="I3225" s="5">
        <v>17.989999999999998</v>
      </c>
      <c r="J3225" s="3">
        <v>1</v>
      </c>
      <c r="K3225" s="3" t="s">
        <v>95</v>
      </c>
      <c r="L3225" s="3">
        <v>4</v>
      </c>
      <c r="M3225" s="5">
        <v>0.23</v>
      </c>
      <c r="N3225" s="3" t="s">
        <v>104</v>
      </c>
    </row>
    <row r="3226" spans="1:14" x14ac:dyDescent="0.25">
      <c r="A3226" s="3" t="s">
        <v>3329</v>
      </c>
      <c r="B3226" s="3">
        <v>51</v>
      </c>
      <c r="C3226" s="3" t="s">
        <v>93</v>
      </c>
      <c r="D3226" s="3" t="s">
        <v>23</v>
      </c>
      <c r="E3226" s="5">
        <v>4.9000000000000004</v>
      </c>
      <c r="F3226" s="3">
        <v>23</v>
      </c>
      <c r="G3226" s="3" t="s">
        <v>98</v>
      </c>
      <c r="H3226" s="3" t="s">
        <v>120</v>
      </c>
      <c r="I3226" s="5">
        <v>17.989999999999998</v>
      </c>
      <c r="J3226" s="3">
        <v>1</v>
      </c>
      <c r="K3226" s="3" t="s">
        <v>86</v>
      </c>
      <c r="L3226" s="3">
        <v>5</v>
      </c>
      <c r="M3226" s="5">
        <v>0.2</v>
      </c>
      <c r="N3226" s="3" t="s">
        <v>112</v>
      </c>
    </row>
    <row r="3227" spans="1:14" x14ac:dyDescent="0.25">
      <c r="A3227" s="3" t="s">
        <v>3330</v>
      </c>
      <c r="B3227" s="3">
        <v>41</v>
      </c>
      <c r="C3227" s="3" t="s">
        <v>106</v>
      </c>
      <c r="D3227" s="3" t="s">
        <v>21</v>
      </c>
      <c r="E3227" s="5">
        <v>8.6</v>
      </c>
      <c r="F3227" s="3">
        <v>47</v>
      </c>
      <c r="G3227" s="3" t="s">
        <v>84</v>
      </c>
      <c r="H3227" s="3" t="s">
        <v>90</v>
      </c>
      <c r="I3227" s="5">
        <v>13.99</v>
      </c>
      <c r="J3227" s="3">
        <v>1</v>
      </c>
      <c r="K3227" s="3" t="s">
        <v>108</v>
      </c>
      <c r="L3227" s="3">
        <v>2</v>
      </c>
      <c r="M3227" s="5">
        <v>0.18</v>
      </c>
      <c r="N3227" s="3" t="s">
        <v>87</v>
      </c>
    </row>
    <row r="3228" spans="1:14" x14ac:dyDescent="0.25">
      <c r="A3228" s="3" t="s">
        <v>3331</v>
      </c>
      <c r="B3228" s="3">
        <v>36</v>
      </c>
      <c r="C3228" s="3" t="s">
        <v>106</v>
      </c>
      <c r="D3228" s="3" t="s">
        <v>23</v>
      </c>
      <c r="E3228" s="5">
        <v>13.68</v>
      </c>
      <c r="F3228" s="3">
        <v>3</v>
      </c>
      <c r="G3228" s="3" t="s">
        <v>114</v>
      </c>
      <c r="H3228" s="3" t="s">
        <v>122</v>
      </c>
      <c r="I3228" s="5">
        <v>17.989999999999998</v>
      </c>
      <c r="J3228" s="3">
        <v>0</v>
      </c>
      <c r="K3228" s="3" t="s">
        <v>95</v>
      </c>
      <c r="L3228" s="3">
        <v>3</v>
      </c>
      <c r="M3228" s="5">
        <v>3.42</v>
      </c>
      <c r="N3228" s="3" t="s">
        <v>112</v>
      </c>
    </row>
    <row r="3229" spans="1:14" x14ac:dyDescent="0.25">
      <c r="A3229" s="3" t="s">
        <v>3332</v>
      </c>
      <c r="B3229" s="3">
        <v>36</v>
      </c>
      <c r="C3229" s="3" t="s">
        <v>106</v>
      </c>
      <c r="D3229" s="3" t="s">
        <v>23</v>
      </c>
      <c r="E3229" s="5">
        <v>7.25</v>
      </c>
      <c r="F3229" s="3">
        <v>36</v>
      </c>
      <c r="G3229" s="3" t="s">
        <v>98</v>
      </c>
      <c r="H3229" s="3" t="s">
        <v>122</v>
      </c>
      <c r="I3229" s="5">
        <v>17.989999999999998</v>
      </c>
      <c r="J3229" s="3">
        <v>0</v>
      </c>
      <c r="K3229" s="3" t="s">
        <v>126</v>
      </c>
      <c r="L3229" s="3">
        <v>5</v>
      </c>
      <c r="M3229" s="5">
        <v>0.2</v>
      </c>
      <c r="N3229" s="3" t="s">
        <v>112</v>
      </c>
    </row>
    <row r="3230" spans="1:14" x14ac:dyDescent="0.25">
      <c r="A3230" s="3" t="s">
        <v>3333</v>
      </c>
      <c r="B3230" s="3">
        <v>54</v>
      </c>
      <c r="C3230" s="3" t="s">
        <v>106</v>
      </c>
      <c r="D3230" s="3" t="s">
        <v>23</v>
      </c>
      <c r="E3230" s="5">
        <v>2.2799999999999998</v>
      </c>
      <c r="F3230" s="3">
        <v>47</v>
      </c>
      <c r="G3230" s="3" t="s">
        <v>94</v>
      </c>
      <c r="H3230" s="3" t="s">
        <v>122</v>
      </c>
      <c r="I3230" s="5">
        <v>17.989999999999998</v>
      </c>
      <c r="J3230" s="3">
        <v>1</v>
      </c>
      <c r="K3230" s="3" t="s">
        <v>95</v>
      </c>
      <c r="L3230" s="3">
        <v>3</v>
      </c>
      <c r="M3230" s="5">
        <v>0.05</v>
      </c>
      <c r="N3230" s="3" t="s">
        <v>96</v>
      </c>
    </row>
    <row r="3231" spans="1:14" x14ac:dyDescent="0.25">
      <c r="A3231" s="3" t="s">
        <v>3334</v>
      </c>
      <c r="B3231" s="3">
        <v>31</v>
      </c>
      <c r="C3231" s="3" t="s">
        <v>83</v>
      </c>
      <c r="D3231" s="3" t="s">
        <v>21</v>
      </c>
      <c r="E3231" s="5">
        <v>18.09</v>
      </c>
      <c r="F3231" s="3">
        <v>34</v>
      </c>
      <c r="G3231" s="3" t="s">
        <v>89</v>
      </c>
      <c r="H3231" s="3" t="s">
        <v>85</v>
      </c>
      <c r="I3231" s="5">
        <v>13.99</v>
      </c>
      <c r="J3231" s="3">
        <v>0</v>
      </c>
      <c r="K3231" s="3" t="s">
        <v>86</v>
      </c>
      <c r="L3231" s="3">
        <v>4</v>
      </c>
      <c r="M3231" s="5">
        <v>0.52</v>
      </c>
      <c r="N3231" s="3" t="s">
        <v>87</v>
      </c>
    </row>
    <row r="3232" spans="1:14" x14ac:dyDescent="0.25">
      <c r="A3232" s="3" t="s">
        <v>3335</v>
      </c>
      <c r="B3232" s="3">
        <v>64</v>
      </c>
      <c r="C3232" s="3" t="s">
        <v>93</v>
      </c>
      <c r="D3232" s="3" t="s">
        <v>23</v>
      </c>
      <c r="E3232" s="5">
        <v>9.3699999999999992</v>
      </c>
      <c r="F3232" s="3">
        <v>16</v>
      </c>
      <c r="G3232" s="3" t="s">
        <v>114</v>
      </c>
      <c r="H3232" s="3" t="s">
        <v>122</v>
      </c>
      <c r="I3232" s="5">
        <v>17.989999999999998</v>
      </c>
      <c r="J3232" s="3">
        <v>0</v>
      </c>
      <c r="K3232" s="3" t="s">
        <v>95</v>
      </c>
      <c r="L3232" s="3">
        <v>5</v>
      </c>
      <c r="M3232" s="5">
        <v>0.55000000000000004</v>
      </c>
      <c r="N3232" s="3" t="s">
        <v>96</v>
      </c>
    </row>
    <row r="3233" spans="1:14" x14ac:dyDescent="0.25">
      <c r="A3233" s="3" t="s">
        <v>3336</v>
      </c>
      <c r="B3233" s="3">
        <v>55</v>
      </c>
      <c r="C3233" s="3" t="s">
        <v>93</v>
      </c>
      <c r="D3233" s="3" t="s">
        <v>19</v>
      </c>
      <c r="E3233" s="5">
        <v>11.36</v>
      </c>
      <c r="F3233" s="3">
        <v>0</v>
      </c>
      <c r="G3233" s="3" t="s">
        <v>135</v>
      </c>
      <c r="H3233" s="3" t="s">
        <v>111</v>
      </c>
      <c r="I3233" s="5">
        <v>8.99</v>
      </c>
      <c r="J3233" s="3">
        <v>0</v>
      </c>
      <c r="K3233" s="3" t="s">
        <v>108</v>
      </c>
      <c r="L3233" s="3">
        <v>4</v>
      </c>
      <c r="M3233" s="5">
        <v>11.36</v>
      </c>
      <c r="N3233" s="3" t="s">
        <v>112</v>
      </c>
    </row>
    <row r="3234" spans="1:14" x14ac:dyDescent="0.25">
      <c r="A3234" s="3" t="s">
        <v>3337</v>
      </c>
      <c r="B3234" s="3">
        <v>51</v>
      </c>
      <c r="C3234" s="3" t="s">
        <v>93</v>
      </c>
      <c r="D3234" s="3" t="s">
        <v>19</v>
      </c>
      <c r="E3234" s="5">
        <v>6.21</v>
      </c>
      <c r="F3234" s="3">
        <v>40</v>
      </c>
      <c r="G3234" s="3" t="s">
        <v>114</v>
      </c>
      <c r="H3234" s="3" t="s">
        <v>85</v>
      </c>
      <c r="I3234" s="5">
        <v>8.99</v>
      </c>
      <c r="J3234" s="3">
        <v>1</v>
      </c>
      <c r="K3234" s="3" t="s">
        <v>102</v>
      </c>
      <c r="L3234" s="3">
        <v>5</v>
      </c>
      <c r="M3234" s="5">
        <v>0.15</v>
      </c>
      <c r="N3234" s="3" t="s">
        <v>91</v>
      </c>
    </row>
    <row r="3235" spans="1:14" x14ac:dyDescent="0.25">
      <c r="A3235" s="3" t="s">
        <v>3338</v>
      </c>
      <c r="B3235" s="3">
        <v>66</v>
      </c>
      <c r="C3235" s="3" t="s">
        <v>93</v>
      </c>
      <c r="D3235" s="3" t="s">
        <v>23</v>
      </c>
      <c r="E3235" s="5">
        <v>1.37</v>
      </c>
      <c r="F3235" s="3">
        <v>36</v>
      </c>
      <c r="G3235" s="3" t="s">
        <v>135</v>
      </c>
      <c r="H3235" s="3" t="s">
        <v>120</v>
      </c>
      <c r="I3235" s="5">
        <v>17.989999999999998</v>
      </c>
      <c r="J3235" s="3">
        <v>1</v>
      </c>
      <c r="K3235" s="3" t="s">
        <v>108</v>
      </c>
      <c r="L3235" s="3">
        <v>5</v>
      </c>
      <c r="M3235" s="5">
        <v>0.04</v>
      </c>
      <c r="N3235" s="3" t="s">
        <v>87</v>
      </c>
    </row>
    <row r="3236" spans="1:14" x14ac:dyDescent="0.25">
      <c r="A3236" s="3" t="s">
        <v>3339</v>
      </c>
      <c r="B3236" s="3">
        <v>57</v>
      </c>
      <c r="C3236" s="3" t="s">
        <v>106</v>
      </c>
      <c r="D3236" s="3" t="s">
        <v>21</v>
      </c>
      <c r="E3236" s="5">
        <v>8.27</v>
      </c>
      <c r="F3236" s="3">
        <v>59</v>
      </c>
      <c r="G3236" s="3" t="s">
        <v>89</v>
      </c>
      <c r="H3236" s="3" t="s">
        <v>120</v>
      </c>
      <c r="I3236" s="5">
        <v>13.99</v>
      </c>
      <c r="J3236" s="3">
        <v>0</v>
      </c>
      <c r="K3236" s="3" t="s">
        <v>102</v>
      </c>
      <c r="L3236" s="3">
        <v>4</v>
      </c>
      <c r="M3236" s="5">
        <v>0.14000000000000001</v>
      </c>
      <c r="N3236" s="3" t="s">
        <v>104</v>
      </c>
    </row>
    <row r="3237" spans="1:14" x14ac:dyDescent="0.25">
      <c r="A3237" s="3" t="s">
        <v>3340</v>
      </c>
      <c r="B3237" s="3">
        <v>68</v>
      </c>
      <c r="C3237" s="3" t="s">
        <v>93</v>
      </c>
      <c r="D3237" s="3" t="s">
        <v>21</v>
      </c>
      <c r="E3237" s="5">
        <v>26.58</v>
      </c>
      <c r="F3237" s="3">
        <v>36</v>
      </c>
      <c r="G3237" s="3" t="s">
        <v>98</v>
      </c>
      <c r="H3237" s="3" t="s">
        <v>120</v>
      </c>
      <c r="I3237" s="5">
        <v>13.99</v>
      </c>
      <c r="J3237" s="3">
        <v>0</v>
      </c>
      <c r="K3237" s="3" t="s">
        <v>102</v>
      </c>
      <c r="L3237" s="3">
        <v>4</v>
      </c>
      <c r="M3237" s="5">
        <v>0.72</v>
      </c>
      <c r="N3237" s="3" t="s">
        <v>104</v>
      </c>
    </row>
    <row r="3238" spans="1:14" x14ac:dyDescent="0.25">
      <c r="A3238" s="3" t="s">
        <v>3341</v>
      </c>
      <c r="B3238" s="3">
        <v>31</v>
      </c>
      <c r="C3238" s="3" t="s">
        <v>93</v>
      </c>
      <c r="D3238" s="3" t="s">
        <v>19</v>
      </c>
      <c r="E3238" s="5">
        <v>9.11</v>
      </c>
      <c r="F3238" s="3">
        <v>51</v>
      </c>
      <c r="G3238" s="3" t="s">
        <v>114</v>
      </c>
      <c r="H3238" s="3" t="s">
        <v>111</v>
      </c>
      <c r="I3238" s="5">
        <v>8.99</v>
      </c>
      <c r="J3238" s="3">
        <v>1</v>
      </c>
      <c r="K3238" s="3" t="s">
        <v>108</v>
      </c>
      <c r="L3238" s="3">
        <v>3</v>
      </c>
      <c r="M3238" s="5">
        <v>0.18</v>
      </c>
      <c r="N3238" s="3" t="s">
        <v>112</v>
      </c>
    </row>
    <row r="3239" spans="1:14" x14ac:dyDescent="0.25">
      <c r="A3239" s="3" t="s">
        <v>3342</v>
      </c>
      <c r="B3239" s="3">
        <v>39</v>
      </c>
      <c r="C3239" s="3" t="s">
        <v>83</v>
      </c>
      <c r="D3239" s="3" t="s">
        <v>23</v>
      </c>
      <c r="E3239" s="5">
        <v>12.34</v>
      </c>
      <c r="F3239" s="3">
        <v>30</v>
      </c>
      <c r="G3239" s="3" t="s">
        <v>84</v>
      </c>
      <c r="H3239" s="3" t="s">
        <v>85</v>
      </c>
      <c r="I3239" s="5">
        <v>17.989999999999998</v>
      </c>
      <c r="J3239" s="3">
        <v>0</v>
      </c>
      <c r="K3239" s="3" t="s">
        <v>102</v>
      </c>
      <c r="L3239" s="3">
        <v>5</v>
      </c>
      <c r="M3239" s="5">
        <v>0.4</v>
      </c>
      <c r="N3239" s="3" t="s">
        <v>112</v>
      </c>
    </row>
    <row r="3240" spans="1:14" x14ac:dyDescent="0.25">
      <c r="A3240" s="3" t="s">
        <v>3343</v>
      </c>
      <c r="B3240" s="3">
        <v>31</v>
      </c>
      <c r="C3240" s="3" t="s">
        <v>93</v>
      </c>
      <c r="D3240" s="3" t="s">
        <v>19</v>
      </c>
      <c r="E3240" s="5">
        <v>6.71</v>
      </c>
      <c r="F3240" s="3">
        <v>7</v>
      </c>
      <c r="G3240" s="3" t="s">
        <v>114</v>
      </c>
      <c r="H3240" s="3" t="s">
        <v>122</v>
      </c>
      <c r="I3240" s="5">
        <v>8.99</v>
      </c>
      <c r="J3240" s="3">
        <v>0</v>
      </c>
      <c r="K3240" s="3" t="s">
        <v>95</v>
      </c>
      <c r="L3240" s="3">
        <v>5</v>
      </c>
      <c r="M3240" s="5">
        <v>0.84</v>
      </c>
      <c r="N3240" s="3" t="s">
        <v>91</v>
      </c>
    </row>
    <row r="3241" spans="1:14" x14ac:dyDescent="0.25">
      <c r="A3241" s="3" t="s">
        <v>3344</v>
      </c>
      <c r="B3241" s="3">
        <v>63</v>
      </c>
      <c r="C3241" s="3" t="s">
        <v>106</v>
      </c>
      <c r="D3241" s="3" t="s">
        <v>21</v>
      </c>
      <c r="E3241" s="5">
        <v>8.51</v>
      </c>
      <c r="F3241" s="3">
        <v>55</v>
      </c>
      <c r="G3241" s="3" t="s">
        <v>114</v>
      </c>
      <c r="H3241" s="3" t="s">
        <v>111</v>
      </c>
      <c r="I3241" s="5">
        <v>13.99</v>
      </c>
      <c r="J3241" s="3">
        <v>1</v>
      </c>
      <c r="K3241" s="3" t="s">
        <v>86</v>
      </c>
      <c r="L3241" s="3">
        <v>4</v>
      </c>
      <c r="M3241" s="5">
        <v>0.15</v>
      </c>
      <c r="N3241" s="3" t="s">
        <v>91</v>
      </c>
    </row>
    <row r="3242" spans="1:14" x14ac:dyDescent="0.25">
      <c r="A3242" s="3" t="s">
        <v>3345</v>
      </c>
      <c r="B3242" s="3">
        <v>46</v>
      </c>
      <c r="C3242" s="3" t="s">
        <v>93</v>
      </c>
      <c r="D3242" s="3" t="s">
        <v>19</v>
      </c>
      <c r="E3242" s="5">
        <v>6.75</v>
      </c>
      <c r="F3242" s="3">
        <v>37</v>
      </c>
      <c r="G3242" s="3" t="s">
        <v>114</v>
      </c>
      <c r="H3242" s="3" t="s">
        <v>120</v>
      </c>
      <c r="I3242" s="5">
        <v>8.99</v>
      </c>
      <c r="J3242" s="3">
        <v>1</v>
      </c>
      <c r="K3242" s="3" t="s">
        <v>86</v>
      </c>
      <c r="L3242" s="3">
        <v>2</v>
      </c>
      <c r="M3242" s="5">
        <v>0.18</v>
      </c>
      <c r="N3242" s="3" t="s">
        <v>112</v>
      </c>
    </row>
    <row r="3243" spans="1:14" x14ac:dyDescent="0.25">
      <c r="A3243" s="3" t="s">
        <v>3346</v>
      </c>
      <c r="B3243" s="3">
        <v>22</v>
      </c>
      <c r="C3243" s="3" t="s">
        <v>106</v>
      </c>
      <c r="D3243" s="3" t="s">
        <v>21</v>
      </c>
      <c r="E3243" s="5">
        <v>7.67</v>
      </c>
      <c r="F3243" s="3">
        <v>53</v>
      </c>
      <c r="G3243" s="3" t="s">
        <v>114</v>
      </c>
      <c r="H3243" s="3" t="s">
        <v>85</v>
      </c>
      <c r="I3243" s="5">
        <v>13.99</v>
      </c>
      <c r="J3243" s="3">
        <v>1</v>
      </c>
      <c r="K3243" s="3" t="s">
        <v>95</v>
      </c>
      <c r="L3243" s="3">
        <v>3</v>
      </c>
      <c r="M3243" s="5">
        <v>0.14000000000000001</v>
      </c>
      <c r="N3243" s="3" t="s">
        <v>117</v>
      </c>
    </row>
    <row r="3244" spans="1:14" x14ac:dyDescent="0.25">
      <c r="A3244" s="3" t="s">
        <v>3347</v>
      </c>
      <c r="B3244" s="3">
        <v>59</v>
      </c>
      <c r="C3244" s="3" t="s">
        <v>83</v>
      </c>
      <c r="D3244" s="3" t="s">
        <v>23</v>
      </c>
      <c r="E3244" s="5">
        <v>16.600000000000001</v>
      </c>
      <c r="F3244" s="3">
        <v>23</v>
      </c>
      <c r="G3244" s="3" t="s">
        <v>94</v>
      </c>
      <c r="H3244" s="3" t="s">
        <v>111</v>
      </c>
      <c r="I3244" s="5">
        <v>17.989999999999998</v>
      </c>
      <c r="J3244" s="3">
        <v>0</v>
      </c>
      <c r="K3244" s="3" t="s">
        <v>95</v>
      </c>
      <c r="L3244" s="3">
        <v>3</v>
      </c>
      <c r="M3244" s="5">
        <v>0.69</v>
      </c>
      <c r="N3244" s="3" t="s">
        <v>96</v>
      </c>
    </row>
    <row r="3245" spans="1:14" x14ac:dyDescent="0.25">
      <c r="A3245" s="3" t="s">
        <v>3348</v>
      </c>
      <c r="B3245" s="3">
        <v>36</v>
      </c>
      <c r="C3245" s="3" t="s">
        <v>93</v>
      </c>
      <c r="D3245" s="3" t="s">
        <v>21</v>
      </c>
      <c r="E3245" s="5">
        <v>22.11</v>
      </c>
      <c r="F3245" s="3">
        <v>6</v>
      </c>
      <c r="G3245" s="3" t="s">
        <v>89</v>
      </c>
      <c r="H3245" s="3" t="s">
        <v>111</v>
      </c>
      <c r="I3245" s="5">
        <v>13.99</v>
      </c>
      <c r="J3245" s="3">
        <v>0</v>
      </c>
      <c r="K3245" s="3" t="s">
        <v>126</v>
      </c>
      <c r="L3245" s="3">
        <v>4</v>
      </c>
      <c r="M3245" s="5">
        <v>3.16</v>
      </c>
      <c r="N3245" s="3" t="s">
        <v>87</v>
      </c>
    </row>
    <row r="3246" spans="1:14" x14ac:dyDescent="0.25">
      <c r="A3246" s="3" t="s">
        <v>3349</v>
      </c>
      <c r="B3246" s="3">
        <v>55</v>
      </c>
      <c r="C3246" s="3" t="s">
        <v>83</v>
      </c>
      <c r="D3246" s="3" t="s">
        <v>23</v>
      </c>
      <c r="E3246" s="5">
        <v>0.44</v>
      </c>
      <c r="F3246" s="3">
        <v>27</v>
      </c>
      <c r="G3246" s="3" t="s">
        <v>98</v>
      </c>
      <c r="H3246" s="3" t="s">
        <v>85</v>
      </c>
      <c r="I3246" s="5">
        <v>17.989999999999998</v>
      </c>
      <c r="J3246" s="3">
        <v>1</v>
      </c>
      <c r="K3246" s="3" t="s">
        <v>95</v>
      </c>
      <c r="L3246" s="3">
        <v>3</v>
      </c>
      <c r="M3246" s="5">
        <v>0.02</v>
      </c>
      <c r="N3246" s="3" t="s">
        <v>96</v>
      </c>
    </row>
    <row r="3247" spans="1:14" x14ac:dyDescent="0.25">
      <c r="A3247" s="3" t="s">
        <v>3350</v>
      </c>
      <c r="B3247" s="3">
        <v>58</v>
      </c>
      <c r="C3247" s="3" t="s">
        <v>83</v>
      </c>
      <c r="D3247" s="3" t="s">
        <v>19</v>
      </c>
      <c r="E3247" s="5">
        <v>37.24</v>
      </c>
      <c r="F3247" s="3">
        <v>8</v>
      </c>
      <c r="G3247" s="3" t="s">
        <v>89</v>
      </c>
      <c r="H3247" s="3" t="s">
        <v>85</v>
      </c>
      <c r="I3247" s="5">
        <v>8.99</v>
      </c>
      <c r="J3247" s="3">
        <v>0</v>
      </c>
      <c r="K3247" s="3" t="s">
        <v>86</v>
      </c>
      <c r="L3247" s="3">
        <v>3</v>
      </c>
      <c r="M3247" s="5">
        <v>4.1399999999999997</v>
      </c>
      <c r="N3247" s="3" t="s">
        <v>104</v>
      </c>
    </row>
    <row r="3248" spans="1:14" x14ac:dyDescent="0.25">
      <c r="A3248" s="3" t="s">
        <v>3351</v>
      </c>
      <c r="B3248" s="3">
        <v>57</v>
      </c>
      <c r="C3248" s="3" t="s">
        <v>83</v>
      </c>
      <c r="D3248" s="3" t="s">
        <v>19</v>
      </c>
      <c r="E3248" s="5">
        <v>10.24</v>
      </c>
      <c r="F3248" s="3">
        <v>19</v>
      </c>
      <c r="G3248" s="3" t="s">
        <v>84</v>
      </c>
      <c r="H3248" s="3" t="s">
        <v>85</v>
      </c>
      <c r="I3248" s="5">
        <v>8.99</v>
      </c>
      <c r="J3248" s="3">
        <v>0</v>
      </c>
      <c r="K3248" s="3" t="s">
        <v>108</v>
      </c>
      <c r="L3248" s="3">
        <v>2</v>
      </c>
      <c r="M3248" s="5">
        <v>0.51</v>
      </c>
      <c r="N3248" s="3" t="s">
        <v>112</v>
      </c>
    </row>
    <row r="3249" spans="1:14" x14ac:dyDescent="0.25">
      <c r="A3249" s="3" t="s">
        <v>3352</v>
      </c>
      <c r="B3249" s="3">
        <v>67</v>
      </c>
      <c r="C3249" s="3" t="s">
        <v>83</v>
      </c>
      <c r="D3249" s="3" t="s">
        <v>23</v>
      </c>
      <c r="E3249" s="5">
        <v>28.86</v>
      </c>
      <c r="F3249" s="3">
        <v>1</v>
      </c>
      <c r="G3249" s="3" t="s">
        <v>114</v>
      </c>
      <c r="H3249" s="3" t="s">
        <v>111</v>
      </c>
      <c r="I3249" s="5">
        <v>17.989999999999998</v>
      </c>
      <c r="J3249" s="3">
        <v>0</v>
      </c>
      <c r="K3249" s="3" t="s">
        <v>86</v>
      </c>
      <c r="L3249" s="3">
        <v>2</v>
      </c>
      <c r="M3249" s="5">
        <v>14.43</v>
      </c>
      <c r="N3249" s="3" t="s">
        <v>96</v>
      </c>
    </row>
    <row r="3250" spans="1:14" x14ac:dyDescent="0.25">
      <c r="A3250" s="3" t="s">
        <v>3353</v>
      </c>
      <c r="B3250" s="3">
        <v>54</v>
      </c>
      <c r="C3250" s="3" t="s">
        <v>106</v>
      </c>
      <c r="D3250" s="3" t="s">
        <v>19</v>
      </c>
      <c r="E3250" s="5">
        <v>25.24</v>
      </c>
      <c r="F3250" s="3">
        <v>43</v>
      </c>
      <c r="G3250" s="3" t="s">
        <v>114</v>
      </c>
      <c r="H3250" s="3" t="s">
        <v>85</v>
      </c>
      <c r="I3250" s="5">
        <v>8.99</v>
      </c>
      <c r="J3250" s="3">
        <v>0</v>
      </c>
      <c r="K3250" s="3" t="s">
        <v>102</v>
      </c>
      <c r="L3250" s="3">
        <v>5</v>
      </c>
      <c r="M3250" s="5">
        <v>0.56999999999999995</v>
      </c>
      <c r="N3250" s="3" t="s">
        <v>112</v>
      </c>
    </row>
    <row r="3251" spans="1:14" x14ac:dyDescent="0.25">
      <c r="A3251" s="3" t="s">
        <v>3354</v>
      </c>
      <c r="B3251" s="3">
        <v>46</v>
      </c>
      <c r="C3251" s="3" t="s">
        <v>106</v>
      </c>
      <c r="D3251" s="3" t="s">
        <v>23</v>
      </c>
      <c r="E3251" s="5">
        <v>1.48</v>
      </c>
      <c r="F3251" s="3">
        <v>10</v>
      </c>
      <c r="G3251" s="3" t="s">
        <v>94</v>
      </c>
      <c r="H3251" s="3" t="s">
        <v>122</v>
      </c>
      <c r="I3251" s="5">
        <v>17.989999999999998</v>
      </c>
      <c r="J3251" s="3">
        <v>0</v>
      </c>
      <c r="K3251" s="3" t="s">
        <v>126</v>
      </c>
      <c r="L3251" s="3">
        <v>4</v>
      </c>
      <c r="M3251" s="5">
        <v>0.13</v>
      </c>
      <c r="N3251" s="3" t="s">
        <v>104</v>
      </c>
    </row>
    <row r="3252" spans="1:14" x14ac:dyDescent="0.25">
      <c r="A3252" s="3" t="s">
        <v>3355</v>
      </c>
      <c r="B3252" s="3">
        <v>37</v>
      </c>
      <c r="C3252" s="3" t="s">
        <v>106</v>
      </c>
      <c r="D3252" s="3" t="s">
        <v>21</v>
      </c>
      <c r="E3252" s="5">
        <v>5.43</v>
      </c>
      <c r="F3252" s="3">
        <v>46</v>
      </c>
      <c r="G3252" s="3" t="s">
        <v>84</v>
      </c>
      <c r="H3252" s="3" t="s">
        <v>85</v>
      </c>
      <c r="I3252" s="5">
        <v>13.99</v>
      </c>
      <c r="J3252" s="3">
        <v>0</v>
      </c>
      <c r="K3252" s="3" t="s">
        <v>108</v>
      </c>
      <c r="L3252" s="3">
        <v>5</v>
      </c>
      <c r="M3252" s="5">
        <v>0.12</v>
      </c>
      <c r="N3252" s="3" t="s">
        <v>117</v>
      </c>
    </row>
    <row r="3253" spans="1:14" x14ac:dyDescent="0.25">
      <c r="A3253" s="3" t="s">
        <v>3356</v>
      </c>
      <c r="B3253" s="3">
        <v>60</v>
      </c>
      <c r="C3253" s="3" t="s">
        <v>83</v>
      </c>
      <c r="D3253" s="3" t="s">
        <v>19</v>
      </c>
      <c r="E3253" s="5">
        <v>6.84</v>
      </c>
      <c r="F3253" s="3">
        <v>40</v>
      </c>
      <c r="G3253" s="3" t="s">
        <v>135</v>
      </c>
      <c r="H3253" s="3" t="s">
        <v>122</v>
      </c>
      <c r="I3253" s="5">
        <v>8.99</v>
      </c>
      <c r="J3253" s="3">
        <v>1</v>
      </c>
      <c r="K3253" s="3" t="s">
        <v>95</v>
      </c>
      <c r="L3253" s="3">
        <v>2</v>
      </c>
      <c r="M3253" s="5">
        <v>0.17</v>
      </c>
      <c r="N3253" s="3" t="s">
        <v>91</v>
      </c>
    </row>
    <row r="3254" spans="1:14" x14ac:dyDescent="0.25">
      <c r="A3254" s="3" t="s">
        <v>3357</v>
      </c>
      <c r="B3254" s="3">
        <v>61</v>
      </c>
      <c r="C3254" s="3" t="s">
        <v>93</v>
      </c>
      <c r="D3254" s="3" t="s">
        <v>23</v>
      </c>
      <c r="E3254" s="5">
        <v>1.3</v>
      </c>
      <c r="F3254" s="3">
        <v>44</v>
      </c>
      <c r="G3254" s="3" t="s">
        <v>135</v>
      </c>
      <c r="H3254" s="3" t="s">
        <v>90</v>
      </c>
      <c r="I3254" s="5">
        <v>17.989999999999998</v>
      </c>
      <c r="J3254" s="3">
        <v>1</v>
      </c>
      <c r="K3254" s="3" t="s">
        <v>108</v>
      </c>
      <c r="L3254" s="3">
        <v>5</v>
      </c>
      <c r="M3254" s="5">
        <v>0.03</v>
      </c>
      <c r="N3254" s="3" t="s">
        <v>104</v>
      </c>
    </row>
    <row r="3255" spans="1:14" x14ac:dyDescent="0.25">
      <c r="A3255" s="3" t="s">
        <v>3358</v>
      </c>
      <c r="B3255" s="3">
        <v>59</v>
      </c>
      <c r="C3255" s="3" t="s">
        <v>106</v>
      </c>
      <c r="D3255" s="3" t="s">
        <v>21</v>
      </c>
      <c r="E3255" s="5">
        <v>17.329999999999998</v>
      </c>
      <c r="F3255" s="3">
        <v>59</v>
      </c>
      <c r="G3255" s="3" t="s">
        <v>98</v>
      </c>
      <c r="H3255" s="3" t="s">
        <v>85</v>
      </c>
      <c r="I3255" s="5">
        <v>13.99</v>
      </c>
      <c r="J3255" s="3">
        <v>0</v>
      </c>
      <c r="K3255" s="3" t="s">
        <v>102</v>
      </c>
      <c r="L3255" s="3">
        <v>5</v>
      </c>
      <c r="M3255" s="5">
        <v>0.28999999999999998</v>
      </c>
      <c r="N3255" s="3" t="s">
        <v>112</v>
      </c>
    </row>
    <row r="3256" spans="1:14" x14ac:dyDescent="0.25">
      <c r="A3256" s="3" t="s">
        <v>3359</v>
      </c>
      <c r="B3256" s="3">
        <v>20</v>
      </c>
      <c r="C3256" s="3" t="s">
        <v>106</v>
      </c>
      <c r="D3256" s="3" t="s">
        <v>19</v>
      </c>
      <c r="E3256" s="5">
        <v>0.61</v>
      </c>
      <c r="F3256" s="3">
        <v>3</v>
      </c>
      <c r="G3256" s="3" t="s">
        <v>94</v>
      </c>
      <c r="H3256" s="3" t="s">
        <v>111</v>
      </c>
      <c r="I3256" s="5">
        <v>8.99</v>
      </c>
      <c r="J3256" s="3">
        <v>1</v>
      </c>
      <c r="K3256" s="3" t="s">
        <v>108</v>
      </c>
      <c r="L3256" s="3">
        <v>3</v>
      </c>
      <c r="M3256" s="5">
        <v>0.15</v>
      </c>
      <c r="N3256" s="3" t="s">
        <v>117</v>
      </c>
    </row>
    <row r="3257" spans="1:14" x14ac:dyDescent="0.25">
      <c r="A3257" s="3" t="s">
        <v>3360</v>
      </c>
      <c r="B3257" s="3">
        <v>47</v>
      </c>
      <c r="C3257" s="3" t="s">
        <v>93</v>
      </c>
      <c r="D3257" s="3" t="s">
        <v>23</v>
      </c>
      <c r="E3257" s="5">
        <v>2.2000000000000002</v>
      </c>
      <c r="F3257" s="3">
        <v>39</v>
      </c>
      <c r="G3257" s="3" t="s">
        <v>98</v>
      </c>
      <c r="H3257" s="3" t="s">
        <v>85</v>
      </c>
      <c r="I3257" s="5">
        <v>17.989999999999998</v>
      </c>
      <c r="J3257" s="3">
        <v>1</v>
      </c>
      <c r="K3257" s="3" t="s">
        <v>102</v>
      </c>
      <c r="L3257" s="3">
        <v>2</v>
      </c>
      <c r="M3257" s="5">
        <v>0.06</v>
      </c>
      <c r="N3257" s="3" t="s">
        <v>112</v>
      </c>
    </row>
    <row r="3258" spans="1:14" x14ac:dyDescent="0.25">
      <c r="A3258" s="3" t="s">
        <v>3361</v>
      </c>
      <c r="B3258" s="3">
        <v>69</v>
      </c>
      <c r="C3258" s="3" t="s">
        <v>106</v>
      </c>
      <c r="D3258" s="3" t="s">
        <v>19</v>
      </c>
      <c r="E3258" s="5">
        <v>5.31</v>
      </c>
      <c r="F3258" s="3">
        <v>52</v>
      </c>
      <c r="G3258" s="3" t="s">
        <v>114</v>
      </c>
      <c r="H3258" s="3" t="s">
        <v>90</v>
      </c>
      <c r="I3258" s="5">
        <v>8.99</v>
      </c>
      <c r="J3258" s="3">
        <v>1</v>
      </c>
      <c r="K3258" s="3" t="s">
        <v>108</v>
      </c>
      <c r="L3258" s="3">
        <v>4</v>
      </c>
      <c r="M3258" s="5">
        <v>0.1</v>
      </c>
      <c r="N3258" s="3" t="s">
        <v>87</v>
      </c>
    </row>
    <row r="3259" spans="1:14" x14ac:dyDescent="0.25">
      <c r="A3259" s="3" t="s">
        <v>3362</v>
      </c>
      <c r="B3259" s="3">
        <v>65</v>
      </c>
      <c r="C3259" s="3" t="s">
        <v>83</v>
      </c>
      <c r="D3259" s="3" t="s">
        <v>21</v>
      </c>
      <c r="E3259" s="5">
        <v>28.56</v>
      </c>
      <c r="F3259" s="3">
        <v>18</v>
      </c>
      <c r="G3259" s="3" t="s">
        <v>84</v>
      </c>
      <c r="H3259" s="3" t="s">
        <v>111</v>
      </c>
      <c r="I3259" s="5">
        <v>13.99</v>
      </c>
      <c r="J3259" s="3">
        <v>0</v>
      </c>
      <c r="K3259" s="3" t="s">
        <v>95</v>
      </c>
      <c r="L3259" s="3">
        <v>4</v>
      </c>
      <c r="M3259" s="5">
        <v>1.5</v>
      </c>
      <c r="N3259" s="3" t="s">
        <v>117</v>
      </c>
    </row>
    <row r="3260" spans="1:14" x14ac:dyDescent="0.25">
      <c r="A3260" s="3" t="s">
        <v>3363</v>
      </c>
      <c r="B3260" s="3">
        <v>58</v>
      </c>
      <c r="C3260" s="3" t="s">
        <v>93</v>
      </c>
      <c r="D3260" s="3" t="s">
        <v>23</v>
      </c>
      <c r="E3260" s="5">
        <v>16.329999999999998</v>
      </c>
      <c r="F3260" s="3">
        <v>43</v>
      </c>
      <c r="G3260" s="3" t="s">
        <v>89</v>
      </c>
      <c r="H3260" s="3" t="s">
        <v>111</v>
      </c>
      <c r="I3260" s="5">
        <v>17.989999999999998</v>
      </c>
      <c r="J3260" s="3">
        <v>1</v>
      </c>
      <c r="K3260" s="3" t="s">
        <v>86</v>
      </c>
      <c r="L3260" s="3">
        <v>1</v>
      </c>
      <c r="M3260" s="5">
        <v>0.37</v>
      </c>
      <c r="N3260" s="3" t="s">
        <v>112</v>
      </c>
    </row>
    <row r="3261" spans="1:14" x14ac:dyDescent="0.25">
      <c r="A3261" s="3" t="s">
        <v>3364</v>
      </c>
      <c r="B3261" s="3">
        <v>36</v>
      </c>
      <c r="C3261" s="3" t="s">
        <v>83</v>
      </c>
      <c r="D3261" s="3" t="s">
        <v>19</v>
      </c>
      <c r="E3261" s="5">
        <v>5.39</v>
      </c>
      <c r="F3261" s="3">
        <v>4</v>
      </c>
      <c r="G3261" s="3" t="s">
        <v>94</v>
      </c>
      <c r="H3261" s="3" t="s">
        <v>122</v>
      </c>
      <c r="I3261" s="5">
        <v>8.99</v>
      </c>
      <c r="J3261" s="3">
        <v>0</v>
      </c>
      <c r="K3261" s="3" t="s">
        <v>102</v>
      </c>
      <c r="L3261" s="3">
        <v>2</v>
      </c>
      <c r="M3261" s="5">
        <v>1.08</v>
      </c>
      <c r="N3261" s="3" t="s">
        <v>96</v>
      </c>
    </row>
    <row r="3262" spans="1:14" x14ac:dyDescent="0.25">
      <c r="A3262" s="3" t="s">
        <v>3365</v>
      </c>
      <c r="B3262" s="3">
        <v>32</v>
      </c>
      <c r="C3262" s="3" t="s">
        <v>83</v>
      </c>
      <c r="D3262" s="3" t="s">
        <v>23</v>
      </c>
      <c r="E3262" s="5">
        <v>9.15</v>
      </c>
      <c r="F3262" s="3">
        <v>58</v>
      </c>
      <c r="G3262" s="3" t="s">
        <v>89</v>
      </c>
      <c r="H3262" s="3" t="s">
        <v>122</v>
      </c>
      <c r="I3262" s="5">
        <v>17.989999999999998</v>
      </c>
      <c r="J3262" s="3">
        <v>1</v>
      </c>
      <c r="K3262" s="3" t="s">
        <v>126</v>
      </c>
      <c r="L3262" s="3">
        <v>2</v>
      </c>
      <c r="M3262" s="5">
        <v>0.16</v>
      </c>
      <c r="N3262" s="3" t="s">
        <v>104</v>
      </c>
    </row>
    <row r="3263" spans="1:14" x14ac:dyDescent="0.25">
      <c r="A3263" s="3" t="s">
        <v>3366</v>
      </c>
      <c r="B3263" s="3">
        <v>63</v>
      </c>
      <c r="C3263" s="3" t="s">
        <v>83</v>
      </c>
      <c r="D3263" s="3" t="s">
        <v>21</v>
      </c>
      <c r="E3263" s="5">
        <v>1.77</v>
      </c>
      <c r="F3263" s="3">
        <v>56</v>
      </c>
      <c r="G3263" s="3" t="s">
        <v>135</v>
      </c>
      <c r="H3263" s="3" t="s">
        <v>90</v>
      </c>
      <c r="I3263" s="5">
        <v>13.99</v>
      </c>
      <c r="J3263" s="3">
        <v>1</v>
      </c>
      <c r="K3263" s="3" t="s">
        <v>102</v>
      </c>
      <c r="L3263" s="3">
        <v>5</v>
      </c>
      <c r="M3263" s="5">
        <v>0.03</v>
      </c>
      <c r="N3263" s="3" t="s">
        <v>99</v>
      </c>
    </row>
    <row r="3264" spans="1:14" x14ac:dyDescent="0.25">
      <c r="A3264" s="3" t="s">
        <v>3367</v>
      </c>
      <c r="B3264" s="3">
        <v>67</v>
      </c>
      <c r="C3264" s="3" t="s">
        <v>83</v>
      </c>
      <c r="D3264" s="3" t="s">
        <v>19</v>
      </c>
      <c r="E3264" s="5">
        <v>25.25</v>
      </c>
      <c r="F3264" s="3">
        <v>25</v>
      </c>
      <c r="G3264" s="3" t="s">
        <v>94</v>
      </c>
      <c r="H3264" s="3" t="s">
        <v>85</v>
      </c>
      <c r="I3264" s="5">
        <v>8.99</v>
      </c>
      <c r="J3264" s="3">
        <v>0</v>
      </c>
      <c r="K3264" s="3" t="s">
        <v>102</v>
      </c>
      <c r="L3264" s="3">
        <v>3</v>
      </c>
      <c r="M3264" s="5">
        <v>0.97</v>
      </c>
      <c r="N3264" s="3" t="s">
        <v>112</v>
      </c>
    </row>
    <row r="3265" spans="1:14" x14ac:dyDescent="0.25">
      <c r="A3265" s="3" t="s">
        <v>3368</v>
      </c>
      <c r="B3265" s="3">
        <v>43</v>
      </c>
      <c r="C3265" s="3" t="s">
        <v>93</v>
      </c>
      <c r="D3265" s="3" t="s">
        <v>19</v>
      </c>
      <c r="E3265" s="5">
        <v>15.64</v>
      </c>
      <c r="F3265" s="3">
        <v>8</v>
      </c>
      <c r="G3265" s="3" t="s">
        <v>98</v>
      </c>
      <c r="H3265" s="3" t="s">
        <v>90</v>
      </c>
      <c r="I3265" s="5">
        <v>8.99</v>
      </c>
      <c r="J3265" s="3">
        <v>0</v>
      </c>
      <c r="K3265" s="3" t="s">
        <v>102</v>
      </c>
      <c r="L3265" s="3">
        <v>1</v>
      </c>
      <c r="M3265" s="5">
        <v>1.74</v>
      </c>
      <c r="N3265" s="3" t="s">
        <v>87</v>
      </c>
    </row>
    <row r="3266" spans="1:14" x14ac:dyDescent="0.25">
      <c r="A3266" s="3" t="s">
        <v>3369</v>
      </c>
      <c r="B3266" s="3">
        <v>52</v>
      </c>
      <c r="C3266" s="3" t="s">
        <v>83</v>
      </c>
      <c r="D3266" s="3" t="s">
        <v>19</v>
      </c>
      <c r="E3266" s="5">
        <v>5.56</v>
      </c>
      <c r="F3266" s="3">
        <v>48</v>
      </c>
      <c r="G3266" s="3" t="s">
        <v>84</v>
      </c>
      <c r="H3266" s="3" t="s">
        <v>120</v>
      </c>
      <c r="I3266" s="5">
        <v>8.99</v>
      </c>
      <c r="J3266" s="3">
        <v>1</v>
      </c>
      <c r="K3266" s="3" t="s">
        <v>108</v>
      </c>
      <c r="L3266" s="3">
        <v>1</v>
      </c>
      <c r="M3266" s="5">
        <v>0.11</v>
      </c>
      <c r="N3266" s="3" t="s">
        <v>104</v>
      </c>
    </row>
    <row r="3267" spans="1:14" x14ac:dyDescent="0.25">
      <c r="A3267" s="3" t="s">
        <v>3370</v>
      </c>
      <c r="B3267" s="3">
        <v>57</v>
      </c>
      <c r="C3267" s="3" t="s">
        <v>83</v>
      </c>
      <c r="D3267" s="3" t="s">
        <v>21</v>
      </c>
      <c r="E3267" s="5">
        <v>35.520000000000003</v>
      </c>
      <c r="F3267" s="3">
        <v>12</v>
      </c>
      <c r="G3267" s="3" t="s">
        <v>98</v>
      </c>
      <c r="H3267" s="3" t="s">
        <v>90</v>
      </c>
      <c r="I3267" s="5">
        <v>13.99</v>
      </c>
      <c r="J3267" s="3">
        <v>0</v>
      </c>
      <c r="K3267" s="3" t="s">
        <v>102</v>
      </c>
      <c r="L3267" s="3">
        <v>4</v>
      </c>
      <c r="M3267" s="5">
        <v>2.73</v>
      </c>
      <c r="N3267" s="3" t="s">
        <v>112</v>
      </c>
    </row>
    <row r="3268" spans="1:14" x14ac:dyDescent="0.25">
      <c r="A3268" s="3" t="s">
        <v>3371</v>
      </c>
      <c r="B3268" s="3">
        <v>21</v>
      </c>
      <c r="C3268" s="3" t="s">
        <v>83</v>
      </c>
      <c r="D3268" s="3" t="s">
        <v>23</v>
      </c>
      <c r="E3268" s="5">
        <v>6.27</v>
      </c>
      <c r="F3268" s="3">
        <v>53</v>
      </c>
      <c r="G3268" s="3" t="s">
        <v>135</v>
      </c>
      <c r="H3268" s="3" t="s">
        <v>120</v>
      </c>
      <c r="I3268" s="5">
        <v>17.989999999999998</v>
      </c>
      <c r="J3268" s="3">
        <v>1</v>
      </c>
      <c r="K3268" s="3" t="s">
        <v>95</v>
      </c>
      <c r="L3268" s="3">
        <v>5</v>
      </c>
      <c r="M3268" s="5">
        <v>0.12</v>
      </c>
      <c r="N3268" s="3" t="s">
        <v>104</v>
      </c>
    </row>
    <row r="3269" spans="1:14" x14ac:dyDescent="0.25">
      <c r="A3269" s="3" t="s">
        <v>3372</v>
      </c>
      <c r="B3269" s="3">
        <v>56</v>
      </c>
      <c r="C3269" s="3" t="s">
        <v>83</v>
      </c>
      <c r="D3269" s="3" t="s">
        <v>23</v>
      </c>
      <c r="E3269" s="5">
        <v>9.9600000000000009</v>
      </c>
      <c r="F3269" s="3">
        <v>51</v>
      </c>
      <c r="G3269" s="3" t="s">
        <v>98</v>
      </c>
      <c r="H3269" s="3" t="s">
        <v>122</v>
      </c>
      <c r="I3269" s="5">
        <v>17.989999999999998</v>
      </c>
      <c r="J3269" s="3">
        <v>1</v>
      </c>
      <c r="K3269" s="3" t="s">
        <v>86</v>
      </c>
      <c r="L3269" s="3">
        <v>3</v>
      </c>
      <c r="M3269" s="5">
        <v>0.19</v>
      </c>
      <c r="N3269" s="3" t="s">
        <v>96</v>
      </c>
    </row>
    <row r="3270" spans="1:14" x14ac:dyDescent="0.25">
      <c r="A3270" s="3" t="s">
        <v>3373</v>
      </c>
      <c r="B3270" s="3">
        <v>64</v>
      </c>
      <c r="C3270" s="3" t="s">
        <v>93</v>
      </c>
      <c r="D3270" s="3" t="s">
        <v>21</v>
      </c>
      <c r="E3270" s="5">
        <v>0.02</v>
      </c>
      <c r="F3270" s="3">
        <v>36</v>
      </c>
      <c r="G3270" s="3" t="s">
        <v>114</v>
      </c>
      <c r="H3270" s="3" t="s">
        <v>85</v>
      </c>
      <c r="I3270" s="5">
        <v>13.99</v>
      </c>
      <c r="J3270" s="3">
        <v>1</v>
      </c>
      <c r="K3270" s="3" t="s">
        <v>86</v>
      </c>
      <c r="L3270" s="3">
        <v>3</v>
      </c>
      <c r="M3270" s="5">
        <v>0</v>
      </c>
      <c r="N3270" s="3" t="s">
        <v>117</v>
      </c>
    </row>
    <row r="3271" spans="1:14" x14ac:dyDescent="0.25">
      <c r="A3271" s="3" t="s">
        <v>3374</v>
      </c>
      <c r="B3271" s="3">
        <v>54</v>
      </c>
      <c r="C3271" s="3" t="s">
        <v>106</v>
      </c>
      <c r="D3271" s="3" t="s">
        <v>19</v>
      </c>
      <c r="E3271" s="5">
        <v>20</v>
      </c>
      <c r="F3271" s="3">
        <v>45</v>
      </c>
      <c r="G3271" s="3" t="s">
        <v>89</v>
      </c>
      <c r="H3271" s="3" t="s">
        <v>120</v>
      </c>
      <c r="I3271" s="5">
        <v>8.99</v>
      </c>
      <c r="J3271" s="3">
        <v>1</v>
      </c>
      <c r="K3271" s="3" t="s">
        <v>126</v>
      </c>
      <c r="L3271" s="3">
        <v>2</v>
      </c>
      <c r="M3271" s="5">
        <v>0.43</v>
      </c>
      <c r="N3271" s="3" t="s">
        <v>104</v>
      </c>
    </row>
    <row r="3272" spans="1:14" x14ac:dyDescent="0.25">
      <c r="A3272" s="3" t="s">
        <v>3375</v>
      </c>
      <c r="B3272" s="3">
        <v>62</v>
      </c>
      <c r="C3272" s="3" t="s">
        <v>93</v>
      </c>
      <c r="D3272" s="3" t="s">
        <v>23</v>
      </c>
      <c r="E3272" s="5">
        <v>3.99</v>
      </c>
      <c r="F3272" s="3">
        <v>25</v>
      </c>
      <c r="G3272" s="3" t="s">
        <v>114</v>
      </c>
      <c r="H3272" s="3" t="s">
        <v>85</v>
      </c>
      <c r="I3272" s="5">
        <v>17.989999999999998</v>
      </c>
      <c r="J3272" s="3">
        <v>1</v>
      </c>
      <c r="K3272" s="3" t="s">
        <v>95</v>
      </c>
      <c r="L3272" s="3">
        <v>5</v>
      </c>
      <c r="M3272" s="5">
        <v>0.15</v>
      </c>
      <c r="N3272" s="3" t="s">
        <v>117</v>
      </c>
    </row>
    <row r="3273" spans="1:14" x14ac:dyDescent="0.25">
      <c r="A3273" s="3" t="s">
        <v>3376</v>
      </c>
      <c r="B3273" s="3">
        <v>63</v>
      </c>
      <c r="C3273" s="3" t="s">
        <v>106</v>
      </c>
      <c r="D3273" s="3" t="s">
        <v>21</v>
      </c>
      <c r="E3273" s="5">
        <v>2.31</v>
      </c>
      <c r="F3273" s="3">
        <v>29</v>
      </c>
      <c r="G3273" s="3" t="s">
        <v>98</v>
      </c>
      <c r="H3273" s="3" t="s">
        <v>111</v>
      </c>
      <c r="I3273" s="5">
        <v>13.99</v>
      </c>
      <c r="J3273" s="3">
        <v>1</v>
      </c>
      <c r="K3273" s="3" t="s">
        <v>86</v>
      </c>
      <c r="L3273" s="3">
        <v>2</v>
      </c>
      <c r="M3273" s="5">
        <v>0.08</v>
      </c>
      <c r="N3273" s="3" t="s">
        <v>104</v>
      </c>
    </row>
    <row r="3274" spans="1:14" x14ac:dyDescent="0.25">
      <c r="A3274" s="3" t="s">
        <v>3377</v>
      </c>
      <c r="B3274" s="3">
        <v>69</v>
      </c>
      <c r="C3274" s="3" t="s">
        <v>93</v>
      </c>
      <c r="D3274" s="3" t="s">
        <v>21</v>
      </c>
      <c r="E3274" s="5">
        <v>10.33</v>
      </c>
      <c r="F3274" s="3">
        <v>42</v>
      </c>
      <c r="G3274" s="3" t="s">
        <v>89</v>
      </c>
      <c r="H3274" s="3" t="s">
        <v>122</v>
      </c>
      <c r="I3274" s="5">
        <v>13.99</v>
      </c>
      <c r="J3274" s="3">
        <v>1</v>
      </c>
      <c r="K3274" s="3" t="s">
        <v>102</v>
      </c>
      <c r="L3274" s="3">
        <v>3</v>
      </c>
      <c r="M3274" s="5">
        <v>0.24</v>
      </c>
      <c r="N3274" s="3" t="s">
        <v>87</v>
      </c>
    </row>
    <row r="3275" spans="1:14" x14ac:dyDescent="0.25">
      <c r="A3275" s="3" t="s">
        <v>3378</v>
      </c>
      <c r="B3275" s="3">
        <v>38</v>
      </c>
      <c r="C3275" s="3" t="s">
        <v>83</v>
      </c>
      <c r="D3275" s="3" t="s">
        <v>23</v>
      </c>
      <c r="E3275" s="5">
        <v>0.55000000000000004</v>
      </c>
      <c r="F3275" s="3">
        <v>3</v>
      </c>
      <c r="G3275" s="3" t="s">
        <v>84</v>
      </c>
      <c r="H3275" s="3" t="s">
        <v>120</v>
      </c>
      <c r="I3275" s="5">
        <v>17.989999999999998</v>
      </c>
      <c r="J3275" s="3">
        <v>1</v>
      </c>
      <c r="K3275" s="3" t="s">
        <v>102</v>
      </c>
      <c r="L3275" s="3">
        <v>1</v>
      </c>
      <c r="M3275" s="5">
        <v>0.14000000000000001</v>
      </c>
      <c r="N3275" s="3" t="s">
        <v>117</v>
      </c>
    </row>
    <row r="3276" spans="1:14" x14ac:dyDescent="0.25">
      <c r="A3276" s="3" t="s">
        <v>3379</v>
      </c>
      <c r="B3276" s="3">
        <v>69</v>
      </c>
      <c r="C3276" s="3" t="s">
        <v>93</v>
      </c>
      <c r="D3276" s="3" t="s">
        <v>21</v>
      </c>
      <c r="E3276" s="5">
        <v>9.14</v>
      </c>
      <c r="F3276" s="3">
        <v>48</v>
      </c>
      <c r="G3276" s="3" t="s">
        <v>114</v>
      </c>
      <c r="H3276" s="3" t="s">
        <v>111</v>
      </c>
      <c r="I3276" s="5">
        <v>13.99</v>
      </c>
      <c r="J3276" s="3">
        <v>0</v>
      </c>
      <c r="K3276" s="3" t="s">
        <v>102</v>
      </c>
      <c r="L3276" s="3">
        <v>5</v>
      </c>
      <c r="M3276" s="5">
        <v>0.19</v>
      </c>
      <c r="N3276" s="3" t="s">
        <v>87</v>
      </c>
    </row>
    <row r="3277" spans="1:14" x14ac:dyDescent="0.25">
      <c r="A3277" s="3" t="s">
        <v>3380</v>
      </c>
      <c r="B3277" s="3">
        <v>18</v>
      </c>
      <c r="C3277" s="3" t="s">
        <v>93</v>
      </c>
      <c r="D3277" s="3" t="s">
        <v>19</v>
      </c>
      <c r="E3277" s="5">
        <v>4.37</v>
      </c>
      <c r="F3277" s="3">
        <v>46</v>
      </c>
      <c r="G3277" s="3" t="s">
        <v>89</v>
      </c>
      <c r="H3277" s="3" t="s">
        <v>85</v>
      </c>
      <c r="I3277" s="5">
        <v>8.99</v>
      </c>
      <c r="J3277" s="3">
        <v>1</v>
      </c>
      <c r="K3277" s="3" t="s">
        <v>108</v>
      </c>
      <c r="L3277" s="3">
        <v>1</v>
      </c>
      <c r="M3277" s="5">
        <v>0.09</v>
      </c>
      <c r="N3277" s="3" t="s">
        <v>87</v>
      </c>
    </row>
    <row r="3278" spans="1:14" x14ac:dyDescent="0.25">
      <c r="A3278" s="3" t="s">
        <v>3381</v>
      </c>
      <c r="B3278" s="3">
        <v>26</v>
      </c>
      <c r="C3278" s="3" t="s">
        <v>106</v>
      </c>
      <c r="D3278" s="3" t="s">
        <v>21</v>
      </c>
      <c r="E3278" s="5">
        <v>10.42</v>
      </c>
      <c r="F3278" s="3">
        <v>28</v>
      </c>
      <c r="G3278" s="3" t="s">
        <v>114</v>
      </c>
      <c r="H3278" s="3" t="s">
        <v>111</v>
      </c>
      <c r="I3278" s="5">
        <v>13.99</v>
      </c>
      <c r="J3278" s="3">
        <v>0</v>
      </c>
      <c r="K3278" s="3" t="s">
        <v>95</v>
      </c>
      <c r="L3278" s="3">
        <v>1</v>
      </c>
      <c r="M3278" s="5">
        <v>0.36</v>
      </c>
      <c r="N3278" s="3" t="s">
        <v>112</v>
      </c>
    </row>
    <row r="3279" spans="1:14" x14ac:dyDescent="0.25">
      <c r="A3279" s="3" t="s">
        <v>3382</v>
      </c>
      <c r="B3279" s="3">
        <v>44</v>
      </c>
      <c r="C3279" s="3" t="s">
        <v>93</v>
      </c>
      <c r="D3279" s="3" t="s">
        <v>21</v>
      </c>
      <c r="E3279" s="5">
        <v>3.08</v>
      </c>
      <c r="F3279" s="3">
        <v>58</v>
      </c>
      <c r="G3279" s="3" t="s">
        <v>94</v>
      </c>
      <c r="H3279" s="3" t="s">
        <v>85</v>
      </c>
      <c r="I3279" s="5">
        <v>13.99</v>
      </c>
      <c r="J3279" s="3">
        <v>1</v>
      </c>
      <c r="K3279" s="3" t="s">
        <v>108</v>
      </c>
      <c r="L3279" s="3">
        <v>1</v>
      </c>
      <c r="M3279" s="5">
        <v>0.05</v>
      </c>
      <c r="N3279" s="3" t="s">
        <v>104</v>
      </c>
    </row>
    <row r="3280" spans="1:14" x14ac:dyDescent="0.25">
      <c r="A3280" s="3" t="s">
        <v>3383</v>
      </c>
      <c r="B3280" s="3">
        <v>43</v>
      </c>
      <c r="C3280" s="3" t="s">
        <v>93</v>
      </c>
      <c r="D3280" s="3" t="s">
        <v>21</v>
      </c>
      <c r="E3280" s="5">
        <v>1.86</v>
      </c>
      <c r="F3280" s="3">
        <v>52</v>
      </c>
      <c r="G3280" s="3" t="s">
        <v>94</v>
      </c>
      <c r="H3280" s="3" t="s">
        <v>122</v>
      </c>
      <c r="I3280" s="5">
        <v>13.99</v>
      </c>
      <c r="J3280" s="3">
        <v>1</v>
      </c>
      <c r="K3280" s="3" t="s">
        <v>86</v>
      </c>
      <c r="L3280" s="3">
        <v>3</v>
      </c>
      <c r="M3280" s="5">
        <v>0.04</v>
      </c>
      <c r="N3280" s="3" t="s">
        <v>112</v>
      </c>
    </row>
    <row r="3281" spans="1:14" x14ac:dyDescent="0.25">
      <c r="A3281" s="3" t="s">
        <v>3384</v>
      </c>
      <c r="B3281" s="3">
        <v>39</v>
      </c>
      <c r="C3281" s="3" t="s">
        <v>93</v>
      </c>
      <c r="D3281" s="3" t="s">
        <v>21</v>
      </c>
      <c r="E3281" s="5">
        <v>6.5</v>
      </c>
      <c r="F3281" s="3">
        <v>12</v>
      </c>
      <c r="G3281" s="3" t="s">
        <v>94</v>
      </c>
      <c r="H3281" s="3" t="s">
        <v>122</v>
      </c>
      <c r="I3281" s="5">
        <v>13.99</v>
      </c>
      <c r="J3281" s="3">
        <v>0</v>
      </c>
      <c r="K3281" s="3" t="s">
        <v>95</v>
      </c>
      <c r="L3281" s="3">
        <v>4</v>
      </c>
      <c r="M3281" s="5">
        <v>0.5</v>
      </c>
      <c r="N3281" s="3" t="s">
        <v>91</v>
      </c>
    </row>
    <row r="3282" spans="1:14" x14ac:dyDescent="0.25">
      <c r="A3282" s="3" t="s">
        <v>3385</v>
      </c>
      <c r="B3282" s="3">
        <v>70</v>
      </c>
      <c r="C3282" s="3" t="s">
        <v>83</v>
      </c>
      <c r="D3282" s="3" t="s">
        <v>19</v>
      </c>
      <c r="E3282" s="5">
        <v>9.65</v>
      </c>
      <c r="F3282" s="3">
        <v>12</v>
      </c>
      <c r="G3282" s="3" t="s">
        <v>135</v>
      </c>
      <c r="H3282" s="3" t="s">
        <v>120</v>
      </c>
      <c r="I3282" s="5">
        <v>8.99</v>
      </c>
      <c r="J3282" s="3">
        <v>0</v>
      </c>
      <c r="K3282" s="3" t="s">
        <v>95</v>
      </c>
      <c r="L3282" s="3">
        <v>5</v>
      </c>
      <c r="M3282" s="5">
        <v>0.74</v>
      </c>
      <c r="N3282" s="3" t="s">
        <v>117</v>
      </c>
    </row>
    <row r="3283" spans="1:14" x14ac:dyDescent="0.25">
      <c r="A3283" s="3" t="s">
        <v>3386</v>
      </c>
      <c r="B3283" s="3">
        <v>19</v>
      </c>
      <c r="C3283" s="3" t="s">
        <v>93</v>
      </c>
      <c r="D3283" s="3" t="s">
        <v>23</v>
      </c>
      <c r="E3283" s="5">
        <v>0.1</v>
      </c>
      <c r="F3283" s="3">
        <v>24</v>
      </c>
      <c r="G3283" s="3" t="s">
        <v>84</v>
      </c>
      <c r="H3283" s="3" t="s">
        <v>90</v>
      </c>
      <c r="I3283" s="5">
        <v>17.989999999999998</v>
      </c>
      <c r="J3283" s="3">
        <v>0</v>
      </c>
      <c r="K3283" s="3" t="s">
        <v>102</v>
      </c>
      <c r="L3283" s="3">
        <v>5</v>
      </c>
      <c r="M3283" s="5">
        <v>0</v>
      </c>
      <c r="N3283" s="3" t="s">
        <v>91</v>
      </c>
    </row>
    <row r="3284" spans="1:14" x14ac:dyDescent="0.25">
      <c r="A3284" s="3" t="s">
        <v>3387</v>
      </c>
      <c r="B3284" s="3">
        <v>23</v>
      </c>
      <c r="C3284" s="3" t="s">
        <v>83</v>
      </c>
      <c r="D3284" s="3" t="s">
        <v>23</v>
      </c>
      <c r="E3284" s="5">
        <v>33.47</v>
      </c>
      <c r="F3284" s="3">
        <v>29</v>
      </c>
      <c r="G3284" s="3" t="s">
        <v>89</v>
      </c>
      <c r="H3284" s="3" t="s">
        <v>111</v>
      </c>
      <c r="I3284" s="5">
        <v>17.989999999999998</v>
      </c>
      <c r="J3284" s="3">
        <v>0</v>
      </c>
      <c r="K3284" s="3" t="s">
        <v>108</v>
      </c>
      <c r="L3284" s="3">
        <v>3</v>
      </c>
      <c r="M3284" s="5">
        <v>1.1200000000000001</v>
      </c>
      <c r="N3284" s="3" t="s">
        <v>104</v>
      </c>
    </row>
    <row r="3285" spans="1:14" x14ac:dyDescent="0.25">
      <c r="A3285" s="3" t="s">
        <v>3388</v>
      </c>
      <c r="B3285" s="3">
        <v>39</v>
      </c>
      <c r="C3285" s="3" t="s">
        <v>93</v>
      </c>
      <c r="D3285" s="3" t="s">
        <v>23</v>
      </c>
      <c r="E3285" s="5">
        <v>4.67</v>
      </c>
      <c r="F3285" s="3">
        <v>9</v>
      </c>
      <c r="G3285" s="3" t="s">
        <v>98</v>
      </c>
      <c r="H3285" s="3" t="s">
        <v>85</v>
      </c>
      <c r="I3285" s="5">
        <v>17.989999999999998</v>
      </c>
      <c r="J3285" s="3">
        <v>1</v>
      </c>
      <c r="K3285" s="3" t="s">
        <v>95</v>
      </c>
      <c r="L3285" s="3">
        <v>3</v>
      </c>
      <c r="M3285" s="5">
        <v>0.47</v>
      </c>
      <c r="N3285" s="3" t="s">
        <v>91</v>
      </c>
    </row>
    <row r="3286" spans="1:14" x14ac:dyDescent="0.25">
      <c r="A3286" s="3" t="s">
        <v>3389</v>
      </c>
      <c r="B3286" s="3">
        <v>19</v>
      </c>
      <c r="C3286" s="3" t="s">
        <v>93</v>
      </c>
      <c r="D3286" s="3" t="s">
        <v>23</v>
      </c>
      <c r="E3286" s="5">
        <v>1.73</v>
      </c>
      <c r="F3286" s="3">
        <v>22</v>
      </c>
      <c r="G3286" s="3" t="s">
        <v>98</v>
      </c>
      <c r="H3286" s="3" t="s">
        <v>111</v>
      </c>
      <c r="I3286" s="5">
        <v>17.989999999999998</v>
      </c>
      <c r="J3286" s="3">
        <v>1</v>
      </c>
      <c r="K3286" s="3" t="s">
        <v>126</v>
      </c>
      <c r="L3286" s="3">
        <v>3</v>
      </c>
      <c r="M3286" s="5">
        <v>0.08</v>
      </c>
      <c r="N3286" s="3" t="s">
        <v>91</v>
      </c>
    </row>
    <row r="3287" spans="1:14" x14ac:dyDescent="0.25">
      <c r="A3287" s="3" t="s">
        <v>3390</v>
      </c>
      <c r="B3287" s="3">
        <v>30</v>
      </c>
      <c r="C3287" s="3" t="s">
        <v>106</v>
      </c>
      <c r="D3287" s="3" t="s">
        <v>19</v>
      </c>
      <c r="E3287" s="5">
        <v>0.25</v>
      </c>
      <c r="F3287" s="3">
        <v>29</v>
      </c>
      <c r="G3287" s="3" t="s">
        <v>89</v>
      </c>
      <c r="H3287" s="3" t="s">
        <v>122</v>
      </c>
      <c r="I3287" s="5">
        <v>8.99</v>
      </c>
      <c r="J3287" s="3">
        <v>1</v>
      </c>
      <c r="K3287" s="3" t="s">
        <v>86</v>
      </c>
      <c r="L3287" s="3">
        <v>2</v>
      </c>
      <c r="M3287" s="5">
        <v>0.01</v>
      </c>
      <c r="N3287" s="3" t="s">
        <v>112</v>
      </c>
    </row>
    <row r="3288" spans="1:14" x14ac:dyDescent="0.25">
      <c r="A3288" s="3" t="s">
        <v>3391</v>
      </c>
      <c r="B3288" s="3">
        <v>22</v>
      </c>
      <c r="C3288" s="3" t="s">
        <v>83</v>
      </c>
      <c r="D3288" s="3" t="s">
        <v>23</v>
      </c>
      <c r="E3288" s="5">
        <v>17.649999999999999</v>
      </c>
      <c r="F3288" s="3">
        <v>9</v>
      </c>
      <c r="G3288" s="3" t="s">
        <v>84</v>
      </c>
      <c r="H3288" s="3" t="s">
        <v>85</v>
      </c>
      <c r="I3288" s="5">
        <v>17.989999999999998</v>
      </c>
      <c r="J3288" s="3">
        <v>0</v>
      </c>
      <c r="K3288" s="3" t="s">
        <v>108</v>
      </c>
      <c r="L3288" s="3">
        <v>2</v>
      </c>
      <c r="M3288" s="5">
        <v>1.76</v>
      </c>
      <c r="N3288" s="3" t="s">
        <v>96</v>
      </c>
    </row>
    <row r="3289" spans="1:14" x14ac:dyDescent="0.25">
      <c r="A3289" s="3" t="s">
        <v>3392</v>
      </c>
      <c r="B3289" s="3">
        <v>56</v>
      </c>
      <c r="C3289" s="3" t="s">
        <v>106</v>
      </c>
      <c r="D3289" s="3" t="s">
        <v>21</v>
      </c>
      <c r="E3289" s="5">
        <v>0.49</v>
      </c>
      <c r="F3289" s="3">
        <v>44</v>
      </c>
      <c r="G3289" s="3" t="s">
        <v>89</v>
      </c>
      <c r="H3289" s="3" t="s">
        <v>85</v>
      </c>
      <c r="I3289" s="5">
        <v>13.99</v>
      </c>
      <c r="J3289" s="3">
        <v>1</v>
      </c>
      <c r="K3289" s="3" t="s">
        <v>86</v>
      </c>
      <c r="L3289" s="3">
        <v>3</v>
      </c>
      <c r="M3289" s="5">
        <v>0.01</v>
      </c>
      <c r="N3289" s="3" t="s">
        <v>104</v>
      </c>
    </row>
    <row r="3290" spans="1:14" x14ac:dyDescent="0.25">
      <c r="A3290" s="3" t="s">
        <v>3393</v>
      </c>
      <c r="B3290" s="3">
        <v>61</v>
      </c>
      <c r="C3290" s="3" t="s">
        <v>106</v>
      </c>
      <c r="D3290" s="3" t="s">
        <v>21</v>
      </c>
      <c r="E3290" s="5">
        <v>83.55</v>
      </c>
      <c r="F3290" s="3">
        <v>25</v>
      </c>
      <c r="G3290" s="3" t="s">
        <v>114</v>
      </c>
      <c r="H3290" s="3" t="s">
        <v>120</v>
      </c>
      <c r="I3290" s="5">
        <v>13.99</v>
      </c>
      <c r="J3290" s="3">
        <v>0</v>
      </c>
      <c r="K3290" s="3" t="s">
        <v>102</v>
      </c>
      <c r="L3290" s="3">
        <v>5</v>
      </c>
      <c r="M3290" s="5">
        <v>3.21</v>
      </c>
      <c r="N3290" s="3" t="s">
        <v>104</v>
      </c>
    </row>
    <row r="3291" spans="1:14" x14ac:dyDescent="0.25">
      <c r="A3291" s="3" t="s">
        <v>3394</v>
      </c>
      <c r="B3291" s="3">
        <v>24</v>
      </c>
      <c r="C3291" s="3" t="s">
        <v>83</v>
      </c>
      <c r="D3291" s="3" t="s">
        <v>19</v>
      </c>
      <c r="E3291" s="5">
        <v>1.25</v>
      </c>
      <c r="F3291" s="3">
        <v>27</v>
      </c>
      <c r="G3291" s="3" t="s">
        <v>114</v>
      </c>
      <c r="H3291" s="3" t="s">
        <v>120</v>
      </c>
      <c r="I3291" s="5">
        <v>8.99</v>
      </c>
      <c r="J3291" s="3">
        <v>1</v>
      </c>
      <c r="K3291" s="3" t="s">
        <v>126</v>
      </c>
      <c r="L3291" s="3">
        <v>2</v>
      </c>
      <c r="M3291" s="5">
        <v>0.04</v>
      </c>
      <c r="N3291" s="3" t="s">
        <v>87</v>
      </c>
    </row>
    <row r="3292" spans="1:14" x14ac:dyDescent="0.25">
      <c r="A3292" s="3" t="s">
        <v>3395</v>
      </c>
      <c r="B3292" s="3">
        <v>26</v>
      </c>
      <c r="C3292" s="3" t="s">
        <v>93</v>
      </c>
      <c r="D3292" s="3" t="s">
        <v>19</v>
      </c>
      <c r="E3292" s="5">
        <v>11.36</v>
      </c>
      <c r="F3292" s="3">
        <v>22</v>
      </c>
      <c r="G3292" s="3" t="s">
        <v>84</v>
      </c>
      <c r="H3292" s="3" t="s">
        <v>111</v>
      </c>
      <c r="I3292" s="5">
        <v>8.99</v>
      </c>
      <c r="J3292" s="3">
        <v>0</v>
      </c>
      <c r="K3292" s="3" t="s">
        <v>108</v>
      </c>
      <c r="L3292" s="3">
        <v>2</v>
      </c>
      <c r="M3292" s="5">
        <v>0.49</v>
      </c>
      <c r="N3292" s="3" t="s">
        <v>99</v>
      </c>
    </row>
    <row r="3293" spans="1:14" x14ac:dyDescent="0.25">
      <c r="A3293" s="3" t="s">
        <v>3396</v>
      </c>
      <c r="B3293" s="3">
        <v>47</v>
      </c>
      <c r="C3293" s="3" t="s">
        <v>83</v>
      </c>
      <c r="D3293" s="3" t="s">
        <v>21</v>
      </c>
      <c r="E3293" s="5">
        <v>19.899999999999999</v>
      </c>
      <c r="F3293" s="3">
        <v>31</v>
      </c>
      <c r="G3293" s="3" t="s">
        <v>114</v>
      </c>
      <c r="H3293" s="3" t="s">
        <v>122</v>
      </c>
      <c r="I3293" s="5">
        <v>13.99</v>
      </c>
      <c r="J3293" s="3">
        <v>0</v>
      </c>
      <c r="K3293" s="3" t="s">
        <v>108</v>
      </c>
      <c r="L3293" s="3">
        <v>2</v>
      </c>
      <c r="M3293" s="5">
        <v>0.62</v>
      </c>
      <c r="N3293" s="3" t="s">
        <v>104</v>
      </c>
    </row>
    <row r="3294" spans="1:14" x14ac:dyDescent="0.25">
      <c r="A3294" s="3" t="s">
        <v>3397</v>
      </c>
      <c r="B3294" s="3">
        <v>66</v>
      </c>
      <c r="C3294" s="3" t="s">
        <v>83</v>
      </c>
      <c r="D3294" s="3" t="s">
        <v>21</v>
      </c>
      <c r="E3294" s="5">
        <v>4.41</v>
      </c>
      <c r="F3294" s="3">
        <v>48</v>
      </c>
      <c r="G3294" s="3" t="s">
        <v>94</v>
      </c>
      <c r="H3294" s="3" t="s">
        <v>90</v>
      </c>
      <c r="I3294" s="5">
        <v>13.99</v>
      </c>
      <c r="J3294" s="3">
        <v>1</v>
      </c>
      <c r="K3294" s="3" t="s">
        <v>86</v>
      </c>
      <c r="L3294" s="3">
        <v>5</v>
      </c>
      <c r="M3294" s="5">
        <v>0.09</v>
      </c>
      <c r="N3294" s="3" t="s">
        <v>91</v>
      </c>
    </row>
    <row r="3295" spans="1:14" x14ac:dyDescent="0.25">
      <c r="A3295" s="3" t="s">
        <v>3398</v>
      </c>
      <c r="B3295" s="3">
        <v>36</v>
      </c>
      <c r="C3295" s="3" t="s">
        <v>93</v>
      </c>
      <c r="D3295" s="3" t="s">
        <v>21</v>
      </c>
      <c r="E3295" s="5">
        <v>9.16</v>
      </c>
      <c r="F3295" s="3">
        <v>47</v>
      </c>
      <c r="G3295" s="3" t="s">
        <v>114</v>
      </c>
      <c r="H3295" s="3" t="s">
        <v>120</v>
      </c>
      <c r="I3295" s="5">
        <v>13.99</v>
      </c>
      <c r="J3295" s="3">
        <v>1</v>
      </c>
      <c r="K3295" s="3" t="s">
        <v>95</v>
      </c>
      <c r="L3295" s="3">
        <v>5</v>
      </c>
      <c r="M3295" s="5">
        <v>0.19</v>
      </c>
      <c r="N3295" s="3" t="s">
        <v>87</v>
      </c>
    </row>
    <row r="3296" spans="1:14" x14ac:dyDescent="0.25">
      <c r="A3296" s="3" t="s">
        <v>3399</v>
      </c>
      <c r="B3296" s="3">
        <v>49</v>
      </c>
      <c r="C3296" s="3" t="s">
        <v>106</v>
      </c>
      <c r="D3296" s="3" t="s">
        <v>21</v>
      </c>
      <c r="E3296" s="5">
        <v>15.37</v>
      </c>
      <c r="F3296" s="3">
        <v>34</v>
      </c>
      <c r="G3296" s="3" t="s">
        <v>89</v>
      </c>
      <c r="H3296" s="3" t="s">
        <v>111</v>
      </c>
      <c r="I3296" s="5">
        <v>13.99</v>
      </c>
      <c r="J3296" s="3">
        <v>0</v>
      </c>
      <c r="K3296" s="3" t="s">
        <v>108</v>
      </c>
      <c r="L3296" s="3">
        <v>5</v>
      </c>
      <c r="M3296" s="5">
        <v>0.44</v>
      </c>
      <c r="N3296" s="3" t="s">
        <v>87</v>
      </c>
    </row>
    <row r="3297" spans="1:14" x14ac:dyDescent="0.25">
      <c r="A3297" s="3" t="s">
        <v>3400</v>
      </c>
      <c r="B3297" s="3">
        <v>69</v>
      </c>
      <c r="C3297" s="3" t="s">
        <v>93</v>
      </c>
      <c r="D3297" s="3" t="s">
        <v>21</v>
      </c>
      <c r="E3297" s="5">
        <v>4.5599999999999996</v>
      </c>
      <c r="F3297" s="3">
        <v>37</v>
      </c>
      <c r="G3297" s="3" t="s">
        <v>114</v>
      </c>
      <c r="H3297" s="3" t="s">
        <v>85</v>
      </c>
      <c r="I3297" s="5">
        <v>13.99</v>
      </c>
      <c r="J3297" s="3">
        <v>1</v>
      </c>
      <c r="K3297" s="3" t="s">
        <v>108</v>
      </c>
      <c r="L3297" s="3">
        <v>2</v>
      </c>
      <c r="M3297" s="5">
        <v>0.12</v>
      </c>
      <c r="N3297" s="3" t="s">
        <v>96</v>
      </c>
    </row>
    <row r="3298" spans="1:14" x14ac:dyDescent="0.25">
      <c r="A3298" s="3" t="s">
        <v>3401</v>
      </c>
      <c r="B3298" s="3">
        <v>18</v>
      </c>
      <c r="C3298" s="3" t="s">
        <v>93</v>
      </c>
      <c r="D3298" s="3" t="s">
        <v>19</v>
      </c>
      <c r="E3298" s="5">
        <v>7.65</v>
      </c>
      <c r="F3298" s="3">
        <v>49</v>
      </c>
      <c r="G3298" s="3" t="s">
        <v>89</v>
      </c>
      <c r="H3298" s="3" t="s">
        <v>120</v>
      </c>
      <c r="I3298" s="5">
        <v>8.99</v>
      </c>
      <c r="J3298" s="3">
        <v>1</v>
      </c>
      <c r="K3298" s="3" t="s">
        <v>102</v>
      </c>
      <c r="L3298" s="3">
        <v>1</v>
      </c>
      <c r="M3298" s="5">
        <v>0.15</v>
      </c>
      <c r="N3298" s="3" t="s">
        <v>96</v>
      </c>
    </row>
    <row r="3299" spans="1:14" x14ac:dyDescent="0.25">
      <c r="A3299" s="3" t="s">
        <v>3402</v>
      </c>
      <c r="B3299" s="3">
        <v>29</v>
      </c>
      <c r="C3299" s="3" t="s">
        <v>93</v>
      </c>
      <c r="D3299" s="3" t="s">
        <v>21</v>
      </c>
      <c r="E3299" s="5">
        <v>6.87</v>
      </c>
      <c r="F3299" s="3">
        <v>27</v>
      </c>
      <c r="G3299" s="3" t="s">
        <v>84</v>
      </c>
      <c r="H3299" s="3" t="s">
        <v>122</v>
      </c>
      <c r="I3299" s="5">
        <v>13.99</v>
      </c>
      <c r="J3299" s="3">
        <v>0</v>
      </c>
      <c r="K3299" s="3" t="s">
        <v>86</v>
      </c>
      <c r="L3299" s="3">
        <v>4</v>
      </c>
      <c r="M3299" s="5">
        <v>0.25</v>
      </c>
      <c r="N3299" s="3" t="s">
        <v>104</v>
      </c>
    </row>
    <row r="3300" spans="1:14" x14ac:dyDescent="0.25">
      <c r="A3300" s="3" t="s">
        <v>3403</v>
      </c>
      <c r="B3300" s="3">
        <v>49</v>
      </c>
      <c r="C3300" s="3" t="s">
        <v>93</v>
      </c>
      <c r="D3300" s="3" t="s">
        <v>21</v>
      </c>
      <c r="E3300" s="5">
        <v>30.07</v>
      </c>
      <c r="F3300" s="3">
        <v>34</v>
      </c>
      <c r="G3300" s="3" t="s">
        <v>94</v>
      </c>
      <c r="H3300" s="3" t="s">
        <v>85</v>
      </c>
      <c r="I3300" s="5">
        <v>13.99</v>
      </c>
      <c r="J3300" s="3">
        <v>0</v>
      </c>
      <c r="K3300" s="3" t="s">
        <v>102</v>
      </c>
      <c r="L3300" s="3">
        <v>4</v>
      </c>
      <c r="M3300" s="5">
        <v>0.86</v>
      </c>
      <c r="N3300" s="3" t="s">
        <v>91</v>
      </c>
    </row>
    <row r="3301" spans="1:14" x14ac:dyDescent="0.25">
      <c r="A3301" s="3" t="s">
        <v>3404</v>
      </c>
      <c r="B3301" s="3">
        <v>20</v>
      </c>
      <c r="C3301" s="3" t="s">
        <v>83</v>
      </c>
      <c r="D3301" s="3" t="s">
        <v>23</v>
      </c>
      <c r="E3301" s="5">
        <v>25.68</v>
      </c>
      <c r="F3301" s="3">
        <v>3</v>
      </c>
      <c r="G3301" s="3" t="s">
        <v>94</v>
      </c>
      <c r="H3301" s="3" t="s">
        <v>111</v>
      </c>
      <c r="I3301" s="5">
        <v>17.989999999999998</v>
      </c>
      <c r="J3301" s="3">
        <v>0</v>
      </c>
      <c r="K3301" s="3" t="s">
        <v>126</v>
      </c>
      <c r="L3301" s="3">
        <v>5</v>
      </c>
      <c r="M3301" s="5">
        <v>6.42</v>
      </c>
      <c r="N3301" s="3" t="s">
        <v>112</v>
      </c>
    </row>
    <row r="3302" spans="1:14" x14ac:dyDescent="0.25">
      <c r="A3302" s="3" t="s">
        <v>3405</v>
      </c>
      <c r="B3302" s="3">
        <v>70</v>
      </c>
      <c r="C3302" s="3" t="s">
        <v>106</v>
      </c>
      <c r="D3302" s="3" t="s">
        <v>19</v>
      </c>
      <c r="E3302" s="5">
        <v>2.2200000000000002</v>
      </c>
      <c r="F3302" s="3">
        <v>12</v>
      </c>
      <c r="G3302" s="3" t="s">
        <v>94</v>
      </c>
      <c r="H3302" s="3" t="s">
        <v>111</v>
      </c>
      <c r="I3302" s="5">
        <v>8.99</v>
      </c>
      <c r="J3302" s="3">
        <v>1</v>
      </c>
      <c r="K3302" s="3" t="s">
        <v>108</v>
      </c>
      <c r="L3302" s="3">
        <v>3</v>
      </c>
      <c r="M3302" s="5">
        <v>0.17</v>
      </c>
      <c r="N3302" s="3" t="s">
        <v>104</v>
      </c>
    </row>
    <row r="3303" spans="1:14" x14ac:dyDescent="0.25">
      <c r="A3303" s="3" t="s">
        <v>3406</v>
      </c>
      <c r="B3303" s="3">
        <v>26</v>
      </c>
      <c r="C3303" s="3" t="s">
        <v>106</v>
      </c>
      <c r="D3303" s="3" t="s">
        <v>23</v>
      </c>
      <c r="E3303" s="5">
        <v>13.17</v>
      </c>
      <c r="F3303" s="3">
        <v>37</v>
      </c>
      <c r="G3303" s="3" t="s">
        <v>114</v>
      </c>
      <c r="H3303" s="3" t="s">
        <v>122</v>
      </c>
      <c r="I3303" s="5">
        <v>17.989999999999998</v>
      </c>
      <c r="J3303" s="3">
        <v>0</v>
      </c>
      <c r="K3303" s="3" t="s">
        <v>126</v>
      </c>
      <c r="L3303" s="3">
        <v>4</v>
      </c>
      <c r="M3303" s="5">
        <v>0.35</v>
      </c>
      <c r="N3303" s="3" t="s">
        <v>87</v>
      </c>
    </row>
    <row r="3304" spans="1:14" x14ac:dyDescent="0.25">
      <c r="A3304" s="3" t="s">
        <v>3407</v>
      </c>
      <c r="B3304" s="3">
        <v>65</v>
      </c>
      <c r="C3304" s="3" t="s">
        <v>93</v>
      </c>
      <c r="D3304" s="3" t="s">
        <v>21</v>
      </c>
      <c r="E3304" s="5">
        <v>13.88</v>
      </c>
      <c r="F3304" s="3">
        <v>57</v>
      </c>
      <c r="G3304" s="3" t="s">
        <v>98</v>
      </c>
      <c r="H3304" s="3" t="s">
        <v>111</v>
      </c>
      <c r="I3304" s="5">
        <v>13.99</v>
      </c>
      <c r="J3304" s="3">
        <v>1</v>
      </c>
      <c r="K3304" s="3" t="s">
        <v>95</v>
      </c>
      <c r="L3304" s="3">
        <v>5</v>
      </c>
      <c r="M3304" s="5">
        <v>0.24</v>
      </c>
      <c r="N3304" s="3" t="s">
        <v>112</v>
      </c>
    </row>
    <row r="3305" spans="1:14" x14ac:dyDescent="0.25">
      <c r="A3305" s="3" t="s">
        <v>3408</v>
      </c>
      <c r="B3305" s="3">
        <v>53</v>
      </c>
      <c r="C3305" s="3" t="s">
        <v>83</v>
      </c>
      <c r="D3305" s="3" t="s">
        <v>21</v>
      </c>
      <c r="E3305" s="5">
        <v>1.55</v>
      </c>
      <c r="F3305" s="3">
        <v>30</v>
      </c>
      <c r="G3305" s="3" t="s">
        <v>94</v>
      </c>
      <c r="H3305" s="3" t="s">
        <v>111</v>
      </c>
      <c r="I3305" s="5">
        <v>13.99</v>
      </c>
      <c r="J3305" s="3">
        <v>1</v>
      </c>
      <c r="K3305" s="3" t="s">
        <v>126</v>
      </c>
      <c r="L3305" s="3">
        <v>3</v>
      </c>
      <c r="M3305" s="5">
        <v>0.05</v>
      </c>
      <c r="N3305" s="3" t="s">
        <v>117</v>
      </c>
    </row>
    <row r="3306" spans="1:14" x14ac:dyDescent="0.25">
      <c r="A3306" s="3" t="s">
        <v>3409</v>
      </c>
      <c r="B3306" s="3">
        <v>33</v>
      </c>
      <c r="C3306" s="3" t="s">
        <v>83</v>
      </c>
      <c r="D3306" s="3" t="s">
        <v>21</v>
      </c>
      <c r="E3306" s="5">
        <v>11.4</v>
      </c>
      <c r="F3306" s="3">
        <v>42</v>
      </c>
      <c r="G3306" s="3" t="s">
        <v>135</v>
      </c>
      <c r="H3306" s="3" t="s">
        <v>120</v>
      </c>
      <c r="I3306" s="5">
        <v>13.99</v>
      </c>
      <c r="J3306" s="3">
        <v>1</v>
      </c>
      <c r="K3306" s="3" t="s">
        <v>95</v>
      </c>
      <c r="L3306" s="3">
        <v>4</v>
      </c>
      <c r="M3306" s="5">
        <v>0.27</v>
      </c>
      <c r="N3306" s="3" t="s">
        <v>87</v>
      </c>
    </row>
    <row r="3307" spans="1:14" x14ac:dyDescent="0.25">
      <c r="A3307" s="3" t="s">
        <v>3410</v>
      </c>
      <c r="B3307" s="3">
        <v>33</v>
      </c>
      <c r="C3307" s="3" t="s">
        <v>106</v>
      </c>
      <c r="D3307" s="3" t="s">
        <v>21</v>
      </c>
      <c r="E3307" s="5">
        <v>6.6</v>
      </c>
      <c r="F3307" s="3">
        <v>55</v>
      </c>
      <c r="G3307" s="3" t="s">
        <v>89</v>
      </c>
      <c r="H3307" s="3" t="s">
        <v>120</v>
      </c>
      <c r="I3307" s="5">
        <v>13.99</v>
      </c>
      <c r="J3307" s="3">
        <v>1</v>
      </c>
      <c r="K3307" s="3" t="s">
        <v>86</v>
      </c>
      <c r="L3307" s="3">
        <v>2</v>
      </c>
      <c r="M3307" s="5">
        <v>0.12</v>
      </c>
      <c r="N3307" s="3" t="s">
        <v>117</v>
      </c>
    </row>
    <row r="3308" spans="1:14" x14ac:dyDescent="0.25">
      <c r="A3308" s="3" t="s">
        <v>3411</v>
      </c>
      <c r="B3308" s="3">
        <v>19</v>
      </c>
      <c r="C3308" s="3" t="s">
        <v>93</v>
      </c>
      <c r="D3308" s="3" t="s">
        <v>23</v>
      </c>
      <c r="E3308" s="5">
        <v>8.2899999999999991</v>
      </c>
      <c r="F3308" s="3">
        <v>28</v>
      </c>
      <c r="G3308" s="3" t="s">
        <v>89</v>
      </c>
      <c r="H3308" s="3" t="s">
        <v>85</v>
      </c>
      <c r="I3308" s="5">
        <v>17.989999999999998</v>
      </c>
      <c r="J3308" s="3">
        <v>0</v>
      </c>
      <c r="K3308" s="3" t="s">
        <v>95</v>
      </c>
      <c r="L3308" s="3">
        <v>5</v>
      </c>
      <c r="M3308" s="5">
        <v>0.28999999999999998</v>
      </c>
      <c r="N3308" s="3" t="s">
        <v>96</v>
      </c>
    </row>
    <row r="3309" spans="1:14" x14ac:dyDescent="0.25">
      <c r="A3309" s="3" t="s">
        <v>3412</v>
      </c>
      <c r="B3309" s="3">
        <v>58</v>
      </c>
      <c r="C3309" s="3" t="s">
        <v>106</v>
      </c>
      <c r="D3309" s="3" t="s">
        <v>21</v>
      </c>
      <c r="E3309" s="5">
        <v>4.38</v>
      </c>
      <c r="F3309" s="3">
        <v>25</v>
      </c>
      <c r="G3309" s="3" t="s">
        <v>84</v>
      </c>
      <c r="H3309" s="3" t="s">
        <v>122</v>
      </c>
      <c r="I3309" s="5">
        <v>13.99</v>
      </c>
      <c r="J3309" s="3">
        <v>1</v>
      </c>
      <c r="K3309" s="3" t="s">
        <v>126</v>
      </c>
      <c r="L3309" s="3">
        <v>1</v>
      </c>
      <c r="M3309" s="5">
        <v>0.17</v>
      </c>
      <c r="N3309" s="3" t="s">
        <v>104</v>
      </c>
    </row>
    <row r="3310" spans="1:14" x14ac:dyDescent="0.25">
      <c r="A3310" s="3" t="s">
        <v>3413</v>
      </c>
      <c r="B3310" s="3">
        <v>63</v>
      </c>
      <c r="C3310" s="3" t="s">
        <v>83</v>
      </c>
      <c r="D3310" s="3" t="s">
        <v>19</v>
      </c>
      <c r="E3310" s="5">
        <v>14.16</v>
      </c>
      <c r="F3310" s="3">
        <v>45</v>
      </c>
      <c r="G3310" s="3" t="s">
        <v>89</v>
      </c>
      <c r="H3310" s="3" t="s">
        <v>111</v>
      </c>
      <c r="I3310" s="5">
        <v>8.99</v>
      </c>
      <c r="J3310" s="3">
        <v>1</v>
      </c>
      <c r="K3310" s="3" t="s">
        <v>126</v>
      </c>
      <c r="L3310" s="3">
        <v>4</v>
      </c>
      <c r="M3310" s="5">
        <v>0.31</v>
      </c>
      <c r="N3310" s="3" t="s">
        <v>104</v>
      </c>
    </row>
    <row r="3311" spans="1:14" x14ac:dyDescent="0.25">
      <c r="A3311" s="3" t="s">
        <v>3414</v>
      </c>
      <c r="B3311" s="3">
        <v>50</v>
      </c>
      <c r="C3311" s="3" t="s">
        <v>93</v>
      </c>
      <c r="D3311" s="3" t="s">
        <v>21</v>
      </c>
      <c r="E3311" s="5">
        <v>23.31</v>
      </c>
      <c r="F3311" s="3">
        <v>5</v>
      </c>
      <c r="G3311" s="3" t="s">
        <v>114</v>
      </c>
      <c r="H3311" s="3" t="s">
        <v>122</v>
      </c>
      <c r="I3311" s="5">
        <v>13.99</v>
      </c>
      <c r="J3311" s="3">
        <v>0</v>
      </c>
      <c r="K3311" s="3" t="s">
        <v>126</v>
      </c>
      <c r="L3311" s="3">
        <v>1</v>
      </c>
      <c r="M3311" s="5">
        <v>3.88</v>
      </c>
      <c r="N3311" s="3" t="s">
        <v>87</v>
      </c>
    </row>
    <row r="3312" spans="1:14" x14ac:dyDescent="0.25">
      <c r="A3312" s="3" t="s">
        <v>3415</v>
      </c>
      <c r="B3312" s="3">
        <v>43</v>
      </c>
      <c r="C3312" s="3" t="s">
        <v>83</v>
      </c>
      <c r="D3312" s="3" t="s">
        <v>23</v>
      </c>
      <c r="E3312" s="5">
        <v>4.96</v>
      </c>
      <c r="F3312" s="3">
        <v>34</v>
      </c>
      <c r="G3312" s="3" t="s">
        <v>89</v>
      </c>
      <c r="H3312" s="3" t="s">
        <v>85</v>
      </c>
      <c r="I3312" s="5">
        <v>17.989999999999998</v>
      </c>
      <c r="J3312" s="3">
        <v>1</v>
      </c>
      <c r="K3312" s="3" t="s">
        <v>95</v>
      </c>
      <c r="L3312" s="3">
        <v>3</v>
      </c>
      <c r="M3312" s="5">
        <v>0.14000000000000001</v>
      </c>
      <c r="N3312" s="3" t="s">
        <v>117</v>
      </c>
    </row>
    <row r="3313" spans="1:14" x14ac:dyDescent="0.25">
      <c r="A3313" s="3" t="s">
        <v>3416</v>
      </c>
      <c r="B3313" s="3">
        <v>46</v>
      </c>
      <c r="C3313" s="3" t="s">
        <v>106</v>
      </c>
      <c r="D3313" s="3" t="s">
        <v>21</v>
      </c>
      <c r="E3313" s="5">
        <v>18.14</v>
      </c>
      <c r="F3313" s="3">
        <v>45</v>
      </c>
      <c r="G3313" s="3" t="s">
        <v>89</v>
      </c>
      <c r="H3313" s="3" t="s">
        <v>120</v>
      </c>
      <c r="I3313" s="5">
        <v>13.99</v>
      </c>
      <c r="J3313" s="3">
        <v>1</v>
      </c>
      <c r="K3313" s="3" t="s">
        <v>126</v>
      </c>
      <c r="L3313" s="3">
        <v>2</v>
      </c>
      <c r="M3313" s="5">
        <v>0.39</v>
      </c>
      <c r="N3313" s="3" t="s">
        <v>91</v>
      </c>
    </row>
    <row r="3314" spans="1:14" x14ac:dyDescent="0.25">
      <c r="A3314" s="3" t="s">
        <v>3417</v>
      </c>
      <c r="B3314" s="3">
        <v>19</v>
      </c>
      <c r="C3314" s="3" t="s">
        <v>83</v>
      </c>
      <c r="D3314" s="3" t="s">
        <v>19</v>
      </c>
      <c r="E3314" s="5">
        <v>4.42</v>
      </c>
      <c r="F3314" s="3">
        <v>0</v>
      </c>
      <c r="G3314" s="3" t="s">
        <v>89</v>
      </c>
      <c r="H3314" s="3" t="s">
        <v>111</v>
      </c>
      <c r="I3314" s="5">
        <v>8.99</v>
      </c>
      <c r="J3314" s="3">
        <v>0</v>
      </c>
      <c r="K3314" s="3" t="s">
        <v>126</v>
      </c>
      <c r="L3314" s="3">
        <v>3</v>
      </c>
      <c r="M3314" s="5">
        <v>4.42</v>
      </c>
      <c r="N3314" s="3" t="s">
        <v>96</v>
      </c>
    </row>
    <row r="3315" spans="1:14" x14ac:dyDescent="0.25">
      <c r="A3315" s="3" t="s">
        <v>3418</v>
      </c>
      <c r="B3315" s="3">
        <v>64</v>
      </c>
      <c r="C3315" s="3" t="s">
        <v>83</v>
      </c>
      <c r="D3315" s="3" t="s">
        <v>21</v>
      </c>
      <c r="E3315" s="5">
        <v>19.87</v>
      </c>
      <c r="F3315" s="3">
        <v>41</v>
      </c>
      <c r="G3315" s="3" t="s">
        <v>114</v>
      </c>
      <c r="H3315" s="3" t="s">
        <v>90</v>
      </c>
      <c r="I3315" s="5">
        <v>13.99</v>
      </c>
      <c r="J3315" s="3">
        <v>0</v>
      </c>
      <c r="K3315" s="3" t="s">
        <v>126</v>
      </c>
      <c r="L3315" s="3">
        <v>5</v>
      </c>
      <c r="M3315" s="5">
        <v>0.47</v>
      </c>
      <c r="N3315" s="3" t="s">
        <v>104</v>
      </c>
    </row>
    <row r="3316" spans="1:14" x14ac:dyDescent="0.25">
      <c r="A3316" s="3" t="s">
        <v>3419</v>
      </c>
      <c r="B3316" s="3">
        <v>59</v>
      </c>
      <c r="C3316" s="3" t="s">
        <v>106</v>
      </c>
      <c r="D3316" s="3" t="s">
        <v>21</v>
      </c>
      <c r="E3316" s="5">
        <v>25.89</v>
      </c>
      <c r="F3316" s="3">
        <v>58</v>
      </c>
      <c r="G3316" s="3" t="s">
        <v>135</v>
      </c>
      <c r="H3316" s="3" t="s">
        <v>120</v>
      </c>
      <c r="I3316" s="5">
        <v>13.99</v>
      </c>
      <c r="J3316" s="3">
        <v>0</v>
      </c>
      <c r="K3316" s="3" t="s">
        <v>102</v>
      </c>
      <c r="L3316" s="3">
        <v>1</v>
      </c>
      <c r="M3316" s="5">
        <v>0.44</v>
      </c>
      <c r="N3316" s="3" t="s">
        <v>117</v>
      </c>
    </row>
    <row r="3317" spans="1:14" x14ac:dyDescent="0.25">
      <c r="A3317" s="3" t="s">
        <v>3420</v>
      </c>
      <c r="B3317" s="3">
        <v>66</v>
      </c>
      <c r="C3317" s="3" t="s">
        <v>83</v>
      </c>
      <c r="D3317" s="3" t="s">
        <v>23</v>
      </c>
      <c r="E3317" s="5">
        <v>51.07</v>
      </c>
      <c r="F3317" s="3">
        <v>9</v>
      </c>
      <c r="G3317" s="3" t="s">
        <v>84</v>
      </c>
      <c r="H3317" s="3" t="s">
        <v>111</v>
      </c>
      <c r="I3317" s="5">
        <v>17.989999999999998</v>
      </c>
      <c r="J3317" s="3">
        <v>0</v>
      </c>
      <c r="K3317" s="3" t="s">
        <v>95</v>
      </c>
      <c r="L3317" s="3">
        <v>5</v>
      </c>
      <c r="M3317" s="5">
        <v>5.1100000000000003</v>
      </c>
      <c r="N3317" s="3" t="s">
        <v>87</v>
      </c>
    </row>
    <row r="3318" spans="1:14" x14ac:dyDescent="0.25">
      <c r="A3318" s="3" t="s">
        <v>3421</v>
      </c>
      <c r="B3318" s="3">
        <v>51</v>
      </c>
      <c r="C3318" s="3" t="s">
        <v>93</v>
      </c>
      <c r="D3318" s="3" t="s">
        <v>23</v>
      </c>
      <c r="E3318" s="5">
        <v>3.89</v>
      </c>
      <c r="F3318" s="3">
        <v>1</v>
      </c>
      <c r="G3318" s="3" t="s">
        <v>89</v>
      </c>
      <c r="H3318" s="3" t="s">
        <v>122</v>
      </c>
      <c r="I3318" s="5">
        <v>17.989999999999998</v>
      </c>
      <c r="J3318" s="3">
        <v>0</v>
      </c>
      <c r="K3318" s="3" t="s">
        <v>126</v>
      </c>
      <c r="L3318" s="3">
        <v>2</v>
      </c>
      <c r="M3318" s="5">
        <v>1.95</v>
      </c>
      <c r="N3318" s="3" t="s">
        <v>96</v>
      </c>
    </row>
    <row r="3319" spans="1:14" x14ac:dyDescent="0.25">
      <c r="A3319" s="3" t="s">
        <v>3422</v>
      </c>
      <c r="B3319" s="3">
        <v>27</v>
      </c>
      <c r="C3319" s="3" t="s">
        <v>83</v>
      </c>
      <c r="D3319" s="3" t="s">
        <v>21</v>
      </c>
      <c r="E3319" s="5">
        <v>10.69</v>
      </c>
      <c r="F3319" s="3">
        <v>4</v>
      </c>
      <c r="G3319" s="3" t="s">
        <v>94</v>
      </c>
      <c r="H3319" s="3" t="s">
        <v>90</v>
      </c>
      <c r="I3319" s="5">
        <v>13.99</v>
      </c>
      <c r="J3319" s="3">
        <v>0</v>
      </c>
      <c r="K3319" s="3" t="s">
        <v>95</v>
      </c>
      <c r="L3319" s="3">
        <v>3</v>
      </c>
      <c r="M3319" s="5">
        <v>2.14</v>
      </c>
      <c r="N3319" s="3" t="s">
        <v>96</v>
      </c>
    </row>
    <row r="3320" spans="1:14" x14ac:dyDescent="0.25">
      <c r="A3320" s="3" t="s">
        <v>3423</v>
      </c>
      <c r="B3320" s="3">
        <v>60</v>
      </c>
      <c r="C3320" s="3" t="s">
        <v>93</v>
      </c>
      <c r="D3320" s="3" t="s">
        <v>21</v>
      </c>
      <c r="E3320" s="5">
        <v>1.1299999999999999</v>
      </c>
      <c r="F3320" s="3">
        <v>12</v>
      </c>
      <c r="G3320" s="3" t="s">
        <v>94</v>
      </c>
      <c r="H3320" s="3" t="s">
        <v>111</v>
      </c>
      <c r="I3320" s="5">
        <v>13.99</v>
      </c>
      <c r="J3320" s="3">
        <v>1</v>
      </c>
      <c r="K3320" s="3" t="s">
        <v>126</v>
      </c>
      <c r="L3320" s="3">
        <v>2</v>
      </c>
      <c r="M3320" s="5">
        <v>0.09</v>
      </c>
      <c r="N3320" s="3" t="s">
        <v>104</v>
      </c>
    </row>
    <row r="3321" spans="1:14" x14ac:dyDescent="0.25">
      <c r="A3321" s="3" t="s">
        <v>3424</v>
      </c>
      <c r="B3321" s="3">
        <v>41</v>
      </c>
      <c r="C3321" s="3" t="s">
        <v>93</v>
      </c>
      <c r="D3321" s="3" t="s">
        <v>19</v>
      </c>
      <c r="E3321" s="5">
        <v>23.74</v>
      </c>
      <c r="F3321" s="3">
        <v>8</v>
      </c>
      <c r="G3321" s="3" t="s">
        <v>135</v>
      </c>
      <c r="H3321" s="3" t="s">
        <v>90</v>
      </c>
      <c r="I3321" s="5">
        <v>8.99</v>
      </c>
      <c r="J3321" s="3">
        <v>0</v>
      </c>
      <c r="K3321" s="3" t="s">
        <v>95</v>
      </c>
      <c r="L3321" s="3">
        <v>2</v>
      </c>
      <c r="M3321" s="5">
        <v>2.64</v>
      </c>
      <c r="N3321" s="3" t="s">
        <v>117</v>
      </c>
    </row>
    <row r="3322" spans="1:14" x14ac:dyDescent="0.25">
      <c r="A3322" s="3" t="s">
        <v>3425</v>
      </c>
      <c r="B3322" s="3">
        <v>37</v>
      </c>
      <c r="C3322" s="3" t="s">
        <v>83</v>
      </c>
      <c r="D3322" s="3" t="s">
        <v>23</v>
      </c>
      <c r="E3322" s="5">
        <v>11.15</v>
      </c>
      <c r="F3322" s="3">
        <v>60</v>
      </c>
      <c r="G3322" s="3" t="s">
        <v>98</v>
      </c>
      <c r="H3322" s="3" t="s">
        <v>120</v>
      </c>
      <c r="I3322" s="5">
        <v>17.989999999999998</v>
      </c>
      <c r="J3322" s="3">
        <v>0</v>
      </c>
      <c r="K3322" s="3" t="s">
        <v>108</v>
      </c>
      <c r="L3322" s="3">
        <v>4</v>
      </c>
      <c r="M3322" s="5">
        <v>0.18</v>
      </c>
      <c r="N3322" s="3" t="s">
        <v>117</v>
      </c>
    </row>
    <row r="3323" spans="1:14" x14ac:dyDescent="0.25">
      <c r="A3323" s="3" t="s">
        <v>3426</v>
      </c>
      <c r="B3323" s="3">
        <v>26</v>
      </c>
      <c r="C3323" s="3" t="s">
        <v>93</v>
      </c>
      <c r="D3323" s="3" t="s">
        <v>23</v>
      </c>
      <c r="E3323" s="5">
        <v>2.92</v>
      </c>
      <c r="F3323" s="3">
        <v>32</v>
      </c>
      <c r="G3323" s="3" t="s">
        <v>114</v>
      </c>
      <c r="H3323" s="3" t="s">
        <v>122</v>
      </c>
      <c r="I3323" s="5">
        <v>17.989999999999998</v>
      </c>
      <c r="J3323" s="3">
        <v>1</v>
      </c>
      <c r="K3323" s="3" t="s">
        <v>95</v>
      </c>
      <c r="L3323" s="3">
        <v>2</v>
      </c>
      <c r="M3323" s="5">
        <v>0.09</v>
      </c>
      <c r="N3323" s="3" t="s">
        <v>91</v>
      </c>
    </row>
    <row r="3324" spans="1:14" x14ac:dyDescent="0.25">
      <c r="A3324" s="3" t="s">
        <v>3427</v>
      </c>
      <c r="B3324" s="3">
        <v>69</v>
      </c>
      <c r="C3324" s="3" t="s">
        <v>83</v>
      </c>
      <c r="D3324" s="3" t="s">
        <v>23</v>
      </c>
      <c r="E3324" s="5">
        <v>13.61</v>
      </c>
      <c r="F3324" s="3">
        <v>5</v>
      </c>
      <c r="G3324" s="3" t="s">
        <v>89</v>
      </c>
      <c r="H3324" s="3" t="s">
        <v>85</v>
      </c>
      <c r="I3324" s="5">
        <v>17.989999999999998</v>
      </c>
      <c r="J3324" s="3">
        <v>0</v>
      </c>
      <c r="K3324" s="3" t="s">
        <v>126</v>
      </c>
      <c r="L3324" s="3">
        <v>3</v>
      </c>
      <c r="M3324" s="5">
        <v>2.27</v>
      </c>
      <c r="N3324" s="3" t="s">
        <v>104</v>
      </c>
    </row>
    <row r="3325" spans="1:14" x14ac:dyDescent="0.25">
      <c r="A3325" s="3" t="s">
        <v>3428</v>
      </c>
      <c r="B3325" s="3">
        <v>42</v>
      </c>
      <c r="C3325" s="3" t="s">
        <v>83</v>
      </c>
      <c r="D3325" s="3" t="s">
        <v>19</v>
      </c>
      <c r="E3325" s="5">
        <v>2.65</v>
      </c>
      <c r="F3325" s="3">
        <v>30</v>
      </c>
      <c r="G3325" s="3" t="s">
        <v>84</v>
      </c>
      <c r="H3325" s="3" t="s">
        <v>85</v>
      </c>
      <c r="I3325" s="5">
        <v>8.99</v>
      </c>
      <c r="J3325" s="3">
        <v>1</v>
      </c>
      <c r="K3325" s="3" t="s">
        <v>86</v>
      </c>
      <c r="L3325" s="3">
        <v>1</v>
      </c>
      <c r="M3325" s="5">
        <v>0.09</v>
      </c>
      <c r="N3325" s="3" t="s">
        <v>117</v>
      </c>
    </row>
    <row r="3326" spans="1:14" x14ac:dyDescent="0.25">
      <c r="A3326" s="3" t="s">
        <v>3429</v>
      </c>
      <c r="B3326" s="3">
        <v>19</v>
      </c>
      <c r="C3326" s="3" t="s">
        <v>93</v>
      </c>
      <c r="D3326" s="3" t="s">
        <v>23</v>
      </c>
      <c r="E3326" s="5">
        <v>7.43</v>
      </c>
      <c r="F3326" s="3">
        <v>10</v>
      </c>
      <c r="G3326" s="3" t="s">
        <v>89</v>
      </c>
      <c r="H3326" s="3" t="s">
        <v>122</v>
      </c>
      <c r="I3326" s="5">
        <v>17.989999999999998</v>
      </c>
      <c r="J3326" s="3">
        <v>0</v>
      </c>
      <c r="K3326" s="3" t="s">
        <v>102</v>
      </c>
      <c r="L3326" s="3">
        <v>4</v>
      </c>
      <c r="M3326" s="5">
        <v>0.68</v>
      </c>
      <c r="N3326" s="3" t="s">
        <v>96</v>
      </c>
    </row>
    <row r="3327" spans="1:14" x14ac:dyDescent="0.25">
      <c r="A3327" s="3" t="s">
        <v>3430</v>
      </c>
      <c r="B3327" s="3">
        <v>61</v>
      </c>
      <c r="C3327" s="3" t="s">
        <v>106</v>
      </c>
      <c r="D3327" s="3" t="s">
        <v>21</v>
      </c>
      <c r="E3327" s="5">
        <v>5.61</v>
      </c>
      <c r="F3327" s="3">
        <v>56</v>
      </c>
      <c r="G3327" s="3" t="s">
        <v>89</v>
      </c>
      <c r="H3327" s="3" t="s">
        <v>111</v>
      </c>
      <c r="I3327" s="5">
        <v>13.99</v>
      </c>
      <c r="J3327" s="3">
        <v>1</v>
      </c>
      <c r="K3327" s="3" t="s">
        <v>102</v>
      </c>
      <c r="L3327" s="3">
        <v>1</v>
      </c>
      <c r="M3327" s="5">
        <v>0.1</v>
      </c>
      <c r="N3327" s="3" t="s">
        <v>99</v>
      </c>
    </row>
    <row r="3328" spans="1:14" x14ac:dyDescent="0.25">
      <c r="A3328" s="3" t="s">
        <v>3431</v>
      </c>
      <c r="B3328" s="3">
        <v>34</v>
      </c>
      <c r="C3328" s="3" t="s">
        <v>93</v>
      </c>
      <c r="D3328" s="3" t="s">
        <v>21</v>
      </c>
      <c r="E3328" s="5">
        <v>0.32</v>
      </c>
      <c r="F3328" s="3">
        <v>58</v>
      </c>
      <c r="G3328" s="3" t="s">
        <v>94</v>
      </c>
      <c r="H3328" s="3" t="s">
        <v>90</v>
      </c>
      <c r="I3328" s="5">
        <v>13.99</v>
      </c>
      <c r="J3328" s="3">
        <v>1</v>
      </c>
      <c r="K3328" s="3" t="s">
        <v>86</v>
      </c>
      <c r="L3328" s="3">
        <v>1</v>
      </c>
      <c r="M3328" s="5">
        <v>0.01</v>
      </c>
      <c r="N3328" s="3" t="s">
        <v>112</v>
      </c>
    </row>
    <row r="3329" spans="1:14" x14ac:dyDescent="0.25">
      <c r="A3329" s="3" t="s">
        <v>3432</v>
      </c>
      <c r="B3329" s="3">
        <v>68</v>
      </c>
      <c r="C3329" s="3" t="s">
        <v>83</v>
      </c>
      <c r="D3329" s="3" t="s">
        <v>21</v>
      </c>
      <c r="E3329" s="5">
        <v>12.66</v>
      </c>
      <c r="F3329" s="3">
        <v>7</v>
      </c>
      <c r="G3329" s="3" t="s">
        <v>94</v>
      </c>
      <c r="H3329" s="3" t="s">
        <v>122</v>
      </c>
      <c r="I3329" s="5">
        <v>13.99</v>
      </c>
      <c r="J3329" s="3">
        <v>0</v>
      </c>
      <c r="K3329" s="3" t="s">
        <v>126</v>
      </c>
      <c r="L3329" s="3">
        <v>2</v>
      </c>
      <c r="M3329" s="5">
        <v>1.58</v>
      </c>
      <c r="N3329" s="3" t="s">
        <v>104</v>
      </c>
    </row>
    <row r="3330" spans="1:14" x14ac:dyDescent="0.25">
      <c r="A3330" s="3" t="s">
        <v>3433</v>
      </c>
      <c r="B3330" s="3">
        <v>32</v>
      </c>
      <c r="C3330" s="3" t="s">
        <v>93</v>
      </c>
      <c r="D3330" s="3" t="s">
        <v>19</v>
      </c>
      <c r="E3330" s="5">
        <v>8.94</v>
      </c>
      <c r="F3330" s="3">
        <v>6</v>
      </c>
      <c r="G3330" s="3" t="s">
        <v>135</v>
      </c>
      <c r="H3330" s="3" t="s">
        <v>120</v>
      </c>
      <c r="I3330" s="5">
        <v>8.99</v>
      </c>
      <c r="J3330" s="3">
        <v>0</v>
      </c>
      <c r="K3330" s="3" t="s">
        <v>95</v>
      </c>
      <c r="L3330" s="3">
        <v>5</v>
      </c>
      <c r="M3330" s="5">
        <v>1.28</v>
      </c>
      <c r="N3330" s="3" t="s">
        <v>87</v>
      </c>
    </row>
    <row r="3331" spans="1:14" x14ac:dyDescent="0.25">
      <c r="A3331" s="3" t="s">
        <v>3434</v>
      </c>
      <c r="B3331" s="3">
        <v>21</v>
      </c>
      <c r="C3331" s="3" t="s">
        <v>106</v>
      </c>
      <c r="D3331" s="3" t="s">
        <v>19</v>
      </c>
      <c r="E3331" s="5">
        <v>11.25</v>
      </c>
      <c r="F3331" s="3">
        <v>59</v>
      </c>
      <c r="G3331" s="3" t="s">
        <v>114</v>
      </c>
      <c r="H3331" s="3" t="s">
        <v>90</v>
      </c>
      <c r="I3331" s="5">
        <v>8.99</v>
      </c>
      <c r="J3331" s="3">
        <v>1</v>
      </c>
      <c r="K3331" s="3" t="s">
        <v>102</v>
      </c>
      <c r="L3331" s="3">
        <v>2</v>
      </c>
      <c r="M3331" s="5">
        <v>0.19</v>
      </c>
      <c r="N3331" s="3" t="s">
        <v>87</v>
      </c>
    </row>
    <row r="3332" spans="1:14" x14ac:dyDescent="0.25">
      <c r="A3332" s="3" t="s">
        <v>3435</v>
      </c>
      <c r="B3332" s="3">
        <v>24</v>
      </c>
      <c r="C3332" s="3" t="s">
        <v>83</v>
      </c>
      <c r="D3332" s="3" t="s">
        <v>23</v>
      </c>
      <c r="E3332" s="5">
        <v>14.15</v>
      </c>
      <c r="F3332" s="3">
        <v>58</v>
      </c>
      <c r="G3332" s="3" t="s">
        <v>89</v>
      </c>
      <c r="H3332" s="3" t="s">
        <v>85</v>
      </c>
      <c r="I3332" s="5">
        <v>17.989999999999998</v>
      </c>
      <c r="J3332" s="3">
        <v>1</v>
      </c>
      <c r="K3332" s="3" t="s">
        <v>108</v>
      </c>
      <c r="L3332" s="3">
        <v>1</v>
      </c>
      <c r="M3332" s="5">
        <v>0.24</v>
      </c>
      <c r="N3332" s="3" t="s">
        <v>104</v>
      </c>
    </row>
    <row r="3333" spans="1:14" x14ac:dyDescent="0.25">
      <c r="A3333" s="3" t="s">
        <v>3436</v>
      </c>
      <c r="B3333" s="3">
        <v>55</v>
      </c>
      <c r="C3333" s="3" t="s">
        <v>106</v>
      </c>
      <c r="D3333" s="3" t="s">
        <v>23</v>
      </c>
      <c r="E3333" s="5">
        <v>0.44</v>
      </c>
      <c r="F3333" s="3">
        <v>45</v>
      </c>
      <c r="G3333" s="3" t="s">
        <v>114</v>
      </c>
      <c r="H3333" s="3" t="s">
        <v>120</v>
      </c>
      <c r="I3333" s="5">
        <v>17.989999999999998</v>
      </c>
      <c r="J3333" s="3">
        <v>1</v>
      </c>
      <c r="K3333" s="3" t="s">
        <v>102</v>
      </c>
      <c r="L3333" s="3">
        <v>1</v>
      </c>
      <c r="M3333" s="5">
        <v>0.01</v>
      </c>
      <c r="N3333" s="3" t="s">
        <v>91</v>
      </c>
    </row>
    <row r="3334" spans="1:14" x14ac:dyDescent="0.25">
      <c r="A3334" s="3" t="s">
        <v>3437</v>
      </c>
      <c r="B3334" s="3">
        <v>65</v>
      </c>
      <c r="C3334" s="3" t="s">
        <v>106</v>
      </c>
      <c r="D3334" s="3" t="s">
        <v>21</v>
      </c>
      <c r="E3334" s="5">
        <v>4.05</v>
      </c>
      <c r="F3334" s="3">
        <v>45</v>
      </c>
      <c r="G3334" s="3" t="s">
        <v>94</v>
      </c>
      <c r="H3334" s="3" t="s">
        <v>90</v>
      </c>
      <c r="I3334" s="5">
        <v>13.99</v>
      </c>
      <c r="J3334" s="3">
        <v>1</v>
      </c>
      <c r="K3334" s="3" t="s">
        <v>86</v>
      </c>
      <c r="L3334" s="3">
        <v>4</v>
      </c>
      <c r="M3334" s="5">
        <v>0.09</v>
      </c>
      <c r="N3334" s="3" t="s">
        <v>91</v>
      </c>
    </row>
    <row r="3335" spans="1:14" x14ac:dyDescent="0.25">
      <c r="A3335" s="3" t="s">
        <v>3438</v>
      </c>
      <c r="B3335" s="3">
        <v>25</v>
      </c>
      <c r="C3335" s="3" t="s">
        <v>83</v>
      </c>
      <c r="D3335" s="3" t="s">
        <v>21</v>
      </c>
      <c r="E3335" s="5">
        <v>18.23</v>
      </c>
      <c r="F3335" s="3">
        <v>26</v>
      </c>
      <c r="G3335" s="3" t="s">
        <v>84</v>
      </c>
      <c r="H3335" s="3" t="s">
        <v>120</v>
      </c>
      <c r="I3335" s="5">
        <v>13.99</v>
      </c>
      <c r="J3335" s="3">
        <v>0</v>
      </c>
      <c r="K3335" s="3" t="s">
        <v>108</v>
      </c>
      <c r="L3335" s="3">
        <v>2</v>
      </c>
      <c r="M3335" s="5">
        <v>0.68</v>
      </c>
      <c r="N3335" s="3" t="s">
        <v>99</v>
      </c>
    </row>
    <row r="3336" spans="1:14" x14ac:dyDescent="0.25">
      <c r="A3336" s="3" t="s">
        <v>3439</v>
      </c>
      <c r="B3336" s="3">
        <v>63</v>
      </c>
      <c r="C3336" s="3" t="s">
        <v>93</v>
      </c>
      <c r="D3336" s="3" t="s">
        <v>21</v>
      </c>
      <c r="E3336" s="5">
        <v>6.42</v>
      </c>
      <c r="F3336" s="3">
        <v>17</v>
      </c>
      <c r="G3336" s="3" t="s">
        <v>89</v>
      </c>
      <c r="H3336" s="3" t="s">
        <v>122</v>
      </c>
      <c r="I3336" s="5">
        <v>13.99</v>
      </c>
      <c r="J3336" s="3">
        <v>0</v>
      </c>
      <c r="K3336" s="3" t="s">
        <v>95</v>
      </c>
      <c r="L3336" s="3">
        <v>4</v>
      </c>
      <c r="M3336" s="5">
        <v>0.36</v>
      </c>
      <c r="N3336" s="3" t="s">
        <v>87</v>
      </c>
    </row>
    <row r="3337" spans="1:14" x14ac:dyDescent="0.25">
      <c r="A3337" s="3" t="s">
        <v>3440</v>
      </c>
      <c r="B3337" s="3">
        <v>56</v>
      </c>
      <c r="C3337" s="3" t="s">
        <v>93</v>
      </c>
      <c r="D3337" s="3" t="s">
        <v>23</v>
      </c>
      <c r="E3337" s="5">
        <v>14.39</v>
      </c>
      <c r="F3337" s="3">
        <v>38</v>
      </c>
      <c r="G3337" s="3" t="s">
        <v>94</v>
      </c>
      <c r="H3337" s="3" t="s">
        <v>122</v>
      </c>
      <c r="I3337" s="5">
        <v>17.989999999999998</v>
      </c>
      <c r="J3337" s="3">
        <v>1</v>
      </c>
      <c r="K3337" s="3" t="s">
        <v>126</v>
      </c>
      <c r="L3337" s="3">
        <v>3</v>
      </c>
      <c r="M3337" s="5">
        <v>0.37</v>
      </c>
      <c r="N3337" s="3" t="s">
        <v>112</v>
      </c>
    </row>
    <row r="3338" spans="1:14" x14ac:dyDescent="0.25">
      <c r="A3338" s="3" t="s">
        <v>3441</v>
      </c>
      <c r="B3338" s="3">
        <v>47</v>
      </c>
      <c r="C3338" s="3" t="s">
        <v>83</v>
      </c>
      <c r="D3338" s="3" t="s">
        <v>19</v>
      </c>
      <c r="E3338" s="5">
        <v>13.22</v>
      </c>
      <c r="F3338" s="3">
        <v>8</v>
      </c>
      <c r="G3338" s="3" t="s">
        <v>135</v>
      </c>
      <c r="H3338" s="3" t="s">
        <v>90</v>
      </c>
      <c r="I3338" s="5">
        <v>8.99</v>
      </c>
      <c r="J3338" s="3">
        <v>0</v>
      </c>
      <c r="K3338" s="3" t="s">
        <v>95</v>
      </c>
      <c r="L3338" s="3">
        <v>4</v>
      </c>
      <c r="M3338" s="5">
        <v>1.47</v>
      </c>
      <c r="N3338" s="3" t="s">
        <v>87</v>
      </c>
    </row>
    <row r="3339" spans="1:14" x14ac:dyDescent="0.25">
      <c r="A3339" s="3" t="s">
        <v>3442</v>
      </c>
      <c r="B3339" s="3">
        <v>29</v>
      </c>
      <c r="C3339" s="3" t="s">
        <v>93</v>
      </c>
      <c r="D3339" s="3" t="s">
        <v>21</v>
      </c>
      <c r="E3339" s="5">
        <v>1.1200000000000001</v>
      </c>
      <c r="F3339" s="3">
        <v>60</v>
      </c>
      <c r="G3339" s="3" t="s">
        <v>94</v>
      </c>
      <c r="H3339" s="3" t="s">
        <v>120</v>
      </c>
      <c r="I3339" s="5">
        <v>13.99</v>
      </c>
      <c r="J3339" s="3">
        <v>1</v>
      </c>
      <c r="K3339" s="3" t="s">
        <v>108</v>
      </c>
      <c r="L3339" s="3">
        <v>5</v>
      </c>
      <c r="M3339" s="5">
        <v>0.02</v>
      </c>
      <c r="N3339" s="3" t="s">
        <v>99</v>
      </c>
    </row>
    <row r="3340" spans="1:14" x14ac:dyDescent="0.25">
      <c r="A3340" s="3" t="s">
        <v>3443</v>
      </c>
      <c r="B3340" s="3">
        <v>52</v>
      </c>
      <c r="C3340" s="3" t="s">
        <v>93</v>
      </c>
      <c r="D3340" s="3" t="s">
        <v>21</v>
      </c>
      <c r="E3340" s="5">
        <v>8.4499999999999993</v>
      </c>
      <c r="F3340" s="3">
        <v>28</v>
      </c>
      <c r="G3340" s="3" t="s">
        <v>135</v>
      </c>
      <c r="H3340" s="3" t="s">
        <v>111</v>
      </c>
      <c r="I3340" s="5">
        <v>13.99</v>
      </c>
      <c r="J3340" s="3">
        <v>0</v>
      </c>
      <c r="K3340" s="3" t="s">
        <v>86</v>
      </c>
      <c r="L3340" s="3">
        <v>2</v>
      </c>
      <c r="M3340" s="5">
        <v>0.28999999999999998</v>
      </c>
      <c r="N3340" s="3" t="s">
        <v>87</v>
      </c>
    </row>
    <row r="3341" spans="1:14" x14ac:dyDescent="0.25">
      <c r="A3341" s="3" t="s">
        <v>3444</v>
      </c>
      <c r="B3341" s="3">
        <v>26</v>
      </c>
      <c r="C3341" s="3" t="s">
        <v>106</v>
      </c>
      <c r="D3341" s="3" t="s">
        <v>21</v>
      </c>
      <c r="E3341" s="5">
        <v>0.89</v>
      </c>
      <c r="F3341" s="3">
        <v>25</v>
      </c>
      <c r="G3341" s="3" t="s">
        <v>114</v>
      </c>
      <c r="H3341" s="3" t="s">
        <v>85</v>
      </c>
      <c r="I3341" s="5">
        <v>13.99</v>
      </c>
      <c r="J3341" s="3">
        <v>1</v>
      </c>
      <c r="K3341" s="3" t="s">
        <v>126</v>
      </c>
      <c r="L3341" s="3">
        <v>2</v>
      </c>
      <c r="M3341" s="5">
        <v>0.03</v>
      </c>
      <c r="N3341" s="3" t="s">
        <v>87</v>
      </c>
    </row>
    <row r="3342" spans="1:14" x14ac:dyDescent="0.25">
      <c r="A3342" s="3" t="s">
        <v>3445</v>
      </c>
      <c r="B3342" s="3">
        <v>39</v>
      </c>
      <c r="C3342" s="3" t="s">
        <v>93</v>
      </c>
      <c r="D3342" s="3" t="s">
        <v>23</v>
      </c>
      <c r="E3342" s="5">
        <v>7.21</v>
      </c>
      <c r="F3342" s="3">
        <v>42</v>
      </c>
      <c r="G3342" s="3" t="s">
        <v>84</v>
      </c>
      <c r="H3342" s="3" t="s">
        <v>122</v>
      </c>
      <c r="I3342" s="5">
        <v>17.989999999999998</v>
      </c>
      <c r="J3342" s="3">
        <v>1</v>
      </c>
      <c r="K3342" s="3" t="s">
        <v>108</v>
      </c>
      <c r="L3342" s="3">
        <v>2</v>
      </c>
      <c r="M3342" s="5">
        <v>0.17</v>
      </c>
      <c r="N3342" s="3" t="s">
        <v>87</v>
      </c>
    </row>
    <row r="3343" spans="1:14" x14ac:dyDescent="0.25">
      <c r="A3343" s="3" t="s">
        <v>3446</v>
      </c>
      <c r="B3343" s="3">
        <v>46</v>
      </c>
      <c r="C3343" s="3" t="s">
        <v>83</v>
      </c>
      <c r="D3343" s="3" t="s">
        <v>21</v>
      </c>
      <c r="E3343" s="5">
        <v>40.93</v>
      </c>
      <c r="F3343" s="3">
        <v>39</v>
      </c>
      <c r="G3343" s="3" t="s">
        <v>135</v>
      </c>
      <c r="H3343" s="3" t="s">
        <v>122</v>
      </c>
      <c r="I3343" s="5">
        <v>13.99</v>
      </c>
      <c r="J3343" s="3">
        <v>0</v>
      </c>
      <c r="K3343" s="3" t="s">
        <v>95</v>
      </c>
      <c r="L3343" s="3">
        <v>4</v>
      </c>
      <c r="M3343" s="5">
        <v>1.02</v>
      </c>
      <c r="N3343" s="3" t="s">
        <v>99</v>
      </c>
    </row>
    <row r="3344" spans="1:14" x14ac:dyDescent="0.25">
      <c r="A3344" s="3" t="s">
        <v>3447</v>
      </c>
      <c r="B3344" s="3">
        <v>22</v>
      </c>
      <c r="C3344" s="3" t="s">
        <v>106</v>
      </c>
      <c r="D3344" s="3" t="s">
        <v>19</v>
      </c>
      <c r="E3344" s="5">
        <v>0.75</v>
      </c>
      <c r="F3344" s="3">
        <v>10</v>
      </c>
      <c r="G3344" s="3" t="s">
        <v>114</v>
      </c>
      <c r="H3344" s="3" t="s">
        <v>90</v>
      </c>
      <c r="I3344" s="5">
        <v>8.99</v>
      </c>
      <c r="J3344" s="3">
        <v>1</v>
      </c>
      <c r="K3344" s="3" t="s">
        <v>86</v>
      </c>
      <c r="L3344" s="3">
        <v>3</v>
      </c>
      <c r="M3344" s="5">
        <v>7.0000000000000007E-2</v>
      </c>
      <c r="N3344" s="3" t="s">
        <v>91</v>
      </c>
    </row>
    <row r="3345" spans="1:14" x14ac:dyDescent="0.25">
      <c r="A3345" s="3" t="s">
        <v>3448</v>
      </c>
      <c r="B3345" s="3">
        <v>36</v>
      </c>
      <c r="C3345" s="3" t="s">
        <v>106</v>
      </c>
      <c r="D3345" s="3" t="s">
        <v>23</v>
      </c>
      <c r="E3345" s="5">
        <v>25.23</v>
      </c>
      <c r="F3345" s="3">
        <v>53</v>
      </c>
      <c r="G3345" s="3" t="s">
        <v>84</v>
      </c>
      <c r="H3345" s="3" t="s">
        <v>90</v>
      </c>
      <c r="I3345" s="5">
        <v>17.989999999999998</v>
      </c>
      <c r="J3345" s="3">
        <v>0</v>
      </c>
      <c r="K3345" s="3" t="s">
        <v>95</v>
      </c>
      <c r="L3345" s="3">
        <v>2</v>
      </c>
      <c r="M3345" s="5">
        <v>0.47</v>
      </c>
      <c r="N3345" s="3" t="s">
        <v>91</v>
      </c>
    </row>
    <row r="3346" spans="1:14" x14ac:dyDescent="0.25">
      <c r="A3346" s="3" t="s">
        <v>3449</v>
      </c>
      <c r="B3346" s="3">
        <v>40</v>
      </c>
      <c r="C3346" s="3" t="s">
        <v>83</v>
      </c>
      <c r="D3346" s="3" t="s">
        <v>19</v>
      </c>
      <c r="E3346" s="5">
        <v>4.68</v>
      </c>
      <c r="F3346" s="3">
        <v>25</v>
      </c>
      <c r="G3346" s="3" t="s">
        <v>84</v>
      </c>
      <c r="H3346" s="3" t="s">
        <v>122</v>
      </c>
      <c r="I3346" s="5">
        <v>8.99</v>
      </c>
      <c r="J3346" s="3">
        <v>1</v>
      </c>
      <c r="K3346" s="3" t="s">
        <v>108</v>
      </c>
      <c r="L3346" s="3">
        <v>5</v>
      </c>
      <c r="M3346" s="5">
        <v>0.18</v>
      </c>
      <c r="N3346" s="3" t="s">
        <v>87</v>
      </c>
    </row>
    <row r="3347" spans="1:14" x14ac:dyDescent="0.25">
      <c r="A3347" s="3" t="s">
        <v>3450</v>
      </c>
      <c r="B3347" s="3">
        <v>29</v>
      </c>
      <c r="C3347" s="3" t="s">
        <v>106</v>
      </c>
      <c r="D3347" s="3" t="s">
        <v>21</v>
      </c>
      <c r="E3347" s="5">
        <v>35.97</v>
      </c>
      <c r="F3347" s="3">
        <v>10</v>
      </c>
      <c r="G3347" s="3" t="s">
        <v>114</v>
      </c>
      <c r="H3347" s="3" t="s">
        <v>120</v>
      </c>
      <c r="I3347" s="5">
        <v>13.99</v>
      </c>
      <c r="J3347" s="3">
        <v>0</v>
      </c>
      <c r="K3347" s="3" t="s">
        <v>102</v>
      </c>
      <c r="L3347" s="3">
        <v>4</v>
      </c>
      <c r="M3347" s="5">
        <v>3.27</v>
      </c>
      <c r="N3347" s="3" t="s">
        <v>104</v>
      </c>
    </row>
    <row r="3348" spans="1:14" x14ac:dyDescent="0.25">
      <c r="A3348" s="3" t="s">
        <v>3451</v>
      </c>
      <c r="B3348" s="3">
        <v>53</v>
      </c>
      <c r="C3348" s="3" t="s">
        <v>93</v>
      </c>
      <c r="D3348" s="3" t="s">
        <v>21</v>
      </c>
      <c r="E3348" s="5">
        <v>6.2</v>
      </c>
      <c r="F3348" s="3">
        <v>5</v>
      </c>
      <c r="G3348" s="3" t="s">
        <v>98</v>
      </c>
      <c r="H3348" s="3" t="s">
        <v>120</v>
      </c>
      <c r="I3348" s="5">
        <v>13.99</v>
      </c>
      <c r="J3348" s="3">
        <v>0</v>
      </c>
      <c r="K3348" s="3" t="s">
        <v>86</v>
      </c>
      <c r="L3348" s="3">
        <v>4</v>
      </c>
      <c r="M3348" s="5">
        <v>1.03</v>
      </c>
      <c r="N3348" s="3" t="s">
        <v>117</v>
      </c>
    </row>
    <row r="3349" spans="1:14" x14ac:dyDescent="0.25">
      <c r="A3349" s="3" t="s">
        <v>3452</v>
      </c>
      <c r="B3349" s="3">
        <v>43</v>
      </c>
      <c r="C3349" s="3" t="s">
        <v>83</v>
      </c>
      <c r="D3349" s="3" t="s">
        <v>21</v>
      </c>
      <c r="E3349" s="5">
        <v>13.53</v>
      </c>
      <c r="F3349" s="3">
        <v>15</v>
      </c>
      <c r="G3349" s="3" t="s">
        <v>89</v>
      </c>
      <c r="H3349" s="3" t="s">
        <v>122</v>
      </c>
      <c r="I3349" s="5">
        <v>13.99</v>
      </c>
      <c r="J3349" s="3">
        <v>0</v>
      </c>
      <c r="K3349" s="3" t="s">
        <v>102</v>
      </c>
      <c r="L3349" s="3">
        <v>4</v>
      </c>
      <c r="M3349" s="5">
        <v>0.85</v>
      </c>
      <c r="N3349" s="3" t="s">
        <v>112</v>
      </c>
    </row>
    <row r="3350" spans="1:14" x14ac:dyDescent="0.25">
      <c r="A3350" s="3" t="s">
        <v>3453</v>
      </c>
      <c r="B3350" s="3">
        <v>40</v>
      </c>
      <c r="C3350" s="3" t="s">
        <v>93</v>
      </c>
      <c r="D3350" s="3" t="s">
        <v>23</v>
      </c>
      <c r="E3350" s="5">
        <v>0.17</v>
      </c>
      <c r="F3350" s="3">
        <v>58</v>
      </c>
      <c r="G3350" s="3" t="s">
        <v>114</v>
      </c>
      <c r="H3350" s="3" t="s">
        <v>120</v>
      </c>
      <c r="I3350" s="5">
        <v>17.989999999999998</v>
      </c>
      <c r="J3350" s="3">
        <v>1</v>
      </c>
      <c r="K3350" s="3" t="s">
        <v>86</v>
      </c>
      <c r="L3350" s="3">
        <v>5</v>
      </c>
      <c r="M3350" s="5">
        <v>0</v>
      </c>
      <c r="N3350" s="3" t="s">
        <v>99</v>
      </c>
    </row>
    <row r="3351" spans="1:14" x14ac:dyDescent="0.25">
      <c r="A3351" s="3" t="s">
        <v>3454</v>
      </c>
      <c r="B3351" s="3">
        <v>40</v>
      </c>
      <c r="C3351" s="3" t="s">
        <v>93</v>
      </c>
      <c r="D3351" s="3" t="s">
        <v>23</v>
      </c>
      <c r="E3351" s="5">
        <v>30.61</v>
      </c>
      <c r="F3351" s="3">
        <v>35</v>
      </c>
      <c r="G3351" s="3" t="s">
        <v>89</v>
      </c>
      <c r="H3351" s="3" t="s">
        <v>85</v>
      </c>
      <c r="I3351" s="5">
        <v>17.989999999999998</v>
      </c>
      <c r="J3351" s="3">
        <v>0</v>
      </c>
      <c r="K3351" s="3" t="s">
        <v>102</v>
      </c>
      <c r="L3351" s="3">
        <v>3</v>
      </c>
      <c r="M3351" s="5">
        <v>0.85</v>
      </c>
      <c r="N3351" s="3" t="s">
        <v>104</v>
      </c>
    </row>
    <row r="3352" spans="1:14" x14ac:dyDescent="0.25">
      <c r="A3352" s="3" t="s">
        <v>3455</v>
      </c>
      <c r="B3352" s="3">
        <v>69</v>
      </c>
      <c r="C3352" s="3" t="s">
        <v>93</v>
      </c>
      <c r="D3352" s="3" t="s">
        <v>21</v>
      </c>
      <c r="E3352" s="5">
        <v>4.53</v>
      </c>
      <c r="F3352" s="3">
        <v>16</v>
      </c>
      <c r="G3352" s="3" t="s">
        <v>89</v>
      </c>
      <c r="H3352" s="3" t="s">
        <v>111</v>
      </c>
      <c r="I3352" s="5">
        <v>13.99</v>
      </c>
      <c r="J3352" s="3">
        <v>1</v>
      </c>
      <c r="K3352" s="3" t="s">
        <v>95</v>
      </c>
      <c r="L3352" s="3">
        <v>2</v>
      </c>
      <c r="M3352" s="5">
        <v>0.27</v>
      </c>
      <c r="N3352" s="3" t="s">
        <v>99</v>
      </c>
    </row>
    <row r="3353" spans="1:14" x14ac:dyDescent="0.25">
      <c r="A3353" s="3" t="s">
        <v>3456</v>
      </c>
      <c r="B3353" s="3">
        <v>29</v>
      </c>
      <c r="C3353" s="3" t="s">
        <v>106</v>
      </c>
      <c r="D3353" s="3" t="s">
        <v>19</v>
      </c>
      <c r="E3353" s="5">
        <v>14.23</v>
      </c>
      <c r="F3353" s="3">
        <v>4</v>
      </c>
      <c r="G3353" s="3" t="s">
        <v>89</v>
      </c>
      <c r="H3353" s="3" t="s">
        <v>120</v>
      </c>
      <c r="I3353" s="5">
        <v>8.99</v>
      </c>
      <c r="J3353" s="3">
        <v>0</v>
      </c>
      <c r="K3353" s="3" t="s">
        <v>126</v>
      </c>
      <c r="L3353" s="3">
        <v>2</v>
      </c>
      <c r="M3353" s="5">
        <v>2.85</v>
      </c>
      <c r="N3353" s="3" t="s">
        <v>117</v>
      </c>
    </row>
    <row r="3354" spans="1:14" x14ac:dyDescent="0.25">
      <c r="A3354" s="3" t="s">
        <v>3457</v>
      </c>
      <c r="B3354" s="3">
        <v>24</v>
      </c>
      <c r="C3354" s="3" t="s">
        <v>93</v>
      </c>
      <c r="D3354" s="3" t="s">
        <v>23</v>
      </c>
      <c r="E3354" s="5">
        <v>42.14</v>
      </c>
      <c r="F3354" s="3">
        <v>8</v>
      </c>
      <c r="G3354" s="3" t="s">
        <v>114</v>
      </c>
      <c r="H3354" s="3" t="s">
        <v>111</v>
      </c>
      <c r="I3354" s="5">
        <v>17.989999999999998</v>
      </c>
      <c r="J3354" s="3">
        <v>0</v>
      </c>
      <c r="K3354" s="3" t="s">
        <v>86</v>
      </c>
      <c r="L3354" s="3">
        <v>3</v>
      </c>
      <c r="M3354" s="5">
        <v>4.68</v>
      </c>
      <c r="N3354" s="3" t="s">
        <v>99</v>
      </c>
    </row>
    <row r="3355" spans="1:14" x14ac:dyDescent="0.25">
      <c r="A3355" s="3" t="s">
        <v>3458</v>
      </c>
      <c r="B3355" s="3">
        <v>59</v>
      </c>
      <c r="C3355" s="3" t="s">
        <v>106</v>
      </c>
      <c r="D3355" s="3" t="s">
        <v>21</v>
      </c>
      <c r="E3355" s="5">
        <v>2.41</v>
      </c>
      <c r="F3355" s="3">
        <v>4</v>
      </c>
      <c r="G3355" s="3" t="s">
        <v>94</v>
      </c>
      <c r="H3355" s="3" t="s">
        <v>122</v>
      </c>
      <c r="I3355" s="5">
        <v>13.99</v>
      </c>
      <c r="J3355" s="3">
        <v>0</v>
      </c>
      <c r="K3355" s="3" t="s">
        <v>102</v>
      </c>
      <c r="L3355" s="3">
        <v>2</v>
      </c>
      <c r="M3355" s="5">
        <v>0.48</v>
      </c>
      <c r="N3355" s="3" t="s">
        <v>87</v>
      </c>
    </row>
    <row r="3356" spans="1:14" x14ac:dyDescent="0.25">
      <c r="A3356" s="3" t="s">
        <v>3459</v>
      </c>
      <c r="B3356" s="3">
        <v>51</v>
      </c>
      <c r="C3356" s="3" t="s">
        <v>83</v>
      </c>
      <c r="D3356" s="3" t="s">
        <v>21</v>
      </c>
      <c r="E3356" s="5">
        <v>10.19</v>
      </c>
      <c r="F3356" s="3">
        <v>22</v>
      </c>
      <c r="G3356" s="3" t="s">
        <v>89</v>
      </c>
      <c r="H3356" s="3" t="s">
        <v>85</v>
      </c>
      <c r="I3356" s="5">
        <v>13.99</v>
      </c>
      <c r="J3356" s="3">
        <v>0</v>
      </c>
      <c r="K3356" s="3" t="s">
        <v>108</v>
      </c>
      <c r="L3356" s="3">
        <v>3</v>
      </c>
      <c r="M3356" s="5">
        <v>0.44</v>
      </c>
      <c r="N3356" s="3" t="s">
        <v>99</v>
      </c>
    </row>
    <row r="3357" spans="1:14" x14ac:dyDescent="0.25">
      <c r="A3357" s="3" t="s">
        <v>3460</v>
      </c>
      <c r="B3357" s="3">
        <v>40</v>
      </c>
      <c r="C3357" s="3" t="s">
        <v>83</v>
      </c>
      <c r="D3357" s="3" t="s">
        <v>23</v>
      </c>
      <c r="E3357" s="5">
        <v>4.13</v>
      </c>
      <c r="F3357" s="3">
        <v>58</v>
      </c>
      <c r="G3357" s="3" t="s">
        <v>135</v>
      </c>
      <c r="H3357" s="3" t="s">
        <v>120</v>
      </c>
      <c r="I3357" s="5">
        <v>17.989999999999998</v>
      </c>
      <c r="J3357" s="3">
        <v>1</v>
      </c>
      <c r="K3357" s="3" t="s">
        <v>95</v>
      </c>
      <c r="L3357" s="3">
        <v>3</v>
      </c>
      <c r="M3357" s="5">
        <v>7.0000000000000007E-2</v>
      </c>
      <c r="N3357" s="3" t="s">
        <v>87</v>
      </c>
    </row>
    <row r="3358" spans="1:14" x14ac:dyDescent="0.25">
      <c r="A3358" s="3" t="s">
        <v>3461</v>
      </c>
      <c r="B3358" s="3">
        <v>19</v>
      </c>
      <c r="C3358" s="3" t="s">
        <v>106</v>
      </c>
      <c r="D3358" s="3" t="s">
        <v>21</v>
      </c>
      <c r="E3358" s="5">
        <v>6.08</v>
      </c>
      <c r="F3358" s="3">
        <v>44</v>
      </c>
      <c r="G3358" s="3" t="s">
        <v>84</v>
      </c>
      <c r="H3358" s="3" t="s">
        <v>90</v>
      </c>
      <c r="I3358" s="5">
        <v>13.99</v>
      </c>
      <c r="J3358" s="3">
        <v>1</v>
      </c>
      <c r="K3358" s="3" t="s">
        <v>95</v>
      </c>
      <c r="L3358" s="3">
        <v>1</v>
      </c>
      <c r="M3358" s="5">
        <v>0.14000000000000001</v>
      </c>
      <c r="N3358" s="3" t="s">
        <v>96</v>
      </c>
    </row>
    <row r="3359" spans="1:14" x14ac:dyDescent="0.25">
      <c r="A3359" s="3" t="s">
        <v>3462</v>
      </c>
      <c r="B3359" s="3">
        <v>52</v>
      </c>
      <c r="C3359" s="3" t="s">
        <v>106</v>
      </c>
      <c r="D3359" s="3" t="s">
        <v>23</v>
      </c>
      <c r="E3359" s="5">
        <v>33.130000000000003</v>
      </c>
      <c r="F3359" s="3">
        <v>27</v>
      </c>
      <c r="G3359" s="3" t="s">
        <v>135</v>
      </c>
      <c r="H3359" s="3" t="s">
        <v>85</v>
      </c>
      <c r="I3359" s="5">
        <v>17.989999999999998</v>
      </c>
      <c r="J3359" s="3">
        <v>0</v>
      </c>
      <c r="K3359" s="3" t="s">
        <v>95</v>
      </c>
      <c r="L3359" s="3">
        <v>4</v>
      </c>
      <c r="M3359" s="5">
        <v>1.18</v>
      </c>
      <c r="N3359" s="3" t="s">
        <v>91</v>
      </c>
    </row>
    <row r="3360" spans="1:14" x14ac:dyDescent="0.25">
      <c r="A3360" s="3" t="s">
        <v>3463</v>
      </c>
      <c r="B3360" s="3">
        <v>20</v>
      </c>
      <c r="C3360" s="3" t="s">
        <v>106</v>
      </c>
      <c r="D3360" s="3" t="s">
        <v>21</v>
      </c>
      <c r="E3360" s="5">
        <v>5.0599999999999996</v>
      </c>
      <c r="F3360" s="3">
        <v>25</v>
      </c>
      <c r="G3360" s="3" t="s">
        <v>94</v>
      </c>
      <c r="H3360" s="3" t="s">
        <v>85</v>
      </c>
      <c r="I3360" s="5">
        <v>13.99</v>
      </c>
      <c r="J3360" s="3">
        <v>0</v>
      </c>
      <c r="K3360" s="3" t="s">
        <v>86</v>
      </c>
      <c r="L3360" s="3">
        <v>4</v>
      </c>
      <c r="M3360" s="5">
        <v>0.19</v>
      </c>
      <c r="N3360" s="3" t="s">
        <v>117</v>
      </c>
    </row>
    <row r="3361" spans="1:14" x14ac:dyDescent="0.25">
      <c r="A3361" s="3" t="s">
        <v>3464</v>
      </c>
      <c r="B3361" s="3">
        <v>26</v>
      </c>
      <c r="C3361" s="3" t="s">
        <v>93</v>
      </c>
      <c r="D3361" s="3" t="s">
        <v>21</v>
      </c>
      <c r="E3361" s="5">
        <v>11.7</v>
      </c>
      <c r="F3361" s="3">
        <v>7</v>
      </c>
      <c r="G3361" s="3" t="s">
        <v>135</v>
      </c>
      <c r="H3361" s="3" t="s">
        <v>122</v>
      </c>
      <c r="I3361" s="5">
        <v>13.99</v>
      </c>
      <c r="J3361" s="3">
        <v>0</v>
      </c>
      <c r="K3361" s="3" t="s">
        <v>95</v>
      </c>
      <c r="L3361" s="3">
        <v>5</v>
      </c>
      <c r="M3361" s="5">
        <v>1.46</v>
      </c>
      <c r="N3361" s="3" t="s">
        <v>87</v>
      </c>
    </row>
    <row r="3362" spans="1:14" x14ac:dyDescent="0.25">
      <c r="A3362" s="3" t="s">
        <v>3465</v>
      </c>
      <c r="B3362" s="3">
        <v>66</v>
      </c>
      <c r="C3362" s="3" t="s">
        <v>106</v>
      </c>
      <c r="D3362" s="3" t="s">
        <v>19</v>
      </c>
      <c r="E3362" s="5">
        <v>7</v>
      </c>
      <c r="F3362" s="3">
        <v>39</v>
      </c>
      <c r="G3362" s="3" t="s">
        <v>94</v>
      </c>
      <c r="H3362" s="3" t="s">
        <v>85</v>
      </c>
      <c r="I3362" s="5">
        <v>8.99</v>
      </c>
      <c r="J3362" s="3">
        <v>1</v>
      </c>
      <c r="K3362" s="3" t="s">
        <v>102</v>
      </c>
      <c r="L3362" s="3">
        <v>2</v>
      </c>
      <c r="M3362" s="5">
        <v>0.17</v>
      </c>
      <c r="N3362" s="3" t="s">
        <v>91</v>
      </c>
    </row>
    <row r="3363" spans="1:14" x14ac:dyDescent="0.25">
      <c r="A3363" s="3" t="s">
        <v>3466</v>
      </c>
      <c r="B3363" s="3">
        <v>48</v>
      </c>
      <c r="C3363" s="3" t="s">
        <v>83</v>
      </c>
      <c r="D3363" s="3" t="s">
        <v>19</v>
      </c>
      <c r="E3363" s="5">
        <v>21.91</v>
      </c>
      <c r="F3363" s="3">
        <v>52</v>
      </c>
      <c r="G3363" s="3" t="s">
        <v>135</v>
      </c>
      <c r="H3363" s="3" t="s">
        <v>120</v>
      </c>
      <c r="I3363" s="5">
        <v>8.99</v>
      </c>
      <c r="J3363" s="3">
        <v>1</v>
      </c>
      <c r="K3363" s="3" t="s">
        <v>86</v>
      </c>
      <c r="L3363" s="3">
        <v>5</v>
      </c>
      <c r="M3363" s="5">
        <v>0.41</v>
      </c>
      <c r="N3363" s="3" t="s">
        <v>112</v>
      </c>
    </row>
    <row r="3364" spans="1:14" x14ac:dyDescent="0.25">
      <c r="A3364" s="3" t="s">
        <v>3467</v>
      </c>
      <c r="B3364" s="3">
        <v>56</v>
      </c>
      <c r="C3364" s="3" t="s">
        <v>93</v>
      </c>
      <c r="D3364" s="3" t="s">
        <v>21</v>
      </c>
      <c r="E3364" s="5">
        <v>21.44</v>
      </c>
      <c r="F3364" s="3">
        <v>47</v>
      </c>
      <c r="G3364" s="3" t="s">
        <v>89</v>
      </c>
      <c r="H3364" s="3" t="s">
        <v>85</v>
      </c>
      <c r="I3364" s="5">
        <v>13.99</v>
      </c>
      <c r="J3364" s="3">
        <v>1</v>
      </c>
      <c r="K3364" s="3" t="s">
        <v>95</v>
      </c>
      <c r="L3364" s="3">
        <v>1</v>
      </c>
      <c r="M3364" s="5">
        <v>0.45</v>
      </c>
      <c r="N3364" s="3" t="s">
        <v>112</v>
      </c>
    </row>
    <row r="3365" spans="1:14" x14ac:dyDescent="0.25">
      <c r="A3365" s="3" t="s">
        <v>3468</v>
      </c>
      <c r="B3365" s="3">
        <v>52</v>
      </c>
      <c r="C3365" s="3" t="s">
        <v>106</v>
      </c>
      <c r="D3365" s="3" t="s">
        <v>21</v>
      </c>
      <c r="E3365" s="5">
        <v>0.33</v>
      </c>
      <c r="F3365" s="3">
        <v>14</v>
      </c>
      <c r="G3365" s="3" t="s">
        <v>98</v>
      </c>
      <c r="H3365" s="3" t="s">
        <v>120</v>
      </c>
      <c r="I3365" s="5">
        <v>13.99</v>
      </c>
      <c r="J3365" s="3">
        <v>1</v>
      </c>
      <c r="K3365" s="3" t="s">
        <v>86</v>
      </c>
      <c r="L3365" s="3">
        <v>2</v>
      </c>
      <c r="M3365" s="5">
        <v>0.02</v>
      </c>
      <c r="N3365" s="3" t="s">
        <v>112</v>
      </c>
    </row>
    <row r="3366" spans="1:14" x14ac:dyDescent="0.25">
      <c r="A3366" s="3" t="s">
        <v>3469</v>
      </c>
      <c r="B3366" s="3">
        <v>28</v>
      </c>
      <c r="C3366" s="3" t="s">
        <v>83</v>
      </c>
      <c r="D3366" s="3" t="s">
        <v>21</v>
      </c>
      <c r="E3366" s="5">
        <v>2.06</v>
      </c>
      <c r="F3366" s="3">
        <v>59</v>
      </c>
      <c r="G3366" s="3" t="s">
        <v>94</v>
      </c>
      <c r="H3366" s="3" t="s">
        <v>90</v>
      </c>
      <c r="I3366" s="5">
        <v>13.99</v>
      </c>
      <c r="J3366" s="3">
        <v>1</v>
      </c>
      <c r="K3366" s="3" t="s">
        <v>95</v>
      </c>
      <c r="L3366" s="3">
        <v>2</v>
      </c>
      <c r="M3366" s="5">
        <v>0.03</v>
      </c>
      <c r="N3366" s="3" t="s">
        <v>104</v>
      </c>
    </row>
    <row r="3367" spans="1:14" x14ac:dyDescent="0.25">
      <c r="A3367" s="3" t="s">
        <v>3470</v>
      </c>
      <c r="B3367" s="3">
        <v>26</v>
      </c>
      <c r="C3367" s="3" t="s">
        <v>93</v>
      </c>
      <c r="D3367" s="3" t="s">
        <v>19</v>
      </c>
      <c r="E3367" s="5">
        <v>11.07</v>
      </c>
      <c r="F3367" s="3">
        <v>54</v>
      </c>
      <c r="G3367" s="3" t="s">
        <v>89</v>
      </c>
      <c r="H3367" s="3" t="s">
        <v>111</v>
      </c>
      <c r="I3367" s="5">
        <v>8.99</v>
      </c>
      <c r="J3367" s="3">
        <v>1</v>
      </c>
      <c r="K3367" s="3" t="s">
        <v>126</v>
      </c>
      <c r="L3367" s="3">
        <v>4</v>
      </c>
      <c r="M3367" s="5">
        <v>0.2</v>
      </c>
      <c r="N3367" s="3" t="s">
        <v>96</v>
      </c>
    </row>
    <row r="3368" spans="1:14" x14ac:dyDescent="0.25">
      <c r="A3368" s="3" t="s">
        <v>3471</v>
      </c>
      <c r="B3368" s="3">
        <v>50</v>
      </c>
      <c r="C3368" s="3" t="s">
        <v>106</v>
      </c>
      <c r="D3368" s="3" t="s">
        <v>21</v>
      </c>
      <c r="E3368" s="5">
        <v>15.65</v>
      </c>
      <c r="F3368" s="3">
        <v>27</v>
      </c>
      <c r="G3368" s="3" t="s">
        <v>135</v>
      </c>
      <c r="H3368" s="3" t="s">
        <v>85</v>
      </c>
      <c r="I3368" s="5">
        <v>13.99</v>
      </c>
      <c r="J3368" s="3">
        <v>0</v>
      </c>
      <c r="K3368" s="3" t="s">
        <v>86</v>
      </c>
      <c r="L3368" s="3">
        <v>2</v>
      </c>
      <c r="M3368" s="5">
        <v>0.56000000000000005</v>
      </c>
      <c r="N3368" s="3" t="s">
        <v>96</v>
      </c>
    </row>
    <row r="3369" spans="1:14" x14ac:dyDescent="0.25">
      <c r="A3369" s="3" t="s">
        <v>3472</v>
      </c>
      <c r="B3369" s="3">
        <v>49</v>
      </c>
      <c r="C3369" s="3" t="s">
        <v>93</v>
      </c>
      <c r="D3369" s="3" t="s">
        <v>21</v>
      </c>
      <c r="E3369" s="5">
        <v>5.21</v>
      </c>
      <c r="F3369" s="3">
        <v>33</v>
      </c>
      <c r="G3369" s="3" t="s">
        <v>94</v>
      </c>
      <c r="H3369" s="3" t="s">
        <v>120</v>
      </c>
      <c r="I3369" s="5">
        <v>13.99</v>
      </c>
      <c r="J3369" s="3">
        <v>1</v>
      </c>
      <c r="K3369" s="3" t="s">
        <v>95</v>
      </c>
      <c r="L3369" s="3">
        <v>4</v>
      </c>
      <c r="M3369" s="5">
        <v>0.15</v>
      </c>
      <c r="N3369" s="3" t="s">
        <v>117</v>
      </c>
    </row>
    <row r="3370" spans="1:14" x14ac:dyDescent="0.25">
      <c r="A3370" s="3" t="s">
        <v>3473</v>
      </c>
      <c r="B3370" s="3">
        <v>37</v>
      </c>
      <c r="C3370" s="3" t="s">
        <v>93</v>
      </c>
      <c r="D3370" s="3" t="s">
        <v>19</v>
      </c>
      <c r="E3370" s="5">
        <v>4.6900000000000004</v>
      </c>
      <c r="F3370" s="3">
        <v>25</v>
      </c>
      <c r="G3370" s="3" t="s">
        <v>89</v>
      </c>
      <c r="H3370" s="3" t="s">
        <v>122</v>
      </c>
      <c r="I3370" s="5">
        <v>8.99</v>
      </c>
      <c r="J3370" s="3">
        <v>1</v>
      </c>
      <c r="K3370" s="3" t="s">
        <v>86</v>
      </c>
      <c r="L3370" s="3">
        <v>4</v>
      </c>
      <c r="M3370" s="5">
        <v>0.18</v>
      </c>
      <c r="N3370" s="3" t="s">
        <v>104</v>
      </c>
    </row>
    <row r="3371" spans="1:14" x14ac:dyDescent="0.25">
      <c r="A3371" s="3" t="s">
        <v>3474</v>
      </c>
      <c r="B3371" s="3">
        <v>38</v>
      </c>
      <c r="C3371" s="3" t="s">
        <v>106</v>
      </c>
      <c r="D3371" s="3" t="s">
        <v>23</v>
      </c>
      <c r="E3371" s="5">
        <v>2.2400000000000002</v>
      </c>
      <c r="F3371" s="3">
        <v>58</v>
      </c>
      <c r="G3371" s="3" t="s">
        <v>84</v>
      </c>
      <c r="H3371" s="3" t="s">
        <v>111</v>
      </c>
      <c r="I3371" s="5">
        <v>17.989999999999998</v>
      </c>
      <c r="J3371" s="3">
        <v>1</v>
      </c>
      <c r="K3371" s="3" t="s">
        <v>102</v>
      </c>
      <c r="L3371" s="3">
        <v>4</v>
      </c>
      <c r="M3371" s="5">
        <v>0.04</v>
      </c>
      <c r="N3371" s="3" t="s">
        <v>117</v>
      </c>
    </row>
    <row r="3372" spans="1:14" x14ac:dyDescent="0.25">
      <c r="A3372" s="3" t="s">
        <v>3475</v>
      </c>
      <c r="B3372" s="3">
        <v>62</v>
      </c>
      <c r="C3372" s="3" t="s">
        <v>93</v>
      </c>
      <c r="D3372" s="3" t="s">
        <v>21</v>
      </c>
      <c r="E3372" s="5">
        <v>26.88</v>
      </c>
      <c r="F3372" s="3">
        <v>55</v>
      </c>
      <c r="G3372" s="3" t="s">
        <v>94</v>
      </c>
      <c r="H3372" s="3" t="s">
        <v>85</v>
      </c>
      <c r="I3372" s="5">
        <v>13.99</v>
      </c>
      <c r="J3372" s="3">
        <v>0</v>
      </c>
      <c r="K3372" s="3" t="s">
        <v>108</v>
      </c>
      <c r="L3372" s="3">
        <v>4</v>
      </c>
      <c r="M3372" s="5">
        <v>0.48</v>
      </c>
      <c r="N3372" s="3" t="s">
        <v>104</v>
      </c>
    </row>
    <row r="3373" spans="1:14" x14ac:dyDescent="0.25">
      <c r="A3373" s="3" t="s">
        <v>3476</v>
      </c>
      <c r="B3373" s="3">
        <v>63</v>
      </c>
      <c r="C3373" s="3" t="s">
        <v>93</v>
      </c>
      <c r="D3373" s="3" t="s">
        <v>21</v>
      </c>
      <c r="E3373" s="5">
        <v>2.84</v>
      </c>
      <c r="F3373" s="3">
        <v>18</v>
      </c>
      <c r="G3373" s="3" t="s">
        <v>98</v>
      </c>
      <c r="H3373" s="3" t="s">
        <v>122</v>
      </c>
      <c r="I3373" s="5">
        <v>13.99</v>
      </c>
      <c r="J3373" s="3">
        <v>1</v>
      </c>
      <c r="K3373" s="3" t="s">
        <v>86</v>
      </c>
      <c r="L3373" s="3">
        <v>3</v>
      </c>
      <c r="M3373" s="5">
        <v>0.15</v>
      </c>
      <c r="N3373" s="3" t="s">
        <v>99</v>
      </c>
    </row>
    <row r="3374" spans="1:14" x14ac:dyDescent="0.25">
      <c r="A3374" s="3" t="s">
        <v>3477</v>
      </c>
      <c r="B3374" s="3">
        <v>26</v>
      </c>
      <c r="C3374" s="3" t="s">
        <v>83</v>
      </c>
      <c r="D3374" s="3" t="s">
        <v>19</v>
      </c>
      <c r="E3374" s="5">
        <v>9.9700000000000006</v>
      </c>
      <c r="F3374" s="3">
        <v>37</v>
      </c>
      <c r="G3374" s="3" t="s">
        <v>135</v>
      </c>
      <c r="H3374" s="3" t="s">
        <v>85</v>
      </c>
      <c r="I3374" s="5">
        <v>8.99</v>
      </c>
      <c r="J3374" s="3">
        <v>1</v>
      </c>
      <c r="K3374" s="3" t="s">
        <v>126</v>
      </c>
      <c r="L3374" s="3">
        <v>1</v>
      </c>
      <c r="M3374" s="5">
        <v>0.26</v>
      </c>
      <c r="N3374" s="3" t="s">
        <v>96</v>
      </c>
    </row>
    <row r="3375" spans="1:14" x14ac:dyDescent="0.25">
      <c r="A3375" s="3" t="s">
        <v>3478</v>
      </c>
      <c r="B3375" s="3">
        <v>40</v>
      </c>
      <c r="C3375" s="3" t="s">
        <v>106</v>
      </c>
      <c r="D3375" s="3" t="s">
        <v>23</v>
      </c>
      <c r="E3375" s="5">
        <v>46.29</v>
      </c>
      <c r="F3375" s="3">
        <v>26</v>
      </c>
      <c r="G3375" s="3" t="s">
        <v>84</v>
      </c>
      <c r="H3375" s="3" t="s">
        <v>111</v>
      </c>
      <c r="I3375" s="5">
        <v>17.989999999999998</v>
      </c>
      <c r="J3375" s="3">
        <v>0</v>
      </c>
      <c r="K3375" s="3" t="s">
        <v>95</v>
      </c>
      <c r="L3375" s="3">
        <v>4</v>
      </c>
      <c r="M3375" s="5">
        <v>1.71</v>
      </c>
      <c r="N3375" s="3" t="s">
        <v>96</v>
      </c>
    </row>
    <row r="3376" spans="1:14" x14ac:dyDescent="0.25">
      <c r="A3376" s="3" t="s">
        <v>3479</v>
      </c>
      <c r="B3376" s="3">
        <v>68</v>
      </c>
      <c r="C3376" s="3" t="s">
        <v>106</v>
      </c>
      <c r="D3376" s="3" t="s">
        <v>23</v>
      </c>
      <c r="E3376" s="5">
        <v>9.36</v>
      </c>
      <c r="F3376" s="3">
        <v>15</v>
      </c>
      <c r="G3376" s="3" t="s">
        <v>89</v>
      </c>
      <c r="H3376" s="3" t="s">
        <v>85</v>
      </c>
      <c r="I3376" s="5">
        <v>17.989999999999998</v>
      </c>
      <c r="J3376" s="3">
        <v>0</v>
      </c>
      <c r="K3376" s="3" t="s">
        <v>95</v>
      </c>
      <c r="L3376" s="3">
        <v>5</v>
      </c>
      <c r="M3376" s="5">
        <v>0.57999999999999996</v>
      </c>
      <c r="N3376" s="3" t="s">
        <v>87</v>
      </c>
    </row>
    <row r="3377" spans="1:14" x14ac:dyDescent="0.25">
      <c r="A3377" s="3" t="s">
        <v>3480</v>
      </c>
      <c r="B3377" s="3">
        <v>23</v>
      </c>
      <c r="C3377" s="3" t="s">
        <v>93</v>
      </c>
      <c r="D3377" s="3" t="s">
        <v>21</v>
      </c>
      <c r="E3377" s="5">
        <v>0.89</v>
      </c>
      <c r="F3377" s="3">
        <v>18</v>
      </c>
      <c r="G3377" s="3" t="s">
        <v>89</v>
      </c>
      <c r="H3377" s="3" t="s">
        <v>122</v>
      </c>
      <c r="I3377" s="5">
        <v>13.99</v>
      </c>
      <c r="J3377" s="3">
        <v>1</v>
      </c>
      <c r="K3377" s="3" t="s">
        <v>108</v>
      </c>
      <c r="L3377" s="3">
        <v>1</v>
      </c>
      <c r="M3377" s="5">
        <v>0.05</v>
      </c>
      <c r="N3377" s="3" t="s">
        <v>87</v>
      </c>
    </row>
    <row r="3378" spans="1:14" x14ac:dyDescent="0.25">
      <c r="A3378" s="3" t="s">
        <v>3481</v>
      </c>
      <c r="B3378" s="3">
        <v>31</v>
      </c>
      <c r="C3378" s="3" t="s">
        <v>83</v>
      </c>
      <c r="D3378" s="3" t="s">
        <v>21</v>
      </c>
      <c r="E3378" s="5">
        <v>1.17</v>
      </c>
      <c r="F3378" s="3">
        <v>36</v>
      </c>
      <c r="G3378" s="3" t="s">
        <v>89</v>
      </c>
      <c r="H3378" s="3" t="s">
        <v>111</v>
      </c>
      <c r="I3378" s="5">
        <v>13.99</v>
      </c>
      <c r="J3378" s="3">
        <v>1</v>
      </c>
      <c r="K3378" s="3" t="s">
        <v>108</v>
      </c>
      <c r="L3378" s="3">
        <v>1</v>
      </c>
      <c r="M3378" s="5">
        <v>0.03</v>
      </c>
      <c r="N3378" s="3" t="s">
        <v>112</v>
      </c>
    </row>
    <row r="3379" spans="1:14" x14ac:dyDescent="0.25">
      <c r="A3379" s="3" t="s">
        <v>3482</v>
      </c>
      <c r="B3379" s="3">
        <v>47</v>
      </c>
      <c r="C3379" s="3" t="s">
        <v>106</v>
      </c>
      <c r="D3379" s="3" t="s">
        <v>19</v>
      </c>
      <c r="E3379" s="5">
        <v>1.25</v>
      </c>
      <c r="F3379" s="3">
        <v>44</v>
      </c>
      <c r="G3379" s="3" t="s">
        <v>114</v>
      </c>
      <c r="H3379" s="3" t="s">
        <v>90</v>
      </c>
      <c r="I3379" s="5">
        <v>8.99</v>
      </c>
      <c r="J3379" s="3">
        <v>1</v>
      </c>
      <c r="K3379" s="3" t="s">
        <v>126</v>
      </c>
      <c r="L3379" s="3">
        <v>1</v>
      </c>
      <c r="M3379" s="5">
        <v>0.03</v>
      </c>
      <c r="N3379" s="3" t="s">
        <v>91</v>
      </c>
    </row>
    <row r="3380" spans="1:14" x14ac:dyDescent="0.25">
      <c r="A3380" s="3" t="s">
        <v>3483</v>
      </c>
      <c r="B3380" s="3">
        <v>67</v>
      </c>
      <c r="C3380" s="3" t="s">
        <v>106</v>
      </c>
      <c r="D3380" s="3" t="s">
        <v>23</v>
      </c>
      <c r="E3380" s="5">
        <v>13.19</v>
      </c>
      <c r="F3380" s="3">
        <v>55</v>
      </c>
      <c r="G3380" s="3" t="s">
        <v>114</v>
      </c>
      <c r="H3380" s="3" t="s">
        <v>120</v>
      </c>
      <c r="I3380" s="5">
        <v>17.989999999999998</v>
      </c>
      <c r="J3380" s="3">
        <v>1</v>
      </c>
      <c r="K3380" s="3" t="s">
        <v>95</v>
      </c>
      <c r="L3380" s="3">
        <v>3</v>
      </c>
      <c r="M3380" s="5">
        <v>0.24</v>
      </c>
      <c r="N3380" s="3" t="s">
        <v>112</v>
      </c>
    </row>
    <row r="3381" spans="1:14" x14ac:dyDescent="0.25">
      <c r="A3381" s="3" t="s">
        <v>3484</v>
      </c>
      <c r="B3381" s="3">
        <v>63</v>
      </c>
      <c r="C3381" s="3" t="s">
        <v>83</v>
      </c>
      <c r="D3381" s="3" t="s">
        <v>19</v>
      </c>
      <c r="E3381" s="5">
        <v>1.25</v>
      </c>
      <c r="F3381" s="3">
        <v>3</v>
      </c>
      <c r="G3381" s="3" t="s">
        <v>94</v>
      </c>
      <c r="H3381" s="3" t="s">
        <v>122</v>
      </c>
      <c r="I3381" s="5">
        <v>8.99</v>
      </c>
      <c r="J3381" s="3">
        <v>1</v>
      </c>
      <c r="K3381" s="3" t="s">
        <v>102</v>
      </c>
      <c r="L3381" s="3">
        <v>5</v>
      </c>
      <c r="M3381" s="5">
        <v>0.31</v>
      </c>
      <c r="N3381" s="3" t="s">
        <v>112</v>
      </c>
    </row>
    <row r="3382" spans="1:14" x14ac:dyDescent="0.25">
      <c r="A3382" s="3" t="s">
        <v>3485</v>
      </c>
      <c r="B3382" s="3">
        <v>59</v>
      </c>
      <c r="C3382" s="3" t="s">
        <v>93</v>
      </c>
      <c r="D3382" s="3" t="s">
        <v>19</v>
      </c>
      <c r="E3382" s="5">
        <v>1.2</v>
      </c>
      <c r="F3382" s="3">
        <v>32</v>
      </c>
      <c r="G3382" s="3" t="s">
        <v>135</v>
      </c>
      <c r="H3382" s="3" t="s">
        <v>85</v>
      </c>
      <c r="I3382" s="5">
        <v>8.99</v>
      </c>
      <c r="J3382" s="3">
        <v>1</v>
      </c>
      <c r="K3382" s="3" t="s">
        <v>126</v>
      </c>
      <c r="L3382" s="3">
        <v>2</v>
      </c>
      <c r="M3382" s="5">
        <v>0.04</v>
      </c>
      <c r="N3382" s="3" t="s">
        <v>112</v>
      </c>
    </row>
    <row r="3383" spans="1:14" x14ac:dyDescent="0.25">
      <c r="A3383" s="3" t="s">
        <v>3486</v>
      </c>
      <c r="B3383" s="3">
        <v>34</v>
      </c>
      <c r="C3383" s="3" t="s">
        <v>106</v>
      </c>
      <c r="D3383" s="3" t="s">
        <v>21</v>
      </c>
      <c r="E3383" s="5">
        <v>7.38</v>
      </c>
      <c r="F3383" s="3">
        <v>26</v>
      </c>
      <c r="G3383" s="3" t="s">
        <v>114</v>
      </c>
      <c r="H3383" s="3" t="s">
        <v>120</v>
      </c>
      <c r="I3383" s="5">
        <v>13.99</v>
      </c>
      <c r="J3383" s="3">
        <v>0</v>
      </c>
      <c r="K3383" s="3" t="s">
        <v>102</v>
      </c>
      <c r="L3383" s="3">
        <v>1</v>
      </c>
      <c r="M3383" s="5">
        <v>0.27</v>
      </c>
      <c r="N3383" s="3" t="s">
        <v>91</v>
      </c>
    </row>
    <row r="3384" spans="1:14" x14ac:dyDescent="0.25">
      <c r="A3384" s="3" t="s">
        <v>3487</v>
      </c>
      <c r="B3384" s="3">
        <v>35</v>
      </c>
      <c r="C3384" s="3" t="s">
        <v>93</v>
      </c>
      <c r="D3384" s="3" t="s">
        <v>23</v>
      </c>
      <c r="E3384" s="5">
        <v>3.59</v>
      </c>
      <c r="F3384" s="3">
        <v>53</v>
      </c>
      <c r="G3384" s="3" t="s">
        <v>94</v>
      </c>
      <c r="H3384" s="3" t="s">
        <v>122</v>
      </c>
      <c r="I3384" s="5">
        <v>17.989999999999998</v>
      </c>
      <c r="J3384" s="3">
        <v>1</v>
      </c>
      <c r="K3384" s="3" t="s">
        <v>95</v>
      </c>
      <c r="L3384" s="3">
        <v>3</v>
      </c>
      <c r="M3384" s="5">
        <v>7.0000000000000007E-2</v>
      </c>
      <c r="N3384" s="3" t="s">
        <v>104</v>
      </c>
    </row>
    <row r="3385" spans="1:14" x14ac:dyDescent="0.25">
      <c r="A3385" s="3" t="s">
        <v>3488</v>
      </c>
      <c r="B3385" s="3">
        <v>21</v>
      </c>
      <c r="C3385" s="3" t="s">
        <v>93</v>
      </c>
      <c r="D3385" s="3" t="s">
        <v>21</v>
      </c>
      <c r="E3385" s="5">
        <v>4.17</v>
      </c>
      <c r="F3385" s="3">
        <v>38</v>
      </c>
      <c r="G3385" s="3" t="s">
        <v>114</v>
      </c>
      <c r="H3385" s="3" t="s">
        <v>90</v>
      </c>
      <c r="I3385" s="5">
        <v>13.99</v>
      </c>
      <c r="J3385" s="3">
        <v>1</v>
      </c>
      <c r="K3385" s="3" t="s">
        <v>95</v>
      </c>
      <c r="L3385" s="3">
        <v>1</v>
      </c>
      <c r="M3385" s="5">
        <v>0.11</v>
      </c>
      <c r="N3385" s="3" t="s">
        <v>99</v>
      </c>
    </row>
    <row r="3386" spans="1:14" x14ac:dyDescent="0.25">
      <c r="A3386" s="3" t="s">
        <v>3489</v>
      </c>
      <c r="B3386" s="3">
        <v>29</v>
      </c>
      <c r="C3386" s="3" t="s">
        <v>93</v>
      </c>
      <c r="D3386" s="3" t="s">
        <v>23</v>
      </c>
      <c r="E3386" s="5">
        <v>15.26</v>
      </c>
      <c r="F3386" s="3">
        <v>49</v>
      </c>
      <c r="G3386" s="3" t="s">
        <v>135</v>
      </c>
      <c r="H3386" s="3" t="s">
        <v>122</v>
      </c>
      <c r="I3386" s="5">
        <v>17.989999999999998</v>
      </c>
      <c r="J3386" s="3">
        <v>1</v>
      </c>
      <c r="K3386" s="3" t="s">
        <v>126</v>
      </c>
      <c r="L3386" s="3">
        <v>1</v>
      </c>
      <c r="M3386" s="5">
        <v>0.31</v>
      </c>
      <c r="N3386" s="3" t="s">
        <v>91</v>
      </c>
    </row>
    <row r="3387" spans="1:14" x14ac:dyDescent="0.25">
      <c r="A3387" s="3" t="s">
        <v>3490</v>
      </c>
      <c r="B3387" s="3">
        <v>55</v>
      </c>
      <c r="C3387" s="3" t="s">
        <v>106</v>
      </c>
      <c r="D3387" s="3" t="s">
        <v>21</v>
      </c>
      <c r="E3387" s="5">
        <v>2.7</v>
      </c>
      <c r="F3387" s="3">
        <v>31</v>
      </c>
      <c r="G3387" s="3" t="s">
        <v>94</v>
      </c>
      <c r="H3387" s="3" t="s">
        <v>85</v>
      </c>
      <c r="I3387" s="5">
        <v>13.99</v>
      </c>
      <c r="J3387" s="3">
        <v>1</v>
      </c>
      <c r="K3387" s="3" t="s">
        <v>102</v>
      </c>
      <c r="L3387" s="3">
        <v>4</v>
      </c>
      <c r="M3387" s="5">
        <v>0.08</v>
      </c>
      <c r="N3387" s="3" t="s">
        <v>91</v>
      </c>
    </row>
    <row r="3388" spans="1:14" x14ac:dyDescent="0.25">
      <c r="A3388" s="3" t="s">
        <v>3491</v>
      </c>
      <c r="B3388" s="3">
        <v>51</v>
      </c>
      <c r="C3388" s="3" t="s">
        <v>93</v>
      </c>
      <c r="D3388" s="3" t="s">
        <v>23</v>
      </c>
      <c r="E3388" s="5">
        <v>3.82</v>
      </c>
      <c r="F3388" s="3">
        <v>34</v>
      </c>
      <c r="G3388" s="3" t="s">
        <v>94</v>
      </c>
      <c r="H3388" s="3" t="s">
        <v>85</v>
      </c>
      <c r="I3388" s="5">
        <v>17.989999999999998</v>
      </c>
      <c r="J3388" s="3">
        <v>1</v>
      </c>
      <c r="K3388" s="3" t="s">
        <v>86</v>
      </c>
      <c r="L3388" s="3">
        <v>1</v>
      </c>
      <c r="M3388" s="5">
        <v>0.11</v>
      </c>
      <c r="N3388" s="3" t="s">
        <v>99</v>
      </c>
    </row>
    <row r="3389" spans="1:14" x14ac:dyDescent="0.25">
      <c r="A3389" s="3" t="s">
        <v>3492</v>
      </c>
      <c r="B3389" s="3">
        <v>23</v>
      </c>
      <c r="C3389" s="3" t="s">
        <v>106</v>
      </c>
      <c r="D3389" s="3" t="s">
        <v>19</v>
      </c>
      <c r="E3389" s="5">
        <v>6.7</v>
      </c>
      <c r="F3389" s="3">
        <v>48</v>
      </c>
      <c r="G3389" s="3" t="s">
        <v>135</v>
      </c>
      <c r="H3389" s="3" t="s">
        <v>90</v>
      </c>
      <c r="I3389" s="5">
        <v>8.99</v>
      </c>
      <c r="J3389" s="3">
        <v>1</v>
      </c>
      <c r="K3389" s="3" t="s">
        <v>126</v>
      </c>
      <c r="L3389" s="3">
        <v>4</v>
      </c>
      <c r="M3389" s="5">
        <v>0.14000000000000001</v>
      </c>
      <c r="N3389" s="3" t="s">
        <v>91</v>
      </c>
    </row>
    <row r="3390" spans="1:14" x14ac:dyDescent="0.25">
      <c r="A3390" s="3" t="s">
        <v>3493</v>
      </c>
      <c r="B3390" s="3">
        <v>63</v>
      </c>
      <c r="C3390" s="3" t="s">
        <v>93</v>
      </c>
      <c r="D3390" s="3" t="s">
        <v>21</v>
      </c>
      <c r="E3390" s="5">
        <v>12.08</v>
      </c>
      <c r="F3390" s="3">
        <v>17</v>
      </c>
      <c r="G3390" s="3" t="s">
        <v>114</v>
      </c>
      <c r="H3390" s="3" t="s">
        <v>120</v>
      </c>
      <c r="I3390" s="5">
        <v>13.99</v>
      </c>
      <c r="J3390" s="3">
        <v>0</v>
      </c>
      <c r="K3390" s="3" t="s">
        <v>126</v>
      </c>
      <c r="L3390" s="3">
        <v>4</v>
      </c>
      <c r="M3390" s="5">
        <v>0.67</v>
      </c>
      <c r="N3390" s="3" t="s">
        <v>99</v>
      </c>
    </row>
    <row r="3391" spans="1:14" x14ac:dyDescent="0.25">
      <c r="A3391" s="3" t="s">
        <v>3494</v>
      </c>
      <c r="B3391" s="3">
        <v>42</v>
      </c>
      <c r="C3391" s="3" t="s">
        <v>83</v>
      </c>
      <c r="D3391" s="3" t="s">
        <v>23</v>
      </c>
      <c r="E3391" s="5">
        <v>10.89</v>
      </c>
      <c r="F3391" s="3">
        <v>31</v>
      </c>
      <c r="G3391" s="3" t="s">
        <v>114</v>
      </c>
      <c r="H3391" s="3" t="s">
        <v>122</v>
      </c>
      <c r="I3391" s="5">
        <v>17.989999999999998</v>
      </c>
      <c r="J3391" s="3">
        <v>0</v>
      </c>
      <c r="K3391" s="3" t="s">
        <v>108</v>
      </c>
      <c r="L3391" s="3">
        <v>5</v>
      </c>
      <c r="M3391" s="5">
        <v>0.34</v>
      </c>
      <c r="N3391" s="3" t="s">
        <v>96</v>
      </c>
    </row>
    <row r="3392" spans="1:14" x14ac:dyDescent="0.25">
      <c r="A3392" s="3" t="s">
        <v>3495</v>
      </c>
      <c r="B3392" s="3">
        <v>51</v>
      </c>
      <c r="C3392" s="3" t="s">
        <v>83</v>
      </c>
      <c r="D3392" s="3" t="s">
        <v>21</v>
      </c>
      <c r="E3392" s="5">
        <v>1.23</v>
      </c>
      <c r="F3392" s="3">
        <v>4</v>
      </c>
      <c r="G3392" s="3" t="s">
        <v>114</v>
      </c>
      <c r="H3392" s="3" t="s">
        <v>111</v>
      </c>
      <c r="I3392" s="5">
        <v>13.99</v>
      </c>
      <c r="J3392" s="3">
        <v>0</v>
      </c>
      <c r="K3392" s="3" t="s">
        <v>126</v>
      </c>
      <c r="L3392" s="3">
        <v>5</v>
      </c>
      <c r="M3392" s="5">
        <v>0.25</v>
      </c>
      <c r="N3392" s="3" t="s">
        <v>104</v>
      </c>
    </row>
    <row r="3393" spans="1:14" x14ac:dyDescent="0.25">
      <c r="A3393" s="3" t="s">
        <v>3496</v>
      </c>
      <c r="B3393" s="3">
        <v>20</v>
      </c>
      <c r="C3393" s="3" t="s">
        <v>106</v>
      </c>
      <c r="D3393" s="3" t="s">
        <v>19</v>
      </c>
      <c r="E3393" s="5">
        <v>0.76</v>
      </c>
      <c r="F3393" s="3">
        <v>28</v>
      </c>
      <c r="G3393" s="3" t="s">
        <v>94</v>
      </c>
      <c r="H3393" s="3" t="s">
        <v>111</v>
      </c>
      <c r="I3393" s="5">
        <v>8.99</v>
      </c>
      <c r="J3393" s="3">
        <v>1</v>
      </c>
      <c r="K3393" s="3" t="s">
        <v>108</v>
      </c>
      <c r="L3393" s="3">
        <v>3</v>
      </c>
      <c r="M3393" s="5">
        <v>0.03</v>
      </c>
      <c r="N3393" s="3" t="s">
        <v>96</v>
      </c>
    </row>
    <row r="3394" spans="1:14" x14ac:dyDescent="0.25">
      <c r="A3394" s="3" t="s">
        <v>3497</v>
      </c>
      <c r="B3394" s="3">
        <v>26</v>
      </c>
      <c r="C3394" s="3" t="s">
        <v>106</v>
      </c>
      <c r="D3394" s="3" t="s">
        <v>23</v>
      </c>
      <c r="E3394" s="5">
        <v>6.15</v>
      </c>
      <c r="F3394" s="3">
        <v>42</v>
      </c>
      <c r="G3394" s="3" t="s">
        <v>114</v>
      </c>
      <c r="H3394" s="3" t="s">
        <v>90</v>
      </c>
      <c r="I3394" s="5">
        <v>17.989999999999998</v>
      </c>
      <c r="J3394" s="3">
        <v>1</v>
      </c>
      <c r="K3394" s="3" t="s">
        <v>86</v>
      </c>
      <c r="L3394" s="3">
        <v>2</v>
      </c>
      <c r="M3394" s="5">
        <v>0.14000000000000001</v>
      </c>
      <c r="N3394" s="3" t="s">
        <v>96</v>
      </c>
    </row>
    <row r="3395" spans="1:14" x14ac:dyDescent="0.25">
      <c r="A3395" s="3" t="s">
        <v>3498</v>
      </c>
      <c r="B3395" s="3">
        <v>50</v>
      </c>
      <c r="C3395" s="3" t="s">
        <v>93</v>
      </c>
      <c r="D3395" s="3" t="s">
        <v>19</v>
      </c>
      <c r="E3395" s="5">
        <v>6.01</v>
      </c>
      <c r="F3395" s="3">
        <v>43</v>
      </c>
      <c r="G3395" s="3" t="s">
        <v>94</v>
      </c>
      <c r="H3395" s="3" t="s">
        <v>120</v>
      </c>
      <c r="I3395" s="5">
        <v>8.99</v>
      </c>
      <c r="J3395" s="3">
        <v>1</v>
      </c>
      <c r="K3395" s="3" t="s">
        <v>95</v>
      </c>
      <c r="L3395" s="3">
        <v>1</v>
      </c>
      <c r="M3395" s="5">
        <v>0.14000000000000001</v>
      </c>
      <c r="N3395" s="3" t="s">
        <v>91</v>
      </c>
    </row>
    <row r="3396" spans="1:14" x14ac:dyDescent="0.25">
      <c r="A3396" s="3" t="s">
        <v>3499</v>
      </c>
      <c r="B3396" s="3">
        <v>60</v>
      </c>
      <c r="C3396" s="3" t="s">
        <v>83</v>
      </c>
      <c r="D3396" s="3" t="s">
        <v>21</v>
      </c>
      <c r="E3396" s="5">
        <v>82.61</v>
      </c>
      <c r="F3396" s="3">
        <v>33</v>
      </c>
      <c r="G3396" s="3" t="s">
        <v>135</v>
      </c>
      <c r="H3396" s="3" t="s">
        <v>90</v>
      </c>
      <c r="I3396" s="5">
        <v>13.99</v>
      </c>
      <c r="J3396" s="3">
        <v>0</v>
      </c>
      <c r="K3396" s="3" t="s">
        <v>108</v>
      </c>
      <c r="L3396" s="3">
        <v>3</v>
      </c>
      <c r="M3396" s="5">
        <v>2.4300000000000002</v>
      </c>
      <c r="N3396" s="3" t="s">
        <v>91</v>
      </c>
    </row>
    <row r="3397" spans="1:14" x14ac:dyDescent="0.25">
      <c r="A3397" s="3" t="s">
        <v>3500</v>
      </c>
      <c r="B3397" s="3">
        <v>50</v>
      </c>
      <c r="C3397" s="3" t="s">
        <v>93</v>
      </c>
      <c r="D3397" s="3" t="s">
        <v>21</v>
      </c>
      <c r="E3397" s="5">
        <v>8.2100000000000009</v>
      </c>
      <c r="F3397" s="3">
        <v>22</v>
      </c>
      <c r="G3397" s="3" t="s">
        <v>98</v>
      </c>
      <c r="H3397" s="3" t="s">
        <v>90</v>
      </c>
      <c r="I3397" s="5">
        <v>13.99</v>
      </c>
      <c r="J3397" s="3">
        <v>0</v>
      </c>
      <c r="K3397" s="3" t="s">
        <v>108</v>
      </c>
      <c r="L3397" s="3">
        <v>5</v>
      </c>
      <c r="M3397" s="5">
        <v>0.36</v>
      </c>
      <c r="N3397" s="3" t="s">
        <v>87</v>
      </c>
    </row>
    <row r="3398" spans="1:14" x14ac:dyDescent="0.25">
      <c r="A3398" s="3" t="s">
        <v>3501</v>
      </c>
      <c r="B3398" s="3">
        <v>53</v>
      </c>
      <c r="C3398" s="3" t="s">
        <v>83</v>
      </c>
      <c r="D3398" s="3" t="s">
        <v>19</v>
      </c>
      <c r="E3398" s="5">
        <v>11.01</v>
      </c>
      <c r="F3398" s="3">
        <v>44</v>
      </c>
      <c r="G3398" s="3" t="s">
        <v>89</v>
      </c>
      <c r="H3398" s="3" t="s">
        <v>120</v>
      </c>
      <c r="I3398" s="5">
        <v>8.99</v>
      </c>
      <c r="J3398" s="3">
        <v>1</v>
      </c>
      <c r="K3398" s="3" t="s">
        <v>126</v>
      </c>
      <c r="L3398" s="3">
        <v>1</v>
      </c>
      <c r="M3398" s="5">
        <v>0.24</v>
      </c>
      <c r="N3398" s="3" t="s">
        <v>91</v>
      </c>
    </row>
    <row r="3399" spans="1:14" x14ac:dyDescent="0.25">
      <c r="A3399" s="3" t="s">
        <v>3502</v>
      </c>
      <c r="B3399" s="3">
        <v>55</v>
      </c>
      <c r="C3399" s="3" t="s">
        <v>83</v>
      </c>
      <c r="D3399" s="3" t="s">
        <v>19</v>
      </c>
      <c r="E3399" s="5">
        <v>0.21</v>
      </c>
      <c r="F3399" s="3">
        <v>34</v>
      </c>
      <c r="G3399" s="3" t="s">
        <v>114</v>
      </c>
      <c r="H3399" s="3" t="s">
        <v>111</v>
      </c>
      <c r="I3399" s="5">
        <v>8.99</v>
      </c>
      <c r="J3399" s="3">
        <v>1</v>
      </c>
      <c r="K3399" s="3" t="s">
        <v>102</v>
      </c>
      <c r="L3399" s="3">
        <v>5</v>
      </c>
      <c r="M3399" s="5">
        <v>0.01</v>
      </c>
      <c r="N3399" s="3" t="s">
        <v>99</v>
      </c>
    </row>
    <row r="3400" spans="1:14" x14ac:dyDescent="0.25">
      <c r="A3400" s="3" t="s">
        <v>3503</v>
      </c>
      <c r="B3400" s="3">
        <v>34</v>
      </c>
      <c r="C3400" s="3" t="s">
        <v>106</v>
      </c>
      <c r="D3400" s="3" t="s">
        <v>21</v>
      </c>
      <c r="E3400" s="5">
        <v>1.22</v>
      </c>
      <c r="F3400" s="3">
        <v>9</v>
      </c>
      <c r="G3400" s="3" t="s">
        <v>135</v>
      </c>
      <c r="H3400" s="3" t="s">
        <v>120</v>
      </c>
      <c r="I3400" s="5">
        <v>13.99</v>
      </c>
      <c r="J3400" s="3">
        <v>0</v>
      </c>
      <c r="K3400" s="3" t="s">
        <v>102</v>
      </c>
      <c r="L3400" s="3">
        <v>5</v>
      </c>
      <c r="M3400" s="5">
        <v>0.12</v>
      </c>
      <c r="N3400" s="3" t="s">
        <v>87</v>
      </c>
    </row>
    <row r="3401" spans="1:14" x14ac:dyDescent="0.25">
      <c r="A3401" s="3" t="s">
        <v>3504</v>
      </c>
      <c r="B3401" s="3">
        <v>49</v>
      </c>
      <c r="C3401" s="3" t="s">
        <v>93</v>
      </c>
      <c r="D3401" s="3" t="s">
        <v>19</v>
      </c>
      <c r="E3401" s="5">
        <v>9.81</v>
      </c>
      <c r="F3401" s="3">
        <v>39</v>
      </c>
      <c r="G3401" s="3" t="s">
        <v>98</v>
      </c>
      <c r="H3401" s="3" t="s">
        <v>85</v>
      </c>
      <c r="I3401" s="5">
        <v>8.99</v>
      </c>
      <c r="J3401" s="3">
        <v>1</v>
      </c>
      <c r="K3401" s="3" t="s">
        <v>108</v>
      </c>
      <c r="L3401" s="3">
        <v>5</v>
      </c>
      <c r="M3401" s="5">
        <v>0.25</v>
      </c>
      <c r="N3401" s="3" t="s">
        <v>91</v>
      </c>
    </row>
    <row r="3402" spans="1:14" x14ac:dyDescent="0.25">
      <c r="A3402" s="3" t="s">
        <v>3505</v>
      </c>
      <c r="B3402" s="3">
        <v>55</v>
      </c>
      <c r="C3402" s="3" t="s">
        <v>83</v>
      </c>
      <c r="D3402" s="3" t="s">
        <v>23</v>
      </c>
      <c r="E3402" s="5">
        <v>3.15</v>
      </c>
      <c r="F3402" s="3">
        <v>51</v>
      </c>
      <c r="G3402" s="3" t="s">
        <v>94</v>
      </c>
      <c r="H3402" s="3" t="s">
        <v>122</v>
      </c>
      <c r="I3402" s="5">
        <v>17.989999999999998</v>
      </c>
      <c r="J3402" s="3">
        <v>1</v>
      </c>
      <c r="K3402" s="3" t="s">
        <v>102</v>
      </c>
      <c r="L3402" s="3">
        <v>5</v>
      </c>
      <c r="M3402" s="5">
        <v>0.06</v>
      </c>
      <c r="N3402" s="3" t="s">
        <v>91</v>
      </c>
    </row>
    <row r="3403" spans="1:14" x14ac:dyDescent="0.25">
      <c r="A3403" s="3" t="s">
        <v>3506</v>
      </c>
      <c r="B3403" s="3">
        <v>61</v>
      </c>
      <c r="C3403" s="3" t="s">
        <v>106</v>
      </c>
      <c r="D3403" s="3" t="s">
        <v>19</v>
      </c>
      <c r="E3403" s="5">
        <v>1.1000000000000001</v>
      </c>
      <c r="F3403" s="3">
        <v>2</v>
      </c>
      <c r="G3403" s="3" t="s">
        <v>114</v>
      </c>
      <c r="H3403" s="3" t="s">
        <v>111</v>
      </c>
      <c r="I3403" s="5">
        <v>8.99</v>
      </c>
      <c r="J3403" s="3">
        <v>1</v>
      </c>
      <c r="K3403" s="3" t="s">
        <v>108</v>
      </c>
      <c r="L3403" s="3">
        <v>5</v>
      </c>
      <c r="M3403" s="5">
        <v>0.37</v>
      </c>
      <c r="N3403" s="3" t="s">
        <v>104</v>
      </c>
    </row>
    <row r="3404" spans="1:14" x14ac:dyDescent="0.25">
      <c r="A3404" s="3" t="s">
        <v>3507</v>
      </c>
      <c r="B3404" s="3">
        <v>33</v>
      </c>
      <c r="C3404" s="3" t="s">
        <v>93</v>
      </c>
      <c r="D3404" s="3" t="s">
        <v>21</v>
      </c>
      <c r="E3404" s="5">
        <v>32.18</v>
      </c>
      <c r="F3404" s="3">
        <v>29</v>
      </c>
      <c r="G3404" s="3" t="s">
        <v>114</v>
      </c>
      <c r="H3404" s="3" t="s">
        <v>120</v>
      </c>
      <c r="I3404" s="5">
        <v>13.99</v>
      </c>
      <c r="J3404" s="3">
        <v>0</v>
      </c>
      <c r="K3404" s="3" t="s">
        <v>108</v>
      </c>
      <c r="L3404" s="3">
        <v>1</v>
      </c>
      <c r="M3404" s="5">
        <v>1.07</v>
      </c>
      <c r="N3404" s="3" t="s">
        <v>87</v>
      </c>
    </row>
    <row r="3405" spans="1:14" x14ac:dyDescent="0.25">
      <c r="A3405" s="3" t="s">
        <v>3508</v>
      </c>
      <c r="B3405" s="3">
        <v>34</v>
      </c>
      <c r="C3405" s="3" t="s">
        <v>106</v>
      </c>
      <c r="D3405" s="3" t="s">
        <v>23</v>
      </c>
      <c r="E3405" s="5">
        <v>3.58</v>
      </c>
      <c r="F3405" s="3">
        <v>4</v>
      </c>
      <c r="G3405" s="3" t="s">
        <v>89</v>
      </c>
      <c r="H3405" s="3" t="s">
        <v>120</v>
      </c>
      <c r="I3405" s="5">
        <v>17.989999999999998</v>
      </c>
      <c r="J3405" s="3">
        <v>0</v>
      </c>
      <c r="K3405" s="3" t="s">
        <v>86</v>
      </c>
      <c r="L3405" s="3">
        <v>1</v>
      </c>
      <c r="M3405" s="5">
        <v>0.72</v>
      </c>
      <c r="N3405" s="3" t="s">
        <v>91</v>
      </c>
    </row>
    <row r="3406" spans="1:14" x14ac:dyDescent="0.25">
      <c r="A3406" s="3" t="s">
        <v>3509</v>
      </c>
      <c r="B3406" s="3">
        <v>69</v>
      </c>
      <c r="C3406" s="3" t="s">
        <v>106</v>
      </c>
      <c r="D3406" s="3" t="s">
        <v>19</v>
      </c>
      <c r="E3406" s="5">
        <v>1.07</v>
      </c>
      <c r="F3406" s="3">
        <v>47</v>
      </c>
      <c r="G3406" s="3" t="s">
        <v>89</v>
      </c>
      <c r="H3406" s="3" t="s">
        <v>90</v>
      </c>
      <c r="I3406" s="5">
        <v>8.99</v>
      </c>
      <c r="J3406" s="3">
        <v>1</v>
      </c>
      <c r="K3406" s="3" t="s">
        <v>108</v>
      </c>
      <c r="L3406" s="3">
        <v>2</v>
      </c>
      <c r="M3406" s="5">
        <v>0.02</v>
      </c>
      <c r="N3406" s="3" t="s">
        <v>87</v>
      </c>
    </row>
    <row r="3407" spans="1:14" x14ac:dyDescent="0.25">
      <c r="A3407" s="3" t="s">
        <v>3510</v>
      </c>
      <c r="B3407" s="3">
        <v>59</v>
      </c>
      <c r="C3407" s="3" t="s">
        <v>106</v>
      </c>
      <c r="D3407" s="3" t="s">
        <v>21</v>
      </c>
      <c r="E3407" s="5">
        <v>14.46</v>
      </c>
      <c r="F3407" s="3">
        <v>28</v>
      </c>
      <c r="G3407" s="3" t="s">
        <v>98</v>
      </c>
      <c r="H3407" s="3" t="s">
        <v>111</v>
      </c>
      <c r="I3407" s="5">
        <v>13.99</v>
      </c>
      <c r="J3407" s="3">
        <v>0</v>
      </c>
      <c r="K3407" s="3" t="s">
        <v>95</v>
      </c>
      <c r="L3407" s="3">
        <v>2</v>
      </c>
      <c r="M3407" s="5">
        <v>0.5</v>
      </c>
      <c r="N3407" s="3" t="s">
        <v>99</v>
      </c>
    </row>
    <row r="3408" spans="1:14" x14ac:dyDescent="0.25">
      <c r="A3408" s="3" t="s">
        <v>3511</v>
      </c>
      <c r="B3408" s="3">
        <v>59</v>
      </c>
      <c r="C3408" s="3" t="s">
        <v>93</v>
      </c>
      <c r="D3408" s="3" t="s">
        <v>19</v>
      </c>
      <c r="E3408" s="5">
        <v>2.44</v>
      </c>
      <c r="F3408" s="3">
        <v>55</v>
      </c>
      <c r="G3408" s="3" t="s">
        <v>84</v>
      </c>
      <c r="H3408" s="3" t="s">
        <v>122</v>
      </c>
      <c r="I3408" s="5">
        <v>8.99</v>
      </c>
      <c r="J3408" s="3">
        <v>1</v>
      </c>
      <c r="K3408" s="3" t="s">
        <v>95</v>
      </c>
      <c r="L3408" s="3">
        <v>1</v>
      </c>
      <c r="M3408" s="5">
        <v>0.04</v>
      </c>
      <c r="N3408" s="3" t="s">
        <v>112</v>
      </c>
    </row>
    <row r="3409" spans="1:14" x14ac:dyDescent="0.25">
      <c r="A3409" s="3" t="s">
        <v>3512</v>
      </c>
      <c r="B3409" s="3">
        <v>21</v>
      </c>
      <c r="C3409" s="3" t="s">
        <v>83</v>
      </c>
      <c r="D3409" s="3" t="s">
        <v>23</v>
      </c>
      <c r="E3409" s="5">
        <v>6.14</v>
      </c>
      <c r="F3409" s="3">
        <v>7</v>
      </c>
      <c r="G3409" s="3" t="s">
        <v>89</v>
      </c>
      <c r="H3409" s="3" t="s">
        <v>120</v>
      </c>
      <c r="I3409" s="5">
        <v>17.989999999999998</v>
      </c>
      <c r="J3409" s="3">
        <v>0</v>
      </c>
      <c r="K3409" s="3" t="s">
        <v>95</v>
      </c>
      <c r="L3409" s="3">
        <v>4</v>
      </c>
      <c r="M3409" s="5">
        <v>0.77</v>
      </c>
      <c r="N3409" s="3" t="s">
        <v>117</v>
      </c>
    </row>
    <row r="3410" spans="1:14" x14ac:dyDescent="0.25">
      <c r="A3410" s="3" t="s">
        <v>3513</v>
      </c>
      <c r="B3410" s="3">
        <v>58</v>
      </c>
      <c r="C3410" s="3" t="s">
        <v>83</v>
      </c>
      <c r="D3410" s="3" t="s">
        <v>23</v>
      </c>
      <c r="E3410" s="5">
        <v>12.9</v>
      </c>
      <c r="F3410" s="3">
        <v>38</v>
      </c>
      <c r="G3410" s="3" t="s">
        <v>98</v>
      </c>
      <c r="H3410" s="3" t="s">
        <v>111</v>
      </c>
      <c r="I3410" s="5">
        <v>17.989999999999998</v>
      </c>
      <c r="J3410" s="3">
        <v>0</v>
      </c>
      <c r="K3410" s="3" t="s">
        <v>126</v>
      </c>
      <c r="L3410" s="3">
        <v>4</v>
      </c>
      <c r="M3410" s="5">
        <v>0.33</v>
      </c>
      <c r="N3410" s="3" t="s">
        <v>104</v>
      </c>
    </row>
    <row r="3411" spans="1:14" x14ac:dyDescent="0.25">
      <c r="A3411" s="3" t="s">
        <v>3514</v>
      </c>
      <c r="B3411" s="3">
        <v>20</v>
      </c>
      <c r="C3411" s="3" t="s">
        <v>83</v>
      </c>
      <c r="D3411" s="3" t="s">
        <v>21</v>
      </c>
      <c r="E3411" s="5">
        <v>5.31</v>
      </c>
      <c r="F3411" s="3">
        <v>25</v>
      </c>
      <c r="G3411" s="3" t="s">
        <v>94</v>
      </c>
      <c r="H3411" s="3" t="s">
        <v>85</v>
      </c>
      <c r="I3411" s="5">
        <v>13.99</v>
      </c>
      <c r="J3411" s="3">
        <v>0</v>
      </c>
      <c r="K3411" s="3" t="s">
        <v>126</v>
      </c>
      <c r="L3411" s="3">
        <v>3</v>
      </c>
      <c r="M3411" s="5">
        <v>0.2</v>
      </c>
      <c r="N3411" s="3" t="s">
        <v>112</v>
      </c>
    </row>
    <row r="3412" spans="1:14" x14ac:dyDescent="0.25">
      <c r="A3412" s="3" t="s">
        <v>3515</v>
      </c>
      <c r="B3412" s="3">
        <v>31</v>
      </c>
      <c r="C3412" s="3" t="s">
        <v>83</v>
      </c>
      <c r="D3412" s="3" t="s">
        <v>19</v>
      </c>
      <c r="E3412" s="5">
        <v>2.36</v>
      </c>
      <c r="F3412" s="3">
        <v>46</v>
      </c>
      <c r="G3412" s="3" t="s">
        <v>135</v>
      </c>
      <c r="H3412" s="3" t="s">
        <v>85</v>
      </c>
      <c r="I3412" s="5">
        <v>8.99</v>
      </c>
      <c r="J3412" s="3">
        <v>1</v>
      </c>
      <c r="K3412" s="3" t="s">
        <v>126</v>
      </c>
      <c r="L3412" s="3">
        <v>2</v>
      </c>
      <c r="M3412" s="5">
        <v>0.05</v>
      </c>
      <c r="N3412" s="3" t="s">
        <v>104</v>
      </c>
    </row>
    <row r="3413" spans="1:14" x14ac:dyDescent="0.25">
      <c r="A3413" s="3" t="s">
        <v>3516</v>
      </c>
      <c r="B3413" s="3">
        <v>69</v>
      </c>
      <c r="C3413" s="3" t="s">
        <v>106</v>
      </c>
      <c r="D3413" s="3" t="s">
        <v>23</v>
      </c>
      <c r="E3413" s="5">
        <v>0.24</v>
      </c>
      <c r="F3413" s="3">
        <v>20</v>
      </c>
      <c r="G3413" s="3" t="s">
        <v>98</v>
      </c>
      <c r="H3413" s="3" t="s">
        <v>85</v>
      </c>
      <c r="I3413" s="5">
        <v>17.989999999999998</v>
      </c>
      <c r="J3413" s="3">
        <v>1</v>
      </c>
      <c r="K3413" s="3" t="s">
        <v>86</v>
      </c>
      <c r="L3413" s="3">
        <v>1</v>
      </c>
      <c r="M3413" s="5">
        <v>0.01</v>
      </c>
      <c r="N3413" s="3" t="s">
        <v>91</v>
      </c>
    </row>
    <row r="3414" spans="1:14" x14ac:dyDescent="0.25">
      <c r="A3414" s="3" t="s">
        <v>3517</v>
      </c>
      <c r="B3414" s="3">
        <v>68</v>
      </c>
      <c r="C3414" s="3" t="s">
        <v>106</v>
      </c>
      <c r="D3414" s="3" t="s">
        <v>23</v>
      </c>
      <c r="E3414" s="5">
        <v>18.88</v>
      </c>
      <c r="F3414" s="3">
        <v>34</v>
      </c>
      <c r="G3414" s="3" t="s">
        <v>94</v>
      </c>
      <c r="H3414" s="3" t="s">
        <v>85</v>
      </c>
      <c r="I3414" s="5">
        <v>17.989999999999998</v>
      </c>
      <c r="J3414" s="3">
        <v>0</v>
      </c>
      <c r="K3414" s="3" t="s">
        <v>108</v>
      </c>
      <c r="L3414" s="3">
        <v>4</v>
      </c>
      <c r="M3414" s="5">
        <v>0.54</v>
      </c>
      <c r="N3414" s="3" t="s">
        <v>99</v>
      </c>
    </row>
    <row r="3415" spans="1:14" x14ac:dyDescent="0.25">
      <c r="A3415" s="3" t="s">
        <v>3518</v>
      </c>
      <c r="B3415" s="3">
        <v>32</v>
      </c>
      <c r="C3415" s="3" t="s">
        <v>93</v>
      </c>
      <c r="D3415" s="3" t="s">
        <v>21</v>
      </c>
      <c r="E3415" s="5">
        <v>11.47</v>
      </c>
      <c r="F3415" s="3">
        <v>4</v>
      </c>
      <c r="G3415" s="3" t="s">
        <v>94</v>
      </c>
      <c r="H3415" s="3" t="s">
        <v>111</v>
      </c>
      <c r="I3415" s="5">
        <v>13.99</v>
      </c>
      <c r="J3415" s="3">
        <v>0</v>
      </c>
      <c r="K3415" s="3" t="s">
        <v>108</v>
      </c>
      <c r="L3415" s="3">
        <v>1</v>
      </c>
      <c r="M3415" s="5">
        <v>2.29</v>
      </c>
      <c r="N3415" s="3" t="s">
        <v>96</v>
      </c>
    </row>
    <row r="3416" spans="1:14" x14ac:dyDescent="0.25">
      <c r="A3416" s="3" t="s">
        <v>3519</v>
      </c>
      <c r="B3416" s="3">
        <v>67</v>
      </c>
      <c r="C3416" s="3" t="s">
        <v>83</v>
      </c>
      <c r="D3416" s="3" t="s">
        <v>23</v>
      </c>
      <c r="E3416" s="5">
        <v>8.2799999999999994</v>
      </c>
      <c r="F3416" s="3">
        <v>59</v>
      </c>
      <c r="G3416" s="3" t="s">
        <v>114</v>
      </c>
      <c r="H3416" s="3" t="s">
        <v>85</v>
      </c>
      <c r="I3416" s="5">
        <v>17.989999999999998</v>
      </c>
      <c r="J3416" s="3">
        <v>1</v>
      </c>
      <c r="K3416" s="3" t="s">
        <v>86</v>
      </c>
      <c r="L3416" s="3">
        <v>3</v>
      </c>
      <c r="M3416" s="5">
        <v>0.14000000000000001</v>
      </c>
      <c r="N3416" s="3" t="s">
        <v>117</v>
      </c>
    </row>
    <row r="3417" spans="1:14" x14ac:dyDescent="0.25">
      <c r="A3417" s="3" t="s">
        <v>3520</v>
      </c>
      <c r="B3417" s="3">
        <v>19</v>
      </c>
      <c r="C3417" s="3" t="s">
        <v>106</v>
      </c>
      <c r="D3417" s="3" t="s">
        <v>23</v>
      </c>
      <c r="E3417" s="5">
        <v>29.48</v>
      </c>
      <c r="F3417" s="3">
        <v>60</v>
      </c>
      <c r="G3417" s="3" t="s">
        <v>84</v>
      </c>
      <c r="H3417" s="3" t="s">
        <v>111</v>
      </c>
      <c r="I3417" s="5">
        <v>17.989999999999998</v>
      </c>
      <c r="J3417" s="3">
        <v>0</v>
      </c>
      <c r="K3417" s="3" t="s">
        <v>86</v>
      </c>
      <c r="L3417" s="3">
        <v>3</v>
      </c>
      <c r="M3417" s="5">
        <v>0.48</v>
      </c>
      <c r="N3417" s="3" t="s">
        <v>96</v>
      </c>
    </row>
    <row r="3418" spans="1:14" x14ac:dyDescent="0.25">
      <c r="A3418" s="3" t="s">
        <v>3521</v>
      </c>
      <c r="B3418" s="3">
        <v>37</v>
      </c>
      <c r="C3418" s="3" t="s">
        <v>106</v>
      </c>
      <c r="D3418" s="3" t="s">
        <v>21</v>
      </c>
      <c r="E3418" s="5">
        <v>8.39</v>
      </c>
      <c r="F3418" s="3">
        <v>8</v>
      </c>
      <c r="G3418" s="3" t="s">
        <v>98</v>
      </c>
      <c r="H3418" s="3" t="s">
        <v>120</v>
      </c>
      <c r="I3418" s="5">
        <v>13.99</v>
      </c>
      <c r="J3418" s="3">
        <v>0</v>
      </c>
      <c r="K3418" s="3" t="s">
        <v>95</v>
      </c>
      <c r="L3418" s="3">
        <v>5</v>
      </c>
      <c r="M3418" s="5">
        <v>0.93</v>
      </c>
      <c r="N3418" s="3" t="s">
        <v>87</v>
      </c>
    </row>
    <row r="3419" spans="1:14" x14ac:dyDescent="0.25">
      <c r="A3419" s="3" t="s">
        <v>3522</v>
      </c>
      <c r="B3419" s="3">
        <v>35</v>
      </c>
      <c r="C3419" s="3" t="s">
        <v>93</v>
      </c>
      <c r="D3419" s="3" t="s">
        <v>23</v>
      </c>
      <c r="E3419" s="5">
        <v>26.28</v>
      </c>
      <c r="F3419" s="3">
        <v>23</v>
      </c>
      <c r="G3419" s="3" t="s">
        <v>89</v>
      </c>
      <c r="H3419" s="3" t="s">
        <v>120</v>
      </c>
      <c r="I3419" s="5">
        <v>17.989999999999998</v>
      </c>
      <c r="J3419" s="3">
        <v>0</v>
      </c>
      <c r="K3419" s="3" t="s">
        <v>102</v>
      </c>
      <c r="L3419" s="3">
        <v>1</v>
      </c>
      <c r="M3419" s="5">
        <v>1.0900000000000001</v>
      </c>
      <c r="N3419" s="3" t="s">
        <v>96</v>
      </c>
    </row>
    <row r="3420" spans="1:14" x14ac:dyDescent="0.25">
      <c r="A3420" s="3" t="s">
        <v>3523</v>
      </c>
      <c r="B3420" s="3">
        <v>51</v>
      </c>
      <c r="C3420" s="3" t="s">
        <v>106</v>
      </c>
      <c r="D3420" s="3" t="s">
        <v>23</v>
      </c>
      <c r="E3420" s="5">
        <v>3.79</v>
      </c>
      <c r="F3420" s="3">
        <v>2</v>
      </c>
      <c r="G3420" s="3" t="s">
        <v>94</v>
      </c>
      <c r="H3420" s="3" t="s">
        <v>111</v>
      </c>
      <c r="I3420" s="5">
        <v>17.989999999999998</v>
      </c>
      <c r="J3420" s="3">
        <v>0</v>
      </c>
      <c r="K3420" s="3" t="s">
        <v>126</v>
      </c>
      <c r="L3420" s="3">
        <v>3</v>
      </c>
      <c r="M3420" s="5">
        <v>1.26</v>
      </c>
      <c r="N3420" s="3" t="s">
        <v>91</v>
      </c>
    </row>
    <row r="3421" spans="1:14" x14ac:dyDescent="0.25">
      <c r="A3421" s="3" t="s">
        <v>3524</v>
      </c>
      <c r="B3421" s="3">
        <v>37</v>
      </c>
      <c r="C3421" s="3" t="s">
        <v>106</v>
      </c>
      <c r="D3421" s="3" t="s">
        <v>19</v>
      </c>
      <c r="E3421" s="5">
        <v>37.369999999999997</v>
      </c>
      <c r="F3421" s="3">
        <v>52</v>
      </c>
      <c r="G3421" s="3" t="s">
        <v>84</v>
      </c>
      <c r="H3421" s="3" t="s">
        <v>120</v>
      </c>
      <c r="I3421" s="5">
        <v>8.99</v>
      </c>
      <c r="J3421" s="3">
        <v>0</v>
      </c>
      <c r="K3421" s="3" t="s">
        <v>108</v>
      </c>
      <c r="L3421" s="3">
        <v>3</v>
      </c>
      <c r="M3421" s="5">
        <v>0.71</v>
      </c>
      <c r="N3421" s="3" t="s">
        <v>96</v>
      </c>
    </row>
    <row r="3422" spans="1:14" x14ac:dyDescent="0.25">
      <c r="A3422" s="3" t="s">
        <v>3525</v>
      </c>
      <c r="B3422" s="3">
        <v>60</v>
      </c>
      <c r="C3422" s="3" t="s">
        <v>93</v>
      </c>
      <c r="D3422" s="3" t="s">
        <v>19</v>
      </c>
      <c r="E3422" s="5">
        <v>21.66</v>
      </c>
      <c r="F3422" s="3">
        <v>11</v>
      </c>
      <c r="G3422" s="3" t="s">
        <v>114</v>
      </c>
      <c r="H3422" s="3" t="s">
        <v>120</v>
      </c>
      <c r="I3422" s="5">
        <v>8.99</v>
      </c>
      <c r="J3422" s="3">
        <v>0</v>
      </c>
      <c r="K3422" s="3" t="s">
        <v>95</v>
      </c>
      <c r="L3422" s="3">
        <v>2</v>
      </c>
      <c r="M3422" s="5">
        <v>1.8</v>
      </c>
      <c r="N3422" s="3" t="s">
        <v>112</v>
      </c>
    </row>
    <row r="3423" spans="1:14" x14ac:dyDescent="0.25">
      <c r="A3423" s="3" t="s">
        <v>3526</v>
      </c>
      <c r="B3423" s="3">
        <v>45</v>
      </c>
      <c r="C3423" s="3" t="s">
        <v>93</v>
      </c>
      <c r="D3423" s="3" t="s">
        <v>23</v>
      </c>
      <c r="E3423" s="5">
        <v>3.45</v>
      </c>
      <c r="F3423" s="3">
        <v>3</v>
      </c>
      <c r="G3423" s="3" t="s">
        <v>84</v>
      </c>
      <c r="H3423" s="3" t="s">
        <v>120</v>
      </c>
      <c r="I3423" s="5">
        <v>17.989999999999998</v>
      </c>
      <c r="J3423" s="3">
        <v>0</v>
      </c>
      <c r="K3423" s="3" t="s">
        <v>95</v>
      </c>
      <c r="L3423" s="3">
        <v>3</v>
      </c>
      <c r="M3423" s="5">
        <v>0.86</v>
      </c>
      <c r="N3423" s="3" t="s">
        <v>99</v>
      </c>
    </row>
    <row r="3424" spans="1:14" x14ac:dyDescent="0.25">
      <c r="A3424" s="3" t="s">
        <v>3527</v>
      </c>
      <c r="B3424" s="3">
        <v>44</v>
      </c>
      <c r="C3424" s="3" t="s">
        <v>106</v>
      </c>
      <c r="D3424" s="3" t="s">
        <v>19</v>
      </c>
      <c r="E3424" s="5">
        <v>19.82</v>
      </c>
      <c r="F3424" s="3">
        <v>43</v>
      </c>
      <c r="G3424" s="3" t="s">
        <v>114</v>
      </c>
      <c r="H3424" s="3" t="s">
        <v>90</v>
      </c>
      <c r="I3424" s="5">
        <v>8.99</v>
      </c>
      <c r="J3424" s="3">
        <v>1</v>
      </c>
      <c r="K3424" s="3" t="s">
        <v>108</v>
      </c>
      <c r="L3424" s="3">
        <v>2</v>
      </c>
      <c r="M3424" s="5">
        <v>0.45</v>
      </c>
      <c r="N3424" s="3" t="s">
        <v>112</v>
      </c>
    </row>
    <row r="3425" spans="1:14" x14ac:dyDescent="0.25">
      <c r="A3425" s="3" t="s">
        <v>3528</v>
      </c>
      <c r="B3425" s="3">
        <v>26</v>
      </c>
      <c r="C3425" s="3" t="s">
        <v>93</v>
      </c>
      <c r="D3425" s="3" t="s">
        <v>23</v>
      </c>
      <c r="E3425" s="5">
        <v>4.78</v>
      </c>
      <c r="F3425" s="3">
        <v>18</v>
      </c>
      <c r="G3425" s="3" t="s">
        <v>98</v>
      </c>
      <c r="H3425" s="3" t="s">
        <v>90</v>
      </c>
      <c r="I3425" s="5">
        <v>17.989999999999998</v>
      </c>
      <c r="J3425" s="3">
        <v>1</v>
      </c>
      <c r="K3425" s="3" t="s">
        <v>86</v>
      </c>
      <c r="L3425" s="3">
        <v>4</v>
      </c>
      <c r="M3425" s="5">
        <v>0.25</v>
      </c>
      <c r="N3425" s="3" t="s">
        <v>91</v>
      </c>
    </row>
    <row r="3426" spans="1:14" x14ac:dyDescent="0.25">
      <c r="A3426" s="3" t="s">
        <v>3529</v>
      </c>
      <c r="B3426" s="3">
        <v>69</v>
      </c>
      <c r="C3426" s="3" t="s">
        <v>83</v>
      </c>
      <c r="D3426" s="3" t="s">
        <v>23</v>
      </c>
      <c r="E3426" s="5">
        <v>32.54</v>
      </c>
      <c r="F3426" s="3">
        <v>45</v>
      </c>
      <c r="G3426" s="3" t="s">
        <v>114</v>
      </c>
      <c r="H3426" s="3" t="s">
        <v>122</v>
      </c>
      <c r="I3426" s="5">
        <v>17.989999999999998</v>
      </c>
      <c r="J3426" s="3">
        <v>0</v>
      </c>
      <c r="K3426" s="3" t="s">
        <v>95</v>
      </c>
      <c r="L3426" s="3">
        <v>4</v>
      </c>
      <c r="M3426" s="5">
        <v>0.71</v>
      </c>
      <c r="N3426" s="3" t="s">
        <v>117</v>
      </c>
    </row>
    <row r="3427" spans="1:14" x14ac:dyDescent="0.25">
      <c r="A3427" s="3" t="s">
        <v>3530</v>
      </c>
      <c r="B3427" s="3">
        <v>18</v>
      </c>
      <c r="C3427" s="3" t="s">
        <v>83</v>
      </c>
      <c r="D3427" s="3" t="s">
        <v>21</v>
      </c>
      <c r="E3427" s="5">
        <v>4.6399999999999997</v>
      </c>
      <c r="F3427" s="3">
        <v>21</v>
      </c>
      <c r="G3427" s="3" t="s">
        <v>135</v>
      </c>
      <c r="H3427" s="3" t="s">
        <v>111</v>
      </c>
      <c r="I3427" s="5">
        <v>13.99</v>
      </c>
      <c r="J3427" s="3">
        <v>1</v>
      </c>
      <c r="K3427" s="3" t="s">
        <v>102</v>
      </c>
      <c r="L3427" s="3">
        <v>3</v>
      </c>
      <c r="M3427" s="5">
        <v>0.21</v>
      </c>
      <c r="N3427" s="3" t="s">
        <v>117</v>
      </c>
    </row>
    <row r="3428" spans="1:14" x14ac:dyDescent="0.25">
      <c r="A3428" s="3" t="s">
        <v>3531</v>
      </c>
      <c r="B3428" s="3">
        <v>33</v>
      </c>
      <c r="C3428" s="3" t="s">
        <v>106</v>
      </c>
      <c r="D3428" s="3" t="s">
        <v>21</v>
      </c>
      <c r="E3428" s="5">
        <v>2.71</v>
      </c>
      <c r="F3428" s="3">
        <v>22</v>
      </c>
      <c r="G3428" s="3" t="s">
        <v>89</v>
      </c>
      <c r="H3428" s="3" t="s">
        <v>90</v>
      </c>
      <c r="I3428" s="5">
        <v>13.99</v>
      </c>
      <c r="J3428" s="3">
        <v>1</v>
      </c>
      <c r="K3428" s="3" t="s">
        <v>95</v>
      </c>
      <c r="L3428" s="3">
        <v>3</v>
      </c>
      <c r="M3428" s="5">
        <v>0.12</v>
      </c>
      <c r="N3428" s="3" t="s">
        <v>96</v>
      </c>
    </row>
    <row r="3429" spans="1:14" x14ac:dyDescent="0.25">
      <c r="A3429" s="3" t="s">
        <v>3532</v>
      </c>
      <c r="B3429" s="3">
        <v>39</v>
      </c>
      <c r="C3429" s="3" t="s">
        <v>106</v>
      </c>
      <c r="D3429" s="3" t="s">
        <v>19</v>
      </c>
      <c r="E3429" s="5">
        <v>22.24</v>
      </c>
      <c r="F3429" s="3">
        <v>47</v>
      </c>
      <c r="G3429" s="3" t="s">
        <v>135</v>
      </c>
      <c r="H3429" s="3" t="s">
        <v>111</v>
      </c>
      <c r="I3429" s="5">
        <v>8.99</v>
      </c>
      <c r="J3429" s="3">
        <v>1</v>
      </c>
      <c r="K3429" s="3" t="s">
        <v>102</v>
      </c>
      <c r="L3429" s="3">
        <v>3</v>
      </c>
      <c r="M3429" s="5">
        <v>0.46</v>
      </c>
      <c r="N3429" s="3" t="s">
        <v>87</v>
      </c>
    </row>
    <row r="3430" spans="1:14" x14ac:dyDescent="0.25">
      <c r="A3430" s="3" t="s">
        <v>3533</v>
      </c>
      <c r="B3430" s="3">
        <v>22</v>
      </c>
      <c r="C3430" s="3" t="s">
        <v>106</v>
      </c>
      <c r="D3430" s="3" t="s">
        <v>21</v>
      </c>
      <c r="E3430" s="5">
        <v>13.78</v>
      </c>
      <c r="F3430" s="3">
        <v>0</v>
      </c>
      <c r="G3430" s="3" t="s">
        <v>98</v>
      </c>
      <c r="H3430" s="3" t="s">
        <v>85</v>
      </c>
      <c r="I3430" s="5">
        <v>13.99</v>
      </c>
      <c r="J3430" s="3">
        <v>0</v>
      </c>
      <c r="K3430" s="3" t="s">
        <v>108</v>
      </c>
      <c r="L3430" s="3">
        <v>2</v>
      </c>
      <c r="M3430" s="5">
        <v>13.78</v>
      </c>
      <c r="N3430" s="3" t="s">
        <v>91</v>
      </c>
    </row>
    <row r="3431" spans="1:14" x14ac:dyDescent="0.25">
      <c r="A3431" s="3" t="s">
        <v>3534</v>
      </c>
      <c r="B3431" s="3">
        <v>62</v>
      </c>
      <c r="C3431" s="3" t="s">
        <v>93</v>
      </c>
      <c r="D3431" s="3" t="s">
        <v>19</v>
      </c>
      <c r="E3431" s="5">
        <v>5.64</v>
      </c>
      <c r="F3431" s="3">
        <v>36</v>
      </c>
      <c r="G3431" s="3" t="s">
        <v>89</v>
      </c>
      <c r="H3431" s="3" t="s">
        <v>122</v>
      </c>
      <c r="I3431" s="5">
        <v>8.99</v>
      </c>
      <c r="J3431" s="3">
        <v>1</v>
      </c>
      <c r="K3431" s="3" t="s">
        <v>86</v>
      </c>
      <c r="L3431" s="3">
        <v>5</v>
      </c>
      <c r="M3431" s="5">
        <v>0.15</v>
      </c>
      <c r="N3431" s="3" t="s">
        <v>99</v>
      </c>
    </row>
    <row r="3432" spans="1:14" x14ac:dyDescent="0.25">
      <c r="A3432" s="3" t="s">
        <v>3535</v>
      </c>
      <c r="B3432" s="3">
        <v>32</v>
      </c>
      <c r="C3432" s="3" t="s">
        <v>83</v>
      </c>
      <c r="D3432" s="3" t="s">
        <v>19</v>
      </c>
      <c r="E3432" s="5">
        <v>41.97</v>
      </c>
      <c r="F3432" s="3">
        <v>34</v>
      </c>
      <c r="G3432" s="3" t="s">
        <v>89</v>
      </c>
      <c r="H3432" s="3" t="s">
        <v>120</v>
      </c>
      <c r="I3432" s="5">
        <v>8.99</v>
      </c>
      <c r="J3432" s="3">
        <v>0</v>
      </c>
      <c r="K3432" s="3" t="s">
        <v>126</v>
      </c>
      <c r="L3432" s="3">
        <v>1</v>
      </c>
      <c r="M3432" s="5">
        <v>1.2</v>
      </c>
      <c r="N3432" s="3" t="s">
        <v>99</v>
      </c>
    </row>
    <row r="3433" spans="1:14" x14ac:dyDescent="0.25">
      <c r="A3433" s="3" t="s">
        <v>3536</v>
      </c>
      <c r="B3433" s="3">
        <v>64</v>
      </c>
      <c r="C3433" s="3" t="s">
        <v>106</v>
      </c>
      <c r="D3433" s="3" t="s">
        <v>23</v>
      </c>
      <c r="E3433" s="5">
        <v>0.01</v>
      </c>
      <c r="F3433" s="3">
        <v>16</v>
      </c>
      <c r="G3433" s="3" t="s">
        <v>84</v>
      </c>
      <c r="H3433" s="3" t="s">
        <v>85</v>
      </c>
      <c r="I3433" s="5">
        <v>17.989999999999998</v>
      </c>
      <c r="J3433" s="3">
        <v>0</v>
      </c>
      <c r="K3433" s="3" t="s">
        <v>108</v>
      </c>
      <c r="L3433" s="3">
        <v>5</v>
      </c>
      <c r="M3433" s="5">
        <v>0</v>
      </c>
      <c r="N3433" s="3" t="s">
        <v>99</v>
      </c>
    </row>
    <row r="3434" spans="1:14" x14ac:dyDescent="0.25">
      <c r="A3434" s="3" t="s">
        <v>3537</v>
      </c>
      <c r="B3434" s="3">
        <v>58</v>
      </c>
      <c r="C3434" s="3" t="s">
        <v>106</v>
      </c>
      <c r="D3434" s="3" t="s">
        <v>23</v>
      </c>
      <c r="E3434" s="5">
        <v>2.83</v>
      </c>
      <c r="F3434" s="3">
        <v>58</v>
      </c>
      <c r="G3434" s="3" t="s">
        <v>135</v>
      </c>
      <c r="H3434" s="3" t="s">
        <v>85</v>
      </c>
      <c r="I3434" s="5">
        <v>17.989999999999998</v>
      </c>
      <c r="J3434" s="3">
        <v>1</v>
      </c>
      <c r="K3434" s="3" t="s">
        <v>86</v>
      </c>
      <c r="L3434" s="3">
        <v>4</v>
      </c>
      <c r="M3434" s="5">
        <v>0.05</v>
      </c>
      <c r="N3434" s="3" t="s">
        <v>104</v>
      </c>
    </row>
    <row r="3435" spans="1:14" x14ac:dyDescent="0.25">
      <c r="A3435" s="3" t="s">
        <v>3538</v>
      </c>
      <c r="B3435" s="3">
        <v>35</v>
      </c>
      <c r="C3435" s="3" t="s">
        <v>106</v>
      </c>
      <c r="D3435" s="3" t="s">
        <v>23</v>
      </c>
      <c r="E3435" s="5">
        <v>9.2899999999999991</v>
      </c>
      <c r="F3435" s="3">
        <v>20</v>
      </c>
      <c r="G3435" s="3" t="s">
        <v>84</v>
      </c>
      <c r="H3435" s="3" t="s">
        <v>122</v>
      </c>
      <c r="I3435" s="5">
        <v>17.989999999999998</v>
      </c>
      <c r="J3435" s="3">
        <v>0</v>
      </c>
      <c r="K3435" s="3" t="s">
        <v>102</v>
      </c>
      <c r="L3435" s="3">
        <v>4</v>
      </c>
      <c r="M3435" s="5">
        <v>0.44</v>
      </c>
      <c r="N3435" s="3" t="s">
        <v>112</v>
      </c>
    </row>
    <row r="3436" spans="1:14" x14ac:dyDescent="0.25">
      <c r="A3436" s="3" t="s">
        <v>3539</v>
      </c>
      <c r="B3436" s="3">
        <v>59</v>
      </c>
      <c r="C3436" s="3" t="s">
        <v>93</v>
      </c>
      <c r="D3436" s="3" t="s">
        <v>21</v>
      </c>
      <c r="E3436" s="5">
        <v>30.59</v>
      </c>
      <c r="F3436" s="3">
        <v>37</v>
      </c>
      <c r="G3436" s="3" t="s">
        <v>94</v>
      </c>
      <c r="H3436" s="3" t="s">
        <v>122</v>
      </c>
      <c r="I3436" s="5">
        <v>13.99</v>
      </c>
      <c r="J3436" s="3">
        <v>0</v>
      </c>
      <c r="K3436" s="3" t="s">
        <v>108</v>
      </c>
      <c r="L3436" s="3">
        <v>1</v>
      </c>
      <c r="M3436" s="5">
        <v>0.81</v>
      </c>
      <c r="N3436" s="3" t="s">
        <v>112</v>
      </c>
    </row>
    <row r="3437" spans="1:14" x14ac:dyDescent="0.25">
      <c r="A3437" s="3" t="s">
        <v>3540</v>
      </c>
      <c r="B3437" s="3">
        <v>33</v>
      </c>
      <c r="C3437" s="3" t="s">
        <v>106</v>
      </c>
      <c r="D3437" s="3" t="s">
        <v>23</v>
      </c>
      <c r="E3437" s="5">
        <v>12.28</v>
      </c>
      <c r="F3437" s="3">
        <v>43</v>
      </c>
      <c r="G3437" s="3" t="s">
        <v>84</v>
      </c>
      <c r="H3437" s="3" t="s">
        <v>85</v>
      </c>
      <c r="I3437" s="5">
        <v>17.989999999999998</v>
      </c>
      <c r="J3437" s="3">
        <v>0</v>
      </c>
      <c r="K3437" s="3" t="s">
        <v>108</v>
      </c>
      <c r="L3437" s="3">
        <v>4</v>
      </c>
      <c r="M3437" s="5">
        <v>0.28000000000000003</v>
      </c>
      <c r="N3437" s="3" t="s">
        <v>112</v>
      </c>
    </row>
    <row r="3438" spans="1:14" x14ac:dyDescent="0.25">
      <c r="A3438" s="3" t="s">
        <v>3541</v>
      </c>
      <c r="B3438" s="3">
        <v>60</v>
      </c>
      <c r="C3438" s="3" t="s">
        <v>93</v>
      </c>
      <c r="D3438" s="3" t="s">
        <v>23</v>
      </c>
      <c r="E3438" s="5">
        <v>3.92</v>
      </c>
      <c r="F3438" s="3">
        <v>7</v>
      </c>
      <c r="G3438" s="3" t="s">
        <v>135</v>
      </c>
      <c r="H3438" s="3" t="s">
        <v>85</v>
      </c>
      <c r="I3438" s="5">
        <v>17.989999999999998</v>
      </c>
      <c r="J3438" s="3">
        <v>1</v>
      </c>
      <c r="K3438" s="3" t="s">
        <v>95</v>
      </c>
      <c r="L3438" s="3">
        <v>2</v>
      </c>
      <c r="M3438" s="5">
        <v>0.49</v>
      </c>
      <c r="N3438" s="3" t="s">
        <v>112</v>
      </c>
    </row>
    <row r="3439" spans="1:14" x14ac:dyDescent="0.25">
      <c r="A3439" s="3" t="s">
        <v>3542</v>
      </c>
      <c r="B3439" s="3">
        <v>65</v>
      </c>
      <c r="C3439" s="3" t="s">
        <v>93</v>
      </c>
      <c r="D3439" s="3" t="s">
        <v>19</v>
      </c>
      <c r="E3439" s="5">
        <v>4.12</v>
      </c>
      <c r="F3439" s="3">
        <v>9</v>
      </c>
      <c r="G3439" s="3" t="s">
        <v>114</v>
      </c>
      <c r="H3439" s="3" t="s">
        <v>122</v>
      </c>
      <c r="I3439" s="5">
        <v>8.99</v>
      </c>
      <c r="J3439" s="3">
        <v>1</v>
      </c>
      <c r="K3439" s="3" t="s">
        <v>126</v>
      </c>
      <c r="L3439" s="3">
        <v>5</v>
      </c>
      <c r="M3439" s="5">
        <v>0.41</v>
      </c>
      <c r="N3439" s="3" t="s">
        <v>104</v>
      </c>
    </row>
    <row r="3440" spans="1:14" x14ac:dyDescent="0.25">
      <c r="A3440" s="3" t="s">
        <v>3543</v>
      </c>
      <c r="B3440" s="3">
        <v>49</v>
      </c>
      <c r="C3440" s="3" t="s">
        <v>106</v>
      </c>
      <c r="D3440" s="3" t="s">
        <v>21</v>
      </c>
      <c r="E3440" s="5">
        <v>24.88</v>
      </c>
      <c r="F3440" s="3">
        <v>36</v>
      </c>
      <c r="G3440" s="3" t="s">
        <v>135</v>
      </c>
      <c r="H3440" s="3" t="s">
        <v>90</v>
      </c>
      <c r="I3440" s="5">
        <v>13.99</v>
      </c>
      <c r="J3440" s="3">
        <v>0</v>
      </c>
      <c r="K3440" s="3" t="s">
        <v>86</v>
      </c>
      <c r="L3440" s="3">
        <v>3</v>
      </c>
      <c r="M3440" s="5">
        <v>0.67</v>
      </c>
      <c r="N3440" s="3" t="s">
        <v>112</v>
      </c>
    </row>
    <row r="3441" spans="1:14" x14ac:dyDescent="0.25">
      <c r="A3441" s="3" t="s">
        <v>3544</v>
      </c>
      <c r="B3441" s="3">
        <v>25</v>
      </c>
      <c r="C3441" s="3" t="s">
        <v>106</v>
      </c>
      <c r="D3441" s="3" t="s">
        <v>23</v>
      </c>
      <c r="E3441" s="5">
        <v>12.73</v>
      </c>
      <c r="F3441" s="3">
        <v>59</v>
      </c>
      <c r="G3441" s="3" t="s">
        <v>84</v>
      </c>
      <c r="H3441" s="3" t="s">
        <v>85</v>
      </c>
      <c r="I3441" s="5">
        <v>17.989999999999998</v>
      </c>
      <c r="J3441" s="3">
        <v>0</v>
      </c>
      <c r="K3441" s="3" t="s">
        <v>108</v>
      </c>
      <c r="L3441" s="3">
        <v>5</v>
      </c>
      <c r="M3441" s="5">
        <v>0.21</v>
      </c>
      <c r="N3441" s="3" t="s">
        <v>117</v>
      </c>
    </row>
    <row r="3442" spans="1:14" x14ac:dyDescent="0.25">
      <c r="A3442" s="3" t="s">
        <v>3545</v>
      </c>
      <c r="B3442" s="3">
        <v>46</v>
      </c>
      <c r="C3442" s="3" t="s">
        <v>83</v>
      </c>
      <c r="D3442" s="3" t="s">
        <v>23</v>
      </c>
      <c r="E3442" s="5">
        <v>2.98</v>
      </c>
      <c r="F3442" s="3">
        <v>12</v>
      </c>
      <c r="G3442" s="3" t="s">
        <v>89</v>
      </c>
      <c r="H3442" s="3" t="s">
        <v>111</v>
      </c>
      <c r="I3442" s="5">
        <v>17.989999999999998</v>
      </c>
      <c r="J3442" s="3">
        <v>1</v>
      </c>
      <c r="K3442" s="3" t="s">
        <v>102</v>
      </c>
      <c r="L3442" s="3">
        <v>2</v>
      </c>
      <c r="M3442" s="5">
        <v>0.23</v>
      </c>
      <c r="N3442" s="3" t="s">
        <v>87</v>
      </c>
    </row>
    <row r="3443" spans="1:14" x14ac:dyDescent="0.25">
      <c r="A3443" s="3" t="s">
        <v>3546</v>
      </c>
      <c r="B3443" s="3">
        <v>19</v>
      </c>
      <c r="C3443" s="3" t="s">
        <v>106</v>
      </c>
      <c r="D3443" s="3" t="s">
        <v>23</v>
      </c>
      <c r="E3443" s="5">
        <v>17.420000000000002</v>
      </c>
      <c r="F3443" s="3">
        <v>40</v>
      </c>
      <c r="G3443" s="3" t="s">
        <v>114</v>
      </c>
      <c r="H3443" s="3" t="s">
        <v>120</v>
      </c>
      <c r="I3443" s="5">
        <v>17.989999999999998</v>
      </c>
      <c r="J3443" s="3">
        <v>1</v>
      </c>
      <c r="K3443" s="3" t="s">
        <v>108</v>
      </c>
      <c r="L3443" s="3">
        <v>3</v>
      </c>
      <c r="M3443" s="5">
        <v>0.42</v>
      </c>
      <c r="N3443" s="3" t="s">
        <v>96</v>
      </c>
    </row>
    <row r="3444" spans="1:14" x14ac:dyDescent="0.25">
      <c r="A3444" s="3" t="s">
        <v>3547</v>
      </c>
      <c r="B3444" s="3">
        <v>47</v>
      </c>
      <c r="C3444" s="3" t="s">
        <v>106</v>
      </c>
      <c r="D3444" s="3" t="s">
        <v>21</v>
      </c>
      <c r="E3444" s="5">
        <v>3.71</v>
      </c>
      <c r="F3444" s="3">
        <v>54</v>
      </c>
      <c r="G3444" s="3" t="s">
        <v>114</v>
      </c>
      <c r="H3444" s="3" t="s">
        <v>120</v>
      </c>
      <c r="I3444" s="5">
        <v>13.99</v>
      </c>
      <c r="J3444" s="3">
        <v>1</v>
      </c>
      <c r="K3444" s="3" t="s">
        <v>95</v>
      </c>
      <c r="L3444" s="3">
        <v>5</v>
      </c>
      <c r="M3444" s="5">
        <v>7.0000000000000007E-2</v>
      </c>
      <c r="N3444" s="3" t="s">
        <v>87</v>
      </c>
    </row>
    <row r="3445" spans="1:14" x14ac:dyDescent="0.25">
      <c r="A3445" s="3" t="s">
        <v>3548</v>
      </c>
      <c r="B3445" s="3">
        <v>51</v>
      </c>
      <c r="C3445" s="3" t="s">
        <v>83</v>
      </c>
      <c r="D3445" s="3" t="s">
        <v>19</v>
      </c>
      <c r="E3445" s="5">
        <v>8.34</v>
      </c>
      <c r="F3445" s="3">
        <v>33</v>
      </c>
      <c r="G3445" s="3" t="s">
        <v>89</v>
      </c>
      <c r="H3445" s="3" t="s">
        <v>85</v>
      </c>
      <c r="I3445" s="5">
        <v>8.99</v>
      </c>
      <c r="J3445" s="3">
        <v>1</v>
      </c>
      <c r="K3445" s="3" t="s">
        <v>126</v>
      </c>
      <c r="L3445" s="3">
        <v>1</v>
      </c>
      <c r="M3445" s="5">
        <v>0.25</v>
      </c>
      <c r="N3445" s="3" t="s">
        <v>117</v>
      </c>
    </row>
    <row r="3446" spans="1:14" x14ac:dyDescent="0.25">
      <c r="A3446" s="3" t="s">
        <v>3549</v>
      </c>
      <c r="B3446" s="3">
        <v>32</v>
      </c>
      <c r="C3446" s="3" t="s">
        <v>93</v>
      </c>
      <c r="D3446" s="3" t="s">
        <v>21</v>
      </c>
      <c r="E3446" s="5">
        <v>5.93</v>
      </c>
      <c r="F3446" s="3">
        <v>41</v>
      </c>
      <c r="G3446" s="3" t="s">
        <v>89</v>
      </c>
      <c r="H3446" s="3" t="s">
        <v>90</v>
      </c>
      <c r="I3446" s="5">
        <v>13.99</v>
      </c>
      <c r="J3446" s="3">
        <v>0</v>
      </c>
      <c r="K3446" s="3" t="s">
        <v>108</v>
      </c>
      <c r="L3446" s="3">
        <v>4</v>
      </c>
      <c r="M3446" s="5">
        <v>0.14000000000000001</v>
      </c>
      <c r="N3446" s="3" t="s">
        <v>87</v>
      </c>
    </row>
    <row r="3447" spans="1:14" x14ac:dyDescent="0.25">
      <c r="A3447" s="3" t="s">
        <v>3550</v>
      </c>
      <c r="B3447" s="3">
        <v>59</v>
      </c>
      <c r="C3447" s="3" t="s">
        <v>93</v>
      </c>
      <c r="D3447" s="3" t="s">
        <v>19</v>
      </c>
      <c r="E3447" s="5">
        <v>19.32</v>
      </c>
      <c r="F3447" s="3">
        <v>36</v>
      </c>
      <c r="G3447" s="3" t="s">
        <v>135</v>
      </c>
      <c r="H3447" s="3" t="s">
        <v>122</v>
      </c>
      <c r="I3447" s="5">
        <v>8.99</v>
      </c>
      <c r="J3447" s="3">
        <v>1</v>
      </c>
      <c r="K3447" s="3" t="s">
        <v>108</v>
      </c>
      <c r="L3447" s="3">
        <v>3</v>
      </c>
      <c r="M3447" s="5">
        <v>0.52</v>
      </c>
      <c r="N3447" s="3" t="s">
        <v>112</v>
      </c>
    </row>
    <row r="3448" spans="1:14" x14ac:dyDescent="0.25">
      <c r="A3448" s="3" t="s">
        <v>3551</v>
      </c>
      <c r="B3448" s="3">
        <v>64</v>
      </c>
      <c r="C3448" s="3" t="s">
        <v>93</v>
      </c>
      <c r="D3448" s="3" t="s">
        <v>21</v>
      </c>
      <c r="E3448" s="5">
        <v>8.5299999999999994</v>
      </c>
      <c r="F3448" s="3">
        <v>48</v>
      </c>
      <c r="G3448" s="3" t="s">
        <v>135</v>
      </c>
      <c r="H3448" s="3" t="s">
        <v>122</v>
      </c>
      <c r="I3448" s="5">
        <v>13.99</v>
      </c>
      <c r="J3448" s="3">
        <v>0</v>
      </c>
      <c r="K3448" s="3" t="s">
        <v>102</v>
      </c>
      <c r="L3448" s="3">
        <v>4</v>
      </c>
      <c r="M3448" s="5">
        <v>0.17</v>
      </c>
      <c r="N3448" s="3" t="s">
        <v>104</v>
      </c>
    </row>
    <row r="3449" spans="1:14" x14ac:dyDescent="0.25">
      <c r="A3449" s="3" t="s">
        <v>3552</v>
      </c>
      <c r="B3449" s="3">
        <v>29</v>
      </c>
      <c r="C3449" s="3" t="s">
        <v>93</v>
      </c>
      <c r="D3449" s="3" t="s">
        <v>21</v>
      </c>
      <c r="E3449" s="5">
        <v>6.13</v>
      </c>
      <c r="F3449" s="3">
        <v>9</v>
      </c>
      <c r="G3449" s="3" t="s">
        <v>135</v>
      </c>
      <c r="H3449" s="3" t="s">
        <v>90</v>
      </c>
      <c r="I3449" s="5">
        <v>13.99</v>
      </c>
      <c r="J3449" s="3">
        <v>0</v>
      </c>
      <c r="K3449" s="3" t="s">
        <v>86</v>
      </c>
      <c r="L3449" s="3">
        <v>3</v>
      </c>
      <c r="M3449" s="5">
        <v>0.61</v>
      </c>
      <c r="N3449" s="3" t="s">
        <v>91</v>
      </c>
    </row>
    <row r="3450" spans="1:14" x14ac:dyDescent="0.25">
      <c r="A3450" s="3" t="s">
        <v>3553</v>
      </c>
      <c r="B3450" s="3">
        <v>57</v>
      </c>
      <c r="C3450" s="3" t="s">
        <v>106</v>
      </c>
      <c r="D3450" s="3" t="s">
        <v>19</v>
      </c>
      <c r="E3450" s="5">
        <v>4.3499999999999996</v>
      </c>
      <c r="F3450" s="3">
        <v>39</v>
      </c>
      <c r="G3450" s="3" t="s">
        <v>114</v>
      </c>
      <c r="H3450" s="3" t="s">
        <v>111</v>
      </c>
      <c r="I3450" s="5">
        <v>8.99</v>
      </c>
      <c r="J3450" s="3">
        <v>1</v>
      </c>
      <c r="K3450" s="3" t="s">
        <v>102</v>
      </c>
      <c r="L3450" s="3">
        <v>1</v>
      </c>
      <c r="M3450" s="5">
        <v>0.11</v>
      </c>
      <c r="N3450" s="3" t="s">
        <v>87</v>
      </c>
    </row>
    <row r="3451" spans="1:14" x14ac:dyDescent="0.25">
      <c r="A3451" s="3" t="s">
        <v>3554</v>
      </c>
      <c r="B3451" s="3">
        <v>49</v>
      </c>
      <c r="C3451" s="3" t="s">
        <v>83</v>
      </c>
      <c r="D3451" s="3" t="s">
        <v>19</v>
      </c>
      <c r="E3451" s="5">
        <v>76.16</v>
      </c>
      <c r="F3451" s="3">
        <v>13</v>
      </c>
      <c r="G3451" s="3" t="s">
        <v>135</v>
      </c>
      <c r="H3451" s="3" t="s">
        <v>85</v>
      </c>
      <c r="I3451" s="5">
        <v>8.99</v>
      </c>
      <c r="J3451" s="3">
        <v>0</v>
      </c>
      <c r="K3451" s="3" t="s">
        <v>108</v>
      </c>
      <c r="L3451" s="3">
        <v>5</v>
      </c>
      <c r="M3451" s="5">
        <v>5.44</v>
      </c>
      <c r="N3451" s="3" t="s">
        <v>112</v>
      </c>
    </row>
    <row r="3452" spans="1:14" x14ac:dyDescent="0.25">
      <c r="A3452" s="3" t="s">
        <v>3555</v>
      </c>
      <c r="B3452" s="3">
        <v>65</v>
      </c>
      <c r="C3452" s="3" t="s">
        <v>93</v>
      </c>
      <c r="D3452" s="3" t="s">
        <v>19</v>
      </c>
      <c r="E3452" s="5">
        <v>2.39</v>
      </c>
      <c r="F3452" s="3">
        <v>26</v>
      </c>
      <c r="G3452" s="3" t="s">
        <v>89</v>
      </c>
      <c r="H3452" s="3" t="s">
        <v>90</v>
      </c>
      <c r="I3452" s="5">
        <v>8.99</v>
      </c>
      <c r="J3452" s="3">
        <v>1</v>
      </c>
      <c r="K3452" s="3" t="s">
        <v>86</v>
      </c>
      <c r="L3452" s="3">
        <v>3</v>
      </c>
      <c r="M3452" s="5">
        <v>0.09</v>
      </c>
      <c r="N3452" s="3" t="s">
        <v>99</v>
      </c>
    </row>
    <row r="3453" spans="1:14" x14ac:dyDescent="0.25">
      <c r="A3453" s="3" t="s">
        <v>3556</v>
      </c>
      <c r="B3453" s="3">
        <v>21</v>
      </c>
      <c r="C3453" s="3" t="s">
        <v>93</v>
      </c>
      <c r="D3453" s="3" t="s">
        <v>23</v>
      </c>
      <c r="E3453" s="5">
        <v>5.25</v>
      </c>
      <c r="F3453" s="3">
        <v>53</v>
      </c>
      <c r="G3453" s="3" t="s">
        <v>98</v>
      </c>
      <c r="H3453" s="3" t="s">
        <v>122</v>
      </c>
      <c r="I3453" s="5">
        <v>17.989999999999998</v>
      </c>
      <c r="J3453" s="3">
        <v>1</v>
      </c>
      <c r="K3453" s="3" t="s">
        <v>102</v>
      </c>
      <c r="L3453" s="3">
        <v>2</v>
      </c>
      <c r="M3453" s="5">
        <v>0.1</v>
      </c>
      <c r="N3453" s="3" t="s">
        <v>112</v>
      </c>
    </row>
    <row r="3454" spans="1:14" x14ac:dyDescent="0.25">
      <c r="A3454" s="3" t="s">
        <v>3557</v>
      </c>
      <c r="B3454" s="3">
        <v>66</v>
      </c>
      <c r="C3454" s="3" t="s">
        <v>83</v>
      </c>
      <c r="D3454" s="3" t="s">
        <v>21</v>
      </c>
      <c r="E3454" s="5">
        <v>16.52</v>
      </c>
      <c r="F3454" s="3">
        <v>56</v>
      </c>
      <c r="G3454" s="3" t="s">
        <v>94</v>
      </c>
      <c r="H3454" s="3" t="s">
        <v>120</v>
      </c>
      <c r="I3454" s="5">
        <v>13.99</v>
      </c>
      <c r="J3454" s="3">
        <v>1</v>
      </c>
      <c r="K3454" s="3" t="s">
        <v>86</v>
      </c>
      <c r="L3454" s="3">
        <v>5</v>
      </c>
      <c r="M3454" s="5">
        <v>0.28999999999999998</v>
      </c>
      <c r="N3454" s="3" t="s">
        <v>91</v>
      </c>
    </row>
    <row r="3455" spans="1:14" x14ac:dyDescent="0.25">
      <c r="A3455" s="3" t="s">
        <v>3558</v>
      </c>
      <c r="B3455" s="3">
        <v>69</v>
      </c>
      <c r="C3455" s="3" t="s">
        <v>83</v>
      </c>
      <c r="D3455" s="3" t="s">
        <v>21</v>
      </c>
      <c r="E3455" s="5">
        <v>8.57</v>
      </c>
      <c r="F3455" s="3">
        <v>40</v>
      </c>
      <c r="G3455" s="3" t="s">
        <v>98</v>
      </c>
      <c r="H3455" s="3" t="s">
        <v>122</v>
      </c>
      <c r="I3455" s="5">
        <v>13.99</v>
      </c>
      <c r="J3455" s="3">
        <v>1</v>
      </c>
      <c r="K3455" s="3" t="s">
        <v>108</v>
      </c>
      <c r="L3455" s="3">
        <v>3</v>
      </c>
      <c r="M3455" s="5">
        <v>0.21</v>
      </c>
      <c r="N3455" s="3" t="s">
        <v>96</v>
      </c>
    </row>
    <row r="3456" spans="1:14" x14ac:dyDescent="0.25">
      <c r="A3456" s="3" t="s">
        <v>3559</v>
      </c>
      <c r="B3456" s="3">
        <v>38</v>
      </c>
      <c r="C3456" s="3" t="s">
        <v>93</v>
      </c>
      <c r="D3456" s="3" t="s">
        <v>21</v>
      </c>
      <c r="E3456" s="5">
        <v>1.69</v>
      </c>
      <c r="F3456" s="3">
        <v>12</v>
      </c>
      <c r="G3456" s="3" t="s">
        <v>84</v>
      </c>
      <c r="H3456" s="3" t="s">
        <v>90</v>
      </c>
      <c r="I3456" s="5">
        <v>13.99</v>
      </c>
      <c r="J3456" s="3">
        <v>1</v>
      </c>
      <c r="K3456" s="3" t="s">
        <v>102</v>
      </c>
      <c r="L3456" s="3">
        <v>3</v>
      </c>
      <c r="M3456" s="5">
        <v>0.13</v>
      </c>
      <c r="N3456" s="3" t="s">
        <v>96</v>
      </c>
    </row>
    <row r="3457" spans="1:14" x14ac:dyDescent="0.25">
      <c r="A3457" s="3" t="s">
        <v>3560</v>
      </c>
      <c r="B3457" s="3">
        <v>63</v>
      </c>
      <c r="C3457" s="3" t="s">
        <v>93</v>
      </c>
      <c r="D3457" s="3" t="s">
        <v>19</v>
      </c>
      <c r="E3457" s="5">
        <v>15.81</v>
      </c>
      <c r="F3457" s="3">
        <v>9</v>
      </c>
      <c r="G3457" s="3" t="s">
        <v>89</v>
      </c>
      <c r="H3457" s="3" t="s">
        <v>90</v>
      </c>
      <c r="I3457" s="5">
        <v>8.99</v>
      </c>
      <c r="J3457" s="3">
        <v>0</v>
      </c>
      <c r="K3457" s="3" t="s">
        <v>108</v>
      </c>
      <c r="L3457" s="3">
        <v>3</v>
      </c>
      <c r="M3457" s="5">
        <v>1.58</v>
      </c>
      <c r="N3457" s="3" t="s">
        <v>112</v>
      </c>
    </row>
    <row r="3458" spans="1:14" x14ac:dyDescent="0.25">
      <c r="A3458" s="3" t="s">
        <v>3561</v>
      </c>
      <c r="B3458" s="3">
        <v>31</v>
      </c>
      <c r="C3458" s="3" t="s">
        <v>106</v>
      </c>
      <c r="D3458" s="3" t="s">
        <v>23</v>
      </c>
      <c r="E3458" s="5">
        <v>5.04</v>
      </c>
      <c r="F3458" s="3">
        <v>28</v>
      </c>
      <c r="G3458" s="3" t="s">
        <v>89</v>
      </c>
      <c r="H3458" s="3" t="s">
        <v>111</v>
      </c>
      <c r="I3458" s="5">
        <v>17.989999999999998</v>
      </c>
      <c r="J3458" s="3">
        <v>0</v>
      </c>
      <c r="K3458" s="3" t="s">
        <v>102</v>
      </c>
      <c r="L3458" s="3">
        <v>3</v>
      </c>
      <c r="M3458" s="5">
        <v>0.17</v>
      </c>
      <c r="N3458" s="3" t="s">
        <v>91</v>
      </c>
    </row>
    <row r="3459" spans="1:14" x14ac:dyDescent="0.25">
      <c r="A3459" s="3" t="s">
        <v>3562</v>
      </c>
      <c r="B3459" s="3">
        <v>42</v>
      </c>
      <c r="C3459" s="3" t="s">
        <v>106</v>
      </c>
      <c r="D3459" s="3" t="s">
        <v>23</v>
      </c>
      <c r="E3459" s="5">
        <v>2.81</v>
      </c>
      <c r="F3459" s="3">
        <v>32</v>
      </c>
      <c r="G3459" s="3" t="s">
        <v>89</v>
      </c>
      <c r="H3459" s="3" t="s">
        <v>120</v>
      </c>
      <c r="I3459" s="5">
        <v>17.989999999999998</v>
      </c>
      <c r="J3459" s="3">
        <v>1</v>
      </c>
      <c r="K3459" s="3" t="s">
        <v>86</v>
      </c>
      <c r="L3459" s="3">
        <v>2</v>
      </c>
      <c r="M3459" s="5">
        <v>0.09</v>
      </c>
      <c r="N3459" s="3" t="s">
        <v>112</v>
      </c>
    </row>
    <row r="3460" spans="1:14" x14ac:dyDescent="0.25">
      <c r="A3460" s="3" t="s">
        <v>3563</v>
      </c>
      <c r="B3460" s="3">
        <v>48</v>
      </c>
      <c r="C3460" s="3" t="s">
        <v>106</v>
      </c>
      <c r="D3460" s="3" t="s">
        <v>23</v>
      </c>
      <c r="E3460" s="5">
        <v>19.559999999999999</v>
      </c>
      <c r="F3460" s="3">
        <v>58</v>
      </c>
      <c r="G3460" s="3" t="s">
        <v>89</v>
      </c>
      <c r="H3460" s="3" t="s">
        <v>90</v>
      </c>
      <c r="I3460" s="5">
        <v>17.989999999999998</v>
      </c>
      <c r="J3460" s="3">
        <v>1</v>
      </c>
      <c r="K3460" s="3" t="s">
        <v>126</v>
      </c>
      <c r="L3460" s="3">
        <v>1</v>
      </c>
      <c r="M3460" s="5">
        <v>0.33</v>
      </c>
      <c r="N3460" s="3" t="s">
        <v>87</v>
      </c>
    </row>
    <row r="3461" spans="1:14" x14ac:dyDescent="0.25">
      <c r="A3461" s="3" t="s">
        <v>3564</v>
      </c>
      <c r="B3461" s="3">
        <v>67</v>
      </c>
      <c r="C3461" s="3" t="s">
        <v>93</v>
      </c>
      <c r="D3461" s="3" t="s">
        <v>21</v>
      </c>
      <c r="E3461" s="5">
        <v>10.88</v>
      </c>
      <c r="F3461" s="3">
        <v>30</v>
      </c>
      <c r="G3461" s="3" t="s">
        <v>114</v>
      </c>
      <c r="H3461" s="3" t="s">
        <v>85</v>
      </c>
      <c r="I3461" s="5">
        <v>13.99</v>
      </c>
      <c r="J3461" s="3">
        <v>0</v>
      </c>
      <c r="K3461" s="3" t="s">
        <v>86</v>
      </c>
      <c r="L3461" s="3">
        <v>5</v>
      </c>
      <c r="M3461" s="5">
        <v>0.35</v>
      </c>
      <c r="N3461" s="3" t="s">
        <v>104</v>
      </c>
    </row>
    <row r="3462" spans="1:14" x14ac:dyDescent="0.25">
      <c r="A3462" s="3" t="s">
        <v>3565</v>
      </c>
      <c r="B3462" s="3">
        <v>70</v>
      </c>
      <c r="C3462" s="3" t="s">
        <v>83</v>
      </c>
      <c r="D3462" s="3" t="s">
        <v>19</v>
      </c>
      <c r="E3462" s="5">
        <v>5.74</v>
      </c>
      <c r="F3462" s="3">
        <v>48</v>
      </c>
      <c r="G3462" s="3" t="s">
        <v>114</v>
      </c>
      <c r="H3462" s="3" t="s">
        <v>85</v>
      </c>
      <c r="I3462" s="5">
        <v>8.99</v>
      </c>
      <c r="J3462" s="3">
        <v>1</v>
      </c>
      <c r="K3462" s="3" t="s">
        <v>86</v>
      </c>
      <c r="L3462" s="3">
        <v>5</v>
      </c>
      <c r="M3462" s="5">
        <v>0.12</v>
      </c>
      <c r="N3462" s="3" t="s">
        <v>112</v>
      </c>
    </row>
    <row r="3463" spans="1:14" x14ac:dyDescent="0.25">
      <c r="A3463" s="3" t="s">
        <v>3566</v>
      </c>
      <c r="B3463" s="3">
        <v>49</v>
      </c>
      <c r="C3463" s="3" t="s">
        <v>106</v>
      </c>
      <c r="D3463" s="3" t="s">
        <v>23</v>
      </c>
      <c r="E3463" s="5">
        <v>8.49</v>
      </c>
      <c r="F3463" s="3">
        <v>7</v>
      </c>
      <c r="G3463" s="3" t="s">
        <v>114</v>
      </c>
      <c r="H3463" s="3" t="s">
        <v>111</v>
      </c>
      <c r="I3463" s="5">
        <v>17.989999999999998</v>
      </c>
      <c r="J3463" s="3">
        <v>0</v>
      </c>
      <c r="K3463" s="3" t="s">
        <v>95</v>
      </c>
      <c r="L3463" s="3">
        <v>1</v>
      </c>
      <c r="M3463" s="5">
        <v>1.06</v>
      </c>
      <c r="N3463" s="3" t="s">
        <v>91</v>
      </c>
    </row>
    <row r="3464" spans="1:14" x14ac:dyDescent="0.25">
      <c r="A3464" s="3" t="s">
        <v>3567</v>
      </c>
      <c r="B3464" s="3">
        <v>46</v>
      </c>
      <c r="C3464" s="3" t="s">
        <v>106</v>
      </c>
      <c r="D3464" s="3" t="s">
        <v>21</v>
      </c>
      <c r="E3464" s="5">
        <v>14.29</v>
      </c>
      <c r="F3464" s="3">
        <v>35</v>
      </c>
      <c r="G3464" s="3" t="s">
        <v>114</v>
      </c>
      <c r="H3464" s="3" t="s">
        <v>120</v>
      </c>
      <c r="I3464" s="5">
        <v>13.99</v>
      </c>
      <c r="J3464" s="3">
        <v>0</v>
      </c>
      <c r="K3464" s="3" t="s">
        <v>102</v>
      </c>
      <c r="L3464" s="3">
        <v>5</v>
      </c>
      <c r="M3464" s="5">
        <v>0.4</v>
      </c>
      <c r="N3464" s="3" t="s">
        <v>91</v>
      </c>
    </row>
    <row r="3465" spans="1:14" x14ac:dyDescent="0.25">
      <c r="A3465" s="3" t="s">
        <v>3568</v>
      </c>
      <c r="B3465" s="3">
        <v>31</v>
      </c>
      <c r="C3465" s="3" t="s">
        <v>93</v>
      </c>
      <c r="D3465" s="3" t="s">
        <v>23</v>
      </c>
      <c r="E3465" s="5">
        <v>9.9499999999999993</v>
      </c>
      <c r="F3465" s="3">
        <v>6</v>
      </c>
      <c r="G3465" s="3" t="s">
        <v>135</v>
      </c>
      <c r="H3465" s="3" t="s">
        <v>90</v>
      </c>
      <c r="I3465" s="5">
        <v>17.989999999999998</v>
      </c>
      <c r="J3465" s="3">
        <v>0</v>
      </c>
      <c r="K3465" s="3" t="s">
        <v>102</v>
      </c>
      <c r="L3465" s="3">
        <v>2</v>
      </c>
      <c r="M3465" s="5">
        <v>1.42</v>
      </c>
      <c r="N3465" s="3" t="s">
        <v>117</v>
      </c>
    </row>
    <row r="3466" spans="1:14" x14ac:dyDescent="0.25">
      <c r="A3466" s="3" t="s">
        <v>3569</v>
      </c>
      <c r="B3466" s="3">
        <v>41</v>
      </c>
      <c r="C3466" s="3" t="s">
        <v>93</v>
      </c>
      <c r="D3466" s="3" t="s">
        <v>21</v>
      </c>
      <c r="E3466" s="5">
        <v>18.04</v>
      </c>
      <c r="F3466" s="3">
        <v>49</v>
      </c>
      <c r="G3466" s="3" t="s">
        <v>114</v>
      </c>
      <c r="H3466" s="3" t="s">
        <v>85</v>
      </c>
      <c r="I3466" s="5">
        <v>13.99</v>
      </c>
      <c r="J3466" s="3">
        <v>0</v>
      </c>
      <c r="K3466" s="3" t="s">
        <v>108</v>
      </c>
      <c r="L3466" s="3">
        <v>4</v>
      </c>
      <c r="M3466" s="5">
        <v>0.36</v>
      </c>
      <c r="N3466" s="3" t="s">
        <v>104</v>
      </c>
    </row>
    <row r="3467" spans="1:14" x14ac:dyDescent="0.25">
      <c r="A3467" s="3" t="s">
        <v>3570</v>
      </c>
      <c r="B3467" s="3">
        <v>62</v>
      </c>
      <c r="C3467" s="3" t="s">
        <v>93</v>
      </c>
      <c r="D3467" s="3" t="s">
        <v>21</v>
      </c>
      <c r="E3467" s="5">
        <v>35.130000000000003</v>
      </c>
      <c r="F3467" s="3">
        <v>4</v>
      </c>
      <c r="G3467" s="3" t="s">
        <v>89</v>
      </c>
      <c r="H3467" s="3" t="s">
        <v>120</v>
      </c>
      <c r="I3467" s="5">
        <v>13.99</v>
      </c>
      <c r="J3467" s="3">
        <v>0</v>
      </c>
      <c r="K3467" s="3" t="s">
        <v>95</v>
      </c>
      <c r="L3467" s="3">
        <v>4</v>
      </c>
      <c r="M3467" s="5">
        <v>7.03</v>
      </c>
      <c r="N3467" s="3" t="s">
        <v>112</v>
      </c>
    </row>
    <row r="3468" spans="1:14" x14ac:dyDescent="0.25">
      <c r="A3468" s="3" t="s">
        <v>3571</v>
      </c>
      <c r="B3468" s="3">
        <v>38</v>
      </c>
      <c r="C3468" s="3" t="s">
        <v>93</v>
      </c>
      <c r="D3468" s="3" t="s">
        <v>23</v>
      </c>
      <c r="E3468" s="5">
        <v>34.08</v>
      </c>
      <c r="F3468" s="3">
        <v>1</v>
      </c>
      <c r="G3468" s="3" t="s">
        <v>135</v>
      </c>
      <c r="H3468" s="3" t="s">
        <v>111</v>
      </c>
      <c r="I3468" s="5">
        <v>17.989999999999998</v>
      </c>
      <c r="J3468" s="3">
        <v>0</v>
      </c>
      <c r="K3468" s="3" t="s">
        <v>126</v>
      </c>
      <c r="L3468" s="3">
        <v>4</v>
      </c>
      <c r="M3468" s="5">
        <v>17.04</v>
      </c>
      <c r="N3468" s="3" t="s">
        <v>96</v>
      </c>
    </row>
    <row r="3469" spans="1:14" x14ac:dyDescent="0.25">
      <c r="A3469" s="3" t="s">
        <v>3572</v>
      </c>
      <c r="B3469" s="3">
        <v>45</v>
      </c>
      <c r="C3469" s="3" t="s">
        <v>93</v>
      </c>
      <c r="D3469" s="3" t="s">
        <v>23</v>
      </c>
      <c r="E3469" s="5">
        <v>17.829999999999998</v>
      </c>
      <c r="F3469" s="3">
        <v>45</v>
      </c>
      <c r="G3469" s="3" t="s">
        <v>89</v>
      </c>
      <c r="H3469" s="3" t="s">
        <v>85</v>
      </c>
      <c r="I3469" s="5">
        <v>17.989999999999998</v>
      </c>
      <c r="J3469" s="3">
        <v>1</v>
      </c>
      <c r="K3469" s="3" t="s">
        <v>102</v>
      </c>
      <c r="L3469" s="3">
        <v>1</v>
      </c>
      <c r="M3469" s="5">
        <v>0.39</v>
      </c>
      <c r="N3469" s="3" t="s">
        <v>96</v>
      </c>
    </row>
    <row r="3470" spans="1:14" x14ac:dyDescent="0.25">
      <c r="A3470" s="3" t="s">
        <v>3573</v>
      </c>
      <c r="B3470" s="3">
        <v>20</v>
      </c>
      <c r="C3470" s="3" t="s">
        <v>93</v>
      </c>
      <c r="D3470" s="3" t="s">
        <v>23</v>
      </c>
      <c r="E3470" s="5">
        <v>9.9600000000000009</v>
      </c>
      <c r="F3470" s="3">
        <v>17</v>
      </c>
      <c r="G3470" s="3" t="s">
        <v>135</v>
      </c>
      <c r="H3470" s="3" t="s">
        <v>85</v>
      </c>
      <c r="I3470" s="5">
        <v>17.989999999999998</v>
      </c>
      <c r="J3470" s="3">
        <v>0</v>
      </c>
      <c r="K3470" s="3" t="s">
        <v>86</v>
      </c>
      <c r="L3470" s="3">
        <v>4</v>
      </c>
      <c r="M3470" s="5">
        <v>0.55000000000000004</v>
      </c>
      <c r="N3470" s="3" t="s">
        <v>99</v>
      </c>
    </row>
    <row r="3471" spans="1:14" x14ac:dyDescent="0.25">
      <c r="A3471" s="3" t="s">
        <v>3574</v>
      </c>
      <c r="B3471" s="3">
        <v>18</v>
      </c>
      <c r="C3471" s="3" t="s">
        <v>106</v>
      </c>
      <c r="D3471" s="3" t="s">
        <v>23</v>
      </c>
      <c r="E3471" s="5">
        <v>23.07</v>
      </c>
      <c r="F3471" s="3">
        <v>8</v>
      </c>
      <c r="G3471" s="3" t="s">
        <v>114</v>
      </c>
      <c r="H3471" s="3" t="s">
        <v>85</v>
      </c>
      <c r="I3471" s="5">
        <v>17.989999999999998</v>
      </c>
      <c r="J3471" s="3">
        <v>0</v>
      </c>
      <c r="K3471" s="3" t="s">
        <v>126</v>
      </c>
      <c r="L3471" s="3">
        <v>1</v>
      </c>
      <c r="M3471" s="5">
        <v>2.56</v>
      </c>
      <c r="N3471" s="3" t="s">
        <v>96</v>
      </c>
    </row>
    <row r="3472" spans="1:14" x14ac:dyDescent="0.25">
      <c r="A3472" s="3" t="s">
        <v>3575</v>
      </c>
      <c r="B3472" s="3">
        <v>28</v>
      </c>
      <c r="C3472" s="3" t="s">
        <v>93</v>
      </c>
      <c r="D3472" s="3" t="s">
        <v>23</v>
      </c>
      <c r="E3472" s="5">
        <v>28.72</v>
      </c>
      <c r="F3472" s="3">
        <v>40</v>
      </c>
      <c r="G3472" s="3" t="s">
        <v>114</v>
      </c>
      <c r="H3472" s="3" t="s">
        <v>111</v>
      </c>
      <c r="I3472" s="5">
        <v>17.989999999999998</v>
      </c>
      <c r="J3472" s="3">
        <v>0</v>
      </c>
      <c r="K3472" s="3" t="s">
        <v>86</v>
      </c>
      <c r="L3472" s="3">
        <v>2</v>
      </c>
      <c r="M3472" s="5">
        <v>0.7</v>
      </c>
      <c r="N3472" s="3" t="s">
        <v>104</v>
      </c>
    </row>
    <row r="3473" spans="1:14" x14ac:dyDescent="0.25">
      <c r="A3473" s="3" t="s">
        <v>3576</v>
      </c>
      <c r="B3473" s="3">
        <v>34</v>
      </c>
      <c r="C3473" s="3" t="s">
        <v>83</v>
      </c>
      <c r="D3473" s="3" t="s">
        <v>21</v>
      </c>
      <c r="E3473" s="5">
        <v>26.66</v>
      </c>
      <c r="F3473" s="3">
        <v>55</v>
      </c>
      <c r="G3473" s="3" t="s">
        <v>135</v>
      </c>
      <c r="H3473" s="3" t="s">
        <v>120</v>
      </c>
      <c r="I3473" s="5">
        <v>13.99</v>
      </c>
      <c r="J3473" s="3">
        <v>0</v>
      </c>
      <c r="K3473" s="3" t="s">
        <v>108</v>
      </c>
      <c r="L3473" s="3">
        <v>2</v>
      </c>
      <c r="M3473" s="5">
        <v>0.48</v>
      </c>
      <c r="N3473" s="3" t="s">
        <v>112</v>
      </c>
    </row>
    <row r="3474" spans="1:14" x14ac:dyDescent="0.25">
      <c r="A3474" s="3" t="s">
        <v>3577</v>
      </c>
      <c r="B3474" s="3">
        <v>53</v>
      </c>
      <c r="C3474" s="3" t="s">
        <v>93</v>
      </c>
      <c r="D3474" s="3" t="s">
        <v>19</v>
      </c>
      <c r="E3474" s="5">
        <v>0.33</v>
      </c>
      <c r="F3474" s="3">
        <v>35</v>
      </c>
      <c r="G3474" s="3" t="s">
        <v>98</v>
      </c>
      <c r="H3474" s="3" t="s">
        <v>90</v>
      </c>
      <c r="I3474" s="5">
        <v>8.99</v>
      </c>
      <c r="J3474" s="3">
        <v>1</v>
      </c>
      <c r="K3474" s="3" t="s">
        <v>126</v>
      </c>
      <c r="L3474" s="3">
        <v>1</v>
      </c>
      <c r="M3474" s="5">
        <v>0.01</v>
      </c>
      <c r="N3474" s="3" t="s">
        <v>87</v>
      </c>
    </row>
    <row r="3475" spans="1:14" x14ac:dyDescent="0.25">
      <c r="A3475" s="3" t="s">
        <v>3578</v>
      </c>
      <c r="B3475" s="3">
        <v>56</v>
      </c>
      <c r="C3475" s="3" t="s">
        <v>83</v>
      </c>
      <c r="D3475" s="3" t="s">
        <v>19</v>
      </c>
      <c r="E3475" s="5">
        <v>29</v>
      </c>
      <c r="F3475" s="3">
        <v>23</v>
      </c>
      <c r="G3475" s="3" t="s">
        <v>98</v>
      </c>
      <c r="H3475" s="3" t="s">
        <v>122</v>
      </c>
      <c r="I3475" s="5">
        <v>8.99</v>
      </c>
      <c r="J3475" s="3">
        <v>0</v>
      </c>
      <c r="K3475" s="3" t="s">
        <v>86</v>
      </c>
      <c r="L3475" s="3">
        <v>4</v>
      </c>
      <c r="M3475" s="5">
        <v>1.21</v>
      </c>
      <c r="N3475" s="3" t="s">
        <v>87</v>
      </c>
    </row>
    <row r="3476" spans="1:14" x14ac:dyDescent="0.25">
      <c r="A3476" s="3" t="s">
        <v>3579</v>
      </c>
      <c r="B3476" s="3">
        <v>29</v>
      </c>
      <c r="C3476" s="3" t="s">
        <v>93</v>
      </c>
      <c r="D3476" s="3" t="s">
        <v>19</v>
      </c>
      <c r="E3476" s="5">
        <v>1.88</v>
      </c>
      <c r="F3476" s="3">
        <v>46</v>
      </c>
      <c r="G3476" s="3" t="s">
        <v>94</v>
      </c>
      <c r="H3476" s="3" t="s">
        <v>120</v>
      </c>
      <c r="I3476" s="5">
        <v>8.99</v>
      </c>
      <c r="J3476" s="3">
        <v>1</v>
      </c>
      <c r="K3476" s="3" t="s">
        <v>95</v>
      </c>
      <c r="L3476" s="3">
        <v>4</v>
      </c>
      <c r="M3476" s="5">
        <v>0.04</v>
      </c>
      <c r="N3476" s="3" t="s">
        <v>91</v>
      </c>
    </row>
    <row r="3477" spans="1:14" x14ac:dyDescent="0.25">
      <c r="A3477" s="3" t="s">
        <v>3580</v>
      </c>
      <c r="B3477" s="3">
        <v>62</v>
      </c>
      <c r="C3477" s="3" t="s">
        <v>93</v>
      </c>
      <c r="D3477" s="3" t="s">
        <v>23</v>
      </c>
      <c r="E3477" s="5">
        <v>5.81</v>
      </c>
      <c r="F3477" s="3">
        <v>29</v>
      </c>
      <c r="G3477" s="3" t="s">
        <v>94</v>
      </c>
      <c r="H3477" s="3" t="s">
        <v>111</v>
      </c>
      <c r="I3477" s="5">
        <v>17.989999999999998</v>
      </c>
      <c r="J3477" s="3">
        <v>0</v>
      </c>
      <c r="K3477" s="3" t="s">
        <v>108</v>
      </c>
      <c r="L3477" s="3">
        <v>2</v>
      </c>
      <c r="M3477" s="5">
        <v>0.19</v>
      </c>
      <c r="N3477" s="3" t="s">
        <v>96</v>
      </c>
    </row>
    <row r="3478" spans="1:14" x14ac:dyDescent="0.25">
      <c r="A3478" s="3" t="s">
        <v>3581</v>
      </c>
      <c r="B3478" s="3">
        <v>40</v>
      </c>
      <c r="C3478" s="3" t="s">
        <v>106</v>
      </c>
      <c r="D3478" s="3" t="s">
        <v>19</v>
      </c>
      <c r="E3478" s="5">
        <v>23.44</v>
      </c>
      <c r="F3478" s="3">
        <v>40</v>
      </c>
      <c r="G3478" s="3" t="s">
        <v>135</v>
      </c>
      <c r="H3478" s="3" t="s">
        <v>85</v>
      </c>
      <c r="I3478" s="5">
        <v>8.99</v>
      </c>
      <c r="J3478" s="3">
        <v>0</v>
      </c>
      <c r="K3478" s="3" t="s">
        <v>86</v>
      </c>
      <c r="L3478" s="3">
        <v>4</v>
      </c>
      <c r="M3478" s="5">
        <v>0.56999999999999995</v>
      </c>
      <c r="N3478" s="3" t="s">
        <v>99</v>
      </c>
    </row>
    <row r="3479" spans="1:14" x14ac:dyDescent="0.25">
      <c r="A3479" s="3" t="s">
        <v>3582</v>
      </c>
      <c r="B3479" s="3">
        <v>54</v>
      </c>
      <c r="C3479" s="3" t="s">
        <v>83</v>
      </c>
      <c r="D3479" s="3" t="s">
        <v>23</v>
      </c>
      <c r="E3479" s="5">
        <v>4.79</v>
      </c>
      <c r="F3479" s="3">
        <v>49</v>
      </c>
      <c r="G3479" s="3" t="s">
        <v>84</v>
      </c>
      <c r="H3479" s="3" t="s">
        <v>85</v>
      </c>
      <c r="I3479" s="5">
        <v>17.989999999999998</v>
      </c>
      <c r="J3479" s="3">
        <v>1</v>
      </c>
      <c r="K3479" s="3" t="s">
        <v>86</v>
      </c>
      <c r="L3479" s="3">
        <v>4</v>
      </c>
      <c r="M3479" s="5">
        <v>0.1</v>
      </c>
      <c r="N3479" s="3" t="s">
        <v>87</v>
      </c>
    </row>
    <row r="3480" spans="1:14" x14ac:dyDescent="0.25">
      <c r="A3480" s="3" t="s">
        <v>3583</v>
      </c>
      <c r="B3480" s="3">
        <v>63</v>
      </c>
      <c r="C3480" s="3" t="s">
        <v>93</v>
      </c>
      <c r="D3480" s="3" t="s">
        <v>19</v>
      </c>
      <c r="E3480" s="5">
        <v>24.97</v>
      </c>
      <c r="F3480" s="3">
        <v>23</v>
      </c>
      <c r="G3480" s="3" t="s">
        <v>114</v>
      </c>
      <c r="H3480" s="3" t="s">
        <v>90</v>
      </c>
      <c r="I3480" s="5">
        <v>8.99</v>
      </c>
      <c r="J3480" s="3">
        <v>0</v>
      </c>
      <c r="K3480" s="3" t="s">
        <v>126</v>
      </c>
      <c r="L3480" s="3">
        <v>1</v>
      </c>
      <c r="M3480" s="5">
        <v>1.04</v>
      </c>
      <c r="N3480" s="3" t="s">
        <v>91</v>
      </c>
    </row>
    <row r="3481" spans="1:14" x14ac:dyDescent="0.25">
      <c r="A3481" s="3" t="s">
        <v>3584</v>
      </c>
      <c r="B3481" s="3">
        <v>34</v>
      </c>
      <c r="C3481" s="3" t="s">
        <v>106</v>
      </c>
      <c r="D3481" s="3" t="s">
        <v>19</v>
      </c>
      <c r="E3481" s="5">
        <v>12.84</v>
      </c>
      <c r="F3481" s="3">
        <v>42</v>
      </c>
      <c r="G3481" s="3" t="s">
        <v>135</v>
      </c>
      <c r="H3481" s="3" t="s">
        <v>90</v>
      </c>
      <c r="I3481" s="5">
        <v>8.99</v>
      </c>
      <c r="J3481" s="3">
        <v>1</v>
      </c>
      <c r="K3481" s="3" t="s">
        <v>108</v>
      </c>
      <c r="L3481" s="3">
        <v>4</v>
      </c>
      <c r="M3481" s="5">
        <v>0.3</v>
      </c>
      <c r="N3481" s="3" t="s">
        <v>91</v>
      </c>
    </row>
    <row r="3482" spans="1:14" x14ac:dyDescent="0.25">
      <c r="A3482" s="3" t="s">
        <v>3585</v>
      </c>
      <c r="B3482" s="3">
        <v>29</v>
      </c>
      <c r="C3482" s="3" t="s">
        <v>93</v>
      </c>
      <c r="D3482" s="3" t="s">
        <v>19</v>
      </c>
      <c r="E3482" s="5">
        <v>18.68</v>
      </c>
      <c r="F3482" s="3">
        <v>51</v>
      </c>
      <c r="G3482" s="3" t="s">
        <v>114</v>
      </c>
      <c r="H3482" s="3" t="s">
        <v>122</v>
      </c>
      <c r="I3482" s="5">
        <v>8.99</v>
      </c>
      <c r="J3482" s="3">
        <v>1</v>
      </c>
      <c r="K3482" s="3" t="s">
        <v>108</v>
      </c>
      <c r="L3482" s="3">
        <v>3</v>
      </c>
      <c r="M3482" s="5">
        <v>0.36</v>
      </c>
      <c r="N3482" s="3" t="s">
        <v>91</v>
      </c>
    </row>
    <row r="3483" spans="1:14" x14ac:dyDescent="0.25">
      <c r="A3483" s="3" t="s">
        <v>3586</v>
      </c>
      <c r="B3483" s="3">
        <v>31</v>
      </c>
      <c r="C3483" s="3" t="s">
        <v>106</v>
      </c>
      <c r="D3483" s="3" t="s">
        <v>23</v>
      </c>
      <c r="E3483" s="5">
        <v>2.7</v>
      </c>
      <c r="F3483" s="3">
        <v>51</v>
      </c>
      <c r="G3483" s="3" t="s">
        <v>89</v>
      </c>
      <c r="H3483" s="3" t="s">
        <v>122</v>
      </c>
      <c r="I3483" s="5">
        <v>17.989999999999998</v>
      </c>
      <c r="J3483" s="3">
        <v>1</v>
      </c>
      <c r="K3483" s="3" t="s">
        <v>95</v>
      </c>
      <c r="L3483" s="3">
        <v>5</v>
      </c>
      <c r="M3483" s="5">
        <v>0.05</v>
      </c>
      <c r="N3483" s="3" t="s">
        <v>99</v>
      </c>
    </row>
    <row r="3484" spans="1:14" x14ac:dyDescent="0.25">
      <c r="A3484" s="3" t="s">
        <v>3587</v>
      </c>
      <c r="B3484" s="3">
        <v>26</v>
      </c>
      <c r="C3484" s="3" t="s">
        <v>93</v>
      </c>
      <c r="D3484" s="3" t="s">
        <v>23</v>
      </c>
      <c r="E3484" s="5">
        <v>16.27</v>
      </c>
      <c r="F3484" s="3">
        <v>34</v>
      </c>
      <c r="G3484" s="3" t="s">
        <v>94</v>
      </c>
      <c r="H3484" s="3" t="s">
        <v>90</v>
      </c>
      <c r="I3484" s="5">
        <v>17.989999999999998</v>
      </c>
      <c r="J3484" s="3">
        <v>1</v>
      </c>
      <c r="K3484" s="3" t="s">
        <v>95</v>
      </c>
      <c r="L3484" s="3">
        <v>3</v>
      </c>
      <c r="M3484" s="5">
        <v>0.46</v>
      </c>
      <c r="N3484" s="3" t="s">
        <v>96</v>
      </c>
    </row>
    <row r="3485" spans="1:14" x14ac:dyDescent="0.25">
      <c r="A3485" s="3" t="s">
        <v>3588</v>
      </c>
      <c r="B3485" s="3">
        <v>23</v>
      </c>
      <c r="C3485" s="3" t="s">
        <v>106</v>
      </c>
      <c r="D3485" s="3" t="s">
        <v>23</v>
      </c>
      <c r="E3485" s="5">
        <v>16.010000000000002</v>
      </c>
      <c r="F3485" s="3">
        <v>2</v>
      </c>
      <c r="G3485" s="3" t="s">
        <v>89</v>
      </c>
      <c r="H3485" s="3" t="s">
        <v>111</v>
      </c>
      <c r="I3485" s="5">
        <v>17.989999999999998</v>
      </c>
      <c r="J3485" s="3">
        <v>0</v>
      </c>
      <c r="K3485" s="3" t="s">
        <v>108</v>
      </c>
      <c r="L3485" s="3">
        <v>1</v>
      </c>
      <c r="M3485" s="5">
        <v>5.34</v>
      </c>
      <c r="N3485" s="3" t="s">
        <v>91</v>
      </c>
    </row>
    <row r="3486" spans="1:14" x14ac:dyDescent="0.25">
      <c r="A3486" s="3" t="s">
        <v>3589</v>
      </c>
      <c r="B3486" s="3">
        <v>45</v>
      </c>
      <c r="C3486" s="3" t="s">
        <v>106</v>
      </c>
      <c r="D3486" s="3" t="s">
        <v>19</v>
      </c>
      <c r="E3486" s="5">
        <v>1.98</v>
      </c>
      <c r="F3486" s="3">
        <v>53</v>
      </c>
      <c r="G3486" s="3" t="s">
        <v>89</v>
      </c>
      <c r="H3486" s="3" t="s">
        <v>111</v>
      </c>
      <c r="I3486" s="5">
        <v>8.99</v>
      </c>
      <c r="J3486" s="3">
        <v>1</v>
      </c>
      <c r="K3486" s="3" t="s">
        <v>95</v>
      </c>
      <c r="L3486" s="3">
        <v>5</v>
      </c>
      <c r="M3486" s="5">
        <v>0.04</v>
      </c>
      <c r="N3486" s="3" t="s">
        <v>117</v>
      </c>
    </row>
    <row r="3487" spans="1:14" x14ac:dyDescent="0.25">
      <c r="A3487" s="3" t="s">
        <v>3590</v>
      </c>
      <c r="B3487" s="3">
        <v>22</v>
      </c>
      <c r="C3487" s="3" t="s">
        <v>106</v>
      </c>
      <c r="D3487" s="3" t="s">
        <v>21</v>
      </c>
      <c r="E3487" s="5">
        <v>39.11</v>
      </c>
      <c r="F3487" s="3">
        <v>13</v>
      </c>
      <c r="G3487" s="3" t="s">
        <v>114</v>
      </c>
      <c r="H3487" s="3" t="s">
        <v>90</v>
      </c>
      <c r="I3487" s="5">
        <v>13.99</v>
      </c>
      <c r="J3487" s="3">
        <v>0</v>
      </c>
      <c r="K3487" s="3" t="s">
        <v>95</v>
      </c>
      <c r="L3487" s="3">
        <v>2</v>
      </c>
      <c r="M3487" s="5">
        <v>2.79</v>
      </c>
      <c r="N3487" s="3" t="s">
        <v>96</v>
      </c>
    </row>
    <row r="3488" spans="1:14" x14ac:dyDescent="0.25">
      <c r="A3488" s="3" t="s">
        <v>3591</v>
      </c>
      <c r="B3488" s="3">
        <v>62</v>
      </c>
      <c r="C3488" s="3" t="s">
        <v>93</v>
      </c>
      <c r="D3488" s="3" t="s">
        <v>23</v>
      </c>
      <c r="E3488" s="5">
        <v>6.17</v>
      </c>
      <c r="F3488" s="3">
        <v>1</v>
      </c>
      <c r="G3488" s="3" t="s">
        <v>94</v>
      </c>
      <c r="H3488" s="3" t="s">
        <v>85</v>
      </c>
      <c r="I3488" s="5">
        <v>17.989999999999998</v>
      </c>
      <c r="J3488" s="3">
        <v>0</v>
      </c>
      <c r="K3488" s="3" t="s">
        <v>102</v>
      </c>
      <c r="L3488" s="3">
        <v>2</v>
      </c>
      <c r="M3488" s="5">
        <v>3.08</v>
      </c>
      <c r="N3488" s="3" t="s">
        <v>112</v>
      </c>
    </row>
    <row r="3489" spans="1:14" x14ac:dyDescent="0.25">
      <c r="A3489" s="3" t="s">
        <v>3592</v>
      </c>
      <c r="B3489" s="3">
        <v>33</v>
      </c>
      <c r="C3489" s="3" t="s">
        <v>93</v>
      </c>
      <c r="D3489" s="3" t="s">
        <v>23</v>
      </c>
      <c r="E3489" s="5">
        <v>14.93</v>
      </c>
      <c r="F3489" s="3">
        <v>7</v>
      </c>
      <c r="G3489" s="3" t="s">
        <v>89</v>
      </c>
      <c r="H3489" s="3" t="s">
        <v>111</v>
      </c>
      <c r="I3489" s="5">
        <v>17.989999999999998</v>
      </c>
      <c r="J3489" s="3">
        <v>0</v>
      </c>
      <c r="K3489" s="3" t="s">
        <v>102</v>
      </c>
      <c r="L3489" s="3">
        <v>3</v>
      </c>
      <c r="M3489" s="5">
        <v>1.87</v>
      </c>
      <c r="N3489" s="3" t="s">
        <v>87</v>
      </c>
    </row>
    <row r="3490" spans="1:14" x14ac:dyDescent="0.25">
      <c r="A3490" s="3" t="s">
        <v>3593</v>
      </c>
      <c r="B3490" s="3">
        <v>68</v>
      </c>
      <c r="C3490" s="3" t="s">
        <v>83</v>
      </c>
      <c r="D3490" s="3" t="s">
        <v>23</v>
      </c>
      <c r="E3490" s="5">
        <v>25.21</v>
      </c>
      <c r="F3490" s="3">
        <v>50</v>
      </c>
      <c r="G3490" s="3" t="s">
        <v>89</v>
      </c>
      <c r="H3490" s="3" t="s">
        <v>90</v>
      </c>
      <c r="I3490" s="5">
        <v>17.989999999999998</v>
      </c>
      <c r="J3490" s="3">
        <v>0</v>
      </c>
      <c r="K3490" s="3" t="s">
        <v>126</v>
      </c>
      <c r="L3490" s="3">
        <v>4</v>
      </c>
      <c r="M3490" s="5">
        <v>0.49</v>
      </c>
      <c r="N3490" s="3" t="s">
        <v>96</v>
      </c>
    </row>
    <row r="3491" spans="1:14" x14ac:dyDescent="0.25">
      <c r="A3491" s="3" t="s">
        <v>3594</v>
      </c>
      <c r="B3491" s="3">
        <v>59</v>
      </c>
      <c r="C3491" s="3" t="s">
        <v>83</v>
      </c>
      <c r="D3491" s="3" t="s">
        <v>23</v>
      </c>
      <c r="E3491" s="5">
        <v>2.4500000000000002</v>
      </c>
      <c r="F3491" s="3">
        <v>51</v>
      </c>
      <c r="G3491" s="3" t="s">
        <v>114</v>
      </c>
      <c r="H3491" s="3" t="s">
        <v>111</v>
      </c>
      <c r="I3491" s="5">
        <v>17.989999999999998</v>
      </c>
      <c r="J3491" s="3">
        <v>1</v>
      </c>
      <c r="K3491" s="3" t="s">
        <v>102</v>
      </c>
      <c r="L3491" s="3">
        <v>5</v>
      </c>
      <c r="M3491" s="5">
        <v>0.05</v>
      </c>
      <c r="N3491" s="3" t="s">
        <v>87</v>
      </c>
    </row>
    <row r="3492" spans="1:14" x14ac:dyDescent="0.25">
      <c r="A3492" s="3" t="s">
        <v>3595</v>
      </c>
      <c r="B3492" s="3">
        <v>37</v>
      </c>
      <c r="C3492" s="3" t="s">
        <v>83</v>
      </c>
      <c r="D3492" s="3" t="s">
        <v>21</v>
      </c>
      <c r="E3492" s="5">
        <v>26.94</v>
      </c>
      <c r="F3492" s="3">
        <v>12</v>
      </c>
      <c r="G3492" s="3" t="s">
        <v>84</v>
      </c>
      <c r="H3492" s="3" t="s">
        <v>120</v>
      </c>
      <c r="I3492" s="5">
        <v>13.99</v>
      </c>
      <c r="J3492" s="3">
        <v>0</v>
      </c>
      <c r="K3492" s="3" t="s">
        <v>86</v>
      </c>
      <c r="L3492" s="3">
        <v>3</v>
      </c>
      <c r="M3492" s="5">
        <v>2.0699999999999998</v>
      </c>
      <c r="N3492" s="3" t="s">
        <v>117</v>
      </c>
    </row>
    <row r="3493" spans="1:14" x14ac:dyDescent="0.25">
      <c r="A3493" s="3" t="s">
        <v>3596</v>
      </c>
      <c r="B3493" s="3">
        <v>39</v>
      </c>
      <c r="C3493" s="3" t="s">
        <v>106</v>
      </c>
      <c r="D3493" s="3" t="s">
        <v>19</v>
      </c>
      <c r="E3493" s="5">
        <v>7.67</v>
      </c>
      <c r="F3493" s="3">
        <v>27</v>
      </c>
      <c r="G3493" s="3" t="s">
        <v>84</v>
      </c>
      <c r="H3493" s="3" t="s">
        <v>122</v>
      </c>
      <c r="I3493" s="5">
        <v>8.99</v>
      </c>
      <c r="J3493" s="3">
        <v>0</v>
      </c>
      <c r="K3493" s="3" t="s">
        <v>126</v>
      </c>
      <c r="L3493" s="3">
        <v>3</v>
      </c>
      <c r="M3493" s="5">
        <v>0.27</v>
      </c>
      <c r="N3493" s="3" t="s">
        <v>112</v>
      </c>
    </row>
    <row r="3494" spans="1:14" x14ac:dyDescent="0.25">
      <c r="A3494" s="3" t="s">
        <v>3597</v>
      </c>
      <c r="B3494" s="3">
        <v>47</v>
      </c>
      <c r="C3494" s="3" t="s">
        <v>83</v>
      </c>
      <c r="D3494" s="3" t="s">
        <v>21</v>
      </c>
      <c r="E3494" s="5">
        <v>2.11</v>
      </c>
      <c r="F3494" s="3">
        <v>24</v>
      </c>
      <c r="G3494" s="3" t="s">
        <v>84</v>
      </c>
      <c r="H3494" s="3" t="s">
        <v>90</v>
      </c>
      <c r="I3494" s="5">
        <v>13.99</v>
      </c>
      <c r="J3494" s="3">
        <v>1</v>
      </c>
      <c r="K3494" s="3" t="s">
        <v>95</v>
      </c>
      <c r="L3494" s="3">
        <v>4</v>
      </c>
      <c r="M3494" s="5">
        <v>0.08</v>
      </c>
      <c r="N3494" s="3" t="s">
        <v>112</v>
      </c>
    </row>
    <row r="3495" spans="1:14" x14ac:dyDescent="0.25">
      <c r="A3495" s="3" t="s">
        <v>3598</v>
      </c>
      <c r="B3495" s="3">
        <v>64</v>
      </c>
      <c r="C3495" s="3" t="s">
        <v>106</v>
      </c>
      <c r="D3495" s="3" t="s">
        <v>19</v>
      </c>
      <c r="E3495" s="5">
        <v>22.69</v>
      </c>
      <c r="F3495" s="3">
        <v>43</v>
      </c>
      <c r="G3495" s="3" t="s">
        <v>114</v>
      </c>
      <c r="H3495" s="3" t="s">
        <v>90</v>
      </c>
      <c r="I3495" s="5">
        <v>8.99</v>
      </c>
      <c r="J3495" s="3">
        <v>0</v>
      </c>
      <c r="K3495" s="3" t="s">
        <v>108</v>
      </c>
      <c r="L3495" s="3">
        <v>2</v>
      </c>
      <c r="M3495" s="5">
        <v>0.52</v>
      </c>
      <c r="N3495" s="3" t="s">
        <v>96</v>
      </c>
    </row>
    <row r="3496" spans="1:14" x14ac:dyDescent="0.25">
      <c r="A3496" s="3" t="s">
        <v>3599</v>
      </c>
      <c r="B3496" s="3">
        <v>55</v>
      </c>
      <c r="C3496" s="3" t="s">
        <v>106</v>
      </c>
      <c r="D3496" s="3" t="s">
        <v>21</v>
      </c>
      <c r="E3496" s="5">
        <v>0.53</v>
      </c>
      <c r="F3496" s="3">
        <v>32</v>
      </c>
      <c r="G3496" s="3" t="s">
        <v>94</v>
      </c>
      <c r="H3496" s="3" t="s">
        <v>90</v>
      </c>
      <c r="I3496" s="5">
        <v>13.99</v>
      </c>
      <c r="J3496" s="3">
        <v>1</v>
      </c>
      <c r="K3496" s="3" t="s">
        <v>126</v>
      </c>
      <c r="L3496" s="3">
        <v>5</v>
      </c>
      <c r="M3496" s="5">
        <v>0.02</v>
      </c>
      <c r="N3496" s="3" t="s">
        <v>96</v>
      </c>
    </row>
    <row r="3497" spans="1:14" x14ac:dyDescent="0.25">
      <c r="A3497" s="3" t="s">
        <v>3600</v>
      </c>
      <c r="B3497" s="3">
        <v>55</v>
      </c>
      <c r="C3497" s="3" t="s">
        <v>83</v>
      </c>
      <c r="D3497" s="3" t="s">
        <v>19</v>
      </c>
      <c r="E3497" s="5">
        <v>12.26</v>
      </c>
      <c r="F3497" s="3">
        <v>1</v>
      </c>
      <c r="G3497" s="3" t="s">
        <v>98</v>
      </c>
      <c r="H3497" s="3" t="s">
        <v>120</v>
      </c>
      <c r="I3497" s="5">
        <v>8.99</v>
      </c>
      <c r="J3497" s="3">
        <v>0</v>
      </c>
      <c r="K3497" s="3" t="s">
        <v>108</v>
      </c>
      <c r="L3497" s="3">
        <v>1</v>
      </c>
      <c r="M3497" s="5">
        <v>6.13</v>
      </c>
      <c r="N3497" s="3" t="s">
        <v>112</v>
      </c>
    </row>
    <row r="3498" spans="1:14" x14ac:dyDescent="0.25">
      <c r="A3498" s="3" t="s">
        <v>3601</v>
      </c>
      <c r="B3498" s="3">
        <v>56</v>
      </c>
      <c r="C3498" s="3" t="s">
        <v>106</v>
      </c>
      <c r="D3498" s="3" t="s">
        <v>21</v>
      </c>
      <c r="E3498" s="5">
        <v>9.9700000000000006</v>
      </c>
      <c r="F3498" s="3">
        <v>10</v>
      </c>
      <c r="G3498" s="3" t="s">
        <v>94</v>
      </c>
      <c r="H3498" s="3" t="s">
        <v>90</v>
      </c>
      <c r="I3498" s="5">
        <v>13.99</v>
      </c>
      <c r="J3498" s="3">
        <v>0</v>
      </c>
      <c r="K3498" s="3" t="s">
        <v>126</v>
      </c>
      <c r="L3498" s="3">
        <v>5</v>
      </c>
      <c r="M3498" s="5">
        <v>0.91</v>
      </c>
      <c r="N3498" s="3" t="s">
        <v>87</v>
      </c>
    </row>
    <row r="3499" spans="1:14" x14ac:dyDescent="0.25">
      <c r="A3499" s="3" t="s">
        <v>3602</v>
      </c>
      <c r="B3499" s="3">
        <v>38</v>
      </c>
      <c r="C3499" s="3" t="s">
        <v>93</v>
      </c>
      <c r="D3499" s="3" t="s">
        <v>21</v>
      </c>
      <c r="E3499" s="5">
        <v>2.44</v>
      </c>
      <c r="F3499" s="3">
        <v>11</v>
      </c>
      <c r="G3499" s="3" t="s">
        <v>98</v>
      </c>
      <c r="H3499" s="3" t="s">
        <v>111</v>
      </c>
      <c r="I3499" s="5">
        <v>13.99</v>
      </c>
      <c r="J3499" s="3">
        <v>1</v>
      </c>
      <c r="K3499" s="3" t="s">
        <v>86</v>
      </c>
      <c r="L3499" s="3">
        <v>5</v>
      </c>
      <c r="M3499" s="5">
        <v>0.2</v>
      </c>
      <c r="N3499" s="3" t="s">
        <v>117</v>
      </c>
    </row>
    <row r="3500" spans="1:14" x14ac:dyDescent="0.25">
      <c r="A3500" s="3" t="s">
        <v>3603</v>
      </c>
      <c r="B3500" s="3">
        <v>56</v>
      </c>
      <c r="C3500" s="3" t="s">
        <v>83</v>
      </c>
      <c r="D3500" s="3" t="s">
        <v>23</v>
      </c>
      <c r="E3500" s="5">
        <v>18.149999999999999</v>
      </c>
      <c r="F3500" s="3">
        <v>40</v>
      </c>
      <c r="G3500" s="3" t="s">
        <v>135</v>
      </c>
      <c r="H3500" s="3" t="s">
        <v>90</v>
      </c>
      <c r="I3500" s="5">
        <v>17.989999999999998</v>
      </c>
      <c r="J3500" s="3">
        <v>0</v>
      </c>
      <c r="K3500" s="3" t="s">
        <v>108</v>
      </c>
      <c r="L3500" s="3">
        <v>4</v>
      </c>
      <c r="M3500" s="5">
        <v>0.44</v>
      </c>
      <c r="N3500" s="3" t="s">
        <v>96</v>
      </c>
    </row>
    <row r="3501" spans="1:14" x14ac:dyDescent="0.25">
      <c r="A3501" s="3" t="s">
        <v>3604</v>
      </c>
      <c r="B3501" s="3">
        <v>63</v>
      </c>
      <c r="C3501" s="3" t="s">
        <v>93</v>
      </c>
      <c r="D3501" s="3" t="s">
        <v>21</v>
      </c>
      <c r="E3501" s="5">
        <v>32.06</v>
      </c>
      <c r="F3501" s="3">
        <v>24</v>
      </c>
      <c r="G3501" s="3" t="s">
        <v>89</v>
      </c>
      <c r="H3501" s="3" t="s">
        <v>120</v>
      </c>
      <c r="I3501" s="5">
        <v>13.99</v>
      </c>
      <c r="J3501" s="3">
        <v>0</v>
      </c>
      <c r="K3501" s="3" t="s">
        <v>102</v>
      </c>
      <c r="L3501" s="3">
        <v>3</v>
      </c>
      <c r="M3501" s="5">
        <v>1.28</v>
      </c>
      <c r="N3501" s="3" t="s">
        <v>117</v>
      </c>
    </row>
    <row r="3502" spans="1:14" x14ac:dyDescent="0.25">
      <c r="A3502" s="3" t="s">
        <v>3605</v>
      </c>
      <c r="B3502" s="3">
        <v>38</v>
      </c>
      <c r="C3502" s="3" t="s">
        <v>106</v>
      </c>
      <c r="D3502" s="3" t="s">
        <v>23</v>
      </c>
      <c r="E3502" s="5">
        <v>5.89</v>
      </c>
      <c r="F3502" s="3">
        <v>2</v>
      </c>
      <c r="G3502" s="3" t="s">
        <v>89</v>
      </c>
      <c r="H3502" s="3" t="s">
        <v>120</v>
      </c>
      <c r="I3502" s="5">
        <v>17.989999999999998</v>
      </c>
      <c r="J3502" s="3">
        <v>0</v>
      </c>
      <c r="K3502" s="3" t="s">
        <v>95</v>
      </c>
      <c r="L3502" s="3">
        <v>1</v>
      </c>
      <c r="M3502" s="5">
        <v>1.96</v>
      </c>
      <c r="N3502" s="3" t="s">
        <v>104</v>
      </c>
    </row>
    <row r="3503" spans="1:14" x14ac:dyDescent="0.25">
      <c r="A3503" s="3" t="s">
        <v>3606</v>
      </c>
      <c r="B3503" s="3">
        <v>34</v>
      </c>
      <c r="C3503" s="3" t="s">
        <v>106</v>
      </c>
      <c r="D3503" s="3" t="s">
        <v>19</v>
      </c>
      <c r="E3503" s="5">
        <v>8.25</v>
      </c>
      <c r="F3503" s="3">
        <v>27</v>
      </c>
      <c r="G3503" s="3" t="s">
        <v>89</v>
      </c>
      <c r="H3503" s="3" t="s">
        <v>122</v>
      </c>
      <c r="I3503" s="5">
        <v>8.99</v>
      </c>
      <c r="J3503" s="3">
        <v>0</v>
      </c>
      <c r="K3503" s="3" t="s">
        <v>126</v>
      </c>
      <c r="L3503" s="3">
        <v>5</v>
      </c>
      <c r="M3503" s="5">
        <v>0.28999999999999998</v>
      </c>
      <c r="N3503" s="3" t="s">
        <v>112</v>
      </c>
    </row>
    <row r="3504" spans="1:14" x14ac:dyDescent="0.25">
      <c r="A3504" s="3" t="s">
        <v>3607</v>
      </c>
      <c r="B3504" s="3">
        <v>33</v>
      </c>
      <c r="C3504" s="3" t="s">
        <v>106</v>
      </c>
      <c r="D3504" s="3" t="s">
        <v>23</v>
      </c>
      <c r="E3504" s="5">
        <v>1.42</v>
      </c>
      <c r="F3504" s="3">
        <v>50</v>
      </c>
      <c r="G3504" s="3" t="s">
        <v>94</v>
      </c>
      <c r="H3504" s="3" t="s">
        <v>90</v>
      </c>
      <c r="I3504" s="5">
        <v>17.989999999999998</v>
      </c>
      <c r="J3504" s="3">
        <v>1</v>
      </c>
      <c r="K3504" s="3" t="s">
        <v>86</v>
      </c>
      <c r="L3504" s="3">
        <v>3</v>
      </c>
      <c r="M3504" s="5">
        <v>0.03</v>
      </c>
      <c r="N3504" s="3" t="s">
        <v>112</v>
      </c>
    </row>
    <row r="3505" spans="1:14" x14ac:dyDescent="0.25">
      <c r="A3505" s="3" t="s">
        <v>3608</v>
      </c>
      <c r="B3505" s="3">
        <v>43</v>
      </c>
      <c r="C3505" s="3" t="s">
        <v>106</v>
      </c>
      <c r="D3505" s="3" t="s">
        <v>21</v>
      </c>
      <c r="E3505" s="5">
        <v>12.79</v>
      </c>
      <c r="F3505" s="3">
        <v>36</v>
      </c>
      <c r="G3505" s="3" t="s">
        <v>84</v>
      </c>
      <c r="H3505" s="3" t="s">
        <v>122</v>
      </c>
      <c r="I3505" s="5">
        <v>13.99</v>
      </c>
      <c r="J3505" s="3">
        <v>0</v>
      </c>
      <c r="K3505" s="3" t="s">
        <v>126</v>
      </c>
      <c r="L3505" s="3">
        <v>5</v>
      </c>
      <c r="M3505" s="5">
        <v>0.35</v>
      </c>
      <c r="N3505" s="3" t="s">
        <v>117</v>
      </c>
    </row>
    <row r="3506" spans="1:14" x14ac:dyDescent="0.25">
      <c r="A3506" s="3" t="s">
        <v>3609</v>
      </c>
      <c r="B3506" s="3">
        <v>43</v>
      </c>
      <c r="C3506" s="3" t="s">
        <v>93</v>
      </c>
      <c r="D3506" s="3" t="s">
        <v>21</v>
      </c>
      <c r="E3506" s="5">
        <v>5.74</v>
      </c>
      <c r="F3506" s="3">
        <v>6</v>
      </c>
      <c r="G3506" s="3" t="s">
        <v>98</v>
      </c>
      <c r="H3506" s="3" t="s">
        <v>90</v>
      </c>
      <c r="I3506" s="5">
        <v>13.99</v>
      </c>
      <c r="J3506" s="3">
        <v>0</v>
      </c>
      <c r="K3506" s="3" t="s">
        <v>126</v>
      </c>
      <c r="L3506" s="3">
        <v>3</v>
      </c>
      <c r="M3506" s="5">
        <v>0.82</v>
      </c>
      <c r="N3506" s="3" t="s">
        <v>96</v>
      </c>
    </row>
    <row r="3507" spans="1:14" x14ac:dyDescent="0.25">
      <c r="A3507" s="3" t="s">
        <v>3610</v>
      </c>
      <c r="B3507" s="3">
        <v>26</v>
      </c>
      <c r="C3507" s="3" t="s">
        <v>93</v>
      </c>
      <c r="D3507" s="3" t="s">
        <v>23</v>
      </c>
      <c r="E3507" s="5">
        <v>2.99</v>
      </c>
      <c r="F3507" s="3">
        <v>59</v>
      </c>
      <c r="G3507" s="3" t="s">
        <v>94</v>
      </c>
      <c r="H3507" s="3" t="s">
        <v>85</v>
      </c>
      <c r="I3507" s="5">
        <v>17.989999999999998</v>
      </c>
      <c r="J3507" s="3">
        <v>1</v>
      </c>
      <c r="K3507" s="3" t="s">
        <v>102</v>
      </c>
      <c r="L3507" s="3">
        <v>3</v>
      </c>
      <c r="M3507" s="5">
        <v>0.05</v>
      </c>
      <c r="N3507" s="3" t="s">
        <v>87</v>
      </c>
    </row>
    <row r="3508" spans="1:14" x14ac:dyDescent="0.25">
      <c r="A3508" s="3" t="s">
        <v>3611</v>
      </c>
      <c r="B3508" s="3">
        <v>23</v>
      </c>
      <c r="C3508" s="3" t="s">
        <v>83</v>
      </c>
      <c r="D3508" s="3" t="s">
        <v>21</v>
      </c>
      <c r="E3508" s="5">
        <v>39.630000000000003</v>
      </c>
      <c r="F3508" s="3">
        <v>20</v>
      </c>
      <c r="G3508" s="3" t="s">
        <v>94</v>
      </c>
      <c r="H3508" s="3" t="s">
        <v>122</v>
      </c>
      <c r="I3508" s="5">
        <v>13.99</v>
      </c>
      <c r="J3508" s="3">
        <v>0</v>
      </c>
      <c r="K3508" s="3" t="s">
        <v>126</v>
      </c>
      <c r="L3508" s="3">
        <v>3</v>
      </c>
      <c r="M3508" s="5">
        <v>1.89</v>
      </c>
      <c r="N3508" s="3" t="s">
        <v>91</v>
      </c>
    </row>
    <row r="3509" spans="1:14" x14ac:dyDescent="0.25">
      <c r="A3509" s="3" t="s">
        <v>3612</v>
      </c>
      <c r="B3509" s="3">
        <v>39</v>
      </c>
      <c r="C3509" s="3" t="s">
        <v>93</v>
      </c>
      <c r="D3509" s="3" t="s">
        <v>21</v>
      </c>
      <c r="E3509" s="5">
        <v>15.89</v>
      </c>
      <c r="F3509" s="3">
        <v>21</v>
      </c>
      <c r="G3509" s="3" t="s">
        <v>98</v>
      </c>
      <c r="H3509" s="3" t="s">
        <v>120</v>
      </c>
      <c r="I3509" s="5">
        <v>13.99</v>
      </c>
      <c r="J3509" s="3">
        <v>0</v>
      </c>
      <c r="K3509" s="3" t="s">
        <v>86</v>
      </c>
      <c r="L3509" s="3">
        <v>4</v>
      </c>
      <c r="M3509" s="5">
        <v>0.72</v>
      </c>
      <c r="N3509" s="3" t="s">
        <v>91</v>
      </c>
    </row>
    <row r="3510" spans="1:14" x14ac:dyDescent="0.25">
      <c r="A3510" s="3" t="s">
        <v>3613</v>
      </c>
      <c r="B3510" s="3">
        <v>28</v>
      </c>
      <c r="C3510" s="3" t="s">
        <v>106</v>
      </c>
      <c r="D3510" s="3" t="s">
        <v>19</v>
      </c>
      <c r="E3510" s="5">
        <v>11.24</v>
      </c>
      <c r="F3510" s="3">
        <v>37</v>
      </c>
      <c r="G3510" s="3" t="s">
        <v>94</v>
      </c>
      <c r="H3510" s="3" t="s">
        <v>122</v>
      </c>
      <c r="I3510" s="5">
        <v>8.99</v>
      </c>
      <c r="J3510" s="3">
        <v>1</v>
      </c>
      <c r="K3510" s="3" t="s">
        <v>95</v>
      </c>
      <c r="L3510" s="3">
        <v>4</v>
      </c>
      <c r="M3510" s="5">
        <v>0.3</v>
      </c>
      <c r="N3510" s="3" t="s">
        <v>99</v>
      </c>
    </row>
    <row r="3511" spans="1:14" x14ac:dyDescent="0.25">
      <c r="A3511" s="3" t="s">
        <v>3614</v>
      </c>
      <c r="B3511" s="3">
        <v>63</v>
      </c>
      <c r="C3511" s="3" t="s">
        <v>93</v>
      </c>
      <c r="D3511" s="3" t="s">
        <v>19</v>
      </c>
      <c r="E3511" s="5">
        <v>1.07</v>
      </c>
      <c r="F3511" s="3">
        <v>5</v>
      </c>
      <c r="G3511" s="3" t="s">
        <v>114</v>
      </c>
      <c r="H3511" s="3" t="s">
        <v>85</v>
      </c>
      <c r="I3511" s="5">
        <v>8.99</v>
      </c>
      <c r="J3511" s="3">
        <v>1</v>
      </c>
      <c r="K3511" s="3" t="s">
        <v>126</v>
      </c>
      <c r="L3511" s="3">
        <v>4</v>
      </c>
      <c r="M3511" s="5">
        <v>0.18</v>
      </c>
      <c r="N3511" s="3" t="s">
        <v>87</v>
      </c>
    </row>
    <row r="3512" spans="1:14" x14ac:dyDescent="0.25">
      <c r="A3512" s="3" t="s">
        <v>3615</v>
      </c>
      <c r="B3512" s="3">
        <v>66</v>
      </c>
      <c r="C3512" s="3" t="s">
        <v>83</v>
      </c>
      <c r="D3512" s="3" t="s">
        <v>21</v>
      </c>
      <c r="E3512" s="5">
        <v>9.8800000000000008</v>
      </c>
      <c r="F3512" s="3">
        <v>25</v>
      </c>
      <c r="G3512" s="3" t="s">
        <v>89</v>
      </c>
      <c r="H3512" s="3" t="s">
        <v>90</v>
      </c>
      <c r="I3512" s="5">
        <v>13.99</v>
      </c>
      <c r="J3512" s="3">
        <v>0</v>
      </c>
      <c r="K3512" s="3" t="s">
        <v>126</v>
      </c>
      <c r="L3512" s="3">
        <v>3</v>
      </c>
      <c r="M3512" s="5">
        <v>0.38</v>
      </c>
      <c r="N3512" s="3" t="s">
        <v>87</v>
      </c>
    </row>
    <row r="3513" spans="1:14" x14ac:dyDescent="0.25">
      <c r="A3513" s="3" t="s">
        <v>3616</v>
      </c>
      <c r="B3513" s="3">
        <v>62</v>
      </c>
      <c r="C3513" s="3" t="s">
        <v>83</v>
      </c>
      <c r="D3513" s="3" t="s">
        <v>23</v>
      </c>
      <c r="E3513" s="5">
        <v>3.8</v>
      </c>
      <c r="F3513" s="3">
        <v>58</v>
      </c>
      <c r="G3513" s="3" t="s">
        <v>84</v>
      </c>
      <c r="H3513" s="3" t="s">
        <v>120</v>
      </c>
      <c r="I3513" s="5">
        <v>17.989999999999998</v>
      </c>
      <c r="J3513" s="3">
        <v>1</v>
      </c>
      <c r="K3513" s="3" t="s">
        <v>102</v>
      </c>
      <c r="L3513" s="3">
        <v>4</v>
      </c>
      <c r="M3513" s="5">
        <v>0.06</v>
      </c>
      <c r="N3513" s="3" t="s">
        <v>112</v>
      </c>
    </row>
    <row r="3514" spans="1:14" x14ac:dyDescent="0.25">
      <c r="A3514" s="3" t="s">
        <v>3617</v>
      </c>
      <c r="B3514" s="3">
        <v>57</v>
      </c>
      <c r="C3514" s="3" t="s">
        <v>93</v>
      </c>
      <c r="D3514" s="3" t="s">
        <v>21</v>
      </c>
      <c r="E3514" s="5">
        <v>3.47</v>
      </c>
      <c r="F3514" s="3">
        <v>36</v>
      </c>
      <c r="G3514" s="3" t="s">
        <v>114</v>
      </c>
      <c r="H3514" s="3" t="s">
        <v>122</v>
      </c>
      <c r="I3514" s="5">
        <v>13.99</v>
      </c>
      <c r="J3514" s="3">
        <v>1</v>
      </c>
      <c r="K3514" s="3" t="s">
        <v>95</v>
      </c>
      <c r="L3514" s="3">
        <v>4</v>
      </c>
      <c r="M3514" s="5">
        <v>0.09</v>
      </c>
      <c r="N3514" s="3" t="s">
        <v>104</v>
      </c>
    </row>
    <row r="3515" spans="1:14" x14ac:dyDescent="0.25">
      <c r="A3515" s="3" t="s">
        <v>3618</v>
      </c>
      <c r="B3515" s="3">
        <v>49</v>
      </c>
      <c r="C3515" s="3" t="s">
        <v>106</v>
      </c>
      <c r="D3515" s="3" t="s">
        <v>19</v>
      </c>
      <c r="E3515" s="5">
        <v>1.64</v>
      </c>
      <c r="F3515" s="3">
        <v>32</v>
      </c>
      <c r="G3515" s="3" t="s">
        <v>89</v>
      </c>
      <c r="H3515" s="3" t="s">
        <v>111</v>
      </c>
      <c r="I3515" s="5">
        <v>8.99</v>
      </c>
      <c r="J3515" s="3">
        <v>1</v>
      </c>
      <c r="K3515" s="3" t="s">
        <v>108</v>
      </c>
      <c r="L3515" s="3">
        <v>5</v>
      </c>
      <c r="M3515" s="5">
        <v>0.05</v>
      </c>
      <c r="N3515" s="3" t="s">
        <v>96</v>
      </c>
    </row>
    <row r="3516" spans="1:14" x14ac:dyDescent="0.25">
      <c r="A3516" s="3" t="s">
        <v>3619</v>
      </c>
      <c r="B3516" s="3">
        <v>30</v>
      </c>
      <c r="C3516" s="3" t="s">
        <v>106</v>
      </c>
      <c r="D3516" s="3" t="s">
        <v>21</v>
      </c>
      <c r="E3516" s="5">
        <v>10.47</v>
      </c>
      <c r="F3516" s="3">
        <v>50</v>
      </c>
      <c r="G3516" s="3" t="s">
        <v>84</v>
      </c>
      <c r="H3516" s="3" t="s">
        <v>90</v>
      </c>
      <c r="I3516" s="5">
        <v>13.99</v>
      </c>
      <c r="J3516" s="3">
        <v>1</v>
      </c>
      <c r="K3516" s="3" t="s">
        <v>95</v>
      </c>
      <c r="L3516" s="3">
        <v>4</v>
      </c>
      <c r="M3516" s="5">
        <v>0.21</v>
      </c>
      <c r="N3516" s="3" t="s">
        <v>91</v>
      </c>
    </row>
    <row r="3517" spans="1:14" x14ac:dyDescent="0.25">
      <c r="A3517" s="3" t="s">
        <v>3620</v>
      </c>
      <c r="B3517" s="3">
        <v>23</v>
      </c>
      <c r="C3517" s="3" t="s">
        <v>83</v>
      </c>
      <c r="D3517" s="3" t="s">
        <v>19</v>
      </c>
      <c r="E3517" s="5">
        <v>18.23</v>
      </c>
      <c r="F3517" s="3">
        <v>47</v>
      </c>
      <c r="G3517" s="3" t="s">
        <v>94</v>
      </c>
      <c r="H3517" s="3" t="s">
        <v>122</v>
      </c>
      <c r="I3517" s="5">
        <v>8.99</v>
      </c>
      <c r="J3517" s="3">
        <v>1</v>
      </c>
      <c r="K3517" s="3" t="s">
        <v>102</v>
      </c>
      <c r="L3517" s="3">
        <v>4</v>
      </c>
      <c r="M3517" s="5">
        <v>0.38</v>
      </c>
      <c r="N3517" s="3" t="s">
        <v>104</v>
      </c>
    </row>
    <row r="3518" spans="1:14" x14ac:dyDescent="0.25">
      <c r="A3518" s="3" t="s">
        <v>3621</v>
      </c>
      <c r="B3518" s="3">
        <v>57</v>
      </c>
      <c r="C3518" s="3" t="s">
        <v>83</v>
      </c>
      <c r="D3518" s="3" t="s">
        <v>23</v>
      </c>
      <c r="E3518" s="5">
        <v>16.09</v>
      </c>
      <c r="F3518" s="3">
        <v>30</v>
      </c>
      <c r="G3518" s="3" t="s">
        <v>89</v>
      </c>
      <c r="H3518" s="3" t="s">
        <v>120</v>
      </c>
      <c r="I3518" s="5">
        <v>17.989999999999998</v>
      </c>
      <c r="J3518" s="3">
        <v>0</v>
      </c>
      <c r="K3518" s="3" t="s">
        <v>95</v>
      </c>
      <c r="L3518" s="3">
        <v>1</v>
      </c>
      <c r="M3518" s="5">
        <v>0.52</v>
      </c>
      <c r="N3518" s="3" t="s">
        <v>99</v>
      </c>
    </row>
    <row r="3519" spans="1:14" x14ac:dyDescent="0.25">
      <c r="A3519" s="3" t="s">
        <v>3622</v>
      </c>
      <c r="B3519" s="3">
        <v>63</v>
      </c>
      <c r="C3519" s="3" t="s">
        <v>106</v>
      </c>
      <c r="D3519" s="3" t="s">
        <v>21</v>
      </c>
      <c r="E3519" s="5">
        <v>11.89</v>
      </c>
      <c r="F3519" s="3">
        <v>52</v>
      </c>
      <c r="G3519" s="3" t="s">
        <v>89</v>
      </c>
      <c r="H3519" s="3" t="s">
        <v>111</v>
      </c>
      <c r="I3519" s="5">
        <v>13.99</v>
      </c>
      <c r="J3519" s="3">
        <v>1</v>
      </c>
      <c r="K3519" s="3" t="s">
        <v>102</v>
      </c>
      <c r="L3519" s="3">
        <v>1</v>
      </c>
      <c r="M3519" s="5">
        <v>0.22</v>
      </c>
      <c r="N3519" s="3" t="s">
        <v>104</v>
      </c>
    </row>
    <row r="3520" spans="1:14" x14ac:dyDescent="0.25">
      <c r="A3520" s="3" t="s">
        <v>3623</v>
      </c>
      <c r="B3520" s="3">
        <v>69</v>
      </c>
      <c r="C3520" s="3" t="s">
        <v>83</v>
      </c>
      <c r="D3520" s="3" t="s">
        <v>19</v>
      </c>
      <c r="E3520" s="5">
        <v>2.95</v>
      </c>
      <c r="F3520" s="3">
        <v>40</v>
      </c>
      <c r="G3520" s="3" t="s">
        <v>135</v>
      </c>
      <c r="H3520" s="3" t="s">
        <v>90</v>
      </c>
      <c r="I3520" s="5">
        <v>8.99</v>
      </c>
      <c r="J3520" s="3">
        <v>1</v>
      </c>
      <c r="K3520" s="3" t="s">
        <v>95</v>
      </c>
      <c r="L3520" s="3">
        <v>1</v>
      </c>
      <c r="M3520" s="5">
        <v>7.0000000000000007E-2</v>
      </c>
      <c r="N3520" s="3" t="s">
        <v>117</v>
      </c>
    </row>
    <row r="3521" spans="1:14" x14ac:dyDescent="0.25">
      <c r="A3521" s="3" t="s">
        <v>3624</v>
      </c>
      <c r="B3521" s="3">
        <v>42</v>
      </c>
      <c r="C3521" s="3" t="s">
        <v>83</v>
      </c>
      <c r="D3521" s="3" t="s">
        <v>23</v>
      </c>
      <c r="E3521" s="5">
        <v>25.84</v>
      </c>
      <c r="F3521" s="3">
        <v>59</v>
      </c>
      <c r="G3521" s="3" t="s">
        <v>135</v>
      </c>
      <c r="H3521" s="3" t="s">
        <v>122</v>
      </c>
      <c r="I3521" s="5">
        <v>17.989999999999998</v>
      </c>
      <c r="J3521" s="3">
        <v>0</v>
      </c>
      <c r="K3521" s="3" t="s">
        <v>108</v>
      </c>
      <c r="L3521" s="3">
        <v>3</v>
      </c>
      <c r="M3521" s="5">
        <v>0.43</v>
      </c>
      <c r="N3521" s="3" t="s">
        <v>112</v>
      </c>
    </row>
    <row r="3522" spans="1:14" x14ac:dyDescent="0.25">
      <c r="A3522" s="3" t="s">
        <v>3625</v>
      </c>
      <c r="B3522" s="3">
        <v>64</v>
      </c>
      <c r="C3522" s="3" t="s">
        <v>106</v>
      </c>
      <c r="D3522" s="3" t="s">
        <v>23</v>
      </c>
      <c r="E3522" s="5">
        <v>14.53</v>
      </c>
      <c r="F3522" s="3">
        <v>29</v>
      </c>
      <c r="G3522" s="3" t="s">
        <v>114</v>
      </c>
      <c r="H3522" s="3" t="s">
        <v>85</v>
      </c>
      <c r="I3522" s="5">
        <v>17.989999999999998</v>
      </c>
      <c r="J3522" s="3">
        <v>0</v>
      </c>
      <c r="K3522" s="3" t="s">
        <v>126</v>
      </c>
      <c r="L3522" s="3">
        <v>2</v>
      </c>
      <c r="M3522" s="5">
        <v>0.48</v>
      </c>
      <c r="N3522" s="3" t="s">
        <v>99</v>
      </c>
    </row>
    <row r="3523" spans="1:14" x14ac:dyDescent="0.25">
      <c r="A3523" s="3" t="s">
        <v>3626</v>
      </c>
      <c r="B3523" s="3">
        <v>41</v>
      </c>
      <c r="C3523" s="3" t="s">
        <v>106</v>
      </c>
      <c r="D3523" s="3" t="s">
        <v>19</v>
      </c>
      <c r="E3523" s="5">
        <v>9.42</v>
      </c>
      <c r="F3523" s="3">
        <v>19</v>
      </c>
      <c r="G3523" s="3" t="s">
        <v>114</v>
      </c>
      <c r="H3523" s="3" t="s">
        <v>90</v>
      </c>
      <c r="I3523" s="5">
        <v>8.99</v>
      </c>
      <c r="J3523" s="3">
        <v>1</v>
      </c>
      <c r="K3523" s="3" t="s">
        <v>108</v>
      </c>
      <c r="L3523" s="3">
        <v>1</v>
      </c>
      <c r="M3523" s="5">
        <v>0.47</v>
      </c>
      <c r="N3523" s="3" t="s">
        <v>117</v>
      </c>
    </row>
    <row r="3524" spans="1:14" x14ac:dyDescent="0.25">
      <c r="A3524" s="3" t="s">
        <v>3627</v>
      </c>
      <c r="B3524" s="3">
        <v>23</v>
      </c>
      <c r="C3524" s="3" t="s">
        <v>93</v>
      </c>
      <c r="D3524" s="3" t="s">
        <v>23</v>
      </c>
      <c r="E3524" s="5">
        <v>5.81</v>
      </c>
      <c r="F3524" s="3">
        <v>45</v>
      </c>
      <c r="G3524" s="3" t="s">
        <v>94</v>
      </c>
      <c r="H3524" s="3" t="s">
        <v>111</v>
      </c>
      <c r="I3524" s="5">
        <v>17.989999999999998</v>
      </c>
      <c r="J3524" s="3">
        <v>1</v>
      </c>
      <c r="K3524" s="3" t="s">
        <v>95</v>
      </c>
      <c r="L3524" s="3">
        <v>2</v>
      </c>
      <c r="M3524" s="5">
        <v>0.13</v>
      </c>
      <c r="N3524" s="3" t="s">
        <v>112</v>
      </c>
    </row>
    <row r="3525" spans="1:14" x14ac:dyDescent="0.25">
      <c r="A3525" s="3" t="s">
        <v>3628</v>
      </c>
      <c r="B3525" s="3">
        <v>37</v>
      </c>
      <c r="C3525" s="3" t="s">
        <v>93</v>
      </c>
      <c r="D3525" s="3" t="s">
        <v>19</v>
      </c>
      <c r="E3525" s="5">
        <v>4.76</v>
      </c>
      <c r="F3525" s="3">
        <v>41</v>
      </c>
      <c r="G3525" s="3" t="s">
        <v>94</v>
      </c>
      <c r="H3525" s="3" t="s">
        <v>120</v>
      </c>
      <c r="I3525" s="5">
        <v>8.99</v>
      </c>
      <c r="J3525" s="3">
        <v>1</v>
      </c>
      <c r="K3525" s="3" t="s">
        <v>108</v>
      </c>
      <c r="L3525" s="3">
        <v>3</v>
      </c>
      <c r="M3525" s="5">
        <v>0.11</v>
      </c>
      <c r="N3525" s="3" t="s">
        <v>104</v>
      </c>
    </row>
    <row r="3526" spans="1:14" x14ac:dyDescent="0.25">
      <c r="A3526" s="3" t="s">
        <v>3629</v>
      </c>
      <c r="B3526" s="3">
        <v>20</v>
      </c>
      <c r="C3526" s="3" t="s">
        <v>93</v>
      </c>
      <c r="D3526" s="3" t="s">
        <v>23</v>
      </c>
      <c r="E3526" s="5">
        <v>1.22</v>
      </c>
      <c r="F3526" s="3">
        <v>50</v>
      </c>
      <c r="G3526" s="3" t="s">
        <v>89</v>
      </c>
      <c r="H3526" s="3" t="s">
        <v>111</v>
      </c>
      <c r="I3526" s="5">
        <v>17.989999999999998</v>
      </c>
      <c r="J3526" s="3">
        <v>1</v>
      </c>
      <c r="K3526" s="3" t="s">
        <v>95</v>
      </c>
      <c r="L3526" s="3">
        <v>3</v>
      </c>
      <c r="M3526" s="5">
        <v>0.02</v>
      </c>
      <c r="N3526" s="3" t="s">
        <v>91</v>
      </c>
    </row>
    <row r="3527" spans="1:14" x14ac:dyDescent="0.25">
      <c r="A3527" s="3" t="s">
        <v>3630</v>
      </c>
      <c r="B3527" s="3">
        <v>40</v>
      </c>
      <c r="C3527" s="3" t="s">
        <v>93</v>
      </c>
      <c r="D3527" s="3" t="s">
        <v>23</v>
      </c>
      <c r="E3527" s="5">
        <v>3.93</v>
      </c>
      <c r="F3527" s="3">
        <v>30</v>
      </c>
      <c r="G3527" s="3" t="s">
        <v>135</v>
      </c>
      <c r="H3527" s="3" t="s">
        <v>122</v>
      </c>
      <c r="I3527" s="5">
        <v>17.989999999999998</v>
      </c>
      <c r="J3527" s="3">
        <v>0</v>
      </c>
      <c r="K3527" s="3" t="s">
        <v>102</v>
      </c>
      <c r="L3527" s="3">
        <v>4</v>
      </c>
      <c r="M3527" s="5">
        <v>0.13</v>
      </c>
      <c r="N3527" s="3" t="s">
        <v>117</v>
      </c>
    </row>
    <row r="3528" spans="1:14" x14ac:dyDescent="0.25">
      <c r="A3528" s="3" t="s">
        <v>3631</v>
      </c>
      <c r="B3528" s="3">
        <v>37</v>
      </c>
      <c r="C3528" s="3" t="s">
        <v>83</v>
      </c>
      <c r="D3528" s="3" t="s">
        <v>23</v>
      </c>
      <c r="E3528" s="5">
        <v>5.97</v>
      </c>
      <c r="F3528" s="3">
        <v>57</v>
      </c>
      <c r="G3528" s="3" t="s">
        <v>98</v>
      </c>
      <c r="H3528" s="3" t="s">
        <v>120</v>
      </c>
      <c r="I3528" s="5">
        <v>17.989999999999998</v>
      </c>
      <c r="J3528" s="3">
        <v>0</v>
      </c>
      <c r="K3528" s="3" t="s">
        <v>126</v>
      </c>
      <c r="L3528" s="3">
        <v>5</v>
      </c>
      <c r="M3528" s="5">
        <v>0.1</v>
      </c>
      <c r="N3528" s="3" t="s">
        <v>87</v>
      </c>
    </row>
    <row r="3529" spans="1:14" x14ac:dyDescent="0.25">
      <c r="A3529" s="3" t="s">
        <v>3632</v>
      </c>
      <c r="B3529" s="3">
        <v>49</v>
      </c>
      <c r="C3529" s="3" t="s">
        <v>83</v>
      </c>
      <c r="D3529" s="3" t="s">
        <v>21</v>
      </c>
      <c r="E3529" s="5">
        <v>9.91</v>
      </c>
      <c r="F3529" s="3">
        <v>14</v>
      </c>
      <c r="G3529" s="3" t="s">
        <v>89</v>
      </c>
      <c r="H3529" s="3" t="s">
        <v>111</v>
      </c>
      <c r="I3529" s="5">
        <v>13.99</v>
      </c>
      <c r="J3529" s="3">
        <v>0</v>
      </c>
      <c r="K3529" s="3" t="s">
        <v>126</v>
      </c>
      <c r="L3529" s="3">
        <v>3</v>
      </c>
      <c r="M3529" s="5">
        <v>0.66</v>
      </c>
      <c r="N3529" s="3" t="s">
        <v>117</v>
      </c>
    </row>
    <row r="3530" spans="1:14" x14ac:dyDescent="0.25">
      <c r="A3530" s="3" t="s">
        <v>3633</v>
      </c>
      <c r="B3530" s="3">
        <v>32</v>
      </c>
      <c r="C3530" s="3" t="s">
        <v>106</v>
      </c>
      <c r="D3530" s="3" t="s">
        <v>19</v>
      </c>
      <c r="E3530" s="5">
        <v>4</v>
      </c>
      <c r="F3530" s="3">
        <v>26</v>
      </c>
      <c r="G3530" s="3" t="s">
        <v>84</v>
      </c>
      <c r="H3530" s="3" t="s">
        <v>120</v>
      </c>
      <c r="I3530" s="5">
        <v>8.99</v>
      </c>
      <c r="J3530" s="3">
        <v>1</v>
      </c>
      <c r="K3530" s="3" t="s">
        <v>86</v>
      </c>
      <c r="L3530" s="3">
        <v>2</v>
      </c>
      <c r="M3530" s="5">
        <v>0.15</v>
      </c>
      <c r="N3530" s="3" t="s">
        <v>99</v>
      </c>
    </row>
    <row r="3531" spans="1:14" x14ac:dyDescent="0.25">
      <c r="A3531" s="3" t="s">
        <v>3634</v>
      </c>
      <c r="B3531" s="3">
        <v>43</v>
      </c>
      <c r="C3531" s="3" t="s">
        <v>83</v>
      </c>
      <c r="D3531" s="3" t="s">
        <v>21</v>
      </c>
      <c r="E3531" s="5">
        <v>12.39</v>
      </c>
      <c r="F3531" s="3">
        <v>31</v>
      </c>
      <c r="G3531" s="3" t="s">
        <v>89</v>
      </c>
      <c r="H3531" s="3" t="s">
        <v>85</v>
      </c>
      <c r="I3531" s="5">
        <v>13.99</v>
      </c>
      <c r="J3531" s="3">
        <v>1</v>
      </c>
      <c r="K3531" s="3" t="s">
        <v>108</v>
      </c>
      <c r="L3531" s="3">
        <v>3</v>
      </c>
      <c r="M3531" s="5">
        <v>0.39</v>
      </c>
      <c r="N3531" s="3" t="s">
        <v>112</v>
      </c>
    </row>
    <row r="3532" spans="1:14" x14ac:dyDescent="0.25">
      <c r="A3532" s="3" t="s">
        <v>3635</v>
      </c>
      <c r="B3532" s="3">
        <v>18</v>
      </c>
      <c r="C3532" s="3" t="s">
        <v>93</v>
      </c>
      <c r="D3532" s="3" t="s">
        <v>19</v>
      </c>
      <c r="E3532" s="5">
        <v>3.68</v>
      </c>
      <c r="F3532" s="3">
        <v>60</v>
      </c>
      <c r="G3532" s="3" t="s">
        <v>114</v>
      </c>
      <c r="H3532" s="3" t="s">
        <v>111</v>
      </c>
      <c r="I3532" s="5">
        <v>8.99</v>
      </c>
      <c r="J3532" s="3">
        <v>1</v>
      </c>
      <c r="K3532" s="3" t="s">
        <v>102</v>
      </c>
      <c r="L3532" s="3">
        <v>4</v>
      </c>
      <c r="M3532" s="5">
        <v>0.06</v>
      </c>
      <c r="N3532" s="3" t="s">
        <v>87</v>
      </c>
    </row>
    <row r="3533" spans="1:14" x14ac:dyDescent="0.25">
      <c r="A3533" s="3" t="s">
        <v>3636</v>
      </c>
      <c r="B3533" s="3">
        <v>70</v>
      </c>
      <c r="C3533" s="3" t="s">
        <v>106</v>
      </c>
      <c r="D3533" s="3" t="s">
        <v>21</v>
      </c>
      <c r="E3533" s="5">
        <v>10.5</v>
      </c>
      <c r="F3533" s="3">
        <v>55</v>
      </c>
      <c r="G3533" s="3" t="s">
        <v>114</v>
      </c>
      <c r="H3533" s="3" t="s">
        <v>90</v>
      </c>
      <c r="I3533" s="5">
        <v>13.99</v>
      </c>
      <c r="J3533" s="3">
        <v>0</v>
      </c>
      <c r="K3533" s="3" t="s">
        <v>102</v>
      </c>
      <c r="L3533" s="3">
        <v>5</v>
      </c>
      <c r="M3533" s="5">
        <v>0.19</v>
      </c>
      <c r="N3533" s="3" t="s">
        <v>99</v>
      </c>
    </row>
    <row r="3534" spans="1:14" x14ac:dyDescent="0.25">
      <c r="A3534" s="3" t="s">
        <v>3637</v>
      </c>
      <c r="B3534" s="3">
        <v>60</v>
      </c>
      <c r="C3534" s="3" t="s">
        <v>83</v>
      </c>
      <c r="D3534" s="3" t="s">
        <v>19</v>
      </c>
      <c r="E3534" s="5">
        <v>28.75</v>
      </c>
      <c r="F3534" s="3">
        <v>39</v>
      </c>
      <c r="G3534" s="3" t="s">
        <v>89</v>
      </c>
      <c r="H3534" s="3" t="s">
        <v>122</v>
      </c>
      <c r="I3534" s="5">
        <v>8.99</v>
      </c>
      <c r="J3534" s="3">
        <v>0</v>
      </c>
      <c r="K3534" s="3" t="s">
        <v>102</v>
      </c>
      <c r="L3534" s="3">
        <v>4</v>
      </c>
      <c r="M3534" s="5">
        <v>0.72</v>
      </c>
      <c r="N3534" s="3" t="s">
        <v>87</v>
      </c>
    </row>
    <row r="3535" spans="1:14" x14ac:dyDescent="0.25">
      <c r="A3535" s="3" t="s">
        <v>3638</v>
      </c>
      <c r="B3535" s="3">
        <v>26</v>
      </c>
      <c r="C3535" s="3" t="s">
        <v>83</v>
      </c>
      <c r="D3535" s="3" t="s">
        <v>23</v>
      </c>
      <c r="E3535" s="5">
        <v>6.46</v>
      </c>
      <c r="F3535" s="3">
        <v>27</v>
      </c>
      <c r="G3535" s="3" t="s">
        <v>84</v>
      </c>
      <c r="H3535" s="3" t="s">
        <v>85</v>
      </c>
      <c r="I3535" s="5">
        <v>17.989999999999998</v>
      </c>
      <c r="J3535" s="3">
        <v>0</v>
      </c>
      <c r="K3535" s="3" t="s">
        <v>102</v>
      </c>
      <c r="L3535" s="3">
        <v>5</v>
      </c>
      <c r="M3535" s="5">
        <v>0.23</v>
      </c>
      <c r="N3535" s="3" t="s">
        <v>96</v>
      </c>
    </row>
    <row r="3536" spans="1:14" x14ac:dyDescent="0.25">
      <c r="A3536" s="3" t="s">
        <v>3639</v>
      </c>
      <c r="B3536" s="3">
        <v>56</v>
      </c>
      <c r="C3536" s="3" t="s">
        <v>83</v>
      </c>
      <c r="D3536" s="3" t="s">
        <v>21</v>
      </c>
      <c r="E3536" s="5">
        <v>4.4400000000000004</v>
      </c>
      <c r="F3536" s="3">
        <v>29</v>
      </c>
      <c r="G3536" s="3" t="s">
        <v>114</v>
      </c>
      <c r="H3536" s="3" t="s">
        <v>122</v>
      </c>
      <c r="I3536" s="5">
        <v>13.99</v>
      </c>
      <c r="J3536" s="3">
        <v>0</v>
      </c>
      <c r="K3536" s="3" t="s">
        <v>102</v>
      </c>
      <c r="L3536" s="3">
        <v>4</v>
      </c>
      <c r="M3536" s="5">
        <v>0.15</v>
      </c>
      <c r="N3536" s="3" t="s">
        <v>87</v>
      </c>
    </row>
    <row r="3537" spans="1:14" x14ac:dyDescent="0.25">
      <c r="A3537" s="3" t="s">
        <v>3640</v>
      </c>
      <c r="B3537" s="3">
        <v>22</v>
      </c>
      <c r="C3537" s="3" t="s">
        <v>83</v>
      </c>
      <c r="D3537" s="3" t="s">
        <v>21</v>
      </c>
      <c r="E3537" s="5">
        <v>3.31</v>
      </c>
      <c r="F3537" s="3">
        <v>35</v>
      </c>
      <c r="G3537" s="3" t="s">
        <v>89</v>
      </c>
      <c r="H3537" s="3" t="s">
        <v>120</v>
      </c>
      <c r="I3537" s="5">
        <v>13.99</v>
      </c>
      <c r="J3537" s="3">
        <v>1</v>
      </c>
      <c r="K3537" s="3" t="s">
        <v>95</v>
      </c>
      <c r="L3537" s="3">
        <v>2</v>
      </c>
      <c r="M3537" s="5">
        <v>0.09</v>
      </c>
      <c r="N3537" s="3" t="s">
        <v>104</v>
      </c>
    </row>
    <row r="3538" spans="1:14" x14ac:dyDescent="0.25">
      <c r="A3538" s="3" t="s">
        <v>3641</v>
      </c>
      <c r="B3538" s="3">
        <v>44</v>
      </c>
      <c r="C3538" s="3" t="s">
        <v>93</v>
      </c>
      <c r="D3538" s="3" t="s">
        <v>19</v>
      </c>
      <c r="E3538" s="5">
        <v>50.38</v>
      </c>
      <c r="F3538" s="3">
        <v>53</v>
      </c>
      <c r="G3538" s="3" t="s">
        <v>135</v>
      </c>
      <c r="H3538" s="3" t="s">
        <v>90</v>
      </c>
      <c r="I3538" s="5">
        <v>8.99</v>
      </c>
      <c r="J3538" s="3">
        <v>0</v>
      </c>
      <c r="K3538" s="3" t="s">
        <v>95</v>
      </c>
      <c r="L3538" s="3">
        <v>4</v>
      </c>
      <c r="M3538" s="5">
        <v>0.93</v>
      </c>
      <c r="N3538" s="3" t="s">
        <v>99</v>
      </c>
    </row>
    <row r="3539" spans="1:14" x14ac:dyDescent="0.25">
      <c r="A3539" s="3" t="s">
        <v>3642</v>
      </c>
      <c r="B3539" s="3">
        <v>44</v>
      </c>
      <c r="C3539" s="3" t="s">
        <v>106</v>
      </c>
      <c r="D3539" s="3" t="s">
        <v>21</v>
      </c>
      <c r="E3539" s="5">
        <v>0.91</v>
      </c>
      <c r="F3539" s="3">
        <v>39</v>
      </c>
      <c r="G3539" s="3" t="s">
        <v>135</v>
      </c>
      <c r="H3539" s="3" t="s">
        <v>111</v>
      </c>
      <c r="I3539" s="5">
        <v>13.99</v>
      </c>
      <c r="J3539" s="3">
        <v>1</v>
      </c>
      <c r="K3539" s="3" t="s">
        <v>95</v>
      </c>
      <c r="L3539" s="3">
        <v>2</v>
      </c>
      <c r="M3539" s="5">
        <v>0.02</v>
      </c>
      <c r="N3539" s="3" t="s">
        <v>112</v>
      </c>
    </row>
    <row r="3540" spans="1:14" x14ac:dyDescent="0.25">
      <c r="A3540" s="3" t="s">
        <v>3643</v>
      </c>
      <c r="B3540" s="3">
        <v>56</v>
      </c>
      <c r="C3540" s="3" t="s">
        <v>106</v>
      </c>
      <c r="D3540" s="3" t="s">
        <v>19</v>
      </c>
      <c r="E3540" s="5">
        <v>10.45</v>
      </c>
      <c r="F3540" s="3">
        <v>38</v>
      </c>
      <c r="G3540" s="3" t="s">
        <v>89</v>
      </c>
      <c r="H3540" s="3" t="s">
        <v>122</v>
      </c>
      <c r="I3540" s="5">
        <v>8.99</v>
      </c>
      <c r="J3540" s="3">
        <v>1</v>
      </c>
      <c r="K3540" s="3" t="s">
        <v>108</v>
      </c>
      <c r="L3540" s="3">
        <v>4</v>
      </c>
      <c r="M3540" s="5">
        <v>0.27</v>
      </c>
      <c r="N3540" s="3" t="s">
        <v>91</v>
      </c>
    </row>
    <row r="3541" spans="1:14" x14ac:dyDescent="0.25">
      <c r="A3541" s="3" t="s">
        <v>3644</v>
      </c>
      <c r="B3541" s="3">
        <v>32</v>
      </c>
      <c r="C3541" s="3" t="s">
        <v>93</v>
      </c>
      <c r="D3541" s="3" t="s">
        <v>23</v>
      </c>
      <c r="E3541" s="5">
        <v>8.77</v>
      </c>
      <c r="F3541" s="3">
        <v>50</v>
      </c>
      <c r="G3541" s="3" t="s">
        <v>94</v>
      </c>
      <c r="H3541" s="3" t="s">
        <v>122</v>
      </c>
      <c r="I3541" s="5">
        <v>17.989999999999998</v>
      </c>
      <c r="J3541" s="3">
        <v>1</v>
      </c>
      <c r="K3541" s="3" t="s">
        <v>126</v>
      </c>
      <c r="L3541" s="3">
        <v>3</v>
      </c>
      <c r="M3541" s="5">
        <v>0.17</v>
      </c>
      <c r="N3541" s="3" t="s">
        <v>96</v>
      </c>
    </row>
    <row r="3542" spans="1:14" x14ac:dyDescent="0.25">
      <c r="A3542" s="3" t="s">
        <v>3645</v>
      </c>
      <c r="B3542" s="3">
        <v>32</v>
      </c>
      <c r="C3542" s="3" t="s">
        <v>93</v>
      </c>
      <c r="D3542" s="3" t="s">
        <v>23</v>
      </c>
      <c r="E3542" s="5">
        <v>9.11</v>
      </c>
      <c r="F3542" s="3">
        <v>40</v>
      </c>
      <c r="G3542" s="3" t="s">
        <v>135</v>
      </c>
      <c r="H3542" s="3" t="s">
        <v>85</v>
      </c>
      <c r="I3542" s="5">
        <v>17.989999999999998</v>
      </c>
      <c r="J3542" s="3">
        <v>1</v>
      </c>
      <c r="K3542" s="3" t="s">
        <v>108</v>
      </c>
      <c r="L3542" s="3">
        <v>3</v>
      </c>
      <c r="M3542" s="5">
        <v>0.22</v>
      </c>
      <c r="N3542" s="3" t="s">
        <v>104</v>
      </c>
    </row>
    <row r="3543" spans="1:14" x14ac:dyDescent="0.25">
      <c r="A3543" s="3" t="s">
        <v>3646</v>
      </c>
      <c r="B3543" s="3">
        <v>29</v>
      </c>
      <c r="C3543" s="3" t="s">
        <v>83</v>
      </c>
      <c r="D3543" s="3" t="s">
        <v>19</v>
      </c>
      <c r="E3543" s="5">
        <v>12.54</v>
      </c>
      <c r="F3543" s="3">
        <v>26</v>
      </c>
      <c r="G3543" s="3" t="s">
        <v>135</v>
      </c>
      <c r="H3543" s="3" t="s">
        <v>122</v>
      </c>
      <c r="I3543" s="5">
        <v>8.99</v>
      </c>
      <c r="J3543" s="3">
        <v>0</v>
      </c>
      <c r="K3543" s="3" t="s">
        <v>102</v>
      </c>
      <c r="L3543" s="3">
        <v>2</v>
      </c>
      <c r="M3543" s="5">
        <v>0.46</v>
      </c>
      <c r="N3543" s="3" t="s">
        <v>91</v>
      </c>
    </row>
    <row r="3544" spans="1:14" x14ac:dyDescent="0.25">
      <c r="A3544" s="3" t="s">
        <v>3647</v>
      </c>
      <c r="B3544" s="3">
        <v>26</v>
      </c>
      <c r="C3544" s="3" t="s">
        <v>83</v>
      </c>
      <c r="D3544" s="3" t="s">
        <v>21</v>
      </c>
      <c r="E3544" s="5">
        <v>18.760000000000002</v>
      </c>
      <c r="F3544" s="3">
        <v>34</v>
      </c>
      <c r="G3544" s="3" t="s">
        <v>89</v>
      </c>
      <c r="H3544" s="3" t="s">
        <v>122</v>
      </c>
      <c r="I3544" s="5">
        <v>13.99</v>
      </c>
      <c r="J3544" s="3">
        <v>0</v>
      </c>
      <c r="K3544" s="3" t="s">
        <v>126</v>
      </c>
      <c r="L3544" s="3">
        <v>2</v>
      </c>
      <c r="M3544" s="5">
        <v>0.54</v>
      </c>
      <c r="N3544" s="3" t="s">
        <v>104</v>
      </c>
    </row>
    <row r="3545" spans="1:14" x14ac:dyDescent="0.25">
      <c r="A3545" s="3" t="s">
        <v>3648</v>
      </c>
      <c r="B3545" s="3">
        <v>47</v>
      </c>
      <c r="C3545" s="3" t="s">
        <v>106</v>
      </c>
      <c r="D3545" s="3" t="s">
        <v>21</v>
      </c>
      <c r="E3545" s="5">
        <v>0.18</v>
      </c>
      <c r="F3545" s="3">
        <v>50</v>
      </c>
      <c r="G3545" s="3" t="s">
        <v>84</v>
      </c>
      <c r="H3545" s="3" t="s">
        <v>120</v>
      </c>
      <c r="I3545" s="5">
        <v>13.99</v>
      </c>
      <c r="J3545" s="3">
        <v>1</v>
      </c>
      <c r="K3545" s="3" t="s">
        <v>108</v>
      </c>
      <c r="L3545" s="3">
        <v>4</v>
      </c>
      <c r="M3545" s="5">
        <v>0</v>
      </c>
      <c r="N3545" s="3" t="s">
        <v>99</v>
      </c>
    </row>
    <row r="3546" spans="1:14" x14ac:dyDescent="0.25">
      <c r="A3546" s="3" t="s">
        <v>3649</v>
      </c>
      <c r="B3546" s="3">
        <v>55</v>
      </c>
      <c r="C3546" s="3" t="s">
        <v>83</v>
      </c>
      <c r="D3546" s="3" t="s">
        <v>23</v>
      </c>
      <c r="E3546" s="5">
        <v>1.43</v>
      </c>
      <c r="F3546" s="3">
        <v>60</v>
      </c>
      <c r="G3546" s="3" t="s">
        <v>94</v>
      </c>
      <c r="H3546" s="3" t="s">
        <v>111</v>
      </c>
      <c r="I3546" s="5">
        <v>17.989999999999998</v>
      </c>
      <c r="J3546" s="3">
        <v>1</v>
      </c>
      <c r="K3546" s="3" t="s">
        <v>102</v>
      </c>
      <c r="L3546" s="3">
        <v>1</v>
      </c>
      <c r="M3546" s="5">
        <v>0.02</v>
      </c>
      <c r="N3546" s="3" t="s">
        <v>104</v>
      </c>
    </row>
    <row r="3547" spans="1:14" x14ac:dyDescent="0.25">
      <c r="A3547" s="3" t="s">
        <v>3650</v>
      </c>
      <c r="B3547" s="3">
        <v>68</v>
      </c>
      <c r="C3547" s="3" t="s">
        <v>93</v>
      </c>
      <c r="D3547" s="3" t="s">
        <v>23</v>
      </c>
      <c r="E3547" s="5">
        <v>5.94</v>
      </c>
      <c r="F3547" s="3">
        <v>23</v>
      </c>
      <c r="G3547" s="3" t="s">
        <v>98</v>
      </c>
      <c r="H3547" s="3" t="s">
        <v>90</v>
      </c>
      <c r="I3547" s="5">
        <v>17.989999999999998</v>
      </c>
      <c r="J3547" s="3">
        <v>0</v>
      </c>
      <c r="K3547" s="3" t="s">
        <v>86</v>
      </c>
      <c r="L3547" s="3">
        <v>5</v>
      </c>
      <c r="M3547" s="5">
        <v>0.25</v>
      </c>
      <c r="N3547" s="3" t="s">
        <v>99</v>
      </c>
    </row>
    <row r="3548" spans="1:14" x14ac:dyDescent="0.25">
      <c r="A3548" s="3" t="s">
        <v>3651</v>
      </c>
      <c r="B3548" s="3">
        <v>57</v>
      </c>
      <c r="C3548" s="3" t="s">
        <v>83</v>
      </c>
      <c r="D3548" s="3" t="s">
        <v>23</v>
      </c>
      <c r="E3548" s="5">
        <v>10.89</v>
      </c>
      <c r="F3548" s="3">
        <v>3</v>
      </c>
      <c r="G3548" s="3" t="s">
        <v>135</v>
      </c>
      <c r="H3548" s="3" t="s">
        <v>120</v>
      </c>
      <c r="I3548" s="5">
        <v>17.989999999999998</v>
      </c>
      <c r="J3548" s="3">
        <v>0</v>
      </c>
      <c r="K3548" s="3" t="s">
        <v>95</v>
      </c>
      <c r="L3548" s="3">
        <v>5</v>
      </c>
      <c r="M3548" s="5">
        <v>2.72</v>
      </c>
      <c r="N3548" s="3" t="s">
        <v>91</v>
      </c>
    </row>
    <row r="3549" spans="1:14" x14ac:dyDescent="0.25">
      <c r="A3549" s="3" t="s">
        <v>3652</v>
      </c>
      <c r="B3549" s="3">
        <v>46</v>
      </c>
      <c r="C3549" s="3" t="s">
        <v>93</v>
      </c>
      <c r="D3549" s="3" t="s">
        <v>19</v>
      </c>
      <c r="E3549" s="5">
        <v>35.85</v>
      </c>
      <c r="F3549" s="3">
        <v>39</v>
      </c>
      <c r="G3549" s="3" t="s">
        <v>94</v>
      </c>
      <c r="H3549" s="3" t="s">
        <v>122</v>
      </c>
      <c r="I3549" s="5">
        <v>8.99</v>
      </c>
      <c r="J3549" s="3">
        <v>0</v>
      </c>
      <c r="K3549" s="3" t="s">
        <v>126</v>
      </c>
      <c r="L3549" s="3">
        <v>1</v>
      </c>
      <c r="M3549" s="5">
        <v>0.9</v>
      </c>
      <c r="N3549" s="3" t="s">
        <v>91</v>
      </c>
    </row>
    <row r="3550" spans="1:14" x14ac:dyDescent="0.25">
      <c r="A3550" s="3" t="s">
        <v>3653</v>
      </c>
      <c r="B3550" s="3">
        <v>65</v>
      </c>
      <c r="C3550" s="3" t="s">
        <v>106</v>
      </c>
      <c r="D3550" s="3" t="s">
        <v>19</v>
      </c>
      <c r="E3550" s="5">
        <v>8.06</v>
      </c>
      <c r="F3550" s="3">
        <v>24</v>
      </c>
      <c r="G3550" s="3" t="s">
        <v>84</v>
      </c>
      <c r="H3550" s="3" t="s">
        <v>85</v>
      </c>
      <c r="I3550" s="5">
        <v>8.99</v>
      </c>
      <c r="J3550" s="3">
        <v>0</v>
      </c>
      <c r="K3550" s="3" t="s">
        <v>108</v>
      </c>
      <c r="L3550" s="3">
        <v>4</v>
      </c>
      <c r="M3550" s="5">
        <v>0.32</v>
      </c>
      <c r="N3550" s="3" t="s">
        <v>91</v>
      </c>
    </row>
    <row r="3551" spans="1:14" x14ac:dyDescent="0.25">
      <c r="A3551" s="3" t="s">
        <v>3654</v>
      </c>
      <c r="B3551" s="3">
        <v>60</v>
      </c>
      <c r="C3551" s="3" t="s">
        <v>83</v>
      </c>
      <c r="D3551" s="3" t="s">
        <v>23</v>
      </c>
      <c r="E3551" s="5">
        <v>11.77</v>
      </c>
      <c r="F3551" s="3">
        <v>18</v>
      </c>
      <c r="G3551" s="3" t="s">
        <v>114</v>
      </c>
      <c r="H3551" s="3" t="s">
        <v>111</v>
      </c>
      <c r="I3551" s="5">
        <v>17.989999999999998</v>
      </c>
      <c r="J3551" s="3">
        <v>0</v>
      </c>
      <c r="K3551" s="3" t="s">
        <v>95</v>
      </c>
      <c r="L3551" s="3">
        <v>1</v>
      </c>
      <c r="M3551" s="5">
        <v>0.62</v>
      </c>
      <c r="N3551" s="3" t="s">
        <v>112</v>
      </c>
    </row>
    <row r="3552" spans="1:14" x14ac:dyDescent="0.25">
      <c r="A3552" s="3" t="s">
        <v>3655</v>
      </c>
      <c r="B3552" s="3">
        <v>47</v>
      </c>
      <c r="C3552" s="3" t="s">
        <v>93</v>
      </c>
      <c r="D3552" s="3" t="s">
        <v>23</v>
      </c>
      <c r="E3552" s="5">
        <v>2.25</v>
      </c>
      <c r="F3552" s="3">
        <v>53</v>
      </c>
      <c r="G3552" s="3" t="s">
        <v>89</v>
      </c>
      <c r="H3552" s="3" t="s">
        <v>90</v>
      </c>
      <c r="I3552" s="5">
        <v>17.989999999999998</v>
      </c>
      <c r="J3552" s="3">
        <v>1</v>
      </c>
      <c r="K3552" s="3" t="s">
        <v>86</v>
      </c>
      <c r="L3552" s="3">
        <v>2</v>
      </c>
      <c r="M3552" s="5">
        <v>0.04</v>
      </c>
      <c r="N3552" s="3" t="s">
        <v>104</v>
      </c>
    </row>
    <row r="3553" spans="1:14" x14ac:dyDescent="0.25">
      <c r="A3553" s="3" t="s">
        <v>3656</v>
      </c>
      <c r="B3553" s="3">
        <v>24</v>
      </c>
      <c r="C3553" s="3" t="s">
        <v>83</v>
      </c>
      <c r="D3553" s="3" t="s">
        <v>21</v>
      </c>
      <c r="E3553" s="5">
        <v>10.72</v>
      </c>
      <c r="F3553" s="3">
        <v>40</v>
      </c>
      <c r="G3553" s="3" t="s">
        <v>94</v>
      </c>
      <c r="H3553" s="3" t="s">
        <v>85</v>
      </c>
      <c r="I3553" s="5">
        <v>13.99</v>
      </c>
      <c r="J3553" s="3">
        <v>1</v>
      </c>
      <c r="K3553" s="3" t="s">
        <v>102</v>
      </c>
      <c r="L3553" s="3">
        <v>3</v>
      </c>
      <c r="M3553" s="5">
        <v>0.26</v>
      </c>
      <c r="N3553" s="3" t="s">
        <v>112</v>
      </c>
    </row>
    <row r="3554" spans="1:14" x14ac:dyDescent="0.25">
      <c r="A3554" s="3" t="s">
        <v>3657</v>
      </c>
      <c r="B3554" s="3">
        <v>21</v>
      </c>
      <c r="C3554" s="3" t="s">
        <v>83</v>
      </c>
      <c r="D3554" s="3" t="s">
        <v>21</v>
      </c>
      <c r="E3554" s="5">
        <v>2.77</v>
      </c>
      <c r="F3554" s="3">
        <v>8</v>
      </c>
      <c r="G3554" s="3" t="s">
        <v>84</v>
      </c>
      <c r="H3554" s="3" t="s">
        <v>85</v>
      </c>
      <c r="I3554" s="5">
        <v>13.99</v>
      </c>
      <c r="J3554" s="3">
        <v>1</v>
      </c>
      <c r="K3554" s="3" t="s">
        <v>86</v>
      </c>
      <c r="L3554" s="3">
        <v>4</v>
      </c>
      <c r="M3554" s="5">
        <v>0.31</v>
      </c>
      <c r="N3554" s="3" t="s">
        <v>99</v>
      </c>
    </row>
    <row r="3555" spans="1:14" x14ac:dyDescent="0.25">
      <c r="A3555" s="3" t="s">
        <v>3658</v>
      </c>
      <c r="B3555" s="3">
        <v>54</v>
      </c>
      <c r="C3555" s="3" t="s">
        <v>83</v>
      </c>
      <c r="D3555" s="3" t="s">
        <v>21</v>
      </c>
      <c r="E3555" s="5">
        <v>13.19</v>
      </c>
      <c r="F3555" s="3">
        <v>10</v>
      </c>
      <c r="G3555" s="3" t="s">
        <v>135</v>
      </c>
      <c r="H3555" s="3" t="s">
        <v>122</v>
      </c>
      <c r="I3555" s="5">
        <v>13.99</v>
      </c>
      <c r="J3555" s="3">
        <v>0</v>
      </c>
      <c r="K3555" s="3" t="s">
        <v>86</v>
      </c>
      <c r="L3555" s="3">
        <v>2</v>
      </c>
      <c r="M3555" s="5">
        <v>1.2</v>
      </c>
      <c r="N3555" s="3" t="s">
        <v>87</v>
      </c>
    </row>
    <row r="3556" spans="1:14" x14ac:dyDescent="0.25">
      <c r="A3556" s="3" t="s">
        <v>3659</v>
      </c>
      <c r="B3556" s="3">
        <v>67</v>
      </c>
      <c r="C3556" s="3" t="s">
        <v>93</v>
      </c>
      <c r="D3556" s="3" t="s">
        <v>23</v>
      </c>
      <c r="E3556" s="5">
        <v>2.34</v>
      </c>
      <c r="F3556" s="3">
        <v>54</v>
      </c>
      <c r="G3556" s="3" t="s">
        <v>114</v>
      </c>
      <c r="H3556" s="3" t="s">
        <v>90</v>
      </c>
      <c r="I3556" s="5">
        <v>17.989999999999998</v>
      </c>
      <c r="J3556" s="3">
        <v>1</v>
      </c>
      <c r="K3556" s="3" t="s">
        <v>126</v>
      </c>
      <c r="L3556" s="3">
        <v>4</v>
      </c>
      <c r="M3556" s="5">
        <v>0.04</v>
      </c>
      <c r="N3556" s="3" t="s">
        <v>117</v>
      </c>
    </row>
    <row r="3557" spans="1:14" x14ac:dyDescent="0.25">
      <c r="A3557" s="3" t="s">
        <v>3660</v>
      </c>
      <c r="B3557" s="3">
        <v>67</v>
      </c>
      <c r="C3557" s="3" t="s">
        <v>83</v>
      </c>
      <c r="D3557" s="3" t="s">
        <v>23</v>
      </c>
      <c r="E3557" s="5">
        <v>16.71</v>
      </c>
      <c r="F3557" s="3">
        <v>9</v>
      </c>
      <c r="G3557" s="3" t="s">
        <v>89</v>
      </c>
      <c r="H3557" s="3" t="s">
        <v>85</v>
      </c>
      <c r="I3557" s="5">
        <v>17.989999999999998</v>
      </c>
      <c r="J3557" s="3">
        <v>0</v>
      </c>
      <c r="K3557" s="3" t="s">
        <v>95</v>
      </c>
      <c r="L3557" s="3">
        <v>4</v>
      </c>
      <c r="M3557" s="5">
        <v>1.67</v>
      </c>
      <c r="N3557" s="3" t="s">
        <v>104</v>
      </c>
    </row>
    <row r="3558" spans="1:14" x14ac:dyDescent="0.25">
      <c r="A3558" s="3" t="s">
        <v>3661</v>
      </c>
      <c r="B3558" s="3">
        <v>37</v>
      </c>
      <c r="C3558" s="3" t="s">
        <v>106</v>
      </c>
      <c r="D3558" s="3" t="s">
        <v>23</v>
      </c>
      <c r="E3558" s="5">
        <v>4.12</v>
      </c>
      <c r="F3558" s="3">
        <v>28</v>
      </c>
      <c r="G3558" s="3" t="s">
        <v>98</v>
      </c>
      <c r="H3558" s="3" t="s">
        <v>90</v>
      </c>
      <c r="I3558" s="5">
        <v>17.989999999999998</v>
      </c>
      <c r="J3558" s="3">
        <v>1</v>
      </c>
      <c r="K3558" s="3" t="s">
        <v>108</v>
      </c>
      <c r="L3558" s="3">
        <v>1</v>
      </c>
      <c r="M3558" s="5">
        <v>0.14000000000000001</v>
      </c>
      <c r="N3558" s="3" t="s">
        <v>96</v>
      </c>
    </row>
    <row r="3559" spans="1:14" x14ac:dyDescent="0.25">
      <c r="A3559" s="3" t="s">
        <v>3662</v>
      </c>
      <c r="B3559" s="3">
        <v>46</v>
      </c>
      <c r="C3559" s="3" t="s">
        <v>106</v>
      </c>
      <c r="D3559" s="3" t="s">
        <v>23</v>
      </c>
      <c r="E3559" s="5">
        <v>3.84</v>
      </c>
      <c r="F3559" s="3">
        <v>15</v>
      </c>
      <c r="G3559" s="3" t="s">
        <v>84</v>
      </c>
      <c r="H3559" s="3" t="s">
        <v>90</v>
      </c>
      <c r="I3559" s="5">
        <v>17.989999999999998</v>
      </c>
      <c r="J3559" s="3">
        <v>0</v>
      </c>
      <c r="K3559" s="3" t="s">
        <v>108</v>
      </c>
      <c r="L3559" s="3">
        <v>4</v>
      </c>
      <c r="M3559" s="5">
        <v>0.24</v>
      </c>
      <c r="N3559" s="3" t="s">
        <v>117</v>
      </c>
    </row>
    <row r="3560" spans="1:14" x14ac:dyDescent="0.25">
      <c r="A3560" s="3" t="s">
        <v>3663</v>
      </c>
      <c r="B3560" s="3">
        <v>37</v>
      </c>
      <c r="C3560" s="3" t="s">
        <v>106</v>
      </c>
      <c r="D3560" s="3" t="s">
        <v>19</v>
      </c>
      <c r="E3560" s="5">
        <v>17.29</v>
      </c>
      <c r="F3560" s="3">
        <v>49</v>
      </c>
      <c r="G3560" s="3" t="s">
        <v>135</v>
      </c>
      <c r="H3560" s="3" t="s">
        <v>122</v>
      </c>
      <c r="I3560" s="5">
        <v>8.99</v>
      </c>
      <c r="J3560" s="3">
        <v>1</v>
      </c>
      <c r="K3560" s="3" t="s">
        <v>108</v>
      </c>
      <c r="L3560" s="3">
        <v>3</v>
      </c>
      <c r="M3560" s="5">
        <v>0.35</v>
      </c>
      <c r="N3560" s="3" t="s">
        <v>99</v>
      </c>
    </row>
    <row r="3561" spans="1:14" x14ac:dyDescent="0.25">
      <c r="A3561" s="3" t="s">
        <v>3664</v>
      </c>
      <c r="B3561" s="3">
        <v>64</v>
      </c>
      <c r="C3561" s="3" t="s">
        <v>106</v>
      </c>
      <c r="D3561" s="3" t="s">
        <v>19</v>
      </c>
      <c r="E3561" s="5">
        <v>7.29</v>
      </c>
      <c r="F3561" s="3">
        <v>18</v>
      </c>
      <c r="G3561" s="3" t="s">
        <v>94</v>
      </c>
      <c r="H3561" s="3" t="s">
        <v>111</v>
      </c>
      <c r="I3561" s="5">
        <v>8.99</v>
      </c>
      <c r="J3561" s="3">
        <v>0</v>
      </c>
      <c r="K3561" s="3" t="s">
        <v>108</v>
      </c>
      <c r="L3561" s="3">
        <v>2</v>
      </c>
      <c r="M3561" s="5">
        <v>0.38</v>
      </c>
      <c r="N3561" s="3" t="s">
        <v>91</v>
      </c>
    </row>
    <row r="3562" spans="1:14" x14ac:dyDescent="0.25">
      <c r="A3562" s="3" t="s">
        <v>3665</v>
      </c>
      <c r="B3562" s="3">
        <v>64</v>
      </c>
      <c r="C3562" s="3" t="s">
        <v>106</v>
      </c>
      <c r="D3562" s="3" t="s">
        <v>21</v>
      </c>
      <c r="E3562" s="5">
        <v>54.34</v>
      </c>
      <c r="F3562" s="3">
        <v>9</v>
      </c>
      <c r="G3562" s="3" t="s">
        <v>94</v>
      </c>
      <c r="H3562" s="3" t="s">
        <v>120</v>
      </c>
      <c r="I3562" s="5">
        <v>13.99</v>
      </c>
      <c r="J3562" s="3">
        <v>0</v>
      </c>
      <c r="K3562" s="3" t="s">
        <v>102</v>
      </c>
      <c r="L3562" s="3">
        <v>3</v>
      </c>
      <c r="M3562" s="5">
        <v>5.43</v>
      </c>
      <c r="N3562" s="3" t="s">
        <v>117</v>
      </c>
    </row>
    <row r="3563" spans="1:14" x14ac:dyDescent="0.25">
      <c r="A3563" s="3" t="s">
        <v>3666</v>
      </c>
      <c r="B3563" s="3">
        <v>50</v>
      </c>
      <c r="C3563" s="3" t="s">
        <v>106</v>
      </c>
      <c r="D3563" s="3" t="s">
        <v>19</v>
      </c>
      <c r="E3563" s="5">
        <v>2.0499999999999998</v>
      </c>
      <c r="F3563" s="3">
        <v>59</v>
      </c>
      <c r="G3563" s="3" t="s">
        <v>135</v>
      </c>
      <c r="H3563" s="3" t="s">
        <v>85</v>
      </c>
      <c r="I3563" s="5">
        <v>8.99</v>
      </c>
      <c r="J3563" s="3">
        <v>1</v>
      </c>
      <c r="K3563" s="3" t="s">
        <v>102</v>
      </c>
      <c r="L3563" s="3">
        <v>5</v>
      </c>
      <c r="M3563" s="5">
        <v>0.03</v>
      </c>
      <c r="N3563" s="3" t="s">
        <v>87</v>
      </c>
    </row>
    <row r="3564" spans="1:14" x14ac:dyDescent="0.25">
      <c r="A3564" s="3" t="s">
        <v>3667</v>
      </c>
      <c r="B3564" s="3">
        <v>31</v>
      </c>
      <c r="C3564" s="3" t="s">
        <v>83</v>
      </c>
      <c r="D3564" s="3" t="s">
        <v>23</v>
      </c>
      <c r="E3564" s="5">
        <v>8.18</v>
      </c>
      <c r="F3564" s="3">
        <v>43</v>
      </c>
      <c r="G3564" s="3" t="s">
        <v>89</v>
      </c>
      <c r="H3564" s="3" t="s">
        <v>120</v>
      </c>
      <c r="I3564" s="5">
        <v>17.989999999999998</v>
      </c>
      <c r="J3564" s="3">
        <v>1</v>
      </c>
      <c r="K3564" s="3" t="s">
        <v>108</v>
      </c>
      <c r="L3564" s="3">
        <v>1</v>
      </c>
      <c r="M3564" s="5">
        <v>0.19</v>
      </c>
      <c r="N3564" s="3" t="s">
        <v>99</v>
      </c>
    </row>
    <row r="3565" spans="1:14" x14ac:dyDescent="0.25">
      <c r="A3565" s="3" t="s">
        <v>3668</v>
      </c>
      <c r="B3565" s="3">
        <v>44</v>
      </c>
      <c r="C3565" s="3" t="s">
        <v>93</v>
      </c>
      <c r="D3565" s="3" t="s">
        <v>19</v>
      </c>
      <c r="E3565" s="5">
        <v>1.75</v>
      </c>
      <c r="F3565" s="3">
        <v>52</v>
      </c>
      <c r="G3565" s="3" t="s">
        <v>84</v>
      </c>
      <c r="H3565" s="3" t="s">
        <v>85</v>
      </c>
      <c r="I3565" s="5">
        <v>8.99</v>
      </c>
      <c r="J3565" s="3">
        <v>1</v>
      </c>
      <c r="K3565" s="3" t="s">
        <v>95</v>
      </c>
      <c r="L3565" s="3">
        <v>5</v>
      </c>
      <c r="M3565" s="5">
        <v>0.03</v>
      </c>
      <c r="N3565" s="3" t="s">
        <v>96</v>
      </c>
    </row>
    <row r="3566" spans="1:14" x14ac:dyDescent="0.25">
      <c r="A3566" s="3" t="s">
        <v>3669</v>
      </c>
      <c r="B3566" s="3">
        <v>64</v>
      </c>
      <c r="C3566" s="3" t="s">
        <v>106</v>
      </c>
      <c r="D3566" s="3" t="s">
        <v>19</v>
      </c>
      <c r="E3566" s="5">
        <v>24.36</v>
      </c>
      <c r="F3566" s="3">
        <v>32</v>
      </c>
      <c r="G3566" s="3" t="s">
        <v>98</v>
      </c>
      <c r="H3566" s="3" t="s">
        <v>111</v>
      </c>
      <c r="I3566" s="5">
        <v>8.99</v>
      </c>
      <c r="J3566" s="3">
        <v>0</v>
      </c>
      <c r="K3566" s="3" t="s">
        <v>95</v>
      </c>
      <c r="L3566" s="3">
        <v>3</v>
      </c>
      <c r="M3566" s="5">
        <v>0.74</v>
      </c>
      <c r="N3566" s="3" t="s">
        <v>91</v>
      </c>
    </row>
    <row r="3567" spans="1:14" x14ac:dyDescent="0.25">
      <c r="A3567" s="3" t="s">
        <v>3670</v>
      </c>
      <c r="B3567" s="3">
        <v>54</v>
      </c>
      <c r="C3567" s="3" t="s">
        <v>83</v>
      </c>
      <c r="D3567" s="3" t="s">
        <v>21</v>
      </c>
      <c r="E3567" s="5">
        <v>5.07</v>
      </c>
      <c r="F3567" s="3">
        <v>20</v>
      </c>
      <c r="G3567" s="3" t="s">
        <v>94</v>
      </c>
      <c r="H3567" s="3" t="s">
        <v>122</v>
      </c>
      <c r="I3567" s="5">
        <v>13.99</v>
      </c>
      <c r="J3567" s="3">
        <v>0</v>
      </c>
      <c r="K3567" s="3" t="s">
        <v>126</v>
      </c>
      <c r="L3567" s="3">
        <v>5</v>
      </c>
      <c r="M3567" s="5">
        <v>0.24</v>
      </c>
      <c r="N3567" s="3" t="s">
        <v>117</v>
      </c>
    </row>
    <row r="3568" spans="1:14" x14ac:dyDescent="0.25">
      <c r="A3568" s="3" t="s">
        <v>3671</v>
      </c>
      <c r="B3568" s="3">
        <v>69</v>
      </c>
      <c r="C3568" s="3" t="s">
        <v>106</v>
      </c>
      <c r="D3568" s="3" t="s">
        <v>21</v>
      </c>
      <c r="E3568" s="5">
        <v>17.010000000000002</v>
      </c>
      <c r="F3568" s="3">
        <v>47</v>
      </c>
      <c r="G3568" s="3" t="s">
        <v>114</v>
      </c>
      <c r="H3568" s="3" t="s">
        <v>111</v>
      </c>
      <c r="I3568" s="5">
        <v>13.99</v>
      </c>
      <c r="J3568" s="3">
        <v>1</v>
      </c>
      <c r="K3568" s="3" t="s">
        <v>95</v>
      </c>
      <c r="L3568" s="3">
        <v>2</v>
      </c>
      <c r="M3568" s="5">
        <v>0.35</v>
      </c>
      <c r="N3568" s="3" t="s">
        <v>96</v>
      </c>
    </row>
    <row r="3569" spans="1:14" x14ac:dyDescent="0.25">
      <c r="A3569" s="3" t="s">
        <v>3672</v>
      </c>
      <c r="B3569" s="3">
        <v>65</v>
      </c>
      <c r="C3569" s="3" t="s">
        <v>106</v>
      </c>
      <c r="D3569" s="3" t="s">
        <v>19</v>
      </c>
      <c r="E3569" s="5">
        <v>0.14000000000000001</v>
      </c>
      <c r="F3569" s="3">
        <v>16</v>
      </c>
      <c r="G3569" s="3" t="s">
        <v>114</v>
      </c>
      <c r="H3569" s="3" t="s">
        <v>90</v>
      </c>
      <c r="I3569" s="5">
        <v>8.99</v>
      </c>
      <c r="J3569" s="3">
        <v>1</v>
      </c>
      <c r="K3569" s="3" t="s">
        <v>86</v>
      </c>
      <c r="L3569" s="3">
        <v>1</v>
      </c>
      <c r="M3569" s="5">
        <v>0.01</v>
      </c>
      <c r="N3569" s="3" t="s">
        <v>96</v>
      </c>
    </row>
    <row r="3570" spans="1:14" x14ac:dyDescent="0.25">
      <c r="A3570" s="3" t="s">
        <v>3673</v>
      </c>
      <c r="B3570" s="3">
        <v>58</v>
      </c>
      <c r="C3570" s="3" t="s">
        <v>83</v>
      </c>
      <c r="D3570" s="3" t="s">
        <v>23</v>
      </c>
      <c r="E3570" s="5">
        <v>23.9</v>
      </c>
      <c r="F3570" s="3">
        <v>38</v>
      </c>
      <c r="G3570" s="3" t="s">
        <v>135</v>
      </c>
      <c r="H3570" s="3" t="s">
        <v>85</v>
      </c>
      <c r="I3570" s="5">
        <v>17.989999999999998</v>
      </c>
      <c r="J3570" s="3">
        <v>0</v>
      </c>
      <c r="K3570" s="3" t="s">
        <v>102</v>
      </c>
      <c r="L3570" s="3">
        <v>1</v>
      </c>
      <c r="M3570" s="5">
        <v>0.61</v>
      </c>
      <c r="N3570" s="3" t="s">
        <v>104</v>
      </c>
    </row>
    <row r="3571" spans="1:14" x14ac:dyDescent="0.25">
      <c r="A3571" s="3" t="s">
        <v>3674</v>
      </c>
      <c r="B3571" s="3">
        <v>21</v>
      </c>
      <c r="C3571" s="3" t="s">
        <v>93</v>
      </c>
      <c r="D3571" s="3" t="s">
        <v>23</v>
      </c>
      <c r="E3571" s="5">
        <v>4.12</v>
      </c>
      <c r="F3571" s="3">
        <v>35</v>
      </c>
      <c r="G3571" s="3" t="s">
        <v>135</v>
      </c>
      <c r="H3571" s="3" t="s">
        <v>111</v>
      </c>
      <c r="I3571" s="5">
        <v>17.989999999999998</v>
      </c>
      <c r="J3571" s="3">
        <v>1</v>
      </c>
      <c r="K3571" s="3" t="s">
        <v>86</v>
      </c>
      <c r="L3571" s="3">
        <v>2</v>
      </c>
      <c r="M3571" s="5">
        <v>0.11</v>
      </c>
      <c r="N3571" s="3" t="s">
        <v>112</v>
      </c>
    </row>
    <row r="3572" spans="1:14" x14ac:dyDescent="0.25">
      <c r="A3572" s="3" t="s">
        <v>3675</v>
      </c>
      <c r="B3572" s="3">
        <v>28</v>
      </c>
      <c r="C3572" s="3" t="s">
        <v>93</v>
      </c>
      <c r="D3572" s="3" t="s">
        <v>23</v>
      </c>
      <c r="E3572" s="5">
        <v>29.83</v>
      </c>
      <c r="F3572" s="3">
        <v>32</v>
      </c>
      <c r="G3572" s="3" t="s">
        <v>135</v>
      </c>
      <c r="H3572" s="3" t="s">
        <v>120</v>
      </c>
      <c r="I3572" s="5">
        <v>17.989999999999998</v>
      </c>
      <c r="J3572" s="3">
        <v>0</v>
      </c>
      <c r="K3572" s="3" t="s">
        <v>95</v>
      </c>
      <c r="L3572" s="3">
        <v>4</v>
      </c>
      <c r="M3572" s="5">
        <v>0.9</v>
      </c>
      <c r="N3572" s="3" t="s">
        <v>96</v>
      </c>
    </row>
    <row r="3573" spans="1:14" x14ac:dyDescent="0.25">
      <c r="A3573" s="3" t="s">
        <v>3676</v>
      </c>
      <c r="B3573" s="3">
        <v>70</v>
      </c>
      <c r="C3573" s="3" t="s">
        <v>93</v>
      </c>
      <c r="D3573" s="3" t="s">
        <v>23</v>
      </c>
      <c r="E3573" s="5">
        <v>7.13</v>
      </c>
      <c r="F3573" s="3">
        <v>29</v>
      </c>
      <c r="G3573" s="3" t="s">
        <v>84</v>
      </c>
      <c r="H3573" s="3" t="s">
        <v>120</v>
      </c>
      <c r="I3573" s="5">
        <v>17.989999999999998</v>
      </c>
      <c r="J3573" s="3">
        <v>0</v>
      </c>
      <c r="K3573" s="3" t="s">
        <v>108</v>
      </c>
      <c r="L3573" s="3">
        <v>5</v>
      </c>
      <c r="M3573" s="5">
        <v>0.24</v>
      </c>
      <c r="N3573" s="3" t="s">
        <v>87</v>
      </c>
    </row>
    <row r="3574" spans="1:14" x14ac:dyDescent="0.25">
      <c r="A3574" s="3" t="s">
        <v>3677</v>
      </c>
      <c r="B3574" s="3">
        <v>69</v>
      </c>
      <c r="C3574" s="3" t="s">
        <v>83</v>
      </c>
      <c r="D3574" s="3" t="s">
        <v>19</v>
      </c>
      <c r="E3574" s="5">
        <v>9.77</v>
      </c>
      <c r="F3574" s="3">
        <v>12</v>
      </c>
      <c r="G3574" s="3" t="s">
        <v>98</v>
      </c>
      <c r="H3574" s="3" t="s">
        <v>120</v>
      </c>
      <c r="I3574" s="5">
        <v>8.99</v>
      </c>
      <c r="J3574" s="3">
        <v>0</v>
      </c>
      <c r="K3574" s="3" t="s">
        <v>126</v>
      </c>
      <c r="L3574" s="3">
        <v>3</v>
      </c>
      <c r="M3574" s="5">
        <v>0.75</v>
      </c>
      <c r="N3574" s="3" t="s">
        <v>104</v>
      </c>
    </row>
    <row r="3575" spans="1:14" x14ac:dyDescent="0.25">
      <c r="A3575" s="3" t="s">
        <v>3678</v>
      </c>
      <c r="B3575" s="3">
        <v>28</v>
      </c>
      <c r="C3575" s="3" t="s">
        <v>106</v>
      </c>
      <c r="D3575" s="3" t="s">
        <v>19</v>
      </c>
      <c r="E3575" s="5">
        <v>13.44</v>
      </c>
      <c r="F3575" s="3">
        <v>20</v>
      </c>
      <c r="G3575" s="3" t="s">
        <v>98</v>
      </c>
      <c r="H3575" s="3" t="s">
        <v>85</v>
      </c>
      <c r="I3575" s="5">
        <v>8.99</v>
      </c>
      <c r="J3575" s="3">
        <v>0</v>
      </c>
      <c r="K3575" s="3" t="s">
        <v>126</v>
      </c>
      <c r="L3575" s="3">
        <v>1</v>
      </c>
      <c r="M3575" s="5">
        <v>0.64</v>
      </c>
      <c r="N3575" s="3" t="s">
        <v>112</v>
      </c>
    </row>
    <row r="3576" spans="1:14" x14ac:dyDescent="0.25">
      <c r="A3576" s="3" t="s">
        <v>3679</v>
      </c>
      <c r="B3576" s="3">
        <v>42</v>
      </c>
      <c r="C3576" s="3" t="s">
        <v>93</v>
      </c>
      <c r="D3576" s="3" t="s">
        <v>21</v>
      </c>
      <c r="E3576" s="5">
        <v>4.16</v>
      </c>
      <c r="F3576" s="3">
        <v>46</v>
      </c>
      <c r="G3576" s="3" t="s">
        <v>94</v>
      </c>
      <c r="H3576" s="3" t="s">
        <v>111</v>
      </c>
      <c r="I3576" s="5">
        <v>13.99</v>
      </c>
      <c r="J3576" s="3">
        <v>1</v>
      </c>
      <c r="K3576" s="3" t="s">
        <v>102</v>
      </c>
      <c r="L3576" s="3">
        <v>5</v>
      </c>
      <c r="M3576" s="5">
        <v>0.09</v>
      </c>
      <c r="N3576" s="3" t="s">
        <v>99</v>
      </c>
    </row>
    <row r="3577" spans="1:14" x14ac:dyDescent="0.25">
      <c r="A3577" s="3" t="s">
        <v>3680</v>
      </c>
      <c r="B3577" s="3">
        <v>27</v>
      </c>
      <c r="C3577" s="3" t="s">
        <v>106</v>
      </c>
      <c r="D3577" s="3" t="s">
        <v>19</v>
      </c>
      <c r="E3577" s="5">
        <v>0.4</v>
      </c>
      <c r="F3577" s="3">
        <v>9</v>
      </c>
      <c r="G3577" s="3" t="s">
        <v>98</v>
      </c>
      <c r="H3577" s="3" t="s">
        <v>122</v>
      </c>
      <c r="I3577" s="5">
        <v>8.99</v>
      </c>
      <c r="J3577" s="3">
        <v>1</v>
      </c>
      <c r="K3577" s="3" t="s">
        <v>102</v>
      </c>
      <c r="L3577" s="3">
        <v>5</v>
      </c>
      <c r="M3577" s="5">
        <v>0.04</v>
      </c>
      <c r="N3577" s="3" t="s">
        <v>87</v>
      </c>
    </row>
    <row r="3578" spans="1:14" x14ac:dyDescent="0.25">
      <c r="A3578" s="3" t="s">
        <v>3681</v>
      </c>
      <c r="B3578" s="3">
        <v>30</v>
      </c>
      <c r="C3578" s="3" t="s">
        <v>106</v>
      </c>
      <c r="D3578" s="3" t="s">
        <v>19</v>
      </c>
      <c r="E3578" s="5">
        <v>0.39</v>
      </c>
      <c r="F3578" s="3">
        <v>4</v>
      </c>
      <c r="G3578" s="3" t="s">
        <v>84</v>
      </c>
      <c r="H3578" s="3" t="s">
        <v>90</v>
      </c>
      <c r="I3578" s="5">
        <v>8.99</v>
      </c>
      <c r="J3578" s="3">
        <v>1</v>
      </c>
      <c r="K3578" s="3" t="s">
        <v>126</v>
      </c>
      <c r="L3578" s="3">
        <v>2</v>
      </c>
      <c r="M3578" s="5">
        <v>0.08</v>
      </c>
      <c r="N3578" s="3" t="s">
        <v>112</v>
      </c>
    </row>
    <row r="3579" spans="1:14" x14ac:dyDescent="0.25">
      <c r="A3579" s="3" t="s">
        <v>3682</v>
      </c>
      <c r="B3579" s="3">
        <v>41</v>
      </c>
      <c r="C3579" s="3" t="s">
        <v>83</v>
      </c>
      <c r="D3579" s="3" t="s">
        <v>19</v>
      </c>
      <c r="E3579" s="5">
        <v>1.06</v>
      </c>
      <c r="F3579" s="3">
        <v>30</v>
      </c>
      <c r="G3579" s="3" t="s">
        <v>94</v>
      </c>
      <c r="H3579" s="3" t="s">
        <v>122</v>
      </c>
      <c r="I3579" s="5">
        <v>8.99</v>
      </c>
      <c r="J3579" s="3">
        <v>1</v>
      </c>
      <c r="K3579" s="3" t="s">
        <v>102</v>
      </c>
      <c r="L3579" s="3">
        <v>4</v>
      </c>
      <c r="M3579" s="5">
        <v>0.03</v>
      </c>
      <c r="N3579" s="3" t="s">
        <v>99</v>
      </c>
    </row>
    <row r="3580" spans="1:14" x14ac:dyDescent="0.25">
      <c r="A3580" s="3" t="s">
        <v>3683</v>
      </c>
      <c r="B3580" s="3">
        <v>27</v>
      </c>
      <c r="C3580" s="3" t="s">
        <v>106</v>
      </c>
      <c r="D3580" s="3" t="s">
        <v>19</v>
      </c>
      <c r="E3580" s="5">
        <v>26.34</v>
      </c>
      <c r="F3580" s="3">
        <v>18</v>
      </c>
      <c r="G3580" s="3" t="s">
        <v>135</v>
      </c>
      <c r="H3580" s="3" t="s">
        <v>120</v>
      </c>
      <c r="I3580" s="5">
        <v>8.99</v>
      </c>
      <c r="J3580" s="3">
        <v>0</v>
      </c>
      <c r="K3580" s="3" t="s">
        <v>86</v>
      </c>
      <c r="L3580" s="3">
        <v>2</v>
      </c>
      <c r="M3580" s="5">
        <v>1.39</v>
      </c>
      <c r="N3580" s="3" t="s">
        <v>104</v>
      </c>
    </row>
    <row r="3581" spans="1:14" x14ac:dyDescent="0.25">
      <c r="A3581" s="3" t="s">
        <v>3684</v>
      </c>
      <c r="B3581" s="3">
        <v>57</v>
      </c>
      <c r="C3581" s="3" t="s">
        <v>93</v>
      </c>
      <c r="D3581" s="3" t="s">
        <v>19</v>
      </c>
      <c r="E3581" s="5">
        <v>7.46</v>
      </c>
      <c r="F3581" s="3">
        <v>10</v>
      </c>
      <c r="G3581" s="3" t="s">
        <v>94</v>
      </c>
      <c r="H3581" s="3" t="s">
        <v>120</v>
      </c>
      <c r="I3581" s="5">
        <v>8.99</v>
      </c>
      <c r="J3581" s="3">
        <v>0</v>
      </c>
      <c r="K3581" s="3" t="s">
        <v>102</v>
      </c>
      <c r="L3581" s="3">
        <v>1</v>
      </c>
      <c r="M3581" s="5">
        <v>0.68</v>
      </c>
      <c r="N3581" s="3" t="s">
        <v>112</v>
      </c>
    </row>
    <row r="3582" spans="1:14" x14ac:dyDescent="0.25">
      <c r="A3582" s="3" t="s">
        <v>3685</v>
      </c>
      <c r="B3582" s="3">
        <v>69</v>
      </c>
      <c r="C3582" s="3" t="s">
        <v>106</v>
      </c>
      <c r="D3582" s="3" t="s">
        <v>19</v>
      </c>
      <c r="E3582" s="5">
        <v>24.18</v>
      </c>
      <c r="F3582" s="3">
        <v>56</v>
      </c>
      <c r="G3582" s="3" t="s">
        <v>89</v>
      </c>
      <c r="H3582" s="3" t="s">
        <v>111</v>
      </c>
      <c r="I3582" s="5">
        <v>8.99</v>
      </c>
      <c r="J3582" s="3">
        <v>1</v>
      </c>
      <c r="K3582" s="3" t="s">
        <v>86</v>
      </c>
      <c r="L3582" s="3">
        <v>2</v>
      </c>
      <c r="M3582" s="5">
        <v>0.42</v>
      </c>
      <c r="N3582" s="3" t="s">
        <v>104</v>
      </c>
    </row>
    <row r="3583" spans="1:14" x14ac:dyDescent="0.25">
      <c r="A3583" s="3" t="s">
        <v>3686</v>
      </c>
      <c r="B3583" s="3">
        <v>38</v>
      </c>
      <c r="C3583" s="3" t="s">
        <v>106</v>
      </c>
      <c r="D3583" s="3" t="s">
        <v>19</v>
      </c>
      <c r="E3583" s="5">
        <v>15.01</v>
      </c>
      <c r="F3583" s="3">
        <v>11</v>
      </c>
      <c r="G3583" s="3" t="s">
        <v>114</v>
      </c>
      <c r="H3583" s="3" t="s">
        <v>85</v>
      </c>
      <c r="I3583" s="5">
        <v>8.99</v>
      </c>
      <c r="J3583" s="3">
        <v>0</v>
      </c>
      <c r="K3583" s="3" t="s">
        <v>102</v>
      </c>
      <c r="L3583" s="3">
        <v>3</v>
      </c>
      <c r="M3583" s="5">
        <v>1.25</v>
      </c>
      <c r="N3583" s="3" t="s">
        <v>117</v>
      </c>
    </row>
    <row r="3584" spans="1:14" x14ac:dyDescent="0.25">
      <c r="A3584" s="3" t="s">
        <v>3687</v>
      </c>
      <c r="B3584" s="3">
        <v>55</v>
      </c>
      <c r="C3584" s="3" t="s">
        <v>93</v>
      </c>
      <c r="D3584" s="3" t="s">
        <v>23</v>
      </c>
      <c r="E3584" s="5">
        <v>3.72</v>
      </c>
      <c r="F3584" s="3">
        <v>54</v>
      </c>
      <c r="G3584" s="3" t="s">
        <v>135</v>
      </c>
      <c r="H3584" s="3" t="s">
        <v>111</v>
      </c>
      <c r="I3584" s="5">
        <v>17.989999999999998</v>
      </c>
      <c r="J3584" s="3">
        <v>1</v>
      </c>
      <c r="K3584" s="3" t="s">
        <v>95</v>
      </c>
      <c r="L3584" s="3">
        <v>5</v>
      </c>
      <c r="M3584" s="5">
        <v>7.0000000000000007E-2</v>
      </c>
      <c r="N3584" s="3" t="s">
        <v>87</v>
      </c>
    </row>
    <row r="3585" spans="1:14" x14ac:dyDescent="0.25">
      <c r="A3585" s="3" t="s">
        <v>3688</v>
      </c>
      <c r="B3585" s="3">
        <v>26</v>
      </c>
      <c r="C3585" s="3" t="s">
        <v>93</v>
      </c>
      <c r="D3585" s="3" t="s">
        <v>19</v>
      </c>
      <c r="E3585" s="5">
        <v>0.11</v>
      </c>
      <c r="F3585" s="3">
        <v>55</v>
      </c>
      <c r="G3585" s="3" t="s">
        <v>114</v>
      </c>
      <c r="H3585" s="3" t="s">
        <v>111</v>
      </c>
      <c r="I3585" s="5">
        <v>8.99</v>
      </c>
      <c r="J3585" s="3">
        <v>1</v>
      </c>
      <c r="K3585" s="3" t="s">
        <v>95</v>
      </c>
      <c r="L3585" s="3">
        <v>4</v>
      </c>
      <c r="M3585" s="5">
        <v>0</v>
      </c>
      <c r="N3585" s="3" t="s">
        <v>91</v>
      </c>
    </row>
    <row r="3586" spans="1:14" x14ac:dyDescent="0.25">
      <c r="A3586" s="3" t="s">
        <v>3689</v>
      </c>
      <c r="B3586" s="3">
        <v>31</v>
      </c>
      <c r="C3586" s="3" t="s">
        <v>106</v>
      </c>
      <c r="D3586" s="3" t="s">
        <v>19</v>
      </c>
      <c r="E3586" s="5">
        <v>7.69</v>
      </c>
      <c r="F3586" s="3">
        <v>57</v>
      </c>
      <c r="G3586" s="3" t="s">
        <v>84</v>
      </c>
      <c r="H3586" s="3" t="s">
        <v>120</v>
      </c>
      <c r="I3586" s="5">
        <v>8.99</v>
      </c>
      <c r="J3586" s="3">
        <v>1</v>
      </c>
      <c r="K3586" s="3" t="s">
        <v>102</v>
      </c>
      <c r="L3586" s="3">
        <v>2</v>
      </c>
      <c r="M3586" s="5">
        <v>0.13</v>
      </c>
      <c r="N3586" s="3" t="s">
        <v>112</v>
      </c>
    </row>
    <row r="3587" spans="1:14" x14ac:dyDescent="0.25">
      <c r="A3587" s="3" t="s">
        <v>3690</v>
      </c>
      <c r="B3587" s="3">
        <v>36</v>
      </c>
      <c r="C3587" s="3" t="s">
        <v>83</v>
      </c>
      <c r="D3587" s="3" t="s">
        <v>21</v>
      </c>
      <c r="E3587" s="5">
        <v>3.89</v>
      </c>
      <c r="F3587" s="3">
        <v>37</v>
      </c>
      <c r="G3587" s="3" t="s">
        <v>114</v>
      </c>
      <c r="H3587" s="3" t="s">
        <v>85</v>
      </c>
      <c r="I3587" s="5">
        <v>13.99</v>
      </c>
      <c r="J3587" s="3">
        <v>1</v>
      </c>
      <c r="K3587" s="3" t="s">
        <v>95</v>
      </c>
      <c r="L3587" s="3">
        <v>3</v>
      </c>
      <c r="M3587" s="5">
        <v>0.1</v>
      </c>
      <c r="N3587" s="3" t="s">
        <v>104</v>
      </c>
    </row>
    <row r="3588" spans="1:14" x14ac:dyDescent="0.25">
      <c r="A3588" s="3" t="s">
        <v>3691</v>
      </c>
      <c r="B3588" s="3">
        <v>70</v>
      </c>
      <c r="C3588" s="3" t="s">
        <v>83</v>
      </c>
      <c r="D3588" s="3" t="s">
        <v>19</v>
      </c>
      <c r="E3588" s="5">
        <v>13.74</v>
      </c>
      <c r="F3588" s="3">
        <v>44</v>
      </c>
      <c r="G3588" s="3" t="s">
        <v>114</v>
      </c>
      <c r="H3588" s="3" t="s">
        <v>90</v>
      </c>
      <c r="I3588" s="5">
        <v>8.99</v>
      </c>
      <c r="J3588" s="3">
        <v>1</v>
      </c>
      <c r="K3588" s="3" t="s">
        <v>108</v>
      </c>
      <c r="L3588" s="3">
        <v>3</v>
      </c>
      <c r="M3588" s="5">
        <v>0.31</v>
      </c>
      <c r="N3588" s="3" t="s">
        <v>104</v>
      </c>
    </row>
    <row r="3589" spans="1:14" x14ac:dyDescent="0.25">
      <c r="A3589" s="3" t="s">
        <v>3692</v>
      </c>
      <c r="B3589" s="3">
        <v>49</v>
      </c>
      <c r="C3589" s="3" t="s">
        <v>83</v>
      </c>
      <c r="D3589" s="3" t="s">
        <v>23</v>
      </c>
      <c r="E3589" s="5">
        <v>18.55</v>
      </c>
      <c r="F3589" s="3">
        <v>50</v>
      </c>
      <c r="G3589" s="3" t="s">
        <v>135</v>
      </c>
      <c r="H3589" s="3" t="s">
        <v>85</v>
      </c>
      <c r="I3589" s="5">
        <v>17.989999999999998</v>
      </c>
      <c r="J3589" s="3">
        <v>1</v>
      </c>
      <c r="K3589" s="3" t="s">
        <v>95</v>
      </c>
      <c r="L3589" s="3">
        <v>3</v>
      </c>
      <c r="M3589" s="5">
        <v>0.36</v>
      </c>
      <c r="N3589" s="3" t="s">
        <v>91</v>
      </c>
    </row>
    <row r="3590" spans="1:14" x14ac:dyDescent="0.25">
      <c r="A3590" s="3" t="s">
        <v>3693</v>
      </c>
      <c r="B3590" s="3">
        <v>47</v>
      </c>
      <c r="C3590" s="3" t="s">
        <v>93</v>
      </c>
      <c r="D3590" s="3" t="s">
        <v>21</v>
      </c>
      <c r="E3590" s="5">
        <v>13.27</v>
      </c>
      <c r="F3590" s="3">
        <v>26</v>
      </c>
      <c r="G3590" s="3" t="s">
        <v>98</v>
      </c>
      <c r="H3590" s="3" t="s">
        <v>111</v>
      </c>
      <c r="I3590" s="5">
        <v>13.99</v>
      </c>
      <c r="J3590" s="3">
        <v>0</v>
      </c>
      <c r="K3590" s="3" t="s">
        <v>126</v>
      </c>
      <c r="L3590" s="3">
        <v>3</v>
      </c>
      <c r="M3590" s="5">
        <v>0.49</v>
      </c>
      <c r="N3590" s="3" t="s">
        <v>117</v>
      </c>
    </row>
    <row r="3591" spans="1:14" x14ac:dyDescent="0.25">
      <c r="A3591" s="3" t="s">
        <v>3694</v>
      </c>
      <c r="B3591" s="3">
        <v>31</v>
      </c>
      <c r="C3591" s="3" t="s">
        <v>83</v>
      </c>
      <c r="D3591" s="3" t="s">
        <v>21</v>
      </c>
      <c r="E3591" s="5">
        <v>15.37</v>
      </c>
      <c r="F3591" s="3">
        <v>4</v>
      </c>
      <c r="G3591" s="3" t="s">
        <v>114</v>
      </c>
      <c r="H3591" s="3" t="s">
        <v>111</v>
      </c>
      <c r="I3591" s="5">
        <v>13.99</v>
      </c>
      <c r="J3591" s="3">
        <v>0</v>
      </c>
      <c r="K3591" s="3" t="s">
        <v>95</v>
      </c>
      <c r="L3591" s="3">
        <v>3</v>
      </c>
      <c r="M3591" s="5">
        <v>3.07</v>
      </c>
      <c r="N3591" s="3" t="s">
        <v>112</v>
      </c>
    </row>
    <row r="3592" spans="1:14" x14ac:dyDescent="0.25">
      <c r="A3592" s="3" t="s">
        <v>3695</v>
      </c>
      <c r="B3592" s="3">
        <v>40</v>
      </c>
      <c r="C3592" s="3" t="s">
        <v>93</v>
      </c>
      <c r="D3592" s="3" t="s">
        <v>19</v>
      </c>
      <c r="E3592" s="5">
        <v>3</v>
      </c>
      <c r="F3592" s="3">
        <v>0</v>
      </c>
      <c r="G3592" s="3" t="s">
        <v>98</v>
      </c>
      <c r="H3592" s="3" t="s">
        <v>111</v>
      </c>
      <c r="I3592" s="5">
        <v>8.99</v>
      </c>
      <c r="J3592" s="3">
        <v>0</v>
      </c>
      <c r="K3592" s="3" t="s">
        <v>102</v>
      </c>
      <c r="L3592" s="3">
        <v>4</v>
      </c>
      <c r="M3592" s="5">
        <v>3</v>
      </c>
      <c r="N3592" s="3" t="s">
        <v>96</v>
      </c>
    </row>
    <row r="3593" spans="1:14" x14ac:dyDescent="0.25">
      <c r="A3593" s="3" t="s">
        <v>3696</v>
      </c>
      <c r="B3593" s="3">
        <v>69</v>
      </c>
      <c r="C3593" s="3" t="s">
        <v>93</v>
      </c>
      <c r="D3593" s="3" t="s">
        <v>21</v>
      </c>
      <c r="E3593" s="5">
        <v>9.43</v>
      </c>
      <c r="F3593" s="3">
        <v>1</v>
      </c>
      <c r="G3593" s="3" t="s">
        <v>89</v>
      </c>
      <c r="H3593" s="3" t="s">
        <v>120</v>
      </c>
      <c r="I3593" s="5">
        <v>13.99</v>
      </c>
      <c r="J3593" s="3">
        <v>0</v>
      </c>
      <c r="K3593" s="3" t="s">
        <v>126</v>
      </c>
      <c r="L3593" s="3">
        <v>3</v>
      </c>
      <c r="M3593" s="5">
        <v>4.71</v>
      </c>
      <c r="N3593" s="3" t="s">
        <v>87</v>
      </c>
    </row>
    <row r="3594" spans="1:14" x14ac:dyDescent="0.25">
      <c r="A3594" s="3" t="s">
        <v>3697</v>
      </c>
      <c r="B3594" s="3">
        <v>19</v>
      </c>
      <c r="C3594" s="3" t="s">
        <v>83</v>
      </c>
      <c r="D3594" s="3" t="s">
        <v>19</v>
      </c>
      <c r="E3594" s="5">
        <v>5.62</v>
      </c>
      <c r="F3594" s="3">
        <v>13</v>
      </c>
      <c r="G3594" s="3" t="s">
        <v>89</v>
      </c>
      <c r="H3594" s="3" t="s">
        <v>85</v>
      </c>
      <c r="I3594" s="5">
        <v>8.99</v>
      </c>
      <c r="J3594" s="3">
        <v>0</v>
      </c>
      <c r="K3594" s="3" t="s">
        <v>108</v>
      </c>
      <c r="L3594" s="3">
        <v>4</v>
      </c>
      <c r="M3594" s="5">
        <v>0.4</v>
      </c>
      <c r="N3594" s="3" t="s">
        <v>96</v>
      </c>
    </row>
    <row r="3595" spans="1:14" x14ac:dyDescent="0.25">
      <c r="A3595" s="3" t="s">
        <v>3698</v>
      </c>
      <c r="B3595" s="3">
        <v>30</v>
      </c>
      <c r="C3595" s="3" t="s">
        <v>106</v>
      </c>
      <c r="D3595" s="3" t="s">
        <v>21</v>
      </c>
      <c r="E3595" s="5">
        <v>4.62</v>
      </c>
      <c r="F3595" s="3">
        <v>46</v>
      </c>
      <c r="G3595" s="3" t="s">
        <v>89</v>
      </c>
      <c r="H3595" s="3" t="s">
        <v>111</v>
      </c>
      <c r="I3595" s="5">
        <v>13.99</v>
      </c>
      <c r="J3595" s="3">
        <v>1</v>
      </c>
      <c r="K3595" s="3" t="s">
        <v>108</v>
      </c>
      <c r="L3595" s="3">
        <v>3</v>
      </c>
      <c r="M3595" s="5">
        <v>0.1</v>
      </c>
      <c r="N3595" s="3" t="s">
        <v>87</v>
      </c>
    </row>
    <row r="3596" spans="1:14" x14ac:dyDescent="0.25">
      <c r="A3596" s="3" t="s">
        <v>3699</v>
      </c>
      <c r="B3596" s="3">
        <v>29</v>
      </c>
      <c r="C3596" s="3" t="s">
        <v>106</v>
      </c>
      <c r="D3596" s="3" t="s">
        <v>19</v>
      </c>
      <c r="E3596" s="5">
        <v>26.48</v>
      </c>
      <c r="F3596" s="3">
        <v>53</v>
      </c>
      <c r="G3596" s="3" t="s">
        <v>84</v>
      </c>
      <c r="H3596" s="3" t="s">
        <v>90</v>
      </c>
      <c r="I3596" s="5">
        <v>8.99</v>
      </c>
      <c r="J3596" s="3">
        <v>1</v>
      </c>
      <c r="K3596" s="3" t="s">
        <v>102</v>
      </c>
      <c r="L3596" s="3">
        <v>3</v>
      </c>
      <c r="M3596" s="5">
        <v>0.49</v>
      </c>
      <c r="N3596" s="3" t="s">
        <v>104</v>
      </c>
    </row>
    <row r="3597" spans="1:14" x14ac:dyDescent="0.25">
      <c r="A3597" s="3" t="s">
        <v>3700</v>
      </c>
      <c r="B3597" s="3">
        <v>62</v>
      </c>
      <c r="C3597" s="3" t="s">
        <v>93</v>
      </c>
      <c r="D3597" s="3" t="s">
        <v>21</v>
      </c>
      <c r="E3597" s="5">
        <v>24.14</v>
      </c>
      <c r="F3597" s="3">
        <v>2</v>
      </c>
      <c r="G3597" s="3" t="s">
        <v>84</v>
      </c>
      <c r="H3597" s="3" t="s">
        <v>120</v>
      </c>
      <c r="I3597" s="5">
        <v>13.99</v>
      </c>
      <c r="J3597" s="3">
        <v>0</v>
      </c>
      <c r="K3597" s="3" t="s">
        <v>95</v>
      </c>
      <c r="L3597" s="3">
        <v>4</v>
      </c>
      <c r="M3597" s="5">
        <v>8.0500000000000007</v>
      </c>
      <c r="N3597" s="3" t="s">
        <v>99</v>
      </c>
    </row>
    <row r="3598" spans="1:14" x14ac:dyDescent="0.25">
      <c r="A3598" s="3" t="s">
        <v>3701</v>
      </c>
      <c r="B3598" s="3">
        <v>38</v>
      </c>
      <c r="C3598" s="3" t="s">
        <v>93</v>
      </c>
      <c r="D3598" s="3" t="s">
        <v>23</v>
      </c>
      <c r="E3598" s="5">
        <v>12.49</v>
      </c>
      <c r="F3598" s="3">
        <v>38</v>
      </c>
      <c r="G3598" s="3" t="s">
        <v>98</v>
      </c>
      <c r="H3598" s="3" t="s">
        <v>85</v>
      </c>
      <c r="I3598" s="5">
        <v>17.989999999999998</v>
      </c>
      <c r="J3598" s="3">
        <v>1</v>
      </c>
      <c r="K3598" s="3" t="s">
        <v>126</v>
      </c>
      <c r="L3598" s="3">
        <v>1</v>
      </c>
      <c r="M3598" s="5">
        <v>0.32</v>
      </c>
      <c r="N3598" s="3" t="s">
        <v>91</v>
      </c>
    </row>
    <row r="3599" spans="1:14" x14ac:dyDescent="0.25">
      <c r="A3599" s="3" t="s">
        <v>3702</v>
      </c>
      <c r="B3599" s="3">
        <v>47</v>
      </c>
      <c r="C3599" s="3" t="s">
        <v>106</v>
      </c>
      <c r="D3599" s="3" t="s">
        <v>23</v>
      </c>
      <c r="E3599" s="5">
        <v>37.49</v>
      </c>
      <c r="F3599" s="3">
        <v>56</v>
      </c>
      <c r="G3599" s="3" t="s">
        <v>114</v>
      </c>
      <c r="H3599" s="3" t="s">
        <v>122</v>
      </c>
      <c r="I3599" s="5">
        <v>17.989999999999998</v>
      </c>
      <c r="J3599" s="3">
        <v>0</v>
      </c>
      <c r="K3599" s="3" t="s">
        <v>95</v>
      </c>
      <c r="L3599" s="3">
        <v>5</v>
      </c>
      <c r="M3599" s="5">
        <v>0.66</v>
      </c>
      <c r="N3599" s="3" t="s">
        <v>91</v>
      </c>
    </row>
    <row r="3600" spans="1:14" x14ac:dyDescent="0.25">
      <c r="A3600" s="3" t="s">
        <v>3703</v>
      </c>
      <c r="B3600" s="3">
        <v>64</v>
      </c>
      <c r="C3600" s="3" t="s">
        <v>93</v>
      </c>
      <c r="D3600" s="3" t="s">
        <v>23</v>
      </c>
      <c r="E3600" s="5">
        <v>31.88</v>
      </c>
      <c r="F3600" s="3">
        <v>16</v>
      </c>
      <c r="G3600" s="3" t="s">
        <v>89</v>
      </c>
      <c r="H3600" s="3" t="s">
        <v>90</v>
      </c>
      <c r="I3600" s="5">
        <v>17.989999999999998</v>
      </c>
      <c r="J3600" s="3">
        <v>0</v>
      </c>
      <c r="K3600" s="3" t="s">
        <v>108</v>
      </c>
      <c r="L3600" s="3">
        <v>4</v>
      </c>
      <c r="M3600" s="5">
        <v>1.88</v>
      </c>
      <c r="N3600" s="3" t="s">
        <v>112</v>
      </c>
    </row>
    <row r="3601" spans="1:14" x14ac:dyDescent="0.25">
      <c r="A3601" s="3" t="s">
        <v>3704</v>
      </c>
      <c r="B3601" s="3">
        <v>21</v>
      </c>
      <c r="C3601" s="3" t="s">
        <v>106</v>
      </c>
      <c r="D3601" s="3" t="s">
        <v>23</v>
      </c>
      <c r="E3601" s="5">
        <v>3.13</v>
      </c>
      <c r="F3601" s="3">
        <v>53</v>
      </c>
      <c r="G3601" s="3" t="s">
        <v>94</v>
      </c>
      <c r="H3601" s="3" t="s">
        <v>90</v>
      </c>
      <c r="I3601" s="5">
        <v>17.989999999999998</v>
      </c>
      <c r="J3601" s="3">
        <v>1</v>
      </c>
      <c r="K3601" s="3" t="s">
        <v>86</v>
      </c>
      <c r="L3601" s="3">
        <v>4</v>
      </c>
      <c r="M3601" s="5">
        <v>0.06</v>
      </c>
      <c r="N3601" s="3" t="s">
        <v>96</v>
      </c>
    </row>
    <row r="3602" spans="1:14" x14ac:dyDescent="0.25">
      <c r="A3602" s="3" t="s">
        <v>3705</v>
      </c>
      <c r="B3602" s="3">
        <v>22</v>
      </c>
      <c r="C3602" s="3" t="s">
        <v>93</v>
      </c>
      <c r="D3602" s="3" t="s">
        <v>19</v>
      </c>
      <c r="E3602" s="5">
        <v>11.2</v>
      </c>
      <c r="F3602" s="3">
        <v>14</v>
      </c>
      <c r="G3602" s="3" t="s">
        <v>84</v>
      </c>
      <c r="H3602" s="3" t="s">
        <v>122</v>
      </c>
      <c r="I3602" s="5">
        <v>8.99</v>
      </c>
      <c r="J3602" s="3">
        <v>0</v>
      </c>
      <c r="K3602" s="3" t="s">
        <v>86</v>
      </c>
      <c r="L3602" s="3">
        <v>4</v>
      </c>
      <c r="M3602" s="5">
        <v>0.75</v>
      </c>
      <c r="N3602" s="3" t="s">
        <v>99</v>
      </c>
    </row>
    <row r="3603" spans="1:14" x14ac:dyDescent="0.25">
      <c r="A3603" s="3" t="s">
        <v>3706</v>
      </c>
      <c r="B3603" s="3">
        <v>60</v>
      </c>
      <c r="C3603" s="3" t="s">
        <v>83</v>
      </c>
      <c r="D3603" s="3" t="s">
        <v>23</v>
      </c>
      <c r="E3603" s="5">
        <v>14.41</v>
      </c>
      <c r="F3603" s="3">
        <v>41</v>
      </c>
      <c r="G3603" s="3" t="s">
        <v>135</v>
      </c>
      <c r="H3603" s="3" t="s">
        <v>122</v>
      </c>
      <c r="I3603" s="5">
        <v>17.989999999999998</v>
      </c>
      <c r="J3603" s="3">
        <v>0</v>
      </c>
      <c r="K3603" s="3" t="s">
        <v>102</v>
      </c>
      <c r="L3603" s="3">
        <v>4</v>
      </c>
      <c r="M3603" s="5">
        <v>0.34</v>
      </c>
      <c r="N3603" s="3" t="s">
        <v>91</v>
      </c>
    </row>
    <row r="3604" spans="1:14" x14ac:dyDescent="0.25">
      <c r="A3604" s="3" t="s">
        <v>3707</v>
      </c>
      <c r="B3604" s="3">
        <v>27</v>
      </c>
      <c r="C3604" s="3" t="s">
        <v>106</v>
      </c>
      <c r="D3604" s="3" t="s">
        <v>23</v>
      </c>
      <c r="E3604" s="5">
        <v>7.92</v>
      </c>
      <c r="F3604" s="3">
        <v>9</v>
      </c>
      <c r="G3604" s="3" t="s">
        <v>114</v>
      </c>
      <c r="H3604" s="3" t="s">
        <v>120</v>
      </c>
      <c r="I3604" s="5">
        <v>17.989999999999998</v>
      </c>
      <c r="J3604" s="3">
        <v>0</v>
      </c>
      <c r="K3604" s="3" t="s">
        <v>102</v>
      </c>
      <c r="L3604" s="3">
        <v>5</v>
      </c>
      <c r="M3604" s="5">
        <v>0.79</v>
      </c>
      <c r="N3604" s="3" t="s">
        <v>99</v>
      </c>
    </row>
    <row r="3605" spans="1:14" x14ac:dyDescent="0.25">
      <c r="A3605" s="3" t="s">
        <v>3708</v>
      </c>
      <c r="B3605" s="3">
        <v>36</v>
      </c>
      <c r="C3605" s="3" t="s">
        <v>93</v>
      </c>
      <c r="D3605" s="3" t="s">
        <v>19</v>
      </c>
      <c r="E3605" s="5">
        <v>9.02</v>
      </c>
      <c r="F3605" s="3">
        <v>32</v>
      </c>
      <c r="G3605" s="3" t="s">
        <v>89</v>
      </c>
      <c r="H3605" s="3" t="s">
        <v>122</v>
      </c>
      <c r="I3605" s="5">
        <v>8.99</v>
      </c>
      <c r="J3605" s="3">
        <v>1</v>
      </c>
      <c r="K3605" s="3" t="s">
        <v>108</v>
      </c>
      <c r="L3605" s="3">
        <v>2</v>
      </c>
      <c r="M3605" s="5">
        <v>0.27</v>
      </c>
      <c r="N3605" s="3" t="s">
        <v>91</v>
      </c>
    </row>
    <row r="3606" spans="1:14" x14ac:dyDescent="0.25">
      <c r="A3606" s="3" t="s">
        <v>3709</v>
      </c>
      <c r="B3606" s="3">
        <v>22</v>
      </c>
      <c r="C3606" s="3" t="s">
        <v>93</v>
      </c>
      <c r="D3606" s="3" t="s">
        <v>19</v>
      </c>
      <c r="E3606" s="5">
        <v>5.59</v>
      </c>
      <c r="F3606" s="3">
        <v>57</v>
      </c>
      <c r="G3606" s="3" t="s">
        <v>114</v>
      </c>
      <c r="H3606" s="3" t="s">
        <v>120</v>
      </c>
      <c r="I3606" s="5">
        <v>8.99</v>
      </c>
      <c r="J3606" s="3">
        <v>1</v>
      </c>
      <c r="K3606" s="3" t="s">
        <v>86</v>
      </c>
      <c r="L3606" s="3">
        <v>3</v>
      </c>
      <c r="M3606" s="5">
        <v>0.1</v>
      </c>
      <c r="N3606" s="3" t="s">
        <v>87</v>
      </c>
    </row>
    <row r="3607" spans="1:14" x14ac:dyDescent="0.25">
      <c r="A3607" s="3" t="s">
        <v>3710</v>
      </c>
      <c r="B3607" s="3">
        <v>43</v>
      </c>
      <c r="C3607" s="3" t="s">
        <v>93</v>
      </c>
      <c r="D3607" s="3" t="s">
        <v>19</v>
      </c>
      <c r="E3607" s="5">
        <v>3.17</v>
      </c>
      <c r="F3607" s="3">
        <v>30</v>
      </c>
      <c r="G3607" s="3" t="s">
        <v>135</v>
      </c>
      <c r="H3607" s="3" t="s">
        <v>111</v>
      </c>
      <c r="I3607" s="5">
        <v>8.99</v>
      </c>
      <c r="J3607" s="3">
        <v>1</v>
      </c>
      <c r="K3607" s="3" t="s">
        <v>108</v>
      </c>
      <c r="L3607" s="3">
        <v>4</v>
      </c>
      <c r="M3607" s="5">
        <v>0.1</v>
      </c>
      <c r="N3607" s="3" t="s">
        <v>104</v>
      </c>
    </row>
    <row r="3608" spans="1:14" x14ac:dyDescent="0.25">
      <c r="A3608" s="3" t="s">
        <v>3711</v>
      </c>
      <c r="B3608" s="3">
        <v>50</v>
      </c>
      <c r="C3608" s="3" t="s">
        <v>83</v>
      </c>
      <c r="D3608" s="3" t="s">
        <v>21</v>
      </c>
      <c r="E3608" s="5">
        <v>26.57</v>
      </c>
      <c r="F3608" s="3">
        <v>34</v>
      </c>
      <c r="G3608" s="3" t="s">
        <v>84</v>
      </c>
      <c r="H3608" s="3" t="s">
        <v>90</v>
      </c>
      <c r="I3608" s="5">
        <v>13.99</v>
      </c>
      <c r="J3608" s="3">
        <v>0</v>
      </c>
      <c r="K3608" s="3" t="s">
        <v>126</v>
      </c>
      <c r="L3608" s="3">
        <v>5</v>
      </c>
      <c r="M3608" s="5">
        <v>0.76</v>
      </c>
      <c r="N3608" s="3" t="s">
        <v>117</v>
      </c>
    </row>
    <row r="3609" spans="1:14" x14ac:dyDescent="0.25">
      <c r="A3609" s="3" t="s">
        <v>3712</v>
      </c>
      <c r="B3609" s="3">
        <v>67</v>
      </c>
      <c r="C3609" s="3" t="s">
        <v>106</v>
      </c>
      <c r="D3609" s="3" t="s">
        <v>19</v>
      </c>
      <c r="E3609" s="5">
        <v>7.17</v>
      </c>
      <c r="F3609" s="3">
        <v>41</v>
      </c>
      <c r="G3609" s="3" t="s">
        <v>89</v>
      </c>
      <c r="H3609" s="3" t="s">
        <v>85</v>
      </c>
      <c r="I3609" s="5">
        <v>8.99</v>
      </c>
      <c r="J3609" s="3">
        <v>1</v>
      </c>
      <c r="K3609" s="3" t="s">
        <v>95</v>
      </c>
      <c r="L3609" s="3">
        <v>4</v>
      </c>
      <c r="M3609" s="5">
        <v>0.17</v>
      </c>
      <c r="N3609" s="3" t="s">
        <v>112</v>
      </c>
    </row>
    <row r="3610" spans="1:14" x14ac:dyDescent="0.25">
      <c r="A3610" s="3" t="s">
        <v>3713</v>
      </c>
      <c r="B3610" s="3">
        <v>59</v>
      </c>
      <c r="C3610" s="3" t="s">
        <v>93</v>
      </c>
      <c r="D3610" s="3" t="s">
        <v>23</v>
      </c>
      <c r="E3610" s="5">
        <v>19.86</v>
      </c>
      <c r="F3610" s="3">
        <v>37</v>
      </c>
      <c r="G3610" s="3" t="s">
        <v>89</v>
      </c>
      <c r="H3610" s="3" t="s">
        <v>90</v>
      </c>
      <c r="I3610" s="5">
        <v>17.989999999999998</v>
      </c>
      <c r="J3610" s="3">
        <v>0</v>
      </c>
      <c r="K3610" s="3" t="s">
        <v>86</v>
      </c>
      <c r="L3610" s="3">
        <v>3</v>
      </c>
      <c r="M3610" s="5">
        <v>0.52</v>
      </c>
      <c r="N3610" s="3" t="s">
        <v>91</v>
      </c>
    </row>
    <row r="3611" spans="1:14" x14ac:dyDescent="0.25">
      <c r="A3611" s="3" t="s">
        <v>3714</v>
      </c>
      <c r="B3611" s="3">
        <v>33</v>
      </c>
      <c r="C3611" s="3" t="s">
        <v>83</v>
      </c>
      <c r="D3611" s="3" t="s">
        <v>19</v>
      </c>
      <c r="E3611" s="5">
        <v>40.049999999999997</v>
      </c>
      <c r="F3611" s="3">
        <v>47</v>
      </c>
      <c r="G3611" s="3" t="s">
        <v>89</v>
      </c>
      <c r="H3611" s="3" t="s">
        <v>122</v>
      </c>
      <c r="I3611" s="5">
        <v>8.99</v>
      </c>
      <c r="J3611" s="3">
        <v>0</v>
      </c>
      <c r="K3611" s="3" t="s">
        <v>95</v>
      </c>
      <c r="L3611" s="3">
        <v>5</v>
      </c>
      <c r="M3611" s="5">
        <v>0.83</v>
      </c>
      <c r="N3611" s="3" t="s">
        <v>99</v>
      </c>
    </row>
    <row r="3612" spans="1:14" x14ac:dyDescent="0.25">
      <c r="A3612" s="3" t="s">
        <v>3715</v>
      </c>
      <c r="B3612" s="3">
        <v>50</v>
      </c>
      <c r="C3612" s="3" t="s">
        <v>106</v>
      </c>
      <c r="D3612" s="3" t="s">
        <v>21</v>
      </c>
      <c r="E3612" s="5">
        <v>8.9</v>
      </c>
      <c r="F3612" s="3">
        <v>42</v>
      </c>
      <c r="G3612" s="3" t="s">
        <v>98</v>
      </c>
      <c r="H3612" s="3" t="s">
        <v>120</v>
      </c>
      <c r="I3612" s="5">
        <v>13.99</v>
      </c>
      <c r="J3612" s="3">
        <v>1</v>
      </c>
      <c r="K3612" s="3" t="s">
        <v>86</v>
      </c>
      <c r="L3612" s="3">
        <v>3</v>
      </c>
      <c r="M3612" s="5">
        <v>0.21</v>
      </c>
      <c r="N3612" s="3" t="s">
        <v>99</v>
      </c>
    </row>
    <row r="3613" spans="1:14" x14ac:dyDescent="0.25">
      <c r="A3613" s="3" t="s">
        <v>3716</v>
      </c>
      <c r="B3613" s="3">
        <v>55</v>
      </c>
      <c r="C3613" s="3" t="s">
        <v>83</v>
      </c>
      <c r="D3613" s="3" t="s">
        <v>19</v>
      </c>
      <c r="E3613" s="5">
        <v>22.18</v>
      </c>
      <c r="F3613" s="3">
        <v>29</v>
      </c>
      <c r="G3613" s="3" t="s">
        <v>98</v>
      </c>
      <c r="H3613" s="3" t="s">
        <v>90</v>
      </c>
      <c r="I3613" s="5">
        <v>8.99</v>
      </c>
      <c r="J3613" s="3">
        <v>0</v>
      </c>
      <c r="K3613" s="3" t="s">
        <v>126</v>
      </c>
      <c r="L3613" s="3">
        <v>3</v>
      </c>
      <c r="M3613" s="5">
        <v>0.74</v>
      </c>
      <c r="N3613" s="3" t="s">
        <v>87</v>
      </c>
    </row>
    <row r="3614" spans="1:14" x14ac:dyDescent="0.25">
      <c r="A3614" s="3" t="s">
        <v>3717</v>
      </c>
      <c r="B3614" s="3">
        <v>46</v>
      </c>
      <c r="C3614" s="3" t="s">
        <v>93</v>
      </c>
      <c r="D3614" s="3" t="s">
        <v>21</v>
      </c>
      <c r="E3614" s="5">
        <v>4.38</v>
      </c>
      <c r="F3614" s="3">
        <v>37</v>
      </c>
      <c r="G3614" s="3" t="s">
        <v>135</v>
      </c>
      <c r="H3614" s="3" t="s">
        <v>122</v>
      </c>
      <c r="I3614" s="5">
        <v>13.99</v>
      </c>
      <c r="J3614" s="3">
        <v>1</v>
      </c>
      <c r="K3614" s="3" t="s">
        <v>95</v>
      </c>
      <c r="L3614" s="3">
        <v>4</v>
      </c>
      <c r="M3614" s="5">
        <v>0.12</v>
      </c>
      <c r="N3614" s="3" t="s">
        <v>104</v>
      </c>
    </row>
    <row r="3615" spans="1:14" x14ac:dyDescent="0.25">
      <c r="A3615" s="3" t="s">
        <v>3718</v>
      </c>
      <c r="B3615" s="3">
        <v>51</v>
      </c>
      <c r="C3615" s="3" t="s">
        <v>93</v>
      </c>
      <c r="D3615" s="3" t="s">
        <v>19</v>
      </c>
      <c r="E3615" s="5">
        <v>12.08</v>
      </c>
      <c r="F3615" s="3">
        <v>41</v>
      </c>
      <c r="G3615" s="3" t="s">
        <v>135</v>
      </c>
      <c r="H3615" s="3" t="s">
        <v>90</v>
      </c>
      <c r="I3615" s="5">
        <v>8.99</v>
      </c>
      <c r="J3615" s="3">
        <v>1</v>
      </c>
      <c r="K3615" s="3" t="s">
        <v>102</v>
      </c>
      <c r="L3615" s="3">
        <v>5</v>
      </c>
      <c r="M3615" s="5">
        <v>0.28999999999999998</v>
      </c>
      <c r="N3615" s="3" t="s">
        <v>99</v>
      </c>
    </row>
    <row r="3616" spans="1:14" x14ac:dyDescent="0.25">
      <c r="A3616" s="3" t="s">
        <v>3719</v>
      </c>
      <c r="B3616" s="3">
        <v>67</v>
      </c>
      <c r="C3616" s="3" t="s">
        <v>83</v>
      </c>
      <c r="D3616" s="3" t="s">
        <v>23</v>
      </c>
      <c r="E3616" s="5">
        <v>6.7</v>
      </c>
      <c r="F3616" s="3">
        <v>30</v>
      </c>
      <c r="G3616" s="3" t="s">
        <v>84</v>
      </c>
      <c r="H3616" s="3" t="s">
        <v>90</v>
      </c>
      <c r="I3616" s="5">
        <v>17.989999999999998</v>
      </c>
      <c r="J3616" s="3">
        <v>0</v>
      </c>
      <c r="K3616" s="3" t="s">
        <v>126</v>
      </c>
      <c r="L3616" s="3">
        <v>5</v>
      </c>
      <c r="M3616" s="5">
        <v>0.22</v>
      </c>
      <c r="N3616" s="3" t="s">
        <v>112</v>
      </c>
    </row>
    <row r="3617" spans="1:14" x14ac:dyDescent="0.25">
      <c r="A3617" s="3" t="s">
        <v>3720</v>
      </c>
      <c r="B3617" s="3">
        <v>44</v>
      </c>
      <c r="C3617" s="3" t="s">
        <v>93</v>
      </c>
      <c r="D3617" s="3" t="s">
        <v>19</v>
      </c>
      <c r="E3617" s="5">
        <v>9.0299999999999994</v>
      </c>
      <c r="F3617" s="3">
        <v>49</v>
      </c>
      <c r="G3617" s="3" t="s">
        <v>98</v>
      </c>
      <c r="H3617" s="3" t="s">
        <v>120</v>
      </c>
      <c r="I3617" s="5">
        <v>8.99</v>
      </c>
      <c r="J3617" s="3">
        <v>1</v>
      </c>
      <c r="K3617" s="3" t="s">
        <v>126</v>
      </c>
      <c r="L3617" s="3">
        <v>2</v>
      </c>
      <c r="M3617" s="5">
        <v>0.18</v>
      </c>
      <c r="N3617" s="3" t="s">
        <v>117</v>
      </c>
    </row>
    <row r="3618" spans="1:14" x14ac:dyDescent="0.25">
      <c r="A3618" s="3" t="s">
        <v>3721</v>
      </c>
      <c r="B3618" s="3">
        <v>58</v>
      </c>
      <c r="C3618" s="3" t="s">
        <v>83</v>
      </c>
      <c r="D3618" s="3" t="s">
        <v>21</v>
      </c>
      <c r="E3618" s="5">
        <v>4.6900000000000004</v>
      </c>
      <c r="F3618" s="3">
        <v>49</v>
      </c>
      <c r="G3618" s="3" t="s">
        <v>84</v>
      </c>
      <c r="H3618" s="3" t="s">
        <v>85</v>
      </c>
      <c r="I3618" s="5">
        <v>13.99</v>
      </c>
      <c r="J3618" s="3">
        <v>1</v>
      </c>
      <c r="K3618" s="3" t="s">
        <v>95</v>
      </c>
      <c r="L3618" s="3">
        <v>1</v>
      </c>
      <c r="M3618" s="5">
        <v>0.09</v>
      </c>
      <c r="N3618" s="3" t="s">
        <v>104</v>
      </c>
    </row>
    <row r="3619" spans="1:14" x14ac:dyDescent="0.25">
      <c r="A3619" s="3" t="s">
        <v>3722</v>
      </c>
      <c r="B3619" s="3">
        <v>59</v>
      </c>
      <c r="C3619" s="3" t="s">
        <v>83</v>
      </c>
      <c r="D3619" s="3" t="s">
        <v>19</v>
      </c>
      <c r="E3619" s="5">
        <v>7.17</v>
      </c>
      <c r="F3619" s="3">
        <v>31</v>
      </c>
      <c r="G3619" s="3" t="s">
        <v>114</v>
      </c>
      <c r="H3619" s="3" t="s">
        <v>90</v>
      </c>
      <c r="I3619" s="5">
        <v>8.99</v>
      </c>
      <c r="J3619" s="3">
        <v>1</v>
      </c>
      <c r="K3619" s="3" t="s">
        <v>86</v>
      </c>
      <c r="L3619" s="3">
        <v>3</v>
      </c>
      <c r="M3619" s="5">
        <v>0.22</v>
      </c>
      <c r="N3619" s="3" t="s">
        <v>99</v>
      </c>
    </row>
    <row r="3620" spans="1:14" x14ac:dyDescent="0.25">
      <c r="A3620" s="3" t="s">
        <v>3723</v>
      </c>
      <c r="B3620" s="3">
        <v>22</v>
      </c>
      <c r="C3620" s="3" t="s">
        <v>83</v>
      </c>
      <c r="D3620" s="3" t="s">
        <v>19</v>
      </c>
      <c r="E3620" s="5">
        <v>25.18</v>
      </c>
      <c r="F3620" s="3">
        <v>39</v>
      </c>
      <c r="G3620" s="3" t="s">
        <v>98</v>
      </c>
      <c r="H3620" s="3" t="s">
        <v>85</v>
      </c>
      <c r="I3620" s="5">
        <v>8.99</v>
      </c>
      <c r="J3620" s="3">
        <v>0</v>
      </c>
      <c r="K3620" s="3" t="s">
        <v>102</v>
      </c>
      <c r="L3620" s="3">
        <v>5</v>
      </c>
      <c r="M3620" s="5">
        <v>0.63</v>
      </c>
      <c r="N3620" s="3" t="s">
        <v>87</v>
      </c>
    </row>
    <row r="3621" spans="1:14" x14ac:dyDescent="0.25">
      <c r="A3621" s="3" t="s">
        <v>3724</v>
      </c>
      <c r="B3621" s="3">
        <v>44</v>
      </c>
      <c r="C3621" s="3" t="s">
        <v>93</v>
      </c>
      <c r="D3621" s="3" t="s">
        <v>19</v>
      </c>
      <c r="E3621" s="5">
        <v>7.25</v>
      </c>
      <c r="F3621" s="3">
        <v>19</v>
      </c>
      <c r="G3621" s="3" t="s">
        <v>98</v>
      </c>
      <c r="H3621" s="3" t="s">
        <v>120</v>
      </c>
      <c r="I3621" s="5">
        <v>8.99</v>
      </c>
      <c r="J3621" s="3">
        <v>1</v>
      </c>
      <c r="K3621" s="3" t="s">
        <v>126</v>
      </c>
      <c r="L3621" s="3">
        <v>1</v>
      </c>
      <c r="M3621" s="5">
        <v>0.36</v>
      </c>
      <c r="N3621" s="3" t="s">
        <v>99</v>
      </c>
    </row>
    <row r="3622" spans="1:14" x14ac:dyDescent="0.25">
      <c r="A3622" s="3" t="s">
        <v>3725</v>
      </c>
      <c r="B3622" s="3">
        <v>63</v>
      </c>
      <c r="C3622" s="3" t="s">
        <v>106</v>
      </c>
      <c r="D3622" s="3" t="s">
        <v>23</v>
      </c>
      <c r="E3622" s="5">
        <v>1.43</v>
      </c>
      <c r="F3622" s="3">
        <v>57</v>
      </c>
      <c r="G3622" s="3" t="s">
        <v>94</v>
      </c>
      <c r="H3622" s="3" t="s">
        <v>85</v>
      </c>
      <c r="I3622" s="5">
        <v>17.989999999999998</v>
      </c>
      <c r="J3622" s="3">
        <v>1</v>
      </c>
      <c r="K3622" s="3" t="s">
        <v>86</v>
      </c>
      <c r="L3622" s="3">
        <v>5</v>
      </c>
      <c r="M3622" s="5">
        <v>0.02</v>
      </c>
      <c r="N3622" s="3" t="s">
        <v>112</v>
      </c>
    </row>
    <row r="3623" spans="1:14" x14ac:dyDescent="0.25">
      <c r="A3623" s="3" t="s">
        <v>3726</v>
      </c>
      <c r="B3623" s="3">
        <v>57</v>
      </c>
      <c r="C3623" s="3" t="s">
        <v>106</v>
      </c>
      <c r="D3623" s="3" t="s">
        <v>21</v>
      </c>
      <c r="E3623" s="5">
        <v>2.34</v>
      </c>
      <c r="F3623" s="3">
        <v>0</v>
      </c>
      <c r="G3623" s="3" t="s">
        <v>135</v>
      </c>
      <c r="H3623" s="3" t="s">
        <v>120</v>
      </c>
      <c r="I3623" s="5">
        <v>13.99</v>
      </c>
      <c r="J3623" s="3">
        <v>0</v>
      </c>
      <c r="K3623" s="3" t="s">
        <v>102</v>
      </c>
      <c r="L3623" s="3">
        <v>5</v>
      </c>
      <c r="M3623" s="5">
        <v>2.34</v>
      </c>
      <c r="N3623" s="3" t="s">
        <v>91</v>
      </c>
    </row>
    <row r="3624" spans="1:14" x14ac:dyDescent="0.25">
      <c r="A3624" s="3" t="s">
        <v>3727</v>
      </c>
      <c r="B3624" s="3">
        <v>43</v>
      </c>
      <c r="C3624" s="3" t="s">
        <v>106</v>
      </c>
      <c r="D3624" s="3" t="s">
        <v>23</v>
      </c>
      <c r="E3624" s="5">
        <v>14.21</v>
      </c>
      <c r="F3624" s="3">
        <v>11</v>
      </c>
      <c r="G3624" s="3" t="s">
        <v>114</v>
      </c>
      <c r="H3624" s="3" t="s">
        <v>85</v>
      </c>
      <c r="I3624" s="5">
        <v>17.989999999999998</v>
      </c>
      <c r="J3624" s="3">
        <v>0</v>
      </c>
      <c r="K3624" s="3" t="s">
        <v>108</v>
      </c>
      <c r="L3624" s="3">
        <v>3</v>
      </c>
      <c r="M3624" s="5">
        <v>1.18</v>
      </c>
      <c r="N3624" s="3" t="s">
        <v>99</v>
      </c>
    </row>
    <row r="3625" spans="1:14" x14ac:dyDescent="0.25">
      <c r="A3625" s="3" t="s">
        <v>3728</v>
      </c>
      <c r="B3625" s="3">
        <v>55</v>
      </c>
      <c r="C3625" s="3" t="s">
        <v>93</v>
      </c>
      <c r="D3625" s="3" t="s">
        <v>21</v>
      </c>
      <c r="E3625" s="5">
        <v>5.36</v>
      </c>
      <c r="F3625" s="3">
        <v>42</v>
      </c>
      <c r="G3625" s="3" t="s">
        <v>84</v>
      </c>
      <c r="H3625" s="3" t="s">
        <v>120</v>
      </c>
      <c r="I3625" s="5">
        <v>13.99</v>
      </c>
      <c r="J3625" s="3">
        <v>0</v>
      </c>
      <c r="K3625" s="3" t="s">
        <v>102</v>
      </c>
      <c r="L3625" s="3">
        <v>5</v>
      </c>
      <c r="M3625" s="5">
        <v>0.12</v>
      </c>
      <c r="N3625" s="3" t="s">
        <v>99</v>
      </c>
    </row>
    <row r="3626" spans="1:14" x14ac:dyDescent="0.25">
      <c r="A3626" s="3" t="s">
        <v>3729</v>
      </c>
      <c r="B3626" s="3">
        <v>19</v>
      </c>
      <c r="C3626" s="3" t="s">
        <v>93</v>
      </c>
      <c r="D3626" s="3" t="s">
        <v>21</v>
      </c>
      <c r="E3626" s="5">
        <v>5.42</v>
      </c>
      <c r="F3626" s="3">
        <v>60</v>
      </c>
      <c r="G3626" s="3" t="s">
        <v>135</v>
      </c>
      <c r="H3626" s="3" t="s">
        <v>85</v>
      </c>
      <c r="I3626" s="5">
        <v>13.99</v>
      </c>
      <c r="J3626" s="3">
        <v>1</v>
      </c>
      <c r="K3626" s="3" t="s">
        <v>126</v>
      </c>
      <c r="L3626" s="3">
        <v>1</v>
      </c>
      <c r="M3626" s="5">
        <v>0.09</v>
      </c>
      <c r="N3626" s="3" t="s">
        <v>112</v>
      </c>
    </row>
    <row r="3627" spans="1:14" x14ac:dyDescent="0.25">
      <c r="A3627" s="3" t="s">
        <v>3730</v>
      </c>
      <c r="B3627" s="3">
        <v>64</v>
      </c>
      <c r="C3627" s="3" t="s">
        <v>83</v>
      </c>
      <c r="D3627" s="3" t="s">
        <v>23</v>
      </c>
      <c r="E3627" s="5">
        <v>11.09</v>
      </c>
      <c r="F3627" s="3">
        <v>26</v>
      </c>
      <c r="G3627" s="3" t="s">
        <v>84</v>
      </c>
      <c r="H3627" s="3" t="s">
        <v>120</v>
      </c>
      <c r="I3627" s="5">
        <v>17.989999999999998</v>
      </c>
      <c r="J3627" s="3">
        <v>0</v>
      </c>
      <c r="K3627" s="3" t="s">
        <v>102</v>
      </c>
      <c r="L3627" s="3">
        <v>5</v>
      </c>
      <c r="M3627" s="5">
        <v>0.41</v>
      </c>
      <c r="N3627" s="3" t="s">
        <v>96</v>
      </c>
    </row>
    <row r="3628" spans="1:14" x14ac:dyDescent="0.25">
      <c r="A3628" s="3" t="s">
        <v>3731</v>
      </c>
      <c r="B3628" s="3">
        <v>61</v>
      </c>
      <c r="C3628" s="3" t="s">
        <v>93</v>
      </c>
      <c r="D3628" s="3" t="s">
        <v>23</v>
      </c>
      <c r="E3628" s="5">
        <v>1.91</v>
      </c>
      <c r="F3628" s="3">
        <v>52</v>
      </c>
      <c r="G3628" s="3" t="s">
        <v>135</v>
      </c>
      <c r="H3628" s="3" t="s">
        <v>85</v>
      </c>
      <c r="I3628" s="5">
        <v>17.989999999999998</v>
      </c>
      <c r="J3628" s="3">
        <v>1</v>
      </c>
      <c r="K3628" s="3" t="s">
        <v>102</v>
      </c>
      <c r="L3628" s="3">
        <v>1</v>
      </c>
      <c r="M3628" s="5">
        <v>0.04</v>
      </c>
      <c r="N3628" s="3" t="s">
        <v>104</v>
      </c>
    </row>
    <row r="3629" spans="1:14" x14ac:dyDescent="0.25">
      <c r="A3629" s="3" t="s">
        <v>3732</v>
      </c>
      <c r="B3629" s="3">
        <v>44</v>
      </c>
      <c r="C3629" s="3" t="s">
        <v>106</v>
      </c>
      <c r="D3629" s="3" t="s">
        <v>23</v>
      </c>
      <c r="E3629" s="5">
        <v>1.22</v>
      </c>
      <c r="F3629" s="3">
        <v>24</v>
      </c>
      <c r="G3629" s="3" t="s">
        <v>98</v>
      </c>
      <c r="H3629" s="3" t="s">
        <v>122</v>
      </c>
      <c r="I3629" s="5">
        <v>17.989999999999998</v>
      </c>
      <c r="J3629" s="3">
        <v>1</v>
      </c>
      <c r="K3629" s="3" t="s">
        <v>95</v>
      </c>
      <c r="L3629" s="3">
        <v>3</v>
      </c>
      <c r="M3629" s="5">
        <v>0.05</v>
      </c>
      <c r="N3629" s="3" t="s">
        <v>99</v>
      </c>
    </row>
    <row r="3630" spans="1:14" x14ac:dyDescent="0.25">
      <c r="A3630" s="3" t="s">
        <v>3733</v>
      </c>
      <c r="B3630" s="3">
        <v>40</v>
      </c>
      <c r="C3630" s="3" t="s">
        <v>93</v>
      </c>
      <c r="D3630" s="3" t="s">
        <v>21</v>
      </c>
      <c r="E3630" s="5">
        <v>3.21</v>
      </c>
      <c r="F3630" s="3">
        <v>58</v>
      </c>
      <c r="G3630" s="3" t="s">
        <v>89</v>
      </c>
      <c r="H3630" s="3" t="s">
        <v>120</v>
      </c>
      <c r="I3630" s="5">
        <v>13.99</v>
      </c>
      <c r="J3630" s="3">
        <v>1</v>
      </c>
      <c r="K3630" s="3" t="s">
        <v>108</v>
      </c>
      <c r="L3630" s="3">
        <v>2</v>
      </c>
      <c r="M3630" s="5">
        <v>0.05</v>
      </c>
      <c r="N3630" s="3" t="s">
        <v>87</v>
      </c>
    </row>
    <row r="3631" spans="1:14" x14ac:dyDescent="0.25">
      <c r="A3631" s="3" t="s">
        <v>3734</v>
      </c>
      <c r="B3631" s="3">
        <v>33</v>
      </c>
      <c r="C3631" s="3" t="s">
        <v>93</v>
      </c>
      <c r="D3631" s="3" t="s">
        <v>21</v>
      </c>
      <c r="E3631" s="5">
        <v>13.21</v>
      </c>
      <c r="F3631" s="3">
        <v>21</v>
      </c>
      <c r="G3631" s="3" t="s">
        <v>98</v>
      </c>
      <c r="H3631" s="3" t="s">
        <v>122</v>
      </c>
      <c r="I3631" s="5">
        <v>13.99</v>
      </c>
      <c r="J3631" s="3">
        <v>0</v>
      </c>
      <c r="K3631" s="3" t="s">
        <v>102</v>
      </c>
      <c r="L3631" s="3">
        <v>4</v>
      </c>
      <c r="M3631" s="5">
        <v>0.6</v>
      </c>
      <c r="N3631" s="3" t="s">
        <v>112</v>
      </c>
    </row>
    <row r="3632" spans="1:14" x14ac:dyDescent="0.25">
      <c r="A3632" s="3" t="s">
        <v>3735</v>
      </c>
      <c r="B3632" s="3">
        <v>47</v>
      </c>
      <c r="C3632" s="3" t="s">
        <v>83</v>
      </c>
      <c r="D3632" s="3" t="s">
        <v>21</v>
      </c>
      <c r="E3632" s="5">
        <v>8.01</v>
      </c>
      <c r="F3632" s="3">
        <v>11</v>
      </c>
      <c r="G3632" s="3" t="s">
        <v>89</v>
      </c>
      <c r="H3632" s="3" t="s">
        <v>90</v>
      </c>
      <c r="I3632" s="5">
        <v>13.99</v>
      </c>
      <c r="J3632" s="3">
        <v>0</v>
      </c>
      <c r="K3632" s="3" t="s">
        <v>86</v>
      </c>
      <c r="L3632" s="3">
        <v>4</v>
      </c>
      <c r="M3632" s="5">
        <v>0.67</v>
      </c>
      <c r="N3632" s="3" t="s">
        <v>99</v>
      </c>
    </row>
    <row r="3633" spans="1:14" x14ac:dyDescent="0.25">
      <c r="A3633" s="3" t="s">
        <v>3736</v>
      </c>
      <c r="B3633" s="3">
        <v>48</v>
      </c>
      <c r="C3633" s="3" t="s">
        <v>83</v>
      </c>
      <c r="D3633" s="3" t="s">
        <v>23</v>
      </c>
      <c r="E3633" s="5">
        <v>6.53</v>
      </c>
      <c r="F3633" s="3">
        <v>55</v>
      </c>
      <c r="G3633" s="3" t="s">
        <v>94</v>
      </c>
      <c r="H3633" s="3" t="s">
        <v>90</v>
      </c>
      <c r="I3633" s="5">
        <v>17.989999999999998</v>
      </c>
      <c r="J3633" s="3">
        <v>1</v>
      </c>
      <c r="K3633" s="3" t="s">
        <v>86</v>
      </c>
      <c r="L3633" s="3">
        <v>2</v>
      </c>
      <c r="M3633" s="5">
        <v>0.12</v>
      </c>
      <c r="N3633" s="3" t="s">
        <v>117</v>
      </c>
    </row>
    <row r="3634" spans="1:14" x14ac:dyDescent="0.25">
      <c r="A3634" s="3" t="s">
        <v>3737</v>
      </c>
      <c r="B3634" s="3">
        <v>69</v>
      </c>
      <c r="C3634" s="3" t="s">
        <v>93</v>
      </c>
      <c r="D3634" s="3" t="s">
        <v>19</v>
      </c>
      <c r="E3634" s="5">
        <v>20.61</v>
      </c>
      <c r="F3634" s="3">
        <v>37</v>
      </c>
      <c r="G3634" s="3" t="s">
        <v>114</v>
      </c>
      <c r="H3634" s="3" t="s">
        <v>122</v>
      </c>
      <c r="I3634" s="5">
        <v>8.99</v>
      </c>
      <c r="J3634" s="3">
        <v>0</v>
      </c>
      <c r="K3634" s="3" t="s">
        <v>95</v>
      </c>
      <c r="L3634" s="3">
        <v>5</v>
      </c>
      <c r="M3634" s="5">
        <v>0.54</v>
      </c>
      <c r="N3634" s="3" t="s">
        <v>104</v>
      </c>
    </row>
    <row r="3635" spans="1:14" x14ac:dyDescent="0.25">
      <c r="A3635" s="3" t="s">
        <v>3738</v>
      </c>
      <c r="B3635" s="3">
        <v>37</v>
      </c>
      <c r="C3635" s="3" t="s">
        <v>83</v>
      </c>
      <c r="D3635" s="3" t="s">
        <v>19</v>
      </c>
      <c r="E3635" s="5">
        <v>6.29</v>
      </c>
      <c r="F3635" s="3">
        <v>16</v>
      </c>
      <c r="G3635" s="3" t="s">
        <v>84</v>
      </c>
      <c r="H3635" s="3" t="s">
        <v>122</v>
      </c>
      <c r="I3635" s="5">
        <v>8.99</v>
      </c>
      <c r="J3635" s="3">
        <v>0</v>
      </c>
      <c r="K3635" s="3" t="s">
        <v>102</v>
      </c>
      <c r="L3635" s="3">
        <v>2</v>
      </c>
      <c r="M3635" s="5">
        <v>0.37</v>
      </c>
      <c r="N3635" s="3" t="s">
        <v>96</v>
      </c>
    </row>
    <row r="3636" spans="1:14" x14ac:dyDescent="0.25">
      <c r="A3636" s="3" t="s">
        <v>3739</v>
      </c>
      <c r="B3636" s="3">
        <v>36</v>
      </c>
      <c r="C3636" s="3" t="s">
        <v>93</v>
      </c>
      <c r="D3636" s="3" t="s">
        <v>21</v>
      </c>
      <c r="E3636" s="5">
        <v>2.06</v>
      </c>
      <c r="F3636" s="3">
        <v>24</v>
      </c>
      <c r="G3636" s="3" t="s">
        <v>84</v>
      </c>
      <c r="H3636" s="3" t="s">
        <v>111</v>
      </c>
      <c r="I3636" s="5">
        <v>13.99</v>
      </c>
      <c r="J3636" s="3">
        <v>1</v>
      </c>
      <c r="K3636" s="3" t="s">
        <v>95</v>
      </c>
      <c r="L3636" s="3">
        <v>1</v>
      </c>
      <c r="M3636" s="5">
        <v>0.08</v>
      </c>
      <c r="N3636" s="3" t="s">
        <v>104</v>
      </c>
    </row>
    <row r="3637" spans="1:14" x14ac:dyDescent="0.25">
      <c r="A3637" s="3" t="s">
        <v>3740</v>
      </c>
      <c r="B3637" s="3">
        <v>25</v>
      </c>
      <c r="C3637" s="3" t="s">
        <v>83</v>
      </c>
      <c r="D3637" s="3" t="s">
        <v>23</v>
      </c>
      <c r="E3637" s="5">
        <v>0.56999999999999995</v>
      </c>
      <c r="F3637" s="3">
        <v>53</v>
      </c>
      <c r="G3637" s="3" t="s">
        <v>135</v>
      </c>
      <c r="H3637" s="3" t="s">
        <v>90</v>
      </c>
      <c r="I3637" s="5">
        <v>17.989999999999998</v>
      </c>
      <c r="J3637" s="3">
        <v>1</v>
      </c>
      <c r="K3637" s="3" t="s">
        <v>108</v>
      </c>
      <c r="L3637" s="3">
        <v>4</v>
      </c>
      <c r="M3637" s="5">
        <v>0.01</v>
      </c>
      <c r="N3637" s="3" t="s">
        <v>104</v>
      </c>
    </row>
    <row r="3638" spans="1:14" x14ac:dyDescent="0.25">
      <c r="A3638" s="3" t="s">
        <v>3741</v>
      </c>
      <c r="B3638" s="3">
        <v>37</v>
      </c>
      <c r="C3638" s="3" t="s">
        <v>106</v>
      </c>
      <c r="D3638" s="3" t="s">
        <v>19</v>
      </c>
      <c r="E3638" s="5">
        <v>9.34</v>
      </c>
      <c r="F3638" s="3">
        <v>43</v>
      </c>
      <c r="G3638" s="3" t="s">
        <v>94</v>
      </c>
      <c r="H3638" s="3" t="s">
        <v>122</v>
      </c>
      <c r="I3638" s="5">
        <v>8.99</v>
      </c>
      <c r="J3638" s="3">
        <v>1</v>
      </c>
      <c r="K3638" s="3" t="s">
        <v>95</v>
      </c>
      <c r="L3638" s="3">
        <v>3</v>
      </c>
      <c r="M3638" s="5">
        <v>0.21</v>
      </c>
      <c r="N3638" s="3" t="s">
        <v>91</v>
      </c>
    </row>
    <row r="3639" spans="1:14" x14ac:dyDescent="0.25">
      <c r="A3639" s="3" t="s">
        <v>3742</v>
      </c>
      <c r="B3639" s="3">
        <v>54</v>
      </c>
      <c r="C3639" s="3" t="s">
        <v>106</v>
      </c>
      <c r="D3639" s="3" t="s">
        <v>21</v>
      </c>
      <c r="E3639" s="5">
        <v>3.6</v>
      </c>
      <c r="F3639" s="3">
        <v>39</v>
      </c>
      <c r="G3639" s="3" t="s">
        <v>135</v>
      </c>
      <c r="H3639" s="3" t="s">
        <v>90</v>
      </c>
      <c r="I3639" s="5">
        <v>13.99</v>
      </c>
      <c r="J3639" s="3">
        <v>1</v>
      </c>
      <c r="K3639" s="3" t="s">
        <v>126</v>
      </c>
      <c r="L3639" s="3">
        <v>3</v>
      </c>
      <c r="M3639" s="5">
        <v>0.09</v>
      </c>
      <c r="N3639" s="3" t="s">
        <v>96</v>
      </c>
    </row>
    <row r="3640" spans="1:14" x14ac:dyDescent="0.25">
      <c r="A3640" s="3" t="s">
        <v>3743</v>
      </c>
      <c r="B3640" s="3">
        <v>67</v>
      </c>
      <c r="C3640" s="3" t="s">
        <v>106</v>
      </c>
      <c r="D3640" s="3" t="s">
        <v>23</v>
      </c>
      <c r="E3640" s="5">
        <v>2.2400000000000002</v>
      </c>
      <c r="F3640" s="3">
        <v>34</v>
      </c>
      <c r="G3640" s="3" t="s">
        <v>84</v>
      </c>
      <c r="H3640" s="3" t="s">
        <v>85</v>
      </c>
      <c r="I3640" s="5">
        <v>17.989999999999998</v>
      </c>
      <c r="J3640" s="3">
        <v>1</v>
      </c>
      <c r="K3640" s="3" t="s">
        <v>95</v>
      </c>
      <c r="L3640" s="3">
        <v>2</v>
      </c>
      <c r="M3640" s="5">
        <v>0.06</v>
      </c>
      <c r="N3640" s="3" t="s">
        <v>87</v>
      </c>
    </row>
    <row r="3641" spans="1:14" x14ac:dyDescent="0.25">
      <c r="A3641" s="3" t="s">
        <v>3744</v>
      </c>
      <c r="B3641" s="3">
        <v>63</v>
      </c>
      <c r="C3641" s="3" t="s">
        <v>83</v>
      </c>
      <c r="D3641" s="3" t="s">
        <v>21</v>
      </c>
      <c r="E3641" s="5">
        <v>3.8</v>
      </c>
      <c r="F3641" s="3">
        <v>57</v>
      </c>
      <c r="G3641" s="3" t="s">
        <v>135</v>
      </c>
      <c r="H3641" s="3" t="s">
        <v>85</v>
      </c>
      <c r="I3641" s="5">
        <v>13.99</v>
      </c>
      <c r="J3641" s="3">
        <v>1</v>
      </c>
      <c r="K3641" s="3" t="s">
        <v>95</v>
      </c>
      <c r="L3641" s="3">
        <v>3</v>
      </c>
      <c r="M3641" s="5">
        <v>7.0000000000000007E-2</v>
      </c>
      <c r="N3641" s="3" t="s">
        <v>87</v>
      </c>
    </row>
    <row r="3642" spans="1:14" x14ac:dyDescent="0.25">
      <c r="A3642" s="3" t="s">
        <v>3745</v>
      </c>
      <c r="B3642" s="3">
        <v>69</v>
      </c>
      <c r="C3642" s="3" t="s">
        <v>83</v>
      </c>
      <c r="D3642" s="3" t="s">
        <v>19</v>
      </c>
      <c r="E3642" s="5">
        <v>32.42</v>
      </c>
      <c r="F3642" s="3">
        <v>43</v>
      </c>
      <c r="G3642" s="3" t="s">
        <v>135</v>
      </c>
      <c r="H3642" s="3" t="s">
        <v>120</v>
      </c>
      <c r="I3642" s="5">
        <v>8.99</v>
      </c>
      <c r="J3642" s="3">
        <v>0</v>
      </c>
      <c r="K3642" s="3" t="s">
        <v>126</v>
      </c>
      <c r="L3642" s="3">
        <v>3</v>
      </c>
      <c r="M3642" s="5">
        <v>0.74</v>
      </c>
      <c r="N3642" s="3" t="s">
        <v>87</v>
      </c>
    </row>
    <row r="3643" spans="1:14" x14ac:dyDescent="0.25">
      <c r="A3643" s="3" t="s">
        <v>3746</v>
      </c>
      <c r="B3643" s="3">
        <v>45</v>
      </c>
      <c r="C3643" s="3" t="s">
        <v>93</v>
      </c>
      <c r="D3643" s="3" t="s">
        <v>19</v>
      </c>
      <c r="E3643" s="5">
        <v>42.32</v>
      </c>
      <c r="F3643" s="3">
        <v>30</v>
      </c>
      <c r="G3643" s="3" t="s">
        <v>94</v>
      </c>
      <c r="H3643" s="3" t="s">
        <v>85</v>
      </c>
      <c r="I3643" s="5">
        <v>8.99</v>
      </c>
      <c r="J3643" s="3">
        <v>0</v>
      </c>
      <c r="K3643" s="3" t="s">
        <v>95</v>
      </c>
      <c r="L3643" s="3">
        <v>4</v>
      </c>
      <c r="M3643" s="5">
        <v>1.37</v>
      </c>
      <c r="N3643" s="3" t="s">
        <v>117</v>
      </c>
    </row>
    <row r="3644" spans="1:14" x14ac:dyDescent="0.25">
      <c r="A3644" s="3" t="s">
        <v>3747</v>
      </c>
      <c r="B3644" s="3">
        <v>68</v>
      </c>
      <c r="C3644" s="3" t="s">
        <v>83</v>
      </c>
      <c r="D3644" s="3" t="s">
        <v>21</v>
      </c>
      <c r="E3644" s="5">
        <v>3.68</v>
      </c>
      <c r="F3644" s="3">
        <v>53</v>
      </c>
      <c r="G3644" s="3" t="s">
        <v>114</v>
      </c>
      <c r="H3644" s="3" t="s">
        <v>122</v>
      </c>
      <c r="I3644" s="5">
        <v>13.99</v>
      </c>
      <c r="J3644" s="3">
        <v>1</v>
      </c>
      <c r="K3644" s="3" t="s">
        <v>126</v>
      </c>
      <c r="L3644" s="3">
        <v>3</v>
      </c>
      <c r="M3644" s="5">
        <v>7.0000000000000007E-2</v>
      </c>
      <c r="N3644" s="3" t="s">
        <v>99</v>
      </c>
    </row>
    <row r="3645" spans="1:14" x14ac:dyDescent="0.25">
      <c r="A3645" s="3" t="s">
        <v>3748</v>
      </c>
      <c r="B3645" s="3">
        <v>20</v>
      </c>
      <c r="C3645" s="3" t="s">
        <v>106</v>
      </c>
      <c r="D3645" s="3" t="s">
        <v>21</v>
      </c>
      <c r="E3645" s="5">
        <v>2.97</v>
      </c>
      <c r="F3645" s="3">
        <v>35</v>
      </c>
      <c r="G3645" s="3" t="s">
        <v>114</v>
      </c>
      <c r="H3645" s="3" t="s">
        <v>85</v>
      </c>
      <c r="I3645" s="5">
        <v>13.99</v>
      </c>
      <c r="J3645" s="3">
        <v>1</v>
      </c>
      <c r="K3645" s="3" t="s">
        <v>108</v>
      </c>
      <c r="L3645" s="3">
        <v>2</v>
      </c>
      <c r="M3645" s="5">
        <v>0.08</v>
      </c>
      <c r="N3645" s="3" t="s">
        <v>104</v>
      </c>
    </row>
    <row r="3646" spans="1:14" x14ac:dyDescent="0.25">
      <c r="A3646" s="3" t="s">
        <v>3749</v>
      </c>
      <c r="B3646" s="3">
        <v>18</v>
      </c>
      <c r="C3646" s="3" t="s">
        <v>106</v>
      </c>
      <c r="D3646" s="3" t="s">
        <v>21</v>
      </c>
      <c r="E3646" s="5">
        <v>28.66</v>
      </c>
      <c r="F3646" s="3">
        <v>0</v>
      </c>
      <c r="G3646" s="3" t="s">
        <v>98</v>
      </c>
      <c r="H3646" s="3" t="s">
        <v>120</v>
      </c>
      <c r="I3646" s="5">
        <v>13.99</v>
      </c>
      <c r="J3646" s="3">
        <v>0</v>
      </c>
      <c r="K3646" s="3" t="s">
        <v>86</v>
      </c>
      <c r="L3646" s="3">
        <v>5</v>
      </c>
      <c r="M3646" s="5">
        <v>28.66</v>
      </c>
      <c r="N3646" s="3" t="s">
        <v>96</v>
      </c>
    </row>
    <row r="3647" spans="1:14" x14ac:dyDescent="0.25">
      <c r="A3647" s="3" t="s">
        <v>3750</v>
      </c>
      <c r="B3647" s="3">
        <v>26</v>
      </c>
      <c r="C3647" s="3" t="s">
        <v>83</v>
      </c>
      <c r="D3647" s="3" t="s">
        <v>21</v>
      </c>
      <c r="E3647" s="5">
        <v>2</v>
      </c>
      <c r="F3647" s="3">
        <v>11</v>
      </c>
      <c r="G3647" s="3" t="s">
        <v>84</v>
      </c>
      <c r="H3647" s="3" t="s">
        <v>120</v>
      </c>
      <c r="I3647" s="5">
        <v>13.99</v>
      </c>
      <c r="J3647" s="3">
        <v>1</v>
      </c>
      <c r="K3647" s="3" t="s">
        <v>108</v>
      </c>
      <c r="L3647" s="3">
        <v>3</v>
      </c>
      <c r="M3647" s="5">
        <v>0.17</v>
      </c>
      <c r="N3647" s="3" t="s">
        <v>117</v>
      </c>
    </row>
    <row r="3648" spans="1:14" x14ac:dyDescent="0.25">
      <c r="A3648" s="3" t="s">
        <v>3751</v>
      </c>
      <c r="B3648" s="3">
        <v>59</v>
      </c>
      <c r="C3648" s="3" t="s">
        <v>83</v>
      </c>
      <c r="D3648" s="3" t="s">
        <v>19</v>
      </c>
      <c r="E3648" s="5">
        <v>5.65</v>
      </c>
      <c r="F3648" s="3">
        <v>37</v>
      </c>
      <c r="G3648" s="3" t="s">
        <v>84</v>
      </c>
      <c r="H3648" s="3" t="s">
        <v>122</v>
      </c>
      <c r="I3648" s="5">
        <v>8.99</v>
      </c>
      <c r="J3648" s="3">
        <v>1</v>
      </c>
      <c r="K3648" s="3" t="s">
        <v>102</v>
      </c>
      <c r="L3648" s="3">
        <v>2</v>
      </c>
      <c r="M3648" s="5">
        <v>0.15</v>
      </c>
      <c r="N3648" s="3" t="s">
        <v>112</v>
      </c>
    </row>
    <row r="3649" spans="1:14" x14ac:dyDescent="0.25">
      <c r="A3649" s="3" t="s">
        <v>3752</v>
      </c>
      <c r="B3649" s="3">
        <v>36</v>
      </c>
      <c r="C3649" s="3" t="s">
        <v>106</v>
      </c>
      <c r="D3649" s="3" t="s">
        <v>23</v>
      </c>
      <c r="E3649" s="5">
        <v>22.32</v>
      </c>
      <c r="F3649" s="3">
        <v>55</v>
      </c>
      <c r="G3649" s="3" t="s">
        <v>94</v>
      </c>
      <c r="H3649" s="3" t="s">
        <v>85</v>
      </c>
      <c r="I3649" s="5">
        <v>17.989999999999998</v>
      </c>
      <c r="J3649" s="3">
        <v>0</v>
      </c>
      <c r="K3649" s="3" t="s">
        <v>86</v>
      </c>
      <c r="L3649" s="3">
        <v>3</v>
      </c>
      <c r="M3649" s="5">
        <v>0.4</v>
      </c>
      <c r="N3649" s="3" t="s">
        <v>96</v>
      </c>
    </row>
    <row r="3650" spans="1:14" x14ac:dyDescent="0.25">
      <c r="A3650" s="3" t="s">
        <v>3753</v>
      </c>
      <c r="B3650" s="3">
        <v>51</v>
      </c>
      <c r="C3650" s="3" t="s">
        <v>83</v>
      </c>
      <c r="D3650" s="3" t="s">
        <v>23</v>
      </c>
      <c r="E3650" s="5">
        <v>9.5299999999999994</v>
      </c>
      <c r="F3650" s="3">
        <v>23</v>
      </c>
      <c r="G3650" s="3" t="s">
        <v>98</v>
      </c>
      <c r="H3650" s="3" t="s">
        <v>111</v>
      </c>
      <c r="I3650" s="5">
        <v>17.989999999999998</v>
      </c>
      <c r="J3650" s="3">
        <v>0</v>
      </c>
      <c r="K3650" s="3" t="s">
        <v>126</v>
      </c>
      <c r="L3650" s="3">
        <v>2</v>
      </c>
      <c r="M3650" s="5">
        <v>0.4</v>
      </c>
      <c r="N3650" s="3" t="s">
        <v>112</v>
      </c>
    </row>
    <row r="3651" spans="1:14" x14ac:dyDescent="0.25">
      <c r="A3651" s="3" t="s">
        <v>3754</v>
      </c>
      <c r="B3651" s="3">
        <v>44</v>
      </c>
      <c r="C3651" s="3" t="s">
        <v>106</v>
      </c>
      <c r="D3651" s="3" t="s">
        <v>19</v>
      </c>
      <c r="E3651" s="5">
        <v>21.72</v>
      </c>
      <c r="F3651" s="3">
        <v>0</v>
      </c>
      <c r="G3651" s="3" t="s">
        <v>94</v>
      </c>
      <c r="H3651" s="3" t="s">
        <v>122</v>
      </c>
      <c r="I3651" s="5">
        <v>8.99</v>
      </c>
      <c r="J3651" s="3">
        <v>0</v>
      </c>
      <c r="K3651" s="3" t="s">
        <v>95</v>
      </c>
      <c r="L3651" s="3">
        <v>2</v>
      </c>
      <c r="M3651" s="5">
        <v>21.72</v>
      </c>
      <c r="N3651" s="3" t="s">
        <v>117</v>
      </c>
    </row>
    <row r="3652" spans="1:14" x14ac:dyDescent="0.25">
      <c r="A3652" s="3" t="s">
        <v>3755</v>
      </c>
      <c r="B3652" s="3">
        <v>57</v>
      </c>
      <c r="C3652" s="3" t="s">
        <v>93</v>
      </c>
      <c r="D3652" s="3" t="s">
        <v>19</v>
      </c>
      <c r="E3652" s="5">
        <v>1.22</v>
      </c>
      <c r="F3652" s="3">
        <v>8</v>
      </c>
      <c r="G3652" s="3" t="s">
        <v>98</v>
      </c>
      <c r="H3652" s="3" t="s">
        <v>85</v>
      </c>
      <c r="I3652" s="5">
        <v>8.99</v>
      </c>
      <c r="J3652" s="3">
        <v>1</v>
      </c>
      <c r="K3652" s="3" t="s">
        <v>126</v>
      </c>
      <c r="L3652" s="3">
        <v>5</v>
      </c>
      <c r="M3652" s="5">
        <v>0.14000000000000001</v>
      </c>
      <c r="N3652" s="3" t="s">
        <v>99</v>
      </c>
    </row>
    <row r="3653" spans="1:14" x14ac:dyDescent="0.25">
      <c r="A3653" s="3" t="s">
        <v>3756</v>
      </c>
      <c r="B3653" s="3">
        <v>24</v>
      </c>
      <c r="C3653" s="3" t="s">
        <v>83</v>
      </c>
      <c r="D3653" s="3" t="s">
        <v>23</v>
      </c>
      <c r="E3653" s="5">
        <v>6.21</v>
      </c>
      <c r="F3653" s="3">
        <v>25</v>
      </c>
      <c r="G3653" s="3" t="s">
        <v>114</v>
      </c>
      <c r="H3653" s="3" t="s">
        <v>120</v>
      </c>
      <c r="I3653" s="5">
        <v>17.989999999999998</v>
      </c>
      <c r="J3653" s="3">
        <v>0</v>
      </c>
      <c r="K3653" s="3" t="s">
        <v>108</v>
      </c>
      <c r="L3653" s="3">
        <v>4</v>
      </c>
      <c r="M3653" s="5">
        <v>0.24</v>
      </c>
      <c r="N3653" s="3" t="s">
        <v>99</v>
      </c>
    </row>
    <row r="3654" spans="1:14" x14ac:dyDescent="0.25">
      <c r="A3654" s="3" t="s">
        <v>3757</v>
      </c>
      <c r="B3654" s="3">
        <v>54</v>
      </c>
      <c r="C3654" s="3" t="s">
        <v>93</v>
      </c>
      <c r="D3654" s="3" t="s">
        <v>23</v>
      </c>
      <c r="E3654" s="5">
        <v>22.73</v>
      </c>
      <c r="F3654" s="3">
        <v>39</v>
      </c>
      <c r="G3654" s="3" t="s">
        <v>89</v>
      </c>
      <c r="H3654" s="3" t="s">
        <v>85</v>
      </c>
      <c r="I3654" s="5">
        <v>17.989999999999998</v>
      </c>
      <c r="J3654" s="3">
        <v>0</v>
      </c>
      <c r="K3654" s="3" t="s">
        <v>108</v>
      </c>
      <c r="L3654" s="3">
        <v>5</v>
      </c>
      <c r="M3654" s="5">
        <v>0.56999999999999995</v>
      </c>
      <c r="N3654" s="3" t="s">
        <v>91</v>
      </c>
    </row>
    <row r="3655" spans="1:14" x14ac:dyDescent="0.25">
      <c r="A3655" s="3" t="s">
        <v>3758</v>
      </c>
      <c r="B3655" s="3">
        <v>63</v>
      </c>
      <c r="C3655" s="3" t="s">
        <v>106</v>
      </c>
      <c r="D3655" s="3" t="s">
        <v>19</v>
      </c>
      <c r="E3655" s="5">
        <v>0.24</v>
      </c>
      <c r="F3655" s="3">
        <v>21</v>
      </c>
      <c r="G3655" s="3" t="s">
        <v>89</v>
      </c>
      <c r="H3655" s="3" t="s">
        <v>111</v>
      </c>
      <c r="I3655" s="5">
        <v>8.99</v>
      </c>
      <c r="J3655" s="3">
        <v>1</v>
      </c>
      <c r="K3655" s="3" t="s">
        <v>126</v>
      </c>
      <c r="L3655" s="3">
        <v>5</v>
      </c>
      <c r="M3655" s="5">
        <v>0.01</v>
      </c>
      <c r="N3655" s="3" t="s">
        <v>87</v>
      </c>
    </row>
    <row r="3656" spans="1:14" x14ac:dyDescent="0.25">
      <c r="A3656" s="3" t="s">
        <v>3759</v>
      </c>
      <c r="B3656" s="3">
        <v>20</v>
      </c>
      <c r="C3656" s="3" t="s">
        <v>83</v>
      </c>
      <c r="D3656" s="3" t="s">
        <v>21</v>
      </c>
      <c r="E3656" s="5">
        <v>11.07</v>
      </c>
      <c r="F3656" s="3">
        <v>23</v>
      </c>
      <c r="G3656" s="3" t="s">
        <v>135</v>
      </c>
      <c r="H3656" s="3" t="s">
        <v>111</v>
      </c>
      <c r="I3656" s="5">
        <v>13.99</v>
      </c>
      <c r="J3656" s="3">
        <v>0</v>
      </c>
      <c r="K3656" s="3" t="s">
        <v>108</v>
      </c>
      <c r="L3656" s="3">
        <v>1</v>
      </c>
      <c r="M3656" s="5">
        <v>0.46</v>
      </c>
      <c r="N3656" s="3" t="s">
        <v>99</v>
      </c>
    </row>
    <row r="3657" spans="1:14" x14ac:dyDescent="0.25">
      <c r="A3657" s="3" t="s">
        <v>3760</v>
      </c>
      <c r="B3657" s="3">
        <v>37</v>
      </c>
      <c r="C3657" s="3" t="s">
        <v>93</v>
      </c>
      <c r="D3657" s="3" t="s">
        <v>21</v>
      </c>
      <c r="E3657" s="5">
        <v>11.8</v>
      </c>
      <c r="F3657" s="3">
        <v>23</v>
      </c>
      <c r="G3657" s="3" t="s">
        <v>84</v>
      </c>
      <c r="H3657" s="3" t="s">
        <v>111</v>
      </c>
      <c r="I3657" s="5">
        <v>13.99</v>
      </c>
      <c r="J3657" s="3">
        <v>0</v>
      </c>
      <c r="K3657" s="3" t="s">
        <v>102</v>
      </c>
      <c r="L3657" s="3">
        <v>3</v>
      </c>
      <c r="M3657" s="5">
        <v>0.49</v>
      </c>
      <c r="N3657" s="3" t="s">
        <v>112</v>
      </c>
    </row>
    <row r="3658" spans="1:14" x14ac:dyDescent="0.25">
      <c r="A3658" s="3" t="s">
        <v>3761</v>
      </c>
      <c r="B3658" s="3">
        <v>66</v>
      </c>
      <c r="C3658" s="3" t="s">
        <v>106</v>
      </c>
      <c r="D3658" s="3" t="s">
        <v>21</v>
      </c>
      <c r="E3658" s="5">
        <v>7.95</v>
      </c>
      <c r="F3658" s="3">
        <v>47</v>
      </c>
      <c r="G3658" s="3" t="s">
        <v>94</v>
      </c>
      <c r="H3658" s="3" t="s">
        <v>120</v>
      </c>
      <c r="I3658" s="5">
        <v>13.99</v>
      </c>
      <c r="J3658" s="3">
        <v>1</v>
      </c>
      <c r="K3658" s="3" t="s">
        <v>86</v>
      </c>
      <c r="L3658" s="3">
        <v>2</v>
      </c>
      <c r="M3658" s="5">
        <v>0.17</v>
      </c>
      <c r="N3658" s="3" t="s">
        <v>117</v>
      </c>
    </row>
    <row r="3659" spans="1:14" x14ac:dyDescent="0.25">
      <c r="A3659" s="3" t="s">
        <v>3762</v>
      </c>
      <c r="B3659" s="3">
        <v>36</v>
      </c>
      <c r="C3659" s="3" t="s">
        <v>106</v>
      </c>
      <c r="D3659" s="3" t="s">
        <v>21</v>
      </c>
      <c r="E3659" s="5">
        <v>4.34</v>
      </c>
      <c r="F3659" s="3">
        <v>57</v>
      </c>
      <c r="G3659" s="3" t="s">
        <v>114</v>
      </c>
      <c r="H3659" s="3" t="s">
        <v>111</v>
      </c>
      <c r="I3659" s="5">
        <v>13.99</v>
      </c>
      <c r="J3659" s="3">
        <v>1</v>
      </c>
      <c r="K3659" s="3" t="s">
        <v>102</v>
      </c>
      <c r="L3659" s="3">
        <v>3</v>
      </c>
      <c r="M3659" s="5">
        <v>7.0000000000000007E-2</v>
      </c>
      <c r="N3659" s="3" t="s">
        <v>104</v>
      </c>
    </row>
    <row r="3660" spans="1:14" x14ac:dyDescent="0.25">
      <c r="A3660" s="3" t="s">
        <v>3763</v>
      </c>
      <c r="B3660" s="3">
        <v>35</v>
      </c>
      <c r="C3660" s="3" t="s">
        <v>93</v>
      </c>
      <c r="D3660" s="3" t="s">
        <v>23</v>
      </c>
      <c r="E3660" s="5">
        <v>12.01</v>
      </c>
      <c r="F3660" s="3">
        <v>5</v>
      </c>
      <c r="G3660" s="3" t="s">
        <v>94</v>
      </c>
      <c r="H3660" s="3" t="s">
        <v>90</v>
      </c>
      <c r="I3660" s="5">
        <v>17.989999999999998</v>
      </c>
      <c r="J3660" s="3">
        <v>0</v>
      </c>
      <c r="K3660" s="3" t="s">
        <v>102</v>
      </c>
      <c r="L3660" s="3">
        <v>4</v>
      </c>
      <c r="M3660" s="5">
        <v>2</v>
      </c>
      <c r="N3660" s="3" t="s">
        <v>99</v>
      </c>
    </row>
    <row r="3661" spans="1:14" x14ac:dyDescent="0.25">
      <c r="A3661" s="3" t="s">
        <v>3764</v>
      </c>
      <c r="B3661" s="3">
        <v>51</v>
      </c>
      <c r="C3661" s="3" t="s">
        <v>106</v>
      </c>
      <c r="D3661" s="3" t="s">
        <v>19</v>
      </c>
      <c r="E3661" s="5">
        <v>89.83</v>
      </c>
      <c r="F3661" s="3">
        <v>53</v>
      </c>
      <c r="G3661" s="3" t="s">
        <v>114</v>
      </c>
      <c r="H3661" s="3" t="s">
        <v>111</v>
      </c>
      <c r="I3661" s="5">
        <v>8.99</v>
      </c>
      <c r="J3661" s="3">
        <v>0</v>
      </c>
      <c r="K3661" s="3" t="s">
        <v>86</v>
      </c>
      <c r="L3661" s="3">
        <v>5</v>
      </c>
      <c r="M3661" s="5">
        <v>1.66</v>
      </c>
      <c r="N3661" s="3" t="s">
        <v>96</v>
      </c>
    </row>
    <row r="3662" spans="1:14" x14ac:dyDescent="0.25">
      <c r="A3662" s="3" t="s">
        <v>3765</v>
      </c>
      <c r="B3662" s="3">
        <v>22</v>
      </c>
      <c r="C3662" s="3" t="s">
        <v>93</v>
      </c>
      <c r="D3662" s="3" t="s">
        <v>23</v>
      </c>
      <c r="E3662" s="5">
        <v>0.79</v>
      </c>
      <c r="F3662" s="3">
        <v>17</v>
      </c>
      <c r="G3662" s="3" t="s">
        <v>135</v>
      </c>
      <c r="H3662" s="3" t="s">
        <v>90</v>
      </c>
      <c r="I3662" s="5">
        <v>17.989999999999998</v>
      </c>
      <c r="J3662" s="3">
        <v>1</v>
      </c>
      <c r="K3662" s="3" t="s">
        <v>95</v>
      </c>
      <c r="L3662" s="3">
        <v>4</v>
      </c>
      <c r="M3662" s="5">
        <v>0.04</v>
      </c>
      <c r="N3662" s="3" t="s">
        <v>99</v>
      </c>
    </row>
    <row r="3663" spans="1:14" x14ac:dyDescent="0.25">
      <c r="A3663" s="3" t="s">
        <v>3766</v>
      </c>
      <c r="B3663" s="3">
        <v>19</v>
      </c>
      <c r="C3663" s="3" t="s">
        <v>93</v>
      </c>
      <c r="D3663" s="3" t="s">
        <v>21</v>
      </c>
      <c r="E3663" s="5">
        <v>13.89</v>
      </c>
      <c r="F3663" s="3">
        <v>30</v>
      </c>
      <c r="G3663" s="3" t="s">
        <v>94</v>
      </c>
      <c r="H3663" s="3" t="s">
        <v>120</v>
      </c>
      <c r="I3663" s="5">
        <v>13.99</v>
      </c>
      <c r="J3663" s="3">
        <v>0</v>
      </c>
      <c r="K3663" s="3" t="s">
        <v>95</v>
      </c>
      <c r="L3663" s="3">
        <v>3</v>
      </c>
      <c r="M3663" s="5">
        <v>0.45</v>
      </c>
      <c r="N3663" s="3" t="s">
        <v>91</v>
      </c>
    </row>
    <row r="3664" spans="1:14" x14ac:dyDescent="0.25">
      <c r="A3664" s="3" t="s">
        <v>3767</v>
      </c>
      <c r="B3664" s="3">
        <v>58</v>
      </c>
      <c r="C3664" s="3" t="s">
        <v>83</v>
      </c>
      <c r="D3664" s="3" t="s">
        <v>19</v>
      </c>
      <c r="E3664" s="5">
        <v>20.100000000000001</v>
      </c>
      <c r="F3664" s="3">
        <v>25</v>
      </c>
      <c r="G3664" s="3" t="s">
        <v>114</v>
      </c>
      <c r="H3664" s="3" t="s">
        <v>90</v>
      </c>
      <c r="I3664" s="5">
        <v>8.99</v>
      </c>
      <c r="J3664" s="3">
        <v>0</v>
      </c>
      <c r="K3664" s="3" t="s">
        <v>108</v>
      </c>
      <c r="L3664" s="3">
        <v>2</v>
      </c>
      <c r="M3664" s="5">
        <v>0.77</v>
      </c>
      <c r="N3664" s="3" t="s">
        <v>87</v>
      </c>
    </row>
    <row r="3665" spans="1:14" x14ac:dyDescent="0.25">
      <c r="A3665" s="3" t="s">
        <v>3768</v>
      </c>
      <c r="B3665" s="3">
        <v>37</v>
      </c>
      <c r="C3665" s="3" t="s">
        <v>83</v>
      </c>
      <c r="D3665" s="3" t="s">
        <v>21</v>
      </c>
      <c r="E3665" s="5">
        <v>0.44</v>
      </c>
      <c r="F3665" s="3">
        <v>35</v>
      </c>
      <c r="G3665" s="3" t="s">
        <v>84</v>
      </c>
      <c r="H3665" s="3" t="s">
        <v>85</v>
      </c>
      <c r="I3665" s="5">
        <v>13.99</v>
      </c>
      <c r="J3665" s="3">
        <v>1</v>
      </c>
      <c r="K3665" s="3" t="s">
        <v>86</v>
      </c>
      <c r="L3665" s="3">
        <v>2</v>
      </c>
      <c r="M3665" s="5">
        <v>0.01</v>
      </c>
      <c r="N3665" s="3" t="s">
        <v>99</v>
      </c>
    </row>
    <row r="3666" spans="1:14" x14ac:dyDescent="0.25">
      <c r="A3666" s="3" t="s">
        <v>3769</v>
      </c>
      <c r="B3666" s="3">
        <v>34</v>
      </c>
      <c r="C3666" s="3" t="s">
        <v>93</v>
      </c>
      <c r="D3666" s="3" t="s">
        <v>19</v>
      </c>
      <c r="E3666" s="5">
        <v>13.6</v>
      </c>
      <c r="F3666" s="3">
        <v>1</v>
      </c>
      <c r="G3666" s="3" t="s">
        <v>135</v>
      </c>
      <c r="H3666" s="3" t="s">
        <v>90</v>
      </c>
      <c r="I3666" s="5">
        <v>8.99</v>
      </c>
      <c r="J3666" s="3">
        <v>0</v>
      </c>
      <c r="K3666" s="3" t="s">
        <v>102</v>
      </c>
      <c r="L3666" s="3">
        <v>2</v>
      </c>
      <c r="M3666" s="5">
        <v>6.8</v>
      </c>
      <c r="N3666" s="3" t="s">
        <v>104</v>
      </c>
    </row>
    <row r="3667" spans="1:14" x14ac:dyDescent="0.25">
      <c r="A3667" s="3" t="s">
        <v>3770</v>
      </c>
      <c r="B3667" s="3">
        <v>47</v>
      </c>
      <c r="C3667" s="3" t="s">
        <v>93</v>
      </c>
      <c r="D3667" s="3" t="s">
        <v>19</v>
      </c>
      <c r="E3667" s="5">
        <v>2.57</v>
      </c>
      <c r="F3667" s="3">
        <v>10</v>
      </c>
      <c r="G3667" s="3" t="s">
        <v>114</v>
      </c>
      <c r="H3667" s="3" t="s">
        <v>122</v>
      </c>
      <c r="I3667" s="5">
        <v>8.99</v>
      </c>
      <c r="J3667" s="3">
        <v>1</v>
      </c>
      <c r="K3667" s="3" t="s">
        <v>86</v>
      </c>
      <c r="L3667" s="3">
        <v>5</v>
      </c>
      <c r="M3667" s="5">
        <v>0.23</v>
      </c>
      <c r="N3667" s="3" t="s">
        <v>91</v>
      </c>
    </row>
    <row r="3668" spans="1:14" x14ac:dyDescent="0.25">
      <c r="A3668" s="3" t="s">
        <v>3771</v>
      </c>
      <c r="B3668" s="3">
        <v>26</v>
      </c>
      <c r="C3668" s="3" t="s">
        <v>106</v>
      </c>
      <c r="D3668" s="3" t="s">
        <v>23</v>
      </c>
      <c r="E3668" s="5">
        <v>16.34</v>
      </c>
      <c r="F3668" s="3">
        <v>5</v>
      </c>
      <c r="G3668" s="3" t="s">
        <v>94</v>
      </c>
      <c r="H3668" s="3" t="s">
        <v>85</v>
      </c>
      <c r="I3668" s="5">
        <v>17.989999999999998</v>
      </c>
      <c r="J3668" s="3">
        <v>0</v>
      </c>
      <c r="K3668" s="3" t="s">
        <v>126</v>
      </c>
      <c r="L3668" s="3">
        <v>2</v>
      </c>
      <c r="M3668" s="5">
        <v>2.72</v>
      </c>
      <c r="N3668" s="3" t="s">
        <v>96</v>
      </c>
    </row>
    <row r="3669" spans="1:14" x14ac:dyDescent="0.25">
      <c r="A3669" s="3" t="s">
        <v>3772</v>
      </c>
      <c r="B3669" s="3">
        <v>35</v>
      </c>
      <c r="C3669" s="3" t="s">
        <v>83</v>
      </c>
      <c r="D3669" s="3" t="s">
        <v>19</v>
      </c>
      <c r="E3669" s="5">
        <v>14.78</v>
      </c>
      <c r="F3669" s="3">
        <v>24</v>
      </c>
      <c r="G3669" s="3" t="s">
        <v>94</v>
      </c>
      <c r="H3669" s="3" t="s">
        <v>90</v>
      </c>
      <c r="I3669" s="5">
        <v>8.99</v>
      </c>
      <c r="J3669" s="3">
        <v>0</v>
      </c>
      <c r="K3669" s="3" t="s">
        <v>95</v>
      </c>
      <c r="L3669" s="3">
        <v>4</v>
      </c>
      <c r="M3669" s="5">
        <v>0.59</v>
      </c>
      <c r="N3669" s="3" t="s">
        <v>91</v>
      </c>
    </row>
    <row r="3670" spans="1:14" x14ac:dyDescent="0.25">
      <c r="A3670" s="3" t="s">
        <v>3773</v>
      </c>
      <c r="B3670" s="3">
        <v>41</v>
      </c>
      <c r="C3670" s="3" t="s">
        <v>83</v>
      </c>
      <c r="D3670" s="3" t="s">
        <v>21</v>
      </c>
      <c r="E3670" s="5">
        <v>2.14</v>
      </c>
      <c r="F3670" s="3">
        <v>59</v>
      </c>
      <c r="G3670" s="3" t="s">
        <v>135</v>
      </c>
      <c r="H3670" s="3" t="s">
        <v>120</v>
      </c>
      <c r="I3670" s="5">
        <v>13.99</v>
      </c>
      <c r="J3670" s="3">
        <v>1</v>
      </c>
      <c r="K3670" s="3" t="s">
        <v>126</v>
      </c>
      <c r="L3670" s="3">
        <v>1</v>
      </c>
      <c r="M3670" s="5">
        <v>0.04</v>
      </c>
      <c r="N3670" s="3" t="s">
        <v>99</v>
      </c>
    </row>
    <row r="3671" spans="1:14" x14ac:dyDescent="0.25">
      <c r="A3671" s="3" t="s">
        <v>3774</v>
      </c>
      <c r="B3671" s="3">
        <v>65</v>
      </c>
      <c r="C3671" s="3" t="s">
        <v>106</v>
      </c>
      <c r="D3671" s="3" t="s">
        <v>19</v>
      </c>
      <c r="E3671" s="5">
        <v>0.71</v>
      </c>
      <c r="F3671" s="3">
        <v>54</v>
      </c>
      <c r="G3671" s="3" t="s">
        <v>98</v>
      </c>
      <c r="H3671" s="3" t="s">
        <v>111</v>
      </c>
      <c r="I3671" s="5">
        <v>8.99</v>
      </c>
      <c r="J3671" s="3">
        <v>1</v>
      </c>
      <c r="K3671" s="3" t="s">
        <v>95</v>
      </c>
      <c r="L3671" s="3">
        <v>3</v>
      </c>
      <c r="M3671" s="5">
        <v>0.01</v>
      </c>
      <c r="N3671" s="3" t="s">
        <v>117</v>
      </c>
    </row>
    <row r="3672" spans="1:14" x14ac:dyDescent="0.25">
      <c r="A3672" s="3" t="s">
        <v>3775</v>
      </c>
      <c r="B3672" s="3">
        <v>63</v>
      </c>
      <c r="C3672" s="3" t="s">
        <v>106</v>
      </c>
      <c r="D3672" s="3" t="s">
        <v>23</v>
      </c>
      <c r="E3672" s="5">
        <v>45.68</v>
      </c>
      <c r="F3672" s="3">
        <v>52</v>
      </c>
      <c r="G3672" s="3" t="s">
        <v>114</v>
      </c>
      <c r="H3672" s="3" t="s">
        <v>120</v>
      </c>
      <c r="I3672" s="5">
        <v>17.989999999999998</v>
      </c>
      <c r="J3672" s="3">
        <v>0</v>
      </c>
      <c r="K3672" s="3" t="s">
        <v>86</v>
      </c>
      <c r="L3672" s="3">
        <v>1</v>
      </c>
      <c r="M3672" s="5">
        <v>0.86</v>
      </c>
      <c r="N3672" s="3" t="s">
        <v>91</v>
      </c>
    </row>
    <row r="3673" spans="1:14" x14ac:dyDescent="0.25">
      <c r="A3673" s="3" t="s">
        <v>3776</v>
      </c>
      <c r="B3673" s="3">
        <v>54</v>
      </c>
      <c r="C3673" s="3" t="s">
        <v>83</v>
      </c>
      <c r="D3673" s="3" t="s">
        <v>21</v>
      </c>
      <c r="E3673" s="5">
        <v>2.91</v>
      </c>
      <c r="F3673" s="3">
        <v>26</v>
      </c>
      <c r="G3673" s="3" t="s">
        <v>89</v>
      </c>
      <c r="H3673" s="3" t="s">
        <v>111</v>
      </c>
      <c r="I3673" s="5">
        <v>13.99</v>
      </c>
      <c r="J3673" s="3">
        <v>1</v>
      </c>
      <c r="K3673" s="3" t="s">
        <v>86</v>
      </c>
      <c r="L3673" s="3">
        <v>5</v>
      </c>
      <c r="M3673" s="5">
        <v>0.11</v>
      </c>
      <c r="N3673" s="3" t="s">
        <v>117</v>
      </c>
    </row>
    <row r="3674" spans="1:14" x14ac:dyDescent="0.25">
      <c r="A3674" s="3" t="s">
        <v>3777</v>
      </c>
      <c r="B3674" s="3">
        <v>26</v>
      </c>
      <c r="C3674" s="3" t="s">
        <v>106</v>
      </c>
      <c r="D3674" s="3" t="s">
        <v>21</v>
      </c>
      <c r="E3674" s="5">
        <v>3.81</v>
      </c>
      <c r="F3674" s="3">
        <v>41</v>
      </c>
      <c r="G3674" s="3" t="s">
        <v>114</v>
      </c>
      <c r="H3674" s="3" t="s">
        <v>85</v>
      </c>
      <c r="I3674" s="5">
        <v>13.99</v>
      </c>
      <c r="J3674" s="3">
        <v>1</v>
      </c>
      <c r="K3674" s="3" t="s">
        <v>95</v>
      </c>
      <c r="L3674" s="3">
        <v>4</v>
      </c>
      <c r="M3674" s="5">
        <v>0.09</v>
      </c>
      <c r="N3674" s="3" t="s">
        <v>117</v>
      </c>
    </row>
    <row r="3675" spans="1:14" x14ac:dyDescent="0.25">
      <c r="A3675" s="3" t="s">
        <v>3778</v>
      </c>
      <c r="B3675" s="3">
        <v>69</v>
      </c>
      <c r="C3675" s="3" t="s">
        <v>106</v>
      </c>
      <c r="D3675" s="3" t="s">
        <v>23</v>
      </c>
      <c r="E3675" s="5">
        <v>11.8</v>
      </c>
      <c r="F3675" s="3">
        <v>53</v>
      </c>
      <c r="G3675" s="3" t="s">
        <v>98</v>
      </c>
      <c r="H3675" s="3" t="s">
        <v>122</v>
      </c>
      <c r="I3675" s="5">
        <v>17.989999999999998</v>
      </c>
      <c r="J3675" s="3">
        <v>1</v>
      </c>
      <c r="K3675" s="3" t="s">
        <v>95</v>
      </c>
      <c r="L3675" s="3">
        <v>5</v>
      </c>
      <c r="M3675" s="5">
        <v>0.22</v>
      </c>
      <c r="N3675" s="3" t="s">
        <v>112</v>
      </c>
    </row>
    <row r="3676" spans="1:14" x14ac:dyDescent="0.25">
      <c r="A3676" s="3" t="s">
        <v>3779</v>
      </c>
      <c r="B3676" s="3">
        <v>45</v>
      </c>
      <c r="C3676" s="3" t="s">
        <v>93</v>
      </c>
      <c r="D3676" s="3" t="s">
        <v>19</v>
      </c>
      <c r="E3676" s="5">
        <v>9.77</v>
      </c>
      <c r="F3676" s="3">
        <v>16</v>
      </c>
      <c r="G3676" s="3" t="s">
        <v>94</v>
      </c>
      <c r="H3676" s="3" t="s">
        <v>111</v>
      </c>
      <c r="I3676" s="5">
        <v>8.99</v>
      </c>
      <c r="J3676" s="3">
        <v>0</v>
      </c>
      <c r="K3676" s="3" t="s">
        <v>86</v>
      </c>
      <c r="L3676" s="3">
        <v>2</v>
      </c>
      <c r="M3676" s="5">
        <v>0.56999999999999995</v>
      </c>
      <c r="N3676" s="3" t="s">
        <v>104</v>
      </c>
    </row>
    <row r="3677" spans="1:14" x14ac:dyDescent="0.25">
      <c r="A3677" s="3" t="s">
        <v>3780</v>
      </c>
      <c r="B3677" s="3">
        <v>18</v>
      </c>
      <c r="C3677" s="3" t="s">
        <v>93</v>
      </c>
      <c r="D3677" s="3" t="s">
        <v>19</v>
      </c>
      <c r="E3677" s="5">
        <v>0.33</v>
      </c>
      <c r="F3677" s="3">
        <v>28</v>
      </c>
      <c r="G3677" s="3" t="s">
        <v>98</v>
      </c>
      <c r="H3677" s="3" t="s">
        <v>122</v>
      </c>
      <c r="I3677" s="5">
        <v>8.99</v>
      </c>
      <c r="J3677" s="3">
        <v>1</v>
      </c>
      <c r="K3677" s="3" t="s">
        <v>108</v>
      </c>
      <c r="L3677" s="3">
        <v>3</v>
      </c>
      <c r="M3677" s="5">
        <v>0.01</v>
      </c>
      <c r="N3677" s="3" t="s">
        <v>87</v>
      </c>
    </row>
    <row r="3678" spans="1:14" x14ac:dyDescent="0.25">
      <c r="A3678" s="3" t="s">
        <v>3781</v>
      </c>
      <c r="B3678" s="3">
        <v>30</v>
      </c>
      <c r="C3678" s="3" t="s">
        <v>83</v>
      </c>
      <c r="D3678" s="3" t="s">
        <v>21</v>
      </c>
      <c r="E3678" s="5">
        <v>7.51</v>
      </c>
      <c r="F3678" s="3">
        <v>45</v>
      </c>
      <c r="G3678" s="3" t="s">
        <v>89</v>
      </c>
      <c r="H3678" s="3" t="s">
        <v>122</v>
      </c>
      <c r="I3678" s="5">
        <v>13.99</v>
      </c>
      <c r="J3678" s="3">
        <v>1</v>
      </c>
      <c r="K3678" s="3" t="s">
        <v>95</v>
      </c>
      <c r="L3678" s="3">
        <v>3</v>
      </c>
      <c r="M3678" s="5">
        <v>0.16</v>
      </c>
      <c r="N3678" s="3" t="s">
        <v>99</v>
      </c>
    </row>
    <row r="3679" spans="1:14" x14ac:dyDescent="0.25">
      <c r="A3679" s="3" t="s">
        <v>3782</v>
      </c>
      <c r="B3679" s="3">
        <v>58</v>
      </c>
      <c r="C3679" s="3" t="s">
        <v>93</v>
      </c>
      <c r="D3679" s="3" t="s">
        <v>23</v>
      </c>
      <c r="E3679" s="5">
        <v>24.06</v>
      </c>
      <c r="F3679" s="3">
        <v>38</v>
      </c>
      <c r="G3679" s="3" t="s">
        <v>135</v>
      </c>
      <c r="H3679" s="3" t="s">
        <v>90</v>
      </c>
      <c r="I3679" s="5">
        <v>17.989999999999998</v>
      </c>
      <c r="J3679" s="3">
        <v>0</v>
      </c>
      <c r="K3679" s="3" t="s">
        <v>108</v>
      </c>
      <c r="L3679" s="3">
        <v>5</v>
      </c>
      <c r="M3679" s="5">
        <v>0.62</v>
      </c>
      <c r="N3679" s="3" t="s">
        <v>99</v>
      </c>
    </row>
    <row r="3680" spans="1:14" x14ac:dyDescent="0.25">
      <c r="A3680" s="3" t="s">
        <v>3783</v>
      </c>
      <c r="B3680" s="3">
        <v>37</v>
      </c>
      <c r="C3680" s="3" t="s">
        <v>83</v>
      </c>
      <c r="D3680" s="3" t="s">
        <v>21</v>
      </c>
      <c r="E3680" s="5">
        <v>8.25</v>
      </c>
      <c r="F3680" s="3">
        <v>4</v>
      </c>
      <c r="G3680" s="3" t="s">
        <v>135</v>
      </c>
      <c r="H3680" s="3" t="s">
        <v>111</v>
      </c>
      <c r="I3680" s="5">
        <v>13.99</v>
      </c>
      <c r="J3680" s="3">
        <v>0</v>
      </c>
      <c r="K3680" s="3" t="s">
        <v>108</v>
      </c>
      <c r="L3680" s="3">
        <v>1</v>
      </c>
      <c r="M3680" s="5">
        <v>1.65</v>
      </c>
      <c r="N3680" s="3" t="s">
        <v>99</v>
      </c>
    </row>
    <row r="3681" spans="1:14" x14ac:dyDescent="0.25">
      <c r="A3681" s="3" t="s">
        <v>3784</v>
      </c>
      <c r="B3681" s="3">
        <v>18</v>
      </c>
      <c r="C3681" s="3" t="s">
        <v>93</v>
      </c>
      <c r="D3681" s="3" t="s">
        <v>21</v>
      </c>
      <c r="E3681" s="5">
        <v>0.27</v>
      </c>
      <c r="F3681" s="3">
        <v>20</v>
      </c>
      <c r="G3681" s="3" t="s">
        <v>98</v>
      </c>
      <c r="H3681" s="3" t="s">
        <v>120</v>
      </c>
      <c r="I3681" s="5">
        <v>13.99</v>
      </c>
      <c r="J3681" s="3">
        <v>1</v>
      </c>
      <c r="K3681" s="3" t="s">
        <v>126</v>
      </c>
      <c r="L3681" s="3">
        <v>1</v>
      </c>
      <c r="M3681" s="5">
        <v>0.01</v>
      </c>
      <c r="N3681" s="3" t="s">
        <v>112</v>
      </c>
    </row>
    <row r="3682" spans="1:14" x14ac:dyDescent="0.25">
      <c r="A3682" s="3" t="s">
        <v>3785</v>
      </c>
      <c r="B3682" s="3">
        <v>57</v>
      </c>
      <c r="C3682" s="3" t="s">
        <v>93</v>
      </c>
      <c r="D3682" s="3" t="s">
        <v>23</v>
      </c>
      <c r="E3682" s="5">
        <v>0.98</v>
      </c>
      <c r="F3682" s="3">
        <v>59</v>
      </c>
      <c r="G3682" s="3" t="s">
        <v>84</v>
      </c>
      <c r="H3682" s="3" t="s">
        <v>111</v>
      </c>
      <c r="I3682" s="5">
        <v>17.989999999999998</v>
      </c>
      <c r="J3682" s="3">
        <v>1</v>
      </c>
      <c r="K3682" s="3" t="s">
        <v>102</v>
      </c>
      <c r="L3682" s="3">
        <v>2</v>
      </c>
      <c r="M3682" s="5">
        <v>0.02</v>
      </c>
      <c r="N3682" s="3" t="s">
        <v>117</v>
      </c>
    </row>
    <row r="3683" spans="1:14" x14ac:dyDescent="0.25">
      <c r="A3683" s="3" t="s">
        <v>3786</v>
      </c>
      <c r="B3683" s="3">
        <v>59</v>
      </c>
      <c r="C3683" s="3" t="s">
        <v>93</v>
      </c>
      <c r="D3683" s="3" t="s">
        <v>23</v>
      </c>
      <c r="E3683" s="5">
        <v>0.1</v>
      </c>
      <c r="F3683" s="3">
        <v>20</v>
      </c>
      <c r="G3683" s="3" t="s">
        <v>135</v>
      </c>
      <c r="H3683" s="3" t="s">
        <v>111</v>
      </c>
      <c r="I3683" s="5">
        <v>17.989999999999998</v>
      </c>
      <c r="J3683" s="3">
        <v>1</v>
      </c>
      <c r="K3683" s="3" t="s">
        <v>95</v>
      </c>
      <c r="L3683" s="3">
        <v>1</v>
      </c>
      <c r="M3683" s="5">
        <v>0</v>
      </c>
      <c r="N3683" s="3" t="s">
        <v>91</v>
      </c>
    </row>
    <row r="3684" spans="1:14" x14ac:dyDescent="0.25">
      <c r="A3684" s="3" t="s">
        <v>3787</v>
      </c>
      <c r="B3684" s="3">
        <v>29</v>
      </c>
      <c r="C3684" s="3" t="s">
        <v>83</v>
      </c>
      <c r="D3684" s="3" t="s">
        <v>23</v>
      </c>
      <c r="E3684" s="5">
        <v>8.1300000000000008</v>
      </c>
      <c r="F3684" s="3">
        <v>17</v>
      </c>
      <c r="G3684" s="3" t="s">
        <v>98</v>
      </c>
      <c r="H3684" s="3" t="s">
        <v>85</v>
      </c>
      <c r="I3684" s="5">
        <v>17.989999999999998</v>
      </c>
      <c r="J3684" s="3">
        <v>0</v>
      </c>
      <c r="K3684" s="3" t="s">
        <v>126</v>
      </c>
      <c r="L3684" s="3">
        <v>2</v>
      </c>
      <c r="M3684" s="5">
        <v>0.45</v>
      </c>
      <c r="N3684" s="3" t="s">
        <v>91</v>
      </c>
    </row>
    <row r="3685" spans="1:14" x14ac:dyDescent="0.25">
      <c r="A3685" s="3" t="s">
        <v>3788</v>
      </c>
      <c r="B3685" s="3">
        <v>66</v>
      </c>
      <c r="C3685" s="3" t="s">
        <v>106</v>
      </c>
      <c r="D3685" s="3" t="s">
        <v>21</v>
      </c>
      <c r="E3685" s="5">
        <v>3.46</v>
      </c>
      <c r="F3685" s="3">
        <v>44</v>
      </c>
      <c r="G3685" s="3" t="s">
        <v>98</v>
      </c>
      <c r="H3685" s="3" t="s">
        <v>122</v>
      </c>
      <c r="I3685" s="5">
        <v>13.99</v>
      </c>
      <c r="J3685" s="3">
        <v>1</v>
      </c>
      <c r="K3685" s="3" t="s">
        <v>95</v>
      </c>
      <c r="L3685" s="3">
        <v>4</v>
      </c>
      <c r="M3685" s="5">
        <v>0.08</v>
      </c>
      <c r="N3685" s="3" t="s">
        <v>112</v>
      </c>
    </row>
    <row r="3686" spans="1:14" x14ac:dyDescent="0.25">
      <c r="A3686" s="3" t="s">
        <v>3789</v>
      </c>
      <c r="B3686" s="3">
        <v>55</v>
      </c>
      <c r="C3686" s="3" t="s">
        <v>106</v>
      </c>
      <c r="D3686" s="3" t="s">
        <v>19</v>
      </c>
      <c r="E3686" s="5">
        <v>2.74</v>
      </c>
      <c r="F3686" s="3">
        <v>44</v>
      </c>
      <c r="G3686" s="3" t="s">
        <v>114</v>
      </c>
      <c r="H3686" s="3" t="s">
        <v>111</v>
      </c>
      <c r="I3686" s="5">
        <v>8.99</v>
      </c>
      <c r="J3686" s="3">
        <v>1</v>
      </c>
      <c r="K3686" s="3" t="s">
        <v>126</v>
      </c>
      <c r="L3686" s="3">
        <v>4</v>
      </c>
      <c r="M3686" s="5">
        <v>0.06</v>
      </c>
      <c r="N3686" s="3" t="s">
        <v>117</v>
      </c>
    </row>
    <row r="3687" spans="1:14" x14ac:dyDescent="0.25">
      <c r="A3687" s="3" t="s">
        <v>3790</v>
      </c>
      <c r="B3687" s="3">
        <v>39</v>
      </c>
      <c r="C3687" s="3" t="s">
        <v>106</v>
      </c>
      <c r="D3687" s="3" t="s">
        <v>23</v>
      </c>
      <c r="E3687" s="5">
        <v>21.09</v>
      </c>
      <c r="F3687" s="3">
        <v>57</v>
      </c>
      <c r="G3687" s="3" t="s">
        <v>135</v>
      </c>
      <c r="H3687" s="3" t="s">
        <v>111</v>
      </c>
      <c r="I3687" s="5">
        <v>17.989999999999998</v>
      </c>
      <c r="J3687" s="3">
        <v>0</v>
      </c>
      <c r="K3687" s="3" t="s">
        <v>86</v>
      </c>
      <c r="L3687" s="3">
        <v>2</v>
      </c>
      <c r="M3687" s="5">
        <v>0.36</v>
      </c>
      <c r="N3687" s="3" t="s">
        <v>96</v>
      </c>
    </row>
    <row r="3688" spans="1:14" x14ac:dyDescent="0.25">
      <c r="A3688" s="3" t="s">
        <v>3791</v>
      </c>
      <c r="B3688" s="3">
        <v>51</v>
      </c>
      <c r="C3688" s="3" t="s">
        <v>83</v>
      </c>
      <c r="D3688" s="3" t="s">
        <v>23</v>
      </c>
      <c r="E3688" s="5">
        <v>4.43</v>
      </c>
      <c r="F3688" s="3">
        <v>9</v>
      </c>
      <c r="G3688" s="3" t="s">
        <v>114</v>
      </c>
      <c r="H3688" s="3" t="s">
        <v>111</v>
      </c>
      <c r="I3688" s="5">
        <v>17.989999999999998</v>
      </c>
      <c r="J3688" s="3">
        <v>1</v>
      </c>
      <c r="K3688" s="3" t="s">
        <v>86</v>
      </c>
      <c r="L3688" s="3">
        <v>3</v>
      </c>
      <c r="M3688" s="5">
        <v>0.44</v>
      </c>
      <c r="N3688" s="3" t="s">
        <v>99</v>
      </c>
    </row>
    <row r="3689" spans="1:14" x14ac:dyDescent="0.25">
      <c r="A3689" s="3" t="s">
        <v>3792</v>
      </c>
      <c r="B3689" s="3">
        <v>57</v>
      </c>
      <c r="C3689" s="3" t="s">
        <v>93</v>
      </c>
      <c r="D3689" s="3" t="s">
        <v>21</v>
      </c>
      <c r="E3689" s="5">
        <v>1.41</v>
      </c>
      <c r="F3689" s="3">
        <v>11</v>
      </c>
      <c r="G3689" s="3" t="s">
        <v>89</v>
      </c>
      <c r="H3689" s="3" t="s">
        <v>122</v>
      </c>
      <c r="I3689" s="5">
        <v>13.99</v>
      </c>
      <c r="J3689" s="3">
        <v>0</v>
      </c>
      <c r="K3689" s="3" t="s">
        <v>108</v>
      </c>
      <c r="L3689" s="3">
        <v>5</v>
      </c>
      <c r="M3689" s="5">
        <v>0.12</v>
      </c>
      <c r="N3689" s="3" t="s">
        <v>104</v>
      </c>
    </row>
    <row r="3690" spans="1:14" x14ac:dyDescent="0.25">
      <c r="A3690" s="3" t="s">
        <v>3793</v>
      </c>
      <c r="B3690" s="3">
        <v>48</v>
      </c>
      <c r="C3690" s="3" t="s">
        <v>83</v>
      </c>
      <c r="D3690" s="3" t="s">
        <v>19</v>
      </c>
      <c r="E3690" s="5">
        <v>3.04</v>
      </c>
      <c r="F3690" s="3">
        <v>20</v>
      </c>
      <c r="G3690" s="3" t="s">
        <v>89</v>
      </c>
      <c r="H3690" s="3" t="s">
        <v>90</v>
      </c>
      <c r="I3690" s="5">
        <v>8.99</v>
      </c>
      <c r="J3690" s="3">
        <v>1</v>
      </c>
      <c r="K3690" s="3" t="s">
        <v>102</v>
      </c>
      <c r="L3690" s="3">
        <v>2</v>
      </c>
      <c r="M3690" s="5">
        <v>0.14000000000000001</v>
      </c>
      <c r="N3690" s="3" t="s">
        <v>87</v>
      </c>
    </row>
    <row r="3691" spans="1:14" x14ac:dyDescent="0.25">
      <c r="A3691" s="3" t="s">
        <v>3794</v>
      </c>
      <c r="B3691" s="3">
        <v>26</v>
      </c>
      <c r="C3691" s="3" t="s">
        <v>93</v>
      </c>
      <c r="D3691" s="3" t="s">
        <v>23</v>
      </c>
      <c r="E3691" s="5">
        <v>4.66</v>
      </c>
      <c r="F3691" s="3">
        <v>38</v>
      </c>
      <c r="G3691" s="3" t="s">
        <v>114</v>
      </c>
      <c r="H3691" s="3" t="s">
        <v>111</v>
      </c>
      <c r="I3691" s="5">
        <v>17.989999999999998</v>
      </c>
      <c r="J3691" s="3">
        <v>1</v>
      </c>
      <c r="K3691" s="3" t="s">
        <v>102</v>
      </c>
      <c r="L3691" s="3">
        <v>5</v>
      </c>
      <c r="M3691" s="5">
        <v>0.12</v>
      </c>
      <c r="N3691" s="3" t="s">
        <v>117</v>
      </c>
    </row>
    <row r="3692" spans="1:14" x14ac:dyDescent="0.25">
      <c r="A3692" s="3" t="s">
        <v>3795</v>
      </c>
      <c r="B3692" s="3">
        <v>34</v>
      </c>
      <c r="C3692" s="3" t="s">
        <v>93</v>
      </c>
      <c r="D3692" s="3" t="s">
        <v>19</v>
      </c>
      <c r="E3692" s="5">
        <v>18.39</v>
      </c>
      <c r="F3692" s="3">
        <v>53</v>
      </c>
      <c r="G3692" s="3" t="s">
        <v>98</v>
      </c>
      <c r="H3692" s="3" t="s">
        <v>111</v>
      </c>
      <c r="I3692" s="5">
        <v>8.99</v>
      </c>
      <c r="J3692" s="3">
        <v>1</v>
      </c>
      <c r="K3692" s="3" t="s">
        <v>102</v>
      </c>
      <c r="L3692" s="3">
        <v>1</v>
      </c>
      <c r="M3692" s="5">
        <v>0.34</v>
      </c>
      <c r="N3692" s="3" t="s">
        <v>87</v>
      </c>
    </row>
    <row r="3693" spans="1:14" x14ac:dyDescent="0.25">
      <c r="A3693" s="3" t="s">
        <v>3796</v>
      </c>
      <c r="B3693" s="3">
        <v>18</v>
      </c>
      <c r="C3693" s="3" t="s">
        <v>106</v>
      </c>
      <c r="D3693" s="3" t="s">
        <v>21</v>
      </c>
      <c r="E3693" s="5">
        <v>3.03</v>
      </c>
      <c r="F3693" s="3">
        <v>22</v>
      </c>
      <c r="G3693" s="3" t="s">
        <v>98</v>
      </c>
      <c r="H3693" s="3" t="s">
        <v>122</v>
      </c>
      <c r="I3693" s="5">
        <v>13.99</v>
      </c>
      <c r="J3693" s="3">
        <v>1</v>
      </c>
      <c r="K3693" s="3" t="s">
        <v>86</v>
      </c>
      <c r="L3693" s="3">
        <v>5</v>
      </c>
      <c r="M3693" s="5">
        <v>0.13</v>
      </c>
      <c r="N3693" s="3" t="s">
        <v>87</v>
      </c>
    </row>
    <row r="3694" spans="1:14" x14ac:dyDescent="0.25">
      <c r="A3694" s="3" t="s">
        <v>3797</v>
      </c>
      <c r="B3694" s="3">
        <v>51</v>
      </c>
      <c r="C3694" s="3" t="s">
        <v>106</v>
      </c>
      <c r="D3694" s="3" t="s">
        <v>19</v>
      </c>
      <c r="E3694" s="5">
        <v>6.65</v>
      </c>
      <c r="F3694" s="3">
        <v>2</v>
      </c>
      <c r="G3694" s="3" t="s">
        <v>135</v>
      </c>
      <c r="H3694" s="3" t="s">
        <v>85</v>
      </c>
      <c r="I3694" s="5">
        <v>8.99</v>
      </c>
      <c r="J3694" s="3">
        <v>0</v>
      </c>
      <c r="K3694" s="3" t="s">
        <v>108</v>
      </c>
      <c r="L3694" s="3">
        <v>4</v>
      </c>
      <c r="M3694" s="5">
        <v>2.2200000000000002</v>
      </c>
      <c r="N3694" s="3" t="s">
        <v>99</v>
      </c>
    </row>
    <row r="3695" spans="1:14" x14ac:dyDescent="0.25">
      <c r="A3695" s="3" t="s">
        <v>3798</v>
      </c>
      <c r="B3695" s="3">
        <v>55</v>
      </c>
      <c r="C3695" s="3" t="s">
        <v>106</v>
      </c>
      <c r="D3695" s="3" t="s">
        <v>19</v>
      </c>
      <c r="E3695" s="5">
        <v>7.22</v>
      </c>
      <c r="F3695" s="3">
        <v>3</v>
      </c>
      <c r="G3695" s="3" t="s">
        <v>135</v>
      </c>
      <c r="H3695" s="3" t="s">
        <v>122</v>
      </c>
      <c r="I3695" s="5">
        <v>8.99</v>
      </c>
      <c r="J3695" s="3">
        <v>0</v>
      </c>
      <c r="K3695" s="3" t="s">
        <v>86</v>
      </c>
      <c r="L3695" s="3">
        <v>2</v>
      </c>
      <c r="M3695" s="5">
        <v>1.8</v>
      </c>
      <c r="N3695" s="3" t="s">
        <v>104</v>
      </c>
    </row>
    <row r="3696" spans="1:14" x14ac:dyDescent="0.25">
      <c r="A3696" s="3" t="s">
        <v>3799</v>
      </c>
      <c r="B3696" s="3">
        <v>20</v>
      </c>
      <c r="C3696" s="3" t="s">
        <v>106</v>
      </c>
      <c r="D3696" s="3" t="s">
        <v>19</v>
      </c>
      <c r="E3696" s="5">
        <v>1.81</v>
      </c>
      <c r="F3696" s="3">
        <v>0</v>
      </c>
      <c r="G3696" s="3" t="s">
        <v>84</v>
      </c>
      <c r="H3696" s="3" t="s">
        <v>90</v>
      </c>
      <c r="I3696" s="5">
        <v>8.99</v>
      </c>
      <c r="J3696" s="3">
        <v>0</v>
      </c>
      <c r="K3696" s="3" t="s">
        <v>126</v>
      </c>
      <c r="L3696" s="3">
        <v>3</v>
      </c>
      <c r="M3696" s="5">
        <v>1.81</v>
      </c>
      <c r="N3696" s="3" t="s">
        <v>91</v>
      </c>
    </row>
    <row r="3697" spans="1:14" x14ac:dyDescent="0.25">
      <c r="A3697" s="3" t="s">
        <v>3800</v>
      </c>
      <c r="B3697" s="3">
        <v>21</v>
      </c>
      <c r="C3697" s="3" t="s">
        <v>83</v>
      </c>
      <c r="D3697" s="3" t="s">
        <v>23</v>
      </c>
      <c r="E3697" s="5">
        <v>27.46</v>
      </c>
      <c r="F3697" s="3">
        <v>43</v>
      </c>
      <c r="G3697" s="3" t="s">
        <v>135</v>
      </c>
      <c r="H3697" s="3" t="s">
        <v>122</v>
      </c>
      <c r="I3697" s="5">
        <v>17.989999999999998</v>
      </c>
      <c r="J3697" s="3">
        <v>0</v>
      </c>
      <c r="K3697" s="3" t="s">
        <v>86</v>
      </c>
      <c r="L3697" s="3">
        <v>2</v>
      </c>
      <c r="M3697" s="5">
        <v>0.62</v>
      </c>
      <c r="N3697" s="3" t="s">
        <v>117</v>
      </c>
    </row>
    <row r="3698" spans="1:14" x14ac:dyDescent="0.25">
      <c r="A3698" s="3" t="s">
        <v>3801</v>
      </c>
      <c r="B3698" s="3">
        <v>70</v>
      </c>
      <c r="C3698" s="3" t="s">
        <v>83</v>
      </c>
      <c r="D3698" s="3" t="s">
        <v>19</v>
      </c>
      <c r="E3698" s="5">
        <v>18.36</v>
      </c>
      <c r="F3698" s="3">
        <v>46</v>
      </c>
      <c r="G3698" s="3" t="s">
        <v>135</v>
      </c>
      <c r="H3698" s="3" t="s">
        <v>111</v>
      </c>
      <c r="I3698" s="5">
        <v>8.99</v>
      </c>
      <c r="J3698" s="3">
        <v>1</v>
      </c>
      <c r="K3698" s="3" t="s">
        <v>86</v>
      </c>
      <c r="L3698" s="3">
        <v>2</v>
      </c>
      <c r="M3698" s="5">
        <v>0.39</v>
      </c>
      <c r="N3698" s="3" t="s">
        <v>99</v>
      </c>
    </row>
    <row r="3699" spans="1:14" x14ac:dyDescent="0.25">
      <c r="A3699" s="3" t="s">
        <v>3802</v>
      </c>
      <c r="B3699" s="3">
        <v>70</v>
      </c>
      <c r="C3699" s="3" t="s">
        <v>93</v>
      </c>
      <c r="D3699" s="3" t="s">
        <v>19</v>
      </c>
      <c r="E3699" s="5">
        <v>1.26</v>
      </c>
      <c r="F3699" s="3">
        <v>20</v>
      </c>
      <c r="G3699" s="3" t="s">
        <v>84</v>
      </c>
      <c r="H3699" s="3" t="s">
        <v>85</v>
      </c>
      <c r="I3699" s="5">
        <v>8.99</v>
      </c>
      <c r="J3699" s="3">
        <v>1</v>
      </c>
      <c r="K3699" s="3" t="s">
        <v>102</v>
      </c>
      <c r="L3699" s="3">
        <v>5</v>
      </c>
      <c r="M3699" s="5">
        <v>0.06</v>
      </c>
      <c r="N3699" s="3" t="s">
        <v>96</v>
      </c>
    </row>
    <row r="3700" spans="1:14" x14ac:dyDescent="0.25">
      <c r="A3700" s="3" t="s">
        <v>3803</v>
      </c>
      <c r="B3700" s="3">
        <v>66</v>
      </c>
      <c r="C3700" s="3" t="s">
        <v>106</v>
      </c>
      <c r="D3700" s="3" t="s">
        <v>21</v>
      </c>
      <c r="E3700" s="5">
        <v>0.28999999999999998</v>
      </c>
      <c r="F3700" s="3">
        <v>2</v>
      </c>
      <c r="G3700" s="3" t="s">
        <v>98</v>
      </c>
      <c r="H3700" s="3" t="s">
        <v>111</v>
      </c>
      <c r="I3700" s="5">
        <v>13.99</v>
      </c>
      <c r="J3700" s="3">
        <v>1</v>
      </c>
      <c r="K3700" s="3" t="s">
        <v>86</v>
      </c>
      <c r="L3700" s="3">
        <v>2</v>
      </c>
      <c r="M3700" s="5">
        <v>0.1</v>
      </c>
      <c r="N3700" s="3" t="s">
        <v>87</v>
      </c>
    </row>
    <row r="3701" spans="1:14" x14ac:dyDescent="0.25">
      <c r="A3701" s="3" t="s">
        <v>3804</v>
      </c>
      <c r="B3701" s="3">
        <v>55</v>
      </c>
      <c r="C3701" s="3" t="s">
        <v>93</v>
      </c>
      <c r="D3701" s="3" t="s">
        <v>23</v>
      </c>
      <c r="E3701" s="5">
        <v>13.7</v>
      </c>
      <c r="F3701" s="3">
        <v>59</v>
      </c>
      <c r="G3701" s="3" t="s">
        <v>114</v>
      </c>
      <c r="H3701" s="3" t="s">
        <v>120</v>
      </c>
      <c r="I3701" s="5">
        <v>17.989999999999998</v>
      </c>
      <c r="J3701" s="3">
        <v>1</v>
      </c>
      <c r="K3701" s="3" t="s">
        <v>108</v>
      </c>
      <c r="L3701" s="3">
        <v>3</v>
      </c>
      <c r="M3701" s="5">
        <v>0.23</v>
      </c>
      <c r="N3701" s="3" t="s">
        <v>87</v>
      </c>
    </row>
    <row r="3702" spans="1:14" x14ac:dyDescent="0.25">
      <c r="A3702" s="3" t="s">
        <v>3805</v>
      </c>
      <c r="B3702" s="3">
        <v>28</v>
      </c>
      <c r="C3702" s="3" t="s">
        <v>93</v>
      </c>
      <c r="D3702" s="3" t="s">
        <v>21</v>
      </c>
      <c r="E3702" s="5">
        <v>2.25</v>
      </c>
      <c r="F3702" s="3">
        <v>30</v>
      </c>
      <c r="G3702" s="3" t="s">
        <v>114</v>
      </c>
      <c r="H3702" s="3" t="s">
        <v>111</v>
      </c>
      <c r="I3702" s="5">
        <v>13.99</v>
      </c>
      <c r="J3702" s="3">
        <v>1</v>
      </c>
      <c r="K3702" s="3" t="s">
        <v>95</v>
      </c>
      <c r="L3702" s="3">
        <v>3</v>
      </c>
      <c r="M3702" s="5">
        <v>7.0000000000000007E-2</v>
      </c>
      <c r="N3702" s="3" t="s">
        <v>87</v>
      </c>
    </row>
    <row r="3703" spans="1:14" x14ac:dyDescent="0.25">
      <c r="A3703" s="3" t="s">
        <v>3806</v>
      </c>
      <c r="B3703" s="3">
        <v>47</v>
      </c>
      <c r="C3703" s="3" t="s">
        <v>83</v>
      </c>
      <c r="D3703" s="3" t="s">
        <v>23</v>
      </c>
      <c r="E3703" s="5">
        <v>7.74</v>
      </c>
      <c r="F3703" s="3">
        <v>25</v>
      </c>
      <c r="G3703" s="3" t="s">
        <v>84</v>
      </c>
      <c r="H3703" s="3" t="s">
        <v>120</v>
      </c>
      <c r="I3703" s="5">
        <v>17.989999999999998</v>
      </c>
      <c r="J3703" s="3">
        <v>0</v>
      </c>
      <c r="K3703" s="3" t="s">
        <v>102</v>
      </c>
      <c r="L3703" s="3">
        <v>1</v>
      </c>
      <c r="M3703" s="5">
        <v>0.3</v>
      </c>
      <c r="N3703" s="3" t="s">
        <v>117</v>
      </c>
    </row>
    <row r="3704" spans="1:14" x14ac:dyDescent="0.25">
      <c r="A3704" s="3" t="s">
        <v>3807</v>
      </c>
      <c r="B3704" s="3">
        <v>38</v>
      </c>
      <c r="C3704" s="3" t="s">
        <v>93</v>
      </c>
      <c r="D3704" s="3" t="s">
        <v>19</v>
      </c>
      <c r="E3704" s="5">
        <v>7.99</v>
      </c>
      <c r="F3704" s="3">
        <v>27</v>
      </c>
      <c r="G3704" s="3" t="s">
        <v>114</v>
      </c>
      <c r="H3704" s="3" t="s">
        <v>90</v>
      </c>
      <c r="I3704" s="5">
        <v>8.99</v>
      </c>
      <c r="J3704" s="3">
        <v>0</v>
      </c>
      <c r="K3704" s="3" t="s">
        <v>126</v>
      </c>
      <c r="L3704" s="3">
        <v>3</v>
      </c>
      <c r="M3704" s="5">
        <v>0.28999999999999998</v>
      </c>
      <c r="N3704" s="3" t="s">
        <v>112</v>
      </c>
    </row>
    <row r="3705" spans="1:14" x14ac:dyDescent="0.25">
      <c r="A3705" s="3" t="s">
        <v>3808</v>
      </c>
      <c r="B3705" s="3">
        <v>63</v>
      </c>
      <c r="C3705" s="3" t="s">
        <v>83</v>
      </c>
      <c r="D3705" s="3" t="s">
        <v>23</v>
      </c>
      <c r="E3705" s="5">
        <v>26.2</v>
      </c>
      <c r="F3705" s="3">
        <v>52</v>
      </c>
      <c r="G3705" s="3" t="s">
        <v>135</v>
      </c>
      <c r="H3705" s="3" t="s">
        <v>111</v>
      </c>
      <c r="I3705" s="5">
        <v>17.989999999999998</v>
      </c>
      <c r="J3705" s="3">
        <v>0</v>
      </c>
      <c r="K3705" s="3" t="s">
        <v>86</v>
      </c>
      <c r="L3705" s="3">
        <v>2</v>
      </c>
      <c r="M3705" s="5">
        <v>0.49</v>
      </c>
      <c r="N3705" s="3" t="s">
        <v>99</v>
      </c>
    </row>
    <row r="3706" spans="1:14" x14ac:dyDescent="0.25">
      <c r="A3706" s="3" t="s">
        <v>3809</v>
      </c>
      <c r="B3706" s="3">
        <v>29</v>
      </c>
      <c r="C3706" s="3" t="s">
        <v>83</v>
      </c>
      <c r="D3706" s="3" t="s">
        <v>21</v>
      </c>
      <c r="E3706" s="5">
        <v>8.15</v>
      </c>
      <c r="F3706" s="3">
        <v>13</v>
      </c>
      <c r="G3706" s="3" t="s">
        <v>135</v>
      </c>
      <c r="H3706" s="3" t="s">
        <v>85</v>
      </c>
      <c r="I3706" s="5">
        <v>13.99</v>
      </c>
      <c r="J3706" s="3">
        <v>0</v>
      </c>
      <c r="K3706" s="3" t="s">
        <v>95</v>
      </c>
      <c r="L3706" s="3">
        <v>2</v>
      </c>
      <c r="M3706" s="5">
        <v>0.57999999999999996</v>
      </c>
      <c r="N3706" s="3" t="s">
        <v>96</v>
      </c>
    </row>
    <row r="3707" spans="1:14" x14ac:dyDescent="0.25">
      <c r="A3707" s="3" t="s">
        <v>3810</v>
      </c>
      <c r="B3707" s="3">
        <v>39</v>
      </c>
      <c r="C3707" s="3" t="s">
        <v>106</v>
      </c>
      <c r="D3707" s="3" t="s">
        <v>23</v>
      </c>
      <c r="E3707" s="5">
        <v>4.84</v>
      </c>
      <c r="F3707" s="3">
        <v>0</v>
      </c>
      <c r="G3707" s="3" t="s">
        <v>84</v>
      </c>
      <c r="H3707" s="3" t="s">
        <v>111</v>
      </c>
      <c r="I3707" s="5">
        <v>17.989999999999998</v>
      </c>
      <c r="J3707" s="3">
        <v>0</v>
      </c>
      <c r="K3707" s="3" t="s">
        <v>102</v>
      </c>
      <c r="L3707" s="3">
        <v>2</v>
      </c>
      <c r="M3707" s="5">
        <v>4.84</v>
      </c>
      <c r="N3707" s="3" t="s">
        <v>112</v>
      </c>
    </row>
    <row r="3708" spans="1:14" x14ac:dyDescent="0.25">
      <c r="A3708" s="3" t="s">
        <v>3811</v>
      </c>
      <c r="B3708" s="3">
        <v>23</v>
      </c>
      <c r="C3708" s="3" t="s">
        <v>106</v>
      </c>
      <c r="D3708" s="3" t="s">
        <v>19</v>
      </c>
      <c r="E3708" s="5">
        <v>0.6</v>
      </c>
      <c r="F3708" s="3">
        <v>6</v>
      </c>
      <c r="G3708" s="3" t="s">
        <v>98</v>
      </c>
      <c r="H3708" s="3" t="s">
        <v>120</v>
      </c>
      <c r="I3708" s="5">
        <v>8.99</v>
      </c>
      <c r="J3708" s="3">
        <v>1</v>
      </c>
      <c r="K3708" s="3" t="s">
        <v>108</v>
      </c>
      <c r="L3708" s="3">
        <v>3</v>
      </c>
      <c r="M3708" s="5">
        <v>0.09</v>
      </c>
      <c r="N3708" s="3" t="s">
        <v>117</v>
      </c>
    </row>
    <row r="3709" spans="1:14" x14ac:dyDescent="0.25">
      <c r="A3709" s="3" t="s">
        <v>3812</v>
      </c>
      <c r="B3709" s="3">
        <v>58</v>
      </c>
      <c r="C3709" s="3" t="s">
        <v>93</v>
      </c>
      <c r="D3709" s="3" t="s">
        <v>19</v>
      </c>
      <c r="E3709" s="5">
        <v>10.42</v>
      </c>
      <c r="F3709" s="3">
        <v>6</v>
      </c>
      <c r="G3709" s="3" t="s">
        <v>98</v>
      </c>
      <c r="H3709" s="3" t="s">
        <v>122</v>
      </c>
      <c r="I3709" s="5">
        <v>8.99</v>
      </c>
      <c r="J3709" s="3">
        <v>0</v>
      </c>
      <c r="K3709" s="3" t="s">
        <v>102</v>
      </c>
      <c r="L3709" s="3">
        <v>2</v>
      </c>
      <c r="M3709" s="5">
        <v>1.49</v>
      </c>
      <c r="N3709" s="3" t="s">
        <v>117</v>
      </c>
    </row>
    <row r="3710" spans="1:14" x14ac:dyDescent="0.25">
      <c r="A3710" s="3" t="s">
        <v>3813</v>
      </c>
      <c r="B3710" s="3">
        <v>26</v>
      </c>
      <c r="C3710" s="3" t="s">
        <v>106</v>
      </c>
      <c r="D3710" s="3" t="s">
        <v>21</v>
      </c>
      <c r="E3710" s="5">
        <v>2.35</v>
      </c>
      <c r="F3710" s="3">
        <v>25</v>
      </c>
      <c r="G3710" s="3" t="s">
        <v>98</v>
      </c>
      <c r="H3710" s="3" t="s">
        <v>122</v>
      </c>
      <c r="I3710" s="5">
        <v>13.99</v>
      </c>
      <c r="J3710" s="3">
        <v>0</v>
      </c>
      <c r="K3710" s="3" t="s">
        <v>108</v>
      </c>
      <c r="L3710" s="3">
        <v>5</v>
      </c>
      <c r="M3710" s="5">
        <v>0.09</v>
      </c>
      <c r="N3710" s="3" t="s">
        <v>104</v>
      </c>
    </row>
    <row r="3711" spans="1:14" x14ac:dyDescent="0.25">
      <c r="A3711" s="3" t="s">
        <v>3814</v>
      </c>
      <c r="B3711" s="3">
        <v>63</v>
      </c>
      <c r="C3711" s="3" t="s">
        <v>106</v>
      </c>
      <c r="D3711" s="3" t="s">
        <v>23</v>
      </c>
      <c r="E3711" s="5">
        <v>3.17</v>
      </c>
      <c r="F3711" s="3">
        <v>14</v>
      </c>
      <c r="G3711" s="3" t="s">
        <v>98</v>
      </c>
      <c r="H3711" s="3" t="s">
        <v>122</v>
      </c>
      <c r="I3711" s="5">
        <v>17.989999999999998</v>
      </c>
      <c r="J3711" s="3">
        <v>1</v>
      </c>
      <c r="K3711" s="3" t="s">
        <v>86</v>
      </c>
      <c r="L3711" s="3">
        <v>5</v>
      </c>
      <c r="M3711" s="5">
        <v>0.21</v>
      </c>
      <c r="N3711" s="3" t="s">
        <v>112</v>
      </c>
    </row>
    <row r="3712" spans="1:14" x14ac:dyDescent="0.25">
      <c r="A3712" s="3" t="s">
        <v>3815</v>
      </c>
      <c r="B3712" s="3">
        <v>37</v>
      </c>
      <c r="C3712" s="3" t="s">
        <v>106</v>
      </c>
      <c r="D3712" s="3" t="s">
        <v>23</v>
      </c>
      <c r="E3712" s="5">
        <v>24.13</v>
      </c>
      <c r="F3712" s="3">
        <v>31</v>
      </c>
      <c r="G3712" s="3" t="s">
        <v>114</v>
      </c>
      <c r="H3712" s="3" t="s">
        <v>85</v>
      </c>
      <c r="I3712" s="5">
        <v>17.989999999999998</v>
      </c>
      <c r="J3712" s="3">
        <v>0</v>
      </c>
      <c r="K3712" s="3" t="s">
        <v>95</v>
      </c>
      <c r="L3712" s="3">
        <v>2</v>
      </c>
      <c r="M3712" s="5">
        <v>0.75</v>
      </c>
      <c r="N3712" s="3" t="s">
        <v>87</v>
      </c>
    </row>
    <row r="3713" spans="1:14" x14ac:dyDescent="0.25">
      <c r="A3713" s="3" t="s">
        <v>3816</v>
      </c>
      <c r="B3713" s="3">
        <v>48</v>
      </c>
      <c r="C3713" s="3" t="s">
        <v>93</v>
      </c>
      <c r="D3713" s="3" t="s">
        <v>21</v>
      </c>
      <c r="E3713" s="5">
        <v>3.84</v>
      </c>
      <c r="F3713" s="3">
        <v>23</v>
      </c>
      <c r="G3713" s="3" t="s">
        <v>114</v>
      </c>
      <c r="H3713" s="3" t="s">
        <v>122</v>
      </c>
      <c r="I3713" s="5">
        <v>13.99</v>
      </c>
      <c r="J3713" s="3">
        <v>1</v>
      </c>
      <c r="K3713" s="3" t="s">
        <v>95</v>
      </c>
      <c r="L3713" s="3">
        <v>1</v>
      </c>
      <c r="M3713" s="5">
        <v>0.16</v>
      </c>
      <c r="N3713" s="3" t="s">
        <v>104</v>
      </c>
    </row>
    <row r="3714" spans="1:14" x14ac:dyDescent="0.25">
      <c r="A3714" s="3" t="s">
        <v>3817</v>
      </c>
      <c r="B3714" s="3">
        <v>32</v>
      </c>
      <c r="C3714" s="3" t="s">
        <v>83</v>
      </c>
      <c r="D3714" s="3" t="s">
        <v>23</v>
      </c>
      <c r="E3714" s="5">
        <v>14.31</v>
      </c>
      <c r="F3714" s="3">
        <v>43</v>
      </c>
      <c r="G3714" s="3" t="s">
        <v>89</v>
      </c>
      <c r="H3714" s="3" t="s">
        <v>120</v>
      </c>
      <c r="I3714" s="5">
        <v>17.989999999999998</v>
      </c>
      <c r="J3714" s="3">
        <v>0</v>
      </c>
      <c r="K3714" s="3" t="s">
        <v>126</v>
      </c>
      <c r="L3714" s="3">
        <v>5</v>
      </c>
      <c r="M3714" s="5">
        <v>0.33</v>
      </c>
      <c r="N3714" s="3" t="s">
        <v>99</v>
      </c>
    </row>
    <row r="3715" spans="1:14" x14ac:dyDescent="0.25">
      <c r="A3715" s="3" t="s">
        <v>3818</v>
      </c>
      <c r="B3715" s="3">
        <v>64</v>
      </c>
      <c r="C3715" s="3" t="s">
        <v>93</v>
      </c>
      <c r="D3715" s="3" t="s">
        <v>19</v>
      </c>
      <c r="E3715" s="5">
        <v>6.74</v>
      </c>
      <c r="F3715" s="3">
        <v>46</v>
      </c>
      <c r="G3715" s="3" t="s">
        <v>135</v>
      </c>
      <c r="H3715" s="3" t="s">
        <v>122</v>
      </c>
      <c r="I3715" s="5">
        <v>8.99</v>
      </c>
      <c r="J3715" s="3">
        <v>1</v>
      </c>
      <c r="K3715" s="3" t="s">
        <v>126</v>
      </c>
      <c r="L3715" s="3">
        <v>5</v>
      </c>
      <c r="M3715" s="5">
        <v>0.14000000000000001</v>
      </c>
      <c r="N3715" s="3" t="s">
        <v>117</v>
      </c>
    </row>
    <row r="3716" spans="1:14" x14ac:dyDescent="0.25">
      <c r="A3716" s="3" t="s">
        <v>3819</v>
      </c>
      <c r="B3716" s="3">
        <v>47</v>
      </c>
      <c r="C3716" s="3" t="s">
        <v>93</v>
      </c>
      <c r="D3716" s="3" t="s">
        <v>19</v>
      </c>
      <c r="E3716" s="5">
        <v>10.89</v>
      </c>
      <c r="F3716" s="3">
        <v>48</v>
      </c>
      <c r="G3716" s="3" t="s">
        <v>98</v>
      </c>
      <c r="H3716" s="3" t="s">
        <v>90</v>
      </c>
      <c r="I3716" s="5">
        <v>8.99</v>
      </c>
      <c r="J3716" s="3">
        <v>1</v>
      </c>
      <c r="K3716" s="3" t="s">
        <v>102</v>
      </c>
      <c r="L3716" s="3">
        <v>5</v>
      </c>
      <c r="M3716" s="5">
        <v>0.22</v>
      </c>
      <c r="N3716" s="3" t="s">
        <v>112</v>
      </c>
    </row>
    <row r="3717" spans="1:14" x14ac:dyDescent="0.25">
      <c r="A3717" s="3" t="s">
        <v>3820</v>
      </c>
      <c r="B3717" s="3">
        <v>48</v>
      </c>
      <c r="C3717" s="3" t="s">
        <v>93</v>
      </c>
      <c r="D3717" s="3" t="s">
        <v>21</v>
      </c>
      <c r="E3717" s="5">
        <v>21.16</v>
      </c>
      <c r="F3717" s="3">
        <v>28</v>
      </c>
      <c r="G3717" s="3" t="s">
        <v>114</v>
      </c>
      <c r="H3717" s="3" t="s">
        <v>90</v>
      </c>
      <c r="I3717" s="5">
        <v>13.99</v>
      </c>
      <c r="J3717" s="3">
        <v>0</v>
      </c>
      <c r="K3717" s="3" t="s">
        <v>108</v>
      </c>
      <c r="L3717" s="3">
        <v>5</v>
      </c>
      <c r="M3717" s="5">
        <v>0.73</v>
      </c>
      <c r="N3717" s="3" t="s">
        <v>112</v>
      </c>
    </row>
    <row r="3718" spans="1:14" x14ac:dyDescent="0.25">
      <c r="A3718" s="3" t="s">
        <v>3821</v>
      </c>
      <c r="B3718" s="3">
        <v>44</v>
      </c>
      <c r="C3718" s="3" t="s">
        <v>83</v>
      </c>
      <c r="D3718" s="3" t="s">
        <v>19</v>
      </c>
      <c r="E3718" s="5">
        <v>22.22</v>
      </c>
      <c r="F3718" s="3">
        <v>42</v>
      </c>
      <c r="G3718" s="3" t="s">
        <v>94</v>
      </c>
      <c r="H3718" s="3" t="s">
        <v>122</v>
      </c>
      <c r="I3718" s="5">
        <v>8.99</v>
      </c>
      <c r="J3718" s="3">
        <v>0</v>
      </c>
      <c r="K3718" s="3" t="s">
        <v>86</v>
      </c>
      <c r="L3718" s="3">
        <v>5</v>
      </c>
      <c r="M3718" s="5">
        <v>0.52</v>
      </c>
      <c r="N3718" s="3" t="s">
        <v>112</v>
      </c>
    </row>
    <row r="3719" spans="1:14" x14ac:dyDescent="0.25">
      <c r="A3719" s="3" t="s">
        <v>3822</v>
      </c>
      <c r="B3719" s="3">
        <v>44</v>
      </c>
      <c r="C3719" s="3" t="s">
        <v>106</v>
      </c>
      <c r="D3719" s="3" t="s">
        <v>21</v>
      </c>
      <c r="E3719" s="5">
        <v>27.08</v>
      </c>
      <c r="F3719" s="3">
        <v>16</v>
      </c>
      <c r="G3719" s="3" t="s">
        <v>94</v>
      </c>
      <c r="H3719" s="3" t="s">
        <v>120</v>
      </c>
      <c r="I3719" s="5">
        <v>13.99</v>
      </c>
      <c r="J3719" s="3">
        <v>0</v>
      </c>
      <c r="K3719" s="3" t="s">
        <v>95</v>
      </c>
      <c r="L3719" s="3">
        <v>3</v>
      </c>
      <c r="M3719" s="5">
        <v>1.59</v>
      </c>
      <c r="N3719" s="3" t="s">
        <v>99</v>
      </c>
    </row>
    <row r="3720" spans="1:14" x14ac:dyDescent="0.25">
      <c r="A3720" s="3" t="s">
        <v>3823</v>
      </c>
      <c r="B3720" s="3">
        <v>49</v>
      </c>
      <c r="C3720" s="3" t="s">
        <v>93</v>
      </c>
      <c r="D3720" s="3" t="s">
        <v>19</v>
      </c>
      <c r="E3720" s="5">
        <v>7.69</v>
      </c>
      <c r="F3720" s="3">
        <v>2</v>
      </c>
      <c r="G3720" s="3" t="s">
        <v>84</v>
      </c>
      <c r="H3720" s="3" t="s">
        <v>90</v>
      </c>
      <c r="I3720" s="5">
        <v>8.99</v>
      </c>
      <c r="J3720" s="3">
        <v>0</v>
      </c>
      <c r="K3720" s="3" t="s">
        <v>86</v>
      </c>
      <c r="L3720" s="3">
        <v>1</v>
      </c>
      <c r="M3720" s="5">
        <v>2.56</v>
      </c>
      <c r="N3720" s="3" t="s">
        <v>112</v>
      </c>
    </row>
    <row r="3721" spans="1:14" x14ac:dyDescent="0.25">
      <c r="A3721" s="3" t="s">
        <v>3824</v>
      </c>
      <c r="B3721" s="3">
        <v>60</v>
      </c>
      <c r="C3721" s="3" t="s">
        <v>93</v>
      </c>
      <c r="D3721" s="3" t="s">
        <v>19</v>
      </c>
      <c r="E3721" s="5">
        <v>15.01</v>
      </c>
      <c r="F3721" s="3">
        <v>20</v>
      </c>
      <c r="G3721" s="3" t="s">
        <v>114</v>
      </c>
      <c r="H3721" s="3" t="s">
        <v>90</v>
      </c>
      <c r="I3721" s="5">
        <v>8.99</v>
      </c>
      <c r="J3721" s="3">
        <v>0</v>
      </c>
      <c r="K3721" s="3" t="s">
        <v>95</v>
      </c>
      <c r="L3721" s="3">
        <v>1</v>
      </c>
      <c r="M3721" s="5">
        <v>0.71</v>
      </c>
      <c r="N3721" s="3" t="s">
        <v>91</v>
      </c>
    </row>
    <row r="3722" spans="1:14" x14ac:dyDescent="0.25">
      <c r="A3722" s="3" t="s">
        <v>3825</v>
      </c>
      <c r="B3722" s="3">
        <v>61</v>
      </c>
      <c r="C3722" s="3" t="s">
        <v>83</v>
      </c>
      <c r="D3722" s="3" t="s">
        <v>23</v>
      </c>
      <c r="E3722" s="5">
        <v>12.59</v>
      </c>
      <c r="F3722" s="3">
        <v>11</v>
      </c>
      <c r="G3722" s="3" t="s">
        <v>135</v>
      </c>
      <c r="H3722" s="3" t="s">
        <v>85</v>
      </c>
      <c r="I3722" s="5">
        <v>17.989999999999998</v>
      </c>
      <c r="J3722" s="3">
        <v>0</v>
      </c>
      <c r="K3722" s="3" t="s">
        <v>95</v>
      </c>
      <c r="L3722" s="3">
        <v>5</v>
      </c>
      <c r="M3722" s="5">
        <v>1.05</v>
      </c>
      <c r="N3722" s="3" t="s">
        <v>104</v>
      </c>
    </row>
    <row r="3723" spans="1:14" x14ac:dyDescent="0.25">
      <c r="A3723" s="3" t="s">
        <v>3826</v>
      </c>
      <c r="B3723" s="3">
        <v>68</v>
      </c>
      <c r="C3723" s="3" t="s">
        <v>93</v>
      </c>
      <c r="D3723" s="3" t="s">
        <v>19</v>
      </c>
      <c r="E3723" s="5">
        <v>6.43</v>
      </c>
      <c r="F3723" s="3">
        <v>38</v>
      </c>
      <c r="G3723" s="3" t="s">
        <v>94</v>
      </c>
      <c r="H3723" s="3" t="s">
        <v>120</v>
      </c>
      <c r="I3723" s="5">
        <v>8.99</v>
      </c>
      <c r="J3723" s="3">
        <v>1</v>
      </c>
      <c r="K3723" s="3" t="s">
        <v>95</v>
      </c>
      <c r="L3723" s="3">
        <v>3</v>
      </c>
      <c r="M3723" s="5">
        <v>0.16</v>
      </c>
      <c r="N3723" s="3" t="s">
        <v>112</v>
      </c>
    </row>
    <row r="3724" spans="1:14" x14ac:dyDescent="0.25">
      <c r="A3724" s="3" t="s">
        <v>3827</v>
      </c>
      <c r="B3724" s="3">
        <v>55</v>
      </c>
      <c r="C3724" s="3" t="s">
        <v>106</v>
      </c>
      <c r="D3724" s="3" t="s">
        <v>21</v>
      </c>
      <c r="E3724" s="5">
        <v>22.74</v>
      </c>
      <c r="F3724" s="3">
        <v>5</v>
      </c>
      <c r="G3724" s="3" t="s">
        <v>89</v>
      </c>
      <c r="H3724" s="3" t="s">
        <v>90</v>
      </c>
      <c r="I3724" s="5">
        <v>13.99</v>
      </c>
      <c r="J3724" s="3">
        <v>0</v>
      </c>
      <c r="K3724" s="3" t="s">
        <v>108</v>
      </c>
      <c r="L3724" s="3">
        <v>3</v>
      </c>
      <c r="M3724" s="5">
        <v>3.79</v>
      </c>
      <c r="N3724" s="3" t="s">
        <v>99</v>
      </c>
    </row>
    <row r="3725" spans="1:14" x14ac:dyDescent="0.25">
      <c r="A3725" s="3" t="s">
        <v>3828</v>
      </c>
      <c r="B3725" s="3">
        <v>54</v>
      </c>
      <c r="C3725" s="3" t="s">
        <v>106</v>
      </c>
      <c r="D3725" s="3" t="s">
        <v>23</v>
      </c>
      <c r="E3725" s="5">
        <v>10.36</v>
      </c>
      <c r="F3725" s="3">
        <v>50</v>
      </c>
      <c r="G3725" s="3" t="s">
        <v>89</v>
      </c>
      <c r="H3725" s="3" t="s">
        <v>85</v>
      </c>
      <c r="I3725" s="5">
        <v>17.989999999999998</v>
      </c>
      <c r="J3725" s="3">
        <v>0</v>
      </c>
      <c r="K3725" s="3" t="s">
        <v>126</v>
      </c>
      <c r="L3725" s="3">
        <v>5</v>
      </c>
      <c r="M3725" s="5">
        <v>0.2</v>
      </c>
      <c r="N3725" s="3" t="s">
        <v>91</v>
      </c>
    </row>
    <row r="3726" spans="1:14" x14ac:dyDescent="0.25">
      <c r="A3726" s="3" t="s">
        <v>3829</v>
      </c>
      <c r="B3726" s="3">
        <v>29</v>
      </c>
      <c r="C3726" s="3" t="s">
        <v>93</v>
      </c>
      <c r="D3726" s="3" t="s">
        <v>19</v>
      </c>
      <c r="E3726" s="5">
        <v>0.65</v>
      </c>
      <c r="F3726" s="3">
        <v>12</v>
      </c>
      <c r="G3726" s="3" t="s">
        <v>89</v>
      </c>
      <c r="H3726" s="3" t="s">
        <v>122</v>
      </c>
      <c r="I3726" s="5">
        <v>8.99</v>
      </c>
      <c r="J3726" s="3">
        <v>1</v>
      </c>
      <c r="K3726" s="3" t="s">
        <v>95</v>
      </c>
      <c r="L3726" s="3">
        <v>3</v>
      </c>
      <c r="M3726" s="5">
        <v>0.05</v>
      </c>
      <c r="N3726" s="3" t="s">
        <v>96</v>
      </c>
    </row>
    <row r="3727" spans="1:14" x14ac:dyDescent="0.25">
      <c r="A3727" s="3" t="s">
        <v>3830</v>
      </c>
      <c r="B3727" s="3">
        <v>56</v>
      </c>
      <c r="C3727" s="3" t="s">
        <v>83</v>
      </c>
      <c r="D3727" s="3" t="s">
        <v>23</v>
      </c>
      <c r="E3727" s="5">
        <v>0.85</v>
      </c>
      <c r="F3727" s="3">
        <v>29</v>
      </c>
      <c r="G3727" s="3" t="s">
        <v>98</v>
      </c>
      <c r="H3727" s="3" t="s">
        <v>85</v>
      </c>
      <c r="I3727" s="5">
        <v>17.989999999999998</v>
      </c>
      <c r="J3727" s="3">
        <v>1</v>
      </c>
      <c r="K3727" s="3" t="s">
        <v>95</v>
      </c>
      <c r="L3727" s="3">
        <v>5</v>
      </c>
      <c r="M3727" s="5">
        <v>0.03</v>
      </c>
      <c r="N3727" s="3" t="s">
        <v>91</v>
      </c>
    </row>
    <row r="3728" spans="1:14" x14ac:dyDescent="0.25">
      <c r="A3728" s="3" t="s">
        <v>3831</v>
      </c>
      <c r="B3728" s="3">
        <v>18</v>
      </c>
      <c r="C3728" s="3" t="s">
        <v>83</v>
      </c>
      <c r="D3728" s="3" t="s">
        <v>23</v>
      </c>
      <c r="E3728" s="5">
        <v>6.61</v>
      </c>
      <c r="F3728" s="3">
        <v>50</v>
      </c>
      <c r="G3728" s="3" t="s">
        <v>114</v>
      </c>
      <c r="H3728" s="3" t="s">
        <v>111</v>
      </c>
      <c r="I3728" s="5">
        <v>17.989999999999998</v>
      </c>
      <c r="J3728" s="3">
        <v>1</v>
      </c>
      <c r="K3728" s="3" t="s">
        <v>86</v>
      </c>
      <c r="L3728" s="3">
        <v>2</v>
      </c>
      <c r="M3728" s="5">
        <v>0.13</v>
      </c>
      <c r="N3728" s="3" t="s">
        <v>99</v>
      </c>
    </row>
    <row r="3729" spans="1:14" x14ac:dyDescent="0.25">
      <c r="A3729" s="3" t="s">
        <v>3832</v>
      </c>
      <c r="B3729" s="3">
        <v>26</v>
      </c>
      <c r="C3729" s="3" t="s">
        <v>83</v>
      </c>
      <c r="D3729" s="3" t="s">
        <v>21</v>
      </c>
      <c r="E3729" s="5">
        <v>5.59</v>
      </c>
      <c r="F3729" s="3">
        <v>1</v>
      </c>
      <c r="G3729" s="3" t="s">
        <v>135</v>
      </c>
      <c r="H3729" s="3" t="s">
        <v>122</v>
      </c>
      <c r="I3729" s="5">
        <v>13.99</v>
      </c>
      <c r="J3729" s="3">
        <v>0</v>
      </c>
      <c r="K3729" s="3" t="s">
        <v>102</v>
      </c>
      <c r="L3729" s="3">
        <v>3</v>
      </c>
      <c r="M3729" s="5">
        <v>2.79</v>
      </c>
      <c r="N3729" s="3" t="s">
        <v>104</v>
      </c>
    </row>
    <row r="3730" spans="1:14" x14ac:dyDescent="0.25">
      <c r="A3730" s="3" t="s">
        <v>3833</v>
      </c>
      <c r="B3730" s="3">
        <v>24</v>
      </c>
      <c r="C3730" s="3" t="s">
        <v>106</v>
      </c>
      <c r="D3730" s="3" t="s">
        <v>21</v>
      </c>
      <c r="E3730" s="5">
        <v>2.65</v>
      </c>
      <c r="F3730" s="3">
        <v>32</v>
      </c>
      <c r="G3730" s="3" t="s">
        <v>114</v>
      </c>
      <c r="H3730" s="3" t="s">
        <v>85</v>
      </c>
      <c r="I3730" s="5">
        <v>13.99</v>
      </c>
      <c r="J3730" s="3">
        <v>1</v>
      </c>
      <c r="K3730" s="3" t="s">
        <v>126</v>
      </c>
      <c r="L3730" s="3">
        <v>4</v>
      </c>
      <c r="M3730" s="5">
        <v>0.08</v>
      </c>
      <c r="N3730" s="3" t="s">
        <v>96</v>
      </c>
    </row>
    <row r="3731" spans="1:14" x14ac:dyDescent="0.25">
      <c r="A3731" s="3" t="s">
        <v>3834</v>
      </c>
      <c r="B3731" s="3">
        <v>26</v>
      </c>
      <c r="C3731" s="3" t="s">
        <v>106</v>
      </c>
      <c r="D3731" s="3" t="s">
        <v>21</v>
      </c>
      <c r="E3731" s="5">
        <v>10.62</v>
      </c>
      <c r="F3731" s="3">
        <v>60</v>
      </c>
      <c r="G3731" s="3" t="s">
        <v>114</v>
      </c>
      <c r="H3731" s="3" t="s">
        <v>90</v>
      </c>
      <c r="I3731" s="5">
        <v>13.99</v>
      </c>
      <c r="J3731" s="3">
        <v>0</v>
      </c>
      <c r="K3731" s="3" t="s">
        <v>102</v>
      </c>
      <c r="L3731" s="3">
        <v>5</v>
      </c>
      <c r="M3731" s="5">
        <v>0.17</v>
      </c>
      <c r="N3731" s="3" t="s">
        <v>87</v>
      </c>
    </row>
    <row r="3732" spans="1:14" x14ac:dyDescent="0.25">
      <c r="A3732" s="3" t="s">
        <v>3835</v>
      </c>
      <c r="B3732" s="3">
        <v>47</v>
      </c>
      <c r="C3732" s="3" t="s">
        <v>106</v>
      </c>
      <c r="D3732" s="3" t="s">
        <v>21</v>
      </c>
      <c r="E3732" s="5">
        <v>4.22</v>
      </c>
      <c r="F3732" s="3">
        <v>12</v>
      </c>
      <c r="G3732" s="3" t="s">
        <v>114</v>
      </c>
      <c r="H3732" s="3" t="s">
        <v>90</v>
      </c>
      <c r="I3732" s="5">
        <v>13.99</v>
      </c>
      <c r="J3732" s="3">
        <v>1</v>
      </c>
      <c r="K3732" s="3" t="s">
        <v>102</v>
      </c>
      <c r="L3732" s="3">
        <v>3</v>
      </c>
      <c r="M3732" s="5">
        <v>0.32</v>
      </c>
      <c r="N3732" s="3" t="s">
        <v>96</v>
      </c>
    </row>
    <row r="3733" spans="1:14" x14ac:dyDescent="0.25">
      <c r="A3733" s="3" t="s">
        <v>3836</v>
      </c>
      <c r="B3733" s="3">
        <v>59</v>
      </c>
      <c r="C3733" s="3" t="s">
        <v>106</v>
      </c>
      <c r="D3733" s="3" t="s">
        <v>21</v>
      </c>
      <c r="E3733" s="5">
        <v>7.33</v>
      </c>
      <c r="F3733" s="3">
        <v>21</v>
      </c>
      <c r="G3733" s="3" t="s">
        <v>98</v>
      </c>
      <c r="H3733" s="3" t="s">
        <v>90</v>
      </c>
      <c r="I3733" s="5">
        <v>13.99</v>
      </c>
      <c r="J3733" s="3">
        <v>0</v>
      </c>
      <c r="K3733" s="3" t="s">
        <v>108</v>
      </c>
      <c r="L3733" s="3">
        <v>4</v>
      </c>
      <c r="M3733" s="5">
        <v>0.33</v>
      </c>
      <c r="N3733" s="3" t="s">
        <v>117</v>
      </c>
    </row>
    <row r="3734" spans="1:14" x14ac:dyDescent="0.25">
      <c r="A3734" s="3" t="s">
        <v>3837</v>
      </c>
      <c r="B3734" s="3">
        <v>25</v>
      </c>
      <c r="C3734" s="3" t="s">
        <v>83</v>
      </c>
      <c r="D3734" s="3" t="s">
        <v>21</v>
      </c>
      <c r="E3734" s="5">
        <v>9.92</v>
      </c>
      <c r="F3734" s="3">
        <v>3</v>
      </c>
      <c r="G3734" s="3" t="s">
        <v>89</v>
      </c>
      <c r="H3734" s="3" t="s">
        <v>122</v>
      </c>
      <c r="I3734" s="5">
        <v>13.99</v>
      </c>
      <c r="J3734" s="3">
        <v>0</v>
      </c>
      <c r="K3734" s="3" t="s">
        <v>95</v>
      </c>
      <c r="L3734" s="3">
        <v>5</v>
      </c>
      <c r="M3734" s="5">
        <v>2.48</v>
      </c>
      <c r="N3734" s="3" t="s">
        <v>99</v>
      </c>
    </row>
    <row r="3735" spans="1:14" x14ac:dyDescent="0.25">
      <c r="A3735" s="3" t="s">
        <v>3838</v>
      </c>
      <c r="B3735" s="3">
        <v>35</v>
      </c>
      <c r="C3735" s="3" t="s">
        <v>106</v>
      </c>
      <c r="D3735" s="3" t="s">
        <v>23</v>
      </c>
      <c r="E3735" s="5">
        <v>9.51</v>
      </c>
      <c r="F3735" s="3">
        <v>2</v>
      </c>
      <c r="G3735" s="3" t="s">
        <v>98</v>
      </c>
      <c r="H3735" s="3" t="s">
        <v>120</v>
      </c>
      <c r="I3735" s="5">
        <v>17.989999999999998</v>
      </c>
      <c r="J3735" s="3">
        <v>0</v>
      </c>
      <c r="K3735" s="3" t="s">
        <v>86</v>
      </c>
      <c r="L3735" s="3">
        <v>1</v>
      </c>
      <c r="M3735" s="5">
        <v>3.17</v>
      </c>
      <c r="N3735" s="3" t="s">
        <v>99</v>
      </c>
    </row>
    <row r="3736" spans="1:14" x14ac:dyDescent="0.25">
      <c r="A3736" s="3" t="s">
        <v>3839</v>
      </c>
      <c r="B3736" s="3">
        <v>37</v>
      </c>
      <c r="C3736" s="3" t="s">
        <v>83</v>
      </c>
      <c r="D3736" s="3" t="s">
        <v>19</v>
      </c>
      <c r="E3736" s="5">
        <v>23.55</v>
      </c>
      <c r="F3736" s="3">
        <v>17</v>
      </c>
      <c r="G3736" s="3" t="s">
        <v>89</v>
      </c>
      <c r="H3736" s="3" t="s">
        <v>90</v>
      </c>
      <c r="I3736" s="5">
        <v>8.99</v>
      </c>
      <c r="J3736" s="3">
        <v>0</v>
      </c>
      <c r="K3736" s="3" t="s">
        <v>95</v>
      </c>
      <c r="L3736" s="3">
        <v>2</v>
      </c>
      <c r="M3736" s="5">
        <v>1.31</v>
      </c>
      <c r="N3736" s="3" t="s">
        <v>112</v>
      </c>
    </row>
    <row r="3737" spans="1:14" x14ac:dyDescent="0.25">
      <c r="A3737" s="3" t="s">
        <v>3840</v>
      </c>
      <c r="B3737" s="3">
        <v>27</v>
      </c>
      <c r="C3737" s="3" t="s">
        <v>93</v>
      </c>
      <c r="D3737" s="3" t="s">
        <v>21</v>
      </c>
      <c r="E3737" s="5">
        <v>3.4</v>
      </c>
      <c r="F3737" s="3">
        <v>46</v>
      </c>
      <c r="G3737" s="3" t="s">
        <v>84</v>
      </c>
      <c r="H3737" s="3" t="s">
        <v>111</v>
      </c>
      <c r="I3737" s="5">
        <v>13.99</v>
      </c>
      <c r="J3737" s="3">
        <v>1</v>
      </c>
      <c r="K3737" s="3" t="s">
        <v>108</v>
      </c>
      <c r="L3737" s="3">
        <v>1</v>
      </c>
      <c r="M3737" s="5">
        <v>7.0000000000000007E-2</v>
      </c>
      <c r="N3737" s="3" t="s">
        <v>87</v>
      </c>
    </row>
    <row r="3738" spans="1:14" x14ac:dyDescent="0.25">
      <c r="A3738" s="3" t="s">
        <v>3841</v>
      </c>
      <c r="B3738" s="3">
        <v>54</v>
      </c>
      <c r="C3738" s="3" t="s">
        <v>83</v>
      </c>
      <c r="D3738" s="3" t="s">
        <v>21</v>
      </c>
      <c r="E3738" s="5">
        <v>3.47</v>
      </c>
      <c r="F3738" s="3">
        <v>31</v>
      </c>
      <c r="G3738" s="3" t="s">
        <v>84</v>
      </c>
      <c r="H3738" s="3" t="s">
        <v>111</v>
      </c>
      <c r="I3738" s="5">
        <v>13.99</v>
      </c>
      <c r="J3738" s="3">
        <v>1</v>
      </c>
      <c r="K3738" s="3" t="s">
        <v>108</v>
      </c>
      <c r="L3738" s="3">
        <v>5</v>
      </c>
      <c r="M3738" s="5">
        <v>0.11</v>
      </c>
      <c r="N3738" s="3" t="s">
        <v>117</v>
      </c>
    </row>
    <row r="3739" spans="1:14" x14ac:dyDescent="0.25">
      <c r="A3739" s="3" t="s">
        <v>3842</v>
      </c>
      <c r="B3739" s="3">
        <v>66</v>
      </c>
      <c r="C3739" s="3" t="s">
        <v>93</v>
      </c>
      <c r="D3739" s="3" t="s">
        <v>21</v>
      </c>
      <c r="E3739" s="5">
        <v>0.06</v>
      </c>
      <c r="F3739" s="3">
        <v>58</v>
      </c>
      <c r="G3739" s="3" t="s">
        <v>89</v>
      </c>
      <c r="H3739" s="3" t="s">
        <v>90</v>
      </c>
      <c r="I3739" s="5">
        <v>13.99</v>
      </c>
      <c r="J3739" s="3">
        <v>1</v>
      </c>
      <c r="K3739" s="3" t="s">
        <v>108</v>
      </c>
      <c r="L3739" s="3">
        <v>2</v>
      </c>
      <c r="M3739" s="5">
        <v>0</v>
      </c>
      <c r="N3739" s="3" t="s">
        <v>117</v>
      </c>
    </row>
    <row r="3740" spans="1:14" x14ac:dyDescent="0.25">
      <c r="A3740" s="3" t="s">
        <v>3843</v>
      </c>
      <c r="B3740" s="3">
        <v>64</v>
      </c>
      <c r="C3740" s="3" t="s">
        <v>93</v>
      </c>
      <c r="D3740" s="3" t="s">
        <v>21</v>
      </c>
      <c r="E3740" s="5">
        <v>31.14</v>
      </c>
      <c r="F3740" s="3">
        <v>39</v>
      </c>
      <c r="G3740" s="3" t="s">
        <v>98</v>
      </c>
      <c r="H3740" s="3" t="s">
        <v>111</v>
      </c>
      <c r="I3740" s="5">
        <v>13.99</v>
      </c>
      <c r="J3740" s="3">
        <v>0</v>
      </c>
      <c r="K3740" s="3" t="s">
        <v>102</v>
      </c>
      <c r="L3740" s="3">
        <v>3</v>
      </c>
      <c r="M3740" s="5">
        <v>0.78</v>
      </c>
      <c r="N3740" s="3" t="s">
        <v>117</v>
      </c>
    </row>
    <row r="3741" spans="1:14" x14ac:dyDescent="0.25">
      <c r="A3741" s="3" t="s">
        <v>3844</v>
      </c>
      <c r="B3741" s="3">
        <v>38</v>
      </c>
      <c r="C3741" s="3" t="s">
        <v>93</v>
      </c>
      <c r="D3741" s="3" t="s">
        <v>19</v>
      </c>
      <c r="E3741" s="5">
        <v>5.61</v>
      </c>
      <c r="F3741" s="3">
        <v>12</v>
      </c>
      <c r="G3741" s="3" t="s">
        <v>114</v>
      </c>
      <c r="H3741" s="3" t="s">
        <v>120</v>
      </c>
      <c r="I3741" s="5">
        <v>8.99</v>
      </c>
      <c r="J3741" s="3">
        <v>1</v>
      </c>
      <c r="K3741" s="3" t="s">
        <v>86</v>
      </c>
      <c r="L3741" s="3">
        <v>2</v>
      </c>
      <c r="M3741" s="5">
        <v>0.43</v>
      </c>
      <c r="N3741" s="3" t="s">
        <v>96</v>
      </c>
    </row>
    <row r="3742" spans="1:14" x14ac:dyDescent="0.25">
      <c r="A3742" s="3" t="s">
        <v>3845</v>
      </c>
      <c r="B3742" s="3">
        <v>53</v>
      </c>
      <c r="C3742" s="3" t="s">
        <v>106</v>
      </c>
      <c r="D3742" s="3" t="s">
        <v>21</v>
      </c>
      <c r="E3742" s="5">
        <v>3.74</v>
      </c>
      <c r="F3742" s="3">
        <v>21</v>
      </c>
      <c r="G3742" s="3" t="s">
        <v>84</v>
      </c>
      <c r="H3742" s="3" t="s">
        <v>111</v>
      </c>
      <c r="I3742" s="5">
        <v>13.99</v>
      </c>
      <c r="J3742" s="3">
        <v>1</v>
      </c>
      <c r="K3742" s="3" t="s">
        <v>102</v>
      </c>
      <c r="L3742" s="3">
        <v>3</v>
      </c>
      <c r="M3742" s="5">
        <v>0.17</v>
      </c>
      <c r="N3742" s="3" t="s">
        <v>104</v>
      </c>
    </row>
    <row r="3743" spans="1:14" x14ac:dyDescent="0.25">
      <c r="A3743" s="3" t="s">
        <v>3846</v>
      </c>
      <c r="B3743" s="3">
        <v>51</v>
      </c>
      <c r="C3743" s="3" t="s">
        <v>93</v>
      </c>
      <c r="D3743" s="3" t="s">
        <v>23</v>
      </c>
      <c r="E3743" s="5">
        <v>0.46</v>
      </c>
      <c r="F3743" s="3">
        <v>7</v>
      </c>
      <c r="G3743" s="3" t="s">
        <v>84</v>
      </c>
      <c r="H3743" s="3" t="s">
        <v>85</v>
      </c>
      <c r="I3743" s="5">
        <v>17.989999999999998</v>
      </c>
      <c r="J3743" s="3">
        <v>1</v>
      </c>
      <c r="K3743" s="3" t="s">
        <v>108</v>
      </c>
      <c r="L3743" s="3">
        <v>2</v>
      </c>
      <c r="M3743" s="5">
        <v>0.06</v>
      </c>
      <c r="N3743" s="3" t="s">
        <v>96</v>
      </c>
    </row>
    <row r="3744" spans="1:14" x14ac:dyDescent="0.25">
      <c r="A3744" s="3" t="s">
        <v>3847</v>
      </c>
      <c r="B3744" s="3">
        <v>69</v>
      </c>
      <c r="C3744" s="3" t="s">
        <v>106</v>
      </c>
      <c r="D3744" s="3" t="s">
        <v>19</v>
      </c>
      <c r="E3744" s="5">
        <v>4.88</v>
      </c>
      <c r="F3744" s="3">
        <v>29</v>
      </c>
      <c r="G3744" s="3" t="s">
        <v>114</v>
      </c>
      <c r="H3744" s="3" t="s">
        <v>120</v>
      </c>
      <c r="I3744" s="5">
        <v>8.99</v>
      </c>
      <c r="J3744" s="3">
        <v>1</v>
      </c>
      <c r="K3744" s="3" t="s">
        <v>108</v>
      </c>
      <c r="L3744" s="3">
        <v>1</v>
      </c>
      <c r="M3744" s="5">
        <v>0.16</v>
      </c>
      <c r="N3744" s="3" t="s">
        <v>112</v>
      </c>
    </row>
    <row r="3745" spans="1:14" x14ac:dyDescent="0.25">
      <c r="A3745" s="3" t="s">
        <v>3848</v>
      </c>
      <c r="B3745" s="3">
        <v>61</v>
      </c>
      <c r="C3745" s="3" t="s">
        <v>106</v>
      </c>
      <c r="D3745" s="3" t="s">
        <v>21</v>
      </c>
      <c r="E3745" s="5">
        <v>8.85</v>
      </c>
      <c r="F3745" s="3">
        <v>13</v>
      </c>
      <c r="G3745" s="3" t="s">
        <v>84</v>
      </c>
      <c r="H3745" s="3" t="s">
        <v>122</v>
      </c>
      <c r="I3745" s="5">
        <v>13.99</v>
      </c>
      <c r="J3745" s="3">
        <v>0</v>
      </c>
      <c r="K3745" s="3" t="s">
        <v>95</v>
      </c>
      <c r="L3745" s="3">
        <v>2</v>
      </c>
      <c r="M3745" s="5">
        <v>0.63</v>
      </c>
      <c r="N3745" s="3" t="s">
        <v>112</v>
      </c>
    </row>
    <row r="3746" spans="1:14" x14ac:dyDescent="0.25">
      <c r="A3746" s="3" t="s">
        <v>3849</v>
      </c>
      <c r="B3746" s="3">
        <v>18</v>
      </c>
      <c r="C3746" s="3" t="s">
        <v>106</v>
      </c>
      <c r="D3746" s="3" t="s">
        <v>19</v>
      </c>
      <c r="E3746" s="5">
        <v>4.91</v>
      </c>
      <c r="F3746" s="3">
        <v>44</v>
      </c>
      <c r="G3746" s="3" t="s">
        <v>84</v>
      </c>
      <c r="H3746" s="3" t="s">
        <v>122</v>
      </c>
      <c r="I3746" s="5">
        <v>8.99</v>
      </c>
      <c r="J3746" s="3">
        <v>1</v>
      </c>
      <c r="K3746" s="3" t="s">
        <v>86</v>
      </c>
      <c r="L3746" s="3">
        <v>1</v>
      </c>
      <c r="M3746" s="5">
        <v>0.11</v>
      </c>
      <c r="N3746" s="3" t="s">
        <v>104</v>
      </c>
    </row>
    <row r="3747" spans="1:14" x14ac:dyDescent="0.25">
      <c r="A3747" s="3" t="s">
        <v>3850</v>
      </c>
      <c r="B3747" s="3">
        <v>31</v>
      </c>
      <c r="C3747" s="3" t="s">
        <v>93</v>
      </c>
      <c r="D3747" s="3" t="s">
        <v>19</v>
      </c>
      <c r="E3747" s="5">
        <v>2.82</v>
      </c>
      <c r="F3747" s="3">
        <v>51</v>
      </c>
      <c r="G3747" s="3" t="s">
        <v>135</v>
      </c>
      <c r="H3747" s="3" t="s">
        <v>120</v>
      </c>
      <c r="I3747" s="5">
        <v>8.99</v>
      </c>
      <c r="J3747" s="3">
        <v>1</v>
      </c>
      <c r="K3747" s="3" t="s">
        <v>126</v>
      </c>
      <c r="L3747" s="3">
        <v>2</v>
      </c>
      <c r="M3747" s="5">
        <v>0.05</v>
      </c>
      <c r="N3747" s="3" t="s">
        <v>87</v>
      </c>
    </row>
    <row r="3748" spans="1:14" x14ac:dyDescent="0.25">
      <c r="A3748" s="3" t="s">
        <v>3851</v>
      </c>
      <c r="B3748" s="3">
        <v>29</v>
      </c>
      <c r="C3748" s="3" t="s">
        <v>83</v>
      </c>
      <c r="D3748" s="3" t="s">
        <v>21</v>
      </c>
      <c r="E3748" s="5">
        <v>2.2200000000000002</v>
      </c>
      <c r="F3748" s="3">
        <v>34</v>
      </c>
      <c r="G3748" s="3" t="s">
        <v>135</v>
      </c>
      <c r="H3748" s="3" t="s">
        <v>122</v>
      </c>
      <c r="I3748" s="5">
        <v>13.99</v>
      </c>
      <c r="J3748" s="3">
        <v>1</v>
      </c>
      <c r="K3748" s="3" t="s">
        <v>102</v>
      </c>
      <c r="L3748" s="3">
        <v>4</v>
      </c>
      <c r="M3748" s="5">
        <v>0.06</v>
      </c>
      <c r="N3748" s="3" t="s">
        <v>87</v>
      </c>
    </row>
    <row r="3749" spans="1:14" x14ac:dyDescent="0.25">
      <c r="A3749" s="3" t="s">
        <v>3852</v>
      </c>
      <c r="B3749" s="3">
        <v>45</v>
      </c>
      <c r="C3749" s="3" t="s">
        <v>93</v>
      </c>
      <c r="D3749" s="3" t="s">
        <v>23</v>
      </c>
      <c r="E3749" s="5">
        <v>9.2799999999999994</v>
      </c>
      <c r="F3749" s="3">
        <v>34</v>
      </c>
      <c r="G3749" s="3" t="s">
        <v>89</v>
      </c>
      <c r="H3749" s="3" t="s">
        <v>111</v>
      </c>
      <c r="I3749" s="5">
        <v>17.989999999999998</v>
      </c>
      <c r="J3749" s="3">
        <v>1</v>
      </c>
      <c r="K3749" s="3" t="s">
        <v>126</v>
      </c>
      <c r="L3749" s="3">
        <v>2</v>
      </c>
      <c r="M3749" s="5">
        <v>0.27</v>
      </c>
      <c r="N3749" s="3" t="s">
        <v>99</v>
      </c>
    </row>
    <row r="3750" spans="1:14" x14ac:dyDescent="0.25">
      <c r="A3750" s="3" t="s">
        <v>3853</v>
      </c>
      <c r="B3750" s="3">
        <v>41</v>
      </c>
      <c r="C3750" s="3" t="s">
        <v>106</v>
      </c>
      <c r="D3750" s="3" t="s">
        <v>23</v>
      </c>
      <c r="E3750" s="5">
        <v>10.7</v>
      </c>
      <c r="F3750" s="3">
        <v>50</v>
      </c>
      <c r="G3750" s="3" t="s">
        <v>114</v>
      </c>
      <c r="H3750" s="3" t="s">
        <v>122</v>
      </c>
      <c r="I3750" s="5">
        <v>17.989999999999998</v>
      </c>
      <c r="J3750" s="3">
        <v>0</v>
      </c>
      <c r="K3750" s="3" t="s">
        <v>108</v>
      </c>
      <c r="L3750" s="3">
        <v>5</v>
      </c>
      <c r="M3750" s="5">
        <v>0.21</v>
      </c>
      <c r="N3750" s="3" t="s">
        <v>96</v>
      </c>
    </row>
    <row r="3751" spans="1:14" x14ac:dyDescent="0.25">
      <c r="A3751" s="3" t="s">
        <v>3854</v>
      </c>
      <c r="B3751" s="3">
        <v>69</v>
      </c>
      <c r="C3751" s="3" t="s">
        <v>93</v>
      </c>
      <c r="D3751" s="3" t="s">
        <v>19</v>
      </c>
      <c r="E3751" s="5">
        <v>9.9499999999999993</v>
      </c>
      <c r="F3751" s="3">
        <v>34</v>
      </c>
      <c r="G3751" s="3" t="s">
        <v>84</v>
      </c>
      <c r="H3751" s="3" t="s">
        <v>111</v>
      </c>
      <c r="I3751" s="5">
        <v>8.99</v>
      </c>
      <c r="J3751" s="3">
        <v>1</v>
      </c>
      <c r="K3751" s="3" t="s">
        <v>95</v>
      </c>
      <c r="L3751" s="3">
        <v>4</v>
      </c>
      <c r="M3751" s="5">
        <v>0.28000000000000003</v>
      </c>
      <c r="N3751" s="3" t="s">
        <v>117</v>
      </c>
    </row>
    <row r="3752" spans="1:14" x14ac:dyDescent="0.25">
      <c r="A3752" s="3" t="s">
        <v>3855</v>
      </c>
      <c r="B3752" s="3">
        <v>33</v>
      </c>
      <c r="C3752" s="3" t="s">
        <v>106</v>
      </c>
      <c r="D3752" s="3" t="s">
        <v>21</v>
      </c>
      <c r="E3752" s="5">
        <v>2.31</v>
      </c>
      <c r="F3752" s="3">
        <v>46</v>
      </c>
      <c r="G3752" s="3" t="s">
        <v>94</v>
      </c>
      <c r="H3752" s="3" t="s">
        <v>122</v>
      </c>
      <c r="I3752" s="5">
        <v>13.99</v>
      </c>
      <c r="J3752" s="3">
        <v>1</v>
      </c>
      <c r="K3752" s="3" t="s">
        <v>126</v>
      </c>
      <c r="L3752" s="3">
        <v>1</v>
      </c>
      <c r="M3752" s="5">
        <v>0.05</v>
      </c>
      <c r="N3752" s="3" t="s">
        <v>91</v>
      </c>
    </row>
    <row r="3753" spans="1:14" x14ac:dyDescent="0.25">
      <c r="A3753" s="3" t="s">
        <v>3856</v>
      </c>
      <c r="B3753" s="3">
        <v>55</v>
      </c>
      <c r="C3753" s="3" t="s">
        <v>93</v>
      </c>
      <c r="D3753" s="3" t="s">
        <v>23</v>
      </c>
      <c r="E3753" s="5">
        <v>2.59</v>
      </c>
      <c r="F3753" s="3">
        <v>17</v>
      </c>
      <c r="G3753" s="3" t="s">
        <v>135</v>
      </c>
      <c r="H3753" s="3" t="s">
        <v>90</v>
      </c>
      <c r="I3753" s="5">
        <v>17.989999999999998</v>
      </c>
      <c r="J3753" s="3">
        <v>0</v>
      </c>
      <c r="K3753" s="3" t="s">
        <v>108</v>
      </c>
      <c r="L3753" s="3">
        <v>5</v>
      </c>
      <c r="M3753" s="5">
        <v>0.14000000000000001</v>
      </c>
      <c r="N3753" s="3" t="s">
        <v>96</v>
      </c>
    </row>
    <row r="3754" spans="1:14" x14ac:dyDescent="0.25">
      <c r="A3754" s="3" t="s">
        <v>3857</v>
      </c>
      <c r="B3754" s="3">
        <v>34</v>
      </c>
      <c r="C3754" s="3" t="s">
        <v>93</v>
      </c>
      <c r="D3754" s="3" t="s">
        <v>23</v>
      </c>
      <c r="E3754" s="5">
        <v>14.62</v>
      </c>
      <c r="F3754" s="3">
        <v>47</v>
      </c>
      <c r="G3754" s="3" t="s">
        <v>135</v>
      </c>
      <c r="H3754" s="3" t="s">
        <v>122</v>
      </c>
      <c r="I3754" s="5">
        <v>17.989999999999998</v>
      </c>
      <c r="J3754" s="3">
        <v>1</v>
      </c>
      <c r="K3754" s="3" t="s">
        <v>95</v>
      </c>
      <c r="L3754" s="3">
        <v>5</v>
      </c>
      <c r="M3754" s="5">
        <v>0.3</v>
      </c>
      <c r="N3754" s="3" t="s">
        <v>96</v>
      </c>
    </row>
    <row r="3755" spans="1:14" x14ac:dyDescent="0.25">
      <c r="A3755" s="3" t="s">
        <v>3858</v>
      </c>
      <c r="B3755" s="3">
        <v>68</v>
      </c>
      <c r="C3755" s="3" t="s">
        <v>83</v>
      </c>
      <c r="D3755" s="3" t="s">
        <v>19</v>
      </c>
      <c r="E3755" s="5">
        <v>2.39</v>
      </c>
      <c r="F3755" s="3">
        <v>47</v>
      </c>
      <c r="G3755" s="3" t="s">
        <v>98</v>
      </c>
      <c r="H3755" s="3" t="s">
        <v>90</v>
      </c>
      <c r="I3755" s="5">
        <v>8.99</v>
      </c>
      <c r="J3755" s="3">
        <v>1</v>
      </c>
      <c r="K3755" s="3" t="s">
        <v>126</v>
      </c>
      <c r="L3755" s="3">
        <v>5</v>
      </c>
      <c r="M3755" s="5">
        <v>0.05</v>
      </c>
      <c r="N3755" s="3" t="s">
        <v>91</v>
      </c>
    </row>
    <row r="3756" spans="1:14" x14ac:dyDescent="0.25">
      <c r="A3756" s="3" t="s">
        <v>3859</v>
      </c>
      <c r="B3756" s="3">
        <v>32</v>
      </c>
      <c r="C3756" s="3" t="s">
        <v>106</v>
      </c>
      <c r="D3756" s="3" t="s">
        <v>19</v>
      </c>
      <c r="E3756" s="5">
        <v>26.07</v>
      </c>
      <c r="F3756" s="3">
        <v>37</v>
      </c>
      <c r="G3756" s="3" t="s">
        <v>98</v>
      </c>
      <c r="H3756" s="3" t="s">
        <v>111</v>
      </c>
      <c r="I3756" s="5">
        <v>8.99</v>
      </c>
      <c r="J3756" s="3">
        <v>0</v>
      </c>
      <c r="K3756" s="3" t="s">
        <v>126</v>
      </c>
      <c r="L3756" s="3">
        <v>2</v>
      </c>
      <c r="M3756" s="5">
        <v>0.69</v>
      </c>
      <c r="N3756" s="3" t="s">
        <v>96</v>
      </c>
    </row>
    <row r="3757" spans="1:14" x14ac:dyDescent="0.25">
      <c r="A3757" s="3" t="s">
        <v>3860</v>
      </c>
      <c r="B3757" s="3">
        <v>64</v>
      </c>
      <c r="C3757" s="3" t="s">
        <v>106</v>
      </c>
      <c r="D3757" s="3" t="s">
        <v>19</v>
      </c>
      <c r="E3757" s="5">
        <v>15.08</v>
      </c>
      <c r="F3757" s="3">
        <v>36</v>
      </c>
      <c r="G3757" s="3" t="s">
        <v>89</v>
      </c>
      <c r="H3757" s="3" t="s">
        <v>120</v>
      </c>
      <c r="I3757" s="5">
        <v>8.99</v>
      </c>
      <c r="J3757" s="3">
        <v>1</v>
      </c>
      <c r="K3757" s="3" t="s">
        <v>126</v>
      </c>
      <c r="L3757" s="3">
        <v>3</v>
      </c>
      <c r="M3757" s="5">
        <v>0.41</v>
      </c>
      <c r="N3757" s="3" t="s">
        <v>104</v>
      </c>
    </row>
    <row r="3758" spans="1:14" x14ac:dyDescent="0.25">
      <c r="A3758" s="3" t="s">
        <v>3861</v>
      </c>
      <c r="B3758" s="3">
        <v>44</v>
      </c>
      <c r="C3758" s="3" t="s">
        <v>93</v>
      </c>
      <c r="D3758" s="3" t="s">
        <v>19</v>
      </c>
      <c r="E3758" s="5">
        <v>47.4</v>
      </c>
      <c r="F3758" s="3">
        <v>9</v>
      </c>
      <c r="G3758" s="3" t="s">
        <v>135</v>
      </c>
      <c r="H3758" s="3" t="s">
        <v>120</v>
      </c>
      <c r="I3758" s="5">
        <v>8.99</v>
      </c>
      <c r="J3758" s="3">
        <v>0</v>
      </c>
      <c r="K3758" s="3" t="s">
        <v>102</v>
      </c>
      <c r="L3758" s="3">
        <v>5</v>
      </c>
      <c r="M3758" s="5">
        <v>4.74</v>
      </c>
      <c r="N3758" s="3" t="s">
        <v>104</v>
      </c>
    </row>
    <row r="3759" spans="1:14" x14ac:dyDescent="0.25">
      <c r="A3759" s="3" t="s">
        <v>3862</v>
      </c>
      <c r="B3759" s="3">
        <v>29</v>
      </c>
      <c r="C3759" s="3" t="s">
        <v>83</v>
      </c>
      <c r="D3759" s="3" t="s">
        <v>21</v>
      </c>
      <c r="E3759" s="5">
        <v>0.53</v>
      </c>
      <c r="F3759" s="3">
        <v>13</v>
      </c>
      <c r="G3759" s="3" t="s">
        <v>84</v>
      </c>
      <c r="H3759" s="3" t="s">
        <v>120</v>
      </c>
      <c r="I3759" s="5">
        <v>13.99</v>
      </c>
      <c r="J3759" s="3">
        <v>1</v>
      </c>
      <c r="K3759" s="3" t="s">
        <v>102</v>
      </c>
      <c r="L3759" s="3">
        <v>3</v>
      </c>
      <c r="M3759" s="5">
        <v>0.04</v>
      </c>
      <c r="N3759" s="3" t="s">
        <v>87</v>
      </c>
    </row>
    <row r="3760" spans="1:14" x14ac:dyDescent="0.25">
      <c r="A3760" s="3" t="s">
        <v>3863</v>
      </c>
      <c r="B3760" s="3">
        <v>40</v>
      </c>
      <c r="C3760" s="3" t="s">
        <v>106</v>
      </c>
      <c r="D3760" s="3" t="s">
        <v>19</v>
      </c>
      <c r="E3760" s="5">
        <v>2.2400000000000002</v>
      </c>
      <c r="F3760" s="3">
        <v>9</v>
      </c>
      <c r="G3760" s="3" t="s">
        <v>98</v>
      </c>
      <c r="H3760" s="3" t="s">
        <v>120</v>
      </c>
      <c r="I3760" s="5">
        <v>8.99</v>
      </c>
      <c r="J3760" s="3">
        <v>1</v>
      </c>
      <c r="K3760" s="3" t="s">
        <v>102</v>
      </c>
      <c r="L3760" s="3">
        <v>2</v>
      </c>
      <c r="M3760" s="5">
        <v>0.22</v>
      </c>
      <c r="N3760" s="3" t="s">
        <v>96</v>
      </c>
    </row>
    <row r="3761" spans="1:14" x14ac:dyDescent="0.25">
      <c r="A3761" s="3" t="s">
        <v>3864</v>
      </c>
      <c r="B3761" s="3">
        <v>57</v>
      </c>
      <c r="C3761" s="3" t="s">
        <v>83</v>
      </c>
      <c r="D3761" s="3" t="s">
        <v>19</v>
      </c>
      <c r="E3761" s="5">
        <v>6.73</v>
      </c>
      <c r="F3761" s="3">
        <v>51</v>
      </c>
      <c r="G3761" s="3" t="s">
        <v>135</v>
      </c>
      <c r="H3761" s="3" t="s">
        <v>120</v>
      </c>
      <c r="I3761" s="5">
        <v>8.99</v>
      </c>
      <c r="J3761" s="3">
        <v>1</v>
      </c>
      <c r="K3761" s="3" t="s">
        <v>102</v>
      </c>
      <c r="L3761" s="3">
        <v>1</v>
      </c>
      <c r="M3761" s="5">
        <v>0.13</v>
      </c>
      <c r="N3761" s="3" t="s">
        <v>104</v>
      </c>
    </row>
    <row r="3762" spans="1:14" x14ac:dyDescent="0.25">
      <c r="A3762" s="3" t="s">
        <v>3865</v>
      </c>
      <c r="B3762" s="3">
        <v>47</v>
      </c>
      <c r="C3762" s="3" t="s">
        <v>83</v>
      </c>
      <c r="D3762" s="3" t="s">
        <v>23</v>
      </c>
      <c r="E3762" s="5">
        <v>12.6</v>
      </c>
      <c r="F3762" s="3">
        <v>52</v>
      </c>
      <c r="G3762" s="3" t="s">
        <v>84</v>
      </c>
      <c r="H3762" s="3" t="s">
        <v>85</v>
      </c>
      <c r="I3762" s="5">
        <v>17.989999999999998</v>
      </c>
      <c r="J3762" s="3">
        <v>1</v>
      </c>
      <c r="K3762" s="3" t="s">
        <v>95</v>
      </c>
      <c r="L3762" s="3">
        <v>5</v>
      </c>
      <c r="M3762" s="5">
        <v>0.24</v>
      </c>
      <c r="N3762" s="3" t="s">
        <v>91</v>
      </c>
    </row>
    <row r="3763" spans="1:14" x14ac:dyDescent="0.25">
      <c r="A3763" s="3" t="s">
        <v>3866</v>
      </c>
      <c r="B3763" s="3">
        <v>31</v>
      </c>
      <c r="C3763" s="3" t="s">
        <v>83</v>
      </c>
      <c r="D3763" s="3" t="s">
        <v>21</v>
      </c>
      <c r="E3763" s="5">
        <v>0.21</v>
      </c>
      <c r="F3763" s="3">
        <v>16</v>
      </c>
      <c r="G3763" s="3" t="s">
        <v>84</v>
      </c>
      <c r="H3763" s="3" t="s">
        <v>111</v>
      </c>
      <c r="I3763" s="5">
        <v>13.99</v>
      </c>
      <c r="J3763" s="3">
        <v>1</v>
      </c>
      <c r="K3763" s="3" t="s">
        <v>102</v>
      </c>
      <c r="L3763" s="3">
        <v>1</v>
      </c>
      <c r="M3763" s="5">
        <v>0.01</v>
      </c>
      <c r="N3763" s="3" t="s">
        <v>96</v>
      </c>
    </row>
    <row r="3764" spans="1:14" x14ac:dyDescent="0.25">
      <c r="A3764" s="3" t="s">
        <v>3867</v>
      </c>
      <c r="B3764" s="3">
        <v>66</v>
      </c>
      <c r="C3764" s="3" t="s">
        <v>93</v>
      </c>
      <c r="D3764" s="3" t="s">
        <v>23</v>
      </c>
      <c r="E3764" s="5">
        <v>19.190000000000001</v>
      </c>
      <c r="F3764" s="3">
        <v>40</v>
      </c>
      <c r="G3764" s="3" t="s">
        <v>84</v>
      </c>
      <c r="H3764" s="3" t="s">
        <v>120</v>
      </c>
      <c r="I3764" s="5">
        <v>17.989999999999998</v>
      </c>
      <c r="J3764" s="3">
        <v>1</v>
      </c>
      <c r="K3764" s="3" t="s">
        <v>126</v>
      </c>
      <c r="L3764" s="3">
        <v>3</v>
      </c>
      <c r="M3764" s="5">
        <v>0.47</v>
      </c>
      <c r="N3764" s="3" t="s">
        <v>117</v>
      </c>
    </row>
    <row r="3765" spans="1:14" x14ac:dyDescent="0.25">
      <c r="A3765" s="3" t="s">
        <v>3868</v>
      </c>
      <c r="B3765" s="3">
        <v>32</v>
      </c>
      <c r="C3765" s="3" t="s">
        <v>83</v>
      </c>
      <c r="D3765" s="3" t="s">
        <v>23</v>
      </c>
      <c r="E3765" s="5">
        <v>5.09</v>
      </c>
      <c r="F3765" s="3">
        <v>37</v>
      </c>
      <c r="G3765" s="3" t="s">
        <v>98</v>
      </c>
      <c r="H3765" s="3" t="s">
        <v>120</v>
      </c>
      <c r="I3765" s="5">
        <v>17.989999999999998</v>
      </c>
      <c r="J3765" s="3">
        <v>0</v>
      </c>
      <c r="K3765" s="3" t="s">
        <v>126</v>
      </c>
      <c r="L3765" s="3">
        <v>5</v>
      </c>
      <c r="M3765" s="5">
        <v>0.13</v>
      </c>
      <c r="N3765" s="3" t="s">
        <v>96</v>
      </c>
    </row>
    <row r="3766" spans="1:14" x14ac:dyDescent="0.25">
      <c r="A3766" s="3" t="s">
        <v>3869</v>
      </c>
      <c r="B3766" s="3">
        <v>55</v>
      </c>
      <c r="C3766" s="3" t="s">
        <v>83</v>
      </c>
      <c r="D3766" s="3" t="s">
        <v>23</v>
      </c>
      <c r="E3766" s="5">
        <v>1.63</v>
      </c>
      <c r="F3766" s="3">
        <v>52</v>
      </c>
      <c r="G3766" s="3" t="s">
        <v>84</v>
      </c>
      <c r="H3766" s="3" t="s">
        <v>122</v>
      </c>
      <c r="I3766" s="5">
        <v>17.989999999999998</v>
      </c>
      <c r="J3766" s="3">
        <v>1</v>
      </c>
      <c r="K3766" s="3" t="s">
        <v>86</v>
      </c>
      <c r="L3766" s="3">
        <v>1</v>
      </c>
      <c r="M3766" s="5">
        <v>0.03</v>
      </c>
      <c r="N3766" s="3" t="s">
        <v>87</v>
      </c>
    </row>
    <row r="3767" spans="1:14" x14ac:dyDescent="0.25">
      <c r="A3767" s="3" t="s">
        <v>3870</v>
      </c>
      <c r="B3767" s="3">
        <v>48</v>
      </c>
      <c r="C3767" s="3" t="s">
        <v>93</v>
      </c>
      <c r="D3767" s="3" t="s">
        <v>19</v>
      </c>
      <c r="E3767" s="5">
        <v>4.59</v>
      </c>
      <c r="F3767" s="3">
        <v>55</v>
      </c>
      <c r="G3767" s="3" t="s">
        <v>114</v>
      </c>
      <c r="H3767" s="3" t="s">
        <v>122</v>
      </c>
      <c r="I3767" s="5">
        <v>8.99</v>
      </c>
      <c r="J3767" s="3">
        <v>1</v>
      </c>
      <c r="K3767" s="3" t="s">
        <v>102</v>
      </c>
      <c r="L3767" s="3">
        <v>1</v>
      </c>
      <c r="M3767" s="5">
        <v>0.08</v>
      </c>
      <c r="N3767" s="3" t="s">
        <v>96</v>
      </c>
    </row>
    <row r="3768" spans="1:14" x14ac:dyDescent="0.25">
      <c r="A3768" s="3" t="s">
        <v>3871</v>
      </c>
      <c r="B3768" s="3">
        <v>66</v>
      </c>
      <c r="C3768" s="3" t="s">
        <v>93</v>
      </c>
      <c r="D3768" s="3" t="s">
        <v>23</v>
      </c>
      <c r="E3768" s="5">
        <v>2.29</v>
      </c>
      <c r="F3768" s="3">
        <v>52</v>
      </c>
      <c r="G3768" s="3" t="s">
        <v>89</v>
      </c>
      <c r="H3768" s="3" t="s">
        <v>120</v>
      </c>
      <c r="I3768" s="5">
        <v>17.989999999999998</v>
      </c>
      <c r="J3768" s="3">
        <v>1</v>
      </c>
      <c r="K3768" s="3" t="s">
        <v>95</v>
      </c>
      <c r="L3768" s="3">
        <v>2</v>
      </c>
      <c r="M3768" s="5">
        <v>0.04</v>
      </c>
      <c r="N3768" s="3" t="s">
        <v>104</v>
      </c>
    </row>
    <row r="3769" spans="1:14" x14ac:dyDescent="0.25">
      <c r="A3769" s="3" t="s">
        <v>3872</v>
      </c>
      <c r="B3769" s="3">
        <v>60</v>
      </c>
      <c r="C3769" s="3" t="s">
        <v>93</v>
      </c>
      <c r="D3769" s="3" t="s">
        <v>23</v>
      </c>
      <c r="E3769" s="5">
        <v>2.09</v>
      </c>
      <c r="F3769" s="3">
        <v>14</v>
      </c>
      <c r="G3769" s="3" t="s">
        <v>135</v>
      </c>
      <c r="H3769" s="3" t="s">
        <v>111</v>
      </c>
      <c r="I3769" s="5">
        <v>17.989999999999998</v>
      </c>
      <c r="J3769" s="3">
        <v>1</v>
      </c>
      <c r="K3769" s="3" t="s">
        <v>86</v>
      </c>
      <c r="L3769" s="3">
        <v>2</v>
      </c>
      <c r="M3769" s="5">
        <v>0.14000000000000001</v>
      </c>
      <c r="N3769" s="3" t="s">
        <v>112</v>
      </c>
    </row>
    <row r="3770" spans="1:14" x14ac:dyDescent="0.25">
      <c r="A3770" s="3" t="s">
        <v>3873</v>
      </c>
      <c r="B3770" s="3">
        <v>34</v>
      </c>
      <c r="C3770" s="3" t="s">
        <v>106</v>
      </c>
      <c r="D3770" s="3" t="s">
        <v>23</v>
      </c>
      <c r="E3770" s="5">
        <v>27.92</v>
      </c>
      <c r="F3770" s="3">
        <v>35</v>
      </c>
      <c r="G3770" s="3" t="s">
        <v>84</v>
      </c>
      <c r="H3770" s="3" t="s">
        <v>85</v>
      </c>
      <c r="I3770" s="5">
        <v>17.989999999999998</v>
      </c>
      <c r="J3770" s="3">
        <v>0</v>
      </c>
      <c r="K3770" s="3" t="s">
        <v>95</v>
      </c>
      <c r="L3770" s="3">
        <v>4</v>
      </c>
      <c r="M3770" s="5">
        <v>0.78</v>
      </c>
      <c r="N3770" s="3" t="s">
        <v>99</v>
      </c>
    </row>
    <row r="3771" spans="1:14" x14ac:dyDescent="0.25">
      <c r="A3771" s="3" t="s">
        <v>3874</v>
      </c>
      <c r="B3771" s="3">
        <v>38</v>
      </c>
      <c r="C3771" s="3" t="s">
        <v>83</v>
      </c>
      <c r="D3771" s="3" t="s">
        <v>21</v>
      </c>
      <c r="E3771" s="5">
        <v>32.69</v>
      </c>
      <c r="F3771" s="3">
        <v>7</v>
      </c>
      <c r="G3771" s="3" t="s">
        <v>94</v>
      </c>
      <c r="H3771" s="3" t="s">
        <v>122</v>
      </c>
      <c r="I3771" s="5">
        <v>13.99</v>
      </c>
      <c r="J3771" s="3">
        <v>0</v>
      </c>
      <c r="K3771" s="3" t="s">
        <v>86</v>
      </c>
      <c r="L3771" s="3">
        <v>4</v>
      </c>
      <c r="M3771" s="5">
        <v>4.09</v>
      </c>
      <c r="N3771" s="3" t="s">
        <v>117</v>
      </c>
    </row>
    <row r="3772" spans="1:14" x14ac:dyDescent="0.25">
      <c r="A3772" s="3" t="s">
        <v>3875</v>
      </c>
      <c r="B3772" s="3">
        <v>22</v>
      </c>
      <c r="C3772" s="3" t="s">
        <v>106</v>
      </c>
      <c r="D3772" s="3" t="s">
        <v>23</v>
      </c>
      <c r="E3772" s="5">
        <v>1.78</v>
      </c>
      <c r="F3772" s="3">
        <v>17</v>
      </c>
      <c r="G3772" s="3" t="s">
        <v>84</v>
      </c>
      <c r="H3772" s="3" t="s">
        <v>120</v>
      </c>
      <c r="I3772" s="5">
        <v>17.989999999999998</v>
      </c>
      <c r="J3772" s="3">
        <v>1</v>
      </c>
      <c r="K3772" s="3" t="s">
        <v>86</v>
      </c>
      <c r="L3772" s="3">
        <v>4</v>
      </c>
      <c r="M3772" s="5">
        <v>0.1</v>
      </c>
      <c r="N3772" s="3" t="s">
        <v>117</v>
      </c>
    </row>
    <row r="3773" spans="1:14" x14ac:dyDescent="0.25">
      <c r="A3773" s="3" t="s">
        <v>3876</v>
      </c>
      <c r="B3773" s="3">
        <v>24</v>
      </c>
      <c r="C3773" s="3" t="s">
        <v>93</v>
      </c>
      <c r="D3773" s="3" t="s">
        <v>19</v>
      </c>
      <c r="E3773" s="5">
        <v>8.27</v>
      </c>
      <c r="F3773" s="3">
        <v>14</v>
      </c>
      <c r="G3773" s="3" t="s">
        <v>84</v>
      </c>
      <c r="H3773" s="3" t="s">
        <v>85</v>
      </c>
      <c r="I3773" s="5">
        <v>8.99</v>
      </c>
      <c r="J3773" s="3">
        <v>0</v>
      </c>
      <c r="K3773" s="3" t="s">
        <v>126</v>
      </c>
      <c r="L3773" s="3">
        <v>3</v>
      </c>
      <c r="M3773" s="5">
        <v>0.55000000000000004</v>
      </c>
      <c r="N3773" s="3" t="s">
        <v>91</v>
      </c>
    </row>
    <row r="3774" spans="1:14" x14ac:dyDescent="0.25">
      <c r="A3774" s="3" t="s">
        <v>3877</v>
      </c>
      <c r="B3774" s="3">
        <v>65</v>
      </c>
      <c r="C3774" s="3" t="s">
        <v>83</v>
      </c>
      <c r="D3774" s="3" t="s">
        <v>21</v>
      </c>
      <c r="E3774" s="5">
        <v>10.38</v>
      </c>
      <c r="F3774" s="3">
        <v>10</v>
      </c>
      <c r="G3774" s="3" t="s">
        <v>98</v>
      </c>
      <c r="H3774" s="3" t="s">
        <v>120</v>
      </c>
      <c r="I3774" s="5">
        <v>13.99</v>
      </c>
      <c r="J3774" s="3">
        <v>0</v>
      </c>
      <c r="K3774" s="3" t="s">
        <v>108</v>
      </c>
      <c r="L3774" s="3">
        <v>4</v>
      </c>
      <c r="M3774" s="5">
        <v>0.94</v>
      </c>
      <c r="N3774" s="3" t="s">
        <v>99</v>
      </c>
    </row>
    <row r="3775" spans="1:14" x14ac:dyDescent="0.25">
      <c r="A3775" s="3" t="s">
        <v>3878</v>
      </c>
      <c r="B3775" s="3">
        <v>41</v>
      </c>
      <c r="C3775" s="3" t="s">
        <v>106</v>
      </c>
      <c r="D3775" s="3" t="s">
        <v>23</v>
      </c>
      <c r="E3775" s="5">
        <v>10.81</v>
      </c>
      <c r="F3775" s="3">
        <v>44</v>
      </c>
      <c r="G3775" s="3" t="s">
        <v>114</v>
      </c>
      <c r="H3775" s="3" t="s">
        <v>122</v>
      </c>
      <c r="I3775" s="5">
        <v>17.989999999999998</v>
      </c>
      <c r="J3775" s="3">
        <v>1</v>
      </c>
      <c r="K3775" s="3" t="s">
        <v>86</v>
      </c>
      <c r="L3775" s="3">
        <v>3</v>
      </c>
      <c r="M3775" s="5">
        <v>0.24</v>
      </c>
      <c r="N3775" s="3" t="s">
        <v>117</v>
      </c>
    </row>
    <row r="3776" spans="1:14" x14ac:dyDescent="0.25">
      <c r="A3776" s="3" t="s">
        <v>3879</v>
      </c>
      <c r="B3776" s="3">
        <v>20</v>
      </c>
      <c r="C3776" s="3" t="s">
        <v>83</v>
      </c>
      <c r="D3776" s="3" t="s">
        <v>23</v>
      </c>
      <c r="E3776" s="5">
        <v>2.86</v>
      </c>
      <c r="F3776" s="3">
        <v>34</v>
      </c>
      <c r="G3776" s="3" t="s">
        <v>84</v>
      </c>
      <c r="H3776" s="3" t="s">
        <v>111</v>
      </c>
      <c r="I3776" s="5">
        <v>17.989999999999998</v>
      </c>
      <c r="J3776" s="3">
        <v>1</v>
      </c>
      <c r="K3776" s="3" t="s">
        <v>126</v>
      </c>
      <c r="L3776" s="3">
        <v>3</v>
      </c>
      <c r="M3776" s="5">
        <v>0.08</v>
      </c>
      <c r="N3776" s="3" t="s">
        <v>104</v>
      </c>
    </row>
    <row r="3777" spans="1:14" x14ac:dyDescent="0.25">
      <c r="A3777" s="3" t="s">
        <v>3880</v>
      </c>
      <c r="B3777" s="3">
        <v>50</v>
      </c>
      <c r="C3777" s="3" t="s">
        <v>106</v>
      </c>
      <c r="D3777" s="3" t="s">
        <v>23</v>
      </c>
      <c r="E3777" s="5">
        <v>7.96</v>
      </c>
      <c r="F3777" s="3">
        <v>51</v>
      </c>
      <c r="G3777" s="3" t="s">
        <v>98</v>
      </c>
      <c r="H3777" s="3" t="s">
        <v>122</v>
      </c>
      <c r="I3777" s="5">
        <v>17.989999999999998</v>
      </c>
      <c r="J3777" s="3">
        <v>1</v>
      </c>
      <c r="K3777" s="3" t="s">
        <v>86</v>
      </c>
      <c r="L3777" s="3">
        <v>5</v>
      </c>
      <c r="M3777" s="5">
        <v>0.15</v>
      </c>
      <c r="N3777" s="3" t="s">
        <v>99</v>
      </c>
    </row>
    <row r="3778" spans="1:14" x14ac:dyDescent="0.25">
      <c r="A3778" s="3" t="s">
        <v>3881</v>
      </c>
      <c r="B3778" s="3">
        <v>38</v>
      </c>
      <c r="C3778" s="3" t="s">
        <v>83</v>
      </c>
      <c r="D3778" s="3" t="s">
        <v>21</v>
      </c>
      <c r="E3778" s="5">
        <v>29.16</v>
      </c>
      <c r="F3778" s="3">
        <v>46</v>
      </c>
      <c r="G3778" s="3" t="s">
        <v>135</v>
      </c>
      <c r="H3778" s="3" t="s">
        <v>122</v>
      </c>
      <c r="I3778" s="5">
        <v>13.99</v>
      </c>
      <c r="J3778" s="3">
        <v>0</v>
      </c>
      <c r="K3778" s="3" t="s">
        <v>95</v>
      </c>
      <c r="L3778" s="3">
        <v>5</v>
      </c>
      <c r="M3778" s="5">
        <v>0.62</v>
      </c>
      <c r="N3778" s="3" t="s">
        <v>96</v>
      </c>
    </row>
    <row r="3779" spans="1:14" x14ac:dyDescent="0.25">
      <c r="A3779" s="3" t="s">
        <v>3882</v>
      </c>
      <c r="B3779" s="3">
        <v>30</v>
      </c>
      <c r="C3779" s="3" t="s">
        <v>93</v>
      </c>
      <c r="D3779" s="3" t="s">
        <v>19</v>
      </c>
      <c r="E3779" s="5">
        <v>12.11</v>
      </c>
      <c r="F3779" s="3">
        <v>25</v>
      </c>
      <c r="G3779" s="3" t="s">
        <v>98</v>
      </c>
      <c r="H3779" s="3" t="s">
        <v>85</v>
      </c>
      <c r="I3779" s="5">
        <v>8.99</v>
      </c>
      <c r="J3779" s="3">
        <v>0</v>
      </c>
      <c r="K3779" s="3" t="s">
        <v>86</v>
      </c>
      <c r="L3779" s="3">
        <v>4</v>
      </c>
      <c r="M3779" s="5">
        <v>0.47</v>
      </c>
      <c r="N3779" s="3" t="s">
        <v>104</v>
      </c>
    </row>
    <row r="3780" spans="1:14" x14ac:dyDescent="0.25">
      <c r="A3780" s="3" t="s">
        <v>3883</v>
      </c>
      <c r="B3780" s="3">
        <v>35</v>
      </c>
      <c r="C3780" s="3" t="s">
        <v>93</v>
      </c>
      <c r="D3780" s="3" t="s">
        <v>23</v>
      </c>
      <c r="E3780" s="5">
        <v>14.42</v>
      </c>
      <c r="F3780" s="3">
        <v>30</v>
      </c>
      <c r="G3780" s="3" t="s">
        <v>114</v>
      </c>
      <c r="H3780" s="3" t="s">
        <v>85</v>
      </c>
      <c r="I3780" s="5">
        <v>17.989999999999998</v>
      </c>
      <c r="J3780" s="3">
        <v>0</v>
      </c>
      <c r="K3780" s="3" t="s">
        <v>86</v>
      </c>
      <c r="L3780" s="3">
        <v>2</v>
      </c>
      <c r="M3780" s="5">
        <v>0.47</v>
      </c>
      <c r="N3780" s="3" t="s">
        <v>87</v>
      </c>
    </row>
    <row r="3781" spans="1:14" x14ac:dyDescent="0.25">
      <c r="A3781" s="3" t="s">
        <v>3884</v>
      </c>
      <c r="B3781" s="3">
        <v>35</v>
      </c>
      <c r="C3781" s="3" t="s">
        <v>106</v>
      </c>
      <c r="D3781" s="3" t="s">
        <v>21</v>
      </c>
      <c r="E3781" s="5">
        <v>1.91</v>
      </c>
      <c r="F3781" s="3">
        <v>38</v>
      </c>
      <c r="G3781" s="3" t="s">
        <v>94</v>
      </c>
      <c r="H3781" s="3" t="s">
        <v>120</v>
      </c>
      <c r="I3781" s="5">
        <v>13.99</v>
      </c>
      <c r="J3781" s="3">
        <v>1</v>
      </c>
      <c r="K3781" s="3" t="s">
        <v>102</v>
      </c>
      <c r="L3781" s="3">
        <v>2</v>
      </c>
      <c r="M3781" s="5">
        <v>0.05</v>
      </c>
      <c r="N3781" s="3" t="s">
        <v>96</v>
      </c>
    </row>
    <row r="3782" spans="1:14" x14ac:dyDescent="0.25">
      <c r="A3782" s="3" t="s">
        <v>3885</v>
      </c>
      <c r="B3782" s="3">
        <v>59</v>
      </c>
      <c r="C3782" s="3" t="s">
        <v>106</v>
      </c>
      <c r="D3782" s="3" t="s">
        <v>23</v>
      </c>
      <c r="E3782" s="5">
        <v>9.49</v>
      </c>
      <c r="F3782" s="3">
        <v>42</v>
      </c>
      <c r="G3782" s="3" t="s">
        <v>98</v>
      </c>
      <c r="H3782" s="3" t="s">
        <v>120</v>
      </c>
      <c r="I3782" s="5">
        <v>17.989999999999998</v>
      </c>
      <c r="J3782" s="3">
        <v>1</v>
      </c>
      <c r="K3782" s="3" t="s">
        <v>102</v>
      </c>
      <c r="L3782" s="3">
        <v>2</v>
      </c>
      <c r="M3782" s="5">
        <v>0.22</v>
      </c>
      <c r="N3782" s="3" t="s">
        <v>87</v>
      </c>
    </row>
    <row r="3783" spans="1:14" x14ac:dyDescent="0.25">
      <c r="A3783" s="3" t="s">
        <v>3886</v>
      </c>
      <c r="B3783" s="3">
        <v>27</v>
      </c>
      <c r="C3783" s="3" t="s">
        <v>106</v>
      </c>
      <c r="D3783" s="3" t="s">
        <v>23</v>
      </c>
      <c r="E3783" s="5">
        <v>2.83</v>
      </c>
      <c r="F3783" s="3">
        <v>37</v>
      </c>
      <c r="G3783" s="3" t="s">
        <v>98</v>
      </c>
      <c r="H3783" s="3" t="s">
        <v>122</v>
      </c>
      <c r="I3783" s="5">
        <v>17.989999999999998</v>
      </c>
      <c r="J3783" s="3">
        <v>1</v>
      </c>
      <c r="K3783" s="3" t="s">
        <v>86</v>
      </c>
      <c r="L3783" s="3">
        <v>2</v>
      </c>
      <c r="M3783" s="5">
        <v>7.0000000000000007E-2</v>
      </c>
      <c r="N3783" s="3" t="s">
        <v>87</v>
      </c>
    </row>
    <row r="3784" spans="1:14" x14ac:dyDescent="0.25">
      <c r="A3784" s="3" t="s">
        <v>3887</v>
      </c>
      <c r="B3784" s="3">
        <v>22</v>
      </c>
      <c r="C3784" s="3" t="s">
        <v>83</v>
      </c>
      <c r="D3784" s="3" t="s">
        <v>21</v>
      </c>
      <c r="E3784" s="5">
        <v>0.72</v>
      </c>
      <c r="F3784" s="3">
        <v>49</v>
      </c>
      <c r="G3784" s="3" t="s">
        <v>84</v>
      </c>
      <c r="H3784" s="3" t="s">
        <v>120</v>
      </c>
      <c r="I3784" s="5">
        <v>13.99</v>
      </c>
      <c r="J3784" s="3">
        <v>1</v>
      </c>
      <c r="K3784" s="3" t="s">
        <v>86</v>
      </c>
      <c r="L3784" s="3">
        <v>5</v>
      </c>
      <c r="M3784" s="5">
        <v>0.01</v>
      </c>
      <c r="N3784" s="3" t="s">
        <v>99</v>
      </c>
    </row>
    <row r="3785" spans="1:14" x14ac:dyDescent="0.25">
      <c r="A3785" s="3" t="s">
        <v>3888</v>
      </c>
      <c r="B3785" s="3">
        <v>23</v>
      </c>
      <c r="C3785" s="3" t="s">
        <v>93</v>
      </c>
      <c r="D3785" s="3" t="s">
        <v>23</v>
      </c>
      <c r="E3785" s="5">
        <v>5.48</v>
      </c>
      <c r="F3785" s="3">
        <v>16</v>
      </c>
      <c r="G3785" s="3" t="s">
        <v>89</v>
      </c>
      <c r="H3785" s="3" t="s">
        <v>122</v>
      </c>
      <c r="I3785" s="5">
        <v>17.989999999999998</v>
      </c>
      <c r="J3785" s="3">
        <v>0</v>
      </c>
      <c r="K3785" s="3" t="s">
        <v>102</v>
      </c>
      <c r="L3785" s="3">
        <v>1</v>
      </c>
      <c r="M3785" s="5">
        <v>0.32</v>
      </c>
      <c r="N3785" s="3" t="s">
        <v>96</v>
      </c>
    </row>
    <row r="3786" spans="1:14" x14ac:dyDescent="0.25">
      <c r="A3786" s="3" t="s">
        <v>3889</v>
      </c>
      <c r="B3786" s="3">
        <v>24</v>
      </c>
      <c r="C3786" s="3" t="s">
        <v>83</v>
      </c>
      <c r="D3786" s="3" t="s">
        <v>19</v>
      </c>
      <c r="E3786" s="5">
        <v>5.28</v>
      </c>
      <c r="F3786" s="3">
        <v>55</v>
      </c>
      <c r="G3786" s="3" t="s">
        <v>114</v>
      </c>
      <c r="H3786" s="3" t="s">
        <v>122</v>
      </c>
      <c r="I3786" s="5">
        <v>8.99</v>
      </c>
      <c r="J3786" s="3">
        <v>1</v>
      </c>
      <c r="K3786" s="3" t="s">
        <v>126</v>
      </c>
      <c r="L3786" s="3">
        <v>4</v>
      </c>
      <c r="M3786" s="5">
        <v>0.09</v>
      </c>
      <c r="N3786" s="3" t="s">
        <v>99</v>
      </c>
    </row>
    <row r="3787" spans="1:14" x14ac:dyDescent="0.25">
      <c r="A3787" s="3" t="s">
        <v>3890</v>
      </c>
      <c r="B3787" s="3">
        <v>20</v>
      </c>
      <c r="C3787" s="3" t="s">
        <v>83</v>
      </c>
      <c r="D3787" s="3" t="s">
        <v>21</v>
      </c>
      <c r="E3787" s="5">
        <v>8.9600000000000009</v>
      </c>
      <c r="F3787" s="3">
        <v>34</v>
      </c>
      <c r="G3787" s="3" t="s">
        <v>84</v>
      </c>
      <c r="H3787" s="3" t="s">
        <v>122</v>
      </c>
      <c r="I3787" s="5">
        <v>13.99</v>
      </c>
      <c r="J3787" s="3">
        <v>1</v>
      </c>
      <c r="K3787" s="3" t="s">
        <v>86</v>
      </c>
      <c r="L3787" s="3">
        <v>1</v>
      </c>
      <c r="M3787" s="5">
        <v>0.26</v>
      </c>
      <c r="N3787" s="3" t="s">
        <v>112</v>
      </c>
    </row>
    <row r="3788" spans="1:14" x14ac:dyDescent="0.25">
      <c r="A3788" s="3" t="s">
        <v>3891</v>
      </c>
      <c r="B3788" s="3">
        <v>19</v>
      </c>
      <c r="C3788" s="3" t="s">
        <v>106</v>
      </c>
      <c r="D3788" s="3" t="s">
        <v>23</v>
      </c>
      <c r="E3788" s="5">
        <v>14.47</v>
      </c>
      <c r="F3788" s="3">
        <v>27</v>
      </c>
      <c r="G3788" s="3" t="s">
        <v>94</v>
      </c>
      <c r="H3788" s="3" t="s">
        <v>90</v>
      </c>
      <c r="I3788" s="5">
        <v>17.989999999999998</v>
      </c>
      <c r="J3788" s="3">
        <v>0</v>
      </c>
      <c r="K3788" s="3" t="s">
        <v>95</v>
      </c>
      <c r="L3788" s="3">
        <v>2</v>
      </c>
      <c r="M3788" s="5">
        <v>0.52</v>
      </c>
      <c r="N3788" s="3" t="s">
        <v>87</v>
      </c>
    </row>
    <row r="3789" spans="1:14" x14ac:dyDescent="0.25">
      <c r="A3789" s="3" t="s">
        <v>3892</v>
      </c>
      <c r="B3789" s="3">
        <v>27</v>
      </c>
      <c r="C3789" s="3" t="s">
        <v>83</v>
      </c>
      <c r="D3789" s="3" t="s">
        <v>23</v>
      </c>
      <c r="E3789" s="5">
        <v>1.44</v>
      </c>
      <c r="F3789" s="3">
        <v>48</v>
      </c>
      <c r="G3789" s="3" t="s">
        <v>94</v>
      </c>
      <c r="H3789" s="3" t="s">
        <v>111</v>
      </c>
      <c r="I3789" s="5">
        <v>17.989999999999998</v>
      </c>
      <c r="J3789" s="3">
        <v>1</v>
      </c>
      <c r="K3789" s="3" t="s">
        <v>126</v>
      </c>
      <c r="L3789" s="3">
        <v>1</v>
      </c>
      <c r="M3789" s="5">
        <v>0.03</v>
      </c>
      <c r="N3789" s="3" t="s">
        <v>91</v>
      </c>
    </row>
    <row r="3790" spans="1:14" x14ac:dyDescent="0.25">
      <c r="A3790" s="3" t="s">
        <v>3893</v>
      </c>
      <c r="B3790" s="3">
        <v>33</v>
      </c>
      <c r="C3790" s="3" t="s">
        <v>83</v>
      </c>
      <c r="D3790" s="3" t="s">
        <v>21</v>
      </c>
      <c r="E3790" s="5">
        <v>16.3</v>
      </c>
      <c r="F3790" s="3">
        <v>11</v>
      </c>
      <c r="G3790" s="3" t="s">
        <v>89</v>
      </c>
      <c r="H3790" s="3" t="s">
        <v>122</v>
      </c>
      <c r="I3790" s="5">
        <v>13.99</v>
      </c>
      <c r="J3790" s="3">
        <v>0</v>
      </c>
      <c r="K3790" s="3" t="s">
        <v>86</v>
      </c>
      <c r="L3790" s="3">
        <v>2</v>
      </c>
      <c r="M3790" s="5">
        <v>1.36</v>
      </c>
      <c r="N3790" s="3" t="s">
        <v>91</v>
      </c>
    </row>
    <row r="3791" spans="1:14" x14ac:dyDescent="0.25">
      <c r="A3791" s="3" t="s">
        <v>3894</v>
      </c>
      <c r="B3791" s="3">
        <v>21</v>
      </c>
      <c r="C3791" s="3" t="s">
        <v>106</v>
      </c>
      <c r="D3791" s="3" t="s">
        <v>19</v>
      </c>
      <c r="E3791" s="5">
        <v>8.58</v>
      </c>
      <c r="F3791" s="3">
        <v>44</v>
      </c>
      <c r="G3791" s="3" t="s">
        <v>114</v>
      </c>
      <c r="H3791" s="3" t="s">
        <v>85</v>
      </c>
      <c r="I3791" s="5">
        <v>8.99</v>
      </c>
      <c r="J3791" s="3">
        <v>1</v>
      </c>
      <c r="K3791" s="3" t="s">
        <v>95</v>
      </c>
      <c r="L3791" s="3">
        <v>2</v>
      </c>
      <c r="M3791" s="5">
        <v>0.19</v>
      </c>
      <c r="N3791" s="3" t="s">
        <v>91</v>
      </c>
    </row>
    <row r="3792" spans="1:14" x14ac:dyDescent="0.25">
      <c r="A3792" s="3" t="s">
        <v>3895</v>
      </c>
      <c r="B3792" s="3">
        <v>61</v>
      </c>
      <c r="C3792" s="3" t="s">
        <v>93</v>
      </c>
      <c r="D3792" s="3" t="s">
        <v>21</v>
      </c>
      <c r="E3792" s="5">
        <v>6.67</v>
      </c>
      <c r="F3792" s="3">
        <v>6</v>
      </c>
      <c r="G3792" s="3" t="s">
        <v>114</v>
      </c>
      <c r="H3792" s="3" t="s">
        <v>122</v>
      </c>
      <c r="I3792" s="5">
        <v>13.99</v>
      </c>
      <c r="J3792" s="3">
        <v>0</v>
      </c>
      <c r="K3792" s="3" t="s">
        <v>86</v>
      </c>
      <c r="L3792" s="3">
        <v>1</v>
      </c>
      <c r="M3792" s="5">
        <v>0.95</v>
      </c>
      <c r="N3792" s="3" t="s">
        <v>91</v>
      </c>
    </row>
    <row r="3793" spans="1:14" x14ac:dyDescent="0.25">
      <c r="A3793" s="3" t="s">
        <v>3896</v>
      </c>
      <c r="B3793" s="3">
        <v>67</v>
      </c>
      <c r="C3793" s="3" t="s">
        <v>93</v>
      </c>
      <c r="D3793" s="3" t="s">
        <v>19</v>
      </c>
      <c r="E3793" s="5">
        <v>35.369999999999997</v>
      </c>
      <c r="F3793" s="3">
        <v>27</v>
      </c>
      <c r="G3793" s="3" t="s">
        <v>114</v>
      </c>
      <c r="H3793" s="3" t="s">
        <v>120</v>
      </c>
      <c r="I3793" s="5">
        <v>8.99</v>
      </c>
      <c r="J3793" s="3">
        <v>0</v>
      </c>
      <c r="K3793" s="3" t="s">
        <v>102</v>
      </c>
      <c r="L3793" s="3">
        <v>4</v>
      </c>
      <c r="M3793" s="5">
        <v>1.26</v>
      </c>
      <c r="N3793" s="3" t="s">
        <v>91</v>
      </c>
    </row>
    <row r="3794" spans="1:14" x14ac:dyDescent="0.25">
      <c r="A3794" s="3" t="s">
        <v>3897</v>
      </c>
      <c r="B3794" s="3">
        <v>18</v>
      </c>
      <c r="C3794" s="3" t="s">
        <v>106</v>
      </c>
      <c r="D3794" s="3" t="s">
        <v>21</v>
      </c>
      <c r="E3794" s="5">
        <v>3.57</v>
      </c>
      <c r="F3794" s="3">
        <v>50</v>
      </c>
      <c r="G3794" s="3" t="s">
        <v>84</v>
      </c>
      <c r="H3794" s="3" t="s">
        <v>120</v>
      </c>
      <c r="I3794" s="5">
        <v>13.99</v>
      </c>
      <c r="J3794" s="3">
        <v>1</v>
      </c>
      <c r="K3794" s="3" t="s">
        <v>102</v>
      </c>
      <c r="L3794" s="3">
        <v>4</v>
      </c>
      <c r="M3794" s="5">
        <v>7.0000000000000007E-2</v>
      </c>
      <c r="N3794" s="3" t="s">
        <v>99</v>
      </c>
    </row>
    <row r="3795" spans="1:14" x14ac:dyDescent="0.25">
      <c r="A3795" s="3" t="s">
        <v>3898</v>
      </c>
      <c r="B3795" s="3">
        <v>25</v>
      </c>
      <c r="C3795" s="3" t="s">
        <v>93</v>
      </c>
      <c r="D3795" s="3" t="s">
        <v>23</v>
      </c>
      <c r="E3795" s="5">
        <v>33.04</v>
      </c>
      <c r="F3795" s="3">
        <v>37</v>
      </c>
      <c r="G3795" s="3" t="s">
        <v>94</v>
      </c>
      <c r="H3795" s="3" t="s">
        <v>122</v>
      </c>
      <c r="I3795" s="5">
        <v>17.989999999999998</v>
      </c>
      <c r="J3795" s="3">
        <v>0</v>
      </c>
      <c r="K3795" s="3" t="s">
        <v>95</v>
      </c>
      <c r="L3795" s="3">
        <v>2</v>
      </c>
      <c r="M3795" s="5">
        <v>0.87</v>
      </c>
      <c r="N3795" s="3" t="s">
        <v>99</v>
      </c>
    </row>
    <row r="3796" spans="1:14" x14ac:dyDescent="0.25">
      <c r="A3796" s="3" t="s">
        <v>3899</v>
      </c>
      <c r="B3796" s="3">
        <v>48</v>
      </c>
      <c r="C3796" s="3" t="s">
        <v>106</v>
      </c>
      <c r="D3796" s="3" t="s">
        <v>19</v>
      </c>
      <c r="E3796" s="5">
        <v>6.44</v>
      </c>
      <c r="F3796" s="3">
        <v>40</v>
      </c>
      <c r="G3796" s="3" t="s">
        <v>94</v>
      </c>
      <c r="H3796" s="3" t="s">
        <v>120</v>
      </c>
      <c r="I3796" s="5">
        <v>8.99</v>
      </c>
      <c r="J3796" s="3">
        <v>1</v>
      </c>
      <c r="K3796" s="3" t="s">
        <v>95</v>
      </c>
      <c r="L3796" s="3">
        <v>5</v>
      </c>
      <c r="M3796" s="5">
        <v>0.16</v>
      </c>
      <c r="N3796" s="3" t="s">
        <v>117</v>
      </c>
    </row>
    <row r="3797" spans="1:14" x14ac:dyDescent="0.25">
      <c r="A3797" s="3" t="s">
        <v>3900</v>
      </c>
      <c r="B3797" s="3">
        <v>60</v>
      </c>
      <c r="C3797" s="3" t="s">
        <v>83</v>
      </c>
      <c r="D3797" s="3" t="s">
        <v>21</v>
      </c>
      <c r="E3797" s="5">
        <v>10.1</v>
      </c>
      <c r="F3797" s="3">
        <v>28</v>
      </c>
      <c r="G3797" s="3" t="s">
        <v>135</v>
      </c>
      <c r="H3797" s="3" t="s">
        <v>90</v>
      </c>
      <c r="I3797" s="5">
        <v>13.99</v>
      </c>
      <c r="J3797" s="3">
        <v>0</v>
      </c>
      <c r="K3797" s="3" t="s">
        <v>95</v>
      </c>
      <c r="L3797" s="3">
        <v>5</v>
      </c>
      <c r="M3797" s="5">
        <v>0.35</v>
      </c>
      <c r="N3797" s="3" t="s">
        <v>104</v>
      </c>
    </row>
    <row r="3798" spans="1:14" x14ac:dyDescent="0.25">
      <c r="A3798" s="3" t="s">
        <v>3901</v>
      </c>
      <c r="B3798" s="3">
        <v>50</v>
      </c>
      <c r="C3798" s="3" t="s">
        <v>83</v>
      </c>
      <c r="D3798" s="3" t="s">
        <v>19</v>
      </c>
      <c r="E3798" s="5">
        <v>3.37</v>
      </c>
      <c r="F3798" s="3">
        <v>3</v>
      </c>
      <c r="G3798" s="3" t="s">
        <v>114</v>
      </c>
      <c r="H3798" s="3" t="s">
        <v>90</v>
      </c>
      <c r="I3798" s="5">
        <v>8.99</v>
      </c>
      <c r="J3798" s="3">
        <v>0</v>
      </c>
      <c r="K3798" s="3" t="s">
        <v>126</v>
      </c>
      <c r="L3798" s="3">
        <v>3</v>
      </c>
      <c r="M3798" s="5">
        <v>0.84</v>
      </c>
      <c r="N3798" s="3" t="s">
        <v>117</v>
      </c>
    </row>
    <row r="3799" spans="1:14" x14ac:dyDescent="0.25">
      <c r="A3799" s="3" t="s">
        <v>3902</v>
      </c>
      <c r="B3799" s="3">
        <v>43</v>
      </c>
      <c r="C3799" s="3" t="s">
        <v>106</v>
      </c>
      <c r="D3799" s="3" t="s">
        <v>21</v>
      </c>
      <c r="E3799" s="5">
        <v>16.440000000000001</v>
      </c>
      <c r="F3799" s="3">
        <v>60</v>
      </c>
      <c r="G3799" s="3" t="s">
        <v>84</v>
      </c>
      <c r="H3799" s="3" t="s">
        <v>111</v>
      </c>
      <c r="I3799" s="5">
        <v>13.99</v>
      </c>
      <c r="J3799" s="3">
        <v>1</v>
      </c>
      <c r="K3799" s="3" t="s">
        <v>86</v>
      </c>
      <c r="L3799" s="3">
        <v>4</v>
      </c>
      <c r="M3799" s="5">
        <v>0.27</v>
      </c>
      <c r="N3799" s="3" t="s">
        <v>96</v>
      </c>
    </row>
    <row r="3800" spans="1:14" x14ac:dyDescent="0.25">
      <c r="A3800" s="3" t="s">
        <v>3903</v>
      </c>
      <c r="B3800" s="3">
        <v>26</v>
      </c>
      <c r="C3800" s="3" t="s">
        <v>106</v>
      </c>
      <c r="D3800" s="3" t="s">
        <v>21</v>
      </c>
      <c r="E3800" s="5">
        <v>11.12</v>
      </c>
      <c r="F3800" s="3">
        <v>2</v>
      </c>
      <c r="G3800" s="3" t="s">
        <v>94</v>
      </c>
      <c r="H3800" s="3" t="s">
        <v>85</v>
      </c>
      <c r="I3800" s="5">
        <v>13.99</v>
      </c>
      <c r="J3800" s="3">
        <v>0</v>
      </c>
      <c r="K3800" s="3" t="s">
        <v>102</v>
      </c>
      <c r="L3800" s="3">
        <v>4</v>
      </c>
      <c r="M3800" s="5">
        <v>3.71</v>
      </c>
      <c r="N3800" s="3" t="s">
        <v>99</v>
      </c>
    </row>
    <row r="3801" spans="1:14" x14ac:dyDescent="0.25">
      <c r="A3801" s="3" t="s">
        <v>3904</v>
      </c>
      <c r="B3801" s="3">
        <v>25</v>
      </c>
      <c r="C3801" s="3" t="s">
        <v>93</v>
      </c>
      <c r="D3801" s="3" t="s">
        <v>23</v>
      </c>
      <c r="E3801" s="5">
        <v>11.67</v>
      </c>
      <c r="F3801" s="3">
        <v>17</v>
      </c>
      <c r="G3801" s="3" t="s">
        <v>84</v>
      </c>
      <c r="H3801" s="3" t="s">
        <v>120</v>
      </c>
      <c r="I3801" s="5">
        <v>17.989999999999998</v>
      </c>
      <c r="J3801" s="3">
        <v>0</v>
      </c>
      <c r="K3801" s="3" t="s">
        <v>86</v>
      </c>
      <c r="L3801" s="3">
        <v>4</v>
      </c>
      <c r="M3801" s="5">
        <v>0.65</v>
      </c>
      <c r="N3801" s="3" t="s">
        <v>91</v>
      </c>
    </row>
    <row r="3802" spans="1:14" x14ac:dyDescent="0.25">
      <c r="A3802" s="3" t="s">
        <v>3905</v>
      </c>
      <c r="B3802" s="3">
        <v>26</v>
      </c>
      <c r="C3802" s="3" t="s">
        <v>106</v>
      </c>
      <c r="D3802" s="3" t="s">
        <v>19</v>
      </c>
      <c r="E3802" s="5">
        <v>10.54</v>
      </c>
      <c r="F3802" s="3">
        <v>27</v>
      </c>
      <c r="G3802" s="3" t="s">
        <v>98</v>
      </c>
      <c r="H3802" s="3" t="s">
        <v>85</v>
      </c>
      <c r="I3802" s="5">
        <v>8.99</v>
      </c>
      <c r="J3802" s="3">
        <v>1</v>
      </c>
      <c r="K3802" s="3" t="s">
        <v>108</v>
      </c>
      <c r="L3802" s="3">
        <v>1</v>
      </c>
      <c r="M3802" s="5">
        <v>0.38</v>
      </c>
      <c r="N3802" s="3" t="s">
        <v>99</v>
      </c>
    </row>
    <row r="3803" spans="1:14" x14ac:dyDescent="0.25">
      <c r="A3803" s="3" t="s">
        <v>3906</v>
      </c>
      <c r="B3803" s="3">
        <v>67</v>
      </c>
      <c r="C3803" s="3" t="s">
        <v>83</v>
      </c>
      <c r="D3803" s="3" t="s">
        <v>21</v>
      </c>
      <c r="E3803" s="5">
        <v>17.13</v>
      </c>
      <c r="F3803" s="3">
        <v>42</v>
      </c>
      <c r="G3803" s="3" t="s">
        <v>135</v>
      </c>
      <c r="H3803" s="3" t="s">
        <v>122</v>
      </c>
      <c r="I3803" s="5">
        <v>13.99</v>
      </c>
      <c r="J3803" s="3">
        <v>0</v>
      </c>
      <c r="K3803" s="3" t="s">
        <v>108</v>
      </c>
      <c r="L3803" s="3">
        <v>4</v>
      </c>
      <c r="M3803" s="5">
        <v>0.4</v>
      </c>
      <c r="N3803" s="3" t="s">
        <v>96</v>
      </c>
    </row>
    <row r="3804" spans="1:14" x14ac:dyDescent="0.25">
      <c r="A3804" s="3" t="s">
        <v>3907</v>
      </c>
      <c r="B3804" s="3">
        <v>47</v>
      </c>
      <c r="C3804" s="3" t="s">
        <v>83</v>
      </c>
      <c r="D3804" s="3" t="s">
        <v>23</v>
      </c>
      <c r="E3804" s="5">
        <v>33.79</v>
      </c>
      <c r="F3804" s="3">
        <v>52</v>
      </c>
      <c r="G3804" s="3" t="s">
        <v>94</v>
      </c>
      <c r="H3804" s="3" t="s">
        <v>122</v>
      </c>
      <c r="I3804" s="5">
        <v>17.989999999999998</v>
      </c>
      <c r="J3804" s="3">
        <v>0</v>
      </c>
      <c r="K3804" s="3" t="s">
        <v>102</v>
      </c>
      <c r="L3804" s="3">
        <v>3</v>
      </c>
      <c r="M3804" s="5">
        <v>0.64</v>
      </c>
      <c r="N3804" s="3" t="s">
        <v>96</v>
      </c>
    </row>
    <row r="3805" spans="1:14" x14ac:dyDescent="0.25">
      <c r="A3805" s="3" t="s">
        <v>3908</v>
      </c>
      <c r="B3805" s="3">
        <v>33</v>
      </c>
      <c r="C3805" s="3" t="s">
        <v>106</v>
      </c>
      <c r="D3805" s="3" t="s">
        <v>23</v>
      </c>
      <c r="E3805" s="5">
        <v>32.700000000000003</v>
      </c>
      <c r="F3805" s="3">
        <v>47</v>
      </c>
      <c r="G3805" s="3" t="s">
        <v>94</v>
      </c>
      <c r="H3805" s="3" t="s">
        <v>85</v>
      </c>
      <c r="I3805" s="5">
        <v>17.989999999999998</v>
      </c>
      <c r="J3805" s="3">
        <v>0</v>
      </c>
      <c r="K3805" s="3" t="s">
        <v>102</v>
      </c>
      <c r="L3805" s="3">
        <v>2</v>
      </c>
      <c r="M3805" s="5">
        <v>0.68</v>
      </c>
      <c r="N3805" s="3" t="s">
        <v>112</v>
      </c>
    </row>
    <row r="3806" spans="1:14" x14ac:dyDescent="0.25">
      <c r="A3806" s="3" t="s">
        <v>3909</v>
      </c>
      <c r="B3806" s="3">
        <v>41</v>
      </c>
      <c r="C3806" s="3" t="s">
        <v>83</v>
      </c>
      <c r="D3806" s="3" t="s">
        <v>21</v>
      </c>
      <c r="E3806" s="5">
        <v>3.59</v>
      </c>
      <c r="F3806" s="3">
        <v>41</v>
      </c>
      <c r="G3806" s="3" t="s">
        <v>84</v>
      </c>
      <c r="H3806" s="3" t="s">
        <v>111</v>
      </c>
      <c r="I3806" s="5">
        <v>13.99</v>
      </c>
      <c r="J3806" s="3">
        <v>1</v>
      </c>
      <c r="K3806" s="3" t="s">
        <v>86</v>
      </c>
      <c r="L3806" s="3">
        <v>5</v>
      </c>
      <c r="M3806" s="5">
        <v>0.09</v>
      </c>
      <c r="N3806" s="3" t="s">
        <v>112</v>
      </c>
    </row>
    <row r="3807" spans="1:14" x14ac:dyDescent="0.25">
      <c r="A3807" s="3" t="s">
        <v>3910</v>
      </c>
      <c r="B3807" s="3">
        <v>47</v>
      </c>
      <c r="C3807" s="3" t="s">
        <v>106</v>
      </c>
      <c r="D3807" s="3" t="s">
        <v>23</v>
      </c>
      <c r="E3807" s="5">
        <v>22.31</v>
      </c>
      <c r="F3807" s="3">
        <v>6</v>
      </c>
      <c r="G3807" s="3" t="s">
        <v>84</v>
      </c>
      <c r="H3807" s="3" t="s">
        <v>85</v>
      </c>
      <c r="I3807" s="5">
        <v>17.989999999999998</v>
      </c>
      <c r="J3807" s="3">
        <v>0</v>
      </c>
      <c r="K3807" s="3" t="s">
        <v>86</v>
      </c>
      <c r="L3807" s="3">
        <v>3</v>
      </c>
      <c r="M3807" s="5">
        <v>3.19</v>
      </c>
      <c r="N3807" s="3" t="s">
        <v>112</v>
      </c>
    </row>
    <row r="3808" spans="1:14" x14ac:dyDescent="0.25">
      <c r="A3808" s="3" t="s">
        <v>3911</v>
      </c>
      <c r="B3808" s="3">
        <v>50</v>
      </c>
      <c r="C3808" s="3" t="s">
        <v>93</v>
      </c>
      <c r="D3808" s="3" t="s">
        <v>19</v>
      </c>
      <c r="E3808" s="5">
        <v>7.45</v>
      </c>
      <c r="F3808" s="3">
        <v>2</v>
      </c>
      <c r="G3808" s="3" t="s">
        <v>89</v>
      </c>
      <c r="H3808" s="3" t="s">
        <v>111</v>
      </c>
      <c r="I3808" s="5">
        <v>8.99</v>
      </c>
      <c r="J3808" s="3">
        <v>0</v>
      </c>
      <c r="K3808" s="3" t="s">
        <v>86</v>
      </c>
      <c r="L3808" s="3">
        <v>3</v>
      </c>
      <c r="M3808" s="5">
        <v>2.48</v>
      </c>
      <c r="N3808" s="3" t="s">
        <v>91</v>
      </c>
    </row>
    <row r="3809" spans="1:14" x14ac:dyDescent="0.25">
      <c r="A3809" s="3" t="s">
        <v>3912</v>
      </c>
      <c r="B3809" s="3">
        <v>56</v>
      </c>
      <c r="C3809" s="3" t="s">
        <v>83</v>
      </c>
      <c r="D3809" s="3" t="s">
        <v>23</v>
      </c>
      <c r="E3809" s="5">
        <v>3.41</v>
      </c>
      <c r="F3809" s="3">
        <v>53</v>
      </c>
      <c r="G3809" s="3" t="s">
        <v>94</v>
      </c>
      <c r="H3809" s="3" t="s">
        <v>122</v>
      </c>
      <c r="I3809" s="5">
        <v>17.989999999999998</v>
      </c>
      <c r="J3809" s="3">
        <v>1</v>
      </c>
      <c r="K3809" s="3" t="s">
        <v>108</v>
      </c>
      <c r="L3809" s="3">
        <v>4</v>
      </c>
      <c r="M3809" s="5">
        <v>0.06</v>
      </c>
      <c r="N3809" s="3" t="s">
        <v>99</v>
      </c>
    </row>
    <row r="3810" spans="1:14" x14ac:dyDescent="0.25">
      <c r="A3810" s="3" t="s">
        <v>3913</v>
      </c>
      <c r="B3810" s="3">
        <v>26</v>
      </c>
      <c r="C3810" s="3" t="s">
        <v>93</v>
      </c>
      <c r="D3810" s="3" t="s">
        <v>19</v>
      </c>
      <c r="E3810" s="5">
        <v>14.85</v>
      </c>
      <c r="F3810" s="3">
        <v>26</v>
      </c>
      <c r="G3810" s="3" t="s">
        <v>135</v>
      </c>
      <c r="H3810" s="3" t="s">
        <v>90</v>
      </c>
      <c r="I3810" s="5">
        <v>8.99</v>
      </c>
      <c r="J3810" s="3">
        <v>0</v>
      </c>
      <c r="K3810" s="3" t="s">
        <v>95</v>
      </c>
      <c r="L3810" s="3">
        <v>4</v>
      </c>
      <c r="M3810" s="5">
        <v>0.55000000000000004</v>
      </c>
      <c r="N3810" s="3" t="s">
        <v>87</v>
      </c>
    </row>
    <row r="3811" spans="1:14" x14ac:dyDescent="0.25">
      <c r="A3811" s="3" t="s">
        <v>3914</v>
      </c>
      <c r="B3811" s="3">
        <v>24</v>
      </c>
      <c r="C3811" s="3" t="s">
        <v>83</v>
      </c>
      <c r="D3811" s="3" t="s">
        <v>19</v>
      </c>
      <c r="E3811" s="5">
        <v>17.04</v>
      </c>
      <c r="F3811" s="3">
        <v>23</v>
      </c>
      <c r="G3811" s="3" t="s">
        <v>89</v>
      </c>
      <c r="H3811" s="3" t="s">
        <v>90</v>
      </c>
      <c r="I3811" s="5">
        <v>8.99</v>
      </c>
      <c r="J3811" s="3">
        <v>0</v>
      </c>
      <c r="K3811" s="3" t="s">
        <v>126</v>
      </c>
      <c r="L3811" s="3">
        <v>4</v>
      </c>
      <c r="M3811" s="5">
        <v>0.71</v>
      </c>
      <c r="N3811" s="3" t="s">
        <v>104</v>
      </c>
    </row>
    <row r="3812" spans="1:14" x14ac:dyDescent="0.25">
      <c r="A3812" s="3" t="s">
        <v>3915</v>
      </c>
      <c r="B3812" s="3">
        <v>51</v>
      </c>
      <c r="C3812" s="3" t="s">
        <v>106</v>
      </c>
      <c r="D3812" s="3" t="s">
        <v>23</v>
      </c>
      <c r="E3812" s="5">
        <v>0.19</v>
      </c>
      <c r="F3812" s="3">
        <v>20</v>
      </c>
      <c r="G3812" s="3" t="s">
        <v>84</v>
      </c>
      <c r="H3812" s="3" t="s">
        <v>85</v>
      </c>
      <c r="I3812" s="5">
        <v>17.989999999999998</v>
      </c>
      <c r="J3812" s="3">
        <v>0</v>
      </c>
      <c r="K3812" s="3" t="s">
        <v>102</v>
      </c>
      <c r="L3812" s="3">
        <v>4</v>
      </c>
      <c r="M3812" s="5">
        <v>0.01</v>
      </c>
      <c r="N3812" s="3" t="s">
        <v>104</v>
      </c>
    </row>
    <row r="3813" spans="1:14" x14ac:dyDescent="0.25">
      <c r="A3813" s="3" t="s">
        <v>3916</v>
      </c>
      <c r="B3813" s="3">
        <v>50</v>
      </c>
      <c r="C3813" s="3" t="s">
        <v>106</v>
      </c>
      <c r="D3813" s="3" t="s">
        <v>23</v>
      </c>
      <c r="E3813" s="5">
        <v>13.05</v>
      </c>
      <c r="F3813" s="3">
        <v>31</v>
      </c>
      <c r="G3813" s="3" t="s">
        <v>94</v>
      </c>
      <c r="H3813" s="3" t="s">
        <v>122</v>
      </c>
      <c r="I3813" s="5">
        <v>17.989999999999998</v>
      </c>
      <c r="J3813" s="3">
        <v>0</v>
      </c>
      <c r="K3813" s="3" t="s">
        <v>102</v>
      </c>
      <c r="L3813" s="3">
        <v>4</v>
      </c>
      <c r="M3813" s="5">
        <v>0.41</v>
      </c>
      <c r="N3813" s="3" t="s">
        <v>99</v>
      </c>
    </row>
    <row r="3814" spans="1:14" x14ac:dyDescent="0.25">
      <c r="A3814" s="3" t="s">
        <v>3917</v>
      </c>
      <c r="B3814" s="3">
        <v>35</v>
      </c>
      <c r="C3814" s="3" t="s">
        <v>83</v>
      </c>
      <c r="D3814" s="3" t="s">
        <v>19</v>
      </c>
      <c r="E3814" s="5">
        <v>0.87</v>
      </c>
      <c r="F3814" s="3">
        <v>58</v>
      </c>
      <c r="G3814" s="3" t="s">
        <v>135</v>
      </c>
      <c r="H3814" s="3" t="s">
        <v>122</v>
      </c>
      <c r="I3814" s="5">
        <v>8.99</v>
      </c>
      <c r="J3814" s="3">
        <v>1</v>
      </c>
      <c r="K3814" s="3" t="s">
        <v>102</v>
      </c>
      <c r="L3814" s="3">
        <v>5</v>
      </c>
      <c r="M3814" s="5">
        <v>0.01</v>
      </c>
      <c r="N3814" s="3" t="s">
        <v>87</v>
      </c>
    </row>
    <row r="3815" spans="1:14" x14ac:dyDescent="0.25">
      <c r="A3815" s="3" t="s">
        <v>3918</v>
      </c>
      <c r="B3815" s="3">
        <v>53</v>
      </c>
      <c r="C3815" s="3" t="s">
        <v>106</v>
      </c>
      <c r="D3815" s="3" t="s">
        <v>23</v>
      </c>
      <c r="E3815" s="5">
        <v>1.83</v>
      </c>
      <c r="F3815" s="3">
        <v>15</v>
      </c>
      <c r="G3815" s="3" t="s">
        <v>135</v>
      </c>
      <c r="H3815" s="3" t="s">
        <v>122</v>
      </c>
      <c r="I3815" s="5">
        <v>17.989999999999998</v>
      </c>
      <c r="J3815" s="3">
        <v>1</v>
      </c>
      <c r="K3815" s="3" t="s">
        <v>108</v>
      </c>
      <c r="L3815" s="3">
        <v>3</v>
      </c>
      <c r="M3815" s="5">
        <v>0.11</v>
      </c>
      <c r="N3815" s="3" t="s">
        <v>96</v>
      </c>
    </row>
    <row r="3816" spans="1:14" x14ac:dyDescent="0.25">
      <c r="A3816" s="3" t="s">
        <v>3919</v>
      </c>
      <c r="B3816" s="3">
        <v>32</v>
      </c>
      <c r="C3816" s="3" t="s">
        <v>93</v>
      </c>
      <c r="D3816" s="3" t="s">
        <v>21</v>
      </c>
      <c r="E3816" s="5">
        <v>52.67</v>
      </c>
      <c r="F3816" s="3">
        <v>34</v>
      </c>
      <c r="G3816" s="3" t="s">
        <v>94</v>
      </c>
      <c r="H3816" s="3" t="s">
        <v>111</v>
      </c>
      <c r="I3816" s="5">
        <v>13.99</v>
      </c>
      <c r="J3816" s="3">
        <v>0</v>
      </c>
      <c r="K3816" s="3" t="s">
        <v>86</v>
      </c>
      <c r="L3816" s="3">
        <v>3</v>
      </c>
      <c r="M3816" s="5">
        <v>1.5</v>
      </c>
      <c r="N3816" s="3" t="s">
        <v>91</v>
      </c>
    </row>
    <row r="3817" spans="1:14" x14ac:dyDescent="0.25">
      <c r="A3817" s="3" t="s">
        <v>3920</v>
      </c>
      <c r="B3817" s="3">
        <v>34</v>
      </c>
      <c r="C3817" s="3" t="s">
        <v>93</v>
      </c>
      <c r="D3817" s="3" t="s">
        <v>19</v>
      </c>
      <c r="E3817" s="5">
        <v>37.61</v>
      </c>
      <c r="F3817" s="3">
        <v>50</v>
      </c>
      <c r="G3817" s="3" t="s">
        <v>94</v>
      </c>
      <c r="H3817" s="3" t="s">
        <v>85</v>
      </c>
      <c r="I3817" s="5">
        <v>8.99</v>
      </c>
      <c r="J3817" s="3">
        <v>0</v>
      </c>
      <c r="K3817" s="3" t="s">
        <v>126</v>
      </c>
      <c r="L3817" s="3">
        <v>5</v>
      </c>
      <c r="M3817" s="5">
        <v>0.74</v>
      </c>
      <c r="N3817" s="3" t="s">
        <v>87</v>
      </c>
    </row>
    <row r="3818" spans="1:14" x14ac:dyDescent="0.25">
      <c r="A3818" s="3" t="s">
        <v>3921</v>
      </c>
      <c r="B3818" s="3">
        <v>69</v>
      </c>
      <c r="C3818" s="3" t="s">
        <v>106</v>
      </c>
      <c r="D3818" s="3" t="s">
        <v>21</v>
      </c>
      <c r="E3818" s="5">
        <v>11.83</v>
      </c>
      <c r="F3818" s="3">
        <v>7</v>
      </c>
      <c r="G3818" s="3" t="s">
        <v>98</v>
      </c>
      <c r="H3818" s="3" t="s">
        <v>85</v>
      </c>
      <c r="I3818" s="5">
        <v>13.99</v>
      </c>
      <c r="J3818" s="3">
        <v>0</v>
      </c>
      <c r="K3818" s="3" t="s">
        <v>102</v>
      </c>
      <c r="L3818" s="3">
        <v>4</v>
      </c>
      <c r="M3818" s="5">
        <v>1.48</v>
      </c>
      <c r="N3818" s="3" t="s">
        <v>117</v>
      </c>
    </row>
    <row r="3819" spans="1:14" x14ac:dyDescent="0.25">
      <c r="A3819" s="3" t="s">
        <v>3922</v>
      </c>
      <c r="B3819" s="3">
        <v>31</v>
      </c>
      <c r="C3819" s="3" t="s">
        <v>106</v>
      </c>
      <c r="D3819" s="3" t="s">
        <v>23</v>
      </c>
      <c r="E3819" s="5">
        <v>2.62</v>
      </c>
      <c r="F3819" s="3">
        <v>34</v>
      </c>
      <c r="G3819" s="3" t="s">
        <v>98</v>
      </c>
      <c r="H3819" s="3" t="s">
        <v>120</v>
      </c>
      <c r="I3819" s="5">
        <v>17.989999999999998</v>
      </c>
      <c r="J3819" s="3">
        <v>1</v>
      </c>
      <c r="K3819" s="3" t="s">
        <v>95</v>
      </c>
      <c r="L3819" s="3">
        <v>4</v>
      </c>
      <c r="M3819" s="5">
        <v>7.0000000000000007E-2</v>
      </c>
      <c r="N3819" s="3" t="s">
        <v>112</v>
      </c>
    </row>
    <row r="3820" spans="1:14" x14ac:dyDescent="0.25">
      <c r="A3820" s="3" t="s">
        <v>3923</v>
      </c>
      <c r="B3820" s="3">
        <v>58</v>
      </c>
      <c r="C3820" s="3" t="s">
        <v>93</v>
      </c>
      <c r="D3820" s="3" t="s">
        <v>23</v>
      </c>
      <c r="E3820" s="5">
        <v>25.6</v>
      </c>
      <c r="F3820" s="3">
        <v>55</v>
      </c>
      <c r="G3820" s="3" t="s">
        <v>94</v>
      </c>
      <c r="H3820" s="3" t="s">
        <v>122</v>
      </c>
      <c r="I3820" s="5">
        <v>17.989999999999998</v>
      </c>
      <c r="J3820" s="3">
        <v>0</v>
      </c>
      <c r="K3820" s="3" t="s">
        <v>108</v>
      </c>
      <c r="L3820" s="3">
        <v>1</v>
      </c>
      <c r="M3820" s="5">
        <v>0.46</v>
      </c>
      <c r="N3820" s="3" t="s">
        <v>87</v>
      </c>
    </row>
    <row r="3821" spans="1:14" x14ac:dyDescent="0.25">
      <c r="A3821" s="3" t="s">
        <v>3924</v>
      </c>
      <c r="B3821" s="3">
        <v>42</v>
      </c>
      <c r="C3821" s="3" t="s">
        <v>93</v>
      </c>
      <c r="D3821" s="3" t="s">
        <v>19</v>
      </c>
      <c r="E3821" s="5">
        <v>9.75</v>
      </c>
      <c r="F3821" s="3">
        <v>48</v>
      </c>
      <c r="G3821" s="3" t="s">
        <v>114</v>
      </c>
      <c r="H3821" s="3" t="s">
        <v>111</v>
      </c>
      <c r="I3821" s="5">
        <v>8.99</v>
      </c>
      <c r="J3821" s="3">
        <v>1</v>
      </c>
      <c r="K3821" s="3" t="s">
        <v>95</v>
      </c>
      <c r="L3821" s="3">
        <v>5</v>
      </c>
      <c r="M3821" s="5">
        <v>0.2</v>
      </c>
      <c r="N3821" s="3" t="s">
        <v>91</v>
      </c>
    </row>
    <row r="3822" spans="1:14" x14ac:dyDescent="0.25">
      <c r="A3822" s="3" t="s">
        <v>3925</v>
      </c>
      <c r="B3822" s="3">
        <v>35</v>
      </c>
      <c r="C3822" s="3" t="s">
        <v>83</v>
      </c>
      <c r="D3822" s="3" t="s">
        <v>19</v>
      </c>
      <c r="E3822" s="5">
        <v>0.03</v>
      </c>
      <c r="F3822" s="3">
        <v>5</v>
      </c>
      <c r="G3822" s="3" t="s">
        <v>94</v>
      </c>
      <c r="H3822" s="3" t="s">
        <v>85</v>
      </c>
      <c r="I3822" s="5">
        <v>8.99</v>
      </c>
      <c r="J3822" s="3">
        <v>1</v>
      </c>
      <c r="K3822" s="3" t="s">
        <v>108</v>
      </c>
      <c r="L3822" s="3">
        <v>3</v>
      </c>
      <c r="M3822" s="5">
        <v>0.01</v>
      </c>
      <c r="N3822" s="3" t="s">
        <v>99</v>
      </c>
    </row>
    <row r="3823" spans="1:14" x14ac:dyDescent="0.25">
      <c r="A3823" s="3" t="s">
        <v>3926</v>
      </c>
      <c r="B3823" s="3">
        <v>61</v>
      </c>
      <c r="C3823" s="3" t="s">
        <v>93</v>
      </c>
      <c r="D3823" s="3" t="s">
        <v>23</v>
      </c>
      <c r="E3823" s="5">
        <v>16.440000000000001</v>
      </c>
      <c r="F3823" s="3">
        <v>22</v>
      </c>
      <c r="G3823" s="3" t="s">
        <v>89</v>
      </c>
      <c r="H3823" s="3" t="s">
        <v>90</v>
      </c>
      <c r="I3823" s="5">
        <v>17.989999999999998</v>
      </c>
      <c r="J3823" s="3">
        <v>0</v>
      </c>
      <c r="K3823" s="3" t="s">
        <v>126</v>
      </c>
      <c r="L3823" s="3">
        <v>2</v>
      </c>
      <c r="M3823" s="5">
        <v>0.71</v>
      </c>
      <c r="N3823" s="3" t="s">
        <v>91</v>
      </c>
    </row>
    <row r="3824" spans="1:14" x14ac:dyDescent="0.25">
      <c r="A3824" s="3" t="s">
        <v>3927</v>
      </c>
      <c r="B3824" s="3">
        <v>19</v>
      </c>
      <c r="C3824" s="3" t="s">
        <v>93</v>
      </c>
      <c r="D3824" s="3" t="s">
        <v>21</v>
      </c>
      <c r="E3824" s="5">
        <v>2.38</v>
      </c>
      <c r="F3824" s="3">
        <v>19</v>
      </c>
      <c r="G3824" s="3" t="s">
        <v>89</v>
      </c>
      <c r="H3824" s="3" t="s">
        <v>120</v>
      </c>
      <c r="I3824" s="5">
        <v>13.99</v>
      </c>
      <c r="J3824" s="3">
        <v>1</v>
      </c>
      <c r="K3824" s="3" t="s">
        <v>95</v>
      </c>
      <c r="L3824" s="3">
        <v>3</v>
      </c>
      <c r="M3824" s="5">
        <v>0.12</v>
      </c>
      <c r="N3824" s="3" t="s">
        <v>87</v>
      </c>
    </row>
    <row r="3825" spans="1:14" x14ac:dyDescent="0.25">
      <c r="A3825" s="3" t="s">
        <v>3928</v>
      </c>
      <c r="B3825" s="3">
        <v>65</v>
      </c>
      <c r="C3825" s="3" t="s">
        <v>106</v>
      </c>
      <c r="D3825" s="3" t="s">
        <v>21</v>
      </c>
      <c r="E3825" s="5">
        <v>19.079999999999998</v>
      </c>
      <c r="F3825" s="3">
        <v>52</v>
      </c>
      <c r="G3825" s="3" t="s">
        <v>94</v>
      </c>
      <c r="H3825" s="3" t="s">
        <v>122</v>
      </c>
      <c r="I3825" s="5">
        <v>13.99</v>
      </c>
      <c r="J3825" s="3">
        <v>1</v>
      </c>
      <c r="K3825" s="3" t="s">
        <v>108</v>
      </c>
      <c r="L3825" s="3">
        <v>2</v>
      </c>
      <c r="M3825" s="5">
        <v>0.36</v>
      </c>
      <c r="N3825" s="3" t="s">
        <v>96</v>
      </c>
    </row>
    <row r="3826" spans="1:14" x14ac:dyDescent="0.25">
      <c r="A3826" s="3" t="s">
        <v>3929</v>
      </c>
      <c r="B3826" s="3">
        <v>24</v>
      </c>
      <c r="C3826" s="3" t="s">
        <v>106</v>
      </c>
      <c r="D3826" s="3" t="s">
        <v>21</v>
      </c>
      <c r="E3826" s="5">
        <v>19.5</v>
      </c>
      <c r="F3826" s="3">
        <v>44</v>
      </c>
      <c r="G3826" s="3" t="s">
        <v>84</v>
      </c>
      <c r="H3826" s="3" t="s">
        <v>120</v>
      </c>
      <c r="I3826" s="5">
        <v>13.99</v>
      </c>
      <c r="J3826" s="3">
        <v>1</v>
      </c>
      <c r="K3826" s="3" t="s">
        <v>95</v>
      </c>
      <c r="L3826" s="3">
        <v>5</v>
      </c>
      <c r="M3826" s="5">
        <v>0.43</v>
      </c>
      <c r="N3826" s="3" t="s">
        <v>91</v>
      </c>
    </row>
    <row r="3827" spans="1:14" x14ac:dyDescent="0.25">
      <c r="A3827" s="3" t="s">
        <v>3930</v>
      </c>
      <c r="B3827" s="3">
        <v>25</v>
      </c>
      <c r="C3827" s="3" t="s">
        <v>83</v>
      </c>
      <c r="D3827" s="3" t="s">
        <v>23</v>
      </c>
      <c r="E3827" s="5">
        <v>11.65</v>
      </c>
      <c r="F3827" s="3">
        <v>18</v>
      </c>
      <c r="G3827" s="3" t="s">
        <v>84</v>
      </c>
      <c r="H3827" s="3" t="s">
        <v>120</v>
      </c>
      <c r="I3827" s="5">
        <v>17.989999999999998</v>
      </c>
      <c r="J3827" s="3">
        <v>0</v>
      </c>
      <c r="K3827" s="3" t="s">
        <v>126</v>
      </c>
      <c r="L3827" s="3">
        <v>3</v>
      </c>
      <c r="M3827" s="5">
        <v>0.61</v>
      </c>
      <c r="N3827" s="3" t="s">
        <v>112</v>
      </c>
    </row>
    <row r="3828" spans="1:14" x14ac:dyDescent="0.25">
      <c r="A3828" s="3" t="s">
        <v>3931</v>
      </c>
      <c r="B3828" s="3">
        <v>20</v>
      </c>
      <c r="C3828" s="3" t="s">
        <v>106</v>
      </c>
      <c r="D3828" s="3" t="s">
        <v>19</v>
      </c>
      <c r="E3828" s="5">
        <v>10.81</v>
      </c>
      <c r="F3828" s="3">
        <v>22</v>
      </c>
      <c r="G3828" s="3" t="s">
        <v>114</v>
      </c>
      <c r="H3828" s="3" t="s">
        <v>122</v>
      </c>
      <c r="I3828" s="5">
        <v>8.99</v>
      </c>
      <c r="J3828" s="3">
        <v>1</v>
      </c>
      <c r="K3828" s="3" t="s">
        <v>86</v>
      </c>
      <c r="L3828" s="3">
        <v>2</v>
      </c>
      <c r="M3828" s="5">
        <v>0.47</v>
      </c>
      <c r="N3828" s="3" t="s">
        <v>96</v>
      </c>
    </row>
    <row r="3829" spans="1:14" x14ac:dyDescent="0.25">
      <c r="A3829" s="3" t="s">
        <v>3932</v>
      </c>
      <c r="B3829" s="3">
        <v>37</v>
      </c>
      <c r="C3829" s="3" t="s">
        <v>106</v>
      </c>
      <c r="D3829" s="3" t="s">
        <v>21</v>
      </c>
      <c r="E3829" s="5">
        <v>21.24</v>
      </c>
      <c r="F3829" s="3">
        <v>41</v>
      </c>
      <c r="G3829" s="3" t="s">
        <v>98</v>
      </c>
      <c r="H3829" s="3" t="s">
        <v>90</v>
      </c>
      <c r="I3829" s="5">
        <v>13.99</v>
      </c>
      <c r="J3829" s="3">
        <v>0</v>
      </c>
      <c r="K3829" s="3" t="s">
        <v>102</v>
      </c>
      <c r="L3829" s="3">
        <v>4</v>
      </c>
      <c r="M3829" s="5">
        <v>0.51</v>
      </c>
      <c r="N3829" s="3" t="s">
        <v>96</v>
      </c>
    </row>
    <row r="3830" spans="1:14" x14ac:dyDescent="0.25">
      <c r="A3830" s="3" t="s">
        <v>3933</v>
      </c>
      <c r="B3830" s="3">
        <v>30</v>
      </c>
      <c r="C3830" s="3" t="s">
        <v>93</v>
      </c>
      <c r="D3830" s="3" t="s">
        <v>19</v>
      </c>
      <c r="E3830" s="5">
        <v>19.21</v>
      </c>
      <c r="F3830" s="3">
        <v>22</v>
      </c>
      <c r="G3830" s="3" t="s">
        <v>94</v>
      </c>
      <c r="H3830" s="3" t="s">
        <v>90</v>
      </c>
      <c r="I3830" s="5">
        <v>8.99</v>
      </c>
      <c r="J3830" s="3">
        <v>0</v>
      </c>
      <c r="K3830" s="3" t="s">
        <v>108</v>
      </c>
      <c r="L3830" s="3">
        <v>4</v>
      </c>
      <c r="M3830" s="5">
        <v>0.84</v>
      </c>
      <c r="N3830" s="3" t="s">
        <v>104</v>
      </c>
    </row>
    <row r="3831" spans="1:14" x14ac:dyDescent="0.25">
      <c r="A3831" s="3" t="s">
        <v>3934</v>
      </c>
      <c r="B3831" s="3">
        <v>44</v>
      </c>
      <c r="C3831" s="3" t="s">
        <v>83</v>
      </c>
      <c r="D3831" s="3" t="s">
        <v>21</v>
      </c>
      <c r="E3831" s="5">
        <v>7.64</v>
      </c>
      <c r="F3831" s="3">
        <v>35</v>
      </c>
      <c r="G3831" s="3" t="s">
        <v>84</v>
      </c>
      <c r="H3831" s="3" t="s">
        <v>111</v>
      </c>
      <c r="I3831" s="5">
        <v>13.99</v>
      </c>
      <c r="J3831" s="3">
        <v>0</v>
      </c>
      <c r="K3831" s="3" t="s">
        <v>126</v>
      </c>
      <c r="L3831" s="3">
        <v>4</v>
      </c>
      <c r="M3831" s="5">
        <v>0.21</v>
      </c>
      <c r="N3831" s="3" t="s">
        <v>112</v>
      </c>
    </row>
    <row r="3832" spans="1:14" x14ac:dyDescent="0.25">
      <c r="A3832" s="3" t="s">
        <v>3935</v>
      </c>
      <c r="B3832" s="3">
        <v>62</v>
      </c>
      <c r="C3832" s="3" t="s">
        <v>93</v>
      </c>
      <c r="D3832" s="3" t="s">
        <v>19</v>
      </c>
      <c r="E3832" s="5">
        <v>1.8</v>
      </c>
      <c r="F3832" s="3">
        <v>4</v>
      </c>
      <c r="G3832" s="3" t="s">
        <v>114</v>
      </c>
      <c r="H3832" s="3" t="s">
        <v>90</v>
      </c>
      <c r="I3832" s="5">
        <v>8.99</v>
      </c>
      <c r="J3832" s="3">
        <v>1</v>
      </c>
      <c r="K3832" s="3" t="s">
        <v>95</v>
      </c>
      <c r="L3832" s="3">
        <v>5</v>
      </c>
      <c r="M3832" s="5">
        <v>0.36</v>
      </c>
      <c r="N3832" s="3" t="s">
        <v>96</v>
      </c>
    </row>
    <row r="3833" spans="1:14" x14ac:dyDescent="0.25">
      <c r="A3833" s="3" t="s">
        <v>3936</v>
      </c>
      <c r="B3833" s="3">
        <v>46</v>
      </c>
      <c r="C3833" s="3" t="s">
        <v>83</v>
      </c>
      <c r="D3833" s="3" t="s">
        <v>19</v>
      </c>
      <c r="E3833" s="5">
        <v>8.48</v>
      </c>
      <c r="F3833" s="3">
        <v>34</v>
      </c>
      <c r="G3833" s="3" t="s">
        <v>114</v>
      </c>
      <c r="H3833" s="3" t="s">
        <v>85</v>
      </c>
      <c r="I3833" s="5">
        <v>8.99</v>
      </c>
      <c r="J3833" s="3">
        <v>1</v>
      </c>
      <c r="K3833" s="3" t="s">
        <v>102</v>
      </c>
      <c r="L3833" s="3">
        <v>5</v>
      </c>
      <c r="M3833" s="5">
        <v>0.24</v>
      </c>
      <c r="N3833" s="3" t="s">
        <v>112</v>
      </c>
    </row>
    <row r="3834" spans="1:14" x14ac:dyDescent="0.25">
      <c r="A3834" s="3" t="s">
        <v>3937</v>
      </c>
      <c r="B3834" s="3">
        <v>63</v>
      </c>
      <c r="C3834" s="3" t="s">
        <v>83</v>
      </c>
      <c r="D3834" s="3" t="s">
        <v>23</v>
      </c>
      <c r="E3834" s="5">
        <v>20.27</v>
      </c>
      <c r="F3834" s="3">
        <v>57</v>
      </c>
      <c r="G3834" s="3" t="s">
        <v>114</v>
      </c>
      <c r="H3834" s="3" t="s">
        <v>90</v>
      </c>
      <c r="I3834" s="5">
        <v>17.989999999999998</v>
      </c>
      <c r="J3834" s="3">
        <v>0</v>
      </c>
      <c r="K3834" s="3" t="s">
        <v>108</v>
      </c>
      <c r="L3834" s="3">
        <v>4</v>
      </c>
      <c r="M3834" s="5">
        <v>0.35</v>
      </c>
      <c r="N3834" s="3" t="s">
        <v>117</v>
      </c>
    </row>
    <row r="3835" spans="1:14" x14ac:dyDescent="0.25">
      <c r="A3835" s="3" t="s">
        <v>3938</v>
      </c>
      <c r="B3835" s="3">
        <v>41</v>
      </c>
      <c r="C3835" s="3" t="s">
        <v>106</v>
      </c>
      <c r="D3835" s="3" t="s">
        <v>19</v>
      </c>
      <c r="E3835" s="5">
        <v>17.87</v>
      </c>
      <c r="F3835" s="3">
        <v>6</v>
      </c>
      <c r="G3835" s="3" t="s">
        <v>135</v>
      </c>
      <c r="H3835" s="3" t="s">
        <v>122</v>
      </c>
      <c r="I3835" s="5">
        <v>8.99</v>
      </c>
      <c r="J3835" s="3">
        <v>0</v>
      </c>
      <c r="K3835" s="3" t="s">
        <v>108</v>
      </c>
      <c r="L3835" s="3">
        <v>1</v>
      </c>
      <c r="M3835" s="5">
        <v>2.5499999999999998</v>
      </c>
      <c r="N3835" s="3" t="s">
        <v>96</v>
      </c>
    </row>
    <row r="3836" spans="1:14" x14ac:dyDescent="0.25">
      <c r="A3836" s="3" t="s">
        <v>3939</v>
      </c>
      <c r="B3836" s="3">
        <v>63</v>
      </c>
      <c r="C3836" s="3" t="s">
        <v>106</v>
      </c>
      <c r="D3836" s="3" t="s">
        <v>21</v>
      </c>
      <c r="E3836" s="5">
        <v>3.82</v>
      </c>
      <c r="F3836" s="3">
        <v>31</v>
      </c>
      <c r="G3836" s="3" t="s">
        <v>98</v>
      </c>
      <c r="H3836" s="3" t="s">
        <v>122</v>
      </c>
      <c r="I3836" s="5">
        <v>13.99</v>
      </c>
      <c r="J3836" s="3">
        <v>1</v>
      </c>
      <c r="K3836" s="3" t="s">
        <v>108</v>
      </c>
      <c r="L3836" s="3">
        <v>4</v>
      </c>
      <c r="M3836" s="5">
        <v>0.12</v>
      </c>
      <c r="N3836" s="3" t="s">
        <v>87</v>
      </c>
    </row>
    <row r="3837" spans="1:14" x14ac:dyDescent="0.25">
      <c r="A3837" s="3" t="s">
        <v>3940</v>
      </c>
      <c r="B3837" s="3">
        <v>52</v>
      </c>
      <c r="C3837" s="3" t="s">
        <v>93</v>
      </c>
      <c r="D3837" s="3" t="s">
        <v>19</v>
      </c>
      <c r="E3837" s="5">
        <v>41.33</v>
      </c>
      <c r="F3837" s="3">
        <v>41</v>
      </c>
      <c r="G3837" s="3" t="s">
        <v>135</v>
      </c>
      <c r="H3837" s="3" t="s">
        <v>111</v>
      </c>
      <c r="I3837" s="5">
        <v>8.99</v>
      </c>
      <c r="J3837" s="3">
        <v>1</v>
      </c>
      <c r="K3837" s="3" t="s">
        <v>86</v>
      </c>
      <c r="L3837" s="3">
        <v>1</v>
      </c>
      <c r="M3837" s="5">
        <v>0.98</v>
      </c>
      <c r="N3837" s="3" t="s">
        <v>91</v>
      </c>
    </row>
    <row r="3838" spans="1:14" x14ac:dyDescent="0.25">
      <c r="A3838" s="3" t="s">
        <v>3941</v>
      </c>
      <c r="B3838" s="3">
        <v>50</v>
      </c>
      <c r="C3838" s="3" t="s">
        <v>106</v>
      </c>
      <c r="D3838" s="3" t="s">
        <v>23</v>
      </c>
      <c r="E3838" s="5">
        <v>25.98</v>
      </c>
      <c r="F3838" s="3">
        <v>37</v>
      </c>
      <c r="G3838" s="3" t="s">
        <v>98</v>
      </c>
      <c r="H3838" s="3" t="s">
        <v>122</v>
      </c>
      <c r="I3838" s="5">
        <v>17.989999999999998</v>
      </c>
      <c r="J3838" s="3">
        <v>0</v>
      </c>
      <c r="K3838" s="3" t="s">
        <v>108</v>
      </c>
      <c r="L3838" s="3">
        <v>5</v>
      </c>
      <c r="M3838" s="5">
        <v>0.68</v>
      </c>
      <c r="N3838" s="3" t="s">
        <v>96</v>
      </c>
    </row>
    <row r="3839" spans="1:14" x14ac:dyDescent="0.25">
      <c r="A3839" s="3" t="s">
        <v>3942</v>
      </c>
      <c r="B3839" s="3">
        <v>30</v>
      </c>
      <c r="C3839" s="3" t="s">
        <v>106</v>
      </c>
      <c r="D3839" s="3" t="s">
        <v>21</v>
      </c>
      <c r="E3839" s="5">
        <v>1.87</v>
      </c>
      <c r="F3839" s="3">
        <v>28</v>
      </c>
      <c r="G3839" s="3" t="s">
        <v>135</v>
      </c>
      <c r="H3839" s="3" t="s">
        <v>120</v>
      </c>
      <c r="I3839" s="5">
        <v>13.99</v>
      </c>
      <c r="J3839" s="3">
        <v>0</v>
      </c>
      <c r="K3839" s="3" t="s">
        <v>102</v>
      </c>
      <c r="L3839" s="3">
        <v>4</v>
      </c>
      <c r="M3839" s="5">
        <v>0.06</v>
      </c>
      <c r="N3839" s="3" t="s">
        <v>91</v>
      </c>
    </row>
    <row r="3840" spans="1:14" x14ac:dyDescent="0.25">
      <c r="A3840" s="3" t="s">
        <v>3943</v>
      </c>
      <c r="B3840" s="3">
        <v>50</v>
      </c>
      <c r="C3840" s="3" t="s">
        <v>83</v>
      </c>
      <c r="D3840" s="3" t="s">
        <v>19</v>
      </c>
      <c r="E3840" s="5">
        <v>2.85</v>
      </c>
      <c r="F3840" s="3">
        <v>22</v>
      </c>
      <c r="G3840" s="3" t="s">
        <v>89</v>
      </c>
      <c r="H3840" s="3" t="s">
        <v>120</v>
      </c>
      <c r="I3840" s="5">
        <v>8.99</v>
      </c>
      <c r="J3840" s="3">
        <v>1</v>
      </c>
      <c r="K3840" s="3" t="s">
        <v>102</v>
      </c>
      <c r="L3840" s="3">
        <v>1</v>
      </c>
      <c r="M3840" s="5">
        <v>0.12</v>
      </c>
      <c r="N3840" s="3" t="s">
        <v>96</v>
      </c>
    </row>
    <row r="3841" spans="1:14" x14ac:dyDescent="0.25">
      <c r="A3841" s="3" t="s">
        <v>3944</v>
      </c>
      <c r="B3841" s="3">
        <v>61</v>
      </c>
      <c r="C3841" s="3" t="s">
        <v>93</v>
      </c>
      <c r="D3841" s="3" t="s">
        <v>21</v>
      </c>
      <c r="E3841" s="5">
        <v>5.84</v>
      </c>
      <c r="F3841" s="3">
        <v>58</v>
      </c>
      <c r="G3841" s="3" t="s">
        <v>135</v>
      </c>
      <c r="H3841" s="3" t="s">
        <v>120</v>
      </c>
      <c r="I3841" s="5">
        <v>13.99</v>
      </c>
      <c r="J3841" s="3">
        <v>0</v>
      </c>
      <c r="K3841" s="3" t="s">
        <v>108</v>
      </c>
      <c r="L3841" s="3">
        <v>5</v>
      </c>
      <c r="M3841" s="5">
        <v>0.1</v>
      </c>
      <c r="N3841" s="3" t="s">
        <v>99</v>
      </c>
    </row>
    <row r="3842" spans="1:14" x14ac:dyDescent="0.25">
      <c r="A3842" s="3" t="s">
        <v>3945</v>
      </c>
      <c r="B3842" s="3">
        <v>30</v>
      </c>
      <c r="C3842" s="3" t="s">
        <v>106</v>
      </c>
      <c r="D3842" s="3" t="s">
        <v>19</v>
      </c>
      <c r="E3842" s="5">
        <v>1.07</v>
      </c>
      <c r="F3842" s="3">
        <v>35</v>
      </c>
      <c r="G3842" s="3" t="s">
        <v>98</v>
      </c>
      <c r="H3842" s="3" t="s">
        <v>122</v>
      </c>
      <c r="I3842" s="5">
        <v>8.99</v>
      </c>
      <c r="J3842" s="3">
        <v>1</v>
      </c>
      <c r="K3842" s="3" t="s">
        <v>126</v>
      </c>
      <c r="L3842" s="3">
        <v>3</v>
      </c>
      <c r="M3842" s="5">
        <v>0.03</v>
      </c>
      <c r="N3842" s="3" t="s">
        <v>99</v>
      </c>
    </row>
    <row r="3843" spans="1:14" x14ac:dyDescent="0.25">
      <c r="A3843" s="3" t="s">
        <v>3946</v>
      </c>
      <c r="B3843" s="3">
        <v>43</v>
      </c>
      <c r="C3843" s="3" t="s">
        <v>93</v>
      </c>
      <c r="D3843" s="3" t="s">
        <v>19</v>
      </c>
      <c r="E3843" s="5">
        <v>12.52</v>
      </c>
      <c r="F3843" s="3">
        <v>26</v>
      </c>
      <c r="G3843" s="3" t="s">
        <v>89</v>
      </c>
      <c r="H3843" s="3" t="s">
        <v>85</v>
      </c>
      <c r="I3843" s="5">
        <v>8.99</v>
      </c>
      <c r="J3843" s="3">
        <v>0</v>
      </c>
      <c r="K3843" s="3" t="s">
        <v>126</v>
      </c>
      <c r="L3843" s="3">
        <v>2</v>
      </c>
      <c r="M3843" s="5">
        <v>0.46</v>
      </c>
      <c r="N3843" s="3" t="s">
        <v>99</v>
      </c>
    </row>
    <row r="3844" spans="1:14" x14ac:dyDescent="0.25">
      <c r="A3844" s="3" t="s">
        <v>3947</v>
      </c>
      <c r="B3844" s="3">
        <v>56</v>
      </c>
      <c r="C3844" s="3" t="s">
        <v>83</v>
      </c>
      <c r="D3844" s="3" t="s">
        <v>23</v>
      </c>
      <c r="E3844" s="5">
        <v>2.04</v>
      </c>
      <c r="F3844" s="3">
        <v>27</v>
      </c>
      <c r="G3844" s="3" t="s">
        <v>98</v>
      </c>
      <c r="H3844" s="3" t="s">
        <v>85</v>
      </c>
      <c r="I3844" s="5">
        <v>17.989999999999998</v>
      </c>
      <c r="J3844" s="3">
        <v>1</v>
      </c>
      <c r="K3844" s="3" t="s">
        <v>102</v>
      </c>
      <c r="L3844" s="3">
        <v>1</v>
      </c>
      <c r="M3844" s="5">
        <v>7.0000000000000007E-2</v>
      </c>
      <c r="N3844" s="3" t="s">
        <v>104</v>
      </c>
    </row>
    <row r="3845" spans="1:14" x14ac:dyDescent="0.25">
      <c r="A3845" s="3" t="s">
        <v>3948</v>
      </c>
      <c r="B3845" s="3">
        <v>35</v>
      </c>
      <c r="C3845" s="3" t="s">
        <v>93</v>
      </c>
      <c r="D3845" s="3" t="s">
        <v>19</v>
      </c>
      <c r="E3845" s="5">
        <v>7.06</v>
      </c>
      <c r="F3845" s="3">
        <v>14</v>
      </c>
      <c r="G3845" s="3" t="s">
        <v>84</v>
      </c>
      <c r="H3845" s="3" t="s">
        <v>122</v>
      </c>
      <c r="I3845" s="5">
        <v>8.99</v>
      </c>
      <c r="J3845" s="3">
        <v>0</v>
      </c>
      <c r="K3845" s="3" t="s">
        <v>86</v>
      </c>
      <c r="L3845" s="3">
        <v>5</v>
      </c>
      <c r="M3845" s="5">
        <v>0.47</v>
      </c>
      <c r="N3845" s="3" t="s">
        <v>117</v>
      </c>
    </row>
    <row r="3846" spans="1:14" x14ac:dyDescent="0.25">
      <c r="A3846" s="3" t="s">
        <v>3949</v>
      </c>
      <c r="B3846" s="3">
        <v>61</v>
      </c>
      <c r="C3846" s="3" t="s">
        <v>83</v>
      </c>
      <c r="D3846" s="3" t="s">
        <v>21</v>
      </c>
      <c r="E3846" s="5">
        <v>12.41</v>
      </c>
      <c r="F3846" s="3">
        <v>10</v>
      </c>
      <c r="G3846" s="3" t="s">
        <v>89</v>
      </c>
      <c r="H3846" s="3" t="s">
        <v>85</v>
      </c>
      <c r="I3846" s="5">
        <v>13.99</v>
      </c>
      <c r="J3846" s="3">
        <v>0</v>
      </c>
      <c r="K3846" s="3" t="s">
        <v>95</v>
      </c>
      <c r="L3846" s="3">
        <v>2</v>
      </c>
      <c r="M3846" s="5">
        <v>1.1299999999999999</v>
      </c>
      <c r="N3846" s="3" t="s">
        <v>104</v>
      </c>
    </row>
    <row r="3847" spans="1:14" x14ac:dyDescent="0.25">
      <c r="A3847" s="3" t="s">
        <v>3950</v>
      </c>
      <c r="B3847" s="3">
        <v>40</v>
      </c>
      <c r="C3847" s="3" t="s">
        <v>83</v>
      </c>
      <c r="D3847" s="3" t="s">
        <v>19</v>
      </c>
      <c r="E3847" s="5">
        <v>75.989999999999995</v>
      </c>
      <c r="F3847" s="3">
        <v>9</v>
      </c>
      <c r="G3847" s="3" t="s">
        <v>84</v>
      </c>
      <c r="H3847" s="3" t="s">
        <v>90</v>
      </c>
      <c r="I3847" s="5">
        <v>8.99</v>
      </c>
      <c r="J3847" s="3">
        <v>0</v>
      </c>
      <c r="K3847" s="3" t="s">
        <v>126</v>
      </c>
      <c r="L3847" s="3">
        <v>1</v>
      </c>
      <c r="M3847" s="5">
        <v>7.6</v>
      </c>
      <c r="N3847" s="3" t="s">
        <v>112</v>
      </c>
    </row>
    <row r="3848" spans="1:14" x14ac:dyDescent="0.25">
      <c r="A3848" s="3" t="s">
        <v>3951</v>
      </c>
      <c r="B3848" s="3">
        <v>57</v>
      </c>
      <c r="C3848" s="3" t="s">
        <v>83</v>
      </c>
      <c r="D3848" s="3" t="s">
        <v>21</v>
      </c>
      <c r="E3848" s="5">
        <v>4.99</v>
      </c>
      <c r="F3848" s="3">
        <v>9</v>
      </c>
      <c r="G3848" s="3" t="s">
        <v>135</v>
      </c>
      <c r="H3848" s="3" t="s">
        <v>122</v>
      </c>
      <c r="I3848" s="5">
        <v>13.99</v>
      </c>
      <c r="J3848" s="3">
        <v>0</v>
      </c>
      <c r="K3848" s="3" t="s">
        <v>95</v>
      </c>
      <c r="L3848" s="3">
        <v>5</v>
      </c>
      <c r="M3848" s="5">
        <v>0.5</v>
      </c>
      <c r="N3848" s="3" t="s">
        <v>104</v>
      </c>
    </row>
    <row r="3849" spans="1:14" x14ac:dyDescent="0.25">
      <c r="A3849" s="3" t="s">
        <v>3952</v>
      </c>
      <c r="B3849" s="3">
        <v>19</v>
      </c>
      <c r="C3849" s="3" t="s">
        <v>83</v>
      </c>
      <c r="D3849" s="3" t="s">
        <v>21</v>
      </c>
      <c r="E3849" s="5">
        <v>12.97</v>
      </c>
      <c r="F3849" s="3">
        <v>36</v>
      </c>
      <c r="G3849" s="3" t="s">
        <v>114</v>
      </c>
      <c r="H3849" s="3" t="s">
        <v>120</v>
      </c>
      <c r="I3849" s="5">
        <v>13.99</v>
      </c>
      <c r="J3849" s="3">
        <v>0</v>
      </c>
      <c r="K3849" s="3" t="s">
        <v>102</v>
      </c>
      <c r="L3849" s="3">
        <v>4</v>
      </c>
      <c r="M3849" s="5">
        <v>0.35</v>
      </c>
      <c r="N3849" s="3" t="s">
        <v>104</v>
      </c>
    </row>
    <row r="3850" spans="1:14" x14ac:dyDescent="0.25">
      <c r="A3850" s="3" t="s">
        <v>3953</v>
      </c>
      <c r="B3850" s="3">
        <v>55</v>
      </c>
      <c r="C3850" s="3" t="s">
        <v>93</v>
      </c>
      <c r="D3850" s="3" t="s">
        <v>23</v>
      </c>
      <c r="E3850" s="5">
        <v>9.52</v>
      </c>
      <c r="F3850" s="3">
        <v>15</v>
      </c>
      <c r="G3850" s="3" t="s">
        <v>94</v>
      </c>
      <c r="H3850" s="3" t="s">
        <v>122</v>
      </c>
      <c r="I3850" s="5">
        <v>17.989999999999998</v>
      </c>
      <c r="J3850" s="3">
        <v>0</v>
      </c>
      <c r="K3850" s="3" t="s">
        <v>108</v>
      </c>
      <c r="L3850" s="3">
        <v>2</v>
      </c>
      <c r="M3850" s="5">
        <v>0.59</v>
      </c>
      <c r="N3850" s="3" t="s">
        <v>112</v>
      </c>
    </row>
    <row r="3851" spans="1:14" x14ac:dyDescent="0.25">
      <c r="A3851" s="3" t="s">
        <v>3954</v>
      </c>
      <c r="B3851" s="3">
        <v>41</v>
      </c>
      <c r="C3851" s="3" t="s">
        <v>83</v>
      </c>
      <c r="D3851" s="3" t="s">
        <v>19</v>
      </c>
      <c r="E3851" s="5">
        <v>2.09</v>
      </c>
      <c r="F3851" s="3">
        <v>52</v>
      </c>
      <c r="G3851" s="3" t="s">
        <v>94</v>
      </c>
      <c r="H3851" s="3" t="s">
        <v>111</v>
      </c>
      <c r="I3851" s="5">
        <v>8.99</v>
      </c>
      <c r="J3851" s="3">
        <v>1</v>
      </c>
      <c r="K3851" s="3" t="s">
        <v>95</v>
      </c>
      <c r="L3851" s="3">
        <v>3</v>
      </c>
      <c r="M3851" s="5">
        <v>0.04</v>
      </c>
      <c r="N3851" s="3" t="s">
        <v>112</v>
      </c>
    </row>
    <row r="3852" spans="1:14" x14ac:dyDescent="0.25">
      <c r="A3852" s="3" t="s">
        <v>3955</v>
      </c>
      <c r="B3852" s="3">
        <v>22</v>
      </c>
      <c r="C3852" s="3" t="s">
        <v>93</v>
      </c>
      <c r="D3852" s="3" t="s">
        <v>21</v>
      </c>
      <c r="E3852" s="5">
        <v>19.190000000000001</v>
      </c>
      <c r="F3852" s="3">
        <v>29</v>
      </c>
      <c r="G3852" s="3" t="s">
        <v>94</v>
      </c>
      <c r="H3852" s="3" t="s">
        <v>85</v>
      </c>
      <c r="I3852" s="5">
        <v>13.99</v>
      </c>
      <c r="J3852" s="3">
        <v>0</v>
      </c>
      <c r="K3852" s="3" t="s">
        <v>102</v>
      </c>
      <c r="L3852" s="3">
        <v>1</v>
      </c>
      <c r="M3852" s="5">
        <v>0.64</v>
      </c>
      <c r="N3852" s="3" t="s">
        <v>91</v>
      </c>
    </row>
    <row r="3853" spans="1:14" x14ac:dyDescent="0.25">
      <c r="A3853" s="3" t="s">
        <v>3956</v>
      </c>
      <c r="B3853" s="3">
        <v>35</v>
      </c>
      <c r="C3853" s="3" t="s">
        <v>93</v>
      </c>
      <c r="D3853" s="3" t="s">
        <v>21</v>
      </c>
      <c r="E3853" s="5">
        <v>0.45</v>
      </c>
      <c r="F3853" s="3">
        <v>7</v>
      </c>
      <c r="G3853" s="3" t="s">
        <v>98</v>
      </c>
      <c r="H3853" s="3" t="s">
        <v>111</v>
      </c>
      <c r="I3853" s="5">
        <v>13.99</v>
      </c>
      <c r="J3853" s="3">
        <v>0</v>
      </c>
      <c r="K3853" s="3" t="s">
        <v>102</v>
      </c>
      <c r="L3853" s="3">
        <v>5</v>
      </c>
      <c r="M3853" s="5">
        <v>0.06</v>
      </c>
      <c r="N3853" s="3" t="s">
        <v>117</v>
      </c>
    </row>
    <row r="3854" spans="1:14" x14ac:dyDescent="0.25">
      <c r="A3854" s="3" t="s">
        <v>3957</v>
      </c>
      <c r="B3854" s="3">
        <v>35</v>
      </c>
      <c r="C3854" s="3" t="s">
        <v>83</v>
      </c>
      <c r="D3854" s="3" t="s">
        <v>23</v>
      </c>
      <c r="E3854" s="5">
        <v>5.39</v>
      </c>
      <c r="F3854" s="3">
        <v>54</v>
      </c>
      <c r="G3854" s="3" t="s">
        <v>114</v>
      </c>
      <c r="H3854" s="3" t="s">
        <v>85</v>
      </c>
      <c r="I3854" s="5">
        <v>17.989999999999998</v>
      </c>
      <c r="J3854" s="3">
        <v>1</v>
      </c>
      <c r="K3854" s="3" t="s">
        <v>102</v>
      </c>
      <c r="L3854" s="3">
        <v>1</v>
      </c>
      <c r="M3854" s="5">
        <v>0.1</v>
      </c>
      <c r="N3854" s="3" t="s">
        <v>112</v>
      </c>
    </row>
    <row r="3855" spans="1:14" x14ac:dyDescent="0.25">
      <c r="A3855" s="3" t="s">
        <v>3958</v>
      </c>
      <c r="B3855" s="3">
        <v>70</v>
      </c>
      <c r="C3855" s="3" t="s">
        <v>106</v>
      </c>
      <c r="D3855" s="3" t="s">
        <v>23</v>
      </c>
      <c r="E3855" s="5">
        <v>15.73</v>
      </c>
      <c r="F3855" s="3">
        <v>56</v>
      </c>
      <c r="G3855" s="3" t="s">
        <v>135</v>
      </c>
      <c r="H3855" s="3" t="s">
        <v>90</v>
      </c>
      <c r="I3855" s="5">
        <v>17.989999999999998</v>
      </c>
      <c r="J3855" s="3">
        <v>1</v>
      </c>
      <c r="K3855" s="3" t="s">
        <v>95</v>
      </c>
      <c r="L3855" s="3">
        <v>3</v>
      </c>
      <c r="M3855" s="5">
        <v>0.28000000000000003</v>
      </c>
      <c r="N3855" s="3" t="s">
        <v>96</v>
      </c>
    </row>
    <row r="3856" spans="1:14" x14ac:dyDescent="0.25">
      <c r="A3856" s="3" t="s">
        <v>3959</v>
      </c>
      <c r="B3856" s="3">
        <v>32</v>
      </c>
      <c r="C3856" s="3" t="s">
        <v>93</v>
      </c>
      <c r="D3856" s="3" t="s">
        <v>23</v>
      </c>
      <c r="E3856" s="5">
        <v>14.36</v>
      </c>
      <c r="F3856" s="3">
        <v>0</v>
      </c>
      <c r="G3856" s="3" t="s">
        <v>114</v>
      </c>
      <c r="H3856" s="3" t="s">
        <v>120</v>
      </c>
      <c r="I3856" s="5">
        <v>17.989999999999998</v>
      </c>
      <c r="J3856" s="3">
        <v>0</v>
      </c>
      <c r="K3856" s="3" t="s">
        <v>108</v>
      </c>
      <c r="L3856" s="3">
        <v>2</v>
      </c>
      <c r="M3856" s="5">
        <v>14.36</v>
      </c>
      <c r="N3856" s="3" t="s">
        <v>104</v>
      </c>
    </row>
    <row r="3857" spans="1:14" x14ac:dyDescent="0.25">
      <c r="A3857" s="3" t="s">
        <v>3960</v>
      </c>
      <c r="B3857" s="3">
        <v>25</v>
      </c>
      <c r="C3857" s="3" t="s">
        <v>83</v>
      </c>
      <c r="D3857" s="3" t="s">
        <v>19</v>
      </c>
      <c r="E3857" s="5">
        <v>15.26</v>
      </c>
      <c r="F3857" s="3">
        <v>34</v>
      </c>
      <c r="G3857" s="3" t="s">
        <v>94</v>
      </c>
      <c r="H3857" s="3" t="s">
        <v>111</v>
      </c>
      <c r="I3857" s="5">
        <v>8.99</v>
      </c>
      <c r="J3857" s="3">
        <v>1</v>
      </c>
      <c r="K3857" s="3" t="s">
        <v>126</v>
      </c>
      <c r="L3857" s="3">
        <v>4</v>
      </c>
      <c r="M3857" s="5">
        <v>0.44</v>
      </c>
      <c r="N3857" s="3" t="s">
        <v>112</v>
      </c>
    </row>
    <row r="3858" spans="1:14" x14ac:dyDescent="0.25">
      <c r="A3858" s="3" t="s">
        <v>3961</v>
      </c>
      <c r="B3858" s="3">
        <v>49</v>
      </c>
      <c r="C3858" s="3" t="s">
        <v>93</v>
      </c>
      <c r="D3858" s="3" t="s">
        <v>19</v>
      </c>
      <c r="E3858" s="5">
        <v>1.58</v>
      </c>
      <c r="F3858" s="3">
        <v>29</v>
      </c>
      <c r="G3858" s="3" t="s">
        <v>135</v>
      </c>
      <c r="H3858" s="3" t="s">
        <v>122</v>
      </c>
      <c r="I3858" s="5">
        <v>8.99</v>
      </c>
      <c r="J3858" s="3">
        <v>1</v>
      </c>
      <c r="K3858" s="3" t="s">
        <v>126</v>
      </c>
      <c r="L3858" s="3">
        <v>4</v>
      </c>
      <c r="M3858" s="5">
        <v>0.05</v>
      </c>
      <c r="N3858" s="3" t="s">
        <v>112</v>
      </c>
    </row>
    <row r="3859" spans="1:14" x14ac:dyDescent="0.25">
      <c r="A3859" s="3" t="s">
        <v>3962</v>
      </c>
      <c r="B3859" s="3">
        <v>49</v>
      </c>
      <c r="C3859" s="3" t="s">
        <v>83</v>
      </c>
      <c r="D3859" s="3" t="s">
        <v>21</v>
      </c>
      <c r="E3859" s="5">
        <v>2.76</v>
      </c>
      <c r="F3859" s="3">
        <v>20</v>
      </c>
      <c r="G3859" s="3" t="s">
        <v>89</v>
      </c>
      <c r="H3859" s="3" t="s">
        <v>90</v>
      </c>
      <c r="I3859" s="5">
        <v>13.99</v>
      </c>
      <c r="J3859" s="3">
        <v>0</v>
      </c>
      <c r="K3859" s="3" t="s">
        <v>102</v>
      </c>
      <c r="L3859" s="3">
        <v>4</v>
      </c>
      <c r="M3859" s="5">
        <v>0.13</v>
      </c>
      <c r="N3859" s="3" t="s">
        <v>87</v>
      </c>
    </row>
    <row r="3860" spans="1:14" x14ac:dyDescent="0.25">
      <c r="A3860" s="3" t="s">
        <v>3963</v>
      </c>
      <c r="B3860" s="3">
        <v>67</v>
      </c>
      <c r="C3860" s="3" t="s">
        <v>93</v>
      </c>
      <c r="D3860" s="3" t="s">
        <v>19</v>
      </c>
      <c r="E3860" s="5">
        <v>6.88</v>
      </c>
      <c r="F3860" s="3">
        <v>44</v>
      </c>
      <c r="G3860" s="3" t="s">
        <v>84</v>
      </c>
      <c r="H3860" s="3" t="s">
        <v>111</v>
      </c>
      <c r="I3860" s="5">
        <v>8.99</v>
      </c>
      <c r="J3860" s="3">
        <v>1</v>
      </c>
      <c r="K3860" s="3" t="s">
        <v>86</v>
      </c>
      <c r="L3860" s="3">
        <v>4</v>
      </c>
      <c r="M3860" s="5">
        <v>0.15</v>
      </c>
      <c r="N3860" s="3" t="s">
        <v>99</v>
      </c>
    </row>
    <row r="3861" spans="1:14" x14ac:dyDescent="0.25">
      <c r="A3861" s="3" t="s">
        <v>3964</v>
      </c>
      <c r="B3861" s="3">
        <v>39</v>
      </c>
      <c r="C3861" s="3" t="s">
        <v>106</v>
      </c>
      <c r="D3861" s="3" t="s">
        <v>23</v>
      </c>
      <c r="E3861" s="5">
        <v>4.22</v>
      </c>
      <c r="F3861" s="3">
        <v>33</v>
      </c>
      <c r="G3861" s="3" t="s">
        <v>94</v>
      </c>
      <c r="H3861" s="3" t="s">
        <v>120</v>
      </c>
      <c r="I3861" s="5">
        <v>17.989999999999998</v>
      </c>
      <c r="J3861" s="3">
        <v>1</v>
      </c>
      <c r="K3861" s="3" t="s">
        <v>108</v>
      </c>
      <c r="L3861" s="3">
        <v>2</v>
      </c>
      <c r="M3861" s="5">
        <v>0.12</v>
      </c>
      <c r="N3861" s="3" t="s">
        <v>96</v>
      </c>
    </row>
    <row r="3862" spans="1:14" x14ac:dyDescent="0.25">
      <c r="A3862" s="3" t="s">
        <v>3965</v>
      </c>
      <c r="B3862" s="3">
        <v>34</v>
      </c>
      <c r="C3862" s="3" t="s">
        <v>83</v>
      </c>
      <c r="D3862" s="3" t="s">
        <v>19</v>
      </c>
      <c r="E3862" s="5">
        <v>4.43</v>
      </c>
      <c r="F3862" s="3">
        <v>33</v>
      </c>
      <c r="G3862" s="3" t="s">
        <v>98</v>
      </c>
      <c r="H3862" s="3" t="s">
        <v>111</v>
      </c>
      <c r="I3862" s="5">
        <v>8.99</v>
      </c>
      <c r="J3862" s="3">
        <v>1</v>
      </c>
      <c r="K3862" s="3" t="s">
        <v>86</v>
      </c>
      <c r="L3862" s="3">
        <v>2</v>
      </c>
      <c r="M3862" s="5">
        <v>0.13</v>
      </c>
      <c r="N3862" s="3" t="s">
        <v>104</v>
      </c>
    </row>
    <row r="3863" spans="1:14" x14ac:dyDescent="0.25">
      <c r="A3863" s="3" t="s">
        <v>3966</v>
      </c>
      <c r="B3863" s="3">
        <v>27</v>
      </c>
      <c r="C3863" s="3" t="s">
        <v>83</v>
      </c>
      <c r="D3863" s="3" t="s">
        <v>23</v>
      </c>
      <c r="E3863" s="5">
        <v>5.05</v>
      </c>
      <c r="F3863" s="3">
        <v>47</v>
      </c>
      <c r="G3863" s="3" t="s">
        <v>114</v>
      </c>
      <c r="H3863" s="3" t="s">
        <v>122</v>
      </c>
      <c r="I3863" s="5">
        <v>17.989999999999998</v>
      </c>
      <c r="J3863" s="3">
        <v>1</v>
      </c>
      <c r="K3863" s="3" t="s">
        <v>95</v>
      </c>
      <c r="L3863" s="3">
        <v>5</v>
      </c>
      <c r="M3863" s="5">
        <v>0.11</v>
      </c>
      <c r="N3863" s="3" t="s">
        <v>104</v>
      </c>
    </row>
    <row r="3864" spans="1:14" x14ac:dyDescent="0.25">
      <c r="A3864" s="3" t="s">
        <v>3967</v>
      </c>
      <c r="B3864" s="3">
        <v>53</v>
      </c>
      <c r="C3864" s="3" t="s">
        <v>93</v>
      </c>
      <c r="D3864" s="3" t="s">
        <v>21</v>
      </c>
      <c r="E3864" s="5">
        <v>3.47</v>
      </c>
      <c r="F3864" s="3">
        <v>38</v>
      </c>
      <c r="G3864" s="3" t="s">
        <v>94</v>
      </c>
      <c r="H3864" s="3" t="s">
        <v>90</v>
      </c>
      <c r="I3864" s="5">
        <v>13.99</v>
      </c>
      <c r="J3864" s="3">
        <v>1</v>
      </c>
      <c r="K3864" s="3" t="s">
        <v>95</v>
      </c>
      <c r="L3864" s="3">
        <v>1</v>
      </c>
      <c r="M3864" s="5">
        <v>0.09</v>
      </c>
      <c r="N3864" s="3" t="s">
        <v>99</v>
      </c>
    </row>
    <row r="3865" spans="1:14" x14ac:dyDescent="0.25">
      <c r="A3865" s="3" t="s">
        <v>3968</v>
      </c>
      <c r="B3865" s="3">
        <v>31</v>
      </c>
      <c r="C3865" s="3" t="s">
        <v>106</v>
      </c>
      <c r="D3865" s="3" t="s">
        <v>23</v>
      </c>
      <c r="E3865" s="5">
        <v>8.8800000000000008</v>
      </c>
      <c r="F3865" s="3">
        <v>25</v>
      </c>
      <c r="G3865" s="3" t="s">
        <v>94</v>
      </c>
      <c r="H3865" s="3" t="s">
        <v>85</v>
      </c>
      <c r="I3865" s="5">
        <v>17.989999999999998</v>
      </c>
      <c r="J3865" s="3">
        <v>0</v>
      </c>
      <c r="K3865" s="3" t="s">
        <v>102</v>
      </c>
      <c r="L3865" s="3">
        <v>4</v>
      </c>
      <c r="M3865" s="5">
        <v>0.34</v>
      </c>
      <c r="N3865" s="3" t="s">
        <v>87</v>
      </c>
    </row>
    <row r="3866" spans="1:14" x14ac:dyDescent="0.25">
      <c r="A3866" s="3" t="s">
        <v>3969</v>
      </c>
      <c r="B3866" s="3">
        <v>46</v>
      </c>
      <c r="C3866" s="3" t="s">
        <v>83</v>
      </c>
      <c r="D3866" s="3" t="s">
        <v>19</v>
      </c>
      <c r="E3866" s="5">
        <v>19.72</v>
      </c>
      <c r="F3866" s="3">
        <v>47</v>
      </c>
      <c r="G3866" s="3" t="s">
        <v>98</v>
      </c>
      <c r="H3866" s="3" t="s">
        <v>120</v>
      </c>
      <c r="I3866" s="5">
        <v>8.99</v>
      </c>
      <c r="J3866" s="3">
        <v>1</v>
      </c>
      <c r="K3866" s="3" t="s">
        <v>126</v>
      </c>
      <c r="L3866" s="3">
        <v>1</v>
      </c>
      <c r="M3866" s="5">
        <v>0.41</v>
      </c>
      <c r="N3866" s="3" t="s">
        <v>99</v>
      </c>
    </row>
    <row r="3867" spans="1:14" x14ac:dyDescent="0.25">
      <c r="A3867" s="3" t="s">
        <v>3970</v>
      </c>
      <c r="B3867" s="3">
        <v>30</v>
      </c>
      <c r="C3867" s="3" t="s">
        <v>93</v>
      </c>
      <c r="D3867" s="3" t="s">
        <v>21</v>
      </c>
      <c r="E3867" s="5">
        <v>28.52</v>
      </c>
      <c r="F3867" s="3">
        <v>28</v>
      </c>
      <c r="G3867" s="3" t="s">
        <v>84</v>
      </c>
      <c r="H3867" s="3" t="s">
        <v>85</v>
      </c>
      <c r="I3867" s="5">
        <v>13.99</v>
      </c>
      <c r="J3867" s="3">
        <v>0</v>
      </c>
      <c r="K3867" s="3" t="s">
        <v>126</v>
      </c>
      <c r="L3867" s="3">
        <v>4</v>
      </c>
      <c r="M3867" s="5">
        <v>0.98</v>
      </c>
      <c r="N3867" s="3" t="s">
        <v>117</v>
      </c>
    </row>
    <row r="3868" spans="1:14" x14ac:dyDescent="0.25">
      <c r="A3868" s="3" t="s">
        <v>3971</v>
      </c>
      <c r="B3868" s="3">
        <v>65</v>
      </c>
      <c r="C3868" s="3" t="s">
        <v>83</v>
      </c>
      <c r="D3868" s="3" t="s">
        <v>21</v>
      </c>
      <c r="E3868" s="5">
        <v>3.26</v>
      </c>
      <c r="F3868" s="3">
        <v>41</v>
      </c>
      <c r="G3868" s="3" t="s">
        <v>94</v>
      </c>
      <c r="H3868" s="3" t="s">
        <v>120</v>
      </c>
      <c r="I3868" s="5">
        <v>13.99</v>
      </c>
      <c r="J3868" s="3">
        <v>1</v>
      </c>
      <c r="K3868" s="3" t="s">
        <v>108</v>
      </c>
      <c r="L3868" s="3">
        <v>5</v>
      </c>
      <c r="M3868" s="5">
        <v>0.08</v>
      </c>
      <c r="N3868" s="3" t="s">
        <v>87</v>
      </c>
    </row>
    <row r="3869" spans="1:14" x14ac:dyDescent="0.25">
      <c r="A3869" s="3" t="s">
        <v>3972</v>
      </c>
      <c r="B3869" s="3">
        <v>64</v>
      </c>
      <c r="C3869" s="3" t="s">
        <v>106</v>
      </c>
      <c r="D3869" s="3" t="s">
        <v>21</v>
      </c>
      <c r="E3869" s="5">
        <v>1.24</v>
      </c>
      <c r="F3869" s="3">
        <v>9</v>
      </c>
      <c r="G3869" s="3" t="s">
        <v>84</v>
      </c>
      <c r="H3869" s="3" t="s">
        <v>90</v>
      </c>
      <c r="I3869" s="5">
        <v>13.99</v>
      </c>
      <c r="J3869" s="3">
        <v>0</v>
      </c>
      <c r="K3869" s="3" t="s">
        <v>126</v>
      </c>
      <c r="L3869" s="3">
        <v>4</v>
      </c>
      <c r="M3869" s="5">
        <v>0.12</v>
      </c>
      <c r="N3869" s="3" t="s">
        <v>91</v>
      </c>
    </row>
    <row r="3870" spans="1:14" x14ac:dyDescent="0.25">
      <c r="A3870" s="3" t="s">
        <v>3973</v>
      </c>
      <c r="B3870" s="3">
        <v>38</v>
      </c>
      <c r="C3870" s="3" t="s">
        <v>83</v>
      </c>
      <c r="D3870" s="3" t="s">
        <v>21</v>
      </c>
      <c r="E3870" s="5">
        <v>32.729999999999997</v>
      </c>
      <c r="F3870" s="3">
        <v>21</v>
      </c>
      <c r="G3870" s="3" t="s">
        <v>94</v>
      </c>
      <c r="H3870" s="3" t="s">
        <v>90</v>
      </c>
      <c r="I3870" s="5">
        <v>13.99</v>
      </c>
      <c r="J3870" s="3">
        <v>0</v>
      </c>
      <c r="K3870" s="3" t="s">
        <v>102</v>
      </c>
      <c r="L3870" s="3">
        <v>5</v>
      </c>
      <c r="M3870" s="5">
        <v>1.49</v>
      </c>
      <c r="N3870" s="3" t="s">
        <v>117</v>
      </c>
    </row>
    <row r="3871" spans="1:14" x14ac:dyDescent="0.25">
      <c r="A3871" s="3" t="s">
        <v>3974</v>
      </c>
      <c r="B3871" s="3">
        <v>56</v>
      </c>
      <c r="C3871" s="3" t="s">
        <v>93</v>
      </c>
      <c r="D3871" s="3" t="s">
        <v>19</v>
      </c>
      <c r="E3871" s="5">
        <v>20.91</v>
      </c>
      <c r="F3871" s="3">
        <v>35</v>
      </c>
      <c r="G3871" s="3" t="s">
        <v>135</v>
      </c>
      <c r="H3871" s="3" t="s">
        <v>122</v>
      </c>
      <c r="I3871" s="5">
        <v>8.99</v>
      </c>
      <c r="J3871" s="3">
        <v>0</v>
      </c>
      <c r="K3871" s="3" t="s">
        <v>126</v>
      </c>
      <c r="L3871" s="3">
        <v>4</v>
      </c>
      <c r="M3871" s="5">
        <v>0.57999999999999996</v>
      </c>
      <c r="N3871" s="3" t="s">
        <v>117</v>
      </c>
    </row>
    <row r="3872" spans="1:14" x14ac:dyDescent="0.25">
      <c r="A3872" s="3" t="s">
        <v>3975</v>
      </c>
      <c r="B3872" s="3">
        <v>34</v>
      </c>
      <c r="C3872" s="3" t="s">
        <v>106</v>
      </c>
      <c r="D3872" s="3" t="s">
        <v>21</v>
      </c>
      <c r="E3872" s="5">
        <v>8.59</v>
      </c>
      <c r="F3872" s="3">
        <v>17</v>
      </c>
      <c r="G3872" s="3" t="s">
        <v>114</v>
      </c>
      <c r="H3872" s="3" t="s">
        <v>85</v>
      </c>
      <c r="I3872" s="5">
        <v>13.99</v>
      </c>
      <c r="J3872" s="3">
        <v>0</v>
      </c>
      <c r="K3872" s="3" t="s">
        <v>86</v>
      </c>
      <c r="L3872" s="3">
        <v>3</v>
      </c>
      <c r="M3872" s="5">
        <v>0.48</v>
      </c>
      <c r="N3872" s="3" t="s">
        <v>96</v>
      </c>
    </row>
    <row r="3873" spans="1:14" x14ac:dyDescent="0.25">
      <c r="A3873" s="3" t="s">
        <v>3976</v>
      </c>
      <c r="B3873" s="3">
        <v>35</v>
      </c>
      <c r="C3873" s="3" t="s">
        <v>93</v>
      </c>
      <c r="D3873" s="3" t="s">
        <v>19</v>
      </c>
      <c r="E3873" s="5">
        <v>7.37</v>
      </c>
      <c r="F3873" s="3">
        <v>9</v>
      </c>
      <c r="G3873" s="3" t="s">
        <v>94</v>
      </c>
      <c r="H3873" s="3" t="s">
        <v>122</v>
      </c>
      <c r="I3873" s="5">
        <v>8.99</v>
      </c>
      <c r="J3873" s="3">
        <v>0</v>
      </c>
      <c r="K3873" s="3" t="s">
        <v>108</v>
      </c>
      <c r="L3873" s="3">
        <v>4</v>
      </c>
      <c r="M3873" s="5">
        <v>0.74</v>
      </c>
      <c r="N3873" s="3" t="s">
        <v>99</v>
      </c>
    </row>
    <row r="3874" spans="1:14" x14ac:dyDescent="0.25">
      <c r="A3874" s="3" t="s">
        <v>3977</v>
      </c>
      <c r="B3874" s="3">
        <v>27</v>
      </c>
      <c r="C3874" s="3" t="s">
        <v>106</v>
      </c>
      <c r="D3874" s="3" t="s">
        <v>23</v>
      </c>
      <c r="E3874" s="5">
        <v>18.7</v>
      </c>
      <c r="F3874" s="3">
        <v>29</v>
      </c>
      <c r="G3874" s="3" t="s">
        <v>89</v>
      </c>
      <c r="H3874" s="3" t="s">
        <v>90</v>
      </c>
      <c r="I3874" s="5">
        <v>17.989999999999998</v>
      </c>
      <c r="J3874" s="3">
        <v>0</v>
      </c>
      <c r="K3874" s="3" t="s">
        <v>126</v>
      </c>
      <c r="L3874" s="3">
        <v>4</v>
      </c>
      <c r="M3874" s="5">
        <v>0.62</v>
      </c>
      <c r="N3874" s="3" t="s">
        <v>87</v>
      </c>
    </row>
    <row r="3875" spans="1:14" x14ac:dyDescent="0.25">
      <c r="A3875" s="3" t="s">
        <v>3978</v>
      </c>
      <c r="B3875" s="3">
        <v>52</v>
      </c>
      <c r="C3875" s="3" t="s">
        <v>83</v>
      </c>
      <c r="D3875" s="3" t="s">
        <v>19</v>
      </c>
      <c r="E3875" s="5">
        <v>2.11</v>
      </c>
      <c r="F3875" s="3">
        <v>46</v>
      </c>
      <c r="G3875" s="3" t="s">
        <v>94</v>
      </c>
      <c r="H3875" s="3" t="s">
        <v>90</v>
      </c>
      <c r="I3875" s="5">
        <v>8.99</v>
      </c>
      <c r="J3875" s="3">
        <v>1</v>
      </c>
      <c r="K3875" s="3" t="s">
        <v>108</v>
      </c>
      <c r="L3875" s="3">
        <v>5</v>
      </c>
      <c r="M3875" s="5">
        <v>0.04</v>
      </c>
      <c r="N3875" s="3" t="s">
        <v>87</v>
      </c>
    </row>
    <row r="3876" spans="1:14" x14ac:dyDescent="0.25">
      <c r="A3876" s="3" t="s">
        <v>3979</v>
      </c>
      <c r="B3876" s="3">
        <v>46</v>
      </c>
      <c r="C3876" s="3" t="s">
        <v>106</v>
      </c>
      <c r="D3876" s="3" t="s">
        <v>23</v>
      </c>
      <c r="E3876" s="5">
        <v>21.11</v>
      </c>
      <c r="F3876" s="3">
        <v>48</v>
      </c>
      <c r="G3876" s="3" t="s">
        <v>84</v>
      </c>
      <c r="H3876" s="3" t="s">
        <v>122</v>
      </c>
      <c r="I3876" s="5">
        <v>17.989999999999998</v>
      </c>
      <c r="J3876" s="3">
        <v>0</v>
      </c>
      <c r="K3876" s="3" t="s">
        <v>86</v>
      </c>
      <c r="L3876" s="3">
        <v>4</v>
      </c>
      <c r="M3876" s="5">
        <v>0.43</v>
      </c>
      <c r="N3876" s="3" t="s">
        <v>99</v>
      </c>
    </row>
    <row r="3877" spans="1:14" x14ac:dyDescent="0.25">
      <c r="A3877" s="3" t="s">
        <v>3980</v>
      </c>
      <c r="B3877" s="3">
        <v>56</v>
      </c>
      <c r="C3877" s="3" t="s">
        <v>83</v>
      </c>
      <c r="D3877" s="3" t="s">
        <v>19</v>
      </c>
      <c r="E3877" s="5">
        <v>2.19</v>
      </c>
      <c r="F3877" s="3">
        <v>35</v>
      </c>
      <c r="G3877" s="3" t="s">
        <v>94</v>
      </c>
      <c r="H3877" s="3" t="s">
        <v>111</v>
      </c>
      <c r="I3877" s="5">
        <v>8.99</v>
      </c>
      <c r="J3877" s="3">
        <v>1</v>
      </c>
      <c r="K3877" s="3" t="s">
        <v>126</v>
      </c>
      <c r="L3877" s="3">
        <v>5</v>
      </c>
      <c r="M3877" s="5">
        <v>0.06</v>
      </c>
      <c r="N3877" s="3" t="s">
        <v>117</v>
      </c>
    </row>
    <row r="3878" spans="1:14" x14ac:dyDescent="0.25">
      <c r="A3878" s="3" t="s">
        <v>3981</v>
      </c>
      <c r="B3878" s="3">
        <v>44</v>
      </c>
      <c r="C3878" s="3" t="s">
        <v>106</v>
      </c>
      <c r="D3878" s="3" t="s">
        <v>23</v>
      </c>
      <c r="E3878" s="5">
        <v>30.04</v>
      </c>
      <c r="F3878" s="3">
        <v>56</v>
      </c>
      <c r="G3878" s="3" t="s">
        <v>94</v>
      </c>
      <c r="H3878" s="3" t="s">
        <v>90</v>
      </c>
      <c r="I3878" s="5">
        <v>17.989999999999998</v>
      </c>
      <c r="J3878" s="3">
        <v>0</v>
      </c>
      <c r="K3878" s="3" t="s">
        <v>102</v>
      </c>
      <c r="L3878" s="3">
        <v>5</v>
      </c>
      <c r="M3878" s="5">
        <v>0.53</v>
      </c>
      <c r="N3878" s="3" t="s">
        <v>104</v>
      </c>
    </row>
    <row r="3879" spans="1:14" x14ac:dyDescent="0.25">
      <c r="A3879" s="3" t="s">
        <v>3982</v>
      </c>
      <c r="B3879" s="3">
        <v>36</v>
      </c>
      <c r="C3879" s="3" t="s">
        <v>106</v>
      </c>
      <c r="D3879" s="3" t="s">
        <v>19</v>
      </c>
      <c r="E3879" s="5">
        <v>12.52</v>
      </c>
      <c r="F3879" s="3">
        <v>6</v>
      </c>
      <c r="G3879" s="3" t="s">
        <v>94</v>
      </c>
      <c r="H3879" s="3" t="s">
        <v>111</v>
      </c>
      <c r="I3879" s="5">
        <v>8.99</v>
      </c>
      <c r="J3879" s="3">
        <v>0</v>
      </c>
      <c r="K3879" s="3" t="s">
        <v>126</v>
      </c>
      <c r="L3879" s="3">
        <v>4</v>
      </c>
      <c r="M3879" s="5">
        <v>1.79</v>
      </c>
      <c r="N3879" s="3" t="s">
        <v>117</v>
      </c>
    </row>
    <row r="3880" spans="1:14" x14ac:dyDescent="0.25">
      <c r="A3880" s="3" t="s">
        <v>3983</v>
      </c>
      <c r="B3880" s="3">
        <v>62</v>
      </c>
      <c r="C3880" s="3" t="s">
        <v>106</v>
      </c>
      <c r="D3880" s="3" t="s">
        <v>21</v>
      </c>
      <c r="E3880" s="5">
        <v>21.13</v>
      </c>
      <c r="F3880" s="3">
        <v>36</v>
      </c>
      <c r="G3880" s="3" t="s">
        <v>94</v>
      </c>
      <c r="H3880" s="3" t="s">
        <v>90</v>
      </c>
      <c r="I3880" s="5">
        <v>13.99</v>
      </c>
      <c r="J3880" s="3">
        <v>0</v>
      </c>
      <c r="K3880" s="3" t="s">
        <v>108</v>
      </c>
      <c r="L3880" s="3">
        <v>2</v>
      </c>
      <c r="M3880" s="5">
        <v>0.56999999999999995</v>
      </c>
      <c r="N3880" s="3" t="s">
        <v>117</v>
      </c>
    </row>
    <row r="3881" spans="1:14" x14ac:dyDescent="0.25">
      <c r="A3881" s="3" t="s">
        <v>3984</v>
      </c>
      <c r="B3881" s="3">
        <v>60</v>
      </c>
      <c r="C3881" s="3" t="s">
        <v>83</v>
      </c>
      <c r="D3881" s="3" t="s">
        <v>21</v>
      </c>
      <c r="E3881" s="5">
        <v>13.86</v>
      </c>
      <c r="F3881" s="3">
        <v>8</v>
      </c>
      <c r="G3881" s="3" t="s">
        <v>89</v>
      </c>
      <c r="H3881" s="3" t="s">
        <v>120</v>
      </c>
      <c r="I3881" s="5">
        <v>13.99</v>
      </c>
      <c r="J3881" s="3">
        <v>0</v>
      </c>
      <c r="K3881" s="3" t="s">
        <v>102</v>
      </c>
      <c r="L3881" s="3">
        <v>1</v>
      </c>
      <c r="M3881" s="5">
        <v>1.54</v>
      </c>
      <c r="N3881" s="3" t="s">
        <v>117</v>
      </c>
    </row>
    <row r="3882" spans="1:14" x14ac:dyDescent="0.25">
      <c r="A3882" s="3" t="s">
        <v>3985</v>
      </c>
      <c r="B3882" s="3">
        <v>21</v>
      </c>
      <c r="C3882" s="3" t="s">
        <v>93</v>
      </c>
      <c r="D3882" s="3" t="s">
        <v>21</v>
      </c>
      <c r="E3882" s="5">
        <v>12.52</v>
      </c>
      <c r="F3882" s="3">
        <v>46</v>
      </c>
      <c r="G3882" s="3" t="s">
        <v>84</v>
      </c>
      <c r="H3882" s="3" t="s">
        <v>111</v>
      </c>
      <c r="I3882" s="5">
        <v>13.99</v>
      </c>
      <c r="J3882" s="3">
        <v>1</v>
      </c>
      <c r="K3882" s="3" t="s">
        <v>95</v>
      </c>
      <c r="L3882" s="3">
        <v>5</v>
      </c>
      <c r="M3882" s="5">
        <v>0.27</v>
      </c>
      <c r="N3882" s="3" t="s">
        <v>99</v>
      </c>
    </row>
    <row r="3883" spans="1:14" x14ac:dyDescent="0.25">
      <c r="A3883" s="3" t="s">
        <v>3986</v>
      </c>
      <c r="B3883" s="3">
        <v>53</v>
      </c>
      <c r="C3883" s="3" t="s">
        <v>106</v>
      </c>
      <c r="D3883" s="3" t="s">
        <v>23</v>
      </c>
      <c r="E3883" s="5">
        <v>2.27</v>
      </c>
      <c r="F3883" s="3">
        <v>38</v>
      </c>
      <c r="G3883" s="3" t="s">
        <v>135</v>
      </c>
      <c r="H3883" s="3" t="s">
        <v>122</v>
      </c>
      <c r="I3883" s="5">
        <v>17.989999999999998</v>
      </c>
      <c r="J3883" s="3">
        <v>1</v>
      </c>
      <c r="K3883" s="3" t="s">
        <v>95</v>
      </c>
      <c r="L3883" s="3">
        <v>4</v>
      </c>
      <c r="M3883" s="5">
        <v>0.06</v>
      </c>
      <c r="N3883" s="3" t="s">
        <v>96</v>
      </c>
    </row>
    <row r="3884" spans="1:14" x14ac:dyDescent="0.25">
      <c r="A3884" s="3" t="s">
        <v>3987</v>
      </c>
      <c r="B3884" s="3">
        <v>70</v>
      </c>
      <c r="C3884" s="3" t="s">
        <v>106</v>
      </c>
      <c r="D3884" s="3" t="s">
        <v>19</v>
      </c>
      <c r="E3884" s="5">
        <v>1.69</v>
      </c>
      <c r="F3884" s="3">
        <v>23</v>
      </c>
      <c r="G3884" s="3" t="s">
        <v>98</v>
      </c>
      <c r="H3884" s="3" t="s">
        <v>122</v>
      </c>
      <c r="I3884" s="5">
        <v>8.99</v>
      </c>
      <c r="J3884" s="3">
        <v>1</v>
      </c>
      <c r="K3884" s="3" t="s">
        <v>95</v>
      </c>
      <c r="L3884" s="3">
        <v>3</v>
      </c>
      <c r="M3884" s="5">
        <v>7.0000000000000007E-2</v>
      </c>
      <c r="N3884" s="3" t="s">
        <v>91</v>
      </c>
    </row>
    <row r="3885" spans="1:14" x14ac:dyDescent="0.25">
      <c r="A3885" s="3" t="s">
        <v>3988</v>
      </c>
      <c r="B3885" s="3">
        <v>32</v>
      </c>
      <c r="C3885" s="3" t="s">
        <v>106</v>
      </c>
      <c r="D3885" s="3" t="s">
        <v>23</v>
      </c>
      <c r="E3885" s="5">
        <v>0.53</v>
      </c>
      <c r="F3885" s="3">
        <v>23</v>
      </c>
      <c r="G3885" s="3" t="s">
        <v>135</v>
      </c>
      <c r="H3885" s="3" t="s">
        <v>90</v>
      </c>
      <c r="I3885" s="5">
        <v>17.989999999999998</v>
      </c>
      <c r="J3885" s="3">
        <v>1</v>
      </c>
      <c r="K3885" s="3" t="s">
        <v>95</v>
      </c>
      <c r="L3885" s="3">
        <v>3</v>
      </c>
      <c r="M3885" s="5">
        <v>0.02</v>
      </c>
      <c r="N3885" s="3" t="s">
        <v>87</v>
      </c>
    </row>
    <row r="3886" spans="1:14" x14ac:dyDescent="0.25">
      <c r="A3886" s="3" t="s">
        <v>3989</v>
      </c>
      <c r="B3886" s="3">
        <v>39</v>
      </c>
      <c r="C3886" s="3" t="s">
        <v>93</v>
      </c>
      <c r="D3886" s="3" t="s">
        <v>19</v>
      </c>
      <c r="E3886" s="5">
        <v>6.52</v>
      </c>
      <c r="F3886" s="3">
        <v>54</v>
      </c>
      <c r="G3886" s="3" t="s">
        <v>94</v>
      </c>
      <c r="H3886" s="3" t="s">
        <v>85</v>
      </c>
      <c r="I3886" s="5">
        <v>8.99</v>
      </c>
      <c r="J3886" s="3">
        <v>1</v>
      </c>
      <c r="K3886" s="3" t="s">
        <v>108</v>
      </c>
      <c r="L3886" s="3">
        <v>4</v>
      </c>
      <c r="M3886" s="5">
        <v>0.12</v>
      </c>
      <c r="N3886" s="3" t="s">
        <v>104</v>
      </c>
    </row>
    <row r="3887" spans="1:14" x14ac:dyDescent="0.25">
      <c r="A3887" s="3" t="s">
        <v>3990</v>
      </c>
      <c r="B3887" s="3">
        <v>35</v>
      </c>
      <c r="C3887" s="3" t="s">
        <v>93</v>
      </c>
      <c r="D3887" s="3" t="s">
        <v>21</v>
      </c>
      <c r="E3887" s="5">
        <v>2.19</v>
      </c>
      <c r="F3887" s="3">
        <v>57</v>
      </c>
      <c r="G3887" s="3" t="s">
        <v>98</v>
      </c>
      <c r="H3887" s="3" t="s">
        <v>122</v>
      </c>
      <c r="I3887" s="5">
        <v>13.99</v>
      </c>
      <c r="J3887" s="3">
        <v>1</v>
      </c>
      <c r="K3887" s="3" t="s">
        <v>86</v>
      </c>
      <c r="L3887" s="3">
        <v>2</v>
      </c>
      <c r="M3887" s="5">
        <v>0.04</v>
      </c>
      <c r="N3887" s="3" t="s">
        <v>112</v>
      </c>
    </row>
    <row r="3888" spans="1:14" x14ac:dyDescent="0.25">
      <c r="A3888" s="3" t="s">
        <v>3991</v>
      </c>
      <c r="B3888" s="3">
        <v>26</v>
      </c>
      <c r="C3888" s="3" t="s">
        <v>83</v>
      </c>
      <c r="D3888" s="3" t="s">
        <v>21</v>
      </c>
      <c r="E3888" s="5">
        <v>4.42</v>
      </c>
      <c r="F3888" s="3">
        <v>55</v>
      </c>
      <c r="G3888" s="3" t="s">
        <v>94</v>
      </c>
      <c r="H3888" s="3" t="s">
        <v>111</v>
      </c>
      <c r="I3888" s="5">
        <v>13.99</v>
      </c>
      <c r="J3888" s="3">
        <v>1</v>
      </c>
      <c r="K3888" s="3" t="s">
        <v>108</v>
      </c>
      <c r="L3888" s="3">
        <v>4</v>
      </c>
      <c r="M3888" s="5">
        <v>0.08</v>
      </c>
      <c r="N3888" s="3" t="s">
        <v>99</v>
      </c>
    </row>
    <row r="3889" spans="1:14" x14ac:dyDescent="0.25">
      <c r="A3889" s="3" t="s">
        <v>3992</v>
      </c>
      <c r="B3889" s="3">
        <v>38</v>
      </c>
      <c r="C3889" s="3" t="s">
        <v>93</v>
      </c>
      <c r="D3889" s="3" t="s">
        <v>21</v>
      </c>
      <c r="E3889" s="5">
        <v>3.79</v>
      </c>
      <c r="F3889" s="3">
        <v>32</v>
      </c>
      <c r="G3889" s="3" t="s">
        <v>84</v>
      </c>
      <c r="H3889" s="3" t="s">
        <v>122</v>
      </c>
      <c r="I3889" s="5">
        <v>13.99</v>
      </c>
      <c r="J3889" s="3">
        <v>1</v>
      </c>
      <c r="K3889" s="3" t="s">
        <v>95</v>
      </c>
      <c r="L3889" s="3">
        <v>3</v>
      </c>
      <c r="M3889" s="5">
        <v>0.11</v>
      </c>
      <c r="N3889" s="3" t="s">
        <v>96</v>
      </c>
    </row>
    <row r="3890" spans="1:14" x14ac:dyDescent="0.25">
      <c r="A3890" s="3" t="s">
        <v>3993</v>
      </c>
      <c r="B3890" s="3">
        <v>31</v>
      </c>
      <c r="C3890" s="3" t="s">
        <v>93</v>
      </c>
      <c r="D3890" s="3" t="s">
        <v>19</v>
      </c>
      <c r="E3890" s="5">
        <v>0.42</v>
      </c>
      <c r="F3890" s="3">
        <v>43</v>
      </c>
      <c r="G3890" s="3" t="s">
        <v>98</v>
      </c>
      <c r="H3890" s="3" t="s">
        <v>122</v>
      </c>
      <c r="I3890" s="5">
        <v>8.99</v>
      </c>
      <c r="J3890" s="3">
        <v>1</v>
      </c>
      <c r="K3890" s="3" t="s">
        <v>126</v>
      </c>
      <c r="L3890" s="3">
        <v>3</v>
      </c>
      <c r="M3890" s="5">
        <v>0.01</v>
      </c>
      <c r="N3890" s="3" t="s">
        <v>117</v>
      </c>
    </row>
    <row r="3891" spans="1:14" x14ac:dyDescent="0.25">
      <c r="A3891" s="3" t="s">
        <v>3994</v>
      </c>
      <c r="B3891" s="3">
        <v>43</v>
      </c>
      <c r="C3891" s="3" t="s">
        <v>106</v>
      </c>
      <c r="D3891" s="3" t="s">
        <v>23</v>
      </c>
      <c r="E3891" s="5">
        <v>0.05</v>
      </c>
      <c r="F3891" s="3">
        <v>33</v>
      </c>
      <c r="G3891" s="3" t="s">
        <v>89</v>
      </c>
      <c r="H3891" s="3" t="s">
        <v>122</v>
      </c>
      <c r="I3891" s="5">
        <v>17.989999999999998</v>
      </c>
      <c r="J3891" s="3">
        <v>1</v>
      </c>
      <c r="K3891" s="3" t="s">
        <v>102</v>
      </c>
      <c r="L3891" s="3">
        <v>4</v>
      </c>
      <c r="M3891" s="5">
        <v>0</v>
      </c>
      <c r="N3891" s="3" t="s">
        <v>91</v>
      </c>
    </row>
    <row r="3892" spans="1:14" x14ac:dyDescent="0.25">
      <c r="A3892" s="3" t="s">
        <v>3995</v>
      </c>
      <c r="B3892" s="3">
        <v>62</v>
      </c>
      <c r="C3892" s="3" t="s">
        <v>83</v>
      </c>
      <c r="D3892" s="3" t="s">
        <v>19</v>
      </c>
      <c r="E3892" s="5">
        <v>6.72</v>
      </c>
      <c r="F3892" s="3">
        <v>19</v>
      </c>
      <c r="G3892" s="3" t="s">
        <v>98</v>
      </c>
      <c r="H3892" s="3" t="s">
        <v>122</v>
      </c>
      <c r="I3892" s="5">
        <v>8.99</v>
      </c>
      <c r="J3892" s="3">
        <v>0</v>
      </c>
      <c r="K3892" s="3" t="s">
        <v>102</v>
      </c>
      <c r="L3892" s="3">
        <v>5</v>
      </c>
      <c r="M3892" s="5">
        <v>0.34</v>
      </c>
      <c r="N3892" s="3" t="s">
        <v>104</v>
      </c>
    </row>
    <row r="3893" spans="1:14" x14ac:dyDescent="0.25">
      <c r="A3893" s="3" t="s">
        <v>3996</v>
      </c>
      <c r="B3893" s="3">
        <v>28</v>
      </c>
      <c r="C3893" s="3" t="s">
        <v>106</v>
      </c>
      <c r="D3893" s="3" t="s">
        <v>21</v>
      </c>
      <c r="E3893" s="5">
        <v>1.05</v>
      </c>
      <c r="F3893" s="3">
        <v>26</v>
      </c>
      <c r="G3893" s="3" t="s">
        <v>89</v>
      </c>
      <c r="H3893" s="3" t="s">
        <v>111</v>
      </c>
      <c r="I3893" s="5">
        <v>13.99</v>
      </c>
      <c r="J3893" s="3">
        <v>0</v>
      </c>
      <c r="K3893" s="3" t="s">
        <v>108</v>
      </c>
      <c r="L3893" s="3">
        <v>4</v>
      </c>
      <c r="M3893" s="5">
        <v>0.04</v>
      </c>
      <c r="N3893" s="3" t="s">
        <v>87</v>
      </c>
    </row>
    <row r="3894" spans="1:14" x14ac:dyDescent="0.25">
      <c r="A3894" s="3" t="s">
        <v>3997</v>
      </c>
      <c r="B3894" s="3">
        <v>19</v>
      </c>
      <c r="C3894" s="3" t="s">
        <v>93</v>
      </c>
      <c r="D3894" s="3" t="s">
        <v>23</v>
      </c>
      <c r="E3894" s="5">
        <v>4.0599999999999996</v>
      </c>
      <c r="F3894" s="3">
        <v>7</v>
      </c>
      <c r="G3894" s="3" t="s">
        <v>84</v>
      </c>
      <c r="H3894" s="3" t="s">
        <v>111</v>
      </c>
      <c r="I3894" s="5">
        <v>17.989999999999998</v>
      </c>
      <c r="J3894" s="3">
        <v>0</v>
      </c>
      <c r="K3894" s="3" t="s">
        <v>108</v>
      </c>
      <c r="L3894" s="3">
        <v>3</v>
      </c>
      <c r="M3894" s="5">
        <v>0.51</v>
      </c>
      <c r="N3894" s="3" t="s">
        <v>87</v>
      </c>
    </row>
    <row r="3895" spans="1:14" x14ac:dyDescent="0.25">
      <c r="A3895" s="3" t="s">
        <v>3998</v>
      </c>
      <c r="B3895" s="3">
        <v>34</v>
      </c>
      <c r="C3895" s="3" t="s">
        <v>83</v>
      </c>
      <c r="D3895" s="3" t="s">
        <v>23</v>
      </c>
      <c r="E3895" s="5">
        <v>9.67</v>
      </c>
      <c r="F3895" s="3">
        <v>7</v>
      </c>
      <c r="G3895" s="3" t="s">
        <v>98</v>
      </c>
      <c r="H3895" s="3" t="s">
        <v>90</v>
      </c>
      <c r="I3895" s="5">
        <v>17.989999999999998</v>
      </c>
      <c r="J3895" s="3">
        <v>0</v>
      </c>
      <c r="K3895" s="3" t="s">
        <v>126</v>
      </c>
      <c r="L3895" s="3">
        <v>1</v>
      </c>
      <c r="M3895" s="5">
        <v>1.21</v>
      </c>
      <c r="N3895" s="3" t="s">
        <v>96</v>
      </c>
    </row>
    <row r="3896" spans="1:14" x14ac:dyDescent="0.25">
      <c r="A3896" s="3" t="s">
        <v>3999</v>
      </c>
      <c r="B3896" s="3">
        <v>59</v>
      </c>
      <c r="C3896" s="3" t="s">
        <v>106</v>
      </c>
      <c r="D3896" s="3" t="s">
        <v>23</v>
      </c>
      <c r="E3896" s="5">
        <v>6.27</v>
      </c>
      <c r="F3896" s="3">
        <v>12</v>
      </c>
      <c r="G3896" s="3" t="s">
        <v>135</v>
      </c>
      <c r="H3896" s="3" t="s">
        <v>90</v>
      </c>
      <c r="I3896" s="5">
        <v>17.989999999999998</v>
      </c>
      <c r="J3896" s="3">
        <v>0</v>
      </c>
      <c r="K3896" s="3" t="s">
        <v>102</v>
      </c>
      <c r="L3896" s="3">
        <v>3</v>
      </c>
      <c r="M3896" s="5">
        <v>0.48</v>
      </c>
      <c r="N3896" s="3" t="s">
        <v>104</v>
      </c>
    </row>
    <row r="3897" spans="1:14" x14ac:dyDescent="0.25">
      <c r="A3897" s="3" t="s">
        <v>4000</v>
      </c>
      <c r="B3897" s="3">
        <v>27</v>
      </c>
      <c r="C3897" s="3" t="s">
        <v>83</v>
      </c>
      <c r="D3897" s="3" t="s">
        <v>19</v>
      </c>
      <c r="E3897" s="5">
        <v>2.58</v>
      </c>
      <c r="F3897" s="3">
        <v>6</v>
      </c>
      <c r="G3897" s="3" t="s">
        <v>114</v>
      </c>
      <c r="H3897" s="3" t="s">
        <v>122</v>
      </c>
      <c r="I3897" s="5">
        <v>8.99</v>
      </c>
      <c r="J3897" s="3">
        <v>1</v>
      </c>
      <c r="K3897" s="3" t="s">
        <v>102</v>
      </c>
      <c r="L3897" s="3">
        <v>3</v>
      </c>
      <c r="M3897" s="5">
        <v>0.37</v>
      </c>
      <c r="N3897" s="3" t="s">
        <v>104</v>
      </c>
    </row>
    <row r="3898" spans="1:14" x14ac:dyDescent="0.25">
      <c r="A3898" s="3" t="s">
        <v>4001</v>
      </c>
      <c r="B3898" s="3">
        <v>65</v>
      </c>
      <c r="C3898" s="3" t="s">
        <v>83</v>
      </c>
      <c r="D3898" s="3" t="s">
        <v>21</v>
      </c>
      <c r="E3898" s="5">
        <v>10.07</v>
      </c>
      <c r="F3898" s="3">
        <v>20</v>
      </c>
      <c r="G3898" s="3" t="s">
        <v>84</v>
      </c>
      <c r="H3898" s="3" t="s">
        <v>90</v>
      </c>
      <c r="I3898" s="5">
        <v>13.99</v>
      </c>
      <c r="J3898" s="3">
        <v>0</v>
      </c>
      <c r="K3898" s="3" t="s">
        <v>126</v>
      </c>
      <c r="L3898" s="3">
        <v>1</v>
      </c>
      <c r="M3898" s="5">
        <v>0.48</v>
      </c>
      <c r="N3898" s="3" t="s">
        <v>104</v>
      </c>
    </row>
    <row r="3899" spans="1:14" x14ac:dyDescent="0.25">
      <c r="A3899" s="3" t="s">
        <v>4002</v>
      </c>
      <c r="B3899" s="3">
        <v>22</v>
      </c>
      <c r="C3899" s="3" t="s">
        <v>83</v>
      </c>
      <c r="D3899" s="3" t="s">
        <v>21</v>
      </c>
      <c r="E3899" s="5">
        <v>2.12</v>
      </c>
      <c r="F3899" s="3">
        <v>58</v>
      </c>
      <c r="G3899" s="3" t="s">
        <v>89</v>
      </c>
      <c r="H3899" s="3" t="s">
        <v>90</v>
      </c>
      <c r="I3899" s="5">
        <v>13.99</v>
      </c>
      <c r="J3899" s="3">
        <v>1</v>
      </c>
      <c r="K3899" s="3" t="s">
        <v>86</v>
      </c>
      <c r="L3899" s="3">
        <v>1</v>
      </c>
      <c r="M3899" s="5">
        <v>0.04</v>
      </c>
      <c r="N3899" s="3" t="s">
        <v>87</v>
      </c>
    </row>
    <row r="3900" spans="1:14" x14ac:dyDescent="0.25">
      <c r="A3900" s="3" t="s">
        <v>4003</v>
      </c>
      <c r="B3900" s="3">
        <v>51</v>
      </c>
      <c r="C3900" s="3" t="s">
        <v>106</v>
      </c>
      <c r="D3900" s="3" t="s">
        <v>21</v>
      </c>
      <c r="E3900" s="5">
        <v>11.48</v>
      </c>
      <c r="F3900" s="3">
        <v>15</v>
      </c>
      <c r="G3900" s="3" t="s">
        <v>94</v>
      </c>
      <c r="H3900" s="3" t="s">
        <v>111</v>
      </c>
      <c r="I3900" s="5">
        <v>13.99</v>
      </c>
      <c r="J3900" s="3">
        <v>0</v>
      </c>
      <c r="K3900" s="3" t="s">
        <v>95</v>
      </c>
      <c r="L3900" s="3">
        <v>2</v>
      </c>
      <c r="M3900" s="5">
        <v>0.72</v>
      </c>
      <c r="N3900" s="3" t="s">
        <v>104</v>
      </c>
    </row>
    <row r="3901" spans="1:14" x14ac:dyDescent="0.25">
      <c r="A3901" s="3" t="s">
        <v>4004</v>
      </c>
      <c r="B3901" s="3">
        <v>28</v>
      </c>
      <c r="C3901" s="3" t="s">
        <v>83</v>
      </c>
      <c r="D3901" s="3" t="s">
        <v>19</v>
      </c>
      <c r="E3901" s="5">
        <v>4.82</v>
      </c>
      <c r="F3901" s="3">
        <v>31</v>
      </c>
      <c r="G3901" s="3" t="s">
        <v>135</v>
      </c>
      <c r="H3901" s="3" t="s">
        <v>120</v>
      </c>
      <c r="I3901" s="5">
        <v>8.99</v>
      </c>
      <c r="J3901" s="3">
        <v>1</v>
      </c>
      <c r="K3901" s="3" t="s">
        <v>95</v>
      </c>
      <c r="L3901" s="3">
        <v>5</v>
      </c>
      <c r="M3901" s="5">
        <v>0.15</v>
      </c>
      <c r="N3901" s="3" t="s">
        <v>96</v>
      </c>
    </row>
    <row r="3902" spans="1:14" x14ac:dyDescent="0.25">
      <c r="A3902" s="3" t="s">
        <v>4005</v>
      </c>
      <c r="B3902" s="3">
        <v>27</v>
      </c>
      <c r="C3902" s="3" t="s">
        <v>106</v>
      </c>
      <c r="D3902" s="3" t="s">
        <v>19</v>
      </c>
      <c r="E3902" s="5">
        <v>46.09</v>
      </c>
      <c r="F3902" s="3">
        <v>3</v>
      </c>
      <c r="G3902" s="3" t="s">
        <v>98</v>
      </c>
      <c r="H3902" s="3" t="s">
        <v>85</v>
      </c>
      <c r="I3902" s="5">
        <v>8.99</v>
      </c>
      <c r="J3902" s="3">
        <v>0</v>
      </c>
      <c r="K3902" s="3" t="s">
        <v>95</v>
      </c>
      <c r="L3902" s="3">
        <v>4</v>
      </c>
      <c r="M3902" s="5">
        <v>11.52</v>
      </c>
      <c r="N3902" s="3" t="s">
        <v>117</v>
      </c>
    </row>
    <row r="3903" spans="1:14" x14ac:dyDescent="0.25">
      <c r="A3903" s="3" t="s">
        <v>4006</v>
      </c>
      <c r="B3903" s="3">
        <v>60</v>
      </c>
      <c r="C3903" s="3" t="s">
        <v>93</v>
      </c>
      <c r="D3903" s="3" t="s">
        <v>23</v>
      </c>
      <c r="E3903" s="5">
        <v>15.94</v>
      </c>
      <c r="F3903" s="3">
        <v>4</v>
      </c>
      <c r="G3903" s="3" t="s">
        <v>114</v>
      </c>
      <c r="H3903" s="3" t="s">
        <v>120</v>
      </c>
      <c r="I3903" s="5">
        <v>17.989999999999998</v>
      </c>
      <c r="J3903" s="3">
        <v>0</v>
      </c>
      <c r="K3903" s="3" t="s">
        <v>108</v>
      </c>
      <c r="L3903" s="3">
        <v>3</v>
      </c>
      <c r="M3903" s="5">
        <v>3.19</v>
      </c>
      <c r="N3903" s="3" t="s">
        <v>87</v>
      </c>
    </row>
    <row r="3904" spans="1:14" x14ac:dyDescent="0.25">
      <c r="A3904" s="3" t="s">
        <v>4007</v>
      </c>
      <c r="B3904" s="3">
        <v>47</v>
      </c>
      <c r="C3904" s="3" t="s">
        <v>93</v>
      </c>
      <c r="D3904" s="3" t="s">
        <v>21</v>
      </c>
      <c r="E3904" s="5">
        <v>20.83</v>
      </c>
      <c r="F3904" s="3">
        <v>58</v>
      </c>
      <c r="G3904" s="3" t="s">
        <v>94</v>
      </c>
      <c r="H3904" s="3" t="s">
        <v>85</v>
      </c>
      <c r="I3904" s="5">
        <v>13.99</v>
      </c>
      <c r="J3904" s="3">
        <v>0</v>
      </c>
      <c r="K3904" s="3" t="s">
        <v>102</v>
      </c>
      <c r="L3904" s="3">
        <v>3</v>
      </c>
      <c r="M3904" s="5">
        <v>0.35</v>
      </c>
      <c r="N3904" s="3" t="s">
        <v>99</v>
      </c>
    </row>
    <row r="3905" spans="1:14" x14ac:dyDescent="0.25">
      <c r="A3905" s="3" t="s">
        <v>4008</v>
      </c>
      <c r="B3905" s="3">
        <v>40</v>
      </c>
      <c r="C3905" s="3" t="s">
        <v>93</v>
      </c>
      <c r="D3905" s="3" t="s">
        <v>23</v>
      </c>
      <c r="E3905" s="5">
        <v>2.66</v>
      </c>
      <c r="F3905" s="3">
        <v>52</v>
      </c>
      <c r="G3905" s="3" t="s">
        <v>114</v>
      </c>
      <c r="H3905" s="3" t="s">
        <v>111</v>
      </c>
      <c r="I3905" s="5">
        <v>17.989999999999998</v>
      </c>
      <c r="J3905" s="3">
        <v>1</v>
      </c>
      <c r="K3905" s="3" t="s">
        <v>108</v>
      </c>
      <c r="L3905" s="3">
        <v>1</v>
      </c>
      <c r="M3905" s="5">
        <v>0.05</v>
      </c>
      <c r="N3905" s="3" t="s">
        <v>104</v>
      </c>
    </row>
    <row r="3906" spans="1:14" x14ac:dyDescent="0.25">
      <c r="A3906" s="3" t="s">
        <v>4009</v>
      </c>
      <c r="B3906" s="3">
        <v>45</v>
      </c>
      <c r="C3906" s="3" t="s">
        <v>93</v>
      </c>
      <c r="D3906" s="3" t="s">
        <v>19</v>
      </c>
      <c r="E3906" s="5">
        <v>31.15</v>
      </c>
      <c r="F3906" s="3">
        <v>22</v>
      </c>
      <c r="G3906" s="3" t="s">
        <v>94</v>
      </c>
      <c r="H3906" s="3" t="s">
        <v>122</v>
      </c>
      <c r="I3906" s="5">
        <v>8.99</v>
      </c>
      <c r="J3906" s="3">
        <v>0</v>
      </c>
      <c r="K3906" s="3" t="s">
        <v>126</v>
      </c>
      <c r="L3906" s="3">
        <v>5</v>
      </c>
      <c r="M3906" s="5">
        <v>1.35</v>
      </c>
      <c r="N3906" s="3" t="s">
        <v>96</v>
      </c>
    </row>
    <row r="3907" spans="1:14" x14ac:dyDescent="0.25">
      <c r="A3907" s="3" t="s">
        <v>4010</v>
      </c>
      <c r="B3907" s="3">
        <v>64</v>
      </c>
      <c r="C3907" s="3" t="s">
        <v>93</v>
      </c>
      <c r="D3907" s="3" t="s">
        <v>21</v>
      </c>
      <c r="E3907" s="5">
        <v>12.5</v>
      </c>
      <c r="F3907" s="3">
        <v>33</v>
      </c>
      <c r="G3907" s="3" t="s">
        <v>94</v>
      </c>
      <c r="H3907" s="3" t="s">
        <v>85</v>
      </c>
      <c r="I3907" s="5">
        <v>13.99</v>
      </c>
      <c r="J3907" s="3">
        <v>0</v>
      </c>
      <c r="K3907" s="3" t="s">
        <v>102</v>
      </c>
      <c r="L3907" s="3">
        <v>5</v>
      </c>
      <c r="M3907" s="5">
        <v>0.37</v>
      </c>
      <c r="N3907" s="3" t="s">
        <v>104</v>
      </c>
    </row>
    <row r="3908" spans="1:14" x14ac:dyDescent="0.25">
      <c r="A3908" s="3" t="s">
        <v>4011</v>
      </c>
      <c r="B3908" s="3">
        <v>22</v>
      </c>
      <c r="C3908" s="3" t="s">
        <v>83</v>
      </c>
      <c r="D3908" s="3" t="s">
        <v>23</v>
      </c>
      <c r="E3908" s="5">
        <v>2.15</v>
      </c>
      <c r="F3908" s="3">
        <v>30</v>
      </c>
      <c r="G3908" s="3" t="s">
        <v>114</v>
      </c>
      <c r="H3908" s="3" t="s">
        <v>122</v>
      </c>
      <c r="I3908" s="5">
        <v>17.989999999999998</v>
      </c>
      <c r="J3908" s="3">
        <v>1</v>
      </c>
      <c r="K3908" s="3" t="s">
        <v>102</v>
      </c>
      <c r="L3908" s="3">
        <v>3</v>
      </c>
      <c r="M3908" s="5">
        <v>7.0000000000000007E-2</v>
      </c>
      <c r="N3908" s="3" t="s">
        <v>96</v>
      </c>
    </row>
    <row r="3909" spans="1:14" x14ac:dyDescent="0.25">
      <c r="A3909" s="3" t="s">
        <v>4012</v>
      </c>
      <c r="B3909" s="3">
        <v>55</v>
      </c>
      <c r="C3909" s="3" t="s">
        <v>93</v>
      </c>
      <c r="D3909" s="3" t="s">
        <v>23</v>
      </c>
      <c r="E3909" s="5">
        <v>17.760000000000002</v>
      </c>
      <c r="F3909" s="3">
        <v>49</v>
      </c>
      <c r="G3909" s="3" t="s">
        <v>89</v>
      </c>
      <c r="H3909" s="3" t="s">
        <v>122</v>
      </c>
      <c r="I3909" s="5">
        <v>17.989999999999998</v>
      </c>
      <c r="J3909" s="3">
        <v>1</v>
      </c>
      <c r="K3909" s="3" t="s">
        <v>126</v>
      </c>
      <c r="L3909" s="3">
        <v>3</v>
      </c>
      <c r="M3909" s="5">
        <v>0.36</v>
      </c>
      <c r="N3909" s="3" t="s">
        <v>96</v>
      </c>
    </row>
    <row r="3910" spans="1:14" x14ac:dyDescent="0.25">
      <c r="A3910" s="3" t="s">
        <v>4013</v>
      </c>
      <c r="B3910" s="3">
        <v>21</v>
      </c>
      <c r="C3910" s="3" t="s">
        <v>106</v>
      </c>
      <c r="D3910" s="3" t="s">
        <v>21</v>
      </c>
      <c r="E3910" s="5">
        <v>12.34</v>
      </c>
      <c r="F3910" s="3">
        <v>5</v>
      </c>
      <c r="G3910" s="3" t="s">
        <v>84</v>
      </c>
      <c r="H3910" s="3" t="s">
        <v>122</v>
      </c>
      <c r="I3910" s="5">
        <v>13.99</v>
      </c>
      <c r="J3910" s="3">
        <v>0</v>
      </c>
      <c r="K3910" s="3" t="s">
        <v>108</v>
      </c>
      <c r="L3910" s="3">
        <v>2</v>
      </c>
      <c r="M3910" s="5">
        <v>2.06</v>
      </c>
      <c r="N3910" s="3" t="s">
        <v>91</v>
      </c>
    </row>
    <row r="3911" spans="1:14" x14ac:dyDescent="0.25">
      <c r="A3911" s="3" t="s">
        <v>4014</v>
      </c>
      <c r="B3911" s="3">
        <v>37</v>
      </c>
      <c r="C3911" s="3" t="s">
        <v>93</v>
      </c>
      <c r="D3911" s="3" t="s">
        <v>19</v>
      </c>
      <c r="E3911" s="5">
        <v>18.86</v>
      </c>
      <c r="F3911" s="3">
        <v>42</v>
      </c>
      <c r="G3911" s="3" t="s">
        <v>89</v>
      </c>
      <c r="H3911" s="3" t="s">
        <v>122</v>
      </c>
      <c r="I3911" s="5">
        <v>8.99</v>
      </c>
      <c r="J3911" s="3">
        <v>1</v>
      </c>
      <c r="K3911" s="3" t="s">
        <v>108</v>
      </c>
      <c r="L3911" s="3">
        <v>5</v>
      </c>
      <c r="M3911" s="5">
        <v>0.44</v>
      </c>
      <c r="N3911" s="3" t="s">
        <v>112</v>
      </c>
    </row>
    <row r="3912" spans="1:14" x14ac:dyDescent="0.25">
      <c r="A3912" s="3" t="s">
        <v>4015</v>
      </c>
      <c r="B3912" s="3">
        <v>21</v>
      </c>
      <c r="C3912" s="3" t="s">
        <v>83</v>
      </c>
      <c r="D3912" s="3" t="s">
        <v>23</v>
      </c>
      <c r="E3912" s="5">
        <v>13.66</v>
      </c>
      <c r="F3912" s="3">
        <v>36</v>
      </c>
      <c r="G3912" s="3" t="s">
        <v>98</v>
      </c>
      <c r="H3912" s="3" t="s">
        <v>122</v>
      </c>
      <c r="I3912" s="5">
        <v>17.989999999999998</v>
      </c>
      <c r="J3912" s="3">
        <v>1</v>
      </c>
      <c r="K3912" s="3" t="s">
        <v>126</v>
      </c>
      <c r="L3912" s="3">
        <v>3</v>
      </c>
      <c r="M3912" s="5">
        <v>0.37</v>
      </c>
      <c r="N3912" s="3" t="s">
        <v>99</v>
      </c>
    </row>
    <row r="3913" spans="1:14" x14ac:dyDescent="0.25">
      <c r="A3913" s="3" t="s">
        <v>4016</v>
      </c>
      <c r="B3913" s="3">
        <v>32</v>
      </c>
      <c r="C3913" s="3" t="s">
        <v>106</v>
      </c>
      <c r="D3913" s="3" t="s">
        <v>23</v>
      </c>
      <c r="E3913" s="5">
        <v>13.09</v>
      </c>
      <c r="F3913" s="3">
        <v>51</v>
      </c>
      <c r="G3913" s="3" t="s">
        <v>135</v>
      </c>
      <c r="H3913" s="3" t="s">
        <v>122</v>
      </c>
      <c r="I3913" s="5">
        <v>17.989999999999998</v>
      </c>
      <c r="J3913" s="3">
        <v>1</v>
      </c>
      <c r="K3913" s="3" t="s">
        <v>95</v>
      </c>
      <c r="L3913" s="3">
        <v>2</v>
      </c>
      <c r="M3913" s="5">
        <v>0.25</v>
      </c>
      <c r="N3913" s="3" t="s">
        <v>87</v>
      </c>
    </row>
    <row r="3914" spans="1:14" x14ac:dyDescent="0.25">
      <c r="A3914" s="3" t="s">
        <v>4017</v>
      </c>
      <c r="B3914" s="3">
        <v>37</v>
      </c>
      <c r="C3914" s="3" t="s">
        <v>83</v>
      </c>
      <c r="D3914" s="3" t="s">
        <v>21</v>
      </c>
      <c r="E3914" s="5">
        <v>10.87</v>
      </c>
      <c r="F3914" s="3">
        <v>1</v>
      </c>
      <c r="G3914" s="3" t="s">
        <v>98</v>
      </c>
      <c r="H3914" s="3" t="s">
        <v>90</v>
      </c>
      <c r="I3914" s="5">
        <v>13.99</v>
      </c>
      <c r="J3914" s="3">
        <v>0</v>
      </c>
      <c r="K3914" s="3" t="s">
        <v>86</v>
      </c>
      <c r="L3914" s="3">
        <v>5</v>
      </c>
      <c r="M3914" s="5">
        <v>5.43</v>
      </c>
      <c r="N3914" s="3" t="s">
        <v>117</v>
      </c>
    </row>
    <row r="3915" spans="1:14" x14ac:dyDescent="0.25">
      <c r="A3915" s="3" t="s">
        <v>4018</v>
      </c>
      <c r="B3915" s="3">
        <v>42</v>
      </c>
      <c r="C3915" s="3" t="s">
        <v>93</v>
      </c>
      <c r="D3915" s="3" t="s">
        <v>21</v>
      </c>
      <c r="E3915" s="5">
        <v>33.479999999999997</v>
      </c>
      <c r="F3915" s="3">
        <v>16</v>
      </c>
      <c r="G3915" s="3" t="s">
        <v>89</v>
      </c>
      <c r="H3915" s="3" t="s">
        <v>120</v>
      </c>
      <c r="I3915" s="5">
        <v>13.99</v>
      </c>
      <c r="J3915" s="3">
        <v>0</v>
      </c>
      <c r="K3915" s="3" t="s">
        <v>102</v>
      </c>
      <c r="L3915" s="3">
        <v>2</v>
      </c>
      <c r="M3915" s="5">
        <v>1.97</v>
      </c>
      <c r="N3915" s="3" t="s">
        <v>87</v>
      </c>
    </row>
    <row r="3916" spans="1:14" x14ac:dyDescent="0.25">
      <c r="A3916" s="3" t="s">
        <v>4019</v>
      </c>
      <c r="B3916" s="3">
        <v>46</v>
      </c>
      <c r="C3916" s="3" t="s">
        <v>106</v>
      </c>
      <c r="D3916" s="3" t="s">
        <v>19</v>
      </c>
      <c r="E3916" s="5">
        <v>5.07</v>
      </c>
      <c r="F3916" s="3">
        <v>0</v>
      </c>
      <c r="G3916" s="3" t="s">
        <v>84</v>
      </c>
      <c r="H3916" s="3" t="s">
        <v>120</v>
      </c>
      <c r="I3916" s="5">
        <v>8.99</v>
      </c>
      <c r="J3916" s="3">
        <v>0</v>
      </c>
      <c r="K3916" s="3" t="s">
        <v>102</v>
      </c>
      <c r="L3916" s="3">
        <v>1</v>
      </c>
      <c r="M3916" s="5">
        <v>5.07</v>
      </c>
      <c r="N3916" s="3" t="s">
        <v>112</v>
      </c>
    </row>
    <row r="3917" spans="1:14" x14ac:dyDescent="0.25">
      <c r="A3917" s="3" t="s">
        <v>4020</v>
      </c>
      <c r="B3917" s="3">
        <v>59</v>
      </c>
      <c r="C3917" s="3" t="s">
        <v>93</v>
      </c>
      <c r="D3917" s="3" t="s">
        <v>23</v>
      </c>
      <c r="E3917" s="5">
        <v>26.54</v>
      </c>
      <c r="F3917" s="3">
        <v>33</v>
      </c>
      <c r="G3917" s="3" t="s">
        <v>98</v>
      </c>
      <c r="H3917" s="3" t="s">
        <v>111</v>
      </c>
      <c r="I3917" s="5">
        <v>17.989999999999998</v>
      </c>
      <c r="J3917" s="3">
        <v>0</v>
      </c>
      <c r="K3917" s="3" t="s">
        <v>95</v>
      </c>
      <c r="L3917" s="3">
        <v>3</v>
      </c>
      <c r="M3917" s="5">
        <v>0.78</v>
      </c>
      <c r="N3917" s="3" t="s">
        <v>91</v>
      </c>
    </row>
    <row r="3918" spans="1:14" x14ac:dyDescent="0.25">
      <c r="A3918" s="3" t="s">
        <v>4021</v>
      </c>
      <c r="B3918" s="3">
        <v>24</v>
      </c>
      <c r="C3918" s="3" t="s">
        <v>93</v>
      </c>
      <c r="D3918" s="3" t="s">
        <v>19</v>
      </c>
      <c r="E3918" s="5">
        <v>0.19</v>
      </c>
      <c r="F3918" s="3">
        <v>49</v>
      </c>
      <c r="G3918" s="3" t="s">
        <v>98</v>
      </c>
      <c r="H3918" s="3" t="s">
        <v>122</v>
      </c>
      <c r="I3918" s="5">
        <v>8.99</v>
      </c>
      <c r="J3918" s="3">
        <v>1</v>
      </c>
      <c r="K3918" s="3" t="s">
        <v>95</v>
      </c>
      <c r="L3918" s="3">
        <v>3</v>
      </c>
      <c r="M3918" s="5">
        <v>0</v>
      </c>
      <c r="N3918" s="3" t="s">
        <v>104</v>
      </c>
    </row>
    <row r="3919" spans="1:14" x14ac:dyDescent="0.25">
      <c r="A3919" s="3" t="s">
        <v>4022</v>
      </c>
      <c r="B3919" s="3">
        <v>30</v>
      </c>
      <c r="C3919" s="3" t="s">
        <v>93</v>
      </c>
      <c r="D3919" s="3" t="s">
        <v>19</v>
      </c>
      <c r="E3919" s="5">
        <v>4.21</v>
      </c>
      <c r="F3919" s="3">
        <v>13</v>
      </c>
      <c r="G3919" s="3" t="s">
        <v>98</v>
      </c>
      <c r="H3919" s="3" t="s">
        <v>120</v>
      </c>
      <c r="I3919" s="5">
        <v>8.99</v>
      </c>
      <c r="J3919" s="3">
        <v>1</v>
      </c>
      <c r="K3919" s="3" t="s">
        <v>102</v>
      </c>
      <c r="L3919" s="3">
        <v>4</v>
      </c>
      <c r="M3919" s="5">
        <v>0.3</v>
      </c>
      <c r="N3919" s="3" t="s">
        <v>96</v>
      </c>
    </row>
    <row r="3920" spans="1:14" x14ac:dyDescent="0.25">
      <c r="A3920" s="3" t="s">
        <v>4023</v>
      </c>
      <c r="B3920" s="3">
        <v>63</v>
      </c>
      <c r="C3920" s="3" t="s">
        <v>83</v>
      </c>
      <c r="D3920" s="3" t="s">
        <v>21</v>
      </c>
      <c r="E3920" s="5">
        <v>5.1100000000000003</v>
      </c>
      <c r="F3920" s="3">
        <v>18</v>
      </c>
      <c r="G3920" s="3" t="s">
        <v>94</v>
      </c>
      <c r="H3920" s="3" t="s">
        <v>122</v>
      </c>
      <c r="I3920" s="5">
        <v>13.99</v>
      </c>
      <c r="J3920" s="3">
        <v>0</v>
      </c>
      <c r="K3920" s="3" t="s">
        <v>95</v>
      </c>
      <c r="L3920" s="3">
        <v>1</v>
      </c>
      <c r="M3920" s="5">
        <v>0.27</v>
      </c>
      <c r="N3920" s="3" t="s">
        <v>99</v>
      </c>
    </row>
    <row r="3921" spans="1:14" x14ac:dyDescent="0.25">
      <c r="A3921" s="3" t="s">
        <v>4024</v>
      </c>
      <c r="B3921" s="3">
        <v>51</v>
      </c>
      <c r="C3921" s="3" t="s">
        <v>106</v>
      </c>
      <c r="D3921" s="3" t="s">
        <v>23</v>
      </c>
      <c r="E3921" s="5">
        <v>3.41</v>
      </c>
      <c r="F3921" s="3">
        <v>46</v>
      </c>
      <c r="G3921" s="3" t="s">
        <v>94</v>
      </c>
      <c r="H3921" s="3" t="s">
        <v>120</v>
      </c>
      <c r="I3921" s="5">
        <v>17.989999999999998</v>
      </c>
      <c r="J3921" s="3">
        <v>1</v>
      </c>
      <c r="K3921" s="3" t="s">
        <v>86</v>
      </c>
      <c r="L3921" s="3">
        <v>2</v>
      </c>
      <c r="M3921" s="5">
        <v>7.0000000000000007E-2</v>
      </c>
      <c r="N3921" s="3" t="s">
        <v>112</v>
      </c>
    </row>
    <row r="3922" spans="1:14" x14ac:dyDescent="0.25">
      <c r="A3922" s="3" t="s">
        <v>4025</v>
      </c>
      <c r="B3922" s="3">
        <v>47</v>
      </c>
      <c r="C3922" s="3" t="s">
        <v>106</v>
      </c>
      <c r="D3922" s="3" t="s">
        <v>23</v>
      </c>
      <c r="E3922" s="5">
        <v>7.42</v>
      </c>
      <c r="F3922" s="3">
        <v>47</v>
      </c>
      <c r="G3922" s="3" t="s">
        <v>84</v>
      </c>
      <c r="H3922" s="3" t="s">
        <v>122</v>
      </c>
      <c r="I3922" s="5">
        <v>17.989999999999998</v>
      </c>
      <c r="J3922" s="3">
        <v>1</v>
      </c>
      <c r="K3922" s="3" t="s">
        <v>95</v>
      </c>
      <c r="L3922" s="3">
        <v>4</v>
      </c>
      <c r="M3922" s="5">
        <v>0.15</v>
      </c>
      <c r="N3922" s="3" t="s">
        <v>99</v>
      </c>
    </row>
    <row r="3923" spans="1:14" x14ac:dyDescent="0.25">
      <c r="A3923" s="3" t="s">
        <v>4026</v>
      </c>
      <c r="B3923" s="3">
        <v>32</v>
      </c>
      <c r="C3923" s="3" t="s">
        <v>93</v>
      </c>
      <c r="D3923" s="3" t="s">
        <v>21</v>
      </c>
      <c r="E3923" s="5">
        <v>2.74</v>
      </c>
      <c r="F3923" s="3">
        <v>8</v>
      </c>
      <c r="G3923" s="3" t="s">
        <v>94</v>
      </c>
      <c r="H3923" s="3" t="s">
        <v>85</v>
      </c>
      <c r="I3923" s="5">
        <v>13.99</v>
      </c>
      <c r="J3923" s="3">
        <v>1</v>
      </c>
      <c r="K3923" s="3" t="s">
        <v>126</v>
      </c>
      <c r="L3923" s="3">
        <v>1</v>
      </c>
      <c r="M3923" s="5">
        <v>0.3</v>
      </c>
      <c r="N3923" s="3" t="s">
        <v>87</v>
      </c>
    </row>
    <row r="3924" spans="1:14" x14ac:dyDescent="0.25">
      <c r="A3924" s="3" t="s">
        <v>4027</v>
      </c>
      <c r="B3924" s="3">
        <v>60</v>
      </c>
      <c r="C3924" s="3" t="s">
        <v>83</v>
      </c>
      <c r="D3924" s="3" t="s">
        <v>23</v>
      </c>
      <c r="E3924" s="5">
        <v>2.56</v>
      </c>
      <c r="F3924" s="3">
        <v>22</v>
      </c>
      <c r="G3924" s="3" t="s">
        <v>94</v>
      </c>
      <c r="H3924" s="3" t="s">
        <v>90</v>
      </c>
      <c r="I3924" s="5">
        <v>17.989999999999998</v>
      </c>
      <c r="J3924" s="3">
        <v>1</v>
      </c>
      <c r="K3924" s="3" t="s">
        <v>95</v>
      </c>
      <c r="L3924" s="3">
        <v>2</v>
      </c>
      <c r="M3924" s="5">
        <v>0.11</v>
      </c>
      <c r="N3924" s="3" t="s">
        <v>91</v>
      </c>
    </row>
    <row r="3925" spans="1:14" x14ac:dyDescent="0.25">
      <c r="A3925" s="3" t="s">
        <v>4028</v>
      </c>
      <c r="B3925" s="3">
        <v>40</v>
      </c>
      <c r="C3925" s="3" t="s">
        <v>83</v>
      </c>
      <c r="D3925" s="3" t="s">
        <v>23</v>
      </c>
      <c r="E3925" s="5">
        <v>2.2799999999999998</v>
      </c>
      <c r="F3925" s="3">
        <v>37</v>
      </c>
      <c r="G3925" s="3" t="s">
        <v>84</v>
      </c>
      <c r="H3925" s="3" t="s">
        <v>111</v>
      </c>
      <c r="I3925" s="5">
        <v>17.989999999999998</v>
      </c>
      <c r="J3925" s="3">
        <v>1</v>
      </c>
      <c r="K3925" s="3" t="s">
        <v>86</v>
      </c>
      <c r="L3925" s="3">
        <v>2</v>
      </c>
      <c r="M3925" s="5">
        <v>0.06</v>
      </c>
      <c r="N3925" s="3" t="s">
        <v>87</v>
      </c>
    </row>
    <row r="3926" spans="1:14" x14ac:dyDescent="0.25">
      <c r="A3926" s="3" t="s">
        <v>4029</v>
      </c>
      <c r="B3926" s="3">
        <v>46</v>
      </c>
      <c r="C3926" s="3" t="s">
        <v>83</v>
      </c>
      <c r="D3926" s="3" t="s">
        <v>19</v>
      </c>
      <c r="E3926" s="5">
        <v>6.46</v>
      </c>
      <c r="F3926" s="3">
        <v>35</v>
      </c>
      <c r="G3926" s="3" t="s">
        <v>89</v>
      </c>
      <c r="H3926" s="3" t="s">
        <v>120</v>
      </c>
      <c r="I3926" s="5">
        <v>8.99</v>
      </c>
      <c r="J3926" s="3">
        <v>1</v>
      </c>
      <c r="K3926" s="3" t="s">
        <v>86</v>
      </c>
      <c r="L3926" s="3">
        <v>4</v>
      </c>
      <c r="M3926" s="5">
        <v>0.18</v>
      </c>
      <c r="N3926" s="3" t="s">
        <v>91</v>
      </c>
    </row>
    <row r="3927" spans="1:14" x14ac:dyDescent="0.25">
      <c r="A3927" s="3" t="s">
        <v>4030</v>
      </c>
      <c r="B3927" s="3">
        <v>33</v>
      </c>
      <c r="C3927" s="3" t="s">
        <v>93</v>
      </c>
      <c r="D3927" s="3" t="s">
        <v>23</v>
      </c>
      <c r="E3927" s="5">
        <v>11.3</v>
      </c>
      <c r="F3927" s="3">
        <v>7</v>
      </c>
      <c r="G3927" s="3" t="s">
        <v>135</v>
      </c>
      <c r="H3927" s="3" t="s">
        <v>122</v>
      </c>
      <c r="I3927" s="5">
        <v>17.989999999999998</v>
      </c>
      <c r="J3927" s="3">
        <v>0</v>
      </c>
      <c r="K3927" s="3" t="s">
        <v>86</v>
      </c>
      <c r="L3927" s="3">
        <v>1</v>
      </c>
      <c r="M3927" s="5">
        <v>1.41</v>
      </c>
      <c r="N3927" s="3" t="s">
        <v>96</v>
      </c>
    </row>
    <row r="3928" spans="1:14" x14ac:dyDescent="0.25">
      <c r="A3928" s="3" t="s">
        <v>4031</v>
      </c>
      <c r="B3928" s="3">
        <v>31</v>
      </c>
      <c r="C3928" s="3" t="s">
        <v>93</v>
      </c>
      <c r="D3928" s="3" t="s">
        <v>23</v>
      </c>
      <c r="E3928" s="5">
        <v>3.13</v>
      </c>
      <c r="F3928" s="3">
        <v>7</v>
      </c>
      <c r="G3928" s="3" t="s">
        <v>135</v>
      </c>
      <c r="H3928" s="3" t="s">
        <v>90</v>
      </c>
      <c r="I3928" s="5">
        <v>17.989999999999998</v>
      </c>
      <c r="J3928" s="3">
        <v>0</v>
      </c>
      <c r="K3928" s="3" t="s">
        <v>102</v>
      </c>
      <c r="L3928" s="3">
        <v>5</v>
      </c>
      <c r="M3928" s="5">
        <v>0.39</v>
      </c>
      <c r="N3928" s="3" t="s">
        <v>117</v>
      </c>
    </row>
    <row r="3929" spans="1:14" x14ac:dyDescent="0.25">
      <c r="A3929" s="3" t="s">
        <v>4032</v>
      </c>
      <c r="B3929" s="3">
        <v>39</v>
      </c>
      <c r="C3929" s="3" t="s">
        <v>83</v>
      </c>
      <c r="D3929" s="3" t="s">
        <v>19</v>
      </c>
      <c r="E3929" s="5">
        <v>9.89</v>
      </c>
      <c r="F3929" s="3">
        <v>45</v>
      </c>
      <c r="G3929" s="3" t="s">
        <v>84</v>
      </c>
      <c r="H3929" s="3" t="s">
        <v>90</v>
      </c>
      <c r="I3929" s="5">
        <v>8.99</v>
      </c>
      <c r="J3929" s="3">
        <v>1</v>
      </c>
      <c r="K3929" s="3" t="s">
        <v>86</v>
      </c>
      <c r="L3929" s="3">
        <v>4</v>
      </c>
      <c r="M3929" s="5">
        <v>0.22</v>
      </c>
      <c r="N3929" s="3" t="s">
        <v>117</v>
      </c>
    </row>
    <row r="3930" spans="1:14" x14ac:dyDescent="0.25">
      <c r="A3930" s="3" t="s">
        <v>4033</v>
      </c>
      <c r="B3930" s="3">
        <v>19</v>
      </c>
      <c r="C3930" s="3" t="s">
        <v>93</v>
      </c>
      <c r="D3930" s="3" t="s">
        <v>23</v>
      </c>
      <c r="E3930" s="5">
        <v>0.6</v>
      </c>
      <c r="F3930" s="3">
        <v>26</v>
      </c>
      <c r="G3930" s="3" t="s">
        <v>98</v>
      </c>
      <c r="H3930" s="3" t="s">
        <v>90</v>
      </c>
      <c r="I3930" s="5">
        <v>17.989999999999998</v>
      </c>
      <c r="J3930" s="3">
        <v>1</v>
      </c>
      <c r="K3930" s="3" t="s">
        <v>86</v>
      </c>
      <c r="L3930" s="3">
        <v>1</v>
      </c>
      <c r="M3930" s="5">
        <v>0.02</v>
      </c>
      <c r="N3930" s="3" t="s">
        <v>91</v>
      </c>
    </row>
    <row r="3931" spans="1:14" x14ac:dyDescent="0.25">
      <c r="A3931" s="3" t="s">
        <v>4034</v>
      </c>
      <c r="B3931" s="3">
        <v>25</v>
      </c>
      <c r="C3931" s="3" t="s">
        <v>106</v>
      </c>
      <c r="D3931" s="3" t="s">
        <v>23</v>
      </c>
      <c r="E3931" s="5">
        <v>44.46</v>
      </c>
      <c r="F3931" s="3">
        <v>33</v>
      </c>
      <c r="G3931" s="3" t="s">
        <v>98</v>
      </c>
      <c r="H3931" s="3" t="s">
        <v>122</v>
      </c>
      <c r="I3931" s="5">
        <v>17.989999999999998</v>
      </c>
      <c r="J3931" s="3">
        <v>0</v>
      </c>
      <c r="K3931" s="3" t="s">
        <v>108</v>
      </c>
      <c r="L3931" s="3">
        <v>1</v>
      </c>
      <c r="M3931" s="5">
        <v>1.31</v>
      </c>
      <c r="N3931" s="3" t="s">
        <v>96</v>
      </c>
    </row>
    <row r="3932" spans="1:14" x14ac:dyDescent="0.25">
      <c r="A3932" s="3" t="s">
        <v>4035</v>
      </c>
      <c r="B3932" s="3">
        <v>49</v>
      </c>
      <c r="C3932" s="3" t="s">
        <v>106</v>
      </c>
      <c r="D3932" s="3" t="s">
        <v>19</v>
      </c>
      <c r="E3932" s="5">
        <v>9.67</v>
      </c>
      <c r="F3932" s="3">
        <v>57</v>
      </c>
      <c r="G3932" s="3" t="s">
        <v>89</v>
      </c>
      <c r="H3932" s="3" t="s">
        <v>90</v>
      </c>
      <c r="I3932" s="5">
        <v>8.99</v>
      </c>
      <c r="J3932" s="3">
        <v>1</v>
      </c>
      <c r="K3932" s="3" t="s">
        <v>126</v>
      </c>
      <c r="L3932" s="3">
        <v>1</v>
      </c>
      <c r="M3932" s="5">
        <v>0.17</v>
      </c>
      <c r="N3932" s="3" t="s">
        <v>99</v>
      </c>
    </row>
    <row r="3933" spans="1:14" x14ac:dyDescent="0.25">
      <c r="A3933" s="3" t="s">
        <v>4036</v>
      </c>
      <c r="B3933" s="3">
        <v>67</v>
      </c>
      <c r="C3933" s="3" t="s">
        <v>83</v>
      </c>
      <c r="D3933" s="3" t="s">
        <v>19</v>
      </c>
      <c r="E3933" s="5">
        <v>10.17</v>
      </c>
      <c r="F3933" s="3">
        <v>18</v>
      </c>
      <c r="G3933" s="3" t="s">
        <v>135</v>
      </c>
      <c r="H3933" s="3" t="s">
        <v>122</v>
      </c>
      <c r="I3933" s="5">
        <v>8.99</v>
      </c>
      <c r="J3933" s="3">
        <v>0</v>
      </c>
      <c r="K3933" s="3" t="s">
        <v>86</v>
      </c>
      <c r="L3933" s="3">
        <v>2</v>
      </c>
      <c r="M3933" s="5">
        <v>0.54</v>
      </c>
      <c r="N3933" s="3" t="s">
        <v>87</v>
      </c>
    </row>
    <row r="3934" spans="1:14" x14ac:dyDescent="0.25">
      <c r="A3934" s="3" t="s">
        <v>4037</v>
      </c>
      <c r="B3934" s="3">
        <v>55</v>
      </c>
      <c r="C3934" s="3" t="s">
        <v>106</v>
      </c>
      <c r="D3934" s="3" t="s">
        <v>21</v>
      </c>
      <c r="E3934" s="5">
        <v>1.88</v>
      </c>
      <c r="F3934" s="3">
        <v>44</v>
      </c>
      <c r="G3934" s="3" t="s">
        <v>89</v>
      </c>
      <c r="H3934" s="3" t="s">
        <v>122</v>
      </c>
      <c r="I3934" s="5">
        <v>13.99</v>
      </c>
      <c r="J3934" s="3">
        <v>1</v>
      </c>
      <c r="K3934" s="3" t="s">
        <v>108</v>
      </c>
      <c r="L3934" s="3">
        <v>4</v>
      </c>
      <c r="M3934" s="5">
        <v>0.04</v>
      </c>
      <c r="N3934" s="3" t="s">
        <v>87</v>
      </c>
    </row>
    <row r="3935" spans="1:14" x14ac:dyDescent="0.25">
      <c r="A3935" s="3" t="s">
        <v>4038</v>
      </c>
      <c r="B3935" s="3">
        <v>19</v>
      </c>
      <c r="C3935" s="3" t="s">
        <v>106</v>
      </c>
      <c r="D3935" s="3" t="s">
        <v>23</v>
      </c>
      <c r="E3935" s="5">
        <v>0.36</v>
      </c>
      <c r="F3935" s="3">
        <v>28</v>
      </c>
      <c r="G3935" s="3" t="s">
        <v>98</v>
      </c>
      <c r="H3935" s="3" t="s">
        <v>120</v>
      </c>
      <c r="I3935" s="5">
        <v>17.989999999999998</v>
      </c>
      <c r="J3935" s="3">
        <v>1</v>
      </c>
      <c r="K3935" s="3" t="s">
        <v>126</v>
      </c>
      <c r="L3935" s="3">
        <v>1</v>
      </c>
      <c r="M3935" s="5">
        <v>0.01</v>
      </c>
      <c r="N3935" s="3" t="s">
        <v>112</v>
      </c>
    </row>
    <row r="3936" spans="1:14" x14ac:dyDescent="0.25">
      <c r="A3936" s="3" t="s">
        <v>4039</v>
      </c>
      <c r="B3936" s="3">
        <v>59</v>
      </c>
      <c r="C3936" s="3" t="s">
        <v>93</v>
      </c>
      <c r="D3936" s="3" t="s">
        <v>23</v>
      </c>
      <c r="E3936" s="5">
        <v>0.61</v>
      </c>
      <c r="F3936" s="3">
        <v>17</v>
      </c>
      <c r="G3936" s="3" t="s">
        <v>84</v>
      </c>
      <c r="H3936" s="3" t="s">
        <v>122</v>
      </c>
      <c r="I3936" s="5">
        <v>17.989999999999998</v>
      </c>
      <c r="J3936" s="3">
        <v>0</v>
      </c>
      <c r="K3936" s="3" t="s">
        <v>102</v>
      </c>
      <c r="L3936" s="3">
        <v>5</v>
      </c>
      <c r="M3936" s="5">
        <v>0.03</v>
      </c>
      <c r="N3936" s="3" t="s">
        <v>117</v>
      </c>
    </row>
    <row r="3937" spans="1:14" x14ac:dyDescent="0.25">
      <c r="A3937" s="3" t="s">
        <v>4040</v>
      </c>
      <c r="B3937" s="3">
        <v>26</v>
      </c>
      <c r="C3937" s="3" t="s">
        <v>83</v>
      </c>
      <c r="D3937" s="3" t="s">
        <v>19</v>
      </c>
      <c r="E3937" s="5">
        <v>23.33</v>
      </c>
      <c r="F3937" s="3">
        <v>27</v>
      </c>
      <c r="G3937" s="3" t="s">
        <v>135</v>
      </c>
      <c r="H3937" s="3" t="s">
        <v>90</v>
      </c>
      <c r="I3937" s="5">
        <v>8.99</v>
      </c>
      <c r="J3937" s="3">
        <v>0</v>
      </c>
      <c r="K3937" s="3" t="s">
        <v>86</v>
      </c>
      <c r="L3937" s="3">
        <v>1</v>
      </c>
      <c r="M3937" s="5">
        <v>0.83</v>
      </c>
      <c r="N3937" s="3" t="s">
        <v>87</v>
      </c>
    </row>
    <row r="3938" spans="1:14" x14ac:dyDescent="0.25">
      <c r="A3938" s="3" t="s">
        <v>4041</v>
      </c>
      <c r="B3938" s="3">
        <v>58</v>
      </c>
      <c r="C3938" s="3" t="s">
        <v>93</v>
      </c>
      <c r="D3938" s="3" t="s">
        <v>21</v>
      </c>
      <c r="E3938" s="5">
        <v>76.290000000000006</v>
      </c>
      <c r="F3938" s="3">
        <v>5</v>
      </c>
      <c r="G3938" s="3" t="s">
        <v>89</v>
      </c>
      <c r="H3938" s="3" t="s">
        <v>90</v>
      </c>
      <c r="I3938" s="5">
        <v>13.99</v>
      </c>
      <c r="J3938" s="3">
        <v>0</v>
      </c>
      <c r="K3938" s="3" t="s">
        <v>95</v>
      </c>
      <c r="L3938" s="3">
        <v>5</v>
      </c>
      <c r="M3938" s="5">
        <v>12.72</v>
      </c>
      <c r="N3938" s="3" t="s">
        <v>91</v>
      </c>
    </row>
    <row r="3939" spans="1:14" x14ac:dyDescent="0.25">
      <c r="A3939" s="3" t="s">
        <v>4042</v>
      </c>
      <c r="B3939" s="3">
        <v>18</v>
      </c>
      <c r="C3939" s="3" t="s">
        <v>106</v>
      </c>
      <c r="D3939" s="3" t="s">
        <v>23</v>
      </c>
      <c r="E3939" s="5">
        <v>10.08</v>
      </c>
      <c r="F3939" s="3">
        <v>33</v>
      </c>
      <c r="G3939" s="3" t="s">
        <v>98</v>
      </c>
      <c r="H3939" s="3" t="s">
        <v>90</v>
      </c>
      <c r="I3939" s="5">
        <v>17.989999999999998</v>
      </c>
      <c r="J3939" s="3">
        <v>1</v>
      </c>
      <c r="K3939" s="3" t="s">
        <v>126</v>
      </c>
      <c r="L3939" s="3">
        <v>2</v>
      </c>
      <c r="M3939" s="5">
        <v>0.3</v>
      </c>
      <c r="N3939" s="3" t="s">
        <v>117</v>
      </c>
    </row>
    <row r="3940" spans="1:14" x14ac:dyDescent="0.25">
      <c r="A3940" s="3" t="s">
        <v>4043</v>
      </c>
      <c r="B3940" s="3">
        <v>59</v>
      </c>
      <c r="C3940" s="3" t="s">
        <v>83</v>
      </c>
      <c r="D3940" s="3" t="s">
        <v>19</v>
      </c>
      <c r="E3940" s="5">
        <v>8.48</v>
      </c>
      <c r="F3940" s="3">
        <v>24</v>
      </c>
      <c r="G3940" s="3" t="s">
        <v>135</v>
      </c>
      <c r="H3940" s="3" t="s">
        <v>85</v>
      </c>
      <c r="I3940" s="5">
        <v>8.99</v>
      </c>
      <c r="J3940" s="3">
        <v>1</v>
      </c>
      <c r="K3940" s="3" t="s">
        <v>95</v>
      </c>
      <c r="L3940" s="3">
        <v>1</v>
      </c>
      <c r="M3940" s="5">
        <v>0.34</v>
      </c>
      <c r="N3940" s="3" t="s">
        <v>96</v>
      </c>
    </row>
    <row r="3941" spans="1:14" x14ac:dyDescent="0.25">
      <c r="A3941" s="3" t="s">
        <v>4044</v>
      </c>
      <c r="B3941" s="3">
        <v>41</v>
      </c>
      <c r="C3941" s="3" t="s">
        <v>106</v>
      </c>
      <c r="D3941" s="3" t="s">
        <v>23</v>
      </c>
      <c r="E3941" s="5">
        <v>16.13</v>
      </c>
      <c r="F3941" s="3">
        <v>44</v>
      </c>
      <c r="G3941" s="3" t="s">
        <v>94</v>
      </c>
      <c r="H3941" s="3" t="s">
        <v>120</v>
      </c>
      <c r="I3941" s="5">
        <v>17.989999999999998</v>
      </c>
      <c r="J3941" s="3">
        <v>0</v>
      </c>
      <c r="K3941" s="3" t="s">
        <v>102</v>
      </c>
      <c r="L3941" s="3">
        <v>4</v>
      </c>
      <c r="M3941" s="5">
        <v>0.36</v>
      </c>
      <c r="N3941" s="3" t="s">
        <v>99</v>
      </c>
    </row>
    <row r="3942" spans="1:14" x14ac:dyDescent="0.25">
      <c r="A3942" s="3" t="s">
        <v>4045</v>
      </c>
      <c r="B3942" s="3">
        <v>28</v>
      </c>
      <c r="C3942" s="3" t="s">
        <v>106</v>
      </c>
      <c r="D3942" s="3" t="s">
        <v>19</v>
      </c>
      <c r="E3942" s="5">
        <v>0.43</v>
      </c>
      <c r="F3942" s="3">
        <v>6</v>
      </c>
      <c r="G3942" s="3" t="s">
        <v>114</v>
      </c>
      <c r="H3942" s="3" t="s">
        <v>85</v>
      </c>
      <c r="I3942" s="5">
        <v>8.99</v>
      </c>
      <c r="J3942" s="3">
        <v>1</v>
      </c>
      <c r="K3942" s="3" t="s">
        <v>126</v>
      </c>
      <c r="L3942" s="3">
        <v>3</v>
      </c>
      <c r="M3942" s="5">
        <v>0.06</v>
      </c>
      <c r="N3942" s="3" t="s">
        <v>96</v>
      </c>
    </row>
    <row r="3943" spans="1:14" x14ac:dyDescent="0.25">
      <c r="A3943" s="3" t="s">
        <v>4046</v>
      </c>
      <c r="B3943" s="3">
        <v>35</v>
      </c>
      <c r="C3943" s="3" t="s">
        <v>106</v>
      </c>
      <c r="D3943" s="3" t="s">
        <v>19</v>
      </c>
      <c r="E3943" s="5">
        <v>43.84</v>
      </c>
      <c r="F3943" s="3">
        <v>24</v>
      </c>
      <c r="G3943" s="3" t="s">
        <v>114</v>
      </c>
      <c r="H3943" s="3" t="s">
        <v>85</v>
      </c>
      <c r="I3943" s="5">
        <v>8.99</v>
      </c>
      <c r="J3943" s="3">
        <v>0</v>
      </c>
      <c r="K3943" s="3" t="s">
        <v>86</v>
      </c>
      <c r="L3943" s="3">
        <v>4</v>
      </c>
      <c r="M3943" s="5">
        <v>1.75</v>
      </c>
      <c r="N3943" s="3" t="s">
        <v>87</v>
      </c>
    </row>
    <row r="3944" spans="1:14" x14ac:dyDescent="0.25">
      <c r="A3944" s="3" t="s">
        <v>4047</v>
      </c>
      <c r="B3944" s="3">
        <v>56</v>
      </c>
      <c r="C3944" s="3" t="s">
        <v>83</v>
      </c>
      <c r="D3944" s="3" t="s">
        <v>21</v>
      </c>
      <c r="E3944" s="5">
        <v>3.62</v>
      </c>
      <c r="F3944" s="3">
        <v>22</v>
      </c>
      <c r="G3944" s="3" t="s">
        <v>94</v>
      </c>
      <c r="H3944" s="3" t="s">
        <v>85</v>
      </c>
      <c r="I3944" s="5">
        <v>13.99</v>
      </c>
      <c r="J3944" s="3">
        <v>1</v>
      </c>
      <c r="K3944" s="3" t="s">
        <v>95</v>
      </c>
      <c r="L3944" s="3">
        <v>1</v>
      </c>
      <c r="M3944" s="5">
        <v>0.16</v>
      </c>
      <c r="N3944" s="3" t="s">
        <v>99</v>
      </c>
    </row>
    <row r="3945" spans="1:14" x14ac:dyDescent="0.25">
      <c r="A3945" s="3" t="s">
        <v>4048</v>
      </c>
      <c r="B3945" s="3">
        <v>34</v>
      </c>
      <c r="C3945" s="3" t="s">
        <v>93</v>
      </c>
      <c r="D3945" s="3" t="s">
        <v>23</v>
      </c>
      <c r="E3945" s="5">
        <v>1.67</v>
      </c>
      <c r="F3945" s="3">
        <v>29</v>
      </c>
      <c r="G3945" s="3" t="s">
        <v>84</v>
      </c>
      <c r="H3945" s="3" t="s">
        <v>122</v>
      </c>
      <c r="I3945" s="5">
        <v>17.989999999999998</v>
      </c>
      <c r="J3945" s="3">
        <v>1</v>
      </c>
      <c r="K3945" s="3" t="s">
        <v>126</v>
      </c>
      <c r="L3945" s="3">
        <v>1</v>
      </c>
      <c r="M3945" s="5">
        <v>0.06</v>
      </c>
      <c r="N3945" s="3" t="s">
        <v>112</v>
      </c>
    </row>
    <row r="3946" spans="1:14" x14ac:dyDescent="0.25">
      <c r="A3946" s="3" t="s">
        <v>4049</v>
      </c>
      <c r="B3946" s="3">
        <v>41</v>
      </c>
      <c r="C3946" s="3" t="s">
        <v>93</v>
      </c>
      <c r="D3946" s="3" t="s">
        <v>21</v>
      </c>
      <c r="E3946" s="5">
        <v>7.91</v>
      </c>
      <c r="F3946" s="3">
        <v>41</v>
      </c>
      <c r="G3946" s="3" t="s">
        <v>94</v>
      </c>
      <c r="H3946" s="3" t="s">
        <v>120</v>
      </c>
      <c r="I3946" s="5">
        <v>13.99</v>
      </c>
      <c r="J3946" s="3">
        <v>0</v>
      </c>
      <c r="K3946" s="3" t="s">
        <v>108</v>
      </c>
      <c r="L3946" s="3">
        <v>4</v>
      </c>
      <c r="M3946" s="5">
        <v>0.19</v>
      </c>
      <c r="N3946" s="3" t="s">
        <v>104</v>
      </c>
    </row>
    <row r="3947" spans="1:14" x14ac:dyDescent="0.25">
      <c r="A3947" s="3" t="s">
        <v>4050</v>
      </c>
      <c r="B3947" s="3">
        <v>43</v>
      </c>
      <c r="C3947" s="3" t="s">
        <v>83</v>
      </c>
      <c r="D3947" s="3" t="s">
        <v>23</v>
      </c>
      <c r="E3947" s="5">
        <v>7.18</v>
      </c>
      <c r="F3947" s="3">
        <v>5</v>
      </c>
      <c r="G3947" s="3" t="s">
        <v>135</v>
      </c>
      <c r="H3947" s="3" t="s">
        <v>120</v>
      </c>
      <c r="I3947" s="5">
        <v>17.989999999999998</v>
      </c>
      <c r="J3947" s="3">
        <v>0</v>
      </c>
      <c r="K3947" s="3" t="s">
        <v>95</v>
      </c>
      <c r="L3947" s="3">
        <v>5</v>
      </c>
      <c r="M3947" s="5">
        <v>1.2</v>
      </c>
      <c r="N3947" s="3" t="s">
        <v>91</v>
      </c>
    </row>
    <row r="3948" spans="1:14" x14ac:dyDescent="0.25">
      <c r="A3948" s="3" t="s">
        <v>4051</v>
      </c>
      <c r="B3948" s="3">
        <v>56</v>
      </c>
      <c r="C3948" s="3" t="s">
        <v>93</v>
      </c>
      <c r="D3948" s="3" t="s">
        <v>21</v>
      </c>
      <c r="E3948" s="5">
        <v>30.05</v>
      </c>
      <c r="F3948" s="3">
        <v>14</v>
      </c>
      <c r="G3948" s="3" t="s">
        <v>84</v>
      </c>
      <c r="H3948" s="3" t="s">
        <v>90</v>
      </c>
      <c r="I3948" s="5">
        <v>13.99</v>
      </c>
      <c r="J3948" s="3">
        <v>0</v>
      </c>
      <c r="K3948" s="3" t="s">
        <v>86</v>
      </c>
      <c r="L3948" s="3">
        <v>1</v>
      </c>
      <c r="M3948" s="5">
        <v>2</v>
      </c>
      <c r="N3948" s="3" t="s">
        <v>99</v>
      </c>
    </row>
    <row r="3949" spans="1:14" x14ac:dyDescent="0.25">
      <c r="A3949" s="3" t="s">
        <v>4052</v>
      </c>
      <c r="B3949" s="3">
        <v>31</v>
      </c>
      <c r="C3949" s="3" t="s">
        <v>93</v>
      </c>
      <c r="D3949" s="3" t="s">
        <v>23</v>
      </c>
      <c r="E3949" s="5">
        <v>0.56999999999999995</v>
      </c>
      <c r="F3949" s="3">
        <v>60</v>
      </c>
      <c r="G3949" s="3" t="s">
        <v>98</v>
      </c>
      <c r="H3949" s="3" t="s">
        <v>90</v>
      </c>
      <c r="I3949" s="5">
        <v>17.989999999999998</v>
      </c>
      <c r="J3949" s="3">
        <v>1</v>
      </c>
      <c r="K3949" s="3" t="s">
        <v>95</v>
      </c>
      <c r="L3949" s="3">
        <v>3</v>
      </c>
      <c r="M3949" s="5">
        <v>0.01</v>
      </c>
      <c r="N3949" s="3" t="s">
        <v>87</v>
      </c>
    </row>
    <row r="3950" spans="1:14" x14ac:dyDescent="0.25">
      <c r="A3950" s="3" t="s">
        <v>4053</v>
      </c>
      <c r="B3950" s="3">
        <v>46</v>
      </c>
      <c r="C3950" s="3" t="s">
        <v>83</v>
      </c>
      <c r="D3950" s="3" t="s">
        <v>21</v>
      </c>
      <c r="E3950" s="5">
        <v>28.66</v>
      </c>
      <c r="F3950" s="3">
        <v>37</v>
      </c>
      <c r="G3950" s="3" t="s">
        <v>84</v>
      </c>
      <c r="H3950" s="3" t="s">
        <v>111</v>
      </c>
      <c r="I3950" s="5">
        <v>13.99</v>
      </c>
      <c r="J3950" s="3">
        <v>0</v>
      </c>
      <c r="K3950" s="3" t="s">
        <v>108</v>
      </c>
      <c r="L3950" s="3">
        <v>1</v>
      </c>
      <c r="M3950" s="5">
        <v>0.75</v>
      </c>
      <c r="N3950" s="3" t="s">
        <v>112</v>
      </c>
    </row>
    <row r="3951" spans="1:14" x14ac:dyDescent="0.25">
      <c r="A3951" s="3" t="s">
        <v>4054</v>
      </c>
      <c r="B3951" s="3">
        <v>45</v>
      </c>
      <c r="C3951" s="3" t="s">
        <v>106</v>
      </c>
      <c r="D3951" s="3" t="s">
        <v>23</v>
      </c>
      <c r="E3951" s="5">
        <v>18.07</v>
      </c>
      <c r="F3951" s="3">
        <v>4</v>
      </c>
      <c r="G3951" s="3" t="s">
        <v>94</v>
      </c>
      <c r="H3951" s="3" t="s">
        <v>122</v>
      </c>
      <c r="I3951" s="5">
        <v>17.989999999999998</v>
      </c>
      <c r="J3951" s="3">
        <v>0</v>
      </c>
      <c r="K3951" s="3" t="s">
        <v>86</v>
      </c>
      <c r="L3951" s="3">
        <v>1</v>
      </c>
      <c r="M3951" s="5">
        <v>3.61</v>
      </c>
      <c r="N3951" s="3" t="s">
        <v>104</v>
      </c>
    </row>
    <row r="3952" spans="1:14" x14ac:dyDescent="0.25">
      <c r="A3952" s="3" t="s">
        <v>4055</v>
      </c>
      <c r="B3952" s="3">
        <v>68</v>
      </c>
      <c r="C3952" s="3" t="s">
        <v>93</v>
      </c>
      <c r="D3952" s="3" t="s">
        <v>21</v>
      </c>
      <c r="E3952" s="5">
        <v>36.44</v>
      </c>
      <c r="F3952" s="3">
        <v>49</v>
      </c>
      <c r="G3952" s="3" t="s">
        <v>98</v>
      </c>
      <c r="H3952" s="3" t="s">
        <v>90</v>
      </c>
      <c r="I3952" s="5">
        <v>13.99</v>
      </c>
      <c r="J3952" s="3">
        <v>0</v>
      </c>
      <c r="K3952" s="3" t="s">
        <v>86</v>
      </c>
      <c r="L3952" s="3">
        <v>3</v>
      </c>
      <c r="M3952" s="5">
        <v>0.73</v>
      </c>
      <c r="N3952" s="3" t="s">
        <v>91</v>
      </c>
    </row>
    <row r="3953" spans="1:14" x14ac:dyDescent="0.25">
      <c r="A3953" s="3" t="s">
        <v>4056</v>
      </c>
      <c r="B3953" s="3">
        <v>29</v>
      </c>
      <c r="C3953" s="3" t="s">
        <v>106</v>
      </c>
      <c r="D3953" s="3" t="s">
        <v>21</v>
      </c>
      <c r="E3953" s="5">
        <v>4.09</v>
      </c>
      <c r="F3953" s="3">
        <v>59</v>
      </c>
      <c r="G3953" s="3" t="s">
        <v>89</v>
      </c>
      <c r="H3953" s="3" t="s">
        <v>85</v>
      </c>
      <c r="I3953" s="5">
        <v>13.99</v>
      </c>
      <c r="J3953" s="3">
        <v>1</v>
      </c>
      <c r="K3953" s="3" t="s">
        <v>126</v>
      </c>
      <c r="L3953" s="3">
        <v>2</v>
      </c>
      <c r="M3953" s="5">
        <v>7.0000000000000007E-2</v>
      </c>
      <c r="N3953" s="3" t="s">
        <v>91</v>
      </c>
    </row>
    <row r="3954" spans="1:14" x14ac:dyDescent="0.25">
      <c r="A3954" s="3" t="s">
        <v>4057</v>
      </c>
      <c r="B3954" s="3">
        <v>45</v>
      </c>
      <c r="C3954" s="3" t="s">
        <v>83</v>
      </c>
      <c r="D3954" s="3" t="s">
        <v>23</v>
      </c>
      <c r="E3954" s="5">
        <v>8.9499999999999993</v>
      </c>
      <c r="F3954" s="3">
        <v>16</v>
      </c>
      <c r="G3954" s="3" t="s">
        <v>89</v>
      </c>
      <c r="H3954" s="3" t="s">
        <v>111</v>
      </c>
      <c r="I3954" s="5">
        <v>17.989999999999998</v>
      </c>
      <c r="J3954" s="3">
        <v>0</v>
      </c>
      <c r="K3954" s="3" t="s">
        <v>126</v>
      </c>
      <c r="L3954" s="3">
        <v>3</v>
      </c>
      <c r="M3954" s="5">
        <v>0.53</v>
      </c>
      <c r="N3954" s="3" t="s">
        <v>91</v>
      </c>
    </row>
    <row r="3955" spans="1:14" x14ac:dyDescent="0.25">
      <c r="A3955" s="3" t="s">
        <v>4058</v>
      </c>
      <c r="B3955" s="3">
        <v>64</v>
      </c>
      <c r="C3955" s="3" t="s">
        <v>106</v>
      </c>
      <c r="D3955" s="3" t="s">
        <v>19</v>
      </c>
      <c r="E3955" s="5">
        <v>1.84</v>
      </c>
      <c r="F3955" s="3">
        <v>30</v>
      </c>
      <c r="G3955" s="3" t="s">
        <v>98</v>
      </c>
      <c r="H3955" s="3" t="s">
        <v>122</v>
      </c>
      <c r="I3955" s="5">
        <v>8.99</v>
      </c>
      <c r="J3955" s="3">
        <v>1</v>
      </c>
      <c r="K3955" s="3" t="s">
        <v>126</v>
      </c>
      <c r="L3955" s="3">
        <v>4</v>
      </c>
      <c r="M3955" s="5">
        <v>0.06</v>
      </c>
      <c r="N3955" s="3" t="s">
        <v>91</v>
      </c>
    </row>
    <row r="3956" spans="1:14" x14ac:dyDescent="0.25">
      <c r="A3956" s="3" t="s">
        <v>4059</v>
      </c>
      <c r="B3956" s="3">
        <v>57</v>
      </c>
      <c r="C3956" s="3" t="s">
        <v>83</v>
      </c>
      <c r="D3956" s="3" t="s">
        <v>21</v>
      </c>
      <c r="E3956" s="5">
        <v>2.93</v>
      </c>
      <c r="F3956" s="3">
        <v>35</v>
      </c>
      <c r="G3956" s="3" t="s">
        <v>114</v>
      </c>
      <c r="H3956" s="3" t="s">
        <v>111</v>
      </c>
      <c r="I3956" s="5">
        <v>13.99</v>
      </c>
      <c r="J3956" s="3">
        <v>1</v>
      </c>
      <c r="K3956" s="3" t="s">
        <v>108</v>
      </c>
      <c r="L3956" s="3">
        <v>5</v>
      </c>
      <c r="M3956" s="5">
        <v>0.08</v>
      </c>
      <c r="N3956" s="3" t="s">
        <v>96</v>
      </c>
    </row>
    <row r="3957" spans="1:14" x14ac:dyDescent="0.25">
      <c r="A3957" s="3" t="s">
        <v>4060</v>
      </c>
      <c r="B3957" s="3">
        <v>27</v>
      </c>
      <c r="C3957" s="3" t="s">
        <v>106</v>
      </c>
      <c r="D3957" s="3" t="s">
        <v>19</v>
      </c>
      <c r="E3957" s="5">
        <v>3.36</v>
      </c>
      <c r="F3957" s="3">
        <v>22</v>
      </c>
      <c r="G3957" s="3" t="s">
        <v>94</v>
      </c>
      <c r="H3957" s="3" t="s">
        <v>90</v>
      </c>
      <c r="I3957" s="5">
        <v>8.99</v>
      </c>
      <c r="J3957" s="3">
        <v>1</v>
      </c>
      <c r="K3957" s="3" t="s">
        <v>108</v>
      </c>
      <c r="L3957" s="3">
        <v>3</v>
      </c>
      <c r="M3957" s="5">
        <v>0.15</v>
      </c>
      <c r="N3957" s="3" t="s">
        <v>104</v>
      </c>
    </row>
    <row r="3958" spans="1:14" x14ac:dyDescent="0.25">
      <c r="A3958" s="3" t="s">
        <v>4061</v>
      </c>
      <c r="B3958" s="3">
        <v>30</v>
      </c>
      <c r="C3958" s="3" t="s">
        <v>106</v>
      </c>
      <c r="D3958" s="3" t="s">
        <v>23</v>
      </c>
      <c r="E3958" s="5">
        <v>1.84</v>
      </c>
      <c r="F3958" s="3">
        <v>2</v>
      </c>
      <c r="G3958" s="3" t="s">
        <v>98</v>
      </c>
      <c r="H3958" s="3" t="s">
        <v>122</v>
      </c>
      <c r="I3958" s="5">
        <v>17.989999999999998</v>
      </c>
      <c r="J3958" s="3">
        <v>0</v>
      </c>
      <c r="K3958" s="3" t="s">
        <v>108</v>
      </c>
      <c r="L3958" s="3">
        <v>2</v>
      </c>
      <c r="M3958" s="5">
        <v>0.61</v>
      </c>
      <c r="N3958" s="3" t="s">
        <v>87</v>
      </c>
    </row>
    <row r="3959" spans="1:14" x14ac:dyDescent="0.25">
      <c r="A3959" s="3" t="s">
        <v>4062</v>
      </c>
      <c r="B3959" s="3">
        <v>69</v>
      </c>
      <c r="C3959" s="3" t="s">
        <v>93</v>
      </c>
      <c r="D3959" s="3" t="s">
        <v>21</v>
      </c>
      <c r="E3959" s="5">
        <v>5.7</v>
      </c>
      <c r="F3959" s="3">
        <v>27</v>
      </c>
      <c r="G3959" s="3" t="s">
        <v>114</v>
      </c>
      <c r="H3959" s="3" t="s">
        <v>111</v>
      </c>
      <c r="I3959" s="5">
        <v>13.99</v>
      </c>
      <c r="J3959" s="3">
        <v>0</v>
      </c>
      <c r="K3959" s="3" t="s">
        <v>95</v>
      </c>
      <c r="L3959" s="3">
        <v>1</v>
      </c>
      <c r="M3959" s="5">
        <v>0.2</v>
      </c>
      <c r="N3959" s="3" t="s">
        <v>99</v>
      </c>
    </row>
    <row r="3960" spans="1:14" x14ac:dyDescent="0.25">
      <c r="A3960" s="3" t="s">
        <v>4063</v>
      </c>
      <c r="B3960" s="3">
        <v>33</v>
      </c>
      <c r="C3960" s="3" t="s">
        <v>83</v>
      </c>
      <c r="D3960" s="3" t="s">
        <v>19</v>
      </c>
      <c r="E3960" s="5">
        <v>4.4400000000000004</v>
      </c>
      <c r="F3960" s="3">
        <v>28</v>
      </c>
      <c r="G3960" s="3" t="s">
        <v>94</v>
      </c>
      <c r="H3960" s="3" t="s">
        <v>90</v>
      </c>
      <c r="I3960" s="5">
        <v>8.99</v>
      </c>
      <c r="J3960" s="3">
        <v>1</v>
      </c>
      <c r="K3960" s="3" t="s">
        <v>95</v>
      </c>
      <c r="L3960" s="3">
        <v>1</v>
      </c>
      <c r="M3960" s="5">
        <v>0.15</v>
      </c>
      <c r="N3960" s="3" t="s">
        <v>99</v>
      </c>
    </row>
    <row r="3961" spans="1:14" x14ac:dyDescent="0.25">
      <c r="A3961" s="3" t="s">
        <v>4064</v>
      </c>
      <c r="B3961" s="3">
        <v>66</v>
      </c>
      <c r="C3961" s="3" t="s">
        <v>93</v>
      </c>
      <c r="D3961" s="3" t="s">
        <v>21</v>
      </c>
      <c r="E3961" s="5">
        <v>32.75</v>
      </c>
      <c r="F3961" s="3">
        <v>41</v>
      </c>
      <c r="G3961" s="3" t="s">
        <v>84</v>
      </c>
      <c r="H3961" s="3" t="s">
        <v>122</v>
      </c>
      <c r="I3961" s="5">
        <v>13.99</v>
      </c>
      <c r="J3961" s="3">
        <v>0</v>
      </c>
      <c r="K3961" s="3" t="s">
        <v>126</v>
      </c>
      <c r="L3961" s="3">
        <v>1</v>
      </c>
      <c r="M3961" s="5">
        <v>0.78</v>
      </c>
      <c r="N3961" s="3" t="s">
        <v>104</v>
      </c>
    </row>
    <row r="3962" spans="1:14" x14ac:dyDescent="0.25">
      <c r="A3962" s="3" t="s">
        <v>4065</v>
      </c>
      <c r="B3962" s="3">
        <v>24</v>
      </c>
      <c r="C3962" s="3" t="s">
        <v>93</v>
      </c>
      <c r="D3962" s="3" t="s">
        <v>23</v>
      </c>
      <c r="E3962" s="5">
        <v>15.52</v>
      </c>
      <c r="F3962" s="3">
        <v>33</v>
      </c>
      <c r="G3962" s="3" t="s">
        <v>89</v>
      </c>
      <c r="H3962" s="3" t="s">
        <v>85</v>
      </c>
      <c r="I3962" s="5">
        <v>17.989999999999998</v>
      </c>
      <c r="J3962" s="3">
        <v>1</v>
      </c>
      <c r="K3962" s="3" t="s">
        <v>95</v>
      </c>
      <c r="L3962" s="3">
        <v>1</v>
      </c>
      <c r="M3962" s="5">
        <v>0.46</v>
      </c>
      <c r="N3962" s="3" t="s">
        <v>104</v>
      </c>
    </row>
    <row r="3963" spans="1:14" x14ac:dyDescent="0.25">
      <c r="A3963" s="3" t="s">
        <v>4066</v>
      </c>
      <c r="B3963" s="3">
        <v>45</v>
      </c>
      <c r="C3963" s="3" t="s">
        <v>106</v>
      </c>
      <c r="D3963" s="3" t="s">
        <v>19</v>
      </c>
      <c r="E3963" s="5">
        <v>0.28999999999999998</v>
      </c>
      <c r="F3963" s="3">
        <v>45</v>
      </c>
      <c r="G3963" s="3" t="s">
        <v>98</v>
      </c>
      <c r="H3963" s="3" t="s">
        <v>122</v>
      </c>
      <c r="I3963" s="5">
        <v>8.99</v>
      </c>
      <c r="J3963" s="3">
        <v>1</v>
      </c>
      <c r="K3963" s="3" t="s">
        <v>102</v>
      </c>
      <c r="L3963" s="3">
        <v>2</v>
      </c>
      <c r="M3963" s="5">
        <v>0.01</v>
      </c>
      <c r="N3963" s="3" t="s">
        <v>117</v>
      </c>
    </row>
    <row r="3964" spans="1:14" x14ac:dyDescent="0.25">
      <c r="A3964" s="3" t="s">
        <v>4067</v>
      </c>
      <c r="B3964" s="3">
        <v>19</v>
      </c>
      <c r="C3964" s="3" t="s">
        <v>83</v>
      </c>
      <c r="D3964" s="3" t="s">
        <v>23</v>
      </c>
      <c r="E3964" s="5">
        <v>1.68</v>
      </c>
      <c r="F3964" s="3">
        <v>18</v>
      </c>
      <c r="G3964" s="3" t="s">
        <v>84</v>
      </c>
      <c r="H3964" s="3" t="s">
        <v>122</v>
      </c>
      <c r="I3964" s="5">
        <v>17.989999999999998</v>
      </c>
      <c r="J3964" s="3">
        <v>0</v>
      </c>
      <c r="K3964" s="3" t="s">
        <v>108</v>
      </c>
      <c r="L3964" s="3">
        <v>4</v>
      </c>
      <c r="M3964" s="5">
        <v>0.09</v>
      </c>
      <c r="N3964" s="3" t="s">
        <v>99</v>
      </c>
    </row>
    <row r="3965" spans="1:14" x14ac:dyDescent="0.25">
      <c r="A3965" s="3" t="s">
        <v>4068</v>
      </c>
      <c r="B3965" s="3">
        <v>33</v>
      </c>
      <c r="C3965" s="3" t="s">
        <v>106</v>
      </c>
      <c r="D3965" s="3" t="s">
        <v>23</v>
      </c>
      <c r="E3965" s="5">
        <v>22.26</v>
      </c>
      <c r="F3965" s="3">
        <v>35</v>
      </c>
      <c r="G3965" s="3" t="s">
        <v>89</v>
      </c>
      <c r="H3965" s="3" t="s">
        <v>122</v>
      </c>
      <c r="I3965" s="5">
        <v>17.989999999999998</v>
      </c>
      <c r="J3965" s="3">
        <v>0</v>
      </c>
      <c r="K3965" s="3" t="s">
        <v>102</v>
      </c>
      <c r="L3965" s="3">
        <v>3</v>
      </c>
      <c r="M3965" s="5">
        <v>0.62</v>
      </c>
      <c r="N3965" s="3" t="s">
        <v>96</v>
      </c>
    </row>
    <row r="3966" spans="1:14" x14ac:dyDescent="0.25">
      <c r="A3966" s="3" t="s">
        <v>4069</v>
      </c>
      <c r="B3966" s="3">
        <v>43</v>
      </c>
      <c r="C3966" s="3" t="s">
        <v>106</v>
      </c>
      <c r="D3966" s="3" t="s">
        <v>21</v>
      </c>
      <c r="E3966" s="5">
        <v>26.79</v>
      </c>
      <c r="F3966" s="3">
        <v>6</v>
      </c>
      <c r="G3966" s="3" t="s">
        <v>84</v>
      </c>
      <c r="H3966" s="3" t="s">
        <v>85</v>
      </c>
      <c r="I3966" s="5">
        <v>13.99</v>
      </c>
      <c r="J3966" s="3">
        <v>0</v>
      </c>
      <c r="K3966" s="3" t="s">
        <v>126</v>
      </c>
      <c r="L3966" s="3">
        <v>3</v>
      </c>
      <c r="M3966" s="5">
        <v>3.83</v>
      </c>
      <c r="N3966" s="3" t="s">
        <v>112</v>
      </c>
    </row>
    <row r="3967" spans="1:14" x14ac:dyDescent="0.25">
      <c r="A3967" s="3" t="s">
        <v>4070</v>
      </c>
      <c r="B3967" s="3">
        <v>19</v>
      </c>
      <c r="C3967" s="3" t="s">
        <v>93</v>
      </c>
      <c r="D3967" s="3" t="s">
        <v>19</v>
      </c>
      <c r="E3967" s="5">
        <v>48.49</v>
      </c>
      <c r="F3967" s="3">
        <v>7</v>
      </c>
      <c r="G3967" s="3" t="s">
        <v>89</v>
      </c>
      <c r="H3967" s="3" t="s">
        <v>85</v>
      </c>
      <c r="I3967" s="5">
        <v>8.99</v>
      </c>
      <c r="J3967" s="3">
        <v>0</v>
      </c>
      <c r="K3967" s="3" t="s">
        <v>102</v>
      </c>
      <c r="L3967" s="3">
        <v>4</v>
      </c>
      <c r="M3967" s="5">
        <v>6.06</v>
      </c>
      <c r="N3967" s="3" t="s">
        <v>87</v>
      </c>
    </row>
    <row r="3968" spans="1:14" x14ac:dyDescent="0.25">
      <c r="A3968" s="3" t="s">
        <v>4071</v>
      </c>
      <c r="B3968" s="3">
        <v>64</v>
      </c>
      <c r="C3968" s="3" t="s">
        <v>83</v>
      </c>
      <c r="D3968" s="3" t="s">
        <v>23</v>
      </c>
      <c r="E3968" s="5">
        <v>1.83</v>
      </c>
      <c r="F3968" s="3">
        <v>0</v>
      </c>
      <c r="G3968" s="3" t="s">
        <v>84</v>
      </c>
      <c r="H3968" s="3" t="s">
        <v>122</v>
      </c>
      <c r="I3968" s="5">
        <v>17.989999999999998</v>
      </c>
      <c r="J3968" s="3">
        <v>0</v>
      </c>
      <c r="K3968" s="3" t="s">
        <v>108</v>
      </c>
      <c r="L3968" s="3">
        <v>1</v>
      </c>
      <c r="M3968" s="5">
        <v>1.83</v>
      </c>
      <c r="N3968" s="3" t="s">
        <v>104</v>
      </c>
    </row>
    <row r="3969" spans="1:14" x14ac:dyDescent="0.25">
      <c r="A3969" s="3" t="s">
        <v>4072</v>
      </c>
      <c r="B3969" s="3">
        <v>42</v>
      </c>
      <c r="C3969" s="3" t="s">
        <v>83</v>
      </c>
      <c r="D3969" s="3" t="s">
        <v>21</v>
      </c>
      <c r="E3969" s="5">
        <v>6.91</v>
      </c>
      <c r="F3969" s="3">
        <v>21</v>
      </c>
      <c r="G3969" s="3" t="s">
        <v>94</v>
      </c>
      <c r="H3969" s="3" t="s">
        <v>90</v>
      </c>
      <c r="I3969" s="5">
        <v>13.99</v>
      </c>
      <c r="J3969" s="3">
        <v>0</v>
      </c>
      <c r="K3969" s="3" t="s">
        <v>86</v>
      </c>
      <c r="L3969" s="3">
        <v>4</v>
      </c>
      <c r="M3969" s="5">
        <v>0.31</v>
      </c>
      <c r="N3969" s="3" t="s">
        <v>96</v>
      </c>
    </row>
    <row r="3970" spans="1:14" x14ac:dyDescent="0.25">
      <c r="A3970" s="3" t="s">
        <v>4073</v>
      </c>
      <c r="B3970" s="3">
        <v>63</v>
      </c>
      <c r="C3970" s="3" t="s">
        <v>106</v>
      </c>
      <c r="D3970" s="3" t="s">
        <v>23</v>
      </c>
      <c r="E3970" s="5">
        <v>50.34</v>
      </c>
      <c r="F3970" s="3">
        <v>16</v>
      </c>
      <c r="G3970" s="3" t="s">
        <v>89</v>
      </c>
      <c r="H3970" s="3" t="s">
        <v>85</v>
      </c>
      <c r="I3970" s="5">
        <v>17.989999999999998</v>
      </c>
      <c r="J3970" s="3">
        <v>0</v>
      </c>
      <c r="K3970" s="3" t="s">
        <v>95</v>
      </c>
      <c r="L3970" s="3">
        <v>5</v>
      </c>
      <c r="M3970" s="5">
        <v>2.96</v>
      </c>
      <c r="N3970" s="3" t="s">
        <v>104</v>
      </c>
    </row>
    <row r="3971" spans="1:14" x14ac:dyDescent="0.25">
      <c r="A3971" s="3" t="s">
        <v>4074</v>
      </c>
      <c r="B3971" s="3">
        <v>37</v>
      </c>
      <c r="C3971" s="3" t="s">
        <v>83</v>
      </c>
      <c r="D3971" s="3" t="s">
        <v>19</v>
      </c>
      <c r="E3971" s="5">
        <v>11.16</v>
      </c>
      <c r="F3971" s="3">
        <v>23</v>
      </c>
      <c r="G3971" s="3" t="s">
        <v>135</v>
      </c>
      <c r="H3971" s="3" t="s">
        <v>122</v>
      </c>
      <c r="I3971" s="5">
        <v>8.99</v>
      </c>
      <c r="J3971" s="3">
        <v>0</v>
      </c>
      <c r="K3971" s="3" t="s">
        <v>108</v>
      </c>
      <c r="L3971" s="3">
        <v>2</v>
      </c>
      <c r="M3971" s="5">
        <v>0.47</v>
      </c>
      <c r="N3971" s="3" t="s">
        <v>117</v>
      </c>
    </row>
    <row r="3972" spans="1:14" x14ac:dyDescent="0.25">
      <c r="A3972" s="3" t="s">
        <v>4075</v>
      </c>
      <c r="B3972" s="3">
        <v>60</v>
      </c>
      <c r="C3972" s="3" t="s">
        <v>106</v>
      </c>
      <c r="D3972" s="3" t="s">
        <v>19</v>
      </c>
      <c r="E3972" s="5">
        <v>5.34</v>
      </c>
      <c r="F3972" s="3">
        <v>18</v>
      </c>
      <c r="G3972" s="3" t="s">
        <v>94</v>
      </c>
      <c r="H3972" s="3" t="s">
        <v>85</v>
      </c>
      <c r="I3972" s="5">
        <v>8.99</v>
      </c>
      <c r="J3972" s="3">
        <v>0</v>
      </c>
      <c r="K3972" s="3" t="s">
        <v>126</v>
      </c>
      <c r="L3972" s="3">
        <v>2</v>
      </c>
      <c r="M3972" s="5">
        <v>0.28000000000000003</v>
      </c>
      <c r="N3972" s="3" t="s">
        <v>96</v>
      </c>
    </row>
    <row r="3973" spans="1:14" x14ac:dyDescent="0.25">
      <c r="A3973" s="3" t="s">
        <v>4076</v>
      </c>
      <c r="B3973" s="3">
        <v>64</v>
      </c>
      <c r="C3973" s="3" t="s">
        <v>106</v>
      </c>
      <c r="D3973" s="3" t="s">
        <v>19</v>
      </c>
      <c r="E3973" s="5">
        <v>19.100000000000001</v>
      </c>
      <c r="F3973" s="3">
        <v>30</v>
      </c>
      <c r="G3973" s="3" t="s">
        <v>89</v>
      </c>
      <c r="H3973" s="3" t="s">
        <v>122</v>
      </c>
      <c r="I3973" s="5">
        <v>8.99</v>
      </c>
      <c r="J3973" s="3">
        <v>0</v>
      </c>
      <c r="K3973" s="3" t="s">
        <v>126</v>
      </c>
      <c r="L3973" s="3">
        <v>4</v>
      </c>
      <c r="M3973" s="5">
        <v>0.62</v>
      </c>
      <c r="N3973" s="3" t="s">
        <v>117</v>
      </c>
    </row>
    <row r="3974" spans="1:14" x14ac:dyDescent="0.25">
      <c r="A3974" s="3" t="s">
        <v>4077</v>
      </c>
      <c r="B3974" s="3">
        <v>18</v>
      </c>
      <c r="C3974" s="3" t="s">
        <v>93</v>
      </c>
      <c r="D3974" s="3" t="s">
        <v>19</v>
      </c>
      <c r="E3974" s="5">
        <v>1.97</v>
      </c>
      <c r="F3974" s="3">
        <v>46</v>
      </c>
      <c r="G3974" s="3" t="s">
        <v>114</v>
      </c>
      <c r="H3974" s="3" t="s">
        <v>85</v>
      </c>
      <c r="I3974" s="5">
        <v>8.99</v>
      </c>
      <c r="J3974" s="3">
        <v>1</v>
      </c>
      <c r="K3974" s="3" t="s">
        <v>95</v>
      </c>
      <c r="L3974" s="3">
        <v>2</v>
      </c>
      <c r="M3974" s="5">
        <v>0.04</v>
      </c>
      <c r="N3974" s="3" t="s">
        <v>87</v>
      </c>
    </row>
    <row r="3975" spans="1:14" x14ac:dyDescent="0.25">
      <c r="A3975" s="3" t="s">
        <v>4078</v>
      </c>
      <c r="B3975" s="3">
        <v>61</v>
      </c>
      <c r="C3975" s="3" t="s">
        <v>93</v>
      </c>
      <c r="D3975" s="3" t="s">
        <v>21</v>
      </c>
      <c r="E3975" s="5">
        <v>2.54</v>
      </c>
      <c r="F3975" s="3">
        <v>49</v>
      </c>
      <c r="G3975" s="3" t="s">
        <v>114</v>
      </c>
      <c r="H3975" s="3" t="s">
        <v>85</v>
      </c>
      <c r="I3975" s="5">
        <v>13.99</v>
      </c>
      <c r="J3975" s="3">
        <v>1</v>
      </c>
      <c r="K3975" s="3" t="s">
        <v>86</v>
      </c>
      <c r="L3975" s="3">
        <v>3</v>
      </c>
      <c r="M3975" s="5">
        <v>0.05</v>
      </c>
      <c r="N3975" s="3" t="s">
        <v>96</v>
      </c>
    </row>
    <row r="3976" spans="1:14" x14ac:dyDescent="0.25">
      <c r="A3976" s="3" t="s">
        <v>4079</v>
      </c>
      <c r="B3976" s="3">
        <v>70</v>
      </c>
      <c r="C3976" s="3" t="s">
        <v>83</v>
      </c>
      <c r="D3976" s="3" t="s">
        <v>19</v>
      </c>
      <c r="E3976" s="5">
        <v>13.09</v>
      </c>
      <c r="F3976" s="3">
        <v>13</v>
      </c>
      <c r="G3976" s="3" t="s">
        <v>94</v>
      </c>
      <c r="H3976" s="3" t="s">
        <v>122</v>
      </c>
      <c r="I3976" s="5">
        <v>8.99</v>
      </c>
      <c r="J3976" s="3">
        <v>0</v>
      </c>
      <c r="K3976" s="3" t="s">
        <v>102</v>
      </c>
      <c r="L3976" s="3">
        <v>2</v>
      </c>
      <c r="M3976" s="5">
        <v>0.93</v>
      </c>
      <c r="N3976" s="3" t="s">
        <v>112</v>
      </c>
    </row>
    <row r="3977" spans="1:14" x14ac:dyDescent="0.25">
      <c r="A3977" s="3" t="s">
        <v>4080</v>
      </c>
      <c r="B3977" s="3">
        <v>43</v>
      </c>
      <c r="C3977" s="3" t="s">
        <v>93</v>
      </c>
      <c r="D3977" s="3" t="s">
        <v>21</v>
      </c>
      <c r="E3977" s="5">
        <v>3.16</v>
      </c>
      <c r="F3977" s="3">
        <v>7</v>
      </c>
      <c r="G3977" s="3" t="s">
        <v>94</v>
      </c>
      <c r="H3977" s="3" t="s">
        <v>90</v>
      </c>
      <c r="I3977" s="5">
        <v>13.99</v>
      </c>
      <c r="J3977" s="3">
        <v>1</v>
      </c>
      <c r="K3977" s="3" t="s">
        <v>108</v>
      </c>
      <c r="L3977" s="3">
        <v>2</v>
      </c>
      <c r="M3977" s="5">
        <v>0.4</v>
      </c>
      <c r="N3977" s="3" t="s">
        <v>91</v>
      </c>
    </row>
    <row r="3978" spans="1:14" x14ac:dyDescent="0.25">
      <c r="A3978" s="3" t="s">
        <v>4081</v>
      </c>
      <c r="B3978" s="3">
        <v>20</v>
      </c>
      <c r="C3978" s="3" t="s">
        <v>106</v>
      </c>
      <c r="D3978" s="3" t="s">
        <v>19</v>
      </c>
      <c r="E3978" s="5">
        <v>3.38</v>
      </c>
      <c r="F3978" s="3">
        <v>34</v>
      </c>
      <c r="G3978" s="3" t="s">
        <v>89</v>
      </c>
      <c r="H3978" s="3" t="s">
        <v>85</v>
      </c>
      <c r="I3978" s="5">
        <v>8.99</v>
      </c>
      <c r="J3978" s="3">
        <v>1</v>
      </c>
      <c r="K3978" s="3" t="s">
        <v>126</v>
      </c>
      <c r="L3978" s="3">
        <v>5</v>
      </c>
      <c r="M3978" s="5">
        <v>0.1</v>
      </c>
      <c r="N3978" s="3" t="s">
        <v>104</v>
      </c>
    </row>
    <row r="3979" spans="1:14" x14ac:dyDescent="0.25">
      <c r="A3979" s="3" t="s">
        <v>4082</v>
      </c>
      <c r="B3979" s="3">
        <v>49</v>
      </c>
      <c r="C3979" s="3" t="s">
        <v>83</v>
      </c>
      <c r="D3979" s="3" t="s">
        <v>19</v>
      </c>
      <c r="E3979" s="5">
        <v>1.17</v>
      </c>
      <c r="F3979" s="3">
        <v>46</v>
      </c>
      <c r="G3979" s="3" t="s">
        <v>114</v>
      </c>
      <c r="H3979" s="3" t="s">
        <v>111</v>
      </c>
      <c r="I3979" s="5">
        <v>8.99</v>
      </c>
      <c r="J3979" s="3">
        <v>1</v>
      </c>
      <c r="K3979" s="3" t="s">
        <v>102</v>
      </c>
      <c r="L3979" s="3">
        <v>1</v>
      </c>
      <c r="M3979" s="5">
        <v>0.02</v>
      </c>
      <c r="N3979" s="3" t="s">
        <v>104</v>
      </c>
    </row>
    <row r="3980" spans="1:14" x14ac:dyDescent="0.25">
      <c r="A3980" s="3" t="s">
        <v>4083</v>
      </c>
      <c r="B3980" s="3">
        <v>40</v>
      </c>
      <c r="C3980" s="3" t="s">
        <v>106</v>
      </c>
      <c r="D3980" s="3" t="s">
        <v>19</v>
      </c>
      <c r="E3980" s="5">
        <v>4.92</v>
      </c>
      <c r="F3980" s="3">
        <v>30</v>
      </c>
      <c r="G3980" s="3" t="s">
        <v>135</v>
      </c>
      <c r="H3980" s="3" t="s">
        <v>122</v>
      </c>
      <c r="I3980" s="5">
        <v>8.99</v>
      </c>
      <c r="J3980" s="3">
        <v>1</v>
      </c>
      <c r="K3980" s="3" t="s">
        <v>126</v>
      </c>
      <c r="L3980" s="3">
        <v>5</v>
      </c>
      <c r="M3980" s="5">
        <v>0.16</v>
      </c>
      <c r="N3980" s="3" t="s">
        <v>117</v>
      </c>
    </row>
    <row r="3981" spans="1:14" x14ac:dyDescent="0.25">
      <c r="A3981" s="3" t="s">
        <v>4084</v>
      </c>
      <c r="B3981" s="3">
        <v>63</v>
      </c>
      <c r="C3981" s="3" t="s">
        <v>106</v>
      </c>
      <c r="D3981" s="3" t="s">
        <v>19</v>
      </c>
      <c r="E3981" s="5">
        <v>2.2400000000000002</v>
      </c>
      <c r="F3981" s="3">
        <v>27</v>
      </c>
      <c r="G3981" s="3" t="s">
        <v>84</v>
      </c>
      <c r="H3981" s="3" t="s">
        <v>90</v>
      </c>
      <c r="I3981" s="5">
        <v>8.99</v>
      </c>
      <c r="J3981" s="3">
        <v>1</v>
      </c>
      <c r="K3981" s="3" t="s">
        <v>126</v>
      </c>
      <c r="L3981" s="3">
        <v>4</v>
      </c>
      <c r="M3981" s="5">
        <v>0.08</v>
      </c>
      <c r="N3981" s="3" t="s">
        <v>96</v>
      </c>
    </row>
    <row r="3982" spans="1:14" x14ac:dyDescent="0.25">
      <c r="A3982" s="3" t="s">
        <v>4085</v>
      </c>
      <c r="B3982" s="3">
        <v>30</v>
      </c>
      <c r="C3982" s="3" t="s">
        <v>83</v>
      </c>
      <c r="D3982" s="3" t="s">
        <v>23</v>
      </c>
      <c r="E3982" s="5">
        <v>4.45</v>
      </c>
      <c r="F3982" s="3">
        <v>43</v>
      </c>
      <c r="G3982" s="3" t="s">
        <v>89</v>
      </c>
      <c r="H3982" s="3" t="s">
        <v>90</v>
      </c>
      <c r="I3982" s="5">
        <v>17.989999999999998</v>
      </c>
      <c r="J3982" s="3">
        <v>1</v>
      </c>
      <c r="K3982" s="3" t="s">
        <v>86</v>
      </c>
      <c r="L3982" s="3">
        <v>4</v>
      </c>
      <c r="M3982" s="5">
        <v>0.1</v>
      </c>
      <c r="N3982" s="3" t="s">
        <v>87</v>
      </c>
    </row>
    <row r="3983" spans="1:14" x14ac:dyDescent="0.25">
      <c r="A3983" s="3" t="s">
        <v>4086</v>
      </c>
      <c r="B3983" s="3">
        <v>53</v>
      </c>
      <c r="C3983" s="3" t="s">
        <v>106</v>
      </c>
      <c r="D3983" s="3" t="s">
        <v>23</v>
      </c>
      <c r="E3983" s="5">
        <v>11.18</v>
      </c>
      <c r="F3983" s="3">
        <v>19</v>
      </c>
      <c r="G3983" s="3" t="s">
        <v>114</v>
      </c>
      <c r="H3983" s="3" t="s">
        <v>122</v>
      </c>
      <c r="I3983" s="5">
        <v>17.989999999999998</v>
      </c>
      <c r="J3983" s="3">
        <v>0</v>
      </c>
      <c r="K3983" s="3" t="s">
        <v>108</v>
      </c>
      <c r="L3983" s="3">
        <v>4</v>
      </c>
      <c r="M3983" s="5">
        <v>0.56000000000000005</v>
      </c>
      <c r="N3983" s="3" t="s">
        <v>112</v>
      </c>
    </row>
    <row r="3984" spans="1:14" x14ac:dyDescent="0.25">
      <c r="A3984" s="3" t="s">
        <v>4087</v>
      </c>
      <c r="B3984" s="3">
        <v>18</v>
      </c>
      <c r="C3984" s="3" t="s">
        <v>83</v>
      </c>
      <c r="D3984" s="3" t="s">
        <v>23</v>
      </c>
      <c r="E3984" s="5">
        <v>9.52</v>
      </c>
      <c r="F3984" s="3">
        <v>5</v>
      </c>
      <c r="G3984" s="3" t="s">
        <v>98</v>
      </c>
      <c r="H3984" s="3" t="s">
        <v>120</v>
      </c>
      <c r="I3984" s="5">
        <v>17.989999999999998</v>
      </c>
      <c r="J3984" s="3">
        <v>0</v>
      </c>
      <c r="K3984" s="3" t="s">
        <v>86</v>
      </c>
      <c r="L3984" s="3">
        <v>2</v>
      </c>
      <c r="M3984" s="5">
        <v>1.59</v>
      </c>
      <c r="N3984" s="3" t="s">
        <v>96</v>
      </c>
    </row>
    <row r="3985" spans="1:14" x14ac:dyDescent="0.25">
      <c r="A3985" s="3" t="s">
        <v>4088</v>
      </c>
      <c r="B3985" s="3">
        <v>39</v>
      </c>
      <c r="C3985" s="3" t="s">
        <v>83</v>
      </c>
      <c r="D3985" s="3" t="s">
        <v>21</v>
      </c>
      <c r="E3985" s="5">
        <v>0.75</v>
      </c>
      <c r="F3985" s="3">
        <v>27</v>
      </c>
      <c r="G3985" s="3" t="s">
        <v>84</v>
      </c>
      <c r="H3985" s="3" t="s">
        <v>111</v>
      </c>
      <c r="I3985" s="5">
        <v>13.99</v>
      </c>
      <c r="J3985" s="3">
        <v>1</v>
      </c>
      <c r="K3985" s="3" t="s">
        <v>95</v>
      </c>
      <c r="L3985" s="3">
        <v>4</v>
      </c>
      <c r="M3985" s="5">
        <v>0.03</v>
      </c>
      <c r="N3985" s="3" t="s">
        <v>104</v>
      </c>
    </row>
    <row r="3986" spans="1:14" x14ac:dyDescent="0.25">
      <c r="A3986" s="3" t="s">
        <v>4089</v>
      </c>
      <c r="B3986" s="3">
        <v>70</v>
      </c>
      <c r="C3986" s="3" t="s">
        <v>106</v>
      </c>
      <c r="D3986" s="3" t="s">
        <v>21</v>
      </c>
      <c r="E3986" s="5">
        <v>13.92</v>
      </c>
      <c r="F3986" s="3">
        <v>57</v>
      </c>
      <c r="G3986" s="3" t="s">
        <v>135</v>
      </c>
      <c r="H3986" s="3" t="s">
        <v>111</v>
      </c>
      <c r="I3986" s="5">
        <v>13.99</v>
      </c>
      <c r="J3986" s="3">
        <v>1</v>
      </c>
      <c r="K3986" s="3" t="s">
        <v>95</v>
      </c>
      <c r="L3986" s="3">
        <v>1</v>
      </c>
      <c r="M3986" s="5">
        <v>0.24</v>
      </c>
      <c r="N3986" s="3" t="s">
        <v>87</v>
      </c>
    </row>
    <row r="3987" spans="1:14" x14ac:dyDescent="0.25">
      <c r="A3987" s="3" t="s">
        <v>4090</v>
      </c>
      <c r="B3987" s="3">
        <v>19</v>
      </c>
      <c r="C3987" s="3" t="s">
        <v>106</v>
      </c>
      <c r="D3987" s="3" t="s">
        <v>23</v>
      </c>
      <c r="E3987" s="5">
        <v>5.34</v>
      </c>
      <c r="F3987" s="3">
        <v>0</v>
      </c>
      <c r="G3987" s="3" t="s">
        <v>89</v>
      </c>
      <c r="H3987" s="3" t="s">
        <v>122</v>
      </c>
      <c r="I3987" s="5">
        <v>17.989999999999998</v>
      </c>
      <c r="J3987" s="3">
        <v>0</v>
      </c>
      <c r="K3987" s="3" t="s">
        <v>126</v>
      </c>
      <c r="L3987" s="3">
        <v>3</v>
      </c>
      <c r="M3987" s="5">
        <v>5.34</v>
      </c>
      <c r="N3987" s="3" t="s">
        <v>117</v>
      </c>
    </row>
    <row r="3988" spans="1:14" x14ac:dyDescent="0.25">
      <c r="A3988" s="3" t="s">
        <v>4091</v>
      </c>
      <c r="B3988" s="3">
        <v>48</v>
      </c>
      <c r="C3988" s="3" t="s">
        <v>83</v>
      </c>
      <c r="D3988" s="3" t="s">
        <v>19</v>
      </c>
      <c r="E3988" s="5">
        <v>10.9</v>
      </c>
      <c r="F3988" s="3">
        <v>26</v>
      </c>
      <c r="G3988" s="3" t="s">
        <v>98</v>
      </c>
      <c r="H3988" s="3" t="s">
        <v>90</v>
      </c>
      <c r="I3988" s="5">
        <v>8.99</v>
      </c>
      <c r="J3988" s="3">
        <v>1</v>
      </c>
      <c r="K3988" s="3" t="s">
        <v>95</v>
      </c>
      <c r="L3988" s="3">
        <v>2</v>
      </c>
      <c r="M3988" s="5">
        <v>0.4</v>
      </c>
      <c r="N3988" s="3" t="s">
        <v>99</v>
      </c>
    </row>
    <row r="3989" spans="1:14" x14ac:dyDescent="0.25">
      <c r="A3989" s="3" t="s">
        <v>4092</v>
      </c>
      <c r="B3989" s="3">
        <v>26</v>
      </c>
      <c r="C3989" s="3" t="s">
        <v>106</v>
      </c>
      <c r="D3989" s="3" t="s">
        <v>23</v>
      </c>
      <c r="E3989" s="5">
        <v>8.1300000000000008</v>
      </c>
      <c r="F3989" s="3">
        <v>12</v>
      </c>
      <c r="G3989" s="3" t="s">
        <v>114</v>
      </c>
      <c r="H3989" s="3" t="s">
        <v>111</v>
      </c>
      <c r="I3989" s="5">
        <v>17.989999999999998</v>
      </c>
      <c r="J3989" s="3">
        <v>0</v>
      </c>
      <c r="K3989" s="3" t="s">
        <v>126</v>
      </c>
      <c r="L3989" s="3">
        <v>4</v>
      </c>
      <c r="M3989" s="5">
        <v>0.63</v>
      </c>
      <c r="N3989" s="3" t="s">
        <v>91</v>
      </c>
    </row>
    <row r="3990" spans="1:14" x14ac:dyDescent="0.25">
      <c r="A3990" s="3" t="s">
        <v>4093</v>
      </c>
      <c r="B3990" s="3">
        <v>48</v>
      </c>
      <c r="C3990" s="3" t="s">
        <v>93</v>
      </c>
      <c r="D3990" s="3" t="s">
        <v>21</v>
      </c>
      <c r="E3990" s="5">
        <v>17.03</v>
      </c>
      <c r="F3990" s="3">
        <v>57</v>
      </c>
      <c r="G3990" s="3" t="s">
        <v>89</v>
      </c>
      <c r="H3990" s="3" t="s">
        <v>85</v>
      </c>
      <c r="I3990" s="5">
        <v>13.99</v>
      </c>
      <c r="J3990" s="3">
        <v>0</v>
      </c>
      <c r="K3990" s="3" t="s">
        <v>102</v>
      </c>
      <c r="L3990" s="3">
        <v>5</v>
      </c>
      <c r="M3990" s="5">
        <v>0.28999999999999998</v>
      </c>
      <c r="N3990" s="3" t="s">
        <v>87</v>
      </c>
    </row>
    <row r="3991" spans="1:14" x14ac:dyDescent="0.25">
      <c r="A3991" s="3" t="s">
        <v>4094</v>
      </c>
      <c r="B3991" s="3">
        <v>19</v>
      </c>
      <c r="C3991" s="3" t="s">
        <v>93</v>
      </c>
      <c r="D3991" s="3" t="s">
        <v>23</v>
      </c>
      <c r="E3991" s="5">
        <v>4.7300000000000004</v>
      </c>
      <c r="F3991" s="3">
        <v>41</v>
      </c>
      <c r="G3991" s="3" t="s">
        <v>94</v>
      </c>
      <c r="H3991" s="3" t="s">
        <v>122</v>
      </c>
      <c r="I3991" s="5">
        <v>17.989999999999998</v>
      </c>
      <c r="J3991" s="3">
        <v>1</v>
      </c>
      <c r="K3991" s="3" t="s">
        <v>95</v>
      </c>
      <c r="L3991" s="3">
        <v>2</v>
      </c>
      <c r="M3991" s="5">
        <v>0.11</v>
      </c>
      <c r="N3991" s="3" t="s">
        <v>96</v>
      </c>
    </row>
    <row r="3992" spans="1:14" x14ac:dyDescent="0.25">
      <c r="A3992" s="3" t="s">
        <v>4095</v>
      </c>
      <c r="B3992" s="3">
        <v>70</v>
      </c>
      <c r="C3992" s="3" t="s">
        <v>106</v>
      </c>
      <c r="D3992" s="3" t="s">
        <v>19</v>
      </c>
      <c r="E3992" s="5">
        <v>110.4</v>
      </c>
      <c r="F3992" s="3">
        <v>33</v>
      </c>
      <c r="G3992" s="3" t="s">
        <v>84</v>
      </c>
      <c r="H3992" s="3" t="s">
        <v>120</v>
      </c>
      <c r="I3992" s="5">
        <v>8.99</v>
      </c>
      <c r="J3992" s="3">
        <v>0</v>
      </c>
      <c r="K3992" s="3" t="s">
        <v>108</v>
      </c>
      <c r="L3992" s="3">
        <v>5</v>
      </c>
      <c r="M3992" s="5">
        <v>3.25</v>
      </c>
      <c r="N3992" s="3" t="s">
        <v>99</v>
      </c>
    </row>
    <row r="3993" spans="1:14" x14ac:dyDescent="0.25">
      <c r="A3993" s="3" t="s">
        <v>4096</v>
      </c>
      <c r="B3993" s="3">
        <v>18</v>
      </c>
      <c r="C3993" s="3" t="s">
        <v>93</v>
      </c>
      <c r="D3993" s="3" t="s">
        <v>21</v>
      </c>
      <c r="E3993" s="5">
        <v>5.32</v>
      </c>
      <c r="F3993" s="3">
        <v>18</v>
      </c>
      <c r="G3993" s="3" t="s">
        <v>94</v>
      </c>
      <c r="H3993" s="3" t="s">
        <v>120</v>
      </c>
      <c r="I3993" s="5">
        <v>13.99</v>
      </c>
      <c r="J3993" s="3">
        <v>0</v>
      </c>
      <c r="K3993" s="3" t="s">
        <v>86</v>
      </c>
      <c r="L3993" s="3">
        <v>3</v>
      </c>
      <c r="M3993" s="5">
        <v>0.28000000000000003</v>
      </c>
      <c r="N3993" s="3" t="s">
        <v>91</v>
      </c>
    </row>
    <row r="3994" spans="1:14" x14ac:dyDescent="0.25">
      <c r="A3994" s="3" t="s">
        <v>4097</v>
      </c>
      <c r="B3994" s="3">
        <v>58</v>
      </c>
      <c r="C3994" s="3" t="s">
        <v>93</v>
      </c>
      <c r="D3994" s="3" t="s">
        <v>21</v>
      </c>
      <c r="E3994" s="5">
        <v>2.5099999999999998</v>
      </c>
      <c r="F3994" s="3">
        <v>31</v>
      </c>
      <c r="G3994" s="3" t="s">
        <v>135</v>
      </c>
      <c r="H3994" s="3" t="s">
        <v>120</v>
      </c>
      <c r="I3994" s="5">
        <v>13.99</v>
      </c>
      <c r="J3994" s="3">
        <v>1</v>
      </c>
      <c r="K3994" s="3" t="s">
        <v>108</v>
      </c>
      <c r="L3994" s="3">
        <v>5</v>
      </c>
      <c r="M3994" s="5">
        <v>0.08</v>
      </c>
      <c r="N3994" s="3" t="s">
        <v>96</v>
      </c>
    </row>
    <row r="3995" spans="1:14" x14ac:dyDescent="0.25">
      <c r="A3995" s="3" t="s">
        <v>4098</v>
      </c>
      <c r="B3995" s="3">
        <v>57</v>
      </c>
      <c r="C3995" s="3" t="s">
        <v>106</v>
      </c>
      <c r="D3995" s="3" t="s">
        <v>23</v>
      </c>
      <c r="E3995" s="5">
        <v>44.65</v>
      </c>
      <c r="F3995" s="3">
        <v>52</v>
      </c>
      <c r="G3995" s="3" t="s">
        <v>98</v>
      </c>
      <c r="H3995" s="3" t="s">
        <v>122</v>
      </c>
      <c r="I3995" s="5">
        <v>17.989999999999998</v>
      </c>
      <c r="J3995" s="3">
        <v>0</v>
      </c>
      <c r="K3995" s="3" t="s">
        <v>126</v>
      </c>
      <c r="L3995" s="3">
        <v>5</v>
      </c>
      <c r="M3995" s="5">
        <v>0.84</v>
      </c>
      <c r="N3995" s="3" t="s">
        <v>112</v>
      </c>
    </row>
    <row r="3996" spans="1:14" x14ac:dyDescent="0.25">
      <c r="A3996" s="3" t="s">
        <v>4099</v>
      </c>
      <c r="B3996" s="3">
        <v>47</v>
      </c>
      <c r="C3996" s="3" t="s">
        <v>83</v>
      </c>
      <c r="D3996" s="3" t="s">
        <v>21</v>
      </c>
      <c r="E3996" s="5">
        <v>1.59</v>
      </c>
      <c r="F3996" s="3">
        <v>34</v>
      </c>
      <c r="G3996" s="3" t="s">
        <v>98</v>
      </c>
      <c r="H3996" s="3" t="s">
        <v>90</v>
      </c>
      <c r="I3996" s="5">
        <v>13.99</v>
      </c>
      <c r="J3996" s="3">
        <v>1</v>
      </c>
      <c r="K3996" s="3" t="s">
        <v>86</v>
      </c>
      <c r="L3996" s="3">
        <v>1</v>
      </c>
      <c r="M3996" s="5">
        <v>0.05</v>
      </c>
      <c r="N3996" s="3" t="s">
        <v>112</v>
      </c>
    </row>
    <row r="3997" spans="1:14" x14ac:dyDescent="0.25">
      <c r="A3997" s="3" t="s">
        <v>4100</v>
      </c>
      <c r="B3997" s="3">
        <v>22</v>
      </c>
      <c r="C3997" s="3" t="s">
        <v>83</v>
      </c>
      <c r="D3997" s="3" t="s">
        <v>23</v>
      </c>
      <c r="E3997" s="5">
        <v>32.25</v>
      </c>
      <c r="F3997" s="3">
        <v>30</v>
      </c>
      <c r="G3997" s="3" t="s">
        <v>84</v>
      </c>
      <c r="H3997" s="3" t="s">
        <v>85</v>
      </c>
      <c r="I3997" s="5">
        <v>17.989999999999998</v>
      </c>
      <c r="J3997" s="3">
        <v>0</v>
      </c>
      <c r="K3997" s="3" t="s">
        <v>86</v>
      </c>
      <c r="L3997" s="3">
        <v>2</v>
      </c>
      <c r="M3997" s="5">
        <v>1.04</v>
      </c>
      <c r="N3997" s="3" t="s">
        <v>104</v>
      </c>
    </row>
    <row r="3998" spans="1:14" x14ac:dyDescent="0.25">
      <c r="A3998" s="3" t="s">
        <v>4101</v>
      </c>
      <c r="B3998" s="3">
        <v>52</v>
      </c>
      <c r="C3998" s="3" t="s">
        <v>83</v>
      </c>
      <c r="D3998" s="3" t="s">
        <v>23</v>
      </c>
      <c r="E3998" s="5">
        <v>1.42</v>
      </c>
      <c r="F3998" s="3">
        <v>45</v>
      </c>
      <c r="G3998" s="3" t="s">
        <v>135</v>
      </c>
      <c r="H3998" s="3" t="s">
        <v>122</v>
      </c>
      <c r="I3998" s="5">
        <v>17.989999999999998</v>
      </c>
      <c r="J3998" s="3">
        <v>1</v>
      </c>
      <c r="K3998" s="3" t="s">
        <v>108</v>
      </c>
      <c r="L3998" s="3">
        <v>5</v>
      </c>
      <c r="M3998" s="5">
        <v>0.03</v>
      </c>
      <c r="N3998" s="3" t="s">
        <v>99</v>
      </c>
    </row>
    <row r="3999" spans="1:14" x14ac:dyDescent="0.25">
      <c r="A3999" s="3" t="s">
        <v>4102</v>
      </c>
      <c r="B3999" s="3">
        <v>53</v>
      </c>
      <c r="C3999" s="3" t="s">
        <v>83</v>
      </c>
      <c r="D3999" s="3" t="s">
        <v>21</v>
      </c>
      <c r="E3999" s="5">
        <v>3.68</v>
      </c>
      <c r="F3999" s="3">
        <v>55</v>
      </c>
      <c r="G3999" s="3" t="s">
        <v>98</v>
      </c>
      <c r="H3999" s="3" t="s">
        <v>122</v>
      </c>
      <c r="I3999" s="5">
        <v>13.99</v>
      </c>
      <c r="J3999" s="3">
        <v>1</v>
      </c>
      <c r="K3999" s="3" t="s">
        <v>108</v>
      </c>
      <c r="L3999" s="3">
        <v>1</v>
      </c>
      <c r="M3999" s="5">
        <v>7.0000000000000007E-2</v>
      </c>
      <c r="N3999" s="3" t="s">
        <v>117</v>
      </c>
    </row>
    <row r="4000" spans="1:14" x14ac:dyDescent="0.25">
      <c r="A4000" s="3" t="s">
        <v>4103</v>
      </c>
      <c r="B4000" s="3">
        <v>34</v>
      </c>
      <c r="C4000" s="3" t="s">
        <v>83</v>
      </c>
      <c r="D4000" s="3" t="s">
        <v>23</v>
      </c>
      <c r="E4000" s="5">
        <v>1.41</v>
      </c>
      <c r="F4000" s="3">
        <v>20</v>
      </c>
      <c r="G4000" s="3" t="s">
        <v>114</v>
      </c>
      <c r="H4000" s="3" t="s">
        <v>85</v>
      </c>
      <c r="I4000" s="5">
        <v>17.989999999999998</v>
      </c>
      <c r="J4000" s="3">
        <v>0</v>
      </c>
      <c r="K4000" s="3" t="s">
        <v>126</v>
      </c>
      <c r="L4000" s="3">
        <v>4</v>
      </c>
      <c r="M4000" s="5">
        <v>7.0000000000000007E-2</v>
      </c>
      <c r="N4000" s="3" t="s">
        <v>87</v>
      </c>
    </row>
    <row r="4001" spans="1:14" x14ac:dyDescent="0.25">
      <c r="A4001" s="3" t="s">
        <v>4104</v>
      </c>
      <c r="B4001" s="3">
        <v>46</v>
      </c>
      <c r="C4001" s="3" t="s">
        <v>106</v>
      </c>
      <c r="D4001" s="3" t="s">
        <v>19</v>
      </c>
      <c r="E4001" s="5">
        <v>1.6</v>
      </c>
      <c r="F4001" s="3">
        <v>31</v>
      </c>
      <c r="G4001" s="3" t="s">
        <v>135</v>
      </c>
      <c r="H4001" s="3" t="s">
        <v>120</v>
      </c>
      <c r="I4001" s="5">
        <v>8.99</v>
      </c>
      <c r="J4001" s="3">
        <v>1</v>
      </c>
      <c r="K4001" s="3" t="s">
        <v>95</v>
      </c>
      <c r="L4001" s="3">
        <v>3</v>
      </c>
      <c r="M4001" s="5">
        <v>0.05</v>
      </c>
      <c r="N4001" s="3" t="s">
        <v>96</v>
      </c>
    </row>
    <row r="4002" spans="1:14" x14ac:dyDescent="0.25">
      <c r="A4002" s="3" t="s">
        <v>4105</v>
      </c>
      <c r="B4002" s="3">
        <v>33</v>
      </c>
      <c r="C4002" s="3" t="s">
        <v>106</v>
      </c>
      <c r="D4002" s="3" t="s">
        <v>23</v>
      </c>
      <c r="E4002" s="5">
        <v>12</v>
      </c>
      <c r="F4002" s="3">
        <v>18</v>
      </c>
      <c r="G4002" s="3" t="s">
        <v>84</v>
      </c>
      <c r="H4002" s="3" t="s">
        <v>111</v>
      </c>
      <c r="I4002" s="5">
        <v>17.989999999999998</v>
      </c>
      <c r="J4002" s="3">
        <v>0</v>
      </c>
      <c r="K4002" s="3" t="s">
        <v>102</v>
      </c>
      <c r="L4002" s="3">
        <v>3</v>
      </c>
      <c r="M4002" s="5">
        <v>0.63</v>
      </c>
      <c r="N4002" s="3" t="s">
        <v>112</v>
      </c>
    </row>
    <row r="4003" spans="1:14" x14ac:dyDescent="0.25">
      <c r="A4003" s="3" t="s">
        <v>4106</v>
      </c>
      <c r="B4003" s="3">
        <v>59</v>
      </c>
      <c r="C4003" s="3" t="s">
        <v>83</v>
      </c>
      <c r="D4003" s="3" t="s">
        <v>19</v>
      </c>
      <c r="E4003" s="5">
        <v>10.68</v>
      </c>
      <c r="F4003" s="3">
        <v>13</v>
      </c>
      <c r="G4003" s="3" t="s">
        <v>94</v>
      </c>
      <c r="H4003" s="3" t="s">
        <v>85</v>
      </c>
      <c r="I4003" s="5">
        <v>8.99</v>
      </c>
      <c r="J4003" s="3">
        <v>0</v>
      </c>
      <c r="K4003" s="3" t="s">
        <v>102</v>
      </c>
      <c r="L4003" s="3">
        <v>1</v>
      </c>
      <c r="M4003" s="5">
        <v>0.76</v>
      </c>
      <c r="N4003" s="3" t="s">
        <v>104</v>
      </c>
    </row>
    <row r="4004" spans="1:14" x14ac:dyDescent="0.25">
      <c r="A4004" s="3" t="s">
        <v>4107</v>
      </c>
      <c r="B4004" s="3">
        <v>51</v>
      </c>
      <c r="C4004" s="3" t="s">
        <v>83</v>
      </c>
      <c r="D4004" s="3" t="s">
        <v>21</v>
      </c>
      <c r="E4004" s="5">
        <v>1.23</v>
      </c>
      <c r="F4004" s="3">
        <v>4</v>
      </c>
      <c r="G4004" s="3" t="s">
        <v>89</v>
      </c>
      <c r="H4004" s="3" t="s">
        <v>122</v>
      </c>
      <c r="I4004" s="5">
        <v>13.99</v>
      </c>
      <c r="J4004" s="3">
        <v>0</v>
      </c>
      <c r="K4004" s="3" t="s">
        <v>126</v>
      </c>
      <c r="L4004" s="3">
        <v>4</v>
      </c>
      <c r="M4004" s="5">
        <v>0.25</v>
      </c>
      <c r="N4004" s="3" t="s">
        <v>112</v>
      </c>
    </row>
    <row r="4005" spans="1:14" x14ac:dyDescent="0.25">
      <c r="A4005" s="3" t="s">
        <v>4108</v>
      </c>
      <c r="B4005" s="3">
        <v>36</v>
      </c>
      <c r="C4005" s="3" t="s">
        <v>106</v>
      </c>
      <c r="D4005" s="3" t="s">
        <v>19</v>
      </c>
      <c r="E4005" s="5">
        <v>0.38</v>
      </c>
      <c r="F4005" s="3">
        <v>44</v>
      </c>
      <c r="G4005" s="3" t="s">
        <v>98</v>
      </c>
      <c r="H4005" s="3" t="s">
        <v>111</v>
      </c>
      <c r="I4005" s="5">
        <v>8.99</v>
      </c>
      <c r="J4005" s="3">
        <v>1</v>
      </c>
      <c r="K4005" s="3" t="s">
        <v>95</v>
      </c>
      <c r="L4005" s="3">
        <v>2</v>
      </c>
      <c r="M4005" s="5">
        <v>0.01</v>
      </c>
      <c r="N4005" s="3" t="s">
        <v>112</v>
      </c>
    </row>
    <row r="4006" spans="1:14" x14ac:dyDescent="0.25">
      <c r="A4006" s="3" t="s">
        <v>4109</v>
      </c>
      <c r="B4006" s="3">
        <v>31</v>
      </c>
      <c r="C4006" s="3" t="s">
        <v>93</v>
      </c>
      <c r="D4006" s="3" t="s">
        <v>19</v>
      </c>
      <c r="E4006" s="5">
        <v>9.3800000000000008</v>
      </c>
      <c r="F4006" s="3">
        <v>9</v>
      </c>
      <c r="G4006" s="3" t="s">
        <v>84</v>
      </c>
      <c r="H4006" s="3" t="s">
        <v>85</v>
      </c>
      <c r="I4006" s="5">
        <v>8.99</v>
      </c>
      <c r="J4006" s="3">
        <v>0</v>
      </c>
      <c r="K4006" s="3" t="s">
        <v>95</v>
      </c>
      <c r="L4006" s="3">
        <v>1</v>
      </c>
      <c r="M4006" s="5">
        <v>0.94</v>
      </c>
      <c r="N4006" s="3" t="s">
        <v>99</v>
      </c>
    </row>
    <row r="4007" spans="1:14" x14ac:dyDescent="0.25">
      <c r="A4007" s="3" t="s">
        <v>4110</v>
      </c>
      <c r="B4007" s="3">
        <v>22</v>
      </c>
      <c r="C4007" s="3" t="s">
        <v>83</v>
      </c>
      <c r="D4007" s="3" t="s">
        <v>23</v>
      </c>
      <c r="E4007" s="5">
        <v>10.69</v>
      </c>
      <c r="F4007" s="3">
        <v>7</v>
      </c>
      <c r="G4007" s="3" t="s">
        <v>84</v>
      </c>
      <c r="H4007" s="3" t="s">
        <v>85</v>
      </c>
      <c r="I4007" s="5">
        <v>17.989999999999998</v>
      </c>
      <c r="J4007" s="3">
        <v>0</v>
      </c>
      <c r="K4007" s="3" t="s">
        <v>86</v>
      </c>
      <c r="L4007" s="3">
        <v>2</v>
      </c>
      <c r="M4007" s="5">
        <v>1.34</v>
      </c>
      <c r="N4007" s="3" t="s">
        <v>96</v>
      </c>
    </row>
    <row r="4008" spans="1:14" x14ac:dyDescent="0.25">
      <c r="A4008" s="3" t="s">
        <v>4111</v>
      </c>
      <c r="B4008" s="3">
        <v>27</v>
      </c>
      <c r="C4008" s="3" t="s">
        <v>83</v>
      </c>
      <c r="D4008" s="3" t="s">
        <v>19</v>
      </c>
      <c r="E4008" s="5">
        <v>8.8800000000000008</v>
      </c>
      <c r="F4008" s="3">
        <v>46</v>
      </c>
      <c r="G4008" s="3" t="s">
        <v>94</v>
      </c>
      <c r="H4008" s="3" t="s">
        <v>85</v>
      </c>
      <c r="I4008" s="5">
        <v>8.99</v>
      </c>
      <c r="J4008" s="3">
        <v>1</v>
      </c>
      <c r="K4008" s="3" t="s">
        <v>102</v>
      </c>
      <c r="L4008" s="3">
        <v>2</v>
      </c>
      <c r="M4008" s="5">
        <v>0.19</v>
      </c>
      <c r="N4008" s="3" t="s">
        <v>87</v>
      </c>
    </row>
    <row r="4009" spans="1:14" x14ac:dyDescent="0.25">
      <c r="A4009" s="3" t="s">
        <v>4112</v>
      </c>
      <c r="B4009" s="3">
        <v>26</v>
      </c>
      <c r="C4009" s="3" t="s">
        <v>106</v>
      </c>
      <c r="D4009" s="3" t="s">
        <v>19</v>
      </c>
      <c r="E4009" s="5">
        <v>2.1800000000000002</v>
      </c>
      <c r="F4009" s="3">
        <v>37</v>
      </c>
      <c r="G4009" s="3" t="s">
        <v>89</v>
      </c>
      <c r="H4009" s="3" t="s">
        <v>90</v>
      </c>
      <c r="I4009" s="5">
        <v>8.99</v>
      </c>
      <c r="J4009" s="3">
        <v>1</v>
      </c>
      <c r="K4009" s="3" t="s">
        <v>108</v>
      </c>
      <c r="L4009" s="3">
        <v>5</v>
      </c>
      <c r="M4009" s="5">
        <v>0.06</v>
      </c>
      <c r="N4009" s="3" t="s">
        <v>112</v>
      </c>
    </row>
    <row r="4010" spans="1:14" x14ac:dyDescent="0.25">
      <c r="A4010" s="3" t="s">
        <v>4113</v>
      </c>
      <c r="B4010" s="3">
        <v>54</v>
      </c>
      <c r="C4010" s="3" t="s">
        <v>106</v>
      </c>
      <c r="D4010" s="3" t="s">
        <v>19</v>
      </c>
      <c r="E4010" s="5">
        <v>30</v>
      </c>
      <c r="F4010" s="3">
        <v>9</v>
      </c>
      <c r="G4010" s="3" t="s">
        <v>94</v>
      </c>
      <c r="H4010" s="3" t="s">
        <v>122</v>
      </c>
      <c r="I4010" s="5">
        <v>8.99</v>
      </c>
      <c r="J4010" s="3">
        <v>0</v>
      </c>
      <c r="K4010" s="3" t="s">
        <v>126</v>
      </c>
      <c r="L4010" s="3">
        <v>4</v>
      </c>
      <c r="M4010" s="5">
        <v>3</v>
      </c>
      <c r="N4010" s="3" t="s">
        <v>96</v>
      </c>
    </row>
    <row r="4011" spans="1:14" x14ac:dyDescent="0.25">
      <c r="A4011" s="3" t="s">
        <v>4114</v>
      </c>
      <c r="B4011" s="3">
        <v>45</v>
      </c>
      <c r="C4011" s="3" t="s">
        <v>106</v>
      </c>
      <c r="D4011" s="3" t="s">
        <v>23</v>
      </c>
      <c r="E4011" s="5">
        <v>17.57</v>
      </c>
      <c r="F4011" s="3">
        <v>37</v>
      </c>
      <c r="G4011" s="3" t="s">
        <v>84</v>
      </c>
      <c r="H4011" s="3" t="s">
        <v>85</v>
      </c>
      <c r="I4011" s="5">
        <v>17.989999999999998</v>
      </c>
      <c r="J4011" s="3">
        <v>0</v>
      </c>
      <c r="K4011" s="3" t="s">
        <v>108</v>
      </c>
      <c r="L4011" s="3">
        <v>4</v>
      </c>
      <c r="M4011" s="5">
        <v>0.46</v>
      </c>
      <c r="N4011" s="3" t="s">
        <v>99</v>
      </c>
    </row>
    <row r="4012" spans="1:14" x14ac:dyDescent="0.25">
      <c r="A4012" s="3" t="s">
        <v>4115</v>
      </c>
      <c r="B4012" s="3">
        <v>44</v>
      </c>
      <c r="C4012" s="3" t="s">
        <v>93</v>
      </c>
      <c r="D4012" s="3" t="s">
        <v>19</v>
      </c>
      <c r="E4012" s="5">
        <v>6</v>
      </c>
      <c r="F4012" s="3">
        <v>44</v>
      </c>
      <c r="G4012" s="3" t="s">
        <v>89</v>
      </c>
      <c r="H4012" s="3" t="s">
        <v>111</v>
      </c>
      <c r="I4012" s="5">
        <v>8.99</v>
      </c>
      <c r="J4012" s="3">
        <v>1</v>
      </c>
      <c r="K4012" s="3" t="s">
        <v>95</v>
      </c>
      <c r="L4012" s="3">
        <v>4</v>
      </c>
      <c r="M4012" s="5">
        <v>0.13</v>
      </c>
      <c r="N4012" s="3" t="s">
        <v>99</v>
      </c>
    </row>
    <row r="4013" spans="1:14" x14ac:dyDescent="0.25">
      <c r="A4013" s="3" t="s">
        <v>4116</v>
      </c>
      <c r="B4013" s="3">
        <v>24</v>
      </c>
      <c r="C4013" s="3" t="s">
        <v>83</v>
      </c>
      <c r="D4013" s="3" t="s">
        <v>21</v>
      </c>
      <c r="E4013" s="5">
        <v>0.72</v>
      </c>
      <c r="F4013" s="3">
        <v>56</v>
      </c>
      <c r="G4013" s="3" t="s">
        <v>114</v>
      </c>
      <c r="H4013" s="3" t="s">
        <v>85</v>
      </c>
      <c r="I4013" s="5">
        <v>13.99</v>
      </c>
      <c r="J4013" s="3">
        <v>1</v>
      </c>
      <c r="K4013" s="3" t="s">
        <v>95</v>
      </c>
      <c r="L4013" s="3">
        <v>2</v>
      </c>
      <c r="M4013" s="5">
        <v>0.01</v>
      </c>
      <c r="N4013" s="3" t="s">
        <v>104</v>
      </c>
    </row>
    <row r="4014" spans="1:14" x14ac:dyDescent="0.25">
      <c r="A4014" s="3" t="s">
        <v>4117</v>
      </c>
      <c r="B4014" s="3">
        <v>64</v>
      </c>
      <c r="C4014" s="3" t="s">
        <v>106</v>
      </c>
      <c r="D4014" s="3" t="s">
        <v>23</v>
      </c>
      <c r="E4014" s="5">
        <v>2.66</v>
      </c>
      <c r="F4014" s="3">
        <v>57</v>
      </c>
      <c r="G4014" s="3" t="s">
        <v>135</v>
      </c>
      <c r="H4014" s="3" t="s">
        <v>120</v>
      </c>
      <c r="I4014" s="5">
        <v>17.989999999999998</v>
      </c>
      <c r="J4014" s="3">
        <v>1</v>
      </c>
      <c r="K4014" s="3" t="s">
        <v>126</v>
      </c>
      <c r="L4014" s="3">
        <v>2</v>
      </c>
      <c r="M4014" s="5">
        <v>0.05</v>
      </c>
      <c r="N4014" s="3" t="s">
        <v>104</v>
      </c>
    </row>
    <row r="4015" spans="1:14" x14ac:dyDescent="0.25">
      <c r="A4015" s="3" t="s">
        <v>4118</v>
      </c>
      <c r="B4015" s="3">
        <v>41</v>
      </c>
      <c r="C4015" s="3" t="s">
        <v>93</v>
      </c>
      <c r="D4015" s="3" t="s">
        <v>21</v>
      </c>
      <c r="E4015" s="5">
        <v>4.13</v>
      </c>
      <c r="F4015" s="3">
        <v>26</v>
      </c>
      <c r="G4015" s="3" t="s">
        <v>94</v>
      </c>
      <c r="H4015" s="3" t="s">
        <v>85</v>
      </c>
      <c r="I4015" s="5">
        <v>13.99</v>
      </c>
      <c r="J4015" s="3">
        <v>1</v>
      </c>
      <c r="K4015" s="3" t="s">
        <v>108</v>
      </c>
      <c r="L4015" s="3">
        <v>3</v>
      </c>
      <c r="M4015" s="5">
        <v>0.15</v>
      </c>
      <c r="N4015" s="3" t="s">
        <v>99</v>
      </c>
    </row>
    <row r="4016" spans="1:14" x14ac:dyDescent="0.25">
      <c r="A4016" s="3" t="s">
        <v>4119</v>
      </c>
      <c r="B4016" s="3">
        <v>42</v>
      </c>
      <c r="C4016" s="3" t="s">
        <v>83</v>
      </c>
      <c r="D4016" s="3" t="s">
        <v>23</v>
      </c>
      <c r="E4016" s="5">
        <v>0.15</v>
      </c>
      <c r="F4016" s="3">
        <v>5</v>
      </c>
      <c r="G4016" s="3" t="s">
        <v>114</v>
      </c>
      <c r="H4016" s="3" t="s">
        <v>122</v>
      </c>
      <c r="I4016" s="5">
        <v>17.989999999999998</v>
      </c>
      <c r="J4016" s="3">
        <v>0</v>
      </c>
      <c r="K4016" s="3" t="s">
        <v>102</v>
      </c>
      <c r="L4016" s="3">
        <v>4</v>
      </c>
      <c r="M4016" s="5">
        <v>0.02</v>
      </c>
      <c r="N4016" s="3" t="s">
        <v>91</v>
      </c>
    </row>
    <row r="4017" spans="1:14" x14ac:dyDescent="0.25">
      <c r="A4017" s="3" t="s">
        <v>4120</v>
      </c>
      <c r="B4017" s="3">
        <v>30</v>
      </c>
      <c r="C4017" s="3" t="s">
        <v>93</v>
      </c>
      <c r="D4017" s="3" t="s">
        <v>23</v>
      </c>
      <c r="E4017" s="5">
        <v>6.24</v>
      </c>
      <c r="F4017" s="3">
        <v>29</v>
      </c>
      <c r="G4017" s="3" t="s">
        <v>98</v>
      </c>
      <c r="H4017" s="3" t="s">
        <v>122</v>
      </c>
      <c r="I4017" s="5">
        <v>17.989999999999998</v>
      </c>
      <c r="J4017" s="3">
        <v>0</v>
      </c>
      <c r="K4017" s="3" t="s">
        <v>86</v>
      </c>
      <c r="L4017" s="3">
        <v>3</v>
      </c>
      <c r="M4017" s="5">
        <v>0.21</v>
      </c>
      <c r="N4017" s="3" t="s">
        <v>91</v>
      </c>
    </row>
    <row r="4018" spans="1:14" x14ac:dyDescent="0.25">
      <c r="A4018" s="3" t="s">
        <v>4121</v>
      </c>
      <c r="B4018" s="3">
        <v>28</v>
      </c>
      <c r="C4018" s="3" t="s">
        <v>106</v>
      </c>
      <c r="D4018" s="3" t="s">
        <v>21</v>
      </c>
      <c r="E4018" s="5">
        <v>10.69</v>
      </c>
      <c r="F4018" s="3">
        <v>51</v>
      </c>
      <c r="G4018" s="3" t="s">
        <v>94</v>
      </c>
      <c r="H4018" s="3" t="s">
        <v>111</v>
      </c>
      <c r="I4018" s="5">
        <v>13.99</v>
      </c>
      <c r="J4018" s="3">
        <v>1</v>
      </c>
      <c r="K4018" s="3" t="s">
        <v>95</v>
      </c>
      <c r="L4018" s="3">
        <v>3</v>
      </c>
      <c r="M4018" s="5">
        <v>0.21</v>
      </c>
      <c r="N4018" s="3" t="s">
        <v>112</v>
      </c>
    </row>
    <row r="4019" spans="1:14" x14ac:dyDescent="0.25">
      <c r="A4019" s="3" t="s">
        <v>4122</v>
      </c>
      <c r="B4019" s="3">
        <v>24</v>
      </c>
      <c r="C4019" s="3" t="s">
        <v>93</v>
      </c>
      <c r="D4019" s="3" t="s">
        <v>19</v>
      </c>
      <c r="E4019" s="5">
        <v>26.07</v>
      </c>
      <c r="F4019" s="3">
        <v>27</v>
      </c>
      <c r="G4019" s="3" t="s">
        <v>94</v>
      </c>
      <c r="H4019" s="3" t="s">
        <v>111</v>
      </c>
      <c r="I4019" s="5">
        <v>8.99</v>
      </c>
      <c r="J4019" s="3">
        <v>0</v>
      </c>
      <c r="K4019" s="3" t="s">
        <v>126</v>
      </c>
      <c r="L4019" s="3">
        <v>2</v>
      </c>
      <c r="M4019" s="5">
        <v>0.93</v>
      </c>
      <c r="N4019" s="3" t="s">
        <v>91</v>
      </c>
    </row>
    <row r="4020" spans="1:14" x14ac:dyDescent="0.25">
      <c r="A4020" s="3" t="s">
        <v>4123</v>
      </c>
      <c r="B4020" s="3">
        <v>23</v>
      </c>
      <c r="C4020" s="3" t="s">
        <v>83</v>
      </c>
      <c r="D4020" s="3" t="s">
        <v>23</v>
      </c>
      <c r="E4020" s="5">
        <v>12.51</v>
      </c>
      <c r="F4020" s="3">
        <v>11</v>
      </c>
      <c r="G4020" s="3" t="s">
        <v>89</v>
      </c>
      <c r="H4020" s="3" t="s">
        <v>90</v>
      </c>
      <c r="I4020" s="5">
        <v>17.989999999999998</v>
      </c>
      <c r="J4020" s="3">
        <v>0</v>
      </c>
      <c r="K4020" s="3" t="s">
        <v>95</v>
      </c>
      <c r="L4020" s="3">
        <v>4</v>
      </c>
      <c r="M4020" s="5">
        <v>1.04</v>
      </c>
      <c r="N4020" s="3" t="s">
        <v>117</v>
      </c>
    </row>
    <row r="4021" spans="1:14" x14ac:dyDescent="0.25">
      <c r="A4021" s="3" t="s">
        <v>4124</v>
      </c>
      <c r="B4021" s="3">
        <v>30</v>
      </c>
      <c r="C4021" s="3" t="s">
        <v>93</v>
      </c>
      <c r="D4021" s="3" t="s">
        <v>19</v>
      </c>
      <c r="E4021" s="5">
        <v>1.6</v>
      </c>
      <c r="F4021" s="3">
        <v>56</v>
      </c>
      <c r="G4021" s="3" t="s">
        <v>89</v>
      </c>
      <c r="H4021" s="3" t="s">
        <v>120</v>
      </c>
      <c r="I4021" s="5">
        <v>8.99</v>
      </c>
      <c r="J4021" s="3">
        <v>1</v>
      </c>
      <c r="K4021" s="3" t="s">
        <v>102</v>
      </c>
      <c r="L4021" s="3">
        <v>2</v>
      </c>
      <c r="M4021" s="5">
        <v>0.03</v>
      </c>
      <c r="N4021" s="3" t="s">
        <v>99</v>
      </c>
    </row>
    <row r="4022" spans="1:14" x14ac:dyDescent="0.25">
      <c r="A4022" s="3" t="s">
        <v>4125</v>
      </c>
      <c r="B4022" s="3">
        <v>35</v>
      </c>
      <c r="C4022" s="3" t="s">
        <v>93</v>
      </c>
      <c r="D4022" s="3" t="s">
        <v>19</v>
      </c>
      <c r="E4022" s="5">
        <v>1.1000000000000001</v>
      </c>
      <c r="F4022" s="3">
        <v>25</v>
      </c>
      <c r="G4022" s="3" t="s">
        <v>135</v>
      </c>
      <c r="H4022" s="3" t="s">
        <v>111</v>
      </c>
      <c r="I4022" s="5">
        <v>8.99</v>
      </c>
      <c r="J4022" s="3">
        <v>1</v>
      </c>
      <c r="K4022" s="3" t="s">
        <v>108</v>
      </c>
      <c r="L4022" s="3">
        <v>2</v>
      </c>
      <c r="M4022" s="5">
        <v>0.04</v>
      </c>
      <c r="N4022" s="3" t="s">
        <v>99</v>
      </c>
    </row>
    <row r="4023" spans="1:14" x14ac:dyDescent="0.25">
      <c r="A4023" s="3" t="s">
        <v>4126</v>
      </c>
      <c r="B4023" s="3">
        <v>22</v>
      </c>
      <c r="C4023" s="3" t="s">
        <v>83</v>
      </c>
      <c r="D4023" s="3" t="s">
        <v>23</v>
      </c>
      <c r="E4023" s="5">
        <v>17.850000000000001</v>
      </c>
      <c r="F4023" s="3">
        <v>46</v>
      </c>
      <c r="G4023" s="3" t="s">
        <v>114</v>
      </c>
      <c r="H4023" s="3" t="s">
        <v>85</v>
      </c>
      <c r="I4023" s="5">
        <v>17.989999999999998</v>
      </c>
      <c r="J4023" s="3">
        <v>1</v>
      </c>
      <c r="K4023" s="3" t="s">
        <v>108</v>
      </c>
      <c r="L4023" s="3">
        <v>2</v>
      </c>
      <c r="M4023" s="5">
        <v>0.38</v>
      </c>
      <c r="N4023" s="3" t="s">
        <v>104</v>
      </c>
    </row>
    <row r="4024" spans="1:14" x14ac:dyDescent="0.25">
      <c r="A4024" s="3" t="s">
        <v>4127</v>
      </c>
      <c r="B4024" s="3">
        <v>35</v>
      </c>
      <c r="C4024" s="3" t="s">
        <v>93</v>
      </c>
      <c r="D4024" s="3" t="s">
        <v>19</v>
      </c>
      <c r="E4024" s="5">
        <v>1.1000000000000001</v>
      </c>
      <c r="F4024" s="3">
        <v>35</v>
      </c>
      <c r="G4024" s="3" t="s">
        <v>84</v>
      </c>
      <c r="H4024" s="3" t="s">
        <v>85</v>
      </c>
      <c r="I4024" s="5">
        <v>8.99</v>
      </c>
      <c r="J4024" s="3">
        <v>1</v>
      </c>
      <c r="K4024" s="3" t="s">
        <v>108</v>
      </c>
      <c r="L4024" s="3">
        <v>2</v>
      </c>
      <c r="M4024" s="5">
        <v>0.03</v>
      </c>
      <c r="N4024" s="3" t="s">
        <v>91</v>
      </c>
    </row>
    <row r="4025" spans="1:14" x14ac:dyDescent="0.25">
      <c r="A4025" s="3" t="s">
        <v>4128</v>
      </c>
      <c r="B4025" s="3">
        <v>35</v>
      </c>
      <c r="C4025" s="3" t="s">
        <v>93</v>
      </c>
      <c r="D4025" s="3" t="s">
        <v>19</v>
      </c>
      <c r="E4025" s="5">
        <v>37.93</v>
      </c>
      <c r="F4025" s="3">
        <v>14</v>
      </c>
      <c r="G4025" s="3" t="s">
        <v>84</v>
      </c>
      <c r="H4025" s="3" t="s">
        <v>120</v>
      </c>
      <c r="I4025" s="5">
        <v>8.99</v>
      </c>
      <c r="J4025" s="3">
        <v>0</v>
      </c>
      <c r="K4025" s="3" t="s">
        <v>95</v>
      </c>
      <c r="L4025" s="3">
        <v>4</v>
      </c>
      <c r="M4025" s="5">
        <v>2.5299999999999998</v>
      </c>
      <c r="N4025" s="3" t="s">
        <v>104</v>
      </c>
    </row>
    <row r="4026" spans="1:14" x14ac:dyDescent="0.25">
      <c r="A4026" s="3" t="s">
        <v>4129</v>
      </c>
      <c r="B4026" s="3">
        <v>22</v>
      </c>
      <c r="C4026" s="3" t="s">
        <v>93</v>
      </c>
      <c r="D4026" s="3" t="s">
        <v>19</v>
      </c>
      <c r="E4026" s="5">
        <v>0.68</v>
      </c>
      <c r="F4026" s="3">
        <v>21</v>
      </c>
      <c r="G4026" s="3" t="s">
        <v>98</v>
      </c>
      <c r="H4026" s="3" t="s">
        <v>85</v>
      </c>
      <c r="I4026" s="5">
        <v>8.99</v>
      </c>
      <c r="J4026" s="3">
        <v>1</v>
      </c>
      <c r="K4026" s="3" t="s">
        <v>102</v>
      </c>
      <c r="L4026" s="3">
        <v>1</v>
      </c>
      <c r="M4026" s="5">
        <v>0.03</v>
      </c>
      <c r="N4026" s="3" t="s">
        <v>87</v>
      </c>
    </row>
    <row r="4027" spans="1:14" x14ac:dyDescent="0.25">
      <c r="A4027" s="3" t="s">
        <v>4130</v>
      </c>
      <c r="B4027" s="3">
        <v>43</v>
      </c>
      <c r="C4027" s="3" t="s">
        <v>106</v>
      </c>
      <c r="D4027" s="3" t="s">
        <v>23</v>
      </c>
      <c r="E4027" s="5">
        <v>13.49</v>
      </c>
      <c r="F4027" s="3">
        <v>8</v>
      </c>
      <c r="G4027" s="3" t="s">
        <v>89</v>
      </c>
      <c r="H4027" s="3" t="s">
        <v>120</v>
      </c>
      <c r="I4027" s="5">
        <v>17.989999999999998</v>
      </c>
      <c r="J4027" s="3">
        <v>0</v>
      </c>
      <c r="K4027" s="3" t="s">
        <v>86</v>
      </c>
      <c r="L4027" s="3">
        <v>4</v>
      </c>
      <c r="M4027" s="5">
        <v>1.5</v>
      </c>
      <c r="N4027" s="3" t="s">
        <v>117</v>
      </c>
    </row>
    <row r="4028" spans="1:14" x14ac:dyDescent="0.25">
      <c r="A4028" s="3" t="s">
        <v>4131</v>
      </c>
      <c r="B4028" s="3">
        <v>33</v>
      </c>
      <c r="C4028" s="3" t="s">
        <v>106</v>
      </c>
      <c r="D4028" s="3" t="s">
        <v>23</v>
      </c>
      <c r="E4028" s="5">
        <v>0.69</v>
      </c>
      <c r="F4028" s="3">
        <v>13</v>
      </c>
      <c r="G4028" s="3" t="s">
        <v>94</v>
      </c>
      <c r="H4028" s="3" t="s">
        <v>122</v>
      </c>
      <c r="I4028" s="5">
        <v>17.989999999999998</v>
      </c>
      <c r="J4028" s="3">
        <v>1</v>
      </c>
      <c r="K4028" s="3" t="s">
        <v>95</v>
      </c>
      <c r="L4028" s="3">
        <v>4</v>
      </c>
      <c r="M4028" s="5">
        <v>0.05</v>
      </c>
      <c r="N4028" s="3" t="s">
        <v>117</v>
      </c>
    </row>
    <row r="4029" spans="1:14" x14ac:dyDescent="0.25">
      <c r="A4029" s="3" t="s">
        <v>4132</v>
      </c>
      <c r="B4029" s="3">
        <v>48</v>
      </c>
      <c r="C4029" s="3" t="s">
        <v>93</v>
      </c>
      <c r="D4029" s="3" t="s">
        <v>23</v>
      </c>
      <c r="E4029" s="5">
        <v>10.54</v>
      </c>
      <c r="F4029" s="3">
        <v>19</v>
      </c>
      <c r="G4029" s="3" t="s">
        <v>89</v>
      </c>
      <c r="H4029" s="3" t="s">
        <v>90</v>
      </c>
      <c r="I4029" s="5">
        <v>17.989999999999998</v>
      </c>
      <c r="J4029" s="3">
        <v>0</v>
      </c>
      <c r="K4029" s="3" t="s">
        <v>126</v>
      </c>
      <c r="L4029" s="3">
        <v>1</v>
      </c>
      <c r="M4029" s="5">
        <v>0.53</v>
      </c>
      <c r="N4029" s="3" t="s">
        <v>91</v>
      </c>
    </row>
    <row r="4030" spans="1:14" x14ac:dyDescent="0.25">
      <c r="A4030" s="3" t="s">
        <v>4133</v>
      </c>
      <c r="B4030" s="3">
        <v>68</v>
      </c>
      <c r="C4030" s="3" t="s">
        <v>93</v>
      </c>
      <c r="D4030" s="3" t="s">
        <v>23</v>
      </c>
      <c r="E4030" s="5">
        <v>1.85</v>
      </c>
      <c r="F4030" s="3">
        <v>3</v>
      </c>
      <c r="G4030" s="3" t="s">
        <v>89</v>
      </c>
      <c r="H4030" s="3" t="s">
        <v>122</v>
      </c>
      <c r="I4030" s="5">
        <v>17.989999999999998</v>
      </c>
      <c r="J4030" s="3">
        <v>0</v>
      </c>
      <c r="K4030" s="3" t="s">
        <v>86</v>
      </c>
      <c r="L4030" s="3">
        <v>5</v>
      </c>
      <c r="M4030" s="5">
        <v>0.46</v>
      </c>
      <c r="N4030" s="3" t="s">
        <v>104</v>
      </c>
    </row>
    <row r="4031" spans="1:14" x14ac:dyDescent="0.25">
      <c r="A4031" s="3" t="s">
        <v>4134</v>
      </c>
      <c r="B4031" s="3">
        <v>58</v>
      </c>
      <c r="C4031" s="3" t="s">
        <v>83</v>
      </c>
      <c r="D4031" s="3" t="s">
        <v>21</v>
      </c>
      <c r="E4031" s="5">
        <v>1.32</v>
      </c>
      <c r="F4031" s="3">
        <v>29</v>
      </c>
      <c r="G4031" s="3" t="s">
        <v>98</v>
      </c>
      <c r="H4031" s="3" t="s">
        <v>90</v>
      </c>
      <c r="I4031" s="5">
        <v>13.99</v>
      </c>
      <c r="J4031" s="3">
        <v>1</v>
      </c>
      <c r="K4031" s="3" t="s">
        <v>108</v>
      </c>
      <c r="L4031" s="3">
        <v>2</v>
      </c>
      <c r="M4031" s="5">
        <v>0.04</v>
      </c>
      <c r="N4031" s="3" t="s">
        <v>117</v>
      </c>
    </row>
    <row r="4032" spans="1:14" x14ac:dyDescent="0.25">
      <c r="A4032" s="3" t="s">
        <v>4135</v>
      </c>
      <c r="B4032" s="3">
        <v>49</v>
      </c>
      <c r="C4032" s="3" t="s">
        <v>83</v>
      </c>
      <c r="D4032" s="3" t="s">
        <v>19</v>
      </c>
      <c r="E4032" s="5">
        <v>10.47</v>
      </c>
      <c r="F4032" s="3">
        <v>43</v>
      </c>
      <c r="G4032" s="3" t="s">
        <v>84</v>
      </c>
      <c r="H4032" s="3" t="s">
        <v>111</v>
      </c>
      <c r="I4032" s="5">
        <v>8.99</v>
      </c>
      <c r="J4032" s="3">
        <v>1</v>
      </c>
      <c r="K4032" s="3" t="s">
        <v>102</v>
      </c>
      <c r="L4032" s="3">
        <v>5</v>
      </c>
      <c r="M4032" s="5">
        <v>0.24</v>
      </c>
      <c r="N4032" s="3" t="s">
        <v>117</v>
      </c>
    </row>
    <row r="4033" spans="1:14" x14ac:dyDescent="0.25">
      <c r="A4033" s="3" t="s">
        <v>4136</v>
      </c>
      <c r="B4033" s="3">
        <v>24</v>
      </c>
      <c r="C4033" s="3" t="s">
        <v>83</v>
      </c>
      <c r="D4033" s="3" t="s">
        <v>19</v>
      </c>
      <c r="E4033" s="5">
        <v>2.59</v>
      </c>
      <c r="F4033" s="3">
        <v>24</v>
      </c>
      <c r="G4033" s="3" t="s">
        <v>135</v>
      </c>
      <c r="H4033" s="3" t="s">
        <v>90</v>
      </c>
      <c r="I4033" s="5">
        <v>8.99</v>
      </c>
      <c r="J4033" s="3">
        <v>1</v>
      </c>
      <c r="K4033" s="3" t="s">
        <v>86</v>
      </c>
      <c r="L4033" s="3">
        <v>3</v>
      </c>
      <c r="M4033" s="5">
        <v>0.1</v>
      </c>
      <c r="N4033" s="3" t="s">
        <v>99</v>
      </c>
    </row>
    <row r="4034" spans="1:14" x14ac:dyDescent="0.25">
      <c r="A4034" s="3" t="s">
        <v>4137</v>
      </c>
      <c r="B4034" s="3">
        <v>66</v>
      </c>
      <c r="C4034" s="3" t="s">
        <v>83</v>
      </c>
      <c r="D4034" s="3" t="s">
        <v>21</v>
      </c>
      <c r="E4034" s="5">
        <v>26.89</v>
      </c>
      <c r="F4034" s="3">
        <v>17</v>
      </c>
      <c r="G4034" s="3" t="s">
        <v>84</v>
      </c>
      <c r="H4034" s="3" t="s">
        <v>120</v>
      </c>
      <c r="I4034" s="5">
        <v>13.99</v>
      </c>
      <c r="J4034" s="3">
        <v>0</v>
      </c>
      <c r="K4034" s="3" t="s">
        <v>86</v>
      </c>
      <c r="L4034" s="3">
        <v>1</v>
      </c>
      <c r="M4034" s="5">
        <v>1.49</v>
      </c>
      <c r="N4034" s="3" t="s">
        <v>117</v>
      </c>
    </row>
    <row r="4035" spans="1:14" x14ac:dyDescent="0.25">
      <c r="A4035" s="3" t="s">
        <v>4138</v>
      </c>
      <c r="B4035" s="3">
        <v>26</v>
      </c>
      <c r="C4035" s="3" t="s">
        <v>106</v>
      </c>
      <c r="D4035" s="3" t="s">
        <v>23</v>
      </c>
      <c r="E4035" s="5">
        <v>1.87</v>
      </c>
      <c r="F4035" s="3">
        <v>26</v>
      </c>
      <c r="G4035" s="3" t="s">
        <v>114</v>
      </c>
      <c r="H4035" s="3" t="s">
        <v>85</v>
      </c>
      <c r="I4035" s="5">
        <v>17.989999999999998</v>
      </c>
      <c r="J4035" s="3">
        <v>1</v>
      </c>
      <c r="K4035" s="3" t="s">
        <v>95</v>
      </c>
      <c r="L4035" s="3">
        <v>3</v>
      </c>
      <c r="M4035" s="5">
        <v>7.0000000000000007E-2</v>
      </c>
      <c r="N4035" s="3" t="s">
        <v>112</v>
      </c>
    </row>
    <row r="4036" spans="1:14" x14ac:dyDescent="0.25">
      <c r="A4036" s="3" t="s">
        <v>4139</v>
      </c>
      <c r="B4036" s="3">
        <v>32</v>
      </c>
      <c r="C4036" s="3" t="s">
        <v>93</v>
      </c>
      <c r="D4036" s="3" t="s">
        <v>19</v>
      </c>
      <c r="E4036" s="5">
        <v>6.82</v>
      </c>
      <c r="F4036" s="3">
        <v>42</v>
      </c>
      <c r="G4036" s="3" t="s">
        <v>84</v>
      </c>
      <c r="H4036" s="3" t="s">
        <v>90</v>
      </c>
      <c r="I4036" s="5">
        <v>8.99</v>
      </c>
      <c r="J4036" s="3">
        <v>1</v>
      </c>
      <c r="K4036" s="3" t="s">
        <v>126</v>
      </c>
      <c r="L4036" s="3">
        <v>5</v>
      </c>
      <c r="M4036" s="5">
        <v>0.16</v>
      </c>
      <c r="N4036" s="3" t="s">
        <v>112</v>
      </c>
    </row>
    <row r="4037" spans="1:14" x14ac:dyDescent="0.25">
      <c r="A4037" s="3" t="s">
        <v>4140</v>
      </c>
      <c r="B4037" s="3">
        <v>54</v>
      </c>
      <c r="C4037" s="3" t="s">
        <v>93</v>
      </c>
      <c r="D4037" s="3" t="s">
        <v>19</v>
      </c>
      <c r="E4037" s="5">
        <v>6.76</v>
      </c>
      <c r="F4037" s="3">
        <v>52</v>
      </c>
      <c r="G4037" s="3" t="s">
        <v>94</v>
      </c>
      <c r="H4037" s="3" t="s">
        <v>122</v>
      </c>
      <c r="I4037" s="5">
        <v>8.99</v>
      </c>
      <c r="J4037" s="3">
        <v>1</v>
      </c>
      <c r="K4037" s="3" t="s">
        <v>108</v>
      </c>
      <c r="L4037" s="3">
        <v>5</v>
      </c>
      <c r="M4037" s="5">
        <v>0.13</v>
      </c>
      <c r="N4037" s="3" t="s">
        <v>96</v>
      </c>
    </row>
    <row r="4038" spans="1:14" x14ac:dyDescent="0.25">
      <c r="A4038" s="3" t="s">
        <v>4141</v>
      </c>
      <c r="B4038" s="3">
        <v>45</v>
      </c>
      <c r="C4038" s="3" t="s">
        <v>93</v>
      </c>
      <c r="D4038" s="3" t="s">
        <v>23</v>
      </c>
      <c r="E4038" s="5">
        <v>1.85</v>
      </c>
      <c r="F4038" s="3">
        <v>23</v>
      </c>
      <c r="G4038" s="3" t="s">
        <v>94</v>
      </c>
      <c r="H4038" s="3" t="s">
        <v>85</v>
      </c>
      <c r="I4038" s="5">
        <v>17.989999999999998</v>
      </c>
      <c r="J4038" s="3">
        <v>1</v>
      </c>
      <c r="K4038" s="3" t="s">
        <v>95</v>
      </c>
      <c r="L4038" s="3">
        <v>5</v>
      </c>
      <c r="M4038" s="5">
        <v>0.08</v>
      </c>
      <c r="N4038" s="3" t="s">
        <v>91</v>
      </c>
    </row>
    <row r="4039" spans="1:14" x14ac:dyDescent="0.25">
      <c r="A4039" s="3" t="s">
        <v>4142</v>
      </c>
      <c r="B4039" s="3">
        <v>59</v>
      </c>
      <c r="C4039" s="3" t="s">
        <v>83</v>
      </c>
      <c r="D4039" s="3" t="s">
        <v>23</v>
      </c>
      <c r="E4039" s="5">
        <v>8.8800000000000008</v>
      </c>
      <c r="F4039" s="3">
        <v>16</v>
      </c>
      <c r="G4039" s="3" t="s">
        <v>114</v>
      </c>
      <c r="H4039" s="3" t="s">
        <v>90</v>
      </c>
      <c r="I4039" s="5">
        <v>17.989999999999998</v>
      </c>
      <c r="J4039" s="3">
        <v>0</v>
      </c>
      <c r="K4039" s="3" t="s">
        <v>102</v>
      </c>
      <c r="L4039" s="3">
        <v>1</v>
      </c>
      <c r="M4039" s="5">
        <v>0.52</v>
      </c>
      <c r="N4039" s="3" t="s">
        <v>104</v>
      </c>
    </row>
    <row r="4040" spans="1:14" x14ac:dyDescent="0.25">
      <c r="A4040" s="3" t="s">
        <v>4143</v>
      </c>
      <c r="B4040" s="3">
        <v>67</v>
      </c>
      <c r="C4040" s="3" t="s">
        <v>83</v>
      </c>
      <c r="D4040" s="3" t="s">
        <v>19</v>
      </c>
      <c r="E4040" s="5">
        <v>17.079999999999998</v>
      </c>
      <c r="F4040" s="3">
        <v>33</v>
      </c>
      <c r="G4040" s="3" t="s">
        <v>114</v>
      </c>
      <c r="H4040" s="3" t="s">
        <v>85</v>
      </c>
      <c r="I4040" s="5">
        <v>8.99</v>
      </c>
      <c r="J4040" s="3">
        <v>0</v>
      </c>
      <c r="K4040" s="3" t="s">
        <v>126</v>
      </c>
      <c r="L4040" s="3">
        <v>5</v>
      </c>
      <c r="M4040" s="5">
        <v>0.5</v>
      </c>
      <c r="N4040" s="3" t="s">
        <v>96</v>
      </c>
    </row>
    <row r="4041" spans="1:14" x14ac:dyDescent="0.25">
      <c r="A4041" s="3" t="s">
        <v>4144</v>
      </c>
      <c r="B4041" s="3">
        <v>61</v>
      </c>
      <c r="C4041" s="3" t="s">
        <v>93</v>
      </c>
      <c r="D4041" s="3" t="s">
        <v>19</v>
      </c>
      <c r="E4041" s="5">
        <v>12.55</v>
      </c>
      <c r="F4041" s="3">
        <v>8</v>
      </c>
      <c r="G4041" s="3" t="s">
        <v>84</v>
      </c>
      <c r="H4041" s="3" t="s">
        <v>85</v>
      </c>
      <c r="I4041" s="5">
        <v>8.99</v>
      </c>
      <c r="J4041" s="3">
        <v>0</v>
      </c>
      <c r="K4041" s="3" t="s">
        <v>108</v>
      </c>
      <c r="L4041" s="3">
        <v>3</v>
      </c>
      <c r="M4041" s="5">
        <v>1.39</v>
      </c>
      <c r="N4041" s="3" t="s">
        <v>104</v>
      </c>
    </row>
    <row r="4042" spans="1:14" x14ac:dyDescent="0.25">
      <c r="A4042" s="3" t="s">
        <v>4145</v>
      </c>
      <c r="B4042" s="3">
        <v>22</v>
      </c>
      <c r="C4042" s="3" t="s">
        <v>93</v>
      </c>
      <c r="D4042" s="3" t="s">
        <v>21</v>
      </c>
      <c r="E4042" s="5">
        <v>3.05</v>
      </c>
      <c r="F4042" s="3">
        <v>48</v>
      </c>
      <c r="G4042" s="3" t="s">
        <v>114</v>
      </c>
      <c r="H4042" s="3" t="s">
        <v>120</v>
      </c>
      <c r="I4042" s="5">
        <v>13.99</v>
      </c>
      <c r="J4042" s="3">
        <v>1</v>
      </c>
      <c r="K4042" s="3" t="s">
        <v>95</v>
      </c>
      <c r="L4042" s="3">
        <v>4</v>
      </c>
      <c r="M4042" s="5">
        <v>0.06</v>
      </c>
      <c r="N4042" s="3" t="s">
        <v>117</v>
      </c>
    </row>
    <row r="4043" spans="1:14" x14ac:dyDescent="0.25">
      <c r="A4043" s="3" t="s">
        <v>4146</v>
      </c>
      <c r="B4043" s="3">
        <v>23</v>
      </c>
      <c r="C4043" s="3" t="s">
        <v>83</v>
      </c>
      <c r="D4043" s="3" t="s">
        <v>19</v>
      </c>
      <c r="E4043" s="5">
        <v>14.42</v>
      </c>
      <c r="F4043" s="3">
        <v>2</v>
      </c>
      <c r="G4043" s="3" t="s">
        <v>84</v>
      </c>
      <c r="H4043" s="3" t="s">
        <v>122</v>
      </c>
      <c r="I4043" s="5">
        <v>8.99</v>
      </c>
      <c r="J4043" s="3">
        <v>0</v>
      </c>
      <c r="K4043" s="3" t="s">
        <v>95</v>
      </c>
      <c r="L4043" s="3">
        <v>2</v>
      </c>
      <c r="M4043" s="5">
        <v>4.8099999999999996</v>
      </c>
      <c r="N4043" s="3" t="s">
        <v>104</v>
      </c>
    </row>
    <row r="4044" spans="1:14" x14ac:dyDescent="0.25">
      <c r="A4044" s="3" t="s">
        <v>4147</v>
      </c>
      <c r="B4044" s="3">
        <v>61</v>
      </c>
      <c r="C4044" s="3" t="s">
        <v>93</v>
      </c>
      <c r="D4044" s="3" t="s">
        <v>21</v>
      </c>
      <c r="E4044" s="5">
        <v>16.829999999999998</v>
      </c>
      <c r="F4044" s="3">
        <v>46</v>
      </c>
      <c r="G4044" s="3" t="s">
        <v>114</v>
      </c>
      <c r="H4044" s="3" t="s">
        <v>90</v>
      </c>
      <c r="I4044" s="5">
        <v>13.99</v>
      </c>
      <c r="J4044" s="3">
        <v>0</v>
      </c>
      <c r="K4044" s="3" t="s">
        <v>108</v>
      </c>
      <c r="L4044" s="3">
        <v>5</v>
      </c>
      <c r="M4044" s="5">
        <v>0.36</v>
      </c>
      <c r="N4044" s="3" t="s">
        <v>104</v>
      </c>
    </row>
    <row r="4045" spans="1:14" x14ac:dyDescent="0.25">
      <c r="A4045" s="3" t="s">
        <v>4148</v>
      </c>
      <c r="B4045" s="3">
        <v>66</v>
      </c>
      <c r="C4045" s="3" t="s">
        <v>106</v>
      </c>
      <c r="D4045" s="3" t="s">
        <v>21</v>
      </c>
      <c r="E4045" s="5">
        <v>1.65</v>
      </c>
      <c r="F4045" s="3">
        <v>44</v>
      </c>
      <c r="G4045" s="3" t="s">
        <v>84</v>
      </c>
      <c r="H4045" s="3" t="s">
        <v>85</v>
      </c>
      <c r="I4045" s="5">
        <v>13.99</v>
      </c>
      <c r="J4045" s="3">
        <v>1</v>
      </c>
      <c r="K4045" s="3" t="s">
        <v>108</v>
      </c>
      <c r="L4045" s="3">
        <v>2</v>
      </c>
      <c r="M4045" s="5">
        <v>0.04</v>
      </c>
      <c r="N4045" s="3" t="s">
        <v>104</v>
      </c>
    </row>
    <row r="4046" spans="1:14" x14ac:dyDescent="0.25">
      <c r="A4046" s="3" t="s">
        <v>4149</v>
      </c>
      <c r="B4046" s="3">
        <v>39</v>
      </c>
      <c r="C4046" s="3" t="s">
        <v>93</v>
      </c>
      <c r="D4046" s="3" t="s">
        <v>21</v>
      </c>
      <c r="E4046" s="5">
        <v>2.76</v>
      </c>
      <c r="F4046" s="3">
        <v>1</v>
      </c>
      <c r="G4046" s="3" t="s">
        <v>114</v>
      </c>
      <c r="H4046" s="3" t="s">
        <v>90</v>
      </c>
      <c r="I4046" s="5">
        <v>13.99</v>
      </c>
      <c r="J4046" s="3">
        <v>0</v>
      </c>
      <c r="K4046" s="3" t="s">
        <v>108</v>
      </c>
      <c r="L4046" s="3">
        <v>3</v>
      </c>
      <c r="M4046" s="5">
        <v>1.38</v>
      </c>
      <c r="N4046" s="3" t="s">
        <v>117</v>
      </c>
    </row>
    <row r="4047" spans="1:14" x14ac:dyDescent="0.25">
      <c r="A4047" s="3" t="s">
        <v>4150</v>
      </c>
      <c r="B4047" s="3">
        <v>68</v>
      </c>
      <c r="C4047" s="3" t="s">
        <v>83</v>
      </c>
      <c r="D4047" s="3" t="s">
        <v>23</v>
      </c>
      <c r="E4047" s="5">
        <v>1.23</v>
      </c>
      <c r="F4047" s="3">
        <v>12</v>
      </c>
      <c r="G4047" s="3" t="s">
        <v>94</v>
      </c>
      <c r="H4047" s="3" t="s">
        <v>90</v>
      </c>
      <c r="I4047" s="5">
        <v>17.989999999999998</v>
      </c>
      <c r="J4047" s="3">
        <v>1</v>
      </c>
      <c r="K4047" s="3" t="s">
        <v>95</v>
      </c>
      <c r="L4047" s="3">
        <v>5</v>
      </c>
      <c r="M4047" s="5">
        <v>0.09</v>
      </c>
      <c r="N4047" s="3" t="s">
        <v>99</v>
      </c>
    </row>
    <row r="4048" spans="1:14" x14ac:dyDescent="0.25">
      <c r="A4048" s="3" t="s">
        <v>4151</v>
      </c>
      <c r="B4048" s="3">
        <v>52</v>
      </c>
      <c r="C4048" s="3" t="s">
        <v>83</v>
      </c>
      <c r="D4048" s="3" t="s">
        <v>23</v>
      </c>
      <c r="E4048" s="5">
        <v>3.1</v>
      </c>
      <c r="F4048" s="3">
        <v>6</v>
      </c>
      <c r="G4048" s="3" t="s">
        <v>89</v>
      </c>
      <c r="H4048" s="3" t="s">
        <v>122</v>
      </c>
      <c r="I4048" s="5">
        <v>17.989999999999998</v>
      </c>
      <c r="J4048" s="3">
        <v>0</v>
      </c>
      <c r="K4048" s="3" t="s">
        <v>126</v>
      </c>
      <c r="L4048" s="3">
        <v>3</v>
      </c>
      <c r="M4048" s="5">
        <v>0.44</v>
      </c>
      <c r="N4048" s="3" t="s">
        <v>117</v>
      </c>
    </row>
    <row r="4049" spans="1:14" x14ac:dyDescent="0.25">
      <c r="A4049" s="3" t="s">
        <v>4152</v>
      </c>
      <c r="B4049" s="3">
        <v>21</v>
      </c>
      <c r="C4049" s="3" t="s">
        <v>93</v>
      </c>
      <c r="D4049" s="3" t="s">
        <v>23</v>
      </c>
      <c r="E4049" s="5">
        <v>34.18</v>
      </c>
      <c r="F4049" s="3">
        <v>47</v>
      </c>
      <c r="G4049" s="3" t="s">
        <v>89</v>
      </c>
      <c r="H4049" s="3" t="s">
        <v>90</v>
      </c>
      <c r="I4049" s="5">
        <v>17.989999999999998</v>
      </c>
      <c r="J4049" s="3">
        <v>0</v>
      </c>
      <c r="K4049" s="3" t="s">
        <v>86</v>
      </c>
      <c r="L4049" s="3">
        <v>1</v>
      </c>
      <c r="M4049" s="5">
        <v>0.71</v>
      </c>
      <c r="N4049" s="3" t="s">
        <v>112</v>
      </c>
    </row>
    <row r="4050" spans="1:14" x14ac:dyDescent="0.25">
      <c r="A4050" s="3" t="s">
        <v>4153</v>
      </c>
      <c r="B4050" s="3">
        <v>53</v>
      </c>
      <c r="C4050" s="3" t="s">
        <v>106</v>
      </c>
      <c r="D4050" s="3" t="s">
        <v>21</v>
      </c>
      <c r="E4050" s="5">
        <v>16.059999999999999</v>
      </c>
      <c r="F4050" s="3">
        <v>57</v>
      </c>
      <c r="G4050" s="3" t="s">
        <v>135</v>
      </c>
      <c r="H4050" s="3" t="s">
        <v>122</v>
      </c>
      <c r="I4050" s="5">
        <v>13.99</v>
      </c>
      <c r="J4050" s="3">
        <v>1</v>
      </c>
      <c r="K4050" s="3" t="s">
        <v>86</v>
      </c>
      <c r="L4050" s="3">
        <v>4</v>
      </c>
      <c r="M4050" s="5">
        <v>0.28000000000000003</v>
      </c>
      <c r="N4050" s="3" t="s">
        <v>87</v>
      </c>
    </row>
    <row r="4051" spans="1:14" x14ac:dyDescent="0.25">
      <c r="A4051" s="3" t="s">
        <v>4154</v>
      </c>
      <c r="B4051" s="3">
        <v>68</v>
      </c>
      <c r="C4051" s="3" t="s">
        <v>106</v>
      </c>
      <c r="D4051" s="3" t="s">
        <v>19</v>
      </c>
      <c r="E4051" s="5">
        <v>5.26</v>
      </c>
      <c r="F4051" s="3">
        <v>45</v>
      </c>
      <c r="G4051" s="3" t="s">
        <v>94</v>
      </c>
      <c r="H4051" s="3" t="s">
        <v>120</v>
      </c>
      <c r="I4051" s="5">
        <v>8.99</v>
      </c>
      <c r="J4051" s="3">
        <v>1</v>
      </c>
      <c r="K4051" s="3" t="s">
        <v>86</v>
      </c>
      <c r="L4051" s="3">
        <v>1</v>
      </c>
      <c r="M4051" s="5">
        <v>0.11</v>
      </c>
      <c r="N4051" s="3" t="s">
        <v>87</v>
      </c>
    </row>
    <row r="4052" spans="1:14" x14ac:dyDescent="0.25">
      <c r="A4052" s="3" t="s">
        <v>4155</v>
      </c>
      <c r="B4052" s="3">
        <v>46</v>
      </c>
      <c r="C4052" s="3" t="s">
        <v>93</v>
      </c>
      <c r="D4052" s="3" t="s">
        <v>21</v>
      </c>
      <c r="E4052" s="5">
        <v>4.76</v>
      </c>
      <c r="F4052" s="3">
        <v>43</v>
      </c>
      <c r="G4052" s="3" t="s">
        <v>89</v>
      </c>
      <c r="H4052" s="3" t="s">
        <v>120</v>
      </c>
      <c r="I4052" s="5">
        <v>13.99</v>
      </c>
      <c r="J4052" s="3">
        <v>1</v>
      </c>
      <c r="K4052" s="3" t="s">
        <v>108</v>
      </c>
      <c r="L4052" s="3">
        <v>5</v>
      </c>
      <c r="M4052" s="5">
        <v>0.11</v>
      </c>
      <c r="N4052" s="3" t="s">
        <v>104</v>
      </c>
    </row>
    <row r="4053" spans="1:14" x14ac:dyDescent="0.25">
      <c r="A4053" s="3" t="s">
        <v>4156</v>
      </c>
      <c r="B4053" s="3">
        <v>20</v>
      </c>
      <c r="C4053" s="3" t="s">
        <v>83</v>
      </c>
      <c r="D4053" s="3" t="s">
        <v>23</v>
      </c>
      <c r="E4053" s="5">
        <v>1.78</v>
      </c>
      <c r="F4053" s="3">
        <v>34</v>
      </c>
      <c r="G4053" s="3" t="s">
        <v>94</v>
      </c>
      <c r="H4053" s="3" t="s">
        <v>120</v>
      </c>
      <c r="I4053" s="5">
        <v>17.989999999999998</v>
      </c>
      <c r="J4053" s="3">
        <v>1</v>
      </c>
      <c r="K4053" s="3" t="s">
        <v>126</v>
      </c>
      <c r="L4053" s="3">
        <v>5</v>
      </c>
      <c r="M4053" s="5">
        <v>0.05</v>
      </c>
      <c r="N4053" s="3" t="s">
        <v>87</v>
      </c>
    </row>
    <row r="4054" spans="1:14" x14ac:dyDescent="0.25">
      <c r="A4054" s="3" t="s">
        <v>4157</v>
      </c>
      <c r="B4054" s="3">
        <v>34</v>
      </c>
      <c r="C4054" s="3" t="s">
        <v>106</v>
      </c>
      <c r="D4054" s="3" t="s">
        <v>19</v>
      </c>
      <c r="E4054" s="5">
        <v>10.48</v>
      </c>
      <c r="F4054" s="3">
        <v>60</v>
      </c>
      <c r="G4054" s="3" t="s">
        <v>89</v>
      </c>
      <c r="H4054" s="3" t="s">
        <v>120</v>
      </c>
      <c r="I4054" s="5">
        <v>8.99</v>
      </c>
      <c r="J4054" s="3">
        <v>1</v>
      </c>
      <c r="K4054" s="3" t="s">
        <v>95</v>
      </c>
      <c r="L4054" s="3">
        <v>5</v>
      </c>
      <c r="M4054" s="5">
        <v>0.17</v>
      </c>
      <c r="N4054" s="3" t="s">
        <v>104</v>
      </c>
    </row>
    <row r="4055" spans="1:14" x14ac:dyDescent="0.25">
      <c r="A4055" s="3" t="s">
        <v>4158</v>
      </c>
      <c r="B4055" s="3">
        <v>31</v>
      </c>
      <c r="C4055" s="3" t="s">
        <v>106</v>
      </c>
      <c r="D4055" s="3" t="s">
        <v>19</v>
      </c>
      <c r="E4055" s="5">
        <v>1.61</v>
      </c>
      <c r="F4055" s="3">
        <v>41</v>
      </c>
      <c r="G4055" s="3" t="s">
        <v>135</v>
      </c>
      <c r="H4055" s="3" t="s">
        <v>122</v>
      </c>
      <c r="I4055" s="5">
        <v>8.99</v>
      </c>
      <c r="J4055" s="3">
        <v>1</v>
      </c>
      <c r="K4055" s="3" t="s">
        <v>86</v>
      </c>
      <c r="L4055" s="3">
        <v>2</v>
      </c>
      <c r="M4055" s="5">
        <v>0.04</v>
      </c>
      <c r="N4055" s="3" t="s">
        <v>91</v>
      </c>
    </row>
    <row r="4056" spans="1:14" x14ac:dyDescent="0.25">
      <c r="A4056" s="3" t="s">
        <v>4159</v>
      </c>
      <c r="B4056" s="3">
        <v>31</v>
      </c>
      <c r="C4056" s="3" t="s">
        <v>106</v>
      </c>
      <c r="D4056" s="3" t="s">
        <v>23</v>
      </c>
      <c r="E4056" s="5">
        <v>4</v>
      </c>
      <c r="F4056" s="3">
        <v>10</v>
      </c>
      <c r="G4056" s="3" t="s">
        <v>114</v>
      </c>
      <c r="H4056" s="3" t="s">
        <v>90</v>
      </c>
      <c r="I4056" s="5">
        <v>17.989999999999998</v>
      </c>
      <c r="J4056" s="3">
        <v>0</v>
      </c>
      <c r="K4056" s="3" t="s">
        <v>102</v>
      </c>
      <c r="L4056" s="3">
        <v>5</v>
      </c>
      <c r="M4056" s="5">
        <v>0.36</v>
      </c>
      <c r="N4056" s="3" t="s">
        <v>112</v>
      </c>
    </row>
    <row r="4057" spans="1:14" x14ac:dyDescent="0.25">
      <c r="A4057" s="3" t="s">
        <v>4160</v>
      </c>
      <c r="B4057" s="3">
        <v>24</v>
      </c>
      <c r="C4057" s="3" t="s">
        <v>93</v>
      </c>
      <c r="D4057" s="3" t="s">
        <v>19</v>
      </c>
      <c r="E4057" s="5">
        <v>6.65</v>
      </c>
      <c r="F4057" s="3">
        <v>41</v>
      </c>
      <c r="G4057" s="3" t="s">
        <v>89</v>
      </c>
      <c r="H4057" s="3" t="s">
        <v>120</v>
      </c>
      <c r="I4057" s="5">
        <v>8.99</v>
      </c>
      <c r="J4057" s="3">
        <v>1</v>
      </c>
      <c r="K4057" s="3" t="s">
        <v>95</v>
      </c>
      <c r="L4057" s="3">
        <v>2</v>
      </c>
      <c r="M4057" s="5">
        <v>0.16</v>
      </c>
      <c r="N4057" s="3" t="s">
        <v>104</v>
      </c>
    </row>
    <row r="4058" spans="1:14" x14ac:dyDescent="0.25">
      <c r="A4058" s="3" t="s">
        <v>4161</v>
      </c>
      <c r="B4058" s="3">
        <v>66</v>
      </c>
      <c r="C4058" s="3" t="s">
        <v>83</v>
      </c>
      <c r="D4058" s="3" t="s">
        <v>19</v>
      </c>
      <c r="E4058" s="5">
        <v>12.76</v>
      </c>
      <c r="F4058" s="3">
        <v>0</v>
      </c>
      <c r="G4058" s="3" t="s">
        <v>135</v>
      </c>
      <c r="H4058" s="3" t="s">
        <v>122</v>
      </c>
      <c r="I4058" s="5">
        <v>8.99</v>
      </c>
      <c r="J4058" s="3">
        <v>0</v>
      </c>
      <c r="K4058" s="3" t="s">
        <v>126</v>
      </c>
      <c r="L4058" s="3">
        <v>1</v>
      </c>
      <c r="M4058" s="5">
        <v>12.76</v>
      </c>
      <c r="N4058" s="3" t="s">
        <v>91</v>
      </c>
    </row>
    <row r="4059" spans="1:14" x14ac:dyDescent="0.25">
      <c r="A4059" s="3" t="s">
        <v>4162</v>
      </c>
      <c r="B4059" s="3">
        <v>26</v>
      </c>
      <c r="C4059" s="3" t="s">
        <v>93</v>
      </c>
      <c r="D4059" s="3" t="s">
        <v>19</v>
      </c>
      <c r="E4059" s="5">
        <v>7.83</v>
      </c>
      <c r="F4059" s="3">
        <v>1</v>
      </c>
      <c r="G4059" s="3" t="s">
        <v>135</v>
      </c>
      <c r="H4059" s="3" t="s">
        <v>122</v>
      </c>
      <c r="I4059" s="5">
        <v>8.99</v>
      </c>
      <c r="J4059" s="3">
        <v>0</v>
      </c>
      <c r="K4059" s="3" t="s">
        <v>126</v>
      </c>
      <c r="L4059" s="3">
        <v>1</v>
      </c>
      <c r="M4059" s="5">
        <v>3.92</v>
      </c>
      <c r="N4059" s="3" t="s">
        <v>117</v>
      </c>
    </row>
    <row r="4060" spans="1:14" x14ac:dyDescent="0.25">
      <c r="A4060" s="3" t="s">
        <v>4163</v>
      </c>
      <c r="B4060" s="3">
        <v>53</v>
      </c>
      <c r="C4060" s="3" t="s">
        <v>93</v>
      </c>
      <c r="D4060" s="3" t="s">
        <v>21</v>
      </c>
      <c r="E4060" s="5">
        <v>2.34</v>
      </c>
      <c r="F4060" s="3">
        <v>46</v>
      </c>
      <c r="G4060" s="3" t="s">
        <v>94</v>
      </c>
      <c r="H4060" s="3" t="s">
        <v>120</v>
      </c>
      <c r="I4060" s="5">
        <v>13.99</v>
      </c>
      <c r="J4060" s="3">
        <v>1</v>
      </c>
      <c r="K4060" s="3" t="s">
        <v>108</v>
      </c>
      <c r="L4060" s="3">
        <v>1</v>
      </c>
      <c r="M4060" s="5">
        <v>0.05</v>
      </c>
      <c r="N4060" s="3" t="s">
        <v>104</v>
      </c>
    </row>
    <row r="4061" spans="1:14" x14ac:dyDescent="0.25">
      <c r="A4061" s="3" t="s">
        <v>4164</v>
      </c>
      <c r="B4061" s="3">
        <v>32</v>
      </c>
      <c r="C4061" s="3" t="s">
        <v>83</v>
      </c>
      <c r="D4061" s="3" t="s">
        <v>19</v>
      </c>
      <c r="E4061" s="5">
        <v>8.18</v>
      </c>
      <c r="F4061" s="3">
        <v>16</v>
      </c>
      <c r="G4061" s="3" t="s">
        <v>98</v>
      </c>
      <c r="H4061" s="3" t="s">
        <v>120</v>
      </c>
      <c r="I4061" s="5">
        <v>8.99</v>
      </c>
      <c r="J4061" s="3">
        <v>0</v>
      </c>
      <c r="K4061" s="3" t="s">
        <v>102</v>
      </c>
      <c r="L4061" s="3">
        <v>4</v>
      </c>
      <c r="M4061" s="5">
        <v>0.48</v>
      </c>
      <c r="N4061" s="3" t="s">
        <v>91</v>
      </c>
    </row>
    <row r="4062" spans="1:14" x14ac:dyDescent="0.25">
      <c r="A4062" s="3" t="s">
        <v>4165</v>
      </c>
      <c r="B4062" s="3">
        <v>33</v>
      </c>
      <c r="C4062" s="3" t="s">
        <v>83</v>
      </c>
      <c r="D4062" s="3" t="s">
        <v>23</v>
      </c>
      <c r="E4062" s="5">
        <v>9.1</v>
      </c>
      <c r="F4062" s="3">
        <v>26</v>
      </c>
      <c r="G4062" s="3" t="s">
        <v>114</v>
      </c>
      <c r="H4062" s="3" t="s">
        <v>111</v>
      </c>
      <c r="I4062" s="5">
        <v>17.989999999999998</v>
      </c>
      <c r="J4062" s="3">
        <v>0</v>
      </c>
      <c r="K4062" s="3" t="s">
        <v>86</v>
      </c>
      <c r="L4062" s="3">
        <v>2</v>
      </c>
      <c r="M4062" s="5">
        <v>0.34</v>
      </c>
      <c r="N4062" s="3" t="s">
        <v>96</v>
      </c>
    </row>
    <row r="4063" spans="1:14" x14ac:dyDescent="0.25">
      <c r="A4063" s="3" t="s">
        <v>4166</v>
      </c>
      <c r="B4063" s="3">
        <v>49</v>
      </c>
      <c r="C4063" s="3" t="s">
        <v>93</v>
      </c>
      <c r="D4063" s="3" t="s">
        <v>23</v>
      </c>
      <c r="E4063" s="5">
        <v>15.64</v>
      </c>
      <c r="F4063" s="3">
        <v>1</v>
      </c>
      <c r="G4063" s="3" t="s">
        <v>84</v>
      </c>
      <c r="H4063" s="3" t="s">
        <v>122</v>
      </c>
      <c r="I4063" s="5">
        <v>17.989999999999998</v>
      </c>
      <c r="J4063" s="3">
        <v>0</v>
      </c>
      <c r="K4063" s="3" t="s">
        <v>108</v>
      </c>
      <c r="L4063" s="3">
        <v>4</v>
      </c>
      <c r="M4063" s="5">
        <v>7.82</v>
      </c>
      <c r="N4063" s="3" t="s">
        <v>99</v>
      </c>
    </row>
    <row r="4064" spans="1:14" x14ac:dyDescent="0.25">
      <c r="A4064" s="3" t="s">
        <v>4167</v>
      </c>
      <c r="B4064" s="3">
        <v>46</v>
      </c>
      <c r="C4064" s="3" t="s">
        <v>106</v>
      </c>
      <c r="D4064" s="3" t="s">
        <v>21</v>
      </c>
      <c r="E4064" s="5">
        <v>8.7200000000000006</v>
      </c>
      <c r="F4064" s="3">
        <v>8</v>
      </c>
      <c r="G4064" s="3" t="s">
        <v>89</v>
      </c>
      <c r="H4064" s="3" t="s">
        <v>120</v>
      </c>
      <c r="I4064" s="5">
        <v>13.99</v>
      </c>
      <c r="J4064" s="3">
        <v>0</v>
      </c>
      <c r="K4064" s="3" t="s">
        <v>102</v>
      </c>
      <c r="L4064" s="3">
        <v>5</v>
      </c>
      <c r="M4064" s="5">
        <v>0.97</v>
      </c>
      <c r="N4064" s="3" t="s">
        <v>117</v>
      </c>
    </row>
    <row r="4065" spans="1:14" x14ac:dyDescent="0.25">
      <c r="A4065" s="3" t="s">
        <v>4168</v>
      </c>
      <c r="B4065" s="3">
        <v>29</v>
      </c>
      <c r="C4065" s="3" t="s">
        <v>106</v>
      </c>
      <c r="D4065" s="3" t="s">
        <v>19</v>
      </c>
      <c r="E4065" s="5">
        <v>3.75</v>
      </c>
      <c r="F4065" s="3">
        <v>49</v>
      </c>
      <c r="G4065" s="3" t="s">
        <v>114</v>
      </c>
      <c r="H4065" s="3" t="s">
        <v>122</v>
      </c>
      <c r="I4065" s="5">
        <v>8.99</v>
      </c>
      <c r="J4065" s="3">
        <v>1</v>
      </c>
      <c r="K4065" s="3" t="s">
        <v>95</v>
      </c>
      <c r="L4065" s="3">
        <v>1</v>
      </c>
      <c r="M4065" s="5">
        <v>7.0000000000000007E-2</v>
      </c>
      <c r="N4065" s="3" t="s">
        <v>104</v>
      </c>
    </row>
    <row r="4066" spans="1:14" x14ac:dyDescent="0.25">
      <c r="A4066" s="3" t="s">
        <v>4169</v>
      </c>
      <c r="B4066" s="3">
        <v>69</v>
      </c>
      <c r="C4066" s="3" t="s">
        <v>83</v>
      </c>
      <c r="D4066" s="3" t="s">
        <v>19</v>
      </c>
      <c r="E4066" s="5">
        <v>2.86</v>
      </c>
      <c r="F4066" s="3">
        <v>1</v>
      </c>
      <c r="G4066" s="3" t="s">
        <v>114</v>
      </c>
      <c r="H4066" s="3" t="s">
        <v>111</v>
      </c>
      <c r="I4066" s="5">
        <v>8.99</v>
      </c>
      <c r="J4066" s="3">
        <v>0</v>
      </c>
      <c r="K4066" s="3" t="s">
        <v>86</v>
      </c>
      <c r="L4066" s="3">
        <v>4</v>
      </c>
      <c r="M4066" s="5">
        <v>1.43</v>
      </c>
      <c r="N4066" s="3" t="s">
        <v>87</v>
      </c>
    </row>
    <row r="4067" spans="1:14" x14ac:dyDescent="0.25">
      <c r="A4067" s="3" t="s">
        <v>4170</v>
      </c>
      <c r="B4067" s="3">
        <v>54</v>
      </c>
      <c r="C4067" s="3" t="s">
        <v>106</v>
      </c>
      <c r="D4067" s="3" t="s">
        <v>19</v>
      </c>
      <c r="E4067" s="5">
        <v>1.29</v>
      </c>
      <c r="F4067" s="3">
        <v>49</v>
      </c>
      <c r="G4067" s="3" t="s">
        <v>89</v>
      </c>
      <c r="H4067" s="3" t="s">
        <v>111</v>
      </c>
      <c r="I4067" s="5">
        <v>8.99</v>
      </c>
      <c r="J4067" s="3">
        <v>1</v>
      </c>
      <c r="K4067" s="3" t="s">
        <v>126</v>
      </c>
      <c r="L4067" s="3">
        <v>4</v>
      </c>
      <c r="M4067" s="5">
        <v>0.03</v>
      </c>
      <c r="N4067" s="3" t="s">
        <v>91</v>
      </c>
    </row>
    <row r="4068" spans="1:14" x14ac:dyDescent="0.25">
      <c r="A4068" s="3" t="s">
        <v>4171</v>
      </c>
      <c r="B4068" s="3">
        <v>59</v>
      </c>
      <c r="C4068" s="3" t="s">
        <v>106</v>
      </c>
      <c r="D4068" s="3" t="s">
        <v>21</v>
      </c>
      <c r="E4068" s="5">
        <v>4.1399999999999997</v>
      </c>
      <c r="F4068" s="3">
        <v>55</v>
      </c>
      <c r="G4068" s="3" t="s">
        <v>114</v>
      </c>
      <c r="H4068" s="3" t="s">
        <v>120</v>
      </c>
      <c r="I4068" s="5">
        <v>13.99</v>
      </c>
      <c r="J4068" s="3">
        <v>1</v>
      </c>
      <c r="K4068" s="3" t="s">
        <v>95</v>
      </c>
      <c r="L4068" s="3">
        <v>5</v>
      </c>
      <c r="M4068" s="5">
        <v>7.0000000000000007E-2</v>
      </c>
      <c r="N4068" s="3" t="s">
        <v>99</v>
      </c>
    </row>
    <row r="4069" spans="1:14" x14ac:dyDescent="0.25">
      <c r="A4069" s="3" t="s">
        <v>4172</v>
      </c>
      <c r="B4069" s="3">
        <v>18</v>
      </c>
      <c r="C4069" s="3" t="s">
        <v>106</v>
      </c>
      <c r="D4069" s="3" t="s">
        <v>23</v>
      </c>
      <c r="E4069" s="5">
        <v>2.5299999999999998</v>
      </c>
      <c r="F4069" s="3">
        <v>38</v>
      </c>
      <c r="G4069" s="3" t="s">
        <v>94</v>
      </c>
      <c r="H4069" s="3" t="s">
        <v>90</v>
      </c>
      <c r="I4069" s="5">
        <v>17.989999999999998</v>
      </c>
      <c r="J4069" s="3">
        <v>1</v>
      </c>
      <c r="K4069" s="3" t="s">
        <v>102</v>
      </c>
      <c r="L4069" s="3">
        <v>3</v>
      </c>
      <c r="M4069" s="5">
        <v>0.06</v>
      </c>
      <c r="N4069" s="3" t="s">
        <v>91</v>
      </c>
    </row>
    <row r="4070" spans="1:14" x14ac:dyDescent="0.25">
      <c r="A4070" s="3" t="s">
        <v>4173</v>
      </c>
      <c r="B4070" s="3">
        <v>42</v>
      </c>
      <c r="C4070" s="3" t="s">
        <v>106</v>
      </c>
      <c r="D4070" s="3" t="s">
        <v>23</v>
      </c>
      <c r="E4070" s="5">
        <v>22.19</v>
      </c>
      <c r="F4070" s="3">
        <v>6</v>
      </c>
      <c r="G4070" s="3" t="s">
        <v>94</v>
      </c>
      <c r="H4070" s="3" t="s">
        <v>120</v>
      </c>
      <c r="I4070" s="5">
        <v>17.989999999999998</v>
      </c>
      <c r="J4070" s="3">
        <v>0</v>
      </c>
      <c r="K4070" s="3" t="s">
        <v>108</v>
      </c>
      <c r="L4070" s="3">
        <v>2</v>
      </c>
      <c r="M4070" s="5">
        <v>3.17</v>
      </c>
      <c r="N4070" s="3" t="s">
        <v>91</v>
      </c>
    </row>
    <row r="4071" spans="1:14" x14ac:dyDescent="0.25">
      <c r="A4071" s="3" t="s">
        <v>4174</v>
      </c>
      <c r="B4071" s="3">
        <v>47</v>
      </c>
      <c r="C4071" s="3" t="s">
        <v>83</v>
      </c>
      <c r="D4071" s="3" t="s">
        <v>21</v>
      </c>
      <c r="E4071" s="5">
        <v>2.92</v>
      </c>
      <c r="F4071" s="3">
        <v>56</v>
      </c>
      <c r="G4071" s="3" t="s">
        <v>114</v>
      </c>
      <c r="H4071" s="3" t="s">
        <v>90</v>
      </c>
      <c r="I4071" s="5">
        <v>13.99</v>
      </c>
      <c r="J4071" s="3">
        <v>1</v>
      </c>
      <c r="K4071" s="3" t="s">
        <v>102</v>
      </c>
      <c r="L4071" s="3">
        <v>5</v>
      </c>
      <c r="M4071" s="5">
        <v>0.05</v>
      </c>
      <c r="N4071" s="3" t="s">
        <v>96</v>
      </c>
    </row>
    <row r="4072" spans="1:14" x14ac:dyDescent="0.25">
      <c r="A4072" s="3" t="s">
        <v>4175</v>
      </c>
      <c r="B4072" s="3">
        <v>23</v>
      </c>
      <c r="C4072" s="3" t="s">
        <v>83</v>
      </c>
      <c r="D4072" s="3" t="s">
        <v>19</v>
      </c>
      <c r="E4072" s="5">
        <v>10.62</v>
      </c>
      <c r="F4072" s="3">
        <v>52</v>
      </c>
      <c r="G4072" s="3" t="s">
        <v>135</v>
      </c>
      <c r="H4072" s="3" t="s">
        <v>90</v>
      </c>
      <c r="I4072" s="5">
        <v>8.99</v>
      </c>
      <c r="J4072" s="3">
        <v>1</v>
      </c>
      <c r="K4072" s="3" t="s">
        <v>86</v>
      </c>
      <c r="L4072" s="3">
        <v>4</v>
      </c>
      <c r="M4072" s="5">
        <v>0.2</v>
      </c>
      <c r="N4072" s="3" t="s">
        <v>112</v>
      </c>
    </row>
    <row r="4073" spans="1:14" x14ac:dyDescent="0.25">
      <c r="A4073" s="3" t="s">
        <v>4176</v>
      </c>
      <c r="B4073" s="3">
        <v>51</v>
      </c>
      <c r="C4073" s="3" t="s">
        <v>106</v>
      </c>
      <c r="D4073" s="3" t="s">
        <v>21</v>
      </c>
      <c r="E4073" s="5">
        <v>18</v>
      </c>
      <c r="F4073" s="3">
        <v>60</v>
      </c>
      <c r="G4073" s="3" t="s">
        <v>114</v>
      </c>
      <c r="H4073" s="3" t="s">
        <v>120</v>
      </c>
      <c r="I4073" s="5">
        <v>13.99</v>
      </c>
      <c r="J4073" s="3">
        <v>0</v>
      </c>
      <c r="K4073" s="3" t="s">
        <v>102</v>
      </c>
      <c r="L4073" s="3">
        <v>4</v>
      </c>
      <c r="M4073" s="5">
        <v>0.3</v>
      </c>
      <c r="N4073" s="3" t="s">
        <v>104</v>
      </c>
    </row>
    <row r="4074" spans="1:14" x14ac:dyDescent="0.25">
      <c r="A4074" s="3" t="s">
        <v>4177</v>
      </c>
      <c r="B4074" s="3">
        <v>30</v>
      </c>
      <c r="C4074" s="3" t="s">
        <v>93</v>
      </c>
      <c r="D4074" s="3" t="s">
        <v>19</v>
      </c>
      <c r="E4074" s="5">
        <v>8.52</v>
      </c>
      <c r="F4074" s="3">
        <v>11</v>
      </c>
      <c r="G4074" s="3" t="s">
        <v>94</v>
      </c>
      <c r="H4074" s="3" t="s">
        <v>111</v>
      </c>
      <c r="I4074" s="5">
        <v>8.99</v>
      </c>
      <c r="J4074" s="3">
        <v>0</v>
      </c>
      <c r="K4074" s="3" t="s">
        <v>86</v>
      </c>
      <c r="L4074" s="3">
        <v>4</v>
      </c>
      <c r="M4074" s="5">
        <v>0.71</v>
      </c>
      <c r="N4074" s="3" t="s">
        <v>87</v>
      </c>
    </row>
    <row r="4075" spans="1:14" x14ac:dyDescent="0.25">
      <c r="A4075" s="3" t="s">
        <v>4178</v>
      </c>
      <c r="B4075" s="3">
        <v>65</v>
      </c>
      <c r="C4075" s="3" t="s">
        <v>83</v>
      </c>
      <c r="D4075" s="3" t="s">
        <v>19</v>
      </c>
      <c r="E4075" s="5">
        <v>9.9499999999999993</v>
      </c>
      <c r="F4075" s="3">
        <v>8</v>
      </c>
      <c r="G4075" s="3" t="s">
        <v>135</v>
      </c>
      <c r="H4075" s="3" t="s">
        <v>111</v>
      </c>
      <c r="I4075" s="5">
        <v>8.99</v>
      </c>
      <c r="J4075" s="3">
        <v>0</v>
      </c>
      <c r="K4075" s="3" t="s">
        <v>95</v>
      </c>
      <c r="L4075" s="3">
        <v>5</v>
      </c>
      <c r="M4075" s="5">
        <v>1.1100000000000001</v>
      </c>
      <c r="N4075" s="3" t="s">
        <v>112</v>
      </c>
    </row>
    <row r="4076" spans="1:14" x14ac:dyDescent="0.25">
      <c r="A4076" s="3" t="s">
        <v>4179</v>
      </c>
      <c r="B4076" s="3">
        <v>70</v>
      </c>
      <c r="C4076" s="3" t="s">
        <v>93</v>
      </c>
      <c r="D4076" s="3" t="s">
        <v>23</v>
      </c>
      <c r="E4076" s="5">
        <v>9.25</v>
      </c>
      <c r="F4076" s="3">
        <v>8</v>
      </c>
      <c r="G4076" s="3" t="s">
        <v>114</v>
      </c>
      <c r="H4076" s="3" t="s">
        <v>122</v>
      </c>
      <c r="I4076" s="5">
        <v>17.989999999999998</v>
      </c>
      <c r="J4076" s="3">
        <v>0</v>
      </c>
      <c r="K4076" s="3" t="s">
        <v>108</v>
      </c>
      <c r="L4076" s="3">
        <v>5</v>
      </c>
      <c r="M4076" s="5">
        <v>1.03</v>
      </c>
      <c r="N4076" s="3" t="s">
        <v>117</v>
      </c>
    </row>
    <row r="4077" spans="1:14" x14ac:dyDescent="0.25">
      <c r="A4077" s="3" t="s">
        <v>4180</v>
      </c>
      <c r="B4077" s="3">
        <v>49</v>
      </c>
      <c r="C4077" s="3" t="s">
        <v>93</v>
      </c>
      <c r="D4077" s="3" t="s">
        <v>19</v>
      </c>
      <c r="E4077" s="5">
        <v>9.65</v>
      </c>
      <c r="F4077" s="3">
        <v>8</v>
      </c>
      <c r="G4077" s="3" t="s">
        <v>94</v>
      </c>
      <c r="H4077" s="3" t="s">
        <v>111</v>
      </c>
      <c r="I4077" s="5">
        <v>8.99</v>
      </c>
      <c r="J4077" s="3">
        <v>0</v>
      </c>
      <c r="K4077" s="3" t="s">
        <v>95</v>
      </c>
      <c r="L4077" s="3">
        <v>3</v>
      </c>
      <c r="M4077" s="5">
        <v>1.07</v>
      </c>
      <c r="N4077" s="3" t="s">
        <v>104</v>
      </c>
    </row>
    <row r="4078" spans="1:14" x14ac:dyDescent="0.25">
      <c r="A4078" s="3" t="s">
        <v>4181</v>
      </c>
      <c r="B4078" s="3">
        <v>37</v>
      </c>
      <c r="C4078" s="3" t="s">
        <v>106</v>
      </c>
      <c r="D4078" s="3" t="s">
        <v>23</v>
      </c>
      <c r="E4078" s="5">
        <v>0.64</v>
      </c>
      <c r="F4078" s="3">
        <v>10</v>
      </c>
      <c r="G4078" s="3" t="s">
        <v>89</v>
      </c>
      <c r="H4078" s="3" t="s">
        <v>120</v>
      </c>
      <c r="I4078" s="5">
        <v>17.989999999999998</v>
      </c>
      <c r="J4078" s="3">
        <v>1</v>
      </c>
      <c r="K4078" s="3" t="s">
        <v>86</v>
      </c>
      <c r="L4078" s="3">
        <v>5</v>
      </c>
      <c r="M4078" s="5">
        <v>0.06</v>
      </c>
      <c r="N4078" s="3" t="s">
        <v>112</v>
      </c>
    </row>
    <row r="4079" spans="1:14" x14ac:dyDescent="0.25">
      <c r="A4079" s="3" t="s">
        <v>4182</v>
      </c>
      <c r="B4079" s="3">
        <v>70</v>
      </c>
      <c r="C4079" s="3" t="s">
        <v>83</v>
      </c>
      <c r="D4079" s="3" t="s">
        <v>21</v>
      </c>
      <c r="E4079" s="5">
        <v>1.34</v>
      </c>
      <c r="F4079" s="3">
        <v>0</v>
      </c>
      <c r="G4079" s="3" t="s">
        <v>94</v>
      </c>
      <c r="H4079" s="3" t="s">
        <v>85</v>
      </c>
      <c r="I4079" s="5">
        <v>13.99</v>
      </c>
      <c r="J4079" s="3">
        <v>0</v>
      </c>
      <c r="K4079" s="3" t="s">
        <v>102</v>
      </c>
      <c r="L4079" s="3">
        <v>1</v>
      </c>
      <c r="M4079" s="5">
        <v>1.34</v>
      </c>
      <c r="N4079" s="3" t="s">
        <v>117</v>
      </c>
    </row>
    <row r="4080" spans="1:14" x14ac:dyDescent="0.25">
      <c r="A4080" s="3" t="s">
        <v>4183</v>
      </c>
      <c r="B4080" s="3">
        <v>26</v>
      </c>
      <c r="C4080" s="3" t="s">
        <v>106</v>
      </c>
      <c r="D4080" s="3" t="s">
        <v>23</v>
      </c>
      <c r="E4080" s="5">
        <v>10.65</v>
      </c>
      <c r="F4080" s="3">
        <v>37</v>
      </c>
      <c r="G4080" s="3" t="s">
        <v>114</v>
      </c>
      <c r="H4080" s="3" t="s">
        <v>85</v>
      </c>
      <c r="I4080" s="5">
        <v>17.989999999999998</v>
      </c>
      <c r="J4080" s="3">
        <v>1</v>
      </c>
      <c r="K4080" s="3" t="s">
        <v>126</v>
      </c>
      <c r="L4080" s="3">
        <v>3</v>
      </c>
      <c r="M4080" s="5">
        <v>0.28000000000000003</v>
      </c>
      <c r="N4080" s="3" t="s">
        <v>99</v>
      </c>
    </row>
    <row r="4081" spans="1:14" x14ac:dyDescent="0.25">
      <c r="A4081" s="3" t="s">
        <v>4184</v>
      </c>
      <c r="B4081" s="3">
        <v>64</v>
      </c>
      <c r="C4081" s="3" t="s">
        <v>106</v>
      </c>
      <c r="D4081" s="3" t="s">
        <v>23</v>
      </c>
      <c r="E4081" s="5">
        <v>3.74</v>
      </c>
      <c r="F4081" s="3">
        <v>32</v>
      </c>
      <c r="G4081" s="3" t="s">
        <v>135</v>
      </c>
      <c r="H4081" s="3" t="s">
        <v>122</v>
      </c>
      <c r="I4081" s="5">
        <v>17.989999999999998</v>
      </c>
      <c r="J4081" s="3">
        <v>1</v>
      </c>
      <c r="K4081" s="3" t="s">
        <v>108</v>
      </c>
      <c r="L4081" s="3">
        <v>3</v>
      </c>
      <c r="M4081" s="5">
        <v>0.11</v>
      </c>
      <c r="N4081" s="3" t="s">
        <v>96</v>
      </c>
    </row>
    <row r="4082" spans="1:14" x14ac:dyDescent="0.25">
      <c r="A4082" s="3" t="s">
        <v>4185</v>
      </c>
      <c r="B4082" s="3">
        <v>43</v>
      </c>
      <c r="C4082" s="3" t="s">
        <v>93</v>
      </c>
      <c r="D4082" s="3" t="s">
        <v>23</v>
      </c>
      <c r="E4082" s="5">
        <v>12.51</v>
      </c>
      <c r="F4082" s="3">
        <v>47</v>
      </c>
      <c r="G4082" s="3" t="s">
        <v>98</v>
      </c>
      <c r="H4082" s="3" t="s">
        <v>85</v>
      </c>
      <c r="I4082" s="5">
        <v>17.989999999999998</v>
      </c>
      <c r="J4082" s="3">
        <v>1</v>
      </c>
      <c r="K4082" s="3" t="s">
        <v>126</v>
      </c>
      <c r="L4082" s="3">
        <v>1</v>
      </c>
      <c r="M4082" s="5">
        <v>0.26</v>
      </c>
      <c r="N4082" s="3" t="s">
        <v>87</v>
      </c>
    </row>
    <row r="4083" spans="1:14" x14ac:dyDescent="0.25">
      <c r="A4083" s="3" t="s">
        <v>4186</v>
      </c>
      <c r="B4083" s="3">
        <v>59</v>
      </c>
      <c r="C4083" s="3" t="s">
        <v>83</v>
      </c>
      <c r="D4083" s="3" t="s">
        <v>23</v>
      </c>
      <c r="E4083" s="5">
        <v>32.81</v>
      </c>
      <c r="F4083" s="3">
        <v>0</v>
      </c>
      <c r="G4083" s="3" t="s">
        <v>135</v>
      </c>
      <c r="H4083" s="3" t="s">
        <v>111</v>
      </c>
      <c r="I4083" s="5">
        <v>17.989999999999998</v>
      </c>
      <c r="J4083" s="3">
        <v>0</v>
      </c>
      <c r="K4083" s="3" t="s">
        <v>102</v>
      </c>
      <c r="L4083" s="3">
        <v>3</v>
      </c>
      <c r="M4083" s="5">
        <v>32.81</v>
      </c>
      <c r="N4083" s="3" t="s">
        <v>91</v>
      </c>
    </row>
    <row r="4084" spans="1:14" x14ac:dyDescent="0.25">
      <c r="A4084" s="3" t="s">
        <v>4187</v>
      </c>
      <c r="B4084" s="3">
        <v>60</v>
      </c>
      <c r="C4084" s="3" t="s">
        <v>106</v>
      </c>
      <c r="D4084" s="3" t="s">
        <v>23</v>
      </c>
      <c r="E4084" s="5">
        <v>6.91</v>
      </c>
      <c r="F4084" s="3">
        <v>46</v>
      </c>
      <c r="G4084" s="3" t="s">
        <v>135</v>
      </c>
      <c r="H4084" s="3" t="s">
        <v>122</v>
      </c>
      <c r="I4084" s="5">
        <v>17.989999999999998</v>
      </c>
      <c r="J4084" s="3">
        <v>1</v>
      </c>
      <c r="K4084" s="3" t="s">
        <v>102</v>
      </c>
      <c r="L4084" s="3">
        <v>1</v>
      </c>
      <c r="M4084" s="5">
        <v>0.15</v>
      </c>
      <c r="N4084" s="3" t="s">
        <v>87</v>
      </c>
    </row>
    <row r="4085" spans="1:14" x14ac:dyDescent="0.25">
      <c r="A4085" s="3" t="s">
        <v>4188</v>
      </c>
      <c r="B4085" s="3">
        <v>60</v>
      </c>
      <c r="C4085" s="3" t="s">
        <v>93</v>
      </c>
      <c r="D4085" s="3" t="s">
        <v>19</v>
      </c>
      <c r="E4085" s="5">
        <v>4.46</v>
      </c>
      <c r="F4085" s="3">
        <v>10</v>
      </c>
      <c r="G4085" s="3" t="s">
        <v>89</v>
      </c>
      <c r="H4085" s="3" t="s">
        <v>111</v>
      </c>
      <c r="I4085" s="5">
        <v>8.99</v>
      </c>
      <c r="J4085" s="3">
        <v>1</v>
      </c>
      <c r="K4085" s="3" t="s">
        <v>86</v>
      </c>
      <c r="L4085" s="3">
        <v>5</v>
      </c>
      <c r="M4085" s="5">
        <v>0.41</v>
      </c>
      <c r="N4085" s="3" t="s">
        <v>87</v>
      </c>
    </row>
    <row r="4086" spans="1:14" x14ac:dyDescent="0.25">
      <c r="A4086" s="3" t="s">
        <v>4189</v>
      </c>
      <c r="B4086" s="3">
        <v>69</v>
      </c>
      <c r="C4086" s="3" t="s">
        <v>83</v>
      </c>
      <c r="D4086" s="3" t="s">
        <v>19</v>
      </c>
      <c r="E4086" s="5">
        <v>2.16</v>
      </c>
      <c r="F4086" s="3">
        <v>57</v>
      </c>
      <c r="G4086" s="3" t="s">
        <v>89</v>
      </c>
      <c r="H4086" s="3" t="s">
        <v>122</v>
      </c>
      <c r="I4086" s="5">
        <v>8.99</v>
      </c>
      <c r="J4086" s="3">
        <v>1</v>
      </c>
      <c r="K4086" s="3" t="s">
        <v>95</v>
      </c>
      <c r="L4086" s="3">
        <v>2</v>
      </c>
      <c r="M4086" s="5">
        <v>0.04</v>
      </c>
      <c r="N4086" s="3" t="s">
        <v>87</v>
      </c>
    </row>
    <row r="4087" spans="1:14" x14ac:dyDescent="0.25">
      <c r="A4087" s="3" t="s">
        <v>4190</v>
      </c>
      <c r="B4087" s="3">
        <v>42</v>
      </c>
      <c r="C4087" s="3" t="s">
        <v>83</v>
      </c>
      <c r="D4087" s="3" t="s">
        <v>23</v>
      </c>
      <c r="E4087" s="5">
        <v>6.34</v>
      </c>
      <c r="F4087" s="3">
        <v>28</v>
      </c>
      <c r="G4087" s="3" t="s">
        <v>94</v>
      </c>
      <c r="H4087" s="3" t="s">
        <v>85</v>
      </c>
      <c r="I4087" s="5">
        <v>17.989999999999998</v>
      </c>
      <c r="J4087" s="3">
        <v>0</v>
      </c>
      <c r="K4087" s="3" t="s">
        <v>86</v>
      </c>
      <c r="L4087" s="3">
        <v>1</v>
      </c>
      <c r="M4087" s="5">
        <v>0.22</v>
      </c>
      <c r="N4087" s="3" t="s">
        <v>117</v>
      </c>
    </row>
    <row r="4088" spans="1:14" x14ac:dyDescent="0.25">
      <c r="A4088" s="3" t="s">
        <v>4191</v>
      </c>
      <c r="B4088" s="3">
        <v>47</v>
      </c>
      <c r="C4088" s="3" t="s">
        <v>83</v>
      </c>
      <c r="D4088" s="3" t="s">
        <v>23</v>
      </c>
      <c r="E4088" s="5">
        <v>12.5</v>
      </c>
      <c r="F4088" s="3">
        <v>18</v>
      </c>
      <c r="G4088" s="3" t="s">
        <v>84</v>
      </c>
      <c r="H4088" s="3" t="s">
        <v>90</v>
      </c>
      <c r="I4088" s="5">
        <v>17.989999999999998</v>
      </c>
      <c r="J4088" s="3">
        <v>0</v>
      </c>
      <c r="K4088" s="3" t="s">
        <v>126</v>
      </c>
      <c r="L4088" s="3">
        <v>1</v>
      </c>
      <c r="M4088" s="5">
        <v>0.66</v>
      </c>
      <c r="N4088" s="3" t="s">
        <v>96</v>
      </c>
    </row>
    <row r="4089" spans="1:14" x14ac:dyDescent="0.25">
      <c r="A4089" s="3" t="s">
        <v>4192</v>
      </c>
      <c r="B4089" s="3">
        <v>54</v>
      </c>
      <c r="C4089" s="3" t="s">
        <v>83</v>
      </c>
      <c r="D4089" s="3" t="s">
        <v>23</v>
      </c>
      <c r="E4089" s="5">
        <v>5.37</v>
      </c>
      <c r="F4089" s="3">
        <v>35</v>
      </c>
      <c r="G4089" s="3" t="s">
        <v>98</v>
      </c>
      <c r="H4089" s="3" t="s">
        <v>120</v>
      </c>
      <c r="I4089" s="5">
        <v>17.989999999999998</v>
      </c>
      <c r="J4089" s="3">
        <v>1</v>
      </c>
      <c r="K4089" s="3" t="s">
        <v>95</v>
      </c>
      <c r="L4089" s="3">
        <v>4</v>
      </c>
      <c r="M4089" s="5">
        <v>0.15</v>
      </c>
      <c r="N4089" s="3" t="s">
        <v>104</v>
      </c>
    </row>
    <row r="4090" spans="1:14" x14ac:dyDescent="0.25">
      <c r="A4090" s="3" t="s">
        <v>4193</v>
      </c>
      <c r="B4090" s="3">
        <v>35</v>
      </c>
      <c r="C4090" s="3" t="s">
        <v>106</v>
      </c>
      <c r="D4090" s="3" t="s">
        <v>21</v>
      </c>
      <c r="E4090" s="5">
        <v>32.86</v>
      </c>
      <c r="F4090" s="3">
        <v>25</v>
      </c>
      <c r="G4090" s="3" t="s">
        <v>98</v>
      </c>
      <c r="H4090" s="3" t="s">
        <v>85</v>
      </c>
      <c r="I4090" s="5">
        <v>13.99</v>
      </c>
      <c r="J4090" s="3">
        <v>0</v>
      </c>
      <c r="K4090" s="3" t="s">
        <v>86</v>
      </c>
      <c r="L4090" s="3">
        <v>4</v>
      </c>
      <c r="M4090" s="5">
        <v>1.26</v>
      </c>
      <c r="N4090" s="3" t="s">
        <v>104</v>
      </c>
    </row>
    <row r="4091" spans="1:14" x14ac:dyDescent="0.25">
      <c r="A4091" s="3" t="s">
        <v>4194</v>
      </c>
      <c r="B4091" s="3">
        <v>50</v>
      </c>
      <c r="C4091" s="3" t="s">
        <v>83</v>
      </c>
      <c r="D4091" s="3" t="s">
        <v>23</v>
      </c>
      <c r="E4091" s="5">
        <v>12.5</v>
      </c>
      <c r="F4091" s="3">
        <v>56</v>
      </c>
      <c r="G4091" s="3" t="s">
        <v>94</v>
      </c>
      <c r="H4091" s="3" t="s">
        <v>122</v>
      </c>
      <c r="I4091" s="5">
        <v>17.989999999999998</v>
      </c>
      <c r="J4091" s="3">
        <v>0</v>
      </c>
      <c r="K4091" s="3" t="s">
        <v>126</v>
      </c>
      <c r="L4091" s="3">
        <v>5</v>
      </c>
      <c r="M4091" s="5">
        <v>0.22</v>
      </c>
      <c r="N4091" s="3" t="s">
        <v>87</v>
      </c>
    </row>
    <row r="4092" spans="1:14" x14ac:dyDescent="0.25">
      <c r="A4092" s="3" t="s">
        <v>4195</v>
      </c>
      <c r="B4092" s="3">
        <v>69</v>
      </c>
      <c r="C4092" s="3" t="s">
        <v>93</v>
      </c>
      <c r="D4092" s="3" t="s">
        <v>23</v>
      </c>
      <c r="E4092" s="5">
        <v>1.75</v>
      </c>
      <c r="F4092" s="3">
        <v>6</v>
      </c>
      <c r="G4092" s="3" t="s">
        <v>98</v>
      </c>
      <c r="H4092" s="3" t="s">
        <v>90</v>
      </c>
      <c r="I4092" s="5">
        <v>17.989999999999998</v>
      </c>
      <c r="J4092" s="3">
        <v>0</v>
      </c>
      <c r="K4092" s="3" t="s">
        <v>108</v>
      </c>
      <c r="L4092" s="3">
        <v>5</v>
      </c>
      <c r="M4092" s="5">
        <v>0.25</v>
      </c>
      <c r="N4092" s="3" t="s">
        <v>104</v>
      </c>
    </row>
    <row r="4093" spans="1:14" x14ac:dyDescent="0.25">
      <c r="A4093" s="3" t="s">
        <v>4196</v>
      </c>
      <c r="B4093" s="3">
        <v>25</v>
      </c>
      <c r="C4093" s="3" t="s">
        <v>83</v>
      </c>
      <c r="D4093" s="3" t="s">
        <v>19</v>
      </c>
      <c r="E4093" s="5">
        <v>19.309999999999999</v>
      </c>
      <c r="F4093" s="3">
        <v>5</v>
      </c>
      <c r="G4093" s="3" t="s">
        <v>84</v>
      </c>
      <c r="H4093" s="3" t="s">
        <v>90</v>
      </c>
      <c r="I4093" s="5">
        <v>8.99</v>
      </c>
      <c r="J4093" s="3">
        <v>0</v>
      </c>
      <c r="K4093" s="3" t="s">
        <v>108</v>
      </c>
      <c r="L4093" s="3">
        <v>2</v>
      </c>
      <c r="M4093" s="5">
        <v>3.22</v>
      </c>
      <c r="N4093" s="3" t="s">
        <v>117</v>
      </c>
    </row>
    <row r="4094" spans="1:14" x14ac:dyDescent="0.25">
      <c r="A4094" s="3" t="s">
        <v>4197</v>
      </c>
      <c r="B4094" s="3">
        <v>51</v>
      </c>
      <c r="C4094" s="3" t="s">
        <v>93</v>
      </c>
      <c r="D4094" s="3" t="s">
        <v>19</v>
      </c>
      <c r="E4094" s="5">
        <v>17.62</v>
      </c>
      <c r="F4094" s="3">
        <v>55</v>
      </c>
      <c r="G4094" s="3" t="s">
        <v>94</v>
      </c>
      <c r="H4094" s="3" t="s">
        <v>111</v>
      </c>
      <c r="I4094" s="5">
        <v>8.99</v>
      </c>
      <c r="J4094" s="3">
        <v>1</v>
      </c>
      <c r="K4094" s="3" t="s">
        <v>102</v>
      </c>
      <c r="L4094" s="3">
        <v>4</v>
      </c>
      <c r="M4094" s="5">
        <v>0.31</v>
      </c>
      <c r="N4094" s="3" t="s">
        <v>112</v>
      </c>
    </row>
    <row r="4095" spans="1:14" x14ac:dyDescent="0.25">
      <c r="A4095" s="3" t="s">
        <v>4198</v>
      </c>
      <c r="B4095" s="3">
        <v>23</v>
      </c>
      <c r="C4095" s="3" t="s">
        <v>93</v>
      </c>
      <c r="D4095" s="3" t="s">
        <v>21</v>
      </c>
      <c r="E4095" s="5">
        <v>3.7</v>
      </c>
      <c r="F4095" s="3">
        <v>6</v>
      </c>
      <c r="G4095" s="3" t="s">
        <v>84</v>
      </c>
      <c r="H4095" s="3" t="s">
        <v>90</v>
      </c>
      <c r="I4095" s="5">
        <v>13.99</v>
      </c>
      <c r="J4095" s="3">
        <v>0</v>
      </c>
      <c r="K4095" s="3" t="s">
        <v>108</v>
      </c>
      <c r="L4095" s="3">
        <v>3</v>
      </c>
      <c r="M4095" s="5">
        <v>0.53</v>
      </c>
      <c r="N4095" s="3" t="s">
        <v>96</v>
      </c>
    </row>
    <row r="4096" spans="1:14" x14ac:dyDescent="0.25">
      <c r="A4096" s="3" t="s">
        <v>4199</v>
      </c>
      <c r="B4096" s="3">
        <v>39</v>
      </c>
      <c r="C4096" s="3" t="s">
        <v>83</v>
      </c>
      <c r="D4096" s="3" t="s">
        <v>23</v>
      </c>
      <c r="E4096" s="5">
        <v>7.99</v>
      </c>
      <c r="F4096" s="3">
        <v>50</v>
      </c>
      <c r="G4096" s="3" t="s">
        <v>94</v>
      </c>
      <c r="H4096" s="3" t="s">
        <v>90</v>
      </c>
      <c r="I4096" s="5">
        <v>17.989999999999998</v>
      </c>
      <c r="J4096" s="3">
        <v>1</v>
      </c>
      <c r="K4096" s="3" t="s">
        <v>108</v>
      </c>
      <c r="L4096" s="3">
        <v>3</v>
      </c>
      <c r="M4096" s="5">
        <v>0.16</v>
      </c>
      <c r="N4096" s="3" t="s">
        <v>96</v>
      </c>
    </row>
    <row r="4097" spans="1:14" x14ac:dyDescent="0.25">
      <c r="A4097" s="3" t="s">
        <v>4200</v>
      </c>
      <c r="B4097" s="3">
        <v>22</v>
      </c>
      <c r="C4097" s="3" t="s">
        <v>83</v>
      </c>
      <c r="D4097" s="3" t="s">
        <v>23</v>
      </c>
      <c r="E4097" s="5">
        <v>8.18</v>
      </c>
      <c r="F4097" s="3">
        <v>29</v>
      </c>
      <c r="G4097" s="3" t="s">
        <v>98</v>
      </c>
      <c r="H4097" s="3" t="s">
        <v>120</v>
      </c>
      <c r="I4097" s="5">
        <v>17.989999999999998</v>
      </c>
      <c r="J4097" s="3">
        <v>0</v>
      </c>
      <c r="K4097" s="3" t="s">
        <v>86</v>
      </c>
      <c r="L4097" s="3">
        <v>2</v>
      </c>
      <c r="M4097" s="5">
        <v>0.27</v>
      </c>
      <c r="N4097" s="3" t="s">
        <v>99</v>
      </c>
    </row>
    <row r="4098" spans="1:14" x14ac:dyDescent="0.25">
      <c r="A4098" s="3" t="s">
        <v>4201</v>
      </c>
      <c r="B4098" s="3">
        <v>51</v>
      </c>
      <c r="C4098" s="3" t="s">
        <v>83</v>
      </c>
      <c r="D4098" s="3" t="s">
        <v>23</v>
      </c>
      <c r="E4098" s="5">
        <v>12.41</v>
      </c>
      <c r="F4098" s="3">
        <v>53</v>
      </c>
      <c r="G4098" s="3" t="s">
        <v>94</v>
      </c>
      <c r="H4098" s="3" t="s">
        <v>111</v>
      </c>
      <c r="I4098" s="5">
        <v>17.989999999999998</v>
      </c>
      <c r="J4098" s="3">
        <v>1</v>
      </c>
      <c r="K4098" s="3" t="s">
        <v>86</v>
      </c>
      <c r="L4098" s="3">
        <v>3</v>
      </c>
      <c r="M4098" s="5">
        <v>0.23</v>
      </c>
      <c r="N4098" s="3" t="s">
        <v>104</v>
      </c>
    </row>
    <row r="4099" spans="1:14" x14ac:dyDescent="0.25">
      <c r="A4099" s="3" t="s">
        <v>4202</v>
      </c>
      <c r="B4099" s="3">
        <v>52</v>
      </c>
      <c r="C4099" s="3" t="s">
        <v>83</v>
      </c>
      <c r="D4099" s="3" t="s">
        <v>19</v>
      </c>
      <c r="E4099" s="5">
        <v>28.04</v>
      </c>
      <c r="F4099" s="3">
        <v>11</v>
      </c>
      <c r="G4099" s="3" t="s">
        <v>89</v>
      </c>
      <c r="H4099" s="3" t="s">
        <v>111</v>
      </c>
      <c r="I4099" s="5">
        <v>8.99</v>
      </c>
      <c r="J4099" s="3">
        <v>0</v>
      </c>
      <c r="K4099" s="3" t="s">
        <v>102</v>
      </c>
      <c r="L4099" s="3">
        <v>2</v>
      </c>
      <c r="M4099" s="5">
        <v>2.34</v>
      </c>
      <c r="N4099" s="3" t="s">
        <v>87</v>
      </c>
    </row>
    <row r="4100" spans="1:14" x14ac:dyDescent="0.25">
      <c r="A4100" s="3" t="s">
        <v>4203</v>
      </c>
      <c r="B4100" s="3">
        <v>51</v>
      </c>
      <c r="C4100" s="3" t="s">
        <v>106</v>
      </c>
      <c r="D4100" s="3" t="s">
        <v>21</v>
      </c>
      <c r="E4100" s="5">
        <v>5.05</v>
      </c>
      <c r="F4100" s="3">
        <v>24</v>
      </c>
      <c r="G4100" s="3" t="s">
        <v>135</v>
      </c>
      <c r="H4100" s="3" t="s">
        <v>122</v>
      </c>
      <c r="I4100" s="5">
        <v>13.99</v>
      </c>
      <c r="J4100" s="3">
        <v>0</v>
      </c>
      <c r="K4100" s="3" t="s">
        <v>86</v>
      </c>
      <c r="L4100" s="3">
        <v>3</v>
      </c>
      <c r="M4100" s="5">
        <v>0.2</v>
      </c>
      <c r="N4100" s="3" t="s">
        <v>87</v>
      </c>
    </row>
    <row r="4101" spans="1:14" x14ac:dyDescent="0.25">
      <c r="A4101" s="3" t="s">
        <v>4204</v>
      </c>
      <c r="B4101" s="3">
        <v>68</v>
      </c>
      <c r="C4101" s="3" t="s">
        <v>106</v>
      </c>
      <c r="D4101" s="3" t="s">
        <v>23</v>
      </c>
      <c r="E4101" s="5">
        <v>10</v>
      </c>
      <c r="F4101" s="3">
        <v>60</v>
      </c>
      <c r="G4101" s="3" t="s">
        <v>135</v>
      </c>
      <c r="H4101" s="3" t="s">
        <v>120</v>
      </c>
      <c r="I4101" s="5">
        <v>17.989999999999998</v>
      </c>
      <c r="J4101" s="3">
        <v>1</v>
      </c>
      <c r="K4101" s="3" t="s">
        <v>95</v>
      </c>
      <c r="L4101" s="3">
        <v>4</v>
      </c>
      <c r="M4101" s="5">
        <v>0.16</v>
      </c>
      <c r="N4101" s="3" t="s">
        <v>99</v>
      </c>
    </row>
    <row r="4102" spans="1:14" x14ac:dyDescent="0.25">
      <c r="A4102" s="3" t="s">
        <v>4205</v>
      </c>
      <c r="B4102" s="3">
        <v>46</v>
      </c>
      <c r="C4102" s="3" t="s">
        <v>83</v>
      </c>
      <c r="D4102" s="3" t="s">
        <v>19</v>
      </c>
      <c r="E4102" s="5">
        <v>2.04</v>
      </c>
      <c r="F4102" s="3">
        <v>26</v>
      </c>
      <c r="G4102" s="3" t="s">
        <v>135</v>
      </c>
      <c r="H4102" s="3" t="s">
        <v>90</v>
      </c>
      <c r="I4102" s="5">
        <v>8.99</v>
      </c>
      <c r="J4102" s="3">
        <v>1</v>
      </c>
      <c r="K4102" s="3" t="s">
        <v>86</v>
      </c>
      <c r="L4102" s="3">
        <v>4</v>
      </c>
      <c r="M4102" s="5">
        <v>0.08</v>
      </c>
      <c r="N4102" s="3" t="s">
        <v>87</v>
      </c>
    </row>
    <row r="4103" spans="1:14" x14ac:dyDescent="0.25">
      <c r="A4103" s="3" t="s">
        <v>4206</v>
      </c>
      <c r="B4103" s="3">
        <v>55</v>
      </c>
      <c r="C4103" s="3" t="s">
        <v>83</v>
      </c>
      <c r="D4103" s="3" t="s">
        <v>23</v>
      </c>
      <c r="E4103" s="5">
        <v>2.69</v>
      </c>
      <c r="F4103" s="3">
        <v>37</v>
      </c>
      <c r="G4103" s="3" t="s">
        <v>84</v>
      </c>
      <c r="H4103" s="3" t="s">
        <v>85</v>
      </c>
      <c r="I4103" s="5">
        <v>17.989999999999998</v>
      </c>
      <c r="J4103" s="3">
        <v>1</v>
      </c>
      <c r="K4103" s="3" t="s">
        <v>102</v>
      </c>
      <c r="L4103" s="3">
        <v>2</v>
      </c>
      <c r="M4103" s="5">
        <v>7.0000000000000007E-2</v>
      </c>
      <c r="N4103" s="3" t="s">
        <v>91</v>
      </c>
    </row>
    <row r="4104" spans="1:14" x14ac:dyDescent="0.25">
      <c r="A4104" s="3" t="s">
        <v>4207</v>
      </c>
      <c r="B4104" s="3">
        <v>70</v>
      </c>
      <c r="C4104" s="3" t="s">
        <v>106</v>
      </c>
      <c r="D4104" s="3" t="s">
        <v>21</v>
      </c>
      <c r="E4104" s="5">
        <v>17.8</v>
      </c>
      <c r="F4104" s="3">
        <v>48</v>
      </c>
      <c r="G4104" s="3" t="s">
        <v>135</v>
      </c>
      <c r="H4104" s="3" t="s">
        <v>90</v>
      </c>
      <c r="I4104" s="5">
        <v>13.99</v>
      </c>
      <c r="J4104" s="3">
        <v>1</v>
      </c>
      <c r="K4104" s="3" t="s">
        <v>86</v>
      </c>
      <c r="L4104" s="3">
        <v>2</v>
      </c>
      <c r="M4104" s="5">
        <v>0.36</v>
      </c>
      <c r="N4104" s="3" t="s">
        <v>96</v>
      </c>
    </row>
    <row r="4105" spans="1:14" x14ac:dyDescent="0.25">
      <c r="A4105" s="3" t="s">
        <v>4208</v>
      </c>
      <c r="B4105" s="3">
        <v>56</v>
      </c>
      <c r="C4105" s="3" t="s">
        <v>83</v>
      </c>
      <c r="D4105" s="3" t="s">
        <v>23</v>
      </c>
      <c r="E4105" s="5">
        <v>36.200000000000003</v>
      </c>
      <c r="F4105" s="3">
        <v>3</v>
      </c>
      <c r="G4105" s="3" t="s">
        <v>89</v>
      </c>
      <c r="H4105" s="3" t="s">
        <v>90</v>
      </c>
      <c r="I4105" s="5">
        <v>17.989999999999998</v>
      </c>
      <c r="J4105" s="3">
        <v>0</v>
      </c>
      <c r="K4105" s="3" t="s">
        <v>86</v>
      </c>
      <c r="L4105" s="3">
        <v>5</v>
      </c>
      <c r="M4105" s="5">
        <v>9.0500000000000007</v>
      </c>
      <c r="N4105" s="3" t="s">
        <v>91</v>
      </c>
    </row>
    <row r="4106" spans="1:14" x14ac:dyDescent="0.25">
      <c r="A4106" s="3" t="s">
        <v>4209</v>
      </c>
      <c r="B4106" s="3">
        <v>24</v>
      </c>
      <c r="C4106" s="3" t="s">
        <v>106</v>
      </c>
      <c r="D4106" s="3" t="s">
        <v>21</v>
      </c>
      <c r="E4106" s="5">
        <v>0.49</v>
      </c>
      <c r="F4106" s="3">
        <v>2</v>
      </c>
      <c r="G4106" s="3" t="s">
        <v>98</v>
      </c>
      <c r="H4106" s="3" t="s">
        <v>111</v>
      </c>
      <c r="I4106" s="5">
        <v>13.99</v>
      </c>
      <c r="J4106" s="3">
        <v>0</v>
      </c>
      <c r="K4106" s="3" t="s">
        <v>102</v>
      </c>
      <c r="L4106" s="3">
        <v>2</v>
      </c>
      <c r="M4106" s="5">
        <v>0.16</v>
      </c>
      <c r="N4106" s="3" t="s">
        <v>104</v>
      </c>
    </row>
    <row r="4107" spans="1:14" x14ac:dyDescent="0.25">
      <c r="A4107" s="3" t="s">
        <v>4210</v>
      </c>
      <c r="B4107" s="3">
        <v>68</v>
      </c>
      <c r="C4107" s="3" t="s">
        <v>106</v>
      </c>
      <c r="D4107" s="3" t="s">
        <v>21</v>
      </c>
      <c r="E4107" s="5">
        <v>0.88</v>
      </c>
      <c r="F4107" s="3">
        <v>32</v>
      </c>
      <c r="G4107" s="3" t="s">
        <v>89</v>
      </c>
      <c r="H4107" s="3" t="s">
        <v>111</v>
      </c>
      <c r="I4107" s="5">
        <v>13.99</v>
      </c>
      <c r="J4107" s="3">
        <v>1</v>
      </c>
      <c r="K4107" s="3" t="s">
        <v>126</v>
      </c>
      <c r="L4107" s="3">
        <v>3</v>
      </c>
      <c r="M4107" s="5">
        <v>0.03</v>
      </c>
      <c r="N4107" s="3" t="s">
        <v>117</v>
      </c>
    </row>
    <row r="4108" spans="1:14" x14ac:dyDescent="0.25">
      <c r="A4108" s="3" t="s">
        <v>4211</v>
      </c>
      <c r="B4108" s="3">
        <v>59</v>
      </c>
      <c r="C4108" s="3" t="s">
        <v>83</v>
      </c>
      <c r="D4108" s="3" t="s">
        <v>19</v>
      </c>
      <c r="E4108" s="5">
        <v>12.02</v>
      </c>
      <c r="F4108" s="3">
        <v>4</v>
      </c>
      <c r="G4108" s="3" t="s">
        <v>135</v>
      </c>
      <c r="H4108" s="3" t="s">
        <v>90</v>
      </c>
      <c r="I4108" s="5">
        <v>8.99</v>
      </c>
      <c r="J4108" s="3">
        <v>0</v>
      </c>
      <c r="K4108" s="3" t="s">
        <v>95</v>
      </c>
      <c r="L4108" s="3">
        <v>2</v>
      </c>
      <c r="M4108" s="5">
        <v>2.4</v>
      </c>
      <c r="N4108" s="3" t="s">
        <v>87</v>
      </c>
    </row>
    <row r="4109" spans="1:14" x14ac:dyDescent="0.25">
      <c r="A4109" s="3" t="s">
        <v>4212</v>
      </c>
      <c r="B4109" s="3">
        <v>28</v>
      </c>
      <c r="C4109" s="3" t="s">
        <v>93</v>
      </c>
      <c r="D4109" s="3" t="s">
        <v>21</v>
      </c>
      <c r="E4109" s="5">
        <v>11.94</v>
      </c>
      <c r="F4109" s="3">
        <v>1</v>
      </c>
      <c r="G4109" s="3" t="s">
        <v>98</v>
      </c>
      <c r="H4109" s="3" t="s">
        <v>122</v>
      </c>
      <c r="I4109" s="5">
        <v>13.99</v>
      </c>
      <c r="J4109" s="3">
        <v>0</v>
      </c>
      <c r="K4109" s="3" t="s">
        <v>95</v>
      </c>
      <c r="L4109" s="3">
        <v>2</v>
      </c>
      <c r="M4109" s="5">
        <v>5.97</v>
      </c>
      <c r="N4109" s="3" t="s">
        <v>112</v>
      </c>
    </row>
    <row r="4110" spans="1:14" x14ac:dyDescent="0.25">
      <c r="A4110" s="3" t="s">
        <v>4213</v>
      </c>
      <c r="B4110" s="3">
        <v>36</v>
      </c>
      <c r="C4110" s="3" t="s">
        <v>106</v>
      </c>
      <c r="D4110" s="3" t="s">
        <v>23</v>
      </c>
      <c r="E4110" s="5">
        <v>3.28</v>
      </c>
      <c r="F4110" s="3">
        <v>15</v>
      </c>
      <c r="G4110" s="3" t="s">
        <v>114</v>
      </c>
      <c r="H4110" s="3" t="s">
        <v>122</v>
      </c>
      <c r="I4110" s="5">
        <v>17.989999999999998</v>
      </c>
      <c r="J4110" s="3">
        <v>1</v>
      </c>
      <c r="K4110" s="3" t="s">
        <v>108</v>
      </c>
      <c r="L4110" s="3">
        <v>3</v>
      </c>
      <c r="M4110" s="5">
        <v>0.2</v>
      </c>
      <c r="N4110" s="3" t="s">
        <v>99</v>
      </c>
    </row>
    <row r="4111" spans="1:14" x14ac:dyDescent="0.25">
      <c r="A4111" s="3" t="s">
        <v>4214</v>
      </c>
      <c r="B4111" s="3">
        <v>31</v>
      </c>
      <c r="C4111" s="3" t="s">
        <v>83</v>
      </c>
      <c r="D4111" s="3" t="s">
        <v>19</v>
      </c>
      <c r="E4111" s="5">
        <v>7.46</v>
      </c>
      <c r="F4111" s="3">
        <v>45</v>
      </c>
      <c r="G4111" s="3" t="s">
        <v>98</v>
      </c>
      <c r="H4111" s="3" t="s">
        <v>90</v>
      </c>
      <c r="I4111" s="5">
        <v>8.99</v>
      </c>
      <c r="J4111" s="3">
        <v>1</v>
      </c>
      <c r="K4111" s="3" t="s">
        <v>126</v>
      </c>
      <c r="L4111" s="3">
        <v>2</v>
      </c>
      <c r="M4111" s="5">
        <v>0.16</v>
      </c>
      <c r="N4111" s="3" t="s">
        <v>87</v>
      </c>
    </row>
    <row r="4112" spans="1:14" x14ac:dyDescent="0.25">
      <c r="A4112" s="3" t="s">
        <v>4215</v>
      </c>
      <c r="B4112" s="3">
        <v>18</v>
      </c>
      <c r="C4112" s="3" t="s">
        <v>93</v>
      </c>
      <c r="D4112" s="3" t="s">
        <v>21</v>
      </c>
      <c r="E4112" s="5">
        <v>25.19</v>
      </c>
      <c r="F4112" s="3">
        <v>11</v>
      </c>
      <c r="G4112" s="3" t="s">
        <v>135</v>
      </c>
      <c r="H4112" s="3" t="s">
        <v>85</v>
      </c>
      <c r="I4112" s="5">
        <v>13.99</v>
      </c>
      <c r="J4112" s="3">
        <v>0</v>
      </c>
      <c r="K4112" s="3" t="s">
        <v>108</v>
      </c>
      <c r="L4112" s="3">
        <v>1</v>
      </c>
      <c r="M4112" s="5">
        <v>2.1</v>
      </c>
      <c r="N4112" s="3" t="s">
        <v>99</v>
      </c>
    </row>
    <row r="4113" spans="1:14" x14ac:dyDescent="0.25">
      <c r="A4113" s="3" t="s">
        <v>4216</v>
      </c>
      <c r="B4113" s="3">
        <v>30</v>
      </c>
      <c r="C4113" s="3" t="s">
        <v>93</v>
      </c>
      <c r="D4113" s="3" t="s">
        <v>19</v>
      </c>
      <c r="E4113" s="5">
        <v>2.99</v>
      </c>
      <c r="F4113" s="3">
        <v>51</v>
      </c>
      <c r="G4113" s="3" t="s">
        <v>89</v>
      </c>
      <c r="H4113" s="3" t="s">
        <v>111</v>
      </c>
      <c r="I4113" s="5">
        <v>8.99</v>
      </c>
      <c r="J4113" s="3">
        <v>1</v>
      </c>
      <c r="K4113" s="3" t="s">
        <v>126</v>
      </c>
      <c r="L4113" s="3">
        <v>4</v>
      </c>
      <c r="M4113" s="5">
        <v>0.06</v>
      </c>
      <c r="N4113" s="3" t="s">
        <v>99</v>
      </c>
    </row>
    <row r="4114" spans="1:14" x14ac:dyDescent="0.25">
      <c r="A4114" s="3" t="s">
        <v>4217</v>
      </c>
      <c r="B4114" s="3">
        <v>58</v>
      </c>
      <c r="C4114" s="3" t="s">
        <v>106</v>
      </c>
      <c r="D4114" s="3" t="s">
        <v>19</v>
      </c>
      <c r="E4114" s="5">
        <v>14.69</v>
      </c>
      <c r="F4114" s="3">
        <v>30</v>
      </c>
      <c r="G4114" s="3" t="s">
        <v>89</v>
      </c>
      <c r="H4114" s="3" t="s">
        <v>85</v>
      </c>
      <c r="I4114" s="5">
        <v>8.99</v>
      </c>
      <c r="J4114" s="3">
        <v>1</v>
      </c>
      <c r="K4114" s="3" t="s">
        <v>95</v>
      </c>
      <c r="L4114" s="3">
        <v>2</v>
      </c>
      <c r="M4114" s="5">
        <v>0.47</v>
      </c>
      <c r="N4114" s="3" t="s">
        <v>99</v>
      </c>
    </row>
    <row r="4115" spans="1:14" x14ac:dyDescent="0.25">
      <c r="A4115" s="3" t="s">
        <v>4218</v>
      </c>
      <c r="B4115" s="3">
        <v>24</v>
      </c>
      <c r="C4115" s="3" t="s">
        <v>106</v>
      </c>
      <c r="D4115" s="3" t="s">
        <v>19</v>
      </c>
      <c r="E4115" s="5">
        <v>9.34</v>
      </c>
      <c r="F4115" s="3">
        <v>17</v>
      </c>
      <c r="G4115" s="3" t="s">
        <v>94</v>
      </c>
      <c r="H4115" s="3" t="s">
        <v>85</v>
      </c>
      <c r="I4115" s="5">
        <v>8.99</v>
      </c>
      <c r="J4115" s="3">
        <v>0</v>
      </c>
      <c r="K4115" s="3" t="s">
        <v>108</v>
      </c>
      <c r="L4115" s="3">
        <v>4</v>
      </c>
      <c r="M4115" s="5">
        <v>0.52</v>
      </c>
      <c r="N4115" s="3" t="s">
        <v>91</v>
      </c>
    </row>
    <row r="4116" spans="1:14" x14ac:dyDescent="0.25">
      <c r="A4116" s="3" t="s">
        <v>4219</v>
      </c>
      <c r="B4116" s="3">
        <v>62</v>
      </c>
      <c r="C4116" s="3" t="s">
        <v>93</v>
      </c>
      <c r="D4116" s="3" t="s">
        <v>23</v>
      </c>
      <c r="E4116" s="5">
        <v>6.03</v>
      </c>
      <c r="F4116" s="3">
        <v>49</v>
      </c>
      <c r="G4116" s="3" t="s">
        <v>98</v>
      </c>
      <c r="H4116" s="3" t="s">
        <v>85</v>
      </c>
      <c r="I4116" s="5">
        <v>17.989999999999998</v>
      </c>
      <c r="J4116" s="3">
        <v>1</v>
      </c>
      <c r="K4116" s="3" t="s">
        <v>102</v>
      </c>
      <c r="L4116" s="3">
        <v>2</v>
      </c>
      <c r="M4116" s="5">
        <v>0.12</v>
      </c>
      <c r="N4116" s="3" t="s">
        <v>99</v>
      </c>
    </row>
    <row r="4117" spans="1:14" x14ac:dyDescent="0.25">
      <c r="A4117" s="3" t="s">
        <v>4220</v>
      </c>
      <c r="B4117" s="3">
        <v>35</v>
      </c>
      <c r="C4117" s="3" t="s">
        <v>83</v>
      </c>
      <c r="D4117" s="3" t="s">
        <v>23</v>
      </c>
      <c r="E4117" s="5">
        <v>1.45</v>
      </c>
      <c r="F4117" s="3">
        <v>12</v>
      </c>
      <c r="G4117" s="3" t="s">
        <v>84</v>
      </c>
      <c r="H4117" s="3" t="s">
        <v>111</v>
      </c>
      <c r="I4117" s="5">
        <v>17.989999999999998</v>
      </c>
      <c r="J4117" s="3">
        <v>1</v>
      </c>
      <c r="K4117" s="3" t="s">
        <v>126</v>
      </c>
      <c r="L4117" s="3">
        <v>2</v>
      </c>
      <c r="M4117" s="5">
        <v>0.11</v>
      </c>
      <c r="N4117" s="3" t="s">
        <v>117</v>
      </c>
    </row>
    <row r="4118" spans="1:14" x14ac:dyDescent="0.25">
      <c r="A4118" s="3" t="s">
        <v>4221</v>
      </c>
      <c r="B4118" s="3">
        <v>54</v>
      </c>
      <c r="C4118" s="3" t="s">
        <v>83</v>
      </c>
      <c r="D4118" s="3" t="s">
        <v>19</v>
      </c>
      <c r="E4118" s="5">
        <v>29.19</v>
      </c>
      <c r="F4118" s="3">
        <v>28</v>
      </c>
      <c r="G4118" s="3" t="s">
        <v>94</v>
      </c>
      <c r="H4118" s="3" t="s">
        <v>122</v>
      </c>
      <c r="I4118" s="5">
        <v>8.99</v>
      </c>
      <c r="J4118" s="3">
        <v>0</v>
      </c>
      <c r="K4118" s="3" t="s">
        <v>86</v>
      </c>
      <c r="L4118" s="3">
        <v>2</v>
      </c>
      <c r="M4118" s="5">
        <v>1.01</v>
      </c>
      <c r="N4118" s="3" t="s">
        <v>104</v>
      </c>
    </row>
    <row r="4119" spans="1:14" x14ac:dyDescent="0.25">
      <c r="A4119" s="3" t="s">
        <v>4222</v>
      </c>
      <c r="B4119" s="3">
        <v>42</v>
      </c>
      <c r="C4119" s="3" t="s">
        <v>83</v>
      </c>
      <c r="D4119" s="3" t="s">
        <v>19</v>
      </c>
      <c r="E4119" s="5">
        <v>8.18</v>
      </c>
      <c r="F4119" s="3">
        <v>15</v>
      </c>
      <c r="G4119" s="3" t="s">
        <v>114</v>
      </c>
      <c r="H4119" s="3" t="s">
        <v>111</v>
      </c>
      <c r="I4119" s="5">
        <v>8.99</v>
      </c>
      <c r="J4119" s="3">
        <v>0</v>
      </c>
      <c r="K4119" s="3" t="s">
        <v>86</v>
      </c>
      <c r="L4119" s="3">
        <v>2</v>
      </c>
      <c r="M4119" s="5">
        <v>0.51</v>
      </c>
      <c r="N4119" s="3" t="s">
        <v>99</v>
      </c>
    </row>
    <row r="4120" spans="1:14" x14ac:dyDescent="0.25">
      <c r="A4120" s="3" t="s">
        <v>4223</v>
      </c>
      <c r="B4120" s="3">
        <v>36</v>
      </c>
      <c r="C4120" s="3" t="s">
        <v>93</v>
      </c>
      <c r="D4120" s="3" t="s">
        <v>21</v>
      </c>
      <c r="E4120" s="5">
        <v>7.28</v>
      </c>
      <c r="F4120" s="3">
        <v>2</v>
      </c>
      <c r="G4120" s="3" t="s">
        <v>135</v>
      </c>
      <c r="H4120" s="3" t="s">
        <v>122</v>
      </c>
      <c r="I4120" s="5">
        <v>13.99</v>
      </c>
      <c r="J4120" s="3">
        <v>0</v>
      </c>
      <c r="K4120" s="3" t="s">
        <v>102</v>
      </c>
      <c r="L4120" s="3">
        <v>4</v>
      </c>
      <c r="M4120" s="5">
        <v>2.4300000000000002</v>
      </c>
      <c r="N4120" s="3" t="s">
        <v>91</v>
      </c>
    </row>
    <row r="4121" spans="1:14" x14ac:dyDescent="0.25">
      <c r="A4121" s="3" t="s">
        <v>4224</v>
      </c>
      <c r="B4121" s="3">
        <v>47</v>
      </c>
      <c r="C4121" s="3" t="s">
        <v>83</v>
      </c>
      <c r="D4121" s="3" t="s">
        <v>23</v>
      </c>
      <c r="E4121" s="5">
        <v>5.41</v>
      </c>
      <c r="F4121" s="3">
        <v>10</v>
      </c>
      <c r="G4121" s="3" t="s">
        <v>98</v>
      </c>
      <c r="H4121" s="3" t="s">
        <v>122</v>
      </c>
      <c r="I4121" s="5">
        <v>17.989999999999998</v>
      </c>
      <c r="J4121" s="3">
        <v>0</v>
      </c>
      <c r="K4121" s="3" t="s">
        <v>102</v>
      </c>
      <c r="L4121" s="3">
        <v>3</v>
      </c>
      <c r="M4121" s="5">
        <v>0.49</v>
      </c>
      <c r="N4121" s="3" t="s">
        <v>99</v>
      </c>
    </row>
    <row r="4122" spans="1:14" x14ac:dyDescent="0.25">
      <c r="A4122" s="3" t="s">
        <v>4225</v>
      </c>
      <c r="B4122" s="3">
        <v>45</v>
      </c>
      <c r="C4122" s="3" t="s">
        <v>83</v>
      </c>
      <c r="D4122" s="3" t="s">
        <v>21</v>
      </c>
      <c r="E4122" s="5">
        <v>4.13</v>
      </c>
      <c r="F4122" s="3">
        <v>4</v>
      </c>
      <c r="G4122" s="3" t="s">
        <v>114</v>
      </c>
      <c r="H4122" s="3" t="s">
        <v>122</v>
      </c>
      <c r="I4122" s="5">
        <v>13.99</v>
      </c>
      <c r="J4122" s="3">
        <v>0</v>
      </c>
      <c r="K4122" s="3" t="s">
        <v>102</v>
      </c>
      <c r="L4122" s="3">
        <v>2</v>
      </c>
      <c r="M4122" s="5">
        <v>0.83</v>
      </c>
      <c r="N4122" s="3" t="s">
        <v>112</v>
      </c>
    </row>
    <row r="4123" spans="1:14" x14ac:dyDescent="0.25">
      <c r="A4123" s="3" t="s">
        <v>4226</v>
      </c>
      <c r="B4123" s="3">
        <v>36</v>
      </c>
      <c r="C4123" s="3" t="s">
        <v>83</v>
      </c>
      <c r="D4123" s="3" t="s">
        <v>23</v>
      </c>
      <c r="E4123" s="5">
        <v>5.09</v>
      </c>
      <c r="F4123" s="3">
        <v>26</v>
      </c>
      <c r="G4123" s="3" t="s">
        <v>89</v>
      </c>
      <c r="H4123" s="3" t="s">
        <v>111</v>
      </c>
      <c r="I4123" s="5">
        <v>17.989999999999998</v>
      </c>
      <c r="J4123" s="3">
        <v>0</v>
      </c>
      <c r="K4123" s="3" t="s">
        <v>102</v>
      </c>
      <c r="L4123" s="3">
        <v>4</v>
      </c>
      <c r="M4123" s="5">
        <v>0.19</v>
      </c>
      <c r="N4123" s="3" t="s">
        <v>117</v>
      </c>
    </row>
    <row r="4124" spans="1:14" x14ac:dyDescent="0.25">
      <c r="A4124" s="3" t="s">
        <v>4227</v>
      </c>
      <c r="B4124" s="3">
        <v>23</v>
      </c>
      <c r="C4124" s="3" t="s">
        <v>106</v>
      </c>
      <c r="D4124" s="3" t="s">
        <v>21</v>
      </c>
      <c r="E4124" s="5">
        <v>22.05</v>
      </c>
      <c r="F4124" s="3">
        <v>53</v>
      </c>
      <c r="G4124" s="3" t="s">
        <v>114</v>
      </c>
      <c r="H4124" s="3" t="s">
        <v>111</v>
      </c>
      <c r="I4124" s="5">
        <v>13.99</v>
      </c>
      <c r="J4124" s="3">
        <v>0</v>
      </c>
      <c r="K4124" s="3" t="s">
        <v>102</v>
      </c>
      <c r="L4124" s="3">
        <v>3</v>
      </c>
      <c r="M4124" s="5">
        <v>0.41</v>
      </c>
      <c r="N4124" s="3" t="s">
        <v>87</v>
      </c>
    </row>
    <row r="4125" spans="1:14" x14ac:dyDescent="0.25">
      <c r="A4125" s="3" t="s">
        <v>4228</v>
      </c>
      <c r="B4125" s="3">
        <v>58</v>
      </c>
      <c r="C4125" s="3" t="s">
        <v>83</v>
      </c>
      <c r="D4125" s="3" t="s">
        <v>21</v>
      </c>
      <c r="E4125" s="5">
        <v>14.37</v>
      </c>
      <c r="F4125" s="3">
        <v>1</v>
      </c>
      <c r="G4125" s="3" t="s">
        <v>135</v>
      </c>
      <c r="H4125" s="3" t="s">
        <v>85</v>
      </c>
      <c r="I4125" s="5">
        <v>13.99</v>
      </c>
      <c r="J4125" s="3">
        <v>0</v>
      </c>
      <c r="K4125" s="3" t="s">
        <v>102</v>
      </c>
      <c r="L4125" s="3">
        <v>3</v>
      </c>
      <c r="M4125" s="5">
        <v>7.18</v>
      </c>
      <c r="N4125" s="3" t="s">
        <v>87</v>
      </c>
    </row>
    <row r="4126" spans="1:14" x14ac:dyDescent="0.25">
      <c r="A4126" s="3" t="s">
        <v>4229</v>
      </c>
      <c r="B4126" s="3">
        <v>27</v>
      </c>
      <c r="C4126" s="3" t="s">
        <v>93</v>
      </c>
      <c r="D4126" s="3" t="s">
        <v>21</v>
      </c>
      <c r="E4126" s="5">
        <v>2.62</v>
      </c>
      <c r="F4126" s="3">
        <v>10</v>
      </c>
      <c r="G4126" s="3" t="s">
        <v>114</v>
      </c>
      <c r="H4126" s="3" t="s">
        <v>120</v>
      </c>
      <c r="I4126" s="5">
        <v>13.99</v>
      </c>
      <c r="J4126" s="3">
        <v>1</v>
      </c>
      <c r="K4126" s="3" t="s">
        <v>95</v>
      </c>
      <c r="L4126" s="3">
        <v>4</v>
      </c>
      <c r="M4126" s="5">
        <v>0.24</v>
      </c>
      <c r="N4126" s="3" t="s">
        <v>87</v>
      </c>
    </row>
    <row r="4127" spans="1:14" x14ac:dyDescent="0.25">
      <c r="A4127" s="3" t="s">
        <v>4230</v>
      </c>
      <c r="B4127" s="3">
        <v>40</v>
      </c>
      <c r="C4127" s="3" t="s">
        <v>83</v>
      </c>
      <c r="D4127" s="3" t="s">
        <v>23</v>
      </c>
      <c r="E4127" s="5">
        <v>2.78</v>
      </c>
      <c r="F4127" s="3">
        <v>12</v>
      </c>
      <c r="G4127" s="3" t="s">
        <v>135</v>
      </c>
      <c r="H4127" s="3" t="s">
        <v>111</v>
      </c>
      <c r="I4127" s="5">
        <v>17.989999999999998</v>
      </c>
      <c r="J4127" s="3">
        <v>1</v>
      </c>
      <c r="K4127" s="3" t="s">
        <v>108</v>
      </c>
      <c r="L4127" s="3">
        <v>2</v>
      </c>
      <c r="M4127" s="5">
        <v>0.21</v>
      </c>
      <c r="N4127" s="3" t="s">
        <v>96</v>
      </c>
    </row>
    <row r="4128" spans="1:14" x14ac:dyDescent="0.25">
      <c r="A4128" s="3" t="s">
        <v>4231</v>
      </c>
      <c r="B4128" s="3">
        <v>47</v>
      </c>
      <c r="C4128" s="3" t="s">
        <v>83</v>
      </c>
      <c r="D4128" s="3" t="s">
        <v>21</v>
      </c>
      <c r="E4128" s="5">
        <v>3.3</v>
      </c>
      <c r="F4128" s="3">
        <v>51</v>
      </c>
      <c r="G4128" s="3" t="s">
        <v>89</v>
      </c>
      <c r="H4128" s="3" t="s">
        <v>122</v>
      </c>
      <c r="I4128" s="5">
        <v>13.99</v>
      </c>
      <c r="J4128" s="3">
        <v>1</v>
      </c>
      <c r="K4128" s="3" t="s">
        <v>102</v>
      </c>
      <c r="L4128" s="3">
        <v>5</v>
      </c>
      <c r="M4128" s="5">
        <v>0.06</v>
      </c>
      <c r="N4128" s="3" t="s">
        <v>99</v>
      </c>
    </row>
    <row r="4129" spans="1:14" x14ac:dyDescent="0.25">
      <c r="A4129" s="3" t="s">
        <v>4232</v>
      </c>
      <c r="B4129" s="3">
        <v>57</v>
      </c>
      <c r="C4129" s="3" t="s">
        <v>83</v>
      </c>
      <c r="D4129" s="3" t="s">
        <v>23</v>
      </c>
      <c r="E4129" s="5">
        <v>13.72</v>
      </c>
      <c r="F4129" s="3">
        <v>29</v>
      </c>
      <c r="G4129" s="3" t="s">
        <v>114</v>
      </c>
      <c r="H4129" s="3" t="s">
        <v>120</v>
      </c>
      <c r="I4129" s="5">
        <v>17.989999999999998</v>
      </c>
      <c r="J4129" s="3">
        <v>0</v>
      </c>
      <c r="K4129" s="3" t="s">
        <v>126</v>
      </c>
      <c r="L4129" s="3">
        <v>1</v>
      </c>
      <c r="M4129" s="5">
        <v>0.46</v>
      </c>
      <c r="N4129" s="3" t="s">
        <v>91</v>
      </c>
    </row>
    <row r="4130" spans="1:14" x14ac:dyDescent="0.25">
      <c r="A4130" s="3" t="s">
        <v>4233</v>
      </c>
      <c r="B4130" s="3">
        <v>52</v>
      </c>
      <c r="C4130" s="3" t="s">
        <v>83</v>
      </c>
      <c r="D4130" s="3" t="s">
        <v>21</v>
      </c>
      <c r="E4130" s="5">
        <v>12.96</v>
      </c>
      <c r="F4130" s="3">
        <v>40</v>
      </c>
      <c r="G4130" s="3" t="s">
        <v>114</v>
      </c>
      <c r="H4130" s="3" t="s">
        <v>90</v>
      </c>
      <c r="I4130" s="5">
        <v>13.99</v>
      </c>
      <c r="J4130" s="3">
        <v>1</v>
      </c>
      <c r="K4130" s="3" t="s">
        <v>86</v>
      </c>
      <c r="L4130" s="3">
        <v>4</v>
      </c>
      <c r="M4130" s="5">
        <v>0.32</v>
      </c>
      <c r="N4130" s="3" t="s">
        <v>112</v>
      </c>
    </row>
    <row r="4131" spans="1:14" x14ac:dyDescent="0.25">
      <c r="A4131" s="3" t="s">
        <v>4234</v>
      </c>
      <c r="B4131" s="3">
        <v>25</v>
      </c>
      <c r="C4131" s="3" t="s">
        <v>83</v>
      </c>
      <c r="D4131" s="3" t="s">
        <v>21</v>
      </c>
      <c r="E4131" s="5">
        <v>1.7</v>
      </c>
      <c r="F4131" s="3">
        <v>21</v>
      </c>
      <c r="G4131" s="3" t="s">
        <v>98</v>
      </c>
      <c r="H4131" s="3" t="s">
        <v>85</v>
      </c>
      <c r="I4131" s="5">
        <v>13.99</v>
      </c>
      <c r="J4131" s="3">
        <v>1</v>
      </c>
      <c r="K4131" s="3" t="s">
        <v>108</v>
      </c>
      <c r="L4131" s="3">
        <v>3</v>
      </c>
      <c r="M4131" s="5">
        <v>0.08</v>
      </c>
      <c r="N4131" s="3" t="s">
        <v>96</v>
      </c>
    </row>
    <row r="4132" spans="1:14" x14ac:dyDescent="0.25">
      <c r="A4132" s="3" t="s">
        <v>4235</v>
      </c>
      <c r="B4132" s="3">
        <v>32</v>
      </c>
      <c r="C4132" s="3" t="s">
        <v>106</v>
      </c>
      <c r="D4132" s="3" t="s">
        <v>23</v>
      </c>
      <c r="E4132" s="5">
        <v>30.07</v>
      </c>
      <c r="F4132" s="3">
        <v>24</v>
      </c>
      <c r="G4132" s="3" t="s">
        <v>114</v>
      </c>
      <c r="H4132" s="3" t="s">
        <v>90</v>
      </c>
      <c r="I4132" s="5">
        <v>17.989999999999998</v>
      </c>
      <c r="J4132" s="3">
        <v>0</v>
      </c>
      <c r="K4132" s="3" t="s">
        <v>102</v>
      </c>
      <c r="L4132" s="3">
        <v>3</v>
      </c>
      <c r="M4132" s="5">
        <v>1.2</v>
      </c>
      <c r="N4132" s="3" t="s">
        <v>117</v>
      </c>
    </row>
    <row r="4133" spans="1:14" x14ac:dyDescent="0.25">
      <c r="A4133" s="3" t="s">
        <v>4236</v>
      </c>
      <c r="B4133" s="3">
        <v>32</v>
      </c>
      <c r="C4133" s="3" t="s">
        <v>83</v>
      </c>
      <c r="D4133" s="3" t="s">
        <v>19</v>
      </c>
      <c r="E4133" s="5">
        <v>8.94</v>
      </c>
      <c r="F4133" s="3">
        <v>24</v>
      </c>
      <c r="G4133" s="3" t="s">
        <v>98</v>
      </c>
      <c r="H4133" s="3" t="s">
        <v>122</v>
      </c>
      <c r="I4133" s="5">
        <v>8.99</v>
      </c>
      <c r="J4133" s="3">
        <v>1</v>
      </c>
      <c r="K4133" s="3" t="s">
        <v>95</v>
      </c>
      <c r="L4133" s="3">
        <v>3</v>
      </c>
      <c r="M4133" s="5">
        <v>0.36</v>
      </c>
      <c r="N4133" s="3" t="s">
        <v>96</v>
      </c>
    </row>
    <row r="4134" spans="1:14" x14ac:dyDescent="0.25">
      <c r="A4134" s="3" t="s">
        <v>4237</v>
      </c>
      <c r="B4134" s="3">
        <v>44</v>
      </c>
      <c r="C4134" s="3" t="s">
        <v>83</v>
      </c>
      <c r="D4134" s="3" t="s">
        <v>21</v>
      </c>
      <c r="E4134" s="5">
        <v>5.3</v>
      </c>
      <c r="F4134" s="3">
        <v>29</v>
      </c>
      <c r="G4134" s="3" t="s">
        <v>84</v>
      </c>
      <c r="H4134" s="3" t="s">
        <v>90</v>
      </c>
      <c r="I4134" s="5">
        <v>13.99</v>
      </c>
      <c r="J4134" s="3">
        <v>0</v>
      </c>
      <c r="K4134" s="3" t="s">
        <v>86</v>
      </c>
      <c r="L4134" s="3">
        <v>1</v>
      </c>
      <c r="M4134" s="5">
        <v>0.18</v>
      </c>
      <c r="N4134" s="3" t="s">
        <v>117</v>
      </c>
    </row>
    <row r="4135" spans="1:14" x14ac:dyDescent="0.25">
      <c r="A4135" s="3" t="s">
        <v>4238</v>
      </c>
      <c r="B4135" s="3">
        <v>20</v>
      </c>
      <c r="C4135" s="3" t="s">
        <v>93</v>
      </c>
      <c r="D4135" s="3" t="s">
        <v>19</v>
      </c>
      <c r="E4135" s="5">
        <v>1.98</v>
      </c>
      <c r="F4135" s="3">
        <v>2</v>
      </c>
      <c r="G4135" s="3" t="s">
        <v>94</v>
      </c>
      <c r="H4135" s="3" t="s">
        <v>122</v>
      </c>
      <c r="I4135" s="5">
        <v>8.99</v>
      </c>
      <c r="J4135" s="3">
        <v>1</v>
      </c>
      <c r="K4135" s="3" t="s">
        <v>95</v>
      </c>
      <c r="L4135" s="3">
        <v>1</v>
      </c>
      <c r="M4135" s="5">
        <v>0.66</v>
      </c>
      <c r="N4135" s="3" t="s">
        <v>91</v>
      </c>
    </row>
    <row r="4136" spans="1:14" x14ac:dyDescent="0.25">
      <c r="A4136" s="3" t="s">
        <v>4239</v>
      </c>
      <c r="B4136" s="3">
        <v>51</v>
      </c>
      <c r="C4136" s="3" t="s">
        <v>106</v>
      </c>
      <c r="D4136" s="3" t="s">
        <v>21</v>
      </c>
      <c r="E4136" s="5">
        <v>20.53</v>
      </c>
      <c r="F4136" s="3">
        <v>1</v>
      </c>
      <c r="G4136" s="3" t="s">
        <v>89</v>
      </c>
      <c r="H4136" s="3" t="s">
        <v>111</v>
      </c>
      <c r="I4136" s="5">
        <v>13.99</v>
      </c>
      <c r="J4136" s="3">
        <v>0</v>
      </c>
      <c r="K4136" s="3" t="s">
        <v>102</v>
      </c>
      <c r="L4136" s="3">
        <v>4</v>
      </c>
      <c r="M4136" s="5">
        <v>10.27</v>
      </c>
      <c r="N4136" s="3" t="s">
        <v>112</v>
      </c>
    </row>
    <row r="4137" spans="1:14" x14ac:dyDescent="0.25">
      <c r="A4137" s="3" t="s">
        <v>4240</v>
      </c>
      <c r="B4137" s="3">
        <v>64</v>
      </c>
      <c r="C4137" s="3" t="s">
        <v>83</v>
      </c>
      <c r="D4137" s="3" t="s">
        <v>19</v>
      </c>
      <c r="E4137" s="5">
        <v>0.95</v>
      </c>
      <c r="F4137" s="3">
        <v>50</v>
      </c>
      <c r="G4137" s="3" t="s">
        <v>84</v>
      </c>
      <c r="H4137" s="3" t="s">
        <v>122</v>
      </c>
      <c r="I4137" s="5">
        <v>8.99</v>
      </c>
      <c r="J4137" s="3">
        <v>1</v>
      </c>
      <c r="K4137" s="3" t="s">
        <v>126</v>
      </c>
      <c r="L4137" s="3">
        <v>2</v>
      </c>
      <c r="M4137" s="5">
        <v>0.02</v>
      </c>
      <c r="N4137" s="3" t="s">
        <v>87</v>
      </c>
    </row>
    <row r="4138" spans="1:14" x14ac:dyDescent="0.25">
      <c r="A4138" s="3" t="s">
        <v>4241</v>
      </c>
      <c r="B4138" s="3">
        <v>47</v>
      </c>
      <c r="C4138" s="3" t="s">
        <v>83</v>
      </c>
      <c r="D4138" s="3" t="s">
        <v>23</v>
      </c>
      <c r="E4138" s="5">
        <v>3.3</v>
      </c>
      <c r="F4138" s="3">
        <v>24</v>
      </c>
      <c r="G4138" s="3" t="s">
        <v>135</v>
      </c>
      <c r="H4138" s="3" t="s">
        <v>120</v>
      </c>
      <c r="I4138" s="5">
        <v>17.989999999999998</v>
      </c>
      <c r="J4138" s="3">
        <v>1</v>
      </c>
      <c r="K4138" s="3" t="s">
        <v>95</v>
      </c>
      <c r="L4138" s="3">
        <v>4</v>
      </c>
      <c r="M4138" s="5">
        <v>0.13</v>
      </c>
      <c r="N4138" s="3" t="s">
        <v>87</v>
      </c>
    </row>
    <row r="4139" spans="1:14" x14ac:dyDescent="0.25">
      <c r="A4139" s="3" t="s">
        <v>4242</v>
      </c>
      <c r="B4139" s="3">
        <v>25</v>
      </c>
      <c r="C4139" s="3" t="s">
        <v>83</v>
      </c>
      <c r="D4139" s="3" t="s">
        <v>19</v>
      </c>
      <c r="E4139" s="5">
        <v>2.2000000000000002</v>
      </c>
      <c r="F4139" s="3">
        <v>55</v>
      </c>
      <c r="G4139" s="3" t="s">
        <v>135</v>
      </c>
      <c r="H4139" s="3" t="s">
        <v>122</v>
      </c>
      <c r="I4139" s="5">
        <v>8.99</v>
      </c>
      <c r="J4139" s="3">
        <v>1</v>
      </c>
      <c r="K4139" s="3" t="s">
        <v>86</v>
      </c>
      <c r="L4139" s="3">
        <v>4</v>
      </c>
      <c r="M4139" s="5">
        <v>0.04</v>
      </c>
      <c r="N4139" s="3" t="s">
        <v>104</v>
      </c>
    </row>
    <row r="4140" spans="1:14" x14ac:dyDescent="0.25">
      <c r="A4140" s="3" t="s">
        <v>4243</v>
      </c>
      <c r="B4140" s="3">
        <v>56</v>
      </c>
      <c r="C4140" s="3" t="s">
        <v>83</v>
      </c>
      <c r="D4140" s="3" t="s">
        <v>21</v>
      </c>
      <c r="E4140" s="5">
        <v>34.799999999999997</v>
      </c>
      <c r="F4140" s="3">
        <v>2</v>
      </c>
      <c r="G4140" s="3" t="s">
        <v>98</v>
      </c>
      <c r="H4140" s="3" t="s">
        <v>120</v>
      </c>
      <c r="I4140" s="5">
        <v>13.99</v>
      </c>
      <c r="J4140" s="3">
        <v>0</v>
      </c>
      <c r="K4140" s="3" t="s">
        <v>102</v>
      </c>
      <c r="L4140" s="3">
        <v>4</v>
      </c>
      <c r="M4140" s="5">
        <v>11.6</v>
      </c>
      <c r="N4140" s="3" t="s">
        <v>96</v>
      </c>
    </row>
    <row r="4141" spans="1:14" x14ac:dyDescent="0.25">
      <c r="A4141" s="3" t="s">
        <v>4244</v>
      </c>
      <c r="B4141" s="3">
        <v>59</v>
      </c>
      <c r="C4141" s="3" t="s">
        <v>83</v>
      </c>
      <c r="D4141" s="3" t="s">
        <v>23</v>
      </c>
      <c r="E4141" s="5">
        <v>10.17</v>
      </c>
      <c r="F4141" s="3">
        <v>14</v>
      </c>
      <c r="G4141" s="3" t="s">
        <v>114</v>
      </c>
      <c r="H4141" s="3" t="s">
        <v>111</v>
      </c>
      <c r="I4141" s="5">
        <v>17.989999999999998</v>
      </c>
      <c r="J4141" s="3">
        <v>0</v>
      </c>
      <c r="K4141" s="3" t="s">
        <v>102</v>
      </c>
      <c r="L4141" s="3">
        <v>3</v>
      </c>
      <c r="M4141" s="5">
        <v>0.68</v>
      </c>
      <c r="N4141" s="3" t="s">
        <v>87</v>
      </c>
    </row>
    <row r="4142" spans="1:14" x14ac:dyDescent="0.25">
      <c r="A4142" s="3" t="s">
        <v>4245</v>
      </c>
      <c r="B4142" s="3">
        <v>45</v>
      </c>
      <c r="C4142" s="3" t="s">
        <v>106</v>
      </c>
      <c r="D4142" s="3" t="s">
        <v>21</v>
      </c>
      <c r="E4142" s="5">
        <v>43.5</v>
      </c>
      <c r="F4142" s="3">
        <v>7</v>
      </c>
      <c r="G4142" s="3" t="s">
        <v>135</v>
      </c>
      <c r="H4142" s="3" t="s">
        <v>120</v>
      </c>
      <c r="I4142" s="5">
        <v>13.99</v>
      </c>
      <c r="J4142" s="3">
        <v>0</v>
      </c>
      <c r="K4142" s="3" t="s">
        <v>86</v>
      </c>
      <c r="L4142" s="3">
        <v>5</v>
      </c>
      <c r="M4142" s="5">
        <v>5.44</v>
      </c>
      <c r="N4142" s="3" t="s">
        <v>96</v>
      </c>
    </row>
    <row r="4143" spans="1:14" x14ac:dyDescent="0.25">
      <c r="A4143" s="3" t="s">
        <v>4246</v>
      </c>
      <c r="B4143" s="3">
        <v>68</v>
      </c>
      <c r="C4143" s="3" t="s">
        <v>83</v>
      </c>
      <c r="D4143" s="3" t="s">
        <v>23</v>
      </c>
      <c r="E4143" s="5">
        <v>13.82</v>
      </c>
      <c r="F4143" s="3">
        <v>44</v>
      </c>
      <c r="G4143" s="3" t="s">
        <v>98</v>
      </c>
      <c r="H4143" s="3" t="s">
        <v>85</v>
      </c>
      <c r="I4143" s="5">
        <v>17.989999999999998</v>
      </c>
      <c r="J4143" s="3">
        <v>1</v>
      </c>
      <c r="K4143" s="3" t="s">
        <v>86</v>
      </c>
      <c r="L4143" s="3">
        <v>4</v>
      </c>
      <c r="M4143" s="5">
        <v>0.31</v>
      </c>
      <c r="N4143" s="3" t="s">
        <v>112</v>
      </c>
    </row>
    <row r="4144" spans="1:14" x14ac:dyDescent="0.25">
      <c r="A4144" s="3" t="s">
        <v>4247</v>
      </c>
      <c r="B4144" s="3">
        <v>50</v>
      </c>
      <c r="C4144" s="3" t="s">
        <v>83</v>
      </c>
      <c r="D4144" s="3" t="s">
        <v>23</v>
      </c>
      <c r="E4144" s="5">
        <v>13.02</v>
      </c>
      <c r="F4144" s="3">
        <v>51</v>
      </c>
      <c r="G4144" s="3" t="s">
        <v>114</v>
      </c>
      <c r="H4144" s="3" t="s">
        <v>120</v>
      </c>
      <c r="I4144" s="5">
        <v>17.989999999999998</v>
      </c>
      <c r="J4144" s="3">
        <v>1</v>
      </c>
      <c r="K4144" s="3" t="s">
        <v>95</v>
      </c>
      <c r="L4144" s="3">
        <v>2</v>
      </c>
      <c r="M4144" s="5">
        <v>0.25</v>
      </c>
      <c r="N4144" s="3" t="s">
        <v>104</v>
      </c>
    </row>
    <row r="4145" spans="1:14" x14ac:dyDescent="0.25">
      <c r="A4145" s="3" t="s">
        <v>4248</v>
      </c>
      <c r="B4145" s="3">
        <v>20</v>
      </c>
      <c r="C4145" s="3" t="s">
        <v>83</v>
      </c>
      <c r="D4145" s="3" t="s">
        <v>21</v>
      </c>
      <c r="E4145" s="5">
        <v>2</v>
      </c>
      <c r="F4145" s="3">
        <v>24</v>
      </c>
      <c r="G4145" s="3" t="s">
        <v>89</v>
      </c>
      <c r="H4145" s="3" t="s">
        <v>122</v>
      </c>
      <c r="I4145" s="5">
        <v>13.99</v>
      </c>
      <c r="J4145" s="3">
        <v>1</v>
      </c>
      <c r="K4145" s="3" t="s">
        <v>126</v>
      </c>
      <c r="L4145" s="3">
        <v>2</v>
      </c>
      <c r="M4145" s="5">
        <v>0.08</v>
      </c>
      <c r="N4145" s="3" t="s">
        <v>87</v>
      </c>
    </row>
    <row r="4146" spans="1:14" x14ac:dyDescent="0.25">
      <c r="A4146" s="3" t="s">
        <v>4249</v>
      </c>
      <c r="B4146" s="3">
        <v>23</v>
      </c>
      <c r="C4146" s="3" t="s">
        <v>93</v>
      </c>
      <c r="D4146" s="3" t="s">
        <v>19</v>
      </c>
      <c r="E4146" s="5">
        <v>3.03</v>
      </c>
      <c r="F4146" s="3">
        <v>45</v>
      </c>
      <c r="G4146" s="3" t="s">
        <v>84</v>
      </c>
      <c r="H4146" s="3" t="s">
        <v>111</v>
      </c>
      <c r="I4146" s="5">
        <v>8.99</v>
      </c>
      <c r="J4146" s="3">
        <v>1</v>
      </c>
      <c r="K4146" s="3" t="s">
        <v>102</v>
      </c>
      <c r="L4146" s="3">
        <v>3</v>
      </c>
      <c r="M4146" s="5">
        <v>7.0000000000000007E-2</v>
      </c>
      <c r="N4146" s="3" t="s">
        <v>96</v>
      </c>
    </row>
    <row r="4147" spans="1:14" x14ac:dyDescent="0.25">
      <c r="A4147" s="3" t="s">
        <v>4250</v>
      </c>
      <c r="B4147" s="3">
        <v>45</v>
      </c>
      <c r="C4147" s="3" t="s">
        <v>83</v>
      </c>
      <c r="D4147" s="3" t="s">
        <v>19</v>
      </c>
      <c r="E4147" s="5">
        <v>11.67</v>
      </c>
      <c r="F4147" s="3">
        <v>16</v>
      </c>
      <c r="G4147" s="3" t="s">
        <v>135</v>
      </c>
      <c r="H4147" s="3" t="s">
        <v>122</v>
      </c>
      <c r="I4147" s="5">
        <v>8.99</v>
      </c>
      <c r="J4147" s="3">
        <v>0</v>
      </c>
      <c r="K4147" s="3" t="s">
        <v>108</v>
      </c>
      <c r="L4147" s="3">
        <v>1</v>
      </c>
      <c r="M4147" s="5">
        <v>0.69</v>
      </c>
      <c r="N4147" s="3" t="s">
        <v>91</v>
      </c>
    </row>
    <row r="4148" spans="1:14" x14ac:dyDescent="0.25">
      <c r="A4148" s="3" t="s">
        <v>4251</v>
      </c>
      <c r="B4148" s="3">
        <v>19</v>
      </c>
      <c r="C4148" s="3" t="s">
        <v>83</v>
      </c>
      <c r="D4148" s="3" t="s">
        <v>23</v>
      </c>
      <c r="E4148" s="5">
        <v>3.81</v>
      </c>
      <c r="F4148" s="3">
        <v>45</v>
      </c>
      <c r="G4148" s="3" t="s">
        <v>98</v>
      </c>
      <c r="H4148" s="3" t="s">
        <v>85</v>
      </c>
      <c r="I4148" s="5">
        <v>17.989999999999998</v>
      </c>
      <c r="J4148" s="3">
        <v>1</v>
      </c>
      <c r="K4148" s="3" t="s">
        <v>102</v>
      </c>
      <c r="L4148" s="3">
        <v>3</v>
      </c>
      <c r="M4148" s="5">
        <v>0.08</v>
      </c>
      <c r="N4148" s="3" t="s">
        <v>117</v>
      </c>
    </row>
    <row r="4149" spans="1:14" x14ac:dyDescent="0.25">
      <c r="A4149" s="3" t="s">
        <v>4252</v>
      </c>
      <c r="B4149" s="3">
        <v>34</v>
      </c>
      <c r="C4149" s="3" t="s">
        <v>83</v>
      </c>
      <c r="D4149" s="3" t="s">
        <v>21</v>
      </c>
      <c r="E4149" s="5">
        <v>12.44</v>
      </c>
      <c r="F4149" s="3">
        <v>59</v>
      </c>
      <c r="G4149" s="3" t="s">
        <v>94</v>
      </c>
      <c r="H4149" s="3" t="s">
        <v>85</v>
      </c>
      <c r="I4149" s="5">
        <v>13.99</v>
      </c>
      <c r="J4149" s="3">
        <v>0</v>
      </c>
      <c r="K4149" s="3" t="s">
        <v>126</v>
      </c>
      <c r="L4149" s="3">
        <v>4</v>
      </c>
      <c r="M4149" s="5">
        <v>0.21</v>
      </c>
      <c r="N4149" s="3" t="s">
        <v>96</v>
      </c>
    </row>
    <row r="4150" spans="1:14" x14ac:dyDescent="0.25">
      <c r="A4150" s="3" t="s">
        <v>4253</v>
      </c>
      <c r="B4150" s="3">
        <v>54</v>
      </c>
      <c r="C4150" s="3" t="s">
        <v>106</v>
      </c>
      <c r="D4150" s="3" t="s">
        <v>19</v>
      </c>
      <c r="E4150" s="5">
        <v>14.95</v>
      </c>
      <c r="F4150" s="3">
        <v>44</v>
      </c>
      <c r="G4150" s="3" t="s">
        <v>89</v>
      </c>
      <c r="H4150" s="3" t="s">
        <v>120</v>
      </c>
      <c r="I4150" s="5">
        <v>8.99</v>
      </c>
      <c r="J4150" s="3">
        <v>1</v>
      </c>
      <c r="K4150" s="3" t="s">
        <v>102</v>
      </c>
      <c r="L4150" s="3">
        <v>1</v>
      </c>
      <c r="M4150" s="5">
        <v>0.33</v>
      </c>
      <c r="N4150" s="3" t="s">
        <v>99</v>
      </c>
    </row>
    <row r="4151" spans="1:14" x14ac:dyDescent="0.25">
      <c r="A4151" s="3" t="s">
        <v>4254</v>
      </c>
      <c r="B4151" s="3">
        <v>47</v>
      </c>
      <c r="C4151" s="3" t="s">
        <v>93</v>
      </c>
      <c r="D4151" s="3" t="s">
        <v>21</v>
      </c>
      <c r="E4151" s="5">
        <v>1.23</v>
      </c>
      <c r="F4151" s="3">
        <v>54</v>
      </c>
      <c r="G4151" s="3" t="s">
        <v>94</v>
      </c>
      <c r="H4151" s="3" t="s">
        <v>85</v>
      </c>
      <c r="I4151" s="5">
        <v>13.99</v>
      </c>
      <c r="J4151" s="3">
        <v>1</v>
      </c>
      <c r="K4151" s="3" t="s">
        <v>95</v>
      </c>
      <c r="L4151" s="3">
        <v>1</v>
      </c>
      <c r="M4151" s="5">
        <v>0.02</v>
      </c>
      <c r="N4151" s="3" t="s">
        <v>117</v>
      </c>
    </row>
    <row r="4152" spans="1:14" x14ac:dyDescent="0.25">
      <c r="A4152" s="3" t="s">
        <v>4255</v>
      </c>
      <c r="B4152" s="3">
        <v>32</v>
      </c>
      <c r="C4152" s="3" t="s">
        <v>106</v>
      </c>
      <c r="D4152" s="3" t="s">
        <v>19</v>
      </c>
      <c r="E4152" s="5">
        <v>24.51</v>
      </c>
      <c r="F4152" s="3">
        <v>50</v>
      </c>
      <c r="G4152" s="3" t="s">
        <v>84</v>
      </c>
      <c r="H4152" s="3" t="s">
        <v>111</v>
      </c>
      <c r="I4152" s="5">
        <v>8.99</v>
      </c>
      <c r="J4152" s="3">
        <v>1</v>
      </c>
      <c r="K4152" s="3" t="s">
        <v>108</v>
      </c>
      <c r="L4152" s="3">
        <v>3</v>
      </c>
      <c r="M4152" s="5">
        <v>0.48</v>
      </c>
      <c r="N4152" s="3" t="s">
        <v>104</v>
      </c>
    </row>
    <row r="4153" spans="1:14" x14ac:dyDescent="0.25">
      <c r="A4153" s="3" t="s">
        <v>4256</v>
      </c>
      <c r="B4153" s="3">
        <v>30</v>
      </c>
      <c r="C4153" s="3" t="s">
        <v>106</v>
      </c>
      <c r="D4153" s="3" t="s">
        <v>23</v>
      </c>
      <c r="E4153" s="5">
        <v>5.12</v>
      </c>
      <c r="F4153" s="3">
        <v>59</v>
      </c>
      <c r="G4153" s="3" t="s">
        <v>89</v>
      </c>
      <c r="H4153" s="3" t="s">
        <v>90</v>
      </c>
      <c r="I4153" s="5">
        <v>17.989999999999998</v>
      </c>
      <c r="J4153" s="3">
        <v>1</v>
      </c>
      <c r="K4153" s="3" t="s">
        <v>108</v>
      </c>
      <c r="L4153" s="3">
        <v>1</v>
      </c>
      <c r="M4153" s="5">
        <v>0.09</v>
      </c>
      <c r="N4153" s="3" t="s">
        <v>87</v>
      </c>
    </row>
    <row r="4154" spans="1:14" x14ac:dyDescent="0.25">
      <c r="A4154" s="3" t="s">
        <v>4257</v>
      </c>
      <c r="B4154" s="3">
        <v>59</v>
      </c>
      <c r="C4154" s="3" t="s">
        <v>83</v>
      </c>
      <c r="D4154" s="3" t="s">
        <v>21</v>
      </c>
      <c r="E4154" s="5">
        <v>19.18</v>
      </c>
      <c r="F4154" s="3">
        <v>20</v>
      </c>
      <c r="G4154" s="3" t="s">
        <v>98</v>
      </c>
      <c r="H4154" s="3" t="s">
        <v>120</v>
      </c>
      <c r="I4154" s="5">
        <v>13.99</v>
      </c>
      <c r="J4154" s="3">
        <v>0</v>
      </c>
      <c r="K4154" s="3" t="s">
        <v>95</v>
      </c>
      <c r="L4154" s="3">
        <v>2</v>
      </c>
      <c r="M4154" s="5">
        <v>0.91</v>
      </c>
      <c r="N4154" s="3" t="s">
        <v>99</v>
      </c>
    </row>
    <row r="4155" spans="1:14" x14ac:dyDescent="0.25">
      <c r="A4155" s="3" t="s">
        <v>4258</v>
      </c>
      <c r="B4155" s="3">
        <v>54</v>
      </c>
      <c r="C4155" s="3" t="s">
        <v>83</v>
      </c>
      <c r="D4155" s="3" t="s">
        <v>21</v>
      </c>
      <c r="E4155" s="5">
        <v>25.32</v>
      </c>
      <c r="F4155" s="3">
        <v>57</v>
      </c>
      <c r="G4155" s="3" t="s">
        <v>94</v>
      </c>
      <c r="H4155" s="3" t="s">
        <v>90</v>
      </c>
      <c r="I4155" s="5">
        <v>13.99</v>
      </c>
      <c r="J4155" s="3">
        <v>0</v>
      </c>
      <c r="K4155" s="3" t="s">
        <v>126</v>
      </c>
      <c r="L4155" s="3">
        <v>3</v>
      </c>
      <c r="M4155" s="5">
        <v>0.44</v>
      </c>
      <c r="N4155" s="3" t="s">
        <v>96</v>
      </c>
    </row>
    <row r="4156" spans="1:14" x14ac:dyDescent="0.25">
      <c r="A4156" s="3" t="s">
        <v>4259</v>
      </c>
      <c r="B4156" s="3">
        <v>44</v>
      </c>
      <c r="C4156" s="3" t="s">
        <v>106</v>
      </c>
      <c r="D4156" s="3" t="s">
        <v>19</v>
      </c>
      <c r="E4156" s="5">
        <v>4.99</v>
      </c>
      <c r="F4156" s="3">
        <v>57</v>
      </c>
      <c r="G4156" s="3" t="s">
        <v>89</v>
      </c>
      <c r="H4156" s="3" t="s">
        <v>111</v>
      </c>
      <c r="I4156" s="5">
        <v>8.99</v>
      </c>
      <c r="J4156" s="3">
        <v>1</v>
      </c>
      <c r="K4156" s="3" t="s">
        <v>126</v>
      </c>
      <c r="L4156" s="3">
        <v>3</v>
      </c>
      <c r="M4156" s="5">
        <v>0.09</v>
      </c>
      <c r="N4156" s="3" t="s">
        <v>96</v>
      </c>
    </row>
    <row r="4157" spans="1:14" x14ac:dyDescent="0.25">
      <c r="A4157" s="3" t="s">
        <v>4260</v>
      </c>
      <c r="B4157" s="3">
        <v>35</v>
      </c>
      <c r="C4157" s="3" t="s">
        <v>106</v>
      </c>
      <c r="D4157" s="3" t="s">
        <v>21</v>
      </c>
      <c r="E4157" s="5">
        <v>1.75</v>
      </c>
      <c r="F4157" s="3">
        <v>41</v>
      </c>
      <c r="G4157" s="3" t="s">
        <v>89</v>
      </c>
      <c r="H4157" s="3" t="s">
        <v>85</v>
      </c>
      <c r="I4157" s="5">
        <v>13.99</v>
      </c>
      <c r="J4157" s="3">
        <v>1</v>
      </c>
      <c r="K4157" s="3" t="s">
        <v>108</v>
      </c>
      <c r="L4157" s="3">
        <v>1</v>
      </c>
      <c r="M4157" s="5">
        <v>0.04</v>
      </c>
      <c r="N4157" s="3" t="s">
        <v>104</v>
      </c>
    </row>
    <row r="4158" spans="1:14" x14ac:dyDescent="0.25">
      <c r="A4158" s="3" t="s">
        <v>4261</v>
      </c>
      <c r="B4158" s="3">
        <v>56</v>
      </c>
      <c r="C4158" s="3" t="s">
        <v>106</v>
      </c>
      <c r="D4158" s="3" t="s">
        <v>23</v>
      </c>
      <c r="E4158" s="5">
        <v>42.86</v>
      </c>
      <c r="F4158" s="3">
        <v>41</v>
      </c>
      <c r="G4158" s="3" t="s">
        <v>89</v>
      </c>
      <c r="H4158" s="3" t="s">
        <v>85</v>
      </c>
      <c r="I4158" s="5">
        <v>17.989999999999998</v>
      </c>
      <c r="J4158" s="3">
        <v>0</v>
      </c>
      <c r="K4158" s="3" t="s">
        <v>108</v>
      </c>
      <c r="L4158" s="3">
        <v>3</v>
      </c>
      <c r="M4158" s="5">
        <v>1.02</v>
      </c>
      <c r="N4158" s="3" t="s">
        <v>87</v>
      </c>
    </row>
    <row r="4159" spans="1:14" x14ac:dyDescent="0.25">
      <c r="A4159" s="3" t="s">
        <v>4262</v>
      </c>
      <c r="B4159" s="3">
        <v>18</v>
      </c>
      <c r="C4159" s="3" t="s">
        <v>83</v>
      </c>
      <c r="D4159" s="3" t="s">
        <v>23</v>
      </c>
      <c r="E4159" s="5">
        <v>4.12</v>
      </c>
      <c r="F4159" s="3">
        <v>47</v>
      </c>
      <c r="G4159" s="3" t="s">
        <v>89</v>
      </c>
      <c r="H4159" s="3" t="s">
        <v>90</v>
      </c>
      <c r="I4159" s="5">
        <v>17.989999999999998</v>
      </c>
      <c r="J4159" s="3">
        <v>1</v>
      </c>
      <c r="K4159" s="3" t="s">
        <v>102</v>
      </c>
      <c r="L4159" s="3">
        <v>3</v>
      </c>
      <c r="M4159" s="5">
        <v>0.09</v>
      </c>
      <c r="N4159" s="3" t="s">
        <v>104</v>
      </c>
    </row>
    <row r="4160" spans="1:14" x14ac:dyDescent="0.25">
      <c r="A4160" s="3" t="s">
        <v>4263</v>
      </c>
      <c r="B4160" s="3">
        <v>63</v>
      </c>
      <c r="C4160" s="3" t="s">
        <v>83</v>
      </c>
      <c r="D4160" s="3" t="s">
        <v>21</v>
      </c>
      <c r="E4160" s="5">
        <v>1.38</v>
      </c>
      <c r="F4160" s="3">
        <v>0</v>
      </c>
      <c r="G4160" s="3" t="s">
        <v>98</v>
      </c>
      <c r="H4160" s="3" t="s">
        <v>120</v>
      </c>
      <c r="I4160" s="5">
        <v>13.99</v>
      </c>
      <c r="J4160" s="3">
        <v>0</v>
      </c>
      <c r="K4160" s="3" t="s">
        <v>86</v>
      </c>
      <c r="L4160" s="3">
        <v>4</v>
      </c>
      <c r="M4160" s="5">
        <v>1.38</v>
      </c>
      <c r="N4160" s="3" t="s">
        <v>91</v>
      </c>
    </row>
    <row r="4161" spans="1:14" x14ac:dyDescent="0.25">
      <c r="A4161" s="3" t="s">
        <v>4264</v>
      </c>
      <c r="B4161" s="3">
        <v>38</v>
      </c>
      <c r="C4161" s="3" t="s">
        <v>83</v>
      </c>
      <c r="D4161" s="3" t="s">
        <v>23</v>
      </c>
      <c r="E4161" s="5">
        <v>7.13</v>
      </c>
      <c r="F4161" s="3">
        <v>60</v>
      </c>
      <c r="G4161" s="3" t="s">
        <v>89</v>
      </c>
      <c r="H4161" s="3" t="s">
        <v>120</v>
      </c>
      <c r="I4161" s="5">
        <v>17.989999999999998</v>
      </c>
      <c r="J4161" s="3">
        <v>1</v>
      </c>
      <c r="K4161" s="3" t="s">
        <v>108</v>
      </c>
      <c r="L4161" s="3">
        <v>1</v>
      </c>
      <c r="M4161" s="5">
        <v>0.12</v>
      </c>
      <c r="N4161" s="3" t="s">
        <v>96</v>
      </c>
    </row>
    <row r="4162" spans="1:14" x14ac:dyDescent="0.25">
      <c r="A4162" s="3" t="s">
        <v>4265</v>
      </c>
      <c r="B4162" s="3">
        <v>39</v>
      </c>
      <c r="C4162" s="3" t="s">
        <v>83</v>
      </c>
      <c r="D4162" s="3" t="s">
        <v>21</v>
      </c>
      <c r="E4162" s="5">
        <v>7.27</v>
      </c>
      <c r="F4162" s="3">
        <v>31</v>
      </c>
      <c r="G4162" s="3" t="s">
        <v>94</v>
      </c>
      <c r="H4162" s="3" t="s">
        <v>90</v>
      </c>
      <c r="I4162" s="5">
        <v>13.99</v>
      </c>
      <c r="J4162" s="3">
        <v>1</v>
      </c>
      <c r="K4162" s="3" t="s">
        <v>95</v>
      </c>
      <c r="L4162" s="3">
        <v>1</v>
      </c>
      <c r="M4162" s="5">
        <v>0.23</v>
      </c>
      <c r="N4162" s="3" t="s">
        <v>96</v>
      </c>
    </row>
    <row r="4163" spans="1:14" x14ac:dyDescent="0.25">
      <c r="A4163" s="3" t="s">
        <v>4266</v>
      </c>
      <c r="B4163" s="3">
        <v>52</v>
      </c>
      <c r="C4163" s="3" t="s">
        <v>83</v>
      </c>
      <c r="D4163" s="3" t="s">
        <v>23</v>
      </c>
      <c r="E4163" s="5">
        <v>34.96</v>
      </c>
      <c r="F4163" s="3">
        <v>50</v>
      </c>
      <c r="G4163" s="3" t="s">
        <v>135</v>
      </c>
      <c r="H4163" s="3" t="s">
        <v>120</v>
      </c>
      <c r="I4163" s="5">
        <v>17.989999999999998</v>
      </c>
      <c r="J4163" s="3">
        <v>0</v>
      </c>
      <c r="K4163" s="3" t="s">
        <v>126</v>
      </c>
      <c r="L4163" s="3">
        <v>3</v>
      </c>
      <c r="M4163" s="5">
        <v>0.69</v>
      </c>
      <c r="N4163" s="3" t="s">
        <v>99</v>
      </c>
    </row>
    <row r="4164" spans="1:14" x14ac:dyDescent="0.25">
      <c r="A4164" s="3" t="s">
        <v>4267</v>
      </c>
      <c r="B4164" s="3">
        <v>57</v>
      </c>
      <c r="C4164" s="3" t="s">
        <v>83</v>
      </c>
      <c r="D4164" s="3" t="s">
        <v>23</v>
      </c>
      <c r="E4164" s="5">
        <v>7.31</v>
      </c>
      <c r="F4164" s="3">
        <v>53</v>
      </c>
      <c r="G4164" s="3" t="s">
        <v>98</v>
      </c>
      <c r="H4164" s="3" t="s">
        <v>122</v>
      </c>
      <c r="I4164" s="5">
        <v>17.989999999999998</v>
      </c>
      <c r="J4164" s="3">
        <v>1</v>
      </c>
      <c r="K4164" s="3" t="s">
        <v>108</v>
      </c>
      <c r="L4164" s="3">
        <v>3</v>
      </c>
      <c r="M4164" s="5">
        <v>0.14000000000000001</v>
      </c>
      <c r="N4164" s="3" t="s">
        <v>104</v>
      </c>
    </row>
    <row r="4165" spans="1:14" x14ac:dyDescent="0.25">
      <c r="A4165" s="3" t="s">
        <v>4268</v>
      </c>
      <c r="B4165" s="3">
        <v>37</v>
      </c>
      <c r="C4165" s="3" t="s">
        <v>106</v>
      </c>
      <c r="D4165" s="3" t="s">
        <v>21</v>
      </c>
      <c r="E4165" s="5">
        <v>3.66</v>
      </c>
      <c r="F4165" s="3">
        <v>5</v>
      </c>
      <c r="G4165" s="3" t="s">
        <v>84</v>
      </c>
      <c r="H4165" s="3" t="s">
        <v>122</v>
      </c>
      <c r="I4165" s="5">
        <v>13.99</v>
      </c>
      <c r="J4165" s="3">
        <v>0</v>
      </c>
      <c r="K4165" s="3" t="s">
        <v>108</v>
      </c>
      <c r="L4165" s="3">
        <v>1</v>
      </c>
      <c r="M4165" s="5">
        <v>0.61</v>
      </c>
      <c r="N4165" s="3" t="s">
        <v>91</v>
      </c>
    </row>
    <row r="4166" spans="1:14" x14ac:dyDescent="0.25">
      <c r="A4166" s="3" t="s">
        <v>4269</v>
      </c>
      <c r="B4166" s="3">
        <v>53</v>
      </c>
      <c r="C4166" s="3" t="s">
        <v>83</v>
      </c>
      <c r="D4166" s="3" t="s">
        <v>21</v>
      </c>
      <c r="E4166" s="5">
        <v>0.51</v>
      </c>
      <c r="F4166" s="3">
        <v>30</v>
      </c>
      <c r="G4166" s="3" t="s">
        <v>114</v>
      </c>
      <c r="H4166" s="3" t="s">
        <v>90</v>
      </c>
      <c r="I4166" s="5">
        <v>13.99</v>
      </c>
      <c r="J4166" s="3">
        <v>0</v>
      </c>
      <c r="K4166" s="3" t="s">
        <v>102</v>
      </c>
      <c r="L4166" s="3">
        <v>5</v>
      </c>
      <c r="M4166" s="5">
        <v>0.02</v>
      </c>
      <c r="N4166" s="3" t="s">
        <v>99</v>
      </c>
    </row>
    <row r="4167" spans="1:14" x14ac:dyDescent="0.25">
      <c r="A4167" s="3" t="s">
        <v>4270</v>
      </c>
      <c r="B4167" s="3">
        <v>58</v>
      </c>
      <c r="C4167" s="3" t="s">
        <v>93</v>
      </c>
      <c r="D4167" s="3" t="s">
        <v>19</v>
      </c>
      <c r="E4167" s="5">
        <v>31.06</v>
      </c>
      <c r="F4167" s="3">
        <v>38</v>
      </c>
      <c r="G4167" s="3" t="s">
        <v>135</v>
      </c>
      <c r="H4167" s="3" t="s">
        <v>90</v>
      </c>
      <c r="I4167" s="5">
        <v>8.99</v>
      </c>
      <c r="J4167" s="3">
        <v>0</v>
      </c>
      <c r="K4167" s="3" t="s">
        <v>108</v>
      </c>
      <c r="L4167" s="3">
        <v>2</v>
      </c>
      <c r="M4167" s="5">
        <v>0.8</v>
      </c>
      <c r="N4167" s="3" t="s">
        <v>91</v>
      </c>
    </row>
    <row r="4168" spans="1:14" x14ac:dyDescent="0.25">
      <c r="A4168" s="3" t="s">
        <v>4271</v>
      </c>
      <c r="B4168" s="3">
        <v>31</v>
      </c>
      <c r="C4168" s="3" t="s">
        <v>83</v>
      </c>
      <c r="D4168" s="3" t="s">
        <v>21</v>
      </c>
      <c r="E4168" s="5">
        <v>0.68</v>
      </c>
      <c r="F4168" s="3">
        <v>58</v>
      </c>
      <c r="G4168" s="3" t="s">
        <v>114</v>
      </c>
      <c r="H4168" s="3" t="s">
        <v>85</v>
      </c>
      <c r="I4168" s="5">
        <v>13.99</v>
      </c>
      <c r="J4168" s="3">
        <v>1</v>
      </c>
      <c r="K4168" s="3" t="s">
        <v>86</v>
      </c>
      <c r="L4168" s="3">
        <v>5</v>
      </c>
      <c r="M4168" s="5">
        <v>0.01</v>
      </c>
      <c r="N4168" s="3" t="s">
        <v>96</v>
      </c>
    </row>
    <row r="4169" spans="1:14" x14ac:dyDescent="0.25">
      <c r="A4169" s="3" t="s">
        <v>4272</v>
      </c>
      <c r="B4169" s="3">
        <v>38</v>
      </c>
      <c r="C4169" s="3" t="s">
        <v>83</v>
      </c>
      <c r="D4169" s="3" t="s">
        <v>23</v>
      </c>
      <c r="E4169" s="5">
        <v>8.93</v>
      </c>
      <c r="F4169" s="3">
        <v>57</v>
      </c>
      <c r="G4169" s="3" t="s">
        <v>114</v>
      </c>
      <c r="H4169" s="3" t="s">
        <v>90</v>
      </c>
      <c r="I4169" s="5">
        <v>17.989999999999998</v>
      </c>
      <c r="J4169" s="3">
        <v>0</v>
      </c>
      <c r="K4169" s="3" t="s">
        <v>102</v>
      </c>
      <c r="L4169" s="3">
        <v>4</v>
      </c>
      <c r="M4169" s="5">
        <v>0.15</v>
      </c>
      <c r="N4169" s="3" t="s">
        <v>96</v>
      </c>
    </row>
    <row r="4170" spans="1:14" x14ac:dyDescent="0.25">
      <c r="A4170" s="3" t="s">
        <v>4273</v>
      </c>
      <c r="B4170" s="3">
        <v>58</v>
      </c>
      <c r="C4170" s="3" t="s">
        <v>93</v>
      </c>
      <c r="D4170" s="3" t="s">
        <v>19</v>
      </c>
      <c r="E4170" s="5">
        <v>3.41</v>
      </c>
      <c r="F4170" s="3">
        <v>34</v>
      </c>
      <c r="G4170" s="3" t="s">
        <v>98</v>
      </c>
      <c r="H4170" s="3" t="s">
        <v>122</v>
      </c>
      <c r="I4170" s="5">
        <v>8.99</v>
      </c>
      <c r="J4170" s="3">
        <v>1</v>
      </c>
      <c r="K4170" s="3" t="s">
        <v>86</v>
      </c>
      <c r="L4170" s="3">
        <v>2</v>
      </c>
      <c r="M4170" s="5">
        <v>0.1</v>
      </c>
      <c r="N4170" s="3" t="s">
        <v>91</v>
      </c>
    </row>
    <row r="4171" spans="1:14" x14ac:dyDescent="0.25">
      <c r="A4171" s="3" t="s">
        <v>4274</v>
      </c>
      <c r="B4171" s="3">
        <v>20</v>
      </c>
      <c r="C4171" s="3" t="s">
        <v>106</v>
      </c>
      <c r="D4171" s="3" t="s">
        <v>19</v>
      </c>
      <c r="E4171" s="5">
        <v>24.77</v>
      </c>
      <c r="F4171" s="3">
        <v>55</v>
      </c>
      <c r="G4171" s="3" t="s">
        <v>135</v>
      </c>
      <c r="H4171" s="3" t="s">
        <v>90</v>
      </c>
      <c r="I4171" s="5">
        <v>8.99</v>
      </c>
      <c r="J4171" s="3">
        <v>0</v>
      </c>
      <c r="K4171" s="3" t="s">
        <v>102</v>
      </c>
      <c r="L4171" s="3">
        <v>4</v>
      </c>
      <c r="M4171" s="5">
        <v>0.44</v>
      </c>
      <c r="N4171" s="3" t="s">
        <v>117</v>
      </c>
    </row>
    <row r="4172" spans="1:14" x14ac:dyDescent="0.25">
      <c r="A4172" s="3" t="s">
        <v>4275</v>
      </c>
      <c r="B4172" s="3">
        <v>69</v>
      </c>
      <c r="C4172" s="3" t="s">
        <v>93</v>
      </c>
      <c r="D4172" s="3" t="s">
        <v>19</v>
      </c>
      <c r="E4172" s="5">
        <v>16.43</v>
      </c>
      <c r="F4172" s="3">
        <v>10</v>
      </c>
      <c r="G4172" s="3" t="s">
        <v>98</v>
      </c>
      <c r="H4172" s="3" t="s">
        <v>122</v>
      </c>
      <c r="I4172" s="5">
        <v>8.99</v>
      </c>
      <c r="J4172" s="3">
        <v>0</v>
      </c>
      <c r="K4172" s="3" t="s">
        <v>102</v>
      </c>
      <c r="L4172" s="3">
        <v>1</v>
      </c>
      <c r="M4172" s="5">
        <v>1.49</v>
      </c>
      <c r="N4172" s="3" t="s">
        <v>87</v>
      </c>
    </row>
    <row r="4173" spans="1:14" x14ac:dyDescent="0.25">
      <c r="A4173" s="3" t="s">
        <v>4276</v>
      </c>
      <c r="B4173" s="3">
        <v>55</v>
      </c>
      <c r="C4173" s="3" t="s">
        <v>83</v>
      </c>
      <c r="D4173" s="3" t="s">
        <v>19</v>
      </c>
      <c r="E4173" s="5">
        <v>11.13</v>
      </c>
      <c r="F4173" s="3">
        <v>24</v>
      </c>
      <c r="G4173" s="3" t="s">
        <v>94</v>
      </c>
      <c r="H4173" s="3" t="s">
        <v>111</v>
      </c>
      <c r="I4173" s="5">
        <v>8.99</v>
      </c>
      <c r="J4173" s="3">
        <v>0</v>
      </c>
      <c r="K4173" s="3" t="s">
        <v>95</v>
      </c>
      <c r="L4173" s="3">
        <v>4</v>
      </c>
      <c r="M4173" s="5">
        <v>0.45</v>
      </c>
      <c r="N4173" s="3" t="s">
        <v>104</v>
      </c>
    </row>
    <row r="4174" spans="1:14" x14ac:dyDescent="0.25">
      <c r="A4174" s="3" t="s">
        <v>4277</v>
      </c>
      <c r="B4174" s="3">
        <v>21</v>
      </c>
      <c r="C4174" s="3" t="s">
        <v>83</v>
      </c>
      <c r="D4174" s="3" t="s">
        <v>19</v>
      </c>
      <c r="E4174" s="5">
        <v>0.54</v>
      </c>
      <c r="F4174" s="3">
        <v>36</v>
      </c>
      <c r="G4174" s="3" t="s">
        <v>94</v>
      </c>
      <c r="H4174" s="3" t="s">
        <v>85</v>
      </c>
      <c r="I4174" s="5">
        <v>8.99</v>
      </c>
      <c r="J4174" s="3">
        <v>1</v>
      </c>
      <c r="K4174" s="3" t="s">
        <v>126</v>
      </c>
      <c r="L4174" s="3">
        <v>2</v>
      </c>
      <c r="M4174" s="5">
        <v>0.01</v>
      </c>
      <c r="N4174" s="3" t="s">
        <v>91</v>
      </c>
    </row>
    <row r="4175" spans="1:14" x14ac:dyDescent="0.25">
      <c r="A4175" s="3" t="s">
        <v>4278</v>
      </c>
      <c r="B4175" s="3">
        <v>60</v>
      </c>
      <c r="C4175" s="3" t="s">
        <v>93</v>
      </c>
      <c r="D4175" s="3" t="s">
        <v>21</v>
      </c>
      <c r="E4175" s="5">
        <v>5.0199999999999996</v>
      </c>
      <c r="F4175" s="3">
        <v>26</v>
      </c>
      <c r="G4175" s="3" t="s">
        <v>98</v>
      </c>
      <c r="H4175" s="3" t="s">
        <v>122</v>
      </c>
      <c r="I4175" s="5">
        <v>13.99</v>
      </c>
      <c r="J4175" s="3">
        <v>0</v>
      </c>
      <c r="K4175" s="3" t="s">
        <v>95</v>
      </c>
      <c r="L4175" s="3">
        <v>3</v>
      </c>
      <c r="M4175" s="5">
        <v>0.19</v>
      </c>
      <c r="N4175" s="3" t="s">
        <v>99</v>
      </c>
    </row>
    <row r="4176" spans="1:14" x14ac:dyDescent="0.25">
      <c r="A4176" s="3" t="s">
        <v>4279</v>
      </c>
      <c r="B4176" s="3">
        <v>34</v>
      </c>
      <c r="C4176" s="3" t="s">
        <v>83</v>
      </c>
      <c r="D4176" s="3" t="s">
        <v>21</v>
      </c>
      <c r="E4176" s="5">
        <v>1.34</v>
      </c>
      <c r="F4176" s="3">
        <v>28</v>
      </c>
      <c r="G4176" s="3" t="s">
        <v>84</v>
      </c>
      <c r="H4176" s="3" t="s">
        <v>120</v>
      </c>
      <c r="I4176" s="5">
        <v>13.99</v>
      </c>
      <c r="J4176" s="3">
        <v>1</v>
      </c>
      <c r="K4176" s="3" t="s">
        <v>95</v>
      </c>
      <c r="L4176" s="3">
        <v>3</v>
      </c>
      <c r="M4176" s="5">
        <v>0.05</v>
      </c>
      <c r="N4176" s="3" t="s">
        <v>117</v>
      </c>
    </row>
    <row r="4177" spans="1:14" x14ac:dyDescent="0.25">
      <c r="A4177" s="3" t="s">
        <v>4280</v>
      </c>
      <c r="B4177" s="3">
        <v>27</v>
      </c>
      <c r="C4177" s="3" t="s">
        <v>83</v>
      </c>
      <c r="D4177" s="3" t="s">
        <v>23</v>
      </c>
      <c r="E4177" s="5">
        <v>5.07</v>
      </c>
      <c r="F4177" s="3">
        <v>33</v>
      </c>
      <c r="G4177" s="3" t="s">
        <v>94</v>
      </c>
      <c r="H4177" s="3" t="s">
        <v>120</v>
      </c>
      <c r="I4177" s="5">
        <v>17.989999999999998</v>
      </c>
      <c r="J4177" s="3">
        <v>1</v>
      </c>
      <c r="K4177" s="3" t="s">
        <v>86</v>
      </c>
      <c r="L4177" s="3">
        <v>3</v>
      </c>
      <c r="M4177" s="5">
        <v>0.15</v>
      </c>
      <c r="N4177" s="3" t="s">
        <v>87</v>
      </c>
    </row>
    <row r="4178" spans="1:14" x14ac:dyDescent="0.25">
      <c r="A4178" s="3" t="s">
        <v>4281</v>
      </c>
      <c r="B4178" s="3">
        <v>44</v>
      </c>
      <c r="C4178" s="3" t="s">
        <v>93</v>
      </c>
      <c r="D4178" s="3" t="s">
        <v>19</v>
      </c>
      <c r="E4178" s="5">
        <v>5.7</v>
      </c>
      <c r="F4178" s="3">
        <v>18</v>
      </c>
      <c r="G4178" s="3" t="s">
        <v>135</v>
      </c>
      <c r="H4178" s="3" t="s">
        <v>122</v>
      </c>
      <c r="I4178" s="5">
        <v>8.99</v>
      </c>
      <c r="J4178" s="3">
        <v>0</v>
      </c>
      <c r="K4178" s="3" t="s">
        <v>108</v>
      </c>
      <c r="L4178" s="3">
        <v>2</v>
      </c>
      <c r="M4178" s="5">
        <v>0.3</v>
      </c>
      <c r="N4178" s="3" t="s">
        <v>96</v>
      </c>
    </row>
    <row r="4179" spans="1:14" x14ac:dyDescent="0.25">
      <c r="A4179" s="3" t="s">
        <v>4282</v>
      </c>
      <c r="B4179" s="3">
        <v>36</v>
      </c>
      <c r="C4179" s="3" t="s">
        <v>93</v>
      </c>
      <c r="D4179" s="3" t="s">
        <v>23</v>
      </c>
      <c r="E4179" s="5">
        <v>12.97</v>
      </c>
      <c r="F4179" s="3">
        <v>18</v>
      </c>
      <c r="G4179" s="3" t="s">
        <v>89</v>
      </c>
      <c r="H4179" s="3" t="s">
        <v>122</v>
      </c>
      <c r="I4179" s="5">
        <v>17.989999999999998</v>
      </c>
      <c r="J4179" s="3">
        <v>0</v>
      </c>
      <c r="K4179" s="3" t="s">
        <v>126</v>
      </c>
      <c r="L4179" s="3">
        <v>2</v>
      </c>
      <c r="M4179" s="5">
        <v>0.68</v>
      </c>
      <c r="N4179" s="3" t="s">
        <v>117</v>
      </c>
    </row>
    <row r="4180" spans="1:14" x14ac:dyDescent="0.25">
      <c r="A4180" s="3" t="s">
        <v>4283</v>
      </c>
      <c r="B4180" s="3">
        <v>63</v>
      </c>
      <c r="C4180" s="3" t="s">
        <v>106</v>
      </c>
      <c r="D4180" s="3" t="s">
        <v>21</v>
      </c>
      <c r="E4180" s="5">
        <v>15.51</v>
      </c>
      <c r="F4180" s="3">
        <v>9</v>
      </c>
      <c r="G4180" s="3" t="s">
        <v>114</v>
      </c>
      <c r="H4180" s="3" t="s">
        <v>111</v>
      </c>
      <c r="I4180" s="5">
        <v>13.99</v>
      </c>
      <c r="J4180" s="3">
        <v>0</v>
      </c>
      <c r="K4180" s="3" t="s">
        <v>108</v>
      </c>
      <c r="L4180" s="3">
        <v>1</v>
      </c>
      <c r="M4180" s="5">
        <v>1.55</v>
      </c>
      <c r="N4180" s="3" t="s">
        <v>87</v>
      </c>
    </row>
    <row r="4181" spans="1:14" x14ac:dyDescent="0.25">
      <c r="A4181" s="3" t="s">
        <v>4284</v>
      </c>
      <c r="B4181" s="3">
        <v>36</v>
      </c>
      <c r="C4181" s="3" t="s">
        <v>93</v>
      </c>
      <c r="D4181" s="3" t="s">
        <v>21</v>
      </c>
      <c r="E4181" s="5">
        <v>48.9</v>
      </c>
      <c r="F4181" s="3">
        <v>23</v>
      </c>
      <c r="G4181" s="3" t="s">
        <v>135</v>
      </c>
      <c r="H4181" s="3" t="s">
        <v>111</v>
      </c>
      <c r="I4181" s="5">
        <v>13.99</v>
      </c>
      <c r="J4181" s="3">
        <v>0</v>
      </c>
      <c r="K4181" s="3" t="s">
        <v>108</v>
      </c>
      <c r="L4181" s="3">
        <v>1</v>
      </c>
      <c r="M4181" s="5">
        <v>2.04</v>
      </c>
      <c r="N4181" s="3" t="s">
        <v>96</v>
      </c>
    </row>
    <row r="4182" spans="1:14" x14ac:dyDescent="0.25">
      <c r="A4182" s="3" t="s">
        <v>4285</v>
      </c>
      <c r="B4182" s="3">
        <v>34</v>
      </c>
      <c r="C4182" s="3" t="s">
        <v>106</v>
      </c>
      <c r="D4182" s="3" t="s">
        <v>21</v>
      </c>
      <c r="E4182" s="5">
        <v>6.79</v>
      </c>
      <c r="F4182" s="3">
        <v>2</v>
      </c>
      <c r="G4182" s="3" t="s">
        <v>98</v>
      </c>
      <c r="H4182" s="3" t="s">
        <v>90</v>
      </c>
      <c r="I4182" s="5">
        <v>13.99</v>
      </c>
      <c r="J4182" s="3">
        <v>0</v>
      </c>
      <c r="K4182" s="3" t="s">
        <v>108</v>
      </c>
      <c r="L4182" s="3">
        <v>2</v>
      </c>
      <c r="M4182" s="5">
        <v>2.2599999999999998</v>
      </c>
      <c r="N4182" s="3" t="s">
        <v>104</v>
      </c>
    </row>
    <row r="4183" spans="1:14" x14ac:dyDescent="0.25">
      <c r="A4183" s="3" t="s">
        <v>4286</v>
      </c>
      <c r="B4183" s="3">
        <v>43</v>
      </c>
      <c r="C4183" s="3" t="s">
        <v>83</v>
      </c>
      <c r="D4183" s="3" t="s">
        <v>21</v>
      </c>
      <c r="E4183" s="5">
        <v>2.08</v>
      </c>
      <c r="F4183" s="3">
        <v>45</v>
      </c>
      <c r="G4183" s="3" t="s">
        <v>94</v>
      </c>
      <c r="H4183" s="3" t="s">
        <v>85</v>
      </c>
      <c r="I4183" s="5">
        <v>13.99</v>
      </c>
      <c r="J4183" s="3">
        <v>1</v>
      </c>
      <c r="K4183" s="3" t="s">
        <v>102</v>
      </c>
      <c r="L4183" s="3">
        <v>3</v>
      </c>
      <c r="M4183" s="5">
        <v>0.05</v>
      </c>
      <c r="N4183" s="3" t="s">
        <v>87</v>
      </c>
    </row>
    <row r="4184" spans="1:14" x14ac:dyDescent="0.25">
      <c r="A4184" s="3" t="s">
        <v>4287</v>
      </c>
      <c r="B4184" s="3">
        <v>42</v>
      </c>
      <c r="C4184" s="3" t="s">
        <v>93</v>
      </c>
      <c r="D4184" s="3" t="s">
        <v>19</v>
      </c>
      <c r="E4184" s="5">
        <v>5.67</v>
      </c>
      <c r="F4184" s="3">
        <v>2</v>
      </c>
      <c r="G4184" s="3" t="s">
        <v>94</v>
      </c>
      <c r="H4184" s="3" t="s">
        <v>90</v>
      </c>
      <c r="I4184" s="5">
        <v>8.99</v>
      </c>
      <c r="J4184" s="3">
        <v>0</v>
      </c>
      <c r="K4184" s="3" t="s">
        <v>102</v>
      </c>
      <c r="L4184" s="3">
        <v>3</v>
      </c>
      <c r="M4184" s="5">
        <v>1.89</v>
      </c>
      <c r="N4184" s="3" t="s">
        <v>99</v>
      </c>
    </row>
    <row r="4185" spans="1:14" x14ac:dyDescent="0.25">
      <c r="A4185" s="3" t="s">
        <v>4288</v>
      </c>
      <c r="B4185" s="3">
        <v>46</v>
      </c>
      <c r="C4185" s="3" t="s">
        <v>106</v>
      </c>
      <c r="D4185" s="3" t="s">
        <v>23</v>
      </c>
      <c r="E4185" s="5">
        <v>36.229999999999997</v>
      </c>
      <c r="F4185" s="3">
        <v>16</v>
      </c>
      <c r="G4185" s="3" t="s">
        <v>114</v>
      </c>
      <c r="H4185" s="3" t="s">
        <v>120</v>
      </c>
      <c r="I4185" s="5">
        <v>17.989999999999998</v>
      </c>
      <c r="J4185" s="3">
        <v>0</v>
      </c>
      <c r="K4185" s="3" t="s">
        <v>126</v>
      </c>
      <c r="L4185" s="3">
        <v>4</v>
      </c>
      <c r="M4185" s="5">
        <v>2.13</v>
      </c>
      <c r="N4185" s="3" t="s">
        <v>91</v>
      </c>
    </row>
    <row r="4186" spans="1:14" x14ac:dyDescent="0.25">
      <c r="A4186" s="3" t="s">
        <v>4289</v>
      </c>
      <c r="B4186" s="3">
        <v>37</v>
      </c>
      <c r="C4186" s="3" t="s">
        <v>93</v>
      </c>
      <c r="D4186" s="3" t="s">
        <v>19</v>
      </c>
      <c r="E4186" s="5">
        <v>5.35</v>
      </c>
      <c r="F4186" s="3">
        <v>2</v>
      </c>
      <c r="G4186" s="3" t="s">
        <v>135</v>
      </c>
      <c r="H4186" s="3" t="s">
        <v>122</v>
      </c>
      <c r="I4186" s="5">
        <v>8.99</v>
      </c>
      <c r="J4186" s="3">
        <v>0</v>
      </c>
      <c r="K4186" s="3" t="s">
        <v>86</v>
      </c>
      <c r="L4186" s="3">
        <v>2</v>
      </c>
      <c r="M4186" s="5">
        <v>1.78</v>
      </c>
      <c r="N4186" s="3" t="s">
        <v>96</v>
      </c>
    </row>
    <row r="4187" spans="1:14" x14ac:dyDescent="0.25">
      <c r="A4187" s="3" t="s">
        <v>4290</v>
      </c>
      <c r="B4187" s="3">
        <v>58</v>
      </c>
      <c r="C4187" s="3" t="s">
        <v>93</v>
      </c>
      <c r="D4187" s="3" t="s">
        <v>19</v>
      </c>
      <c r="E4187" s="5">
        <v>11.9</v>
      </c>
      <c r="F4187" s="3">
        <v>36</v>
      </c>
      <c r="G4187" s="3" t="s">
        <v>94</v>
      </c>
      <c r="H4187" s="3" t="s">
        <v>122</v>
      </c>
      <c r="I4187" s="5">
        <v>8.99</v>
      </c>
      <c r="J4187" s="3">
        <v>1</v>
      </c>
      <c r="K4187" s="3" t="s">
        <v>108</v>
      </c>
      <c r="L4187" s="3">
        <v>3</v>
      </c>
      <c r="M4187" s="5">
        <v>0.32</v>
      </c>
      <c r="N4187" s="3" t="s">
        <v>117</v>
      </c>
    </row>
    <row r="4188" spans="1:14" x14ac:dyDescent="0.25">
      <c r="A4188" s="3" t="s">
        <v>4291</v>
      </c>
      <c r="B4188" s="3">
        <v>19</v>
      </c>
      <c r="C4188" s="3" t="s">
        <v>83</v>
      </c>
      <c r="D4188" s="3" t="s">
        <v>19</v>
      </c>
      <c r="E4188" s="5">
        <v>8.23</v>
      </c>
      <c r="F4188" s="3">
        <v>34</v>
      </c>
      <c r="G4188" s="3" t="s">
        <v>94</v>
      </c>
      <c r="H4188" s="3" t="s">
        <v>85</v>
      </c>
      <c r="I4188" s="5">
        <v>8.99</v>
      </c>
      <c r="J4188" s="3">
        <v>1</v>
      </c>
      <c r="K4188" s="3" t="s">
        <v>95</v>
      </c>
      <c r="L4188" s="3">
        <v>3</v>
      </c>
      <c r="M4188" s="5">
        <v>0.24</v>
      </c>
      <c r="N4188" s="3" t="s">
        <v>112</v>
      </c>
    </row>
    <row r="4189" spans="1:14" x14ac:dyDescent="0.25">
      <c r="A4189" s="3" t="s">
        <v>4292</v>
      </c>
      <c r="B4189" s="3">
        <v>53</v>
      </c>
      <c r="C4189" s="3" t="s">
        <v>93</v>
      </c>
      <c r="D4189" s="3" t="s">
        <v>21</v>
      </c>
      <c r="E4189" s="5">
        <v>21.38</v>
      </c>
      <c r="F4189" s="3">
        <v>53</v>
      </c>
      <c r="G4189" s="3" t="s">
        <v>98</v>
      </c>
      <c r="H4189" s="3" t="s">
        <v>122</v>
      </c>
      <c r="I4189" s="5">
        <v>13.99</v>
      </c>
      <c r="J4189" s="3">
        <v>0</v>
      </c>
      <c r="K4189" s="3" t="s">
        <v>126</v>
      </c>
      <c r="L4189" s="3">
        <v>5</v>
      </c>
      <c r="M4189" s="5">
        <v>0.4</v>
      </c>
      <c r="N4189" s="3" t="s">
        <v>117</v>
      </c>
    </row>
    <row r="4190" spans="1:14" x14ac:dyDescent="0.25">
      <c r="A4190" s="3" t="s">
        <v>4293</v>
      </c>
      <c r="B4190" s="3">
        <v>61</v>
      </c>
      <c r="C4190" s="3" t="s">
        <v>93</v>
      </c>
      <c r="D4190" s="3" t="s">
        <v>21</v>
      </c>
      <c r="E4190" s="5">
        <v>4.1900000000000004</v>
      </c>
      <c r="F4190" s="3">
        <v>30</v>
      </c>
      <c r="G4190" s="3" t="s">
        <v>114</v>
      </c>
      <c r="H4190" s="3" t="s">
        <v>85</v>
      </c>
      <c r="I4190" s="5">
        <v>13.99</v>
      </c>
      <c r="J4190" s="3">
        <v>1</v>
      </c>
      <c r="K4190" s="3" t="s">
        <v>95</v>
      </c>
      <c r="L4190" s="3">
        <v>2</v>
      </c>
      <c r="M4190" s="5">
        <v>0.14000000000000001</v>
      </c>
      <c r="N4190" s="3" t="s">
        <v>112</v>
      </c>
    </row>
    <row r="4191" spans="1:14" x14ac:dyDescent="0.25">
      <c r="A4191" s="3" t="s">
        <v>4294</v>
      </c>
      <c r="B4191" s="3">
        <v>37</v>
      </c>
      <c r="C4191" s="3" t="s">
        <v>106</v>
      </c>
      <c r="D4191" s="3" t="s">
        <v>23</v>
      </c>
      <c r="E4191" s="5">
        <v>10.86</v>
      </c>
      <c r="F4191" s="3">
        <v>47</v>
      </c>
      <c r="G4191" s="3" t="s">
        <v>84</v>
      </c>
      <c r="H4191" s="3" t="s">
        <v>120</v>
      </c>
      <c r="I4191" s="5">
        <v>17.989999999999998</v>
      </c>
      <c r="J4191" s="3">
        <v>1</v>
      </c>
      <c r="K4191" s="3" t="s">
        <v>95</v>
      </c>
      <c r="L4191" s="3">
        <v>3</v>
      </c>
      <c r="M4191" s="5">
        <v>0.23</v>
      </c>
      <c r="N4191" s="3" t="s">
        <v>104</v>
      </c>
    </row>
    <row r="4192" spans="1:14" x14ac:dyDescent="0.25">
      <c r="A4192" s="3" t="s">
        <v>4295</v>
      </c>
      <c r="B4192" s="3">
        <v>56</v>
      </c>
      <c r="C4192" s="3" t="s">
        <v>93</v>
      </c>
      <c r="D4192" s="3" t="s">
        <v>21</v>
      </c>
      <c r="E4192" s="5">
        <v>3.8</v>
      </c>
      <c r="F4192" s="3">
        <v>26</v>
      </c>
      <c r="G4192" s="3" t="s">
        <v>84</v>
      </c>
      <c r="H4192" s="3" t="s">
        <v>120</v>
      </c>
      <c r="I4192" s="5">
        <v>13.99</v>
      </c>
      <c r="J4192" s="3">
        <v>1</v>
      </c>
      <c r="K4192" s="3" t="s">
        <v>126</v>
      </c>
      <c r="L4192" s="3">
        <v>2</v>
      </c>
      <c r="M4192" s="5">
        <v>0.14000000000000001</v>
      </c>
      <c r="N4192" s="3" t="s">
        <v>104</v>
      </c>
    </row>
    <row r="4193" spans="1:14" x14ac:dyDescent="0.25">
      <c r="A4193" s="3" t="s">
        <v>4296</v>
      </c>
      <c r="B4193" s="3">
        <v>65</v>
      </c>
      <c r="C4193" s="3" t="s">
        <v>93</v>
      </c>
      <c r="D4193" s="3" t="s">
        <v>21</v>
      </c>
      <c r="E4193" s="5">
        <v>50.15</v>
      </c>
      <c r="F4193" s="3">
        <v>13</v>
      </c>
      <c r="G4193" s="3" t="s">
        <v>114</v>
      </c>
      <c r="H4193" s="3" t="s">
        <v>111</v>
      </c>
      <c r="I4193" s="5">
        <v>13.99</v>
      </c>
      <c r="J4193" s="3">
        <v>0</v>
      </c>
      <c r="K4193" s="3" t="s">
        <v>126</v>
      </c>
      <c r="L4193" s="3">
        <v>3</v>
      </c>
      <c r="M4193" s="5">
        <v>3.58</v>
      </c>
      <c r="N4193" s="3" t="s">
        <v>91</v>
      </c>
    </row>
    <row r="4194" spans="1:14" x14ac:dyDescent="0.25">
      <c r="A4194" s="3" t="s">
        <v>4297</v>
      </c>
      <c r="B4194" s="3">
        <v>33</v>
      </c>
      <c r="C4194" s="3" t="s">
        <v>83</v>
      </c>
      <c r="D4194" s="3" t="s">
        <v>23</v>
      </c>
      <c r="E4194" s="5">
        <v>7.79</v>
      </c>
      <c r="F4194" s="3">
        <v>17</v>
      </c>
      <c r="G4194" s="3" t="s">
        <v>94</v>
      </c>
      <c r="H4194" s="3" t="s">
        <v>120</v>
      </c>
      <c r="I4194" s="5">
        <v>17.989999999999998</v>
      </c>
      <c r="J4194" s="3">
        <v>0</v>
      </c>
      <c r="K4194" s="3" t="s">
        <v>86</v>
      </c>
      <c r="L4194" s="3">
        <v>3</v>
      </c>
      <c r="M4194" s="5">
        <v>0.43</v>
      </c>
      <c r="N4194" s="3" t="s">
        <v>87</v>
      </c>
    </row>
    <row r="4195" spans="1:14" x14ac:dyDescent="0.25">
      <c r="A4195" s="3" t="s">
        <v>4298</v>
      </c>
      <c r="B4195" s="3">
        <v>36</v>
      </c>
      <c r="C4195" s="3" t="s">
        <v>93</v>
      </c>
      <c r="D4195" s="3" t="s">
        <v>21</v>
      </c>
      <c r="E4195" s="5">
        <v>15.28</v>
      </c>
      <c r="F4195" s="3">
        <v>54</v>
      </c>
      <c r="G4195" s="3" t="s">
        <v>135</v>
      </c>
      <c r="H4195" s="3" t="s">
        <v>122</v>
      </c>
      <c r="I4195" s="5">
        <v>13.99</v>
      </c>
      <c r="J4195" s="3">
        <v>1</v>
      </c>
      <c r="K4195" s="3" t="s">
        <v>95</v>
      </c>
      <c r="L4195" s="3">
        <v>4</v>
      </c>
      <c r="M4195" s="5">
        <v>0.28000000000000003</v>
      </c>
      <c r="N4195" s="3" t="s">
        <v>96</v>
      </c>
    </row>
    <row r="4196" spans="1:14" x14ac:dyDescent="0.25">
      <c r="A4196" s="3" t="s">
        <v>4299</v>
      </c>
      <c r="B4196" s="3">
        <v>65</v>
      </c>
      <c r="C4196" s="3" t="s">
        <v>83</v>
      </c>
      <c r="D4196" s="3" t="s">
        <v>21</v>
      </c>
      <c r="E4196" s="5">
        <v>9.15</v>
      </c>
      <c r="F4196" s="3">
        <v>30</v>
      </c>
      <c r="G4196" s="3" t="s">
        <v>89</v>
      </c>
      <c r="H4196" s="3" t="s">
        <v>111</v>
      </c>
      <c r="I4196" s="5">
        <v>13.99</v>
      </c>
      <c r="J4196" s="3">
        <v>0</v>
      </c>
      <c r="K4196" s="3" t="s">
        <v>86</v>
      </c>
      <c r="L4196" s="3">
        <v>4</v>
      </c>
      <c r="M4196" s="5">
        <v>0.3</v>
      </c>
      <c r="N4196" s="3" t="s">
        <v>99</v>
      </c>
    </row>
    <row r="4197" spans="1:14" x14ac:dyDescent="0.25">
      <c r="A4197" s="3" t="s">
        <v>4300</v>
      </c>
      <c r="B4197" s="3">
        <v>44</v>
      </c>
      <c r="C4197" s="3" t="s">
        <v>83</v>
      </c>
      <c r="D4197" s="3" t="s">
        <v>21</v>
      </c>
      <c r="E4197" s="5">
        <v>14.25</v>
      </c>
      <c r="F4197" s="3">
        <v>25</v>
      </c>
      <c r="G4197" s="3" t="s">
        <v>114</v>
      </c>
      <c r="H4197" s="3" t="s">
        <v>111</v>
      </c>
      <c r="I4197" s="5">
        <v>13.99</v>
      </c>
      <c r="J4197" s="3">
        <v>0</v>
      </c>
      <c r="K4197" s="3" t="s">
        <v>95</v>
      </c>
      <c r="L4197" s="3">
        <v>1</v>
      </c>
      <c r="M4197" s="5">
        <v>0.55000000000000004</v>
      </c>
      <c r="N4197" s="3" t="s">
        <v>112</v>
      </c>
    </row>
    <row r="4198" spans="1:14" x14ac:dyDescent="0.25">
      <c r="A4198" s="3" t="s">
        <v>4301</v>
      </c>
      <c r="B4198" s="3">
        <v>36</v>
      </c>
      <c r="C4198" s="3" t="s">
        <v>106</v>
      </c>
      <c r="D4198" s="3" t="s">
        <v>21</v>
      </c>
      <c r="E4198" s="5">
        <v>9.1</v>
      </c>
      <c r="F4198" s="3">
        <v>2</v>
      </c>
      <c r="G4198" s="3" t="s">
        <v>135</v>
      </c>
      <c r="H4198" s="3" t="s">
        <v>122</v>
      </c>
      <c r="I4198" s="5">
        <v>13.99</v>
      </c>
      <c r="J4198" s="3">
        <v>0</v>
      </c>
      <c r="K4198" s="3" t="s">
        <v>102</v>
      </c>
      <c r="L4198" s="3">
        <v>2</v>
      </c>
      <c r="M4198" s="5">
        <v>3.03</v>
      </c>
      <c r="N4198" s="3" t="s">
        <v>96</v>
      </c>
    </row>
    <row r="4199" spans="1:14" x14ac:dyDescent="0.25">
      <c r="A4199" s="3" t="s">
        <v>4302</v>
      </c>
      <c r="B4199" s="3">
        <v>38</v>
      </c>
      <c r="C4199" s="3" t="s">
        <v>93</v>
      </c>
      <c r="D4199" s="3" t="s">
        <v>19</v>
      </c>
      <c r="E4199" s="5">
        <v>0.32</v>
      </c>
      <c r="F4199" s="3">
        <v>16</v>
      </c>
      <c r="G4199" s="3" t="s">
        <v>114</v>
      </c>
      <c r="H4199" s="3" t="s">
        <v>122</v>
      </c>
      <c r="I4199" s="5">
        <v>8.99</v>
      </c>
      <c r="J4199" s="3">
        <v>1</v>
      </c>
      <c r="K4199" s="3" t="s">
        <v>102</v>
      </c>
      <c r="L4199" s="3">
        <v>3</v>
      </c>
      <c r="M4199" s="5">
        <v>0.02</v>
      </c>
      <c r="N4199" s="3" t="s">
        <v>112</v>
      </c>
    </row>
    <row r="4200" spans="1:14" x14ac:dyDescent="0.25">
      <c r="A4200" s="3" t="s">
        <v>4303</v>
      </c>
      <c r="B4200" s="3">
        <v>44</v>
      </c>
      <c r="C4200" s="3" t="s">
        <v>93</v>
      </c>
      <c r="D4200" s="3" t="s">
        <v>19</v>
      </c>
      <c r="E4200" s="5">
        <v>1.03</v>
      </c>
      <c r="F4200" s="3">
        <v>15</v>
      </c>
      <c r="G4200" s="3" t="s">
        <v>94</v>
      </c>
      <c r="H4200" s="3" t="s">
        <v>122</v>
      </c>
      <c r="I4200" s="5">
        <v>8.99</v>
      </c>
      <c r="J4200" s="3">
        <v>1</v>
      </c>
      <c r="K4200" s="3" t="s">
        <v>86</v>
      </c>
      <c r="L4200" s="3">
        <v>3</v>
      </c>
      <c r="M4200" s="5">
        <v>0.06</v>
      </c>
      <c r="N4200" s="3" t="s">
        <v>96</v>
      </c>
    </row>
    <row r="4201" spans="1:14" x14ac:dyDescent="0.25">
      <c r="A4201" s="3" t="s">
        <v>4304</v>
      </c>
      <c r="B4201" s="3">
        <v>20</v>
      </c>
      <c r="C4201" s="3" t="s">
        <v>93</v>
      </c>
      <c r="D4201" s="3" t="s">
        <v>23</v>
      </c>
      <c r="E4201" s="5">
        <v>60.37</v>
      </c>
      <c r="F4201" s="3">
        <v>8</v>
      </c>
      <c r="G4201" s="3" t="s">
        <v>94</v>
      </c>
      <c r="H4201" s="3" t="s">
        <v>111</v>
      </c>
      <c r="I4201" s="5">
        <v>17.989999999999998</v>
      </c>
      <c r="J4201" s="3">
        <v>0</v>
      </c>
      <c r="K4201" s="3" t="s">
        <v>102</v>
      </c>
      <c r="L4201" s="3">
        <v>3</v>
      </c>
      <c r="M4201" s="5">
        <v>6.71</v>
      </c>
      <c r="N4201" s="3" t="s">
        <v>91</v>
      </c>
    </row>
    <row r="4202" spans="1:14" x14ac:dyDescent="0.25">
      <c r="A4202" s="3" t="s">
        <v>4305</v>
      </c>
      <c r="B4202" s="3">
        <v>31</v>
      </c>
      <c r="C4202" s="3" t="s">
        <v>83</v>
      </c>
      <c r="D4202" s="3" t="s">
        <v>19</v>
      </c>
      <c r="E4202" s="5">
        <v>7.32</v>
      </c>
      <c r="F4202" s="3">
        <v>23</v>
      </c>
      <c r="G4202" s="3" t="s">
        <v>94</v>
      </c>
      <c r="H4202" s="3" t="s">
        <v>90</v>
      </c>
      <c r="I4202" s="5">
        <v>8.99</v>
      </c>
      <c r="J4202" s="3">
        <v>0</v>
      </c>
      <c r="K4202" s="3" t="s">
        <v>86</v>
      </c>
      <c r="L4202" s="3">
        <v>5</v>
      </c>
      <c r="M4202" s="5">
        <v>0.3</v>
      </c>
      <c r="N4202" s="3" t="s">
        <v>117</v>
      </c>
    </row>
    <row r="4203" spans="1:14" x14ac:dyDescent="0.25">
      <c r="A4203" s="3" t="s">
        <v>4306</v>
      </c>
      <c r="B4203" s="3">
        <v>33</v>
      </c>
      <c r="C4203" s="3" t="s">
        <v>83</v>
      </c>
      <c r="D4203" s="3" t="s">
        <v>23</v>
      </c>
      <c r="E4203" s="5">
        <v>3.8</v>
      </c>
      <c r="F4203" s="3">
        <v>38</v>
      </c>
      <c r="G4203" s="3" t="s">
        <v>98</v>
      </c>
      <c r="H4203" s="3" t="s">
        <v>90</v>
      </c>
      <c r="I4203" s="5">
        <v>17.989999999999998</v>
      </c>
      <c r="J4203" s="3">
        <v>1</v>
      </c>
      <c r="K4203" s="3" t="s">
        <v>95</v>
      </c>
      <c r="L4203" s="3">
        <v>2</v>
      </c>
      <c r="M4203" s="5">
        <v>0.1</v>
      </c>
      <c r="N4203" s="3" t="s">
        <v>91</v>
      </c>
    </row>
    <row r="4204" spans="1:14" x14ac:dyDescent="0.25">
      <c r="A4204" s="3" t="s">
        <v>4307</v>
      </c>
      <c r="B4204" s="3">
        <v>50</v>
      </c>
      <c r="C4204" s="3" t="s">
        <v>93</v>
      </c>
      <c r="D4204" s="3" t="s">
        <v>23</v>
      </c>
      <c r="E4204" s="5">
        <v>18.62</v>
      </c>
      <c r="F4204" s="3">
        <v>25</v>
      </c>
      <c r="G4204" s="3" t="s">
        <v>84</v>
      </c>
      <c r="H4204" s="3" t="s">
        <v>122</v>
      </c>
      <c r="I4204" s="5">
        <v>17.989999999999998</v>
      </c>
      <c r="J4204" s="3">
        <v>0</v>
      </c>
      <c r="K4204" s="3" t="s">
        <v>86</v>
      </c>
      <c r="L4204" s="3">
        <v>5</v>
      </c>
      <c r="M4204" s="5">
        <v>0.72</v>
      </c>
      <c r="N4204" s="3" t="s">
        <v>117</v>
      </c>
    </row>
    <row r="4205" spans="1:14" x14ac:dyDescent="0.25">
      <c r="A4205" s="3" t="s">
        <v>4308</v>
      </c>
      <c r="B4205" s="3">
        <v>64</v>
      </c>
      <c r="C4205" s="3" t="s">
        <v>106</v>
      </c>
      <c r="D4205" s="3" t="s">
        <v>23</v>
      </c>
      <c r="E4205" s="5">
        <v>16.62</v>
      </c>
      <c r="F4205" s="3">
        <v>58</v>
      </c>
      <c r="G4205" s="3" t="s">
        <v>94</v>
      </c>
      <c r="H4205" s="3" t="s">
        <v>122</v>
      </c>
      <c r="I4205" s="5">
        <v>17.989999999999998</v>
      </c>
      <c r="J4205" s="3">
        <v>0</v>
      </c>
      <c r="K4205" s="3" t="s">
        <v>126</v>
      </c>
      <c r="L4205" s="3">
        <v>5</v>
      </c>
      <c r="M4205" s="5">
        <v>0.28000000000000003</v>
      </c>
      <c r="N4205" s="3" t="s">
        <v>117</v>
      </c>
    </row>
    <row r="4206" spans="1:14" x14ac:dyDescent="0.25">
      <c r="A4206" s="3" t="s">
        <v>4309</v>
      </c>
      <c r="B4206" s="3">
        <v>40</v>
      </c>
      <c r="C4206" s="3" t="s">
        <v>93</v>
      </c>
      <c r="D4206" s="3" t="s">
        <v>23</v>
      </c>
      <c r="E4206" s="5">
        <v>25.5</v>
      </c>
      <c r="F4206" s="3">
        <v>24</v>
      </c>
      <c r="G4206" s="3" t="s">
        <v>94</v>
      </c>
      <c r="H4206" s="3" t="s">
        <v>85</v>
      </c>
      <c r="I4206" s="5">
        <v>17.989999999999998</v>
      </c>
      <c r="J4206" s="3">
        <v>0</v>
      </c>
      <c r="K4206" s="3" t="s">
        <v>95</v>
      </c>
      <c r="L4206" s="3">
        <v>5</v>
      </c>
      <c r="M4206" s="5">
        <v>1.02</v>
      </c>
      <c r="N4206" s="3" t="s">
        <v>87</v>
      </c>
    </row>
    <row r="4207" spans="1:14" x14ac:dyDescent="0.25">
      <c r="A4207" s="3" t="s">
        <v>4310</v>
      </c>
      <c r="B4207" s="3">
        <v>67</v>
      </c>
      <c r="C4207" s="3" t="s">
        <v>83</v>
      </c>
      <c r="D4207" s="3" t="s">
        <v>19</v>
      </c>
      <c r="E4207" s="5">
        <v>4.62</v>
      </c>
      <c r="F4207" s="3">
        <v>33</v>
      </c>
      <c r="G4207" s="3" t="s">
        <v>135</v>
      </c>
      <c r="H4207" s="3" t="s">
        <v>90</v>
      </c>
      <c r="I4207" s="5">
        <v>8.99</v>
      </c>
      <c r="J4207" s="3">
        <v>1</v>
      </c>
      <c r="K4207" s="3" t="s">
        <v>95</v>
      </c>
      <c r="L4207" s="3">
        <v>5</v>
      </c>
      <c r="M4207" s="5">
        <v>0.14000000000000001</v>
      </c>
      <c r="N4207" s="3" t="s">
        <v>99</v>
      </c>
    </row>
    <row r="4208" spans="1:14" x14ac:dyDescent="0.25">
      <c r="A4208" s="3" t="s">
        <v>4311</v>
      </c>
      <c r="B4208" s="3">
        <v>61</v>
      </c>
      <c r="C4208" s="3" t="s">
        <v>83</v>
      </c>
      <c r="D4208" s="3" t="s">
        <v>21</v>
      </c>
      <c r="E4208" s="5">
        <v>4.12</v>
      </c>
      <c r="F4208" s="3">
        <v>0</v>
      </c>
      <c r="G4208" s="3" t="s">
        <v>84</v>
      </c>
      <c r="H4208" s="3" t="s">
        <v>120</v>
      </c>
      <c r="I4208" s="5">
        <v>13.99</v>
      </c>
      <c r="J4208" s="3">
        <v>0</v>
      </c>
      <c r="K4208" s="3" t="s">
        <v>95</v>
      </c>
      <c r="L4208" s="3">
        <v>1</v>
      </c>
      <c r="M4208" s="5">
        <v>4.12</v>
      </c>
      <c r="N4208" s="3" t="s">
        <v>104</v>
      </c>
    </row>
    <row r="4209" spans="1:14" x14ac:dyDescent="0.25">
      <c r="A4209" s="3" t="s">
        <v>4312</v>
      </c>
      <c r="B4209" s="3">
        <v>67</v>
      </c>
      <c r="C4209" s="3" t="s">
        <v>106</v>
      </c>
      <c r="D4209" s="3" t="s">
        <v>21</v>
      </c>
      <c r="E4209" s="5">
        <v>0.08</v>
      </c>
      <c r="F4209" s="3">
        <v>20</v>
      </c>
      <c r="G4209" s="3" t="s">
        <v>135</v>
      </c>
      <c r="H4209" s="3" t="s">
        <v>90</v>
      </c>
      <c r="I4209" s="5">
        <v>13.99</v>
      </c>
      <c r="J4209" s="3">
        <v>1</v>
      </c>
      <c r="K4209" s="3" t="s">
        <v>86</v>
      </c>
      <c r="L4209" s="3">
        <v>2</v>
      </c>
      <c r="M4209" s="5">
        <v>0</v>
      </c>
      <c r="N4209" s="3" t="s">
        <v>96</v>
      </c>
    </row>
    <row r="4210" spans="1:14" x14ac:dyDescent="0.25">
      <c r="A4210" s="3" t="s">
        <v>4313</v>
      </c>
      <c r="B4210" s="3">
        <v>53</v>
      </c>
      <c r="C4210" s="3" t="s">
        <v>83</v>
      </c>
      <c r="D4210" s="3" t="s">
        <v>19</v>
      </c>
      <c r="E4210" s="5">
        <v>5.96</v>
      </c>
      <c r="F4210" s="3">
        <v>46</v>
      </c>
      <c r="G4210" s="3" t="s">
        <v>114</v>
      </c>
      <c r="H4210" s="3" t="s">
        <v>122</v>
      </c>
      <c r="I4210" s="5">
        <v>8.99</v>
      </c>
      <c r="J4210" s="3">
        <v>1</v>
      </c>
      <c r="K4210" s="3" t="s">
        <v>126</v>
      </c>
      <c r="L4210" s="3">
        <v>1</v>
      </c>
      <c r="M4210" s="5">
        <v>0.13</v>
      </c>
      <c r="N4210" s="3" t="s">
        <v>96</v>
      </c>
    </row>
    <row r="4211" spans="1:14" x14ac:dyDescent="0.25">
      <c r="A4211" s="3" t="s">
        <v>4314</v>
      </c>
      <c r="B4211" s="3">
        <v>32</v>
      </c>
      <c r="C4211" s="3" t="s">
        <v>106</v>
      </c>
      <c r="D4211" s="3" t="s">
        <v>23</v>
      </c>
      <c r="E4211" s="5">
        <v>3.32</v>
      </c>
      <c r="F4211" s="3">
        <v>12</v>
      </c>
      <c r="G4211" s="3" t="s">
        <v>94</v>
      </c>
      <c r="H4211" s="3" t="s">
        <v>111</v>
      </c>
      <c r="I4211" s="5">
        <v>17.989999999999998</v>
      </c>
      <c r="J4211" s="3">
        <v>0</v>
      </c>
      <c r="K4211" s="3" t="s">
        <v>108</v>
      </c>
      <c r="L4211" s="3">
        <v>4</v>
      </c>
      <c r="M4211" s="5">
        <v>0.26</v>
      </c>
      <c r="N4211" s="3" t="s">
        <v>99</v>
      </c>
    </row>
    <row r="4212" spans="1:14" x14ac:dyDescent="0.25">
      <c r="A4212" s="3" t="s">
        <v>4315</v>
      </c>
      <c r="B4212" s="3">
        <v>31</v>
      </c>
      <c r="C4212" s="3" t="s">
        <v>93</v>
      </c>
      <c r="D4212" s="3" t="s">
        <v>21</v>
      </c>
      <c r="E4212" s="5">
        <v>6.08</v>
      </c>
      <c r="F4212" s="3">
        <v>25</v>
      </c>
      <c r="G4212" s="3" t="s">
        <v>89</v>
      </c>
      <c r="H4212" s="3" t="s">
        <v>85</v>
      </c>
      <c r="I4212" s="5">
        <v>13.99</v>
      </c>
      <c r="J4212" s="3">
        <v>0</v>
      </c>
      <c r="K4212" s="3" t="s">
        <v>86</v>
      </c>
      <c r="L4212" s="3">
        <v>2</v>
      </c>
      <c r="M4212" s="5">
        <v>0.23</v>
      </c>
      <c r="N4212" s="3" t="s">
        <v>104</v>
      </c>
    </row>
    <row r="4213" spans="1:14" x14ac:dyDescent="0.25">
      <c r="A4213" s="3" t="s">
        <v>4316</v>
      </c>
      <c r="B4213" s="3">
        <v>69</v>
      </c>
      <c r="C4213" s="3" t="s">
        <v>93</v>
      </c>
      <c r="D4213" s="3" t="s">
        <v>23</v>
      </c>
      <c r="E4213" s="5">
        <v>5.48</v>
      </c>
      <c r="F4213" s="3">
        <v>54</v>
      </c>
      <c r="G4213" s="3" t="s">
        <v>135</v>
      </c>
      <c r="H4213" s="3" t="s">
        <v>111</v>
      </c>
      <c r="I4213" s="5">
        <v>17.989999999999998</v>
      </c>
      <c r="J4213" s="3">
        <v>1</v>
      </c>
      <c r="K4213" s="3" t="s">
        <v>86</v>
      </c>
      <c r="L4213" s="3">
        <v>5</v>
      </c>
      <c r="M4213" s="5">
        <v>0.1</v>
      </c>
      <c r="N4213" s="3" t="s">
        <v>87</v>
      </c>
    </row>
    <row r="4214" spans="1:14" x14ac:dyDescent="0.25">
      <c r="A4214" s="3" t="s">
        <v>4317</v>
      </c>
      <c r="B4214" s="3">
        <v>55</v>
      </c>
      <c r="C4214" s="3" t="s">
        <v>83</v>
      </c>
      <c r="D4214" s="3" t="s">
        <v>19</v>
      </c>
      <c r="E4214" s="5">
        <v>28.25</v>
      </c>
      <c r="F4214" s="3">
        <v>23</v>
      </c>
      <c r="G4214" s="3" t="s">
        <v>84</v>
      </c>
      <c r="H4214" s="3" t="s">
        <v>85</v>
      </c>
      <c r="I4214" s="5">
        <v>8.99</v>
      </c>
      <c r="J4214" s="3">
        <v>0</v>
      </c>
      <c r="K4214" s="3" t="s">
        <v>126</v>
      </c>
      <c r="L4214" s="3">
        <v>1</v>
      </c>
      <c r="M4214" s="5">
        <v>1.18</v>
      </c>
      <c r="N4214" s="3" t="s">
        <v>87</v>
      </c>
    </row>
    <row r="4215" spans="1:14" x14ac:dyDescent="0.25">
      <c r="A4215" s="3" t="s">
        <v>4318</v>
      </c>
      <c r="B4215" s="3">
        <v>70</v>
      </c>
      <c r="C4215" s="3" t="s">
        <v>106</v>
      </c>
      <c r="D4215" s="3" t="s">
        <v>23</v>
      </c>
      <c r="E4215" s="5">
        <v>5.62</v>
      </c>
      <c r="F4215" s="3">
        <v>25</v>
      </c>
      <c r="G4215" s="3" t="s">
        <v>89</v>
      </c>
      <c r="H4215" s="3" t="s">
        <v>120</v>
      </c>
      <c r="I4215" s="5">
        <v>17.989999999999998</v>
      </c>
      <c r="J4215" s="3">
        <v>0</v>
      </c>
      <c r="K4215" s="3" t="s">
        <v>126</v>
      </c>
      <c r="L4215" s="3">
        <v>3</v>
      </c>
      <c r="M4215" s="5">
        <v>0.22</v>
      </c>
      <c r="N4215" s="3" t="s">
        <v>112</v>
      </c>
    </row>
    <row r="4216" spans="1:14" x14ac:dyDescent="0.25">
      <c r="A4216" s="3" t="s">
        <v>4319</v>
      </c>
      <c r="B4216" s="3">
        <v>70</v>
      </c>
      <c r="C4216" s="3" t="s">
        <v>106</v>
      </c>
      <c r="D4216" s="3" t="s">
        <v>21</v>
      </c>
      <c r="E4216" s="5">
        <v>15.52</v>
      </c>
      <c r="F4216" s="3">
        <v>12</v>
      </c>
      <c r="G4216" s="3" t="s">
        <v>84</v>
      </c>
      <c r="H4216" s="3" t="s">
        <v>90</v>
      </c>
      <c r="I4216" s="5">
        <v>13.99</v>
      </c>
      <c r="J4216" s="3">
        <v>0</v>
      </c>
      <c r="K4216" s="3" t="s">
        <v>86</v>
      </c>
      <c r="L4216" s="3">
        <v>5</v>
      </c>
      <c r="M4216" s="5">
        <v>1.19</v>
      </c>
      <c r="N4216" s="3" t="s">
        <v>96</v>
      </c>
    </row>
    <row r="4217" spans="1:14" x14ac:dyDescent="0.25">
      <c r="A4217" s="3" t="s">
        <v>4320</v>
      </c>
      <c r="B4217" s="3">
        <v>70</v>
      </c>
      <c r="C4217" s="3" t="s">
        <v>93</v>
      </c>
      <c r="D4217" s="3" t="s">
        <v>21</v>
      </c>
      <c r="E4217" s="5">
        <v>3.06</v>
      </c>
      <c r="F4217" s="3">
        <v>57</v>
      </c>
      <c r="G4217" s="3" t="s">
        <v>135</v>
      </c>
      <c r="H4217" s="3" t="s">
        <v>85</v>
      </c>
      <c r="I4217" s="5">
        <v>13.99</v>
      </c>
      <c r="J4217" s="3">
        <v>1</v>
      </c>
      <c r="K4217" s="3" t="s">
        <v>126</v>
      </c>
      <c r="L4217" s="3">
        <v>4</v>
      </c>
      <c r="M4217" s="5">
        <v>0.05</v>
      </c>
      <c r="N4217" s="3" t="s">
        <v>112</v>
      </c>
    </row>
    <row r="4218" spans="1:14" x14ac:dyDescent="0.25">
      <c r="A4218" s="3" t="s">
        <v>4321</v>
      </c>
      <c r="B4218" s="3">
        <v>27</v>
      </c>
      <c r="C4218" s="3" t="s">
        <v>93</v>
      </c>
      <c r="D4218" s="3" t="s">
        <v>19</v>
      </c>
      <c r="E4218" s="5">
        <v>17.34</v>
      </c>
      <c r="F4218" s="3">
        <v>16</v>
      </c>
      <c r="G4218" s="3" t="s">
        <v>114</v>
      </c>
      <c r="H4218" s="3" t="s">
        <v>111</v>
      </c>
      <c r="I4218" s="5">
        <v>8.99</v>
      </c>
      <c r="J4218" s="3">
        <v>0</v>
      </c>
      <c r="K4218" s="3" t="s">
        <v>126</v>
      </c>
      <c r="L4218" s="3">
        <v>4</v>
      </c>
      <c r="M4218" s="5">
        <v>1.02</v>
      </c>
      <c r="N4218" s="3" t="s">
        <v>91</v>
      </c>
    </row>
    <row r="4219" spans="1:14" x14ac:dyDescent="0.25">
      <c r="A4219" s="3" t="s">
        <v>4322</v>
      </c>
      <c r="B4219" s="3">
        <v>19</v>
      </c>
      <c r="C4219" s="3" t="s">
        <v>106</v>
      </c>
      <c r="D4219" s="3" t="s">
        <v>19</v>
      </c>
      <c r="E4219" s="5">
        <v>9.09</v>
      </c>
      <c r="F4219" s="3">
        <v>56</v>
      </c>
      <c r="G4219" s="3" t="s">
        <v>114</v>
      </c>
      <c r="H4219" s="3" t="s">
        <v>111</v>
      </c>
      <c r="I4219" s="5">
        <v>8.99</v>
      </c>
      <c r="J4219" s="3">
        <v>1</v>
      </c>
      <c r="K4219" s="3" t="s">
        <v>126</v>
      </c>
      <c r="L4219" s="3">
        <v>3</v>
      </c>
      <c r="M4219" s="5">
        <v>0.16</v>
      </c>
      <c r="N4219" s="3" t="s">
        <v>104</v>
      </c>
    </row>
    <row r="4220" spans="1:14" x14ac:dyDescent="0.25">
      <c r="A4220" s="3" t="s">
        <v>4323</v>
      </c>
      <c r="B4220" s="3">
        <v>63</v>
      </c>
      <c r="C4220" s="3" t="s">
        <v>83</v>
      </c>
      <c r="D4220" s="3" t="s">
        <v>19</v>
      </c>
      <c r="E4220" s="5">
        <v>36.14</v>
      </c>
      <c r="F4220" s="3">
        <v>53</v>
      </c>
      <c r="G4220" s="3" t="s">
        <v>89</v>
      </c>
      <c r="H4220" s="3" t="s">
        <v>90</v>
      </c>
      <c r="I4220" s="5">
        <v>8.99</v>
      </c>
      <c r="J4220" s="3">
        <v>0</v>
      </c>
      <c r="K4220" s="3" t="s">
        <v>126</v>
      </c>
      <c r="L4220" s="3">
        <v>4</v>
      </c>
      <c r="M4220" s="5">
        <v>0.67</v>
      </c>
      <c r="N4220" s="3" t="s">
        <v>96</v>
      </c>
    </row>
    <row r="4221" spans="1:14" x14ac:dyDescent="0.25">
      <c r="A4221" s="3" t="s">
        <v>4324</v>
      </c>
      <c r="B4221" s="3">
        <v>47</v>
      </c>
      <c r="C4221" s="3" t="s">
        <v>106</v>
      </c>
      <c r="D4221" s="3" t="s">
        <v>19</v>
      </c>
      <c r="E4221" s="5">
        <v>3.92</v>
      </c>
      <c r="F4221" s="3">
        <v>40</v>
      </c>
      <c r="G4221" s="3" t="s">
        <v>98</v>
      </c>
      <c r="H4221" s="3" t="s">
        <v>122</v>
      </c>
      <c r="I4221" s="5">
        <v>8.99</v>
      </c>
      <c r="J4221" s="3">
        <v>1</v>
      </c>
      <c r="K4221" s="3" t="s">
        <v>108</v>
      </c>
      <c r="L4221" s="3">
        <v>5</v>
      </c>
      <c r="M4221" s="5">
        <v>0.1</v>
      </c>
      <c r="N4221" s="3" t="s">
        <v>96</v>
      </c>
    </row>
    <row r="4222" spans="1:14" x14ac:dyDescent="0.25">
      <c r="A4222" s="3" t="s">
        <v>4325</v>
      </c>
      <c r="B4222" s="3">
        <v>27</v>
      </c>
      <c r="C4222" s="3" t="s">
        <v>106</v>
      </c>
      <c r="D4222" s="3" t="s">
        <v>23</v>
      </c>
      <c r="E4222" s="5">
        <v>17.29</v>
      </c>
      <c r="F4222" s="3">
        <v>11</v>
      </c>
      <c r="G4222" s="3" t="s">
        <v>89</v>
      </c>
      <c r="H4222" s="3" t="s">
        <v>111</v>
      </c>
      <c r="I4222" s="5">
        <v>17.989999999999998</v>
      </c>
      <c r="J4222" s="3">
        <v>0</v>
      </c>
      <c r="K4222" s="3" t="s">
        <v>95</v>
      </c>
      <c r="L4222" s="3">
        <v>2</v>
      </c>
      <c r="M4222" s="5">
        <v>1.44</v>
      </c>
      <c r="N4222" s="3" t="s">
        <v>112</v>
      </c>
    </row>
    <row r="4223" spans="1:14" x14ac:dyDescent="0.25">
      <c r="A4223" s="3" t="s">
        <v>4326</v>
      </c>
      <c r="B4223" s="3">
        <v>33</v>
      </c>
      <c r="C4223" s="3" t="s">
        <v>93</v>
      </c>
      <c r="D4223" s="3" t="s">
        <v>19</v>
      </c>
      <c r="E4223" s="5">
        <v>11.53</v>
      </c>
      <c r="F4223" s="3">
        <v>3</v>
      </c>
      <c r="G4223" s="3" t="s">
        <v>89</v>
      </c>
      <c r="H4223" s="3" t="s">
        <v>85</v>
      </c>
      <c r="I4223" s="5">
        <v>8.99</v>
      </c>
      <c r="J4223" s="3">
        <v>0</v>
      </c>
      <c r="K4223" s="3" t="s">
        <v>102</v>
      </c>
      <c r="L4223" s="3">
        <v>5</v>
      </c>
      <c r="M4223" s="5">
        <v>2.88</v>
      </c>
      <c r="N4223" s="3" t="s">
        <v>117</v>
      </c>
    </row>
    <row r="4224" spans="1:14" x14ac:dyDescent="0.25">
      <c r="A4224" s="3" t="s">
        <v>4327</v>
      </c>
      <c r="B4224" s="3">
        <v>58</v>
      </c>
      <c r="C4224" s="3" t="s">
        <v>93</v>
      </c>
      <c r="D4224" s="3" t="s">
        <v>23</v>
      </c>
      <c r="E4224" s="5">
        <v>8.5299999999999994</v>
      </c>
      <c r="F4224" s="3">
        <v>48</v>
      </c>
      <c r="G4224" s="3" t="s">
        <v>98</v>
      </c>
      <c r="H4224" s="3" t="s">
        <v>111</v>
      </c>
      <c r="I4224" s="5">
        <v>17.989999999999998</v>
      </c>
      <c r="J4224" s="3">
        <v>0</v>
      </c>
      <c r="K4224" s="3" t="s">
        <v>108</v>
      </c>
      <c r="L4224" s="3">
        <v>4</v>
      </c>
      <c r="M4224" s="5">
        <v>0.17</v>
      </c>
      <c r="N4224" s="3" t="s">
        <v>99</v>
      </c>
    </row>
    <row r="4225" spans="1:14" x14ac:dyDescent="0.25">
      <c r="A4225" s="3" t="s">
        <v>4328</v>
      </c>
      <c r="B4225" s="3">
        <v>66</v>
      </c>
      <c r="C4225" s="3" t="s">
        <v>83</v>
      </c>
      <c r="D4225" s="3" t="s">
        <v>23</v>
      </c>
      <c r="E4225" s="5">
        <v>1.02</v>
      </c>
      <c r="F4225" s="3">
        <v>15</v>
      </c>
      <c r="G4225" s="3" t="s">
        <v>89</v>
      </c>
      <c r="H4225" s="3" t="s">
        <v>90</v>
      </c>
      <c r="I4225" s="5">
        <v>17.989999999999998</v>
      </c>
      <c r="J4225" s="3">
        <v>1</v>
      </c>
      <c r="K4225" s="3" t="s">
        <v>86</v>
      </c>
      <c r="L4225" s="3">
        <v>5</v>
      </c>
      <c r="M4225" s="5">
        <v>0.06</v>
      </c>
      <c r="N4225" s="3" t="s">
        <v>112</v>
      </c>
    </row>
    <row r="4226" spans="1:14" x14ac:dyDescent="0.25">
      <c r="A4226" s="3" t="s">
        <v>4329</v>
      </c>
      <c r="B4226" s="3">
        <v>55</v>
      </c>
      <c r="C4226" s="3" t="s">
        <v>93</v>
      </c>
      <c r="D4226" s="3" t="s">
        <v>21</v>
      </c>
      <c r="E4226" s="5">
        <v>3.81</v>
      </c>
      <c r="F4226" s="3">
        <v>2</v>
      </c>
      <c r="G4226" s="3" t="s">
        <v>98</v>
      </c>
      <c r="H4226" s="3" t="s">
        <v>85</v>
      </c>
      <c r="I4226" s="5">
        <v>13.99</v>
      </c>
      <c r="J4226" s="3">
        <v>0</v>
      </c>
      <c r="K4226" s="3" t="s">
        <v>86</v>
      </c>
      <c r="L4226" s="3">
        <v>1</v>
      </c>
      <c r="M4226" s="5">
        <v>1.27</v>
      </c>
      <c r="N4226" s="3" t="s">
        <v>91</v>
      </c>
    </row>
    <row r="4227" spans="1:14" x14ac:dyDescent="0.25">
      <c r="A4227" s="3" t="s">
        <v>4330</v>
      </c>
      <c r="B4227" s="3">
        <v>30</v>
      </c>
      <c r="C4227" s="3" t="s">
        <v>106</v>
      </c>
      <c r="D4227" s="3" t="s">
        <v>21</v>
      </c>
      <c r="E4227" s="5">
        <v>9.58</v>
      </c>
      <c r="F4227" s="3">
        <v>35</v>
      </c>
      <c r="G4227" s="3" t="s">
        <v>114</v>
      </c>
      <c r="H4227" s="3" t="s">
        <v>122</v>
      </c>
      <c r="I4227" s="5">
        <v>13.99</v>
      </c>
      <c r="J4227" s="3">
        <v>1</v>
      </c>
      <c r="K4227" s="3" t="s">
        <v>102</v>
      </c>
      <c r="L4227" s="3">
        <v>3</v>
      </c>
      <c r="M4227" s="5">
        <v>0.27</v>
      </c>
      <c r="N4227" s="3" t="s">
        <v>99</v>
      </c>
    </row>
    <row r="4228" spans="1:14" x14ac:dyDescent="0.25">
      <c r="A4228" s="3" t="s">
        <v>4331</v>
      </c>
      <c r="B4228" s="3">
        <v>70</v>
      </c>
      <c r="C4228" s="3" t="s">
        <v>83</v>
      </c>
      <c r="D4228" s="3" t="s">
        <v>21</v>
      </c>
      <c r="E4228" s="5">
        <v>4.66</v>
      </c>
      <c r="F4228" s="3">
        <v>43</v>
      </c>
      <c r="G4228" s="3" t="s">
        <v>135</v>
      </c>
      <c r="H4228" s="3" t="s">
        <v>85</v>
      </c>
      <c r="I4228" s="5">
        <v>13.99</v>
      </c>
      <c r="J4228" s="3">
        <v>1</v>
      </c>
      <c r="K4228" s="3" t="s">
        <v>102</v>
      </c>
      <c r="L4228" s="3">
        <v>2</v>
      </c>
      <c r="M4228" s="5">
        <v>0.11</v>
      </c>
      <c r="N4228" s="3" t="s">
        <v>99</v>
      </c>
    </row>
    <row r="4229" spans="1:14" x14ac:dyDescent="0.25">
      <c r="A4229" s="3" t="s">
        <v>4332</v>
      </c>
      <c r="B4229" s="3">
        <v>70</v>
      </c>
      <c r="C4229" s="3" t="s">
        <v>106</v>
      </c>
      <c r="D4229" s="3" t="s">
        <v>23</v>
      </c>
      <c r="E4229" s="5">
        <v>18.46</v>
      </c>
      <c r="F4229" s="3">
        <v>8</v>
      </c>
      <c r="G4229" s="3" t="s">
        <v>135</v>
      </c>
      <c r="H4229" s="3" t="s">
        <v>85</v>
      </c>
      <c r="I4229" s="5">
        <v>17.989999999999998</v>
      </c>
      <c r="J4229" s="3">
        <v>0</v>
      </c>
      <c r="K4229" s="3" t="s">
        <v>126</v>
      </c>
      <c r="L4229" s="3">
        <v>4</v>
      </c>
      <c r="M4229" s="5">
        <v>2.0499999999999998</v>
      </c>
      <c r="N4229" s="3" t="s">
        <v>117</v>
      </c>
    </row>
    <row r="4230" spans="1:14" x14ac:dyDescent="0.25">
      <c r="A4230" s="3" t="s">
        <v>4333</v>
      </c>
      <c r="B4230" s="3">
        <v>33</v>
      </c>
      <c r="C4230" s="3" t="s">
        <v>93</v>
      </c>
      <c r="D4230" s="3" t="s">
        <v>23</v>
      </c>
      <c r="E4230" s="5">
        <v>11.79</v>
      </c>
      <c r="F4230" s="3">
        <v>15</v>
      </c>
      <c r="G4230" s="3" t="s">
        <v>98</v>
      </c>
      <c r="H4230" s="3" t="s">
        <v>122</v>
      </c>
      <c r="I4230" s="5">
        <v>17.989999999999998</v>
      </c>
      <c r="J4230" s="3">
        <v>0</v>
      </c>
      <c r="K4230" s="3" t="s">
        <v>102</v>
      </c>
      <c r="L4230" s="3">
        <v>4</v>
      </c>
      <c r="M4230" s="5">
        <v>0.74</v>
      </c>
      <c r="N4230" s="3" t="s">
        <v>91</v>
      </c>
    </row>
    <row r="4231" spans="1:14" x14ac:dyDescent="0.25">
      <c r="A4231" s="3" t="s">
        <v>4334</v>
      </c>
      <c r="B4231" s="3">
        <v>57</v>
      </c>
      <c r="C4231" s="3" t="s">
        <v>83</v>
      </c>
      <c r="D4231" s="3" t="s">
        <v>21</v>
      </c>
      <c r="E4231" s="5">
        <v>9.9</v>
      </c>
      <c r="F4231" s="3">
        <v>45</v>
      </c>
      <c r="G4231" s="3" t="s">
        <v>135</v>
      </c>
      <c r="H4231" s="3" t="s">
        <v>90</v>
      </c>
      <c r="I4231" s="5">
        <v>13.99</v>
      </c>
      <c r="J4231" s="3">
        <v>0</v>
      </c>
      <c r="K4231" s="3" t="s">
        <v>102</v>
      </c>
      <c r="L4231" s="3">
        <v>4</v>
      </c>
      <c r="M4231" s="5">
        <v>0.22</v>
      </c>
      <c r="N4231" s="3" t="s">
        <v>117</v>
      </c>
    </row>
    <row r="4232" spans="1:14" x14ac:dyDescent="0.25">
      <c r="A4232" s="3" t="s">
        <v>4335</v>
      </c>
      <c r="B4232" s="3">
        <v>54</v>
      </c>
      <c r="C4232" s="3" t="s">
        <v>83</v>
      </c>
      <c r="D4232" s="3" t="s">
        <v>23</v>
      </c>
      <c r="E4232" s="5">
        <v>9.8000000000000007</v>
      </c>
      <c r="F4232" s="3">
        <v>56</v>
      </c>
      <c r="G4232" s="3" t="s">
        <v>135</v>
      </c>
      <c r="H4232" s="3" t="s">
        <v>122</v>
      </c>
      <c r="I4232" s="5">
        <v>17.989999999999998</v>
      </c>
      <c r="J4232" s="3">
        <v>1</v>
      </c>
      <c r="K4232" s="3" t="s">
        <v>95</v>
      </c>
      <c r="L4232" s="3">
        <v>4</v>
      </c>
      <c r="M4232" s="5">
        <v>0.17</v>
      </c>
      <c r="N4232" s="3" t="s">
        <v>104</v>
      </c>
    </row>
    <row r="4233" spans="1:14" x14ac:dyDescent="0.25">
      <c r="A4233" s="3" t="s">
        <v>4336</v>
      </c>
      <c r="B4233" s="3">
        <v>30</v>
      </c>
      <c r="C4233" s="3" t="s">
        <v>93</v>
      </c>
      <c r="D4233" s="3" t="s">
        <v>21</v>
      </c>
      <c r="E4233" s="5">
        <v>4.72</v>
      </c>
      <c r="F4233" s="3">
        <v>14</v>
      </c>
      <c r="G4233" s="3" t="s">
        <v>84</v>
      </c>
      <c r="H4233" s="3" t="s">
        <v>85</v>
      </c>
      <c r="I4233" s="5">
        <v>13.99</v>
      </c>
      <c r="J4233" s="3">
        <v>1</v>
      </c>
      <c r="K4233" s="3" t="s">
        <v>126</v>
      </c>
      <c r="L4233" s="3">
        <v>3</v>
      </c>
      <c r="M4233" s="5">
        <v>0.31</v>
      </c>
      <c r="N4233" s="3" t="s">
        <v>99</v>
      </c>
    </row>
    <row r="4234" spans="1:14" x14ac:dyDescent="0.25">
      <c r="A4234" s="3" t="s">
        <v>4337</v>
      </c>
      <c r="B4234" s="3">
        <v>31</v>
      </c>
      <c r="C4234" s="3" t="s">
        <v>106</v>
      </c>
      <c r="D4234" s="3" t="s">
        <v>21</v>
      </c>
      <c r="E4234" s="5">
        <v>9.41</v>
      </c>
      <c r="F4234" s="3">
        <v>39</v>
      </c>
      <c r="G4234" s="3" t="s">
        <v>89</v>
      </c>
      <c r="H4234" s="3" t="s">
        <v>122</v>
      </c>
      <c r="I4234" s="5">
        <v>13.99</v>
      </c>
      <c r="J4234" s="3">
        <v>0</v>
      </c>
      <c r="K4234" s="3" t="s">
        <v>108</v>
      </c>
      <c r="L4234" s="3">
        <v>4</v>
      </c>
      <c r="M4234" s="5">
        <v>0.24</v>
      </c>
      <c r="N4234" s="3" t="s">
        <v>117</v>
      </c>
    </row>
    <row r="4235" spans="1:14" x14ac:dyDescent="0.25">
      <c r="A4235" s="3" t="s">
        <v>4338</v>
      </c>
      <c r="B4235" s="3">
        <v>18</v>
      </c>
      <c r="C4235" s="3" t="s">
        <v>93</v>
      </c>
      <c r="D4235" s="3" t="s">
        <v>23</v>
      </c>
      <c r="E4235" s="5">
        <v>0.24</v>
      </c>
      <c r="F4235" s="3">
        <v>9</v>
      </c>
      <c r="G4235" s="3" t="s">
        <v>114</v>
      </c>
      <c r="H4235" s="3" t="s">
        <v>85</v>
      </c>
      <c r="I4235" s="5">
        <v>17.989999999999998</v>
      </c>
      <c r="J4235" s="3">
        <v>1</v>
      </c>
      <c r="K4235" s="3" t="s">
        <v>126</v>
      </c>
      <c r="L4235" s="3">
        <v>1</v>
      </c>
      <c r="M4235" s="5">
        <v>0.02</v>
      </c>
      <c r="N4235" s="3" t="s">
        <v>96</v>
      </c>
    </row>
    <row r="4236" spans="1:14" x14ac:dyDescent="0.25">
      <c r="A4236" s="3" t="s">
        <v>4339</v>
      </c>
      <c r="B4236" s="3">
        <v>52</v>
      </c>
      <c r="C4236" s="3" t="s">
        <v>106</v>
      </c>
      <c r="D4236" s="3" t="s">
        <v>23</v>
      </c>
      <c r="E4236" s="5">
        <v>3.12</v>
      </c>
      <c r="F4236" s="3">
        <v>9</v>
      </c>
      <c r="G4236" s="3" t="s">
        <v>114</v>
      </c>
      <c r="H4236" s="3" t="s">
        <v>85</v>
      </c>
      <c r="I4236" s="5">
        <v>17.989999999999998</v>
      </c>
      <c r="J4236" s="3">
        <v>1</v>
      </c>
      <c r="K4236" s="3" t="s">
        <v>108</v>
      </c>
      <c r="L4236" s="3">
        <v>1</v>
      </c>
      <c r="M4236" s="5">
        <v>0.31</v>
      </c>
      <c r="N4236" s="3" t="s">
        <v>112</v>
      </c>
    </row>
    <row r="4237" spans="1:14" x14ac:dyDescent="0.25">
      <c r="A4237" s="3" t="s">
        <v>4340</v>
      </c>
      <c r="B4237" s="3">
        <v>36</v>
      </c>
      <c r="C4237" s="3" t="s">
        <v>93</v>
      </c>
      <c r="D4237" s="3" t="s">
        <v>23</v>
      </c>
      <c r="E4237" s="5">
        <v>19.03</v>
      </c>
      <c r="F4237" s="3">
        <v>1</v>
      </c>
      <c r="G4237" s="3" t="s">
        <v>94</v>
      </c>
      <c r="H4237" s="3" t="s">
        <v>120</v>
      </c>
      <c r="I4237" s="5">
        <v>17.989999999999998</v>
      </c>
      <c r="J4237" s="3">
        <v>0</v>
      </c>
      <c r="K4237" s="3" t="s">
        <v>95</v>
      </c>
      <c r="L4237" s="3">
        <v>2</v>
      </c>
      <c r="M4237" s="5">
        <v>9.52</v>
      </c>
      <c r="N4237" s="3" t="s">
        <v>91</v>
      </c>
    </row>
    <row r="4238" spans="1:14" x14ac:dyDescent="0.25">
      <c r="A4238" s="3" t="s">
        <v>4341</v>
      </c>
      <c r="B4238" s="3">
        <v>49</v>
      </c>
      <c r="C4238" s="3" t="s">
        <v>93</v>
      </c>
      <c r="D4238" s="3" t="s">
        <v>21</v>
      </c>
      <c r="E4238" s="5">
        <v>8.43</v>
      </c>
      <c r="F4238" s="3">
        <v>2</v>
      </c>
      <c r="G4238" s="3" t="s">
        <v>98</v>
      </c>
      <c r="H4238" s="3" t="s">
        <v>85</v>
      </c>
      <c r="I4238" s="5">
        <v>13.99</v>
      </c>
      <c r="J4238" s="3">
        <v>0</v>
      </c>
      <c r="K4238" s="3" t="s">
        <v>86</v>
      </c>
      <c r="L4238" s="3">
        <v>1</v>
      </c>
      <c r="M4238" s="5">
        <v>2.81</v>
      </c>
      <c r="N4238" s="3" t="s">
        <v>112</v>
      </c>
    </row>
    <row r="4239" spans="1:14" x14ac:dyDescent="0.25">
      <c r="A4239" s="3" t="s">
        <v>4342</v>
      </c>
      <c r="B4239" s="3">
        <v>49</v>
      </c>
      <c r="C4239" s="3" t="s">
        <v>93</v>
      </c>
      <c r="D4239" s="3" t="s">
        <v>19</v>
      </c>
      <c r="E4239" s="5">
        <v>7.02</v>
      </c>
      <c r="F4239" s="3">
        <v>55</v>
      </c>
      <c r="G4239" s="3" t="s">
        <v>114</v>
      </c>
      <c r="H4239" s="3" t="s">
        <v>90</v>
      </c>
      <c r="I4239" s="5">
        <v>8.99</v>
      </c>
      <c r="J4239" s="3">
        <v>1</v>
      </c>
      <c r="K4239" s="3" t="s">
        <v>86</v>
      </c>
      <c r="L4239" s="3">
        <v>3</v>
      </c>
      <c r="M4239" s="5">
        <v>0.13</v>
      </c>
      <c r="N4239" s="3" t="s">
        <v>96</v>
      </c>
    </row>
    <row r="4240" spans="1:14" x14ac:dyDescent="0.25">
      <c r="A4240" s="3" t="s">
        <v>4343</v>
      </c>
      <c r="B4240" s="3">
        <v>40</v>
      </c>
      <c r="C4240" s="3" t="s">
        <v>83</v>
      </c>
      <c r="D4240" s="3" t="s">
        <v>19</v>
      </c>
      <c r="E4240" s="5">
        <v>6.58</v>
      </c>
      <c r="F4240" s="3">
        <v>3</v>
      </c>
      <c r="G4240" s="3" t="s">
        <v>94</v>
      </c>
      <c r="H4240" s="3" t="s">
        <v>120</v>
      </c>
      <c r="I4240" s="5">
        <v>8.99</v>
      </c>
      <c r="J4240" s="3">
        <v>0</v>
      </c>
      <c r="K4240" s="3" t="s">
        <v>108</v>
      </c>
      <c r="L4240" s="3">
        <v>1</v>
      </c>
      <c r="M4240" s="5">
        <v>1.65</v>
      </c>
      <c r="N4240" s="3" t="s">
        <v>96</v>
      </c>
    </row>
    <row r="4241" spans="1:14" x14ac:dyDescent="0.25">
      <c r="A4241" s="3" t="s">
        <v>4344</v>
      </c>
      <c r="B4241" s="3">
        <v>58</v>
      </c>
      <c r="C4241" s="3" t="s">
        <v>93</v>
      </c>
      <c r="D4241" s="3" t="s">
        <v>23</v>
      </c>
      <c r="E4241" s="5">
        <v>14.52</v>
      </c>
      <c r="F4241" s="3">
        <v>42</v>
      </c>
      <c r="G4241" s="3" t="s">
        <v>94</v>
      </c>
      <c r="H4241" s="3" t="s">
        <v>120</v>
      </c>
      <c r="I4241" s="5">
        <v>17.989999999999998</v>
      </c>
      <c r="J4241" s="3">
        <v>1</v>
      </c>
      <c r="K4241" s="3" t="s">
        <v>108</v>
      </c>
      <c r="L4241" s="3">
        <v>1</v>
      </c>
      <c r="M4241" s="5">
        <v>0.34</v>
      </c>
      <c r="N4241" s="3" t="s">
        <v>99</v>
      </c>
    </row>
    <row r="4242" spans="1:14" x14ac:dyDescent="0.25">
      <c r="A4242" s="3" t="s">
        <v>4345</v>
      </c>
      <c r="B4242" s="3">
        <v>56</v>
      </c>
      <c r="C4242" s="3" t="s">
        <v>93</v>
      </c>
      <c r="D4242" s="3" t="s">
        <v>21</v>
      </c>
      <c r="E4242" s="5">
        <v>35.01</v>
      </c>
      <c r="F4242" s="3">
        <v>2</v>
      </c>
      <c r="G4242" s="3" t="s">
        <v>94</v>
      </c>
      <c r="H4242" s="3" t="s">
        <v>120</v>
      </c>
      <c r="I4242" s="5">
        <v>13.99</v>
      </c>
      <c r="J4242" s="3">
        <v>0</v>
      </c>
      <c r="K4242" s="3" t="s">
        <v>95</v>
      </c>
      <c r="L4242" s="3">
        <v>4</v>
      </c>
      <c r="M4242" s="5">
        <v>11.67</v>
      </c>
      <c r="N4242" s="3" t="s">
        <v>91</v>
      </c>
    </row>
    <row r="4243" spans="1:14" x14ac:dyDescent="0.25">
      <c r="A4243" s="3" t="s">
        <v>4346</v>
      </c>
      <c r="B4243" s="3">
        <v>20</v>
      </c>
      <c r="C4243" s="3" t="s">
        <v>83</v>
      </c>
      <c r="D4243" s="3" t="s">
        <v>21</v>
      </c>
      <c r="E4243" s="5">
        <v>5.85</v>
      </c>
      <c r="F4243" s="3">
        <v>15</v>
      </c>
      <c r="G4243" s="3" t="s">
        <v>89</v>
      </c>
      <c r="H4243" s="3" t="s">
        <v>111</v>
      </c>
      <c r="I4243" s="5">
        <v>13.99</v>
      </c>
      <c r="J4243" s="3">
        <v>0</v>
      </c>
      <c r="K4243" s="3" t="s">
        <v>95</v>
      </c>
      <c r="L4243" s="3">
        <v>2</v>
      </c>
      <c r="M4243" s="5">
        <v>0.37</v>
      </c>
      <c r="N4243" s="3" t="s">
        <v>117</v>
      </c>
    </row>
    <row r="4244" spans="1:14" x14ac:dyDescent="0.25">
      <c r="A4244" s="3" t="s">
        <v>4347</v>
      </c>
      <c r="B4244" s="3">
        <v>67</v>
      </c>
      <c r="C4244" s="3" t="s">
        <v>83</v>
      </c>
      <c r="D4244" s="3" t="s">
        <v>21</v>
      </c>
      <c r="E4244" s="5">
        <v>9.09</v>
      </c>
      <c r="F4244" s="3">
        <v>37</v>
      </c>
      <c r="G4244" s="3" t="s">
        <v>114</v>
      </c>
      <c r="H4244" s="3" t="s">
        <v>111</v>
      </c>
      <c r="I4244" s="5">
        <v>13.99</v>
      </c>
      <c r="J4244" s="3">
        <v>1</v>
      </c>
      <c r="K4244" s="3" t="s">
        <v>95</v>
      </c>
      <c r="L4244" s="3">
        <v>4</v>
      </c>
      <c r="M4244" s="5">
        <v>0.24</v>
      </c>
      <c r="N4244" s="3" t="s">
        <v>99</v>
      </c>
    </row>
    <row r="4245" spans="1:14" x14ac:dyDescent="0.25">
      <c r="A4245" s="3" t="s">
        <v>4348</v>
      </c>
      <c r="B4245" s="3">
        <v>18</v>
      </c>
      <c r="C4245" s="3" t="s">
        <v>93</v>
      </c>
      <c r="D4245" s="3" t="s">
        <v>19</v>
      </c>
      <c r="E4245" s="5">
        <v>7.7</v>
      </c>
      <c r="F4245" s="3">
        <v>33</v>
      </c>
      <c r="G4245" s="3" t="s">
        <v>135</v>
      </c>
      <c r="H4245" s="3" t="s">
        <v>111</v>
      </c>
      <c r="I4245" s="5">
        <v>8.99</v>
      </c>
      <c r="J4245" s="3">
        <v>1</v>
      </c>
      <c r="K4245" s="3" t="s">
        <v>95</v>
      </c>
      <c r="L4245" s="3">
        <v>2</v>
      </c>
      <c r="M4245" s="5">
        <v>0.23</v>
      </c>
      <c r="N4245" s="3" t="s">
        <v>87</v>
      </c>
    </row>
    <row r="4246" spans="1:14" x14ac:dyDescent="0.25">
      <c r="A4246" s="3" t="s">
        <v>4349</v>
      </c>
      <c r="B4246" s="3">
        <v>68</v>
      </c>
      <c r="C4246" s="3" t="s">
        <v>106</v>
      </c>
      <c r="D4246" s="3" t="s">
        <v>21</v>
      </c>
      <c r="E4246" s="5">
        <v>7.02</v>
      </c>
      <c r="F4246" s="3">
        <v>58</v>
      </c>
      <c r="G4246" s="3" t="s">
        <v>98</v>
      </c>
      <c r="H4246" s="3" t="s">
        <v>120</v>
      </c>
      <c r="I4246" s="5">
        <v>13.99</v>
      </c>
      <c r="J4246" s="3">
        <v>0</v>
      </c>
      <c r="K4246" s="3" t="s">
        <v>102</v>
      </c>
      <c r="L4246" s="3">
        <v>4</v>
      </c>
      <c r="M4246" s="5">
        <v>0.12</v>
      </c>
      <c r="N4246" s="3" t="s">
        <v>104</v>
      </c>
    </row>
    <row r="4247" spans="1:14" x14ac:dyDescent="0.25">
      <c r="A4247" s="3" t="s">
        <v>4350</v>
      </c>
      <c r="B4247" s="3">
        <v>57</v>
      </c>
      <c r="C4247" s="3" t="s">
        <v>93</v>
      </c>
      <c r="D4247" s="3" t="s">
        <v>23</v>
      </c>
      <c r="E4247" s="5">
        <v>4.83</v>
      </c>
      <c r="F4247" s="3">
        <v>3</v>
      </c>
      <c r="G4247" s="3" t="s">
        <v>98</v>
      </c>
      <c r="H4247" s="3" t="s">
        <v>120</v>
      </c>
      <c r="I4247" s="5">
        <v>17.989999999999998</v>
      </c>
      <c r="J4247" s="3">
        <v>0</v>
      </c>
      <c r="K4247" s="3" t="s">
        <v>126</v>
      </c>
      <c r="L4247" s="3">
        <v>4</v>
      </c>
      <c r="M4247" s="5">
        <v>1.21</v>
      </c>
      <c r="N4247" s="3" t="s">
        <v>112</v>
      </c>
    </row>
    <row r="4248" spans="1:14" x14ac:dyDescent="0.25">
      <c r="A4248" s="3" t="s">
        <v>4351</v>
      </c>
      <c r="B4248" s="3">
        <v>23</v>
      </c>
      <c r="C4248" s="3" t="s">
        <v>93</v>
      </c>
      <c r="D4248" s="3" t="s">
        <v>19</v>
      </c>
      <c r="E4248" s="5">
        <v>17.3</v>
      </c>
      <c r="F4248" s="3">
        <v>22</v>
      </c>
      <c r="G4248" s="3" t="s">
        <v>84</v>
      </c>
      <c r="H4248" s="3" t="s">
        <v>122</v>
      </c>
      <c r="I4248" s="5">
        <v>8.99</v>
      </c>
      <c r="J4248" s="3">
        <v>0</v>
      </c>
      <c r="K4248" s="3" t="s">
        <v>108</v>
      </c>
      <c r="L4248" s="3">
        <v>2</v>
      </c>
      <c r="M4248" s="5">
        <v>0.75</v>
      </c>
      <c r="N4248" s="3" t="s">
        <v>117</v>
      </c>
    </row>
    <row r="4249" spans="1:14" x14ac:dyDescent="0.25">
      <c r="A4249" s="3" t="s">
        <v>4352</v>
      </c>
      <c r="B4249" s="3">
        <v>29</v>
      </c>
      <c r="C4249" s="3" t="s">
        <v>106</v>
      </c>
      <c r="D4249" s="3" t="s">
        <v>23</v>
      </c>
      <c r="E4249" s="5">
        <v>6.93</v>
      </c>
      <c r="F4249" s="3">
        <v>13</v>
      </c>
      <c r="G4249" s="3" t="s">
        <v>84</v>
      </c>
      <c r="H4249" s="3" t="s">
        <v>111</v>
      </c>
      <c r="I4249" s="5">
        <v>17.989999999999998</v>
      </c>
      <c r="J4249" s="3">
        <v>0</v>
      </c>
      <c r="K4249" s="3" t="s">
        <v>126</v>
      </c>
      <c r="L4249" s="3">
        <v>1</v>
      </c>
      <c r="M4249" s="5">
        <v>0.49</v>
      </c>
      <c r="N4249" s="3" t="s">
        <v>96</v>
      </c>
    </row>
    <row r="4250" spans="1:14" x14ac:dyDescent="0.25">
      <c r="A4250" s="3" t="s">
        <v>4353</v>
      </c>
      <c r="B4250" s="3">
        <v>41</v>
      </c>
      <c r="C4250" s="3" t="s">
        <v>93</v>
      </c>
      <c r="D4250" s="3" t="s">
        <v>21</v>
      </c>
      <c r="E4250" s="5">
        <v>3.35</v>
      </c>
      <c r="F4250" s="3">
        <v>57</v>
      </c>
      <c r="G4250" s="3" t="s">
        <v>98</v>
      </c>
      <c r="H4250" s="3" t="s">
        <v>122</v>
      </c>
      <c r="I4250" s="5">
        <v>13.99</v>
      </c>
      <c r="J4250" s="3">
        <v>1</v>
      </c>
      <c r="K4250" s="3" t="s">
        <v>95</v>
      </c>
      <c r="L4250" s="3">
        <v>3</v>
      </c>
      <c r="M4250" s="5">
        <v>0.06</v>
      </c>
      <c r="N4250" s="3" t="s">
        <v>99</v>
      </c>
    </row>
    <row r="4251" spans="1:14" x14ac:dyDescent="0.25">
      <c r="A4251" s="3" t="s">
        <v>4354</v>
      </c>
      <c r="B4251" s="3">
        <v>37</v>
      </c>
      <c r="C4251" s="3" t="s">
        <v>93</v>
      </c>
      <c r="D4251" s="3" t="s">
        <v>21</v>
      </c>
      <c r="E4251" s="5">
        <v>3.94</v>
      </c>
      <c r="F4251" s="3">
        <v>2</v>
      </c>
      <c r="G4251" s="3" t="s">
        <v>98</v>
      </c>
      <c r="H4251" s="3" t="s">
        <v>90</v>
      </c>
      <c r="I4251" s="5">
        <v>13.99</v>
      </c>
      <c r="J4251" s="3">
        <v>0</v>
      </c>
      <c r="K4251" s="3" t="s">
        <v>102</v>
      </c>
      <c r="L4251" s="3">
        <v>2</v>
      </c>
      <c r="M4251" s="5">
        <v>1.31</v>
      </c>
      <c r="N4251" s="3" t="s">
        <v>112</v>
      </c>
    </row>
    <row r="4252" spans="1:14" x14ac:dyDescent="0.25">
      <c r="A4252" s="3" t="s">
        <v>4355</v>
      </c>
      <c r="B4252" s="3">
        <v>45</v>
      </c>
      <c r="C4252" s="3" t="s">
        <v>93</v>
      </c>
      <c r="D4252" s="3" t="s">
        <v>23</v>
      </c>
      <c r="E4252" s="5">
        <v>0.12</v>
      </c>
      <c r="F4252" s="3">
        <v>14</v>
      </c>
      <c r="G4252" s="3" t="s">
        <v>89</v>
      </c>
      <c r="H4252" s="3" t="s">
        <v>85</v>
      </c>
      <c r="I4252" s="5">
        <v>17.989999999999998</v>
      </c>
      <c r="J4252" s="3">
        <v>0</v>
      </c>
      <c r="K4252" s="3" t="s">
        <v>102</v>
      </c>
      <c r="L4252" s="3">
        <v>5</v>
      </c>
      <c r="M4252" s="5">
        <v>0.01</v>
      </c>
      <c r="N4252" s="3" t="s">
        <v>117</v>
      </c>
    </row>
    <row r="4253" spans="1:14" x14ac:dyDescent="0.25">
      <c r="A4253" s="3" t="s">
        <v>4356</v>
      </c>
      <c r="B4253" s="3">
        <v>47</v>
      </c>
      <c r="C4253" s="3" t="s">
        <v>106</v>
      </c>
      <c r="D4253" s="3" t="s">
        <v>23</v>
      </c>
      <c r="E4253" s="5">
        <v>0.64</v>
      </c>
      <c r="F4253" s="3">
        <v>43</v>
      </c>
      <c r="G4253" s="3" t="s">
        <v>84</v>
      </c>
      <c r="H4253" s="3" t="s">
        <v>120</v>
      </c>
      <c r="I4253" s="5">
        <v>17.989999999999998</v>
      </c>
      <c r="J4253" s="3">
        <v>1</v>
      </c>
      <c r="K4253" s="3" t="s">
        <v>95</v>
      </c>
      <c r="L4253" s="3">
        <v>2</v>
      </c>
      <c r="M4253" s="5">
        <v>0.01</v>
      </c>
      <c r="N4253" s="3" t="s">
        <v>104</v>
      </c>
    </row>
    <row r="4254" spans="1:14" x14ac:dyDescent="0.25">
      <c r="A4254" s="3" t="s">
        <v>4357</v>
      </c>
      <c r="B4254" s="3">
        <v>55</v>
      </c>
      <c r="C4254" s="3" t="s">
        <v>83</v>
      </c>
      <c r="D4254" s="3" t="s">
        <v>23</v>
      </c>
      <c r="E4254" s="5">
        <v>7.53</v>
      </c>
      <c r="F4254" s="3">
        <v>8</v>
      </c>
      <c r="G4254" s="3" t="s">
        <v>98</v>
      </c>
      <c r="H4254" s="3" t="s">
        <v>85</v>
      </c>
      <c r="I4254" s="5">
        <v>17.989999999999998</v>
      </c>
      <c r="J4254" s="3">
        <v>0</v>
      </c>
      <c r="K4254" s="3" t="s">
        <v>95</v>
      </c>
      <c r="L4254" s="3">
        <v>2</v>
      </c>
      <c r="M4254" s="5">
        <v>0.84</v>
      </c>
      <c r="N4254" s="3" t="s">
        <v>99</v>
      </c>
    </row>
    <row r="4255" spans="1:14" x14ac:dyDescent="0.25">
      <c r="A4255" s="3" t="s">
        <v>4358</v>
      </c>
      <c r="B4255" s="3">
        <v>70</v>
      </c>
      <c r="C4255" s="3" t="s">
        <v>83</v>
      </c>
      <c r="D4255" s="3" t="s">
        <v>19</v>
      </c>
      <c r="E4255" s="5">
        <v>11.44</v>
      </c>
      <c r="F4255" s="3">
        <v>3</v>
      </c>
      <c r="G4255" s="3" t="s">
        <v>94</v>
      </c>
      <c r="H4255" s="3" t="s">
        <v>85</v>
      </c>
      <c r="I4255" s="5">
        <v>8.99</v>
      </c>
      <c r="J4255" s="3">
        <v>0</v>
      </c>
      <c r="K4255" s="3" t="s">
        <v>108</v>
      </c>
      <c r="L4255" s="3">
        <v>4</v>
      </c>
      <c r="M4255" s="5">
        <v>2.86</v>
      </c>
      <c r="N4255" s="3" t="s">
        <v>104</v>
      </c>
    </row>
    <row r="4256" spans="1:14" x14ac:dyDescent="0.25">
      <c r="A4256" s="3" t="s">
        <v>4359</v>
      </c>
      <c r="B4256" s="3">
        <v>42</v>
      </c>
      <c r="C4256" s="3" t="s">
        <v>83</v>
      </c>
      <c r="D4256" s="3" t="s">
        <v>19</v>
      </c>
      <c r="E4256" s="5">
        <v>3.47</v>
      </c>
      <c r="F4256" s="3">
        <v>36</v>
      </c>
      <c r="G4256" s="3" t="s">
        <v>114</v>
      </c>
      <c r="H4256" s="3" t="s">
        <v>122</v>
      </c>
      <c r="I4256" s="5">
        <v>8.99</v>
      </c>
      <c r="J4256" s="3">
        <v>1</v>
      </c>
      <c r="K4256" s="3" t="s">
        <v>126</v>
      </c>
      <c r="L4256" s="3">
        <v>5</v>
      </c>
      <c r="M4256" s="5">
        <v>0.09</v>
      </c>
      <c r="N4256" s="3" t="s">
        <v>117</v>
      </c>
    </row>
    <row r="4257" spans="1:14" x14ac:dyDescent="0.25">
      <c r="A4257" s="3" t="s">
        <v>4360</v>
      </c>
      <c r="B4257" s="3">
        <v>33</v>
      </c>
      <c r="C4257" s="3" t="s">
        <v>106</v>
      </c>
      <c r="D4257" s="3" t="s">
        <v>21</v>
      </c>
      <c r="E4257" s="5">
        <v>17.89</v>
      </c>
      <c r="F4257" s="3">
        <v>32</v>
      </c>
      <c r="G4257" s="3" t="s">
        <v>94</v>
      </c>
      <c r="H4257" s="3" t="s">
        <v>90</v>
      </c>
      <c r="I4257" s="5">
        <v>13.99</v>
      </c>
      <c r="J4257" s="3">
        <v>0</v>
      </c>
      <c r="K4257" s="3" t="s">
        <v>86</v>
      </c>
      <c r="L4257" s="3">
        <v>4</v>
      </c>
      <c r="M4257" s="5">
        <v>0.54</v>
      </c>
      <c r="N4257" s="3" t="s">
        <v>91</v>
      </c>
    </row>
    <row r="4258" spans="1:14" x14ac:dyDescent="0.25">
      <c r="A4258" s="3" t="s">
        <v>4361</v>
      </c>
      <c r="B4258" s="3">
        <v>57</v>
      </c>
      <c r="C4258" s="3" t="s">
        <v>106</v>
      </c>
      <c r="D4258" s="3" t="s">
        <v>19</v>
      </c>
      <c r="E4258" s="5">
        <v>28.44</v>
      </c>
      <c r="F4258" s="3">
        <v>41</v>
      </c>
      <c r="G4258" s="3" t="s">
        <v>135</v>
      </c>
      <c r="H4258" s="3" t="s">
        <v>90</v>
      </c>
      <c r="I4258" s="5">
        <v>8.99</v>
      </c>
      <c r="J4258" s="3">
        <v>0</v>
      </c>
      <c r="K4258" s="3" t="s">
        <v>126</v>
      </c>
      <c r="L4258" s="3">
        <v>1</v>
      </c>
      <c r="M4258" s="5">
        <v>0.68</v>
      </c>
      <c r="N4258" s="3" t="s">
        <v>112</v>
      </c>
    </row>
    <row r="4259" spans="1:14" x14ac:dyDescent="0.25">
      <c r="A4259" s="3" t="s">
        <v>4362</v>
      </c>
      <c r="B4259" s="3">
        <v>64</v>
      </c>
      <c r="C4259" s="3" t="s">
        <v>93</v>
      </c>
      <c r="D4259" s="3" t="s">
        <v>21</v>
      </c>
      <c r="E4259" s="5">
        <v>12.66</v>
      </c>
      <c r="F4259" s="3">
        <v>36</v>
      </c>
      <c r="G4259" s="3" t="s">
        <v>135</v>
      </c>
      <c r="H4259" s="3" t="s">
        <v>90</v>
      </c>
      <c r="I4259" s="5">
        <v>13.99</v>
      </c>
      <c r="J4259" s="3">
        <v>1</v>
      </c>
      <c r="K4259" s="3" t="s">
        <v>95</v>
      </c>
      <c r="L4259" s="3">
        <v>2</v>
      </c>
      <c r="M4259" s="5">
        <v>0.34</v>
      </c>
      <c r="N4259" s="3" t="s">
        <v>99</v>
      </c>
    </row>
    <row r="4260" spans="1:14" x14ac:dyDescent="0.25">
      <c r="A4260" s="3" t="s">
        <v>4363</v>
      </c>
      <c r="B4260" s="3">
        <v>69</v>
      </c>
      <c r="C4260" s="3" t="s">
        <v>83</v>
      </c>
      <c r="D4260" s="3" t="s">
        <v>23</v>
      </c>
      <c r="E4260" s="5">
        <v>3.05</v>
      </c>
      <c r="F4260" s="3">
        <v>57</v>
      </c>
      <c r="G4260" s="3" t="s">
        <v>89</v>
      </c>
      <c r="H4260" s="3" t="s">
        <v>85</v>
      </c>
      <c r="I4260" s="5">
        <v>17.989999999999998</v>
      </c>
      <c r="J4260" s="3">
        <v>1</v>
      </c>
      <c r="K4260" s="3" t="s">
        <v>108</v>
      </c>
      <c r="L4260" s="3">
        <v>4</v>
      </c>
      <c r="M4260" s="5">
        <v>0.05</v>
      </c>
      <c r="N4260" s="3" t="s">
        <v>112</v>
      </c>
    </row>
    <row r="4261" spans="1:14" x14ac:dyDescent="0.25">
      <c r="A4261" s="3" t="s">
        <v>4364</v>
      </c>
      <c r="B4261" s="3">
        <v>27</v>
      </c>
      <c r="C4261" s="3" t="s">
        <v>93</v>
      </c>
      <c r="D4261" s="3" t="s">
        <v>19</v>
      </c>
      <c r="E4261" s="5">
        <v>0.03</v>
      </c>
      <c r="F4261" s="3">
        <v>2</v>
      </c>
      <c r="G4261" s="3" t="s">
        <v>84</v>
      </c>
      <c r="H4261" s="3" t="s">
        <v>90</v>
      </c>
      <c r="I4261" s="5">
        <v>8.99</v>
      </c>
      <c r="J4261" s="3">
        <v>1</v>
      </c>
      <c r="K4261" s="3" t="s">
        <v>102</v>
      </c>
      <c r="L4261" s="3">
        <v>3</v>
      </c>
      <c r="M4261" s="5">
        <v>0.01</v>
      </c>
      <c r="N4261" s="3" t="s">
        <v>96</v>
      </c>
    </row>
    <row r="4262" spans="1:14" x14ac:dyDescent="0.25">
      <c r="A4262" s="3" t="s">
        <v>4365</v>
      </c>
      <c r="B4262" s="3">
        <v>39</v>
      </c>
      <c r="C4262" s="3" t="s">
        <v>106</v>
      </c>
      <c r="D4262" s="3" t="s">
        <v>23</v>
      </c>
      <c r="E4262" s="5">
        <v>7.64</v>
      </c>
      <c r="F4262" s="3">
        <v>40</v>
      </c>
      <c r="G4262" s="3" t="s">
        <v>98</v>
      </c>
      <c r="H4262" s="3" t="s">
        <v>120</v>
      </c>
      <c r="I4262" s="5">
        <v>17.989999999999998</v>
      </c>
      <c r="J4262" s="3">
        <v>1</v>
      </c>
      <c r="K4262" s="3" t="s">
        <v>108</v>
      </c>
      <c r="L4262" s="3">
        <v>1</v>
      </c>
      <c r="M4262" s="5">
        <v>0.19</v>
      </c>
      <c r="N4262" s="3" t="s">
        <v>87</v>
      </c>
    </row>
    <row r="4263" spans="1:14" x14ac:dyDescent="0.25">
      <c r="A4263" s="3" t="s">
        <v>4366</v>
      </c>
      <c r="B4263" s="3">
        <v>65</v>
      </c>
      <c r="C4263" s="3" t="s">
        <v>106</v>
      </c>
      <c r="D4263" s="3" t="s">
        <v>23</v>
      </c>
      <c r="E4263" s="5">
        <v>5.0199999999999996</v>
      </c>
      <c r="F4263" s="3">
        <v>51</v>
      </c>
      <c r="G4263" s="3" t="s">
        <v>84</v>
      </c>
      <c r="H4263" s="3" t="s">
        <v>111</v>
      </c>
      <c r="I4263" s="5">
        <v>17.989999999999998</v>
      </c>
      <c r="J4263" s="3">
        <v>1</v>
      </c>
      <c r="K4263" s="3" t="s">
        <v>95</v>
      </c>
      <c r="L4263" s="3">
        <v>3</v>
      </c>
      <c r="M4263" s="5">
        <v>0.1</v>
      </c>
      <c r="N4263" s="3" t="s">
        <v>112</v>
      </c>
    </row>
    <row r="4264" spans="1:14" x14ac:dyDescent="0.25">
      <c r="A4264" s="3" t="s">
        <v>4367</v>
      </c>
      <c r="B4264" s="3">
        <v>39</v>
      </c>
      <c r="C4264" s="3" t="s">
        <v>83</v>
      </c>
      <c r="D4264" s="3" t="s">
        <v>19</v>
      </c>
      <c r="E4264" s="5">
        <v>12.17</v>
      </c>
      <c r="F4264" s="3">
        <v>18</v>
      </c>
      <c r="G4264" s="3" t="s">
        <v>114</v>
      </c>
      <c r="H4264" s="3" t="s">
        <v>85</v>
      </c>
      <c r="I4264" s="5">
        <v>8.99</v>
      </c>
      <c r="J4264" s="3">
        <v>0</v>
      </c>
      <c r="K4264" s="3" t="s">
        <v>126</v>
      </c>
      <c r="L4264" s="3">
        <v>5</v>
      </c>
      <c r="M4264" s="5">
        <v>0.64</v>
      </c>
      <c r="N4264" s="3" t="s">
        <v>91</v>
      </c>
    </row>
    <row r="4265" spans="1:14" x14ac:dyDescent="0.25">
      <c r="A4265" s="3" t="s">
        <v>4368</v>
      </c>
      <c r="B4265" s="3">
        <v>52</v>
      </c>
      <c r="C4265" s="3" t="s">
        <v>93</v>
      </c>
      <c r="D4265" s="3" t="s">
        <v>21</v>
      </c>
      <c r="E4265" s="5">
        <v>8.93</v>
      </c>
      <c r="F4265" s="3">
        <v>38</v>
      </c>
      <c r="G4265" s="3" t="s">
        <v>84</v>
      </c>
      <c r="H4265" s="3" t="s">
        <v>120</v>
      </c>
      <c r="I4265" s="5">
        <v>13.99</v>
      </c>
      <c r="J4265" s="3">
        <v>1</v>
      </c>
      <c r="K4265" s="3" t="s">
        <v>95</v>
      </c>
      <c r="L4265" s="3">
        <v>1</v>
      </c>
      <c r="M4265" s="5">
        <v>0.23</v>
      </c>
      <c r="N4265" s="3" t="s">
        <v>99</v>
      </c>
    </row>
    <row r="4266" spans="1:14" x14ac:dyDescent="0.25">
      <c r="A4266" s="3" t="s">
        <v>4369</v>
      </c>
      <c r="B4266" s="3">
        <v>62</v>
      </c>
      <c r="C4266" s="3" t="s">
        <v>83</v>
      </c>
      <c r="D4266" s="3" t="s">
        <v>19</v>
      </c>
      <c r="E4266" s="5">
        <v>30.35</v>
      </c>
      <c r="F4266" s="3">
        <v>29</v>
      </c>
      <c r="G4266" s="3" t="s">
        <v>98</v>
      </c>
      <c r="H4266" s="3" t="s">
        <v>122</v>
      </c>
      <c r="I4266" s="5">
        <v>8.99</v>
      </c>
      <c r="J4266" s="3">
        <v>0</v>
      </c>
      <c r="K4266" s="3" t="s">
        <v>102</v>
      </c>
      <c r="L4266" s="3">
        <v>2</v>
      </c>
      <c r="M4266" s="5">
        <v>1.01</v>
      </c>
      <c r="N4266" s="3" t="s">
        <v>96</v>
      </c>
    </row>
    <row r="4267" spans="1:14" x14ac:dyDescent="0.25">
      <c r="A4267" s="3" t="s">
        <v>4370</v>
      </c>
      <c r="B4267" s="3">
        <v>52</v>
      </c>
      <c r="C4267" s="3" t="s">
        <v>83</v>
      </c>
      <c r="D4267" s="3" t="s">
        <v>19</v>
      </c>
      <c r="E4267" s="5">
        <v>0.4</v>
      </c>
      <c r="F4267" s="3">
        <v>54</v>
      </c>
      <c r="G4267" s="3" t="s">
        <v>89</v>
      </c>
      <c r="H4267" s="3" t="s">
        <v>120</v>
      </c>
      <c r="I4267" s="5">
        <v>8.99</v>
      </c>
      <c r="J4267" s="3">
        <v>1</v>
      </c>
      <c r="K4267" s="3" t="s">
        <v>102</v>
      </c>
      <c r="L4267" s="3">
        <v>1</v>
      </c>
      <c r="M4267" s="5">
        <v>0.01</v>
      </c>
      <c r="N4267" s="3" t="s">
        <v>104</v>
      </c>
    </row>
    <row r="4268" spans="1:14" x14ac:dyDescent="0.25">
      <c r="A4268" s="3" t="s">
        <v>4371</v>
      </c>
      <c r="B4268" s="3">
        <v>43</v>
      </c>
      <c r="C4268" s="3" t="s">
        <v>106</v>
      </c>
      <c r="D4268" s="3" t="s">
        <v>21</v>
      </c>
      <c r="E4268" s="5">
        <v>0.24</v>
      </c>
      <c r="F4268" s="3">
        <v>3</v>
      </c>
      <c r="G4268" s="3" t="s">
        <v>89</v>
      </c>
      <c r="H4268" s="3" t="s">
        <v>90</v>
      </c>
      <c r="I4268" s="5">
        <v>13.99</v>
      </c>
      <c r="J4268" s="3">
        <v>1</v>
      </c>
      <c r="K4268" s="3" t="s">
        <v>86</v>
      </c>
      <c r="L4268" s="3">
        <v>3</v>
      </c>
      <c r="M4268" s="5">
        <v>0.06</v>
      </c>
      <c r="N4268" s="3" t="s">
        <v>104</v>
      </c>
    </row>
    <row r="4269" spans="1:14" x14ac:dyDescent="0.25">
      <c r="A4269" s="3" t="s">
        <v>4372</v>
      </c>
      <c r="B4269" s="3">
        <v>32</v>
      </c>
      <c r="C4269" s="3" t="s">
        <v>83</v>
      </c>
      <c r="D4269" s="3" t="s">
        <v>21</v>
      </c>
      <c r="E4269" s="5">
        <v>0.38</v>
      </c>
      <c r="F4269" s="3">
        <v>10</v>
      </c>
      <c r="G4269" s="3" t="s">
        <v>94</v>
      </c>
      <c r="H4269" s="3" t="s">
        <v>120</v>
      </c>
      <c r="I4269" s="5">
        <v>13.99</v>
      </c>
      <c r="J4269" s="3">
        <v>0</v>
      </c>
      <c r="K4269" s="3" t="s">
        <v>126</v>
      </c>
      <c r="L4269" s="3">
        <v>5</v>
      </c>
      <c r="M4269" s="5">
        <v>0.03</v>
      </c>
      <c r="N4269" s="3" t="s">
        <v>112</v>
      </c>
    </row>
    <row r="4270" spans="1:14" x14ac:dyDescent="0.25">
      <c r="A4270" s="3" t="s">
        <v>4373</v>
      </c>
      <c r="B4270" s="3">
        <v>18</v>
      </c>
      <c r="C4270" s="3" t="s">
        <v>93</v>
      </c>
      <c r="D4270" s="3" t="s">
        <v>23</v>
      </c>
      <c r="E4270" s="5">
        <v>9.8800000000000008</v>
      </c>
      <c r="F4270" s="3">
        <v>11</v>
      </c>
      <c r="G4270" s="3" t="s">
        <v>114</v>
      </c>
      <c r="H4270" s="3" t="s">
        <v>111</v>
      </c>
      <c r="I4270" s="5">
        <v>17.989999999999998</v>
      </c>
      <c r="J4270" s="3">
        <v>0</v>
      </c>
      <c r="K4270" s="3" t="s">
        <v>102</v>
      </c>
      <c r="L4270" s="3">
        <v>4</v>
      </c>
      <c r="M4270" s="5">
        <v>0.82</v>
      </c>
      <c r="N4270" s="3" t="s">
        <v>91</v>
      </c>
    </row>
    <row r="4271" spans="1:14" x14ac:dyDescent="0.25">
      <c r="A4271" s="3" t="s">
        <v>4374</v>
      </c>
      <c r="B4271" s="3">
        <v>45</v>
      </c>
      <c r="C4271" s="3" t="s">
        <v>93</v>
      </c>
      <c r="D4271" s="3" t="s">
        <v>19</v>
      </c>
      <c r="E4271" s="5">
        <v>25.86</v>
      </c>
      <c r="F4271" s="3">
        <v>36</v>
      </c>
      <c r="G4271" s="3" t="s">
        <v>135</v>
      </c>
      <c r="H4271" s="3" t="s">
        <v>122</v>
      </c>
      <c r="I4271" s="5">
        <v>8.99</v>
      </c>
      <c r="J4271" s="3">
        <v>0</v>
      </c>
      <c r="K4271" s="3" t="s">
        <v>108</v>
      </c>
      <c r="L4271" s="3">
        <v>3</v>
      </c>
      <c r="M4271" s="5">
        <v>0.7</v>
      </c>
      <c r="N4271" s="3" t="s">
        <v>112</v>
      </c>
    </row>
    <row r="4272" spans="1:14" x14ac:dyDescent="0.25">
      <c r="A4272" s="3" t="s">
        <v>4375</v>
      </c>
      <c r="B4272" s="3">
        <v>21</v>
      </c>
      <c r="C4272" s="3" t="s">
        <v>106</v>
      </c>
      <c r="D4272" s="3" t="s">
        <v>19</v>
      </c>
      <c r="E4272" s="5">
        <v>28.27</v>
      </c>
      <c r="F4272" s="3">
        <v>26</v>
      </c>
      <c r="G4272" s="3" t="s">
        <v>94</v>
      </c>
      <c r="H4272" s="3" t="s">
        <v>111</v>
      </c>
      <c r="I4272" s="5">
        <v>8.99</v>
      </c>
      <c r="J4272" s="3">
        <v>0</v>
      </c>
      <c r="K4272" s="3" t="s">
        <v>86</v>
      </c>
      <c r="L4272" s="3">
        <v>5</v>
      </c>
      <c r="M4272" s="5">
        <v>1.05</v>
      </c>
      <c r="N4272" s="3" t="s">
        <v>117</v>
      </c>
    </row>
    <row r="4273" spans="1:14" x14ac:dyDescent="0.25">
      <c r="A4273" s="3" t="s">
        <v>4376</v>
      </c>
      <c r="B4273" s="3">
        <v>63</v>
      </c>
      <c r="C4273" s="3" t="s">
        <v>106</v>
      </c>
      <c r="D4273" s="3" t="s">
        <v>19</v>
      </c>
      <c r="E4273" s="5">
        <v>6.79</v>
      </c>
      <c r="F4273" s="3">
        <v>46</v>
      </c>
      <c r="G4273" s="3" t="s">
        <v>94</v>
      </c>
      <c r="H4273" s="3" t="s">
        <v>122</v>
      </c>
      <c r="I4273" s="5">
        <v>8.99</v>
      </c>
      <c r="J4273" s="3">
        <v>1</v>
      </c>
      <c r="K4273" s="3" t="s">
        <v>126</v>
      </c>
      <c r="L4273" s="3">
        <v>1</v>
      </c>
      <c r="M4273" s="5">
        <v>0.14000000000000001</v>
      </c>
      <c r="N4273" s="3" t="s">
        <v>112</v>
      </c>
    </row>
    <row r="4274" spans="1:14" x14ac:dyDescent="0.25">
      <c r="A4274" s="3" t="s">
        <v>4377</v>
      </c>
      <c r="B4274" s="3">
        <v>57</v>
      </c>
      <c r="C4274" s="3" t="s">
        <v>106</v>
      </c>
      <c r="D4274" s="3" t="s">
        <v>23</v>
      </c>
      <c r="E4274" s="5">
        <v>14.69</v>
      </c>
      <c r="F4274" s="3">
        <v>12</v>
      </c>
      <c r="G4274" s="3" t="s">
        <v>84</v>
      </c>
      <c r="H4274" s="3" t="s">
        <v>120</v>
      </c>
      <c r="I4274" s="5">
        <v>17.989999999999998</v>
      </c>
      <c r="J4274" s="3">
        <v>0</v>
      </c>
      <c r="K4274" s="3" t="s">
        <v>95</v>
      </c>
      <c r="L4274" s="3">
        <v>5</v>
      </c>
      <c r="M4274" s="5">
        <v>1.1299999999999999</v>
      </c>
      <c r="N4274" s="3" t="s">
        <v>91</v>
      </c>
    </row>
    <row r="4275" spans="1:14" x14ac:dyDescent="0.25">
      <c r="A4275" s="3" t="s">
        <v>4378</v>
      </c>
      <c r="B4275" s="3">
        <v>24</v>
      </c>
      <c r="C4275" s="3" t="s">
        <v>106</v>
      </c>
      <c r="D4275" s="3" t="s">
        <v>21</v>
      </c>
      <c r="E4275" s="5">
        <v>7.75</v>
      </c>
      <c r="F4275" s="3">
        <v>25</v>
      </c>
      <c r="G4275" s="3" t="s">
        <v>89</v>
      </c>
      <c r="H4275" s="3" t="s">
        <v>111</v>
      </c>
      <c r="I4275" s="5">
        <v>13.99</v>
      </c>
      <c r="J4275" s="3">
        <v>0</v>
      </c>
      <c r="K4275" s="3" t="s">
        <v>95</v>
      </c>
      <c r="L4275" s="3">
        <v>5</v>
      </c>
      <c r="M4275" s="5">
        <v>0.3</v>
      </c>
      <c r="N4275" s="3" t="s">
        <v>87</v>
      </c>
    </row>
    <row r="4276" spans="1:14" x14ac:dyDescent="0.25">
      <c r="A4276" s="3" t="s">
        <v>4379</v>
      </c>
      <c r="B4276" s="3">
        <v>56</v>
      </c>
      <c r="C4276" s="3" t="s">
        <v>93</v>
      </c>
      <c r="D4276" s="3" t="s">
        <v>23</v>
      </c>
      <c r="E4276" s="5">
        <v>8.83</v>
      </c>
      <c r="F4276" s="3">
        <v>10</v>
      </c>
      <c r="G4276" s="3" t="s">
        <v>89</v>
      </c>
      <c r="H4276" s="3" t="s">
        <v>122</v>
      </c>
      <c r="I4276" s="5">
        <v>17.989999999999998</v>
      </c>
      <c r="J4276" s="3">
        <v>0</v>
      </c>
      <c r="K4276" s="3" t="s">
        <v>102</v>
      </c>
      <c r="L4276" s="3">
        <v>1</v>
      </c>
      <c r="M4276" s="5">
        <v>0.8</v>
      </c>
      <c r="N4276" s="3" t="s">
        <v>117</v>
      </c>
    </row>
    <row r="4277" spans="1:14" x14ac:dyDescent="0.25">
      <c r="A4277" s="3" t="s">
        <v>4380</v>
      </c>
      <c r="B4277" s="3">
        <v>39</v>
      </c>
      <c r="C4277" s="3" t="s">
        <v>83</v>
      </c>
      <c r="D4277" s="3" t="s">
        <v>23</v>
      </c>
      <c r="E4277" s="5">
        <v>18.98</v>
      </c>
      <c r="F4277" s="3">
        <v>37</v>
      </c>
      <c r="G4277" s="3" t="s">
        <v>94</v>
      </c>
      <c r="H4277" s="3" t="s">
        <v>111</v>
      </c>
      <c r="I4277" s="5">
        <v>17.989999999999998</v>
      </c>
      <c r="J4277" s="3">
        <v>0</v>
      </c>
      <c r="K4277" s="3" t="s">
        <v>86</v>
      </c>
      <c r="L4277" s="3">
        <v>3</v>
      </c>
      <c r="M4277" s="5">
        <v>0.5</v>
      </c>
      <c r="N4277" s="3" t="s">
        <v>112</v>
      </c>
    </row>
    <row r="4278" spans="1:14" x14ac:dyDescent="0.25">
      <c r="A4278" s="3" t="s">
        <v>4381</v>
      </c>
      <c r="B4278" s="3">
        <v>66</v>
      </c>
      <c r="C4278" s="3" t="s">
        <v>83</v>
      </c>
      <c r="D4278" s="3" t="s">
        <v>19</v>
      </c>
      <c r="E4278" s="5">
        <v>31.95</v>
      </c>
      <c r="F4278" s="3">
        <v>12</v>
      </c>
      <c r="G4278" s="3" t="s">
        <v>84</v>
      </c>
      <c r="H4278" s="3" t="s">
        <v>90</v>
      </c>
      <c r="I4278" s="5">
        <v>8.99</v>
      </c>
      <c r="J4278" s="3">
        <v>0</v>
      </c>
      <c r="K4278" s="3" t="s">
        <v>102</v>
      </c>
      <c r="L4278" s="3">
        <v>4</v>
      </c>
      <c r="M4278" s="5">
        <v>2.46</v>
      </c>
      <c r="N4278" s="3" t="s">
        <v>99</v>
      </c>
    </row>
    <row r="4279" spans="1:14" x14ac:dyDescent="0.25">
      <c r="A4279" s="3" t="s">
        <v>4382</v>
      </c>
      <c r="B4279" s="3">
        <v>38</v>
      </c>
      <c r="C4279" s="3" t="s">
        <v>93</v>
      </c>
      <c r="D4279" s="3" t="s">
        <v>23</v>
      </c>
      <c r="E4279" s="5">
        <v>15.01</v>
      </c>
      <c r="F4279" s="3">
        <v>31</v>
      </c>
      <c r="G4279" s="3" t="s">
        <v>84</v>
      </c>
      <c r="H4279" s="3" t="s">
        <v>120</v>
      </c>
      <c r="I4279" s="5">
        <v>17.989999999999998</v>
      </c>
      <c r="J4279" s="3">
        <v>0</v>
      </c>
      <c r="K4279" s="3" t="s">
        <v>102</v>
      </c>
      <c r="L4279" s="3">
        <v>5</v>
      </c>
      <c r="M4279" s="5">
        <v>0.47</v>
      </c>
      <c r="N4279" s="3" t="s">
        <v>91</v>
      </c>
    </row>
    <row r="4280" spans="1:14" x14ac:dyDescent="0.25">
      <c r="A4280" s="3" t="s">
        <v>4383</v>
      </c>
      <c r="B4280" s="3">
        <v>49</v>
      </c>
      <c r="C4280" s="3" t="s">
        <v>83</v>
      </c>
      <c r="D4280" s="3" t="s">
        <v>19</v>
      </c>
      <c r="E4280" s="5">
        <v>15.49</v>
      </c>
      <c r="F4280" s="3">
        <v>18</v>
      </c>
      <c r="G4280" s="3" t="s">
        <v>135</v>
      </c>
      <c r="H4280" s="3" t="s">
        <v>122</v>
      </c>
      <c r="I4280" s="5">
        <v>8.99</v>
      </c>
      <c r="J4280" s="3">
        <v>0</v>
      </c>
      <c r="K4280" s="3" t="s">
        <v>126</v>
      </c>
      <c r="L4280" s="3">
        <v>3</v>
      </c>
      <c r="M4280" s="5">
        <v>0.82</v>
      </c>
      <c r="N4280" s="3" t="s">
        <v>117</v>
      </c>
    </row>
    <row r="4281" spans="1:14" x14ac:dyDescent="0.25">
      <c r="A4281" s="3" t="s">
        <v>4384</v>
      </c>
      <c r="B4281" s="3">
        <v>25</v>
      </c>
      <c r="C4281" s="3" t="s">
        <v>93</v>
      </c>
      <c r="D4281" s="3" t="s">
        <v>19</v>
      </c>
      <c r="E4281" s="5">
        <v>2.78</v>
      </c>
      <c r="F4281" s="3">
        <v>0</v>
      </c>
      <c r="G4281" s="3" t="s">
        <v>98</v>
      </c>
      <c r="H4281" s="3" t="s">
        <v>85</v>
      </c>
      <c r="I4281" s="5">
        <v>8.99</v>
      </c>
      <c r="J4281" s="3">
        <v>1</v>
      </c>
      <c r="K4281" s="3" t="s">
        <v>102</v>
      </c>
      <c r="L4281" s="3">
        <v>1</v>
      </c>
      <c r="M4281" s="5">
        <v>2.78</v>
      </c>
      <c r="N4281" s="3" t="s">
        <v>96</v>
      </c>
    </row>
    <row r="4282" spans="1:14" x14ac:dyDescent="0.25">
      <c r="A4282" s="3" t="s">
        <v>4385</v>
      </c>
      <c r="B4282" s="3">
        <v>64</v>
      </c>
      <c r="C4282" s="3" t="s">
        <v>106</v>
      </c>
      <c r="D4282" s="3" t="s">
        <v>21</v>
      </c>
      <c r="E4282" s="5">
        <v>28.71</v>
      </c>
      <c r="F4282" s="3">
        <v>15</v>
      </c>
      <c r="G4282" s="3" t="s">
        <v>114</v>
      </c>
      <c r="H4282" s="3" t="s">
        <v>90</v>
      </c>
      <c r="I4282" s="5">
        <v>13.99</v>
      </c>
      <c r="J4282" s="3">
        <v>0</v>
      </c>
      <c r="K4282" s="3" t="s">
        <v>108</v>
      </c>
      <c r="L4282" s="3">
        <v>4</v>
      </c>
      <c r="M4282" s="5">
        <v>1.79</v>
      </c>
      <c r="N4282" s="3" t="s">
        <v>117</v>
      </c>
    </row>
    <row r="4283" spans="1:14" x14ac:dyDescent="0.25">
      <c r="A4283" s="3" t="s">
        <v>4386</v>
      </c>
      <c r="B4283" s="3">
        <v>70</v>
      </c>
      <c r="C4283" s="3" t="s">
        <v>83</v>
      </c>
      <c r="D4283" s="3" t="s">
        <v>23</v>
      </c>
      <c r="E4283" s="5">
        <v>12.08</v>
      </c>
      <c r="F4283" s="3">
        <v>16</v>
      </c>
      <c r="G4283" s="3" t="s">
        <v>98</v>
      </c>
      <c r="H4283" s="3" t="s">
        <v>111</v>
      </c>
      <c r="I4283" s="5">
        <v>17.989999999999998</v>
      </c>
      <c r="J4283" s="3">
        <v>0</v>
      </c>
      <c r="K4283" s="3" t="s">
        <v>86</v>
      </c>
      <c r="L4283" s="3">
        <v>5</v>
      </c>
      <c r="M4283" s="5">
        <v>0.71</v>
      </c>
      <c r="N4283" s="3" t="s">
        <v>112</v>
      </c>
    </row>
    <row r="4284" spans="1:14" x14ac:dyDescent="0.25">
      <c r="A4284" s="3" t="s">
        <v>4387</v>
      </c>
      <c r="B4284" s="3">
        <v>46</v>
      </c>
      <c r="C4284" s="3" t="s">
        <v>106</v>
      </c>
      <c r="D4284" s="3" t="s">
        <v>21</v>
      </c>
      <c r="E4284" s="5">
        <v>12.26</v>
      </c>
      <c r="F4284" s="3">
        <v>45</v>
      </c>
      <c r="G4284" s="3" t="s">
        <v>84</v>
      </c>
      <c r="H4284" s="3" t="s">
        <v>122</v>
      </c>
      <c r="I4284" s="5">
        <v>13.99</v>
      </c>
      <c r="J4284" s="3">
        <v>1</v>
      </c>
      <c r="K4284" s="3" t="s">
        <v>108</v>
      </c>
      <c r="L4284" s="3">
        <v>3</v>
      </c>
      <c r="M4284" s="5">
        <v>0.27</v>
      </c>
      <c r="N4284" s="3" t="s">
        <v>117</v>
      </c>
    </row>
    <row r="4285" spans="1:14" x14ac:dyDescent="0.25">
      <c r="A4285" s="3" t="s">
        <v>4388</v>
      </c>
      <c r="B4285" s="3">
        <v>62</v>
      </c>
      <c r="C4285" s="3" t="s">
        <v>83</v>
      </c>
      <c r="D4285" s="3" t="s">
        <v>19</v>
      </c>
      <c r="E4285" s="5">
        <v>0.98</v>
      </c>
      <c r="F4285" s="3">
        <v>36</v>
      </c>
      <c r="G4285" s="3" t="s">
        <v>89</v>
      </c>
      <c r="H4285" s="3" t="s">
        <v>120</v>
      </c>
      <c r="I4285" s="5">
        <v>8.99</v>
      </c>
      <c r="J4285" s="3">
        <v>1</v>
      </c>
      <c r="K4285" s="3" t="s">
        <v>86</v>
      </c>
      <c r="L4285" s="3">
        <v>4</v>
      </c>
      <c r="M4285" s="5">
        <v>0.03</v>
      </c>
      <c r="N4285" s="3" t="s">
        <v>112</v>
      </c>
    </row>
    <row r="4286" spans="1:14" x14ac:dyDescent="0.25">
      <c r="A4286" s="3" t="s">
        <v>4389</v>
      </c>
      <c r="B4286" s="3">
        <v>56</v>
      </c>
      <c r="C4286" s="3" t="s">
        <v>93</v>
      </c>
      <c r="D4286" s="3" t="s">
        <v>19</v>
      </c>
      <c r="E4286" s="5">
        <v>2.98</v>
      </c>
      <c r="F4286" s="3">
        <v>37</v>
      </c>
      <c r="G4286" s="3" t="s">
        <v>114</v>
      </c>
      <c r="H4286" s="3" t="s">
        <v>120</v>
      </c>
      <c r="I4286" s="5">
        <v>8.99</v>
      </c>
      <c r="J4286" s="3">
        <v>1</v>
      </c>
      <c r="K4286" s="3" t="s">
        <v>86</v>
      </c>
      <c r="L4286" s="3">
        <v>4</v>
      </c>
      <c r="M4286" s="5">
        <v>0.08</v>
      </c>
      <c r="N4286" s="3" t="s">
        <v>91</v>
      </c>
    </row>
    <row r="4287" spans="1:14" x14ac:dyDescent="0.25">
      <c r="A4287" s="3" t="s">
        <v>4390</v>
      </c>
      <c r="B4287" s="3">
        <v>66</v>
      </c>
      <c r="C4287" s="3" t="s">
        <v>106</v>
      </c>
      <c r="D4287" s="3" t="s">
        <v>19</v>
      </c>
      <c r="E4287" s="5">
        <v>16.190000000000001</v>
      </c>
      <c r="F4287" s="3">
        <v>25</v>
      </c>
      <c r="G4287" s="3" t="s">
        <v>84</v>
      </c>
      <c r="H4287" s="3" t="s">
        <v>85</v>
      </c>
      <c r="I4287" s="5">
        <v>8.99</v>
      </c>
      <c r="J4287" s="3">
        <v>0</v>
      </c>
      <c r="K4287" s="3" t="s">
        <v>86</v>
      </c>
      <c r="L4287" s="3">
        <v>4</v>
      </c>
      <c r="M4287" s="5">
        <v>0.62</v>
      </c>
      <c r="N4287" s="3" t="s">
        <v>96</v>
      </c>
    </row>
    <row r="4288" spans="1:14" x14ac:dyDescent="0.25">
      <c r="A4288" s="3" t="s">
        <v>4391</v>
      </c>
      <c r="B4288" s="3">
        <v>25</v>
      </c>
      <c r="C4288" s="3" t="s">
        <v>106</v>
      </c>
      <c r="D4288" s="3" t="s">
        <v>19</v>
      </c>
      <c r="E4288" s="5">
        <v>4.0199999999999996</v>
      </c>
      <c r="F4288" s="3">
        <v>19</v>
      </c>
      <c r="G4288" s="3" t="s">
        <v>89</v>
      </c>
      <c r="H4288" s="3" t="s">
        <v>111</v>
      </c>
      <c r="I4288" s="5">
        <v>8.99</v>
      </c>
      <c r="J4288" s="3">
        <v>1</v>
      </c>
      <c r="K4288" s="3" t="s">
        <v>86</v>
      </c>
      <c r="L4288" s="3">
        <v>3</v>
      </c>
      <c r="M4288" s="5">
        <v>0.2</v>
      </c>
      <c r="N4288" s="3" t="s">
        <v>99</v>
      </c>
    </row>
    <row r="4289" spans="1:14" x14ac:dyDescent="0.25">
      <c r="A4289" s="3" t="s">
        <v>4392</v>
      </c>
      <c r="B4289" s="3">
        <v>45</v>
      </c>
      <c r="C4289" s="3" t="s">
        <v>83</v>
      </c>
      <c r="D4289" s="3" t="s">
        <v>19</v>
      </c>
      <c r="E4289" s="5">
        <v>39.96</v>
      </c>
      <c r="F4289" s="3">
        <v>41</v>
      </c>
      <c r="G4289" s="3" t="s">
        <v>98</v>
      </c>
      <c r="H4289" s="3" t="s">
        <v>111</v>
      </c>
      <c r="I4289" s="5">
        <v>8.99</v>
      </c>
      <c r="J4289" s="3">
        <v>0</v>
      </c>
      <c r="K4289" s="3" t="s">
        <v>108</v>
      </c>
      <c r="L4289" s="3">
        <v>5</v>
      </c>
      <c r="M4289" s="5">
        <v>0.95</v>
      </c>
      <c r="N4289" s="3" t="s">
        <v>104</v>
      </c>
    </row>
    <row r="4290" spans="1:14" x14ac:dyDescent="0.25">
      <c r="A4290" s="3" t="s">
        <v>4393</v>
      </c>
      <c r="B4290" s="3">
        <v>29</v>
      </c>
      <c r="C4290" s="3" t="s">
        <v>93</v>
      </c>
      <c r="D4290" s="3" t="s">
        <v>21</v>
      </c>
      <c r="E4290" s="5">
        <v>54.53</v>
      </c>
      <c r="F4290" s="3">
        <v>1</v>
      </c>
      <c r="G4290" s="3" t="s">
        <v>114</v>
      </c>
      <c r="H4290" s="3" t="s">
        <v>90</v>
      </c>
      <c r="I4290" s="5">
        <v>13.99</v>
      </c>
      <c r="J4290" s="3">
        <v>0</v>
      </c>
      <c r="K4290" s="3" t="s">
        <v>102</v>
      </c>
      <c r="L4290" s="3">
        <v>2</v>
      </c>
      <c r="M4290" s="5">
        <v>27.27</v>
      </c>
      <c r="N4290" s="3" t="s">
        <v>91</v>
      </c>
    </row>
    <row r="4291" spans="1:14" x14ac:dyDescent="0.25">
      <c r="A4291" s="3" t="s">
        <v>4394</v>
      </c>
      <c r="B4291" s="3">
        <v>68</v>
      </c>
      <c r="C4291" s="3" t="s">
        <v>83</v>
      </c>
      <c r="D4291" s="3" t="s">
        <v>23</v>
      </c>
      <c r="E4291" s="5">
        <v>3.15</v>
      </c>
      <c r="F4291" s="3">
        <v>1</v>
      </c>
      <c r="G4291" s="3" t="s">
        <v>84</v>
      </c>
      <c r="H4291" s="3" t="s">
        <v>122</v>
      </c>
      <c r="I4291" s="5">
        <v>17.989999999999998</v>
      </c>
      <c r="J4291" s="3">
        <v>0</v>
      </c>
      <c r="K4291" s="3" t="s">
        <v>126</v>
      </c>
      <c r="L4291" s="3">
        <v>3</v>
      </c>
      <c r="M4291" s="5">
        <v>1.57</v>
      </c>
      <c r="N4291" s="3" t="s">
        <v>99</v>
      </c>
    </row>
    <row r="4292" spans="1:14" x14ac:dyDescent="0.25">
      <c r="A4292" s="3" t="s">
        <v>4395</v>
      </c>
      <c r="B4292" s="3">
        <v>56</v>
      </c>
      <c r="C4292" s="3" t="s">
        <v>106</v>
      </c>
      <c r="D4292" s="3" t="s">
        <v>23</v>
      </c>
      <c r="E4292" s="5">
        <v>24.37</v>
      </c>
      <c r="F4292" s="3">
        <v>26</v>
      </c>
      <c r="G4292" s="3" t="s">
        <v>89</v>
      </c>
      <c r="H4292" s="3" t="s">
        <v>111</v>
      </c>
      <c r="I4292" s="5">
        <v>17.989999999999998</v>
      </c>
      <c r="J4292" s="3">
        <v>0</v>
      </c>
      <c r="K4292" s="3" t="s">
        <v>108</v>
      </c>
      <c r="L4292" s="3">
        <v>3</v>
      </c>
      <c r="M4292" s="5">
        <v>0.9</v>
      </c>
      <c r="N4292" s="3" t="s">
        <v>104</v>
      </c>
    </row>
    <row r="4293" spans="1:14" x14ac:dyDescent="0.25">
      <c r="A4293" s="3" t="s">
        <v>4396</v>
      </c>
      <c r="B4293" s="3">
        <v>35</v>
      </c>
      <c r="C4293" s="3" t="s">
        <v>93</v>
      </c>
      <c r="D4293" s="3" t="s">
        <v>23</v>
      </c>
      <c r="E4293" s="5">
        <v>9.9700000000000006</v>
      </c>
      <c r="F4293" s="3">
        <v>13</v>
      </c>
      <c r="G4293" s="3" t="s">
        <v>84</v>
      </c>
      <c r="H4293" s="3" t="s">
        <v>85</v>
      </c>
      <c r="I4293" s="5">
        <v>17.989999999999998</v>
      </c>
      <c r="J4293" s="3">
        <v>0</v>
      </c>
      <c r="K4293" s="3" t="s">
        <v>102</v>
      </c>
      <c r="L4293" s="3">
        <v>5</v>
      </c>
      <c r="M4293" s="5">
        <v>0.71</v>
      </c>
      <c r="N4293" s="3" t="s">
        <v>96</v>
      </c>
    </row>
    <row r="4294" spans="1:14" x14ac:dyDescent="0.25">
      <c r="A4294" s="3" t="s">
        <v>4397</v>
      </c>
      <c r="B4294" s="3">
        <v>51</v>
      </c>
      <c r="C4294" s="3" t="s">
        <v>93</v>
      </c>
      <c r="D4294" s="3" t="s">
        <v>23</v>
      </c>
      <c r="E4294" s="5">
        <v>8.68</v>
      </c>
      <c r="F4294" s="3">
        <v>8</v>
      </c>
      <c r="G4294" s="3" t="s">
        <v>84</v>
      </c>
      <c r="H4294" s="3" t="s">
        <v>85</v>
      </c>
      <c r="I4294" s="5">
        <v>17.989999999999998</v>
      </c>
      <c r="J4294" s="3">
        <v>0</v>
      </c>
      <c r="K4294" s="3" t="s">
        <v>108</v>
      </c>
      <c r="L4294" s="3">
        <v>4</v>
      </c>
      <c r="M4294" s="5">
        <v>0.96</v>
      </c>
      <c r="N4294" s="3" t="s">
        <v>117</v>
      </c>
    </row>
    <row r="4295" spans="1:14" x14ac:dyDescent="0.25">
      <c r="A4295" s="3" t="s">
        <v>4398</v>
      </c>
      <c r="B4295" s="3">
        <v>24</v>
      </c>
      <c r="C4295" s="3" t="s">
        <v>106</v>
      </c>
      <c r="D4295" s="3" t="s">
        <v>23</v>
      </c>
      <c r="E4295" s="5">
        <v>77.900000000000006</v>
      </c>
      <c r="F4295" s="3">
        <v>12</v>
      </c>
      <c r="G4295" s="3" t="s">
        <v>135</v>
      </c>
      <c r="H4295" s="3" t="s">
        <v>85</v>
      </c>
      <c r="I4295" s="5">
        <v>17.989999999999998</v>
      </c>
      <c r="J4295" s="3">
        <v>0</v>
      </c>
      <c r="K4295" s="3" t="s">
        <v>108</v>
      </c>
      <c r="L4295" s="3">
        <v>1</v>
      </c>
      <c r="M4295" s="5">
        <v>5.99</v>
      </c>
      <c r="N4295" s="3" t="s">
        <v>112</v>
      </c>
    </row>
    <row r="4296" spans="1:14" x14ac:dyDescent="0.25">
      <c r="A4296" s="3" t="s">
        <v>4399</v>
      </c>
      <c r="B4296" s="3">
        <v>32</v>
      </c>
      <c r="C4296" s="3" t="s">
        <v>106</v>
      </c>
      <c r="D4296" s="3" t="s">
        <v>23</v>
      </c>
      <c r="E4296" s="5">
        <v>28.61</v>
      </c>
      <c r="F4296" s="3">
        <v>22</v>
      </c>
      <c r="G4296" s="3" t="s">
        <v>135</v>
      </c>
      <c r="H4296" s="3" t="s">
        <v>122</v>
      </c>
      <c r="I4296" s="5">
        <v>17.989999999999998</v>
      </c>
      <c r="J4296" s="3">
        <v>0</v>
      </c>
      <c r="K4296" s="3" t="s">
        <v>126</v>
      </c>
      <c r="L4296" s="3">
        <v>4</v>
      </c>
      <c r="M4296" s="5">
        <v>1.24</v>
      </c>
      <c r="N4296" s="3" t="s">
        <v>104</v>
      </c>
    </row>
    <row r="4297" spans="1:14" x14ac:dyDescent="0.25">
      <c r="A4297" s="3" t="s">
        <v>4400</v>
      </c>
      <c r="B4297" s="3">
        <v>38</v>
      </c>
      <c r="C4297" s="3" t="s">
        <v>106</v>
      </c>
      <c r="D4297" s="3" t="s">
        <v>19</v>
      </c>
      <c r="E4297" s="5">
        <v>6.95</v>
      </c>
      <c r="F4297" s="3">
        <v>17</v>
      </c>
      <c r="G4297" s="3" t="s">
        <v>114</v>
      </c>
      <c r="H4297" s="3" t="s">
        <v>122</v>
      </c>
      <c r="I4297" s="5">
        <v>8.99</v>
      </c>
      <c r="J4297" s="3">
        <v>0</v>
      </c>
      <c r="K4297" s="3" t="s">
        <v>126</v>
      </c>
      <c r="L4297" s="3">
        <v>5</v>
      </c>
      <c r="M4297" s="5">
        <v>0.39</v>
      </c>
      <c r="N4297" s="3" t="s">
        <v>117</v>
      </c>
    </row>
    <row r="4298" spans="1:14" x14ac:dyDescent="0.25">
      <c r="A4298" s="3" t="s">
        <v>4401</v>
      </c>
      <c r="B4298" s="3">
        <v>27</v>
      </c>
      <c r="C4298" s="3" t="s">
        <v>93</v>
      </c>
      <c r="D4298" s="3" t="s">
        <v>21</v>
      </c>
      <c r="E4298" s="5">
        <v>1.04</v>
      </c>
      <c r="F4298" s="3">
        <v>54</v>
      </c>
      <c r="G4298" s="3" t="s">
        <v>114</v>
      </c>
      <c r="H4298" s="3" t="s">
        <v>122</v>
      </c>
      <c r="I4298" s="5">
        <v>13.99</v>
      </c>
      <c r="J4298" s="3">
        <v>1</v>
      </c>
      <c r="K4298" s="3" t="s">
        <v>95</v>
      </c>
      <c r="L4298" s="3">
        <v>3</v>
      </c>
      <c r="M4298" s="5">
        <v>0.02</v>
      </c>
      <c r="N4298" s="3" t="s">
        <v>104</v>
      </c>
    </row>
    <row r="4299" spans="1:14" x14ac:dyDescent="0.25">
      <c r="A4299" s="3" t="s">
        <v>4402</v>
      </c>
      <c r="B4299" s="3">
        <v>49</v>
      </c>
      <c r="C4299" s="3" t="s">
        <v>106</v>
      </c>
      <c r="D4299" s="3" t="s">
        <v>21</v>
      </c>
      <c r="E4299" s="5">
        <v>10.66</v>
      </c>
      <c r="F4299" s="3">
        <v>38</v>
      </c>
      <c r="G4299" s="3" t="s">
        <v>94</v>
      </c>
      <c r="H4299" s="3" t="s">
        <v>85</v>
      </c>
      <c r="I4299" s="5">
        <v>13.99</v>
      </c>
      <c r="J4299" s="3">
        <v>1</v>
      </c>
      <c r="K4299" s="3" t="s">
        <v>108</v>
      </c>
      <c r="L4299" s="3">
        <v>3</v>
      </c>
      <c r="M4299" s="5">
        <v>0.27</v>
      </c>
      <c r="N4299" s="3" t="s">
        <v>96</v>
      </c>
    </row>
    <row r="4300" spans="1:14" x14ac:dyDescent="0.25">
      <c r="A4300" s="3" t="s">
        <v>4403</v>
      </c>
      <c r="B4300" s="3">
        <v>47</v>
      </c>
      <c r="C4300" s="3" t="s">
        <v>106</v>
      </c>
      <c r="D4300" s="3" t="s">
        <v>23</v>
      </c>
      <c r="E4300" s="5">
        <v>20.61</v>
      </c>
      <c r="F4300" s="3">
        <v>56</v>
      </c>
      <c r="G4300" s="3" t="s">
        <v>98</v>
      </c>
      <c r="H4300" s="3" t="s">
        <v>120</v>
      </c>
      <c r="I4300" s="5">
        <v>17.989999999999998</v>
      </c>
      <c r="J4300" s="3">
        <v>0</v>
      </c>
      <c r="K4300" s="3" t="s">
        <v>126</v>
      </c>
      <c r="L4300" s="3">
        <v>1</v>
      </c>
      <c r="M4300" s="5">
        <v>0.36</v>
      </c>
      <c r="N4300" s="3" t="s">
        <v>104</v>
      </c>
    </row>
    <row r="4301" spans="1:14" x14ac:dyDescent="0.25">
      <c r="A4301" s="3" t="s">
        <v>4404</v>
      </c>
      <c r="B4301" s="3">
        <v>59</v>
      </c>
      <c r="C4301" s="3" t="s">
        <v>106</v>
      </c>
      <c r="D4301" s="3" t="s">
        <v>23</v>
      </c>
      <c r="E4301" s="5">
        <v>12.39</v>
      </c>
      <c r="F4301" s="3">
        <v>29</v>
      </c>
      <c r="G4301" s="3" t="s">
        <v>98</v>
      </c>
      <c r="H4301" s="3" t="s">
        <v>122</v>
      </c>
      <c r="I4301" s="5">
        <v>17.989999999999998</v>
      </c>
      <c r="J4301" s="3">
        <v>0</v>
      </c>
      <c r="K4301" s="3" t="s">
        <v>126</v>
      </c>
      <c r="L4301" s="3">
        <v>2</v>
      </c>
      <c r="M4301" s="5">
        <v>0.41</v>
      </c>
      <c r="N4301" s="3" t="s">
        <v>87</v>
      </c>
    </row>
    <row r="4302" spans="1:14" x14ac:dyDescent="0.25">
      <c r="A4302" s="3" t="s">
        <v>4405</v>
      </c>
      <c r="B4302" s="3">
        <v>64</v>
      </c>
      <c r="C4302" s="3" t="s">
        <v>93</v>
      </c>
      <c r="D4302" s="3" t="s">
        <v>19</v>
      </c>
      <c r="E4302" s="5">
        <v>2.11</v>
      </c>
      <c r="F4302" s="3">
        <v>31</v>
      </c>
      <c r="G4302" s="3" t="s">
        <v>84</v>
      </c>
      <c r="H4302" s="3" t="s">
        <v>122</v>
      </c>
      <c r="I4302" s="5">
        <v>8.99</v>
      </c>
      <c r="J4302" s="3">
        <v>1</v>
      </c>
      <c r="K4302" s="3" t="s">
        <v>102</v>
      </c>
      <c r="L4302" s="3">
        <v>4</v>
      </c>
      <c r="M4302" s="5">
        <v>7.0000000000000007E-2</v>
      </c>
      <c r="N4302" s="3" t="s">
        <v>117</v>
      </c>
    </row>
    <row r="4303" spans="1:14" x14ac:dyDescent="0.25">
      <c r="A4303" s="3" t="s">
        <v>4406</v>
      </c>
      <c r="B4303" s="3">
        <v>56</v>
      </c>
      <c r="C4303" s="3" t="s">
        <v>106</v>
      </c>
      <c r="D4303" s="3" t="s">
        <v>23</v>
      </c>
      <c r="E4303" s="5">
        <v>3.93</v>
      </c>
      <c r="F4303" s="3">
        <v>27</v>
      </c>
      <c r="G4303" s="3" t="s">
        <v>94</v>
      </c>
      <c r="H4303" s="3" t="s">
        <v>85</v>
      </c>
      <c r="I4303" s="5">
        <v>17.989999999999998</v>
      </c>
      <c r="J4303" s="3">
        <v>0</v>
      </c>
      <c r="K4303" s="3" t="s">
        <v>108</v>
      </c>
      <c r="L4303" s="3">
        <v>4</v>
      </c>
      <c r="M4303" s="5">
        <v>0.14000000000000001</v>
      </c>
      <c r="N4303" s="3" t="s">
        <v>96</v>
      </c>
    </row>
    <row r="4304" spans="1:14" x14ac:dyDescent="0.25">
      <c r="A4304" s="3" t="s">
        <v>4407</v>
      </c>
      <c r="B4304" s="3">
        <v>41</v>
      </c>
      <c r="C4304" s="3" t="s">
        <v>106</v>
      </c>
      <c r="D4304" s="3" t="s">
        <v>23</v>
      </c>
      <c r="E4304" s="5">
        <v>1.34</v>
      </c>
      <c r="F4304" s="3">
        <v>4</v>
      </c>
      <c r="G4304" s="3" t="s">
        <v>89</v>
      </c>
      <c r="H4304" s="3" t="s">
        <v>111</v>
      </c>
      <c r="I4304" s="5">
        <v>17.989999999999998</v>
      </c>
      <c r="J4304" s="3">
        <v>0</v>
      </c>
      <c r="K4304" s="3" t="s">
        <v>108</v>
      </c>
      <c r="L4304" s="3">
        <v>2</v>
      </c>
      <c r="M4304" s="5">
        <v>0.27</v>
      </c>
      <c r="N4304" s="3" t="s">
        <v>87</v>
      </c>
    </row>
    <row r="4305" spans="1:14" x14ac:dyDescent="0.25">
      <c r="A4305" s="3" t="s">
        <v>4408</v>
      </c>
      <c r="B4305" s="3">
        <v>65</v>
      </c>
      <c r="C4305" s="3" t="s">
        <v>106</v>
      </c>
      <c r="D4305" s="3" t="s">
        <v>19</v>
      </c>
      <c r="E4305" s="5">
        <v>4.8499999999999996</v>
      </c>
      <c r="F4305" s="3">
        <v>45</v>
      </c>
      <c r="G4305" s="3" t="s">
        <v>84</v>
      </c>
      <c r="H4305" s="3" t="s">
        <v>111</v>
      </c>
      <c r="I4305" s="5">
        <v>8.99</v>
      </c>
      <c r="J4305" s="3">
        <v>1</v>
      </c>
      <c r="K4305" s="3" t="s">
        <v>95</v>
      </c>
      <c r="L4305" s="3">
        <v>4</v>
      </c>
      <c r="M4305" s="5">
        <v>0.11</v>
      </c>
      <c r="N4305" s="3" t="s">
        <v>104</v>
      </c>
    </row>
    <row r="4306" spans="1:14" x14ac:dyDescent="0.25">
      <c r="A4306" s="3" t="s">
        <v>4409</v>
      </c>
      <c r="B4306" s="3">
        <v>59</v>
      </c>
      <c r="C4306" s="3" t="s">
        <v>83</v>
      </c>
      <c r="D4306" s="3" t="s">
        <v>23</v>
      </c>
      <c r="E4306" s="5">
        <v>7.26</v>
      </c>
      <c r="F4306" s="3">
        <v>30</v>
      </c>
      <c r="G4306" s="3" t="s">
        <v>94</v>
      </c>
      <c r="H4306" s="3" t="s">
        <v>90</v>
      </c>
      <c r="I4306" s="5">
        <v>17.989999999999998</v>
      </c>
      <c r="J4306" s="3">
        <v>0</v>
      </c>
      <c r="K4306" s="3" t="s">
        <v>86</v>
      </c>
      <c r="L4306" s="3">
        <v>4</v>
      </c>
      <c r="M4306" s="5">
        <v>0.23</v>
      </c>
      <c r="N4306" s="3" t="s">
        <v>96</v>
      </c>
    </row>
    <row r="4307" spans="1:14" x14ac:dyDescent="0.25">
      <c r="A4307" s="3" t="s">
        <v>4410</v>
      </c>
      <c r="B4307" s="3">
        <v>64</v>
      </c>
      <c r="C4307" s="3" t="s">
        <v>106</v>
      </c>
      <c r="D4307" s="3" t="s">
        <v>23</v>
      </c>
      <c r="E4307" s="5">
        <v>31.16</v>
      </c>
      <c r="F4307" s="3">
        <v>47</v>
      </c>
      <c r="G4307" s="3" t="s">
        <v>98</v>
      </c>
      <c r="H4307" s="3" t="s">
        <v>90</v>
      </c>
      <c r="I4307" s="5">
        <v>17.989999999999998</v>
      </c>
      <c r="J4307" s="3">
        <v>0</v>
      </c>
      <c r="K4307" s="3" t="s">
        <v>126</v>
      </c>
      <c r="L4307" s="3">
        <v>5</v>
      </c>
      <c r="M4307" s="5">
        <v>0.65</v>
      </c>
      <c r="N4307" s="3" t="s">
        <v>104</v>
      </c>
    </row>
    <row r="4308" spans="1:14" x14ac:dyDescent="0.25">
      <c r="A4308" s="3" t="s">
        <v>4411</v>
      </c>
      <c r="B4308" s="3">
        <v>55</v>
      </c>
      <c r="C4308" s="3" t="s">
        <v>93</v>
      </c>
      <c r="D4308" s="3" t="s">
        <v>23</v>
      </c>
      <c r="E4308" s="5">
        <v>9.76</v>
      </c>
      <c r="F4308" s="3">
        <v>37</v>
      </c>
      <c r="G4308" s="3" t="s">
        <v>89</v>
      </c>
      <c r="H4308" s="3" t="s">
        <v>120</v>
      </c>
      <c r="I4308" s="5">
        <v>17.989999999999998</v>
      </c>
      <c r="J4308" s="3">
        <v>1</v>
      </c>
      <c r="K4308" s="3" t="s">
        <v>86</v>
      </c>
      <c r="L4308" s="3">
        <v>2</v>
      </c>
      <c r="M4308" s="5">
        <v>0.26</v>
      </c>
      <c r="N4308" s="3" t="s">
        <v>96</v>
      </c>
    </row>
    <row r="4309" spans="1:14" x14ac:dyDescent="0.25">
      <c r="A4309" s="3" t="s">
        <v>4412</v>
      </c>
      <c r="B4309" s="3">
        <v>51</v>
      </c>
      <c r="C4309" s="3" t="s">
        <v>106</v>
      </c>
      <c r="D4309" s="3" t="s">
        <v>21</v>
      </c>
      <c r="E4309" s="5">
        <v>24.3</v>
      </c>
      <c r="F4309" s="3">
        <v>38</v>
      </c>
      <c r="G4309" s="3" t="s">
        <v>114</v>
      </c>
      <c r="H4309" s="3" t="s">
        <v>120</v>
      </c>
      <c r="I4309" s="5">
        <v>13.99</v>
      </c>
      <c r="J4309" s="3">
        <v>0</v>
      </c>
      <c r="K4309" s="3" t="s">
        <v>102</v>
      </c>
      <c r="L4309" s="3">
        <v>2</v>
      </c>
      <c r="M4309" s="5">
        <v>0.62</v>
      </c>
      <c r="N4309" s="3" t="s">
        <v>99</v>
      </c>
    </row>
    <row r="4310" spans="1:14" x14ac:dyDescent="0.25">
      <c r="A4310" s="3" t="s">
        <v>4413</v>
      </c>
      <c r="B4310" s="3">
        <v>54</v>
      </c>
      <c r="C4310" s="3" t="s">
        <v>106</v>
      </c>
      <c r="D4310" s="3" t="s">
        <v>23</v>
      </c>
      <c r="E4310" s="5">
        <v>2.1</v>
      </c>
      <c r="F4310" s="3">
        <v>50</v>
      </c>
      <c r="G4310" s="3" t="s">
        <v>98</v>
      </c>
      <c r="H4310" s="3" t="s">
        <v>122</v>
      </c>
      <c r="I4310" s="5">
        <v>17.989999999999998</v>
      </c>
      <c r="J4310" s="3">
        <v>1</v>
      </c>
      <c r="K4310" s="3" t="s">
        <v>86</v>
      </c>
      <c r="L4310" s="3">
        <v>1</v>
      </c>
      <c r="M4310" s="5">
        <v>0.04</v>
      </c>
      <c r="N4310" s="3" t="s">
        <v>99</v>
      </c>
    </row>
    <row r="4311" spans="1:14" x14ac:dyDescent="0.25">
      <c r="A4311" s="3" t="s">
        <v>4414</v>
      </c>
      <c r="B4311" s="3">
        <v>21</v>
      </c>
      <c r="C4311" s="3" t="s">
        <v>93</v>
      </c>
      <c r="D4311" s="3" t="s">
        <v>21</v>
      </c>
      <c r="E4311" s="5">
        <v>6.2</v>
      </c>
      <c r="F4311" s="3">
        <v>4</v>
      </c>
      <c r="G4311" s="3" t="s">
        <v>98</v>
      </c>
      <c r="H4311" s="3" t="s">
        <v>90</v>
      </c>
      <c r="I4311" s="5">
        <v>13.99</v>
      </c>
      <c r="J4311" s="3">
        <v>0</v>
      </c>
      <c r="K4311" s="3" t="s">
        <v>102</v>
      </c>
      <c r="L4311" s="3">
        <v>5</v>
      </c>
      <c r="M4311" s="5">
        <v>1.24</v>
      </c>
      <c r="N4311" s="3" t="s">
        <v>87</v>
      </c>
    </row>
    <row r="4312" spans="1:14" x14ac:dyDescent="0.25">
      <c r="A4312" s="3" t="s">
        <v>4415</v>
      </c>
      <c r="B4312" s="3">
        <v>22</v>
      </c>
      <c r="C4312" s="3" t="s">
        <v>93</v>
      </c>
      <c r="D4312" s="3" t="s">
        <v>19</v>
      </c>
      <c r="E4312" s="5">
        <v>5.12</v>
      </c>
      <c r="F4312" s="3">
        <v>27</v>
      </c>
      <c r="G4312" s="3" t="s">
        <v>135</v>
      </c>
      <c r="H4312" s="3" t="s">
        <v>111</v>
      </c>
      <c r="I4312" s="5">
        <v>8.99</v>
      </c>
      <c r="J4312" s="3">
        <v>0</v>
      </c>
      <c r="K4312" s="3" t="s">
        <v>108</v>
      </c>
      <c r="L4312" s="3">
        <v>4</v>
      </c>
      <c r="M4312" s="5">
        <v>0.18</v>
      </c>
      <c r="N4312" s="3" t="s">
        <v>104</v>
      </c>
    </row>
    <row r="4313" spans="1:14" x14ac:dyDescent="0.25">
      <c r="A4313" s="3" t="s">
        <v>4416</v>
      </c>
      <c r="B4313" s="3">
        <v>21</v>
      </c>
      <c r="C4313" s="3" t="s">
        <v>93</v>
      </c>
      <c r="D4313" s="3" t="s">
        <v>23</v>
      </c>
      <c r="E4313" s="5">
        <v>27.5</v>
      </c>
      <c r="F4313" s="3">
        <v>26</v>
      </c>
      <c r="G4313" s="3" t="s">
        <v>114</v>
      </c>
      <c r="H4313" s="3" t="s">
        <v>122</v>
      </c>
      <c r="I4313" s="5">
        <v>17.989999999999998</v>
      </c>
      <c r="J4313" s="3">
        <v>0</v>
      </c>
      <c r="K4313" s="3" t="s">
        <v>95</v>
      </c>
      <c r="L4313" s="3">
        <v>2</v>
      </c>
      <c r="M4313" s="5">
        <v>1.02</v>
      </c>
      <c r="N4313" s="3" t="s">
        <v>99</v>
      </c>
    </row>
    <row r="4314" spans="1:14" x14ac:dyDescent="0.25">
      <c r="A4314" s="3" t="s">
        <v>4417</v>
      </c>
      <c r="B4314" s="3">
        <v>49</v>
      </c>
      <c r="C4314" s="3" t="s">
        <v>93</v>
      </c>
      <c r="D4314" s="3" t="s">
        <v>21</v>
      </c>
      <c r="E4314" s="5">
        <v>10.34</v>
      </c>
      <c r="F4314" s="3">
        <v>20</v>
      </c>
      <c r="G4314" s="3" t="s">
        <v>89</v>
      </c>
      <c r="H4314" s="3" t="s">
        <v>90</v>
      </c>
      <c r="I4314" s="5">
        <v>13.99</v>
      </c>
      <c r="J4314" s="3">
        <v>0</v>
      </c>
      <c r="K4314" s="3" t="s">
        <v>86</v>
      </c>
      <c r="L4314" s="3">
        <v>3</v>
      </c>
      <c r="M4314" s="5">
        <v>0.49</v>
      </c>
      <c r="N4314" s="3" t="s">
        <v>91</v>
      </c>
    </row>
    <row r="4315" spans="1:14" x14ac:dyDescent="0.25">
      <c r="A4315" s="3" t="s">
        <v>4418</v>
      </c>
      <c r="B4315" s="3">
        <v>53</v>
      </c>
      <c r="C4315" s="3" t="s">
        <v>93</v>
      </c>
      <c r="D4315" s="3" t="s">
        <v>23</v>
      </c>
      <c r="E4315" s="5">
        <v>4.37</v>
      </c>
      <c r="F4315" s="3">
        <v>48</v>
      </c>
      <c r="G4315" s="3" t="s">
        <v>89</v>
      </c>
      <c r="H4315" s="3" t="s">
        <v>122</v>
      </c>
      <c r="I4315" s="5">
        <v>17.989999999999998</v>
      </c>
      <c r="J4315" s="3">
        <v>1</v>
      </c>
      <c r="K4315" s="3" t="s">
        <v>108</v>
      </c>
      <c r="L4315" s="3">
        <v>3</v>
      </c>
      <c r="M4315" s="5">
        <v>0.09</v>
      </c>
      <c r="N4315" s="3" t="s">
        <v>112</v>
      </c>
    </row>
    <row r="4316" spans="1:14" x14ac:dyDescent="0.25">
      <c r="A4316" s="3" t="s">
        <v>4419</v>
      </c>
      <c r="B4316" s="3">
        <v>33</v>
      </c>
      <c r="C4316" s="3" t="s">
        <v>83</v>
      </c>
      <c r="D4316" s="3" t="s">
        <v>21</v>
      </c>
      <c r="E4316" s="5">
        <v>10.71</v>
      </c>
      <c r="F4316" s="3">
        <v>25</v>
      </c>
      <c r="G4316" s="3" t="s">
        <v>135</v>
      </c>
      <c r="H4316" s="3" t="s">
        <v>111</v>
      </c>
      <c r="I4316" s="5">
        <v>13.99</v>
      </c>
      <c r="J4316" s="3">
        <v>0</v>
      </c>
      <c r="K4316" s="3" t="s">
        <v>126</v>
      </c>
      <c r="L4316" s="3">
        <v>1</v>
      </c>
      <c r="M4316" s="5">
        <v>0.41</v>
      </c>
      <c r="N4316" s="3" t="s">
        <v>99</v>
      </c>
    </row>
    <row r="4317" spans="1:14" x14ac:dyDescent="0.25">
      <c r="A4317" s="3" t="s">
        <v>4420</v>
      </c>
      <c r="B4317" s="3">
        <v>58</v>
      </c>
      <c r="C4317" s="3" t="s">
        <v>83</v>
      </c>
      <c r="D4317" s="3" t="s">
        <v>19</v>
      </c>
      <c r="E4317" s="5">
        <v>1.03</v>
      </c>
      <c r="F4317" s="3">
        <v>50</v>
      </c>
      <c r="G4317" s="3" t="s">
        <v>84</v>
      </c>
      <c r="H4317" s="3" t="s">
        <v>90</v>
      </c>
      <c r="I4317" s="5">
        <v>8.99</v>
      </c>
      <c r="J4317" s="3">
        <v>1</v>
      </c>
      <c r="K4317" s="3" t="s">
        <v>126</v>
      </c>
      <c r="L4317" s="3">
        <v>4</v>
      </c>
      <c r="M4317" s="5">
        <v>0.02</v>
      </c>
      <c r="N4317" s="3" t="s">
        <v>96</v>
      </c>
    </row>
    <row r="4318" spans="1:14" x14ac:dyDescent="0.25">
      <c r="A4318" s="3" t="s">
        <v>4421</v>
      </c>
      <c r="B4318" s="3">
        <v>43</v>
      </c>
      <c r="C4318" s="3" t="s">
        <v>83</v>
      </c>
      <c r="D4318" s="3" t="s">
        <v>23</v>
      </c>
      <c r="E4318" s="5">
        <v>5.78</v>
      </c>
      <c r="F4318" s="3">
        <v>11</v>
      </c>
      <c r="G4318" s="3" t="s">
        <v>84</v>
      </c>
      <c r="H4318" s="3" t="s">
        <v>120</v>
      </c>
      <c r="I4318" s="5">
        <v>17.989999999999998</v>
      </c>
      <c r="J4318" s="3">
        <v>0</v>
      </c>
      <c r="K4318" s="3" t="s">
        <v>108</v>
      </c>
      <c r="L4318" s="3">
        <v>5</v>
      </c>
      <c r="M4318" s="5">
        <v>0.48</v>
      </c>
      <c r="N4318" s="3" t="s">
        <v>91</v>
      </c>
    </row>
    <row r="4319" spans="1:14" x14ac:dyDescent="0.25">
      <c r="A4319" s="3" t="s">
        <v>4422</v>
      </c>
      <c r="B4319" s="3">
        <v>52</v>
      </c>
      <c r="C4319" s="3" t="s">
        <v>93</v>
      </c>
      <c r="D4319" s="3" t="s">
        <v>19</v>
      </c>
      <c r="E4319" s="5">
        <v>5.2</v>
      </c>
      <c r="F4319" s="3">
        <v>20</v>
      </c>
      <c r="G4319" s="3" t="s">
        <v>114</v>
      </c>
      <c r="H4319" s="3" t="s">
        <v>85</v>
      </c>
      <c r="I4319" s="5">
        <v>8.99</v>
      </c>
      <c r="J4319" s="3">
        <v>0</v>
      </c>
      <c r="K4319" s="3" t="s">
        <v>108</v>
      </c>
      <c r="L4319" s="3">
        <v>3</v>
      </c>
      <c r="M4319" s="5">
        <v>0.25</v>
      </c>
      <c r="N4319" s="3" t="s">
        <v>99</v>
      </c>
    </row>
    <row r="4320" spans="1:14" x14ac:dyDescent="0.25">
      <c r="A4320" s="3" t="s">
        <v>4423</v>
      </c>
      <c r="B4320" s="3">
        <v>33</v>
      </c>
      <c r="C4320" s="3" t="s">
        <v>83</v>
      </c>
      <c r="D4320" s="3" t="s">
        <v>21</v>
      </c>
      <c r="E4320" s="5">
        <v>3.76</v>
      </c>
      <c r="F4320" s="3">
        <v>16</v>
      </c>
      <c r="G4320" s="3" t="s">
        <v>135</v>
      </c>
      <c r="H4320" s="3" t="s">
        <v>85</v>
      </c>
      <c r="I4320" s="5">
        <v>13.99</v>
      </c>
      <c r="J4320" s="3">
        <v>0</v>
      </c>
      <c r="K4320" s="3" t="s">
        <v>102</v>
      </c>
      <c r="L4320" s="3">
        <v>5</v>
      </c>
      <c r="M4320" s="5">
        <v>0.22</v>
      </c>
      <c r="N4320" s="3" t="s">
        <v>112</v>
      </c>
    </row>
    <row r="4321" spans="1:14" x14ac:dyDescent="0.25">
      <c r="A4321" s="3" t="s">
        <v>4424</v>
      </c>
      <c r="B4321" s="3">
        <v>70</v>
      </c>
      <c r="C4321" s="3" t="s">
        <v>83</v>
      </c>
      <c r="D4321" s="3" t="s">
        <v>23</v>
      </c>
      <c r="E4321" s="5">
        <v>7.61</v>
      </c>
      <c r="F4321" s="3">
        <v>1</v>
      </c>
      <c r="G4321" s="3" t="s">
        <v>114</v>
      </c>
      <c r="H4321" s="3" t="s">
        <v>111</v>
      </c>
      <c r="I4321" s="5">
        <v>17.989999999999998</v>
      </c>
      <c r="J4321" s="3">
        <v>0</v>
      </c>
      <c r="K4321" s="3" t="s">
        <v>126</v>
      </c>
      <c r="L4321" s="3">
        <v>5</v>
      </c>
      <c r="M4321" s="5">
        <v>3.81</v>
      </c>
      <c r="N4321" s="3" t="s">
        <v>96</v>
      </c>
    </row>
    <row r="4322" spans="1:14" x14ac:dyDescent="0.25">
      <c r="A4322" s="3" t="s">
        <v>4425</v>
      </c>
      <c r="B4322" s="3">
        <v>33</v>
      </c>
      <c r="C4322" s="3" t="s">
        <v>106</v>
      </c>
      <c r="D4322" s="3" t="s">
        <v>21</v>
      </c>
      <c r="E4322" s="5">
        <v>2.5299999999999998</v>
      </c>
      <c r="F4322" s="3">
        <v>30</v>
      </c>
      <c r="G4322" s="3" t="s">
        <v>94</v>
      </c>
      <c r="H4322" s="3" t="s">
        <v>85</v>
      </c>
      <c r="I4322" s="5">
        <v>13.99</v>
      </c>
      <c r="J4322" s="3">
        <v>1</v>
      </c>
      <c r="K4322" s="3" t="s">
        <v>102</v>
      </c>
      <c r="L4322" s="3">
        <v>3</v>
      </c>
      <c r="M4322" s="5">
        <v>0.08</v>
      </c>
      <c r="N4322" s="3" t="s">
        <v>112</v>
      </c>
    </row>
    <row r="4323" spans="1:14" x14ac:dyDescent="0.25">
      <c r="A4323" s="3" t="s">
        <v>4426</v>
      </c>
      <c r="B4323" s="3">
        <v>52</v>
      </c>
      <c r="C4323" s="3" t="s">
        <v>93</v>
      </c>
      <c r="D4323" s="3" t="s">
        <v>19</v>
      </c>
      <c r="E4323" s="5">
        <v>4.47</v>
      </c>
      <c r="F4323" s="3">
        <v>7</v>
      </c>
      <c r="G4323" s="3" t="s">
        <v>135</v>
      </c>
      <c r="H4323" s="3" t="s">
        <v>122</v>
      </c>
      <c r="I4323" s="5">
        <v>8.99</v>
      </c>
      <c r="J4323" s="3">
        <v>1</v>
      </c>
      <c r="K4323" s="3" t="s">
        <v>102</v>
      </c>
      <c r="L4323" s="3">
        <v>3</v>
      </c>
      <c r="M4323" s="5">
        <v>0.56000000000000005</v>
      </c>
      <c r="N4323" s="3" t="s">
        <v>87</v>
      </c>
    </row>
    <row r="4324" spans="1:14" x14ac:dyDescent="0.25">
      <c r="A4324" s="3" t="s">
        <v>4427</v>
      </c>
      <c r="B4324" s="3">
        <v>49</v>
      </c>
      <c r="C4324" s="3" t="s">
        <v>83</v>
      </c>
      <c r="D4324" s="3" t="s">
        <v>21</v>
      </c>
      <c r="E4324" s="5">
        <v>9.01</v>
      </c>
      <c r="F4324" s="3">
        <v>31</v>
      </c>
      <c r="G4324" s="3" t="s">
        <v>89</v>
      </c>
      <c r="H4324" s="3" t="s">
        <v>111</v>
      </c>
      <c r="I4324" s="5">
        <v>13.99</v>
      </c>
      <c r="J4324" s="3">
        <v>1</v>
      </c>
      <c r="K4324" s="3" t="s">
        <v>108</v>
      </c>
      <c r="L4324" s="3">
        <v>3</v>
      </c>
      <c r="M4324" s="5">
        <v>0.28000000000000003</v>
      </c>
      <c r="N4324" s="3" t="s">
        <v>87</v>
      </c>
    </row>
    <row r="4325" spans="1:14" x14ac:dyDescent="0.25">
      <c r="A4325" s="3" t="s">
        <v>4428</v>
      </c>
      <c r="B4325" s="3">
        <v>55</v>
      </c>
      <c r="C4325" s="3" t="s">
        <v>106</v>
      </c>
      <c r="D4325" s="3" t="s">
        <v>19</v>
      </c>
      <c r="E4325" s="5">
        <v>12.56</v>
      </c>
      <c r="F4325" s="3">
        <v>46</v>
      </c>
      <c r="G4325" s="3" t="s">
        <v>94</v>
      </c>
      <c r="H4325" s="3" t="s">
        <v>111</v>
      </c>
      <c r="I4325" s="5">
        <v>8.99</v>
      </c>
      <c r="J4325" s="3">
        <v>1</v>
      </c>
      <c r="K4325" s="3" t="s">
        <v>108</v>
      </c>
      <c r="L4325" s="3">
        <v>1</v>
      </c>
      <c r="M4325" s="5">
        <v>0.27</v>
      </c>
      <c r="N4325" s="3" t="s">
        <v>99</v>
      </c>
    </row>
    <row r="4326" spans="1:14" x14ac:dyDescent="0.25">
      <c r="A4326" s="3" t="s">
        <v>4429</v>
      </c>
      <c r="B4326" s="3">
        <v>54</v>
      </c>
      <c r="C4326" s="3" t="s">
        <v>106</v>
      </c>
      <c r="D4326" s="3" t="s">
        <v>19</v>
      </c>
      <c r="E4326" s="5">
        <v>8.4600000000000009</v>
      </c>
      <c r="F4326" s="3">
        <v>41</v>
      </c>
      <c r="G4326" s="3" t="s">
        <v>98</v>
      </c>
      <c r="H4326" s="3" t="s">
        <v>111</v>
      </c>
      <c r="I4326" s="5">
        <v>8.99</v>
      </c>
      <c r="J4326" s="3">
        <v>1</v>
      </c>
      <c r="K4326" s="3" t="s">
        <v>108</v>
      </c>
      <c r="L4326" s="3">
        <v>2</v>
      </c>
      <c r="M4326" s="5">
        <v>0.2</v>
      </c>
      <c r="N4326" s="3" t="s">
        <v>104</v>
      </c>
    </row>
    <row r="4327" spans="1:14" x14ac:dyDescent="0.25">
      <c r="A4327" s="3" t="s">
        <v>4430</v>
      </c>
      <c r="B4327" s="3">
        <v>60</v>
      </c>
      <c r="C4327" s="3" t="s">
        <v>93</v>
      </c>
      <c r="D4327" s="3" t="s">
        <v>19</v>
      </c>
      <c r="E4327" s="5">
        <v>49.16</v>
      </c>
      <c r="F4327" s="3">
        <v>11</v>
      </c>
      <c r="G4327" s="3" t="s">
        <v>89</v>
      </c>
      <c r="H4327" s="3" t="s">
        <v>85</v>
      </c>
      <c r="I4327" s="5">
        <v>8.99</v>
      </c>
      <c r="J4327" s="3">
        <v>0</v>
      </c>
      <c r="K4327" s="3" t="s">
        <v>102</v>
      </c>
      <c r="L4327" s="3">
        <v>3</v>
      </c>
      <c r="M4327" s="5">
        <v>4.0999999999999996</v>
      </c>
      <c r="N4327" s="3" t="s">
        <v>117</v>
      </c>
    </row>
    <row r="4328" spans="1:14" x14ac:dyDescent="0.25">
      <c r="A4328" s="3" t="s">
        <v>4431</v>
      </c>
      <c r="B4328" s="3">
        <v>47</v>
      </c>
      <c r="C4328" s="3" t="s">
        <v>83</v>
      </c>
      <c r="D4328" s="3" t="s">
        <v>19</v>
      </c>
      <c r="E4328" s="5">
        <v>0.28999999999999998</v>
      </c>
      <c r="F4328" s="3">
        <v>10</v>
      </c>
      <c r="G4328" s="3" t="s">
        <v>84</v>
      </c>
      <c r="H4328" s="3" t="s">
        <v>90</v>
      </c>
      <c r="I4328" s="5">
        <v>8.99</v>
      </c>
      <c r="J4328" s="3">
        <v>1</v>
      </c>
      <c r="K4328" s="3" t="s">
        <v>102</v>
      </c>
      <c r="L4328" s="3">
        <v>4</v>
      </c>
      <c r="M4328" s="5">
        <v>0.03</v>
      </c>
      <c r="N4328" s="3" t="s">
        <v>99</v>
      </c>
    </row>
    <row r="4329" spans="1:14" x14ac:dyDescent="0.25">
      <c r="A4329" s="3" t="s">
        <v>4432</v>
      </c>
      <c r="B4329" s="3">
        <v>26</v>
      </c>
      <c r="C4329" s="3" t="s">
        <v>106</v>
      </c>
      <c r="D4329" s="3" t="s">
        <v>21</v>
      </c>
      <c r="E4329" s="5">
        <v>2.87</v>
      </c>
      <c r="F4329" s="3">
        <v>50</v>
      </c>
      <c r="G4329" s="3" t="s">
        <v>84</v>
      </c>
      <c r="H4329" s="3" t="s">
        <v>120</v>
      </c>
      <c r="I4329" s="5">
        <v>13.99</v>
      </c>
      <c r="J4329" s="3">
        <v>1</v>
      </c>
      <c r="K4329" s="3" t="s">
        <v>108</v>
      </c>
      <c r="L4329" s="3">
        <v>3</v>
      </c>
      <c r="M4329" s="5">
        <v>0.06</v>
      </c>
      <c r="N4329" s="3" t="s">
        <v>96</v>
      </c>
    </row>
    <row r="4330" spans="1:14" x14ac:dyDescent="0.25">
      <c r="A4330" s="3" t="s">
        <v>4433</v>
      </c>
      <c r="B4330" s="3">
        <v>50</v>
      </c>
      <c r="C4330" s="3" t="s">
        <v>93</v>
      </c>
      <c r="D4330" s="3" t="s">
        <v>19</v>
      </c>
      <c r="E4330" s="5">
        <v>18.3</v>
      </c>
      <c r="F4330" s="3">
        <v>25</v>
      </c>
      <c r="G4330" s="3" t="s">
        <v>135</v>
      </c>
      <c r="H4330" s="3" t="s">
        <v>90</v>
      </c>
      <c r="I4330" s="5">
        <v>8.99</v>
      </c>
      <c r="J4330" s="3">
        <v>0</v>
      </c>
      <c r="K4330" s="3" t="s">
        <v>86</v>
      </c>
      <c r="L4330" s="3">
        <v>1</v>
      </c>
      <c r="M4330" s="5">
        <v>0.7</v>
      </c>
      <c r="N4330" s="3" t="s">
        <v>91</v>
      </c>
    </row>
    <row r="4331" spans="1:14" x14ac:dyDescent="0.25">
      <c r="A4331" s="3" t="s">
        <v>4434</v>
      </c>
      <c r="B4331" s="3">
        <v>44</v>
      </c>
      <c r="C4331" s="3" t="s">
        <v>83</v>
      </c>
      <c r="D4331" s="3" t="s">
        <v>19</v>
      </c>
      <c r="E4331" s="5">
        <v>5.85</v>
      </c>
      <c r="F4331" s="3">
        <v>5</v>
      </c>
      <c r="G4331" s="3" t="s">
        <v>94</v>
      </c>
      <c r="H4331" s="3" t="s">
        <v>122</v>
      </c>
      <c r="I4331" s="5">
        <v>8.99</v>
      </c>
      <c r="J4331" s="3">
        <v>0</v>
      </c>
      <c r="K4331" s="3" t="s">
        <v>108</v>
      </c>
      <c r="L4331" s="3">
        <v>1</v>
      </c>
      <c r="M4331" s="5">
        <v>0.97</v>
      </c>
      <c r="N4331" s="3" t="s">
        <v>87</v>
      </c>
    </row>
    <row r="4332" spans="1:14" x14ac:dyDescent="0.25">
      <c r="A4332" s="3" t="s">
        <v>4435</v>
      </c>
      <c r="B4332" s="3">
        <v>60</v>
      </c>
      <c r="C4332" s="3" t="s">
        <v>106</v>
      </c>
      <c r="D4332" s="3" t="s">
        <v>21</v>
      </c>
      <c r="E4332" s="5">
        <v>15.15</v>
      </c>
      <c r="F4332" s="3">
        <v>37</v>
      </c>
      <c r="G4332" s="3" t="s">
        <v>89</v>
      </c>
      <c r="H4332" s="3" t="s">
        <v>85</v>
      </c>
      <c r="I4332" s="5">
        <v>13.99</v>
      </c>
      <c r="J4332" s="3">
        <v>1</v>
      </c>
      <c r="K4332" s="3" t="s">
        <v>95</v>
      </c>
      <c r="L4332" s="3">
        <v>2</v>
      </c>
      <c r="M4332" s="5">
        <v>0.4</v>
      </c>
      <c r="N4332" s="3" t="s">
        <v>104</v>
      </c>
    </row>
    <row r="4333" spans="1:14" x14ac:dyDescent="0.25">
      <c r="A4333" s="3" t="s">
        <v>4436</v>
      </c>
      <c r="B4333" s="3">
        <v>41</v>
      </c>
      <c r="C4333" s="3" t="s">
        <v>83</v>
      </c>
      <c r="D4333" s="3" t="s">
        <v>23</v>
      </c>
      <c r="E4333" s="5">
        <v>2.4900000000000002</v>
      </c>
      <c r="F4333" s="3">
        <v>26</v>
      </c>
      <c r="G4333" s="3" t="s">
        <v>89</v>
      </c>
      <c r="H4333" s="3" t="s">
        <v>85</v>
      </c>
      <c r="I4333" s="5">
        <v>17.989999999999998</v>
      </c>
      <c r="J4333" s="3">
        <v>1</v>
      </c>
      <c r="K4333" s="3" t="s">
        <v>95</v>
      </c>
      <c r="L4333" s="3">
        <v>2</v>
      </c>
      <c r="M4333" s="5">
        <v>0.09</v>
      </c>
      <c r="N4333" s="3" t="s">
        <v>87</v>
      </c>
    </row>
    <row r="4334" spans="1:14" x14ac:dyDescent="0.25">
      <c r="A4334" s="3" t="s">
        <v>4437</v>
      </c>
      <c r="B4334" s="3">
        <v>40</v>
      </c>
      <c r="C4334" s="3" t="s">
        <v>106</v>
      </c>
      <c r="D4334" s="3" t="s">
        <v>19</v>
      </c>
      <c r="E4334" s="5">
        <v>14.79</v>
      </c>
      <c r="F4334" s="3">
        <v>15</v>
      </c>
      <c r="G4334" s="3" t="s">
        <v>89</v>
      </c>
      <c r="H4334" s="3" t="s">
        <v>85</v>
      </c>
      <c r="I4334" s="5">
        <v>8.99</v>
      </c>
      <c r="J4334" s="3">
        <v>0</v>
      </c>
      <c r="K4334" s="3" t="s">
        <v>126</v>
      </c>
      <c r="L4334" s="3">
        <v>1</v>
      </c>
      <c r="M4334" s="5">
        <v>0.92</v>
      </c>
      <c r="N4334" s="3" t="s">
        <v>91</v>
      </c>
    </row>
    <row r="4335" spans="1:14" x14ac:dyDescent="0.25">
      <c r="A4335" s="3" t="s">
        <v>4438</v>
      </c>
      <c r="B4335" s="3">
        <v>42</v>
      </c>
      <c r="C4335" s="3" t="s">
        <v>83</v>
      </c>
      <c r="D4335" s="3" t="s">
        <v>19</v>
      </c>
      <c r="E4335" s="5">
        <v>0.33</v>
      </c>
      <c r="F4335" s="3">
        <v>43</v>
      </c>
      <c r="G4335" s="3" t="s">
        <v>98</v>
      </c>
      <c r="H4335" s="3" t="s">
        <v>85</v>
      </c>
      <c r="I4335" s="5">
        <v>8.99</v>
      </c>
      <c r="J4335" s="3">
        <v>1</v>
      </c>
      <c r="K4335" s="3" t="s">
        <v>86</v>
      </c>
      <c r="L4335" s="3">
        <v>2</v>
      </c>
      <c r="M4335" s="5">
        <v>0.01</v>
      </c>
      <c r="N4335" s="3" t="s">
        <v>117</v>
      </c>
    </row>
    <row r="4336" spans="1:14" x14ac:dyDescent="0.25">
      <c r="A4336" s="3" t="s">
        <v>4439</v>
      </c>
      <c r="B4336" s="3">
        <v>34</v>
      </c>
      <c r="C4336" s="3" t="s">
        <v>93</v>
      </c>
      <c r="D4336" s="3" t="s">
        <v>23</v>
      </c>
      <c r="E4336" s="5">
        <v>1.56</v>
      </c>
      <c r="F4336" s="3">
        <v>8</v>
      </c>
      <c r="G4336" s="3" t="s">
        <v>135</v>
      </c>
      <c r="H4336" s="3" t="s">
        <v>122</v>
      </c>
      <c r="I4336" s="5">
        <v>17.989999999999998</v>
      </c>
      <c r="J4336" s="3">
        <v>1</v>
      </c>
      <c r="K4336" s="3" t="s">
        <v>108</v>
      </c>
      <c r="L4336" s="3">
        <v>3</v>
      </c>
      <c r="M4336" s="5">
        <v>0.17</v>
      </c>
      <c r="N4336" s="3" t="s">
        <v>99</v>
      </c>
    </row>
    <row r="4337" spans="1:14" x14ac:dyDescent="0.25">
      <c r="A4337" s="3" t="s">
        <v>4440</v>
      </c>
      <c r="B4337" s="3">
        <v>24</v>
      </c>
      <c r="C4337" s="3" t="s">
        <v>83</v>
      </c>
      <c r="D4337" s="3" t="s">
        <v>19</v>
      </c>
      <c r="E4337" s="5">
        <v>2.42</v>
      </c>
      <c r="F4337" s="3">
        <v>24</v>
      </c>
      <c r="G4337" s="3" t="s">
        <v>84</v>
      </c>
      <c r="H4337" s="3" t="s">
        <v>122</v>
      </c>
      <c r="I4337" s="5">
        <v>8.99</v>
      </c>
      <c r="J4337" s="3">
        <v>1</v>
      </c>
      <c r="K4337" s="3" t="s">
        <v>108</v>
      </c>
      <c r="L4337" s="3">
        <v>3</v>
      </c>
      <c r="M4337" s="5">
        <v>0.1</v>
      </c>
      <c r="N4337" s="3" t="s">
        <v>99</v>
      </c>
    </row>
    <row r="4338" spans="1:14" x14ac:dyDescent="0.25">
      <c r="A4338" s="3" t="s">
        <v>4441</v>
      </c>
      <c r="B4338" s="3">
        <v>24</v>
      </c>
      <c r="C4338" s="3" t="s">
        <v>106</v>
      </c>
      <c r="D4338" s="3" t="s">
        <v>23</v>
      </c>
      <c r="E4338" s="5">
        <v>6.65</v>
      </c>
      <c r="F4338" s="3">
        <v>7</v>
      </c>
      <c r="G4338" s="3" t="s">
        <v>89</v>
      </c>
      <c r="H4338" s="3" t="s">
        <v>90</v>
      </c>
      <c r="I4338" s="5">
        <v>17.989999999999998</v>
      </c>
      <c r="J4338" s="3">
        <v>0</v>
      </c>
      <c r="K4338" s="3" t="s">
        <v>95</v>
      </c>
      <c r="L4338" s="3">
        <v>4</v>
      </c>
      <c r="M4338" s="5">
        <v>0.83</v>
      </c>
      <c r="N4338" s="3" t="s">
        <v>99</v>
      </c>
    </row>
    <row r="4339" spans="1:14" x14ac:dyDescent="0.25">
      <c r="A4339" s="3" t="s">
        <v>4442</v>
      </c>
      <c r="B4339" s="3">
        <v>70</v>
      </c>
      <c r="C4339" s="3" t="s">
        <v>83</v>
      </c>
      <c r="D4339" s="3" t="s">
        <v>21</v>
      </c>
      <c r="E4339" s="5">
        <v>18.5</v>
      </c>
      <c r="F4339" s="3">
        <v>54</v>
      </c>
      <c r="G4339" s="3" t="s">
        <v>98</v>
      </c>
      <c r="H4339" s="3" t="s">
        <v>90</v>
      </c>
      <c r="I4339" s="5">
        <v>13.99</v>
      </c>
      <c r="J4339" s="3">
        <v>0</v>
      </c>
      <c r="K4339" s="3" t="s">
        <v>102</v>
      </c>
      <c r="L4339" s="3">
        <v>4</v>
      </c>
      <c r="M4339" s="5">
        <v>0.34</v>
      </c>
      <c r="N4339" s="3" t="s">
        <v>87</v>
      </c>
    </row>
    <row r="4340" spans="1:14" x14ac:dyDescent="0.25">
      <c r="A4340" s="3" t="s">
        <v>4443</v>
      </c>
      <c r="B4340" s="3">
        <v>52</v>
      </c>
      <c r="C4340" s="3" t="s">
        <v>106</v>
      </c>
      <c r="D4340" s="3" t="s">
        <v>19</v>
      </c>
      <c r="E4340" s="5">
        <v>2.61</v>
      </c>
      <c r="F4340" s="3">
        <v>51</v>
      </c>
      <c r="G4340" s="3" t="s">
        <v>135</v>
      </c>
      <c r="H4340" s="3" t="s">
        <v>120</v>
      </c>
      <c r="I4340" s="5">
        <v>8.99</v>
      </c>
      <c r="J4340" s="3">
        <v>1</v>
      </c>
      <c r="K4340" s="3" t="s">
        <v>95</v>
      </c>
      <c r="L4340" s="3">
        <v>5</v>
      </c>
      <c r="M4340" s="5">
        <v>0.05</v>
      </c>
      <c r="N4340" s="3" t="s">
        <v>99</v>
      </c>
    </row>
    <row r="4341" spans="1:14" x14ac:dyDescent="0.25">
      <c r="A4341" s="3" t="s">
        <v>4444</v>
      </c>
      <c r="B4341" s="3">
        <v>36</v>
      </c>
      <c r="C4341" s="3" t="s">
        <v>93</v>
      </c>
      <c r="D4341" s="3" t="s">
        <v>23</v>
      </c>
      <c r="E4341" s="5">
        <v>17.329999999999998</v>
      </c>
      <c r="F4341" s="3">
        <v>21</v>
      </c>
      <c r="G4341" s="3" t="s">
        <v>114</v>
      </c>
      <c r="H4341" s="3" t="s">
        <v>90</v>
      </c>
      <c r="I4341" s="5">
        <v>17.989999999999998</v>
      </c>
      <c r="J4341" s="3">
        <v>0</v>
      </c>
      <c r="K4341" s="3" t="s">
        <v>95</v>
      </c>
      <c r="L4341" s="3">
        <v>4</v>
      </c>
      <c r="M4341" s="5">
        <v>0.79</v>
      </c>
      <c r="N4341" s="3" t="s">
        <v>96</v>
      </c>
    </row>
    <row r="4342" spans="1:14" x14ac:dyDescent="0.25">
      <c r="A4342" s="3" t="s">
        <v>4445</v>
      </c>
      <c r="B4342" s="3">
        <v>25</v>
      </c>
      <c r="C4342" s="3" t="s">
        <v>93</v>
      </c>
      <c r="D4342" s="3" t="s">
        <v>19</v>
      </c>
      <c r="E4342" s="5">
        <v>0.05</v>
      </c>
      <c r="F4342" s="3">
        <v>52</v>
      </c>
      <c r="G4342" s="3" t="s">
        <v>84</v>
      </c>
      <c r="H4342" s="3" t="s">
        <v>122</v>
      </c>
      <c r="I4342" s="5">
        <v>8.99</v>
      </c>
      <c r="J4342" s="3">
        <v>1</v>
      </c>
      <c r="K4342" s="3" t="s">
        <v>102</v>
      </c>
      <c r="L4342" s="3">
        <v>1</v>
      </c>
      <c r="M4342" s="5">
        <v>0</v>
      </c>
      <c r="N4342" s="3" t="s">
        <v>87</v>
      </c>
    </row>
    <row r="4343" spans="1:14" x14ac:dyDescent="0.25">
      <c r="A4343" s="3" t="s">
        <v>4446</v>
      </c>
      <c r="B4343" s="3">
        <v>38</v>
      </c>
      <c r="C4343" s="3" t="s">
        <v>93</v>
      </c>
      <c r="D4343" s="3" t="s">
        <v>19</v>
      </c>
      <c r="E4343" s="5">
        <v>76.2</v>
      </c>
      <c r="F4343" s="3">
        <v>12</v>
      </c>
      <c r="G4343" s="3" t="s">
        <v>84</v>
      </c>
      <c r="H4343" s="3" t="s">
        <v>111</v>
      </c>
      <c r="I4343" s="5">
        <v>8.99</v>
      </c>
      <c r="J4343" s="3">
        <v>0</v>
      </c>
      <c r="K4343" s="3" t="s">
        <v>95</v>
      </c>
      <c r="L4343" s="3">
        <v>5</v>
      </c>
      <c r="M4343" s="5">
        <v>5.86</v>
      </c>
      <c r="N4343" s="3" t="s">
        <v>104</v>
      </c>
    </row>
    <row r="4344" spans="1:14" x14ac:dyDescent="0.25">
      <c r="A4344" s="3" t="s">
        <v>4447</v>
      </c>
      <c r="B4344" s="3">
        <v>58</v>
      </c>
      <c r="C4344" s="3" t="s">
        <v>93</v>
      </c>
      <c r="D4344" s="3" t="s">
        <v>23</v>
      </c>
      <c r="E4344" s="5">
        <v>17.93</v>
      </c>
      <c r="F4344" s="3">
        <v>7</v>
      </c>
      <c r="G4344" s="3" t="s">
        <v>89</v>
      </c>
      <c r="H4344" s="3" t="s">
        <v>111</v>
      </c>
      <c r="I4344" s="5">
        <v>17.989999999999998</v>
      </c>
      <c r="J4344" s="3">
        <v>0</v>
      </c>
      <c r="K4344" s="3" t="s">
        <v>126</v>
      </c>
      <c r="L4344" s="3">
        <v>1</v>
      </c>
      <c r="M4344" s="5">
        <v>2.2400000000000002</v>
      </c>
      <c r="N4344" s="3" t="s">
        <v>117</v>
      </c>
    </row>
    <row r="4345" spans="1:14" x14ac:dyDescent="0.25">
      <c r="A4345" s="3" t="s">
        <v>4448</v>
      </c>
      <c r="B4345" s="3">
        <v>19</v>
      </c>
      <c r="C4345" s="3" t="s">
        <v>93</v>
      </c>
      <c r="D4345" s="3" t="s">
        <v>23</v>
      </c>
      <c r="E4345" s="5">
        <v>17.12</v>
      </c>
      <c r="F4345" s="3">
        <v>11</v>
      </c>
      <c r="G4345" s="3" t="s">
        <v>89</v>
      </c>
      <c r="H4345" s="3" t="s">
        <v>85</v>
      </c>
      <c r="I4345" s="5">
        <v>17.989999999999998</v>
      </c>
      <c r="J4345" s="3">
        <v>0</v>
      </c>
      <c r="K4345" s="3" t="s">
        <v>126</v>
      </c>
      <c r="L4345" s="3">
        <v>1</v>
      </c>
      <c r="M4345" s="5">
        <v>1.43</v>
      </c>
      <c r="N4345" s="3" t="s">
        <v>91</v>
      </c>
    </row>
    <row r="4346" spans="1:14" x14ac:dyDescent="0.25">
      <c r="A4346" s="3" t="s">
        <v>4449</v>
      </c>
      <c r="B4346" s="3">
        <v>54</v>
      </c>
      <c r="C4346" s="3" t="s">
        <v>83</v>
      </c>
      <c r="D4346" s="3" t="s">
        <v>19</v>
      </c>
      <c r="E4346" s="5">
        <v>11.19</v>
      </c>
      <c r="F4346" s="3">
        <v>27</v>
      </c>
      <c r="G4346" s="3" t="s">
        <v>114</v>
      </c>
      <c r="H4346" s="3" t="s">
        <v>85</v>
      </c>
      <c r="I4346" s="5">
        <v>8.99</v>
      </c>
      <c r="J4346" s="3">
        <v>1</v>
      </c>
      <c r="K4346" s="3" t="s">
        <v>86</v>
      </c>
      <c r="L4346" s="3">
        <v>1</v>
      </c>
      <c r="M4346" s="5">
        <v>0.4</v>
      </c>
      <c r="N4346" s="3" t="s">
        <v>112</v>
      </c>
    </row>
    <row r="4347" spans="1:14" x14ac:dyDescent="0.25">
      <c r="A4347" s="3" t="s">
        <v>4450</v>
      </c>
      <c r="B4347" s="3">
        <v>26</v>
      </c>
      <c r="C4347" s="3" t="s">
        <v>83</v>
      </c>
      <c r="D4347" s="3" t="s">
        <v>21</v>
      </c>
      <c r="E4347" s="5">
        <v>9.6</v>
      </c>
      <c r="F4347" s="3">
        <v>18</v>
      </c>
      <c r="G4347" s="3" t="s">
        <v>98</v>
      </c>
      <c r="H4347" s="3" t="s">
        <v>120</v>
      </c>
      <c r="I4347" s="5">
        <v>13.99</v>
      </c>
      <c r="J4347" s="3">
        <v>0</v>
      </c>
      <c r="K4347" s="3" t="s">
        <v>95</v>
      </c>
      <c r="L4347" s="3">
        <v>4</v>
      </c>
      <c r="M4347" s="5">
        <v>0.51</v>
      </c>
      <c r="N4347" s="3" t="s">
        <v>99</v>
      </c>
    </row>
    <row r="4348" spans="1:14" x14ac:dyDescent="0.25">
      <c r="A4348" s="3" t="s">
        <v>4451</v>
      </c>
      <c r="B4348" s="3">
        <v>23</v>
      </c>
      <c r="C4348" s="3" t="s">
        <v>83</v>
      </c>
      <c r="D4348" s="3" t="s">
        <v>23</v>
      </c>
      <c r="E4348" s="5">
        <v>30.22</v>
      </c>
      <c r="F4348" s="3">
        <v>27</v>
      </c>
      <c r="G4348" s="3" t="s">
        <v>114</v>
      </c>
      <c r="H4348" s="3" t="s">
        <v>120</v>
      </c>
      <c r="I4348" s="5">
        <v>17.989999999999998</v>
      </c>
      <c r="J4348" s="3">
        <v>0</v>
      </c>
      <c r="K4348" s="3" t="s">
        <v>86</v>
      </c>
      <c r="L4348" s="3">
        <v>1</v>
      </c>
      <c r="M4348" s="5">
        <v>1.08</v>
      </c>
      <c r="N4348" s="3" t="s">
        <v>91</v>
      </c>
    </row>
    <row r="4349" spans="1:14" x14ac:dyDescent="0.25">
      <c r="A4349" s="3" t="s">
        <v>4452</v>
      </c>
      <c r="B4349" s="3">
        <v>25</v>
      </c>
      <c r="C4349" s="3" t="s">
        <v>106</v>
      </c>
      <c r="D4349" s="3" t="s">
        <v>19</v>
      </c>
      <c r="E4349" s="5">
        <v>12.69</v>
      </c>
      <c r="F4349" s="3">
        <v>39</v>
      </c>
      <c r="G4349" s="3" t="s">
        <v>89</v>
      </c>
      <c r="H4349" s="3" t="s">
        <v>90</v>
      </c>
      <c r="I4349" s="5">
        <v>8.99</v>
      </c>
      <c r="J4349" s="3">
        <v>1</v>
      </c>
      <c r="K4349" s="3" t="s">
        <v>126</v>
      </c>
      <c r="L4349" s="3">
        <v>3</v>
      </c>
      <c r="M4349" s="5">
        <v>0.32</v>
      </c>
      <c r="N4349" s="3" t="s">
        <v>91</v>
      </c>
    </row>
    <row r="4350" spans="1:14" x14ac:dyDescent="0.25">
      <c r="A4350" s="3" t="s">
        <v>4453</v>
      </c>
      <c r="B4350" s="3">
        <v>18</v>
      </c>
      <c r="C4350" s="3" t="s">
        <v>106</v>
      </c>
      <c r="D4350" s="3" t="s">
        <v>19</v>
      </c>
      <c r="E4350" s="5">
        <v>29.27</v>
      </c>
      <c r="F4350" s="3">
        <v>45</v>
      </c>
      <c r="G4350" s="3" t="s">
        <v>94</v>
      </c>
      <c r="H4350" s="3" t="s">
        <v>111</v>
      </c>
      <c r="I4350" s="5">
        <v>8.99</v>
      </c>
      <c r="J4350" s="3">
        <v>1</v>
      </c>
      <c r="K4350" s="3" t="s">
        <v>95</v>
      </c>
      <c r="L4350" s="3">
        <v>1</v>
      </c>
      <c r="M4350" s="5">
        <v>0.64</v>
      </c>
      <c r="N4350" s="3" t="s">
        <v>91</v>
      </c>
    </row>
    <row r="4351" spans="1:14" x14ac:dyDescent="0.25">
      <c r="A4351" s="3" t="s">
        <v>4454</v>
      </c>
      <c r="B4351" s="3">
        <v>44</v>
      </c>
      <c r="C4351" s="3" t="s">
        <v>93</v>
      </c>
      <c r="D4351" s="3" t="s">
        <v>19</v>
      </c>
      <c r="E4351" s="5">
        <v>40.75</v>
      </c>
      <c r="F4351" s="3">
        <v>9</v>
      </c>
      <c r="G4351" s="3" t="s">
        <v>114</v>
      </c>
      <c r="H4351" s="3" t="s">
        <v>120</v>
      </c>
      <c r="I4351" s="5">
        <v>8.99</v>
      </c>
      <c r="J4351" s="3">
        <v>0</v>
      </c>
      <c r="K4351" s="3" t="s">
        <v>86</v>
      </c>
      <c r="L4351" s="3">
        <v>1</v>
      </c>
      <c r="M4351" s="5">
        <v>4.08</v>
      </c>
      <c r="N4351" s="3" t="s">
        <v>117</v>
      </c>
    </row>
    <row r="4352" spans="1:14" x14ac:dyDescent="0.25">
      <c r="A4352" s="3" t="s">
        <v>4455</v>
      </c>
      <c r="B4352" s="3">
        <v>56</v>
      </c>
      <c r="C4352" s="3" t="s">
        <v>106</v>
      </c>
      <c r="D4352" s="3" t="s">
        <v>19</v>
      </c>
      <c r="E4352" s="5">
        <v>15.94</v>
      </c>
      <c r="F4352" s="3">
        <v>12</v>
      </c>
      <c r="G4352" s="3" t="s">
        <v>135</v>
      </c>
      <c r="H4352" s="3" t="s">
        <v>85</v>
      </c>
      <c r="I4352" s="5">
        <v>8.99</v>
      </c>
      <c r="J4352" s="3">
        <v>0</v>
      </c>
      <c r="K4352" s="3" t="s">
        <v>86</v>
      </c>
      <c r="L4352" s="3">
        <v>2</v>
      </c>
      <c r="M4352" s="5">
        <v>1.23</v>
      </c>
      <c r="N4352" s="3" t="s">
        <v>117</v>
      </c>
    </row>
    <row r="4353" spans="1:14" x14ac:dyDescent="0.25">
      <c r="A4353" s="3" t="s">
        <v>4456</v>
      </c>
      <c r="B4353" s="3">
        <v>63</v>
      </c>
      <c r="C4353" s="3" t="s">
        <v>106</v>
      </c>
      <c r="D4353" s="3" t="s">
        <v>19</v>
      </c>
      <c r="E4353" s="5">
        <v>27.89</v>
      </c>
      <c r="F4353" s="3">
        <v>30</v>
      </c>
      <c r="G4353" s="3" t="s">
        <v>94</v>
      </c>
      <c r="H4353" s="3" t="s">
        <v>120</v>
      </c>
      <c r="I4353" s="5">
        <v>8.99</v>
      </c>
      <c r="J4353" s="3">
        <v>0</v>
      </c>
      <c r="K4353" s="3" t="s">
        <v>102</v>
      </c>
      <c r="L4353" s="3">
        <v>4</v>
      </c>
      <c r="M4353" s="5">
        <v>0.9</v>
      </c>
      <c r="N4353" s="3" t="s">
        <v>104</v>
      </c>
    </row>
    <row r="4354" spans="1:14" x14ac:dyDescent="0.25">
      <c r="A4354" s="3" t="s">
        <v>4457</v>
      </c>
      <c r="B4354" s="3">
        <v>70</v>
      </c>
      <c r="C4354" s="3" t="s">
        <v>106</v>
      </c>
      <c r="D4354" s="3" t="s">
        <v>21</v>
      </c>
      <c r="E4354" s="5">
        <v>24.78</v>
      </c>
      <c r="F4354" s="3">
        <v>19</v>
      </c>
      <c r="G4354" s="3" t="s">
        <v>135</v>
      </c>
      <c r="H4354" s="3" t="s">
        <v>111</v>
      </c>
      <c r="I4354" s="5">
        <v>13.99</v>
      </c>
      <c r="J4354" s="3">
        <v>0</v>
      </c>
      <c r="K4354" s="3" t="s">
        <v>86</v>
      </c>
      <c r="L4354" s="3">
        <v>1</v>
      </c>
      <c r="M4354" s="5">
        <v>1.24</v>
      </c>
      <c r="N4354" s="3" t="s">
        <v>91</v>
      </c>
    </row>
    <row r="4355" spans="1:14" x14ac:dyDescent="0.25">
      <c r="A4355" s="3" t="s">
        <v>4458</v>
      </c>
      <c r="B4355" s="3">
        <v>53</v>
      </c>
      <c r="C4355" s="3" t="s">
        <v>106</v>
      </c>
      <c r="D4355" s="3" t="s">
        <v>23</v>
      </c>
      <c r="E4355" s="5">
        <v>27.97</v>
      </c>
      <c r="F4355" s="3">
        <v>35</v>
      </c>
      <c r="G4355" s="3" t="s">
        <v>84</v>
      </c>
      <c r="H4355" s="3" t="s">
        <v>120</v>
      </c>
      <c r="I4355" s="5">
        <v>17.989999999999998</v>
      </c>
      <c r="J4355" s="3">
        <v>0</v>
      </c>
      <c r="K4355" s="3" t="s">
        <v>95</v>
      </c>
      <c r="L4355" s="3">
        <v>1</v>
      </c>
      <c r="M4355" s="5">
        <v>0.78</v>
      </c>
      <c r="N4355" s="3" t="s">
        <v>117</v>
      </c>
    </row>
    <row r="4356" spans="1:14" x14ac:dyDescent="0.25">
      <c r="A4356" s="3" t="s">
        <v>4459</v>
      </c>
      <c r="B4356" s="3">
        <v>61</v>
      </c>
      <c r="C4356" s="3" t="s">
        <v>93</v>
      </c>
      <c r="D4356" s="3" t="s">
        <v>23</v>
      </c>
      <c r="E4356" s="5">
        <v>16.07</v>
      </c>
      <c r="F4356" s="3">
        <v>32</v>
      </c>
      <c r="G4356" s="3" t="s">
        <v>94</v>
      </c>
      <c r="H4356" s="3" t="s">
        <v>120</v>
      </c>
      <c r="I4356" s="5">
        <v>17.989999999999998</v>
      </c>
      <c r="J4356" s="3">
        <v>1</v>
      </c>
      <c r="K4356" s="3" t="s">
        <v>86</v>
      </c>
      <c r="L4356" s="3">
        <v>5</v>
      </c>
      <c r="M4356" s="5">
        <v>0.49</v>
      </c>
      <c r="N4356" s="3" t="s">
        <v>87</v>
      </c>
    </row>
    <row r="4357" spans="1:14" x14ac:dyDescent="0.25">
      <c r="A4357" s="3" t="s">
        <v>4460</v>
      </c>
      <c r="B4357" s="3">
        <v>59</v>
      </c>
      <c r="C4357" s="3" t="s">
        <v>93</v>
      </c>
      <c r="D4357" s="3" t="s">
        <v>21</v>
      </c>
      <c r="E4357" s="5">
        <v>0.32</v>
      </c>
      <c r="F4357" s="3">
        <v>29</v>
      </c>
      <c r="G4357" s="3" t="s">
        <v>84</v>
      </c>
      <c r="H4357" s="3" t="s">
        <v>90</v>
      </c>
      <c r="I4357" s="5">
        <v>13.99</v>
      </c>
      <c r="J4357" s="3">
        <v>0</v>
      </c>
      <c r="K4357" s="3" t="s">
        <v>102</v>
      </c>
      <c r="L4357" s="3">
        <v>4</v>
      </c>
      <c r="M4357" s="5">
        <v>0.01</v>
      </c>
      <c r="N4357" s="3" t="s">
        <v>99</v>
      </c>
    </row>
    <row r="4358" spans="1:14" x14ac:dyDescent="0.25">
      <c r="A4358" s="3" t="s">
        <v>4461</v>
      </c>
      <c r="B4358" s="3">
        <v>31</v>
      </c>
      <c r="C4358" s="3" t="s">
        <v>106</v>
      </c>
      <c r="D4358" s="3" t="s">
        <v>19</v>
      </c>
      <c r="E4358" s="5">
        <v>2.85</v>
      </c>
      <c r="F4358" s="3">
        <v>5</v>
      </c>
      <c r="G4358" s="3" t="s">
        <v>98</v>
      </c>
      <c r="H4358" s="3" t="s">
        <v>90</v>
      </c>
      <c r="I4358" s="5">
        <v>8.99</v>
      </c>
      <c r="J4358" s="3">
        <v>1</v>
      </c>
      <c r="K4358" s="3" t="s">
        <v>102</v>
      </c>
      <c r="L4358" s="3">
        <v>5</v>
      </c>
      <c r="M4358" s="5">
        <v>0.48</v>
      </c>
      <c r="N4358" s="3" t="s">
        <v>99</v>
      </c>
    </row>
    <row r="4359" spans="1:14" x14ac:dyDescent="0.25">
      <c r="A4359" s="3" t="s">
        <v>4462</v>
      </c>
      <c r="B4359" s="3">
        <v>44</v>
      </c>
      <c r="C4359" s="3" t="s">
        <v>83</v>
      </c>
      <c r="D4359" s="3" t="s">
        <v>23</v>
      </c>
      <c r="E4359" s="5">
        <v>6.78</v>
      </c>
      <c r="F4359" s="3">
        <v>6</v>
      </c>
      <c r="G4359" s="3" t="s">
        <v>84</v>
      </c>
      <c r="H4359" s="3" t="s">
        <v>111</v>
      </c>
      <c r="I4359" s="5">
        <v>17.989999999999998</v>
      </c>
      <c r="J4359" s="3">
        <v>0</v>
      </c>
      <c r="K4359" s="3" t="s">
        <v>108</v>
      </c>
      <c r="L4359" s="3">
        <v>5</v>
      </c>
      <c r="M4359" s="5">
        <v>0.97</v>
      </c>
      <c r="N4359" s="3" t="s">
        <v>87</v>
      </c>
    </row>
    <row r="4360" spans="1:14" x14ac:dyDescent="0.25">
      <c r="A4360" s="3" t="s">
        <v>4463</v>
      </c>
      <c r="B4360" s="3">
        <v>18</v>
      </c>
      <c r="C4360" s="3" t="s">
        <v>93</v>
      </c>
      <c r="D4360" s="3" t="s">
        <v>23</v>
      </c>
      <c r="E4360" s="5">
        <v>12.95</v>
      </c>
      <c r="F4360" s="3">
        <v>39</v>
      </c>
      <c r="G4360" s="3" t="s">
        <v>135</v>
      </c>
      <c r="H4360" s="3" t="s">
        <v>85</v>
      </c>
      <c r="I4360" s="5">
        <v>17.989999999999998</v>
      </c>
      <c r="J4360" s="3">
        <v>1</v>
      </c>
      <c r="K4360" s="3" t="s">
        <v>86</v>
      </c>
      <c r="L4360" s="3">
        <v>4</v>
      </c>
      <c r="M4360" s="5">
        <v>0.32</v>
      </c>
      <c r="N4360" s="3" t="s">
        <v>104</v>
      </c>
    </row>
    <row r="4361" spans="1:14" x14ac:dyDescent="0.25">
      <c r="A4361" s="3" t="s">
        <v>4464</v>
      </c>
      <c r="B4361" s="3">
        <v>64</v>
      </c>
      <c r="C4361" s="3" t="s">
        <v>93</v>
      </c>
      <c r="D4361" s="3" t="s">
        <v>19</v>
      </c>
      <c r="E4361" s="5">
        <v>1.74</v>
      </c>
      <c r="F4361" s="3">
        <v>20</v>
      </c>
      <c r="G4361" s="3" t="s">
        <v>89</v>
      </c>
      <c r="H4361" s="3" t="s">
        <v>111</v>
      </c>
      <c r="I4361" s="5">
        <v>8.99</v>
      </c>
      <c r="J4361" s="3">
        <v>1</v>
      </c>
      <c r="K4361" s="3" t="s">
        <v>102</v>
      </c>
      <c r="L4361" s="3">
        <v>5</v>
      </c>
      <c r="M4361" s="5">
        <v>0.08</v>
      </c>
      <c r="N4361" s="3" t="s">
        <v>87</v>
      </c>
    </row>
    <row r="4362" spans="1:14" x14ac:dyDescent="0.25">
      <c r="A4362" s="3" t="s">
        <v>4465</v>
      </c>
      <c r="B4362" s="3">
        <v>59</v>
      </c>
      <c r="C4362" s="3" t="s">
        <v>83</v>
      </c>
      <c r="D4362" s="3" t="s">
        <v>19</v>
      </c>
      <c r="E4362" s="5">
        <v>1.36</v>
      </c>
      <c r="F4362" s="3">
        <v>57</v>
      </c>
      <c r="G4362" s="3" t="s">
        <v>135</v>
      </c>
      <c r="H4362" s="3" t="s">
        <v>122</v>
      </c>
      <c r="I4362" s="5">
        <v>8.99</v>
      </c>
      <c r="J4362" s="3">
        <v>1</v>
      </c>
      <c r="K4362" s="3" t="s">
        <v>86</v>
      </c>
      <c r="L4362" s="3">
        <v>1</v>
      </c>
      <c r="M4362" s="5">
        <v>0.02</v>
      </c>
      <c r="N4362" s="3" t="s">
        <v>91</v>
      </c>
    </row>
    <row r="4363" spans="1:14" x14ac:dyDescent="0.25">
      <c r="A4363" s="3" t="s">
        <v>4466</v>
      </c>
      <c r="B4363" s="3">
        <v>27</v>
      </c>
      <c r="C4363" s="3" t="s">
        <v>93</v>
      </c>
      <c r="D4363" s="3" t="s">
        <v>21</v>
      </c>
      <c r="E4363" s="5">
        <v>3.46</v>
      </c>
      <c r="F4363" s="3">
        <v>42</v>
      </c>
      <c r="G4363" s="3" t="s">
        <v>89</v>
      </c>
      <c r="H4363" s="3" t="s">
        <v>111</v>
      </c>
      <c r="I4363" s="5">
        <v>13.99</v>
      </c>
      <c r="J4363" s="3">
        <v>1</v>
      </c>
      <c r="K4363" s="3" t="s">
        <v>86</v>
      </c>
      <c r="L4363" s="3">
        <v>5</v>
      </c>
      <c r="M4363" s="5">
        <v>0.08</v>
      </c>
      <c r="N4363" s="3" t="s">
        <v>112</v>
      </c>
    </row>
    <row r="4364" spans="1:14" x14ac:dyDescent="0.25">
      <c r="A4364" s="3" t="s">
        <v>4467</v>
      </c>
      <c r="B4364" s="3">
        <v>36</v>
      </c>
      <c r="C4364" s="3" t="s">
        <v>93</v>
      </c>
      <c r="D4364" s="3" t="s">
        <v>21</v>
      </c>
      <c r="E4364" s="5">
        <v>16.29</v>
      </c>
      <c r="F4364" s="3">
        <v>48</v>
      </c>
      <c r="G4364" s="3" t="s">
        <v>135</v>
      </c>
      <c r="H4364" s="3" t="s">
        <v>90</v>
      </c>
      <c r="I4364" s="5">
        <v>13.99</v>
      </c>
      <c r="J4364" s="3">
        <v>1</v>
      </c>
      <c r="K4364" s="3" t="s">
        <v>95</v>
      </c>
      <c r="L4364" s="3">
        <v>4</v>
      </c>
      <c r="M4364" s="5">
        <v>0.33</v>
      </c>
      <c r="N4364" s="3" t="s">
        <v>117</v>
      </c>
    </row>
    <row r="4365" spans="1:14" x14ac:dyDescent="0.25">
      <c r="A4365" s="3" t="s">
        <v>4468</v>
      </c>
      <c r="B4365" s="3">
        <v>28</v>
      </c>
      <c r="C4365" s="3" t="s">
        <v>83</v>
      </c>
      <c r="D4365" s="3" t="s">
        <v>19</v>
      </c>
      <c r="E4365" s="5">
        <v>12.94</v>
      </c>
      <c r="F4365" s="3">
        <v>40</v>
      </c>
      <c r="G4365" s="3" t="s">
        <v>89</v>
      </c>
      <c r="H4365" s="3" t="s">
        <v>90</v>
      </c>
      <c r="I4365" s="5">
        <v>8.99</v>
      </c>
      <c r="J4365" s="3">
        <v>1</v>
      </c>
      <c r="K4365" s="3" t="s">
        <v>108</v>
      </c>
      <c r="L4365" s="3">
        <v>3</v>
      </c>
      <c r="M4365" s="5">
        <v>0.32</v>
      </c>
      <c r="N4365" s="3" t="s">
        <v>112</v>
      </c>
    </row>
    <row r="4366" spans="1:14" x14ac:dyDescent="0.25">
      <c r="A4366" s="3" t="s">
        <v>4469</v>
      </c>
      <c r="B4366" s="3">
        <v>66</v>
      </c>
      <c r="C4366" s="3" t="s">
        <v>93</v>
      </c>
      <c r="D4366" s="3" t="s">
        <v>19</v>
      </c>
      <c r="E4366" s="5">
        <v>5.27</v>
      </c>
      <c r="F4366" s="3">
        <v>6</v>
      </c>
      <c r="G4366" s="3" t="s">
        <v>114</v>
      </c>
      <c r="H4366" s="3" t="s">
        <v>90</v>
      </c>
      <c r="I4366" s="5">
        <v>8.99</v>
      </c>
      <c r="J4366" s="3">
        <v>0</v>
      </c>
      <c r="K4366" s="3" t="s">
        <v>126</v>
      </c>
      <c r="L4366" s="3">
        <v>5</v>
      </c>
      <c r="M4366" s="5">
        <v>0.75</v>
      </c>
      <c r="N4366" s="3" t="s">
        <v>117</v>
      </c>
    </row>
    <row r="4367" spans="1:14" x14ac:dyDescent="0.25">
      <c r="A4367" s="3" t="s">
        <v>4470</v>
      </c>
      <c r="B4367" s="3">
        <v>24</v>
      </c>
      <c r="C4367" s="3" t="s">
        <v>93</v>
      </c>
      <c r="D4367" s="3" t="s">
        <v>23</v>
      </c>
      <c r="E4367" s="5">
        <v>16.170000000000002</v>
      </c>
      <c r="F4367" s="3">
        <v>33</v>
      </c>
      <c r="G4367" s="3" t="s">
        <v>114</v>
      </c>
      <c r="H4367" s="3" t="s">
        <v>122</v>
      </c>
      <c r="I4367" s="5">
        <v>17.989999999999998</v>
      </c>
      <c r="J4367" s="3">
        <v>1</v>
      </c>
      <c r="K4367" s="3" t="s">
        <v>86</v>
      </c>
      <c r="L4367" s="3">
        <v>2</v>
      </c>
      <c r="M4367" s="5">
        <v>0.48</v>
      </c>
      <c r="N4367" s="3" t="s">
        <v>104</v>
      </c>
    </row>
    <row r="4368" spans="1:14" x14ac:dyDescent="0.25">
      <c r="A4368" s="3" t="s">
        <v>4471</v>
      </c>
      <c r="B4368" s="3">
        <v>66</v>
      </c>
      <c r="C4368" s="3" t="s">
        <v>106</v>
      </c>
      <c r="D4368" s="3" t="s">
        <v>23</v>
      </c>
      <c r="E4368" s="5">
        <v>10.41</v>
      </c>
      <c r="F4368" s="3">
        <v>1</v>
      </c>
      <c r="G4368" s="3" t="s">
        <v>135</v>
      </c>
      <c r="H4368" s="3" t="s">
        <v>111</v>
      </c>
      <c r="I4368" s="5">
        <v>17.989999999999998</v>
      </c>
      <c r="J4368" s="3">
        <v>0</v>
      </c>
      <c r="K4368" s="3" t="s">
        <v>126</v>
      </c>
      <c r="L4368" s="3">
        <v>5</v>
      </c>
      <c r="M4368" s="5">
        <v>5.21</v>
      </c>
      <c r="N4368" s="3" t="s">
        <v>112</v>
      </c>
    </row>
    <row r="4369" spans="1:14" x14ac:dyDescent="0.25">
      <c r="A4369" s="3" t="s">
        <v>4472</v>
      </c>
      <c r="B4369" s="3">
        <v>60</v>
      </c>
      <c r="C4369" s="3" t="s">
        <v>93</v>
      </c>
      <c r="D4369" s="3" t="s">
        <v>19</v>
      </c>
      <c r="E4369" s="5">
        <v>20.76</v>
      </c>
      <c r="F4369" s="3">
        <v>8</v>
      </c>
      <c r="G4369" s="3" t="s">
        <v>94</v>
      </c>
      <c r="H4369" s="3" t="s">
        <v>111</v>
      </c>
      <c r="I4369" s="5">
        <v>8.99</v>
      </c>
      <c r="J4369" s="3">
        <v>0</v>
      </c>
      <c r="K4369" s="3" t="s">
        <v>126</v>
      </c>
      <c r="L4369" s="3">
        <v>4</v>
      </c>
      <c r="M4369" s="5">
        <v>2.31</v>
      </c>
      <c r="N4369" s="3" t="s">
        <v>87</v>
      </c>
    </row>
    <row r="4370" spans="1:14" x14ac:dyDescent="0.25">
      <c r="A4370" s="3" t="s">
        <v>4473</v>
      </c>
      <c r="B4370" s="3">
        <v>45</v>
      </c>
      <c r="C4370" s="3" t="s">
        <v>106</v>
      </c>
      <c r="D4370" s="3" t="s">
        <v>23</v>
      </c>
      <c r="E4370" s="5">
        <v>0.45</v>
      </c>
      <c r="F4370" s="3">
        <v>44</v>
      </c>
      <c r="G4370" s="3" t="s">
        <v>94</v>
      </c>
      <c r="H4370" s="3" t="s">
        <v>90</v>
      </c>
      <c r="I4370" s="5">
        <v>17.989999999999998</v>
      </c>
      <c r="J4370" s="3">
        <v>1</v>
      </c>
      <c r="K4370" s="3" t="s">
        <v>102</v>
      </c>
      <c r="L4370" s="3">
        <v>3</v>
      </c>
      <c r="M4370" s="5">
        <v>0.01</v>
      </c>
      <c r="N4370" s="3" t="s">
        <v>112</v>
      </c>
    </row>
    <row r="4371" spans="1:14" x14ac:dyDescent="0.25">
      <c r="A4371" s="3" t="s">
        <v>4474</v>
      </c>
      <c r="B4371" s="3">
        <v>54</v>
      </c>
      <c r="C4371" s="3" t="s">
        <v>93</v>
      </c>
      <c r="D4371" s="3" t="s">
        <v>19</v>
      </c>
      <c r="E4371" s="5">
        <v>11.9</v>
      </c>
      <c r="F4371" s="3">
        <v>49</v>
      </c>
      <c r="G4371" s="3" t="s">
        <v>114</v>
      </c>
      <c r="H4371" s="3" t="s">
        <v>120</v>
      </c>
      <c r="I4371" s="5">
        <v>8.99</v>
      </c>
      <c r="J4371" s="3">
        <v>1</v>
      </c>
      <c r="K4371" s="3" t="s">
        <v>108</v>
      </c>
      <c r="L4371" s="3">
        <v>5</v>
      </c>
      <c r="M4371" s="5">
        <v>0.24</v>
      </c>
      <c r="N4371" s="3" t="s">
        <v>99</v>
      </c>
    </row>
    <row r="4372" spans="1:14" x14ac:dyDescent="0.25">
      <c r="A4372" s="3" t="s">
        <v>4475</v>
      </c>
      <c r="B4372" s="3">
        <v>33</v>
      </c>
      <c r="C4372" s="3" t="s">
        <v>106</v>
      </c>
      <c r="D4372" s="3" t="s">
        <v>19</v>
      </c>
      <c r="E4372" s="5">
        <v>43.55</v>
      </c>
      <c r="F4372" s="3">
        <v>4</v>
      </c>
      <c r="G4372" s="3" t="s">
        <v>114</v>
      </c>
      <c r="H4372" s="3" t="s">
        <v>85</v>
      </c>
      <c r="I4372" s="5">
        <v>8.99</v>
      </c>
      <c r="J4372" s="3">
        <v>0</v>
      </c>
      <c r="K4372" s="3" t="s">
        <v>86</v>
      </c>
      <c r="L4372" s="3">
        <v>1</v>
      </c>
      <c r="M4372" s="5">
        <v>8.7100000000000009</v>
      </c>
      <c r="N4372" s="3" t="s">
        <v>117</v>
      </c>
    </row>
    <row r="4373" spans="1:14" x14ac:dyDescent="0.25">
      <c r="A4373" s="3" t="s">
        <v>4476</v>
      </c>
      <c r="B4373" s="3">
        <v>69</v>
      </c>
      <c r="C4373" s="3" t="s">
        <v>106</v>
      </c>
      <c r="D4373" s="3" t="s">
        <v>23</v>
      </c>
      <c r="E4373" s="5">
        <v>5.4</v>
      </c>
      <c r="F4373" s="3">
        <v>14</v>
      </c>
      <c r="G4373" s="3" t="s">
        <v>84</v>
      </c>
      <c r="H4373" s="3" t="s">
        <v>85</v>
      </c>
      <c r="I4373" s="5">
        <v>17.989999999999998</v>
      </c>
      <c r="J4373" s="3">
        <v>0</v>
      </c>
      <c r="K4373" s="3" t="s">
        <v>95</v>
      </c>
      <c r="L4373" s="3">
        <v>3</v>
      </c>
      <c r="M4373" s="5">
        <v>0.36</v>
      </c>
      <c r="N4373" s="3" t="s">
        <v>91</v>
      </c>
    </row>
    <row r="4374" spans="1:14" x14ac:dyDescent="0.25">
      <c r="A4374" s="3" t="s">
        <v>4477</v>
      </c>
      <c r="B4374" s="3">
        <v>44</v>
      </c>
      <c r="C4374" s="3" t="s">
        <v>83</v>
      </c>
      <c r="D4374" s="3" t="s">
        <v>21</v>
      </c>
      <c r="E4374" s="5">
        <v>12.56</v>
      </c>
      <c r="F4374" s="3">
        <v>53</v>
      </c>
      <c r="G4374" s="3" t="s">
        <v>135</v>
      </c>
      <c r="H4374" s="3" t="s">
        <v>111</v>
      </c>
      <c r="I4374" s="5">
        <v>13.99</v>
      </c>
      <c r="J4374" s="3">
        <v>1</v>
      </c>
      <c r="K4374" s="3" t="s">
        <v>95</v>
      </c>
      <c r="L4374" s="3">
        <v>3</v>
      </c>
      <c r="M4374" s="5">
        <v>0.23</v>
      </c>
      <c r="N4374" s="3" t="s">
        <v>87</v>
      </c>
    </row>
    <row r="4375" spans="1:14" x14ac:dyDescent="0.25">
      <c r="A4375" s="3" t="s">
        <v>4478</v>
      </c>
      <c r="B4375" s="3">
        <v>39</v>
      </c>
      <c r="C4375" s="3" t="s">
        <v>106</v>
      </c>
      <c r="D4375" s="3" t="s">
        <v>19</v>
      </c>
      <c r="E4375" s="5">
        <v>34.56</v>
      </c>
      <c r="F4375" s="3">
        <v>39</v>
      </c>
      <c r="G4375" s="3" t="s">
        <v>89</v>
      </c>
      <c r="H4375" s="3" t="s">
        <v>90</v>
      </c>
      <c r="I4375" s="5">
        <v>8.99</v>
      </c>
      <c r="J4375" s="3">
        <v>0</v>
      </c>
      <c r="K4375" s="3" t="s">
        <v>102</v>
      </c>
      <c r="L4375" s="3">
        <v>1</v>
      </c>
      <c r="M4375" s="5">
        <v>0.86</v>
      </c>
      <c r="N4375" s="3" t="s">
        <v>112</v>
      </c>
    </row>
    <row r="4376" spans="1:14" x14ac:dyDescent="0.25">
      <c r="A4376" s="3" t="s">
        <v>4479</v>
      </c>
      <c r="B4376" s="3">
        <v>53</v>
      </c>
      <c r="C4376" s="3" t="s">
        <v>93</v>
      </c>
      <c r="D4376" s="3" t="s">
        <v>23</v>
      </c>
      <c r="E4376" s="5">
        <v>3.41</v>
      </c>
      <c r="F4376" s="3">
        <v>50</v>
      </c>
      <c r="G4376" s="3" t="s">
        <v>98</v>
      </c>
      <c r="H4376" s="3" t="s">
        <v>111</v>
      </c>
      <c r="I4376" s="5">
        <v>17.989999999999998</v>
      </c>
      <c r="J4376" s="3">
        <v>1</v>
      </c>
      <c r="K4376" s="3" t="s">
        <v>102</v>
      </c>
      <c r="L4376" s="3">
        <v>1</v>
      </c>
      <c r="M4376" s="5">
        <v>7.0000000000000007E-2</v>
      </c>
      <c r="N4376" s="3" t="s">
        <v>104</v>
      </c>
    </row>
    <row r="4377" spans="1:14" x14ac:dyDescent="0.25">
      <c r="A4377" s="3" t="s">
        <v>4480</v>
      </c>
      <c r="B4377" s="3">
        <v>33</v>
      </c>
      <c r="C4377" s="3" t="s">
        <v>106</v>
      </c>
      <c r="D4377" s="3" t="s">
        <v>21</v>
      </c>
      <c r="E4377" s="5">
        <v>5.76</v>
      </c>
      <c r="F4377" s="3">
        <v>40</v>
      </c>
      <c r="G4377" s="3" t="s">
        <v>89</v>
      </c>
      <c r="H4377" s="3" t="s">
        <v>120</v>
      </c>
      <c r="I4377" s="5">
        <v>13.99</v>
      </c>
      <c r="J4377" s="3">
        <v>1</v>
      </c>
      <c r="K4377" s="3" t="s">
        <v>86</v>
      </c>
      <c r="L4377" s="3">
        <v>5</v>
      </c>
      <c r="M4377" s="5">
        <v>0.14000000000000001</v>
      </c>
      <c r="N4377" s="3" t="s">
        <v>112</v>
      </c>
    </row>
    <row r="4378" spans="1:14" x14ac:dyDescent="0.25">
      <c r="A4378" s="3" t="s">
        <v>4481</v>
      </c>
      <c r="B4378" s="3">
        <v>36</v>
      </c>
      <c r="C4378" s="3" t="s">
        <v>83</v>
      </c>
      <c r="D4378" s="3" t="s">
        <v>19</v>
      </c>
      <c r="E4378" s="5">
        <v>1.1100000000000001</v>
      </c>
      <c r="F4378" s="3">
        <v>39</v>
      </c>
      <c r="G4378" s="3" t="s">
        <v>98</v>
      </c>
      <c r="H4378" s="3" t="s">
        <v>85</v>
      </c>
      <c r="I4378" s="5">
        <v>8.99</v>
      </c>
      <c r="J4378" s="3">
        <v>1</v>
      </c>
      <c r="K4378" s="3" t="s">
        <v>126</v>
      </c>
      <c r="L4378" s="3">
        <v>1</v>
      </c>
      <c r="M4378" s="5">
        <v>0.03</v>
      </c>
      <c r="N4378" s="3" t="s">
        <v>117</v>
      </c>
    </row>
    <row r="4379" spans="1:14" x14ac:dyDescent="0.25">
      <c r="A4379" s="3" t="s">
        <v>4482</v>
      </c>
      <c r="B4379" s="3">
        <v>65</v>
      </c>
      <c r="C4379" s="3" t="s">
        <v>83</v>
      </c>
      <c r="D4379" s="3" t="s">
        <v>19</v>
      </c>
      <c r="E4379" s="5">
        <v>3.84</v>
      </c>
      <c r="F4379" s="3">
        <v>3</v>
      </c>
      <c r="G4379" s="3" t="s">
        <v>98</v>
      </c>
      <c r="H4379" s="3" t="s">
        <v>120</v>
      </c>
      <c r="I4379" s="5">
        <v>8.99</v>
      </c>
      <c r="J4379" s="3">
        <v>0</v>
      </c>
      <c r="K4379" s="3" t="s">
        <v>126</v>
      </c>
      <c r="L4379" s="3">
        <v>3</v>
      </c>
      <c r="M4379" s="5">
        <v>0.96</v>
      </c>
      <c r="N4379" s="3" t="s">
        <v>112</v>
      </c>
    </row>
    <row r="4380" spans="1:14" x14ac:dyDescent="0.25">
      <c r="A4380" s="3" t="s">
        <v>4483</v>
      </c>
      <c r="B4380" s="3">
        <v>23</v>
      </c>
      <c r="C4380" s="3" t="s">
        <v>83</v>
      </c>
      <c r="D4380" s="3" t="s">
        <v>23</v>
      </c>
      <c r="E4380" s="5">
        <v>15.27</v>
      </c>
      <c r="F4380" s="3">
        <v>27</v>
      </c>
      <c r="G4380" s="3" t="s">
        <v>94</v>
      </c>
      <c r="H4380" s="3" t="s">
        <v>122</v>
      </c>
      <c r="I4380" s="5">
        <v>17.989999999999998</v>
      </c>
      <c r="J4380" s="3">
        <v>0</v>
      </c>
      <c r="K4380" s="3" t="s">
        <v>108</v>
      </c>
      <c r="L4380" s="3">
        <v>1</v>
      </c>
      <c r="M4380" s="5">
        <v>0.55000000000000004</v>
      </c>
      <c r="N4380" s="3" t="s">
        <v>96</v>
      </c>
    </row>
    <row r="4381" spans="1:14" x14ac:dyDescent="0.25">
      <c r="A4381" s="3" t="s">
        <v>4484</v>
      </c>
      <c r="B4381" s="3">
        <v>22</v>
      </c>
      <c r="C4381" s="3" t="s">
        <v>93</v>
      </c>
      <c r="D4381" s="3" t="s">
        <v>23</v>
      </c>
      <c r="E4381" s="5">
        <v>7.28</v>
      </c>
      <c r="F4381" s="3">
        <v>43</v>
      </c>
      <c r="G4381" s="3" t="s">
        <v>135</v>
      </c>
      <c r="H4381" s="3" t="s">
        <v>120</v>
      </c>
      <c r="I4381" s="5">
        <v>17.989999999999998</v>
      </c>
      <c r="J4381" s="3">
        <v>0</v>
      </c>
      <c r="K4381" s="3" t="s">
        <v>102</v>
      </c>
      <c r="L4381" s="3">
        <v>5</v>
      </c>
      <c r="M4381" s="5">
        <v>0.17</v>
      </c>
      <c r="N4381" s="3" t="s">
        <v>91</v>
      </c>
    </row>
    <row r="4382" spans="1:14" x14ac:dyDescent="0.25">
      <c r="A4382" s="3" t="s">
        <v>4485</v>
      </c>
      <c r="B4382" s="3">
        <v>51</v>
      </c>
      <c r="C4382" s="3" t="s">
        <v>83</v>
      </c>
      <c r="D4382" s="3" t="s">
        <v>21</v>
      </c>
      <c r="E4382" s="5">
        <v>0.73</v>
      </c>
      <c r="F4382" s="3">
        <v>46</v>
      </c>
      <c r="G4382" s="3" t="s">
        <v>135</v>
      </c>
      <c r="H4382" s="3" t="s">
        <v>111</v>
      </c>
      <c r="I4382" s="5">
        <v>13.99</v>
      </c>
      <c r="J4382" s="3">
        <v>1</v>
      </c>
      <c r="K4382" s="3" t="s">
        <v>95</v>
      </c>
      <c r="L4382" s="3">
        <v>5</v>
      </c>
      <c r="M4382" s="5">
        <v>0.02</v>
      </c>
      <c r="N4382" s="3" t="s">
        <v>117</v>
      </c>
    </row>
    <row r="4383" spans="1:14" x14ac:dyDescent="0.25">
      <c r="A4383" s="3" t="s">
        <v>4486</v>
      </c>
      <c r="B4383" s="3">
        <v>69</v>
      </c>
      <c r="C4383" s="3" t="s">
        <v>106</v>
      </c>
      <c r="D4383" s="3" t="s">
        <v>23</v>
      </c>
      <c r="E4383" s="5">
        <v>21.64</v>
      </c>
      <c r="F4383" s="3">
        <v>27</v>
      </c>
      <c r="G4383" s="3" t="s">
        <v>89</v>
      </c>
      <c r="H4383" s="3" t="s">
        <v>90</v>
      </c>
      <c r="I4383" s="5">
        <v>17.989999999999998</v>
      </c>
      <c r="J4383" s="3">
        <v>0</v>
      </c>
      <c r="K4383" s="3" t="s">
        <v>86</v>
      </c>
      <c r="L4383" s="3">
        <v>5</v>
      </c>
      <c r="M4383" s="5">
        <v>0.77</v>
      </c>
      <c r="N4383" s="3" t="s">
        <v>112</v>
      </c>
    </row>
    <row r="4384" spans="1:14" x14ac:dyDescent="0.25">
      <c r="A4384" s="3" t="s">
        <v>4487</v>
      </c>
      <c r="B4384" s="3">
        <v>57</v>
      </c>
      <c r="C4384" s="3" t="s">
        <v>93</v>
      </c>
      <c r="D4384" s="3" t="s">
        <v>19</v>
      </c>
      <c r="E4384" s="5">
        <v>4.12</v>
      </c>
      <c r="F4384" s="3">
        <v>10</v>
      </c>
      <c r="G4384" s="3" t="s">
        <v>114</v>
      </c>
      <c r="H4384" s="3" t="s">
        <v>85</v>
      </c>
      <c r="I4384" s="5">
        <v>8.99</v>
      </c>
      <c r="J4384" s="3">
        <v>1</v>
      </c>
      <c r="K4384" s="3" t="s">
        <v>102</v>
      </c>
      <c r="L4384" s="3">
        <v>1</v>
      </c>
      <c r="M4384" s="5">
        <v>0.37</v>
      </c>
      <c r="N4384" s="3" t="s">
        <v>91</v>
      </c>
    </row>
    <row r="4385" spans="1:14" x14ac:dyDescent="0.25">
      <c r="A4385" s="3" t="s">
        <v>4488</v>
      </c>
      <c r="B4385" s="3">
        <v>28</v>
      </c>
      <c r="C4385" s="3" t="s">
        <v>83</v>
      </c>
      <c r="D4385" s="3" t="s">
        <v>23</v>
      </c>
      <c r="E4385" s="5">
        <v>0.77</v>
      </c>
      <c r="F4385" s="3">
        <v>21</v>
      </c>
      <c r="G4385" s="3" t="s">
        <v>135</v>
      </c>
      <c r="H4385" s="3" t="s">
        <v>90</v>
      </c>
      <c r="I4385" s="5">
        <v>17.989999999999998</v>
      </c>
      <c r="J4385" s="3">
        <v>1</v>
      </c>
      <c r="K4385" s="3" t="s">
        <v>95</v>
      </c>
      <c r="L4385" s="3">
        <v>2</v>
      </c>
      <c r="M4385" s="5">
        <v>0.04</v>
      </c>
      <c r="N4385" s="3" t="s">
        <v>87</v>
      </c>
    </row>
    <row r="4386" spans="1:14" x14ac:dyDescent="0.25">
      <c r="A4386" s="3" t="s">
        <v>4489</v>
      </c>
      <c r="B4386" s="3">
        <v>65</v>
      </c>
      <c r="C4386" s="3" t="s">
        <v>93</v>
      </c>
      <c r="D4386" s="3" t="s">
        <v>19</v>
      </c>
      <c r="E4386" s="5">
        <v>13.42</v>
      </c>
      <c r="F4386" s="3">
        <v>52</v>
      </c>
      <c r="G4386" s="3" t="s">
        <v>94</v>
      </c>
      <c r="H4386" s="3" t="s">
        <v>122</v>
      </c>
      <c r="I4386" s="5">
        <v>8.99</v>
      </c>
      <c r="J4386" s="3">
        <v>1</v>
      </c>
      <c r="K4386" s="3" t="s">
        <v>108</v>
      </c>
      <c r="L4386" s="3">
        <v>3</v>
      </c>
      <c r="M4386" s="5">
        <v>0.25</v>
      </c>
      <c r="N4386" s="3" t="s">
        <v>99</v>
      </c>
    </row>
    <row r="4387" spans="1:14" x14ac:dyDescent="0.25">
      <c r="A4387" s="3" t="s">
        <v>4490</v>
      </c>
      <c r="B4387" s="3">
        <v>31</v>
      </c>
      <c r="C4387" s="3" t="s">
        <v>93</v>
      </c>
      <c r="D4387" s="3" t="s">
        <v>23</v>
      </c>
      <c r="E4387" s="5">
        <v>4.03</v>
      </c>
      <c r="F4387" s="3">
        <v>24</v>
      </c>
      <c r="G4387" s="3" t="s">
        <v>98</v>
      </c>
      <c r="H4387" s="3" t="s">
        <v>90</v>
      </c>
      <c r="I4387" s="5">
        <v>17.989999999999998</v>
      </c>
      <c r="J4387" s="3">
        <v>1</v>
      </c>
      <c r="K4387" s="3" t="s">
        <v>86</v>
      </c>
      <c r="L4387" s="3">
        <v>5</v>
      </c>
      <c r="M4387" s="5">
        <v>0.16</v>
      </c>
      <c r="N4387" s="3" t="s">
        <v>96</v>
      </c>
    </row>
    <row r="4388" spans="1:14" x14ac:dyDescent="0.25">
      <c r="A4388" s="3" t="s">
        <v>4491</v>
      </c>
      <c r="B4388" s="3">
        <v>54</v>
      </c>
      <c r="C4388" s="3" t="s">
        <v>93</v>
      </c>
      <c r="D4388" s="3" t="s">
        <v>21</v>
      </c>
      <c r="E4388" s="5">
        <v>4.41</v>
      </c>
      <c r="F4388" s="3">
        <v>9</v>
      </c>
      <c r="G4388" s="3" t="s">
        <v>135</v>
      </c>
      <c r="H4388" s="3" t="s">
        <v>111</v>
      </c>
      <c r="I4388" s="5">
        <v>13.99</v>
      </c>
      <c r="J4388" s="3">
        <v>1</v>
      </c>
      <c r="K4388" s="3" t="s">
        <v>86</v>
      </c>
      <c r="L4388" s="3">
        <v>2</v>
      </c>
      <c r="M4388" s="5">
        <v>0.44</v>
      </c>
      <c r="N4388" s="3" t="s">
        <v>91</v>
      </c>
    </row>
    <row r="4389" spans="1:14" x14ac:dyDescent="0.25">
      <c r="A4389" s="3" t="s">
        <v>4492</v>
      </c>
      <c r="B4389" s="3">
        <v>46</v>
      </c>
      <c r="C4389" s="3" t="s">
        <v>106</v>
      </c>
      <c r="D4389" s="3" t="s">
        <v>19</v>
      </c>
      <c r="E4389" s="5">
        <v>14.86</v>
      </c>
      <c r="F4389" s="3">
        <v>47</v>
      </c>
      <c r="G4389" s="3" t="s">
        <v>114</v>
      </c>
      <c r="H4389" s="3" t="s">
        <v>85</v>
      </c>
      <c r="I4389" s="5">
        <v>8.99</v>
      </c>
      <c r="J4389" s="3">
        <v>1</v>
      </c>
      <c r="K4389" s="3" t="s">
        <v>108</v>
      </c>
      <c r="L4389" s="3">
        <v>4</v>
      </c>
      <c r="M4389" s="5">
        <v>0.31</v>
      </c>
      <c r="N4389" s="3" t="s">
        <v>104</v>
      </c>
    </row>
    <row r="4390" spans="1:14" x14ac:dyDescent="0.25">
      <c r="A4390" s="3" t="s">
        <v>4493</v>
      </c>
      <c r="B4390" s="3">
        <v>39</v>
      </c>
      <c r="C4390" s="3" t="s">
        <v>83</v>
      </c>
      <c r="D4390" s="3" t="s">
        <v>23</v>
      </c>
      <c r="E4390" s="5">
        <v>11.04</v>
      </c>
      <c r="F4390" s="3">
        <v>60</v>
      </c>
      <c r="G4390" s="3" t="s">
        <v>89</v>
      </c>
      <c r="H4390" s="3" t="s">
        <v>122</v>
      </c>
      <c r="I4390" s="5">
        <v>17.989999999999998</v>
      </c>
      <c r="J4390" s="3">
        <v>1</v>
      </c>
      <c r="K4390" s="3" t="s">
        <v>95</v>
      </c>
      <c r="L4390" s="3">
        <v>4</v>
      </c>
      <c r="M4390" s="5">
        <v>0.18</v>
      </c>
      <c r="N4390" s="3" t="s">
        <v>99</v>
      </c>
    </row>
    <row r="4391" spans="1:14" x14ac:dyDescent="0.25">
      <c r="A4391" s="3" t="s">
        <v>4494</v>
      </c>
      <c r="B4391" s="3">
        <v>29</v>
      </c>
      <c r="C4391" s="3" t="s">
        <v>106</v>
      </c>
      <c r="D4391" s="3" t="s">
        <v>23</v>
      </c>
      <c r="E4391" s="5">
        <v>15.36</v>
      </c>
      <c r="F4391" s="3">
        <v>31</v>
      </c>
      <c r="G4391" s="3" t="s">
        <v>114</v>
      </c>
      <c r="H4391" s="3" t="s">
        <v>90</v>
      </c>
      <c r="I4391" s="5">
        <v>17.989999999999998</v>
      </c>
      <c r="J4391" s="3">
        <v>1</v>
      </c>
      <c r="K4391" s="3" t="s">
        <v>95</v>
      </c>
      <c r="L4391" s="3">
        <v>1</v>
      </c>
      <c r="M4391" s="5">
        <v>0.48</v>
      </c>
      <c r="N4391" s="3" t="s">
        <v>91</v>
      </c>
    </row>
    <row r="4392" spans="1:14" x14ac:dyDescent="0.25">
      <c r="A4392" s="3" t="s">
        <v>4495</v>
      </c>
      <c r="B4392" s="3">
        <v>50</v>
      </c>
      <c r="C4392" s="3" t="s">
        <v>83</v>
      </c>
      <c r="D4392" s="3" t="s">
        <v>19</v>
      </c>
      <c r="E4392" s="5">
        <v>9.5399999999999991</v>
      </c>
      <c r="F4392" s="3">
        <v>38</v>
      </c>
      <c r="G4392" s="3" t="s">
        <v>89</v>
      </c>
      <c r="H4392" s="3" t="s">
        <v>111</v>
      </c>
      <c r="I4392" s="5">
        <v>8.99</v>
      </c>
      <c r="J4392" s="3">
        <v>1</v>
      </c>
      <c r="K4392" s="3" t="s">
        <v>108</v>
      </c>
      <c r="L4392" s="3">
        <v>3</v>
      </c>
      <c r="M4392" s="5">
        <v>0.24</v>
      </c>
      <c r="N4392" s="3" t="s">
        <v>87</v>
      </c>
    </row>
    <row r="4393" spans="1:14" x14ac:dyDescent="0.25">
      <c r="A4393" s="3" t="s">
        <v>4496</v>
      </c>
      <c r="B4393" s="3">
        <v>54</v>
      </c>
      <c r="C4393" s="3" t="s">
        <v>106</v>
      </c>
      <c r="D4393" s="3" t="s">
        <v>19</v>
      </c>
      <c r="E4393" s="5">
        <v>14.18</v>
      </c>
      <c r="F4393" s="3">
        <v>45</v>
      </c>
      <c r="G4393" s="3" t="s">
        <v>84</v>
      </c>
      <c r="H4393" s="3" t="s">
        <v>90</v>
      </c>
      <c r="I4393" s="5">
        <v>8.99</v>
      </c>
      <c r="J4393" s="3">
        <v>1</v>
      </c>
      <c r="K4393" s="3" t="s">
        <v>108</v>
      </c>
      <c r="L4393" s="3">
        <v>5</v>
      </c>
      <c r="M4393" s="5">
        <v>0.31</v>
      </c>
      <c r="N4393" s="3" t="s">
        <v>117</v>
      </c>
    </row>
    <row r="4394" spans="1:14" x14ac:dyDescent="0.25">
      <c r="A4394" s="3" t="s">
        <v>4497</v>
      </c>
      <c r="B4394" s="3">
        <v>32</v>
      </c>
      <c r="C4394" s="3" t="s">
        <v>106</v>
      </c>
      <c r="D4394" s="3" t="s">
        <v>21</v>
      </c>
      <c r="E4394" s="5">
        <v>1.52</v>
      </c>
      <c r="F4394" s="3">
        <v>10</v>
      </c>
      <c r="G4394" s="3" t="s">
        <v>94</v>
      </c>
      <c r="H4394" s="3" t="s">
        <v>120</v>
      </c>
      <c r="I4394" s="5">
        <v>13.99</v>
      </c>
      <c r="J4394" s="3">
        <v>1</v>
      </c>
      <c r="K4394" s="3" t="s">
        <v>108</v>
      </c>
      <c r="L4394" s="3">
        <v>3</v>
      </c>
      <c r="M4394" s="5">
        <v>0.14000000000000001</v>
      </c>
      <c r="N4394" s="3" t="s">
        <v>87</v>
      </c>
    </row>
    <row r="4395" spans="1:14" x14ac:dyDescent="0.25">
      <c r="A4395" s="3" t="s">
        <v>4498</v>
      </c>
      <c r="B4395" s="3">
        <v>25</v>
      </c>
      <c r="C4395" s="3" t="s">
        <v>93</v>
      </c>
      <c r="D4395" s="3" t="s">
        <v>23</v>
      </c>
      <c r="E4395" s="5">
        <v>0.82</v>
      </c>
      <c r="F4395" s="3">
        <v>22</v>
      </c>
      <c r="G4395" s="3" t="s">
        <v>98</v>
      </c>
      <c r="H4395" s="3" t="s">
        <v>122</v>
      </c>
      <c r="I4395" s="5">
        <v>17.989999999999998</v>
      </c>
      <c r="J4395" s="3">
        <v>1</v>
      </c>
      <c r="K4395" s="3" t="s">
        <v>95</v>
      </c>
      <c r="L4395" s="3">
        <v>1</v>
      </c>
      <c r="M4395" s="5">
        <v>0.04</v>
      </c>
      <c r="N4395" s="3" t="s">
        <v>104</v>
      </c>
    </row>
    <row r="4396" spans="1:14" x14ac:dyDescent="0.25">
      <c r="A4396" s="3" t="s">
        <v>4499</v>
      </c>
      <c r="B4396" s="3">
        <v>64</v>
      </c>
      <c r="C4396" s="3" t="s">
        <v>83</v>
      </c>
      <c r="D4396" s="3" t="s">
        <v>23</v>
      </c>
      <c r="E4396" s="5">
        <v>0.34</v>
      </c>
      <c r="F4396" s="3">
        <v>1</v>
      </c>
      <c r="G4396" s="3" t="s">
        <v>89</v>
      </c>
      <c r="H4396" s="3" t="s">
        <v>120</v>
      </c>
      <c r="I4396" s="5">
        <v>17.989999999999998</v>
      </c>
      <c r="J4396" s="3">
        <v>1</v>
      </c>
      <c r="K4396" s="3" t="s">
        <v>86</v>
      </c>
      <c r="L4396" s="3">
        <v>3</v>
      </c>
      <c r="M4396" s="5">
        <v>0.17</v>
      </c>
      <c r="N4396" s="3" t="s">
        <v>112</v>
      </c>
    </row>
    <row r="4397" spans="1:14" x14ac:dyDescent="0.25">
      <c r="A4397" s="3" t="s">
        <v>4500</v>
      </c>
      <c r="B4397" s="3">
        <v>44</v>
      </c>
      <c r="C4397" s="3" t="s">
        <v>106</v>
      </c>
      <c r="D4397" s="3" t="s">
        <v>21</v>
      </c>
      <c r="E4397" s="5">
        <v>1.01</v>
      </c>
      <c r="F4397" s="3">
        <v>13</v>
      </c>
      <c r="G4397" s="3" t="s">
        <v>89</v>
      </c>
      <c r="H4397" s="3" t="s">
        <v>111</v>
      </c>
      <c r="I4397" s="5">
        <v>13.99</v>
      </c>
      <c r="J4397" s="3">
        <v>0</v>
      </c>
      <c r="K4397" s="3" t="s">
        <v>108</v>
      </c>
      <c r="L4397" s="3">
        <v>4</v>
      </c>
      <c r="M4397" s="5">
        <v>7.0000000000000007E-2</v>
      </c>
      <c r="N4397" s="3" t="s">
        <v>87</v>
      </c>
    </row>
    <row r="4398" spans="1:14" x14ac:dyDescent="0.25">
      <c r="A4398" s="3" t="s">
        <v>4501</v>
      </c>
      <c r="B4398" s="3">
        <v>44</v>
      </c>
      <c r="C4398" s="3" t="s">
        <v>93</v>
      </c>
      <c r="D4398" s="3" t="s">
        <v>23</v>
      </c>
      <c r="E4398" s="5">
        <v>7.47</v>
      </c>
      <c r="F4398" s="3">
        <v>19</v>
      </c>
      <c r="G4398" s="3" t="s">
        <v>89</v>
      </c>
      <c r="H4398" s="3" t="s">
        <v>120</v>
      </c>
      <c r="I4398" s="5">
        <v>17.989999999999998</v>
      </c>
      <c r="J4398" s="3">
        <v>0</v>
      </c>
      <c r="K4398" s="3" t="s">
        <v>102</v>
      </c>
      <c r="L4398" s="3">
        <v>1</v>
      </c>
      <c r="M4398" s="5">
        <v>0.37</v>
      </c>
      <c r="N4398" s="3" t="s">
        <v>87</v>
      </c>
    </row>
    <row r="4399" spans="1:14" x14ac:dyDescent="0.25">
      <c r="A4399" s="3" t="s">
        <v>4502</v>
      </c>
      <c r="B4399" s="3">
        <v>18</v>
      </c>
      <c r="C4399" s="3" t="s">
        <v>106</v>
      </c>
      <c r="D4399" s="3" t="s">
        <v>19</v>
      </c>
      <c r="E4399" s="5">
        <v>6.57</v>
      </c>
      <c r="F4399" s="3">
        <v>50</v>
      </c>
      <c r="G4399" s="3" t="s">
        <v>84</v>
      </c>
      <c r="H4399" s="3" t="s">
        <v>111</v>
      </c>
      <c r="I4399" s="5">
        <v>8.99</v>
      </c>
      <c r="J4399" s="3">
        <v>1</v>
      </c>
      <c r="K4399" s="3" t="s">
        <v>108</v>
      </c>
      <c r="L4399" s="3">
        <v>3</v>
      </c>
      <c r="M4399" s="5">
        <v>0.13</v>
      </c>
      <c r="N4399" s="3" t="s">
        <v>117</v>
      </c>
    </row>
    <row r="4400" spans="1:14" x14ac:dyDescent="0.25">
      <c r="A4400" s="3" t="s">
        <v>4503</v>
      </c>
      <c r="B4400" s="3">
        <v>38</v>
      </c>
      <c r="C4400" s="3" t="s">
        <v>93</v>
      </c>
      <c r="D4400" s="3" t="s">
        <v>19</v>
      </c>
      <c r="E4400" s="5">
        <v>39.29</v>
      </c>
      <c r="F4400" s="3">
        <v>54</v>
      </c>
      <c r="G4400" s="3" t="s">
        <v>135</v>
      </c>
      <c r="H4400" s="3" t="s">
        <v>85</v>
      </c>
      <c r="I4400" s="5">
        <v>8.99</v>
      </c>
      <c r="J4400" s="3">
        <v>0</v>
      </c>
      <c r="K4400" s="3" t="s">
        <v>126</v>
      </c>
      <c r="L4400" s="3">
        <v>5</v>
      </c>
      <c r="M4400" s="5">
        <v>0.71</v>
      </c>
      <c r="N4400" s="3" t="s">
        <v>104</v>
      </c>
    </row>
    <row r="4401" spans="1:14" x14ac:dyDescent="0.25">
      <c r="A4401" s="3" t="s">
        <v>4504</v>
      </c>
      <c r="B4401" s="3">
        <v>36</v>
      </c>
      <c r="C4401" s="3" t="s">
        <v>93</v>
      </c>
      <c r="D4401" s="3" t="s">
        <v>21</v>
      </c>
      <c r="E4401" s="5">
        <v>3.16</v>
      </c>
      <c r="F4401" s="3">
        <v>23</v>
      </c>
      <c r="G4401" s="3" t="s">
        <v>98</v>
      </c>
      <c r="H4401" s="3" t="s">
        <v>122</v>
      </c>
      <c r="I4401" s="5">
        <v>13.99</v>
      </c>
      <c r="J4401" s="3">
        <v>1</v>
      </c>
      <c r="K4401" s="3" t="s">
        <v>95</v>
      </c>
      <c r="L4401" s="3">
        <v>5</v>
      </c>
      <c r="M4401" s="5">
        <v>0.13</v>
      </c>
      <c r="N4401" s="3" t="s">
        <v>112</v>
      </c>
    </row>
    <row r="4402" spans="1:14" x14ac:dyDescent="0.25">
      <c r="A4402" s="3" t="s">
        <v>4505</v>
      </c>
      <c r="B4402" s="3">
        <v>18</v>
      </c>
      <c r="C4402" s="3" t="s">
        <v>93</v>
      </c>
      <c r="D4402" s="3" t="s">
        <v>19</v>
      </c>
      <c r="E4402" s="5">
        <v>0.75</v>
      </c>
      <c r="F4402" s="3">
        <v>11</v>
      </c>
      <c r="G4402" s="3" t="s">
        <v>84</v>
      </c>
      <c r="H4402" s="3" t="s">
        <v>111</v>
      </c>
      <c r="I4402" s="5">
        <v>8.99</v>
      </c>
      <c r="J4402" s="3">
        <v>1</v>
      </c>
      <c r="K4402" s="3" t="s">
        <v>95</v>
      </c>
      <c r="L4402" s="3">
        <v>5</v>
      </c>
      <c r="M4402" s="5">
        <v>0.06</v>
      </c>
      <c r="N4402" s="3" t="s">
        <v>104</v>
      </c>
    </row>
    <row r="4403" spans="1:14" x14ac:dyDescent="0.25">
      <c r="A4403" s="3" t="s">
        <v>4506</v>
      </c>
      <c r="B4403" s="3">
        <v>21</v>
      </c>
      <c r="C4403" s="3" t="s">
        <v>83</v>
      </c>
      <c r="D4403" s="3" t="s">
        <v>19</v>
      </c>
      <c r="E4403" s="5">
        <v>5.57</v>
      </c>
      <c r="F4403" s="3">
        <v>21</v>
      </c>
      <c r="G4403" s="3" t="s">
        <v>98</v>
      </c>
      <c r="H4403" s="3" t="s">
        <v>85</v>
      </c>
      <c r="I4403" s="5">
        <v>8.99</v>
      </c>
      <c r="J4403" s="3">
        <v>0</v>
      </c>
      <c r="K4403" s="3" t="s">
        <v>108</v>
      </c>
      <c r="L4403" s="3">
        <v>3</v>
      </c>
      <c r="M4403" s="5">
        <v>0.25</v>
      </c>
      <c r="N4403" s="3" t="s">
        <v>104</v>
      </c>
    </row>
    <row r="4404" spans="1:14" x14ac:dyDescent="0.25">
      <c r="A4404" s="3" t="s">
        <v>4507</v>
      </c>
      <c r="B4404" s="3">
        <v>37</v>
      </c>
      <c r="C4404" s="3" t="s">
        <v>106</v>
      </c>
      <c r="D4404" s="3" t="s">
        <v>21</v>
      </c>
      <c r="E4404" s="5">
        <v>3.72</v>
      </c>
      <c r="F4404" s="3">
        <v>31</v>
      </c>
      <c r="G4404" s="3" t="s">
        <v>84</v>
      </c>
      <c r="H4404" s="3" t="s">
        <v>90</v>
      </c>
      <c r="I4404" s="5">
        <v>13.99</v>
      </c>
      <c r="J4404" s="3">
        <v>1</v>
      </c>
      <c r="K4404" s="3" t="s">
        <v>102</v>
      </c>
      <c r="L4404" s="3">
        <v>2</v>
      </c>
      <c r="M4404" s="5">
        <v>0.12</v>
      </c>
      <c r="N4404" s="3" t="s">
        <v>104</v>
      </c>
    </row>
    <row r="4405" spans="1:14" x14ac:dyDescent="0.25">
      <c r="A4405" s="3" t="s">
        <v>4508</v>
      </c>
      <c r="B4405" s="3">
        <v>34</v>
      </c>
      <c r="C4405" s="3" t="s">
        <v>83</v>
      </c>
      <c r="D4405" s="3" t="s">
        <v>23</v>
      </c>
      <c r="E4405" s="5">
        <v>1.94</v>
      </c>
      <c r="F4405" s="3">
        <v>39</v>
      </c>
      <c r="G4405" s="3" t="s">
        <v>114</v>
      </c>
      <c r="H4405" s="3" t="s">
        <v>85</v>
      </c>
      <c r="I4405" s="5">
        <v>17.989999999999998</v>
      </c>
      <c r="J4405" s="3">
        <v>1</v>
      </c>
      <c r="K4405" s="3" t="s">
        <v>86</v>
      </c>
      <c r="L4405" s="3">
        <v>5</v>
      </c>
      <c r="M4405" s="5">
        <v>0.05</v>
      </c>
      <c r="N4405" s="3" t="s">
        <v>96</v>
      </c>
    </row>
    <row r="4406" spans="1:14" x14ac:dyDescent="0.25">
      <c r="A4406" s="3" t="s">
        <v>4509</v>
      </c>
      <c r="B4406" s="3">
        <v>36</v>
      </c>
      <c r="C4406" s="3" t="s">
        <v>93</v>
      </c>
      <c r="D4406" s="3" t="s">
        <v>23</v>
      </c>
      <c r="E4406" s="5">
        <v>1.46</v>
      </c>
      <c r="F4406" s="3">
        <v>60</v>
      </c>
      <c r="G4406" s="3" t="s">
        <v>89</v>
      </c>
      <c r="H4406" s="3" t="s">
        <v>120</v>
      </c>
      <c r="I4406" s="5">
        <v>17.989999999999998</v>
      </c>
      <c r="J4406" s="3">
        <v>1</v>
      </c>
      <c r="K4406" s="3" t="s">
        <v>86</v>
      </c>
      <c r="L4406" s="3">
        <v>5</v>
      </c>
      <c r="M4406" s="5">
        <v>0.02</v>
      </c>
      <c r="N4406" s="3" t="s">
        <v>91</v>
      </c>
    </row>
    <row r="4407" spans="1:14" x14ac:dyDescent="0.25">
      <c r="A4407" s="3" t="s">
        <v>4510</v>
      </c>
      <c r="B4407" s="3">
        <v>51</v>
      </c>
      <c r="C4407" s="3" t="s">
        <v>83</v>
      </c>
      <c r="D4407" s="3" t="s">
        <v>19</v>
      </c>
      <c r="E4407" s="5">
        <v>2.29</v>
      </c>
      <c r="F4407" s="3">
        <v>51</v>
      </c>
      <c r="G4407" s="3" t="s">
        <v>135</v>
      </c>
      <c r="H4407" s="3" t="s">
        <v>111</v>
      </c>
      <c r="I4407" s="5">
        <v>8.99</v>
      </c>
      <c r="J4407" s="3">
        <v>1</v>
      </c>
      <c r="K4407" s="3" t="s">
        <v>126</v>
      </c>
      <c r="L4407" s="3">
        <v>3</v>
      </c>
      <c r="M4407" s="5">
        <v>0.04</v>
      </c>
      <c r="N4407" s="3" t="s">
        <v>91</v>
      </c>
    </row>
    <row r="4408" spans="1:14" x14ac:dyDescent="0.25">
      <c r="A4408" s="3" t="s">
        <v>4511</v>
      </c>
      <c r="B4408" s="3">
        <v>54</v>
      </c>
      <c r="C4408" s="3" t="s">
        <v>93</v>
      </c>
      <c r="D4408" s="3" t="s">
        <v>19</v>
      </c>
      <c r="E4408" s="5">
        <v>6.72</v>
      </c>
      <c r="F4408" s="3">
        <v>47</v>
      </c>
      <c r="G4408" s="3" t="s">
        <v>89</v>
      </c>
      <c r="H4408" s="3" t="s">
        <v>111</v>
      </c>
      <c r="I4408" s="5">
        <v>8.99</v>
      </c>
      <c r="J4408" s="3">
        <v>1</v>
      </c>
      <c r="K4408" s="3" t="s">
        <v>102</v>
      </c>
      <c r="L4408" s="3">
        <v>4</v>
      </c>
      <c r="M4408" s="5">
        <v>0.14000000000000001</v>
      </c>
      <c r="N4408" s="3" t="s">
        <v>96</v>
      </c>
    </row>
    <row r="4409" spans="1:14" x14ac:dyDescent="0.25">
      <c r="A4409" s="3" t="s">
        <v>4512</v>
      </c>
      <c r="B4409" s="3">
        <v>37</v>
      </c>
      <c r="C4409" s="3" t="s">
        <v>106</v>
      </c>
      <c r="D4409" s="3" t="s">
        <v>23</v>
      </c>
      <c r="E4409" s="5">
        <v>2.44</v>
      </c>
      <c r="F4409" s="3">
        <v>8</v>
      </c>
      <c r="G4409" s="3" t="s">
        <v>89</v>
      </c>
      <c r="H4409" s="3" t="s">
        <v>90</v>
      </c>
      <c r="I4409" s="5">
        <v>17.989999999999998</v>
      </c>
      <c r="J4409" s="3">
        <v>1</v>
      </c>
      <c r="K4409" s="3" t="s">
        <v>95</v>
      </c>
      <c r="L4409" s="3">
        <v>2</v>
      </c>
      <c r="M4409" s="5">
        <v>0.27</v>
      </c>
      <c r="N4409" s="3" t="s">
        <v>112</v>
      </c>
    </row>
    <row r="4410" spans="1:14" x14ac:dyDescent="0.25">
      <c r="A4410" s="3" t="s">
        <v>4513</v>
      </c>
      <c r="B4410" s="3">
        <v>20</v>
      </c>
      <c r="C4410" s="3" t="s">
        <v>83</v>
      </c>
      <c r="D4410" s="3" t="s">
        <v>21</v>
      </c>
      <c r="E4410" s="5">
        <v>5.46</v>
      </c>
      <c r="F4410" s="3">
        <v>59</v>
      </c>
      <c r="G4410" s="3" t="s">
        <v>114</v>
      </c>
      <c r="H4410" s="3" t="s">
        <v>90</v>
      </c>
      <c r="I4410" s="5">
        <v>13.99</v>
      </c>
      <c r="J4410" s="3">
        <v>1</v>
      </c>
      <c r="K4410" s="3" t="s">
        <v>86</v>
      </c>
      <c r="L4410" s="3">
        <v>2</v>
      </c>
      <c r="M4410" s="5">
        <v>0.09</v>
      </c>
      <c r="N4410" s="3" t="s">
        <v>104</v>
      </c>
    </row>
    <row r="4411" spans="1:14" x14ac:dyDescent="0.25">
      <c r="A4411" s="3" t="s">
        <v>4514</v>
      </c>
      <c r="B4411" s="3">
        <v>20</v>
      </c>
      <c r="C4411" s="3" t="s">
        <v>83</v>
      </c>
      <c r="D4411" s="3" t="s">
        <v>19</v>
      </c>
      <c r="E4411" s="5">
        <v>5.64</v>
      </c>
      <c r="F4411" s="3">
        <v>24</v>
      </c>
      <c r="G4411" s="3" t="s">
        <v>84</v>
      </c>
      <c r="H4411" s="3" t="s">
        <v>122</v>
      </c>
      <c r="I4411" s="5">
        <v>8.99</v>
      </c>
      <c r="J4411" s="3">
        <v>0</v>
      </c>
      <c r="K4411" s="3" t="s">
        <v>102</v>
      </c>
      <c r="L4411" s="3">
        <v>2</v>
      </c>
      <c r="M4411" s="5">
        <v>0.23</v>
      </c>
      <c r="N4411" s="3" t="s">
        <v>87</v>
      </c>
    </row>
    <row r="4412" spans="1:14" x14ac:dyDescent="0.25">
      <c r="A4412" s="3" t="s">
        <v>4515</v>
      </c>
      <c r="B4412" s="3">
        <v>51</v>
      </c>
      <c r="C4412" s="3" t="s">
        <v>83</v>
      </c>
      <c r="D4412" s="3" t="s">
        <v>21</v>
      </c>
      <c r="E4412" s="5">
        <v>3.38</v>
      </c>
      <c r="F4412" s="3">
        <v>40</v>
      </c>
      <c r="G4412" s="3" t="s">
        <v>94</v>
      </c>
      <c r="H4412" s="3" t="s">
        <v>120</v>
      </c>
      <c r="I4412" s="5">
        <v>13.99</v>
      </c>
      <c r="J4412" s="3">
        <v>1</v>
      </c>
      <c r="K4412" s="3" t="s">
        <v>86</v>
      </c>
      <c r="L4412" s="3">
        <v>3</v>
      </c>
      <c r="M4412" s="5">
        <v>0.08</v>
      </c>
      <c r="N4412" s="3" t="s">
        <v>91</v>
      </c>
    </row>
    <row r="4413" spans="1:14" x14ac:dyDescent="0.25">
      <c r="A4413" s="3" t="s">
        <v>4516</v>
      </c>
      <c r="B4413" s="3">
        <v>39</v>
      </c>
      <c r="C4413" s="3" t="s">
        <v>93</v>
      </c>
      <c r="D4413" s="3" t="s">
        <v>23</v>
      </c>
      <c r="E4413" s="5">
        <v>1.86</v>
      </c>
      <c r="F4413" s="3">
        <v>55</v>
      </c>
      <c r="G4413" s="3" t="s">
        <v>98</v>
      </c>
      <c r="H4413" s="3" t="s">
        <v>111</v>
      </c>
      <c r="I4413" s="5">
        <v>17.989999999999998</v>
      </c>
      <c r="J4413" s="3">
        <v>1</v>
      </c>
      <c r="K4413" s="3" t="s">
        <v>102</v>
      </c>
      <c r="L4413" s="3">
        <v>3</v>
      </c>
      <c r="M4413" s="5">
        <v>0.03</v>
      </c>
      <c r="N4413" s="3" t="s">
        <v>117</v>
      </c>
    </row>
    <row r="4414" spans="1:14" x14ac:dyDescent="0.25">
      <c r="A4414" s="3" t="s">
        <v>4517</v>
      </c>
      <c r="B4414" s="3">
        <v>52</v>
      </c>
      <c r="C4414" s="3" t="s">
        <v>93</v>
      </c>
      <c r="D4414" s="3" t="s">
        <v>23</v>
      </c>
      <c r="E4414" s="5">
        <v>4.12</v>
      </c>
      <c r="F4414" s="3">
        <v>1</v>
      </c>
      <c r="G4414" s="3" t="s">
        <v>114</v>
      </c>
      <c r="H4414" s="3" t="s">
        <v>111</v>
      </c>
      <c r="I4414" s="5">
        <v>17.989999999999998</v>
      </c>
      <c r="J4414" s="3">
        <v>0</v>
      </c>
      <c r="K4414" s="3" t="s">
        <v>95</v>
      </c>
      <c r="L4414" s="3">
        <v>4</v>
      </c>
      <c r="M4414" s="5">
        <v>2.06</v>
      </c>
      <c r="N4414" s="3" t="s">
        <v>91</v>
      </c>
    </row>
    <row r="4415" spans="1:14" x14ac:dyDescent="0.25">
      <c r="A4415" s="3" t="s">
        <v>4518</v>
      </c>
      <c r="B4415" s="3">
        <v>34</v>
      </c>
      <c r="C4415" s="3" t="s">
        <v>83</v>
      </c>
      <c r="D4415" s="3" t="s">
        <v>21</v>
      </c>
      <c r="E4415" s="5">
        <v>7.32</v>
      </c>
      <c r="F4415" s="3">
        <v>57</v>
      </c>
      <c r="G4415" s="3" t="s">
        <v>89</v>
      </c>
      <c r="H4415" s="3" t="s">
        <v>122</v>
      </c>
      <c r="I4415" s="5">
        <v>13.99</v>
      </c>
      <c r="J4415" s="3">
        <v>1</v>
      </c>
      <c r="K4415" s="3" t="s">
        <v>95</v>
      </c>
      <c r="L4415" s="3">
        <v>1</v>
      </c>
      <c r="M4415" s="5">
        <v>0.13</v>
      </c>
      <c r="N4415" s="3" t="s">
        <v>91</v>
      </c>
    </row>
    <row r="4416" spans="1:14" x14ac:dyDescent="0.25">
      <c r="A4416" s="3" t="s">
        <v>4519</v>
      </c>
      <c r="B4416" s="3">
        <v>35</v>
      </c>
      <c r="C4416" s="3" t="s">
        <v>93</v>
      </c>
      <c r="D4416" s="3" t="s">
        <v>21</v>
      </c>
      <c r="E4416" s="5">
        <v>34.299999999999997</v>
      </c>
      <c r="F4416" s="3">
        <v>18</v>
      </c>
      <c r="G4416" s="3" t="s">
        <v>98</v>
      </c>
      <c r="H4416" s="3" t="s">
        <v>90</v>
      </c>
      <c r="I4416" s="5">
        <v>13.99</v>
      </c>
      <c r="J4416" s="3">
        <v>0</v>
      </c>
      <c r="K4416" s="3" t="s">
        <v>126</v>
      </c>
      <c r="L4416" s="3">
        <v>1</v>
      </c>
      <c r="M4416" s="5">
        <v>1.81</v>
      </c>
      <c r="N4416" s="3" t="s">
        <v>96</v>
      </c>
    </row>
    <row r="4417" spans="1:14" x14ac:dyDescent="0.25">
      <c r="A4417" s="3" t="s">
        <v>4520</v>
      </c>
      <c r="B4417" s="3">
        <v>47</v>
      </c>
      <c r="C4417" s="3" t="s">
        <v>106</v>
      </c>
      <c r="D4417" s="3" t="s">
        <v>23</v>
      </c>
      <c r="E4417" s="5">
        <v>3.78</v>
      </c>
      <c r="F4417" s="3">
        <v>56</v>
      </c>
      <c r="G4417" s="3" t="s">
        <v>98</v>
      </c>
      <c r="H4417" s="3" t="s">
        <v>111</v>
      </c>
      <c r="I4417" s="5">
        <v>17.989999999999998</v>
      </c>
      <c r="J4417" s="3">
        <v>1</v>
      </c>
      <c r="K4417" s="3" t="s">
        <v>102</v>
      </c>
      <c r="L4417" s="3">
        <v>3</v>
      </c>
      <c r="M4417" s="5">
        <v>7.0000000000000007E-2</v>
      </c>
      <c r="N4417" s="3" t="s">
        <v>117</v>
      </c>
    </row>
    <row r="4418" spans="1:14" x14ac:dyDescent="0.25">
      <c r="A4418" s="3" t="s">
        <v>4521</v>
      </c>
      <c r="B4418" s="3">
        <v>42</v>
      </c>
      <c r="C4418" s="3" t="s">
        <v>106</v>
      </c>
      <c r="D4418" s="3" t="s">
        <v>21</v>
      </c>
      <c r="E4418" s="5">
        <v>10.89</v>
      </c>
      <c r="F4418" s="3">
        <v>15</v>
      </c>
      <c r="G4418" s="3" t="s">
        <v>84</v>
      </c>
      <c r="H4418" s="3" t="s">
        <v>122</v>
      </c>
      <c r="I4418" s="5">
        <v>13.99</v>
      </c>
      <c r="J4418" s="3">
        <v>0</v>
      </c>
      <c r="K4418" s="3" t="s">
        <v>86</v>
      </c>
      <c r="L4418" s="3">
        <v>5</v>
      </c>
      <c r="M4418" s="5">
        <v>0.68</v>
      </c>
      <c r="N4418" s="3" t="s">
        <v>104</v>
      </c>
    </row>
    <row r="4419" spans="1:14" x14ac:dyDescent="0.25">
      <c r="A4419" s="3" t="s">
        <v>4522</v>
      </c>
      <c r="B4419" s="3">
        <v>34</v>
      </c>
      <c r="C4419" s="3" t="s">
        <v>93</v>
      </c>
      <c r="D4419" s="3" t="s">
        <v>23</v>
      </c>
      <c r="E4419" s="5">
        <v>5.24</v>
      </c>
      <c r="F4419" s="3">
        <v>20</v>
      </c>
      <c r="G4419" s="3" t="s">
        <v>89</v>
      </c>
      <c r="H4419" s="3" t="s">
        <v>120</v>
      </c>
      <c r="I4419" s="5">
        <v>17.989999999999998</v>
      </c>
      <c r="J4419" s="3">
        <v>0</v>
      </c>
      <c r="K4419" s="3" t="s">
        <v>102</v>
      </c>
      <c r="L4419" s="3">
        <v>3</v>
      </c>
      <c r="M4419" s="5">
        <v>0.25</v>
      </c>
      <c r="N4419" s="3" t="s">
        <v>104</v>
      </c>
    </row>
    <row r="4420" spans="1:14" x14ac:dyDescent="0.25">
      <c r="A4420" s="3" t="s">
        <v>4523</v>
      </c>
      <c r="B4420" s="3">
        <v>44</v>
      </c>
      <c r="C4420" s="3" t="s">
        <v>83</v>
      </c>
      <c r="D4420" s="3" t="s">
        <v>23</v>
      </c>
      <c r="E4420" s="5">
        <v>46.8</v>
      </c>
      <c r="F4420" s="3">
        <v>46</v>
      </c>
      <c r="G4420" s="3" t="s">
        <v>98</v>
      </c>
      <c r="H4420" s="3" t="s">
        <v>90</v>
      </c>
      <c r="I4420" s="5">
        <v>17.989999999999998</v>
      </c>
      <c r="J4420" s="3">
        <v>0</v>
      </c>
      <c r="K4420" s="3" t="s">
        <v>95</v>
      </c>
      <c r="L4420" s="3">
        <v>4</v>
      </c>
      <c r="M4420" s="5">
        <v>1</v>
      </c>
      <c r="N4420" s="3" t="s">
        <v>104</v>
      </c>
    </row>
    <row r="4421" spans="1:14" x14ac:dyDescent="0.25">
      <c r="A4421" s="3" t="s">
        <v>4524</v>
      </c>
      <c r="B4421" s="3">
        <v>34</v>
      </c>
      <c r="C4421" s="3" t="s">
        <v>83</v>
      </c>
      <c r="D4421" s="3" t="s">
        <v>23</v>
      </c>
      <c r="E4421" s="5">
        <v>22.76</v>
      </c>
      <c r="F4421" s="3">
        <v>59</v>
      </c>
      <c r="G4421" s="3" t="s">
        <v>135</v>
      </c>
      <c r="H4421" s="3" t="s">
        <v>111</v>
      </c>
      <c r="I4421" s="5">
        <v>17.989999999999998</v>
      </c>
      <c r="J4421" s="3">
        <v>0</v>
      </c>
      <c r="K4421" s="3" t="s">
        <v>126</v>
      </c>
      <c r="L4421" s="3">
        <v>3</v>
      </c>
      <c r="M4421" s="5">
        <v>0.38</v>
      </c>
      <c r="N4421" s="3" t="s">
        <v>87</v>
      </c>
    </row>
    <row r="4422" spans="1:14" x14ac:dyDescent="0.25">
      <c r="A4422" s="3" t="s">
        <v>4525</v>
      </c>
      <c r="B4422" s="3">
        <v>68</v>
      </c>
      <c r="C4422" s="3" t="s">
        <v>83</v>
      </c>
      <c r="D4422" s="3" t="s">
        <v>23</v>
      </c>
      <c r="E4422" s="5">
        <v>5.61</v>
      </c>
      <c r="F4422" s="3">
        <v>41</v>
      </c>
      <c r="G4422" s="3" t="s">
        <v>84</v>
      </c>
      <c r="H4422" s="3" t="s">
        <v>85</v>
      </c>
      <c r="I4422" s="5">
        <v>17.989999999999998</v>
      </c>
      <c r="J4422" s="3">
        <v>1</v>
      </c>
      <c r="K4422" s="3" t="s">
        <v>108</v>
      </c>
      <c r="L4422" s="3">
        <v>1</v>
      </c>
      <c r="M4422" s="5">
        <v>0.13</v>
      </c>
      <c r="N4422" s="3" t="s">
        <v>87</v>
      </c>
    </row>
    <row r="4423" spans="1:14" x14ac:dyDescent="0.25">
      <c r="A4423" s="3" t="s">
        <v>4526</v>
      </c>
      <c r="B4423" s="3">
        <v>20</v>
      </c>
      <c r="C4423" s="3" t="s">
        <v>106</v>
      </c>
      <c r="D4423" s="3" t="s">
        <v>19</v>
      </c>
      <c r="E4423" s="5">
        <v>2.16</v>
      </c>
      <c r="F4423" s="3">
        <v>28</v>
      </c>
      <c r="G4423" s="3" t="s">
        <v>89</v>
      </c>
      <c r="H4423" s="3" t="s">
        <v>120</v>
      </c>
      <c r="I4423" s="5">
        <v>8.99</v>
      </c>
      <c r="J4423" s="3">
        <v>1</v>
      </c>
      <c r="K4423" s="3" t="s">
        <v>126</v>
      </c>
      <c r="L4423" s="3">
        <v>1</v>
      </c>
      <c r="M4423" s="5">
        <v>7.0000000000000007E-2</v>
      </c>
      <c r="N4423" s="3" t="s">
        <v>117</v>
      </c>
    </row>
    <row r="4424" spans="1:14" x14ac:dyDescent="0.25">
      <c r="A4424" s="3" t="s">
        <v>4527</v>
      </c>
      <c r="B4424" s="3">
        <v>55</v>
      </c>
      <c r="C4424" s="3" t="s">
        <v>106</v>
      </c>
      <c r="D4424" s="3" t="s">
        <v>21</v>
      </c>
      <c r="E4424" s="5">
        <v>13.16</v>
      </c>
      <c r="F4424" s="3">
        <v>57</v>
      </c>
      <c r="G4424" s="3" t="s">
        <v>84</v>
      </c>
      <c r="H4424" s="3" t="s">
        <v>90</v>
      </c>
      <c r="I4424" s="5">
        <v>13.99</v>
      </c>
      <c r="J4424" s="3">
        <v>1</v>
      </c>
      <c r="K4424" s="3" t="s">
        <v>95</v>
      </c>
      <c r="L4424" s="3">
        <v>5</v>
      </c>
      <c r="M4424" s="5">
        <v>0.23</v>
      </c>
      <c r="N4424" s="3" t="s">
        <v>91</v>
      </c>
    </row>
    <row r="4425" spans="1:14" x14ac:dyDescent="0.25">
      <c r="A4425" s="3" t="s">
        <v>4528</v>
      </c>
      <c r="B4425" s="3">
        <v>68</v>
      </c>
      <c r="C4425" s="3" t="s">
        <v>93</v>
      </c>
      <c r="D4425" s="3" t="s">
        <v>23</v>
      </c>
      <c r="E4425" s="5">
        <v>10.16</v>
      </c>
      <c r="F4425" s="3">
        <v>25</v>
      </c>
      <c r="G4425" s="3" t="s">
        <v>84</v>
      </c>
      <c r="H4425" s="3" t="s">
        <v>122</v>
      </c>
      <c r="I4425" s="5">
        <v>17.989999999999998</v>
      </c>
      <c r="J4425" s="3">
        <v>0</v>
      </c>
      <c r="K4425" s="3" t="s">
        <v>102</v>
      </c>
      <c r="L4425" s="3">
        <v>3</v>
      </c>
      <c r="M4425" s="5">
        <v>0.39</v>
      </c>
      <c r="N4425" s="3" t="s">
        <v>99</v>
      </c>
    </row>
    <row r="4426" spans="1:14" x14ac:dyDescent="0.25">
      <c r="A4426" s="3" t="s">
        <v>4529</v>
      </c>
      <c r="B4426" s="3">
        <v>24</v>
      </c>
      <c r="C4426" s="3" t="s">
        <v>93</v>
      </c>
      <c r="D4426" s="3" t="s">
        <v>21</v>
      </c>
      <c r="E4426" s="5">
        <v>35.74</v>
      </c>
      <c r="F4426" s="3">
        <v>48</v>
      </c>
      <c r="G4426" s="3" t="s">
        <v>114</v>
      </c>
      <c r="H4426" s="3" t="s">
        <v>120</v>
      </c>
      <c r="I4426" s="5">
        <v>13.99</v>
      </c>
      <c r="J4426" s="3">
        <v>0</v>
      </c>
      <c r="K4426" s="3" t="s">
        <v>126</v>
      </c>
      <c r="L4426" s="3">
        <v>1</v>
      </c>
      <c r="M4426" s="5">
        <v>0.73</v>
      </c>
      <c r="N4426" s="3" t="s">
        <v>112</v>
      </c>
    </row>
    <row r="4427" spans="1:14" x14ac:dyDescent="0.25">
      <c r="A4427" s="3" t="s">
        <v>4530</v>
      </c>
      <c r="B4427" s="3">
        <v>48</v>
      </c>
      <c r="C4427" s="3" t="s">
        <v>106</v>
      </c>
      <c r="D4427" s="3" t="s">
        <v>19</v>
      </c>
      <c r="E4427" s="5">
        <v>0.91</v>
      </c>
      <c r="F4427" s="3">
        <v>38</v>
      </c>
      <c r="G4427" s="3" t="s">
        <v>114</v>
      </c>
      <c r="H4427" s="3" t="s">
        <v>122</v>
      </c>
      <c r="I4427" s="5">
        <v>8.99</v>
      </c>
      <c r="J4427" s="3">
        <v>1</v>
      </c>
      <c r="K4427" s="3" t="s">
        <v>102</v>
      </c>
      <c r="L4427" s="3">
        <v>4</v>
      </c>
      <c r="M4427" s="5">
        <v>0.02</v>
      </c>
      <c r="N4427" s="3" t="s">
        <v>104</v>
      </c>
    </row>
    <row r="4428" spans="1:14" x14ac:dyDescent="0.25">
      <c r="A4428" s="3" t="s">
        <v>4531</v>
      </c>
      <c r="B4428" s="3">
        <v>46</v>
      </c>
      <c r="C4428" s="3" t="s">
        <v>93</v>
      </c>
      <c r="D4428" s="3" t="s">
        <v>21</v>
      </c>
      <c r="E4428" s="5">
        <v>7.78</v>
      </c>
      <c r="F4428" s="3">
        <v>37</v>
      </c>
      <c r="G4428" s="3" t="s">
        <v>84</v>
      </c>
      <c r="H4428" s="3" t="s">
        <v>85</v>
      </c>
      <c r="I4428" s="5">
        <v>13.99</v>
      </c>
      <c r="J4428" s="3">
        <v>1</v>
      </c>
      <c r="K4428" s="3" t="s">
        <v>86</v>
      </c>
      <c r="L4428" s="3">
        <v>4</v>
      </c>
      <c r="M4428" s="5">
        <v>0.2</v>
      </c>
      <c r="N4428" s="3" t="s">
        <v>117</v>
      </c>
    </row>
    <row r="4429" spans="1:14" x14ac:dyDescent="0.25">
      <c r="A4429" s="3" t="s">
        <v>4532</v>
      </c>
      <c r="B4429" s="3">
        <v>70</v>
      </c>
      <c r="C4429" s="3" t="s">
        <v>83</v>
      </c>
      <c r="D4429" s="3" t="s">
        <v>23</v>
      </c>
      <c r="E4429" s="5">
        <v>4.55</v>
      </c>
      <c r="F4429" s="3">
        <v>22</v>
      </c>
      <c r="G4429" s="3" t="s">
        <v>98</v>
      </c>
      <c r="H4429" s="3" t="s">
        <v>90</v>
      </c>
      <c r="I4429" s="5">
        <v>17.989999999999998</v>
      </c>
      <c r="J4429" s="3">
        <v>1</v>
      </c>
      <c r="K4429" s="3" t="s">
        <v>102</v>
      </c>
      <c r="L4429" s="3">
        <v>1</v>
      </c>
      <c r="M4429" s="5">
        <v>0.2</v>
      </c>
      <c r="N4429" s="3" t="s">
        <v>91</v>
      </c>
    </row>
    <row r="4430" spans="1:14" x14ac:dyDescent="0.25">
      <c r="A4430" s="3" t="s">
        <v>4533</v>
      </c>
      <c r="B4430" s="3">
        <v>25</v>
      </c>
      <c r="C4430" s="3" t="s">
        <v>106</v>
      </c>
      <c r="D4430" s="3" t="s">
        <v>19</v>
      </c>
      <c r="E4430" s="5">
        <v>22.21</v>
      </c>
      <c r="F4430" s="3">
        <v>57</v>
      </c>
      <c r="G4430" s="3" t="s">
        <v>114</v>
      </c>
      <c r="H4430" s="3" t="s">
        <v>85</v>
      </c>
      <c r="I4430" s="5">
        <v>8.99</v>
      </c>
      <c r="J4430" s="3">
        <v>1</v>
      </c>
      <c r="K4430" s="3" t="s">
        <v>102</v>
      </c>
      <c r="L4430" s="3">
        <v>3</v>
      </c>
      <c r="M4430" s="5">
        <v>0.38</v>
      </c>
      <c r="N4430" s="3" t="s">
        <v>99</v>
      </c>
    </row>
    <row r="4431" spans="1:14" x14ac:dyDescent="0.25">
      <c r="A4431" s="3" t="s">
        <v>4534</v>
      </c>
      <c r="B4431" s="3">
        <v>41</v>
      </c>
      <c r="C4431" s="3" t="s">
        <v>83</v>
      </c>
      <c r="D4431" s="3" t="s">
        <v>21</v>
      </c>
      <c r="E4431" s="5">
        <v>1.2</v>
      </c>
      <c r="F4431" s="3">
        <v>49</v>
      </c>
      <c r="G4431" s="3" t="s">
        <v>84</v>
      </c>
      <c r="H4431" s="3" t="s">
        <v>111</v>
      </c>
      <c r="I4431" s="5">
        <v>13.99</v>
      </c>
      <c r="J4431" s="3">
        <v>1</v>
      </c>
      <c r="K4431" s="3" t="s">
        <v>126</v>
      </c>
      <c r="L4431" s="3">
        <v>4</v>
      </c>
      <c r="M4431" s="5">
        <v>0.02</v>
      </c>
      <c r="N4431" s="3" t="s">
        <v>104</v>
      </c>
    </row>
    <row r="4432" spans="1:14" x14ac:dyDescent="0.25">
      <c r="A4432" s="3" t="s">
        <v>4535</v>
      </c>
      <c r="B4432" s="3">
        <v>22</v>
      </c>
      <c r="C4432" s="3" t="s">
        <v>106</v>
      </c>
      <c r="D4432" s="3" t="s">
        <v>19</v>
      </c>
      <c r="E4432" s="5">
        <v>3.76</v>
      </c>
      <c r="F4432" s="3">
        <v>59</v>
      </c>
      <c r="G4432" s="3" t="s">
        <v>89</v>
      </c>
      <c r="H4432" s="3" t="s">
        <v>85</v>
      </c>
      <c r="I4432" s="5">
        <v>8.99</v>
      </c>
      <c r="J4432" s="3">
        <v>1</v>
      </c>
      <c r="K4432" s="3" t="s">
        <v>108</v>
      </c>
      <c r="L4432" s="3">
        <v>3</v>
      </c>
      <c r="M4432" s="5">
        <v>0.06</v>
      </c>
      <c r="N4432" s="3" t="s">
        <v>117</v>
      </c>
    </row>
    <row r="4433" spans="1:14" x14ac:dyDescent="0.25">
      <c r="A4433" s="3" t="s">
        <v>4536</v>
      </c>
      <c r="B4433" s="3">
        <v>24</v>
      </c>
      <c r="C4433" s="3" t="s">
        <v>83</v>
      </c>
      <c r="D4433" s="3" t="s">
        <v>19</v>
      </c>
      <c r="E4433" s="5">
        <v>10.15</v>
      </c>
      <c r="F4433" s="3">
        <v>9</v>
      </c>
      <c r="G4433" s="3" t="s">
        <v>94</v>
      </c>
      <c r="H4433" s="3" t="s">
        <v>85</v>
      </c>
      <c r="I4433" s="5">
        <v>8.99</v>
      </c>
      <c r="J4433" s="3">
        <v>0</v>
      </c>
      <c r="K4433" s="3" t="s">
        <v>102</v>
      </c>
      <c r="L4433" s="3">
        <v>2</v>
      </c>
      <c r="M4433" s="5">
        <v>1.02</v>
      </c>
      <c r="N4433" s="3" t="s">
        <v>87</v>
      </c>
    </row>
    <row r="4434" spans="1:14" x14ac:dyDescent="0.25">
      <c r="A4434" s="3" t="s">
        <v>4537</v>
      </c>
      <c r="B4434" s="3">
        <v>24</v>
      </c>
      <c r="C4434" s="3" t="s">
        <v>83</v>
      </c>
      <c r="D4434" s="3" t="s">
        <v>19</v>
      </c>
      <c r="E4434" s="5">
        <v>2.2799999999999998</v>
      </c>
      <c r="F4434" s="3">
        <v>43</v>
      </c>
      <c r="G4434" s="3" t="s">
        <v>135</v>
      </c>
      <c r="H4434" s="3" t="s">
        <v>90</v>
      </c>
      <c r="I4434" s="5">
        <v>8.99</v>
      </c>
      <c r="J4434" s="3">
        <v>1</v>
      </c>
      <c r="K4434" s="3" t="s">
        <v>86</v>
      </c>
      <c r="L4434" s="3">
        <v>5</v>
      </c>
      <c r="M4434" s="5">
        <v>0.05</v>
      </c>
      <c r="N4434" s="3" t="s">
        <v>96</v>
      </c>
    </row>
    <row r="4435" spans="1:14" x14ac:dyDescent="0.25">
      <c r="A4435" s="3" t="s">
        <v>4538</v>
      </c>
      <c r="B4435" s="3">
        <v>25</v>
      </c>
      <c r="C4435" s="3" t="s">
        <v>83</v>
      </c>
      <c r="D4435" s="3" t="s">
        <v>23</v>
      </c>
      <c r="E4435" s="5">
        <v>6.08</v>
      </c>
      <c r="F4435" s="3">
        <v>19</v>
      </c>
      <c r="G4435" s="3" t="s">
        <v>84</v>
      </c>
      <c r="H4435" s="3" t="s">
        <v>122</v>
      </c>
      <c r="I4435" s="5">
        <v>17.989999999999998</v>
      </c>
      <c r="J4435" s="3">
        <v>0</v>
      </c>
      <c r="K4435" s="3" t="s">
        <v>126</v>
      </c>
      <c r="L4435" s="3">
        <v>3</v>
      </c>
      <c r="M4435" s="5">
        <v>0.3</v>
      </c>
      <c r="N4435" s="3" t="s">
        <v>117</v>
      </c>
    </row>
    <row r="4436" spans="1:14" x14ac:dyDescent="0.25">
      <c r="A4436" s="3" t="s">
        <v>4539</v>
      </c>
      <c r="B4436" s="3">
        <v>29</v>
      </c>
      <c r="C4436" s="3" t="s">
        <v>93</v>
      </c>
      <c r="D4436" s="3" t="s">
        <v>19</v>
      </c>
      <c r="E4436" s="5">
        <v>25.31</v>
      </c>
      <c r="F4436" s="3">
        <v>15</v>
      </c>
      <c r="G4436" s="3" t="s">
        <v>114</v>
      </c>
      <c r="H4436" s="3" t="s">
        <v>90</v>
      </c>
      <c r="I4436" s="5">
        <v>8.99</v>
      </c>
      <c r="J4436" s="3">
        <v>0</v>
      </c>
      <c r="K4436" s="3" t="s">
        <v>86</v>
      </c>
      <c r="L4436" s="3">
        <v>4</v>
      </c>
      <c r="M4436" s="5">
        <v>1.58</v>
      </c>
      <c r="N4436" s="3" t="s">
        <v>117</v>
      </c>
    </row>
    <row r="4437" spans="1:14" x14ac:dyDescent="0.25">
      <c r="A4437" s="3" t="s">
        <v>4540</v>
      </c>
      <c r="B4437" s="3">
        <v>62</v>
      </c>
      <c r="C4437" s="3" t="s">
        <v>93</v>
      </c>
      <c r="D4437" s="3" t="s">
        <v>19</v>
      </c>
      <c r="E4437" s="5">
        <v>19.11</v>
      </c>
      <c r="F4437" s="3">
        <v>21</v>
      </c>
      <c r="G4437" s="3" t="s">
        <v>89</v>
      </c>
      <c r="H4437" s="3" t="s">
        <v>111</v>
      </c>
      <c r="I4437" s="5">
        <v>8.99</v>
      </c>
      <c r="J4437" s="3">
        <v>0</v>
      </c>
      <c r="K4437" s="3" t="s">
        <v>86</v>
      </c>
      <c r="L4437" s="3">
        <v>5</v>
      </c>
      <c r="M4437" s="5">
        <v>0.87</v>
      </c>
      <c r="N4437" s="3" t="s">
        <v>87</v>
      </c>
    </row>
    <row r="4438" spans="1:14" x14ac:dyDescent="0.25">
      <c r="A4438" s="3" t="s">
        <v>4541</v>
      </c>
      <c r="B4438" s="3">
        <v>35</v>
      </c>
      <c r="C4438" s="3" t="s">
        <v>93</v>
      </c>
      <c r="D4438" s="3" t="s">
        <v>19</v>
      </c>
      <c r="E4438" s="5">
        <v>21.25</v>
      </c>
      <c r="F4438" s="3">
        <v>46</v>
      </c>
      <c r="G4438" s="3" t="s">
        <v>98</v>
      </c>
      <c r="H4438" s="3" t="s">
        <v>120</v>
      </c>
      <c r="I4438" s="5">
        <v>8.99</v>
      </c>
      <c r="J4438" s="3">
        <v>1</v>
      </c>
      <c r="K4438" s="3" t="s">
        <v>126</v>
      </c>
      <c r="L4438" s="3">
        <v>3</v>
      </c>
      <c r="M4438" s="5">
        <v>0.45</v>
      </c>
      <c r="N4438" s="3" t="s">
        <v>96</v>
      </c>
    </row>
    <row r="4439" spans="1:14" x14ac:dyDescent="0.25">
      <c r="A4439" s="3" t="s">
        <v>4542</v>
      </c>
      <c r="B4439" s="3">
        <v>41</v>
      </c>
      <c r="C4439" s="3" t="s">
        <v>106</v>
      </c>
      <c r="D4439" s="3" t="s">
        <v>19</v>
      </c>
      <c r="E4439" s="5">
        <v>6</v>
      </c>
      <c r="F4439" s="3">
        <v>26</v>
      </c>
      <c r="G4439" s="3" t="s">
        <v>84</v>
      </c>
      <c r="H4439" s="3" t="s">
        <v>111</v>
      </c>
      <c r="I4439" s="5">
        <v>8.99</v>
      </c>
      <c r="J4439" s="3">
        <v>0</v>
      </c>
      <c r="K4439" s="3" t="s">
        <v>102</v>
      </c>
      <c r="L4439" s="3">
        <v>4</v>
      </c>
      <c r="M4439" s="5">
        <v>0.22</v>
      </c>
      <c r="N4439" s="3" t="s">
        <v>87</v>
      </c>
    </row>
    <row r="4440" spans="1:14" x14ac:dyDescent="0.25">
      <c r="A4440" s="3" t="s">
        <v>4543</v>
      </c>
      <c r="B4440" s="3">
        <v>66</v>
      </c>
      <c r="C4440" s="3" t="s">
        <v>106</v>
      </c>
      <c r="D4440" s="3" t="s">
        <v>23</v>
      </c>
      <c r="E4440" s="5">
        <v>7.68</v>
      </c>
      <c r="F4440" s="3">
        <v>52</v>
      </c>
      <c r="G4440" s="3" t="s">
        <v>89</v>
      </c>
      <c r="H4440" s="3" t="s">
        <v>90</v>
      </c>
      <c r="I4440" s="5">
        <v>17.989999999999998</v>
      </c>
      <c r="J4440" s="3">
        <v>1</v>
      </c>
      <c r="K4440" s="3" t="s">
        <v>102</v>
      </c>
      <c r="L4440" s="3">
        <v>2</v>
      </c>
      <c r="M4440" s="5">
        <v>0.14000000000000001</v>
      </c>
      <c r="N4440" s="3" t="s">
        <v>91</v>
      </c>
    </row>
    <row r="4441" spans="1:14" x14ac:dyDescent="0.25">
      <c r="A4441" s="3" t="s">
        <v>4544</v>
      </c>
      <c r="B4441" s="3">
        <v>38</v>
      </c>
      <c r="C4441" s="3" t="s">
        <v>83</v>
      </c>
      <c r="D4441" s="3" t="s">
        <v>19</v>
      </c>
      <c r="E4441" s="5">
        <v>10.9</v>
      </c>
      <c r="F4441" s="3">
        <v>45</v>
      </c>
      <c r="G4441" s="3" t="s">
        <v>114</v>
      </c>
      <c r="H4441" s="3" t="s">
        <v>122</v>
      </c>
      <c r="I4441" s="5">
        <v>8.99</v>
      </c>
      <c r="J4441" s="3">
        <v>1</v>
      </c>
      <c r="K4441" s="3" t="s">
        <v>126</v>
      </c>
      <c r="L4441" s="3">
        <v>4</v>
      </c>
      <c r="M4441" s="5">
        <v>0.24</v>
      </c>
      <c r="N4441" s="3" t="s">
        <v>91</v>
      </c>
    </row>
    <row r="4442" spans="1:14" x14ac:dyDescent="0.25">
      <c r="A4442" s="3" t="s">
        <v>4545</v>
      </c>
      <c r="B4442" s="3">
        <v>48</v>
      </c>
      <c r="C4442" s="3" t="s">
        <v>106</v>
      </c>
      <c r="D4442" s="3" t="s">
        <v>23</v>
      </c>
      <c r="E4442" s="5">
        <v>23.03</v>
      </c>
      <c r="F4442" s="3">
        <v>54</v>
      </c>
      <c r="G4442" s="3" t="s">
        <v>135</v>
      </c>
      <c r="H4442" s="3" t="s">
        <v>120</v>
      </c>
      <c r="I4442" s="5">
        <v>17.989999999999998</v>
      </c>
      <c r="J4442" s="3">
        <v>0</v>
      </c>
      <c r="K4442" s="3" t="s">
        <v>126</v>
      </c>
      <c r="L4442" s="3">
        <v>4</v>
      </c>
      <c r="M4442" s="5">
        <v>0.42</v>
      </c>
      <c r="N4442" s="3" t="s">
        <v>117</v>
      </c>
    </row>
    <row r="4443" spans="1:14" x14ac:dyDescent="0.25">
      <c r="A4443" s="3" t="s">
        <v>4546</v>
      </c>
      <c r="B4443" s="3">
        <v>50</v>
      </c>
      <c r="C4443" s="3" t="s">
        <v>83</v>
      </c>
      <c r="D4443" s="3" t="s">
        <v>19</v>
      </c>
      <c r="E4443" s="5">
        <v>6.59</v>
      </c>
      <c r="F4443" s="3">
        <v>6</v>
      </c>
      <c r="G4443" s="3" t="s">
        <v>94</v>
      </c>
      <c r="H4443" s="3" t="s">
        <v>122</v>
      </c>
      <c r="I4443" s="5">
        <v>8.99</v>
      </c>
      <c r="J4443" s="3">
        <v>0</v>
      </c>
      <c r="K4443" s="3" t="s">
        <v>126</v>
      </c>
      <c r="L4443" s="3">
        <v>2</v>
      </c>
      <c r="M4443" s="5">
        <v>0.94</v>
      </c>
      <c r="N4443" s="3" t="s">
        <v>99</v>
      </c>
    </row>
    <row r="4444" spans="1:14" x14ac:dyDescent="0.25">
      <c r="A4444" s="3" t="s">
        <v>4547</v>
      </c>
      <c r="B4444" s="3">
        <v>51</v>
      </c>
      <c r="C4444" s="3" t="s">
        <v>106</v>
      </c>
      <c r="D4444" s="3" t="s">
        <v>19</v>
      </c>
      <c r="E4444" s="5">
        <v>1.56</v>
      </c>
      <c r="F4444" s="3">
        <v>55</v>
      </c>
      <c r="G4444" s="3" t="s">
        <v>135</v>
      </c>
      <c r="H4444" s="3" t="s">
        <v>90</v>
      </c>
      <c r="I4444" s="5">
        <v>8.99</v>
      </c>
      <c r="J4444" s="3">
        <v>1</v>
      </c>
      <c r="K4444" s="3" t="s">
        <v>95</v>
      </c>
      <c r="L4444" s="3">
        <v>3</v>
      </c>
      <c r="M4444" s="5">
        <v>0.03</v>
      </c>
      <c r="N4444" s="3" t="s">
        <v>87</v>
      </c>
    </row>
    <row r="4445" spans="1:14" x14ac:dyDescent="0.25">
      <c r="A4445" s="3" t="s">
        <v>4548</v>
      </c>
      <c r="B4445" s="3">
        <v>24</v>
      </c>
      <c r="C4445" s="3" t="s">
        <v>106</v>
      </c>
      <c r="D4445" s="3" t="s">
        <v>19</v>
      </c>
      <c r="E4445" s="5">
        <v>1.59</v>
      </c>
      <c r="F4445" s="3">
        <v>42</v>
      </c>
      <c r="G4445" s="3" t="s">
        <v>94</v>
      </c>
      <c r="H4445" s="3" t="s">
        <v>90</v>
      </c>
      <c r="I4445" s="5">
        <v>8.99</v>
      </c>
      <c r="J4445" s="3">
        <v>1</v>
      </c>
      <c r="K4445" s="3" t="s">
        <v>86</v>
      </c>
      <c r="L4445" s="3">
        <v>5</v>
      </c>
      <c r="M4445" s="5">
        <v>0.04</v>
      </c>
      <c r="N4445" s="3" t="s">
        <v>87</v>
      </c>
    </row>
    <row r="4446" spans="1:14" x14ac:dyDescent="0.25">
      <c r="A4446" s="3" t="s">
        <v>4549</v>
      </c>
      <c r="B4446" s="3">
        <v>44</v>
      </c>
      <c r="C4446" s="3" t="s">
        <v>106</v>
      </c>
      <c r="D4446" s="3" t="s">
        <v>19</v>
      </c>
      <c r="E4446" s="5">
        <v>3.91</v>
      </c>
      <c r="F4446" s="3">
        <v>2</v>
      </c>
      <c r="G4446" s="3" t="s">
        <v>114</v>
      </c>
      <c r="H4446" s="3" t="s">
        <v>111</v>
      </c>
      <c r="I4446" s="5">
        <v>8.99</v>
      </c>
      <c r="J4446" s="3">
        <v>0</v>
      </c>
      <c r="K4446" s="3" t="s">
        <v>126</v>
      </c>
      <c r="L4446" s="3">
        <v>4</v>
      </c>
      <c r="M4446" s="5">
        <v>1.3</v>
      </c>
      <c r="N4446" s="3" t="s">
        <v>96</v>
      </c>
    </row>
    <row r="4447" spans="1:14" x14ac:dyDescent="0.25">
      <c r="A4447" s="3" t="s">
        <v>4550</v>
      </c>
      <c r="B4447" s="3">
        <v>65</v>
      </c>
      <c r="C4447" s="3" t="s">
        <v>106</v>
      </c>
      <c r="D4447" s="3" t="s">
        <v>19</v>
      </c>
      <c r="E4447" s="5">
        <v>2.96</v>
      </c>
      <c r="F4447" s="3">
        <v>33</v>
      </c>
      <c r="G4447" s="3" t="s">
        <v>84</v>
      </c>
      <c r="H4447" s="3" t="s">
        <v>90</v>
      </c>
      <c r="I4447" s="5">
        <v>8.99</v>
      </c>
      <c r="J4447" s="3">
        <v>1</v>
      </c>
      <c r="K4447" s="3" t="s">
        <v>108</v>
      </c>
      <c r="L4447" s="3">
        <v>1</v>
      </c>
      <c r="M4447" s="5">
        <v>0.09</v>
      </c>
      <c r="N4447" s="3" t="s">
        <v>91</v>
      </c>
    </row>
    <row r="4448" spans="1:14" x14ac:dyDescent="0.25">
      <c r="A4448" s="3" t="s">
        <v>4551</v>
      </c>
      <c r="B4448" s="3">
        <v>35</v>
      </c>
      <c r="C4448" s="3" t="s">
        <v>106</v>
      </c>
      <c r="D4448" s="3" t="s">
        <v>23</v>
      </c>
      <c r="E4448" s="5">
        <v>9.8800000000000008</v>
      </c>
      <c r="F4448" s="3">
        <v>10</v>
      </c>
      <c r="G4448" s="3" t="s">
        <v>114</v>
      </c>
      <c r="H4448" s="3" t="s">
        <v>90</v>
      </c>
      <c r="I4448" s="5">
        <v>17.989999999999998</v>
      </c>
      <c r="J4448" s="3">
        <v>0</v>
      </c>
      <c r="K4448" s="3" t="s">
        <v>102</v>
      </c>
      <c r="L4448" s="3">
        <v>3</v>
      </c>
      <c r="M4448" s="5">
        <v>0.9</v>
      </c>
      <c r="N4448" s="3" t="s">
        <v>91</v>
      </c>
    </row>
    <row r="4449" spans="1:14" x14ac:dyDescent="0.25">
      <c r="A4449" s="3" t="s">
        <v>4552</v>
      </c>
      <c r="B4449" s="3">
        <v>62</v>
      </c>
      <c r="C4449" s="3" t="s">
        <v>83</v>
      </c>
      <c r="D4449" s="3" t="s">
        <v>19</v>
      </c>
      <c r="E4449" s="5">
        <v>7.43</v>
      </c>
      <c r="F4449" s="3">
        <v>49</v>
      </c>
      <c r="G4449" s="3" t="s">
        <v>84</v>
      </c>
      <c r="H4449" s="3" t="s">
        <v>90</v>
      </c>
      <c r="I4449" s="5">
        <v>8.99</v>
      </c>
      <c r="J4449" s="3">
        <v>1</v>
      </c>
      <c r="K4449" s="3" t="s">
        <v>86</v>
      </c>
      <c r="L4449" s="3">
        <v>4</v>
      </c>
      <c r="M4449" s="5">
        <v>0.15</v>
      </c>
      <c r="N4449" s="3" t="s">
        <v>99</v>
      </c>
    </row>
    <row r="4450" spans="1:14" x14ac:dyDescent="0.25">
      <c r="A4450" s="3" t="s">
        <v>4553</v>
      </c>
      <c r="B4450" s="3">
        <v>26</v>
      </c>
      <c r="C4450" s="3" t="s">
        <v>83</v>
      </c>
      <c r="D4450" s="3" t="s">
        <v>23</v>
      </c>
      <c r="E4450" s="5">
        <v>25</v>
      </c>
      <c r="F4450" s="3">
        <v>12</v>
      </c>
      <c r="G4450" s="3" t="s">
        <v>98</v>
      </c>
      <c r="H4450" s="3" t="s">
        <v>90</v>
      </c>
      <c r="I4450" s="5">
        <v>17.989999999999998</v>
      </c>
      <c r="J4450" s="3">
        <v>0</v>
      </c>
      <c r="K4450" s="3" t="s">
        <v>86</v>
      </c>
      <c r="L4450" s="3">
        <v>2</v>
      </c>
      <c r="M4450" s="5">
        <v>1.92</v>
      </c>
      <c r="N4450" s="3" t="s">
        <v>99</v>
      </c>
    </row>
    <row r="4451" spans="1:14" x14ac:dyDescent="0.25">
      <c r="A4451" s="3" t="s">
        <v>4554</v>
      </c>
      <c r="B4451" s="3">
        <v>22</v>
      </c>
      <c r="C4451" s="3" t="s">
        <v>83</v>
      </c>
      <c r="D4451" s="3" t="s">
        <v>23</v>
      </c>
      <c r="E4451" s="5">
        <v>42.86</v>
      </c>
      <c r="F4451" s="3">
        <v>54</v>
      </c>
      <c r="G4451" s="3" t="s">
        <v>114</v>
      </c>
      <c r="H4451" s="3" t="s">
        <v>90</v>
      </c>
      <c r="I4451" s="5">
        <v>17.989999999999998</v>
      </c>
      <c r="J4451" s="3">
        <v>0</v>
      </c>
      <c r="K4451" s="3" t="s">
        <v>86</v>
      </c>
      <c r="L4451" s="3">
        <v>4</v>
      </c>
      <c r="M4451" s="5">
        <v>0.78</v>
      </c>
      <c r="N4451" s="3" t="s">
        <v>87</v>
      </c>
    </row>
    <row r="4452" spans="1:14" x14ac:dyDescent="0.25">
      <c r="A4452" s="3" t="s">
        <v>4555</v>
      </c>
      <c r="B4452" s="3">
        <v>33</v>
      </c>
      <c r="C4452" s="3" t="s">
        <v>93</v>
      </c>
      <c r="D4452" s="3" t="s">
        <v>19</v>
      </c>
      <c r="E4452" s="5">
        <v>3.05</v>
      </c>
      <c r="F4452" s="3">
        <v>28</v>
      </c>
      <c r="G4452" s="3" t="s">
        <v>84</v>
      </c>
      <c r="H4452" s="3" t="s">
        <v>111</v>
      </c>
      <c r="I4452" s="5">
        <v>8.99</v>
      </c>
      <c r="J4452" s="3">
        <v>1</v>
      </c>
      <c r="K4452" s="3" t="s">
        <v>108</v>
      </c>
      <c r="L4452" s="3">
        <v>5</v>
      </c>
      <c r="M4452" s="5">
        <v>0.11</v>
      </c>
      <c r="N4452" s="3" t="s">
        <v>104</v>
      </c>
    </row>
    <row r="4453" spans="1:14" x14ac:dyDescent="0.25">
      <c r="A4453" s="3" t="s">
        <v>4556</v>
      </c>
      <c r="B4453" s="3">
        <v>25</v>
      </c>
      <c r="C4453" s="3" t="s">
        <v>106</v>
      </c>
      <c r="D4453" s="3" t="s">
        <v>19</v>
      </c>
      <c r="E4453" s="5">
        <v>9.6999999999999993</v>
      </c>
      <c r="F4453" s="3">
        <v>4</v>
      </c>
      <c r="G4453" s="3" t="s">
        <v>135</v>
      </c>
      <c r="H4453" s="3" t="s">
        <v>120</v>
      </c>
      <c r="I4453" s="5">
        <v>8.99</v>
      </c>
      <c r="J4453" s="3">
        <v>0</v>
      </c>
      <c r="K4453" s="3" t="s">
        <v>108</v>
      </c>
      <c r="L4453" s="3">
        <v>2</v>
      </c>
      <c r="M4453" s="5">
        <v>1.94</v>
      </c>
      <c r="N4453" s="3" t="s">
        <v>99</v>
      </c>
    </row>
    <row r="4454" spans="1:14" x14ac:dyDescent="0.25">
      <c r="A4454" s="3" t="s">
        <v>4557</v>
      </c>
      <c r="B4454" s="3">
        <v>61</v>
      </c>
      <c r="C4454" s="3" t="s">
        <v>93</v>
      </c>
      <c r="D4454" s="3" t="s">
        <v>21</v>
      </c>
      <c r="E4454" s="5">
        <v>2.36</v>
      </c>
      <c r="F4454" s="3">
        <v>6</v>
      </c>
      <c r="G4454" s="3" t="s">
        <v>94</v>
      </c>
      <c r="H4454" s="3" t="s">
        <v>85</v>
      </c>
      <c r="I4454" s="5">
        <v>13.99</v>
      </c>
      <c r="J4454" s="3">
        <v>1</v>
      </c>
      <c r="K4454" s="3" t="s">
        <v>95</v>
      </c>
      <c r="L4454" s="3">
        <v>1</v>
      </c>
      <c r="M4454" s="5">
        <v>0.34</v>
      </c>
      <c r="N4454" s="3" t="s">
        <v>96</v>
      </c>
    </row>
    <row r="4455" spans="1:14" x14ac:dyDescent="0.25">
      <c r="A4455" s="3" t="s">
        <v>4558</v>
      </c>
      <c r="B4455" s="3">
        <v>61</v>
      </c>
      <c r="C4455" s="3" t="s">
        <v>93</v>
      </c>
      <c r="D4455" s="3" t="s">
        <v>19</v>
      </c>
      <c r="E4455" s="5">
        <v>5.83</v>
      </c>
      <c r="F4455" s="3">
        <v>20</v>
      </c>
      <c r="G4455" s="3" t="s">
        <v>135</v>
      </c>
      <c r="H4455" s="3" t="s">
        <v>122</v>
      </c>
      <c r="I4455" s="5">
        <v>8.99</v>
      </c>
      <c r="J4455" s="3">
        <v>0</v>
      </c>
      <c r="K4455" s="3" t="s">
        <v>126</v>
      </c>
      <c r="L4455" s="3">
        <v>5</v>
      </c>
      <c r="M4455" s="5">
        <v>0.28000000000000003</v>
      </c>
      <c r="N4455" s="3" t="s">
        <v>87</v>
      </c>
    </row>
    <row r="4456" spans="1:14" x14ac:dyDescent="0.25">
      <c r="A4456" s="3" t="s">
        <v>4559</v>
      </c>
      <c r="B4456" s="3">
        <v>50</v>
      </c>
      <c r="C4456" s="3" t="s">
        <v>106</v>
      </c>
      <c r="D4456" s="3" t="s">
        <v>21</v>
      </c>
      <c r="E4456" s="5">
        <v>20.95</v>
      </c>
      <c r="F4456" s="3">
        <v>18</v>
      </c>
      <c r="G4456" s="3" t="s">
        <v>94</v>
      </c>
      <c r="H4456" s="3" t="s">
        <v>122</v>
      </c>
      <c r="I4456" s="5">
        <v>13.99</v>
      </c>
      <c r="J4456" s="3">
        <v>0</v>
      </c>
      <c r="K4456" s="3" t="s">
        <v>86</v>
      </c>
      <c r="L4456" s="3">
        <v>4</v>
      </c>
      <c r="M4456" s="5">
        <v>1.1000000000000001</v>
      </c>
      <c r="N4456" s="3" t="s">
        <v>96</v>
      </c>
    </row>
    <row r="4457" spans="1:14" x14ac:dyDescent="0.25">
      <c r="A4457" s="3" t="s">
        <v>4560</v>
      </c>
      <c r="B4457" s="3">
        <v>26</v>
      </c>
      <c r="C4457" s="3" t="s">
        <v>106</v>
      </c>
      <c r="D4457" s="3" t="s">
        <v>19</v>
      </c>
      <c r="E4457" s="5">
        <v>1.54</v>
      </c>
      <c r="F4457" s="3">
        <v>20</v>
      </c>
      <c r="G4457" s="3" t="s">
        <v>135</v>
      </c>
      <c r="H4457" s="3" t="s">
        <v>122</v>
      </c>
      <c r="I4457" s="5">
        <v>8.99</v>
      </c>
      <c r="J4457" s="3">
        <v>1</v>
      </c>
      <c r="K4457" s="3" t="s">
        <v>108</v>
      </c>
      <c r="L4457" s="3">
        <v>4</v>
      </c>
      <c r="M4457" s="5">
        <v>7.0000000000000007E-2</v>
      </c>
      <c r="N4457" s="3" t="s">
        <v>99</v>
      </c>
    </row>
    <row r="4458" spans="1:14" x14ac:dyDescent="0.25">
      <c r="A4458" s="3" t="s">
        <v>4561</v>
      </c>
      <c r="B4458" s="3">
        <v>46</v>
      </c>
      <c r="C4458" s="3" t="s">
        <v>93</v>
      </c>
      <c r="D4458" s="3" t="s">
        <v>21</v>
      </c>
      <c r="E4458" s="5">
        <v>4.5599999999999996</v>
      </c>
      <c r="F4458" s="3">
        <v>14</v>
      </c>
      <c r="G4458" s="3" t="s">
        <v>114</v>
      </c>
      <c r="H4458" s="3" t="s">
        <v>111</v>
      </c>
      <c r="I4458" s="5">
        <v>13.99</v>
      </c>
      <c r="J4458" s="3">
        <v>1</v>
      </c>
      <c r="K4458" s="3" t="s">
        <v>86</v>
      </c>
      <c r="L4458" s="3">
        <v>2</v>
      </c>
      <c r="M4458" s="5">
        <v>0.3</v>
      </c>
      <c r="N4458" s="3" t="s">
        <v>99</v>
      </c>
    </row>
    <row r="4459" spans="1:14" x14ac:dyDescent="0.25">
      <c r="A4459" s="3" t="s">
        <v>4562</v>
      </c>
      <c r="B4459" s="3">
        <v>63</v>
      </c>
      <c r="C4459" s="3" t="s">
        <v>106</v>
      </c>
      <c r="D4459" s="3" t="s">
        <v>21</v>
      </c>
      <c r="E4459" s="5">
        <v>3.98</v>
      </c>
      <c r="F4459" s="3">
        <v>20</v>
      </c>
      <c r="G4459" s="3" t="s">
        <v>89</v>
      </c>
      <c r="H4459" s="3" t="s">
        <v>111</v>
      </c>
      <c r="I4459" s="5">
        <v>13.99</v>
      </c>
      <c r="J4459" s="3">
        <v>1</v>
      </c>
      <c r="K4459" s="3" t="s">
        <v>95</v>
      </c>
      <c r="L4459" s="3">
        <v>3</v>
      </c>
      <c r="M4459" s="5">
        <v>0.19</v>
      </c>
      <c r="N4459" s="3" t="s">
        <v>99</v>
      </c>
    </row>
    <row r="4460" spans="1:14" x14ac:dyDescent="0.25">
      <c r="A4460" s="3" t="s">
        <v>4563</v>
      </c>
      <c r="B4460" s="3">
        <v>54</v>
      </c>
      <c r="C4460" s="3" t="s">
        <v>83</v>
      </c>
      <c r="D4460" s="3" t="s">
        <v>23</v>
      </c>
      <c r="E4460" s="5">
        <v>0.48</v>
      </c>
      <c r="F4460" s="3">
        <v>59</v>
      </c>
      <c r="G4460" s="3" t="s">
        <v>94</v>
      </c>
      <c r="H4460" s="3" t="s">
        <v>120</v>
      </c>
      <c r="I4460" s="5">
        <v>17.989999999999998</v>
      </c>
      <c r="J4460" s="3">
        <v>1</v>
      </c>
      <c r="K4460" s="3" t="s">
        <v>95</v>
      </c>
      <c r="L4460" s="3">
        <v>4</v>
      </c>
      <c r="M4460" s="5">
        <v>0.01</v>
      </c>
      <c r="N4460" s="3" t="s">
        <v>104</v>
      </c>
    </row>
    <row r="4461" spans="1:14" x14ac:dyDescent="0.25">
      <c r="A4461" s="3" t="s">
        <v>4564</v>
      </c>
      <c r="B4461" s="3">
        <v>40</v>
      </c>
      <c r="C4461" s="3" t="s">
        <v>106</v>
      </c>
      <c r="D4461" s="3" t="s">
        <v>19</v>
      </c>
      <c r="E4461" s="5">
        <v>0.28000000000000003</v>
      </c>
      <c r="F4461" s="3">
        <v>37</v>
      </c>
      <c r="G4461" s="3" t="s">
        <v>114</v>
      </c>
      <c r="H4461" s="3" t="s">
        <v>120</v>
      </c>
      <c r="I4461" s="5">
        <v>8.99</v>
      </c>
      <c r="J4461" s="3">
        <v>1</v>
      </c>
      <c r="K4461" s="3" t="s">
        <v>86</v>
      </c>
      <c r="L4461" s="3">
        <v>2</v>
      </c>
      <c r="M4461" s="5">
        <v>0.01</v>
      </c>
      <c r="N4461" s="3" t="s">
        <v>104</v>
      </c>
    </row>
    <row r="4462" spans="1:14" x14ac:dyDescent="0.25">
      <c r="A4462" s="3" t="s">
        <v>4565</v>
      </c>
      <c r="B4462" s="3">
        <v>18</v>
      </c>
      <c r="C4462" s="3" t="s">
        <v>106</v>
      </c>
      <c r="D4462" s="3" t="s">
        <v>21</v>
      </c>
      <c r="E4462" s="5">
        <v>20.23</v>
      </c>
      <c r="F4462" s="3">
        <v>36</v>
      </c>
      <c r="G4462" s="3" t="s">
        <v>89</v>
      </c>
      <c r="H4462" s="3" t="s">
        <v>90</v>
      </c>
      <c r="I4462" s="5">
        <v>13.99</v>
      </c>
      <c r="J4462" s="3">
        <v>0</v>
      </c>
      <c r="K4462" s="3" t="s">
        <v>126</v>
      </c>
      <c r="L4462" s="3">
        <v>4</v>
      </c>
      <c r="M4462" s="5">
        <v>0.55000000000000004</v>
      </c>
      <c r="N4462" s="3" t="s">
        <v>104</v>
      </c>
    </row>
    <row r="4463" spans="1:14" x14ac:dyDescent="0.25">
      <c r="A4463" s="3" t="s">
        <v>4566</v>
      </c>
      <c r="B4463" s="3">
        <v>63</v>
      </c>
      <c r="C4463" s="3" t="s">
        <v>106</v>
      </c>
      <c r="D4463" s="3" t="s">
        <v>23</v>
      </c>
      <c r="E4463" s="5">
        <v>0.67</v>
      </c>
      <c r="F4463" s="3">
        <v>9</v>
      </c>
      <c r="G4463" s="3" t="s">
        <v>84</v>
      </c>
      <c r="H4463" s="3" t="s">
        <v>122</v>
      </c>
      <c r="I4463" s="5">
        <v>17.989999999999998</v>
      </c>
      <c r="J4463" s="3">
        <v>0</v>
      </c>
      <c r="K4463" s="3" t="s">
        <v>126</v>
      </c>
      <c r="L4463" s="3">
        <v>5</v>
      </c>
      <c r="M4463" s="5">
        <v>7.0000000000000007E-2</v>
      </c>
      <c r="N4463" s="3" t="s">
        <v>99</v>
      </c>
    </row>
    <row r="4464" spans="1:14" x14ac:dyDescent="0.25">
      <c r="A4464" s="3" t="s">
        <v>4567</v>
      </c>
      <c r="B4464" s="3">
        <v>62</v>
      </c>
      <c r="C4464" s="3" t="s">
        <v>83</v>
      </c>
      <c r="D4464" s="3" t="s">
        <v>21</v>
      </c>
      <c r="E4464" s="5">
        <v>18.27</v>
      </c>
      <c r="F4464" s="3">
        <v>41</v>
      </c>
      <c r="G4464" s="3" t="s">
        <v>89</v>
      </c>
      <c r="H4464" s="3" t="s">
        <v>85</v>
      </c>
      <c r="I4464" s="5">
        <v>13.99</v>
      </c>
      <c r="J4464" s="3">
        <v>1</v>
      </c>
      <c r="K4464" s="3" t="s">
        <v>86</v>
      </c>
      <c r="L4464" s="3">
        <v>3</v>
      </c>
      <c r="M4464" s="5">
        <v>0.43</v>
      </c>
      <c r="N4464" s="3" t="s">
        <v>104</v>
      </c>
    </row>
    <row r="4465" spans="1:14" x14ac:dyDescent="0.25">
      <c r="A4465" s="3" t="s">
        <v>4568</v>
      </c>
      <c r="B4465" s="3">
        <v>42</v>
      </c>
      <c r="C4465" s="3" t="s">
        <v>106</v>
      </c>
      <c r="D4465" s="3" t="s">
        <v>23</v>
      </c>
      <c r="E4465" s="5">
        <v>1.87</v>
      </c>
      <c r="F4465" s="3">
        <v>20</v>
      </c>
      <c r="G4465" s="3" t="s">
        <v>84</v>
      </c>
      <c r="H4465" s="3" t="s">
        <v>90</v>
      </c>
      <c r="I4465" s="5">
        <v>17.989999999999998</v>
      </c>
      <c r="J4465" s="3">
        <v>1</v>
      </c>
      <c r="K4465" s="3" t="s">
        <v>102</v>
      </c>
      <c r="L4465" s="3">
        <v>3</v>
      </c>
      <c r="M4465" s="5">
        <v>0.09</v>
      </c>
      <c r="N4465" s="3" t="s">
        <v>96</v>
      </c>
    </row>
    <row r="4466" spans="1:14" x14ac:dyDescent="0.25">
      <c r="A4466" s="3" t="s">
        <v>4569</v>
      </c>
      <c r="B4466" s="3">
        <v>29</v>
      </c>
      <c r="C4466" s="3" t="s">
        <v>106</v>
      </c>
      <c r="D4466" s="3" t="s">
        <v>21</v>
      </c>
      <c r="E4466" s="5">
        <v>23.05</v>
      </c>
      <c r="F4466" s="3">
        <v>36</v>
      </c>
      <c r="G4466" s="3" t="s">
        <v>84</v>
      </c>
      <c r="H4466" s="3" t="s">
        <v>90</v>
      </c>
      <c r="I4466" s="5">
        <v>13.99</v>
      </c>
      <c r="J4466" s="3">
        <v>0</v>
      </c>
      <c r="K4466" s="3" t="s">
        <v>86</v>
      </c>
      <c r="L4466" s="3">
        <v>4</v>
      </c>
      <c r="M4466" s="5">
        <v>0.62</v>
      </c>
      <c r="N4466" s="3" t="s">
        <v>117</v>
      </c>
    </row>
    <row r="4467" spans="1:14" x14ac:dyDescent="0.25">
      <c r="A4467" s="3" t="s">
        <v>4570</v>
      </c>
      <c r="B4467" s="3">
        <v>66</v>
      </c>
      <c r="C4467" s="3" t="s">
        <v>93</v>
      </c>
      <c r="D4467" s="3" t="s">
        <v>19</v>
      </c>
      <c r="E4467" s="5">
        <v>2.61</v>
      </c>
      <c r="F4467" s="3">
        <v>44</v>
      </c>
      <c r="G4467" s="3" t="s">
        <v>98</v>
      </c>
      <c r="H4467" s="3" t="s">
        <v>85</v>
      </c>
      <c r="I4467" s="5">
        <v>8.99</v>
      </c>
      <c r="J4467" s="3">
        <v>1</v>
      </c>
      <c r="K4467" s="3" t="s">
        <v>126</v>
      </c>
      <c r="L4467" s="3">
        <v>1</v>
      </c>
      <c r="M4467" s="5">
        <v>0.06</v>
      </c>
      <c r="N4467" s="3" t="s">
        <v>87</v>
      </c>
    </row>
    <row r="4468" spans="1:14" x14ac:dyDescent="0.25">
      <c r="A4468" s="3" t="s">
        <v>4571</v>
      </c>
      <c r="B4468" s="3">
        <v>57</v>
      </c>
      <c r="C4468" s="3" t="s">
        <v>106</v>
      </c>
      <c r="D4468" s="3" t="s">
        <v>23</v>
      </c>
      <c r="E4468" s="5">
        <v>15.52</v>
      </c>
      <c r="F4468" s="3">
        <v>13</v>
      </c>
      <c r="G4468" s="3" t="s">
        <v>98</v>
      </c>
      <c r="H4468" s="3" t="s">
        <v>122</v>
      </c>
      <c r="I4468" s="5">
        <v>17.989999999999998</v>
      </c>
      <c r="J4468" s="3">
        <v>0</v>
      </c>
      <c r="K4468" s="3" t="s">
        <v>95</v>
      </c>
      <c r="L4468" s="3">
        <v>5</v>
      </c>
      <c r="M4468" s="5">
        <v>1.1100000000000001</v>
      </c>
      <c r="N4468" s="3" t="s">
        <v>87</v>
      </c>
    </row>
    <row r="4469" spans="1:14" x14ac:dyDescent="0.25">
      <c r="A4469" s="3" t="s">
        <v>4572</v>
      </c>
      <c r="B4469" s="3">
        <v>56</v>
      </c>
      <c r="C4469" s="3" t="s">
        <v>93</v>
      </c>
      <c r="D4469" s="3" t="s">
        <v>19</v>
      </c>
      <c r="E4469" s="5">
        <v>38.590000000000003</v>
      </c>
      <c r="F4469" s="3">
        <v>10</v>
      </c>
      <c r="G4469" s="3" t="s">
        <v>98</v>
      </c>
      <c r="H4469" s="3" t="s">
        <v>90</v>
      </c>
      <c r="I4469" s="5">
        <v>8.99</v>
      </c>
      <c r="J4469" s="3">
        <v>0</v>
      </c>
      <c r="K4469" s="3" t="s">
        <v>86</v>
      </c>
      <c r="L4469" s="3">
        <v>2</v>
      </c>
      <c r="M4469" s="5">
        <v>3.51</v>
      </c>
      <c r="N4469" s="3" t="s">
        <v>91</v>
      </c>
    </row>
    <row r="4470" spans="1:14" x14ac:dyDescent="0.25">
      <c r="A4470" s="3" t="s">
        <v>4573</v>
      </c>
      <c r="B4470" s="3">
        <v>32</v>
      </c>
      <c r="C4470" s="3" t="s">
        <v>106</v>
      </c>
      <c r="D4470" s="3" t="s">
        <v>19</v>
      </c>
      <c r="E4470" s="5">
        <v>14.22</v>
      </c>
      <c r="F4470" s="3">
        <v>48</v>
      </c>
      <c r="G4470" s="3" t="s">
        <v>135</v>
      </c>
      <c r="H4470" s="3" t="s">
        <v>85</v>
      </c>
      <c r="I4470" s="5">
        <v>8.99</v>
      </c>
      <c r="J4470" s="3">
        <v>1</v>
      </c>
      <c r="K4470" s="3" t="s">
        <v>95</v>
      </c>
      <c r="L4470" s="3">
        <v>3</v>
      </c>
      <c r="M4470" s="5">
        <v>0.28999999999999998</v>
      </c>
      <c r="N4470" s="3" t="s">
        <v>112</v>
      </c>
    </row>
    <row r="4471" spans="1:14" x14ac:dyDescent="0.25">
      <c r="A4471" s="3" t="s">
        <v>4574</v>
      </c>
      <c r="B4471" s="3">
        <v>69</v>
      </c>
      <c r="C4471" s="3" t="s">
        <v>106</v>
      </c>
      <c r="D4471" s="3" t="s">
        <v>21</v>
      </c>
      <c r="E4471" s="5">
        <v>3.46</v>
      </c>
      <c r="F4471" s="3">
        <v>60</v>
      </c>
      <c r="G4471" s="3" t="s">
        <v>135</v>
      </c>
      <c r="H4471" s="3" t="s">
        <v>120</v>
      </c>
      <c r="I4471" s="5">
        <v>13.99</v>
      </c>
      <c r="J4471" s="3">
        <v>1</v>
      </c>
      <c r="K4471" s="3" t="s">
        <v>95</v>
      </c>
      <c r="L4471" s="3">
        <v>5</v>
      </c>
      <c r="M4471" s="5">
        <v>0.06</v>
      </c>
      <c r="N4471" s="3" t="s">
        <v>87</v>
      </c>
    </row>
    <row r="4472" spans="1:14" x14ac:dyDescent="0.25">
      <c r="A4472" s="3" t="s">
        <v>4575</v>
      </c>
      <c r="B4472" s="3">
        <v>30</v>
      </c>
      <c r="C4472" s="3" t="s">
        <v>93</v>
      </c>
      <c r="D4472" s="3" t="s">
        <v>23</v>
      </c>
      <c r="E4472" s="5">
        <v>5.97</v>
      </c>
      <c r="F4472" s="3">
        <v>2</v>
      </c>
      <c r="G4472" s="3" t="s">
        <v>114</v>
      </c>
      <c r="H4472" s="3" t="s">
        <v>122</v>
      </c>
      <c r="I4472" s="5">
        <v>17.989999999999998</v>
      </c>
      <c r="J4472" s="3">
        <v>0</v>
      </c>
      <c r="K4472" s="3" t="s">
        <v>126</v>
      </c>
      <c r="L4472" s="3">
        <v>3</v>
      </c>
      <c r="M4472" s="5">
        <v>1.99</v>
      </c>
      <c r="N4472" s="3" t="s">
        <v>99</v>
      </c>
    </row>
    <row r="4473" spans="1:14" x14ac:dyDescent="0.25">
      <c r="A4473" s="3" t="s">
        <v>4576</v>
      </c>
      <c r="B4473" s="3">
        <v>56</v>
      </c>
      <c r="C4473" s="3" t="s">
        <v>106</v>
      </c>
      <c r="D4473" s="3" t="s">
        <v>19</v>
      </c>
      <c r="E4473" s="5">
        <v>6.94</v>
      </c>
      <c r="F4473" s="3">
        <v>27</v>
      </c>
      <c r="G4473" s="3" t="s">
        <v>114</v>
      </c>
      <c r="H4473" s="3" t="s">
        <v>90</v>
      </c>
      <c r="I4473" s="5">
        <v>8.99</v>
      </c>
      <c r="J4473" s="3">
        <v>1</v>
      </c>
      <c r="K4473" s="3" t="s">
        <v>86</v>
      </c>
      <c r="L4473" s="3">
        <v>3</v>
      </c>
      <c r="M4473" s="5">
        <v>0.25</v>
      </c>
      <c r="N4473" s="3" t="s">
        <v>112</v>
      </c>
    </row>
    <row r="4474" spans="1:14" x14ac:dyDescent="0.25">
      <c r="A4474" s="3" t="s">
        <v>4577</v>
      </c>
      <c r="B4474" s="3">
        <v>35</v>
      </c>
      <c r="C4474" s="3" t="s">
        <v>106</v>
      </c>
      <c r="D4474" s="3" t="s">
        <v>19</v>
      </c>
      <c r="E4474" s="5">
        <v>22.39</v>
      </c>
      <c r="F4474" s="3">
        <v>45</v>
      </c>
      <c r="G4474" s="3" t="s">
        <v>89</v>
      </c>
      <c r="H4474" s="3" t="s">
        <v>90</v>
      </c>
      <c r="I4474" s="5">
        <v>8.99</v>
      </c>
      <c r="J4474" s="3">
        <v>1</v>
      </c>
      <c r="K4474" s="3" t="s">
        <v>86</v>
      </c>
      <c r="L4474" s="3">
        <v>1</v>
      </c>
      <c r="M4474" s="5">
        <v>0.49</v>
      </c>
      <c r="N4474" s="3" t="s">
        <v>91</v>
      </c>
    </row>
    <row r="4475" spans="1:14" x14ac:dyDescent="0.25">
      <c r="A4475" s="3" t="s">
        <v>4578</v>
      </c>
      <c r="B4475" s="3">
        <v>41</v>
      </c>
      <c r="C4475" s="3" t="s">
        <v>83</v>
      </c>
      <c r="D4475" s="3" t="s">
        <v>21</v>
      </c>
      <c r="E4475" s="5">
        <v>3.61</v>
      </c>
      <c r="F4475" s="3">
        <v>29</v>
      </c>
      <c r="G4475" s="3" t="s">
        <v>94</v>
      </c>
      <c r="H4475" s="3" t="s">
        <v>122</v>
      </c>
      <c r="I4475" s="5">
        <v>13.99</v>
      </c>
      <c r="J4475" s="3">
        <v>0</v>
      </c>
      <c r="K4475" s="3" t="s">
        <v>102</v>
      </c>
      <c r="L4475" s="3">
        <v>5</v>
      </c>
      <c r="M4475" s="5">
        <v>0.12</v>
      </c>
      <c r="N4475" s="3" t="s">
        <v>87</v>
      </c>
    </row>
    <row r="4476" spans="1:14" x14ac:dyDescent="0.25">
      <c r="A4476" s="3" t="s">
        <v>4579</v>
      </c>
      <c r="B4476" s="3">
        <v>43</v>
      </c>
      <c r="C4476" s="3" t="s">
        <v>83</v>
      </c>
      <c r="D4476" s="3" t="s">
        <v>19</v>
      </c>
      <c r="E4476" s="5">
        <v>0.37</v>
      </c>
      <c r="F4476" s="3">
        <v>16</v>
      </c>
      <c r="G4476" s="3" t="s">
        <v>84</v>
      </c>
      <c r="H4476" s="3" t="s">
        <v>85</v>
      </c>
      <c r="I4476" s="5">
        <v>8.99</v>
      </c>
      <c r="J4476" s="3">
        <v>1</v>
      </c>
      <c r="K4476" s="3" t="s">
        <v>102</v>
      </c>
      <c r="L4476" s="3">
        <v>5</v>
      </c>
      <c r="M4476" s="5">
        <v>0.02</v>
      </c>
      <c r="N4476" s="3" t="s">
        <v>117</v>
      </c>
    </row>
    <row r="4477" spans="1:14" x14ac:dyDescent="0.25">
      <c r="A4477" s="3" t="s">
        <v>4580</v>
      </c>
      <c r="B4477" s="3">
        <v>60</v>
      </c>
      <c r="C4477" s="3" t="s">
        <v>93</v>
      </c>
      <c r="D4477" s="3" t="s">
        <v>19</v>
      </c>
      <c r="E4477" s="5">
        <v>6.3</v>
      </c>
      <c r="F4477" s="3">
        <v>3</v>
      </c>
      <c r="G4477" s="3" t="s">
        <v>135</v>
      </c>
      <c r="H4477" s="3" t="s">
        <v>90</v>
      </c>
      <c r="I4477" s="5">
        <v>8.99</v>
      </c>
      <c r="J4477" s="3">
        <v>0</v>
      </c>
      <c r="K4477" s="3" t="s">
        <v>102</v>
      </c>
      <c r="L4477" s="3">
        <v>2</v>
      </c>
      <c r="M4477" s="5">
        <v>1.57</v>
      </c>
      <c r="N4477" s="3" t="s">
        <v>112</v>
      </c>
    </row>
    <row r="4478" spans="1:14" x14ac:dyDescent="0.25">
      <c r="A4478" s="3" t="s">
        <v>4581</v>
      </c>
      <c r="B4478" s="3">
        <v>22</v>
      </c>
      <c r="C4478" s="3" t="s">
        <v>93</v>
      </c>
      <c r="D4478" s="3" t="s">
        <v>23</v>
      </c>
      <c r="E4478" s="5">
        <v>15.39</v>
      </c>
      <c r="F4478" s="3">
        <v>58</v>
      </c>
      <c r="G4478" s="3" t="s">
        <v>84</v>
      </c>
      <c r="H4478" s="3" t="s">
        <v>120</v>
      </c>
      <c r="I4478" s="5">
        <v>17.989999999999998</v>
      </c>
      <c r="J4478" s="3">
        <v>1</v>
      </c>
      <c r="K4478" s="3" t="s">
        <v>126</v>
      </c>
      <c r="L4478" s="3">
        <v>2</v>
      </c>
      <c r="M4478" s="5">
        <v>0.26</v>
      </c>
      <c r="N4478" s="3" t="s">
        <v>91</v>
      </c>
    </row>
    <row r="4479" spans="1:14" x14ac:dyDescent="0.25">
      <c r="A4479" s="3" t="s">
        <v>4582</v>
      </c>
      <c r="B4479" s="3">
        <v>18</v>
      </c>
      <c r="C4479" s="3" t="s">
        <v>93</v>
      </c>
      <c r="D4479" s="3" t="s">
        <v>19</v>
      </c>
      <c r="E4479" s="5">
        <v>3.19</v>
      </c>
      <c r="F4479" s="3">
        <v>16</v>
      </c>
      <c r="G4479" s="3" t="s">
        <v>135</v>
      </c>
      <c r="H4479" s="3" t="s">
        <v>111</v>
      </c>
      <c r="I4479" s="5">
        <v>8.99</v>
      </c>
      <c r="J4479" s="3">
        <v>1</v>
      </c>
      <c r="K4479" s="3" t="s">
        <v>86</v>
      </c>
      <c r="L4479" s="3">
        <v>4</v>
      </c>
      <c r="M4479" s="5">
        <v>0.19</v>
      </c>
      <c r="N4479" s="3" t="s">
        <v>87</v>
      </c>
    </row>
    <row r="4480" spans="1:14" x14ac:dyDescent="0.25">
      <c r="A4480" s="3" t="s">
        <v>4583</v>
      </c>
      <c r="B4480" s="3">
        <v>41</v>
      </c>
      <c r="C4480" s="3" t="s">
        <v>106</v>
      </c>
      <c r="D4480" s="3" t="s">
        <v>19</v>
      </c>
      <c r="E4480" s="5">
        <v>19.329999999999998</v>
      </c>
      <c r="F4480" s="3">
        <v>6</v>
      </c>
      <c r="G4480" s="3" t="s">
        <v>89</v>
      </c>
      <c r="H4480" s="3" t="s">
        <v>111</v>
      </c>
      <c r="I4480" s="5">
        <v>8.99</v>
      </c>
      <c r="J4480" s="3">
        <v>0</v>
      </c>
      <c r="K4480" s="3" t="s">
        <v>86</v>
      </c>
      <c r="L4480" s="3">
        <v>5</v>
      </c>
      <c r="M4480" s="5">
        <v>2.76</v>
      </c>
      <c r="N4480" s="3" t="s">
        <v>99</v>
      </c>
    </row>
    <row r="4481" spans="1:14" x14ac:dyDescent="0.25">
      <c r="A4481" s="3" t="s">
        <v>4584</v>
      </c>
      <c r="B4481" s="3">
        <v>53</v>
      </c>
      <c r="C4481" s="3" t="s">
        <v>93</v>
      </c>
      <c r="D4481" s="3" t="s">
        <v>19</v>
      </c>
      <c r="E4481" s="5">
        <v>40.81</v>
      </c>
      <c r="F4481" s="3">
        <v>17</v>
      </c>
      <c r="G4481" s="3" t="s">
        <v>84</v>
      </c>
      <c r="H4481" s="3" t="s">
        <v>90</v>
      </c>
      <c r="I4481" s="5">
        <v>8.99</v>
      </c>
      <c r="J4481" s="3">
        <v>0</v>
      </c>
      <c r="K4481" s="3" t="s">
        <v>86</v>
      </c>
      <c r="L4481" s="3">
        <v>1</v>
      </c>
      <c r="M4481" s="5">
        <v>2.27</v>
      </c>
      <c r="N4481" s="3" t="s">
        <v>112</v>
      </c>
    </row>
    <row r="4482" spans="1:14" x14ac:dyDescent="0.25">
      <c r="A4482" s="3" t="s">
        <v>4585</v>
      </c>
      <c r="B4482" s="3">
        <v>37</v>
      </c>
      <c r="C4482" s="3" t="s">
        <v>83</v>
      </c>
      <c r="D4482" s="3" t="s">
        <v>19</v>
      </c>
      <c r="E4482" s="5">
        <v>7.26</v>
      </c>
      <c r="F4482" s="3">
        <v>57</v>
      </c>
      <c r="G4482" s="3" t="s">
        <v>98</v>
      </c>
      <c r="H4482" s="3" t="s">
        <v>85</v>
      </c>
      <c r="I4482" s="5">
        <v>8.99</v>
      </c>
      <c r="J4482" s="3">
        <v>1</v>
      </c>
      <c r="K4482" s="3" t="s">
        <v>86</v>
      </c>
      <c r="L4482" s="3">
        <v>4</v>
      </c>
      <c r="M4482" s="5">
        <v>0.13</v>
      </c>
      <c r="N4482" s="3" t="s">
        <v>99</v>
      </c>
    </row>
    <row r="4483" spans="1:14" x14ac:dyDescent="0.25">
      <c r="A4483" s="3" t="s">
        <v>4586</v>
      </c>
      <c r="B4483" s="3">
        <v>37</v>
      </c>
      <c r="C4483" s="3" t="s">
        <v>106</v>
      </c>
      <c r="D4483" s="3" t="s">
        <v>21</v>
      </c>
      <c r="E4483" s="5">
        <v>18.920000000000002</v>
      </c>
      <c r="F4483" s="3">
        <v>0</v>
      </c>
      <c r="G4483" s="3" t="s">
        <v>135</v>
      </c>
      <c r="H4483" s="3" t="s">
        <v>85</v>
      </c>
      <c r="I4483" s="5">
        <v>13.99</v>
      </c>
      <c r="J4483" s="3">
        <v>0</v>
      </c>
      <c r="K4483" s="3" t="s">
        <v>95</v>
      </c>
      <c r="L4483" s="3">
        <v>1</v>
      </c>
      <c r="M4483" s="5">
        <v>18.920000000000002</v>
      </c>
      <c r="N4483" s="3" t="s">
        <v>87</v>
      </c>
    </row>
    <row r="4484" spans="1:14" x14ac:dyDescent="0.25">
      <c r="A4484" s="3" t="s">
        <v>4587</v>
      </c>
      <c r="B4484" s="3">
        <v>41</v>
      </c>
      <c r="C4484" s="3" t="s">
        <v>106</v>
      </c>
      <c r="D4484" s="3" t="s">
        <v>23</v>
      </c>
      <c r="E4484" s="5">
        <v>8.26</v>
      </c>
      <c r="F4484" s="3">
        <v>57</v>
      </c>
      <c r="G4484" s="3" t="s">
        <v>135</v>
      </c>
      <c r="H4484" s="3" t="s">
        <v>90</v>
      </c>
      <c r="I4484" s="5">
        <v>17.989999999999998</v>
      </c>
      <c r="J4484" s="3">
        <v>1</v>
      </c>
      <c r="K4484" s="3" t="s">
        <v>95</v>
      </c>
      <c r="L4484" s="3">
        <v>4</v>
      </c>
      <c r="M4484" s="5">
        <v>0.14000000000000001</v>
      </c>
      <c r="N4484" s="3" t="s">
        <v>117</v>
      </c>
    </row>
    <row r="4485" spans="1:14" x14ac:dyDescent="0.25">
      <c r="A4485" s="3" t="s">
        <v>4588</v>
      </c>
      <c r="B4485" s="3">
        <v>59</v>
      </c>
      <c r="C4485" s="3" t="s">
        <v>106</v>
      </c>
      <c r="D4485" s="3" t="s">
        <v>19</v>
      </c>
      <c r="E4485" s="5">
        <v>8.85</v>
      </c>
      <c r="F4485" s="3">
        <v>16</v>
      </c>
      <c r="G4485" s="3" t="s">
        <v>94</v>
      </c>
      <c r="H4485" s="3" t="s">
        <v>122</v>
      </c>
      <c r="I4485" s="5">
        <v>8.99</v>
      </c>
      <c r="J4485" s="3">
        <v>0</v>
      </c>
      <c r="K4485" s="3" t="s">
        <v>126</v>
      </c>
      <c r="L4485" s="3">
        <v>3</v>
      </c>
      <c r="M4485" s="5">
        <v>0.52</v>
      </c>
      <c r="N4485" s="3" t="s">
        <v>117</v>
      </c>
    </row>
    <row r="4486" spans="1:14" x14ac:dyDescent="0.25">
      <c r="A4486" s="3" t="s">
        <v>4589</v>
      </c>
      <c r="B4486" s="3">
        <v>28</v>
      </c>
      <c r="C4486" s="3" t="s">
        <v>93</v>
      </c>
      <c r="D4486" s="3" t="s">
        <v>23</v>
      </c>
      <c r="E4486" s="5">
        <v>4.1399999999999997</v>
      </c>
      <c r="F4486" s="3">
        <v>37</v>
      </c>
      <c r="G4486" s="3" t="s">
        <v>114</v>
      </c>
      <c r="H4486" s="3" t="s">
        <v>122</v>
      </c>
      <c r="I4486" s="5">
        <v>17.989999999999998</v>
      </c>
      <c r="J4486" s="3">
        <v>1</v>
      </c>
      <c r="K4486" s="3" t="s">
        <v>86</v>
      </c>
      <c r="L4486" s="3">
        <v>2</v>
      </c>
      <c r="M4486" s="5">
        <v>0.11</v>
      </c>
      <c r="N4486" s="3" t="s">
        <v>117</v>
      </c>
    </row>
    <row r="4487" spans="1:14" x14ac:dyDescent="0.25">
      <c r="A4487" s="3" t="s">
        <v>4590</v>
      </c>
      <c r="B4487" s="3">
        <v>70</v>
      </c>
      <c r="C4487" s="3" t="s">
        <v>83</v>
      </c>
      <c r="D4487" s="3" t="s">
        <v>23</v>
      </c>
      <c r="E4487" s="5">
        <v>20.54</v>
      </c>
      <c r="F4487" s="3">
        <v>19</v>
      </c>
      <c r="G4487" s="3" t="s">
        <v>89</v>
      </c>
      <c r="H4487" s="3" t="s">
        <v>85</v>
      </c>
      <c r="I4487" s="5">
        <v>17.989999999999998</v>
      </c>
      <c r="J4487" s="3">
        <v>0</v>
      </c>
      <c r="K4487" s="3" t="s">
        <v>95</v>
      </c>
      <c r="L4487" s="3">
        <v>4</v>
      </c>
      <c r="M4487" s="5">
        <v>1.03</v>
      </c>
      <c r="N4487" s="3" t="s">
        <v>99</v>
      </c>
    </row>
    <row r="4488" spans="1:14" x14ac:dyDescent="0.25">
      <c r="A4488" s="3" t="s">
        <v>4591</v>
      </c>
      <c r="B4488" s="3">
        <v>50</v>
      </c>
      <c r="C4488" s="3" t="s">
        <v>83</v>
      </c>
      <c r="D4488" s="3" t="s">
        <v>21</v>
      </c>
      <c r="E4488" s="5">
        <v>9.9</v>
      </c>
      <c r="F4488" s="3">
        <v>10</v>
      </c>
      <c r="G4488" s="3" t="s">
        <v>135</v>
      </c>
      <c r="H4488" s="3" t="s">
        <v>120</v>
      </c>
      <c r="I4488" s="5">
        <v>13.99</v>
      </c>
      <c r="J4488" s="3">
        <v>0</v>
      </c>
      <c r="K4488" s="3" t="s">
        <v>102</v>
      </c>
      <c r="L4488" s="3">
        <v>2</v>
      </c>
      <c r="M4488" s="5">
        <v>0.9</v>
      </c>
      <c r="N4488" s="3" t="s">
        <v>96</v>
      </c>
    </row>
    <row r="4489" spans="1:14" x14ac:dyDescent="0.25">
      <c r="A4489" s="3" t="s">
        <v>4592</v>
      </c>
      <c r="B4489" s="3">
        <v>62</v>
      </c>
      <c r="C4489" s="3" t="s">
        <v>83</v>
      </c>
      <c r="D4489" s="3" t="s">
        <v>23</v>
      </c>
      <c r="E4489" s="5">
        <v>4.03</v>
      </c>
      <c r="F4489" s="3">
        <v>50</v>
      </c>
      <c r="G4489" s="3" t="s">
        <v>89</v>
      </c>
      <c r="H4489" s="3" t="s">
        <v>90</v>
      </c>
      <c r="I4489" s="5">
        <v>17.989999999999998</v>
      </c>
      <c r="J4489" s="3">
        <v>1</v>
      </c>
      <c r="K4489" s="3" t="s">
        <v>86</v>
      </c>
      <c r="L4489" s="3">
        <v>4</v>
      </c>
      <c r="M4489" s="5">
        <v>0.08</v>
      </c>
      <c r="N4489" s="3" t="s">
        <v>99</v>
      </c>
    </row>
    <row r="4490" spans="1:14" x14ac:dyDescent="0.25">
      <c r="A4490" s="3" t="s">
        <v>4593</v>
      </c>
      <c r="B4490" s="3">
        <v>51</v>
      </c>
      <c r="C4490" s="3" t="s">
        <v>83</v>
      </c>
      <c r="D4490" s="3" t="s">
        <v>23</v>
      </c>
      <c r="E4490" s="5">
        <v>1.67</v>
      </c>
      <c r="F4490" s="3">
        <v>28</v>
      </c>
      <c r="G4490" s="3" t="s">
        <v>84</v>
      </c>
      <c r="H4490" s="3" t="s">
        <v>122</v>
      </c>
      <c r="I4490" s="5">
        <v>17.989999999999998</v>
      </c>
      <c r="J4490" s="3">
        <v>1</v>
      </c>
      <c r="K4490" s="3" t="s">
        <v>95</v>
      </c>
      <c r="L4490" s="3">
        <v>4</v>
      </c>
      <c r="M4490" s="5">
        <v>0.06</v>
      </c>
      <c r="N4490" s="3" t="s">
        <v>87</v>
      </c>
    </row>
    <row r="4491" spans="1:14" x14ac:dyDescent="0.25">
      <c r="A4491" s="3" t="s">
        <v>4594</v>
      </c>
      <c r="B4491" s="3">
        <v>27</v>
      </c>
      <c r="C4491" s="3" t="s">
        <v>83</v>
      </c>
      <c r="D4491" s="3" t="s">
        <v>19</v>
      </c>
      <c r="E4491" s="5">
        <v>12.8</v>
      </c>
      <c r="F4491" s="3">
        <v>43</v>
      </c>
      <c r="G4491" s="3" t="s">
        <v>135</v>
      </c>
      <c r="H4491" s="3" t="s">
        <v>85</v>
      </c>
      <c r="I4491" s="5">
        <v>8.99</v>
      </c>
      <c r="J4491" s="3">
        <v>1</v>
      </c>
      <c r="K4491" s="3" t="s">
        <v>102</v>
      </c>
      <c r="L4491" s="3">
        <v>2</v>
      </c>
      <c r="M4491" s="5">
        <v>0.28999999999999998</v>
      </c>
      <c r="N4491" s="3" t="s">
        <v>99</v>
      </c>
    </row>
    <row r="4492" spans="1:14" x14ac:dyDescent="0.25">
      <c r="A4492" s="3" t="s">
        <v>4595</v>
      </c>
      <c r="B4492" s="3">
        <v>63</v>
      </c>
      <c r="C4492" s="3" t="s">
        <v>83</v>
      </c>
      <c r="D4492" s="3" t="s">
        <v>21</v>
      </c>
      <c r="E4492" s="5">
        <v>17.510000000000002</v>
      </c>
      <c r="F4492" s="3">
        <v>12</v>
      </c>
      <c r="G4492" s="3" t="s">
        <v>114</v>
      </c>
      <c r="H4492" s="3" t="s">
        <v>122</v>
      </c>
      <c r="I4492" s="5">
        <v>13.99</v>
      </c>
      <c r="J4492" s="3">
        <v>0</v>
      </c>
      <c r="K4492" s="3" t="s">
        <v>108</v>
      </c>
      <c r="L4492" s="3">
        <v>1</v>
      </c>
      <c r="M4492" s="5">
        <v>1.35</v>
      </c>
      <c r="N4492" s="3" t="s">
        <v>104</v>
      </c>
    </row>
    <row r="4493" spans="1:14" x14ac:dyDescent="0.25">
      <c r="A4493" s="3" t="s">
        <v>4596</v>
      </c>
      <c r="B4493" s="3">
        <v>56</v>
      </c>
      <c r="C4493" s="3" t="s">
        <v>83</v>
      </c>
      <c r="D4493" s="3" t="s">
        <v>23</v>
      </c>
      <c r="E4493" s="5">
        <v>45.06</v>
      </c>
      <c r="F4493" s="3">
        <v>6</v>
      </c>
      <c r="G4493" s="3" t="s">
        <v>84</v>
      </c>
      <c r="H4493" s="3" t="s">
        <v>90</v>
      </c>
      <c r="I4493" s="5">
        <v>17.989999999999998</v>
      </c>
      <c r="J4493" s="3">
        <v>0</v>
      </c>
      <c r="K4493" s="3" t="s">
        <v>86</v>
      </c>
      <c r="L4493" s="3">
        <v>5</v>
      </c>
      <c r="M4493" s="5">
        <v>6.44</v>
      </c>
      <c r="N4493" s="3" t="s">
        <v>87</v>
      </c>
    </row>
    <row r="4494" spans="1:14" x14ac:dyDescent="0.25">
      <c r="A4494" s="3" t="s">
        <v>4597</v>
      </c>
      <c r="B4494" s="3">
        <v>56</v>
      </c>
      <c r="C4494" s="3" t="s">
        <v>83</v>
      </c>
      <c r="D4494" s="3" t="s">
        <v>21</v>
      </c>
      <c r="E4494" s="5">
        <v>21.77</v>
      </c>
      <c r="F4494" s="3">
        <v>51</v>
      </c>
      <c r="G4494" s="3" t="s">
        <v>94</v>
      </c>
      <c r="H4494" s="3" t="s">
        <v>85</v>
      </c>
      <c r="I4494" s="5">
        <v>13.99</v>
      </c>
      <c r="J4494" s="3">
        <v>0</v>
      </c>
      <c r="K4494" s="3" t="s">
        <v>126</v>
      </c>
      <c r="L4494" s="3">
        <v>2</v>
      </c>
      <c r="M4494" s="5">
        <v>0.42</v>
      </c>
      <c r="N4494" s="3" t="s">
        <v>96</v>
      </c>
    </row>
    <row r="4495" spans="1:14" x14ac:dyDescent="0.25">
      <c r="A4495" s="3" t="s">
        <v>4598</v>
      </c>
      <c r="B4495" s="3">
        <v>57</v>
      </c>
      <c r="C4495" s="3" t="s">
        <v>106</v>
      </c>
      <c r="D4495" s="3" t="s">
        <v>23</v>
      </c>
      <c r="E4495" s="5">
        <v>12.13</v>
      </c>
      <c r="F4495" s="3">
        <v>24</v>
      </c>
      <c r="G4495" s="3" t="s">
        <v>84</v>
      </c>
      <c r="H4495" s="3" t="s">
        <v>111</v>
      </c>
      <c r="I4495" s="5">
        <v>17.989999999999998</v>
      </c>
      <c r="J4495" s="3">
        <v>0</v>
      </c>
      <c r="K4495" s="3" t="s">
        <v>95</v>
      </c>
      <c r="L4495" s="3">
        <v>1</v>
      </c>
      <c r="M4495" s="5">
        <v>0.49</v>
      </c>
      <c r="N4495" s="3" t="s">
        <v>104</v>
      </c>
    </row>
    <row r="4496" spans="1:14" x14ac:dyDescent="0.25">
      <c r="A4496" s="3" t="s">
        <v>4599</v>
      </c>
      <c r="B4496" s="3">
        <v>64</v>
      </c>
      <c r="C4496" s="3" t="s">
        <v>83</v>
      </c>
      <c r="D4496" s="3" t="s">
        <v>21</v>
      </c>
      <c r="E4496" s="5">
        <v>3.68</v>
      </c>
      <c r="F4496" s="3">
        <v>55</v>
      </c>
      <c r="G4496" s="3" t="s">
        <v>114</v>
      </c>
      <c r="H4496" s="3" t="s">
        <v>90</v>
      </c>
      <c r="I4496" s="5">
        <v>13.99</v>
      </c>
      <c r="J4496" s="3">
        <v>1</v>
      </c>
      <c r="K4496" s="3" t="s">
        <v>95</v>
      </c>
      <c r="L4496" s="3">
        <v>5</v>
      </c>
      <c r="M4496" s="5">
        <v>7.0000000000000007E-2</v>
      </c>
      <c r="N4496" s="3" t="s">
        <v>112</v>
      </c>
    </row>
    <row r="4497" spans="1:14" x14ac:dyDescent="0.25">
      <c r="A4497" s="3" t="s">
        <v>4600</v>
      </c>
      <c r="B4497" s="3">
        <v>50</v>
      </c>
      <c r="C4497" s="3" t="s">
        <v>83</v>
      </c>
      <c r="D4497" s="3" t="s">
        <v>23</v>
      </c>
      <c r="E4497" s="5">
        <v>0.73</v>
      </c>
      <c r="F4497" s="3">
        <v>24</v>
      </c>
      <c r="G4497" s="3" t="s">
        <v>135</v>
      </c>
      <c r="H4497" s="3" t="s">
        <v>122</v>
      </c>
      <c r="I4497" s="5">
        <v>17.989999999999998</v>
      </c>
      <c r="J4497" s="3">
        <v>1</v>
      </c>
      <c r="K4497" s="3" t="s">
        <v>95</v>
      </c>
      <c r="L4497" s="3">
        <v>2</v>
      </c>
      <c r="M4497" s="5">
        <v>0.03</v>
      </c>
      <c r="N4497" s="3" t="s">
        <v>87</v>
      </c>
    </row>
    <row r="4498" spans="1:14" x14ac:dyDescent="0.25">
      <c r="A4498" s="3" t="s">
        <v>4601</v>
      </c>
      <c r="B4498" s="3">
        <v>63</v>
      </c>
      <c r="C4498" s="3" t="s">
        <v>83</v>
      </c>
      <c r="D4498" s="3" t="s">
        <v>19</v>
      </c>
      <c r="E4498" s="5">
        <v>2.37</v>
      </c>
      <c r="F4498" s="3">
        <v>28</v>
      </c>
      <c r="G4498" s="3" t="s">
        <v>114</v>
      </c>
      <c r="H4498" s="3" t="s">
        <v>111</v>
      </c>
      <c r="I4498" s="5">
        <v>8.99</v>
      </c>
      <c r="J4498" s="3">
        <v>1</v>
      </c>
      <c r="K4498" s="3" t="s">
        <v>102</v>
      </c>
      <c r="L4498" s="3">
        <v>5</v>
      </c>
      <c r="M4498" s="5">
        <v>0.08</v>
      </c>
      <c r="N4498" s="3" t="s">
        <v>112</v>
      </c>
    </row>
    <row r="4499" spans="1:14" x14ac:dyDescent="0.25">
      <c r="A4499" s="3" t="s">
        <v>4602</v>
      </c>
      <c r="B4499" s="3">
        <v>47</v>
      </c>
      <c r="C4499" s="3" t="s">
        <v>83</v>
      </c>
      <c r="D4499" s="3" t="s">
        <v>21</v>
      </c>
      <c r="E4499" s="5">
        <v>13.83</v>
      </c>
      <c r="F4499" s="3">
        <v>54</v>
      </c>
      <c r="G4499" s="3" t="s">
        <v>84</v>
      </c>
      <c r="H4499" s="3" t="s">
        <v>90</v>
      </c>
      <c r="I4499" s="5">
        <v>13.99</v>
      </c>
      <c r="J4499" s="3">
        <v>1</v>
      </c>
      <c r="K4499" s="3" t="s">
        <v>86</v>
      </c>
      <c r="L4499" s="3">
        <v>3</v>
      </c>
      <c r="M4499" s="5">
        <v>0.25</v>
      </c>
      <c r="N4499" s="3" t="s">
        <v>117</v>
      </c>
    </row>
    <row r="4500" spans="1:14" x14ac:dyDescent="0.25">
      <c r="A4500" s="3" t="s">
        <v>4603</v>
      </c>
      <c r="B4500" s="3">
        <v>27</v>
      </c>
      <c r="C4500" s="3" t="s">
        <v>93</v>
      </c>
      <c r="D4500" s="3" t="s">
        <v>23</v>
      </c>
      <c r="E4500" s="5">
        <v>15.99</v>
      </c>
      <c r="F4500" s="3">
        <v>37</v>
      </c>
      <c r="G4500" s="3" t="s">
        <v>84</v>
      </c>
      <c r="H4500" s="3" t="s">
        <v>122</v>
      </c>
      <c r="I4500" s="5">
        <v>17.989999999999998</v>
      </c>
      <c r="J4500" s="3">
        <v>1</v>
      </c>
      <c r="K4500" s="3" t="s">
        <v>86</v>
      </c>
      <c r="L4500" s="3">
        <v>2</v>
      </c>
      <c r="M4500" s="5">
        <v>0.42</v>
      </c>
      <c r="N4500" s="3" t="s">
        <v>96</v>
      </c>
    </row>
    <row r="4501" spans="1:14" x14ac:dyDescent="0.25">
      <c r="A4501" s="3" t="s">
        <v>4604</v>
      </c>
      <c r="B4501" s="3">
        <v>21</v>
      </c>
      <c r="C4501" s="3" t="s">
        <v>106</v>
      </c>
      <c r="D4501" s="3" t="s">
        <v>19</v>
      </c>
      <c r="E4501" s="5">
        <v>21.57</v>
      </c>
      <c r="F4501" s="3">
        <v>47</v>
      </c>
      <c r="G4501" s="3" t="s">
        <v>135</v>
      </c>
      <c r="H4501" s="3" t="s">
        <v>90</v>
      </c>
      <c r="I4501" s="5">
        <v>8.99</v>
      </c>
      <c r="J4501" s="3">
        <v>1</v>
      </c>
      <c r="K4501" s="3" t="s">
        <v>102</v>
      </c>
      <c r="L4501" s="3">
        <v>3</v>
      </c>
      <c r="M4501" s="5">
        <v>0.45</v>
      </c>
      <c r="N4501" s="3" t="s">
        <v>112</v>
      </c>
    </row>
    <row r="4502" spans="1:14" x14ac:dyDescent="0.25">
      <c r="A4502" s="3" t="s">
        <v>4605</v>
      </c>
      <c r="B4502" s="3">
        <v>52</v>
      </c>
      <c r="C4502" s="3" t="s">
        <v>83</v>
      </c>
      <c r="D4502" s="3" t="s">
        <v>23</v>
      </c>
      <c r="E4502" s="5">
        <v>6.62</v>
      </c>
      <c r="F4502" s="3">
        <v>56</v>
      </c>
      <c r="G4502" s="3" t="s">
        <v>94</v>
      </c>
      <c r="H4502" s="3" t="s">
        <v>120</v>
      </c>
      <c r="I4502" s="5">
        <v>17.989999999999998</v>
      </c>
      <c r="J4502" s="3">
        <v>1</v>
      </c>
      <c r="K4502" s="3" t="s">
        <v>86</v>
      </c>
      <c r="L4502" s="3">
        <v>1</v>
      </c>
      <c r="M4502" s="5">
        <v>0.12</v>
      </c>
      <c r="N4502" s="3" t="s">
        <v>112</v>
      </c>
    </row>
    <row r="4503" spans="1:14" x14ac:dyDescent="0.25">
      <c r="A4503" s="3" t="s">
        <v>4606</v>
      </c>
      <c r="B4503" s="3">
        <v>27</v>
      </c>
      <c r="C4503" s="3" t="s">
        <v>83</v>
      </c>
      <c r="D4503" s="3" t="s">
        <v>21</v>
      </c>
      <c r="E4503" s="5">
        <v>20.059999999999999</v>
      </c>
      <c r="F4503" s="3">
        <v>45</v>
      </c>
      <c r="G4503" s="3" t="s">
        <v>89</v>
      </c>
      <c r="H4503" s="3" t="s">
        <v>111</v>
      </c>
      <c r="I4503" s="5">
        <v>13.99</v>
      </c>
      <c r="J4503" s="3">
        <v>0</v>
      </c>
      <c r="K4503" s="3" t="s">
        <v>102</v>
      </c>
      <c r="L4503" s="3">
        <v>4</v>
      </c>
      <c r="M4503" s="5">
        <v>0.44</v>
      </c>
      <c r="N4503" s="3" t="s">
        <v>87</v>
      </c>
    </row>
    <row r="4504" spans="1:14" x14ac:dyDescent="0.25">
      <c r="A4504" s="3" t="s">
        <v>4607</v>
      </c>
      <c r="B4504" s="3">
        <v>28</v>
      </c>
      <c r="C4504" s="3" t="s">
        <v>83</v>
      </c>
      <c r="D4504" s="3" t="s">
        <v>19</v>
      </c>
      <c r="E4504" s="5">
        <v>0.79</v>
      </c>
      <c r="F4504" s="3">
        <v>40</v>
      </c>
      <c r="G4504" s="3" t="s">
        <v>94</v>
      </c>
      <c r="H4504" s="3" t="s">
        <v>111</v>
      </c>
      <c r="I4504" s="5">
        <v>8.99</v>
      </c>
      <c r="J4504" s="3">
        <v>1</v>
      </c>
      <c r="K4504" s="3" t="s">
        <v>86</v>
      </c>
      <c r="L4504" s="3">
        <v>1</v>
      </c>
      <c r="M4504" s="5">
        <v>0.02</v>
      </c>
      <c r="N4504" s="3" t="s">
        <v>87</v>
      </c>
    </row>
    <row r="4505" spans="1:14" x14ac:dyDescent="0.25">
      <c r="A4505" s="3" t="s">
        <v>4608</v>
      </c>
      <c r="B4505" s="3">
        <v>18</v>
      </c>
      <c r="C4505" s="3" t="s">
        <v>106</v>
      </c>
      <c r="D4505" s="3" t="s">
        <v>21</v>
      </c>
      <c r="E4505" s="5">
        <v>3.49</v>
      </c>
      <c r="F4505" s="3">
        <v>54</v>
      </c>
      <c r="G4505" s="3" t="s">
        <v>98</v>
      </c>
      <c r="H4505" s="3" t="s">
        <v>111</v>
      </c>
      <c r="I4505" s="5">
        <v>13.99</v>
      </c>
      <c r="J4505" s="3">
        <v>1</v>
      </c>
      <c r="K4505" s="3" t="s">
        <v>95</v>
      </c>
      <c r="L4505" s="3">
        <v>3</v>
      </c>
      <c r="M4505" s="5">
        <v>0.06</v>
      </c>
      <c r="N4505" s="3" t="s">
        <v>91</v>
      </c>
    </row>
    <row r="4506" spans="1:14" x14ac:dyDescent="0.25">
      <c r="A4506" s="3" t="s">
        <v>4609</v>
      </c>
      <c r="B4506" s="3">
        <v>19</v>
      </c>
      <c r="C4506" s="3" t="s">
        <v>83</v>
      </c>
      <c r="D4506" s="3" t="s">
        <v>23</v>
      </c>
      <c r="E4506" s="5">
        <v>8.1199999999999992</v>
      </c>
      <c r="F4506" s="3">
        <v>2</v>
      </c>
      <c r="G4506" s="3" t="s">
        <v>89</v>
      </c>
      <c r="H4506" s="3" t="s">
        <v>111</v>
      </c>
      <c r="I4506" s="5">
        <v>17.989999999999998</v>
      </c>
      <c r="J4506" s="3">
        <v>0</v>
      </c>
      <c r="K4506" s="3" t="s">
        <v>108</v>
      </c>
      <c r="L4506" s="3">
        <v>1</v>
      </c>
      <c r="M4506" s="5">
        <v>2.71</v>
      </c>
      <c r="N4506" s="3" t="s">
        <v>87</v>
      </c>
    </row>
    <row r="4507" spans="1:14" x14ac:dyDescent="0.25">
      <c r="A4507" s="3" t="s">
        <v>4610</v>
      </c>
      <c r="B4507" s="3">
        <v>34</v>
      </c>
      <c r="C4507" s="3" t="s">
        <v>106</v>
      </c>
      <c r="D4507" s="3" t="s">
        <v>23</v>
      </c>
      <c r="E4507" s="5">
        <v>28.39</v>
      </c>
      <c r="F4507" s="3">
        <v>41</v>
      </c>
      <c r="G4507" s="3" t="s">
        <v>84</v>
      </c>
      <c r="H4507" s="3" t="s">
        <v>111</v>
      </c>
      <c r="I4507" s="5">
        <v>17.989999999999998</v>
      </c>
      <c r="J4507" s="3">
        <v>0</v>
      </c>
      <c r="K4507" s="3" t="s">
        <v>95</v>
      </c>
      <c r="L4507" s="3">
        <v>2</v>
      </c>
      <c r="M4507" s="5">
        <v>0.68</v>
      </c>
      <c r="N4507" s="3" t="s">
        <v>99</v>
      </c>
    </row>
    <row r="4508" spans="1:14" x14ac:dyDescent="0.25">
      <c r="A4508" s="3" t="s">
        <v>4611</v>
      </c>
      <c r="B4508" s="3">
        <v>63</v>
      </c>
      <c r="C4508" s="3" t="s">
        <v>106</v>
      </c>
      <c r="D4508" s="3" t="s">
        <v>19</v>
      </c>
      <c r="E4508" s="5">
        <v>1.3</v>
      </c>
      <c r="F4508" s="3">
        <v>20</v>
      </c>
      <c r="G4508" s="3" t="s">
        <v>84</v>
      </c>
      <c r="H4508" s="3" t="s">
        <v>111</v>
      </c>
      <c r="I4508" s="5">
        <v>8.99</v>
      </c>
      <c r="J4508" s="3">
        <v>1</v>
      </c>
      <c r="K4508" s="3" t="s">
        <v>95</v>
      </c>
      <c r="L4508" s="3">
        <v>5</v>
      </c>
      <c r="M4508" s="5">
        <v>0.06</v>
      </c>
      <c r="N4508" s="3" t="s">
        <v>99</v>
      </c>
    </row>
    <row r="4509" spans="1:14" x14ac:dyDescent="0.25">
      <c r="A4509" s="3" t="s">
        <v>4612</v>
      </c>
      <c r="B4509" s="3">
        <v>60</v>
      </c>
      <c r="C4509" s="3" t="s">
        <v>106</v>
      </c>
      <c r="D4509" s="3" t="s">
        <v>23</v>
      </c>
      <c r="E4509" s="5">
        <v>7.31</v>
      </c>
      <c r="F4509" s="3">
        <v>21</v>
      </c>
      <c r="G4509" s="3" t="s">
        <v>84</v>
      </c>
      <c r="H4509" s="3" t="s">
        <v>120</v>
      </c>
      <c r="I4509" s="5">
        <v>17.989999999999998</v>
      </c>
      <c r="J4509" s="3">
        <v>0</v>
      </c>
      <c r="K4509" s="3" t="s">
        <v>86</v>
      </c>
      <c r="L4509" s="3">
        <v>3</v>
      </c>
      <c r="M4509" s="5">
        <v>0.33</v>
      </c>
      <c r="N4509" s="3" t="s">
        <v>99</v>
      </c>
    </row>
    <row r="4510" spans="1:14" x14ac:dyDescent="0.25">
      <c r="A4510" s="3" t="s">
        <v>4613</v>
      </c>
      <c r="B4510" s="3">
        <v>24</v>
      </c>
      <c r="C4510" s="3" t="s">
        <v>106</v>
      </c>
      <c r="D4510" s="3" t="s">
        <v>21</v>
      </c>
      <c r="E4510" s="5">
        <v>3.05</v>
      </c>
      <c r="F4510" s="3">
        <v>9</v>
      </c>
      <c r="G4510" s="3" t="s">
        <v>135</v>
      </c>
      <c r="H4510" s="3" t="s">
        <v>85</v>
      </c>
      <c r="I4510" s="5">
        <v>13.99</v>
      </c>
      <c r="J4510" s="3">
        <v>1</v>
      </c>
      <c r="K4510" s="3" t="s">
        <v>95</v>
      </c>
      <c r="L4510" s="3">
        <v>1</v>
      </c>
      <c r="M4510" s="5">
        <v>0.3</v>
      </c>
      <c r="N4510" s="3" t="s">
        <v>87</v>
      </c>
    </row>
    <row r="4511" spans="1:14" x14ac:dyDescent="0.25">
      <c r="A4511" s="3" t="s">
        <v>4614</v>
      </c>
      <c r="B4511" s="3">
        <v>34</v>
      </c>
      <c r="C4511" s="3" t="s">
        <v>83</v>
      </c>
      <c r="D4511" s="3" t="s">
        <v>23</v>
      </c>
      <c r="E4511" s="5">
        <v>8.64</v>
      </c>
      <c r="F4511" s="3">
        <v>8</v>
      </c>
      <c r="G4511" s="3" t="s">
        <v>98</v>
      </c>
      <c r="H4511" s="3" t="s">
        <v>85</v>
      </c>
      <c r="I4511" s="5">
        <v>17.989999999999998</v>
      </c>
      <c r="J4511" s="3">
        <v>0</v>
      </c>
      <c r="K4511" s="3" t="s">
        <v>86</v>
      </c>
      <c r="L4511" s="3">
        <v>4</v>
      </c>
      <c r="M4511" s="5">
        <v>0.96</v>
      </c>
      <c r="N4511" s="3" t="s">
        <v>87</v>
      </c>
    </row>
    <row r="4512" spans="1:14" x14ac:dyDescent="0.25">
      <c r="A4512" s="3" t="s">
        <v>4615</v>
      </c>
      <c r="B4512" s="3">
        <v>55</v>
      </c>
      <c r="C4512" s="3" t="s">
        <v>93</v>
      </c>
      <c r="D4512" s="3" t="s">
        <v>19</v>
      </c>
      <c r="E4512" s="5">
        <v>17.61</v>
      </c>
      <c r="F4512" s="3">
        <v>35</v>
      </c>
      <c r="G4512" s="3" t="s">
        <v>114</v>
      </c>
      <c r="H4512" s="3" t="s">
        <v>120</v>
      </c>
      <c r="I4512" s="5">
        <v>8.99</v>
      </c>
      <c r="J4512" s="3">
        <v>1</v>
      </c>
      <c r="K4512" s="3" t="s">
        <v>86</v>
      </c>
      <c r="L4512" s="3">
        <v>1</v>
      </c>
      <c r="M4512" s="5">
        <v>0.49</v>
      </c>
      <c r="N4512" s="3" t="s">
        <v>112</v>
      </c>
    </row>
    <row r="4513" spans="1:14" x14ac:dyDescent="0.25">
      <c r="A4513" s="3" t="s">
        <v>4616</v>
      </c>
      <c r="B4513" s="3">
        <v>31</v>
      </c>
      <c r="C4513" s="3" t="s">
        <v>93</v>
      </c>
      <c r="D4513" s="3" t="s">
        <v>23</v>
      </c>
      <c r="E4513" s="5">
        <v>5.68</v>
      </c>
      <c r="F4513" s="3">
        <v>49</v>
      </c>
      <c r="G4513" s="3" t="s">
        <v>94</v>
      </c>
      <c r="H4513" s="3" t="s">
        <v>111</v>
      </c>
      <c r="I4513" s="5">
        <v>17.989999999999998</v>
      </c>
      <c r="J4513" s="3">
        <v>1</v>
      </c>
      <c r="K4513" s="3" t="s">
        <v>95</v>
      </c>
      <c r="L4513" s="3">
        <v>2</v>
      </c>
      <c r="M4513" s="5">
        <v>0.11</v>
      </c>
      <c r="N4513" s="3" t="s">
        <v>112</v>
      </c>
    </row>
    <row r="4514" spans="1:14" x14ac:dyDescent="0.25">
      <c r="A4514" s="3" t="s">
        <v>4617</v>
      </c>
      <c r="B4514" s="3">
        <v>28</v>
      </c>
      <c r="C4514" s="3" t="s">
        <v>93</v>
      </c>
      <c r="D4514" s="3" t="s">
        <v>23</v>
      </c>
      <c r="E4514" s="5">
        <v>10.53</v>
      </c>
      <c r="F4514" s="3">
        <v>23</v>
      </c>
      <c r="G4514" s="3" t="s">
        <v>94</v>
      </c>
      <c r="H4514" s="3" t="s">
        <v>120</v>
      </c>
      <c r="I4514" s="5">
        <v>17.989999999999998</v>
      </c>
      <c r="J4514" s="3">
        <v>0</v>
      </c>
      <c r="K4514" s="3" t="s">
        <v>126</v>
      </c>
      <c r="L4514" s="3">
        <v>2</v>
      </c>
      <c r="M4514" s="5">
        <v>0.44</v>
      </c>
      <c r="N4514" s="3" t="s">
        <v>99</v>
      </c>
    </row>
    <row r="4515" spans="1:14" x14ac:dyDescent="0.25">
      <c r="A4515" s="3" t="s">
        <v>4618</v>
      </c>
      <c r="B4515" s="3">
        <v>58</v>
      </c>
      <c r="C4515" s="3" t="s">
        <v>83</v>
      </c>
      <c r="D4515" s="3" t="s">
        <v>23</v>
      </c>
      <c r="E4515" s="5">
        <v>22.17</v>
      </c>
      <c r="F4515" s="3">
        <v>40</v>
      </c>
      <c r="G4515" s="3" t="s">
        <v>89</v>
      </c>
      <c r="H4515" s="3" t="s">
        <v>111</v>
      </c>
      <c r="I4515" s="5">
        <v>17.989999999999998</v>
      </c>
      <c r="J4515" s="3">
        <v>0</v>
      </c>
      <c r="K4515" s="3" t="s">
        <v>108</v>
      </c>
      <c r="L4515" s="3">
        <v>4</v>
      </c>
      <c r="M4515" s="5">
        <v>0.54</v>
      </c>
      <c r="N4515" s="3" t="s">
        <v>112</v>
      </c>
    </row>
    <row r="4516" spans="1:14" x14ac:dyDescent="0.25">
      <c r="A4516" s="3" t="s">
        <v>4619</v>
      </c>
      <c r="B4516" s="3">
        <v>44</v>
      </c>
      <c r="C4516" s="3" t="s">
        <v>93</v>
      </c>
      <c r="D4516" s="3" t="s">
        <v>19</v>
      </c>
      <c r="E4516" s="5">
        <v>58.4</v>
      </c>
      <c r="F4516" s="3">
        <v>26</v>
      </c>
      <c r="G4516" s="3" t="s">
        <v>98</v>
      </c>
      <c r="H4516" s="3" t="s">
        <v>120</v>
      </c>
      <c r="I4516" s="5">
        <v>8.99</v>
      </c>
      <c r="J4516" s="3">
        <v>0</v>
      </c>
      <c r="K4516" s="3" t="s">
        <v>86</v>
      </c>
      <c r="L4516" s="3">
        <v>1</v>
      </c>
      <c r="M4516" s="5">
        <v>2.16</v>
      </c>
      <c r="N4516" s="3" t="s">
        <v>91</v>
      </c>
    </row>
    <row r="4517" spans="1:14" x14ac:dyDescent="0.25">
      <c r="A4517" s="3" t="s">
        <v>4620</v>
      </c>
      <c r="B4517" s="3">
        <v>69</v>
      </c>
      <c r="C4517" s="3" t="s">
        <v>93</v>
      </c>
      <c r="D4517" s="3" t="s">
        <v>23</v>
      </c>
      <c r="E4517" s="5">
        <v>5.8</v>
      </c>
      <c r="F4517" s="3">
        <v>26</v>
      </c>
      <c r="G4517" s="3" t="s">
        <v>135</v>
      </c>
      <c r="H4517" s="3" t="s">
        <v>122</v>
      </c>
      <c r="I4517" s="5">
        <v>17.989999999999998</v>
      </c>
      <c r="J4517" s="3">
        <v>0</v>
      </c>
      <c r="K4517" s="3" t="s">
        <v>108</v>
      </c>
      <c r="L4517" s="3">
        <v>5</v>
      </c>
      <c r="M4517" s="5">
        <v>0.21</v>
      </c>
      <c r="N4517" s="3" t="s">
        <v>104</v>
      </c>
    </row>
    <row r="4518" spans="1:14" x14ac:dyDescent="0.25">
      <c r="A4518" s="3" t="s">
        <v>4621</v>
      </c>
      <c r="B4518" s="3">
        <v>42</v>
      </c>
      <c r="C4518" s="3" t="s">
        <v>93</v>
      </c>
      <c r="D4518" s="3" t="s">
        <v>23</v>
      </c>
      <c r="E4518" s="5">
        <v>9.08</v>
      </c>
      <c r="F4518" s="3">
        <v>17</v>
      </c>
      <c r="G4518" s="3" t="s">
        <v>84</v>
      </c>
      <c r="H4518" s="3" t="s">
        <v>120</v>
      </c>
      <c r="I4518" s="5">
        <v>17.989999999999998</v>
      </c>
      <c r="J4518" s="3">
        <v>0</v>
      </c>
      <c r="K4518" s="3" t="s">
        <v>95</v>
      </c>
      <c r="L4518" s="3">
        <v>1</v>
      </c>
      <c r="M4518" s="5">
        <v>0.5</v>
      </c>
      <c r="N4518" s="3" t="s">
        <v>117</v>
      </c>
    </row>
    <row r="4519" spans="1:14" x14ac:dyDescent="0.25">
      <c r="A4519" s="3" t="s">
        <v>4622</v>
      </c>
      <c r="B4519" s="3">
        <v>52</v>
      </c>
      <c r="C4519" s="3" t="s">
        <v>93</v>
      </c>
      <c r="D4519" s="3" t="s">
        <v>19</v>
      </c>
      <c r="E4519" s="5">
        <v>17.09</v>
      </c>
      <c r="F4519" s="3">
        <v>42</v>
      </c>
      <c r="G4519" s="3" t="s">
        <v>114</v>
      </c>
      <c r="H4519" s="3" t="s">
        <v>85</v>
      </c>
      <c r="I4519" s="5">
        <v>8.99</v>
      </c>
      <c r="J4519" s="3">
        <v>1</v>
      </c>
      <c r="K4519" s="3" t="s">
        <v>95</v>
      </c>
      <c r="L4519" s="3">
        <v>2</v>
      </c>
      <c r="M4519" s="5">
        <v>0.4</v>
      </c>
      <c r="N4519" s="3" t="s">
        <v>87</v>
      </c>
    </row>
    <row r="4520" spans="1:14" x14ac:dyDescent="0.25">
      <c r="A4520" s="3" t="s">
        <v>4623</v>
      </c>
      <c r="B4520" s="3">
        <v>50</v>
      </c>
      <c r="C4520" s="3" t="s">
        <v>106</v>
      </c>
      <c r="D4520" s="3" t="s">
        <v>23</v>
      </c>
      <c r="E4520" s="5">
        <v>12.33</v>
      </c>
      <c r="F4520" s="3">
        <v>16</v>
      </c>
      <c r="G4520" s="3" t="s">
        <v>114</v>
      </c>
      <c r="H4520" s="3" t="s">
        <v>90</v>
      </c>
      <c r="I4520" s="5">
        <v>17.989999999999998</v>
      </c>
      <c r="J4520" s="3">
        <v>0</v>
      </c>
      <c r="K4520" s="3" t="s">
        <v>108</v>
      </c>
      <c r="L4520" s="3">
        <v>5</v>
      </c>
      <c r="M4520" s="5">
        <v>0.73</v>
      </c>
      <c r="N4520" s="3" t="s">
        <v>112</v>
      </c>
    </row>
    <row r="4521" spans="1:14" x14ac:dyDescent="0.25">
      <c r="A4521" s="3" t="s">
        <v>4624</v>
      </c>
      <c r="B4521" s="3">
        <v>20</v>
      </c>
      <c r="C4521" s="3" t="s">
        <v>106</v>
      </c>
      <c r="D4521" s="3" t="s">
        <v>21</v>
      </c>
      <c r="E4521" s="5">
        <v>12.93</v>
      </c>
      <c r="F4521" s="3">
        <v>14</v>
      </c>
      <c r="G4521" s="3" t="s">
        <v>114</v>
      </c>
      <c r="H4521" s="3" t="s">
        <v>111</v>
      </c>
      <c r="I4521" s="5">
        <v>13.99</v>
      </c>
      <c r="J4521" s="3">
        <v>0</v>
      </c>
      <c r="K4521" s="3" t="s">
        <v>95</v>
      </c>
      <c r="L4521" s="3">
        <v>1</v>
      </c>
      <c r="M4521" s="5">
        <v>0.86</v>
      </c>
      <c r="N4521" s="3" t="s">
        <v>96</v>
      </c>
    </row>
    <row r="4522" spans="1:14" x14ac:dyDescent="0.25">
      <c r="A4522" s="3" t="s">
        <v>4625</v>
      </c>
      <c r="B4522" s="3">
        <v>37</v>
      </c>
      <c r="C4522" s="3" t="s">
        <v>106</v>
      </c>
      <c r="D4522" s="3" t="s">
        <v>23</v>
      </c>
      <c r="E4522" s="5">
        <v>8.9600000000000009</v>
      </c>
      <c r="F4522" s="3">
        <v>42</v>
      </c>
      <c r="G4522" s="3" t="s">
        <v>114</v>
      </c>
      <c r="H4522" s="3" t="s">
        <v>111</v>
      </c>
      <c r="I4522" s="5">
        <v>17.989999999999998</v>
      </c>
      <c r="J4522" s="3">
        <v>1</v>
      </c>
      <c r="K4522" s="3" t="s">
        <v>86</v>
      </c>
      <c r="L4522" s="3">
        <v>1</v>
      </c>
      <c r="M4522" s="5">
        <v>0.21</v>
      </c>
      <c r="N4522" s="3" t="s">
        <v>112</v>
      </c>
    </row>
    <row r="4523" spans="1:14" x14ac:dyDescent="0.25">
      <c r="A4523" s="3" t="s">
        <v>4626</v>
      </c>
      <c r="B4523" s="3">
        <v>51</v>
      </c>
      <c r="C4523" s="3" t="s">
        <v>83</v>
      </c>
      <c r="D4523" s="3" t="s">
        <v>21</v>
      </c>
      <c r="E4523" s="5">
        <v>1.1000000000000001</v>
      </c>
      <c r="F4523" s="3">
        <v>29</v>
      </c>
      <c r="G4523" s="3" t="s">
        <v>114</v>
      </c>
      <c r="H4523" s="3" t="s">
        <v>122</v>
      </c>
      <c r="I4523" s="5">
        <v>13.99</v>
      </c>
      <c r="J4523" s="3">
        <v>1</v>
      </c>
      <c r="K4523" s="3" t="s">
        <v>86</v>
      </c>
      <c r="L4523" s="3">
        <v>3</v>
      </c>
      <c r="M4523" s="5">
        <v>0.04</v>
      </c>
      <c r="N4523" s="3" t="s">
        <v>117</v>
      </c>
    </row>
    <row r="4524" spans="1:14" x14ac:dyDescent="0.25">
      <c r="A4524" s="3" t="s">
        <v>4627</v>
      </c>
      <c r="B4524" s="3">
        <v>49</v>
      </c>
      <c r="C4524" s="3" t="s">
        <v>93</v>
      </c>
      <c r="D4524" s="3" t="s">
        <v>23</v>
      </c>
      <c r="E4524" s="5">
        <v>3.03</v>
      </c>
      <c r="F4524" s="3">
        <v>39</v>
      </c>
      <c r="G4524" s="3" t="s">
        <v>84</v>
      </c>
      <c r="H4524" s="3" t="s">
        <v>85</v>
      </c>
      <c r="I4524" s="5">
        <v>17.989999999999998</v>
      </c>
      <c r="J4524" s="3">
        <v>1</v>
      </c>
      <c r="K4524" s="3" t="s">
        <v>102</v>
      </c>
      <c r="L4524" s="3">
        <v>2</v>
      </c>
      <c r="M4524" s="5">
        <v>0.08</v>
      </c>
      <c r="N4524" s="3" t="s">
        <v>99</v>
      </c>
    </row>
    <row r="4525" spans="1:14" x14ac:dyDescent="0.25">
      <c r="A4525" s="3" t="s">
        <v>4628</v>
      </c>
      <c r="B4525" s="3">
        <v>40</v>
      </c>
      <c r="C4525" s="3" t="s">
        <v>106</v>
      </c>
      <c r="D4525" s="3" t="s">
        <v>19</v>
      </c>
      <c r="E4525" s="5">
        <v>9.07</v>
      </c>
      <c r="F4525" s="3">
        <v>11</v>
      </c>
      <c r="G4525" s="3" t="s">
        <v>94</v>
      </c>
      <c r="H4525" s="3" t="s">
        <v>90</v>
      </c>
      <c r="I4525" s="5">
        <v>8.99</v>
      </c>
      <c r="J4525" s="3">
        <v>0</v>
      </c>
      <c r="K4525" s="3" t="s">
        <v>126</v>
      </c>
      <c r="L4525" s="3">
        <v>1</v>
      </c>
      <c r="M4525" s="5">
        <v>0.76</v>
      </c>
      <c r="N4525" s="3" t="s">
        <v>99</v>
      </c>
    </row>
    <row r="4526" spans="1:14" x14ac:dyDescent="0.25">
      <c r="A4526" s="3" t="s">
        <v>4629</v>
      </c>
      <c r="B4526" s="3">
        <v>60</v>
      </c>
      <c r="C4526" s="3" t="s">
        <v>83</v>
      </c>
      <c r="D4526" s="3" t="s">
        <v>23</v>
      </c>
      <c r="E4526" s="5">
        <v>9.2200000000000006</v>
      </c>
      <c r="F4526" s="3">
        <v>45</v>
      </c>
      <c r="G4526" s="3" t="s">
        <v>98</v>
      </c>
      <c r="H4526" s="3" t="s">
        <v>120</v>
      </c>
      <c r="I4526" s="5">
        <v>17.989999999999998</v>
      </c>
      <c r="J4526" s="3">
        <v>1</v>
      </c>
      <c r="K4526" s="3" t="s">
        <v>95</v>
      </c>
      <c r="L4526" s="3">
        <v>2</v>
      </c>
      <c r="M4526" s="5">
        <v>0.2</v>
      </c>
      <c r="N4526" s="3" t="s">
        <v>117</v>
      </c>
    </row>
    <row r="4527" spans="1:14" x14ac:dyDescent="0.25">
      <c r="A4527" s="3" t="s">
        <v>4630</v>
      </c>
      <c r="B4527" s="3">
        <v>44</v>
      </c>
      <c r="C4527" s="3" t="s">
        <v>93</v>
      </c>
      <c r="D4527" s="3" t="s">
        <v>23</v>
      </c>
      <c r="E4527" s="5">
        <v>5.79</v>
      </c>
      <c r="F4527" s="3">
        <v>8</v>
      </c>
      <c r="G4527" s="3" t="s">
        <v>114</v>
      </c>
      <c r="H4527" s="3" t="s">
        <v>85</v>
      </c>
      <c r="I4527" s="5">
        <v>17.989999999999998</v>
      </c>
      <c r="J4527" s="3">
        <v>0</v>
      </c>
      <c r="K4527" s="3" t="s">
        <v>86</v>
      </c>
      <c r="L4527" s="3">
        <v>3</v>
      </c>
      <c r="M4527" s="5">
        <v>0.64</v>
      </c>
      <c r="N4527" s="3" t="s">
        <v>117</v>
      </c>
    </row>
    <row r="4528" spans="1:14" x14ac:dyDescent="0.25">
      <c r="A4528" s="3" t="s">
        <v>4631</v>
      </c>
      <c r="B4528" s="3">
        <v>29</v>
      </c>
      <c r="C4528" s="3" t="s">
        <v>93</v>
      </c>
      <c r="D4528" s="3" t="s">
        <v>19</v>
      </c>
      <c r="E4528" s="5">
        <v>8.5500000000000007</v>
      </c>
      <c r="F4528" s="3">
        <v>40</v>
      </c>
      <c r="G4528" s="3" t="s">
        <v>135</v>
      </c>
      <c r="H4528" s="3" t="s">
        <v>122</v>
      </c>
      <c r="I4528" s="5">
        <v>8.99</v>
      </c>
      <c r="J4528" s="3">
        <v>1</v>
      </c>
      <c r="K4528" s="3" t="s">
        <v>108</v>
      </c>
      <c r="L4528" s="3">
        <v>1</v>
      </c>
      <c r="M4528" s="5">
        <v>0.21</v>
      </c>
      <c r="N4528" s="3" t="s">
        <v>104</v>
      </c>
    </row>
    <row r="4529" spans="1:14" x14ac:dyDescent="0.25">
      <c r="A4529" s="3" t="s">
        <v>4632</v>
      </c>
      <c r="B4529" s="3">
        <v>30</v>
      </c>
      <c r="C4529" s="3" t="s">
        <v>106</v>
      </c>
      <c r="D4529" s="3" t="s">
        <v>23</v>
      </c>
      <c r="E4529" s="5">
        <v>1.87</v>
      </c>
      <c r="F4529" s="3">
        <v>6</v>
      </c>
      <c r="G4529" s="3" t="s">
        <v>94</v>
      </c>
      <c r="H4529" s="3" t="s">
        <v>120</v>
      </c>
      <c r="I4529" s="5">
        <v>17.989999999999998</v>
      </c>
      <c r="J4529" s="3">
        <v>0</v>
      </c>
      <c r="K4529" s="3" t="s">
        <v>126</v>
      </c>
      <c r="L4529" s="3">
        <v>2</v>
      </c>
      <c r="M4529" s="5">
        <v>0.27</v>
      </c>
      <c r="N4529" s="3" t="s">
        <v>112</v>
      </c>
    </row>
    <row r="4530" spans="1:14" x14ac:dyDescent="0.25">
      <c r="A4530" s="3" t="s">
        <v>4633</v>
      </c>
      <c r="B4530" s="3">
        <v>20</v>
      </c>
      <c r="C4530" s="3" t="s">
        <v>83</v>
      </c>
      <c r="D4530" s="3" t="s">
        <v>23</v>
      </c>
      <c r="E4530" s="5">
        <v>12.02</v>
      </c>
      <c r="F4530" s="3">
        <v>23</v>
      </c>
      <c r="G4530" s="3" t="s">
        <v>94</v>
      </c>
      <c r="H4530" s="3" t="s">
        <v>120</v>
      </c>
      <c r="I4530" s="5">
        <v>17.989999999999998</v>
      </c>
      <c r="J4530" s="3">
        <v>0</v>
      </c>
      <c r="K4530" s="3" t="s">
        <v>108</v>
      </c>
      <c r="L4530" s="3">
        <v>1</v>
      </c>
      <c r="M4530" s="5">
        <v>0.5</v>
      </c>
      <c r="N4530" s="3" t="s">
        <v>104</v>
      </c>
    </row>
    <row r="4531" spans="1:14" x14ac:dyDescent="0.25">
      <c r="A4531" s="3" t="s">
        <v>4634</v>
      </c>
      <c r="B4531" s="3">
        <v>55</v>
      </c>
      <c r="C4531" s="3" t="s">
        <v>83</v>
      </c>
      <c r="D4531" s="3" t="s">
        <v>19</v>
      </c>
      <c r="E4531" s="5">
        <v>6.2</v>
      </c>
      <c r="F4531" s="3">
        <v>45</v>
      </c>
      <c r="G4531" s="3" t="s">
        <v>94</v>
      </c>
      <c r="H4531" s="3" t="s">
        <v>111</v>
      </c>
      <c r="I4531" s="5">
        <v>8.99</v>
      </c>
      <c r="J4531" s="3">
        <v>1</v>
      </c>
      <c r="K4531" s="3" t="s">
        <v>95</v>
      </c>
      <c r="L4531" s="3">
        <v>4</v>
      </c>
      <c r="M4531" s="5">
        <v>0.13</v>
      </c>
      <c r="N4531" s="3" t="s">
        <v>104</v>
      </c>
    </row>
    <row r="4532" spans="1:14" x14ac:dyDescent="0.25">
      <c r="A4532" s="3" t="s">
        <v>4635</v>
      </c>
      <c r="B4532" s="3">
        <v>21</v>
      </c>
      <c r="C4532" s="3" t="s">
        <v>106</v>
      </c>
      <c r="D4532" s="3" t="s">
        <v>19</v>
      </c>
      <c r="E4532" s="5">
        <v>11.16</v>
      </c>
      <c r="F4532" s="3">
        <v>58</v>
      </c>
      <c r="G4532" s="3" t="s">
        <v>114</v>
      </c>
      <c r="H4532" s="3" t="s">
        <v>122</v>
      </c>
      <c r="I4532" s="5">
        <v>8.99</v>
      </c>
      <c r="J4532" s="3">
        <v>1</v>
      </c>
      <c r="K4532" s="3" t="s">
        <v>95</v>
      </c>
      <c r="L4532" s="3">
        <v>3</v>
      </c>
      <c r="M4532" s="5">
        <v>0.19</v>
      </c>
      <c r="N4532" s="3" t="s">
        <v>104</v>
      </c>
    </row>
    <row r="4533" spans="1:14" x14ac:dyDescent="0.25">
      <c r="A4533" s="3" t="s">
        <v>4636</v>
      </c>
      <c r="B4533" s="3">
        <v>29</v>
      </c>
      <c r="C4533" s="3" t="s">
        <v>83</v>
      </c>
      <c r="D4533" s="3" t="s">
        <v>21</v>
      </c>
      <c r="E4533" s="5">
        <v>3.2</v>
      </c>
      <c r="F4533" s="3">
        <v>54</v>
      </c>
      <c r="G4533" s="3" t="s">
        <v>94</v>
      </c>
      <c r="H4533" s="3" t="s">
        <v>111</v>
      </c>
      <c r="I4533" s="5">
        <v>13.99</v>
      </c>
      <c r="J4533" s="3">
        <v>1</v>
      </c>
      <c r="K4533" s="3" t="s">
        <v>86</v>
      </c>
      <c r="L4533" s="3">
        <v>2</v>
      </c>
      <c r="M4533" s="5">
        <v>0.06</v>
      </c>
      <c r="N4533" s="3" t="s">
        <v>117</v>
      </c>
    </row>
    <row r="4534" spans="1:14" x14ac:dyDescent="0.25">
      <c r="A4534" s="3" t="s">
        <v>4637</v>
      </c>
      <c r="B4534" s="3">
        <v>41</v>
      </c>
      <c r="C4534" s="3" t="s">
        <v>93</v>
      </c>
      <c r="D4534" s="3" t="s">
        <v>23</v>
      </c>
      <c r="E4534" s="5">
        <v>8.44</v>
      </c>
      <c r="F4534" s="3">
        <v>36</v>
      </c>
      <c r="G4534" s="3" t="s">
        <v>114</v>
      </c>
      <c r="H4534" s="3" t="s">
        <v>90</v>
      </c>
      <c r="I4534" s="5">
        <v>17.989999999999998</v>
      </c>
      <c r="J4534" s="3">
        <v>1</v>
      </c>
      <c r="K4534" s="3" t="s">
        <v>95</v>
      </c>
      <c r="L4534" s="3">
        <v>4</v>
      </c>
      <c r="M4534" s="5">
        <v>0.23</v>
      </c>
      <c r="N4534" s="3" t="s">
        <v>96</v>
      </c>
    </row>
    <row r="4535" spans="1:14" x14ac:dyDescent="0.25">
      <c r="A4535" s="3" t="s">
        <v>4638</v>
      </c>
      <c r="B4535" s="3">
        <v>28</v>
      </c>
      <c r="C4535" s="3" t="s">
        <v>83</v>
      </c>
      <c r="D4535" s="3" t="s">
        <v>21</v>
      </c>
      <c r="E4535" s="5">
        <v>8.8699999999999992</v>
      </c>
      <c r="F4535" s="3">
        <v>39</v>
      </c>
      <c r="G4535" s="3" t="s">
        <v>84</v>
      </c>
      <c r="H4535" s="3" t="s">
        <v>120</v>
      </c>
      <c r="I4535" s="5">
        <v>13.99</v>
      </c>
      <c r="J4535" s="3">
        <v>1</v>
      </c>
      <c r="K4535" s="3" t="s">
        <v>108</v>
      </c>
      <c r="L4535" s="3">
        <v>1</v>
      </c>
      <c r="M4535" s="5">
        <v>0.22</v>
      </c>
      <c r="N4535" s="3" t="s">
        <v>117</v>
      </c>
    </row>
    <row r="4536" spans="1:14" x14ac:dyDescent="0.25">
      <c r="A4536" s="3" t="s">
        <v>4639</v>
      </c>
      <c r="B4536" s="3">
        <v>25</v>
      </c>
      <c r="C4536" s="3" t="s">
        <v>83</v>
      </c>
      <c r="D4536" s="3" t="s">
        <v>23</v>
      </c>
      <c r="E4536" s="5">
        <v>2.9</v>
      </c>
      <c r="F4536" s="3">
        <v>29</v>
      </c>
      <c r="G4536" s="3" t="s">
        <v>135</v>
      </c>
      <c r="H4536" s="3" t="s">
        <v>122</v>
      </c>
      <c r="I4536" s="5">
        <v>17.989999999999998</v>
      </c>
      <c r="J4536" s="3">
        <v>1</v>
      </c>
      <c r="K4536" s="3" t="s">
        <v>126</v>
      </c>
      <c r="L4536" s="3">
        <v>2</v>
      </c>
      <c r="M4536" s="5">
        <v>0.1</v>
      </c>
      <c r="N4536" s="3" t="s">
        <v>91</v>
      </c>
    </row>
    <row r="4537" spans="1:14" x14ac:dyDescent="0.25">
      <c r="A4537" s="3" t="s">
        <v>4640</v>
      </c>
      <c r="B4537" s="3">
        <v>25</v>
      </c>
      <c r="C4537" s="3" t="s">
        <v>93</v>
      </c>
      <c r="D4537" s="3" t="s">
        <v>19</v>
      </c>
      <c r="E4537" s="5">
        <v>0.17</v>
      </c>
      <c r="F4537" s="3">
        <v>58</v>
      </c>
      <c r="G4537" s="3" t="s">
        <v>84</v>
      </c>
      <c r="H4537" s="3" t="s">
        <v>122</v>
      </c>
      <c r="I4537" s="5">
        <v>8.99</v>
      </c>
      <c r="J4537" s="3">
        <v>1</v>
      </c>
      <c r="K4537" s="3" t="s">
        <v>108</v>
      </c>
      <c r="L4537" s="3">
        <v>4</v>
      </c>
      <c r="M4537" s="5">
        <v>0</v>
      </c>
      <c r="N4537" s="3" t="s">
        <v>117</v>
      </c>
    </row>
    <row r="4538" spans="1:14" x14ac:dyDescent="0.25">
      <c r="A4538" s="3" t="s">
        <v>4641</v>
      </c>
      <c r="B4538" s="3">
        <v>41</v>
      </c>
      <c r="C4538" s="3" t="s">
        <v>93</v>
      </c>
      <c r="D4538" s="3" t="s">
        <v>23</v>
      </c>
      <c r="E4538" s="5">
        <v>5.24</v>
      </c>
      <c r="F4538" s="3">
        <v>49</v>
      </c>
      <c r="G4538" s="3" t="s">
        <v>135</v>
      </c>
      <c r="H4538" s="3" t="s">
        <v>85</v>
      </c>
      <c r="I4538" s="5">
        <v>17.989999999999998</v>
      </c>
      <c r="J4538" s="3">
        <v>1</v>
      </c>
      <c r="K4538" s="3" t="s">
        <v>95</v>
      </c>
      <c r="L4538" s="3">
        <v>2</v>
      </c>
      <c r="M4538" s="5">
        <v>0.1</v>
      </c>
      <c r="N4538" s="3" t="s">
        <v>112</v>
      </c>
    </row>
    <row r="4539" spans="1:14" x14ac:dyDescent="0.25">
      <c r="A4539" s="3" t="s">
        <v>4642</v>
      </c>
      <c r="B4539" s="3">
        <v>67</v>
      </c>
      <c r="C4539" s="3" t="s">
        <v>83</v>
      </c>
      <c r="D4539" s="3" t="s">
        <v>21</v>
      </c>
      <c r="E4539" s="5">
        <v>10.24</v>
      </c>
      <c r="F4539" s="3">
        <v>11</v>
      </c>
      <c r="G4539" s="3" t="s">
        <v>114</v>
      </c>
      <c r="H4539" s="3" t="s">
        <v>120</v>
      </c>
      <c r="I4539" s="5">
        <v>13.99</v>
      </c>
      <c r="J4539" s="3">
        <v>0</v>
      </c>
      <c r="K4539" s="3" t="s">
        <v>102</v>
      </c>
      <c r="L4539" s="3">
        <v>2</v>
      </c>
      <c r="M4539" s="5">
        <v>0.85</v>
      </c>
      <c r="N4539" s="3" t="s">
        <v>104</v>
      </c>
    </row>
    <row r="4540" spans="1:14" x14ac:dyDescent="0.25">
      <c r="A4540" s="3" t="s">
        <v>4643</v>
      </c>
      <c r="B4540" s="3">
        <v>49</v>
      </c>
      <c r="C4540" s="3" t="s">
        <v>106</v>
      </c>
      <c r="D4540" s="3" t="s">
        <v>19</v>
      </c>
      <c r="E4540" s="5">
        <v>9.68</v>
      </c>
      <c r="F4540" s="3">
        <v>10</v>
      </c>
      <c r="G4540" s="3" t="s">
        <v>135</v>
      </c>
      <c r="H4540" s="3" t="s">
        <v>90</v>
      </c>
      <c r="I4540" s="5">
        <v>8.99</v>
      </c>
      <c r="J4540" s="3">
        <v>0</v>
      </c>
      <c r="K4540" s="3" t="s">
        <v>108</v>
      </c>
      <c r="L4540" s="3">
        <v>2</v>
      </c>
      <c r="M4540" s="5">
        <v>0.88</v>
      </c>
      <c r="N4540" s="3" t="s">
        <v>99</v>
      </c>
    </row>
    <row r="4541" spans="1:14" x14ac:dyDescent="0.25">
      <c r="A4541" s="3" t="s">
        <v>4644</v>
      </c>
      <c r="B4541" s="3">
        <v>58</v>
      </c>
      <c r="C4541" s="3" t="s">
        <v>93</v>
      </c>
      <c r="D4541" s="3" t="s">
        <v>19</v>
      </c>
      <c r="E4541" s="5">
        <v>15.28</v>
      </c>
      <c r="F4541" s="3">
        <v>42</v>
      </c>
      <c r="G4541" s="3" t="s">
        <v>98</v>
      </c>
      <c r="H4541" s="3" t="s">
        <v>85</v>
      </c>
      <c r="I4541" s="5">
        <v>8.99</v>
      </c>
      <c r="J4541" s="3">
        <v>1</v>
      </c>
      <c r="K4541" s="3" t="s">
        <v>102</v>
      </c>
      <c r="L4541" s="3">
        <v>1</v>
      </c>
      <c r="M4541" s="5">
        <v>0.36</v>
      </c>
      <c r="N4541" s="3" t="s">
        <v>104</v>
      </c>
    </row>
    <row r="4542" spans="1:14" x14ac:dyDescent="0.25">
      <c r="A4542" s="3" t="s">
        <v>4645</v>
      </c>
      <c r="B4542" s="3">
        <v>66</v>
      </c>
      <c r="C4542" s="3" t="s">
        <v>93</v>
      </c>
      <c r="D4542" s="3" t="s">
        <v>21</v>
      </c>
      <c r="E4542" s="5">
        <v>4.96</v>
      </c>
      <c r="F4542" s="3">
        <v>4</v>
      </c>
      <c r="G4542" s="3" t="s">
        <v>135</v>
      </c>
      <c r="H4542" s="3" t="s">
        <v>111</v>
      </c>
      <c r="I4542" s="5">
        <v>13.99</v>
      </c>
      <c r="J4542" s="3">
        <v>0</v>
      </c>
      <c r="K4542" s="3" t="s">
        <v>86</v>
      </c>
      <c r="L4542" s="3">
        <v>1</v>
      </c>
      <c r="M4542" s="5">
        <v>0.99</v>
      </c>
      <c r="N4542" s="3" t="s">
        <v>91</v>
      </c>
    </row>
    <row r="4543" spans="1:14" x14ac:dyDescent="0.25">
      <c r="A4543" s="3" t="s">
        <v>4646</v>
      </c>
      <c r="B4543" s="3">
        <v>50</v>
      </c>
      <c r="C4543" s="3" t="s">
        <v>106</v>
      </c>
      <c r="D4543" s="3" t="s">
        <v>19</v>
      </c>
      <c r="E4543" s="5">
        <v>0.3</v>
      </c>
      <c r="F4543" s="3">
        <v>43</v>
      </c>
      <c r="G4543" s="3" t="s">
        <v>84</v>
      </c>
      <c r="H4543" s="3" t="s">
        <v>111</v>
      </c>
      <c r="I4543" s="5">
        <v>8.99</v>
      </c>
      <c r="J4543" s="3">
        <v>1</v>
      </c>
      <c r="K4543" s="3" t="s">
        <v>86</v>
      </c>
      <c r="L4543" s="3">
        <v>3</v>
      </c>
      <c r="M4543" s="5">
        <v>0.01</v>
      </c>
      <c r="N4543" s="3" t="s">
        <v>91</v>
      </c>
    </row>
    <row r="4544" spans="1:14" x14ac:dyDescent="0.25">
      <c r="A4544" s="3" t="s">
        <v>4647</v>
      </c>
      <c r="B4544" s="3">
        <v>64</v>
      </c>
      <c r="C4544" s="3" t="s">
        <v>93</v>
      </c>
      <c r="D4544" s="3" t="s">
        <v>21</v>
      </c>
      <c r="E4544" s="5">
        <v>3.38</v>
      </c>
      <c r="F4544" s="3">
        <v>38</v>
      </c>
      <c r="G4544" s="3" t="s">
        <v>135</v>
      </c>
      <c r="H4544" s="3" t="s">
        <v>111</v>
      </c>
      <c r="I4544" s="5">
        <v>13.99</v>
      </c>
      <c r="J4544" s="3">
        <v>1</v>
      </c>
      <c r="K4544" s="3" t="s">
        <v>108</v>
      </c>
      <c r="L4544" s="3">
        <v>2</v>
      </c>
      <c r="M4544" s="5">
        <v>0.09</v>
      </c>
      <c r="N4544" s="3" t="s">
        <v>104</v>
      </c>
    </row>
    <row r="4545" spans="1:14" x14ac:dyDescent="0.25">
      <c r="A4545" s="3" t="s">
        <v>4648</v>
      </c>
      <c r="B4545" s="3">
        <v>55</v>
      </c>
      <c r="C4545" s="3" t="s">
        <v>106</v>
      </c>
      <c r="D4545" s="3" t="s">
        <v>23</v>
      </c>
      <c r="E4545" s="5">
        <v>11.61</v>
      </c>
      <c r="F4545" s="3">
        <v>21</v>
      </c>
      <c r="G4545" s="3" t="s">
        <v>114</v>
      </c>
      <c r="H4545" s="3" t="s">
        <v>120</v>
      </c>
      <c r="I4545" s="5">
        <v>17.989999999999998</v>
      </c>
      <c r="J4545" s="3">
        <v>0</v>
      </c>
      <c r="K4545" s="3" t="s">
        <v>102</v>
      </c>
      <c r="L4545" s="3">
        <v>4</v>
      </c>
      <c r="M4545" s="5">
        <v>0.53</v>
      </c>
      <c r="N4545" s="3" t="s">
        <v>104</v>
      </c>
    </row>
    <row r="4546" spans="1:14" x14ac:dyDescent="0.25">
      <c r="A4546" s="3" t="s">
        <v>4649</v>
      </c>
      <c r="B4546" s="3">
        <v>40</v>
      </c>
      <c r="C4546" s="3" t="s">
        <v>93</v>
      </c>
      <c r="D4546" s="3" t="s">
        <v>23</v>
      </c>
      <c r="E4546" s="5">
        <v>2.65</v>
      </c>
      <c r="F4546" s="3">
        <v>21</v>
      </c>
      <c r="G4546" s="3" t="s">
        <v>84</v>
      </c>
      <c r="H4546" s="3" t="s">
        <v>85</v>
      </c>
      <c r="I4546" s="5">
        <v>17.989999999999998</v>
      </c>
      <c r="J4546" s="3">
        <v>0</v>
      </c>
      <c r="K4546" s="3" t="s">
        <v>102</v>
      </c>
      <c r="L4546" s="3">
        <v>5</v>
      </c>
      <c r="M4546" s="5">
        <v>0.12</v>
      </c>
      <c r="N4546" s="3" t="s">
        <v>112</v>
      </c>
    </row>
    <row r="4547" spans="1:14" x14ac:dyDescent="0.25">
      <c r="A4547" s="3" t="s">
        <v>4650</v>
      </c>
      <c r="B4547" s="3">
        <v>33</v>
      </c>
      <c r="C4547" s="3" t="s">
        <v>106</v>
      </c>
      <c r="D4547" s="3" t="s">
        <v>21</v>
      </c>
      <c r="E4547" s="5">
        <v>16.27</v>
      </c>
      <c r="F4547" s="3">
        <v>2</v>
      </c>
      <c r="G4547" s="3" t="s">
        <v>84</v>
      </c>
      <c r="H4547" s="3" t="s">
        <v>120</v>
      </c>
      <c r="I4547" s="5">
        <v>13.99</v>
      </c>
      <c r="J4547" s="3">
        <v>0</v>
      </c>
      <c r="K4547" s="3" t="s">
        <v>95</v>
      </c>
      <c r="L4547" s="3">
        <v>2</v>
      </c>
      <c r="M4547" s="5">
        <v>5.42</v>
      </c>
      <c r="N4547" s="3" t="s">
        <v>112</v>
      </c>
    </row>
    <row r="4548" spans="1:14" x14ac:dyDescent="0.25">
      <c r="A4548" s="3" t="s">
        <v>4651</v>
      </c>
      <c r="B4548" s="3">
        <v>35</v>
      </c>
      <c r="C4548" s="3" t="s">
        <v>83</v>
      </c>
      <c r="D4548" s="3" t="s">
        <v>19</v>
      </c>
      <c r="E4548" s="5">
        <v>2.5499999999999998</v>
      </c>
      <c r="F4548" s="3">
        <v>26</v>
      </c>
      <c r="G4548" s="3" t="s">
        <v>98</v>
      </c>
      <c r="H4548" s="3" t="s">
        <v>122</v>
      </c>
      <c r="I4548" s="5">
        <v>8.99</v>
      </c>
      <c r="J4548" s="3">
        <v>1</v>
      </c>
      <c r="K4548" s="3" t="s">
        <v>86</v>
      </c>
      <c r="L4548" s="3">
        <v>2</v>
      </c>
      <c r="M4548" s="5">
        <v>0.09</v>
      </c>
      <c r="N4548" s="3" t="s">
        <v>87</v>
      </c>
    </row>
    <row r="4549" spans="1:14" x14ac:dyDescent="0.25">
      <c r="A4549" s="3" t="s">
        <v>4652</v>
      </c>
      <c r="B4549" s="3">
        <v>67</v>
      </c>
      <c r="C4549" s="3" t="s">
        <v>106</v>
      </c>
      <c r="D4549" s="3" t="s">
        <v>19</v>
      </c>
      <c r="E4549" s="5">
        <v>101.06</v>
      </c>
      <c r="F4549" s="3">
        <v>19</v>
      </c>
      <c r="G4549" s="3" t="s">
        <v>94</v>
      </c>
      <c r="H4549" s="3" t="s">
        <v>85</v>
      </c>
      <c r="I4549" s="5">
        <v>8.99</v>
      </c>
      <c r="J4549" s="3">
        <v>0</v>
      </c>
      <c r="K4549" s="3" t="s">
        <v>126</v>
      </c>
      <c r="L4549" s="3">
        <v>2</v>
      </c>
      <c r="M4549" s="5">
        <v>5.05</v>
      </c>
      <c r="N4549" s="3" t="s">
        <v>117</v>
      </c>
    </row>
    <row r="4550" spans="1:14" x14ac:dyDescent="0.25">
      <c r="A4550" s="3" t="s">
        <v>4653</v>
      </c>
      <c r="B4550" s="3">
        <v>62</v>
      </c>
      <c r="C4550" s="3" t="s">
        <v>106</v>
      </c>
      <c r="D4550" s="3" t="s">
        <v>21</v>
      </c>
      <c r="E4550" s="5">
        <v>3.95</v>
      </c>
      <c r="F4550" s="3">
        <v>54</v>
      </c>
      <c r="G4550" s="3" t="s">
        <v>98</v>
      </c>
      <c r="H4550" s="3" t="s">
        <v>85</v>
      </c>
      <c r="I4550" s="5">
        <v>13.99</v>
      </c>
      <c r="J4550" s="3">
        <v>1</v>
      </c>
      <c r="K4550" s="3" t="s">
        <v>102</v>
      </c>
      <c r="L4550" s="3">
        <v>4</v>
      </c>
      <c r="M4550" s="5">
        <v>7.0000000000000007E-2</v>
      </c>
      <c r="N4550" s="3" t="s">
        <v>96</v>
      </c>
    </row>
    <row r="4551" spans="1:14" x14ac:dyDescent="0.25">
      <c r="A4551" s="3" t="s">
        <v>4654</v>
      </c>
      <c r="B4551" s="3">
        <v>61</v>
      </c>
      <c r="C4551" s="3" t="s">
        <v>106</v>
      </c>
      <c r="D4551" s="3" t="s">
        <v>21</v>
      </c>
      <c r="E4551" s="5">
        <v>13.1</v>
      </c>
      <c r="F4551" s="3">
        <v>45</v>
      </c>
      <c r="G4551" s="3" t="s">
        <v>114</v>
      </c>
      <c r="H4551" s="3" t="s">
        <v>120</v>
      </c>
      <c r="I4551" s="5">
        <v>13.99</v>
      </c>
      <c r="J4551" s="3">
        <v>0</v>
      </c>
      <c r="K4551" s="3" t="s">
        <v>126</v>
      </c>
      <c r="L4551" s="3">
        <v>4</v>
      </c>
      <c r="M4551" s="5">
        <v>0.28000000000000003</v>
      </c>
      <c r="N4551" s="3" t="s">
        <v>112</v>
      </c>
    </row>
    <row r="4552" spans="1:14" x14ac:dyDescent="0.25">
      <c r="A4552" s="3" t="s">
        <v>4655</v>
      </c>
      <c r="B4552" s="3">
        <v>68</v>
      </c>
      <c r="C4552" s="3" t="s">
        <v>93</v>
      </c>
      <c r="D4552" s="3" t="s">
        <v>23</v>
      </c>
      <c r="E4552" s="5">
        <v>8.2799999999999994</v>
      </c>
      <c r="F4552" s="3">
        <v>47</v>
      </c>
      <c r="G4552" s="3" t="s">
        <v>89</v>
      </c>
      <c r="H4552" s="3" t="s">
        <v>111</v>
      </c>
      <c r="I4552" s="5">
        <v>17.989999999999998</v>
      </c>
      <c r="J4552" s="3">
        <v>1</v>
      </c>
      <c r="K4552" s="3" t="s">
        <v>102</v>
      </c>
      <c r="L4552" s="3">
        <v>1</v>
      </c>
      <c r="M4552" s="5">
        <v>0.17</v>
      </c>
      <c r="N4552" s="3" t="s">
        <v>104</v>
      </c>
    </row>
    <row r="4553" spans="1:14" x14ac:dyDescent="0.25">
      <c r="A4553" s="3" t="s">
        <v>4656</v>
      </c>
      <c r="B4553" s="3">
        <v>39</v>
      </c>
      <c r="C4553" s="3" t="s">
        <v>93</v>
      </c>
      <c r="D4553" s="3" t="s">
        <v>21</v>
      </c>
      <c r="E4553" s="5">
        <v>0.12</v>
      </c>
      <c r="F4553" s="3">
        <v>3</v>
      </c>
      <c r="G4553" s="3" t="s">
        <v>114</v>
      </c>
      <c r="H4553" s="3" t="s">
        <v>122</v>
      </c>
      <c r="I4553" s="5">
        <v>13.99</v>
      </c>
      <c r="J4553" s="3">
        <v>0</v>
      </c>
      <c r="K4553" s="3" t="s">
        <v>102</v>
      </c>
      <c r="L4553" s="3">
        <v>3</v>
      </c>
      <c r="M4553" s="5">
        <v>0.03</v>
      </c>
      <c r="N4553" s="3" t="s">
        <v>91</v>
      </c>
    </row>
    <row r="4554" spans="1:14" x14ac:dyDescent="0.25">
      <c r="A4554" s="3" t="s">
        <v>4657</v>
      </c>
      <c r="B4554" s="3">
        <v>66</v>
      </c>
      <c r="C4554" s="3" t="s">
        <v>83</v>
      </c>
      <c r="D4554" s="3" t="s">
        <v>23</v>
      </c>
      <c r="E4554" s="5">
        <v>6.15</v>
      </c>
      <c r="F4554" s="3">
        <v>39</v>
      </c>
      <c r="G4554" s="3" t="s">
        <v>94</v>
      </c>
      <c r="H4554" s="3" t="s">
        <v>90</v>
      </c>
      <c r="I4554" s="5">
        <v>17.989999999999998</v>
      </c>
      <c r="J4554" s="3">
        <v>0</v>
      </c>
      <c r="K4554" s="3" t="s">
        <v>126</v>
      </c>
      <c r="L4554" s="3">
        <v>4</v>
      </c>
      <c r="M4554" s="5">
        <v>0.15</v>
      </c>
      <c r="N4554" s="3" t="s">
        <v>112</v>
      </c>
    </row>
    <row r="4555" spans="1:14" x14ac:dyDescent="0.25">
      <c r="A4555" s="3" t="s">
        <v>4658</v>
      </c>
      <c r="B4555" s="3">
        <v>30</v>
      </c>
      <c r="C4555" s="3" t="s">
        <v>106</v>
      </c>
      <c r="D4555" s="3" t="s">
        <v>21</v>
      </c>
      <c r="E4555" s="5">
        <v>3.18</v>
      </c>
      <c r="F4555" s="3">
        <v>27</v>
      </c>
      <c r="G4555" s="3" t="s">
        <v>98</v>
      </c>
      <c r="H4555" s="3" t="s">
        <v>120</v>
      </c>
      <c r="I4555" s="5">
        <v>13.99</v>
      </c>
      <c r="J4555" s="3">
        <v>1</v>
      </c>
      <c r="K4555" s="3" t="s">
        <v>126</v>
      </c>
      <c r="L4555" s="3">
        <v>1</v>
      </c>
      <c r="M4555" s="5">
        <v>0.11</v>
      </c>
      <c r="N4555" s="3" t="s">
        <v>112</v>
      </c>
    </row>
    <row r="4556" spans="1:14" x14ac:dyDescent="0.25">
      <c r="A4556" s="3" t="s">
        <v>4659</v>
      </c>
      <c r="B4556" s="3">
        <v>40</v>
      </c>
      <c r="C4556" s="3" t="s">
        <v>93</v>
      </c>
      <c r="D4556" s="3" t="s">
        <v>23</v>
      </c>
      <c r="E4556" s="5">
        <v>18.010000000000002</v>
      </c>
      <c r="F4556" s="3">
        <v>14</v>
      </c>
      <c r="G4556" s="3" t="s">
        <v>94</v>
      </c>
      <c r="H4556" s="3" t="s">
        <v>120</v>
      </c>
      <c r="I4556" s="5">
        <v>17.989999999999998</v>
      </c>
      <c r="J4556" s="3">
        <v>0</v>
      </c>
      <c r="K4556" s="3" t="s">
        <v>102</v>
      </c>
      <c r="L4556" s="3">
        <v>2</v>
      </c>
      <c r="M4556" s="5">
        <v>1.2</v>
      </c>
      <c r="N4556" s="3" t="s">
        <v>104</v>
      </c>
    </row>
    <row r="4557" spans="1:14" x14ac:dyDescent="0.25">
      <c r="A4557" s="3" t="s">
        <v>4660</v>
      </c>
      <c r="B4557" s="3">
        <v>40</v>
      </c>
      <c r="C4557" s="3" t="s">
        <v>93</v>
      </c>
      <c r="D4557" s="3" t="s">
        <v>19</v>
      </c>
      <c r="E4557" s="5">
        <v>15.45</v>
      </c>
      <c r="F4557" s="3">
        <v>58</v>
      </c>
      <c r="G4557" s="3" t="s">
        <v>135</v>
      </c>
      <c r="H4557" s="3" t="s">
        <v>111</v>
      </c>
      <c r="I4557" s="5">
        <v>8.99</v>
      </c>
      <c r="J4557" s="3">
        <v>1</v>
      </c>
      <c r="K4557" s="3" t="s">
        <v>108</v>
      </c>
      <c r="L4557" s="3">
        <v>2</v>
      </c>
      <c r="M4557" s="5">
        <v>0.26</v>
      </c>
      <c r="N4557" s="3" t="s">
        <v>112</v>
      </c>
    </row>
    <row r="4558" spans="1:14" x14ac:dyDescent="0.25">
      <c r="A4558" s="3" t="s">
        <v>4661</v>
      </c>
      <c r="B4558" s="3">
        <v>23</v>
      </c>
      <c r="C4558" s="3" t="s">
        <v>83</v>
      </c>
      <c r="D4558" s="3" t="s">
        <v>21</v>
      </c>
      <c r="E4558" s="5">
        <v>5.52</v>
      </c>
      <c r="F4558" s="3">
        <v>9</v>
      </c>
      <c r="G4558" s="3" t="s">
        <v>98</v>
      </c>
      <c r="H4558" s="3" t="s">
        <v>90</v>
      </c>
      <c r="I4558" s="5">
        <v>13.99</v>
      </c>
      <c r="J4558" s="3">
        <v>0</v>
      </c>
      <c r="K4558" s="3" t="s">
        <v>86</v>
      </c>
      <c r="L4558" s="3">
        <v>4</v>
      </c>
      <c r="M4558" s="5">
        <v>0.55000000000000004</v>
      </c>
      <c r="N4558" s="3" t="s">
        <v>99</v>
      </c>
    </row>
    <row r="4559" spans="1:14" x14ac:dyDescent="0.25">
      <c r="A4559" s="3" t="s">
        <v>4662</v>
      </c>
      <c r="B4559" s="3">
        <v>70</v>
      </c>
      <c r="C4559" s="3" t="s">
        <v>93</v>
      </c>
      <c r="D4559" s="3" t="s">
        <v>21</v>
      </c>
      <c r="E4559" s="5">
        <v>19.11</v>
      </c>
      <c r="F4559" s="3">
        <v>28</v>
      </c>
      <c r="G4559" s="3" t="s">
        <v>84</v>
      </c>
      <c r="H4559" s="3" t="s">
        <v>111</v>
      </c>
      <c r="I4559" s="5">
        <v>13.99</v>
      </c>
      <c r="J4559" s="3">
        <v>0</v>
      </c>
      <c r="K4559" s="3" t="s">
        <v>108</v>
      </c>
      <c r="L4559" s="3">
        <v>4</v>
      </c>
      <c r="M4559" s="5">
        <v>0.66</v>
      </c>
      <c r="N4559" s="3" t="s">
        <v>104</v>
      </c>
    </row>
    <row r="4560" spans="1:14" x14ac:dyDescent="0.25">
      <c r="A4560" s="3" t="s">
        <v>4663</v>
      </c>
      <c r="B4560" s="3">
        <v>55</v>
      </c>
      <c r="C4560" s="3" t="s">
        <v>106</v>
      </c>
      <c r="D4560" s="3" t="s">
        <v>23</v>
      </c>
      <c r="E4560" s="5">
        <v>1.08</v>
      </c>
      <c r="F4560" s="3">
        <v>46</v>
      </c>
      <c r="G4560" s="3" t="s">
        <v>89</v>
      </c>
      <c r="H4560" s="3" t="s">
        <v>122</v>
      </c>
      <c r="I4560" s="5">
        <v>17.989999999999998</v>
      </c>
      <c r="J4560" s="3">
        <v>1</v>
      </c>
      <c r="K4560" s="3" t="s">
        <v>86</v>
      </c>
      <c r="L4560" s="3">
        <v>3</v>
      </c>
      <c r="M4560" s="5">
        <v>0.02</v>
      </c>
      <c r="N4560" s="3" t="s">
        <v>87</v>
      </c>
    </row>
    <row r="4561" spans="1:14" x14ac:dyDescent="0.25">
      <c r="A4561" s="3" t="s">
        <v>4664</v>
      </c>
      <c r="B4561" s="3">
        <v>64</v>
      </c>
      <c r="C4561" s="3" t="s">
        <v>106</v>
      </c>
      <c r="D4561" s="3" t="s">
        <v>21</v>
      </c>
      <c r="E4561" s="5">
        <v>1.29</v>
      </c>
      <c r="F4561" s="3">
        <v>9</v>
      </c>
      <c r="G4561" s="3" t="s">
        <v>84</v>
      </c>
      <c r="H4561" s="3" t="s">
        <v>90</v>
      </c>
      <c r="I4561" s="5">
        <v>13.99</v>
      </c>
      <c r="J4561" s="3">
        <v>1</v>
      </c>
      <c r="K4561" s="3" t="s">
        <v>95</v>
      </c>
      <c r="L4561" s="3">
        <v>1</v>
      </c>
      <c r="M4561" s="5">
        <v>0.13</v>
      </c>
      <c r="N4561" s="3" t="s">
        <v>91</v>
      </c>
    </row>
    <row r="4562" spans="1:14" x14ac:dyDescent="0.25">
      <c r="A4562" s="3" t="s">
        <v>4665</v>
      </c>
      <c r="B4562" s="3">
        <v>29</v>
      </c>
      <c r="C4562" s="3" t="s">
        <v>83</v>
      </c>
      <c r="D4562" s="3" t="s">
        <v>19</v>
      </c>
      <c r="E4562" s="5">
        <v>27.02</v>
      </c>
      <c r="F4562" s="3">
        <v>9</v>
      </c>
      <c r="G4562" s="3" t="s">
        <v>114</v>
      </c>
      <c r="H4562" s="3" t="s">
        <v>90</v>
      </c>
      <c r="I4562" s="5">
        <v>8.99</v>
      </c>
      <c r="J4562" s="3">
        <v>0</v>
      </c>
      <c r="K4562" s="3" t="s">
        <v>95</v>
      </c>
      <c r="L4562" s="3">
        <v>3</v>
      </c>
      <c r="M4562" s="5">
        <v>2.7</v>
      </c>
      <c r="N4562" s="3" t="s">
        <v>112</v>
      </c>
    </row>
    <row r="4563" spans="1:14" x14ac:dyDescent="0.25">
      <c r="A4563" s="3" t="s">
        <v>4666</v>
      </c>
      <c r="B4563" s="3">
        <v>67</v>
      </c>
      <c r="C4563" s="3" t="s">
        <v>106</v>
      </c>
      <c r="D4563" s="3" t="s">
        <v>19</v>
      </c>
      <c r="E4563" s="5">
        <v>12</v>
      </c>
      <c r="F4563" s="3">
        <v>20</v>
      </c>
      <c r="G4563" s="3" t="s">
        <v>114</v>
      </c>
      <c r="H4563" s="3" t="s">
        <v>122</v>
      </c>
      <c r="I4563" s="5">
        <v>8.99</v>
      </c>
      <c r="J4563" s="3">
        <v>0</v>
      </c>
      <c r="K4563" s="3" t="s">
        <v>108</v>
      </c>
      <c r="L4563" s="3">
        <v>4</v>
      </c>
      <c r="M4563" s="5">
        <v>0.56999999999999995</v>
      </c>
      <c r="N4563" s="3" t="s">
        <v>112</v>
      </c>
    </row>
    <row r="4564" spans="1:14" x14ac:dyDescent="0.25">
      <c r="A4564" s="3" t="s">
        <v>4667</v>
      </c>
      <c r="B4564" s="3">
        <v>29</v>
      </c>
      <c r="C4564" s="3" t="s">
        <v>93</v>
      </c>
      <c r="D4564" s="3" t="s">
        <v>19</v>
      </c>
      <c r="E4564" s="5">
        <v>4.84</v>
      </c>
      <c r="F4564" s="3">
        <v>49</v>
      </c>
      <c r="G4564" s="3" t="s">
        <v>135</v>
      </c>
      <c r="H4564" s="3" t="s">
        <v>120</v>
      </c>
      <c r="I4564" s="5">
        <v>8.99</v>
      </c>
      <c r="J4564" s="3">
        <v>1</v>
      </c>
      <c r="K4564" s="3" t="s">
        <v>95</v>
      </c>
      <c r="L4564" s="3">
        <v>3</v>
      </c>
      <c r="M4564" s="5">
        <v>0.1</v>
      </c>
      <c r="N4564" s="3" t="s">
        <v>104</v>
      </c>
    </row>
    <row r="4565" spans="1:14" x14ac:dyDescent="0.25">
      <c r="A4565" s="3" t="s">
        <v>4668</v>
      </c>
      <c r="B4565" s="3">
        <v>53</v>
      </c>
      <c r="C4565" s="3" t="s">
        <v>93</v>
      </c>
      <c r="D4565" s="3" t="s">
        <v>23</v>
      </c>
      <c r="E4565" s="5">
        <v>19.37</v>
      </c>
      <c r="F4565" s="3">
        <v>40</v>
      </c>
      <c r="G4565" s="3" t="s">
        <v>89</v>
      </c>
      <c r="H4565" s="3" t="s">
        <v>122</v>
      </c>
      <c r="I4565" s="5">
        <v>17.989999999999998</v>
      </c>
      <c r="J4565" s="3">
        <v>1</v>
      </c>
      <c r="K4565" s="3" t="s">
        <v>95</v>
      </c>
      <c r="L4565" s="3">
        <v>4</v>
      </c>
      <c r="M4565" s="5">
        <v>0.47</v>
      </c>
      <c r="N4565" s="3" t="s">
        <v>91</v>
      </c>
    </row>
    <row r="4566" spans="1:14" x14ac:dyDescent="0.25">
      <c r="A4566" s="3" t="s">
        <v>4669</v>
      </c>
      <c r="B4566" s="3">
        <v>67</v>
      </c>
      <c r="C4566" s="3" t="s">
        <v>106</v>
      </c>
      <c r="D4566" s="3" t="s">
        <v>21</v>
      </c>
      <c r="E4566" s="5">
        <v>23.1</v>
      </c>
      <c r="F4566" s="3">
        <v>59</v>
      </c>
      <c r="G4566" s="3" t="s">
        <v>84</v>
      </c>
      <c r="H4566" s="3" t="s">
        <v>90</v>
      </c>
      <c r="I4566" s="5">
        <v>13.99</v>
      </c>
      <c r="J4566" s="3">
        <v>0</v>
      </c>
      <c r="K4566" s="3" t="s">
        <v>126</v>
      </c>
      <c r="L4566" s="3">
        <v>3</v>
      </c>
      <c r="M4566" s="5">
        <v>0.39</v>
      </c>
      <c r="N4566" s="3" t="s">
        <v>91</v>
      </c>
    </row>
    <row r="4567" spans="1:14" x14ac:dyDescent="0.25">
      <c r="A4567" s="3" t="s">
        <v>4670</v>
      </c>
      <c r="B4567" s="3">
        <v>30</v>
      </c>
      <c r="C4567" s="3" t="s">
        <v>106</v>
      </c>
      <c r="D4567" s="3" t="s">
        <v>21</v>
      </c>
      <c r="E4567" s="5">
        <v>4.99</v>
      </c>
      <c r="F4567" s="3">
        <v>17</v>
      </c>
      <c r="G4567" s="3" t="s">
        <v>94</v>
      </c>
      <c r="H4567" s="3" t="s">
        <v>122</v>
      </c>
      <c r="I4567" s="5">
        <v>13.99</v>
      </c>
      <c r="J4567" s="3">
        <v>0</v>
      </c>
      <c r="K4567" s="3" t="s">
        <v>108</v>
      </c>
      <c r="L4567" s="3">
        <v>5</v>
      </c>
      <c r="M4567" s="5">
        <v>0.28000000000000003</v>
      </c>
      <c r="N4567" s="3" t="s">
        <v>87</v>
      </c>
    </row>
    <row r="4568" spans="1:14" x14ac:dyDescent="0.25">
      <c r="A4568" s="3" t="s">
        <v>4671</v>
      </c>
      <c r="B4568" s="3">
        <v>37</v>
      </c>
      <c r="C4568" s="3" t="s">
        <v>93</v>
      </c>
      <c r="D4568" s="3" t="s">
        <v>19</v>
      </c>
      <c r="E4568" s="5">
        <v>28.01</v>
      </c>
      <c r="F4568" s="3">
        <v>35</v>
      </c>
      <c r="G4568" s="3" t="s">
        <v>89</v>
      </c>
      <c r="H4568" s="3" t="s">
        <v>120</v>
      </c>
      <c r="I4568" s="5">
        <v>8.99</v>
      </c>
      <c r="J4568" s="3">
        <v>0</v>
      </c>
      <c r="K4568" s="3" t="s">
        <v>108</v>
      </c>
      <c r="L4568" s="3">
        <v>1</v>
      </c>
      <c r="M4568" s="5">
        <v>0.78</v>
      </c>
      <c r="N4568" s="3" t="s">
        <v>91</v>
      </c>
    </row>
    <row r="4569" spans="1:14" x14ac:dyDescent="0.25">
      <c r="A4569" s="3" t="s">
        <v>4672</v>
      </c>
      <c r="B4569" s="3">
        <v>25</v>
      </c>
      <c r="C4569" s="3" t="s">
        <v>106</v>
      </c>
      <c r="D4569" s="3" t="s">
        <v>21</v>
      </c>
      <c r="E4569" s="5">
        <v>12.66</v>
      </c>
      <c r="F4569" s="3">
        <v>25</v>
      </c>
      <c r="G4569" s="3" t="s">
        <v>114</v>
      </c>
      <c r="H4569" s="3" t="s">
        <v>120</v>
      </c>
      <c r="I4569" s="5">
        <v>13.99</v>
      </c>
      <c r="J4569" s="3">
        <v>0</v>
      </c>
      <c r="K4569" s="3" t="s">
        <v>108</v>
      </c>
      <c r="L4569" s="3">
        <v>5</v>
      </c>
      <c r="M4569" s="5">
        <v>0.49</v>
      </c>
      <c r="N4569" s="3" t="s">
        <v>117</v>
      </c>
    </row>
    <row r="4570" spans="1:14" x14ac:dyDescent="0.25">
      <c r="A4570" s="3" t="s">
        <v>4673</v>
      </c>
      <c r="B4570" s="3">
        <v>19</v>
      </c>
      <c r="C4570" s="3" t="s">
        <v>106</v>
      </c>
      <c r="D4570" s="3" t="s">
        <v>21</v>
      </c>
      <c r="E4570" s="5">
        <v>43.11</v>
      </c>
      <c r="F4570" s="3">
        <v>9</v>
      </c>
      <c r="G4570" s="3" t="s">
        <v>89</v>
      </c>
      <c r="H4570" s="3" t="s">
        <v>120</v>
      </c>
      <c r="I4570" s="5">
        <v>13.99</v>
      </c>
      <c r="J4570" s="3">
        <v>0</v>
      </c>
      <c r="K4570" s="3" t="s">
        <v>102</v>
      </c>
      <c r="L4570" s="3">
        <v>1</v>
      </c>
      <c r="M4570" s="5">
        <v>4.3099999999999996</v>
      </c>
      <c r="N4570" s="3" t="s">
        <v>112</v>
      </c>
    </row>
    <row r="4571" spans="1:14" x14ac:dyDescent="0.25">
      <c r="A4571" s="3" t="s">
        <v>4674</v>
      </c>
      <c r="B4571" s="3">
        <v>23</v>
      </c>
      <c r="C4571" s="3" t="s">
        <v>106</v>
      </c>
      <c r="D4571" s="3" t="s">
        <v>23</v>
      </c>
      <c r="E4571" s="5">
        <v>8.41</v>
      </c>
      <c r="F4571" s="3">
        <v>29</v>
      </c>
      <c r="G4571" s="3" t="s">
        <v>94</v>
      </c>
      <c r="H4571" s="3" t="s">
        <v>122</v>
      </c>
      <c r="I4571" s="5">
        <v>17.989999999999998</v>
      </c>
      <c r="J4571" s="3">
        <v>0</v>
      </c>
      <c r="K4571" s="3" t="s">
        <v>102</v>
      </c>
      <c r="L4571" s="3">
        <v>4</v>
      </c>
      <c r="M4571" s="5">
        <v>0.28000000000000003</v>
      </c>
      <c r="N4571" s="3" t="s">
        <v>112</v>
      </c>
    </row>
    <row r="4572" spans="1:14" x14ac:dyDescent="0.25">
      <c r="A4572" s="3" t="s">
        <v>4675</v>
      </c>
      <c r="B4572" s="3">
        <v>53</v>
      </c>
      <c r="C4572" s="3" t="s">
        <v>106</v>
      </c>
      <c r="D4572" s="3" t="s">
        <v>21</v>
      </c>
      <c r="E4572" s="5">
        <v>28.91</v>
      </c>
      <c r="F4572" s="3">
        <v>27</v>
      </c>
      <c r="G4572" s="3" t="s">
        <v>84</v>
      </c>
      <c r="H4572" s="3" t="s">
        <v>90</v>
      </c>
      <c r="I4572" s="5">
        <v>13.99</v>
      </c>
      <c r="J4572" s="3">
        <v>0</v>
      </c>
      <c r="K4572" s="3" t="s">
        <v>102</v>
      </c>
      <c r="L4572" s="3">
        <v>3</v>
      </c>
      <c r="M4572" s="5">
        <v>1.03</v>
      </c>
      <c r="N4572" s="3" t="s">
        <v>104</v>
      </c>
    </row>
    <row r="4573" spans="1:14" x14ac:dyDescent="0.25">
      <c r="A4573" s="3" t="s">
        <v>4676</v>
      </c>
      <c r="B4573" s="3">
        <v>58</v>
      </c>
      <c r="C4573" s="3" t="s">
        <v>93</v>
      </c>
      <c r="D4573" s="3" t="s">
        <v>23</v>
      </c>
      <c r="E4573" s="5">
        <v>0.14000000000000001</v>
      </c>
      <c r="F4573" s="3">
        <v>54</v>
      </c>
      <c r="G4573" s="3" t="s">
        <v>94</v>
      </c>
      <c r="H4573" s="3" t="s">
        <v>111</v>
      </c>
      <c r="I4573" s="5">
        <v>17.989999999999998</v>
      </c>
      <c r="J4573" s="3">
        <v>1</v>
      </c>
      <c r="K4573" s="3" t="s">
        <v>102</v>
      </c>
      <c r="L4573" s="3">
        <v>3</v>
      </c>
      <c r="M4573" s="5">
        <v>0</v>
      </c>
      <c r="N4573" s="3" t="s">
        <v>99</v>
      </c>
    </row>
    <row r="4574" spans="1:14" x14ac:dyDescent="0.25">
      <c r="A4574" s="3" t="s">
        <v>4677</v>
      </c>
      <c r="B4574" s="3">
        <v>27</v>
      </c>
      <c r="C4574" s="3" t="s">
        <v>106</v>
      </c>
      <c r="D4574" s="3" t="s">
        <v>23</v>
      </c>
      <c r="E4574" s="5">
        <v>9.6</v>
      </c>
      <c r="F4574" s="3">
        <v>60</v>
      </c>
      <c r="G4574" s="3" t="s">
        <v>135</v>
      </c>
      <c r="H4574" s="3" t="s">
        <v>122</v>
      </c>
      <c r="I4574" s="5">
        <v>17.989999999999998</v>
      </c>
      <c r="J4574" s="3">
        <v>1</v>
      </c>
      <c r="K4574" s="3" t="s">
        <v>126</v>
      </c>
      <c r="L4574" s="3">
        <v>1</v>
      </c>
      <c r="M4574" s="5">
        <v>0.16</v>
      </c>
      <c r="N4574" s="3" t="s">
        <v>104</v>
      </c>
    </row>
    <row r="4575" spans="1:14" x14ac:dyDescent="0.25">
      <c r="A4575" s="3" t="s">
        <v>4678</v>
      </c>
      <c r="B4575" s="3">
        <v>36</v>
      </c>
      <c r="C4575" s="3" t="s">
        <v>83</v>
      </c>
      <c r="D4575" s="3" t="s">
        <v>21</v>
      </c>
      <c r="E4575" s="5">
        <v>17.04</v>
      </c>
      <c r="F4575" s="3">
        <v>31</v>
      </c>
      <c r="G4575" s="3" t="s">
        <v>114</v>
      </c>
      <c r="H4575" s="3" t="s">
        <v>90</v>
      </c>
      <c r="I4575" s="5">
        <v>13.99</v>
      </c>
      <c r="J4575" s="3">
        <v>0</v>
      </c>
      <c r="K4575" s="3" t="s">
        <v>102</v>
      </c>
      <c r="L4575" s="3">
        <v>2</v>
      </c>
      <c r="M4575" s="5">
        <v>0.53</v>
      </c>
      <c r="N4575" s="3" t="s">
        <v>91</v>
      </c>
    </row>
    <row r="4576" spans="1:14" x14ac:dyDescent="0.25">
      <c r="A4576" s="3" t="s">
        <v>4679</v>
      </c>
      <c r="B4576" s="3">
        <v>44</v>
      </c>
      <c r="C4576" s="3" t="s">
        <v>106</v>
      </c>
      <c r="D4576" s="3" t="s">
        <v>19</v>
      </c>
      <c r="E4576" s="5">
        <v>2.84</v>
      </c>
      <c r="F4576" s="3">
        <v>12</v>
      </c>
      <c r="G4576" s="3" t="s">
        <v>98</v>
      </c>
      <c r="H4576" s="3" t="s">
        <v>122</v>
      </c>
      <c r="I4576" s="5">
        <v>8.99</v>
      </c>
      <c r="J4576" s="3">
        <v>1</v>
      </c>
      <c r="K4576" s="3" t="s">
        <v>102</v>
      </c>
      <c r="L4576" s="3">
        <v>2</v>
      </c>
      <c r="M4576" s="5">
        <v>0.22</v>
      </c>
      <c r="N4576" s="3" t="s">
        <v>99</v>
      </c>
    </row>
    <row r="4577" spans="1:14" x14ac:dyDescent="0.25">
      <c r="A4577" s="3" t="s">
        <v>4680</v>
      </c>
      <c r="B4577" s="3">
        <v>55</v>
      </c>
      <c r="C4577" s="3" t="s">
        <v>93</v>
      </c>
      <c r="D4577" s="3" t="s">
        <v>23</v>
      </c>
      <c r="E4577" s="5">
        <v>0.15</v>
      </c>
      <c r="F4577" s="3">
        <v>0</v>
      </c>
      <c r="G4577" s="3" t="s">
        <v>114</v>
      </c>
      <c r="H4577" s="3" t="s">
        <v>85</v>
      </c>
      <c r="I4577" s="5">
        <v>17.989999999999998</v>
      </c>
      <c r="J4577" s="3">
        <v>0</v>
      </c>
      <c r="K4577" s="3" t="s">
        <v>108</v>
      </c>
      <c r="L4577" s="3">
        <v>4</v>
      </c>
      <c r="M4577" s="5">
        <v>0.15</v>
      </c>
      <c r="N4577" s="3" t="s">
        <v>117</v>
      </c>
    </row>
    <row r="4578" spans="1:14" x14ac:dyDescent="0.25">
      <c r="A4578" s="3" t="s">
        <v>4681</v>
      </c>
      <c r="B4578" s="3">
        <v>38</v>
      </c>
      <c r="C4578" s="3" t="s">
        <v>106</v>
      </c>
      <c r="D4578" s="3" t="s">
        <v>21</v>
      </c>
      <c r="E4578" s="5">
        <v>7.44</v>
      </c>
      <c r="F4578" s="3">
        <v>34</v>
      </c>
      <c r="G4578" s="3" t="s">
        <v>114</v>
      </c>
      <c r="H4578" s="3" t="s">
        <v>90</v>
      </c>
      <c r="I4578" s="5">
        <v>13.99</v>
      </c>
      <c r="J4578" s="3">
        <v>1</v>
      </c>
      <c r="K4578" s="3" t="s">
        <v>126</v>
      </c>
      <c r="L4578" s="3">
        <v>2</v>
      </c>
      <c r="M4578" s="5">
        <v>0.21</v>
      </c>
      <c r="N4578" s="3" t="s">
        <v>117</v>
      </c>
    </row>
    <row r="4579" spans="1:14" x14ac:dyDescent="0.25">
      <c r="A4579" s="3" t="s">
        <v>4682</v>
      </c>
      <c r="B4579" s="3">
        <v>29</v>
      </c>
      <c r="C4579" s="3" t="s">
        <v>106</v>
      </c>
      <c r="D4579" s="3" t="s">
        <v>19</v>
      </c>
      <c r="E4579" s="5">
        <v>10.93</v>
      </c>
      <c r="F4579" s="3">
        <v>59</v>
      </c>
      <c r="G4579" s="3" t="s">
        <v>94</v>
      </c>
      <c r="H4579" s="3" t="s">
        <v>120</v>
      </c>
      <c r="I4579" s="5">
        <v>8.99</v>
      </c>
      <c r="J4579" s="3">
        <v>1</v>
      </c>
      <c r="K4579" s="3" t="s">
        <v>95</v>
      </c>
      <c r="L4579" s="3">
        <v>3</v>
      </c>
      <c r="M4579" s="5">
        <v>0.18</v>
      </c>
      <c r="N4579" s="3" t="s">
        <v>96</v>
      </c>
    </row>
    <row r="4580" spans="1:14" x14ac:dyDescent="0.25">
      <c r="A4580" s="3" t="s">
        <v>4683</v>
      </c>
      <c r="B4580" s="3">
        <v>32</v>
      </c>
      <c r="C4580" s="3" t="s">
        <v>93</v>
      </c>
      <c r="D4580" s="3" t="s">
        <v>23</v>
      </c>
      <c r="E4580" s="5">
        <v>18.579999999999998</v>
      </c>
      <c r="F4580" s="3">
        <v>18</v>
      </c>
      <c r="G4580" s="3" t="s">
        <v>135</v>
      </c>
      <c r="H4580" s="3" t="s">
        <v>122</v>
      </c>
      <c r="I4580" s="5">
        <v>17.989999999999998</v>
      </c>
      <c r="J4580" s="3">
        <v>0</v>
      </c>
      <c r="K4580" s="3" t="s">
        <v>86</v>
      </c>
      <c r="L4580" s="3">
        <v>5</v>
      </c>
      <c r="M4580" s="5">
        <v>0.98</v>
      </c>
      <c r="N4580" s="3" t="s">
        <v>104</v>
      </c>
    </row>
    <row r="4581" spans="1:14" x14ac:dyDescent="0.25">
      <c r="A4581" s="3" t="s">
        <v>4684</v>
      </c>
      <c r="B4581" s="3">
        <v>70</v>
      </c>
      <c r="C4581" s="3" t="s">
        <v>106</v>
      </c>
      <c r="D4581" s="3" t="s">
        <v>21</v>
      </c>
      <c r="E4581" s="5">
        <v>32.590000000000003</v>
      </c>
      <c r="F4581" s="3">
        <v>7</v>
      </c>
      <c r="G4581" s="3" t="s">
        <v>94</v>
      </c>
      <c r="H4581" s="3" t="s">
        <v>90</v>
      </c>
      <c r="I4581" s="5">
        <v>13.99</v>
      </c>
      <c r="J4581" s="3">
        <v>0</v>
      </c>
      <c r="K4581" s="3" t="s">
        <v>108</v>
      </c>
      <c r="L4581" s="3">
        <v>4</v>
      </c>
      <c r="M4581" s="5">
        <v>4.07</v>
      </c>
      <c r="N4581" s="3" t="s">
        <v>112</v>
      </c>
    </row>
    <row r="4582" spans="1:14" x14ac:dyDescent="0.25">
      <c r="A4582" s="3" t="s">
        <v>4685</v>
      </c>
      <c r="B4582" s="3">
        <v>30</v>
      </c>
      <c r="C4582" s="3" t="s">
        <v>106</v>
      </c>
      <c r="D4582" s="3" t="s">
        <v>23</v>
      </c>
      <c r="E4582" s="5">
        <v>46.55</v>
      </c>
      <c r="F4582" s="3">
        <v>48</v>
      </c>
      <c r="G4582" s="3" t="s">
        <v>135</v>
      </c>
      <c r="H4582" s="3" t="s">
        <v>120</v>
      </c>
      <c r="I4582" s="5">
        <v>17.989999999999998</v>
      </c>
      <c r="J4582" s="3">
        <v>0</v>
      </c>
      <c r="K4582" s="3" t="s">
        <v>95</v>
      </c>
      <c r="L4582" s="3">
        <v>3</v>
      </c>
      <c r="M4582" s="5">
        <v>0.95</v>
      </c>
      <c r="N4582" s="3" t="s">
        <v>104</v>
      </c>
    </row>
    <row r="4583" spans="1:14" x14ac:dyDescent="0.25">
      <c r="A4583" s="3" t="s">
        <v>4686</v>
      </c>
      <c r="B4583" s="3">
        <v>65</v>
      </c>
      <c r="C4583" s="3" t="s">
        <v>106</v>
      </c>
      <c r="D4583" s="3" t="s">
        <v>23</v>
      </c>
      <c r="E4583" s="5">
        <v>15.52</v>
      </c>
      <c r="F4583" s="3">
        <v>0</v>
      </c>
      <c r="G4583" s="3" t="s">
        <v>114</v>
      </c>
      <c r="H4583" s="3" t="s">
        <v>90</v>
      </c>
      <c r="I4583" s="5">
        <v>17.989999999999998</v>
      </c>
      <c r="J4583" s="3">
        <v>0</v>
      </c>
      <c r="K4583" s="3" t="s">
        <v>86</v>
      </c>
      <c r="L4583" s="3">
        <v>4</v>
      </c>
      <c r="M4583" s="5">
        <v>15.52</v>
      </c>
      <c r="N4583" s="3" t="s">
        <v>96</v>
      </c>
    </row>
    <row r="4584" spans="1:14" x14ac:dyDescent="0.25">
      <c r="A4584" s="3" t="s">
        <v>4687</v>
      </c>
      <c r="B4584" s="3">
        <v>50</v>
      </c>
      <c r="C4584" s="3" t="s">
        <v>83</v>
      </c>
      <c r="D4584" s="3" t="s">
        <v>19</v>
      </c>
      <c r="E4584" s="5">
        <v>25.08</v>
      </c>
      <c r="F4584" s="3">
        <v>53</v>
      </c>
      <c r="G4584" s="3" t="s">
        <v>114</v>
      </c>
      <c r="H4584" s="3" t="s">
        <v>120</v>
      </c>
      <c r="I4584" s="5">
        <v>8.99</v>
      </c>
      <c r="J4584" s="3">
        <v>0</v>
      </c>
      <c r="K4584" s="3" t="s">
        <v>126</v>
      </c>
      <c r="L4584" s="3">
        <v>5</v>
      </c>
      <c r="M4584" s="5">
        <v>0.46</v>
      </c>
      <c r="N4584" s="3" t="s">
        <v>96</v>
      </c>
    </row>
    <row r="4585" spans="1:14" x14ac:dyDescent="0.25">
      <c r="A4585" s="3" t="s">
        <v>4688</v>
      </c>
      <c r="B4585" s="3">
        <v>61</v>
      </c>
      <c r="C4585" s="3" t="s">
        <v>106</v>
      </c>
      <c r="D4585" s="3" t="s">
        <v>21</v>
      </c>
      <c r="E4585" s="5">
        <v>14.2</v>
      </c>
      <c r="F4585" s="3">
        <v>35</v>
      </c>
      <c r="G4585" s="3" t="s">
        <v>135</v>
      </c>
      <c r="H4585" s="3" t="s">
        <v>90</v>
      </c>
      <c r="I4585" s="5">
        <v>13.99</v>
      </c>
      <c r="J4585" s="3">
        <v>0</v>
      </c>
      <c r="K4585" s="3" t="s">
        <v>108</v>
      </c>
      <c r="L4585" s="3">
        <v>4</v>
      </c>
      <c r="M4585" s="5">
        <v>0.39</v>
      </c>
      <c r="N4585" s="3" t="s">
        <v>99</v>
      </c>
    </row>
    <row r="4586" spans="1:14" x14ac:dyDescent="0.25">
      <c r="A4586" s="3" t="s">
        <v>4689</v>
      </c>
      <c r="B4586" s="3">
        <v>39</v>
      </c>
      <c r="C4586" s="3" t="s">
        <v>83</v>
      </c>
      <c r="D4586" s="3" t="s">
        <v>23</v>
      </c>
      <c r="E4586" s="5">
        <v>15.64</v>
      </c>
      <c r="F4586" s="3">
        <v>24</v>
      </c>
      <c r="G4586" s="3" t="s">
        <v>98</v>
      </c>
      <c r="H4586" s="3" t="s">
        <v>120</v>
      </c>
      <c r="I4586" s="5">
        <v>17.989999999999998</v>
      </c>
      <c r="J4586" s="3">
        <v>0</v>
      </c>
      <c r="K4586" s="3" t="s">
        <v>126</v>
      </c>
      <c r="L4586" s="3">
        <v>4</v>
      </c>
      <c r="M4586" s="5">
        <v>0.63</v>
      </c>
      <c r="N4586" s="3" t="s">
        <v>104</v>
      </c>
    </row>
    <row r="4587" spans="1:14" x14ac:dyDescent="0.25">
      <c r="A4587" s="3" t="s">
        <v>4690</v>
      </c>
      <c r="B4587" s="3">
        <v>25</v>
      </c>
      <c r="C4587" s="3" t="s">
        <v>93</v>
      </c>
      <c r="D4587" s="3" t="s">
        <v>19</v>
      </c>
      <c r="E4587" s="5">
        <v>22.29</v>
      </c>
      <c r="F4587" s="3">
        <v>54</v>
      </c>
      <c r="G4587" s="3" t="s">
        <v>84</v>
      </c>
      <c r="H4587" s="3" t="s">
        <v>90</v>
      </c>
      <c r="I4587" s="5">
        <v>8.99</v>
      </c>
      <c r="J4587" s="3">
        <v>0</v>
      </c>
      <c r="K4587" s="3" t="s">
        <v>126</v>
      </c>
      <c r="L4587" s="3">
        <v>5</v>
      </c>
      <c r="M4587" s="5">
        <v>0.41</v>
      </c>
      <c r="N4587" s="3" t="s">
        <v>117</v>
      </c>
    </row>
    <row r="4588" spans="1:14" x14ac:dyDescent="0.25">
      <c r="A4588" s="3" t="s">
        <v>4691</v>
      </c>
      <c r="B4588" s="3">
        <v>29</v>
      </c>
      <c r="C4588" s="3" t="s">
        <v>106</v>
      </c>
      <c r="D4588" s="3" t="s">
        <v>19</v>
      </c>
      <c r="E4588" s="5">
        <v>8.06</v>
      </c>
      <c r="F4588" s="3">
        <v>13</v>
      </c>
      <c r="G4588" s="3" t="s">
        <v>135</v>
      </c>
      <c r="H4588" s="3" t="s">
        <v>90</v>
      </c>
      <c r="I4588" s="5">
        <v>8.99</v>
      </c>
      <c r="J4588" s="3">
        <v>0</v>
      </c>
      <c r="K4588" s="3" t="s">
        <v>126</v>
      </c>
      <c r="L4588" s="3">
        <v>2</v>
      </c>
      <c r="M4588" s="5">
        <v>0.57999999999999996</v>
      </c>
      <c r="N4588" s="3" t="s">
        <v>104</v>
      </c>
    </row>
    <row r="4589" spans="1:14" x14ac:dyDescent="0.25">
      <c r="A4589" s="3" t="s">
        <v>4692</v>
      </c>
      <c r="B4589" s="3">
        <v>57</v>
      </c>
      <c r="C4589" s="3" t="s">
        <v>106</v>
      </c>
      <c r="D4589" s="3" t="s">
        <v>19</v>
      </c>
      <c r="E4589" s="5">
        <v>4.76</v>
      </c>
      <c r="F4589" s="3">
        <v>58</v>
      </c>
      <c r="G4589" s="3" t="s">
        <v>84</v>
      </c>
      <c r="H4589" s="3" t="s">
        <v>122</v>
      </c>
      <c r="I4589" s="5">
        <v>8.99</v>
      </c>
      <c r="J4589" s="3">
        <v>1</v>
      </c>
      <c r="K4589" s="3" t="s">
        <v>126</v>
      </c>
      <c r="L4589" s="3">
        <v>1</v>
      </c>
      <c r="M4589" s="5">
        <v>0.08</v>
      </c>
      <c r="N4589" s="3" t="s">
        <v>87</v>
      </c>
    </row>
    <row r="4590" spans="1:14" x14ac:dyDescent="0.25">
      <c r="A4590" s="3" t="s">
        <v>4693</v>
      </c>
      <c r="B4590" s="3">
        <v>29</v>
      </c>
      <c r="C4590" s="3" t="s">
        <v>83</v>
      </c>
      <c r="D4590" s="3" t="s">
        <v>21</v>
      </c>
      <c r="E4590" s="5">
        <v>7.29</v>
      </c>
      <c r="F4590" s="3">
        <v>44</v>
      </c>
      <c r="G4590" s="3" t="s">
        <v>135</v>
      </c>
      <c r="H4590" s="3" t="s">
        <v>120</v>
      </c>
      <c r="I4590" s="5">
        <v>13.99</v>
      </c>
      <c r="J4590" s="3">
        <v>1</v>
      </c>
      <c r="K4590" s="3" t="s">
        <v>86</v>
      </c>
      <c r="L4590" s="3">
        <v>3</v>
      </c>
      <c r="M4590" s="5">
        <v>0.16</v>
      </c>
      <c r="N4590" s="3" t="s">
        <v>104</v>
      </c>
    </row>
    <row r="4591" spans="1:14" x14ac:dyDescent="0.25">
      <c r="A4591" s="3" t="s">
        <v>4694</v>
      </c>
      <c r="B4591" s="3">
        <v>44</v>
      </c>
      <c r="C4591" s="3" t="s">
        <v>106</v>
      </c>
      <c r="D4591" s="3" t="s">
        <v>21</v>
      </c>
      <c r="E4591" s="5">
        <v>4.2</v>
      </c>
      <c r="F4591" s="3">
        <v>39</v>
      </c>
      <c r="G4591" s="3" t="s">
        <v>94</v>
      </c>
      <c r="H4591" s="3" t="s">
        <v>111</v>
      </c>
      <c r="I4591" s="5">
        <v>13.99</v>
      </c>
      <c r="J4591" s="3">
        <v>1</v>
      </c>
      <c r="K4591" s="3" t="s">
        <v>108</v>
      </c>
      <c r="L4591" s="3">
        <v>3</v>
      </c>
      <c r="M4591" s="5">
        <v>0.11</v>
      </c>
      <c r="N4591" s="3" t="s">
        <v>87</v>
      </c>
    </row>
    <row r="4592" spans="1:14" x14ac:dyDescent="0.25">
      <c r="A4592" s="3" t="s">
        <v>4695</v>
      </c>
      <c r="B4592" s="3">
        <v>22</v>
      </c>
      <c r="C4592" s="3" t="s">
        <v>83</v>
      </c>
      <c r="D4592" s="3" t="s">
        <v>19</v>
      </c>
      <c r="E4592" s="5">
        <v>0.91</v>
      </c>
      <c r="F4592" s="3">
        <v>39</v>
      </c>
      <c r="G4592" s="3" t="s">
        <v>114</v>
      </c>
      <c r="H4592" s="3" t="s">
        <v>122</v>
      </c>
      <c r="I4592" s="5">
        <v>8.99</v>
      </c>
      <c r="J4592" s="3">
        <v>1</v>
      </c>
      <c r="K4592" s="3" t="s">
        <v>95</v>
      </c>
      <c r="L4592" s="3">
        <v>1</v>
      </c>
      <c r="M4592" s="5">
        <v>0.02</v>
      </c>
      <c r="N4592" s="3" t="s">
        <v>96</v>
      </c>
    </row>
    <row r="4593" spans="1:14" x14ac:dyDescent="0.25">
      <c r="A4593" s="3" t="s">
        <v>4696</v>
      </c>
      <c r="B4593" s="3">
        <v>33</v>
      </c>
      <c r="C4593" s="3" t="s">
        <v>106</v>
      </c>
      <c r="D4593" s="3" t="s">
        <v>19</v>
      </c>
      <c r="E4593" s="5">
        <v>3.15</v>
      </c>
      <c r="F4593" s="3">
        <v>42</v>
      </c>
      <c r="G4593" s="3" t="s">
        <v>135</v>
      </c>
      <c r="H4593" s="3" t="s">
        <v>90</v>
      </c>
      <c r="I4593" s="5">
        <v>8.99</v>
      </c>
      <c r="J4593" s="3">
        <v>1</v>
      </c>
      <c r="K4593" s="3" t="s">
        <v>95</v>
      </c>
      <c r="L4593" s="3">
        <v>1</v>
      </c>
      <c r="M4593" s="5">
        <v>7.0000000000000007E-2</v>
      </c>
      <c r="N4593" s="3" t="s">
        <v>96</v>
      </c>
    </row>
    <row r="4594" spans="1:14" x14ac:dyDescent="0.25">
      <c r="A4594" s="3" t="s">
        <v>4697</v>
      </c>
      <c r="B4594" s="3">
        <v>25</v>
      </c>
      <c r="C4594" s="3" t="s">
        <v>93</v>
      </c>
      <c r="D4594" s="3" t="s">
        <v>19</v>
      </c>
      <c r="E4594" s="5">
        <v>5.78</v>
      </c>
      <c r="F4594" s="3">
        <v>45</v>
      </c>
      <c r="G4594" s="3" t="s">
        <v>89</v>
      </c>
      <c r="H4594" s="3" t="s">
        <v>122</v>
      </c>
      <c r="I4594" s="5">
        <v>8.99</v>
      </c>
      <c r="J4594" s="3">
        <v>1</v>
      </c>
      <c r="K4594" s="3" t="s">
        <v>126</v>
      </c>
      <c r="L4594" s="3">
        <v>4</v>
      </c>
      <c r="M4594" s="5">
        <v>0.13</v>
      </c>
      <c r="N4594" s="3" t="s">
        <v>91</v>
      </c>
    </row>
    <row r="4595" spans="1:14" x14ac:dyDescent="0.25">
      <c r="A4595" s="3" t="s">
        <v>4698</v>
      </c>
      <c r="B4595" s="3">
        <v>54</v>
      </c>
      <c r="C4595" s="3" t="s">
        <v>83</v>
      </c>
      <c r="D4595" s="3" t="s">
        <v>23</v>
      </c>
      <c r="E4595" s="5">
        <v>19.95</v>
      </c>
      <c r="F4595" s="3">
        <v>59</v>
      </c>
      <c r="G4595" s="3" t="s">
        <v>94</v>
      </c>
      <c r="H4595" s="3" t="s">
        <v>90</v>
      </c>
      <c r="I4595" s="5">
        <v>17.989999999999998</v>
      </c>
      <c r="J4595" s="3">
        <v>1</v>
      </c>
      <c r="K4595" s="3" t="s">
        <v>108</v>
      </c>
      <c r="L4595" s="3">
        <v>1</v>
      </c>
      <c r="M4595" s="5">
        <v>0.33</v>
      </c>
      <c r="N4595" s="3" t="s">
        <v>99</v>
      </c>
    </row>
    <row r="4596" spans="1:14" x14ac:dyDescent="0.25">
      <c r="A4596" s="3" t="s">
        <v>4699</v>
      </c>
      <c r="B4596" s="3">
        <v>21</v>
      </c>
      <c r="C4596" s="3" t="s">
        <v>93</v>
      </c>
      <c r="D4596" s="3" t="s">
        <v>19</v>
      </c>
      <c r="E4596" s="5">
        <v>5.49</v>
      </c>
      <c r="F4596" s="3">
        <v>31</v>
      </c>
      <c r="G4596" s="3" t="s">
        <v>94</v>
      </c>
      <c r="H4596" s="3" t="s">
        <v>90</v>
      </c>
      <c r="I4596" s="5">
        <v>8.99</v>
      </c>
      <c r="J4596" s="3">
        <v>1</v>
      </c>
      <c r="K4596" s="3" t="s">
        <v>108</v>
      </c>
      <c r="L4596" s="3">
        <v>2</v>
      </c>
      <c r="M4596" s="5">
        <v>0.17</v>
      </c>
      <c r="N4596" s="3" t="s">
        <v>112</v>
      </c>
    </row>
    <row r="4597" spans="1:14" x14ac:dyDescent="0.25">
      <c r="A4597" s="3" t="s">
        <v>4700</v>
      </c>
      <c r="B4597" s="3">
        <v>19</v>
      </c>
      <c r="C4597" s="3" t="s">
        <v>83</v>
      </c>
      <c r="D4597" s="3" t="s">
        <v>23</v>
      </c>
      <c r="E4597" s="5">
        <v>1.87</v>
      </c>
      <c r="F4597" s="3">
        <v>6</v>
      </c>
      <c r="G4597" s="3" t="s">
        <v>114</v>
      </c>
      <c r="H4597" s="3" t="s">
        <v>111</v>
      </c>
      <c r="I4597" s="5">
        <v>17.989999999999998</v>
      </c>
      <c r="J4597" s="3">
        <v>1</v>
      </c>
      <c r="K4597" s="3" t="s">
        <v>102</v>
      </c>
      <c r="L4597" s="3">
        <v>1</v>
      </c>
      <c r="M4597" s="5">
        <v>0.27</v>
      </c>
      <c r="N4597" s="3" t="s">
        <v>87</v>
      </c>
    </row>
    <row r="4598" spans="1:14" x14ac:dyDescent="0.25">
      <c r="A4598" s="3" t="s">
        <v>4701</v>
      </c>
      <c r="B4598" s="3">
        <v>23</v>
      </c>
      <c r="C4598" s="3" t="s">
        <v>83</v>
      </c>
      <c r="D4598" s="3" t="s">
        <v>19</v>
      </c>
      <c r="E4598" s="5">
        <v>15.3</v>
      </c>
      <c r="F4598" s="3">
        <v>49</v>
      </c>
      <c r="G4598" s="3" t="s">
        <v>94</v>
      </c>
      <c r="H4598" s="3" t="s">
        <v>122</v>
      </c>
      <c r="I4598" s="5">
        <v>8.99</v>
      </c>
      <c r="J4598" s="3">
        <v>1</v>
      </c>
      <c r="K4598" s="3" t="s">
        <v>86</v>
      </c>
      <c r="L4598" s="3">
        <v>3</v>
      </c>
      <c r="M4598" s="5">
        <v>0.31</v>
      </c>
      <c r="N4598" s="3" t="s">
        <v>104</v>
      </c>
    </row>
    <row r="4599" spans="1:14" x14ac:dyDescent="0.25">
      <c r="A4599" s="3" t="s">
        <v>4702</v>
      </c>
      <c r="B4599" s="3">
        <v>19</v>
      </c>
      <c r="C4599" s="3" t="s">
        <v>93</v>
      </c>
      <c r="D4599" s="3" t="s">
        <v>21</v>
      </c>
      <c r="E4599" s="5">
        <v>0.82</v>
      </c>
      <c r="F4599" s="3">
        <v>39</v>
      </c>
      <c r="G4599" s="3" t="s">
        <v>114</v>
      </c>
      <c r="H4599" s="3" t="s">
        <v>122</v>
      </c>
      <c r="I4599" s="5">
        <v>13.99</v>
      </c>
      <c r="J4599" s="3">
        <v>1</v>
      </c>
      <c r="K4599" s="3" t="s">
        <v>102</v>
      </c>
      <c r="L4599" s="3">
        <v>5</v>
      </c>
      <c r="M4599" s="5">
        <v>0.02</v>
      </c>
      <c r="N4599" s="3" t="s">
        <v>96</v>
      </c>
    </row>
    <row r="4600" spans="1:14" x14ac:dyDescent="0.25">
      <c r="A4600" s="3" t="s">
        <v>4703</v>
      </c>
      <c r="B4600" s="3">
        <v>40</v>
      </c>
      <c r="C4600" s="3" t="s">
        <v>106</v>
      </c>
      <c r="D4600" s="3" t="s">
        <v>21</v>
      </c>
      <c r="E4600" s="5">
        <v>4.87</v>
      </c>
      <c r="F4600" s="3">
        <v>19</v>
      </c>
      <c r="G4600" s="3" t="s">
        <v>89</v>
      </c>
      <c r="H4600" s="3" t="s">
        <v>90</v>
      </c>
      <c r="I4600" s="5">
        <v>13.99</v>
      </c>
      <c r="J4600" s="3">
        <v>1</v>
      </c>
      <c r="K4600" s="3" t="s">
        <v>102</v>
      </c>
      <c r="L4600" s="3">
        <v>1</v>
      </c>
      <c r="M4600" s="5">
        <v>0.24</v>
      </c>
      <c r="N4600" s="3" t="s">
        <v>96</v>
      </c>
    </row>
    <row r="4601" spans="1:14" x14ac:dyDescent="0.25">
      <c r="A4601" s="3" t="s">
        <v>4704</v>
      </c>
      <c r="B4601" s="3">
        <v>31</v>
      </c>
      <c r="C4601" s="3" t="s">
        <v>93</v>
      </c>
      <c r="D4601" s="3" t="s">
        <v>23</v>
      </c>
      <c r="E4601" s="5">
        <v>2.2000000000000002</v>
      </c>
      <c r="F4601" s="3">
        <v>43</v>
      </c>
      <c r="G4601" s="3" t="s">
        <v>89</v>
      </c>
      <c r="H4601" s="3" t="s">
        <v>120</v>
      </c>
      <c r="I4601" s="5">
        <v>17.989999999999998</v>
      </c>
      <c r="J4601" s="3">
        <v>1</v>
      </c>
      <c r="K4601" s="3" t="s">
        <v>102</v>
      </c>
      <c r="L4601" s="3">
        <v>5</v>
      </c>
      <c r="M4601" s="5">
        <v>0.05</v>
      </c>
      <c r="N4601" s="3" t="s">
        <v>96</v>
      </c>
    </row>
    <row r="4602" spans="1:14" x14ac:dyDescent="0.25">
      <c r="A4602" s="3" t="s">
        <v>4705</v>
      </c>
      <c r="B4602" s="3">
        <v>38</v>
      </c>
      <c r="C4602" s="3" t="s">
        <v>93</v>
      </c>
      <c r="D4602" s="3" t="s">
        <v>19</v>
      </c>
      <c r="E4602" s="5">
        <v>2.7</v>
      </c>
      <c r="F4602" s="3">
        <v>49</v>
      </c>
      <c r="G4602" s="3" t="s">
        <v>135</v>
      </c>
      <c r="H4602" s="3" t="s">
        <v>90</v>
      </c>
      <c r="I4602" s="5">
        <v>8.99</v>
      </c>
      <c r="J4602" s="3">
        <v>1</v>
      </c>
      <c r="K4602" s="3" t="s">
        <v>102</v>
      </c>
      <c r="L4602" s="3">
        <v>1</v>
      </c>
      <c r="M4602" s="5">
        <v>0.05</v>
      </c>
      <c r="N4602" s="3" t="s">
        <v>117</v>
      </c>
    </row>
    <row r="4603" spans="1:14" x14ac:dyDescent="0.25">
      <c r="A4603" s="3" t="s">
        <v>4706</v>
      </c>
      <c r="B4603" s="3">
        <v>25</v>
      </c>
      <c r="C4603" s="3" t="s">
        <v>83</v>
      </c>
      <c r="D4603" s="3" t="s">
        <v>23</v>
      </c>
      <c r="E4603" s="5">
        <v>5.75</v>
      </c>
      <c r="F4603" s="3">
        <v>7</v>
      </c>
      <c r="G4603" s="3" t="s">
        <v>135</v>
      </c>
      <c r="H4603" s="3" t="s">
        <v>111</v>
      </c>
      <c r="I4603" s="5">
        <v>17.989999999999998</v>
      </c>
      <c r="J4603" s="3">
        <v>0</v>
      </c>
      <c r="K4603" s="3" t="s">
        <v>126</v>
      </c>
      <c r="L4603" s="3">
        <v>3</v>
      </c>
      <c r="M4603" s="5">
        <v>0.72</v>
      </c>
      <c r="N4603" s="3" t="s">
        <v>117</v>
      </c>
    </row>
    <row r="4604" spans="1:14" x14ac:dyDescent="0.25">
      <c r="A4604" s="3" t="s">
        <v>4707</v>
      </c>
      <c r="B4604" s="3">
        <v>39</v>
      </c>
      <c r="C4604" s="3" t="s">
        <v>106</v>
      </c>
      <c r="D4604" s="3" t="s">
        <v>23</v>
      </c>
      <c r="E4604" s="5">
        <v>9.2799999999999994</v>
      </c>
      <c r="F4604" s="3">
        <v>39</v>
      </c>
      <c r="G4604" s="3" t="s">
        <v>89</v>
      </c>
      <c r="H4604" s="3" t="s">
        <v>122</v>
      </c>
      <c r="I4604" s="5">
        <v>17.989999999999998</v>
      </c>
      <c r="J4604" s="3">
        <v>1</v>
      </c>
      <c r="K4604" s="3" t="s">
        <v>95</v>
      </c>
      <c r="L4604" s="3">
        <v>3</v>
      </c>
      <c r="M4604" s="5">
        <v>0.23</v>
      </c>
      <c r="N4604" s="3" t="s">
        <v>99</v>
      </c>
    </row>
    <row r="4605" spans="1:14" x14ac:dyDescent="0.25">
      <c r="A4605" s="3" t="s">
        <v>4708</v>
      </c>
      <c r="B4605" s="3">
        <v>64</v>
      </c>
      <c r="C4605" s="3" t="s">
        <v>106</v>
      </c>
      <c r="D4605" s="3" t="s">
        <v>19</v>
      </c>
      <c r="E4605" s="5">
        <v>5.01</v>
      </c>
      <c r="F4605" s="3">
        <v>49</v>
      </c>
      <c r="G4605" s="3" t="s">
        <v>135</v>
      </c>
      <c r="H4605" s="3" t="s">
        <v>85</v>
      </c>
      <c r="I4605" s="5">
        <v>8.99</v>
      </c>
      <c r="J4605" s="3">
        <v>1</v>
      </c>
      <c r="K4605" s="3" t="s">
        <v>102</v>
      </c>
      <c r="L4605" s="3">
        <v>5</v>
      </c>
      <c r="M4605" s="5">
        <v>0.1</v>
      </c>
      <c r="N4605" s="3" t="s">
        <v>87</v>
      </c>
    </row>
    <row r="4606" spans="1:14" x14ac:dyDescent="0.25">
      <c r="A4606" s="3" t="s">
        <v>4709</v>
      </c>
      <c r="B4606" s="3">
        <v>21</v>
      </c>
      <c r="C4606" s="3" t="s">
        <v>83</v>
      </c>
      <c r="D4606" s="3" t="s">
        <v>21</v>
      </c>
      <c r="E4606" s="5">
        <v>8.27</v>
      </c>
      <c r="F4606" s="3">
        <v>53</v>
      </c>
      <c r="G4606" s="3" t="s">
        <v>98</v>
      </c>
      <c r="H4606" s="3" t="s">
        <v>90</v>
      </c>
      <c r="I4606" s="5">
        <v>13.99</v>
      </c>
      <c r="J4606" s="3">
        <v>1</v>
      </c>
      <c r="K4606" s="3" t="s">
        <v>126</v>
      </c>
      <c r="L4606" s="3">
        <v>3</v>
      </c>
      <c r="M4606" s="5">
        <v>0.15</v>
      </c>
      <c r="N4606" s="3" t="s">
        <v>117</v>
      </c>
    </row>
    <row r="4607" spans="1:14" x14ac:dyDescent="0.25">
      <c r="A4607" s="3" t="s">
        <v>4710</v>
      </c>
      <c r="B4607" s="3">
        <v>32</v>
      </c>
      <c r="C4607" s="3" t="s">
        <v>83</v>
      </c>
      <c r="D4607" s="3" t="s">
        <v>21</v>
      </c>
      <c r="E4607" s="5">
        <v>3.37</v>
      </c>
      <c r="F4607" s="3">
        <v>19</v>
      </c>
      <c r="G4607" s="3" t="s">
        <v>89</v>
      </c>
      <c r="H4607" s="3" t="s">
        <v>120</v>
      </c>
      <c r="I4607" s="5">
        <v>13.99</v>
      </c>
      <c r="J4607" s="3">
        <v>1</v>
      </c>
      <c r="K4607" s="3" t="s">
        <v>95</v>
      </c>
      <c r="L4607" s="3">
        <v>1</v>
      </c>
      <c r="M4607" s="5">
        <v>0.17</v>
      </c>
      <c r="N4607" s="3" t="s">
        <v>87</v>
      </c>
    </row>
    <row r="4608" spans="1:14" x14ac:dyDescent="0.25">
      <c r="A4608" s="3" t="s">
        <v>4711</v>
      </c>
      <c r="B4608" s="3">
        <v>62</v>
      </c>
      <c r="C4608" s="3" t="s">
        <v>106</v>
      </c>
      <c r="D4608" s="3" t="s">
        <v>19</v>
      </c>
      <c r="E4608" s="5">
        <v>1.71</v>
      </c>
      <c r="F4608" s="3">
        <v>13</v>
      </c>
      <c r="G4608" s="3" t="s">
        <v>98</v>
      </c>
      <c r="H4608" s="3" t="s">
        <v>111</v>
      </c>
      <c r="I4608" s="5">
        <v>8.99</v>
      </c>
      <c r="J4608" s="3">
        <v>1</v>
      </c>
      <c r="K4608" s="3" t="s">
        <v>108</v>
      </c>
      <c r="L4608" s="3">
        <v>4</v>
      </c>
      <c r="M4608" s="5">
        <v>0.12</v>
      </c>
      <c r="N4608" s="3" t="s">
        <v>96</v>
      </c>
    </row>
    <row r="4609" spans="1:14" x14ac:dyDescent="0.25">
      <c r="A4609" s="3" t="s">
        <v>4712</v>
      </c>
      <c r="B4609" s="3">
        <v>69</v>
      </c>
      <c r="C4609" s="3" t="s">
        <v>93</v>
      </c>
      <c r="D4609" s="3" t="s">
        <v>21</v>
      </c>
      <c r="E4609" s="5">
        <v>2.48</v>
      </c>
      <c r="F4609" s="3">
        <v>55</v>
      </c>
      <c r="G4609" s="3" t="s">
        <v>114</v>
      </c>
      <c r="H4609" s="3" t="s">
        <v>111</v>
      </c>
      <c r="I4609" s="5">
        <v>13.99</v>
      </c>
      <c r="J4609" s="3">
        <v>1</v>
      </c>
      <c r="K4609" s="3" t="s">
        <v>86</v>
      </c>
      <c r="L4609" s="3">
        <v>1</v>
      </c>
      <c r="M4609" s="5">
        <v>0.04</v>
      </c>
      <c r="N4609" s="3" t="s">
        <v>104</v>
      </c>
    </row>
    <row r="4610" spans="1:14" x14ac:dyDescent="0.25">
      <c r="A4610" s="3" t="s">
        <v>4713</v>
      </c>
      <c r="B4610" s="3">
        <v>63</v>
      </c>
      <c r="C4610" s="3" t="s">
        <v>93</v>
      </c>
      <c r="D4610" s="3" t="s">
        <v>23</v>
      </c>
      <c r="E4610" s="5">
        <v>7.58</v>
      </c>
      <c r="F4610" s="3">
        <v>25</v>
      </c>
      <c r="G4610" s="3" t="s">
        <v>114</v>
      </c>
      <c r="H4610" s="3" t="s">
        <v>90</v>
      </c>
      <c r="I4610" s="5">
        <v>17.989999999999998</v>
      </c>
      <c r="J4610" s="3">
        <v>0</v>
      </c>
      <c r="K4610" s="3" t="s">
        <v>108</v>
      </c>
      <c r="L4610" s="3">
        <v>1</v>
      </c>
      <c r="M4610" s="5">
        <v>0.28999999999999998</v>
      </c>
      <c r="N4610" s="3" t="s">
        <v>99</v>
      </c>
    </row>
    <row r="4611" spans="1:14" x14ac:dyDescent="0.25">
      <c r="A4611" s="3" t="s">
        <v>4714</v>
      </c>
      <c r="B4611" s="3">
        <v>23</v>
      </c>
      <c r="C4611" s="3" t="s">
        <v>93</v>
      </c>
      <c r="D4611" s="3" t="s">
        <v>23</v>
      </c>
      <c r="E4611" s="5">
        <v>18.149999999999999</v>
      </c>
      <c r="F4611" s="3">
        <v>16</v>
      </c>
      <c r="G4611" s="3" t="s">
        <v>98</v>
      </c>
      <c r="H4611" s="3" t="s">
        <v>111</v>
      </c>
      <c r="I4611" s="5">
        <v>17.989999999999998</v>
      </c>
      <c r="J4611" s="3">
        <v>0</v>
      </c>
      <c r="K4611" s="3" t="s">
        <v>102</v>
      </c>
      <c r="L4611" s="3">
        <v>2</v>
      </c>
      <c r="M4611" s="5">
        <v>1.07</v>
      </c>
      <c r="N4611" s="3" t="s">
        <v>87</v>
      </c>
    </row>
    <row r="4612" spans="1:14" x14ac:dyDescent="0.25">
      <c r="A4612" s="3" t="s">
        <v>4715</v>
      </c>
      <c r="B4612" s="3">
        <v>68</v>
      </c>
      <c r="C4612" s="3" t="s">
        <v>93</v>
      </c>
      <c r="D4612" s="3" t="s">
        <v>23</v>
      </c>
      <c r="E4612" s="5">
        <v>15.56</v>
      </c>
      <c r="F4612" s="3">
        <v>53</v>
      </c>
      <c r="G4612" s="3" t="s">
        <v>84</v>
      </c>
      <c r="H4612" s="3" t="s">
        <v>111</v>
      </c>
      <c r="I4612" s="5">
        <v>17.989999999999998</v>
      </c>
      <c r="J4612" s="3">
        <v>1</v>
      </c>
      <c r="K4612" s="3" t="s">
        <v>95</v>
      </c>
      <c r="L4612" s="3">
        <v>3</v>
      </c>
      <c r="M4612" s="5">
        <v>0.28999999999999998</v>
      </c>
      <c r="N4612" s="3" t="s">
        <v>117</v>
      </c>
    </row>
    <row r="4613" spans="1:14" x14ac:dyDescent="0.25">
      <c r="A4613" s="3" t="s">
        <v>4716</v>
      </c>
      <c r="B4613" s="3">
        <v>60</v>
      </c>
      <c r="C4613" s="3" t="s">
        <v>83</v>
      </c>
      <c r="D4613" s="3" t="s">
        <v>23</v>
      </c>
      <c r="E4613" s="5">
        <v>2</v>
      </c>
      <c r="F4613" s="3">
        <v>32</v>
      </c>
      <c r="G4613" s="3" t="s">
        <v>135</v>
      </c>
      <c r="H4613" s="3" t="s">
        <v>90</v>
      </c>
      <c r="I4613" s="5">
        <v>17.989999999999998</v>
      </c>
      <c r="J4613" s="3">
        <v>1</v>
      </c>
      <c r="K4613" s="3" t="s">
        <v>126</v>
      </c>
      <c r="L4613" s="3">
        <v>5</v>
      </c>
      <c r="M4613" s="5">
        <v>0.06</v>
      </c>
      <c r="N4613" s="3" t="s">
        <v>117</v>
      </c>
    </row>
    <row r="4614" spans="1:14" x14ac:dyDescent="0.25">
      <c r="A4614" s="3" t="s">
        <v>4717</v>
      </c>
      <c r="B4614" s="3">
        <v>38</v>
      </c>
      <c r="C4614" s="3" t="s">
        <v>106</v>
      </c>
      <c r="D4614" s="3" t="s">
        <v>21</v>
      </c>
      <c r="E4614" s="5">
        <v>8.7899999999999991</v>
      </c>
      <c r="F4614" s="3">
        <v>17</v>
      </c>
      <c r="G4614" s="3" t="s">
        <v>135</v>
      </c>
      <c r="H4614" s="3" t="s">
        <v>85</v>
      </c>
      <c r="I4614" s="5">
        <v>13.99</v>
      </c>
      <c r="J4614" s="3">
        <v>0</v>
      </c>
      <c r="K4614" s="3" t="s">
        <v>108</v>
      </c>
      <c r="L4614" s="3">
        <v>5</v>
      </c>
      <c r="M4614" s="5">
        <v>0.49</v>
      </c>
      <c r="N4614" s="3" t="s">
        <v>96</v>
      </c>
    </row>
    <row r="4615" spans="1:14" x14ac:dyDescent="0.25">
      <c r="A4615" s="3" t="s">
        <v>4718</v>
      </c>
      <c r="B4615" s="3">
        <v>61</v>
      </c>
      <c r="C4615" s="3" t="s">
        <v>106</v>
      </c>
      <c r="D4615" s="3" t="s">
        <v>23</v>
      </c>
      <c r="E4615" s="5">
        <v>13.17</v>
      </c>
      <c r="F4615" s="3">
        <v>40</v>
      </c>
      <c r="G4615" s="3" t="s">
        <v>98</v>
      </c>
      <c r="H4615" s="3" t="s">
        <v>85</v>
      </c>
      <c r="I4615" s="5">
        <v>17.989999999999998</v>
      </c>
      <c r="J4615" s="3">
        <v>1</v>
      </c>
      <c r="K4615" s="3" t="s">
        <v>95</v>
      </c>
      <c r="L4615" s="3">
        <v>3</v>
      </c>
      <c r="M4615" s="5">
        <v>0.32</v>
      </c>
      <c r="N4615" s="3" t="s">
        <v>99</v>
      </c>
    </row>
    <row r="4616" spans="1:14" x14ac:dyDescent="0.25">
      <c r="A4616" s="3" t="s">
        <v>4719</v>
      </c>
      <c r="B4616" s="3">
        <v>56</v>
      </c>
      <c r="C4616" s="3" t="s">
        <v>106</v>
      </c>
      <c r="D4616" s="3" t="s">
        <v>19</v>
      </c>
      <c r="E4616" s="5">
        <v>9.9</v>
      </c>
      <c r="F4616" s="3">
        <v>41</v>
      </c>
      <c r="G4616" s="3" t="s">
        <v>135</v>
      </c>
      <c r="H4616" s="3" t="s">
        <v>111</v>
      </c>
      <c r="I4616" s="5">
        <v>8.99</v>
      </c>
      <c r="J4616" s="3">
        <v>1</v>
      </c>
      <c r="K4616" s="3" t="s">
        <v>108</v>
      </c>
      <c r="L4616" s="3">
        <v>5</v>
      </c>
      <c r="M4616" s="5">
        <v>0.24</v>
      </c>
      <c r="N4616" s="3" t="s">
        <v>96</v>
      </c>
    </row>
    <row r="4617" spans="1:14" x14ac:dyDescent="0.25">
      <c r="A4617" s="3" t="s">
        <v>4720</v>
      </c>
      <c r="B4617" s="3">
        <v>33</v>
      </c>
      <c r="C4617" s="3" t="s">
        <v>83</v>
      </c>
      <c r="D4617" s="3" t="s">
        <v>19</v>
      </c>
      <c r="E4617" s="5">
        <v>8.92</v>
      </c>
      <c r="F4617" s="3">
        <v>48</v>
      </c>
      <c r="G4617" s="3" t="s">
        <v>135</v>
      </c>
      <c r="H4617" s="3" t="s">
        <v>120</v>
      </c>
      <c r="I4617" s="5">
        <v>8.99</v>
      </c>
      <c r="J4617" s="3">
        <v>1</v>
      </c>
      <c r="K4617" s="3" t="s">
        <v>95</v>
      </c>
      <c r="L4617" s="3">
        <v>5</v>
      </c>
      <c r="M4617" s="5">
        <v>0.18</v>
      </c>
      <c r="N4617" s="3" t="s">
        <v>112</v>
      </c>
    </row>
    <row r="4618" spans="1:14" x14ac:dyDescent="0.25">
      <c r="A4618" s="3" t="s">
        <v>4721</v>
      </c>
      <c r="B4618" s="3">
        <v>58</v>
      </c>
      <c r="C4618" s="3" t="s">
        <v>106</v>
      </c>
      <c r="D4618" s="3" t="s">
        <v>19</v>
      </c>
      <c r="E4618" s="5">
        <v>6.35</v>
      </c>
      <c r="F4618" s="3">
        <v>23</v>
      </c>
      <c r="G4618" s="3" t="s">
        <v>84</v>
      </c>
      <c r="H4618" s="3" t="s">
        <v>111</v>
      </c>
      <c r="I4618" s="5">
        <v>8.99</v>
      </c>
      <c r="J4618" s="3">
        <v>0</v>
      </c>
      <c r="K4618" s="3" t="s">
        <v>126</v>
      </c>
      <c r="L4618" s="3">
        <v>2</v>
      </c>
      <c r="M4618" s="5">
        <v>0.26</v>
      </c>
      <c r="N4618" s="3" t="s">
        <v>112</v>
      </c>
    </row>
    <row r="4619" spans="1:14" x14ac:dyDescent="0.25">
      <c r="A4619" s="3" t="s">
        <v>4722</v>
      </c>
      <c r="B4619" s="3">
        <v>41</v>
      </c>
      <c r="C4619" s="3" t="s">
        <v>93</v>
      </c>
      <c r="D4619" s="3" t="s">
        <v>23</v>
      </c>
      <c r="E4619" s="5">
        <v>0.56999999999999995</v>
      </c>
      <c r="F4619" s="3">
        <v>52</v>
      </c>
      <c r="G4619" s="3" t="s">
        <v>135</v>
      </c>
      <c r="H4619" s="3" t="s">
        <v>90</v>
      </c>
      <c r="I4619" s="5">
        <v>17.989999999999998</v>
      </c>
      <c r="J4619" s="3">
        <v>1</v>
      </c>
      <c r="K4619" s="3" t="s">
        <v>108</v>
      </c>
      <c r="L4619" s="3">
        <v>4</v>
      </c>
      <c r="M4619" s="5">
        <v>0.01</v>
      </c>
      <c r="N4619" s="3" t="s">
        <v>117</v>
      </c>
    </row>
    <row r="4620" spans="1:14" x14ac:dyDescent="0.25">
      <c r="A4620" s="3" t="s">
        <v>4723</v>
      </c>
      <c r="B4620" s="3">
        <v>45</v>
      </c>
      <c r="C4620" s="3" t="s">
        <v>93</v>
      </c>
      <c r="D4620" s="3" t="s">
        <v>23</v>
      </c>
      <c r="E4620" s="5">
        <v>15.41</v>
      </c>
      <c r="F4620" s="3">
        <v>6</v>
      </c>
      <c r="G4620" s="3" t="s">
        <v>84</v>
      </c>
      <c r="H4620" s="3" t="s">
        <v>111</v>
      </c>
      <c r="I4620" s="5">
        <v>17.989999999999998</v>
      </c>
      <c r="J4620" s="3">
        <v>0</v>
      </c>
      <c r="K4620" s="3" t="s">
        <v>126</v>
      </c>
      <c r="L4620" s="3">
        <v>3</v>
      </c>
      <c r="M4620" s="5">
        <v>2.2000000000000002</v>
      </c>
      <c r="N4620" s="3" t="s">
        <v>91</v>
      </c>
    </row>
    <row r="4621" spans="1:14" x14ac:dyDescent="0.25">
      <c r="A4621" s="3" t="s">
        <v>4724</v>
      </c>
      <c r="B4621" s="3">
        <v>59</v>
      </c>
      <c r="C4621" s="3" t="s">
        <v>93</v>
      </c>
      <c r="D4621" s="3" t="s">
        <v>21</v>
      </c>
      <c r="E4621" s="5">
        <v>4.17</v>
      </c>
      <c r="F4621" s="3">
        <v>57</v>
      </c>
      <c r="G4621" s="3" t="s">
        <v>94</v>
      </c>
      <c r="H4621" s="3" t="s">
        <v>122</v>
      </c>
      <c r="I4621" s="5">
        <v>13.99</v>
      </c>
      <c r="J4621" s="3">
        <v>1</v>
      </c>
      <c r="K4621" s="3" t="s">
        <v>108</v>
      </c>
      <c r="L4621" s="3">
        <v>4</v>
      </c>
      <c r="M4621" s="5">
        <v>7.0000000000000007E-2</v>
      </c>
      <c r="N4621" s="3" t="s">
        <v>99</v>
      </c>
    </row>
    <row r="4622" spans="1:14" x14ac:dyDescent="0.25">
      <c r="A4622" s="3" t="s">
        <v>4725</v>
      </c>
      <c r="B4622" s="3">
        <v>24</v>
      </c>
      <c r="C4622" s="3" t="s">
        <v>83</v>
      </c>
      <c r="D4622" s="3" t="s">
        <v>19</v>
      </c>
      <c r="E4622" s="5">
        <v>11.85</v>
      </c>
      <c r="F4622" s="3">
        <v>0</v>
      </c>
      <c r="G4622" s="3" t="s">
        <v>94</v>
      </c>
      <c r="H4622" s="3" t="s">
        <v>90</v>
      </c>
      <c r="I4622" s="5">
        <v>8.99</v>
      </c>
      <c r="J4622" s="3">
        <v>0</v>
      </c>
      <c r="K4622" s="3" t="s">
        <v>102</v>
      </c>
      <c r="L4622" s="3">
        <v>3</v>
      </c>
      <c r="M4622" s="5">
        <v>11.85</v>
      </c>
      <c r="N4622" s="3" t="s">
        <v>91</v>
      </c>
    </row>
    <row r="4623" spans="1:14" x14ac:dyDescent="0.25">
      <c r="A4623" s="3" t="s">
        <v>4726</v>
      </c>
      <c r="B4623" s="3">
        <v>38</v>
      </c>
      <c r="C4623" s="3" t="s">
        <v>93</v>
      </c>
      <c r="D4623" s="3" t="s">
        <v>21</v>
      </c>
      <c r="E4623" s="5">
        <v>32.31</v>
      </c>
      <c r="F4623" s="3">
        <v>11</v>
      </c>
      <c r="G4623" s="3" t="s">
        <v>98</v>
      </c>
      <c r="H4623" s="3" t="s">
        <v>90</v>
      </c>
      <c r="I4623" s="5">
        <v>13.99</v>
      </c>
      <c r="J4623" s="3">
        <v>0</v>
      </c>
      <c r="K4623" s="3" t="s">
        <v>108</v>
      </c>
      <c r="L4623" s="3">
        <v>3</v>
      </c>
      <c r="M4623" s="5">
        <v>2.69</v>
      </c>
      <c r="N4623" s="3" t="s">
        <v>99</v>
      </c>
    </row>
    <row r="4624" spans="1:14" x14ac:dyDescent="0.25">
      <c r="A4624" s="3" t="s">
        <v>4727</v>
      </c>
      <c r="B4624" s="3">
        <v>59</v>
      </c>
      <c r="C4624" s="3" t="s">
        <v>83</v>
      </c>
      <c r="D4624" s="3" t="s">
        <v>19</v>
      </c>
      <c r="E4624" s="5">
        <v>12.4</v>
      </c>
      <c r="F4624" s="3">
        <v>43</v>
      </c>
      <c r="G4624" s="3" t="s">
        <v>114</v>
      </c>
      <c r="H4624" s="3" t="s">
        <v>120</v>
      </c>
      <c r="I4624" s="5">
        <v>8.99</v>
      </c>
      <c r="J4624" s="3">
        <v>1</v>
      </c>
      <c r="K4624" s="3" t="s">
        <v>102</v>
      </c>
      <c r="L4624" s="3">
        <v>3</v>
      </c>
      <c r="M4624" s="5">
        <v>0.28000000000000003</v>
      </c>
      <c r="N4624" s="3" t="s">
        <v>99</v>
      </c>
    </row>
    <row r="4625" spans="1:14" x14ac:dyDescent="0.25">
      <c r="A4625" s="3" t="s">
        <v>4728</v>
      </c>
      <c r="B4625" s="3">
        <v>40</v>
      </c>
      <c r="C4625" s="3" t="s">
        <v>83</v>
      </c>
      <c r="D4625" s="3" t="s">
        <v>19</v>
      </c>
      <c r="E4625" s="5">
        <v>6.86</v>
      </c>
      <c r="F4625" s="3">
        <v>1</v>
      </c>
      <c r="G4625" s="3" t="s">
        <v>98</v>
      </c>
      <c r="H4625" s="3" t="s">
        <v>122</v>
      </c>
      <c r="I4625" s="5">
        <v>8.99</v>
      </c>
      <c r="J4625" s="3">
        <v>0</v>
      </c>
      <c r="K4625" s="3" t="s">
        <v>95</v>
      </c>
      <c r="L4625" s="3">
        <v>4</v>
      </c>
      <c r="M4625" s="5">
        <v>3.43</v>
      </c>
      <c r="N4625" s="3" t="s">
        <v>91</v>
      </c>
    </row>
    <row r="4626" spans="1:14" x14ac:dyDescent="0.25">
      <c r="A4626" s="3" t="s">
        <v>4729</v>
      </c>
      <c r="B4626" s="3">
        <v>53</v>
      </c>
      <c r="C4626" s="3" t="s">
        <v>93</v>
      </c>
      <c r="D4626" s="3" t="s">
        <v>23</v>
      </c>
      <c r="E4626" s="5">
        <v>17.989999999999998</v>
      </c>
      <c r="F4626" s="3">
        <v>0</v>
      </c>
      <c r="G4626" s="3" t="s">
        <v>89</v>
      </c>
      <c r="H4626" s="3" t="s">
        <v>90</v>
      </c>
      <c r="I4626" s="5">
        <v>17.989999999999998</v>
      </c>
      <c r="J4626" s="3">
        <v>0</v>
      </c>
      <c r="K4626" s="3" t="s">
        <v>95</v>
      </c>
      <c r="L4626" s="3">
        <v>3</v>
      </c>
      <c r="M4626" s="5">
        <v>17.989999999999998</v>
      </c>
      <c r="N4626" s="3" t="s">
        <v>99</v>
      </c>
    </row>
    <row r="4627" spans="1:14" x14ac:dyDescent="0.25">
      <c r="A4627" s="3" t="s">
        <v>4730</v>
      </c>
      <c r="B4627" s="3">
        <v>31</v>
      </c>
      <c r="C4627" s="3" t="s">
        <v>83</v>
      </c>
      <c r="D4627" s="3" t="s">
        <v>19</v>
      </c>
      <c r="E4627" s="5">
        <v>7.64</v>
      </c>
      <c r="F4627" s="3">
        <v>46</v>
      </c>
      <c r="G4627" s="3" t="s">
        <v>135</v>
      </c>
      <c r="H4627" s="3" t="s">
        <v>85</v>
      </c>
      <c r="I4627" s="5">
        <v>8.99</v>
      </c>
      <c r="J4627" s="3">
        <v>1</v>
      </c>
      <c r="K4627" s="3" t="s">
        <v>126</v>
      </c>
      <c r="L4627" s="3">
        <v>4</v>
      </c>
      <c r="M4627" s="5">
        <v>0.16</v>
      </c>
      <c r="N4627" s="3" t="s">
        <v>96</v>
      </c>
    </row>
    <row r="4628" spans="1:14" x14ac:dyDescent="0.25">
      <c r="A4628" s="3" t="s">
        <v>4731</v>
      </c>
      <c r="B4628" s="3">
        <v>59</v>
      </c>
      <c r="C4628" s="3" t="s">
        <v>83</v>
      </c>
      <c r="D4628" s="3" t="s">
        <v>19</v>
      </c>
      <c r="E4628" s="5">
        <v>35.89</v>
      </c>
      <c r="F4628" s="3">
        <v>11</v>
      </c>
      <c r="G4628" s="3" t="s">
        <v>98</v>
      </c>
      <c r="H4628" s="3" t="s">
        <v>111</v>
      </c>
      <c r="I4628" s="5">
        <v>8.99</v>
      </c>
      <c r="J4628" s="3">
        <v>0</v>
      </c>
      <c r="K4628" s="3" t="s">
        <v>126</v>
      </c>
      <c r="L4628" s="3">
        <v>4</v>
      </c>
      <c r="M4628" s="5">
        <v>2.99</v>
      </c>
      <c r="N4628" s="3" t="s">
        <v>96</v>
      </c>
    </row>
    <row r="4629" spans="1:14" x14ac:dyDescent="0.25">
      <c r="A4629" s="3" t="s">
        <v>4732</v>
      </c>
      <c r="B4629" s="3">
        <v>58</v>
      </c>
      <c r="C4629" s="3" t="s">
        <v>93</v>
      </c>
      <c r="D4629" s="3" t="s">
        <v>19</v>
      </c>
      <c r="E4629" s="5">
        <v>8.5299999999999994</v>
      </c>
      <c r="F4629" s="3">
        <v>8</v>
      </c>
      <c r="G4629" s="3" t="s">
        <v>135</v>
      </c>
      <c r="H4629" s="3" t="s">
        <v>111</v>
      </c>
      <c r="I4629" s="5">
        <v>8.99</v>
      </c>
      <c r="J4629" s="3">
        <v>0</v>
      </c>
      <c r="K4629" s="3" t="s">
        <v>108</v>
      </c>
      <c r="L4629" s="3">
        <v>2</v>
      </c>
      <c r="M4629" s="5">
        <v>0.95</v>
      </c>
      <c r="N4629" s="3" t="s">
        <v>112</v>
      </c>
    </row>
    <row r="4630" spans="1:14" x14ac:dyDescent="0.25">
      <c r="A4630" s="3" t="s">
        <v>4733</v>
      </c>
      <c r="B4630" s="3">
        <v>18</v>
      </c>
      <c r="C4630" s="3" t="s">
        <v>83</v>
      </c>
      <c r="D4630" s="3" t="s">
        <v>23</v>
      </c>
      <c r="E4630" s="5">
        <v>27.6</v>
      </c>
      <c r="F4630" s="3">
        <v>11</v>
      </c>
      <c r="G4630" s="3" t="s">
        <v>84</v>
      </c>
      <c r="H4630" s="3" t="s">
        <v>111</v>
      </c>
      <c r="I4630" s="5">
        <v>17.989999999999998</v>
      </c>
      <c r="J4630" s="3">
        <v>0</v>
      </c>
      <c r="K4630" s="3" t="s">
        <v>102</v>
      </c>
      <c r="L4630" s="3">
        <v>5</v>
      </c>
      <c r="M4630" s="5">
        <v>2.2999999999999998</v>
      </c>
      <c r="N4630" s="3" t="s">
        <v>104</v>
      </c>
    </row>
    <row r="4631" spans="1:14" x14ac:dyDescent="0.25">
      <c r="A4631" s="3" t="s">
        <v>4734</v>
      </c>
      <c r="B4631" s="3">
        <v>20</v>
      </c>
      <c r="C4631" s="3" t="s">
        <v>106</v>
      </c>
      <c r="D4631" s="3" t="s">
        <v>23</v>
      </c>
      <c r="E4631" s="5">
        <v>8.8699999999999992</v>
      </c>
      <c r="F4631" s="3">
        <v>24</v>
      </c>
      <c r="G4631" s="3" t="s">
        <v>98</v>
      </c>
      <c r="H4631" s="3" t="s">
        <v>111</v>
      </c>
      <c r="I4631" s="5">
        <v>17.989999999999998</v>
      </c>
      <c r="J4631" s="3">
        <v>0</v>
      </c>
      <c r="K4631" s="3" t="s">
        <v>95</v>
      </c>
      <c r="L4631" s="3">
        <v>1</v>
      </c>
      <c r="M4631" s="5">
        <v>0.35</v>
      </c>
      <c r="N4631" s="3" t="s">
        <v>87</v>
      </c>
    </row>
    <row r="4632" spans="1:14" x14ac:dyDescent="0.25">
      <c r="A4632" s="3" t="s">
        <v>4735</v>
      </c>
      <c r="B4632" s="3">
        <v>59</v>
      </c>
      <c r="C4632" s="3" t="s">
        <v>93</v>
      </c>
      <c r="D4632" s="3" t="s">
        <v>19</v>
      </c>
      <c r="E4632" s="5">
        <v>12.03</v>
      </c>
      <c r="F4632" s="3">
        <v>33</v>
      </c>
      <c r="G4632" s="3" t="s">
        <v>94</v>
      </c>
      <c r="H4632" s="3" t="s">
        <v>85</v>
      </c>
      <c r="I4632" s="5">
        <v>8.99</v>
      </c>
      <c r="J4632" s="3">
        <v>1</v>
      </c>
      <c r="K4632" s="3" t="s">
        <v>102</v>
      </c>
      <c r="L4632" s="3">
        <v>1</v>
      </c>
      <c r="M4632" s="5">
        <v>0.35</v>
      </c>
      <c r="N4632" s="3" t="s">
        <v>87</v>
      </c>
    </row>
    <row r="4633" spans="1:14" x14ac:dyDescent="0.25">
      <c r="A4633" s="3" t="s">
        <v>4736</v>
      </c>
      <c r="B4633" s="3">
        <v>28</v>
      </c>
      <c r="C4633" s="3" t="s">
        <v>93</v>
      </c>
      <c r="D4633" s="3" t="s">
        <v>23</v>
      </c>
      <c r="E4633" s="5">
        <v>16.690000000000001</v>
      </c>
      <c r="F4633" s="3">
        <v>47</v>
      </c>
      <c r="G4633" s="3" t="s">
        <v>114</v>
      </c>
      <c r="H4633" s="3" t="s">
        <v>90</v>
      </c>
      <c r="I4633" s="5">
        <v>17.989999999999998</v>
      </c>
      <c r="J4633" s="3">
        <v>1</v>
      </c>
      <c r="K4633" s="3" t="s">
        <v>102</v>
      </c>
      <c r="L4633" s="3">
        <v>3</v>
      </c>
      <c r="M4633" s="5">
        <v>0.35</v>
      </c>
      <c r="N4633" s="3" t="s">
        <v>104</v>
      </c>
    </row>
    <row r="4634" spans="1:14" x14ac:dyDescent="0.25">
      <c r="A4634" s="3" t="s">
        <v>4737</v>
      </c>
      <c r="B4634" s="3">
        <v>48</v>
      </c>
      <c r="C4634" s="3" t="s">
        <v>83</v>
      </c>
      <c r="D4634" s="3" t="s">
        <v>23</v>
      </c>
      <c r="E4634" s="5">
        <v>1.54</v>
      </c>
      <c r="F4634" s="3">
        <v>22</v>
      </c>
      <c r="G4634" s="3" t="s">
        <v>94</v>
      </c>
      <c r="H4634" s="3" t="s">
        <v>111</v>
      </c>
      <c r="I4634" s="5">
        <v>17.989999999999998</v>
      </c>
      <c r="J4634" s="3">
        <v>1</v>
      </c>
      <c r="K4634" s="3" t="s">
        <v>95</v>
      </c>
      <c r="L4634" s="3">
        <v>5</v>
      </c>
      <c r="M4634" s="5">
        <v>7.0000000000000007E-2</v>
      </c>
      <c r="N4634" s="3" t="s">
        <v>91</v>
      </c>
    </row>
    <row r="4635" spans="1:14" x14ac:dyDescent="0.25">
      <c r="A4635" s="3" t="s">
        <v>4738</v>
      </c>
      <c r="B4635" s="3">
        <v>35</v>
      </c>
      <c r="C4635" s="3" t="s">
        <v>93</v>
      </c>
      <c r="D4635" s="3" t="s">
        <v>23</v>
      </c>
      <c r="E4635" s="5">
        <v>25.2</v>
      </c>
      <c r="F4635" s="3">
        <v>48</v>
      </c>
      <c r="G4635" s="3" t="s">
        <v>94</v>
      </c>
      <c r="H4635" s="3" t="s">
        <v>122</v>
      </c>
      <c r="I4635" s="5">
        <v>17.989999999999998</v>
      </c>
      <c r="J4635" s="3">
        <v>0</v>
      </c>
      <c r="K4635" s="3" t="s">
        <v>102</v>
      </c>
      <c r="L4635" s="3">
        <v>4</v>
      </c>
      <c r="M4635" s="5">
        <v>0.51</v>
      </c>
      <c r="N4635" s="3" t="s">
        <v>91</v>
      </c>
    </row>
    <row r="4636" spans="1:14" x14ac:dyDescent="0.25">
      <c r="A4636" s="3" t="s">
        <v>4739</v>
      </c>
      <c r="B4636" s="3">
        <v>46</v>
      </c>
      <c r="C4636" s="3" t="s">
        <v>83</v>
      </c>
      <c r="D4636" s="3" t="s">
        <v>19</v>
      </c>
      <c r="E4636" s="5">
        <v>4.1100000000000003</v>
      </c>
      <c r="F4636" s="3">
        <v>16</v>
      </c>
      <c r="G4636" s="3" t="s">
        <v>114</v>
      </c>
      <c r="H4636" s="3" t="s">
        <v>122</v>
      </c>
      <c r="I4636" s="5">
        <v>8.99</v>
      </c>
      <c r="J4636" s="3">
        <v>1</v>
      </c>
      <c r="K4636" s="3" t="s">
        <v>126</v>
      </c>
      <c r="L4636" s="3">
        <v>4</v>
      </c>
      <c r="M4636" s="5">
        <v>0.24</v>
      </c>
      <c r="N4636" s="3" t="s">
        <v>87</v>
      </c>
    </row>
    <row r="4637" spans="1:14" x14ac:dyDescent="0.25">
      <c r="A4637" s="3" t="s">
        <v>4740</v>
      </c>
      <c r="B4637" s="3">
        <v>57</v>
      </c>
      <c r="C4637" s="3" t="s">
        <v>83</v>
      </c>
      <c r="D4637" s="3" t="s">
        <v>21</v>
      </c>
      <c r="E4637" s="5">
        <v>4.8099999999999996</v>
      </c>
      <c r="F4637" s="3">
        <v>21</v>
      </c>
      <c r="G4637" s="3" t="s">
        <v>94</v>
      </c>
      <c r="H4637" s="3" t="s">
        <v>120</v>
      </c>
      <c r="I4637" s="5">
        <v>13.99</v>
      </c>
      <c r="J4637" s="3">
        <v>1</v>
      </c>
      <c r="K4637" s="3" t="s">
        <v>102</v>
      </c>
      <c r="L4637" s="3">
        <v>2</v>
      </c>
      <c r="M4637" s="5">
        <v>0.22</v>
      </c>
      <c r="N4637" s="3" t="s">
        <v>99</v>
      </c>
    </row>
    <row r="4638" spans="1:14" x14ac:dyDescent="0.25">
      <c r="A4638" s="3" t="s">
        <v>4741</v>
      </c>
      <c r="B4638" s="3">
        <v>67</v>
      </c>
      <c r="C4638" s="3" t="s">
        <v>83</v>
      </c>
      <c r="D4638" s="3" t="s">
        <v>21</v>
      </c>
      <c r="E4638" s="5">
        <v>1.93</v>
      </c>
      <c r="F4638" s="3">
        <v>48</v>
      </c>
      <c r="G4638" s="3" t="s">
        <v>94</v>
      </c>
      <c r="H4638" s="3" t="s">
        <v>90</v>
      </c>
      <c r="I4638" s="5">
        <v>13.99</v>
      </c>
      <c r="J4638" s="3">
        <v>1</v>
      </c>
      <c r="K4638" s="3" t="s">
        <v>102</v>
      </c>
      <c r="L4638" s="3">
        <v>5</v>
      </c>
      <c r="M4638" s="5">
        <v>0.04</v>
      </c>
      <c r="N4638" s="3" t="s">
        <v>99</v>
      </c>
    </row>
    <row r="4639" spans="1:14" x14ac:dyDescent="0.25">
      <c r="A4639" s="3" t="s">
        <v>4742</v>
      </c>
      <c r="B4639" s="3">
        <v>67</v>
      </c>
      <c r="C4639" s="3" t="s">
        <v>106</v>
      </c>
      <c r="D4639" s="3" t="s">
        <v>21</v>
      </c>
      <c r="E4639" s="5">
        <v>0.01</v>
      </c>
      <c r="F4639" s="3">
        <v>1</v>
      </c>
      <c r="G4639" s="3" t="s">
        <v>114</v>
      </c>
      <c r="H4639" s="3" t="s">
        <v>120</v>
      </c>
      <c r="I4639" s="5">
        <v>13.99</v>
      </c>
      <c r="J4639" s="3">
        <v>0</v>
      </c>
      <c r="K4639" s="3" t="s">
        <v>95</v>
      </c>
      <c r="L4639" s="3">
        <v>4</v>
      </c>
      <c r="M4639" s="5">
        <v>0.01</v>
      </c>
      <c r="N4639" s="3" t="s">
        <v>99</v>
      </c>
    </row>
    <row r="4640" spans="1:14" x14ac:dyDescent="0.25">
      <c r="A4640" s="3" t="s">
        <v>4743</v>
      </c>
      <c r="B4640" s="3">
        <v>49</v>
      </c>
      <c r="C4640" s="3" t="s">
        <v>106</v>
      </c>
      <c r="D4640" s="3" t="s">
        <v>21</v>
      </c>
      <c r="E4640" s="5">
        <v>19.77</v>
      </c>
      <c r="F4640" s="3">
        <v>54</v>
      </c>
      <c r="G4640" s="3" t="s">
        <v>135</v>
      </c>
      <c r="H4640" s="3" t="s">
        <v>85</v>
      </c>
      <c r="I4640" s="5">
        <v>13.99</v>
      </c>
      <c r="J4640" s="3">
        <v>0</v>
      </c>
      <c r="K4640" s="3" t="s">
        <v>102</v>
      </c>
      <c r="L4640" s="3">
        <v>4</v>
      </c>
      <c r="M4640" s="5">
        <v>0.36</v>
      </c>
      <c r="N4640" s="3" t="s">
        <v>87</v>
      </c>
    </row>
    <row r="4641" spans="1:14" x14ac:dyDescent="0.25">
      <c r="A4641" s="3" t="s">
        <v>4744</v>
      </c>
      <c r="B4641" s="3">
        <v>48</v>
      </c>
      <c r="C4641" s="3" t="s">
        <v>106</v>
      </c>
      <c r="D4641" s="3" t="s">
        <v>23</v>
      </c>
      <c r="E4641" s="5">
        <v>2.98</v>
      </c>
      <c r="F4641" s="3">
        <v>6</v>
      </c>
      <c r="G4641" s="3" t="s">
        <v>114</v>
      </c>
      <c r="H4641" s="3" t="s">
        <v>85</v>
      </c>
      <c r="I4641" s="5">
        <v>17.989999999999998</v>
      </c>
      <c r="J4641" s="3">
        <v>0</v>
      </c>
      <c r="K4641" s="3" t="s">
        <v>102</v>
      </c>
      <c r="L4641" s="3">
        <v>2</v>
      </c>
      <c r="M4641" s="5">
        <v>0.43</v>
      </c>
      <c r="N4641" s="3" t="s">
        <v>112</v>
      </c>
    </row>
    <row r="4642" spans="1:14" x14ac:dyDescent="0.25">
      <c r="A4642" s="3" t="s">
        <v>4745</v>
      </c>
      <c r="B4642" s="3">
        <v>23</v>
      </c>
      <c r="C4642" s="3" t="s">
        <v>93</v>
      </c>
      <c r="D4642" s="3" t="s">
        <v>19</v>
      </c>
      <c r="E4642" s="5">
        <v>27.77</v>
      </c>
      <c r="F4642" s="3">
        <v>21</v>
      </c>
      <c r="G4642" s="3" t="s">
        <v>94</v>
      </c>
      <c r="H4642" s="3" t="s">
        <v>111</v>
      </c>
      <c r="I4642" s="5">
        <v>8.99</v>
      </c>
      <c r="J4642" s="3">
        <v>0</v>
      </c>
      <c r="K4642" s="3" t="s">
        <v>108</v>
      </c>
      <c r="L4642" s="3">
        <v>2</v>
      </c>
      <c r="M4642" s="5">
        <v>1.26</v>
      </c>
      <c r="N4642" s="3" t="s">
        <v>112</v>
      </c>
    </row>
    <row r="4643" spans="1:14" x14ac:dyDescent="0.25">
      <c r="A4643" s="3" t="s">
        <v>4746</v>
      </c>
      <c r="B4643" s="3">
        <v>43</v>
      </c>
      <c r="C4643" s="3" t="s">
        <v>83</v>
      </c>
      <c r="D4643" s="3" t="s">
        <v>19</v>
      </c>
      <c r="E4643" s="5">
        <v>6.86</v>
      </c>
      <c r="F4643" s="3">
        <v>41</v>
      </c>
      <c r="G4643" s="3" t="s">
        <v>114</v>
      </c>
      <c r="H4643" s="3" t="s">
        <v>120</v>
      </c>
      <c r="I4643" s="5">
        <v>8.99</v>
      </c>
      <c r="J4643" s="3">
        <v>1</v>
      </c>
      <c r="K4643" s="3" t="s">
        <v>108</v>
      </c>
      <c r="L4643" s="3">
        <v>4</v>
      </c>
      <c r="M4643" s="5">
        <v>0.16</v>
      </c>
      <c r="N4643" s="3" t="s">
        <v>117</v>
      </c>
    </row>
    <row r="4644" spans="1:14" x14ac:dyDescent="0.25">
      <c r="A4644" s="3" t="s">
        <v>4747</v>
      </c>
      <c r="B4644" s="3">
        <v>49</v>
      </c>
      <c r="C4644" s="3" t="s">
        <v>106</v>
      </c>
      <c r="D4644" s="3" t="s">
        <v>19</v>
      </c>
      <c r="E4644" s="5">
        <v>10.85</v>
      </c>
      <c r="F4644" s="3">
        <v>27</v>
      </c>
      <c r="G4644" s="3" t="s">
        <v>94</v>
      </c>
      <c r="H4644" s="3" t="s">
        <v>111</v>
      </c>
      <c r="I4644" s="5">
        <v>8.99</v>
      </c>
      <c r="J4644" s="3">
        <v>0</v>
      </c>
      <c r="K4644" s="3" t="s">
        <v>108</v>
      </c>
      <c r="L4644" s="3">
        <v>4</v>
      </c>
      <c r="M4644" s="5">
        <v>0.39</v>
      </c>
      <c r="N4644" s="3" t="s">
        <v>104</v>
      </c>
    </row>
    <row r="4645" spans="1:14" x14ac:dyDescent="0.25">
      <c r="A4645" s="3" t="s">
        <v>4748</v>
      </c>
      <c r="B4645" s="3">
        <v>65</v>
      </c>
      <c r="C4645" s="3" t="s">
        <v>106</v>
      </c>
      <c r="D4645" s="3" t="s">
        <v>21</v>
      </c>
      <c r="E4645" s="5">
        <v>10.44</v>
      </c>
      <c r="F4645" s="3">
        <v>58</v>
      </c>
      <c r="G4645" s="3" t="s">
        <v>98</v>
      </c>
      <c r="H4645" s="3" t="s">
        <v>111</v>
      </c>
      <c r="I4645" s="5">
        <v>13.99</v>
      </c>
      <c r="J4645" s="3">
        <v>1</v>
      </c>
      <c r="K4645" s="3" t="s">
        <v>86</v>
      </c>
      <c r="L4645" s="3">
        <v>2</v>
      </c>
      <c r="M4645" s="5">
        <v>0.18</v>
      </c>
      <c r="N4645" s="3" t="s">
        <v>117</v>
      </c>
    </row>
    <row r="4646" spans="1:14" x14ac:dyDescent="0.25">
      <c r="A4646" s="3" t="s">
        <v>4749</v>
      </c>
      <c r="B4646" s="3">
        <v>59</v>
      </c>
      <c r="C4646" s="3" t="s">
        <v>93</v>
      </c>
      <c r="D4646" s="3" t="s">
        <v>19</v>
      </c>
      <c r="E4646" s="5">
        <v>24.62</v>
      </c>
      <c r="F4646" s="3">
        <v>21</v>
      </c>
      <c r="G4646" s="3" t="s">
        <v>135</v>
      </c>
      <c r="H4646" s="3" t="s">
        <v>85</v>
      </c>
      <c r="I4646" s="5">
        <v>8.99</v>
      </c>
      <c r="J4646" s="3">
        <v>0</v>
      </c>
      <c r="K4646" s="3" t="s">
        <v>126</v>
      </c>
      <c r="L4646" s="3">
        <v>3</v>
      </c>
      <c r="M4646" s="5">
        <v>1.1200000000000001</v>
      </c>
      <c r="N4646" s="3" t="s">
        <v>96</v>
      </c>
    </row>
    <row r="4647" spans="1:14" x14ac:dyDescent="0.25">
      <c r="A4647" s="3" t="s">
        <v>4750</v>
      </c>
      <c r="B4647" s="3">
        <v>48</v>
      </c>
      <c r="C4647" s="3" t="s">
        <v>93</v>
      </c>
      <c r="D4647" s="3" t="s">
        <v>19</v>
      </c>
      <c r="E4647" s="5">
        <v>6.94</v>
      </c>
      <c r="F4647" s="3">
        <v>52</v>
      </c>
      <c r="G4647" s="3" t="s">
        <v>94</v>
      </c>
      <c r="H4647" s="3" t="s">
        <v>120</v>
      </c>
      <c r="I4647" s="5">
        <v>8.99</v>
      </c>
      <c r="J4647" s="3">
        <v>1</v>
      </c>
      <c r="K4647" s="3" t="s">
        <v>102</v>
      </c>
      <c r="L4647" s="3">
        <v>1</v>
      </c>
      <c r="M4647" s="5">
        <v>0.13</v>
      </c>
      <c r="N4647" s="3" t="s">
        <v>87</v>
      </c>
    </row>
    <row r="4648" spans="1:14" x14ac:dyDescent="0.25">
      <c r="A4648" s="3" t="s">
        <v>4751</v>
      </c>
      <c r="B4648" s="3">
        <v>21</v>
      </c>
      <c r="C4648" s="3" t="s">
        <v>106</v>
      </c>
      <c r="D4648" s="3" t="s">
        <v>21</v>
      </c>
      <c r="E4648" s="5">
        <v>4.5199999999999996</v>
      </c>
      <c r="F4648" s="3">
        <v>3</v>
      </c>
      <c r="G4648" s="3" t="s">
        <v>98</v>
      </c>
      <c r="H4648" s="3" t="s">
        <v>90</v>
      </c>
      <c r="I4648" s="5">
        <v>13.99</v>
      </c>
      <c r="J4648" s="3">
        <v>0</v>
      </c>
      <c r="K4648" s="3" t="s">
        <v>95</v>
      </c>
      <c r="L4648" s="3">
        <v>3</v>
      </c>
      <c r="M4648" s="5">
        <v>1.1299999999999999</v>
      </c>
      <c r="N4648" s="3" t="s">
        <v>96</v>
      </c>
    </row>
    <row r="4649" spans="1:14" x14ac:dyDescent="0.25">
      <c r="A4649" s="3" t="s">
        <v>4752</v>
      </c>
      <c r="B4649" s="3">
        <v>61</v>
      </c>
      <c r="C4649" s="3" t="s">
        <v>106</v>
      </c>
      <c r="D4649" s="3" t="s">
        <v>23</v>
      </c>
      <c r="E4649" s="5">
        <v>1.63</v>
      </c>
      <c r="F4649" s="3">
        <v>36</v>
      </c>
      <c r="G4649" s="3" t="s">
        <v>84</v>
      </c>
      <c r="H4649" s="3" t="s">
        <v>90</v>
      </c>
      <c r="I4649" s="5">
        <v>17.989999999999998</v>
      </c>
      <c r="J4649" s="3">
        <v>1</v>
      </c>
      <c r="K4649" s="3" t="s">
        <v>95</v>
      </c>
      <c r="L4649" s="3">
        <v>5</v>
      </c>
      <c r="M4649" s="5">
        <v>0.04</v>
      </c>
      <c r="N4649" s="3" t="s">
        <v>96</v>
      </c>
    </row>
    <row r="4650" spans="1:14" x14ac:dyDescent="0.25">
      <c r="A4650" s="3" t="s">
        <v>4753</v>
      </c>
      <c r="B4650" s="3">
        <v>34</v>
      </c>
      <c r="C4650" s="3" t="s">
        <v>93</v>
      </c>
      <c r="D4650" s="3" t="s">
        <v>19</v>
      </c>
      <c r="E4650" s="5">
        <v>12.42</v>
      </c>
      <c r="F4650" s="3">
        <v>28</v>
      </c>
      <c r="G4650" s="3" t="s">
        <v>135</v>
      </c>
      <c r="H4650" s="3" t="s">
        <v>120</v>
      </c>
      <c r="I4650" s="5">
        <v>8.99</v>
      </c>
      <c r="J4650" s="3">
        <v>0</v>
      </c>
      <c r="K4650" s="3" t="s">
        <v>126</v>
      </c>
      <c r="L4650" s="3">
        <v>2</v>
      </c>
      <c r="M4650" s="5">
        <v>0.43</v>
      </c>
      <c r="N4650" s="3" t="s">
        <v>117</v>
      </c>
    </row>
    <row r="4651" spans="1:14" x14ac:dyDescent="0.25">
      <c r="A4651" s="3" t="s">
        <v>4754</v>
      </c>
      <c r="B4651" s="3">
        <v>51</v>
      </c>
      <c r="C4651" s="3" t="s">
        <v>106</v>
      </c>
      <c r="D4651" s="3" t="s">
        <v>21</v>
      </c>
      <c r="E4651" s="5">
        <v>38.31</v>
      </c>
      <c r="F4651" s="3">
        <v>4</v>
      </c>
      <c r="G4651" s="3" t="s">
        <v>84</v>
      </c>
      <c r="H4651" s="3" t="s">
        <v>85</v>
      </c>
      <c r="I4651" s="5">
        <v>13.99</v>
      </c>
      <c r="J4651" s="3">
        <v>0</v>
      </c>
      <c r="K4651" s="3" t="s">
        <v>95</v>
      </c>
      <c r="L4651" s="3">
        <v>5</v>
      </c>
      <c r="M4651" s="5">
        <v>7.66</v>
      </c>
      <c r="N4651" s="3" t="s">
        <v>87</v>
      </c>
    </row>
    <row r="4652" spans="1:14" x14ac:dyDescent="0.25">
      <c r="A4652" s="3" t="s">
        <v>4755</v>
      </c>
      <c r="B4652" s="3">
        <v>23</v>
      </c>
      <c r="C4652" s="3" t="s">
        <v>106</v>
      </c>
      <c r="D4652" s="3" t="s">
        <v>21</v>
      </c>
      <c r="E4652" s="5">
        <v>14.9</v>
      </c>
      <c r="F4652" s="3">
        <v>40</v>
      </c>
      <c r="G4652" s="3" t="s">
        <v>94</v>
      </c>
      <c r="H4652" s="3" t="s">
        <v>122</v>
      </c>
      <c r="I4652" s="5">
        <v>13.99</v>
      </c>
      <c r="J4652" s="3">
        <v>1</v>
      </c>
      <c r="K4652" s="3" t="s">
        <v>108</v>
      </c>
      <c r="L4652" s="3">
        <v>1</v>
      </c>
      <c r="M4652" s="5">
        <v>0.36</v>
      </c>
      <c r="N4652" s="3" t="s">
        <v>91</v>
      </c>
    </row>
    <row r="4653" spans="1:14" x14ac:dyDescent="0.25">
      <c r="A4653" s="3" t="s">
        <v>4756</v>
      </c>
      <c r="B4653" s="3">
        <v>30</v>
      </c>
      <c r="C4653" s="3" t="s">
        <v>83</v>
      </c>
      <c r="D4653" s="3" t="s">
        <v>23</v>
      </c>
      <c r="E4653" s="5">
        <v>7.13</v>
      </c>
      <c r="F4653" s="3">
        <v>49</v>
      </c>
      <c r="G4653" s="3" t="s">
        <v>114</v>
      </c>
      <c r="H4653" s="3" t="s">
        <v>120</v>
      </c>
      <c r="I4653" s="5">
        <v>17.989999999999998</v>
      </c>
      <c r="J4653" s="3">
        <v>1</v>
      </c>
      <c r="K4653" s="3" t="s">
        <v>102</v>
      </c>
      <c r="L4653" s="3">
        <v>3</v>
      </c>
      <c r="M4653" s="5">
        <v>0.14000000000000001</v>
      </c>
      <c r="N4653" s="3" t="s">
        <v>104</v>
      </c>
    </row>
    <row r="4654" spans="1:14" x14ac:dyDescent="0.25">
      <c r="A4654" s="3" t="s">
        <v>4757</v>
      </c>
      <c r="B4654" s="3">
        <v>20</v>
      </c>
      <c r="C4654" s="3" t="s">
        <v>106</v>
      </c>
      <c r="D4654" s="3" t="s">
        <v>23</v>
      </c>
      <c r="E4654" s="5">
        <v>7.81</v>
      </c>
      <c r="F4654" s="3">
        <v>53</v>
      </c>
      <c r="G4654" s="3" t="s">
        <v>98</v>
      </c>
      <c r="H4654" s="3" t="s">
        <v>85</v>
      </c>
      <c r="I4654" s="5">
        <v>17.989999999999998</v>
      </c>
      <c r="J4654" s="3">
        <v>1</v>
      </c>
      <c r="K4654" s="3" t="s">
        <v>86</v>
      </c>
      <c r="L4654" s="3">
        <v>4</v>
      </c>
      <c r="M4654" s="5">
        <v>0.14000000000000001</v>
      </c>
      <c r="N4654" s="3" t="s">
        <v>104</v>
      </c>
    </row>
    <row r="4655" spans="1:14" x14ac:dyDescent="0.25">
      <c r="A4655" s="3" t="s">
        <v>4758</v>
      </c>
      <c r="B4655" s="3">
        <v>42</v>
      </c>
      <c r="C4655" s="3" t="s">
        <v>93</v>
      </c>
      <c r="D4655" s="3" t="s">
        <v>21</v>
      </c>
      <c r="E4655" s="5">
        <v>0.48</v>
      </c>
      <c r="F4655" s="3">
        <v>5</v>
      </c>
      <c r="G4655" s="3" t="s">
        <v>135</v>
      </c>
      <c r="H4655" s="3" t="s">
        <v>120</v>
      </c>
      <c r="I4655" s="5">
        <v>13.99</v>
      </c>
      <c r="J4655" s="3">
        <v>0</v>
      </c>
      <c r="K4655" s="3" t="s">
        <v>126</v>
      </c>
      <c r="L4655" s="3">
        <v>5</v>
      </c>
      <c r="M4655" s="5">
        <v>0.08</v>
      </c>
      <c r="N4655" s="3" t="s">
        <v>87</v>
      </c>
    </row>
    <row r="4656" spans="1:14" x14ac:dyDescent="0.25">
      <c r="A4656" s="3" t="s">
        <v>4759</v>
      </c>
      <c r="B4656" s="3">
        <v>62</v>
      </c>
      <c r="C4656" s="3" t="s">
        <v>93</v>
      </c>
      <c r="D4656" s="3" t="s">
        <v>21</v>
      </c>
      <c r="E4656" s="5">
        <v>6.55</v>
      </c>
      <c r="F4656" s="3">
        <v>52</v>
      </c>
      <c r="G4656" s="3" t="s">
        <v>94</v>
      </c>
      <c r="H4656" s="3" t="s">
        <v>120</v>
      </c>
      <c r="I4656" s="5">
        <v>13.99</v>
      </c>
      <c r="J4656" s="3">
        <v>0</v>
      </c>
      <c r="K4656" s="3" t="s">
        <v>102</v>
      </c>
      <c r="L4656" s="3">
        <v>5</v>
      </c>
      <c r="M4656" s="5">
        <v>0.12</v>
      </c>
      <c r="N4656" s="3" t="s">
        <v>91</v>
      </c>
    </row>
    <row r="4657" spans="1:14" x14ac:dyDescent="0.25">
      <c r="A4657" s="3" t="s">
        <v>4760</v>
      </c>
      <c r="B4657" s="3">
        <v>49</v>
      </c>
      <c r="C4657" s="3" t="s">
        <v>106</v>
      </c>
      <c r="D4657" s="3" t="s">
        <v>23</v>
      </c>
      <c r="E4657" s="5">
        <v>29.41</v>
      </c>
      <c r="F4657" s="3">
        <v>14</v>
      </c>
      <c r="G4657" s="3" t="s">
        <v>98</v>
      </c>
      <c r="H4657" s="3" t="s">
        <v>120</v>
      </c>
      <c r="I4657" s="5">
        <v>17.989999999999998</v>
      </c>
      <c r="J4657" s="3">
        <v>0</v>
      </c>
      <c r="K4657" s="3" t="s">
        <v>86</v>
      </c>
      <c r="L4657" s="3">
        <v>1</v>
      </c>
      <c r="M4657" s="5">
        <v>1.96</v>
      </c>
      <c r="N4657" s="3" t="s">
        <v>112</v>
      </c>
    </row>
    <row r="4658" spans="1:14" x14ac:dyDescent="0.25">
      <c r="A4658" s="3" t="s">
        <v>4761</v>
      </c>
      <c r="B4658" s="3">
        <v>41</v>
      </c>
      <c r="C4658" s="3" t="s">
        <v>93</v>
      </c>
      <c r="D4658" s="3" t="s">
        <v>19</v>
      </c>
      <c r="E4658" s="5">
        <v>32.799999999999997</v>
      </c>
      <c r="F4658" s="3">
        <v>32</v>
      </c>
      <c r="G4658" s="3" t="s">
        <v>89</v>
      </c>
      <c r="H4658" s="3" t="s">
        <v>90</v>
      </c>
      <c r="I4658" s="5">
        <v>8.99</v>
      </c>
      <c r="J4658" s="3">
        <v>0</v>
      </c>
      <c r="K4658" s="3" t="s">
        <v>126</v>
      </c>
      <c r="L4658" s="3">
        <v>2</v>
      </c>
      <c r="M4658" s="5">
        <v>0.99</v>
      </c>
      <c r="N4658" s="3" t="s">
        <v>96</v>
      </c>
    </row>
    <row r="4659" spans="1:14" x14ac:dyDescent="0.25">
      <c r="A4659" s="3" t="s">
        <v>4762</v>
      </c>
      <c r="B4659" s="3">
        <v>65</v>
      </c>
      <c r="C4659" s="3" t="s">
        <v>93</v>
      </c>
      <c r="D4659" s="3" t="s">
        <v>19</v>
      </c>
      <c r="E4659" s="5">
        <v>0.24</v>
      </c>
      <c r="F4659" s="3">
        <v>28</v>
      </c>
      <c r="G4659" s="3" t="s">
        <v>94</v>
      </c>
      <c r="H4659" s="3" t="s">
        <v>122</v>
      </c>
      <c r="I4659" s="5">
        <v>8.99</v>
      </c>
      <c r="J4659" s="3">
        <v>1</v>
      </c>
      <c r="K4659" s="3" t="s">
        <v>108</v>
      </c>
      <c r="L4659" s="3">
        <v>5</v>
      </c>
      <c r="M4659" s="5">
        <v>0.01</v>
      </c>
      <c r="N4659" s="3" t="s">
        <v>91</v>
      </c>
    </row>
    <row r="4660" spans="1:14" x14ac:dyDescent="0.25">
      <c r="A4660" s="3" t="s">
        <v>4763</v>
      </c>
      <c r="B4660" s="3">
        <v>34</v>
      </c>
      <c r="C4660" s="3" t="s">
        <v>83</v>
      </c>
      <c r="D4660" s="3" t="s">
        <v>21</v>
      </c>
      <c r="E4660" s="5">
        <v>33.380000000000003</v>
      </c>
      <c r="F4660" s="3">
        <v>53</v>
      </c>
      <c r="G4660" s="3" t="s">
        <v>84</v>
      </c>
      <c r="H4660" s="3" t="s">
        <v>85</v>
      </c>
      <c r="I4660" s="5">
        <v>13.99</v>
      </c>
      <c r="J4660" s="3">
        <v>0</v>
      </c>
      <c r="K4660" s="3" t="s">
        <v>102</v>
      </c>
      <c r="L4660" s="3">
        <v>5</v>
      </c>
      <c r="M4660" s="5">
        <v>0.62</v>
      </c>
      <c r="N4660" s="3" t="s">
        <v>104</v>
      </c>
    </row>
    <row r="4661" spans="1:14" x14ac:dyDescent="0.25">
      <c r="A4661" s="3" t="s">
        <v>4764</v>
      </c>
      <c r="B4661" s="3">
        <v>32</v>
      </c>
      <c r="C4661" s="3" t="s">
        <v>83</v>
      </c>
      <c r="D4661" s="3" t="s">
        <v>21</v>
      </c>
      <c r="E4661" s="5">
        <v>14.18</v>
      </c>
      <c r="F4661" s="3">
        <v>59</v>
      </c>
      <c r="G4661" s="3" t="s">
        <v>114</v>
      </c>
      <c r="H4661" s="3" t="s">
        <v>111</v>
      </c>
      <c r="I4661" s="5">
        <v>13.99</v>
      </c>
      <c r="J4661" s="3">
        <v>1</v>
      </c>
      <c r="K4661" s="3" t="s">
        <v>102</v>
      </c>
      <c r="L4661" s="3">
        <v>1</v>
      </c>
      <c r="M4661" s="5">
        <v>0.24</v>
      </c>
      <c r="N4661" s="3" t="s">
        <v>112</v>
      </c>
    </row>
    <row r="4662" spans="1:14" x14ac:dyDescent="0.25">
      <c r="A4662" s="3" t="s">
        <v>4765</v>
      </c>
      <c r="B4662" s="3">
        <v>33</v>
      </c>
      <c r="C4662" s="3" t="s">
        <v>83</v>
      </c>
      <c r="D4662" s="3" t="s">
        <v>21</v>
      </c>
      <c r="E4662" s="5">
        <v>6.97</v>
      </c>
      <c r="F4662" s="3">
        <v>44</v>
      </c>
      <c r="G4662" s="3" t="s">
        <v>94</v>
      </c>
      <c r="H4662" s="3" t="s">
        <v>122</v>
      </c>
      <c r="I4662" s="5">
        <v>13.99</v>
      </c>
      <c r="J4662" s="3">
        <v>1</v>
      </c>
      <c r="K4662" s="3" t="s">
        <v>108</v>
      </c>
      <c r="L4662" s="3">
        <v>3</v>
      </c>
      <c r="M4662" s="5">
        <v>0.15</v>
      </c>
      <c r="N4662" s="3" t="s">
        <v>104</v>
      </c>
    </row>
    <row r="4663" spans="1:14" x14ac:dyDescent="0.25">
      <c r="A4663" s="3" t="s">
        <v>4766</v>
      </c>
      <c r="B4663" s="3">
        <v>47</v>
      </c>
      <c r="C4663" s="3" t="s">
        <v>93</v>
      </c>
      <c r="D4663" s="3" t="s">
        <v>19</v>
      </c>
      <c r="E4663" s="5">
        <v>6.39</v>
      </c>
      <c r="F4663" s="3">
        <v>54</v>
      </c>
      <c r="G4663" s="3" t="s">
        <v>94</v>
      </c>
      <c r="H4663" s="3" t="s">
        <v>85</v>
      </c>
      <c r="I4663" s="5">
        <v>8.99</v>
      </c>
      <c r="J4663" s="3">
        <v>1</v>
      </c>
      <c r="K4663" s="3" t="s">
        <v>95</v>
      </c>
      <c r="L4663" s="3">
        <v>4</v>
      </c>
      <c r="M4663" s="5">
        <v>0.12</v>
      </c>
      <c r="N4663" s="3" t="s">
        <v>117</v>
      </c>
    </row>
    <row r="4664" spans="1:14" x14ac:dyDescent="0.25">
      <c r="A4664" s="3" t="s">
        <v>4767</v>
      </c>
      <c r="B4664" s="3">
        <v>33</v>
      </c>
      <c r="C4664" s="3" t="s">
        <v>83</v>
      </c>
      <c r="D4664" s="3" t="s">
        <v>23</v>
      </c>
      <c r="E4664" s="5">
        <v>6.35</v>
      </c>
      <c r="F4664" s="3">
        <v>30</v>
      </c>
      <c r="G4664" s="3" t="s">
        <v>94</v>
      </c>
      <c r="H4664" s="3" t="s">
        <v>122</v>
      </c>
      <c r="I4664" s="5">
        <v>17.989999999999998</v>
      </c>
      <c r="J4664" s="3">
        <v>0</v>
      </c>
      <c r="K4664" s="3" t="s">
        <v>126</v>
      </c>
      <c r="L4664" s="3">
        <v>5</v>
      </c>
      <c r="M4664" s="5">
        <v>0.2</v>
      </c>
      <c r="N4664" s="3" t="s">
        <v>91</v>
      </c>
    </row>
    <row r="4665" spans="1:14" x14ac:dyDescent="0.25">
      <c r="A4665" s="3" t="s">
        <v>4768</v>
      </c>
      <c r="B4665" s="3">
        <v>67</v>
      </c>
      <c r="C4665" s="3" t="s">
        <v>83</v>
      </c>
      <c r="D4665" s="3" t="s">
        <v>21</v>
      </c>
      <c r="E4665" s="5">
        <v>2.79</v>
      </c>
      <c r="F4665" s="3">
        <v>53</v>
      </c>
      <c r="G4665" s="3" t="s">
        <v>89</v>
      </c>
      <c r="H4665" s="3" t="s">
        <v>111</v>
      </c>
      <c r="I4665" s="5">
        <v>13.99</v>
      </c>
      <c r="J4665" s="3">
        <v>1</v>
      </c>
      <c r="K4665" s="3" t="s">
        <v>108</v>
      </c>
      <c r="L4665" s="3">
        <v>4</v>
      </c>
      <c r="M4665" s="5">
        <v>0.05</v>
      </c>
      <c r="N4665" s="3" t="s">
        <v>117</v>
      </c>
    </row>
    <row r="4666" spans="1:14" x14ac:dyDescent="0.25">
      <c r="A4666" s="3" t="s">
        <v>4769</v>
      </c>
      <c r="B4666" s="3">
        <v>20</v>
      </c>
      <c r="C4666" s="3" t="s">
        <v>93</v>
      </c>
      <c r="D4666" s="3" t="s">
        <v>19</v>
      </c>
      <c r="E4666" s="5">
        <v>47</v>
      </c>
      <c r="F4666" s="3">
        <v>25</v>
      </c>
      <c r="G4666" s="3" t="s">
        <v>114</v>
      </c>
      <c r="H4666" s="3" t="s">
        <v>122</v>
      </c>
      <c r="I4666" s="5">
        <v>8.99</v>
      </c>
      <c r="J4666" s="3">
        <v>0</v>
      </c>
      <c r="K4666" s="3" t="s">
        <v>102</v>
      </c>
      <c r="L4666" s="3">
        <v>4</v>
      </c>
      <c r="M4666" s="5">
        <v>1.81</v>
      </c>
      <c r="N4666" s="3" t="s">
        <v>104</v>
      </c>
    </row>
    <row r="4667" spans="1:14" x14ac:dyDescent="0.25">
      <c r="A4667" s="3" t="s">
        <v>4770</v>
      </c>
      <c r="B4667" s="3">
        <v>43</v>
      </c>
      <c r="C4667" s="3" t="s">
        <v>83</v>
      </c>
      <c r="D4667" s="3" t="s">
        <v>21</v>
      </c>
      <c r="E4667" s="5">
        <v>38.840000000000003</v>
      </c>
      <c r="F4667" s="3">
        <v>56</v>
      </c>
      <c r="G4667" s="3" t="s">
        <v>89</v>
      </c>
      <c r="H4667" s="3" t="s">
        <v>90</v>
      </c>
      <c r="I4667" s="5">
        <v>13.99</v>
      </c>
      <c r="J4667" s="3">
        <v>0</v>
      </c>
      <c r="K4667" s="3" t="s">
        <v>102</v>
      </c>
      <c r="L4667" s="3">
        <v>4</v>
      </c>
      <c r="M4667" s="5">
        <v>0.68</v>
      </c>
      <c r="N4667" s="3" t="s">
        <v>104</v>
      </c>
    </row>
    <row r="4668" spans="1:14" x14ac:dyDescent="0.25">
      <c r="A4668" s="3" t="s">
        <v>4771</v>
      </c>
      <c r="B4668" s="3">
        <v>36</v>
      </c>
      <c r="C4668" s="3" t="s">
        <v>93</v>
      </c>
      <c r="D4668" s="3" t="s">
        <v>21</v>
      </c>
      <c r="E4668" s="5">
        <v>2.56</v>
      </c>
      <c r="F4668" s="3">
        <v>6</v>
      </c>
      <c r="G4668" s="3" t="s">
        <v>84</v>
      </c>
      <c r="H4668" s="3" t="s">
        <v>122</v>
      </c>
      <c r="I4668" s="5">
        <v>13.99</v>
      </c>
      <c r="J4668" s="3">
        <v>0</v>
      </c>
      <c r="K4668" s="3" t="s">
        <v>102</v>
      </c>
      <c r="L4668" s="3">
        <v>5</v>
      </c>
      <c r="M4668" s="5">
        <v>0.37</v>
      </c>
      <c r="N4668" s="3" t="s">
        <v>112</v>
      </c>
    </row>
    <row r="4669" spans="1:14" x14ac:dyDescent="0.25">
      <c r="A4669" s="3" t="s">
        <v>4772</v>
      </c>
      <c r="B4669" s="3">
        <v>54</v>
      </c>
      <c r="C4669" s="3" t="s">
        <v>93</v>
      </c>
      <c r="D4669" s="3" t="s">
        <v>19</v>
      </c>
      <c r="E4669" s="5">
        <v>13.25</v>
      </c>
      <c r="F4669" s="3">
        <v>49</v>
      </c>
      <c r="G4669" s="3" t="s">
        <v>89</v>
      </c>
      <c r="H4669" s="3" t="s">
        <v>90</v>
      </c>
      <c r="I4669" s="5">
        <v>8.99</v>
      </c>
      <c r="J4669" s="3">
        <v>1</v>
      </c>
      <c r="K4669" s="3" t="s">
        <v>102</v>
      </c>
      <c r="L4669" s="3">
        <v>3</v>
      </c>
      <c r="M4669" s="5">
        <v>0.27</v>
      </c>
      <c r="N4669" s="3" t="s">
        <v>87</v>
      </c>
    </row>
    <row r="4670" spans="1:14" x14ac:dyDescent="0.25">
      <c r="A4670" s="3" t="s">
        <v>4773</v>
      </c>
      <c r="B4670" s="3">
        <v>26</v>
      </c>
      <c r="C4670" s="3" t="s">
        <v>83</v>
      </c>
      <c r="D4670" s="3" t="s">
        <v>21</v>
      </c>
      <c r="E4670" s="5">
        <v>12.76</v>
      </c>
      <c r="F4670" s="3">
        <v>54</v>
      </c>
      <c r="G4670" s="3" t="s">
        <v>94</v>
      </c>
      <c r="H4670" s="3" t="s">
        <v>120</v>
      </c>
      <c r="I4670" s="5">
        <v>13.99</v>
      </c>
      <c r="J4670" s="3">
        <v>0</v>
      </c>
      <c r="K4670" s="3" t="s">
        <v>126</v>
      </c>
      <c r="L4670" s="3">
        <v>4</v>
      </c>
      <c r="M4670" s="5">
        <v>0.23</v>
      </c>
      <c r="N4670" s="3" t="s">
        <v>104</v>
      </c>
    </row>
    <row r="4671" spans="1:14" x14ac:dyDescent="0.25">
      <c r="A4671" s="3" t="s">
        <v>4774</v>
      </c>
      <c r="B4671" s="3">
        <v>25</v>
      </c>
      <c r="C4671" s="3" t="s">
        <v>106</v>
      </c>
      <c r="D4671" s="3" t="s">
        <v>21</v>
      </c>
      <c r="E4671" s="5">
        <v>26.47</v>
      </c>
      <c r="F4671" s="3">
        <v>60</v>
      </c>
      <c r="G4671" s="3" t="s">
        <v>135</v>
      </c>
      <c r="H4671" s="3" t="s">
        <v>85</v>
      </c>
      <c r="I4671" s="5">
        <v>13.99</v>
      </c>
      <c r="J4671" s="3">
        <v>0</v>
      </c>
      <c r="K4671" s="3" t="s">
        <v>108</v>
      </c>
      <c r="L4671" s="3">
        <v>1</v>
      </c>
      <c r="M4671" s="5">
        <v>0.43</v>
      </c>
      <c r="N4671" s="3" t="s">
        <v>87</v>
      </c>
    </row>
    <row r="4672" spans="1:14" x14ac:dyDescent="0.25">
      <c r="A4672" s="3" t="s">
        <v>4775</v>
      </c>
      <c r="B4672" s="3">
        <v>37</v>
      </c>
      <c r="C4672" s="3" t="s">
        <v>106</v>
      </c>
      <c r="D4672" s="3" t="s">
        <v>21</v>
      </c>
      <c r="E4672" s="5">
        <v>1.33</v>
      </c>
      <c r="F4672" s="3">
        <v>60</v>
      </c>
      <c r="G4672" s="3" t="s">
        <v>89</v>
      </c>
      <c r="H4672" s="3" t="s">
        <v>120</v>
      </c>
      <c r="I4672" s="5">
        <v>13.99</v>
      </c>
      <c r="J4672" s="3">
        <v>1</v>
      </c>
      <c r="K4672" s="3" t="s">
        <v>86</v>
      </c>
      <c r="L4672" s="3">
        <v>5</v>
      </c>
      <c r="M4672" s="5">
        <v>0.02</v>
      </c>
      <c r="N4672" s="3" t="s">
        <v>112</v>
      </c>
    </row>
    <row r="4673" spans="1:14" x14ac:dyDescent="0.25">
      <c r="A4673" s="3" t="s">
        <v>4776</v>
      </c>
      <c r="B4673" s="3">
        <v>43</v>
      </c>
      <c r="C4673" s="3" t="s">
        <v>106</v>
      </c>
      <c r="D4673" s="3" t="s">
        <v>19</v>
      </c>
      <c r="E4673" s="5">
        <v>10.02</v>
      </c>
      <c r="F4673" s="3">
        <v>50</v>
      </c>
      <c r="G4673" s="3" t="s">
        <v>89</v>
      </c>
      <c r="H4673" s="3" t="s">
        <v>85</v>
      </c>
      <c r="I4673" s="5">
        <v>8.99</v>
      </c>
      <c r="J4673" s="3">
        <v>1</v>
      </c>
      <c r="K4673" s="3" t="s">
        <v>126</v>
      </c>
      <c r="L4673" s="3">
        <v>1</v>
      </c>
      <c r="M4673" s="5">
        <v>0.2</v>
      </c>
      <c r="N4673" s="3" t="s">
        <v>96</v>
      </c>
    </row>
    <row r="4674" spans="1:14" x14ac:dyDescent="0.25">
      <c r="A4674" s="3" t="s">
        <v>4777</v>
      </c>
      <c r="B4674" s="3">
        <v>69</v>
      </c>
      <c r="C4674" s="3" t="s">
        <v>106</v>
      </c>
      <c r="D4674" s="3" t="s">
        <v>19</v>
      </c>
      <c r="E4674" s="5">
        <v>7.66</v>
      </c>
      <c r="F4674" s="3">
        <v>46</v>
      </c>
      <c r="G4674" s="3" t="s">
        <v>84</v>
      </c>
      <c r="H4674" s="3" t="s">
        <v>85</v>
      </c>
      <c r="I4674" s="5">
        <v>8.99</v>
      </c>
      <c r="J4674" s="3">
        <v>1</v>
      </c>
      <c r="K4674" s="3" t="s">
        <v>108</v>
      </c>
      <c r="L4674" s="3">
        <v>3</v>
      </c>
      <c r="M4674" s="5">
        <v>0.16</v>
      </c>
      <c r="N4674" s="3" t="s">
        <v>99</v>
      </c>
    </row>
    <row r="4675" spans="1:14" x14ac:dyDescent="0.25">
      <c r="A4675" s="3" t="s">
        <v>4778</v>
      </c>
      <c r="B4675" s="3">
        <v>32</v>
      </c>
      <c r="C4675" s="3" t="s">
        <v>93</v>
      </c>
      <c r="D4675" s="3" t="s">
        <v>21</v>
      </c>
      <c r="E4675" s="5">
        <v>22.99</v>
      </c>
      <c r="F4675" s="3">
        <v>31</v>
      </c>
      <c r="G4675" s="3" t="s">
        <v>84</v>
      </c>
      <c r="H4675" s="3" t="s">
        <v>90</v>
      </c>
      <c r="I4675" s="5">
        <v>13.99</v>
      </c>
      <c r="J4675" s="3">
        <v>0</v>
      </c>
      <c r="K4675" s="3" t="s">
        <v>102</v>
      </c>
      <c r="L4675" s="3">
        <v>1</v>
      </c>
      <c r="M4675" s="5">
        <v>0.72</v>
      </c>
      <c r="N4675" s="3" t="s">
        <v>91</v>
      </c>
    </row>
    <row r="4676" spans="1:14" x14ac:dyDescent="0.25">
      <c r="A4676" s="3" t="s">
        <v>4779</v>
      </c>
      <c r="B4676" s="3">
        <v>35</v>
      </c>
      <c r="C4676" s="3" t="s">
        <v>93</v>
      </c>
      <c r="D4676" s="3" t="s">
        <v>19</v>
      </c>
      <c r="E4676" s="5">
        <v>9.1999999999999993</v>
      </c>
      <c r="F4676" s="3">
        <v>26</v>
      </c>
      <c r="G4676" s="3" t="s">
        <v>114</v>
      </c>
      <c r="H4676" s="3" t="s">
        <v>111</v>
      </c>
      <c r="I4676" s="5">
        <v>8.99</v>
      </c>
      <c r="J4676" s="3">
        <v>1</v>
      </c>
      <c r="K4676" s="3" t="s">
        <v>86</v>
      </c>
      <c r="L4676" s="3">
        <v>2</v>
      </c>
      <c r="M4676" s="5">
        <v>0.34</v>
      </c>
      <c r="N4676" s="3" t="s">
        <v>112</v>
      </c>
    </row>
    <row r="4677" spans="1:14" x14ac:dyDescent="0.25">
      <c r="A4677" s="3" t="s">
        <v>4780</v>
      </c>
      <c r="B4677" s="3">
        <v>29</v>
      </c>
      <c r="C4677" s="3" t="s">
        <v>83</v>
      </c>
      <c r="D4677" s="3" t="s">
        <v>23</v>
      </c>
      <c r="E4677" s="5">
        <v>4.46</v>
      </c>
      <c r="F4677" s="3">
        <v>42</v>
      </c>
      <c r="G4677" s="3" t="s">
        <v>94</v>
      </c>
      <c r="H4677" s="3" t="s">
        <v>122</v>
      </c>
      <c r="I4677" s="5">
        <v>17.989999999999998</v>
      </c>
      <c r="J4677" s="3">
        <v>1</v>
      </c>
      <c r="K4677" s="3" t="s">
        <v>108</v>
      </c>
      <c r="L4677" s="3">
        <v>4</v>
      </c>
      <c r="M4677" s="5">
        <v>0.1</v>
      </c>
      <c r="N4677" s="3" t="s">
        <v>112</v>
      </c>
    </row>
    <row r="4678" spans="1:14" x14ac:dyDescent="0.25">
      <c r="A4678" s="3" t="s">
        <v>4781</v>
      </c>
      <c r="B4678" s="3">
        <v>34</v>
      </c>
      <c r="C4678" s="3" t="s">
        <v>83</v>
      </c>
      <c r="D4678" s="3" t="s">
        <v>23</v>
      </c>
      <c r="E4678" s="5">
        <v>2.94</v>
      </c>
      <c r="F4678" s="3">
        <v>39</v>
      </c>
      <c r="G4678" s="3" t="s">
        <v>135</v>
      </c>
      <c r="H4678" s="3" t="s">
        <v>120</v>
      </c>
      <c r="I4678" s="5">
        <v>17.989999999999998</v>
      </c>
      <c r="J4678" s="3">
        <v>1</v>
      </c>
      <c r="K4678" s="3" t="s">
        <v>95</v>
      </c>
      <c r="L4678" s="3">
        <v>1</v>
      </c>
      <c r="M4678" s="5">
        <v>7.0000000000000007E-2</v>
      </c>
      <c r="N4678" s="3" t="s">
        <v>117</v>
      </c>
    </row>
    <row r="4679" spans="1:14" x14ac:dyDescent="0.25">
      <c r="A4679" s="3" t="s">
        <v>4782</v>
      </c>
      <c r="B4679" s="3">
        <v>45</v>
      </c>
      <c r="C4679" s="3" t="s">
        <v>83</v>
      </c>
      <c r="D4679" s="3" t="s">
        <v>23</v>
      </c>
      <c r="E4679" s="5">
        <v>2.59</v>
      </c>
      <c r="F4679" s="3">
        <v>56</v>
      </c>
      <c r="G4679" s="3" t="s">
        <v>89</v>
      </c>
      <c r="H4679" s="3" t="s">
        <v>122</v>
      </c>
      <c r="I4679" s="5">
        <v>17.989999999999998</v>
      </c>
      <c r="J4679" s="3">
        <v>1</v>
      </c>
      <c r="K4679" s="3" t="s">
        <v>108</v>
      </c>
      <c r="L4679" s="3">
        <v>3</v>
      </c>
      <c r="M4679" s="5">
        <v>0.05</v>
      </c>
      <c r="N4679" s="3" t="s">
        <v>96</v>
      </c>
    </row>
    <row r="4680" spans="1:14" x14ac:dyDescent="0.25">
      <c r="A4680" s="3" t="s">
        <v>4783</v>
      </c>
      <c r="B4680" s="3">
        <v>46</v>
      </c>
      <c r="C4680" s="3" t="s">
        <v>83</v>
      </c>
      <c r="D4680" s="3" t="s">
        <v>21</v>
      </c>
      <c r="E4680" s="5">
        <v>1.22</v>
      </c>
      <c r="F4680" s="3">
        <v>59</v>
      </c>
      <c r="G4680" s="3" t="s">
        <v>135</v>
      </c>
      <c r="H4680" s="3" t="s">
        <v>120</v>
      </c>
      <c r="I4680" s="5">
        <v>13.99</v>
      </c>
      <c r="J4680" s="3">
        <v>1</v>
      </c>
      <c r="K4680" s="3" t="s">
        <v>102</v>
      </c>
      <c r="L4680" s="3">
        <v>3</v>
      </c>
      <c r="M4680" s="5">
        <v>0.02</v>
      </c>
      <c r="N4680" s="3" t="s">
        <v>99</v>
      </c>
    </row>
    <row r="4681" spans="1:14" x14ac:dyDescent="0.25">
      <c r="A4681" s="3" t="s">
        <v>4784</v>
      </c>
      <c r="B4681" s="3">
        <v>31</v>
      </c>
      <c r="C4681" s="3" t="s">
        <v>83</v>
      </c>
      <c r="D4681" s="3" t="s">
        <v>19</v>
      </c>
      <c r="E4681" s="5">
        <v>10.38</v>
      </c>
      <c r="F4681" s="3">
        <v>42</v>
      </c>
      <c r="G4681" s="3" t="s">
        <v>135</v>
      </c>
      <c r="H4681" s="3" t="s">
        <v>122</v>
      </c>
      <c r="I4681" s="5">
        <v>8.99</v>
      </c>
      <c r="J4681" s="3">
        <v>1</v>
      </c>
      <c r="K4681" s="3" t="s">
        <v>102</v>
      </c>
      <c r="L4681" s="3">
        <v>1</v>
      </c>
      <c r="M4681" s="5">
        <v>0.24</v>
      </c>
      <c r="N4681" s="3" t="s">
        <v>87</v>
      </c>
    </row>
    <row r="4682" spans="1:14" x14ac:dyDescent="0.25">
      <c r="A4682" s="3" t="s">
        <v>4785</v>
      </c>
      <c r="B4682" s="3">
        <v>68</v>
      </c>
      <c r="C4682" s="3" t="s">
        <v>93</v>
      </c>
      <c r="D4682" s="3" t="s">
        <v>19</v>
      </c>
      <c r="E4682" s="5">
        <v>15.56</v>
      </c>
      <c r="F4682" s="3">
        <v>53</v>
      </c>
      <c r="G4682" s="3" t="s">
        <v>94</v>
      </c>
      <c r="H4682" s="3" t="s">
        <v>90</v>
      </c>
      <c r="I4682" s="5">
        <v>8.99</v>
      </c>
      <c r="J4682" s="3">
        <v>1</v>
      </c>
      <c r="K4682" s="3" t="s">
        <v>108</v>
      </c>
      <c r="L4682" s="3">
        <v>5</v>
      </c>
      <c r="M4682" s="5">
        <v>0.28999999999999998</v>
      </c>
      <c r="N4682" s="3" t="s">
        <v>99</v>
      </c>
    </row>
    <row r="4683" spans="1:14" x14ac:dyDescent="0.25">
      <c r="A4683" s="3" t="s">
        <v>4786</v>
      </c>
      <c r="B4683" s="3">
        <v>36</v>
      </c>
      <c r="C4683" s="3" t="s">
        <v>93</v>
      </c>
      <c r="D4683" s="3" t="s">
        <v>21</v>
      </c>
      <c r="E4683" s="5">
        <v>11.94</v>
      </c>
      <c r="F4683" s="3">
        <v>45</v>
      </c>
      <c r="G4683" s="3" t="s">
        <v>89</v>
      </c>
      <c r="H4683" s="3" t="s">
        <v>122</v>
      </c>
      <c r="I4683" s="5">
        <v>13.99</v>
      </c>
      <c r="J4683" s="3">
        <v>1</v>
      </c>
      <c r="K4683" s="3" t="s">
        <v>108</v>
      </c>
      <c r="L4683" s="3">
        <v>2</v>
      </c>
      <c r="M4683" s="5">
        <v>0.26</v>
      </c>
      <c r="N4683" s="3" t="s">
        <v>112</v>
      </c>
    </row>
    <row r="4684" spans="1:14" x14ac:dyDescent="0.25">
      <c r="A4684" s="3" t="s">
        <v>4787</v>
      </c>
      <c r="B4684" s="3">
        <v>68</v>
      </c>
      <c r="C4684" s="3" t="s">
        <v>93</v>
      </c>
      <c r="D4684" s="3" t="s">
        <v>19</v>
      </c>
      <c r="E4684" s="5">
        <v>24.27</v>
      </c>
      <c r="F4684" s="3">
        <v>33</v>
      </c>
      <c r="G4684" s="3" t="s">
        <v>94</v>
      </c>
      <c r="H4684" s="3" t="s">
        <v>85</v>
      </c>
      <c r="I4684" s="5">
        <v>8.99</v>
      </c>
      <c r="J4684" s="3">
        <v>1</v>
      </c>
      <c r="K4684" s="3" t="s">
        <v>86</v>
      </c>
      <c r="L4684" s="3">
        <v>1</v>
      </c>
      <c r="M4684" s="5">
        <v>0.71</v>
      </c>
      <c r="N4684" s="3" t="s">
        <v>104</v>
      </c>
    </row>
    <row r="4685" spans="1:14" x14ac:dyDescent="0.25">
      <c r="A4685" s="3" t="s">
        <v>4788</v>
      </c>
      <c r="B4685" s="3">
        <v>50</v>
      </c>
      <c r="C4685" s="3" t="s">
        <v>106</v>
      </c>
      <c r="D4685" s="3" t="s">
        <v>19</v>
      </c>
      <c r="E4685" s="5">
        <v>4.3</v>
      </c>
      <c r="F4685" s="3">
        <v>54</v>
      </c>
      <c r="G4685" s="3" t="s">
        <v>135</v>
      </c>
      <c r="H4685" s="3" t="s">
        <v>122</v>
      </c>
      <c r="I4685" s="5">
        <v>8.99</v>
      </c>
      <c r="J4685" s="3">
        <v>1</v>
      </c>
      <c r="K4685" s="3" t="s">
        <v>108</v>
      </c>
      <c r="L4685" s="3">
        <v>5</v>
      </c>
      <c r="M4685" s="5">
        <v>0.08</v>
      </c>
      <c r="N4685" s="3" t="s">
        <v>87</v>
      </c>
    </row>
    <row r="4686" spans="1:14" x14ac:dyDescent="0.25">
      <c r="A4686" s="3" t="s">
        <v>4789</v>
      </c>
      <c r="B4686" s="3">
        <v>18</v>
      </c>
      <c r="C4686" s="3" t="s">
        <v>93</v>
      </c>
      <c r="D4686" s="3" t="s">
        <v>21</v>
      </c>
      <c r="E4686" s="5">
        <v>9.77</v>
      </c>
      <c r="F4686" s="3">
        <v>57</v>
      </c>
      <c r="G4686" s="3" t="s">
        <v>84</v>
      </c>
      <c r="H4686" s="3" t="s">
        <v>120</v>
      </c>
      <c r="I4686" s="5">
        <v>13.99</v>
      </c>
      <c r="J4686" s="3">
        <v>1</v>
      </c>
      <c r="K4686" s="3" t="s">
        <v>95</v>
      </c>
      <c r="L4686" s="3">
        <v>2</v>
      </c>
      <c r="M4686" s="5">
        <v>0.17</v>
      </c>
      <c r="N4686" s="3" t="s">
        <v>91</v>
      </c>
    </row>
    <row r="4687" spans="1:14" x14ac:dyDescent="0.25">
      <c r="A4687" s="3" t="s">
        <v>4790</v>
      </c>
      <c r="B4687" s="3">
        <v>34</v>
      </c>
      <c r="C4687" s="3" t="s">
        <v>106</v>
      </c>
      <c r="D4687" s="3" t="s">
        <v>23</v>
      </c>
      <c r="E4687" s="5">
        <v>3.92</v>
      </c>
      <c r="F4687" s="3">
        <v>4</v>
      </c>
      <c r="G4687" s="3" t="s">
        <v>114</v>
      </c>
      <c r="H4687" s="3" t="s">
        <v>85</v>
      </c>
      <c r="I4687" s="5">
        <v>17.989999999999998</v>
      </c>
      <c r="J4687" s="3">
        <v>0</v>
      </c>
      <c r="K4687" s="3" t="s">
        <v>86</v>
      </c>
      <c r="L4687" s="3">
        <v>1</v>
      </c>
      <c r="M4687" s="5">
        <v>0.78</v>
      </c>
      <c r="N4687" s="3" t="s">
        <v>87</v>
      </c>
    </row>
    <row r="4688" spans="1:14" x14ac:dyDescent="0.25">
      <c r="A4688" s="3" t="s">
        <v>4791</v>
      </c>
      <c r="B4688" s="3">
        <v>39</v>
      </c>
      <c r="C4688" s="3" t="s">
        <v>83</v>
      </c>
      <c r="D4688" s="3" t="s">
        <v>23</v>
      </c>
      <c r="E4688" s="5">
        <v>13.51</v>
      </c>
      <c r="F4688" s="3">
        <v>54</v>
      </c>
      <c r="G4688" s="3" t="s">
        <v>98</v>
      </c>
      <c r="H4688" s="3" t="s">
        <v>122</v>
      </c>
      <c r="I4688" s="5">
        <v>17.989999999999998</v>
      </c>
      <c r="J4688" s="3">
        <v>0</v>
      </c>
      <c r="K4688" s="3" t="s">
        <v>108</v>
      </c>
      <c r="L4688" s="3">
        <v>4</v>
      </c>
      <c r="M4688" s="5">
        <v>0.25</v>
      </c>
      <c r="N4688" s="3" t="s">
        <v>96</v>
      </c>
    </row>
    <row r="4689" spans="1:14" x14ac:dyDescent="0.25">
      <c r="A4689" s="3" t="s">
        <v>4792</v>
      </c>
      <c r="B4689" s="3">
        <v>45</v>
      </c>
      <c r="C4689" s="3" t="s">
        <v>106</v>
      </c>
      <c r="D4689" s="3" t="s">
        <v>23</v>
      </c>
      <c r="E4689" s="5">
        <v>27.2</v>
      </c>
      <c r="F4689" s="3">
        <v>8</v>
      </c>
      <c r="G4689" s="3" t="s">
        <v>89</v>
      </c>
      <c r="H4689" s="3" t="s">
        <v>111</v>
      </c>
      <c r="I4689" s="5">
        <v>17.989999999999998</v>
      </c>
      <c r="J4689" s="3">
        <v>0</v>
      </c>
      <c r="K4689" s="3" t="s">
        <v>102</v>
      </c>
      <c r="L4689" s="3">
        <v>5</v>
      </c>
      <c r="M4689" s="5">
        <v>3.02</v>
      </c>
      <c r="N4689" s="3" t="s">
        <v>91</v>
      </c>
    </row>
    <row r="4690" spans="1:14" x14ac:dyDescent="0.25">
      <c r="A4690" s="3" t="s">
        <v>4793</v>
      </c>
      <c r="B4690" s="3">
        <v>23</v>
      </c>
      <c r="C4690" s="3" t="s">
        <v>106</v>
      </c>
      <c r="D4690" s="3" t="s">
        <v>23</v>
      </c>
      <c r="E4690" s="5">
        <v>16.510000000000002</v>
      </c>
      <c r="F4690" s="3">
        <v>41</v>
      </c>
      <c r="G4690" s="3" t="s">
        <v>98</v>
      </c>
      <c r="H4690" s="3" t="s">
        <v>122</v>
      </c>
      <c r="I4690" s="5">
        <v>17.989999999999998</v>
      </c>
      <c r="J4690" s="3">
        <v>1</v>
      </c>
      <c r="K4690" s="3" t="s">
        <v>86</v>
      </c>
      <c r="L4690" s="3">
        <v>5</v>
      </c>
      <c r="M4690" s="5">
        <v>0.39</v>
      </c>
      <c r="N4690" s="3" t="s">
        <v>104</v>
      </c>
    </row>
    <row r="4691" spans="1:14" x14ac:dyDescent="0.25">
      <c r="A4691" s="3" t="s">
        <v>4794</v>
      </c>
      <c r="B4691" s="3">
        <v>56</v>
      </c>
      <c r="C4691" s="3" t="s">
        <v>93</v>
      </c>
      <c r="D4691" s="3" t="s">
        <v>21</v>
      </c>
      <c r="E4691" s="5">
        <v>4.05</v>
      </c>
      <c r="F4691" s="3">
        <v>4</v>
      </c>
      <c r="G4691" s="3" t="s">
        <v>89</v>
      </c>
      <c r="H4691" s="3" t="s">
        <v>85</v>
      </c>
      <c r="I4691" s="5">
        <v>13.99</v>
      </c>
      <c r="J4691" s="3">
        <v>0</v>
      </c>
      <c r="K4691" s="3" t="s">
        <v>108</v>
      </c>
      <c r="L4691" s="3">
        <v>4</v>
      </c>
      <c r="M4691" s="5">
        <v>0.81</v>
      </c>
      <c r="N4691" s="3" t="s">
        <v>96</v>
      </c>
    </row>
    <row r="4692" spans="1:14" x14ac:dyDescent="0.25">
      <c r="A4692" s="3" t="s">
        <v>4795</v>
      </c>
      <c r="B4692" s="3">
        <v>31</v>
      </c>
      <c r="C4692" s="3" t="s">
        <v>106</v>
      </c>
      <c r="D4692" s="3" t="s">
        <v>21</v>
      </c>
      <c r="E4692" s="5">
        <v>2.2000000000000002</v>
      </c>
      <c r="F4692" s="3">
        <v>29</v>
      </c>
      <c r="G4692" s="3" t="s">
        <v>94</v>
      </c>
      <c r="H4692" s="3" t="s">
        <v>85</v>
      </c>
      <c r="I4692" s="5">
        <v>13.99</v>
      </c>
      <c r="J4692" s="3">
        <v>1</v>
      </c>
      <c r="K4692" s="3" t="s">
        <v>108</v>
      </c>
      <c r="L4692" s="3">
        <v>1</v>
      </c>
      <c r="M4692" s="5">
        <v>7.0000000000000007E-2</v>
      </c>
      <c r="N4692" s="3" t="s">
        <v>112</v>
      </c>
    </row>
    <row r="4693" spans="1:14" x14ac:dyDescent="0.25">
      <c r="A4693" s="3" t="s">
        <v>4796</v>
      </c>
      <c r="B4693" s="3">
        <v>31</v>
      </c>
      <c r="C4693" s="3" t="s">
        <v>93</v>
      </c>
      <c r="D4693" s="3" t="s">
        <v>21</v>
      </c>
      <c r="E4693" s="5">
        <v>2.02</v>
      </c>
      <c r="F4693" s="3">
        <v>39</v>
      </c>
      <c r="G4693" s="3" t="s">
        <v>89</v>
      </c>
      <c r="H4693" s="3" t="s">
        <v>90</v>
      </c>
      <c r="I4693" s="5">
        <v>13.99</v>
      </c>
      <c r="J4693" s="3">
        <v>1</v>
      </c>
      <c r="K4693" s="3" t="s">
        <v>126</v>
      </c>
      <c r="L4693" s="3">
        <v>4</v>
      </c>
      <c r="M4693" s="5">
        <v>0.05</v>
      </c>
      <c r="N4693" s="3" t="s">
        <v>112</v>
      </c>
    </row>
    <row r="4694" spans="1:14" x14ac:dyDescent="0.25">
      <c r="A4694" s="3" t="s">
        <v>4797</v>
      </c>
      <c r="B4694" s="3">
        <v>31</v>
      </c>
      <c r="C4694" s="3" t="s">
        <v>106</v>
      </c>
      <c r="D4694" s="3" t="s">
        <v>21</v>
      </c>
      <c r="E4694" s="5">
        <v>54.98</v>
      </c>
      <c r="F4694" s="3">
        <v>57</v>
      </c>
      <c r="G4694" s="3" t="s">
        <v>84</v>
      </c>
      <c r="H4694" s="3" t="s">
        <v>120</v>
      </c>
      <c r="I4694" s="5">
        <v>13.99</v>
      </c>
      <c r="J4694" s="3">
        <v>0</v>
      </c>
      <c r="K4694" s="3" t="s">
        <v>86</v>
      </c>
      <c r="L4694" s="3">
        <v>4</v>
      </c>
      <c r="M4694" s="5">
        <v>0.95</v>
      </c>
      <c r="N4694" s="3" t="s">
        <v>99</v>
      </c>
    </row>
    <row r="4695" spans="1:14" x14ac:dyDescent="0.25">
      <c r="A4695" s="3" t="s">
        <v>4798</v>
      </c>
      <c r="B4695" s="3">
        <v>41</v>
      </c>
      <c r="C4695" s="3" t="s">
        <v>93</v>
      </c>
      <c r="D4695" s="3" t="s">
        <v>19</v>
      </c>
      <c r="E4695" s="5">
        <v>7.78</v>
      </c>
      <c r="F4695" s="3">
        <v>0</v>
      </c>
      <c r="G4695" s="3" t="s">
        <v>94</v>
      </c>
      <c r="H4695" s="3" t="s">
        <v>122</v>
      </c>
      <c r="I4695" s="5">
        <v>8.99</v>
      </c>
      <c r="J4695" s="3">
        <v>0</v>
      </c>
      <c r="K4695" s="3" t="s">
        <v>108</v>
      </c>
      <c r="L4695" s="3">
        <v>2</v>
      </c>
      <c r="M4695" s="5">
        <v>7.78</v>
      </c>
      <c r="N4695" s="3" t="s">
        <v>104</v>
      </c>
    </row>
    <row r="4696" spans="1:14" x14ac:dyDescent="0.25">
      <c r="A4696" s="3" t="s">
        <v>4799</v>
      </c>
      <c r="B4696" s="3">
        <v>32</v>
      </c>
      <c r="C4696" s="3" t="s">
        <v>83</v>
      </c>
      <c r="D4696" s="3" t="s">
        <v>21</v>
      </c>
      <c r="E4696" s="5">
        <v>1.43</v>
      </c>
      <c r="F4696" s="3">
        <v>19</v>
      </c>
      <c r="G4696" s="3" t="s">
        <v>98</v>
      </c>
      <c r="H4696" s="3" t="s">
        <v>111</v>
      </c>
      <c r="I4696" s="5">
        <v>13.99</v>
      </c>
      <c r="J4696" s="3">
        <v>1</v>
      </c>
      <c r="K4696" s="3" t="s">
        <v>86</v>
      </c>
      <c r="L4696" s="3">
        <v>2</v>
      </c>
      <c r="M4696" s="5">
        <v>7.0000000000000007E-2</v>
      </c>
      <c r="N4696" s="3" t="s">
        <v>117</v>
      </c>
    </row>
    <row r="4697" spans="1:14" x14ac:dyDescent="0.25">
      <c r="A4697" s="3" t="s">
        <v>4800</v>
      </c>
      <c r="B4697" s="3">
        <v>67</v>
      </c>
      <c r="C4697" s="3" t="s">
        <v>106</v>
      </c>
      <c r="D4697" s="3" t="s">
        <v>23</v>
      </c>
      <c r="E4697" s="5">
        <v>18.54</v>
      </c>
      <c r="F4697" s="3">
        <v>58</v>
      </c>
      <c r="G4697" s="3" t="s">
        <v>84</v>
      </c>
      <c r="H4697" s="3" t="s">
        <v>111</v>
      </c>
      <c r="I4697" s="5">
        <v>17.989999999999998</v>
      </c>
      <c r="J4697" s="3">
        <v>0</v>
      </c>
      <c r="K4697" s="3" t="s">
        <v>108</v>
      </c>
      <c r="L4697" s="3">
        <v>5</v>
      </c>
      <c r="M4697" s="5">
        <v>0.31</v>
      </c>
      <c r="N4697" s="3" t="s">
        <v>112</v>
      </c>
    </row>
    <row r="4698" spans="1:14" x14ac:dyDescent="0.25">
      <c r="A4698" s="3" t="s">
        <v>4801</v>
      </c>
      <c r="B4698" s="3">
        <v>46</v>
      </c>
      <c r="C4698" s="3" t="s">
        <v>93</v>
      </c>
      <c r="D4698" s="3" t="s">
        <v>19</v>
      </c>
      <c r="E4698" s="5">
        <v>4.84</v>
      </c>
      <c r="F4698" s="3">
        <v>27</v>
      </c>
      <c r="G4698" s="3" t="s">
        <v>84</v>
      </c>
      <c r="H4698" s="3" t="s">
        <v>120</v>
      </c>
      <c r="I4698" s="5">
        <v>8.99</v>
      </c>
      <c r="J4698" s="3">
        <v>1</v>
      </c>
      <c r="K4698" s="3" t="s">
        <v>108</v>
      </c>
      <c r="L4698" s="3">
        <v>2</v>
      </c>
      <c r="M4698" s="5">
        <v>0.17</v>
      </c>
      <c r="N4698" s="3" t="s">
        <v>104</v>
      </c>
    </row>
    <row r="4699" spans="1:14" x14ac:dyDescent="0.25">
      <c r="A4699" s="3" t="s">
        <v>4802</v>
      </c>
      <c r="B4699" s="3">
        <v>54</v>
      </c>
      <c r="C4699" s="3" t="s">
        <v>106</v>
      </c>
      <c r="D4699" s="3" t="s">
        <v>23</v>
      </c>
      <c r="E4699" s="5">
        <v>6.65</v>
      </c>
      <c r="F4699" s="3">
        <v>23</v>
      </c>
      <c r="G4699" s="3" t="s">
        <v>94</v>
      </c>
      <c r="H4699" s="3" t="s">
        <v>90</v>
      </c>
      <c r="I4699" s="5">
        <v>17.989999999999998</v>
      </c>
      <c r="J4699" s="3">
        <v>0</v>
      </c>
      <c r="K4699" s="3" t="s">
        <v>108</v>
      </c>
      <c r="L4699" s="3">
        <v>4</v>
      </c>
      <c r="M4699" s="5">
        <v>0.28000000000000003</v>
      </c>
      <c r="N4699" s="3" t="s">
        <v>112</v>
      </c>
    </row>
    <row r="4700" spans="1:14" x14ac:dyDescent="0.25">
      <c r="A4700" s="3" t="s">
        <v>4803</v>
      </c>
      <c r="B4700" s="3">
        <v>59</v>
      </c>
      <c r="C4700" s="3" t="s">
        <v>106</v>
      </c>
      <c r="D4700" s="3" t="s">
        <v>23</v>
      </c>
      <c r="E4700" s="5">
        <v>47.14</v>
      </c>
      <c r="F4700" s="3">
        <v>35</v>
      </c>
      <c r="G4700" s="3" t="s">
        <v>98</v>
      </c>
      <c r="H4700" s="3" t="s">
        <v>122</v>
      </c>
      <c r="I4700" s="5">
        <v>17.989999999999998</v>
      </c>
      <c r="J4700" s="3">
        <v>0</v>
      </c>
      <c r="K4700" s="3" t="s">
        <v>95</v>
      </c>
      <c r="L4700" s="3">
        <v>3</v>
      </c>
      <c r="M4700" s="5">
        <v>1.31</v>
      </c>
      <c r="N4700" s="3" t="s">
        <v>112</v>
      </c>
    </row>
    <row r="4701" spans="1:14" x14ac:dyDescent="0.25">
      <c r="A4701" s="3" t="s">
        <v>4804</v>
      </c>
      <c r="B4701" s="3">
        <v>44</v>
      </c>
      <c r="C4701" s="3" t="s">
        <v>83</v>
      </c>
      <c r="D4701" s="3" t="s">
        <v>19</v>
      </c>
      <c r="E4701" s="5">
        <v>20.91</v>
      </c>
      <c r="F4701" s="3">
        <v>5</v>
      </c>
      <c r="G4701" s="3" t="s">
        <v>114</v>
      </c>
      <c r="H4701" s="3" t="s">
        <v>111</v>
      </c>
      <c r="I4701" s="5">
        <v>8.99</v>
      </c>
      <c r="J4701" s="3">
        <v>0</v>
      </c>
      <c r="K4701" s="3" t="s">
        <v>86</v>
      </c>
      <c r="L4701" s="3">
        <v>5</v>
      </c>
      <c r="M4701" s="5">
        <v>3.48</v>
      </c>
      <c r="N4701" s="3" t="s">
        <v>91</v>
      </c>
    </row>
    <row r="4702" spans="1:14" x14ac:dyDescent="0.25">
      <c r="A4702" s="3" t="s">
        <v>4805</v>
      </c>
      <c r="B4702" s="3">
        <v>62</v>
      </c>
      <c r="C4702" s="3" t="s">
        <v>106</v>
      </c>
      <c r="D4702" s="3" t="s">
        <v>19</v>
      </c>
      <c r="E4702" s="5">
        <v>3.31</v>
      </c>
      <c r="F4702" s="3">
        <v>21</v>
      </c>
      <c r="G4702" s="3" t="s">
        <v>84</v>
      </c>
      <c r="H4702" s="3" t="s">
        <v>85</v>
      </c>
      <c r="I4702" s="5">
        <v>8.99</v>
      </c>
      <c r="J4702" s="3">
        <v>1</v>
      </c>
      <c r="K4702" s="3" t="s">
        <v>86</v>
      </c>
      <c r="L4702" s="3">
        <v>3</v>
      </c>
      <c r="M4702" s="5">
        <v>0.15</v>
      </c>
      <c r="N4702" s="3" t="s">
        <v>87</v>
      </c>
    </row>
    <row r="4703" spans="1:14" x14ac:dyDescent="0.25">
      <c r="A4703" s="3" t="s">
        <v>4806</v>
      </c>
      <c r="B4703" s="3">
        <v>46</v>
      </c>
      <c r="C4703" s="3" t="s">
        <v>106</v>
      </c>
      <c r="D4703" s="3" t="s">
        <v>21</v>
      </c>
      <c r="E4703" s="5">
        <v>2.98</v>
      </c>
      <c r="F4703" s="3">
        <v>51</v>
      </c>
      <c r="G4703" s="3" t="s">
        <v>114</v>
      </c>
      <c r="H4703" s="3" t="s">
        <v>111</v>
      </c>
      <c r="I4703" s="5">
        <v>13.99</v>
      </c>
      <c r="J4703" s="3">
        <v>1</v>
      </c>
      <c r="K4703" s="3" t="s">
        <v>126</v>
      </c>
      <c r="L4703" s="3">
        <v>1</v>
      </c>
      <c r="M4703" s="5">
        <v>0.06</v>
      </c>
      <c r="N4703" s="3" t="s">
        <v>87</v>
      </c>
    </row>
    <row r="4704" spans="1:14" x14ac:dyDescent="0.25">
      <c r="A4704" s="3" t="s">
        <v>4807</v>
      </c>
      <c r="B4704" s="3">
        <v>68</v>
      </c>
      <c r="C4704" s="3" t="s">
        <v>83</v>
      </c>
      <c r="D4704" s="3" t="s">
        <v>21</v>
      </c>
      <c r="E4704" s="5">
        <v>37.299999999999997</v>
      </c>
      <c r="F4704" s="3">
        <v>31</v>
      </c>
      <c r="G4704" s="3" t="s">
        <v>84</v>
      </c>
      <c r="H4704" s="3" t="s">
        <v>120</v>
      </c>
      <c r="I4704" s="5">
        <v>13.99</v>
      </c>
      <c r="J4704" s="3">
        <v>0</v>
      </c>
      <c r="K4704" s="3" t="s">
        <v>95</v>
      </c>
      <c r="L4704" s="3">
        <v>5</v>
      </c>
      <c r="M4704" s="5">
        <v>1.17</v>
      </c>
      <c r="N4704" s="3" t="s">
        <v>87</v>
      </c>
    </row>
    <row r="4705" spans="1:14" x14ac:dyDescent="0.25">
      <c r="A4705" s="3" t="s">
        <v>4808</v>
      </c>
      <c r="B4705" s="3">
        <v>28</v>
      </c>
      <c r="C4705" s="3" t="s">
        <v>93</v>
      </c>
      <c r="D4705" s="3" t="s">
        <v>23</v>
      </c>
      <c r="E4705" s="5">
        <v>10.38</v>
      </c>
      <c r="F4705" s="3">
        <v>33</v>
      </c>
      <c r="G4705" s="3" t="s">
        <v>98</v>
      </c>
      <c r="H4705" s="3" t="s">
        <v>90</v>
      </c>
      <c r="I4705" s="5">
        <v>17.989999999999998</v>
      </c>
      <c r="J4705" s="3">
        <v>1</v>
      </c>
      <c r="K4705" s="3" t="s">
        <v>126</v>
      </c>
      <c r="L4705" s="3">
        <v>3</v>
      </c>
      <c r="M4705" s="5">
        <v>0.31</v>
      </c>
      <c r="N4705" s="3" t="s">
        <v>117</v>
      </c>
    </row>
    <row r="4706" spans="1:14" x14ac:dyDescent="0.25">
      <c r="A4706" s="3" t="s">
        <v>4809</v>
      </c>
      <c r="B4706" s="3">
        <v>55</v>
      </c>
      <c r="C4706" s="3" t="s">
        <v>106</v>
      </c>
      <c r="D4706" s="3" t="s">
        <v>23</v>
      </c>
      <c r="E4706" s="5">
        <v>6.14</v>
      </c>
      <c r="F4706" s="3">
        <v>25</v>
      </c>
      <c r="G4706" s="3" t="s">
        <v>98</v>
      </c>
      <c r="H4706" s="3" t="s">
        <v>120</v>
      </c>
      <c r="I4706" s="5">
        <v>17.989999999999998</v>
      </c>
      <c r="J4706" s="3">
        <v>0</v>
      </c>
      <c r="K4706" s="3" t="s">
        <v>126</v>
      </c>
      <c r="L4706" s="3">
        <v>4</v>
      </c>
      <c r="M4706" s="5">
        <v>0.24</v>
      </c>
      <c r="N4706" s="3" t="s">
        <v>112</v>
      </c>
    </row>
    <row r="4707" spans="1:14" x14ac:dyDescent="0.25">
      <c r="A4707" s="3" t="s">
        <v>4810</v>
      </c>
      <c r="B4707" s="3">
        <v>70</v>
      </c>
      <c r="C4707" s="3" t="s">
        <v>83</v>
      </c>
      <c r="D4707" s="3" t="s">
        <v>21</v>
      </c>
      <c r="E4707" s="5">
        <v>4.75</v>
      </c>
      <c r="F4707" s="3">
        <v>54</v>
      </c>
      <c r="G4707" s="3" t="s">
        <v>89</v>
      </c>
      <c r="H4707" s="3" t="s">
        <v>90</v>
      </c>
      <c r="I4707" s="5">
        <v>13.99</v>
      </c>
      <c r="J4707" s="3">
        <v>1</v>
      </c>
      <c r="K4707" s="3" t="s">
        <v>86</v>
      </c>
      <c r="L4707" s="3">
        <v>3</v>
      </c>
      <c r="M4707" s="5">
        <v>0.09</v>
      </c>
      <c r="N4707" s="3" t="s">
        <v>104</v>
      </c>
    </row>
    <row r="4708" spans="1:14" x14ac:dyDescent="0.25">
      <c r="A4708" s="3" t="s">
        <v>4811</v>
      </c>
      <c r="B4708" s="3">
        <v>69</v>
      </c>
      <c r="C4708" s="3" t="s">
        <v>106</v>
      </c>
      <c r="D4708" s="3" t="s">
        <v>21</v>
      </c>
      <c r="E4708" s="5">
        <v>7.26</v>
      </c>
      <c r="F4708" s="3">
        <v>48</v>
      </c>
      <c r="G4708" s="3" t="s">
        <v>84</v>
      </c>
      <c r="H4708" s="3" t="s">
        <v>120</v>
      </c>
      <c r="I4708" s="5">
        <v>13.99</v>
      </c>
      <c r="J4708" s="3">
        <v>0</v>
      </c>
      <c r="K4708" s="3" t="s">
        <v>126</v>
      </c>
      <c r="L4708" s="3">
        <v>5</v>
      </c>
      <c r="M4708" s="5">
        <v>0.15</v>
      </c>
      <c r="N4708" s="3" t="s">
        <v>104</v>
      </c>
    </row>
    <row r="4709" spans="1:14" x14ac:dyDescent="0.25">
      <c r="A4709" s="3" t="s">
        <v>4812</v>
      </c>
      <c r="B4709" s="3">
        <v>31</v>
      </c>
      <c r="C4709" s="3" t="s">
        <v>83</v>
      </c>
      <c r="D4709" s="3" t="s">
        <v>21</v>
      </c>
      <c r="E4709" s="5">
        <v>23.56</v>
      </c>
      <c r="F4709" s="3">
        <v>40</v>
      </c>
      <c r="G4709" s="3" t="s">
        <v>135</v>
      </c>
      <c r="H4709" s="3" t="s">
        <v>122</v>
      </c>
      <c r="I4709" s="5">
        <v>13.99</v>
      </c>
      <c r="J4709" s="3">
        <v>0</v>
      </c>
      <c r="K4709" s="3" t="s">
        <v>95</v>
      </c>
      <c r="L4709" s="3">
        <v>5</v>
      </c>
      <c r="M4709" s="5">
        <v>0.56999999999999995</v>
      </c>
      <c r="N4709" s="3" t="s">
        <v>91</v>
      </c>
    </row>
    <row r="4710" spans="1:14" x14ac:dyDescent="0.25">
      <c r="A4710" s="3" t="s">
        <v>4813</v>
      </c>
      <c r="B4710" s="3">
        <v>55</v>
      </c>
      <c r="C4710" s="3" t="s">
        <v>93</v>
      </c>
      <c r="D4710" s="3" t="s">
        <v>19</v>
      </c>
      <c r="E4710" s="5">
        <v>7.86</v>
      </c>
      <c r="F4710" s="3">
        <v>36</v>
      </c>
      <c r="G4710" s="3" t="s">
        <v>135</v>
      </c>
      <c r="H4710" s="3" t="s">
        <v>120</v>
      </c>
      <c r="I4710" s="5">
        <v>8.99</v>
      </c>
      <c r="J4710" s="3">
        <v>1</v>
      </c>
      <c r="K4710" s="3" t="s">
        <v>126</v>
      </c>
      <c r="L4710" s="3">
        <v>4</v>
      </c>
      <c r="M4710" s="5">
        <v>0.21</v>
      </c>
      <c r="N4710" s="3" t="s">
        <v>99</v>
      </c>
    </row>
    <row r="4711" spans="1:14" x14ac:dyDescent="0.25">
      <c r="A4711" s="3" t="s">
        <v>4814</v>
      </c>
      <c r="B4711" s="3">
        <v>40</v>
      </c>
      <c r="C4711" s="3" t="s">
        <v>83</v>
      </c>
      <c r="D4711" s="3" t="s">
        <v>21</v>
      </c>
      <c r="E4711" s="5">
        <v>7.48</v>
      </c>
      <c r="F4711" s="3">
        <v>54</v>
      </c>
      <c r="G4711" s="3" t="s">
        <v>84</v>
      </c>
      <c r="H4711" s="3" t="s">
        <v>122</v>
      </c>
      <c r="I4711" s="5">
        <v>13.99</v>
      </c>
      <c r="J4711" s="3">
        <v>1</v>
      </c>
      <c r="K4711" s="3" t="s">
        <v>102</v>
      </c>
      <c r="L4711" s="3">
        <v>1</v>
      </c>
      <c r="M4711" s="5">
        <v>0.14000000000000001</v>
      </c>
      <c r="N4711" s="3" t="s">
        <v>112</v>
      </c>
    </row>
    <row r="4712" spans="1:14" x14ac:dyDescent="0.25">
      <c r="A4712" s="3" t="s">
        <v>4815</v>
      </c>
      <c r="B4712" s="3">
        <v>36</v>
      </c>
      <c r="C4712" s="3" t="s">
        <v>106</v>
      </c>
      <c r="D4712" s="3" t="s">
        <v>23</v>
      </c>
      <c r="E4712" s="5">
        <v>2.13</v>
      </c>
      <c r="F4712" s="3">
        <v>54</v>
      </c>
      <c r="G4712" s="3" t="s">
        <v>98</v>
      </c>
      <c r="H4712" s="3" t="s">
        <v>111</v>
      </c>
      <c r="I4712" s="5">
        <v>17.989999999999998</v>
      </c>
      <c r="J4712" s="3">
        <v>1</v>
      </c>
      <c r="K4712" s="3" t="s">
        <v>102</v>
      </c>
      <c r="L4712" s="3">
        <v>3</v>
      </c>
      <c r="M4712" s="5">
        <v>0.04</v>
      </c>
      <c r="N4712" s="3" t="s">
        <v>96</v>
      </c>
    </row>
    <row r="4713" spans="1:14" x14ac:dyDescent="0.25">
      <c r="A4713" s="3" t="s">
        <v>4816</v>
      </c>
      <c r="B4713" s="3">
        <v>62</v>
      </c>
      <c r="C4713" s="3" t="s">
        <v>93</v>
      </c>
      <c r="D4713" s="3" t="s">
        <v>19</v>
      </c>
      <c r="E4713" s="5">
        <v>6.12</v>
      </c>
      <c r="F4713" s="3">
        <v>51</v>
      </c>
      <c r="G4713" s="3" t="s">
        <v>84</v>
      </c>
      <c r="H4713" s="3" t="s">
        <v>122</v>
      </c>
      <c r="I4713" s="5">
        <v>8.99</v>
      </c>
      <c r="J4713" s="3">
        <v>1</v>
      </c>
      <c r="K4713" s="3" t="s">
        <v>86</v>
      </c>
      <c r="L4713" s="3">
        <v>2</v>
      </c>
      <c r="M4713" s="5">
        <v>0.12</v>
      </c>
      <c r="N4713" s="3" t="s">
        <v>91</v>
      </c>
    </row>
    <row r="4714" spans="1:14" x14ac:dyDescent="0.25">
      <c r="A4714" s="3" t="s">
        <v>4817</v>
      </c>
      <c r="B4714" s="3">
        <v>63</v>
      </c>
      <c r="C4714" s="3" t="s">
        <v>83</v>
      </c>
      <c r="D4714" s="3" t="s">
        <v>19</v>
      </c>
      <c r="E4714" s="5">
        <v>10.71</v>
      </c>
      <c r="F4714" s="3">
        <v>43</v>
      </c>
      <c r="G4714" s="3" t="s">
        <v>94</v>
      </c>
      <c r="H4714" s="3" t="s">
        <v>111</v>
      </c>
      <c r="I4714" s="5">
        <v>8.99</v>
      </c>
      <c r="J4714" s="3">
        <v>1</v>
      </c>
      <c r="K4714" s="3" t="s">
        <v>102</v>
      </c>
      <c r="L4714" s="3">
        <v>2</v>
      </c>
      <c r="M4714" s="5">
        <v>0.24</v>
      </c>
      <c r="N4714" s="3" t="s">
        <v>112</v>
      </c>
    </row>
    <row r="4715" spans="1:14" x14ac:dyDescent="0.25">
      <c r="A4715" s="3" t="s">
        <v>4818</v>
      </c>
      <c r="B4715" s="3">
        <v>43</v>
      </c>
      <c r="C4715" s="3" t="s">
        <v>106</v>
      </c>
      <c r="D4715" s="3" t="s">
        <v>21</v>
      </c>
      <c r="E4715" s="5">
        <v>1.06</v>
      </c>
      <c r="F4715" s="3">
        <v>27</v>
      </c>
      <c r="G4715" s="3" t="s">
        <v>94</v>
      </c>
      <c r="H4715" s="3" t="s">
        <v>85</v>
      </c>
      <c r="I4715" s="5">
        <v>13.99</v>
      </c>
      <c r="J4715" s="3">
        <v>0</v>
      </c>
      <c r="K4715" s="3" t="s">
        <v>108</v>
      </c>
      <c r="L4715" s="3">
        <v>4</v>
      </c>
      <c r="M4715" s="5">
        <v>0.04</v>
      </c>
      <c r="N4715" s="3" t="s">
        <v>87</v>
      </c>
    </row>
    <row r="4716" spans="1:14" x14ac:dyDescent="0.25">
      <c r="A4716" s="3" t="s">
        <v>4819</v>
      </c>
      <c r="B4716" s="3">
        <v>18</v>
      </c>
      <c r="C4716" s="3" t="s">
        <v>83</v>
      </c>
      <c r="D4716" s="3" t="s">
        <v>23</v>
      </c>
      <c r="E4716" s="5">
        <v>12.22</v>
      </c>
      <c r="F4716" s="3">
        <v>48</v>
      </c>
      <c r="G4716" s="3" t="s">
        <v>89</v>
      </c>
      <c r="H4716" s="3" t="s">
        <v>85</v>
      </c>
      <c r="I4716" s="5">
        <v>17.989999999999998</v>
      </c>
      <c r="J4716" s="3">
        <v>0</v>
      </c>
      <c r="K4716" s="3" t="s">
        <v>102</v>
      </c>
      <c r="L4716" s="3">
        <v>5</v>
      </c>
      <c r="M4716" s="5">
        <v>0.25</v>
      </c>
      <c r="N4716" s="3" t="s">
        <v>91</v>
      </c>
    </row>
    <row r="4717" spans="1:14" x14ac:dyDescent="0.25">
      <c r="A4717" s="3" t="s">
        <v>4820</v>
      </c>
      <c r="B4717" s="3">
        <v>23</v>
      </c>
      <c r="C4717" s="3" t="s">
        <v>93</v>
      </c>
      <c r="D4717" s="3" t="s">
        <v>21</v>
      </c>
      <c r="E4717" s="5">
        <v>3.9</v>
      </c>
      <c r="F4717" s="3">
        <v>1</v>
      </c>
      <c r="G4717" s="3" t="s">
        <v>98</v>
      </c>
      <c r="H4717" s="3" t="s">
        <v>122</v>
      </c>
      <c r="I4717" s="5">
        <v>13.99</v>
      </c>
      <c r="J4717" s="3">
        <v>0</v>
      </c>
      <c r="K4717" s="3" t="s">
        <v>126</v>
      </c>
      <c r="L4717" s="3">
        <v>1</v>
      </c>
      <c r="M4717" s="5">
        <v>1.95</v>
      </c>
      <c r="N4717" s="3" t="s">
        <v>91</v>
      </c>
    </row>
    <row r="4718" spans="1:14" x14ac:dyDescent="0.25">
      <c r="A4718" s="3" t="s">
        <v>4821</v>
      </c>
      <c r="B4718" s="3">
        <v>21</v>
      </c>
      <c r="C4718" s="3" t="s">
        <v>93</v>
      </c>
      <c r="D4718" s="3" t="s">
        <v>23</v>
      </c>
      <c r="E4718" s="5">
        <v>19.77</v>
      </c>
      <c r="F4718" s="3">
        <v>22</v>
      </c>
      <c r="G4718" s="3" t="s">
        <v>89</v>
      </c>
      <c r="H4718" s="3" t="s">
        <v>122</v>
      </c>
      <c r="I4718" s="5">
        <v>17.989999999999998</v>
      </c>
      <c r="J4718" s="3">
        <v>0</v>
      </c>
      <c r="K4718" s="3" t="s">
        <v>126</v>
      </c>
      <c r="L4718" s="3">
        <v>4</v>
      </c>
      <c r="M4718" s="5">
        <v>0.86</v>
      </c>
      <c r="N4718" s="3" t="s">
        <v>104</v>
      </c>
    </row>
    <row r="4719" spans="1:14" x14ac:dyDescent="0.25">
      <c r="A4719" s="3" t="s">
        <v>4822</v>
      </c>
      <c r="B4719" s="3">
        <v>53</v>
      </c>
      <c r="C4719" s="3" t="s">
        <v>106</v>
      </c>
      <c r="D4719" s="3" t="s">
        <v>19</v>
      </c>
      <c r="E4719" s="5">
        <v>2.42</v>
      </c>
      <c r="F4719" s="3">
        <v>11</v>
      </c>
      <c r="G4719" s="3" t="s">
        <v>84</v>
      </c>
      <c r="H4719" s="3" t="s">
        <v>120</v>
      </c>
      <c r="I4719" s="5">
        <v>8.99</v>
      </c>
      <c r="J4719" s="3">
        <v>1</v>
      </c>
      <c r="K4719" s="3" t="s">
        <v>86</v>
      </c>
      <c r="L4719" s="3">
        <v>5</v>
      </c>
      <c r="M4719" s="5">
        <v>0.2</v>
      </c>
      <c r="N4719" s="3" t="s">
        <v>87</v>
      </c>
    </row>
    <row r="4720" spans="1:14" x14ac:dyDescent="0.25">
      <c r="A4720" s="3" t="s">
        <v>4823</v>
      </c>
      <c r="B4720" s="3">
        <v>64</v>
      </c>
      <c r="C4720" s="3" t="s">
        <v>83</v>
      </c>
      <c r="D4720" s="3" t="s">
        <v>23</v>
      </c>
      <c r="E4720" s="5">
        <v>7</v>
      </c>
      <c r="F4720" s="3">
        <v>9</v>
      </c>
      <c r="G4720" s="3" t="s">
        <v>98</v>
      </c>
      <c r="H4720" s="3" t="s">
        <v>90</v>
      </c>
      <c r="I4720" s="5">
        <v>17.989999999999998</v>
      </c>
      <c r="J4720" s="3">
        <v>0</v>
      </c>
      <c r="K4720" s="3" t="s">
        <v>95</v>
      </c>
      <c r="L4720" s="3">
        <v>4</v>
      </c>
      <c r="M4720" s="5">
        <v>0.7</v>
      </c>
      <c r="N4720" s="3" t="s">
        <v>96</v>
      </c>
    </row>
    <row r="4721" spans="1:14" x14ac:dyDescent="0.25">
      <c r="A4721" s="3" t="s">
        <v>4824</v>
      </c>
      <c r="B4721" s="3">
        <v>21</v>
      </c>
      <c r="C4721" s="3" t="s">
        <v>83</v>
      </c>
      <c r="D4721" s="3" t="s">
        <v>21</v>
      </c>
      <c r="E4721" s="5">
        <v>61.8</v>
      </c>
      <c r="F4721" s="3">
        <v>41</v>
      </c>
      <c r="G4721" s="3" t="s">
        <v>89</v>
      </c>
      <c r="H4721" s="3" t="s">
        <v>111</v>
      </c>
      <c r="I4721" s="5">
        <v>13.99</v>
      </c>
      <c r="J4721" s="3">
        <v>0</v>
      </c>
      <c r="K4721" s="3" t="s">
        <v>108</v>
      </c>
      <c r="L4721" s="3">
        <v>3</v>
      </c>
      <c r="M4721" s="5">
        <v>1.47</v>
      </c>
      <c r="N4721" s="3" t="s">
        <v>96</v>
      </c>
    </row>
    <row r="4722" spans="1:14" x14ac:dyDescent="0.25">
      <c r="A4722" s="3" t="s">
        <v>4825</v>
      </c>
      <c r="B4722" s="3">
        <v>50</v>
      </c>
      <c r="C4722" s="3" t="s">
        <v>93</v>
      </c>
      <c r="D4722" s="3" t="s">
        <v>19</v>
      </c>
      <c r="E4722" s="5">
        <v>2.84</v>
      </c>
      <c r="F4722" s="3">
        <v>36</v>
      </c>
      <c r="G4722" s="3" t="s">
        <v>94</v>
      </c>
      <c r="H4722" s="3" t="s">
        <v>120</v>
      </c>
      <c r="I4722" s="5">
        <v>8.99</v>
      </c>
      <c r="J4722" s="3">
        <v>1</v>
      </c>
      <c r="K4722" s="3" t="s">
        <v>86</v>
      </c>
      <c r="L4722" s="3">
        <v>3</v>
      </c>
      <c r="M4722" s="5">
        <v>0.08</v>
      </c>
      <c r="N4722" s="3" t="s">
        <v>112</v>
      </c>
    </row>
    <row r="4723" spans="1:14" x14ac:dyDescent="0.25">
      <c r="A4723" s="3" t="s">
        <v>4826</v>
      </c>
      <c r="B4723" s="3">
        <v>38</v>
      </c>
      <c r="C4723" s="3" t="s">
        <v>83</v>
      </c>
      <c r="D4723" s="3" t="s">
        <v>21</v>
      </c>
      <c r="E4723" s="5">
        <v>5.32</v>
      </c>
      <c r="F4723" s="3">
        <v>24</v>
      </c>
      <c r="G4723" s="3" t="s">
        <v>89</v>
      </c>
      <c r="H4723" s="3" t="s">
        <v>122</v>
      </c>
      <c r="I4723" s="5">
        <v>13.99</v>
      </c>
      <c r="J4723" s="3">
        <v>0</v>
      </c>
      <c r="K4723" s="3" t="s">
        <v>95</v>
      </c>
      <c r="L4723" s="3">
        <v>4</v>
      </c>
      <c r="M4723" s="5">
        <v>0.21</v>
      </c>
      <c r="N4723" s="3" t="s">
        <v>117</v>
      </c>
    </row>
    <row r="4724" spans="1:14" x14ac:dyDescent="0.25">
      <c r="A4724" s="3" t="s">
        <v>4827</v>
      </c>
      <c r="B4724" s="3">
        <v>67</v>
      </c>
      <c r="C4724" s="3" t="s">
        <v>106</v>
      </c>
      <c r="D4724" s="3" t="s">
        <v>21</v>
      </c>
      <c r="E4724" s="5">
        <v>0.44</v>
      </c>
      <c r="F4724" s="3">
        <v>27</v>
      </c>
      <c r="G4724" s="3" t="s">
        <v>114</v>
      </c>
      <c r="H4724" s="3" t="s">
        <v>122</v>
      </c>
      <c r="I4724" s="5">
        <v>13.99</v>
      </c>
      <c r="J4724" s="3">
        <v>1</v>
      </c>
      <c r="K4724" s="3" t="s">
        <v>126</v>
      </c>
      <c r="L4724" s="3">
        <v>3</v>
      </c>
      <c r="M4724" s="5">
        <v>0.02</v>
      </c>
      <c r="N4724" s="3" t="s">
        <v>87</v>
      </c>
    </row>
    <row r="4725" spans="1:14" x14ac:dyDescent="0.25">
      <c r="A4725" s="3" t="s">
        <v>4828</v>
      </c>
      <c r="B4725" s="3">
        <v>70</v>
      </c>
      <c r="C4725" s="3" t="s">
        <v>93</v>
      </c>
      <c r="D4725" s="3" t="s">
        <v>21</v>
      </c>
      <c r="E4725" s="5">
        <v>7.16</v>
      </c>
      <c r="F4725" s="3">
        <v>40</v>
      </c>
      <c r="G4725" s="3" t="s">
        <v>89</v>
      </c>
      <c r="H4725" s="3" t="s">
        <v>122</v>
      </c>
      <c r="I4725" s="5">
        <v>13.99</v>
      </c>
      <c r="J4725" s="3">
        <v>1</v>
      </c>
      <c r="K4725" s="3" t="s">
        <v>102</v>
      </c>
      <c r="L4725" s="3">
        <v>1</v>
      </c>
      <c r="M4725" s="5">
        <v>0.17</v>
      </c>
      <c r="N4725" s="3" t="s">
        <v>112</v>
      </c>
    </row>
    <row r="4726" spans="1:14" x14ac:dyDescent="0.25">
      <c r="A4726" s="3" t="s">
        <v>4829</v>
      </c>
      <c r="B4726" s="3">
        <v>58</v>
      </c>
      <c r="C4726" s="3" t="s">
        <v>83</v>
      </c>
      <c r="D4726" s="3" t="s">
        <v>21</v>
      </c>
      <c r="E4726" s="5">
        <v>0.73</v>
      </c>
      <c r="F4726" s="3">
        <v>14</v>
      </c>
      <c r="G4726" s="3" t="s">
        <v>89</v>
      </c>
      <c r="H4726" s="3" t="s">
        <v>90</v>
      </c>
      <c r="I4726" s="5">
        <v>13.99</v>
      </c>
      <c r="J4726" s="3">
        <v>1</v>
      </c>
      <c r="K4726" s="3" t="s">
        <v>86</v>
      </c>
      <c r="L4726" s="3">
        <v>3</v>
      </c>
      <c r="M4726" s="5">
        <v>0.05</v>
      </c>
      <c r="N4726" s="3" t="s">
        <v>87</v>
      </c>
    </row>
    <row r="4727" spans="1:14" x14ac:dyDescent="0.25">
      <c r="A4727" s="3" t="s">
        <v>4830</v>
      </c>
      <c r="B4727" s="3">
        <v>21</v>
      </c>
      <c r="C4727" s="3" t="s">
        <v>83</v>
      </c>
      <c r="D4727" s="3" t="s">
        <v>19</v>
      </c>
      <c r="E4727" s="5">
        <v>2.73</v>
      </c>
      <c r="F4727" s="3">
        <v>48</v>
      </c>
      <c r="G4727" s="3" t="s">
        <v>94</v>
      </c>
      <c r="H4727" s="3" t="s">
        <v>85</v>
      </c>
      <c r="I4727" s="5">
        <v>8.99</v>
      </c>
      <c r="J4727" s="3">
        <v>1</v>
      </c>
      <c r="K4727" s="3" t="s">
        <v>108</v>
      </c>
      <c r="L4727" s="3">
        <v>5</v>
      </c>
      <c r="M4727" s="5">
        <v>0.06</v>
      </c>
      <c r="N4727" s="3" t="s">
        <v>96</v>
      </c>
    </row>
    <row r="4728" spans="1:14" x14ac:dyDescent="0.25">
      <c r="A4728" s="3" t="s">
        <v>4831</v>
      </c>
      <c r="B4728" s="3">
        <v>28</v>
      </c>
      <c r="C4728" s="3" t="s">
        <v>83</v>
      </c>
      <c r="D4728" s="3" t="s">
        <v>23</v>
      </c>
      <c r="E4728" s="5">
        <v>17.100000000000001</v>
      </c>
      <c r="F4728" s="3">
        <v>16</v>
      </c>
      <c r="G4728" s="3" t="s">
        <v>84</v>
      </c>
      <c r="H4728" s="3" t="s">
        <v>120</v>
      </c>
      <c r="I4728" s="5">
        <v>17.989999999999998</v>
      </c>
      <c r="J4728" s="3">
        <v>0</v>
      </c>
      <c r="K4728" s="3" t="s">
        <v>95</v>
      </c>
      <c r="L4728" s="3">
        <v>4</v>
      </c>
      <c r="M4728" s="5">
        <v>1.01</v>
      </c>
      <c r="N4728" s="3" t="s">
        <v>87</v>
      </c>
    </row>
    <row r="4729" spans="1:14" x14ac:dyDescent="0.25">
      <c r="A4729" s="3" t="s">
        <v>4832</v>
      </c>
      <c r="B4729" s="3">
        <v>61</v>
      </c>
      <c r="C4729" s="3" t="s">
        <v>106</v>
      </c>
      <c r="D4729" s="3" t="s">
        <v>19</v>
      </c>
      <c r="E4729" s="5">
        <v>20.11</v>
      </c>
      <c r="F4729" s="3">
        <v>17</v>
      </c>
      <c r="G4729" s="3" t="s">
        <v>135</v>
      </c>
      <c r="H4729" s="3" t="s">
        <v>120</v>
      </c>
      <c r="I4729" s="5">
        <v>8.99</v>
      </c>
      <c r="J4729" s="3">
        <v>0</v>
      </c>
      <c r="K4729" s="3" t="s">
        <v>102</v>
      </c>
      <c r="L4729" s="3">
        <v>1</v>
      </c>
      <c r="M4729" s="5">
        <v>1.1200000000000001</v>
      </c>
      <c r="N4729" s="3" t="s">
        <v>112</v>
      </c>
    </row>
    <row r="4730" spans="1:14" x14ac:dyDescent="0.25">
      <c r="A4730" s="3" t="s">
        <v>4833</v>
      </c>
      <c r="B4730" s="3">
        <v>27</v>
      </c>
      <c r="C4730" s="3" t="s">
        <v>106</v>
      </c>
      <c r="D4730" s="3" t="s">
        <v>19</v>
      </c>
      <c r="E4730" s="5">
        <v>31</v>
      </c>
      <c r="F4730" s="3">
        <v>57</v>
      </c>
      <c r="G4730" s="3" t="s">
        <v>114</v>
      </c>
      <c r="H4730" s="3" t="s">
        <v>85</v>
      </c>
      <c r="I4730" s="5">
        <v>8.99</v>
      </c>
      <c r="J4730" s="3">
        <v>0</v>
      </c>
      <c r="K4730" s="3" t="s">
        <v>95</v>
      </c>
      <c r="L4730" s="3">
        <v>5</v>
      </c>
      <c r="M4730" s="5">
        <v>0.53</v>
      </c>
      <c r="N4730" s="3" t="s">
        <v>104</v>
      </c>
    </row>
    <row r="4731" spans="1:14" x14ac:dyDescent="0.25">
      <c r="A4731" s="3" t="s">
        <v>4834</v>
      </c>
      <c r="B4731" s="3">
        <v>63</v>
      </c>
      <c r="C4731" s="3" t="s">
        <v>83</v>
      </c>
      <c r="D4731" s="3" t="s">
        <v>21</v>
      </c>
      <c r="E4731" s="5">
        <v>11.42</v>
      </c>
      <c r="F4731" s="3">
        <v>57</v>
      </c>
      <c r="G4731" s="3" t="s">
        <v>89</v>
      </c>
      <c r="H4731" s="3" t="s">
        <v>120</v>
      </c>
      <c r="I4731" s="5">
        <v>13.99</v>
      </c>
      <c r="J4731" s="3">
        <v>1</v>
      </c>
      <c r="K4731" s="3" t="s">
        <v>126</v>
      </c>
      <c r="L4731" s="3">
        <v>1</v>
      </c>
      <c r="M4731" s="5">
        <v>0.2</v>
      </c>
      <c r="N4731" s="3" t="s">
        <v>99</v>
      </c>
    </row>
    <row r="4732" spans="1:14" x14ac:dyDescent="0.25">
      <c r="A4732" s="3" t="s">
        <v>4835</v>
      </c>
      <c r="B4732" s="3">
        <v>51</v>
      </c>
      <c r="C4732" s="3" t="s">
        <v>106</v>
      </c>
      <c r="D4732" s="3" t="s">
        <v>23</v>
      </c>
      <c r="E4732" s="5">
        <v>14.64</v>
      </c>
      <c r="F4732" s="3">
        <v>23</v>
      </c>
      <c r="G4732" s="3" t="s">
        <v>84</v>
      </c>
      <c r="H4732" s="3" t="s">
        <v>122</v>
      </c>
      <c r="I4732" s="5">
        <v>17.989999999999998</v>
      </c>
      <c r="J4732" s="3">
        <v>0</v>
      </c>
      <c r="K4732" s="3" t="s">
        <v>126</v>
      </c>
      <c r="L4732" s="3">
        <v>4</v>
      </c>
      <c r="M4732" s="5">
        <v>0.61</v>
      </c>
      <c r="N4732" s="3" t="s">
        <v>117</v>
      </c>
    </row>
    <row r="4733" spans="1:14" x14ac:dyDescent="0.25">
      <c r="A4733" s="3" t="s">
        <v>4836</v>
      </c>
      <c r="B4733" s="3">
        <v>40</v>
      </c>
      <c r="C4733" s="3" t="s">
        <v>93</v>
      </c>
      <c r="D4733" s="3" t="s">
        <v>19</v>
      </c>
      <c r="E4733" s="5">
        <v>5.54</v>
      </c>
      <c r="F4733" s="3">
        <v>11</v>
      </c>
      <c r="G4733" s="3" t="s">
        <v>98</v>
      </c>
      <c r="H4733" s="3" t="s">
        <v>90</v>
      </c>
      <c r="I4733" s="5">
        <v>8.99</v>
      </c>
      <c r="J4733" s="3">
        <v>1</v>
      </c>
      <c r="K4733" s="3" t="s">
        <v>86</v>
      </c>
      <c r="L4733" s="3">
        <v>1</v>
      </c>
      <c r="M4733" s="5">
        <v>0.46</v>
      </c>
      <c r="N4733" s="3" t="s">
        <v>96</v>
      </c>
    </row>
    <row r="4734" spans="1:14" x14ac:dyDescent="0.25">
      <c r="A4734" s="3" t="s">
        <v>4837</v>
      </c>
      <c r="B4734" s="3">
        <v>47</v>
      </c>
      <c r="C4734" s="3" t="s">
        <v>93</v>
      </c>
      <c r="D4734" s="3" t="s">
        <v>23</v>
      </c>
      <c r="E4734" s="5">
        <v>34.18</v>
      </c>
      <c r="F4734" s="3">
        <v>50</v>
      </c>
      <c r="G4734" s="3" t="s">
        <v>89</v>
      </c>
      <c r="H4734" s="3" t="s">
        <v>120</v>
      </c>
      <c r="I4734" s="5">
        <v>17.989999999999998</v>
      </c>
      <c r="J4734" s="3">
        <v>0</v>
      </c>
      <c r="K4734" s="3" t="s">
        <v>95</v>
      </c>
      <c r="L4734" s="3">
        <v>4</v>
      </c>
      <c r="M4734" s="5">
        <v>0.67</v>
      </c>
      <c r="N4734" s="3" t="s">
        <v>96</v>
      </c>
    </row>
    <row r="4735" spans="1:14" x14ac:dyDescent="0.25">
      <c r="A4735" s="3" t="s">
        <v>4838</v>
      </c>
      <c r="B4735" s="3">
        <v>19</v>
      </c>
      <c r="C4735" s="3" t="s">
        <v>83</v>
      </c>
      <c r="D4735" s="3" t="s">
        <v>19</v>
      </c>
      <c r="E4735" s="5">
        <v>1.23</v>
      </c>
      <c r="F4735" s="3">
        <v>47</v>
      </c>
      <c r="G4735" s="3" t="s">
        <v>94</v>
      </c>
      <c r="H4735" s="3" t="s">
        <v>90</v>
      </c>
      <c r="I4735" s="5">
        <v>8.99</v>
      </c>
      <c r="J4735" s="3">
        <v>1</v>
      </c>
      <c r="K4735" s="3" t="s">
        <v>102</v>
      </c>
      <c r="L4735" s="3">
        <v>4</v>
      </c>
      <c r="M4735" s="5">
        <v>0.03</v>
      </c>
      <c r="N4735" s="3" t="s">
        <v>91</v>
      </c>
    </row>
    <row r="4736" spans="1:14" x14ac:dyDescent="0.25">
      <c r="A4736" s="3" t="s">
        <v>4839</v>
      </c>
      <c r="B4736" s="3">
        <v>43</v>
      </c>
      <c r="C4736" s="3" t="s">
        <v>93</v>
      </c>
      <c r="D4736" s="3" t="s">
        <v>19</v>
      </c>
      <c r="E4736" s="5">
        <v>7.51</v>
      </c>
      <c r="F4736" s="3">
        <v>2</v>
      </c>
      <c r="G4736" s="3" t="s">
        <v>89</v>
      </c>
      <c r="H4736" s="3" t="s">
        <v>85</v>
      </c>
      <c r="I4736" s="5">
        <v>8.99</v>
      </c>
      <c r="J4736" s="3">
        <v>0</v>
      </c>
      <c r="K4736" s="3" t="s">
        <v>126</v>
      </c>
      <c r="L4736" s="3">
        <v>4</v>
      </c>
      <c r="M4736" s="5">
        <v>2.5</v>
      </c>
      <c r="N4736" s="3" t="s">
        <v>96</v>
      </c>
    </row>
    <row r="4737" spans="1:14" x14ac:dyDescent="0.25">
      <c r="A4737" s="3" t="s">
        <v>4840</v>
      </c>
      <c r="B4737" s="3">
        <v>63</v>
      </c>
      <c r="C4737" s="3" t="s">
        <v>106</v>
      </c>
      <c r="D4737" s="3" t="s">
        <v>21</v>
      </c>
      <c r="E4737" s="5">
        <v>16.41</v>
      </c>
      <c r="F4737" s="3">
        <v>34</v>
      </c>
      <c r="G4737" s="3" t="s">
        <v>135</v>
      </c>
      <c r="H4737" s="3" t="s">
        <v>85</v>
      </c>
      <c r="I4737" s="5">
        <v>13.99</v>
      </c>
      <c r="J4737" s="3">
        <v>1</v>
      </c>
      <c r="K4737" s="3" t="s">
        <v>108</v>
      </c>
      <c r="L4737" s="3">
        <v>1</v>
      </c>
      <c r="M4737" s="5">
        <v>0.47</v>
      </c>
      <c r="N4737" s="3" t="s">
        <v>91</v>
      </c>
    </row>
    <row r="4738" spans="1:14" x14ac:dyDescent="0.25">
      <c r="A4738" s="3" t="s">
        <v>4841</v>
      </c>
      <c r="B4738" s="3">
        <v>39</v>
      </c>
      <c r="C4738" s="3" t="s">
        <v>93</v>
      </c>
      <c r="D4738" s="3" t="s">
        <v>21</v>
      </c>
      <c r="E4738" s="5">
        <v>11.29</v>
      </c>
      <c r="F4738" s="3">
        <v>40</v>
      </c>
      <c r="G4738" s="3" t="s">
        <v>89</v>
      </c>
      <c r="H4738" s="3" t="s">
        <v>111</v>
      </c>
      <c r="I4738" s="5">
        <v>13.99</v>
      </c>
      <c r="J4738" s="3">
        <v>1</v>
      </c>
      <c r="K4738" s="3" t="s">
        <v>95</v>
      </c>
      <c r="L4738" s="3">
        <v>1</v>
      </c>
      <c r="M4738" s="5">
        <v>0.28000000000000003</v>
      </c>
      <c r="N4738" s="3" t="s">
        <v>117</v>
      </c>
    </row>
    <row r="4739" spans="1:14" x14ac:dyDescent="0.25">
      <c r="A4739" s="3" t="s">
        <v>4842</v>
      </c>
      <c r="B4739" s="3">
        <v>20</v>
      </c>
      <c r="C4739" s="3" t="s">
        <v>83</v>
      </c>
      <c r="D4739" s="3" t="s">
        <v>19</v>
      </c>
      <c r="E4739" s="5">
        <v>0.37</v>
      </c>
      <c r="F4739" s="3">
        <v>27</v>
      </c>
      <c r="G4739" s="3" t="s">
        <v>84</v>
      </c>
      <c r="H4739" s="3" t="s">
        <v>120</v>
      </c>
      <c r="I4739" s="5">
        <v>8.99</v>
      </c>
      <c r="J4739" s="3">
        <v>1</v>
      </c>
      <c r="K4739" s="3" t="s">
        <v>108</v>
      </c>
      <c r="L4739" s="3">
        <v>1</v>
      </c>
      <c r="M4739" s="5">
        <v>0.01</v>
      </c>
      <c r="N4739" s="3" t="s">
        <v>96</v>
      </c>
    </row>
    <row r="4740" spans="1:14" x14ac:dyDescent="0.25">
      <c r="A4740" s="3" t="s">
        <v>4843</v>
      </c>
      <c r="B4740" s="3">
        <v>39</v>
      </c>
      <c r="C4740" s="3" t="s">
        <v>93</v>
      </c>
      <c r="D4740" s="3" t="s">
        <v>19</v>
      </c>
      <c r="E4740" s="5">
        <v>7.24</v>
      </c>
      <c r="F4740" s="3">
        <v>8</v>
      </c>
      <c r="G4740" s="3" t="s">
        <v>98</v>
      </c>
      <c r="H4740" s="3" t="s">
        <v>90</v>
      </c>
      <c r="I4740" s="5">
        <v>8.99</v>
      </c>
      <c r="J4740" s="3">
        <v>0</v>
      </c>
      <c r="K4740" s="3" t="s">
        <v>126</v>
      </c>
      <c r="L4740" s="3">
        <v>3</v>
      </c>
      <c r="M4740" s="5">
        <v>0.8</v>
      </c>
      <c r="N4740" s="3" t="s">
        <v>99</v>
      </c>
    </row>
    <row r="4741" spans="1:14" x14ac:dyDescent="0.25">
      <c r="A4741" s="3" t="s">
        <v>4844</v>
      </c>
      <c r="B4741" s="3">
        <v>30</v>
      </c>
      <c r="C4741" s="3" t="s">
        <v>83</v>
      </c>
      <c r="D4741" s="3" t="s">
        <v>23</v>
      </c>
      <c r="E4741" s="5">
        <v>21.23</v>
      </c>
      <c r="F4741" s="3">
        <v>50</v>
      </c>
      <c r="G4741" s="3" t="s">
        <v>84</v>
      </c>
      <c r="H4741" s="3" t="s">
        <v>90</v>
      </c>
      <c r="I4741" s="5">
        <v>17.989999999999998</v>
      </c>
      <c r="J4741" s="3">
        <v>0</v>
      </c>
      <c r="K4741" s="3" t="s">
        <v>126</v>
      </c>
      <c r="L4741" s="3">
        <v>2</v>
      </c>
      <c r="M4741" s="5">
        <v>0.42</v>
      </c>
      <c r="N4741" s="3" t="s">
        <v>96</v>
      </c>
    </row>
    <row r="4742" spans="1:14" x14ac:dyDescent="0.25">
      <c r="A4742" s="3" t="s">
        <v>4845</v>
      </c>
      <c r="B4742" s="3">
        <v>46</v>
      </c>
      <c r="C4742" s="3" t="s">
        <v>106</v>
      </c>
      <c r="D4742" s="3" t="s">
        <v>21</v>
      </c>
      <c r="E4742" s="5">
        <v>0.89</v>
      </c>
      <c r="F4742" s="3">
        <v>35</v>
      </c>
      <c r="G4742" s="3" t="s">
        <v>98</v>
      </c>
      <c r="H4742" s="3" t="s">
        <v>122</v>
      </c>
      <c r="I4742" s="5">
        <v>13.99</v>
      </c>
      <c r="J4742" s="3">
        <v>1</v>
      </c>
      <c r="K4742" s="3" t="s">
        <v>86</v>
      </c>
      <c r="L4742" s="3">
        <v>1</v>
      </c>
      <c r="M4742" s="5">
        <v>0.02</v>
      </c>
      <c r="N4742" s="3" t="s">
        <v>96</v>
      </c>
    </row>
    <row r="4743" spans="1:14" x14ac:dyDescent="0.25">
      <c r="A4743" s="3" t="s">
        <v>4846</v>
      </c>
      <c r="B4743" s="3">
        <v>66</v>
      </c>
      <c r="C4743" s="3" t="s">
        <v>83</v>
      </c>
      <c r="D4743" s="3" t="s">
        <v>19</v>
      </c>
      <c r="E4743" s="5">
        <v>1.21</v>
      </c>
      <c r="F4743" s="3">
        <v>7</v>
      </c>
      <c r="G4743" s="3" t="s">
        <v>84</v>
      </c>
      <c r="H4743" s="3" t="s">
        <v>85</v>
      </c>
      <c r="I4743" s="5">
        <v>8.99</v>
      </c>
      <c r="J4743" s="3">
        <v>1</v>
      </c>
      <c r="K4743" s="3" t="s">
        <v>95</v>
      </c>
      <c r="L4743" s="3">
        <v>5</v>
      </c>
      <c r="M4743" s="5">
        <v>0.15</v>
      </c>
      <c r="N4743" s="3" t="s">
        <v>117</v>
      </c>
    </row>
    <row r="4744" spans="1:14" x14ac:dyDescent="0.25">
      <c r="A4744" s="3" t="s">
        <v>4847</v>
      </c>
      <c r="B4744" s="3">
        <v>19</v>
      </c>
      <c r="C4744" s="3" t="s">
        <v>83</v>
      </c>
      <c r="D4744" s="3" t="s">
        <v>23</v>
      </c>
      <c r="E4744" s="5">
        <v>13.21</v>
      </c>
      <c r="F4744" s="3">
        <v>32</v>
      </c>
      <c r="G4744" s="3" t="s">
        <v>94</v>
      </c>
      <c r="H4744" s="3" t="s">
        <v>120</v>
      </c>
      <c r="I4744" s="5">
        <v>17.989999999999998</v>
      </c>
      <c r="J4744" s="3">
        <v>1</v>
      </c>
      <c r="K4744" s="3" t="s">
        <v>95</v>
      </c>
      <c r="L4744" s="3">
        <v>2</v>
      </c>
      <c r="M4744" s="5">
        <v>0.4</v>
      </c>
      <c r="N4744" s="3" t="s">
        <v>87</v>
      </c>
    </row>
    <row r="4745" spans="1:14" x14ac:dyDescent="0.25">
      <c r="A4745" s="3" t="s">
        <v>4848</v>
      </c>
      <c r="B4745" s="3">
        <v>54</v>
      </c>
      <c r="C4745" s="3" t="s">
        <v>106</v>
      </c>
      <c r="D4745" s="3" t="s">
        <v>23</v>
      </c>
      <c r="E4745" s="5">
        <v>18.07</v>
      </c>
      <c r="F4745" s="3">
        <v>14</v>
      </c>
      <c r="G4745" s="3" t="s">
        <v>94</v>
      </c>
      <c r="H4745" s="3" t="s">
        <v>85</v>
      </c>
      <c r="I4745" s="5">
        <v>17.989999999999998</v>
      </c>
      <c r="J4745" s="3">
        <v>0</v>
      </c>
      <c r="K4745" s="3" t="s">
        <v>102</v>
      </c>
      <c r="L4745" s="3">
        <v>2</v>
      </c>
      <c r="M4745" s="5">
        <v>1.2</v>
      </c>
      <c r="N4745" s="3" t="s">
        <v>91</v>
      </c>
    </row>
    <row r="4746" spans="1:14" x14ac:dyDescent="0.25">
      <c r="A4746" s="3" t="s">
        <v>4849</v>
      </c>
      <c r="B4746" s="3">
        <v>32</v>
      </c>
      <c r="C4746" s="3" t="s">
        <v>93</v>
      </c>
      <c r="D4746" s="3" t="s">
        <v>21</v>
      </c>
      <c r="E4746" s="5">
        <v>12.46</v>
      </c>
      <c r="F4746" s="3">
        <v>17</v>
      </c>
      <c r="G4746" s="3" t="s">
        <v>84</v>
      </c>
      <c r="H4746" s="3" t="s">
        <v>111</v>
      </c>
      <c r="I4746" s="5">
        <v>13.99</v>
      </c>
      <c r="J4746" s="3">
        <v>0</v>
      </c>
      <c r="K4746" s="3" t="s">
        <v>102</v>
      </c>
      <c r="L4746" s="3">
        <v>5</v>
      </c>
      <c r="M4746" s="5">
        <v>0.69</v>
      </c>
      <c r="N4746" s="3" t="s">
        <v>112</v>
      </c>
    </row>
    <row r="4747" spans="1:14" x14ac:dyDescent="0.25">
      <c r="A4747" s="3" t="s">
        <v>4850</v>
      </c>
      <c r="B4747" s="3">
        <v>40</v>
      </c>
      <c r="C4747" s="3" t="s">
        <v>93</v>
      </c>
      <c r="D4747" s="3" t="s">
        <v>19</v>
      </c>
      <c r="E4747" s="5">
        <v>3.95</v>
      </c>
      <c r="F4747" s="3">
        <v>34</v>
      </c>
      <c r="G4747" s="3" t="s">
        <v>98</v>
      </c>
      <c r="H4747" s="3" t="s">
        <v>122</v>
      </c>
      <c r="I4747" s="5">
        <v>8.99</v>
      </c>
      <c r="J4747" s="3">
        <v>1</v>
      </c>
      <c r="K4747" s="3" t="s">
        <v>102</v>
      </c>
      <c r="L4747" s="3">
        <v>4</v>
      </c>
      <c r="M4747" s="5">
        <v>0.11</v>
      </c>
      <c r="N4747" s="3" t="s">
        <v>112</v>
      </c>
    </row>
    <row r="4748" spans="1:14" x14ac:dyDescent="0.25">
      <c r="A4748" s="3" t="s">
        <v>4851</v>
      </c>
      <c r="B4748" s="3">
        <v>51</v>
      </c>
      <c r="C4748" s="3" t="s">
        <v>93</v>
      </c>
      <c r="D4748" s="3" t="s">
        <v>19</v>
      </c>
      <c r="E4748" s="5">
        <v>7.4</v>
      </c>
      <c r="F4748" s="3">
        <v>49</v>
      </c>
      <c r="G4748" s="3" t="s">
        <v>98</v>
      </c>
      <c r="H4748" s="3" t="s">
        <v>90</v>
      </c>
      <c r="I4748" s="5">
        <v>8.99</v>
      </c>
      <c r="J4748" s="3">
        <v>1</v>
      </c>
      <c r="K4748" s="3" t="s">
        <v>108</v>
      </c>
      <c r="L4748" s="3">
        <v>4</v>
      </c>
      <c r="M4748" s="5">
        <v>0.15</v>
      </c>
      <c r="N4748" s="3" t="s">
        <v>117</v>
      </c>
    </row>
    <row r="4749" spans="1:14" x14ac:dyDescent="0.25">
      <c r="A4749" s="3" t="s">
        <v>4852</v>
      </c>
      <c r="B4749" s="3">
        <v>24</v>
      </c>
      <c r="C4749" s="3" t="s">
        <v>83</v>
      </c>
      <c r="D4749" s="3" t="s">
        <v>23</v>
      </c>
      <c r="E4749" s="5">
        <v>5.54</v>
      </c>
      <c r="F4749" s="3">
        <v>47</v>
      </c>
      <c r="G4749" s="3" t="s">
        <v>84</v>
      </c>
      <c r="H4749" s="3" t="s">
        <v>122</v>
      </c>
      <c r="I4749" s="5">
        <v>17.989999999999998</v>
      </c>
      <c r="J4749" s="3">
        <v>0</v>
      </c>
      <c r="K4749" s="3" t="s">
        <v>108</v>
      </c>
      <c r="L4749" s="3">
        <v>5</v>
      </c>
      <c r="M4749" s="5">
        <v>0.12</v>
      </c>
      <c r="N4749" s="3" t="s">
        <v>117</v>
      </c>
    </row>
    <row r="4750" spans="1:14" x14ac:dyDescent="0.25">
      <c r="A4750" s="3" t="s">
        <v>4853</v>
      </c>
      <c r="B4750" s="3">
        <v>50</v>
      </c>
      <c r="C4750" s="3" t="s">
        <v>106</v>
      </c>
      <c r="D4750" s="3" t="s">
        <v>19</v>
      </c>
      <c r="E4750" s="5">
        <v>34.909999999999997</v>
      </c>
      <c r="F4750" s="3">
        <v>55</v>
      </c>
      <c r="G4750" s="3" t="s">
        <v>114</v>
      </c>
      <c r="H4750" s="3" t="s">
        <v>122</v>
      </c>
      <c r="I4750" s="5">
        <v>8.99</v>
      </c>
      <c r="J4750" s="3">
        <v>0</v>
      </c>
      <c r="K4750" s="3" t="s">
        <v>108</v>
      </c>
      <c r="L4750" s="3">
        <v>1</v>
      </c>
      <c r="M4750" s="5">
        <v>0.62</v>
      </c>
      <c r="N4750" s="3" t="s">
        <v>96</v>
      </c>
    </row>
    <row r="4751" spans="1:14" x14ac:dyDescent="0.25">
      <c r="A4751" s="3" t="s">
        <v>4854</v>
      </c>
      <c r="B4751" s="3">
        <v>52</v>
      </c>
      <c r="C4751" s="3" t="s">
        <v>93</v>
      </c>
      <c r="D4751" s="3" t="s">
        <v>23</v>
      </c>
      <c r="E4751" s="5">
        <v>19.84</v>
      </c>
      <c r="F4751" s="3">
        <v>51</v>
      </c>
      <c r="G4751" s="3" t="s">
        <v>114</v>
      </c>
      <c r="H4751" s="3" t="s">
        <v>122</v>
      </c>
      <c r="I4751" s="5">
        <v>17.989999999999998</v>
      </c>
      <c r="J4751" s="3">
        <v>0</v>
      </c>
      <c r="K4751" s="3" t="s">
        <v>108</v>
      </c>
      <c r="L4751" s="3">
        <v>4</v>
      </c>
      <c r="M4751" s="5">
        <v>0.38</v>
      </c>
      <c r="N4751" s="3" t="s">
        <v>96</v>
      </c>
    </row>
    <row r="4752" spans="1:14" x14ac:dyDescent="0.25">
      <c r="A4752" s="3" t="s">
        <v>4855</v>
      </c>
      <c r="B4752" s="3">
        <v>40</v>
      </c>
      <c r="C4752" s="3" t="s">
        <v>106</v>
      </c>
      <c r="D4752" s="3" t="s">
        <v>21</v>
      </c>
      <c r="E4752" s="5">
        <v>1.53</v>
      </c>
      <c r="F4752" s="3">
        <v>23</v>
      </c>
      <c r="G4752" s="3" t="s">
        <v>84</v>
      </c>
      <c r="H4752" s="3" t="s">
        <v>111</v>
      </c>
      <c r="I4752" s="5">
        <v>13.99</v>
      </c>
      <c r="J4752" s="3">
        <v>1</v>
      </c>
      <c r="K4752" s="3" t="s">
        <v>126</v>
      </c>
      <c r="L4752" s="3">
        <v>1</v>
      </c>
      <c r="M4752" s="5">
        <v>0.06</v>
      </c>
      <c r="N4752" s="3" t="s">
        <v>96</v>
      </c>
    </row>
    <row r="4753" spans="1:14" x14ac:dyDescent="0.25">
      <c r="A4753" s="3" t="s">
        <v>4856</v>
      </c>
      <c r="B4753" s="3">
        <v>24</v>
      </c>
      <c r="C4753" s="3" t="s">
        <v>93</v>
      </c>
      <c r="D4753" s="3" t="s">
        <v>21</v>
      </c>
      <c r="E4753" s="5">
        <v>30.63</v>
      </c>
      <c r="F4753" s="3">
        <v>58</v>
      </c>
      <c r="G4753" s="3" t="s">
        <v>98</v>
      </c>
      <c r="H4753" s="3" t="s">
        <v>90</v>
      </c>
      <c r="I4753" s="5">
        <v>13.99</v>
      </c>
      <c r="J4753" s="3">
        <v>0</v>
      </c>
      <c r="K4753" s="3" t="s">
        <v>102</v>
      </c>
      <c r="L4753" s="3">
        <v>4</v>
      </c>
      <c r="M4753" s="5">
        <v>0.52</v>
      </c>
      <c r="N4753" s="3" t="s">
        <v>91</v>
      </c>
    </row>
    <row r="4754" spans="1:14" x14ac:dyDescent="0.25">
      <c r="A4754" s="3" t="s">
        <v>4857</v>
      </c>
      <c r="B4754" s="3">
        <v>29</v>
      </c>
      <c r="C4754" s="3" t="s">
        <v>93</v>
      </c>
      <c r="D4754" s="3" t="s">
        <v>23</v>
      </c>
      <c r="E4754" s="5">
        <v>3.17</v>
      </c>
      <c r="F4754" s="3">
        <v>8</v>
      </c>
      <c r="G4754" s="3" t="s">
        <v>114</v>
      </c>
      <c r="H4754" s="3" t="s">
        <v>85</v>
      </c>
      <c r="I4754" s="5">
        <v>17.989999999999998</v>
      </c>
      <c r="J4754" s="3">
        <v>1</v>
      </c>
      <c r="K4754" s="3" t="s">
        <v>95</v>
      </c>
      <c r="L4754" s="3">
        <v>2</v>
      </c>
      <c r="M4754" s="5">
        <v>0.35</v>
      </c>
      <c r="N4754" s="3" t="s">
        <v>87</v>
      </c>
    </row>
    <row r="4755" spans="1:14" x14ac:dyDescent="0.25">
      <c r="A4755" s="3" t="s">
        <v>4858</v>
      </c>
      <c r="B4755" s="3">
        <v>68</v>
      </c>
      <c r="C4755" s="3" t="s">
        <v>83</v>
      </c>
      <c r="D4755" s="3" t="s">
        <v>19</v>
      </c>
      <c r="E4755" s="5">
        <v>21.58</v>
      </c>
      <c r="F4755" s="3">
        <v>30</v>
      </c>
      <c r="G4755" s="3" t="s">
        <v>98</v>
      </c>
      <c r="H4755" s="3" t="s">
        <v>122</v>
      </c>
      <c r="I4755" s="5">
        <v>8.99</v>
      </c>
      <c r="J4755" s="3">
        <v>0</v>
      </c>
      <c r="K4755" s="3" t="s">
        <v>126</v>
      </c>
      <c r="L4755" s="3">
        <v>2</v>
      </c>
      <c r="M4755" s="5">
        <v>0.7</v>
      </c>
      <c r="N4755" s="3" t="s">
        <v>99</v>
      </c>
    </row>
    <row r="4756" spans="1:14" x14ac:dyDescent="0.25">
      <c r="A4756" s="3" t="s">
        <v>4859</v>
      </c>
      <c r="B4756" s="3">
        <v>18</v>
      </c>
      <c r="C4756" s="3" t="s">
        <v>93</v>
      </c>
      <c r="D4756" s="3" t="s">
        <v>19</v>
      </c>
      <c r="E4756" s="5">
        <v>18.12</v>
      </c>
      <c r="F4756" s="3">
        <v>2</v>
      </c>
      <c r="G4756" s="3" t="s">
        <v>135</v>
      </c>
      <c r="H4756" s="3" t="s">
        <v>122</v>
      </c>
      <c r="I4756" s="5">
        <v>8.99</v>
      </c>
      <c r="J4756" s="3">
        <v>0</v>
      </c>
      <c r="K4756" s="3" t="s">
        <v>102</v>
      </c>
      <c r="L4756" s="3">
        <v>1</v>
      </c>
      <c r="M4756" s="5">
        <v>6.04</v>
      </c>
      <c r="N4756" s="3" t="s">
        <v>99</v>
      </c>
    </row>
    <row r="4757" spans="1:14" x14ac:dyDescent="0.25">
      <c r="A4757" s="3" t="s">
        <v>4860</v>
      </c>
      <c r="B4757" s="3">
        <v>45</v>
      </c>
      <c r="C4757" s="3" t="s">
        <v>93</v>
      </c>
      <c r="D4757" s="3" t="s">
        <v>21</v>
      </c>
      <c r="E4757" s="5">
        <v>16.100000000000001</v>
      </c>
      <c r="F4757" s="3">
        <v>13</v>
      </c>
      <c r="G4757" s="3" t="s">
        <v>114</v>
      </c>
      <c r="H4757" s="3" t="s">
        <v>122</v>
      </c>
      <c r="I4757" s="5">
        <v>13.99</v>
      </c>
      <c r="J4757" s="3">
        <v>0</v>
      </c>
      <c r="K4757" s="3" t="s">
        <v>102</v>
      </c>
      <c r="L4757" s="3">
        <v>3</v>
      </c>
      <c r="M4757" s="5">
        <v>1.1499999999999999</v>
      </c>
      <c r="N4757" s="3" t="s">
        <v>91</v>
      </c>
    </row>
    <row r="4758" spans="1:14" x14ac:dyDescent="0.25">
      <c r="A4758" s="3" t="s">
        <v>4861</v>
      </c>
      <c r="B4758" s="3">
        <v>20</v>
      </c>
      <c r="C4758" s="3" t="s">
        <v>83</v>
      </c>
      <c r="D4758" s="3" t="s">
        <v>21</v>
      </c>
      <c r="E4758" s="5">
        <v>2.75</v>
      </c>
      <c r="F4758" s="3">
        <v>2</v>
      </c>
      <c r="G4758" s="3" t="s">
        <v>84</v>
      </c>
      <c r="H4758" s="3" t="s">
        <v>85</v>
      </c>
      <c r="I4758" s="5">
        <v>13.99</v>
      </c>
      <c r="J4758" s="3">
        <v>0</v>
      </c>
      <c r="K4758" s="3" t="s">
        <v>126</v>
      </c>
      <c r="L4758" s="3">
        <v>2</v>
      </c>
      <c r="M4758" s="5">
        <v>0.92</v>
      </c>
      <c r="N4758" s="3" t="s">
        <v>91</v>
      </c>
    </row>
    <row r="4759" spans="1:14" x14ac:dyDescent="0.25">
      <c r="A4759" s="3" t="s">
        <v>4862</v>
      </c>
      <c r="B4759" s="3">
        <v>38</v>
      </c>
      <c r="C4759" s="3" t="s">
        <v>106</v>
      </c>
      <c r="D4759" s="3" t="s">
        <v>23</v>
      </c>
      <c r="E4759" s="5">
        <v>4.88</v>
      </c>
      <c r="F4759" s="3">
        <v>12</v>
      </c>
      <c r="G4759" s="3" t="s">
        <v>135</v>
      </c>
      <c r="H4759" s="3" t="s">
        <v>111</v>
      </c>
      <c r="I4759" s="5">
        <v>17.989999999999998</v>
      </c>
      <c r="J4759" s="3">
        <v>1</v>
      </c>
      <c r="K4759" s="3" t="s">
        <v>86</v>
      </c>
      <c r="L4759" s="3">
        <v>1</v>
      </c>
      <c r="M4759" s="5">
        <v>0.38</v>
      </c>
      <c r="N4759" s="3" t="s">
        <v>104</v>
      </c>
    </row>
    <row r="4760" spans="1:14" x14ac:dyDescent="0.25">
      <c r="A4760" s="3" t="s">
        <v>4863</v>
      </c>
      <c r="B4760" s="3">
        <v>70</v>
      </c>
      <c r="C4760" s="3" t="s">
        <v>83</v>
      </c>
      <c r="D4760" s="3" t="s">
        <v>21</v>
      </c>
      <c r="E4760" s="5">
        <v>1.42</v>
      </c>
      <c r="F4760" s="3">
        <v>17</v>
      </c>
      <c r="G4760" s="3" t="s">
        <v>114</v>
      </c>
      <c r="H4760" s="3" t="s">
        <v>111</v>
      </c>
      <c r="I4760" s="5">
        <v>13.99</v>
      </c>
      <c r="J4760" s="3">
        <v>1</v>
      </c>
      <c r="K4760" s="3" t="s">
        <v>102</v>
      </c>
      <c r="L4760" s="3">
        <v>2</v>
      </c>
      <c r="M4760" s="5">
        <v>0.08</v>
      </c>
      <c r="N4760" s="3" t="s">
        <v>112</v>
      </c>
    </row>
    <row r="4761" spans="1:14" x14ac:dyDescent="0.25">
      <c r="A4761" s="3" t="s">
        <v>4864</v>
      </c>
      <c r="B4761" s="3">
        <v>25</v>
      </c>
      <c r="C4761" s="3" t="s">
        <v>106</v>
      </c>
      <c r="D4761" s="3" t="s">
        <v>21</v>
      </c>
      <c r="E4761" s="5">
        <v>3.84</v>
      </c>
      <c r="F4761" s="3">
        <v>45</v>
      </c>
      <c r="G4761" s="3" t="s">
        <v>84</v>
      </c>
      <c r="H4761" s="3" t="s">
        <v>90</v>
      </c>
      <c r="I4761" s="5">
        <v>13.99</v>
      </c>
      <c r="J4761" s="3">
        <v>1</v>
      </c>
      <c r="K4761" s="3" t="s">
        <v>102</v>
      </c>
      <c r="L4761" s="3">
        <v>5</v>
      </c>
      <c r="M4761" s="5">
        <v>0.08</v>
      </c>
      <c r="N4761" s="3" t="s">
        <v>96</v>
      </c>
    </row>
    <row r="4762" spans="1:14" x14ac:dyDescent="0.25">
      <c r="A4762" s="3" t="s">
        <v>4865</v>
      </c>
      <c r="B4762" s="3">
        <v>42</v>
      </c>
      <c r="C4762" s="3" t="s">
        <v>93</v>
      </c>
      <c r="D4762" s="3" t="s">
        <v>23</v>
      </c>
      <c r="E4762" s="5">
        <v>6.45</v>
      </c>
      <c r="F4762" s="3">
        <v>52</v>
      </c>
      <c r="G4762" s="3" t="s">
        <v>89</v>
      </c>
      <c r="H4762" s="3" t="s">
        <v>122</v>
      </c>
      <c r="I4762" s="5">
        <v>17.989999999999998</v>
      </c>
      <c r="J4762" s="3">
        <v>1</v>
      </c>
      <c r="K4762" s="3" t="s">
        <v>86</v>
      </c>
      <c r="L4762" s="3">
        <v>1</v>
      </c>
      <c r="M4762" s="5">
        <v>0.12</v>
      </c>
      <c r="N4762" s="3" t="s">
        <v>117</v>
      </c>
    </row>
    <row r="4763" spans="1:14" x14ac:dyDescent="0.25">
      <c r="A4763" s="3" t="s">
        <v>4866</v>
      </c>
      <c r="B4763" s="3">
        <v>56</v>
      </c>
      <c r="C4763" s="3" t="s">
        <v>93</v>
      </c>
      <c r="D4763" s="3" t="s">
        <v>23</v>
      </c>
      <c r="E4763" s="5">
        <v>10.31</v>
      </c>
      <c r="F4763" s="3">
        <v>31</v>
      </c>
      <c r="G4763" s="3" t="s">
        <v>89</v>
      </c>
      <c r="H4763" s="3" t="s">
        <v>111</v>
      </c>
      <c r="I4763" s="5">
        <v>17.989999999999998</v>
      </c>
      <c r="J4763" s="3">
        <v>1</v>
      </c>
      <c r="K4763" s="3" t="s">
        <v>86</v>
      </c>
      <c r="L4763" s="3">
        <v>3</v>
      </c>
      <c r="M4763" s="5">
        <v>0.32</v>
      </c>
      <c r="N4763" s="3" t="s">
        <v>112</v>
      </c>
    </row>
    <row r="4764" spans="1:14" x14ac:dyDescent="0.25">
      <c r="A4764" s="3" t="s">
        <v>4867</v>
      </c>
      <c r="B4764" s="3">
        <v>49</v>
      </c>
      <c r="C4764" s="3" t="s">
        <v>83</v>
      </c>
      <c r="D4764" s="3" t="s">
        <v>19</v>
      </c>
      <c r="E4764" s="5">
        <v>3.16</v>
      </c>
      <c r="F4764" s="3">
        <v>31</v>
      </c>
      <c r="G4764" s="3" t="s">
        <v>94</v>
      </c>
      <c r="H4764" s="3" t="s">
        <v>120</v>
      </c>
      <c r="I4764" s="5">
        <v>8.99</v>
      </c>
      <c r="J4764" s="3">
        <v>1</v>
      </c>
      <c r="K4764" s="3" t="s">
        <v>86</v>
      </c>
      <c r="L4764" s="3">
        <v>5</v>
      </c>
      <c r="M4764" s="5">
        <v>0.1</v>
      </c>
      <c r="N4764" s="3" t="s">
        <v>87</v>
      </c>
    </row>
    <row r="4765" spans="1:14" x14ac:dyDescent="0.25">
      <c r="A4765" s="3" t="s">
        <v>4868</v>
      </c>
      <c r="B4765" s="3">
        <v>25</v>
      </c>
      <c r="C4765" s="3" t="s">
        <v>93</v>
      </c>
      <c r="D4765" s="3" t="s">
        <v>23</v>
      </c>
      <c r="E4765" s="5">
        <v>50.94</v>
      </c>
      <c r="F4765" s="3">
        <v>28</v>
      </c>
      <c r="G4765" s="3" t="s">
        <v>84</v>
      </c>
      <c r="H4765" s="3" t="s">
        <v>90</v>
      </c>
      <c r="I4765" s="5">
        <v>17.989999999999998</v>
      </c>
      <c r="J4765" s="3">
        <v>0</v>
      </c>
      <c r="K4765" s="3" t="s">
        <v>102</v>
      </c>
      <c r="L4765" s="3">
        <v>4</v>
      </c>
      <c r="M4765" s="5">
        <v>1.76</v>
      </c>
      <c r="N4765" s="3" t="s">
        <v>96</v>
      </c>
    </row>
    <row r="4766" spans="1:14" x14ac:dyDescent="0.25">
      <c r="A4766" s="3" t="s">
        <v>4869</v>
      </c>
      <c r="B4766" s="3">
        <v>39</v>
      </c>
      <c r="C4766" s="3" t="s">
        <v>83</v>
      </c>
      <c r="D4766" s="3" t="s">
        <v>23</v>
      </c>
      <c r="E4766" s="5">
        <v>0.33</v>
      </c>
      <c r="F4766" s="3">
        <v>29</v>
      </c>
      <c r="G4766" s="3" t="s">
        <v>84</v>
      </c>
      <c r="H4766" s="3" t="s">
        <v>111</v>
      </c>
      <c r="I4766" s="5">
        <v>17.989999999999998</v>
      </c>
      <c r="J4766" s="3">
        <v>1</v>
      </c>
      <c r="K4766" s="3" t="s">
        <v>126</v>
      </c>
      <c r="L4766" s="3">
        <v>2</v>
      </c>
      <c r="M4766" s="5">
        <v>0.01</v>
      </c>
      <c r="N4766" s="3" t="s">
        <v>117</v>
      </c>
    </row>
    <row r="4767" spans="1:14" x14ac:dyDescent="0.25">
      <c r="A4767" s="3" t="s">
        <v>4870</v>
      </c>
      <c r="B4767" s="3">
        <v>37</v>
      </c>
      <c r="C4767" s="3" t="s">
        <v>93</v>
      </c>
      <c r="D4767" s="3" t="s">
        <v>23</v>
      </c>
      <c r="E4767" s="5">
        <v>19.29</v>
      </c>
      <c r="F4767" s="3">
        <v>42</v>
      </c>
      <c r="G4767" s="3" t="s">
        <v>135</v>
      </c>
      <c r="H4767" s="3" t="s">
        <v>122</v>
      </c>
      <c r="I4767" s="5">
        <v>17.989999999999998</v>
      </c>
      <c r="J4767" s="3">
        <v>0</v>
      </c>
      <c r="K4767" s="3" t="s">
        <v>108</v>
      </c>
      <c r="L4767" s="3">
        <v>4</v>
      </c>
      <c r="M4767" s="5">
        <v>0.45</v>
      </c>
      <c r="N4767" s="3" t="s">
        <v>112</v>
      </c>
    </row>
    <row r="4768" spans="1:14" x14ac:dyDescent="0.25">
      <c r="A4768" s="3" t="s">
        <v>4871</v>
      </c>
      <c r="B4768" s="3">
        <v>21</v>
      </c>
      <c r="C4768" s="3" t="s">
        <v>106</v>
      </c>
      <c r="D4768" s="3" t="s">
        <v>21</v>
      </c>
      <c r="E4768" s="5">
        <v>0.19</v>
      </c>
      <c r="F4768" s="3">
        <v>59</v>
      </c>
      <c r="G4768" s="3" t="s">
        <v>135</v>
      </c>
      <c r="H4768" s="3" t="s">
        <v>90</v>
      </c>
      <c r="I4768" s="5">
        <v>13.99</v>
      </c>
      <c r="J4768" s="3">
        <v>1</v>
      </c>
      <c r="K4768" s="3" t="s">
        <v>102</v>
      </c>
      <c r="L4768" s="3">
        <v>3</v>
      </c>
      <c r="M4768" s="5">
        <v>0</v>
      </c>
      <c r="N4768" s="3" t="s">
        <v>104</v>
      </c>
    </row>
    <row r="4769" spans="1:14" x14ac:dyDescent="0.25">
      <c r="A4769" s="3" t="s">
        <v>4872</v>
      </c>
      <c r="B4769" s="3">
        <v>32</v>
      </c>
      <c r="C4769" s="3" t="s">
        <v>106</v>
      </c>
      <c r="D4769" s="3" t="s">
        <v>21</v>
      </c>
      <c r="E4769" s="5">
        <v>7.88</v>
      </c>
      <c r="F4769" s="3">
        <v>38</v>
      </c>
      <c r="G4769" s="3" t="s">
        <v>89</v>
      </c>
      <c r="H4769" s="3" t="s">
        <v>122</v>
      </c>
      <c r="I4769" s="5">
        <v>13.99</v>
      </c>
      <c r="J4769" s="3">
        <v>1</v>
      </c>
      <c r="K4769" s="3" t="s">
        <v>102</v>
      </c>
      <c r="L4769" s="3">
        <v>1</v>
      </c>
      <c r="M4769" s="5">
        <v>0.2</v>
      </c>
      <c r="N4769" s="3" t="s">
        <v>96</v>
      </c>
    </row>
    <row r="4770" spans="1:14" x14ac:dyDescent="0.25">
      <c r="A4770" s="3" t="s">
        <v>4873</v>
      </c>
      <c r="B4770" s="3">
        <v>49</v>
      </c>
      <c r="C4770" s="3" t="s">
        <v>83</v>
      </c>
      <c r="D4770" s="3" t="s">
        <v>23</v>
      </c>
      <c r="E4770" s="5">
        <v>0.21</v>
      </c>
      <c r="F4770" s="3">
        <v>26</v>
      </c>
      <c r="G4770" s="3" t="s">
        <v>98</v>
      </c>
      <c r="H4770" s="3" t="s">
        <v>85</v>
      </c>
      <c r="I4770" s="5">
        <v>17.989999999999998</v>
      </c>
      <c r="J4770" s="3">
        <v>1</v>
      </c>
      <c r="K4770" s="3" t="s">
        <v>102</v>
      </c>
      <c r="L4770" s="3">
        <v>3</v>
      </c>
      <c r="M4770" s="5">
        <v>0.01</v>
      </c>
      <c r="N4770" s="3" t="s">
        <v>117</v>
      </c>
    </row>
    <row r="4771" spans="1:14" x14ac:dyDescent="0.25">
      <c r="A4771" s="3" t="s">
        <v>4874</v>
      </c>
      <c r="B4771" s="3">
        <v>29</v>
      </c>
      <c r="C4771" s="3" t="s">
        <v>93</v>
      </c>
      <c r="D4771" s="3" t="s">
        <v>19</v>
      </c>
      <c r="E4771" s="5">
        <v>15.6</v>
      </c>
      <c r="F4771" s="3">
        <v>11</v>
      </c>
      <c r="G4771" s="3" t="s">
        <v>114</v>
      </c>
      <c r="H4771" s="3" t="s">
        <v>122</v>
      </c>
      <c r="I4771" s="5">
        <v>8.99</v>
      </c>
      <c r="J4771" s="3">
        <v>0</v>
      </c>
      <c r="K4771" s="3" t="s">
        <v>95</v>
      </c>
      <c r="L4771" s="3">
        <v>2</v>
      </c>
      <c r="M4771" s="5">
        <v>1.3</v>
      </c>
      <c r="N4771" s="3" t="s">
        <v>117</v>
      </c>
    </row>
    <row r="4772" spans="1:14" x14ac:dyDescent="0.25">
      <c r="A4772" s="3" t="s">
        <v>4875</v>
      </c>
      <c r="B4772" s="3">
        <v>56</v>
      </c>
      <c r="C4772" s="3" t="s">
        <v>106</v>
      </c>
      <c r="D4772" s="3" t="s">
        <v>19</v>
      </c>
      <c r="E4772" s="5">
        <v>6.72</v>
      </c>
      <c r="F4772" s="3">
        <v>1</v>
      </c>
      <c r="G4772" s="3" t="s">
        <v>98</v>
      </c>
      <c r="H4772" s="3" t="s">
        <v>111</v>
      </c>
      <c r="I4772" s="5">
        <v>8.99</v>
      </c>
      <c r="J4772" s="3">
        <v>0</v>
      </c>
      <c r="K4772" s="3" t="s">
        <v>102</v>
      </c>
      <c r="L4772" s="3">
        <v>2</v>
      </c>
      <c r="M4772" s="5">
        <v>3.36</v>
      </c>
      <c r="N4772" s="3" t="s">
        <v>104</v>
      </c>
    </row>
    <row r="4773" spans="1:14" x14ac:dyDescent="0.25">
      <c r="A4773" s="3" t="s">
        <v>4876</v>
      </c>
      <c r="B4773" s="3">
        <v>35</v>
      </c>
      <c r="C4773" s="3" t="s">
        <v>93</v>
      </c>
      <c r="D4773" s="3" t="s">
        <v>23</v>
      </c>
      <c r="E4773" s="5">
        <v>19.05</v>
      </c>
      <c r="F4773" s="3">
        <v>57</v>
      </c>
      <c r="G4773" s="3" t="s">
        <v>98</v>
      </c>
      <c r="H4773" s="3" t="s">
        <v>90</v>
      </c>
      <c r="I4773" s="5">
        <v>17.989999999999998</v>
      </c>
      <c r="J4773" s="3">
        <v>0</v>
      </c>
      <c r="K4773" s="3" t="s">
        <v>126</v>
      </c>
      <c r="L4773" s="3">
        <v>5</v>
      </c>
      <c r="M4773" s="5">
        <v>0.33</v>
      </c>
      <c r="N4773" s="3" t="s">
        <v>87</v>
      </c>
    </row>
    <row r="4774" spans="1:14" x14ac:dyDescent="0.25">
      <c r="A4774" s="3" t="s">
        <v>4877</v>
      </c>
      <c r="B4774" s="3">
        <v>38</v>
      </c>
      <c r="C4774" s="3" t="s">
        <v>93</v>
      </c>
      <c r="D4774" s="3" t="s">
        <v>23</v>
      </c>
      <c r="E4774" s="5">
        <v>10.11</v>
      </c>
      <c r="F4774" s="3">
        <v>23</v>
      </c>
      <c r="G4774" s="3" t="s">
        <v>94</v>
      </c>
      <c r="H4774" s="3" t="s">
        <v>120</v>
      </c>
      <c r="I4774" s="5">
        <v>17.989999999999998</v>
      </c>
      <c r="J4774" s="3">
        <v>0</v>
      </c>
      <c r="K4774" s="3" t="s">
        <v>108</v>
      </c>
      <c r="L4774" s="3">
        <v>4</v>
      </c>
      <c r="M4774" s="5">
        <v>0.42</v>
      </c>
      <c r="N4774" s="3" t="s">
        <v>87</v>
      </c>
    </row>
    <row r="4775" spans="1:14" x14ac:dyDescent="0.25">
      <c r="A4775" s="3" t="s">
        <v>4878</v>
      </c>
      <c r="B4775" s="3">
        <v>22</v>
      </c>
      <c r="C4775" s="3" t="s">
        <v>93</v>
      </c>
      <c r="D4775" s="3" t="s">
        <v>19</v>
      </c>
      <c r="E4775" s="5">
        <v>4.4000000000000004</v>
      </c>
      <c r="F4775" s="3">
        <v>34</v>
      </c>
      <c r="G4775" s="3" t="s">
        <v>89</v>
      </c>
      <c r="H4775" s="3" t="s">
        <v>85</v>
      </c>
      <c r="I4775" s="5">
        <v>8.99</v>
      </c>
      <c r="J4775" s="3">
        <v>1</v>
      </c>
      <c r="K4775" s="3" t="s">
        <v>95</v>
      </c>
      <c r="L4775" s="3">
        <v>5</v>
      </c>
      <c r="M4775" s="5">
        <v>0.13</v>
      </c>
      <c r="N4775" s="3" t="s">
        <v>87</v>
      </c>
    </row>
    <row r="4776" spans="1:14" x14ac:dyDescent="0.25">
      <c r="A4776" s="3" t="s">
        <v>4879</v>
      </c>
      <c r="B4776" s="3">
        <v>68</v>
      </c>
      <c r="C4776" s="3" t="s">
        <v>83</v>
      </c>
      <c r="D4776" s="3" t="s">
        <v>19</v>
      </c>
      <c r="E4776" s="5">
        <v>23.54</v>
      </c>
      <c r="F4776" s="3">
        <v>33</v>
      </c>
      <c r="G4776" s="3" t="s">
        <v>135</v>
      </c>
      <c r="H4776" s="3" t="s">
        <v>122</v>
      </c>
      <c r="I4776" s="5">
        <v>8.99</v>
      </c>
      <c r="J4776" s="3">
        <v>0</v>
      </c>
      <c r="K4776" s="3" t="s">
        <v>86</v>
      </c>
      <c r="L4776" s="3">
        <v>5</v>
      </c>
      <c r="M4776" s="5">
        <v>0.69</v>
      </c>
      <c r="N4776" s="3" t="s">
        <v>87</v>
      </c>
    </row>
    <row r="4777" spans="1:14" x14ac:dyDescent="0.25">
      <c r="A4777" s="3" t="s">
        <v>4880</v>
      </c>
      <c r="B4777" s="3">
        <v>46</v>
      </c>
      <c r="C4777" s="3" t="s">
        <v>106</v>
      </c>
      <c r="D4777" s="3" t="s">
        <v>19</v>
      </c>
      <c r="E4777" s="5">
        <v>13.5</v>
      </c>
      <c r="F4777" s="3">
        <v>44</v>
      </c>
      <c r="G4777" s="3" t="s">
        <v>135</v>
      </c>
      <c r="H4777" s="3" t="s">
        <v>111</v>
      </c>
      <c r="I4777" s="5">
        <v>8.99</v>
      </c>
      <c r="J4777" s="3">
        <v>1</v>
      </c>
      <c r="K4777" s="3" t="s">
        <v>102</v>
      </c>
      <c r="L4777" s="3">
        <v>1</v>
      </c>
      <c r="M4777" s="5">
        <v>0.3</v>
      </c>
      <c r="N4777" s="3" t="s">
        <v>96</v>
      </c>
    </row>
    <row r="4778" spans="1:14" x14ac:dyDescent="0.25">
      <c r="A4778" s="3" t="s">
        <v>4881</v>
      </c>
      <c r="B4778" s="3">
        <v>38</v>
      </c>
      <c r="C4778" s="3" t="s">
        <v>106</v>
      </c>
      <c r="D4778" s="3" t="s">
        <v>19</v>
      </c>
      <c r="E4778" s="5">
        <v>11.77</v>
      </c>
      <c r="F4778" s="3">
        <v>49</v>
      </c>
      <c r="G4778" s="3" t="s">
        <v>84</v>
      </c>
      <c r="H4778" s="3" t="s">
        <v>85</v>
      </c>
      <c r="I4778" s="5">
        <v>8.99</v>
      </c>
      <c r="J4778" s="3">
        <v>1</v>
      </c>
      <c r="K4778" s="3" t="s">
        <v>126</v>
      </c>
      <c r="L4778" s="3">
        <v>5</v>
      </c>
      <c r="M4778" s="5">
        <v>0.24</v>
      </c>
      <c r="N4778" s="3" t="s">
        <v>112</v>
      </c>
    </row>
    <row r="4779" spans="1:14" x14ac:dyDescent="0.25">
      <c r="A4779" s="3" t="s">
        <v>4882</v>
      </c>
      <c r="B4779" s="3">
        <v>31</v>
      </c>
      <c r="C4779" s="3" t="s">
        <v>106</v>
      </c>
      <c r="D4779" s="3" t="s">
        <v>21</v>
      </c>
      <c r="E4779" s="5">
        <v>8.85</v>
      </c>
      <c r="F4779" s="3">
        <v>5</v>
      </c>
      <c r="G4779" s="3" t="s">
        <v>98</v>
      </c>
      <c r="H4779" s="3" t="s">
        <v>122</v>
      </c>
      <c r="I4779" s="5">
        <v>13.99</v>
      </c>
      <c r="J4779" s="3">
        <v>0</v>
      </c>
      <c r="K4779" s="3" t="s">
        <v>86</v>
      </c>
      <c r="L4779" s="3">
        <v>1</v>
      </c>
      <c r="M4779" s="5">
        <v>1.47</v>
      </c>
      <c r="N4779" s="3" t="s">
        <v>91</v>
      </c>
    </row>
    <row r="4780" spans="1:14" x14ac:dyDescent="0.25">
      <c r="A4780" s="3" t="s">
        <v>4883</v>
      </c>
      <c r="B4780" s="3">
        <v>64</v>
      </c>
      <c r="C4780" s="3" t="s">
        <v>93</v>
      </c>
      <c r="D4780" s="3" t="s">
        <v>21</v>
      </c>
      <c r="E4780" s="5">
        <v>13.89</v>
      </c>
      <c r="F4780" s="3">
        <v>43</v>
      </c>
      <c r="G4780" s="3" t="s">
        <v>98</v>
      </c>
      <c r="H4780" s="3" t="s">
        <v>122</v>
      </c>
      <c r="I4780" s="5">
        <v>13.99</v>
      </c>
      <c r="J4780" s="3">
        <v>1</v>
      </c>
      <c r="K4780" s="3" t="s">
        <v>126</v>
      </c>
      <c r="L4780" s="3">
        <v>1</v>
      </c>
      <c r="M4780" s="5">
        <v>0.32</v>
      </c>
      <c r="N4780" s="3" t="s">
        <v>117</v>
      </c>
    </row>
    <row r="4781" spans="1:14" x14ac:dyDescent="0.25">
      <c r="A4781" s="3" t="s">
        <v>4884</v>
      </c>
      <c r="B4781" s="3">
        <v>42</v>
      </c>
      <c r="C4781" s="3" t="s">
        <v>93</v>
      </c>
      <c r="D4781" s="3" t="s">
        <v>21</v>
      </c>
      <c r="E4781" s="5">
        <v>4.37</v>
      </c>
      <c r="F4781" s="3">
        <v>18</v>
      </c>
      <c r="G4781" s="3" t="s">
        <v>84</v>
      </c>
      <c r="H4781" s="3" t="s">
        <v>111</v>
      </c>
      <c r="I4781" s="5">
        <v>13.99</v>
      </c>
      <c r="J4781" s="3">
        <v>1</v>
      </c>
      <c r="K4781" s="3" t="s">
        <v>95</v>
      </c>
      <c r="L4781" s="3">
        <v>5</v>
      </c>
      <c r="M4781" s="5">
        <v>0.23</v>
      </c>
      <c r="N4781" s="3" t="s">
        <v>99</v>
      </c>
    </row>
    <row r="4782" spans="1:14" x14ac:dyDescent="0.25">
      <c r="A4782" s="3" t="s">
        <v>4885</v>
      </c>
      <c r="B4782" s="3">
        <v>51</v>
      </c>
      <c r="C4782" s="3" t="s">
        <v>93</v>
      </c>
      <c r="D4782" s="3" t="s">
        <v>21</v>
      </c>
      <c r="E4782" s="5">
        <v>4.3499999999999996</v>
      </c>
      <c r="F4782" s="3">
        <v>44</v>
      </c>
      <c r="G4782" s="3" t="s">
        <v>98</v>
      </c>
      <c r="H4782" s="3" t="s">
        <v>111</v>
      </c>
      <c r="I4782" s="5">
        <v>13.99</v>
      </c>
      <c r="J4782" s="3">
        <v>1</v>
      </c>
      <c r="K4782" s="3" t="s">
        <v>86</v>
      </c>
      <c r="L4782" s="3">
        <v>1</v>
      </c>
      <c r="M4782" s="5">
        <v>0.1</v>
      </c>
      <c r="N4782" s="3" t="s">
        <v>91</v>
      </c>
    </row>
    <row r="4783" spans="1:14" x14ac:dyDescent="0.25">
      <c r="A4783" s="3" t="s">
        <v>4886</v>
      </c>
      <c r="B4783" s="3">
        <v>23</v>
      </c>
      <c r="C4783" s="3" t="s">
        <v>106</v>
      </c>
      <c r="D4783" s="3" t="s">
        <v>19</v>
      </c>
      <c r="E4783" s="5">
        <v>1.81</v>
      </c>
      <c r="F4783" s="3">
        <v>0</v>
      </c>
      <c r="G4783" s="3" t="s">
        <v>89</v>
      </c>
      <c r="H4783" s="3" t="s">
        <v>111</v>
      </c>
      <c r="I4783" s="5">
        <v>8.99</v>
      </c>
      <c r="J4783" s="3">
        <v>0</v>
      </c>
      <c r="K4783" s="3" t="s">
        <v>95</v>
      </c>
      <c r="L4783" s="3">
        <v>5</v>
      </c>
      <c r="M4783" s="5">
        <v>1.81</v>
      </c>
      <c r="N4783" s="3" t="s">
        <v>99</v>
      </c>
    </row>
    <row r="4784" spans="1:14" x14ac:dyDescent="0.25">
      <c r="A4784" s="3" t="s">
        <v>4887</v>
      </c>
      <c r="B4784" s="3">
        <v>56</v>
      </c>
      <c r="C4784" s="3" t="s">
        <v>93</v>
      </c>
      <c r="D4784" s="3" t="s">
        <v>23</v>
      </c>
      <c r="E4784" s="5">
        <v>32.380000000000003</v>
      </c>
      <c r="F4784" s="3">
        <v>15</v>
      </c>
      <c r="G4784" s="3" t="s">
        <v>114</v>
      </c>
      <c r="H4784" s="3" t="s">
        <v>111</v>
      </c>
      <c r="I4784" s="5">
        <v>17.989999999999998</v>
      </c>
      <c r="J4784" s="3">
        <v>0</v>
      </c>
      <c r="K4784" s="3" t="s">
        <v>102</v>
      </c>
      <c r="L4784" s="3">
        <v>5</v>
      </c>
      <c r="M4784" s="5">
        <v>2.02</v>
      </c>
      <c r="N4784" s="3" t="s">
        <v>112</v>
      </c>
    </row>
    <row r="4785" spans="1:14" x14ac:dyDescent="0.25">
      <c r="A4785" s="3" t="s">
        <v>4888</v>
      </c>
      <c r="B4785" s="3">
        <v>59</v>
      </c>
      <c r="C4785" s="3" t="s">
        <v>106</v>
      </c>
      <c r="D4785" s="3" t="s">
        <v>21</v>
      </c>
      <c r="E4785" s="5">
        <v>4.41</v>
      </c>
      <c r="F4785" s="3">
        <v>35</v>
      </c>
      <c r="G4785" s="3" t="s">
        <v>89</v>
      </c>
      <c r="H4785" s="3" t="s">
        <v>85</v>
      </c>
      <c r="I4785" s="5">
        <v>13.99</v>
      </c>
      <c r="J4785" s="3">
        <v>1</v>
      </c>
      <c r="K4785" s="3" t="s">
        <v>95</v>
      </c>
      <c r="L4785" s="3">
        <v>3</v>
      </c>
      <c r="M4785" s="5">
        <v>0.12</v>
      </c>
      <c r="N4785" s="3" t="s">
        <v>104</v>
      </c>
    </row>
    <row r="4786" spans="1:14" x14ac:dyDescent="0.25">
      <c r="A4786" s="3" t="s">
        <v>4889</v>
      </c>
      <c r="B4786" s="3">
        <v>20</v>
      </c>
      <c r="C4786" s="3" t="s">
        <v>93</v>
      </c>
      <c r="D4786" s="3" t="s">
        <v>23</v>
      </c>
      <c r="E4786" s="5">
        <v>4.18</v>
      </c>
      <c r="F4786" s="3">
        <v>36</v>
      </c>
      <c r="G4786" s="3" t="s">
        <v>135</v>
      </c>
      <c r="H4786" s="3" t="s">
        <v>122</v>
      </c>
      <c r="I4786" s="5">
        <v>17.989999999999998</v>
      </c>
      <c r="J4786" s="3">
        <v>1</v>
      </c>
      <c r="K4786" s="3" t="s">
        <v>102</v>
      </c>
      <c r="L4786" s="3">
        <v>3</v>
      </c>
      <c r="M4786" s="5">
        <v>0.11</v>
      </c>
      <c r="N4786" s="3" t="s">
        <v>117</v>
      </c>
    </row>
    <row r="4787" spans="1:14" x14ac:dyDescent="0.25">
      <c r="A4787" s="3" t="s">
        <v>4890</v>
      </c>
      <c r="B4787" s="3">
        <v>56</v>
      </c>
      <c r="C4787" s="3" t="s">
        <v>106</v>
      </c>
      <c r="D4787" s="3" t="s">
        <v>19</v>
      </c>
      <c r="E4787" s="5">
        <v>7.39</v>
      </c>
      <c r="F4787" s="3">
        <v>53</v>
      </c>
      <c r="G4787" s="3" t="s">
        <v>114</v>
      </c>
      <c r="H4787" s="3" t="s">
        <v>90</v>
      </c>
      <c r="I4787" s="5">
        <v>8.99</v>
      </c>
      <c r="J4787" s="3">
        <v>1</v>
      </c>
      <c r="K4787" s="3" t="s">
        <v>102</v>
      </c>
      <c r="L4787" s="3">
        <v>1</v>
      </c>
      <c r="M4787" s="5">
        <v>0.14000000000000001</v>
      </c>
      <c r="N4787" s="3" t="s">
        <v>112</v>
      </c>
    </row>
    <row r="4788" spans="1:14" x14ac:dyDescent="0.25">
      <c r="A4788" s="3" t="s">
        <v>4891</v>
      </c>
      <c r="B4788" s="3">
        <v>22</v>
      </c>
      <c r="C4788" s="3" t="s">
        <v>106</v>
      </c>
      <c r="D4788" s="3" t="s">
        <v>23</v>
      </c>
      <c r="E4788" s="5">
        <v>0.77</v>
      </c>
      <c r="F4788" s="3">
        <v>29</v>
      </c>
      <c r="G4788" s="3" t="s">
        <v>135</v>
      </c>
      <c r="H4788" s="3" t="s">
        <v>120</v>
      </c>
      <c r="I4788" s="5">
        <v>17.989999999999998</v>
      </c>
      <c r="J4788" s="3">
        <v>1</v>
      </c>
      <c r="K4788" s="3" t="s">
        <v>102</v>
      </c>
      <c r="L4788" s="3">
        <v>1</v>
      </c>
      <c r="M4788" s="5">
        <v>0.03</v>
      </c>
      <c r="N4788" s="3" t="s">
        <v>99</v>
      </c>
    </row>
    <row r="4789" spans="1:14" x14ac:dyDescent="0.25">
      <c r="A4789" s="3" t="s">
        <v>4892</v>
      </c>
      <c r="B4789" s="3">
        <v>65</v>
      </c>
      <c r="C4789" s="3" t="s">
        <v>83</v>
      </c>
      <c r="D4789" s="3" t="s">
        <v>21</v>
      </c>
      <c r="E4789" s="5">
        <v>2.92</v>
      </c>
      <c r="F4789" s="3">
        <v>1</v>
      </c>
      <c r="G4789" s="3" t="s">
        <v>84</v>
      </c>
      <c r="H4789" s="3" t="s">
        <v>85</v>
      </c>
      <c r="I4789" s="5">
        <v>13.99</v>
      </c>
      <c r="J4789" s="3">
        <v>0</v>
      </c>
      <c r="K4789" s="3" t="s">
        <v>126</v>
      </c>
      <c r="L4789" s="3">
        <v>5</v>
      </c>
      <c r="M4789" s="5">
        <v>1.46</v>
      </c>
      <c r="N4789" s="3" t="s">
        <v>117</v>
      </c>
    </row>
    <row r="4790" spans="1:14" x14ac:dyDescent="0.25">
      <c r="A4790" s="3" t="s">
        <v>4893</v>
      </c>
      <c r="B4790" s="3">
        <v>40</v>
      </c>
      <c r="C4790" s="3" t="s">
        <v>106</v>
      </c>
      <c r="D4790" s="3" t="s">
        <v>21</v>
      </c>
      <c r="E4790" s="5">
        <v>8.17</v>
      </c>
      <c r="F4790" s="3">
        <v>4</v>
      </c>
      <c r="G4790" s="3" t="s">
        <v>135</v>
      </c>
      <c r="H4790" s="3" t="s">
        <v>111</v>
      </c>
      <c r="I4790" s="5">
        <v>13.99</v>
      </c>
      <c r="J4790" s="3">
        <v>0</v>
      </c>
      <c r="K4790" s="3" t="s">
        <v>102</v>
      </c>
      <c r="L4790" s="3">
        <v>1</v>
      </c>
      <c r="M4790" s="5">
        <v>1.63</v>
      </c>
      <c r="N4790" s="3" t="s">
        <v>117</v>
      </c>
    </row>
    <row r="4791" spans="1:14" x14ac:dyDescent="0.25">
      <c r="A4791" s="3" t="s">
        <v>4894</v>
      </c>
      <c r="B4791" s="3">
        <v>27</v>
      </c>
      <c r="C4791" s="3" t="s">
        <v>83</v>
      </c>
      <c r="D4791" s="3" t="s">
        <v>23</v>
      </c>
      <c r="E4791" s="5">
        <v>27.3</v>
      </c>
      <c r="F4791" s="3">
        <v>4</v>
      </c>
      <c r="G4791" s="3" t="s">
        <v>114</v>
      </c>
      <c r="H4791" s="3" t="s">
        <v>111</v>
      </c>
      <c r="I4791" s="5">
        <v>17.989999999999998</v>
      </c>
      <c r="J4791" s="3">
        <v>0</v>
      </c>
      <c r="K4791" s="3" t="s">
        <v>108</v>
      </c>
      <c r="L4791" s="3">
        <v>3</v>
      </c>
      <c r="M4791" s="5">
        <v>5.46</v>
      </c>
      <c r="N4791" s="3" t="s">
        <v>96</v>
      </c>
    </row>
    <row r="4792" spans="1:14" x14ac:dyDescent="0.25">
      <c r="A4792" s="3" t="s">
        <v>4895</v>
      </c>
      <c r="B4792" s="3">
        <v>66</v>
      </c>
      <c r="C4792" s="3" t="s">
        <v>106</v>
      </c>
      <c r="D4792" s="3" t="s">
        <v>23</v>
      </c>
      <c r="E4792" s="5">
        <v>42.58</v>
      </c>
      <c r="F4792" s="3">
        <v>54</v>
      </c>
      <c r="G4792" s="3" t="s">
        <v>135</v>
      </c>
      <c r="H4792" s="3" t="s">
        <v>120</v>
      </c>
      <c r="I4792" s="5">
        <v>17.989999999999998</v>
      </c>
      <c r="J4792" s="3">
        <v>0</v>
      </c>
      <c r="K4792" s="3" t="s">
        <v>126</v>
      </c>
      <c r="L4792" s="3">
        <v>3</v>
      </c>
      <c r="M4792" s="5">
        <v>0.77</v>
      </c>
      <c r="N4792" s="3" t="s">
        <v>104</v>
      </c>
    </row>
    <row r="4793" spans="1:14" x14ac:dyDescent="0.25">
      <c r="A4793" s="3" t="s">
        <v>4896</v>
      </c>
      <c r="B4793" s="3">
        <v>70</v>
      </c>
      <c r="C4793" s="3" t="s">
        <v>83</v>
      </c>
      <c r="D4793" s="3" t="s">
        <v>19</v>
      </c>
      <c r="E4793" s="5">
        <v>7.97</v>
      </c>
      <c r="F4793" s="3">
        <v>24</v>
      </c>
      <c r="G4793" s="3" t="s">
        <v>89</v>
      </c>
      <c r="H4793" s="3" t="s">
        <v>120</v>
      </c>
      <c r="I4793" s="5">
        <v>8.99</v>
      </c>
      <c r="J4793" s="3">
        <v>1</v>
      </c>
      <c r="K4793" s="3" t="s">
        <v>86</v>
      </c>
      <c r="L4793" s="3">
        <v>2</v>
      </c>
      <c r="M4793" s="5">
        <v>0.32</v>
      </c>
      <c r="N4793" s="3" t="s">
        <v>96</v>
      </c>
    </row>
    <row r="4794" spans="1:14" x14ac:dyDescent="0.25">
      <c r="A4794" s="3" t="s">
        <v>4897</v>
      </c>
      <c r="B4794" s="3">
        <v>22</v>
      </c>
      <c r="C4794" s="3" t="s">
        <v>93</v>
      </c>
      <c r="D4794" s="3" t="s">
        <v>23</v>
      </c>
      <c r="E4794" s="5">
        <v>4.9800000000000004</v>
      </c>
      <c r="F4794" s="3">
        <v>0</v>
      </c>
      <c r="G4794" s="3" t="s">
        <v>114</v>
      </c>
      <c r="H4794" s="3" t="s">
        <v>85</v>
      </c>
      <c r="I4794" s="5">
        <v>17.989999999999998</v>
      </c>
      <c r="J4794" s="3">
        <v>0</v>
      </c>
      <c r="K4794" s="3" t="s">
        <v>108</v>
      </c>
      <c r="L4794" s="3">
        <v>5</v>
      </c>
      <c r="M4794" s="5">
        <v>4.9800000000000004</v>
      </c>
      <c r="N4794" s="3" t="s">
        <v>96</v>
      </c>
    </row>
    <row r="4795" spans="1:14" x14ac:dyDescent="0.25">
      <c r="A4795" s="3" t="s">
        <v>4898</v>
      </c>
      <c r="B4795" s="3">
        <v>64</v>
      </c>
      <c r="C4795" s="3" t="s">
        <v>106</v>
      </c>
      <c r="D4795" s="3" t="s">
        <v>23</v>
      </c>
      <c r="E4795" s="5">
        <v>6.42</v>
      </c>
      <c r="F4795" s="3">
        <v>35</v>
      </c>
      <c r="G4795" s="3" t="s">
        <v>98</v>
      </c>
      <c r="H4795" s="3" t="s">
        <v>122</v>
      </c>
      <c r="I4795" s="5">
        <v>17.989999999999998</v>
      </c>
      <c r="J4795" s="3">
        <v>1</v>
      </c>
      <c r="K4795" s="3" t="s">
        <v>95</v>
      </c>
      <c r="L4795" s="3">
        <v>5</v>
      </c>
      <c r="M4795" s="5">
        <v>0.18</v>
      </c>
      <c r="N4795" s="3" t="s">
        <v>91</v>
      </c>
    </row>
    <row r="4796" spans="1:14" x14ac:dyDescent="0.25">
      <c r="A4796" s="3" t="s">
        <v>4899</v>
      </c>
      <c r="B4796" s="3">
        <v>58</v>
      </c>
      <c r="C4796" s="3" t="s">
        <v>93</v>
      </c>
      <c r="D4796" s="3" t="s">
        <v>23</v>
      </c>
      <c r="E4796" s="5">
        <v>30.44</v>
      </c>
      <c r="F4796" s="3">
        <v>57</v>
      </c>
      <c r="G4796" s="3" t="s">
        <v>89</v>
      </c>
      <c r="H4796" s="3" t="s">
        <v>122</v>
      </c>
      <c r="I4796" s="5">
        <v>17.989999999999998</v>
      </c>
      <c r="J4796" s="3">
        <v>0</v>
      </c>
      <c r="K4796" s="3" t="s">
        <v>95</v>
      </c>
      <c r="L4796" s="3">
        <v>3</v>
      </c>
      <c r="M4796" s="5">
        <v>0.52</v>
      </c>
      <c r="N4796" s="3" t="s">
        <v>117</v>
      </c>
    </row>
    <row r="4797" spans="1:14" x14ac:dyDescent="0.25">
      <c r="A4797" s="3" t="s">
        <v>4900</v>
      </c>
      <c r="B4797" s="3">
        <v>58</v>
      </c>
      <c r="C4797" s="3" t="s">
        <v>106</v>
      </c>
      <c r="D4797" s="3" t="s">
        <v>23</v>
      </c>
      <c r="E4797" s="5">
        <v>32.880000000000003</v>
      </c>
      <c r="F4797" s="3">
        <v>0</v>
      </c>
      <c r="G4797" s="3" t="s">
        <v>114</v>
      </c>
      <c r="H4797" s="3" t="s">
        <v>122</v>
      </c>
      <c r="I4797" s="5">
        <v>17.989999999999998</v>
      </c>
      <c r="J4797" s="3">
        <v>0</v>
      </c>
      <c r="K4797" s="3" t="s">
        <v>102</v>
      </c>
      <c r="L4797" s="3">
        <v>5</v>
      </c>
      <c r="M4797" s="5">
        <v>32.880000000000003</v>
      </c>
      <c r="N4797" s="3" t="s">
        <v>104</v>
      </c>
    </row>
    <row r="4798" spans="1:14" x14ac:dyDescent="0.25">
      <c r="A4798" s="3" t="s">
        <v>4901</v>
      </c>
      <c r="B4798" s="3">
        <v>29</v>
      </c>
      <c r="C4798" s="3" t="s">
        <v>93</v>
      </c>
      <c r="D4798" s="3" t="s">
        <v>19</v>
      </c>
      <c r="E4798" s="5">
        <v>11.19</v>
      </c>
      <c r="F4798" s="3">
        <v>11</v>
      </c>
      <c r="G4798" s="3" t="s">
        <v>84</v>
      </c>
      <c r="H4798" s="3" t="s">
        <v>90</v>
      </c>
      <c r="I4798" s="5">
        <v>8.99</v>
      </c>
      <c r="J4798" s="3">
        <v>0</v>
      </c>
      <c r="K4798" s="3" t="s">
        <v>102</v>
      </c>
      <c r="L4798" s="3">
        <v>2</v>
      </c>
      <c r="M4798" s="5">
        <v>0.93</v>
      </c>
      <c r="N4798" s="3" t="s">
        <v>112</v>
      </c>
    </row>
    <row r="4799" spans="1:14" x14ac:dyDescent="0.25">
      <c r="A4799" s="3" t="s">
        <v>4902</v>
      </c>
      <c r="B4799" s="3">
        <v>34</v>
      </c>
      <c r="C4799" s="3" t="s">
        <v>106</v>
      </c>
      <c r="D4799" s="3" t="s">
        <v>19</v>
      </c>
      <c r="E4799" s="5">
        <v>1.77</v>
      </c>
      <c r="F4799" s="3">
        <v>10</v>
      </c>
      <c r="G4799" s="3" t="s">
        <v>84</v>
      </c>
      <c r="H4799" s="3" t="s">
        <v>111</v>
      </c>
      <c r="I4799" s="5">
        <v>8.99</v>
      </c>
      <c r="J4799" s="3">
        <v>1</v>
      </c>
      <c r="K4799" s="3" t="s">
        <v>126</v>
      </c>
      <c r="L4799" s="3">
        <v>2</v>
      </c>
      <c r="M4799" s="5">
        <v>0.16</v>
      </c>
      <c r="N4799" s="3" t="s">
        <v>104</v>
      </c>
    </row>
    <row r="4800" spans="1:14" x14ac:dyDescent="0.25">
      <c r="A4800" s="3" t="s">
        <v>4903</v>
      </c>
      <c r="B4800" s="3">
        <v>58</v>
      </c>
      <c r="C4800" s="3" t="s">
        <v>93</v>
      </c>
      <c r="D4800" s="3" t="s">
        <v>23</v>
      </c>
      <c r="E4800" s="5">
        <v>30.18</v>
      </c>
      <c r="F4800" s="3">
        <v>48</v>
      </c>
      <c r="G4800" s="3" t="s">
        <v>94</v>
      </c>
      <c r="H4800" s="3" t="s">
        <v>120</v>
      </c>
      <c r="I4800" s="5">
        <v>17.989999999999998</v>
      </c>
      <c r="J4800" s="3">
        <v>0</v>
      </c>
      <c r="K4800" s="3" t="s">
        <v>126</v>
      </c>
      <c r="L4800" s="3">
        <v>4</v>
      </c>
      <c r="M4800" s="5">
        <v>0.62</v>
      </c>
      <c r="N4800" s="3" t="s">
        <v>99</v>
      </c>
    </row>
    <row r="4801" spans="1:14" x14ac:dyDescent="0.25">
      <c r="A4801" s="3" t="s">
        <v>4904</v>
      </c>
      <c r="B4801" s="3">
        <v>62</v>
      </c>
      <c r="C4801" s="3" t="s">
        <v>83</v>
      </c>
      <c r="D4801" s="3" t="s">
        <v>21</v>
      </c>
      <c r="E4801" s="5">
        <v>3.61</v>
      </c>
      <c r="F4801" s="3">
        <v>0</v>
      </c>
      <c r="G4801" s="3" t="s">
        <v>98</v>
      </c>
      <c r="H4801" s="3" t="s">
        <v>120</v>
      </c>
      <c r="I4801" s="5">
        <v>13.99</v>
      </c>
      <c r="J4801" s="3">
        <v>0</v>
      </c>
      <c r="K4801" s="3" t="s">
        <v>108</v>
      </c>
      <c r="L4801" s="3">
        <v>3</v>
      </c>
      <c r="M4801" s="5">
        <v>3.61</v>
      </c>
      <c r="N4801" s="3" t="s">
        <v>104</v>
      </c>
    </row>
    <row r="4802" spans="1:14" x14ac:dyDescent="0.25">
      <c r="A4802" s="3" t="s">
        <v>4905</v>
      </c>
      <c r="B4802" s="3">
        <v>49</v>
      </c>
      <c r="C4802" s="3" t="s">
        <v>83</v>
      </c>
      <c r="D4802" s="3" t="s">
        <v>19</v>
      </c>
      <c r="E4802" s="5">
        <v>0.59</v>
      </c>
      <c r="F4802" s="3">
        <v>45</v>
      </c>
      <c r="G4802" s="3" t="s">
        <v>89</v>
      </c>
      <c r="H4802" s="3" t="s">
        <v>85</v>
      </c>
      <c r="I4802" s="5">
        <v>8.99</v>
      </c>
      <c r="J4802" s="3">
        <v>1</v>
      </c>
      <c r="K4802" s="3" t="s">
        <v>86</v>
      </c>
      <c r="L4802" s="3">
        <v>2</v>
      </c>
      <c r="M4802" s="5">
        <v>0.01</v>
      </c>
      <c r="N4802" s="3" t="s">
        <v>91</v>
      </c>
    </row>
    <row r="4803" spans="1:14" x14ac:dyDescent="0.25">
      <c r="A4803" s="3" t="s">
        <v>4906</v>
      </c>
      <c r="B4803" s="3">
        <v>47</v>
      </c>
      <c r="C4803" s="3" t="s">
        <v>93</v>
      </c>
      <c r="D4803" s="3" t="s">
        <v>21</v>
      </c>
      <c r="E4803" s="5">
        <v>7.04</v>
      </c>
      <c r="F4803" s="3">
        <v>34</v>
      </c>
      <c r="G4803" s="3" t="s">
        <v>98</v>
      </c>
      <c r="H4803" s="3" t="s">
        <v>111</v>
      </c>
      <c r="I4803" s="5">
        <v>13.99</v>
      </c>
      <c r="J4803" s="3">
        <v>1</v>
      </c>
      <c r="K4803" s="3" t="s">
        <v>108</v>
      </c>
      <c r="L4803" s="3">
        <v>2</v>
      </c>
      <c r="M4803" s="5">
        <v>0.2</v>
      </c>
      <c r="N4803" s="3" t="s">
        <v>87</v>
      </c>
    </row>
    <row r="4804" spans="1:14" x14ac:dyDescent="0.25">
      <c r="A4804" s="3" t="s">
        <v>4907</v>
      </c>
      <c r="B4804" s="3">
        <v>38</v>
      </c>
      <c r="C4804" s="3" t="s">
        <v>106</v>
      </c>
      <c r="D4804" s="3" t="s">
        <v>23</v>
      </c>
      <c r="E4804" s="5">
        <v>0.47</v>
      </c>
      <c r="F4804" s="3">
        <v>48</v>
      </c>
      <c r="G4804" s="3" t="s">
        <v>114</v>
      </c>
      <c r="H4804" s="3" t="s">
        <v>120</v>
      </c>
      <c r="I4804" s="5">
        <v>17.989999999999998</v>
      </c>
      <c r="J4804" s="3">
        <v>1</v>
      </c>
      <c r="K4804" s="3" t="s">
        <v>108</v>
      </c>
      <c r="L4804" s="3">
        <v>3</v>
      </c>
      <c r="M4804" s="5">
        <v>0.01</v>
      </c>
      <c r="N4804" s="3" t="s">
        <v>99</v>
      </c>
    </row>
    <row r="4805" spans="1:14" x14ac:dyDescent="0.25">
      <c r="A4805" s="3" t="s">
        <v>4908</v>
      </c>
      <c r="B4805" s="3">
        <v>23</v>
      </c>
      <c r="C4805" s="3" t="s">
        <v>83</v>
      </c>
      <c r="D4805" s="3" t="s">
        <v>23</v>
      </c>
      <c r="E4805" s="5">
        <v>0.24</v>
      </c>
      <c r="F4805" s="3">
        <v>23</v>
      </c>
      <c r="G4805" s="3" t="s">
        <v>94</v>
      </c>
      <c r="H4805" s="3" t="s">
        <v>90</v>
      </c>
      <c r="I4805" s="5">
        <v>17.989999999999998</v>
      </c>
      <c r="J4805" s="3">
        <v>1</v>
      </c>
      <c r="K4805" s="3" t="s">
        <v>108</v>
      </c>
      <c r="L4805" s="3">
        <v>2</v>
      </c>
      <c r="M4805" s="5">
        <v>0.01</v>
      </c>
      <c r="N4805" s="3" t="s">
        <v>99</v>
      </c>
    </row>
    <row r="4806" spans="1:14" x14ac:dyDescent="0.25">
      <c r="A4806" s="3" t="s">
        <v>4909</v>
      </c>
      <c r="B4806" s="3">
        <v>46</v>
      </c>
      <c r="C4806" s="3" t="s">
        <v>93</v>
      </c>
      <c r="D4806" s="3" t="s">
        <v>23</v>
      </c>
      <c r="E4806" s="5">
        <v>34.32</v>
      </c>
      <c r="F4806" s="3">
        <v>34</v>
      </c>
      <c r="G4806" s="3" t="s">
        <v>114</v>
      </c>
      <c r="H4806" s="3" t="s">
        <v>120</v>
      </c>
      <c r="I4806" s="5">
        <v>17.989999999999998</v>
      </c>
      <c r="J4806" s="3">
        <v>0</v>
      </c>
      <c r="K4806" s="3" t="s">
        <v>126</v>
      </c>
      <c r="L4806" s="3">
        <v>5</v>
      </c>
      <c r="M4806" s="5">
        <v>0.98</v>
      </c>
      <c r="N4806" s="3" t="s">
        <v>87</v>
      </c>
    </row>
    <row r="4807" spans="1:14" x14ac:dyDescent="0.25">
      <c r="A4807" s="3" t="s">
        <v>4910</v>
      </c>
      <c r="B4807" s="3">
        <v>47</v>
      </c>
      <c r="C4807" s="3" t="s">
        <v>83</v>
      </c>
      <c r="D4807" s="3" t="s">
        <v>21</v>
      </c>
      <c r="E4807" s="5">
        <v>42.79</v>
      </c>
      <c r="F4807" s="3">
        <v>2</v>
      </c>
      <c r="G4807" s="3" t="s">
        <v>89</v>
      </c>
      <c r="H4807" s="3" t="s">
        <v>85</v>
      </c>
      <c r="I4807" s="5">
        <v>13.99</v>
      </c>
      <c r="J4807" s="3">
        <v>0</v>
      </c>
      <c r="K4807" s="3" t="s">
        <v>102</v>
      </c>
      <c r="L4807" s="3">
        <v>1</v>
      </c>
      <c r="M4807" s="5">
        <v>14.26</v>
      </c>
      <c r="N4807" s="3" t="s">
        <v>96</v>
      </c>
    </row>
    <row r="4808" spans="1:14" x14ac:dyDescent="0.25">
      <c r="A4808" s="3" t="s">
        <v>4911</v>
      </c>
      <c r="B4808" s="3">
        <v>64</v>
      </c>
      <c r="C4808" s="3" t="s">
        <v>106</v>
      </c>
      <c r="D4808" s="3" t="s">
        <v>21</v>
      </c>
      <c r="E4808" s="5">
        <v>7.6</v>
      </c>
      <c r="F4808" s="3">
        <v>44</v>
      </c>
      <c r="G4808" s="3" t="s">
        <v>84</v>
      </c>
      <c r="H4808" s="3" t="s">
        <v>111</v>
      </c>
      <c r="I4808" s="5">
        <v>13.99</v>
      </c>
      <c r="J4808" s="3">
        <v>1</v>
      </c>
      <c r="K4808" s="3" t="s">
        <v>102</v>
      </c>
      <c r="L4808" s="3">
        <v>1</v>
      </c>
      <c r="M4808" s="5">
        <v>0.17</v>
      </c>
      <c r="N4808" s="3" t="s">
        <v>96</v>
      </c>
    </row>
    <row r="4809" spans="1:14" x14ac:dyDescent="0.25">
      <c r="A4809" s="3" t="s">
        <v>4912</v>
      </c>
      <c r="B4809" s="3">
        <v>60</v>
      </c>
      <c r="C4809" s="3" t="s">
        <v>83</v>
      </c>
      <c r="D4809" s="3" t="s">
        <v>23</v>
      </c>
      <c r="E4809" s="5">
        <v>8.4</v>
      </c>
      <c r="F4809" s="3">
        <v>53</v>
      </c>
      <c r="G4809" s="3" t="s">
        <v>89</v>
      </c>
      <c r="H4809" s="3" t="s">
        <v>85</v>
      </c>
      <c r="I4809" s="5">
        <v>17.989999999999998</v>
      </c>
      <c r="J4809" s="3">
        <v>1</v>
      </c>
      <c r="K4809" s="3" t="s">
        <v>126</v>
      </c>
      <c r="L4809" s="3">
        <v>2</v>
      </c>
      <c r="M4809" s="5">
        <v>0.16</v>
      </c>
      <c r="N4809" s="3" t="s">
        <v>117</v>
      </c>
    </row>
    <row r="4810" spans="1:14" x14ac:dyDescent="0.25">
      <c r="A4810" s="3" t="s">
        <v>4913</v>
      </c>
      <c r="B4810" s="3">
        <v>59</v>
      </c>
      <c r="C4810" s="3" t="s">
        <v>93</v>
      </c>
      <c r="D4810" s="3" t="s">
        <v>21</v>
      </c>
      <c r="E4810" s="5">
        <v>29.55</v>
      </c>
      <c r="F4810" s="3">
        <v>0</v>
      </c>
      <c r="G4810" s="3" t="s">
        <v>114</v>
      </c>
      <c r="H4810" s="3" t="s">
        <v>111</v>
      </c>
      <c r="I4810" s="5">
        <v>13.99</v>
      </c>
      <c r="J4810" s="3">
        <v>0</v>
      </c>
      <c r="K4810" s="3" t="s">
        <v>95</v>
      </c>
      <c r="L4810" s="3">
        <v>5</v>
      </c>
      <c r="M4810" s="5">
        <v>29.55</v>
      </c>
      <c r="N4810" s="3" t="s">
        <v>104</v>
      </c>
    </row>
    <row r="4811" spans="1:14" x14ac:dyDescent="0.25">
      <c r="A4811" s="3" t="s">
        <v>4914</v>
      </c>
      <c r="B4811" s="3">
        <v>18</v>
      </c>
      <c r="C4811" s="3" t="s">
        <v>93</v>
      </c>
      <c r="D4811" s="3" t="s">
        <v>21</v>
      </c>
      <c r="E4811" s="5">
        <v>6.99</v>
      </c>
      <c r="F4811" s="3">
        <v>46</v>
      </c>
      <c r="G4811" s="3" t="s">
        <v>84</v>
      </c>
      <c r="H4811" s="3" t="s">
        <v>120</v>
      </c>
      <c r="I4811" s="5">
        <v>13.99</v>
      </c>
      <c r="J4811" s="3">
        <v>1</v>
      </c>
      <c r="K4811" s="3" t="s">
        <v>95</v>
      </c>
      <c r="L4811" s="3">
        <v>5</v>
      </c>
      <c r="M4811" s="5">
        <v>0.15</v>
      </c>
      <c r="N4811" s="3" t="s">
        <v>112</v>
      </c>
    </row>
    <row r="4812" spans="1:14" x14ac:dyDescent="0.25">
      <c r="A4812" s="3" t="s">
        <v>4915</v>
      </c>
      <c r="B4812" s="3">
        <v>61</v>
      </c>
      <c r="C4812" s="3" t="s">
        <v>93</v>
      </c>
      <c r="D4812" s="3" t="s">
        <v>23</v>
      </c>
      <c r="E4812" s="5">
        <v>0.78</v>
      </c>
      <c r="F4812" s="3">
        <v>33</v>
      </c>
      <c r="G4812" s="3" t="s">
        <v>135</v>
      </c>
      <c r="H4812" s="3" t="s">
        <v>85</v>
      </c>
      <c r="I4812" s="5">
        <v>17.989999999999998</v>
      </c>
      <c r="J4812" s="3">
        <v>1</v>
      </c>
      <c r="K4812" s="3" t="s">
        <v>108</v>
      </c>
      <c r="L4812" s="3">
        <v>5</v>
      </c>
      <c r="M4812" s="5">
        <v>0.02</v>
      </c>
      <c r="N4812" s="3" t="s">
        <v>91</v>
      </c>
    </row>
    <row r="4813" spans="1:14" x14ac:dyDescent="0.25">
      <c r="A4813" s="3" t="s">
        <v>4916</v>
      </c>
      <c r="B4813" s="3">
        <v>65</v>
      </c>
      <c r="C4813" s="3" t="s">
        <v>106</v>
      </c>
      <c r="D4813" s="3" t="s">
        <v>23</v>
      </c>
      <c r="E4813" s="5">
        <v>31.99</v>
      </c>
      <c r="F4813" s="3">
        <v>57</v>
      </c>
      <c r="G4813" s="3" t="s">
        <v>94</v>
      </c>
      <c r="H4813" s="3" t="s">
        <v>90</v>
      </c>
      <c r="I4813" s="5">
        <v>17.989999999999998</v>
      </c>
      <c r="J4813" s="3">
        <v>0</v>
      </c>
      <c r="K4813" s="3" t="s">
        <v>108</v>
      </c>
      <c r="L4813" s="3">
        <v>2</v>
      </c>
      <c r="M4813" s="5">
        <v>0.55000000000000004</v>
      </c>
      <c r="N4813" s="3" t="s">
        <v>87</v>
      </c>
    </row>
    <row r="4814" spans="1:14" x14ac:dyDescent="0.25">
      <c r="A4814" s="3" t="s">
        <v>4917</v>
      </c>
      <c r="B4814" s="3">
        <v>48</v>
      </c>
      <c r="C4814" s="3" t="s">
        <v>106</v>
      </c>
      <c r="D4814" s="3" t="s">
        <v>21</v>
      </c>
      <c r="E4814" s="5">
        <v>6.71</v>
      </c>
      <c r="F4814" s="3">
        <v>46</v>
      </c>
      <c r="G4814" s="3" t="s">
        <v>135</v>
      </c>
      <c r="H4814" s="3" t="s">
        <v>122</v>
      </c>
      <c r="I4814" s="5">
        <v>13.99</v>
      </c>
      <c r="J4814" s="3">
        <v>1</v>
      </c>
      <c r="K4814" s="3" t="s">
        <v>108</v>
      </c>
      <c r="L4814" s="3">
        <v>2</v>
      </c>
      <c r="M4814" s="5">
        <v>0.14000000000000001</v>
      </c>
      <c r="N4814" s="3" t="s">
        <v>96</v>
      </c>
    </row>
    <row r="4815" spans="1:14" x14ac:dyDescent="0.25">
      <c r="A4815" s="3" t="s">
        <v>4918</v>
      </c>
      <c r="B4815" s="3">
        <v>22</v>
      </c>
      <c r="C4815" s="3" t="s">
        <v>93</v>
      </c>
      <c r="D4815" s="3" t="s">
        <v>23</v>
      </c>
      <c r="E4815" s="5">
        <v>14.35</v>
      </c>
      <c r="F4815" s="3">
        <v>1</v>
      </c>
      <c r="G4815" s="3" t="s">
        <v>89</v>
      </c>
      <c r="H4815" s="3" t="s">
        <v>111</v>
      </c>
      <c r="I4815" s="5">
        <v>17.989999999999998</v>
      </c>
      <c r="J4815" s="3">
        <v>0</v>
      </c>
      <c r="K4815" s="3" t="s">
        <v>126</v>
      </c>
      <c r="L4815" s="3">
        <v>5</v>
      </c>
      <c r="M4815" s="5">
        <v>7.17</v>
      </c>
      <c r="N4815" s="3" t="s">
        <v>91</v>
      </c>
    </row>
    <row r="4816" spans="1:14" x14ac:dyDescent="0.25">
      <c r="A4816" s="3" t="s">
        <v>4919</v>
      </c>
      <c r="B4816" s="3">
        <v>39</v>
      </c>
      <c r="C4816" s="3" t="s">
        <v>106</v>
      </c>
      <c r="D4816" s="3" t="s">
        <v>19</v>
      </c>
      <c r="E4816" s="5">
        <v>6.04</v>
      </c>
      <c r="F4816" s="3">
        <v>37</v>
      </c>
      <c r="G4816" s="3" t="s">
        <v>89</v>
      </c>
      <c r="H4816" s="3" t="s">
        <v>120</v>
      </c>
      <c r="I4816" s="5">
        <v>8.99</v>
      </c>
      <c r="J4816" s="3">
        <v>1</v>
      </c>
      <c r="K4816" s="3" t="s">
        <v>86</v>
      </c>
      <c r="L4816" s="3">
        <v>2</v>
      </c>
      <c r="M4816" s="5">
        <v>0.16</v>
      </c>
      <c r="N4816" s="3" t="s">
        <v>117</v>
      </c>
    </row>
    <row r="4817" spans="1:14" x14ac:dyDescent="0.25">
      <c r="A4817" s="3" t="s">
        <v>4920</v>
      </c>
      <c r="B4817" s="3">
        <v>29</v>
      </c>
      <c r="C4817" s="3" t="s">
        <v>93</v>
      </c>
      <c r="D4817" s="3" t="s">
        <v>23</v>
      </c>
      <c r="E4817" s="5">
        <v>8.8699999999999992</v>
      </c>
      <c r="F4817" s="3">
        <v>41</v>
      </c>
      <c r="G4817" s="3" t="s">
        <v>89</v>
      </c>
      <c r="H4817" s="3" t="s">
        <v>90</v>
      </c>
      <c r="I4817" s="5">
        <v>17.989999999999998</v>
      </c>
      <c r="J4817" s="3">
        <v>1</v>
      </c>
      <c r="K4817" s="3" t="s">
        <v>102</v>
      </c>
      <c r="L4817" s="3">
        <v>3</v>
      </c>
      <c r="M4817" s="5">
        <v>0.21</v>
      </c>
      <c r="N4817" s="3" t="s">
        <v>99</v>
      </c>
    </row>
    <row r="4818" spans="1:14" x14ac:dyDescent="0.25">
      <c r="A4818" s="3" t="s">
        <v>4921</v>
      </c>
      <c r="B4818" s="3">
        <v>50</v>
      </c>
      <c r="C4818" s="3" t="s">
        <v>106</v>
      </c>
      <c r="D4818" s="3" t="s">
        <v>19</v>
      </c>
      <c r="E4818" s="5">
        <v>20.96</v>
      </c>
      <c r="F4818" s="3">
        <v>40</v>
      </c>
      <c r="G4818" s="3" t="s">
        <v>114</v>
      </c>
      <c r="H4818" s="3" t="s">
        <v>85</v>
      </c>
      <c r="I4818" s="5">
        <v>8.99</v>
      </c>
      <c r="J4818" s="3">
        <v>0</v>
      </c>
      <c r="K4818" s="3" t="s">
        <v>95</v>
      </c>
      <c r="L4818" s="3">
        <v>2</v>
      </c>
      <c r="M4818" s="5">
        <v>0.51</v>
      </c>
      <c r="N4818" s="3" t="s">
        <v>91</v>
      </c>
    </row>
    <row r="4819" spans="1:14" x14ac:dyDescent="0.25">
      <c r="A4819" s="3" t="s">
        <v>4922</v>
      </c>
      <c r="B4819" s="3">
        <v>65</v>
      </c>
      <c r="C4819" s="3" t="s">
        <v>93</v>
      </c>
      <c r="D4819" s="3" t="s">
        <v>19</v>
      </c>
      <c r="E4819" s="5">
        <v>1.64</v>
      </c>
      <c r="F4819" s="3">
        <v>43</v>
      </c>
      <c r="G4819" s="3" t="s">
        <v>84</v>
      </c>
      <c r="H4819" s="3" t="s">
        <v>122</v>
      </c>
      <c r="I4819" s="5">
        <v>8.99</v>
      </c>
      <c r="J4819" s="3">
        <v>1</v>
      </c>
      <c r="K4819" s="3" t="s">
        <v>86</v>
      </c>
      <c r="L4819" s="3">
        <v>1</v>
      </c>
      <c r="M4819" s="5">
        <v>0.04</v>
      </c>
      <c r="N4819" s="3" t="s">
        <v>112</v>
      </c>
    </row>
    <row r="4820" spans="1:14" x14ac:dyDescent="0.25">
      <c r="A4820" s="3" t="s">
        <v>4923</v>
      </c>
      <c r="B4820" s="3">
        <v>63</v>
      </c>
      <c r="C4820" s="3" t="s">
        <v>83</v>
      </c>
      <c r="D4820" s="3" t="s">
        <v>23</v>
      </c>
      <c r="E4820" s="5">
        <v>51.75</v>
      </c>
      <c r="F4820" s="3">
        <v>30</v>
      </c>
      <c r="G4820" s="3" t="s">
        <v>94</v>
      </c>
      <c r="H4820" s="3" t="s">
        <v>85</v>
      </c>
      <c r="I4820" s="5">
        <v>17.989999999999998</v>
      </c>
      <c r="J4820" s="3">
        <v>0</v>
      </c>
      <c r="K4820" s="3" t="s">
        <v>95</v>
      </c>
      <c r="L4820" s="3">
        <v>1</v>
      </c>
      <c r="M4820" s="5">
        <v>1.67</v>
      </c>
      <c r="N4820" s="3" t="s">
        <v>99</v>
      </c>
    </row>
    <row r="4821" spans="1:14" x14ac:dyDescent="0.25">
      <c r="A4821" s="3" t="s">
        <v>4924</v>
      </c>
      <c r="B4821" s="3">
        <v>43</v>
      </c>
      <c r="C4821" s="3" t="s">
        <v>83</v>
      </c>
      <c r="D4821" s="3" t="s">
        <v>21</v>
      </c>
      <c r="E4821" s="5">
        <v>5.12</v>
      </c>
      <c r="F4821" s="3">
        <v>26</v>
      </c>
      <c r="G4821" s="3" t="s">
        <v>114</v>
      </c>
      <c r="H4821" s="3" t="s">
        <v>90</v>
      </c>
      <c r="I4821" s="5">
        <v>13.99</v>
      </c>
      <c r="J4821" s="3">
        <v>0</v>
      </c>
      <c r="K4821" s="3" t="s">
        <v>102</v>
      </c>
      <c r="L4821" s="3">
        <v>5</v>
      </c>
      <c r="M4821" s="5">
        <v>0.19</v>
      </c>
      <c r="N4821" s="3" t="s">
        <v>117</v>
      </c>
    </row>
    <row r="4822" spans="1:14" x14ac:dyDescent="0.25">
      <c r="A4822" s="3" t="s">
        <v>4925</v>
      </c>
      <c r="B4822" s="3">
        <v>46</v>
      </c>
      <c r="C4822" s="3" t="s">
        <v>83</v>
      </c>
      <c r="D4822" s="3" t="s">
        <v>23</v>
      </c>
      <c r="E4822" s="5">
        <v>10.37</v>
      </c>
      <c r="F4822" s="3">
        <v>34</v>
      </c>
      <c r="G4822" s="3" t="s">
        <v>89</v>
      </c>
      <c r="H4822" s="3" t="s">
        <v>85</v>
      </c>
      <c r="I4822" s="5">
        <v>17.989999999999998</v>
      </c>
      <c r="J4822" s="3">
        <v>1</v>
      </c>
      <c r="K4822" s="3" t="s">
        <v>102</v>
      </c>
      <c r="L4822" s="3">
        <v>1</v>
      </c>
      <c r="M4822" s="5">
        <v>0.3</v>
      </c>
      <c r="N4822" s="3" t="s">
        <v>96</v>
      </c>
    </row>
    <row r="4823" spans="1:14" x14ac:dyDescent="0.25">
      <c r="A4823" s="3" t="s">
        <v>4926</v>
      </c>
      <c r="B4823" s="3">
        <v>39</v>
      </c>
      <c r="C4823" s="3" t="s">
        <v>93</v>
      </c>
      <c r="D4823" s="3" t="s">
        <v>19</v>
      </c>
      <c r="E4823" s="5">
        <v>2.44</v>
      </c>
      <c r="F4823" s="3">
        <v>43</v>
      </c>
      <c r="G4823" s="3" t="s">
        <v>84</v>
      </c>
      <c r="H4823" s="3" t="s">
        <v>122</v>
      </c>
      <c r="I4823" s="5">
        <v>8.99</v>
      </c>
      <c r="J4823" s="3">
        <v>1</v>
      </c>
      <c r="K4823" s="3" t="s">
        <v>126</v>
      </c>
      <c r="L4823" s="3">
        <v>5</v>
      </c>
      <c r="M4823" s="5">
        <v>0.06</v>
      </c>
      <c r="N4823" s="3" t="s">
        <v>117</v>
      </c>
    </row>
    <row r="4824" spans="1:14" x14ac:dyDescent="0.25">
      <c r="A4824" s="3" t="s">
        <v>4927</v>
      </c>
      <c r="B4824" s="3">
        <v>33</v>
      </c>
      <c r="C4824" s="3" t="s">
        <v>83</v>
      </c>
      <c r="D4824" s="3" t="s">
        <v>23</v>
      </c>
      <c r="E4824" s="5">
        <v>1.97</v>
      </c>
      <c r="F4824" s="3">
        <v>60</v>
      </c>
      <c r="G4824" s="3" t="s">
        <v>89</v>
      </c>
      <c r="H4824" s="3" t="s">
        <v>111</v>
      </c>
      <c r="I4824" s="5">
        <v>17.989999999999998</v>
      </c>
      <c r="J4824" s="3">
        <v>1</v>
      </c>
      <c r="K4824" s="3" t="s">
        <v>102</v>
      </c>
      <c r="L4824" s="3">
        <v>2</v>
      </c>
      <c r="M4824" s="5">
        <v>0.03</v>
      </c>
      <c r="N4824" s="3" t="s">
        <v>91</v>
      </c>
    </row>
    <row r="4825" spans="1:14" x14ac:dyDescent="0.25">
      <c r="A4825" s="3" t="s">
        <v>4928</v>
      </c>
      <c r="B4825" s="3">
        <v>54</v>
      </c>
      <c r="C4825" s="3" t="s">
        <v>106</v>
      </c>
      <c r="D4825" s="3" t="s">
        <v>19</v>
      </c>
      <c r="E4825" s="5">
        <v>2.41</v>
      </c>
      <c r="F4825" s="3">
        <v>18</v>
      </c>
      <c r="G4825" s="3" t="s">
        <v>94</v>
      </c>
      <c r="H4825" s="3" t="s">
        <v>120</v>
      </c>
      <c r="I4825" s="5">
        <v>8.99</v>
      </c>
      <c r="J4825" s="3">
        <v>1</v>
      </c>
      <c r="K4825" s="3" t="s">
        <v>126</v>
      </c>
      <c r="L4825" s="3">
        <v>2</v>
      </c>
      <c r="M4825" s="5">
        <v>0.13</v>
      </c>
      <c r="N4825" s="3" t="s">
        <v>87</v>
      </c>
    </row>
    <row r="4826" spans="1:14" x14ac:dyDescent="0.25">
      <c r="A4826" s="3" t="s">
        <v>4929</v>
      </c>
      <c r="B4826" s="3">
        <v>50</v>
      </c>
      <c r="C4826" s="3" t="s">
        <v>83</v>
      </c>
      <c r="D4826" s="3" t="s">
        <v>21</v>
      </c>
      <c r="E4826" s="5">
        <v>4.03</v>
      </c>
      <c r="F4826" s="3">
        <v>1</v>
      </c>
      <c r="G4826" s="3" t="s">
        <v>114</v>
      </c>
      <c r="H4826" s="3" t="s">
        <v>111</v>
      </c>
      <c r="I4826" s="5">
        <v>13.99</v>
      </c>
      <c r="J4826" s="3">
        <v>0</v>
      </c>
      <c r="K4826" s="3" t="s">
        <v>86</v>
      </c>
      <c r="L4826" s="3">
        <v>1</v>
      </c>
      <c r="M4826" s="5">
        <v>2.02</v>
      </c>
      <c r="N4826" s="3" t="s">
        <v>99</v>
      </c>
    </row>
    <row r="4827" spans="1:14" x14ac:dyDescent="0.25">
      <c r="A4827" s="3" t="s">
        <v>4930</v>
      </c>
      <c r="B4827" s="3">
        <v>50</v>
      </c>
      <c r="C4827" s="3" t="s">
        <v>93</v>
      </c>
      <c r="D4827" s="3" t="s">
        <v>23</v>
      </c>
      <c r="E4827" s="5">
        <v>19.010000000000002</v>
      </c>
      <c r="F4827" s="3">
        <v>6</v>
      </c>
      <c r="G4827" s="3" t="s">
        <v>94</v>
      </c>
      <c r="H4827" s="3" t="s">
        <v>85</v>
      </c>
      <c r="I4827" s="5">
        <v>17.989999999999998</v>
      </c>
      <c r="J4827" s="3">
        <v>0</v>
      </c>
      <c r="K4827" s="3" t="s">
        <v>108</v>
      </c>
      <c r="L4827" s="3">
        <v>1</v>
      </c>
      <c r="M4827" s="5">
        <v>2.72</v>
      </c>
      <c r="N4827" s="3" t="s">
        <v>87</v>
      </c>
    </row>
    <row r="4828" spans="1:14" x14ac:dyDescent="0.25">
      <c r="A4828" s="3" t="s">
        <v>4931</v>
      </c>
      <c r="B4828" s="3">
        <v>49</v>
      </c>
      <c r="C4828" s="3" t="s">
        <v>83</v>
      </c>
      <c r="D4828" s="3" t="s">
        <v>21</v>
      </c>
      <c r="E4828" s="5">
        <v>2.33</v>
      </c>
      <c r="F4828" s="3">
        <v>41</v>
      </c>
      <c r="G4828" s="3" t="s">
        <v>98</v>
      </c>
      <c r="H4828" s="3" t="s">
        <v>120</v>
      </c>
      <c r="I4828" s="5">
        <v>13.99</v>
      </c>
      <c r="J4828" s="3">
        <v>1</v>
      </c>
      <c r="K4828" s="3" t="s">
        <v>95</v>
      </c>
      <c r="L4828" s="3">
        <v>4</v>
      </c>
      <c r="M4828" s="5">
        <v>0.06</v>
      </c>
      <c r="N4828" s="3" t="s">
        <v>87</v>
      </c>
    </row>
    <row r="4829" spans="1:14" x14ac:dyDescent="0.25">
      <c r="A4829" s="3" t="s">
        <v>4932</v>
      </c>
      <c r="B4829" s="3">
        <v>35</v>
      </c>
      <c r="C4829" s="3" t="s">
        <v>93</v>
      </c>
      <c r="D4829" s="3" t="s">
        <v>19</v>
      </c>
      <c r="E4829" s="5">
        <v>30.91</v>
      </c>
      <c r="F4829" s="3">
        <v>23</v>
      </c>
      <c r="G4829" s="3" t="s">
        <v>89</v>
      </c>
      <c r="H4829" s="3" t="s">
        <v>85</v>
      </c>
      <c r="I4829" s="5">
        <v>8.99</v>
      </c>
      <c r="J4829" s="3">
        <v>0</v>
      </c>
      <c r="K4829" s="3" t="s">
        <v>108</v>
      </c>
      <c r="L4829" s="3">
        <v>5</v>
      </c>
      <c r="M4829" s="5">
        <v>1.29</v>
      </c>
      <c r="N4829" s="3" t="s">
        <v>112</v>
      </c>
    </row>
    <row r="4830" spans="1:14" x14ac:dyDescent="0.25">
      <c r="A4830" s="3" t="s">
        <v>4933</v>
      </c>
      <c r="B4830" s="3">
        <v>18</v>
      </c>
      <c r="C4830" s="3" t="s">
        <v>93</v>
      </c>
      <c r="D4830" s="3" t="s">
        <v>21</v>
      </c>
      <c r="E4830" s="5">
        <v>1.59</v>
      </c>
      <c r="F4830" s="3">
        <v>10</v>
      </c>
      <c r="G4830" s="3" t="s">
        <v>114</v>
      </c>
      <c r="H4830" s="3" t="s">
        <v>120</v>
      </c>
      <c r="I4830" s="5">
        <v>13.99</v>
      </c>
      <c r="J4830" s="3">
        <v>1</v>
      </c>
      <c r="K4830" s="3" t="s">
        <v>86</v>
      </c>
      <c r="L4830" s="3">
        <v>3</v>
      </c>
      <c r="M4830" s="5">
        <v>0.14000000000000001</v>
      </c>
      <c r="N4830" s="3" t="s">
        <v>117</v>
      </c>
    </row>
    <row r="4831" spans="1:14" x14ac:dyDescent="0.25">
      <c r="A4831" s="3" t="s">
        <v>4934</v>
      </c>
      <c r="B4831" s="3">
        <v>18</v>
      </c>
      <c r="C4831" s="3" t="s">
        <v>93</v>
      </c>
      <c r="D4831" s="3" t="s">
        <v>21</v>
      </c>
      <c r="E4831" s="5">
        <v>1.48</v>
      </c>
      <c r="F4831" s="3">
        <v>27</v>
      </c>
      <c r="G4831" s="3" t="s">
        <v>89</v>
      </c>
      <c r="H4831" s="3" t="s">
        <v>120</v>
      </c>
      <c r="I4831" s="5">
        <v>13.99</v>
      </c>
      <c r="J4831" s="3">
        <v>0</v>
      </c>
      <c r="K4831" s="3" t="s">
        <v>102</v>
      </c>
      <c r="L4831" s="3">
        <v>4</v>
      </c>
      <c r="M4831" s="5">
        <v>0.05</v>
      </c>
      <c r="N4831" s="3" t="s">
        <v>91</v>
      </c>
    </row>
    <row r="4832" spans="1:14" x14ac:dyDescent="0.25">
      <c r="A4832" s="3" t="s">
        <v>4935</v>
      </c>
      <c r="B4832" s="3">
        <v>28</v>
      </c>
      <c r="C4832" s="3" t="s">
        <v>93</v>
      </c>
      <c r="D4832" s="3" t="s">
        <v>19</v>
      </c>
      <c r="E4832" s="5">
        <v>9.1999999999999993</v>
      </c>
      <c r="F4832" s="3">
        <v>7</v>
      </c>
      <c r="G4832" s="3" t="s">
        <v>94</v>
      </c>
      <c r="H4832" s="3" t="s">
        <v>85</v>
      </c>
      <c r="I4832" s="5">
        <v>8.99</v>
      </c>
      <c r="J4832" s="3">
        <v>0</v>
      </c>
      <c r="K4832" s="3" t="s">
        <v>108</v>
      </c>
      <c r="L4832" s="3">
        <v>2</v>
      </c>
      <c r="M4832" s="5">
        <v>1.1499999999999999</v>
      </c>
      <c r="N4832" s="3" t="s">
        <v>112</v>
      </c>
    </row>
    <row r="4833" spans="1:14" x14ac:dyDescent="0.25">
      <c r="A4833" s="3" t="s">
        <v>4936</v>
      </c>
      <c r="B4833" s="3">
        <v>18</v>
      </c>
      <c r="C4833" s="3" t="s">
        <v>83</v>
      </c>
      <c r="D4833" s="3" t="s">
        <v>19</v>
      </c>
      <c r="E4833" s="5">
        <v>12.33</v>
      </c>
      <c r="F4833" s="3">
        <v>22</v>
      </c>
      <c r="G4833" s="3" t="s">
        <v>135</v>
      </c>
      <c r="H4833" s="3" t="s">
        <v>122</v>
      </c>
      <c r="I4833" s="5">
        <v>8.99</v>
      </c>
      <c r="J4833" s="3">
        <v>0</v>
      </c>
      <c r="K4833" s="3" t="s">
        <v>108</v>
      </c>
      <c r="L4833" s="3">
        <v>5</v>
      </c>
      <c r="M4833" s="5">
        <v>0.54</v>
      </c>
      <c r="N4833" s="3" t="s">
        <v>112</v>
      </c>
    </row>
    <row r="4834" spans="1:14" x14ac:dyDescent="0.25">
      <c r="A4834" s="3" t="s">
        <v>4937</v>
      </c>
      <c r="B4834" s="3">
        <v>57</v>
      </c>
      <c r="C4834" s="3" t="s">
        <v>106</v>
      </c>
      <c r="D4834" s="3" t="s">
        <v>21</v>
      </c>
      <c r="E4834" s="5">
        <v>1.24</v>
      </c>
      <c r="F4834" s="3">
        <v>37</v>
      </c>
      <c r="G4834" s="3" t="s">
        <v>89</v>
      </c>
      <c r="H4834" s="3" t="s">
        <v>120</v>
      </c>
      <c r="I4834" s="5">
        <v>13.99</v>
      </c>
      <c r="J4834" s="3">
        <v>1</v>
      </c>
      <c r="K4834" s="3" t="s">
        <v>86</v>
      </c>
      <c r="L4834" s="3">
        <v>2</v>
      </c>
      <c r="M4834" s="5">
        <v>0.03</v>
      </c>
      <c r="N4834" s="3" t="s">
        <v>96</v>
      </c>
    </row>
    <row r="4835" spans="1:14" x14ac:dyDescent="0.25">
      <c r="A4835" s="3" t="s">
        <v>4938</v>
      </c>
      <c r="B4835" s="3">
        <v>51</v>
      </c>
      <c r="C4835" s="3" t="s">
        <v>83</v>
      </c>
      <c r="D4835" s="3" t="s">
        <v>19</v>
      </c>
      <c r="E4835" s="5">
        <v>0.3</v>
      </c>
      <c r="F4835" s="3">
        <v>58</v>
      </c>
      <c r="G4835" s="3" t="s">
        <v>94</v>
      </c>
      <c r="H4835" s="3" t="s">
        <v>85</v>
      </c>
      <c r="I4835" s="5">
        <v>8.99</v>
      </c>
      <c r="J4835" s="3">
        <v>1</v>
      </c>
      <c r="K4835" s="3" t="s">
        <v>95</v>
      </c>
      <c r="L4835" s="3">
        <v>2</v>
      </c>
      <c r="M4835" s="5">
        <v>0.01</v>
      </c>
      <c r="N4835" s="3" t="s">
        <v>99</v>
      </c>
    </row>
    <row r="4836" spans="1:14" x14ac:dyDescent="0.25">
      <c r="A4836" s="3" t="s">
        <v>4939</v>
      </c>
      <c r="B4836" s="3">
        <v>65</v>
      </c>
      <c r="C4836" s="3" t="s">
        <v>106</v>
      </c>
      <c r="D4836" s="3" t="s">
        <v>19</v>
      </c>
      <c r="E4836" s="5">
        <v>24.31</v>
      </c>
      <c r="F4836" s="3">
        <v>25</v>
      </c>
      <c r="G4836" s="3" t="s">
        <v>89</v>
      </c>
      <c r="H4836" s="3" t="s">
        <v>120</v>
      </c>
      <c r="I4836" s="5">
        <v>8.99</v>
      </c>
      <c r="J4836" s="3">
        <v>0</v>
      </c>
      <c r="K4836" s="3" t="s">
        <v>95</v>
      </c>
      <c r="L4836" s="3">
        <v>4</v>
      </c>
      <c r="M4836" s="5">
        <v>0.93</v>
      </c>
      <c r="N4836" s="3" t="s">
        <v>99</v>
      </c>
    </row>
    <row r="4837" spans="1:14" x14ac:dyDescent="0.25">
      <c r="A4837" s="3" t="s">
        <v>4940</v>
      </c>
      <c r="B4837" s="3">
        <v>22</v>
      </c>
      <c r="C4837" s="3" t="s">
        <v>106</v>
      </c>
      <c r="D4837" s="3" t="s">
        <v>21</v>
      </c>
      <c r="E4837" s="5">
        <v>13.64</v>
      </c>
      <c r="F4837" s="3">
        <v>18</v>
      </c>
      <c r="G4837" s="3" t="s">
        <v>135</v>
      </c>
      <c r="H4837" s="3" t="s">
        <v>90</v>
      </c>
      <c r="I4837" s="5">
        <v>13.99</v>
      </c>
      <c r="J4837" s="3">
        <v>0</v>
      </c>
      <c r="K4837" s="3" t="s">
        <v>102</v>
      </c>
      <c r="L4837" s="3">
        <v>4</v>
      </c>
      <c r="M4837" s="5">
        <v>0.72</v>
      </c>
      <c r="N4837" s="3" t="s">
        <v>117</v>
      </c>
    </row>
    <row r="4838" spans="1:14" x14ac:dyDescent="0.25">
      <c r="A4838" s="3" t="s">
        <v>4941</v>
      </c>
      <c r="B4838" s="3">
        <v>59</v>
      </c>
      <c r="C4838" s="3" t="s">
        <v>83</v>
      </c>
      <c r="D4838" s="3" t="s">
        <v>23</v>
      </c>
      <c r="E4838" s="5">
        <v>4.17</v>
      </c>
      <c r="F4838" s="3">
        <v>1</v>
      </c>
      <c r="G4838" s="3" t="s">
        <v>114</v>
      </c>
      <c r="H4838" s="3" t="s">
        <v>120</v>
      </c>
      <c r="I4838" s="5">
        <v>17.989999999999998</v>
      </c>
      <c r="J4838" s="3">
        <v>0</v>
      </c>
      <c r="K4838" s="3" t="s">
        <v>102</v>
      </c>
      <c r="L4838" s="3">
        <v>4</v>
      </c>
      <c r="M4838" s="5">
        <v>2.08</v>
      </c>
      <c r="N4838" s="3" t="s">
        <v>112</v>
      </c>
    </row>
    <row r="4839" spans="1:14" x14ac:dyDescent="0.25">
      <c r="A4839" s="3" t="s">
        <v>4942</v>
      </c>
      <c r="B4839" s="3">
        <v>29</v>
      </c>
      <c r="C4839" s="3" t="s">
        <v>93</v>
      </c>
      <c r="D4839" s="3" t="s">
        <v>23</v>
      </c>
      <c r="E4839" s="5">
        <v>9.33</v>
      </c>
      <c r="F4839" s="3">
        <v>9</v>
      </c>
      <c r="G4839" s="3" t="s">
        <v>89</v>
      </c>
      <c r="H4839" s="3" t="s">
        <v>90</v>
      </c>
      <c r="I4839" s="5">
        <v>17.989999999999998</v>
      </c>
      <c r="J4839" s="3">
        <v>0</v>
      </c>
      <c r="K4839" s="3" t="s">
        <v>108</v>
      </c>
      <c r="L4839" s="3">
        <v>5</v>
      </c>
      <c r="M4839" s="5">
        <v>0.93</v>
      </c>
      <c r="N4839" s="3" t="s">
        <v>99</v>
      </c>
    </row>
    <row r="4840" spans="1:14" x14ac:dyDescent="0.25">
      <c r="A4840" s="3" t="s">
        <v>4943</v>
      </c>
      <c r="B4840" s="3">
        <v>59</v>
      </c>
      <c r="C4840" s="3" t="s">
        <v>106</v>
      </c>
      <c r="D4840" s="3" t="s">
        <v>23</v>
      </c>
      <c r="E4840" s="5">
        <v>31.05</v>
      </c>
      <c r="F4840" s="3">
        <v>3</v>
      </c>
      <c r="G4840" s="3" t="s">
        <v>135</v>
      </c>
      <c r="H4840" s="3" t="s">
        <v>90</v>
      </c>
      <c r="I4840" s="5">
        <v>17.989999999999998</v>
      </c>
      <c r="J4840" s="3">
        <v>0</v>
      </c>
      <c r="K4840" s="3" t="s">
        <v>126</v>
      </c>
      <c r="L4840" s="3">
        <v>5</v>
      </c>
      <c r="M4840" s="5">
        <v>7.76</v>
      </c>
      <c r="N4840" s="3" t="s">
        <v>87</v>
      </c>
    </row>
    <row r="4841" spans="1:14" x14ac:dyDescent="0.25">
      <c r="A4841" s="3" t="s">
        <v>4944</v>
      </c>
      <c r="B4841" s="3">
        <v>19</v>
      </c>
      <c r="C4841" s="3" t="s">
        <v>106</v>
      </c>
      <c r="D4841" s="3" t="s">
        <v>23</v>
      </c>
      <c r="E4841" s="5">
        <v>3.28</v>
      </c>
      <c r="F4841" s="3">
        <v>30</v>
      </c>
      <c r="G4841" s="3" t="s">
        <v>114</v>
      </c>
      <c r="H4841" s="3" t="s">
        <v>122</v>
      </c>
      <c r="I4841" s="5">
        <v>17.989999999999998</v>
      </c>
      <c r="J4841" s="3">
        <v>1</v>
      </c>
      <c r="K4841" s="3" t="s">
        <v>95</v>
      </c>
      <c r="L4841" s="3">
        <v>5</v>
      </c>
      <c r="M4841" s="5">
        <v>0.11</v>
      </c>
      <c r="N4841" s="3" t="s">
        <v>96</v>
      </c>
    </row>
    <row r="4842" spans="1:14" x14ac:dyDescent="0.25">
      <c r="A4842" s="3" t="s">
        <v>4945</v>
      </c>
      <c r="B4842" s="3">
        <v>61</v>
      </c>
      <c r="C4842" s="3" t="s">
        <v>93</v>
      </c>
      <c r="D4842" s="3" t="s">
        <v>21</v>
      </c>
      <c r="E4842" s="5">
        <v>30</v>
      </c>
      <c r="F4842" s="3">
        <v>50</v>
      </c>
      <c r="G4842" s="3" t="s">
        <v>135</v>
      </c>
      <c r="H4842" s="3" t="s">
        <v>90</v>
      </c>
      <c r="I4842" s="5">
        <v>13.99</v>
      </c>
      <c r="J4842" s="3">
        <v>0</v>
      </c>
      <c r="K4842" s="3" t="s">
        <v>126</v>
      </c>
      <c r="L4842" s="3">
        <v>2</v>
      </c>
      <c r="M4842" s="5">
        <v>0.59</v>
      </c>
      <c r="N4842" s="3" t="s">
        <v>112</v>
      </c>
    </row>
    <row r="4843" spans="1:14" x14ac:dyDescent="0.25">
      <c r="A4843" s="3" t="s">
        <v>4946</v>
      </c>
      <c r="B4843" s="3">
        <v>34</v>
      </c>
      <c r="C4843" s="3" t="s">
        <v>106</v>
      </c>
      <c r="D4843" s="3" t="s">
        <v>19</v>
      </c>
      <c r="E4843" s="5">
        <v>11.2</v>
      </c>
      <c r="F4843" s="3">
        <v>48</v>
      </c>
      <c r="G4843" s="3" t="s">
        <v>84</v>
      </c>
      <c r="H4843" s="3" t="s">
        <v>120</v>
      </c>
      <c r="I4843" s="5">
        <v>8.99</v>
      </c>
      <c r="J4843" s="3">
        <v>1</v>
      </c>
      <c r="K4843" s="3" t="s">
        <v>95</v>
      </c>
      <c r="L4843" s="3">
        <v>4</v>
      </c>
      <c r="M4843" s="5">
        <v>0.23</v>
      </c>
      <c r="N4843" s="3" t="s">
        <v>112</v>
      </c>
    </row>
    <row r="4844" spans="1:14" x14ac:dyDescent="0.25">
      <c r="A4844" s="3" t="s">
        <v>4947</v>
      </c>
      <c r="B4844" s="3">
        <v>23</v>
      </c>
      <c r="C4844" s="3" t="s">
        <v>106</v>
      </c>
      <c r="D4844" s="3" t="s">
        <v>21</v>
      </c>
      <c r="E4844" s="5">
        <v>23.96</v>
      </c>
      <c r="F4844" s="3">
        <v>32</v>
      </c>
      <c r="G4844" s="3" t="s">
        <v>98</v>
      </c>
      <c r="H4844" s="3" t="s">
        <v>111</v>
      </c>
      <c r="I4844" s="5">
        <v>13.99</v>
      </c>
      <c r="J4844" s="3">
        <v>0</v>
      </c>
      <c r="K4844" s="3" t="s">
        <v>126</v>
      </c>
      <c r="L4844" s="3">
        <v>5</v>
      </c>
      <c r="M4844" s="5">
        <v>0.73</v>
      </c>
      <c r="N4844" s="3" t="s">
        <v>117</v>
      </c>
    </row>
    <row r="4845" spans="1:14" x14ac:dyDescent="0.25">
      <c r="A4845" s="3" t="s">
        <v>4948</v>
      </c>
      <c r="B4845" s="3">
        <v>66</v>
      </c>
      <c r="C4845" s="3" t="s">
        <v>93</v>
      </c>
      <c r="D4845" s="3" t="s">
        <v>19</v>
      </c>
      <c r="E4845" s="5">
        <v>0.74</v>
      </c>
      <c r="F4845" s="3">
        <v>27</v>
      </c>
      <c r="G4845" s="3" t="s">
        <v>98</v>
      </c>
      <c r="H4845" s="3" t="s">
        <v>90</v>
      </c>
      <c r="I4845" s="5">
        <v>8.99</v>
      </c>
      <c r="J4845" s="3">
        <v>1</v>
      </c>
      <c r="K4845" s="3" t="s">
        <v>95</v>
      </c>
      <c r="L4845" s="3">
        <v>3</v>
      </c>
      <c r="M4845" s="5">
        <v>0.03</v>
      </c>
      <c r="N4845" s="3" t="s">
        <v>87</v>
      </c>
    </row>
    <row r="4846" spans="1:14" x14ac:dyDescent="0.25">
      <c r="A4846" s="3" t="s">
        <v>4949</v>
      </c>
      <c r="B4846" s="3">
        <v>59</v>
      </c>
      <c r="C4846" s="3" t="s">
        <v>106</v>
      </c>
      <c r="D4846" s="3" t="s">
        <v>21</v>
      </c>
      <c r="E4846" s="5">
        <v>9.77</v>
      </c>
      <c r="F4846" s="3">
        <v>30</v>
      </c>
      <c r="G4846" s="3" t="s">
        <v>89</v>
      </c>
      <c r="H4846" s="3" t="s">
        <v>85</v>
      </c>
      <c r="I4846" s="5">
        <v>13.99</v>
      </c>
      <c r="J4846" s="3">
        <v>0</v>
      </c>
      <c r="K4846" s="3" t="s">
        <v>126</v>
      </c>
      <c r="L4846" s="3">
        <v>5</v>
      </c>
      <c r="M4846" s="5">
        <v>0.32</v>
      </c>
      <c r="N4846" s="3" t="s">
        <v>112</v>
      </c>
    </row>
    <row r="4847" spans="1:14" x14ac:dyDescent="0.25">
      <c r="A4847" s="3" t="s">
        <v>4950</v>
      </c>
      <c r="B4847" s="3">
        <v>22</v>
      </c>
      <c r="C4847" s="3" t="s">
        <v>93</v>
      </c>
      <c r="D4847" s="3" t="s">
        <v>23</v>
      </c>
      <c r="E4847" s="5">
        <v>5.64</v>
      </c>
      <c r="F4847" s="3">
        <v>29</v>
      </c>
      <c r="G4847" s="3" t="s">
        <v>98</v>
      </c>
      <c r="H4847" s="3" t="s">
        <v>120</v>
      </c>
      <c r="I4847" s="5">
        <v>17.989999999999998</v>
      </c>
      <c r="J4847" s="3">
        <v>0</v>
      </c>
      <c r="K4847" s="3" t="s">
        <v>102</v>
      </c>
      <c r="L4847" s="3">
        <v>1</v>
      </c>
      <c r="M4847" s="5">
        <v>0.19</v>
      </c>
      <c r="N4847" s="3" t="s">
        <v>112</v>
      </c>
    </row>
    <row r="4848" spans="1:14" x14ac:dyDescent="0.25">
      <c r="A4848" s="3" t="s">
        <v>4951</v>
      </c>
      <c r="B4848" s="3">
        <v>62</v>
      </c>
      <c r="C4848" s="3" t="s">
        <v>93</v>
      </c>
      <c r="D4848" s="3" t="s">
        <v>19</v>
      </c>
      <c r="E4848" s="5">
        <v>6.69</v>
      </c>
      <c r="F4848" s="3">
        <v>30</v>
      </c>
      <c r="G4848" s="3" t="s">
        <v>84</v>
      </c>
      <c r="H4848" s="3" t="s">
        <v>90</v>
      </c>
      <c r="I4848" s="5">
        <v>8.99</v>
      </c>
      <c r="J4848" s="3">
        <v>1</v>
      </c>
      <c r="K4848" s="3" t="s">
        <v>86</v>
      </c>
      <c r="L4848" s="3">
        <v>1</v>
      </c>
      <c r="M4848" s="5">
        <v>0.22</v>
      </c>
      <c r="N4848" s="3" t="s">
        <v>112</v>
      </c>
    </row>
    <row r="4849" spans="1:14" x14ac:dyDescent="0.25">
      <c r="A4849" s="3" t="s">
        <v>4952</v>
      </c>
      <c r="B4849" s="3">
        <v>44</v>
      </c>
      <c r="C4849" s="3" t="s">
        <v>93</v>
      </c>
      <c r="D4849" s="3" t="s">
        <v>23</v>
      </c>
      <c r="E4849" s="5">
        <v>18.89</v>
      </c>
      <c r="F4849" s="3">
        <v>11</v>
      </c>
      <c r="G4849" s="3" t="s">
        <v>84</v>
      </c>
      <c r="H4849" s="3" t="s">
        <v>111</v>
      </c>
      <c r="I4849" s="5">
        <v>17.989999999999998</v>
      </c>
      <c r="J4849" s="3">
        <v>0</v>
      </c>
      <c r="K4849" s="3" t="s">
        <v>108</v>
      </c>
      <c r="L4849" s="3">
        <v>1</v>
      </c>
      <c r="M4849" s="5">
        <v>1.57</v>
      </c>
      <c r="N4849" s="3" t="s">
        <v>117</v>
      </c>
    </row>
    <row r="4850" spans="1:14" x14ac:dyDescent="0.25">
      <c r="A4850" s="3" t="s">
        <v>4953</v>
      </c>
      <c r="B4850" s="3">
        <v>65</v>
      </c>
      <c r="C4850" s="3" t="s">
        <v>93</v>
      </c>
      <c r="D4850" s="3" t="s">
        <v>19</v>
      </c>
      <c r="E4850" s="5">
        <v>26.98</v>
      </c>
      <c r="F4850" s="3">
        <v>0</v>
      </c>
      <c r="G4850" s="3" t="s">
        <v>114</v>
      </c>
      <c r="H4850" s="3" t="s">
        <v>85</v>
      </c>
      <c r="I4850" s="5">
        <v>8.99</v>
      </c>
      <c r="J4850" s="3">
        <v>0</v>
      </c>
      <c r="K4850" s="3" t="s">
        <v>102</v>
      </c>
      <c r="L4850" s="3">
        <v>2</v>
      </c>
      <c r="M4850" s="5">
        <v>26.98</v>
      </c>
      <c r="N4850" s="3" t="s">
        <v>104</v>
      </c>
    </row>
    <row r="4851" spans="1:14" x14ac:dyDescent="0.25">
      <c r="A4851" s="3" t="s">
        <v>4954</v>
      </c>
      <c r="B4851" s="3">
        <v>31</v>
      </c>
      <c r="C4851" s="3" t="s">
        <v>83</v>
      </c>
      <c r="D4851" s="3" t="s">
        <v>23</v>
      </c>
      <c r="E4851" s="5">
        <v>16.79</v>
      </c>
      <c r="F4851" s="3">
        <v>42</v>
      </c>
      <c r="G4851" s="3" t="s">
        <v>89</v>
      </c>
      <c r="H4851" s="3" t="s">
        <v>122</v>
      </c>
      <c r="I4851" s="5">
        <v>17.989999999999998</v>
      </c>
      <c r="J4851" s="3">
        <v>1</v>
      </c>
      <c r="K4851" s="3" t="s">
        <v>86</v>
      </c>
      <c r="L4851" s="3">
        <v>1</v>
      </c>
      <c r="M4851" s="5">
        <v>0.39</v>
      </c>
      <c r="N4851" s="3" t="s">
        <v>96</v>
      </c>
    </row>
    <row r="4852" spans="1:14" x14ac:dyDescent="0.25">
      <c r="A4852" s="3" t="s">
        <v>4955</v>
      </c>
      <c r="B4852" s="3">
        <v>53</v>
      </c>
      <c r="C4852" s="3" t="s">
        <v>83</v>
      </c>
      <c r="D4852" s="3" t="s">
        <v>23</v>
      </c>
      <c r="E4852" s="5">
        <v>7.79</v>
      </c>
      <c r="F4852" s="3">
        <v>1</v>
      </c>
      <c r="G4852" s="3" t="s">
        <v>84</v>
      </c>
      <c r="H4852" s="3" t="s">
        <v>85</v>
      </c>
      <c r="I4852" s="5">
        <v>17.989999999999998</v>
      </c>
      <c r="J4852" s="3">
        <v>0</v>
      </c>
      <c r="K4852" s="3" t="s">
        <v>86</v>
      </c>
      <c r="L4852" s="3">
        <v>1</v>
      </c>
      <c r="M4852" s="5">
        <v>3.9</v>
      </c>
      <c r="N4852" s="3" t="s">
        <v>91</v>
      </c>
    </row>
    <row r="4853" spans="1:14" x14ac:dyDescent="0.25">
      <c r="A4853" s="3" t="s">
        <v>4956</v>
      </c>
      <c r="B4853" s="3">
        <v>28</v>
      </c>
      <c r="C4853" s="3" t="s">
        <v>93</v>
      </c>
      <c r="D4853" s="3" t="s">
        <v>21</v>
      </c>
      <c r="E4853" s="5">
        <v>25.72</v>
      </c>
      <c r="F4853" s="3">
        <v>60</v>
      </c>
      <c r="G4853" s="3" t="s">
        <v>89</v>
      </c>
      <c r="H4853" s="3" t="s">
        <v>122</v>
      </c>
      <c r="I4853" s="5">
        <v>13.99</v>
      </c>
      <c r="J4853" s="3">
        <v>0</v>
      </c>
      <c r="K4853" s="3" t="s">
        <v>95</v>
      </c>
      <c r="L4853" s="3">
        <v>3</v>
      </c>
      <c r="M4853" s="5">
        <v>0.42</v>
      </c>
      <c r="N4853" s="3" t="s">
        <v>112</v>
      </c>
    </row>
    <row r="4854" spans="1:14" x14ac:dyDescent="0.25">
      <c r="A4854" s="3" t="s">
        <v>4957</v>
      </c>
      <c r="B4854" s="3">
        <v>58</v>
      </c>
      <c r="C4854" s="3" t="s">
        <v>93</v>
      </c>
      <c r="D4854" s="3" t="s">
        <v>23</v>
      </c>
      <c r="E4854" s="5">
        <v>2.91</v>
      </c>
      <c r="F4854" s="3">
        <v>17</v>
      </c>
      <c r="G4854" s="3" t="s">
        <v>94</v>
      </c>
      <c r="H4854" s="3" t="s">
        <v>122</v>
      </c>
      <c r="I4854" s="5">
        <v>17.989999999999998</v>
      </c>
      <c r="J4854" s="3">
        <v>1</v>
      </c>
      <c r="K4854" s="3" t="s">
        <v>95</v>
      </c>
      <c r="L4854" s="3">
        <v>1</v>
      </c>
      <c r="M4854" s="5">
        <v>0.16</v>
      </c>
      <c r="N4854" s="3" t="s">
        <v>112</v>
      </c>
    </row>
    <row r="4855" spans="1:14" x14ac:dyDescent="0.25">
      <c r="A4855" s="3" t="s">
        <v>4958</v>
      </c>
      <c r="B4855" s="3">
        <v>36</v>
      </c>
      <c r="C4855" s="3" t="s">
        <v>93</v>
      </c>
      <c r="D4855" s="3" t="s">
        <v>23</v>
      </c>
      <c r="E4855" s="5">
        <v>13.32</v>
      </c>
      <c r="F4855" s="3">
        <v>45</v>
      </c>
      <c r="G4855" s="3" t="s">
        <v>114</v>
      </c>
      <c r="H4855" s="3" t="s">
        <v>90</v>
      </c>
      <c r="I4855" s="5">
        <v>17.989999999999998</v>
      </c>
      <c r="J4855" s="3">
        <v>1</v>
      </c>
      <c r="K4855" s="3" t="s">
        <v>126</v>
      </c>
      <c r="L4855" s="3">
        <v>2</v>
      </c>
      <c r="M4855" s="5">
        <v>0.28999999999999998</v>
      </c>
      <c r="N4855" s="3" t="s">
        <v>117</v>
      </c>
    </row>
    <row r="4856" spans="1:14" x14ac:dyDescent="0.25">
      <c r="A4856" s="3" t="s">
        <v>4959</v>
      </c>
      <c r="B4856" s="3">
        <v>66</v>
      </c>
      <c r="C4856" s="3" t="s">
        <v>83</v>
      </c>
      <c r="D4856" s="3" t="s">
        <v>23</v>
      </c>
      <c r="E4856" s="5">
        <v>0.15</v>
      </c>
      <c r="F4856" s="3">
        <v>44</v>
      </c>
      <c r="G4856" s="3" t="s">
        <v>114</v>
      </c>
      <c r="H4856" s="3" t="s">
        <v>122</v>
      </c>
      <c r="I4856" s="5">
        <v>17.989999999999998</v>
      </c>
      <c r="J4856" s="3">
        <v>1</v>
      </c>
      <c r="K4856" s="3" t="s">
        <v>126</v>
      </c>
      <c r="L4856" s="3">
        <v>1</v>
      </c>
      <c r="M4856" s="5">
        <v>0</v>
      </c>
      <c r="N4856" s="3" t="s">
        <v>112</v>
      </c>
    </row>
    <row r="4857" spans="1:14" x14ac:dyDescent="0.25">
      <c r="A4857" s="3" t="s">
        <v>4960</v>
      </c>
      <c r="B4857" s="3">
        <v>57</v>
      </c>
      <c r="C4857" s="3" t="s">
        <v>83</v>
      </c>
      <c r="D4857" s="3" t="s">
        <v>19</v>
      </c>
      <c r="E4857" s="5">
        <v>4.59</v>
      </c>
      <c r="F4857" s="3">
        <v>54</v>
      </c>
      <c r="G4857" s="3" t="s">
        <v>84</v>
      </c>
      <c r="H4857" s="3" t="s">
        <v>85</v>
      </c>
      <c r="I4857" s="5">
        <v>8.99</v>
      </c>
      <c r="J4857" s="3">
        <v>1</v>
      </c>
      <c r="K4857" s="3" t="s">
        <v>108</v>
      </c>
      <c r="L4857" s="3">
        <v>4</v>
      </c>
      <c r="M4857" s="5">
        <v>0.08</v>
      </c>
      <c r="N4857" s="3" t="s">
        <v>117</v>
      </c>
    </row>
    <row r="4858" spans="1:14" x14ac:dyDescent="0.25">
      <c r="A4858" s="3" t="s">
        <v>4961</v>
      </c>
      <c r="B4858" s="3">
        <v>47</v>
      </c>
      <c r="C4858" s="3" t="s">
        <v>83</v>
      </c>
      <c r="D4858" s="3" t="s">
        <v>19</v>
      </c>
      <c r="E4858" s="5">
        <v>39.78</v>
      </c>
      <c r="F4858" s="3">
        <v>16</v>
      </c>
      <c r="G4858" s="3" t="s">
        <v>114</v>
      </c>
      <c r="H4858" s="3" t="s">
        <v>90</v>
      </c>
      <c r="I4858" s="5">
        <v>8.99</v>
      </c>
      <c r="J4858" s="3">
        <v>0</v>
      </c>
      <c r="K4858" s="3" t="s">
        <v>108</v>
      </c>
      <c r="L4858" s="3">
        <v>2</v>
      </c>
      <c r="M4858" s="5">
        <v>2.34</v>
      </c>
      <c r="N4858" s="3" t="s">
        <v>112</v>
      </c>
    </row>
    <row r="4859" spans="1:14" x14ac:dyDescent="0.25">
      <c r="A4859" s="3" t="s">
        <v>4962</v>
      </c>
      <c r="B4859" s="3">
        <v>67</v>
      </c>
      <c r="C4859" s="3" t="s">
        <v>106</v>
      </c>
      <c r="D4859" s="3" t="s">
        <v>21</v>
      </c>
      <c r="E4859" s="5">
        <v>10.29</v>
      </c>
      <c r="F4859" s="3">
        <v>44</v>
      </c>
      <c r="G4859" s="3" t="s">
        <v>98</v>
      </c>
      <c r="H4859" s="3" t="s">
        <v>122</v>
      </c>
      <c r="I4859" s="5">
        <v>13.99</v>
      </c>
      <c r="J4859" s="3">
        <v>1</v>
      </c>
      <c r="K4859" s="3" t="s">
        <v>108</v>
      </c>
      <c r="L4859" s="3">
        <v>2</v>
      </c>
      <c r="M4859" s="5">
        <v>0.23</v>
      </c>
      <c r="N4859" s="3" t="s">
        <v>112</v>
      </c>
    </row>
    <row r="4860" spans="1:14" x14ac:dyDescent="0.25">
      <c r="A4860" s="3" t="s">
        <v>4963</v>
      </c>
      <c r="B4860" s="3">
        <v>33</v>
      </c>
      <c r="C4860" s="3" t="s">
        <v>106</v>
      </c>
      <c r="D4860" s="3" t="s">
        <v>21</v>
      </c>
      <c r="E4860" s="5">
        <v>14.5</v>
      </c>
      <c r="F4860" s="3">
        <v>60</v>
      </c>
      <c r="G4860" s="3" t="s">
        <v>135</v>
      </c>
      <c r="H4860" s="3" t="s">
        <v>120</v>
      </c>
      <c r="I4860" s="5">
        <v>13.99</v>
      </c>
      <c r="J4860" s="3">
        <v>0</v>
      </c>
      <c r="K4860" s="3" t="s">
        <v>108</v>
      </c>
      <c r="L4860" s="3">
        <v>4</v>
      </c>
      <c r="M4860" s="5">
        <v>0.24</v>
      </c>
      <c r="N4860" s="3" t="s">
        <v>87</v>
      </c>
    </row>
    <row r="4861" spans="1:14" x14ac:dyDescent="0.25">
      <c r="A4861" s="3" t="s">
        <v>4964</v>
      </c>
      <c r="B4861" s="3">
        <v>22</v>
      </c>
      <c r="C4861" s="3" t="s">
        <v>106</v>
      </c>
      <c r="D4861" s="3" t="s">
        <v>23</v>
      </c>
      <c r="E4861" s="5">
        <v>33.82</v>
      </c>
      <c r="F4861" s="3">
        <v>25</v>
      </c>
      <c r="G4861" s="3" t="s">
        <v>84</v>
      </c>
      <c r="H4861" s="3" t="s">
        <v>111</v>
      </c>
      <c r="I4861" s="5">
        <v>17.989999999999998</v>
      </c>
      <c r="J4861" s="3">
        <v>0</v>
      </c>
      <c r="K4861" s="3" t="s">
        <v>108</v>
      </c>
      <c r="L4861" s="3">
        <v>5</v>
      </c>
      <c r="M4861" s="5">
        <v>1.3</v>
      </c>
      <c r="N4861" s="3" t="s">
        <v>96</v>
      </c>
    </row>
    <row r="4862" spans="1:14" x14ac:dyDescent="0.25">
      <c r="A4862" s="3" t="s">
        <v>4965</v>
      </c>
      <c r="B4862" s="3">
        <v>19</v>
      </c>
      <c r="C4862" s="3" t="s">
        <v>83</v>
      </c>
      <c r="D4862" s="3" t="s">
        <v>21</v>
      </c>
      <c r="E4862" s="5">
        <v>13.27</v>
      </c>
      <c r="F4862" s="3">
        <v>35</v>
      </c>
      <c r="G4862" s="3" t="s">
        <v>135</v>
      </c>
      <c r="H4862" s="3" t="s">
        <v>90</v>
      </c>
      <c r="I4862" s="5">
        <v>13.99</v>
      </c>
      <c r="J4862" s="3">
        <v>0</v>
      </c>
      <c r="K4862" s="3" t="s">
        <v>102</v>
      </c>
      <c r="L4862" s="3">
        <v>4</v>
      </c>
      <c r="M4862" s="5">
        <v>0.37</v>
      </c>
      <c r="N4862" s="3" t="s">
        <v>91</v>
      </c>
    </row>
    <row r="4863" spans="1:14" x14ac:dyDescent="0.25">
      <c r="A4863" s="3" t="s">
        <v>4966</v>
      </c>
      <c r="B4863" s="3">
        <v>42</v>
      </c>
      <c r="C4863" s="3" t="s">
        <v>93</v>
      </c>
      <c r="D4863" s="3" t="s">
        <v>23</v>
      </c>
      <c r="E4863" s="5">
        <v>2.2200000000000002</v>
      </c>
      <c r="F4863" s="3">
        <v>40</v>
      </c>
      <c r="G4863" s="3" t="s">
        <v>89</v>
      </c>
      <c r="H4863" s="3" t="s">
        <v>111</v>
      </c>
      <c r="I4863" s="5">
        <v>17.989999999999998</v>
      </c>
      <c r="J4863" s="3">
        <v>1</v>
      </c>
      <c r="K4863" s="3" t="s">
        <v>126</v>
      </c>
      <c r="L4863" s="3">
        <v>1</v>
      </c>
      <c r="M4863" s="5">
        <v>0.05</v>
      </c>
      <c r="N4863" s="3" t="s">
        <v>112</v>
      </c>
    </row>
    <row r="4864" spans="1:14" x14ac:dyDescent="0.25">
      <c r="A4864" s="3" t="s">
        <v>4967</v>
      </c>
      <c r="B4864" s="3">
        <v>23</v>
      </c>
      <c r="C4864" s="3" t="s">
        <v>106</v>
      </c>
      <c r="D4864" s="3" t="s">
        <v>19</v>
      </c>
      <c r="E4864" s="5">
        <v>17.27</v>
      </c>
      <c r="F4864" s="3">
        <v>10</v>
      </c>
      <c r="G4864" s="3" t="s">
        <v>89</v>
      </c>
      <c r="H4864" s="3" t="s">
        <v>85</v>
      </c>
      <c r="I4864" s="5">
        <v>8.99</v>
      </c>
      <c r="J4864" s="3">
        <v>0</v>
      </c>
      <c r="K4864" s="3" t="s">
        <v>108</v>
      </c>
      <c r="L4864" s="3">
        <v>4</v>
      </c>
      <c r="M4864" s="5">
        <v>1.57</v>
      </c>
      <c r="N4864" s="3" t="s">
        <v>104</v>
      </c>
    </row>
    <row r="4865" spans="1:14" x14ac:dyDescent="0.25">
      <c r="A4865" s="3" t="s">
        <v>4968</v>
      </c>
      <c r="B4865" s="3">
        <v>23</v>
      </c>
      <c r="C4865" s="3" t="s">
        <v>106</v>
      </c>
      <c r="D4865" s="3" t="s">
        <v>23</v>
      </c>
      <c r="E4865" s="5">
        <v>4.93</v>
      </c>
      <c r="F4865" s="3">
        <v>38</v>
      </c>
      <c r="G4865" s="3" t="s">
        <v>84</v>
      </c>
      <c r="H4865" s="3" t="s">
        <v>120</v>
      </c>
      <c r="I4865" s="5">
        <v>17.989999999999998</v>
      </c>
      <c r="J4865" s="3">
        <v>1</v>
      </c>
      <c r="K4865" s="3" t="s">
        <v>102</v>
      </c>
      <c r="L4865" s="3">
        <v>4</v>
      </c>
      <c r="M4865" s="5">
        <v>0.13</v>
      </c>
      <c r="N4865" s="3" t="s">
        <v>87</v>
      </c>
    </row>
    <row r="4866" spans="1:14" x14ac:dyDescent="0.25">
      <c r="A4866" s="3" t="s">
        <v>4969</v>
      </c>
      <c r="B4866" s="3">
        <v>61</v>
      </c>
      <c r="C4866" s="3" t="s">
        <v>83</v>
      </c>
      <c r="D4866" s="3" t="s">
        <v>19</v>
      </c>
      <c r="E4866" s="5">
        <v>4.71</v>
      </c>
      <c r="F4866" s="3">
        <v>8</v>
      </c>
      <c r="G4866" s="3" t="s">
        <v>98</v>
      </c>
      <c r="H4866" s="3" t="s">
        <v>90</v>
      </c>
      <c r="I4866" s="5">
        <v>8.99</v>
      </c>
      <c r="J4866" s="3">
        <v>1</v>
      </c>
      <c r="K4866" s="3" t="s">
        <v>95</v>
      </c>
      <c r="L4866" s="3">
        <v>2</v>
      </c>
      <c r="M4866" s="5">
        <v>0.52</v>
      </c>
      <c r="N4866" s="3" t="s">
        <v>87</v>
      </c>
    </row>
    <row r="4867" spans="1:14" x14ac:dyDescent="0.25">
      <c r="A4867" s="3" t="s">
        <v>4970</v>
      </c>
      <c r="B4867" s="3">
        <v>20</v>
      </c>
      <c r="C4867" s="3" t="s">
        <v>93</v>
      </c>
      <c r="D4867" s="3" t="s">
        <v>21</v>
      </c>
      <c r="E4867" s="5">
        <v>2.4300000000000002</v>
      </c>
      <c r="F4867" s="3">
        <v>48</v>
      </c>
      <c r="G4867" s="3" t="s">
        <v>114</v>
      </c>
      <c r="H4867" s="3" t="s">
        <v>90</v>
      </c>
      <c r="I4867" s="5">
        <v>13.99</v>
      </c>
      <c r="J4867" s="3">
        <v>1</v>
      </c>
      <c r="K4867" s="3" t="s">
        <v>102</v>
      </c>
      <c r="L4867" s="3">
        <v>4</v>
      </c>
      <c r="M4867" s="5">
        <v>0.05</v>
      </c>
      <c r="N4867" s="3" t="s">
        <v>91</v>
      </c>
    </row>
    <row r="4868" spans="1:14" x14ac:dyDescent="0.25">
      <c r="A4868" s="3" t="s">
        <v>4971</v>
      </c>
      <c r="B4868" s="3">
        <v>56</v>
      </c>
      <c r="C4868" s="3" t="s">
        <v>93</v>
      </c>
      <c r="D4868" s="3" t="s">
        <v>19</v>
      </c>
      <c r="E4868" s="5">
        <v>2.86</v>
      </c>
      <c r="F4868" s="3">
        <v>58</v>
      </c>
      <c r="G4868" s="3" t="s">
        <v>94</v>
      </c>
      <c r="H4868" s="3" t="s">
        <v>85</v>
      </c>
      <c r="I4868" s="5">
        <v>8.99</v>
      </c>
      <c r="J4868" s="3">
        <v>1</v>
      </c>
      <c r="K4868" s="3" t="s">
        <v>95</v>
      </c>
      <c r="L4868" s="3">
        <v>3</v>
      </c>
      <c r="M4868" s="5">
        <v>0.05</v>
      </c>
      <c r="N4868" s="3" t="s">
        <v>104</v>
      </c>
    </row>
    <row r="4869" spans="1:14" x14ac:dyDescent="0.25">
      <c r="A4869" s="3" t="s">
        <v>4972</v>
      </c>
      <c r="B4869" s="3">
        <v>61</v>
      </c>
      <c r="C4869" s="3" t="s">
        <v>106</v>
      </c>
      <c r="D4869" s="3" t="s">
        <v>21</v>
      </c>
      <c r="E4869" s="5">
        <v>2.19</v>
      </c>
      <c r="F4869" s="3">
        <v>48</v>
      </c>
      <c r="G4869" s="3" t="s">
        <v>84</v>
      </c>
      <c r="H4869" s="3" t="s">
        <v>111</v>
      </c>
      <c r="I4869" s="5">
        <v>13.99</v>
      </c>
      <c r="J4869" s="3">
        <v>1</v>
      </c>
      <c r="K4869" s="3" t="s">
        <v>108</v>
      </c>
      <c r="L4869" s="3">
        <v>3</v>
      </c>
      <c r="M4869" s="5">
        <v>0.04</v>
      </c>
      <c r="N4869" s="3" t="s">
        <v>117</v>
      </c>
    </row>
    <row r="4870" spans="1:14" x14ac:dyDescent="0.25">
      <c r="A4870" s="3" t="s">
        <v>4973</v>
      </c>
      <c r="B4870" s="3">
        <v>50</v>
      </c>
      <c r="C4870" s="3" t="s">
        <v>106</v>
      </c>
      <c r="D4870" s="3" t="s">
        <v>19</v>
      </c>
      <c r="E4870" s="5">
        <v>4.46</v>
      </c>
      <c r="F4870" s="3">
        <v>31</v>
      </c>
      <c r="G4870" s="3" t="s">
        <v>114</v>
      </c>
      <c r="H4870" s="3" t="s">
        <v>111</v>
      </c>
      <c r="I4870" s="5">
        <v>8.99</v>
      </c>
      <c r="J4870" s="3">
        <v>1</v>
      </c>
      <c r="K4870" s="3" t="s">
        <v>95</v>
      </c>
      <c r="L4870" s="3">
        <v>5</v>
      </c>
      <c r="M4870" s="5">
        <v>0.14000000000000001</v>
      </c>
      <c r="N4870" s="3" t="s">
        <v>117</v>
      </c>
    </row>
    <row r="4871" spans="1:14" x14ac:dyDescent="0.25">
      <c r="A4871" s="3" t="s">
        <v>4974</v>
      </c>
      <c r="B4871" s="3">
        <v>31</v>
      </c>
      <c r="C4871" s="3" t="s">
        <v>106</v>
      </c>
      <c r="D4871" s="3" t="s">
        <v>21</v>
      </c>
      <c r="E4871" s="5">
        <v>10.69</v>
      </c>
      <c r="F4871" s="3">
        <v>20</v>
      </c>
      <c r="G4871" s="3" t="s">
        <v>84</v>
      </c>
      <c r="H4871" s="3" t="s">
        <v>122</v>
      </c>
      <c r="I4871" s="5">
        <v>13.99</v>
      </c>
      <c r="J4871" s="3">
        <v>0</v>
      </c>
      <c r="K4871" s="3" t="s">
        <v>86</v>
      </c>
      <c r="L4871" s="3">
        <v>4</v>
      </c>
      <c r="M4871" s="5">
        <v>0.51</v>
      </c>
      <c r="N4871" s="3" t="s">
        <v>112</v>
      </c>
    </row>
    <row r="4872" spans="1:14" x14ac:dyDescent="0.25">
      <c r="A4872" s="3" t="s">
        <v>4975</v>
      </c>
      <c r="B4872" s="3">
        <v>59</v>
      </c>
      <c r="C4872" s="3" t="s">
        <v>83</v>
      </c>
      <c r="D4872" s="3" t="s">
        <v>19</v>
      </c>
      <c r="E4872" s="5">
        <v>8.26</v>
      </c>
      <c r="F4872" s="3">
        <v>39</v>
      </c>
      <c r="G4872" s="3" t="s">
        <v>84</v>
      </c>
      <c r="H4872" s="3" t="s">
        <v>85</v>
      </c>
      <c r="I4872" s="5">
        <v>8.99</v>
      </c>
      <c r="J4872" s="3">
        <v>1</v>
      </c>
      <c r="K4872" s="3" t="s">
        <v>108</v>
      </c>
      <c r="L4872" s="3">
        <v>1</v>
      </c>
      <c r="M4872" s="5">
        <v>0.21</v>
      </c>
      <c r="N4872" s="3" t="s">
        <v>112</v>
      </c>
    </row>
    <row r="4873" spans="1:14" x14ac:dyDescent="0.25">
      <c r="A4873" s="3" t="s">
        <v>4976</v>
      </c>
      <c r="B4873" s="3">
        <v>23</v>
      </c>
      <c r="C4873" s="3" t="s">
        <v>83</v>
      </c>
      <c r="D4873" s="3" t="s">
        <v>23</v>
      </c>
      <c r="E4873" s="5">
        <v>4.05</v>
      </c>
      <c r="F4873" s="3">
        <v>10</v>
      </c>
      <c r="G4873" s="3" t="s">
        <v>94</v>
      </c>
      <c r="H4873" s="3" t="s">
        <v>90</v>
      </c>
      <c r="I4873" s="5">
        <v>17.989999999999998</v>
      </c>
      <c r="J4873" s="3">
        <v>1</v>
      </c>
      <c r="K4873" s="3" t="s">
        <v>108</v>
      </c>
      <c r="L4873" s="3">
        <v>1</v>
      </c>
      <c r="M4873" s="5">
        <v>0.37</v>
      </c>
      <c r="N4873" s="3" t="s">
        <v>91</v>
      </c>
    </row>
    <row r="4874" spans="1:14" x14ac:dyDescent="0.25">
      <c r="A4874" s="3" t="s">
        <v>4977</v>
      </c>
      <c r="B4874" s="3">
        <v>40</v>
      </c>
      <c r="C4874" s="3" t="s">
        <v>106</v>
      </c>
      <c r="D4874" s="3" t="s">
        <v>21</v>
      </c>
      <c r="E4874" s="5">
        <v>1.1100000000000001</v>
      </c>
      <c r="F4874" s="3">
        <v>20</v>
      </c>
      <c r="G4874" s="3" t="s">
        <v>89</v>
      </c>
      <c r="H4874" s="3" t="s">
        <v>122</v>
      </c>
      <c r="I4874" s="5">
        <v>13.99</v>
      </c>
      <c r="J4874" s="3">
        <v>1</v>
      </c>
      <c r="K4874" s="3" t="s">
        <v>108</v>
      </c>
      <c r="L4874" s="3">
        <v>1</v>
      </c>
      <c r="M4874" s="5">
        <v>0.05</v>
      </c>
      <c r="N4874" s="3" t="s">
        <v>99</v>
      </c>
    </row>
    <row r="4875" spans="1:14" x14ac:dyDescent="0.25">
      <c r="A4875" s="3" t="s">
        <v>4978</v>
      </c>
      <c r="B4875" s="3">
        <v>41</v>
      </c>
      <c r="C4875" s="3" t="s">
        <v>83</v>
      </c>
      <c r="D4875" s="3" t="s">
        <v>21</v>
      </c>
      <c r="E4875" s="5">
        <v>6.01</v>
      </c>
      <c r="F4875" s="3">
        <v>14</v>
      </c>
      <c r="G4875" s="3" t="s">
        <v>114</v>
      </c>
      <c r="H4875" s="3" t="s">
        <v>111</v>
      </c>
      <c r="I4875" s="5">
        <v>13.99</v>
      </c>
      <c r="J4875" s="3">
        <v>0</v>
      </c>
      <c r="K4875" s="3" t="s">
        <v>86</v>
      </c>
      <c r="L4875" s="3">
        <v>2</v>
      </c>
      <c r="M4875" s="5">
        <v>0.4</v>
      </c>
      <c r="N4875" s="3" t="s">
        <v>99</v>
      </c>
    </row>
    <row r="4876" spans="1:14" x14ac:dyDescent="0.25">
      <c r="A4876" s="3" t="s">
        <v>4979</v>
      </c>
      <c r="B4876" s="3">
        <v>62</v>
      </c>
      <c r="C4876" s="3" t="s">
        <v>93</v>
      </c>
      <c r="D4876" s="3" t="s">
        <v>21</v>
      </c>
      <c r="E4876" s="5">
        <v>1.1200000000000001</v>
      </c>
      <c r="F4876" s="3">
        <v>42</v>
      </c>
      <c r="G4876" s="3" t="s">
        <v>94</v>
      </c>
      <c r="H4876" s="3" t="s">
        <v>85</v>
      </c>
      <c r="I4876" s="5">
        <v>13.99</v>
      </c>
      <c r="J4876" s="3">
        <v>1</v>
      </c>
      <c r="K4876" s="3" t="s">
        <v>126</v>
      </c>
      <c r="L4876" s="3">
        <v>1</v>
      </c>
      <c r="M4876" s="5">
        <v>0.03</v>
      </c>
      <c r="N4876" s="3" t="s">
        <v>91</v>
      </c>
    </row>
    <row r="4877" spans="1:14" x14ac:dyDescent="0.25">
      <c r="A4877" s="3" t="s">
        <v>4980</v>
      </c>
      <c r="B4877" s="3">
        <v>52</v>
      </c>
      <c r="C4877" s="3" t="s">
        <v>93</v>
      </c>
      <c r="D4877" s="3" t="s">
        <v>21</v>
      </c>
      <c r="E4877" s="5">
        <v>13.19</v>
      </c>
      <c r="F4877" s="3">
        <v>18</v>
      </c>
      <c r="G4877" s="3" t="s">
        <v>94</v>
      </c>
      <c r="H4877" s="3" t="s">
        <v>120</v>
      </c>
      <c r="I4877" s="5">
        <v>13.99</v>
      </c>
      <c r="J4877" s="3">
        <v>0</v>
      </c>
      <c r="K4877" s="3" t="s">
        <v>126</v>
      </c>
      <c r="L4877" s="3">
        <v>5</v>
      </c>
      <c r="M4877" s="5">
        <v>0.69</v>
      </c>
      <c r="N4877" s="3" t="s">
        <v>112</v>
      </c>
    </row>
    <row r="4878" spans="1:14" x14ac:dyDescent="0.25">
      <c r="A4878" s="3" t="s">
        <v>4981</v>
      </c>
      <c r="B4878" s="3">
        <v>70</v>
      </c>
      <c r="C4878" s="3" t="s">
        <v>106</v>
      </c>
      <c r="D4878" s="3" t="s">
        <v>23</v>
      </c>
      <c r="E4878" s="5">
        <v>15.29</v>
      </c>
      <c r="F4878" s="3">
        <v>43</v>
      </c>
      <c r="G4878" s="3" t="s">
        <v>84</v>
      </c>
      <c r="H4878" s="3" t="s">
        <v>90</v>
      </c>
      <c r="I4878" s="5">
        <v>17.989999999999998</v>
      </c>
      <c r="J4878" s="3">
        <v>1</v>
      </c>
      <c r="K4878" s="3" t="s">
        <v>95</v>
      </c>
      <c r="L4878" s="3">
        <v>4</v>
      </c>
      <c r="M4878" s="5">
        <v>0.35</v>
      </c>
      <c r="N4878" s="3" t="s">
        <v>91</v>
      </c>
    </row>
    <row r="4879" spans="1:14" x14ac:dyDescent="0.25">
      <c r="A4879" s="3" t="s">
        <v>4982</v>
      </c>
      <c r="B4879" s="3">
        <v>20</v>
      </c>
      <c r="C4879" s="3" t="s">
        <v>106</v>
      </c>
      <c r="D4879" s="3" t="s">
        <v>21</v>
      </c>
      <c r="E4879" s="5">
        <v>22.07</v>
      </c>
      <c r="F4879" s="3">
        <v>39</v>
      </c>
      <c r="G4879" s="3" t="s">
        <v>84</v>
      </c>
      <c r="H4879" s="3" t="s">
        <v>85</v>
      </c>
      <c r="I4879" s="5">
        <v>13.99</v>
      </c>
      <c r="J4879" s="3">
        <v>0</v>
      </c>
      <c r="K4879" s="3" t="s">
        <v>108</v>
      </c>
      <c r="L4879" s="3">
        <v>4</v>
      </c>
      <c r="M4879" s="5">
        <v>0.55000000000000004</v>
      </c>
      <c r="N4879" s="3" t="s">
        <v>99</v>
      </c>
    </row>
    <row r="4880" spans="1:14" x14ac:dyDescent="0.25">
      <c r="A4880" s="3" t="s">
        <v>4983</v>
      </c>
      <c r="B4880" s="3">
        <v>51</v>
      </c>
      <c r="C4880" s="3" t="s">
        <v>83</v>
      </c>
      <c r="D4880" s="3" t="s">
        <v>19</v>
      </c>
      <c r="E4880" s="5">
        <v>10.44</v>
      </c>
      <c r="F4880" s="3">
        <v>40</v>
      </c>
      <c r="G4880" s="3" t="s">
        <v>94</v>
      </c>
      <c r="H4880" s="3" t="s">
        <v>85</v>
      </c>
      <c r="I4880" s="5">
        <v>8.99</v>
      </c>
      <c r="J4880" s="3">
        <v>1</v>
      </c>
      <c r="K4880" s="3" t="s">
        <v>126</v>
      </c>
      <c r="L4880" s="3">
        <v>2</v>
      </c>
      <c r="M4880" s="5">
        <v>0.25</v>
      </c>
      <c r="N4880" s="3" t="s">
        <v>96</v>
      </c>
    </row>
    <row r="4881" spans="1:14" x14ac:dyDescent="0.25">
      <c r="A4881" s="3" t="s">
        <v>4984</v>
      </c>
      <c r="B4881" s="3">
        <v>51</v>
      </c>
      <c r="C4881" s="3" t="s">
        <v>93</v>
      </c>
      <c r="D4881" s="3" t="s">
        <v>23</v>
      </c>
      <c r="E4881" s="5">
        <v>2.62</v>
      </c>
      <c r="F4881" s="3">
        <v>37</v>
      </c>
      <c r="G4881" s="3" t="s">
        <v>135</v>
      </c>
      <c r="H4881" s="3" t="s">
        <v>85</v>
      </c>
      <c r="I4881" s="5">
        <v>17.989999999999998</v>
      </c>
      <c r="J4881" s="3">
        <v>1</v>
      </c>
      <c r="K4881" s="3" t="s">
        <v>95</v>
      </c>
      <c r="L4881" s="3">
        <v>2</v>
      </c>
      <c r="M4881" s="5">
        <v>7.0000000000000007E-2</v>
      </c>
      <c r="N4881" s="3" t="s">
        <v>99</v>
      </c>
    </row>
    <row r="4882" spans="1:14" x14ac:dyDescent="0.25">
      <c r="A4882" s="3" t="s">
        <v>4985</v>
      </c>
      <c r="B4882" s="3">
        <v>20</v>
      </c>
      <c r="C4882" s="3" t="s">
        <v>83</v>
      </c>
      <c r="D4882" s="3" t="s">
        <v>21</v>
      </c>
      <c r="E4882" s="5">
        <v>5.41</v>
      </c>
      <c r="F4882" s="3">
        <v>38</v>
      </c>
      <c r="G4882" s="3" t="s">
        <v>135</v>
      </c>
      <c r="H4882" s="3" t="s">
        <v>85</v>
      </c>
      <c r="I4882" s="5">
        <v>13.99</v>
      </c>
      <c r="J4882" s="3">
        <v>1</v>
      </c>
      <c r="K4882" s="3" t="s">
        <v>108</v>
      </c>
      <c r="L4882" s="3">
        <v>1</v>
      </c>
      <c r="M4882" s="5">
        <v>0.14000000000000001</v>
      </c>
      <c r="N4882" s="3" t="s">
        <v>91</v>
      </c>
    </row>
    <row r="4883" spans="1:14" x14ac:dyDescent="0.25">
      <c r="A4883" s="3" t="s">
        <v>4986</v>
      </c>
      <c r="B4883" s="3">
        <v>62</v>
      </c>
      <c r="C4883" s="3" t="s">
        <v>83</v>
      </c>
      <c r="D4883" s="3" t="s">
        <v>19</v>
      </c>
      <c r="E4883" s="5">
        <v>17.149999999999999</v>
      </c>
      <c r="F4883" s="3">
        <v>24</v>
      </c>
      <c r="G4883" s="3" t="s">
        <v>89</v>
      </c>
      <c r="H4883" s="3" t="s">
        <v>85</v>
      </c>
      <c r="I4883" s="5">
        <v>8.99</v>
      </c>
      <c r="J4883" s="3">
        <v>0</v>
      </c>
      <c r="K4883" s="3" t="s">
        <v>108</v>
      </c>
      <c r="L4883" s="3">
        <v>5</v>
      </c>
      <c r="M4883" s="5">
        <v>0.69</v>
      </c>
      <c r="N4883" s="3" t="s">
        <v>112</v>
      </c>
    </row>
    <row r="4884" spans="1:14" x14ac:dyDescent="0.25">
      <c r="A4884" s="3" t="s">
        <v>4987</v>
      </c>
      <c r="B4884" s="3">
        <v>48</v>
      </c>
      <c r="C4884" s="3" t="s">
        <v>106</v>
      </c>
      <c r="D4884" s="3" t="s">
        <v>21</v>
      </c>
      <c r="E4884" s="5">
        <v>1.1399999999999999</v>
      </c>
      <c r="F4884" s="3">
        <v>11</v>
      </c>
      <c r="G4884" s="3" t="s">
        <v>89</v>
      </c>
      <c r="H4884" s="3" t="s">
        <v>122</v>
      </c>
      <c r="I4884" s="5">
        <v>13.99</v>
      </c>
      <c r="J4884" s="3">
        <v>0</v>
      </c>
      <c r="K4884" s="3" t="s">
        <v>108</v>
      </c>
      <c r="L4884" s="3">
        <v>4</v>
      </c>
      <c r="M4884" s="5">
        <v>0.09</v>
      </c>
      <c r="N4884" s="3" t="s">
        <v>104</v>
      </c>
    </row>
    <row r="4885" spans="1:14" x14ac:dyDescent="0.25">
      <c r="A4885" s="3" t="s">
        <v>4988</v>
      </c>
      <c r="B4885" s="3">
        <v>50</v>
      </c>
      <c r="C4885" s="3" t="s">
        <v>106</v>
      </c>
      <c r="D4885" s="3" t="s">
        <v>23</v>
      </c>
      <c r="E4885" s="5">
        <v>20.04</v>
      </c>
      <c r="F4885" s="3">
        <v>37</v>
      </c>
      <c r="G4885" s="3" t="s">
        <v>135</v>
      </c>
      <c r="H4885" s="3" t="s">
        <v>120</v>
      </c>
      <c r="I4885" s="5">
        <v>17.989999999999998</v>
      </c>
      <c r="J4885" s="3">
        <v>0</v>
      </c>
      <c r="K4885" s="3" t="s">
        <v>126</v>
      </c>
      <c r="L4885" s="3">
        <v>2</v>
      </c>
      <c r="M4885" s="5">
        <v>0.53</v>
      </c>
      <c r="N4885" s="3" t="s">
        <v>117</v>
      </c>
    </row>
    <row r="4886" spans="1:14" x14ac:dyDescent="0.25">
      <c r="A4886" s="3" t="s">
        <v>4989</v>
      </c>
      <c r="B4886" s="3">
        <v>48</v>
      </c>
      <c r="C4886" s="3" t="s">
        <v>106</v>
      </c>
      <c r="D4886" s="3" t="s">
        <v>19</v>
      </c>
      <c r="E4886" s="5">
        <v>34.770000000000003</v>
      </c>
      <c r="F4886" s="3">
        <v>23</v>
      </c>
      <c r="G4886" s="3" t="s">
        <v>114</v>
      </c>
      <c r="H4886" s="3" t="s">
        <v>111</v>
      </c>
      <c r="I4886" s="5">
        <v>8.99</v>
      </c>
      <c r="J4886" s="3">
        <v>0</v>
      </c>
      <c r="K4886" s="3" t="s">
        <v>86</v>
      </c>
      <c r="L4886" s="3">
        <v>5</v>
      </c>
      <c r="M4886" s="5">
        <v>1.45</v>
      </c>
      <c r="N4886" s="3" t="s">
        <v>91</v>
      </c>
    </row>
    <row r="4887" spans="1:14" x14ac:dyDescent="0.25">
      <c r="A4887" s="3" t="s">
        <v>4990</v>
      </c>
      <c r="B4887" s="3">
        <v>45</v>
      </c>
      <c r="C4887" s="3" t="s">
        <v>83</v>
      </c>
      <c r="D4887" s="3" t="s">
        <v>19</v>
      </c>
      <c r="E4887" s="5">
        <v>8.8699999999999992</v>
      </c>
      <c r="F4887" s="3">
        <v>5</v>
      </c>
      <c r="G4887" s="3" t="s">
        <v>84</v>
      </c>
      <c r="H4887" s="3" t="s">
        <v>111</v>
      </c>
      <c r="I4887" s="5">
        <v>8.99</v>
      </c>
      <c r="J4887" s="3">
        <v>0</v>
      </c>
      <c r="K4887" s="3" t="s">
        <v>108</v>
      </c>
      <c r="L4887" s="3">
        <v>1</v>
      </c>
      <c r="M4887" s="5">
        <v>1.48</v>
      </c>
      <c r="N4887" s="3" t="s">
        <v>112</v>
      </c>
    </row>
    <row r="4888" spans="1:14" x14ac:dyDescent="0.25">
      <c r="A4888" s="3" t="s">
        <v>4991</v>
      </c>
      <c r="B4888" s="3">
        <v>49</v>
      </c>
      <c r="C4888" s="3" t="s">
        <v>93</v>
      </c>
      <c r="D4888" s="3" t="s">
        <v>21</v>
      </c>
      <c r="E4888" s="5">
        <v>18.79</v>
      </c>
      <c r="F4888" s="3">
        <v>11</v>
      </c>
      <c r="G4888" s="3" t="s">
        <v>98</v>
      </c>
      <c r="H4888" s="3" t="s">
        <v>85</v>
      </c>
      <c r="I4888" s="5">
        <v>13.99</v>
      </c>
      <c r="J4888" s="3">
        <v>0</v>
      </c>
      <c r="K4888" s="3" t="s">
        <v>86</v>
      </c>
      <c r="L4888" s="3">
        <v>1</v>
      </c>
      <c r="M4888" s="5">
        <v>1.57</v>
      </c>
      <c r="N4888" s="3" t="s">
        <v>99</v>
      </c>
    </row>
    <row r="4889" spans="1:14" x14ac:dyDescent="0.25">
      <c r="A4889" s="3" t="s">
        <v>4992</v>
      </c>
      <c r="B4889" s="3">
        <v>54</v>
      </c>
      <c r="C4889" s="3" t="s">
        <v>83</v>
      </c>
      <c r="D4889" s="3" t="s">
        <v>21</v>
      </c>
      <c r="E4889" s="5">
        <v>0.72</v>
      </c>
      <c r="F4889" s="3">
        <v>0</v>
      </c>
      <c r="G4889" s="3" t="s">
        <v>89</v>
      </c>
      <c r="H4889" s="3" t="s">
        <v>111</v>
      </c>
      <c r="I4889" s="5">
        <v>13.99</v>
      </c>
      <c r="J4889" s="3">
        <v>0</v>
      </c>
      <c r="K4889" s="3" t="s">
        <v>86</v>
      </c>
      <c r="L4889" s="3">
        <v>5</v>
      </c>
      <c r="M4889" s="5">
        <v>0.72</v>
      </c>
      <c r="N4889" s="3" t="s">
        <v>99</v>
      </c>
    </row>
    <row r="4890" spans="1:14" x14ac:dyDescent="0.25">
      <c r="A4890" s="3" t="s">
        <v>4993</v>
      </c>
      <c r="B4890" s="3">
        <v>63</v>
      </c>
      <c r="C4890" s="3" t="s">
        <v>83</v>
      </c>
      <c r="D4890" s="3" t="s">
        <v>21</v>
      </c>
      <c r="E4890" s="5">
        <v>1.97</v>
      </c>
      <c r="F4890" s="3">
        <v>21</v>
      </c>
      <c r="G4890" s="3" t="s">
        <v>94</v>
      </c>
      <c r="H4890" s="3" t="s">
        <v>90</v>
      </c>
      <c r="I4890" s="5">
        <v>13.99</v>
      </c>
      <c r="J4890" s="3">
        <v>1</v>
      </c>
      <c r="K4890" s="3" t="s">
        <v>95</v>
      </c>
      <c r="L4890" s="3">
        <v>2</v>
      </c>
      <c r="M4890" s="5">
        <v>0.09</v>
      </c>
      <c r="N4890" s="3" t="s">
        <v>117</v>
      </c>
    </row>
    <row r="4891" spans="1:14" x14ac:dyDescent="0.25">
      <c r="A4891" s="3" t="s">
        <v>4994</v>
      </c>
      <c r="B4891" s="3">
        <v>25</v>
      </c>
      <c r="C4891" s="3" t="s">
        <v>93</v>
      </c>
      <c r="D4891" s="3" t="s">
        <v>21</v>
      </c>
      <c r="E4891" s="5">
        <v>7.36</v>
      </c>
      <c r="F4891" s="3">
        <v>1</v>
      </c>
      <c r="G4891" s="3" t="s">
        <v>135</v>
      </c>
      <c r="H4891" s="3" t="s">
        <v>90</v>
      </c>
      <c r="I4891" s="5">
        <v>13.99</v>
      </c>
      <c r="J4891" s="3">
        <v>0</v>
      </c>
      <c r="K4891" s="3" t="s">
        <v>108</v>
      </c>
      <c r="L4891" s="3">
        <v>4</v>
      </c>
      <c r="M4891" s="5">
        <v>3.68</v>
      </c>
      <c r="N4891" s="3" t="s">
        <v>112</v>
      </c>
    </row>
    <row r="4892" spans="1:14" x14ac:dyDescent="0.25">
      <c r="A4892" s="3" t="s">
        <v>4995</v>
      </c>
      <c r="B4892" s="3">
        <v>29</v>
      </c>
      <c r="C4892" s="3" t="s">
        <v>83</v>
      </c>
      <c r="D4892" s="3" t="s">
        <v>21</v>
      </c>
      <c r="E4892" s="5">
        <v>14.85</v>
      </c>
      <c r="F4892" s="3">
        <v>39</v>
      </c>
      <c r="G4892" s="3" t="s">
        <v>84</v>
      </c>
      <c r="H4892" s="3" t="s">
        <v>90</v>
      </c>
      <c r="I4892" s="5">
        <v>13.99</v>
      </c>
      <c r="J4892" s="3">
        <v>0</v>
      </c>
      <c r="K4892" s="3" t="s">
        <v>126</v>
      </c>
      <c r="L4892" s="3">
        <v>5</v>
      </c>
      <c r="M4892" s="5">
        <v>0.37</v>
      </c>
      <c r="N4892" s="3" t="s">
        <v>96</v>
      </c>
    </row>
    <row r="4893" spans="1:14" x14ac:dyDescent="0.25">
      <c r="A4893" s="3" t="s">
        <v>4996</v>
      </c>
      <c r="B4893" s="3">
        <v>68</v>
      </c>
      <c r="C4893" s="3" t="s">
        <v>83</v>
      </c>
      <c r="D4893" s="3" t="s">
        <v>23</v>
      </c>
      <c r="E4893" s="5">
        <v>11.27</v>
      </c>
      <c r="F4893" s="3">
        <v>52</v>
      </c>
      <c r="G4893" s="3" t="s">
        <v>114</v>
      </c>
      <c r="H4893" s="3" t="s">
        <v>85</v>
      </c>
      <c r="I4893" s="5">
        <v>17.989999999999998</v>
      </c>
      <c r="J4893" s="3">
        <v>1</v>
      </c>
      <c r="K4893" s="3" t="s">
        <v>95</v>
      </c>
      <c r="L4893" s="3">
        <v>4</v>
      </c>
      <c r="M4893" s="5">
        <v>0.21</v>
      </c>
      <c r="N4893" s="3" t="s">
        <v>117</v>
      </c>
    </row>
    <row r="4894" spans="1:14" x14ac:dyDescent="0.25">
      <c r="A4894" s="3" t="s">
        <v>4997</v>
      </c>
      <c r="B4894" s="3">
        <v>41</v>
      </c>
      <c r="C4894" s="3" t="s">
        <v>93</v>
      </c>
      <c r="D4894" s="3" t="s">
        <v>19</v>
      </c>
      <c r="E4894" s="5">
        <v>11.55</v>
      </c>
      <c r="F4894" s="3">
        <v>57</v>
      </c>
      <c r="G4894" s="3" t="s">
        <v>94</v>
      </c>
      <c r="H4894" s="3" t="s">
        <v>122</v>
      </c>
      <c r="I4894" s="5">
        <v>8.99</v>
      </c>
      <c r="J4894" s="3">
        <v>1</v>
      </c>
      <c r="K4894" s="3" t="s">
        <v>95</v>
      </c>
      <c r="L4894" s="3">
        <v>1</v>
      </c>
      <c r="M4894" s="5">
        <v>0.2</v>
      </c>
      <c r="N4894" s="3" t="s">
        <v>91</v>
      </c>
    </row>
    <row r="4895" spans="1:14" x14ac:dyDescent="0.25">
      <c r="A4895" s="3" t="s">
        <v>4998</v>
      </c>
      <c r="B4895" s="3">
        <v>35</v>
      </c>
      <c r="C4895" s="3" t="s">
        <v>83</v>
      </c>
      <c r="D4895" s="3" t="s">
        <v>23</v>
      </c>
      <c r="E4895" s="5">
        <v>2.41</v>
      </c>
      <c r="F4895" s="3">
        <v>49</v>
      </c>
      <c r="G4895" s="3" t="s">
        <v>114</v>
      </c>
      <c r="H4895" s="3" t="s">
        <v>90</v>
      </c>
      <c r="I4895" s="5">
        <v>17.989999999999998</v>
      </c>
      <c r="J4895" s="3">
        <v>1</v>
      </c>
      <c r="K4895" s="3" t="s">
        <v>126</v>
      </c>
      <c r="L4895" s="3">
        <v>2</v>
      </c>
      <c r="M4895" s="5">
        <v>0.05</v>
      </c>
      <c r="N4895" s="3" t="s">
        <v>99</v>
      </c>
    </row>
    <row r="4896" spans="1:14" x14ac:dyDescent="0.25">
      <c r="A4896" s="3" t="s">
        <v>4999</v>
      </c>
      <c r="B4896" s="3">
        <v>59</v>
      </c>
      <c r="C4896" s="3" t="s">
        <v>83</v>
      </c>
      <c r="D4896" s="3" t="s">
        <v>19</v>
      </c>
      <c r="E4896" s="5">
        <v>2.58</v>
      </c>
      <c r="F4896" s="3">
        <v>54</v>
      </c>
      <c r="G4896" s="3" t="s">
        <v>98</v>
      </c>
      <c r="H4896" s="3" t="s">
        <v>111</v>
      </c>
      <c r="I4896" s="5">
        <v>8.99</v>
      </c>
      <c r="J4896" s="3">
        <v>1</v>
      </c>
      <c r="K4896" s="3" t="s">
        <v>126</v>
      </c>
      <c r="L4896" s="3">
        <v>4</v>
      </c>
      <c r="M4896" s="5">
        <v>0.05</v>
      </c>
      <c r="N4896" s="3" t="s">
        <v>104</v>
      </c>
    </row>
    <row r="4897" spans="1:14" x14ac:dyDescent="0.25">
      <c r="A4897" s="3" t="s">
        <v>5000</v>
      </c>
      <c r="B4897" s="3">
        <v>29</v>
      </c>
      <c r="C4897" s="3" t="s">
        <v>106</v>
      </c>
      <c r="D4897" s="3" t="s">
        <v>19</v>
      </c>
      <c r="E4897" s="5">
        <v>5.94</v>
      </c>
      <c r="F4897" s="3">
        <v>38</v>
      </c>
      <c r="G4897" s="3" t="s">
        <v>114</v>
      </c>
      <c r="H4897" s="3" t="s">
        <v>122</v>
      </c>
      <c r="I4897" s="5">
        <v>8.99</v>
      </c>
      <c r="J4897" s="3">
        <v>1</v>
      </c>
      <c r="K4897" s="3" t="s">
        <v>108</v>
      </c>
      <c r="L4897" s="3">
        <v>3</v>
      </c>
      <c r="M4897" s="5">
        <v>0.15</v>
      </c>
      <c r="N4897" s="3" t="s">
        <v>99</v>
      </c>
    </row>
    <row r="4898" spans="1:14" x14ac:dyDescent="0.25">
      <c r="A4898" s="3" t="s">
        <v>5001</v>
      </c>
      <c r="B4898" s="3">
        <v>55</v>
      </c>
      <c r="C4898" s="3" t="s">
        <v>83</v>
      </c>
      <c r="D4898" s="3" t="s">
        <v>21</v>
      </c>
      <c r="E4898" s="5">
        <v>47.33</v>
      </c>
      <c r="F4898" s="3">
        <v>27</v>
      </c>
      <c r="G4898" s="3" t="s">
        <v>84</v>
      </c>
      <c r="H4898" s="3" t="s">
        <v>122</v>
      </c>
      <c r="I4898" s="5">
        <v>13.99</v>
      </c>
      <c r="J4898" s="3">
        <v>0</v>
      </c>
      <c r="K4898" s="3" t="s">
        <v>102</v>
      </c>
      <c r="L4898" s="3">
        <v>5</v>
      </c>
      <c r="M4898" s="5">
        <v>1.69</v>
      </c>
      <c r="N4898" s="3" t="s">
        <v>117</v>
      </c>
    </row>
    <row r="4899" spans="1:14" x14ac:dyDescent="0.25">
      <c r="A4899" s="3" t="s">
        <v>5002</v>
      </c>
      <c r="B4899" s="3">
        <v>28</v>
      </c>
      <c r="C4899" s="3" t="s">
        <v>83</v>
      </c>
      <c r="D4899" s="3" t="s">
        <v>19</v>
      </c>
      <c r="E4899" s="5">
        <v>1.58</v>
      </c>
      <c r="F4899" s="3">
        <v>27</v>
      </c>
      <c r="G4899" s="3" t="s">
        <v>135</v>
      </c>
      <c r="H4899" s="3" t="s">
        <v>111</v>
      </c>
      <c r="I4899" s="5">
        <v>8.99</v>
      </c>
      <c r="J4899" s="3">
        <v>1</v>
      </c>
      <c r="K4899" s="3" t="s">
        <v>126</v>
      </c>
      <c r="L4899" s="3">
        <v>5</v>
      </c>
      <c r="M4899" s="5">
        <v>0.06</v>
      </c>
      <c r="N4899" s="3" t="s">
        <v>104</v>
      </c>
    </row>
    <row r="4900" spans="1:14" x14ac:dyDescent="0.25">
      <c r="A4900" s="3" t="s">
        <v>5003</v>
      </c>
      <c r="B4900" s="3">
        <v>48</v>
      </c>
      <c r="C4900" s="3" t="s">
        <v>93</v>
      </c>
      <c r="D4900" s="3" t="s">
        <v>21</v>
      </c>
      <c r="E4900" s="5">
        <v>5.49</v>
      </c>
      <c r="F4900" s="3">
        <v>33</v>
      </c>
      <c r="G4900" s="3" t="s">
        <v>114</v>
      </c>
      <c r="H4900" s="3" t="s">
        <v>122</v>
      </c>
      <c r="I4900" s="5">
        <v>13.99</v>
      </c>
      <c r="J4900" s="3">
        <v>1</v>
      </c>
      <c r="K4900" s="3" t="s">
        <v>126</v>
      </c>
      <c r="L4900" s="3">
        <v>1</v>
      </c>
      <c r="M4900" s="5">
        <v>0.16</v>
      </c>
      <c r="N4900" s="3" t="s">
        <v>87</v>
      </c>
    </row>
    <row r="4901" spans="1:14" x14ac:dyDescent="0.25">
      <c r="A4901" s="3" t="s">
        <v>5004</v>
      </c>
      <c r="B4901" s="3">
        <v>45</v>
      </c>
      <c r="C4901" s="3" t="s">
        <v>93</v>
      </c>
      <c r="D4901" s="3" t="s">
        <v>21</v>
      </c>
      <c r="E4901" s="5">
        <v>0.26</v>
      </c>
      <c r="F4901" s="3">
        <v>5</v>
      </c>
      <c r="G4901" s="3" t="s">
        <v>98</v>
      </c>
      <c r="H4901" s="3" t="s">
        <v>120</v>
      </c>
      <c r="I4901" s="5">
        <v>13.99</v>
      </c>
      <c r="J4901" s="3">
        <v>1</v>
      </c>
      <c r="K4901" s="3" t="s">
        <v>95</v>
      </c>
      <c r="L4901" s="3">
        <v>1</v>
      </c>
      <c r="M4901" s="5">
        <v>0.04</v>
      </c>
      <c r="N4901" s="3" t="s">
        <v>112</v>
      </c>
    </row>
    <row r="4902" spans="1:14" x14ac:dyDescent="0.25">
      <c r="A4902" s="3" t="s">
        <v>5005</v>
      </c>
      <c r="B4902" s="3">
        <v>21</v>
      </c>
      <c r="C4902" s="3" t="s">
        <v>83</v>
      </c>
      <c r="D4902" s="3" t="s">
        <v>23</v>
      </c>
      <c r="E4902" s="5">
        <v>8.16</v>
      </c>
      <c r="F4902" s="3">
        <v>49</v>
      </c>
      <c r="G4902" s="3" t="s">
        <v>98</v>
      </c>
      <c r="H4902" s="3" t="s">
        <v>120</v>
      </c>
      <c r="I4902" s="5">
        <v>17.989999999999998</v>
      </c>
      <c r="J4902" s="3">
        <v>1</v>
      </c>
      <c r="K4902" s="3" t="s">
        <v>108</v>
      </c>
      <c r="L4902" s="3">
        <v>3</v>
      </c>
      <c r="M4902" s="5">
        <v>0.16</v>
      </c>
      <c r="N4902" s="3" t="s">
        <v>96</v>
      </c>
    </row>
    <row r="4903" spans="1:14" x14ac:dyDescent="0.25">
      <c r="A4903" s="3" t="s">
        <v>5006</v>
      </c>
      <c r="B4903" s="3">
        <v>54</v>
      </c>
      <c r="C4903" s="3" t="s">
        <v>106</v>
      </c>
      <c r="D4903" s="3" t="s">
        <v>23</v>
      </c>
      <c r="E4903" s="5">
        <v>5.47</v>
      </c>
      <c r="F4903" s="3">
        <v>19</v>
      </c>
      <c r="G4903" s="3" t="s">
        <v>84</v>
      </c>
      <c r="H4903" s="3" t="s">
        <v>122</v>
      </c>
      <c r="I4903" s="5">
        <v>17.989999999999998</v>
      </c>
      <c r="J4903" s="3">
        <v>0</v>
      </c>
      <c r="K4903" s="3" t="s">
        <v>95</v>
      </c>
      <c r="L4903" s="3">
        <v>3</v>
      </c>
      <c r="M4903" s="5">
        <v>0.27</v>
      </c>
      <c r="N4903" s="3" t="s">
        <v>87</v>
      </c>
    </row>
    <row r="4904" spans="1:14" x14ac:dyDescent="0.25">
      <c r="A4904" s="3" t="s">
        <v>5007</v>
      </c>
      <c r="B4904" s="3">
        <v>23</v>
      </c>
      <c r="C4904" s="3" t="s">
        <v>83</v>
      </c>
      <c r="D4904" s="3" t="s">
        <v>23</v>
      </c>
      <c r="E4904" s="5">
        <v>4.59</v>
      </c>
      <c r="F4904" s="3">
        <v>35</v>
      </c>
      <c r="G4904" s="3" t="s">
        <v>135</v>
      </c>
      <c r="H4904" s="3" t="s">
        <v>111</v>
      </c>
      <c r="I4904" s="5">
        <v>17.989999999999998</v>
      </c>
      <c r="J4904" s="3">
        <v>1</v>
      </c>
      <c r="K4904" s="3" t="s">
        <v>95</v>
      </c>
      <c r="L4904" s="3">
        <v>5</v>
      </c>
      <c r="M4904" s="5">
        <v>0.13</v>
      </c>
      <c r="N4904" s="3" t="s">
        <v>99</v>
      </c>
    </row>
    <row r="4905" spans="1:14" x14ac:dyDescent="0.25">
      <c r="A4905" s="3" t="s">
        <v>5008</v>
      </c>
      <c r="B4905" s="3">
        <v>24</v>
      </c>
      <c r="C4905" s="3" t="s">
        <v>106</v>
      </c>
      <c r="D4905" s="3" t="s">
        <v>19</v>
      </c>
      <c r="E4905" s="5">
        <v>14.73</v>
      </c>
      <c r="F4905" s="3">
        <v>31</v>
      </c>
      <c r="G4905" s="3" t="s">
        <v>84</v>
      </c>
      <c r="H4905" s="3" t="s">
        <v>122</v>
      </c>
      <c r="I4905" s="5">
        <v>8.99</v>
      </c>
      <c r="J4905" s="3">
        <v>1</v>
      </c>
      <c r="K4905" s="3" t="s">
        <v>108</v>
      </c>
      <c r="L4905" s="3">
        <v>2</v>
      </c>
      <c r="M4905" s="5">
        <v>0.46</v>
      </c>
      <c r="N4905" s="3" t="s">
        <v>96</v>
      </c>
    </row>
    <row r="4906" spans="1:14" x14ac:dyDescent="0.25">
      <c r="A4906" s="3" t="s">
        <v>5009</v>
      </c>
      <c r="B4906" s="3">
        <v>69</v>
      </c>
      <c r="C4906" s="3" t="s">
        <v>93</v>
      </c>
      <c r="D4906" s="3" t="s">
        <v>23</v>
      </c>
      <c r="E4906" s="5">
        <v>50.94</v>
      </c>
      <c r="F4906" s="3">
        <v>59</v>
      </c>
      <c r="G4906" s="3" t="s">
        <v>135</v>
      </c>
      <c r="H4906" s="3" t="s">
        <v>120</v>
      </c>
      <c r="I4906" s="5">
        <v>17.989999999999998</v>
      </c>
      <c r="J4906" s="3">
        <v>0</v>
      </c>
      <c r="K4906" s="3" t="s">
        <v>102</v>
      </c>
      <c r="L4906" s="3">
        <v>4</v>
      </c>
      <c r="M4906" s="5">
        <v>0.85</v>
      </c>
      <c r="N4906" s="3" t="s">
        <v>96</v>
      </c>
    </row>
    <row r="4907" spans="1:14" x14ac:dyDescent="0.25">
      <c r="A4907" s="3" t="s">
        <v>5010</v>
      </c>
      <c r="B4907" s="3">
        <v>19</v>
      </c>
      <c r="C4907" s="3" t="s">
        <v>93</v>
      </c>
      <c r="D4907" s="3" t="s">
        <v>21</v>
      </c>
      <c r="E4907" s="5">
        <v>12.01</v>
      </c>
      <c r="F4907" s="3">
        <v>0</v>
      </c>
      <c r="G4907" s="3" t="s">
        <v>84</v>
      </c>
      <c r="H4907" s="3" t="s">
        <v>85</v>
      </c>
      <c r="I4907" s="5">
        <v>13.99</v>
      </c>
      <c r="J4907" s="3">
        <v>0</v>
      </c>
      <c r="K4907" s="3" t="s">
        <v>95</v>
      </c>
      <c r="L4907" s="3">
        <v>3</v>
      </c>
      <c r="M4907" s="5">
        <v>12.01</v>
      </c>
      <c r="N4907" s="3" t="s">
        <v>117</v>
      </c>
    </row>
    <row r="4908" spans="1:14" x14ac:dyDescent="0.25">
      <c r="A4908" s="3" t="s">
        <v>5011</v>
      </c>
      <c r="B4908" s="3">
        <v>48</v>
      </c>
      <c r="C4908" s="3" t="s">
        <v>93</v>
      </c>
      <c r="D4908" s="3" t="s">
        <v>23</v>
      </c>
      <c r="E4908" s="5">
        <v>55.75</v>
      </c>
      <c r="F4908" s="3">
        <v>22</v>
      </c>
      <c r="G4908" s="3" t="s">
        <v>98</v>
      </c>
      <c r="H4908" s="3" t="s">
        <v>120</v>
      </c>
      <c r="I4908" s="5">
        <v>17.989999999999998</v>
      </c>
      <c r="J4908" s="3">
        <v>0</v>
      </c>
      <c r="K4908" s="3" t="s">
        <v>102</v>
      </c>
      <c r="L4908" s="3">
        <v>1</v>
      </c>
      <c r="M4908" s="5">
        <v>2.42</v>
      </c>
      <c r="N4908" s="3" t="s">
        <v>112</v>
      </c>
    </row>
    <row r="4909" spans="1:14" x14ac:dyDescent="0.25">
      <c r="A4909" s="3" t="s">
        <v>5012</v>
      </c>
      <c r="B4909" s="3">
        <v>37</v>
      </c>
      <c r="C4909" s="3" t="s">
        <v>83</v>
      </c>
      <c r="D4909" s="3" t="s">
        <v>23</v>
      </c>
      <c r="E4909" s="5">
        <v>3.58</v>
      </c>
      <c r="F4909" s="3">
        <v>33</v>
      </c>
      <c r="G4909" s="3" t="s">
        <v>114</v>
      </c>
      <c r="H4909" s="3" t="s">
        <v>85</v>
      </c>
      <c r="I4909" s="5">
        <v>17.989999999999998</v>
      </c>
      <c r="J4909" s="3">
        <v>1</v>
      </c>
      <c r="K4909" s="3" t="s">
        <v>95</v>
      </c>
      <c r="L4909" s="3">
        <v>5</v>
      </c>
      <c r="M4909" s="5">
        <v>0.11</v>
      </c>
      <c r="N4909" s="3" t="s">
        <v>91</v>
      </c>
    </row>
    <row r="4910" spans="1:14" x14ac:dyDescent="0.25">
      <c r="A4910" s="3" t="s">
        <v>5013</v>
      </c>
      <c r="B4910" s="3">
        <v>30</v>
      </c>
      <c r="C4910" s="3" t="s">
        <v>83</v>
      </c>
      <c r="D4910" s="3" t="s">
        <v>23</v>
      </c>
      <c r="E4910" s="5">
        <v>14.88</v>
      </c>
      <c r="F4910" s="3">
        <v>16</v>
      </c>
      <c r="G4910" s="3" t="s">
        <v>98</v>
      </c>
      <c r="H4910" s="3" t="s">
        <v>111</v>
      </c>
      <c r="I4910" s="5">
        <v>17.989999999999998</v>
      </c>
      <c r="J4910" s="3">
        <v>0</v>
      </c>
      <c r="K4910" s="3" t="s">
        <v>126</v>
      </c>
      <c r="L4910" s="3">
        <v>5</v>
      </c>
      <c r="M4910" s="5">
        <v>0.88</v>
      </c>
      <c r="N4910" s="3" t="s">
        <v>104</v>
      </c>
    </row>
    <row r="4911" spans="1:14" x14ac:dyDescent="0.25">
      <c r="A4911" s="3" t="s">
        <v>5014</v>
      </c>
      <c r="B4911" s="3">
        <v>50</v>
      </c>
      <c r="C4911" s="3" t="s">
        <v>83</v>
      </c>
      <c r="D4911" s="3" t="s">
        <v>23</v>
      </c>
      <c r="E4911" s="5">
        <v>10.01</v>
      </c>
      <c r="F4911" s="3">
        <v>48</v>
      </c>
      <c r="G4911" s="3" t="s">
        <v>94</v>
      </c>
      <c r="H4911" s="3" t="s">
        <v>120</v>
      </c>
      <c r="I4911" s="5">
        <v>17.989999999999998</v>
      </c>
      <c r="J4911" s="3">
        <v>1</v>
      </c>
      <c r="K4911" s="3" t="s">
        <v>102</v>
      </c>
      <c r="L4911" s="3">
        <v>1</v>
      </c>
      <c r="M4911" s="5">
        <v>0.2</v>
      </c>
      <c r="N4911" s="3" t="s">
        <v>99</v>
      </c>
    </row>
    <row r="4912" spans="1:14" x14ac:dyDescent="0.25">
      <c r="A4912" s="3" t="s">
        <v>5015</v>
      </c>
      <c r="B4912" s="3">
        <v>23</v>
      </c>
      <c r="C4912" s="3" t="s">
        <v>83</v>
      </c>
      <c r="D4912" s="3" t="s">
        <v>21</v>
      </c>
      <c r="E4912" s="5">
        <v>36.880000000000003</v>
      </c>
      <c r="F4912" s="3">
        <v>52</v>
      </c>
      <c r="G4912" s="3" t="s">
        <v>114</v>
      </c>
      <c r="H4912" s="3" t="s">
        <v>90</v>
      </c>
      <c r="I4912" s="5">
        <v>13.99</v>
      </c>
      <c r="J4912" s="3">
        <v>0</v>
      </c>
      <c r="K4912" s="3" t="s">
        <v>86</v>
      </c>
      <c r="L4912" s="3">
        <v>3</v>
      </c>
      <c r="M4912" s="5">
        <v>0.7</v>
      </c>
      <c r="N4912" s="3" t="s">
        <v>104</v>
      </c>
    </row>
    <row r="4913" spans="1:14" x14ac:dyDescent="0.25">
      <c r="A4913" s="3" t="s">
        <v>5016</v>
      </c>
      <c r="B4913" s="3">
        <v>18</v>
      </c>
      <c r="C4913" s="3" t="s">
        <v>93</v>
      </c>
      <c r="D4913" s="3" t="s">
        <v>21</v>
      </c>
      <c r="E4913" s="5">
        <v>13.02</v>
      </c>
      <c r="F4913" s="3">
        <v>6</v>
      </c>
      <c r="G4913" s="3" t="s">
        <v>84</v>
      </c>
      <c r="H4913" s="3" t="s">
        <v>120</v>
      </c>
      <c r="I4913" s="5">
        <v>13.99</v>
      </c>
      <c r="J4913" s="3">
        <v>0</v>
      </c>
      <c r="K4913" s="3" t="s">
        <v>95</v>
      </c>
      <c r="L4913" s="3">
        <v>5</v>
      </c>
      <c r="M4913" s="5">
        <v>1.86</v>
      </c>
      <c r="N4913" s="3" t="s">
        <v>117</v>
      </c>
    </row>
    <row r="4914" spans="1:14" x14ac:dyDescent="0.25">
      <c r="A4914" s="3" t="s">
        <v>5017</v>
      </c>
      <c r="B4914" s="3">
        <v>69</v>
      </c>
      <c r="C4914" s="3" t="s">
        <v>83</v>
      </c>
      <c r="D4914" s="3" t="s">
        <v>23</v>
      </c>
      <c r="E4914" s="5">
        <v>5.07</v>
      </c>
      <c r="F4914" s="3">
        <v>25</v>
      </c>
      <c r="G4914" s="3" t="s">
        <v>114</v>
      </c>
      <c r="H4914" s="3" t="s">
        <v>111</v>
      </c>
      <c r="I4914" s="5">
        <v>17.989999999999998</v>
      </c>
      <c r="J4914" s="3">
        <v>0</v>
      </c>
      <c r="K4914" s="3" t="s">
        <v>95</v>
      </c>
      <c r="L4914" s="3">
        <v>4</v>
      </c>
      <c r="M4914" s="5">
        <v>0.2</v>
      </c>
      <c r="N4914" s="3" t="s">
        <v>87</v>
      </c>
    </row>
    <row r="4915" spans="1:14" x14ac:dyDescent="0.25">
      <c r="A4915" s="3" t="s">
        <v>5018</v>
      </c>
      <c r="B4915" s="3">
        <v>40</v>
      </c>
      <c r="C4915" s="3" t="s">
        <v>106</v>
      </c>
      <c r="D4915" s="3" t="s">
        <v>21</v>
      </c>
      <c r="E4915" s="5">
        <v>3.58</v>
      </c>
      <c r="F4915" s="3">
        <v>21</v>
      </c>
      <c r="G4915" s="3" t="s">
        <v>84</v>
      </c>
      <c r="H4915" s="3" t="s">
        <v>85</v>
      </c>
      <c r="I4915" s="5">
        <v>13.99</v>
      </c>
      <c r="J4915" s="3">
        <v>1</v>
      </c>
      <c r="K4915" s="3" t="s">
        <v>126</v>
      </c>
      <c r="L4915" s="3">
        <v>3</v>
      </c>
      <c r="M4915" s="5">
        <v>0.16</v>
      </c>
      <c r="N4915" s="3" t="s">
        <v>96</v>
      </c>
    </row>
    <row r="4916" spans="1:14" x14ac:dyDescent="0.25">
      <c r="A4916" s="3" t="s">
        <v>5019</v>
      </c>
      <c r="B4916" s="3">
        <v>33</v>
      </c>
      <c r="C4916" s="3" t="s">
        <v>83</v>
      </c>
      <c r="D4916" s="3" t="s">
        <v>19</v>
      </c>
      <c r="E4916" s="5">
        <v>10.34</v>
      </c>
      <c r="F4916" s="3">
        <v>20</v>
      </c>
      <c r="G4916" s="3" t="s">
        <v>89</v>
      </c>
      <c r="H4916" s="3" t="s">
        <v>111</v>
      </c>
      <c r="I4916" s="5">
        <v>8.99</v>
      </c>
      <c r="J4916" s="3">
        <v>0</v>
      </c>
      <c r="K4916" s="3" t="s">
        <v>108</v>
      </c>
      <c r="L4916" s="3">
        <v>3</v>
      </c>
      <c r="M4916" s="5">
        <v>0.49</v>
      </c>
      <c r="N4916" s="3" t="s">
        <v>91</v>
      </c>
    </row>
    <row r="4917" spans="1:14" x14ac:dyDescent="0.25">
      <c r="A4917" s="3" t="s">
        <v>5020</v>
      </c>
      <c r="B4917" s="3">
        <v>32</v>
      </c>
      <c r="C4917" s="3" t="s">
        <v>106</v>
      </c>
      <c r="D4917" s="3" t="s">
        <v>21</v>
      </c>
      <c r="E4917" s="5">
        <v>40.69</v>
      </c>
      <c r="F4917" s="3">
        <v>23</v>
      </c>
      <c r="G4917" s="3" t="s">
        <v>114</v>
      </c>
      <c r="H4917" s="3" t="s">
        <v>122</v>
      </c>
      <c r="I4917" s="5">
        <v>13.99</v>
      </c>
      <c r="J4917" s="3">
        <v>0</v>
      </c>
      <c r="K4917" s="3" t="s">
        <v>108</v>
      </c>
      <c r="L4917" s="3">
        <v>3</v>
      </c>
      <c r="M4917" s="5">
        <v>1.7</v>
      </c>
      <c r="N4917" s="3" t="s">
        <v>112</v>
      </c>
    </row>
    <row r="4918" spans="1:14" x14ac:dyDescent="0.25">
      <c r="A4918" s="3" t="s">
        <v>5021</v>
      </c>
      <c r="B4918" s="3">
        <v>36</v>
      </c>
      <c r="C4918" s="3" t="s">
        <v>83</v>
      </c>
      <c r="D4918" s="3" t="s">
        <v>19</v>
      </c>
      <c r="E4918" s="5">
        <v>8.32</v>
      </c>
      <c r="F4918" s="3">
        <v>20</v>
      </c>
      <c r="G4918" s="3" t="s">
        <v>98</v>
      </c>
      <c r="H4918" s="3" t="s">
        <v>111</v>
      </c>
      <c r="I4918" s="5">
        <v>8.99</v>
      </c>
      <c r="J4918" s="3">
        <v>0</v>
      </c>
      <c r="K4918" s="3" t="s">
        <v>108</v>
      </c>
      <c r="L4918" s="3">
        <v>2</v>
      </c>
      <c r="M4918" s="5">
        <v>0.4</v>
      </c>
      <c r="N4918" s="3" t="s">
        <v>87</v>
      </c>
    </row>
    <row r="4919" spans="1:14" x14ac:dyDescent="0.25">
      <c r="A4919" s="3" t="s">
        <v>5022</v>
      </c>
      <c r="B4919" s="3">
        <v>33</v>
      </c>
      <c r="C4919" s="3" t="s">
        <v>83</v>
      </c>
      <c r="D4919" s="3" t="s">
        <v>23</v>
      </c>
      <c r="E4919" s="5">
        <v>13.25</v>
      </c>
      <c r="F4919" s="3">
        <v>10</v>
      </c>
      <c r="G4919" s="3" t="s">
        <v>89</v>
      </c>
      <c r="H4919" s="3" t="s">
        <v>85</v>
      </c>
      <c r="I4919" s="5">
        <v>17.989999999999998</v>
      </c>
      <c r="J4919" s="3">
        <v>0</v>
      </c>
      <c r="K4919" s="3" t="s">
        <v>86</v>
      </c>
      <c r="L4919" s="3">
        <v>1</v>
      </c>
      <c r="M4919" s="5">
        <v>1.2</v>
      </c>
      <c r="N4919" s="3" t="s">
        <v>112</v>
      </c>
    </row>
    <row r="4920" spans="1:14" x14ac:dyDescent="0.25">
      <c r="A4920" s="3" t="s">
        <v>5023</v>
      </c>
      <c r="B4920" s="3">
        <v>39</v>
      </c>
      <c r="C4920" s="3" t="s">
        <v>83</v>
      </c>
      <c r="D4920" s="3" t="s">
        <v>19</v>
      </c>
      <c r="E4920" s="5">
        <v>11.55</v>
      </c>
      <c r="F4920" s="3">
        <v>10</v>
      </c>
      <c r="G4920" s="3" t="s">
        <v>89</v>
      </c>
      <c r="H4920" s="3" t="s">
        <v>90</v>
      </c>
      <c r="I4920" s="5">
        <v>8.99</v>
      </c>
      <c r="J4920" s="3">
        <v>0</v>
      </c>
      <c r="K4920" s="3" t="s">
        <v>86</v>
      </c>
      <c r="L4920" s="3">
        <v>1</v>
      </c>
      <c r="M4920" s="5">
        <v>1.05</v>
      </c>
      <c r="N4920" s="3" t="s">
        <v>99</v>
      </c>
    </row>
    <row r="4921" spans="1:14" x14ac:dyDescent="0.25">
      <c r="A4921" s="3" t="s">
        <v>5024</v>
      </c>
      <c r="B4921" s="3">
        <v>28</v>
      </c>
      <c r="C4921" s="3" t="s">
        <v>93</v>
      </c>
      <c r="D4921" s="3" t="s">
        <v>19</v>
      </c>
      <c r="E4921" s="5">
        <v>2.4700000000000002</v>
      </c>
      <c r="F4921" s="3">
        <v>37</v>
      </c>
      <c r="G4921" s="3" t="s">
        <v>135</v>
      </c>
      <c r="H4921" s="3" t="s">
        <v>120</v>
      </c>
      <c r="I4921" s="5">
        <v>8.99</v>
      </c>
      <c r="J4921" s="3">
        <v>1</v>
      </c>
      <c r="K4921" s="3" t="s">
        <v>108</v>
      </c>
      <c r="L4921" s="3">
        <v>1</v>
      </c>
      <c r="M4921" s="5">
        <v>7.0000000000000007E-2</v>
      </c>
      <c r="N4921" s="3" t="s">
        <v>96</v>
      </c>
    </row>
    <row r="4922" spans="1:14" x14ac:dyDescent="0.25">
      <c r="A4922" s="3" t="s">
        <v>5025</v>
      </c>
      <c r="B4922" s="3">
        <v>44</v>
      </c>
      <c r="C4922" s="3" t="s">
        <v>106</v>
      </c>
      <c r="D4922" s="3" t="s">
        <v>23</v>
      </c>
      <c r="E4922" s="5">
        <v>41.31</v>
      </c>
      <c r="F4922" s="3">
        <v>60</v>
      </c>
      <c r="G4922" s="3" t="s">
        <v>135</v>
      </c>
      <c r="H4922" s="3" t="s">
        <v>111</v>
      </c>
      <c r="I4922" s="5">
        <v>17.989999999999998</v>
      </c>
      <c r="J4922" s="3">
        <v>0</v>
      </c>
      <c r="K4922" s="3" t="s">
        <v>86</v>
      </c>
      <c r="L4922" s="3">
        <v>4</v>
      </c>
      <c r="M4922" s="5">
        <v>0.68</v>
      </c>
      <c r="N4922" s="3" t="s">
        <v>96</v>
      </c>
    </row>
    <row r="4923" spans="1:14" x14ac:dyDescent="0.25">
      <c r="A4923" s="3" t="s">
        <v>5026</v>
      </c>
      <c r="B4923" s="3">
        <v>34</v>
      </c>
      <c r="C4923" s="3" t="s">
        <v>93</v>
      </c>
      <c r="D4923" s="3" t="s">
        <v>19</v>
      </c>
      <c r="E4923" s="5">
        <v>7.71</v>
      </c>
      <c r="F4923" s="3">
        <v>32</v>
      </c>
      <c r="G4923" s="3" t="s">
        <v>89</v>
      </c>
      <c r="H4923" s="3" t="s">
        <v>122</v>
      </c>
      <c r="I4923" s="5">
        <v>8.99</v>
      </c>
      <c r="J4923" s="3">
        <v>1</v>
      </c>
      <c r="K4923" s="3" t="s">
        <v>126</v>
      </c>
      <c r="L4923" s="3">
        <v>5</v>
      </c>
      <c r="M4923" s="5">
        <v>0.23</v>
      </c>
      <c r="N4923" s="3" t="s">
        <v>87</v>
      </c>
    </row>
    <row r="4924" spans="1:14" x14ac:dyDescent="0.25">
      <c r="A4924" s="3" t="s">
        <v>5027</v>
      </c>
      <c r="B4924" s="3">
        <v>24</v>
      </c>
      <c r="C4924" s="3" t="s">
        <v>93</v>
      </c>
      <c r="D4924" s="3" t="s">
        <v>19</v>
      </c>
      <c r="E4924" s="5">
        <v>2.2999999999999998</v>
      </c>
      <c r="F4924" s="3">
        <v>37</v>
      </c>
      <c r="G4924" s="3" t="s">
        <v>98</v>
      </c>
      <c r="H4924" s="3" t="s">
        <v>90</v>
      </c>
      <c r="I4924" s="5">
        <v>8.99</v>
      </c>
      <c r="J4924" s="3">
        <v>1</v>
      </c>
      <c r="K4924" s="3" t="s">
        <v>86</v>
      </c>
      <c r="L4924" s="3">
        <v>4</v>
      </c>
      <c r="M4924" s="5">
        <v>0.06</v>
      </c>
      <c r="N4924" s="3" t="s">
        <v>104</v>
      </c>
    </row>
    <row r="4925" spans="1:14" x14ac:dyDescent="0.25">
      <c r="A4925" s="3" t="s">
        <v>5028</v>
      </c>
      <c r="B4925" s="3">
        <v>59</v>
      </c>
      <c r="C4925" s="3" t="s">
        <v>83</v>
      </c>
      <c r="D4925" s="3" t="s">
        <v>21</v>
      </c>
      <c r="E4925" s="5">
        <v>8.76</v>
      </c>
      <c r="F4925" s="3">
        <v>11</v>
      </c>
      <c r="G4925" s="3" t="s">
        <v>98</v>
      </c>
      <c r="H4925" s="3" t="s">
        <v>111</v>
      </c>
      <c r="I4925" s="5">
        <v>13.99</v>
      </c>
      <c r="J4925" s="3">
        <v>0</v>
      </c>
      <c r="K4925" s="3" t="s">
        <v>102</v>
      </c>
      <c r="L4925" s="3">
        <v>3</v>
      </c>
      <c r="M4925" s="5">
        <v>0.73</v>
      </c>
      <c r="N4925" s="3" t="s">
        <v>91</v>
      </c>
    </row>
    <row r="4926" spans="1:14" x14ac:dyDescent="0.25">
      <c r="A4926" s="3" t="s">
        <v>5029</v>
      </c>
      <c r="B4926" s="3">
        <v>32</v>
      </c>
      <c r="C4926" s="3" t="s">
        <v>106</v>
      </c>
      <c r="D4926" s="3" t="s">
        <v>21</v>
      </c>
      <c r="E4926" s="5">
        <v>2.81</v>
      </c>
      <c r="F4926" s="3">
        <v>19</v>
      </c>
      <c r="G4926" s="3" t="s">
        <v>98</v>
      </c>
      <c r="H4926" s="3" t="s">
        <v>90</v>
      </c>
      <c r="I4926" s="5">
        <v>13.99</v>
      </c>
      <c r="J4926" s="3">
        <v>0</v>
      </c>
      <c r="K4926" s="3" t="s">
        <v>108</v>
      </c>
      <c r="L4926" s="3">
        <v>4</v>
      </c>
      <c r="M4926" s="5">
        <v>0.14000000000000001</v>
      </c>
      <c r="N4926" s="3" t="s">
        <v>96</v>
      </c>
    </row>
    <row r="4927" spans="1:14" x14ac:dyDescent="0.25">
      <c r="A4927" s="3" t="s">
        <v>5030</v>
      </c>
      <c r="B4927" s="3">
        <v>52</v>
      </c>
      <c r="C4927" s="3" t="s">
        <v>83</v>
      </c>
      <c r="D4927" s="3" t="s">
        <v>19</v>
      </c>
      <c r="E4927" s="5">
        <v>19.21</v>
      </c>
      <c r="F4927" s="3">
        <v>30</v>
      </c>
      <c r="G4927" s="3" t="s">
        <v>98</v>
      </c>
      <c r="H4927" s="3" t="s">
        <v>120</v>
      </c>
      <c r="I4927" s="5">
        <v>8.99</v>
      </c>
      <c r="J4927" s="3">
        <v>0</v>
      </c>
      <c r="K4927" s="3" t="s">
        <v>86</v>
      </c>
      <c r="L4927" s="3">
        <v>5</v>
      </c>
      <c r="M4927" s="5">
        <v>0.62</v>
      </c>
      <c r="N4927" s="3" t="s">
        <v>91</v>
      </c>
    </row>
    <row r="4928" spans="1:14" x14ac:dyDescent="0.25">
      <c r="A4928" s="3" t="s">
        <v>5031</v>
      </c>
      <c r="B4928" s="3">
        <v>46</v>
      </c>
      <c r="C4928" s="3" t="s">
        <v>106</v>
      </c>
      <c r="D4928" s="3" t="s">
        <v>23</v>
      </c>
      <c r="E4928" s="5">
        <v>27.63</v>
      </c>
      <c r="F4928" s="3">
        <v>28</v>
      </c>
      <c r="G4928" s="3" t="s">
        <v>114</v>
      </c>
      <c r="H4928" s="3" t="s">
        <v>122</v>
      </c>
      <c r="I4928" s="5">
        <v>17.989999999999998</v>
      </c>
      <c r="J4928" s="3">
        <v>0</v>
      </c>
      <c r="K4928" s="3" t="s">
        <v>95</v>
      </c>
      <c r="L4928" s="3">
        <v>5</v>
      </c>
      <c r="M4928" s="5">
        <v>0.95</v>
      </c>
      <c r="N4928" s="3" t="s">
        <v>99</v>
      </c>
    </row>
    <row r="4929" spans="1:14" x14ac:dyDescent="0.25">
      <c r="A4929" s="3" t="s">
        <v>5032</v>
      </c>
      <c r="B4929" s="3">
        <v>19</v>
      </c>
      <c r="C4929" s="3" t="s">
        <v>106</v>
      </c>
      <c r="D4929" s="3" t="s">
        <v>21</v>
      </c>
      <c r="E4929" s="5">
        <v>4.71</v>
      </c>
      <c r="F4929" s="3">
        <v>17</v>
      </c>
      <c r="G4929" s="3" t="s">
        <v>98</v>
      </c>
      <c r="H4929" s="3" t="s">
        <v>120</v>
      </c>
      <c r="I4929" s="5">
        <v>13.99</v>
      </c>
      <c r="J4929" s="3">
        <v>1</v>
      </c>
      <c r="K4929" s="3" t="s">
        <v>102</v>
      </c>
      <c r="L4929" s="3">
        <v>2</v>
      </c>
      <c r="M4929" s="5">
        <v>0.26</v>
      </c>
      <c r="N4929" s="3" t="s">
        <v>117</v>
      </c>
    </row>
    <row r="4930" spans="1:14" x14ac:dyDescent="0.25">
      <c r="A4930" s="3" t="s">
        <v>5033</v>
      </c>
      <c r="B4930" s="3">
        <v>23</v>
      </c>
      <c r="C4930" s="3" t="s">
        <v>106</v>
      </c>
      <c r="D4930" s="3" t="s">
        <v>19</v>
      </c>
      <c r="E4930" s="5">
        <v>7.33</v>
      </c>
      <c r="F4930" s="3">
        <v>20</v>
      </c>
      <c r="G4930" s="3" t="s">
        <v>84</v>
      </c>
      <c r="H4930" s="3" t="s">
        <v>85</v>
      </c>
      <c r="I4930" s="5">
        <v>8.99</v>
      </c>
      <c r="J4930" s="3">
        <v>1</v>
      </c>
      <c r="K4930" s="3" t="s">
        <v>108</v>
      </c>
      <c r="L4930" s="3">
        <v>1</v>
      </c>
      <c r="M4930" s="5">
        <v>0.35</v>
      </c>
      <c r="N4930" s="3" t="s">
        <v>117</v>
      </c>
    </row>
    <row r="4931" spans="1:14" x14ac:dyDescent="0.25">
      <c r="A4931" s="3" t="s">
        <v>5034</v>
      </c>
      <c r="B4931" s="3">
        <v>69</v>
      </c>
      <c r="C4931" s="3" t="s">
        <v>93</v>
      </c>
      <c r="D4931" s="3" t="s">
        <v>21</v>
      </c>
      <c r="E4931" s="5">
        <v>2.78</v>
      </c>
      <c r="F4931" s="3">
        <v>28</v>
      </c>
      <c r="G4931" s="3" t="s">
        <v>84</v>
      </c>
      <c r="H4931" s="3" t="s">
        <v>122</v>
      </c>
      <c r="I4931" s="5">
        <v>13.99</v>
      </c>
      <c r="J4931" s="3">
        <v>1</v>
      </c>
      <c r="K4931" s="3" t="s">
        <v>95</v>
      </c>
      <c r="L4931" s="3">
        <v>5</v>
      </c>
      <c r="M4931" s="5">
        <v>0.1</v>
      </c>
      <c r="N4931" s="3" t="s">
        <v>91</v>
      </c>
    </row>
    <row r="4932" spans="1:14" x14ac:dyDescent="0.25">
      <c r="A4932" s="3" t="s">
        <v>5035</v>
      </c>
      <c r="B4932" s="3">
        <v>24</v>
      </c>
      <c r="C4932" s="3" t="s">
        <v>106</v>
      </c>
      <c r="D4932" s="3" t="s">
        <v>21</v>
      </c>
      <c r="E4932" s="5">
        <v>9.02</v>
      </c>
      <c r="F4932" s="3">
        <v>13</v>
      </c>
      <c r="G4932" s="3" t="s">
        <v>98</v>
      </c>
      <c r="H4932" s="3" t="s">
        <v>122</v>
      </c>
      <c r="I4932" s="5">
        <v>13.99</v>
      </c>
      <c r="J4932" s="3">
        <v>0</v>
      </c>
      <c r="K4932" s="3" t="s">
        <v>102</v>
      </c>
      <c r="L4932" s="3">
        <v>1</v>
      </c>
      <c r="M4932" s="5">
        <v>0.64</v>
      </c>
      <c r="N4932" s="3" t="s">
        <v>96</v>
      </c>
    </row>
    <row r="4933" spans="1:14" x14ac:dyDescent="0.25">
      <c r="A4933" s="3" t="s">
        <v>5036</v>
      </c>
      <c r="B4933" s="3">
        <v>65</v>
      </c>
      <c r="C4933" s="3" t="s">
        <v>93</v>
      </c>
      <c r="D4933" s="3" t="s">
        <v>19</v>
      </c>
      <c r="E4933" s="5">
        <v>20</v>
      </c>
      <c r="F4933" s="3">
        <v>26</v>
      </c>
      <c r="G4933" s="3" t="s">
        <v>135</v>
      </c>
      <c r="H4933" s="3" t="s">
        <v>85</v>
      </c>
      <c r="I4933" s="5">
        <v>8.99</v>
      </c>
      <c r="J4933" s="3">
        <v>0</v>
      </c>
      <c r="K4933" s="3" t="s">
        <v>108</v>
      </c>
      <c r="L4933" s="3">
        <v>4</v>
      </c>
      <c r="M4933" s="5">
        <v>0.74</v>
      </c>
      <c r="N4933" s="3" t="s">
        <v>87</v>
      </c>
    </row>
    <row r="4934" spans="1:14" x14ac:dyDescent="0.25">
      <c r="A4934" s="3" t="s">
        <v>5037</v>
      </c>
      <c r="B4934" s="3">
        <v>59</v>
      </c>
      <c r="C4934" s="3" t="s">
        <v>93</v>
      </c>
      <c r="D4934" s="3" t="s">
        <v>23</v>
      </c>
      <c r="E4934" s="5">
        <v>6</v>
      </c>
      <c r="F4934" s="3">
        <v>8</v>
      </c>
      <c r="G4934" s="3" t="s">
        <v>114</v>
      </c>
      <c r="H4934" s="3" t="s">
        <v>120</v>
      </c>
      <c r="I4934" s="5">
        <v>17.989999999999998</v>
      </c>
      <c r="J4934" s="3">
        <v>0</v>
      </c>
      <c r="K4934" s="3" t="s">
        <v>95</v>
      </c>
      <c r="L4934" s="3">
        <v>2</v>
      </c>
      <c r="M4934" s="5">
        <v>0.67</v>
      </c>
      <c r="N4934" s="3" t="s">
        <v>117</v>
      </c>
    </row>
    <row r="4935" spans="1:14" x14ac:dyDescent="0.25">
      <c r="A4935" s="3" t="s">
        <v>5038</v>
      </c>
      <c r="B4935" s="3">
        <v>46</v>
      </c>
      <c r="C4935" s="3" t="s">
        <v>93</v>
      </c>
      <c r="D4935" s="3" t="s">
        <v>23</v>
      </c>
      <c r="E4935" s="5">
        <v>4.6500000000000004</v>
      </c>
      <c r="F4935" s="3">
        <v>11</v>
      </c>
      <c r="G4935" s="3" t="s">
        <v>84</v>
      </c>
      <c r="H4935" s="3" t="s">
        <v>111</v>
      </c>
      <c r="I4935" s="5">
        <v>17.989999999999998</v>
      </c>
      <c r="J4935" s="3">
        <v>1</v>
      </c>
      <c r="K4935" s="3" t="s">
        <v>102</v>
      </c>
      <c r="L4935" s="3">
        <v>2</v>
      </c>
      <c r="M4935" s="5">
        <v>0.39</v>
      </c>
      <c r="N4935" s="3" t="s">
        <v>99</v>
      </c>
    </row>
    <row r="4936" spans="1:14" x14ac:dyDescent="0.25">
      <c r="A4936" s="3" t="s">
        <v>5039</v>
      </c>
      <c r="B4936" s="3">
        <v>70</v>
      </c>
      <c r="C4936" s="3" t="s">
        <v>106</v>
      </c>
      <c r="D4936" s="3" t="s">
        <v>19</v>
      </c>
      <c r="E4936" s="5">
        <v>6.86</v>
      </c>
      <c r="F4936" s="3">
        <v>58</v>
      </c>
      <c r="G4936" s="3" t="s">
        <v>89</v>
      </c>
      <c r="H4936" s="3" t="s">
        <v>122</v>
      </c>
      <c r="I4936" s="5">
        <v>8.99</v>
      </c>
      <c r="J4936" s="3">
        <v>1</v>
      </c>
      <c r="K4936" s="3" t="s">
        <v>108</v>
      </c>
      <c r="L4936" s="3">
        <v>1</v>
      </c>
      <c r="M4936" s="5">
        <v>0.12</v>
      </c>
      <c r="N4936" s="3" t="s">
        <v>87</v>
      </c>
    </row>
    <row r="4937" spans="1:14" x14ac:dyDescent="0.25">
      <c r="A4937" s="3" t="s">
        <v>5040</v>
      </c>
      <c r="B4937" s="3">
        <v>64</v>
      </c>
      <c r="C4937" s="3" t="s">
        <v>93</v>
      </c>
      <c r="D4937" s="3" t="s">
        <v>19</v>
      </c>
      <c r="E4937" s="5">
        <v>5.78</v>
      </c>
      <c r="F4937" s="3">
        <v>22</v>
      </c>
      <c r="G4937" s="3" t="s">
        <v>114</v>
      </c>
      <c r="H4937" s="3" t="s">
        <v>111</v>
      </c>
      <c r="I4937" s="5">
        <v>8.99</v>
      </c>
      <c r="J4937" s="3">
        <v>0</v>
      </c>
      <c r="K4937" s="3" t="s">
        <v>86</v>
      </c>
      <c r="L4937" s="3">
        <v>5</v>
      </c>
      <c r="M4937" s="5">
        <v>0.25</v>
      </c>
      <c r="N4937" s="3" t="s">
        <v>87</v>
      </c>
    </row>
    <row r="4938" spans="1:14" x14ac:dyDescent="0.25">
      <c r="A4938" s="3" t="s">
        <v>5041</v>
      </c>
      <c r="B4938" s="3">
        <v>22</v>
      </c>
      <c r="C4938" s="3" t="s">
        <v>93</v>
      </c>
      <c r="D4938" s="3" t="s">
        <v>23</v>
      </c>
      <c r="E4938" s="5">
        <v>1.7</v>
      </c>
      <c r="F4938" s="3">
        <v>20</v>
      </c>
      <c r="G4938" s="3" t="s">
        <v>98</v>
      </c>
      <c r="H4938" s="3" t="s">
        <v>120</v>
      </c>
      <c r="I4938" s="5">
        <v>17.989999999999998</v>
      </c>
      <c r="J4938" s="3">
        <v>0</v>
      </c>
      <c r="K4938" s="3" t="s">
        <v>102</v>
      </c>
      <c r="L4938" s="3">
        <v>5</v>
      </c>
      <c r="M4938" s="5">
        <v>0.08</v>
      </c>
      <c r="N4938" s="3" t="s">
        <v>99</v>
      </c>
    </row>
    <row r="4939" spans="1:14" x14ac:dyDescent="0.25">
      <c r="A4939" s="3" t="s">
        <v>5042</v>
      </c>
      <c r="B4939" s="3">
        <v>21</v>
      </c>
      <c r="C4939" s="3" t="s">
        <v>93</v>
      </c>
      <c r="D4939" s="3" t="s">
        <v>19</v>
      </c>
      <c r="E4939" s="5">
        <v>23.24</v>
      </c>
      <c r="F4939" s="3">
        <v>10</v>
      </c>
      <c r="G4939" s="3" t="s">
        <v>114</v>
      </c>
      <c r="H4939" s="3" t="s">
        <v>122</v>
      </c>
      <c r="I4939" s="5">
        <v>8.99</v>
      </c>
      <c r="J4939" s="3">
        <v>0</v>
      </c>
      <c r="K4939" s="3" t="s">
        <v>126</v>
      </c>
      <c r="L4939" s="3">
        <v>3</v>
      </c>
      <c r="M4939" s="5">
        <v>2.11</v>
      </c>
      <c r="N4939" s="3" t="s">
        <v>104</v>
      </c>
    </row>
    <row r="4940" spans="1:14" x14ac:dyDescent="0.25">
      <c r="A4940" s="3" t="s">
        <v>5043</v>
      </c>
      <c r="B4940" s="3">
        <v>53</v>
      </c>
      <c r="C4940" s="3" t="s">
        <v>93</v>
      </c>
      <c r="D4940" s="3" t="s">
        <v>19</v>
      </c>
      <c r="E4940" s="5">
        <v>33.71</v>
      </c>
      <c r="F4940" s="3">
        <v>42</v>
      </c>
      <c r="G4940" s="3" t="s">
        <v>84</v>
      </c>
      <c r="H4940" s="3" t="s">
        <v>122</v>
      </c>
      <c r="I4940" s="5">
        <v>8.99</v>
      </c>
      <c r="J4940" s="3">
        <v>0</v>
      </c>
      <c r="K4940" s="3" t="s">
        <v>102</v>
      </c>
      <c r="L4940" s="3">
        <v>4</v>
      </c>
      <c r="M4940" s="5">
        <v>0.78</v>
      </c>
      <c r="N4940" s="3" t="s">
        <v>117</v>
      </c>
    </row>
    <row r="4941" spans="1:14" x14ac:dyDescent="0.25">
      <c r="A4941" s="3" t="s">
        <v>5044</v>
      </c>
      <c r="B4941" s="3">
        <v>30</v>
      </c>
      <c r="C4941" s="3" t="s">
        <v>83</v>
      </c>
      <c r="D4941" s="3" t="s">
        <v>21</v>
      </c>
      <c r="E4941" s="5">
        <v>3.79</v>
      </c>
      <c r="F4941" s="3">
        <v>20</v>
      </c>
      <c r="G4941" s="3" t="s">
        <v>84</v>
      </c>
      <c r="H4941" s="3" t="s">
        <v>120</v>
      </c>
      <c r="I4941" s="5">
        <v>13.99</v>
      </c>
      <c r="J4941" s="3">
        <v>1</v>
      </c>
      <c r="K4941" s="3" t="s">
        <v>95</v>
      </c>
      <c r="L4941" s="3">
        <v>5</v>
      </c>
      <c r="M4941" s="5">
        <v>0.18</v>
      </c>
      <c r="N4941" s="3" t="s">
        <v>96</v>
      </c>
    </row>
    <row r="4942" spans="1:14" x14ac:dyDescent="0.25">
      <c r="A4942" s="3" t="s">
        <v>5045</v>
      </c>
      <c r="B4942" s="3">
        <v>54</v>
      </c>
      <c r="C4942" s="3" t="s">
        <v>106</v>
      </c>
      <c r="D4942" s="3" t="s">
        <v>19</v>
      </c>
      <c r="E4942" s="5">
        <v>8.09</v>
      </c>
      <c r="F4942" s="3">
        <v>19</v>
      </c>
      <c r="G4942" s="3" t="s">
        <v>89</v>
      </c>
      <c r="H4942" s="3" t="s">
        <v>90</v>
      </c>
      <c r="I4942" s="5">
        <v>8.99</v>
      </c>
      <c r="J4942" s="3">
        <v>0</v>
      </c>
      <c r="K4942" s="3" t="s">
        <v>126</v>
      </c>
      <c r="L4942" s="3">
        <v>2</v>
      </c>
      <c r="M4942" s="5">
        <v>0.4</v>
      </c>
      <c r="N4942" s="3" t="s">
        <v>87</v>
      </c>
    </row>
    <row r="4943" spans="1:14" x14ac:dyDescent="0.25">
      <c r="A4943" s="3" t="s">
        <v>5046</v>
      </c>
      <c r="B4943" s="3">
        <v>54</v>
      </c>
      <c r="C4943" s="3" t="s">
        <v>83</v>
      </c>
      <c r="D4943" s="3" t="s">
        <v>23</v>
      </c>
      <c r="E4943" s="5">
        <v>7.4</v>
      </c>
      <c r="F4943" s="3">
        <v>52</v>
      </c>
      <c r="G4943" s="3" t="s">
        <v>114</v>
      </c>
      <c r="H4943" s="3" t="s">
        <v>122</v>
      </c>
      <c r="I4943" s="5">
        <v>17.989999999999998</v>
      </c>
      <c r="J4943" s="3">
        <v>1</v>
      </c>
      <c r="K4943" s="3" t="s">
        <v>102</v>
      </c>
      <c r="L4943" s="3">
        <v>1</v>
      </c>
      <c r="M4943" s="5">
        <v>0.14000000000000001</v>
      </c>
      <c r="N4943" s="3" t="s">
        <v>117</v>
      </c>
    </row>
    <row r="4944" spans="1:14" x14ac:dyDescent="0.25">
      <c r="A4944" s="3" t="s">
        <v>5047</v>
      </c>
      <c r="B4944" s="3">
        <v>33</v>
      </c>
      <c r="C4944" s="3" t="s">
        <v>83</v>
      </c>
      <c r="D4944" s="3" t="s">
        <v>21</v>
      </c>
      <c r="E4944" s="5">
        <v>7.87</v>
      </c>
      <c r="F4944" s="3">
        <v>42</v>
      </c>
      <c r="G4944" s="3" t="s">
        <v>89</v>
      </c>
      <c r="H4944" s="3" t="s">
        <v>122</v>
      </c>
      <c r="I4944" s="5">
        <v>13.99</v>
      </c>
      <c r="J4944" s="3">
        <v>0</v>
      </c>
      <c r="K4944" s="3" t="s">
        <v>108</v>
      </c>
      <c r="L4944" s="3">
        <v>5</v>
      </c>
      <c r="M4944" s="5">
        <v>0.18</v>
      </c>
      <c r="N4944" s="3" t="s">
        <v>91</v>
      </c>
    </row>
    <row r="4945" spans="1:14" x14ac:dyDescent="0.25">
      <c r="A4945" s="3" t="s">
        <v>5048</v>
      </c>
      <c r="B4945" s="3">
        <v>70</v>
      </c>
      <c r="C4945" s="3" t="s">
        <v>106</v>
      </c>
      <c r="D4945" s="3" t="s">
        <v>19</v>
      </c>
      <c r="E4945" s="5">
        <v>6.01</v>
      </c>
      <c r="F4945" s="3">
        <v>13</v>
      </c>
      <c r="G4945" s="3" t="s">
        <v>94</v>
      </c>
      <c r="H4945" s="3" t="s">
        <v>85</v>
      </c>
      <c r="I4945" s="5">
        <v>8.99</v>
      </c>
      <c r="J4945" s="3">
        <v>1</v>
      </c>
      <c r="K4945" s="3" t="s">
        <v>95</v>
      </c>
      <c r="L4945" s="3">
        <v>1</v>
      </c>
      <c r="M4945" s="5">
        <v>0.43</v>
      </c>
      <c r="N4945" s="3" t="s">
        <v>87</v>
      </c>
    </row>
    <row r="4946" spans="1:14" x14ac:dyDescent="0.25">
      <c r="A4946" s="3" t="s">
        <v>5049</v>
      </c>
      <c r="B4946" s="3">
        <v>49</v>
      </c>
      <c r="C4946" s="3" t="s">
        <v>83</v>
      </c>
      <c r="D4946" s="3" t="s">
        <v>19</v>
      </c>
      <c r="E4946" s="5">
        <v>53.75</v>
      </c>
      <c r="F4946" s="3">
        <v>55</v>
      </c>
      <c r="G4946" s="3" t="s">
        <v>135</v>
      </c>
      <c r="H4946" s="3" t="s">
        <v>90</v>
      </c>
      <c r="I4946" s="5">
        <v>8.99</v>
      </c>
      <c r="J4946" s="3">
        <v>0</v>
      </c>
      <c r="K4946" s="3" t="s">
        <v>126</v>
      </c>
      <c r="L4946" s="3">
        <v>3</v>
      </c>
      <c r="M4946" s="5">
        <v>0.96</v>
      </c>
      <c r="N4946" s="3" t="s">
        <v>91</v>
      </c>
    </row>
    <row r="4947" spans="1:14" x14ac:dyDescent="0.25">
      <c r="A4947" s="3" t="s">
        <v>5050</v>
      </c>
      <c r="B4947" s="3">
        <v>53</v>
      </c>
      <c r="C4947" s="3" t="s">
        <v>106</v>
      </c>
      <c r="D4947" s="3" t="s">
        <v>23</v>
      </c>
      <c r="E4947" s="5">
        <v>4.6900000000000004</v>
      </c>
      <c r="F4947" s="3">
        <v>8</v>
      </c>
      <c r="G4947" s="3" t="s">
        <v>94</v>
      </c>
      <c r="H4947" s="3" t="s">
        <v>90</v>
      </c>
      <c r="I4947" s="5">
        <v>17.989999999999998</v>
      </c>
      <c r="J4947" s="3">
        <v>0</v>
      </c>
      <c r="K4947" s="3" t="s">
        <v>95</v>
      </c>
      <c r="L4947" s="3">
        <v>5</v>
      </c>
      <c r="M4947" s="5">
        <v>0.52</v>
      </c>
      <c r="N4947" s="3" t="s">
        <v>99</v>
      </c>
    </row>
    <row r="4948" spans="1:14" x14ac:dyDescent="0.25">
      <c r="A4948" s="3" t="s">
        <v>5051</v>
      </c>
      <c r="B4948" s="3">
        <v>60</v>
      </c>
      <c r="C4948" s="3" t="s">
        <v>93</v>
      </c>
      <c r="D4948" s="3" t="s">
        <v>19</v>
      </c>
      <c r="E4948" s="5">
        <v>3.49</v>
      </c>
      <c r="F4948" s="3">
        <v>22</v>
      </c>
      <c r="G4948" s="3" t="s">
        <v>94</v>
      </c>
      <c r="H4948" s="3" t="s">
        <v>90</v>
      </c>
      <c r="I4948" s="5">
        <v>8.99</v>
      </c>
      <c r="J4948" s="3">
        <v>1</v>
      </c>
      <c r="K4948" s="3" t="s">
        <v>95</v>
      </c>
      <c r="L4948" s="3">
        <v>2</v>
      </c>
      <c r="M4948" s="5">
        <v>0.15</v>
      </c>
      <c r="N4948" s="3" t="s">
        <v>99</v>
      </c>
    </row>
    <row r="4949" spans="1:14" x14ac:dyDescent="0.25">
      <c r="A4949" s="3" t="s">
        <v>5052</v>
      </c>
      <c r="B4949" s="3">
        <v>37</v>
      </c>
      <c r="C4949" s="3" t="s">
        <v>106</v>
      </c>
      <c r="D4949" s="3" t="s">
        <v>23</v>
      </c>
      <c r="E4949" s="5">
        <v>7.16</v>
      </c>
      <c r="F4949" s="3">
        <v>12</v>
      </c>
      <c r="G4949" s="3" t="s">
        <v>98</v>
      </c>
      <c r="H4949" s="3" t="s">
        <v>85</v>
      </c>
      <c r="I4949" s="5">
        <v>17.989999999999998</v>
      </c>
      <c r="J4949" s="3">
        <v>0</v>
      </c>
      <c r="K4949" s="3" t="s">
        <v>126</v>
      </c>
      <c r="L4949" s="3">
        <v>2</v>
      </c>
      <c r="M4949" s="5">
        <v>0.55000000000000004</v>
      </c>
      <c r="N4949" s="3" t="s">
        <v>91</v>
      </c>
    </row>
    <row r="4950" spans="1:14" x14ac:dyDescent="0.25">
      <c r="A4950" s="3" t="s">
        <v>5053</v>
      </c>
      <c r="B4950" s="3">
        <v>55</v>
      </c>
      <c r="C4950" s="3" t="s">
        <v>83</v>
      </c>
      <c r="D4950" s="3" t="s">
        <v>23</v>
      </c>
      <c r="E4950" s="5">
        <v>18.87</v>
      </c>
      <c r="F4950" s="3">
        <v>58</v>
      </c>
      <c r="G4950" s="3" t="s">
        <v>94</v>
      </c>
      <c r="H4950" s="3" t="s">
        <v>111</v>
      </c>
      <c r="I4950" s="5">
        <v>17.989999999999998</v>
      </c>
      <c r="J4950" s="3">
        <v>1</v>
      </c>
      <c r="K4950" s="3" t="s">
        <v>86</v>
      </c>
      <c r="L4950" s="3">
        <v>2</v>
      </c>
      <c r="M4950" s="5">
        <v>0.32</v>
      </c>
      <c r="N4950" s="3" t="s">
        <v>112</v>
      </c>
    </row>
    <row r="4951" spans="1:14" x14ac:dyDescent="0.25">
      <c r="A4951" s="3" t="s">
        <v>5054</v>
      </c>
      <c r="B4951" s="3">
        <v>65</v>
      </c>
      <c r="C4951" s="3" t="s">
        <v>83</v>
      </c>
      <c r="D4951" s="3" t="s">
        <v>19</v>
      </c>
      <c r="E4951" s="5">
        <v>1.68</v>
      </c>
      <c r="F4951" s="3">
        <v>3</v>
      </c>
      <c r="G4951" s="3" t="s">
        <v>94</v>
      </c>
      <c r="H4951" s="3" t="s">
        <v>85</v>
      </c>
      <c r="I4951" s="5">
        <v>8.99</v>
      </c>
      <c r="J4951" s="3">
        <v>1</v>
      </c>
      <c r="K4951" s="3" t="s">
        <v>108</v>
      </c>
      <c r="L4951" s="3">
        <v>1</v>
      </c>
      <c r="M4951" s="5">
        <v>0.42</v>
      </c>
      <c r="N4951" s="3" t="s">
        <v>91</v>
      </c>
    </row>
    <row r="4952" spans="1:14" x14ac:dyDescent="0.25">
      <c r="A4952" s="3" t="s">
        <v>5055</v>
      </c>
      <c r="B4952" s="3">
        <v>18</v>
      </c>
      <c r="C4952" s="3" t="s">
        <v>106</v>
      </c>
      <c r="D4952" s="3" t="s">
        <v>21</v>
      </c>
      <c r="E4952" s="5">
        <v>0.64</v>
      </c>
      <c r="F4952" s="3">
        <v>18</v>
      </c>
      <c r="G4952" s="3" t="s">
        <v>94</v>
      </c>
      <c r="H4952" s="3" t="s">
        <v>85</v>
      </c>
      <c r="I4952" s="5">
        <v>13.99</v>
      </c>
      <c r="J4952" s="3">
        <v>1</v>
      </c>
      <c r="K4952" s="3" t="s">
        <v>95</v>
      </c>
      <c r="L4952" s="3">
        <v>2</v>
      </c>
      <c r="M4952" s="5">
        <v>0.03</v>
      </c>
      <c r="N4952" s="3" t="s">
        <v>99</v>
      </c>
    </row>
    <row r="4953" spans="1:14" x14ac:dyDescent="0.25">
      <c r="A4953" s="3" t="s">
        <v>5056</v>
      </c>
      <c r="B4953" s="3">
        <v>38</v>
      </c>
      <c r="C4953" s="3" t="s">
        <v>83</v>
      </c>
      <c r="D4953" s="3" t="s">
        <v>21</v>
      </c>
      <c r="E4953" s="5">
        <v>17.05</v>
      </c>
      <c r="F4953" s="3">
        <v>34</v>
      </c>
      <c r="G4953" s="3" t="s">
        <v>94</v>
      </c>
      <c r="H4953" s="3" t="s">
        <v>85</v>
      </c>
      <c r="I4953" s="5">
        <v>13.99</v>
      </c>
      <c r="J4953" s="3">
        <v>1</v>
      </c>
      <c r="K4953" s="3" t="s">
        <v>126</v>
      </c>
      <c r="L4953" s="3">
        <v>3</v>
      </c>
      <c r="M4953" s="5">
        <v>0.49</v>
      </c>
      <c r="N4953" s="3" t="s">
        <v>104</v>
      </c>
    </row>
    <row r="4954" spans="1:14" x14ac:dyDescent="0.25">
      <c r="A4954" s="3" t="s">
        <v>5057</v>
      </c>
      <c r="B4954" s="3">
        <v>69</v>
      </c>
      <c r="C4954" s="3" t="s">
        <v>106</v>
      </c>
      <c r="D4954" s="3" t="s">
        <v>19</v>
      </c>
      <c r="E4954" s="5">
        <v>14.35</v>
      </c>
      <c r="F4954" s="3">
        <v>50</v>
      </c>
      <c r="G4954" s="3" t="s">
        <v>135</v>
      </c>
      <c r="H4954" s="3" t="s">
        <v>90</v>
      </c>
      <c r="I4954" s="5">
        <v>8.99</v>
      </c>
      <c r="J4954" s="3">
        <v>1</v>
      </c>
      <c r="K4954" s="3" t="s">
        <v>126</v>
      </c>
      <c r="L4954" s="3">
        <v>5</v>
      </c>
      <c r="M4954" s="5">
        <v>0.28000000000000003</v>
      </c>
      <c r="N4954" s="3" t="s">
        <v>96</v>
      </c>
    </row>
    <row r="4955" spans="1:14" x14ac:dyDescent="0.25">
      <c r="A4955" s="3" t="s">
        <v>5058</v>
      </c>
      <c r="B4955" s="3">
        <v>59</v>
      </c>
      <c r="C4955" s="3" t="s">
        <v>106</v>
      </c>
      <c r="D4955" s="3" t="s">
        <v>21</v>
      </c>
      <c r="E4955" s="5">
        <v>1.65</v>
      </c>
      <c r="F4955" s="3">
        <v>53</v>
      </c>
      <c r="G4955" s="3" t="s">
        <v>84</v>
      </c>
      <c r="H4955" s="3" t="s">
        <v>120</v>
      </c>
      <c r="I4955" s="5">
        <v>13.99</v>
      </c>
      <c r="J4955" s="3">
        <v>1</v>
      </c>
      <c r="K4955" s="3" t="s">
        <v>102</v>
      </c>
      <c r="L4955" s="3">
        <v>1</v>
      </c>
      <c r="M4955" s="5">
        <v>0.03</v>
      </c>
      <c r="N4955" s="3" t="s">
        <v>87</v>
      </c>
    </row>
    <row r="4956" spans="1:14" x14ac:dyDescent="0.25">
      <c r="A4956" s="3" t="s">
        <v>5059</v>
      </c>
      <c r="B4956" s="3">
        <v>20</v>
      </c>
      <c r="C4956" s="3" t="s">
        <v>106</v>
      </c>
      <c r="D4956" s="3" t="s">
        <v>21</v>
      </c>
      <c r="E4956" s="5">
        <v>13.57</v>
      </c>
      <c r="F4956" s="3">
        <v>45</v>
      </c>
      <c r="G4956" s="3" t="s">
        <v>98</v>
      </c>
      <c r="H4956" s="3" t="s">
        <v>90</v>
      </c>
      <c r="I4956" s="5">
        <v>13.99</v>
      </c>
      <c r="J4956" s="3">
        <v>1</v>
      </c>
      <c r="K4956" s="3" t="s">
        <v>108</v>
      </c>
      <c r="L4956" s="3">
        <v>1</v>
      </c>
      <c r="M4956" s="5">
        <v>0.28999999999999998</v>
      </c>
      <c r="N4956" s="3" t="s">
        <v>91</v>
      </c>
    </row>
    <row r="4957" spans="1:14" x14ac:dyDescent="0.25">
      <c r="A4957" s="3" t="s">
        <v>5060</v>
      </c>
      <c r="B4957" s="3">
        <v>30</v>
      </c>
      <c r="C4957" s="3" t="s">
        <v>93</v>
      </c>
      <c r="D4957" s="3" t="s">
        <v>19</v>
      </c>
      <c r="E4957" s="5">
        <v>10.64</v>
      </c>
      <c r="F4957" s="3">
        <v>2</v>
      </c>
      <c r="G4957" s="3" t="s">
        <v>89</v>
      </c>
      <c r="H4957" s="3" t="s">
        <v>122</v>
      </c>
      <c r="I4957" s="5">
        <v>8.99</v>
      </c>
      <c r="J4957" s="3">
        <v>0</v>
      </c>
      <c r="K4957" s="3" t="s">
        <v>126</v>
      </c>
      <c r="L4957" s="3">
        <v>2</v>
      </c>
      <c r="M4957" s="5">
        <v>3.55</v>
      </c>
      <c r="N4957" s="3" t="s">
        <v>104</v>
      </c>
    </row>
    <row r="4958" spans="1:14" x14ac:dyDescent="0.25">
      <c r="A4958" s="3" t="s">
        <v>5061</v>
      </c>
      <c r="B4958" s="3">
        <v>49</v>
      </c>
      <c r="C4958" s="3" t="s">
        <v>93</v>
      </c>
      <c r="D4958" s="3" t="s">
        <v>19</v>
      </c>
      <c r="E4958" s="5">
        <v>1.73</v>
      </c>
      <c r="F4958" s="3">
        <v>28</v>
      </c>
      <c r="G4958" s="3" t="s">
        <v>135</v>
      </c>
      <c r="H4958" s="3" t="s">
        <v>90</v>
      </c>
      <c r="I4958" s="5">
        <v>8.99</v>
      </c>
      <c r="J4958" s="3">
        <v>1</v>
      </c>
      <c r="K4958" s="3" t="s">
        <v>126</v>
      </c>
      <c r="L4958" s="3">
        <v>4</v>
      </c>
      <c r="M4958" s="5">
        <v>0.06</v>
      </c>
      <c r="N4958" s="3" t="s">
        <v>96</v>
      </c>
    </row>
    <row r="4959" spans="1:14" x14ac:dyDescent="0.25">
      <c r="A4959" s="3" t="s">
        <v>5062</v>
      </c>
      <c r="B4959" s="3">
        <v>70</v>
      </c>
      <c r="C4959" s="3" t="s">
        <v>83</v>
      </c>
      <c r="D4959" s="3" t="s">
        <v>19</v>
      </c>
      <c r="E4959" s="5">
        <v>1.33</v>
      </c>
      <c r="F4959" s="3">
        <v>54</v>
      </c>
      <c r="G4959" s="3" t="s">
        <v>98</v>
      </c>
      <c r="H4959" s="3" t="s">
        <v>85</v>
      </c>
      <c r="I4959" s="5">
        <v>8.99</v>
      </c>
      <c r="J4959" s="3">
        <v>1</v>
      </c>
      <c r="K4959" s="3" t="s">
        <v>95</v>
      </c>
      <c r="L4959" s="3">
        <v>5</v>
      </c>
      <c r="M4959" s="5">
        <v>0.02</v>
      </c>
      <c r="N4959" s="3" t="s">
        <v>104</v>
      </c>
    </row>
    <row r="4960" spans="1:14" x14ac:dyDescent="0.25">
      <c r="A4960" s="3" t="s">
        <v>5063</v>
      </c>
      <c r="B4960" s="3">
        <v>25</v>
      </c>
      <c r="C4960" s="3" t="s">
        <v>83</v>
      </c>
      <c r="D4960" s="3" t="s">
        <v>21</v>
      </c>
      <c r="E4960" s="5">
        <v>16.760000000000002</v>
      </c>
      <c r="F4960" s="3">
        <v>53</v>
      </c>
      <c r="G4960" s="3" t="s">
        <v>84</v>
      </c>
      <c r="H4960" s="3" t="s">
        <v>120</v>
      </c>
      <c r="I4960" s="5">
        <v>13.99</v>
      </c>
      <c r="J4960" s="3">
        <v>0</v>
      </c>
      <c r="K4960" s="3" t="s">
        <v>126</v>
      </c>
      <c r="L4960" s="3">
        <v>4</v>
      </c>
      <c r="M4960" s="5">
        <v>0.31</v>
      </c>
      <c r="N4960" s="3" t="s">
        <v>104</v>
      </c>
    </row>
    <row r="4961" spans="1:14" x14ac:dyDescent="0.25">
      <c r="A4961" s="3" t="s">
        <v>5064</v>
      </c>
      <c r="B4961" s="3">
        <v>28</v>
      </c>
      <c r="C4961" s="3" t="s">
        <v>83</v>
      </c>
      <c r="D4961" s="3" t="s">
        <v>19</v>
      </c>
      <c r="E4961" s="5">
        <v>14.14</v>
      </c>
      <c r="F4961" s="3">
        <v>16</v>
      </c>
      <c r="G4961" s="3" t="s">
        <v>114</v>
      </c>
      <c r="H4961" s="3" t="s">
        <v>90</v>
      </c>
      <c r="I4961" s="5">
        <v>8.99</v>
      </c>
      <c r="J4961" s="3">
        <v>0</v>
      </c>
      <c r="K4961" s="3" t="s">
        <v>86</v>
      </c>
      <c r="L4961" s="3">
        <v>3</v>
      </c>
      <c r="M4961" s="5">
        <v>0.83</v>
      </c>
      <c r="N4961" s="3" t="s">
        <v>96</v>
      </c>
    </row>
    <row r="4962" spans="1:14" x14ac:dyDescent="0.25">
      <c r="A4962" s="3" t="s">
        <v>5065</v>
      </c>
      <c r="B4962" s="3">
        <v>59</v>
      </c>
      <c r="C4962" s="3" t="s">
        <v>106</v>
      </c>
      <c r="D4962" s="3" t="s">
        <v>21</v>
      </c>
      <c r="E4962" s="5">
        <v>0.98</v>
      </c>
      <c r="F4962" s="3">
        <v>19</v>
      </c>
      <c r="G4962" s="3" t="s">
        <v>89</v>
      </c>
      <c r="H4962" s="3" t="s">
        <v>90</v>
      </c>
      <c r="I4962" s="5">
        <v>13.99</v>
      </c>
      <c r="J4962" s="3">
        <v>1</v>
      </c>
      <c r="K4962" s="3" t="s">
        <v>86</v>
      </c>
      <c r="L4962" s="3">
        <v>4</v>
      </c>
      <c r="M4962" s="5">
        <v>0.05</v>
      </c>
      <c r="N4962" s="3" t="s">
        <v>99</v>
      </c>
    </row>
    <row r="4963" spans="1:14" x14ac:dyDescent="0.25">
      <c r="A4963" s="3" t="s">
        <v>5066</v>
      </c>
      <c r="B4963" s="3">
        <v>61</v>
      </c>
      <c r="C4963" s="3" t="s">
        <v>83</v>
      </c>
      <c r="D4963" s="3" t="s">
        <v>21</v>
      </c>
      <c r="E4963" s="5">
        <v>0.94</v>
      </c>
      <c r="F4963" s="3">
        <v>19</v>
      </c>
      <c r="G4963" s="3" t="s">
        <v>114</v>
      </c>
      <c r="H4963" s="3" t="s">
        <v>85</v>
      </c>
      <c r="I4963" s="5">
        <v>13.99</v>
      </c>
      <c r="J4963" s="3">
        <v>0</v>
      </c>
      <c r="K4963" s="3" t="s">
        <v>102</v>
      </c>
      <c r="L4963" s="3">
        <v>4</v>
      </c>
      <c r="M4963" s="5">
        <v>0.05</v>
      </c>
      <c r="N4963" s="3" t="s">
        <v>104</v>
      </c>
    </row>
    <row r="4964" spans="1:14" x14ac:dyDescent="0.25">
      <c r="A4964" s="3" t="s">
        <v>5067</v>
      </c>
      <c r="B4964" s="3">
        <v>39</v>
      </c>
      <c r="C4964" s="3" t="s">
        <v>93</v>
      </c>
      <c r="D4964" s="3" t="s">
        <v>23</v>
      </c>
      <c r="E4964" s="5">
        <v>11.83</v>
      </c>
      <c r="F4964" s="3">
        <v>55</v>
      </c>
      <c r="G4964" s="3" t="s">
        <v>114</v>
      </c>
      <c r="H4964" s="3" t="s">
        <v>111</v>
      </c>
      <c r="I4964" s="5">
        <v>17.989999999999998</v>
      </c>
      <c r="J4964" s="3">
        <v>1</v>
      </c>
      <c r="K4964" s="3" t="s">
        <v>86</v>
      </c>
      <c r="L4964" s="3">
        <v>3</v>
      </c>
      <c r="M4964" s="5">
        <v>0.21</v>
      </c>
      <c r="N4964" s="3" t="s">
        <v>87</v>
      </c>
    </row>
    <row r="4965" spans="1:14" x14ac:dyDescent="0.25">
      <c r="A4965" s="3" t="s">
        <v>5068</v>
      </c>
      <c r="B4965" s="3">
        <v>37</v>
      </c>
      <c r="C4965" s="3" t="s">
        <v>83</v>
      </c>
      <c r="D4965" s="3" t="s">
        <v>19</v>
      </c>
      <c r="E4965" s="5">
        <v>55.15</v>
      </c>
      <c r="F4965" s="3">
        <v>59</v>
      </c>
      <c r="G4965" s="3" t="s">
        <v>135</v>
      </c>
      <c r="H4965" s="3" t="s">
        <v>90</v>
      </c>
      <c r="I4965" s="5">
        <v>8.99</v>
      </c>
      <c r="J4965" s="3">
        <v>0</v>
      </c>
      <c r="K4965" s="3" t="s">
        <v>86</v>
      </c>
      <c r="L4965" s="3">
        <v>4</v>
      </c>
      <c r="M4965" s="5">
        <v>0.92</v>
      </c>
      <c r="N4965" s="3" t="s">
        <v>99</v>
      </c>
    </row>
    <row r="4966" spans="1:14" x14ac:dyDescent="0.25">
      <c r="A4966" s="3" t="s">
        <v>5069</v>
      </c>
      <c r="B4966" s="3">
        <v>18</v>
      </c>
      <c r="C4966" s="3" t="s">
        <v>83</v>
      </c>
      <c r="D4966" s="3" t="s">
        <v>23</v>
      </c>
      <c r="E4966" s="5">
        <v>46.06</v>
      </c>
      <c r="F4966" s="3">
        <v>57</v>
      </c>
      <c r="G4966" s="3" t="s">
        <v>94</v>
      </c>
      <c r="H4966" s="3" t="s">
        <v>122</v>
      </c>
      <c r="I4966" s="5">
        <v>17.989999999999998</v>
      </c>
      <c r="J4966" s="3">
        <v>0</v>
      </c>
      <c r="K4966" s="3" t="s">
        <v>95</v>
      </c>
      <c r="L4966" s="3">
        <v>4</v>
      </c>
      <c r="M4966" s="5">
        <v>0.79</v>
      </c>
      <c r="N4966" s="3" t="s">
        <v>112</v>
      </c>
    </row>
    <row r="4967" spans="1:14" x14ac:dyDescent="0.25">
      <c r="A4967" s="3" t="s">
        <v>5070</v>
      </c>
      <c r="B4967" s="3">
        <v>65</v>
      </c>
      <c r="C4967" s="3" t="s">
        <v>93</v>
      </c>
      <c r="D4967" s="3" t="s">
        <v>21</v>
      </c>
      <c r="E4967" s="5">
        <v>70.989999999999995</v>
      </c>
      <c r="F4967" s="3">
        <v>36</v>
      </c>
      <c r="G4967" s="3" t="s">
        <v>98</v>
      </c>
      <c r="H4967" s="3" t="s">
        <v>90</v>
      </c>
      <c r="I4967" s="5">
        <v>13.99</v>
      </c>
      <c r="J4967" s="3">
        <v>0</v>
      </c>
      <c r="K4967" s="3" t="s">
        <v>95</v>
      </c>
      <c r="L4967" s="3">
        <v>2</v>
      </c>
      <c r="M4967" s="5">
        <v>1.92</v>
      </c>
      <c r="N4967" s="3" t="s">
        <v>99</v>
      </c>
    </row>
    <row r="4968" spans="1:14" x14ac:dyDescent="0.25">
      <c r="A4968" s="3" t="s">
        <v>5071</v>
      </c>
      <c r="B4968" s="3">
        <v>65</v>
      </c>
      <c r="C4968" s="3" t="s">
        <v>83</v>
      </c>
      <c r="D4968" s="3" t="s">
        <v>21</v>
      </c>
      <c r="E4968" s="5">
        <v>20.56</v>
      </c>
      <c r="F4968" s="3">
        <v>10</v>
      </c>
      <c r="G4968" s="3" t="s">
        <v>89</v>
      </c>
      <c r="H4968" s="3" t="s">
        <v>111</v>
      </c>
      <c r="I4968" s="5">
        <v>13.99</v>
      </c>
      <c r="J4968" s="3">
        <v>0</v>
      </c>
      <c r="K4968" s="3" t="s">
        <v>102</v>
      </c>
      <c r="L4968" s="3">
        <v>5</v>
      </c>
      <c r="M4968" s="5">
        <v>1.87</v>
      </c>
      <c r="N4968" s="3" t="s">
        <v>91</v>
      </c>
    </row>
    <row r="4969" spans="1:14" x14ac:dyDescent="0.25">
      <c r="A4969" s="3" t="s">
        <v>5072</v>
      </c>
      <c r="B4969" s="3">
        <v>46</v>
      </c>
      <c r="C4969" s="3" t="s">
        <v>83</v>
      </c>
      <c r="D4969" s="3" t="s">
        <v>23</v>
      </c>
      <c r="E4969" s="5">
        <v>4.1399999999999997</v>
      </c>
      <c r="F4969" s="3">
        <v>42</v>
      </c>
      <c r="G4969" s="3" t="s">
        <v>114</v>
      </c>
      <c r="H4969" s="3" t="s">
        <v>120</v>
      </c>
      <c r="I4969" s="5">
        <v>17.989999999999998</v>
      </c>
      <c r="J4969" s="3">
        <v>1</v>
      </c>
      <c r="K4969" s="3" t="s">
        <v>126</v>
      </c>
      <c r="L4969" s="3">
        <v>5</v>
      </c>
      <c r="M4969" s="5">
        <v>0.1</v>
      </c>
      <c r="N4969" s="3" t="s">
        <v>96</v>
      </c>
    </row>
    <row r="4970" spans="1:14" x14ac:dyDescent="0.25">
      <c r="A4970" s="3" t="s">
        <v>5073</v>
      </c>
      <c r="B4970" s="3">
        <v>32</v>
      </c>
      <c r="C4970" s="3" t="s">
        <v>83</v>
      </c>
      <c r="D4970" s="3" t="s">
        <v>21</v>
      </c>
      <c r="E4970" s="5">
        <v>14.48</v>
      </c>
      <c r="F4970" s="3">
        <v>55</v>
      </c>
      <c r="G4970" s="3" t="s">
        <v>89</v>
      </c>
      <c r="H4970" s="3" t="s">
        <v>122</v>
      </c>
      <c r="I4970" s="5">
        <v>13.99</v>
      </c>
      <c r="J4970" s="3">
        <v>0</v>
      </c>
      <c r="K4970" s="3" t="s">
        <v>102</v>
      </c>
      <c r="L4970" s="3">
        <v>5</v>
      </c>
      <c r="M4970" s="5">
        <v>0.26</v>
      </c>
      <c r="N4970" s="3" t="s">
        <v>87</v>
      </c>
    </row>
    <row r="4971" spans="1:14" x14ac:dyDescent="0.25">
      <c r="A4971" s="3" t="s">
        <v>5074</v>
      </c>
      <c r="B4971" s="3">
        <v>64</v>
      </c>
      <c r="C4971" s="3" t="s">
        <v>93</v>
      </c>
      <c r="D4971" s="3" t="s">
        <v>19</v>
      </c>
      <c r="E4971" s="5">
        <v>28.66</v>
      </c>
      <c r="F4971" s="3">
        <v>28</v>
      </c>
      <c r="G4971" s="3" t="s">
        <v>98</v>
      </c>
      <c r="H4971" s="3" t="s">
        <v>120</v>
      </c>
      <c r="I4971" s="5">
        <v>8.99</v>
      </c>
      <c r="J4971" s="3">
        <v>0</v>
      </c>
      <c r="K4971" s="3" t="s">
        <v>86</v>
      </c>
      <c r="L4971" s="3">
        <v>4</v>
      </c>
      <c r="M4971" s="5">
        <v>0.99</v>
      </c>
      <c r="N4971" s="3" t="s">
        <v>104</v>
      </c>
    </row>
    <row r="4972" spans="1:14" x14ac:dyDescent="0.25">
      <c r="A4972" s="3" t="s">
        <v>5075</v>
      </c>
      <c r="B4972" s="3">
        <v>46</v>
      </c>
      <c r="C4972" s="3" t="s">
        <v>106</v>
      </c>
      <c r="D4972" s="3" t="s">
        <v>21</v>
      </c>
      <c r="E4972" s="5">
        <v>8.7899999999999991</v>
      </c>
      <c r="F4972" s="3">
        <v>54</v>
      </c>
      <c r="G4972" s="3" t="s">
        <v>114</v>
      </c>
      <c r="H4972" s="3" t="s">
        <v>90</v>
      </c>
      <c r="I4972" s="5">
        <v>13.99</v>
      </c>
      <c r="J4972" s="3">
        <v>1</v>
      </c>
      <c r="K4972" s="3" t="s">
        <v>108</v>
      </c>
      <c r="L4972" s="3">
        <v>1</v>
      </c>
      <c r="M4972" s="5">
        <v>0.16</v>
      </c>
      <c r="N4972" s="3" t="s">
        <v>104</v>
      </c>
    </row>
    <row r="4973" spans="1:14" x14ac:dyDescent="0.25">
      <c r="A4973" s="3" t="s">
        <v>5076</v>
      </c>
      <c r="B4973" s="3">
        <v>41</v>
      </c>
      <c r="C4973" s="3" t="s">
        <v>83</v>
      </c>
      <c r="D4973" s="3" t="s">
        <v>19</v>
      </c>
      <c r="E4973" s="5">
        <v>48.84</v>
      </c>
      <c r="F4973" s="3">
        <v>47</v>
      </c>
      <c r="G4973" s="3" t="s">
        <v>94</v>
      </c>
      <c r="H4973" s="3" t="s">
        <v>122</v>
      </c>
      <c r="I4973" s="5">
        <v>8.99</v>
      </c>
      <c r="J4973" s="3">
        <v>0</v>
      </c>
      <c r="K4973" s="3" t="s">
        <v>108</v>
      </c>
      <c r="L4973" s="3">
        <v>4</v>
      </c>
      <c r="M4973" s="5">
        <v>1.02</v>
      </c>
      <c r="N4973" s="3" t="s">
        <v>104</v>
      </c>
    </row>
    <row r="4974" spans="1:14" x14ac:dyDescent="0.25">
      <c r="A4974" s="3" t="s">
        <v>5077</v>
      </c>
      <c r="B4974" s="3">
        <v>43</v>
      </c>
      <c r="C4974" s="3" t="s">
        <v>106</v>
      </c>
      <c r="D4974" s="3" t="s">
        <v>23</v>
      </c>
      <c r="E4974" s="5">
        <v>6.6</v>
      </c>
      <c r="F4974" s="3">
        <v>11</v>
      </c>
      <c r="G4974" s="3" t="s">
        <v>114</v>
      </c>
      <c r="H4974" s="3" t="s">
        <v>120</v>
      </c>
      <c r="I4974" s="5">
        <v>17.989999999999998</v>
      </c>
      <c r="J4974" s="3">
        <v>0</v>
      </c>
      <c r="K4974" s="3" t="s">
        <v>86</v>
      </c>
      <c r="L4974" s="3">
        <v>4</v>
      </c>
      <c r="M4974" s="5">
        <v>0.55000000000000004</v>
      </c>
      <c r="N4974" s="3" t="s">
        <v>96</v>
      </c>
    </row>
    <row r="4975" spans="1:14" x14ac:dyDescent="0.25">
      <c r="A4975" s="3" t="s">
        <v>5078</v>
      </c>
      <c r="B4975" s="3">
        <v>28</v>
      </c>
      <c r="C4975" s="3" t="s">
        <v>93</v>
      </c>
      <c r="D4975" s="3" t="s">
        <v>21</v>
      </c>
      <c r="E4975" s="5">
        <v>0.34</v>
      </c>
      <c r="F4975" s="3">
        <v>38</v>
      </c>
      <c r="G4975" s="3" t="s">
        <v>135</v>
      </c>
      <c r="H4975" s="3" t="s">
        <v>122</v>
      </c>
      <c r="I4975" s="5">
        <v>13.99</v>
      </c>
      <c r="J4975" s="3">
        <v>1</v>
      </c>
      <c r="K4975" s="3" t="s">
        <v>86</v>
      </c>
      <c r="L4975" s="3">
        <v>4</v>
      </c>
      <c r="M4975" s="5">
        <v>0.01</v>
      </c>
      <c r="N4975" s="3" t="s">
        <v>99</v>
      </c>
    </row>
    <row r="4976" spans="1:14" x14ac:dyDescent="0.25">
      <c r="A4976" s="3" t="s">
        <v>5079</v>
      </c>
      <c r="B4976" s="3">
        <v>59</v>
      </c>
      <c r="C4976" s="3" t="s">
        <v>83</v>
      </c>
      <c r="D4976" s="3" t="s">
        <v>23</v>
      </c>
      <c r="E4976" s="5">
        <v>6.25</v>
      </c>
      <c r="F4976" s="3">
        <v>1</v>
      </c>
      <c r="G4976" s="3" t="s">
        <v>114</v>
      </c>
      <c r="H4976" s="3" t="s">
        <v>111</v>
      </c>
      <c r="I4976" s="5">
        <v>17.989999999999998</v>
      </c>
      <c r="J4976" s="3">
        <v>0</v>
      </c>
      <c r="K4976" s="3" t="s">
        <v>102</v>
      </c>
      <c r="L4976" s="3">
        <v>1</v>
      </c>
      <c r="M4976" s="5">
        <v>3.12</v>
      </c>
      <c r="N4976" s="3" t="s">
        <v>104</v>
      </c>
    </row>
    <row r="4977" spans="1:14" x14ac:dyDescent="0.25">
      <c r="A4977" s="3" t="s">
        <v>5080</v>
      </c>
      <c r="B4977" s="3">
        <v>69</v>
      </c>
      <c r="C4977" s="3" t="s">
        <v>93</v>
      </c>
      <c r="D4977" s="3" t="s">
        <v>21</v>
      </c>
      <c r="E4977" s="5">
        <v>6.08</v>
      </c>
      <c r="F4977" s="3">
        <v>47</v>
      </c>
      <c r="G4977" s="3" t="s">
        <v>84</v>
      </c>
      <c r="H4977" s="3" t="s">
        <v>122</v>
      </c>
      <c r="I4977" s="5">
        <v>13.99</v>
      </c>
      <c r="J4977" s="3">
        <v>1</v>
      </c>
      <c r="K4977" s="3" t="s">
        <v>108</v>
      </c>
      <c r="L4977" s="3">
        <v>3</v>
      </c>
      <c r="M4977" s="5">
        <v>0.13</v>
      </c>
      <c r="N4977" s="3" t="s">
        <v>99</v>
      </c>
    </row>
    <row r="4978" spans="1:14" x14ac:dyDescent="0.25">
      <c r="A4978" s="3" t="s">
        <v>5081</v>
      </c>
      <c r="B4978" s="3">
        <v>30</v>
      </c>
      <c r="C4978" s="3" t="s">
        <v>93</v>
      </c>
      <c r="D4978" s="3" t="s">
        <v>19</v>
      </c>
      <c r="E4978" s="5">
        <v>6.93</v>
      </c>
      <c r="F4978" s="3">
        <v>50</v>
      </c>
      <c r="G4978" s="3" t="s">
        <v>94</v>
      </c>
      <c r="H4978" s="3" t="s">
        <v>122</v>
      </c>
      <c r="I4978" s="5">
        <v>8.99</v>
      </c>
      <c r="J4978" s="3">
        <v>1</v>
      </c>
      <c r="K4978" s="3" t="s">
        <v>86</v>
      </c>
      <c r="L4978" s="3">
        <v>2</v>
      </c>
      <c r="M4978" s="5">
        <v>0.14000000000000001</v>
      </c>
      <c r="N4978" s="3" t="s">
        <v>112</v>
      </c>
    </row>
    <row r="4979" spans="1:14" x14ac:dyDescent="0.25">
      <c r="A4979" s="3" t="s">
        <v>5082</v>
      </c>
      <c r="B4979" s="3">
        <v>36</v>
      </c>
      <c r="C4979" s="3" t="s">
        <v>93</v>
      </c>
      <c r="D4979" s="3" t="s">
        <v>19</v>
      </c>
      <c r="E4979" s="5">
        <v>17.32</v>
      </c>
      <c r="F4979" s="3">
        <v>34</v>
      </c>
      <c r="G4979" s="3" t="s">
        <v>98</v>
      </c>
      <c r="H4979" s="3" t="s">
        <v>85</v>
      </c>
      <c r="I4979" s="5">
        <v>8.99</v>
      </c>
      <c r="J4979" s="3">
        <v>1</v>
      </c>
      <c r="K4979" s="3" t="s">
        <v>108</v>
      </c>
      <c r="L4979" s="3">
        <v>2</v>
      </c>
      <c r="M4979" s="5">
        <v>0.49</v>
      </c>
      <c r="N4979" s="3" t="s">
        <v>112</v>
      </c>
    </row>
    <row r="4980" spans="1:14" x14ac:dyDescent="0.25">
      <c r="A4980" s="3" t="s">
        <v>5083</v>
      </c>
      <c r="B4980" s="3">
        <v>64</v>
      </c>
      <c r="C4980" s="3" t="s">
        <v>93</v>
      </c>
      <c r="D4980" s="3" t="s">
        <v>21</v>
      </c>
      <c r="E4980" s="5">
        <v>8.11</v>
      </c>
      <c r="F4980" s="3">
        <v>6</v>
      </c>
      <c r="G4980" s="3" t="s">
        <v>135</v>
      </c>
      <c r="H4980" s="3" t="s">
        <v>122</v>
      </c>
      <c r="I4980" s="5">
        <v>13.99</v>
      </c>
      <c r="J4980" s="3">
        <v>0</v>
      </c>
      <c r="K4980" s="3" t="s">
        <v>86</v>
      </c>
      <c r="L4980" s="3">
        <v>3</v>
      </c>
      <c r="M4980" s="5">
        <v>1.1599999999999999</v>
      </c>
      <c r="N4980" s="3" t="s">
        <v>87</v>
      </c>
    </row>
    <row r="4981" spans="1:14" x14ac:dyDescent="0.25">
      <c r="A4981" s="3" t="s">
        <v>5084</v>
      </c>
      <c r="B4981" s="3">
        <v>31</v>
      </c>
      <c r="C4981" s="3" t="s">
        <v>83</v>
      </c>
      <c r="D4981" s="3" t="s">
        <v>21</v>
      </c>
      <c r="E4981" s="5">
        <v>12.62</v>
      </c>
      <c r="F4981" s="3">
        <v>28</v>
      </c>
      <c r="G4981" s="3" t="s">
        <v>94</v>
      </c>
      <c r="H4981" s="3" t="s">
        <v>90</v>
      </c>
      <c r="I4981" s="5">
        <v>13.99</v>
      </c>
      <c r="J4981" s="3">
        <v>0</v>
      </c>
      <c r="K4981" s="3" t="s">
        <v>108</v>
      </c>
      <c r="L4981" s="3">
        <v>5</v>
      </c>
      <c r="M4981" s="5">
        <v>0.44</v>
      </c>
      <c r="N4981" s="3" t="s">
        <v>99</v>
      </c>
    </row>
    <row r="4982" spans="1:14" x14ac:dyDescent="0.25">
      <c r="A4982" s="3" t="s">
        <v>5085</v>
      </c>
      <c r="B4982" s="3">
        <v>19</v>
      </c>
      <c r="C4982" s="3" t="s">
        <v>106</v>
      </c>
      <c r="D4982" s="3" t="s">
        <v>21</v>
      </c>
      <c r="E4982" s="5">
        <v>3.45</v>
      </c>
      <c r="F4982" s="3">
        <v>18</v>
      </c>
      <c r="G4982" s="3" t="s">
        <v>84</v>
      </c>
      <c r="H4982" s="3" t="s">
        <v>122</v>
      </c>
      <c r="I4982" s="5">
        <v>13.99</v>
      </c>
      <c r="J4982" s="3">
        <v>1</v>
      </c>
      <c r="K4982" s="3" t="s">
        <v>126</v>
      </c>
      <c r="L4982" s="3">
        <v>3</v>
      </c>
      <c r="M4982" s="5">
        <v>0.18</v>
      </c>
      <c r="N4982" s="3" t="s">
        <v>104</v>
      </c>
    </row>
    <row r="4983" spans="1:14" x14ac:dyDescent="0.25">
      <c r="A4983" s="3" t="s">
        <v>5086</v>
      </c>
      <c r="B4983" s="3">
        <v>63</v>
      </c>
      <c r="C4983" s="3" t="s">
        <v>106</v>
      </c>
      <c r="D4983" s="3" t="s">
        <v>21</v>
      </c>
      <c r="E4983" s="5">
        <v>27.07</v>
      </c>
      <c r="F4983" s="3">
        <v>18</v>
      </c>
      <c r="G4983" s="3" t="s">
        <v>114</v>
      </c>
      <c r="H4983" s="3" t="s">
        <v>120</v>
      </c>
      <c r="I4983" s="5">
        <v>13.99</v>
      </c>
      <c r="J4983" s="3">
        <v>0</v>
      </c>
      <c r="K4983" s="3" t="s">
        <v>102</v>
      </c>
      <c r="L4983" s="3">
        <v>3</v>
      </c>
      <c r="M4983" s="5">
        <v>1.42</v>
      </c>
      <c r="N4983" s="3" t="s">
        <v>91</v>
      </c>
    </row>
    <row r="4984" spans="1:14" x14ac:dyDescent="0.25">
      <c r="A4984" s="3" t="s">
        <v>5087</v>
      </c>
      <c r="B4984" s="3">
        <v>27</v>
      </c>
      <c r="C4984" s="3" t="s">
        <v>83</v>
      </c>
      <c r="D4984" s="3" t="s">
        <v>19</v>
      </c>
      <c r="E4984" s="5">
        <v>71.38</v>
      </c>
      <c r="F4984" s="3">
        <v>32</v>
      </c>
      <c r="G4984" s="3" t="s">
        <v>114</v>
      </c>
      <c r="H4984" s="3" t="s">
        <v>90</v>
      </c>
      <c r="I4984" s="5">
        <v>8.99</v>
      </c>
      <c r="J4984" s="3">
        <v>0</v>
      </c>
      <c r="K4984" s="3" t="s">
        <v>108</v>
      </c>
      <c r="L4984" s="3">
        <v>5</v>
      </c>
      <c r="M4984" s="5">
        <v>2.16</v>
      </c>
      <c r="N4984" s="3" t="s">
        <v>112</v>
      </c>
    </row>
    <row r="4985" spans="1:14" x14ac:dyDescent="0.25">
      <c r="A4985" s="3" t="s">
        <v>5088</v>
      </c>
      <c r="B4985" s="3">
        <v>57</v>
      </c>
      <c r="C4985" s="3" t="s">
        <v>106</v>
      </c>
      <c r="D4985" s="3" t="s">
        <v>21</v>
      </c>
      <c r="E4985" s="5">
        <v>3.64</v>
      </c>
      <c r="F4985" s="3">
        <v>36</v>
      </c>
      <c r="G4985" s="3" t="s">
        <v>114</v>
      </c>
      <c r="H4985" s="3" t="s">
        <v>111</v>
      </c>
      <c r="I4985" s="5">
        <v>13.99</v>
      </c>
      <c r="J4985" s="3">
        <v>1</v>
      </c>
      <c r="K4985" s="3" t="s">
        <v>95</v>
      </c>
      <c r="L4985" s="3">
        <v>5</v>
      </c>
      <c r="M4985" s="5">
        <v>0.1</v>
      </c>
      <c r="N4985" s="3" t="s">
        <v>112</v>
      </c>
    </row>
    <row r="4986" spans="1:14" x14ac:dyDescent="0.25">
      <c r="A4986" s="3" t="s">
        <v>5089</v>
      </c>
      <c r="B4986" s="3">
        <v>20</v>
      </c>
      <c r="C4986" s="3" t="s">
        <v>83</v>
      </c>
      <c r="D4986" s="3" t="s">
        <v>21</v>
      </c>
      <c r="E4986" s="5">
        <v>0.75</v>
      </c>
      <c r="F4986" s="3">
        <v>53</v>
      </c>
      <c r="G4986" s="3" t="s">
        <v>94</v>
      </c>
      <c r="H4986" s="3" t="s">
        <v>122</v>
      </c>
      <c r="I4986" s="5">
        <v>13.99</v>
      </c>
      <c r="J4986" s="3">
        <v>1</v>
      </c>
      <c r="K4986" s="3" t="s">
        <v>108</v>
      </c>
      <c r="L4986" s="3">
        <v>3</v>
      </c>
      <c r="M4986" s="5">
        <v>0.01</v>
      </c>
      <c r="N4986" s="3" t="s">
        <v>87</v>
      </c>
    </row>
    <row r="4987" spans="1:14" x14ac:dyDescent="0.25">
      <c r="A4987" s="3" t="s">
        <v>5090</v>
      </c>
      <c r="B4987" s="3">
        <v>53</v>
      </c>
      <c r="C4987" s="3" t="s">
        <v>106</v>
      </c>
      <c r="D4987" s="3" t="s">
        <v>21</v>
      </c>
      <c r="E4987" s="5">
        <v>7.31</v>
      </c>
      <c r="F4987" s="3">
        <v>17</v>
      </c>
      <c r="G4987" s="3" t="s">
        <v>98</v>
      </c>
      <c r="H4987" s="3" t="s">
        <v>111</v>
      </c>
      <c r="I4987" s="5">
        <v>13.99</v>
      </c>
      <c r="J4987" s="3">
        <v>0</v>
      </c>
      <c r="K4987" s="3" t="s">
        <v>102</v>
      </c>
      <c r="L4987" s="3">
        <v>4</v>
      </c>
      <c r="M4987" s="5">
        <v>0.41</v>
      </c>
      <c r="N4987" s="3" t="s">
        <v>87</v>
      </c>
    </row>
    <row r="4988" spans="1:14" x14ac:dyDescent="0.25">
      <c r="A4988" s="3" t="s">
        <v>5091</v>
      </c>
      <c r="B4988" s="3">
        <v>49</v>
      </c>
      <c r="C4988" s="3" t="s">
        <v>83</v>
      </c>
      <c r="D4988" s="3" t="s">
        <v>23</v>
      </c>
      <c r="E4988" s="5">
        <v>7.69</v>
      </c>
      <c r="F4988" s="3">
        <v>4</v>
      </c>
      <c r="G4988" s="3" t="s">
        <v>94</v>
      </c>
      <c r="H4988" s="3" t="s">
        <v>122</v>
      </c>
      <c r="I4988" s="5">
        <v>17.989999999999998</v>
      </c>
      <c r="J4988" s="3">
        <v>0</v>
      </c>
      <c r="K4988" s="3" t="s">
        <v>86</v>
      </c>
      <c r="L4988" s="3">
        <v>4</v>
      </c>
      <c r="M4988" s="5">
        <v>1.54</v>
      </c>
      <c r="N4988" s="3" t="s">
        <v>91</v>
      </c>
    </row>
    <row r="4989" spans="1:14" x14ac:dyDescent="0.25">
      <c r="A4989" s="3" t="s">
        <v>5092</v>
      </c>
      <c r="B4989" s="3">
        <v>69</v>
      </c>
      <c r="C4989" s="3" t="s">
        <v>83</v>
      </c>
      <c r="D4989" s="3" t="s">
        <v>23</v>
      </c>
      <c r="E4989" s="5">
        <v>11.3</v>
      </c>
      <c r="F4989" s="3">
        <v>33</v>
      </c>
      <c r="G4989" s="3" t="s">
        <v>94</v>
      </c>
      <c r="H4989" s="3" t="s">
        <v>120</v>
      </c>
      <c r="I4989" s="5">
        <v>17.989999999999998</v>
      </c>
      <c r="J4989" s="3">
        <v>0</v>
      </c>
      <c r="K4989" s="3" t="s">
        <v>102</v>
      </c>
      <c r="L4989" s="3">
        <v>4</v>
      </c>
      <c r="M4989" s="5">
        <v>0.33</v>
      </c>
      <c r="N4989" s="3" t="s">
        <v>87</v>
      </c>
    </row>
    <row r="4990" spans="1:14" x14ac:dyDescent="0.25">
      <c r="A4990" s="3" t="s">
        <v>5093</v>
      </c>
      <c r="B4990" s="3">
        <v>58</v>
      </c>
      <c r="C4990" s="3" t="s">
        <v>93</v>
      </c>
      <c r="D4990" s="3" t="s">
        <v>23</v>
      </c>
      <c r="E4990" s="5">
        <v>7.58</v>
      </c>
      <c r="F4990" s="3">
        <v>40</v>
      </c>
      <c r="G4990" s="3" t="s">
        <v>135</v>
      </c>
      <c r="H4990" s="3" t="s">
        <v>85</v>
      </c>
      <c r="I4990" s="5">
        <v>17.989999999999998</v>
      </c>
      <c r="J4990" s="3">
        <v>1</v>
      </c>
      <c r="K4990" s="3" t="s">
        <v>86</v>
      </c>
      <c r="L4990" s="3">
        <v>5</v>
      </c>
      <c r="M4990" s="5">
        <v>0.18</v>
      </c>
      <c r="N4990" s="3" t="s">
        <v>104</v>
      </c>
    </row>
    <row r="4991" spans="1:14" x14ac:dyDescent="0.25">
      <c r="A4991" s="3" t="s">
        <v>5094</v>
      </c>
      <c r="B4991" s="3">
        <v>44</v>
      </c>
      <c r="C4991" s="3" t="s">
        <v>106</v>
      </c>
      <c r="D4991" s="3" t="s">
        <v>19</v>
      </c>
      <c r="E4991" s="5">
        <v>12.76</v>
      </c>
      <c r="F4991" s="3">
        <v>41</v>
      </c>
      <c r="G4991" s="3" t="s">
        <v>98</v>
      </c>
      <c r="H4991" s="3" t="s">
        <v>122</v>
      </c>
      <c r="I4991" s="5">
        <v>8.99</v>
      </c>
      <c r="J4991" s="3">
        <v>1</v>
      </c>
      <c r="K4991" s="3" t="s">
        <v>126</v>
      </c>
      <c r="L4991" s="3">
        <v>3</v>
      </c>
      <c r="M4991" s="5">
        <v>0.3</v>
      </c>
      <c r="N4991" s="3" t="s">
        <v>96</v>
      </c>
    </row>
    <row r="4992" spans="1:14" x14ac:dyDescent="0.25">
      <c r="A4992" s="3" t="s">
        <v>5095</v>
      </c>
      <c r="B4992" s="3">
        <v>20</v>
      </c>
      <c r="C4992" s="3" t="s">
        <v>106</v>
      </c>
      <c r="D4992" s="3" t="s">
        <v>19</v>
      </c>
      <c r="E4992" s="5">
        <v>8</v>
      </c>
      <c r="F4992" s="3">
        <v>58</v>
      </c>
      <c r="G4992" s="3" t="s">
        <v>98</v>
      </c>
      <c r="H4992" s="3" t="s">
        <v>122</v>
      </c>
      <c r="I4992" s="5">
        <v>8.99</v>
      </c>
      <c r="J4992" s="3">
        <v>1</v>
      </c>
      <c r="K4992" s="3" t="s">
        <v>86</v>
      </c>
      <c r="L4992" s="3">
        <v>4</v>
      </c>
      <c r="M4992" s="5">
        <v>0.14000000000000001</v>
      </c>
      <c r="N4992" s="3" t="s">
        <v>117</v>
      </c>
    </row>
    <row r="4993" spans="1:14" x14ac:dyDescent="0.25">
      <c r="A4993" s="3" t="s">
        <v>5096</v>
      </c>
      <c r="B4993" s="3">
        <v>67</v>
      </c>
      <c r="C4993" s="3" t="s">
        <v>93</v>
      </c>
      <c r="D4993" s="3" t="s">
        <v>21</v>
      </c>
      <c r="E4993" s="5">
        <v>16.059999999999999</v>
      </c>
      <c r="F4993" s="3">
        <v>18</v>
      </c>
      <c r="G4993" s="3" t="s">
        <v>89</v>
      </c>
      <c r="H4993" s="3" t="s">
        <v>111</v>
      </c>
      <c r="I4993" s="5">
        <v>13.99</v>
      </c>
      <c r="J4993" s="3">
        <v>0</v>
      </c>
      <c r="K4993" s="3" t="s">
        <v>108</v>
      </c>
      <c r="L4993" s="3">
        <v>5</v>
      </c>
      <c r="M4993" s="5">
        <v>0.85</v>
      </c>
      <c r="N4993" s="3" t="s">
        <v>99</v>
      </c>
    </row>
    <row r="4994" spans="1:14" x14ac:dyDescent="0.25">
      <c r="A4994" s="3" t="s">
        <v>5097</v>
      </c>
      <c r="B4994" s="3">
        <v>69</v>
      </c>
      <c r="C4994" s="3" t="s">
        <v>106</v>
      </c>
      <c r="D4994" s="3" t="s">
        <v>21</v>
      </c>
      <c r="E4994" s="5">
        <v>42.72</v>
      </c>
      <c r="F4994" s="3">
        <v>52</v>
      </c>
      <c r="G4994" s="3" t="s">
        <v>114</v>
      </c>
      <c r="H4994" s="3" t="s">
        <v>122</v>
      </c>
      <c r="I4994" s="5">
        <v>13.99</v>
      </c>
      <c r="J4994" s="3">
        <v>0</v>
      </c>
      <c r="K4994" s="3" t="s">
        <v>95</v>
      </c>
      <c r="L4994" s="3">
        <v>3</v>
      </c>
      <c r="M4994" s="5">
        <v>0.81</v>
      </c>
      <c r="N4994" s="3" t="s">
        <v>96</v>
      </c>
    </row>
    <row r="4995" spans="1:14" x14ac:dyDescent="0.25">
      <c r="A4995" s="3" t="s">
        <v>5098</v>
      </c>
      <c r="B4995" s="3">
        <v>57</v>
      </c>
      <c r="C4995" s="3" t="s">
        <v>106</v>
      </c>
      <c r="D4995" s="3" t="s">
        <v>21</v>
      </c>
      <c r="E4995" s="5">
        <v>2.09</v>
      </c>
      <c r="F4995" s="3">
        <v>13</v>
      </c>
      <c r="G4995" s="3" t="s">
        <v>94</v>
      </c>
      <c r="H4995" s="3" t="s">
        <v>85</v>
      </c>
      <c r="I4995" s="5">
        <v>13.99</v>
      </c>
      <c r="J4995" s="3">
        <v>1</v>
      </c>
      <c r="K4995" s="3" t="s">
        <v>95</v>
      </c>
      <c r="L4995" s="3">
        <v>3</v>
      </c>
      <c r="M4995" s="5">
        <v>0.15</v>
      </c>
      <c r="N4995" s="3" t="s">
        <v>104</v>
      </c>
    </row>
    <row r="4996" spans="1:14" x14ac:dyDescent="0.25">
      <c r="A4996" s="3" t="s">
        <v>5099</v>
      </c>
      <c r="B4996" s="3">
        <v>62</v>
      </c>
      <c r="C4996" s="3" t="s">
        <v>106</v>
      </c>
      <c r="D4996" s="3" t="s">
        <v>21</v>
      </c>
      <c r="E4996" s="5">
        <v>7.31</v>
      </c>
      <c r="F4996" s="3">
        <v>26</v>
      </c>
      <c r="G4996" s="3" t="s">
        <v>98</v>
      </c>
      <c r="H4996" s="3" t="s">
        <v>120</v>
      </c>
      <c r="I4996" s="5">
        <v>13.99</v>
      </c>
      <c r="J4996" s="3">
        <v>0</v>
      </c>
      <c r="K4996" s="3" t="s">
        <v>126</v>
      </c>
      <c r="L4996" s="3">
        <v>2</v>
      </c>
      <c r="M4996" s="5">
        <v>0.27</v>
      </c>
      <c r="N4996" s="3" t="s">
        <v>91</v>
      </c>
    </row>
    <row r="4997" spans="1:14" x14ac:dyDescent="0.25">
      <c r="A4997" s="3" t="s">
        <v>5100</v>
      </c>
      <c r="B4997" s="3">
        <v>34</v>
      </c>
      <c r="C4997" s="3" t="s">
        <v>106</v>
      </c>
      <c r="D4997" s="3" t="s">
        <v>21</v>
      </c>
      <c r="E4997" s="5">
        <v>10.25</v>
      </c>
      <c r="F4997" s="3">
        <v>41</v>
      </c>
      <c r="G4997" s="3" t="s">
        <v>98</v>
      </c>
      <c r="H4997" s="3" t="s">
        <v>120</v>
      </c>
      <c r="I4997" s="5">
        <v>13.99</v>
      </c>
      <c r="J4997" s="3">
        <v>1</v>
      </c>
      <c r="K4997" s="3" t="s">
        <v>95</v>
      </c>
      <c r="L4997" s="3">
        <v>3</v>
      </c>
      <c r="M4997" s="5">
        <v>0.24</v>
      </c>
      <c r="N4997" s="3" t="s">
        <v>117</v>
      </c>
    </row>
    <row r="4998" spans="1:14" x14ac:dyDescent="0.25">
      <c r="A4998" s="3" t="s">
        <v>5101</v>
      </c>
      <c r="B4998" s="3">
        <v>23</v>
      </c>
      <c r="C4998" s="3" t="s">
        <v>83</v>
      </c>
      <c r="D4998" s="3" t="s">
        <v>21</v>
      </c>
      <c r="E4998" s="5">
        <v>3.1</v>
      </c>
      <c r="F4998" s="3">
        <v>12</v>
      </c>
      <c r="G4998" s="3" t="s">
        <v>89</v>
      </c>
      <c r="H4998" s="3" t="s">
        <v>111</v>
      </c>
      <c r="I4998" s="5">
        <v>13.99</v>
      </c>
      <c r="J4998" s="3">
        <v>1</v>
      </c>
      <c r="K4998" s="3" t="s">
        <v>95</v>
      </c>
      <c r="L4998" s="3">
        <v>5</v>
      </c>
      <c r="M4998" s="5">
        <v>0.24</v>
      </c>
      <c r="N4998" s="3" t="s">
        <v>112</v>
      </c>
    </row>
    <row r="4999" spans="1:14" x14ac:dyDescent="0.25">
      <c r="A4999" s="3" t="s">
        <v>5102</v>
      </c>
      <c r="B4999" s="3">
        <v>58</v>
      </c>
      <c r="C4999" s="3" t="s">
        <v>83</v>
      </c>
      <c r="D4999" s="3" t="s">
        <v>19</v>
      </c>
      <c r="E4999" s="5">
        <v>10.9</v>
      </c>
      <c r="F4999" s="3">
        <v>22</v>
      </c>
      <c r="G4999" s="3" t="s">
        <v>89</v>
      </c>
      <c r="H4999" s="3" t="s">
        <v>85</v>
      </c>
      <c r="I4999" s="5">
        <v>8.99</v>
      </c>
      <c r="J4999" s="3">
        <v>0</v>
      </c>
      <c r="K4999" s="3" t="s">
        <v>126</v>
      </c>
      <c r="L4999" s="3">
        <v>3</v>
      </c>
      <c r="M4999" s="5">
        <v>0.47</v>
      </c>
      <c r="N4999" s="3" t="s">
        <v>87</v>
      </c>
    </row>
    <row r="5000" spans="1:14" x14ac:dyDescent="0.25">
      <c r="A5000" s="3" t="s">
        <v>5103</v>
      </c>
      <c r="B5000" s="3">
        <v>19</v>
      </c>
      <c r="C5000" s="3" t="s">
        <v>93</v>
      </c>
      <c r="D5000" s="3" t="s">
        <v>19</v>
      </c>
      <c r="E5000" s="5">
        <v>49.17</v>
      </c>
      <c r="F5000" s="3">
        <v>11</v>
      </c>
      <c r="G5000" s="3" t="s">
        <v>89</v>
      </c>
      <c r="H5000" s="3" t="s">
        <v>120</v>
      </c>
      <c r="I5000" s="5">
        <v>8.99</v>
      </c>
      <c r="J5000" s="3">
        <v>0</v>
      </c>
      <c r="K5000" s="3" t="s">
        <v>126</v>
      </c>
      <c r="L5000" s="3">
        <v>4</v>
      </c>
      <c r="M5000" s="5">
        <v>4.0999999999999996</v>
      </c>
      <c r="N5000" s="3" t="s">
        <v>96</v>
      </c>
    </row>
    <row r="5001" spans="1:14" x14ac:dyDescent="0.25">
      <c r="A5001" s="3" t="s">
        <v>5104</v>
      </c>
      <c r="B5001" s="3">
        <v>67</v>
      </c>
      <c r="C5001" s="3" t="s">
        <v>93</v>
      </c>
      <c r="D5001" s="3" t="s">
        <v>19</v>
      </c>
      <c r="E5001" s="5">
        <v>9.24</v>
      </c>
      <c r="F5001" s="3">
        <v>2</v>
      </c>
      <c r="G5001" s="3" t="s">
        <v>135</v>
      </c>
      <c r="H5001" s="3" t="s">
        <v>120</v>
      </c>
      <c r="I5001" s="5">
        <v>8.99</v>
      </c>
      <c r="J5001" s="3">
        <v>0</v>
      </c>
      <c r="K5001" s="3" t="s">
        <v>108</v>
      </c>
      <c r="L5001" s="3">
        <v>3</v>
      </c>
      <c r="M5001" s="5">
        <v>3.08</v>
      </c>
      <c r="N5001" s="3" t="s">
        <v>117</v>
      </c>
    </row>
    <row r="5002" spans="1:14" x14ac:dyDescent="0.25">
      <c r="A5002" s="3" t="s">
        <v>5105</v>
      </c>
      <c r="B5002" s="3">
        <v>66</v>
      </c>
      <c r="C5002" s="3" t="s">
        <v>106</v>
      </c>
      <c r="D5002" s="3" t="s">
        <v>21</v>
      </c>
      <c r="E5002" s="5">
        <v>16.55</v>
      </c>
      <c r="F5002" s="3">
        <v>49</v>
      </c>
      <c r="G5002" s="3" t="s">
        <v>114</v>
      </c>
      <c r="H5002" s="3" t="s">
        <v>120</v>
      </c>
      <c r="I5002" s="5">
        <v>13.99</v>
      </c>
      <c r="J5002" s="3">
        <v>1</v>
      </c>
      <c r="K5002" s="3" t="s">
        <v>102</v>
      </c>
      <c r="L5002" s="3">
        <v>2</v>
      </c>
      <c r="M5002" s="5">
        <v>0.33</v>
      </c>
      <c r="N5002" s="3" t="s">
        <v>87</v>
      </c>
    </row>
    <row r="5003" spans="1:14" x14ac:dyDescent="0.25">
      <c r="A5003" s="3" t="s">
        <v>5106</v>
      </c>
      <c r="B5003" s="3">
        <v>59</v>
      </c>
      <c r="C5003" s="3" t="s">
        <v>93</v>
      </c>
      <c r="D5003" s="3" t="s">
        <v>19</v>
      </c>
      <c r="E5003" s="5">
        <v>9.1199999999999992</v>
      </c>
      <c r="F5003" s="3">
        <v>3</v>
      </c>
      <c r="G5003" s="3" t="s">
        <v>89</v>
      </c>
      <c r="H5003" s="3" t="s">
        <v>111</v>
      </c>
      <c r="I5003" s="5">
        <v>8.99</v>
      </c>
      <c r="J5003" s="3">
        <v>0</v>
      </c>
      <c r="K5003" s="3" t="s">
        <v>126</v>
      </c>
      <c r="L5003" s="3">
        <v>4</v>
      </c>
      <c r="M5003" s="5">
        <v>2.2799999999999998</v>
      </c>
      <c r="N5003" s="3" t="s">
        <v>91</v>
      </c>
    </row>
    <row r="5004" spans="1:14" x14ac:dyDescent="0.25">
      <c r="A5004" s="3" t="s">
        <v>5107</v>
      </c>
      <c r="B5004" s="3">
        <v>57</v>
      </c>
      <c r="C5004" s="3" t="s">
        <v>106</v>
      </c>
      <c r="D5004" s="3" t="s">
        <v>19</v>
      </c>
      <c r="E5004" s="5">
        <v>1.62</v>
      </c>
      <c r="F5004" s="3">
        <v>17</v>
      </c>
      <c r="G5004" s="3" t="s">
        <v>84</v>
      </c>
      <c r="H5004" s="3" t="s">
        <v>90</v>
      </c>
      <c r="I5004" s="5">
        <v>8.99</v>
      </c>
      <c r="J5004" s="3">
        <v>1</v>
      </c>
      <c r="K5004" s="3" t="s">
        <v>95</v>
      </c>
      <c r="L5004" s="3">
        <v>2</v>
      </c>
      <c r="M5004" s="5">
        <v>0.09</v>
      </c>
      <c r="N5004" s="3" t="s">
        <v>87</v>
      </c>
    </row>
  </sheetData>
  <autoFilter ref="A4:N5004"/>
  <mergeCells count="2">
    <mergeCell ref="A2:N2"/>
    <mergeCell ref="A1:N1"/>
  </mergeCell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004"/>
  <sheetViews>
    <sheetView showGridLines="0" zoomScale="55" zoomScaleNormal="55" workbookViewId="0">
      <pane ySplit="4" topLeftCell="A5" activePane="bottomLeft" state="frozen"/>
      <selection pane="bottomLeft" sqref="A1:Y1"/>
    </sheetView>
  </sheetViews>
  <sheetFormatPr defaultRowHeight="15" x14ac:dyDescent="0.25"/>
  <cols>
    <col min="1" max="1" width="38" customWidth="1"/>
    <col min="2" max="20" width="18" customWidth="1"/>
    <col min="21" max="21" width="22" customWidth="1"/>
    <col min="22" max="24" width="18" customWidth="1"/>
    <col min="25" max="25" width="20" customWidth="1"/>
  </cols>
  <sheetData>
    <row r="1" spans="1:25" ht="30" customHeight="1" x14ac:dyDescent="0.25">
      <c r="A1" s="22" t="s">
        <v>5108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21.95" customHeight="1" x14ac:dyDescent="0.25">
      <c r="A2" s="32" t="s">
        <v>5109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4" spans="1:25" x14ac:dyDescent="0.25">
      <c r="A4" s="2" t="s">
        <v>68</v>
      </c>
      <c r="B4" s="2" t="s">
        <v>69</v>
      </c>
      <c r="C4" s="2" t="s">
        <v>70</v>
      </c>
      <c r="D4" s="2" t="s">
        <v>71</v>
      </c>
      <c r="E4" s="2" t="s">
        <v>72</v>
      </c>
      <c r="F4" s="2" t="s">
        <v>73</v>
      </c>
      <c r="G4" s="2" t="s">
        <v>74</v>
      </c>
      <c r="H4" s="2" t="s">
        <v>75</v>
      </c>
      <c r="I4" s="2" t="s">
        <v>76</v>
      </c>
      <c r="J4" s="2" t="s">
        <v>77</v>
      </c>
      <c r="K4" s="2" t="s">
        <v>78</v>
      </c>
      <c r="L4" s="2" t="s">
        <v>79</v>
      </c>
      <c r="M4" s="2" t="s">
        <v>80</v>
      </c>
      <c r="N4" s="2" t="s">
        <v>81</v>
      </c>
      <c r="O4" s="2" t="s">
        <v>5110</v>
      </c>
      <c r="P4" s="2" t="s">
        <v>5111</v>
      </c>
      <c r="Q4" s="2" t="s">
        <v>5112</v>
      </c>
      <c r="R4" s="2" t="s">
        <v>5113</v>
      </c>
      <c r="S4" s="2" t="s">
        <v>5114</v>
      </c>
      <c r="T4" s="2" t="s">
        <v>5115</v>
      </c>
      <c r="U4" s="2" t="s">
        <v>5116</v>
      </c>
      <c r="V4" s="2" t="s">
        <v>5117</v>
      </c>
      <c r="W4" s="2" t="s">
        <v>5118</v>
      </c>
      <c r="X4" s="2" t="s">
        <v>5119</v>
      </c>
      <c r="Y4" s="2" t="s">
        <v>5120</v>
      </c>
    </row>
    <row r="5" spans="1:25" x14ac:dyDescent="0.25">
      <c r="A5" s="3" t="str">
        <f>Raw_Data!A5</f>
        <v>a9b75100-82a8-427a-a208-72f24052884a</v>
      </c>
      <c r="B5" s="3">
        <f>Raw_Data!B5</f>
        <v>51</v>
      </c>
      <c r="C5" s="3" t="str">
        <f>Raw_Data!C5</f>
        <v>Other</v>
      </c>
      <c r="D5" s="3" t="str">
        <f>Raw_Data!D5</f>
        <v>Basic</v>
      </c>
      <c r="E5" s="3">
        <f>Raw_Data!E5</f>
        <v>14.73</v>
      </c>
      <c r="F5" s="3">
        <f>Raw_Data!F5</f>
        <v>29</v>
      </c>
      <c r="G5" s="3" t="str">
        <f>Raw_Data!G5</f>
        <v>Africa</v>
      </c>
      <c r="H5" s="3" t="str">
        <f>Raw_Data!H5</f>
        <v>TV</v>
      </c>
      <c r="I5" s="3">
        <f>Raw_Data!I5</f>
        <v>8.99</v>
      </c>
      <c r="J5" s="3">
        <f>Raw_Data!J5</f>
        <v>1</v>
      </c>
      <c r="K5" s="3" t="str">
        <f>Raw_Data!K5</f>
        <v>Gift Card</v>
      </c>
      <c r="L5" s="3">
        <f>Raw_Data!L5</f>
        <v>1</v>
      </c>
      <c r="M5" s="3">
        <f>Raw_Data!M5</f>
        <v>0.49</v>
      </c>
      <c r="N5" s="3" t="str">
        <f>Raw_Data!N5</f>
        <v>Action</v>
      </c>
      <c r="O5" s="3" t="str">
        <f t="shared" ref="O5:O68" si="0">IF(B5&lt;25,"18-24",IF(B5&lt;35,"25-34",IF(B5&lt;45,"35-44",IF(B5&lt;55,"45-54","55-70"))))</f>
        <v>45-54</v>
      </c>
      <c r="P5" s="3" t="str">
        <f t="shared" ref="P5:P68" si="1">IF(E5&lt;10,"&lt;10h",IF(E5&lt;25,"10-24h",IF(E5&lt;50,"25-49h","50h+")))</f>
        <v>10-24h</v>
      </c>
      <c r="Q5" s="3" t="str">
        <f t="shared" ref="Q5:Q68" si="2">IF(F5&lt;=7,"0-7d",IF(F5&lt;=21,"8-21d",IF(F5&lt;=45,"22-45d","46-60d")))</f>
        <v>22-45d</v>
      </c>
      <c r="R5" s="3" t="str">
        <f t="shared" ref="R5:R68" si="3">IF(AND(E5&gt;=25,F5&lt;=21),"High",IF(OR(E5&gt;=10,F5&lt;=45),"Medium","Low"))</f>
        <v>Medium</v>
      </c>
      <c r="S5" s="3" t="str">
        <f t="shared" ref="S5:S68" si="4">IF(I5&lt;10,"Low",IF(I5&lt;16,"Mid","High"))</f>
        <v>Low</v>
      </c>
      <c r="T5" s="3" t="str">
        <f t="shared" ref="T5:T68" si="5">IF(J5=1,"Churned","Active")</f>
        <v>Churned</v>
      </c>
      <c r="U5" s="4">
        <f>1/(1+EXP(-(Predictive_Model!$B$5+((B5-Predictive_Model!$B$20)/Predictive_Model!$C$20)*Predictive_Model!$D$20+((E5-Predictive_Model!$B$21)/Predictive_Model!$C$21)*Predictive_Model!$D$21+((F5-Predictive_Model!$B$22)/Predictive_Model!$C$22)*Predictive_Model!$D$22+((I5-Predictive_Model!$B$23)/Predictive_Model!$C$23)*Predictive_Model!$D$23+((L5-Predictive_Model!$B$24)/Predictive_Model!$C$24)*Predictive_Model!$D$24+((M5-Predictive_Model!$B$25)/Predictive_Model!$C$25)*Predictive_Model!$D$25+IF(C5="Male",Predictive_Model!$D$31,IF(C5="Other",Predictive_Model!$D$32,0))+IF(D5="Premium",Predictive_Model!$D$34,IF(D5="Standard",Predictive_Model!$D$35,0))+IF(G5="Asia",Predictive_Model!$D$37,IF(G5="Europe",Predictive_Model!$D$38,IF(G5="North America",Predictive_Model!$D$39,IF(G5="Oceania",Predictive_Model!$D$40,IF(G5="South America",Predictive_Model!$D$41,0)))))+IF(H5="Laptop",Predictive_Model!$D$43,IF(H5="Mobile",Predictive_Model!$D$44,IF(H5="TV",Predictive_Model!$D$45,IF(H5="Tablet",Predictive_Model!$D$46,0))))+IF(K5="Crypto",Predictive_Model!$D$48,IF(K5="Debit Card",Predictive_Model!$D$49,IF(K5="Gift Card",Predictive_Model!$D$50,IF(K5="PayPal",Predictive_Model!$D$51,0))))+IF(N5="Comedy",Predictive_Model!$D$53,IF(N5="Documentary",Predictive_Model!$D$54,IF(N5="Drama",Predictive_Model!$D$55,IF(N5="Horror",Predictive_Model!$D$56,IF(N5="Romance",Predictive_Model!$D$57,IF(N5="Sci-Fi",Predictive_Model!$D$58,0)))))))))</f>
        <v>0.95323369778472233</v>
      </c>
      <c r="V5" s="3" t="str">
        <f t="shared" ref="V5:V68" si="6">IF(U5&gt;=0.75,"Critical",IF(U5&gt;=0.5,"High",IF(U5&gt;=0.25,"Medium","Low")))</f>
        <v>Critical</v>
      </c>
      <c r="W5" s="6">
        <f t="shared" ref="W5:W68" si="7">IF(J5=1,I5,I5*U5)</f>
        <v>8.99</v>
      </c>
      <c r="X5" s="3" t="str">
        <f t="shared" ref="X5:X68" si="8">IF(AND(V5="Critical",I5&gt;=15),"Priority 1",IF(OR(V5="Critical",AND(V5="High",F5&gt;21)),"Priority 2","Monitor"))</f>
        <v>Priority 2</v>
      </c>
      <c r="Y5" s="3" t="str">
        <f t="shared" ref="Y5:Y68" si="9">IF(COUNTA(A5:N5)=14,"OK","CHECK")</f>
        <v>OK</v>
      </c>
    </row>
    <row r="6" spans="1:25" x14ac:dyDescent="0.25">
      <c r="A6" s="3" t="str">
        <f>Raw_Data!A6</f>
        <v>49a5dfd9-7e69-4022-a6ad-0a1b9767fb5b</v>
      </c>
      <c r="B6" s="3">
        <f>Raw_Data!B6</f>
        <v>47</v>
      </c>
      <c r="C6" s="3" t="str">
        <f>Raw_Data!C6</f>
        <v>Other</v>
      </c>
      <c r="D6" s="3" t="str">
        <f>Raw_Data!D6</f>
        <v>Standard</v>
      </c>
      <c r="E6" s="3">
        <f>Raw_Data!E6</f>
        <v>0.7</v>
      </c>
      <c r="F6" s="3">
        <f>Raw_Data!F6</f>
        <v>19</v>
      </c>
      <c r="G6" s="3" t="str">
        <f>Raw_Data!G6</f>
        <v>Europe</v>
      </c>
      <c r="H6" s="3" t="str">
        <f>Raw_Data!H6</f>
        <v>Mobile</v>
      </c>
      <c r="I6" s="3">
        <f>Raw_Data!I6</f>
        <v>13.99</v>
      </c>
      <c r="J6" s="3">
        <f>Raw_Data!J6</f>
        <v>1</v>
      </c>
      <c r="K6" s="3" t="str">
        <f>Raw_Data!K6</f>
        <v>Gift Card</v>
      </c>
      <c r="L6" s="3">
        <f>Raw_Data!L6</f>
        <v>5</v>
      </c>
      <c r="M6" s="3">
        <f>Raw_Data!M6</f>
        <v>0.03</v>
      </c>
      <c r="N6" s="3" t="str">
        <f>Raw_Data!N6</f>
        <v>Sci-Fi</v>
      </c>
      <c r="O6" s="3" t="str">
        <f t="shared" si="0"/>
        <v>45-54</v>
      </c>
      <c r="P6" s="3" t="str">
        <f t="shared" si="1"/>
        <v>&lt;10h</v>
      </c>
      <c r="Q6" s="3" t="str">
        <f t="shared" si="2"/>
        <v>8-21d</v>
      </c>
      <c r="R6" s="3" t="str">
        <f t="shared" si="3"/>
        <v>Medium</v>
      </c>
      <c r="S6" s="3" t="str">
        <f t="shared" si="4"/>
        <v>Mid</v>
      </c>
      <c r="T6" s="3" t="str">
        <f t="shared" si="5"/>
        <v>Churned</v>
      </c>
      <c r="U6" s="4">
        <f>1/(1+EXP(-(Predictive_Model!$B$5+((B6-Predictive_Model!$B$20)/Predictive_Model!$C$20)*Predictive_Model!$D$20+((E6-Predictive_Model!$B$21)/Predictive_Model!$C$21)*Predictive_Model!$D$21+((F6-Predictive_Model!$B$22)/Predictive_Model!$C$22)*Predictive_Model!$D$22+((I6-Predictive_Model!$B$23)/Predictive_Model!$C$23)*Predictive_Model!$D$23+((L6-Predictive_Model!$B$24)/Predictive_Model!$C$24)*Predictive_Model!$D$24+((M6-Predictive_Model!$B$25)/Predictive_Model!$C$25)*Predictive_Model!$D$25+IF(C6="Male",Predictive_Model!$D$31,IF(C6="Other",Predictive_Model!$D$32,0))+IF(D6="Premium",Predictive_Model!$D$34,IF(D6="Standard",Predictive_Model!$D$35,0))+IF(G6="Asia",Predictive_Model!$D$37,IF(G6="Europe",Predictive_Model!$D$38,IF(G6="North America",Predictive_Model!$D$39,IF(G6="Oceania",Predictive_Model!$D$40,IF(G6="South America",Predictive_Model!$D$41,0)))))+IF(H6="Laptop",Predictive_Model!$D$43,IF(H6="Mobile",Predictive_Model!$D$44,IF(H6="TV",Predictive_Model!$D$45,IF(H6="Tablet",Predictive_Model!$D$46,0))))+IF(K6="Crypto",Predictive_Model!$D$48,IF(K6="Debit Card",Predictive_Model!$D$49,IF(K6="Gift Card",Predictive_Model!$D$50,IF(K6="PayPal",Predictive_Model!$D$51,0))))+IF(N6="Comedy",Predictive_Model!$D$53,IF(N6="Documentary",Predictive_Model!$D$54,IF(N6="Drama",Predictive_Model!$D$55,IF(N6="Horror",Predictive_Model!$D$56,IF(N6="Romance",Predictive_Model!$D$57,IF(N6="Sci-Fi",Predictive_Model!$D$58,0)))))))))</f>
        <v>0.98912899656081887</v>
      </c>
      <c r="V6" s="3" t="str">
        <f t="shared" si="6"/>
        <v>Critical</v>
      </c>
      <c r="W6" s="6">
        <f t="shared" si="7"/>
        <v>13.99</v>
      </c>
      <c r="X6" s="3" t="str">
        <f t="shared" si="8"/>
        <v>Priority 2</v>
      </c>
      <c r="Y6" s="3" t="str">
        <f t="shared" si="9"/>
        <v>OK</v>
      </c>
    </row>
    <row r="7" spans="1:25" x14ac:dyDescent="0.25">
      <c r="A7" s="3" t="str">
        <f>Raw_Data!A7</f>
        <v>4d71f6ce-fca9-4ff7-8afa-197ac24de14b</v>
      </c>
      <c r="B7" s="3">
        <f>Raw_Data!B7</f>
        <v>27</v>
      </c>
      <c r="C7" s="3" t="str">
        <f>Raw_Data!C7</f>
        <v>Female</v>
      </c>
      <c r="D7" s="3" t="str">
        <f>Raw_Data!D7</f>
        <v>Standard</v>
      </c>
      <c r="E7" s="3">
        <f>Raw_Data!E7</f>
        <v>16.32</v>
      </c>
      <c r="F7" s="3">
        <f>Raw_Data!F7</f>
        <v>10</v>
      </c>
      <c r="G7" s="3" t="str">
        <f>Raw_Data!G7</f>
        <v>Asia</v>
      </c>
      <c r="H7" s="3" t="str">
        <f>Raw_Data!H7</f>
        <v>TV</v>
      </c>
      <c r="I7" s="3">
        <f>Raw_Data!I7</f>
        <v>13.99</v>
      </c>
      <c r="J7" s="3">
        <f>Raw_Data!J7</f>
        <v>0</v>
      </c>
      <c r="K7" s="3" t="str">
        <f>Raw_Data!K7</f>
        <v>Crypto</v>
      </c>
      <c r="L7" s="3">
        <f>Raw_Data!L7</f>
        <v>2</v>
      </c>
      <c r="M7" s="3">
        <f>Raw_Data!M7</f>
        <v>1.48</v>
      </c>
      <c r="N7" s="3" t="str">
        <f>Raw_Data!N7</f>
        <v>Drama</v>
      </c>
      <c r="O7" s="3" t="str">
        <f t="shared" si="0"/>
        <v>25-34</v>
      </c>
      <c r="P7" s="3" t="str">
        <f t="shared" si="1"/>
        <v>10-24h</v>
      </c>
      <c r="Q7" s="3" t="str">
        <f t="shared" si="2"/>
        <v>8-21d</v>
      </c>
      <c r="R7" s="3" t="str">
        <f t="shared" si="3"/>
        <v>Medium</v>
      </c>
      <c r="S7" s="3" t="str">
        <f t="shared" si="4"/>
        <v>Mid</v>
      </c>
      <c r="T7" s="3" t="str">
        <f t="shared" si="5"/>
        <v>Active</v>
      </c>
      <c r="U7" s="4">
        <f>1/(1+EXP(-(Predictive_Model!$B$5+((B7-Predictive_Model!$B$20)/Predictive_Model!$C$20)*Predictive_Model!$D$20+((E7-Predictive_Model!$B$21)/Predictive_Model!$C$21)*Predictive_Model!$D$21+((F7-Predictive_Model!$B$22)/Predictive_Model!$C$22)*Predictive_Model!$D$22+((I7-Predictive_Model!$B$23)/Predictive_Model!$C$23)*Predictive_Model!$D$23+((L7-Predictive_Model!$B$24)/Predictive_Model!$C$24)*Predictive_Model!$D$24+((M7-Predictive_Model!$B$25)/Predictive_Model!$C$25)*Predictive_Model!$D$25+IF(C7="Male",Predictive_Model!$D$31,IF(C7="Other",Predictive_Model!$D$32,0))+IF(D7="Premium",Predictive_Model!$D$34,IF(D7="Standard",Predictive_Model!$D$35,0))+IF(G7="Asia",Predictive_Model!$D$37,IF(G7="Europe",Predictive_Model!$D$38,IF(G7="North America",Predictive_Model!$D$39,IF(G7="Oceania",Predictive_Model!$D$40,IF(G7="South America",Predictive_Model!$D$41,0)))))+IF(H7="Laptop",Predictive_Model!$D$43,IF(H7="Mobile",Predictive_Model!$D$44,IF(H7="TV",Predictive_Model!$D$45,IF(H7="Tablet",Predictive_Model!$D$46,0))))+IF(K7="Crypto",Predictive_Model!$D$48,IF(K7="Debit Card",Predictive_Model!$D$49,IF(K7="Gift Card",Predictive_Model!$D$50,IF(K7="PayPal",Predictive_Model!$D$51,0))))+IF(N7="Comedy",Predictive_Model!$D$53,IF(N7="Documentary",Predictive_Model!$D$54,IF(N7="Drama",Predictive_Model!$D$55,IF(N7="Horror",Predictive_Model!$D$56,IF(N7="Romance",Predictive_Model!$D$57,IF(N7="Sci-Fi",Predictive_Model!$D$58,0)))))))))</f>
        <v>1.8015191406229539E-2</v>
      </c>
      <c r="V7" s="3" t="str">
        <f t="shared" si="6"/>
        <v>Low</v>
      </c>
      <c r="W7" s="6">
        <f t="shared" si="7"/>
        <v>0.25203252777315127</v>
      </c>
      <c r="X7" s="3" t="str">
        <f t="shared" si="8"/>
        <v>Monitor</v>
      </c>
      <c r="Y7" s="3" t="str">
        <f t="shared" si="9"/>
        <v>OK</v>
      </c>
    </row>
    <row r="8" spans="1:25" x14ac:dyDescent="0.25">
      <c r="A8" s="3" t="str">
        <f>Raw_Data!A8</f>
        <v>d3c72c38-631b-4f9e-8a0e-de103cad1a7d</v>
      </c>
      <c r="B8" s="3">
        <f>Raw_Data!B8</f>
        <v>53</v>
      </c>
      <c r="C8" s="3" t="str">
        <f>Raw_Data!C8</f>
        <v>Other</v>
      </c>
      <c r="D8" s="3" t="str">
        <f>Raw_Data!D8</f>
        <v>Premium</v>
      </c>
      <c r="E8" s="3">
        <f>Raw_Data!E8</f>
        <v>4.51</v>
      </c>
      <c r="F8" s="3">
        <f>Raw_Data!F8</f>
        <v>12</v>
      </c>
      <c r="G8" s="3" t="str">
        <f>Raw_Data!G8</f>
        <v>Oceania</v>
      </c>
      <c r="H8" s="3" t="str">
        <f>Raw_Data!H8</f>
        <v>TV</v>
      </c>
      <c r="I8" s="3">
        <f>Raw_Data!I8</f>
        <v>17.989999999999998</v>
      </c>
      <c r="J8" s="3">
        <f>Raw_Data!J8</f>
        <v>1</v>
      </c>
      <c r="K8" s="3" t="str">
        <f>Raw_Data!K8</f>
        <v>Crypto</v>
      </c>
      <c r="L8" s="3">
        <f>Raw_Data!L8</f>
        <v>2</v>
      </c>
      <c r="M8" s="3">
        <f>Raw_Data!M8</f>
        <v>0.35</v>
      </c>
      <c r="N8" s="3" t="str">
        <f>Raw_Data!N8</f>
        <v>Horror</v>
      </c>
      <c r="O8" s="3" t="str">
        <f t="shared" si="0"/>
        <v>45-54</v>
      </c>
      <c r="P8" s="3" t="str">
        <f t="shared" si="1"/>
        <v>&lt;10h</v>
      </c>
      <c r="Q8" s="3" t="str">
        <f t="shared" si="2"/>
        <v>8-21d</v>
      </c>
      <c r="R8" s="3" t="str">
        <f t="shared" si="3"/>
        <v>Medium</v>
      </c>
      <c r="S8" s="3" t="str">
        <f t="shared" si="4"/>
        <v>High</v>
      </c>
      <c r="T8" s="3" t="str">
        <f t="shared" si="5"/>
        <v>Churned</v>
      </c>
      <c r="U8" s="4">
        <f>1/(1+EXP(-(Predictive_Model!$B$5+((B8-Predictive_Model!$B$20)/Predictive_Model!$C$20)*Predictive_Model!$D$20+((E8-Predictive_Model!$B$21)/Predictive_Model!$C$21)*Predictive_Model!$D$21+((F8-Predictive_Model!$B$22)/Predictive_Model!$C$22)*Predictive_Model!$D$22+((I8-Predictive_Model!$B$23)/Predictive_Model!$C$23)*Predictive_Model!$D$23+((L8-Predictive_Model!$B$24)/Predictive_Model!$C$24)*Predictive_Model!$D$24+((M8-Predictive_Model!$B$25)/Predictive_Model!$C$25)*Predictive_Model!$D$25+IF(C8="Male",Predictive_Model!$D$31,IF(C8="Other",Predictive_Model!$D$32,0))+IF(D8="Premium",Predictive_Model!$D$34,IF(D8="Standard",Predictive_Model!$D$35,0))+IF(G8="Asia",Predictive_Model!$D$37,IF(G8="Europe",Predictive_Model!$D$38,IF(G8="North America",Predictive_Model!$D$39,IF(G8="Oceania",Predictive_Model!$D$40,IF(G8="South America",Predictive_Model!$D$41,0)))))+IF(H8="Laptop",Predictive_Model!$D$43,IF(H8="Mobile",Predictive_Model!$D$44,IF(H8="TV",Predictive_Model!$D$45,IF(H8="Tablet",Predictive_Model!$D$46,0))))+IF(K8="Crypto",Predictive_Model!$D$48,IF(K8="Debit Card",Predictive_Model!$D$49,IF(K8="Gift Card",Predictive_Model!$D$50,IF(K8="PayPal",Predictive_Model!$D$51,0))))+IF(N8="Comedy",Predictive_Model!$D$53,IF(N8="Documentary",Predictive_Model!$D$54,IF(N8="Drama",Predictive_Model!$D$55,IF(N8="Horror",Predictive_Model!$D$56,IF(N8="Romance",Predictive_Model!$D$57,IF(N8="Sci-Fi",Predictive_Model!$D$58,0)))))))))</f>
        <v>0.56831628291419656</v>
      </c>
      <c r="V8" s="3" t="str">
        <f t="shared" si="6"/>
        <v>High</v>
      </c>
      <c r="W8" s="6">
        <f t="shared" si="7"/>
        <v>17.989999999999998</v>
      </c>
      <c r="X8" s="3" t="str">
        <f t="shared" si="8"/>
        <v>Monitor</v>
      </c>
      <c r="Y8" s="3" t="str">
        <f t="shared" si="9"/>
        <v>OK</v>
      </c>
    </row>
    <row r="9" spans="1:25" x14ac:dyDescent="0.25">
      <c r="A9" s="3" t="str">
        <f>Raw_Data!A9</f>
        <v>4e265c34-103a-4dbb-9553-76c9aa47e946</v>
      </c>
      <c r="B9" s="3">
        <f>Raw_Data!B9</f>
        <v>56</v>
      </c>
      <c r="C9" s="3" t="str">
        <f>Raw_Data!C9</f>
        <v>Other</v>
      </c>
      <c r="D9" s="3" t="str">
        <f>Raw_Data!D9</f>
        <v>Standard</v>
      </c>
      <c r="E9" s="3">
        <f>Raw_Data!E9</f>
        <v>1.89</v>
      </c>
      <c r="F9" s="3">
        <f>Raw_Data!F9</f>
        <v>13</v>
      </c>
      <c r="G9" s="3" t="str">
        <f>Raw_Data!G9</f>
        <v>Africa</v>
      </c>
      <c r="H9" s="3" t="str">
        <f>Raw_Data!H9</f>
        <v>Mobile</v>
      </c>
      <c r="I9" s="3">
        <f>Raw_Data!I9</f>
        <v>13.99</v>
      </c>
      <c r="J9" s="3">
        <f>Raw_Data!J9</f>
        <v>1</v>
      </c>
      <c r="K9" s="3" t="str">
        <f>Raw_Data!K9</f>
        <v>Crypto</v>
      </c>
      <c r="L9" s="3">
        <f>Raw_Data!L9</f>
        <v>2</v>
      </c>
      <c r="M9" s="3">
        <f>Raw_Data!M9</f>
        <v>0.13</v>
      </c>
      <c r="N9" s="3" t="str">
        <f>Raw_Data!N9</f>
        <v>Action</v>
      </c>
      <c r="O9" s="3" t="str">
        <f t="shared" si="0"/>
        <v>55-70</v>
      </c>
      <c r="P9" s="3" t="str">
        <f t="shared" si="1"/>
        <v>&lt;10h</v>
      </c>
      <c r="Q9" s="3" t="str">
        <f t="shared" si="2"/>
        <v>8-21d</v>
      </c>
      <c r="R9" s="3" t="str">
        <f t="shared" si="3"/>
        <v>Medium</v>
      </c>
      <c r="S9" s="3" t="str">
        <f t="shared" si="4"/>
        <v>Mid</v>
      </c>
      <c r="T9" s="3" t="str">
        <f t="shared" si="5"/>
        <v>Churned</v>
      </c>
      <c r="U9" s="4">
        <f>1/(1+EXP(-(Predictive_Model!$B$5+((B9-Predictive_Model!$B$20)/Predictive_Model!$C$20)*Predictive_Model!$D$20+((E9-Predictive_Model!$B$21)/Predictive_Model!$C$21)*Predictive_Model!$D$21+((F9-Predictive_Model!$B$22)/Predictive_Model!$C$22)*Predictive_Model!$D$22+((I9-Predictive_Model!$B$23)/Predictive_Model!$C$23)*Predictive_Model!$D$23+((L9-Predictive_Model!$B$24)/Predictive_Model!$C$24)*Predictive_Model!$D$24+((M9-Predictive_Model!$B$25)/Predictive_Model!$C$25)*Predictive_Model!$D$25+IF(C9="Male",Predictive_Model!$D$31,IF(C9="Other",Predictive_Model!$D$32,0))+IF(D9="Premium",Predictive_Model!$D$34,IF(D9="Standard",Predictive_Model!$D$35,0))+IF(G9="Asia",Predictive_Model!$D$37,IF(G9="Europe",Predictive_Model!$D$38,IF(G9="North America",Predictive_Model!$D$39,IF(G9="Oceania",Predictive_Model!$D$40,IF(G9="South America",Predictive_Model!$D$41,0)))))+IF(H9="Laptop",Predictive_Model!$D$43,IF(H9="Mobile",Predictive_Model!$D$44,IF(H9="TV",Predictive_Model!$D$45,IF(H9="Tablet",Predictive_Model!$D$46,0))))+IF(K9="Crypto",Predictive_Model!$D$48,IF(K9="Debit Card",Predictive_Model!$D$49,IF(K9="Gift Card",Predictive_Model!$D$50,IF(K9="PayPal",Predictive_Model!$D$51,0))))+IF(N9="Comedy",Predictive_Model!$D$53,IF(N9="Documentary",Predictive_Model!$D$54,IF(N9="Drama",Predictive_Model!$D$55,IF(N9="Horror",Predictive_Model!$D$56,IF(N9="Romance",Predictive_Model!$D$57,IF(N9="Sci-Fi",Predictive_Model!$D$58,0)))))))))</f>
        <v>0.99407466818790058</v>
      </c>
      <c r="V9" s="3" t="str">
        <f t="shared" si="6"/>
        <v>Critical</v>
      </c>
      <c r="W9" s="6">
        <f t="shared" si="7"/>
        <v>13.99</v>
      </c>
      <c r="X9" s="3" t="str">
        <f t="shared" si="8"/>
        <v>Priority 2</v>
      </c>
      <c r="Y9" s="3" t="str">
        <f t="shared" si="9"/>
        <v>OK</v>
      </c>
    </row>
    <row r="10" spans="1:25" x14ac:dyDescent="0.25">
      <c r="A10" s="3" t="str">
        <f>Raw_Data!A10</f>
        <v>d8079475-5be7-47e9-8782-ceb7ff61395e</v>
      </c>
      <c r="B10" s="3">
        <f>Raw_Data!B10</f>
        <v>58</v>
      </c>
      <c r="C10" s="3" t="str">
        <f>Raw_Data!C10</f>
        <v>Female</v>
      </c>
      <c r="D10" s="3" t="str">
        <f>Raw_Data!D10</f>
        <v>Standard</v>
      </c>
      <c r="E10" s="3">
        <f>Raw_Data!E10</f>
        <v>13.8</v>
      </c>
      <c r="F10" s="3">
        <f>Raw_Data!F10</f>
        <v>26</v>
      </c>
      <c r="G10" s="3" t="str">
        <f>Raw_Data!G10</f>
        <v>Oceania</v>
      </c>
      <c r="H10" s="3" t="str">
        <f>Raw_Data!H10</f>
        <v>Mobile</v>
      </c>
      <c r="I10" s="3">
        <f>Raw_Data!I10</f>
        <v>13.99</v>
      </c>
      <c r="J10" s="3">
        <f>Raw_Data!J10</f>
        <v>0</v>
      </c>
      <c r="K10" s="3" t="str">
        <f>Raw_Data!K10</f>
        <v>Debit Card</v>
      </c>
      <c r="L10" s="3">
        <f>Raw_Data!L10</f>
        <v>3</v>
      </c>
      <c r="M10" s="3">
        <f>Raw_Data!M10</f>
        <v>0.51</v>
      </c>
      <c r="N10" s="3" t="str">
        <f>Raw_Data!N10</f>
        <v>Action</v>
      </c>
      <c r="O10" s="3" t="str">
        <f t="shared" si="0"/>
        <v>55-70</v>
      </c>
      <c r="P10" s="3" t="str">
        <f t="shared" si="1"/>
        <v>10-24h</v>
      </c>
      <c r="Q10" s="3" t="str">
        <f t="shared" si="2"/>
        <v>22-45d</v>
      </c>
      <c r="R10" s="3" t="str">
        <f t="shared" si="3"/>
        <v>Medium</v>
      </c>
      <c r="S10" s="3" t="str">
        <f t="shared" si="4"/>
        <v>Mid</v>
      </c>
      <c r="T10" s="3" t="str">
        <f t="shared" si="5"/>
        <v>Active</v>
      </c>
      <c r="U10" s="4">
        <f>1/(1+EXP(-(Predictive_Model!$B$5+((B10-Predictive_Model!$B$20)/Predictive_Model!$C$20)*Predictive_Model!$D$20+((E10-Predictive_Model!$B$21)/Predictive_Model!$C$21)*Predictive_Model!$D$21+((F10-Predictive_Model!$B$22)/Predictive_Model!$C$22)*Predictive_Model!$D$22+((I10-Predictive_Model!$B$23)/Predictive_Model!$C$23)*Predictive_Model!$D$23+((L10-Predictive_Model!$B$24)/Predictive_Model!$C$24)*Predictive_Model!$D$24+((M10-Predictive_Model!$B$25)/Predictive_Model!$C$25)*Predictive_Model!$D$25+IF(C10="Male",Predictive_Model!$D$31,IF(C10="Other",Predictive_Model!$D$32,0))+IF(D10="Premium",Predictive_Model!$D$34,IF(D10="Standard",Predictive_Model!$D$35,0))+IF(G10="Asia",Predictive_Model!$D$37,IF(G10="Europe",Predictive_Model!$D$38,IF(G10="North America",Predictive_Model!$D$39,IF(G10="Oceania",Predictive_Model!$D$40,IF(G10="South America",Predictive_Model!$D$41,0)))))+IF(H10="Laptop",Predictive_Model!$D$43,IF(H10="Mobile",Predictive_Model!$D$44,IF(H10="TV",Predictive_Model!$D$45,IF(H10="Tablet",Predictive_Model!$D$46,0))))+IF(K10="Crypto",Predictive_Model!$D$48,IF(K10="Debit Card",Predictive_Model!$D$49,IF(K10="Gift Card",Predictive_Model!$D$50,IF(K10="PayPal",Predictive_Model!$D$51,0))))+IF(N10="Comedy",Predictive_Model!$D$53,IF(N10="Documentary",Predictive_Model!$D$54,IF(N10="Drama",Predictive_Model!$D$55,IF(N10="Horror",Predictive_Model!$D$56,IF(N10="Romance",Predictive_Model!$D$57,IF(N10="Sci-Fi",Predictive_Model!$D$58,0)))))))))</f>
        <v>0.84894760391435464</v>
      </c>
      <c r="V10" s="3" t="str">
        <f t="shared" si="6"/>
        <v>Critical</v>
      </c>
      <c r="W10" s="6">
        <f t="shared" si="7"/>
        <v>11.876776978761821</v>
      </c>
      <c r="X10" s="3" t="str">
        <f t="shared" si="8"/>
        <v>Priority 2</v>
      </c>
      <c r="Y10" s="3" t="str">
        <f t="shared" si="9"/>
        <v>OK</v>
      </c>
    </row>
    <row r="11" spans="1:25" x14ac:dyDescent="0.25">
      <c r="A11" s="3" t="str">
        <f>Raw_Data!A11</f>
        <v>8e63450a-13d6-4e83-bbb5-6aebde9152cb</v>
      </c>
      <c r="B11" s="3">
        <f>Raw_Data!B11</f>
        <v>48</v>
      </c>
      <c r="C11" s="3" t="str">
        <f>Raw_Data!C11</f>
        <v>Other</v>
      </c>
      <c r="D11" s="3" t="str">
        <f>Raw_Data!D11</f>
        <v>Basic</v>
      </c>
      <c r="E11" s="3">
        <f>Raw_Data!E11</f>
        <v>13.83</v>
      </c>
      <c r="F11" s="3">
        <f>Raw_Data!F11</f>
        <v>20</v>
      </c>
      <c r="G11" s="3" t="str">
        <f>Raw_Data!G11</f>
        <v>Asia</v>
      </c>
      <c r="H11" s="3" t="str">
        <f>Raw_Data!H11</f>
        <v>TV</v>
      </c>
      <c r="I11" s="3">
        <f>Raw_Data!I11</f>
        <v>8.99</v>
      </c>
      <c r="J11" s="3">
        <f>Raw_Data!J11</f>
        <v>0</v>
      </c>
      <c r="K11" s="3" t="str">
        <f>Raw_Data!K11</f>
        <v>Gift Card</v>
      </c>
      <c r="L11" s="3">
        <f>Raw_Data!L11</f>
        <v>5</v>
      </c>
      <c r="M11" s="3">
        <f>Raw_Data!M11</f>
        <v>0.66</v>
      </c>
      <c r="N11" s="3" t="str">
        <f>Raw_Data!N11</f>
        <v>Romance</v>
      </c>
      <c r="O11" s="3" t="str">
        <f t="shared" si="0"/>
        <v>45-54</v>
      </c>
      <c r="P11" s="3" t="str">
        <f t="shared" si="1"/>
        <v>10-24h</v>
      </c>
      <c r="Q11" s="3" t="str">
        <f t="shared" si="2"/>
        <v>8-21d</v>
      </c>
      <c r="R11" s="3" t="str">
        <f t="shared" si="3"/>
        <v>Medium</v>
      </c>
      <c r="S11" s="3" t="str">
        <f t="shared" si="4"/>
        <v>Low</v>
      </c>
      <c r="T11" s="3" t="str">
        <f t="shared" si="5"/>
        <v>Active</v>
      </c>
      <c r="U11" s="4">
        <f>1/(1+EXP(-(Predictive_Model!$B$5+((B11-Predictive_Model!$B$20)/Predictive_Model!$C$20)*Predictive_Model!$D$20+((E11-Predictive_Model!$B$21)/Predictive_Model!$C$21)*Predictive_Model!$D$21+((F11-Predictive_Model!$B$22)/Predictive_Model!$C$22)*Predictive_Model!$D$22+((I11-Predictive_Model!$B$23)/Predictive_Model!$C$23)*Predictive_Model!$D$23+((L11-Predictive_Model!$B$24)/Predictive_Model!$C$24)*Predictive_Model!$D$24+((M11-Predictive_Model!$B$25)/Predictive_Model!$C$25)*Predictive_Model!$D$25+IF(C11="Male",Predictive_Model!$D$31,IF(C11="Other",Predictive_Model!$D$32,0))+IF(D11="Premium",Predictive_Model!$D$34,IF(D11="Standard",Predictive_Model!$D$35,0))+IF(G11="Asia",Predictive_Model!$D$37,IF(G11="Europe",Predictive_Model!$D$38,IF(G11="North America",Predictive_Model!$D$39,IF(G11="Oceania",Predictive_Model!$D$40,IF(G11="South America",Predictive_Model!$D$41,0)))))+IF(H11="Laptop",Predictive_Model!$D$43,IF(H11="Mobile",Predictive_Model!$D$44,IF(H11="TV",Predictive_Model!$D$45,IF(H11="Tablet",Predictive_Model!$D$46,0))))+IF(K11="Crypto",Predictive_Model!$D$48,IF(K11="Debit Card",Predictive_Model!$D$49,IF(K11="Gift Card",Predictive_Model!$D$50,IF(K11="PayPal",Predictive_Model!$D$51,0))))+IF(N11="Comedy",Predictive_Model!$D$53,IF(N11="Documentary",Predictive_Model!$D$54,IF(N11="Drama",Predictive_Model!$D$55,IF(N11="Horror",Predictive_Model!$D$56,IF(N11="Romance",Predictive_Model!$D$57,IF(N11="Sci-Fi",Predictive_Model!$D$58,0)))))))))</f>
        <v>0.19342510653148709</v>
      </c>
      <c r="V11" s="3" t="str">
        <f t="shared" si="6"/>
        <v>Low</v>
      </c>
      <c r="W11" s="6">
        <f t="shared" si="7"/>
        <v>1.738891707718069</v>
      </c>
      <c r="X11" s="3" t="str">
        <f t="shared" si="8"/>
        <v>Monitor</v>
      </c>
      <c r="Y11" s="3" t="str">
        <f t="shared" si="9"/>
        <v>OK</v>
      </c>
    </row>
    <row r="12" spans="1:25" x14ac:dyDescent="0.25">
      <c r="A12" s="3" t="str">
        <f>Raw_Data!A12</f>
        <v>02387681-8c42-462a-807a-de0168c73b38</v>
      </c>
      <c r="B12" s="3">
        <f>Raw_Data!B12</f>
        <v>51</v>
      </c>
      <c r="C12" s="3" t="str">
        <f>Raw_Data!C12</f>
        <v>Male</v>
      </c>
      <c r="D12" s="3" t="str">
        <f>Raw_Data!D12</f>
        <v>Basic</v>
      </c>
      <c r="E12" s="3">
        <f>Raw_Data!E12</f>
        <v>14.3</v>
      </c>
      <c r="F12" s="3">
        <f>Raw_Data!F12</f>
        <v>56</v>
      </c>
      <c r="G12" s="3" t="str">
        <f>Raw_Data!G12</f>
        <v>Europe</v>
      </c>
      <c r="H12" s="3" t="str">
        <f>Raw_Data!H12</f>
        <v>Mobile</v>
      </c>
      <c r="I12" s="3">
        <f>Raw_Data!I12</f>
        <v>8.99</v>
      </c>
      <c r="J12" s="3">
        <f>Raw_Data!J12</f>
        <v>1</v>
      </c>
      <c r="K12" s="3" t="str">
        <f>Raw_Data!K12</f>
        <v>Gift Card</v>
      </c>
      <c r="L12" s="3">
        <f>Raw_Data!L12</f>
        <v>1</v>
      </c>
      <c r="M12" s="3">
        <f>Raw_Data!M12</f>
        <v>0.25</v>
      </c>
      <c r="N12" s="3" t="str">
        <f>Raw_Data!N12</f>
        <v>Action</v>
      </c>
      <c r="O12" s="3" t="str">
        <f t="shared" si="0"/>
        <v>45-54</v>
      </c>
      <c r="P12" s="3" t="str">
        <f t="shared" si="1"/>
        <v>10-24h</v>
      </c>
      <c r="Q12" s="3" t="str">
        <f t="shared" si="2"/>
        <v>46-60d</v>
      </c>
      <c r="R12" s="3" t="str">
        <f t="shared" si="3"/>
        <v>Medium</v>
      </c>
      <c r="S12" s="3" t="str">
        <f t="shared" si="4"/>
        <v>Low</v>
      </c>
      <c r="T12" s="3" t="str">
        <f t="shared" si="5"/>
        <v>Churned</v>
      </c>
      <c r="U12" s="4">
        <f>1/(1+EXP(-(Predictive_Model!$B$5+((B12-Predictive_Model!$B$20)/Predictive_Model!$C$20)*Predictive_Model!$D$20+((E12-Predictive_Model!$B$21)/Predictive_Model!$C$21)*Predictive_Model!$D$21+((F12-Predictive_Model!$B$22)/Predictive_Model!$C$22)*Predictive_Model!$D$22+((I12-Predictive_Model!$B$23)/Predictive_Model!$C$23)*Predictive_Model!$D$23+((L12-Predictive_Model!$B$24)/Predictive_Model!$C$24)*Predictive_Model!$D$24+((M12-Predictive_Model!$B$25)/Predictive_Model!$C$25)*Predictive_Model!$D$25+IF(C12="Male",Predictive_Model!$D$31,IF(C12="Other",Predictive_Model!$D$32,0))+IF(D12="Premium",Predictive_Model!$D$34,IF(D12="Standard",Predictive_Model!$D$35,0))+IF(G12="Asia",Predictive_Model!$D$37,IF(G12="Europe",Predictive_Model!$D$38,IF(G12="North America",Predictive_Model!$D$39,IF(G12="Oceania",Predictive_Model!$D$40,IF(G12="South America",Predictive_Model!$D$41,0)))))+IF(H12="Laptop",Predictive_Model!$D$43,IF(H12="Mobile",Predictive_Model!$D$44,IF(H12="TV",Predictive_Model!$D$45,IF(H12="Tablet",Predictive_Model!$D$46,0))))+IF(K12="Crypto",Predictive_Model!$D$48,IF(K12="Debit Card",Predictive_Model!$D$49,IF(K12="Gift Card",Predictive_Model!$D$50,IF(K12="PayPal",Predictive_Model!$D$51,0))))+IF(N12="Comedy",Predictive_Model!$D$53,IF(N12="Documentary",Predictive_Model!$D$54,IF(N12="Drama",Predictive_Model!$D$55,IF(N12="Horror",Predictive_Model!$D$56,IF(N12="Romance",Predictive_Model!$D$57,IF(N12="Sci-Fi",Predictive_Model!$D$58,0)))))))))</f>
        <v>0.99988193232482858</v>
      </c>
      <c r="V12" s="3" t="str">
        <f t="shared" si="6"/>
        <v>Critical</v>
      </c>
      <c r="W12" s="6">
        <f t="shared" si="7"/>
        <v>8.99</v>
      </c>
      <c r="X12" s="3" t="str">
        <f t="shared" si="8"/>
        <v>Priority 2</v>
      </c>
      <c r="Y12" s="3" t="str">
        <f t="shared" si="9"/>
        <v>OK</v>
      </c>
    </row>
    <row r="13" spans="1:25" x14ac:dyDescent="0.25">
      <c r="A13" s="3" t="str">
        <f>Raw_Data!A13</f>
        <v>0bcaad0c-545c-4ee1-85a6-75e165f39361</v>
      </c>
      <c r="B13" s="3">
        <f>Raw_Data!B13</f>
        <v>45</v>
      </c>
      <c r="C13" s="3" t="str">
        <f>Raw_Data!C13</f>
        <v>Other</v>
      </c>
      <c r="D13" s="3" t="str">
        <f>Raw_Data!D13</f>
        <v>Basic</v>
      </c>
      <c r="E13" s="3">
        <f>Raw_Data!E13</f>
        <v>9.98</v>
      </c>
      <c r="F13" s="3">
        <f>Raw_Data!F13</f>
        <v>10</v>
      </c>
      <c r="G13" s="3" t="str">
        <f>Raw_Data!G13</f>
        <v>Asia</v>
      </c>
      <c r="H13" s="3" t="str">
        <f>Raw_Data!H13</f>
        <v>Mobile</v>
      </c>
      <c r="I13" s="3">
        <f>Raw_Data!I13</f>
        <v>8.99</v>
      </c>
      <c r="J13" s="3">
        <f>Raw_Data!J13</f>
        <v>0</v>
      </c>
      <c r="K13" s="3" t="str">
        <f>Raw_Data!K13</f>
        <v>PayPal</v>
      </c>
      <c r="L13" s="3">
        <f>Raw_Data!L13</f>
        <v>3</v>
      </c>
      <c r="M13" s="3">
        <f>Raw_Data!M13</f>
        <v>0.91</v>
      </c>
      <c r="N13" s="3" t="str">
        <f>Raw_Data!N13</f>
        <v>Romance</v>
      </c>
      <c r="O13" s="3" t="str">
        <f t="shared" si="0"/>
        <v>45-54</v>
      </c>
      <c r="P13" s="3" t="str">
        <f t="shared" si="1"/>
        <v>&lt;10h</v>
      </c>
      <c r="Q13" s="3" t="str">
        <f t="shared" si="2"/>
        <v>8-21d</v>
      </c>
      <c r="R13" s="3" t="str">
        <f t="shared" si="3"/>
        <v>Medium</v>
      </c>
      <c r="S13" s="3" t="str">
        <f t="shared" si="4"/>
        <v>Low</v>
      </c>
      <c r="T13" s="3" t="str">
        <f t="shared" si="5"/>
        <v>Active</v>
      </c>
      <c r="U13" s="4">
        <f>1/(1+EXP(-(Predictive_Model!$B$5+((B13-Predictive_Model!$B$20)/Predictive_Model!$C$20)*Predictive_Model!$D$20+((E13-Predictive_Model!$B$21)/Predictive_Model!$C$21)*Predictive_Model!$D$21+((F13-Predictive_Model!$B$22)/Predictive_Model!$C$22)*Predictive_Model!$D$22+((I13-Predictive_Model!$B$23)/Predictive_Model!$C$23)*Predictive_Model!$D$23+((L13-Predictive_Model!$B$24)/Predictive_Model!$C$24)*Predictive_Model!$D$24+((M13-Predictive_Model!$B$25)/Predictive_Model!$C$25)*Predictive_Model!$D$25+IF(C13="Male",Predictive_Model!$D$31,IF(C13="Other",Predictive_Model!$D$32,0))+IF(D13="Premium",Predictive_Model!$D$34,IF(D13="Standard",Predictive_Model!$D$35,0))+IF(G13="Asia",Predictive_Model!$D$37,IF(G13="Europe",Predictive_Model!$D$38,IF(G13="North America",Predictive_Model!$D$39,IF(G13="Oceania",Predictive_Model!$D$40,IF(G13="South America",Predictive_Model!$D$41,0)))))+IF(H13="Laptop",Predictive_Model!$D$43,IF(H13="Mobile",Predictive_Model!$D$44,IF(H13="TV",Predictive_Model!$D$45,IF(H13="Tablet",Predictive_Model!$D$46,0))))+IF(K13="Crypto",Predictive_Model!$D$48,IF(K13="Debit Card",Predictive_Model!$D$49,IF(K13="Gift Card",Predictive_Model!$D$50,IF(K13="PayPal",Predictive_Model!$D$51,0))))+IF(N13="Comedy",Predictive_Model!$D$53,IF(N13="Documentary",Predictive_Model!$D$54,IF(N13="Drama",Predictive_Model!$D$55,IF(N13="Horror",Predictive_Model!$D$56,IF(N13="Romance",Predictive_Model!$D$57,IF(N13="Sci-Fi",Predictive_Model!$D$58,0)))))))))</f>
        <v>0.73134731345536164</v>
      </c>
      <c r="V13" s="3" t="str">
        <f t="shared" si="6"/>
        <v>High</v>
      </c>
      <c r="W13" s="6">
        <f t="shared" si="7"/>
        <v>6.5748123479637011</v>
      </c>
      <c r="X13" s="3" t="str">
        <f t="shared" si="8"/>
        <v>Monitor</v>
      </c>
      <c r="Y13" s="3" t="str">
        <f t="shared" si="9"/>
        <v>OK</v>
      </c>
    </row>
    <row r="14" spans="1:25" x14ac:dyDescent="0.25">
      <c r="A14" s="3" t="str">
        <f>Raw_Data!A14</f>
        <v>eae6439e-8cdf-4258-ab49-c493925b927a</v>
      </c>
      <c r="B14" s="3">
        <f>Raw_Data!B14</f>
        <v>32</v>
      </c>
      <c r="C14" s="3" t="str">
        <f>Raw_Data!C14</f>
        <v>Other</v>
      </c>
      <c r="D14" s="3" t="str">
        <f>Raw_Data!D14</f>
        <v>Premium</v>
      </c>
      <c r="E14" s="3">
        <f>Raw_Data!E14</f>
        <v>2.2200000000000002</v>
      </c>
      <c r="F14" s="3">
        <f>Raw_Data!F14</f>
        <v>34</v>
      </c>
      <c r="G14" s="3" t="str">
        <f>Raw_Data!G14</f>
        <v>Europe</v>
      </c>
      <c r="H14" s="3" t="str">
        <f>Raw_Data!H14</f>
        <v>TV</v>
      </c>
      <c r="I14" s="3">
        <f>Raw_Data!I14</f>
        <v>17.989999999999998</v>
      </c>
      <c r="J14" s="3">
        <f>Raw_Data!J14</f>
        <v>1</v>
      </c>
      <c r="K14" s="3" t="str">
        <f>Raw_Data!K14</f>
        <v>Debit Card</v>
      </c>
      <c r="L14" s="3">
        <f>Raw_Data!L14</f>
        <v>1</v>
      </c>
      <c r="M14" s="3">
        <f>Raw_Data!M14</f>
        <v>0.06</v>
      </c>
      <c r="N14" s="3" t="str">
        <f>Raw_Data!N14</f>
        <v>Drama</v>
      </c>
      <c r="O14" s="3" t="str">
        <f t="shared" si="0"/>
        <v>25-34</v>
      </c>
      <c r="P14" s="3" t="str">
        <f t="shared" si="1"/>
        <v>&lt;10h</v>
      </c>
      <c r="Q14" s="3" t="str">
        <f t="shared" si="2"/>
        <v>22-45d</v>
      </c>
      <c r="R14" s="3" t="str">
        <f t="shared" si="3"/>
        <v>Medium</v>
      </c>
      <c r="S14" s="3" t="str">
        <f t="shared" si="4"/>
        <v>High</v>
      </c>
      <c r="T14" s="3" t="str">
        <f t="shared" si="5"/>
        <v>Churned</v>
      </c>
      <c r="U14" s="4">
        <f>1/(1+EXP(-(Predictive_Model!$B$5+((B14-Predictive_Model!$B$20)/Predictive_Model!$C$20)*Predictive_Model!$D$20+((E14-Predictive_Model!$B$21)/Predictive_Model!$C$21)*Predictive_Model!$D$21+((F14-Predictive_Model!$B$22)/Predictive_Model!$C$22)*Predictive_Model!$D$22+((I14-Predictive_Model!$B$23)/Predictive_Model!$C$23)*Predictive_Model!$D$23+((L14-Predictive_Model!$B$24)/Predictive_Model!$C$24)*Predictive_Model!$D$24+((M14-Predictive_Model!$B$25)/Predictive_Model!$C$25)*Predictive_Model!$D$25+IF(C14="Male",Predictive_Model!$D$31,IF(C14="Other",Predictive_Model!$D$32,0))+IF(D14="Premium",Predictive_Model!$D$34,IF(D14="Standard",Predictive_Model!$D$35,0))+IF(G14="Asia",Predictive_Model!$D$37,IF(G14="Europe",Predictive_Model!$D$38,IF(G14="North America",Predictive_Model!$D$39,IF(G14="Oceania",Predictive_Model!$D$40,IF(G14="South America",Predictive_Model!$D$41,0)))))+IF(H14="Laptop",Predictive_Model!$D$43,IF(H14="Mobile",Predictive_Model!$D$44,IF(H14="TV",Predictive_Model!$D$45,IF(H14="Tablet",Predictive_Model!$D$46,0))))+IF(K14="Crypto",Predictive_Model!$D$48,IF(K14="Debit Card",Predictive_Model!$D$49,IF(K14="Gift Card",Predictive_Model!$D$50,IF(K14="PayPal",Predictive_Model!$D$51,0))))+IF(N14="Comedy",Predictive_Model!$D$53,IF(N14="Documentary",Predictive_Model!$D$54,IF(N14="Drama",Predictive_Model!$D$55,IF(N14="Horror",Predictive_Model!$D$56,IF(N14="Romance",Predictive_Model!$D$57,IF(N14="Sci-Fi",Predictive_Model!$D$58,0)))))))))</f>
        <v>0.99187121526125066</v>
      </c>
      <c r="V14" s="3" t="str">
        <f t="shared" si="6"/>
        <v>Critical</v>
      </c>
      <c r="W14" s="6">
        <f t="shared" si="7"/>
        <v>17.989999999999998</v>
      </c>
      <c r="X14" s="3" t="str">
        <f t="shared" si="8"/>
        <v>Priority 1</v>
      </c>
      <c r="Y14" s="3" t="str">
        <f t="shared" si="9"/>
        <v>OK</v>
      </c>
    </row>
    <row r="15" spans="1:25" x14ac:dyDescent="0.25">
      <c r="A15" s="3" t="str">
        <f>Raw_Data!A15</f>
        <v>45a03ce3-26d0-4cd5-a9bd-22d42490b612</v>
      </c>
      <c r="B15" s="3">
        <f>Raw_Data!B15</f>
        <v>26</v>
      </c>
      <c r="C15" s="3" t="str">
        <f>Raw_Data!C15</f>
        <v>Male</v>
      </c>
      <c r="D15" s="3" t="str">
        <f>Raw_Data!D15</f>
        <v>Premium</v>
      </c>
      <c r="E15" s="3">
        <f>Raw_Data!E15</f>
        <v>15.42</v>
      </c>
      <c r="F15" s="3">
        <f>Raw_Data!F15</f>
        <v>36</v>
      </c>
      <c r="G15" s="3" t="str">
        <f>Raw_Data!G15</f>
        <v>Asia</v>
      </c>
      <c r="H15" s="3" t="str">
        <f>Raw_Data!H15</f>
        <v>Laptop</v>
      </c>
      <c r="I15" s="3">
        <f>Raw_Data!I15</f>
        <v>17.989999999999998</v>
      </c>
      <c r="J15" s="3">
        <f>Raw_Data!J15</f>
        <v>0</v>
      </c>
      <c r="K15" s="3" t="str">
        <f>Raw_Data!K15</f>
        <v>Debit Card</v>
      </c>
      <c r="L15" s="3">
        <f>Raw_Data!L15</f>
        <v>4</v>
      </c>
      <c r="M15" s="3">
        <f>Raw_Data!M15</f>
        <v>0.42</v>
      </c>
      <c r="N15" s="3" t="str">
        <f>Raw_Data!N15</f>
        <v>Comedy</v>
      </c>
      <c r="O15" s="3" t="str">
        <f t="shared" si="0"/>
        <v>25-34</v>
      </c>
      <c r="P15" s="3" t="str">
        <f t="shared" si="1"/>
        <v>10-24h</v>
      </c>
      <c r="Q15" s="3" t="str">
        <f t="shared" si="2"/>
        <v>22-45d</v>
      </c>
      <c r="R15" s="3" t="str">
        <f t="shared" si="3"/>
        <v>Medium</v>
      </c>
      <c r="S15" s="3" t="str">
        <f t="shared" si="4"/>
        <v>High</v>
      </c>
      <c r="T15" s="3" t="str">
        <f t="shared" si="5"/>
        <v>Active</v>
      </c>
      <c r="U15" s="4">
        <f>1/(1+EXP(-(Predictive_Model!$B$5+((B15-Predictive_Model!$B$20)/Predictive_Model!$C$20)*Predictive_Model!$D$20+((E15-Predictive_Model!$B$21)/Predictive_Model!$C$21)*Predictive_Model!$D$21+((F15-Predictive_Model!$B$22)/Predictive_Model!$C$22)*Predictive_Model!$D$22+((I15-Predictive_Model!$B$23)/Predictive_Model!$C$23)*Predictive_Model!$D$23+((L15-Predictive_Model!$B$24)/Predictive_Model!$C$24)*Predictive_Model!$D$24+((M15-Predictive_Model!$B$25)/Predictive_Model!$C$25)*Predictive_Model!$D$25+IF(C15="Male",Predictive_Model!$D$31,IF(C15="Other",Predictive_Model!$D$32,0))+IF(D15="Premium",Predictive_Model!$D$34,IF(D15="Standard",Predictive_Model!$D$35,0))+IF(G15="Asia",Predictive_Model!$D$37,IF(G15="Europe",Predictive_Model!$D$38,IF(G15="North America",Predictive_Model!$D$39,IF(G15="Oceania",Predictive_Model!$D$40,IF(G15="South America",Predictive_Model!$D$41,0)))))+IF(H15="Laptop",Predictive_Model!$D$43,IF(H15="Mobile",Predictive_Model!$D$44,IF(H15="TV",Predictive_Model!$D$45,IF(H15="Tablet",Predictive_Model!$D$46,0))))+IF(K15="Crypto",Predictive_Model!$D$48,IF(K15="Debit Card",Predictive_Model!$D$49,IF(K15="Gift Card",Predictive_Model!$D$50,IF(K15="PayPal",Predictive_Model!$D$51,0))))+IF(N15="Comedy",Predictive_Model!$D$53,IF(N15="Documentary",Predictive_Model!$D$54,IF(N15="Drama",Predictive_Model!$D$55,IF(N15="Horror",Predictive_Model!$D$56,IF(N15="Romance",Predictive_Model!$D$57,IF(N15="Sci-Fi",Predictive_Model!$D$58,0)))))))))</f>
        <v>0.11962545596201378</v>
      </c>
      <c r="V15" s="3" t="str">
        <f t="shared" si="6"/>
        <v>Low</v>
      </c>
      <c r="W15" s="6">
        <f t="shared" si="7"/>
        <v>2.1520619527566276</v>
      </c>
      <c r="X15" s="3" t="str">
        <f t="shared" si="8"/>
        <v>Monitor</v>
      </c>
      <c r="Y15" s="3" t="str">
        <f t="shared" si="9"/>
        <v>OK</v>
      </c>
    </row>
    <row r="16" spans="1:25" x14ac:dyDescent="0.25">
      <c r="A16" s="3" t="str">
        <f>Raw_Data!A16</f>
        <v>9df43ad1-d6ee-44d0-a79b-c8ab444f10bf</v>
      </c>
      <c r="B16" s="3">
        <f>Raw_Data!B16</f>
        <v>28</v>
      </c>
      <c r="C16" s="3" t="str">
        <f>Raw_Data!C16</f>
        <v>Other</v>
      </c>
      <c r="D16" s="3" t="str">
        <f>Raw_Data!D16</f>
        <v>Standard</v>
      </c>
      <c r="E16" s="3">
        <f>Raw_Data!E16</f>
        <v>22.26</v>
      </c>
      <c r="F16" s="3">
        <f>Raw_Data!F16</f>
        <v>38</v>
      </c>
      <c r="G16" s="3" t="str">
        <f>Raw_Data!G16</f>
        <v>South America</v>
      </c>
      <c r="H16" s="3" t="str">
        <f>Raw_Data!H16</f>
        <v>Mobile</v>
      </c>
      <c r="I16" s="3">
        <f>Raw_Data!I16</f>
        <v>13.99</v>
      </c>
      <c r="J16" s="3">
        <f>Raw_Data!J16</f>
        <v>0</v>
      </c>
      <c r="K16" s="3" t="str">
        <f>Raw_Data!K16</f>
        <v>Crypto</v>
      </c>
      <c r="L16" s="3">
        <f>Raw_Data!L16</f>
        <v>5</v>
      </c>
      <c r="M16" s="3">
        <f>Raw_Data!M16</f>
        <v>0.56999999999999995</v>
      </c>
      <c r="N16" s="3" t="str">
        <f>Raw_Data!N16</f>
        <v>Horror</v>
      </c>
      <c r="O16" s="3" t="str">
        <f t="shared" si="0"/>
        <v>25-34</v>
      </c>
      <c r="P16" s="3" t="str">
        <f t="shared" si="1"/>
        <v>10-24h</v>
      </c>
      <c r="Q16" s="3" t="str">
        <f t="shared" si="2"/>
        <v>22-45d</v>
      </c>
      <c r="R16" s="3" t="str">
        <f t="shared" si="3"/>
        <v>Medium</v>
      </c>
      <c r="S16" s="3" t="str">
        <f t="shared" si="4"/>
        <v>Mid</v>
      </c>
      <c r="T16" s="3" t="str">
        <f t="shared" si="5"/>
        <v>Active</v>
      </c>
      <c r="U16" s="4">
        <f>1/(1+EXP(-(Predictive_Model!$B$5+((B16-Predictive_Model!$B$20)/Predictive_Model!$C$20)*Predictive_Model!$D$20+((E16-Predictive_Model!$B$21)/Predictive_Model!$C$21)*Predictive_Model!$D$21+((F16-Predictive_Model!$B$22)/Predictive_Model!$C$22)*Predictive_Model!$D$22+((I16-Predictive_Model!$B$23)/Predictive_Model!$C$23)*Predictive_Model!$D$23+((L16-Predictive_Model!$B$24)/Predictive_Model!$C$24)*Predictive_Model!$D$24+((M16-Predictive_Model!$B$25)/Predictive_Model!$C$25)*Predictive_Model!$D$25+IF(C16="Male",Predictive_Model!$D$31,IF(C16="Other",Predictive_Model!$D$32,0))+IF(D16="Premium",Predictive_Model!$D$34,IF(D16="Standard",Predictive_Model!$D$35,0))+IF(G16="Asia",Predictive_Model!$D$37,IF(G16="Europe",Predictive_Model!$D$38,IF(G16="North America",Predictive_Model!$D$39,IF(G16="Oceania",Predictive_Model!$D$40,IF(G16="South America",Predictive_Model!$D$41,0)))))+IF(H16="Laptop",Predictive_Model!$D$43,IF(H16="Mobile",Predictive_Model!$D$44,IF(H16="TV",Predictive_Model!$D$45,IF(H16="Tablet",Predictive_Model!$D$46,0))))+IF(K16="Crypto",Predictive_Model!$D$48,IF(K16="Debit Card",Predictive_Model!$D$49,IF(K16="Gift Card",Predictive_Model!$D$50,IF(K16="PayPal",Predictive_Model!$D$51,0))))+IF(N16="Comedy",Predictive_Model!$D$53,IF(N16="Documentary",Predictive_Model!$D$54,IF(N16="Drama",Predictive_Model!$D$55,IF(N16="Horror",Predictive_Model!$D$56,IF(N16="Romance",Predictive_Model!$D$57,IF(N16="Sci-Fi",Predictive_Model!$D$58,0)))))))))</f>
        <v>0.26694947770297967</v>
      </c>
      <c r="V16" s="3" t="str">
        <f t="shared" si="6"/>
        <v>Medium</v>
      </c>
      <c r="W16" s="6">
        <f t="shared" si="7"/>
        <v>3.7346231930646856</v>
      </c>
      <c r="X16" s="3" t="str">
        <f t="shared" si="8"/>
        <v>Monitor</v>
      </c>
      <c r="Y16" s="3" t="str">
        <f t="shared" si="9"/>
        <v>OK</v>
      </c>
    </row>
    <row r="17" spans="1:25" x14ac:dyDescent="0.25">
      <c r="A17" s="3" t="str">
        <f>Raw_Data!A17</f>
        <v>4690bf9c-b828-44d3-bdb6-f91b10668288</v>
      </c>
      <c r="B17" s="3">
        <f>Raw_Data!B17</f>
        <v>47</v>
      </c>
      <c r="C17" s="3" t="str">
        <f>Raw_Data!C17</f>
        <v>Other</v>
      </c>
      <c r="D17" s="3" t="str">
        <f>Raw_Data!D17</f>
        <v>Standard</v>
      </c>
      <c r="E17" s="3">
        <f>Raw_Data!E17</f>
        <v>7.92</v>
      </c>
      <c r="F17" s="3">
        <f>Raw_Data!F17</f>
        <v>23</v>
      </c>
      <c r="G17" s="3" t="str">
        <f>Raw_Data!G17</f>
        <v>South America</v>
      </c>
      <c r="H17" s="3" t="str">
        <f>Raw_Data!H17</f>
        <v>TV</v>
      </c>
      <c r="I17" s="3">
        <f>Raw_Data!I17</f>
        <v>13.99</v>
      </c>
      <c r="J17" s="3">
        <f>Raw_Data!J17</f>
        <v>0</v>
      </c>
      <c r="K17" s="3" t="str">
        <f>Raw_Data!K17</f>
        <v>Crypto</v>
      </c>
      <c r="L17" s="3">
        <f>Raw_Data!L17</f>
        <v>1</v>
      </c>
      <c r="M17" s="3">
        <f>Raw_Data!M17</f>
        <v>0.33</v>
      </c>
      <c r="N17" s="3" t="str">
        <f>Raw_Data!N17</f>
        <v>Sci-Fi</v>
      </c>
      <c r="O17" s="3" t="str">
        <f t="shared" si="0"/>
        <v>45-54</v>
      </c>
      <c r="P17" s="3" t="str">
        <f t="shared" si="1"/>
        <v>&lt;10h</v>
      </c>
      <c r="Q17" s="3" t="str">
        <f t="shared" si="2"/>
        <v>22-45d</v>
      </c>
      <c r="R17" s="3" t="str">
        <f t="shared" si="3"/>
        <v>Medium</v>
      </c>
      <c r="S17" s="3" t="str">
        <f t="shared" si="4"/>
        <v>Mid</v>
      </c>
      <c r="T17" s="3" t="str">
        <f t="shared" si="5"/>
        <v>Active</v>
      </c>
      <c r="U17" s="4">
        <f>1/(1+EXP(-(Predictive_Model!$B$5+((B17-Predictive_Model!$B$20)/Predictive_Model!$C$20)*Predictive_Model!$D$20+((E17-Predictive_Model!$B$21)/Predictive_Model!$C$21)*Predictive_Model!$D$21+((F17-Predictive_Model!$B$22)/Predictive_Model!$C$22)*Predictive_Model!$D$22+((I17-Predictive_Model!$B$23)/Predictive_Model!$C$23)*Predictive_Model!$D$23+((L17-Predictive_Model!$B$24)/Predictive_Model!$C$24)*Predictive_Model!$D$24+((M17-Predictive_Model!$B$25)/Predictive_Model!$C$25)*Predictive_Model!$D$25+IF(C17="Male",Predictive_Model!$D$31,IF(C17="Other",Predictive_Model!$D$32,0))+IF(D17="Premium",Predictive_Model!$D$34,IF(D17="Standard",Predictive_Model!$D$35,0))+IF(G17="Asia",Predictive_Model!$D$37,IF(G17="Europe",Predictive_Model!$D$38,IF(G17="North America",Predictive_Model!$D$39,IF(G17="Oceania",Predictive_Model!$D$40,IF(G17="South America",Predictive_Model!$D$41,0)))))+IF(H17="Laptop",Predictive_Model!$D$43,IF(H17="Mobile",Predictive_Model!$D$44,IF(H17="TV",Predictive_Model!$D$45,IF(H17="Tablet",Predictive_Model!$D$46,0))))+IF(K17="Crypto",Predictive_Model!$D$48,IF(K17="Debit Card",Predictive_Model!$D$49,IF(K17="Gift Card",Predictive_Model!$D$50,IF(K17="PayPal",Predictive_Model!$D$51,0))))+IF(N17="Comedy",Predictive_Model!$D$53,IF(N17="Documentary",Predictive_Model!$D$54,IF(N17="Drama",Predictive_Model!$D$55,IF(N17="Horror",Predictive_Model!$D$56,IF(N17="Romance",Predictive_Model!$D$57,IF(N17="Sci-Fi",Predictive_Model!$D$58,0)))))))))</f>
        <v>0.96004068055402303</v>
      </c>
      <c r="V17" s="3" t="str">
        <f t="shared" si="6"/>
        <v>Critical</v>
      </c>
      <c r="W17" s="6">
        <f t="shared" si="7"/>
        <v>13.430969120950783</v>
      </c>
      <c r="X17" s="3" t="str">
        <f t="shared" si="8"/>
        <v>Priority 2</v>
      </c>
      <c r="Y17" s="3" t="str">
        <f t="shared" si="9"/>
        <v>OK</v>
      </c>
    </row>
    <row r="18" spans="1:25" x14ac:dyDescent="0.25">
      <c r="A18" s="3" t="str">
        <f>Raw_Data!A18</f>
        <v>0aac0e54-7d40-4cf2-abe4-45f3ff73f5ff</v>
      </c>
      <c r="B18" s="3">
        <f>Raw_Data!B18</f>
        <v>49</v>
      </c>
      <c r="C18" s="3" t="str">
        <f>Raw_Data!C18</f>
        <v>Female</v>
      </c>
      <c r="D18" s="3" t="str">
        <f>Raw_Data!D18</f>
        <v>Basic</v>
      </c>
      <c r="E18" s="3">
        <f>Raw_Data!E18</f>
        <v>5.26</v>
      </c>
      <c r="F18" s="3">
        <f>Raw_Data!F18</f>
        <v>33</v>
      </c>
      <c r="G18" s="3" t="str">
        <f>Raw_Data!G18</f>
        <v>South America</v>
      </c>
      <c r="H18" s="3" t="str">
        <f>Raw_Data!H18</f>
        <v>Mobile</v>
      </c>
      <c r="I18" s="3">
        <f>Raw_Data!I18</f>
        <v>8.99</v>
      </c>
      <c r="J18" s="3">
        <f>Raw_Data!J18</f>
        <v>1</v>
      </c>
      <c r="K18" s="3" t="str">
        <f>Raw_Data!K18</f>
        <v>Crypto</v>
      </c>
      <c r="L18" s="3">
        <f>Raw_Data!L18</f>
        <v>3</v>
      </c>
      <c r="M18" s="3">
        <f>Raw_Data!M18</f>
        <v>0.15</v>
      </c>
      <c r="N18" s="3" t="str">
        <f>Raw_Data!N18</f>
        <v>Documentary</v>
      </c>
      <c r="O18" s="3" t="str">
        <f t="shared" si="0"/>
        <v>45-54</v>
      </c>
      <c r="P18" s="3" t="str">
        <f t="shared" si="1"/>
        <v>&lt;10h</v>
      </c>
      <c r="Q18" s="3" t="str">
        <f t="shared" si="2"/>
        <v>22-45d</v>
      </c>
      <c r="R18" s="3" t="str">
        <f t="shared" si="3"/>
        <v>Medium</v>
      </c>
      <c r="S18" s="3" t="str">
        <f t="shared" si="4"/>
        <v>Low</v>
      </c>
      <c r="T18" s="3" t="str">
        <f t="shared" si="5"/>
        <v>Churned</v>
      </c>
      <c r="U18" s="4">
        <f>1/(1+EXP(-(Predictive_Model!$B$5+((B18-Predictive_Model!$B$20)/Predictive_Model!$C$20)*Predictive_Model!$D$20+((E18-Predictive_Model!$B$21)/Predictive_Model!$C$21)*Predictive_Model!$D$21+((F18-Predictive_Model!$B$22)/Predictive_Model!$C$22)*Predictive_Model!$D$22+((I18-Predictive_Model!$B$23)/Predictive_Model!$C$23)*Predictive_Model!$D$23+((L18-Predictive_Model!$B$24)/Predictive_Model!$C$24)*Predictive_Model!$D$24+((M18-Predictive_Model!$B$25)/Predictive_Model!$C$25)*Predictive_Model!$D$25+IF(C18="Male",Predictive_Model!$D$31,IF(C18="Other",Predictive_Model!$D$32,0))+IF(D18="Premium",Predictive_Model!$D$34,IF(D18="Standard",Predictive_Model!$D$35,0))+IF(G18="Asia",Predictive_Model!$D$37,IF(G18="Europe",Predictive_Model!$D$38,IF(G18="North America",Predictive_Model!$D$39,IF(G18="Oceania",Predictive_Model!$D$40,IF(G18="South America",Predictive_Model!$D$41,0)))))+IF(H18="Laptop",Predictive_Model!$D$43,IF(H18="Mobile",Predictive_Model!$D$44,IF(H18="TV",Predictive_Model!$D$45,IF(H18="Tablet",Predictive_Model!$D$46,0))))+IF(K18="Crypto",Predictive_Model!$D$48,IF(K18="Debit Card",Predictive_Model!$D$49,IF(K18="Gift Card",Predictive_Model!$D$50,IF(K18="PayPal",Predictive_Model!$D$51,0))))+IF(N18="Comedy",Predictive_Model!$D$53,IF(N18="Documentary",Predictive_Model!$D$54,IF(N18="Drama",Predictive_Model!$D$55,IF(N18="Horror",Predictive_Model!$D$56,IF(N18="Romance",Predictive_Model!$D$57,IF(N18="Sci-Fi",Predictive_Model!$D$58,0)))))))))</f>
        <v>0.99930702406323546</v>
      </c>
      <c r="V18" s="3" t="str">
        <f t="shared" si="6"/>
        <v>Critical</v>
      </c>
      <c r="W18" s="6">
        <f t="shared" si="7"/>
        <v>8.99</v>
      </c>
      <c r="X18" s="3" t="str">
        <f t="shared" si="8"/>
        <v>Priority 2</v>
      </c>
      <c r="Y18" s="3" t="str">
        <f t="shared" si="9"/>
        <v>OK</v>
      </c>
    </row>
    <row r="19" spans="1:25" x14ac:dyDescent="0.25">
      <c r="A19" s="3" t="str">
        <f>Raw_Data!A19</f>
        <v>e2a75072-5f48-47ed-a533-eb1b0301aad9</v>
      </c>
      <c r="B19" s="3">
        <f>Raw_Data!B19</f>
        <v>39</v>
      </c>
      <c r="C19" s="3" t="str">
        <f>Raw_Data!C19</f>
        <v>Female</v>
      </c>
      <c r="D19" s="3" t="str">
        <f>Raw_Data!D19</f>
        <v>Basic</v>
      </c>
      <c r="E19" s="3">
        <f>Raw_Data!E19</f>
        <v>10.97</v>
      </c>
      <c r="F19" s="3">
        <f>Raw_Data!F19</f>
        <v>10</v>
      </c>
      <c r="G19" s="3" t="str">
        <f>Raw_Data!G19</f>
        <v>Oceania</v>
      </c>
      <c r="H19" s="3" t="str">
        <f>Raw_Data!H19</f>
        <v>Mobile</v>
      </c>
      <c r="I19" s="3">
        <f>Raw_Data!I19</f>
        <v>8.99</v>
      </c>
      <c r="J19" s="3">
        <f>Raw_Data!J19</f>
        <v>0</v>
      </c>
      <c r="K19" s="3" t="str">
        <f>Raw_Data!K19</f>
        <v>PayPal</v>
      </c>
      <c r="L19" s="3">
        <f>Raw_Data!L19</f>
        <v>1</v>
      </c>
      <c r="M19" s="3">
        <f>Raw_Data!M19</f>
        <v>1</v>
      </c>
      <c r="N19" s="3" t="str">
        <f>Raw_Data!N19</f>
        <v>Comedy</v>
      </c>
      <c r="O19" s="3" t="str">
        <f t="shared" si="0"/>
        <v>35-44</v>
      </c>
      <c r="P19" s="3" t="str">
        <f t="shared" si="1"/>
        <v>10-24h</v>
      </c>
      <c r="Q19" s="3" t="str">
        <f t="shared" si="2"/>
        <v>8-21d</v>
      </c>
      <c r="R19" s="3" t="str">
        <f t="shared" si="3"/>
        <v>Medium</v>
      </c>
      <c r="S19" s="3" t="str">
        <f t="shared" si="4"/>
        <v>Low</v>
      </c>
      <c r="T19" s="3" t="str">
        <f t="shared" si="5"/>
        <v>Active</v>
      </c>
      <c r="U19" s="4">
        <f>1/(1+EXP(-(Predictive_Model!$B$5+((B19-Predictive_Model!$B$20)/Predictive_Model!$C$20)*Predictive_Model!$D$20+((E19-Predictive_Model!$B$21)/Predictive_Model!$C$21)*Predictive_Model!$D$21+((F19-Predictive_Model!$B$22)/Predictive_Model!$C$22)*Predictive_Model!$D$22+((I19-Predictive_Model!$B$23)/Predictive_Model!$C$23)*Predictive_Model!$D$23+((L19-Predictive_Model!$B$24)/Predictive_Model!$C$24)*Predictive_Model!$D$24+((M19-Predictive_Model!$B$25)/Predictive_Model!$C$25)*Predictive_Model!$D$25+IF(C19="Male",Predictive_Model!$D$31,IF(C19="Other",Predictive_Model!$D$32,0))+IF(D19="Premium",Predictive_Model!$D$34,IF(D19="Standard",Predictive_Model!$D$35,0))+IF(G19="Asia",Predictive_Model!$D$37,IF(G19="Europe",Predictive_Model!$D$38,IF(G19="North America",Predictive_Model!$D$39,IF(G19="Oceania",Predictive_Model!$D$40,IF(G19="South America",Predictive_Model!$D$41,0)))))+IF(H19="Laptop",Predictive_Model!$D$43,IF(H19="Mobile",Predictive_Model!$D$44,IF(H19="TV",Predictive_Model!$D$45,IF(H19="Tablet",Predictive_Model!$D$46,0))))+IF(K19="Crypto",Predictive_Model!$D$48,IF(K19="Debit Card",Predictive_Model!$D$49,IF(K19="Gift Card",Predictive_Model!$D$50,IF(K19="PayPal",Predictive_Model!$D$51,0))))+IF(N19="Comedy",Predictive_Model!$D$53,IF(N19="Documentary",Predictive_Model!$D$54,IF(N19="Drama",Predictive_Model!$D$55,IF(N19="Horror",Predictive_Model!$D$56,IF(N19="Romance",Predictive_Model!$D$57,IF(N19="Sci-Fi",Predictive_Model!$D$58,0)))))))))</f>
        <v>0.9223200929116101</v>
      </c>
      <c r="V19" s="3" t="str">
        <f t="shared" si="6"/>
        <v>Critical</v>
      </c>
      <c r="W19" s="6">
        <f t="shared" si="7"/>
        <v>8.2916576352753744</v>
      </c>
      <c r="X19" s="3" t="str">
        <f t="shared" si="8"/>
        <v>Priority 2</v>
      </c>
      <c r="Y19" s="3" t="str">
        <f t="shared" si="9"/>
        <v>OK</v>
      </c>
    </row>
    <row r="20" spans="1:25" x14ac:dyDescent="0.25">
      <c r="A20" s="3" t="str">
        <f>Raw_Data!A20</f>
        <v>25db8257-f409-4acd-81f8-99629fbf15a0</v>
      </c>
      <c r="B20" s="3">
        <f>Raw_Data!B20</f>
        <v>32</v>
      </c>
      <c r="C20" s="3" t="str">
        <f>Raw_Data!C20</f>
        <v>Female</v>
      </c>
      <c r="D20" s="3" t="str">
        <f>Raw_Data!D20</f>
        <v>Premium</v>
      </c>
      <c r="E20" s="3">
        <f>Raw_Data!E20</f>
        <v>40.94</v>
      </c>
      <c r="F20" s="3">
        <f>Raw_Data!F20</f>
        <v>7</v>
      </c>
      <c r="G20" s="3" t="str">
        <f>Raw_Data!G20</f>
        <v>South America</v>
      </c>
      <c r="H20" s="3" t="str">
        <f>Raw_Data!H20</f>
        <v>Desktop</v>
      </c>
      <c r="I20" s="3">
        <f>Raw_Data!I20</f>
        <v>17.989999999999998</v>
      </c>
      <c r="J20" s="3">
        <f>Raw_Data!J20</f>
        <v>0</v>
      </c>
      <c r="K20" s="3" t="str">
        <f>Raw_Data!K20</f>
        <v>Crypto</v>
      </c>
      <c r="L20" s="3">
        <f>Raw_Data!L20</f>
        <v>1</v>
      </c>
      <c r="M20" s="3">
        <f>Raw_Data!M20</f>
        <v>5.12</v>
      </c>
      <c r="N20" s="3" t="str">
        <f>Raw_Data!N20</f>
        <v>Action</v>
      </c>
      <c r="O20" s="3" t="str">
        <f t="shared" si="0"/>
        <v>25-34</v>
      </c>
      <c r="P20" s="3" t="str">
        <f t="shared" si="1"/>
        <v>25-49h</v>
      </c>
      <c r="Q20" s="3" t="str">
        <f t="shared" si="2"/>
        <v>0-7d</v>
      </c>
      <c r="R20" s="3" t="str">
        <f t="shared" si="3"/>
        <v>High</v>
      </c>
      <c r="S20" s="3" t="str">
        <f t="shared" si="4"/>
        <v>High</v>
      </c>
      <c r="T20" s="3" t="str">
        <f t="shared" si="5"/>
        <v>Active</v>
      </c>
      <c r="U20" s="4">
        <f>1/(1+EXP(-(Predictive_Model!$B$5+((B20-Predictive_Model!$B$20)/Predictive_Model!$C$20)*Predictive_Model!$D$20+((E20-Predictive_Model!$B$21)/Predictive_Model!$C$21)*Predictive_Model!$D$21+((F20-Predictive_Model!$B$22)/Predictive_Model!$C$22)*Predictive_Model!$D$22+((I20-Predictive_Model!$B$23)/Predictive_Model!$C$23)*Predictive_Model!$D$23+((L20-Predictive_Model!$B$24)/Predictive_Model!$C$24)*Predictive_Model!$D$24+((M20-Predictive_Model!$B$25)/Predictive_Model!$C$25)*Predictive_Model!$D$25+IF(C20="Male",Predictive_Model!$D$31,IF(C20="Other",Predictive_Model!$D$32,0))+IF(D20="Premium",Predictive_Model!$D$34,IF(D20="Standard",Predictive_Model!$D$35,0))+IF(G20="Asia",Predictive_Model!$D$37,IF(G20="Europe",Predictive_Model!$D$38,IF(G20="North America",Predictive_Model!$D$39,IF(G20="Oceania",Predictive_Model!$D$40,IF(G20="South America",Predictive_Model!$D$41,0)))))+IF(H20="Laptop",Predictive_Model!$D$43,IF(H20="Mobile",Predictive_Model!$D$44,IF(H20="TV",Predictive_Model!$D$45,IF(H20="Tablet",Predictive_Model!$D$46,0))))+IF(K20="Crypto",Predictive_Model!$D$48,IF(K20="Debit Card",Predictive_Model!$D$49,IF(K20="Gift Card",Predictive_Model!$D$50,IF(K20="PayPal",Predictive_Model!$D$51,0))))+IF(N20="Comedy",Predictive_Model!$D$53,IF(N20="Documentary",Predictive_Model!$D$54,IF(N20="Drama",Predictive_Model!$D$55,IF(N20="Horror",Predictive_Model!$D$56,IF(N20="Romance",Predictive_Model!$D$57,IF(N20="Sci-Fi",Predictive_Model!$D$58,0)))))))))</f>
        <v>6.054133746118424E-9</v>
      </c>
      <c r="V20" s="3" t="str">
        <f t="shared" si="6"/>
        <v>Low</v>
      </c>
      <c r="W20" s="6">
        <f t="shared" si="7"/>
        <v>1.0891386609267044E-7</v>
      </c>
      <c r="X20" s="3" t="str">
        <f t="shared" si="8"/>
        <v>Monitor</v>
      </c>
      <c r="Y20" s="3" t="str">
        <f t="shared" si="9"/>
        <v>OK</v>
      </c>
    </row>
    <row r="21" spans="1:25" x14ac:dyDescent="0.25">
      <c r="A21" s="3" t="str">
        <f>Raw_Data!A21</f>
        <v>bf48551e-a8e6-4fd9-bb32-3f798ed84680</v>
      </c>
      <c r="B21" s="3">
        <f>Raw_Data!B21</f>
        <v>46</v>
      </c>
      <c r="C21" s="3" t="str">
        <f>Raw_Data!C21</f>
        <v>Other</v>
      </c>
      <c r="D21" s="3" t="str">
        <f>Raw_Data!D21</f>
        <v>Premium</v>
      </c>
      <c r="E21" s="3">
        <f>Raw_Data!E21</f>
        <v>1.25</v>
      </c>
      <c r="F21" s="3">
        <f>Raw_Data!F21</f>
        <v>13</v>
      </c>
      <c r="G21" s="3" t="str">
        <f>Raw_Data!G21</f>
        <v>Europe</v>
      </c>
      <c r="H21" s="3" t="str">
        <f>Raw_Data!H21</f>
        <v>Tablet</v>
      </c>
      <c r="I21" s="3">
        <f>Raw_Data!I21</f>
        <v>17.989999999999998</v>
      </c>
      <c r="J21" s="3">
        <f>Raw_Data!J21</f>
        <v>1</v>
      </c>
      <c r="K21" s="3" t="str">
        <f>Raw_Data!K21</f>
        <v>Debit Card</v>
      </c>
      <c r="L21" s="3">
        <f>Raw_Data!L21</f>
        <v>3</v>
      </c>
      <c r="M21" s="3">
        <f>Raw_Data!M21</f>
        <v>0.09</v>
      </c>
      <c r="N21" s="3" t="str">
        <f>Raw_Data!N21</f>
        <v>Comedy</v>
      </c>
      <c r="O21" s="3" t="str">
        <f t="shared" si="0"/>
        <v>45-54</v>
      </c>
      <c r="P21" s="3" t="str">
        <f t="shared" si="1"/>
        <v>&lt;10h</v>
      </c>
      <c r="Q21" s="3" t="str">
        <f t="shared" si="2"/>
        <v>8-21d</v>
      </c>
      <c r="R21" s="3" t="str">
        <f t="shared" si="3"/>
        <v>Medium</v>
      </c>
      <c r="S21" s="3" t="str">
        <f t="shared" si="4"/>
        <v>High</v>
      </c>
      <c r="T21" s="3" t="str">
        <f t="shared" si="5"/>
        <v>Churned</v>
      </c>
      <c r="U21" s="4">
        <f>1/(1+EXP(-(Predictive_Model!$B$5+((B21-Predictive_Model!$B$20)/Predictive_Model!$C$20)*Predictive_Model!$D$20+((E21-Predictive_Model!$B$21)/Predictive_Model!$C$21)*Predictive_Model!$D$21+((F21-Predictive_Model!$B$22)/Predictive_Model!$C$22)*Predictive_Model!$D$22+((I21-Predictive_Model!$B$23)/Predictive_Model!$C$23)*Predictive_Model!$D$23+((L21-Predictive_Model!$B$24)/Predictive_Model!$C$24)*Predictive_Model!$D$24+((M21-Predictive_Model!$B$25)/Predictive_Model!$C$25)*Predictive_Model!$D$25+IF(C21="Male",Predictive_Model!$D$31,IF(C21="Other",Predictive_Model!$D$32,0))+IF(D21="Premium",Predictive_Model!$D$34,IF(D21="Standard",Predictive_Model!$D$35,0))+IF(G21="Asia",Predictive_Model!$D$37,IF(G21="Europe",Predictive_Model!$D$38,IF(G21="North America",Predictive_Model!$D$39,IF(G21="Oceania",Predictive_Model!$D$40,IF(G21="South America",Predictive_Model!$D$41,0)))))+IF(H21="Laptop",Predictive_Model!$D$43,IF(H21="Mobile",Predictive_Model!$D$44,IF(H21="TV",Predictive_Model!$D$45,IF(H21="Tablet",Predictive_Model!$D$46,0))))+IF(K21="Crypto",Predictive_Model!$D$48,IF(K21="Debit Card",Predictive_Model!$D$49,IF(K21="Gift Card",Predictive_Model!$D$50,IF(K21="PayPal",Predictive_Model!$D$51,0))))+IF(N21="Comedy",Predictive_Model!$D$53,IF(N21="Documentary",Predictive_Model!$D$54,IF(N21="Drama",Predictive_Model!$D$55,IF(N21="Horror",Predictive_Model!$D$56,IF(N21="Romance",Predictive_Model!$D$57,IF(N21="Sci-Fi",Predictive_Model!$D$58,0)))))))))</f>
        <v>0.9144194566289664</v>
      </c>
      <c r="V21" s="3" t="str">
        <f t="shared" si="6"/>
        <v>Critical</v>
      </c>
      <c r="W21" s="6">
        <f t="shared" si="7"/>
        <v>17.989999999999998</v>
      </c>
      <c r="X21" s="3" t="str">
        <f t="shared" si="8"/>
        <v>Priority 1</v>
      </c>
      <c r="Y21" s="3" t="str">
        <f t="shared" si="9"/>
        <v>OK</v>
      </c>
    </row>
    <row r="22" spans="1:25" x14ac:dyDescent="0.25">
      <c r="A22" s="3" t="str">
        <f>Raw_Data!A22</f>
        <v>3819aaed-bed6-49c8-ab53-0fd9d917e4e1</v>
      </c>
      <c r="B22" s="3">
        <f>Raw_Data!B22</f>
        <v>48</v>
      </c>
      <c r="C22" s="3" t="str">
        <f>Raw_Data!C22</f>
        <v>Female</v>
      </c>
      <c r="D22" s="3" t="str">
        <f>Raw_Data!D22</f>
        <v>Standard</v>
      </c>
      <c r="E22" s="3">
        <f>Raw_Data!E22</f>
        <v>8.1199999999999992</v>
      </c>
      <c r="F22" s="3">
        <f>Raw_Data!F22</f>
        <v>32</v>
      </c>
      <c r="G22" s="3" t="str">
        <f>Raw_Data!G22</f>
        <v>Africa</v>
      </c>
      <c r="H22" s="3" t="str">
        <f>Raw_Data!H22</f>
        <v>Desktop</v>
      </c>
      <c r="I22" s="3">
        <f>Raw_Data!I22</f>
        <v>13.99</v>
      </c>
      <c r="J22" s="3">
        <f>Raw_Data!J22</f>
        <v>1</v>
      </c>
      <c r="K22" s="3" t="str">
        <f>Raw_Data!K22</f>
        <v>Crypto</v>
      </c>
      <c r="L22" s="3">
        <f>Raw_Data!L22</f>
        <v>2</v>
      </c>
      <c r="M22" s="3">
        <f>Raw_Data!M22</f>
        <v>0.25</v>
      </c>
      <c r="N22" s="3" t="str">
        <f>Raw_Data!N22</f>
        <v>Action</v>
      </c>
      <c r="O22" s="3" t="str">
        <f t="shared" si="0"/>
        <v>45-54</v>
      </c>
      <c r="P22" s="3" t="str">
        <f t="shared" si="1"/>
        <v>&lt;10h</v>
      </c>
      <c r="Q22" s="3" t="str">
        <f t="shared" si="2"/>
        <v>22-45d</v>
      </c>
      <c r="R22" s="3" t="str">
        <f t="shared" si="3"/>
        <v>Medium</v>
      </c>
      <c r="S22" s="3" t="str">
        <f t="shared" si="4"/>
        <v>Mid</v>
      </c>
      <c r="T22" s="3" t="str">
        <f t="shared" si="5"/>
        <v>Churned</v>
      </c>
      <c r="U22" s="4">
        <f>1/(1+EXP(-(Predictive_Model!$B$5+((B22-Predictive_Model!$B$20)/Predictive_Model!$C$20)*Predictive_Model!$D$20+((E22-Predictive_Model!$B$21)/Predictive_Model!$C$21)*Predictive_Model!$D$21+((F22-Predictive_Model!$B$22)/Predictive_Model!$C$22)*Predictive_Model!$D$22+((I22-Predictive_Model!$B$23)/Predictive_Model!$C$23)*Predictive_Model!$D$23+((L22-Predictive_Model!$B$24)/Predictive_Model!$C$24)*Predictive_Model!$D$24+((M22-Predictive_Model!$B$25)/Predictive_Model!$C$25)*Predictive_Model!$D$25+IF(C22="Male",Predictive_Model!$D$31,IF(C22="Other",Predictive_Model!$D$32,0))+IF(D22="Premium",Predictive_Model!$D$34,IF(D22="Standard",Predictive_Model!$D$35,0))+IF(G22="Asia",Predictive_Model!$D$37,IF(G22="Europe",Predictive_Model!$D$38,IF(G22="North America",Predictive_Model!$D$39,IF(G22="Oceania",Predictive_Model!$D$40,IF(G22="South America",Predictive_Model!$D$41,0)))))+IF(H22="Laptop",Predictive_Model!$D$43,IF(H22="Mobile",Predictive_Model!$D$44,IF(H22="TV",Predictive_Model!$D$45,IF(H22="Tablet",Predictive_Model!$D$46,0))))+IF(K22="Crypto",Predictive_Model!$D$48,IF(K22="Debit Card",Predictive_Model!$D$49,IF(K22="Gift Card",Predictive_Model!$D$50,IF(K22="PayPal",Predictive_Model!$D$51,0))))+IF(N22="Comedy",Predictive_Model!$D$53,IF(N22="Documentary",Predictive_Model!$D$54,IF(N22="Drama",Predictive_Model!$D$55,IF(N22="Horror",Predictive_Model!$D$56,IF(N22="Romance",Predictive_Model!$D$57,IF(N22="Sci-Fi",Predictive_Model!$D$58,0)))))))))</f>
        <v>0.98142776628288864</v>
      </c>
      <c r="V22" s="3" t="str">
        <f t="shared" si="6"/>
        <v>Critical</v>
      </c>
      <c r="W22" s="6">
        <f t="shared" si="7"/>
        <v>13.99</v>
      </c>
      <c r="X22" s="3" t="str">
        <f t="shared" si="8"/>
        <v>Priority 2</v>
      </c>
      <c r="Y22" s="3" t="str">
        <f t="shared" si="9"/>
        <v>OK</v>
      </c>
    </row>
    <row r="23" spans="1:25" x14ac:dyDescent="0.25">
      <c r="A23" s="3" t="str">
        <f>Raw_Data!A23</f>
        <v>e2f28860-44e4-4fc2-a445-014332e7fb11</v>
      </c>
      <c r="B23" s="3">
        <f>Raw_Data!B23</f>
        <v>68</v>
      </c>
      <c r="C23" s="3" t="str">
        <f>Raw_Data!C23</f>
        <v>Female</v>
      </c>
      <c r="D23" s="3" t="str">
        <f>Raw_Data!D23</f>
        <v>Premium</v>
      </c>
      <c r="E23" s="3">
        <f>Raw_Data!E23</f>
        <v>7.67</v>
      </c>
      <c r="F23" s="3">
        <f>Raw_Data!F23</f>
        <v>40</v>
      </c>
      <c r="G23" s="3" t="str">
        <f>Raw_Data!G23</f>
        <v>Oceania</v>
      </c>
      <c r="H23" s="3" t="str">
        <f>Raw_Data!H23</f>
        <v>Tablet</v>
      </c>
      <c r="I23" s="3">
        <f>Raw_Data!I23</f>
        <v>17.989999999999998</v>
      </c>
      <c r="J23" s="3">
        <f>Raw_Data!J23</f>
        <v>0</v>
      </c>
      <c r="K23" s="3" t="str">
        <f>Raw_Data!K23</f>
        <v>PayPal</v>
      </c>
      <c r="L23" s="3">
        <f>Raw_Data!L23</f>
        <v>4</v>
      </c>
      <c r="M23" s="3">
        <f>Raw_Data!M23</f>
        <v>0.19</v>
      </c>
      <c r="N23" s="3" t="str">
        <f>Raw_Data!N23</f>
        <v>Romance</v>
      </c>
      <c r="O23" s="3" t="str">
        <f t="shared" si="0"/>
        <v>55-70</v>
      </c>
      <c r="P23" s="3" t="str">
        <f t="shared" si="1"/>
        <v>&lt;10h</v>
      </c>
      <c r="Q23" s="3" t="str">
        <f t="shared" si="2"/>
        <v>22-45d</v>
      </c>
      <c r="R23" s="3" t="str">
        <f t="shared" si="3"/>
        <v>Medium</v>
      </c>
      <c r="S23" s="3" t="str">
        <f t="shared" si="4"/>
        <v>High</v>
      </c>
      <c r="T23" s="3" t="str">
        <f t="shared" si="5"/>
        <v>Active</v>
      </c>
      <c r="U23" s="4">
        <f>1/(1+EXP(-(Predictive_Model!$B$5+((B23-Predictive_Model!$B$20)/Predictive_Model!$C$20)*Predictive_Model!$D$20+((E23-Predictive_Model!$B$21)/Predictive_Model!$C$21)*Predictive_Model!$D$21+((F23-Predictive_Model!$B$22)/Predictive_Model!$C$22)*Predictive_Model!$D$22+((I23-Predictive_Model!$B$23)/Predictive_Model!$C$23)*Predictive_Model!$D$23+((L23-Predictive_Model!$B$24)/Predictive_Model!$C$24)*Predictive_Model!$D$24+((M23-Predictive_Model!$B$25)/Predictive_Model!$C$25)*Predictive_Model!$D$25+IF(C23="Male",Predictive_Model!$D$31,IF(C23="Other",Predictive_Model!$D$32,0))+IF(D23="Premium",Predictive_Model!$D$34,IF(D23="Standard",Predictive_Model!$D$35,0))+IF(G23="Asia",Predictive_Model!$D$37,IF(G23="Europe",Predictive_Model!$D$38,IF(G23="North America",Predictive_Model!$D$39,IF(G23="Oceania",Predictive_Model!$D$40,IF(G23="South America",Predictive_Model!$D$41,0)))))+IF(H23="Laptop",Predictive_Model!$D$43,IF(H23="Mobile",Predictive_Model!$D$44,IF(H23="TV",Predictive_Model!$D$45,IF(H23="Tablet",Predictive_Model!$D$46,0))))+IF(K23="Crypto",Predictive_Model!$D$48,IF(K23="Debit Card",Predictive_Model!$D$49,IF(K23="Gift Card",Predictive_Model!$D$50,IF(K23="PayPal",Predictive_Model!$D$51,0))))+IF(N23="Comedy",Predictive_Model!$D$53,IF(N23="Documentary",Predictive_Model!$D$54,IF(N23="Drama",Predictive_Model!$D$55,IF(N23="Horror",Predictive_Model!$D$56,IF(N23="Romance",Predictive_Model!$D$57,IF(N23="Sci-Fi",Predictive_Model!$D$58,0)))))))))</f>
        <v>0.96916075111333333</v>
      </c>
      <c r="V23" s="3" t="str">
        <f t="shared" si="6"/>
        <v>Critical</v>
      </c>
      <c r="W23" s="6">
        <f t="shared" si="7"/>
        <v>17.435201912528864</v>
      </c>
      <c r="X23" s="3" t="str">
        <f t="shared" si="8"/>
        <v>Priority 1</v>
      </c>
      <c r="Y23" s="3" t="str">
        <f t="shared" si="9"/>
        <v>OK</v>
      </c>
    </row>
    <row r="24" spans="1:25" x14ac:dyDescent="0.25">
      <c r="A24" s="3" t="str">
        <f>Raw_Data!A24</f>
        <v>a088d61d-be5a-409e-b943-73b145b358d1</v>
      </c>
      <c r="B24" s="3">
        <f>Raw_Data!B24</f>
        <v>21</v>
      </c>
      <c r="C24" s="3" t="str">
        <f>Raw_Data!C24</f>
        <v>Female</v>
      </c>
      <c r="D24" s="3" t="str">
        <f>Raw_Data!D24</f>
        <v>Standard</v>
      </c>
      <c r="E24" s="3">
        <f>Raw_Data!E24</f>
        <v>15.53</v>
      </c>
      <c r="F24" s="3">
        <f>Raw_Data!F24</f>
        <v>27</v>
      </c>
      <c r="G24" s="3" t="str">
        <f>Raw_Data!G24</f>
        <v>South America</v>
      </c>
      <c r="H24" s="3" t="str">
        <f>Raw_Data!H24</f>
        <v>Laptop</v>
      </c>
      <c r="I24" s="3">
        <f>Raw_Data!I24</f>
        <v>13.99</v>
      </c>
      <c r="J24" s="3">
        <f>Raw_Data!J24</f>
        <v>0</v>
      </c>
      <c r="K24" s="3" t="str">
        <f>Raw_Data!K24</f>
        <v>Credit Card</v>
      </c>
      <c r="L24" s="3">
        <f>Raw_Data!L24</f>
        <v>1</v>
      </c>
      <c r="M24" s="3">
        <f>Raw_Data!M24</f>
        <v>0.55000000000000004</v>
      </c>
      <c r="N24" s="3" t="str">
        <f>Raw_Data!N24</f>
        <v>Comedy</v>
      </c>
      <c r="O24" s="3" t="str">
        <f t="shared" si="0"/>
        <v>18-24</v>
      </c>
      <c r="P24" s="3" t="str">
        <f t="shared" si="1"/>
        <v>10-24h</v>
      </c>
      <c r="Q24" s="3" t="str">
        <f t="shared" si="2"/>
        <v>22-45d</v>
      </c>
      <c r="R24" s="3" t="str">
        <f t="shared" si="3"/>
        <v>Medium</v>
      </c>
      <c r="S24" s="3" t="str">
        <f t="shared" si="4"/>
        <v>Mid</v>
      </c>
      <c r="T24" s="3" t="str">
        <f t="shared" si="5"/>
        <v>Active</v>
      </c>
      <c r="U24" s="4">
        <f>1/(1+EXP(-(Predictive_Model!$B$5+((B24-Predictive_Model!$B$20)/Predictive_Model!$C$20)*Predictive_Model!$D$20+((E24-Predictive_Model!$B$21)/Predictive_Model!$C$21)*Predictive_Model!$D$21+((F24-Predictive_Model!$B$22)/Predictive_Model!$C$22)*Predictive_Model!$D$22+((I24-Predictive_Model!$B$23)/Predictive_Model!$C$23)*Predictive_Model!$D$23+((L24-Predictive_Model!$B$24)/Predictive_Model!$C$24)*Predictive_Model!$D$24+((M24-Predictive_Model!$B$25)/Predictive_Model!$C$25)*Predictive_Model!$D$25+IF(C24="Male",Predictive_Model!$D$31,IF(C24="Other",Predictive_Model!$D$32,0))+IF(D24="Premium",Predictive_Model!$D$34,IF(D24="Standard",Predictive_Model!$D$35,0))+IF(G24="Asia",Predictive_Model!$D$37,IF(G24="Europe",Predictive_Model!$D$38,IF(G24="North America",Predictive_Model!$D$39,IF(G24="Oceania",Predictive_Model!$D$40,IF(G24="South America",Predictive_Model!$D$41,0)))))+IF(H24="Laptop",Predictive_Model!$D$43,IF(H24="Mobile",Predictive_Model!$D$44,IF(H24="TV",Predictive_Model!$D$45,IF(H24="Tablet",Predictive_Model!$D$46,0))))+IF(K24="Crypto",Predictive_Model!$D$48,IF(K24="Debit Card",Predictive_Model!$D$49,IF(K24="Gift Card",Predictive_Model!$D$50,IF(K24="PayPal",Predictive_Model!$D$51,0))))+IF(N24="Comedy",Predictive_Model!$D$53,IF(N24="Documentary",Predictive_Model!$D$54,IF(N24="Drama",Predictive_Model!$D$55,IF(N24="Horror",Predictive_Model!$D$56,IF(N24="Romance",Predictive_Model!$D$57,IF(N24="Sci-Fi",Predictive_Model!$D$58,0)))))))))</f>
        <v>0.77974853255848231</v>
      </c>
      <c r="V24" s="3" t="str">
        <f t="shared" si="6"/>
        <v>Critical</v>
      </c>
      <c r="W24" s="6">
        <f t="shared" si="7"/>
        <v>10.908681970493168</v>
      </c>
      <c r="X24" s="3" t="str">
        <f t="shared" si="8"/>
        <v>Priority 2</v>
      </c>
      <c r="Y24" s="3" t="str">
        <f t="shared" si="9"/>
        <v>OK</v>
      </c>
    </row>
    <row r="25" spans="1:25" x14ac:dyDescent="0.25">
      <c r="A25" s="3" t="str">
        <f>Raw_Data!A25</f>
        <v>109cc416-0a22-4c41-93e9-2c7dd24ddd3f</v>
      </c>
      <c r="B25" s="3">
        <f>Raw_Data!B25</f>
        <v>60</v>
      </c>
      <c r="C25" s="3" t="str">
        <f>Raw_Data!C25</f>
        <v>Male</v>
      </c>
      <c r="D25" s="3" t="str">
        <f>Raw_Data!D25</f>
        <v>Basic</v>
      </c>
      <c r="E25" s="3">
        <f>Raw_Data!E25</f>
        <v>31.9</v>
      </c>
      <c r="F25" s="3">
        <f>Raw_Data!F25</f>
        <v>4</v>
      </c>
      <c r="G25" s="3" t="str">
        <f>Raw_Data!G25</f>
        <v>Oceania</v>
      </c>
      <c r="H25" s="3" t="str">
        <f>Raw_Data!H25</f>
        <v>Tablet</v>
      </c>
      <c r="I25" s="3">
        <f>Raw_Data!I25</f>
        <v>8.99</v>
      </c>
      <c r="J25" s="3">
        <f>Raw_Data!J25</f>
        <v>0</v>
      </c>
      <c r="K25" s="3" t="str">
        <f>Raw_Data!K25</f>
        <v>Crypto</v>
      </c>
      <c r="L25" s="3">
        <f>Raw_Data!L25</f>
        <v>2</v>
      </c>
      <c r="M25" s="3">
        <f>Raw_Data!M25</f>
        <v>6.38</v>
      </c>
      <c r="N25" s="3" t="str">
        <f>Raw_Data!N25</f>
        <v>Comedy</v>
      </c>
      <c r="O25" s="3" t="str">
        <f t="shared" si="0"/>
        <v>55-70</v>
      </c>
      <c r="P25" s="3" t="str">
        <f t="shared" si="1"/>
        <v>25-49h</v>
      </c>
      <c r="Q25" s="3" t="str">
        <f t="shared" si="2"/>
        <v>0-7d</v>
      </c>
      <c r="R25" s="3" t="str">
        <f t="shared" si="3"/>
        <v>High</v>
      </c>
      <c r="S25" s="3" t="str">
        <f t="shared" si="4"/>
        <v>Low</v>
      </c>
      <c r="T25" s="3" t="str">
        <f t="shared" si="5"/>
        <v>Active</v>
      </c>
      <c r="U25" s="4">
        <f>1/(1+EXP(-(Predictive_Model!$B$5+((B25-Predictive_Model!$B$20)/Predictive_Model!$C$20)*Predictive_Model!$D$20+((E25-Predictive_Model!$B$21)/Predictive_Model!$C$21)*Predictive_Model!$D$21+((F25-Predictive_Model!$B$22)/Predictive_Model!$C$22)*Predictive_Model!$D$22+((I25-Predictive_Model!$B$23)/Predictive_Model!$C$23)*Predictive_Model!$D$23+((L25-Predictive_Model!$B$24)/Predictive_Model!$C$24)*Predictive_Model!$D$24+((M25-Predictive_Model!$B$25)/Predictive_Model!$C$25)*Predictive_Model!$D$25+IF(C25="Male",Predictive_Model!$D$31,IF(C25="Other",Predictive_Model!$D$32,0))+IF(D25="Premium",Predictive_Model!$D$34,IF(D25="Standard",Predictive_Model!$D$35,0))+IF(G25="Asia",Predictive_Model!$D$37,IF(G25="Europe",Predictive_Model!$D$38,IF(G25="North America",Predictive_Model!$D$39,IF(G25="Oceania",Predictive_Model!$D$40,IF(G25="South America",Predictive_Model!$D$41,0)))))+IF(H25="Laptop",Predictive_Model!$D$43,IF(H25="Mobile",Predictive_Model!$D$44,IF(H25="TV",Predictive_Model!$D$45,IF(H25="Tablet",Predictive_Model!$D$46,0))))+IF(K25="Crypto",Predictive_Model!$D$48,IF(K25="Debit Card",Predictive_Model!$D$49,IF(K25="Gift Card",Predictive_Model!$D$50,IF(K25="PayPal",Predictive_Model!$D$51,0))))+IF(N25="Comedy",Predictive_Model!$D$53,IF(N25="Documentary",Predictive_Model!$D$54,IF(N25="Drama",Predictive_Model!$D$55,IF(N25="Horror",Predictive_Model!$D$56,IF(N25="Romance",Predictive_Model!$D$57,IF(N25="Sci-Fi",Predictive_Model!$D$58,0)))))))))</f>
        <v>2.9372002896320469E-7</v>
      </c>
      <c r="V25" s="3" t="str">
        <f t="shared" si="6"/>
        <v>Low</v>
      </c>
      <c r="W25" s="6">
        <f t="shared" si="7"/>
        <v>2.6405430603792102E-6</v>
      </c>
      <c r="X25" s="3" t="str">
        <f t="shared" si="8"/>
        <v>Monitor</v>
      </c>
      <c r="Y25" s="3" t="str">
        <f t="shared" si="9"/>
        <v>OK</v>
      </c>
    </row>
    <row r="26" spans="1:25" x14ac:dyDescent="0.25">
      <c r="A26" s="3" t="str">
        <f>Raw_Data!A26</f>
        <v>a8c8dcff-92d3-4a79-849d-42c6e6bbc7bc</v>
      </c>
      <c r="B26" s="3">
        <f>Raw_Data!B26</f>
        <v>70</v>
      </c>
      <c r="C26" s="3" t="str">
        <f>Raw_Data!C26</f>
        <v>Other</v>
      </c>
      <c r="D26" s="3" t="str">
        <f>Raw_Data!D26</f>
        <v>Premium</v>
      </c>
      <c r="E26" s="3">
        <f>Raw_Data!E26</f>
        <v>7.97</v>
      </c>
      <c r="F26" s="3">
        <f>Raw_Data!F26</f>
        <v>57</v>
      </c>
      <c r="G26" s="3" t="str">
        <f>Raw_Data!G26</f>
        <v>Europe</v>
      </c>
      <c r="H26" s="3" t="str">
        <f>Raw_Data!H26</f>
        <v>Laptop</v>
      </c>
      <c r="I26" s="3">
        <f>Raw_Data!I26</f>
        <v>17.989999999999998</v>
      </c>
      <c r="J26" s="3">
        <f>Raw_Data!J26</f>
        <v>1</v>
      </c>
      <c r="K26" s="3" t="str">
        <f>Raw_Data!K26</f>
        <v>Gift Card</v>
      </c>
      <c r="L26" s="3">
        <f>Raw_Data!L26</f>
        <v>5</v>
      </c>
      <c r="M26" s="3">
        <f>Raw_Data!M26</f>
        <v>0.14000000000000001</v>
      </c>
      <c r="N26" s="3" t="str">
        <f>Raw_Data!N26</f>
        <v>Drama</v>
      </c>
      <c r="O26" s="3" t="str">
        <f t="shared" si="0"/>
        <v>55-70</v>
      </c>
      <c r="P26" s="3" t="str">
        <f t="shared" si="1"/>
        <v>&lt;10h</v>
      </c>
      <c r="Q26" s="3" t="str">
        <f t="shared" si="2"/>
        <v>46-60d</v>
      </c>
      <c r="R26" s="3" t="str">
        <f t="shared" si="3"/>
        <v>Low</v>
      </c>
      <c r="S26" s="3" t="str">
        <f t="shared" si="4"/>
        <v>High</v>
      </c>
      <c r="T26" s="3" t="str">
        <f t="shared" si="5"/>
        <v>Churned</v>
      </c>
      <c r="U26" s="4">
        <f>1/(1+EXP(-(Predictive_Model!$B$5+((B26-Predictive_Model!$B$20)/Predictive_Model!$C$20)*Predictive_Model!$D$20+((E26-Predictive_Model!$B$21)/Predictive_Model!$C$21)*Predictive_Model!$D$21+((F26-Predictive_Model!$B$22)/Predictive_Model!$C$22)*Predictive_Model!$D$22+((I26-Predictive_Model!$B$23)/Predictive_Model!$C$23)*Predictive_Model!$D$23+((L26-Predictive_Model!$B$24)/Predictive_Model!$C$24)*Predictive_Model!$D$24+((M26-Predictive_Model!$B$25)/Predictive_Model!$C$25)*Predictive_Model!$D$25+IF(C26="Male",Predictive_Model!$D$31,IF(C26="Other",Predictive_Model!$D$32,0))+IF(D26="Premium",Predictive_Model!$D$34,IF(D26="Standard",Predictive_Model!$D$35,0))+IF(G26="Asia",Predictive_Model!$D$37,IF(G26="Europe",Predictive_Model!$D$38,IF(G26="North America",Predictive_Model!$D$39,IF(G26="Oceania",Predictive_Model!$D$40,IF(G26="South America",Predictive_Model!$D$41,0)))))+IF(H26="Laptop",Predictive_Model!$D$43,IF(H26="Mobile",Predictive_Model!$D$44,IF(H26="TV",Predictive_Model!$D$45,IF(H26="Tablet",Predictive_Model!$D$46,0))))+IF(K26="Crypto",Predictive_Model!$D$48,IF(K26="Debit Card",Predictive_Model!$D$49,IF(K26="Gift Card",Predictive_Model!$D$50,IF(K26="PayPal",Predictive_Model!$D$51,0))))+IF(N26="Comedy",Predictive_Model!$D$53,IF(N26="Documentary",Predictive_Model!$D$54,IF(N26="Drama",Predictive_Model!$D$55,IF(N26="Horror",Predictive_Model!$D$56,IF(N26="Romance",Predictive_Model!$D$57,IF(N26="Sci-Fi",Predictive_Model!$D$58,0)))))))))</f>
        <v>0.97453878178922526</v>
      </c>
      <c r="V26" s="3" t="str">
        <f t="shared" si="6"/>
        <v>Critical</v>
      </c>
      <c r="W26" s="6">
        <f t="shared" si="7"/>
        <v>17.989999999999998</v>
      </c>
      <c r="X26" s="3" t="str">
        <f t="shared" si="8"/>
        <v>Priority 1</v>
      </c>
      <c r="Y26" s="3" t="str">
        <f t="shared" si="9"/>
        <v>OK</v>
      </c>
    </row>
    <row r="27" spans="1:25" x14ac:dyDescent="0.25">
      <c r="A27" s="3" t="str">
        <f>Raw_Data!A27</f>
        <v>8071c1be-1197-49a1-aa75-5fb6a6b3087a</v>
      </c>
      <c r="B27" s="3">
        <f>Raw_Data!B27</f>
        <v>53</v>
      </c>
      <c r="C27" s="3" t="str">
        <f>Raw_Data!C27</f>
        <v>Other</v>
      </c>
      <c r="D27" s="3" t="str">
        <f>Raw_Data!D27</f>
        <v>Standard</v>
      </c>
      <c r="E27" s="3">
        <f>Raw_Data!E27</f>
        <v>43.02</v>
      </c>
      <c r="F27" s="3">
        <f>Raw_Data!F27</f>
        <v>43</v>
      </c>
      <c r="G27" s="3" t="str">
        <f>Raw_Data!G27</f>
        <v>South America</v>
      </c>
      <c r="H27" s="3" t="str">
        <f>Raw_Data!H27</f>
        <v>Tablet</v>
      </c>
      <c r="I27" s="3">
        <f>Raw_Data!I27</f>
        <v>13.99</v>
      </c>
      <c r="J27" s="3">
        <f>Raw_Data!J27</f>
        <v>0</v>
      </c>
      <c r="K27" s="3" t="str">
        <f>Raw_Data!K27</f>
        <v>Crypto</v>
      </c>
      <c r="L27" s="3">
        <f>Raw_Data!L27</f>
        <v>1</v>
      </c>
      <c r="M27" s="3">
        <f>Raw_Data!M27</f>
        <v>0.98</v>
      </c>
      <c r="N27" s="3" t="str">
        <f>Raw_Data!N27</f>
        <v>Action</v>
      </c>
      <c r="O27" s="3" t="str">
        <f t="shared" si="0"/>
        <v>45-54</v>
      </c>
      <c r="P27" s="3" t="str">
        <f t="shared" si="1"/>
        <v>25-49h</v>
      </c>
      <c r="Q27" s="3" t="str">
        <f t="shared" si="2"/>
        <v>22-45d</v>
      </c>
      <c r="R27" s="3" t="str">
        <f t="shared" si="3"/>
        <v>Medium</v>
      </c>
      <c r="S27" s="3" t="str">
        <f t="shared" si="4"/>
        <v>Mid</v>
      </c>
      <c r="T27" s="3" t="str">
        <f t="shared" si="5"/>
        <v>Active</v>
      </c>
      <c r="U27" s="4">
        <f>1/(1+EXP(-(Predictive_Model!$B$5+((B27-Predictive_Model!$B$20)/Predictive_Model!$C$20)*Predictive_Model!$D$20+((E27-Predictive_Model!$B$21)/Predictive_Model!$C$21)*Predictive_Model!$D$21+((F27-Predictive_Model!$B$22)/Predictive_Model!$C$22)*Predictive_Model!$D$22+((I27-Predictive_Model!$B$23)/Predictive_Model!$C$23)*Predictive_Model!$D$23+((L27-Predictive_Model!$B$24)/Predictive_Model!$C$24)*Predictive_Model!$D$24+((M27-Predictive_Model!$B$25)/Predictive_Model!$C$25)*Predictive_Model!$D$25+IF(C27="Male",Predictive_Model!$D$31,IF(C27="Other",Predictive_Model!$D$32,0))+IF(D27="Premium",Predictive_Model!$D$34,IF(D27="Standard",Predictive_Model!$D$35,0))+IF(G27="Asia",Predictive_Model!$D$37,IF(G27="Europe",Predictive_Model!$D$38,IF(G27="North America",Predictive_Model!$D$39,IF(G27="Oceania",Predictive_Model!$D$40,IF(G27="South America",Predictive_Model!$D$41,0)))))+IF(H27="Laptop",Predictive_Model!$D$43,IF(H27="Mobile",Predictive_Model!$D$44,IF(H27="TV",Predictive_Model!$D$45,IF(H27="Tablet",Predictive_Model!$D$46,0))))+IF(K27="Crypto",Predictive_Model!$D$48,IF(K27="Debit Card",Predictive_Model!$D$49,IF(K27="Gift Card",Predictive_Model!$D$50,IF(K27="PayPal",Predictive_Model!$D$51,0))))+IF(N27="Comedy",Predictive_Model!$D$53,IF(N27="Documentary",Predictive_Model!$D$54,IF(N27="Drama",Predictive_Model!$D$55,IF(N27="Horror",Predictive_Model!$D$56,IF(N27="Romance",Predictive_Model!$D$57,IF(N27="Sci-Fi",Predictive_Model!$D$58,0)))))))))</f>
        <v>9.416130409226257E-3</v>
      </c>
      <c r="V27" s="3" t="str">
        <f t="shared" si="6"/>
        <v>Low</v>
      </c>
      <c r="W27" s="6">
        <f t="shared" si="7"/>
        <v>0.13173166442507533</v>
      </c>
      <c r="X27" s="3" t="str">
        <f t="shared" si="8"/>
        <v>Monitor</v>
      </c>
      <c r="Y27" s="3" t="str">
        <f t="shared" si="9"/>
        <v>OK</v>
      </c>
    </row>
    <row r="28" spans="1:25" x14ac:dyDescent="0.25">
      <c r="A28" s="3" t="str">
        <f>Raw_Data!A28</f>
        <v>98b7c57d-1094-45dd-bb45-d9bb8dff9b83</v>
      </c>
      <c r="B28" s="3">
        <f>Raw_Data!B28</f>
        <v>36</v>
      </c>
      <c r="C28" s="3" t="str">
        <f>Raw_Data!C28</f>
        <v>Other</v>
      </c>
      <c r="D28" s="3" t="str">
        <f>Raw_Data!D28</f>
        <v>Standard</v>
      </c>
      <c r="E28" s="3">
        <f>Raw_Data!E28</f>
        <v>34.6</v>
      </c>
      <c r="F28" s="3">
        <f>Raw_Data!F28</f>
        <v>19</v>
      </c>
      <c r="G28" s="3" t="str">
        <f>Raw_Data!G28</f>
        <v>Oceania</v>
      </c>
      <c r="H28" s="3" t="str">
        <f>Raw_Data!H28</f>
        <v>Tablet</v>
      </c>
      <c r="I28" s="3">
        <f>Raw_Data!I28</f>
        <v>13.99</v>
      </c>
      <c r="J28" s="3">
        <f>Raw_Data!J28</f>
        <v>0</v>
      </c>
      <c r="K28" s="3" t="str">
        <f>Raw_Data!K28</f>
        <v>Crypto</v>
      </c>
      <c r="L28" s="3">
        <f>Raw_Data!L28</f>
        <v>3</v>
      </c>
      <c r="M28" s="3">
        <f>Raw_Data!M28</f>
        <v>1.73</v>
      </c>
      <c r="N28" s="3" t="str">
        <f>Raw_Data!N28</f>
        <v>Action</v>
      </c>
      <c r="O28" s="3" t="str">
        <f t="shared" si="0"/>
        <v>35-44</v>
      </c>
      <c r="P28" s="3" t="str">
        <f t="shared" si="1"/>
        <v>25-49h</v>
      </c>
      <c r="Q28" s="3" t="str">
        <f t="shared" si="2"/>
        <v>8-21d</v>
      </c>
      <c r="R28" s="3" t="str">
        <f t="shared" si="3"/>
        <v>High</v>
      </c>
      <c r="S28" s="3" t="str">
        <f t="shared" si="4"/>
        <v>Mid</v>
      </c>
      <c r="T28" s="3" t="str">
        <f t="shared" si="5"/>
        <v>Active</v>
      </c>
      <c r="U28" s="4">
        <f>1/(1+EXP(-(Predictive_Model!$B$5+((B28-Predictive_Model!$B$20)/Predictive_Model!$C$20)*Predictive_Model!$D$20+((E28-Predictive_Model!$B$21)/Predictive_Model!$C$21)*Predictive_Model!$D$21+((F28-Predictive_Model!$B$22)/Predictive_Model!$C$22)*Predictive_Model!$D$22+((I28-Predictive_Model!$B$23)/Predictive_Model!$C$23)*Predictive_Model!$D$23+((L28-Predictive_Model!$B$24)/Predictive_Model!$C$24)*Predictive_Model!$D$24+((M28-Predictive_Model!$B$25)/Predictive_Model!$C$25)*Predictive_Model!$D$25+IF(C28="Male",Predictive_Model!$D$31,IF(C28="Other",Predictive_Model!$D$32,0))+IF(D28="Premium",Predictive_Model!$D$34,IF(D28="Standard",Predictive_Model!$D$35,0))+IF(G28="Asia",Predictive_Model!$D$37,IF(G28="Europe",Predictive_Model!$D$38,IF(G28="North America",Predictive_Model!$D$39,IF(G28="Oceania",Predictive_Model!$D$40,IF(G28="South America",Predictive_Model!$D$41,0)))))+IF(H28="Laptop",Predictive_Model!$D$43,IF(H28="Mobile",Predictive_Model!$D$44,IF(H28="TV",Predictive_Model!$D$45,IF(H28="Tablet",Predictive_Model!$D$46,0))))+IF(K28="Crypto",Predictive_Model!$D$48,IF(K28="Debit Card",Predictive_Model!$D$49,IF(K28="Gift Card",Predictive_Model!$D$50,IF(K28="PayPal",Predictive_Model!$D$51,0))))+IF(N28="Comedy",Predictive_Model!$D$53,IF(N28="Documentary",Predictive_Model!$D$54,IF(N28="Drama",Predictive_Model!$D$55,IF(N28="Horror",Predictive_Model!$D$56,IF(N28="Romance",Predictive_Model!$D$57,IF(N28="Sci-Fi",Predictive_Model!$D$58,0)))))))))</f>
        <v>3.586012909398769E-4</v>
      </c>
      <c r="V28" s="3" t="str">
        <f t="shared" si="6"/>
        <v>Low</v>
      </c>
      <c r="W28" s="6">
        <f t="shared" si="7"/>
        <v>5.0168320602488777E-3</v>
      </c>
      <c r="X28" s="3" t="str">
        <f t="shared" si="8"/>
        <v>Monitor</v>
      </c>
      <c r="Y28" s="3" t="str">
        <f t="shared" si="9"/>
        <v>OK</v>
      </c>
    </row>
    <row r="29" spans="1:25" x14ac:dyDescent="0.25">
      <c r="A29" s="3" t="str">
        <f>Raw_Data!A29</f>
        <v>18be905c-203f-4de2-8e78-ef10061fc57f</v>
      </c>
      <c r="B29" s="3">
        <f>Raw_Data!B29</f>
        <v>55</v>
      </c>
      <c r="C29" s="3" t="str">
        <f>Raw_Data!C29</f>
        <v>Other</v>
      </c>
      <c r="D29" s="3" t="str">
        <f>Raw_Data!D29</f>
        <v>Basic</v>
      </c>
      <c r="E29" s="3">
        <f>Raw_Data!E29</f>
        <v>24.58</v>
      </c>
      <c r="F29" s="3">
        <f>Raw_Data!F29</f>
        <v>18</v>
      </c>
      <c r="G29" s="3" t="str">
        <f>Raw_Data!G29</f>
        <v>Asia</v>
      </c>
      <c r="H29" s="3" t="str">
        <f>Raw_Data!H29</f>
        <v>Desktop</v>
      </c>
      <c r="I29" s="3">
        <f>Raw_Data!I29</f>
        <v>8.99</v>
      </c>
      <c r="J29" s="3">
        <f>Raw_Data!J29</f>
        <v>0</v>
      </c>
      <c r="K29" s="3" t="str">
        <f>Raw_Data!K29</f>
        <v>Debit Card</v>
      </c>
      <c r="L29" s="3">
        <f>Raw_Data!L29</f>
        <v>1</v>
      </c>
      <c r="M29" s="3">
        <f>Raw_Data!M29</f>
        <v>1.29</v>
      </c>
      <c r="N29" s="3" t="str">
        <f>Raw_Data!N29</f>
        <v>Documentary</v>
      </c>
      <c r="O29" s="3" t="str">
        <f t="shared" si="0"/>
        <v>55-70</v>
      </c>
      <c r="P29" s="3" t="str">
        <f t="shared" si="1"/>
        <v>10-24h</v>
      </c>
      <c r="Q29" s="3" t="str">
        <f t="shared" si="2"/>
        <v>8-21d</v>
      </c>
      <c r="R29" s="3" t="str">
        <f t="shared" si="3"/>
        <v>Medium</v>
      </c>
      <c r="S29" s="3" t="str">
        <f t="shared" si="4"/>
        <v>Low</v>
      </c>
      <c r="T29" s="3" t="str">
        <f t="shared" si="5"/>
        <v>Active</v>
      </c>
      <c r="U29" s="4">
        <f>1/(1+EXP(-(Predictive_Model!$B$5+((B29-Predictive_Model!$B$20)/Predictive_Model!$C$20)*Predictive_Model!$D$20+((E29-Predictive_Model!$B$21)/Predictive_Model!$C$21)*Predictive_Model!$D$21+((F29-Predictive_Model!$B$22)/Predictive_Model!$C$22)*Predictive_Model!$D$22+((I29-Predictive_Model!$B$23)/Predictive_Model!$C$23)*Predictive_Model!$D$23+((L29-Predictive_Model!$B$24)/Predictive_Model!$C$24)*Predictive_Model!$D$24+((M29-Predictive_Model!$B$25)/Predictive_Model!$C$25)*Predictive_Model!$D$25+IF(C29="Male",Predictive_Model!$D$31,IF(C29="Other",Predictive_Model!$D$32,0))+IF(D29="Premium",Predictive_Model!$D$34,IF(D29="Standard",Predictive_Model!$D$35,0))+IF(G29="Asia",Predictive_Model!$D$37,IF(G29="Europe",Predictive_Model!$D$38,IF(G29="North America",Predictive_Model!$D$39,IF(G29="Oceania",Predictive_Model!$D$40,IF(G29="South America",Predictive_Model!$D$41,0)))))+IF(H29="Laptop",Predictive_Model!$D$43,IF(H29="Mobile",Predictive_Model!$D$44,IF(H29="TV",Predictive_Model!$D$45,IF(H29="Tablet",Predictive_Model!$D$46,0))))+IF(K29="Crypto",Predictive_Model!$D$48,IF(K29="Debit Card",Predictive_Model!$D$49,IF(K29="Gift Card",Predictive_Model!$D$50,IF(K29="PayPal",Predictive_Model!$D$51,0))))+IF(N29="Comedy",Predictive_Model!$D$53,IF(N29="Documentary",Predictive_Model!$D$54,IF(N29="Drama",Predictive_Model!$D$55,IF(N29="Horror",Predictive_Model!$D$56,IF(N29="Romance",Predictive_Model!$D$57,IF(N29="Sci-Fi",Predictive_Model!$D$58,0)))))))))</f>
        <v>3.209287170242258E-2</v>
      </c>
      <c r="V29" s="3" t="str">
        <f t="shared" si="6"/>
        <v>Low</v>
      </c>
      <c r="W29" s="6">
        <f t="shared" si="7"/>
        <v>0.28851491660477901</v>
      </c>
      <c r="X29" s="3" t="str">
        <f t="shared" si="8"/>
        <v>Monitor</v>
      </c>
      <c r="Y29" s="3" t="str">
        <f t="shared" si="9"/>
        <v>OK</v>
      </c>
    </row>
    <row r="30" spans="1:25" x14ac:dyDescent="0.25">
      <c r="A30" s="3" t="str">
        <f>Raw_Data!A30</f>
        <v>b7c1bdad-cafb-4586-a15d-fc9ff30a8115</v>
      </c>
      <c r="B30" s="3">
        <f>Raw_Data!B30</f>
        <v>45</v>
      </c>
      <c r="C30" s="3" t="str">
        <f>Raw_Data!C30</f>
        <v>Female</v>
      </c>
      <c r="D30" s="3" t="str">
        <f>Raw_Data!D30</f>
        <v>Standard</v>
      </c>
      <c r="E30" s="3">
        <f>Raw_Data!E30</f>
        <v>7.39</v>
      </c>
      <c r="F30" s="3">
        <f>Raw_Data!F30</f>
        <v>6</v>
      </c>
      <c r="G30" s="3" t="str">
        <f>Raw_Data!G30</f>
        <v>Oceania</v>
      </c>
      <c r="H30" s="3" t="str">
        <f>Raw_Data!H30</f>
        <v>TV</v>
      </c>
      <c r="I30" s="3">
        <f>Raw_Data!I30</f>
        <v>13.99</v>
      </c>
      <c r="J30" s="3">
        <f>Raw_Data!J30</f>
        <v>0</v>
      </c>
      <c r="K30" s="3" t="str">
        <f>Raw_Data!K30</f>
        <v>PayPal</v>
      </c>
      <c r="L30" s="3">
        <f>Raw_Data!L30</f>
        <v>1</v>
      </c>
      <c r="M30" s="3">
        <f>Raw_Data!M30</f>
        <v>1.06</v>
      </c>
      <c r="N30" s="3" t="str">
        <f>Raw_Data!N30</f>
        <v>Romance</v>
      </c>
      <c r="O30" s="3" t="str">
        <f t="shared" si="0"/>
        <v>45-54</v>
      </c>
      <c r="P30" s="3" t="str">
        <f t="shared" si="1"/>
        <v>&lt;10h</v>
      </c>
      <c r="Q30" s="3" t="str">
        <f t="shared" si="2"/>
        <v>0-7d</v>
      </c>
      <c r="R30" s="3" t="str">
        <f t="shared" si="3"/>
        <v>Medium</v>
      </c>
      <c r="S30" s="3" t="str">
        <f t="shared" si="4"/>
        <v>Mid</v>
      </c>
      <c r="T30" s="3" t="str">
        <f t="shared" si="5"/>
        <v>Active</v>
      </c>
      <c r="U30" s="4">
        <f>1/(1+EXP(-(Predictive_Model!$B$5+((B30-Predictive_Model!$B$20)/Predictive_Model!$C$20)*Predictive_Model!$D$20+((E30-Predictive_Model!$B$21)/Predictive_Model!$C$21)*Predictive_Model!$D$21+((F30-Predictive_Model!$B$22)/Predictive_Model!$C$22)*Predictive_Model!$D$22+((I30-Predictive_Model!$B$23)/Predictive_Model!$C$23)*Predictive_Model!$D$23+((L30-Predictive_Model!$B$24)/Predictive_Model!$C$24)*Predictive_Model!$D$24+((M30-Predictive_Model!$B$25)/Predictive_Model!$C$25)*Predictive_Model!$D$25+IF(C30="Male",Predictive_Model!$D$31,IF(C30="Other",Predictive_Model!$D$32,0))+IF(D30="Premium",Predictive_Model!$D$34,IF(D30="Standard",Predictive_Model!$D$35,0))+IF(G30="Asia",Predictive_Model!$D$37,IF(G30="Europe",Predictive_Model!$D$38,IF(G30="North America",Predictive_Model!$D$39,IF(G30="Oceania",Predictive_Model!$D$40,IF(G30="South America",Predictive_Model!$D$41,0)))))+IF(H30="Laptop",Predictive_Model!$D$43,IF(H30="Mobile",Predictive_Model!$D$44,IF(H30="TV",Predictive_Model!$D$45,IF(H30="Tablet",Predictive_Model!$D$46,0))))+IF(K30="Crypto",Predictive_Model!$D$48,IF(K30="Debit Card",Predictive_Model!$D$49,IF(K30="Gift Card",Predictive_Model!$D$50,IF(K30="PayPal",Predictive_Model!$D$51,0))))+IF(N30="Comedy",Predictive_Model!$D$53,IF(N30="Documentary",Predictive_Model!$D$54,IF(N30="Drama",Predictive_Model!$D$55,IF(N30="Horror",Predictive_Model!$D$56,IF(N30="Romance",Predictive_Model!$D$57,IF(N30="Sci-Fi",Predictive_Model!$D$58,0)))))))))</f>
        <v>0.49233438248399203</v>
      </c>
      <c r="V30" s="3" t="str">
        <f t="shared" si="6"/>
        <v>Medium</v>
      </c>
      <c r="W30" s="6">
        <f t="shared" si="7"/>
        <v>6.8877580109510488</v>
      </c>
      <c r="X30" s="3" t="str">
        <f t="shared" si="8"/>
        <v>Monitor</v>
      </c>
      <c r="Y30" s="3" t="str">
        <f t="shared" si="9"/>
        <v>OK</v>
      </c>
    </row>
    <row r="31" spans="1:25" x14ac:dyDescent="0.25">
      <c r="A31" s="3" t="str">
        <f>Raw_Data!A31</f>
        <v>6e061f35-b1b5-4efe-9e37-f40a14d929b1</v>
      </c>
      <c r="B31" s="3">
        <f>Raw_Data!B31</f>
        <v>24</v>
      </c>
      <c r="C31" s="3" t="str">
        <f>Raw_Data!C31</f>
        <v>Male</v>
      </c>
      <c r="D31" s="3" t="str">
        <f>Raw_Data!D31</f>
        <v>Premium</v>
      </c>
      <c r="E31" s="3">
        <f>Raw_Data!E31</f>
        <v>6.92</v>
      </c>
      <c r="F31" s="3">
        <f>Raw_Data!F31</f>
        <v>13</v>
      </c>
      <c r="G31" s="3" t="str">
        <f>Raw_Data!G31</f>
        <v>Africa</v>
      </c>
      <c r="H31" s="3" t="str">
        <f>Raw_Data!H31</f>
        <v>Desktop</v>
      </c>
      <c r="I31" s="3">
        <f>Raw_Data!I31</f>
        <v>17.989999999999998</v>
      </c>
      <c r="J31" s="3">
        <f>Raw_Data!J31</f>
        <v>0</v>
      </c>
      <c r="K31" s="3" t="str">
        <f>Raw_Data!K31</f>
        <v>Crypto</v>
      </c>
      <c r="L31" s="3">
        <f>Raw_Data!L31</f>
        <v>2</v>
      </c>
      <c r="M31" s="3">
        <f>Raw_Data!M31</f>
        <v>0.49</v>
      </c>
      <c r="N31" s="3" t="str">
        <f>Raw_Data!N31</f>
        <v>Action</v>
      </c>
      <c r="O31" s="3" t="str">
        <f t="shared" si="0"/>
        <v>18-24</v>
      </c>
      <c r="P31" s="3" t="str">
        <f t="shared" si="1"/>
        <v>&lt;10h</v>
      </c>
      <c r="Q31" s="3" t="str">
        <f t="shared" si="2"/>
        <v>8-21d</v>
      </c>
      <c r="R31" s="3" t="str">
        <f t="shared" si="3"/>
        <v>Medium</v>
      </c>
      <c r="S31" s="3" t="str">
        <f t="shared" si="4"/>
        <v>High</v>
      </c>
      <c r="T31" s="3" t="str">
        <f t="shared" si="5"/>
        <v>Active</v>
      </c>
      <c r="U31" s="4">
        <f>1/(1+EXP(-(Predictive_Model!$B$5+((B31-Predictive_Model!$B$20)/Predictive_Model!$C$20)*Predictive_Model!$D$20+((E31-Predictive_Model!$B$21)/Predictive_Model!$C$21)*Predictive_Model!$D$21+((F31-Predictive_Model!$B$22)/Predictive_Model!$C$22)*Predictive_Model!$D$22+((I31-Predictive_Model!$B$23)/Predictive_Model!$C$23)*Predictive_Model!$D$23+((L31-Predictive_Model!$B$24)/Predictive_Model!$C$24)*Predictive_Model!$D$24+((M31-Predictive_Model!$B$25)/Predictive_Model!$C$25)*Predictive_Model!$D$25+IF(C31="Male",Predictive_Model!$D$31,IF(C31="Other",Predictive_Model!$D$32,0))+IF(D31="Premium",Predictive_Model!$D$34,IF(D31="Standard",Predictive_Model!$D$35,0))+IF(G31="Asia",Predictive_Model!$D$37,IF(G31="Europe",Predictive_Model!$D$38,IF(G31="North America",Predictive_Model!$D$39,IF(G31="Oceania",Predictive_Model!$D$40,IF(G31="South America",Predictive_Model!$D$41,0)))))+IF(H31="Laptop",Predictive_Model!$D$43,IF(H31="Mobile",Predictive_Model!$D$44,IF(H31="TV",Predictive_Model!$D$45,IF(H31="Tablet",Predictive_Model!$D$46,0))))+IF(K31="Crypto",Predictive_Model!$D$48,IF(K31="Debit Card",Predictive_Model!$D$49,IF(K31="Gift Card",Predictive_Model!$D$50,IF(K31="PayPal",Predictive_Model!$D$51,0))))+IF(N31="Comedy",Predictive_Model!$D$53,IF(N31="Documentary",Predictive_Model!$D$54,IF(N31="Drama",Predictive_Model!$D$55,IF(N31="Horror",Predictive_Model!$D$56,IF(N31="Romance",Predictive_Model!$D$57,IF(N31="Sci-Fi",Predictive_Model!$D$58,0)))))))))</f>
        <v>0.37135037386756442</v>
      </c>
      <c r="V31" s="3" t="str">
        <f t="shared" si="6"/>
        <v>Medium</v>
      </c>
      <c r="W31" s="6">
        <f t="shared" si="7"/>
        <v>6.6805932258774829</v>
      </c>
      <c r="X31" s="3" t="str">
        <f t="shared" si="8"/>
        <v>Monitor</v>
      </c>
      <c r="Y31" s="3" t="str">
        <f t="shared" si="9"/>
        <v>OK</v>
      </c>
    </row>
    <row r="32" spans="1:25" x14ac:dyDescent="0.25">
      <c r="A32" s="3" t="str">
        <f>Raw_Data!A32</f>
        <v>8c2d377b-f6ec-44b5-ae08-3660c4358a93</v>
      </c>
      <c r="B32" s="3">
        <f>Raw_Data!B32</f>
        <v>30</v>
      </c>
      <c r="C32" s="3" t="str">
        <f>Raw_Data!C32</f>
        <v>Other</v>
      </c>
      <c r="D32" s="3" t="str">
        <f>Raw_Data!D32</f>
        <v>Premium</v>
      </c>
      <c r="E32" s="3">
        <f>Raw_Data!E32</f>
        <v>1.37</v>
      </c>
      <c r="F32" s="3">
        <f>Raw_Data!F32</f>
        <v>55</v>
      </c>
      <c r="G32" s="3" t="str">
        <f>Raw_Data!G32</f>
        <v>North America</v>
      </c>
      <c r="H32" s="3" t="str">
        <f>Raw_Data!H32</f>
        <v>Mobile</v>
      </c>
      <c r="I32" s="3">
        <f>Raw_Data!I32</f>
        <v>17.989999999999998</v>
      </c>
      <c r="J32" s="3">
        <f>Raw_Data!J32</f>
        <v>1</v>
      </c>
      <c r="K32" s="3" t="str">
        <f>Raw_Data!K32</f>
        <v>Debit Card</v>
      </c>
      <c r="L32" s="3">
        <f>Raw_Data!L32</f>
        <v>1</v>
      </c>
      <c r="M32" s="3">
        <f>Raw_Data!M32</f>
        <v>0.02</v>
      </c>
      <c r="N32" s="3" t="str">
        <f>Raw_Data!N32</f>
        <v>Horror</v>
      </c>
      <c r="O32" s="3" t="str">
        <f t="shared" si="0"/>
        <v>25-34</v>
      </c>
      <c r="P32" s="3" t="str">
        <f t="shared" si="1"/>
        <v>&lt;10h</v>
      </c>
      <c r="Q32" s="3" t="str">
        <f t="shared" si="2"/>
        <v>46-60d</v>
      </c>
      <c r="R32" s="3" t="str">
        <f t="shared" si="3"/>
        <v>Low</v>
      </c>
      <c r="S32" s="3" t="str">
        <f t="shared" si="4"/>
        <v>High</v>
      </c>
      <c r="T32" s="3" t="str">
        <f t="shared" si="5"/>
        <v>Churned</v>
      </c>
      <c r="U32" s="4">
        <f>1/(1+EXP(-(Predictive_Model!$B$5+((B32-Predictive_Model!$B$20)/Predictive_Model!$C$20)*Predictive_Model!$D$20+((E32-Predictive_Model!$B$21)/Predictive_Model!$C$21)*Predictive_Model!$D$21+((F32-Predictive_Model!$B$22)/Predictive_Model!$C$22)*Predictive_Model!$D$22+((I32-Predictive_Model!$B$23)/Predictive_Model!$C$23)*Predictive_Model!$D$23+((L32-Predictive_Model!$B$24)/Predictive_Model!$C$24)*Predictive_Model!$D$24+((M32-Predictive_Model!$B$25)/Predictive_Model!$C$25)*Predictive_Model!$D$25+IF(C32="Male",Predictive_Model!$D$31,IF(C32="Other",Predictive_Model!$D$32,0))+IF(D32="Premium",Predictive_Model!$D$34,IF(D32="Standard",Predictive_Model!$D$35,0))+IF(G32="Asia",Predictive_Model!$D$37,IF(G32="Europe",Predictive_Model!$D$38,IF(G32="North America",Predictive_Model!$D$39,IF(G32="Oceania",Predictive_Model!$D$40,IF(G32="South America",Predictive_Model!$D$41,0)))))+IF(H32="Laptop",Predictive_Model!$D$43,IF(H32="Mobile",Predictive_Model!$D$44,IF(H32="TV",Predictive_Model!$D$45,IF(H32="Tablet",Predictive_Model!$D$46,0))))+IF(K32="Crypto",Predictive_Model!$D$48,IF(K32="Debit Card",Predictive_Model!$D$49,IF(K32="Gift Card",Predictive_Model!$D$50,IF(K32="PayPal",Predictive_Model!$D$51,0))))+IF(N32="Comedy",Predictive_Model!$D$53,IF(N32="Documentary",Predictive_Model!$D$54,IF(N32="Drama",Predictive_Model!$D$55,IF(N32="Horror",Predictive_Model!$D$56,IF(N32="Romance",Predictive_Model!$D$57,IF(N32="Sci-Fi",Predictive_Model!$D$58,0)))))))))</f>
        <v>0.99994943747073495</v>
      </c>
      <c r="V32" s="3" t="str">
        <f t="shared" si="6"/>
        <v>Critical</v>
      </c>
      <c r="W32" s="6">
        <f t="shared" si="7"/>
        <v>17.989999999999998</v>
      </c>
      <c r="X32" s="3" t="str">
        <f t="shared" si="8"/>
        <v>Priority 1</v>
      </c>
      <c r="Y32" s="3" t="str">
        <f t="shared" si="9"/>
        <v>OK</v>
      </c>
    </row>
    <row r="33" spans="1:25" x14ac:dyDescent="0.25">
      <c r="A33" s="3" t="str">
        <f>Raw_Data!A33</f>
        <v>afcc5c55-a3d8-4e2f-ab95-3d34f5e0390d</v>
      </c>
      <c r="B33" s="3">
        <f>Raw_Data!B33</f>
        <v>69</v>
      </c>
      <c r="C33" s="3" t="str">
        <f>Raw_Data!C33</f>
        <v>Female</v>
      </c>
      <c r="D33" s="3" t="str">
        <f>Raw_Data!D33</f>
        <v>Basic</v>
      </c>
      <c r="E33" s="3">
        <f>Raw_Data!E33</f>
        <v>24.56</v>
      </c>
      <c r="F33" s="3">
        <f>Raw_Data!F33</f>
        <v>53</v>
      </c>
      <c r="G33" s="3" t="str">
        <f>Raw_Data!G33</f>
        <v>Oceania</v>
      </c>
      <c r="H33" s="3" t="str">
        <f>Raw_Data!H33</f>
        <v>Laptop</v>
      </c>
      <c r="I33" s="3">
        <f>Raw_Data!I33</f>
        <v>8.99</v>
      </c>
      <c r="J33" s="3">
        <f>Raw_Data!J33</f>
        <v>1</v>
      </c>
      <c r="K33" s="3" t="str">
        <f>Raw_Data!K33</f>
        <v>Gift Card</v>
      </c>
      <c r="L33" s="3">
        <f>Raw_Data!L33</f>
        <v>1</v>
      </c>
      <c r="M33" s="3">
        <f>Raw_Data!M33</f>
        <v>0.45</v>
      </c>
      <c r="N33" s="3" t="str">
        <f>Raw_Data!N33</f>
        <v>Action</v>
      </c>
      <c r="O33" s="3" t="str">
        <f t="shared" si="0"/>
        <v>55-70</v>
      </c>
      <c r="P33" s="3" t="str">
        <f t="shared" si="1"/>
        <v>10-24h</v>
      </c>
      <c r="Q33" s="3" t="str">
        <f t="shared" si="2"/>
        <v>46-60d</v>
      </c>
      <c r="R33" s="3" t="str">
        <f t="shared" si="3"/>
        <v>Medium</v>
      </c>
      <c r="S33" s="3" t="str">
        <f t="shared" si="4"/>
        <v>Low</v>
      </c>
      <c r="T33" s="3" t="str">
        <f t="shared" si="5"/>
        <v>Churned</v>
      </c>
      <c r="U33" s="4">
        <f>1/(1+EXP(-(Predictive_Model!$B$5+((B33-Predictive_Model!$B$20)/Predictive_Model!$C$20)*Predictive_Model!$D$20+((E33-Predictive_Model!$B$21)/Predictive_Model!$C$21)*Predictive_Model!$D$21+((F33-Predictive_Model!$B$22)/Predictive_Model!$C$22)*Predictive_Model!$D$22+((I33-Predictive_Model!$B$23)/Predictive_Model!$C$23)*Predictive_Model!$D$23+((L33-Predictive_Model!$B$24)/Predictive_Model!$C$24)*Predictive_Model!$D$24+((M33-Predictive_Model!$B$25)/Predictive_Model!$C$25)*Predictive_Model!$D$25+IF(C33="Male",Predictive_Model!$D$31,IF(C33="Other",Predictive_Model!$D$32,0))+IF(D33="Premium",Predictive_Model!$D$34,IF(D33="Standard",Predictive_Model!$D$35,0))+IF(G33="Asia",Predictive_Model!$D$37,IF(G33="Europe",Predictive_Model!$D$38,IF(G33="North America",Predictive_Model!$D$39,IF(G33="Oceania",Predictive_Model!$D$40,IF(G33="South America",Predictive_Model!$D$41,0)))))+IF(H33="Laptop",Predictive_Model!$D$43,IF(H33="Mobile",Predictive_Model!$D$44,IF(H33="TV",Predictive_Model!$D$45,IF(H33="Tablet",Predictive_Model!$D$46,0))))+IF(K33="Crypto",Predictive_Model!$D$48,IF(K33="Debit Card",Predictive_Model!$D$49,IF(K33="Gift Card",Predictive_Model!$D$50,IF(K33="PayPal",Predictive_Model!$D$51,0))))+IF(N33="Comedy",Predictive_Model!$D$53,IF(N33="Documentary",Predictive_Model!$D$54,IF(N33="Drama",Predictive_Model!$D$55,IF(N33="Horror",Predictive_Model!$D$56,IF(N33="Romance",Predictive_Model!$D$57,IF(N33="Sci-Fi",Predictive_Model!$D$58,0)))))))))</f>
        <v>0.97605705839936152</v>
      </c>
      <c r="V33" s="3" t="str">
        <f t="shared" si="6"/>
        <v>Critical</v>
      </c>
      <c r="W33" s="6">
        <f t="shared" si="7"/>
        <v>8.99</v>
      </c>
      <c r="X33" s="3" t="str">
        <f t="shared" si="8"/>
        <v>Priority 2</v>
      </c>
      <c r="Y33" s="3" t="str">
        <f t="shared" si="9"/>
        <v>OK</v>
      </c>
    </row>
    <row r="34" spans="1:25" x14ac:dyDescent="0.25">
      <c r="A34" s="3" t="str">
        <f>Raw_Data!A34</f>
        <v>2211b077-0300-4e0c-834c-e7751a45eb96</v>
      </c>
      <c r="B34" s="3">
        <f>Raw_Data!B34</f>
        <v>47</v>
      </c>
      <c r="C34" s="3" t="str">
        <f>Raw_Data!C34</f>
        <v>Other</v>
      </c>
      <c r="D34" s="3" t="str">
        <f>Raw_Data!D34</f>
        <v>Standard</v>
      </c>
      <c r="E34" s="3">
        <f>Raw_Data!E34</f>
        <v>15.87</v>
      </c>
      <c r="F34" s="3">
        <f>Raw_Data!F34</f>
        <v>52</v>
      </c>
      <c r="G34" s="3" t="str">
        <f>Raw_Data!G34</f>
        <v>Africa</v>
      </c>
      <c r="H34" s="3" t="str">
        <f>Raw_Data!H34</f>
        <v>Laptop</v>
      </c>
      <c r="I34" s="3">
        <f>Raw_Data!I34</f>
        <v>13.99</v>
      </c>
      <c r="J34" s="3">
        <f>Raw_Data!J34</f>
        <v>1</v>
      </c>
      <c r="K34" s="3" t="str">
        <f>Raw_Data!K34</f>
        <v>Crypto</v>
      </c>
      <c r="L34" s="3">
        <f>Raw_Data!L34</f>
        <v>1</v>
      </c>
      <c r="M34" s="3">
        <f>Raw_Data!M34</f>
        <v>0.3</v>
      </c>
      <c r="N34" s="3" t="str">
        <f>Raw_Data!N34</f>
        <v>Sci-Fi</v>
      </c>
      <c r="O34" s="3" t="str">
        <f t="shared" si="0"/>
        <v>45-54</v>
      </c>
      <c r="P34" s="3" t="str">
        <f t="shared" si="1"/>
        <v>10-24h</v>
      </c>
      <c r="Q34" s="3" t="str">
        <f t="shared" si="2"/>
        <v>46-60d</v>
      </c>
      <c r="R34" s="3" t="str">
        <f t="shared" si="3"/>
        <v>Medium</v>
      </c>
      <c r="S34" s="3" t="str">
        <f t="shared" si="4"/>
        <v>Mid</v>
      </c>
      <c r="T34" s="3" t="str">
        <f t="shared" si="5"/>
        <v>Churned</v>
      </c>
      <c r="U34" s="4">
        <f>1/(1+EXP(-(Predictive_Model!$B$5+((B34-Predictive_Model!$B$20)/Predictive_Model!$C$20)*Predictive_Model!$D$20+((E34-Predictive_Model!$B$21)/Predictive_Model!$C$21)*Predictive_Model!$D$21+((F34-Predictive_Model!$B$22)/Predictive_Model!$C$22)*Predictive_Model!$D$22+((I34-Predictive_Model!$B$23)/Predictive_Model!$C$23)*Predictive_Model!$D$23+((L34-Predictive_Model!$B$24)/Predictive_Model!$C$24)*Predictive_Model!$D$24+((M34-Predictive_Model!$B$25)/Predictive_Model!$C$25)*Predictive_Model!$D$25+IF(C34="Male",Predictive_Model!$D$31,IF(C34="Other",Predictive_Model!$D$32,0))+IF(D34="Premium",Predictive_Model!$D$34,IF(D34="Standard",Predictive_Model!$D$35,0))+IF(G34="Asia",Predictive_Model!$D$37,IF(G34="Europe",Predictive_Model!$D$38,IF(G34="North America",Predictive_Model!$D$39,IF(G34="Oceania",Predictive_Model!$D$40,IF(G34="South America",Predictive_Model!$D$41,0)))))+IF(H34="Laptop",Predictive_Model!$D$43,IF(H34="Mobile",Predictive_Model!$D$44,IF(H34="TV",Predictive_Model!$D$45,IF(H34="Tablet",Predictive_Model!$D$46,0))))+IF(K34="Crypto",Predictive_Model!$D$48,IF(K34="Debit Card",Predictive_Model!$D$49,IF(K34="Gift Card",Predictive_Model!$D$50,IF(K34="PayPal",Predictive_Model!$D$51,0))))+IF(N34="Comedy",Predictive_Model!$D$53,IF(N34="Documentary",Predictive_Model!$D$54,IF(N34="Drama",Predictive_Model!$D$55,IF(N34="Horror",Predictive_Model!$D$56,IF(N34="Romance",Predictive_Model!$D$57,IF(N34="Sci-Fi",Predictive_Model!$D$58,0)))))))))</f>
        <v>0.99128682198842366</v>
      </c>
      <c r="V34" s="3" t="str">
        <f t="shared" si="6"/>
        <v>Critical</v>
      </c>
      <c r="W34" s="6">
        <f t="shared" si="7"/>
        <v>13.99</v>
      </c>
      <c r="X34" s="3" t="str">
        <f t="shared" si="8"/>
        <v>Priority 2</v>
      </c>
      <c r="Y34" s="3" t="str">
        <f t="shared" si="9"/>
        <v>OK</v>
      </c>
    </row>
    <row r="35" spans="1:25" x14ac:dyDescent="0.25">
      <c r="A35" s="3" t="str">
        <f>Raw_Data!A35</f>
        <v>8d755725-4f16-4006-bdae-fa3dc9fa2579</v>
      </c>
      <c r="B35" s="3">
        <f>Raw_Data!B35</f>
        <v>49</v>
      </c>
      <c r="C35" s="3" t="str">
        <f>Raw_Data!C35</f>
        <v>Female</v>
      </c>
      <c r="D35" s="3" t="str">
        <f>Raw_Data!D35</f>
        <v>Standard</v>
      </c>
      <c r="E35" s="3">
        <f>Raw_Data!E35</f>
        <v>7.62</v>
      </c>
      <c r="F35" s="3">
        <f>Raw_Data!F35</f>
        <v>27</v>
      </c>
      <c r="G35" s="3" t="str">
        <f>Raw_Data!G35</f>
        <v>Asia</v>
      </c>
      <c r="H35" s="3" t="str">
        <f>Raw_Data!H35</f>
        <v>TV</v>
      </c>
      <c r="I35" s="3">
        <f>Raw_Data!I35</f>
        <v>13.99</v>
      </c>
      <c r="J35" s="3">
        <f>Raw_Data!J35</f>
        <v>0</v>
      </c>
      <c r="K35" s="3" t="str">
        <f>Raw_Data!K35</f>
        <v>Debit Card</v>
      </c>
      <c r="L35" s="3">
        <f>Raw_Data!L35</f>
        <v>3</v>
      </c>
      <c r="M35" s="3">
        <f>Raw_Data!M35</f>
        <v>0.27</v>
      </c>
      <c r="N35" s="3" t="str">
        <f>Raw_Data!N35</f>
        <v>Action</v>
      </c>
      <c r="O35" s="3" t="str">
        <f t="shared" si="0"/>
        <v>45-54</v>
      </c>
      <c r="P35" s="3" t="str">
        <f t="shared" si="1"/>
        <v>&lt;10h</v>
      </c>
      <c r="Q35" s="3" t="str">
        <f t="shared" si="2"/>
        <v>22-45d</v>
      </c>
      <c r="R35" s="3" t="str">
        <f t="shared" si="3"/>
        <v>Medium</v>
      </c>
      <c r="S35" s="3" t="str">
        <f t="shared" si="4"/>
        <v>Mid</v>
      </c>
      <c r="T35" s="3" t="str">
        <f t="shared" si="5"/>
        <v>Active</v>
      </c>
      <c r="U35" s="4">
        <f>1/(1+EXP(-(Predictive_Model!$B$5+((B35-Predictive_Model!$B$20)/Predictive_Model!$C$20)*Predictive_Model!$D$20+((E35-Predictive_Model!$B$21)/Predictive_Model!$C$21)*Predictive_Model!$D$21+((F35-Predictive_Model!$B$22)/Predictive_Model!$C$22)*Predictive_Model!$D$22+((I35-Predictive_Model!$B$23)/Predictive_Model!$C$23)*Predictive_Model!$D$23+((L35-Predictive_Model!$B$24)/Predictive_Model!$C$24)*Predictive_Model!$D$24+((M35-Predictive_Model!$B$25)/Predictive_Model!$C$25)*Predictive_Model!$D$25+IF(C35="Male",Predictive_Model!$D$31,IF(C35="Other",Predictive_Model!$D$32,0))+IF(D35="Premium",Predictive_Model!$D$34,IF(D35="Standard",Predictive_Model!$D$35,0))+IF(G35="Asia",Predictive_Model!$D$37,IF(G35="Europe",Predictive_Model!$D$38,IF(G35="North America",Predictive_Model!$D$39,IF(G35="Oceania",Predictive_Model!$D$40,IF(G35="South America",Predictive_Model!$D$41,0)))))+IF(H35="Laptop",Predictive_Model!$D$43,IF(H35="Mobile",Predictive_Model!$D$44,IF(H35="TV",Predictive_Model!$D$45,IF(H35="Tablet",Predictive_Model!$D$46,0))))+IF(K35="Crypto",Predictive_Model!$D$48,IF(K35="Debit Card",Predictive_Model!$D$49,IF(K35="Gift Card",Predictive_Model!$D$50,IF(K35="PayPal",Predictive_Model!$D$51,0))))+IF(N35="Comedy",Predictive_Model!$D$53,IF(N35="Documentary",Predictive_Model!$D$54,IF(N35="Drama",Predictive_Model!$D$55,IF(N35="Horror",Predictive_Model!$D$56,IF(N35="Romance",Predictive_Model!$D$57,IF(N35="Sci-Fi",Predictive_Model!$D$58,0)))))))))</f>
        <v>0.88602594778001209</v>
      </c>
      <c r="V35" s="3" t="str">
        <f t="shared" si="6"/>
        <v>Critical</v>
      </c>
      <c r="W35" s="6">
        <f t="shared" si="7"/>
        <v>12.39550300944237</v>
      </c>
      <c r="X35" s="3" t="str">
        <f t="shared" si="8"/>
        <v>Priority 2</v>
      </c>
      <c r="Y35" s="3" t="str">
        <f t="shared" si="9"/>
        <v>OK</v>
      </c>
    </row>
    <row r="36" spans="1:25" x14ac:dyDescent="0.25">
      <c r="A36" s="3" t="str">
        <f>Raw_Data!A36</f>
        <v>c39a5943-fe7c-46ec-8d3c-2a24ab46733b</v>
      </c>
      <c r="B36" s="3">
        <f>Raw_Data!B36</f>
        <v>67</v>
      </c>
      <c r="C36" s="3" t="str">
        <f>Raw_Data!C36</f>
        <v>Male</v>
      </c>
      <c r="D36" s="3" t="str">
        <f>Raw_Data!D36</f>
        <v>Standard</v>
      </c>
      <c r="E36" s="3">
        <f>Raw_Data!E36</f>
        <v>3.05</v>
      </c>
      <c r="F36" s="3">
        <f>Raw_Data!F36</f>
        <v>29</v>
      </c>
      <c r="G36" s="3" t="str">
        <f>Raw_Data!G36</f>
        <v>Oceania</v>
      </c>
      <c r="H36" s="3" t="str">
        <f>Raw_Data!H36</f>
        <v>Tablet</v>
      </c>
      <c r="I36" s="3">
        <f>Raw_Data!I36</f>
        <v>13.99</v>
      </c>
      <c r="J36" s="3">
        <f>Raw_Data!J36</f>
        <v>1</v>
      </c>
      <c r="K36" s="3" t="str">
        <f>Raw_Data!K36</f>
        <v>PayPal</v>
      </c>
      <c r="L36" s="3">
        <f>Raw_Data!L36</f>
        <v>1</v>
      </c>
      <c r="M36" s="3">
        <f>Raw_Data!M36</f>
        <v>0.1</v>
      </c>
      <c r="N36" s="3" t="str">
        <f>Raw_Data!N36</f>
        <v>Drama</v>
      </c>
      <c r="O36" s="3" t="str">
        <f t="shared" si="0"/>
        <v>55-70</v>
      </c>
      <c r="P36" s="3" t="str">
        <f t="shared" si="1"/>
        <v>&lt;10h</v>
      </c>
      <c r="Q36" s="3" t="str">
        <f t="shared" si="2"/>
        <v>22-45d</v>
      </c>
      <c r="R36" s="3" t="str">
        <f t="shared" si="3"/>
        <v>Medium</v>
      </c>
      <c r="S36" s="3" t="str">
        <f t="shared" si="4"/>
        <v>Mid</v>
      </c>
      <c r="T36" s="3" t="str">
        <f t="shared" si="5"/>
        <v>Churned</v>
      </c>
      <c r="U36" s="4">
        <f>1/(1+EXP(-(Predictive_Model!$B$5+((B36-Predictive_Model!$B$20)/Predictive_Model!$C$20)*Predictive_Model!$D$20+((E36-Predictive_Model!$B$21)/Predictive_Model!$C$21)*Predictive_Model!$D$21+((F36-Predictive_Model!$B$22)/Predictive_Model!$C$22)*Predictive_Model!$D$22+((I36-Predictive_Model!$B$23)/Predictive_Model!$C$23)*Predictive_Model!$D$23+((L36-Predictive_Model!$B$24)/Predictive_Model!$C$24)*Predictive_Model!$D$24+((M36-Predictive_Model!$B$25)/Predictive_Model!$C$25)*Predictive_Model!$D$25+IF(C36="Male",Predictive_Model!$D$31,IF(C36="Other",Predictive_Model!$D$32,0))+IF(D36="Premium",Predictive_Model!$D$34,IF(D36="Standard",Predictive_Model!$D$35,0))+IF(G36="Asia",Predictive_Model!$D$37,IF(G36="Europe",Predictive_Model!$D$38,IF(G36="North America",Predictive_Model!$D$39,IF(G36="Oceania",Predictive_Model!$D$40,IF(G36="South America",Predictive_Model!$D$41,0)))))+IF(H36="Laptop",Predictive_Model!$D$43,IF(H36="Mobile",Predictive_Model!$D$44,IF(H36="TV",Predictive_Model!$D$45,IF(H36="Tablet",Predictive_Model!$D$46,0))))+IF(K36="Crypto",Predictive_Model!$D$48,IF(K36="Debit Card",Predictive_Model!$D$49,IF(K36="Gift Card",Predictive_Model!$D$50,IF(K36="PayPal",Predictive_Model!$D$51,0))))+IF(N36="Comedy",Predictive_Model!$D$53,IF(N36="Documentary",Predictive_Model!$D$54,IF(N36="Drama",Predictive_Model!$D$55,IF(N36="Horror",Predictive_Model!$D$56,IF(N36="Romance",Predictive_Model!$D$57,IF(N36="Sci-Fi",Predictive_Model!$D$58,0)))))))))</f>
        <v>0.99949816012391868</v>
      </c>
      <c r="V36" s="3" t="str">
        <f t="shared" si="6"/>
        <v>Critical</v>
      </c>
      <c r="W36" s="6">
        <f t="shared" si="7"/>
        <v>13.99</v>
      </c>
      <c r="X36" s="3" t="str">
        <f t="shared" si="8"/>
        <v>Priority 2</v>
      </c>
      <c r="Y36" s="3" t="str">
        <f t="shared" si="9"/>
        <v>OK</v>
      </c>
    </row>
    <row r="37" spans="1:25" x14ac:dyDescent="0.25">
      <c r="A37" s="3" t="str">
        <f>Raw_Data!A37</f>
        <v>e62d9bc8-dab9-42e0-b6b2-e8d076fe843b</v>
      </c>
      <c r="B37" s="3">
        <f>Raw_Data!B37</f>
        <v>23</v>
      </c>
      <c r="C37" s="3" t="str">
        <f>Raw_Data!C37</f>
        <v>Female</v>
      </c>
      <c r="D37" s="3" t="str">
        <f>Raw_Data!D37</f>
        <v>Premium</v>
      </c>
      <c r="E37" s="3">
        <f>Raw_Data!E37</f>
        <v>13.31</v>
      </c>
      <c r="F37" s="3">
        <f>Raw_Data!F37</f>
        <v>34</v>
      </c>
      <c r="G37" s="3" t="str">
        <f>Raw_Data!G37</f>
        <v>Africa</v>
      </c>
      <c r="H37" s="3" t="str">
        <f>Raw_Data!H37</f>
        <v>Mobile</v>
      </c>
      <c r="I37" s="3">
        <f>Raw_Data!I37</f>
        <v>17.989999999999998</v>
      </c>
      <c r="J37" s="3">
        <f>Raw_Data!J37</f>
        <v>1</v>
      </c>
      <c r="K37" s="3" t="str">
        <f>Raw_Data!K37</f>
        <v>Debit Card</v>
      </c>
      <c r="L37" s="3">
        <f>Raw_Data!L37</f>
        <v>2</v>
      </c>
      <c r="M37" s="3">
        <f>Raw_Data!M37</f>
        <v>0.38</v>
      </c>
      <c r="N37" s="3" t="str">
        <f>Raw_Data!N37</f>
        <v>Romance</v>
      </c>
      <c r="O37" s="3" t="str">
        <f t="shared" si="0"/>
        <v>18-24</v>
      </c>
      <c r="P37" s="3" t="str">
        <f t="shared" si="1"/>
        <v>10-24h</v>
      </c>
      <c r="Q37" s="3" t="str">
        <f t="shared" si="2"/>
        <v>22-45d</v>
      </c>
      <c r="R37" s="3" t="str">
        <f t="shared" si="3"/>
        <v>Medium</v>
      </c>
      <c r="S37" s="3" t="str">
        <f t="shared" si="4"/>
        <v>High</v>
      </c>
      <c r="T37" s="3" t="str">
        <f t="shared" si="5"/>
        <v>Churned</v>
      </c>
      <c r="U37" s="4">
        <f>1/(1+EXP(-(Predictive_Model!$B$5+((B37-Predictive_Model!$B$20)/Predictive_Model!$C$20)*Predictive_Model!$D$20+((E37-Predictive_Model!$B$21)/Predictive_Model!$C$21)*Predictive_Model!$D$21+((F37-Predictive_Model!$B$22)/Predictive_Model!$C$22)*Predictive_Model!$D$22+((I37-Predictive_Model!$B$23)/Predictive_Model!$C$23)*Predictive_Model!$D$23+((L37-Predictive_Model!$B$24)/Predictive_Model!$C$24)*Predictive_Model!$D$24+((M37-Predictive_Model!$B$25)/Predictive_Model!$C$25)*Predictive_Model!$D$25+IF(C37="Male",Predictive_Model!$D$31,IF(C37="Other",Predictive_Model!$D$32,0))+IF(D37="Premium",Predictive_Model!$D$34,IF(D37="Standard",Predictive_Model!$D$35,0))+IF(G37="Asia",Predictive_Model!$D$37,IF(G37="Europe",Predictive_Model!$D$38,IF(G37="North America",Predictive_Model!$D$39,IF(G37="Oceania",Predictive_Model!$D$40,IF(G37="South America",Predictive_Model!$D$41,0)))))+IF(H37="Laptop",Predictive_Model!$D$43,IF(H37="Mobile",Predictive_Model!$D$44,IF(H37="TV",Predictive_Model!$D$45,IF(H37="Tablet",Predictive_Model!$D$46,0))))+IF(K37="Crypto",Predictive_Model!$D$48,IF(K37="Debit Card",Predictive_Model!$D$49,IF(K37="Gift Card",Predictive_Model!$D$50,IF(K37="PayPal",Predictive_Model!$D$51,0))))+IF(N37="Comedy",Predictive_Model!$D$53,IF(N37="Documentary",Predictive_Model!$D$54,IF(N37="Drama",Predictive_Model!$D$55,IF(N37="Horror",Predictive_Model!$D$56,IF(N37="Romance",Predictive_Model!$D$57,IF(N37="Sci-Fi",Predictive_Model!$D$58,0)))))))))</f>
        <v>0.87841521533217648</v>
      </c>
      <c r="V37" s="3" t="str">
        <f t="shared" si="6"/>
        <v>Critical</v>
      </c>
      <c r="W37" s="6">
        <f t="shared" si="7"/>
        <v>17.989999999999998</v>
      </c>
      <c r="X37" s="3" t="str">
        <f t="shared" si="8"/>
        <v>Priority 1</v>
      </c>
      <c r="Y37" s="3" t="str">
        <f t="shared" si="9"/>
        <v>OK</v>
      </c>
    </row>
    <row r="38" spans="1:25" x14ac:dyDescent="0.25">
      <c r="A38" s="3" t="str">
        <f>Raw_Data!A38</f>
        <v>7a89d8b6-28ec-4b0c-9d3b-88e0a5119e3b</v>
      </c>
      <c r="B38" s="3">
        <f>Raw_Data!B38</f>
        <v>67</v>
      </c>
      <c r="C38" s="3" t="str">
        <f>Raw_Data!C38</f>
        <v>Male</v>
      </c>
      <c r="D38" s="3" t="str">
        <f>Raw_Data!D38</f>
        <v>Basic</v>
      </c>
      <c r="E38" s="3">
        <f>Raw_Data!E38</f>
        <v>1.56</v>
      </c>
      <c r="F38" s="3">
        <f>Raw_Data!F38</f>
        <v>0</v>
      </c>
      <c r="G38" s="3" t="str">
        <f>Raw_Data!G38</f>
        <v>Oceania</v>
      </c>
      <c r="H38" s="3" t="str">
        <f>Raw_Data!H38</f>
        <v>Desktop</v>
      </c>
      <c r="I38" s="3">
        <f>Raw_Data!I38</f>
        <v>8.99</v>
      </c>
      <c r="J38" s="3">
        <f>Raw_Data!J38</f>
        <v>0</v>
      </c>
      <c r="K38" s="3" t="str">
        <f>Raw_Data!K38</f>
        <v>Crypto</v>
      </c>
      <c r="L38" s="3">
        <f>Raw_Data!L38</f>
        <v>5</v>
      </c>
      <c r="M38" s="3">
        <f>Raw_Data!M38</f>
        <v>1.56</v>
      </c>
      <c r="N38" s="3" t="str">
        <f>Raw_Data!N38</f>
        <v>Documentary</v>
      </c>
      <c r="O38" s="3" t="str">
        <f t="shared" si="0"/>
        <v>55-70</v>
      </c>
      <c r="P38" s="3" t="str">
        <f t="shared" si="1"/>
        <v>&lt;10h</v>
      </c>
      <c r="Q38" s="3" t="str">
        <f t="shared" si="2"/>
        <v>0-7d</v>
      </c>
      <c r="R38" s="3" t="str">
        <f t="shared" si="3"/>
        <v>Medium</v>
      </c>
      <c r="S38" s="3" t="str">
        <f t="shared" si="4"/>
        <v>Low</v>
      </c>
      <c r="T38" s="3" t="str">
        <f t="shared" si="5"/>
        <v>Active</v>
      </c>
      <c r="U38" s="4">
        <f>1/(1+EXP(-(Predictive_Model!$B$5+((B38-Predictive_Model!$B$20)/Predictive_Model!$C$20)*Predictive_Model!$D$20+((E38-Predictive_Model!$B$21)/Predictive_Model!$C$21)*Predictive_Model!$D$21+((F38-Predictive_Model!$B$22)/Predictive_Model!$C$22)*Predictive_Model!$D$22+((I38-Predictive_Model!$B$23)/Predictive_Model!$C$23)*Predictive_Model!$D$23+((L38-Predictive_Model!$B$24)/Predictive_Model!$C$24)*Predictive_Model!$D$24+((M38-Predictive_Model!$B$25)/Predictive_Model!$C$25)*Predictive_Model!$D$25+IF(C38="Male",Predictive_Model!$D$31,IF(C38="Other",Predictive_Model!$D$32,0))+IF(D38="Premium",Predictive_Model!$D$34,IF(D38="Standard",Predictive_Model!$D$35,0))+IF(G38="Asia",Predictive_Model!$D$37,IF(G38="Europe",Predictive_Model!$D$38,IF(G38="North America",Predictive_Model!$D$39,IF(G38="Oceania",Predictive_Model!$D$40,IF(G38="South America",Predictive_Model!$D$41,0)))))+IF(H38="Laptop",Predictive_Model!$D$43,IF(H38="Mobile",Predictive_Model!$D$44,IF(H38="TV",Predictive_Model!$D$45,IF(H38="Tablet",Predictive_Model!$D$46,0))))+IF(K38="Crypto",Predictive_Model!$D$48,IF(K38="Debit Card",Predictive_Model!$D$49,IF(K38="Gift Card",Predictive_Model!$D$50,IF(K38="PayPal",Predictive_Model!$D$51,0))))+IF(N38="Comedy",Predictive_Model!$D$53,IF(N38="Documentary",Predictive_Model!$D$54,IF(N38="Drama",Predictive_Model!$D$55,IF(N38="Horror",Predictive_Model!$D$56,IF(N38="Romance",Predictive_Model!$D$57,IF(N38="Sci-Fi",Predictive_Model!$D$58,0)))))))))</f>
        <v>0.17039855884304447</v>
      </c>
      <c r="V38" s="3" t="str">
        <f t="shared" si="6"/>
        <v>Low</v>
      </c>
      <c r="W38" s="6">
        <f t="shared" si="7"/>
        <v>1.5318830439989699</v>
      </c>
      <c r="X38" s="3" t="str">
        <f t="shared" si="8"/>
        <v>Monitor</v>
      </c>
      <c r="Y38" s="3" t="str">
        <f t="shared" si="9"/>
        <v>OK</v>
      </c>
    </row>
    <row r="39" spans="1:25" x14ac:dyDescent="0.25">
      <c r="A39" s="3" t="str">
        <f>Raw_Data!A39</f>
        <v>c8648f0f-0b92-4445-a3a7-5c48711cbc07</v>
      </c>
      <c r="B39" s="3">
        <f>Raw_Data!B39</f>
        <v>57</v>
      </c>
      <c r="C39" s="3" t="str">
        <f>Raw_Data!C39</f>
        <v>Male</v>
      </c>
      <c r="D39" s="3" t="str">
        <f>Raw_Data!D39</f>
        <v>Premium</v>
      </c>
      <c r="E39" s="3">
        <f>Raw_Data!E39</f>
        <v>0.97</v>
      </c>
      <c r="F39" s="3">
        <f>Raw_Data!F39</f>
        <v>32</v>
      </c>
      <c r="G39" s="3" t="str">
        <f>Raw_Data!G39</f>
        <v>South America</v>
      </c>
      <c r="H39" s="3" t="str">
        <f>Raw_Data!H39</f>
        <v>Mobile</v>
      </c>
      <c r="I39" s="3">
        <f>Raw_Data!I39</f>
        <v>17.989999999999998</v>
      </c>
      <c r="J39" s="3">
        <f>Raw_Data!J39</f>
        <v>1</v>
      </c>
      <c r="K39" s="3" t="str">
        <f>Raw_Data!K39</f>
        <v>Gift Card</v>
      </c>
      <c r="L39" s="3">
        <f>Raw_Data!L39</f>
        <v>2</v>
      </c>
      <c r="M39" s="3">
        <f>Raw_Data!M39</f>
        <v>0.03</v>
      </c>
      <c r="N39" s="3" t="str">
        <f>Raw_Data!N39</f>
        <v>Comedy</v>
      </c>
      <c r="O39" s="3" t="str">
        <f t="shared" si="0"/>
        <v>55-70</v>
      </c>
      <c r="P39" s="3" t="str">
        <f t="shared" si="1"/>
        <v>&lt;10h</v>
      </c>
      <c r="Q39" s="3" t="str">
        <f t="shared" si="2"/>
        <v>22-45d</v>
      </c>
      <c r="R39" s="3" t="str">
        <f t="shared" si="3"/>
        <v>Medium</v>
      </c>
      <c r="S39" s="3" t="str">
        <f t="shared" si="4"/>
        <v>High</v>
      </c>
      <c r="T39" s="3" t="str">
        <f t="shared" si="5"/>
        <v>Churned</v>
      </c>
      <c r="U39" s="4">
        <f>1/(1+EXP(-(Predictive_Model!$B$5+((B39-Predictive_Model!$B$20)/Predictive_Model!$C$20)*Predictive_Model!$D$20+((E39-Predictive_Model!$B$21)/Predictive_Model!$C$21)*Predictive_Model!$D$21+((F39-Predictive_Model!$B$22)/Predictive_Model!$C$22)*Predictive_Model!$D$22+((I39-Predictive_Model!$B$23)/Predictive_Model!$C$23)*Predictive_Model!$D$23+((L39-Predictive_Model!$B$24)/Predictive_Model!$C$24)*Predictive_Model!$D$24+((M39-Predictive_Model!$B$25)/Predictive_Model!$C$25)*Predictive_Model!$D$25+IF(C39="Male",Predictive_Model!$D$31,IF(C39="Other",Predictive_Model!$D$32,0))+IF(D39="Premium",Predictive_Model!$D$34,IF(D39="Standard",Predictive_Model!$D$35,0))+IF(G39="Asia",Predictive_Model!$D$37,IF(G39="Europe",Predictive_Model!$D$38,IF(G39="North America",Predictive_Model!$D$39,IF(G39="Oceania",Predictive_Model!$D$40,IF(G39="South America",Predictive_Model!$D$41,0)))))+IF(H39="Laptop",Predictive_Model!$D$43,IF(H39="Mobile",Predictive_Model!$D$44,IF(H39="TV",Predictive_Model!$D$45,IF(H39="Tablet",Predictive_Model!$D$46,0))))+IF(K39="Crypto",Predictive_Model!$D$48,IF(K39="Debit Card",Predictive_Model!$D$49,IF(K39="Gift Card",Predictive_Model!$D$50,IF(K39="PayPal",Predictive_Model!$D$51,0))))+IF(N39="Comedy",Predictive_Model!$D$53,IF(N39="Documentary",Predictive_Model!$D$54,IF(N39="Drama",Predictive_Model!$D$55,IF(N39="Horror",Predictive_Model!$D$56,IF(N39="Romance",Predictive_Model!$D$57,IF(N39="Sci-Fi",Predictive_Model!$D$58,0)))))))))</f>
        <v>0.99880131065051247</v>
      </c>
      <c r="V39" s="3" t="str">
        <f t="shared" si="6"/>
        <v>Critical</v>
      </c>
      <c r="W39" s="6">
        <f t="shared" si="7"/>
        <v>17.989999999999998</v>
      </c>
      <c r="X39" s="3" t="str">
        <f t="shared" si="8"/>
        <v>Priority 1</v>
      </c>
      <c r="Y39" s="3" t="str">
        <f t="shared" si="9"/>
        <v>OK</v>
      </c>
    </row>
    <row r="40" spans="1:25" x14ac:dyDescent="0.25">
      <c r="A40" s="3" t="str">
        <f>Raw_Data!A40</f>
        <v>ebe928a7-de65-4567-b349-06056b35e6a6</v>
      </c>
      <c r="B40" s="3">
        <f>Raw_Data!B40</f>
        <v>55</v>
      </c>
      <c r="C40" s="3" t="str">
        <f>Raw_Data!C40</f>
        <v>Other</v>
      </c>
      <c r="D40" s="3" t="str">
        <f>Raw_Data!D40</f>
        <v>Standard</v>
      </c>
      <c r="E40" s="3">
        <f>Raw_Data!E40</f>
        <v>21.58</v>
      </c>
      <c r="F40" s="3">
        <f>Raw_Data!F40</f>
        <v>48</v>
      </c>
      <c r="G40" s="3" t="str">
        <f>Raw_Data!G40</f>
        <v>North America</v>
      </c>
      <c r="H40" s="3" t="str">
        <f>Raw_Data!H40</f>
        <v>Mobile</v>
      </c>
      <c r="I40" s="3">
        <f>Raw_Data!I40</f>
        <v>13.99</v>
      </c>
      <c r="J40" s="3">
        <f>Raw_Data!J40</f>
        <v>0</v>
      </c>
      <c r="K40" s="3" t="str">
        <f>Raw_Data!K40</f>
        <v>Credit Card</v>
      </c>
      <c r="L40" s="3">
        <f>Raw_Data!L40</f>
        <v>5</v>
      </c>
      <c r="M40" s="3">
        <f>Raw_Data!M40</f>
        <v>0.44</v>
      </c>
      <c r="N40" s="3" t="str">
        <f>Raw_Data!N40</f>
        <v>Romance</v>
      </c>
      <c r="O40" s="3" t="str">
        <f t="shared" si="0"/>
        <v>55-70</v>
      </c>
      <c r="P40" s="3" t="str">
        <f t="shared" si="1"/>
        <v>10-24h</v>
      </c>
      <c r="Q40" s="3" t="str">
        <f t="shared" si="2"/>
        <v>46-60d</v>
      </c>
      <c r="R40" s="3" t="str">
        <f t="shared" si="3"/>
        <v>Medium</v>
      </c>
      <c r="S40" s="3" t="str">
        <f t="shared" si="4"/>
        <v>Mid</v>
      </c>
      <c r="T40" s="3" t="str">
        <f t="shared" si="5"/>
        <v>Active</v>
      </c>
      <c r="U40" s="4">
        <f>1/(1+EXP(-(Predictive_Model!$B$5+((B40-Predictive_Model!$B$20)/Predictive_Model!$C$20)*Predictive_Model!$D$20+((E40-Predictive_Model!$B$21)/Predictive_Model!$C$21)*Predictive_Model!$D$21+((F40-Predictive_Model!$B$22)/Predictive_Model!$C$22)*Predictive_Model!$D$22+((I40-Predictive_Model!$B$23)/Predictive_Model!$C$23)*Predictive_Model!$D$23+((L40-Predictive_Model!$B$24)/Predictive_Model!$C$24)*Predictive_Model!$D$24+((M40-Predictive_Model!$B$25)/Predictive_Model!$C$25)*Predictive_Model!$D$25+IF(C40="Male",Predictive_Model!$D$31,IF(C40="Other",Predictive_Model!$D$32,0))+IF(D40="Premium",Predictive_Model!$D$34,IF(D40="Standard",Predictive_Model!$D$35,0))+IF(G40="Asia",Predictive_Model!$D$37,IF(G40="Europe",Predictive_Model!$D$38,IF(G40="North America",Predictive_Model!$D$39,IF(G40="Oceania",Predictive_Model!$D$40,IF(G40="South America",Predictive_Model!$D$41,0)))))+IF(H40="Laptop",Predictive_Model!$D$43,IF(H40="Mobile",Predictive_Model!$D$44,IF(H40="TV",Predictive_Model!$D$45,IF(H40="Tablet",Predictive_Model!$D$46,0))))+IF(K40="Crypto",Predictive_Model!$D$48,IF(K40="Debit Card",Predictive_Model!$D$49,IF(K40="Gift Card",Predictive_Model!$D$50,IF(K40="PayPal",Predictive_Model!$D$51,0))))+IF(N40="Comedy",Predictive_Model!$D$53,IF(N40="Documentary",Predictive_Model!$D$54,IF(N40="Drama",Predictive_Model!$D$55,IF(N40="Horror",Predictive_Model!$D$56,IF(N40="Romance",Predictive_Model!$D$57,IF(N40="Sci-Fi",Predictive_Model!$D$58,0)))))))))</f>
        <v>0.6860276149348512</v>
      </c>
      <c r="V40" s="3" t="str">
        <f t="shared" si="6"/>
        <v>High</v>
      </c>
      <c r="W40" s="6">
        <f t="shared" si="7"/>
        <v>9.5975263329385676</v>
      </c>
      <c r="X40" s="3" t="str">
        <f t="shared" si="8"/>
        <v>Priority 2</v>
      </c>
      <c r="Y40" s="3" t="str">
        <f t="shared" si="9"/>
        <v>OK</v>
      </c>
    </row>
    <row r="41" spans="1:25" x14ac:dyDescent="0.25">
      <c r="A41" s="3" t="str">
        <f>Raw_Data!A41</f>
        <v>8b3597af-7da9-405d-9815-60d1e4dbe2e5</v>
      </c>
      <c r="B41" s="3">
        <f>Raw_Data!B41</f>
        <v>35</v>
      </c>
      <c r="C41" s="3" t="str">
        <f>Raw_Data!C41</f>
        <v>Other</v>
      </c>
      <c r="D41" s="3" t="str">
        <f>Raw_Data!D41</f>
        <v>Standard</v>
      </c>
      <c r="E41" s="3">
        <f>Raw_Data!E41</f>
        <v>22.59</v>
      </c>
      <c r="F41" s="3">
        <f>Raw_Data!F41</f>
        <v>16</v>
      </c>
      <c r="G41" s="3" t="str">
        <f>Raw_Data!G41</f>
        <v>Europe</v>
      </c>
      <c r="H41" s="3" t="str">
        <f>Raw_Data!H41</f>
        <v>Tablet</v>
      </c>
      <c r="I41" s="3">
        <f>Raw_Data!I41</f>
        <v>13.99</v>
      </c>
      <c r="J41" s="3">
        <f>Raw_Data!J41</f>
        <v>0</v>
      </c>
      <c r="K41" s="3" t="str">
        <f>Raw_Data!K41</f>
        <v>Credit Card</v>
      </c>
      <c r="L41" s="3">
        <f>Raw_Data!L41</f>
        <v>2</v>
      </c>
      <c r="M41" s="3">
        <f>Raw_Data!M41</f>
        <v>1.33</v>
      </c>
      <c r="N41" s="3" t="str">
        <f>Raw_Data!N41</f>
        <v>Comedy</v>
      </c>
      <c r="O41" s="3" t="str">
        <f t="shared" si="0"/>
        <v>35-44</v>
      </c>
      <c r="P41" s="3" t="str">
        <f t="shared" si="1"/>
        <v>10-24h</v>
      </c>
      <c r="Q41" s="3" t="str">
        <f t="shared" si="2"/>
        <v>8-21d</v>
      </c>
      <c r="R41" s="3" t="str">
        <f t="shared" si="3"/>
        <v>Medium</v>
      </c>
      <c r="S41" s="3" t="str">
        <f t="shared" si="4"/>
        <v>Mid</v>
      </c>
      <c r="T41" s="3" t="str">
        <f t="shared" si="5"/>
        <v>Active</v>
      </c>
      <c r="U41" s="4">
        <f>1/(1+EXP(-(Predictive_Model!$B$5+((B41-Predictive_Model!$B$20)/Predictive_Model!$C$20)*Predictive_Model!$D$20+((E41-Predictive_Model!$B$21)/Predictive_Model!$C$21)*Predictive_Model!$D$21+((F41-Predictive_Model!$B$22)/Predictive_Model!$C$22)*Predictive_Model!$D$22+((I41-Predictive_Model!$B$23)/Predictive_Model!$C$23)*Predictive_Model!$D$23+((L41-Predictive_Model!$B$24)/Predictive_Model!$C$24)*Predictive_Model!$D$24+((M41-Predictive_Model!$B$25)/Predictive_Model!$C$25)*Predictive_Model!$D$25+IF(C41="Male",Predictive_Model!$D$31,IF(C41="Other",Predictive_Model!$D$32,0))+IF(D41="Premium",Predictive_Model!$D$34,IF(D41="Standard",Predictive_Model!$D$35,0))+IF(G41="Asia",Predictive_Model!$D$37,IF(G41="Europe",Predictive_Model!$D$38,IF(G41="North America",Predictive_Model!$D$39,IF(G41="Oceania",Predictive_Model!$D$40,IF(G41="South America",Predictive_Model!$D$41,0)))))+IF(H41="Laptop",Predictive_Model!$D$43,IF(H41="Mobile",Predictive_Model!$D$44,IF(H41="TV",Predictive_Model!$D$45,IF(H41="Tablet",Predictive_Model!$D$46,0))))+IF(K41="Crypto",Predictive_Model!$D$48,IF(K41="Debit Card",Predictive_Model!$D$49,IF(K41="Gift Card",Predictive_Model!$D$50,IF(K41="PayPal",Predictive_Model!$D$51,0))))+IF(N41="Comedy",Predictive_Model!$D$53,IF(N41="Documentary",Predictive_Model!$D$54,IF(N41="Drama",Predictive_Model!$D$55,IF(N41="Horror",Predictive_Model!$D$56,IF(N41="Romance",Predictive_Model!$D$57,IF(N41="Sci-Fi",Predictive_Model!$D$58,0)))))))))</f>
        <v>3.6941409853492882E-2</v>
      </c>
      <c r="V41" s="3" t="str">
        <f t="shared" si="6"/>
        <v>Low</v>
      </c>
      <c r="W41" s="6">
        <f t="shared" si="7"/>
        <v>0.51681032385036541</v>
      </c>
      <c r="X41" s="3" t="str">
        <f t="shared" si="8"/>
        <v>Monitor</v>
      </c>
      <c r="Y41" s="3" t="str">
        <f t="shared" si="9"/>
        <v>OK</v>
      </c>
    </row>
    <row r="42" spans="1:25" x14ac:dyDescent="0.25">
      <c r="A42" s="3" t="str">
        <f>Raw_Data!A42</f>
        <v>839ec473-5f41-4a8b-955a-ec14b3a9cad4</v>
      </c>
      <c r="B42" s="3">
        <f>Raw_Data!B42</f>
        <v>22</v>
      </c>
      <c r="C42" s="3" t="str">
        <f>Raw_Data!C42</f>
        <v>Female</v>
      </c>
      <c r="D42" s="3" t="str">
        <f>Raw_Data!D42</f>
        <v>Standard</v>
      </c>
      <c r="E42" s="3">
        <f>Raw_Data!E42</f>
        <v>9.69</v>
      </c>
      <c r="F42" s="3">
        <f>Raw_Data!F42</f>
        <v>35</v>
      </c>
      <c r="G42" s="3" t="str">
        <f>Raw_Data!G42</f>
        <v>Asia</v>
      </c>
      <c r="H42" s="3" t="str">
        <f>Raw_Data!H42</f>
        <v>TV</v>
      </c>
      <c r="I42" s="3">
        <f>Raw_Data!I42</f>
        <v>13.99</v>
      </c>
      <c r="J42" s="3">
        <f>Raw_Data!J42</f>
        <v>1</v>
      </c>
      <c r="K42" s="3" t="str">
        <f>Raw_Data!K42</f>
        <v>Crypto</v>
      </c>
      <c r="L42" s="3">
        <f>Raw_Data!L42</f>
        <v>4</v>
      </c>
      <c r="M42" s="3">
        <f>Raw_Data!M42</f>
        <v>0.27</v>
      </c>
      <c r="N42" s="3" t="str">
        <f>Raw_Data!N42</f>
        <v>Documentary</v>
      </c>
      <c r="O42" s="3" t="str">
        <f t="shared" si="0"/>
        <v>18-24</v>
      </c>
      <c r="P42" s="3" t="str">
        <f t="shared" si="1"/>
        <v>&lt;10h</v>
      </c>
      <c r="Q42" s="3" t="str">
        <f t="shared" si="2"/>
        <v>22-45d</v>
      </c>
      <c r="R42" s="3" t="str">
        <f t="shared" si="3"/>
        <v>Medium</v>
      </c>
      <c r="S42" s="3" t="str">
        <f t="shared" si="4"/>
        <v>Mid</v>
      </c>
      <c r="T42" s="3" t="str">
        <f t="shared" si="5"/>
        <v>Churned</v>
      </c>
      <c r="U42" s="4">
        <f>1/(1+EXP(-(Predictive_Model!$B$5+((B42-Predictive_Model!$B$20)/Predictive_Model!$C$20)*Predictive_Model!$D$20+((E42-Predictive_Model!$B$21)/Predictive_Model!$C$21)*Predictive_Model!$D$21+((F42-Predictive_Model!$B$22)/Predictive_Model!$C$22)*Predictive_Model!$D$22+((I42-Predictive_Model!$B$23)/Predictive_Model!$C$23)*Predictive_Model!$D$23+((L42-Predictive_Model!$B$24)/Predictive_Model!$C$24)*Predictive_Model!$D$24+((M42-Predictive_Model!$B$25)/Predictive_Model!$C$25)*Predictive_Model!$D$25+IF(C42="Male",Predictive_Model!$D$31,IF(C42="Other",Predictive_Model!$D$32,0))+IF(D42="Premium",Predictive_Model!$D$34,IF(D42="Standard",Predictive_Model!$D$35,0))+IF(G42="Asia",Predictive_Model!$D$37,IF(G42="Europe",Predictive_Model!$D$38,IF(G42="North America",Predictive_Model!$D$39,IF(G42="Oceania",Predictive_Model!$D$40,IF(G42="South America",Predictive_Model!$D$41,0)))))+IF(H42="Laptop",Predictive_Model!$D$43,IF(H42="Mobile",Predictive_Model!$D$44,IF(H42="TV",Predictive_Model!$D$45,IF(H42="Tablet",Predictive_Model!$D$46,0))))+IF(K42="Crypto",Predictive_Model!$D$48,IF(K42="Debit Card",Predictive_Model!$D$49,IF(K42="Gift Card",Predictive_Model!$D$50,IF(K42="PayPal",Predictive_Model!$D$51,0))))+IF(N42="Comedy",Predictive_Model!$D$53,IF(N42="Documentary",Predictive_Model!$D$54,IF(N42="Drama",Predictive_Model!$D$55,IF(N42="Horror",Predictive_Model!$D$56,IF(N42="Romance",Predictive_Model!$D$57,IF(N42="Sci-Fi",Predictive_Model!$D$58,0)))))))))</f>
        <v>0.87102778378459467</v>
      </c>
      <c r="V42" s="3" t="str">
        <f t="shared" si="6"/>
        <v>Critical</v>
      </c>
      <c r="W42" s="6">
        <f t="shared" si="7"/>
        <v>13.99</v>
      </c>
      <c r="X42" s="3" t="str">
        <f t="shared" si="8"/>
        <v>Priority 2</v>
      </c>
      <c r="Y42" s="3" t="str">
        <f t="shared" si="9"/>
        <v>OK</v>
      </c>
    </row>
    <row r="43" spans="1:25" x14ac:dyDescent="0.25">
      <c r="A43" s="3" t="str">
        <f>Raw_Data!A43</f>
        <v>cdf4012d-14b0-41d5-ab40-cc6627fe1e3b</v>
      </c>
      <c r="B43" s="3">
        <f>Raw_Data!B43</f>
        <v>34</v>
      </c>
      <c r="C43" s="3" t="str">
        <f>Raw_Data!C43</f>
        <v>Male</v>
      </c>
      <c r="D43" s="3" t="str">
        <f>Raw_Data!D43</f>
        <v>Premium</v>
      </c>
      <c r="E43" s="3">
        <f>Raw_Data!E43</f>
        <v>12.82</v>
      </c>
      <c r="F43" s="3">
        <f>Raw_Data!F43</f>
        <v>45</v>
      </c>
      <c r="G43" s="3" t="str">
        <f>Raw_Data!G43</f>
        <v>North America</v>
      </c>
      <c r="H43" s="3" t="str">
        <f>Raw_Data!H43</f>
        <v>Mobile</v>
      </c>
      <c r="I43" s="3">
        <f>Raw_Data!I43</f>
        <v>17.989999999999998</v>
      </c>
      <c r="J43" s="3">
        <f>Raw_Data!J43</f>
        <v>1</v>
      </c>
      <c r="K43" s="3" t="str">
        <f>Raw_Data!K43</f>
        <v>PayPal</v>
      </c>
      <c r="L43" s="3">
        <f>Raw_Data!L43</f>
        <v>2</v>
      </c>
      <c r="M43" s="3">
        <f>Raw_Data!M43</f>
        <v>0.28000000000000003</v>
      </c>
      <c r="N43" s="3" t="str">
        <f>Raw_Data!N43</f>
        <v>Romance</v>
      </c>
      <c r="O43" s="3" t="str">
        <f t="shared" si="0"/>
        <v>25-34</v>
      </c>
      <c r="P43" s="3" t="str">
        <f t="shared" si="1"/>
        <v>10-24h</v>
      </c>
      <c r="Q43" s="3" t="str">
        <f t="shared" si="2"/>
        <v>22-45d</v>
      </c>
      <c r="R43" s="3" t="str">
        <f t="shared" si="3"/>
        <v>Medium</v>
      </c>
      <c r="S43" s="3" t="str">
        <f t="shared" si="4"/>
        <v>High</v>
      </c>
      <c r="T43" s="3" t="str">
        <f t="shared" si="5"/>
        <v>Churned</v>
      </c>
      <c r="U43" s="4">
        <f>1/(1+EXP(-(Predictive_Model!$B$5+((B43-Predictive_Model!$B$20)/Predictive_Model!$C$20)*Predictive_Model!$D$20+((E43-Predictive_Model!$B$21)/Predictive_Model!$C$21)*Predictive_Model!$D$21+((F43-Predictive_Model!$B$22)/Predictive_Model!$C$22)*Predictive_Model!$D$22+((I43-Predictive_Model!$B$23)/Predictive_Model!$C$23)*Predictive_Model!$D$23+((L43-Predictive_Model!$B$24)/Predictive_Model!$C$24)*Predictive_Model!$D$24+((M43-Predictive_Model!$B$25)/Predictive_Model!$C$25)*Predictive_Model!$D$25+IF(C43="Male",Predictive_Model!$D$31,IF(C43="Other",Predictive_Model!$D$32,0))+IF(D43="Premium",Predictive_Model!$D$34,IF(D43="Standard",Predictive_Model!$D$35,0))+IF(G43="Asia",Predictive_Model!$D$37,IF(G43="Europe",Predictive_Model!$D$38,IF(G43="North America",Predictive_Model!$D$39,IF(G43="Oceania",Predictive_Model!$D$40,IF(G43="South America",Predictive_Model!$D$41,0)))))+IF(H43="Laptop",Predictive_Model!$D$43,IF(H43="Mobile",Predictive_Model!$D$44,IF(H43="TV",Predictive_Model!$D$45,IF(H43="Tablet",Predictive_Model!$D$46,0))))+IF(K43="Crypto",Predictive_Model!$D$48,IF(K43="Debit Card",Predictive_Model!$D$49,IF(K43="Gift Card",Predictive_Model!$D$50,IF(K43="PayPal",Predictive_Model!$D$51,0))))+IF(N43="Comedy",Predictive_Model!$D$53,IF(N43="Documentary",Predictive_Model!$D$54,IF(N43="Drama",Predictive_Model!$D$55,IF(N43="Horror",Predictive_Model!$D$56,IF(N43="Romance",Predictive_Model!$D$57,IF(N43="Sci-Fi",Predictive_Model!$D$58,0)))))))))</f>
        <v>0.97919176581258394</v>
      </c>
      <c r="V43" s="3" t="str">
        <f t="shared" si="6"/>
        <v>Critical</v>
      </c>
      <c r="W43" s="6">
        <f t="shared" si="7"/>
        <v>17.989999999999998</v>
      </c>
      <c r="X43" s="3" t="str">
        <f t="shared" si="8"/>
        <v>Priority 1</v>
      </c>
      <c r="Y43" s="3" t="str">
        <f t="shared" si="9"/>
        <v>OK</v>
      </c>
    </row>
    <row r="44" spans="1:25" x14ac:dyDescent="0.25">
      <c r="A44" s="3" t="str">
        <f>Raw_Data!A44</f>
        <v>aa97d1a3-c4ad-4c76-bd2a-56f1b46a753c</v>
      </c>
      <c r="B44" s="3">
        <f>Raw_Data!B44</f>
        <v>19</v>
      </c>
      <c r="C44" s="3" t="str">
        <f>Raw_Data!C44</f>
        <v>Male</v>
      </c>
      <c r="D44" s="3" t="str">
        <f>Raw_Data!D44</f>
        <v>Standard</v>
      </c>
      <c r="E44" s="3">
        <f>Raw_Data!E44</f>
        <v>4.34</v>
      </c>
      <c r="F44" s="3">
        <f>Raw_Data!F44</f>
        <v>1</v>
      </c>
      <c r="G44" s="3" t="str">
        <f>Raw_Data!G44</f>
        <v>Asia</v>
      </c>
      <c r="H44" s="3" t="str">
        <f>Raw_Data!H44</f>
        <v>Tablet</v>
      </c>
      <c r="I44" s="3">
        <f>Raw_Data!I44</f>
        <v>13.99</v>
      </c>
      <c r="J44" s="3">
        <f>Raw_Data!J44</f>
        <v>0</v>
      </c>
      <c r="K44" s="3" t="str">
        <f>Raw_Data!K44</f>
        <v>PayPal</v>
      </c>
      <c r="L44" s="3">
        <f>Raw_Data!L44</f>
        <v>1</v>
      </c>
      <c r="M44" s="3">
        <f>Raw_Data!M44</f>
        <v>2.17</v>
      </c>
      <c r="N44" s="3" t="str">
        <f>Raw_Data!N44</f>
        <v>Sci-Fi</v>
      </c>
      <c r="O44" s="3" t="str">
        <f t="shared" si="0"/>
        <v>18-24</v>
      </c>
      <c r="P44" s="3" t="str">
        <f t="shared" si="1"/>
        <v>&lt;10h</v>
      </c>
      <c r="Q44" s="3" t="str">
        <f t="shared" si="2"/>
        <v>0-7d</v>
      </c>
      <c r="R44" s="3" t="str">
        <f t="shared" si="3"/>
        <v>Medium</v>
      </c>
      <c r="S44" s="3" t="str">
        <f t="shared" si="4"/>
        <v>Mid</v>
      </c>
      <c r="T44" s="3" t="str">
        <f t="shared" si="5"/>
        <v>Active</v>
      </c>
      <c r="U44" s="4">
        <f>1/(1+EXP(-(Predictive_Model!$B$5+((B44-Predictive_Model!$B$20)/Predictive_Model!$C$20)*Predictive_Model!$D$20+((E44-Predictive_Model!$B$21)/Predictive_Model!$C$21)*Predictive_Model!$D$21+((F44-Predictive_Model!$B$22)/Predictive_Model!$C$22)*Predictive_Model!$D$22+((I44-Predictive_Model!$B$23)/Predictive_Model!$C$23)*Predictive_Model!$D$23+((L44-Predictive_Model!$B$24)/Predictive_Model!$C$24)*Predictive_Model!$D$24+((M44-Predictive_Model!$B$25)/Predictive_Model!$C$25)*Predictive_Model!$D$25+IF(C44="Male",Predictive_Model!$D$31,IF(C44="Other",Predictive_Model!$D$32,0))+IF(D44="Premium",Predictive_Model!$D$34,IF(D44="Standard",Predictive_Model!$D$35,0))+IF(G44="Asia",Predictive_Model!$D$37,IF(G44="Europe",Predictive_Model!$D$38,IF(G44="North America",Predictive_Model!$D$39,IF(G44="Oceania",Predictive_Model!$D$40,IF(G44="South America",Predictive_Model!$D$41,0)))))+IF(H44="Laptop",Predictive_Model!$D$43,IF(H44="Mobile",Predictive_Model!$D$44,IF(H44="TV",Predictive_Model!$D$45,IF(H44="Tablet",Predictive_Model!$D$46,0))))+IF(K44="Crypto",Predictive_Model!$D$48,IF(K44="Debit Card",Predictive_Model!$D$49,IF(K44="Gift Card",Predictive_Model!$D$50,IF(K44="PayPal",Predictive_Model!$D$51,0))))+IF(N44="Comedy",Predictive_Model!$D$53,IF(N44="Documentary",Predictive_Model!$D$54,IF(N44="Drama",Predictive_Model!$D$55,IF(N44="Horror",Predictive_Model!$D$56,IF(N44="Romance",Predictive_Model!$D$57,IF(N44="Sci-Fi",Predictive_Model!$D$58,0)))))))))</f>
        <v>0.41677168819172955</v>
      </c>
      <c r="V44" s="3" t="str">
        <f t="shared" si="6"/>
        <v>Medium</v>
      </c>
      <c r="W44" s="6">
        <f t="shared" si="7"/>
        <v>5.8306359178022964</v>
      </c>
      <c r="X44" s="3" t="str">
        <f t="shared" si="8"/>
        <v>Monitor</v>
      </c>
      <c r="Y44" s="3" t="str">
        <f t="shared" si="9"/>
        <v>OK</v>
      </c>
    </row>
    <row r="45" spans="1:25" x14ac:dyDescent="0.25">
      <c r="A45" s="3" t="str">
        <f>Raw_Data!A45</f>
        <v>6ead42f9-86d8-4c66-b2fc-3d791323186d</v>
      </c>
      <c r="B45" s="3">
        <f>Raw_Data!B45</f>
        <v>25</v>
      </c>
      <c r="C45" s="3" t="str">
        <f>Raw_Data!C45</f>
        <v>Female</v>
      </c>
      <c r="D45" s="3" t="str">
        <f>Raw_Data!D45</f>
        <v>Premium</v>
      </c>
      <c r="E45" s="3">
        <f>Raw_Data!E45</f>
        <v>15.95</v>
      </c>
      <c r="F45" s="3">
        <f>Raw_Data!F45</f>
        <v>15</v>
      </c>
      <c r="G45" s="3" t="str">
        <f>Raw_Data!G45</f>
        <v>South America</v>
      </c>
      <c r="H45" s="3" t="str">
        <f>Raw_Data!H45</f>
        <v>Laptop</v>
      </c>
      <c r="I45" s="3">
        <f>Raw_Data!I45</f>
        <v>17.989999999999998</v>
      </c>
      <c r="J45" s="3">
        <f>Raw_Data!J45</f>
        <v>0</v>
      </c>
      <c r="K45" s="3" t="str">
        <f>Raw_Data!K45</f>
        <v>Credit Card</v>
      </c>
      <c r="L45" s="3">
        <f>Raw_Data!L45</f>
        <v>1</v>
      </c>
      <c r="M45" s="3">
        <f>Raw_Data!M45</f>
        <v>1</v>
      </c>
      <c r="N45" s="3" t="str">
        <f>Raw_Data!N45</f>
        <v>Action</v>
      </c>
      <c r="O45" s="3" t="str">
        <f t="shared" si="0"/>
        <v>25-34</v>
      </c>
      <c r="P45" s="3" t="str">
        <f t="shared" si="1"/>
        <v>10-24h</v>
      </c>
      <c r="Q45" s="3" t="str">
        <f t="shared" si="2"/>
        <v>8-21d</v>
      </c>
      <c r="R45" s="3" t="str">
        <f t="shared" si="3"/>
        <v>Medium</v>
      </c>
      <c r="S45" s="3" t="str">
        <f t="shared" si="4"/>
        <v>High</v>
      </c>
      <c r="T45" s="3" t="str">
        <f t="shared" si="5"/>
        <v>Active</v>
      </c>
      <c r="U45" s="4">
        <f>1/(1+EXP(-(Predictive_Model!$B$5+((B45-Predictive_Model!$B$20)/Predictive_Model!$C$20)*Predictive_Model!$D$20+((E45-Predictive_Model!$B$21)/Predictive_Model!$C$21)*Predictive_Model!$D$21+((F45-Predictive_Model!$B$22)/Predictive_Model!$C$22)*Predictive_Model!$D$22+((I45-Predictive_Model!$B$23)/Predictive_Model!$C$23)*Predictive_Model!$D$23+((L45-Predictive_Model!$B$24)/Predictive_Model!$C$24)*Predictive_Model!$D$24+((M45-Predictive_Model!$B$25)/Predictive_Model!$C$25)*Predictive_Model!$D$25+IF(C45="Male",Predictive_Model!$D$31,IF(C45="Other",Predictive_Model!$D$32,0))+IF(D45="Premium",Predictive_Model!$D$34,IF(D45="Standard",Predictive_Model!$D$35,0))+IF(G45="Asia",Predictive_Model!$D$37,IF(G45="Europe",Predictive_Model!$D$38,IF(G45="North America",Predictive_Model!$D$39,IF(G45="Oceania",Predictive_Model!$D$40,IF(G45="South America",Predictive_Model!$D$41,0)))))+IF(H45="Laptop",Predictive_Model!$D$43,IF(H45="Mobile",Predictive_Model!$D$44,IF(H45="TV",Predictive_Model!$D$45,IF(H45="Tablet",Predictive_Model!$D$46,0))))+IF(K45="Crypto",Predictive_Model!$D$48,IF(K45="Debit Card",Predictive_Model!$D$49,IF(K45="Gift Card",Predictive_Model!$D$50,IF(K45="PayPal",Predictive_Model!$D$51,0))))+IF(N45="Comedy",Predictive_Model!$D$53,IF(N45="Documentary",Predictive_Model!$D$54,IF(N45="Drama",Predictive_Model!$D$55,IF(N45="Horror",Predictive_Model!$D$56,IF(N45="Romance",Predictive_Model!$D$57,IF(N45="Sci-Fi",Predictive_Model!$D$58,0)))))))))</f>
        <v>4.8286701994011486E-2</v>
      </c>
      <c r="V45" s="3" t="str">
        <f t="shared" si="6"/>
        <v>Low</v>
      </c>
      <c r="W45" s="6">
        <f t="shared" si="7"/>
        <v>0.86867776887226655</v>
      </c>
      <c r="X45" s="3" t="str">
        <f t="shared" si="8"/>
        <v>Monitor</v>
      </c>
      <c r="Y45" s="3" t="str">
        <f t="shared" si="9"/>
        <v>OK</v>
      </c>
    </row>
    <row r="46" spans="1:25" x14ac:dyDescent="0.25">
      <c r="A46" s="3" t="str">
        <f>Raw_Data!A46</f>
        <v>9235d289-6d46-46ba-a48a-1cf4ea18b599</v>
      </c>
      <c r="B46" s="3">
        <f>Raw_Data!B46</f>
        <v>49</v>
      </c>
      <c r="C46" s="3" t="str">
        <f>Raw_Data!C46</f>
        <v>Other</v>
      </c>
      <c r="D46" s="3" t="str">
        <f>Raw_Data!D46</f>
        <v>Premium</v>
      </c>
      <c r="E46" s="3">
        <f>Raw_Data!E46</f>
        <v>2.0499999999999998</v>
      </c>
      <c r="F46" s="3">
        <f>Raw_Data!F46</f>
        <v>14</v>
      </c>
      <c r="G46" s="3" t="str">
        <f>Raw_Data!G46</f>
        <v>North America</v>
      </c>
      <c r="H46" s="3" t="str">
        <f>Raw_Data!H46</f>
        <v>Tablet</v>
      </c>
      <c r="I46" s="3">
        <f>Raw_Data!I46</f>
        <v>17.989999999999998</v>
      </c>
      <c r="J46" s="3">
        <f>Raw_Data!J46</f>
        <v>0</v>
      </c>
      <c r="K46" s="3" t="str">
        <f>Raw_Data!K46</f>
        <v>Debit Card</v>
      </c>
      <c r="L46" s="3">
        <f>Raw_Data!L46</f>
        <v>5</v>
      </c>
      <c r="M46" s="3">
        <f>Raw_Data!M46</f>
        <v>0.14000000000000001</v>
      </c>
      <c r="N46" s="3" t="str">
        <f>Raw_Data!N46</f>
        <v>Romance</v>
      </c>
      <c r="O46" s="3" t="str">
        <f t="shared" si="0"/>
        <v>45-54</v>
      </c>
      <c r="P46" s="3" t="str">
        <f t="shared" si="1"/>
        <v>&lt;10h</v>
      </c>
      <c r="Q46" s="3" t="str">
        <f t="shared" si="2"/>
        <v>8-21d</v>
      </c>
      <c r="R46" s="3" t="str">
        <f t="shared" si="3"/>
        <v>Medium</v>
      </c>
      <c r="S46" s="3" t="str">
        <f t="shared" si="4"/>
        <v>High</v>
      </c>
      <c r="T46" s="3" t="str">
        <f t="shared" si="5"/>
        <v>Active</v>
      </c>
      <c r="U46" s="4">
        <f>1/(1+EXP(-(Predictive_Model!$B$5+((B46-Predictive_Model!$B$20)/Predictive_Model!$C$20)*Predictive_Model!$D$20+((E46-Predictive_Model!$B$21)/Predictive_Model!$C$21)*Predictive_Model!$D$21+((F46-Predictive_Model!$B$22)/Predictive_Model!$C$22)*Predictive_Model!$D$22+((I46-Predictive_Model!$B$23)/Predictive_Model!$C$23)*Predictive_Model!$D$23+((L46-Predictive_Model!$B$24)/Predictive_Model!$C$24)*Predictive_Model!$D$24+((M46-Predictive_Model!$B$25)/Predictive_Model!$C$25)*Predictive_Model!$D$25+IF(C46="Male",Predictive_Model!$D$31,IF(C46="Other",Predictive_Model!$D$32,0))+IF(D46="Premium",Predictive_Model!$D$34,IF(D46="Standard",Predictive_Model!$D$35,0))+IF(G46="Asia",Predictive_Model!$D$37,IF(G46="Europe",Predictive_Model!$D$38,IF(G46="North America",Predictive_Model!$D$39,IF(G46="Oceania",Predictive_Model!$D$40,IF(G46="South America",Predictive_Model!$D$41,0)))))+IF(H46="Laptop",Predictive_Model!$D$43,IF(H46="Mobile",Predictive_Model!$D$44,IF(H46="TV",Predictive_Model!$D$45,IF(H46="Tablet",Predictive_Model!$D$46,0))))+IF(K46="Crypto",Predictive_Model!$D$48,IF(K46="Debit Card",Predictive_Model!$D$49,IF(K46="Gift Card",Predictive_Model!$D$50,IF(K46="PayPal",Predictive_Model!$D$51,0))))+IF(N46="Comedy",Predictive_Model!$D$53,IF(N46="Documentary",Predictive_Model!$D$54,IF(N46="Drama",Predictive_Model!$D$55,IF(N46="Horror",Predictive_Model!$D$56,IF(N46="Romance",Predictive_Model!$D$57,IF(N46="Sci-Fi",Predictive_Model!$D$58,0)))))))))</f>
        <v>0.6719563861523854</v>
      </c>
      <c r="V46" s="3" t="str">
        <f t="shared" si="6"/>
        <v>High</v>
      </c>
      <c r="W46" s="6">
        <f t="shared" si="7"/>
        <v>12.088495386881412</v>
      </c>
      <c r="X46" s="3" t="str">
        <f t="shared" si="8"/>
        <v>Monitor</v>
      </c>
      <c r="Y46" s="3" t="str">
        <f t="shared" si="9"/>
        <v>OK</v>
      </c>
    </row>
    <row r="47" spans="1:25" x14ac:dyDescent="0.25">
      <c r="A47" s="3" t="str">
        <f>Raw_Data!A47</f>
        <v>20529e32-d3e7-4cfc-8210-b6468cdbe2a4</v>
      </c>
      <c r="B47" s="3">
        <f>Raw_Data!B47</f>
        <v>55</v>
      </c>
      <c r="C47" s="3" t="str">
        <f>Raw_Data!C47</f>
        <v>Other</v>
      </c>
      <c r="D47" s="3" t="str">
        <f>Raw_Data!D47</f>
        <v>Premium</v>
      </c>
      <c r="E47" s="3">
        <f>Raw_Data!E47</f>
        <v>3.86</v>
      </c>
      <c r="F47" s="3">
        <f>Raw_Data!F47</f>
        <v>25</v>
      </c>
      <c r="G47" s="3" t="str">
        <f>Raw_Data!G47</f>
        <v>Europe</v>
      </c>
      <c r="H47" s="3" t="str">
        <f>Raw_Data!H47</f>
        <v>Tablet</v>
      </c>
      <c r="I47" s="3">
        <f>Raw_Data!I47</f>
        <v>17.989999999999998</v>
      </c>
      <c r="J47" s="3">
        <f>Raw_Data!J47</f>
        <v>1</v>
      </c>
      <c r="K47" s="3" t="str">
        <f>Raw_Data!K47</f>
        <v>PayPal</v>
      </c>
      <c r="L47" s="3">
        <f>Raw_Data!L47</f>
        <v>3</v>
      </c>
      <c r="M47" s="3">
        <f>Raw_Data!M47</f>
        <v>0.15</v>
      </c>
      <c r="N47" s="3" t="str">
        <f>Raw_Data!N47</f>
        <v>Action</v>
      </c>
      <c r="O47" s="3" t="str">
        <f t="shared" si="0"/>
        <v>55-70</v>
      </c>
      <c r="P47" s="3" t="str">
        <f t="shared" si="1"/>
        <v>&lt;10h</v>
      </c>
      <c r="Q47" s="3" t="str">
        <f t="shared" si="2"/>
        <v>22-45d</v>
      </c>
      <c r="R47" s="3" t="str">
        <f t="shared" si="3"/>
        <v>Medium</v>
      </c>
      <c r="S47" s="3" t="str">
        <f t="shared" si="4"/>
        <v>High</v>
      </c>
      <c r="T47" s="3" t="str">
        <f t="shared" si="5"/>
        <v>Churned</v>
      </c>
      <c r="U47" s="4">
        <f>1/(1+EXP(-(Predictive_Model!$B$5+((B47-Predictive_Model!$B$20)/Predictive_Model!$C$20)*Predictive_Model!$D$20+((E47-Predictive_Model!$B$21)/Predictive_Model!$C$21)*Predictive_Model!$D$21+((F47-Predictive_Model!$B$22)/Predictive_Model!$C$22)*Predictive_Model!$D$22+((I47-Predictive_Model!$B$23)/Predictive_Model!$C$23)*Predictive_Model!$D$23+((L47-Predictive_Model!$B$24)/Predictive_Model!$C$24)*Predictive_Model!$D$24+((M47-Predictive_Model!$B$25)/Predictive_Model!$C$25)*Predictive_Model!$D$25+IF(C47="Male",Predictive_Model!$D$31,IF(C47="Other",Predictive_Model!$D$32,0))+IF(D47="Premium",Predictive_Model!$D$34,IF(D47="Standard",Predictive_Model!$D$35,0))+IF(G47="Asia",Predictive_Model!$D$37,IF(G47="Europe",Predictive_Model!$D$38,IF(G47="North America",Predictive_Model!$D$39,IF(G47="Oceania",Predictive_Model!$D$40,IF(G47="South America",Predictive_Model!$D$41,0)))))+IF(H47="Laptop",Predictive_Model!$D$43,IF(H47="Mobile",Predictive_Model!$D$44,IF(H47="TV",Predictive_Model!$D$45,IF(H47="Tablet",Predictive_Model!$D$46,0))))+IF(K47="Crypto",Predictive_Model!$D$48,IF(K47="Debit Card",Predictive_Model!$D$49,IF(K47="Gift Card",Predictive_Model!$D$50,IF(K47="PayPal",Predictive_Model!$D$51,0))))+IF(N47="Comedy",Predictive_Model!$D$53,IF(N47="Documentary",Predictive_Model!$D$54,IF(N47="Drama",Predictive_Model!$D$55,IF(N47="Horror",Predictive_Model!$D$56,IF(N47="Romance",Predictive_Model!$D$57,IF(N47="Sci-Fi",Predictive_Model!$D$58,0)))))))))</f>
        <v>0.96138190602317708</v>
      </c>
      <c r="V47" s="3" t="str">
        <f t="shared" si="6"/>
        <v>Critical</v>
      </c>
      <c r="W47" s="6">
        <f t="shared" si="7"/>
        <v>17.989999999999998</v>
      </c>
      <c r="X47" s="3" t="str">
        <f t="shared" si="8"/>
        <v>Priority 1</v>
      </c>
      <c r="Y47" s="3" t="str">
        <f t="shared" si="9"/>
        <v>OK</v>
      </c>
    </row>
    <row r="48" spans="1:25" x14ac:dyDescent="0.25">
      <c r="A48" s="3" t="str">
        <f>Raw_Data!A48</f>
        <v>bfe7729e-7d5d-4850-b496-51e891158836</v>
      </c>
      <c r="B48" s="3">
        <f>Raw_Data!B48</f>
        <v>36</v>
      </c>
      <c r="C48" s="3" t="str">
        <f>Raw_Data!C48</f>
        <v>Other</v>
      </c>
      <c r="D48" s="3" t="str">
        <f>Raw_Data!D48</f>
        <v>Basic</v>
      </c>
      <c r="E48" s="3">
        <f>Raw_Data!E48</f>
        <v>1.68</v>
      </c>
      <c r="F48" s="3">
        <f>Raw_Data!F48</f>
        <v>10</v>
      </c>
      <c r="G48" s="3" t="str">
        <f>Raw_Data!G48</f>
        <v>Africa</v>
      </c>
      <c r="H48" s="3" t="str">
        <f>Raw_Data!H48</f>
        <v>TV</v>
      </c>
      <c r="I48" s="3">
        <f>Raw_Data!I48</f>
        <v>8.99</v>
      </c>
      <c r="J48" s="3">
        <f>Raw_Data!J48</f>
        <v>1</v>
      </c>
      <c r="K48" s="3" t="str">
        <f>Raw_Data!K48</f>
        <v>PayPal</v>
      </c>
      <c r="L48" s="3">
        <f>Raw_Data!L48</f>
        <v>4</v>
      </c>
      <c r="M48" s="3">
        <f>Raw_Data!M48</f>
        <v>0.15</v>
      </c>
      <c r="N48" s="3" t="str">
        <f>Raw_Data!N48</f>
        <v>Action</v>
      </c>
      <c r="O48" s="3" t="str">
        <f t="shared" si="0"/>
        <v>35-44</v>
      </c>
      <c r="P48" s="3" t="str">
        <f t="shared" si="1"/>
        <v>&lt;10h</v>
      </c>
      <c r="Q48" s="3" t="str">
        <f t="shared" si="2"/>
        <v>8-21d</v>
      </c>
      <c r="R48" s="3" t="str">
        <f t="shared" si="3"/>
        <v>Medium</v>
      </c>
      <c r="S48" s="3" t="str">
        <f t="shared" si="4"/>
        <v>Low</v>
      </c>
      <c r="T48" s="3" t="str">
        <f t="shared" si="5"/>
        <v>Churned</v>
      </c>
      <c r="U48" s="4">
        <f>1/(1+EXP(-(Predictive_Model!$B$5+((B48-Predictive_Model!$B$20)/Predictive_Model!$C$20)*Predictive_Model!$D$20+((E48-Predictive_Model!$B$21)/Predictive_Model!$C$21)*Predictive_Model!$D$21+((F48-Predictive_Model!$B$22)/Predictive_Model!$C$22)*Predictive_Model!$D$22+((I48-Predictive_Model!$B$23)/Predictive_Model!$C$23)*Predictive_Model!$D$23+((L48-Predictive_Model!$B$24)/Predictive_Model!$C$24)*Predictive_Model!$D$24+((M48-Predictive_Model!$B$25)/Predictive_Model!$C$25)*Predictive_Model!$D$25+IF(C48="Male",Predictive_Model!$D$31,IF(C48="Other",Predictive_Model!$D$32,0))+IF(D48="Premium",Predictive_Model!$D$34,IF(D48="Standard",Predictive_Model!$D$35,0))+IF(G48="Asia",Predictive_Model!$D$37,IF(G48="Europe",Predictive_Model!$D$38,IF(G48="North America",Predictive_Model!$D$39,IF(G48="Oceania",Predictive_Model!$D$40,IF(G48="South America",Predictive_Model!$D$41,0)))))+IF(H48="Laptop",Predictive_Model!$D$43,IF(H48="Mobile",Predictive_Model!$D$44,IF(H48="TV",Predictive_Model!$D$45,IF(H48="Tablet",Predictive_Model!$D$46,0))))+IF(K48="Crypto",Predictive_Model!$D$48,IF(K48="Debit Card",Predictive_Model!$D$49,IF(K48="Gift Card",Predictive_Model!$D$50,IF(K48="PayPal",Predictive_Model!$D$51,0))))+IF(N48="Comedy",Predictive_Model!$D$53,IF(N48="Documentary",Predictive_Model!$D$54,IF(N48="Drama",Predictive_Model!$D$55,IF(N48="Horror",Predictive_Model!$D$56,IF(N48="Romance",Predictive_Model!$D$57,IF(N48="Sci-Fi",Predictive_Model!$D$58,0)))))))))</f>
        <v>0.91397327616195345</v>
      </c>
      <c r="V48" s="3" t="str">
        <f t="shared" si="6"/>
        <v>Critical</v>
      </c>
      <c r="W48" s="6">
        <f t="shared" si="7"/>
        <v>8.99</v>
      </c>
      <c r="X48" s="3" t="str">
        <f t="shared" si="8"/>
        <v>Priority 2</v>
      </c>
      <c r="Y48" s="3" t="str">
        <f t="shared" si="9"/>
        <v>OK</v>
      </c>
    </row>
    <row r="49" spans="1:25" x14ac:dyDescent="0.25">
      <c r="A49" s="3" t="str">
        <f>Raw_Data!A49</f>
        <v>783c7652-37b8-4be0-b8bc-fb51bd4b5578</v>
      </c>
      <c r="B49" s="3">
        <f>Raw_Data!B49</f>
        <v>27</v>
      </c>
      <c r="C49" s="3" t="str">
        <f>Raw_Data!C49</f>
        <v>Other</v>
      </c>
      <c r="D49" s="3" t="str">
        <f>Raw_Data!D49</f>
        <v>Premium</v>
      </c>
      <c r="E49" s="3">
        <f>Raw_Data!E49</f>
        <v>46.88</v>
      </c>
      <c r="F49" s="3">
        <f>Raw_Data!F49</f>
        <v>56</v>
      </c>
      <c r="G49" s="3" t="str">
        <f>Raw_Data!G49</f>
        <v>Oceania</v>
      </c>
      <c r="H49" s="3" t="str">
        <f>Raw_Data!H49</f>
        <v>TV</v>
      </c>
      <c r="I49" s="3">
        <f>Raw_Data!I49</f>
        <v>17.989999999999998</v>
      </c>
      <c r="J49" s="3">
        <f>Raw_Data!J49</f>
        <v>0</v>
      </c>
      <c r="K49" s="3" t="str">
        <f>Raw_Data!K49</f>
        <v>Crypto</v>
      </c>
      <c r="L49" s="3">
        <f>Raw_Data!L49</f>
        <v>3</v>
      </c>
      <c r="M49" s="3">
        <f>Raw_Data!M49</f>
        <v>0.82</v>
      </c>
      <c r="N49" s="3" t="str">
        <f>Raw_Data!N49</f>
        <v>Drama</v>
      </c>
      <c r="O49" s="3" t="str">
        <f t="shared" si="0"/>
        <v>25-34</v>
      </c>
      <c r="P49" s="3" t="str">
        <f t="shared" si="1"/>
        <v>25-49h</v>
      </c>
      <c r="Q49" s="3" t="str">
        <f t="shared" si="2"/>
        <v>46-60d</v>
      </c>
      <c r="R49" s="3" t="str">
        <f t="shared" si="3"/>
        <v>Medium</v>
      </c>
      <c r="S49" s="3" t="str">
        <f t="shared" si="4"/>
        <v>High</v>
      </c>
      <c r="T49" s="3" t="str">
        <f t="shared" si="5"/>
        <v>Active</v>
      </c>
      <c r="U49" s="4">
        <f>1/(1+EXP(-(Predictive_Model!$B$5+((B49-Predictive_Model!$B$20)/Predictive_Model!$C$20)*Predictive_Model!$D$20+((E49-Predictive_Model!$B$21)/Predictive_Model!$C$21)*Predictive_Model!$D$21+((F49-Predictive_Model!$B$22)/Predictive_Model!$C$22)*Predictive_Model!$D$22+((I49-Predictive_Model!$B$23)/Predictive_Model!$C$23)*Predictive_Model!$D$23+((L49-Predictive_Model!$B$24)/Predictive_Model!$C$24)*Predictive_Model!$D$24+((M49-Predictive_Model!$B$25)/Predictive_Model!$C$25)*Predictive_Model!$D$25+IF(C49="Male",Predictive_Model!$D$31,IF(C49="Other",Predictive_Model!$D$32,0))+IF(D49="Premium",Predictive_Model!$D$34,IF(D49="Standard",Predictive_Model!$D$35,0))+IF(G49="Asia",Predictive_Model!$D$37,IF(G49="Europe",Predictive_Model!$D$38,IF(G49="North America",Predictive_Model!$D$39,IF(G49="Oceania",Predictive_Model!$D$40,IF(G49="South America",Predictive_Model!$D$41,0)))))+IF(H49="Laptop",Predictive_Model!$D$43,IF(H49="Mobile",Predictive_Model!$D$44,IF(H49="TV",Predictive_Model!$D$45,IF(H49="Tablet",Predictive_Model!$D$46,0))))+IF(K49="Crypto",Predictive_Model!$D$48,IF(K49="Debit Card",Predictive_Model!$D$49,IF(K49="Gift Card",Predictive_Model!$D$50,IF(K49="PayPal",Predictive_Model!$D$51,0))))+IF(N49="Comedy",Predictive_Model!$D$53,IF(N49="Documentary",Predictive_Model!$D$54,IF(N49="Drama",Predictive_Model!$D$55,IF(N49="Horror",Predictive_Model!$D$56,IF(N49="Romance",Predictive_Model!$D$57,IF(N49="Sci-Fi",Predictive_Model!$D$58,0)))))))))</f>
        <v>1.4323650734220005E-4</v>
      </c>
      <c r="V49" s="3" t="str">
        <f t="shared" si="6"/>
        <v>Low</v>
      </c>
      <c r="W49" s="6">
        <f t="shared" si="7"/>
        <v>2.5768247670861786E-3</v>
      </c>
      <c r="X49" s="3" t="str">
        <f t="shared" si="8"/>
        <v>Monitor</v>
      </c>
      <c r="Y49" s="3" t="str">
        <f t="shared" si="9"/>
        <v>OK</v>
      </c>
    </row>
    <row r="50" spans="1:25" x14ac:dyDescent="0.25">
      <c r="A50" s="3" t="str">
        <f>Raw_Data!A50</f>
        <v>2117b36a-9e3e-4077-ac5b-03540bb38461</v>
      </c>
      <c r="B50" s="3">
        <f>Raw_Data!B50</f>
        <v>49</v>
      </c>
      <c r="C50" s="3" t="str">
        <f>Raw_Data!C50</f>
        <v>Male</v>
      </c>
      <c r="D50" s="3" t="str">
        <f>Raw_Data!D50</f>
        <v>Standard</v>
      </c>
      <c r="E50" s="3">
        <f>Raw_Data!E50</f>
        <v>4.22</v>
      </c>
      <c r="F50" s="3">
        <f>Raw_Data!F50</f>
        <v>50</v>
      </c>
      <c r="G50" s="3" t="str">
        <f>Raw_Data!G50</f>
        <v>Oceania</v>
      </c>
      <c r="H50" s="3" t="str">
        <f>Raw_Data!H50</f>
        <v>Desktop</v>
      </c>
      <c r="I50" s="3">
        <f>Raw_Data!I50</f>
        <v>13.99</v>
      </c>
      <c r="J50" s="3">
        <f>Raw_Data!J50</f>
        <v>1</v>
      </c>
      <c r="K50" s="3" t="str">
        <f>Raw_Data!K50</f>
        <v>Gift Card</v>
      </c>
      <c r="L50" s="3">
        <f>Raw_Data!L50</f>
        <v>2</v>
      </c>
      <c r="M50" s="3">
        <f>Raw_Data!M50</f>
        <v>0.08</v>
      </c>
      <c r="N50" s="3" t="str">
        <f>Raw_Data!N50</f>
        <v>Comedy</v>
      </c>
      <c r="O50" s="3" t="str">
        <f t="shared" si="0"/>
        <v>45-54</v>
      </c>
      <c r="P50" s="3" t="str">
        <f t="shared" si="1"/>
        <v>&lt;10h</v>
      </c>
      <c r="Q50" s="3" t="str">
        <f t="shared" si="2"/>
        <v>46-60d</v>
      </c>
      <c r="R50" s="3" t="str">
        <f t="shared" si="3"/>
        <v>Low</v>
      </c>
      <c r="S50" s="3" t="str">
        <f t="shared" si="4"/>
        <v>Mid</v>
      </c>
      <c r="T50" s="3" t="str">
        <f t="shared" si="5"/>
        <v>Churned</v>
      </c>
      <c r="U50" s="4">
        <f>1/(1+EXP(-(Predictive_Model!$B$5+((B50-Predictive_Model!$B$20)/Predictive_Model!$C$20)*Predictive_Model!$D$20+((E50-Predictive_Model!$B$21)/Predictive_Model!$C$21)*Predictive_Model!$D$21+((F50-Predictive_Model!$B$22)/Predictive_Model!$C$22)*Predictive_Model!$D$22+((I50-Predictive_Model!$B$23)/Predictive_Model!$C$23)*Predictive_Model!$D$23+((L50-Predictive_Model!$B$24)/Predictive_Model!$C$24)*Predictive_Model!$D$24+((M50-Predictive_Model!$B$25)/Predictive_Model!$C$25)*Predictive_Model!$D$25+IF(C50="Male",Predictive_Model!$D$31,IF(C50="Other",Predictive_Model!$D$32,0))+IF(D50="Premium",Predictive_Model!$D$34,IF(D50="Standard",Predictive_Model!$D$35,0))+IF(G50="Asia",Predictive_Model!$D$37,IF(G50="Europe",Predictive_Model!$D$38,IF(G50="North America",Predictive_Model!$D$39,IF(G50="Oceania",Predictive_Model!$D$40,IF(G50="South America",Predictive_Model!$D$41,0)))))+IF(H50="Laptop",Predictive_Model!$D$43,IF(H50="Mobile",Predictive_Model!$D$44,IF(H50="TV",Predictive_Model!$D$45,IF(H50="Tablet",Predictive_Model!$D$46,0))))+IF(K50="Crypto",Predictive_Model!$D$48,IF(K50="Debit Card",Predictive_Model!$D$49,IF(K50="Gift Card",Predictive_Model!$D$50,IF(K50="PayPal",Predictive_Model!$D$51,0))))+IF(N50="Comedy",Predictive_Model!$D$53,IF(N50="Documentary",Predictive_Model!$D$54,IF(N50="Drama",Predictive_Model!$D$55,IF(N50="Horror",Predictive_Model!$D$56,IF(N50="Romance",Predictive_Model!$D$57,IF(N50="Sci-Fi",Predictive_Model!$D$58,0)))))))))</f>
        <v>0.99973818236700362</v>
      </c>
      <c r="V50" s="3" t="str">
        <f t="shared" si="6"/>
        <v>Critical</v>
      </c>
      <c r="W50" s="6">
        <f t="shared" si="7"/>
        <v>13.99</v>
      </c>
      <c r="X50" s="3" t="str">
        <f t="shared" si="8"/>
        <v>Priority 2</v>
      </c>
      <c r="Y50" s="3" t="str">
        <f t="shared" si="9"/>
        <v>OK</v>
      </c>
    </row>
    <row r="51" spans="1:25" x14ac:dyDescent="0.25">
      <c r="A51" s="3" t="str">
        <f>Raw_Data!A51</f>
        <v>ceec2c10-9770-48d1-8366-344fa66195b1</v>
      </c>
      <c r="B51" s="3">
        <f>Raw_Data!B51</f>
        <v>54</v>
      </c>
      <c r="C51" s="3" t="str">
        <f>Raw_Data!C51</f>
        <v>Female</v>
      </c>
      <c r="D51" s="3" t="str">
        <f>Raw_Data!D51</f>
        <v>Basic</v>
      </c>
      <c r="E51" s="3">
        <f>Raw_Data!E51</f>
        <v>26.88</v>
      </c>
      <c r="F51" s="3">
        <f>Raw_Data!F51</f>
        <v>44</v>
      </c>
      <c r="G51" s="3" t="str">
        <f>Raw_Data!G51</f>
        <v>South America</v>
      </c>
      <c r="H51" s="3" t="str">
        <f>Raw_Data!H51</f>
        <v>Desktop</v>
      </c>
      <c r="I51" s="3">
        <f>Raw_Data!I51</f>
        <v>8.99</v>
      </c>
      <c r="J51" s="3">
        <f>Raw_Data!J51</f>
        <v>0</v>
      </c>
      <c r="K51" s="3" t="str">
        <f>Raw_Data!K51</f>
        <v>Gift Card</v>
      </c>
      <c r="L51" s="3">
        <f>Raw_Data!L51</f>
        <v>3</v>
      </c>
      <c r="M51" s="3">
        <f>Raw_Data!M51</f>
        <v>0.6</v>
      </c>
      <c r="N51" s="3" t="str">
        <f>Raw_Data!N51</f>
        <v>Drama</v>
      </c>
      <c r="O51" s="3" t="str">
        <f t="shared" si="0"/>
        <v>45-54</v>
      </c>
      <c r="P51" s="3" t="str">
        <f t="shared" si="1"/>
        <v>25-49h</v>
      </c>
      <c r="Q51" s="3" t="str">
        <f t="shared" si="2"/>
        <v>22-45d</v>
      </c>
      <c r="R51" s="3" t="str">
        <f t="shared" si="3"/>
        <v>Medium</v>
      </c>
      <c r="S51" s="3" t="str">
        <f t="shared" si="4"/>
        <v>Low</v>
      </c>
      <c r="T51" s="3" t="str">
        <f t="shared" si="5"/>
        <v>Active</v>
      </c>
      <c r="U51" s="4">
        <f>1/(1+EXP(-(Predictive_Model!$B$5+((B51-Predictive_Model!$B$20)/Predictive_Model!$C$20)*Predictive_Model!$D$20+((E51-Predictive_Model!$B$21)/Predictive_Model!$C$21)*Predictive_Model!$D$21+((F51-Predictive_Model!$B$22)/Predictive_Model!$C$22)*Predictive_Model!$D$22+((I51-Predictive_Model!$B$23)/Predictive_Model!$C$23)*Predictive_Model!$D$23+((L51-Predictive_Model!$B$24)/Predictive_Model!$C$24)*Predictive_Model!$D$24+((M51-Predictive_Model!$B$25)/Predictive_Model!$C$25)*Predictive_Model!$D$25+IF(C51="Male",Predictive_Model!$D$31,IF(C51="Other",Predictive_Model!$D$32,0))+IF(D51="Premium",Predictive_Model!$D$34,IF(D51="Standard",Predictive_Model!$D$35,0))+IF(G51="Asia",Predictive_Model!$D$37,IF(G51="Europe",Predictive_Model!$D$38,IF(G51="North America",Predictive_Model!$D$39,IF(G51="Oceania",Predictive_Model!$D$40,IF(G51="South America",Predictive_Model!$D$41,0)))))+IF(H51="Laptop",Predictive_Model!$D$43,IF(H51="Mobile",Predictive_Model!$D$44,IF(H51="TV",Predictive_Model!$D$45,IF(H51="Tablet",Predictive_Model!$D$46,0))))+IF(K51="Crypto",Predictive_Model!$D$48,IF(K51="Debit Card",Predictive_Model!$D$49,IF(K51="Gift Card",Predictive_Model!$D$50,IF(K51="PayPal",Predictive_Model!$D$51,0))))+IF(N51="Comedy",Predictive_Model!$D$53,IF(N51="Documentary",Predictive_Model!$D$54,IF(N51="Drama",Predictive_Model!$D$55,IF(N51="Horror",Predictive_Model!$D$56,IF(N51="Romance",Predictive_Model!$D$57,IF(N51="Sci-Fi",Predictive_Model!$D$58,0)))))))))</f>
        <v>0.46825313533481161</v>
      </c>
      <c r="V51" s="3" t="str">
        <f t="shared" si="6"/>
        <v>Medium</v>
      </c>
      <c r="W51" s="6">
        <f t="shared" si="7"/>
        <v>4.2095956866599566</v>
      </c>
      <c r="X51" s="3" t="str">
        <f t="shared" si="8"/>
        <v>Monitor</v>
      </c>
      <c r="Y51" s="3" t="str">
        <f t="shared" si="9"/>
        <v>OK</v>
      </c>
    </row>
    <row r="52" spans="1:25" x14ac:dyDescent="0.25">
      <c r="A52" s="3" t="str">
        <f>Raw_Data!A52</f>
        <v>854b2bfd-6773-413f-b385-02338fa3a316</v>
      </c>
      <c r="B52" s="3">
        <f>Raw_Data!B52</f>
        <v>31</v>
      </c>
      <c r="C52" s="3" t="str">
        <f>Raw_Data!C52</f>
        <v>Female</v>
      </c>
      <c r="D52" s="3" t="str">
        <f>Raw_Data!D52</f>
        <v>Standard</v>
      </c>
      <c r="E52" s="3">
        <f>Raw_Data!E52</f>
        <v>2.23</v>
      </c>
      <c r="F52" s="3">
        <f>Raw_Data!F52</f>
        <v>39</v>
      </c>
      <c r="G52" s="3" t="str">
        <f>Raw_Data!G52</f>
        <v>North America</v>
      </c>
      <c r="H52" s="3" t="str">
        <f>Raw_Data!H52</f>
        <v>Mobile</v>
      </c>
      <c r="I52" s="3">
        <f>Raw_Data!I52</f>
        <v>13.99</v>
      </c>
      <c r="J52" s="3">
        <f>Raw_Data!J52</f>
        <v>1</v>
      </c>
      <c r="K52" s="3" t="str">
        <f>Raw_Data!K52</f>
        <v>Debit Card</v>
      </c>
      <c r="L52" s="3">
        <f>Raw_Data!L52</f>
        <v>5</v>
      </c>
      <c r="M52" s="3">
        <f>Raw_Data!M52</f>
        <v>0.06</v>
      </c>
      <c r="N52" s="3" t="str">
        <f>Raw_Data!N52</f>
        <v>Drama</v>
      </c>
      <c r="O52" s="3" t="str">
        <f t="shared" si="0"/>
        <v>25-34</v>
      </c>
      <c r="P52" s="3" t="str">
        <f t="shared" si="1"/>
        <v>&lt;10h</v>
      </c>
      <c r="Q52" s="3" t="str">
        <f t="shared" si="2"/>
        <v>22-45d</v>
      </c>
      <c r="R52" s="3" t="str">
        <f t="shared" si="3"/>
        <v>Medium</v>
      </c>
      <c r="S52" s="3" t="str">
        <f t="shared" si="4"/>
        <v>Mid</v>
      </c>
      <c r="T52" s="3" t="str">
        <f t="shared" si="5"/>
        <v>Churned</v>
      </c>
      <c r="U52" s="4">
        <f>1/(1+EXP(-(Predictive_Model!$B$5+((B52-Predictive_Model!$B$20)/Predictive_Model!$C$20)*Predictive_Model!$D$20+((E52-Predictive_Model!$B$21)/Predictive_Model!$C$21)*Predictive_Model!$D$21+((F52-Predictive_Model!$B$22)/Predictive_Model!$C$22)*Predictive_Model!$D$22+((I52-Predictive_Model!$B$23)/Predictive_Model!$C$23)*Predictive_Model!$D$23+((L52-Predictive_Model!$B$24)/Predictive_Model!$C$24)*Predictive_Model!$D$24+((M52-Predictive_Model!$B$25)/Predictive_Model!$C$25)*Predictive_Model!$D$25+IF(C52="Male",Predictive_Model!$D$31,IF(C52="Other",Predictive_Model!$D$32,0))+IF(D52="Premium",Predictive_Model!$D$34,IF(D52="Standard",Predictive_Model!$D$35,0))+IF(G52="Asia",Predictive_Model!$D$37,IF(G52="Europe",Predictive_Model!$D$38,IF(G52="North America",Predictive_Model!$D$39,IF(G52="Oceania",Predictive_Model!$D$40,IF(G52="South America",Predictive_Model!$D$41,0)))))+IF(H52="Laptop",Predictive_Model!$D$43,IF(H52="Mobile",Predictive_Model!$D$44,IF(H52="TV",Predictive_Model!$D$45,IF(H52="Tablet",Predictive_Model!$D$46,0))))+IF(K52="Crypto",Predictive_Model!$D$48,IF(K52="Debit Card",Predictive_Model!$D$49,IF(K52="Gift Card",Predictive_Model!$D$50,IF(K52="PayPal",Predictive_Model!$D$51,0))))+IF(N52="Comedy",Predictive_Model!$D$53,IF(N52="Documentary",Predictive_Model!$D$54,IF(N52="Drama",Predictive_Model!$D$55,IF(N52="Horror",Predictive_Model!$D$56,IF(N52="Romance",Predictive_Model!$D$57,IF(N52="Sci-Fi",Predictive_Model!$D$58,0)))))))))</f>
        <v>0.9980338912755311</v>
      </c>
      <c r="V52" s="3" t="str">
        <f t="shared" si="6"/>
        <v>Critical</v>
      </c>
      <c r="W52" s="6">
        <f t="shared" si="7"/>
        <v>13.99</v>
      </c>
      <c r="X52" s="3" t="str">
        <f t="shared" si="8"/>
        <v>Priority 2</v>
      </c>
      <c r="Y52" s="3" t="str">
        <f t="shared" si="9"/>
        <v>OK</v>
      </c>
    </row>
    <row r="53" spans="1:25" x14ac:dyDescent="0.25">
      <c r="A53" s="3" t="str">
        <f>Raw_Data!A53</f>
        <v>ee53be31-fb36-41d9-8eb2-1a4c1d976552</v>
      </c>
      <c r="B53" s="3">
        <f>Raw_Data!B53</f>
        <v>31</v>
      </c>
      <c r="C53" s="3" t="str">
        <f>Raw_Data!C53</f>
        <v>Male</v>
      </c>
      <c r="D53" s="3" t="str">
        <f>Raw_Data!D53</f>
        <v>Premium</v>
      </c>
      <c r="E53" s="3">
        <f>Raw_Data!E53</f>
        <v>14.15</v>
      </c>
      <c r="F53" s="3">
        <f>Raw_Data!F53</f>
        <v>24</v>
      </c>
      <c r="G53" s="3" t="str">
        <f>Raw_Data!G53</f>
        <v>South America</v>
      </c>
      <c r="H53" s="3" t="str">
        <f>Raw_Data!H53</f>
        <v>Desktop</v>
      </c>
      <c r="I53" s="3">
        <f>Raw_Data!I53</f>
        <v>17.989999999999998</v>
      </c>
      <c r="J53" s="3">
        <f>Raw_Data!J53</f>
        <v>0</v>
      </c>
      <c r="K53" s="3" t="str">
        <f>Raw_Data!K53</f>
        <v>PayPal</v>
      </c>
      <c r="L53" s="3">
        <f>Raw_Data!L53</f>
        <v>5</v>
      </c>
      <c r="M53" s="3">
        <f>Raw_Data!M53</f>
        <v>0.56999999999999995</v>
      </c>
      <c r="N53" s="3" t="str">
        <f>Raw_Data!N53</f>
        <v>Drama</v>
      </c>
      <c r="O53" s="3" t="str">
        <f t="shared" si="0"/>
        <v>25-34</v>
      </c>
      <c r="P53" s="3" t="str">
        <f t="shared" si="1"/>
        <v>10-24h</v>
      </c>
      <c r="Q53" s="3" t="str">
        <f t="shared" si="2"/>
        <v>22-45d</v>
      </c>
      <c r="R53" s="3" t="str">
        <f t="shared" si="3"/>
        <v>Medium</v>
      </c>
      <c r="S53" s="3" t="str">
        <f t="shared" si="4"/>
        <v>High</v>
      </c>
      <c r="T53" s="3" t="str">
        <f t="shared" si="5"/>
        <v>Active</v>
      </c>
      <c r="U53" s="4">
        <f>1/(1+EXP(-(Predictive_Model!$B$5+((B53-Predictive_Model!$B$20)/Predictive_Model!$C$20)*Predictive_Model!$D$20+((E53-Predictive_Model!$B$21)/Predictive_Model!$C$21)*Predictive_Model!$D$21+((F53-Predictive_Model!$B$22)/Predictive_Model!$C$22)*Predictive_Model!$D$22+((I53-Predictive_Model!$B$23)/Predictive_Model!$C$23)*Predictive_Model!$D$23+((L53-Predictive_Model!$B$24)/Predictive_Model!$C$24)*Predictive_Model!$D$24+((M53-Predictive_Model!$B$25)/Predictive_Model!$C$25)*Predictive_Model!$D$25+IF(C53="Male",Predictive_Model!$D$31,IF(C53="Other",Predictive_Model!$D$32,0))+IF(D53="Premium",Predictive_Model!$D$34,IF(D53="Standard",Predictive_Model!$D$35,0))+IF(G53="Asia",Predictive_Model!$D$37,IF(G53="Europe",Predictive_Model!$D$38,IF(G53="North America",Predictive_Model!$D$39,IF(G53="Oceania",Predictive_Model!$D$40,IF(G53="South America",Predictive_Model!$D$41,0)))))+IF(H53="Laptop",Predictive_Model!$D$43,IF(H53="Mobile",Predictive_Model!$D$44,IF(H53="TV",Predictive_Model!$D$45,IF(H53="Tablet",Predictive_Model!$D$46,0))))+IF(K53="Crypto",Predictive_Model!$D$48,IF(K53="Debit Card",Predictive_Model!$D$49,IF(K53="Gift Card",Predictive_Model!$D$50,IF(K53="PayPal",Predictive_Model!$D$51,0))))+IF(N53="Comedy",Predictive_Model!$D$53,IF(N53="Documentary",Predictive_Model!$D$54,IF(N53="Drama",Predictive_Model!$D$55,IF(N53="Horror",Predictive_Model!$D$56,IF(N53="Romance",Predictive_Model!$D$57,IF(N53="Sci-Fi",Predictive_Model!$D$58,0)))))))))</f>
        <v>2.0788438901376927E-2</v>
      </c>
      <c r="V53" s="3" t="str">
        <f t="shared" si="6"/>
        <v>Low</v>
      </c>
      <c r="W53" s="6">
        <f t="shared" si="7"/>
        <v>0.3739840158357709</v>
      </c>
      <c r="X53" s="3" t="str">
        <f t="shared" si="8"/>
        <v>Monitor</v>
      </c>
      <c r="Y53" s="3" t="str">
        <f t="shared" si="9"/>
        <v>OK</v>
      </c>
    </row>
    <row r="54" spans="1:25" x14ac:dyDescent="0.25">
      <c r="A54" s="3" t="str">
        <f>Raw_Data!A54</f>
        <v>c9c8202c-992c-4e6c-b04f-0e2961ea87cc</v>
      </c>
      <c r="B54" s="3">
        <f>Raw_Data!B54</f>
        <v>42</v>
      </c>
      <c r="C54" s="3" t="str">
        <f>Raw_Data!C54</f>
        <v>Female</v>
      </c>
      <c r="D54" s="3" t="str">
        <f>Raw_Data!D54</f>
        <v>Basic</v>
      </c>
      <c r="E54" s="3">
        <f>Raw_Data!E54</f>
        <v>49.49</v>
      </c>
      <c r="F54" s="3">
        <f>Raw_Data!F54</f>
        <v>39</v>
      </c>
      <c r="G54" s="3" t="str">
        <f>Raw_Data!G54</f>
        <v>Europe</v>
      </c>
      <c r="H54" s="3" t="str">
        <f>Raw_Data!H54</f>
        <v>Mobile</v>
      </c>
      <c r="I54" s="3">
        <f>Raw_Data!I54</f>
        <v>8.99</v>
      </c>
      <c r="J54" s="3">
        <f>Raw_Data!J54</f>
        <v>0</v>
      </c>
      <c r="K54" s="3" t="str">
        <f>Raw_Data!K54</f>
        <v>Credit Card</v>
      </c>
      <c r="L54" s="3">
        <f>Raw_Data!L54</f>
        <v>5</v>
      </c>
      <c r="M54" s="3">
        <f>Raw_Data!M54</f>
        <v>1.24</v>
      </c>
      <c r="N54" s="3" t="str">
        <f>Raw_Data!N54</f>
        <v>Horror</v>
      </c>
      <c r="O54" s="3" t="str">
        <f t="shared" si="0"/>
        <v>35-44</v>
      </c>
      <c r="P54" s="3" t="str">
        <f t="shared" si="1"/>
        <v>25-49h</v>
      </c>
      <c r="Q54" s="3" t="str">
        <f t="shared" si="2"/>
        <v>22-45d</v>
      </c>
      <c r="R54" s="3" t="str">
        <f t="shared" si="3"/>
        <v>Medium</v>
      </c>
      <c r="S54" s="3" t="str">
        <f t="shared" si="4"/>
        <v>Low</v>
      </c>
      <c r="T54" s="3" t="str">
        <f t="shared" si="5"/>
        <v>Active</v>
      </c>
      <c r="U54" s="4">
        <f>1/(1+EXP(-(Predictive_Model!$B$5+((B54-Predictive_Model!$B$20)/Predictive_Model!$C$20)*Predictive_Model!$D$20+((E54-Predictive_Model!$B$21)/Predictive_Model!$C$21)*Predictive_Model!$D$21+((F54-Predictive_Model!$B$22)/Predictive_Model!$C$22)*Predictive_Model!$D$22+((I54-Predictive_Model!$B$23)/Predictive_Model!$C$23)*Predictive_Model!$D$23+((L54-Predictive_Model!$B$24)/Predictive_Model!$C$24)*Predictive_Model!$D$24+((M54-Predictive_Model!$B$25)/Predictive_Model!$C$25)*Predictive_Model!$D$25+IF(C54="Male",Predictive_Model!$D$31,IF(C54="Other",Predictive_Model!$D$32,0))+IF(D54="Premium",Predictive_Model!$D$34,IF(D54="Standard",Predictive_Model!$D$35,0))+IF(G54="Asia",Predictive_Model!$D$37,IF(G54="Europe",Predictive_Model!$D$38,IF(G54="North America",Predictive_Model!$D$39,IF(G54="Oceania",Predictive_Model!$D$40,IF(G54="South America",Predictive_Model!$D$41,0)))))+IF(H54="Laptop",Predictive_Model!$D$43,IF(H54="Mobile",Predictive_Model!$D$44,IF(H54="TV",Predictive_Model!$D$45,IF(H54="Tablet",Predictive_Model!$D$46,0))))+IF(K54="Crypto",Predictive_Model!$D$48,IF(K54="Debit Card",Predictive_Model!$D$49,IF(K54="Gift Card",Predictive_Model!$D$50,IF(K54="PayPal",Predictive_Model!$D$51,0))))+IF(N54="Comedy",Predictive_Model!$D$53,IF(N54="Documentary",Predictive_Model!$D$54,IF(N54="Drama",Predictive_Model!$D$55,IF(N54="Horror",Predictive_Model!$D$56,IF(N54="Romance",Predictive_Model!$D$57,IF(N54="Sci-Fi",Predictive_Model!$D$58,0)))))))))</f>
        <v>8.4624224575689853E-5</v>
      </c>
      <c r="V54" s="3" t="str">
        <f t="shared" si="6"/>
        <v>Low</v>
      </c>
      <c r="W54" s="6">
        <f t="shared" si="7"/>
        <v>7.6077177893545177E-4</v>
      </c>
      <c r="X54" s="3" t="str">
        <f t="shared" si="8"/>
        <v>Monitor</v>
      </c>
      <c r="Y54" s="3" t="str">
        <f t="shared" si="9"/>
        <v>OK</v>
      </c>
    </row>
    <row r="55" spans="1:25" x14ac:dyDescent="0.25">
      <c r="A55" s="3" t="str">
        <f>Raw_Data!A55</f>
        <v>022f9c7a-8276-494a-8629-086ad5e81df1</v>
      </c>
      <c r="B55" s="3">
        <f>Raw_Data!B55</f>
        <v>30</v>
      </c>
      <c r="C55" s="3" t="str">
        <f>Raw_Data!C55</f>
        <v>Male</v>
      </c>
      <c r="D55" s="3" t="str">
        <f>Raw_Data!D55</f>
        <v>Premium</v>
      </c>
      <c r="E55" s="3">
        <f>Raw_Data!E55</f>
        <v>8.7899999999999991</v>
      </c>
      <c r="F55" s="3">
        <f>Raw_Data!F55</f>
        <v>21</v>
      </c>
      <c r="G55" s="3" t="str">
        <f>Raw_Data!G55</f>
        <v>Europe</v>
      </c>
      <c r="H55" s="3" t="str">
        <f>Raw_Data!H55</f>
        <v>Tablet</v>
      </c>
      <c r="I55" s="3">
        <f>Raw_Data!I55</f>
        <v>17.989999999999998</v>
      </c>
      <c r="J55" s="3">
        <f>Raw_Data!J55</f>
        <v>0</v>
      </c>
      <c r="K55" s="3" t="str">
        <f>Raw_Data!K55</f>
        <v>Crypto</v>
      </c>
      <c r="L55" s="3">
        <f>Raw_Data!L55</f>
        <v>4</v>
      </c>
      <c r="M55" s="3">
        <f>Raw_Data!M55</f>
        <v>0.4</v>
      </c>
      <c r="N55" s="3" t="str">
        <f>Raw_Data!N55</f>
        <v>Comedy</v>
      </c>
      <c r="O55" s="3" t="str">
        <f t="shared" si="0"/>
        <v>25-34</v>
      </c>
      <c r="P55" s="3" t="str">
        <f t="shared" si="1"/>
        <v>&lt;10h</v>
      </c>
      <c r="Q55" s="3" t="str">
        <f t="shared" si="2"/>
        <v>8-21d</v>
      </c>
      <c r="R55" s="3" t="str">
        <f t="shared" si="3"/>
        <v>Medium</v>
      </c>
      <c r="S55" s="3" t="str">
        <f t="shared" si="4"/>
        <v>High</v>
      </c>
      <c r="T55" s="3" t="str">
        <f t="shared" si="5"/>
        <v>Active</v>
      </c>
      <c r="U55" s="4">
        <f>1/(1+EXP(-(Predictive_Model!$B$5+((B55-Predictive_Model!$B$20)/Predictive_Model!$C$20)*Predictive_Model!$D$20+((E55-Predictive_Model!$B$21)/Predictive_Model!$C$21)*Predictive_Model!$D$21+((F55-Predictive_Model!$B$22)/Predictive_Model!$C$22)*Predictive_Model!$D$22+((I55-Predictive_Model!$B$23)/Predictive_Model!$C$23)*Predictive_Model!$D$23+((L55-Predictive_Model!$B$24)/Predictive_Model!$C$24)*Predictive_Model!$D$24+((M55-Predictive_Model!$B$25)/Predictive_Model!$C$25)*Predictive_Model!$D$25+IF(C55="Male",Predictive_Model!$D$31,IF(C55="Other",Predictive_Model!$D$32,0))+IF(D55="Premium",Predictive_Model!$D$34,IF(D55="Standard",Predictive_Model!$D$35,0))+IF(G55="Asia",Predictive_Model!$D$37,IF(G55="Europe",Predictive_Model!$D$38,IF(G55="North America",Predictive_Model!$D$39,IF(G55="Oceania",Predictive_Model!$D$40,IF(G55="South America",Predictive_Model!$D$41,0)))))+IF(H55="Laptop",Predictive_Model!$D$43,IF(H55="Mobile",Predictive_Model!$D$44,IF(H55="TV",Predictive_Model!$D$45,IF(H55="Tablet",Predictive_Model!$D$46,0))))+IF(K55="Crypto",Predictive_Model!$D$48,IF(K55="Debit Card",Predictive_Model!$D$49,IF(K55="Gift Card",Predictive_Model!$D$50,IF(K55="PayPal",Predictive_Model!$D$51,0))))+IF(N55="Comedy",Predictive_Model!$D$53,IF(N55="Documentary",Predictive_Model!$D$54,IF(N55="Drama",Predictive_Model!$D$55,IF(N55="Horror",Predictive_Model!$D$56,IF(N55="Romance",Predictive_Model!$D$57,IF(N55="Sci-Fi",Predictive_Model!$D$58,0)))))))))</f>
        <v>0.49337378381191682</v>
      </c>
      <c r="V55" s="3" t="str">
        <f t="shared" si="6"/>
        <v>Medium</v>
      </c>
      <c r="W55" s="6">
        <f t="shared" si="7"/>
        <v>8.8757943707763829</v>
      </c>
      <c r="X55" s="3" t="str">
        <f t="shared" si="8"/>
        <v>Monitor</v>
      </c>
      <c r="Y55" s="3" t="str">
        <f t="shared" si="9"/>
        <v>OK</v>
      </c>
    </row>
    <row r="56" spans="1:25" x14ac:dyDescent="0.25">
      <c r="A56" s="3" t="str">
        <f>Raw_Data!A56</f>
        <v>1a0f21b6-454a-4a22-88a8-5045b9d00fa4</v>
      </c>
      <c r="B56" s="3">
        <f>Raw_Data!B56</f>
        <v>58</v>
      </c>
      <c r="C56" s="3" t="str">
        <f>Raw_Data!C56</f>
        <v>Male</v>
      </c>
      <c r="D56" s="3" t="str">
        <f>Raw_Data!D56</f>
        <v>Standard</v>
      </c>
      <c r="E56" s="3">
        <f>Raw_Data!E56</f>
        <v>14.57</v>
      </c>
      <c r="F56" s="3">
        <f>Raw_Data!F56</f>
        <v>22</v>
      </c>
      <c r="G56" s="3" t="str">
        <f>Raw_Data!G56</f>
        <v>North America</v>
      </c>
      <c r="H56" s="3" t="str">
        <f>Raw_Data!H56</f>
        <v>Mobile</v>
      </c>
      <c r="I56" s="3">
        <f>Raw_Data!I56</f>
        <v>13.99</v>
      </c>
      <c r="J56" s="3">
        <f>Raw_Data!J56</f>
        <v>0</v>
      </c>
      <c r="K56" s="3" t="str">
        <f>Raw_Data!K56</f>
        <v>Debit Card</v>
      </c>
      <c r="L56" s="3">
        <f>Raw_Data!L56</f>
        <v>2</v>
      </c>
      <c r="M56" s="3">
        <f>Raw_Data!M56</f>
        <v>0.63</v>
      </c>
      <c r="N56" s="3" t="str">
        <f>Raw_Data!N56</f>
        <v>Romance</v>
      </c>
      <c r="O56" s="3" t="str">
        <f t="shared" si="0"/>
        <v>55-70</v>
      </c>
      <c r="P56" s="3" t="str">
        <f t="shared" si="1"/>
        <v>10-24h</v>
      </c>
      <c r="Q56" s="3" t="str">
        <f t="shared" si="2"/>
        <v>22-45d</v>
      </c>
      <c r="R56" s="3" t="str">
        <f t="shared" si="3"/>
        <v>Medium</v>
      </c>
      <c r="S56" s="3" t="str">
        <f t="shared" si="4"/>
        <v>Mid</v>
      </c>
      <c r="T56" s="3" t="str">
        <f t="shared" si="5"/>
        <v>Active</v>
      </c>
      <c r="U56" s="4">
        <f>1/(1+EXP(-(Predictive_Model!$B$5+((B56-Predictive_Model!$B$20)/Predictive_Model!$C$20)*Predictive_Model!$D$20+((E56-Predictive_Model!$B$21)/Predictive_Model!$C$21)*Predictive_Model!$D$21+((F56-Predictive_Model!$B$22)/Predictive_Model!$C$22)*Predictive_Model!$D$22+((I56-Predictive_Model!$B$23)/Predictive_Model!$C$23)*Predictive_Model!$D$23+((L56-Predictive_Model!$B$24)/Predictive_Model!$C$24)*Predictive_Model!$D$24+((M56-Predictive_Model!$B$25)/Predictive_Model!$C$25)*Predictive_Model!$D$25+IF(C56="Male",Predictive_Model!$D$31,IF(C56="Other",Predictive_Model!$D$32,0))+IF(D56="Premium",Predictive_Model!$D$34,IF(D56="Standard",Predictive_Model!$D$35,0))+IF(G56="Asia",Predictive_Model!$D$37,IF(G56="Europe",Predictive_Model!$D$38,IF(G56="North America",Predictive_Model!$D$39,IF(G56="Oceania",Predictive_Model!$D$40,IF(G56="South America",Predictive_Model!$D$41,0)))))+IF(H56="Laptop",Predictive_Model!$D$43,IF(H56="Mobile",Predictive_Model!$D$44,IF(H56="TV",Predictive_Model!$D$45,IF(H56="Tablet",Predictive_Model!$D$46,0))))+IF(K56="Crypto",Predictive_Model!$D$48,IF(K56="Debit Card",Predictive_Model!$D$49,IF(K56="Gift Card",Predictive_Model!$D$50,IF(K56="PayPal",Predictive_Model!$D$51,0))))+IF(N56="Comedy",Predictive_Model!$D$53,IF(N56="Documentary",Predictive_Model!$D$54,IF(N56="Drama",Predictive_Model!$D$55,IF(N56="Horror",Predictive_Model!$D$56,IF(N56="Romance",Predictive_Model!$D$57,IF(N56="Sci-Fi",Predictive_Model!$D$58,0)))))))))</f>
        <v>0.78787602441066695</v>
      </c>
      <c r="V56" s="3" t="str">
        <f t="shared" si="6"/>
        <v>Critical</v>
      </c>
      <c r="W56" s="6">
        <f t="shared" si="7"/>
        <v>11.022385581505231</v>
      </c>
      <c r="X56" s="3" t="str">
        <f t="shared" si="8"/>
        <v>Priority 2</v>
      </c>
      <c r="Y56" s="3" t="str">
        <f t="shared" si="9"/>
        <v>OK</v>
      </c>
    </row>
    <row r="57" spans="1:25" x14ac:dyDescent="0.25">
      <c r="A57" s="3" t="str">
        <f>Raw_Data!A57</f>
        <v>616199ed-33c4-4ff5-9450-251fc608d3a1</v>
      </c>
      <c r="B57" s="3">
        <f>Raw_Data!B57</f>
        <v>63</v>
      </c>
      <c r="C57" s="3" t="str">
        <f>Raw_Data!C57</f>
        <v>Other</v>
      </c>
      <c r="D57" s="3" t="str">
        <f>Raw_Data!D57</f>
        <v>Standard</v>
      </c>
      <c r="E57" s="3">
        <f>Raw_Data!E57</f>
        <v>25.73</v>
      </c>
      <c r="F57" s="3">
        <f>Raw_Data!F57</f>
        <v>11</v>
      </c>
      <c r="G57" s="3" t="str">
        <f>Raw_Data!G57</f>
        <v>Africa</v>
      </c>
      <c r="H57" s="3" t="str">
        <f>Raw_Data!H57</f>
        <v>TV</v>
      </c>
      <c r="I57" s="3">
        <f>Raw_Data!I57</f>
        <v>13.99</v>
      </c>
      <c r="J57" s="3">
        <f>Raw_Data!J57</f>
        <v>0</v>
      </c>
      <c r="K57" s="3" t="str">
        <f>Raw_Data!K57</f>
        <v>PayPal</v>
      </c>
      <c r="L57" s="3">
        <f>Raw_Data!L57</f>
        <v>1</v>
      </c>
      <c r="M57" s="3">
        <f>Raw_Data!M57</f>
        <v>2.14</v>
      </c>
      <c r="N57" s="3" t="str">
        <f>Raw_Data!N57</f>
        <v>Comedy</v>
      </c>
      <c r="O57" s="3" t="str">
        <f t="shared" si="0"/>
        <v>55-70</v>
      </c>
      <c r="P57" s="3" t="str">
        <f t="shared" si="1"/>
        <v>25-49h</v>
      </c>
      <c r="Q57" s="3" t="str">
        <f t="shared" si="2"/>
        <v>8-21d</v>
      </c>
      <c r="R57" s="3" t="str">
        <f t="shared" si="3"/>
        <v>High</v>
      </c>
      <c r="S57" s="3" t="str">
        <f t="shared" si="4"/>
        <v>Mid</v>
      </c>
      <c r="T57" s="3" t="str">
        <f t="shared" si="5"/>
        <v>Active</v>
      </c>
      <c r="U57" s="4">
        <f>1/(1+EXP(-(Predictive_Model!$B$5+((B57-Predictive_Model!$B$20)/Predictive_Model!$C$20)*Predictive_Model!$D$20+((E57-Predictive_Model!$B$21)/Predictive_Model!$C$21)*Predictive_Model!$D$21+((F57-Predictive_Model!$B$22)/Predictive_Model!$C$22)*Predictive_Model!$D$22+((I57-Predictive_Model!$B$23)/Predictive_Model!$C$23)*Predictive_Model!$D$23+((L57-Predictive_Model!$B$24)/Predictive_Model!$C$24)*Predictive_Model!$D$24+((M57-Predictive_Model!$B$25)/Predictive_Model!$C$25)*Predictive_Model!$D$25+IF(C57="Male",Predictive_Model!$D$31,IF(C57="Other",Predictive_Model!$D$32,0))+IF(D57="Premium",Predictive_Model!$D$34,IF(D57="Standard",Predictive_Model!$D$35,0))+IF(G57="Asia",Predictive_Model!$D$37,IF(G57="Europe",Predictive_Model!$D$38,IF(G57="North America",Predictive_Model!$D$39,IF(G57="Oceania",Predictive_Model!$D$40,IF(G57="South America",Predictive_Model!$D$41,0)))))+IF(H57="Laptop",Predictive_Model!$D$43,IF(H57="Mobile",Predictive_Model!$D$44,IF(H57="TV",Predictive_Model!$D$45,IF(H57="Tablet",Predictive_Model!$D$46,0))))+IF(K57="Crypto",Predictive_Model!$D$48,IF(K57="Debit Card",Predictive_Model!$D$49,IF(K57="Gift Card",Predictive_Model!$D$50,IF(K57="PayPal",Predictive_Model!$D$51,0))))+IF(N57="Comedy",Predictive_Model!$D$53,IF(N57="Documentary",Predictive_Model!$D$54,IF(N57="Drama",Predictive_Model!$D$55,IF(N57="Horror",Predictive_Model!$D$56,IF(N57="Romance",Predictive_Model!$D$57,IF(N57="Sci-Fi",Predictive_Model!$D$58,0)))))))))</f>
        <v>6.5599375619089246E-4</v>
      </c>
      <c r="V57" s="3" t="str">
        <f t="shared" si="6"/>
        <v>Low</v>
      </c>
      <c r="W57" s="6">
        <f t="shared" si="7"/>
        <v>9.1773526491105862E-3</v>
      </c>
      <c r="X57" s="3" t="str">
        <f t="shared" si="8"/>
        <v>Monitor</v>
      </c>
      <c r="Y57" s="3" t="str">
        <f t="shared" si="9"/>
        <v>OK</v>
      </c>
    </row>
    <row r="58" spans="1:25" x14ac:dyDescent="0.25">
      <c r="A58" s="3" t="str">
        <f>Raw_Data!A58</f>
        <v>d1593b1d-ef59-4d4a-a169-5ff338b8baef</v>
      </c>
      <c r="B58" s="3">
        <f>Raw_Data!B58</f>
        <v>60</v>
      </c>
      <c r="C58" s="3" t="str">
        <f>Raw_Data!C58</f>
        <v>Male</v>
      </c>
      <c r="D58" s="3" t="str">
        <f>Raw_Data!D58</f>
        <v>Standard</v>
      </c>
      <c r="E58" s="3">
        <f>Raw_Data!E58</f>
        <v>3.01</v>
      </c>
      <c r="F58" s="3">
        <f>Raw_Data!F58</f>
        <v>30</v>
      </c>
      <c r="G58" s="3" t="str">
        <f>Raw_Data!G58</f>
        <v>Asia</v>
      </c>
      <c r="H58" s="3" t="str">
        <f>Raw_Data!H58</f>
        <v>Desktop</v>
      </c>
      <c r="I58" s="3">
        <f>Raw_Data!I58</f>
        <v>13.99</v>
      </c>
      <c r="J58" s="3">
        <f>Raw_Data!J58</f>
        <v>1</v>
      </c>
      <c r="K58" s="3" t="str">
        <f>Raw_Data!K58</f>
        <v>Gift Card</v>
      </c>
      <c r="L58" s="3">
        <f>Raw_Data!L58</f>
        <v>3</v>
      </c>
      <c r="M58" s="3">
        <f>Raw_Data!M58</f>
        <v>0.1</v>
      </c>
      <c r="N58" s="3" t="str">
        <f>Raw_Data!N58</f>
        <v>Documentary</v>
      </c>
      <c r="O58" s="3" t="str">
        <f t="shared" si="0"/>
        <v>55-70</v>
      </c>
      <c r="P58" s="3" t="str">
        <f t="shared" si="1"/>
        <v>&lt;10h</v>
      </c>
      <c r="Q58" s="3" t="str">
        <f t="shared" si="2"/>
        <v>22-45d</v>
      </c>
      <c r="R58" s="3" t="str">
        <f t="shared" si="3"/>
        <v>Medium</v>
      </c>
      <c r="S58" s="3" t="str">
        <f t="shared" si="4"/>
        <v>Mid</v>
      </c>
      <c r="T58" s="3" t="str">
        <f t="shared" si="5"/>
        <v>Churned</v>
      </c>
      <c r="U58" s="4">
        <f>1/(1+EXP(-(Predictive_Model!$B$5+((B58-Predictive_Model!$B$20)/Predictive_Model!$C$20)*Predictive_Model!$D$20+((E58-Predictive_Model!$B$21)/Predictive_Model!$C$21)*Predictive_Model!$D$21+((F58-Predictive_Model!$B$22)/Predictive_Model!$C$22)*Predictive_Model!$D$22+((I58-Predictive_Model!$B$23)/Predictive_Model!$C$23)*Predictive_Model!$D$23+((L58-Predictive_Model!$B$24)/Predictive_Model!$C$24)*Predictive_Model!$D$24+((M58-Predictive_Model!$B$25)/Predictive_Model!$C$25)*Predictive_Model!$D$25+IF(C58="Male",Predictive_Model!$D$31,IF(C58="Other",Predictive_Model!$D$32,0))+IF(D58="Premium",Predictive_Model!$D$34,IF(D58="Standard",Predictive_Model!$D$35,0))+IF(G58="Asia",Predictive_Model!$D$37,IF(G58="Europe",Predictive_Model!$D$38,IF(G58="North America",Predictive_Model!$D$39,IF(G58="Oceania",Predictive_Model!$D$40,IF(G58="South America",Predictive_Model!$D$41,0)))))+IF(H58="Laptop",Predictive_Model!$D$43,IF(H58="Mobile",Predictive_Model!$D$44,IF(H58="TV",Predictive_Model!$D$45,IF(H58="Tablet",Predictive_Model!$D$46,0))))+IF(K58="Crypto",Predictive_Model!$D$48,IF(K58="Debit Card",Predictive_Model!$D$49,IF(K58="Gift Card",Predictive_Model!$D$50,IF(K58="PayPal",Predictive_Model!$D$51,0))))+IF(N58="Comedy",Predictive_Model!$D$53,IF(N58="Documentary",Predictive_Model!$D$54,IF(N58="Drama",Predictive_Model!$D$55,IF(N58="Horror",Predictive_Model!$D$56,IF(N58="Romance",Predictive_Model!$D$57,IF(N58="Sci-Fi",Predictive_Model!$D$58,0)))))))))</f>
        <v>0.9927066654591401</v>
      </c>
      <c r="V58" s="3" t="str">
        <f t="shared" si="6"/>
        <v>Critical</v>
      </c>
      <c r="W58" s="6">
        <f t="shared" si="7"/>
        <v>13.99</v>
      </c>
      <c r="X58" s="3" t="str">
        <f t="shared" si="8"/>
        <v>Priority 2</v>
      </c>
      <c r="Y58" s="3" t="str">
        <f t="shared" si="9"/>
        <v>OK</v>
      </c>
    </row>
    <row r="59" spans="1:25" x14ac:dyDescent="0.25">
      <c r="A59" s="3" t="str">
        <f>Raw_Data!A59</f>
        <v>749b69f5-8a24-428a-880c-86057af2a485</v>
      </c>
      <c r="B59" s="3">
        <f>Raw_Data!B59</f>
        <v>66</v>
      </c>
      <c r="C59" s="3" t="str">
        <f>Raw_Data!C59</f>
        <v>Male</v>
      </c>
      <c r="D59" s="3" t="str">
        <f>Raw_Data!D59</f>
        <v>Basic</v>
      </c>
      <c r="E59" s="3">
        <f>Raw_Data!E59</f>
        <v>12.05</v>
      </c>
      <c r="F59" s="3">
        <f>Raw_Data!F59</f>
        <v>33</v>
      </c>
      <c r="G59" s="3" t="str">
        <f>Raw_Data!G59</f>
        <v>South America</v>
      </c>
      <c r="H59" s="3" t="str">
        <f>Raw_Data!H59</f>
        <v>Tablet</v>
      </c>
      <c r="I59" s="3">
        <f>Raw_Data!I59</f>
        <v>8.99</v>
      </c>
      <c r="J59" s="3">
        <f>Raw_Data!J59</f>
        <v>1</v>
      </c>
      <c r="K59" s="3" t="str">
        <f>Raw_Data!K59</f>
        <v>PayPal</v>
      </c>
      <c r="L59" s="3">
        <f>Raw_Data!L59</f>
        <v>3</v>
      </c>
      <c r="M59" s="3">
        <f>Raw_Data!M59</f>
        <v>0.35</v>
      </c>
      <c r="N59" s="3" t="str">
        <f>Raw_Data!N59</f>
        <v>Drama</v>
      </c>
      <c r="O59" s="3" t="str">
        <f t="shared" si="0"/>
        <v>55-70</v>
      </c>
      <c r="P59" s="3" t="str">
        <f t="shared" si="1"/>
        <v>10-24h</v>
      </c>
      <c r="Q59" s="3" t="str">
        <f t="shared" si="2"/>
        <v>22-45d</v>
      </c>
      <c r="R59" s="3" t="str">
        <f t="shared" si="3"/>
        <v>Medium</v>
      </c>
      <c r="S59" s="3" t="str">
        <f t="shared" si="4"/>
        <v>Low</v>
      </c>
      <c r="T59" s="3" t="str">
        <f t="shared" si="5"/>
        <v>Churned</v>
      </c>
      <c r="U59" s="4">
        <f>1/(1+EXP(-(Predictive_Model!$B$5+((B59-Predictive_Model!$B$20)/Predictive_Model!$C$20)*Predictive_Model!$D$20+((E59-Predictive_Model!$B$21)/Predictive_Model!$C$21)*Predictive_Model!$D$21+((F59-Predictive_Model!$B$22)/Predictive_Model!$C$22)*Predictive_Model!$D$22+((I59-Predictive_Model!$B$23)/Predictive_Model!$C$23)*Predictive_Model!$D$23+((L59-Predictive_Model!$B$24)/Predictive_Model!$C$24)*Predictive_Model!$D$24+((M59-Predictive_Model!$B$25)/Predictive_Model!$C$25)*Predictive_Model!$D$25+IF(C59="Male",Predictive_Model!$D$31,IF(C59="Other",Predictive_Model!$D$32,0))+IF(D59="Premium",Predictive_Model!$D$34,IF(D59="Standard",Predictive_Model!$D$35,0))+IF(G59="Asia",Predictive_Model!$D$37,IF(G59="Europe",Predictive_Model!$D$38,IF(G59="North America",Predictive_Model!$D$39,IF(G59="Oceania",Predictive_Model!$D$40,IF(G59="South America",Predictive_Model!$D$41,0)))))+IF(H59="Laptop",Predictive_Model!$D$43,IF(H59="Mobile",Predictive_Model!$D$44,IF(H59="TV",Predictive_Model!$D$45,IF(H59="Tablet",Predictive_Model!$D$46,0))))+IF(K59="Crypto",Predictive_Model!$D$48,IF(K59="Debit Card",Predictive_Model!$D$49,IF(K59="Gift Card",Predictive_Model!$D$50,IF(K59="PayPal",Predictive_Model!$D$51,0))))+IF(N59="Comedy",Predictive_Model!$D$53,IF(N59="Documentary",Predictive_Model!$D$54,IF(N59="Drama",Predictive_Model!$D$55,IF(N59="Horror",Predictive_Model!$D$56,IF(N59="Romance",Predictive_Model!$D$57,IF(N59="Sci-Fi",Predictive_Model!$D$58,0)))))))))</f>
        <v>0.98749814303847794</v>
      </c>
      <c r="V59" s="3" t="str">
        <f t="shared" si="6"/>
        <v>Critical</v>
      </c>
      <c r="W59" s="6">
        <f t="shared" si="7"/>
        <v>8.99</v>
      </c>
      <c r="X59" s="3" t="str">
        <f t="shared" si="8"/>
        <v>Priority 2</v>
      </c>
      <c r="Y59" s="3" t="str">
        <f t="shared" si="9"/>
        <v>OK</v>
      </c>
    </row>
    <row r="60" spans="1:25" x14ac:dyDescent="0.25">
      <c r="A60" s="3" t="str">
        <f>Raw_Data!A60</f>
        <v>a2eab47c-dc4c-427f-88f8-755051b303fb</v>
      </c>
      <c r="B60" s="3">
        <f>Raw_Data!B60</f>
        <v>51</v>
      </c>
      <c r="C60" s="3" t="str">
        <f>Raw_Data!C60</f>
        <v>Female</v>
      </c>
      <c r="D60" s="3" t="str">
        <f>Raw_Data!D60</f>
        <v>Premium</v>
      </c>
      <c r="E60" s="3">
        <f>Raw_Data!E60</f>
        <v>3.7</v>
      </c>
      <c r="F60" s="3">
        <f>Raw_Data!F60</f>
        <v>37</v>
      </c>
      <c r="G60" s="3" t="str">
        <f>Raw_Data!G60</f>
        <v>South America</v>
      </c>
      <c r="H60" s="3" t="str">
        <f>Raw_Data!H60</f>
        <v>Mobile</v>
      </c>
      <c r="I60" s="3">
        <f>Raw_Data!I60</f>
        <v>17.989999999999998</v>
      </c>
      <c r="J60" s="3">
        <f>Raw_Data!J60</f>
        <v>1</v>
      </c>
      <c r="K60" s="3" t="str">
        <f>Raw_Data!K60</f>
        <v>Credit Card</v>
      </c>
      <c r="L60" s="3">
        <f>Raw_Data!L60</f>
        <v>2</v>
      </c>
      <c r="M60" s="3">
        <f>Raw_Data!M60</f>
        <v>0.1</v>
      </c>
      <c r="N60" s="3" t="str">
        <f>Raw_Data!N60</f>
        <v>Horror</v>
      </c>
      <c r="O60" s="3" t="str">
        <f t="shared" si="0"/>
        <v>45-54</v>
      </c>
      <c r="P60" s="3" t="str">
        <f t="shared" si="1"/>
        <v>&lt;10h</v>
      </c>
      <c r="Q60" s="3" t="str">
        <f t="shared" si="2"/>
        <v>22-45d</v>
      </c>
      <c r="R60" s="3" t="str">
        <f t="shared" si="3"/>
        <v>Medium</v>
      </c>
      <c r="S60" s="3" t="str">
        <f t="shared" si="4"/>
        <v>High</v>
      </c>
      <c r="T60" s="3" t="str">
        <f t="shared" si="5"/>
        <v>Churned</v>
      </c>
      <c r="U60" s="4">
        <f>1/(1+EXP(-(Predictive_Model!$B$5+((B60-Predictive_Model!$B$20)/Predictive_Model!$C$20)*Predictive_Model!$D$20+((E60-Predictive_Model!$B$21)/Predictive_Model!$C$21)*Predictive_Model!$D$21+((F60-Predictive_Model!$B$22)/Predictive_Model!$C$22)*Predictive_Model!$D$22+((I60-Predictive_Model!$B$23)/Predictive_Model!$C$23)*Predictive_Model!$D$23+((L60-Predictive_Model!$B$24)/Predictive_Model!$C$24)*Predictive_Model!$D$24+((M60-Predictive_Model!$B$25)/Predictive_Model!$C$25)*Predictive_Model!$D$25+IF(C60="Male",Predictive_Model!$D$31,IF(C60="Other",Predictive_Model!$D$32,0))+IF(D60="Premium",Predictive_Model!$D$34,IF(D60="Standard",Predictive_Model!$D$35,0))+IF(G60="Asia",Predictive_Model!$D$37,IF(G60="Europe",Predictive_Model!$D$38,IF(G60="North America",Predictive_Model!$D$39,IF(G60="Oceania",Predictive_Model!$D$40,IF(G60="South America",Predictive_Model!$D$41,0)))))+IF(H60="Laptop",Predictive_Model!$D$43,IF(H60="Mobile",Predictive_Model!$D$44,IF(H60="TV",Predictive_Model!$D$45,IF(H60="Tablet",Predictive_Model!$D$46,0))))+IF(K60="Crypto",Predictive_Model!$D$48,IF(K60="Debit Card",Predictive_Model!$D$49,IF(K60="Gift Card",Predictive_Model!$D$50,IF(K60="PayPal",Predictive_Model!$D$51,0))))+IF(N60="Comedy",Predictive_Model!$D$53,IF(N60="Documentary",Predictive_Model!$D$54,IF(N60="Drama",Predictive_Model!$D$55,IF(N60="Horror",Predictive_Model!$D$56,IF(N60="Romance",Predictive_Model!$D$57,IF(N60="Sci-Fi",Predictive_Model!$D$58,0)))))))))</f>
        <v>0.99801015356240264</v>
      </c>
      <c r="V60" s="3" t="str">
        <f t="shared" si="6"/>
        <v>Critical</v>
      </c>
      <c r="W60" s="6">
        <f t="shared" si="7"/>
        <v>17.989999999999998</v>
      </c>
      <c r="X60" s="3" t="str">
        <f t="shared" si="8"/>
        <v>Priority 1</v>
      </c>
      <c r="Y60" s="3" t="str">
        <f t="shared" si="9"/>
        <v>OK</v>
      </c>
    </row>
    <row r="61" spans="1:25" x14ac:dyDescent="0.25">
      <c r="A61" s="3" t="str">
        <f>Raw_Data!A61</f>
        <v>b313f39d-0675-4bef-9b10-573146872adf</v>
      </c>
      <c r="B61" s="3">
        <f>Raw_Data!B61</f>
        <v>63</v>
      </c>
      <c r="C61" s="3" t="str">
        <f>Raw_Data!C61</f>
        <v>Male</v>
      </c>
      <c r="D61" s="3" t="str">
        <f>Raw_Data!D61</f>
        <v>Premium</v>
      </c>
      <c r="E61" s="3">
        <f>Raw_Data!E61</f>
        <v>5.84</v>
      </c>
      <c r="F61" s="3">
        <f>Raw_Data!F61</f>
        <v>20</v>
      </c>
      <c r="G61" s="3" t="str">
        <f>Raw_Data!G61</f>
        <v>Oceania</v>
      </c>
      <c r="H61" s="3" t="str">
        <f>Raw_Data!H61</f>
        <v>Mobile</v>
      </c>
      <c r="I61" s="3">
        <f>Raw_Data!I61</f>
        <v>17.989999999999998</v>
      </c>
      <c r="J61" s="3">
        <f>Raw_Data!J61</f>
        <v>0</v>
      </c>
      <c r="K61" s="3" t="str">
        <f>Raw_Data!K61</f>
        <v>Credit Card</v>
      </c>
      <c r="L61" s="3">
        <f>Raw_Data!L61</f>
        <v>1</v>
      </c>
      <c r="M61" s="3">
        <f>Raw_Data!M61</f>
        <v>0.28000000000000003</v>
      </c>
      <c r="N61" s="3" t="str">
        <f>Raw_Data!N61</f>
        <v>Documentary</v>
      </c>
      <c r="O61" s="3" t="str">
        <f t="shared" si="0"/>
        <v>55-70</v>
      </c>
      <c r="P61" s="3" t="str">
        <f t="shared" si="1"/>
        <v>&lt;10h</v>
      </c>
      <c r="Q61" s="3" t="str">
        <f t="shared" si="2"/>
        <v>8-21d</v>
      </c>
      <c r="R61" s="3" t="str">
        <f t="shared" si="3"/>
        <v>Medium</v>
      </c>
      <c r="S61" s="3" t="str">
        <f t="shared" si="4"/>
        <v>High</v>
      </c>
      <c r="T61" s="3" t="str">
        <f t="shared" si="5"/>
        <v>Active</v>
      </c>
      <c r="U61" s="4">
        <f>1/(1+EXP(-(Predictive_Model!$B$5+((B61-Predictive_Model!$B$20)/Predictive_Model!$C$20)*Predictive_Model!$D$20+((E61-Predictive_Model!$B$21)/Predictive_Model!$C$21)*Predictive_Model!$D$21+((F61-Predictive_Model!$B$22)/Predictive_Model!$C$22)*Predictive_Model!$D$22+((I61-Predictive_Model!$B$23)/Predictive_Model!$C$23)*Predictive_Model!$D$23+((L61-Predictive_Model!$B$24)/Predictive_Model!$C$24)*Predictive_Model!$D$24+((M61-Predictive_Model!$B$25)/Predictive_Model!$C$25)*Predictive_Model!$D$25+IF(C61="Male",Predictive_Model!$D$31,IF(C61="Other",Predictive_Model!$D$32,0))+IF(D61="Premium",Predictive_Model!$D$34,IF(D61="Standard",Predictive_Model!$D$35,0))+IF(G61="Asia",Predictive_Model!$D$37,IF(G61="Europe",Predictive_Model!$D$38,IF(G61="North America",Predictive_Model!$D$39,IF(G61="Oceania",Predictive_Model!$D$40,IF(G61="South America",Predictive_Model!$D$41,0)))))+IF(H61="Laptop",Predictive_Model!$D$43,IF(H61="Mobile",Predictive_Model!$D$44,IF(H61="TV",Predictive_Model!$D$45,IF(H61="Tablet",Predictive_Model!$D$46,0))))+IF(K61="Crypto",Predictive_Model!$D$48,IF(K61="Debit Card",Predictive_Model!$D$49,IF(K61="Gift Card",Predictive_Model!$D$50,IF(K61="PayPal",Predictive_Model!$D$51,0))))+IF(N61="Comedy",Predictive_Model!$D$53,IF(N61="Documentary",Predictive_Model!$D$54,IF(N61="Drama",Predictive_Model!$D$55,IF(N61="Horror",Predictive_Model!$D$56,IF(N61="Romance",Predictive_Model!$D$57,IF(N61="Sci-Fi",Predictive_Model!$D$58,0)))))))))</f>
        <v>0.97610213122393163</v>
      </c>
      <c r="V61" s="3" t="str">
        <f t="shared" si="6"/>
        <v>Critical</v>
      </c>
      <c r="W61" s="6">
        <f t="shared" si="7"/>
        <v>17.560077340718529</v>
      </c>
      <c r="X61" s="3" t="str">
        <f t="shared" si="8"/>
        <v>Priority 1</v>
      </c>
      <c r="Y61" s="3" t="str">
        <f t="shared" si="9"/>
        <v>OK</v>
      </c>
    </row>
    <row r="62" spans="1:25" x14ac:dyDescent="0.25">
      <c r="A62" s="3" t="str">
        <f>Raw_Data!A62</f>
        <v>09a76bc9-4048-4403-8087-a31cdb16556e</v>
      </c>
      <c r="B62" s="3">
        <f>Raw_Data!B62</f>
        <v>31</v>
      </c>
      <c r="C62" s="3" t="str">
        <f>Raw_Data!C62</f>
        <v>Male</v>
      </c>
      <c r="D62" s="3" t="str">
        <f>Raw_Data!D62</f>
        <v>Basic</v>
      </c>
      <c r="E62" s="3">
        <f>Raw_Data!E62</f>
        <v>48.35</v>
      </c>
      <c r="F62" s="3">
        <f>Raw_Data!F62</f>
        <v>11</v>
      </c>
      <c r="G62" s="3" t="str">
        <f>Raw_Data!G62</f>
        <v>Oceania</v>
      </c>
      <c r="H62" s="3" t="str">
        <f>Raw_Data!H62</f>
        <v>Desktop</v>
      </c>
      <c r="I62" s="3">
        <f>Raw_Data!I62</f>
        <v>8.99</v>
      </c>
      <c r="J62" s="3">
        <f>Raw_Data!J62</f>
        <v>0</v>
      </c>
      <c r="K62" s="3" t="str">
        <f>Raw_Data!K62</f>
        <v>Debit Card</v>
      </c>
      <c r="L62" s="3">
        <f>Raw_Data!L62</f>
        <v>5</v>
      </c>
      <c r="M62" s="3">
        <f>Raw_Data!M62</f>
        <v>4.03</v>
      </c>
      <c r="N62" s="3" t="str">
        <f>Raw_Data!N62</f>
        <v>Comedy</v>
      </c>
      <c r="O62" s="3" t="str">
        <f t="shared" si="0"/>
        <v>25-34</v>
      </c>
      <c r="P62" s="3" t="str">
        <f t="shared" si="1"/>
        <v>25-49h</v>
      </c>
      <c r="Q62" s="3" t="str">
        <f t="shared" si="2"/>
        <v>8-21d</v>
      </c>
      <c r="R62" s="3" t="str">
        <f t="shared" si="3"/>
        <v>High</v>
      </c>
      <c r="S62" s="3" t="str">
        <f t="shared" si="4"/>
        <v>Low</v>
      </c>
      <c r="T62" s="3" t="str">
        <f t="shared" si="5"/>
        <v>Active</v>
      </c>
      <c r="U62" s="4">
        <f>1/(1+EXP(-(Predictive_Model!$B$5+((B62-Predictive_Model!$B$20)/Predictive_Model!$C$20)*Predictive_Model!$D$20+((E62-Predictive_Model!$B$21)/Predictive_Model!$C$21)*Predictive_Model!$D$21+((F62-Predictive_Model!$B$22)/Predictive_Model!$C$22)*Predictive_Model!$D$22+((I62-Predictive_Model!$B$23)/Predictive_Model!$C$23)*Predictive_Model!$D$23+((L62-Predictive_Model!$B$24)/Predictive_Model!$C$24)*Predictive_Model!$D$24+((M62-Predictive_Model!$B$25)/Predictive_Model!$C$25)*Predictive_Model!$D$25+IF(C62="Male",Predictive_Model!$D$31,IF(C62="Other",Predictive_Model!$D$32,0))+IF(D62="Premium",Predictive_Model!$D$34,IF(D62="Standard",Predictive_Model!$D$35,0))+IF(G62="Asia",Predictive_Model!$D$37,IF(G62="Europe",Predictive_Model!$D$38,IF(G62="North America",Predictive_Model!$D$39,IF(G62="Oceania",Predictive_Model!$D$40,IF(G62="South America",Predictive_Model!$D$41,0)))))+IF(H62="Laptop",Predictive_Model!$D$43,IF(H62="Mobile",Predictive_Model!$D$44,IF(H62="TV",Predictive_Model!$D$45,IF(H62="Tablet",Predictive_Model!$D$46,0))))+IF(K62="Crypto",Predictive_Model!$D$48,IF(K62="Debit Card",Predictive_Model!$D$49,IF(K62="Gift Card",Predictive_Model!$D$50,IF(K62="PayPal",Predictive_Model!$D$51,0))))+IF(N62="Comedy",Predictive_Model!$D$53,IF(N62="Documentary",Predictive_Model!$D$54,IF(N62="Drama",Predictive_Model!$D$55,IF(N62="Horror",Predictive_Model!$D$56,IF(N62="Romance",Predictive_Model!$D$57,IF(N62="Sci-Fi",Predictive_Model!$D$58,0)))))))))</f>
        <v>3.8260600627489567E-9</v>
      </c>
      <c r="V62" s="3" t="str">
        <f t="shared" si="6"/>
        <v>Low</v>
      </c>
      <c r="W62" s="6">
        <f t="shared" si="7"/>
        <v>3.4396279964113122E-8</v>
      </c>
      <c r="X62" s="3" t="str">
        <f t="shared" si="8"/>
        <v>Monitor</v>
      </c>
      <c r="Y62" s="3" t="str">
        <f t="shared" si="9"/>
        <v>OK</v>
      </c>
    </row>
    <row r="63" spans="1:25" x14ac:dyDescent="0.25">
      <c r="A63" s="3" t="str">
        <f>Raw_Data!A63</f>
        <v>af9b0f0d-9532-48f2-ad24-bf41faa164a6</v>
      </c>
      <c r="B63" s="3">
        <f>Raw_Data!B63</f>
        <v>55</v>
      </c>
      <c r="C63" s="3" t="str">
        <f>Raw_Data!C63</f>
        <v>Other</v>
      </c>
      <c r="D63" s="3" t="str">
        <f>Raw_Data!D63</f>
        <v>Standard</v>
      </c>
      <c r="E63" s="3">
        <f>Raw_Data!E63</f>
        <v>2.89</v>
      </c>
      <c r="F63" s="3">
        <f>Raw_Data!F63</f>
        <v>37</v>
      </c>
      <c r="G63" s="3" t="str">
        <f>Raw_Data!G63</f>
        <v>North America</v>
      </c>
      <c r="H63" s="3" t="str">
        <f>Raw_Data!H63</f>
        <v>Desktop</v>
      </c>
      <c r="I63" s="3">
        <f>Raw_Data!I63</f>
        <v>13.99</v>
      </c>
      <c r="J63" s="3">
        <f>Raw_Data!J63</f>
        <v>1</v>
      </c>
      <c r="K63" s="3" t="str">
        <f>Raw_Data!K63</f>
        <v>Debit Card</v>
      </c>
      <c r="L63" s="3">
        <f>Raw_Data!L63</f>
        <v>4</v>
      </c>
      <c r="M63" s="3">
        <f>Raw_Data!M63</f>
        <v>0.08</v>
      </c>
      <c r="N63" s="3" t="str">
        <f>Raw_Data!N63</f>
        <v>Action</v>
      </c>
      <c r="O63" s="3" t="str">
        <f t="shared" si="0"/>
        <v>55-70</v>
      </c>
      <c r="P63" s="3" t="str">
        <f t="shared" si="1"/>
        <v>&lt;10h</v>
      </c>
      <c r="Q63" s="3" t="str">
        <f t="shared" si="2"/>
        <v>22-45d</v>
      </c>
      <c r="R63" s="3" t="str">
        <f t="shared" si="3"/>
        <v>Medium</v>
      </c>
      <c r="S63" s="3" t="str">
        <f t="shared" si="4"/>
        <v>Mid</v>
      </c>
      <c r="T63" s="3" t="str">
        <f t="shared" si="5"/>
        <v>Churned</v>
      </c>
      <c r="U63" s="4">
        <f>1/(1+EXP(-(Predictive_Model!$B$5+((B63-Predictive_Model!$B$20)/Predictive_Model!$C$20)*Predictive_Model!$D$20+((E63-Predictive_Model!$B$21)/Predictive_Model!$C$21)*Predictive_Model!$D$21+((F63-Predictive_Model!$B$22)/Predictive_Model!$C$22)*Predictive_Model!$D$22+((I63-Predictive_Model!$B$23)/Predictive_Model!$C$23)*Predictive_Model!$D$23+((L63-Predictive_Model!$B$24)/Predictive_Model!$C$24)*Predictive_Model!$D$24+((M63-Predictive_Model!$B$25)/Predictive_Model!$C$25)*Predictive_Model!$D$25+IF(C63="Male",Predictive_Model!$D$31,IF(C63="Other",Predictive_Model!$D$32,0))+IF(D63="Premium",Predictive_Model!$D$34,IF(D63="Standard",Predictive_Model!$D$35,0))+IF(G63="Asia",Predictive_Model!$D$37,IF(G63="Europe",Predictive_Model!$D$38,IF(G63="North America",Predictive_Model!$D$39,IF(G63="Oceania",Predictive_Model!$D$40,IF(G63="South America",Predictive_Model!$D$41,0)))))+IF(H63="Laptop",Predictive_Model!$D$43,IF(H63="Mobile",Predictive_Model!$D$44,IF(H63="TV",Predictive_Model!$D$45,IF(H63="Tablet",Predictive_Model!$D$46,0))))+IF(K63="Crypto",Predictive_Model!$D$48,IF(K63="Debit Card",Predictive_Model!$D$49,IF(K63="Gift Card",Predictive_Model!$D$50,IF(K63="PayPal",Predictive_Model!$D$51,0))))+IF(N63="Comedy",Predictive_Model!$D$53,IF(N63="Documentary",Predictive_Model!$D$54,IF(N63="Drama",Predictive_Model!$D$55,IF(N63="Horror",Predictive_Model!$D$56,IF(N63="Romance",Predictive_Model!$D$57,IF(N63="Sci-Fi",Predictive_Model!$D$58,0)))))))))</f>
        <v>0.99124982027104525</v>
      </c>
      <c r="V63" s="3" t="str">
        <f t="shared" si="6"/>
        <v>Critical</v>
      </c>
      <c r="W63" s="6">
        <f t="shared" si="7"/>
        <v>13.99</v>
      </c>
      <c r="X63" s="3" t="str">
        <f t="shared" si="8"/>
        <v>Priority 2</v>
      </c>
      <c r="Y63" s="3" t="str">
        <f t="shared" si="9"/>
        <v>OK</v>
      </c>
    </row>
    <row r="64" spans="1:25" x14ac:dyDescent="0.25">
      <c r="A64" s="3" t="str">
        <f>Raw_Data!A64</f>
        <v>ec202012-e4bf-4b14-b5fe-4447d8cfb730</v>
      </c>
      <c r="B64" s="3">
        <f>Raw_Data!B64</f>
        <v>38</v>
      </c>
      <c r="C64" s="3" t="str">
        <f>Raw_Data!C64</f>
        <v>Male</v>
      </c>
      <c r="D64" s="3" t="str">
        <f>Raw_Data!D64</f>
        <v>Premium</v>
      </c>
      <c r="E64" s="3">
        <f>Raw_Data!E64</f>
        <v>29.84</v>
      </c>
      <c r="F64" s="3">
        <f>Raw_Data!F64</f>
        <v>56</v>
      </c>
      <c r="G64" s="3" t="str">
        <f>Raw_Data!G64</f>
        <v>South America</v>
      </c>
      <c r="H64" s="3" t="str">
        <f>Raw_Data!H64</f>
        <v>Desktop</v>
      </c>
      <c r="I64" s="3">
        <f>Raw_Data!I64</f>
        <v>17.989999999999998</v>
      </c>
      <c r="J64" s="3">
        <f>Raw_Data!J64</f>
        <v>0</v>
      </c>
      <c r="K64" s="3" t="str">
        <f>Raw_Data!K64</f>
        <v>Credit Card</v>
      </c>
      <c r="L64" s="3">
        <f>Raw_Data!L64</f>
        <v>4</v>
      </c>
      <c r="M64" s="3">
        <f>Raw_Data!M64</f>
        <v>0.52</v>
      </c>
      <c r="N64" s="3" t="str">
        <f>Raw_Data!N64</f>
        <v>Drama</v>
      </c>
      <c r="O64" s="3" t="str">
        <f t="shared" si="0"/>
        <v>35-44</v>
      </c>
      <c r="P64" s="3" t="str">
        <f t="shared" si="1"/>
        <v>25-49h</v>
      </c>
      <c r="Q64" s="3" t="str">
        <f t="shared" si="2"/>
        <v>46-60d</v>
      </c>
      <c r="R64" s="3" t="str">
        <f t="shared" si="3"/>
        <v>Medium</v>
      </c>
      <c r="S64" s="3" t="str">
        <f t="shared" si="4"/>
        <v>High</v>
      </c>
      <c r="T64" s="3" t="str">
        <f t="shared" si="5"/>
        <v>Active</v>
      </c>
      <c r="U64" s="4">
        <f>1/(1+EXP(-(Predictive_Model!$B$5+((B64-Predictive_Model!$B$20)/Predictive_Model!$C$20)*Predictive_Model!$D$20+((E64-Predictive_Model!$B$21)/Predictive_Model!$C$21)*Predictive_Model!$D$21+((F64-Predictive_Model!$B$22)/Predictive_Model!$C$22)*Predictive_Model!$D$22+((I64-Predictive_Model!$B$23)/Predictive_Model!$C$23)*Predictive_Model!$D$23+((L64-Predictive_Model!$B$24)/Predictive_Model!$C$24)*Predictive_Model!$D$24+((M64-Predictive_Model!$B$25)/Predictive_Model!$C$25)*Predictive_Model!$D$25+IF(C64="Male",Predictive_Model!$D$31,IF(C64="Other",Predictive_Model!$D$32,0))+IF(D64="Premium",Predictive_Model!$D$34,IF(D64="Standard",Predictive_Model!$D$35,0))+IF(G64="Asia",Predictive_Model!$D$37,IF(G64="Europe",Predictive_Model!$D$38,IF(G64="North America",Predictive_Model!$D$39,IF(G64="Oceania",Predictive_Model!$D$40,IF(G64="South America",Predictive_Model!$D$41,0)))))+IF(H64="Laptop",Predictive_Model!$D$43,IF(H64="Mobile",Predictive_Model!$D$44,IF(H64="TV",Predictive_Model!$D$45,IF(H64="Tablet",Predictive_Model!$D$46,0))))+IF(K64="Crypto",Predictive_Model!$D$48,IF(K64="Debit Card",Predictive_Model!$D$49,IF(K64="Gift Card",Predictive_Model!$D$50,IF(K64="PayPal",Predictive_Model!$D$51,0))))+IF(N64="Comedy",Predictive_Model!$D$53,IF(N64="Documentary",Predictive_Model!$D$54,IF(N64="Drama",Predictive_Model!$D$55,IF(N64="Horror",Predictive_Model!$D$56,IF(N64="Romance",Predictive_Model!$D$57,IF(N64="Sci-Fi",Predictive_Model!$D$58,0)))))))))</f>
        <v>2.7206656290090846E-2</v>
      </c>
      <c r="V64" s="3" t="str">
        <f t="shared" si="6"/>
        <v>Low</v>
      </c>
      <c r="W64" s="6">
        <f t="shared" si="7"/>
        <v>0.48944774665873431</v>
      </c>
      <c r="X64" s="3" t="str">
        <f t="shared" si="8"/>
        <v>Monitor</v>
      </c>
      <c r="Y64" s="3" t="str">
        <f t="shared" si="9"/>
        <v>OK</v>
      </c>
    </row>
    <row r="65" spans="1:25" x14ac:dyDescent="0.25">
      <c r="A65" s="3" t="str">
        <f>Raw_Data!A65</f>
        <v>8c78b61b-0d41-4470-ade0-3ed2e2b36c28</v>
      </c>
      <c r="B65" s="3">
        <f>Raw_Data!B65</f>
        <v>65</v>
      </c>
      <c r="C65" s="3" t="str">
        <f>Raw_Data!C65</f>
        <v>Other</v>
      </c>
      <c r="D65" s="3" t="str">
        <f>Raw_Data!D65</f>
        <v>Standard</v>
      </c>
      <c r="E65" s="3">
        <f>Raw_Data!E65</f>
        <v>19.329999999999998</v>
      </c>
      <c r="F65" s="3">
        <f>Raw_Data!F65</f>
        <v>31</v>
      </c>
      <c r="G65" s="3" t="str">
        <f>Raw_Data!G65</f>
        <v>North America</v>
      </c>
      <c r="H65" s="3" t="str">
        <f>Raw_Data!H65</f>
        <v>Desktop</v>
      </c>
      <c r="I65" s="3">
        <f>Raw_Data!I65</f>
        <v>13.99</v>
      </c>
      <c r="J65" s="3">
        <f>Raw_Data!J65</f>
        <v>0</v>
      </c>
      <c r="K65" s="3" t="str">
        <f>Raw_Data!K65</f>
        <v>Credit Card</v>
      </c>
      <c r="L65" s="3">
        <f>Raw_Data!L65</f>
        <v>1</v>
      </c>
      <c r="M65" s="3">
        <f>Raw_Data!M65</f>
        <v>0.6</v>
      </c>
      <c r="N65" s="3" t="str">
        <f>Raw_Data!N65</f>
        <v>Comedy</v>
      </c>
      <c r="O65" s="3" t="str">
        <f t="shared" si="0"/>
        <v>55-70</v>
      </c>
      <c r="P65" s="3" t="str">
        <f t="shared" si="1"/>
        <v>10-24h</v>
      </c>
      <c r="Q65" s="3" t="str">
        <f t="shared" si="2"/>
        <v>22-45d</v>
      </c>
      <c r="R65" s="3" t="str">
        <f t="shared" si="3"/>
        <v>Medium</v>
      </c>
      <c r="S65" s="3" t="str">
        <f t="shared" si="4"/>
        <v>Mid</v>
      </c>
      <c r="T65" s="3" t="str">
        <f t="shared" si="5"/>
        <v>Active</v>
      </c>
      <c r="U65" s="4">
        <f>1/(1+EXP(-(Predictive_Model!$B$5+((B65-Predictive_Model!$B$20)/Predictive_Model!$C$20)*Predictive_Model!$D$20+((E65-Predictive_Model!$B$21)/Predictive_Model!$C$21)*Predictive_Model!$D$21+((F65-Predictive_Model!$B$22)/Predictive_Model!$C$22)*Predictive_Model!$D$22+((I65-Predictive_Model!$B$23)/Predictive_Model!$C$23)*Predictive_Model!$D$23+((L65-Predictive_Model!$B$24)/Predictive_Model!$C$24)*Predictive_Model!$D$24+((M65-Predictive_Model!$B$25)/Predictive_Model!$C$25)*Predictive_Model!$D$25+IF(C65="Male",Predictive_Model!$D$31,IF(C65="Other",Predictive_Model!$D$32,0))+IF(D65="Premium",Predictive_Model!$D$34,IF(D65="Standard",Predictive_Model!$D$35,0))+IF(G65="Asia",Predictive_Model!$D$37,IF(G65="Europe",Predictive_Model!$D$38,IF(G65="North America",Predictive_Model!$D$39,IF(G65="Oceania",Predictive_Model!$D$40,IF(G65="South America",Predictive_Model!$D$41,0)))))+IF(H65="Laptop",Predictive_Model!$D$43,IF(H65="Mobile",Predictive_Model!$D$44,IF(H65="TV",Predictive_Model!$D$45,IF(H65="Tablet",Predictive_Model!$D$46,0))))+IF(K65="Crypto",Predictive_Model!$D$48,IF(K65="Debit Card",Predictive_Model!$D$49,IF(K65="Gift Card",Predictive_Model!$D$50,IF(K65="PayPal",Predictive_Model!$D$51,0))))+IF(N65="Comedy",Predictive_Model!$D$53,IF(N65="Documentary",Predictive_Model!$D$54,IF(N65="Drama",Predictive_Model!$D$55,IF(N65="Horror",Predictive_Model!$D$56,IF(N65="Romance",Predictive_Model!$D$57,IF(N65="Sci-Fi",Predictive_Model!$D$58,0)))))))))</f>
        <v>0.59935289184521578</v>
      </c>
      <c r="V65" s="3" t="str">
        <f t="shared" si="6"/>
        <v>High</v>
      </c>
      <c r="W65" s="6">
        <f t="shared" si="7"/>
        <v>8.3849469569145683</v>
      </c>
      <c r="X65" s="3" t="str">
        <f t="shared" si="8"/>
        <v>Priority 2</v>
      </c>
      <c r="Y65" s="3" t="str">
        <f t="shared" si="9"/>
        <v>OK</v>
      </c>
    </row>
    <row r="66" spans="1:25" x14ac:dyDescent="0.25">
      <c r="A66" s="3" t="str">
        <f>Raw_Data!A66</f>
        <v>da57899f-77b4-4b23-bcab-700db438f6d1</v>
      </c>
      <c r="B66" s="3">
        <f>Raw_Data!B66</f>
        <v>43</v>
      </c>
      <c r="C66" s="3" t="str">
        <f>Raw_Data!C66</f>
        <v>Female</v>
      </c>
      <c r="D66" s="3" t="str">
        <f>Raw_Data!D66</f>
        <v>Premium</v>
      </c>
      <c r="E66" s="3">
        <f>Raw_Data!E66</f>
        <v>2.5</v>
      </c>
      <c r="F66" s="3">
        <f>Raw_Data!F66</f>
        <v>33</v>
      </c>
      <c r="G66" s="3" t="str">
        <f>Raw_Data!G66</f>
        <v>Europe</v>
      </c>
      <c r="H66" s="3" t="str">
        <f>Raw_Data!H66</f>
        <v>TV</v>
      </c>
      <c r="I66" s="3">
        <f>Raw_Data!I66</f>
        <v>17.989999999999998</v>
      </c>
      <c r="J66" s="3">
        <f>Raw_Data!J66</f>
        <v>1</v>
      </c>
      <c r="K66" s="3" t="str">
        <f>Raw_Data!K66</f>
        <v>Credit Card</v>
      </c>
      <c r="L66" s="3">
        <f>Raw_Data!L66</f>
        <v>3</v>
      </c>
      <c r="M66" s="3">
        <f>Raw_Data!M66</f>
        <v>7.0000000000000007E-2</v>
      </c>
      <c r="N66" s="3" t="str">
        <f>Raw_Data!N66</f>
        <v>Action</v>
      </c>
      <c r="O66" s="3" t="str">
        <f t="shared" si="0"/>
        <v>35-44</v>
      </c>
      <c r="P66" s="3" t="str">
        <f t="shared" si="1"/>
        <v>&lt;10h</v>
      </c>
      <c r="Q66" s="3" t="str">
        <f t="shared" si="2"/>
        <v>22-45d</v>
      </c>
      <c r="R66" s="3" t="str">
        <f t="shared" si="3"/>
        <v>Medium</v>
      </c>
      <c r="S66" s="3" t="str">
        <f t="shared" si="4"/>
        <v>High</v>
      </c>
      <c r="T66" s="3" t="str">
        <f t="shared" si="5"/>
        <v>Churned</v>
      </c>
      <c r="U66" s="4">
        <f>1/(1+EXP(-(Predictive_Model!$B$5+((B66-Predictive_Model!$B$20)/Predictive_Model!$C$20)*Predictive_Model!$D$20+((E66-Predictive_Model!$B$21)/Predictive_Model!$C$21)*Predictive_Model!$D$21+((F66-Predictive_Model!$B$22)/Predictive_Model!$C$22)*Predictive_Model!$D$22+((I66-Predictive_Model!$B$23)/Predictive_Model!$C$23)*Predictive_Model!$D$23+((L66-Predictive_Model!$B$24)/Predictive_Model!$C$24)*Predictive_Model!$D$24+((M66-Predictive_Model!$B$25)/Predictive_Model!$C$25)*Predictive_Model!$D$25+IF(C66="Male",Predictive_Model!$D$31,IF(C66="Other",Predictive_Model!$D$32,0))+IF(D66="Premium",Predictive_Model!$D$34,IF(D66="Standard",Predictive_Model!$D$35,0))+IF(G66="Asia",Predictive_Model!$D$37,IF(G66="Europe",Predictive_Model!$D$38,IF(G66="North America",Predictive_Model!$D$39,IF(G66="Oceania",Predictive_Model!$D$40,IF(G66="South America",Predictive_Model!$D$41,0)))))+IF(H66="Laptop",Predictive_Model!$D$43,IF(H66="Mobile",Predictive_Model!$D$44,IF(H66="TV",Predictive_Model!$D$45,IF(H66="Tablet",Predictive_Model!$D$46,0))))+IF(K66="Crypto",Predictive_Model!$D$48,IF(K66="Debit Card",Predictive_Model!$D$49,IF(K66="Gift Card",Predictive_Model!$D$50,IF(K66="PayPal",Predictive_Model!$D$51,0))))+IF(N66="Comedy",Predictive_Model!$D$53,IF(N66="Documentary",Predictive_Model!$D$54,IF(N66="Drama",Predictive_Model!$D$55,IF(N66="Horror",Predictive_Model!$D$56,IF(N66="Romance",Predictive_Model!$D$57,IF(N66="Sci-Fi",Predictive_Model!$D$58,0)))))))))</f>
        <v>0.96727575782995634</v>
      </c>
      <c r="V66" s="3" t="str">
        <f t="shared" si="6"/>
        <v>Critical</v>
      </c>
      <c r="W66" s="6">
        <f t="shared" si="7"/>
        <v>17.989999999999998</v>
      </c>
      <c r="X66" s="3" t="str">
        <f t="shared" si="8"/>
        <v>Priority 1</v>
      </c>
      <c r="Y66" s="3" t="str">
        <f t="shared" si="9"/>
        <v>OK</v>
      </c>
    </row>
    <row r="67" spans="1:25" x14ac:dyDescent="0.25">
      <c r="A67" s="3" t="str">
        <f>Raw_Data!A67</f>
        <v>361aff57-8a5f-4229-b4f5-f52544178dc7</v>
      </c>
      <c r="B67" s="3">
        <f>Raw_Data!B67</f>
        <v>63</v>
      </c>
      <c r="C67" s="3" t="str">
        <f>Raw_Data!C67</f>
        <v>Male</v>
      </c>
      <c r="D67" s="3" t="str">
        <f>Raw_Data!D67</f>
        <v>Premium</v>
      </c>
      <c r="E67" s="3">
        <f>Raw_Data!E67</f>
        <v>6.97</v>
      </c>
      <c r="F67" s="3">
        <f>Raw_Data!F67</f>
        <v>31</v>
      </c>
      <c r="G67" s="3" t="str">
        <f>Raw_Data!G67</f>
        <v>North America</v>
      </c>
      <c r="H67" s="3" t="str">
        <f>Raw_Data!H67</f>
        <v>Tablet</v>
      </c>
      <c r="I67" s="3">
        <f>Raw_Data!I67</f>
        <v>17.989999999999998</v>
      </c>
      <c r="J67" s="3">
        <f>Raw_Data!J67</f>
        <v>1</v>
      </c>
      <c r="K67" s="3" t="str">
        <f>Raw_Data!K67</f>
        <v>Crypto</v>
      </c>
      <c r="L67" s="3">
        <f>Raw_Data!L67</f>
        <v>1</v>
      </c>
      <c r="M67" s="3">
        <f>Raw_Data!M67</f>
        <v>0.22</v>
      </c>
      <c r="N67" s="3" t="str">
        <f>Raw_Data!N67</f>
        <v>Romance</v>
      </c>
      <c r="O67" s="3" t="str">
        <f t="shared" si="0"/>
        <v>55-70</v>
      </c>
      <c r="P67" s="3" t="str">
        <f t="shared" si="1"/>
        <v>&lt;10h</v>
      </c>
      <c r="Q67" s="3" t="str">
        <f t="shared" si="2"/>
        <v>22-45d</v>
      </c>
      <c r="R67" s="3" t="str">
        <f t="shared" si="3"/>
        <v>Medium</v>
      </c>
      <c r="S67" s="3" t="str">
        <f t="shared" si="4"/>
        <v>High</v>
      </c>
      <c r="T67" s="3" t="str">
        <f t="shared" si="5"/>
        <v>Churned</v>
      </c>
      <c r="U67" s="4">
        <f>1/(1+EXP(-(Predictive_Model!$B$5+((B67-Predictive_Model!$B$20)/Predictive_Model!$C$20)*Predictive_Model!$D$20+((E67-Predictive_Model!$B$21)/Predictive_Model!$C$21)*Predictive_Model!$D$21+((F67-Predictive_Model!$B$22)/Predictive_Model!$C$22)*Predictive_Model!$D$22+((I67-Predictive_Model!$B$23)/Predictive_Model!$C$23)*Predictive_Model!$D$23+((L67-Predictive_Model!$B$24)/Predictive_Model!$C$24)*Predictive_Model!$D$24+((M67-Predictive_Model!$B$25)/Predictive_Model!$C$25)*Predictive_Model!$D$25+IF(C67="Male",Predictive_Model!$D$31,IF(C67="Other",Predictive_Model!$D$32,0))+IF(D67="Premium",Predictive_Model!$D$34,IF(D67="Standard",Predictive_Model!$D$35,0))+IF(G67="Asia",Predictive_Model!$D$37,IF(G67="Europe",Predictive_Model!$D$38,IF(G67="North America",Predictive_Model!$D$39,IF(G67="Oceania",Predictive_Model!$D$40,IF(G67="South America",Predictive_Model!$D$41,0)))))+IF(H67="Laptop",Predictive_Model!$D$43,IF(H67="Mobile",Predictive_Model!$D$44,IF(H67="TV",Predictive_Model!$D$45,IF(H67="Tablet",Predictive_Model!$D$46,0))))+IF(K67="Crypto",Predictive_Model!$D$48,IF(K67="Debit Card",Predictive_Model!$D$49,IF(K67="Gift Card",Predictive_Model!$D$50,IF(K67="PayPal",Predictive_Model!$D$51,0))))+IF(N67="Comedy",Predictive_Model!$D$53,IF(N67="Documentary",Predictive_Model!$D$54,IF(N67="Drama",Predictive_Model!$D$55,IF(N67="Horror",Predictive_Model!$D$56,IF(N67="Romance",Predictive_Model!$D$57,IF(N67="Sci-Fi",Predictive_Model!$D$58,0)))))))))</f>
        <v>0.99052017834211559</v>
      </c>
      <c r="V67" s="3" t="str">
        <f t="shared" si="6"/>
        <v>Critical</v>
      </c>
      <c r="W67" s="6">
        <f t="shared" si="7"/>
        <v>17.989999999999998</v>
      </c>
      <c r="X67" s="3" t="str">
        <f t="shared" si="8"/>
        <v>Priority 1</v>
      </c>
      <c r="Y67" s="3" t="str">
        <f t="shared" si="9"/>
        <v>OK</v>
      </c>
    </row>
    <row r="68" spans="1:25" x14ac:dyDescent="0.25">
      <c r="A68" s="3" t="str">
        <f>Raw_Data!A68</f>
        <v>900034d1-e7de-4e99-914e-4ad863061834</v>
      </c>
      <c r="B68" s="3">
        <f>Raw_Data!B68</f>
        <v>64</v>
      </c>
      <c r="C68" s="3" t="str">
        <f>Raw_Data!C68</f>
        <v>Female</v>
      </c>
      <c r="D68" s="3" t="str">
        <f>Raw_Data!D68</f>
        <v>Standard</v>
      </c>
      <c r="E68" s="3">
        <f>Raw_Data!E68</f>
        <v>3.66</v>
      </c>
      <c r="F68" s="3">
        <f>Raw_Data!F68</f>
        <v>6</v>
      </c>
      <c r="G68" s="3" t="str">
        <f>Raw_Data!G68</f>
        <v>Africa</v>
      </c>
      <c r="H68" s="3" t="str">
        <f>Raw_Data!H68</f>
        <v>Mobile</v>
      </c>
      <c r="I68" s="3">
        <f>Raw_Data!I68</f>
        <v>13.99</v>
      </c>
      <c r="J68" s="3">
        <f>Raw_Data!J68</f>
        <v>0</v>
      </c>
      <c r="K68" s="3" t="str">
        <f>Raw_Data!K68</f>
        <v>PayPal</v>
      </c>
      <c r="L68" s="3">
        <f>Raw_Data!L68</f>
        <v>1</v>
      </c>
      <c r="M68" s="3">
        <f>Raw_Data!M68</f>
        <v>0.52</v>
      </c>
      <c r="N68" s="3" t="str">
        <f>Raw_Data!N68</f>
        <v>Romance</v>
      </c>
      <c r="O68" s="3" t="str">
        <f t="shared" si="0"/>
        <v>55-70</v>
      </c>
      <c r="P68" s="3" t="str">
        <f t="shared" si="1"/>
        <v>&lt;10h</v>
      </c>
      <c r="Q68" s="3" t="str">
        <f t="shared" si="2"/>
        <v>0-7d</v>
      </c>
      <c r="R68" s="3" t="str">
        <f t="shared" si="3"/>
        <v>Medium</v>
      </c>
      <c r="S68" s="3" t="str">
        <f t="shared" si="4"/>
        <v>Mid</v>
      </c>
      <c r="T68" s="3" t="str">
        <f t="shared" si="5"/>
        <v>Active</v>
      </c>
      <c r="U68" s="4">
        <f>1/(1+EXP(-(Predictive_Model!$B$5+((B68-Predictive_Model!$B$20)/Predictive_Model!$C$20)*Predictive_Model!$D$20+((E68-Predictive_Model!$B$21)/Predictive_Model!$C$21)*Predictive_Model!$D$21+((F68-Predictive_Model!$B$22)/Predictive_Model!$C$22)*Predictive_Model!$D$22+((I68-Predictive_Model!$B$23)/Predictive_Model!$C$23)*Predictive_Model!$D$23+((L68-Predictive_Model!$B$24)/Predictive_Model!$C$24)*Predictive_Model!$D$24+((M68-Predictive_Model!$B$25)/Predictive_Model!$C$25)*Predictive_Model!$D$25+IF(C68="Male",Predictive_Model!$D$31,IF(C68="Other",Predictive_Model!$D$32,0))+IF(D68="Premium",Predictive_Model!$D$34,IF(D68="Standard",Predictive_Model!$D$35,0))+IF(G68="Asia",Predictive_Model!$D$37,IF(G68="Europe",Predictive_Model!$D$38,IF(G68="North America",Predictive_Model!$D$39,IF(G68="Oceania",Predictive_Model!$D$40,IF(G68="South America",Predictive_Model!$D$41,0)))))+IF(H68="Laptop",Predictive_Model!$D$43,IF(H68="Mobile",Predictive_Model!$D$44,IF(H68="TV",Predictive_Model!$D$45,IF(H68="Tablet",Predictive_Model!$D$46,0))))+IF(K68="Crypto",Predictive_Model!$D$48,IF(K68="Debit Card",Predictive_Model!$D$49,IF(K68="Gift Card",Predictive_Model!$D$50,IF(K68="PayPal",Predictive_Model!$D$51,0))))+IF(N68="Comedy",Predictive_Model!$D$53,IF(N68="Documentary",Predictive_Model!$D$54,IF(N68="Drama",Predictive_Model!$D$55,IF(N68="Horror",Predictive_Model!$D$56,IF(N68="Romance",Predictive_Model!$D$57,IF(N68="Sci-Fi",Predictive_Model!$D$58,0)))))))))</f>
        <v>0.97780667690947753</v>
      </c>
      <c r="V68" s="3" t="str">
        <f t="shared" si="6"/>
        <v>Critical</v>
      </c>
      <c r="W68" s="6">
        <f t="shared" si="7"/>
        <v>13.67951540996359</v>
      </c>
      <c r="X68" s="3" t="str">
        <f t="shared" si="8"/>
        <v>Priority 2</v>
      </c>
      <c r="Y68" s="3" t="str">
        <f t="shared" si="9"/>
        <v>OK</v>
      </c>
    </row>
    <row r="69" spans="1:25" x14ac:dyDescent="0.25">
      <c r="A69" s="3" t="str">
        <f>Raw_Data!A69</f>
        <v>6082e011-4f6d-4acb-93f2-3bfefd532880</v>
      </c>
      <c r="B69" s="3">
        <f>Raw_Data!B69</f>
        <v>58</v>
      </c>
      <c r="C69" s="3" t="str">
        <f>Raw_Data!C69</f>
        <v>Female</v>
      </c>
      <c r="D69" s="3" t="str">
        <f>Raw_Data!D69</f>
        <v>Basic</v>
      </c>
      <c r="E69" s="3">
        <f>Raw_Data!E69</f>
        <v>30.85</v>
      </c>
      <c r="F69" s="3">
        <f>Raw_Data!F69</f>
        <v>46</v>
      </c>
      <c r="G69" s="3" t="str">
        <f>Raw_Data!G69</f>
        <v>North America</v>
      </c>
      <c r="H69" s="3" t="str">
        <f>Raw_Data!H69</f>
        <v>Mobile</v>
      </c>
      <c r="I69" s="3">
        <f>Raw_Data!I69</f>
        <v>8.99</v>
      </c>
      <c r="J69" s="3">
        <f>Raw_Data!J69</f>
        <v>0</v>
      </c>
      <c r="K69" s="3" t="str">
        <f>Raw_Data!K69</f>
        <v>Debit Card</v>
      </c>
      <c r="L69" s="3">
        <f>Raw_Data!L69</f>
        <v>5</v>
      </c>
      <c r="M69" s="3">
        <f>Raw_Data!M69</f>
        <v>0.66</v>
      </c>
      <c r="N69" s="3" t="str">
        <f>Raw_Data!N69</f>
        <v>Action</v>
      </c>
      <c r="O69" s="3" t="str">
        <f t="shared" ref="O69:O132" si="10">IF(B69&lt;25,"18-24",IF(B69&lt;35,"25-34",IF(B69&lt;45,"35-44",IF(B69&lt;55,"45-54","55-70"))))</f>
        <v>55-70</v>
      </c>
      <c r="P69" s="3" t="str">
        <f t="shared" ref="P69:P132" si="11">IF(E69&lt;10,"&lt;10h",IF(E69&lt;25,"10-24h",IF(E69&lt;50,"25-49h","50h+")))</f>
        <v>25-49h</v>
      </c>
      <c r="Q69" s="3" t="str">
        <f t="shared" ref="Q69:Q132" si="12">IF(F69&lt;=7,"0-7d",IF(F69&lt;=21,"8-21d",IF(F69&lt;=45,"22-45d","46-60d")))</f>
        <v>46-60d</v>
      </c>
      <c r="R69" s="3" t="str">
        <f t="shared" ref="R69:R132" si="13">IF(AND(E69&gt;=25,F69&lt;=21),"High",IF(OR(E69&gt;=10,F69&lt;=45),"Medium","Low"))</f>
        <v>Medium</v>
      </c>
      <c r="S69" s="3" t="str">
        <f t="shared" ref="S69:S132" si="14">IF(I69&lt;10,"Low",IF(I69&lt;16,"Mid","High"))</f>
        <v>Low</v>
      </c>
      <c r="T69" s="3" t="str">
        <f t="shared" ref="T69:T132" si="15">IF(J69=1,"Churned","Active")</f>
        <v>Active</v>
      </c>
      <c r="U69" s="4">
        <f>1/(1+EXP(-(Predictive_Model!$B$5+((B69-Predictive_Model!$B$20)/Predictive_Model!$C$20)*Predictive_Model!$D$20+((E69-Predictive_Model!$B$21)/Predictive_Model!$C$21)*Predictive_Model!$D$21+((F69-Predictive_Model!$B$22)/Predictive_Model!$C$22)*Predictive_Model!$D$22+((I69-Predictive_Model!$B$23)/Predictive_Model!$C$23)*Predictive_Model!$D$23+((L69-Predictive_Model!$B$24)/Predictive_Model!$C$24)*Predictive_Model!$D$24+((M69-Predictive_Model!$B$25)/Predictive_Model!$C$25)*Predictive_Model!$D$25+IF(C69="Male",Predictive_Model!$D$31,IF(C69="Other",Predictive_Model!$D$32,0))+IF(D69="Premium",Predictive_Model!$D$34,IF(D69="Standard",Predictive_Model!$D$35,0))+IF(G69="Asia",Predictive_Model!$D$37,IF(G69="Europe",Predictive_Model!$D$38,IF(G69="North America",Predictive_Model!$D$39,IF(G69="Oceania",Predictive_Model!$D$40,IF(G69="South America",Predictive_Model!$D$41,0)))))+IF(H69="Laptop",Predictive_Model!$D$43,IF(H69="Mobile",Predictive_Model!$D$44,IF(H69="TV",Predictive_Model!$D$45,IF(H69="Tablet",Predictive_Model!$D$46,0))))+IF(K69="Crypto",Predictive_Model!$D$48,IF(K69="Debit Card",Predictive_Model!$D$49,IF(K69="Gift Card",Predictive_Model!$D$50,IF(K69="PayPal",Predictive_Model!$D$51,0))))+IF(N69="Comedy",Predictive_Model!$D$53,IF(N69="Documentary",Predictive_Model!$D$54,IF(N69="Drama",Predictive_Model!$D$55,IF(N69="Horror",Predictive_Model!$D$56,IF(N69="Romance",Predictive_Model!$D$57,IF(N69="Sci-Fi",Predictive_Model!$D$58,0)))))))))</f>
        <v>0.14971029389031232</v>
      </c>
      <c r="V69" s="3" t="str">
        <f t="shared" ref="V69:V132" si="16">IF(U69&gt;=0.75,"Critical",IF(U69&gt;=0.5,"High",IF(U69&gt;=0.25,"Medium","Low")))</f>
        <v>Low</v>
      </c>
      <c r="W69" s="6">
        <f t="shared" ref="W69:W132" si="17">IF(J69=1,I69,I69*U69)</f>
        <v>1.3458955420739078</v>
      </c>
      <c r="X69" s="3" t="str">
        <f t="shared" ref="X69:X132" si="18">IF(AND(V69="Critical",I69&gt;=15),"Priority 1",IF(OR(V69="Critical",AND(V69="High",F69&gt;21)),"Priority 2","Monitor"))</f>
        <v>Monitor</v>
      </c>
      <c r="Y69" s="3" t="str">
        <f t="shared" ref="Y69:Y132" si="19">IF(COUNTA(A69:N69)=14,"OK","CHECK")</f>
        <v>OK</v>
      </c>
    </row>
    <row r="70" spans="1:25" x14ac:dyDescent="0.25">
      <c r="A70" s="3" t="str">
        <f>Raw_Data!A70</f>
        <v>4c7d404a-ebd5-4881-9fb5-302ad47f2fb8</v>
      </c>
      <c r="B70" s="3">
        <f>Raw_Data!B70</f>
        <v>31</v>
      </c>
      <c r="C70" s="3" t="str">
        <f>Raw_Data!C70</f>
        <v>Male</v>
      </c>
      <c r="D70" s="3" t="str">
        <f>Raw_Data!D70</f>
        <v>Standard</v>
      </c>
      <c r="E70" s="3">
        <f>Raw_Data!E70</f>
        <v>1.77</v>
      </c>
      <c r="F70" s="3">
        <f>Raw_Data!F70</f>
        <v>34</v>
      </c>
      <c r="G70" s="3" t="str">
        <f>Raw_Data!G70</f>
        <v>Europe</v>
      </c>
      <c r="H70" s="3" t="str">
        <f>Raw_Data!H70</f>
        <v>TV</v>
      </c>
      <c r="I70" s="3">
        <f>Raw_Data!I70</f>
        <v>13.99</v>
      </c>
      <c r="J70" s="3">
        <f>Raw_Data!J70</f>
        <v>1</v>
      </c>
      <c r="K70" s="3" t="str">
        <f>Raw_Data!K70</f>
        <v>PayPal</v>
      </c>
      <c r="L70" s="3">
        <f>Raw_Data!L70</f>
        <v>3</v>
      </c>
      <c r="M70" s="3">
        <f>Raw_Data!M70</f>
        <v>0.05</v>
      </c>
      <c r="N70" s="3" t="str">
        <f>Raw_Data!N70</f>
        <v>Sci-Fi</v>
      </c>
      <c r="O70" s="3" t="str">
        <f t="shared" si="10"/>
        <v>25-34</v>
      </c>
      <c r="P70" s="3" t="str">
        <f t="shared" si="11"/>
        <v>&lt;10h</v>
      </c>
      <c r="Q70" s="3" t="str">
        <f t="shared" si="12"/>
        <v>22-45d</v>
      </c>
      <c r="R70" s="3" t="str">
        <f t="shared" si="13"/>
        <v>Medium</v>
      </c>
      <c r="S70" s="3" t="str">
        <f t="shared" si="14"/>
        <v>Mid</v>
      </c>
      <c r="T70" s="3" t="str">
        <f t="shared" si="15"/>
        <v>Churned</v>
      </c>
      <c r="U70" s="4">
        <f>1/(1+EXP(-(Predictive_Model!$B$5+((B70-Predictive_Model!$B$20)/Predictive_Model!$C$20)*Predictive_Model!$D$20+((E70-Predictive_Model!$B$21)/Predictive_Model!$C$21)*Predictive_Model!$D$21+((F70-Predictive_Model!$B$22)/Predictive_Model!$C$22)*Predictive_Model!$D$22+((I70-Predictive_Model!$B$23)/Predictive_Model!$C$23)*Predictive_Model!$D$23+((L70-Predictive_Model!$B$24)/Predictive_Model!$C$24)*Predictive_Model!$D$24+((M70-Predictive_Model!$B$25)/Predictive_Model!$C$25)*Predictive_Model!$D$25+IF(C70="Male",Predictive_Model!$D$31,IF(C70="Other",Predictive_Model!$D$32,0))+IF(D70="Premium",Predictive_Model!$D$34,IF(D70="Standard",Predictive_Model!$D$35,0))+IF(G70="Asia",Predictive_Model!$D$37,IF(G70="Europe",Predictive_Model!$D$38,IF(G70="North America",Predictive_Model!$D$39,IF(G70="Oceania",Predictive_Model!$D$40,IF(G70="South America",Predictive_Model!$D$41,0)))))+IF(H70="Laptop",Predictive_Model!$D$43,IF(H70="Mobile",Predictive_Model!$D$44,IF(H70="TV",Predictive_Model!$D$45,IF(H70="Tablet",Predictive_Model!$D$46,0))))+IF(K70="Crypto",Predictive_Model!$D$48,IF(K70="Debit Card",Predictive_Model!$D$49,IF(K70="Gift Card",Predictive_Model!$D$50,IF(K70="PayPal",Predictive_Model!$D$51,0))))+IF(N70="Comedy",Predictive_Model!$D$53,IF(N70="Documentary",Predictive_Model!$D$54,IF(N70="Drama",Predictive_Model!$D$55,IF(N70="Horror",Predictive_Model!$D$56,IF(N70="Romance",Predictive_Model!$D$57,IF(N70="Sci-Fi",Predictive_Model!$D$58,0)))))))))</f>
        <v>0.99516451882850421</v>
      </c>
      <c r="V70" s="3" t="str">
        <f t="shared" si="16"/>
        <v>Critical</v>
      </c>
      <c r="W70" s="6">
        <f t="shared" si="17"/>
        <v>13.99</v>
      </c>
      <c r="X70" s="3" t="str">
        <f t="shared" si="18"/>
        <v>Priority 2</v>
      </c>
      <c r="Y70" s="3" t="str">
        <f t="shared" si="19"/>
        <v>OK</v>
      </c>
    </row>
    <row r="71" spans="1:25" x14ac:dyDescent="0.25">
      <c r="A71" s="3" t="str">
        <f>Raw_Data!A71</f>
        <v>33146637-8d6b-4a63-b0be-65c67a894825</v>
      </c>
      <c r="B71" s="3">
        <f>Raw_Data!B71</f>
        <v>62</v>
      </c>
      <c r="C71" s="3" t="str">
        <f>Raw_Data!C71</f>
        <v>Other</v>
      </c>
      <c r="D71" s="3" t="str">
        <f>Raw_Data!D71</f>
        <v>Standard</v>
      </c>
      <c r="E71" s="3">
        <f>Raw_Data!E71</f>
        <v>16.649999999999999</v>
      </c>
      <c r="F71" s="3">
        <f>Raw_Data!F71</f>
        <v>41</v>
      </c>
      <c r="G71" s="3" t="str">
        <f>Raw_Data!G71</f>
        <v>North America</v>
      </c>
      <c r="H71" s="3" t="str">
        <f>Raw_Data!H71</f>
        <v>Tablet</v>
      </c>
      <c r="I71" s="3">
        <f>Raw_Data!I71</f>
        <v>13.99</v>
      </c>
      <c r="J71" s="3">
        <f>Raw_Data!J71</f>
        <v>1</v>
      </c>
      <c r="K71" s="3" t="str">
        <f>Raw_Data!K71</f>
        <v>Debit Card</v>
      </c>
      <c r="L71" s="3">
        <f>Raw_Data!L71</f>
        <v>3</v>
      </c>
      <c r="M71" s="3">
        <f>Raw_Data!M71</f>
        <v>0.4</v>
      </c>
      <c r="N71" s="3" t="str">
        <f>Raw_Data!N71</f>
        <v>Romance</v>
      </c>
      <c r="O71" s="3" t="str">
        <f t="shared" si="10"/>
        <v>55-70</v>
      </c>
      <c r="P71" s="3" t="str">
        <f t="shared" si="11"/>
        <v>10-24h</v>
      </c>
      <c r="Q71" s="3" t="str">
        <f t="shared" si="12"/>
        <v>22-45d</v>
      </c>
      <c r="R71" s="3" t="str">
        <f t="shared" si="13"/>
        <v>Medium</v>
      </c>
      <c r="S71" s="3" t="str">
        <f t="shared" si="14"/>
        <v>Mid</v>
      </c>
      <c r="T71" s="3" t="str">
        <f t="shared" si="15"/>
        <v>Churned</v>
      </c>
      <c r="U71" s="4">
        <f>1/(1+EXP(-(Predictive_Model!$B$5+((B71-Predictive_Model!$B$20)/Predictive_Model!$C$20)*Predictive_Model!$D$20+((E71-Predictive_Model!$B$21)/Predictive_Model!$C$21)*Predictive_Model!$D$21+((F71-Predictive_Model!$B$22)/Predictive_Model!$C$22)*Predictive_Model!$D$22+((I71-Predictive_Model!$B$23)/Predictive_Model!$C$23)*Predictive_Model!$D$23+((L71-Predictive_Model!$B$24)/Predictive_Model!$C$24)*Predictive_Model!$D$24+((M71-Predictive_Model!$B$25)/Predictive_Model!$C$25)*Predictive_Model!$D$25+IF(C71="Male",Predictive_Model!$D$31,IF(C71="Other",Predictive_Model!$D$32,0))+IF(D71="Premium",Predictive_Model!$D$34,IF(D71="Standard",Predictive_Model!$D$35,0))+IF(G71="Asia",Predictive_Model!$D$37,IF(G71="Europe",Predictive_Model!$D$38,IF(G71="North America",Predictive_Model!$D$39,IF(G71="Oceania",Predictive_Model!$D$40,IF(G71="South America",Predictive_Model!$D$41,0)))))+IF(H71="Laptop",Predictive_Model!$D$43,IF(H71="Mobile",Predictive_Model!$D$44,IF(H71="TV",Predictive_Model!$D$45,IF(H71="Tablet",Predictive_Model!$D$46,0))))+IF(K71="Crypto",Predictive_Model!$D$48,IF(K71="Debit Card",Predictive_Model!$D$49,IF(K71="Gift Card",Predictive_Model!$D$50,IF(K71="PayPal",Predictive_Model!$D$51,0))))+IF(N71="Comedy",Predictive_Model!$D$53,IF(N71="Documentary",Predictive_Model!$D$54,IF(N71="Drama",Predictive_Model!$D$55,IF(N71="Horror",Predictive_Model!$D$56,IF(N71="Romance",Predictive_Model!$D$57,IF(N71="Sci-Fi",Predictive_Model!$D$58,0)))))))))</f>
        <v>0.93170152503587067</v>
      </c>
      <c r="V71" s="3" t="str">
        <f t="shared" si="16"/>
        <v>Critical</v>
      </c>
      <c r="W71" s="6">
        <f t="shared" si="17"/>
        <v>13.99</v>
      </c>
      <c r="X71" s="3" t="str">
        <f t="shared" si="18"/>
        <v>Priority 2</v>
      </c>
      <c r="Y71" s="3" t="str">
        <f t="shared" si="19"/>
        <v>OK</v>
      </c>
    </row>
    <row r="72" spans="1:25" x14ac:dyDescent="0.25">
      <c r="A72" s="3" t="str">
        <f>Raw_Data!A72</f>
        <v>746cea20-f12a-4b78-900d-fe19b5eaf91d</v>
      </c>
      <c r="B72" s="3">
        <f>Raw_Data!B72</f>
        <v>35</v>
      </c>
      <c r="C72" s="3" t="str">
        <f>Raw_Data!C72</f>
        <v>Male</v>
      </c>
      <c r="D72" s="3" t="str">
        <f>Raw_Data!D72</f>
        <v>Standard</v>
      </c>
      <c r="E72" s="3">
        <f>Raw_Data!E72</f>
        <v>25.08</v>
      </c>
      <c r="F72" s="3">
        <f>Raw_Data!F72</f>
        <v>2</v>
      </c>
      <c r="G72" s="3" t="str">
        <f>Raw_Data!G72</f>
        <v>Oceania</v>
      </c>
      <c r="H72" s="3" t="str">
        <f>Raw_Data!H72</f>
        <v>TV</v>
      </c>
      <c r="I72" s="3">
        <f>Raw_Data!I72</f>
        <v>13.99</v>
      </c>
      <c r="J72" s="3">
        <f>Raw_Data!J72</f>
        <v>0</v>
      </c>
      <c r="K72" s="3" t="str">
        <f>Raw_Data!K72</f>
        <v>Crypto</v>
      </c>
      <c r="L72" s="3">
        <f>Raw_Data!L72</f>
        <v>5</v>
      </c>
      <c r="M72" s="3">
        <f>Raw_Data!M72</f>
        <v>8.36</v>
      </c>
      <c r="N72" s="3" t="str">
        <f>Raw_Data!N72</f>
        <v>Action</v>
      </c>
      <c r="O72" s="3" t="str">
        <f t="shared" si="10"/>
        <v>35-44</v>
      </c>
      <c r="P72" s="3" t="str">
        <f t="shared" si="11"/>
        <v>25-49h</v>
      </c>
      <c r="Q72" s="3" t="str">
        <f t="shared" si="12"/>
        <v>0-7d</v>
      </c>
      <c r="R72" s="3" t="str">
        <f t="shared" si="13"/>
        <v>High</v>
      </c>
      <c r="S72" s="3" t="str">
        <f t="shared" si="14"/>
        <v>Mid</v>
      </c>
      <c r="T72" s="3" t="str">
        <f t="shared" si="15"/>
        <v>Active</v>
      </c>
      <c r="U72" s="4">
        <f>1/(1+EXP(-(Predictive_Model!$B$5+((B72-Predictive_Model!$B$20)/Predictive_Model!$C$20)*Predictive_Model!$D$20+((E72-Predictive_Model!$B$21)/Predictive_Model!$C$21)*Predictive_Model!$D$21+((F72-Predictive_Model!$B$22)/Predictive_Model!$C$22)*Predictive_Model!$D$22+((I72-Predictive_Model!$B$23)/Predictive_Model!$C$23)*Predictive_Model!$D$23+((L72-Predictive_Model!$B$24)/Predictive_Model!$C$24)*Predictive_Model!$D$24+((M72-Predictive_Model!$B$25)/Predictive_Model!$C$25)*Predictive_Model!$D$25+IF(C72="Male",Predictive_Model!$D$31,IF(C72="Other",Predictive_Model!$D$32,0))+IF(D72="Premium",Predictive_Model!$D$34,IF(D72="Standard",Predictive_Model!$D$35,0))+IF(G72="Asia",Predictive_Model!$D$37,IF(G72="Europe",Predictive_Model!$D$38,IF(G72="North America",Predictive_Model!$D$39,IF(G72="Oceania",Predictive_Model!$D$40,IF(G72="South America",Predictive_Model!$D$41,0)))))+IF(H72="Laptop",Predictive_Model!$D$43,IF(H72="Mobile",Predictive_Model!$D$44,IF(H72="TV",Predictive_Model!$D$45,IF(H72="Tablet",Predictive_Model!$D$46,0))))+IF(K72="Crypto",Predictive_Model!$D$48,IF(K72="Debit Card",Predictive_Model!$D$49,IF(K72="Gift Card",Predictive_Model!$D$50,IF(K72="PayPal",Predictive_Model!$D$51,0))))+IF(N72="Comedy",Predictive_Model!$D$53,IF(N72="Documentary",Predictive_Model!$D$54,IF(N72="Drama",Predictive_Model!$D$55,IF(N72="Horror",Predictive_Model!$D$56,IF(N72="Romance",Predictive_Model!$D$57,IF(N72="Sci-Fi",Predictive_Model!$D$58,0)))))))))</f>
        <v>3.8692890799211779E-10</v>
      </c>
      <c r="V72" s="3" t="str">
        <f t="shared" si="16"/>
        <v>Low</v>
      </c>
      <c r="W72" s="6">
        <f t="shared" si="17"/>
        <v>5.4131354228097283E-9</v>
      </c>
      <c r="X72" s="3" t="str">
        <f t="shared" si="18"/>
        <v>Monitor</v>
      </c>
      <c r="Y72" s="3" t="str">
        <f t="shared" si="19"/>
        <v>OK</v>
      </c>
    </row>
    <row r="73" spans="1:25" x14ac:dyDescent="0.25">
      <c r="A73" s="3" t="str">
        <f>Raw_Data!A73</f>
        <v>44361538-0ea0-4b91-bef5-4c5af2dc15bd</v>
      </c>
      <c r="B73" s="3">
        <f>Raw_Data!B73</f>
        <v>34</v>
      </c>
      <c r="C73" s="3" t="str">
        <f>Raw_Data!C73</f>
        <v>Other</v>
      </c>
      <c r="D73" s="3" t="str">
        <f>Raw_Data!D73</f>
        <v>Standard</v>
      </c>
      <c r="E73" s="3">
        <f>Raw_Data!E73</f>
        <v>23.2</v>
      </c>
      <c r="F73" s="3">
        <f>Raw_Data!F73</f>
        <v>18</v>
      </c>
      <c r="G73" s="3" t="str">
        <f>Raw_Data!G73</f>
        <v>Asia</v>
      </c>
      <c r="H73" s="3" t="str">
        <f>Raw_Data!H73</f>
        <v>Tablet</v>
      </c>
      <c r="I73" s="3">
        <f>Raw_Data!I73</f>
        <v>13.99</v>
      </c>
      <c r="J73" s="3">
        <f>Raw_Data!J73</f>
        <v>0</v>
      </c>
      <c r="K73" s="3" t="str">
        <f>Raw_Data!K73</f>
        <v>Debit Card</v>
      </c>
      <c r="L73" s="3">
        <f>Raw_Data!L73</f>
        <v>1</v>
      </c>
      <c r="M73" s="3">
        <f>Raw_Data!M73</f>
        <v>1.22</v>
      </c>
      <c r="N73" s="3" t="str">
        <f>Raw_Data!N73</f>
        <v>Comedy</v>
      </c>
      <c r="O73" s="3" t="str">
        <f t="shared" si="10"/>
        <v>25-34</v>
      </c>
      <c r="P73" s="3" t="str">
        <f t="shared" si="11"/>
        <v>10-24h</v>
      </c>
      <c r="Q73" s="3" t="str">
        <f t="shared" si="12"/>
        <v>8-21d</v>
      </c>
      <c r="R73" s="3" t="str">
        <f t="shared" si="13"/>
        <v>Medium</v>
      </c>
      <c r="S73" s="3" t="str">
        <f t="shared" si="14"/>
        <v>Mid</v>
      </c>
      <c r="T73" s="3" t="str">
        <f t="shared" si="15"/>
        <v>Active</v>
      </c>
      <c r="U73" s="4">
        <f>1/(1+EXP(-(Predictive_Model!$B$5+((B73-Predictive_Model!$B$20)/Predictive_Model!$C$20)*Predictive_Model!$D$20+((E73-Predictive_Model!$B$21)/Predictive_Model!$C$21)*Predictive_Model!$D$21+((F73-Predictive_Model!$B$22)/Predictive_Model!$C$22)*Predictive_Model!$D$22+((I73-Predictive_Model!$B$23)/Predictive_Model!$C$23)*Predictive_Model!$D$23+((L73-Predictive_Model!$B$24)/Predictive_Model!$C$24)*Predictive_Model!$D$24+((M73-Predictive_Model!$B$25)/Predictive_Model!$C$25)*Predictive_Model!$D$25+IF(C73="Male",Predictive_Model!$D$31,IF(C73="Other",Predictive_Model!$D$32,0))+IF(D73="Premium",Predictive_Model!$D$34,IF(D73="Standard",Predictive_Model!$D$35,0))+IF(G73="Asia",Predictive_Model!$D$37,IF(G73="Europe",Predictive_Model!$D$38,IF(G73="North America",Predictive_Model!$D$39,IF(G73="Oceania",Predictive_Model!$D$40,IF(G73="South America",Predictive_Model!$D$41,0)))))+IF(H73="Laptop",Predictive_Model!$D$43,IF(H73="Mobile",Predictive_Model!$D$44,IF(H73="TV",Predictive_Model!$D$45,IF(H73="Tablet",Predictive_Model!$D$46,0))))+IF(K73="Crypto",Predictive_Model!$D$48,IF(K73="Debit Card",Predictive_Model!$D$49,IF(K73="Gift Card",Predictive_Model!$D$50,IF(K73="PayPal",Predictive_Model!$D$51,0))))+IF(N73="Comedy",Predictive_Model!$D$53,IF(N73="Documentary",Predictive_Model!$D$54,IF(N73="Drama",Predictive_Model!$D$55,IF(N73="Horror",Predictive_Model!$D$56,IF(N73="Romance",Predictive_Model!$D$57,IF(N73="Sci-Fi",Predictive_Model!$D$58,0)))))))))</f>
        <v>6.9351881542362034E-2</v>
      </c>
      <c r="V73" s="3" t="str">
        <f t="shared" si="16"/>
        <v>Low</v>
      </c>
      <c r="W73" s="6">
        <f t="shared" si="17"/>
        <v>0.97023282277764489</v>
      </c>
      <c r="X73" s="3" t="str">
        <f t="shared" si="18"/>
        <v>Monitor</v>
      </c>
      <c r="Y73" s="3" t="str">
        <f t="shared" si="19"/>
        <v>OK</v>
      </c>
    </row>
    <row r="74" spans="1:25" x14ac:dyDescent="0.25">
      <c r="A74" s="3" t="str">
        <f>Raw_Data!A74</f>
        <v>05e8a643-0a5c-4413-ae75-a4dcdccf9c62</v>
      </c>
      <c r="B74" s="3">
        <f>Raw_Data!B74</f>
        <v>65</v>
      </c>
      <c r="C74" s="3" t="str">
        <f>Raw_Data!C74</f>
        <v>Other</v>
      </c>
      <c r="D74" s="3" t="str">
        <f>Raw_Data!D74</f>
        <v>Premium</v>
      </c>
      <c r="E74" s="3">
        <f>Raw_Data!E74</f>
        <v>37.82</v>
      </c>
      <c r="F74" s="3">
        <f>Raw_Data!F74</f>
        <v>31</v>
      </c>
      <c r="G74" s="3" t="str">
        <f>Raw_Data!G74</f>
        <v>Oceania</v>
      </c>
      <c r="H74" s="3" t="str">
        <f>Raw_Data!H74</f>
        <v>Tablet</v>
      </c>
      <c r="I74" s="3">
        <f>Raw_Data!I74</f>
        <v>17.989999999999998</v>
      </c>
      <c r="J74" s="3">
        <f>Raw_Data!J74</f>
        <v>0</v>
      </c>
      <c r="K74" s="3" t="str">
        <f>Raw_Data!K74</f>
        <v>Gift Card</v>
      </c>
      <c r="L74" s="3">
        <f>Raw_Data!L74</f>
        <v>3</v>
      </c>
      <c r="M74" s="3">
        <f>Raw_Data!M74</f>
        <v>1.18</v>
      </c>
      <c r="N74" s="3" t="str">
        <f>Raw_Data!N74</f>
        <v>Sci-Fi</v>
      </c>
      <c r="O74" s="3" t="str">
        <f t="shared" si="10"/>
        <v>55-70</v>
      </c>
      <c r="P74" s="3" t="str">
        <f t="shared" si="11"/>
        <v>25-49h</v>
      </c>
      <c r="Q74" s="3" t="str">
        <f t="shared" si="12"/>
        <v>22-45d</v>
      </c>
      <c r="R74" s="3" t="str">
        <f t="shared" si="13"/>
        <v>Medium</v>
      </c>
      <c r="S74" s="3" t="str">
        <f t="shared" si="14"/>
        <v>High</v>
      </c>
      <c r="T74" s="3" t="str">
        <f t="shared" si="15"/>
        <v>Active</v>
      </c>
      <c r="U74" s="4">
        <f>1/(1+EXP(-(Predictive_Model!$B$5+((B74-Predictive_Model!$B$20)/Predictive_Model!$C$20)*Predictive_Model!$D$20+((E74-Predictive_Model!$B$21)/Predictive_Model!$C$21)*Predictive_Model!$D$21+((F74-Predictive_Model!$B$22)/Predictive_Model!$C$22)*Predictive_Model!$D$22+((I74-Predictive_Model!$B$23)/Predictive_Model!$C$23)*Predictive_Model!$D$23+((L74-Predictive_Model!$B$24)/Predictive_Model!$C$24)*Predictive_Model!$D$24+((M74-Predictive_Model!$B$25)/Predictive_Model!$C$25)*Predictive_Model!$D$25+IF(C74="Male",Predictive_Model!$D$31,IF(C74="Other",Predictive_Model!$D$32,0))+IF(D74="Premium",Predictive_Model!$D$34,IF(D74="Standard",Predictive_Model!$D$35,0))+IF(G74="Asia",Predictive_Model!$D$37,IF(G74="Europe",Predictive_Model!$D$38,IF(G74="North America",Predictive_Model!$D$39,IF(G74="Oceania",Predictive_Model!$D$40,IF(G74="South America",Predictive_Model!$D$41,0)))))+IF(H74="Laptop",Predictive_Model!$D$43,IF(H74="Mobile",Predictive_Model!$D$44,IF(H74="TV",Predictive_Model!$D$45,IF(H74="Tablet",Predictive_Model!$D$46,0))))+IF(K74="Crypto",Predictive_Model!$D$48,IF(K74="Debit Card",Predictive_Model!$D$49,IF(K74="Gift Card",Predictive_Model!$D$50,IF(K74="PayPal",Predictive_Model!$D$51,0))))+IF(N74="Comedy",Predictive_Model!$D$53,IF(N74="Documentary",Predictive_Model!$D$54,IF(N74="Drama",Predictive_Model!$D$55,IF(N74="Horror",Predictive_Model!$D$56,IF(N74="Romance",Predictive_Model!$D$57,IF(N74="Sci-Fi",Predictive_Model!$D$58,0)))))))))</f>
        <v>3.9528871804358221E-4</v>
      </c>
      <c r="V74" s="3" t="str">
        <f t="shared" si="16"/>
        <v>Low</v>
      </c>
      <c r="W74" s="6">
        <f t="shared" si="17"/>
        <v>7.1112440376040432E-3</v>
      </c>
      <c r="X74" s="3" t="str">
        <f t="shared" si="18"/>
        <v>Monitor</v>
      </c>
      <c r="Y74" s="3" t="str">
        <f t="shared" si="19"/>
        <v>OK</v>
      </c>
    </row>
    <row r="75" spans="1:25" x14ac:dyDescent="0.25">
      <c r="A75" s="3" t="str">
        <f>Raw_Data!A75</f>
        <v>85b74247-a98b-47b1-91ba-8b7db3c3662c</v>
      </c>
      <c r="B75" s="3">
        <f>Raw_Data!B75</f>
        <v>68</v>
      </c>
      <c r="C75" s="3" t="str">
        <f>Raw_Data!C75</f>
        <v>Male</v>
      </c>
      <c r="D75" s="3" t="str">
        <f>Raw_Data!D75</f>
        <v>Standard</v>
      </c>
      <c r="E75" s="3">
        <f>Raw_Data!E75</f>
        <v>28.44</v>
      </c>
      <c r="F75" s="3">
        <f>Raw_Data!F75</f>
        <v>55</v>
      </c>
      <c r="G75" s="3" t="str">
        <f>Raw_Data!G75</f>
        <v>Europe</v>
      </c>
      <c r="H75" s="3" t="str">
        <f>Raw_Data!H75</f>
        <v>Laptop</v>
      </c>
      <c r="I75" s="3">
        <f>Raw_Data!I75</f>
        <v>13.99</v>
      </c>
      <c r="J75" s="3">
        <f>Raw_Data!J75</f>
        <v>0</v>
      </c>
      <c r="K75" s="3" t="str">
        <f>Raw_Data!K75</f>
        <v>Crypto</v>
      </c>
      <c r="L75" s="3">
        <f>Raw_Data!L75</f>
        <v>3</v>
      </c>
      <c r="M75" s="3">
        <f>Raw_Data!M75</f>
        <v>0.51</v>
      </c>
      <c r="N75" s="3" t="str">
        <f>Raw_Data!N75</f>
        <v>Romance</v>
      </c>
      <c r="O75" s="3" t="str">
        <f t="shared" si="10"/>
        <v>55-70</v>
      </c>
      <c r="P75" s="3" t="str">
        <f t="shared" si="11"/>
        <v>25-49h</v>
      </c>
      <c r="Q75" s="3" t="str">
        <f t="shared" si="12"/>
        <v>46-60d</v>
      </c>
      <c r="R75" s="3" t="str">
        <f t="shared" si="13"/>
        <v>Medium</v>
      </c>
      <c r="S75" s="3" t="str">
        <f t="shared" si="14"/>
        <v>Mid</v>
      </c>
      <c r="T75" s="3" t="str">
        <f t="shared" si="15"/>
        <v>Active</v>
      </c>
      <c r="U75" s="4">
        <f>1/(1+EXP(-(Predictive_Model!$B$5+((B75-Predictive_Model!$B$20)/Predictive_Model!$C$20)*Predictive_Model!$D$20+((E75-Predictive_Model!$B$21)/Predictive_Model!$C$21)*Predictive_Model!$D$21+((F75-Predictive_Model!$B$22)/Predictive_Model!$C$22)*Predictive_Model!$D$22+((I75-Predictive_Model!$B$23)/Predictive_Model!$C$23)*Predictive_Model!$D$23+((L75-Predictive_Model!$B$24)/Predictive_Model!$C$24)*Predictive_Model!$D$24+((M75-Predictive_Model!$B$25)/Predictive_Model!$C$25)*Predictive_Model!$D$25+IF(C75="Male",Predictive_Model!$D$31,IF(C75="Other",Predictive_Model!$D$32,0))+IF(D75="Premium",Predictive_Model!$D$34,IF(D75="Standard",Predictive_Model!$D$35,0))+IF(G75="Asia",Predictive_Model!$D$37,IF(G75="Europe",Predictive_Model!$D$38,IF(G75="North America",Predictive_Model!$D$39,IF(G75="Oceania",Predictive_Model!$D$40,IF(G75="South America",Predictive_Model!$D$41,0)))))+IF(H75="Laptop",Predictive_Model!$D$43,IF(H75="Mobile",Predictive_Model!$D$44,IF(H75="TV",Predictive_Model!$D$45,IF(H75="Tablet",Predictive_Model!$D$46,0))))+IF(K75="Crypto",Predictive_Model!$D$48,IF(K75="Debit Card",Predictive_Model!$D$49,IF(K75="Gift Card",Predictive_Model!$D$50,IF(K75="PayPal",Predictive_Model!$D$51,0))))+IF(N75="Comedy",Predictive_Model!$D$53,IF(N75="Documentary",Predictive_Model!$D$54,IF(N75="Drama",Predictive_Model!$D$55,IF(N75="Horror",Predictive_Model!$D$56,IF(N75="Romance",Predictive_Model!$D$57,IF(N75="Sci-Fi",Predictive_Model!$D$58,0)))))))))</f>
        <v>0.32234378960623045</v>
      </c>
      <c r="V75" s="3" t="str">
        <f t="shared" si="16"/>
        <v>Medium</v>
      </c>
      <c r="W75" s="6">
        <f t="shared" si="17"/>
        <v>4.509589616591164</v>
      </c>
      <c r="X75" s="3" t="str">
        <f t="shared" si="18"/>
        <v>Monitor</v>
      </c>
      <c r="Y75" s="3" t="str">
        <f t="shared" si="19"/>
        <v>OK</v>
      </c>
    </row>
    <row r="76" spans="1:25" x14ac:dyDescent="0.25">
      <c r="A76" s="3" t="str">
        <f>Raw_Data!A76</f>
        <v>aaf3513b-97c7-46fa-b889-0d78c2ca0be7</v>
      </c>
      <c r="B76" s="3">
        <f>Raw_Data!B76</f>
        <v>46</v>
      </c>
      <c r="C76" s="3" t="str">
        <f>Raw_Data!C76</f>
        <v>Other</v>
      </c>
      <c r="D76" s="3" t="str">
        <f>Raw_Data!D76</f>
        <v>Standard</v>
      </c>
      <c r="E76" s="3">
        <f>Raw_Data!E76</f>
        <v>13.38</v>
      </c>
      <c r="F76" s="3">
        <f>Raw_Data!F76</f>
        <v>3</v>
      </c>
      <c r="G76" s="3" t="str">
        <f>Raw_Data!G76</f>
        <v>South America</v>
      </c>
      <c r="H76" s="3" t="str">
        <f>Raw_Data!H76</f>
        <v>Laptop</v>
      </c>
      <c r="I76" s="3">
        <f>Raw_Data!I76</f>
        <v>13.99</v>
      </c>
      <c r="J76" s="3">
        <f>Raw_Data!J76</f>
        <v>0</v>
      </c>
      <c r="K76" s="3" t="str">
        <f>Raw_Data!K76</f>
        <v>Credit Card</v>
      </c>
      <c r="L76" s="3">
        <f>Raw_Data!L76</f>
        <v>2</v>
      </c>
      <c r="M76" s="3">
        <f>Raw_Data!M76</f>
        <v>3.35</v>
      </c>
      <c r="N76" s="3" t="str">
        <f>Raw_Data!N76</f>
        <v>Romance</v>
      </c>
      <c r="O76" s="3" t="str">
        <f t="shared" si="10"/>
        <v>45-54</v>
      </c>
      <c r="P76" s="3" t="str">
        <f t="shared" si="11"/>
        <v>10-24h</v>
      </c>
      <c r="Q76" s="3" t="str">
        <f t="shared" si="12"/>
        <v>0-7d</v>
      </c>
      <c r="R76" s="3" t="str">
        <f t="shared" si="13"/>
        <v>Medium</v>
      </c>
      <c r="S76" s="3" t="str">
        <f t="shared" si="14"/>
        <v>Mid</v>
      </c>
      <c r="T76" s="3" t="str">
        <f t="shared" si="15"/>
        <v>Active</v>
      </c>
      <c r="U76" s="4">
        <f>1/(1+EXP(-(Predictive_Model!$B$5+((B76-Predictive_Model!$B$20)/Predictive_Model!$C$20)*Predictive_Model!$D$20+((E76-Predictive_Model!$B$21)/Predictive_Model!$C$21)*Predictive_Model!$D$21+((F76-Predictive_Model!$B$22)/Predictive_Model!$C$22)*Predictive_Model!$D$22+((I76-Predictive_Model!$B$23)/Predictive_Model!$C$23)*Predictive_Model!$D$23+((L76-Predictive_Model!$B$24)/Predictive_Model!$C$24)*Predictive_Model!$D$24+((M76-Predictive_Model!$B$25)/Predictive_Model!$C$25)*Predictive_Model!$D$25+IF(C76="Male",Predictive_Model!$D$31,IF(C76="Other",Predictive_Model!$D$32,0))+IF(D76="Premium",Predictive_Model!$D$34,IF(D76="Standard",Predictive_Model!$D$35,0))+IF(G76="Asia",Predictive_Model!$D$37,IF(G76="Europe",Predictive_Model!$D$38,IF(G76="North America",Predictive_Model!$D$39,IF(G76="Oceania",Predictive_Model!$D$40,IF(G76="South America",Predictive_Model!$D$41,0)))))+IF(H76="Laptop",Predictive_Model!$D$43,IF(H76="Mobile",Predictive_Model!$D$44,IF(H76="TV",Predictive_Model!$D$45,IF(H76="Tablet",Predictive_Model!$D$46,0))))+IF(K76="Crypto",Predictive_Model!$D$48,IF(K76="Debit Card",Predictive_Model!$D$49,IF(K76="Gift Card",Predictive_Model!$D$50,IF(K76="PayPal",Predictive_Model!$D$51,0))))+IF(N76="Comedy",Predictive_Model!$D$53,IF(N76="Documentary",Predictive_Model!$D$54,IF(N76="Drama",Predictive_Model!$D$55,IF(N76="Horror",Predictive_Model!$D$56,IF(N76="Romance",Predictive_Model!$D$57,IF(N76="Sci-Fi",Predictive_Model!$D$58,0)))))))))</f>
        <v>1.0496731118572295E-3</v>
      </c>
      <c r="V76" s="3" t="str">
        <f t="shared" si="16"/>
        <v>Low</v>
      </c>
      <c r="W76" s="6">
        <f t="shared" si="17"/>
        <v>1.4684926834882641E-2</v>
      </c>
      <c r="X76" s="3" t="str">
        <f t="shared" si="18"/>
        <v>Monitor</v>
      </c>
      <c r="Y76" s="3" t="str">
        <f t="shared" si="19"/>
        <v>OK</v>
      </c>
    </row>
    <row r="77" spans="1:25" x14ac:dyDescent="0.25">
      <c r="A77" s="3" t="str">
        <f>Raw_Data!A77</f>
        <v>62d2ca00-38a2-4f3b-a517-e212fb24e26e</v>
      </c>
      <c r="B77" s="3">
        <f>Raw_Data!B77</f>
        <v>62</v>
      </c>
      <c r="C77" s="3" t="str">
        <f>Raw_Data!C77</f>
        <v>Female</v>
      </c>
      <c r="D77" s="3" t="str">
        <f>Raw_Data!D77</f>
        <v>Standard</v>
      </c>
      <c r="E77" s="3">
        <f>Raw_Data!E77</f>
        <v>14.8</v>
      </c>
      <c r="F77" s="3">
        <f>Raw_Data!F77</f>
        <v>40</v>
      </c>
      <c r="G77" s="3" t="str">
        <f>Raw_Data!G77</f>
        <v>South America</v>
      </c>
      <c r="H77" s="3" t="str">
        <f>Raw_Data!H77</f>
        <v>Mobile</v>
      </c>
      <c r="I77" s="3">
        <f>Raw_Data!I77</f>
        <v>13.99</v>
      </c>
      <c r="J77" s="3">
        <f>Raw_Data!J77</f>
        <v>1</v>
      </c>
      <c r="K77" s="3" t="str">
        <f>Raw_Data!K77</f>
        <v>Crypto</v>
      </c>
      <c r="L77" s="3">
        <f>Raw_Data!L77</f>
        <v>5</v>
      </c>
      <c r="M77" s="3">
        <f>Raw_Data!M77</f>
        <v>0.36</v>
      </c>
      <c r="N77" s="3" t="str">
        <f>Raw_Data!N77</f>
        <v>Drama</v>
      </c>
      <c r="O77" s="3" t="str">
        <f t="shared" si="10"/>
        <v>55-70</v>
      </c>
      <c r="P77" s="3" t="str">
        <f t="shared" si="11"/>
        <v>10-24h</v>
      </c>
      <c r="Q77" s="3" t="str">
        <f t="shared" si="12"/>
        <v>22-45d</v>
      </c>
      <c r="R77" s="3" t="str">
        <f t="shared" si="13"/>
        <v>Medium</v>
      </c>
      <c r="S77" s="3" t="str">
        <f t="shared" si="14"/>
        <v>Mid</v>
      </c>
      <c r="T77" s="3" t="str">
        <f t="shared" si="15"/>
        <v>Churned</v>
      </c>
      <c r="U77" s="4">
        <f>1/(1+EXP(-(Predictive_Model!$B$5+((B77-Predictive_Model!$B$20)/Predictive_Model!$C$20)*Predictive_Model!$D$20+((E77-Predictive_Model!$B$21)/Predictive_Model!$C$21)*Predictive_Model!$D$21+((F77-Predictive_Model!$B$22)/Predictive_Model!$C$22)*Predictive_Model!$D$22+((I77-Predictive_Model!$B$23)/Predictive_Model!$C$23)*Predictive_Model!$D$23+((L77-Predictive_Model!$B$24)/Predictive_Model!$C$24)*Predictive_Model!$D$24+((M77-Predictive_Model!$B$25)/Predictive_Model!$C$25)*Predictive_Model!$D$25+IF(C77="Male",Predictive_Model!$D$31,IF(C77="Other",Predictive_Model!$D$32,0))+IF(D77="Premium",Predictive_Model!$D$34,IF(D77="Standard",Predictive_Model!$D$35,0))+IF(G77="Asia",Predictive_Model!$D$37,IF(G77="Europe",Predictive_Model!$D$38,IF(G77="North America",Predictive_Model!$D$39,IF(G77="Oceania",Predictive_Model!$D$40,IF(G77="South America",Predictive_Model!$D$41,0)))))+IF(H77="Laptop",Predictive_Model!$D$43,IF(H77="Mobile",Predictive_Model!$D$44,IF(H77="TV",Predictive_Model!$D$45,IF(H77="Tablet",Predictive_Model!$D$46,0))))+IF(K77="Crypto",Predictive_Model!$D$48,IF(K77="Debit Card",Predictive_Model!$D$49,IF(K77="Gift Card",Predictive_Model!$D$50,IF(K77="PayPal",Predictive_Model!$D$51,0))))+IF(N77="Comedy",Predictive_Model!$D$53,IF(N77="Documentary",Predictive_Model!$D$54,IF(N77="Drama",Predictive_Model!$D$55,IF(N77="Horror",Predictive_Model!$D$56,IF(N77="Romance",Predictive_Model!$D$57,IF(N77="Sci-Fi",Predictive_Model!$D$58,0)))))))))</f>
        <v>0.89222204455904064</v>
      </c>
      <c r="V77" s="3" t="str">
        <f t="shared" si="16"/>
        <v>Critical</v>
      </c>
      <c r="W77" s="6">
        <f t="shared" si="17"/>
        <v>13.99</v>
      </c>
      <c r="X77" s="3" t="str">
        <f t="shared" si="18"/>
        <v>Priority 2</v>
      </c>
      <c r="Y77" s="3" t="str">
        <f t="shared" si="19"/>
        <v>OK</v>
      </c>
    </row>
    <row r="78" spans="1:25" x14ac:dyDescent="0.25">
      <c r="A78" s="3" t="str">
        <f>Raw_Data!A78</f>
        <v>005b6afc-cff9-432f-ae0e-265d9acb5a59</v>
      </c>
      <c r="B78" s="3">
        <f>Raw_Data!B78</f>
        <v>63</v>
      </c>
      <c r="C78" s="3" t="str">
        <f>Raw_Data!C78</f>
        <v>Other</v>
      </c>
      <c r="D78" s="3" t="str">
        <f>Raw_Data!D78</f>
        <v>Premium</v>
      </c>
      <c r="E78" s="3">
        <f>Raw_Data!E78</f>
        <v>3.39</v>
      </c>
      <c r="F78" s="3">
        <f>Raw_Data!F78</f>
        <v>57</v>
      </c>
      <c r="G78" s="3" t="str">
        <f>Raw_Data!G78</f>
        <v>South America</v>
      </c>
      <c r="H78" s="3" t="str">
        <f>Raw_Data!H78</f>
        <v>Mobile</v>
      </c>
      <c r="I78" s="3">
        <f>Raw_Data!I78</f>
        <v>17.989999999999998</v>
      </c>
      <c r="J78" s="3">
        <f>Raw_Data!J78</f>
        <v>1</v>
      </c>
      <c r="K78" s="3" t="str">
        <f>Raw_Data!K78</f>
        <v>PayPal</v>
      </c>
      <c r="L78" s="3">
        <f>Raw_Data!L78</f>
        <v>4</v>
      </c>
      <c r="M78" s="3">
        <f>Raw_Data!M78</f>
        <v>0.06</v>
      </c>
      <c r="N78" s="3" t="str">
        <f>Raw_Data!N78</f>
        <v>Sci-Fi</v>
      </c>
      <c r="O78" s="3" t="str">
        <f t="shared" si="10"/>
        <v>55-70</v>
      </c>
      <c r="P78" s="3" t="str">
        <f t="shared" si="11"/>
        <v>&lt;10h</v>
      </c>
      <c r="Q78" s="3" t="str">
        <f t="shared" si="12"/>
        <v>46-60d</v>
      </c>
      <c r="R78" s="3" t="str">
        <f t="shared" si="13"/>
        <v>Low</v>
      </c>
      <c r="S78" s="3" t="str">
        <f t="shared" si="14"/>
        <v>High</v>
      </c>
      <c r="T78" s="3" t="str">
        <f t="shared" si="15"/>
        <v>Churned</v>
      </c>
      <c r="U78" s="4">
        <f>1/(1+EXP(-(Predictive_Model!$B$5+((B78-Predictive_Model!$B$20)/Predictive_Model!$C$20)*Predictive_Model!$D$20+((E78-Predictive_Model!$B$21)/Predictive_Model!$C$21)*Predictive_Model!$D$21+((F78-Predictive_Model!$B$22)/Predictive_Model!$C$22)*Predictive_Model!$D$22+((I78-Predictive_Model!$B$23)/Predictive_Model!$C$23)*Predictive_Model!$D$23+((L78-Predictive_Model!$B$24)/Predictive_Model!$C$24)*Predictive_Model!$D$24+((M78-Predictive_Model!$B$25)/Predictive_Model!$C$25)*Predictive_Model!$D$25+IF(C78="Male",Predictive_Model!$D$31,IF(C78="Other",Predictive_Model!$D$32,0))+IF(D78="Premium",Predictive_Model!$D$34,IF(D78="Standard",Predictive_Model!$D$35,0))+IF(G78="Asia",Predictive_Model!$D$37,IF(G78="Europe",Predictive_Model!$D$38,IF(G78="North America",Predictive_Model!$D$39,IF(G78="Oceania",Predictive_Model!$D$40,IF(G78="South America",Predictive_Model!$D$41,0)))))+IF(H78="Laptop",Predictive_Model!$D$43,IF(H78="Mobile",Predictive_Model!$D$44,IF(H78="TV",Predictive_Model!$D$45,IF(H78="Tablet",Predictive_Model!$D$46,0))))+IF(K78="Crypto",Predictive_Model!$D$48,IF(K78="Debit Card",Predictive_Model!$D$49,IF(K78="Gift Card",Predictive_Model!$D$50,IF(K78="PayPal",Predictive_Model!$D$51,0))))+IF(N78="Comedy",Predictive_Model!$D$53,IF(N78="Documentary",Predictive_Model!$D$54,IF(N78="Drama",Predictive_Model!$D$55,IF(N78="Horror",Predictive_Model!$D$56,IF(N78="Romance",Predictive_Model!$D$57,IF(N78="Sci-Fi",Predictive_Model!$D$58,0)))))))))</f>
        <v>0.99928319919641317</v>
      </c>
      <c r="V78" s="3" t="str">
        <f t="shared" si="16"/>
        <v>Critical</v>
      </c>
      <c r="W78" s="6">
        <f t="shared" si="17"/>
        <v>17.989999999999998</v>
      </c>
      <c r="X78" s="3" t="str">
        <f t="shared" si="18"/>
        <v>Priority 1</v>
      </c>
      <c r="Y78" s="3" t="str">
        <f t="shared" si="19"/>
        <v>OK</v>
      </c>
    </row>
    <row r="79" spans="1:25" x14ac:dyDescent="0.25">
      <c r="A79" s="3" t="str">
        <f>Raw_Data!A79</f>
        <v>4dbbc3f7-6ede-48ad-bf36-84c7e9188e3c</v>
      </c>
      <c r="B79" s="3">
        <f>Raw_Data!B79</f>
        <v>62</v>
      </c>
      <c r="C79" s="3" t="str">
        <f>Raw_Data!C79</f>
        <v>Female</v>
      </c>
      <c r="D79" s="3" t="str">
        <f>Raw_Data!D79</f>
        <v>Premium</v>
      </c>
      <c r="E79" s="3">
        <f>Raw_Data!E79</f>
        <v>13.15</v>
      </c>
      <c r="F79" s="3">
        <f>Raw_Data!F79</f>
        <v>11</v>
      </c>
      <c r="G79" s="3" t="str">
        <f>Raw_Data!G79</f>
        <v>Oceania</v>
      </c>
      <c r="H79" s="3" t="str">
        <f>Raw_Data!H79</f>
        <v>Desktop</v>
      </c>
      <c r="I79" s="3">
        <f>Raw_Data!I79</f>
        <v>17.989999999999998</v>
      </c>
      <c r="J79" s="3">
        <f>Raw_Data!J79</f>
        <v>0</v>
      </c>
      <c r="K79" s="3" t="str">
        <f>Raw_Data!K79</f>
        <v>Debit Card</v>
      </c>
      <c r="L79" s="3">
        <f>Raw_Data!L79</f>
        <v>1</v>
      </c>
      <c r="M79" s="3">
        <f>Raw_Data!M79</f>
        <v>1.1000000000000001</v>
      </c>
      <c r="N79" s="3" t="str">
        <f>Raw_Data!N79</f>
        <v>Comedy</v>
      </c>
      <c r="O79" s="3" t="str">
        <f t="shared" si="10"/>
        <v>55-70</v>
      </c>
      <c r="P79" s="3" t="str">
        <f t="shared" si="11"/>
        <v>10-24h</v>
      </c>
      <c r="Q79" s="3" t="str">
        <f t="shared" si="12"/>
        <v>8-21d</v>
      </c>
      <c r="R79" s="3" t="str">
        <f t="shared" si="13"/>
        <v>Medium</v>
      </c>
      <c r="S79" s="3" t="str">
        <f t="shared" si="14"/>
        <v>High</v>
      </c>
      <c r="T79" s="3" t="str">
        <f t="shared" si="15"/>
        <v>Active</v>
      </c>
      <c r="U79" s="4">
        <f>1/(1+EXP(-(Predictive_Model!$B$5+((B79-Predictive_Model!$B$20)/Predictive_Model!$C$20)*Predictive_Model!$D$20+((E79-Predictive_Model!$B$21)/Predictive_Model!$C$21)*Predictive_Model!$D$21+((F79-Predictive_Model!$B$22)/Predictive_Model!$C$22)*Predictive_Model!$D$22+((I79-Predictive_Model!$B$23)/Predictive_Model!$C$23)*Predictive_Model!$D$23+((L79-Predictive_Model!$B$24)/Predictive_Model!$C$24)*Predictive_Model!$D$24+((M79-Predictive_Model!$B$25)/Predictive_Model!$C$25)*Predictive_Model!$D$25+IF(C79="Male",Predictive_Model!$D$31,IF(C79="Other",Predictive_Model!$D$32,0))+IF(D79="Premium",Predictive_Model!$D$34,IF(D79="Standard",Predictive_Model!$D$35,0))+IF(G79="Asia",Predictive_Model!$D$37,IF(G79="Europe",Predictive_Model!$D$38,IF(G79="North America",Predictive_Model!$D$39,IF(G79="Oceania",Predictive_Model!$D$40,IF(G79="South America",Predictive_Model!$D$41,0)))))+IF(H79="Laptop",Predictive_Model!$D$43,IF(H79="Mobile",Predictive_Model!$D$44,IF(H79="TV",Predictive_Model!$D$45,IF(H79="Tablet",Predictive_Model!$D$46,0))))+IF(K79="Crypto",Predictive_Model!$D$48,IF(K79="Debit Card",Predictive_Model!$D$49,IF(K79="Gift Card",Predictive_Model!$D$50,IF(K79="PayPal",Predictive_Model!$D$51,0))))+IF(N79="Comedy",Predictive_Model!$D$53,IF(N79="Documentary",Predictive_Model!$D$54,IF(N79="Drama",Predictive_Model!$D$55,IF(N79="Horror",Predictive_Model!$D$56,IF(N79="Romance",Predictive_Model!$D$57,IF(N79="Sci-Fi",Predictive_Model!$D$58,0)))))))))</f>
        <v>4.841844943736133E-2</v>
      </c>
      <c r="V79" s="3" t="str">
        <f t="shared" si="16"/>
        <v>Low</v>
      </c>
      <c r="W79" s="6">
        <f t="shared" si="17"/>
        <v>0.87104790537813026</v>
      </c>
      <c r="X79" s="3" t="str">
        <f t="shared" si="18"/>
        <v>Monitor</v>
      </c>
      <c r="Y79" s="3" t="str">
        <f t="shared" si="19"/>
        <v>OK</v>
      </c>
    </row>
    <row r="80" spans="1:25" x14ac:dyDescent="0.25">
      <c r="A80" s="3" t="str">
        <f>Raw_Data!A80</f>
        <v>60559c1a-4093-4379-9e24-d2f033256395</v>
      </c>
      <c r="B80" s="3">
        <f>Raw_Data!B80</f>
        <v>41</v>
      </c>
      <c r="C80" s="3" t="str">
        <f>Raw_Data!C80</f>
        <v>Male</v>
      </c>
      <c r="D80" s="3" t="str">
        <f>Raw_Data!D80</f>
        <v>Basic</v>
      </c>
      <c r="E80" s="3">
        <f>Raw_Data!E80</f>
        <v>15.26</v>
      </c>
      <c r="F80" s="3">
        <f>Raw_Data!F80</f>
        <v>21</v>
      </c>
      <c r="G80" s="3" t="str">
        <f>Raw_Data!G80</f>
        <v>South America</v>
      </c>
      <c r="H80" s="3" t="str">
        <f>Raw_Data!H80</f>
        <v>Desktop</v>
      </c>
      <c r="I80" s="3">
        <f>Raw_Data!I80</f>
        <v>8.99</v>
      </c>
      <c r="J80" s="3">
        <f>Raw_Data!J80</f>
        <v>0</v>
      </c>
      <c r="K80" s="3" t="str">
        <f>Raw_Data!K80</f>
        <v>Debit Card</v>
      </c>
      <c r="L80" s="3">
        <f>Raw_Data!L80</f>
        <v>5</v>
      </c>
      <c r="M80" s="3">
        <f>Raw_Data!M80</f>
        <v>0.69</v>
      </c>
      <c r="N80" s="3" t="str">
        <f>Raw_Data!N80</f>
        <v>Drama</v>
      </c>
      <c r="O80" s="3" t="str">
        <f t="shared" si="10"/>
        <v>35-44</v>
      </c>
      <c r="P80" s="3" t="str">
        <f t="shared" si="11"/>
        <v>10-24h</v>
      </c>
      <c r="Q80" s="3" t="str">
        <f t="shared" si="12"/>
        <v>8-21d</v>
      </c>
      <c r="R80" s="3" t="str">
        <f t="shared" si="13"/>
        <v>Medium</v>
      </c>
      <c r="S80" s="3" t="str">
        <f t="shared" si="14"/>
        <v>Low</v>
      </c>
      <c r="T80" s="3" t="str">
        <f t="shared" si="15"/>
        <v>Active</v>
      </c>
      <c r="U80" s="4">
        <f>1/(1+EXP(-(Predictive_Model!$B$5+((B80-Predictive_Model!$B$20)/Predictive_Model!$C$20)*Predictive_Model!$D$20+((E80-Predictive_Model!$B$21)/Predictive_Model!$C$21)*Predictive_Model!$D$21+((F80-Predictive_Model!$B$22)/Predictive_Model!$C$22)*Predictive_Model!$D$22+((I80-Predictive_Model!$B$23)/Predictive_Model!$C$23)*Predictive_Model!$D$23+((L80-Predictive_Model!$B$24)/Predictive_Model!$C$24)*Predictive_Model!$D$24+((M80-Predictive_Model!$B$25)/Predictive_Model!$C$25)*Predictive_Model!$D$25+IF(C80="Male",Predictive_Model!$D$31,IF(C80="Other",Predictive_Model!$D$32,0))+IF(D80="Premium",Predictive_Model!$D$34,IF(D80="Standard",Predictive_Model!$D$35,0))+IF(G80="Asia",Predictive_Model!$D$37,IF(G80="Europe",Predictive_Model!$D$38,IF(G80="North America",Predictive_Model!$D$39,IF(G80="Oceania",Predictive_Model!$D$40,IF(G80="South America",Predictive_Model!$D$41,0)))))+IF(H80="Laptop",Predictive_Model!$D$43,IF(H80="Mobile",Predictive_Model!$D$44,IF(H80="TV",Predictive_Model!$D$45,IF(H80="Tablet",Predictive_Model!$D$46,0))))+IF(K80="Crypto",Predictive_Model!$D$48,IF(K80="Debit Card",Predictive_Model!$D$49,IF(K80="Gift Card",Predictive_Model!$D$50,IF(K80="PayPal",Predictive_Model!$D$51,0))))+IF(N80="Comedy",Predictive_Model!$D$53,IF(N80="Documentary",Predictive_Model!$D$54,IF(N80="Drama",Predictive_Model!$D$55,IF(N80="Horror",Predictive_Model!$D$56,IF(N80="Romance",Predictive_Model!$D$57,IF(N80="Sci-Fi",Predictive_Model!$D$58,0)))))))))</f>
        <v>0.12122773791215032</v>
      </c>
      <c r="V80" s="3" t="str">
        <f t="shared" si="16"/>
        <v>Low</v>
      </c>
      <c r="W80" s="6">
        <f t="shared" si="17"/>
        <v>1.0898373638302314</v>
      </c>
      <c r="X80" s="3" t="str">
        <f t="shared" si="18"/>
        <v>Monitor</v>
      </c>
      <c r="Y80" s="3" t="str">
        <f t="shared" si="19"/>
        <v>OK</v>
      </c>
    </row>
    <row r="81" spans="1:25" x14ac:dyDescent="0.25">
      <c r="A81" s="3" t="str">
        <f>Raw_Data!A81</f>
        <v>842cacde-7763-4505-bef1-538dedd13be7</v>
      </c>
      <c r="B81" s="3">
        <f>Raw_Data!B81</f>
        <v>27</v>
      </c>
      <c r="C81" s="3" t="str">
        <f>Raw_Data!C81</f>
        <v>Other</v>
      </c>
      <c r="D81" s="3" t="str">
        <f>Raw_Data!D81</f>
        <v>Premium</v>
      </c>
      <c r="E81" s="3">
        <f>Raw_Data!E81</f>
        <v>79.17</v>
      </c>
      <c r="F81" s="3">
        <f>Raw_Data!F81</f>
        <v>12</v>
      </c>
      <c r="G81" s="3" t="str">
        <f>Raw_Data!G81</f>
        <v>South America</v>
      </c>
      <c r="H81" s="3" t="str">
        <f>Raw_Data!H81</f>
        <v>Tablet</v>
      </c>
      <c r="I81" s="3">
        <f>Raw_Data!I81</f>
        <v>17.989999999999998</v>
      </c>
      <c r="J81" s="3">
        <f>Raw_Data!J81</f>
        <v>0</v>
      </c>
      <c r="K81" s="3" t="str">
        <f>Raw_Data!K81</f>
        <v>Debit Card</v>
      </c>
      <c r="L81" s="3">
        <f>Raw_Data!L81</f>
        <v>2</v>
      </c>
      <c r="M81" s="3">
        <f>Raw_Data!M81</f>
        <v>6.09</v>
      </c>
      <c r="N81" s="3" t="str">
        <f>Raw_Data!N81</f>
        <v>Drama</v>
      </c>
      <c r="O81" s="3" t="str">
        <f t="shared" si="10"/>
        <v>25-34</v>
      </c>
      <c r="P81" s="3" t="str">
        <f t="shared" si="11"/>
        <v>50h+</v>
      </c>
      <c r="Q81" s="3" t="str">
        <f t="shared" si="12"/>
        <v>8-21d</v>
      </c>
      <c r="R81" s="3" t="str">
        <f t="shared" si="13"/>
        <v>High</v>
      </c>
      <c r="S81" s="3" t="str">
        <f t="shared" si="14"/>
        <v>High</v>
      </c>
      <c r="T81" s="3" t="str">
        <f t="shared" si="15"/>
        <v>Active</v>
      </c>
      <c r="U81" s="4">
        <f>1/(1+EXP(-(Predictive_Model!$B$5+((B81-Predictive_Model!$B$20)/Predictive_Model!$C$20)*Predictive_Model!$D$20+((E81-Predictive_Model!$B$21)/Predictive_Model!$C$21)*Predictive_Model!$D$21+((F81-Predictive_Model!$B$22)/Predictive_Model!$C$22)*Predictive_Model!$D$22+((I81-Predictive_Model!$B$23)/Predictive_Model!$C$23)*Predictive_Model!$D$23+((L81-Predictive_Model!$B$24)/Predictive_Model!$C$24)*Predictive_Model!$D$24+((M81-Predictive_Model!$B$25)/Predictive_Model!$C$25)*Predictive_Model!$D$25+IF(C81="Male",Predictive_Model!$D$31,IF(C81="Other",Predictive_Model!$D$32,0))+IF(D81="Premium",Predictive_Model!$D$34,IF(D81="Standard",Predictive_Model!$D$35,0))+IF(G81="Asia",Predictive_Model!$D$37,IF(G81="Europe",Predictive_Model!$D$38,IF(G81="North America",Predictive_Model!$D$39,IF(G81="Oceania",Predictive_Model!$D$40,IF(G81="South America",Predictive_Model!$D$41,0)))))+IF(H81="Laptop",Predictive_Model!$D$43,IF(H81="Mobile",Predictive_Model!$D$44,IF(H81="TV",Predictive_Model!$D$45,IF(H81="Tablet",Predictive_Model!$D$46,0))))+IF(K81="Crypto",Predictive_Model!$D$48,IF(K81="Debit Card",Predictive_Model!$D$49,IF(K81="Gift Card",Predictive_Model!$D$50,IF(K81="PayPal",Predictive_Model!$D$51,0))))+IF(N81="Comedy",Predictive_Model!$D$53,IF(N81="Documentary",Predictive_Model!$D$54,IF(N81="Drama",Predictive_Model!$D$55,IF(N81="Horror",Predictive_Model!$D$56,IF(N81="Romance",Predictive_Model!$D$57,IF(N81="Sci-Fi",Predictive_Model!$D$58,0)))))))))</f>
        <v>1.7428015733733531E-14</v>
      </c>
      <c r="V81" s="3" t="str">
        <f t="shared" si="16"/>
        <v>Low</v>
      </c>
      <c r="W81" s="6">
        <f t="shared" si="17"/>
        <v>3.1353000304986619E-13</v>
      </c>
      <c r="X81" s="3" t="str">
        <f t="shared" si="18"/>
        <v>Monitor</v>
      </c>
      <c r="Y81" s="3" t="str">
        <f t="shared" si="19"/>
        <v>OK</v>
      </c>
    </row>
    <row r="82" spans="1:25" x14ac:dyDescent="0.25">
      <c r="A82" s="3" t="str">
        <f>Raw_Data!A82</f>
        <v>73772dd0-a793-479a-a5fa-51423747291a</v>
      </c>
      <c r="B82" s="3">
        <f>Raw_Data!B82</f>
        <v>60</v>
      </c>
      <c r="C82" s="3" t="str">
        <f>Raw_Data!C82</f>
        <v>Female</v>
      </c>
      <c r="D82" s="3" t="str">
        <f>Raw_Data!D82</f>
        <v>Basic</v>
      </c>
      <c r="E82" s="3">
        <f>Raw_Data!E82</f>
        <v>9.1300000000000008</v>
      </c>
      <c r="F82" s="3">
        <f>Raw_Data!F82</f>
        <v>43</v>
      </c>
      <c r="G82" s="3" t="str">
        <f>Raw_Data!G82</f>
        <v>North America</v>
      </c>
      <c r="H82" s="3" t="str">
        <f>Raw_Data!H82</f>
        <v>Laptop</v>
      </c>
      <c r="I82" s="3">
        <f>Raw_Data!I82</f>
        <v>8.99</v>
      </c>
      <c r="J82" s="3">
        <f>Raw_Data!J82</f>
        <v>1</v>
      </c>
      <c r="K82" s="3" t="str">
        <f>Raw_Data!K82</f>
        <v>Debit Card</v>
      </c>
      <c r="L82" s="3">
        <f>Raw_Data!L82</f>
        <v>1</v>
      </c>
      <c r="M82" s="3">
        <f>Raw_Data!M82</f>
        <v>0.21</v>
      </c>
      <c r="N82" s="3" t="str">
        <f>Raw_Data!N82</f>
        <v>Documentary</v>
      </c>
      <c r="O82" s="3" t="str">
        <f t="shared" si="10"/>
        <v>55-70</v>
      </c>
      <c r="P82" s="3" t="str">
        <f t="shared" si="11"/>
        <v>&lt;10h</v>
      </c>
      <c r="Q82" s="3" t="str">
        <f t="shared" si="12"/>
        <v>22-45d</v>
      </c>
      <c r="R82" s="3" t="str">
        <f t="shared" si="13"/>
        <v>Medium</v>
      </c>
      <c r="S82" s="3" t="str">
        <f t="shared" si="14"/>
        <v>Low</v>
      </c>
      <c r="T82" s="3" t="str">
        <f t="shared" si="15"/>
        <v>Churned</v>
      </c>
      <c r="U82" s="4">
        <f>1/(1+EXP(-(Predictive_Model!$B$5+((B82-Predictive_Model!$B$20)/Predictive_Model!$C$20)*Predictive_Model!$D$20+((E82-Predictive_Model!$B$21)/Predictive_Model!$C$21)*Predictive_Model!$D$21+((F82-Predictive_Model!$B$22)/Predictive_Model!$C$22)*Predictive_Model!$D$22+((I82-Predictive_Model!$B$23)/Predictive_Model!$C$23)*Predictive_Model!$D$23+((L82-Predictive_Model!$B$24)/Predictive_Model!$C$24)*Predictive_Model!$D$24+((M82-Predictive_Model!$B$25)/Predictive_Model!$C$25)*Predictive_Model!$D$25+IF(C82="Male",Predictive_Model!$D$31,IF(C82="Other",Predictive_Model!$D$32,0))+IF(D82="Premium",Predictive_Model!$D$34,IF(D82="Standard",Predictive_Model!$D$35,0))+IF(G82="Asia",Predictive_Model!$D$37,IF(G82="Europe",Predictive_Model!$D$38,IF(G82="North America",Predictive_Model!$D$39,IF(G82="Oceania",Predictive_Model!$D$40,IF(G82="South America",Predictive_Model!$D$41,0)))))+IF(H82="Laptop",Predictive_Model!$D$43,IF(H82="Mobile",Predictive_Model!$D$44,IF(H82="TV",Predictive_Model!$D$45,IF(H82="Tablet",Predictive_Model!$D$46,0))))+IF(K82="Crypto",Predictive_Model!$D$48,IF(K82="Debit Card",Predictive_Model!$D$49,IF(K82="Gift Card",Predictive_Model!$D$50,IF(K82="PayPal",Predictive_Model!$D$51,0))))+IF(N82="Comedy",Predictive_Model!$D$53,IF(N82="Documentary",Predictive_Model!$D$54,IF(N82="Drama",Predictive_Model!$D$55,IF(N82="Horror",Predictive_Model!$D$56,IF(N82="Romance",Predictive_Model!$D$57,IF(N82="Sci-Fi",Predictive_Model!$D$58,0)))))))))</f>
        <v>0.99906068868112297</v>
      </c>
      <c r="V82" s="3" t="str">
        <f t="shared" si="16"/>
        <v>Critical</v>
      </c>
      <c r="W82" s="6">
        <f t="shared" si="17"/>
        <v>8.99</v>
      </c>
      <c r="X82" s="3" t="str">
        <f t="shared" si="18"/>
        <v>Priority 2</v>
      </c>
      <c r="Y82" s="3" t="str">
        <f t="shared" si="19"/>
        <v>OK</v>
      </c>
    </row>
    <row r="83" spans="1:25" x14ac:dyDescent="0.25">
      <c r="A83" s="3" t="str">
        <f>Raw_Data!A83</f>
        <v>52aa9ac1-8625-4421-8d2c-3ed00cf83389</v>
      </c>
      <c r="B83" s="3">
        <f>Raw_Data!B83</f>
        <v>60</v>
      </c>
      <c r="C83" s="3" t="str">
        <f>Raw_Data!C83</f>
        <v>Male</v>
      </c>
      <c r="D83" s="3" t="str">
        <f>Raw_Data!D83</f>
        <v>Premium</v>
      </c>
      <c r="E83" s="3">
        <f>Raw_Data!E83</f>
        <v>3.29</v>
      </c>
      <c r="F83" s="3">
        <f>Raw_Data!F83</f>
        <v>20</v>
      </c>
      <c r="G83" s="3" t="str">
        <f>Raw_Data!G83</f>
        <v>Asia</v>
      </c>
      <c r="H83" s="3" t="str">
        <f>Raw_Data!H83</f>
        <v>Mobile</v>
      </c>
      <c r="I83" s="3">
        <f>Raw_Data!I83</f>
        <v>17.989999999999998</v>
      </c>
      <c r="J83" s="3">
        <f>Raw_Data!J83</f>
        <v>1</v>
      </c>
      <c r="K83" s="3" t="str">
        <f>Raw_Data!K83</f>
        <v>Debit Card</v>
      </c>
      <c r="L83" s="3">
        <f>Raw_Data!L83</f>
        <v>2</v>
      </c>
      <c r="M83" s="3">
        <f>Raw_Data!M83</f>
        <v>0.16</v>
      </c>
      <c r="N83" s="3" t="str">
        <f>Raw_Data!N83</f>
        <v>Drama</v>
      </c>
      <c r="O83" s="3" t="str">
        <f t="shared" si="10"/>
        <v>55-70</v>
      </c>
      <c r="P83" s="3" t="str">
        <f t="shared" si="11"/>
        <v>&lt;10h</v>
      </c>
      <c r="Q83" s="3" t="str">
        <f t="shared" si="12"/>
        <v>8-21d</v>
      </c>
      <c r="R83" s="3" t="str">
        <f t="shared" si="13"/>
        <v>Medium</v>
      </c>
      <c r="S83" s="3" t="str">
        <f t="shared" si="14"/>
        <v>High</v>
      </c>
      <c r="T83" s="3" t="str">
        <f t="shared" si="15"/>
        <v>Churned</v>
      </c>
      <c r="U83" s="4">
        <f>1/(1+EXP(-(Predictive_Model!$B$5+((B83-Predictive_Model!$B$20)/Predictive_Model!$C$20)*Predictive_Model!$D$20+((E83-Predictive_Model!$B$21)/Predictive_Model!$C$21)*Predictive_Model!$D$21+((F83-Predictive_Model!$B$22)/Predictive_Model!$C$22)*Predictive_Model!$D$22+((I83-Predictive_Model!$B$23)/Predictive_Model!$C$23)*Predictive_Model!$D$23+((L83-Predictive_Model!$B$24)/Predictive_Model!$C$24)*Predictive_Model!$D$24+((M83-Predictive_Model!$B$25)/Predictive_Model!$C$25)*Predictive_Model!$D$25+IF(C83="Male",Predictive_Model!$D$31,IF(C83="Other",Predictive_Model!$D$32,0))+IF(D83="Premium",Predictive_Model!$D$34,IF(D83="Standard",Predictive_Model!$D$35,0))+IF(G83="Asia",Predictive_Model!$D$37,IF(G83="Europe",Predictive_Model!$D$38,IF(G83="North America",Predictive_Model!$D$39,IF(G83="Oceania",Predictive_Model!$D$40,IF(G83="South America",Predictive_Model!$D$41,0)))))+IF(H83="Laptop",Predictive_Model!$D$43,IF(H83="Mobile",Predictive_Model!$D$44,IF(H83="TV",Predictive_Model!$D$45,IF(H83="Tablet",Predictive_Model!$D$46,0))))+IF(K83="Crypto",Predictive_Model!$D$48,IF(K83="Debit Card",Predictive_Model!$D$49,IF(K83="Gift Card",Predictive_Model!$D$50,IF(K83="PayPal",Predictive_Model!$D$51,0))))+IF(N83="Comedy",Predictive_Model!$D$53,IF(N83="Documentary",Predictive_Model!$D$54,IF(N83="Drama",Predictive_Model!$D$55,IF(N83="Horror",Predictive_Model!$D$56,IF(N83="Romance",Predictive_Model!$D$57,IF(N83="Sci-Fi",Predictive_Model!$D$58,0)))))))))</f>
        <v>0.9679962016823942</v>
      </c>
      <c r="V83" s="3" t="str">
        <f t="shared" si="16"/>
        <v>Critical</v>
      </c>
      <c r="W83" s="6">
        <f t="shared" si="17"/>
        <v>17.989999999999998</v>
      </c>
      <c r="X83" s="3" t="str">
        <f t="shared" si="18"/>
        <v>Priority 1</v>
      </c>
      <c r="Y83" s="3" t="str">
        <f t="shared" si="19"/>
        <v>OK</v>
      </c>
    </row>
    <row r="84" spans="1:25" x14ac:dyDescent="0.25">
      <c r="A84" s="3" t="str">
        <f>Raw_Data!A84</f>
        <v>72452f35-f1ef-4881-a0f6-df6de0351844</v>
      </c>
      <c r="B84" s="3">
        <f>Raw_Data!B84</f>
        <v>58</v>
      </c>
      <c r="C84" s="3" t="str">
        <f>Raw_Data!C84</f>
        <v>Female</v>
      </c>
      <c r="D84" s="3" t="str">
        <f>Raw_Data!D84</f>
        <v>Standard</v>
      </c>
      <c r="E84" s="3">
        <f>Raw_Data!E84</f>
        <v>9.52</v>
      </c>
      <c r="F84" s="3">
        <f>Raw_Data!F84</f>
        <v>51</v>
      </c>
      <c r="G84" s="3" t="str">
        <f>Raw_Data!G84</f>
        <v>Europe</v>
      </c>
      <c r="H84" s="3" t="str">
        <f>Raw_Data!H84</f>
        <v>Laptop</v>
      </c>
      <c r="I84" s="3">
        <f>Raw_Data!I84</f>
        <v>13.99</v>
      </c>
      <c r="J84" s="3">
        <f>Raw_Data!J84</f>
        <v>1</v>
      </c>
      <c r="K84" s="3" t="str">
        <f>Raw_Data!K84</f>
        <v>PayPal</v>
      </c>
      <c r="L84" s="3">
        <f>Raw_Data!L84</f>
        <v>1</v>
      </c>
      <c r="M84" s="3">
        <f>Raw_Data!M84</f>
        <v>0.18</v>
      </c>
      <c r="N84" s="3" t="str">
        <f>Raw_Data!N84</f>
        <v>Sci-Fi</v>
      </c>
      <c r="O84" s="3" t="str">
        <f t="shared" si="10"/>
        <v>55-70</v>
      </c>
      <c r="P84" s="3" t="str">
        <f t="shared" si="11"/>
        <v>&lt;10h</v>
      </c>
      <c r="Q84" s="3" t="str">
        <f t="shared" si="12"/>
        <v>46-60d</v>
      </c>
      <c r="R84" s="3" t="str">
        <f t="shared" si="13"/>
        <v>Low</v>
      </c>
      <c r="S84" s="3" t="str">
        <f t="shared" si="14"/>
        <v>Mid</v>
      </c>
      <c r="T84" s="3" t="str">
        <f t="shared" si="15"/>
        <v>Churned</v>
      </c>
      <c r="U84" s="4">
        <f>1/(1+EXP(-(Predictive_Model!$B$5+((B84-Predictive_Model!$B$20)/Predictive_Model!$C$20)*Predictive_Model!$D$20+((E84-Predictive_Model!$B$21)/Predictive_Model!$C$21)*Predictive_Model!$D$21+((F84-Predictive_Model!$B$22)/Predictive_Model!$C$22)*Predictive_Model!$D$22+((I84-Predictive_Model!$B$23)/Predictive_Model!$C$23)*Predictive_Model!$D$23+((L84-Predictive_Model!$B$24)/Predictive_Model!$C$24)*Predictive_Model!$D$24+((M84-Predictive_Model!$B$25)/Predictive_Model!$C$25)*Predictive_Model!$D$25+IF(C84="Male",Predictive_Model!$D$31,IF(C84="Other",Predictive_Model!$D$32,0))+IF(D84="Premium",Predictive_Model!$D$34,IF(D84="Standard",Predictive_Model!$D$35,0))+IF(G84="Asia",Predictive_Model!$D$37,IF(G84="Europe",Predictive_Model!$D$38,IF(G84="North America",Predictive_Model!$D$39,IF(G84="Oceania",Predictive_Model!$D$40,IF(G84="South America",Predictive_Model!$D$41,0)))))+IF(H84="Laptop",Predictive_Model!$D$43,IF(H84="Mobile",Predictive_Model!$D$44,IF(H84="TV",Predictive_Model!$D$45,IF(H84="Tablet",Predictive_Model!$D$46,0))))+IF(K84="Crypto",Predictive_Model!$D$48,IF(K84="Debit Card",Predictive_Model!$D$49,IF(K84="Gift Card",Predictive_Model!$D$50,IF(K84="PayPal",Predictive_Model!$D$51,0))))+IF(N84="Comedy",Predictive_Model!$D$53,IF(N84="Documentary",Predictive_Model!$D$54,IF(N84="Drama",Predictive_Model!$D$55,IF(N84="Horror",Predictive_Model!$D$56,IF(N84="Romance",Predictive_Model!$D$57,IF(N84="Sci-Fi",Predictive_Model!$D$58,0)))))))))</f>
        <v>0.99895197423856719</v>
      </c>
      <c r="V84" s="3" t="str">
        <f t="shared" si="16"/>
        <v>Critical</v>
      </c>
      <c r="W84" s="6">
        <f t="shared" si="17"/>
        <v>13.99</v>
      </c>
      <c r="X84" s="3" t="str">
        <f t="shared" si="18"/>
        <v>Priority 2</v>
      </c>
      <c r="Y84" s="3" t="str">
        <f t="shared" si="19"/>
        <v>OK</v>
      </c>
    </row>
    <row r="85" spans="1:25" x14ac:dyDescent="0.25">
      <c r="A85" s="3" t="str">
        <f>Raw_Data!A85</f>
        <v>fdf130c6-cd3c-434b-abbf-4645c8ca928d</v>
      </c>
      <c r="B85" s="3">
        <f>Raw_Data!B85</f>
        <v>18</v>
      </c>
      <c r="C85" s="3" t="str">
        <f>Raw_Data!C85</f>
        <v>Male</v>
      </c>
      <c r="D85" s="3" t="str">
        <f>Raw_Data!D85</f>
        <v>Standard</v>
      </c>
      <c r="E85" s="3">
        <f>Raw_Data!E85</f>
        <v>3.56</v>
      </c>
      <c r="F85" s="3">
        <f>Raw_Data!F85</f>
        <v>23</v>
      </c>
      <c r="G85" s="3" t="str">
        <f>Raw_Data!G85</f>
        <v>Oceania</v>
      </c>
      <c r="H85" s="3" t="str">
        <f>Raw_Data!H85</f>
        <v>Tablet</v>
      </c>
      <c r="I85" s="3">
        <f>Raw_Data!I85</f>
        <v>13.99</v>
      </c>
      <c r="J85" s="3">
        <f>Raw_Data!J85</f>
        <v>0</v>
      </c>
      <c r="K85" s="3" t="str">
        <f>Raw_Data!K85</f>
        <v>Debit Card</v>
      </c>
      <c r="L85" s="3">
        <f>Raw_Data!L85</f>
        <v>4</v>
      </c>
      <c r="M85" s="3">
        <f>Raw_Data!M85</f>
        <v>0.15</v>
      </c>
      <c r="N85" s="3" t="str">
        <f>Raw_Data!N85</f>
        <v>Horror</v>
      </c>
      <c r="O85" s="3" t="str">
        <f t="shared" si="10"/>
        <v>18-24</v>
      </c>
      <c r="P85" s="3" t="str">
        <f t="shared" si="11"/>
        <v>&lt;10h</v>
      </c>
      <c r="Q85" s="3" t="str">
        <f t="shared" si="12"/>
        <v>22-45d</v>
      </c>
      <c r="R85" s="3" t="str">
        <f t="shared" si="13"/>
        <v>Medium</v>
      </c>
      <c r="S85" s="3" t="str">
        <f t="shared" si="14"/>
        <v>Mid</v>
      </c>
      <c r="T85" s="3" t="str">
        <f t="shared" si="15"/>
        <v>Active</v>
      </c>
      <c r="U85" s="4">
        <f>1/(1+EXP(-(Predictive_Model!$B$5+((B85-Predictive_Model!$B$20)/Predictive_Model!$C$20)*Predictive_Model!$D$20+((E85-Predictive_Model!$B$21)/Predictive_Model!$C$21)*Predictive_Model!$D$21+((F85-Predictive_Model!$B$22)/Predictive_Model!$C$22)*Predictive_Model!$D$22+((I85-Predictive_Model!$B$23)/Predictive_Model!$C$23)*Predictive_Model!$D$23+((L85-Predictive_Model!$B$24)/Predictive_Model!$C$24)*Predictive_Model!$D$24+((M85-Predictive_Model!$B$25)/Predictive_Model!$C$25)*Predictive_Model!$D$25+IF(C85="Male",Predictive_Model!$D$31,IF(C85="Other",Predictive_Model!$D$32,0))+IF(D85="Premium",Predictive_Model!$D$34,IF(D85="Standard",Predictive_Model!$D$35,0))+IF(G85="Asia",Predictive_Model!$D$37,IF(G85="Europe",Predictive_Model!$D$38,IF(G85="North America",Predictive_Model!$D$39,IF(G85="Oceania",Predictive_Model!$D$40,IF(G85="South America",Predictive_Model!$D$41,0)))))+IF(H85="Laptop",Predictive_Model!$D$43,IF(H85="Mobile",Predictive_Model!$D$44,IF(H85="TV",Predictive_Model!$D$45,IF(H85="Tablet",Predictive_Model!$D$46,0))))+IF(K85="Crypto",Predictive_Model!$D$48,IF(K85="Debit Card",Predictive_Model!$D$49,IF(K85="Gift Card",Predictive_Model!$D$50,IF(K85="PayPal",Predictive_Model!$D$51,0))))+IF(N85="Comedy",Predictive_Model!$D$53,IF(N85="Documentary",Predictive_Model!$D$54,IF(N85="Drama",Predictive_Model!$D$55,IF(N85="Horror",Predictive_Model!$D$56,IF(N85="Romance",Predictive_Model!$D$57,IF(N85="Sci-Fi",Predictive_Model!$D$58,0)))))))))</f>
        <v>0.98310954363105429</v>
      </c>
      <c r="V85" s="3" t="str">
        <f t="shared" si="16"/>
        <v>Critical</v>
      </c>
      <c r="W85" s="6">
        <f t="shared" si="17"/>
        <v>13.75370251539845</v>
      </c>
      <c r="X85" s="3" t="str">
        <f t="shared" si="18"/>
        <v>Priority 2</v>
      </c>
      <c r="Y85" s="3" t="str">
        <f t="shared" si="19"/>
        <v>OK</v>
      </c>
    </row>
    <row r="86" spans="1:25" x14ac:dyDescent="0.25">
      <c r="A86" s="3" t="str">
        <f>Raw_Data!A86</f>
        <v>f3dd9f07-99ca-4425-8eaa-62f1a949e8b1</v>
      </c>
      <c r="B86" s="3">
        <f>Raw_Data!B86</f>
        <v>48</v>
      </c>
      <c r="C86" s="3" t="str">
        <f>Raw_Data!C86</f>
        <v>Other</v>
      </c>
      <c r="D86" s="3" t="str">
        <f>Raw_Data!D86</f>
        <v>Premium</v>
      </c>
      <c r="E86" s="3">
        <f>Raw_Data!E86</f>
        <v>11.1</v>
      </c>
      <c r="F86" s="3">
        <f>Raw_Data!F86</f>
        <v>41</v>
      </c>
      <c r="G86" s="3" t="str">
        <f>Raw_Data!G86</f>
        <v>Africa</v>
      </c>
      <c r="H86" s="3" t="str">
        <f>Raw_Data!H86</f>
        <v>Mobile</v>
      </c>
      <c r="I86" s="3">
        <f>Raw_Data!I86</f>
        <v>17.989999999999998</v>
      </c>
      <c r="J86" s="3">
        <f>Raw_Data!J86</f>
        <v>1</v>
      </c>
      <c r="K86" s="3" t="str">
        <f>Raw_Data!K86</f>
        <v>Gift Card</v>
      </c>
      <c r="L86" s="3">
        <f>Raw_Data!L86</f>
        <v>5</v>
      </c>
      <c r="M86" s="3">
        <f>Raw_Data!M86</f>
        <v>0.26</v>
      </c>
      <c r="N86" s="3" t="str">
        <f>Raw_Data!N86</f>
        <v>Documentary</v>
      </c>
      <c r="O86" s="3" t="str">
        <f t="shared" si="10"/>
        <v>45-54</v>
      </c>
      <c r="P86" s="3" t="str">
        <f t="shared" si="11"/>
        <v>10-24h</v>
      </c>
      <c r="Q86" s="3" t="str">
        <f t="shared" si="12"/>
        <v>22-45d</v>
      </c>
      <c r="R86" s="3" t="str">
        <f t="shared" si="13"/>
        <v>Medium</v>
      </c>
      <c r="S86" s="3" t="str">
        <f t="shared" si="14"/>
        <v>High</v>
      </c>
      <c r="T86" s="3" t="str">
        <f t="shared" si="15"/>
        <v>Churned</v>
      </c>
      <c r="U86" s="4">
        <f>1/(1+EXP(-(Predictive_Model!$B$5+((B86-Predictive_Model!$B$20)/Predictive_Model!$C$20)*Predictive_Model!$D$20+((E86-Predictive_Model!$B$21)/Predictive_Model!$C$21)*Predictive_Model!$D$21+((F86-Predictive_Model!$B$22)/Predictive_Model!$C$22)*Predictive_Model!$D$22+((I86-Predictive_Model!$B$23)/Predictive_Model!$C$23)*Predictive_Model!$D$23+((L86-Predictive_Model!$B$24)/Predictive_Model!$C$24)*Predictive_Model!$D$24+((M86-Predictive_Model!$B$25)/Predictive_Model!$C$25)*Predictive_Model!$D$25+IF(C86="Male",Predictive_Model!$D$31,IF(C86="Other",Predictive_Model!$D$32,0))+IF(D86="Premium",Predictive_Model!$D$34,IF(D86="Standard",Predictive_Model!$D$35,0))+IF(G86="Asia",Predictive_Model!$D$37,IF(G86="Europe",Predictive_Model!$D$38,IF(G86="North America",Predictive_Model!$D$39,IF(G86="Oceania",Predictive_Model!$D$40,IF(G86="South America",Predictive_Model!$D$41,0)))))+IF(H86="Laptop",Predictive_Model!$D$43,IF(H86="Mobile",Predictive_Model!$D$44,IF(H86="TV",Predictive_Model!$D$45,IF(H86="Tablet",Predictive_Model!$D$46,0))))+IF(K86="Crypto",Predictive_Model!$D$48,IF(K86="Debit Card",Predictive_Model!$D$49,IF(K86="Gift Card",Predictive_Model!$D$50,IF(K86="PayPal",Predictive_Model!$D$51,0))))+IF(N86="Comedy",Predictive_Model!$D$53,IF(N86="Documentary",Predictive_Model!$D$54,IF(N86="Drama",Predictive_Model!$D$55,IF(N86="Horror",Predictive_Model!$D$56,IF(N86="Romance",Predictive_Model!$D$57,IF(N86="Sci-Fi",Predictive_Model!$D$58,0)))))))))</f>
        <v>0.87569734703054414</v>
      </c>
      <c r="V86" s="3" t="str">
        <f t="shared" si="16"/>
        <v>Critical</v>
      </c>
      <c r="W86" s="6">
        <f t="shared" si="17"/>
        <v>17.989999999999998</v>
      </c>
      <c r="X86" s="3" t="str">
        <f t="shared" si="18"/>
        <v>Priority 1</v>
      </c>
      <c r="Y86" s="3" t="str">
        <f t="shared" si="19"/>
        <v>OK</v>
      </c>
    </row>
    <row r="87" spans="1:25" x14ac:dyDescent="0.25">
      <c r="A87" s="3" t="str">
        <f>Raw_Data!A87</f>
        <v>f67b2663-cc48-4d48-a855-fc3e1e323a0f</v>
      </c>
      <c r="B87" s="3">
        <f>Raw_Data!B87</f>
        <v>26</v>
      </c>
      <c r="C87" s="3" t="str">
        <f>Raw_Data!C87</f>
        <v>Other</v>
      </c>
      <c r="D87" s="3" t="str">
        <f>Raw_Data!D87</f>
        <v>Standard</v>
      </c>
      <c r="E87" s="3">
        <f>Raw_Data!E87</f>
        <v>23.13</v>
      </c>
      <c r="F87" s="3">
        <f>Raw_Data!F87</f>
        <v>27</v>
      </c>
      <c r="G87" s="3" t="str">
        <f>Raw_Data!G87</f>
        <v>Oceania</v>
      </c>
      <c r="H87" s="3" t="str">
        <f>Raw_Data!H87</f>
        <v>Mobile</v>
      </c>
      <c r="I87" s="3">
        <f>Raw_Data!I87</f>
        <v>13.99</v>
      </c>
      <c r="J87" s="3">
        <f>Raw_Data!J87</f>
        <v>0</v>
      </c>
      <c r="K87" s="3" t="str">
        <f>Raw_Data!K87</f>
        <v>Debit Card</v>
      </c>
      <c r="L87" s="3">
        <f>Raw_Data!L87</f>
        <v>2</v>
      </c>
      <c r="M87" s="3">
        <f>Raw_Data!M87</f>
        <v>0.83</v>
      </c>
      <c r="N87" s="3" t="str">
        <f>Raw_Data!N87</f>
        <v>Documentary</v>
      </c>
      <c r="O87" s="3" t="str">
        <f t="shared" si="10"/>
        <v>25-34</v>
      </c>
      <c r="P87" s="3" t="str">
        <f t="shared" si="11"/>
        <v>10-24h</v>
      </c>
      <c r="Q87" s="3" t="str">
        <f t="shared" si="12"/>
        <v>22-45d</v>
      </c>
      <c r="R87" s="3" t="str">
        <f t="shared" si="13"/>
        <v>Medium</v>
      </c>
      <c r="S87" s="3" t="str">
        <f t="shared" si="14"/>
        <v>Mid</v>
      </c>
      <c r="T87" s="3" t="str">
        <f t="shared" si="15"/>
        <v>Active</v>
      </c>
      <c r="U87" s="4">
        <f>1/(1+EXP(-(Predictive_Model!$B$5+((B87-Predictive_Model!$B$20)/Predictive_Model!$C$20)*Predictive_Model!$D$20+((E87-Predictive_Model!$B$21)/Predictive_Model!$C$21)*Predictive_Model!$D$21+((F87-Predictive_Model!$B$22)/Predictive_Model!$C$22)*Predictive_Model!$D$22+((I87-Predictive_Model!$B$23)/Predictive_Model!$C$23)*Predictive_Model!$D$23+((L87-Predictive_Model!$B$24)/Predictive_Model!$C$24)*Predictive_Model!$D$24+((M87-Predictive_Model!$B$25)/Predictive_Model!$C$25)*Predictive_Model!$D$25+IF(C87="Male",Predictive_Model!$D$31,IF(C87="Other",Predictive_Model!$D$32,0))+IF(D87="Premium",Predictive_Model!$D$34,IF(D87="Standard",Predictive_Model!$D$35,0))+IF(G87="Asia",Predictive_Model!$D$37,IF(G87="Europe",Predictive_Model!$D$38,IF(G87="North America",Predictive_Model!$D$39,IF(G87="Oceania",Predictive_Model!$D$40,IF(G87="South America",Predictive_Model!$D$41,0)))))+IF(H87="Laptop",Predictive_Model!$D$43,IF(H87="Mobile",Predictive_Model!$D$44,IF(H87="TV",Predictive_Model!$D$45,IF(H87="Tablet",Predictive_Model!$D$46,0))))+IF(K87="Crypto",Predictive_Model!$D$48,IF(K87="Debit Card",Predictive_Model!$D$49,IF(K87="Gift Card",Predictive_Model!$D$50,IF(K87="PayPal",Predictive_Model!$D$51,0))))+IF(N87="Comedy",Predictive_Model!$D$53,IF(N87="Documentary",Predictive_Model!$D$54,IF(N87="Drama",Predictive_Model!$D$55,IF(N87="Horror",Predictive_Model!$D$56,IF(N87="Romance",Predictive_Model!$D$57,IF(N87="Sci-Fi",Predictive_Model!$D$58,0)))))))))</f>
        <v>0.27005731715253178</v>
      </c>
      <c r="V87" s="3" t="str">
        <f t="shared" si="16"/>
        <v>Medium</v>
      </c>
      <c r="W87" s="6">
        <f t="shared" si="17"/>
        <v>3.7781018669639197</v>
      </c>
      <c r="X87" s="3" t="str">
        <f t="shared" si="18"/>
        <v>Monitor</v>
      </c>
      <c r="Y87" s="3" t="str">
        <f t="shared" si="19"/>
        <v>OK</v>
      </c>
    </row>
    <row r="88" spans="1:25" x14ac:dyDescent="0.25">
      <c r="A88" s="3" t="str">
        <f>Raw_Data!A88</f>
        <v>da8c00ec-40b0-400a-90b6-ed24b0b37c89</v>
      </c>
      <c r="B88" s="3">
        <f>Raw_Data!B88</f>
        <v>21</v>
      </c>
      <c r="C88" s="3" t="str">
        <f>Raw_Data!C88</f>
        <v>Male</v>
      </c>
      <c r="D88" s="3" t="str">
        <f>Raw_Data!D88</f>
        <v>Premium</v>
      </c>
      <c r="E88" s="3">
        <f>Raw_Data!E88</f>
        <v>9.91</v>
      </c>
      <c r="F88" s="3">
        <f>Raw_Data!F88</f>
        <v>27</v>
      </c>
      <c r="G88" s="3" t="str">
        <f>Raw_Data!G88</f>
        <v>Asia</v>
      </c>
      <c r="H88" s="3" t="str">
        <f>Raw_Data!H88</f>
        <v>Desktop</v>
      </c>
      <c r="I88" s="3">
        <f>Raw_Data!I88</f>
        <v>17.989999999999998</v>
      </c>
      <c r="J88" s="3">
        <f>Raw_Data!J88</f>
        <v>0</v>
      </c>
      <c r="K88" s="3" t="str">
        <f>Raw_Data!K88</f>
        <v>Debit Card</v>
      </c>
      <c r="L88" s="3">
        <f>Raw_Data!L88</f>
        <v>2</v>
      </c>
      <c r="M88" s="3">
        <f>Raw_Data!M88</f>
        <v>0.35</v>
      </c>
      <c r="N88" s="3" t="str">
        <f>Raw_Data!N88</f>
        <v>Sci-Fi</v>
      </c>
      <c r="O88" s="3" t="str">
        <f t="shared" si="10"/>
        <v>18-24</v>
      </c>
      <c r="P88" s="3" t="str">
        <f t="shared" si="11"/>
        <v>&lt;10h</v>
      </c>
      <c r="Q88" s="3" t="str">
        <f t="shared" si="12"/>
        <v>22-45d</v>
      </c>
      <c r="R88" s="3" t="str">
        <f t="shared" si="13"/>
        <v>Medium</v>
      </c>
      <c r="S88" s="3" t="str">
        <f t="shared" si="14"/>
        <v>High</v>
      </c>
      <c r="T88" s="3" t="str">
        <f t="shared" si="15"/>
        <v>Active</v>
      </c>
      <c r="U88" s="4">
        <f>1/(1+EXP(-(Predictive_Model!$B$5+((B88-Predictive_Model!$B$20)/Predictive_Model!$C$20)*Predictive_Model!$D$20+((E88-Predictive_Model!$B$21)/Predictive_Model!$C$21)*Predictive_Model!$D$21+((F88-Predictive_Model!$B$22)/Predictive_Model!$C$22)*Predictive_Model!$D$22+((I88-Predictive_Model!$B$23)/Predictive_Model!$C$23)*Predictive_Model!$D$23+((L88-Predictive_Model!$B$24)/Predictive_Model!$C$24)*Predictive_Model!$D$24+((M88-Predictive_Model!$B$25)/Predictive_Model!$C$25)*Predictive_Model!$D$25+IF(C88="Male",Predictive_Model!$D$31,IF(C88="Other",Predictive_Model!$D$32,0))+IF(D88="Premium",Predictive_Model!$D$34,IF(D88="Standard",Predictive_Model!$D$35,0))+IF(G88="Asia",Predictive_Model!$D$37,IF(G88="Europe",Predictive_Model!$D$38,IF(G88="North America",Predictive_Model!$D$39,IF(G88="Oceania",Predictive_Model!$D$40,IF(G88="South America",Predictive_Model!$D$41,0)))))+IF(H88="Laptop",Predictive_Model!$D$43,IF(H88="Mobile",Predictive_Model!$D$44,IF(H88="TV",Predictive_Model!$D$45,IF(H88="Tablet",Predictive_Model!$D$46,0))))+IF(K88="Crypto",Predictive_Model!$D$48,IF(K88="Debit Card",Predictive_Model!$D$49,IF(K88="Gift Card",Predictive_Model!$D$50,IF(K88="PayPal",Predictive_Model!$D$51,0))))+IF(N88="Comedy",Predictive_Model!$D$53,IF(N88="Documentary",Predictive_Model!$D$54,IF(N88="Drama",Predictive_Model!$D$55,IF(N88="Horror",Predictive_Model!$D$56,IF(N88="Romance",Predictive_Model!$D$57,IF(N88="Sci-Fi",Predictive_Model!$D$58,0)))))))))</f>
        <v>0.56782288460272323</v>
      </c>
      <c r="V88" s="3" t="str">
        <f t="shared" si="16"/>
        <v>High</v>
      </c>
      <c r="W88" s="6">
        <f t="shared" si="17"/>
        <v>10.21513369400299</v>
      </c>
      <c r="X88" s="3" t="str">
        <f t="shared" si="18"/>
        <v>Priority 2</v>
      </c>
      <c r="Y88" s="3" t="str">
        <f t="shared" si="19"/>
        <v>OK</v>
      </c>
    </row>
    <row r="89" spans="1:25" x14ac:dyDescent="0.25">
      <c r="A89" s="3" t="str">
        <f>Raw_Data!A89</f>
        <v>6be0b14c-eaea-4580-b845-457df93bb828</v>
      </c>
      <c r="B89" s="3">
        <f>Raw_Data!B89</f>
        <v>46</v>
      </c>
      <c r="C89" s="3" t="str">
        <f>Raw_Data!C89</f>
        <v>Other</v>
      </c>
      <c r="D89" s="3" t="str">
        <f>Raw_Data!D89</f>
        <v>Basic</v>
      </c>
      <c r="E89" s="3">
        <f>Raw_Data!E89</f>
        <v>6.22</v>
      </c>
      <c r="F89" s="3">
        <f>Raw_Data!F89</f>
        <v>36</v>
      </c>
      <c r="G89" s="3" t="str">
        <f>Raw_Data!G89</f>
        <v>Asia</v>
      </c>
      <c r="H89" s="3" t="str">
        <f>Raw_Data!H89</f>
        <v>Laptop</v>
      </c>
      <c r="I89" s="3">
        <f>Raw_Data!I89</f>
        <v>8.99</v>
      </c>
      <c r="J89" s="3">
        <f>Raw_Data!J89</f>
        <v>1</v>
      </c>
      <c r="K89" s="3" t="str">
        <f>Raw_Data!K89</f>
        <v>Credit Card</v>
      </c>
      <c r="L89" s="3">
        <f>Raw_Data!L89</f>
        <v>2</v>
      </c>
      <c r="M89" s="3">
        <f>Raw_Data!M89</f>
        <v>0.17</v>
      </c>
      <c r="N89" s="3" t="str">
        <f>Raw_Data!N89</f>
        <v>Horror</v>
      </c>
      <c r="O89" s="3" t="str">
        <f t="shared" si="10"/>
        <v>45-54</v>
      </c>
      <c r="P89" s="3" t="str">
        <f t="shared" si="11"/>
        <v>&lt;10h</v>
      </c>
      <c r="Q89" s="3" t="str">
        <f t="shared" si="12"/>
        <v>22-45d</v>
      </c>
      <c r="R89" s="3" t="str">
        <f t="shared" si="13"/>
        <v>Medium</v>
      </c>
      <c r="S89" s="3" t="str">
        <f t="shared" si="14"/>
        <v>Low</v>
      </c>
      <c r="T89" s="3" t="str">
        <f t="shared" si="15"/>
        <v>Churned</v>
      </c>
      <c r="U89" s="4">
        <f>1/(1+EXP(-(Predictive_Model!$B$5+((B89-Predictive_Model!$B$20)/Predictive_Model!$C$20)*Predictive_Model!$D$20+((E89-Predictive_Model!$B$21)/Predictive_Model!$C$21)*Predictive_Model!$D$21+((F89-Predictive_Model!$B$22)/Predictive_Model!$C$22)*Predictive_Model!$D$22+((I89-Predictive_Model!$B$23)/Predictive_Model!$C$23)*Predictive_Model!$D$23+((L89-Predictive_Model!$B$24)/Predictive_Model!$C$24)*Predictive_Model!$D$24+((M89-Predictive_Model!$B$25)/Predictive_Model!$C$25)*Predictive_Model!$D$25+IF(C89="Male",Predictive_Model!$D$31,IF(C89="Other",Predictive_Model!$D$32,0))+IF(D89="Premium",Predictive_Model!$D$34,IF(D89="Standard",Predictive_Model!$D$35,0))+IF(G89="Asia",Predictive_Model!$D$37,IF(G89="Europe",Predictive_Model!$D$38,IF(G89="North America",Predictive_Model!$D$39,IF(G89="Oceania",Predictive_Model!$D$40,IF(G89="South America",Predictive_Model!$D$41,0)))))+IF(H89="Laptop",Predictive_Model!$D$43,IF(H89="Mobile",Predictive_Model!$D$44,IF(H89="TV",Predictive_Model!$D$45,IF(H89="Tablet",Predictive_Model!$D$46,0))))+IF(K89="Crypto",Predictive_Model!$D$48,IF(K89="Debit Card",Predictive_Model!$D$49,IF(K89="Gift Card",Predictive_Model!$D$50,IF(K89="PayPal",Predictive_Model!$D$51,0))))+IF(N89="Comedy",Predictive_Model!$D$53,IF(N89="Documentary",Predictive_Model!$D$54,IF(N89="Drama",Predictive_Model!$D$55,IF(N89="Horror",Predictive_Model!$D$56,IF(N89="Romance",Predictive_Model!$D$57,IF(N89="Sci-Fi",Predictive_Model!$D$58,0)))))))))</f>
        <v>0.99786475286033061</v>
      </c>
      <c r="V89" s="3" t="str">
        <f t="shared" si="16"/>
        <v>Critical</v>
      </c>
      <c r="W89" s="6">
        <f t="shared" si="17"/>
        <v>8.99</v>
      </c>
      <c r="X89" s="3" t="str">
        <f t="shared" si="18"/>
        <v>Priority 2</v>
      </c>
      <c r="Y89" s="3" t="str">
        <f t="shared" si="19"/>
        <v>OK</v>
      </c>
    </row>
    <row r="90" spans="1:25" x14ac:dyDescent="0.25">
      <c r="A90" s="3" t="str">
        <f>Raw_Data!A90</f>
        <v>134e6a09-9723-4652-9213-fbfecaa84377</v>
      </c>
      <c r="B90" s="3">
        <f>Raw_Data!B90</f>
        <v>62</v>
      </c>
      <c r="C90" s="3" t="str">
        <f>Raw_Data!C90</f>
        <v>Female</v>
      </c>
      <c r="D90" s="3" t="str">
        <f>Raw_Data!D90</f>
        <v>Premium</v>
      </c>
      <c r="E90" s="3">
        <f>Raw_Data!E90</f>
        <v>0.45</v>
      </c>
      <c r="F90" s="3">
        <f>Raw_Data!F90</f>
        <v>20</v>
      </c>
      <c r="G90" s="3" t="str">
        <f>Raw_Data!G90</f>
        <v>Europe</v>
      </c>
      <c r="H90" s="3" t="str">
        <f>Raw_Data!H90</f>
        <v>Tablet</v>
      </c>
      <c r="I90" s="3">
        <f>Raw_Data!I90</f>
        <v>17.989999999999998</v>
      </c>
      <c r="J90" s="3">
        <f>Raw_Data!J90</f>
        <v>0</v>
      </c>
      <c r="K90" s="3" t="str">
        <f>Raw_Data!K90</f>
        <v>Debit Card</v>
      </c>
      <c r="L90" s="3">
        <f>Raw_Data!L90</f>
        <v>5</v>
      </c>
      <c r="M90" s="3">
        <f>Raw_Data!M90</f>
        <v>0.02</v>
      </c>
      <c r="N90" s="3" t="str">
        <f>Raw_Data!N90</f>
        <v>Sci-Fi</v>
      </c>
      <c r="O90" s="3" t="str">
        <f t="shared" si="10"/>
        <v>55-70</v>
      </c>
      <c r="P90" s="3" t="str">
        <f t="shared" si="11"/>
        <v>&lt;10h</v>
      </c>
      <c r="Q90" s="3" t="str">
        <f t="shared" si="12"/>
        <v>8-21d</v>
      </c>
      <c r="R90" s="3" t="str">
        <f t="shared" si="13"/>
        <v>Medium</v>
      </c>
      <c r="S90" s="3" t="str">
        <f t="shared" si="14"/>
        <v>High</v>
      </c>
      <c r="T90" s="3" t="str">
        <f t="shared" si="15"/>
        <v>Active</v>
      </c>
      <c r="U90" s="4">
        <f>1/(1+EXP(-(Predictive_Model!$B$5+((B90-Predictive_Model!$B$20)/Predictive_Model!$C$20)*Predictive_Model!$D$20+((E90-Predictive_Model!$B$21)/Predictive_Model!$C$21)*Predictive_Model!$D$21+((F90-Predictive_Model!$B$22)/Predictive_Model!$C$22)*Predictive_Model!$D$22+((I90-Predictive_Model!$B$23)/Predictive_Model!$C$23)*Predictive_Model!$D$23+((L90-Predictive_Model!$B$24)/Predictive_Model!$C$24)*Predictive_Model!$D$24+((M90-Predictive_Model!$B$25)/Predictive_Model!$C$25)*Predictive_Model!$D$25+IF(C90="Male",Predictive_Model!$D$31,IF(C90="Other",Predictive_Model!$D$32,0))+IF(D90="Premium",Predictive_Model!$D$34,IF(D90="Standard",Predictive_Model!$D$35,0))+IF(G90="Asia",Predictive_Model!$D$37,IF(G90="Europe",Predictive_Model!$D$38,IF(G90="North America",Predictive_Model!$D$39,IF(G90="Oceania",Predictive_Model!$D$40,IF(G90="South America",Predictive_Model!$D$41,0)))))+IF(H90="Laptop",Predictive_Model!$D$43,IF(H90="Mobile",Predictive_Model!$D$44,IF(H90="TV",Predictive_Model!$D$45,IF(H90="Tablet",Predictive_Model!$D$46,0))))+IF(K90="Crypto",Predictive_Model!$D$48,IF(K90="Debit Card",Predictive_Model!$D$49,IF(K90="Gift Card",Predictive_Model!$D$50,IF(K90="PayPal",Predictive_Model!$D$51,0))))+IF(N90="Comedy",Predictive_Model!$D$53,IF(N90="Documentary",Predictive_Model!$D$54,IF(N90="Drama",Predictive_Model!$D$55,IF(N90="Horror",Predictive_Model!$D$56,IF(N90="Romance",Predictive_Model!$D$57,IF(N90="Sci-Fi",Predictive_Model!$D$58,0)))))))))</f>
        <v>0.90794201055431445</v>
      </c>
      <c r="V90" s="3" t="str">
        <f t="shared" si="16"/>
        <v>Critical</v>
      </c>
      <c r="W90" s="6">
        <f t="shared" si="17"/>
        <v>16.333876769872116</v>
      </c>
      <c r="X90" s="3" t="str">
        <f t="shared" si="18"/>
        <v>Priority 1</v>
      </c>
      <c r="Y90" s="3" t="str">
        <f t="shared" si="19"/>
        <v>OK</v>
      </c>
    </row>
    <row r="91" spans="1:25" x14ac:dyDescent="0.25">
      <c r="A91" s="3" t="str">
        <f>Raw_Data!A91</f>
        <v>31563b13-7c8d-41c6-bdf2-6a1a554574cd</v>
      </c>
      <c r="B91" s="3">
        <f>Raw_Data!B91</f>
        <v>35</v>
      </c>
      <c r="C91" s="3" t="str">
        <f>Raw_Data!C91</f>
        <v>Female</v>
      </c>
      <c r="D91" s="3" t="str">
        <f>Raw_Data!D91</f>
        <v>Standard</v>
      </c>
      <c r="E91" s="3">
        <f>Raw_Data!E91</f>
        <v>17.53</v>
      </c>
      <c r="F91" s="3">
        <f>Raw_Data!F91</f>
        <v>38</v>
      </c>
      <c r="G91" s="3" t="str">
        <f>Raw_Data!G91</f>
        <v>Oceania</v>
      </c>
      <c r="H91" s="3" t="str">
        <f>Raw_Data!H91</f>
        <v>Laptop</v>
      </c>
      <c r="I91" s="3">
        <f>Raw_Data!I91</f>
        <v>13.99</v>
      </c>
      <c r="J91" s="3">
        <f>Raw_Data!J91</f>
        <v>1</v>
      </c>
      <c r="K91" s="3" t="str">
        <f>Raw_Data!K91</f>
        <v>Credit Card</v>
      </c>
      <c r="L91" s="3">
        <f>Raw_Data!L91</f>
        <v>1</v>
      </c>
      <c r="M91" s="3">
        <f>Raw_Data!M91</f>
        <v>0.45</v>
      </c>
      <c r="N91" s="3" t="str">
        <f>Raw_Data!N91</f>
        <v>Action</v>
      </c>
      <c r="O91" s="3" t="str">
        <f t="shared" si="10"/>
        <v>35-44</v>
      </c>
      <c r="P91" s="3" t="str">
        <f t="shared" si="11"/>
        <v>10-24h</v>
      </c>
      <c r="Q91" s="3" t="str">
        <f t="shared" si="12"/>
        <v>22-45d</v>
      </c>
      <c r="R91" s="3" t="str">
        <f t="shared" si="13"/>
        <v>Medium</v>
      </c>
      <c r="S91" s="3" t="str">
        <f t="shared" si="14"/>
        <v>Mid</v>
      </c>
      <c r="T91" s="3" t="str">
        <f t="shared" si="15"/>
        <v>Churned</v>
      </c>
      <c r="U91" s="4">
        <f>1/(1+EXP(-(Predictive_Model!$B$5+((B91-Predictive_Model!$B$20)/Predictive_Model!$C$20)*Predictive_Model!$D$20+((E91-Predictive_Model!$B$21)/Predictive_Model!$C$21)*Predictive_Model!$D$21+((F91-Predictive_Model!$B$22)/Predictive_Model!$C$22)*Predictive_Model!$D$22+((I91-Predictive_Model!$B$23)/Predictive_Model!$C$23)*Predictive_Model!$D$23+((L91-Predictive_Model!$B$24)/Predictive_Model!$C$24)*Predictive_Model!$D$24+((M91-Predictive_Model!$B$25)/Predictive_Model!$C$25)*Predictive_Model!$D$25+IF(C91="Male",Predictive_Model!$D$31,IF(C91="Other",Predictive_Model!$D$32,0))+IF(D91="Premium",Predictive_Model!$D$34,IF(D91="Standard",Predictive_Model!$D$35,0))+IF(G91="Asia",Predictive_Model!$D$37,IF(G91="Europe",Predictive_Model!$D$38,IF(G91="North America",Predictive_Model!$D$39,IF(G91="Oceania",Predictive_Model!$D$40,IF(G91="South America",Predictive_Model!$D$41,0)))))+IF(H91="Laptop",Predictive_Model!$D$43,IF(H91="Mobile",Predictive_Model!$D$44,IF(H91="TV",Predictive_Model!$D$45,IF(H91="Tablet",Predictive_Model!$D$46,0))))+IF(K91="Crypto",Predictive_Model!$D$48,IF(K91="Debit Card",Predictive_Model!$D$49,IF(K91="Gift Card",Predictive_Model!$D$50,IF(K91="PayPal",Predictive_Model!$D$51,0))))+IF(N91="Comedy",Predictive_Model!$D$53,IF(N91="Documentary",Predictive_Model!$D$54,IF(N91="Drama",Predictive_Model!$D$55,IF(N91="Horror",Predictive_Model!$D$56,IF(N91="Romance",Predictive_Model!$D$57,IF(N91="Sci-Fi",Predictive_Model!$D$58,0)))))))))</f>
        <v>0.91666643943464798</v>
      </c>
      <c r="V91" s="3" t="str">
        <f t="shared" si="16"/>
        <v>Critical</v>
      </c>
      <c r="W91" s="6">
        <f t="shared" si="17"/>
        <v>13.99</v>
      </c>
      <c r="X91" s="3" t="str">
        <f t="shared" si="18"/>
        <v>Priority 2</v>
      </c>
      <c r="Y91" s="3" t="str">
        <f t="shared" si="19"/>
        <v>OK</v>
      </c>
    </row>
    <row r="92" spans="1:25" x14ac:dyDescent="0.25">
      <c r="A92" s="3" t="str">
        <f>Raw_Data!A92</f>
        <v>ce40f5f8-42ee-44e2-b754-bd3a626cf48d</v>
      </c>
      <c r="B92" s="3">
        <f>Raw_Data!B92</f>
        <v>61</v>
      </c>
      <c r="C92" s="3" t="str">
        <f>Raw_Data!C92</f>
        <v>Female</v>
      </c>
      <c r="D92" s="3" t="str">
        <f>Raw_Data!D92</f>
        <v>Standard</v>
      </c>
      <c r="E92" s="3">
        <f>Raw_Data!E92</f>
        <v>4.5199999999999996</v>
      </c>
      <c r="F92" s="3">
        <f>Raw_Data!F92</f>
        <v>21</v>
      </c>
      <c r="G92" s="3" t="str">
        <f>Raw_Data!G92</f>
        <v>Europe</v>
      </c>
      <c r="H92" s="3" t="str">
        <f>Raw_Data!H92</f>
        <v>Tablet</v>
      </c>
      <c r="I92" s="3">
        <f>Raw_Data!I92</f>
        <v>13.99</v>
      </c>
      <c r="J92" s="3">
        <f>Raw_Data!J92</f>
        <v>1</v>
      </c>
      <c r="K92" s="3" t="str">
        <f>Raw_Data!K92</f>
        <v>Crypto</v>
      </c>
      <c r="L92" s="3">
        <f>Raw_Data!L92</f>
        <v>2</v>
      </c>
      <c r="M92" s="3">
        <f>Raw_Data!M92</f>
        <v>0.21</v>
      </c>
      <c r="N92" s="3" t="str">
        <f>Raw_Data!N92</f>
        <v>Drama</v>
      </c>
      <c r="O92" s="3" t="str">
        <f t="shared" si="10"/>
        <v>55-70</v>
      </c>
      <c r="P92" s="3" t="str">
        <f t="shared" si="11"/>
        <v>&lt;10h</v>
      </c>
      <c r="Q92" s="3" t="str">
        <f t="shared" si="12"/>
        <v>8-21d</v>
      </c>
      <c r="R92" s="3" t="str">
        <f t="shared" si="13"/>
        <v>Medium</v>
      </c>
      <c r="S92" s="3" t="str">
        <f t="shared" si="14"/>
        <v>Mid</v>
      </c>
      <c r="T92" s="3" t="str">
        <f t="shared" si="15"/>
        <v>Churned</v>
      </c>
      <c r="U92" s="4">
        <f>1/(1+EXP(-(Predictive_Model!$B$5+((B92-Predictive_Model!$B$20)/Predictive_Model!$C$20)*Predictive_Model!$D$20+((E92-Predictive_Model!$B$21)/Predictive_Model!$C$21)*Predictive_Model!$D$21+((F92-Predictive_Model!$B$22)/Predictive_Model!$C$22)*Predictive_Model!$D$22+((I92-Predictive_Model!$B$23)/Predictive_Model!$C$23)*Predictive_Model!$D$23+((L92-Predictive_Model!$B$24)/Predictive_Model!$C$24)*Predictive_Model!$D$24+((M92-Predictive_Model!$B$25)/Predictive_Model!$C$25)*Predictive_Model!$D$25+IF(C92="Male",Predictive_Model!$D$31,IF(C92="Other",Predictive_Model!$D$32,0))+IF(D92="Premium",Predictive_Model!$D$34,IF(D92="Standard",Predictive_Model!$D$35,0))+IF(G92="Asia",Predictive_Model!$D$37,IF(G92="Europe",Predictive_Model!$D$38,IF(G92="North America",Predictive_Model!$D$39,IF(G92="Oceania",Predictive_Model!$D$40,IF(G92="South America",Predictive_Model!$D$41,0)))))+IF(H92="Laptop",Predictive_Model!$D$43,IF(H92="Mobile",Predictive_Model!$D$44,IF(H92="TV",Predictive_Model!$D$45,IF(H92="Tablet",Predictive_Model!$D$46,0))))+IF(K92="Crypto",Predictive_Model!$D$48,IF(K92="Debit Card",Predictive_Model!$D$49,IF(K92="Gift Card",Predictive_Model!$D$50,IF(K92="PayPal",Predictive_Model!$D$51,0))))+IF(N92="Comedy",Predictive_Model!$D$53,IF(N92="Documentary",Predictive_Model!$D$54,IF(N92="Drama",Predictive_Model!$D$55,IF(N92="Horror",Predictive_Model!$D$56,IF(N92="Romance",Predictive_Model!$D$57,IF(N92="Sci-Fi",Predictive_Model!$D$58,0)))))))))</f>
        <v>0.9944446251804685</v>
      </c>
      <c r="V92" s="3" t="str">
        <f t="shared" si="16"/>
        <v>Critical</v>
      </c>
      <c r="W92" s="6">
        <f t="shared" si="17"/>
        <v>13.99</v>
      </c>
      <c r="X92" s="3" t="str">
        <f t="shared" si="18"/>
        <v>Priority 2</v>
      </c>
      <c r="Y92" s="3" t="str">
        <f t="shared" si="19"/>
        <v>OK</v>
      </c>
    </row>
    <row r="93" spans="1:25" x14ac:dyDescent="0.25">
      <c r="A93" s="3" t="str">
        <f>Raw_Data!A93</f>
        <v>2682c90e-8e16-4cb6-88ae-1348cd5a62fb</v>
      </c>
      <c r="B93" s="3">
        <f>Raw_Data!B93</f>
        <v>37</v>
      </c>
      <c r="C93" s="3" t="str">
        <f>Raw_Data!C93</f>
        <v>Male</v>
      </c>
      <c r="D93" s="3" t="str">
        <f>Raw_Data!D93</f>
        <v>Basic</v>
      </c>
      <c r="E93" s="3">
        <f>Raw_Data!E93</f>
        <v>9.69</v>
      </c>
      <c r="F93" s="3">
        <f>Raw_Data!F93</f>
        <v>24</v>
      </c>
      <c r="G93" s="3" t="str">
        <f>Raw_Data!G93</f>
        <v>Asia</v>
      </c>
      <c r="H93" s="3" t="str">
        <f>Raw_Data!H93</f>
        <v>Mobile</v>
      </c>
      <c r="I93" s="3">
        <f>Raw_Data!I93</f>
        <v>8.99</v>
      </c>
      <c r="J93" s="3">
        <f>Raw_Data!J93</f>
        <v>0</v>
      </c>
      <c r="K93" s="3" t="str">
        <f>Raw_Data!K93</f>
        <v>Credit Card</v>
      </c>
      <c r="L93" s="3">
        <f>Raw_Data!L93</f>
        <v>4</v>
      </c>
      <c r="M93" s="3">
        <f>Raw_Data!M93</f>
        <v>0.39</v>
      </c>
      <c r="N93" s="3" t="str">
        <f>Raw_Data!N93</f>
        <v>Horror</v>
      </c>
      <c r="O93" s="3" t="str">
        <f t="shared" si="10"/>
        <v>35-44</v>
      </c>
      <c r="P93" s="3" t="str">
        <f t="shared" si="11"/>
        <v>&lt;10h</v>
      </c>
      <c r="Q93" s="3" t="str">
        <f t="shared" si="12"/>
        <v>22-45d</v>
      </c>
      <c r="R93" s="3" t="str">
        <f t="shared" si="13"/>
        <v>Medium</v>
      </c>
      <c r="S93" s="3" t="str">
        <f t="shared" si="14"/>
        <v>Low</v>
      </c>
      <c r="T93" s="3" t="str">
        <f t="shared" si="15"/>
        <v>Active</v>
      </c>
      <c r="U93" s="4">
        <f>1/(1+EXP(-(Predictive_Model!$B$5+((B93-Predictive_Model!$B$20)/Predictive_Model!$C$20)*Predictive_Model!$D$20+((E93-Predictive_Model!$B$21)/Predictive_Model!$C$21)*Predictive_Model!$D$21+((F93-Predictive_Model!$B$22)/Predictive_Model!$C$22)*Predictive_Model!$D$22+((I93-Predictive_Model!$B$23)/Predictive_Model!$C$23)*Predictive_Model!$D$23+((L93-Predictive_Model!$B$24)/Predictive_Model!$C$24)*Predictive_Model!$D$24+((M93-Predictive_Model!$B$25)/Predictive_Model!$C$25)*Predictive_Model!$D$25+IF(C93="Male",Predictive_Model!$D$31,IF(C93="Other",Predictive_Model!$D$32,0))+IF(D93="Premium",Predictive_Model!$D$34,IF(D93="Standard",Predictive_Model!$D$35,0))+IF(G93="Asia",Predictive_Model!$D$37,IF(G93="Europe",Predictive_Model!$D$38,IF(G93="North America",Predictive_Model!$D$39,IF(G93="Oceania",Predictive_Model!$D$40,IF(G93="South America",Predictive_Model!$D$41,0)))))+IF(H93="Laptop",Predictive_Model!$D$43,IF(H93="Mobile",Predictive_Model!$D$44,IF(H93="TV",Predictive_Model!$D$45,IF(H93="Tablet",Predictive_Model!$D$46,0))))+IF(K93="Crypto",Predictive_Model!$D$48,IF(K93="Debit Card",Predictive_Model!$D$49,IF(K93="Gift Card",Predictive_Model!$D$50,IF(K93="PayPal",Predictive_Model!$D$51,0))))+IF(N93="Comedy",Predictive_Model!$D$53,IF(N93="Documentary",Predictive_Model!$D$54,IF(N93="Drama",Predictive_Model!$D$55,IF(N93="Horror",Predictive_Model!$D$56,IF(N93="Romance",Predictive_Model!$D$57,IF(N93="Sci-Fi",Predictive_Model!$D$58,0)))))))))</f>
        <v>0.95937987788262924</v>
      </c>
      <c r="V93" s="3" t="str">
        <f t="shared" si="16"/>
        <v>Critical</v>
      </c>
      <c r="W93" s="6">
        <f t="shared" si="17"/>
        <v>8.6248251021648379</v>
      </c>
      <c r="X93" s="3" t="str">
        <f t="shared" si="18"/>
        <v>Priority 2</v>
      </c>
      <c r="Y93" s="3" t="str">
        <f t="shared" si="19"/>
        <v>OK</v>
      </c>
    </row>
    <row r="94" spans="1:25" x14ac:dyDescent="0.25">
      <c r="A94" s="3" t="str">
        <f>Raw_Data!A94</f>
        <v>84cbf173-d71c-49cf-b015-0ea96838663a</v>
      </c>
      <c r="B94" s="3">
        <f>Raw_Data!B94</f>
        <v>46</v>
      </c>
      <c r="C94" s="3" t="str">
        <f>Raw_Data!C94</f>
        <v>Female</v>
      </c>
      <c r="D94" s="3" t="str">
        <f>Raw_Data!D94</f>
        <v>Standard</v>
      </c>
      <c r="E94" s="3">
        <f>Raw_Data!E94</f>
        <v>5.78</v>
      </c>
      <c r="F94" s="3">
        <f>Raw_Data!F94</f>
        <v>4</v>
      </c>
      <c r="G94" s="3" t="str">
        <f>Raw_Data!G94</f>
        <v>Asia</v>
      </c>
      <c r="H94" s="3" t="str">
        <f>Raw_Data!H94</f>
        <v>Laptop</v>
      </c>
      <c r="I94" s="3">
        <f>Raw_Data!I94</f>
        <v>13.99</v>
      </c>
      <c r="J94" s="3">
        <f>Raw_Data!J94</f>
        <v>0</v>
      </c>
      <c r="K94" s="3" t="str">
        <f>Raw_Data!K94</f>
        <v>Credit Card</v>
      </c>
      <c r="L94" s="3">
        <f>Raw_Data!L94</f>
        <v>2</v>
      </c>
      <c r="M94" s="3">
        <f>Raw_Data!M94</f>
        <v>1.1599999999999999</v>
      </c>
      <c r="N94" s="3" t="str">
        <f>Raw_Data!N94</f>
        <v>Sci-Fi</v>
      </c>
      <c r="O94" s="3" t="str">
        <f t="shared" si="10"/>
        <v>45-54</v>
      </c>
      <c r="P94" s="3" t="str">
        <f t="shared" si="11"/>
        <v>&lt;10h</v>
      </c>
      <c r="Q94" s="3" t="str">
        <f t="shared" si="12"/>
        <v>0-7d</v>
      </c>
      <c r="R94" s="3" t="str">
        <f t="shared" si="13"/>
        <v>Medium</v>
      </c>
      <c r="S94" s="3" t="str">
        <f t="shared" si="14"/>
        <v>Mid</v>
      </c>
      <c r="T94" s="3" t="str">
        <f t="shared" si="15"/>
        <v>Active</v>
      </c>
      <c r="U94" s="4">
        <f>1/(1+EXP(-(Predictive_Model!$B$5+((B94-Predictive_Model!$B$20)/Predictive_Model!$C$20)*Predictive_Model!$D$20+((E94-Predictive_Model!$B$21)/Predictive_Model!$C$21)*Predictive_Model!$D$21+((F94-Predictive_Model!$B$22)/Predictive_Model!$C$22)*Predictive_Model!$D$22+((I94-Predictive_Model!$B$23)/Predictive_Model!$C$23)*Predictive_Model!$D$23+((L94-Predictive_Model!$B$24)/Predictive_Model!$C$24)*Predictive_Model!$D$24+((M94-Predictive_Model!$B$25)/Predictive_Model!$C$25)*Predictive_Model!$D$25+IF(C94="Male",Predictive_Model!$D$31,IF(C94="Other",Predictive_Model!$D$32,0))+IF(D94="Premium",Predictive_Model!$D$34,IF(D94="Standard",Predictive_Model!$D$35,0))+IF(G94="Asia",Predictive_Model!$D$37,IF(G94="Europe",Predictive_Model!$D$38,IF(G94="North America",Predictive_Model!$D$39,IF(G94="Oceania",Predictive_Model!$D$40,IF(G94="South America",Predictive_Model!$D$41,0)))))+IF(H94="Laptop",Predictive_Model!$D$43,IF(H94="Mobile",Predictive_Model!$D$44,IF(H94="TV",Predictive_Model!$D$45,IF(H94="Tablet",Predictive_Model!$D$46,0))))+IF(K94="Crypto",Predictive_Model!$D$48,IF(K94="Debit Card",Predictive_Model!$D$49,IF(K94="Gift Card",Predictive_Model!$D$50,IF(K94="PayPal",Predictive_Model!$D$51,0))))+IF(N94="Comedy",Predictive_Model!$D$53,IF(N94="Documentary",Predictive_Model!$D$54,IF(N94="Drama",Predictive_Model!$D$55,IF(N94="Horror",Predictive_Model!$D$56,IF(N94="Romance",Predictive_Model!$D$57,IF(N94="Sci-Fi",Predictive_Model!$D$58,0)))))))))</f>
        <v>0.33756834448055789</v>
      </c>
      <c r="V94" s="3" t="str">
        <f t="shared" si="16"/>
        <v>Medium</v>
      </c>
      <c r="W94" s="6">
        <f t="shared" si="17"/>
        <v>4.7225811392830046</v>
      </c>
      <c r="X94" s="3" t="str">
        <f t="shared" si="18"/>
        <v>Monitor</v>
      </c>
      <c r="Y94" s="3" t="str">
        <f t="shared" si="19"/>
        <v>OK</v>
      </c>
    </row>
    <row r="95" spans="1:25" x14ac:dyDescent="0.25">
      <c r="A95" s="3" t="str">
        <f>Raw_Data!A95</f>
        <v>55587cf4-5322-467e-8066-2ac35e023421</v>
      </c>
      <c r="B95" s="3">
        <f>Raw_Data!B95</f>
        <v>41</v>
      </c>
      <c r="C95" s="3" t="str">
        <f>Raw_Data!C95</f>
        <v>Female</v>
      </c>
      <c r="D95" s="3" t="str">
        <f>Raw_Data!D95</f>
        <v>Premium</v>
      </c>
      <c r="E95" s="3">
        <f>Raw_Data!E95</f>
        <v>18.87</v>
      </c>
      <c r="F95" s="3">
        <f>Raw_Data!F95</f>
        <v>9</v>
      </c>
      <c r="G95" s="3" t="str">
        <f>Raw_Data!G95</f>
        <v>Europe</v>
      </c>
      <c r="H95" s="3" t="str">
        <f>Raw_Data!H95</f>
        <v>TV</v>
      </c>
      <c r="I95" s="3">
        <f>Raw_Data!I95</f>
        <v>17.989999999999998</v>
      </c>
      <c r="J95" s="3">
        <f>Raw_Data!J95</f>
        <v>0</v>
      </c>
      <c r="K95" s="3" t="str">
        <f>Raw_Data!K95</f>
        <v>Gift Card</v>
      </c>
      <c r="L95" s="3">
        <f>Raw_Data!L95</f>
        <v>3</v>
      </c>
      <c r="M95" s="3">
        <f>Raw_Data!M95</f>
        <v>1.89</v>
      </c>
      <c r="N95" s="3" t="str">
        <f>Raw_Data!N95</f>
        <v>Documentary</v>
      </c>
      <c r="O95" s="3" t="str">
        <f t="shared" si="10"/>
        <v>35-44</v>
      </c>
      <c r="P95" s="3" t="str">
        <f t="shared" si="11"/>
        <v>10-24h</v>
      </c>
      <c r="Q95" s="3" t="str">
        <f t="shared" si="12"/>
        <v>8-21d</v>
      </c>
      <c r="R95" s="3" t="str">
        <f t="shared" si="13"/>
        <v>Medium</v>
      </c>
      <c r="S95" s="3" t="str">
        <f t="shared" si="14"/>
        <v>High</v>
      </c>
      <c r="T95" s="3" t="str">
        <f t="shared" si="15"/>
        <v>Active</v>
      </c>
      <c r="U95" s="4">
        <f>1/(1+EXP(-(Predictive_Model!$B$5+((B95-Predictive_Model!$B$20)/Predictive_Model!$C$20)*Predictive_Model!$D$20+((E95-Predictive_Model!$B$21)/Predictive_Model!$C$21)*Predictive_Model!$D$21+((F95-Predictive_Model!$B$22)/Predictive_Model!$C$22)*Predictive_Model!$D$22+((I95-Predictive_Model!$B$23)/Predictive_Model!$C$23)*Predictive_Model!$D$23+((L95-Predictive_Model!$B$24)/Predictive_Model!$C$24)*Predictive_Model!$D$24+((M95-Predictive_Model!$B$25)/Predictive_Model!$C$25)*Predictive_Model!$D$25+IF(C95="Male",Predictive_Model!$D$31,IF(C95="Other",Predictive_Model!$D$32,0))+IF(D95="Premium",Predictive_Model!$D$34,IF(D95="Standard",Predictive_Model!$D$35,0))+IF(G95="Asia",Predictive_Model!$D$37,IF(G95="Europe",Predictive_Model!$D$38,IF(G95="North America",Predictive_Model!$D$39,IF(G95="Oceania",Predictive_Model!$D$40,IF(G95="South America",Predictive_Model!$D$41,0)))))+IF(H95="Laptop",Predictive_Model!$D$43,IF(H95="Mobile",Predictive_Model!$D$44,IF(H95="TV",Predictive_Model!$D$45,IF(H95="Tablet",Predictive_Model!$D$46,0))))+IF(K95="Crypto",Predictive_Model!$D$48,IF(K95="Debit Card",Predictive_Model!$D$49,IF(K95="Gift Card",Predictive_Model!$D$50,IF(K95="PayPal",Predictive_Model!$D$51,0))))+IF(N95="Comedy",Predictive_Model!$D$53,IF(N95="Documentary",Predictive_Model!$D$54,IF(N95="Drama",Predictive_Model!$D$55,IF(N95="Horror",Predictive_Model!$D$56,IF(N95="Romance",Predictive_Model!$D$57,IF(N95="Sci-Fi",Predictive_Model!$D$58,0)))))))))</f>
        <v>4.5373350098315183E-4</v>
      </c>
      <c r="V95" s="3" t="str">
        <f t="shared" si="16"/>
        <v>Low</v>
      </c>
      <c r="W95" s="6">
        <f t="shared" si="17"/>
        <v>8.1626656826869013E-3</v>
      </c>
      <c r="X95" s="3" t="str">
        <f t="shared" si="18"/>
        <v>Monitor</v>
      </c>
      <c r="Y95" s="3" t="str">
        <f t="shared" si="19"/>
        <v>OK</v>
      </c>
    </row>
    <row r="96" spans="1:25" x14ac:dyDescent="0.25">
      <c r="A96" s="3" t="str">
        <f>Raw_Data!A96</f>
        <v>72c5f29b-8e0a-4b81-99c2-6db14fd602a6</v>
      </c>
      <c r="B96" s="3">
        <f>Raw_Data!B96</f>
        <v>21</v>
      </c>
      <c r="C96" s="3" t="str">
        <f>Raw_Data!C96</f>
        <v>Female</v>
      </c>
      <c r="D96" s="3" t="str">
        <f>Raw_Data!D96</f>
        <v>Premium</v>
      </c>
      <c r="E96" s="3">
        <f>Raw_Data!E96</f>
        <v>4.8899999999999997</v>
      </c>
      <c r="F96" s="3">
        <f>Raw_Data!F96</f>
        <v>3</v>
      </c>
      <c r="G96" s="3" t="str">
        <f>Raw_Data!G96</f>
        <v>Oceania</v>
      </c>
      <c r="H96" s="3" t="str">
        <f>Raw_Data!H96</f>
        <v>Desktop</v>
      </c>
      <c r="I96" s="3">
        <f>Raw_Data!I96</f>
        <v>17.989999999999998</v>
      </c>
      <c r="J96" s="3">
        <f>Raw_Data!J96</f>
        <v>0</v>
      </c>
      <c r="K96" s="3" t="str">
        <f>Raw_Data!K96</f>
        <v>Debit Card</v>
      </c>
      <c r="L96" s="3">
        <f>Raw_Data!L96</f>
        <v>4</v>
      </c>
      <c r="M96" s="3">
        <f>Raw_Data!M96</f>
        <v>1.22</v>
      </c>
      <c r="N96" s="3" t="str">
        <f>Raw_Data!N96</f>
        <v>Sci-Fi</v>
      </c>
      <c r="O96" s="3" t="str">
        <f t="shared" si="10"/>
        <v>18-24</v>
      </c>
      <c r="P96" s="3" t="str">
        <f t="shared" si="11"/>
        <v>&lt;10h</v>
      </c>
      <c r="Q96" s="3" t="str">
        <f t="shared" si="12"/>
        <v>0-7d</v>
      </c>
      <c r="R96" s="3" t="str">
        <f t="shared" si="13"/>
        <v>Medium</v>
      </c>
      <c r="S96" s="3" t="str">
        <f t="shared" si="14"/>
        <v>High</v>
      </c>
      <c r="T96" s="3" t="str">
        <f t="shared" si="15"/>
        <v>Active</v>
      </c>
      <c r="U96" s="4">
        <f>1/(1+EXP(-(Predictive_Model!$B$5+((B96-Predictive_Model!$B$20)/Predictive_Model!$C$20)*Predictive_Model!$D$20+((E96-Predictive_Model!$B$21)/Predictive_Model!$C$21)*Predictive_Model!$D$21+((F96-Predictive_Model!$B$22)/Predictive_Model!$C$22)*Predictive_Model!$D$22+((I96-Predictive_Model!$B$23)/Predictive_Model!$C$23)*Predictive_Model!$D$23+((L96-Predictive_Model!$B$24)/Predictive_Model!$C$24)*Predictive_Model!$D$24+((M96-Predictive_Model!$B$25)/Predictive_Model!$C$25)*Predictive_Model!$D$25+IF(C96="Male",Predictive_Model!$D$31,IF(C96="Other",Predictive_Model!$D$32,0))+IF(D96="Premium",Predictive_Model!$D$34,IF(D96="Standard",Predictive_Model!$D$35,0))+IF(G96="Asia",Predictive_Model!$D$37,IF(G96="Europe",Predictive_Model!$D$38,IF(G96="North America",Predictive_Model!$D$39,IF(G96="Oceania",Predictive_Model!$D$40,IF(G96="South America",Predictive_Model!$D$41,0)))))+IF(H96="Laptop",Predictive_Model!$D$43,IF(H96="Mobile",Predictive_Model!$D$44,IF(H96="TV",Predictive_Model!$D$45,IF(H96="Tablet",Predictive_Model!$D$46,0))))+IF(K96="Crypto",Predictive_Model!$D$48,IF(K96="Debit Card",Predictive_Model!$D$49,IF(K96="Gift Card",Predictive_Model!$D$50,IF(K96="PayPal",Predictive_Model!$D$51,0))))+IF(N96="Comedy",Predictive_Model!$D$53,IF(N96="Documentary",Predictive_Model!$D$54,IF(N96="Drama",Predictive_Model!$D$55,IF(N96="Horror",Predictive_Model!$D$56,IF(N96="Romance",Predictive_Model!$D$57,IF(N96="Sci-Fi",Predictive_Model!$D$58,0)))))))))</f>
        <v>1.8950269153186761E-2</v>
      </c>
      <c r="V96" s="3" t="str">
        <f t="shared" si="16"/>
        <v>Low</v>
      </c>
      <c r="W96" s="6">
        <f t="shared" si="17"/>
        <v>0.3409153420658298</v>
      </c>
      <c r="X96" s="3" t="str">
        <f t="shared" si="18"/>
        <v>Monitor</v>
      </c>
      <c r="Y96" s="3" t="str">
        <f t="shared" si="19"/>
        <v>OK</v>
      </c>
    </row>
    <row r="97" spans="1:25" x14ac:dyDescent="0.25">
      <c r="A97" s="3" t="str">
        <f>Raw_Data!A97</f>
        <v>f1e8f248-727d-47f5-92da-d6f7610cfc5b</v>
      </c>
      <c r="B97" s="3">
        <f>Raw_Data!B97</f>
        <v>55</v>
      </c>
      <c r="C97" s="3" t="str">
        <f>Raw_Data!C97</f>
        <v>Female</v>
      </c>
      <c r="D97" s="3" t="str">
        <f>Raw_Data!D97</f>
        <v>Premium</v>
      </c>
      <c r="E97" s="3">
        <f>Raw_Data!E97</f>
        <v>1.66</v>
      </c>
      <c r="F97" s="3">
        <f>Raw_Data!F97</f>
        <v>54</v>
      </c>
      <c r="G97" s="3" t="str">
        <f>Raw_Data!G97</f>
        <v>Oceania</v>
      </c>
      <c r="H97" s="3" t="str">
        <f>Raw_Data!H97</f>
        <v>TV</v>
      </c>
      <c r="I97" s="3">
        <f>Raw_Data!I97</f>
        <v>17.989999999999998</v>
      </c>
      <c r="J97" s="3">
        <f>Raw_Data!J97</f>
        <v>1</v>
      </c>
      <c r="K97" s="3" t="str">
        <f>Raw_Data!K97</f>
        <v>PayPal</v>
      </c>
      <c r="L97" s="3">
        <f>Raw_Data!L97</f>
        <v>4</v>
      </c>
      <c r="M97" s="3">
        <f>Raw_Data!M97</f>
        <v>0.03</v>
      </c>
      <c r="N97" s="3" t="str">
        <f>Raw_Data!N97</f>
        <v>Drama</v>
      </c>
      <c r="O97" s="3" t="str">
        <f t="shared" si="10"/>
        <v>55-70</v>
      </c>
      <c r="P97" s="3" t="str">
        <f t="shared" si="11"/>
        <v>&lt;10h</v>
      </c>
      <c r="Q97" s="3" t="str">
        <f t="shared" si="12"/>
        <v>46-60d</v>
      </c>
      <c r="R97" s="3" t="str">
        <f t="shared" si="13"/>
        <v>Low</v>
      </c>
      <c r="S97" s="3" t="str">
        <f t="shared" si="14"/>
        <v>High</v>
      </c>
      <c r="T97" s="3" t="str">
        <f t="shared" si="15"/>
        <v>Churned</v>
      </c>
      <c r="U97" s="4">
        <f>1/(1+EXP(-(Predictive_Model!$B$5+((B97-Predictive_Model!$B$20)/Predictive_Model!$C$20)*Predictive_Model!$D$20+((E97-Predictive_Model!$B$21)/Predictive_Model!$C$21)*Predictive_Model!$D$21+((F97-Predictive_Model!$B$22)/Predictive_Model!$C$22)*Predictive_Model!$D$22+((I97-Predictive_Model!$B$23)/Predictive_Model!$C$23)*Predictive_Model!$D$23+((L97-Predictive_Model!$B$24)/Predictive_Model!$C$24)*Predictive_Model!$D$24+((M97-Predictive_Model!$B$25)/Predictive_Model!$C$25)*Predictive_Model!$D$25+IF(C97="Male",Predictive_Model!$D$31,IF(C97="Other",Predictive_Model!$D$32,0))+IF(D97="Premium",Predictive_Model!$D$34,IF(D97="Standard",Predictive_Model!$D$35,0))+IF(G97="Asia",Predictive_Model!$D$37,IF(G97="Europe",Predictive_Model!$D$38,IF(G97="North America",Predictive_Model!$D$39,IF(G97="Oceania",Predictive_Model!$D$40,IF(G97="South America",Predictive_Model!$D$41,0)))))+IF(H97="Laptop",Predictive_Model!$D$43,IF(H97="Mobile",Predictive_Model!$D$44,IF(H97="TV",Predictive_Model!$D$45,IF(H97="Tablet",Predictive_Model!$D$46,0))))+IF(K97="Crypto",Predictive_Model!$D$48,IF(K97="Debit Card",Predictive_Model!$D$49,IF(K97="Gift Card",Predictive_Model!$D$50,IF(K97="PayPal",Predictive_Model!$D$51,0))))+IF(N97="Comedy",Predictive_Model!$D$53,IF(N97="Documentary",Predictive_Model!$D$54,IF(N97="Drama",Predictive_Model!$D$55,IF(N97="Horror",Predictive_Model!$D$56,IF(N97="Romance",Predictive_Model!$D$57,IF(N97="Sci-Fi",Predictive_Model!$D$58,0)))))))))</f>
        <v>0.99691222904729027</v>
      </c>
      <c r="V97" s="3" t="str">
        <f t="shared" si="16"/>
        <v>Critical</v>
      </c>
      <c r="W97" s="6">
        <f t="shared" si="17"/>
        <v>17.989999999999998</v>
      </c>
      <c r="X97" s="3" t="str">
        <f t="shared" si="18"/>
        <v>Priority 1</v>
      </c>
      <c r="Y97" s="3" t="str">
        <f t="shared" si="19"/>
        <v>OK</v>
      </c>
    </row>
    <row r="98" spans="1:25" x14ac:dyDescent="0.25">
      <c r="A98" s="3" t="str">
        <f>Raw_Data!A98</f>
        <v>1cb5c1a8-8724-4edc-8255-06b1152f5dea</v>
      </c>
      <c r="B98" s="3">
        <f>Raw_Data!B98</f>
        <v>64</v>
      </c>
      <c r="C98" s="3" t="str">
        <f>Raw_Data!C98</f>
        <v>Female</v>
      </c>
      <c r="D98" s="3" t="str">
        <f>Raw_Data!D98</f>
        <v>Premium</v>
      </c>
      <c r="E98" s="3">
        <f>Raw_Data!E98</f>
        <v>4.42</v>
      </c>
      <c r="F98" s="3">
        <f>Raw_Data!F98</f>
        <v>17</v>
      </c>
      <c r="G98" s="3" t="str">
        <f>Raw_Data!G98</f>
        <v>South America</v>
      </c>
      <c r="H98" s="3" t="str">
        <f>Raw_Data!H98</f>
        <v>Laptop</v>
      </c>
      <c r="I98" s="3">
        <f>Raw_Data!I98</f>
        <v>17.989999999999998</v>
      </c>
      <c r="J98" s="3">
        <f>Raw_Data!J98</f>
        <v>1</v>
      </c>
      <c r="K98" s="3" t="str">
        <f>Raw_Data!K98</f>
        <v>Crypto</v>
      </c>
      <c r="L98" s="3">
        <f>Raw_Data!L98</f>
        <v>3</v>
      </c>
      <c r="M98" s="3">
        <f>Raw_Data!M98</f>
        <v>0.25</v>
      </c>
      <c r="N98" s="3" t="str">
        <f>Raw_Data!N98</f>
        <v>Horror</v>
      </c>
      <c r="O98" s="3" t="str">
        <f t="shared" si="10"/>
        <v>55-70</v>
      </c>
      <c r="P98" s="3" t="str">
        <f t="shared" si="11"/>
        <v>&lt;10h</v>
      </c>
      <c r="Q98" s="3" t="str">
        <f t="shared" si="12"/>
        <v>8-21d</v>
      </c>
      <c r="R98" s="3" t="str">
        <f t="shared" si="13"/>
        <v>Medium</v>
      </c>
      <c r="S98" s="3" t="str">
        <f t="shared" si="14"/>
        <v>High</v>
      </c>
      <c r="T98" s="3" t="str">
        <f t="shared" si="15"/>
        <v>Churned</v>
      </c>
      <c r="U98" s="4">
        <f>1/(1+EXP(-(Predictive_Model!$B$5+((B98-Predictive_Model!$B$20)/Predictive_Model!$C$20)*Predictive_Model!$D$20+((E98-Predictive_Model!$B$21)/Predictive_Model!$C$21)*Predictive_Model!$D$21+((F98-Predictive_Model!$B$22)/Predictive_Model!$C$22)*Predictive_Model!$D$22+((I98-Predictive_Model!$B$23)/Predictive_Model!$C$23)*Predictive_Model!$D$23+((L98-Predictive_Model!$B$24)/Predictive_Model!$C$24)*Predictive_Model!$D$24+((M98-Predictive_Model!$B$25)/Predictive_Model!$C$25)*Predictive_Model!$D$25+IF(C98="Male",Predictive_Model!$D$31,IF(C98="Other",Predictive_Model!$D$32,0))+IF(D98="Premium",Predictive_Model!$D$34,IF(D98="Standard",Predictive_Model!$D$35,0))+IF(G98="Asia",Predictive_Model!$D$37,IF(G98="Europe",Predictive_Model!$D$38,IF(G98="North America",Predictive_Model!$D$39,IF(G98="Oceania",Predictive_Model!$D$40,IF(G98="South America",Predictive_Model!$D$41,0)))))+IF(H98="Laptop",Predictive_Model!$D$43,IF(H98="Mobile",Predictive_Model!$D$44,IF(H98="TV",Predictive_Model!$D$45,IF(H98="Tablet",Predictive_Model!$D$46,0))))+IF(K98="Crypto",Predictive_Model!$D$48,IF(K98="Debit Card",Predictive_Model!$D$49,IF(K98="Gift Card",Predictive_Model!$D$50,IF(K98="PayPal",Predictive_Model!$D$51,0))))+IF(N98="Comedy",Predictive_Model!$D$53,IF(N98="Documentary",Predictive_Model!$D$54,IF(N98="Drama",Predictive_Model!$D$55,IF(N98="Horror",Predictive_Model!$D$56,IF(N98="Romance",Predictive_Model!$D$57,IF(N98="Sci-Fi",Predictive_Model!$D$58,0)))))))))</f>
        <v>0.65481491782105772</v>
      </c>
      <c r="V98" s="3" t="str">
        <f t="shared" si="16"/>
        <v>High</v>
      </c>
      <c r="W98" s="6">
        <f t="shared" si="17"/>
        <v>17.989999999999998</v>
      </c>
      <c r="X98" s="3" t="str">
        <f t="shared" si="18"/>
        <v>Monitor</v>
      </c>
      <c r="Y98" s="3" t="str">
        <f t="shared" si="19"/>
        <v>OK</v>
      </c>
    </row>
    <row r="99" spans="1:25" x14ac:dyDescent="0.25">
      <c r="A99" s="3" t="str">
        <f>Raw_Data!A99</f>
        <v>72e27837-1995-4843-8284-fadf89a8cfe8</v>
      </c>
      <c r="B99" s="3">
        <f>Raw_Data!B99</f>
        <v>36</v>
      </c>
      <c r="C99" s="3" t="str">
        <f>Raw_Data!C99</f>
        <v>Other</v>
      </c>
      <c r="D99" s="3" t="str">
        <f>Raw_Data!D99</f>
        <v>Premium</v>
      </c>
      <c r="E99" s="3">
        <f>Raw_Data!E99</f>
        <v>13.38</v>
      </c>
      <c r="F99" s="3">
        <f>Raw_Data!F99</f>
        <v>22</v>
      </c>
      <c r="G99" s="3" t="str">
        <f>Raw_Data!G99</f>
        <v>North America</v>
      </c>
      <c r="H99" s="3" t="str">
        <f>Raw_Data!H99</f>
        <v>Mobile</v>
      </c>
      <c r="I99" s="3">
        <f>Raw_Data!I99</f>
        <v>17.989999999999998</v>
      </c>
      <c r="J99" s="3">
        <f>Raw_Data!J99</f>
        <v>0</v>
      </c>
      <c r="K99" s="3" t="str">
        <f>Raw_Data!K99</f>
        <v>Gift Card</v>
      </c>
      <c r="L99" s="3">
        <f>Raw_Data!L99</f>
        <v>4</v>
      </c>
      <c r="M99" s="3">
        <f>Raw_Data!M99</f>
        <v>0.57999999999999996</v>
      </c>
      <c r="N99" s="3" t="str">
        <f>Raw_Data!N99</f>
        <v>Documentary</v>
      </c>
      <c r="O99" s="3" t="str">
        <f t="shared" si="10"/>
        <v>35-44</v>
      </c>
      <c r="P99" s="3" t="str">
        <f t="shared" si="11"/>
        <v>10-24h</v>
      </c>
      <c r="Q99" s="3" t="str">
        <f t="shared" si="12"/>
        <v>22-45d</v>
      </c>
      <c r="R99" s="3" t="str">
        <f t="shared" si="13"/>
        <v>Medium</v>
      </c>
      <c r="S99" s="3" t="str">
        <f t="shared" si="14"/>
        <v>High</v>
      </c>
      <c r="T99" s="3" t="str">
        <f t="shared" si="15"/>
        <v>Active</v>
      </c>
      <c r="U99" s="4">
        <f>1/(1+EXP(-(Predictive_Model!$B$5+((B99-Predictive_Model!$B$20)/Predictive_Model!$C$20)*Predictive_Model!$D$20+((E99-Predictive_Model!$B$21)/Predictive_Model!$C$21)*Predictive_Model!$D$21+((F99-Predictive_Model!$B$22)/Predictive_Model!$C$22)*Predictive_Model!$D$22+((I99-Predictive_Model!$B$23)/Predictive_Model!$C$23)*Predictive_Model!$D$23+((L99-Predictive_Model!$B$24)/Predictive_Model!$C$24)*Predictive_Model!$D$24+((M99-Predictive_Model!$B$25)/Predictive_Model!$C$25)*Predictive_Model!$D$25+IF(C99="Male",Predictive_Model!$D$31,IF(C99="Other",Predictive_Model!$D$32,0))+IF(D99="Premium",Predictive_Model!$D$34,IF(D99="Standard",Predictive_Model!$D$35,0))+IF(G99="Asia",Predictive_Model!$D$37,IF(G99="Europe",Predictive_Model!$D$38,IF(G99="North America",Predictive_Model!$D$39,IF(G99="Oceania",Predictive_Model!$D$40,IF(G99="South America",Predictive_Model!$D$41,0)))))+IF(H99="Laptop",Predictive_Model!$D$43,IF(H99="Mobile",Predictive_Model!$D$44,IF(H99="TV",Predictive_Model!$D$45,IF(H99="Tablet",Predictive_Model!$D$46,0))))+IF(K99="Crypto",Predictive_Model!$D$48,IF(K99="Debit Card",Predictive_Model!$D$49,IF(K99="Gift Card",Predictive_Model!$D$50,IF(K99="PayPal",Predictive_Model!$D$51,0))))+IF(N99="Comedy",Predictive_Model!$D$53,IF(N99="Documentary",Predictive_Model!$D$54,IF(N99="Drama",Predictive_Model!$D$55,IF(N99="Horror",Predictive_Model!$D$56,IF(N99="Romance",Predictive_Model!$D$57,IF(N99="Sci-Fi",Predictive_Model!$D$58,0)))))))))</f>
        <v>0.27415088559404754</v>
      </c>
      <c r="V99" s="3" t="str">
        <f t="shared" si="16"/>
        <v>Medium</v>
      </c>
      <c r="W99" s="6">
        <f t="shared" si="17"/>
        <v>4.931974431836915</v>
      </c>
      <c r="X99" s="3" t="str">
        <f t="shared" si="18"/>
        <v>Monitor</v>
      </c>
      <c r="Y99" s="3" t="str">
        <f t="shared" si="19"/>
        <v>OK</v>
      </c>
    </row>
    <row r="100" spans="1:25" x14ac:dyDescent="0.25">
      <c r="A100" s="3" t="str">
        <f>Raw_Data!A100</f>
        <v>40e78b9f-b88b-4eb9-b6dd-f288901b072d</v>
      </c>
      <c r="B100" s="3">
        <f>Raw_Data!B100</f>
        <v>67</v>
      </c>
      <c r="C100" s="3" t="str">
        <f>Raw_Data!C100</f>
        <v>Female</v>
      </c>
      <c r="D100" s="3" t="str">
        <f>Raw_Data!D100</f>
        <v>Premium</v>
      </c>
      <c r="E100" s="3">
        <f>Raw_Data!E100</f>
        <v>9.8699999999999992</v>
      </c>
      <c r="F100" s="3">
        <f>Raw_Data!F100</f>
        <v>6</v>
      </c>
      <c r="G100" s="3" t="str">
        <f>Raw_Data!G100</f>
        <v>Europe</v>
      </c>
      <c r="H100" s="3" t="str">
        <f>Raw_Data!H100</f>
        <v>TV</v>
      </c>
      <c r="I100" s="3">
        <f>Raw_Data!I100</f>
        <v>17.989999999999998</v>
      </c>
      <c r="J100" s="3">
        <f>Raw_Data!J100</f>
        <v>0</v>
      </c>
      <c r="K100" s="3" t="str">
        <f>Raw_Data!K100</f>
        <v>PayPal</v>
      </c>
      <c r="L100" s="3">
        <f>Raw_Data!L100</f>
        <v>3</v>
      </c>
      <c r="M100" s="3">
        <f>Raw_Data!M100</f>
        <v>1.41</v>
      </c>
      <c r="N100" s="3" t="str">
        <f>Raw_Data!N100</f>
        <v>Action</v>
      </c>
      <c r="O100" s="3" t="str">
        <f t="shared" si="10"/>
        <v>55-70</v>
      </c>
      <c r="P100" s="3" t="str">
        <f t="shared" si="11"/>
        <v>&lt;10h</v>
      </c>
      <c r="Q100" s="3" t="str">
        <f t="shared" si="12"/>
        <v>0-7d</v>
      </c>
      <c r="R100" s="3" t="str">
        <f t="shared" si="13"/>
        <v>Medium</v>
      </c>
      <c r="S100" s="3" t="str">
        <f t="shared" si="14"/>
        <v>High</v>
      </c>
      <c r="T100" s="3" t="str">
        <f t="shared" si="15"/>
        <v>Active</v>
      </c>
      <c r="U100" s="4">
        <f>1/(1+EXP(-(Predictive_Model!$B$5+((B100-Predictive_Model!$B$20)/Predictive_Model!$C$20)*Predictive_Model!$D$20+((E100-Predictive_Model!$B$21)/Predictive_Model!$C$21)*Predictive_Model!$D$21+((F100-Predictive_Model!$B$22)/Predictive_Model!$C$22)*Predictive_Model!$D$22+((I100-Predictive_Model!$B$23)/Predictive_Model!$C$23)*Predictive_Model!$D$23+((L100-Predictive_Model!$B$24)/Predictive_Model!$C$24)*Predictive_Model!$D$24+((M100-Predictive_Model!$B$25)/Predictive_Model!$C$25)*Predictive_Model!$D$25+IF(C100="Male",Predictive_Model!$D$31,IF(C100="Other",Predictive_Model!$D$32,0))+IF(D100="Premium",Predictive_Model!$D$34,IF(D100="Standard",Predictive_Model!$D$35,0))+IF(G100="Asia",Predictive_Model!$D$37,IF(G100="Europe",Predictive_Model!$D$38,IF(G100="North America",Predictive_Model!$D$39,IF(G100="Oceania",Predictive_Model!$D$40,IF(G100="South America",Predictive_Model!$D$41,0)))))+IF(H100="Laptop",Predictive_Model!$D$43,IF(H100="Mobile",Predictive_Model!$D$44,IF(H100="TV",Predictive_Model!$D$45,IF(H100="Tablet",Predictive_Model!$D$46,0))))+IF(K100="Crypto",Predictive_Model!$D$48,IF(K100="Debit Card",Predictive_Model!$D$49,IF(K100="Gift Card",Predictive_Model!$D$50,IF(K100="PayPal",Predictive_Model!$D$51,0))))+IF(N100="Comedy",Predictive_Model!$D$53,IF(N100="Documentary",Predictive_Model!$D$54,IF(N100="Drama",Predictive_Model!$D$55,IF(N100="Horror",Predictive_Model!$D$56,IF(N100="Romance",Predictive_Model!$D$57,IF(N100="Sci-Fi",Predictive_Model!$D$58,0)))))))))</f>
        <v>7.3129068353827943E-3</v>
      </c>
      <c r="V100" s="3" t="str">
        <f t="shared" si="16"/>
        <v>Low</v>
      </c>
      <c r="W100" s="6">
        <f t="shared" si="17"/>
        <v>0.13155919396853646</v>
      </c>
      <c r="X100" s="3" t="str">
        <f t="shared" si="18"/>
        <v>Monitor</v>
      </c>
      <c r="Y100" s="3" t="str">
        <f t="shared" si="19"/>
        <v>OK</v>
      </c>
    </row>
    <row r="101" spans="1:25" x14ac:dyDescent="0.25">
      <c r="A101" s="3" t="str">
        <f>Raw_Data!A101</f>
        <v>c82cb034-7c20-47af-901e-91379d90a183</v>
      </c>
      <c r="B101" s="3">
        <f>Raw_Data!B101</f>
        <v>23</v>
      </c>
      <c r="C101" s="3" t="str">
        <f>Raw_Data!C101</f>
        <v>Female</v>
      </c>
      <c r="D101" s="3" t="str">
        <f>Raw_Data!D101</f>
        <v>Premium</v>
      </c>
      <c r="E101" s="3">
        <f>Raw_Data!E101</f>
        <v>23.6</v>
      </c>
      <c r="F101" s="3">
        <f>Raw_Data!F101</f>
        <v>56</v>
      </c>
      <c r="G101" s="3" t="str">
        <f>Raw_Data!G101</f>
        <v>South America</v>
      </c>
      <c r="H101" s="3" t="str">
        <f>Raw_Data!H101</f>
        <v>TV</v>
      </c>
      <c r="I101" s="3">
        <f>Raw_Data!I101</f>
        <v>17.989999999999998</v>
      </c>
      <c r="J101" s="3">
        <f>Raw_Data!J101</f>
        <v>0</v>
      </c>
      <c r="K101" s="3" t="str">
        <f>Raw_Data!K101</f>
        <v>PayPal</v>
      </c>
      <c r="L101" s="3">
        <f>Raw_Data!L101</f>
        <v>4</v>
      </c>
      <c r="M101" s="3">
        <f>Raw_Data!M101</f>
        <v>0.41</v>
      </c>
      <c r="N101" s="3" t="str">
        <f>Raw_Data!N101</f>
        <v>Sci-Fi</v>
      </c>
      <c r="O101" s="3" t="str">
        <f t="shared" si="10"/>
        <v>18-24</v>
      </c>
      <c r="P101" s="3" t="str">
        <f t="shared" si="11"/>
        <v>10-24h</v>
      </c>
      <c r="Q101" s="3" t="str">
        <f t="shared" si="12"/>
        <v>46-60d</v>
      </c>
      <c r="R101" s="3" t="str">
        <f t="shared" si="13"/>
        <v>Medium</v>
      </c>
      <c r="S101" s="3" t="str">
        <f t="shared" si="14"/>
        <v>High</v>
      </c>
      <c r="T101" s="3" t="str">
        <f t="shared" si="15"/>
        <v>Active</v>
      </c>
      <c r="U101" s="4">
        <f>1/(1+EXP(-(Predictive_Model!$B$5+((B101-Predictive_Model!$B$20)/Predictive_Model!$C$20)*Predictive_Model!$D$20+((E101-Predictive_Model!$B$21)/Predictive_Model!$C$21)*Predictive_Model!$D$21+((F101-Predictive_Model!$B$22)/Predictive_Model!$C$22)*Predictive_Model!$D$22+((I101-Predictive_Model!$B$23)/Predictive_Model!$C$23)*Predictive_Model!$D$23+((L101-Predictive_Model!$B$24)/Predictive_Model!$C$24)*Predictive_Model!$D$24+((M101-Predictive_Model!$B$25)/Predictive_Model!$C$25)*Predictive_Model!$D$25+IF(C101="Male",Predictive_Model!$D$31,IF(C101="Other",Predictive_Model!$D$32,0))+IF(D101="Premium",Predictive_Model!$D$34,IF(D101="Standard",Predictive_Model!$D$35,0))+IF(G101="Asia",Predictive_Model!$D$37,IF(G101="Europe",Predictive_Model!$D$38,IF(G101="North America",Predictive_Model!$D$39,IF(G101="Oceania",Predictive_Model!$D$40,IF(G101="South America",Predictive_Model!$D$41,0)))))+IF(H101="Laptop",Predictive_Model!$D$43,IF(H101="Mobile",Predictive_Model!$D$44,IF(H101="TV",Predictive_Model!$D$45,IF(H101="Tablet",Predictive_Model!$D$46,0))))+IF(K101="Crypto",Predictive_Model!$D$48,IF(K101="Debit Card",Predictive_Model!$D$49,IF(K101="Gift Card",Predictive_Model!$D$50,IF(K101="PayPal",Predictive_Model!$D$51,0))))+IF(N101="Comedy",Predictive_Model!$D$53,IF(N101="Documentary",Predictive_Model!$D$54,IF(N101="Drama",Predictive_Model!$D$55,IF(N101="Horror",Predictive_Model!$D$56,IF(N101="Romance",Predictive_Model!$D$57,IF(N101="Sci-Fi",Predictive_Model!$D$58,0)))))))))</f>
        <v>0.16311019155538342</v>
      </c>
      <c r="V101" s="3" t="str">
        <f t="shared" si="16"/>
        <v>Low</v>
      </c>
      <c r="W101" s="6">
        <f t="shared" si="17"/>
        <v>2.9343523460813477</v>
      </c>
      <c r="X101" s="3" t="str">
        <f t="shared" si="18"/>
        <v>Monitor</v>
      </c>
      <c r="Y101" s="3" t="str">
        <f t="shared" si="19"/>
        <v>OK</v>
      </c>
    </row>
    <row r="102" spans="1:25" x14ac:dyDescent="0.25">
      <c r="A102" s="3" t="str">
        <f>Raw_Data!A102</f>
        <v>6d9e258d-3110-475f-ac1c-1eba0f56b7e8</v>
      </c>
      <c r="B102" s="3">
        <f>Raw_Data!B102</f>
        <v>19</v>
      </c>
      <c r="C102" s="3" t="str">
        <f>Raw_Data!C102</f>
        <v>Male</v>
      </c>
      <c r="D102" s="3" t="str">
        <f>Raw_Data!D102</f>
        <v>Basic</v>
      </c>
      <c r="E102" s="3">
        <f>Raw_Data!E102</f>
        <v>3.89</v>
      </c>
      <c r="F102" s="3">
        <f>Raw_Data!F102</f>
        <v>33</v>
      </c>
      <c r="G102" s="3" t="str">
        <f>Raw_Data!G102</f>
        <v>North America</v>
      </c>
      <c r="H102" s="3" t="str">
        <f>Raw_Data!H102</f>
        <v>Mobile</v>
      </c>
      <c r="I102" s="3">
        <f>Raw_Data!I102</f>
        <v>8.99</v>
      </c>
      <c r="J102" s="3">
        <f>Raw_Data!J102</f>
        <v>1</v>
      </c>
      <c r="K102" s="3" t="str">
        <f>Raw_Data!K102</f>
        <v>Credit Card</v>
      </c>
      <c r="L102" s="3">
        <f>Raw_Data!L102</f>
        <v>1</v>
      </c>
      <c r="M102" s="3">
        <f>Raw_Data!M102</f>
        <v>0.11</v>
      </c>
      <c r="N102" s="3" t="str">
        <f>Raw_Data!N102</f>
        <v>Romance</v>
      </c>
      <c r="O102" s="3" t="str">
        <f t="shared" si="10"/>
        <v>18-24</v>
      </c>
      <c r="P102" s="3" t="str">
        <f t="shared" si="11"/>
        <v>&lt;10h</v>
      </c>
      <c r="Q102" s="3" t="str">
        <f t="shared" si="12"/>
        <v>22-45d</v>
      </c>
      <c r="R102" s="3" t="str">
        <f t="shared" si="13"/>
        <v>Medium</v>
      </c>
      <c r="S102" s="3" t="str">
        <f t="shared" si="14"/>
        <v>Low</v>
      </c>
      <c r="T102" s="3" t="str">
        <f t="shared" si="15"/>
        <v>Churned</v>
      </c>
      <c r="U102" s="4">
        <f>1/(1+EXP(-(Predictive_Model!$B$5+((B102-Predictive_Model!$B$20)/Predictive_Model!$C$20)*Predictive_Model!$D$20+((E102-Predictive_Model!$B$21)/Predictive_Model!$C$21)*Predictive_Model!$D$21+((F102-Predictive_Model!$B$22)/Predictive_Model!$C$22)*Predictive_Model!$D$22+((I102-Predictive_Model!$B$23)/Predictive_Model!$C$23)*Predictive_Model!$D$23+((L102-Predictive_Model!$B$24)/Predictive_Model!$C$24)*Predictive_Model!$D$24+((M102-Predictive_Model!$B$25)/Predictive_Model!$C$25)*Predictive_Model!$D$25+IF(C102="Male",Predictive_Model!$D$31,IF(C102="Other",Predictive_Model!$D$32,0))+IF(D102="Premium",Predictive_Model!$D$34,IF(D102="Standard",Predictive_Model!$D$35,0))+IF(G102="Asia",Predictive_Model!$D$37,IF(G102="Europe",Predictive_Model!$D$38,IF(G102="North America",Predictive_Model!$D$39,IF(G102="Oceania",Predictive_Model!$D$40,IF(G102="South America",Predictive_Model!$D$41,0)))))+IF(H102="Laptop",Predictive_Model!$D$43,IF(H102="Mobile",Predictive_Model!$D$44,IF(H102="TV",Predictive_Model!$D$45,IF(H102="Tablet",Predictive_Model!$D$46,0))))+IF(K102="Crypto",Predictive_Model!$D$48,IF(K102="Debit Card",Predictive_Model!$D$49,IF(K102="Gift Card",Predictive_Model!$D$50,IF(K102="PayPal",Predictive_Model!$D$51,0))))+IF(N102="Comedy",Predictive_Model!$D$53,IF(N102="Documentary",Predictive_Model!$D$54,IF(N102="Drama",Predictive_Model!$D$55,IF(N102="Horror",Predictive_Model!$D$56,IF(N102="Romance",Predictive_Model!$D$57,IF(N102="Sci-Fi",Predictive_Model!$D$58,0)))))))))</f>
        <v>0.99990003591733112</v>
      </c>
      <c r="V102" s="3" t="str">
        <f t="shared" si="16"/>
        <v>Critical</v>
      </c>
      <c r="W102" s="6">
        <f t="shared" si="17"/>
        <v>8.99</v>
      </c>
      <c r="X102" s="3" t="str">
        <f t="shared" si="18"/>
        <v>Priority 2</v>
      </c>
      <c r="Y102" s="3" t="str">
        <f t="shared" si="19"/>
        <v>OK</v>
      </c>
    </row>
    <row r="103" spans="1:25" x14ac:dyDescent="0.25">
      <c r="A103" s="3" t="str">
        <f>Raw_Data!A103</f>
        <v>a9661b26-d812-406e-a1e2-58f640879a0a</v>
      </c>
      <c r="B103" s="3">
        <f>Raw_Data!B103</f>
        <v>20</v>
      </c>
      <c r="C103" s="3" t="str">
        <f>Raw_Data!C103</f>
        <v>Other</v>
      </c>
      <c r="D103" s="3" t="str">
        <f>Raw_Data!D103</f>
        <v>Premium</v>
      </c>
      <c r="E103" s="3">
        <f>Raw_Data!E103</f>
        <v>3.4</v>
      </c>
      <c r="F103" s="3">
        <f>Raw_Data!F103</f>
        <v>33</v>
      </c>
      <c r="G103" s="3" t="str">
        <f>Raw_Data!G103</f>
        <v>Africa</v>
      </c>
      <c r="H103" s="3" t="str">
        <f>Raw_Data!H103</f>
        <v>Tablet</v>
      </c>
      <c r="I103" s="3">
        <f>Raw_Data!I103</f>
        <v>17.989999999999998</v>
      </c>
      <c r="J103" s="3">
        <f>Raw_Data!J103</f>
        <v>1</v>
      </c>
      <c r="K103" s="3" t="str">
        <f>Raw_Data!K103</f>
        <v>Crypto</v>
      </c>
      <c r="L103" s="3">
        <f>Raw_Data!L103</f>
        <v>5</v>
      </c>
      <c r="M103" s="3">
        <f>Raw_Data!M103</f>
        <v>0.1</v>
      </c>
      <c r="N103" s="3" t="str">
        <f>Raw_Data!N103</f>
        <v>Drama</v>
      </c>
      <c r="O103" s="3" t="str">
        <f t="shared" si="10"/>
        <v>18-24</v>
      </c>
      <c r="P103" s="3" t="str">
        <f t="shared" si="11"/>
        <v>&lt;10h</v>
      </c>
      <c r="Q103" s="3" t="str">
        <f t="shared" si="12"/>
        <v>22-45d</v>
      </c>
      <c r="R103" s="3" t="str">
        <f t="shared" si="13"/>
        <v>Medium</v>
      </c>
      <c r="S103" s="3" t="str">
        <f t="shared" si="14"/>
        <v>High</v>
      </c>
      <c r="T103" s="3" t="str">
        <f t="shared" si="15"/>
        <v>Churned</v>
      </c>
      <c r="U103" s="4">
        <f>1/(1+EXP(-(Predictive_Model!$B$5+((B103-Predictive_Model!$B$20)/Predictive_Model!$C$20)*Predictive_Model!$D$20+((E103-Predictive_Model!$B$21)/Predictive_Model!$C$21)*Predictive_Model!$D$21+((F103-Predictive_Model!$B$22)/Predictive_Model!$C$22)*Predictive_Model!$D$22+((I103-Predictive_Model!$B$23)/Predictive_Model!$C$23)*Predictive_Model!$D$23+((L103-Predictive_Model!$B$24)/Predictive_Model!$C$24)*Predictive_Model!$D$24+((M103-Predictive_Model!$B$25)/Predictive_Model!$C$25)*Predictive_Model!$D$25+IF(C103="Male",Predictive_Model!$D$31,IF(C103="Other",Predictive_Model!$D$32,0))+IF(D103="Premium",Predictive_Model!$D$34,IF(D103="Standard",Predictive_Model!$D$35,0))+IF(G103="Asia",Predictive_Model!$D$37,IF(G103="Europe",Predictive_Model!$D$38,IF(G103="North America",Predictive_Model!$D$39,IF(G103="Oceania",Predictive_Model!$D$40,IF(G103="South America",Predictive_Model!$D$41,0)))))+IF(H103="Laptop",Predictive_Model!$D$43,IF(H103="Mobile",Predictive_Model!$D$44,IF(H103="TV",Predictive_Model!$D$45,IF(H103="Tablet",Predictive_Model!$D$46,0))))+IF(K103="Crypto",Predictive_Model!$D$48,IF(K103="Debit Card",Predictive_Model!$D$49,IF(K103="Gift Card",Predictive_Model!$D$50,IF(K103="PayPal",Predictive_Model!$D$51,0))))+IF(N103="Comedy",Predictive_Model!$D$53,IF(N103="Documentary",Predictive_Model!$D$54,IF(N103="Drama",Predictive_Model!$D$55,IF(N103="Horror",Predictive_Model!$D$56,IF(N103="Romance",Predictive_Model!$D$57,IF(N103="Sci-Fi",Predictive_Model!$D$58,0)))))))))</f>
        <v>0.95385672767303342</v>
      </c>
      <c r="V103" s="3" t="str">
        <f t="shared" si="16"/>
        <v>Critical</v>
      </c>
      <c r="W103" s="6">
        <f t="shared" si="17"/>
        <v>17.989999999999998</v>
      </c>
      <c r="X103" s="3" t="str">
        <f t="shared" si="18"/>
        <v>Priority 1</v>
      </c>
      <c r="Y103" s="3" t="str">
        <f t="shared" si="19"/>
        <v>OK</v>
      </c>
    </row>
    <row r="104" spans="1:25" x14ac:dyDescent="0.25">
      <c r="A104" s="3" t="str">
        <f>Raw_Data!A104</f>
        <v>747d7b40-97b1-4207-923c-72d5c3e65343</v>
      </c>
      <c r="B104" s="3">
        <f>Raw_Data!B104</f>
        <v>50</v>
      </c>
      <c r="C104" s="3" t="str">
        <f>Raw_Data!C104</f>
        <v>Female</v>
      </c>
      <c r="D104" s="3" t="str">
        <f>Raw_Data!D104</f>
        <v>Standard</v>
      </c>
      <c r="E104" s="3">
        <f>Raw_Data!E104</f>
        <v>3.58</v>
      </c>
      <c r="F104" s="3">
        <f>Raw_Data!F104</f>
        <v>54</v>
      </c>
      <c r="G104" s="3" t="str">
        <f>Raw_Data!G104</f>
        <v>Europe</v>
      </c>
      <c r="H104" s="3" t="str">
        <f>Raw_Data!H104</f>
        <v>Tablet</v>
      </c>
      <c r="I104" s="3">
        <f>Raw_Data!I104</f>
        <v>13.99</v>
      </c>
      <c r="J104" s="3">
        <f>Raw_Data!J104</f>
        <v>1</v>
      </c>
      <c r="K104" s="3" t="str">
        <f>Raw_Data!K104</f>
        <v>Credit Card</v>
      </c>
      <c r="L104" s="3">
        <f>Raw_Data!L104</f>
        <v>4</v>
      </c>
      <c r="M104" s="3">
        <f>Raw_Data!M104</f>
        <v>7.0000000000000007E-2</v>
      </c>
      <c r="N104" s="3" t="str">
        <f>Raw_Data!N104</f>
        <v>Romance</v>
      </c>
      <c r="O104" s="3" t="str">
        <f t="shared" si="10"/>
        <v>45-54</v>
      </c>
      <c r="P104" s="3" t="str">
        <f t="shared" si="11"/>
        <v>&lt;10h</v>
      </c>
      <c r="Q104" s="3" t="str">
        <f t="shared" si="12"/>
        <v>46-60d</v>
      </c>
      <c r="R104" s="3" t="str">
        <f t="shared" si="13"/>
        <v>Low</v>
      </c>
      <c r="S104" s="3" t="str">
        <f t="shared" si="14"/>
        <v>Mid</v>
      </c>
      <c r="T104" s="3" t="str">
        <f t="shared" si="15"/>
        <v>Churned</v>
      </c>
      <c r="U104" s="4">
        <f>1/(1+EXP(-(Predictive_Model!$B$5+((B104-Predictive_Model!$B$20)/Predictive_Model!$C$20)*Predictive_Model!$D$20+((E104-Predictive_Model!$B$21)/Predictive_Model!$C$21)*Predictive_Model!$D$21+((F104-Predictive_Model!$B$22)/Predictive_Model!$C$22)*Predictive_Model!$D$22+((I104-Predictive_Model!$B$23)/Predictive_Model!$C$23)*Predictive_Model!$D$23+((L104-Predictive_Model!$B$24)/Predictive_Model!$C$24)*Predictive_Model!$D$24+((M104-Predictive_Model!$B$25)/Predictive_Model!$C$25)*Predictive_Model!$D$25+IF(C104="Male",Predictive_Model!$D$31,IF(C104="Other",Predictive_Model!$D$32,0))+IF(D104="Premium",Predictive_Model!$D$34,IF(D104="Standard",Predictive_Model!$D$35,0))+IF(G104="Asia",Predictive_Model!$D$37,IF(G104="Europe",Predictive_Model!$D$38,IF(G104="North America",Predictive_Model!$D$39,IF(G104="Oceania",Predictive_Model!$D$40,IF(G104="South America",Predictive_Model!$D$41,0)))))+IF(H104="Laptop",Predictive_Model!$D$43,IF(H104="Mobile",Predictive_Model!$D$44,IF(H104="TV",Predictive_Model!$D$45,IF(H104="Tablet",Predictive_Model!$D$46,0))))+IF(K104="Crypto",Predictive_Model!$D$48,IF(K104="Debit Card",Predictive_Model!$D$49,IF(K104="Gift Card",Predictive_Model!$D$50,IF(K104="PayPal",Predictive_Model!$D$51,0))))+IF(N104="Comedy",Predictive_Model!$D$53,IF(N104="Documentary",Predictive_Model!$D$54,IF(N104="Drama",Predictive_Model!$D$55,IF(N104="Horror",Predictive_Model!$D$56,IF(N104="Romance",Predictive_Model!$D$57,IF(N104="Sci-Fi",Predictive_Model!$D$58,0)))))))))</f>
        <v>0.99980780959364746</v>
      </c>
      <c r="V104" s="3" t="str">
        <f t="shared" si="16"/>
        <v>Critical</v>
      </c>
      <c r="W104" s="6">
        <f t="shared" si="17"/>
        <v>13.99</v>
      </c>
      <c r="X104" s="3" t="str">
        <f t="shared" si="18"/>
        <v>Priority 2</v>
      </c>
      <c r="Y104" s="3" t="str">
        <f t="shared" si="19"/>
        <v>OK</v>
      </c>
    </row>
    <row r="105" spans="1:25" x14ac:dyDescent="0.25">
      <c r="A105" s="3" t="str">
        <f>Raw_Data!A105</f>
        <v>8ba94dad-4f0e-4aaf-b8d5-c8b4deb2195b</v>
      </c>
      <c r="B105" s="3">
        <f>Raw_Data!B105</f>
        <v>33</v>
      </c>
      <c r="C105" s="3" t="str">
        <f>Raw_Data!C105</f>
        <v>Other</v>
      </c>
      <c r="D105" s="3" t="str">
        <f>Raw_Data!D105</f>
        <v>Premium</v>
      </c>
      <c r="E105" s="3">
        <f>Raw_Data!E105</f>
        <v>31.11</v>
      </c>
      <c r="F105" s="3">
        <f>Raw_Data!F105</f>
        <v>39</v>
      </c>
      <c r="G105" s="3" t="str">
        <f>Raw_Data!G105</f>
        <v>South America</v>
      </c>
      <c r="H105" s="3" t="str">
        <f>Raw_Data!H105</f>
        <v>Mobile</v>
      </c>
      <c r="I105" s="3">
        <f>Raw_Data!I105</f>
        <v>17.989999999999998</v>
      </c>
      <c r="J105" s="3">
        <f>Raw_Data!J105</f>
        <v>0</v>
      </c>
      <c r="K105" s="3" t="str">
        <f>Raw_Data!K105</f>
        <v>Crypto</v>
      </c>
      <c r="L105" s="3">
        <f>Raw_Data!L105</f>
        <v>4</v>
      </c>
      <c r="M105" s="3">
        <f>Raw_Data!M105</f>
        <v>0.78</v>
      </c>
      <c r="N105" s="3" t="str">
        <f>Raw_Data!N105</f>
        <v>Comedy</v>
      </c>
      <c r="O105" s="3" t="str">
        <f t="shared" si="10"/>
        <v>25-34</v>
      </c>
      <c r="P105" s="3" t="str">
        <f t="shared" si="11"/>
        <v>25-49h</v>
      </c>
      <c r="Q105" s="3" t="str">
        <f t="shared" si="12"/>
        <v>22-45d</v>
      </c>
      <c r="R105" s="3" t="str">
        <f t="shared" si="13"/>
        <v>Medium</v>
      </c>
      <c r="S105" s="3" t="str">
        <f t="shared" si="14"/>
        <v>High</v>
      </c>
      <c r="T105" s="3" t="str">
        <f t="shared" si="15"/>
        <v>Active</v>
      </c>
      <c r="U105" s="4">
        <f>1/(1+EXP(-(Predictive_Model!$B$5+((B105-Predictive_Model!$B$20)/Predictive_Model!$C$20)*Predictive_Model!$D$20+((E105-Predictive_Model!$B$21)/Predictive_Model!$C$21)*Predictive_Model!$D$21+((F105-Predictive_Model!$B$22)/Predictive_Model!$C$22)*Predictive_Model!$D$22+((I105-Predictive_Model!$B$23)/Predictive_Model!$C$23)*Predictive_Model!$D$23+((L105-Predictive_Model!$B$24)/Predictive_Model!$C$24)*Predictive_Model!$D$24+((M105-Predictive_Model!$B$25)/Predictive_Model!$C$25)*Predictive_Model!$D$25+IF(C105="Male",Predictive_Model!$D$31,IF(C105="Other",Predictive_Model!$D$32,0))+IF(D105="Premium",Predictive_Model!$D$34,IF(D105="Standard",Predictive_Model!$D$35,0))+IF(G105="Asia",Predictive_Model!$D$37,IF(G105="Europe",Predictive_Model!$D$38,IF(G105="North America",Predictive_Model!$D$39,IF(G105="Oceania",Predictive_Model!$D$40,IF(G105="South America",Predictive_Model!$D$41,0)))))+IF(H105="Laptop",Predictive_Model!$D$43,IF(H105="Mobile",Predictive_Model!$D$44,IF(H105="TV",Predictive_Model!$D$45,IF(H105="Tablet",Predictive_Model!$D$46,0))))+IF(K105="Crypto",Predictive_Model!$D$48,IF(K105="Debit Card",Predictive_Model!$D$49,IF(K105="Gift Card",Predictive_Model!$D$50,IF(K105="PayPal",Predictive_Model!$D$51,0))))+IF(N105="Comedy",Predictive_Model!$D$53,IF(N105="Documentary",Predictive_Model!$D$54,IF(N105="Drama",Predictive_Model!$D$55,IF(N105="Horror",Predictive_Model!$D$56,IF(N105="Romance",Predictive_Model!$D$57,IF(N105="Sci-Fi",Predictive_Model!$D$58,0)))))))))</f>
        <v>6.1576432860241653E-3</v>
      </c>
      <c r="V105" s="3" t="str">
        <f t="shared" si="16"/>
        <v>Low</v>
      </c>
      <c r="W105" s="6">
        <f t="shared" si="17"/>
        <v>0.11077600271557472</v>
      </c>
      <c r="X105" s="3" t="str">
        <f t="shared" si="18"/>
        <v>Monitor</v>
      </c>
      <c r="Y105" s="3" t="str">
        <f t="shared" si="19"/>
        <v>OK</v>
      </c>
    </row>
    <row r="106" spans="1:25" x14ac:dyDescent="0.25">
      <c r="A106" s="3" t="str">
        <f>Raw_Data!A106</f>
        <v>cd2fbe59-0226-47ac-83f9-3aad8fdd9fd1</v>
      </c>
      <c r="B106" s="3">
        <f>Raw_Data!B106</f>
        <v>31</v>
      </c>
      <c r="C106" s="3" t="str">
        <f>Raw_Data!C106</f>
        <v>Other</v>
      </c>
      <c r="D106" s="3" t="str">
        <f>Raw_Data!D106</f>
        <v>Premium</v>
      </c>
      <c r="E106" s="3">
        <f>Raw_Data!E106</f>
        <v>2.81</v>
      </c>
      <c r="F106" s="3">
        <f>Raw_Data!F106</f>
        <v>39</v>
      </c>
      <c r="G106" s="3" t="str">
        <f>Raw_Data!G106</f>
        <v>Europe</v>
      </c>
      <c r="H106" s="3" t="str">
        <f>Raw_Data!H106</f>
        <v>Desktop</v>
      </c>
      <c r="I106" s="3">
        <f>Raw_Data!I106</f>
        <v>17.989999999999998</v>
      </c>
      <c r="J106" s="3">
        <f>Raw_Data!J106</f>
        <v>1</v>
      </c>
      <c r="K106" s="3" t="str">
        <f>Raw_Data!K106</f>
        <v>Credit Card</v>
      </c>
      <c r="L106" s="3">
        <f>Raw_Data!L106</f>
        <v>5</v>
      </c>
      <c r="M106" s="3">
        <f>Raw_Data!M106</f>
        <v>7.0000000000000007E-2</v>
      </c>
      <c r="N106" s="3" t="str">
        <f>Raw_Data!N106</f>
        <v>Horror</v>
      </c>
      <c r="O106" s="3" t="str">
        <f t="shared" si="10"/>
        <v>25-34</v>
      </c>
      <c r="P106" s="3" t="str">
        <f t="shared" si="11"/>
        <v>&lt;10h</v>
      </c>
      <c r="Q106" s="3" t="str">
        <f t="shared" si="12"/>
        <v>22-45d</v>
      </c>
      <c r="R106" s="3" t="str">
        <f t="shared" si="13"/>
        <v>Medium</v>
      </c>
      <c r="S106" s="3" t="str">
        <f t="shared" si="14"/>
        <v>High</v>
      </c>
      <c r="T106" s="3" t="str">
        <f t="shared" si="15"/>
        <v>Churned</v>
      </c>
      <c r="U106" s="4">
        <f>1/(1+EXP(-(Predictive_Model!$B$5+((B106-Predictive_Model!$B$20)/Predictive_Model!$C$20)*Predictive_Model!$D$20+((E106-Predictive_Model!$B$21)/Predictive_Model!$C$21)*Predictive_Model!$D$21+((F106-Predictive_Model!$B$22)/Predictive_Model!$C$22)*Predictive_Model!$D$22+((I106-Predictive_Model!$B$23)/Predictive_Model!$C$23)*Predictive_Model!$D$23+((L106-Predictive_Model!$B$24)/Predictive_Model!$C$24)*Predictive_Model!$D$24+((M106-Predictive_Model!$B$25)/Predictive_Model!$C$25)*Predictive_Model!$D$25+IF(C106="Male",Predictive_Model!$D$31,IF(C106="Other",Predictive_Model!$D$32,0))+IF(D106="Premium",Predictive_Model!$D$34,IF(D106="Standard",Predictive_Model!$D$35,0))+IF(G106="Asia",Predictive_Model!$D$37,IF(G106="Europe",Predictive_Model!$D$38,IF(G106="North America",Predictive_Model!$D$39,IF(G106="Oceania",Predictive_Model!$D$40,IF(G106="South America",Predictive_Model!$D$41,0)))))+IF(H106="Laptop",Predictive_Model!$D$43,IF(H106="Mobile",Predictive_Model!$D$44,IF(H106="TV",Predictive_Model!$D$45,IF(H106="Tablet",Predictive_Model!$D$46,0))))+IF(K106="Crypto",Predictive_Model!$D$48,IF(K106="Debit Card",Predictive_Model!$D$49,IF(K106="Gift Card",Predictive_Model!$D$50,IF(K106="PayPal",Predictive_Model!$D$51,0))))+IF(N106="Comedy",Predictive_Model!$D$53,IF(N106="Documentary",Predictive_Model!$D$54,IF(N106="Drama",Predictive_Model!$D$55,IF(N106="Horror",Predictive_Model!$D$56,IF(N106="Romance",Predictive_Model!$D$57,IF(N106="Sci-Fi",Predictive_Model!$D$58,0)))))))))</f>
        <v>0.93262694611304531</v>
      </c>
      <c r="V106" s="3" t="str">
        <f t="shared" si="16"/>
        <v>Critical</v>
      </c>
      <c r="W106" s="6">
        <f t="shared" si="17"/>
        <v>17.989999999999998</v>
      </c>
      <c r="X106" s="3" t="str">
        <f t="shared" si="18"/>
        <v>Priority 1</v>
      </c>
      <c r="Y106" s="3" t="str">
        <f t="shared" si="19"/>
        <v>OK</v>
      </c>
    </row>
    <row r="107" spans="1:25" x14ac:dyDescent="0.25">
      <c r="A107" s="3" t="str">
        <f>Raw_Data!A107</f>
        <v>e443c6b3-1d47-4274-b231-23f2ffe08dc9</v>
      </c>
      <c r="B107" s="3">
        <f>Raw_Data!B107</f>
        <v>20</v>
      </c>
      <c r="C107" s="3" t="str">
        <f>Raw_Data!C107</f>
        <v>Male</v>
      </c>
      <c r="D107" s="3" t="str">
        <f>Raw_Data!D107</f>
        <v>Standard</v>
      </c>
      <c r="E107" s="3">
        <f>Raw_Data!E107</f>
        <v>9.8699999999999992</v>
      </c>
      <c r="F107" s="3">
        <f>Raw_Data!F107</f>
        <v>29</v>
      </c>
      <c r="G107" s="3" t="str">
        <f>Raw_Data!G107</f>
        <v>Africa</v>
      </c>
      <c r="H107" s="3" t="str">
        <f>Raw_Data!H107</f>
        <v>Desktop</v>
      </c>
      <c r="I107" s="3">
        <f>Raw_Data!I107</f>
        <v>13.99</v>
      </c>
      <c r="J107" s="3">
        <f>Raw_Data!J107</f>
        <v>0</v>
      </c>
      <c r="K107" s="3" t="str">
        <f>Raw_Data!K107</f>
        <v>PayPal</v>
      </c>
      <c r="L107" s="3">
        <f>Raw_Data!L107</f>
        <v>3</v>
      </c>
      <c r="M107" s="3">
        <f>Raw_Data!M107</f>
        <v>0.33</v>
      </c>
      <c r="N107" s="3" t="str">
        <f>Raw_Data!N107</f>
        <v>Documentary</v>
      </c>
      <c r="O107" s="3" t="str">
        <f t="shared" si="10"/>
        <v>18-24</v>
      </c>
      <c r="P107" s="3" t="str">
        <f t="shared" si="11"/>
        <v>&lt;10h</v>
      </c>
      <c r="Q107" s="3" t="str">
        <f t="shared" si="12"/>
        <v>22-45d</v>
      </c>
      <c r="R107" s="3" t="str">
        <f t="shared" si="13"/>
        <v>Medium</v>
      </c>
      <c r="S107" s="3" t="str">
        <f t="shared" si="14"/>
        <v>Mid</v>
      </c>
      <c r="T107" s="3" t="str">
        <f t="shared" si="15"/>
        <v>Active</v>
      </c>
      <c r="U107" s="4">
        <f>1/(1+EXP(-(Predictive_Model!$B$5+((B107-Predictive_Model!$B$20)/Predictive_Model!$C$20)*Predictive_Model!$D$20+((E107-Predictive_Model!$B$21)/Predictive_Model!$C$21)*Predictive_Model!$D$21+((F107-Predictive_Model!$B$22)/Predictive_Model!$C$22)*Predictive_Model!$D$22+((I107-Predictive_Model!$B$23)/Predictive_Model!$C$23)*Predictive_Model!$D$23+((L107-Predictive_Model!$B$24)/Predictive_Model!$C$24)*Predictive_Model!$D$24+((M107-Predictive_Model!$B$25)/Predictive_Model!$C$25)*Predictive_Model!$D$25+IF(C107="Male",Predictive_Model!$D$31,IF(C107="Other",Predictive_Model!$D$32,0))+IF(D107="Premium",Predictive_Model!$D$34,IF(D107="Standard",Predictive_Model!$D$35,0))+IF(G107="Asia",Predictive_Model!$D$37,IF(G107="Europe",Predictive_Model!$D$38,IF(G107="North America",Predictive_Model!$D$39,IF(G107="Oceania",Predictive_Model!$D$40,IF(G107="South America",Predictive_Model!$D$41,0)))))+IF(H107="Laptop",Predictive_Model!$D$43,IF(H107="Mobile",Predictive_Model!$D$44,IF(H107="TV",Predictive_Model!$D$45,IF(H107="Tablet",Predictive_Model!$D$46,0))))+IF(K107="Crypto",Predictive_Model!$D$48,IF(K107="Debit Card",Predictive_Model!$D$49,IF(K107="Gift Card",Predictive_Model!$D$50,IF(K107="PayPal",Predictive_Model!$D$51,0))))+IF(N107="Comedy",Predictive_Model!$D$53,IF(N107="Documentary",Predictive_Model!$D$54,IF(N107="Drama",Predictive_Model!$D$55,IF(N107="Horror",Predictive_Model!$D$56,IF(N107="Romance",Predictive_Model!$D$57,IF(N107="Sci-Fi",Predictive_Model!$D$58,0)))))))))</f>
        <v>0.86418396318527047</v>
      </c>
      <c r="V107" s="3" t="str">
        <f t="shared" si="16"/>
        <v>Critical</v>
      </c>
      <c r="W107" s="6">
        <f t="shared" si="17"/>
        <v>12.089933644961935</v>
      </c>
      <c r="X107" s="3" t="str">
        <f t="shared" si="18"/>
        <v>Priority 2</v>
      </c>
      <c r="Y107" s="3" t="str">
        <f t="shared" si="19"/>
        <v>OK</v>
      </c>
    </row>
    <row r="108" spans="1:25" x14ac:dyDescent="0.25">
      <c r="A108" s="3" t="str">
        <f>Raw_Data!A108</f>
        <v>7fdace55-3767-41d2-85d3-e43a5eddede6</v>
      </c>
      <c r="B108" s="3">
        <f>Raw_Data!B108</f>
        <v>18</v>
      </c>
      <c r="C108" s="3" t="str">
        <f>Raw_Data!C108</f>
        <v>Female</v>
      </c>
      <c r="D108" s="3" t="str">
        <f>Raw_Data!D108</f>
        <v>Basic</v>
      </c>
      <c r="E108" s="3">
        <f>Raw_Data!E108</f>
        <v>35.520000000000003</v>
      </c>
      <c r="F108" s="3">
        <f>Raw_Data!F108</f>
        <v>40</v>
      </c>
      <c r="G108" s="3" t="str">
        <f>Raw_Data!G108</f>
        <v>South America</v>
      </c>
      <c r="H108" s="3" t="str">
        <f>Raw_Data!H108</f>
        <v>Tablet</v>
      </c>
      <c r="I108" s="3">
        <f>Raw_Data!I108</f>
        <v>8.99</v>
      </c>
      <c r="J108" s="3">
        <f>Raw_Data!J108</f>
        <v>0</v>
      </c>
      <c r="K108" s="3" t="str">
        <f>Raw_Data!K108</f>
        <v>Crypto</v>
      </c>
      <c r="L108" s="3">
        <f>Raw_Data!L108</f>
        <v>3</v>
      </c>
      <c r="M108" s="3">
        <f>Raw_Data!M108</f>
        <v>0.87</v>
      </c>
      <c r="N108" s="3" t="str">
        <f>Raw_Data!N108</f>
        <v>Action</v>
      </c>
      <c r="O108" s="3" t="str">
        <f t="shared" si="10"/>
        <v>18-24</v>
      </c>
      <c r="P108" s="3" t="str">
        <f t="shared" si="11"/>
        <v>25-49h</v>
      </c>
      <c r="Q108" s="3" t="str">
        <f t="shared" si="12"/>
        <v>22-45d</v>
      </c>
      <c r="R108" s="3" t="str">
        <f t="shared" si="13"/>
        <v>Medium</v>
      </c>
      <c r="S108" s="3" t="str">
        <f t="shared" si="14"/>
        <v>Low</v>
      </c>
      <c r="T108" s="3" t="str">
        <f t="shared" si="15"/>
        <v>Active</v>
      </c>
      <c r="U108" s="4">
        <f>1/(1+EXP(-(Predictive_Model!$B$5+((B108-Predictive_Model!$B$20)/Predictive_Model!$C$20)*Predictive_Model!$D$20+((E108-Predictive_Model!$B$21)/Predictive_Model!$C$21)*Predictive_Model!$D$21+((F108-Predictive_Model!$B$22)/Predictive_Model!$C$22)*Predictive_Model!$D$22+((I108-Predictive_Model!$B$23)/Predictive_Model!$C$23)*Predictive_Model!$D$23+((L108-Predictive_Model!$B$24)/Predictive_Model!$C$24)*Predictive_Model!$D$24+((M108-Predictive_Model!$B$25)/Predictive_Model!$C$25)*Predictive_Model!$D$25+IF(C108="Male",Predictive_Model!$D$31,IF(C108="Other",Predictive_Model!$D$32,0))+IF(D108="Premium",Predictive_Model!$D$34,IF(D108="Standard",Predictive_Model!$D$35,0))+IF(G108="Asia",Predictive_Model!$D$37,IF(G108="Europe",Predictive_Model!$D$38,IF(G108="North America",Predictive_Model!$D$39,IF(G108="Oceania",Predictive_Model!$D$40,IF(G108="South America",Predictive_Model!$D$41,0)))))+IF(H108="Laptop",Predictive_Model!$D$43,IF(H108="Mobile",Predictive_Model!$D$44,IF(H108="TV",Predictive_Model!$D$45,IF(H108="Tablet",Predictive_Model!$D$46,0))))+IF(K108="Crypto",Predictive_Model!$D$48,IF(K108="Debit Card",Predictive_Model!$D$49,IF(K108="Gift Card",Predictive_Model!$D$50,IF(K108="PayPal",Predictive_Model!$D$51,0))))+IF(N108="Comedy",Predictive_Model!$D$53,IF(N108="Documentary",Predictive_Model!$D$54,IF(N108="Drama",Predictive_Model!$D$55,IF(N108="Horror",Predictive_Model!$D$56,IF(N108="Romance",Predictive_Model!$D$57,IF(N108="Sci-Fi",Predictive_Model!$D$58,0)))))))))</f>
        <v>5.8855609993859449E-2</v>
      </c>
      <c r="V108" s="3" t="str">
        <f t="shared" si="16"/>
        <v>Low</v>
      </c>
      <c r="W108" s="6">
        <f t="shared" si="17"/>
        <v>0.52911193384479649</v>
      </c>
      <c r="X108" s="3" t="str">
        <f t="shared" si="18"/>
        <v>Monitor</v>
      </c>
      <c r="Y108" s="3" t="str">
        <f t="shared" si="19"/>
        <v>OK</v>
      </c>
    </row>
    <row r="109" spans="1:25" x14ac:dyDescent="0.25">
      <c r="A109" s="3" t="str">
        <f>Raw_Data!A109</f>
        <v>85d2824e-34b3-4e81-8e27-d1426f49ae4b</v>
      </c>
      <c r="B109" s="3">
        <f>Raw_Data!B109</f>
        <v>31</v>
      </c>
      <c r="C109" s="3" t="str">
        <f>Raw_Data!C109</f>
        <v>Male</v>
      </c>
      <c r="D109" s="3" t="str">
        <f>Raw_Data!D109</f>
        <v>Premium</v>
      </c>
      <c r="E109" s="3">
        <f>Raw_Data!E109</f>
        <v>4.5999999999999996</v>
      </c>
      <c r="F109" s="3">
        <f>Raw_Data!F109</f>
        <v>1</v>
      </c>
      <c r="G109" s="3" t="str">
        <f>Raw_Data!G109</f>
        <v>South America</v>
      </c>
      <c r="H109" s="3" t="str">
        <f>Raw_Data!H109</f>
        <v>Desktop</v>
      </c>
      <c r="I109" s="3">
        <f>Raw_Data!I109</f>
        <v>17.989999999999998</v>
      </c>
      <c r="J109" s="3">
        <f>Raw_Data!J109</f>
        <v>0</v>
      </c>
      <c r="K109" s="3" t="str">
        <f>Raw_Data!K109</f>
        <v>Gift Card</v>
      </c>
      <c r="L109" s="3">
        <f>Raw_Data!L109</f>
        <v>1</v>
      </c>
      <c r="M109" s="3">
        <f>Raw_Data!M109</f>
        <v>2.2999999999999998</v>
      </c>
      <c r="N109" s="3" t="str">
        <f>Raw_Data!N109</f>
        <v>Sci-Fi</v>
      </c>
      <c r="O109" s="3" t="str">
        <f t="shared" si="10"/>
        <v>25-34</v>
      </c>
      <c r="P109" s="3" t="str">
        <f t="shared" si="11"/>
        <v>&lt;10h</v>
      </c>
      <c r="Q109" s="3" t="str">
        <f t="shared" si="12"/>
        <v>0-7d</v>
      </c>
      <c r="R109" s="3" t="str">
        <f t="shared" si="13"/>
        <v>Medium</v>
      </c>
      <c r="S109" s="3" t="str">
        <f t="shared" si="14"/>
        <v>High</v>
      </c>
      <c r="T109" s="3" t="str">
        <f t="shared" si="15"/>
        <v>Active</v>
      </c>
      <c r="U109" s="4">
        <f>1/(1+EXP(-(Predictive_Model!$B$5+((B109-Predictive_Model!$B$20)/Predictive_Model!$C$20)*Predictive_Model!$D$20+((E109-Predictive_Model!$B$21)/Predictive_Model!$C$21)*Predictive_Model!$D$21+((F109-Predictive_Model!$B$22)/Predictive_Model!$C$22)*Predictive_Model!$D$22+((I109-Predictive_Model!$B$23)/Predictive_Model!$C$23)*Predictive_Model!$D$23+((L109-Predictive_Model!$B$24)/Predictive_Model!$C$24)*Predictive_Model!$D$24+((M109-Predictive_Model!$B$25)/Predictive_Model!$C$25)*Predictive_Model!$D$25+IF(C109="Male",Predictive_Model!$D$31,IF(C109="Other",Predictive_Model!$D$32,0))+IF(D109="Premium",Predictive_Model!$D$34,IF(D109="Standard",Predictive_Model!$D$35,0))+IF(G109="Asia",Predictive_Model!$D$37,IF(G109="Europe",Predictive_Model!$D$38,IF(G109="North America",Predictive_Model!$D$39,IF(G109="Oceania",Predictive_Model!$D$40,IF(G109="South America",Predictive_Model!$D$41,0)))))+IF(H109="Laptop",Predictive_Model!$D$43,IF(H109="Mobile",Predictive_Model!$D$44,IF(H109="TV",Predictive_Model!$D$45,IF(H109="Tablet",Predictive_Model!$D$46,0))))+IF(K109="Crypto",Predictive_Model!$D$48,IF(K109="Debit Card",Predictive_Model!$D$49,IF(K109="Gift Card",Predictive_Model!$D$50,IF(K109="PayPal",Predictive_Model!$D$51,0))))+IF(N109="Comedy",Predictive_Model!$D$53,IF(N109="Documentary",Predictive_Model!$D$54,IF(N109="Drama",Predictive_Model!$D$55,IF(N109="Horror",Predictive_Model!$D$56,IF(N109="Romance",Predictive_Model!$D$57,IF(N109="Sci-Fi",Predictive_Model!$D$58,0)))))))))</f>
        <v>3.8463234346632798E-2</v>
      </c>
      <c r="V109" s="3" t="str">
        <f t="shared" si="16"/>
        <v>Low</v>
      </c>
      <c r="W109" s="6">
        <f t="shared" si="17"/>
        <v>0.69195358589592393</v>
      </c>
      <c r="X109" s="3" t="str">
        <f t="shared" si="18"/>
        <v>Monitor</v>
      </c>
      <c r="Y109" s="3" t="str">
        <f t="shared" si="19"/>
        <v>OK</v>
      </c>
    </row>
    <row r="110" spans="1:25" x14ac:dyDescent="0.25">
      <c r="A110" s="3" t="str">
        <f>Raw_Data!A110</f>
        <v>4b1e6601-b97e-479b-b01c-5228f3c6681e</v>
      </c>
      <c r="B110" s="3">
        <f>Raw_Data!B110</f>
        <v>47</v>
      </c>
      <c r="C110" s="3" t="str">
        <f>Raw_Data!C110</f>
        <v>Other</v>
      </c>
      <c r="D110" s="3" t="str">
        <f>Raw_Data!D110</f>
        <v>Premium</v>
      </c>
      <c r="E110" s="3">
        <f>Raw_Data!E110</f>
        <v>14.24</v>
      </c>
      <c r="F110" s="3">
        <f>Raw_Data!F110</f>
        <v>37</v>
      </c>
      <c r="G110" s="3" t="str">
        <f>Raw_Data!G110</f>
        <v>Africa</v>
      </c>
      <c r="H110" s="3" t="str">
        <f>Raw_Data!H110</f>
        <v>Tablet</v>
      </c>
      <c r="I110" s="3">
        <f>Raw_Data!I110</f>
        <v>17.989999999999998</v>
      </c>
      <c r="J110" s="3">
        <f>Raw_Data!J110</f>
        <v>1</v>
      </c>
      <c r="K110" s="3" t="str">
        <f>Raw_Data!K110</f>
        <v>Gift Card</v>
      </c>
      <c r="L110" s="3">
        <f>Raw_Data!L110</f>
        <v>2</v>
      </c>
      <c r="M110" s="3">
        <f>Raw_Data!M110</f>
        <v>0.37</v>
      </c>
      <c r="N110" s="3" t="str">
        <f>Raw_Data!N110</f>
        <v>Documentary</v>
      </c>
      <c r="O110" s="3" t="str">
        <f t="shared" si="10"/>
        <v>45-54</v>
      </c>
      <c r="P110" s="3" t="str">
        <f t="shared" si="11"/>
        <v>10-24h</v>
      </c>
      <c r="Q110" s="3" t="str">
        <f t="shared" si="12"/>
        <v>22-45d</v>
      </c>
      <c r="R110" s="3" t="str">
        <f t="shared" si="13"/>
        <v>Medium</v>
      </c>
      <c r="S110" s="3" t="str">
        <f t="shared" si="14"/>
        <v>High</v>
      </c>
      <c r="T110" s="3" t="str">
        <f t="shared" si="15"/>
        <v>Churned</v>
      </c>
      <c r="U110" s="4">
        <f>1/(1+EXP(-(Predictive_Model!$B$5+((B110-Predictive_Model!$B$20)/Predictive_Model!$C$20)*Predictive_Model!$D$20+((E110-Predictive_Model!$B$21)/Predictive_Model!$C$21)*Predictive_Model!$D$21+((F110-Predictive_Model!$B$22)/Predictive_Model!$C$22)*Predictive_Model!$D$22+((I110-Predictive_Model!$B$23)/Predictive_Model!$C$23)*Predictive_Model!$D$23+((L110-Predictive_Model!$B$24)/Predictive_Model!$C$24)*Predictive_Model!$D$24+((M110-Predictive_Model!$B$25)/Predictive_Model!$C$25)*Predictive_Model!$D$25+IF(C110="Male",Predictive_Model!$D$31,IF(C110="Other",Predictive_Model!$D$32,0))+IF(D110="Premium",Predictive_Model!$D$34,IF(D110="Standard",Predictive_Model!$D$35,0))+IF(G110="Asia",Predictive_Model!$D$37,IF(G110="Europe",Predictive_Model!$D$38,IF(G110="North America",Predictive_Model!$D$39,IF(G110="Oceania",Predictive_Model!$D$40,IF(G110="South America",Predictive_Model!$D$41,0)))))+IF(H110="Laptop",Predictive_Model!$D$43,IF(H110="Mobile",Predictive_Model!$D$44,IF(H110="TV",Predictive_Model!$D$45,IF(H110="Tablet",Predictive_Model!$D$46,0))))+IF(K110="Crypto",Predictive_Model!$D$48,IF(K110="Debit Card",Predictive_Model!$D$49,IF(K110="Gift Card",Predictive_Model!$D$50,IF(K110="PayPal",Predictive_Model!$D$51,0))))+IF(N110="Comedy",Predictive_Model!$D$53,IF(N110="Documentary",Predictive_Model!$D$54,IF(N110="Drama",Predictive_Model!$D$55,IF(N110="Horror",Predictive_Model!$D$56,IF(N110="Romance",Predictive_Model!$D$57,IF(N110="Sci-Fi",Predictive_Model!$D$58,0)))))))))</f>
        <v>0.91691615057877929</v>
      </c>
      <c r="V110" s="3" t="str">
        <f t="shared" si="16"/>
        <v>Critical</v>
      </c>
      <c r="W110" s="6">
        <f t="shared" si="17"/>
        <v>17.989999999999998</v>
      </c>
      <c r="X110" s="3" t="str">
        <f t="shared" si="18"/>
        <v>Priority 1</v>
      </c>
      <c r="Y110" s="3" t="str">
        <f t="shared" si="19"/>
        <v>OK</v>
      </c>
    </row>
    <row r="111" spans="1:25" x14ac:dyDescent="0.25">
      <c r="A111" s="3" t="str">
        <f>Raw_Data!A111</f>
        <v>fa19687b-872c-4163-a900-59f1b4098ed9</v>
      </c>
      <c r="B111" s="3">
        <f>Raw_Data!B111</f>
        <v>49</v>
      </c>
      <c r="C111" s="3" t="str">
        <f>Raw_Data!C111</f>
        <v>Female</v>
      </c>
      <c r="D111" s="3" t="str">
        <f>Raw_Data!D111</f>
        <v>Basic</v>
      </c>
      <c r="E111" s="3">
        <f>Raw_Data!E111</f>
        <v>2.9</v>
      </c>
      <c r="F111" s="3">
        <f>Raw_Data!F111</f>
        <v>46</v>
      </c>
      <c r="G111" s="3" t="str">
        <f>Raw_Data!G111</f>
        <v>Asia</v>
      </c>
      <c r="H111" s="3" t="str">
        <f>Raw_Data!H111</f>
        <v>Mobile</v>
      </c>
      <c r="I111" s="3">
        <f>Raw_Data!I111</f>
        <v>8.99</v>
      </c>
      <c r="J111" s="3">
        <f>Raw_Data!J111</f>
        <v>1</v>
      </c>
      <c r="K111" s="3" t="str">
        <f>Raw_Data!K111</f>
        <v>Debit Card</v>
      </c>
      <c r="L111" s="3">
        <f>Raw_Data!L111</f>
        <v>2</v>
      </c>
      <c r="M111" s="3">
        <f>Raw_Data!M111</f>
        <v>0.06</v>
      </c>
      <c r="N111" s="3" t="str">
        <f>Raw_Data!N111</f>
        <v>Horror</v>
      </c>
      <c r="O111" s="3" t="str">
        <f t="shared" si="10"/>
        <v>45-54</v>
      </c>
      <c r="P111" s="3" t="str">
        <f t="shared" si="11"/>
        <v>&lt;10h</v>
      </c>
      <c r="Q111" s="3" t="str">
        <f t="shared" si="12"/>
        <v>46-60d</v>
      </c>
      <c r="R111" s="3" t="str">
        <f t="shared" si="13"/>
        <v>Low</v>
      </c>
      <c r="S111" s="3" t="str">
        <f t="shared" si="14"/>
        <v>Low</v>
      </c>
      <c r="T111" s="3" t="str">
        <f t="shared" si="15"/>
        <v>Churned</v>
      </c>
      <c r="U111" s="4">
        <f>1/(1+EXP(-(Predictive_Model!$B$5+((B111-Predictive_Model!$B$20)/Predictive_Model!$C$20)*Predictive_Model!$D$20+((E111-Predictive_Model!$B$21)/Predictive_Model!$C$21)*Predictive_Model!$D$21+((F111-Predictive_Model!$B$22)/Predictive_Model!$C$22)*Predictive_Model!$D$22+((I111-Predictive_Model!$B$23)/Predictive_Model!$C$23)*Predictive_Model!$D$23+((L111-Predictive_Model!$B$24)/Predictive_Model!$C$24)*Predictive_Model!$D$24+((M111-Predictive_Model!$B$25)/Predictive_Model!$C$25)*Predictive_Model!$D$25+IF(C111="Male",Predictive_Model!$D$31,IF(C111="Other",Predictive_Model!$D$32,0))+IF(D111="Premium",Predictive_Model!$D$34,IF(D111="Standard",Predictive_Model!$D$35,0))+IF(G111="Asia",Predictive_Model!$D$37,IF(G111="Europe",Predictive_Model!$D$38,IF(G111="North America",Predictive_Model!$D$39,IF(G111="Oceania",Predictive_Model!$D$40,IF(G111="South America",Predictive_Model!$D$41,0)))))+IF(H111="Laptop",Predictive_Model!$D$43,IF(H111="Mobile",Predictive_Model!$D$44,IF(H111="TV",Predictive_Model!$D$45,IF(H111="Tablet",Predictive_Model!$D$46,0))))+IF(K111="Crypto",Predictive_Model!$D$48,IF(K111="Debit Card",Predictive_Model!$D$49,IF(K111="Gift Card",Predictive_Model!$D$50,IF(K111="PayPal",Predictive_Model!$D$51,0))))+IF(N111="Comedy",Predictive_Model!$D$53,IF(N111="Documentary",Predictive_Model!$D$54,IF(N111="Drama",Predictive_Model!$D$55,IF(N111="Horror",Predictive_Model!$D$56,IF(N111="Romance",Predictive_Model!$D$57,IF(N111="Sci-Fi",Predictive_Model!$D$58,0)))))))))</f>
        <v>0.9999647426017767</v>
      </c>
      <c r="V111" s="3" t="str">
        <f t="shared" si="16"/>
        <v>Critical</v>
      </c>
      <c r="W111" s="6">
        <f t="shared" si="17"/>
        <v>8.99</v>
      </c>
      <c r="X111" s="3" t="str">
        <f t="shared" si="18"/>
        <v>Priority 2</v>
      </c>
      <c r="Y111" s="3" t="str">
        <f t="shared" si="19"/>
        <v>OK</v>
      </c>
    </row>
    <row r="112" spans="1:25" x14ac:dyDescent="0.25">
      <c r="A112" s="3" t="str">
        <f>Raw_Data!A112</f>
        <v>90b17b2a-6b37-4913-acb5-70b9a7fb7400</v>
      </c>
      <c r="B112" s="3">
        <f>Raw_Data!B112</f>
        <v>30</v>
      </c>
      <c r="C112" s="3" t="str">
        <f>Raw_Data!C112</f>
        <v>Female</v>
      </c>
      <c r="D112" s="3" t="str">
        <f>Raw_Data!D112</f>
        <v>Basic</v>
      </c>
      <c r="E112" s="3">
        <f>Raw_Data!E112</f>
        <v>24.74</v>
      </c>
      <c r="F112" s="3">
        <f>Raw_Data!F112</f>
        <v>17</v>
      </c>
      <c r="G112" s="3" t="str">
        <f>Raw_Data!G112</f>
        <v>Oceania</v>
      </c>
      <c r="H112" s="3" t="str">
        <f>Raw_Data!H112</f>
        <v>Laptop</v>
      </c>
      <c r="I112" s="3">
        <f>Raw_Data!I112</f>
        <v>8.99</v>
      </c>
      <c r="J112" s="3">
        <f>Raw_Data!J112</f>
        <v>0</v>
      </c>
      <c r="K112" s="3" t="str">
        <f>Raw_Data!K112</f>
        <v>Credit Card</v>
      </c>
      <c r="L112" s="3">
        <f>Raw_Data!L112</f>
        <v>5</v>
      </c>
      <c r="M112" s="3">
        <f>Raw_Data!M112</f>
        <v>1.37</v>
      </c>
      <c r="N112" s="3" t="str">
        <f>Raw_Data!N112</f>
        <v>Comedy</v>
      </c>
      <c r="O112" s="3" t="str">
        <f t="shared" si="10"/>
        <v>25-34</v>
      </c>
      <c r="P112" s="3" t="str">
        <f t="shared" si="11"/>
        <v>10-24h</v>
      </c>
      <c r="Q112" s="3" t="str">
        <f t="shared" si="12"/>
        <v>8-21d</v>
      </c>
      <c r="R112" s="3" t="str">
        <f t="shared" si="13"/>
        <v>Medium</v>
      </c>
      <c r="S112" s="3" t="str">
        <f t="shared" si="14"/>
        <v>Low</v>
      </c>
      <c r="T112" s="3" t="str">
        <f t="shared" si="15"/>
        <v>Active</v>
      </c>
      <c r="U112" s="4">
        <f>1/(1+EXP(-(Predictive_Model!$B$5+((B112-Predictive_Model!$B$20)/Predictive_Model!$C$20)*Predictive_Model!$D$20+((E112-Predictive_Model!$B$21)/Predictive_Model!$C$21)*Predictive_Model!$D$21+((F112-Predictive_Model!$B$22)/Predictive_Model!$C$22)*Predictive_Model!$D$22+((I112-Predictive_Model!$B$23)/Predictive_Model!$C$23)*Predictive_Model!$D$23+((L112-Predictive_Model!$B$24)/Predictive_Model!$C$24)*Predictive_Model!$D$24+((M112-Predictive_Model!$B$25)/Predictive_Model!$C$25)*Predictive_Model!$D$25+IF(C112="Male",Predictive_Model!$D$31,IF(C112="Other",Predictive_Model!$D$32,0))+IF(D112="Premium",Predictive_Model!$D$34,IF(D112="Standard",Predictive_Model!$D$35,0))+IF(G112="Asia",Predictive_Model!$D$37,IF(G112="Europe",Predictive_Model!$D$38,IF(G112="North America",Predictive_Model!$D$39,IF(G112="Oceania",Predictive_Model!$D$40,IF(G112="South America",Predictive_Model!$D$41,0)))))+IF(H112="Laptop",Predictive_Model!$D$43,IF(H112="Mobile",Predictive_Model!$D$44,IF(H112="TV",Predictive_Model!$D$45,IF(H112="Tablet",Predictive_Model!$D$46,0))))+IF(K112="Crypto",Predictive_Model!$D$48,IF(K112="Debit Card",Predictive_Model!$D$49,IF(K112="Gift Card",Predictive_Model!$D$50,IF(K112="PayPal",Predictive_Model!$D$51,0))))+IF(N112="Comedy",Predictive_Model!$D$53,IF(N112="Documentary",Predictive_Model!$D$54,IF(N112="Drama",Predictive_Model!$D$55,IF(N112="Horror",Predictive_Model!$D$56,IF(N112="Romance",Predictive_Model!$D$57,IF(N112="Sci-Fi",Predictive_Model!$D$58,0)))))))))</f>
        <v>1.9507092185052221E-3</v>
      </c>
      <c r="V112" s="3" t="str">
        <f t="shared" si="16"/>
        <v>Low</v>
      </c>
      <c r="W112" s="6">
        <f t="shared" si="17"/>
        <v>1.7536875874361948E-2</v>
      </c>
      <c r="X112" s="3" t="str">
        <f t="shared" si="18"/>
        <v>Monitor</v>
      </c>
      <c r="Y112" s="3" t="str">
        <f t="shared" si="19"/>
        <v>OK</v>
      </c>
    </row>
    <row r="113" spans="1:25" x14ac:dyDescent="0.25">
      <c r="A113" s="3" t="str">
        <f>Raw_Data!A113</f>
        <v>f2d0a49a-a99d-440c-8495-66a3e2e4d7f9</v>
      </c>
      <c r="B113" s="3">
        <f>Raw_Data!B113</f>
        <v>22</v>
      </c>
      <c r="C113" s="3" t="str">
        <f>Raw_Data!C113</f>
        <v>Other</v>
      </c>
      <c r="D113" s="3" t="str">
        <f>Raw_Data!D113</f>
        <v>Basic</v>
      </c>
      <c r="E113" s="3">
        <f>Raw_Data!E113</f>
        <v>2.93</v>
      </c>
      <c r="F113" s="3">
        <f>Raw_Data!F113</f>
        <v>27</v>
      </c>
      <c r="G113" s="3" t="str">
        <f>Raw_Data!G113</f>
        <v>Asia</v>
      </c>
      <c r="H113" s="3" t="str">
        <f>Raw_Data!H113</f>
        <v>TV</v>
      </c>
      <c r="I113" s="3">
        <f>Raw_Data!I113</f>
        <v>8.99</v>
      </c>
      <c r="J113" s="3">
        <f>Raw_Data!J113</f>
        <v>1</v>
      </c>
      <c r="K113" s="3" t="str">
        <f>Raw_Data!K113</f>
        <v>Gift Card</v>
      </c>
      <c r="L113" s="3">
        <f>Raw_Data!L113</f>
        <v>2</v>
      </c>
      <c r="M113" s="3">
        <f>Raw_Data!M113</f>
        <v>0.1</v>
      </c>
      <c r="N113" s="3" t="str">
        <f>Raw_Data!N113</f>
        <v>Sci-Fi</v>
      </c>
      <c r="O113" s="3" t="str">
        <f t="shared" si="10"/>
        <v>18-24</v>
      </c>
      <c r="P113" s="3" t="str">
        <f t="shared" si="11"/>
        <v>&lt;10h</v>
      </c>
      <c r="Q113" s="3" t="str">
        <f t="shared" si="12"/>
        <v>22-45d</v>
      </c>
      <c r="R113" s="3" t="str">
        <f t="shared" si="13"/>
        <v>Medium</v>
      </c>
      <c r="S113" s="3" t="str">
        <f t="shared" si="14"/>
        <v>Low</v>
      </c>
      <c r="T113" s="3" t="str">
        <f t="shared" si="15"/>
        <v>Churned</v>
      </c>
      <c r="U113" s="4">
        <f>1/(1+EXP(-(Predictive_Model!$B$5+((B113-Predictive_Model!$B$20)/Predictive_Model!$C$20)*Predictive_Model!$D$20+((E113-Predictive_Model!$B$21)/Predictive_Model!$C$21)*Predictive_Model!$D$21+((F113-Predictive_Model!$B$22)/Predictive_Model!$C$22)*Predictive_Model!$D$22+((I113-Predictive_Model!$B$23)/Predictive_Model!$C$23)*Predictive_Model!$D$23+((L113-Predictive_Model!$B$24)/Predictive_Model!$C$24)*Predictive_Model!$D$24+((M113-Predictive_Model!$B$25)/Predictive_Model!$C$25)*Predictive_Model!$D$25+IF(C113="Male",Predictive_Model!$D$31,IF(C113="Other",Predictive_Model!$D$32,0))+IF(D113="Premium",Predictive_Model!$D$34,IF(D113="Standard",Predictive_Model!$D$35,0))+IF(G113="Asia",Predictive_Model!$D$37,IF(G113="Europe",Predictive_Model!$D$38,IF(G113="North America",Predictive_Model!$D$39,IF(G113="Oceania",Predictive_Model!$D$40,IF(G113="South America",Predictive_Model!$D$41,0)))))+IF(H113="Laptop",Predictive_Model!$D$43,IF(H113="Mobile",Predictive_Model!$D$44,IF(H113="TV",Predictive_Model!$D$45,IF(H113="Tablet",Predictive_Model!$D$46,0))))+IF(K113="Crypto",Predictive_Model!$D$48,IF(K113="Debit Card",Predictive_Model!$D$49,IF(K113="Gift Card",Predictive_Model!$D$50,IF(K113="PayPal",Predictive_Model!$D$51,0))))+IF(N113="Comedy",Predictive_Model!$D$53,IF(N113="Documentary",Predictive_Model!$D$54,IF(N113="Drama",Predictive_Model!$D$55,IF(N113="Horror",Predictive_Model!$D$56,IF(N113="Romance",Predictive_Model!$D$57,IF(N113="Sci-Fi",Predictive_Model!$D$58,0)))))))))</f>
        <v>0.998043162732555</v>
      </c>
      <c r="V113" s="3" t="str">
        <f t="shared" si="16"/>
        <v>Critical</v>
      </c>
      <c r="W113" s="6">
        <f t="shared" si="17"/>
        <v>8.99</v>
      </c>
      <c r="X113" s="3" t="str">
        <f t="shared" si="18"/>
        <v>Priority 2</v>
      </c>
      <c r="Y113" s="3" t="str">
        <f t="shared" si="19"/>
        <v>OK</v>
      </c>
    </row>
    <row r="114" spans="1:25" x14ac:dyDescent="0.25">
      <c r="A114" s="3" t="str">
        <f>Raw_Data!A114</f>
        <v>79f6a459-5e71-40e9-831a-8657ed6f160b</v>
      </c>
      <c r="B114" s="3">
        <f>Raw_Data!B114</f>
        <v>61</v>
      </c>
      <c r="C114" s="3" t="str">
        <f>Raw_Data!C114</f>
        <v>Other</v>
      </c>
      <c r="D114" s="3" t="str">
        <f>Raw_Data!D114</f>
        <v>Standard</v>
      </c>
      <c r="E114" s="3">
        <f>Raw_Data!E114</f>
        <v>5.98</v>
      </c>
      <c r="F114" s="3">
        <f>Raw_Data!F114</f>
        <v>1</v>
      </c>
      <c r="G114" s="3" t="str">
        <f>Raw_Data!G114</f>
        <v>North America</v>
      </c>
      <c r="H114" s="3" t="str">
        <f>Raw_Data!H114</f>
        <v>Tablet</v>
      </c>
      <c r="I114" s="3">
        <f>Raw_Data!I114</f>
        <v>13.99</v>
      </c>
      <c r="J114" s="3">
        <f>Raw_Data!J114</f>
        <v>0</v>
      </c>
      <c r="K114" s="3" t="str">
        <f>Raw_Data!K114</f>
        <v>Gift Card</v>
      </c>
      <c r="L114" s="3">
        <f>Raw_Data!L114</f>
        <v>5</v>
      </c>
      <c r="M114" s="3">
        <f>Raw_Data!M114</f>
        <v>2.99</v>
      </c>
      <c r="N114" s="3" t="str">
        <f>Raw_Data!N114</f>
        <v>Romance</v>
      </c>
      <c r="O114" s="3" t="str">
        <f t="shared" si="10"/>
        <v>55-70</v>
      </c>
      <c r="P114" s="3" t="str">
        <f t="shared" si="11"/>
        <v>&lt;10h</v>
      </c>
      <c r="Q114" s="3" t="str">
        <f t="shared" si="12"/>
        <v>0-7d</v>
      </c>
      <c r="R114" s="3" t="str">
        <f t="shared" si="13"/>
        <v>Medium</v>
      </c>
      <c r="S114" s="3" t="str">
        <f t="shared" si="14"/>
        <v>Mid</v>
      </c>
      <c r="T114" s="3" t="str">
        <f t="shared" si="15"/>
        <v>Active</v>
      </c>
      <c r="U114" s="4">
        <f>1/(1+EXP(-(Predictive_Model!$B$5+((B114-Predictive_Model!$B$20)/Predictive_Model!$C$20)*Predictive_Model!$D$20+((E114-Predictive_Model!$B$21)/Predictive_Model!$C$21)*Predictive_Model!$D$21+((F114-Predictive_Model!$B$22)/Predictive_Model!$C$22)*Predictive_Model!$D$22+((I114-Predictive_Model!$B$23)/Predictive_Model!$C$23)*Predictive_Model!$D$23+((L114-Predictive_Model!$B$24)/Predictive_Model!$C$24)*Predictive_Model!$D$24+((M114-Predictive_Model!$B$25)/Predictive_Model!$C$25)*Predictive_Model!$D$25+IF(C114="Male",Predictive_Model!$D$31,IF(C114="Other",Predictive_Model!$D$32,0))+IF(D114="Premium",Predictive_Model!$D$34,IF(D114="Standard",Predictive_Model!$D$35,0))+IF(G114="Asia",Predictive_Model!$D$37,IF(G114="Europe",Predictive_Model!$D$38,IF(G114="North America",Predictive_Model!$D$39,IF(G114="Oceania",Predictive_Model!$D$40,IF(G114="South America",Predictive_Model!$D$41,0)))))+IF(H114="Laptop",Predictive_Model!$D$43,IF(H114="Mobile",Predictive_Model!$D$44,IF(H114="TV",Predictive_Model!$D$45,IF(H114="Tablet",Predictive_Model!$D$46,0))))+IF(K114="Crypto",Predictive_Model!$D$48,IF(K114="Debit Card",Predictive_Model!$D$49,IF(K114="Gift Card",Predictive_Model!$D$50,IF(K114="PayPal",Predictive_Model!$D$51,0))))+IF(N114="Comedy",Predictive_Model!$D$53,IF(N114="Documentary",Predictive_Model!$D$54,IF(N114="Drama",Predictive_Model!$D$55,IF(N114="Horror",Predictive_Model!$D$56,IF(N114="Romance",Predictive_Model!$D$57,IF(N114="Sci-Fi",Predictive_Model!$D$58,0)))))))))</f>
        <v>9.2939798727122436E-3</v>
      </c>
      <c r="V114" s="3" t="str">
        <f t="shared" si="16"/>
        <v>Low</v>
      </c>
      <c r="W114" s="6">
        <f t="shared" si="17"/>
        <v>0.13002277841924428</v>
      </c>
      <c r="X114" s="3" t="str">
        <f t="shared" si="18"/>
        <v>Monitor</v>
      </c>
      <c r="Y114" s="3" t="str">
        <f t="shared" si="19"/>
        <v>OK</v>
      </c>
    </row>
    <row r="115" spans="1:25" x14ac:dyDescent="0.25">
      <c r="A115" s="3" t="str">
        <f>Raw_Data!A115</f>
        <v>fd3c898e-3bfd-453b-b00e-839eaf2dd443</v>
      </c>
      <c r="B115" s="3">
        <f>Raw_Data!B115</f>
        <v>59</v>
      </c>
      <c r="C115" s="3" t="str">
        <f>Raw_Data!C115</f>
        <v>Other</v>
      </c>
      <c r="D115" s="3" t="str">
        <f>Raw_Data!D115</f>
        <v>Premium</v>
      </c>
      <c r="E115" s="3">
        <f>Raw_Data!E115</f>
        <v>24.59</v>
      </c>
      <c r="F115" s="3">
        <f>Raw_Data!F115</f>
        <v>49</v>
      </c>
      <c r="G115" s="3" t="str">
        <f>Raw_Data!G115</f>
        <v>North America</v>
      </c>
      <c r="H115" s="3" t="str">
        <f>Raw_Data!H115</f>
        <v>Desktop</v>
      </c>
      <c r="I115" s="3">
        <f>Raw_Data!I115</f>
        <v>17.989999999999998</v>
      </c>
      <c r="J115" s="3">
        <f>Raw_Data!J115</f>
        <v>0</v>
      </c>
      <c r="K115" s="3" t="str">
        <f>Raw_Data!K115</f>
        <v>Crypto</v>
      </c>
      <c r="L115" s="3">
        <f>Raw_Data!L115</f>
        <v>3</v>
      </c>
      <c r="M115" s="3">
        <f>Raw_Data!M115</f>
        <v>0.49</v>
      </c>
      <c r="N115" s="3" t="str">
        <f>Raw_Data!N115</f>
        <v>Romance</v>
      </c>
      <c r="O115" s="3" t="str">
        <f t="shared" si="10"/>
        <v>55-70</v>
      </c>
      <c r="P115" s="3" t="str">
        <f t="shared" si="11"/>
        <v>10-24h</v>
      </c>
      <c r="Q115" s="3" t="str">
        <f t="shared" si="12"/>
        <v>46-60d</v>
      </c>
      <c r="R115" s="3" t="str">
        <f t="shared" si="13"/>
        <v>Medium</v>
      </c>
      <c r="S115" s="3" t="str">
        <f t="shared" si="14"/>
        <v>High</v>
      </c>
      <c r="T115" s="3" t="str">
        <f t="shared" si="15"/>
        <v>Active</v>
      </c>
      <c r="U115" s="4">
        <f>1/(1+EXP(-(Predictive_Model!$B$5+((B115-Predictive_Model!$B$20)/Predictive_Model!$C$20)*Predictive_Model!$D$20+((E115-Predictive_Model!$B$21)/Predictive_Model!$C$21)*Predictive_Model!$D$21+((F115-Predictive_Model!$B$22)/Predictive_Model!$C$22)*Predictive_Model!$D$22+((I115-Predictive_Model!$B$23)/Predictive_Model!$C$23)*Predictive_Model!$D$23+((L115-Predictive_Model!$B$24)/Predictive_Model!$C$24)*Predictive_Model!$D$24+((M115-Predictive_Model!$B$25)/Predictive_Model!$C$25)*Predictive_Model!$D$25+IF(C115="Male",Predictive_Model!$D$31,IF(C115="Other",Predictive_Model!$D$32,0))+IF(D115="Premium",Predictive_Model!$D$34,IF(D115="Standard",Predictive_Model!$D$35,0))+IF(G115="Asia",Predictive_Model!$D$37,IF(G115="Europe",Predictive_Model!$D$38,IF(G115="North America",Predictive_Model!$D$39,IF(G115="Oceania",Predictive_Model!$D$40,IF(G115="South America",Predictive_Model!$D$41,0)))))+IF(H115="Laptop",Predictive_Model!$D$43,IF(H115="Mobile",Predictive_Model!$D$44,IF(H115="TV",Predictive_Model!$D$45,IF(H115="Tablet",Predictive_Model!$D$46,0))))+IF(K115="Crypto",Predictive_Model!$D$48,IF(K115="Debit Card",Predictive_Model!$D$49,IF(K115="Gift Card",Predictive_Model!$D$50,IF(K115="PayPal",Predictive_Model!$D$51,0))))+IF(N115="Comedy",Predictive_Model!$D$53,IF(N115="Documentary",Predictive_Model!$D$54,IF(N115="Drama",Predictive_Model!$D$55,IF(N115="Horror",Predictive_Model!$D$56,IF(N115="Romance",Predictive_Model!$D$57,IF(N115="Sci-Fi",Predictive_Model!$D$58,0)))))))))</f>
        <v>0.11864154375046436</v>
      </c>
      <c r="V115" s="3" t="str">
        <f t="shared" si="16"/>
        <v>Low</v>
      </c>
      <c r="W115" s="6">
        <f t="shared" si="17"/>
        <v>2.1343613720708539</v>
      </c>
      <c r="X115" s="3" t="str">
        <f t="shared" si="18"/>
        <v>Monitor</v>
      </c>
      <c r="Y115" s="3" t="str">
        <f t="shared" si="19"/>
        <v>OK</v>
      </c>
    </row>
    <row r="116" spans="1:25" x14ac:dyDescent="0.25">
      <c r="A116" s="3" t="str">
        <f>Raw_Data!A116</f>
        <v>d88332b4-4d6a-49a9-a74c-55a5d43f3785</v>
      </c>
      <c r="B116" s="3">
        <f>Raw_Data!B116</f>
        <v>42</v>
      </c>
      <c r="C116" s="3" t="str">
        <f>Raw_Data!C116</f>
        <v>Male</v>
      </c>
      <c r="D116" s="3" t="str">
        <f>Raw_Data!D116</f>
        <v>Premium</v>
      </c>
      <c r="E116" s="3">
        <f>Raw_Data!E116</f>
        <v>18.170000000000002</v>
      </c>
      <c r="F116" s="3">
        <f>Raw_Data!F116</f>
        <v>2</v>
      </c>
      <c r="G116" s="3" t="str">
        <f>Raw_Data!G116</f>
        <v>South America</v>
      </c>
      <c r="H116" s="3" t="str">
        <f>Raw_Data!H116</f>
        <v>Laptop</v>
      </c>
      <c r="I116" s="3">
        <f>Raw_Data!I116</f>
        <v>17.989999999999998</v>
      </c>
      <c r="J116" s="3">
        <f>Raw_Data!J116</f>
        <v>0</v>
      </c>
      <c r="K116" s="3" t="str">
        <f>Raw_Data!K116</f>
        <v>Crypto</v>
      </c>
      <c r="L116" s="3">
        <f>Raw_Data!L116</f>
        <v>4</v>
      </c>
      <c r="M116" s="3">
        <f>Raw_Data!M116</f>
        <v>6.06</v>
      </c>
      <c r="N116" s="3" t="str">
        <f>Raw_Data!N116</f>
        <v>Sci-Fi</v>
      </c>
      <c r="O116" s="3" t="str">
        <f t="shared" si="10"/>
        <v>35-44</v>
      </c>
      <c r="P116" s="3" t="str">
        <f t="shared" si="11"/>
        <v>10-24h</v>
      </c>
      <c r="Q116" s="3" t="str">
        <f t="shared" si="12"/>
        <v>0-7d</v>
      </c>
      <c r="R116" s="3" t="str">
        <f t="shared" si="13"/>
        <v>Medium</v>
      </c>
      <c r="S116" s="3" t="str">
        <f t="shared" si="14"/>
        <v>High</v>
      </c>
      <c r="T116" s="3" t="str">
        <f t="shared" si="15"/>
        <v>Active</v>
      </c>
      <c r="U116" s="4">
        <f>1/(1+EXP(-(Predictive_Model!$B$5+((B116-Predictive_Model!$B$20)/Predictive_Model!$C$20)*Predictive_Model!$D$20+((E116-Predictive_Model!$B$21)/Predictive_Model!$C$21)*Predictive_Model!$D$21+((F116-Predictive_Model!$B$22)/Predictive_Model!$C$22)*Predictive_Model!$D$22+((I116-Predictive_Model!$B$23)/Predictive_Model!$C$23)*Predictive_Model!$D$23+((L116-Predictive_Model!$B$24)/Predictive_Model!$C$24)*Predictive_Model!$D$24+((M116-Predictive_Model!$B$25)/Predictive_Model!$C$25)*Predictive_Model!$D$25+IF(C116="Male",Predictive_Model!$D$31,IF(C116="Other",Predictive_Model!$D$32,0))+IF(D116="Premium",Predictive_Model!$D$34,IF(D116="Standard",Predictive_Model!$D$35,0))+IF(G116="Asia",Predictive_Model!$D$37,IF(G116="Europe",Predictive_Model!$D$38,IF(G116="North America",Predictive_Model!$D$39,IF(G116="Oceania",Predictive_Model!$D$40,IF(G116="South America",Predictive_Model!$D$41,0)))))+IF(H116="Laptop",Predictive_Model!$D$43,IF(H116="Mobile",Predictive_Model!$D$44,IF(H116="TV",Predictive_Model!$D$45,IF(H116="Tablet",Predictive_Model!$D$46,0))))+IF(K116="Crypto",Predictive_Model!$D$48,IF(K116="Debit Card",Predictive_Model!$D$49,IF(K116="Gift Card",Predictive_Model!$D$50,IF(K116="PayPal",Predictive_Model!$D$51,0))))+IF(N116="Comedy",Predictive_Model!$D$53,IF(N116="Documentary",Predictive_Model!$D$54,IF(N116="Drama",Predictive_Model!$D$55,IF(N116="Horror",Predictive_Model!$D$56,IF(N116="Romance",Predictive_Model!$D$57,IF(N116="Sci-Fi",Predictive_Model!$D$58,0)))))))))</f>
        <v>7.0931084550288019E-8</v>
      </c>
      <c r="V116" s="3" t="str">
        <f t="shared" si="16"/>
        <v>Low</v>
      </c>
      <c r="W116" s="6">
        <f t="shared" si="17"/>
        <v>1.2760502110596814E-6</v>
      </c>
      <c r="X116" s="3" t="str">
        <f t="shared" si="18"/>
        <v>Monitor</v>
      </c>
      <c r="Y116" s="3" t="str">
        <f t="shared" si="19"/>
        <v>OK</v>
      </c>
    </row>
    <row r="117" spans="1:25" x14ac:dyDescent="0.25">
      <c r="A117" s="3" t="str">
        <f>Raw_Data!A117</f>
        <v>ad1d5a11-4a28-49fe-ab0d-9d9708af9ae4</v>
      </c>
      <c r="B117" s="3">
        <f>Raw_Data!B117</f>
        <v>21</v>
      </c>
      <c r="C117" s="3" t="str">
        <f>Raw_Data!C117</f>
        <v>Female</v>
      </c>
      <c r="D117" s="3" t="str">
        <f>Raw_Data!D117</f>
        <v>Basic</v>
      </c>
      <c r="E117" s="3">
        <f>Raw_Data!E117</f>
        <v>13.97</v>
      </c>
      <c r="F117" s="3">
        <f>Raw_Data!F117</f>
        <v>14</v>
      </c>
      <c r="G117" s="3" t="str">
        <f>Raw_Data!G117</f>
        <v>North America</v>
      </c>
      <c r="H117" s="3" t="str">
        <f>Raw_Data!H117</f>
        <v>Laptop</v>
      </c>
      <c r="I117" s="3">
        <f>Raw_Data!I117</f>
        <v>8.99</v>
      </c>
      <c r="J117" s="3">
        <f>Raw_Data!J117</f>
        <v>0</v>
      </c>
      <c r="K117" s="3" t="str">
        <f>Raw_Data!K117</f>
        <v>Credit Card</v>
      </c>
      <c r="L117" s="3">
        <f>Raw_Data!L117</f>
        <v>3</v>
      </c>
      <c r="M117" s="3">
        <f>Raw_Data!M117</f>
        <v>0.93</v>
      </c>
      <c r="N117" s="3" t="str">
        <f>Raw_Data!N117</f>
        <v>Romance</v>
      </c>
      <c r="O117" s="3" t="str">
        <f t="shared" si="10"/>
        <v>18-24</v>
      </c>
      <c r="P117" s="3" t="str">
        <f t="shared" si="11"/>
        <v>10-24h</v>
      </c>
      <c r="Q117" s="3" t="str">
        <f t="shared" si="12"/>
        <v>8-21d</v>
      </c>
      <c r="R117" s="3" t="str">
        <f t="shared" si="13"/>
        <v>Medium</v>
      </c>
      <c r="S117" s="3" t="str">
        <f t="shared" si="14"/>
        <v>Low</v>
      </c>
      <c r="T117" s="3" t="str">
        <f t="shared" si="15"/>
        <v>Active</v>
      </c>
      <c r="U117" s="4">
        <f>1/(1+EXP(-(Predictive_Model!$B$5+((B117-Predictive_Model!$B$20)/Predictive_Model!$C$20)*Predictive_Model!$D$20+((E117-Predictive_Model!$B$21)/Predictive_Model!$C$21)*Predictive_Model!$D$21+((F117-Predictive_Model!$B$22)/Predictive_Model!$C$22)*Predictive_Model!$D$22+((I117-Predictive_Model!$B$23)/Predictive_Model!$C$23)*Predictive_Model!$D$23+((L117-Predictive_Model!$B$24)/Predictive_Model!$C$24)*Predictive_Model!$D$24+((M117-Predictive_Model!$B$25)/Predictive_Model!$C$25)*Predictive_Model!$D$25+IF(C117="Male",Predictive_Model!$D$31,IF(C117="Other",Predictive_Model!$D$32,0))+IF(D117="Premium",Predictive_Model!$D$34,IF(D117="Standard",Predictive_Model!$D$35,0))+IF(G117="Asia",Predictive_Model!$D$37,IF(G117="Europe",Predictive_Model!$D$38,IF(G117="North America",Predictive_Model!$D$39,IF(G117="Oceania",Predictive_Model!$D$40,IF(G117="South America",Predictive_Model!$D$41,0)))))+IF(H117="Laptop",Predictive_Model!$D$43,IF(H117="Mobile",Predictive_Model!$D$44,IF(H117="TV",Predictive_Model!$D$45,IF(H117="Tablet",Predictive_Model!$D$46,0))))+IF(K117="Crypto",Predictive_Model!$D$48,IF(K117="Debit Card",Predictive_Model!$D$49,IF(K117="Gift Card",Predictive_Model!$D$50,IF(K117="PayPal",Predictive_Model!$D$51,0))))+IF(N117="Comedy",Predictive_Model!$D$53,IF(N117="Documentary",Predictive_Model!$D$54,IF(N117="Drama",Predictive_Model!$D$55,IF(N117="Horror",Predictive_Model!$D$56,IF(N117="Romance",Predictive_Model!$D$57,IF(N117="Sci-Fi",Predictive_Model!$D$58,0)))))))))</f>
        <v>0.2758014745055582</v>
      </c>
      <c r="V117" s="3" t="str">
        <f t="shared" si="16"/>
        <v>Medium</v>
      </c>
      <c r="W117" s="6">
        <f t="shared" si="17"/>
        <v>2.4794552558049681</v>
      </c>
      <c r="X117" s="3" t="str">
        <f t="shared" si="18"/>
        <v>Monitor</v>
      </c>
      <c r="Y117" s="3" t="str">
        <f t="shared" si="19"/>
        <v>OK</v>
      </c>
    </row>
    <row r="118" spans="1:25" x14ac:dyDescent="0.25">
      <c r="A118" s="3" t="str">
        <f>Raw_Data!A118</f>
        <v>f5a0302a-6df7-4cad-b563-199ad2af75da</v>
      </c>
      <c r="B118" s="3">
        <f>Raw_Data!B118</f>
        <v>35</v>
      </c>
      <c r="C118" s="3" t="str">
        <f>Raw_Data!C118</f>
        <v>Male</v>
      </c>
      <c r="D118" s="3" t="str">
        <f>Raw_Data!D118</f>
        <v>Basic</v>
      </c>
      <c r="E118" s="3">
        <f>Raw_Data!E118</f>
        <v>4.58</v>
      </c>
      <c r="F118" s="3">
        <f>Raw_Data!F118</f>
        <v>42</v>
      </c>
      <c r="G118" s="3" t="str">
        <f>Raw_Data!G118</f>
        <v>South America</v>
      </c>
      <c r="H118" s="3" t="str">
        <f>Raw_Data!H118</f>
        <v>Tablet</v>
      </c>
      <c r="I118" s="3">
        <f>Raw_Data!I118</f>
        <v>8.99</v>
      </c>
      <c r="J118" s="3">
        <f>Raw_Data!J118</f>
        <v>1</v>
      </c>
      <c r="K118" s="3" t="str">
        <f>Raw_Data!K118</f>
        <v>Credit Card</v>
      </c>
      <c r="L118" s="3">
        <f>Raw_Data!L118</f>
        <v>4</v>
      </c>
      <c r="M118" s="3">
        <f>Raw_Data!M118</f>
        <v>0.11</v>
      </c>
      <c r="N118" s="3" t="str">
        <f>Raw_Data!N118</f>
        <v>Romance</v>
      </c>
      <c r="O118" s="3" t="str">
        <f t="shared" si="10"/>
        <v>35-44</v>
      </c>
      <c r="P118" s="3" t="str">
        <f t="shared" si="11"/>
        <v>&lt;10h</v>
      </c>
      <c r="Q118" s="3" t="str">
        <f t="shared" si="12"/>
        <v>22-45d</v>
      </c>
      <c r="R118" s="3" t="str">
        <f t="shared" si="13"/>
        <v>Medium</v>
      </c>
      <c r="S118" s="3" t="str">
        <f t="shared" si="14"/>
        <v>Low</v>
      </c>
      <c r="T118" s="3" t="str">
        <f t="shared" si="15"/>
        <v>Churned</v>
      </c>
      <c r="U118" s="4">
        <f>1/(1+EXP(-(Predictive_Model!$B$5+((B118-Predictive_Model!$B$20)/Predictive_Model!$C$20)*Predictive_Model!$D$20+((E118-Predictive_Model!$B$21)/Predictive_Model!$C$21)*Predictive_Model!$D$21+((F118-Predictive_Model!$B$22)/Predictive_Model!$C$22)*Predictive_Model!$D$22+((I118-Predictive_Model!$B$23)/Predictive_Model!$C$23)*Predictive_Model!$D$23+((L118-Predictive_Model!$B$24)/Predictive_Model!$C$24)*Predictive_Model!$D$24+((M118-Predictive_Model!$B$25)/Predictive_Model!$C$25)*Predictive_Model!$D$25+IF(C118="Male",Predictive_Model!$D$31,IF(C118="Other",Predictive_Model!$D$32,0))+IF(D118="Premium",Predictive_Model!$D$34,IF(D118="Standard",Predictive_Model!$D$35,0))+IF(G118="Asia",Predictive_Model!$D$37,IF(G118="Europe",Predictive_Model!$D$38,IF(G118="North America",Predictive_Model!$D$39,IF(G118="Oceania",Predictive_Model!$D$40,IF(G118="South America",Predictive_Model!$D$41,0)))))+IF(H118="Laptop",Predictive_Model!$D$43,IF(H118="Mobile",Predictive_Model!$D$44,IF(H118="TV",Predictive_Model!$D$45,IF(H118="Tablet",Predictive_Model!$D$46,0))))+IF(K118="Crypto",Predictive_Model!$D$48,IF(K118="Debit Card",Predictive_Model!$D$49,IF(K118="Gift Card",Predictive_Model!$D$50,IF(K118="PayPal",Predictive_Model!$D$51,0))))+IF(N118="Comedy",Predictive_Model!$D$53,IF(N118="Documentary",Predictive_Model!$D$54,IF(N118="Drama",Predictive_Model!$D$55,IF(N118="Horror",Predictive_Model!$D$56,IF(N118="Romance",Predictive_Model!$D$57,IF(N118="Sci-Fi",Predictive_Model!$D$58,0)))))))))</f>
        <v>0.99952810136668446</v>
      </c>
      <c r="V118" s="3" t="str">
        <f t="shared" si="16"/>
        <v>Critical</v>
      </c>
      <c r="W118" s="6">
        <f t="shared" si="17"/>
        <v>8.99</v>
      </c>
      <c r="X118" s="3" t="str">
        <f t="shared" si="18"/>
        <v>Priority 2</v>
      </c>
      <c r="Y118" s="3" t="str">
        <f t="shared" si="19"/>
        <v>OK</v>
      </c>
    </row>
    <row r="119" spans="1:25" x14ac:dyDescent="0.25">
      <c r="A119" s="3" t="str">
        <f>Raw_Data!A119</f>
        <v>2dab7db6-0652-42aa-9bbd-c685fadca648</v>
      </c>
      <c r="B119" s="3">
        <f>Raw_Data!B119</f>
        <v>32</v>
      </c>
      <c r="C119" s="3" t="str">
        <f>Raw_Data!C119</f>
        <v>Other</v>
      </c>
      <c r="D119" s="3" t="str">
        <f>Raw_Data!D119</f>
        <v>Basic</v>
      </c>
      <c r="E119" s="3">
        <f>Raw_Data!E119</f>
        <v>17.18</v>
      </c>
      <c r="F119" s="3">
        <f>Raw_Data!F119</f>
        <v>22</v>
      </c>
      <c r="G119" s="3" t="str">
        <f>Raw_Data!G119</f>
        <v>Africa</v>
      </c>
      <c r="H119" s="3" t="str">
        <f>Raw_Data!H119</f>
        <v>TV</v>
      </c>
      <c r="I119" s="3">
        <f>Raw_Data!I119</f>
        <v>8.99</v>
      </c>
      <c r="J119" s="3">
        <f>Raw_Data!J119</f>
        <v>0</v>
      </c>
      <c r="K119" s="3" t="str">
        <f>Raw_Data!K119</f>
        <v>Crypto</v>
      </c>
      <c r="L119" s="3">
        <f>Raw_Data!L119</f>
        <v>4</v>
      </c>
      <c r="M119" s="3">
        <f>Raw_Data!M119</f>
        <v>0.75</v>
      </c>
      <c r="N119" s="3" t="str">
        <f>Raw_Data!N119</f>
        <v>Romance</v>
      </c>
      <c r="O119" s="3" t="str">
        <f t="shared" si="10"/>
        <v>25-34</v>
      </c>
      <c r="P119" s="3" t="str">
        <f t="shared" si="11"/>
        <v>10-24h</v>
      </c>
      <c r="Q119" s="3" t="str">
        <f t="shared" si="12"/>
        <v>22-45d</v>
      </c>
      <c r="R119" s="3" t="str">
        <f t="shared" si="13"/>
        <v>Medium</v>
      </c>
      <c r="S119" s="3" t="str">
        <f t="shared" si="14"/>
        <v>Low</v>
      </c>
      <c r="T119" s="3" t="str">
        <f t="shared" si="15"/>
        <v>Active</v>
      </c>
      <c r="U119" s="4">
        <f>1/(1+EXP(-(Predictive_Model!$B$5+((B119-Predictive_Model!$B$20)/Predictive_Model!$C$20)*Predictive_Model!$D$20+((E119-Predictive_Model!$B$21)/Predictive_Model!$C$21)*Predictive_Model!$D$21+((F119-Predictive_Model!$B$22)/Predictive_Model!$C$22)*Predictive_Model!$D$22+((I119-Predictive_Model!$B$23)/Predictive_Model!$C$23)*Predictive_Model!$D$23+((L119-Predictive_Model!$B$24)/Predictive_Model!$C$24)*Predictive_Model!$D$24+((M119-Predictive_Model!$B$25)/Predictive_Model!$C$25)*Predictive_Model!$D$25+IF(C119="Male",Predictive_Model!$D$31,IF(C119="Other",Predictive_Model!$D$32,0))+IF(D119="Premium",Predictive_Model!$D$34,IF(D119="Standard",Predictive_Model!$D$35,0))+IF(G119="Asia",Predictive_Model!$D$37,IF(G119="Europe",Predictive_Model!$D$38,IF(G119="North America",Predictive_Model!$D$39,IF(G119="Oceania",Predictive_Model!$D$40,IF(G119="South America",Predictive_Model!$D$41,0)))))+IF(H119="Laptop",Predictive_Model!$D$43,IF(H119="Mobile",Predictive_Model!$D$44,IF(H119="TV",Predictive_Model!$D$45,IF(H119="Tablet",Predictive_Model!$D$46,0))))+IF(K119="Crypto",Predictive_Model!$D$48,IF(K119="Debit Card",Predictive_Model!$D$49,IF(K119="Gift Card",Predictive_Model!$D$50,IF(K119="PayPal",Predictive_Model!$D$51,0))))+IF(N119="Comedy",Predictive_Model!$D$53,IF(N119="Documentary",Predictive_Model!$D$54,IF(N119="Drama",Predictive_Model!$D$55,IF(N119="Horror",Predictive_Model!$D$56,IF(N119="Romance",Predictive_Model!$D$57,IF(N119="Sci-Fi",Predictive_Model!$D$58,0)))))))))</f>
        <v>0.13533352367252804</v>
      </c>
      <c r="V119" s="3" t="str">
        <f t="shared" si="16"/>
        <v>Low</v>
      </c>
      <c r="W119" s="6">
        <f t="shared" si="17"/>
        <v>1.2166483778160271</v>
      </c>
      <c r="X119" s="3" t="str">
        <f t="shared" si="18"/>
        <v>Monitor</v>
      </c>
      <c r="Y119" s="3" t="str">
        <f t="shared" si="19"/>
        <v>OK</v>
      </c>
    </row>
    <row r="120" spans="1:25" x14ac:dyDescent="0.25">
      <c r="A120" s="3" t="str">
        <f>Raw_Data!A120</f>
        <v>123f622f-26f1-431d-bc19-2219c6e7fc86</v>
      </c>
      <c r="B120" s="3">
        <f>Raw_Data!B120</f>
        <v>65</v>
      </c>
      <c r="C120" s="3" t="str">
        <f>Raw_Data!C120</f>
        <v>Female</v>
      </c>
      <c r="D120" s="3" t="str">
        <f>Raw_Data!D120</f>
        <v>Premium</v>
      </c>
      <c r="E120" s="3">
        <f>Raw_Data!E120</f>
        <v>4.8899999999999997</v>
      </c>
      <c r="F120" s="3">
        <f>Raw_Data!F120</f>
        <v>6</v>
      </c>
      <c r="G120" s="3" t="str">
        <f>Raw_Data!G120</f>
        <v>Asia</v>
      </c>
      <c r="H120" s="3" t="str">
        <f>Raw_Data!H120</f>
        <v>TV</v>
      </c>
      <c r="I120" s="3">
        <f>Raw_Data!I120</f>
        <v>17.989999999999998</v>
      </c>
      <c r="J120" s="3">
        <f>Raw_Data!J120</f>
        <v>0</v>
      </c>
      <c r="K120" s="3" t="str">
        <f>Raw_Data!K120</f>
        <v>Gift Card</v>
      </c>
      <c r="L120" s="3">
        <f>Raw_Data!L120</f>
        <v>1</v>
      </c>
      <c r="M120" s="3">
        <f>Raw_Data!M120</f>
        <v>0.7</v>
      </c>
      <c r="N120" s="3" t="str">
        <f>Raw_Data!N120</f>
        <v>Documentary</v>
      </c>
      <c r="O120" s="3" t="str">
        <f t="shared" si="10"/>
        <v>55-70</v>
      </c>
      <c r="P120" s="3" t="str">
        <f t="shared" si="11"/>
        <v>&lt;10h</v>
      </c>
      <c r="Q120" s="3" t="str">
        <f t="shared" si="12"/>
        <v>0-7d</v>
      </c>
      <c r="R120" s="3" t="str">
        <f t="shared" si="13"/>
        <v>Medium</v>
      </c>
      <c r="S120" s="3" t="str">
        <f t="shared" si="14"/>
        <v>High</v>
      </c>
      <c r="T120" s="3" t="str">
        <f t="shared" si="15"/>
        <v>Active</v>
      </c>
      <c r="U120" s="4">
        <f>1/(1+EXP(-(Predictive_Model!$B$5+((B120-Predictive_Model!$B$20)/Predictive_Model!$C$20)*Predictive_Model!$D$20+((E120-Predictive_Model!$B$21)/Predictive_Model!$C$21)*Predictive_Model!$D$21+((F120-Predictive_Model!$B$22)/Predictive_Model!$C$22)*Predictive_Model!$D$22+((I120-Predictive_Model!$B$23)/Predictive_Model!$C$23)*Predictive_Model!$D$23+((L120-Predictive_Model!$B$24)/Predictive_Model!$C$24)*Predictive_Model!$D$24+((M120-Predictive_Model!$B$25)/Predictive_Model!$C$25)*Predictive_Model!$D$25+IF(C120="Male",Predictive_Model!$D$31,IF(C120="Other",Predictive_Model!$D$32,0))+IF(D120="Premium",Predictive_Model!$D$34,IF(D120="Standard",Predictive_Model!$D$35,0))+IF(G120="Asia",Predictive_Model!$D$37,IF(G120="Europe",Predictive_Model!$D$38,IF(G120="North America",Predictive_Model!$D$39,IF(G120="Oceania",Predictive_Model!$D$40,IF(G120="South America",Predictive_Model!$D$41,0)))))+IF(H120="Laptop",Predictive_Model!$D$43,IF(H120="Mobile",Predictive_Model!$D$44,IF(H120="TV",Predictive_Model!$D$45,IF(H120="Tablet",Predictive_Model!$D$46,0))))+IF(K120="Crypto",Predictive_Model!$D$48,IF(K120="Debit Card",Predictive_Model!$D$49,IF(K120="Gift Card",Predictive_Model!$D$50,IF(K120="PayPal",Predictive_Model!$D$51,0))))+IF(N120="Comedy",Predictive_Model!$D$53,IF(N120="Documentary",Predictive_Model!$D$54,IF(N120="Drama",Predictive_Model!$D$55,IF(N120="Horror",Predictive_Model!$D$56,IF(N120="Romance",Predictive_Model!$D$57,IF(N120="Sci-Fi",Predictive_Model!$D$58,0)))))))))</f>
        <v>0.44396915622576433</v>
      </c>
      <c r="V120" s="3" t="str">
        <f t="shared" si="16"/>
        <v>Medium</v>
      </c>
      <c r="W120" s="6">
        <f t="shared" si="17"/>
        <v>7.9870051205014994</v>
      </c>
      <c r="X120" s="3" t="str">
        <f t="shared" si="18"/>
        <v>Monitor</v>
      </c>
      <c r="Y120" s="3" t="str">
        <f t="shared" si="19"/>
        <v>OK</v>
      </c>
    </row>
    <row r="121" spans="1:25" x14ac:dyDescent="0.25">
      <c r="A121" s="3" t="str">
        <f>Raw_Data!A121</f>
        <v>4b9d865e-50f1-447e-8e49-89d2c6acd3b3</v>
      </c>
      <c r="B121" s="3">
        <f>Raw_Data!B121</f>
        <v>59</v>
      </c>
      <c r="C121" s="3" t="str">
        <f>Raw_Data!C121</f>
        <v>Other</v>
      </c>
      <c r="D121" s="3" t="str">
        <f>Raw_Data!D121</f>
        <v>Standard</v>
      </c>
      <c r="E121" s="3">
        <f>Raw_Data!E121</f>
        <v>6.77</v>
      </c>
      <c r="F121" s="3">
        <f>Raw_Data!F121</f>
        <v>22</v>
      </c>
      <c r="G121" s="3" t="str">
        <f>Raw_Data!G121</f>
        <v>Oceania</v>
      </c>
      <c r="H121" s="3" t="str">
        <f>Raw_Data!H121</f>
        <v>Tablet</v>
      </c>
      <c r="I121" s="3">
        <f>Raw_Data!I121</f>
        <v>13.99</v>
      </c>
      <c r="J121" s="3">
        <f>Raw_Data!J121</f>
        <v>0</v>
      </c>
      <c r="K121" s="3" t="str">
        <f>Raw_Data!K121</f>
        <v>Debit Card</v>
      </c>
      <c r="L121" s="3">
        <f>Raw_Data!L121</f>
        <v>1</v>
      </c>
      <c r="M121" s="3">
        <f>Raw_Data!M121</f>
        <v>0.28999999999999998</v>
      </c>
      <c r="N121" s="3" t="str">
        <f>Raw_Data!N121</f>
        <v>Sci-Fi</v>
      </c>
      <c r="O121" s="3" t="str">
        <f t="shared" si="10"/>
        <v>55-70</v>
      </c>
      <c r="P121" s="3" t="str">
        <f t="shared" si="11"/>
        <v>&lt;10h</v>
      </c>
      <c r="Q121" s="3" t="str">
        <f t="shared" si="12"/>
        <v>22-45d</v>
      </c>
      <c r="R121" s="3" t="str">
        <f t="shared" si="13"/>
        <v>Medium</v>
      </c>
      <c r="S121" s="3" t="str">
        <f t="shared" si="14"/>
        <v>Mid</v>
      </c>
      <c r="T121" s="3" t="str">
        <f t="shared" si="15"/>
        <v>Active</v>
      </c>
      <c r="U121" s="4">
        <f>1/(1+EXP(-(Predictive_Model!$B$5+((B121-Predictive_Model!$B$20)/Predictive_Model!$C$20)*Predictive_Model!$D$20+((E121-Predictive_Model!$B$21)/Predictive_Model!$C$21)*Predictive_Model!$D$21+((F121-Predictive_Model!$B$22)/Predictive_Model!$C$22)*Predictive_Model!$D$22+((I121-Predictive_Model!$B$23)/Predictive_Model!$C$23)*Predictive_Model!$D$23+((L121-Predictive_Model!$B$24)/Predictive_Model!$C$24)*Predictive_Model!$D$24+((M121-Predictive_Model!$B$25)/Predictive_Model!$C$25)*Predictive_Model!$D$25+IF(C121="Male",Predictive_Model!$D$31,IF(C121="Other",Predictive_Model!$D$32,0))+IF(D121="Premium",Predictive_Model!$D$34,IF(D121="Standard",Predictive_Model!$D$35,0))+IF(G121="Asia",Predictive_Model!$D$37,IF(G121="Europe",Predictive_Model!$D$38,IF(G121="North America",Predictive_Model!$D$39,IF(G121="Oceania",Predictive_Model!$D$40,IF(G121="South America",Predictive_Model!$D$41,0)))))+IF(H121="Laptop",Predictive_Model!$D$43,IF(H121="Mobile",Predictive_Model!$D$44,IF(H121="TV",Predictive_Model!$D$45,IF(H121="Tablet",Predictive_Model!$D$46,0))))+IF(K121="Crypto",Predictive_Model!$D$48,IF(K121="Debit Card",Predictive_Model!$D$49,IF(K121="Gift Card",Predictive_Model!$D$50,IF(K121="PayPal",Predictive_Model!$D$51,0))))+IF(N121="Comedy",Predictive_Model!$D$53,IF(N121="Documentary",Predictive_Model!$D$54,IF(N121="Drama",Predictive_Model!$D$55,IF(N121="Horror",Predictive_Model!$D$56,IF(N121="Romance",Predictive_Model!$D$57,IF(N121="Sci-Fi",Predictive_Model!$D$58,0)))))))))</f>
        <v>0.99353365587625919</v>
      </c>
      <c r="V121" s="3" t="str">
        <f t="shared" si="16"/>
        <v>Critical</v>
      </c>
      <c r="W121" s="6">
        <f t="shared" si="17"/>
        <v>13.899535845708867</v>
      </c>
      <c r="X121" s="3" t="str">
        <f t="shared" si="18"/>
        <v>Priority 2</v>
      </c>
      <c r="Y121" s="3" t="str">
        <f t="shared" si="19"/>
        <v>OK</v>
      </c>
    </row>
    <row r="122" spans="1:25" x14ac:dyDescent="0.25">
      <c r="A122" s="3" t="str">
        <f>Raw_Data!A122</f>
        <v>4891e3c6-f53b-45af-ad62-12572f687302</v>
      </c>
      <c r="B122" s="3">
        <f>Raw_Data!B122</f>
        <v>70</v>
      </c>
      <c r="C122" s="3" t="str">
        <f>Raw_Data!C122</f>
        <v>Other</v>
      </c>
      <c r="D122" s="3" t="str">
        <f>Raw_Data!D122</f>
        <v>Basic</v>
      </c>
      <c r="E122" s="3">
        <f>Raw_Data!E122</f>
        <v>1.28</v>
      </c>
      <c r="F122" s="3">
        <f>Raw_Data!F122</f>
        <v>52</v>
      </c>
      <c r="G122" s="3" t="str">
        <f>Raw_Data!G122</f>
        <v>Asia</v>
      </c>
      <c r="H122" s="3" t="str">
        <f>Raw_Data!H122</f>
        <v>Mobile</v>
      </c>
      <c r="I122" s="3">
        <f>Raw_Data!I122</f>
        <v>8.99</v>
      </c>
      <c r="J122" s="3">
        <f>Raw_Data!J122</f>
        <v>1</v>
      </c>
      <c r="K122" s="3" t="str">
        <f>Raw_Data!K122</f>
        <v>Credit Card</v>
      </c>
      <c r="L122" s="3">
        <f>Raw_Data!L122</f>
        <v>5</v>
      </c>
      <c r="M122" s="3">
        <f>Raw_Data!M122</f>
        <v>0.02</v>
      </c>
      <c r="N122" s="3" t="str">
        <f>Raw_Data!N122</f>
        <v>Action</v>
      </c>
      <c r="O122" s="3" t="str">
        <f t="shared" si="10"/>
        <v>55-70</v>
      </c>
      <c r="P122" s="3" t="str">
        <f t="shared" si="11"/>
        <v>&lt;10h</v>
      </c>
      <c r="Q122" s="3" t="str">
        <f t="shared" si="12"/>
        <v>46-60d</v>
      </c>
      <c r="R122" s="3" t="str">
        <f t="shared" si="13"/>
        <v>Low</v>
      </c>
      <c r="S122" s="3" t="str">
        <f t="shared" si="14"/>
        <v>Low</v>
      </c>
      <c r="T122" s="3" t="str">
        <f t="shared" si="15"/>
        <v>Churned</v>
      </c>
      <c r="U122" s="4">
        <f>1/(1+EXP(-(Predictive_Model!$B$5+((B122-Predictive_Model!$B$20)/Predictive_Model!$C$20)*Predictive_Model!$D$20+((E122-Predictive_Model!$B$21)/Predictive_Model!$C$21)*Predictive_Model!$D$21+((F122-Predictive_Model!$B$22)/Predictive_Model!$C$22)*Predictive_Model!$D$22+((I122-Predictive_Model!$B$23)/Predictive_Model!$C$23)*Predictive_Model!$D$23+((L122-Predictive_Model!$B$24)/Predictive_Model!$C$24)*Predictive_Model!$D$24+((M122-Predictive_Model!$B$25)/Predictive_Model!$C$25)*Predictive_Model!$D$25+IF(C122="Male",Predictive_Model!$D$31,IF(C122="Other",Predictive_Model!$D$32,0))+IF(D122="Premium",Predictive_Model!$D$34,IF(D122="Standard",Predictive_Model!$D$35,0))+IF(G122="Asia",Predictive_Model!$D$37,IF(G122="Europe",Predictive_Model!$D$38,IF(G122="North America",Predictive_Model!$D$39,IF(G122="Oceania",Predictive_Model!$D$40,IF(G122="South America",Predictive_Model!$D$41,0)))))+IF(H122="Laptop",Predictive_Model!$D$43,IF(H122="Mobile",Predictive_Model!$D$44,IF(H122="TV",Predictive_Model!$D$45,IF(H122="Tablet",Predictive_Model!$D$46,0))))+IF(K122="Crypto",Predictive_Model!$D$48,IF(K122="Debit Card",Predictive_Model!$D$49,IF(K122="Gift Card",Predictive_Model!$D$50,IF(K122="PayPal",Predictive_Model!$D$51,0))))+IF(N122="Comedy",Predictive_Model!$D$53,IF(N122="Documentary",Predictive_Model!$D$54,IF(N122="Drama",Predictive_Model!$D$55,IF(N122="Horror",Predictive_Model!$D$56,IF(N122="Romance",Predictive_Model!$D$57,IF(N122="Sci-Fi",Predictive_Model!$D$58,0)))))))))</f>
        <v>0.99991762399352235</v>
      </c>
      <c r="V122" s="3" t="str">
        <f t="shared" si="16"/>
        <v>Critical</v>
      </c>
      <c r="W122" s="6">
        <f t="shared" si="17"/>
        <v>8.99</v>
      </c>
      <c r="X122" s="3" t="str">
        <f t="shared" si="18"/>
        <v>Priority 2</v>
      </c>
      <c r="Y122" s="3" t="str">
        <f t="shared" si="19"/>
        <v>OK</v>
      </c>
    </row>
    <row r="123" spans="1:25" x14ac:dyDescent="0.25">
      <c r="A123" s="3" t="str">
        <f>Raw_Data!A123</f>
        <v>2e3a45b3-b511-42dd-b3e3-e9ce9d182b7a</v>
      </c>
      <c r="B123" s="3">
        <f>Raw_Data!B123</f>
        <v>63</v>
      </c>
      <c r="C123" s="3" t="str">
        <f>Raw_Data!C123</f>
        <v>Male</v>
      </c>
      <c r="D123" s="3" t="str">
        <f>Raw_Data!D123</f>
        <v>Premium</v>
      </c>
      <c r="E123" s="3">
        <f>Raw_Data!E123</f>
        <v>8.5399999999999991</v>
      </c>
      <c r="F123" s="3">
        <f>Raw_Data!F123</f>
        <v>51</v>
      </c>
      <c r="G123" s="3" t="str">
        <f>Raw_Data!G123</f>
        <v>North America</v>
      </c>
      <c r="H123" s="3" t="str">
        <f>Raw_Data!H123</f>
        <v>Tablet</v>
      </c>
      <c r="I123" s="3">
        <f>Raw_Data!I123</f>
        <v>17.989999999999998</v>
      </c>
      <c r="J123" s="3">
        <f>Raw_Data!J123</f>
        <v>0</v>
      </c>
      <c r="K123" s="3" t="str">
        <f>Raw_Data!K123</f>
        <v>Credit Card</v>
      </c>
      <c r="L123" s="3">
        <f>Raw_Data!L123</f>
        <v>5</v>
      </c>
      <c r="M123" s="3">
        <f>Raw_Data!M123</f>
        <v>0.16</v>
      </c>
      <c r="N123" s="3" t="str">
        <f>Raw_Data!N123</f>
        <v>Documentary</v>
      </c>
      <c r="O123" s="3" t="str">
        <f t="shared" si="10"/>
        <v>55-70</v>
      </c>
      <c r="P123" s="3" t="str">
        <f t="shared" si="11"/>
        <v>&lt;10h</v>
      </c>
      <c r="Q123" s="3" t="str">
        <f t="shared" si="12"/>
        <v>46-60d</v>
      </c>
      <c r="R123" s="3" t="str">
        <f t="shared" si="13"/>
        <v>Low</v>
      </c>
      <c r="S123" s="3" t="str">
        <f t="shared" si="14"/>
        <v>High</v>
      </c>
      <c r="T123" s="3" t="str">
        <f t="shared" si="15"/>
        <v>Active</v>
      </c>
      <c r="U123" s="4">
        <f>1/(1+EXP(-(Predictive_Model!$B$5+((B123-Predictive_Model!$B$20)/Predictive_Model!$C$20)*Predictive_Model!$D$20+((E123-Predictive_Model!$B$21)/Predictive_Model!$C$21)*Predictive_Model!$D$21+((F123-Predictive_Model!$B$22)/Predictive_Model!$C$22)*Predictive_Model!$D$22+((I123-Predictive_Model!$B$23)/Predictive_Model!$C$23)*Predictive_Model!$D$23+((L123-Predictive_Model!$B$24)/Predictive_Model!$C$24)*Predictive_Model!$D$24+((M123-Predictive_Model!$B$25)/Predictive_Model!$C$25)*Predictive_Model!$D$25+IF(C123="Male",Predictive_Model!$D$31,IF(C123="Other",Predictive_Model!$D$32,0))+IF(D123="Premium",Predictive_Model!$D$34,IF(D123="Standard",Predictive_Model!$D$35,0))+IF(G123="Asia",Predictive_Model!$D$37,IF(G123="Europe",Predictive_Model!$D$38,IF(G123="North America",Predictive_Model!$D$39,IF(G123="Oceania",Predictive_Model!$D$40,IF(G123="South America",Predictive_Model!$D$41,0)))))+IF(H123="Laptop",Predictive_Model!$D$43,IF(H123="Mobile",Predictive_Model!$D$44,IF(H123="TV",Predictive_Model!$D$45,IF(H123="Tablet",Predictive_Model!$D$46,0))))+IF(K123="Crypto",Predictive_Model!$D$48,IF(K123="Debit Card",Predictive_Model!$D$49,IF(K123="Gift Card",Predictive_Model!$D$50,IF(K123="PayPal",Predictive_Model!$D$51,0))))+IF(N123="Comedy",Predictive_Model!$D$53,IF(N123="Documentary",Predictive_Model!$D$54,IF(N123="Drama",Predictive_Model!$D$55,IF(N123="Horror",Predictive_Model!$D$56,IF(N123="Romance",Predictive_Model!$D$57,IF(N123="Sci-Fi",Predictive_Model!$D$58,0)))))))))</f>
        <v>0.97812565753718428</v>
      </c>
      <c r="V123" s="3" t="str">
        <f t="shared" si="16"/>
        <v>Critical</v>
      </c>
      <c r="W123" s="6">
        <f t="shared" si="17"/>
        <v>17.596480579093942</v>
      </c>
      <c r="X123" s="3" t="str">
        <f t="shared" si="18"/>
        <v>Priority 1</v>
      </c>
      <c r="Y123" s="3" t="str">
        <f t="shared" si="19"/>
        <v>OK</v>
      </c>
    </row>
    <row r="124" spans="1:25" x14ac:dyDescent="0.25">
      <c r="A124" s="3" t="str">
        <f>Raw_Data!A124</f>
        <v>5519a119-ca14-4ca1-9518-40ab23d4ea93</v>
      </c>
      <c r="B124" s="3">
        <f>Raw_Data!B124</f>
        <v>29</v>
      </c>
      <c r="C124" s="3" t="str">
        <f>Raw_Data!C124</f>
        <v>Other</v>
      </c>
      <c r="D124" s="3" t="str">
        <f>Raw_Data!D124</f>
        <v>Basic</v>
      </c>
      <c r="E124" s="3">
        <f>Raw_Data!E124</f>
        <v>17.579999999999998</v>
      </c>
      <c r="F124" s="3">
        <f>Raw_Data!F124</f>
        <v>2</v>
      </c>
      <c r="G124" s="3" t="str">
        <f>Raw_Data!G124</f>
        <v>Europe</v>
      </c>
      <c r="H124" s="3" t="str">
        <f>Raw_Data!H124</f>
        <v>Desktop</v>
      </c>
      <c r="I124" s="3">
        <f>Raw_Data!I124</f>
        <v>8.99</v>
      </c>
      <c r="J124" s="3">
        <f>Raw_Data!J124</f>
        <v>0</v>
      </c>
      <c r="K124" s="3" t="str">
        <f>Raw_Data!K124</f>
        <v>PayPal</v>
      </c>
      <c r="L124" s="3">
        <f>Raw_Data!L124</f>
        <v>1</v>
      </c>
      <c r="M124" s="3">
        <f>Raw_Data!M124</f>
        <v>5.86</v>
      </c>
      <c r="N124" s="3" t="str">
        <f>Raw_Data!N124</f>
        <v>Action</v>
      </c>
      <c r="O124" s="3" t="str">
        <f t="shared" si="10"/>
        <v>25-34</v>
      </c>
      <c r="P124" s="3" t="str">
        <f t="shared" si="11"/>
        <v>10-24h</v>
      </c>
      <c r="Q124" s="3" t="str">
        <f t="shared" si="12"/>
        <v>0-7d</v>
      </c>
      <c r="R124" s="3" t="str">
        <f t="shared" si="13"/>
        <v>Medium</v>
      </c>
      <c r="S124" s="3" t="str">
        <f t="shared" si="14"/>
        <v>Low</v>
      </c>
      <c r="T124" s="3" t="str">
        <f t="shared" si="15"/>
        <v>Active</v>
      </c>
      <c r="U124" s="4">
        <f>1/(1+EXP(-(Predictive_Model!$B$5+((B124-Predictive_Model!$B$20)/Predictive_Model!$C$20)*Predictive_Model!$D$20+((E124-Predictive_Model!$B$21)/Predictive_Model!$C$21)*Predictive_Model!$D$21+((F124-Predictive_Model!$B$22)/Predictive_Model!$C$22)*Predictive_Model!$D$22+((I124-Predictive_Model!$B$23)/Predictive_Model!$C$23)*Predictive_Model!$D$23+((L124-Predictive_Model!$B$24)/Predictive_Model!$C$24)*Predictive_Model!$D$24+((M124-Predictive_Model!$B$25)/Predictive_Model!$C$25)*Predictive_Model!$D$25+IF(C124="Male",Predictive_Model!$D$31,IF(C124="Other",Predictive_Model!$D$32,0))+IF(D124="Premium",Predictive_Model!$D$34,IF(D124="Standard",Predictive_Model!$D$35,0))+IF(G124="Asia",Predictive_Model!$D$37,IF(G124="Europe",Predictive_Model!$D$38,IF(G124="North America",Predictive_Model!$D$39,IF(G124="Oceania",Predictive_Model!$D$40,IF(G124="South America",Predictive_Model!$D$41,0)))))+IF(H124="Laptop",Predictive_Model!$D$43,IF(H124="Mobile",Predictive_Model!$D$44,IF(H124="TV",Predictive_Model!$D$45,IF(H124="Tablet",Predictive_Model!$D$46,0))))+IF(K124="Crypto",Predictive_Model!$D$48,IF(K124="Debit Card",Predictive_Model!$D$49,IF(K124="Gift Card",Predictive_Model!$D$50,IF(K124="PayPal",Predictive_Model!$D$51,0))))+IF(N124="Comedy",Predictive_Model!$D$53,IF(N124="Documentary",Predictive_Model!$D$54,IF(N124="Drama",Predictive_Model!$D$55,IF(N124="Horror",Predictive_Model!$D$56,IF(N124="Romance",Predictive_Model!$D$57,IF(N124="Sci-Fi",Predictive_Model!$D$58,0)))))))))</f>
        <v>2.0420019172571291E-5</v>
      </c>
      <c r="V124" s="3" t="str">
        <f t="shared" si="16"/>
        <v>Low</v>
      </c>
      <c r="W124" s="6">
        <f t="shared" si="17"/>
        <v>1.8357597236141592E-4</v>
      </c>
      <c r="X124" s="3" t="str">
        <f t="shared" si="18"/>
        <v>Monitor</v>
      </c>
      <c r="Y124" s="3" t="str">
        <f t="shared" si="19"/>
        <v>OK</v>
      </c>
    </row>
    <row r="125" spans="1:25" x14ac:dyDescent="0.25">
      <c r="A125" s="3" t="str">
        <f>Raw_Data!A125</f>
        <v>ccaded82-6e9b-4863-b165-cb90cb39fd26</v>
      </c>
      <c r="B125" s="3">
        <f>Raw_Data!B125</f>
        <v>30</v>
      </c>
      <c r="C125" s="3" t="str">
        <f>Raw_Data!C125</f>
        <v>Other</v>
      </c>
      <c r="D125" s="3" t="str">
        <f>Raw_Data!D125</f>
        <v>Basic</v>
      </c>
      <c r="E125" s="3">
        <f>Raw_Data!E125</f>
        <v>9.2799999999999994</v>
      </c>
      <c r="F125" s="3">
        <f>Raw_Data!F125</f>
        <v>44</v>
      </c>
      <c r="G125" s="3" t="str">
        <f>Raw_Data!G125</f>
        <v>North America</v>
      </c>
      <c r="H125" s="3" t="str">
        <f>Raw_Data!H125</f>
        <v>Tablet</v>
      </c>
      <c r="I125" s="3">
        <f>Raw_Data!I125</f>
        <v>8.99</v>
      </c>
      <c r="J125" s="3">
        <f>Raw_Data!J125</f>
        <v>1</v>
      </c>
      <c r="K125" s="3" t="str">
        <f>Raw_Data!K125</f>
        <v>PayPal</v>
      </c>
      <c r="L125" s="3">
        <f>Raw_Data!L125</f>
        <v>4</v>
      </c>
      <c r="M125" s="3">
        <f>Raw_Data!M125</f>
        <v>0.21</v>
      </c>
      <c r="N125" s="3" t="str">
        <f>Raw_Data!N125</f>
        <v>Action</v>
      </c>
      <c r="O125" s="3" t="str">
        <f t="shared" si="10"/>
        <v>25-34</v>
      </c>
      <c r="P125" s="3" t="str">
        <f t="shared" si="11"/>
        <v>&lt;10h</v>
      </c>
      <c r="Q125" s="3" t="str">
        <f t="shared" si="12"/>
        <v>22-45d</v>
      </c>
      <c r="R125" s="3" t="str">
        <f t="shared" si="13"/>
        <v>Medium</v>
      </c>
      <c r="S125" s="3" t="str">
        <f t="shared" si="14"/>
        <v>Low</v>
      </c>
      <c r="T125" s="3" t="str">
        <f t="shared" si="15"/>
        <v>Churned</v>
      </c>
      <c r="U125" s="4">
        <f>1/(1+EXP(-(Predictive_Model!$B$5+((B125-Predictive_Model!$B$20)/Predictive_Model!$C$20)*Predictive_Model!$D$20+((E125-Predictive_Model!$B$21)/Predictive_Model!$C$21)*Predictive_Model!$D$21+((F125-Predictive_Model!$B$22)/Predictive_Model!$C$22)*Predictive_Model!$D$22+((I125-Predictive_Model!$B$23)/Predictive_Model!$C$23)*Predictive_Model!$D$23+((L125-Predictive_Model!$B$24)/Predictive_Model!$C$24)*Predictive_Model!$D$24+((M125-Predictive_Model!$B$25)/Predictive_Model!$C$25)*Predictive_Model!$D$25+IF(C125="Male",Predictive_Model!$D$31,IF(C125="Other",Predictive_Model!$D$32,0))+IF(D125="Premium",Predictive_Model!$D$34,IF(D125="Standard",Predictive_Model!$D$35,0))+IF(G125="Asia",Predictive_Model!$D$37,IF(G125="Europe",Predictive_Model!$D$38,IF(G125="North America",Predictive_Model!$D$39,IF(G125="Oceania",Predictive_Model!$D$40,IF(G125="South America",Predictive_Model!$D$41,0)))))+IF(H125="Laptop",Predictive_Model!$D$43,IF(H125="Mobile",Predictive_Model!$D$44,IF(H125="TV",Predictive_Model!$D$45,IF(H125="Tablet",Predictive_Model!$D$46,0))))+IF(K125="Crypto",Predictive_Model!$D$48,IF(K125="Debit Card",Predictive_Model!$D$49,IF(K125="Gift Card",Predictive_Model!$D$50,IF(K125="PayPal",Predictive_Model!$D$51,0))))+IF(N125="Comedy",Predictive_Model!$D$53,IF(N125="Documentary",Predictive_Model!$D$54,IF(N125="Drama",Predictive_Model!$D$55,IF(N125="Horror",Predictive_Model!$D$56,IF(N125="Romance",Predictive_Model!$D$57,IF(N125="Sci-Fi",Predictive_Model!$D$58,0)))))))))</f>
        <v>0.99791354886580552</v>
      </c>
      <c r="V125" s="3" t="str">
        <f t="shared" si="16"/>
        <v>Critical</v>
      </c>
      <c r="W125" s="6">
        <f t="shared" si="17"/>
        <v>8.99</v>
      </c>
      <c r="X125" s="3" t="str">
        <f t="shared" si="18"/>
        <v>Priority 2</v>
      </c>
      <c r="Y125" s="3" t="str">
        <f t="shared" si="19"/>
        <v>OK</v>
      </c>
    </row>
    <row r="126" spans="1:25" x14ac:dyDescent="0.25">
      <c r="A126" s="3" t="str">
        <f>Raw_Data!A126</f>
        <v>52c7f909-500a-4c6d-851d-e504c27ec859</v>
      </c>
      <c r="B126" s="3">
        <f>Raw_Data!B126</f>
        <v>52</v>
      </c>
      <c r="C126" s="3" t="str">
        <f>Raw_Data!C126</f>
        <v>Other</v>
      </c>
      <c r="D126" s="3" t="str">
        <f>Raw_Data!D126</f>
        <v>Basic</v>
      </c>
      <c r="E126" s="3">
        <f>Raw_Data!E126</f>
        <v>6.18</v>
      </c>
      <c r="F126" s="3">
        <f>Raw_Data!F126</f>
        <v>41</v>
      </c>
      <c r="G126" s="3" t="str">
        <f>Raw_Data!G126</f>
        <v>South America</v>
      </c>
      <c r="H126" s="3" t="str">
        <f>Raw_Data!H126</f>
        <v>Tablet</v>
      </c>
      <c r="I126" s="3">
        <f>Raw_Data!I126</f>
        <v>8.99</v>
      </c>
      <c r="J126" s="3">
        <f>Raw_Data!J126</f>
        <v>1</v>
      </c>
      <c r="K126" s="3" t="str">
        <f>Raw_Data!K126</f>
        <v>Gift Card</v>
      </c>
      <c r="L126" s="3">
        <f>Raw_Data!L126</f>
        <v>3</v>
      </c>
      <c r="M126" s="3">
        <f>Raw_Data!M126</f>
        <v>0.15</v>
      </c>
      <c r="N126" s="3" t="str">
        <f>Raw_Data!N126</f>
        <v>Comedy</v>
      </c>
      <c r="O126" s="3" t="str">
        <f t="shared" si="10"/>
        <v>45-54</v>
      </c>
      <c r="P126" s="3" t="str">
        <f t="shared" si="11"/>
        <v>&lt;10h</v>
      </c>
      <c r="Q126" s="3" t="str">
        <f t="shared" si="12"/>
        <v>22-45d</v>
      </c>
      <c r="R126" s="3" t="str">
        <f t="shared" si="13"/>
        <v>Medium</v>
      </c>
      <c r="S126" s="3" t="str">
        <f t="shared" si="14"/>
        <v>Low</v>
      </c>
      <c r="T126" s="3" t="str">
        <f t="shared" si="15"/>
        <v>Churned</v>
      </c>
      <c r="U126" s="4">
        <f>1/(1+EXP(-(Predictive_Model!$B$5+((B126-Predictive_Model!$B$20)/Predictive_Model!$C$20)*Predictive_Model!$D$20+((E126-Predictive_Model!$B$21)/Predictive_Model!$C$21)*Predictive_Model!$D$21+((F126-Predictive_Model!$B$22)/Predictive_Model!$C$22)*Predictive_Model!$D$22+((I126-Predictive_Model!$B$23)/Predictive_Model!$C$23)*Predictive_Model!$D$23+((L126-Predictive_Model!$B$24)/Predictive_Model!$C$24)*Predictive_Model!$D$24+((M126-Predictive_Model!$B$25)/Predictive_Model!$C$25)*Predictive_Model!$D$25+IF(C126="Male",Predictive_Model!$D$31,IF(C126="Other",Predictive_Model!$D$32,0))+IF(D126="Premium",Predictive_Model!$D$34,IF(D126="Standard",Predictive_Model!$D$35,0))+IF(G126="Asia",Predictive_Model!$D$37,IF(G126="Europe",Predictive_Model!$D$38,IF(G126="North America",Predictive_Model!$D$39,IF(G126="Oceania",Predictive_Model!$D$40,IF(G126="South America",Predictive_Model!$D$41,0)))))+IF(H126="Laptop",Predictive_Model!$D$43,IF(H126="Mobile",Predictive_Model!$D$44,IF(H126="TV",Predictive_Model!$D$45,IF(H126="Tablet",Predictive_Model!$D$46,0))))+IF(K126="Crypto",Predictive_Model!$D$48,IF(K126="Debit Card",Predictive_Model!$D$49,IF(K126="Gift Card",Predictive_Model!$D$50,IF(K126="PayPal",Predictive_Model!$D$51,0))))+IF(N126="Comedy",Predictive_Model!$D$53,IF(N126="Documentary",Predictive_Model!$D$54,IF(N126="Drama",Predictive_Model!$D$55,IF(N126="Horror",Predictive_Model!$D$56,IF(N126="Romance",Predictive_Model!$D$57,IF(N126="Sci-Fi",Predictive_Model!$D$58,0)))))))))</f>
        <v>0.99968638018316569</v>
      </c>
      <c r="V126" s="3" t="str">
        <f t="shared" si="16"/>
        <v>Critical</v>
      </c>
      <c r="W126" s="6">
        <f t="shared" si="17"/>
        <v>8.99</v>
      </c>
      <c r="X126" s="3" t="str">
        <f t="shared" si="18"/>
        <v>Priority 2</v>
      </c>
      <c r="Y126" s="3" t="str">
        <f t="shared" si="19"/>
        <v>OK</v>
      </c>
    </row>
    <row r="127" spans="1:25" x14ac:dyDescent="0.25">
      <c r="A127" s="3" t="str">
        <f>Raw_Data!A127</f>
        <v>d019bb17-c284-4b18-b15e-a8625a16d93f</v>
      </c>
      <c r="B127" s="3">
        <f>Raw_Data!B127</f>
        <v>49</v>
      </c>
      <c r="C127" s="3" t="str">
        <f>Raw_Data!C127</f>
        <v>Other</v>
      </c>
      <c r="D127" s="3" t="str">
        <f>Raw_Data!D127</f>
        <v>Standard</v>
      </c>
      <c r="E127" s="3">
        <f>Raw_Data!E127</f>
        <v>5.88</v>
      </c>
      <c r="F127" s="3">
        <f>Raw_Data!F127</f>
        <v>40</v>
      </c>
      <c r="G127" s="3" t="str">
        <f>Raw_Data!G127</f>
        <v>North America</v>
      </c>
      <c r="H127" s="3" t="str">
        <f>Raw_Data!H127</f>
        <v>Mobile</v>
      </c>
      <c r="I127" s="3">
        <f>Raw_Data!I127</f>
        <v>13.99</v>
      </c>
      <c r="J127" s="3">
        <f>Raw_Data!J127</f>
        <v>1</v>
      </c>
      <c r="K127" s="3" t="str">
        <f>Raw_Data!K127</f>
        <v>Crypto</v>
      </c>
      <c r="L127" s="3">
        <f>Raw_Data!L127</f>
        <v>2</v>
      </c>
      <c r="M127" s="3">
        <f>Raw_Data!M127</f>
        <v>0.14000000000000001</v>
      </c>
      <c r="N127" s="3" t="str">
        <f>Raw_Data!N127</f>
        <v>Action</v>
      </c>
      <c r="O127" s="3" t="str">
        <f t="shared" si="10"/>
        <v>45-54</v>
      </c>
      <c r="P127" s="3" t="str">
        <f t="shared" si="11"/>
        <v>&lt;10h</v>
      </c>
      <c r="Q127" s="3" t="str">
        <f t="shared" si="12"/>
        <v>22-45d</v>
      </c>
      <c r="R127" s="3" t="str">
        <f t="shared" si="13"/>
        <v>Medium</v>
      </c>
      <c r="S127" s="3" t="str">
        <f t="shared" si="14"/>
        <v>Mid</v>
      </c>
      <c r="T127" s="3" t="str">
        <f t="shared" si="15"/>
        <v>Churned</v>
      </c>
      <c r="U127" s="4">
        <f>1/(1+EXP(-(Predictive_Model!$B$5+((B127-Predictive_Model!$B$20)/Predictive_Model!$C$20)*Predictive_Model!$D$20+((E127-Predictive_Model!$B$21)/Predictive_Model!$C$21)*Predictive_Model!$D$21+((F127-Predictive_Model!$B$22)/Predictive_Model!$C$22)*Predictive_Model!$D$22+((I127-Predictive_Model!$B$23)/Predictive_Model!$C$23)*Predictive_Model!$D$23+((L127-Predictive_Model!$B$24)/Predictive_Model!$C$24)*Predictive_Model!$D$24+((M127-Predictive_Model!$B$25)/Predictive_Model!$C$25)*Predictive_Model!$D$25+IF(C127="Male",Predictive_Model!$D$31,IF(C127="Other",Predictive_Model!$D$32,0))+IF(D127="Premium",Predictive_Model!$D$34,IF(D127="Standard",Predictive_Model!$D$35,0))+IF(G127="Asia",Predictive_Model!$D$37,IF(G127="Europe",Predictive_Model!$D$38,IF(G127="North America",Predictive_Model!$D$39,IF(G127="Oceania",Predictive_Model!$D$40,IF(G127="South America",Predictive_Model!$D$41,0)))))+IF(H127="Laptop",Predictive_Model!$D$43,IF(H127="Mobile",Predictive_Model!$D$44,IF(H127="TV",Predictive_Model!$D$45,IF(H127="Tablet",Predictive_Model!$D$46,0))))+IF(K127="Crypto",Predictive_Model!$D$48,IF(K127="Debit Card",Predictive_Model!$D$49,IF(K127="Gift Card",Predictive_Model!$D$50,IF(K127="PayPal",Predictive_Model!$D$51,0))))+IF(N127="Comedy",Predictive_Model!$D$53,IF(N127="Documentary",Predictive_Model!$D$54,IF(N127="Drama",Predictive_Model!$D$55,IF(N127="Horror",Predictive_Model!$D$56,IF(N127="Romance",Predictive_Model!$D$57,IF(N127="Sci-Fi",Predictive_Model!$D$58,0)))))))))</f>
        <v>0.99945949010626123</v>
      </c>
      <c r="V127" s="3" t="str">
        <f t="shared" si="16"/>
        <v>Critical</v>
      </c>
      <c r="W127" s="6">
        <f t="shared" si="17"/>
        <v>13.99</v>
      </c>
      <c r="X127" s="3" t="str">
        <f t="shared" si="18"/>
        <v>Priority 2</v>
      </c>
      <c r="Y127" s="3" t="str">
        <f t="shared" si="19"/>
        <v>OK</v>
      </c>
    </row>
    <row r="128" spans="1:25" x14ac:dyDescent="0.25">
      <c r="A128" s="3" t="str">
        <f>Raw_Data!A128</f>
        <v>efe01bcd-e159-4494-a1d3-6e8432a0c269</v>
      </c>
      <c r="B128" s="3">
        <f>Raw_Data!B128</f>
        <v>33</v>
      </c>
      <c r="C128" s="3" t="str">
        <f>Raw_Data!C128</f>
        <v>Male</v>
      </c>
      <c r="D128" s="3" t="str">
        <f>Raw_Data!D128</f>
        <v>Standard</v>
      </c>
      <c r="E128" s="3">
        <f>Raw_Data!E128</f>
        <v>2.86</v>
      </c>
      <c r="F128" s="3">
        <f>Raw_Data!F128</f>
        <v>30</v>
      </c>
      <c r="G128" s="3" t="str">
        <f>Raw_Data!G128</f>
        <v>Europe</v>
      </c>
      <c r="H128" s="3" t="str">
        <f>Raw_Data!H128</f>
        <v>Tablet</v>
      </c>
      <c r="I128" s="3">
        <f>Raw_Data!I128</f>
        <v>13.99</v>
      </c>
      <c r="J128" s="3">
        <f>Raw_Data!J128</f>
        <v>1</v>
      </c>
      <c r="K128" s="3" t="str">
        <f>Raw_Data!K128</f>
        <v>Gift Card</v>
      </c>
      <c r="L128" s="3">
        <f>Raw_Data!L128</f>
        <v>5</v>
      </c>
      <c r="M128" s="3">
        <f>Raw_Data!M128</f>
        <v>0.09</v>
      </c>
      <c r="N128" s="3" t="str">
        <f>Raw_Data!N128</f>
        <v>Drama</v>
      </c>
      <c r="O128" s="3" t="str">
        <f t="shared" si="10"/>
        <v>25-34</v>
      </c>
      <c r="P128" s="3" t="str">
        <f t="shared" si="11"/>
        <v>&lt;10h</v>
      </c>
      <c r="Q128" s="3" t="str">
        <f t="shared" si="12"/>
        <v>22-45d</v>
      </c>
      <c r="R128" s="3" t="str">
        <f t="shared" si="13"/>
        <v>Medium</v>
      </c>
      <c r="S128" s="3" t="str">
        <f t="shared" si="14"/>
        <v>Mid</v>
      </c>
      <c r="T128" s="3" t="str">
        <f t="shared" si="15"/>
        <v>Churned</v>
      </c>
      <c r="U128" s="4">
        <f>1/(1+EXP(-(Predictive_Model!$B$5+((B128-Predictive_Model!$B$20)/Predictive_Model!$C$20)*Predictive_Model!$D$20+((E128-Predictive_Model!$B$21)/Predictive_Model!$C$21)*Predictive_Model!$D$21+((F128-Predictive_Model!$B$22)/Predictive_Model!$C$22)*Predictive_Model!$D$22+((I128-Predictive_Model!$B$23)/Predictive_Model!$C$23)*Predictive_Model!$D$23+((L128-Predictive_Model!$B$24)/Predictive_Model!$C$24)*Predictive_Model!$D$24+((M128-Predictive_Model!$B$25)/Predictive_Model!$C$25)*Predictive_Model!$D$25+IF(C128="Male",Predictive_Model!$D$31,IF(C128="Other",Predictive_Model!$D$32,0))+IF(D128="Premium",Predictive_Model!$D$34,IF(D128="Standard",Predictive_Model!$D$35,0))+IF(G128="Asia",Predictive_Model!$D$37,IF(G128="Europe",Predictive_Model!$D$38,IF(G128="North America",Predictive_Model!$D$39,IF(G128="Oceania",Predictive_Model!$D$40,IF(G128="South America",Predictive_Model!$D$41,0)))))+IF(H128="Laptop",Predictive_Model!$D$43,IF(H128="Mobile",Predictive_Model!$D$44,IF(H128="TV",Predictive_Model!$D$45,IF(H128="Tablet",Predictive_Model!$D$46,0))))+IF(K128="Crypto",Predictive_Model!$D$48,IF(K128="Debit Card",Predictive_Model!$D$49,IF(K128="Gift Card",Predictive_Model!$D$50,IF(K128="PayPal",Predictive_Model!$D$51,0))))+IF(N128="Comedy",Predictive_Model!$D$53,IF(N128="Documentary",Predictive_Model!$D$54,IF(N128="Drama",Predictive_Model!$D$55,IF(N128="Horror",Predictive_Model!$D$56,IF(N128="Romance",Predictive_Model!$D$57,IF(N128="Sci-Fi",Predictive_Model!$D$58,0)))))))))</f>
        <v>0.99331673390203934</v>
      </c>
      <c r="V128" s="3" t="str">
        <f t="shared" si="16"/>
        <v>Critical</v>
      </c>
      <c r="W128" s="6">
        <f t="shared" si="17"/>
        <v>13.99</v>
      </c>
      <c r="X128" s="3" t="str">
        <f t="shared" si="18"/>
        <v>Priority 2</v>
      </c>
      <c r="Y128" s="3" t="str">
        <f t="shared" si="19"/>
        <v>OK</v>
      </c>
    </row>
    <row r="129" spans="1:25" x14ac:dyDescent="0.25">
      <c r="A129" s="3" t="str">
        <f>Raw_Data!A129</f>
        <v>552fb14c-c171-4f05-895a-61d49233686b</v>
      </c>
      <c r="B129" s="3">
        <f>Raw_Data!B129</f>
        <v>22</v>
      </c>
      <c r="C129" s="3" t="str">
        <f>Raw_Data!C129</f>
        <v>Female</v>
      </c>
      <c r="D129" s="3" t="str">
        <f>Raw_Data!D129</f>
        <v>Basic</v>
      </c>
      <c r="E129" s="3">
        <f>Raw_Data!E129</f>
        <v>3.71</v>
      </c>
      <c r="F129" s="3">
        <f>Raw_Data!F129</f>
        <v>28</v>
      </c>
      <c r="G129" s="3" t="str">
        <f>Raw_Data!G129</f>
        <v>Europe</v>
      </c>
      <c r="H129" s="3" t="str">
        <f>Raw_Data!H129</f>
        <v>TV</v>
      </c>
      <c r="I129" s="3">
        <f>Raw_Data!I129</f>
        <v>8.99</v>
      </c>
      <c r="J129" s="3">
        <f>Raw_Data!J129</f>
        <v>1</v>
      </c>
      <c r="K129" s="3" t="str">
        <f>Raw_Data!K129</f>
        <v>Crypto</v>
      </c>
      <c r="L129" s="3">
        <f>Raw_Data!L129</f>
        <v>1</v>
      </c>
      <c r="M129" s="3">
        <f>Raw_Data!M129</f>
        <v>0.13</v>
      </c>
      <c r="N129" s="3" t="str">
        <f>Raw_Data!N129</f>
        <v>Horror</v>
      </c>
      <c r="O129" s="3" t="str">
        <f t="shared" si="10"/>
        <v>18-24</v>
      </c>
      <c r="P129" s="3" t="str">
        <f t="shared" si="11"/>
        <v>&lt;10h</v>
      </c>
      <c r="Q129" s="3" t="str">
        <f t="shared" si="12"/>
        <v>22-45d</v>
      </c>
      <c r="R129" s="3" t="str">
        <f t="shared" si="13"/>
        <v>Medium</v>
      </c>
      <c r="S129" s="3" t="str">
        <f t="shared" si="14"/>
        <v>Low</v>
      </c>
      <c r="T129" s="3" t="str">
        <f t="shared" si="15"/>
        <v>Churned</v>
      </c>
      <c r="U129" s="4">
        <f>1/(1+EXP(-(Predictive_Model!$B$5+((B129-Predictive_Model!$B$20)/Predictive_Model!$C$20)*Predictive_Model!$D$20+((E129-Predictive_Model!$B$21)/Predictive_Model!$C$21)*Predictive_Model!$D$21+((F129-Predictive_Model!$B$22)/Predictive_Model!$C$22)*Predictive_Model!$D$22+((I129-Predictive_Model!$B$23)/Predictive_Model!$C$23)*Predictive_Model!$D$23+((L129-Predictive_Model!$B$24)/Predictive_Model!$C$24)*Predictive_Model!$D$24+((M129-Predictive_Model!$B$25)/Predictive_Model!$C$25)*Predictive_Model!$D$25+IF(C129="Male",Predictive_Model!$D$31,IF(C129="Other",Predictive_Model!$D$32,0))+IF(D129="Premium",Predictive_Model!$D$34,IF(D129="Standard",Predictive_Model!$D$35,0))+IF(G129="Asia",Predictive_Model!$D$37,IF(G129="Europe",Predictive_Model!$D$38,IF(G129="North America",Predictive_Model!$D$39,IF(G129="Oceania",Predictive_Model!$D$40,IF(G129="South America",Predictive_Model!$D$41,0)))))+IF(H129="Laptop",Predictive_Model!$D$43,IF(H129="Mobile",Predictive_Model!$D$44,IF(H129="TV",Predictive_Model!$D$45,IF(H129="Tablet",Predictive_Model!$D$46,0))))+IF(K129="Crypto",Predictive_Model!$D$48,IF(K129="Debit Card",Predictive_Model!$D$49,IF(K129="Gift Card",Predictive_Model!$D$50,IF(K129="PayPal",Predictive_Model!$D$51,0))))+IF(N129="Comedy",Predictive_Model!$D$53,IF(N129="Documentary",Predictive_Model!$D$54,IF(N129="Drama",Predictive_Model!$D$55,IF(N129="Horror",Predictive_Model!$D$56,IF(N129="Romance",Predictive_Model!$D$57,IF(N129="Sci-Fi",Predictive_Model!$D$58,0)))))))))</f>
        <v>0.99882002354564536</v>
      </c>
      <c r="V129" s="3" t="str">
        <f t="shared" si="16"/>
        <v>Critical</v>
      </c>
      <c r="W129" s="6">
        <f t="shared" si="17"/>
        <v>8.99</v>
      </c>
      <c r="X129" s="3" t="str">
        <f t="shared" si="18"/>
        <v>Priority 2</v>
      </c>
      <c r="Y129" s="3" t="str">
        <f t="shared" si="19"/>
        <v>OK</v>
      </c>
    </row>
    <row r="130" spans="1:25" x14ac:dyDescent="0.25">
      <c r="A130" s="3" t="str">
        <f>Raw_Data!A130</f>
        <v>99e08a07-d0de-46c9-997d-1fb9452bea46</v>
      </c>
      <c r="B130" s="3">
        <f>Raw_Data!B130</f>
        <v>29</v>
      </c>
      <c r="C130" s="3" t="str">
        <f>Raw_Data!C130</f>
        <v>Male</v>
      </c>
      <c r="D130" s="3" t="str">
        <f>Raw_Data!D130</f>
        <v>Basic</v>
      </c>
      <c r="E130" s="3">
        <f>Raw_Data!E130</f>
        <v>1.7</v>
      </c>
      <c r="F130" s="3">
        <f>Raw_Data!F130</f>
        <v>43</v>
      </c>
      <c r="G130" s="3" t="str">
        <f>Raw_Data!G130</f>
        <v>South America</v>
      </c>
      <c r="H130" s="3" t="str">
        <f>Raw_Data!H130</f>
        <v>Mobile</v>
      </c>
      <c r="I130" s="3">
        <f>Raw_Data!I130</f>
        <v>8.99</v>
      </c>
      <c r="J130" s="3">
        <f>Raw_Data!J130</f>
        <v>1</v>
      </c>
      <c r="K130" s="3" t="str">
        <f>Raw_Data!K130</f>
        <v>Debit Card</v>
      </c>
      <c r="L130" s="3">
        <f>Raw_Data!L130</f>
        <v>5</v>
      </c>
      <c r="M130" s="3">
        <f>Raw_Data!M130</f>
        <v>0.04</v>
      </c>
      <c r="N130" s="3" t="str">
        <f>Raw_Data!N130</f>
        <v>Horror</v>
      </c>
      <c r="O130" s="3" t="str">
        <f t="shared" si="10"/>
        <v>25-34</v>
      </c>
      <c r="P130" s="3" t="str">
        <f t="shared" si="11"/>
        <v>&lt;10h</v>
      </c>
      <c r="Q130" s="3" t="str">
        <f t="shared" si="12"/>
        <v>22-45d</v>
      </c>
      <c r="R130" s="3" t="str">
        <f t="shared" si="13"/>
        <v>Medium</v>
      </c>
      <c r="S130" s="3" t="str">
        <f t="shared" si="14"/>
        <v>Low</v>
      </c>
      <c r="T130" s="3" t="str">
        <f t="shared" si="15"/>
        <v>Churned</v>
      </c>
      <c r="U130" s="4">
        <f>1/(1+EXP(-(Predictive_Model!$B$5+((B130-Predictive_Model!$B$20)/Predictive_Model!$C$20)*Predictive_Model!$D$20+((E130-Predictive_Model!$B$21)/Predictive_Model!$C$21)*Predictive_Model!$D$21+((F130-Predictive_Model!$B$22)/Predictive_Model!$C$22)*Predictive_Model!$D$22+((I130-Predictive_Model!$B$23)/Predictive_Model!$C$23)*Predictive_Model!$D$23+((L130-Predictive_Model!$B$24)/Predictive_Model!$C$24)*Predictive_Model!$D$24+((M130-Predictive_Model!$B$25)/Predictive_Model!$C$25)*Predictive_Model!$D$25+IF(C130="Male",Predictive_Model!$D$31,IF(C130="Other",Predictive_Model!$D$32,0))+IF(D130="Premium",Predictive_Model!$D$34,IF(D130="Standard",Predictive_Model!$D$35,0))+IF(G130="Asia",Predictive_Model!$D$37,IF(G130="Europe",Predictive_Model!$D$38,IF(G130="North America",Predictive_Model!$D$39,IF(G130="Oceania",Predictive_Model!$D$40,IF(G130="South America",Predictive_Model!$D$41,0)))))+IF(H130="Laptop",Predictive_Model!$D$43,IF(H130="Mobile",Predictive_Model!$D$44,IF(H130="TV",Predictive_Model!$D$45,IF(H130="Tablet",Predictive_Model!$D$46,0))))+IF(K130="Crypto",Predictive_Model!$D$48,IF(K130="Debit Card",Predictive_Model!$D$49,IF(K130="Gift Card",Predictive_Model!$D$50,IF(K130="PayPal",Predictive_Model!$D$51,0))))+IF(N130="Comedy",Predictive_Model!$D$53,IF(N130="Documentary",Predictive_Model!$D$54,IF(N130="Drama",Predictive_Model!$D$55,IF(N130="Horror",Predictive_Model!$D$56,IF(N130="Romance",Predictive_Model!$D$57,IF(N130="Sci-Fi",Predictive_Model!$D$58,0)))))))))</f>
        <v>0.99965624856076596</v>
      </c>
      <c r="V130" s="3" t="str">
        <f t="shared" si="16"/>
        <v>Critical</v>
      </c>
      <c r="W130" s="6">
        <f t="shared" si="17"/>
        <v>8.99</v>
      </c>
      <c r="X130" s="3" t="str">
        <f t="shared" si="18"/>
        <v>Priority 2</v>
      </c>
      <c r="Y130" s="3" t="str">
        <f t="shared" si="19"/>
        <v>OK</v>
      </c>
    </row>
    <row r="131" spans="1:25" x14ac:dyDescent="0.25">
      <c r="A131" s="3" t="str">
        <f>Raw_Data!A131</f>
        <v>45291e8c-5116-4068-9168-545eecfaf691</v>
      </c>
      <c r="B131" s="3">
        <f>Raw_Data!B131</f>
        <v>67</v>
      </c>
      <c r="C131" s="3" t="str">
        <f>Raw_Data!C131</f>
        <v>Female</v>
      </c>
      <c r="D131" s="3" t="str">
        <f>Raw_Data!D131</f>
        <v>Standard</v>
      </c>
      <c r="E131" s="3">
        <f>Raw_Data!E131</f>
        <v>1.02</v>
      </c>
      <c r="F131" s="3">
        <f>Raw_Data!F131</f>
        <v>20</v>
      </c>
      <c r="G131" s="3" t="str">
        <f>Raw_Data!G131</f>
        <v>Europe</v>
      </c>
      <c r="H131" s="3" t="str">
        <f>Raw_Data!H131</f>
        <v>Laptop</v>
      </c>
      <c r="I131" s="3">
        <f>Raw_Data!I131</f>
        <v>13.99</v>
      </c>
      <c r="J131" s="3">
        <f>Raw_Data!J131</f>
        <v>1</v>
      </c>
      <c r="K131" s="3" t="str">
        <f>Raw_Data!K131</f>
        <v>Gift Card</v>
      </c>
      <c r="L131" s="3">
        <f>Raw_Data!L131</f>
        <v>1</v>
      </c>
      <c r="M131" s="3">
        <f>Raw_Data!M131</f>
        <v>0.05</v>
      </c>
      <c r="N131" s="3" t="str">
        <f>Raw_Data!N131</f>
        <v>Sci-Fi</v>
      </c>
      <c r="O131" s="3" t="str">
        <f t="shared" si="10"/>
        <v>55-70</v>
      </c>
      <c r="P131" s="3" t="str">
        <f t="shared" si="11"/>
        <v>&lt;10h</v>
      </c>
      <c r="Q131" s="3" t="str">
        <f t="shared" si="12"/>
        <v>8-21d</v>
      </c>
      <c r="R131" s="3" t="str">
        <f t="shared" si="13"/>
        <v>Medium</v>
      </c>
      <c r="S131" s="3" t="str">
        <f t="shared" si="14"/>
        <v>Mid</v>
      </c>
      <c r="T131" s="3" t="str">
        <f t="shared" si="15"/>
        <v>Churned</v>
      </c>
      <c r="U131" s="4">
        <f>1/(1+EXP(-(Predictive_Model!$B$5+((B131-Predictive_Model!$B$20)/Predictive_Model!$C$20)*Predictive_Model!$D$20+((E131-Predictive_Model!$B$21)/Predictive_Model!$C$21)*Predictive_Model!$D$21+((F131-Predictive_Model!$B$22)/Predictive_Model!$C$22)*Predictive_Model!$D$22+((I131-Predictive_Model!$B$23)/Predictive_Model!$C$23)*Predictive_Model!$D$23+((L131-Predictive_Model!$B$24)/Predictive_Model!$C$24)*Predictive_Model!$D$24+((M131-Predictive_Model!$B$25)/Predictive_Model!$C$25)*Predictive_Model!$D$25+IF(C131="Male",Predictive_Model!$D$31,IF(C131="Other",Predictive_Model!$D$32,0))+IF(D131="Premium",Predictive_Model!$D$34,IF(D131="Standard",Predictive_Model!$D$35,0))+IF(G131="Asia",Predictive_Model!$D$37,IF(G131="Europe",Predictive_Model!$D$38,IF(G131="North America",Predictive_Model!$D$39,IF(G131="Oceania",Predictive_Model!$D$40,IF(G131="South America",Predictive_Model!$D$41,0)))))+IF(H131="Laptop",Predictive_Model!$D$43,IF(H131="Mobile",Predictive_Model!$D$44,IF(H131="TV",Predictive_Model!$D$45,IF(H131="Tablet",Predictive_Model!$D$46,0))))+IF(K131="Crypto",Predictive_Model!$D$48,IF(K131="Debit Card",Predictive_Model!$D$49,IF(K131="Gift Card",Predictive_Model!$D$50,IF(K131="PayPal",Predictive_Model!$D$51,0))))+IF(N131="Comedy",Predictive_Model!$D$53,IF(N131="Documentary",Predictive_Model!$D$54,IF(N131="Drama",Predictive_Model!$D$55,IF(N131="Horror",Predictive_Model!$D$56,IF(N131="Romance",Predictive_Model!$D$57,IF(N131="Sci-Fi",Predictive_Model!$D$58,0)))))))))</f>
        <v>0.99781395362079539</v>
      </c>
      <c r="V131" s="3" t="str">
        <f t="shared" si="16"/>
        <v>Critical</v>
      </c>
      <c r="W131" s="6">
        <f t="shared" si="17"/>
        <v>13.99</v>
      </c>
      <c r="X131" s="3" t="str">
        <f t="shared" si="18"/>
        <v>Priority 2</v>
      </c>
      <c r="Y131" s="3" t="str">
        <f t="shared" si="19"/>
        <v>OK</v>
      </c>
    </row>
    <row r="132" spans="1:25" x14ac:dyDescent="0.25">
      <c r="A132" s="3" t="str">
        <f>Raw_Data!A132</f>
        <v>00477256-578d-4abd-8ed8-3a5e75539e7a</v>
      </c>
      <c r="B132" s="3">
        <f>Raw_Data!B132</f>
        <v>53</v>
      </c>
      <c r="C132" s="3" t="str">
        <f>Raw_Data!C132</f>
        <v>Female</v>
      </c>
      <c r="D132" s="3" t="str">
        <f>Raw_Data!D132</f>
        <v>Premium</v>
      </c>
      <c r="E132" s="3">
        <f>Raw_Data!E132</f>
        <v>1.36</v>
      </c>
      <c r="F132" s="3">
        <f>Raw_Data!F132</f>
        <v>35</v>
      </c>
      <c r="G132" s="3" t="str">
        <f>Raw_Data!G132</f>
        <v>South America</v>
      </c>
      <c r="H132" s="3" t="str">
        <f>Raw_Data!H132</f>
        <v>Mobile</v>
      </c>
      <c r="I132" s="3">
        <f>Raw_Data!I132</f>
        <v>17.989999999999998</v>
      </c>
      <c r="J132" s="3">
        <f>Raw_Data!J132</f>
        <v>1</v>
      </c>
      <c r="K132" s="3" t="str">
        <f>Raw_Data!K132</f>
        <v>Gift Card</v>
      </c>
      <c r="L132" s="3">
        <f>Raw_Data!L132</f>
        <v>2</v>
      </c>
      <c r="M132" s="3">
        <f>Raw_Data!M132</f>
        <v>0.04</v>
      </c>
      <c r="N132" s="3" t="str">
        <f>Raw_Data!N132</f>
        <v>Romance</v>
      </c>
      <c r="O132" s="3" t="str">
        <f t="shared" si="10"/>
        <v>45-54</v>
      </c>
      <c r="P132" s="3" t="str">
        <f t="shared" si="11"/>
        <v>&lt;10h</v>
      </c>
      <c r="Q132" s="3" t="str">
        <f t="shared" si="12"/>
        <v>22-45d</v>
      </c>
      <c r="R132" s="3" t="str">
        <f t="shared" si="13"/>
        <v>Medium</v>
      </c>
      <c r="S132" s="3" t="str">
        <f t="shared" si="14"/>
        <v>High</v>
      </c>
      <c r="T132" s="3" t="str">
        <f t="shared" si="15"/>
        <v>Churned</v>
      </c>
      <c r="U132" s="4">
        <f>1/(1+EXP(-(Predictive_Model!$B$5+((B132-Predictive_Model!$B$20)/Predictive_Model!$C$20)*Predictive_Model!$D$20+((E132-Predictive_Model!$B$21)/Predictive_Model!$C$21)*Predictive_Model!$D$21+((F132-Predictive_Model!$B$22)/Predictive_Model!$C$22)*Predictive_Model!$D$22+((I132-Predictive_Model!$B$23)/Predictive_Model!$C$23)*Predictive_Model!$D$23+((L132-Predictive_Model!$B$24)/Predictive_Model!$C$24)*Predictive_Model!$D$24+((M132-Predictive_Model!$B$25)/Predictive_Model!$C$25)*Predictive_Model!$D$25+IF(C132="Male",Predictive_Model!$D$31,IF(C132="Other",Predictive_Model!$D$32,0))+IF(D132="Premium",Predictive_Model!$D$34,IF(D132="Standard",Predictive_Model!$D$35,0))+IF(G132="Asia",Predictive_Model!$D$37,IF(G132="Europe",Predictive_Model!$D$38,IF(G132="North America",Predictive_Model!$D$39,IF(G132="Oceania",Predictive_Model!$D$40,IF(G132="South America",Predictive_Model!$D$41,0)))))+IF(H132="Laptop",Predictive_Model!$D$43,IF(H132="Mobile",Predictive_Model!$D$44,IF(H132="TV",Predictive_Model!$D$45,IF(H132="Tablet",Predictive_Model!$D$46,0))))+IF(K132="Crypto",Predictive_Model!$D$48,IF(K132="Debit Card",Predictive_Model!$D$49,IF(K132="Gift Card",Predictive_Model!$D$50,IF(K132="PayPal",Predictive_Model!$D$51,0))))+IF(N132="Comedy",Predictive_Model!$D$53,IF(N132="Documentary",Predictive_Model!$D$54,IF(N132="Drama",Predictive_Model!$D$55,IF(N132="Horror",Predictive_Model!$D$56,IF(N132="Romance",Predictive_Model!$D$57,IF(N132="Sci-Fi",Predictive_Model!$D$58,0)))))))))</f>
        <v>0.9992243074212328</v>
      </c>
      <c r="V132" s="3" t="str">
        <f t="shared" si="16"/>
        <v>Critical</v>
      </c>
      <c r="W132" s="6">
        <f t="shared" si="17"/>
        <v>17.989999999999998</v>
      </c>
      <c r="X132" s="3" t="str">
        <f t="shared" si="18"/>
        <v>Priority 1</v>
      </c>
      <c r="Y132" s="3" t="str">
        <f t="shared" si="19"/>
        <v>OK</v>
      </c>
    </row>
    <row r="133" spans="1:25" x14ac:dyDescent="0.25">
      <c r="A133" s="3" t="str">
        <f>Raw_Data!A133</f>
        <v>a8f0268f-cb07-4c40-9fde-dbe0f1c737fc</v>
      </c>
      <c r="B133" s="3">
        <f>Raw_Data!B133</f>
        <v>40</v>
      </c>
      <c r="C133" s="3" t="str">
        <f>Raw_Data!C133</f>
        <v>Male</v>
      </c>
      <c r="D133" s="3" t="str">
        <f>Raw_Data!D133</f>
        <v>Premium</v>
      </c>
      <c r="E133" s="3">
        <f>Raw_Data!E133</f>
        <v>12.26</v>
      </c>
      <c r="F133" s="3">
        <f>Raw_Data!F133</f>
        <v>3</v>
      </c>
      <c r="G133" s="3" t="str">
        <f>Raw_Data!G133</f>
        <v>North America</v>
      </c>
      <c r="H133" s="3" t="str">
        <f>Raw_Data!H133</f>
        <v>Mobile</v>
      </c>
      <c r="I133" s="3">
        <f>Raw_Data!I133</f>
        <v>17.989999999999998</v>
      </c>
      <c r="J133" s="3">
        <f>Raw_Data!J133</f>
        <v>0</v>
      </c>
      <c r="K133" s="3" t="str">
        <f>Raw_Data!K133</f>
        <v>Debit Card</v>
      </c>
      <c r="L133" s="3">
        <f>Raw_Data!L133</f>
        <v>5</v>
      </c>
      <c r="M133" s="3">
        <f>Raw_Data!M133</f>
        <v>3.06</v>
      </c>
      <c r="N133" s="3" t="str">
        <f>Raw_Data!N133</f>
        <v>Romance</v>
      </c>
      <c r="O133" s="3" t="str">
        <f t="shared" ref="O133:O196" si="20">IF(B133&lt;25,"18-24",IF(B133&lt;35,"25-34",IF(B133&lt;45,"35-44",IF(B133&lt;55,"45-54","55-70"))))</f>
        <v>35-44</v>
      </c>
      <c r="P133" s="3" t="str">
        <f t="shared" ref="P133:P196" si="21">IF(E133&lt;10,"&lt;10h",IF(E133&lt;25,"10-24h",IF(E133&lt;50,"25-49h","50h+")))</f>
        <v>10-24h</v>
      </c>
      <c r="Q133" s="3" t="str">
        <f t="shared" ref="Q133:Q196" si="22">IF(F133&lt;=7,"0-7d",IF(F133&lt;=21,"8-21d",IF(F133&lt;=45,"22-45d","46-60d")))</f>
        <v>0-7d</v>
      </c>
      <c r="R133" s="3" t="str">
        <f t="shared" ref="R133:R196" si="23">IF(AND(E133&gt;=25,F133&lt;=21),"High",IF(OR(E133&gt;=10,F133&lt;=45),"Medium","Low"))</f>
        <v>Medium</v>
      </c>
      <c r="S133" s="3" t="str">
        <f t="shared" ref="S133:S196" si="24">IF(I133&lt;10,"Low",IF(I133&lt;16,"Mid","High"))</f>
        <v>High</v>
      </c>
      <c r="T133" s="3" t="str">
        <f t="shared" ref="T133:T196" si="25">IF(J133=1,"Churned","Active")</f>
        <v>Active</v>
      </c>
      <c r="U133" s="4">
        <f>1/(1+EXP(-(Predictive_Model!$B$5+((B133-Predictive_Model!$B$20)/Predictive_Model!$C$20)*Predictive_Model!$D$20+((E133-Predictive_Model!$B$21)/Predictive_Model!$C$21)*Predictive_Model!$D$21+((F133-Predictive_Model!$B$22)/Predictive_Model!$C$22)*Predictive_Model!$D$22+((I133-Predictive_Model!$B$23)/Predictive_Model!$C$23)*Predictive_Model!$D$23+((L133-Predictive_Model!$B$24)/Predictive_Model!$C$24)*Predictive_Model!$D$24+((M133-Predictive_Model!$B$25)/Predictive_Model!$C$25)*Predictive_Model!$D$25+IF(C133="Male",Predictive_Model!$D$31,IF(C133="Other",Predictive_Model!$D$32,0))+IF(D133="Premium",Predictive_Model!$D$34,IF(D133="Standard",Predictive_Model!$D$35,0))+IF(G133="Asia",Predictive_Model!$D$37,IF(G133="Europe",Predictive_Model!$D$38,IF(G133="North America",Predictive_Model!$D$39,IF(G133="Oceania",Predictive_Model!$D$40,IF(G133="South America",Predictive_Model!$D$41,0)))))+IF(H133="Laptop",Predictive_Model!$D$43,IF(H133="Mobile",Predictive_Model!$D$44,IF(H133="TV",Predictive_Model!$D$45,IF(H133="Tablet",Predictive_Model!$D$46,0))))+IF(K133="Crypto",Predictive_Model!$D$48,IF(K133="Debit Card",Predictive_Model!$D$49,IF(K133="Gift Card",Predictive_Model!$D$50,IF(K133="PayPal",Predictive_Model!$D$51,0))))+IF(N133="Comedy",Predictive_Model!$D$53,IF(N133="Documentary",Predictive_Model!$D$54,IF(N133="Drama",Predictive_Model!$D$55,IF(N133="Horror",Predictive_Model!$D$56,IF(N133="Romance",Predictive_Model!$D$57,IF(N133="Sci-Fi",Predictive_Model!$D$58,0)))))))))</f>
        <v>1.599161842772236E-4</v>
      </c>
      <c r="V133" s="3" t="str">
        <f t="shared" ref="V133:V196" si="26">IF(U133&gt;=0.75,"Critical",IF(U133&gt;=0.5,"High",IF(U133&gt;=0.25,"Medium","Low")))</f>
        <v>Low</v>
      </c>
      <c r="W133" s="6">
        <f t="shared" ref="W133:W196" si="27">IF(J133=1,I133,I133*U133)</f>
        <v>2.8768921551472525E-3</v>
      </c>
      <c r="X133" s="3" t="str">
        <f t="shared" ref="X133:X196" si="28">IF(AND(V133="Critical",I133&gt;=15),"Priority 1",IF(OR(V133="Critical",AND(V133="High",F133&gt;21)),"Priority 2","Monitor"))</f>
        <v>Monitor</v>
      </c>
      <c r="Y133" s="3" t="str">
        <f t="shared" ref="Y133:Y196" si="29">IF(COUNTA(A133:N133)=14,"OK","CHECK")</f>
        <v>OK</v>
      </c>
    </row>
    <row r="134" spans="1:25" x14ac:dyDescent="0.25">
      <c r="A134" s="3" t="str">
        <f>Raw_Data!A134</f>
        <v>3b237337-1044-4e5d-a612-e1a9e5f6eb36</v>
      </c>
      <c r="B134" s="3">
        <f>Raw_Data!B134</f>
        <v>56</v>
      </c>
      <c r="C134" s="3" t="str">
        <f>Raw_Data!C134</f>
        <v>Other</v>
      </c>
      <c r="D134" s="3" t="str">
        <f>Raw_Data!D134</f>
        <v>Premium</v>
      </c>
      <c r="E134" s="3">
        <f>Raw_Data!E134</f>
        <v>1.43</v>
      </c>
      <c r="F134" s="3">
        <f>Raw_Data!F134</f>
        <v>16</v>
      </c>
      <c r="G134" s="3" t="str">
        <f>Raw_Data!G134</f>
        <v>Europe</v>
      </c>
      <c r="H134" s="3" t="str">
        <f>Raw_Data!H134</f>
        <v>Laptop</v>
      </c>
      <c r="I134" s="3">
        <f>Raw_Data!I134</f>
        <v>17.989999999999998</v>
      </c>
      <c r="J134" s="3">
        <f>Raw_Data!J134</f>
        <v>1</v>
      </c>
      <c r="K134" s="3" t="str">
        <f>Raw_Data!K134</f>
        <v>Debit Card</v>
      </c>
      <c r="L134" s="3">
        <f>Raw_Data!L134</f>
        <v>2</v>
      </c>
      <c r="M134" s="3">
        <f>Raw_Data!M134</f>
        <v>0.08</v>
      </c>
      <c r="N134" s="3" t="str">
        <f>Raw_Data!N134</f>
        <v>Action</v>
      </c>
      <c r="O134" s="3" t="str">
        <f t="shared" si="20"/>
        <v>55-70</v>
      </c>
      <c r="P134" s="3" t="str">
        <f t="shared" si="21"/>
        <v>&lt;10h</v>
      </c>
      <c r="Q134" s="3" t="str">
        <f t="shared" si="22"/>
        <v>8-21d</v>
      </c>
      <c r="R134" s="3" t="str">
        <f t="shared" si="23"/>
        <v>Medium</v>
      </c>
      <c r="S134" s="3" t="str">
        <f t="shared" si="24"/>
        <v>High</v>
      </c>
      <c r="T134" s="3" t="str">
        <f t="shared" si="25"/>
        <v>Churned</v>
      </c>
      <c r="U134" s="4">
        <f>1/(1+EXP(-(Predictive_Model!$B$5+((B134-Predictive_Model!$B$20)/Predictive_Model!$C$20)*Predictive_Model!$D$20+((E134-Predictive_Model!$B$21)/Predictive_Model!$C$21)*Predictive_Model!$D$21+((F134-Predictive_Model!$B$22)/Predictive_Model!$C$22)*Predictive_Model!$D$22+((I134-Predictive_Model!$B$23)/Predictive_Model!$C$23)*Predictive_Model!$D$23+((L134-Predictive_Model!$B$24)/Predictive_Model!$C$24)*Predictive_Model!$D$24+((M134-Predictive_Model!$B$25)/Predictive_Model!$C$25)*Predictive_Model!$D$25+IF(C134="Male",Predictive_Model!$D$31,IF(C134="Other",Predictive_Model!$D$32,0))+IF(D134="Premium",Predictive_Model!$D$34,IF(D134="Standard",Predictive_Model!$D$35,0))+IF(G134="Asia",Predictive_Model!$D$37,IF(G134="Europe",Predictive_Model!$D$38,IF(G134="North America",Predictive_Model!$D$39,IF(G134="Oceania",Predictive_Model!$D$40,IF(G134="South America",Predictive_Model!$D$41,0)))))+IF(H134="Laptop",Predictive_Model!$D$43,IF(H134="Mobile",Predictive_Model!$D$44,IF(H134="TV",Predictive_Model!$D$45,IF(H134="Tablet",Predictive_Model!$D$46,0))))+IF(K134="Crypto",Predictive_Model!$D$48,IF(K134="Debit Card",Predictive_Model!$D$49,IF(K134="Gift Card",Predictive_Model!$D$50,IF(K134="PayPal",Predictive_Model!$D$51,0))))+IF(N134="Comedy",Predictive_Model!$D$53,IF(N134="Documentary",Predictive_Model!$D$54,IF(N134="Drama",Predictive_Model!$D$55,IF(N134="Horror",Predictive_Model!$D$56,IF(N134="Romance",Predictive_Model!$D$57,IF(N134="Sci-Fi",Predictive_Model!$D$58,0)))))))))</f>
        <v>0.88943869579109469</v>
      </c>
      <c r="V134" s="3" t="str">
        <f t="shared" si="26"/>
        <v>Critical</v>
      </c>
      <c r="W134" s="6">
        <f t="shared" si="27"/>
        <v>17.989999999999998</v>
      </c>
      <c r="X134" s="3" t="str">
        <f t="shared" si="28"/>
        <v>Priority 1</v>
      </c>
      <c r="Y134" s="3" t="str">
        <f t="shared" si="29"/>
        <v>OK</v>
      </c>
    </row>
    <row r="135" spans="1:25" x14ac:dyDescent="0.25">
      <c r="A135" s="3" t="str">
        <f>Raw_Data!A135</f>
        <v>80e4a598-68b9-48e1-8bc0-4dbfa54d769e</v>
      </c>
      <c r="B135" s="3">
        <f>Raw_Data!B135</f>
        <v>35</v>
      </c>
      <c r="C135" s="3" t="str">
        <f>Raw_Data!C135</f>
        <v>Female</v>
      </c>
      <c r="D135" s="3" t="str">
        <f>Raw_Data!D135</f>
        <v>Basic</v>
      </c>
      <c r="E135" s="3">
        <f>Raw_Data!E135</f>
        <v>26.9</v>
      </c>
      <c r="F135" s="3">
        <f>Raw_Data!F135</f>
        <v>49</v>
      </c>
      <c r="G135" s="3" t="str">
        <f>Raw_Data!G135</f>
        <v>South America</v>
      </c>
      <c r="H135" s="3" t="str">
        <f>Raw_Data!H135</f>
        <v>Desktop</v>
      </c>
      <c r="I135" s="3">
        <f>Raw_Data!I135</f>
        <v>8.99</v>
      </c>
      <c r="J135" s="3">
        <f>Raw_Data!J135</f>
        <v>0</v>
      </c>
      <c r="K135" s="3" t="str">
        <f>Raw_Data!K135</f>
        <v>Gift Card</v>
      </c>
      <c r="L135" s="3">
        <f>Raw_Data!L135</f>
        <v>2</v>
      </c>
      <c r="M135" s="3">
        <f>Raw_Data!M135</f>
        <v>0.54</v>
      </c>
      <c r="N135" s="3" t="str">
        <f>Raw_Data!N135</f>
        <v>Drama</v>
      </c>
      <c r="O135" s="3" t="str">
        <f t="shared" si="20"/>
        <v>35-44</v>
      </c>
      <c r="P135" s="3" t="str">
        <f t="shared" si="21"/>
        <v>25-49h</v>
      </c>
      <c r="Q135" s="3" t="str">
        <f t="shared" si="22"/>
        <v>46-60d</v>
      </c>
      <c r="R135" s="3" t="str">
        <f t="shared" si="23"/>
        <v>Medium</v>
      </c>
      <c r="S135" s="3" t="str">
        <f t="shared" si="24"/>
        <v>Low</v>
      </c>
      <c r="T135" s="3" t="str">
        <f t="shared" si="25"/>
        <v>Active</v>
      </c>
      <c r="U135" s="4">
        <f>1/(1+EXP(-(Predictive_Model!$B$5+((B135-Predictive_Model!$B$20)/Predictive_Model!$C$20)*Predictive_Model!$D$20+((E135-Predictive_Model!$B$21)/Predictive_Model!$C$21)*Predictive_Model!$D$21+((F135-Predictive_Model!$B$22)/Predictive_Model!$C$22)*Predictive_Model!$D$22+((I135-Predictive_Model!$B$23)/Predictive_Model!$C$23)*Predictive_Model!$D$23+((L135-Predictive_Model!$B$24)/Predictive_Model!$C$24)*Predictive_Model!$D$24+((M135-Predictive_Model!$B$25)/Predictive_Model!$C$25)*Predictive_Model!$D$25+IF(C135="Male",Predictive_Model!$D$31,IF(C135="Other",Predictive_Model!$D$32,0))+IF(D135="Premium",Predictive_Model!$D$34,IF(D135="Standard",Predictive_Model!$D$35,0))+IF(G135="Asia",Predictive_Model!$D$37,IF(G135="Europe",Predictive_Model!$D$38,IF(G135="North America",Predictive_Model!$D$39,IF(G135="Oceania",Predictive_Model!$D$40,IF(G135="South America",Predictive_Model!$D$41,0)))))+IF(H135="Laptop",Predictive_Model!$D$43,IF(H135="Mobile",Predictive_Model!$D$44,IF(H135="TV",Predictive_Model!$D$45,IF(H135="Tablet",Predictive_Model!$D$46,0))))+IF(K135="Crypto",Predictive_Model!$D$48,IF(K135="Debit Card",Predictive_Model!$D$49,IF(K135="Gift Card",Predictive_Model!$D$50,IF(K135="PayPal",Predictive_Model!$D$51,0))))+IF(N135="Comedy",Predictive_Model!$D$53,IF(N135="Documentary",Predictive_Model!$D$54,IF(N135="Drama",Predictive_Model!$D$55,IF(N135="Horror",Predictive_Model!$D$56,IF(N135="Romance",Predictive_Model!$D$57,IF(N135="Sci-Fi",Predictive_Model!$D$58,0)))))))))</f>
        <v>0.80370435525359285</v>
      </c>
      <c r="V135" s="3" t="str">
        <f t="shared" si="26"/>
        <v>Critical</v>
      </c>
      <c r="W135" s="6">
        <f t="shared" si="27"/>
        <v>7.2253021537297997</v>
      </c>
      <c r="X135" s="3" t="str">
        <f t="shared" si="28"/>
        <v>Priority 2</v>
      </c>
      <c r="Y135" s="3" t="str">
        <f t="shared" si="29"/>
        <v>OK</v>
      </c>
    </row>
    <row r="136" spans="1:25" x14ac:dyDescent="0.25">
      <c r="A136" s="3" t="str">
        <f>Raw_Data!A136</f>
        <v>33563d42-7f51-405c-8328-8cd881128656</v>
      </c>
      <c r="B136" s="3">
        <f>Raw_Data!B136</f>
        <v>54</v>
      </c>
      <c r="C136" s="3" t="str">
        <f>Raw_Data!C136</f>
        <v>Male</v>
      </c>
      <c r="D136" s="3" t="str">
        <f>Raw_Data!D136</f>
        <v>Basic</v>
      </c>
      <c r="E136" s="3">
        <f>Raw_Data!E136</f>
        <v>3.13</v>
      </c>
      <c r="F136" s="3">
        <f>Raw_Data!F136</f>
        <v>16</v>
      </c>
      <c r="G136" s="3" t="str">
        <f>Raw_Data!G136</f>
        <v>Oceania</v>
      </c>
      <c r="H136" s="3" t="str">
        <f>Raw_Data!H136</f>
        <v>TV</v>
      </c>
      <c r="I136" s="3">
        <f>Raw_Data!I136</f>
        <v>8.99</v>
      </c>
      <c r="J136" s="3">
        <f>Raw_Data!J136</f>
        <v>1</v>
      </c>
      <c r="K136" s="3" t="str">
        <f>Raw_Data!K136</f>
        <v>Credit Card</v>
      </c>
      <c r="L136" s="3">
        <f>Raw_Data!L136</f>
        <v>5</v>
      </c>
      <c r="M136" s="3">
        <f>Raw_Data!M136</f>
        <v>0.18</v>
      </c>
      <c r="N136" s="3" t="str">
        <f>Raw_Data!N136</f>
        <v>Drama</v>
      </c>
      <c r="O136" s="3" t="str">
        <f t="shared" si="20"/>
        <v>45-54</v>
      </c>
      <c r="P136" s="3" t="str">
        <f t="shared" si="21"/>
        <v>&lt;10h</v>
      </c>
      <c r="Q136" s="3" t="str">
        <f t="shared" si="22"/>
        <v>8-21d</v>
      </c>
      <c r="R136" s="3" t="str">
        <f t="shared" si="23"/>
        <v>Medium</v>
      </c>
      <c r="S136" s="3" t="str">
        <f t="shared" si="24"/>
        <v>Low</v>
      </c>
      <c r="T136" s="3" t="str">
        <f t="shared" si="25"/>
        <v>Churned</v>
      </c>
      <c r="U136" s="4">
        <f>1/(1+EXP(-(Predictive_Model!$B$5+((B136-Predictive_Model!$B$20)/Predictive_Model!$C$20)*Predictive_Model!$D$20+((E136-Predictive_Model!$B$21)/Predictive_Model!$C$21)*Predictive_Model!$D$21+((F136-Predictive_Model!$B$22)/Predictive_Model!$C$22)*Predictive_Model!$D$22+((I136-Predictive_Model!$B$23)/Predictive_Model!$C$23)*Predictive_Model!$D$23+((L136-Predictive_Model!$B$24)/Predictive_Model!$C$24)*Predictive_Model!$D$24+((M136-Predictive_Model!$B$25)/Predictive_Model!$C$25)*Predictive_Model!$D$25+IF(C136="Male",Predictive_Model!$D$31,IF(C136="Other",Predictive_Model!$D$32,0))+IF(D136="Premium",Predictive_Model!$D$34,IF(D136="Standard",Predictive_Model!$D$35,0))+IF(G136="Asia",Predictive_Model!$D$37,IF(G136="Europe",Predictive_Model!$D$38,IF(G136="North America",Predictive_Model!$D$39,IF(G136="Oceania",Predictive_Model!$D$40,IF(G136="South America",Predictive_Model!$D$41,0)))))+IF(H136="Laptop",Predictive_Model!$D$43,IF(H136="Mobile",Predictive_Model!$D$44,IF(H136="TV",Predictive_Model!$D$45,IF(H136="Tablet",Predictive_Model!$D$46,0))))+IF(K136="Crypto",Predictive_Model!$D$48,IF(K136="Debit Card",Predictive_Model!$D$49,IF(K136="Gift Card",Predictive_Model!$D$50,IF(K136="PayPal",Predictive_Model!$D$51,0))))+IF(N136="Comedy",Predictive_Model!$D$53,IF(N136="Documentary",Predictive_Model!$D$54,IF(N136="Drama",Predictive_Model!$D$55,IF(N136="Horror",Predictive_Model!$D$56,IF(N136="Romance",Predictive_Model!$D$57,IF(N136="Sci-Fi",Predictive_Model!$D$58,0)))))))))</f>
        <v>0.89568180024678123</v>
      </c>
      <c r="V136" s="3" t="str">
        <f t="shared" si="26"/>
        <v>Critical</v>
      </c>
      <c r="W136" s="6">
        <f t="shared" si="27"/>
        <v>8.99</v>
      </c>
      <c r="X136" s="3" t="str">
        <f t="shared" si="28"/>
        <v>Priority 2</v>
      </c>
      <c r="Y136" s="3" t="str">
        <f t="shared" si="29"/>
        <v>OK</v>
      </c>
    </row>
    <row r="137" spans="1:25" x14ac:dyDescent="0.25">
      <c r="A137" s="3" t="str">
        <f>Raw_Data!A137</f>
        <v>4949efaa-be29-41cc-a0ee-683eaa53f442</v>
      </c>
      <c r="B137" s="3">
        <f>Raw_Data!B137</f>
        <v>19</v>
      </c>
      <c r="C137" s="3" t="str">
        <f>Raw_Data!C137</f>
        <v>Other</v>
      </c>
      <c r="D137" s="3" t="str">
        <f>Raw_Data!D137</f>
        <v>Basic</v>
      </c>
      <c r="E137" s="3">
        <f>Raw_Data!E137</f>
        <v>3.72</v>
      </c>
      <c r="F137" s="3">
        <f>Raw_Data!F137</f>
        <v>11</v>
      </c>
      <c r="G137" s="3" t="str">
        <f>Raw_Data!G137</f>
        <v>Asia</v>
      </c>
      <c r="H137" s="3" t="str">
        <f>Raw_Data!H137</f>
        <v>Desktop</v>
      </c>
      <c r="I137" s="3">
        <f>Raw_Data!I137</f>
        <v>8.99</v>
      </c>
      <c r="J137" s="3">
        <f>Raw_Data!J137</f>
        <v>1</v>
      </c>
      <c r="K137" s="3" t="str">
        <f>Raw_Data!K137</f>
        <v>Crypto</v>
      </c>
      <c r="L137" s="3">
        <f>Raw_Data!L137</f>
        <v>5</v>
      </c>
      <c r="M137" s="3">
        <f>Raw_Data!M137</f>
        <v>0.31</v>
      </c>
      <c r="N137" s="3" t="str">
        <f>Raw_Data!N137</f>
        <v>Documentary</v>
      </c>
      <c r="O137" s="3" t="str">
        <f t="shared" si="20"/>
        <v>18-24</v>
      </c>
      <c r="P137" s="3" t="str">
        <f t="shared" si="21"/>
        <v>&lt;10h</v>
      </c>
      <c r="Q137" s="3" t="str">
        <f t="shared" si="22"/>
        <v>8-21d</v>
      </c>
      <c r="R137" s="3" t="str">
        <f t="shared" si="23"/>
        <v>Medium</v>
      </c>
      <c r="S137" s="3" t="str">
        <f t="shared" si="24"/>
        <v>Low</v>
      </c>
      <c r="T137" s="3" t="str">
        <f t="shared" si="25"/>
        <v>Churned</v>
      </c>
      <c r="U137" s="4">
        <f>1/(1+EXP(-(Predictive_Model!$B$5+((B137-Predictive_Model!$B$20)/Predictive_Model!$C$20)*Predictive_Model!$D$20+((E137-Predictive_Model!$B$21)/Predictive_Model!$C$21)*Predictive_Model!$D$21+((F137-Predictive_Model!$B$22)/Predictive_Model!$C$22)*Predictive_Model!$D$22+((I137-Predictive_Model!$B$23)/Predictive_Model!$C$23)*Predictive_Model!$D$23+((L137-Predictive_Model!$B$24)/Predictive_Model!$C$24)*Predictive_Model!$D$24+((M137-Predictive_Model!$B$25)/Predictive_Model!$C$25)*Predictive_Model!$D$25+IF(C137="Male",Predictive_Model!$D$31,IF(C137="Other",Predictive_Model!$D$32,0))+IF(D137="Premium",Predictive_Model!$D$34,IF(D137="Standard",Predictive_Model!$D$35,0))+IF(G137="Asia",Predictive_Model!$D$37,IF(G137="Europe",Predictive_Model!$D$38,IF(G137="North America",Predictive_Model!$D$39,IF(G137="Oceania",Predictive_Model!$D$40,IF(G137="South America",Predictive_Model!$D$41,0)))))+IF(H137="Laptop",Predictive_Model!$D$43,IF(H137="Mobile",Predictive_Model!$D$44,IF(H137="TV",Predictive_Model!$D$45,IF(H137="Tablet",Predictive_Model!$D$46,0))))+IF(K137="Crypto",Predictive_Model!$D$48,IF(K137="Debit Card",Predictive_Model!$D$49,IF(K137="Gift Card",Predictive_Model!$D$50,IF(K137="PayPal",Predictive_Model!$D$51,0))))+IF(N137="Comedy",Predictive_Model!$D$53,IF(N137="Documentary",Predictive_Model!$D$54,IF(N137="Drama",Predictive_Model!$D$55,IF(N137="Horror",Predictive_Model!$D$56,IF(N137="Romance",Predictive_Model!$D$57,IF(N137="Sci-Fi",Predictive_Model!$D$58,0)))))))))</f>
        <v>0.73525427151193157</v>
      </c>
      <c r="V137" s="3" t="str">
        <f t="shared" si="26"/>
        <v>High</v>
      </c>
      <c r="W137" s="6">
        <f t="shared" si="27"/>
        <v>8.99</v>
      </c>
      <c r="X137" s="3" t="str">
        <f t="shared" si="28"/>
        <v>Monitor</v>
      </c>
      <c r="Y137" s="3" t="str">
        <f t="shared" si="29"/>
        <v>OK</v>
      </c>
    </row>
    <row r="138" spans="1:25" x14ac:dyDescent="0.25">
      <c r="A138" s="3" t="str">
        <f>Raw_Data!A138</f>
        <v>4cea2a42-ffdf-49e0-a1c0-5a13b3bdffe3</v>
      </c>
      <c r="B138" s="3">
        <f>Raw_Data!B138</f>
        <v>28</v>
      </c>
      <c r="C138" s="3" t="str">
        <f>Raw_Data!C138</f>
        <v>Male</v>
      </c>
      <c r="D138" s="3" t="str">
        <f>Raw_Data!D138</f>
        <v>Premium</v>
      </c>
      <c r="E138" s="3">
        <f>Raw_Data!E138</f>
        <v>16.170000000000002</v>
      </c>
      <c r="F138" s="3">
        <f>Raw_Data!F138</f>
        <v>46</v>
      </c>
      <c r="G138" s="3" t="str">
        <f>Raw_Data!G138</f>
        <v>Africa</v>
      </c>
      <c r="H138" s="3" t="str">
        <f>Raw_Data!H138</f>
        <v>Laptop</v>
      </c>
      <c r="I138" s="3">
        <f>Raw_Data!I138</f>
        <v>17.989999999999998</v>
      </c>
      <c r="J138" s="3">
        <f>Raw_Data!J138</f>
        <v>1</v>
      </c>
      <c r="K138" s="3" t="str">
        <f>Raw_Data!K138</f>
        <v>Crypto</v>
      </c>
      <c r="L138" s="3">
        <f>Raw_Data!L138</f>
        <v>4</v>
      </c>
      <c r="M138" s="3">
        <f>Raw_Data!M138</f>
        <v>0.34</v>
      </c>
      <c r="N138" s="3" t="str">
        <f>Raw_Data!N138</f>
        <v>Horror</v>
      </c>
      <c r="O138" s="3" t="str">
        <f t="shared" si="20"/>
        <v>25-34</v>
      </c>
      <c r="P138" s="3" t="str">
        <f t="shared" si="21"/>
        <v>10-24h</v>
      </c>
      <c r="Q138" s="3" t="str">
        <f t="shared" si="22"/>
        <v>46-60d</v>
      </c>
      <c r="R138" s="3" t="str">
        <f t="shared" si="23"/>
        <v>Medium</v>
      </c>
      <c r="S138" s="3" t="str">
        <f t="shared" si="24"/>
        <v>High</v>
      </c>
      <c r="T138" s="3" t="str">
        <f t="shared" si="25"/>
        <v>Churned</v>
      </c>
      <c r="U138" s="4">
        <f>1/(1+EXP(-(Predictive_Model!$B$5+((B138-Predictive_Model!$B$20)/Predictive_Model!$C$20)*Predictive_Model!$D$20+((E138-Predictive_Model!$B$21)/Predictive_Model!$C$21)*Predictive_Model!$D$21+((F138-Predictive_Model!$B$22)/Predictive_Model!$C$22)*Predictive_Model!$D$22+((I138-Predictive_Model!$B$23)/Predictive_Model!$C$23)*Predictive_Model!$D$23+((L138-Predictive_Model!$B$24)/Predictive_Model!$C$24)*Predictive_Model!$D$24+((M138-Predictive_Model!$B$25)/Predictive_Model!$C$25)*Predictive_Model!$D$25+IF(C138="Male",Predictive_Model!$D$31,IF(C138="Other",Predictive_Model!$D$32,0))+IF(D138="Premium",Predictive_Model!$D$34,IF(D138="Standard",Predictive_Model!$D$35,0))+IF(G138="Asia",Predictive_Model!$D$37,IF(G138="Europe",Predictive_Model!$D$38,IF(G138="North America",Predictive_Model!$D$39,IF(G138="Oceania",Predictive_Model!$D$40,IF(G138="South America",Predictive_Model!$D$41,0)))))+IF(H138="Laptop",Predictive_Model!$D$43,IF(H138="Mobile",Predictive_Model!$D$44,IF(H138="TV",Predictive_Model!$D$45,IF(H138="Tablet",Predictive_Model!$D$46,0))))+IF(K138="Crypto",Predictive_Model!$D$48,IF(K138="Debit Card",Predictive_Model!$D$49,IF(K138="Gift Card",Predictive_Model!$D$50,IF(K138="PayPal",Predictive_Model!$D$51,0))))+IF(N138="Comedy",Predictive_Model!$D$53,IF(N138="Documentary",Predictive_Model!$D$54,IF(N138="Drama",Predictive_Model!$D$55,IF(N138="Horror",Predictive_Model!$D$56,IF(N138="Romance",Predictive_Model!$D$57,IF(N138="Sci-Fi",Predictive_Model!$D$58,0)))))))))</f>
        <v>0.4080312949424626</v>
      </c>
      <c r="V138" s="3" t="str">
        <f t="shared" si="26"/>
        <v>Medium</v>
      </c>
      <c r="W138" s="6">
        <f t="shared" si="27"/>
        <v>17.989999999999998</v>
      </c>
      <c r="X138" s="3" t="str">
        <f t="shared" si="28"/>
        <v>Monitor</v>
      </c>
      <c r="Y138" s="3" t="str">
        <f t="shared" si="29"/>
        <v>OK</v>
      </c>
    </row>
    <row r="139" spans="1:25" x14ac:dyDescent="0.25">
      <c r="A139" s="3" t="str">
        <f>Raw_Data!A139</f>
        <v>e301bbbc-80e3-4e8a-9016-545ab980b0cf</v>
      </c>
      <c r="B139" s="3">
        <f>Raw_Data!B139</f>
        <v>19</v>
      </c>
      <c r="C139" s="3" t="str">
        <f>Raw_Data!C139</f>
        <v>Other</v>
      </c>
      <c r="D139" s="3" t="str">
        <f>Raw_Data!D139</f>
        <v>Basic</v>
      </c>
      <c r="E139" s="3">
        <f>Raw_Data!E139</f>
        <v>5.18</v>
      </c>
      <c r="F139" s="3">
        <f>Raw_Data!F139</f>
        <v>43</v>
      </c>
      <c r="G139" s="3" t="str">
        <f>Raw_Data!G139</f>
        <v>Europe</v>
      </c>
      <c r="H139" s="3" t="str">
        <f>Raw_Data!H139</f>
        <v>Tablet</v>
      </c>
      <c r="I139" s="3">
        <f>Raw_Data!I139</f>
        <v>8.99</v>
      </c>
      <c r="J139" s="3">
        <f>Raw_Data!J139</f>
        <v>1</v>
      </c>
      <c r="K139" s="3" t="str">
        <f>Raw_Data!K139</f>
        <v>PayPal</v>
      </c>
      <c r="L139" s="3">
        <f>Raw_Data!L139</f>
        <v>4</v>
      </c>
      <c r="M139" s="3">
        <f>Raw_Data!M139</f>
        <v>0.12</v>
      </c>
      <c r="N139" s="3" t="str">
        <f>Raw_Data!N139</f>
        <v>Horror</v>
      </c>
      <c r="O139" s="3" t="str">
        <f t="shared" si="20"/>
        <v>18-24</v>
      </c>
      <c r="P139" s="3" t="str">
        <f t="shared" si="21"/>
        <v>&lt;10h</v>
      </c>
      <c r="Q139" s="3" t="str">
        <f t="shared" si="22"/>
        <v>22-45d</v>
      </c>
      <c r="R139" s="3" t="str">
        <f t="shared" si="23"/>
        <v>Medium</v>
      </c>
      <c r="S139" s="3" t="str">
        <f t="shared" si="24"/>
        <v>Low</v>
      </c>
      <c r="T139" s="3" t="str">
        <f t="shared" si="25"/>
        <v>Churned</v>
      </c>
      <c r="U139" s="4">
        <f>1/(1+EXP(-(Predictive_Model!$B$5+((B139-Predictive_Model!$B$20)/Predictive_Model!$C$20)*Predictive_Model!$D$20+((E139-Predictive_Model!$B$21)/Predictive_Model!$C$21)*Predictive_Model!$D$21+((F139-Predictive_Model!$B$22)/Predictive_Model!$C$22)*Predictive_Model!$D$22+((I139-Predictive_Model!$B$23)/Predictive_Model!$C$23)*Predictive_Model!$D$23+((L139-Predictive_Model!$B$24)/Predictive_Model!$C$24)*Predictive_Model!$D$24+((M139-Predictive_Model!$B$25)/Predictive_Model!$C$25)*Predictive_Model!$D$25+IF(C139="Male",Predictive_Model!$D$31,IF(C139="Other",Predictive_Model!$D$32,0))+IF(D139="Premium",Predictive_Model!$D$34,IF(D139="Standard",Predictive_Model!$D$35,0))+IF(G139="Asia",Predictive_Model!$D$37,IF(G139="Europe",Predictive_Model!$D$38,IF(G139="North America",Predictive_Model!$D$39,IF(G139="Oceania",Predictive_Model!$D$40,IF(G139="South America",Predictive_Model!$D$41,0)))))+IF(H139="Laptop",Predictive_Model!$D$43,IF(H139="Mobile",Predictive_Model!$D$44,IF(H139="TV",Predictive_Model!$D$45,IF(H139="Tablet",Predictive_Model!$D$46,0))))+IF(K139="Crypto",Predictive_Model!$D$48,IF(K139="Debit Card",Predictive_Model!$D$49,IF(K139="Gift Card",Predictive_Model!$D$50,IF(K139="PayPal",Predictive_Model!$D$51,0))))+IF(N139="Comedy",Predictive_Model!$D$53,IF(N139="Documentary",Predictive_Model!$D$54,IF(N139="Drama",Predictive_Model!$D$55,IF(N139="Horror",Predictive_Model!$D$56,IF(N139="Romance",Predictive_Model!$D$57,IF(N139="Sci-Fi",Predictive_Model!$D$58,0)))))))))</f>
        <v>0.99939487322382958</v>
      </c>
      <c r="V139" s="3" t="str">
        <f t="shared" si="26"/>
        <v>Critical</v>
      </c>
      <c r="W139" s="6">
        <f t="shared" si="27"/>
        <v>8.99</v>
      </c>
      <c r="X139" s="3" t="str">
        <f t="shared" si="28"/>
        <v>Priority 2</v>
      </c>
      <c r="Y139" s="3" t="str">
        <f t="shared" si="29"/>
        <v>OK</v>
      </c>
    </row>
    <row r="140" spans="1:25" x14ac:dyDescent="0.25">
      <c r="A140" s="3" t="str">
        <f>Raw_Data!A140</f>
        <v>5945dc09-1b5b-4511-ac0d-20135699628e</v>
      </c>
      <c r="B140" s="3">
        <f>Raw_Data!B140</f>
        <v>34</v>
      </c>
      <c r="C140" s="3" t="str">
        <f>Raw_Data!C140</f>
        <v>Male</v>
      </c>
      <c r="D140" s="3" t="str">
        <f>Raw_Data!D140</f>
        <v>Basic</v>
      </c>
      <c r="E140" s="3">
        <f>Raw_Data!E140</f>
        <v>1.89</v>
      </c>
      <c r="F140" s="3">
        <f>Raw_Data!F140</f>
        <v>59</v>
      </c>
      <c r="G140" s="3" t="str">
        <f>Raw_Data!G140</f>
        <v>Asia</v>
      </c>
      <c r="H140" s="3" t="str">
        <f>Raw_Data!H140</f>
        <v>Tablet</v>
      </c>
      <c r="I140" s="3">
        <f>Raw_Data!I140</f>
        <v>8.99</v>
      </c>
      <c r="J140" s="3">
        <f>Raw_Data!J140</f>
        <v>1</v>
      </c>
      <c r="K140" s="3" t="str">
        <f>Raw_Data!K140</f>
        <v>Credit Card</v>
      </c>
      <c r="L140" s="3">
        <f>Raw_Data!L140</f>
        <v>5</v>
      </c>
      <c r="M140" s="3">
        <f>Raw_Data!M140</f>
        <v>0.03</v>
      </c>
      <c r="N140" s="3" t="str">
        <f>Raw_Data!N140</f>
        <v>Action</v>
      </c>
      <c r="O140" s="3" t="str">
        <f t="shared" si="20"/>
        <v>25-34</v>
      </c>
      <c r="P140" s="3" t="str">
        <f t="shared" si="21"/>
        <v>&lt;10h</v>
      </c>
      <c r="Q140" s="3" t="str">
        <f t="shared" si="22"/>
        <v>46-60d</v>
      </c>
      <c r="R140" s="3" t="str">
        <f t="shared" si="23"/>
        <v>Low</v>
      </c>
      <c r="S140" s="3" t="str">
        <f t="shared" si="24"/>
        <v>Low</v>
      </c>
      <c r="T140" s="3" t="str">
        <f t="shared" si="25"/>
        <v>Churned</v>
      </c>
      <c r="U140" s="4">
        <f>1/(1+EXP(-(Predictive_Model!$B$5+((B140-Predictive_Model!$B$20)/Predictive_Model!$C$20)*Predictive_Model!$D$20+((E140-Predictive_Model!$B$21)/Predictive_Model!$C$21)*Predictive_Model!$D$21+((F140-Predictive_Model!$B$22)/Predictive_Model!$C$22)*Predictive_Model!$D$22+((I140-Predictive_Model!$B$23)/Predictive_Model!$C$23)*Predictive_Model!$D$23+((L140-Predictive_Model!$B$24)/Predictive_Model!$C$24)*Predictive_Model!$D$24+((M140-Predictive_Model!$B$25)/Predictive_Model!$C$25)*Predictive_Model!$D$25+IF(C140="Male",Predictive_Model!$D$31,IF(C140="Other",Predictive_Model!$D$32,0))+IF(D140="Premium",Predictive_Model!$D$34,IF(D140="Standard",Predictive_Model!$D$35,0))+IF(G140="Asia",Predictive_Model!$D$37,IF(G140="Europe",Predictive_Model!$D$38,IF(G140="North America",Predictive_Model!$D$39,IF(G140="Oceania",Predictive_Model!$D$40,IF(G140="South America",Predictive_Model!$D$41,0)))))+IF(H140="Laptop",Predictive_Model!$D$43,IF(H140="Mobile",Predictive_Model!$D$44,IF(H140="TV",Predictive_Model!$D$45,IF(H140="Tablet",Predictive_Model!$D$46,0))))+IF(K140="Crypto",Predictive_Model!$D$48,IF(K140="Debit Card",Predictive_Model!$D$49,IF(K140="Gift Card",Predictive_Model!$D$50,IF(K140="PayPal",Predictive_Model!$D$51,0))))+IF(N140="Comedy",Predictive_Model!$D$53,IF(N140="Documentary",Predictive_Model!$D$54,IF(N140="Drama",Predictive_Model!$D$55,IF(N140="Horror",Predictive_Model!$D$56,IF(N140="Romance",Predictive_Model!$D$57,IF(N140="Sci-Fi",Predictive_Model!$D$58,0)))))))))</f>
        <v>0.99995140023313223</v>
      </c>
      <c r="V140" s="3" t="str">
        <f t="shared" si="26"/>
        <v>Critical</v>
      </c>
      <c r="W140" s="6">
        <f t="shared" si="27"/>
        <v>8.99</v>
      </c>
      <c r="X140" s="3" t="str">
        <f t="shared" si="28"/>
        <v>Priority 2</v>
      </c>
      <c r="Y140" s="3" t="str">
        <f t="shared" si="29"/>
        <v>OK</v>
      </c>
    </row>
    <row r="141" spans="1:25" x14ac:dyDescent="0.25">
      <c r="A141" s="3" t="str">
        <f>Raw_Data!A141</f>
        <v>69281385-44f2-48fb-abf2-dc483ee5be8b</v>
      </c>
      <c r="B141" s="3">
        <f>Raw_Data!B141</f>
        <v>19</v>
      </c>
      <c r="C141" s="3" t="str">
        <f>Raw_Data!C141</f>
        <v>Male</v>
      </c>
      <c r="D141" s="3" t="str">
        <f>Raw_Data!D141</f>
        <v>Premium</v>
      </c>
      <c r="E141" s="3">
        <f>Raw_Data!E141</f>
        <v>8.0299999999999994</v>
      </c>
      <c r="F141" s="3">
        <f>Raw_Data!F141</f>
        <v>1</v>
      </c>
      <c r="G141" s="3" t="str">
        <f>Raw_Data!G141</f>
        <v>Asia</v>
      </c>
      <c r="H141" s="3" t="str">
        <f>Raw_Data!H141</f>
        <v>TV</v>
      </c>
      <c r="I141" s="3">
        <f>Raw_Data!I141</f>
        <v>17.989999999999998</v>
      </c>
      <c r="J141" s="3">
        <f>Raw_Data!J141</f>
        <v>0</v>
      </c>
      <c r="K141" s="3" t="str">
        <f>Raw_Data!K141</f>
        <v>Gift Card</v>
      </c>
      <c r="L141" s="3">
        <f>Raw_Data!L141</f>
        <v>3</v>
      </c>
      <c r="M141" s="3">
        <f>Raw_Data!M141</f>
        <v>4.01</v>
      </c>
      <c r="N141" s="3" t="str">
        <f>Raw_Data!N141</f>
        <v>Drama</v>
      </c>
      <c r="O141" s="3" t="str">
        <f t="shared" si="20"/>
        <v>18-24</v>
      </c>
      <c r="P141" s="3" t="str">
        <f t="shared" si="21"/>
        <v>&lt;10h</v>
      </c>
      <c r="Q141" s="3" t="str">
        <f t="shared" si="22"/>
        <v>0-7d</v>
      </c>
      <c r="R141" s="3" t="str">
        <f t="shared" si="23"/>
        <v>Medium</v>
      </c>
      <c r="S141" s="3" t="str">
        <f t="shared" si="24"/>
        <v>High</v>
      </c>
      <c r="T141" s="3" t="str">
        <f t="shared" si="25"/>
        <v>Active</v>
      </c>
      <c r="U141" s="4">
        <f>1/(1+EXP(-(Predictive_Model!$B$5+((B141-Predictive_Model!$B$20)/Predictive_Model!$C$20)*Predictive_Model!$D$20+((E141-Predictive_Model!$B$21)/Predictive_Model!$C$21)*Predictive_Model!$D$21+((F141-Predictive_Model!$B$22)/Predictive_Model!$C$22)*Predictive_Model!$D$22+((I141-Predictive_Model!$B$23)/Predictive_Model!$C$23)*Predictive_Model!$D$23+((L141-Predictive_Model!$B$24)/Predictive_Model!$C$24)*Predictive_Model!$D$24+((M141-Predictive_Model!$B$25)/Predictive_Model!$C$25)*Predictive_Model!$D$25+IF(C141="Male",Predictive_Model!$D$31,IF(C141="Other",Predictive_Model!$D$32,0))+IF(D141="Premium",Predictive_Model!$D$34,IF(D141="Standard",Predictive_Model!$D$35,0))+IF(G141="Asia",Predictive_Model!$D$37,IF(G141="Europe",Predictive_Model!$D$38,IF(G141="North America",Predictive_Model!$D$39,IF(G141="Oceania",Predictive_Model!$D$40,IF(G141="South America",Predictive_Model!$D$41,0)))))+IF(H141="Laptop",Predictive_Model!$D$43,IF(H141="Mobile",Predictive_Model!$D$44,IF(H141="TV",Predictive_Model!$D$45,IF(H141="Tablet",Predictive_Model!$D$46,0))))+IF(K141="Crypto",Predictive_Model!$D$48,IF(K141="Debit Card",Predictive_Model!$D$49,IF(K141="Gift Card",Predictive_Model!$D$50,IF(K141="PayPal",Predictive_Model!$D$51,0))))+IF(N141="Comedy",Predictive_Model!$D$53,IF(N141="Documentary",Predictive_Model!$D$54,IF(N141="Drama",Predictive_Model!$D$55,IF(N141="Horror",Predictive_Model!$D$56,IF(N141="Romance",Predictive_Model!$D$57,IF(N141="Sci-Fi",Predictive_Model!$D$58,0)))))))))</f>
        <v>1.0138006123970285E-4</v>
      </c>
      <c r="V141" s="3" t="str">
        <f t="shared" si="26"/>
        <v>Low</v>
      </c>
      <c r="W141" s="6">
        <f t="shared" si="27"/>
        <v>1.8238273017022542E-3</v>
      </c>
      <c r="X141" s="3" t="str">
        <f t="shared" si="28"/>
        <v>Monitor</v>
      </c>
      <c r="Y141" s="3" t="str">
        <f t="shared" si="29"/>
        <v>OK</v>
      </c>
    </row>
    <row r="142" spans="1:25" x14ac:dyDescent="0.25">
      <c r="A142" s="3" t="str">
        <f>Raw_Data!A142</f>
        <v>844f2522-32e3-4f44-a960-cd0c13881618</v>
      </c>
      <c r="B142" s="3">
        <f>Raw_Data!B142</f>
        <v>45</v>
      </c>
      <c r="C142" s="3" t="str">
        <f>Raw_Data!C142</f>
        <v>Other</v>
      </c>
      <c r="D142" s="3" t="str">
        <f>Raw_Data!D142</f>
        <v>Basic</v>
      </c>
      <c r="E142" s="3">
        <f>Raw_Data!E142</f>
        <v>3.4</v>
      </c>
      <c r="F142" s="3">
        <f>Raw_Data!F142</f>
        <v>27</v>
      </c>
      <c r="G142" s="3" t="str">
        <f>Raw_Data!G142</f>
        <v>North America</v>
      </c>
      <c r="H142" s="3" t="str">
        <f>Raw_Data!H142</f>
        <v>Laptop</v>
      </c>
      <c r="I142" s="3">
        <f>Raw_Data!I142</f>
        <v>8.99</v>
      </c>
      <c r="J142" s="3">
        <f>Raw_Data!J142</f>
        <v>1</v>
      </c>
      <c r="K142" s="3" t="str">
        <f>Raw_Data!K142</f>
        <v>Crypto</v>
      </c>
      <c r="L142" s="3">
        <f>Raw_Data!L142</f>
        <v>3</v>
      </c>
      <c r="M142" s="3">
        <f>Raw_Data!M142</f>
        <v>0.12</v>
      </c>
      <c r="N142" s="3" t="str">
        <f>Raw_Data!N142</f>
        <v>Sci-Fi</v>
      </c>
      <c r="O142" s="3" t="str">
        <f t="shared" si="20"/>
        <v>45-54</v>
      </c>
      <c r="P142" s="3" t="str">
        <f t="shared" si="21"/>
        <v>&lt;10h</v>
      </c>
      <c r="Q142" s="3" t="str">
        <f t="shared" si="22"/>
        <v>22-45d</v>
      </c>
      <c r="R142" s="3" t="str">
        <f t="shared" si="23"/>
        <v>Medium</v>
      </c>
      <c r="S142" s="3" t="str">
        <f t="shared" si="24"/>
        <v>Low</v>
      </c>
      <c r="T142" s="3" t="str">
        <f t="shared" si="25"/>
        <v>Churned</v>
      </c>
      <c r="U142" s="4">
        <f>1/(1+EXP(-(Predictive_Model!$B$5+((B142-Predictive_Model!$B$20)/Predictive_Model!$C$20)*Predictive_Model!$D$20+((E142-Predictive_Model!$B$21)/Predictive_Model!$C$21)*Predictive_Model!$D$21+((F142-Predictive_Model!$B$22)/Predictive_Model!$C$22)*Predictive_Model!$D$22+((I142-Predictive_Model!$B$23)/Predictive_Model!$C$23)*Predictive_Model!$D$23+((L142-Predictive_Model!$B$24)/Predictive_Model!$C$24)*Predictive_Model!$D$24+((M142-Predictive_Model!$B$25)/Predictive_Model!$C$25)*Predictive_Model!$D$25+IF(C142="Male",Predictive_Model!$D$31,IF(C142="Other",Predictive_Model!$D$32,0))+IF(D142="Premium",Predictive_Model!$D$34,IF(D142="Standard",Predictive_Model!$D$35,0))+IF(G142="Asia",Predictive_Model!$D$37,IF(G142="Europe",Predictive_Model!$D$38,IF(G142="North America",Predictive_Model!$D$39,IF(G142="Oceania",Predictive_Model!$D$40,IF(G142="South America",Predictive_Model!$D$41,0)))))+IF(H142="Laptop",Predictive_Model!$D$43,IF(H142="Mobile",Predictive_Model!$D$44,IF(H142="TV",Predictive_Model!$D$45,IF(H142="Tablet",Predictive_Model!$D$46,0))))+IF(K142="Crypto",Predictive_Model!$D$48,IF(K142="Debit Card",Predictive_Model!$D$49,IF(K142="Gift Card",Predictive_Model!$D$50,IF(K142="PayPal",Predictive_Model!$D$51,0))))+IF(N142="Comedy",Predictive_Model!$D$53,IF(N142="Documentary",Predictive_Model!$D$54,IF(N142="Drama",Predictive_Model!$D$55,IF(N142="Horror",Predictive_Model!$D$56,IF(N142="Romance",Predictive_Model!$D$57,IF(N142="Sci-Fi",Predictive_Model!$D$58,0)))))))))</f>
        <v>0.99523237795938768</v>
      </c>
      <c r="V142" s="3" t="str">
        <f t="shared" si="26"/>
        <v>Critical</v>
      </c>
      <c r="W142" s="6">
        <f t="shared" si="27"/>
        <v>8.99</v>
      </c>
      <c r="X142" s="3" t="str">
        <f t="shared" si="28"/>
        <v>Priority 2</v>
      </c>
      <c r="Y142" s="3" t="str">
        <f t="shared" si="29"/>
        <v>OK</v>
      </c>
    </row>
    <row r="143" spans="1:25" x14ac:dyDescent="0.25">
      <c r="A143" s="3" t="str">
        <f>Raw_Data!A143</f>
        <v>8bc108d0-ddb9-4aa9-8c28-081008f38cb6</v>
      </c>
      <c r="B143" s="3">
        <f>Raw_Data!B143</f>
        <v>50</v>
      </c>
      <c r="C143" s="3" t="str">
        <f>Raw_Data!C143</f>
        <v>Other</v>
      </c>
      <c r="D143" s="3" t="str">
        <f>Raw_Data!D143</f>
        <v>Basic</v>
      </c>
      <c r="E143" s="3">
        <f>Raw_Data!E143</f>
        <v>0.11</v>
      </c>
      <c r="F143" s="3">
        <f>Raw_Data!F143</f>
        <v>1</v>
      </c>
      <c r="G143" s="3" t="str">
        <f>Raw_Data!G143</f>
        <v>South America</v>
      </c>
      <c r="H143" s="3" t="str">
        <f>Raw_Data!H143</f>
        <v>Tablet</v>
      </c>
      <c r="I143" s="3">
        <f>Raw_Data!I143</f>
        <v>8.99</v>
      </c>
      <c r="J143" s="3">
        <f>Raw_Data!J143</f>
        <v>1</v>
      </c>
      <c r="K143" s="3" t="str">
        <f>Raw_Data!K143</f>
        <v>Gift Card</v>
      </c>
      <c r="L143" s="3">
        <f>Raw_Data!L143</f>
        <v>2</v>
      </c>
      <c r="M143" s="3">
        <f>Raw_Data!M143</f>
        <v>0.06</v>
      </c>
      <c r="N143" s="3" t="str">
        <f>Raw_Data!N143</f>
        <v>Sci-Fi</v>
      </c>
      <c r="O143" s="3" t="str">
        <f t="shared" si="20"/>
        <v>45-54</v>
      </c>
      <c r="P143" s="3" t="str">
        <f t="shared" si="21"/>
        <v>&lt;10h</v>
      </c>
      <c r="Q143" s="3" t="str">
        <f t="shared" si="22"/>
        <v>0-7d</v>
      </c>
      <c r="R143" s="3" t="str">
        <f t="shared" si="23"/>
        <v>Medium</v>
      </c>
      <c r="S143" s="3" t="str">
        <f t="shared" si="24"/>
        <v>Low</v>
      </c>
      <c r="T143" s="3" t="str">
        <f t="shared" si="25"/>
        <v>Churned</v>
      </c>
      <c r="U143" s="4">
        <f>1/(1+EXP(-(Predictive_Model!$B$5+((B143-Predictive_Model!$B$20)/Predictive_Model!$C$20)*Predictive_Model!$D$20+((E143-Predictive_Model!$B$21)/Predictive_Model!$C$21)*Predictive_Model!$D$21+((F143-Predictive_Model!$B$22)/Predictive_Model!$C$22)*Predictive_Model!$D$22+((I143-Predictive_Model!$B$23)/Predictive_Model!$C$23)*Predictive_Model!$D$23+((L143-Predictive_Model!$B$24)/Predictive_Model!$C$24)*Predictive_Model!$D$24+((M143-Predictive_Model!$B$25)/Predictive_Model!$C$25)*Predictive_Model!$D$25+IF(C143="Male",Predictive_Model!$D$31,IF(C143="Other",Predictive_Model!$D$32,0))+IF(D143="Premium",Predictive_Model!$D$34,IF(D143="Standard",Predictive_Model!$D$35,0))+IF(G143="Asia",Predictive_Model!$D$37,IF(G143="Europe",Predictive_Model!$D$38,IF(G143="North America",Predictive_Model!$D$39,IF(G143="Oceania",Predictive_Model!$D$40,IF(G143="South America",Predictive_Model!$D$41,0)))))+IF(H143="Laptop",Predictive_Model!$D$43,IF(H143="Mobile",Predictive_Model!$D$44,IF(H143="TV",Predictive_Model!$D$45,IF(H143="Tablet",Predictive_Model!$D$46,0))))+IF(K143="Crypto",Predictive_Model!$D$48,IF(K143="Debit Card",Predictive_Model!$D$49,IF(K143="Gift Card",Predictive_Model!$D$50,IF(K143="PayPal",Predictive_Model!$D$51,0))))+IF(N143="Comedy",Predictive_Model!$D$53,IF(N143="Documentary",Predictive_Model!$D$54,IF(N143="Drama",Predictive_Model!$D$55,IF(N143="Horror",Predictive_Model!$D$56,IF(N143="Romance",Predictive_Model!$D$57,IF(N143="Sci-Fi",Predictive_Model!$D$58,0)))))))))</f>
        <v>0.99644599456912297</v>
      </c>
      <c r="V143" s="3" t="str">
        <f t="shared" si="26"/>
        <v>Critical</v>
      </c>
      <c r="W143" s="6">
        <f t="shared" si="27"/>
        <v>8.99</v>
      </c>
      <c r="X143" s="3" t="str">
        <f t="shared" si="28"/>
        <v>Priority 2</v>
      </c>
      <c r="Y143" s="3" t="str">
        <f t="shared" si="29"/>
        <v>OK</v>
      </c>
    </row>
    <row r="144" spans="1:25" x14ac:dyDescent="0.25">
      <c r="A144" s="3" t="str">
        <f>Raw_Data!A144</f>
        <v>7bb33e01-e208-48b0-9c0b-cd38833b1124</v>
      </c>
      <c r="B144" s="3">
        <f>Raw_Data!B144</f>
        <v>47</v>
      </c>
      <c r="C144" s="3" t="str">
        <f>Raw_Data!C144</f>
        <v>Female</v>
      </c>
      <c r="D144" s="3" t="str">
        <f>Raw_Data!D144</f>
        <v>Standard</v>
      </c>
      <c r="E144" s="3">
        <f>Raw_Data!E144</f>
        <v>40.119999999999997</v>
      </c>
      <c r="F144" s="3">
        <f>Raw_Data!F144</f>
        <v>55</v>
      </c>
      <c r="G144" s="3" t="str">
        <f>Raw_Data!G144</f>
        <v>Africa</v>
      </c>
      <c r="H144" s="3" t="str">
        <f>Raw_Data!H144</f>
        <v>Desktop</v>
      </c>
      <c r="I144" s="3">
        <f>Raw_Data!I144</f>
        <v>13.99</v>
      </c>
      <c r="J144" s="3">
        <f>Raw_Data!J144</f>
        <v>0</v>
      </c>
      <c r="K144" s="3" t="str">
        <f>Raw_Data!K144</f>
        <v>PayPal</v>
      </c>
      <c r="L144" s="3">
        <f>Raw_Data!L144</f>
        <v>1</v>
      </c>
      <c r="M144" s="3">
        <f>Raw_Data!M144</f>
        <v>0.72</v>
      </c>
      <c r="N144" s="3" t="str">
        <f>Raw_Data!N144</f>
        <v>Action</v>
      </c>
      <c r="O144" s="3" t="str">
        <f t="shared" si="20"/>
        <v>45-54</v>
      </c>
      <c r="P144" s="3" t="str">
        <f t="shared" si="21"/>
        <v>25-49h</v>
      </c>
      <c r="Q144" s="3" t="str">
        <f t="shared" si="22"/>
        <v>46-60d</v>
      </c>
      <c r="R144" s="3" t="str">
        <f t="shared" si="23"/>
        <v>Medium</v>
      </c>
      <c r="S144" s="3" t="str">
        <f t="shared" si="24"/>
        <v>Mid</v>
      </c>
      <c r="T144" s="3" t="str">
        <f t="shared" si="25"/>
        <v>Active</v>
      </c>
      <c r="U144" s="4">
        <f>1/(1+EXP(-(Predictive_Model!$B$5+((B144-Predictive_Model!$B$20)/Predictive_Model!$C$20)*Predictive_Model!$D$20+((E144-Predictive_Model!$B$21)/Predictive_Model!$C$21)*Predictive_Model!$D$21+((F144-Predictive_Model!$B$22)/Predictive_Model!$C$22)*Predictive_Model!$D$22+((I144-Predictive_Model!$B$23)/Predictive_Model!$C$23)*Predictive_Model!$D$23+((L144-Predictive_Model!$B$24)/Predictive_Model!$C$24)*Predictive_Model!$D$24+((M144-Predictive_Model!$B$25)/Predictive_Model!$C$25)*Predictive_Model!$D$25+IF(C144="Male",Predictive_Model!$D$31,IF(C144="Other",Predictive_Model!$D$32,0))+IF(D144="Premium",Predictive_Model!$D$34,IF(D144="Standard",Predictive_Model!$D$35,0))+IF(G144="Asia",Predictive_Model!$D$37,IF(G144="Europe",Predictive_Model!$D$38,IF(G144="North America",Predictive_Model!$D$39,IF(G144="Oceania",Predictive_Model!$D$40,IF(G144="South America",Predictive_Model!$D$41,0)))))+IF(H144="Laptop",Predictive_Model!$D$43,IF(H144="Mobile",Predictive_Model!$D$44,IF(H144="TV",Predictive_Model!$D$45,IF(H144="Tablet",Predictive_Model!$D$46,0))))+IF(K144="Crypto",Predictive_Model!$D$48,IF(K144="Debit Card",Predictive_Model!$D$49,IF(K144="Gift Card",Predictive_Model!$D$50,IF(K144="PayPal",Predictive_Model!$D$51,0))))+IF(N144="Comedy",Predictive_Model!$D$53,IF(N144="Documentary",Predictive_Model!$D$54,IF(N144="Drama",Predictive_Model!$D$55,IF(N144="Horror",Predictive_Model!$D$56,IF(N144="Romance",Predictive_Model!$D$57,IF(N144="Sci-Fi",Predictive_Model!$D$58,0)))))))))</f>
        <v>3.8820315673023437E-2</v>
      </c>
      <c r="V144" s="3" t="str">
        <f t="shared" si="26"/>
        <v>Low</v>
      </c>
      <c r="W144" s="6">
        <f t="shared" si="27"/>
        <v>0.5430962162655979</v>
      </c>
      <c r="X144" s="3" t="str">
        <f t="shared" si="28"/>
        <v>Monitor</v>
      </c>
      <c r="Y144" s="3" t="str">
        <f t="shared" si="29"/>
        <v>OK</v>
      </c>
    </row>
    <row r="145" spans="1:25" x14ac:dyDescent="0.25">
      <c r="A145" s="3" t="str">
        <f>Raw_Data!A145</f>
        <v>21f1a30f-ff82-424c-b085-7770795446c1</v>
      </c>
      <c r="B145" s="3">
        <f>Raw_Data!B145</f>
        <v>40</v>
      </c>
      <c r="C145" s="3" t="str">
        <f>Raw_Data!C145</f>
        <v>Female</v>
      </c>
      <c r="D145" s="3" t="str">
        <f>Raw_Data!D145</f>
        <v>Standard</v>
      </c>
      <c r="E145" s="3">
        <f>Raw_Data!E145</f>
        <v>32.880000000000003</v>
      </c>
      <c r="F145" s="3">
        <f>Raw_Data!F145</f>
        <v>36</v>
      </c>
      <c r="G145" s="3" t="str">
        <f>Raw_Data!G145</f>
        <v>South America</v>
      </c>
      <c r="H145" s="3" t="str">
        <f>Raw_Data!H145</f>
        <v>Desktop</v>
      </c>
      <c r="I145" s="3">
        <f>Raw_Data!I145</f>
        <v>13.99</v>
      </c>
      <c r="J145" s="3">
        <f>Raw_Data!J145</f>
        <v>0</v>
      </c>
      <c r="K145" s="3" t="str">
        <f>Raw_Data!K145</f>
        <v>Crypto</v>
      </c>
      <c r="L145" s="3">
        <f>Raw_Data!L145</f>
        <v>4</v>
      </c>
      <c r="M145" s="3">
        <f>Raw_Data!M145</f>
        <v>0.89</v>
      </c>
      <c r="N145" s="3" t="str">
        <f>Raw_Data!N145</f>
        <v>Sci-Fi</v>
      </c>
      <c r="O145" s="3" t="str">
        <f t="shared" si="20"/>
        <v>35-44</v>
      </c>
      <c r="P145" s="3" t="str">
        <f t="shared" si="21"/>
        <v>25-49h</v>
      </c>
      <c r="Q145" s="3" t="str">
        <f t="shared" si="22"/>
        <v>22-45d</v>
      </c>
      <c r="R145" s="3" t="str">
        <f t="shared" si="23"/>
        <v>Medium</v>
      </c>
      <c r="S145" s="3" t="str">
        <f t="shared" si="24"/>
        <v>Mid</v>
      </c>
      <c r="T145" s="3" t="str">
        <f t="shared" si="25"/>
        <v>Active</v>
      </c>
      <c r="U145" s="4">
        <f>1/(1+EXP(-(Predictive_Model!$B$5+((B145-Predictive_Model!$B$20)/Predictive_Model!$C$20)*Predictive_Model!$D$20+((E145-Predictive_Model!$B$21)/Predictive_Model!$C$21)*Predictive_Model!$D$21+((F145-Predictive_Model!$B$22)/Predictive_Model!$C$22)*Predictive_Model!$D$22+((I145-Predictive_Model!$B$23)/Predictive_Model!$C$23)*Predictive_Model!$D$23+((L145-Predictive_Model!$B$24)/Predictive_Model!$C$24)*Predictive_Model!$D$24+((M145-Predictive_Model!$B$25)/Predictive_Model!$C$25)*Predictive_Model!$D$25+IF(C145="Male",Predictive_Model!$D$31,IF(C145="Other",Predictive_Model!$D$32,0))+IF(D145="Premium",Predictive_Model!$D$34,IF(D145="Standard",Predictive_Model!$D$35,0))+IF(G145="Asia",Predictive_Model!$D$37,IF(G145="Europe",Predictive_Model!$D$38,IF(G145="North America",Predictive_Model!$D$39,IF(G145="Oceania",Predictive_Model!$D$40,IF(G145="South America",Predictive_Model!$D$41,0)))))+IF(H145="Laptop",Predictive_Model!$D$43,IF(H145="Mobile",Predictive_Model!$D$44,IF(H145="TV",Predictive_Model!$D$45,IF(H145="Tablet",Predictive_Model!$D$46,0))))+IF(K145="Crypto",Predictive_Model!$D$48,IF(K145="Debit Card",Predictive_Model!$D$49,IF(K145="Gift Card",Predictive_Model!$D$50,IF(K145="PayPal",Predictive_Model!$D$51,0))))+IF(N145="Comedy",Predictive_Model!$D$53,IF(N145="Documentary",Predictive_Model!$D$54,IF(N145="Drama",Predictive_Model!$D$55,IF(N145="Horror",Predictive_Model!$D$56,IF(N145="Romance",Predictive_Model!$D$57,IF(N145="Sci-Fi",Predictive_Model!$D$58,0)))))))))</f>
        <v>2.7295674664843208E-3</v>
      </c>
      <c r="V145" s="3" t="str">
        <f t="shared" si="26"/>
        <v>Low</v>
      </c>
      <c r="W145" s="6">
        <f t="shared" si="27"/>
        <v>3.8186648856115647E-2</v>
      </c>
      <c r="X145" s="3" t="str">
        <f t="shared" si="28"/>
        <v>Monitor</v>
      </c>
      <c r="Y145" s="3" t="str">
        <f t="shared" si="29"/>
        <v>OK</v>
      </c>
    </row>
    <row r="146" spans="1:25" x14ac:dyDescent="0.25">
      <c r="A146" s="3" t="str">
        <f>Raw_Data!A146</f>
        <v>5fa579a5-f777-4206-98c3-de5d03627c6c</v>
      </c>
      <c r="B146" s="3">
        <f>Raw_Data!B146</f>
        <v>41</v>
      </c>
      <c r="C146" s="3" t="str">
        <f>Raw_Data!C146</f>
        <v>Female</v>
      </c>
      <c r="D146" s="3" t="str">
        <f>Raw_Data!D146</f>
        <v>Standard</v>
      </c>
      <c r="E146" s="3">
        <f>Raw_Data!E146</f>
        <v>6.26</v>
      </c>
      <c r="F146" s="3">
        <f>Raw_Data!F146</f>
        <v>16</v>
      </c>
      <c r="G146" s="3" t="str">
        <f>Raw_Data!G146</f>
        <v>Oceania</v>
      </c>
      <c r="H146" s="3" t="str">
        <f>Raw_Data!H146</f>
        <v>Tablet</v>
      </c>
      <c r="I146" s="3">
        <f>Raw_Data!I146</f>
        <v>13.99</v>
      </c>
      <c r="J146" s="3">
        <f>Raw_Data!J146</f>
        <v>0</v>
      </c>
      <c r="K146" s="3" t="str">
        <f>Raw_Data!K146</f>
        <v>Crypto</v>
      </c>
      <c r="L146" s="3">
        <f>Raw_Data!L146</f>
        <v>4</v>
      </c>
      <c r="M146" s="3">
        <f>Raw_Data!M146</f>
        <v>0.37</v>
      </c>
      <c r="N146" s="3" t="str">
        <f>Raw_Data!N146</f>
        <v>Action</v>
      </c>
      <c r="O146" s="3" t="str">
        <f t="shared" si="20"/>
        <v>35-44</v>
      </c>
      <c r="P146" s="3" t="str">
        <f t="shared" si="21"/>
        <v>&lt;10h</v>
      </c>
      <c r="Q146" s="3" t="str">
        <f t="shared" si="22"/>
        <v>8-21d</v>
      </c>
      <c r="R146" s="3" t="str">
        <f t="shared" si="23"/>
        <v>Medium</v>
      </c>
      <c r="S146" s="3" t="str">
        <f t="shared" si="24"/>
        <v>Mid</v>
      </c>
      <c r="T146" s="3" t="str">
        <f t="shared" si="25"/>
        <v>Active</v>
      </c>
      <c r="U146" s="4">
        <f>1/(1+EXP(-(Predictive_Model!$B$5+((B146-Predictive_Model!$B$20)/Predictive_Model!$C$20)*Predictive_Model!$D$20+((E146-Predictive_Model!$B$21)/Predictive_Model!$C$21)*Predictive_Model!$D$21+((F146-Predictive_Model!$B$22)/Predictive_Model!$C$22)*Predictive_Model!$D$22+((I146-Predictive_Model!$B$23)/Predictive_Model!$C$23)*Predictive_Model!$D$23+((L146-Predictive_Model!$B$24)/Predictive_Model!$C$24)*Predictive_Model!$D$24+((M146-Predictive_Model!$B$25)/Predictive_Model!$C$25)*Predictive_Model!$D$25+IF(C146="Male",Predictive_Model!$D$31,IF(C146="Other",Predictive_Model!$D$32,0))+IF(D146="Premium",Predictive_Model!$D$34,IF(D146="Standard",Predictive_Model!$D$35,0))+IF(G146="Asia",Predictive_Model!$D$37,IF(G146="Europe",Predictive_Model!$D$38,IF(G146="North America",Predictive_Model!$D$39,IF(G146="Oceania",Predictive_Model!$D$40,IF(G146="South America",Predictive_Model!$D$41,0)))))+IF(H146="Laptop",Predictive_Model!$D$43,IF(H146="Mobile",Predictive_Model!$D$44,IF(H146="TV",Predictive_Model!$D$45,IF(H146="Tablet",Predictive_Model!$D$46,0))))+IF(K146="Crypto",Predictive_Model!$D$48,IF(K146="Debit Card",Predictive_Model!$D$49,IF(K146="Gift Card",Predictive_Model!$D$50,IF(K146="PayPal",Predictive_Model!$D$51,0))))+IF(N146="Comedy",Predictive_Model!$D$53,IF(N146="Documentary",Predictive_Model!$D$54,IF(N146="Drama",Predictive_Model!$D$55,IF(N146="Horror",Predictive_Model!$D$56,IF(N146="Romance",Predictive_Model!$D$57,IF(N146="Sci-Fi",Predictive_Model!$D$58,0)))))))))</f>
        <v>0.90775560699416025</v>
      </c>
      <c r="V146" s="3" t="str">
        <f t="shared" si="26"/>
        <v>Critical</v>
      </c>
      <c r="W146" s="6">
        <f t="shared" si="27"/>
        <v>12.699500941848303</v>
      </c>
      <c r="X146" s="3" t="str">
        <f t="shared" si="28"/>
        <v>Priority 2</v>
      </c>
      <c r="Y146" s="3" t="str">
        <f t="shared" si="29"/>
        <v>OK</v>
      </c>
    </row>
    <row r="147" spans="1:25" x14ac:dyDescent="0.25">
      <c r="A147" s="3" t="str">
        <f>Raw_Data!A147</f>
        <v>ffdade4e-d794-42ce-a50d-25f0a5729e88</v>
      </c>
      <c r="B147" s="3">
        <f>Raw_Data!B147</f>
        <v>48</v>
      </c>
      <c r="C147" s="3" t="str">
        <f>Raw_Data!C147</f>
        <v>Other</v>
      </c>
      <c r="D147" s="3" t="str">
        <f>Raw_Data!D147</f>
        <v>Premium</v>
      </c>
      <c r="E147" s="3">
        <f>Raw_Data!E147</f>
        <v>16.78</v>
      </c>
      <c r="F147" s="3">
        <f>Raw_Data!F147</f>
        <v>2</v>
      </c>
      <c r="G147" s="3" t="str">
        <f>Raw_Data!G147</f>
        <v>Europe</v>
      </c>
      <c r="H147" s="3" t="str">
        <f>Raw_Data!H147</f>
        <v>Mobile</v>
      </c>
      <c r="I147" s="3">
        <f>Raw_Data!I147</f>
        <v>17.989999999999998</v>
      </c>
      <c r="J147" s="3">
        <f>Raw_Data!J147</f>
        <v>0</v>
      </c>
      <c r="K147" s="3" t="str">
        <f>Raw_Data!K147</f>
        <v>PayPal</v>
      </c>
      <c r="L147" s="3">
        <f>Raw_Data!L147</f>
        <v>1</v>
      </c>
      <c r="M147" s="3">
        <f>Raw_Data!M147</f>
        <v>5.59</v>
      </c>
      <c r="N147" s="3" t="str">
        <f>Raw_Data!N147</f>
        <v>Drama</v>
      </c>
      <c r="O147" s="3" t="str">
        <f t="shared" si="20"/>
        <v>45-54</v>
      </c>
      <c r="P147" s="3" t="str">
        <f t="shared" si="21"/>
        <v>10-24h</v>
      </c>
      <c r="Q147" s="3" t="str">
        <f t="shared" si="22"/>
        <v>0-7d</v>
      </c>
      <c r="R147" s="3" t="str">
        <f t="shared" si="23"/>
        <v>Medium</v>
      </c>
      <c r="S147" s="3" t="str">
        <f t="shared" si="24"/>
        <v>High</v>
      </c>
      <c r="T147" s="3" t="str">
        <f t="shared" si="25"/>
        <v>Active</v>
      </c>
      <c r="U147" s="4">
        <f>1/(1+EXP(-(Predictive_Model!$B$5+((B147-Predictive_Model!$B$20)/Predictive_Model!$C$20)*Predictive_Model!$D$20+((E147-Predictive_Model!$B$21)/Predictive_Model!$C$21)*Predictive_Model!$D$21+((F147-Predictive_Model!$B$22)/Predictive_Model!$C$22)*Predictive_Model!$D$22+((I147-Predictive_Model!$B$23)/Predictive_Model!$C$23)*Predictive_Model!$D$23+((L147-Predictive_Model!$B$24)/Predictive_Model!$C$24)*Predictive_Model!$D$24+((M147-Predictive_Model!$B$25)/Predictive_Model!$C$25)*Predictive_Model!$D$25+IF(C147="Male",Predictive_Model!$D$31,IF(C147="Other",Predictive_Model!$D$32,0))+IF(D147="Premium",Predictive_Model!$D$34,IF(D147="Standard",Predictive_Model!$D$35,0))+IF(G147="Asia",Predictive_Model!$D$37,IF(G147="Europe",Predictive_Model!$D$38,IF(G147="North America",Predictive_Model!$D$39,IF(G147="Oceania",Predictive_Model!$D$40,IF(G147="South America",Predictive_Model!$D$41,0)))))+IF(H147="Laptop",Predictive_Model!$D$43,IF(H147="Mobile",Predictive_Model!$D$44,IF(H147="TV",Predictive_Model!$D$45,IF(H147="Tablet",Predictive_Model!$D$46,0))))+IF(K147="Crypto",Predictive_Model!$D$48,IF(K147="Debit Card",Predictive_Model!$D$49,IF(K147="Gift Card",Predictive_Model!$D$50,IF(K147="PayPal",Predictive_Model!$D$51,0))))+IF(N147="Comedy",Predictive_Model!$D$53,IF(N147="Documentary",Predictive_Model!$D$54,IF(N147="Drama",Predictive_Model!$D$55,IF(N147="Horror",Predictive_Model!$D$56,IF(N147="Romance",Predictive_Model!$D$57,IF(N147="Sci-Fi",Predictive_Model!$D$58,0)))))))))</f>
        <v>1.1229676315764365E-5</v>
      </c>
      <c r="V147" s="3" t="str">
        <f t="shared" si="26"/>
        <v>Low</v>
      </c>
      <c r="W147" s="6">
        <f t="shared" si="27"/>
        <v>2.0202187692060092E-4</v>
      </c>
      <c r="X147" s="3" t="str">
        <f t="shared" si="28"/>
        <v>Monitor</v>
      </c>
      <c r="Y147" s="3" t="str">
        <f t="shared" si="29"/>
        <v>OK</v>
      </c>
    </row>
    <row r="148" spans="1:25" x14ac:dyDescent="0.25">
      <c r="A148" s="3" t="str">
        <f>Raw_Data!A148</f>
        <v>e8fda88a-2847-4cb4-b5a0-b7f0c3454405</v>
      </c>
      <c r="B148" s="3">
        <f>Raw_Data!B148</f>
        <v>67</v>
      </c>
      <c r="C148" s="3" t="str">
        <f>Raw_Data!C148</f>
        <v>Other</v>
      </c>
      <c r="D148" s="3" t="str">
        <f>Raw_Data!D148</f>
        <v>Standard</v>
      </c>
      <c r="E148" s="3">
        <f>Raw_Data!E148</f>
        <v>3.29</v>
      </c>
      <c r="F148" s="3">
        <f>Raw_Data!F148</f>
        <v>25</v>
      </c>
      <c r="G148" s="3" t="str">
        <f>Raw_Data!G148</f>
        <v>North America</v>
      </c>
      <c r="H148" s="3" t="str">
        <f>Raw_Data!H148</f>
        <v>Tablet</v>
      </c>
      <c r="I148" s="3">
        <f>Raw_Data!I148</f>
        <v>13.99</v>
      </c>
      <c r="J148" s="3">
        <f>Raw_Data!J148</f>
        <v>1</v>
      </c>
      <c r="K148" s="3" t="str">
        <f>Raw_Data!K148</f>
        <v>Crypto</v>
      </c>
      <c r="L148" s="3">
        <f>Raw_Data!L148</f>
        <v>1</v>
      </c>
      <c r="M148" s="3">
        <f>Raw_Data!M148</f>
        <v>0.13</v>
      </c>
      <c r="N148" s="3" t="str">
        <f>Raw_Data!N148</f>
        <v>Documentary</v>
      </c>
      <c r="O148" s="3" t="str">
        <f t="shared" si="20"/>
        <v>55-70</v>
      </c>
      <c r="P148" s="3" t="str">
        <f t="shared" si="21"/>
        <v>&lt;10h</v>
      </c>
      <c r="Q148" s="3" t="str">
        <f t="shared" si="22"/>
        <v>22-45d</v>
      </c>
      <c r="R148" s="3" t="str">
        <f t="shared" si="23"/>
        <v>Medium</v>
      </c>
      <c r="S148" s="3" t="str">
        <f t="shared" si="24"/>
        <v>Mid</v>
      </c>
      <c r="T148" s="3" t="str">
        <f t="shared" si="25"/>
        <v>Churned</v>
      </c>
      <c r="U148" s="4">
        <f>1/(1+EXP(-(Predictive_Model!$B$5+((B148-Predictive_Model!$B$20)/Predictive_Model!$C$20)*Predictive_Model!$D$20+((E148-Predictive_Model!$B$21)/Predictive_Model!$C$21)*Predictive_Model!$D$21+((F148-Predictive_Model!$B$22)/Predictive_Model!$C$22)*Predictive_Model!$D$22+((I148-Predictive_Model!$B$23)/Predictive_Model!$C$23)*Predictive_Model!$D$23+((L148-Predictive_Model!$B$24)/Predictive_Model!$C$24)*Predictive_Model!$D$24+((M148-Predictive_Model!$B$25)/Predictive_Model!$C$25)*Predictive_Model!$D$25+IF(C148="Male",Predictive_Model!$D$31,IF(C148="Other",Predictive_Model!$D$32,0))+IF(D148="Premium",Predictive_Model!$D$34,IF(D148="Standard",Predictive_Model!$D$35,0))+IF(G148="Asia",Predictive_Model!$D$37,IF(G148="Europe",Predictive_Model!$D$38,IF(G148="North America",Predictive_Model!$D$39,IF(G148="Oceania",Predictive_Model!$D$40,IF(G148="South America",Predictive_Model!$D$41,0)))))+IF(H148="Laptop",Predictive_Model!$D$43,IF(H148="Mobile",Predictive_Model!$D$44,IF(H148="TV",Predictive_Model!$D$45,IF(H148="Tablet",Predictive_Model!$D$46,0))))+IF(K148="Crypto",Predictive_Model!$D$48,IF(K148="Debit Card",Predictive_Model!$D$49,IF(K148="Gift Card",Predictive_Model!$D$50,IF(K148="PayPal",Predictive_Model!$D$51,0))))+IF(N148="Comedy",Predictive_Model!$D$53,IF(N148="Documentary",Predictive_Model!$D$54,IF(N148="Drama",Predictive_Model!$D$55,IF(N148="Horror",Predictive_Model!$D$56,IF(N148="Romance",Predictive_Model!$D$57,IF(N148="Sci-Fi",Predictive_Model!$D$58,0)))))))))</f>
        <v>0.99905700092947713</v>
      </c>
      <c r="V148" s="3" t="str">
        <f t="shared" si="26"/>
        <v>Critical</v>
      </c>
      <c r="W148" s="6">
        <f t="shared" si="27"/>
        <v>13.99</v>
      </c>
      <c r="X148" s="3" t="str">
        <f t="shared" si="28"/>
        <v>Priority 2</v>
      </c>
      <c r="Y148" s="3" t="str">
        <f t="shared" si="29"/>
        <v>OK</v>
      </c>
    </row>
    <row r="149" spans="1:25" x14ac:dyDescent="0.25">
      <c r="A149" s="3" t="str">
        <f>Raw_Data!A149</f>
        <v>e19a5270-f0e0-4586-8893-ca3fabdc2fc8</v>
      </c>
      <c r="B149" s="3">
        <f>Raw_Data!B149</f>
        <v>59</v>
      </c>
      <c r="C149" s="3" t="str">
        <f>Raw_Data!C149</f>
        <v>Female</v>
      </c>
      <c r="D149" s="3" t="str">
        <f>Raw_Data!D149</f>
        <v>Basic</v>
      </c>
      <c r="E149" s="3">
        <f>Raw_Data!E149</f>
        <v>20.11</v>
      </c>
      <c r="F149" s="3">
        <f>Raw_Data!F149</f>
        <v>40</v>
      </c>
      <c r="G149" s="3" t="str">
        <f>Raw_Data!G149</f>
        <v>South America</v>
      </c>
      <c r="H149" s="3" t="str">
        <f>Raw_Data!H149</f>
        <v>Desktop</v>
      </c>
      <c r="I149" s="3">
        <f>Raw_Data!I149</f>
        <v>8.99</v>
      </c>
      <c r="J149" s="3">
        <f>Raw_Data!J149</f>
        <v>1</v>
      </c>
      <c r="K149" s="3" t="str">
        <f>Raw_Data!K149</f>
        <v>PayPal</v>
      </c>
      <c r="L149" s="3">
        <f>Raw_Data!L149</f>
        <v>2</v>
      </c>
      <c r="M149" s="3">
        <f>Raw_Data!M149</f>
        <v>0.49</v>
      </c>
      <c r="N149" s="3" t="str">
        <f>Raw_Data!N149</f>
        <v>Sci-Fi</v>
      </c>
      <c r="O149" s="3" t="str">
        <f t="shared" si="20"/>
        <v>55-70</v>
      </c>
      <c r="P149" s="3" t="str">
        <f t="shared" si="21"/>
        <v>10-24h</v>
      </c>
      <c r="Q149" s="3" t="str">
        <f t="shared" si="22"/>
        <v>22-45d</v>
      </c>
      <c r="R149" s="3" t="str">
        <f t="shared" si="23"/>
        <v>Medium</v>
      </c>
      <c r="S149" s="3" t="str">
        <f t="shared" si="24"/>
        <v>Low</v>
      </c>
      <c r="T149" s="3" t="str">
        <f t="shared" si="25"/>
        <v>Churned</v>
      </c>
      <c r="U149" s="4">
        <f>1/(1+EXP(-(Predictive_Model!$B$5+((B149-Predictive_Model!$B$20)/Predictive_Model!$C$20)*Predictive_Model!$D$20+((E149-Predictive_Model!$B$21)/Predictive_Model!$C$21)*Predictive_Model!$D$21+((F149-Predictive_Model!$B$22)/Predictive_Model!$C$22)*Predictive_Model!$D$22+((I149-Predictive_Model!$B$23)/Predictive_Model!$C$23)*Predictive_Model!$D$23+((L149-Predictive_Model!$B$24)/Predictive_Model!$C$24)*Predictive_Model!$D$24+((M149-Predictive_Model!$B$25)/Predictive_Model!$C$25)*Predictive_Model!$D$25+IF(C149="Male",Predictive_Model!$D$31,IF(C149="Other",Predictive_Model!$D$32,0))+IF(D149="Premium",Predictive_Model!$D$34,IF(D149="Standard",Predictive_Model!$D$35,0))+IF(G149="Asia",Predictive_Model!$D$37,IF(G149="Europe",Predictive_Model!$D$38,IF(G149="North America",Predictive_Model!$D$39,IF(G149="Oceania",Predictive_Model!$D$40,IF(G149="South America",Predictive_Model!$D$41,0)))))+IF(H149="Laptop",Predictive_Model!$D$43,IF(H149="Mobile",Predictive_Model!$D$44,IF(H149="TV",Predictive_Model!$D$45,IF(H149="Tablet",Predictive_Model!$D$46,0))))+IF(K149="Crypto",Predictive_Model!$D$48,IF(K149="Debit Card",Predictive_Model!$D$49,IF(K149="Gift Card",Predictive_Model!$D$50,IF(K149="PayPal",Predictive_Model!$D$51,0))))+IF(N149="Comedy",Predictive_Model!$D$53,IF(N149="Documentary",Predictive_Model!$D$54,IF(N149="Drama",Predictive_Model!$D$55,IF(N149="Horror",Predictive_Model!$D$56,IF(N149="Romance",Predictive_Model!$D$57,IF(N149="Sci-Fi",Predictive_Model!$D$58,0)))))))))</f>
        <v>0.8776950069207291</v>
      </c>
      <c r="V149" s="3" t="str">
        <f t="shared" si="26"/>
        <v>Critical</v>
      </c>
      <c r="W149" s="6">
        <f t="shared" si="27"/>
        <v>8.99</v>
      </c>
      <c r="X149" s="3" t="str">
        <f t="shared" si="28"/>
        <v>Priority 2</v>
      </c>
      <c r="Y149" s="3" t="str">
        <f t="shared" si="29"/>
        <v>OK</v>
      </c>
    </row>
    <row r="150" spans="1:25" x14ac:dyDescent="0.25">
      <c r="A150" s="3" t="str">
        <f>Raw_Data!A150</f>
        <v>46fe1eb8-c6f9-4bd4-8a9a-d91919ed031a</v>
      </c>
      <c r="B150" s="3">
        <f>Raw_Data!B150</f>
        <v>60</v>
      </c>
      <c r="C150" s="3" t="str">
        <f>Raw_Data!C150</f>
        <v>Female</v>
      </c>
      <c r="D150" s="3" t="str">
        <f>Raw_Data!D150</f>
        <v>Standard</v>
      </c>
      <c r="E150" s="3">
        <f>Raw_Data!E150</f>
        <v>19.36</v>
      </c>
      <c r="F150" s="3">
        <f>Raw_Data!F150</f>
        <v>45</v>
      </c>
      <c r="G150" s="3" t="str">
        <f>Raw_Data!G150</f>
        <v>South America</v>
      </c>
      <c r="H150" s="3" t="str">
        <f>Raw_Data!H150</f>
        <v>Desktop</v>
      </c>
      <c r="I150" s="3">
        <f>Raw_Data!I150</f>
        <v>13.99</v>
      </c>
      <c r="J150" s="3">
        <f>Raw_Data!J150</f>
        <v>1</v>
      </c>
      <c r="K150" s="3" t="str">
        <f>Raw_Data!K150</f>
        <v>Debit Card</v>
      </c>
      <c r="L150" s="3">
        <f>Raw_Data!L150</f>
        <v>2</v>
      </c>
      <c r="M150" s="3">
        <f>Raw_Data!M150</f>
        <v>0.42</v>
      </c>
      <c r="N150" s="3" t="str">
        <f>Raw_Data!N150</f>
        <v>Drama</v>
      </c>
      <c r="O150" s="3" t="str">
        <f t="shared" si="20"/>
        <v>55-70</v>
      </c>
      <c r="P150" s="3" t="str">
        <f t="shared" si="21"/>
        <v>10-24h</v>
      </c>
      <c r="Q150" s="3" t="str">
        <f t="shared" si="22"/>
        <v>22-45d</v>
      </c>
      <c r="R150" s="3" t="str">
        <f t="shared" si="23"/>
        <v>Medium</v>
      </c>
      <c r="S150" s="3" t="str">
        <f t="shared" si="24"/>
        <v>Mid</v>
      </c>
      <c r="T150" s="3" t="str">
        <f t="shared" si="25"/>
        <v>Churned</v>
      </c>
      <c r="U150" s="4">
        <f>1/(1+EXP(-(Predictive_Model!$B$5+((B150-Predictive_Model!$B$20)/Predictive_Model!$C$20)*Predictive_Model!$D$20+((E150-Predictive_Model!$B$21)/Predictive_Model!$C$21)*Predictive_Model!$D$21+((F150-Predictive_Model!$B$22)/Predictive_Model!$C$22)*Predictive_Model!$D$22+((I150-Predictive_Model!$B$23)/Predictive_Model!$C$23)*Predictive_Model!$D$23+((L150-Predictive_Model!$B$24)/Predictive_Model!$C$24)*Predictive_Model!$D$24+((M150-Predictive_Model!$B$25)/Predictive_Model!$C$25)*Predictive_Model!$D$25+IF(C150="Male",Predictive_Model!$D$31,IF(C150="Other",Predictive_Model!$D$32,0))+IF(D150="Premium",Predictive_Model!$D$34,IF(D150="Standard",Predictive_Model!$D$35,0))+IF(G150="Asia",Predictive_Model!$D$37,IF(G150="Europe",Predictive_Model!$D$38,IF(G150="North America",Predictive_Model!$D$39,IF(G150="Oceania",Predictive_Model!$D$40,IF(G150="South America",Predictive_Model!$D$41,0)))))+IF(H150="Laptop",Predictive_Model!$D$43,IF(H150="Mobile",Predictive_Model!$D$44,IF(H150="TV",Predictive_Model!$D$45,IF(H150="Tablet",Predictive_Model!$D$46,0))))+IF(K150="Crypto",Predictive_Model!$D$48,IF(K150="Debit Card",Predictive_Model!$D$49,IF(K150="Gift Card",Predictive_Model!$D$50,IF(K150="PayPal",Predictive_Model!$D$51,0))))+IF(N150="Comedy",Predictive_Model!$D$53,IF(N150="Documentary",Predictive_Model!$D$54,IF(N150="Drama",Predictive_Model!$D$55,IF(N150="Horror",Predictive_Model!$D$56,IF(N150="Romance",Predictive_Model!$D$57,IF(N150="Sci-Fi",Predictive_Model!$D$58,0)))))))))</f>
        <v>0.84521076508561588</v>
      </c>
      <c r="V150" s="3" t="str">
        <f t="shared" si="26"/>
        <v>Critical</v>
      </c>
      <c r="W150" s="6">
        <f t="shared" si="27"/>
        <v>13.99</v>
      </c>
      <c r="X150" s="3" t="str">
        <f t="shared" si="28"/>
        <v>Priority 2</v>
      </c>
      <c r="Y150" s="3" t="str">
        <f t="shared" si="29"/>
        <v>OK</v>
      </c>
    </row>
    <row r="151" spans="1:25" x14ac:dyDescent="0.25">
      <c r="A151" s="3" t="str">
        <f>Raw_Data!A151</f>
        <v>6735d050-2af6-4030-b34f-9687ab1a8914</v>
      </c>
      <c r="B151" s="3">
        <f>Raw_Data!B151</f>
        <v>33</v>
      </c>
      <c r="C151" s="3" t="str">
        <f>Raw_Data!C151</f>
        <v>Male</v>
      </c>
      <c r="D151" s="3" t="str">
        <f>Raw_Data!D151</f>
        <v>Basic</v>
      </c>
      <c r="E151" s="3">
        <f>Raw_Data!E151</f>
        <v>2.27</v>
      </c>
      <c r="F151" s="3">
        <f>Raw_Data!F151</f>
        <v>20</v>
      </c>
      <c r="G151" s="3" t="str">
        <f>Raw_Data!G151</f>
        <v>South America</v>
      </c>
      <c r="H151" s="3" t="str">
        <f>Raw_Data!H151</f>
        <v>Desktop</v>
      </c>
      <c r="I151" s="3">
        <f>Raw_Data!I151</f>
        <v>8.99</v>
      </c>
      <c r="J151" s="3">
        <f>Raw_Data!J151</f>
        <v>1</v>
      </c>
      <c r="K151" s="3" t="str">
        <f>Raw_Data!K151</f>
        <v>Debit Card</v>
      </c>
      <c r="L151" s="3">
        <f>Raw_Data!L151</f>
        <v>3</v>
      </c>
      <c r="M151" s="3">
        <f>Raw_Data!M151</f>
        <v>0.11</v>
      </c>
      <c r="N151" s="3" t="str">
        <f>Raw_Data!N151</f>
        <v>Romance</v>
      </c>
      <c r="O151" s="3" t="str">
        <f t="shared" si="20"/>
        <v>25-34</v>
      </c>
      <c r="P151" s="3" t="str">
        <f t="shared" si="21"/>
        <v>&lt;10h</v>
      </c>
      <c r="Q151" s="3" t="str">
        <f t="shared" si="22"/>
        <v>8-21d</v>
      </c>
      <c r="R151" s="3" t="str">
        <f t="shared" si="23"/>
        <v>Medium</v>
      </c>
      <c r="S151" s="3" t="str">
        <f t="shared" si="24"/>
        <v>Low</v>
      </c>
      <c r="T151" s="3" t="str">
        <f t="shared" si="25"/>
        <v>Churned</v>
      </c>
      <c r="U151" s="4">
        <f>1/(1+EXP(-(Predictive_Model!$B$5+((B151-Predictive_Model!$B$20)/Predictive_Model!$C$20)*Predictive_Model!$D$20+((E151-Predictive_Model!$B$21)/Predictive_Model!$C$21)*Predictive_Model!$D$21+((F151-Predictive_Model!$B$22)/Predictive_Model!$C$22)*Predictive_Model!$D$22+((I151-Predictive_Model!$B$23)/Predictive_Model!$C$23)*Predictive_Model!$D$23+((L151-Predictive_Model!$B$24)/Predictive_Model!$C$24)*Predictive_Model!$D$24+((M151-Predictive_Model!$B$25)/Predictive_Model!$C$25)*Predictive_Model!$D$25+IF(C151="Male",Predictive_Model!$D$31,IF(C151="Other",Predictive_Model!$D$32,0))+IF(D151="Premium",Predictive_Model!$D$34,IF(D151="Standard",Predictive_Model!$D$35,0))+IF(G151="Asia",Predictive_Model!$D$37,IF(G151="Europe",Predictive_Model!$D$38,IF(G151="North America",Predictive_Model!$D$39,IF(G151="Oceania",Predictive_Model!$D$40,IF(G151="South America",Predictive_Model!$D$41,0)))))+IF(H151="Laptop",Predictive_Model!$D$43,IF(H151="Mobile",Predictive_Model!$D$44,IF(H151="TV",Predictive_Model!$D$45,IF(H151="Tablet",Predictive_Model!$D$46,0))))+IF(K151="Crypto",Predictive_Model!$D$48,IF(K151="Debit Card",Predictive_Model!$D$49,IF(K151="Gift Card",Predictive_Model!$D$50,IF(K151="PayPal",Predictive_Model!$D$51,0))))+IF(N151="Comedy",Predictive_Model!$D$53,IF(N151="Documentary",Predictive_Model!$D$54,IF(N151="Drama",Predictive_Model!$D$55,IF(N151="Horror",Predictive_Model!$D$56,IF(N151="Romance",Predictive_Model!$D$57,IF(N151="Sci-Fi",Predictive_Model!$D$58,0)))))))))</f>
        <v>0.98938962564818655</v>
      </c>
      <c r="V151" s="3" t="str">
        <f t="shared" si="26"/>
        <v>Critical</v>
      </c>
      <c r="W151" s="6">
        <f t="shared" si="27"/>
        <v>8.99</v>
      </c>
      <c r="X151" s="3" t="str">
        <f t="shared" si="28"/>
        <v>Priority 2</v>
      </c>
      <c r="Y151" s="3" t="str">
        <f t="shared" si="29"/>
        <v>OK</v>
      </c>
    </row>
    <row r="152" spans="1:25" x14ac:dyDescent="0.25">
      <c r="A152" s="3" t="str">
        <f>Raw_Data!A152</f>
        <v>629a11d7-4bd9-4698-b40f-8638ffd900c7</v>
      </c>
      <c r="B152" s="3">
        <f>Raw_Data!B152</f>
        <v>24</v>
      </c>
      <c r="C152" s="3" t="str">
        <f>Raw_Data!C152</f>
        <v>Female</v>
      </c>
      <c r="D152" s="3" t="str">
        <f>Raw_Data!D152</f>
        <v>Basic</v>
      </c>
      <c r="E152" s="3">
        <f>Raw_Data!E152</f>
        <v>2.42</v>
      </c>
      <c r="F152" s="3">
        <f>Raw_Data!F152</f>
        <v>56</v>
      </c>
      <c r="G152" s="3" t="str">
        <f>Raw_Data!G152</f>
        <v>Europe</v>
      </c>
      <c r="H152" s="3" t="str">
        <f>Raw_Data!H152</f>
        <v>Tablet</v>
      </c>
      <c r="I152" s="3">
        <f>Raw_Data!I152</f>
        <v>8.99</v>
      </c>
      <c r="J152" s="3">
        <f>Raw_Data!J152</f>
        <v>1</v>
      </c>
      <c r="K152" s="3" t="str">
        <f>Raw_Data!K152</f>
        <v>Crypto</v>
      </c>
      <c r="L152" s="3">
        <f>Raw_Data!L152</f>
        <v>3</v>
      </c>
      <c r="M152" s="3">
        <f>Raw_Data!M152</f>
        <v>0.04</v>
      </c>
      <c r="N152" s="3" t="str">
        <f>Raw_Data!N152</f>
        <v>Comedy</v>
      </c>
      <c r="O152" s="3" t="str">
        <f t="shared" si="20"/>
        <v>18-24</v>
      </c>
      <c r="P152" s="3" t="str">
        <f t="shared" si="21"/>
        <v>&lt;10h</v>
      </c>
      <c r="Q152" s="3" t="str">
        <f t="shared" si="22"/>
        <v>46-60d</v>
      </c>
      <c r="R152" s="3" t="str">
        <f t="shared" si="23"/>
        <v>Low</v>
      </c>
      <c r="S152" s="3" t="str">
        <f t="shared" si="24"/>
        <v>Low</v>
      </c>
      <c r="T152" s="3" t="str">
        <f t="shared" si="25"/>
        <v>Churned</v>
      </c>
      <c r="U152" s="4">
        <f>1/(1+EXP(-(Predictive_Model!$B$5+((B152-Predictive_Model!$B$20)/Predictive_Model!$C$20)*Predictive_Model!$D$20+((E152-Predictive_Model!$B$21)/Predictive_Model!$C$21)*Predictive_Model!$D$21+((F152-Predictive_Model!$B$22)/Predictive_Model!$C$22)*Predictive_Model!$D$22+((I152-Predictive_Model!$B$23)/Predictive_Model!$C$23)*Predictive_Model!$D$23+((L152-Predictive_Model!$B$24)/Predictive_Model!$C$24)*Predictive_Model!$D$24+((M152-Predictive_Model!$B$25)/Predictive_Model!$C$25)*Predictive_Model!$D$25+IF(C152="Male",Predictive_Model!$D$31,IF(C152="Other",Predictive_Model!$D$32,0))+IF(D152="Premium",Predictive_Model!$D$34,IF(D152="Standard",Predictive_Model!$D$35,0))+IF(G152="Asia",Predictive_Model!$D$37,IF(G152="Europe",Predictive_Model!$D$38,IF(G152="North America",Predictive_Model!$D$39,IF(G152="Oceania",Predictive_Model!$D$40,IF(G152="South America",Predictive_Model!$D$41,0)))))+IF(H152="Laptop",Predictive_Model!$D$43,IF(H152="Mobile",Predictive_Model!$D$44,IF(H152="TV",Predictive_Model!$D$45,IF(H152="Tablet",Predictive_Model!$D$46,0))))+IF(K152="Crypto",Predictive_Model!$D$48,IF(K152="Debit Card",Predictive_Model!$D$49,IF(K152="Gift Card",Predictive_Model!$D$50,IF(K152="PayPal",Predictive_Model!$D$51,0))))+IF(N152="Comedy",Predictive_Model!$D$53,IF(N152="Documentary",Predictive_Model!$D$54,IF(N152="Drama",Predictive_Model!$D$55,IF(N152="Horror",Predictive_Model!$D$56,IF(N152="Romance",Predictive_Model!$D$57,IF(N152="Sci-Fi",Predictive_Model!$D$58,0)))))))))</f>
        <v>0.99998530245379691</v>
      </c>
      <c r="V152" s="3" t="str">
        <f t="shared" si="26"/>
        <v>Critical</v>
      </c>
      <c r="W152" s="6">
        <f t="shared" si="27"/>
        <v>8.99</v>
      </c>
      <c r="X152" s="3" t="str">
        <f t="shared" si="28"/>
        <v>Priority 2</v>
      </c>
      <c r="Y152" s="3" t="str">
        <f t="shared" si="29"/>
        <v>OK</v>
      </c>
    </row>
    <row r="153" spans="1:25" x14ac:dyDescent="0.25">
      <c r="A153" s="3" t="str">
        <f>Raw_Data!A153</f>
        <v>39287652-cd55-45d3-99bc-5b4917558f5e</v>
      </c>
      <c r="B153" s="3">
        <f>Raw_Data!B153</f>
        <v>23</v>
      </c>
      <c r="C153" s="3" t="str">
        <f>Raw_Data!C153</f>
        <v>Other</v>
      </c>
      <c r="D153" s="3" t="str">
        <f>Raw_Data!D153</f>
        <v>Basic</v>
      </c>
      <c r="E153" s="3">
        <f>Raw_Data!E153</f>
        <v>10.85</v>
      </c>
      <c r="F153" s="3">
        <f>Raw_Data!F153</f>
        <v>13</v>
      </c>
      <c r="G153" s="3" t="str">
        <f>Raw_Data!G153</f>
        <v>North America</v>
      </c>
      <c r="H153" s="3" t="str">
        <f>Raw_Data!H153</f>
        <v>Mobile</v>
      </c>
      <c r="I153" s="3">
        <f>Raw_Data!I153</f>
        <v>8.99</v>
      </c>
      <c r="J153" s="3">
        <f>Raw_Data!J153</f>
        <v>0</v>
      </c>
      <c r="K153" s="3" t="str">
        <f>Raw_Data!K153</f>
        <v>PayPal</v>
      </c>
      <c r="L153" s="3">
        <f>Raw_Data!L153</f>
        <v>3</v>
      </c>
      <c r="M153" s="3">
        <f>Raw_Data!M153</f>
        <v>0.78</v>
      </c>
      <c r="N153" s="3" t="str">
        <f>Raw_Data!N153</f>
        <v>Romance</v>
      </c>
      <c r="O153" s="3" t="str">
        <f t="shared" si="20"/>
        <v>18-24</v>
      </c>
      <c r="P153" s="3" t="str">
        <f t="shared" si="21"/>
        <v>10-24h</v>
      </c>
      <c r="Q153" s="3" t="str">
        <f t="shared" si="22"/>
        <v>8-21d</v>
      </c>
      <c r="R153" s="3" t="str">
        <f t="shared" si="23"/>
        <v>Medium</v>
      </c>
      <c r="S153" s="3" t="str">
        <f t="shared" si="24"/>
        <v>Low</v>
      </c>
      <c r="T153" s="3" t="str">
        <f t="shared" si="25"/>
        <v>Active</v>
      </c>
      <c r="U153" s="4">
        <f>1/(1+EXP(-(Predictive_Model!$B$5+((B153-Predictive_Model!$B$20)/Predictive_Model!$C$20)*Predictive_Model!$D$20+((E153-Predictive_Model!$B$21)/Predictive_Model!$C$21)*Predictive_Model!$D$21+((F153-Predictive_Model!$B$22)/Predictive_Model!$C$22)*Predictive_Model!$D$22+((I153-Predictive_Model!$B$23)/Predictive_Model!$C$23)*Predictive_Model!$D$23+((L153-Predictive_Model!$B$24)/Predictive_Model!$C$24)*Predictive_Model!$D$24+((M153-Predictive_Model!$B$25)/Predictive_Model!$C$25)*Predictive_Model!$D$25+IF(C153="Male",Predictive_Model!$D$31,IF(C153="Other",Predictive_Model!$D$32,0))+IF(D153="Premium",Predictive_Model!$D$34,IF(D153="Standard",Predictive_Model!$D$35,0))+IF(G153="Asia",Predictive_Model!$D$37,IF(G153="Europe",Predictive_Model!$D$38,IF(G153="North America",Predictive_Model!$D$39,IF(G153="Oceania",Predictive_Model!$D$40,IF(G153="South America",Predictive_Model!$D$41,0)))))+IF(H153="Laptop",Predictive_Model!$D$43,IF(H153="Mobile",Predictive_Model!$D$44,IF(H153="TV",Predictive_Model!$D$45,IF(H153="Tablet",Predictive_Model!$D$46,0))))+IF(K153="Crypto",Predictive_Model!$D$48,IF(K153="Debit Card",Predictive_Model!$D$49,IF(K153="Gift Card",Predictive_Model!$D$50,IF(K153="PayPal",Predictive_Model!$D$51,0))))+IF(N153="Comedy",Predictive_Model!$D$53,IF(N153="Documentary",Predictive_Model!$D$54,IF(N153="Drama",Predictive_Model!$D$55,IF(N153="Horror",Predictive_Model!$D$56,IF(N153="Romance",Predictive_Model!$D$57,IF(N153="Sci-Fi",Predictive_Model!$D$58,0)))))))))</f>
        <v>0.82416839966478861</v>
      </c>
      <c r="V153" s="3" t="str">
        <f t="shared" si="26"/>
        <v>Critical</v>
      </c>
      <c r="W153" s="6">
        <f t="shared" si="27"/>
        <v>7.4092739129864498</v>
      </c>
      <c r="X153" s="3" t="str">
        <f t="shared" si="28"/>
        <v>Priority 2</v>
      </c>
      <c r="Y153" s="3" t="str">
        <f t="shared" si="29"/>
        <v>OK</v>
      </c>
    </row>
    <row r="154" spans="1:25" x14ac:dyDescent="0.25">
      <c r="A154" s="3" t="str">
        <f>Raw_Data!A154</f>
        <v>071f4ab9-b7c8-42b9-9571-dac40f75fe29</v>
      </c>
      <c r="B154" s="3">
        <f>Raw_Data!B154</f>
        <v>34</v>
      </c>
      <c r="C154" s="3" t="str">
        <f>Raw_Data!C154</f>
        <v>Male</v>
      </c>
      <c r="D154" s="3" t="str">
        <f>Raw_Data!D154</f>
        <v>Premium</v>
      </c>
      <c r="E154" s="3">
        <f>Raw_Data!E154</f>
        <v>9.59</v>
      </c>
      <c r="F154" s="3">
        <f>Raw_Data!F154</f>
        <v>28</v>
      </c>
      <c r="G154" s="3" t="str">
        <f>Raw_Data!G154</f>
        <v>Europe</v>
      </c>
      <c r="H154" s="3" t="str">
        <f>Raw_Data!H154</f>
        <v>Mobile</v>
      </c>
      <c r="I154" s="3">
        <f>Raw_Data!I154</f>
        <v>17.989999999999998</v>
      </c>
      <c r="J154" s="3">
        <f>Raw_Data!J154</f>
        <v>0</v>
      </c>
      <c r="K154" s="3" t="str">
        <f>Raw_Data!K154</f>
        <v>PayPal</v>
      </c>
      <c r="L154" s="3">
        <f>Raw_Data!L154</f>
        <v>4</v>
      </c>
      <c r="M154" s="3">
        <f>Raw_Data!M154</f>
        <v>0.33</v>
      </c>
      <c r="N154" s="3" t="str">
        <f>Raw_Data!N154</f>
        <v>Action</v>
      </c>
      <c r="O154" s="3" t="str">
        <f t="shared" si="20"/>
        <v>25-34</v>
      </c>
      <c r="P154" s="3" t="str">
        <f t="shared" si="21"/>
        <v>&lt;10h</v>
      </c>
      <c r="Q154" s="3" t="str">
        <f t="shared" si="22"/>
        <v>22-45d</v>
      </c>
      <c r="R154" s="3" t="str">
        <f t="shared" si="23"/>
        <v>Medium</v>
      </c>
      <c r="S154" s="3" t="str">
        <f t="shared" si="24"/>
        <v>High</v>
      </c>
      <c r="T154" s="3" t="str">
        <f t="shared" si="25"/>
        <v>Active</v>
      </c>
      <c r="U154" s="4">
        <f>1/(1+EXP(-(Predictive_Model!$B$5+((B154-Predictive_Model!$B$20)/Predictive_Model!$C$20)*Predictive_Model!$D$20+((E154-Predictive_Model!$B$21)/Predictive_Model!$C$21)*Predictive_Model!$D$21+((F154-Predictive_Model!$B$22)/Predictive_Model!$C$22)*Predictive_Model!$D$22+((I154-Predictive_Model!$B$23)/Predictive_Model!$C$23)*Predictive_Model!$D$23+((L154-Predictive_Model!$B$24)/Predictive_Model!$C$24)*Predictive_Model!$D$24+((M154-Predictive_Model!$B$25)/Predictive_Model!$C$25)*Predictive_Model!$D$25+IF(C154="Male",Predictive_Model!$D$31,IF(C154="Other",Predictive_Model!$D$32,0))+IF(D154="Premium",Predictive_Model!$D$34,IF(D154="Standard",Predictive_Model!$D$35,0))+IF(G154="Asia",Predictive_Model!$D$37,IF(G154="Europe",Predictive_Model!$D$38,IF(G154="North America",Predictive_Model!$D$39,IF(G154="Oceania",Predictive_Model!$D$40,IF(G154="South America",Predictive_Model!$D$41,0)))))+IF(H154="Laptop",Predictive_Model!$D$43,IF(H154="Mobile",Predictive_Model!$D$44,IF(H154="TV",Predictive_Model!$D$45,IF(H154="Tablet",Predictive_Model!$D$46,0))))+IF(K154="Crypto",Predictive_Model!$D$48,IF(K154="Debit Card",Predictive_Model!$D$49,IF(K154="Gift Card",Predictive_Model!$D$50,IF(K154="PayPal",Predictive_Model!$D$51,0))))+IF(N154="Comedy",Predictive_Model!$D$53,IF(N154="Documentary",Predictive_Model!$D$54,IF(N154="Drama",Predictive_Model!$D$55,IF(N154="Horror",Predictive_Model!$D$56,IF(N154="Romance",Predictive_Model!$D$57,IF(N154="Sci-Fi",Predictive_Model!$D$58,0)))))))))</f>
        <v>0.70895504359030659</v>
      </c>
      <c r="V154" s="3" t="str">
        <f t="shared" si="26"/>
        <v>High</v>
      </c>
      <c r="W154" s="6">
        <f t="shared" si="27"/>
        <v>12.754101234189614</v>
      </c>
      <c r="X154" s="3" t="str">
        <f t="shared" si="28"/>
        <v>Priority 2</v>
      </c>
      <c r="Y154" s="3" t="str">
        <f t="shared" si="29"/>
        <v>OK</v>
      </c>
    </row>
    <row r="155" spans="1:25" x14ac:dyDescent="0.25">
      <c r="A155" s="3" t="str">
        <f>Raw_Data!A155</f>
        <v>ebfb8aef-3cb5-40e2-9eed-15a73a544d43</v>
      </c>
      <c r="B155" s="3">
        <f>Raw_Data!B155</f>
        <v>30</v>
      </c>
      <c r="C155" s="3" t="str">
        <f>Raw_Data!C155</f>
        <v>Male</v>
      </c>
      <c r="D155" s="3" t="str">
        <f>Raw_Data!D155</f>
        <v>Premium</v>
      </c>
      <c r="E155" s="3">
        <f>Raw_Data!E155</f>
        <v>7.24</v>
      </c>
      <c r="F155" s="3">
        <f>Raw_Data!F155</f>
        <v>40</v>
      </c>
      <c r="G155" s="3" t="str">
        <f>Raw_Data!G155</f>
        <v>Asia</v>
      </c>
      <c r="H155" s="3" t="str">
        <f>Raw_Data!H155</f>
        <v>TV</v>
      </c>
      <c r="I155" s="3">
        <f>Raw_Data!I155</f>
        <v>17.989999999999998</v>
      </c>
      <c r="J155" s="3">
        <f>Raw_Data!J155</f>
        <v>0</v>
      </c>
      <c r="K155" s="3" t="str">
        <f>Raw_Data!K155</f>
        <v>Debit Card</v>
      </c>
      <c r="L155" s="3">
        <f>Raw_Data!L155</f>
        <v>5</v>
      </c>
      <c r="M155" s="3">
        <f>Raw_Data!M155</f>
        <v>0.18</v>
      </c>
      <c r="N155" s="3" t="str">
        <f>Raw_Data!N155</f>
        <v>Documentary</v>
      </c>
      <c r="O155" s="3" t="str">
        <f t="shared" si="20"/>
        <v>25-34</v>
      </c>
      <c r="P155" s="3" t="str">
        <f t="shared" si="21"/>
        <v>&lt;10h</v>
      </c>
      <c r="Q155" s="3" t="str">
        <f t="shared" si="22"/>
        <v>22-45d</v>
      </c>
      <c r="R155" s="3" t="str">
        <f t="shared" si="23"/>
        <v>Medium</v>
      </c>
      <c r="S155" s="3" t="str">
        <f t="shared" si="24"/>
        <v>High</v>
      </c>
      <c r="T155" s="3" t="str">
        <f t="shared" si="25"/>
        <v>Active</v>
      </c>
      <c r="U155" s="4">
        <f>1/(1+EXP(-(Predictive_Model!$B$5+((B155-Predictive_Model!$B$20)/Predictive_Model!$C$20)*Predictive_Model!$D$20+((E155-Predictive_Model!$B$21)/Predictive_Model!$C$21)*Predictive_Model!$D$21+((F155-Predictive_Model!$B$22)/Predictive_Model!$C$22)*Predictive_Model!$D$22+((I155-Predictive_Model!$B$23)/Predictive_Model!$C$23)*Predictive_Model!$D$23+((L155-Predictive_Model!$B$24)/Predictive_Model!$C$24)*Predictive_Model!$D$24+((M155-Predictive_Model!$B$25)/Predictive_Model!$C$25)*Predictive_Model!$D$25+IF(C155="Male",Predictive_Model!$D$31,IF(C155="Other",Predictive_Model!$D$32,0))+IF(D155="Premium",Predictive_Model!$D$34,IF(D155="Standard",Predictive_Model!$D$35,0))+IF(G155="Asia",Predictive_Model!$D$37,IF(G155="Europe",Predictive_Model!$D$38,IF(G155="North America",Predictive_Model!$D$39,IF(G155="Oceania",Predictive_Model!$D$40,IF(G155="South America",Predictive_Model!$D$41,0)))))+IF(H155="Laptop",Predictive_Model!$D$43,IF(H155="Mobile",Predictive_Model!$D$44,IF(H155="TV",Predictive_Model!$D$45,IF(H155="Tablet",Predictive_Model!$D$46,0))))+IF(K155="Crypto",Predictive_Model!$D$48,IF(K155="Debit Card",Predictive_Model!$D$49,IF(K155="Gift Card",Predictive_Model!$D$50,IF(K155="PayPal",Predictive_Model!$D$51,0))))+IF(N155="Comedy",Predictive_Model!$D$53,IF(N155="Documentary",Predictive_Model!$D$54,IF(N155="Drama",Predictive_Model!$D$55,IF(N155="Horror",Predictive_Model!$D$56,IF(N155="Romance",Predictive_Model!$D$57,IF(N155="Sci-Fi",Predictive_Model!$D$58,0)))))))))</f>
        <v>0.63510511818307913</v>
      </c>
      <c r="V155" s="3" t="str">
        <f t="shared" si="26"/>
        <v>High</v>
      </c>
      <c r="W155" s="6">
        <f t="shared" si="27"/>
        <v>11.425541076113593</v>
      </c>
      <c r="X155" s="3" t="str">
        <f t="shared" si="28"/>
        <v>Priority 2</v>
      </c>
      <c r="Y155" s="3" t="str">
        <f t="shared" si="29"/>
        <v>OK</v>
      </c>
    </row>
    <row r="156" spans="1:25" x14ac:dyDescent="0.25">
      <c r="A156" s="3" t="str">
        <f>Raw_Data!A156</f>
        <v>1ce9139b-2013-4a00-b77f-fbab1b020a00</v>
      </c>
      <c r="B156" s="3">
        <f>Raw_Data!B156</f>
        <v>69</v>
      </c>
      <c r="C156" s="3" t="str">
        <f>Raw_Data!C156</f>
        <v>Male</v>
      </c>
      <c r="D156" s="3" t="str">
        <f>Raw_Data!D156</f>
        <v>Standard</v>
      </c>
      <c r="E156" s="3">
        <f>Raw_Data!E156</f>
        <v>7.85</v>
      </c>
      <c r="F156" s="3">
        <f>Raw_Data!F156</f>
        <v>43</v>
      </c>
      <c r="G156" s="3" t="str">
        <f>Raw_Data!G156</f>
        <v>Europe</v>
      </c>
      <c r="H156" s="3" t="str">
        <f>Raw_Data!H156</f>
        <v>TV</v>
      </c>
      <c r="I156" s="3">
        <f>Raw_Data!I156</f>
        <v>13.99</v>
      </c>
      <c r="J156" s="3">
        <f>Raw_Data!J156</f>
        <v>1</v>
      </c>
      <c r="K156" s="3" t="str">
        <f>Raw_Data!K156</f>
        <v>Gift Card</v>
      </c>
      <c r="L156" s="3">
        <f>Raw_Data!L156</f>
        <v>5</v>
      </c>
      <c r="M156" s="3">
        <f>Raw_Data!M156</f>
        <v>0.18</v>
      </c>
      <c r="N156" s="3" t="str">
        <f>Raw_Data!N156</f>
        <v>Action</v>
      </c>
      <c r="O156" s="3" t="str">
        <f t="shared" si="20"/>
        <v>55-70</v>
      </c>
      <c r="P156" s="3" t="str">
        <f t="shared" si="21"/>
        <v>&lt;10h</v>
      </c>
      <c r="Q156" s="3" t="str">
        <f t="shared" si="22"/>
        <v>22-45d</v>
      </c>
      <c r="R156" s="3" t="str">
        <f t="shared" si="23"/>
        <v>Medium</v>
      </c>
      <c r="S156" s="3" t="str">
        <f t="shared" si="24"/>
        <v>Mid</v>
      </c>
      <c r="T156" s="3" t="str">
        <f t="shared" si="25"/>
        <v>Churned</v>
      </c>
      <c r="U156" s="4">
        <f>1/(1+EXP(-(Predictive_Model!$B$5+((B156-Predictive_Model!$B$20)/Predictive_Model!$C$20)*Predictive_Model!$D$20+((E156-Predictive_Model!$B$21)/Predictive_Model!$C$21)*Predictive_Model!$D$21+((F156-Predictive_Model!$B$22)/Predictive_Model!$C$22)*Predictive_Model!$D$22+((I156-Predictive_Model!$B$23)/Predictive_Model!$C$23)*Predictive_Model!$D$23+((L156-Predictive_Model!$B$24)/Predictive_Model!$C$24)*Predictive_Model!$D$24+((M156-Predictive_Model!$B$25)/Predictive_Model!$C$25)*Predictive_Model!$D$25+IF(C156="Male",Predictive_Model!$D$31,IF(C156="Other",Predictive_Model!$D$32,0))+IF(D156="Premium",Predictive_Model!$D$34,IF(D156="Standard",Predictive_Model!$D$35,0))+IF(G156="Asia",Predictive_Model!$D$37,IF(G156="Europe",Predictive_Model!$D$38,IF(G156="North America",Predictive_Model!$D$39,IF(G156="Oceania",Predictive_Model!$D$40,IF(G156="South America",Predictive_Model!$D$41,0)))))+IF(H156="Laptop",Predictive_Model!$D$43,IF(H156="Mobile",Predictive_Model!$D$44,IF(H156="TV",Predictive_Model!$D$45,IF(H156="Tablet",Predictive_Model!$D$46,0))))+IF(K156="Crypto",Predictive_Model!$D$48,IF(K156="Debit Card",Predictive_Model!$D$49,IF(K156="Gift Card",Predictive_Model!$D$50,IF(K156="PayPal",Predictive_Model!$D$51,0))))+IF(N156="Comedy",Predictive_Model!$D$53,IF(N156="Documentary",Predictive_Model!$D$54,IF(N156="Drama",Predictive_Model!$D$55,IF(N156="Horror",Predictive_Model!$D$56,IF(N156="Romance",Predictive_Model!$D$57,IF(N156="Sci-Fi",Predictive_Model!$D$58,0)))))))))</f>
        <v>0.96472033803021373</v>
      </c>
      <c r="V156" s="3" t="str">
        <f t="shared" si="26"/>
        <v>Critical</v>
      </c>
      <c r="W156" s="6">
        <f t="shared" si="27"/>
        <v>13.99</v>
      </c>
      <c r="X156" s="3" t="str">
        <f t="shared" si="28"/>
        <v>Priority 2</v>
      </c>
      <c r="Y156" s="3" t="str">
        <f t="shared" si="29"/>
        <v>OK</v>
      </c>
    </row>
    <row r="157" spans="1:25" x14ac:dyDescent="0.25">
      <c r="A157" s="3" t="str">
        <f>Raw_Data!A157</f>
        <v>9fbdd1e9-64e2-41a4-8753-fb3412bea228</v>
      </c>
      <c r="B157" s="3">
        <f>Raw_Data!B157</f>
        <v>70</v>
      </c>
      <c r="C157" s="3" t="str">
        <f>Raw_Data!C157</f>
        <v>Female</v>
      </c>
      <c r="D157" s="3" t="str">
        <f>Raw_Data!D157</f>
        <v>Basic</v>
      </c>
      <c r="E157" s="3">
        <f>Raw_Data!E157</f>
        <v>6.8</v>
      </c>
      <c r="F157" s="3">
        <f>Raw_Data!F157</f>
        <v>6</v>
      </c>
      <c r="G157" s="3" t="str">
        <f>Raw_Data!G157</f>
        <v>North America</v>
      </c>
      <c r="H157" s="3" t="str">
        <f>Raw_Data!H157</f>
        <v>Mobile</v>
      </c>
      <c r="I157" s="3">
        <f>Raw_Data!I157</f>
        <v>8.99</v>
      </c>
      <c r="J157" s="3">
        <f>Raw_Data!J157</f>
        <v>0</v>
      </c>
      <c r="K157" s="3" t="str">
        <f>Raw_Data!K157</f>
        <v>Debit Card</v>
      </c>
      <c r="L157" s="3">
        <f>Raw_Data!L157</f>
        <v>4</v>
      </c>
      <c r="M157" s="3">
        <f>Raw_Data!M157</f>
        <v>0.97</v>
      </c>
      <c r="N157" s="3" t="str">
        <f>Raw_Data!N157</f>
        <v>Action</v>
      </c>
      <c r="O157" s="3" t="str">
        <f t="shared" si="20"/>
        <v>55-70</v>
      </c>
      <c r="P157" s="3" t="str">
        <f t="shared" si="21"/>
        <v>&lt;10h</v>
      </c>
      <c r="Q157" s="3" t="str">
        <f t="shared" si="22"/>
        <v>0-7d</v>
      </c>
      <c r="R157" s="3" t="str">
        <f t="shared" si="23"/>
        <v>Medium</v>
      </c>
      <c r="S157" s="3" t="str">
        <f t="shared" si="24"/>
        <v>Low</v>
      </c>
      <c r="T157" s="3" t="str">
        <f t="shared" si="25"/>
        <v>Active</v>
      </c>
      <c r="U157" s="4">
        <f>1/(1+EXP(-(Predictive_Model!$B$5+((B157-Predictive_Model!$B$20)/Predictive_Model!$C$20)*Predictive_Model!$D$20+((E157-Predictive_Model!$B$21)/Predictive_Model!$C$21)*Predictive_Model!$D$21+((F157-Predictive_Model!$B$22)/Predictive_Model!$C$22)*Predictive_Model!$D$22+((I157-Predictive_Model!$B$23)/Predictive_Model!$C$23)*Predictive_Model!$D$23+((L157-Predictive_Model!$B$24)/Predictive_Model!$C$24)*Predictive_Model!$D$24+((M157-Predictive_Model!$B$25)/Predictive_Model!$C$25)*Predictive_Model!$D$25+IF(C157="Male",Predictive_Model!$D$31,IF(C157="Other",Predictive_Model!$D$32,0))+IF(D157="Premium",Predictive_Model!$D$34,IF(D157="Standard",Predictive_Model!$D$35,0))+IF(G157="Asia",Predictive_Model!$D$37,IF(G157="Europe",Predictive_Model!$D$38,IF(G157="North America",Predictive_Model!$D$39,IF(G157="Oceania",Predictive_Model!$D$40,IF(G157="South America",Predictive_Model!$D$41,0)))))+IF(H157="Laptop",Predictive_Model!$D$43,IF(H157="Mobile",Predictive_Model!$D$44,IF(H157="TV",Predictive_Model!$D$45,IF(H157="Tablet",Predictive_Model!$D$46,0))))+IF(K157="Crypto",Predictive_Model!$D$48,IF(K157="Debit Card",Predictive_Model!$D$49,IF(K157="Gift Card",Predictive_Model!$D$50,IF(K157="PayPal",Predictive_Model!$D$51,0))))+IF(N157="Comedy",Predictive_Model!$D$53,IF(N157="Documentary",Predictive_Model!$D$54,IF(N157="Drama",Predictive_Model!$D$55,IF(N157="Horror",Predictive_Model!$D$56,IF(N157="Romance",Predictive_Model!$D$57,IF(N157="Sci-Fi",Predictive_Model!$D$58,0)))))))))</f>
        <v>0.69091780313265372</v>
      </c>
      <c r="V157" s="3" t="str">
        <f t="shared" si="26"/>
        <v>High</v>
      </c>
      <c r="W157" s="6">
        <f t="shared" si="27"/>
        <v>6.2113510501625573</v>
      </c>
      <c r="X157" s="3" t="str">
        <f t="shared" si="28"/>
        <v>Monitor</v>
      </c>
      <c r="Y157" s="3" t="str">
        <f t="shared" si="29"/>
        <v>OK</v>
      </c>
    </row>
    <row r="158" spans="1:25" x14ac:dyDescent="0.25">
      <c r="A158" s="3" t="str">
        <f>Raw_Data!A158</f>
        <v>76d56597-dfb2-4223-845f-b8ff46b00ccd</v>
      </c>
      <c r="B158" s="3">
        <f>Raw_Data!B158</f>
        <v>42</v>
      </c>
      <c r="C158" s="3" t="str">
        <f>Raw_Data!C158</f>
        <v>Male</v>
      </c>
      <c r="D158" s="3" t="str">
        <f>Raw_Data!D158</f>
        <v>Premium</v>
      </c>
      <c r="E158" s="3">
        <f>Raw_Data!E158</f>
        <v>0.88</v>
      </c>
      <c r="F158" s="3">
        <f>Raw_Data!F158</f>
        <v>33</v>
      </c>
      <c r="G158" s="3" t="str">
        <f>Raw_Data!G158</f>
        <v>Oceania</v>
      </c>
      <c r="H158" s="3" t="str">
        <f>Raw_Data!H158</f>
        <v>Laptop</v>
      </c>
      <c r="I158" s="3">
        <f>Raw_Data!I158</f>
        <v>17.989999999999998</v>
      </c>
      <c r="J158" s="3">
        <f>Raw_Data!J158</f>
        <v>1</v>
      </c>
      <c r="K158" s="3" t="str">
        <f>Raw_Data!K158</f>
        <v>Credit Card</v>
      </c>
      <c r="L158" s="3">
        <f>Raw_Data!L158</f>
        <v>1</v>
      </c>
      <c r="M158" s="3">
        <f>Raw_Data!M158</f>
        <v>0.03</v>
      </c>
      <c r="N158" s="3" t="str">
        <f>Raw_Data!N158</f>
        <v>Comedy</v>
      </c>
      <c r="O158" s="3" t="str">
        <f t="shared" si="20"/>
        <v>35-44</v>
      </c>
      <c r="P158" s="3" t="str">
        <f t="shared" si="21"/>
        <v>&lt;10h</v>
      </c>
      <c r="Q158" s="3" t="str">
        <f t="shared" si="22"/>
        <v>22-45d</v>
      </c>
      <c r="R158" s="3" t="str">
        <f t="shared" si="23"/>
        <v>Medium</v>
      </c>
      <c r="S158" s="3" t="str">
        <f t="shared" si="24"/>
        <v>High</v>
      </c>
      <c r="T158" s="3" t="str">
        <f t="shared" si="25"/>
        <v>Churned</v>
      </c>
      <c r="U158" s="4">
        <f>1/(1+EXP(-(Predictive_Model!$B$5+((B158-Predictive_Model!$B$20)/Predictive_Model!$C$20)*Predictive_Model!$D$20+((E158-Predictive_Model!$B$21)/Predictive_Model!$C$21)*Predictive_Model!$D$21+((F158-Predictive_Model!$B$22)/Predictive_Model!$C$22)*Predictive_Model!$D$22+((I158-Predictive_Model!$B$23)/Predictive_Model!$C$23)*Predictive_Model!$D$23+((L158-Predictive_Model!$B$24)/Predictive_Model!$C$24)*Predictive_Model!$D$24+((M158-Predictive_Model!$B$25)/Predictive_Model!$C$25)*Predictive_Model!$D$25+IF(C158="Male",Predictive_Model!$D$31,IF(C158="Other",Predictive_Model!$D$32,0))+IF(D158="Premium",Predictive_Model!$D$34,IF(D158="Standard",Predictive_Model!$D$35,0))+IF(G158="Asia",Predictive_Model!$D$37,IF(G158="Europe",Predictive_Model!$D$38,IF(G158="North America",Predictive_Model!$D$39,IF(G158="Oceania",Predictive_Model!$D$40,IF(G158="South America",Predictive_Model!$D$41,0)))))+IF(H158="Laptop",Predictive_Model!$D$43,IF(H158="Mobile",Predictive_Model!$D$44,IF(H158="TV",Predictive_Model!$D$45,IF(H158="Tablet",Predictive_Model!$D$46,0))))+IF(K158="Crypto",Predictive_Model!$D$48,IF(K158="Debit Card",Predictive_Model!$D$49,IF(K158="Gift Card",Predictive_Model!$D$50,IF(K158="PayPal",Predictive_Model!$D$51,0))))+IF(N158="Comedy",Predictive_Model!$D$53,IF(N158="Documentary",Predictive_Model!$D$54,IF(N158="Drama",Predictive_Model!$D$55,IF(N158="Horror",Predictive_Model!$D$56,IF(N158="Romance",Predictive_Model!$D$57,IF(N158="Sci-Fi",Predictive_Model!$D$58,0)))))))))</f>
        <v>0.99678800205949414</v>
      </c>
      <c r="V158" s="3" t="str">
        <f t="shared" si="26"/>
        <v>Critical</v>
      </c>
      <c r="W158" s="6">
        <f t="shared" si="27"/>
        <v>17.989999999999998</v>
      </c>
      <c r="X158" s="3" t="str">
        <f t="shared" si="28"/>
        <v>Priority 1</v>
      </c>
      <c r="Y158" s="3" t="str">
        <f t="shared" si="29"/>
        <v>OK</v>
      </c>
    </row>
    <row r="159" spans="1:25" x14ac:dyDescent="0.25">
      <c r="A159" s="3" t="str">
        <f>Raw_Data!A159</f>
        <v>7da43629-4c0f-49ff-8bf2-047e7d6ff102</v>
      </c>
      <c r="B159" s="3">
        <f>Raw_Data!B159</f>
        <v>34</v>
      </c>
      <c r="C159" s="3" t="str">
        <f>Raw_Data!C159</f>
        <v>Male</v>
      </c>
      <c r="D159" s="3" t="str">
        <f>Raw_Data!D159</f>
        <v>Premium</v>
      </c>
      <c r="E159" s="3">
        <f>Raw_Data!E159</f>
        <v>12.48</v>
      </c>
      <c r="F159" s="3">
        <f>Raw_Data!F159</f>
        <v>53</v>
      </c>
      <c r="G159" s="3" t="str">
        <f>Raw_Data!G159</f>
        <v>Asia</v>
      </c>
      <c r="H159" s="3" t="str">
        <f>Raw_Data!H159</f>
        <v>Tablet</v>
      </c>
      <c r="I159" s="3">
        <f>Raw_Data!I159</f>
        <v>17.989999999999998</v>
      </c>
      <c r="J159" s="3">
        <f>Raw_Data!J159</f>
        <v>1</v>
      </c>
      <c r="K159" s="3" t="str">
        <f>Raw_Data!K159</f>
        <v>Gift Card</v>
      </c>
      <c r="L159" s="3">
        <f>Raw_Data!L159</f>
        <v>2</v>
      </c>
      <c r="M159" s="3">
        <f>Raw_Data!M159</f>
        <v>0.23</v>
      </c>
      <c r="N159" s="3" t="str">
        <f>Raw_Data!N159</f>
        <v>Comedy</v>
      </c>
      <c r="O159" s="3" t="str">
        <f t="shared" si="20"/>
        <v>25-34</v>
      </c>
      <c r="P159" s="3" t="str">
        <f t="shared" si="21"/>
        <v>10-24h</v>
      </c>
      <c r="Q159" s="3" t="str">
        <f t="shared" si="22"/>
        <v>46-60d</v>
      </c>
      <c r="R159" s="3" t="str">
        <f t="shared" si="23"/>
        <v>Medium</v>
      </c>
      <c r="S159" s="3" t="str">
        <f t="shared" si="24"/>
        <v>High</v>
      </c>
      <c r="T159" s="3" t="str">
        <f t="shared" si="25"/>
        <v>Churned</v>
      </c>
      <c r="U159" s="4">
        <f>1/(1+EXP(-(Predictive_Model!$B$5+((B159-Predictive_Model!$B$20)/Predictive_Model!$C$20)*Predictive_Model!$D$20+((E159-Predictive_Model!$B$21)/Predictive_Model!$C$21)*Predictive_Model!$D$21+((F159-Predictive_Model!$B$22)/Predictive_Model!$C$22)*Predictive_Model!$D$22+((I159-Predictive_Model!$B$23)/Predictive_Model!$C$23)*Predictive_Model!$D$23+((L159-Predictive_Model!$B$24)/Predictive_Model!$C$24)*Predictive_Model!$D$24+((M159-Predictive_Model!$B$25)/Predictive_Model!$C$25)*Predictive_Model!$D$25+IF(C159="Male",Predictive_Model!$D$31,IF(C159="Other",Predictive_Model!$D$32,0))+IF(D159="Premium",Predictive_Model!$D$34,IF(D159="Standard",Predictive_Model!$D$35,0))+IF(G159="Asia",Predictive_Model!$D$37,IF(G159="Europe",Predictive_Model!$D$38,IF(G159="North America",Predictive_Model!$D$39,IF(G159="Oceania",Predictive_Model!$D$40,IF(G159="South America",Predictive_Model!$D$41,0)))))+IF(H159="Laptop",Predictive_Model!$D$43,IF(H159="Mobile",Predictive_Model!$D$44,IF(H159="TV",Predictive_Model!$D$45,IF(H159="Tablet",Predictive_Model!$D$46,0))))+IF(K159="Crypto",Predictive_Model!$D$48,IF(K159="Debit Card",Predictive_Model!$D$49,IF(K159="Gift Card",Predictive_Model!$D$50,IF(K159="PayPal",Predictive_Model!$D$51,0))))+IF(N159="Comedy",Predictive_Model!$D$53,IF(N159="Documentary",Predictive_Model!$D$54,IF(N159="Drama",Predictive_Model!$D$55,IF(N159="Horror",Predictive_Model!$D$56,IF(N159="Romance",Predictive_Model!$D$57,IF(N159="Sci-Fi",Predictive_Model!$D$58,0)))))))))</f>
        <v>0.9942923396669342</v>
      </c>
      <c r="V159" s="3" t="str">
        <f t="shared" si="26"/>
        <v>Critical</v>
      </c>
      <c r="W159" s="6">
        <f t="shared" si="27"/>
        <v>17.989999999999998</v>
      </c>
      <c r="X159" s="3" t="str">
        <f t="shared" si="28"/>
        <v>Priority 1</v>
      </c>
      <c r="Y159" s="3" t="str">
        <f t="shared" si="29"/>
        <v>OK</v>
      </c>
    </row>
    <row r="160" spans="1:25" x14ac:dyDescent="0.25">
      <c r="A160" s="3" t="str">
        <f>Raw_Data!A160</f>
        <v>fb2804df-cb81-4735-a73b-15241d47b179</v>
      </c>
      <c r="B160" s="3">
        <f>Raw_Data!B160</f>
        <v>51</v>
      </c>
      <c r="C160" s="3" t="str">
        <f>Raw_Data!C160</f>
        <v>Female</v>
      </c>
      <c r="D160" s="3" t="str">
        <f>Raw_Data!D160</f>
        <v>Premium</v>
      </c>
      <c r="E160" s="3">
        <f>Raw_Data!E160</f>
        <v>2.04</v>
      </c>
      <c r="F160" s="3">
        <f>Raw_Data!F160</f>
        <v>6</v>
      </c>
      <c r="G160" s="3" t="str">
        <f>Raw_Data!G160</f>
        <v>South America</v>
      </c>
      <c r="H160" s="3" t="str">
        <f>Raw_Data!H160</f>
        <v>TV</v>
      </c>
      <c r="I160" s="3">
        <f>Raw_Data!I160</f>
        <v>17.989999999999998</v>
      </c>
      <c r="J160" s="3">
        <f>Raw_Data!J160</f>
        <v>0</v>
      </c>
      <c r="K160" s="3" t="str">
        <f>Raw_Data!K160</f>
        <v>Debit Card</v>
      </c>
      <c r="L160" s="3">
        <f>Raw_Data!L160</f>
        <v>2</v>
      </c>
      <c r="M160" s="3">
        <f>Raw_Data!M160</f>
        <v>0.28999999999999998</v>
      </c>
      <c r="N160" s="3" t="str">
        <f>Raw_Data!N160</f>
        <v>Drama</v>
      </c>
      <c r="O160" s="3" t="str">
        <f t="shared" si="20"/>
        <v>45-54</v>
      </c>
      <c r="P160" s="3" t="str">
        <f t="shared" si="21"/>
        <v>&lt;10h</v>
      </c>
      <c r="Q160" s="3" t="str">
        <f t="shared" si="22"/>
        <v>0-7d</v>
      </c>
      <c r="R160" s="3" t="str">
        <f t="shared" si="23"/>
        <v>Medium</v>
      </c>
      <c r="S160" s="3" t="str">
        <f t="shared" si="24"/>
        <v>High</v>
      </c>
      <c r="T160" s="3" t="str">
        <f t="shared" si="25"/>
        <v>Active</v>
      </c>
      <c r="U160" s="4">
        <f>1/(1+EXP(-(Predictive_Model!$B$5+((B160-Predictive_Model!$B$20)/Predictive_Model!$C$20)*Predictive_Model!$D$20+((E160-Predictive_Model!$B$21)/Predictive_Model!$C$21)*Predictive_Model!$D$21+((F160-Predictive_Model!$B$22)/Predictive_Model!$C$22)*Predictive_Model!$D$22+((I160-Predictive_Model!$B$23)/Predictive_Model!$C$23)*Predictive_Model!$D$23+((L160-Predictive_Model!$B$24)/Predictive_Model!$C$24)*Predictive_Model!$D$24+((M160-Predictive_Model!$B$25)/Predictive_Model!$C$25)*Predictive_Model!$D$25+IF(C160="Male",Predictive_Model!$D$31,IF(C160="Other",Predictive_Model!$D$32,0))+IF(D160="Premium",Predictive_Model!$D$34,IF(D160="Standard",Predictive_Model!$D$35,0))+IF(G160="Asia",Predictive_Model!$D$37,IF(G160="Europe",Predictive_Model!$D$38,IF(G160="North America",Predictive_Model!$D$39,IF(G160="Oceania",Predictive_Model!$D$40,IF(G160="South America",Predictive_Model!$D$41,0)))))+IF(H160="Laptop",Predictive_Model!$D$43,IF(H160="Mobile",Predictive_Model!$D$44,IF(H160="TV",Predictive_Model!$D$45,IF(H160="Tablet",Predictive_Model!$D$46,0))))+IF(K160="Crypto",Predictive_Model!$D$48,IF(K160="Debit Card",Predictive_Model!$D$49,IF(K160="Gift Card",Predictive_Model!$D$50,IF(K160="PayPal",Predictive_Model!$D$51,0))))+IF(N160="Comedy",Predictive_Model!$D$53,IF(N160="Documentary",Predictive_Model!$D$54,IF(N160="Drama",Predictive_Model!$D$55,IF(N160="Horror",Predictive_Model!$D$56,IF(N160="Romance",Predictive_Model!$D$57,IF(N160="Sci-Fi",Predictive_Model!$D$58,0)))))))))</f>
        <v>0.54163977263646845</v>
      </c>
      <c r="V160" s="3" t="str">
        <f t="shared" si="26"/>
        <v>High</v>
      </c>
      <c r="W160" s="6">
        <f t="shared" si="27"/>
        <v>9.7440995097300664</v>
      </c>
      <c r="X160" s="3" t="str">
        <f t="shared" si="28"/>
        <v>Monitor</v>
      </c>
      <c r="Y160" s="3" t="str">
        <f t="shared" si="29"/>
        <v>OK</v>
      </c>
    </row>
    <row r="161" spans="1:25" x14ac:dyDescent="0.25">
      <c r="A161" s="3" t="str">
        <f>Raw_Data!A161</f>
        <v>fd5c0b28-152d-47e2-bc46-c8db8eb99985</v>
      </c>
      <c r="B161" s="3">
        <f>Raw_Data!B161</f>
        <v>27</v>
      </c>
      <c r="C161" s="3" t="str">
        <f>Raw_Data!C161</f>
        <v>Other</v>
      </c>
      <c r="D161" s="3" t="str">
        <f>Raw_Data!D161</f>
        <v>Premium</v>
      </c>
      <c r="E161" s="3">
        <f>Raw_Data!E161</f>
        <v>4.57</v>
      </c>
      <c r="F161" s="3">
        <f>Raw_Data!F161</f>
        <v>24</v>
      </c>
      <c r="G161" s="3" t="str">
        <f>Raw_Data!G161</f>
        <v>Africa</v>
      </c>
      <c r="H161" s="3" t="str">
        <f>Raw_Data!H161</f>
        <v>Laptop</v>
      </c>
      <c r="I161" s="3">
        <f>Raw_Data!I161</f>
        <v>17.989999999999998</v>
      </c>
      <c r="J161" s="3">
        <f>Raw_Data!J161</f>
        <v>1</v>
      </c>
      <c r="K161" s="3" t="str">
        <f>Raw_Data!K161</f>
        <v>Gift Card</v>
      </c>
      <c r="L161" s="3">
        <f>Raw_Data!L161</f>
        <v>4</v>
      </c>
      <c r="M161" s="3">
        <f>Raw_Data!M161</f>
        <v>0.18</v>
      </c>
      <c r="N161" s="3" t="str">
        <f>Raw_Data!N161</f>
        <v>Documentary</v>
      </c>
      <c r="O161" s="3" t="str">
        <f t="shared" si="20"/>
        <v>25-34</v>
      </c>
      <c r="P161" s="3" t="str">
        <f t="shared" si="21"/>
        <v>&lt;10h</v>
      </c>
      <c r="Q161" s="3" t="str">
        <f t="shared" si="22"/>
        <v>22-45d</v>
      </c>
      <c r="R161" s="3" t="str">
        <f t="shared" si="23"/>
        <v>Medium</v>
      </c>
      <c r="S161" s="3" t="str">
        <f t="shared" si="24"/>
        <v>High</v>
      </c>
      <c r="T161" s="3" t="str">
        <f t="shared" si="25"/>
        <v>Churned</v>
      </c>
      <c r="U161" s="4">
        <f>1/(1+EXP(-(Predictive_Model!$B$5+((B161-Predictive_Model!$B$20)/Predictive_Model!$C$20)*Predictive_Model!$D$20+((E161-Predictive_Model!$B$21)/Predictive_Model!$C$21)*Predictive_Model!$D$21+((F161-Predictive_Model!$B$22)/Predictive_Model!$C$22)*Predictive_Model!$D$22+((I161-Predictive_Model!$B$23)/Predictive_Model!$C$23)*Predictive_Model!$D$23+((L161-Predictive_Model!$B$24)/Predictive_Model!$C$24)*Predictive_Model!$D$24+((M161-Predictive_Model!$B$25)/Predictive_Model!$C$25)*Predictive_Model!$D$25+IF(C161="Male",Predictive_Model!$D$31,IF(C161="Other",Predictive_Model!$D$32,0))+IF(D161="Premium",Predictive_Model!$D$34,IF(D161="Standard",Predictive_Model!$D$35,0))+IF(G161="Asia",Predictive_Model!$D$37,IF(G161="Europe",Predictive_Model!$D$38,IF(G161="North America",Predictive_Model!$D$39,IF(G161="Oceania",Predictive_Model!$D$40,IF(G161="South America",Predictive_Model!$D$41,0)))))+IF(H161="Laptop",Predictive_Model!$D$43,IF(H161="Mobile",Predictive_Model!$D$44,IF(H161="TV",Predictive_Model!$D$45,IF(H161="Tablet",Predictive_Model!$D$46,0))))+IF(K161="Crypto",Predictive_Model!$D$48,IF(K161="Debit Card",Predictive_Model!$D$49,IF(K161="Gift Card",Predictive_Model!$D$50,IF(K161="PayPal",Predictive_Model!$D$51,0))))+IF(N161="Comedy",Predictive_Model!$D$53,IF(N161="Documentary",Predictive_Model!$D$54,IF(N161="Drama",Predictive_Model!$D$55,IF(N161="Horror",Predictive_Model!$D$56,IF(N161="Romance",Predictive_Model!$D$57,IF(N161="Sci-Fi",Predictive_Model!$D$58,0)))))))))</f>
        <v>0.73448076777775528</v>
      </c>
      <c r="V161" s="3" t="str">
        <f t="shared" si="26"/>
        <v>High</v>
      </c>
      <c r="W161" s="6">
        <f t="shared" si="27"/>
        <v>17.989999999999998</v>
      </c>
      <c r="X161" s="3" t="str">
        <f t="shared" si="28"/>
        <v>Priority 2</v>
      </c>
      <c r="Y161" s="3" t="str">
        <f t="shared" si="29"/>
        <v>OK</v>
      </c>
    </row>
    <row r="162" spans="1:25" x14ac:dyDescent="0.25">
      <c r="A162" s="3" t="str">
        <f>Raw_Data!A162</f>
        <v>54ff35f5-4b7d-4740-a2b3-4755a628e79a</v>
      </c>
      <c r="B162" s="3">
        <f>Raw_Data!B162</f>
        <v>19</v>
      </c>
      <c r="C162" s="3" t="str">
        <f>Raw_Data!C162</f>
        <v>Male</v>
      </c>
      <c r="D162" s="3" t="str">
        <f>Raw_Data!D162</f>
        <v>Standard</v>
      </c>
      <c r="E162" s="3">
        <f>Raw_Data!E162</f>
        <v>19.23</v>
      </c>
      <c r="F162" s="3">
        <f>Raw_Data!F162</f>
        <v>20</v>
      </c>
      <c r="G162" s="3" t="str">
        <f>Raw_Data!G162</f>
        <v>Oceania</v>
      </c>
      <c r="H162" s="3" t="str">
        <f>Raw_Data!H162</f>
        <v>Laptop</v>
      </c>
      <c r="I162" s="3">
        <f>Raw_Data!I162</f>
        <v>13.99</v>
      </c>
      <c r="J162" s="3">
        <f>Raw_Data!J162</f>
        <v>0</v>
      </c>
      <c r="K162" s="3" t="str">
        <f>Raw_Data!K162</f>
        <v>Debit Card</v>
      </c>
      <c r="L162" s="3">
        <f>Raw_Data!L162</f>
        <v>3</v>
      </c>
      <c r="M162" s="3">
        <f>Raw_Data!M162</f>
        <v>0.92</v>
      </c>
      <c r="N162" s="3" t="str">
        <f>Raw_Data!N162</f>
        <v>Romance</v>
      </c>
      <c r="O162" s="3" t="str">
        <f t="shared" si="20"/>
        <v>18-24</v>
      </c>
      <c r="P162" s="3" t="str">
        <f t="shared" si="21"/>
        <v>10-24h</v>
      </c>
      <c r="Q162" s="3" t="str">
        <f t="shared" si="22"/>
        <v>8-21d</v>
      </c>
      <c r="R162" s="3" t="str">
        <f t="shared" si="23"/>
        <v>Medium</v>
      </c>
      <c r="S162" s="3" t="str">
        <f t="shared" si="24"/>
        <v>Mid</v>
      </c>
      <c r="T162" s="3" t="str">
        <f t="shared" si="25"/>
        <v>Active</v>
      </c>
      <c r="U162" s="4">
        <f>1/(1+EXP(-(Predictive_Model!$B$5+((B162-Predictive_Model!$B$20)/Predictive_Model!$C$20)*Predictive_Model!$D$20+((E162-Predictive_Model!$B$21)/Predictive_Model!$C$21)*Predictive_Model!$D$21+((F162-Predictive_Model!$B$22)/Predictive_Model!$C$22)*Predictive_Model!$D$22+((I162-Predictive_Model!$B$23)/Predictive_Model!$C$23)*Predictive_Model!$D$23+((L162-Predictive_Model!$B$24)/Predictive_Model!$C$24)*Predictive_Model!$D$24+((M162-Predictive_Model!$B$25)/Predictive_Model!$C$25)*Predictive_Model!$D$25+IF(C162="Male",Predictive_Model!$D$31,IF(C162="Other",Predictive_Model!$D$32,0))+IF(D162="Premium",Predictive_Model!$D$34,IF(D162="Standard",Predictive_Model!$D$35,0))+IF(G162="Asia",Predictive_Model!$D$37,IF(G162="Europe",Predictive_Model!$D$38,IF(G162="North America",Predictive_Model!$D$39,IF(G162="Oceania",Predictive_Model!$D$40,IF(G162="South America",Predictive_Model!$D$41,0)))))+IF(H162="Laptop",Predictive_Model!$D$43,IF(H162="Mobile",Predictive_Model!$D$44,IF(H162="TV",Predictive_Model!$D$45,IF(H162="Tablet",Predictive_Model!$D$46,0))))+IF(K162="Crypto",Predictive_Model!$D$48,IF(K162="Debit Card",Predictive_Model!$D$49,IF(K162="Gift Card",Predictive_Model!$D$50,IF(K162="PayPal",Predictive_Model!$D$51,0))))+IF(N162="Comedy",Predictive_Model!$D$53,IF(N162="Documentary",Predictive_Model!$D$54,IF(N162="Drama",Predictive_Model!$D$55,IF(N162="Horror",Predictive_Model!$D$56,IF(N162="Romance",Predictive_Model!$D$57,IF(N162="Sci-Fi",Predictive_Model!$D$58,0)))))))))</f>
        <v>3.6298190023860456E-2</v>
      </c>
      <c r="V162" s="3" t="str">
        <f t="shared" si="26"/>
        <v>Low</v>
      </c>
      <c r="W162" s="6">
        <f t="shared" si="27"/>
        <v>0.50781167843380781</v>
      </c>
      <c r="X162" s="3" t="str">
        <f t="shared" si="28"/>
        <v>Monitor</v>
      </c>
      <c r="Y162" s="3" t="str">
        <f t="shared" si="29"/>
        <v>OK</v>
      </c>
    </row>
    <row r="163" spans="1:25" x14ac:dyDescent="0.25">
      <c r="A163" s="3" t="str">
        <f>Raw_Data!A163</f>
        <v>8af34fa6-55d3-4e2f-bb67-94d27ba89512</v>
      </c>
      <c r="B163" s="3">
        <f>Raw_Data!B163</f>
        <v>18</v>
      </c>
      <c r="C163" s="3" t="str">
        <f>Raw_Data!C163</f>
        <v>Other</v>
      </c>
      <c r="D163" s="3" t="str">
        <f>Raw_Data!D163</f>
        <v>Standard</v>
      </c>
      <c r="E163" s="3">
        <f>Raw_Data!E163</f>
        <v>16.809999999999999</v>
      </c>
      <c r="F163" s="3">
        <f>Raw_Data!F163</f>
        <v>56</v>
      </c>
      <c r="G163" s="3" t="str">
        <f>Raw_Data!G163</f>
        <v>Oceania</v>
      </c>
      <c r="H163" s="3" t="str">
        <f>Raw_Data!H163</f>
        <v>Tablet</v>
      </c>
      <c r="I163" s="3">
        <f>Raw_Data!I163</f>
        <v>13.99</v>
      </c>
      <c r="J163" s="3">
        <f>Raw_Data!J163</f>
        <v>1</v>
      </c>
      <c r="K163" s="3" t="str">
        <f>Raw_Data!K163</f>
        <v>Credit Card</v>
      </c>
      <c r="L163" s="3">
        <f>Raw_Data!L163</f>
        <v>2</v>
      </c>
      <c r="M163" s="3">
        <f>Raw_Data!M163</f>
        <v>0.28999999999999998</v>
      </c>
      <c r="N163" s="3" t="str">
        <f>Raw_Data!N163</f>
        <v>Drama</v>
      </c>
      <c r="O163" s="3" t="str">
        <f t="shared" si="20"/>
        <v>18-24</v>
      </c>
      <c r="P163" s="3" t="str">
        <f t="shared" si="21"/>
        <v>10-24h</v>
      </c>
      <c r="Q163" s="3" t="str">
        <f t="shared" si="22"/>
        <v>46-60d</v>
      </c>
      <c r="R163" s="3" t="str">
        <f t="shared" si="23"/>
        <v>Medium</v>
      </c>
      <c r="S163" s="3" t="str">
        <f t="shared" si="24"/>
        <v>Mid</v>
      </c>
      <c r="T163" s="3" t="str">
        <f t="shared" si="25"/>
        <v>Churned</v>
      </c>
      <c r="U163" s="4">
        <f>1/(1+EXP(-(Predictive_Model!$B$5+((B163-Predictive_Model!$B$20)/Predictive_Model!$C$20)*Predictive_Model!$D$20+((E163-Predictive_Model!$B$21)/Predictive_Model!$C$21)*Predictive_Model!$D$21+((F163-Predictive_Model!$B$22)/Predictive_Model!$C$22)*Predictive_Model!$D$22+((I163-Predictive_Model!$B$23)/Predictive_Model!$C$23)*Predictive_Model!$D$23+((L163-Predictive_Model!$B$24)/Predictive_Model!$C$24)*Predictive_Model!$D$24+((M163-Predictive_Model!$B$25)/Predictive_Model!$C$25)*Predictive_Model!$D$25+IF(C163="Male",Predictive_Model!$D$31,IF(C163="Other",Predictive_Model!$D$32,0))+IF(D163="Premium",Predictive_Model!$D$34,IF(D163="Standard",Predictive_Model!$D$35,0))+IF(G163="Asia",Predictive_Model!$D$37,IF(G163="Europe",Predictive_Model!$D$38,IF(G163="North America",Predictive_Model!$D$39,IF(G163="Oceania",Predictive_Model!$D$40,IF(G163="South America",Predictive_Model!$D$41,0)))))+IF(H163="Laptop",Predictive_Model!$D$43,IF(H163="Mobile",Predictive_Model!$D$44,IF(H163="TV",Predictive_Model!$D$45,IF(H163="Tablet",Predictive_Model!$D$46,0))))+IF(K163="Crypto",Predictive_Model!$D$48,IF(K163="Debit Card",Predictive_Model!$D$49,IF(K163="Gift Card",Predictive_Model!$D$50,IF(K163="PayPal",Predictive_Model!$D$51,0))))+IF(N163="Comedy",Predictive_Model!$D$53,IF(N163="Documentary",Predictive_Model!$D$54,IF(N163="Drama",Predictive_Model!$D$55,IF(N163="Horror",Predictive_Model!$D$56,IF(N163="Romance",Predictive_Model!$D$57,IF(N163="Sci-Fi",Predictive_Model!$D$58,0)))))))))</f>
        <v>0.99709479468186712</v>
      </c>
      <c r="V163" s="3" t="str">
        <f t="shared" si="26"/>
        <v>Critical</v>
      </c>
      <c r="W163" s="6">
        <f t="shared" si="27"/>
        <v>13.99</v>
      </c>
      <c r="X163" s="3" t="str">
        <f t="shared" si="28"/>
        <v>Priority 2</v>
      </c>
      <c r="Y163" s="3" t="str">
        <f t="shared" si="29"/>
        <v>OK</v>
      </c>
    </row>
    <row r="164" spans="1:25" x14ac:dyDescent="0.25">
      <c r="A164" s="3" t="str">
        <f>Raw_Data!A164</f>
        <v>4ab4899e-8602-4207-8d66-b1d0037f9061</v>
      </c>
      <c r="B164" s="3">
        <f>Raw_Data!B164</f>
        <v>23</v>
      </c>
      <c r="C164" s="3" t="str">
        <f>Raw_Data!C164</f>
        <v>Other</v>
      </c>
      <c r="D164" s="3" t="str">
        <f>Raw_Data!D164</f>
        <v>Premium</v>
      </c>
      <c r="E164" s="3">
        <f>Raw_Data!E164</f>
        <v>8.17</v>
      </c>
      <c r="F164" s="3">
        <f>Raw_Data!F164</f>
        <v>38</v>
      </c>
      <c r="G164" s="3" t="str">
        <f>Raw_Data!G164</f>
        <v>Europe</v>
      </c>
      <c r="H164" s="3" t="str">
        <f>Raw_Data!H164</f>
        <v>Desktop</v>
      </c>
      <c r="I164" s="3">
        <f>Raw_Data!I164</f>
        <v>17.989999999999998</v>
      </c>
      <c r="J164" s="3">
        <f>Raw_Data!J164</f>
        <v>1</v>
      </c>
      <c r="K164" s="3" t="str">
        <f>Raw_Data!K164</f>
        <v>PayPal</v>
      </c>
      <c r="L164" s="3">
        <f>Raw_Data!L164</f>
        <v>3</v>
      </c>
      <c r="M164" s="3">
        <f>Raw_Data!M164</f>
        <v>0.21</v>
      </c>
      <c r="N164" s="3" t="str">
        <f>Raw_Data!N164</f>
        <v>Documentary</v>
      </c>
      <c r="O164" s="3" t="str">
        <f t="shared" si="20"/>
        <v>18-24</v>
      </c>
      <c r="P164" s="3" t="str">
        <f t="shared" si="21"/>
        <v>&lt;10h</v>
      </c>
      <c r="Q164" s="3" t="str">
        <f t="shared" si="22"/>
        <v>22-45d</v>
      </c>
      <c r="R164" s="3" t="str">
        <f t="shared" si="23"/>
        <v>Medium</v>
      </c>
      <c r="S164" s="3" t="str">
        <f t="shared" si="24"/>
        <v>High</v>
      </c>
      <c r="T164" s="3" t="str">
        <f t="shared" si="25"/>
        <v>Churned</v>
      </c>
      <c r="U164" s="4">
        <f>1/(1+EXP(-(Predictive_Model!$B$5+((B164-Predictive_Model!$B$20)/Predictive_Model!$C$20)*Predictive_Model!$D$20+((E164-Predictive_Model!$B$21)/Predictive_Model!$C$21)*Predictive_Model!$D$21+((F164-Predictive_Model!$B$22)/Predictive_Model!$C$22)*Predictive_Model!$D$22+((I164-Predictive_Model!$B$23)/Predictive_Model!$C$23)*Predictive_Model!$D$23+((L164-Predictive_Model!$B$24)/Predictive_Model!$C$24)*Predictive_Model!$D$24+((M164-Predictive_Model!$B$25)/Predictive_Model!$C$25)*Predictive_Model!$D$25+IF(C164="Male",Predictive_Model!$D$31,IF(C164="Other",Predictive_Model!$D$32,0))+IF(D164="Premium",Predictive_Model!$D$34,IF(D164="Standard",Predictive_Model!$D$35,0))+IF(G164="Asia",Predictive_Model!$D$37,IF(G164="Europe",Predictive_Model!$D$38,IF(G164="North America",Predictive_Model!$D$39,IF(G164="Oceania",Predictive_Model!$D$40,IF(G164="South America",Predictive_Model!$D$41,0)))))+IF(H164="Laptop",Predictive_Model!$D$43,IF(H164="Mobile",Predictive_Model!$D$44,IF(H164="TV",Predictive_Model!$D$45,IF(H164="Tablet",Predictive_Model!$D$46,0))))+IF(K164="Crypto",Predictive_Model!$D$48,IF(K164="Debit Card",Predictive_Model!$D$49,IF(K164="Gift Card",Predictive_Model!$D$50,IF(K164="PayPal",Predictive_Model!$D$51,0))))+IF(N164="Comedy",Predictive_Model!$D$53,IF(N164="Documentary",Predictive_Model!$D$54,IF(N164="Drama",Predictive_Model!$D$55,IF(N164="Horror",Predictive_Model!$D$56,IF(N164="Romance",Predictive_Model!$D$57,IF(N164="Sci-Fi",Predictive_Model!$D$58,0)))))))))</f>
        <v>0.88195396422421424</v>
      </c>
      <c r="V164" s="3" t="str">
        <f t="shared" si="26"/>
        <v>Critical</v>
      </c>
      <c r="W164" s="6">
        <f t="shared" si="27"/>
        <v>17.989999999999998</v>
      </c>
      <c r="X164" s="3" t="str">
        <f t="shared" si="28"/>
        <v>Priority 1</v>
      </c>
      <c r="Y164" s="3" t="str">
        <f t="shared" si="29"/>
        <v>OK</v>
      </c>
    </row>
    <row r="165" spans="1:25" x14ac:dyDescent="0.25">
      <c r="A165" s="3" t="str">
        <f>Raw_Data!A165</f>
        <v>d0882378-87e1-4f8c-ae52-9b4c6650ed1d</v>
      </c>
      <c r="B165" s="3">
        <f>Raw_Data!B165</f>
        <v>23</v>
      </c>
      <c r="C165" s="3" t="str">
        <f>Raw_Data!C165</f>
        <v>Male</v>
      </c>
      <c r="D165" s="3" t="str">
        <f>Raw_Data!D165</f>
        <v>Basic</v>
      </c>
      <c r="E165" s="3">
        <f>Raw_Data!E165</f>
        <v>7.09</v>
      </c>
      <c r="F165" s="3">
        <f>Raw_Data!F165</f>
        <v>32</v>
      </c>
      <c r="G165" s="3" t="str">
        <f>Raw_Data!G165</f>
        <v>Europe</v>
      </c>
      <c r="H165" s="3" t="str">
        <f>Raw_Data!H165</f>
        <v>TV</v>
      </c>
      <c r="I165" s="3">
        <f>Raw_Data!I165</f>
        <v>8.99</v>
      </c>
      <c r="J165" s="3">
        <f>Raw_Data!J165</f>
        <v>1</v>
      </c>
      <c r="K165" s="3" t="str">
        <f>Raw_Data!K165</f>
        <v>Credit Card</v>
      </c>
      <c r="L165" s="3">
        <f>Raw_Data!L165</f>
        <v>2</v>
      </c>
      <c r="M165" s="3">
        <f>Raw_Data!M165</f>
        <v>0.21</v>
      </c>
      <c r="N165" s="3" t="str">
        <f>Raw_Data!N165</f>
        <v>Romance</v>
      </c>
      <c r="O165" s="3" t="str">
        <f t="shared" si="20"/>
        <v>18-24</v>
      </c>
      <c r="P165" s="3" t="str">
        <f t="shared" si="21"/>
        <v>&lt;10h</v>
      </c>
      <c r="Q165" s="3" t="str">
        <f t="shared" si="22"/>
        <v>22-45d</v>
      </c>
      <c r="R165" s="3" t="str">
        <f t="shared" si="23"/>
        <v>Medium</v>
      </c>
      <c r="S165" s="3" t="str">
        <f t="shared" si="24"/>
        <v>Low</v>
      </c>
      <c r="T165" s="3" t="str">
        <f t="shared" si="25"/>
        <v>Churned</v>
      </c>
      <c r="U165" s="4">
        <f>1/(1+EXP(-(Predictive_Model!$B$5+((B165-Predictive_Model!$B$20)/Predictive_Model!$C$20)*Predictive_Model!$D$20+((E165-Predictive_Model!$B$21)/Predictive_Model!$C$21)*Predictive_Model!$D$21+((F165-Predictive_Model!$B$22)/Predictive_Model!$C$22)*Predictive_Model!$D$22+((I165-Predictive_Model!$B$23)/Predictive_Model!$C$23)*Predictive_Model!$D$23+((L165-Predictive_Model!$B$24)/Predictive_Model!$C$24)*Predictive_Model!$D$24+((M165-Predictive_Model!$B$25)/Predictive_Model!$C$25)*Predictive_Model!$D$25+IF(C165="Male",Predictive_Model!$D$31,IF(C165="Other",Predictive_Model!$D$32,0))+IF(D165="Premium",Predictive_Model!$D$34,IF(D165="Standard",Predictive_Model!$D$35,0))+IF(G165="Asia",Predictive_Model!$D$37,IF(G165="Europe",Predictive_Model!$D$38,IF(G165="North America",Predictive_Model!$D$39,IF(G165="Oceania",Predictive_Model!$D$40,IF(G165="South America",Predictive_Model!$D$41,0)))))+IF(H165="Laptop",Predictive_Model!$D$43,IF(H165="Mobile",Predictive_Model!$D$44,IF(H165="TV",Predictive_Model!$D$45,IF(H165="Tablet",Predictive_Model!$D$46,0))))+IF(K165="Crypto",Predictive_Model!$D$48,IF(K165="Debit Card",Predictive_Model!$D$49,IF(K165="Gift Card",Predictive_Model!$D$50,IF(K165="PayPal",Predictive_Model!$D$51,0))))+IF(N165="Comedy",Predictive_Model!$D$53,IF(N165="Documentary",Predictive_Model!$D$54,IF(N165="Drama",Predictive_Model!$D$55,IF(N165="Horror",Predictive_Model!$D$56,IF(N165="Romance",Predictive_Model!$D$57,IF(N165="Sci-Fi",Predictive_Model!$D$58,0)))))))))</f>
        <v>0.99428546252652972</v>
      </c>
      <c r="V165" s="3" t="str">
        <f t="shared" si="26"/>
        <v>Critical</v>
      </c>
      <c r="W165" s="6">
        <f t="shared" si="27"/>
        <v>8.99</v>
      </c>
      <c r="X165" s="3" t="str">
        <f t="shared" si="28"/>
        <v>Priority 2</v>
      </c>
      <c r="Y165" s="3" t="str">
        <f t="shared" si="29"/>
        <v>OK</v>
      </c>
    </row>
    <row r="166" spans="1:25" x14ac:dyDescent="0.25">
      <c r="A166" s="3" t="str">
        <f>Raw_Data!A166</f>
        <v>95506f85-ac7c-441f-9653-2ff87e09cf22</v>
      </c>
      <c r="B166" s="3">
        <f>Raw_Data!B166</f>
        <v>50</v>
      </c>
      <c r="C166" s="3" t="str">
        <f>Raw_Data!C166</f>
        <v>Female</v>
      </c>
      <c r="D166" s="3" t="str">
        <f>Raw_Data!D166</f>
        <v>Premium</v>
      </c>
      <c r="E166" s="3">
        <f>Raw_Data!E166</f>
        <v>7.92</v>
      </c>
      <c r="F166" s="3">
        <f>Raw_Data!F166</f>
        <v>58</v>
      </c>
      <c r="G166" s="3" t="str">
        <f>Raw_Data!G166</f>
        <v>Asia</v>
      </c>
      <c r="H166" s="3" t="str">
        <f>Raw_Data!H166</f>
        <v>Desktop</v>
      </c>
      <c r="I166" s="3">
        <f>Raw_Data!I166</f>
        <v>17.989999999999998</v>
      </c>
      <c r="J166" s="3">
        <f>Raw_Data!J166</f>
        <v>1</v>
      </c>
      <c r="K166" s="3" t="str">
        <f>Raw_Data!K166</f>
        <v>Gift Card</v>
      </c>
      <c r="L166" s="3">
        <f>Raw_Data!L166</f>
        <v>4</v>
      </c>
      <c r="M166" s="3">
        <f>Raw_Data!M166</f>
        <v>0.13</v>
      </c>
      <c r="N166" s="3" t="str">
        <f>Raw_Data!N166</f>
        <v>Drama</v>
      </c>
      <c r="O166" s="3" t="str">
        <f t="shared" si="20"/>
        <v>45-54</v>
      </c>
      <c r="P166" s="3" t="str">
        <f t="shared" si="21"/>
        <v>&lt;10h</v>
      </c>
      <c r="Q166" s="3" t="str">
        <f t="shared" si="22"/>
        <v>46-60d</v>
      </c>
      <c r="R166" s="3" t="str">
        <f t="shared" si="23"/>
        <v>Low</v>
      </c>
      <c r="S166" s="3" t="str">
        <f t="shared" si="24"/>
        <v>High</v>
      </c>
      <c r="T166" s="3" t="str">
        <f t="shared" si="25"/>
        <v>Churned</v>
      </c>
      <c r="U166" s="4">
        <f>1/(1+EXP(-(Predictive_Model!$B$5+((B166-Predictive_Model!$B$20)/Predictive_Model!$C$20)*Predictive_Model!$D$20+((E166-Predictive_Model!$B$21)/Predictive_Model!$C$21)*Predictive_Model!$D$21+((F166-Predictive_Model!$B$22)/Predictive_Model!$C$22)*Predictive_Model!$D$22+((I166-Predictive_Model!$B$23)/Predictive_Model!$C$23)*Predictive_Model!$D$23+((L166-Predictive_Model!$B$24)/Predictive_Model!$C$24)*Predictive_Model!$D$24+((M166-Predictive_Model!$B$25)/Predictive_Model!$C$25)*Predictive_Model!$D$25+IF(C166="Male",Predictive_Model!$D$31,IF(C166="Other",Predictive_Model!$D$32,0))+IF(D166="Premium",Predictive_Model!$D$34,IF(D166="Standard",Predictive_Model!$D$35,0))+IF(G166="Asia",Predictive_Model!$D$37,IF(G166="Europe",Predictive_Model!$D$38,IF(G166="North America",Predictive_Model!$D$39,IF(G166="Oceania",Predictive_Model!$D$40,IF(G166="South America",Predictive_Model!$D$41,0)))))+IF(H166="Laptop",Predictive_Model!$D$43,IF(H166="Mobile",Predictive_Model!$D$44,IF(H166="TV",Predictive_Model!$D$45,IF(H166="Tablet",Predictive_Model!$D$46,0))))+IF(K166="Crypto",Predictive_Model!$D$48,IF(K166="Debit Card",Predictive_Model!$D$49,IF(K166="Gift Card",Predictive_Model!$D$50,IF(K166="PayPal",Predictive_Model!$D$51,0))))+IF(N166="Comedy",Predictive_Model!$D$53,IF(N166="Documentary",Predictive_Model!$D$54,IF(N166="Drama",Predictive_Model!$D$55,IF(N166="Horror",Predictive_Model!$D$56,IF(N166="Romance",Predictive_Model!$D$57,IF(N166="Sci-Fi",Predictive_Model!$D$58,0)))))))))</f>
        <v>0.99000449568127613</v>
      </c>
      <c r="V166" s="3" t="str">
        <f t="shared" si="26"/>
        <v>Critical</v>
      </c>
      <c r="W166" s="6">
        <f t="shared" si="27"/>
        <v>17.989999999999998</v>
      </c>
      <c r="X166" s="3" t="str">
        <f t="shared" si="28"/>
        <v>Priority 1</v>
      </c>
      <c r="Y166" s="3" t="str">
        <f t="shared" si="29"/>
        <v>OK</v>
      </c>
    </row>
    <row r="167" spans="1:25" x14ac:dyDescent="0.25">
      <c r="A167" s="3" t="str">
        <f>Raw_Data!A167</f>
        <v>78f24d23-96c3-46bf-a87a-fb61569fc00b</v>
      </c>
      <c r="B167" s="3">
        <f>Raw_Data!B167</f>
        <v>54</v>
      </c>
      <c r="C167" s="3" t="str">
        <f>Raw_Data!C167</f>
        <v>Other</v>
      </c>
      <c r="D167" s="3" t="str">
        <f>Raw_Data!D167</f>
        <v>Standard</v>
      </c>
      <c r="E167" s="3">
        <f>Raw_Data!E167</f>
        <v>10.1</v>
      </c>
      <c r="F167" s="3">
        <f>Raw_Data!F167</f>
        <v>40</v>
      </c>
      <c r="G167" s="3" t="str">
        <f>Raw_Data!G167</f>
        <v>Oceania</v>
      </c>
      <c r="H167" s="3" t="str">
        <f>Raw_Data!H167</f>
        <v>TV</v>
      </c>
      <c r="I167" s="3">
        <f>Raw_Data!I167</f>
        <v>13.99</v>
      </c>
      <c r="J167" s="3">
        <f>Raw_Data!J167</f>
        <v>0</v>
      </c>
      <c r="K167" s="3" t="str">
        <f>Raw_Data!K167</f>
        <v>PayPal</v>
      </c>
      <c r="L167" s="3">
        <f>Raw_Data!L167</f>
        <v>5</v>
      </c>
      <c r="M167" s="3">
        <f>Raw_Data!M167</f>
        <v>0.25</v>
      </c>
      <c r="N167" s="3" t="str">
        <f>Raw_Data!N167</f>
        <v>Horror</v>
      </c>
      <c r="O167" s="3" t="str">
        <f t="shared" si="20"/>
        <v>45-54</v>
      </c>
      <c r="P167" s="3" t="str">
        <f t="shared" si="21"/>
        <v>10-24h</v>
      </c>
      <c r="Q167" s="3" t="str">
        <f t="shared" si="22"/>
        <v>22-45d</v>
      </c>
      <c r="R167" s="3" t="str">
        <f t="shared" si="23"/>
        <v>Medium</v>
      </c>
      <c r="S167" s="3" t="str">
        <f t="shared" si="24"/>
        <v>Mid</v>
      </c>
      <c r="T167" s="3" t="str">
        <f t="shared" si="25"/>
        <v>Active</v>
      </c>
      <c r="U167" s="4">
        <f>1/(1+EXP(-(Predictive_Model!$B$5+((B167-Predictive_Model!$B$20)/Predictive_Model!$C$20)*Predictive_Model!$D$20+((E167-Predictive_Model!$B$21)/Predictive_Model!$C$21)*Predictive_Model!$D$21+((F167-Predictive_Model!$B$22)/Predictive_Model!$C$22)*Predictive_Model!$D$22+((I167-Predictive_Model!$B$23)/Predictive_Model!$C$23)*Predictive_Model!$D$23+((L167-Predictive_Model!$B$24)/Predictive_Model!$C$24)*Predictive_Model!$D$24+((M167-Predictive_Model!$B$25)/Predictive_Model!$C$25)*Predictive_Model!$D$25+IF(C167="Male",Predictive_Model!$D$31,IF(C167="Other",Predictive_Model!$D$32,0))+IF(D167="Premium",Predictive_Model!$D$34,IF(D167="Standard",Predictive_Model!$D$35,0))+IF(G167="Asia",Predictive_Model!$D$37,IF(G167="Europe",Predictive_Model!$D$38,IF(G167="North America",Predictive_Model!$D$39,IF(G167="Oceania",Predictive_Model!$D$40,IF(G167="South America",Predictive_Model!$D$41,0)))))+IF(H167="Laptop",Predictive_Model!$D$43,IF(H167="Mobile",Predictive_Model!$D$44,IF(H167="TV",Predictive_Model!$D$45,IF(H167="Tablet",Predictive_Model!$D$46,0))))+IF(K167="Crypto",Predictive_Model!$D$48,IF(K167="Debit Card",Predictive_Model!$D$49,IF(K167="Gift Card",Predictive_Model!$D$50,IF(K167="PayPal",Predictive_Model!$D$51,0))))+IF(N167="Comedy",Predictive_Model!$D$53,IF(N167="Documentary",Predictive_Model!$D$54,IF(N167="Drama",Predictive_Model!$D$55,IF(N167="Horror",Predictive_Model!$D$56,IF(N167="Romance",Predictive_Model!$D$57,IF(N167="Sci-Fi",Predictive_Model!$D$58,0)))))))))</f>
        <v>0.85219462156348602</v>
      </c>
      <c r="V167" s="3" t="str">
        <f t="shared" si="26"/>
        <v>Critical</v>
      </c>
      <c r="W167" s="6">
        <f t="shared" si="27"/>
        <v>11.922202755673169</v>
      </c>
      <c r="X167" s="3" t="str">
        <f t="shared" si="28"/>
        <v>Priority 2</v>
      </c>
      <c r="Y167" s="3" t="str">
        <f t="shared" si="29"/>
        <v>OK</v>
      </c>
    </row>
    <row r="168" spans="1:25" x14ac:dyDescent="0.25">
      <c r="A168" s="3" t="str">
        <f>Raw_Data!A168</f>
        <v>3d2a67b3-9cdb-4e45-9066-27e51d45cb66</v>
      </c>
      <c r="B168" s="3">
        <f>Raw_Data!B168</f>
        <v>68</v>
      </c>
      <c r="C168" s="3" t="str">
        <f>Raw_Data!C168</f>
        <v>Female</v>
      </c>
      <c r="D168" s="3" t="str">
        <f>Raw_Data!D168</f>
        <v>Basic</v>
      </c>
      <c r="E168" s="3">
        <f>Raw_Data!E168</f>
        <v>9.07</v>
      </c>
      <c r="F168" s="3">
        <f>Raw_Data!F168</f>
        <v>32</v>
      </c>
      <c r="G168" s="3" t="str">
        <f>Raw_Data!G168</f>
        <v>Africa</v>
      </c>
      <c r="H168" s="3" t="str">
        <f>Raw_Data!H168</f>
        <v>TV</v>
      </c>
      <c r="I168" s="3">
        <f>Raw_Data!I168</f>
        <v>8.99</v>
      </c>
      <c r="J168" s="3">
        <f>Raw_Data!J168</f>
        <v>1</v>
      </c>
      <c r="K168" s="3" t="str">
        <f>Raw_Data!K168</f>
        <v>Crypto</v>
      </c>
      <c r="L168" s="3">
        <f>Raw_Data!L168</f>
        <v>3</v>
      </c>
      <c r="M168" s="3">
        <f>Raw_Data!M168</f>
        <v>0.27</v>
      </c>
      <c r="N168" s="3" t="str">
        <f>Raw_Data!N168</f>
        <v>Romance</v>
      </c>
      <c r="O168" s="3" t="str">
        <f t="shared" si="20"/>
        <v>55-70</v>
      </c>
      <c r="P168" s="3" t="str">
        <f t="shared" si="21"/>
        <v>&lt;10h</v>
      </c>
      <c r="Q168" s="3" t="str">
        <f t="shared" si="22"/>
        <v>22-45d</v>
      </c>
      <c r="R168" s="3" t="str">
        <f t="shared" si="23"/>
        <v>Medium</v>
      </c>
      <c r="S168" s="3" t="str">
        <f t="shared" si="24"/>
        <v>Low</v>
      </c>
      <c r="T168" s="3" t="str">
        <f t="shared" si="25"/>
        <v>Churned</v>
      </c>
      <c r="U168" s="4">
        <f>1/(1+EXP(-(Predictive_Model!$B$5+((B168-Predictive_Model!$B$20)/Predictive_Model!$C$20)*Predictive_Model!$D$20+((E168-Predictive_Model!$B$21)/Predictive_Model!$C$21)*Predictive_Model!$D$21+((F168-Predictive_Model!$B$22)/Predictive_Model!$C$22)*Predictive_Model!$D$22+((I168-Predictive_Model!$B$23)/Predictive_Model!$C$23)*Predictive_Model!$D$23+((L168-Predictive_Model!$B$24)/Predictive_Model!$C$24)*Predictive_Model!$D$24+((M168-Predictive_Model!$B$25)/Predictive_Model!$C$25)*Predictive_Model!$D$25+IF(C168="Male",Predictive_Model!$D$31,IF(C168="Other",Predictive_Model!$D$32,0))+IF(D168="Premium",Predictive_Model!$D$34,IF(D168="Standard",Predictive_Model!$D$35,0))+IF(G168="Asia",Predictive_Model!$D$37,IF(G168="Europe",Predictive_Model!$D$38,IF(G168="North America",Predictive_Model!$D$39,IF(G168="Oceania",Predictive_Model!$D$40,IF(G168="South America",Predictive_Model!$D$41,0)))))+IF(H168="Laptop",Predictive_Model!$D$43,IF(H168="Mobile",Predictive_Model!$D$44,IF(H168="TV",Predictive_Model!$D$45,IF(H168="Tablet",Predictive_Model!$D$46,0))))+IF(K168="Crypto",Predictive_Model!$D$48,IF(K168="Debit Card",Predictive_Model!$D$49,IF(K168="Gift Card",Predictive_Model!$D$50,IF(K168="PayPal",Predictive_Model!$D$51,0))))+IF(N168="Comedy",Predictive_Model!$D$53,IF(N168="Documentary",Predictive_Model!$D$54,IF(N168="Drama",Predictive_Model!$D$55,IF(N168="Horror",Predictive_Model!$D$56,IF(N168="Romance",Predictive_Model!$D$57,IF(N168="Sci-Fi",Predictive_Model!$D$58,0)))))))))</f>
        <v>0.97763674697703129</v>
      </c>
      <c r="V168" s="3" t="str">
        <f t="shared" si="26"/>
        <v>Critical</v>
      </c>
      <c r="W168" s="6">
        <f t="shared" si="27"/>
        <v>8.99</v>
      </c>
      <c r="X168" s="3" t="str">
        <f t="shared" si="28"/>
        <v>Priority 2</v>
      </c>
      <c r="Y168" s="3" t="str">
        <f t="shared" si="29"/>
        <v>OK</v>
      </c>
    </row>
    <row r="169" spans="1:25" x14ac:dyDescent="0.25">
      <c r="A169" s="3" t="str">
        <f>Raw_Data!A169</f>
        <v>a8582720-4d1c-4377-8be1-a414bc51938d</v>
      </c>
      <c r="B169" s="3">
        <f>Raw_Data!B169</f>
        <v>70</v>
      </c>
      <c r="C169" s="3" t="str">
        <f>Raw_Data!C169</f>
        <v>Other</v>
      </c>
      <c r="D169" s="3" t="str">
        <f>Raw_Data!D169</f>
        <v>Basic</v>
      </c>
      <c r="E169" s="3">
        <f>Raw_Data!E169</f>
        <v>2.2400000000000002</v>
      </c>
      <c r="F169" s="3">
        <f>Raw_Data!F169</f>
        <v>50</v>
      </c>
      <c r="G169" s="3" t="str">
        <f>Raw_Data!G169</f>
        <v>Europe</v>
      </c>
      <c r="H169" s="3" t="str">
        <f>Raw_Data!H169</f>
        <v>Laptop</v>
      </c>
      <c r="I169" s="3">
        <f>Raw_Data!I169</f>
        <v>8.99</v>
      </c>
      <c r="J169" s="3">
        <f>Raw_Data!J169</f>
        <v>1</v>
      </c>
      <c r="K169" s="3" t="str">
        <f>Raw_Data!K169</f>
        <v>PayPal</v>
      </c>
      <c r="L169" s="3">
        <f>Raw_Data!L169</f>
        <v>5</v>
      </c>
      <c r="M169" s="3">
        <f>Raw_Data!M169</f>
        <v>0.04</v>
      </c>
      <c r="N169" s="3" t="str">
        <f>Raw_Data!N169</f>
        <v>Documentary</v>
      </c>
      <c r="O169" s="3" t="str">
        <f t="shared" si="20"/>
        <v>55-70</v>
      </c>
      <c r="P169" s="3" t="str">
        <f t="shared" si="21"/>
        <v>&lt;10h</v>
      </c>
      <c r="Q169" s="3" t="str">
        <f t="shared" si="22"/>
        <v>46-60d</v>
      </c>
      <c r="R169" s="3" t="str">
        <f t="shared" si="23"/>
        <v>Low</v>
      </c>
      <c r="S169" s="3" t="str">
        <f t="shared" si="24"/>
        <v>Low</v>
      </c>
      <c r="T169" s="3" t="str">
        <f t="shared" si="25"/>
        <v>Churned</v>
      </c>
      <c r="U169" s="4">
        <f>1/(1+EXP(-(Predictive_Model!$B$5+((B169-Predictive_Model!$B$20)/Predictive_Model!$C$20)*Predictive_Model!$D$20+((E169-Predictive_Model!$B$21)/Predictive_Model!$C$21)*Predictive_Model!$D$21+((F169-Predictive_Model!$B$22)/Predictive_Model!$C$22)*Predictive_Model!$D$22+((I169-Predictive_Model!$B$23)/Predictive_Model!$C$23)*Predictive_Model!$D$23+((L169-Predictive_Model!$B$24)/Predictive_Model!$C$24)*Predictive_Model!$D$24+((M169-Predictive_Model!$B$25)/Predictive_Model!$C$25)*Predictive_Model!$D$25+IF(C169="Male",Predictive_Model!$D$31,IF(C169="Other",Predictive_Model!$D$32,0))+IF(D169="Premium",Predictive_Model!$D$34,IF(D169="Standard",Predictive_Model!$D$35,0))+IF(G169="Asia",Predictive_Model!$D$37,IF(G169="Europe",Predictive_Model!$D$38,IF(G169="North America",Predictive_Model!$D$39,IF(G169="Oceania",Predictive_Model!$D$40,IF(G169="South America",Predictive_Model!$D$41,0)))))+IF(H169="Laptop",Predictive_Model!$D$43,IF(H169="Mobile",Predictive_Model!$D$44,IF(H169="TV",Predictive_Model!$D$45,IF(H169="Tablet",Predictive_Model!$D$46,0))))+IF(K169="Crypto",Predictive_Model!$D$48,IF(K169="Debit Card",Predictive_Model!$D$49,IF(K169="Gift Card",Predictive_Model!$D$50,IF(K169="PayPal",Predictive_Model!$D$51,0))))+IF(N169="Comedy",Predictive_Model!$D$53,IF(N169="Documentary",Predictive_Model!$D$54,IF(N169="Drama",Predictive_Model!$D$55,IF(N169="Horror",Predictive_Model!$D$56,IF(N169="Romance",Predictive_Model!$D$57,IF(N169="Sci-Fi",Predictive_Model!$D$58,0)))))))))</f>
        <v>0.99923241945727548</v>
      </c>
      <c r="V169" s="3" t="str">
        <f t="shared" si="26"/>
        <v>Critical</v>
      </c>
      <c r="W169" s="6">
        <f t="shared" si="27"/>
        <v>8.99</v>
      </c>
      <c r="X169" s="3" t="str">
        <f t="shared" si="28"/>
        <v>Priority 2</v>
      </c>
      <c r="Y169" s="3" t="str">
        <f t="shared" si="29"/>
        <v>OK</v>
      </c>
    </row>
    <row r="170" spans="1:25" x14ac:dyDescent="0.25">
      <c r="A170" s="3" t="str">
        <f>Raw_Data!A170</f>
        <v>6ad7f0b7-91f7-4c49-9d03-085ce4845c8e</v>
      </c>
      <c r="B170" s="3">
        <f>Raw_Data!B170</f>
        <v>28</v>
      </c>
      <c r="C170" s="3" t="str">
        <f>Raw_Data!C170</f>
        <v>Male</v>
      </c>
      <c r="D170" s="3" t="str">
        <f>Raw_Data!D170</f>
        <v>Basic</v>
      </c>
      <c r="E170" s="3">
        <f>Raw_Data!E170</f>
        <v>11.25</v>
      </c>
      <c r="F170" s="3">
        <f>Raw_Data!F170</f>
        <v>52</v>
      </c>
      <c r="G170" s="3" t="str">
        <f>Raw_Data!G170</f>
        <v>Europe</v>
      </c>
      <c r="H170" s="3" t="str">
        <f>Raw_Data!H170</f>
        <v>Laptop</v>
      </c>
      <c r="I170" s="3">
        <f>Raw_Data!I170</f>
        <v>8.99</v>
      </c>
      <c r="J170" s="3">
        <f>Raw_Data!J170</f>
        <v>1</v>
      </c>
      <c r="K170" s="3" t="str">
        <f>Raw_Data!K170</f>
        <v>PayPal</v>
      </c>
      <c r="L170" s="3">
        <f>Raw_Data!L170</f>
        <v>5</v>
      </c>
      <c r="M170" s="3">
        <f>Raw_Data!M170</f>
        <v>0.21</v>
      </c>
      <c r="N170" s="3" t="str">
        <f>Raw_Data!N170</f>
        <v>Action</v>
      </c>
      <c r="O170" s="3" t="str">
        <f t="shared" si="20"/>
        <v>25-34</v>
      </c>
      <c r="P170" s="3" t="str">
        <f t="shared" si="21"/>
        <v>10-24h</v>
      </c>
      <c r="Q170" s="3" t="str">
        <f t="shared" si="22"/>
        <v>46-60d</v>
      </c>
      <c r="R170" s="3" t="str">
        <f t="shared" si="23"/>
        <v>Medium</v>
      </c>
      <c r="S170" s="3" t="str">
        <f t="shared" si="24"/>
        <v>Low</v>
      </c>
      <c r="T170" s="3" t="str">
        <f t="shared" si="25"/>
        <v>Churned</v>
      </c>
      <c r="U170" s="4">
        <f>1/(1+EXP(-(Predictive_Model!$B$5+((B170-Predictive_Model!$B$20)/Predictive_Model!$C$20)*Predictive_Model!$D$20+((E170-Predictive_Model!$B$21)/Predictive_Model!$C$21)*Predictive_Model!$D$21+((F170-Predictive_Model!$B$22)/Predictive_Model!$C$22)*Predictive_Model!$D$22+((I170-Predictive_Model!$B$23)/Predictive_Model!$C$23)*Predictive_Model!$D$23+((L170-Predictive_Model!$B$24)/Predictive_Model!$C$24)*Predictive_Model!$D$24+((M170-Predictive_Model!$B$25)/Predictive_Model!$C$25)*Predictive_Model!$D$25+IF(C170="Male",Predictive_Model!$D$31,IF(C170="Other",Predictive_Model!$D$32,0))+IF(D170="Premium",Predictive_Model!$D$34,IF(D170="Standard",Predictive_Model!$D$35,0))+IF(G170="Asia",Predictive_Model!$D$37,IF(G170="Europe",Predictive_Model!$D$38,IF(G170="North America",Predictive_Model!$D$39,IF(G170="Oceania",Predictive_Model!$D$40,IF(G170="South America",Predictive_Model!$D$41,0)))))+IF(H170="Laptop",Predictive_Model!$D$43,IF(H170="Mobile",Predictive_Model!$D$44,IF(H170="TV",Predictive_Model!$D$45,IF(H170="Tablet",Predictive_Model!$D$46,0))))+IF(K170="Crypto",Predictive_Model!$D$48,IF(K170="Debit Card",Predictive_Model!$D$49,IF(K170="Gift Card",Predictive_Model!$D$50,IF(K170="PayPal",Predictive_Model!$D$51,0))))+IF(N170="Comedy",Predictive_Model!$D$53,IF(N170="Documentary",Predictive_Model!$D$54,IF(N170="Drama",Predictive_Model!$D$55,IF(N170="Horror",Predictive_Model!$D$56,IF(N170="Romance",Predictive_Model!$D$57,IF(N170="Sci-Fi",Predictive_Model!$D$58,0)))))))))</f>
        <v>0.98644497269931541</v>
      </c>
      <c r="V170" s="3" t="str">
        <f t="shared" si="26"/>
        <v>Critical</v>
      </c>
      <c r="W170" s="6">
        <f t="shared" si="27"/>
        <v>8.99</v>
      </c>
      <c r="X170" s="3" t="str">
        <f t="shared" si="28"/>
        <v>Priority 2</v>
      </c>
      <c r="Y170" s="3" t="str">
        <f t="shared" si="29"/>
        <v>OK</v>
      </c>
    </row>
    <row r="171" spans="1:25" x14ac:dyDescent="0.25">
      <c r="A171" s="3" t="str">
        <f>Raw_Data!A171</f>
        <v>a9bb3c30-19d3-4f1c-ab31-2749363de6ca</v>
      </c>
      <c r="B171" s="3">
        <f>Raw_Data!B171</f>
        <v>37</v>
      </c>
      <c r="C171" s="3" t="str">
        <f>Raw_Data!C171</f>
        <v>Male</v>
      </c>
      <c r="D171" s="3" t="str">
        <f>Raw_Data!D171</f>
        <v>Standard</v>
      </c>
      <c r="E171" s="3">
        <f>Raw_Data!E171</f>
        <v>31.31</v>
      </c>
      <c r="F171" s="3">
        <f>Raw_Data!F171</f>
        <v>53</v>
      </c>
      <c r="G171" s="3" t="str">
        <f>Raw_Data!G171</f>
        <v>South America</v>
      </c>
      <c r="H171" s="3" t="str">
        <f>Raw_Data!H171</f>
        <v>Mobile</v>
      </c>
      <c r="I171" s="3">
        <f>Raw_Data!I171</f>
        <v>13.99</v>
      </c>
      <c r="J171" s="3">
        <f>Raw_Data!J171</f>
        <v>0</v>
      </c>
      <c r="K171" s="3" t="str">
        <f>Raw_Data!K171</f>
        <v>Gift Card</v>
      </c>
      <c r="L171" s="3">
        <f>Raw_Data!L171</f>
        <v>1</v>
      </c>
      <c r="M171" s="3">
        <f>Raw_Data!M171</f>
        <v>0.57999999999999996</v>
      </c>
      <c r="N171" s="3" t="str">
        <f>Raw_Data!N171</f>
        <v>Sci-Fi</v>
      </c>
      <c r="O171" s="3" t="str">
        <f t="shared" si="20"/>
        <v>35-44</v>
      </c>
      <c r="P171" s="3" t="str">
        <f t="shared" si="21"/>
        <v>25-49h</v>
      </c>
      <c r="Q171" s="3" t="str">
        <f t="shared" si="22"/>
        <v>46-60d</v>
      </c>
      <c r="R171" s="3" t="str">
        <f t="shared" si="23"/>
        <v>Medium</v>
      </c>
      <c r="S171" s="3" t="str">
        <f t="shared" si="24"/>
        <v>Mid</v>
      </c>
      <c r="T171" s="3" t="str">
        <f t="shared" si="25"/>
        <v>Active</v>
      </c>
      <c r="U171" s="4">
        <f>1/(1+EXP(-(Predictive_Model!$B$5+((B171-Predictive_Model!$B$20)/Predictive_Model!$C$20)*Predictive_Model!$D$20+((E171-Predictive_Model!$B$21)/Predictive_Model!$C$21)*Predictive_Model!$D$21+((F171-Predictive_Model!$B$22)/Predictive_Model!$C$22)*Predictive_Model!$D$22+((I171-Predictive_Model!$B$23)/Predictive_Model!$C$23)*Predictive_Model!$D$23+((L171-Predictive_Model!$B$24)/Predictive_Model!$C$24)*Predictive_Model!$D$24+((M171-Predictive_Model!$B$25)/Predictive_Model!$C$25)*Predictive_Model!$D$25+IF(C171="Male",Predictive_Model!$D$31,IF(C171="Other",Predictive_Model!$D$32,0))+IF(D171="Premium",Predictive_Model!$D$34,IF(D171="Standard",Predictive_Model!$D$35,0))+IF(G171="Asia",Predictive_Model!$D$37,IF(G171="Europe",Predictive_Model!$D$38,IF(G171="North America",Predictive_Model!$D$39,IF(G171="Oceania",Predictive_Model!$D$40,IF(G171="South America",Predictive_Model!$D$41,0)))))+IF(H171="Laptop",Predictive_Model!$D$43,IF(H171="Mobile",Predictive_Model!$D$44,IF(H171="TV",Predictive_Model!$D$45,IF(H171="Tablet",Predictive_Model!$D$46,0))))+IF(K171="Crypto",Predictive_Model!$D$48,IF(K171="Debit Card",Predictive_Model!$D$49,IF(K171="Gift Card",Predictive_Model!$D$50,IF(K171="PayPal",Predictive_Model!$D$51,0))))+IF(N171="Comedy",Predictive_Model!$D$53,IF(N171="Documentary",Predictive_Model!$D$54,IF(N171="Drama",Predictive_Model!$D$55,IF(N171="Horror",Predictive_Model!$D$56,IF(N171="Romance",Predictive_Model!$D$57,IF(N171="Sci-Fi",Predictive_Model!$D$58,0)))))))))</f>
        <v>0.83280650442509119</v>
      </c>
      <c r="V171" s="3" t="str">
        <f t="shared" si="26"/>
        <v>Critical</v>
      </c>
      <c r="W171" s="6">
        <f t="shared" si="27"/>
        <v>11.650962996907026</v>
      </c>
      <c r="X171" s="3" t="str">
        <f t="shared" si="28"/>
        <v>Priority 2</v>
      </c>
      <c r="Y171" s="3" t="str">
        <f t="shared" si="29"/>
        <v>OK</v>
      </c>
    </row>
    <row r="172" spans="1:25" x14ac:dyDescent="0.25">
      <c r="A172" s="3" t="str">
        <f>Raw_Data!A172</f>
        <v>6517898e-2c6a-4f44-a25a-33272efdc08d</v>
      </c>
      <c r="B172" s="3">
        <f>Raw_Data!B172</f>
        <v>51</v>
      </c>
      <c r="C172" s="3" t="str">
        <f>Raw_Data!C172</f>
        <v>Female</v>
      </c>
      <c r="D172" s="3" t="str">
        <f>Raw_Data!D172</f>
        <v>Premium</v>
      </c>
      <c r="E172" s="3">
        <f>Raw_Data!E172</f>
        <v>8.32</v>
      </c>
      <c r="F172" s="3">
        <f>Raw_Data!F172</f>
        <v>48</v>
      </c>
      <c r="G172" s="3" t="str">
        <f>Raw_Data!G172</f>
        <v>Europe</v>
      </c>
      <c r="H172" s="3" t="str">
        <f>Raw_Data!H172</f>
        <v>TV</v>
      </c>
      <c r="I172" s="3">
        <f>Raw_Data!I172</f>
        <v>17.989999999999998</v>
      </c>
      <c r="J172" s="3">
        <f>Raw_Data!J172</f>
        <v>1</v>
      </c>
      <c r="K172" s="3" t="str">
        <f>Raw_Data!K172</f>
        <v>Credit Card</v>
      </c>
      <c r="L172" s="3">
        <f>Raw_Data!L172</f>
        <v>2</v>
      </c>
      <c r="M172" s="3">
        <f>Raw_Data!M172</f>
        <v>0.17</v>
      </c>
      <c r="N172" s="3" t="str">
        <f>Raw_Data!N172</f>
        <v>Horror</v>
      </c>
      <c r="O172" s="3" t="str">
        <f t="shared" si="20"/>
        <v>45-54</v>
      </c>
      <c r="P172" s="3" t="str">
        <f t="shared" si="21"/>
        <v>&lt;10h</v>
      </c>
      <c r="Q172" s="3" t="str">
        <f t="shared" si="22"/>
        <v>46-60d</v>
      </c>
      <c r="R172" s="3" t="str">
        <f t="shared" si="23"/>
        <v>Low</v>
      </c>
      <c r="S172" s="3" t="str">
        <f t="shared" si="24"/>
        <v>High</v>
      </c>
      <c r="T172" s="3" t="str">
        <f t="shared" si="25"/>
        <v>Churned</v>
      </c>
      <c r="U172" s="4">
        <f>1/(1+EXP(-(Predictive_Model!$B$5+((B172-Predictive_Model!$B$20)/Predictive_Model!$C$20)*Predictive_Model!$D$20+((E172-Predictive_Model!$B$21)/Predictive_Model!$C$21)*Predictive_Model!$D$21+((F172-Predictive_Model!$B$22)/Predictive_Model!$C$22)*Predictive_Model!$D$22+((I172-Predictive_Model!$B$23)/Predictive_Model!$C$23)*Predictive_Model!$D$23+((L172-Predictive_Model!$B$24)/Predictive_Model!$C$24)*Predictive_Model!$D$24+((M172-Predictive_Model!$B$25)/Predictive_Model!$C$25)*Predictive_Model!$D$25+IF(C172="Male",Predictive_Model!$D$31,IF(C172="Other",Predictive_Model!$D$32,0))+IF(D172="Premium",Predictive_Model!$D$34,IF(D172="Standard",Predictive_Model!$D$35,0))+IF(G172="Asia",Predictive_Model!$D$37,IF(G172="Europe",Predictive_Model!$D$38,IF(G172="North America",Predictive_Model!$D$39,IF(G172="Oceania",Predictive_Model!$D$40,IF(G172="South America",Predictive_Model!$D$41,0)))))+IF(H172="Laptop",Predictive_Model!$D$43,IF(H172="Mobile",Predictive_Model!$D$44,IF(H172="TV",Predictive_Model!$D$45,IF(H172="Tablet",Predictive_Model!$D$46,0))))+IF(K172="Crypto",Predictive_Model!$D$48,IF(K172="Debit Card",Predictive_Model!$D$49,IF(K172="Gift Card",Predictive_Model!$D$50,IF(K172="PayPal",Predictive_Model!$D$51,0))))+IF(N172="Comedy",Predictive_Model!$D$53,IF(N172="Documentary",Predictive_Model!$D$54,IF(N172="Drama",Predictive_Model!$D$55,IF(N172="Horror",Predictive_Model!$D$56,IF(N172="Romance",Predictive_Model!$D$57,IF(N172="Sci-Fi",Predictive_Model!$D$58,0)))))))))</f>
        <v>0.98456739775143187</v>
      </c>
      <c r="V172" s="3" t="str">
        <f t="shared" si="26"/>
        <v>Critical</v>
      </c>
      <c r="W172" s="6">
        <f t="shared" si="27"/>
        <v>17.989999999999998</v>
      </c>
      <c r="X172" s="3" t="str">
        <f t="shared" si="28"/>
        <v>Priority 1</v>
      </c>
      <c r="Y172" s="3" t="str">
        <f t="shared" si="29"/>
        <v>OK</v>
      </c>
    </row>
    <row r="173" spans="1:25" x14ac:dyDescent="0.25">
      <c r="A173" s="3" t="str">
        <f>Raw_Data!A173</f>
        <v>ce63b3cf-0d7a-499f-a1d7-5ee3a26a0257</v>
      </c>
      <c r="B173" s="3">
        <f>Raw_Data!B173</f>
        <v>18</v>
      </c>
      <c r="C173" s="3" t="str">
        <f>Raw_Data!C173</f>
        <v>Female</v>
      </c>
      <c r="D173" s="3" t="str">
        <f>Raw_Data!D173</f>
        <v>Premium</v>
      </c>
      <c r="E173" s="3">
        <f>Raw_Data!E173</f>
        <v>6.8</v>
      </c>
      <c r="F173" s="3">
        <f>Raw_Data!F173</f>
        <v>20</v>
      </c>
      <c r="G173" s="3" t="str">
        <f>Raw_Data!G173</f>
        <v>South America</v>
      </c>
      <c r="H173" s="3" t="str">
        <f>Raw_Data!H173</f>
        <v>Laptop</v>
      </c>
      <c r="I173" s="3">
        <f>Raw_Data!I173</f>
        <v>17.989999999999998</v>
      </c>
      <c r="J173" s="3">
        <f>Raw_Data!J173</f>
        <v>0</v>
      </c>
      <c r="K173" s="3" t="str">
        <f>Raw_Data!K173</f>
        <v>Credit Card</v>
      </c>
      <c r="L173" s="3">
        <f>Raw_Data!L173</f>
        <v>4</v>
      </c>
      <c r="M173" s="3">
        <f>Raw_Data!M173</f>
        <v>0.32</v>
      </c>
      <c r="N173" s="3" t="str">
        <f>Raw_Data!N173</f>
        <v>Drama</v>
      </c>
      <c r="O173" s="3" t="str">
        <f t="shared" si="20"/>
        <v>18-24</v>
      </c>
      <c r="P173" s="3" t="str">
        <f t="shared" si="21"/>
        <v>&lt;10h</v>
      </c>
      <c r="Q173" s="3" t="str">
        <f t="shared" si="22"/>
        <v>8-21d</v>
      </c>
      <c r="R173" s="3" t="str">
        <f t="shared" si="23"/>
        <v>Medium</v>
      </c>
      <c r="S173" s="3" t="str">
        <f t="shared" si="24"/>
        <v>High</v>
      </c>
      <c r="T173" s="3" t="str">
        <f t="shared" si="25"/>
        <v>Active</v>
      </c>
      <c r="U173" s="4">
        <f>1/(1+EXP(-(Predictive_Model!$B$5+((B173-Predictive_Model!$B$20)/Predictive_Model!$C$20)*Predictive_Model!$D$20+((E173-Predictive_Model!$B$21)/Predictive_Model!$C$21)*Predictive_Model!$D$21+((F173-Predictive_Model!$B$22)/Predictive_Model!$C$22)*Predictive_Model!$D$22+((I173-Predictive_Model!$B$23)/Predictive_Model!$C$23)*Predictive_Model!$D$23+((L173-Predictive_Model!$B$24)/Predictive_Model!$C$24)*Predictive_Model!$D$24+((M173-Predictive_Model!$B$25)/Predictive_Model!$C$25)*Predictive_Model!$D$25+IF(C173="Male",Predictive_Model!$D$31,IF(C173="Other",Predictive_Model!$D$32,0))+IF(D173="Premium",Predictive_Model!$D$34,IF(D173="Standard",Predictive_Model!$D$35,0))+IF(G173="Asia",Predictive_Model!$D$37,IF(G173="Europe",Predictive_Model!$D$38,IF(G173="North America",Predictive_Model!$D$39,IF(G173="Oceania",Predictive_Model!$D$40,IF(G173="South America",Predictive_Model!$D$41,0)))))+IF(H173="Laptop",Predictive_Model!$D$43,IF(H173="Mobile",Predictive_Model!$D$44,IF(H173="TV",Predictive_Model!$D$45,IF(H173="Tablet",Predictive_Model!$D$46,0))))+IF(K173="Crypto",Predictive_Model!$D$48,IF(K173="Debit Card",Predictive_Model!$D$49,IF(K173="Gift Card",Predictive_Model!$D$50,IF(K173="PayPal",Predictive_Model!$D$51,0))))+IF(N173="Comedy",Predictive_Model!$D$53,IF(N173="Documentary",Predictive_Model!$D$54,IF(N173="Drama",Predictive_Model!$D$55,IF(N173="Horror",Predictive_Model!$D$56,IF(N173="Romance",Predictive_Model!$D$57,IF(N173="Sci-Fi",Predictive_Model!$D$58,0)))))))))</f>
        <v>0.35074980953999013</v>
      </c>
      <c r="V173" s="3" t="str">
        <f t="shared" si="26"/>
        <v>Medium</v>
      </c>
      <c r="W173" s="6">
        <f t="shared" si="27"/>
        <v>6.309989073624422</v>
      </c>
      <c r="X173" s="3" t="str">
        <f t="shared" si="28"/>
        <v>Monitor</v>
      </c>
      <c r="Y173" s="3" t="str">
        <f t="shared" si="29"/>
        <v>OK</v>
      </c>
    </row>
    <row r="174" spans="1:25" x14ac:dyDescent="0.25">
      <c r="A174" s="3" t="str">
        <f>Raw_Data!A174</f>
        <v>5911a679-cdb3-4ccc-8ce8-491fb5a5f538</v>
      </c>
      <c r="B174" s="3">
        <f>Raw_Data!B174</f>
        <v>25</v>
      </c>
      <c r="C174" s="3" t="str">
        <f>Raw_Data!C174</f>
        <v>Female</v>
      </c>
      <c r="D174" s="3" t="str">
        <f>Raw_Data!D174</f>
        <v>Basic</v>
      </c>
      <c r="E174" s="3">
        <f>Raw_Data!E174</f>
        <v>18.399999999999999</v>
      </c>
      <c r="F174" s="3">
        <f>Raw_Data!F174</f>
        <v>55</v>
      </c>
      <c r="G174" s="3" t="str">
        <f>Raw_Data!G174</f>
        <v>Asia</v>
      </c>
      <c r="H174" s="3" t="str">
        <f>Raw_Data!H174</f>
        <v>TV</v>
      </c>
      <c r="I174" s="3">
        <f>Raw_Data!I174</f>
        <v>8.99</v>
      </c>
      <c r="J174" s="3">
        <f>Raw_Data!J174</f>
        <v>1</v>
      </c>
      <c r="K174" s="3" t="str">
        <f>Raw_Data!K174</f>
        <v>Debit Card</v>
      </c>
      <c r="L174" s="3">
        <f>Raw_Data!L174</f>
        <v>4</v>
      </c>
      <c r="M174" s="3">
        <f>Raw_Data!M174</f>
        <v>0.33</v>
      </c>
      <c r="N174" s="3" t="str">
        <f>Raw_Data!N174</f>
        <v>Drama</v>
      </c>
      <c r="O174" s="3" t="str">
        <f t="shared" si="20"/>
        <v>25-34</v>
      </c>
      <c r="P174" s="3" t="str">
        <f t="shared" si="21"/>
        <v>10-24h</v>
      </c>
      <c r="Q174" s="3" t="str">
        <f t="shared" si="22"/>
        <v>46-60d</v>
      </c>
      <c r="R174" s="3" t="str">
        <f t="shared" si="23"/>
        <v>Medium</v>
      </c>
      <c r="S174" s="3" t="str">
        <f t="shared" si="24"/>
        <v>Low</v>
      </c>
      <c r="T174" s="3" t="str">
        <f t="shared" si="25"/>
        <v>Churned</v>
      </c>
      <c r="U174" s="4">
        <f>1/(1+EXP(-(Predictive_Model!$B$5+((B174-Predictive_Model!$B$20)/Predictive_Model!$C$20)*Predictive_Model!$D$20+((E174-Predictive_Model!$B$21)/Predictive_Model!$C$21)*Predictive_Model!$D$21+((F174-Predictive_Model!$B$22)/Predictive_Model!$C$22)*Predictive_Model!$D$22+((I174-Predictive_Model!$B$23)/Predictive_Model!$C$23)*Predictive_Model!$D$23+((L174-Predictive_Model!$B$24)/Predictive_Model!$C$24)*Predictive_Model!$D$24+((M174-Predictive_Model!$B$25)/Predictive_Model!$C$25)*Predictive_Model!$D$25+IF(C174="Male",Predictive_Model!$D$31,IF(C174="Other",Predictive_Model!$D$32,0))+IF(D174="Premium",Predictive_Model!$D$34,IF(D174="Standard",Predictive_Model!$D$35,0))+IF(G174="Asia",Predictive_Model!$D$37,IF(G174="Europe",Predictive_Model!$D$38,IF(G174="North America",Predictive_Model!$D$39,IF(G174="Oceania",Predictive_Model!$D$40,IF(G174="South America",Predictive_Model!$D$41,0)))))+IF(H174="Laptop",Predictive_Model!$D$43,IF(H174="Mobile",Predictive_Model!$D$44,IF(H174="TV",Predictive_Model!$D$45,IF(H174="Tablet",Predictive_Model!$D$46,0))))+IF(K174="Crypto",Predictive_Model!$D$48,IF(K174="Debit Card",Predictive_Model!$D$49,IF(K174="Gift Card",Predictive_Model!$D$50,IF(K174="PayPal",Predictive_Model!$D$51,0))))+IF(N174="Comedy",Predictive_Model!$D$53,IF(N174="Documentary",Predictive_Model!$D$54,IF(N174="Drama",Predictive_Model!$D$55,IF(N174="Horror",Predictive_Model!$D$56,IF(N174="Romance",Predictive_Model!$D$57,IF(N174="Sci-Fi",Predictive_Model!$D$58,0)))))))))</f>
        <v>0.93343031118493303</v>
      </c>
      <c r="V174" s="3" t="str">
        <f t="shared" si="26"/>
        <v>Critical</v>
      </c>
      <c r="W174" s="6">
        <f t="shared" si="27"/>
        <v>8.99</v>
      </c>
      <c r="X174" s="3" t="str">
        <f t="shared" si="28"/>
        <v>Priority 2</v>
      </c>
      <c r="Y174" s="3" t="str">
        <f t="shared" si="29"/>
        <v>OK</v>
      </c>
    </row>
    <row r="175" spans="1:25" x14ac:dyDescent="0.25">
      <c r="A175" s="3" t="str">
        <f>Raw_Data!A175</f>
        <v>8f45c680-7d92-47c2-910e-2e4c69803700</v>
      </c>
      <c r="B175" s="3">
        <f>Raw_Data!B175</f>
        <v>33</v>
      </c>
      <c r="C175" s="3" t="str">
        <f>Raw_Data!C175</f>
        <v>Other</v>
      </c>
      <c r="D175" s="3" t="str">
        <f>Raw_Data!D175</f>
        <v>Basic</v>
      </c>
      <c r="E175" s="3">
        <f>Raw_Data!E175</f>
        <v>44.72</v>
      </c>
      <c r="F175" s="3">
        <f>Raw_Data!F175</f>
        <v>7</v>
      </c>
      <c r="G175" s="3" t="str">
        <f>Raw_Data!G175</f>
        <v>Oceania</v>
      </c>
      <c r="H175" s="3" t="str">
        <f>Raw_Data!H175</f>
        <v>Tablet</v>
      </c>
      <c r="I175" s="3">
        <f>Raw_Data!I175</f>
        <v>8.99</v>
      </c>
      <c r="J175" s="3">
        <f>Raw_Data!J175</f>
        <v>0</v>
      </c>
      <c r="K175" s="3" t="str">
        <f>Raw_Data!K175</f>
        <v>PayPal</v>
      </c>
      <c r="L175" s="3">
        <f>Raw_Data!L175</f>
        <v>4</v>
      </c>
      <c r="M175" s="3">
        <f>Raw_Data!M175</f>
        <v>5.59</v>
      </c>
      <c r="N175" s="3" t="str">
        <f>Raw_Data!N175</f>
        <v>Horror</v>
      </c>
      <c r="O175" s="3" t="str">
        <f t="shared" si="20"/>
        <v>25-34</v>
      </c>
      <c r="P175" s="3" t="str">
        <f t="shared" si="21"/>
        <v>25-49h</v>
      </c>
      <c r="Q175" s="3" t="str">
        <f t="shared" si="22"/>
        <v>0-7d</v>
      </c>
      <c r="R175" s="3" t="str">
        <f t="shared" si="23"/>
        <v>High</v>
      </c>
      <c r="S175" s="3" t="str">
        <f t="shared" si="24"/>
        <v>Low</v>
      </c>
      <c r="T175" s="3" t="str">
        <f t="shared" si="25"/>
        <v>Active</v>
      </c>
      <c r="U175" s="4">
        <f>1/(1+EXP(-(Predictive_Model!$B$5+((B175-Predictive_Model!$B$20)/Predictive_Model!$C$20)*Predictive_Model!$D$20+((E175-Predictive_Model!$B$21)/Predictive_Model!$C$21)*Predictive_Model!$D$21+((F175-Predictive_Model!$B$22)/Predictive_Model!$C$22)*Predictive_Model!$D$22+((I175-Predictive_Model!$B$23)/Predictive_Model!$C$23)*Predictive_Model!$D$23+((L175-Predictive_Model!$B$24)/Predictive_Model!$C$24)*Predictive_Model!$D$24+((M175-Predictive_Model!$B$25)/Predictive_Model!$C$25)*Predictive_Model!$D$25+IF(C175="Male",Predictive_Model!$D$31,IF(C175="Other",Predictive_Model!$D$32,0))+IF(D175="Premium",Predictive_Model!$D$34,IF(D175="Standard",Predictive_Model!$D$35,0))+IF(G175="Asia",Predictive_Model!$D$37,IF(G175="Europe",Predictive_Model!$D$38,IF(G175="North America",Predictive_Model!$D$39,IF(G175="Oceania",Predictive_Model!$D$40,IF(G175="South America",Predictive_Model!$D$41,0)))))+IF(H175="Laptop",Predictive_Model!$D$43,IF(H175="Mobile",Predictive_Model!$D$44,IF(H175="TV",Predictive_Model!$D$45,IF(H175="Tablet",Predictive_Model!$D$46,0))))+IF(K175="Crypto",Predictive_Model!$D$48,IF(K175="Debit Card",Predictive_Model!$D$49,IF(K175="Gift Card",Predictive_Model!$D$50,IF(K175="PayPal",Predictive_Model!$D$51,0))))+IF(N175="Comedy",Predictive_Model!$D$53,IF(N175="Documentary",Predictive_Model!$D$54,IF(N175="Drama",Predictive_Model!$D$55,IF(N175="Horror",Predictive_Model!$D$56,IF(N175="Romance",Predictive_Model!$D$57,IF(N175="Sci-Fi",Predictive_Model!$D$58,0)))))))))</f>
        <v>5.6752371317430939E-9</v>
      </c>
      <c r="V175" s="3" t="str">
        <f t="shared" si="26"/>
        <v>Low</v>
      </c>
      <c r="W175" s="6">
        <f t="shared" si="27"/>
        <v>5.1020381814370412E-8</v>
      </c>
      <c r="X175" s="3" t="str">
        <f t="shared" si="28"/>
        <v>Monitor</v>
      </c>
      <c r="Y175" s="3" t="str">
        <f t="shared" si="29"/>
        <v>OK</v>
      </c>
    </row>
    <row r="176" spans="1:25" x14ac:dyDescent="0.25">
      <c r="A176" s="3" t="str">
        <f>Raw_Data!A176</f>
        <v>9141433d-3463-435d-9b27-87d08766f03d</v>
      </c>
      <c r="B176" s="3">
        <f>Raw_Data!B176</f>
        <v>30</v>
      </c>
      <c r="C176" s="3" t="str">
        <f>Raw_Data!C176</f>
        <v>Female</v>
      </c>
      <c r="D176" s="3" t="str">
        <f>Raw_Data!D176</f>
        <v>Premium</v>
      </c>
      <c r="E176" s="3">
        <f>Raw_Data!E176</f>
        <v>3.61</v>
      </c>
      <c r="F176" s="3">
        <f>Raw_Data!F176</f>
        <v>43</v>
      </c>
      <c r="G176" s="3" t="str">
        <f>Raw_Data!G176</f>
        <v>Africa</v>
      </c>
      <c r="H176" s="3" t="str">
        <f>Raw_Data!H176</f>
        <v>Tablet</v>
      </c>
      <c r="I176" s="3">
        <f>Raw_Data!I176</f>
        <v>17.989999999999998</v>
      </c>
      <c r="J176" s="3">
        <f>Raw_Data!J176</f>
        <v>1</v>
      </c>
      <c r="K176" s="3" t="str">
        <f>Raw_Data!K176</f>
        <v>PayPal</v>
      </c>
      <c r="L176" s="3">
        <f>Raw_Data!L176</f>
        <v>4</v>
      </c>
      <c r="M176" s="3">
        <f>Raw_Data!M176</f>
        <v>0.08</v>
      </c>
      <c r="N176" s="3" t="str">
        <f>Raw_Data!N176</f>
        <v>Comedy</v>
      </c>
      <c r="O176" s="3" t="str">
        <f t="shared" si="20"/>
        <v>25-34</v>
      </c>
      <c r="P176" s="3" t="str">
        <f t="shared" si="21"/>
        <v>&lt;10h</v>
      </c>
      <c r="Q176" s="3" t="str">
        <f t="shared" si="22"/>
        <v>22-45d</v>
      </c>
      <c r="R176" s="3" t="str">
        <f t="shared" si="23"/>
        <v>Medium</v>
      </c>
      <c r="S176" s="3" t="str">
        <f t="shared" si="24"/>
        <v>High</v>
      </c>
      <c r="T176" s="3" t="str">
        <f t="shared" si="25"/>
        <v>Churned</v>
      </c>
      <c r="U176" s="4">
        <f>1/(1+EXP(-(Predictive_Model!$B$5+((B176-Predictive_Model!$B$20)/Predictive_Model!$C$20)*Predictive_Model!$D$20+((E176-Predictive_Model!$B$21)/Predictive_Model!$C$21)*Predictive_Model!$D$21+((F176-Predictive_Model!$B$22)/Predictive_Model!$C$22)*Predictive_Model!$D$22+((I176-Predictive_Model!$B$23)/Predictive_Model!$C$23)*Predictive_Model!$D$23+((L176-Predictive_Model!$B$24)/Predictive_Model!$C$24)*Predictive_Model!$D$24+((M176-Predictive_Model!$B$25)/Predictive_Model!$C$25)*Predictive_Model!$D$25+IF(C176="Male",Predictive_Model!$D$31,IF(C176="Other",Predictive_Model!$D$32,0))+IF(D176="Premium",Predictive_Model!$D$34,IF(D176="Standard",Predictive_Model!$D$35,0))+IF(G176="Asia",Predictive_Model!$D$37,IF(G176="Europe",Predictive_Model!$D$38,IF(G176="North America",Predictive_Model!$D$39,IF(G176="Oceania",Predictive_Model!$D$40,IF(G176="South America",Predictive_Model!$D$41,0)))))+IF(H176="Laptop",Predictive_Model!$D$43,IF(H176="Mobile",Predictive_Model!$D$44,IF(H176="TV",Predictive_Model!$D$45,IF(H176="Tablet",Predictive_Model!$D$46,0))))+IF(K176="Crypto",Predictive_Model!$D$48,IF(K176="Debit Card",Predictive_Model!$D$49,IF(K176="Gift Card",Predictive_Model!$D$50,IF(K176="PayPal",Predictive_Model!$D$51,0))))+IF(N176="Comedy",Predictive_Model!$D$53,IF(N176="Documentary",Predictive_Model!$D$54,IF(N176="Drama",Predictive_Model!$D$55,IF(N176="Horror",Predictive_Model!$D$56,IF(N176="Romance",Predictive_Model!$D$57,IF(N176="Sci-Fi",Predictive_Model!$D$58,0)))))))))</f>
        <v>0.99395081218309667</v>
      </c>
      <c r="V176" s="3" t="str">
        <f t="shared" si="26"/>
        <v>Critical</v>
      </c>
      <c r="W176" s="6">
        <f t="shared" si="27"/>
        <v>17.989999999999998</v>
      </c>
      <c r="X176" s="3" t="str">
        <f t="shared" si="28"/>
        <v>Priority 1</v>
      </c>
      <c r="Y176" s="3" t="str">
        <f t="shared" si="29"/>
        <v>OK</v>
      </c>
    </row>
    <row r="177" spans="1:25" x14ac:dyDescent="0.25">
      <c r="A177" s="3" t="str">
        <f>Raw_Data!A177</f>
        <v>5131e34f-e327-4746-9132-241d79255ecc</v>
      </c>
      <c r="B177" s="3">
        <f>Raw_Data!B177</f>
        <v>22</v>
      </c>
      <c r="C177" s="3" t="str">
        <f>Raw_Data!C177</f>
        <v>Male</v>
      </c>
      <c r="D177" s="3" t="str">
        <f>Raw_Data!D177</f>
        <v>Premium</v>
      </c>
      <c r="E177" s="3">
        <f>Raw_Data!E177</f>
        <v>10.68</v>
      </c>
      <c r="F177" s="3">
        <f>Raw_Data!F177</f>
        <v>60</v>
      </c>
      <c r="G177" s="3" t="str">
        <f>Raw_Data!G177</f>
        <v>Africa</v>
      </c>
      <c r="H177" s="3" t="str">
        <f>Raw_Data!H177</f>
        <v>Tablet</v>
      </c>
      <c r="I177" s="3">
        <f>Raw_Data!I177</f>
        <v>17.989999999999998</v>
      </c>
      <c r="J177" s="3">
        <f>Raw_Data!J177</f>
        <v>0</v>
      </c>
      <c r="K177" s="3" t="str">
        <f>Raw_Data!K177</f>
        <v>Debit Card</v>
      </c>
      <c r="L177" s="3">
        <f>Raw_Data!L177</f>
        <v>5</v>
      </c>
      <c r="M177" s="3">
        <f>Raw_Data!M177</f>
        <v>0.18</v>
      </c>
      <c r="N177" s="3" t="str">
        <f>Raw_Data!N177</f>
        <v>Action</v>
      </c>
      <c r="O177" s="3" t="str">
        <f t="shared" si="20"/>
        <v>18-24</v>
      </c>
      <c r="P177" s="3" t="str">
        <f t="shared" si="21"/>
        <v>10-24h</v>
      </c>
      <c r="Q177" s="3" t="str">
        <f t="shared" si="22"/>
        <v>46-60d</v>
      </c>
      <c r="R177" s="3" t="str">
        <f t="shared" si="23"/>
        <v>Medium</v>
      </c>
      <c r="S177" s="3" t="str">
        <f t="shared" si="24"/>
        <v>High</v>
      </c>
      <c r="T177" s="3" t="str">
        <f t="shared" si="25"/>
        <v>Active</v>
      </c>
      <c r="U177" s="4">
        <f>1/(1+EXP(-(Predictive_Model!$B$5+((B177-Predictive_Model!$B$20)/Predictive_Model!$C$20)*Predictive_Model!$D$20+((E177-Predictive_Model!$B$21)/Predictive_Model!$C$21)*Predictive_Model!$D$21+((F177-Predictive_Model!$B$22)/Predictive_Model!$C$22)*Predictive_Model!$D$22+((I177-Predictive_Model!$B$23)/Predictive_Model!$C$23)*Predictive_Model!$D$23+((L177-Predictive_Model!$B$24)/Predictive_Model!$C$24)*Predictive_Model!$D$24+((M177-Predictive_Model!$B$25)/Predictive_Model!$C$25)*Predictive_Model!$D$25+IF(C177="Male",Predictive_Model!$D$31,IF(C177="Other",Predictive_Model!$D$32,0))+IF(D177="Premium",Predictive_Model!$D$34,IF(D177="Standard",Predictive_Model!$D$35,0))+IF(G177="Asia",Predictive_Model!$D$37,IF(G177="Europe",Predictive_Model!$D$38,IF(G177="North America",Predictive_Model!$D$39,IF(G177="Oceania",Predictive_Model!$D$40,IF(G177="South America",Predictive_Model!$D$41,0)))))+IF(H177="Laptop",Predictive_Model!$D$43,IF(H177="Mobile",Predictive_Model!$D$44,IF(H177="TV",Predictive_Model!$D$45,IF(H177="Tablet",Predictive_Model!$D$46,0))))+IF(K177="Crypto",Predictive_Model!$D$48,IF(K177="Debit Card",Predictive_Model!$D$49,IF(K177="Gift Card",Predictive_Model!$D$50,IF(K177="PayPal",Predictive_Model!$D$51,0))))+IF(N177="Comedy",Predictive_Model!$D$53,IF(N177="Documentary",Predictive_Model!$D$54,IF(N177="Drama",Predictive_Model!$D$55,IF(N177="Horror",Predictive_Model!$D$56,IF(N177="Romance",Predictive_Model!$D$57,IF(N177="Sci-Fi",Predictive_Model!$D$58,0)))))))))</f>
        <v>0.9810163775968358</v>
      </c>
      <c r="V177" s="3" t="str">
        <f t="shared" si="26"/>
        <v>Critical</v>
      </c>
      <c r="W177" s="6">
        <f t="shared" si="27"/>
        <v>17.648484632967076</v>
      </c>
      <c r="X177" s="3" t="str">
        <f t="shared" si="28"/>
        <v>Priority 1</v>
      </c>
      <c r="Y177" s="3" t="str">
        <f t="shared" si="29"/>
        <v>OK</v>
      </c>
    </row>
    <row r="178" spans="1:25" x14ac:dyDescent="0.25">
      <c r="A178" s="3" t="str">
        <f>Raw_Data!A178</f>
        <v>8a93c9a8-86d1-4fb8-9f0f-89ff6671601a</v>
      </c>
      <c r="B178" s="3">
        <f>Raw_Data!B178</f>
        <v>40</v>
      </c>
      <c r="C178" s="3" t="str">
        <f>Raw_Data!C178</f>
        <v>Other</v>
      </c>
      <c r="D178" s="3" t="str">
        <f>Raw_Data!D178</f>
        <v>Basic</v>
      </c>
      <c r="E178" s="3">
        <f>Raw_Data!E178</f>
        <v>8.1300000000000008</v>
      </c>
      <c r="F178" s="3">
        <f>Raw_Data!F178</f>
        <v>4</v>
      </c>
      <c r="G178" s="3" t="str">
        <f>Raw_Data!G178</f>
        <v>Oceania</v>
      </c>
      <c r="H178" s="3" t="str">
        <f>Raw_Data!H178</f>
        <v>Tablet</v>
      </c>
      <c r="I178" s="3">
        <f>Raw_Data!I178</f>
        <v>8.99</v>
      </c>
      <c r="J178" s="3">
        <f>Raw_Data!J178</f>
        <v>0</v>
      </c>
      <c r="K178" s="3" t="str">
        <f>Raw_Data!K178</f>
        <v>Gift Card</v>
      </c>
      <c r="L178" s="3">
        <f>Raw_Data!L178</f>
        <v>4</v>
      </c>
      <c r="M178" s="3">
        <f>Raw_Data!M178</f>
        <v>1.63</v>
      </c>
      <c r="N178" s="3" t="str">
        <f>Raw_Data!N178</f>
        <v>Romance</v>
      </c>
      <c r="O178" s="3" t="str">
        <f t="shared" si="20"/>
        <v>35-44</v>
      </c>
      <c r="P178" s="3" t="str">
        <f t="shared" si="21"/>
        <v>&lt;10h</v>
      </c>
      <c r="Q178" s="3" t="str">
        <f t="shared" si="22"/>
        <v>0-7d</v>
      </c>
      <c r="R178" s="3" t="str">
        <f t="shared" si="23"/>
        <v>Medium</v>
      </c>
      <c r="S178" s="3" t="str">
        <f t="shared" si="24"/>
        <v>Low</v>
      </c>
      <c r="T178" s="3" t="str">
        <f t="shared" si="25"/>
        <v>Active</v>
      </c>
      <c r="U178" s="4">
        <f>1/(1+EXP(-(Predictive_Model!$B$5+((B178-Predictive_Model!$B$20)/Predictive_Model!$C$20)*Predictive_Model!$D$20+((E178-Predictive_Model!$B$21)/Predictive_Model!$C$21)*Predictive_Model!$D$21+((F178-Predictive_Model!$B$22)/Predictive_Model!$C$22)*Predictive_Model!$D$22+((I178-Predictive_Model!$B$23)/Predictive_Model!$C$23)*Predictive_Model!$D$23+((L178-Predictive_Model!$B$24)/Predictive_Model!$C$24)*Predictive_Model!$D$24+((M178-Predictive_Model!$B$25)/Predictive_Model!$C$25)*Predictive_Model!$D$25+IF(C178="Male",Predictive_Model!$D$31,IF(C178="Other",Predictive_Model!$D$32,0))+IF(D178="Premium",Predictive_Model!$D$34,IF(D178="Standard",Predictive_Model!$D$35,0))+IF(G178="Asia",Predictive_Model!$D$37,IF(G178="Europe",Predictive_Model!$D$38,IF(G178="North America",Predictive_Model!$D$39,IF(G178="Oceania",Predictive_Model!$D$40,IF(G178="South America",Predictive_Model!$D$41,0)))))+IF(H178="Laptop",Predictive_Model!$D$43,IF(H178="Mobile",Predictive_Model!$D$44,IF(H178="TV",Predictive_Model!$D$45,IF(H178="Tablet",Predictive_Model!$D$46,0))))+IF(K178="Crypto",Predictive_Model!$D$48,IF(K178="Debit Card",Predictive_Model!$D$49,IF(K178="Gift Card",Predictive_Model!$D$50,IF(K178="PayPal",Predictive_Model!$D$51,0))))+IF(N178="Comedy",Predictive_Model!$D$53,IF(N178="Documentary",Predictive_Model!$D$54,IF(N178="Drama",Predictive_Model!$D$55,IF(N178="Horror",Predictive_Model!$D$56,IF(N178="Romance",Predictive_Model!$D$57,IF(N178="Sci-Fi",Predictive_Model!$D$58,0)))))))))</f>
        <v>0.34689394546518931</v>
      </c>
      <c r="V178" s="3" t="str">
        <f t="shared" si="26"/>
        <v>Medium</v>
      </c>
      <c r="W178" s="6">
        <f t="shared" si="27"/>
        <v>3.1185765697320522</v>
      </c>
      <c r="X178" s="3" t="str">
        <f t="shared" si="28"/>
        <v>Monitor</v>
      </c>
      <c r="Y178" s="3" t="str">
        <f t="shared" si="29"/>
        <v>OK</v>
      </c>
    </row>
    <row r="179" spans="1:25" x14ac:dyDescent="0.25">
      <c r="A179" s="3" t="str">
        <f>Raw_Data!A179</f>
        <v>61e92891-b875-4291-8e37-00d10b069367</v>
      </c>
      <c r="B179" s="3">
        <f>Raw_Data!B179</f>
        <v>44</v>
      </c>
      <c r="C179" s="3" t="str">
        <f>Raw_Data!C179</f>
        <v>Male</v>
      </c>
      <c r="D179" s="3" t="str">
        <f>Raw_Data!D179</f>
        <v>Premium</v>
      </c>
      <c r="E179" s="3">
        <f>Raw_Data!E179</f>
        <v>38.18</v>
      </c>
      <c r="F179" s="3">
        <f>Raw_Data!F179</f>
        <v>49</v>
      </c>
      <c r="G179" s="3" t="str">
        <f>Raw_Data!G179</f>
        <v>Oceania</v>
      </c>
      <c r="H179" s="3" t="str">
        <f>Raw_Data!H179</f>
        <v>TV</v>
      </c>
      <c r="I179" s="3">
        <f>Raw_Data!I179</f>
        <v>17.989999999999998</v>
      </c>
      <c r="J179" s="3">
        <f>Raw_Data!J179</f>
        <v>0</v>
      </c>
      <c r="K179" s="3" t="str">
        <f>Raw_Data!K179</f>
        <v>Gift Card</v>
      </c>
      <c r="L179" s="3">
        <f>Raw_Data!L179</f>
        <v>3</v>
      </c>
      <c r="M179" s="3">
        <f>Raw_Data!M179</f>
        <v>0.76</v>
      </c>
      <c r="N179" s="3" t="str">
        <f>Raw_Data!N179</f>
        <v>Documentary</v>
      </c>
      <c r="O179" s="3" t="str">
        <f t="shared" si="20"/>
        <v>35-44</v>
      </c>
      <c r="P179" s="3" t="str">
        <f t="shared" si="21"/>
        <v>25-49h</v>
      </c>
      <c r="Q179" s="3" t="str">
        <f t="shared" si="22"/>
        <v>46-60d</v>
      </c>
      <c r="R179" s="3" t="str">
        <f t="shared" si="23"/>
        <v>Medium</v>
      </c>
      <c r="S179" s="3" t="str">
        <f t="shared" si="24"/>
        <v>High</v>
      </c>
      <c r="T179" s="3" t="str">
        <f t="shared" si="25"/>
        <v>Active</v>
      </c>
      <c r="U179" s="4">
        <f>1/(1+EXP(-(Predictive_Model!$B$5+((B179-Predictive_Model!$B$20)/Predictive_Model!$C$20)*Predictive_Model!$D$20+((E179-Predictive_Model!$B$21)/Predictive_Model!$C$21)*Predictive_Model!$D$21+((F179-Predictive_Model!$B$22)/Predictive_Model!$C$22)*Predictive_Model!$D$22+((I179-Predictive_Model!$B$23)/Predictive_Model!$C$23)*Predictive_Model!$D$23+((L179-Predictive_Model!$B$24)/Predictive_Model!$C$24)*Predictive_Model!$D$24+((M179-Predictive_Model!$B$25)/Predictive_Model!$C$25)*Predictive_Model!$D$25+IF(C179="Male",Predictive_Model!$D$31,IF(C179="Other",Predictive_Model!$D$32,0))+IF(D179="Premium",Predictive_Model!$D$34,IF(D179="Standard",Predictive_Model!$D$35,0))+IF(G179="Asia",Predictive_Model!$D$37,IF(G179="Europe",Predictive_Model!$D$38,IF(G179="North America",Predictive_Model!$D$39,IF(G179="Oceania",Predictive_Model!$D$40,IF(G179="South America",Predictive_Model!$D$41,0)))))+IF(H179="Laptop",Predictive_Model!$D$43,IF(H179="Mobile",Predictive_Model!$D$44,IF(H179="TV",Predictive_Model!$D$45,IF(H179="Tablet",Predictive_Model!$D$46,0))))+IF(K179="Crypto",Predictive_Model!$D$48,IF(K179="Debit Card",Predictive_Model!$D$49,IF(K179="Gift Card",Predictive_Model!$D$50,IF(K179="PayPal",Predictive_Model!$D$51,0))))+IF(N179="Comedy",Predictive_Model!$D$53,IF(N179="Documentary",Predictive_Model!$D$54,IF(N179="Drama",Predictive_Model!$D$55,IF(N179="Horror",Predictive_Model!$D$56,IF(N179="Romance",Predictive_Model!$D$57,IF(N179="Sci-Fi",Predictive_Model!$D$58,0)))))))))</f>
        <v>1.4240175474295837E-3</v>
      </c>
      <c r="V179" s="3" t="str">
        <f t="shared" si="26"/>
        <v>Low</v>
      </c>
      <c r="W179" s="6">
        <f t="shared" si="27"/>
        <v>2.5618075678258211E-2</v>
      </c>
      <c r="X179" s="3" t="str">
        <f t="shared" si="28"/>
        <v>Monitor</v>
      </c>
      <c r="Y179" s="3" t="str">
        <f t="shared" si="29"/>
        <v>OK</v>
      </c>
    </row>
    <row r="180" spans="1:25" x14ac:dyDescent="0.25">
      <c r="A180" s="3" t="str">
        <f>Raw_Data!A180</f>
        <v>c96e98a2-6211-4466-9096-6c389ef0143a</v>
      </c>
      <c r="B180" s="3">
        <f>Raw_Data!B180</f>
        <v>68</v>
      </c>
      <c r="C180" s="3" t="str">
        <f>Raw_Data!C180</f>
        <v>Male</v>
      </c>
      <c r="D180" s="3" t="str">
        <f>Raw_Data!D180</f>
        <v>Basic</v>
      </c>
      <c r="E180" s="3">
        <f>Raw_Data!E180</f>
        <v>1.83</v>
      </c>
      <c r="F180" s="3">
        <f>Raw_Data!F180</f>
        <v>0</v>
      </c>
      <c r="G180" s="3" t="str">
        <f>Raw_Data!G180</f>
        <v>Africa</v>
      </c>
      <c r="H180" s="3" t="str">
        <f>Raw_Data!H180</f>
        <v>Mobile</v>
      </c>
      <c r="I180" s="3">
        <f>Raw_Data!I180</f>
        <v>8.99</v>
      </c>
      <c r="J180" s="3">
        <f>Raw_Data!J180</f>
        <v>0</v>
      </c>
      <c r="K180" s="3" t="str">
        <f>Raw_Data!K180</f>
        <v>Debit Card</v>
      </c>
      <c r="L180" s="3">
        <f>Raw_Data!L180</f>
        <v>5</v>
      </c>
      <c r="M180" s="3">
        <f>Raw_Data!M180</f>
        <v>1.83</v>
      </c>
      <c r="N180" s="3" t="str">
        <f>Raw_Data!N180</f>
        <v>Horror</v>
      </c>
      <c r="O180" s="3" t="str">
        <f t="shared" si="20"/>
        <v>55-70</v>
      </c>
      <c r="P180" s="3" t="str">
        <f t="shared" si="21"/>
        <v>&lt;10h</v>
      </c>
      <c r="Q180" s="3" t="str">
        <f t="shared" si="22"/>
        <v>0-7d</v>
      </c>
      <c r="R180" s="3" t="str">
        <f t="shared" si="23"/>
        <v>Medium</v>
      </c>
      <c r="S180" s="3" t="str">
        <f t="shared" si="24"/>
        <v>Low</v>
      </c>
      <c r="T180" s="3" t="str">
        <f t="shared" si="25"/>
        <v>Active</v>
      </c>
      <c r="U180" s="4">
        <f>1/(1+EXP(-(Predictive_Model!$B$5+((B180-Predictive_Model!$B$20)/Predictive_Model!$C$20)*Predictive_Model!$D$20+((E180-Predictive_Model!$B$21)/Predictive_Model!$C$21)*Predictive_Model!$D$21+((F180-Predictive_Model!$B$22)/Predictive_Model!$C$22)*Predictive_Model!$D$22+((I180-Predictive_Model!$B$23)/Predictive_Model!$C$23)*Predictive_Model!$D$23+((L180-Predictive_Model!$B$24)/Predictive_Model!$C$24)*Predictive_Model!$D$24+((M180-Predictive_Model!$B$25)/Predictive_Model!$C$25)*Predictive_Model!$D$25+IF(C180="Male",Predictive_Model!$D$31,IF(C180="Other",Predictive_Model!$D$32,0))+IF(D180="Premium",Predictive_Model!$D$34,IF(D180="Standard",Predictive_Model!$D$35,0))+IF(G180="Asia",Predictive_Model!$D$37,IF(G180="Europe",Predictive_Model!$D$38,IF(G180="North America",Predictive_Model!$D$39,IF(G180="Oceania",Predictive_Model!$D$40,IF(G180="South America",Predictive_Model!$D$41,0)))))+IF(H180="Laptop",Predictive_Model!$D$43,IF(H180="Mobile",Predictive_Model!$D$44,IF(H180="TV",Predictive_Model!$D$45,IF(H180="Tablet",Predictive_Model!$D$46,0))))+IF(K180="Crypto",Predictive_Model!$D$48,IF(K180="Debit Card",Predictive_Model!$D$49,IF(K180="Gift Card",Predictive_Model!$D$50,IF(K180="PayPal",Predictive_Model!$D$51,0))))+IF(N180="Comedy",Predictive_Model!$D$53,IF(N180="Documentary",Predictive_Model!$D$54,IF(N180="Drama",Predictive_Model!$D$55,IF(N180="Horror",Predictive_Model!$D$56,IF(N180="Romance",Predictive_Model!$D$57,IF(N180="Sci-Fi",Predictive_Model!$D$58,0)))))))))</f>
        <v>0.29230004255699621</v>
      </c>
      <c r="V180" s="3" t="str">
        <f t="shared" si="26"/>
        <v>Medium</v>
      </c>
      <c r="W180" s="6">
        <f t="shared" si="27"/>
        <v>2.627777382587396</v>
      </c>
      <c r="X180" s="3" t="str">
        <f t="shared" si="28"/>
        <v>Monitor</v>
      </c>
      <c r="Y180" s="3" t="str">
        <f t="shared" si="29"/>
        <v>OK</v>
      </c>
    </row>
    <row r="181" spans="1:25" x14ac:dyDescent="0.25">
      <c r="A181" s="3" t="str">
        <f>Raw_Data!A181</f>
        <v>dd0dd66b-b4e4-4077-b128-50039b87c68f</v>
      </c>
      <c r="B181" s="3">
        <f>Raw_Data!B181</f>
        <v>24</v>
      </c>
      <c r="C181" s="3" t="str">
        <f>Raw_Data!C181</f>
        <v>Female</v>
      </c>
      <c r="D181" s="3" t="str">
        <f>Raw_Data!D181</f>
        <v>Basic</v>
      </c>
      <c r="E181" s="3">
        <f>Raw_Data!E181</f>
        <v>47.9</v>
      </c>
      <c r="F181" s="3">
        <f>Raw_Data!F181</f>
        <v>21</v>
      </c>
      <c r="G181" s="3" t="str">
        <f>Raw_Data!G181</f>
        <v>Oceania</v>
      </c>
      <c r="H181" s="3" t="str">
        <f>Raw_Data!H181</f>
        <v>Laptop</v>
      </c>
      <c r="I181" s="3">
        <f>Raw_Data!I181</f>
        <v>8.99</v>
      </c>
      <c r="J181" s="3">
        <f>Raw_Data!J181</f>
        <v>0</v>
      </c>
      <c r="K181" s="3" t="str">
        <f>Raw_Data!K181</f>
        <v>Debit Card</v>
      </c>
      <c r="L181" s="3">
        <f>Raw_Data!L181</f>
        <v>4</v>
      </c>
      <c r="M181" s="3">
        <f>Raw_Data!M181</f>
        <v>2.1800000000000002</v>
      </c>
      <c r="N181" s="3" t="str">
        <f>Raw_Data!N181</f>
        <v>Romance</v>
      </c>
      <c r="O181" s="3" t="str">
        <f t="shared" si="20"/>
        <v>18-24</v>
      </c>
      <c r="P181" s="3" t="str">
        <f t="shared" si="21"/>
        <v>25-49h</v>
      </c>
      <c r="Q181" s="3" t="str">
        <f t="shared" si="22"/>
        <v>8-21d</v>
      </c>
      <c r="R181" s="3" t="str">
        <f t="shared" si="23"/>
        <v>High</v>
      </c>
      <c r="S181" s="3" t="str">
        <f t="shared" si="24"/>
        <v>Low</v>
      </c>
      <c r="T181" s="3" t="str">
        <f t="shared" si="25"/>
        <v>Active</v>
      </c>
      <c r="U181" s="4">
        <f>1/(1+EXP(-(Predictive_Model!$B$5+((B181-Predictive_Model!$B$20)/Predictive_Model!$C$20)*Predictive_Model!$D$20+((E181-Predictive_Model!$B$21)/Predictive_Model!$C$21)*Predictive_Model!$D$21+((F181-Predictive_Model!$B$22)/Predictive_Model!$C$22)*Predictive_Model!$D$22+((I181-Predictive_Model!$B$23)/Predictive_Model!$C$23)*Predictive_Model!$D$23+((L181-Predictive_Model!$B$24)/Predictive_Model!$C$24)*Predictive_Model!$D$24+((M181-Predictive_Model!$B$25)/Predictive_Model!$C$25)*Predictive_Model!$D$25+IF(C181="Male",Predictive_Model!$D$31,IF(C181="Other",Predictive_Model!$D$32,0))+IF(D181="Premium",Predictive_Model!$D$34,IF(D181="Standard",Predictive_Model!$D$35,0))+IF(G181="Asia",Predictive_Model!$D$37,IF(G181="Europe",Predictive_Model!$D$38,IF(G181="North America",Predictive_Model!$D$39,IF(G181="Oceania",Predictive_Model!$D$40,IF(G181="South America",Predictive_Model!$D$41,0)))))+IF(H181="Laptop",Predictive_Model!$D$43,IF(H181="Mobile",Predictive_Model!$D$44,IF(H181="TV",Predictive_Model!$D$45,IF(H181="Tablet",Predictive_Model!$D$46,0))))+IF(K181="Crypto",Predictive_Model!$D$48,IF(K181="Debit Card",Predictive_Model!$D$49,IF(K181="Gift Card",Predictive_Model!$D$50,IF(K181="PayPal",Predictive_Model!$D$51,0))))+IF(N181="Comedy",Predictive_Model!$D$53,IF(N181="Documentary",Predictive_Model!$D$54,IF(N181="Drama",Predictive_Model!$D$55,IF(N181="Horror",Predictive_Model!$D$56,IF(N181="Romance",Predictive_Model!$D$57,IF(N181="Sci-Fi",Predictive_Model!$D$58,0)))))))))</f>
        <v>9.899180537625467E-7</v>
      </c>
      <c r="V181" s="3" t="str">
        <f t="shared" si="26"/>
        <v>Low</v>
      </c>
      <c r="W181" s="6">
        <f t="shared" si="27"/>
        <v>8.8993633033252956E-6</v>
      </c>
      <c r="X181" s="3" t="str">
        <f t="shared" si="28"/>
        <v>Monitor</v>
      </c>
      <c r="Y181" s="3" t="str">
        <f t="shared" si="29"/>
        <v>OK</v>
      </c>
    </row>
    <row r="182" spans="1:25" x14ac:dyDescent="0.25">
      <c r="A182" s="3" t="str">
        <f>Raw_Data!A182</f>
        <v>9945eeb5-7747-4c17-a171-35bfde1b29ff</v>
      </c>
      <c r="B182" s="3">
        <f>Raw_Data!B182</f>
        <v>34</v>
      </c>
      <c r="C182" s="3" t="str">
        <f>Raw_Data!C182</f>
        <v>Female</v>
      </c>
      <c r="D182" s="3" t="str">
        <f>Raw_Data!D182</f>
        <v>Standard</v>
      </c>
      <c r="E182" s="3">
        <f>Raw_Data!E182</f>
        <v>3.85</v>
      </c>
      <c r="F182" s="3">
        <f>Raw_Data!F182</f>
        <v>55</v>
      </c>
      <c r="G182" s="3" t="str">
        <f>Raw_Data!G182</f>
        <v>South America</v>
      </c>
      <c r="H182" s="3" t="str">
        <f>Raw_Data!H182</f>
        <v>Desktop</v>
      </c>
      <c r="I182" s="3">
        <f>Raw_Data!I182</f>
        <v>13.99</v>
      </c>
      <c r="J182" s="3">
        <f>Raw_Data!J182</f>
        <v>1</v>
      </c>
      <c r="K182" s="3" t="str">
        <f>Raw_Data!K182</f>
        <v>Gift Card</v>
      </c>
      <c r="L182" s="3">
        <f>Raw_Data!L182</f>
        <v>3</v>
      </c>
      <c r="M182" s="3">
        <f>Raw_Data!M182</f>
        <v>7.0000000000000007E-2</v>
      </c>
      <c r="N182" s="3" t="str">
        <f>Raw_Data!N182</f>
        <v>Romance</v>
      </c>
      <c r="O182" s="3" t="str">
        <f t="shared" si="20"/>
        <v>25-34</v>
      </c>
      <c r="P182" s="3" t="str">
        <f t="shared" si="21"/>
        <v>&lt;10h</v>
      </c>
      <c r="Q182" s="3" t="str">
        <f t="shared" si="22"/>
        <v>46-60d</v>
      </c>
      <c r="R182" s="3" t="str">
        <f t="shared" si="23"/>
        <v>Low</v>
      </c>
      <c r="S182" s="3" t="str">
        <f t="shared" si="24"/>
        <v>Mid</v>
      </c>
      <c r="T182" s="3" t="str">
        <f t="shared" si="25"/>
        <v>Churned</v>
      </c>
      <c r="U182" s="4">
        <f>1/(1+EXP(-(Predictive_Model!$B$5+((B182-Predictive_Model!$B$20)/Predictive_Model!$C$20)*Predictive_Model!$D$20+((E182-Predictive_Model!$B$21)/Predictive_Model!$C$21)*Predictive_Model!$D$21+((F182-Predictive_Model!$B$22)/Predictive_Model!$C$22)*Predictive_Model!$D$22+((I182-Predictive_Model!$B$23)/Predictive_Model!$C$23)*Predictive_Model!$D$23+((L182-Predictive_Model!$B$24)/Predictive_Model!$C$24)*Predictive_Model!$D$24+((M182-Predictive_Model!$B$25)/Predictive_Model!$C$25)*Predictive_Model!$D$25+IF(C182="Male",Predictive_Model!$D$31,IF(C182="Other",Predictive_Model!$D$32,0))+IF(D182="Premium",Predictive_Model!$D$34,IF(D182="Standard",Predictive_Model!$D$35,0))+IF(G182="Asia",Predictive_Model!$D$37,IF(G182="Europe",Predictive_Model!$D$38,IF(G182="North America",Predictive_Model!$D$39,IF(G182="Oceania",Predictive_Model!$D$40,IF(G182="South America",Predictive_Model!$D$41,0)))))+IF(H182="Laptop",Predictive_Model!$D$43,IF(H182="Mobile",Predictive_Model!$D$44,IF(H182="TV",Predictive_Model!$D$45,IF(H182="Tablet",Predictive_Model!$D$46,0))))+IF(K182="Crypto",Predictive_Model!$D$48,IF(K182="Debit Card",Predictive_Model!$D$49,IF(K182="Gift Card",Predictive_Model!$D$50,IF(K182="PayPal",Predictive_Model!$D$51,0))))+IF(N182="Comedy",Predictive_Model!$D$53,IF(N182="Documentary",Predictive_Model!$D$54,IF(N182="Drama",Predictive_Model!$D$55,IF(N182="Horror",Predictive_Model!$D$56,IF(N182="Romance",Predictive_Model!$D$57,IF(N182="Sci-Fi",Predictive_Model!$D$58,0)))))))))</f>
        <v>0.99976375558592667</v>
      </c>
      <c r="V182" s="3" t="str">
        <f t="shared" si="26"/>
        <v>Critical</v>
      </c>
      <c r="W182" s="6">
        <f t="shared" si="27"/>
        <v>13.99</v>
      </c>
      <c r="X182" s="3" t="str">
        <f t="shared" si="28"/>
        <v>Priority 2</v>
      </c>
      <c r="Y182" s="3" t="str">
        <f t="shared" si="29"/>
        <v>OK</v>
      </c>
    </row>
    <row r="183" spans="1:25" x14ac:dyDescent="0.25">
      <c r="A183" s="3" t="str">
        <f>Raw_Data!A183</f>
        <v>e3e9c377-2cb7-4ec4-a85a-f59b9e6f298d</v>
      </c>
      <c r="B183" s="3">
        <f>Raw_Data!B183</f>
        <v>62</v>
      </c>
      <c r="C183" s="3" t="str">
        <f>Raw_Data!C183</f>
        <v>Female</v>
      </c>
      <c r="D183" s="3" t="str">
        <f>Raw_Data!D183</f>
        <v>Basic</v>
      </c>
      <c r="E183" s="3">
        <f>Raw_Data!E183</f>
        <v>1.55</v>
      </c>
      <c r="F183" s="3">
        <f>Raw_Data!F183</f>
        <v>17</v>
      </c>
      <c r="G183" s="3" t="str">
        <f>Raw_Data!G183</f>
        <v>South America</v>
      </c>
      <c r="H183" s="3" t="str">
        <f>Raw_Data!H183</f>
        <v>Tablet</v>
      </c>
      <c r="I183" s="3">
        <f>Raw_Data!I183</f>
        <v>8.99</v>
      </c>
      <c r="J183" s="3">
        <f>Raw_Data!J183</f>
        <v>1</v>
      </c>
      <c r="K183" s="3" t="str">
        <f>Raw_Data!K183</f>
        <v>Debit Card</v>
      </c>
      <c r="L183" s="3">
        <f>Raw_Data!L183</f>
        <v>2</v>
      </c>
      <c r="M183" s="3">
        <f>Raw_Data!M183</f>
        <v>0.09</v>
      </c>
      <c r="N183" s="3" t="str">
        <f>Raw_Data!N183</f>
        <v>Action</v>
      </c>
      <c r="O183" s="3" t="str">
        <f t="shared" si="20"/>
        <v>55-70</v>
      </c>
      <c r="P183" s="3" t="str">
        <f t="shared" si="21"/>
        <v>&lt;10h</v>
      </c>
      <c r="Q183" s="3" t="str">
        <f t="shared" si="22"/>
        <v>8-21d</v>
      </c>
      <c r="R183" s="3" t="str">
        <f t="shared" si="23"/>
        <v>Medium</v>
      </c>
      <c r="S183" s="3" t="str">
        <f t="shared" si="24"/>
        <v>Low</v>
      </c>
      <c r="T183" s="3" t="str">
        <f t="shared" si="25"/>
        <v>Churned</v>
      </c>
      <c r="U183" s="4">
        <f>1/(1+EXP(-(Predictive_Model!$B$5+((B183-Predictive_Model!$B$20)/Predictive_Model!$C$20)*Predictive_Model!$D$20+((E183-Predictive_Model!$B$21)/Predictive_Model!$C$21)*Predictive_Model!$D$21+((F183-Predictive_Model!$B$22)/Predictive_Model!$C$22)*Predictive_Model!$D$22+((I183-Predictive_Model!$B$23)/Predictive_Model!$C$23)*Predictive_Model!$D$23+((L183-Predictive_Model!$B$24)/Predictive_Model!$C$24)*Predictive_Model!$D$24+((M183-Predictive_Model!$B$25)/Predictive_Model!$C$25)*Predictive_Model!$D$25+IF(C183="Male",Predictive_Model!$D$31,IF(C183="Other",Predictive_Model!$D$32,0))+IF(D183="Premium",Predictive_Model!$D$34,IF(D183="Standard",Predictive_Model!$D$35,0))+IF(G183="Asia",Predictive_Model!$D$37,IF(G183="Europe",Predictive_Model!$D$38,IF(G183="North America",Predictive_Model!$D$39,IF(G183="Oceania",Predictive_Model!$D$40,IF(G183="South America",Predictive_Model!$D$41,0)))))+IF(H183="Laptop",Predictive_Model!$D$43,IF(H183="Mobile",Predictive_Model!$D$44,IF(H183="TV",Predictive_Model!$D$45,IF(H183="Tablet",Predictive_Model!$D$46,0))))+IF(K183="Crypto",Predictive_Model!$D$48,IF(K183="Debit Card",Predictive_Model!$D$49,IF(K183="Gift Card",Predictive_Model!$D$50,IF(K183="PayPal",Predictive_Model!$D$51,0))))+IF(N183="Comedy",Predictive_Model!$D$53,IF(N183="Documentary",Predictive_Model!$D$54,IF(N183="Drama",Predictive_Model!$D$55,IF(N183="Horror",Predictive_Model!$D$56,IF(N183="Romance",Predictive_Model!$D$57,IF(N183="Sci-Fi",Predictive_Model!$D$58,0)))))))))</f>
        <v>0.99887007730855137</v>
      </c>
      <c r="V183" s="3" t="str">
        <f t="shared" si="26"/>
        <v>Critical</v>
      </c>
      <c r="W183" s="6">
        <f t="shared" si="27"/>
        <v>8.99</v>
      </c>
      <c r="X183" s="3" t="str">
        <f t="shared" si="28"/>
        <v>Priority 2</v>
      </c>
      <c r="Y183" s="3" t="str">
        <f t="shared" si="29"/>
        <v>OK</v>
      </c>
    </row>
    <row r="184" spans="1:25" x14ac:dyDescent="0.25">
      <c r="A184" s="3" t="str">
        <f>Raw_Data!A184</f>
        <v>01bcc59b-2ffe-4146-9c55-05195c1bfd4f</v>
      </c>
      <c r="B184" s="3">
        <f>Raw_Data!B184</f>
        <v>29</v>
      </c>
      <c r="C184" s="3" t="str">
        <f>Raw_Data!C184</f>
        <v>Female</v>
      </c>
      <c r="D184" s="3" t="str">
        <f>Raw_Data!D184</f>
        <v>Standard</v>
      </c>
      <c r="E184" s="3">
        <f>Raw_Data!E184</f>
        <v>7.46</v>
      </c>
      <c r="F184" s="3">
        <f>Raw_Data!F184</f>
        <v>58</v>
      </c>
      <c r="G184" s="3" t="str">
        <f>Raw_Data!G184</f>
        <v>Asia</v>
      </c>
      <c r="H184" s="3" t="str">
        <f>Raw_Data!H184</f>
        <v>Tablet</v>
      </c>
      <c r="I184" s="3">
        <f>Raw_Data!I184</f>
        <v>13.99</v>
      </c>
      <c r="J184" s="3">
        <f>Raw_Data!J184</f>
        <v>0</v>
      </c>
      <c r="K184" s="3" t="str">
        <f>Raw_Data!K184</f>
        <v>Credit Card</v>
      </c>
      <c r="L184" s="3">
        <f>Raw_Data!L184</f>
        <v>5</v>
      </c>
      <c r="M184" s="3">
        <f>Raw_Data!M184</f>
        <v>0.13</v>
      </c>
      <c r="N184" s="3" t="str">
        <f>Raw_Data!N184</f>
        <v>Drama</v>
      </c>
      <c r="O184" s="3" t="str">
        <f t="shared" si="20"/>
        <v>25-34</v>
      </c>
      <c r="P184" s="3" t="str">
        <f t="shared" si="21"/>
        <v>&lt;10h</v>
      </c>
      <c r="Q184" s="3" t="str">
        <f t="shared" si="22"/>
        <v>46-60d</v>
      </c>
      <c r="R184" s="3" t="str">
        <f t="shared" si="23"/>
        <v>Low</v>
      </c>
      <c r="S184" s="3" t="str">
        <f t="shared" si="24"/>
        <v>Mid</v>
      </c>
      <c r="T184" s="3" t="str">
        <f t="shared" si="25"/>
        <v>Active</v>
      </c>
      <c r="U184" s="4">
        <f>1/(1+EXP(-(Predictive_Model!$B$5+((B184-Predictive_Model!$B$20)/Predictive_Model!$C$20)*Predictive_Model!$D$20+((E184-Predictive_Model!$B$21)/Predictive_Model!$C$21)*Predictive_Model!$D$21+((F184-Predictive_Model!$B$22)/Predictive_Model!$C$22)*Predictive_Model!$D$22+((I184-Predictive_Model!$B$23)/Predictive_Model!$C$23)*Predictive_Model!$D$23+((L184-Predictive_Model!$B$24)/Predictive_Model!$C$24)*Predictive_Model!$D$24+((M184-Predictive_Model!$B$25)/Predictive_Model!$C$25)*Predictive_Model!$D$25+IF(C184="Male",Predictive_Model!$D$31,IF(C184="Other",Predictive_Model!$D$32,0))+IF(D184="Premium",Predictive_Model!$D$34,IF(D184="Standard",Predictive_Model!$D$35,0))+IF(G184="Asia",Predictive_Model!$D$37,IF(G184="Europe",Predictive_Model!$D$38,IF(G184="North America",Predictive_Model!$D$39,IF(G184="Oceania",Predictive_Model!$D$40,IF(G184="South America",Predictive_Model!$D$41,0)))))+IF(H184="Laptop",Predictive_Model!$D$43,IF(H184="Mobile",Predictive_Model!$D$44,IF(H184="TV",Predictive_Model!$D$45,IF(H184="Tablet",Predictive_Model!$D$46,0))))+IF(K184="Crypto",Predictive_Model!$D$48,IF(K184="Debit Card",Predictive_Model!$D$49,IF(K184="Gift Card",Predictive_Model!$D$50,IF(K184="PayPal",Predictive_Model!$D$51,0))))+IF(N184="Comedy",Predictive_Model!$D$53,IF(N184="Documentary",Predictive_Model!$D$54,IF(N184="Drama",Predictive_Model!$D$55,IF(N184="Horror",Predictive_Model!$D$56,IF(N184="Romance",Predictive_Model!$D$57,IF(N184="Sci-Fi",Predictive_Model!$D$58,0)))))))))</f>
        <v>0.99893486965124945</v>
      </c>
      <c r="V184" s="3" t="str">
        <f t="shared" si="26"/>
        <v>Critical</v>
      </c>
      <c r="W184" s="6">
        <f t="shared" si="27"/>
        <v>13.975098826420981</v>
      </c>
      <c r="X184" s="3" t="str">
        <f t="shared" si="28"/>
        <v>Priority 2</v>
      </c>
      <c r="Y184" s="3" t="str">
        <f t="shared" si="29"/>
        <v>OK</v>
      </c>
    </row>
    <row r="185" spans="1:25" x14ac:dyDescent="0.25">
      <c r="A185" s="3" t="str">
        <f>Raw_Data!A185</f>
        <v>66ee8b3e-54d4-47b0-9bdf-a9830a3be6f0</v>
      </c>
      <c r="B185" s="3">
        <f>Raw_Data!B185</f>
        <v>62</v>
      </c>
      <c r="C185" s="3" t="str">
        <f>Raw_Data!C185</f>
        <v>Female</v>
      </c>
      <c r="D185" s="3" t="str">
        <f>Raw_Data!D185</f>
        <v>Basic</v>
      </c>
      <c r="E185" s="3">
        <f>Raw_Data!E185</f>
        <v>6.67</v>
      </c>
      <c r="F185" s="3">
        <f>Raw_Data!F185</f>
        <v>47</v>
      </c>
      <c r="G185" s="3" t="str">
        <f>Raw_Data!G185</f>
        <v>North America</v>
      </c>
      <c r="H185" s="3" t="str">
        <f>Raw_Data!H185</f>
        <v>TV</v>
      </c>
      <c r="I185" s="3">
        <f>Raw_Data!I185</f>
        <v>8.99</v>
      </c>
      <c r="J185" s="3">
        <f>Raw_Data!J185</f>
        <v>1</v>
      </c>
      <c r="K185" s="3" t="str">
        <f>Raw_Data!K185</f>
        <v>Gift Card</v>
      </c>
      <c r="L185" s="3">
        <f>Raw_Data!L185</f>
        <v>2</v>
      </c>
      <c r="M185" s="3">
        <f>Raw_Data!M185</f>
        <v>0.14000000000000001</v>
      </c>
      <c r="N185" s="3" t="str">
        <f>Raw_Data!N185</f>
        <v>Documentary</v>
      </c>
      <c r="O185" s="3" t="str">
        <f t="shared" si="20"/>
        <v>55-70</v>
      </c>
      <c r="P185" s="3" t="str">
        <f t="shared" si="21"/>
        <v>&lt;10h</v>
      </c>
      <c r="Q185" s="3" t="str">
        <f t="shared" si="22"/>
        <v>46-60d</v>
      </c>
      <c r="R185" s="3" t="str">
        <f t="shared" si="23"/>
        <v>Low</v>
      </c>
      <c r="S185" s="3" t="str">
        <f t="shared" si="24"/>
        <v>Low</v>
      </c>
      <c r="T185" s="3" t="str">
        <f t="shared" si="25"/>
        <v>Churned</v>
      </c>
      <c r="U185" s="4">
        <f>1/(1+EXP(-(Predictive_Model!$B$5+((B185-Predictive_Model!$B$20)/Predictive_Model!$C$20)*Predictive_Model!$D$20+((E185-Predictive_Model!$B$21)/Predictive_Model!$C$21)*Predictive_Model!$D$21+((F185-Predictive_Model!$B$22)/Predictive_Model!$C$22)*Predictive_Model!$D$22+((I185-Predictive_Model!$B$23)/Predictive_Model!$C$23)*Predictive_Model!$D$23+((L185-Predictive_Model!$B$24)/Predictive_Model!$C$24)*Predictive_Model!$D$24+((M185-Predictive_Model!$B$25)/Predictive_Model!$C$25)*Predictive_Model!$D$25+IF(C185="Male",Predictive_Model!$D$31,IF(C185="Other",Predictive_Model!$D$32,0))+IF(D185="Premium",Predictive_Model!$D$34,IF(D185="Standard",Predictive_Model!$D$35,0))+IF(G185="Asia",Predictive_Model!$D$37,IF(G185="Europe",Predictive_Model!$D$38,IF(G185="North America",Predictive_Model!$D$39,IF(G185="Oceania",Predictive_Model!$D$40,IF(G185="South America",Predictive_Model!$D$41,0)))))+IF(H185="Laptop",Predictive_Model!$D$43,IF(H185="Mobile",Predictive_Model!$D$44,IF(H185="TV",Predictive_Model!$D$45,IF(H185="Tablet",Predictive_Model!$D$46,0))))+IF(K185="Crypto",Predictive_Model!$D$48,IF(K185="Debit Card",Predictive_Model!$D$49,IF(K185="Gift Card",Predictive_Model!$D$50,IF(K185="PayPal",Predictive_Model!$D$51,0))))+IF(N185="Comedy",Predictive_Model!$D$53,IF(N185="Documentary",Predictive_Model!$D$54,IF(N185="Drama",Predictive_Model!$D$55,IF(N185="Horror",Predictive_Model!$D$56,IF(N185="Romance",Predictive_Model!$D$57,IF(N185="Sci-Fi",Predictive_Model!$D$58,0)))))))))</f>
        <v>0.99966297349451894</v>
      </c>
      <c r="V185" s="3" t="str">
        <f t="shared" si="26"/>
        <v>Critical</v>
      </c>
      <c r="W185" s="6">
        <f t="shared" si="27"/>
        <v>8.99</v>
      </c>
      <c r="X185" s="3" t="str">
        <f t="shared" si="28"/>
        <v>Priority 2</v>
      </c>
      <c r="Y185" s="3" t="str">
        <f t="shared" si="29"/>
        <v>OK</v>
      </c>
    </row>
    <row r="186" spans="1:25" x14ac:dyDescent="0.25">
      <c r="A186" s="3" t="str">
        <f>Raw_Data!A186</f>
        <v>042c6d84-17fa-4c97-a537-dcc1ebfc9b19</v>
      </c>
      <c r="B186" s="3">
        <f>Raw_Data!B186</f>
        <v>20</v>
      </c>
      <c r="C186" s="3" t="str">
        <f>Raw_Data!C186</f>
        <v>Female</v>
      </c>
      <c r="D186" s="3" t="str">
        <f>Raw_Data!D186</f>
        <v>Premium</v>
      </c>
      <c r="E186" s="3">
        <f>Raw_Data!E186</f>
        <v>4.57</v>
      </c>
      <c r="F186" s="3">
        <f>Raw_Data!F186</f>
        <v>17</v>
      </c>
      <c r="G186" s="3" t="str">
        <f>Raw_Data!G186</f>
        <v>South America</v>
      </c>
      <c r="H186" s="3" t="str">
        <f>Raw_Data!H186</f>
        <v>Laptop</v>
      </c>
      <c r="I186" s="3">
        <f>Raw_Data!I186</f>
        <v>17.989999999999998</v>
      </c>
      <c r="J186" s="3">
        <f>Raw_Data!J186</f>
        <v>1</v>
      </c>
      <c r="K186" s="3" t="str">
        <f>Raw_Data!K186</f>
        <v>Gift Card</v>
      </c>
      <c r="L186" s="3">
        <f>Raw_Data!L186</f>
        <v>1</v>
      </c>
      <c r="M186" s="3">
        <f>Raw_Data!M186</f>
        <v>0.25</v>
      </c>
      <c r="N186" s="3" t="str">
        <f>Raw_Data!N186</f>
        <v>Comedy</v>
      </c>
      <c r="O186" s="3" t="str">
        <f t="shared" si="20"/>
        <v>18-24</v>
      </c>
      <c r="P186" s="3" t="str">
        <f t="shared" si="21"/>
        <v>&lt;10h</v>
      </c>
      <c r="Q186" s="3" t="str">
        <f t="shared" si="22"/>
        <v>8-21d</v>
      </c>
      <c r="R186" s="3" t="str">
        <f t="shared" si="23"/>
        <v>Medium</v>
      </c>
      <c r="S186" s="3" t="str">
        <f t="shared" si="24"/>
        <v>High</v>
      </c>
      <c r="T186" s="3" t="str">
        <f t="shared" si="25"/>
        <v>Churned</v>
      </c>
      <c r="U186" s="4">
        <f>1/(1+EXP(-(Predictive_Model!$B$5+((B186-Predictive_Model!$B$20)/Predictive_Model!$C$20)*Predictive_Model!$D$20+((E186-Predictive_Model!$B$21)/Predictive_Model!$C$21)*Predictive_Model!$D$21+((F186-Predictive_Model!$B$22)/Predictive_Model!$C$22)*Predictive_Model!$D$22+((I186-Predictive_Model!$B$23)/Predictive_Model!$C$23)*Predictive_Model!$D$23+((L186-Predictive_Model!$B$24)/Predictive_Model!$C$24)*Predictive_Model!$D$24+((M186-Predictive_Model!$B$25)/Predictive_Model!$C$25)*Predictive_Model!$D$25+IF(C186="Male",Predictive_Model!$D$31,IF(C186="Other",Predictive_Model!$D$32,0))+IF(D186="Premium",Predictive_Model!$D$34,IF(D186="Standard",Predictive_Model!$D$35,0))+IF(G186="Asia",Predictive_Model!$D$37,IF(G186="Europe",Predictive_Model!$D$38,IF(G186="North America",Predictive_Model!$D$39,IF(G186="Oceania",Predictive_Model!$D$40,IF(G186="South America",Predictive_Model!$D$41,0)))))+IF(H186="Laptop",Predictive_Model!$D$43,IF(H186="Mobile",Predictive_Model!$D$44,IF(H186="TV",Predictive_Model!$D$45,IF(H186="Tablet",Predictive_Model!$D$46,0))))+IF(K186="Crypto",Predictive_Model!$D$48,IF(K186="Debit Card",Predictive_Model!$D$49,IF(K186="Gift Card",Predictive_Model!$D$50,IF(K186="PayPal",Predictive_Model!$D$51,0))))+IF(N186="Comedy",Predictive_Model!$D$53,IF(N186="Documentary",Predictive_Model!$D$54,IF(N186="Drama",Predictive_Model!$D$55,IF(N186="Horror",Predictive_Model!$D$56,IF(N186="Romance",Predictive_Model!$D$57,IF(N186="Sci-Fi",Predictive_Model!$D$58,0)))))))))</f>
        <v>0.92267376875041052</v>
      </c>
      <c r="V186" s="3" t="str">
        <f t="shared" si="26"/>
        <v>Critical</v>
      </c>
      <c r="W186" s="6">
        <f t="shared" si="27"/>
        <v>17.989999999999998</v>
      </c>
      <c r="X186" s="3" t="str">
        <f t="shared" si="28"/>
        <v>Priority 1</v>
      </c>
      <c r="Y186" s="3" t="str">
        <f t="shared" si="29"/>
        <v>OK</v>
      </c>
    </row>
    <row r="187" spans="1:25" x14ac:dyDescent="0.25">
      <c r="A187" s="3" t="str">
        <f>Raw_Data!A187</f>
        <v>37bf780f-45c1-471c-8158-9f211fbf9e0a</v>
      </c>
      <c r="B187" s="3">
        <f>Raw_Data!B187</f>
        <v>60</v>
      </c>
      <c r="C187" s="3" t="str">
        <f>Raw_Data!C187</f>
        <v>Female</v>
      </c>
      <c r="D187" s="3" t="str">
        <f>Raw_Data!D187</f>
        <v>Standard</v>
      </c>
      <c r="E187" s="3">
        <f>Raw_Data!E187</f>
        <v>1.03</v>
      </c>
      <c r="F187" s="3">
        <f>Raw_Data!F187</f>
        <v>2</v>
      </c>
      <c r="G187" s="3" t="str">
        <f>Raw_Data!G187</f>
        <v>Asia</v>
      </c>
      <c r="H187" s="3" t="str">
        <f>Raw_Data!H187</f>
        <v>Tablet</v>
      </c>
      <c r="I187" s="3">
        <f>Raw_Data!I187</f>
        <v>13.99</v>
      </c>
      <c r="J187" s="3">
        <f>Raw_Data!J187</f>
        <v>0</v>
      </c>
      <c r="K187" s="3" t="str">
        <f>Raw_Data!K187</f>
        <v>PayPal</v>
      </c>
      <c r="L187" s="3">
        <f>Raw_Data!L187</f>
        <v>5</v>
      </c>
      <c r="M187" s="3">
        <f>Raw_Data!M187</f>
        <v>0.34</v>
      </c>
      <c r="N187" s="3" t="str">
        <f>Raw_Data!N187</f>
        <v>Documentary</v>
      </c>
      <c r="O187" s="3" t="str">
        <f t="shared" si="20"/>
        <v>55-70</v>
      </c>
      <c r="P187" s="3" t="str">
        <f t="shared" si="21"/>
        <v>&lt;10h</v>
      </c>
      <c r="Q187" s="3" t="str">
        <f t="shared" si="22"/>
        <v>0-7d</v>
      </c>
      <c r="R187" s="3" t="str">
        <f t="shared" si="23"/>
        <v>Medium</v>
      </c>
      <c r="S187" s="3" t="str">
        <f t="shared" si="24"/>
        <v>Mid</v>
      </c>
      <c r="T187" s="3" t="str">
        <f t="shared" si="25"/>
        <v>Active</v>
      </c>
      <c r="U187" s="4">
        <f>1/(1+EXP(-(Predictive_Model!$B$5+((B187-Predictive_Model!$B$20)/Predictive_Model!$C$20)*Predictive_Model!$D$20+((E187-Predictive_Model!$B$21)/Predictive_Model!$C$21)*Predictive_Model!$D$21+((F187-Predictive_Model!$B$22)/Predictive_Model!$C$22)*Predictive_Model!$D$22+((I187-Predictive_Model!$B$23)/Predictive_Model!$C$23)*Predictive_Model!$D$23+((L187-Predictive_Model!$B$24)/Predictive_Model!$C$24)*Predictive_Model!$D$24+((M187-Predictive_Model!$B$25)/Predictive_Model!$C$25)*Predictive_Model!$D$25+IF(C187="Male",Predictive_Model!$D$31,IF(C187="Other",Predictive_Model!$D$32,0))+IF(D187="Premium",Predictive_Model!$D$34,IF(D187="Standard",Predictive_Model!$D$35,0))+IF(G187="Asia",Predictive_Model!$D$37,IF(G187="Europe",Predictive_Model!$D$38,IF(G187="North America",Predictive_Model!$D$39,IF(G187="Oceania",Predictive_Model!$D$40,IF(G187="South America",Predictive_Model!$D$41,0)))))+IF(H187="Laptop",Predictive_Model!$D$43,IF(H187="Mobile",Predictive_Model!$D$44,IF(H187="TV",Predictive_Model!$D$45,IF(H187="Tablet",Predictive_Model!$D$46,0))))+IF(K187="Crypto",Predictive_Model!$D$48,IF(K187="Debit Card",Predictive_Model!$D$49,IF(K187="Gift Card",Predictive_Model!$D$50,IF(K187="PayPal",Predictive_Model!$D$51,0))))+IF(N187="Comedy",Predictive_Model!$D$53,IF(N187="Documentary",Predictive_Model!$D$54,IF(N187="Drama",Predictive_Model!$D$55,IF(N187="Horror",Predictive_Model!$D$56,IF(N187="Romance",Predictive_Model!$D$57,IF(N187="Sci-Fi",Predictive_Model!$D$58,0)))))))))</f>
        <v>0.72420163893956169</v>
      </c>
      <c r="V187" s="3" t="str">
        <f t="shared" si="26"/>
        <v>High</v>
      </c>
      <c r="W187" s="6">
        <f t="shared" si="27"/>
        <v>10.131580928764468</v>
      </c>
      <c r="X187" s="3" t="str">
        <f t="shared" si="28"/>
        <v>Monitor</v>
      </c>
      <c r="Y187" s="3" t="str">
        <f t="shared" si="29"/>
        <v>OK</v>
      </c>
    </row>
    <row r="188" spans="1:25" x14ac:dyDescent="0.25">
      <c r="A188" s="3" t="str">
        <f>Raw_Data!A188</f>
        <v>57bea9bb-8e3b-4a70-831b-89ec71163a30</v>
      </c>
      <c r="B188" s="3">
        <f>Raw_Data!B188</f>
        <v>25</v>
      </c>
      <c r="C188" s="3" t="str">
        <f>Raw_Data!C188</f>
        <v>Other</v>
      </c>
      <c r="D188" s="3" t="str">
        <f>Raw_Data!D188</f>
        <v>Standard</v>
      </c>
      <c r="E188" s="3">
        <f>Raw_Data!E188</f>
        <v>6.71</v>
      </c>
      <c r="F188" s="3">
        <f>Raw_Data!F188</f>
        <v>2</v>
      </c>
      <c r="G188" s="3" t="str">
        <f>Raw_Data!G188</f>
        <v>Africa</v>
      </c>
      <c r="H188" s="3" t="str">
        <f>Raw_Data!H188</f>
        <v>Tablet</v>
      </c>
      <c r="I188" s="3">
        <f>Raw_Data!I188</f>
        <v>13.99</v>
      </c>
      <c r="J188" s="3">
        <f>Raw_Data!J188</f>
        <v>0</v>
      </c>
      <c r="K188" s="3" t="str">
        <f>Raw_Data!K188</f>
        <v>Credit Card</v>
      </c>
      <c r="L188" s="3">
        <f>Raw_Data!L188</f>
        <v>4</v>
      </c>
      <c r="M188" s="3">
        <f>Raw_Data!M188</f>
        <v>2.2400000000000002</v>
      </c>
      <c r="N188" s="3" t="str">
        <f>Raw_Data!N188</f>
        <v>Sci-Fi</v>
      </c>
      <c r="O188" s="3" t="str">
        <f t="shared" si="20"/>
        <v>25-34</v>
      </c>
      <c r="P188" s="3" t="str">
        <f t="shared" si="21"/>
        <v>&lt;10h</v>
      </c>
      <c r="Q188" s="3" t="str">
        <f t="shared" si="22"/>
        <v>0-7d</v>
      </c>
      <c r="R188" s="3" t="str">
        <f t="shared" si="23"/>
        <v>Medium</v>
      </c>
      <c r="S188" s="3" t="str">
        <f t="shared" si="24"/>
        <v>Mid</v>
      </c>
      <c r="T188" s="3" t="str">
        <f t="shared" si="25"/>
        <v>Active</v>
      </c>
      <c r="U188" s="4">
        <f>1/(1+EXP(-(Predictive_Model!$B$5+((B188-Predictive_Model!$B$20)/Predictive_Model!$C$20)*Predictive_Model!$D$20+((E188-Predictive_Model!$B$21)/Predictive_Model!$C$21)*Predictive_Model!$D$21+((F188-Predictive_Model!$B$22)/Predictive_Model!$C$22)*Predictive_Model!$D$22+((I188-Predictive_Model!$B$23)/Predictive_Model!$C$23)*Predictive_Model!$D$23+((L188-Predictive_Model!$B$24)/Predictive_Model!$C$24)*Predictive_Model!$D$24+((M188-Predictive_Model!$B$25)/Predictive_Model!$C$25)*Predictive_Model!$D$25+IF(C188="Male",Predictive_Model!$D$31,IF(C188="Other",Predictive_Model!$D$32,0))+IF(D188="Premium",Predictive_Model!$D$34,IF(D188="Standard",Predictive_Model!$D$35,0))+IF(G188="Asia",Predictive_Model!$D$37,IF(G188="Europe",Predictive_Model!$D$38,IF(G188="North America",Predictive_Model!$D$39,IF(G188="Oceania",Predictive_Model!$D$40,IF(G188="South America",Predictive_Model!$D$41,0)))))+IF(H188="Laptop",Predictive_Model!$D$43,IF(H188="Mobile",Predictive_Model!$D$44,IF(H188="TV",Predictive_Model!$D$45,IF(H188="Tablet",Predictive_Model!$D$46,0))))+IF(K188="Crypto",Predictive_Model!$D$48,IF(K188="Debit Card",Predictive_Model!$D$49,IF(K188="Gift Card",Predictive_Model!$D$50,IF(K188="PayPal",Predictive_Model!$D$51,0))))+IF(N188="Comedy",Predictive_Model!$D$53,IF(N188="Documentary",Predictive_Model!$D$54,IF(N188="Drama",Predictive_Model!$D$55,IF(N188="Horror",Predictive_Model!$D$56,IF(N188="Romance",Predictive_Model!$D$57,IF(N188="Sci-Fi",Predictive_Model!$D$58,0)))))))))</f>
        <v>3.9921056855840353E-2</v>
      </c>
      <c r="V188" s="3" t="str">
        <f t="shared" si="26"/>
        <v>Low</v>
      </c>
      <c r="W188" s="6">
        <f t="shared" si="27"/>
        <v>0.55849558541320654</v>
      </c>
      <c r="X188" s="3" t="str">
        <f t="shared" si="28"/>
        <v>Monitor</v>
      </c>
      <c r="Y188" s="3" t="str">
        <f t="shared" si="29"/>
        <v>OK</v>
      </c>
    </row>
    <row r="189" spans="1:25" x14ac:dyDescent="0.25">
      <c r="A189" s="3" t="str">
        <f>Raw_Data!A189</f>
        <v>ea197301-ecc0-4b24-b3f2-f9c7aa3efccf</v>
      </c>
      <c r="B189" s="3">
        <f>Raw_Data!B189</f>
        <v>57</v>
      </c>
      <c r="C189" s="3" t="str">
        <f>Raw_Data!C189</f>
        <v>Male</v>
      </c>
      <c r="D189" s="3" t="str">
        <f>Raw_Data!D189</f>
        <v>Standard</v>
      </c>
      <c r="E189" s="3">
        <f>Raw_Data!E189</f>
        <v>12.95</v>
      </c>
      <c r="F189" s="3">
        <f>Raw_Data!F189</f>
        <v>27</v>
      </c>
      <c r="G189" s="3" t="str">
        <f>Raw_Data!G189</f>
        <v>North America</v>
      </c>
      <c r="H189" s="3" t="str">
        <f>Raw_Data!H189</f>
        <v>TV</v>
      </c>
      <c r="I189" s="3">
        <f>Raw_Data!I189</f>
        <v>13.99</v>
      </c>
      <c r="J189" s="3">
        <f>Raw_Data!J189</f>
        <v>0</v>
      </c>
      <c r="K189" s="3" t="str">
        <f>Raw_Data!K189</f>
        <v>Gift Card</v>
      </c>
      <c r="L189" s="3">
        <f>Raw_Data!L189</f>
        <v>4</v>
      </c>
      <c r="M189" s="3">
        <f>Raw_Data!M189</f>
        <v>0.46</v>
      </c>
      <c r="N189" s="3" t="str">
        <f>Raw_Data!N189</f>
        <v>Horror</v>
      </c>
      <c r="O189" s="3" t="str">
        <f t="shared" si="20"/>
        <v>55-70</v>
      </c>
      <c r="P189" s="3" t="str">
        <f t="shared" si="21"/>
        <v>10-24h</v>
      </c>
      <c r="Q189" s="3" t="str">
        <f t="shared" si="22"/>
        <v>22-45d</v>
      </c>
      <c r="R189" s="3" t="str">
        <f t="shared" si="23"/>
        <v>Medium</v>
      </c>
      <c r="S189" s="3" t="str">
        <f t="shared" si="24"/>
        <v>Mid</v>
      </c>
      <c r="T189" s="3" t="str">
        <f t="shared" si="25"/>
        <v>Active</v>
      </c>
      <c r="U189" s="4">
        <f>1/(1+EXP(-(Predictive_Model!$B$5+((B189-Predictive_Model!$B$20)/Predictive_Model!$C$20)*Predictive_Model!$D$20+((E189-Predictive_Model!$B$21)/Predictive_Model!$C$21)*Predictive_Model!$D$21+((F189-Predictive_Model!$B$22)/Predictive_Model!$C$22)*Predictive_Model!$D$22+((I189-Predictive_Model!$B$23)/Predictive_Model!$C$23)*Predictive_Model!$D$23+((L189-Predictive_Model!$B$24)/Predictive_Model!$C$24)*Predictive_Model!$D$24+((M189-Predictive_Model!$B$25)/Predictive_Model!$C$25)*Predictive_Model!$D$25+IF(C189="Male",Predictive_Model!$D$31,IF(C189="Other",Predictive_Model!$D$32,0))+IF(D189="Premium",Predictive_Model!$D$34,IF(D189="Standard",Predictive_Model!$D$35,0))+IF(G189="Asia",Predictive_Model!$D$37,IF(G189="Europe",Predictive_Model!$D$38,IF(G189="North America",Predictive_Model!$D$39,IF(G189="Oceania",Predictive_Model!$D$40,IF(G189="South America",Predictive_Model!$D$41,0)))))+IF(H189="Laptop",Predictive_Model!$D$43,IF(H189="Mobile",Predictive_Model!$D$44,IF(H189="TV",Predictive_Model!$D$45,IF(H189="Tablet",Predictive_Model!$D$46,0))))+IF(K189="Crypto",Predictive_Model!$D$48,IF(K189="Debit Card",Predictive_Model!$D$49,IF(K189="Gift Card",Predictive_Model!$D$50,IF(K189="PayPal",Predictive_Model!$D$51,0))))+IF(N189="Comedy",Predictive_Model!$D$53,IF(N189="Documentary",Predictive_Model!$D$54,IF(N189="Drama",Predictive_Model!$D$55,IF(N189="Horror",Predictive_Model!$D$56,IF(N189="Romance",Predictive_Model!$D$57,IF(N189="Sci-Fi",Predictive_Model!$D$58,0)))))))))</f>
        <v>0.48608195062386367</v>
      </c>
      <c r="V189" s="3" t="str">
        <f t="shared" si="26"/>
        <v>Medium</v>
      </c>
      <c r="W189" s="6">
        <f t="shared" si="27"/>
        <v>6.8002864892278527</v>
      </c>
      <c r="X189" s="3" t="str">
        <f t="shared" si="28"/>
        <v>Monitor</v>
      </c>
      <c r="Y189" s="3" t="str">
        <f t="shared" si="29"/>
        <v>OK</v>
      </c>
    </row>
    <row r="190" spans="1:25" x14ac:dyDescent="0.25">
      <c r="A190" s="3" t="str">
        <f>Raw_Data!A190</f>
        <v>31dab47e-d021-4d4b-8284-98460539ef0a</v>
      </c>
      <c r="B190" s="3">
        <f>Raw_Data!B190</f>
        <v>47</v>
      </c>
      <c r="C190" s="3" t="str">
        <f>Raw_Data!C190</f>
        <v>Male</v>
      </c>
      <c r="D190" s="3" t="str">
        <f>Raw_Data!D190</f>
        <v>Standard</v>
      </c>
      <c r="E190" s="3">
        <f>Raw_Data!E190</f>
        <v>3.92</v>
      </c>
      <c r="F190" s="3">
        <f>Raw_Data!F190</f>
        <v>58</v>
      </c>
      <c r="G190" s="3" t="str">
        <f>Raw_Data!G190</f>
        <v>Africa</v>
      </c>
      <c r="H190" s="3" t="str">
        <f>Raw_Data!H190</f>
        <v>Tablet</v>
      </c>
      <c r="I190" s="3">
        <f>Raw_Data!I190</f>
        <v>13.99</v>
      </c>
      <c r="J190" s="3">
        <f>Raw_Data!J190</f>
        <v>1</v>
      </c>
      <c r="K190" s="3" t="str">
        <f>Raw_Data!K190</f>
        <v>PayPal</v>
      </c>
      <c r="L190" s="3">
        <f>Raw_Data!L190</f>
        <v>5</v>
      </c>
      <c r="M190" s="3">
        <f>Raw_Data!M190</f>
        <v>7.0000000000000007E-2</v>
      </c>
      <c r="N190" s="3" t="str">
        <f>Raw_Data!N190</f>
        <v>Horror</v>
      </c>
      <c r="O190" s="3" t="str">
        <f t="shared" si="20"/>
        <v>45-54</v>
      </c>
      <c r="P190" s="3" t="str">
        <f t="shared" si="21"/>
        <v>&lt;10h</v>
      </c>
      <c r="Q190" s="3" t="str">
        <f t="shared" si="22"/>
        <v>46-60d</v>
      </c>
      <c r="R190" s="3" t="str">
        <f t="shared" si="23"/>
        <v>Low</v>
      </c>
      <c r="S190" s="3" t="str">
        <f t="shared" si="24"/>
        <v>Mid</v>
      </c>
      <c r="T190" s="3" t="str">
        <f t="shared" si="25"/>
        <v>Churned</v>
      </c>
      <c r="U190" s="4">
        <f>1/(1+EXP(-(Predictive_Model!$B$5+((B190-Predictive_Model!$B$20)/Predictive_Model!$C$20)*Predictive_Model!$D$20+((E190-Predictive_Model!$B$21)/Predictive_Model!$C$21)*Predictive_Model!$D$21+((F190-Predictive_Model!$B$22)/Predictive_Model!$C$22)*Predictive_Model!$D$22+((I190-Predictive_Model!$B$23)/Predictive_Model!$C$23)*Predictive_Model!$D$23+((L190-Predictive_Model!$B$24)/Predictive_Model!$C$24)*Predictive_Model!$D$24+((M190-Predictive_Model!$B$25)/Predictive_Model!$C$25)*Predictive_Model!$D$25+IF(C190="Male",Predictive_Model!$D$31,IF(C190="Other",Predictive_Model!$D$32,0))+IF(D190="Premium",Predictive_Model!$D$34,IF(D190="Standard",Predictive_Model!$D$35,0))+IF(G190="Asia",Predictive_Model!$D$37,IF(G190="Europe",Predictive_Model!$D$38,IF(G190="North America",Predictive_Model!$D$39,IF(G190="Oceania",Predictive_Model!$D$40,IF(G190="South America",Predictive_Model!$D$41,0)))))+IF(H190="Laptop",Predictive_Model!$D$43,IF(H190="Mobile",Predictive_Model!$D$44,IF(H190="TV",Predictive_Model!$D$45,IF(H190="Tablet",Predictive_Model!$D$46,0))))+IF(K190="Crypto",Predictive_Model!$D$48,IF(K190="Debit Card",Predictive_Model!$D$49,IF(K190="Gift Card",Predictive_Model!$D$50,IF(K190="PayPal",Predictive_Model!$D$51,0))))+IF(N190="Comedy",Predictive_Model!$D$53,IF(N190="Documentary",Predictive_Model!$D$54,IF(N190="Drama",Predictive_Model!$D$55,IF(N190="Horror",Predictive_Model!$D$56,IF(N190="Romance",Predictive_Model!$D$57,IF(N190="Sci-Fi",Predictive_Model!$D$58,0)))))))))</f>
        <v>0.9996429973804587</v>
      </c>
      <c r="V190" s="3" t="str">
        <f t="shared" si="26"/>
        <v>Critical</v>
      </c>
      <c r="W190" s="6">
        <f t="shared" si="27"/>
        <v>13.99</v>
      </c>
      <c r="X190" s="3" t="str">
        <f t="shared" si="28"/>
        <v>Priority 2</v>
      </c>
      <c r="Y190" s="3" t="str">
        <f t="shared" si="29"/>
        <v>OK</v>
      </c>
    </row>
    <row r="191" spans="1:25" x14ac:dyDescent="0.25">
      <c r="A191" s="3" t="str">
        <f>Raw_Data!A191</f>
        <v>339bd217-4512-4fce-8e0f-a8ee2938f548</v>
      </c>
      <c r="B191" s="3">
        <f>Raw_Data!B191</f>
        <v>54</v>
      </c>
      <c r="C191" s="3" t="str">
        <f>Raw_Data!C191</f>
        <v>Male</v>
      </c>
      <c r="D191" s="3" t="str">
        <f>Raw_Data!D191</f>
        <v>Basic</v>
      </c>
      <c r="E191" s="3">
        <f>Raw_Data!E191</f>
        <v>24.44</v>
      </c>
      <c r="F191" s="3">
        <f>Raw_Data!F191</f>
        <v>28</v>
      </c>
      <c r="G191" s="3" t="str">
        <f>Raw_Data!G191</f>
        <v>North America</v>
      </c>
      <c r="H191" s="3" t="str">
        <f>Raw_Data!H191</f>
        <v>Laptop</v>
      </c>
      <c r="I191" s="3">
        <f>Raw_Data!I191</f>
        <v>8.99</v>
      </c>
      <c r="J191" s="3">
        <f>Raw_Data!J191</f>
        <v>0</v>
      </c>
      <c r="K191" s="3" t="str">
        <f>Raw_Data!K191</f>
        <v>Gift Card</v>
      </c>
      <c r="L191" s="3">
        <f>Raw_Data!L191</f>
        <v>4</v>
      </c>
      <c r="M191" s="3">
        <f>Raw_Data!M191</f>
        <v>0.84</v>
      </c>
      <c r="N191" s="3" t="str">
        <f>Raw_Data!N191</f>
        <v>Drama</v>
      </c>
      <c r="O191" s="3" t="str">
        <f t="shared" si="20"/>
        <v>45-54</v>
      </c>
      <c r="P191" s="3" t="str">
        <f t="shared" si="21"/>
        <v>10-24h</v>
      </c>
      <c r="Q191" s="3" t="str">
        <f t="shared" si="22"/>
        <v>22-45d</v>
      </c>
      <c r="R191" s="3" t="str">
        <f t="shared" si="23"/>
        <v>Medium</v>
      </c>
      <c r="S191" s="3" t="str">
        <f t="shared" si="24"/>
        <v>Low</v>
      </c>
      <c r="T191" s="3" t="str">
        <f t="shared" si="25"/>
        <v>Active</v>
      </c>
      <c r="U191" s="4">
        <f>1/(1+EXP(-(Predictive_Model!$B$5+((B191-Predictive_Model!$B$20)/Predictive_Model!$C$20)*Predictive_Model!$D$20+((E191-Predictive_Model!$B$21)/Predictive_Model!$C$21)*Predictive_Model!$D$21+((F191-Predictive_Model!$B$22)/Predictive_Model!$C$22)*Predictive_Model!$D$22+((I191-Predictive_Model!$B$23)/Predictive_Model!$C$23)*Predictive_Model!$D$23+((L191-Predictive_Model!$B$24)/Predictive_Model!$C$24)*Predictive_Model!$D$24+((M191-Predictive_Model!$B$25)/Predictive_Model!$C$25)*Predictive_Model!$D$25+IF(C191="Male",Predictive_Model!$D$31,IF(C191="Other",Predictive_Model!$D$32,0))+IF(D191="Premium",Predictive_Model!$D$34,IF(D191="Standard",Predictive_Model!$D$35,0))+IF(G191="Asia",Predictive_Model!$D$37,IF(G191="Europe",Predictive_Model!$D$38,IF(G191="North America",Predictive_Model!$D$39,IF(G191="Oceania",Predictive_Model!$D$40,IF(G191="South America",Predictive_Model!$D$41,0)))))+IF(H191="Laptop",Predictive_Model!$D$43,IF(H191="Mobile",Predictive_Model!$D$44,IF(H191="TV",Predictive_Model!$D$45,IF(H191="Tablet",Predictive_Model!$D$46,0))))+IF(K191="Crypto",Predictive_Model!$D$48,IF(K191="Debit Card",Predictive_Model!$D$49,IF(K191="Gift Card",Predictive_Model!$D$50,IF(K191="PayPal",Predictive_Model!$D$51,0))))+IF(N191="Comedy",Predictive_Model!$D$53,IF(N191="Documentary",Predictive_Model!$D$54,IF(N191="Drama",Predictive_Model!$D$55,IF(N191="Horror",Predictive_Model!$D$56,IF(N191="Romance",Predictive_Model!$D$57,IF(N191="Sci-Fi",Predictive_Model!$D$58,0)))))))))</f>
        <v>5.7120529120430308E-2</v>
      </c>
      <c r="V191" s="3" t="str">
        <f t="shared" si="26"/>
        <v>Low</v>
      </c>
      <c r="W191" s="6">
        <f t="shared" si="27"/>
        <v>0.51351355679266852</v>
      </c>
      <c r="X191" s="3" t="str">
        <f t="shared" si="28"/>
        <v>Monitor</v>
      </c>
      <c r="Y191" s="3" t="str">
        <f t="shared" si="29"/>
        <v>OK</v>
      </c>
    </row>
    <row r="192" spans="1:25" x14ac:dyDescent="0.25">
      <c r="A192" s="3" t="str">
        <f>Raw_Data!A192</f>
        <v>e4696783-b60d-40f9-8556-b6aaca0439bb</v>
      </c>
      <c r="B192" s="3">
        <f>Raw_Data!B192</f>
        <v>34</v>
      </c>
      <c r="C192" s="3" t="str">
        <f>Raw_Data!C192</f>
        <v>Female</v>
      </c>
      <c r="D192" s="3" t="str">
        <f>Raw_Data!D192</f>
        <v>Standard</v>
      </c>
      <c r="E192" s="3">
        <f>Raw_Data!E192</f>
        <v>28.76</v>
      </c>
      <c r="F192" s="3">
        <f>Raw_Data!F192</f>
        <v>11</v>
      </c>
      <c r="G192" s="3" t="str">
        <f>Raw_Data!G192</f>
        <v>North America</v>
      </c>
      <c r="H192" s="3" t="str">
        <f>Raw_Data!H192</f>
        <v>Mobile</v>
      </c>
      <c r="I192" s="3">
        <f>Raw_Data!I192</f>
        <v>13.99</v>
      </c>
      <c r="J192" s="3">
        <f>Raw_Data!J192</f>
        <v>0</v>
      </c>
      <c r="K192" s="3" t="str">
        <f>Raw_Data!K192</f>
        <v>PayPal</v>
      </c>
      <c r="L192" s="3">
        <f>Raw_Data!L192</f>
        <v>2</v>
      </c>
      <c r="M192" s="3">
        <f>Raw_Data!M192</f>
        <v>2.4</v>
      </c>
      <c r="N192" s="3" t="str">
        <f>Raw_Data!N192</f>
        <v>Documentary</v>
      </c>
      <c r="O192" s="3" t="str">
        <f t="shared" si="20"/>
        <v>25-34</v>
      </c>
      <c r="P192" s="3" t="str">
        <f t="shared" si="21"/>
        <v>25-49h</v>
      </c>
      <c r="Q192" s="3" t="str">
        <f t="shared" si="22"/>
        <v>8-21d</v>
      </c>
      <c r="R192" s="3" t="str">
        <f t="shared" si="23"/>
        <v>High</v>
      </c>
      <c r="S192" s="3" t="str">
        <f t="shared" si="24"/>
        <v>Mid</v>
      </c>
      <c r="T192" s="3" t="str">
        <f t="shared" si="25"/>
        <v>Active</v>
      </c>
      <c r="U192" s="4">
        <f>1/(1+EXP(-(Predictive_Model!$B$5+((B192-Predictive_Model!$B$20)/Predictive_Model!$C$20)*Predictive_Model!$D$20+((E192-Predictive_Model!$B$21)/Predictive_Model!$C$21)*Predictive_Model!$D$21+((F192-Predictive_Model!$B$22)/Predictive_Model!$C$22)*Predictive_Model!$D$22+((I192-Predictive_Model!$B$23)/Predictive_Model!$C$23)*Predictive_Model!$D$23+((L192-Predictive_Model!$B$24)/Predictive_Model!$C$24)*Predictive_Model!$D$24+((M192-Predictive_Model!$B$25)/Predictive_Model!$C$25)*Predictive_Model!$D$25+IF(C192="Male",Predictive_Model!$D$31,IF(C192="Other",Predictive_Model!$D$32,0))+IF(D192="Premium",Predictive_Model!$D$34,IF(D192="Standard",Predictive_Model!$D$35,0))+IF(G192="Asia",Predictive_Model!$D$37,IF(G192="Europe",Predictive_Model!$D$38,IF(G192="North America",Predictive_Model!$D$39,IF(G192="Oceania",Predictive_Model!$D$40,IF(G192="South America",Predictive_Model!$D$41,0)))))+IF(H192="Laptop",Predictive_Model!$D$43,IF(H192="Mobile",Predictive_Model!$D$44,IF(H192="TV",Predictive_Model!$D$45,IF(H192="Tablet",Predictive_Model!$D$46,0))))+IF(K192="Crypto",Predictive_Model!$D$48,IF(K192="Debit Card",Predictive_Model!$D$49,IF(K192="Gift Card",Predictive_Model!$D$50,IF(K192="PayPal",Predictive_Model!$D$51,0))))+IF(N192="Comedy",Predictive_Model!$D$53,IF(N192="Documentary",Predictive_Model!$D$54,IF(N192="Drama",Predictive_Model!$D$55,IF(N192="Horror",Predictive_Model!$D$56,IF(N192="Romance",Predictive_Model!$D$57,IF(N192="Sci-Fi",Predictive_Model!$D$58,0)))))))))</f>
        <v>6.2984558230459178E-4</v>
      </c>
      <c r="V192" s="3" t="str">
        <f t="shared" si="26"/>
        <v>Low</v>
      </c>
      <c r="W192" s="6">
        <f t="shared" si="27"/>
        <v>8.8115396964412399E-3</v>
      </c>
      <c r="X192" s="3" t="str">
        <f t="shared" si="28"/>
        <v>Monitor</v>
      </c>
      <c r="Y192" s="3" t="str">
        <f t="shared" si="29"/>
        <v>OK</v>
      </c>
    </row>
    <row r="193" spans="1:25" x14ac:dyDescent="0.25">
      <c r="A193" s="3" t="str">
        <f>Raw_Data!A193</f>
        <v>6131b5ac-7daf-4a54-9f44-63fe0fcca85f</v>
      </c>
      <c r="B193" s="3">
        <f>Raw_Data!B193</f>
        <v>52</v>
      </c>
      <c r="C193" s="3" t="str">
        <f>Raw_Data!C193</f>
        <v>Male</v>
      </c>
      <c r="D193" s="3" t="str">
        <f>Raw_Data!D193</f>
        <v>Standard</v>
      </c>
      <c r="E193" s="3">
        <f>Raw_Data!E193</f>
        <v>1.35</v>
      </c>
      <c r="F193" s="3">
        <f>Raw_Data!F193</f>
        <v>7</v>
      </c>
      <c r="G193" s="3" t="str">
        <f>Raw_Data!G193</f>
        <v>Asia</v>
      </c>
      <c r="H193" s="3" t="str">
        <f>Raw_Data!H193</f>
        <v>TV</v>
      </c>
      <c r="I193" s="3">
        <f>Raw_Data!I193</f>
        <v>13.99</v>
      </c>
      <c r="J193" s="3">
        <f>Raw_Data!J193</f>
        <v>1</v>
      </c>
      <c r="K193" s="3" t="str">
        <f>Raw_Data!K193</f>
        <v>Crypto</v>
      </c>
      <c r="L193" s="3">
        <f>Raw_Data!L193</f>
        <v>1</v>
      </c>
      <c r="M193" s="3">
        <f>Raw_Data!M193</f>
        <v>0.17</v>
      </c>
      <c r="N193" s="3" t="str">
        <f>Raw_Data!N193</f>
        <v>Action</v>
      </c>
      <c r="O193" s="3" t="str">
        <f t="shared" si="20"/>
        <v>45-54</v>
      </c>
      <c r="P193" s="3" t="str">
        <f t="shared" si="21"/>
        <v>&lt;10h</v>
      </c>
      <c r="Q193" s="3" t="str">
        <f t="shared" si="22"/>
        <v>0-7d</v>
      </c>
      <c r="R193" s="3" t="str">
        <f t="shared" si="23"/>
        <v>Medium</v>
      </c>
      <c r="S193" s="3" t="str">
        <f t="shared" si="24"/>
        <v>Mid</v>
      </c>
      <c r="T193" s="3" t="str">
        <f t="shared" si="25"/>
        <v>Churned</v>
      </c>
      <c r="U193" s="4">
        <f>1/(1+EXP(-(Predictive_Model!$B$5+((B193-Predictive_Model!$B$20)/Predictive_Model!$C$20)*Predictive_Model!$D$20+((E193-Predictive_Model!$B$21)/Predictive_Model!$C$21)*Predictive_Model!$D$21+((F193-Predictive_Model!$B$22)/Predictive_Model!$C$22)*Predictive_Model!$D$22+((I193-Predictive_Model!$B$23)/Predictive_Model!$C$23)*Predictive_Model!$D$23+((L193-Predictive_Model!$B$24)/Predictive_Model!$C$24)*Predictive_Model!$D$24+((M193-Predictive_Model!$B$25)/Predictive_Model!$C$25)*Predictive_Model!$D$25+IF(C193="Male",Predictive_Model!$D$31,IF(C193="Other",Predictive_Model!$D$32,0))+IF(D193="Premium",Predictive_Model!$D$34,IF(D193="Standard",Predictive_Model!$D$35,0))+IF(G193="Asia",Predictive_Model!$D$37,IF(G193="Europe",Predictive_Model!$D$38,IF(G193="North America",Predictive_Model!$D$39,IF(G193="Oceania",Predictive_Model!$D$40,IF(G193="South America",Predictive_Model!$D$41,0)))))+IF(H193="Laptop",Predictive_Model!$D$43,IF(H193="Mobile",Predictive_Model!$D$44,IF(H193="TV",Predictive_Model!$D$45,IF(H193="Tablet",Predictive_Model!$D$46,0))))+IF(K193="Crypto",Predictive_Model!$D$48,IF(K193="Debit Card",Predictive_Model!$D$49,IF(K193="Gift Card",Predictive_Model!$D$50,IF(K193="PayPal",Predictive_Model!$D$51,0))))+IF(N193="Comedy",Predictive_Model!$D$53,IF(N193="Documentary",Predictive_Model!$D$54,IF(N193="Drama",Predictive_Model!$D$55,IF(N193="Horror",Predictive_Model!$D$56,IF(N193="Romance",Predictive_Model!$D$57,IF(N193="Sci-Fi",Predictive_Model!$D$58,0)))))))))</f>
        <v>0.96094390854578571</v>
      </c>
      <c r="V193" s="3" t="str">
        <f t="shared" si="26"/>
        <v>Critical</v>
      </c>
      <c r="W193" s="6">
        <f t="shared" si="27"/>
        <v>13.99</v>
      </c>
      <c r="X193" s="3" t="str">
        <f t="shared" si="28"/>
        <v>Priority 2</v>
      </c>
      <c r="Y193" s="3" t="str">
        <f t="shared" si="29"/>
        <v>OK</v>
      </c>
    </row>
    <row r="194" spans="1:25" x14ac:dyDescent="0.25">
      <c r="A194" s="3" t="str">
        <f>Raw_Data!A194</f>
        <v>c81ba12a-e438-42fc-9d0a-045fb8a0e87a</v>
      </c>
      <c r="B194" s="3">
        <f>Raw_Data!B194</f>
        <v>53</v>
      </c>
      <c r="C194" s="3" t="str">
        <f>Raw_Data!C194</f>
        <v>Other</v>
      </c>
      <c r="D194" s="3" t="str">
        <f>Raw_Data!D194</f>
        <v>Premium</v>
      </c>
      <c r="E194" s="3">
        <f>Raw_Data!E194</f>
        <v>0.25</v>
      </c>
      <c r="F194" s="3">
        <f>Raw_Data!F194</f>
        <v>50</v>
      </c>
      <c r="G194" s="3" t="str">
        <f>Raw_Data!G194</f>
        <v>Asia</v>
      </c>
      <c r="H194" s="3" t="str">
        <f>Raw_Data!H194</f>
        <v>Tablet</v>
      </c>
      <c r="I194" s="3">
        <f>Raw_Data!I194</f>
        <v>17.989999999999998</v>
      </c>
      <c r="J194" s="3">
        <f>Raw_Data!J194</f>
        <v>1</v>
      </c>
      <c r="K194" s="3" t="str">
        <f>Raw_Data!K194</f>
        <v>PayPal</v>
      </c>
      <c r="L194" s="3">
        <f>Raw_Data!L194</f>
        <v>1</v>
      </c>
      <c r="M194" s="3">
        <f>Raw_Data!M194</f>
        <v>0</v>
      </c>
      <c r="N194" s="3" t="str">
        <f>Raw_Data!N194</f>
        <v>Romance</v>
      </c>
      <c r="O194" s="3" t="str">
        <f t="shared" si="20"/>
        <v>45-54</v>
      </c>
      <c r="P194" s="3" t="str">
        <f t="shared" si="21"/>
        <v>&lt;10h</v>
      </c>
      <c r="Q194" s="3" t="str">
        <f t="shared" si="22"/>
        <v>46-60d</v>
      </c>
      <c r="R194" s="3" t="str">
        <f t="shared" si="23"/>
        <v>Low</v>
      </c>
      <c r="S194" s="3" t="str">
        <f t="shared" si="24"/>
        <v>High</v>
      </c>
      <c r="T194" s="3" t="str">
        <f t="shared" si="25"/>
        <v>Churned</v>
      </c>
      <c r="U194" s="4">
        <f>1/(1+EXP(-(Predictive_Model!$B$5+((B194-Predictive_Model!$B$20)/Predictive_Model!$C$20)*Predictive_Model!$D$20+((E194-Predictive_Model!$B$21)/Predictive_Model!$C$21)*Predictive_Model!$D$21+((F194-Predictive_Model!$B$22)/Predictive_Model!$C$22)*Predictive_Model!$D$22+((I194-Predictive_Model!$B$23)/Predictive_Model!$C$23)*Predictive_Model!$D$23+((L194-Predictive_Model!$B$24)/Predictive_Model!$C$24)*Predictive_Model!$D$24+((M194-Predictive_Model!$B$25)/Predictive_Model!$C$25)*Predictive_Model!$D$25+IF(C194="Male",Predictive_Model!$D$31,IF(C194="Other",Predictive_Model!$D$32,0))+IF(D194="Premium",Predictive_Model!$D$34,IF(D194="Standard",Predictive_Model!$D$35,0))+IF(G194="Asia",Predictive_Model!$D$37,IF(G194="Europe",Predictive_Model!$D$38,IF(G194="North America",Predictive_Model!$D$39,IF(G194="Oceania",Predictive_Model!$D$40,IF(G194="South America",Predictive_Model!$D$41,0)))))+IF(H194="Laptop",Predictive_Model!$D$43,IF(H194="Mobile",Predictive_Model!$D$44,IF(H194="TV",Predictive_Model!$D$45,IF(H194="Tablet",Predictive_Model!$D$46,0))))+IF(K194="Crypto",Predictive_Model!$D$48,IF(K194="Debit Card",Predictive_Model!$D$49,IF(K194="Gift Card",Predictive_Model!$D$50,IF(K194="PayPal",Predictive_Model!$D$51,0))))+IF(N194="Comedy",Predictive_Model!$D$53,IF(N194="Documentary",Predictive_Model!$D$54,IF(N194="Drama",Predictive_Model!$D$55,IF(N194="Horror",Predictive_Model!$D$56,IF(N194="Romance",Predictive_Model!$D$57,IF(N194="Sci-Fi",Predictive_Model!$D$58,0)))))))))</f>
        <v>0.99991453780782236</v>
      </c>
      <c r="V194" s="3" t="str">
        <f t="shared" si="26"/>
        <v>Critical</v>
      </c>
      <c r="W194" s="6">
        <f t="shared" si="27"/>
        <v>17.989999999999998</v>
      </c>
      <c r="X194" s="3" t="str">
        <f t="shared" si="28"/>
        <v>Priority 1</v>
      </c>
      <c r="Y194" s="3" t="str">
        <f t="shared" si="29"/>
        <v>OK</v>
      </c>
    </row>
    <row r="195" spans="1:25" x14ac:dyDescent="0.25">
      <c r="A195" s="3" t="str">
        <f>Raw_Data!A195</f>
        <v>d9706e06-14bf-475c-aeb6-1eaaf5a3dd1b</v>
      </c>
      <c r="B195" s="3">
        <f>Raw_Data!B195</f>
        <v>68</v>
      </c>
      <c r="C195" s="3" t="str">
        <f>Raw_Data!C195</f>
        <v>Female</v>
      </c>
      <c r="D195" s="3" t="str">
        <f>Raw_Data!D195</f>
        <v>Premium</v>
      </c>
      <c r="E195" s="3">
        <f>Raw_Data!E195</f>
        <v>10.27</v>
      </c>
      <c r="F195" s="3">
        <f>Raw_Data!F195</f>
        <v>55</v>
      </c>
      <c r="G195" s="3" t="str">
        <f>Raw_Data!G195</f>
        <v>North America</v>
      </c>
      <c r="H195" s="3" t="str">
        <f>Raw_Data!H195</f>
        <v>Tablet</v>
      </c>
      <c r="I195" s="3">
        <f>Raw_Data!I195</f>
        <v>17.989999999999998</v>
      </c>
      <c r="J195" s="3">
        <f>Raw_Data!J195</f>
        <v>0</v>
      </c>
      <c r="K195" s="3" t="str">
        <f>Raw_Data!K195</f>
        <v>PayPal</v>
      </c>
      <c r="L195" s="3">
        <f>Raw_Data!L195</f>
        <v>4</v>
      </c>
      <c r="M195" s="3">
        <f>Raw_Data!M195</f>
        <v>0.18</v>
      </c>
      <c r="N195" s="3" t="str">
        <f>Raw_Data!N195</f>
        <v>Horror</v>
      </c>
      <c r="O195" s="3" t="str">
        <f t="shared" si="20"/>
        <v>55-70</v>
      </c>
      <c r="P195" s="3" t="str">
        <f t="shared" si="21"/>
        <v>10-24h</v>
      </c>
      <c r="Q195" s="3" t="str">
        <f t="shared" si="22"/>
        <v>46-60d</v>
      </c>
      <c r="R195" s="3" t="str">
        <f t="shared" si="23"/>
        <v>Medium</v>
      </c>
      <c r="S195" s="3" t="str">
        <f t="shared" si="24"/>
        <v>High</v>
      </c>
      <c r="T195" s="3" t="str">
        <f t="shared" si="25"/>
        <v>Active</v>
      </c>
      <c r="U195" s="4">
        <f>1/(1+EXP(-(Predictive_Model!$B$5+((B195-Predictive_Model!$B$20)/Predictive_Model!$C$20)*Predictive_Model!$D$20+((E195-Predictive_Model!$B$21)/Predictive_Model!$C$21)*Predictive_Model!$D$21+((F195-Predictive_Model!$B$22)/Predictive_Model!$C$22)*Predictive_Model!$D$22+((I195-Predictive_Model!$B$23)/Predictive_Model!$C$23)*Predictive_Model!$D$23+((L195-Predictive_Model!$B$24)/Predictive_Model!$C$24)*Predictive_Model!$D$24+((M195-Predictive_Model!$B$25)/Predictive_Model!$C$25)*Predictive_Model!$D$25+IF(C195="Male",Predictive_Model!$D$31,IF(C195="Other",Predictive_Model!$D$32,0))+IF(D195="Premium",Predictive_Model!$D$34,IF(D195="Standard",Predictive_Model!$D$35,0))+IF(G195="Asia",Predictive_Model!$D$37,IF(G195="Europe",Predictive_Model!$D$38,IF(G195="North America",Predictive_Model!$D$39,IF(G195="Oceania",Predictive_Model!$D$40,IF(G195="South America",Predictive_Model!$D$41,0)))))+IF(H195="Laptop",Predictive_Model!$D$43,IF(H195="Mobile",Predictive_Model!$D$44,IF(H195="TV",Predictive_Model!$D$45,IF(H195="Tablet",Predictive_Model!$D$46,0))))+IF(K195="Crypto",Predictive_Model!$D$48,IF(K195="Debit Card",Predictive_Model!$D$49,IF(K195="Gift Card",Predictive_Model!$D$50,IF(K195="PayPal",Predictive_Model!$D$51,0))))+IF(N195="Comedy",Predictive_Model!$D$53,IF(N195="Documentary",Predictive_Model!$D$54,IF(N195="Drama",Predictive_Model!$D$55,IF(N195="Horror",Predictive_Model!$D$56,IF(N195="Romance",Predictive_Model!$D$57,IF(N195="Sci-Fi",Predictive_Model!$D$58,0)))))))))</f>
        <v>0.98964660909004531</v>
      </c>
      <c r="V195" s="3" t="str">
        <f t="shared" si="26"/>
        <v>Critical</v>
      </c>
      <c r="W195" s="6">
        <f t="shared" si="27"/>
        <v>17.803742497529914</v>
      </c>
      <c r="X195" s="3" t="str">
        <f t="shared" si="28"/>
        <v>Priority 1</v>
      </c>
      <c r="Y195" s="3" t="str">
        <f t="shared" si="29"/>
        <v>OK</v>
      </c>
    </row>
    <row r="196" spans="1:25" x14ac:dyDescent="0.25">
      <c r="A196" s="3" t="str">
        <f>Raw_Data!A196</f>
        <v>db2af8cb-89e8-4d68-b1b4-6620a2d5d041</v>
      </c>
      <c r="B196" s="3">
        <f>Raw_Data!B196</f>
        <v>68</v>
      </c>
      <c r="C196" s="3" t="str">
        <f>Raw_Data!C196</f>
        <v>Male</v>
      </c>
      <c r="D196" s="3" t="str">
        <f>Raw_Data!D196</f>
        <v>Premium</v>
      </c>
      <c r="E196" s="3">
        <f>Raw_Data!E196</f>
        <v>52.22</v>
      </c>
      <c r="F196" s="3">
        <f>Raw_Data!F196</f>
        <v>4</v>
      </c>
      <c r="G196" s="3" t="str">
        <f>Raw_Data!G196</f>
        <v>North America</v>
      </c>
      <c r="H196" s="3" t="str">
        <f>Raw_Data!H196</f>
        <v>Laptop</v>
      </c>
      <c r="I196" s="3">
        <f>Raw_Data!I196</f>
        <v>17.989999999999998</v>
      </c>
      <c r="J196" s="3">
        <f>Raw_Data!J196</f>
        <v>0</v>
      </c>
      <c r="K196" s="3" t="str">
        <f>Raw_Data!K196</f>
        <v>Gift Card</v>
      </c>
      <c r="L196" s="3">
        <f>Raw_Data!L196</f>
        <v>1</v>
      </c>
      <c r="M196" s="3">
        <f>Raw_Data!M196</f>
        <v>10.44</v>
      </c>
      <c r="N196" s="3" t="str">
        <f>Raw_Data!N196</f>
        <v>Romance</v>
      </c>
      <c r="O196" s="3" t="str">
        <f t="shared" si="20"/>
        <v>55-70</v>
      </c>
      <c r="P196" s="3" t="str">
        <f t="shared" si="21"/>
        <v>50h+</v>
      </c>
      <c r="Q196" s="3" t="str">
        <f t="shared" si="22"/>
        <v>0-7d</v>
      </c>
      <c r="R196" s="3" t="str">
        <f t="shared" si="23"/>
        <v>High</v>
      </c>
      <c r="S196" s="3" t="str">
        <f t="shared" si="24"/>
        <v>High</v>
      </c>
      <c r="T196" s="3" t="str">
        <f t="shared" si="25"/>
        <v>Active</v>
      </c>
      <c r="U196" s="4">
        <f>1/(1+EXP(-(Predictive_Model!$B$5+((B196-Predictive_Model!$B$20)/Predictive_Model!$C$20)*Predictive_Model!$D$20+((E196-Predictive_Model!$B$21)/Predictive_Model!$C$21)*Predictive_Model!$D$21+((F196-Predictive_Model!$B$22)/Predictive_Model!$C$22)*Predictive_Model!$D$22+((I196-Predictive_Model!$B$23)/Predictive_Model!$C$23)*Predictive_Model!$D$23+((L196-Predictive_Model!$B$24)/Predictive_Model!$C$24)*Predictive_Model!$D$24+((M196-Predictive_Model!$B$25)/Predictive_Model!$C$25)*Predictive_Model!$D$25+IF(C196="Male",Predictive_Model!$D$31,IF(C196="Other",Predictive_Model!$D$32,0))+IF(D196="Premium",Predictive_Model!$D$34,IF(D196="Standard",Predictive_Model!$D$35,0))+IF(G196="Asia",Predictive_Model!$D$37,IF(G196="Europe",Predictive_Model!$D$38,IF(G196="North America",Predictive_Model!$D$39,IF(G196="Oceania",Predictive_Model!$D$40,IF(G196="South America",Predictive_Model!$D$41,0)))))+IF(H196="Laptop",Predictive_Model!$D$43,IF(H196="Mobile",Predictive_Model!$D$44,IF(H196="TV",Predictive_Model!$D$45,IF(H196="Tablet",Predictive_Model!$D$46,0))))+IF(K196="Crypto",Predictive_Model!$D$48,IF(K196="Debit Card",Predictive_Model!$D$49,IF(K196="Gift Card",Predictive_Model!$D$50,IF(K196="PayPal",Predictive_Model!$D$51,0))))+IF(N196="Comedy",Predictive_Model!$D$53,IF(N196="Documentary",Predictive_Model!$D$54,IF(N196="Drama",Predictive_Model!$D$55,IF(N196="Horror",Predictive_Model!$D$56,IF(N196="Romance",Predictive_Model!$D$57,IF(N196="Sci-Fi",Predictive_Model!$D$58,0)))))))))</f>
        <v>1.8145814279313599E-14</v>
      </c>
      <c r="V196" s="3" t="str">
        <f t="shared" si="26"/>
        <v>Low</v>
      </c>
      <c r="W196" s="6">
        <f t="shared" si="27"/>
        <v>3.2644319888485163E-13</v>
      </c>
      <c r="X196" s="3" t="str">
        <f t="shared" si="28"/>
        <v>Monitor</v>
      </c>
      <c r="Y196" s="3" t="str">
        <f t="shared" si="29"/>
        <v>OK</v>
      </c>
    </row>
    <row r="197" spans="1:25" x14ac:dyDescent="0.25">
      <c r="A197" s="3" t="str">
        <f>Raw_Data!A197</f>
        <v>b84c61be-3dbf-4706-9ac0-bf2c77b54dde</v>
      </c>
      <c r="B197" s="3">
        <f>Raw_Data!B197</f>
        <v>55</v>
      </c>
      <c r="C197" s="3" t="str">
        <f>Raw_Data!C197</f>
        <v>Other</v>
      </c>
      <c r="D197" s="3" t="str">
        <f>Raw_Data!D197</f>
        <v>Standard</v>
      </c>
      <c r="E197" s="3">
        <f>Raw_Data!E197</f>
        <v>7.61</v>
      </c>
      <c r="F197" s="3">
        <f>Raw_Data!F197</f>
        <v>37</v>
      </c>
      <c r="G197" s="3" t="str">
        <f>Raw_Data!G197</f>
        <v>North America</v>
      </c>
      <c r="H197" s="3" t="str">
        <f>Raw_Data!H197</f>
        <v>Mobile</v>
      </c>
      <c r="I197" s="3">
        <f>Raw_Data!I197</f>
        <v>13.99</v>
      </c>
      <c r="J197" s="3">
        <f>Raw_Data!J197</f>
        <v>1</v>
      </c>
      <c r="K197" s="3" t="str">
        <f>Raw_Data!K197</f>
        <v>PayPal</v>
      </c>
      <c r="L197" s="3">
        <f>Raw_Data!L197</f>
        <v>1</v>
      </c>
      <c r="M197" s="3">
        <f>Raw_Data!M197</f>
        <v>0.2</v>
      </c>
      <c r="N197" s="3" t="str">
        <f>Raw_Data!N197</f>
        <v>Comedy</v>
      </c>
      <c r="O197" s="3" t="str">
        <f t="shared" ref="O197:O260" si="30">IF(B197&lt;25,"18-24",IF(B197&lt;35,"25-34",IF(B197&lt;45,"35-44",IF(B197&lt;55,"45-54","55-70"))))</f>
        <v>55-70</v>
      </c>
      <c r="P197" s="3" t="str">
        <f t="shared" ref="P197:P260" si="31">IF(E197&lt;10,"&lt;10h",IF(E197&lt;25,"10-24h",IF(E197&lt;50,"25-49h","50h+")))</f>
        <v>&lt;10h</v>
      </c>
      <c r="Q197" s="3" t="str">
        <f t="shared" ref="Q197:Q260" si="32">IF(F197&lt;=7,"0-7d",IF(F197&lt;=21,"8-21d",IF(F197&lt;=45,"22-45d","46-60d")))</f>
        <v>22-45d</v>
      </c>
      <c r="R197" s="3" t="str">
        <f t="shared" ref="R197:R260" si="33">IF(AND(E197&gt;=25,F197&lt;=21),"High",IF(OR(E197&gt;=10,F197&lt;=45),"Medium","Low"))</f>
        <v>Medium</v>
      </c>
      <c r="S197" s="3" t="str">
        <f t="shared" ref="S197:S260" si="34">IF(I197&lt;10,"Low",IF(I197&lt;16,"Mid","High"))</f>
        <v>Mid</v>
      </c>
      <c r="T197" s="3" t="str">
        <f t="shared" ref="T197:T260" si="35">IF(J197=1,"Churned","Active")</f>
        <v>Churned</v>
      </c>
      <c r="U197" s="4">
        <f>1/(1+EXP(-(Predictive_Model!$B$5+((B197-Predictive_Model!$B$20)/Predictive_Model!$C$20)*Predictive_Model!$D$20+((E197-Predictive_Model!$B$21)/Predictive_Model!$C$21)*Predictive_Model!$D$21+((F197-Predictive_Model!$B$22)/Predictive_Model!$C$22)*Predictive_Model!$D$22+((I197-Predictive_Model!$B$23)/Predictive_Model!$C$23)*Predictive_Model!$D$23+((L197-Predictive_Model!$B$24)/Predictive_Model!$C$24)*Predictive_Model!$D$24+((M197-Predictive_Model!$B$25)/Predictive_Model!$C$25)*Predictive_Model!$D$25+IF(C197="Male",Predictive_Model!$D$31,IF(C197="Other",Predictive_Model!$D$32,0))+IF(D197="Premium",Predictive_Model!$D$34,IF(D197="Standard",Predictive_Model!$D$35,0))+IF(G197="Asia",Predictive_Model!$D$37,IF(G197="Europe",Predictive_Model!$D$38,IF(G197="North America",Predictive_Model!$D$39,IF(G197="Oceania",Predictive_Model!$D$40,IF(G197="South America",Predictive_Model!$D$41,0)))))+IF(H197="Laptop",Predictive_Model!$D$43,IF(H197="Mobile",Predictive_Model!$D$44,IF(H197="TV",Predictive_Model!$D$45,IF(H197="Tablet",Predictive_Model!$D$46,0))))+IF(K197="Crypto",Predictive_Model!$D$48,IF(K197="Debit Card",Predictive_Model!$D$49,IF(K197="Gift Card",Predictive_Model!$D$50,IF(K197="PayPal",Predictive_Model!$D$51,0))))+IF(N197="Comedy",Predictive_Model!$D$53,IF(N197="Documentary",Predictive_Model!$D$54,IF(N197="Drama",Predictive_Model!$D$55,IF(N197="Horror",Predictive_Model!$D$56,IF(N197="Romance",Predictive_Model!$D$57,IF(N197="Sci-Fi",Predictive_Model!$D$58,0)))))))))</f>
        <v>0.99918676350174163</v>
      </c>
      <c r="V197" s="3" t="str">
        <f t="shared" ref="V197:V260" si="36">IF(U197&gt;=0.75,"Critical",IF(U197&gt;=0.5,"High",IF(U197&gt;=0.25,"Medium","Low")))</f>
        <v>Critical</v>
      </c>
      <c r="W197" s="6">
        <f t="shared" ref="W197:W260" si="37">IF(J197=1,I197,I197*U197)</f>
        <v>13.99</v>
      </c>
      <c r="X197" s="3" t="str">
        <f t="shared" ref="X197:X260" si="38">IF(AND(V197="Critical",I197&gt;=15),"Priority 1",IF(OR(V197="Critical",AND(V197="High",F197&gt;21)),"Priority 2","Monitor"))</f>
        <v>Priority 2</v>
      </c>
      <c r="Y197" s="3" t="str">
        <f t="shared" ref="Y197:Y260" si="39">IF(COUNTA(A197:N197)=14,"OK","CHECK")</f>
        <v>OK</v>
      </c>
    </row>
    <row r="198" spans="1:25" x14ac:dyDescent="0.25">
      <c r="A198" s="3" t="str">
        <f>Raw_Data!A198</f>
        <v>29c66269-9ffd-4c33-a193-ce878aadd03e</v>
      </c>
      <c r="B198" s="3">
        <f>Raw_Data!B198</f>
        <v>31</v>
      </c>
      <c r="C198" s="3" t="str">
        <f>Raw_Data!C198</f>
        <v>Male</v>
      </c>
      <c r="D198" s="3" t="str">
        <f>Raw_Data!D198</f>
        <v>Basic</v>
      </c>
      <c r="E198" s="3">
        <f>Raw_Data!E198</f>
        <v>11.05</v>
      </c>
      <c r="F198" s="3">
        <f>Raw_Data!F198</f>
        <v>51</v>
      </c>
      <c r="G198" s="3" t="str">
        <f>Raw_Data!G198</f>
        <v>North America</v>
      </c>
      <c r="H198" s="3" t="str">
        <f>Raw_Data!H198</f>
        <v>TV</v>
      </c>
      <c r="I198" s="3">
        <f>Raw_Data!I198</f>
        <v>8.99</v>
      </c>
      <c r="J198" s="3">
        <f>Raw_Data!J198</f>
        <v>1</v>
      </c>
      <c r="K198" s="3" t="str">
        <f>Raw_Data!K198</f>
        <v>PayPal</v>
      </c>
      <c r="L198" s="3">
        <f>Raw_Data!L198</f>
        <v>1</v>
      </c>
      <c r="M198" s="3">
        <f>Raw_Data!M198</f>
        <v>0.21</v>
      </c>
      <c r="N198" s="3" t="str">
        <f>Raw_Data!N198</f>
        <v>Horror</v>
      </c>
      <c r="O198" s="3" t="str">
        <f t="shared" si="30"/>
        <v>25-34</v>
      </c>
      <c r="P198" s="3" t="str">
        <f t="shared" si="31"/>
        <v>10-24h</v>
      </c>
      <c r="Q198" s="3" t="str">
        <f t="shared" si="32"/>
        <v>46-60d</v>
      </c>
      <c r="R198" s="3" t="str">
        <f t="shared" si="33"/>
        <v>Medium</v>
      </c>
      <c r="S198" s="3" t="str">
        <f t="shared" si="34"/>
        <v>Low</v>
      </c>
      <c r="T198" s="3" t="str">
        <f t="shared" si="35"/>
        <v>Churned</v>
      </c>
      <c r="U198" s="4">
        <f>1/(1+EXP(-(Predictive_Model!$B$5+((B198-Predictive_Model!$B$20)/Predictive_Model!$C$20)*Predictive_Model!$D$20+((E198-Predictive_Model!$B$21)/Predictive_Model!$C$21)*Predictive_Model!$D$21+((F198-Predictive_Model!$B$22)/Predictive_Model!$C$22)*Predictive_Model!$D$22+((I198-Predictive_Model!$B$23)/Predictive_Model!$C$23)*Predictive_Model!$D$23+((L198-Predictive_Model!$B$24)/Predictive_Model!$C$24)*Predictive_Model!$D$24+((M198-Predictive_Model!$B$25)/Predictive_Model!$C$25)*Predictive_Model!$D$25+IF(C198="Male",Predictive_Model!$D$31,IF(C198="Other",Predictive_Model!$D$32,0))+IF(D198="Premium",Predictive_Model!$D$34,IF(D198="Standard",Predictive_Model!$D$35,0))+IF(G198="Asia",Predictive_Model!$D$37,IF(G198="Europe",Predictive_Model!$D$38,IF(G198="North America",Predictive_Model!$D$39,IF(G198="Oceania",Predictive_Model!$D$40,IF(G198="South America",Predictive_Model!$D$41,0)))))+IF(H198="Laptop",Predictive_Model!$D$43,IF(H198="Mobile",Predictive_Model!$D$44,IF(H198="TV",Predictive_Model!$D$45,IF(H198="Tablet",Predictive_Model!$D$46,0))))+IF(K198="Crypto",Predictive_Model!$D$48,IF(K198="Debit Card",Predictive_Model!$D$49,IF(K198="Gift Card",Predictive_Model!$D$50,IF(K198="PayPal",Predictive_Model!$D$51,0))))+IF(N198="Comedy",Predictive_Model!$D$53,IF(N198="Documentary",Predictive_Model!$D$54,IF(N198="Drama",Predictive_Model!$D$55,IF(N198="Horror",Predictive_Model!$D$56,IF(N198="Romance",Predictive_Model!$D$57,IF(N198="Sci-Fi",Predictive_Model!$D$58,0)))))))))</f>
        <v>0.99923920757162721</v>
      </c>
      <c r="V198" s="3" t="str">
        <f t="shared" si="36"/>
        <v>Critical</v>
      </c>
      <c r="W198" s="6">
        <f t="shared" si="37"/>
        <v>8.99</v>
      </c>
      <c r="X198" s="3" t="str">
        <f t="shared" si="38"/>
        <v>Priority 2</v>
      </c>
      <c r="Y198" s="3" t="str">
        <f t="shared" si="39"/>
        <v>OK</v>
      </c>
    </row>
    <row r="199" spans="1:25" x14ac:dyDescent="0.25">
      <c r="A199" s="3" t="str">
        <f>Raw_Data!A199</f>
        <v>5515be5c-4926-4e19-abbf-6f2f6c8da2ac</v>
      </c>
      <c r="B199" s="3">
        <f>Raw_Data!B199</f>
        <v>30</v>
      </c>
      <c r="C199" s="3" t="str">
        <f>Raw_Data!C199</f>
        <v>Other</v>
      </c>
      <c r="D199" s="3" t="str">
        <f>Raw_Data!D199</f>
        <v>Standard</v>
      </c>
      <c r="E199" s="3">
        <f>Raw_Data!E199</f>
        <v>17.22</v>
      </c>
      <c r="F199" s="3">
        <f>Raw_Data!F199</f>
        <v>5</v>
      </c>
      <c r="G199" s="3" t="str">
        <f>Raw_Data!G199</f>
        <v>South America</v>
      </c>
      <c r="H199" s="3" t="str">
        <f>Raw_Data!H199</f>
        <v>Laptop</v>
      </c>
      <c r="I199" s="3">
        <f>Raw_Data!I199</f>
        <v>13.99</v>
      </c>
      <c r="J199" s="3">
        <f>Raw_Data!J199</f>
        <v>0</v>
      </c>
      <c r="K199" s="3" t="str">
        <f>Raw_Data!K199</f>
        <v>PayPal</v>
      </c>
      <c r="L199" s="3">
        <f>Raw_Data!L199</f>
        <v>1</v>
      </c>
      <c r="M199" s="3">
        <f>Raw_Data!M199</f>
        <v>2.87</v>
      </c>
      <c r="N199" s="3" t="str">
        <f>Raw_Data!N199</f>
        <v>Horror</v>
      </c>
      <c r="O199" s="3" t="str">
        <f t="shared" si="30"/>
        <v>25-34</v>
      </c>
      <c r="P199" s="3" t="str">
        <f t="shared" si="31"/>
        <v>10-24h</v>
      </c>
      <c r="Q199" s="3" t="str">
        <f t="shared" si="32"/>
        <v>0-7d</v>
      </c>
      <c r="R199" s="3" t="str">
        <f t="shared" si="33"/>
        <v>Medium</v>
      </c>
      <c r="S199" s="3" t="str">
        <f t="shared" si="34"/>
        <v>Mid</v>
      </c>
      <c r="T199" s="3" t="str">
        <f t="shared" si="35"/>
        <v>Active</v>
      </c>
      <c r="U199" s="4">
        <f>1/(1+EXP(-(Predictive_Model!$B$5+((B199-Predictive_Model!$B$20)/Predictive_Model!$C$20)*Predictive_Model!$D$20+((E199-Predictive_Model!$B$21)/Predictive_Model!$C$21)*Predictive_Model!$D$21+((F199-Predictive_Model!$B$22)/Predictive_Model!$C$22)*Predictive_Model!$D$22+((I199-Predictive_Model!$B$23)/Predictive_Model!$C$23)*Predictive_Model!$D$23+((L199-Predictive_Model!$B$24)/Predictive_Model!$C$24)*Predictive_Model!$D$24+((M199-Predictive_Model!$B$25)/Predictive_Model!$C$25)*Predictive_Model!$D$25+IF(C199="Male",Predictive_Model!$D$31,IF(C199="Other",Predictive_Model!$D$32,0))+IF(D199="Premium",Predictive_Model!$D$34,IF(D199="Standard",Predictive_Model!$D$35,0))+IF(G199="Asia",Predictive_Model!$D$37,IF(G199="Europe",Predictive_Model!$D$38,IF(G199="North America",Predictive_Model!$D$39,IF(G199="Oceania",Predictive_Model!$D$40,IF(G199="South America",Predictive_Model!$D$41,0)))))+IF(H199="Laptop",Predictive_Model!$D$43,IF(H199="Mobile",Predictive_Model!$D$44,IF(H199="TV",Predictive_Model!$D$45,IF(H199="Tablet",Predictive_Model!$D$46,0))))+IF(K199="Crypto",Predictive_Model!$D$48,IF(K199="Debit Card",Predictive_Model!$D$49,IF(K199="Gift Card",Predictive_Model!$D$50,IF(K199="PayPal",Predictive_Model!$D$51,0))))+IF(N199="Comedy",Predictive_Model!$D$53,IF(N199="Documentary",Predictive_Model!$D$54,IF(N199="Drama",Predictive_Model!$D$55,IF(N199="Horror",Predictive_Model!$D$56,IF(N199="Romance",Predictive_Model!$D$57,IF(N199="Sci-Fi",Predictive_Model!$D$58,0)))))))))</f>
        <v>1.7814634578263424E-3</v>
      </c>
      <c r="V199" s="3" t="str">
        <f t="shared" si="36"/>
        <v>Low</v>
      </c>
      <c r="W199" s="6">
        <f t="shared" si="37"/>
        <v>2.4922673774990529E-2</v>
      </c>
      <c r="X199" s="3" t="str">
        <f t="shared" si="38"/>
        <v>Monitor</v>
      </c>
      <c r="Y199" s="3" t="str">
        <f t="shared" si="39"/>
        <v>OK</v>
      </c>
    </row>
    <row r="200" spans="1:25" x14ac:dyDescent="0.25">
      <c r="A200" s="3" t="str">
        <f>Raw_Data!A200</f>
        <v>65967ad4-dae6-45d3-9af8-3897eed4bdfb</v>
      </c>
      <c r="B200" s="3">
        <f>Raw_Data!B200</f>
        <v>56</v>
      </c>
      <c r="C200" s="3" t="str">
        <f>Raw_Data!C200</f>
        <v>Female</v>
      </c>
      <c r="D200" s="3" t="str">
        <f>Raw_Data!D200</f>
        <v>Premium</v>
      </c>
      <c r="E200" s="3">
        <f>Raw_Data!E200</f>
        <v>2.39</v>
      </c>
      <c r="F200" s="3">
        <f>Raw_Data!F200</f>
        <v>21</v>
      </c>
      <c r="G200" s="3" t="str">
        <f>Raw_Data!G200</f>
        <v>South America</v>
      </c>
      <c r="H200" s="3" t="str">
        <f>Raw_Data!H200</f>
        <v>Tablet</v>
      </c>
      <c r="I200" s="3">
        <f>Raw_Data!I200</f>
        <v>17.989999999999998</v>
      </c>
      <c r="J200" s="3">
        <f>Raw_Data!J200</f>
        <v>1</v>
      </c>
      <c r="K200" s="3" t="str">
        <f>Raw_Data!K200</f>
        <v>Debit Card</v>
      </c>
      <c r="L200" s="3">
        <f>Raw_Data!L200</f>
        <v>2</v>
      </c>
      <c r="M200" s="3">
        <f>Raw_Data!M200</f>
        <v>0.11</v>
      </c>
      <c r="N200" s="3" t="str">
        <f>Raw_Data!N200</f>
        <v>Comedy</v>
      </c>
      <c r="O200" s="3" t="str">
        <f t="shared" si="30"/>
        <v>55-70</v>
      </c>
      <c r="P200" s="3" t="str">
        <f t="shared" si="31"/>
        <v>&lt;10h</v>
      </c>
      <c r="Q200" s="3" t="str">
        <f t="shared" si="32"/>
        <v>8-21d</v>
      </c>
      <c r="R200" s="3" t="str">
        <f t="shared" si="33"/>
        <v>Medium</v>
      </c>
      <c r="S200" s="3" t="str">
        <f t="shared" si="34"/>
        <v>High</v>
      </c>
      <c r="T200" s="3" t="str">
        <f t="shared" si="35"/>
        <v>Churned</v>
      </c>
      <c r="U200" s="4">
        <f>1/(1+EXP(-(Predictive_Model!$B$5+((B200-Predictive_Model!$B$20)/Predictive_Model!$C$20)*Predictive_Model!$D$20+((E200-Predictive_Model!$B$21)/Predictive_Model!$C$21)*Predictive_Model!$D$21+((F200-Predictive_Model!$B$22)/Predictive_Model!$C$22)*Predictive_Model!$D$22+((I200-Predictive_Model!$B$23)/Predictive_Model!$C$23)*Predictive_Model!$D$23+((L200-Predictive_Model!$B$24)/Predictive_Model!$C$24)*Predictive_Model!$D$24+((M200-Predictive_Model!$B$25)/Predictive_Model!$C$25)*Predictive_Model!$D$25+IF(C200="Male",Predictive_Model!$D$31,IF(C200="Other",Predictive_Model!$D$32,0))+IF(D200="Premium",Predictive_Model!$D$34,IF(D200="Standard",Predictive_Model!$D$35,0))+IF(G200="Asia",Predictive_Model!$D$37,IF(G200="Europe",Predictive_Model!$D$38,IF(G200="North America",Predictive_Model!$D$39,IF(G200="Oceania",Predictive_Model!$D$40,IF(G200="South America",Predictive_Model!$D$41,0)))))+IF(H200="Laptop",Predictive_Model!$D$43,IF(H200="Mobile",Predictive_Model!$D$44,IF(H200="TV",Predictive_Model!$D$45,IF(H200="Tablet",Predictive_Model!$D$46,0))))+IF(K200="Crypto",Predictive_Model!$D$48,IF(K200="Debit Card",Predictive_Model!$D$49,IF(K200="Gift Card",Predictive_Model!$D$50,IF(K200="PayPal",Predictive_Model!$D$51,0))))+IF(N200="Comedy",Predictive_Model!$D$53,IF(N200="Documentary",Predictive_Model!$D$54,IF(N200="Drama",Predictive_Model!$D$55,IF(N200="Horror",Predictive_Model!$D$56,IF(N200="Romance",Predictive_Model!$D$57,IF(N200="Sci-Fi",Predictive_Model!$D$58,0)))))))))</f>
        <v>0.98236209995004731</v>
      </c>
      <c r="V200" s="3" t="str">
        <f t="shared" si="36"/>
        <v>Critical</v>
      </c>
      <c r="W200" s="6">
        <f t="shared" si="37"/>
        <v>17.989999999999998</v>
      </c>
      <c r="X200" s="3" t="str">
        <f t="shared" si="38"/>
        <v>Priority 1</v>
      </c>
      <c r="Y200" s="3" t="str">
        <f t="shared" si="39"/>
        <v>OK</v>
      </c>
    </row>
    <row r="201" spans="1:25" x14ac:dyDescent="0.25">
      <c r="A201" s="3" t="str">
        <f>Raw_Data!A201</f>
        <v>ac2f51d0-0824-4f84-b2cd-ab20ec04b858</v>
      </c>
      <c r="B201" s="3">
        <f>Raw_Data!B201</f>
        <v>44</v>
      </c>
      <c r="C201" s="3" t="str">
        <f>Raw_Data!C201</f>
        <v>Other</v>
      </c>
      <c r="D201" s="3" t="str">
        <f>Raw_Data!D201</f>
        <v>Basic</v>
      </c>
      <c r="E201" s="3">
        <f>Raw_Data!E201</f>
        <v>14.91</v>
      </c>
      <c r="F201" s="3">
        <f>Raw_Data!F201</f>
        <v>47</v>
      </c>
      <c r="G201" s="3" t="str">
        <f>Raw_Data!G201</f>
        <v>Europe</v>
      </c>
      <c r="H201" s="3" t="str">
        <f>Raw_Data!H201</f>
        <v>Desktop</v>
      </c>
      <c r="I201" s="3">
        <f>Raw_Data!I201</f>
        <v>8.99</v>
      </c>
      <c r="J201" s="3">
        <f>Raw_Data!J201</f>
        <v>1</v>
      </c>
      <c r="K201" s="3" t="str">
        <f>Raw_Data!K201</f>
        <v>Debit Card</v>
      </c>
      <c r="L201" s="3">
        <f>Raw_Data!L201</f>
        <v>5</v>
      </c>
      <c r="M201" s="3">
        <f>Raw_Data!M201</f>
        <v>0.31</v>
      </c>
      <c r="N201" s="3" t="str">
        <f>Raw_Data!N201</f>
        <v>Horror</v>
      </c>
      <c r="O201" s="3" t="str">
        <f t="shared" si="30"/>
        <v>35-44</v>
      </c>
      <c r="P201" s="3" t="str">
        <f t="shared" si="31"/>
        <v>10-24h</v>
      </c>
      <c r="Q201" s="3" t="str">
        <f t="shared" si="32"/>
        <v>46-60d</v>
      </c>
      <c r="R201" s="3" t="str">
        <f t="shared" si="33"/>
        <v>Medium</v>
      </c>
      <c r="S201" s="3" t="str">
        <f t="shared" si="34"/>
        <v>Low</v>
      </c>
      <c r="T201" s="3" t="str">
        <f t="shared" si="35"/>
        <v>Churned</v>
      </c>
      <c r="U201" s="4">
        <f>1/(1+EXP(-(Predictive_Model!$B$5+((B201-Predictive_Model!$B$20)/Predictive_Model!$C$20)*Predictive_Model!$D$20+((E201-Predictive_Model!$B$21)/Predictive_Model!$C$21)*Predictive_Model!$D$21+((F201-Predictive_Model!$B$22)/Predictive_Model!$C$22)*Predictive_Model!$D$22+((I201-Predictive_Model!$B$23)/Predictive_Model!$C$23)*Predictive_Model!$D$23+((L201-Predictive_Model!$B$24)/Predictive_Model!$C$24)*Predictive_Model!$D$24+((M201-Predictive_Model!$B$25)/Predictive_Model!$C$25)*Predictive_Model!$D$25+IF(C201="Male",Predictive_Model!$D$31,IF(C201="Other",Predictive_Model!$D$32,0))+IF(D201="Premium",Predictive_Model!$D$34,IF(D201="Standard",Predictive_Model!$D$35,0))+IF(G201="Asia",Predictive_Model!$D$37,IF(G201="Europe",Predictive_Model!$D$38,IF(G201="North America",Predictive_Model!$D$39,IF(G201="Oceania",Predictive_Model!$D$40,IF(G201="South America",Predictive_Model!$D$41,0)))))+IF(H201="Laptop",Predictive_Model!$D$43,IF(H201="Mobile",Predictive_Model!$D$44,IF(H201="TV",Predictive_Model!$D$45,IF(H201="Tablet",Predictive_Model!$D$46,0))))+IF(K201="Crypto",Predictive_Model!$D$48,IF(K201="Debit Card",Predictive_Model!$D$49,IF(K201="Gift Card",Predictive_Model!$D$50,IF(K201="PayPal",Predictive_Model!$D$51,0))))+IF(N201="Comedy",Predictive_Model!$D$53,IF(N201="Documentary",Predictive_Model!$D$54,IF(N201="Drama",Predictive_Model!$D$55,IF(N201="Horror",Predictive_Model!$D$56,IF(N201="Romance",Predictive_Model!$D$57,IF(N201="Sci-Fi",Predictive_Model!$D$58,0)))))))))</f>
        <v>0.89788726895197246</v>
      </c>
      <c r="V201" s="3" t="str">
        <f t="shared" si="36"/>
        <v>Critical</v>
      </c>
      <c r="W201" s="6">
        <f t="shared" si="37"/>
        <v>8.99</v>
      </c>
      <c r="X201" s="3" t="str">
        <f t="shared" si="38"/>
        <v>Priority 2</v>
      </c>
      <c r="Y201" s="3" t="str">
        <f t="shared" si="39"/>
        <v>OK</v>
      </c>
    </row>
    <row r="202" spans="1:25" x14ac:dyDescent="0.25">
      <c r="A202" s="3" t="str">
        <f>Raw_Data!A202</f>
        <v>f1c3c48d-f3d2-4d85-a8c3-f1a96eaacad9</v>
      </c>
      <c r="B202" s="3">
        <f>Raw_Data!B202</f>
        <v>64</v>
      </c>
      <c r="C202" s="3" t="str">
        <f>Raw_Data!C202</f>
        <v>Male</v>
      </c>
      <c r="D202" s="3" t="str">
        <f>Raw_Data!D202</f>
        <v>Standard</v>
      </c>
      <c r="E202" s="3">
        <f>Raw_Data!E202</f>
        <v>13.86</v>
      </c>
      <c r="F202" s="3">
        <f>Raw_Data!F202</f>
        <v>7</v>
      </c>
      <c r="G202" s="3" t="str">
        <f>Raw_Data!G202</f>
        <v>Africa</v>
      </c>
      <c r="H202" s="3" t="str">
        <f>Raw_Data!H202</f>
        <v>Laptop</v>
      </c>
      <c r="I202" s="3">
        <f>Raw_Data!I202</f>
        <v>13.99</v>
      </c>
      <c r="J202" s="3">
        <f>Raw_Data!J202</f>
        <v>0</v>
      </c>
      <c r="K202" s="3" t="str">
        <f>Raw_Data!K202</f>
        <v>Credit Card</v>
      </c>
      <c r="L202" s="3">
        <f>Raw_Data!L202</f>
        <v>3</v>
      </c>
      <c r="M202" s="3">
        <f>Raw_Data!M202</f>
        <v>1.73</v>
      </c>
      <c r="N202" s="3" t="str">
        <f>Raw_Data!N202</f>
        <v>Comedy</v>
      </c>
      <c r="O202" s="3" t="str">
        <f t="shared" si="30"/>
        <v>55-70</v>
      </c>
      <c r="P202" s="3" t="str">
        <f t="shared" si="31"/>
        <v>10-24h</v>
      </c>
      <c r="Q202" s="3" t="str">
        <f t="shared" si="32"/>
        <v>0-7d</v>
      </c>
      <c r="R202" s="3" t="str">
        <f t="shared" si="33"/>
        <v>Medium</v>
      </c>
      <c r="S202" s="3" t="str">
        <f t="shared" si="34"/>
        <v>Mid</v>
      </c>
      <c r="T202" s="3" t="str">
        <f t="shared" si="35"/>
        <v>Active</v>
      </c>
      <c r="U202" s="4">
        <f>1/(1+EXP(-(Predictive_Model!$B$5+((B202-Predictive_Model!$B$20)/Predictive_Model!$C$20)*Predictive_Model!$D$20+((E202-Predictive_Model!$B$21)/Predictive_Model!$C$21)*Predictive_Model!$D$21+((F202-Predictive_Model!$B$22)/Predictive_Model!$C$22)*Predictive_Model!$D$22+((I202-Predictive_Model!$B$23)/Predictive_Model!$C$23)*Predictive_Model!$D$23+((L202-Predictive_Model!$B$24)/Predictive_Model!$C$24)*Predictive_Model!$D$24+((M202-Predictive_Model!$B$25)/Predictive_Model!$C$25)*Predictive_Model!$D$25+IF(C202="Male",Predictive_Model!$D$31,IF(C202="Other",Predictive_Model!$D$32,0))+IF(D202="Premium",Predictive_Model!$D$34,IF(D202="Standard",Predictive_Model!$D$35,0))+IF(G202="Asia",Predictive_Model!$D$37,IF(G202="Europe",Predictive_Model!$D$38,IF(G202="North America",Predictive_Model!$D$39,IF(G202="Oceania",Predictive_Model!$D$40,IF(G202="South America",Predictive_Model!$D$41,0)))))+IF(H202="Laptop",Predictive_Model!$D$43,IF(H202="Mobile",Predictive_Model!$D$44,IF(H202="TV",Predictive_Model!$D$45,IF(H202="Tablet",Predictive_Model!$D$46,0))))+IF(K202="Crypto",Predictive_Model!$D$48,IF(K202="Debit Card",Predictive_Model!$D$49,IF(K202="Gift Card",Predictive_Model!$D$50,IF(K202="PayPal",Predictive_Model!$D$51,0))))+IF(N202="Comedy",Predictive_Model!$D$53,IF(N202="Documentary",Predictive_Model!$D$54,IF(N202="Drama",Predictive_Model!$D$55,IF(N202="Horror",Predictive_Model!$D$56,IF(N202="Romance",Predictive_Model!$D$57,IF(N202="Sci-Fi",Predictive_Model!$D$58,0)))))))))</f>
        <v>9.6479777253431417E-3</v>
      </c>
      <c r="V202" s="3" t="str">
        <f t="shared" si="36"/>
        <v>Low</v>
      </c>
      <c r="W202" s="6">
        <f t="shared" si="37"/>
        <v>0.13497520837755056</v>
      </c>
      <c r="X202" s="3" t="str">
        <f t="shared" si="38"/>
        <v>Monitor</v>
      </c>
      <c r="Y202" s="3" t="str">
        <f t="shared" si="39"/>
        <v>OK</v>
      </c>
    </row>
    <row r="203" spans="1:25" x14ac:dyDescent="0.25">
      <c r="A203" s="3" t="str">
        <f>Raw_Data!A203</f>
        <v>2986574c-65fa-40e8-ae90-3c745b045804</v>
      </c>
      <c r="B203" s="3">
        <f>Raw_Data!B203</f>
        <v>42</v>
      </c>
      <c r="C203" s="3" t="str">
        <f>Raw_Data!C203</f>
        <v>Other</v>
      </c>
      <c r="D203" s="3" t="str">
        <f>Raw_Data!D203</f>
        <v>Basic</v>
      </c>
      <c r="E203" s="3">
        <f>Raw_Data!E203</f>
        <v>2.6</v>
      </c>
      <c r="F203" s="3">
        <f>Raw_Data!F203</f>
        <v>50</v>
      </c>
      <c r="G203" s="3" t="str">
        <f>Raw_Data!G203</f>
        <v>South America</v>
      </c>
      <c r="H203" s="3" t="str">
        <f>Raw_Data!H203</f>
        <v>Laptop</v>
      </c>
      <c r="I203" s="3">
        <f>Raw_Data!I203</f>
        <v>8.99</v>
      </c>
      <c r="J203" s="3">
        <f>Raw_Data!J203</f>
        <v>1</v>
      </c>
      <c r="K203" s="3" t="str">
        <f>Raw_Data!K203</f>
        <v>Credit Card</v>
      </c>
      <c r="L203" s="3">
        <f>Raw_Data!L203</f>
        <v>4</v>
      </c>
      <c r="M203" s="3">
        <f>Raw_Data!M203</f>
        <v>0.05</v>
      </c>
      <c r="N203" s="3" t="str">
        <f>Raw_Data!N203</f>
        <v>Romance</v>
      </c>
      <c r="O203" s="3" t="str">
        <f t="shared" si="30"/>
        <v>35-44</v>
      </c>
      <c r="P203" s="3" t="str">
        <f t="shared" si="31"/>
        <v>&lt;10h</v>
      </c>
      <c r="Q203" s="3" t="str">
        <f t="shared" si="32"/>
        <v>46-60d</v>
      </c>
      <c r="R203" s="3" t="str">
        <f t="shared" si="33"/>
        <v>Low</v>
      </c>
      <c r="S203" s="3" t="str">
        <f t="shared" si="34"/>
        <v>Low</v>
      </c>
      <c r="T203" s="3" t="str">
        <f t="shared" si="35"/>
        <v>Churned</v>
      </c>
      <c r="U203" s="4">
        <f>1/(1+EXP(-(Predictive_Model!$B$5+((B203-Predictive_Model!$B$20)/Predictive_Model!$C$20)*Predictive_Model!$D$20+((E203-Predictive_Model!$B$21)/Predictive_Model!$C$21)*Predictive_Model!$D$21+((F203-Predictive_Model!$B$22)/Predictive_Model!$C$22)*Predictive_Model!$D$22+((I203-Predictive_Model!$B$23)/Predictive_Model!$C$23)*Predictive_Model!$D$23+((L203-Predictive_Model!$B$24)/Predictive_Model!$C$24)*Predictive_Model!$D$24+((M203-Predictive_Model!$B$25)/Predictive_Model!$C$25)*Predictive_Model!$D$25+IF(C203="Male",Predictive_Model!$D$31,IF(C203="Other",Predictive_Model!$D$32,0))+IF(D203="Premium",Predictive_Model!$D$34,IF(D203="Standard",Predictive_Model!$D$35,0))+IF(G203="Asia",Predictive_Model!$D$37,IF(G203="Europe",Predictive_Model!$D$38,IF(G203="North America",Predictive_Model!$D$39,IF(G203="Oceania",Predictive_Model!$D$40,IF(G203="South America",Predictive_Model!$D$41,0)))))+IF(H203="Laptop",Predictive_Model!$D$43,IF(H203="Mobile",Predictive_Model!$D$44,IF(H203="TV",Predictive_Model!$D$45,IF(H203="Tablet",Predictive_Model!$D$46,0))))+IF(K203="Crypto",Predictive_Model!$D$48,IF(K203="Debit Card",Predictive_Model!$D$49,IF(K203="Gift Card",Predictive_Model!$D$50,IF(K203="PayPal",Predictive_Model!$D$51,0))))+IF(N203="Comedy",Predictive_Model!$D$53,IF(N203="Documentary",Predictive_Model!$D$54,IF(N203="Drama",Predictive_Model!$D$55,IF(N203="Horror",Predictive_Model!$D$56,IF(N203="Romance",Predictive_Model!$D$57,IF(N203="Sci-Fi",Predictive_Model!$D$58,0)))))))))</f>
        <v>0.99966088858350832</v>
      </c>
      <c r="V203" s="3" t="str">
        <f t="shared" si="36"/>
        <v>Critical</v>
      </c>
      <c r="W203" s="6">
        <f t="shared" si="37"/>
        <v>8.99</v>
      </c>
      <c r="X203" s="3" t="str">
        <f t="shared" si="38"/>
        <v>Priority 2</v>
      </c>
      <c r="Y203" s="3" t="str">
        <f t="shared" si="39"/>
        <v>OK</v>
      </c>
    </row>
    <row r="204" spans="1:25" x14ac:dyDescent="0.25">
      <c r="A204" s="3" t="str">
        <f>Raw_Data!A204</f>
        <v>533ad58f-7675-4e1f-8a7b-27f64e6ac546</v>
      </c>
      <c r="B204" s="3">
        <f>Raw_Data!B204</f>
        <v>18</v>
      </c>
      <c r="C204" s="3" t="str">
        <f>Raw_Data!C204</f>
        <v>Other</v>
      </c>
      <c r="D204" s="3" t="str">
        <f>Raw_Data!D204</f>
        <v>Premium</v>
      </c>
      <c r="E204" s="3">
        <f>Raw_Data!E204</f>
        <v>17.75</v>
      </c>
      <c r="F204" s="3">
        <f>Raw_Data!F204</f>
        <v>9</v>
      </c>
      <c r="G204" s="3" t="str">
        <f>Raw_Data!G204</f>
        <v>Oceania</v>
      </c>
      <c r="H204" s="3" t="str">
        <f>Raw_Data!H204</f>
        <v>Desktop</v>
      </c>
      <c r="I204" s="3">
        <f>Raw_Data!I204</f>
        <v>17.989999999999998</v>
      </c>
      <c r="J204" s="3">
        <f>Raw_Data!J204</f>
        <v>0</v>
      </c>
      <c r="K204" s="3" t="str">
        <f>Raw_Data!K204</f>
        <v>Gift Card</v>
      </c>
      <c r="L204" s="3">
        <f>Raw_Data!L204</f>
        <v>1</v>
      </c>
      <c r="M204" s="3">
        <f>Raw_Data!M204</f>
        <v>1.77</v>
      </c>
      <c r="N204" s="3" t="str">
        <f>Raw_Data!N204</f>
        <v>Comedy</v>
      </c>
      <c r="O204" s="3" t="str">
        <f t="shared" si="30"/>
        <v>18-24</v>
      </c>
      <c r="P204" s="3" t="str">
        <f t="shared" si="31"/>
        <v>10-24h</v>
      </c>
      <c r="Q204" s="3" t="str">
        <f t="shared" si="32"/>
        <v>8-21d</v>
      </c>
      <c r="R204" s="3" t="str">
        <f t="shared" si="33"/>
        <v>Medium</v>
      </c>
      <c r="S204" s="3" t="str">
        <f t="shared" si="34"/>
        <v>High</v>
      </c>
      <c r="T204" s="3" t="str">
        <f t="shared" si="35"/>
        <v>Active</v>
      </c>
      <c r="U204" s="4">
        <f>1/(1+EXP(-(Predictive_Model!$B$5+((B204-Predictive_Model!$B$20)/Predictive_Model!$C$20)*Predictive_Model!$D$20+((E204-Predictive_Model!$B$21)/Predictive_Model!$C$21)*Predictive_Model!$D$21+((F204-Predictive_Model!$B$22)/Predictive_Model!$C$22)*Predictive_Model!$D$22+((I204-Predictive_Model!$B$23)/Predictive_Model!$C$23)*Predictive_Model!$D$23+((L204-Predictive_Model!$B$24)/Predictive_Model!$C$24)*Predictive_Model!$D$24+((M204-Predictive_Model!$B$25)/Predictive_Model!$C$25)*Predictive_Model!$D$25+IF(C204="Male",Predictive_Model!$D$31,IF(C204="Other",Predictive_Model!$D$32,0))+IF(D204="Premium",Predictive_Model!$D$34,IF(D204="Standard",Predictive_Model!$D$35,0))+IF(G204="Asia",Predictive_Model!$D$37,IF(G204="Europe",Predictive_Model!$D$38,IF(G204="North America",Predictive_Model!$D$39,IF(G204="Oceania",Predictive_Model!$D$40,IF(G204="South America",Predictive_Model!$D$41,0)))))+IF(H204="Laptop",Predictive_Model!$D$43,IF(H204="Mobile",Predictive_Model!$D$44,IF(H204="TV",Predictive_Model!$D$45,IF(H204="Tablet",Predictive_Model!$D$46,0))))+IF(K204="Crypto",Predictive_Model!$D$48,IF(K204="Debit Card",Predictive_Model!$D$49,IF(K204="Gift Card",Predictive_Model!$D$50,IF(K204="PayPal",Predictive_Model!$D$51,0))))+IF(N204="Comedy",Predictive_Model!$D$53,IF(N204="Documentary",Predictive_Model!$D$54,IF(N204="Drama",Predictive_Model!$D$55,IF(N204="Horror",Predictive_Model!$D$56,IF(N204="Romance",Predictive_Model!$D$57,IF(N204="Sci-Fi",Predictive_Model!$D$58,0)))))))))</f>
        <v>4.6499333511955442E-3</v>
      </c>
      <c r="V204" s="3" t="str">
        <f t="shared" si="36"/>
        <v>Low</v>
      </c>
      <c r="W204" s="6">
        <f t="shared" si="37"/>
        <v>8.3652300988007827E-2</v>
      </c>
      <c r="X204" s="3" t="str">
        <f t="shared" si="38"/>
        <v>Monitor</v>
      </c>
      <c r="Y204" s="3" t="str">
        <f t="shared" si="39"/>
        <v>OK</v>
      </c>
    </row>
    <row r="205" spans="1:25" x14ac:dyDescent="0.25">
      <c r="A205" s="3" t="str">
        <f>Raw_Data!A205</f>
        <v>bf84e8d8-05ec-42a0-acea-ef18118399c7</v>
      </c>
      <c r="B205" s="3">
        <f>Raw_Data!B205</f>
        <v>56</v>
      </c>
      <c r="C205" s="3" t="str">
        <f>Raw_Data!C205</f>
        <v>Male</v>
      </c>
      <c r="D205" s="3" t="str">
        <f>Raw_Data!D205</f>
        <v>Basic</v>
      </c>
      <c r="E205" s="3">
        <f>Raw_Data!E205</f>
        <v>8.7100000000000009</v>
      </c>
      <c r="F205" s="3">
        <f>Raw_Data!F205</f>
        <v>2</v>
      </c>
      <c r="G205" s="3" t="str">
        <f>Raw_Data!G205</f>
        <v>Asia</v>
      </c>
      <c r="H205" s="3" t="str">
        <f>Raw_Data!H205</f>
        <v>Laptop</v>
      </c>
      <c r="I205" s="3">
        <f>Raw_Data!I205</f>
        <v>8.99</v>
      </c>
      <c r="J205" s="3">
        <f>Raw_Data!J205</f>
        <v>0</v>
      </c>
      <c r="K205" s="3" t="str">
        <f>Raw_Data!K205</f>
        <v>Debit Card</v>
      </c>
      <c r="L205" s="3">
        <f>Raw_Data!L205</f>
        <v>3</v>
      </c>
      <c r="M205" s="3">
        <f>Raw_Data!M205</f>
        <v>2.9</v>
      </c>
      <c r="N205" s="3" t="str">
        <f>Raw_Data!N205</f>
        <v>Drama</v>
      </c>
      <c r="O205" s="3" t="str">
        <f t="shared" si="30"/>
        <v>55-70</v>
      </c>
      <c r="P205" s="3" t="str">
        <f t="shared" si="31"/>
        <v>&lt;10h</v>
      </c>
      <c r="Q205" s="3" t="str">
        <f t="shared" si="32"/>
        <v>0-7d</v>
      </c>
      <c r="R205" s="3" t="str">
        <f t="shared" si="33"/>
        <v>Medium</v>
      </c>
      <c r="S205" s="3" t="str">
        <f t="shared" si="34"/>
        <v>Low</v>
      </c>
      <c r="T205" s="3" t="str">
        <f t="shared" si="35"/>
        <v>Active</v>
      </c>
      <c r="U205" s="4">
        <f>1/(1+EXP(-(Predictive_Model!$B$5+((B205-Predictive_Model!$B$20)/Predictive_Model!$C$20)*Predictive_Model!$D$20+((E205-Predictive_Model!$B$21)/Predictive_Model!$C$21)*Predictive_Model!$D$21+((F205-Predictive_Model!$B$22)/Predictive_Model!$C$22)*Predictive_Model!$D$22+((I205-Predictive_Model!$B$23)/Predictive_Model!$C$23)*Predictive_Model!$D$23+((L205-Predictive_Model!$B$24)/Predictive_Model!$C$24)*Predictive_Model!$D$24+((M205-Predictive_Model!$B$25)/Predictive_Model!$C$25)*Predictive_Model!$D$25+IF(C205="Male",Predictive_Model!$D$31,IF(C205="Other",Predictive_Model!$D$32,0))+IF(D205="Premium",Predictive_Model!$D$34,IF(D205="Standard",Predictive_Model!$D$35,0))+IF(G205="Asia",Predictive_Model!$D$37,IF(G205="Europe",Predictive_Model!$D$38,IF(G205="North America",Predictive_Model!$D$39,IF(G205="Oceania",Predictive_Model!$D$40,IF(G205="South America",Predictive_Model!$D$41,0)))))+IF(H205="Laptop",Predictive_Model!$D$43,IF(H205="Mobile",Predictive_Model!$D$44,IF(H205="TV",Predictive_Model!$D$45,IF(H205="Tablet",Predictive_Model!$D$46,0))))+IF(K205="Crypto",Predictive_Model!$D$48,IF(K205="Debit Card",Predictive_Model!$D$49,IF(K205="Gift Card",Predictive_Model!$D$50,IF(K205="PayPal",Predictive_Model!$D$51,0))))+IF(N205="Comedy",Predictive_Model!$D$53,IF(N205="Documentary",Predictive_Model!$D$54,IF(N205="Drama",Predictive_Model!$D$55,IF(N205="Horror",Predictive_Model!$D$56,IF(N205="Romance",Predictive_Model!$D$57,IF(N205="Sci-Fi",Predictive_Model!$D$58,0)))))))))</f>
        <v>8.0663790805121267E-3</v>
      </c>
      <c r="V205" s="3" t="str">
        <f t="shared" si="36"/>
        <v>Low</v>
      </c>
      <c r="W205" s="6">
        <f t="shared" si="37"/>
        <v>7.2516747933804027E-2</v>
      </c>
      <c r="X205" s="3" t="str">
        <f t="shared" si="38"/>
        <v>Monitor</v>
      </c>
      <c r="Y205" s="3" t="str">
        <f t="shared" si="39"/>
        <v>OK</v>
      </c>
    </row>
    <row r="206" spans="1:25" x14ac:dyDescent="0.25">
      <c r="A206" s="3" t="str">
        <f>Raw_Data!A206</f>
        <v>ec781d62-dcea-497b-a9e4-c17263747c67</v>
      </c>
      <c r="B206" s="3">
        <f>Raw_Data!B206</f>
        <v>23</v>
      </c>
      <c r="C206" s="3" t="str">
        <f>Raw_Data!C206</f>
        <v>Male</v>
      </c>
      <c r="D206" s="3" t="str">
        <f>Raw_Data!D206</f>
        <v>Premium</v>
      </c>
      <c r="E206" s="3">
        <f>Raw_Data!E206</f>
        <v>10.39</v>
      </c>
      <c r="F206" s="3">
        <f>Raw_Data!F206</f>
        <v>2</v>
      </c>
      <c r="G206" s="3" t="str">
        <f>Raw_Data!G206</f>
        <v>North America</v>
      </c>
      <c r="H206" s="3" t="str">
        <f>Raw_Data!H206</f>
        <v>TV</v>
      </c>
      <c r="I206" s="3">
        <f>Raw_Data!I206</f>
        <v>17.989999999999998</v>
      </c>
      <c r="J206" s="3">
        <f>Raw_Data!J206</f>
        <v>0</v>
      </c>
      <c r="K206" s="3" t="str">
        <f>Raw_Data!K206</f>
        <v>PayPal</v>
      </c>
      <c r="L206" s="3">
        <f>Raw_Data!L206</f>
        <v>4</v>
      </c>
      <c r="M206" s="3">
        <f>Raw_Data!M206</f>
        <v>3.46</v>
      </c>
      <c r="N206" s="3" t="str">
        <f>Raw_Data!N206</f>
        <v>Romance</v>
      </c>
      <c r="O206" s="3" t="str">
        <f t="shared" si="30"/>
        <v>18-24</v>
      </c>
      <c r="P206" s="3" t="str">
        <f t="shared" si="31"/>
        <v>10-24h</v>
      </c>
      <c r="Q206" s="3" t="str">
        <f t="shared" si="32"/>
        <v>0-7d</v>
      </c>
      <c r="R206" s="3" t="str">
        <f t="shared" si="33"/>
        <v>Medium</v>
      </c>
      <c r="S206" s="3" t="str">
        <f t="shared" si="34"/>
        <v>High</v>
      </c>
      <c r="T206" s="3" t="str">
        <f t="shared" si="35"/>
        <v>Active</v>
      </c>
      <c r="U206" s="4">
        <f>1/(1+EXP(-(Predictive_Model!$B$5+((B206-Predictive_Model!$B$20)/Predictive_Model!$C$20)*Predictive_Model!$D$20+((E206-Predictive_Model!$B$21)/Predictive_Model!$C$21)*Predictive_Model!$D$21+((F206-Predictive_Model!$B$22)/Predictive_Model!$C$22)*Predictive_Model!$D$22+((I206-Predictive_Model!$B$23)/Predictive_Model!$C$23)*Predictive_Model!$D$23+((L206-Predictive_Model!$B$24)/Predictive_Model!$C$24)*Predictive_Model!$D$24+((M206-Predictive_Model!$B$25)/Predictive_Model!$C$25)*Predictive_Model!$D$25+IF(C206="Male",Predictive_Model!$D$31,IF(C206="Other",Predictive_Model!$D$32,0))+IF(D206="Premium",Predictive_Model!$D$34,IF(D206="Standard",Predictive_Model!$D$35,0))+IF(G206="Asia",Predictive_Model!$D$37,IF(G206="Europe",Predictive_Model!$D$38,IF(G206="North America",Predictive_Model!$D$39,IF(G206="Oceania",Predictive_Model!$D$40,IF(G206="South America",Predictive_Model!$D$41,0)))))+IF(H206="Laptop",Predictive_Model!$D$43,IF(H206="Mobile",Predictive_Model!$D$44,IF(H206="TV",Predictive_Model!$D$45,IF(H206="Tablet",Predictive_Model!$D$46,0))))+IF(K206="Crypto",Predictive_Model!$D$48,IF(K206="Debit Card",Predictive_Model!$D$49,IF(K206="Gift Card",Predictive_Model!$D$50,IF(K206="PayPal",Predictive_Model!$D$51,0))))+IF(N206="Comedy",Predictive_Model!$D$53,IF(N206="Documentary",Predictive_Model!$D$54,IF(N206="Drama",Predictive_Model!$D$55,IF(N206="Horror",Predictive_Model!$D$56,IF(N206="Romance",Predictive_Model!$D$57,IF(N206="Sci-Fi",Predictive_Model!$D$58,0)))))))))</f>
        <v>4.854709325835096E-5</v>
      </c>
      <c r="V206" s="3" t="str">
        <f t="shared" si="36"/>
        <v>Low</v>
      </c>
      <c r="W206" s="6">
        <f t="shared" si="37"/>
        <v>8.7336220771773367E-4</v>
      </c>
      <c r="X206" s="3" t="str">
        <f t="shared" si="38"/>
        <v>Monitor</v>
      </c>
      <c r="Y206" s="3" t="str">
        <f t="shared" si="39"/>
        <v>OK</v>
      </c>
    </row>
    <row r="207" spans="1:25" x14ac:dyDescent="0.25">
      <c r="A207" s="3" t="str">
        <f>Raw_Data!A207</f>
        <v>8b81a984-02e2-48aa-9ff5-5f1868dcf643</v>
      </c>
      <c r="B207" s="3">
        <f>Raw_Data!B207</f>
        <v>23</v>
      </c>
      <c r="C207" s="3" t="str">
        <f>Raw_Data!C207</f>
        <v>Female</v>
      </c>
      <c r="D207" s="3" t="str">
        <f>Raw_Data!D207</f>
        <v>Basic</v>
      </c>
      <c r="E207" s="3">
        <f>Raw_Data!E207</f>
        <v>18.25</v>
      </c>
      <c r="F207" s="3">
        <f>Raw_Data!F207</f>
        <v>30</v>
      </c>
      <c r="G207" s="3" t="str">
        <f>Raw_Data!G207</f>
        <v>South America</v>
      </c>
      <c r="H207" s="3" t="str">
        <f>Raw_Data!H207</f>
        <v>Mobile</v>
      </c>
      <c r="I207" s="3">
        <f>Raw_Data!I207</f>
        <v>8.99</v>
      </c>
      <c r="J207" s="3">
        <f>Raw_Data!J207</f>
        <v>0</v>
      </c>
      <c r="K207" s="3" t="str">
        <f>Raw_Data!K207</f>
        <v>Crypto</v>
      </c>
      <c r="L207" s="3">
        <f>Raw_Data!L207</f>
        <v>5</v>
      </c>
      <c r="M207" s="3">
        <f>Raw_Data!M207</f>
        <v>0.59</v>
      </c>
      <c r="N207" s="3" t="str">
        <f>Raw_Data!N207</f>
        <v>Documentary</v>
      </c>
      <c r="O207" s="3" t="str">
        <f t="shared" si="30"/>
        <v>18-24</v>
      </c>
      <c r="P207" s="3" t="str">
        <f t="shared" si="31"/>
        <v>10-24h</v>
      </c>
      <c r="Q207" s="3" t="str">
        <f t="shared" si="32"/>
        <v>22-45d</v>
      </c>
      <c r="R207" s="3" t="str">
        <f t="shared" si="33"/>
        <v>Medium</v>
      </c>
      <c r="S207" s="3" t="str">
        <f t="shared" si="34"/>
        <v>Low</v>
      </c>
      <c r="T207" s="3" t="str">
        <f t="shared" si="35"/>
        <v>Active</v>
      </c>
      <c r="U207" s="4">
        <f>1/(1+EXP(-(Predictive_Model!$B$5+((B207-Predictive_Model!$B$20)/Predictive_Model!$C$20)*Predictive_Model!$D$20+((E207-Predictive_Model!$B$21)/Predictive_Model!$C$21)*Predictive_Model!$D$21+((F207-Predictive_Model!$B$22)/Predictive_Model!$C$22)*Predictive_Model!$D$22+((I207-Predictive_Model!$B$23)/Predictive_Model!$C$23)*Predictive_Model!$D$23+((L207-Predictive_Model!$B$24)/Predictive_Model!$C$24)*Predictive_Model!$D$24+((M207-Predictive_Model!$B$25)/Predictive_Model!$C$25)*Predictive_Model!$D$25+IF(C207="Male",Predictive_Model!$D$31,IF(C207="Other",Predictive_Model!$D$32,0))+IF(D207="Premium",Predictive_Model!$D$34,IF(D207="Standard",Predictive_Model!$D$35,0))+IF(G207="Asia",Predictive_Model!$D$37,IF(G207="Europe",Predictive_Model!$D$38,IF(G207="North America",Predictive_Model!$D$39,IF(G207="Oceania",Predictive_Model!$D$40,IF(G207="South America",Predictive_Model!$D$41,0)))))+IF(H207="Laptop",Predictive_Model!$D$43,IF(H207="Mobile",Predictive_Model!$D$44,IF(H207="TV",Predictive_Model!$D$45,IF(H207="Tablet",Predictive_Model!$D$46,0))))+IF(K207="Crypto",Predictive_Model!$D$48,IF(K207="Debit Card",Predictive_Model!$D$49,IF(K207="Gift Card",Predictive_Model!$D$50,IF(K207="PayPal",Predictive_Model!$D$51,0))))+IF(N207="Comedy",Predictive_Model!$D$53,IF(N207="Documentary",Predictive_Model!$D$54,IF(N207="Drama",Predictive_Model!$D$55,IF(N207="Horror",Predictive_Model!$D$56,IF(N207="Romance",Predictive_Model!$D$57,IF(N207="Sci-Fi",Predictive_Model!$D$58,0)))))))))</f>
        <v>0.61156568635492914</v>
      </c>
      <c r="V207" s="3" t="str">
        <f t="shared" si="36"/>
        <v>High</v>
      </c>
      <c r="W207" s="6">
        <f t="shared" si="37"/>
        <v>5.4979755203308134</v>
      </c>
      <c r="X207" s="3" t="str">
        <f t="shared" si="38"/>
        <v>Priority 2</v>
      </c>
      <c r="Y207" s="3" t="str">
        <f t="shared" si="39"/>
        <v>OK</v>
      </c>
    </row>
    <row r="208" spans="1:25" x14ac:dyDescent="0.25">
      <c r="A208" s="3" t="str">
        <f>Raw_Data!A208</f>
        <v>56406333-657b-4c54-8abd-6493fcfb3683</v>
      </c>
      <c r="B208" s="3">
        <f>Raw_Data!B208</f>
        <v>65</v>
      </c>
      <c r="C208" s="3" t="str">
        <f>Raw_Data!C208</f>
        <v>Other</v>
      </c>
      <c r="D208" s="3" t="str">
        <f>Raw_Data!D208</f>
        <v>Premium</v>
      </c>
      <c r="E208" s="3">
        <f>Raw_Data!E208</f>
        <v>20.05</v>
      </c>
      <c r="F208" s="3">
        <f>Raw_Data!F208</f>
        <v>21</v>
      </c>
      <c r="G208" s="3" t="str">
        <f>Raw_Data!G208</f>
        <v>Asia</v>
      </c>
      <c r="H208" s="3" t="str">
        <f>Raw_Data!H208</f>
        <v>Tablet</v>
      </c>
      <c r="I208" s="3">
        <f>Raw_Data!I208</f>
        <v>17.989999999999998</v>
      </c>
      <c r="J208" s="3">
        <f>Raw_Data!J208</f>
        <v>0</v>
      </c>
      <c r="K208" s="3" t="str">
        <f>Raw_Data!K208</f>
        <v>Crypto</v>
      </c>
      <c r="L208" s="3">
        <f>Raw_Data!L208</f>
        <v>5</v>
      </c>
      <c r="M208" s="3">
        <f>Raw_Data!M208</f>
        <v>0.91</v>
      </c>
      <c r="N208" s="3" t="str">
        <f>Raw_Data!N208</f>
        <v>Documentary</v>
      </c>
      <c r="O208" s="3" t="str">
        <f t="shared" si="30"/>
        <v>55-70</v>
      </c>
      <c r="P208" s="3" t="str">
        <f t="shared" si="31"/>
        <v>10-24h</v>
      </c>
      <c r="Q208" s="3" t="str">
        <f t="shared" si="32"/>
        <v>8-21d</v>
      </c>
      <c r="R208" s="3" t="str">
        <f t="shared" si="33"/>
        <v>Medium</v>
      </c>
      <c r="S208" s="3" t="str">
        <f t="shared" si="34"/>
        <v>High</v>
      </c>
      <c r="T208" s="3" t="str">
        <f t="shared" si="35"/>
        <v>Active</v>
      </c>
      <c r="U208" s="4">
        <f>1/(1+EXP(-(Predictive_Model!$B$5+((B208-Predictive_Model!$B$20)/Predictive_Model!$C$20)*Predictive_Model!$D$20+((E208-Predictive_Model!$B$21)/Predictive_Model!$C$21)*Predictive_Model!$D$21+((F208-Predictive_Model!$B$22)/Predictive_Model!$C$22)*Predictive_Model!$D$22+((I208-Predictive_Model!$B$23)/Predictive_Model!$C$23)*Predictive_Model!$D$23+((L208-Predictive_Model!$B$24)/Predictive_Model!$C$24)*Predictive_Model!$D$24+((M208-Predictive_Model!$B$25)/Predictive_Model!$C$25)*Predictive_Model!$D$25+IF(C208="Male",Predictive_Model!$D$31,IF(C208="Other",Predictive_Model!$D$32,0))+IF(D208="Premium",Predictive_Model!$D$34,IF(D208="Standard",Predictive_Model!$D$35,0))+IF(G208="Asia",Predictive_Model!$D$37,IF(G208="Europe",Predictive_Model!$D$38,IF(G208="North America",Predictive_Model!$D$39,IF(G208="Oceania",Predictive_Model!$D$40,IF(G208="South America",Predictive_Model!$D$41,0)))))+IF(H208="Laptop",Predictive_Model!$D$43,IF(H208="Mobile",Predictive_Model!$D$44,IF(H208="TV",Predictive_Model!$D$45,IF(H208="Tablet",Predictive_Model!$D$46,0))))+IF(K208="Crypto",Predictive_Model!$D$48,IF(K208="Debit Card",Predictive_Model!$D$49,IF(K208="Gift Card",Predictive_Model!$D$50,IF(K208="PayPal",Predictive_Model!$D$51,0))))+IF(N208="Comedy",Predictive_Model!$D$53,IF(N208="Documentary",Predictive_Model!$D$54,IF(N208="Drama",Predictive_Model!$D$55,IF(N208="Horror",Predictive_Model!$D$56,IF(N208="Romance",Predictive_Model!$D$57,IF(N208="Sci-Fi",Predictive_Model!$D$58,0)))))))))</f>
        <v>4.9149418251190806E-3</v>
      </c>
      <c r="V208" s="3" t="str">
        <f t="shared" si="36"/>
        <v>Low</v>
      </c>
      <c r="W208" s="6">
        <f t="shared" si="37"/>
        <v>8.8419803433892247E-2</v>
      </c>
      <c r="X208" s="3" t="str">
        <f t="shared" si="38"/>
        <v>Monitor</v>
      </c>
      <c r="Y208" s="3" t="str">
        <f t="shared" si="39"/>
        <v>OK</v>
      </c>
    </row>
    <row r="209" spans="1:25" x14ac:dyDescent="0.25">
      <c r="A209" s="3" t="str">
        <f>Raw_Data!A209</f>
        <v>7ce062a1-89ad-45c1-a25a-0b3b4ee4ec72</v>
      </c>
      <c r="B209" s="3">
        <f>Raw_Data!B209</f>
        <v>47</v>
      </c>
      <c r="C209" s="3" t="str">
        <f>Raw_Data!C209</f>
        <v>Other</v>
      </c>
      <c r="D209" s="3" t="str">
        <f>Raw_Data!D209</f>
        <v>Basic</v>
      </c>
      <c r="E209" s="3">
        <f>Raw_Data!E209</f>
        <v>0.39</v>
      </c>
      <c r="F209" s="3">
        <f>Raw_Data!F209</f>
        <v>48</v>
      </c>
      <c r="G209" s="3" t="str">
        <f>Raw_Data!G209</f>
        <v>South America</v>
      </c>
      <c r="H209" s="3" t="str">
        <f>Raw_Data!H209</f>
        <v>Tablet</v>
      </c>
      <c r="I209" s="3">
        <f>Raw_Data!I209</f>
        <v>8.99</v>
      </c>
      <c r="J209" s="3">
        <f>Raw_Data!J209</f>
        <v>1</v>
      </c>
      <c r="K209" s="3" t="str">
        <f>Raw_Data!K209</f>
        <v>PayPal</v>
      </c>
      <c r="L209" s="3">
        <f>Raw_Data!L209</f>
        <v>5</v>
      </c>
      <c r="M209" s="3">
        <f>Raw_Data!M209</f>
        <v>0.01</v>
      </c>
      <c r="N209" s="3" t="str">
        <f>Raw_Data!N209</f>
        <v>Romance</v>
      </c>
      <c r="O209" s="3" t="str">
        <f t="shared" si="30"/>
        <v>45-54</v>
      </c>
      <c r="P209" s="3" t="str">
        <f t="shared" si="31"/>
        <v>&lt;10h</v>
      </c>
      <c r="Q209" s="3" t="str">
        <f t="shared" si="32"/>
        <v>46-60d</v>
      </c>
      <c r="R209" s="3" t="str">
        <f t="shared" si="33"/>
        <v>Low</v>
      </c>
      <c r="S209" s="3" t="str">
        <f t="shared" si="34"/>
        <v>Low</v>
      </c>
      <c r="T209" s="3" t="str">
        <f t="shared" si="35"/>
        <v>Churned</v>
      </c>
      <c r="U209" s="4">
        <f>1/(1+EXP(-(Predictive_Model!$B$5+((B209-Predictive_Model!$B$20)/Predictive_Model!$C$20)*Predictive_Model!$D$20+((E209-Predictive_Model!$B$21)/Predictive_Model!$C$21)*Predictive_Model!$D$21+((F209-Predictive_Model!$B$22)/Predictive_Model!$C$22)*Predictive_Model!$D$22+((I209-Predictive_Model!$B$23)/Predictive_Model!$C$23)*Predictive_Model!$D$23+((L209-Predictive_Model!$B$24)/Predictive_Model!$C$24)*Predictive_Model!$D$24+((M209-Predictive_Model!$B$25)/Predictive_Model!$C$25)*Predictive_Model!$D$25+IF(C209="Male",Predictive_Model!$D$31,IF(C209="Other",Predictive_Model!$D$32,0))+IF(D209="Premium",Predictive_Model!$D$34,IF(D209="Standard",Predictive_Model!$D$35,0))+IF(G209="Asia",Predictive_Model!$D$37,IF(G209="Europe",Predictive_Model!$D$38,IF(G209="North America",Predictive_Model!$D$39,IF(G209="Oceania",Predictive_Model!$D$40,IF(G209="South America",Predictive_Model!$D$41,0)))))+IF(H209="Laptop",Predictive_Model!$D$43,IF(H209="Mobile",Predictive_Model!$D$44,IF(H209="TV",Predictive_Model!$D$45,IF(H209="Tablet",Predictive_Model!$D$46,0))))+IF(K209="Crypto",Predictive_Model!$D$48,IF(K209="Debit Card",Predictive_Model!$D$49,IF(K209="Gift Card",Predictive_Model!$D$50,IF(K209="PayPal",Predictive_Model!$D$51,0))))+IF(N209="Comedy",Predictive_Model!$D$53,IF(N209="Documentary",Predictive_Model!$D$54,IF(N209="Drama",Predictive_Model!$D$55,IF(N209="Horror",Predictive_Model!$D$56,IF(N209="Romance",Predictive_Model!$D$57,IF(N209="Sci-Fi",Predictive_Model!$D$58,0)))))))))</f>
        <v>0.99988431685431323</v>
      </c>
      <c r="V209" s="3" t="str">
        <f t="shared" si="36"/>
        <v>Critical</v>
      </c>
      <c r="W209" s="6">
        <f t="shared" si="37"/>
        <v>8.99</v>
      </c>
      <c r="X209" s="3" t="str">
        <f t="shared" si="38"/>
        <v>Priority 2</v>
      </c>
      <c r="Y209" s="3" t="str">
        <f t="shared" si="39"/>
        <v>OK</v>
      </c>
    </row>
    <row r="210" spans="1:25" x14ac:dyDescent="0.25">
      <c r="A210" s="3" t="str">
        <f>Raw_Data!A210</f>
        <v>2febe28b-3c16-4efb-9188-1f37a1c01d82</v>
      </c>
      <c r="B210" s="3">
        <f>Raw_Data!B210</f>
        <v>36</v>
      </c>
      <c r="C210" s="3" t="str">
        <f>Raw_Data!C210</f>
        <v>Female</v>
      </c>
      <c r="D210" s="3" t="str">
        <f>Raw_Data!D210</f>
        <v>Premium</v>
      </c>
      <c r="E210" s="3">
        <f>Raw_Data!E210</f>
        <v>50.98</v>
      </c>
      <c r="F210" s="3">
        <f>Raw_Data!F210</f>
        <v>23</v>
      </c>
      <c r="G210" s="3" t="str">
        <f>Raw_Data!G210</f>
        <v>Asia</v>
      </c>
      <c r="H210" s="3" t="str">
        <f>Raw_Data!H210</f>
        <v>Mobile</v>
      </c>
      <c r="I210" s="3">
        <f>Raw_Data!I210</f>
        <v>17.989999999999998</v>
      </c>
      <c r="J210" s="3">
        <f>Raw_Data!J210</f>
        <v>0</v>
      </c>
      <c r="K210" s="3" t="str">
        <f>Raw_Data!K210</f>
        <v>Gift Card</v>
      </c>
      <c r="L210" s="3">
        <f>Raw_Data!L210</f>
        <v>4</v>
      </c>
      <c r="M210" s="3">
        <f>Raw_Data!M210</f>
        <v>2.12</v>
      </c>
      <c r="N210" s="3" t="str">
        <f>Raw_Data!N210</f>
        <v>Comedy</v>
      </c>
      <c r="O210" s="3" t="str">
        <f t="shared" si="30"/>
        <v>35-44</v>
      </c>
      <c r="P210" s="3" t="str">
        <f t="shared" si="31"/>
        <v>50h+</v>
      </c>
      <c r="Q210" s="3" t="str">
        <f t="shared" si="32"/>
        <v>22-45d</v>
      </c>
      <c r="R210" s="3" t="str">
        <f t="shared" si="33"/>
        <v>Medium</v>
      </c>
      <c r="S210" s="3" t="str">
        <f t="shared" si="34"/>
        <v>High</v>
      </c>
      <c r="T210" s="3" t="str">
        <f t="shared" si="35"/>
        <v>Active</v>
      </c>
      <c r="U210" s="4">
        <f>1/(1+EXP(-(Predictive_Model!$B$5+((B210-Predictive_Model!$B$20)/Predictive_Model!$C$20)*Predictive_Model!$D$20+((E210-Predictive_Model!$B$21)/Predictive_Model!$C$21)*Predictive_Model!$D$21+((F210-Predictive_Model!$B$22)/Predictive_Model!$C$22)*Predictive_Model!$D$22+((I210-Predictive_Model!$B$23)/Predictive_Model!$C$23)*Predictive_Model!$D$23+((L210-Predictive_Model!$B$24)/Predictive_Model!$C$24)*Predictive_Model!$D$24+((M210-Predictive_Model!$B$25)/Predictive_Model!$C$25)*Predictive_Model!$D$25+IF(C210="Male",Predictive_Model!$D$31,IF(C210="Other",Predictive_Model!$D$32,0))+IF(D210="Premium",Predictive_Model!$D$34,IF(D210="Standard",Predictive_Model!$D$35,0))+IF(G210="Asia",Predictive_Model!$D$37,IF(G210="Europe",Predictive_Model!$D$38,IF(G210="North America",Predictive_Model!$D$39,IF(G210="Oceania",Predictive_Model!$D$40,IF(G210="South America",Predictive_Model!$D$41,0)))))+IF(H210="Laptop",Predictive_Model!$D$43,IF(H210="Mobile",Predictive_Model!$D$44,IF(H210="TV",Predictive_Model!$D$45,IF(H210="Tablet",Predictive_Model!$D$46,0))))+IF(K210="Crypto",Predictive_Model!$D$48,IF(K210="Debit Card",Predictive_Model!$D$49,IF(K210="Gift Card",Predictive_Model!$D$50,IF(K210="PayPal",Predictive_Model!$D$51,0))))+IF(N210="Comedy",Predictive_Model!$D$53,IF(N210="Documentary",Predictive_Model!$D$54,IF(N210="Drama",Predictive_Model!$D$55,IF(N210="Horror",Predictive_Model!$D$56,IF(N210="Romance",Predictive_Model!$D$57,IF(N210="Sci-Fi",Predictive_Model!$D$58,0)))))))))</f>
        <v>1.9562351366641544E-7</v>
      </c>
      <c r="V210" s="3" t="str">
        <f t="shared" si="36"/>
        <v>Low</v>
      </c>
      <c r="W210" s="6">
        <f t="shared" si="37"/>
        <v>3.5192670108588134E-6</v>
      </c>
      <c r="X210" s="3" t="str">
        <f t="shared" si="38"/>
        <v>Monitor</v>
      </c>
      <c r="Y210" s="3" t="str">
        <f t="shared" si="39"/>
        <v>OK</v>
      </c>
    </row>
    <row r="211" spans="1:25" x14ac:dyDescent="0.25">
      <c r="A211" s="3" t="str">
        <f>Raw_Data!A211</f>
        <v>0480261e-6011-440b-862c-17eb4d5f183f</v>
      </c>
      <c r="B211" s="3">
        <f>Raw_Data!B211</f>
        <v>54</v>
      </c>
      <c r="C211" s="3" t="str">
        <f>Raw_Data!C211</f>
        <v>Other</v>
      </c>
      <c r="D211" s="3" t="str">
        <f>Raw_Data!D211</f>
        <v>Premium</v>
      </c>
      <c r="E211" s="3">
        <f>Raw_Data!E211</f>
        <v>0.56000000000000005</v>
      </c>
      <c r="F211" s="3">
        <f>Raw_Data!F211</f>
        <v>30</v>
      </c>
      <c r="G211" s="3" t="str">
        <f>Raw_Data!G211</f>
        <v>North America</v>
      </c>
      <c r="H211" s="3" t="str">
        <f>Raw_Data!H211</f>
        <v>Tablet</v>
      </c>
      <c r="I211" s="3">
        <f>Raw_Data!I211</f>
        <v>17.989999999999998</v>
      </c>
      <c r="J211" s="3">
        <f>Raw_Data!J211</f>
        <v>1</v>
      </c>
      <c r="K211" s="3" t="str">
        <f>Raw_Data!K211</f>
        <v>Debit Card</v>
      </c>
      <c r="L211" s="3">
        <f>Raw_Data!L211</f>
        <v>2</v>
      </c>
      <c r="M211" s="3">
        <f>Raw_Data!M211</f>
        <v>0.02</v>
      </c>
      <c r="N211" s="3" t="str">
        <f>Raw_Data!N211</f>
        <v>Horror</v>
      </c>
      <c r="O211" s="3" t="str">
        <f t="shared" si="30"/>
        <v>45-54</v>
      </c>
      <c r="P211" s="3" t="str">
        <f t="shared" si="31"/>
        <v>&lt;10h</v>
      </c>
      <c r="Q211" s="3" t="str">
        <f t="shared" si="32"/>
        <v>22-45d</v>
      </c>
      <c r="R211" s="3" t="str">
        <f t="shared" si="33"/>
        <v>Medium</v>
      </c>
      <c r="S211" s="3" t="str">
        <f t="shared" si="34"/>
        <v>High</v>
      </c>
      <c r="T211" s="3" t="str">
        <f t="shared" si="35"/>
        <v>Churned</v>
      </c>
      <c r="U211" s="4">
        <f>1/(1+EXP(-(Predictive_Model!$B$5+((B211-Predictive_Model!$B$20)/Predictive_Model!$C$20)*Predictive_Model!$D$20+((E211-Predictive_Model!$B$21)/Predictive_Model!$C$21)*Predictive_Model!$D$21+((F211-Predictive_Model!$B$22)/Predictive_Model!$C$22)*Predictive_Model!$D$22+((I211-Predictive_Model!$B$23)/Predictive_Model!$C$23)*Predictive_Model!$D$23+((L211-Predictive_Model!$B$24)/Predictive_Model!$C$24)*Predictive_Model!$D$24+((M211-Predictive_Model!$B$25)/Predictive_Model!$C$25)*Predictive_Model!$D$25+IF(C211="Male",Predictive_Model!$D$31,IF(C211="Other",Predictive_Model!$D$32,0))+IF(D211="Premium",Predictive_Model!$D$34,IF(D211="Standard",Predictive_Model!$D$35,0))+IF(G211="Asia",Predictive_Model!$D$37,IF(G211="Europe",Predictive_Model!$D$38,IF(G211="North America",Predictive_Model!$D$39,IF(G211="Oceania",Predictive_Model!$D$40,IF(G211="South America",Predictive_Model!$D$41,0)))))+IF(H211="Laptop",Predictive_Model!$D$43,IF(H211="Mobile",Predictive_Model!$D$44,IF(H211="TV",Predictive_Model!$D$45,IF(H211="Tablet",Predictive_Model!$D$46,0))))+IF(K211="Crypto",Predictive_Model!$D$48,IF(K211="Debit Card",Predictive_Model!$D$49,IF(K211="Gift Card",Predictive_Model!$D$50,IF(K211="PayPal",Predictive_Model!$D$51,0))))+IF(N211="Comedy",Predictive_Model!$D$53,IF(N211="Documentary",Predictive_Model!$D$54,IF(N211="Drama",Predictive_Model!$D$55,IF(N211="Horror",Predictive_Model!$D$56,IF(N211="Romance",Predictive_Model!$D$57,IF(N211="Sci-Fi",Predictive_Model!$D$58,0)))))))))</f>
        <v>0.99716944363941618</v>
      </c>
      <c r="V211" s="3" t="str">
        <f t="shared" si="36"/>
        <v>Critical</v>
      </c>
      <c r="W211" s="6">
        <f t="shared" si="37"/>
        <v>17.989999999999998</v>
      </c>
      <c r="X211" s="3" t="str">
        <f t="shared" si="38"/>
        <v>Priority 1</v>
      </c>
      <c r="Y211" s="3" t="str">
        <f t="shared" si="39"/>
        <v>OK</v>
      </c>
    </row>
    <row r="212" spans="1:25" x14ac:dyDescent="0.25">
      <c r="A212" s="3" t="str">
        <f>Raw_Data!A212</f>
        <v>5af996e6-33fe-477d-a99e-1c10776fda79</v>
      </c>
      <c r="B212" s="3">
        <f>Raw_Data!B212</f>
        <v>56</v>
      </c>
      <c r="C212" s="3" t="str">
        <f>Raw_Data!C212</f>
        <v>Other</v>
      </c>
      <c r="D212" s="3" t="str">
        <f>Raw_Data!D212</f>
        <v>Standard</v>
      </c>
      <c r="E212" s="3">
        <f>Raw_Data!E212</f>
        <v>1.95</v>
      </c>
      <c r="F212" s="3">
        <f>Raw_Data!F212</f>
        <v>28</v>
      </c>
      <c r="G212" s="3" t="str">
        <f>Raw_Data!G212</f>
        <v>North America</v>
      </c>
      <c r="H212" s="3" t="str">
        <f>Raw_Data!H212</f>
        <v>Mobile</v>
      </c>
      <c r="I212" s="3">
        <f>Raw_Data!I212</f>
        <v>13.99</v>
      </c>
      <c r="J212" s="3">
        <f>Raw_Data!J212</f>
        <v>1</v>
      </c>
      <c r="K212" s="3" t="str">
        <f>Raw_Data!K212</f>
        <v>Crypto</v>
      </c>
      <c r="L212" s="3">
        <f>Raw_Data!L212</f>
        <v>4</v>
      </c>
      <c r="M212" s="3">
        <f>Raw_Data!M212</f>
        <v>7.0000000000000007E-2</v>
      </c>
      <c r="N212" s="3" t="str">
        <f>Raw_Data!N212</f>
        <v>Romance</v>
      </c>
      <c r="O212" s="3" t="str">
        <f t="shared" si="30"/>
        <v>55-70</v>
      </c>
      <c r="P212" s="3" t="str">
        <f t="shared" si="31"/>
        <v>&lt;10h</v>
      </c>
      <c r="Q212" s="3" t="str">
        <f t="shared" si="32"/>
        <v>22-45d</v>
      </c>
      <c r="R212" s="3" t="str">
        <f t="shared" si="33"/>
        <v>Medium</v>
      </c>
      <c r="S212" s="3" t="str">
        <f t="shared" si="34"/>
        <v>Mid</v>
      </c>
      <c r="T212" s="3" t="str">
        <f t="shared" si="35"/>
        <v>Churned</v>
      </c>
      <c r="U212" s="4">
        <f>1/(1+EXP(-(Predictive_Model!$B$5+((B212-Predictive_Model!$B$20)/Predictive_Model!$C$20)*Predictive_Model!$D$20+((E212-Predictive_Model!$B$21)/Predictive_Model!$C$21)*Predictive_Model!$D$21+((F212-Predictive_Model!$B$22)/Predictive_Model!$C$22)*Predictive_Model!$D$22+((I212-Predictive_Model!$B$23)/Predictive_Model!$C$23)*Predictive_Model!$D$23+((L212-Predictive_Model!$B$24)/Predictive_Model!$C$24)*Predictive_Model!$D$24+((M212-Predictive_Model!$B$25)/Predictive_Model!$C$25)*Predictive_Model!$D$25+IF(C212="Male",Predictive_Model!$D$31,IF(C212="Other",Predictive_Model!$D$32,0))+IF(D212="Premium",Predictive_Model!$D$34,IF(D212="Standard",Predictive_Model!$D$35,0))+IF(G212="Asia",Predictive_Model!$D$37,IF(G212="Europe",Predictive_Model!$D$38,IF(G212="North America",Predictive_Model!$D$39,IF(G212="Oceania",Predictive_Model!$D$40,IF(G212="South America",Predictive_Model!$D$41,0)))))+IF(H212="Laptop",Predictive_Model!$D$43,IF(H212="Mobile",Predictive_Model!$D$44,IF(H212="TV",Predictive_Model!$D$45,IF(H212="Tablet",Predictive_Model!$D$46,0))))+IF(K212="Crypto",Predictive_Model!$D$48,IF(K212="Debit Card",Predictive_Model!$D$49,IF(K212="Gift Card",Predictive_Model!$D$50,IF(K212="PayPal",Predictive_Model!$D$51,0))))+IF(N212="Comedy",Predictive_Model!$D$53,IF(N212="Documentary",Predictive_Model!$D$54,IF(N212="Drama",Predictive_Model!$D$55,IF(N212="Horror",Predictive_Model!$D$56,IF(N212="Romance",Predictive_Model!$D$57,IF(N212="Sci-Fi",Predictive_Model!$D$58,0)))))))))</f>
        <v>0.99675291650391762</v>
      </c>
      <c r="V212" s="3" t="str">
        <f t="shared" si="36"/>
        <v>Critical</v>
      </c>
      <c r="W212" s="6">
        <f t="shared" si="37"/>
        <v>13.99</v>
      </c>
      <c r="X212" s="3" t="str">
        <f t="shared" si="38"/>
        <v>Priority 2</v>
      </c>
      <c r="Y212" s="3" t="str">
        <f t="shared" si="39"/>
        <v>OK</v>
      </c>
    </row>
    <row r="213" spans="1:25" x14ac:dyDescent="0.25">
      <c r="A213" s="3" t="str">
        <f>Raw_Data!A213</f>
        <v>dae2da1f-76cb-41c0-b04f-33dc860fcf32</v>
      </c>
      <c r="B213" s="3">
        <f>Raw_Data!B213</f>
        <v>34</v>
      </c>
      <c r="C213" s="3" t="str">
        <f>Raw_Data!C213</f>
        <v>Male</v>
      </c>
      <c r="D213" s="3" t="str">
        <f>Raw_Data!D213</f>
        <v>Premium</v>
      </c>
      <c r="E213" s="3">
        <f>Raw_Data!E213</f>
        <v>70.61</v>
      </c>
      <c r="F213" s="3">
        <f>Raw_Data!F213</f>
        <v>38</v>
      </c>
      <c r="G213" s="3" t="str">
        <f>Raw_Data!G213</f>
        <v>Oceania</v>
      </c>
      <c r="H213" s="3" t="str">
        <f>Raw_Data!H213</f>
        <v>TV</v>
      </c>
      <c r="I213" s="3">
        <f>Raw_Data!I213</f>
        <v>17.989999999999998</v>
      </c>
      <c r="J213" s="3">
        <f>Raw_Data!J213</f>
        <v>0</v>
      </c>
      <c r="K213" s="3" t="str">
        <f>Raw_Data!K213</f>
        <v>Credit Card</v>
      </c>
      <c r="L213" s="3">
        <f>Raw_Data!L213</f>
        <v>5</v>
      </c>
      <c r="M213" s="3">
        <f>Raw_Data!M213</f>
        <v>1.81</v>
      </c>
      <c r="N213" s="3" t="str">
        <f>Raw_Data!N213</f>
        <v>Comedy</v>
      </c>
      <c r="O213" s="3" t="str">
        <f t="shared" si="30"/>
        <v>25-34</v>
      </c>
      <c r="P213" s="3" t="str">
        <f t="shared" si="31"/>
        <v>50h+</v>
      </c>
      <c r="Q213" s="3" t="str">
        <f t="shared" si="32"/>
        <v>22-45d</v>
      </c>
      <c r="R213" s="3" t="str">
        <f t="shared" si="33"/>
        <v>Medium</v>
      </c>
      <c r="S213" s="3" t="str">
        <f t="shared" si="34"/>
        <v>High</v>
      </c>
      <c r="T213" s="3" t="str">
        <f t="shared" si="35"/>
        <v>Active</v>
      </c>
      <c r="U213" s="4">
        <f>1/(1+EXP(-(Predictive_Model!$B$5+((B213-Predictive_Model!$B$20)/Predictive_Model!$C$20)*Predictive_Model!$D$20+((E213-Predictive_Model!$B$21)/Predictive_Model!$C$21)*Predictive_Model!$D$21+((F213-Predictive_Model!$B$22)/Predictive_Model!$C$22)*Predictive_Model!$D$22+((I213-Predictive_Model!$B$23)/Predictive_Model!$C$23)*Predictive_Model!$D$23+((L213-Predictive_Model!$B$24)/Predictive_Model!$C$24)*Predictive_Model!$D$24+((M213-Predictive_Model!$B$25)/Predictive_Model!$C$25)*Predictive_Model!$D$25+IF(C213="Male",Predictive_Model!$D$31,IF(C213="Other",Predictive_Model!$D$32,0))+IF(D213="Premium",Predictive_Model!$D$34,IF(D213="Standard",Predictive_Model!$D$35,0))+IF(G213="Asia",Predictive_Model!$D$37,IF(G213="Europe",Predictive_Model!$D$38,IF(G213="North America",Predictive_Model!$D$39,IF(G213="Oceania",Predictive_Model!$D$40,IF(G213="South America",Predictive_Model!$D$41,0)))))+IF(H213="Laptop",Predictive_Model!$D$43,IF(H213="Mobile",Predictive_Model!$D$44,IF(H213="TV",Predictive_Model!$D$45,IF(H213="Tablet",Predictive_Model!$D$46,0))))+IF(K213="Crypto",Predictive_Model!$D$48,IF(K213="Debit Card",Predictive_Model!$D$49,IF(K213="Gift Card",Predictive_Model!$D$50,IF(K213="PayPal",Predictive_Model!$D$51,0))))+IF(N213="Comedy",Predictive_Model!$D$53,IF(N213="Documentary",Predictive_Model!$D$54,IF(N213="Drama",Predictive_Model!$D$55,IF(N213="Horror",Predictive_Model!$D$56,IF(N213="Romance",Predictive_Model!$D$57,IF(N213="Sci-Fi",Predictive_Model!$D$58,0)))))))))</f>
        <v>2.7324546330512561E-10</v>
      </c>
      <c r="V213" s="3" t="str">
        <f t="shared" si="36"/>
        <v>Low</v>
      </c>
      <c r="W213" s="6">
        <f t="shared" si="37"/>
        <v>4.9156858848592091E-9</v>
      </c>
      <c r="X213" s="3" t="str">
        <f t="shared" si="38"/>
        <v>Monitor</v>
      </c>
      <c r="Y213" s="3" t="str">
        <f t="shared" si="39"/>
        <v>OK</v>
      </c>
    </row>
    <row r="214" spans="1:25" x14ac:dyDescent="0.25">
      <c r="A214" s="3" t="str">
        <f>Raw_Data!A214</f>
        <v>9be09f8c-f7dc-49dd-8c6b-25c8f448d92f</v>
      </c>
      <c r="B214" s="3">
        <f>Raw_Data!B214</f>
        <v>70</v>
      </c>
      <c r="C214" s="3" t="str">
        <f>Raw_Data!C214</f>
        <v>Other</v>
      </c>
      <c r="D214" s="3" t="str">
        <f>Raw_Data!D214</f>
        <v>Standard</v>
      </c>
      <c r="E214" s="3">
        <f>Raw_Data!E214</f>
        <v>8.6999999999999993</v>
      </c>
      <c r="F214" s="3">
        <f>Raw_Data!F214</f>
        <v>46</v>
      </c>
      <c r="G214" s="3" t="str">
        <f>Raw_Data!G214</f>
        <v>Asia</v>
      </c>
      <c r="H214" s="3" t="str">
        <f>Raw_Data!H214</f>
        <v>Mobile</v>
      </c>
      <c r="I214" s="3">
        <f>Raw_Data!I214</f>
        <v>13.99</v>
      </c>
      <c r="J214" s="3">
        <f>Raw_Data!J214</f>
        <v>1</v>
      </c>
      <c r="K214" s="3" t="str">
        <f>Raw_Data!K214</f>
        <v>Credit Card</v>
      </c>
      <c r="L214" s="3">
        <f>Raw_Data!L214</f>
        <v>3</v>
      </c>
      <c r="M214" s="3">
        <f>Raw_Data!M214</f>
        <v>0.19</v>
      </c>
      <c r="N214" s="3" t="str">
        <f>Raw_Data!N214</f>
        <v>Action</v>
      </c>
      <c r="O214" s="3" t="str">
        <f t="shared" si="30"/>
        <v>55-70</v>
      </c>
      <c r="P214" s="3" t="str">
        <f t="shared" si="31"/>
        <v>&lt;10h</v>
      </c>
      <c r="Q214" s="3" t="str">
        <f t="shared" si="32"/>
        <v>46-60d</v>
      </c>
      <c r="R214" s="3" t="str">
        <f t="shared" si="33"/>
        <v>Low</v>
      </c>
      <c r="S214" s="3" t="str">
        <f t="shared" si="34"/>
        <v>Mid</v>
      </c>
      <c r="T214" s="3" t="str">
        <f t="shared" si="35"/>
        <v>Churned</v>
      </c>
      <c r="U214" s="4">
        <f>1/(1+EXP(-(Predictive_Model!$B$5+((B214-Predictive_Model!$B$20)/Predictive_Model!$C$20)*Predictive_Model!$D$20+((E214-Predictive_Model!$B$21)/Predictive_Model!$C$21)*Predictive_Model!$D$21+((F214-Predictive_Model!$B$22)/Predictive_Model!$C$22)*Predictive_Model!$D$22+((I214-Predictive_Model!$B$23)/Predictive_Model!$C$23)*Predictive_Model!$D$23+((L214-Predictive_Model!$B$24)/Predictive_Model!$C$24)*Predictive_Model!$D$24+((M214-Predictive_Model!$B$25)/Predictive_Model!$C$25)*Predictive_Model!$D$25+IF(C214="Male",Predictive_Model!$D$31,IF(C214="Other",Predictive_Model!$D$32,0))+IF(D214="Premium",Predictive_Model!$D$34,IF(D214="Standard",Predictive_Model!$D$35,0))+IF(G214="Asia",Predictive_Model!$D$37,IF(G214="Europe",Predictive_Model!$D$38,IF(G214="North America",Predictive_Model!$D$39,IF(G214="Oceania",Predictive_Model!$D$40,IF(G214="South America",Predictive_Model!$D$41,0)))))+IF(H214="Laptop",Predictive_Model!$D$43,IF(H214="Mobile",Predictive_Model!$D$44,IF(H214="TV",Predictive_Model!$D$45,IF(H214="Tablet",Predictive_Model!$D$46,0))))+IF(K214="Crypto",Predictive_Model!$D$48,IF(K214="Debit Card",Predictive_Model!$D$49,IF(K214="Gift Card",Predictive_Model!$D$50,IF(K214="PayPal",Predictive_Model!$D$51,0))))+IF(N214="Comedy",Predictive_Model!$D$53,IF(N214="Documentary",Predictive_Model!$D$54,IF(N214="Drama",Predictive_Model!$D$55,IF(N214="Horror",Predictive_Model!$D$56,IF(N214="Romance",Predictive_Model!$D$57,IF(N214="Sci-Fi",Predictive_Model!$D$58,0)))))))))</f>
        <v>0.99829476072614964</v>
      </c>
      <c r="V214" s="3" t="str">
        <f t="shared" si="36"/>
        <v>Critical</v>
      </c>
      <c r="W214" s="6">
        <f t="shared" si="37"/>
        <v>13.99</v>
      </c>
      <c r="X214" s="3" t="str">
        <f t="shared" si="38"/>
        <v>Priority 2</v>
      </c>
      <c r="Y214" s="3" t="str">
        <f t="shared" si="39"/>
        <v>OK</v>
      </c>
    </row>
    <row r="215" spans="1:25" x14ac:dyDescent="0.25">
      <c r="A215" s="3" t="str">
        <f>Raw_Data!A215</f>
        <v>a15b0804-4a6c-4410-b37f-a4986930e827</v>
      </c>
      <c r="B215" s="3">
        <f>Raw_Data!B215</f>
        <v>51</v>
      </c>
      <c r="C215" s="3" t="str">
        <f>Raw_Data!C215</f>
        <v>Male</v>
      </c>
      <c r="D215" s="3" t="str">
        <f>Raw_Data!D215</f>
        <v>Basic</v>
      </c>
      <c r="E215" s="3">
        <f>Raw_Data!E215</f>
        <v>2.17</v>
      </c>
      <c r="F215" s="3">
        <f>Raw_Data!F215</f>
        <v>14</v>
      </c>
      <c r="G215" s="3" t="str">
        <f>Raw_Data!G215</f>
        <v>Africa</v>
      </c>
      <c r="H215" s="3" t="str">
        <f>Raw_Data!H215</f>
        <v>Tablet</v>
      </c>
      <c r="I215" s="3">
        <f>Raw_Data!I215</f>
        <v>8.99</v>
      </c>
      <c r="J215" s="3">
        <f>Raw_Data!J215</f>
        <v>1</v>
      </c>
      <c r="K215" s="3" t="str">
        <f>Raw_Data!K215</f>
        <v>Debit Card</v>
      </c>
      <c r="L215" s="3">
        <f>Raw_Data!L215</f>
        <v>3</v>
      </c>
      <c r="M215" s="3">
        <f>Raw_Data!M215</f>
        <v>0.14000000000000001</v>
      </c>
      <c r="N215" s="3" t="str">
        <f>Raw_Data!N215</f>
        <v>Horror</v>
      </c>
      <c r="O215" s="3" t="str">
        <f t="shared" si="30"/>
        <v>45-54</v>
      </c>
      <c r="P215" s="3" t="str">
        <f t="shared" si="31"/>
        <v>&lt;10h</v>
      </c>
      <c r="Q215" s="3" t="str">
        <f t="shared" si="32"/>
        <v>8-21d</v>
      </c>
      <c r="R215" s="3" t="str">
        <f t="shared" si="33"/>
        <v>Medium</v>
      </c>
      <c r="S215" s="3" t="str">
        <f t="shared" si="34"/>
        <v>Low</v>
      </c>
      <c r="T215" s="3" t="str">
        <f t="shared" si="35"/>
        <v>Churned</v>
      </c>
      <c r="U215" s="4">
        <f>1/(1+EXP(-(Predictive_Model!$B$5+((B215-Predictive_Model!$B$20)/Predictive_Model!$C$20)*Predictive_Model!$D$20+((E215-Predictive_Model!$B$21)/Predictive_Model!$C$21)*Predictive_Model!$D$21+((F215-Predictive_Model!$B$22)/Predictive_Model!$C$22)*Predictive_Model!$D$22+((I215-Predictive_Model!$B$23)/Predictive_Model!$C$23)*Predictive_Model!$D$23+((L215-Predictive_Model!$B$24)/Predictive_Model!$C$24)*Predictive_Model!$D$24+((M215-Predictive_Model!$B$25)/Predictive_Model!$C$25)*Predictive_Model!$D$25+IF(C215="Male",Predictive_Model!$D$31,IF(C215="Other",Predictive_Model!$D$32,0))+IF(D215="Premium",Predictive_Model!$D$34,IF(D215="Standard",Predictive_Model!$D$35,0))+IF(G215="Asia",Predictive_Model!$D$37,IF(G215="Europe",Predictive_Model!$D$38,IF(G215="North America",Predictive_Model!$D$39,IF(G215="Oceania",Predictive_Model!$D$40,IF(G215="South America",Predictive_Model!$D$41,0)))))+IF(H215="Laptop",Predictive_Model!$D$43,IF(H215="Mobile",Predictive_Model!$D$44,IF(H215="TV",Predictive_Model!$D$45,IF(H215="Tablet",Predictive_Model!$D$46,0))))+IF(K215="Crypto",Predictive_Model!$D$48,IF(K215="Debit Card",Predictive_Model!$D$49,IF(K215="Gift Card",Predictive_Model!$D$50,IF(K215="PayPal",Predictive_Model!$D$51,0))))+IF(N215="Comedy",Predictive_Model!$D$53,IF(N215="Documentary",Predictive_Model!$D$54,IF(N215="Drama",Predictive_Model!$D$55,IF(N215="Horror",Predictive_Model!$D$56,IF(N215="Romance",Predictive_Model!$D$57,IF(N215="Sci-Fi",Predictive_Model!$D$58,0)))))))))</f>
        <v>0.99398293508552993</v>
      </c>
      <c r="V215" s="3" t="str">
        <f t="shared" si="36"/>
        <v>Critical</v>
      </c>
      <c r="W215" s="6">
        <f t="shared" si="37"/>
        <v>8.99</v>
      </c>
      <c r="X215" s="3" t="str">
        <f t="shared" si="38"/>
        <v>Priority 2</v>
      </c>
      <c r="Y215" s="3" t="str">
        <f t="shared" si="39"/>
        <v>OK</v>
      </c>
    </row>
    <row r="216" spans="1:25" x14ac:dyDescent="0.25">
      <c r="A216" s="3" t="str">
        <f>Raw_Data!A216</f>
        <v>6354bb8b-9f9d-440d-bcaf-fb281e48866e</v>
      </c>
      <c r="B216" s="3">
        <f>Raw_Data!B216</f>
        <v>57</v>
      </c>
      <c r="C216" s="3" t="str">
        <f>Raw_Data!C216</f>
        <v>Female</v>
      </c>
      <c r="D216" s="3" t="str">
        <f>Raw_Data!D216</f>
        <v>Basic</v>
      </c>
      <c r="E216" s="3">
        <f>Raw_Data!E216</f>
        <v>15.75</v>
      </c>
      <c r="F216" s="3">
        <f>Raw_Data!F216</f>
        <v>1</v>
      </c>
      <c r="G216" s="3" t="str">
        <f>Raw_Data!G216</f>
        <v>Europe</v>
      </c>
      <c r="H216" s="3" t="str">
        <f>Raw_Data!H216</f>
        <v>Desktop</v>
      </c>
      <c r="I216" s="3">
        <f>Raw_Data!I216</f>
        <v>8.99</v>
      </c>
      <c r="J216" s="3">
        <f>Raw_Data!J216</f>
        <v>0</v>
      </c>
      <c r="K216" s="3" t="str">
        <f>Raw_Data!K216</f>
        <v>Crypto</v>
      </c>
      <c r="L216" s="3">
        <f>Raw_Data!L216</f>
        <v>3</v>
      </c>
      <c r="M216" s="3">
        <f>Raw_Data!M216</f>
        <v>7.88</v>
      </c>
      <c r="N216" s="3" t="str">
        <f>Raw_Data!N216</f>
        <v>Horror</v>
      </c>
      <c r="O216" s="3" t="str">
        <f t="shared" si="30"/>
        <v>55-70</v>
      </c>
      <c r="P216" s="3" t="str">
        <f t="shared" si="31"/>
        <v>10-24h</v>
      </c>
      <c r="Q216" s="3" t="str">
        <f t="shared" si="32"/>
        <v>0-7d</v>
      </c>
      <c r="R216" s="3" t="str">
        <f t="shared" si="33"/>
        <v>Medium</v>
      </c>
      <c r="S216" s="3" t="str">
        <f t="shared" si="34"/>
        <v>Low</v>
      </c>
      <c r="T216" s="3" t="str">
        <f t="shared" si="35"/>
        <v>Active</v>
      </c>
      <c r="U216" s="4">
        <f>1/(1+EXP(-(Predictive_Model!$B$5+((B216-Predictive_Model!$B$20)/Predictive_Model!$C$20)*Predictive_Model!$D$20+((E216-Predictive_Model!$B$21)/Predictive_Model!$C$21)*Predictive_Model!$D$21+((F216-Predictive_Model!$B$22)/Predictive_Model!$C$22)*Predictive_Model!$D$22+((I216-Predictive_Model!$B$23)/Predictive_Model!$C$23)*Predictive_Model!$D$23+((L216-Predictive_Model!$B$24)/Predictive_Model!$C$24)*Predictive_Model!$D$24+((M216-Predictive_Model!$B$25)/Predictive_Model!$C$25)*Predictive_Model!$D$25+IF(C216="Male",Predictive_Model!$D$31,IF(C216="Other",Predictive_Model!$D$32,0))+IF(D216="Premium",Predictive_Model!$D$34,IF(D216="Standard",Predictive_Model!$D$35,0))+IF(G216="Asia",Predictive_Model!$D$37,IF(G216="Europe",Predictive_Model!$D$38,IF(G216="North America",Predictive_Model!$D$39,IF(G216="Oceania",Predictive_Model!$D$40,IF(G216="South America",Predictive_Model!$D$41,0)))))+IF(H216="Laptop",Predictive_Model!$D$43,IF(H216="Mobile",Predictive_Model!$D$44,IF(H216="TV",Predictive_Model!$D$45,IF(H216="Tablet",Predictive_Model!$D$46,0))))+IF(K216="Crypto",Predictive_Model!$D$48,IF(K216="Debit Card",Predictive_Model!$D$49,IF(K216="Gift Card",Predictive_Model!$D$50,IF(K216="PayPal",Predictive_Model!$D$51,0))))+IF(N216="Comedy",Predictive_Model!$D$53,IF(N216="Documentary",Predictive_Model!$D$54,IF(N216="Drama",Predictive_Model!$D$55,IF(N216="Horror",Predictive_Model!$D$56,IF(N216="Romance",Predictive_Model!$D$57,IF(N216="Sci-Fi",Predictive_Model!$D$58,0)))))))))</f>
        <v>2.7984644953866948E-7</v>
      </c>
      <c r="V216" s="3" t="str">
        <f t="shared" si="36"/>
        <v>Low</v>
      </c>
      <c r="W216" s="6">
        <f t="shared" si="37"/>
        <v>2.5158195813526388E-6</v>
      </c>
      <c r="X216" s="3" t="str">
        <f t="shared" si="38"/>
        <v>Monitor</v>
      </c>
      <c r="Y216" s="3" t="str">
        <f t="shared" si="39"/>
        <v>OK</v>
      </c>
    </row>
    <row r="217" spans="1:25" x14ac:dyDescent="0.25">
      <c r="A217" s="3" t="str">
        <f>Raw_Data!A217</f>
        <v>c9c2f14e-1e0f-467a-90f5-e8512a867bf1</v>
      </c>
      <c r="B217" s="3">
        <f>Raw_Data!B217</f>
        <v>36</v>
      </c>
      <c r="C217" s="3" t="str">
        <f>Raw_Data!C217</f>
        <v>Female</v>
      </c>
      <c r="D217" s="3" t="str">
        <f>Raw_Data!D217</f>
        <v>Basic</v>
      </c>
      <c r="E217" s="3">
        <f>Raw_Data!E217</f>
        <v>3.58</v>
      </c>
      <c r="F217" s="3">
        <f>Raw_Data!F217</f>
        <v>14</v>
      </c>
      <c r="G217" s="3" t="str">
        <f>Raw_Data!G217</f>
        <v>North America</v>
      </c>
      <c r="H217" s="3" t="str">
        <f>Raw_Data!H217</f>
        <v>Tablet</v>
      </c>
      <c r="I217" s="3">
        <f>Raw_Data!I217</f>
        <v>8.99</v>
      </c>
      <c r="J217" s="3">
        <f>Raw_Data!J217</f>
        <v>1</v>
      </c>
      <c r="K217" s="3" t="str">
        <f>Raw_Data!K217</f>
        <v>PayPal</v>
      </c>
      <c r="L217" s="3">
        <f>Raw_Data!L217</f>
        <v>2</v>
      </c>
      <c r="M217" s="3">
        <f>Raw_Data!M217</f>
        <v>0.24</v>
      </c>
      <c r="N217" s="3" t="str">
        <f>Raw_Data!N217</f>
        <v>Romance</v>
      </c>
      <c r="O217" s="3" t="str">
        <f t="shared" si="30"/>
        <v>35-44</v>
      </c>
      <c r="P217" s="3" t="str">
        <f t="shared" si="31"/>
        <v>&lt;10h</v>
      </c>
      <c r="Q217" s="3" t="str">
        <f t="shared" si="32"/>
        <v>8-21d</v>
      </c>
      <c r="R217" s="3" t="str">
        <f t="shared" si="33"/>
        <v>Medium</v>
      </c>
      <c r="S217" s="3" t="str">
        <f t="shared" si="34"/>
        <v>Low</v>
      </c>
      <c r="T217" s="3" t="str">
        <f t="shared" si="35"/>
        <v>Churned</v>
      </c>
      <c r="U217" s="4">
        <f>1/(1+EXP(-(Predictive_Model!$B$5+((B217-Predictive_Model!$B$20)/Predictive_Model!$C$20)*Predictive_Model!$D$20+((E217-Predictive_Model!$B$21)/Predictive_Model!$C$21)*Predictive_Model!$D$21+((F217-Predictive_Model!$B$22)/Predictive_Model!$C$22)*Predictive_Model!$D$22+((I217-Predictive_Model!$B$23)/Predictive_Model!$C$23)*Predictive_Model!$D$23+((L217-Predictive_Model!$B$24)/Predictive_Model!$C$24)*Predictive_Model!$D$24+((M217-Predictive_Model!$B$25)/Predictive_Model!$C$25)*Predictive_Model!$D$25+IF(C217="Male",Predictive_Model!$D$31,IF(C217="Other",Predictive_Model!$D$32,0))+IF(D217="Premium",Predictive_Model!$D$34,IF(D217="Standard",Predictive_Model!$D$35,0))+IF(G217="Asia",Predictive_Model!$D$37,IF(G217="Europe",Predictive_Model!$D$38,IF(G217="North America",Predictive_Model!$D$39,IF(G217="Oceania",Predictive_Model!$D$40,IF(G217="South America",Predictive_Model!$D$41,0)))))+IF(H217="Laptop",Predictive_Model!$D$43,IF(H217="Mobile",Predictive_Model!$D$44,IF(H217="TV",Predictive_Model!$D$45,IF(H217="Tablet",Predictive_Model!$D$46,0))))+IF(K217="Crypto",Predictive_Model!$D$48,IF(K217="Debit Card",Predictive_Model!$D$49,IF(K217="Gift Card",Predictive_Model!$D$50,IF(K217="PayPal",Predictive_Model!$D$51,0))))+IF(N217="Comedy",Predictive_Model!$D$53,IF(N217="Documentary",Predictive_Model!$D$54,IF(N217="Drama",Predictive_Model!$D$55,IF(N217="Horror",Predictive_Model!$D$56,IF(N217="Romance",Predictive_Model!$D$57,IF(N217="Sci-Fi",Predictive_Model!$D$58,0)))))))))</f>
        <v>0.99641559620432085</v>
      </c>
      <c r="V217" s="3" t="str">
        <f t="shared" si="36"/>
        <v>Critical</v>
      </c>
      <c r="W217" s="6">
        <f t="shared" si="37"/>
        <v>8.99</v>
      </c>
      <c r="X217" s="3" t="str">
        <f t="shared" si="38"/>
        <v>Priority 2</v>
      </c>
      <c r="Y217" s="3" t="str">
        <f t="shared" si="39"/>
        <v>OK</v>
      </c>
    </row>
    <row r="218" spans="1:25" x14ac:dyDescent="0.25">
      <c r="A218" s="3" t="str">
        <f>Raw_Data!A218</f>
        <v>73b4ab33-132d-4c64-b52d-c9aa2e2f85d6</v>
      </c>
      <c r="B218" s="3">
        <f>Raw_Data!B218</f>
        <v>67</v>
      </c>
      <c r="C218" s="3" t="str">
        <f>Raw_Data!C218</f>
        <v>Other</v>
      </c>
      <c r="D218" s="3" t="str">
        <f>Raw_Data!D218</f>
        <v>Standard</v>
      </c>
      <c r="E218" s="3">
        <f>Raw_Data!E218</f>
        <v>14.58</v>
      </c>
      <c r="F218" s="3">
        <f>Raw_Data!F218</f>
        <v>18</v>
      </c>
      <c r="G218" s="3" t="str">
        <f>Raw_Data!G218</f>
        <v>Europe</v>
      </c>
      <c r="H218" s="3" t="str">
        <f>Raw_Data!H218</f>
        <v>Desktop</v>
      </c>
      <c r="I218" s="3">
        <f>Raw_Data!I218</f>
        <v>13.99</v>
      </c>
      <c r="J218" s="3">
        <f>Raw_Data!J218</f>
        <v>0</v>
      </c>
      <c r="K218" s="3" t="str">
        <f>Raw_Data!K218</f>
        <v>Credit Card</v>
      </c>
      <c r="L218" s="3">
        <f>Raw_Data!L218</f>
        <v>2</v>
      </c>
      <c r="M218" s="3">
        <f>Raw_Data!M218</f>
        <v>0.77</v>
      </c>
      <c r="N218" s="3" t="str">
        <f>Raw_Data!N218</f>
        <v>Sci-Fi</v>
      </c>
      <c r="O218" s="3" t="str">
        <f t="shared" si="30"/>
        <v>55-70</v>
      </c>
      <c r="P218" s="3" t="str">
        <f t="shared" si="31"/>
        <v>10-24h</v>
      </c>
      <c r="Q218" s="3" t="str">
        <f t="shared" si="32"/>
        <v>8-21d</v>
      </c>
      <c r="R218" s="3" t="str">
        <f t="shared" si="33"/>
        <v>Medium</v>
      </c>
      <c r="S218" s="3" t="str">
        <f t="shared" si="34"/>
        <v>Mid</v>
      </c>
      <c r="T218" s="3" t="str">
        <f t="shared" si="35"/>
        <v>Active</v>
      </c>
      <c r="U218" s="4">
        <f>1/(1+EXP(-(Predictive_Model!$B$5+((B218-Predictive_Model!$B$20)/Predictive_Model!$C$20)*Predictive_Model!$D$20+((E218-Predictive_Model!$B$21)/Predictive_Model!$C$21)*Predictive_Model!$D$21+((F218-Predictive_Model!$B$22)/Predictive_Model!$C$22)*Predictive_Model!$D$22+((I218-Predictive_Model!$B$23)/Predictive_Model!$C$23)*Predictive_Model!$D$23+((L218-Predictive_Model!$B$24)/Predictive_Model!$C$24)*Predictive_Model!$D$24+((M218-Predictive_Model!$B$25)/Predictive_Model!$C$25)*Predictive_Model!$D$25+IF(C218="Male",Predictive_Model!$D$31,IF(C218="Other",Predictive_Model!$D$32,0))+IF(D218="Premium",Predictive_Model!$D$34,IF(D218="Standard",Predictive_Model!$D$35,0))+IF(G218="Asia",Predictive_Model!$D$37,IF(G218="Europe",Predictive_Model!$D$38,IF(G218="North America",Predictive_Model!$D$39,IF(G218="Oceania",Predictive_Model!$D$40,IF(G218="South America",Predictive_Model!$D$41,0)))))+IF(H218="Laptop",Predictive_Model!$D$43,IF(H218="Mobile",Predictive_Model!$D$44,IF(H218="TV",Predictive_Model!$D$45,IF(H218="Tablet",Predictive_Model!$D$46,0))))+IF(K218="Crypto",Predictive_Model!$D$48,IF(K218="Debit Card",Predictive_Model!$D$49,IF(K218="Gift Card",Predictive_Model!$D$50,IF(K218="PayPal",Predictive_Model!$D$51,0))))+IF(N218="Comedy",Predictive_Model!$D$53,IF(N218="Documentary",Predictive_Model!$D$54,IF(N218="Drama",Predictive_Model!$D$55,IF(N218="Horror",Predictive_Model!$D$56,IF(N218="Romance",Predictive_Model!$D$57,IF(N218="Sci-Fi",Predictive_Model!$D$58,0)))))))))</f>
        <v>0.28352283810993428</v>
      </c>
      <c r="V218" s="3" t="str">
        <f t="shared" si="36"/>
        <v>Medium</v>
      </c>
      <c r="W218" s="6">
        <f t="shared" si="37"/>
        <v>3.9664845051579807</v>
      </c>
      <c r="X218" s="3" t="str">
        <f t="shared" si="38"/>
        <v>Monitor</v>
      </c>
      <c r="Y218" s="3" t="str">
        <f t="shared" si="39"/>
        <v>OK</v>
      </c>
    </row>
    <row r="219" spans="1:25" x14ac:dyDescent="0.25">
      <c r="A219" s="3" t="str">
        <f>Raw_Data!A219</f>
        <v>a03703b4-96da-4fc9-ab23-dc087a013b7d</v>
      </c>
      <c r="B219" s="3">
        <f>Raw_Data!B219</f>
        <v>66</v>
      </c>
      <c r="C219" s="3" t="str">
        <f>Raw_Data!C219</f>
        <v>Other</v>
      </c>
      <c r="D219" s="3" t="str">
        <f>Raw_Data!D219</f>
        <v>Standard</v>
      </c>
      <c r="E219" s="3">
        <f>Raw_Data!E219</f>
        <v>1.42</v>
      </c>
      <c r="F219" s="3">
        <f>Raw_Data!F219</f>
        <v>57</v>
      </c>
      <c r="G219" s="3" t="str">
        <f>Raw_Data!G219</f>
        <v>Europe</v>
      </c>
      <c r="H219" s="3" t="str">
        <f>Raw_Data!H219</f>
        <v>Laptop</v>
      </c>
      <c r="I219" s="3">
        <f>Raw_Data!I219</f>
        <v>13.99</v>
      </c>
      <c r="J219" s="3">
        <f>Raw_Data!J219</f>
        <v>1</v>
      </c>
      <c r="K219" s="3" t="str">
        <f>Raw_Data!K219</f>
        <v>Gift Card</v>
      </c>
      <c r="L219" s="3">
        <f>Raw_Data!L219</f>
        <v>3</v>
      </c>
      <c r="M219" s="3">
        <f>Raw_Data!M219</f>
        <v>0.02</v>
      </c>
      <c r="N219" s="3" t="str">
        <f>Raw_Data!N219</f>
        <v>Drama</v>
      </c>
      <c r="O219" s="3" t="str">
        <f t="shared" si="30"/>
        <v>55-70</v>
      </c>
      <c r="P219" s="3" t="str">
        <f t="shared" si="31"/>
        <v>&lt;10h</v>
      </c>
      <c r="Q219" s="3" t="str">
        <f t="shared" si="32"/>
        <v>46-60d</v>
      </c>
      <c r="R219" s="3" t="str">
        <f t="shared" si="33"/>
        <v>Low</v>
      </c>
      <c r="S219" s="3" t="str">
        <f t="shared" si="34"/>
        <v>Mid</v>
      </c>
      <c r="T219" s="3" t="str">
        <f t="shared" si="35"/>
        <v>Churned</v>
      </c>
      <c r="U219" s="4">
        <f>1/(1+EXP(-(Predictive_Model!$B$5+((B219-Predictive_Model!$B$20)/Predictive_Model!$C$20)*Predictive_Model!$D$20+((E219-Predictive_Model!$B$21)/Predictive_Model!$C$21)*Predictive_Model!$D$21+((F219-Predictive_Model!$B$22)/Predictive_Model!$C$22)*Predictive_Model!$D$22+((I219-Predictive_Model!$B$23)/Predictive_Model!$C$23)*Predictive_Model!$D$23+((L219-Predictive_Model!$B$24)/Predictive_Model!$C$24)*Predictive_Model!$D$24+((M219-Predictive_Model!$B$25)/Predictive_Model!$C$25)*Predictive_Model!$D$25+IF(C219="Male",Predictive_Model!$D$31,IF(C219="Other",Predictive_Model!$D$32,0))+IF(D219="Premium",Predictive_Model!$D$34,IF(D219="Standard",Predictive_Model!$D$35,0))+IF(G219="Asia",Predictive_Model!$D$37,IF(G219="Europe",Predictive_Model!$D$38,IF(G219="North America",Predictive_Model!$D$39,IF(G219="Oceania",Predictive_Model!$D$40,IF(G219="South America",Predictive_Model!$D$41,0)))))+IF(H219="Laptop",Predictive_Model!$D$43,IF(H219="Mobile",Predictive_Model!$D$44,IF(H219="TV",Predictive_Model!$D$45,IF(H219="Tablet",Predictive_Model!$D$46,0))))+IF(K219="Crypto",Predictive_Model!$D$48,IF(K219="Debit Card",Predictive_Model!$D$49,IF(K219="Gift Card",Predictive_Model!$D$50,IF(K219="PayPal",Predictive_Model!$D$51,0))))+IF(N219="Comedy",Predictive_Model!$D$53,IF(N219="Documentary",Predictive_Model!$D$54,IF(N219="Drama",Predictive_Model!$D$55,IF(N219="Horror",Predictive_Model!$D$56,IF(N219="Romance",Predictive_Model!$D$57,IF(N219="Sci-Fi",Predictive_Model!$D$58,0)))))))))</f>
        <v>0.99990625816931478</v>
      </c>
      <c r="V219" s="3" t="str">
        <f t="shared" si="36"/>
        <v>Critical</v>
      </c>
      <c r="W219" s="6">
        <f t="shared" si="37"/>
        <v>13.99</v>
      </c>
      <c r="X219" s="3" t="str">
        <f t="shared" si="38"/>
        <v>Priority 2</v>
      </c>
      <c r="Y219" s="3" t="str">
        <f t="shared" si="39"/>
        <v>OK</v>
      </c>
    </row>
    <row r="220" spans="1:25" x14ac:dyDescent="0.25">
      <c r="A220" s="3" t="str">
        <f>Raw_Data!A220</f>
        <v>8e10ed31-6232-49d2-9def-3cb40206c216</v>
      </c>
      <c r="B220" s="3">
        <f>Raw_Data!B220</f>
        <v>42</v>
      </c>
      <c r="C220" s="3" t="str">
        <f>Raw_Data!C220</f>
        <v>Female</v>
      </c>
      <c r="D220" s="3" t="str">
        <f>Raw_Data!D220</f>
        <v>Basic</v>
      </c>
      <c r="E220" s="3">
        <f>Raw_Data!E220</f>
        <v>2.98</v>
      </c>
      <c r="F220" s="3">
        <f>Raw_Data!F220</f>
        <v>29</v>
      </c>
      <c r="G220" s="3" t="str">
        <f>Raw_Data!G220</f>
        <v>Asia</v>
      </c>
      <c r="H220" s="3" t="str">
        <f>Raw_Data!H220</f>
        <v>TV</v>
      </c>
      <c r="I220" s="3">
        <f>Raw_Data!I220</f>
        <v>8.99</v>
      </c>
      <c r="J220" s="3">
        <f>Raw_Data!J220</f>
        <v>1</v>
      </c>
      <c r="K220" s="3" t="str">
        <f>Raw_Data!K220</f>
        <v>Crypto</v>
      </c>
      <c r="L220" s="3">
        <f>Raw_Data!L220</f>
        <v>4</v>
      </c>
      <c r="M220" s="3">
        <f>Raw_Data!M220</f>
        <v>0.1</v>
      </c>
      <c r="N220" s="3" t="str">
        <f>Raw_Data!N220</f>
        <v>Comedy</v>
      </c>
      <c r="O220" s="3" t="str">
        <f t="shared" si="30"/>
        <v>35-44</v>
      </c>
      <c r="P220" s="3" t="str">
        <f t="shared" si="31"/>
        <v>&lt;10h</v>
      </c>
      <c r="Q220" s="3" t="str">
        <f t="shared" si="32"/>
        <v>22-45d</v>
      </c>
      <c r="R220" s="3" t="str">
        <f t="shared" si="33"/>
        <v>Medium</v>
      </c>
      <c r="S220" s="3" t="str">
        <f t="shared" si="34"/>
        <v>Low</v>
      </c>
      <c r="T220" s="3" t="str">
        <f t="shared" si="35"/>
        <v>Churned</v>
      </c>
      <c r="U220" s="4">
        <f>1/(1+EXP(-(Predictive_Model!$B$5+((B220-Predictive_Model!$B$20)/Predictive_Model!$C$20)*Predictive_Model!$D$20+((E220-Predictive_Model!$B$21)/Predictive_Model!$C$21)*Predictive_Model!$D$21+((F220-Predictive_Model!$B$22)/Predictive_Model!$C$22)*Predictive_Model!$D$22+((I220-Predictive_Model!$B$23)/Predictive_Model!$C$23)*Predictive_Model!$D$23+((L220-Predictive_Model!$B$24)/Predictive_Model!$C$24)*Predictive_Model!$D$24+((M220-Predictive_Model!$B$25)/Predictive_Model!$C$25)*Predictive_Model!$D$25+IF(C220="Male",Predictive_Model!$D$31,IF(C220="Other",Predictive_Model!$D$32,0))+IF(D220="Premium",Predictive_Model!$D$34,IF(D220="Standard",Predictive_Model!$D$35,0))+IF(G220="Asia",Predictive_Model!$D$37,IF(G220="Europe",Predictive_Model!$D$38,IF(G220="North America",Predictive_Model!$D$39,IF(G220="Oceania",Predictive_Model!$D$40,IF(G220="South America",Predictive_Model!$D$41,0)))))+IF(H220="Laptop",Predictive_Model!$D$43,IF(H220="Mobile",Predictive_Model!$D$44,IF(H220="TV",Predictive_Model!$D$45,IF(H220="Tablet",Predictive_Model!$D$46,0))))+IF(K220="Crypto",Predictive_Model!$D$48,IF(K220="Debit Card",Predictive_Model!$D$49,IF(K220="Gift Card",Predictive_Model!$D$50,IF(K220="PayPal",Predictive_Model!$D$51,0))))+IF(N220="Comedy",Predictive_Model!$D$53,IF(N220="Documentary",Predictive_Model!$D$54,IF(N220="Drama",Predictive_Model!$D$55,IF(N220="Horror",Predictive_Model!$D$56,IF(N220="Romance",Predictive_Model!$D$57,IF(N220="Sci-Fi",Predictive_Model!$D$58,0)))))))))</f>
        <v>0.99050235604868841</v>
      </c>
      <c r="V220" s="3" t="str">
        <f t="shared" si="36"/>
        <v>Critical</v>
      </c>
      <c r="W220" s="6">
        <f t="shared" si="37"/>
        <v>8.99</v>
      </c>
      <c r="X220" s="3" t="str">
        <f t="shared" si="38"/>
        <v>Priority 2</v>
      </c>
      <c r="Y220" s="3" t="str">
        <f t="shared" si="39"/>
        <v>OK</v>
      </c>
    </row>
    <row r="221" spans="1:25" x14ac:dyDescent="0.25">
      <c r="A221" s="3" t="str">
        <f>Raw_Data!A221</f>
        <v>2c8412ce-38b1-4edd-9a05-23df72e6ec65</v>
      </c>
      <c r="B221" s="3">
        <f>Raw_Data!B221</f>
        <v>34</v>
      </c>
      <c r="C221" s="3" t="str">
        <f>Raw_Data!C221</f>
        <v>Female</v>
      </c>
      <c r="D221" s="3" t="str">
        <f>Raw_Data!D221</f>
        <v>Standard</v>
      </c>
      <c r="E221" s="3">
        <f>Raw_Data!E221</f>
        <v>0.68</v>
      </c>
      <c r="F221" s="3">
        <f>Raw_Data!F221</f>
        <v>42</v>
      </c>
      <c r="G221" s="3" t="str">
        <f>Raw_Data!G221</f>
        <v>Africa</v>
      </c>
      <c r="H221" s="3" t="str">
        <f>Raw_Data!H221</f>
        <v>Desktop</v>
      </c>
      <c r="I221" s="3">
        <f>Raw_Data!I221</f>
        <v>13.99</v>
      </c>
      <c r="J221" s="3">
        <f>Raw_Data!J221</f>
        <v>1</v>
      </c>
      <c r="K221" s="3" t="str">
        <f>Raw_Data!K221</f>
        <v>Crypto</v>
      </c>
      <c r="L221" s="3">
        <f>Raw_Data!L221</f>
        <v>2</v>
      </c>
      <c r="M221" s="3">
        <f>Raw_Data!M221</f>
        <v>0.02</v>
      </c>
      <c r="N221" s="3" t="str">
        <f>Raw_Data!N221</f>
        <v>Comedy</v>
      </c>
      <c r="O221" s="3" t="str">
        <f t="shared" si="30"/>
        <v>25-34</v>
      </c>
      <c r="P221" s="3" t="str">
        <f t="shared" si="31"/>
        <v>&lt;10h</v>
      </c>
      <c r="Q221" s="3" t="str">
        <f t="shared" si="32"/>
        <v>22-45d</v>
      </c>
      <c r="R221" s="3" t="str">
        <f t="shared" si="33"/>
        <v>Medium</v>
      </c>
      <c r="S221" s="3" t="str">
        <f t="shared" si="34"/>
        <v>Mid</v>
      </c>
      <c r="T221" s="3" t="str">
        <f t="shared" si="35"/>
        <v>Churned</v>
      </c>
      <c r="U221" s="4">
        <f>1/(1+EXP(-(Predictive_Model!$B$5+((B221-Predictive_Model!$B$20)/Predictive_Model!$C$20)*Predictive_Model!$D$20+((E221-Predictive_Model!$B$21)/Predictive_Model!$C$21)*Predictive_Model!$D$21+((F221-Predictive_Model!$B$22)/Predictive_Model!$C$22)*Predictive_Model!$D$22+((I221-Predictive_Model!$B$23)/Predictive_Model!$C$23)*Predictive_Model!$D$23+((L221-Predictive_Model!$B$24)/Predictive_Model!$C$24)*Predictive_Model!$D$24+((M221-Predictive_Model!$B$25)/Predictive_Model!$C$25)*Predictive_Model!$D$25+IF(C221="Male",Predictive_Model!$D$31,IF(C221="Other",Predictive_Model!$D$32,0))+IF(D221="Premium",Predictive_Model!$D$34,IF(D221="Standard",Predictive_Model!$D$35,0))+IF(G221="Asia",Predictive_Model!$D$37,IF(G221="Europe",Predictive_Model!$D$38,IF(G221="North America",Predictive_Model!$D$39,IF(G221="Oceania",Predictive_Model!$D$40,IF(G221="South America",Predictive_Model!$D$41,0)))))+IF(H221="Laptop",Predictive_Model!$D$43,IF(H221="Mobile",Predictive_Model!$D$44,IF(H221="TV",Predictive_Model!$D$45,IF(H221="Tablet",Predictive_Model!$D$46,0))))+IF(K221="Crypto",Predictive_Model!$D$48,IF(K221="Debit Card",Predictive_Model!$D$49,IF(K221="Gift Card",Predictive_Model!$D$50,IF(K221="PayPal",Predictive_Model!$D$51,0))))+IF(N221="Comedy",Predictive_Model!$D$53,IF(N221="Documentary",Predictive_Model!$D$54,IF(N221="Drama",Predictive_Model!$D$55,IF(N221="Horror",Predictive_Model!$D$56,IF(N221="Romance",Predictive_Model!$D$57,IF(N221="Sci-Fi",Predictive_Model!$D$58,0)))))))))</f>
        <v>0.99966351488228677</v>
      </c>
      <c r="V221" s="3" t="str">
        <f t="shared" si="36"/>
        <v>Critical</v>
      </c>
      <c r="W221" s="6">
        <f t="shared" si="37"/>
        <v>13.99</v>
      </c>
      <c r="X221" s="3" t="str">
        <f t="shared" si="38"/>
        <v>Priority 2</v>
      </c>
      <c r="Y221" s="3" t="str">
        <f t="shared" si="39"/>
        <v>OK</v>
      </c>
    </row>
    <row r="222" spans="1:25" x14ac:dyDescent="0.25">
      <c r="A222" s="3" t="str">
        <f>Raw_Data!A222</f>
        <v>06d02ff5-4241-48cf-88cd-83e965c477fa</v>
      </c>
      <c r="B222" s="3">
        <f>Raw_Data!B222</f>
        <v>49</v>
      </c>
      <c r="C222" s="3" t="str">
        <f>Raw_Data!C222</f>
        <v>Other</v>
      </c>
      <c r="D222" s="3" t="str">
        <f>Raw_Data!D222</f>
        <v>Standard</v>
      </c>
      <c r="E222" s="3">
        <f>Raw_Data!E222</f>
        <v>2.2599999999999998</v>
      </c>
      <c r="F222" s="3">
        <f>Raw_Data!F222</f>
        <v>31</v>
      </c>
      <c r="G222" s="3" t="str">
        <f>Raw_Data!G222</f>
        <v>Europe</v>
      </c>
      <c r="H222" s="3" t="str">
        <f>Raw_Data!H222</f>
        <v>Laptop</v>
      </c>
      <c r="I222" s="3">
        <f>Raw_Data!I222</f>
        <v>13.99</v>
      </c>
      <c r="J222" s="3">
        <f>Raw_Data!J222</f>
        <v>1</v>
      </c>
      <c r="K222" s="3" t="str">
        <f>Raw_Data!K222</f>
        <v>PayPal</v>
      </c>
      <c r="L222" s="3">
        <f>Raw_Data!L222</f>
        <v>5</v>
      </c>
      <c r="M222" s="3">
        <f>Raw_Data!M222</f>
        <v>7.0000000000000007E-2</v>
      </c>
      <c r="N222" s="3" t="str">
        <f>Raw_Data!N222</f>
        <v>Comedy</v>
      </c>
      <c r="O222" s="3" t="str">
        <f t="shared" si="30"/>
        <v>45-54</v>
      </c>
      <c r="P222" s="3" t="str">
        <f t="shared" si="31"/>
        <v>&lt;10h</v>
      </c>
      <c r="Q222" s="3" t="str">
        <f t="shared" si="32"/>
        <v>22-45d</v>
      </c>
      <c r="R222" s="3" t="str">
        <f t="shared" si="33"/>
        <v>Medium</v>
      </c>
      <c r="S222" s="3" t="str">
        <f t="shared" si="34"/>
        <v>Mid</v>
      </c>
      <c r="T222" s="3" t="str">
        <f t="shared" si="35"/>
        <v>Churned</v>
      </c>
      <c r="U222" s="4">
        <f>1/(1+EXP(-(Predictive_Model!$B$5+((B222-Predictive_Model!$B$20)/Predictive_Model!$C$20)*Predictive_Model!$D$20+((E222-Predictive_Model!$B$21)/Predictive_Model!$C$21)*Predictive_Model!$D$21+((F222-Predictive_Model!$B$22)/Predictive_Model!$C$22)*Predictive_Model!$D$22+((I222-Predictive_Model!$B$23)/Predictive_Model!$C$23)*Predictive_Model!$D$23+((L222-Predictive_Model!$B$24)/Predictive_Model!$C$24)*Predictive_Model!$D$24+((M222-Predictive_Model!$B$25)/Predictive_Model!$C$25)*Predictive_Model!$D$25+IF(C222="Male",Predictive_Model!$D$31,IF(C222="Other",Predictive_Model!$D$32,0))+IF(D222="Premium",Predictive_Model!$D$34,IF(D222="Standard",Predictive_Model!$D$35,0))+IF(G222="Asia",Predictive_Model!$D$37,IF(G222="Europe",Predictive_Model!$D$38,IF(G222="North America",Predictive_Model!$D$39,IF(G222="Oceania",Predictive_Model!$D$40,IF(G222="South America",Predictive_Model!$D$41,0)))))+IF(H222="Laptop",Predictive_Model!$D$43,IF(H222="Mobile",Predictive_Model!$D$44,IF(H222="TV",Predictive_Model!$D$45,IF(H222="Tablet",Predictive_Model!$D$46,0))))+IF(K222="Crypto",Predictive_Model!$D$48,IF(K222="Debit Card",Predictive_Model!$D$49,IF(K222="Gift Card",Predictive_Model!$D$50,IF(K222="PayPal",Predictive_Model!$D$51,0))))+IF(N222="Comedy",Predictive_Model!$D$53,IF(N222="Documentary",Predictive_Model!$D$54,IF(N222="Drama",Predictive_Model!$D$55,IF(N222="Horror",Predictive_Model!$D$56,IF(N222="Romance",Predictive_Model!$D$57,IF(N222="Sci-Fi",Predictive_Model!$D$58,0)))))))))</f>
        <v>0.96706510407952995</v>
      </c>
      <c r="V222" s="3" t="str">
        <f t="shared" si="36"/>
        <v>Critical</v>
      </c>
      <c r="W222" s="6">
        <f t="shared" si="37"/>
        <v>13.99</v>
      </c>
      <c r="X222" s="3" t="str">
        <f t="shared" si="38"/>
        <v>Priority 2</v>
      </c>
      <c r="Y222" s="3" t="str">
        <f t="shared" si="39"/>
        <v>OK</v>
      </c>
    </row>
    <row r="223" spans="1:25" x14ac:dyDescent="0.25">
      <c r="A223" s="3" t="str">
        <f>Raw_Data!A223</f>
        <v>feb1f73a-8cc1-44c9-a58e-83bc8d1fd127</v>
      </c>
      <c r="B223" s="3">
        <f>Raw_Data!B223</f>
        <v>66</v>
      </c>
      <c r="C223" s="3" t="str">
        <f>Raw_Data!C223</f>
        <v>Female</v>
      </c>
      <c r="D223" s="3" t="str">
        <f>Raw_Data!D223</f>
        <v>Basic</v>
      </c>
      <c r="E223" s="3">
        <f>Raw_Data!E223</f>
        <v>6.93</v>
      </c>
      <c r="F223" s="3">
        <f>Raw_Data!F223</f>
        <v>47</v>
      </c>
      <c r="G223" s="3" t="str">
        <f>Raw_Data!G223</f>
        <v>South America</v>
      </c>
      <c r="H223" s="3" t="str">
        <f>Raw_Data!H223</f>
        <v>Tablet</v>
      </c>
      <c r="I223" s="3">
        <f>Raw_Data!I223</f>
        <v>8.99</v>
      </c>
      <c r="J223" s="3">
        <f>Raw_Data!J223</f>
        <v>1</v>
      </c>
      <c r="K223" s="3" t="str">
        <f>Raw_Data!K223</f>
        <v>PayPal</v>
      </c>
      <c r="L223" s="3">
        <f>Raw_Data!L223</f>
        <v>3</v>
      </c>
      <c r="M223" s="3">
        <f>Raw_Data!M223</f>
        <v>0.14000000000000001</v>
      </c>
      <c r="N223" s="3" t="str">
        <f>Raw_Data!N223</f>
        <v>Sci-Fi</v>
      </c>
      <c r="O223" s="3" t="str">
        <f t="shared" si="30"/>
        <v>55-70</v>
      </c>
      <c r="P223" s="3" t="str">
        <f t="shared" si="31"/>
        <v>&lt;10h</v>
      </c>
      <c r="Q223" s="3" t="str">
        <f t="shared" si="32"/>
        <v>46-60d</v>
      </c>
      <c r="R223" s="3" t="str">
        <f t="shared" si="33"/>
        <v>Low</v>
      </c>
      <c r="S223" s="3" t="str">
        <f t="shared" si="34"/>
        <v>Low</v>
      </c>
      <c r="T223" s="3" t="str">
        <f t="shared" si="35"/>
        <v>Churned</v>
      </c>
      <c r="U223" s="4">
        <f>1/(1+EXP(-(Predictive_Model!$B$5+((B223-Predictive_Model!$B$20)/Predictive_Model!$C$20)*Predictive_Model!$D$20+((E223-Predictive_Model!$B$21)/Predictive_Model!$C$21)*Predictive_Model!$D$21+((F223-Predictive_Model!$B$22)/Predictive_Model!$C$22)*Predictive_Model!$D$22+((I223-Predictive_Model!$B$23)/Predictive_Model!$C$23)*Predictive_Model!$D$23+((L223-Predictive_Model!$B$24)/Predictive_Model!$C$24)*Predictive_Model!$D$24+((M223-Predictive_Model!$B$25)/Predictive_Model!$C$25)*Predictive_Model!$D$25+IF(C223="Male",Predictive_Model!$D$31,IF(C223="Other",Predictive_Model!$D$32,0))+IF(D223="Premium",Predictive_Model!$D$34,IF(D223="Standard",Predictive_Model!$D$35,0))+IF(G223="Asia",Predictive_Model!$D$37,IF(G223="Europe",Predictive_Model!$D$38,IF(G223="North America",Predictive_Model!$D$39,IF(G223="Oceania",Predictive_Model!$D$40,IF(G223="South America",Predictive_Model!$D$41,0)))))+IF(H223="Laptop",Predictive_Model!$D$43,IF(H223="Mobile",Predictive_Model!$D$44,IF(H223="TV",Predictive_Model!$D$45,IF(H223="Tablet",Predictive_Model!$D$46,0))))+IF(K223="Crypto",Predictive_Model!$D$48,IF(K223="Debit Card",Predictive_Model!$D$49,IF(K223="Gift Card",Predictive_Model!$D$50,IF(K223="PayPal",Predictive_Model!$D$51,0))))+IF(N223="Comedy",Predictive_Model!$D$53,IF(N223="Documentary",Predictive_Model!$D$54,IF(N223="Drama",Predictive_Model!$D$55,IF(N223="Horror",Predictive_Model!$D$56,IF(N223="Romance",Predictive_Model!$D$57,IF(N223="Sci-Fi",Predictive_Model!$D$58,0)))))))))</f>
        <v>0.99976236696931942</v>
      </c>
      <c r="V223" s="3" t="str">
        <f t="shared" si="36"/>
        <v>Critical</v>
      </c>
      <c r="W223" s="6">
        <f t="shared" si="37"/>
        <v>8.99</v>
      </c>
      <c r="X223" s="3" t="str">
        <f t="shared" si="38"/>
        <v>Priority 2</v>
      </c>
      <c r="Y223" s="3" t="str">
        <f t="shared" si="39"/>
        <v>OK</v>
      </c>
    </row>
    <row r="224" spans="1:25" x14ac:dyDescent="0.25">
      <c r="A224" s="3" t="str">
        <f>Raw_Data!A224</f>
        <v>8f511109-28d6-4502-bb4a-02a31d2fd9b1</v>
      </c>
      <c r="B224" s="3">
        <f>Raw_Data!B224</f>
        <v>24</v>
      </c>
      <c r="C224" s="3" t="str">
        <f>Raw_Data!C224</f>
        <v>Female</v>
      </c>
      <c r="D224" s="3" t="str">
        <f>Raw_Data!D224</f>
        <v>Premium</v>
      </c>
      <c r="E224" s="3">
        <f>Raw_Data!E224</f>
        <v>11.67</v>
      </c>
      <c r="F224" s="3">
        <f>Raw_Data!F224</f>
        <v>31</v>
      </c>
      <c r="G224" s="3" t="str">
        <f>Raw_Data!G224</f>
        <v>Oceania</v>
      </c>
      <c r="H224" s="3" t="str">
        <f>Raw_Data!H224</f>
        <v>Mobile</v>
      </c>
      <c r="I224" s="3">
        <f>Raw_Data!I224</f>
        <v>17.989999999999998</v>
      </c>
      <c r="J224" s="3">
        <f>Raw_Data!J224</f>
        <v>1</v>
      </c>
      <c r="K224" s="3" t="str">
        <f>Raw_Data!K224</f>
        <v>Crypto</v>
      </c>
      <c r="L224" s="3">
        <f>Raw_Data!L224</f>
        <v>3</v>
      </c>
      <c r="M224" s="3">
        <f>Raw_Data!M224</f>
        <v>0.36</v>
      </c>
      <c r="N224" s="3" t="str">
        <f>Raw_Data!N224</f>
        <v>Sci-Fi</v>
      </c>
      <c r="O224" s="3" t="str">
        <f t="shared" si="30"/>
        <v>18-24</v>
      </c>
      <c r="P224" s="3" t="str">
        <f t="shared" si="31"/>
        <v>10-24h</v>
      </c>
      <c r="Q224" s="3" t="str">
        <f t="shared" si="32"/>
        <v>22-45d</v>
      </c>
      <c r="R224" s="3" t="str">
        <f t="shared" si="33"/>
        <v>Medium</v>
      </c>
      <c r="S224" s="3" t="str">
        <f t="shared" si="34"/>
        <v>High</v>
      </c>
      <c r="T224" s="3" t="str">
        <f t="shared" si="35"/>
        <v>Churned</v>
      </c>
      <c r="U224" s="4">
        <f>1/(1+EXP(-(Predictive_Model!$B$5+((B224-Predictive_Model!$B$20)/Predictive_Model!$C$20)*Predictive_Model!$D$20+((E224-Predictive_Model!$B$21)/Predictive_Model!$C$21)*Predictive_Model!$D$21+((F224-Predictive_Model!$B$22)/Predictive_Model!$C$22)*Predictive_Model!$D$22+((I224-Predictive_Model!$B$23)/Predictive_Model!$C$23)*Predictive_Model!$D$23+((L224-Predictive_Model!$B$24)/Predictive_Model!$C$24)*Predictive_Model!$D$24+((M224-Predictive_Model!$B$25)/Predictive_Model!$C$25)*Predictive_Model!$D$25+IF(C224="Male",Predictive_Model!$D$31,IF(C224="Other",Predictive_Model!$D$32,0))+IF(D224="Premium",Predictive_Model!$D$34,IF(D224="Standard",Predictive_Model!$D$35,0))+IF(G224="Asia",Predictive_Model!$D$37,IF(G224="Europe",Predictive_Model!$D$38,IF(G224="North America",Predictive_Model!$D$39,IF(G224="Oceania",Predictive_Model!$D$40,IF(G224="South America",Predictive_Model!$D$41,0)))))+IF(H224="Laptop",Predictive_Model!$D$43,IF(H224="Mobile",Predictive_Model!$D$44,IF(H224="TV",Predictive_Model!$D$45,IF(H224="Tablet",Predictive_Model!$D$46,0))))+IF(K224="Crypto",Predictive_Model!$D$48,IF(K224="Debit Card",Predictive_Model!$D$49,IF(K224="Gift Card",Predictive_Model!$D$50,IF(K224="PayPal",Predictive_Model!$D$51,0))))+IF(N224="Comedy",Predictive_Model!$D$53,IF(N224="Documentary",Predictive_Model!$D$54,IF(N224="Drama",Predictive_Model!$D$55,IF(N224="Horror",Predictive_Model!$D$56,IF(N224="Romance",Predictive_Model!$D$57,IF(N224="Sci-Fi",Predictive_Model!$D$58,0)))))))))</f>
        <v>0.8522900434350793</v>
      </c>
      <c r="V224" s="3" t="str">
        <f t="shared" si="36"/>
        <v>Critical</v>
      </c>
      <c r="W224" s="6">
        <f t="shared" si="37"/>
        <v>17.989999999999998</v>
      </c>
      <c r="X224" s="3" t="str">
        <f t="shared" si="38"/>
        <v>Priority 1</v>
      </c>
      <c r="Y224" s="3" t="str">
        <f t="shared" si="39"/>
        <v>OK</v>
      </c>
    </row>
    <row r="225" spans="1:25" x14ac:dyDescent="0.25">
      <c r="A225" s="3" t="str">
        <f>Raw_Data!A225</f>
        <v>908d1c29-96cd-4d12-9b7b-6f25c85d46ea</v>
      </c>
      <c r="B225" s="3">
        <f>Raw_Data!B225</f>
        <v>49</v>
      </c>
      <c r="C225" s="3" t="str">
        <f>Raw_Data!C225</f>
        <v>Other</v>
      </c>
      <c r="D225" s="3" t="str">
        <f>Raw_Data!D225</f>
        <v>Premium</v>
      </c>
      <c r="E225" s="3">
        <f>Raw_Data!E225</f>
        <v>5.31</v>
      </c>
      <c r="F225" s="3">
        <f>Raw_Data!F225</f>
        <v>39</v>
      </c>
      <c r="G225" s="3" t="str">
        <f>Raw_Data!G225</f>
        <v>Europe</v>
      </c>
      <c r="H225" s="3" t="str">
        <f>Raw_Data!H225</f>
        <v>TV</v>
      </c>
      <c r="I225" s="3">
        <f>Raw_Data!I225</f>
        <v>17.989999999999998</v>
      </c>
      <c r="J225" s="3">
        <f>Raw_Data!J225</f>
        <v>1</v>
      </c>
      <c r="K225" s="3" t="str">
        <f>Raw_Data!K225</f>
        <v>Credit Card</v>
      </c>
      <c r="L225" s="3">
        <f>Raw_Data!L225</f>
        <v>1</v>
      </c>
      <c r="M225" s="3">
        <f>Raw_Data!M225</f>
        <v>0.13</v>
      </c>
      <c r="N225" s="3" t="str">
        <f>Raw_Data!N225</f>
        <v>Comedy</v>
      </c>
      <c r="O225" s="3" t="str">
        <f t="shared" si="30"/>
        <v>45-54</v>
      </c>
      <c r="P225" s="3" t="str">
        <f t="shared" si="31"/>
        <v>&lt;10h</v>
      </c>
      <c r="Q225" s="3" t="str">
        <f t="shared" si="32"/>
        <v>22-45d</v>
      </c>
      <c r="R225" s="3" t="str">
        <f t="shared" si="33"/>
        <v>Medium</v>
      </c>
      <c r="S225" s="3" t="str">
        <f t="shared" si="34"/>
        <v>High</v>
      </c>
      <c r="T225" s="3" t="str">
        <f t="shared" si="35"/>
        <v>Churned</v>
      </c>
      <c r="U225" s="4">
        <f>1/(1+EXP(-(Predictive_Model!$B$5+((B225-Predictive_Model!$B$20)/Predictive_Model!$C$20)*Predictive_Model!$D$20+((E225-Predictive_Model!$B$21)/Predictive_Model!$C$21)*Predictive_Model!$D$21+((F225-Predictive_Model!$B$22)/Predictive_Model!$C$22)*Predictive_Model!$D$22+((I225-Predictive_Model!$B$23)/Predictive_Model!$C$23)*Predictive_Model!$D$23+((L225-Predictive_Model!$B$24)/Predictive_Model!$C$24)*Predictive_Model!$D$24+((M225-Predictive_Model!$B$25)/Predictive_Model!$C$25)*Predictive_Model!$D$25+IF(C225="Male",Predictive_Model!$D$31,IF(C225="Other",Predictive_Model!$D$32,0))+IF(D225="Premium",Predictive_Model!$D$34,IF(D225="Standard",Predictive_Model!$D$35,0))+IF(G225="Asia",Predictive_Model!$D$37,IF(G225="Europe",Predictive_Model!$D$38,IF(G225="North America",Predictive_Model!$D$39,IF(G225="Oceania",Predictive_Model!$D$40,IF(G225="South America",Predictive_Model!$D$41,0)))))+IF(H225="Laptop",Predictive_Model!$D$43,IF(H225="Mobile",Predictive_Model!$D$44,IF(H225="TV",Predictive_Model!$D$45,IF(H225="Tablet",Predictive_Model!$D$46,0))))+IF(K225="Crypto",Predictive_Model!$D$48,IF(K225="Debit Card",Predictive_Model!$D$49,IF(K225="Gift Card",Predictive_Model!$D$50,IF(K225="PayPal",Predictive_Model!$D$51,0))))+IF(N225="Comedy",Predictive_Model!$D$53,IF(N225="Documentary",Predictive_Model!$D$54,IF(N225="Drama",Predictive_Model!$D$55,IF(N225="Horror",Predictive_Model!$D$56,IF(N225="Romance",Predictive_Model!$D$57,IF(N225="Sci-Fi",Predictive_Model!$D$58,0)))))))))</f>
        <v>0.98988157089346673</v>
      </c>
      <c r="V225" s="3" t="str">
        <f t="shared" si="36"/>
        <v>Critical</v>
      </c>
      <c r="W225" s="6">
        <f t="shared" si="37"/>
        <v>17.989999999999998</v>
      </c>
      <c r="X225" s="3" t="str">
        <f t="shared" si="38"/>
        <v>Priority 1</v>
      </c>
      <c r="Y225" s="3" t="str">
        <f t="shared" si="39"/>
        <v>OK</v>
      </c>
    </row>
    <row r="226" spans="1:25" x14ac:dyDescent="0.25">
      <c r="A226" s="3" t="str">
        <f>Raw_Data!A226</f>
        <v>59b1d940-2563-4884-9944-87129d5a5399</v>
      </c>
      <c r="B226" s="3">
        <f>Raw_Data!B226</f>
        <v>65</v>
      </c>
      <c r="C226" s="3" t="str">
        <f>Raw_Data!C226</f>
        <v>Other</v>
      </c>
      <c r="D226" s="3" t="str">
        <f>Raw_Data!D226</f>
        <v>Standard</v>
      </c>
      <c r="E226" s="3">
        <f>Raw_Data!E226</f>
        <v>1.83</v>
      </c>
      <c r="F226" s="3">
        <f>Raw_Data!F226</f>
        <v>37</v>
      </c>
      <c r="G226" s="3" t="str">
        <f>Raw_Data!G226</f>
        <v>Africa</v>
      </c>
      <c r="H226" s="3" t="str">
        <f>Raw_Data!H226</f>
        <v>Desktop</v>
      </c>
      <c r="I226" s="3">
        <f>Raw_Data!I226</f>
        <v>13.99</v>
      </c>
      <c r="J226" s="3">
        <f>Raw_Data!J226</f>
        <v>1</v>
      </c>
      <c r="K226" s="3" t="str">
        <f>Raw_Data!K226</f>
        <v>Credit Card</v>
      </c>
      <c r="L226" s="3">
        <f>Raw_Data!L226</f>
        <v>1</v>
      </c>
      <c r="M226" s="3">
        <f>Raw_Data!M226</f>
        <v>0.05</v>
      </c>
      <c r="N226" s="3" t="str">
        <f>Raw_Data!N226</f>
        <v>Comedy</v>
      </c>
      <c r="O226" s="3" t="str">
        <f t="shared" si="30"/>
        <v>55-70</v>
      </c>
      <c r="P226" s="3" t="str">
        <f t="shared" si="31"/>
        <v>&lt;10h</v>
      </c>
      <c r="Q226" s="3" t="str">
        <f t="shared" si="32"/>
        <v>22-45d</v>
      </c>
      <c r="R226" s="3" t="str">
        <f t="shared" si="33"/>
        <v>Medium</v>
      </c>
      <c r="S226" s="3" t="str">
        <f t="shared" si="34"/>
        <v>Mid</v>
      </c>
      <c r="T226" s="3" t="str">
        <f t="shared" si="35"/>
        <v>Churned</v>
      </c>
      <c r="U226" s="4">
        <f>1/(1+EXP(-(Predictive_Model!$B$5+((B226-Predictive_Model!$B$20)/Predictive_Model!$C$20)*Predictive_Model!$D$20+((E226-Predictive_Model!$B$21)/Predictive_Model!$C$21)*Predictive_Model!$D$21+((F226-Predictive_Model!$B$22)/Predictive_Model!$C$22)*Predictive_Model!$D$22+((I226-Predictive_Model!$B$23)/Predictive_Model!$C$23)*Predictive_Model!$D$23+((L226-Predictive_Model!$B$24)/Predictive_Model!$C$24)*Predictive_Model!$D$24+((M226-Predictive_Model!$B$25)/Predictive_Model!$C$25)*Predictive_Model!$D$25+IF(C226="Male",Predictive_Model!$D$31,IF(C226="Other",Predictive_Model!$D$32,0))+IF(D226="Premium",Predictive_Model!$D$34,IF(D226="Standard",Predictive_Model!$D$35,0))+IF(G226="Asia",Predictive_Model!$D$37,IF(G226="Europe",Predictive_Model!$D$38,IF(G226="North America",Predictive_Model!$D$39,IF(G226="Oceania",Predictive_Model!$D$40,IF(G226="South America",Predictive_Model!$D$41,0)))))+IF(H226="Laptop",Predictive_Model!$D$43,IF(H226="Mobile",Predictive_Model!$D$44,IF(H226="TV",Predictive_Model!$D$45,IF(H226="Tablet",Predictive_Model!$D$46,0))))+IF(K226="Crypto",Predictive_Model!$D$48,IF(K226="Debit Card",Predictive_Model!$D$49,IF(K226="Gift Card",Predictive_Model!$D$50,IF(K226="PayPal",Predictive_Model!$D$51,0))))+IF(N226="Comedy",Predictive_Model!$D$53,IF(N226="Documentary",Predictive_Model!$D$54,IF(N226="Drama",Predictive_Model!$D$55,IF(N226="Horror",Predictive_Model!$D$56,IF(N226="Romance",Predictive_Model!$D$57,IF(N226="Sci-Fi",Predictive_Model!$D$58,0)))))))))</f>
        <v>0.99948910674188041</v>
      </c>
      <c r="V226" s="3" t="str">
        <f t="shared" si="36"/>
        <v>Critical</v>
      </c>
      <c r="W226" s="6">
        <f t="shared" si="37"/>
        <v>13.99</v>
      </c>
      <c r="X226" s="3" t="str">
        <f t="shared" si="38"/>
        <v>Priority 2</v>
      </c>
      <c r="Y226" s="3" t="str">
        <f t="shared" si="39"/>
        <v>OK</v>
      </c>
    </row>
    <row r="227" spans="1:25" x14ac:dyDescent="0.25">
      <c r="A227" s="3" t="str">
        <f>Raw_Data!A227</f>
        <v>a229903c-f733-4e37-8f53-26759271a27d</v>
      </c>
      <c r="B227" s="3">
        <f>Raw_Data!B227</f>
        <v>52</v>
      </c>
      <c r="C227" s="3" t="str">
        <f>Raw_Data!C227</f>
        <v>Female</v>
      </c>
      <c r="D227" s="3" t="str">
        <f>Raw_Data!D227</f>
        <v>Standard</v>
      </c>
      <c r="E227" s="3">
        <f>Raw_Data!E227</f>
        <v>2.62</v>
      </c>
      <c r="F227" s="3">
        <f>Raw_Data!F227</f>
        <v>43</v>
      </c>
      <c r="G227" s="3" t="str">
        <f>Raw_Data!G227</f>
        <v>South America</v>
      </c>
      <c r="H227" s="3" t="str">
        <f>Raw_Data!H227</f>
        <v>Mobile</v>
      </c>
      <c r="I227" s="3">
        <f>Raw_Data!I227</f>
        <v>13.99</v>
      </c>
      <c r="J227" s="3">
        <f>Raw_Data!J227</f>
        <v>1</v>
      </c>
      <c r="K227" s="3" t="str">
        <f>Raw_Data!K227</f>
        <v>Gift Card</v>
      </c>
      <c r="L227" s="3">
        <f>Raw_Data!L227</f>
        <v>5</v>
      </c>
      <c r="M227" s="3">
        <f>Raw_Data!M227</f>
        <v>0.06</v>
      </c>
      <c r="N227" s="3" t="str">
        <f>Raw_Data!N227</f>
        <v>Documentary</v>
      </c>
      <c r="O227" s="3" t="str">
        <f t="shared" si="30"/>
        <v>45-54</v>
      </c>
      <c r="P227" s="3" t="str">
        <f t="shared" si="31"/>
        <v>&lt;10h</v>
      </c>
      <c r="Q227" s="3" t="str">
        <f t="shared" si="32"/>
        <v>22-45d</v>
      </c>
      <c r="R227" s="3" t="str">
        <f t="shared" si="33"/>
        <v>Medium</v>
      </c>
      <c r="S227" s="3" t="str">
        <f t="shared" si="34"/>
        <v>Mid</v>
      </c>
      <c r="T227" s="3" t="str">
        <f t="shared" si="35"/>
        <v>Churned</v>
      </c>
      <c r="U227" s="4">
        <f>1/(1+EXP(-(Predictive_Model!$B$5+((B227-Predictive_Model!$B$20)/Predictive_Model!$C$20)*Predictive_Model!$D$20+((E227-Predictive_Model!$B$21)/Predictive_Model!$C$21)*Predictive_Model!$D$21+((F227-Predictive_Model!$B$22)/Predictive_Model!$C$22)*Predictive_Model!$D$22+((I227-Predictive_Model!$B$23)/Predictive_Model!$C$23)*Predictive_Model!$D$23+((L227-Predictive_Model!$B$24)/Predictive_Model!$C$24)*Predictive_Model!$D$24+((M227-Predictive_Model!$B$25)/Predictive_Model!$C$25)*Predictive_Model!$D$25+IF(C227="Male",Predictive_Model!$D$31,IF(C227="Other",Predictive_Model!$D$32,0))+IF(D227="Premium",Predictive_Model!$D$34,IF(D227="Standard",Predictive_Model!$D$35,0))+IF(G227="Asia",Predictive_Model!$D$37,IF(G227="Europe",Predictive_Model!$D$38,IF(G227="North America",Predictive_Model!$D$39,IF(G227="Oceania",Predictive_Model!$D$40,IF(G227="South America",Predictive_Model!$D$41,0)))))+IF(H227="Laptop",Predictive_Model!$D$43,IF(H227="Mobile",Predictive_Model!$D$44,IF(H227="TV",Predictive_Model!$D$45,IF(H227="Tablet",Predictive_Model!$D$46,0))))+IF(K227="Crypto",Predictive_Model!$D$48,IF(K227="Debit Card",Predictive_Model!$D$49,IF(K227="Gift Card",Predictive_Model!$D$50,IF(K227="PayPal",Predictive_Model!$D$51,0))))+IF(N227="Comedy",Predictive_Model!$D$53,IF(N227="Documentary",Predictive_Model!$D$54,IF(N227="Drama",Predictive_Model!$D$55,IF(N227="Horror",Predictive_Model!$D$56,IF(N227="Romance",Predictive_Model!$D$57,IF(N227="Sci-Fi",Predictive_Model!$D$58,0)))))))))</f>
        <v>0.9992870109310894</v>
      </c>
      <c r="V227" s="3" t="str">
        <f t="shared" si="36"/>
        <v>Critical</v>
      </c>
      <c r="W227" s="6">
        <f t="shared" si="37"/>
        <v>13.99</v>
      </c>
      <c r="X227" s="3" t="str">
        <f t="shared" si="38"/>
        <v>Priority 2</v>
      </c>
      <c r="Y227" s="3" t="str">
        <f t="shared" si="39"/>
        <v>OK</v>
      </c>
    </row>
    <row r="228" spans="1:25" x14ac:dyDescent="0.25">
      <c r="A228" s="3" t="str">
        <f>Raw_Data!A228</f>
        <v>ecd9a401-3be9-4ff9-8b82-7491e8de3376</v>
      </c>
      <c r="B228" s="3">
        <f>Raw_Data!B228</f>
        <v>61</v>
      </c>
      <c r="C228" s="3" t="str">
        <f>Raw_Data!C228</f>
        <v>Other</v>
      </c>
      <c r="D228" s="3" t="str">
        <f>Raw_Data!D228</f>
        <v>Premium</v>
      </c>
      <c r="E228" s="3">
        <f>Raw_Data!E228</f>
        <v>0.85</v>
      </c>
      <c r="F228" s="3">
        <f>Raw_Data!F228</f>
        <v>6</v>
      </c>
      <c r="G228" s="3" t="str">
        <f>Raw_Data!G228</f>
        <v>Europe</v>
      </c>
      <c r="H228" s="3" t="str">
        <f>Raw_Data!H228</f>
        <v>TV</v>
      </c>
      <c r="I228" s="3">
        <f>Raw_Data!I228</f>
        <v>17.989999999999998</v>
      </c>
      <c r="J228" s="3">
        <f>Raw_Data!J228</f>
        <v>1</v>
      </c>
      <c r="K228" s="3" t="str">
        <f>Raw_Data!K228</f>
        <v>Crypto</v>
      </c>
      <c r="L228" s="3">
        <f>Raw_Data!L228</f>
        <v>1</v>
      </c>
      <c r="M228" s="3">
        <f>Raw_Data!M228</f>
        <v>0.12</v>
      </c>
      <c r="N228" s="3" t="str">
        <f>Raw_Data!N228</f>
        <v>Horror</v>
      </c>
      <c r="O228" s="3" t="str">
        <f t="shared" si="30"/>
        <v>55-70</v>
      </c>
      <c r="P228" s="3" t="str">
        <f t="shared" si="31"/>
        <v>&lt;10h</v>
      </c>
      <c r="Q228" s="3" t="str">
        <f t="shared" si="32"/>
        <v>0-7d</v>
      </c>
      <c r="R228" s="3" t="str">
        <f t="shared" si="33"/>
        <v>Medium</v>
      </c>
      <c r="S228" s="3" t="str">
        <f t="shared" si="34"/>
        <v>High</v>
      </c>
      <c r="T228" s="3" t="str">
        <f t="shared" si="35"/>
        <v>Churned</v>
      </c>
      <c r="U228" s="4">
        <f>1/(1+EXP(-(Predictive_Model!$B$5+((B228-Predictive_Model!$B$20)/Predictive_Model!$C$20)*Predictive_Model!$D$20+((E228-Predictive_Model!$B$21)/Predictive_Model!$C$21)*Predictive_Model!$D$21+((F228-Predictive_Model!$B$22)/Predictive_Model!$C$22)*Predictive_Model!$D$22+((I228-Predictive_Model!$B$23)/Predictive_Model!$C$23)*Predictive_Model!$D$23+((L228-Predictive_Model!$B$24)/Predictive_Model!$C$24)*Predictive_Model!$D$24+((M228-Predictive_Model!$B$25)/Predictive_Model!$C$25)*Predictive_Model!$D$25+IF(C228="Male",Predictive_Model!$D$31,IF(C228="Other",Predictive_Model!$D$32,0))+IF(D228="Premium",Predictive_Model!$D$34,IF(D228="Standard",Predictive_Model!$D$35,0))+IF(G228="Asia",Predictive_Model!$D$37,IF(G228="Europe",Predictive_Model!$D$38,IF(G228="North America",Predictive_Model!$D$39,IF(G228="Oceania",Predictive_Model!$D$40,IF(G228="South America",Predictive_Model!$D$41,0)))))+IF(H228="Laptop",Predictive_Model!$D$43,IF(H228="Mobile",Predictive_Model!$D$44,IF(H228="TV",Predictive_Model!$D$45,IF(H228="Tablet",Predictive_Model!$D$46,0))))+IF(K228="Crypto",Predictive_Model!$D$48,IF(K228="Debit Card",Predictive_Model!$D$49,IF(K228="Gift Card",Predictive_Model!$D$50,IF(K228="PayPal",Predictive_Model!$D$51,0))))+IF(N228="Comedy",Predictive_Model!$D$53,IF(N228="Documentary",Predictive_Model!$D$54,IF(N228="Drama",Predictive_Model!$D$55,IF(N228="Horror",Predictive_Model!$D$56,IF(N228="Romance",Predictive_Model!$D$57,IF(N228="Sci-Fi",Predictive_Model!$D$58,0)))))))))</f>
        <v>0.8394014334185953</v>
      </c>
      <c r="V228" s="3" t="str">
        <f t="shared" si="36"/>
        <v>Critical</v>
      </c>
      <c r="W228" s="6">
        <f t="shared" si="37"/>
        <v>17.989999999999998</v>
      </c>
      <c r="X228" s="3" t="str">
        <f t="shared" si="38"/>
        <v>Priority 1</v>
      </c>
      <c r="Y228" s="3" t="str">
        <f t="shared" si="39"/>
        <v>OK</v>
      </c>
    </row>
    <row r="229" spans="1:25" x14ac:dyDescent="0.25">
      <c r="A229" s="3" t="str">
        <f>Raw_Data!A229</f>
        <v>82247ee5-3c0e-45db-b734-31cf92c63a7a</v>
      </c>
      <c r="B229" s="3">
        <f>Raw_Data!B229</f>
        <v>50</v>
      </c>
      <c r="C229" s="3" t="str">
        <f>Raw_Data!C229</f>
        <v>Female</v>
      </c>
      <c r="D229" s="3" t="str">
        <f>Raw_Data!D229</f>
        <v>Standard</v>
      </c>
      <c r="E229" s="3">
        <f>Raw_Data!E229</f>
        <v>5.0199999999999996</v>
      </c>
      <c r="F229" s="3">
        <f>Raw_Data!F229</f>
        <v>47</v>
      </c>
      <c r="G229" s="3" t="str">
        <f>Raw_Data!G229</f>
        <v>Africa</v>
      </c>
      <c r="H229" s="3" t="str">
        <f>Raw_Data!H229</f>
        <v>Mobile</v>
      </c>
      <c r="I229" s="3">
        <f>Raw_Data!I229</f>
        <v>13.99</v>
      </c>
      <c r="J229" s="3">
        <f>Raw_Data!J229</f>
        <v>1</v>
      </c>
      <c r="K229" s="3" t="str">
        <f>Raw_Data!K229</f>
        <v>Crypto</v>
      </c>
      <c r="L229" s="3">
        <f>Raw_Data!L229</f>
        <v>3</v>
      </c>
      <c r="M229" s="3">
        <f>Raw_Data!M229</f>
        <v>0.1</v>
      </c>
      <c r="N229" s="3" t="str">
        <f>Raw_Data!N229</f>
        <v>Horror</v>
      </c>
      <c r="O229" s="3" t="str">
        <f t="shared" si="30"/>
        <v>45-54</v>
      </c>
      <c r="P229" s="3" t="str">
        <f t="shared" si="31"/>
        <v>&lt;10h</v>
      </c>
      <c r="Q229" s="3" t="str">
        <f t="shared" si="32"/>
        <v>46-60d</v>
      </c>
      <c r="R229" s="3" t="str">
        <f t="shared" si="33"/>
        <v>Low</v>
      </c>
      <c r="S229" s="3" t="str">
        <f t="shared" si="34"/>
        <v>Mid</v>
      </c>
      <c r="T229" s="3" t="str">
        <f t="shared" si="35"/>
        <v>Churned</v>
      </c>
      <c r="U229" s="4">
        <f>1/(1+EXP(-(Predictive_Model!$B$5+((B229-Predictive_Model!$B$20)/Predictive_Model!$C$20)*Predictive_Model!$D$20+((E229-Predictive_Model!$B$21)/Predictive_Model!$C$21)*Predictive_Model!$D$21+((F229-Predictive_Model!$B$22)/Predictive_Model!$C$22)*Predictive_Model!$D$22+((I229-Predictive_Model!$B$23)/Predictive_Model!$C$23)*Predictive_Model!$D$23+((L229-Predictive_Model!$B$24)/Predictive_Model!$C$24)*Predictive_Model!$D$24+((M229-Predictive_Model!$B$25)/Predictive_Model!$C$25)*Predictive_Model!$D$25+IF(C229="Male",Predictive_Model!$D$31,IF(C229="Other",Predictive_Model!$D$32,0))+IF(D229="Premium",Predictive_Model!$D$34,IF(D229="Standard",Predictive_Model!$D$35,0))+IF(G229="Asia",Predictive_Model!$D$37,IF(G229="Europe",Predictive_Model!$D$38,IF(G229="North America",Predictive_Model!$D$39,IF(G229="Oceania",Predictive_Model!$D$40,IF(G229="South America",Predictive_Model!$D$41,0)))))+IF(H229="Laptop",Predictive_Model!$D$43,IF(H229="Mobile",Predictive_Model!$D$44,IF(H229="TV",Predictive_Model!$D$45,IF(H229="Tablet",Predictive_Model!$D$46,0))))+IF(K229="Crypto",Predictive_Model!$D$48,IF(K229="Debit Card",Predictive_Model!$D$49,IF(K229="Gift Card",Predictive_Model!$D$50,IF(K229="PayPal",Predictive_Model!$D$51,0))))+IF(N229="Comedy",Predictive_Model!$D$53,IF(N229="Documentary",Predictive_Model!$D$54,IF(N229="Drama",Predictive_Model!$D$55,IF(N229="Horror",Predictive_Model!$D$56,IF(N229="Romance",Predictive_Model!$D$57,IF(N229="Sci-Fi",Predictive_Model!$D$58,0)))))))))</f>
        <v>0.99968434332078548</v>
      </c>
      <c r="V229" s="3" t="str">
        <f t="shared" si="36"/>
        <v>Critical</v>
      </c>
      <c r="W229" s="6">
        <f t="shared" si="37"/>
        <v>13.99</v>
      </c>
      <c r="X229" s="3" t="str">
        <f t="shared" si="38"/>
        <v>Priority 2</v>
      </c>
      <c r="Y229" s="3" t="str">
        <f t="shared" si="39"/>
        <v>OK</v>
      </c>
    </row>
    <row r="230" spans="1:25" x14ac:dyDescent="0.25">
      <c r="A230" s="3" t="str">
        <f>Raw_Data!A230</f>
        <v>8874bf6b-73ab-4361-9955-e6d678400a2f</v>
      </c>
      <c r="B230" s="3">
        <f>Raw_Data!B230</f>
        <v>56</v>
      </c>
      <c r="C230" s="3" t="str">
        <f>Raw_Data!C230</f>
        <v>Other</v>
      </c>
      <c r="D230" s="3" t="str">
        <f>Raw_Data!D230</f>
        <v>Premium</v>
      </c>
      <c r="E230" s="3">
        <f>Raw_Data!E230</f>
        <v>19.809999999999999</v>
      </c>
      <c r="F230" s="3">
        <f>Raw_Data!F230</f>
        <v>25</v>
      </c>
      <c r="G230" s="3" t="str">
        <f>Raw_Data!G230</f>
        <v>Asia</v>
      </c>
      <c r="H230" s="3" t="str">
        <f>Raw_Data!H230</f>
        <v>Tablet</v>
      </c>
      <c r="I230" s="3">
        <f>Raw_Data!I230</f>
        <v>17.989999999999998</v>
      </c>
      <c r="J230" s="3">
        <f>Raw_Data!J230</f>
        <v>0</v>
      </c>
      <c r="K230" s="3" t="str">
        <f>Raw_Data!K230</f>
        <v>Credit Card</v>
      </c>
      <c r="L230" s="3">
        <f>Raw_Data!L230</f>
        <v>4</v>
      </c>
      <c r="M230" s="3">
        <f>Raw_Data!M230</f>
        <v>0.76</v>
      </c>
      <c r="N230" s="3" t="str">
        <f>Raw_Data!N230</f>
        <v>Sci-Fi</v>
      </c>
      <c r="O230" s="3" t="str">
        <f t="shared" si="30"/>
        <v>55-70</v>
      </c>
      <c r="P230" s="3" t="str">
        <f t="shared" si="31"/>
        <v>10-24h</v>
      </c>
      <c r="Q230" s="3" t="str">
        <f t="shared" si="32"/>
        <v>22-45d</v>
      </c>
      <c r="R230" s="3" t="str">
        <f t="shared" si="33"/>
        <v>Medium</v>
      </c>
      <c r="S230" s="3" t="str">
        <f t="shared" si="34"/>
        <v>High</v>
      </c>
      <c r="T230" s="3" t="str">
        <f t="shared" si="35"/>
        <v>Active</v>
      </c>
      <c r="U230" s="4">
        <f>1/(1+EXP(-(Predictive_Model!$B$5+((B230-Predictive_Model!$B$20)/Predictive_Model!$C$20)*Predictive_Model!$D$20+((E230-Predictive_Model!$B$21)/Predictive_Model!$C$21)*Predictive_Model!$D$21+((F230-Predictive_Model!$B$22)/Predictive_Model!$C$22)*Predictive_Model!$D$22+((I230-Predictive_Model!$B$23)/Predictive_Model!$C$23)*Predictive_Model!$D$23+((L230-Predictive_Model!$B$24)/Predictive_Model!$C$24)*Predictive_Model!$D$24+((M230-Predictive_Model!$B$25)/Predictive_Model!$C$25)*Predictive_Model!$D$25+IF(C230="Male",Predictive_Model!$D$31,IF(C230="Other",Predictive_Model!$D$32,0))+IF(D230="Premium",Predictive_Model!$D$34,IF(D230="Standard",Predictive_Model!$D$35,0))+IF(G230="Asia",Predictive_Model!$D$37,IF(G230="Europe",Predictive_Model!$D$38,IF(G230="North America",Predictive_Model!$D$39,IF(G230="Oceania",Predictive_Model!$D$40,IF(G230="South America",Predictive_Model!$D$41,0)))))+IF(H230="Laptop",Predictive_Model!$D$43,IF(H230="Mobile",Predictive_Model!$D$44,IF(H230="TV",Predictive_Model!$D$45,IF(H230="Tablet",Predictive_Model!$D$46,0))))+IF(K230="Crypto",Predictive_Model!$D$48,IF(K230="Debit Card",Predictive_Model!$D$49,IF(K230="Gift Card",Predictive_Model!$D$50,IF(K230="PayPal",Predictive_Model!$D$51,0))))+IF(N230="Comedy",Predictive_Model!$D$53,IF(N230="Documentary",Predictive_Model!$D$54,IF(N230="Drama",Predictive_Model!$D$55,IF(N230="Horror",Predictive_Model!$D$56,IF(N230="Romance",Predictive_Model!$D$57,IF(N230="Sci-Fi",Predictive_Model!$D$58,0)))))))))</f>
        <v>2.5046470266640381E-2</v>
      </c>
      <c r="V230" s="3" t="str">
        <f t="shared" si="36"/>
        <v>Low</v>
      </c>
      <c r="W230" s="6">
        <f t="shared" si="37"/>
        <v>0.4505860000968604</v>
      </c>
      <c r="X230" s="3" t="str">
        <f t="shared" si="38"/>
        <v>Monitor</v>
      </c>
      <c r="Y230" s="3" t="str">
        <f t="shared" si="39"/>
        <v>OK</v>
      </c>
    </row>
    <row r="231" spans="1:25" x14ac:dyDescent="0.25">
      <c r="A231" s="3" t="str">
        <f>Raw_Data!A231</f>
        <v>41e580ba-a11a-416e-863f-d94f0fcb729e</v>
      </c>
      <c r="B231" s="3">
        <f>Raw_Data!B231</f>
        <v>36</v>
      </c>
      <c r="C231" s="3" t="str">
        <f>Raw_Data!C231</f>
        <v>Other</v>
      </c>
      <c r="D231" s="3" t="str">
        <f>Raw_Data!D231</f>
        <v>Premium</v>
      </c>
      <c r="E231" s="3">
        <f>Raw_Data!E231</f>
        <v>18.47</v>
      </c>
      <c r="F231" s="3">
        <f>Raw_Data!F231</f>
        <v>28</v>
      </c>
      <c r="G231" s="3" t="str">
        <f>Raw_Data!G231</f>
        <v>Asia</v>
      </c>
      <c r="H231" s="3" t="str">
        <f>Raw_Data!H231</f>
        <v>Tablet</v>
      </c>
      <c r="I231" s="3">
        <f>Raw_Data!I231</f>
        <v>17.989999999999998</v>
      </c>
      <c r="J231" s="3">
        <f>Raw_Data!J231</f>
        <v>0</v>
      </c>
      <c r="K231" s="3" t="str">
        <f>Raw_Data!K231</f>
        <v>Credit Card</v>
      </c>
      <c r="L231" s="3">
        <f>Raw_Data!L231</f>
        <v>2</v>
      </c>
      <c r="M231" s="3">
        <f>Raw_Data!M231</f>
        <v>0.64</v>
      </c>
      <c r="N231" s="3" t="str">
        <f>Raw_Data!N231</f>
        <v>Horror</v>
      </c>
      <c r="O231" s="3" t="str">
        <f t="shared" si="30"/>
        <v>35-44</v>
      </c>
      <c r="P231" s="3" t="str">
        <f t="shared" si="31"/>
        <v>10-24h</v>
      </c>
      <c r="Q231" s="3" t="str">
        <f t="shared" si="32"/>
        <v>22-45d</v>
      </c>
      <c r="R231" s="3" t="str">
        <f t="shared" si="33"/>
        <v>Medium</v>
      </c>
      <c r="S231" s="3" t="str">
        <f t="shared" si="34"/>
        <v>High</v>
      </c>
      <c r="T231" s="3" t="str">
        <f t="shared" si="35"/>
        <v>Active</v>
      </c>
      <c r="U231" s="4">
        <f>1/(1+EXP(-(Predictive_Model!$B$5+((B231-Predictive_Model!$B$20)/Predictive_Model!$C$20)*Predictive_Model!$D$20+((E231-Predictive_Model!$B$21)/Predictive_Model!$C$21)*Predictive_Model!$D$21+((F231-Predictive_Model!$B$22)/Predictive_Model!$C$22)*Predictive_Model!$D$22+((I231-Predictive_Model!$B$23)/Predictive_Model!$C$23)*Predictive_Model!$D$23+((L231-Predictive_Model!$B$24)/Predictive_Model!$C$24)*Predictive_Model!$D$24+((M231-Predictive_Model!$B$25)/Predictive_Model!$C$25)*Predictive_Model!$D$25+IF(C231="Male",Predictive_Model!$D$31,IF(C231="Other",Predictive_Model!$D$32,0))+IF(D231="Premium",Predictive_Model!$D$34,IF(D231="Standard",Predictive_Model!$D$35,0))+IF(G231="Asia",Predictive_Model!$D$37,IF(G231="Europe",Predictive_Model!$D$38,IF(G231="North America",Predictive_Model!$D$39,IF(G231="Oceania",Predictive_Model!$D$40,IF(G231="South America",Predictive_Model!$D$41,0)))))+IF(H231="Laptop",Predictive_Model!$D$43,IF(H231="Mobile",Predictive_Model!$D$44,IF(H231="TV",Predictive_Model!$D$45,IF(H231="Tablet",Predictive_Model!$D$46,0))))+IF(K231="Crypto",Predictive_Model!$D$48,IF(K231="Debit Card",Predictive_Model!$D$49,IF(K231="Gift Card",Predictive_Model!$D$50,IF(K231="PayPal",Predictive_Model!$D$51,0))))+IF(N231="Comedy",Predictive_Model!$D$53,IF(N231="Documentary",Predictive_Model!$D$54,IF(N231="Drama",Predictive_Model!$D$55,IF(N231="Horror",Predictive_Model!$D$56,IF(N231="Romance",Predictive_Model!$D$57,IF(N231="Sci-Fi",Predictive_Model!$D$58,0)))))))))</f>
        <v>0.25373443963904668</v>
      </c>
      <c r="V231" s="3" t="str">
        <f t="shared" si="36"/>
        <v>Medium</v>
      </c>
      <c r="W231" s="6">
        <f t="shared" si="37"/>
        <v>4.5646825691064494</v>
      </c>
      <c r="X231" s="3" t="str">
        <f t="shared" si="38"/>
        <v>Monitor</v>
      </c>
      <c r="Y231" s="3" t="str">
        <f t="shared" si="39"/>
        <v>OK</v>
      </c>
    </row>
    <row r="232" spans="1:25" x14ac:dyDescent="0.25">
      <c r="A232" s="3" t="str">
        <f>Raw_Data!A232</f>
        <v>80304332-21c7-4123-9691-ec47680ef521</v>
      </c>
      <c r="B232" s="3">
        <f>Raw_Data!B232</f>
        <v>40</v>
      </c>
      <c r="C232" s="3" t="str">
        <f>Raw_Data!C232</f>
        <v>Female</v>
      </c>
      <c r="D232" s="3" t="str">
        <f>Raw_Data!D232</f>
        <v>Standard</v>
      </c>
      <c r="E232" s="3">
        <f>Raw_Data!E232</f>
        <v>22.52</v>
      </c>
      <c r="F232" s="3">
        <f>Raw_Data!F232</f>
        <v>8</v>
      </c>
      <c r="G232" s="3" t="str">
        <f>Raw_Data!G232</f>
        <v>Africa</v>
      </c>
      <c r="H232" s="3" t="str">
        <f>Raw_Data!H232</f>
        <v>Laptop</v>
      </c>
      <c r="I232" s="3">
        <f>Raw_Data!I232</f>
        <v>13.99</v>
      </c>
      <c r="J232" s="3">
        <f>Raw_Data!J232</f>
        <v>0</v>
      </c>
      <c r="K232" s="3" t="str">
        <f>Raw_Data!K232</f>
        <v>PayPal</v>
      </c>
      <c r="L232" s="3">
        <f>Raw_Data!L232</f>
        <v>5</v>
      </c>
      <c r="M232" s="3">
        <f>Raw_Data!M232</f>
        <v>2.5</v>
      </c>
      <c r="N232" s="3" t="str">
        <f>Raw_Data!N232</f>
        <v>Comedy</v>
      </c>
      <c r="O232" s="3" t="str">
        <f t="shared" si="30"/>
        <v>35-44</v>
      </c>
      <c r="P232" s="3" t="str">
        <f t="shared" si="31"/>
        <v>10-24h</v>
      </c>
      <c r="Q232" s="3" t="str">
        <f t="shared" si="32"/>
        <v>8-21d</v>
      </c>
      <c r="R232" s="3" t="str">
        <f t="shared" si="33"/>
        <v>Medium</v>
      </c>
      <c r="S232" s="3" t="str">
        <f t="shared" si="34"/>
        <v>Mid</v>
      </c>
      <c r="T232" s="3" t="str">
        <f t="shared" si="35"/>
        <v>Active</v>
      </c>
      <c r="U232" s="4">
        <f>1/(1+EXP(-(Predictive_Model!$B$5+((B232-Predictive_Model!$B$20)/Predictive_Model!$C$20)*Predictive_Model!$D$20+((E232-Predictive_Model!$B$21)/Predictive_Model!$C$21)*Predictive_Model!$D$21+((F232-Predictive_Model!$B$22)/Predictive_Model!$C$22)*Predictive_Model!$D$22+((I232-Predictive_Model!$B$23)/Predictive_Model!$C$23)*Predictive_Model!$D$23+((L232-Predictive_Model!$B$24)/Predictive_Model!$C$24)*Predictive_Model!$D$24+((M232-Predictive_Model!$B$25)/Predictive_Model!$C$25)*Predictive_Model!$D$25+IF(C232="Male",Predictive_Model!$D$31,IF(C232="Other",Predictive_Model!$D$32,0))+IF(D232="Premium",Predictive_Model!$D$34,IF(D232="Standard",Predictive_Model!$D$35,0))+IF(G232="Asia",Predictive_Model!$D$37,IF(G232="Europe",Predictive_Model!$D$38,IF(G232="North America",Predictive_Model!$D$39,IF(G232="Oceania",Predictive_Model!$D$40,IF(G232="South America",Predictive_Model!$D$41,0)))))+IF(H232="Laptop",Predictive_Model!$D$43,IF(H232="Mobile",Predictive_Model!$D$44,IF(H232="TV",Predictive_Model!$D$45,IF(H232="Tablet",Predictive_Model!$D$46,0))))+IF(K232="Crypto",Predictive_Model!$D$48,IF(K232="Debit Card",Predictive_Model!$D$49,IF(K232="Gift Card",Predictive_Model!$D$50,IF(K232="PayPal",Predictive_Model!$D$51,0))))+IF(N232="Comedy",Predictive_Model!$D$53,IF(N232="Documentary",Predictive_Model!$D$54,IF(N232="Drama",Predictive_Model!$D$55,IF(N232="Horror",Predictive_Model!$D$56,IF(N232="Romance",Predictive_Model!$D$57,IF(N232="Sci-Fi",Predictive_Model!$D$58,0)))))))))</f>
        <v>4.184402001530929E-5</v>
      </c>
      <c r="V232" s="3" t="str">
        <f t="shared" si="36"/>
        <v>Low</v>
      </c>
      <c r="W232" s="6">
        <f t="shared" si="37"/>
        <v>5.8539784001417701E-4</v>
      </c>
      <c r="X232" s="3" t="str">
        <f t="shared" si="38"/>
        <v>Monitor</v>
      </c>
      <c r="Y232" s="3" t="str">
        <f t="shared" si="39"/>
        <v>OK</v>
      </c>
    </row>
    <row r="233" spans="1:25" x14ac:dyDescent="0.25">
      <c r="A233" s="3" t="str">
        <f>Raw_Data!A233</f>
        <v>e2bade9e-76ad-4e9c-b851-f15137431ca2</v>
      </c>
      <c r="B233" s="3">
        <f>Raw_Data!B233</f>
        <v>23</v>
      </c>
      <c r="C233" s="3" t="str">
        <f>Raw_Data!C233</f>
        <v>Female</v>
      </c>
      <c r="D233" s="3" t="str">
        <f>Raw_Data!D233</f>
        <v>Premium</v>
      </c>
      <c r="E233" s="3">
        <f>Raw_Data!E233</f>
        <v>11.54</v>
      </c>
      <c r="F233" s="3">
        <f>Raw_Data!F233</f>
        <v>28</v>
      </c>
      <c r="G233" s="3" t="str">
        <f>Raw_Data!G233</f>
        <v>Europe</v>
      </c>
      <c r="H233" s="3" t="str">
        <f>Raw_Data!H233</f>
        <v>Laptop</v>
      </c>
      <c r="I233" s="3">
        <f>Raw_Data!I233</f>
        <v>17.989999999999998</v>
      </c>
      <c r="J233" s="3">
        <f>Raw_Data!J233</f>
        <v>0</v>
      </c>
      <c r="K233" s="3" t="str">
        <f>Raw_Data!K233</f>
        <v>Gift Card</v>
      </c>
      <c r="L233" s="3">
        <f>Raw_Data!L233</f>
        <v>5</v>
      </c>
      <c r="M233" s="3">
        <f>Raw_Data!M233</f>
        <v>0.4</v>
      </c>
      <c r="N233" s="3" t="str">
        <f>Raw_Data!N233</f>
        <v>Sci-Fi</v>
      </c>
      <c r="O233" s="3" t="str">
        <f t="shared" si="30"/>
        <v>18-24</v>
      </c>
      <c r="P233" s="3" t="str">
        <f t="shared" si="31"/>
        <v>10-24h</v>
      </c>
      <c r="Q233" s="3" t="str">
        <f t="shared" si="32"/>
        <v>22-45d</v>
      </c>
      <c r="R233" s="3" t="str">
        <f t="shared" si="33"/>
        <v>Medium</v>
      </c>
      <c r="S233" s="3" t="str">
        <f t="shared" si="34"/>
        <v>High</v>
      </c>
      <c r="T233" s="3" t="str">
        <f t="shared" si="35"/>
        <v>Active</v>
      </c>
      <c r="U233" s="4">
        <f>1/(1+EXP(-(Predictive_Model!$B$5+((B233-Predictive_Model!$B$20)/Predictive_Model!$C$20)*Predictive_Model!$D$20+((E233-Predictive_Model!$B$21)/Predictive_Model!$C$21)*Predictive_Model!$D$21+((F233-Predictive_Model!$B$22)/Predictive_Model!$C$22)*Predictive_Model!$D$22+((I233-Predictive_Model!$B$23)/Predictive_Model!$C$23)*Predictive_Model!$D$23+((L233-Predictive_Model!$B$24)/Predictive_Model!$C$24)*Predictive_Model!$D$24+((M233-Predictive_Model!$B$25)/Predictive_Model!$C$25)*Predictive_Model!$D$25+IF(C233="Male",Predictive_Model!$D$31,IF(C233="Other",Predictive_Model!$D$32,0))+IF(D233="Premium",Predictive_Model!$D$34,IF(D233="Standard",Predictive_Model!$D$35,0))+IF(G233="Asia",Predictive_Model!$D$37,IF(G233="Europe",Predictive_Model!$D$38,IF(G233="North America",Predictive_Model!$D$39,IF(G233="Oceania",Predictive_Model!$D$40,IF(G233="South America",Predictive_Model!$D$41,0)))))+IF(H233="Laptop",Predictive_Model!$D$43,IF(H233="Mobile",Predictive_Model!$D$44,IF(H233="TV",Predictive_Model!$D$45,IF(H233="Tablet",Predictive_Model!$D$46,0))))+IF(K233="Crypto",Predictive_Model!$D$48,IF(K233="Debit Card",Predictive_Model!$D$49,IF(K233="Gift Card",Predictive_Model!$D$50,IF(K233="PayPal",Predictive_Model!$D$51,0))))+IF(N233="Comedy",Predictive_Model!$D$53,IF(N233="Documentary",Predictive_Model!$D$54,IF(N233="Drama",Predictive_Model!$D$55,IF(N233="Horror",Predictive_Model!$D$56,IF(N233="Romance",Predictive_Model!$D$57,IF(N233="Sci-Fi",Predictive_Model!$D$58,0)))))))))</f>
        <v>0.15971221815238831</v>
      </c>
      <c r="V233" s="3" t="str">
        <f t="shared" si="36"/>
        <v>Low</v>
      </c>
      <c r="W233" s="6">
        <f t="shared" si="37"/>
        <v>2.8732228045614656</v>
      </c>
      <c r="X233" s="3" t="str">
        <f t="shared" si="38"/>
        <v>Monitor</v>
      </c>
      <c r="Y233" s="3" t="str">
        <f t="shared" si="39"/>
        <v>OK</v>
      </c>
    </row>
    <row r="234" spans="1:25" x14ac:dyDescent="0.25">
      <c r="A234" s="3" t="str">
        <f>Raw_Data!A234</f>
        <v>93991bdd-3b61-4167-ba40-807e3fc24cce</v>
      </c>
      <c r="B234" s="3">
        <f>Raw_Data!B234</f>
        <v>49</v>
      </c>
      <c r="C234" s="3" t="str">
        <f>Raw_Data!C234</f>
        <v>Female</v>
      </c>
      <c r="D234" s="3" t="str">
        <f>Raw_Data!D234</f>
        <v>Basic</v>
      </c>
      <c r="E234" s="3">
        <f>Raw_Data!E234</f>
        <v>38.43</v>
      </c>
      <c r="F234" s="3">
        <f>Raw_Data!F234</f>
        <v>6</v>
      </c>
      <c r="G234" s="3" t="str">
        <f>Raw_Data!G234</f>
        <v>Oceania</v>
      </c>
      <c r="H234" s="3" t="str">
        <f>Raw_Data!H234</f>
        <v>Tablet</v>
      </c>
      <c r="I234" s="3">
        <f>Raw_Data!I234</f>
        <v>8.99</v>
      </c>
      <c r="J234" s="3">
        <f>Raw_Data!J234</f>
        <v>0</v>
      </c>
      <c r="K234" s="3" t="str">
        <f>Raw_Data!K234</f>
        <v>PayPal</v>
      </c>
      <c r="L234" s="3">
        <f>Raw_Data!L234</f>
        <v>3</v>
      </c>
      <c r="M234" s="3">
        <f>Raw_Data!M234</f>
        <v>5.49</v>
      </c>
      <c r="N234" s="3" t="str">
        <f>Raw_Data!N234</f>
        <v>Drama</v>
      </c>
      <c r="O234" s="3" t="str">
        <f t="shared" si="30"/>
        <v>45-54</v>
      </c>
      <c r="P234" s="3" t="str">
        <f t="shared" si="31"/>
        <v>25-49h</v>
      </c>
      <c r="Q234" s="3" t="str">
        <f t="shared" si="32"/>
        <v>0-7d</v>
      </c>
      <c r="R234" s="3" t="str">
        <f t="shared" si="33"/>
        <v>High</v>
      </c>
      <c r="S234" s="3" t="str">
        <f t="shared" si="34"/>
        <v>Low</v>
      </c>
      <c r="T234" s="3" t="str">
        <f t="shared" si="35"/>
        <v>Active</v>
      </c>
      <c r="U234" s="4">
        <f>1/(1+EXP(-(Predictive_Model!$B$5+((B234-Predictive_Model!$B$20)/Predictive_Model!$C$20)*Predictive_Model!$D$20+((E234-Predictive_Model!$B$21)/Predictive_Model!$C$21)*Predictive_Model!$D$21+((F234-Predictive_Model!$B$22)/Predictive_Model!$C$22)*Predictive_Model!$D$22+((I234-Predictive_Model!$B$23)/Predictive_Model!$C$23)*Predictive_Model!$D$23+((L234-Predictive_Model!$B$24)/Predictive_Model!$C$24)*Predictive_Model!$D$24+((M234-Predictive_Model!$B$25)/Predictive_Model!$C$25)*Predictive_Model!$D$25+IF(C234="Male",Predictive_Model!$D$31,IF(C234="Other",Predictive_Model!$D$32,0))+IF(D234="Premium",Predictive_Model!$D$34,IF(D234="Standard",Predictive_Model!$D$35,0))+IF(G234="Asia",Predictive_Model!$D$37,IF(G234="Europe",Predictive_Model!$D$38,IF(G234="North America",Predictive_Model!$D$39,IF(G234="Oceania",Predictive_Model!$D$40,IF(G234="South America",Predictive_Model!$D$41,0)))))+IF(H234="Laptop",Predictive_Model!$D$43,IF(H234="Mobile",Predictive_Model!$D$44,IF(H234="TV",Predictive_Model!$D$45,IF(H234="Tablet",Predictive_Model!$D$46,0))))+IF(K234="Crypto",Predictive_Model!$D$48,IF(K234="Debit Card",Predictive_Model!$D$49,IF(K234="Gift Card",Predictive_Model!$D$50,IF(K234="PayPal",Predictive_Model!$D$51,0))))+IF(N234="Comedy",Predictive_Model!$D$53,IF(N234="Documentary",Predictive_Model!$D$54,IF(N234="Drama",Predictive_Model!$D$55,IF(N234="Horror",Predictive_Model!$D$56,IF(N234="Romance",Predictive_Model!$D$57,IF(N234="Sci-Fi",Predictive_Model!$D$58,0)))))))))</f>
        <v>1.0786958915610217E-7</v>
      </c>
      <c r="V234" s="3" t="str">
        <f t="shared" si="36"/>
        <v>Low</v>
      </c>
      <c r="W234" s="6">
        <f t="shared" si="37"/>
        <v>9.6974760651335841E-7</v>
      </c>
      <c r="X234" s="3" t="str">
        <f t="shared" si="38"/>
        <v>Monitor</v>
      </c>
      <c r="Y234" s="3" t="str">
        <f t="shared" si="39"/>
        <v>OK</v>
      </c>
    </row>
    <row r="235" spans="1:25" x14ac:dyDescent="0.25">
      <c r="A235" s="3" t="str">
        <f>Raw_Data!A235</f>
        <v>5b14b084-6bd2-4df4-b9c5-8839f9e9680a</v>
      </c>
      <c r="B235" s="3">
        <f>Raw_Data!B235</f>
        <v>68</v>
      </c>
      <c r="C235" s="3" t="str">
        <f>Raw_Data!C235</f>
        <v>Female</v>
      </c>
      <c r="D235" s="3" t="str">
        <f>Raw_Data!D235</f>
        <v>Standard</v>
      </c>
      <c r="E235" s="3">
        <f>Raw_Data!E235</f>
        <v>2.7</v>
      </c>
      <c r="F235" s="3">
        <f>Raw_Data!F235</f>
        <v>35</v>
      </c>
      <c r="G235" s="3" t="str">
        <f>Raw_Data!G235</f>
        <v>Asia</v>
      </c>
      <c r="H235" s="3" t="str">
        <f>Raw_Data!H235</f>
        <v>TV</v>
      </c>
      <c r="I235" s="3">
        <f>Raw_Data!I235</f>
        <v>13.99</v>
      </c>
      <c r="J235" s="3">
        <f>Raw_Data!J235</f>
        <v>1</v>
      </c>
      <c r="K235" s="3" t="str">
        <f>Raw_Data!K235</f>
        <v>Debit Card</v>
      </c>
      <c r="L235" s="3">
        <f>Raw_Data!L235</f>
        <v>1</v>
      </c>
      <c r="M235" s="3">
        <f>Raw_Data!M235</f>
        <v>0.08</v>
      </c>
      <c r="N235" s="3" t="str">
        <f>Raw_Data!N235</f>
        <v>Documentary</v>
      </c>
      <c r="O235" s="3" t="str">
        <f t="shared" si="30"/>
        <v>55-70</v>
      </c>
      <c r="P235" s="3" t="str">
        <f t="shared" si="31"/>
        <v>&lt;10h</v>
      </c>
      <c r="Q235" s="3" t="str">
        <f t="shared" si="32"/>
        <v>22-45d</v>
      </c>
      <c r="R235" s="3" t="str">
        <f t="shared" si="33"/>
        <v>Medium</v>
      </c>
      <c r="S235" s="3" t="str">
        <f t="shared" si="34"/>
        <v>Mid</v>
      </c>
      <c r="T235" s="3" t="str">
        <f t="shared" si="35"/>
        <v>Churned</v>
      </c>
      <c r="U235" s="4">
        <f>1/(1+EXP(-(Predictive_Model!$B$5+((B235-Predictive_Model!$B$20)/Predictive_Model!$C$20)*Predictive_Model!$D$20+((E235-Predictive_Model!$B$21)/Predictive_Model!$C$21)*Predictive_Model!$D$21+((F235-Predictive_Model!$B$22)/Predictive_Model!$C$22)*Predictive_Model!$D$22+((I235-Predictive_Model!$B$23)/Predictive_Model!$C$23)*Predictive_Model!$D$23+((L235-Predictive_Model!$B$24)/Predictive_Model!$C$24)*Predictive_Model!$D$24+((M235-Predictive_Model!$B$25)/Predictive_Model!$C$25)*Predictive_Model!$D$25+IF(C235="Male",Predictive_Model!$D$31,IF(C235="Other",Predictive_Model!$D$32,0))+IF(D235="Premium",Predictive_Model!$D$34,IF(D235="Standard",Predictive_Model!$D$35,0))+IF(G235="Asia",Predictive_Model!$D$37,IF(G235="Europe",Predictive_Model!$D$38,IF(G235="North America",Predictive_Model!$D$39,IF(G235="Oceania",Predictive_Model!$D$40,IF(G235="South America",Predictive_Model!$D$41,0)))))+IF(H235="Laptop",Predictive_Model!$D$43,IF(H235="Mobile",Predictive_Model!$D$44,IF(H235="TV",Predictive_Model!$D$45,IF(H235="Tablet",Predictive_Model!$D$46,0))))+IF(K235="Crypto",Predictive_Model!$D$48,IF(K235="Debit Card",Predictive_Model!$D$49,IF(K235="Gift Card",Predictive_Model!$D$50,IF(K235="PayPal",Predictive_Model!$D$51,0))))+IF(N235="Comedy",Predictive_Model!$D$53,IF(N235="Documentary",Predictive_Model!$D$54,IF(N235="Drama",Predictive_Model!$D$55,IF(N235="Horror",Predictive_Model!$D$56,IF(N235="Romance",Predictive_Model!$D$57,IF(N235="Sci-Fi",Predictive_Model!$D$58,0)))))))))</f>
        <v>0.99858510594184313</v>
      </c>
      <c r="V235" s="3" t="str">
        <f t="shared" si="36"/>
        <v>Critical</v>
      </c>
      <c r="W235" s="6">
        <f t="shared" si="37"/>
        <v>13.99</v>
      </c>
      <c r="X235" s="3" t="str">
        <f t="shared" si="38"/>
        <v>Priority 2</v>
      </c>
      <c r="Y235" s="3" t="str">
        <f t="shared" si="39"/>
        <v>OK</v>
      </c>
    </row>
    <row r="236" spans="1:25" x14ac:dyDescent="0.25">
      <c r="A236" s="3" t="str">
        <f>Raw_Data!A236</f>
        <v>10e3667e-01b2-4340-8f1e-f6eca396f00c</v>
      </c>
      <c r="B236" s="3">
        <f>Raw_Data!B236</f>
        <v>52</v>
      </c>
      <c r="C236" s="3" t="str">
        <f>Raw_Data!C236</f>
        <v>Other</v>
      </c>
      <c r="D236" s="3" t="str">
        <f>Raw_Data!D236</f>
        <v>Standard</v>
      </c>
      <c r="E236" s="3">
        <f>Raw_Data!E236</f>
        <v>1.79</v>
      </c>
      <c r="F236" s="3">
        <f>Raw_Data!F236</f>
        <v>38</v>
      </c>
      <c r="G236" s="3" t="str">
        <f>Raw_Data!G236</f>
        <v>Africa</v>
      </c>
      <c r="H236" s="3" t="str">
        <f>Raw_Data!H236</f>
        <v>Mobile</v>
      </c>
      <c r="I236" s="3">
        <f>Raw_Data!I236</f>
        <v>13.99</v>
      </c>
      <c r="J236" s="3">
        <f>Raw_Data!J236</f>
        <v>1</v>
      </c>
      <c r="K236" s="3" t="str">
        <f>Raw_Data!K236</f>
        <v>Credit Card</v>
      </c>
      <c r="L236" s="3">
        <f>Raw_Data!L236</f>
        <v>1</v>
      </c>
      <c r="M236" s="3">
        <f>Raw_Data!M236</f>
        <v>0.05</v>
      </c>
      <c r="N236" s="3" t="str">
        <f>Raw_Data!N236</f>
        <v>Drama</v>
      </c>
      <c r="O236" s="3" t="str">
        <f t="shared" si="30"/>
        <v>45-54</v>
      </c>
      <c r="P236" s="3" t="str">
        <f t="shared" si="31"/>
        <v>&lt;10h</v>
      </c>
      <c r="Q236" s="3" t="str">
        <f t="shared" si="32"/>
        <v>22-45d</v>
      </c>
      <c r="R236" s="3" t="str">
        <f t="shared" si="33"/>
        <v>Medium</v>
      </c>
      <c r="S236" s="3" t="str">
        <f t="shared" si="34"/>
        <v>Mid</v>
      </c>
      <c r="T236" s="3" t="str">
        <f t="shared" si="35"/>
        <v>Churned</v>
      </c>
      <c r="U236" s="4">
        <f>1/(1+EXP(-(Predictive_Model!$B$5+((B236-Predictive_Model!$B$20)/Predictive_Model!$C$20)*Predictive_Model!$D$20+((E236-Predictive_Model!$B$21)/Predictive_Model!$C$21)*Predictive_Model!$D$21+((F236-Predictive_Model!$B$22)/Predictive_Model!$C$22)*Predictive_Model!$D$22+((I236-Predictive_Model!$B$23)/Predictive_Model!$C$23)*Predictive_Model!$D$23+((L236-Predictive_Model!$B$24)/Predictive_Model!$C$24)*Predictive_Model!$D$24+((M236-Predictive_Model!$B$25)/Predictive_Model!$C$25)*Predictive_Model!$D$25+IF(C236="Male",Predictive_Model!$D$31,IF(C236="Other",Predictive_Model!$D$32,0))+IF(D236="Premium",Predictive_Model!$D$34,IF(D236="Standard",Predictive_Model!$D$35,0))+IF(G236="Asia",Predictive_Model!$D$37,IF(G236="Europe",Predictive_Model!$D$38,IF(G236="North America",Predictive_Model!$D$39,IF(G236="Oceania",Predictive_Model!$D$40,IF(G236="South America",Predictive_Model!$D$41,0)))))+IF(H236="Laptop",Predictive_Model!$D$43,IF(H236="Mobile",Predictive_Model!$D$44,IF(H236="TV",Predictive_Model!$D$45,IF(H236="Tablet",Predictive_Model!$D$46,0))))+IF(K236="Crypto",Predictive_Model!$D$48,IF(K236="Debit Card",Predictive_Model!$D$49,IF(K236="Gift Card",Predictive_Model!$D$50,IF(K236="PayPal",Predictive_Model!$D$51,0))))+IF(N236="Comedy",Predictive_Model!$D$53,IF(N236="Documentary",Predictive_Model!$D$54,IF(N236="Drama",Predictive_Model!$D$55,IF(N236="Horror",Predictive_Model!$D$56,IF(N236="Romance",Predictive_Model!$D$57,IF(N236="Sci-Fi",Predictive_Model!$D$58,0)))))))))</f>
        <v>0.99991766082317413</v>
      </c>
      <c r="V236" s="3" t="str">
        <f t="shared" si="36"/>
        <v>Critical</v>
      </c>
      <c r="W236" s="6">
        <f t="shared" si="37"/>
        <v>13.99</v>
      </c>
      <c r="X236" s="3" t="str">
        <f t="shared" si="38"/>
        <v>Priority 2</v>
      </c>
      <c r="Y236" s="3" t="str">
        <f t="shared" si="39"/>
        <v>OK</v>
      </c>
    </row>
    <row r="237" spans="1:25" x14ac:dyDescent="0.25">
      <c r="A237" s="3" t="str">
        <f>Raw_Data!A237</f>
        <v>ba539916-0de8-4f60-9b2f-fb07ba7f1193</v>
      </c>
      <c r="B237" s="3">
        <f>Raw_Data!B237</f>
        <v>37</v>
      </c>
      <c r="C237" s="3" t="str">
        <f>Raw_Data!C237</f>
        <v>Male</v>
      </c>
      <c r="D237" s="3" t="str">
        <f>Raw_Data!D237</f>
        <v>Standard</v>
      </c>
      <c r="E237" s="3">
        <f>Raw_Data!E237</f>
        <v>13.86</v>
      </c>
      <c r="F237" s="3">
        <f>Raw_Data!F237</f>
        <v>46</v>
      </c>
      <c r="G237" s="3" t="str">
        <f>Raw_Data!G237</f>
        <v>South America</v>
      </c>
      <c r="H237" s="3" t="str">
        <f>Raw_Data!H237</f>
        <v>Laptop</v>
      </c>
      <c r="I237" s="3">
        <f>Raw_Data!I237</f>
        <v>13.99</v>
      </c>
      <c r="J237" s="3">
        <f>Raw_Data!J237</f>
        <v>1</v>
      </c>
      <c r="K237" s="3" t="str">
        <f>Raw_Data!K237</f>
        <v>Gift Card</v>
      </c>
      <c r="L237" s="3">
        <f>Raw_Data!L237</f>
        <v>3</v>
      </c>
      <c r="M237" s="3">
        <f>Raw_Data!M237</f>
        <v>0.28999999999999998</v>
      </c>
      <c r="N237" s="3" t="str">
        <f>Raw_Data!N237</f>
        <v>Documentary</v>
      </c>
      <c r="O237" s="3" t="str">
        <f t="shared" si="30"/>
        <v>35-44</v>
      </c>
      <c r="P237" s="3" t="str">
        <f t="shared" si="31"/>
        <v>10-24h</v>
      </c>
      <c r="Q237" s="3" t="str">
        <f t="shared" si="32"/>
        <v>46-60d</v>
      </c>
      <c r="R237" s="3" t="str">
        <f t="shared" si="33"/>
        <v>Medium</v>
      </c>
      <c r="S237" s="3" t="str">
        <f t="shared" si="34"/>
        <v>Mid</v>
      </c>
      <c r="T237" s="3" t="str">
        <f t="shared" si="35"/>
        <v>Churned</v>
      </c>
      <c r="U237" s="4">
        <f>1/(1+EXP(-(Predictive_Model!$B$5+((B237-Predictive_Model!$B$20)/Predictive_Model!$C$20)*Predictive_Model!$D$20+((E237-Predictive_Model!$B$21)/Predictive_Model!$C$21)*Predictive_Model!$D$21+((F237-Predictive_Model!$B$22)/Predictive_Model!$C$22)*Predictive_Model!$D$22+((I237-Predictive_Model!$B$23)/Predictive_Model!$C$23)*Predictive_Model!$D$23+((L237-Predictive_Model!$B$24)/Predictive_Model!$C$24)*Predictive_Model!$D$24+((M237-Predictive_Model!$B$25)/Predictive_Model!$C$25)*Predictive_Model!$D$25+IF(C237="Male",Predictive_Model!$D$31,IF(C237="Other",Predictive_Model!$D$32,0))+IF(D237="Premium",Predictive_Model!$D$34,IF(D237="Standard",Predictive_Model!$D$35,0))+IF(G237="Asia",Predictive_Model!$D$37,IF(G237="Europe",Predictive_Model!$D$38,IF(G237="North America",Predictive_Model!$D$39,IF(G237="Oceania",Predictive_Model!$D$40,IF(G237="South America",Predictive_Model!$D$41,0)))))+IF(H237="Laptop",Predictive_Model!$D$43,IF(H237="Mobile",Predictive_Model!$D$44,IF(H237="TV",Predictive_Model!$D$45,IF(H237="Tablet",Predictive_Model!$D$46,0))))+IF(K237="Crypto",Predictive_Model!$D$48,IF(K237="Debit Card",Predictive_Model!$D$49,IF(K237="Gift Card",Predictive_Model!$D$50,IF(K237="PayPal",Predictive_Model!$D$51,0))))+IF(N237="Comedy",Predictive_Model!$D$53,IF(N237="Documentary",Predictive_Model!$D$54,IF(N237="Drama",Predictive_Model!$D$55,IF(N237="Horror",Predictive_Model!$D$56,IF(N237="Romance",Predictive_Model!$D$57,IF(N237="Sci-Fi",Predictive_Model!$D$58,0)))))))))</f>
        <v>0.96990293468233868</v>
      </c>
      <c r="V237" s="3" t="str">
        <f t="shared" si="36"/>
        <v>Critical</v>
      </c>
      <c r="W237" s="6">
        <f t="shared" si="37"/>
        <v>13.99</v>
      </c>
      <c r="X237" s="3" t="str">
        <f t="shared" si="38"/>
        <v>Priority 2</v>
      </c>
      <c r="Y237" s="3" t="str">
        <f t="shared" si="39"/>
        <v>OK</v>
      </c>
    </row>
    <row r="238" spans="1:25" x14ac:dyDescent="0.25">
      <c r="A238" s="3" t="str">
        <f>Raw_Data!A238</f>
        <v>ae95f50e-1e2f-4f65-874d-0b6bc9427707</v>
      </c>
      <c r="B238" s="3">
        <f>Raw_Data!B238</f>
        <v>33</v>
      </c>
      <c r="C238" s="3" t="str">
        <f>Raw_Data!C238</f>
        <v>Female</v>
      </c>
      <c r="D238" s="3" t="str">
        <f>Raw_Data!D238</f>
        <v>Basic</v>
      </c>
      <c r="E238" s="3">
        <f>Raw_Data!E238</f>
        <v>0.14000000000000001</v>
      </c>
      <c r="F238" s="3">
        <f>Raw_Data!F238</f>
        <v>37</v>
      </c>
      <c r="G238" s="3" t="str">
        <f>Raw_Data!G238</f>
        <v>Europe</v>
      </c>
      <c r="H238" s="3" t="str">
        <f>Raw_Data!H238</f>
        <v>TV</v>
      </c>
      <c r="I238" s="3">
        <f>Raw_Data!I238</f>
        <v>8.99</v>
      </c>
      <c r="J238" s="3">
        <f>Raw_Data!J238</f>
        <v>1</v>
      </c>
      <c r="K238" s="3" t="str">
        <f>Raw_Data!K238</f>
        <v>PayPal</v>
      </c>
      <c r="L238" s="3">
        <f>Raw_Data!L238</f>
        <v>5</v>
      </c>
      <c r="M238" s="3">
        <f>Raw_Data!M238</f>
        <v>0</v>
      </c>
      <c r="N238" s="3" t="str">
        <f>Raw_Data!N238</f>
        <v>Sci-Fi</v>
      </c>
      <c r="O238" s="3" t="str">
        <f t="shared" si="30"/>
        <v>25-34</v>
      </c>
      <c r="P238" s="3" t="str">
        <f t="shared" si="31"/>
        <v>&lt;10h</v>
      </c>
      <c r="Q238" s="3" t="str">
        <f t="shared" si="32"/>
        <v>22-45d</v>
      </c>
      <c r="R238" s="3" t="str">
        <f t="shared" si="33"/>
        <v>Medium</v>
      </c>
      <c r="S238" s="3" t="str">
        <f t="shared" si="34"/>
        <v>Low</v>
      </c>
      <c r="T238" s="3" t="str">
        <f t="shared" si="35"/>
        <v>Churned</v>
      </c>
      <c r="U238" s="4">
        <f>1/(1+EXP(-(Predictive_Model!$B$5+((B238-Predictive_Model!$B$20)/Predictive_Model!$C$20)*Predictive_Model!$D$20+((E238-Predictive_Model!$B$21)/Predictive_Model!$C$21)*Predictive_Model!$D$21+((F238-Predictive_Model!$B$22)/Predictive_Model!$C$22)*Predictive_Model!$D$22+((I238-Predictive_Model!$B$23)/Predictive_Model!$C$23)*Predictive_Model!$D$23+((L238-Predictive_Model!$B$24)/Predictive_Model!$C$24)*Predictive_Model!$D$24+((M238-Predictive_Model!$B$25)/Predictive_Model!$C$25)*Predictive_Model!$D$25+IF(C238="Male",Predictive_Model!$D$31,IF(C238="Other",Predictive_Model!$D$32,0))+IF(D238="Premium",Predictive_Model!$D$34,IF(D238="Standard",Predictive_Model!$D$35,0))+IF(G238="Asia",Predictive_Model!$D$37,IF(G238="Europe",Predictive_Model!$D$38,IF(G238="North America",Predictive_Model!$D$39,IF(G238="Oceania",Predictive_Model!$D$40,IF(G238="South America",Predictive_Model!$D$41,0)))))+IF(H238="Laptop",Predictive_Model!$D$43,IF(H238="Mobile",Predictive_Model!$D$44,IF(H238="TV",Predictive_Model!$D$45,IF(H238="Tablet",Predictive_Model!$D$46,0))))+IF(K238="Crypto",Predictive_Model!$D$48,IF(K238="Debit Card",Predictive_Model!$D$49,IF(K238="Gift Card",Predictive_Model!$D$50,IF(K238="PayPal",Predictive_Model!$D$51,0))))+IF(N238="Comedy",Predictive_Model!$D$53,IF(N238="Documentary",Predictive_Model!$D$54,IF(N238="Drama",Predictive_Model!$D$55,IF(N238="Horror",Predictive_Model!$D$56,IF(N238="Romance",Predictive_Model!$D$57,IF(N238="Sci-Fi",Predictive_Model!$D$58,0)))))))))</f>
        <v>0.99767942523092223</v>
      </c>
      <c r="V238" s="3" t="str">
        <f t="shared" si="36"/>
        <v>Critical</v>
      </c>
      <c r="W238" s="6">
        <f t="shared" si="37"/>
        <v>8.99</v>
      </c>
      <c r="X238" s="3" t="str">
        <f t="shared" si="38"/>
        <v>Priority 2</v>
      </c>
      <c r="Y238" s="3" t="str">
        <f t="shared" si="39"/>
        <v>OK</v>
      </c>
    </row>
    <row r="239" spans="1:25" x14ac:dyDescent="0.25">
      <c r="A239" s="3" t="str">
        <f>Raw_Data!A239</f>
        <v>10fa7f05-3ce2-4829-bafa-78e5001ebaa0</v>
      </c>
      <c r="B239" s="3">
        <f>Raw_Data!B239</f>
        <v>26</v>
      </c>
      <c r="C239" s="3" t="str">
        <f>Raw_Data!C239</f>
        <v>Other</v>
      </c>
      <c r="D239" s="3" t="str">
        <f>Raw_Data!D239</f>
        <v>Premium</v>
      </c>
      <c r="E239" s="3">
        <f>Raw_Data!E239</f>
        <v>19.48</v>
      </c>
      <c r="F239" s="3">
        <f>Raw_Data!F239</f>
        <v>35</v>
      </c>
      <c r="G239" s="3" t="str">
        <f>Raw_Data!G239</f>
        <v>Oceania</v>
      </c>
      <c r="H239" s="3" t="str">
        <f>Raw_Data!H239</f>
        <v>Laptop</v>
      </c>
      <c r="I239" s="3">
        <f>Raw_Data!I239</f>
        <v>17.989999999999998</v>
      </c>
      <c r="J239" s="3">
        <f>Raw_Data!J239</f>
        <v>0</v>
      </c>
      <c r="K239" s="3" t="str">
        <f>Raw_Data!K239</f>
        <v>PayPal</v>
      </c>
      <c r="L239" s="3">
        <f>Raw_Data!L239</f>
        <v>5</v>
      </c>
      <c r="M239" s="3">
        <f>Raw_Data!M239</f>
        <v>0.54</v>
      </c>
      <c r="N239" s="3" t="str">
        <f>Raw_Data!N239</f>
        <v>Horror</v>
      </c>
      <c r="O239" s="3" t="str">
        <f t="shared" si="30"/>
        <v>25-34</v>
      </c>
      <c r="P239" s="3" t="str">
        <f t="shared" si="31"/>
        <v>10-24h</v>
      </c>
      <c r="Q239" s="3" t="str">
        <f t="shared" si="32"/>
        <v>22-45d</v>
      </c>
      <c r="R239" s="3" t="str">
        <f t="shared" si="33"/>
        <v>Medium</v>
      </c>
      <c r="S239" s="3" t="str">
        <f t="shared" si="34"/>
        <v>High</v>
      </c>
      <c r="T239" s="3" t="str">
        <f t="shared" si="35"/>
        <v>Active</v>
      </c>
      <c r="U239" s="4">
        <f>1/(1+EXP(-(Predictive_Model!$B$5+((B239-Predictive_Model!$B$20)/Predictive_Model!$C$20)*Predictive_Model!$D$20+((E239-Predictive_Model!$B$21)/Predictive_Model!$C$21)*Predictive_Model!$D$21+((F239-Predictive_Model!$B$22)/Predictive_Model!$C$22)*Predictive_Model!$D$22+((I239-Predictive_Model!$B$23)/Predictive_Model!$C$23)*Predictive_Model!$D$23+((L239-Predictive_Model!$B$24)/Predictive_Model!$C$24)*Predictive_Model!$D$24+((M239-Predictive_Model!$B$25)/Predictive_Model!$C$25)*Predictive_Model!$D$25+IF(C239="Male",Predictive_Model!$D$31,IF(C239="Other",Predictive_Model!$D$32,0))+IF(D239="Premium",Predictive_Model!$D$34,IF(D239="Standard",Predictive_Model!$D$35,0))+IF(G239="Asia",Predictive_Model!$D$37,IF(G239="Europe",Predictive_Model!$D$38,IF(G239="North America",Predictive_Model!$D$39,IF(G239="Oceania",Predictive_Model!$D$40,IF(G239="South America",Predictive_Model!$D$41,0)))))+IF(H239="Laptop",Predictive_Model!$D$43,IF(H239="Mobile",Predictive_Model!$D$44,IF(H239="TV",Predictive_Model!$D$45,IF(H239="Tablet",Predictive_Model!$D$46,0))))+IF(K239="Crypto",Predictive_Model!$D$48,IF(K239="Debit Card",Predictive_Model!$D$49,IF(K239="Gift Card",Predictive_Model!$D$50,IF(K239="PayPal",Predictive_Model!$D$51,0))))+IF(N239="Comedy",Predictive_Model!$D$53,IF(N239="Documentary",Predictive_Model!$D$54,IF(N239="Drama",Predictive_Model!$D$55,IF(N239="Horror",Predictive_Model!$D$56,IF(N239="Romance",Predictive_Model!$D$57,IF(N239="Sci-Fi",Predictive_Model!$D$58,0)))))))))</f>
        <v>1.9129689377319539E-2</v>
      </c>
      <c r="V239" s="3" t="str">
        <f t="shared" si="36"/>
        <v>Low</v>
      </c>
      <c r="W239" s="6">
        <f t="shared" si="37"/>
        <v>0.34414311189797847</v>
      </c>
      <c r="X239" s="3" t="str">
        <f t="shared" si="38"/>
        <v>Monitor</v>
      </c>
      <c r="Y239" s="3" t="str">
        <f t="shared" si="39"/>
        <v>OK</v>
      </c>
    </row>
    <row r="240" spans="1:25" x14ac:dyDescent="0.25">
      <c r="A240" s="3" t="str">
        <f>Raw_Data!A240</f>
        <v>c92450d6-b3fa-47a1-82ac-ebbf6f022eac</v>
      </c>
      <c r="B240" s="3">
        <f>Raw_Data!B240</f>
        <v>37</v>
      </c>
      <c r="C240" s="3" t="str">
        <f>Raw_Data!C240</f>
        <v>Male</v>
      </c>
      <c r="D240" s="3" t="str">
        <f>Raw_Data!D240</f>
        <v>Basic</v>
      </c>
      <c r="E240" s="3">
        <f>Raw_Data!E240</f>
        <v>4.84</v>
      </c>
      <c r="F240" s="3">
        <f>Raw_Data!F240</f>
        <v>25</v>
      </c>
      <c r="G240" s="3" t="str">
        <f>Raw_Data!G240</f>
        <v>Africa</v>
      </c>
      <c r="H240" s="3" t="str">
        <f>Raw_Data!H240</f>
        <v>Laptop</v>
      </c>
      <c r="I240" s="3">
        <f>Raw_Data!I240</f>
        <v>8.99</v>
      </c>
      <c r="J240" s="3">
        <f>Raw_Data!J240</f>
        <v>1</v>
      </c>
      <c r="K240" s="3" t="str">
        <f>Raw_Data!K240</f>
        <v>PayPal</v>
      </c>
      <c r="L240" s="3">
        <f>Raw_Data!L240</f>
        <v>5</v>
      </c>
      <c r="M240" s="3">
        <f>Raw_Data!M240</f>
        <v>0.19</v>
      </c>
      <c r="N240" s="3" t="str">
        <f>Raw_Data!N240</f>
        <v>Action</v>
      </c>
      <c r="O240" s="3" t="str">
        <f t="shared" si="30"/>
        <v>35-44</v>
      </c>
      <c r="P240" s="3" t="str">
        <f t="shared" si="31"/>
        <v>&lt;10h</v>
      </c>
      <c r="Q240" s="3" t="str">
        <f t="shared" si="32"/>
        <v>22-45d</v>
      </c>
      <c r="R240" s="3" t="str">
        <f t="shared" si="33"/>
        <v>Medium</v>
      </c>
      <c r="S240" s="3" t="str">
        <f t="shared" si="34"/>
        <v>Low</v>
      </c>
      <c r="T240" s="3" t="str">
        <f t="shared" si="35"/>
        <v>Churned</v>
      </c>
      <c r="U240" s="4">
        <f>1/(1+EXP(-(Predictive_Model!$B$5+((B240-Predictive_Model!$B$20)/Predictive_Model!$C$20)*Predictive_Model!$D$20+((E240-Predictive_Model!$B$21)/Predictive_Model!$C$21)*Predictive_Model!$D$21+((F240-Predictive_Model!$B$22)/Predictive_Model!$C$22)*Predictive_Model!$D$22+((I240-Predictive_Model!$B$23)/Predictive_Model!$C$23)*Predictive_Model!$D$23+((L240-Predictive_Model!$B$24)/Predictive_Model!$C$24)*Predictive_Model!$D$24+((M240-Predictive_Model!$B$25)/Predictive_Model!$C$25)*Predictive_Model!$D$25+IF(C240="Male",Predictive_Model!$D$31,IF(C240="Other",Predictive_Model!$D$32,0))+IF(D240="Premium",Predictive_Model!$D$34,IF(D240="Standard",Predictive_Model!$D$35,0))+IF(G240="Asia",Predictive_Model!$D$37,IF(G240="Europe",Predictive_Model!$D$38,IF(G240="North America",Predictive_Model!$D$39,IF(G240="Oceania",Predictive_Model!$D$40,IF(G240="South America",Predictive_Model!$D$41,0)))))+IF(H240="Laptop",Predictive_Model!$D$43,IF(H240="Mobile",Predictive_Model!$D$44,IF(H240="TV",Predictive_Model!$D$45,IF(H240="Tablet",Predictive_Model!$D$46,0))))+IF(K240="Crypto",Predictive_Model!$D$48,IF(K240="Debit Card",Predictive_Model!$D$49,IF(K240="Gift Card",Predictive_Model!$D$50,IF(K240="PayPal",Predictive_Model!$D$51,0))))+IF(N240="Comedy",Predictive_Model!$D$53,IF(N240="Documentary",Predictive_Model!$D$54,IF(N240="Drama",Predictive_Model!$D$55,IF(N240="Horror",Predictive_Model!$D$56,IF(N240="Romance",Predictive_Model!$D$57,IF(N240="Sci-Fi",Predictive_Model!$D$58,0)))))))))</f>
        <v>0.93956906561241338</v>
      </c>
      <c r="V240" s="3" t="str">
        <f t="shared" si="36"/>
        <v>Critical</v>
      </c>
      <c r="W240" s="6">
        <f t="shared" si="37"/>
        <v>8.99</v>
      </c>
      <c r="X240" s="3" t="str">
        <f t="shared" si="38"/>
        <v>Priority 2</v>
      </c>
      <c r="Y240" s="3" t="str">
        <f t="shared" si="39"/>
        <v>OK</v>
      </c>
    </row>
    <row r="241" spans="1:25" x14ac:dyDescent="0.25">
      <c r="A241" s="3" t="str">
        <f>Raw_Data!A241</f>
        <v>bc58e790-61ad-438b-9059-67adee68af43</v>
      </c>
      <c r="B241" s="3">
        <f>Raw_Data!B241</f>
        <v>36</v>
      </c>
      <c r="C241" s="3" t="str">
        <f>Raw_Data!C241</f>
        <v>Other</v>
      </c>
      <c r="D241" s="3" t="str">
        <f>Raw_Data!D241</f>
        <v>Premium</v>
      </c>
      <c r="E241" s="3">
        <f>Raw_Data!E241</f>
        <v>8.6999999999999993</v>
      </c>
      <c r="F241" s="3">
        <f>Raw_Data!F241</f>
        <v>45</v>
      </c>
      <c r="G241" s="3" t="str">
        <f>Raw_Data!G241</f>
        <v>South America</v>
      </c>
      <c r="H241" s="3" t="str">
        <f>Raw_Data!H241</f>
        <v>Mobile</v>
      </c>
      <c r="I241" s="3">
        <f>Raw_Data!I241</f>
        <v>17.989999999999998</v>
      </c>
      <c r="J241" s="3">
        <f>Raw_Data!J241</f>
        <v>0</v>
      </c>
      <c r="K241" s="3" t="str">
        <f>Raw_Data!K241</f>
        <v>PayPal</v>
      </c>
      <c r="L241" s="3">
        <f>Raw_Data!L241</f>
        <v>4</v>
      </c>
      <c r="M241" s="3">
        <f>Raw_Data!M241</f>
        <v>0.19</v>
      </c>
      <c r="N241" s="3" t="str">
        <f>Raw_Data!N241</f>
        <v>Drama</v>
      </c>
      <c r="O241" s="3" t="str">
        <f t="shared" si="30"/>
        <v>35-44</v>
      </c>
      <c r="P241" s="3" t="str">
        <f t="shared" si="31"/>
        <v>&lt;10h</v>
      </c>
      <c r="Q241" s="3" t="str">
        <f t="shared" si="32"/>
        <v>22-45d</v>
      </c>
      <c r="R241" s="3" t="str">
        <f t="shared" si="33"/>
        <v>Medium</v>
      </c>
      <c r="S241" s="3" t="str">
        <f t="shared" si="34"/>
        <v>High</v>
      </c>
      <c r="T241" s="3" t="str">
        <f t="shared" si="35"/>
        <v>Active</v>
      </c>
      <c r="U241" s="4">
        <f>1/(1+EXP(-(Predictive_Model!$B$5+((B241-Predictive_Model!$B$20)/Predictive_Model!$C$20)*Predictive_Model!$D$20+((E241-Predictive_Model!$B$21)/Predictive_Model!$C$21)*Predictive_Model!$D$21+((F241-Predictive_Model!$B$22)/Predictive_Model!$C$22)*Predictive_Model!$D$22+((I241-Predictive_Model!$B$23)/Predictive_Model!$C$23)*Predictive_Model!$D$23+((L241-Predictive_Model!$B$24)/Predictive_Model!$C$24)*Predictive_Model!$D$24+((M241-Predictive_Model!$B$25)/Predictive_Model!$C$25)*Predictive_Model!$D$25+IF(C241="Male",Predictive_Model!$D$31,IF(C241="Other",Predictive_Model!$D$32,0))+IF(D241="Premium",Predictive_Model!$D$34,IF(D241="Standard",Predictive_Model!$D$35,0))+IF(G241="Asia",Predictive_Model!$D$37,IF(G241="Europe",Predictive_Model!$D$38,IF(G241="North America",Predictive_Model!$D$39,IF(G241="Oceania",Predictive_Model!$D$40,IF(G241="South America",Predictive_Model!$D$41,0)))))+IF(H241="Laptop",Predictive_Model!$D$43,IF(H241="Mobile",Predictive_Model!$D$44,IF(H241="TV",Predictive_Model!$D$45,IF(H241="Tablet",Predictive_Model!$D$46,0))))+IF(K241="Crypto",Predictive_Model!$D$48,IF(K241="Debit Card",Predictive_Model!$D$49,IF(K241="Gift Card",Predictive_Model!$D$50,IF(K241="PayPal",Predictive_Model!$D$51,0))))+IF(N241="Comedy",Predictive_Model!$D$53,IF(N241="Documentary",Predictive_Model!$D$54,IF(N241="Drama",Predictive_Model!$D$55,IF(N241="Horror",Predictive_Model!$D$56,IF(N241="Romance",Predictive_Model!$D$57,IF(N241="Sci-Fi",Predictive_Model!$D$58,0)))))))))</f>
        <v>0.9767329853694493</v>
      </c>
      <c r="V241" s="3" t="str">
        <f t="shared" si="36"/>
        <v>Critical</v>
      </c>
      <c r="W241" s="6">
        <f t="shared" si="37"/>
        <v>17.571426406796391</v>
      </c>
      <c r="X241" s="3" t="str">
        <f t="shared" si="38"/>
        <v>Priority 1</v>
      </c>
      <c r="Y241" s="3" t="str">
        <f t="shared" si="39"/>
        <v>OK</v>
      </c>
    </row>
    <row r="242" spans="1:25" x14ac:dyDescent="0.25">
      <c r="A242" s="3" t="str">
        <f>Raw_Data!A242</f>
        <v>a59003ca-fc14-4078-9ed4-d9dbf9d91826</v>
      </c>
      <c r="B242" s="3">
        <f>Raw_Data!B242</f>
        <v>61</v>
      </c>
      <c r="C242" s="3" t="str">
        <f>Raw_Data!C242</f>
        <v>Male</v>
      </c>
      <c r="D242" s="3" t="str">
        <f>Raw_Data!D242</f>
        <v>Premium</v>
      </c>
      <c r="E242" s="3">
        <f>Raw_Data!E242</f>
        <v>19.190000000000001</v>
      </c>
      <c r="F242" s="3">
        <f>Raw_Data!F242</f>
        <v>27</v>
      </c>
      <c r="G242" s="3" t="str">
        <f>Raw_Data!G242</f>
        <v>South America</v>
      </c>
      <c r="H242" s="3" t="str">
        <f>Raw_Data!H242</f>
        <v>Mobile</v>
      </c>
      <c r="I242" s="3">
        <f>Raw_Data!I242</f>
        <v>17.989999999999998</v>
      </c>
      <c r="J242" s="3">
        <f>Raw_Data!J242</f>
        <v>0</v>
      </c>
      <c r="K242" s="3" t="str">
        <f>Raw_Data!K242</f>
        <v>PayPal</v>
      </c>
      <c r="L242" s="3">
        <f>Raw_Data!L242</f>
        <v>2</v>
      </c>
      <c r="M242" s="3">
        <f>Raw_Data!M242</f>
        <v>0.69</v>
      </c>
      <c r="N242" s="3" t="str">
        <f>Raw_Data!N242</f>
        <v>Horror</v>
      </c>
      <c r="O242" s="3" t="str">
        <f t="shared" si="30"/>
        <v>55-70</v>
      </c>
      <c r="P242" s="3" t="str">
        <f t="shared" si="31"/>
        <v>10-24h</v>
      </c>
      <c r="Q242" s="3" t="str">
        <f t="shared" si="32"/>
        <v>22-45d</v>
      </c>
      <c r="R242" s="3" t="str">
        <f t="shared" si="33"/>
        <v>Medium</v>
      </c>
      <c r="S242" s="3" t="str">
        <f t="shared" si="34"/>
        <v>High</v>
      </c>
      <c r="T242" s="3" t="str">
        <f t="shared" si="35"/>
        <v>Active</v>
      </c>
      <c r="U242" s="4">
        <f>1/(1+EXP(-(Predictive_Model!$B$5+((B242-Predictive_Model!$B$20)/Predictive_Model!$C$20)*Predictive_Model!$D$20+((E242-Predictive_Model!$B$21)/Predictive_Model!$C$21)*Predictive_Model!$D$21+((F242-Predictive_Model!$B$22)/Predictive_Model!$C$22)*Predictive_Model!$D$22+((I242-Predictive_Model!$B$23)/Predictive_Model!$C$23)*Predictive_Model!$D$23+((L242-Predictive_Model!$B$24)/Predictive_Model!$C$24)*Predictive_Model!$D$24+((M242-Predictive_Model!$B$25)/Predictive_Model!$C$25)*Predictive_Model!$D$25+IF(C242="Male",Predictive_Model!$D$31,IF(C242="Other",Predictive_Model!$D$32,0))+IF(D242="Premium",Predictive_Model!$D$34,IF(D242="Standard",Predictive_Model!$D$35,0))+IF(G242="Asia",Predictive_Model!$D$37,IF(G242="Europe",Predictive_Model!$D$38,IF(G242="North America",Predictive_Model!$D$39,IF(G242="Oceania",Predictive_Model!$D$40,IF(G242="South America",Predictive_Model!$D$41,0)))))+IF(H242="Laptop",Predictive_Model!$D$43,IF(H242="Mobile",Predictive_Model!$D$44,IF(H242="TV",Predictive_Model!$D$45,IF(H242="Tablet",Predictive_Model!$D$46,0))))+IF(K242="Crypto",Predictive_Model!$D$48,IF(K242="Debit Card",Predictive_Model!$D$49,IF(K242="Gift Card",Predictive_Model!$D$50,IF(K242="PayPal",Predictive_Model!$D$51,0))))+IF(N242="Comedy",Predictive_Model!$D$53,IF(N242="Documentary",Predictive_Model!$D$54,IF(N242="Drama",Predictive_Model!$D$55,IF(N242="Horror",Predictive_Model!$D$56,IF(N242="Romance",Predictive_Model!$D$57,IF(N242="Sci-Fi",Predictive_Model!$D$58,0)))))))))</f>
        <v>0.22155520275978341</v>
      </c>
      <c r="V242" s="3" t="str">
        <f t="shared" si="36"/>
        <v>Low</v>
      </c>
      <c r="W242" s="6">
        <f t="shared" si="37"/>
        <v>3.9857780976485033</v>
      </c>
      <c r="X242" s="3" t="str">
        <f t="shared" si="38"/>
        <v>Monitor</v>
      </c>
      <c r="Y242" s="3" t="str">
        <f t="shared" si="39"/>
        <v>OK</v>
      </c>
    </row>
    <row r="243" spans="1:25" x14ac:dyDescent="0.25">
      <c r="A243" s="3" t="str">
        <f>Raw_Data!A243</f>
        <v>075f3920-d7be-49de-b9a8-04ae797d2806</v>
      </c>
      <c r="B243" s="3">
        <f>Raw_Data!B243</f>
        <v>43</v>
      </c>
      <c r="C243" s="3" t="str">
        <f>Raw_Data!C243</f>
        <v>Male</v>
      </c>
      <c r="D243" s="3" t="str">
        <f>Raw_Data!D243</f>
        <v>Basic</v>
      </c>
      <c r="E243" s="3">
        <f>Raw_Data!E243</f>
        <v>0.53</v>
      </c>
      <c r="F243" s="3">
        <f>Raw_Data!F243</f>
        <v>22</v>
      </c>
      <c r="G243" s="3" t="str">
        <f>Raw_Data!G243</f>
        <v>Europe</v>
      </c>
      <c r="H243" s="3" t="str">
        <f>Raw_Data!H243</f>
        <v>TV</v>
      </c>
      <c r="I243" s="3">
        <f>Raw_Data!I243</f>
        <v>8.99</v>
      </c>
      <c r="J243" s="3">
        <f>Raw_Data!J243</f>
        <v>1</v>
      </c>
      <c r="K243" s="3" t="str">
        <f>Raw_Data!K243</f>
        <v>PayPal</v>
      </c>
      <c r="L243" s="3">
        <f>Raw_Data!L243</f>
        <v>1</v>
      </c>
      <c r="M243" s="3">
        <f>Raw_Data!M243</f>
        <v>0.02</v>
      </c>
      <c r="N243" s="3" t="str">
        <f>Raw_Data!N243</f>
        <v>Romance</v>
      </c>
      <c r="O243" s="3" t="str">
        <f t="shared" si="30"/>
        <v>35-44</v>
      </c>
      <c r="P243" s="3" t="str">
        <f t="shared" si="31"/>
        <v>&lt;10h</v>
      </c>
      <c r="Q243" s="3" t="str">
        <f t="shared" si="32"/>
        <v>22-45d</v>
      </c>
      <c r="R243" s="3" t="str">
        <f t="shared" si="33"/>
        <v>Medium</v>
      </c>
      <c r="S243" s="3" t="str">
        <f t="shared" si="34"/>
        <v>Low</v>
      </c>
      <c r="T243" s="3" t="str">
        <f t="shared" si="35"/>
        <v>Churned</v>
      </c>
      <c r="U243" s="4">
        <f>1/(1+EXP(-(Predictive_Model!$B$5+((B243-Predictive_Model!$B$20)/Predictive_Model!$C$20)*Predictive_Model!$D$20+((E243-Predictive_Model!$B$21)/Predictive_Model!$C$21)*Predictive_Model!$D$21+((F243-Predictive_Model!$B$22)/Predictive_Model!$C$22)*Predictive_Model!$D$22+((I243-Predictive_Model!$B$23)/Predictive_Model!$C$23)*Predictive_Model!$D$23+((L243-Predictive_Model!$B$24)/Predictive_Model!$C$24)*Predictive_Model!$D$24+((M243-Predictive_Model!$B$25)/Predictive_Model!$C$25)*Predictive_Model!$D$25+IF(C243="Male",Predictive_Model!$D$31,IF(C243="Other",Predictive_Model!$D$32,0))+IF(D243="Premium",Predictive_Model!$D$34,IF(D243="Standard",Predictive_Model!$D$35,0))+IF(G243="Asia",Predictive_Model!$D$37,IF(G243="Europe",Predictive_Model!$D$38,IF(G243="North America",Predictive_Model!$D$39,IF(G243="Oceania",Predictive_Model!$D$40,IF(G243="South America",Predictive_Model!$D$41,0)))))+IF(H243="Laptop",Predictive_Model!$D$43,IF(H243="Mobile",Predictive_Model!$D$44,IF(H243="TV",Predictive_Model!$D$45,IF(H243="Tablet",Predictive_Model!$D$46,0))))+IF(K243="Crypto",Predictive_Model!$D$48,IF(K243="Debit Card",Predictive_Model!$D$49,IF(K243="Gift Card",Predictive_Model!$D$50,IF(K243="PayPal",Predictive_Model!$D$51,0))))+IF(N243="Comedy",Predictive_Model!$D$53,IF(N243="Documentary",Predictive_Model!$D$54,IF(N243="Drama",Predictive_Model!$D$55,IF(N243="Horror",Predictive_Model!$D$56,IF(N243="Romance",Predictive_Model!$D$57,IF(N243="Sci-Fi",Predictive_Model!$D$58,0)))))))))</f>
        <v>0.9989918485292727</v>
      </c>
      <c r="V243" s="3" t="str">
        <f t="shared" si="36"/>
        <v>Critical</v>
      </c>
      <c r="W243" s="6">
        <f t="shared" si="37"/>
        <v>8.99</v>
      </c>
      <c r="X243" s="3" t="str">
        <f t="shared" si="38"/>
        <v>Priority 2</v>
      </c>
      <c r="Y243" s="3" t="str">
        <f t="shared" si="39"/>
        <v>OK</v>
      </c>
    </row>
    <row r="244" spans="1:25" x14ac:dyDescent="0.25">
      <c r="A244" s="3" t="str">
        <f>Raw_Data!A244</f>
        <v>c562cd9e-2437-4343-afd8-740938a1b59b</v>
      </c>
      <c r="B244" s="3">
        <f>Raw_Data!B244</f>
        <v>62</v>
      </c>
      <c r="C244" s="3" t="str">
        <f>Raw_Data!C244</f>
        <v>Male</v>
      </c>
      <c r="D244" s="3" t="str">
        <f>Raw_Data!D244</f>
        <v>Basic</v>
      </c>
      <c r="E244" s="3">
        <f>Raw_Data!E244</f>
        <v>7.85</v>
      </c>
      <c r="F244" s="3">
        <f>Raw_Data!F244</f>
        <v>53</v>
      </c>
      <c r="G244" s="3" t="str">
        <f>Raw_Data!G244</f>
        <v>Europe</v>
      </c>
      <c r="H244" s="3" t="str">
        <f>Raw_Data!H244</f>
        <v>Mobile</v>
      </c>
      <c r="I244" s="3">
        <f>Raw_Data!I244</f>
        <v>8.99</v>
      </c>
      <c r="J244" s="3">
        <f>Raw_Data!J244</f>
        <v>1</v>
      </c>
      <c r="K244" s="3" t="str">
        <f>Raw_Data!K244</f>
        <v>PayPal</v>
      </c>
      <c r="L244" s="3">
        <f>Raw_Data!L244</f>
        <v>2</v>
      </c>
      <c r="M244" s="3">
        <f>Raw_Data!M244</f>
        <v>0.15</v>
      </c>
      <c r="N244" s="3" t="str">
        <f>Raw_Data!N244</f>
        <v>Romance</v>
      </c>
      <c r="O244" s="3" t="str">
        <f t="shared" si="30"/>
        <v>55-70</v>
      </c>
      <c r="P244" s="3" t="str">
        <f t="shared" si="31"/>
        <v>&lt;10h</v>
      </c>
      <c r="Q244" s="3" t="str">
        <f t="shared" si="32"/>
        <v>46-60d</v>
      </c>
      <c r="R244" s="3" t="str">
        <f t="shared" si="33"/>
        <v>Low</v>
      </c>
      <c r="S244" s="3" t="str">
        <f t="shared" si="34"/>
        <v>Low</v>
      </c>
      <c r="T244" s="3" t="str">
        <f t="shared" si="35"/>
        <v>Churned</v>
      </c>
      <c r="U244" s="4">
        <f>1/(1+EXP(-(Predictive_Model!$B$5+((B244-Predictive_Model!$B$20)/Predictive_Model!$C$20)*Predictive_Model!$D$20+((E244-Predictive_Model!$B$21)/Predictive_Model!$C$21)*Predictive_Model!$D$21+((F244-Predictive_Model!$B$22)/Predictive_Model!$C$22)*Predictive_Model!$D$22+((I244-Predictive_Model!$B$23)/Predictive_Model!$C$23)*Predictive_Model!$D$23+((L244-Predictive_Model!$B$24)/Predictive_Model!$C$24)*Predictive_Model!$D$24+((M244-Predictive_Model!$B$25)/Predictive_Model!$C$25)*Predictive_Model!$D$25+IF(C244="Male",Predictive_Model!$D$31,IF(C244="Other",Predictive_Model!$D$32,0))+IF(D244="Premium",Predictive_Model!$D$34,IF(D244="Standard",Predictive_Model!$D$35,0))+IF(G244="Asia",Predictive_Model!$D$37,IF(G244="Europe",Predictive_Model!$D$38,IF(G244="North America",Predictive_Model!$D$39,IF(G244="Oceania",Predictive_Model!$D$40,IF(G244="South America",Predictive_Model!$D$41,0)))))+IF(H244="Laptop",Predictive_Model!$D$43,IF(H244="Mobile",Predictive_Model!$D$44,IF(H244="TV",Predictive_Model!$D$45,IF(H244="Tablet",Predictive_Model!$D$46,0))))+IF(K244="Crypto",Predictive_Model!$D$48,IF(K244="Debit Card",Predictive_Model!$D$49,IF(K244="Gift Card",Predictive_Model!$D$50,IF(K244="PayPal",Predictive_Model!$D$51,0))))+IF(N244="Comedy",Predictive_Model!$D$53,IF(N244="Documentary",Predictive_Model!$D$54,IF(N244="Drama",Predictive_Model!$D$55,IF(N244="Horror",Predictive_Model!$D$56,IF(N244="Romance",Predictive_Model!$D$57,IF(N244="Sci-Fi",Predictive_Model!$D$58,0)))))))))</f>
        <v>0.99993205624418102</v>
      </c>
      <c r="V244" s="3" t="str">
        <f t="shared" si="36"/>
        <v>Critical</v>
      </c>
      <c r="W244" s="6">
        <f t="shared" si="37"/>
        <v>8.99</v>
      </c>
      <c r="X244" s="3" t="str">
        <f t="shared" si="38"/>
        <v>Priority 2</v>
      </c>
      <c r="Y244" s="3" t="str">
        <f t="shared" si="39"/>
        <v>OK</v>
      </c>
    </row>
    <row r="245" spans="1:25" x14ac:dyDescent="0.25">
      <c r="A245" s="3" t="str">
        <f>Raw_Data!A245</f>
        <v>e85f81f9-f1c6-4db6-91b8-a68d9a225b14</v>
      </c>
      <c r="B245" s="3">
        <f>Raw_Data!B245</f>
        <v>70</v>
      </c>
      <c r="C245" s="3" t="str">
        <f>Raw_Data!C245</f>
        <v>Other</v>
      </c>
      <c r="D245" s="3" t="str">
        <f>Raw_Data!D245</f>
        <v>Premium</v>
      </c>
      <c r="E245" s="3">
        <f>Raw_Data!E245</f>
        <v>42.5</v>
      </c>
      <c r="F245" s="3">
        <f>Raw_Data!F245</f>
        <v>46</v>
      </c>
      <c r="G245" s="3" t="str">
        <f>Raw_Data!G245</f>
        <v>Europe</v>
      </c>
      <c r="H245" s="3" t="str">
        <f>Raw_Data!H245</f>
        <v>Laptop</v>
      </c>
      <c r="I245" s="3">
        <f>Raw_Data!I245</f>
        <v>17.989999999999998</v>
      </c>
      <c r="J245" s="3">
        <f>Raw_Data!J245</f>
        <v>0</v>
      </c>
      <c r="K245" s="3" t="str">
        <f>Raw_Data!K245</f>
        <v>Credit Card</v>
      </c>
      <c r="L245" s="3">
        <f>Raw_Data!L245</f>
        <v>2</v>
      </c>
      <c r="M245" s="3">
        <f>Raw_Data!M245</f>
        <v>0.9</v>
      </c>
      <c r="N245" s="3" t="str">
        <f>Raw_Data!N245</f>
        <v>Drama</v>
      </c>
      <c r="O245" s="3" t="str">
        <f t="shared" si="30"/>
        <v>55-70</v>
      </c>
      <c r="P245" s="3" t="str">
        <f t="shared" si="31"/>
        <v>25-49h</v>
      </c>
      <c r="Q245" s="3" t="str">
        <f t="shared" si="32"/>
        <v>46-60d</v>
      </c>
      <c r="R245" s="3" t="str">
        <f t="shared" si="33"/>
        <v>Medium</v>
      </c>
      <c r="S245" s="3" t="str">
        <f t="shared" si="34"/>
        <v>High</v>
      </c>
      <c r="T245" s="3" t="str">
        <f t="shared" si="35"/>
        <v>Active</v>
      </c>
      <c r="U245" s="4">
        <f>1/(1+EXP(-(Predictive_Model!$B$5+((B245-Predictive_Model!$B$20)/Predictive_Model!$C$20)*Predictive_Model!$D$20+((E245-Predictive_Model!$B$21)/Predictive_Model!$C$21)*Predictive_Model!$D$21+((F245-Predictive_Model!$B$22)/Predictive_Model!$C$22)*Predictive_Model!$D$22+((I245-Predictive_Model!$B$23)/Predictive_Model!$C$23)*Predictive_Model!$D$23+((L245-Predictive_Model!$B$24)/Predictive_Model!$C$24)*Predictive_Model!$D$24+((M245-Predictive_Model!$B$25)/Predictive_Model!$C$25)*Predictive_Model!$D$25+IF(C245="Male",Predictive_Model!$D$31,IF(C245="Other",Predictive_Model!$D$32,0))+IF(D245="Premium",Predictive_Model!$D$34,IF(D245="Standard",Predictive_Model!$D$35,0))+IF(G245="Asia",Predictive_Model!$D$37,IF(G245="Europe",Predictive_Model!$D$38,IF(G245="North America",Predictive_Model!$D$39,IF(G245="Oceania",Predictive_Model!$D$40,IF(G245="South America",Predictive_Model!$D$41,0)))))+IF(H245="Laptop",Predictive_Model!$D$43,IF(H245="Mobile",Predictive_Model!$D$44,IF(H245="TV",Predictive_Model!$D$45,IF(H245="Tablet",Predictive_Model!$D$46,0))))+IF(K245="Crypto",Predictive_Model!$D$48,IF(K245="Debit Card",Predictive_Model!$D$49,IF(K245="Gift Card",Predictive_Model!$D$50,IF(K245="PayPal",Predictive_Model!$D$51,0))))+IF(N245="Comedy",Predictive_Model!$D$53,IF(N245="Documentary",Predictive_Model!$D$54,IF(N245="Drama",Predictive_Model!$D$55,IF(N245="Horror",Predictive_Model!$D$56,IF(N245="Romance",Predictive_Model!$D$57,IF(N245="Sci-Fi",Predictive_Model!$D$58,0)))))))))</f>
        <v>3.1921130561613761E-4</v>
      </c>
      <c r="V245" s="3" t="str">
        <f t="shared" si="36"/>
        <v>Low</v>
      </c>
      <c r="W245" s="6">
        <f t="shared" si="37"/>
        <v>5.7426113880343155E-3</v>
      </c>
      <c r="X245" s="3" t="str">
        <f t="shared" si="38"/>
        <v>Monitor</v>
      </c>
      <c r="Y245" s="3" t="str">
        <f t="shared" si="39"/>
        <v>OK</v>
      </c>
    </row>
    <row r="246" spans="1:25" x14ac:dyDescent="0.25">
      <c r="A246" s="3" t="str">
        <f>Raw_Data!A246</f>
        <v>95b61ee7-ccc7-4c12-b422-3518fa9a9de9</v>
      </c>
      <c r="B246" s="3">
        <f>Raw_Data!B246</f>
        <v>34</v>
      </c>
      <c r="C246" s="3" t="str">
        <f>Raw_Data!C246</f>
        <v>Male</v>
      </c>
      <c r="D246" s="3" t="str">
        <f>Raw_Data!D246</f>
        <v>Standard</v>
      </c>
      <c r="E246" s="3">
        <f>Raw_Data!E246</f>
        <v>6.33</v>
      </c>
      <c r="F246" s="3">
        <f>Raw_Data!F246</f>
        <v>49</v>
      </c>
      <c r="G246" s="3" t="str">
        <f>Raw_Data!G246</f>
        <v>Europe</v>
      </c>
      <c r="H246" s="3" t="str">
        <f>Raw_Data!H246</f>
        <v>Laptop</v>
      </c>
      <c r="I246" s="3">
        <f>Raw_Data!I246</f>
        <v>13.99</v>
      </c>
      <c r="J246" s="3">
        <f>Raw_Data!J246</f>
        <v>0</v>
      </c>
      <c r="K246" s="3" t="str">
        <f>Raw_Data!K246</f>
        <v>Debit Card</v>
      </c>
      <c r="L246" s="3">
        <f>Raw_Data!L246</f>
        <v>4</v>
      </c>
      <c r="M246" s="3">
        <f>Raw_Data!M246</f>
        <v>0.13</v>
      </c>
      <c r="N246" s="3" t="str">
        <f>Raw_Data!N246</f>
        <v>Action</v>
      </c>
      <c r="O246" s="3" t="str">
        <f t="shared" si="30"/>
        <v>25-34</v>
      </c>
      <c r="P246" s="3" t="str">
        <f t="shared" si="31"/>
        <v>&lt;10h</v>
      </c>
      <c r="Q246" s="3" t="str">
        <f t="shared" si="32"/>
        <v>46-60d</v>
      </c>
      <c r="R246" s="3" t="str">
        <f t="shared" si="33"/>
        <v>Low</v>
      </c>
      <c r="S246" s="3" t="str">
        <f t="shared" si="34"/>
        <v>Mid</v>
      </c>
      <c r="T246" s="3" t="str">
        <f t="shared" si="35"/>
        <v>Active</v>
      </c>
      <c r="U246" s="4">
        <f>1/(1+EXP(-(Predictive_Model!$B$5+((B246-Predictive_Model!$B$20)/Predictive_Model!$C$20)*Predictive_Model!$D$20+((E246-Predictive_Model!$B$21)/Predictive_Model!$C$21)*Predictive_Model!$D$21+((F246-Predictive_Model!$B$22)/Predictive_Model!$C$22)*Predictive_Model!$D$22+((I246-Predictive_Model!$B$23)/Predictive_Model!$C$23)*Predictive_Model!$D$23+((L246-Predictive_Model!$B$24)/Predictive_Model!$C$24)*Predictive_Model!$D$24+((M246-Predictive_Model!$B$25)/Predictive_Model!$C$25)*Predictive_Model!$D$25+IF(C246="Male",Predictive_Model!$D$31,IF(C246="Other",Predictive_Model!$D$32,0))+IF(D246="Premium",Predictive_Model!$D$34,IF(D246="Standard",Predictive_Model!$D$35,0))+IF(G246="Asia",Predictive_Model!$D$37,IF(G246="Europe",Predictive_Model!$D$38,IF(G246="North America",Predictive_Model!$D$39,IF(G246="Oceania",Predictive_Model!$D$40,IF(G246="South America",Predictive_Model!$D$41,0)))))+IF(H246="Laptop",Predictive_Model!$D$43,IF(H246="Mobile",Predictive_Model!$D$44,IF(H246="TV",Predictive_Model!$D$45,IF(H246="Tablet",Predictive_Model!$D$46,0))))+IF(K246="Crypto",Predictive_Model!$D$48,IF(K246="Debit Card",Predictive_Model!$D$49,IF(K246="Gift Card",Predictive_Model!$D$50,IF(K246="PayPal",Predictive_Model!$D$51,0))))+IF(N246="Comedy",Predictive_Model!$D$53,IF(N246="Documentary",Predictive_Model!$D$54,IF(N246="Drama",Predictive_Model!$D$55,IF(N246="Horror",Predictive_Model!$D$56,IF(N246="Romance",Predictive_Model!$D$57,IF(N246="Sci-Fi",Predictive_Model!$D$58,0)))))))))</f>
        <v>0.9937392768838138</v>
      </c>
      <c r="V246" s="3" t="str">
        <f t="shared" si="36"/>
        <v>Critical</v>
      </c>
      <c r="W246" s="6">
        <f t="shared" si="37"/>
        <v>13.902412483604556</v>
      </c>
      <c r="X246" s="3" t="str">
        <f t="shared" si="38"/>
        <v>Priority 2</v>
      </c>
      <c r="Y246" s="3" t="str">
        <f t="shared" si="39"/>
        <v>OK</v>
      </c>
    </row>
    <row r="247" spans="1:25" x14ac:dyDescent="0.25">
      <c r="A247" s="3" t="str">
        <f>Raw_Data!A247</f>
        <v>9479a993-2027-4f6b-90c3-76082a333411</v>
      </c>
      <c r="B247" s="3">
        <f>Raw_Data!B247</f>
        <v>38</v>
      </c>
      <c r="C247" s="3" t="str">
        <f>Raw_Data!C247</f>
        <v>Female</v>
      </c>
      <c r="D247" s="3" t="str">
        <f>Raw_Data!D247</f>
        <v>Basic</v>
      </c>
      <c r="E247" s="3">
        <f>Raw_Data!E247</f>
        <v>33.5</v>
      </c>
      <c r="F247" s="3">
        <f>Raw_Data!F247</f>
        <v>56</v>
      </c>
      <c r="G247" s="3" t="str">
        <f>Raw_Data!G247</f>
        <v>Asia</v>
      </c>
      <c r="H247" s="3" t="str">
        <f>Raw_Data!H247</f>
        <v>Laptop</v>
      </c>
      <c r="I247" s="3">
        <f>Raw_Data!I247</f>
        <v>8.99</v>
      </c>
      <c r="J247" s="3">
        <f>Raw_Data!J247</f>
        <v>0</v>
      </c>
      <c r="K247" s="3" t="str">
        <f>Raw_Data!K247</f>
        <v>PayPal</v>
      </c>
      <c r="L247" s="3">
        <f>Raw_Data!L247</f>
        <v>2</v>
      </c>
      <c r="M247" s="3">
        <f>Raw_Data!M247</f>
        <v>0.59</v>
      </c>
      <c r="N247" s="3" t="str">
        <f>Raw_Data!N247</f>
        <v>Action</v>
      </c>
      <c r="O247" s="3" t="str">
        <f t="shared" si="30"/>
        <v>35-44</v>
      </c>
      <c r="P247" s="3" t="str">
        <f t="shared" si="31"/>
        <v>25-49h</v>
      </c>
      <c r="Q247" s="3" t="str">
        <f t="shared" si="32"/>
        <v>46-60d</v>
      </c>
      <c r="R247" s="3" t="str">
        <f t="shared" si="33"/>
        <v>Medium</v>
      </c>
      <c r="S247" s="3" t="str">
        <f t="shared" si="34"/>
        <v>Low</v>
      </c>
      <c r="T247" s="3" t="str">
        <f t="shared" si="35"/>
        <v>Active</v>
      </c>
      <c r="U247" s="4">
        <f>1/(1+EXP(-(Predictive_Model!$B$5+((B247-Predictive_Model!$B$20)/Predictive_Model!$C$20)*Predictive_Model!$D$20+((E247-Predictive_Model!$B$21)/Predictive_Model!$C$21)*Predictive_Model!$D$21+((F247-Predictive_Model!$B$22)/Predictive_Model!$C$22)*Predictive_Model!$D$22+((I247-Predictive_Model!$B$23)/Predictive_Model!$C$23)*Predictive_Model!$D$23+((L247-Predictive_Model!$B$24)/Predictive_Model!$C$24)*Predictive_Model!$D$24+((M247-Predictive_Model!$B$25)/Predictive_Model!$C$25)*Predictive_Model!$D$25+IF(C247="Male",Predictive_Model!$D$31,IF(C247="Other",Predictive_Model!$D$32,0))+IF(D247="Premium",Predictive_Model!$D$34,IF(D247="Standard",Predictive_Model!$D$35,0))+IF(G247="Asia",Predictive_Model!$D$37,IF(G247="Europe",Predictive_Model!$D$38,IF(G247="North America",Predictive_Model!$D$39,IF(G247="Oceania",Predictive_Model!$D$40,IF(G247="South America",Predictive_Model!$D$41,0)))))+IF(H247="Laptop",Predictive_Model!$D$43,IF(H247="Mobile",Predictive_Model!$D$44,IF(H247="TV",Predictive_Model!$D$45,IF(H247="Tablet",Predictive_Model!$D$46,0))))+IF(K247="Crypto",Predictive_Model!$D$48,IF(K247="Debit Card",Predictive_Model!$D$49,IF(K247="Gift Card",Predictive_Model!$D$50,IF(K247="PayPal",Predictive_Model!$D$51,0))))+IF(N247="Comedy",Predictive_Model!$D$53,IF(N247="Documentary",Predictive_Model!$D$54,IF(N247="Drama",Predictive_Model!$D$55,IF(N247="Horror",Predictive_Model!$D$56,IF(N247="Romance",Predictive_Model!$D$57,IF(N247="Sci-Fi",Predictive_Model!$D$58,0)))))))))</f>
        <v>0.37575210593147984</v>
      </c>
      <c r="V247" s="3" t="str">
        <f t="shared" si="36"/>
        <v>Medium</v>
      </c>
      <c r="W247" s="6">
        <f t="shared" si="37"/>
        <v>3.378011432324004</v>
      </c>
      <c r="X247" s="3" t="str">
        <f t="shared" si="38"/>
        <v>Monitor</v>
      </c>
      <c r="Y247" s="3" t="str">
        <f t="shared" si="39"/>
        <v>OK</v>
      </c>
    </row>
    <row r="248" spans="1:25" x14ac:dyDescent="0.25">
      <c r="A248" s="3" t="str">
        <f>Raw_Data!A248</f>
        <v>258fb686-a114-48c9-b4d9-45d0e773064f</v>
      </c>
      <c r="B248" s="3">
        <f>Raw_Data!B248</f>
        <v>67</v>
      </c>
      <c r="C248" s="3" t="str">
        <f>Raw_Data!C248</f>
        <v>Female</v>
      </c>
      <c r="D248" s="3" t="str">
        <f>Raw_Data!D248</f>
        <v>Basic</v>
      </c>
      <c r="E248" s="3">
        <f>Raw_Data!E248</f>
        <v>2.5499999999999998</v>
      </c>
      <c r="F248" s="3">
        <f>Raw_Data!F248</f>
        <v>48</v>
      </c>
      <c r="G248" s="3" t="str">
        <f>Raw_Data!G248</f>
        <v>Oceania</v>
      </c>
      <c r="H248" s="3" t="str">
        <f>Raw_Data!H248</f>
        <v>Laptop</v>
      </c>
      <c r="I248" s="3">
        <f>Raw_Data!I248</f>
        <v>8.99</v>
      </c>
      <c r="J248" s="3">
        <f>Raw_Data!J248</f>
        <v>1</v>
      </c>
      <c r="K248" s="3" t="str">
        <f>Raw_Data!K248</f>
        <v>Gift Card</v>
      </c>
      <c r="L248" s="3">
        <f>Raw_Data!L248</f>
        <v>2</v>
      </c>
      <c r="M248" s="3">
        <f>Raw_Data!M248</f>
        <v>0.05</v>
      </c>
      <c r="N248" s="3" t="str">
        <f>Raw_Data!N248</f>
        <v>Sci-Fi</v>
      </c>
      <c r="O248" s="3" t="str">
        <f t="shared" si="30"/>
        <v>55-70</v>
      </c>
      <c r="P248" s="3" t="str">
        <f t="shared" si="31"/>
        <v>&lt;10h</v>
      </c>
      <c r="Q248" s="3" t="str">
        <f t="shared" si="32"/>
        <v>46-60d</v>
      </c>
      <c r="R248" s="3" t="str">
        <f t="shared" si="33"/>
        <v>Low</v>
      </c>
      <c r="S248" s="3" t="str">
        <f t="shared" si="34"/>
        <v>Low</v>
      </c>
      <c r="T248" s="3" t="str">
        <f t="shared" si="35"/>
        <v>Churned</v>
      </c>
      <c r="U248" s="4">
        <f>1/(1+EXP(-(Predictive_Model!$B$5+((B248-Predictive_Model!$B$20)/Predictive_Model!$C$20)*Predictive_Model!$D$20+((E248-Predictive_Model!$B$21)/Predictive_Model!$C$21)*Predictive_Model!$D$21+((F248-Predictive_Model!$B$22)/Predictive_Model!$C$22)*Predictive_Model!$D$22+((I248-Predictive_Model!$B$23)/Predictive_Model!$C$23)*Predictive_Model!$D$23+((L248-Predictive_Model!$B$24)/Predictive_Model!$C$24)*Predictive_Model!$D$24+((M248-Predictive_Model!$B$25)/Predictive_Model!$C$25)*Predictive_Model!$D$25+IF(C248="Male",Predictive_Model!$D$31,IF(C248="Other",Predictive_Model!$D$32,0))+IF(D248="Premium",Predictive_Model!$D$34,IF(D248="Standard",Predictive_Model!$D$35,0))+IF(G248="Asia",Predictive_Model!$D$37,IF(G248="Europe",Predictive_Model!$D$38,IF(G248="North America",Predictive_Model!$D$39,IF(G248="Oceania",Predictive_Model!$D$40,IF(G248="South America",Predictive_Model!$D$41,0)))))+IF(H248="Laptop",Predictive_Model!$D$43,IF(H248="Mobile",Predictive_Model!$D$44,IF(H248="TV",Predictive_Model!$D$45,IF(H248="Tablet",Predictive_Model!$D$46,0))))+IF(K248="Crypto",Predictive_Model!$D$48,IF(K248="Debit Card",Predictive_Model!$D$49,IF(K248="Gift Card",Predictive_Model!$D$50,IF(K248="PayPal",Predictive_Model!$D$51,0))))+IF(N248="Comedy",Predictive_Model!$D$53,IF(N248="Documentary",Predictive_Model!$D$54,IF(N248="Drama",Predictive_Model!$D$55,IF(N248="Horror",Predictive_Model!$D$56,IF(N248="Romance",Predictive_Model!$D$57,IF(N248="Sci-Fi",Predictive_Model!$D$58,0)))))))))</f>
        <v>0.99994973651248142</v>
      </c>
      <c r="V248" s="3" t="str">
        <f t="shared" si="36"/>
        <v>Critical</v>
      </c>
      <c r="W248" s="6">
        <f t="shared" si="37"/>
        <v>8.99</v>
      </c>
      <c r="X248" s="3" t="str">
        <f t="shared" si="38"/>
        <v>Priority 2</v>
      </c>
      <c r="Y248" s="3" t="str">
        <f t="shared" si="39"/>
        <v>OK</v>
      </c>
    </row>
    <row r="249" spans="1:25" x14ac:dyDescent="0.25">
      <c r="A249" s="3" t="str">
        <f>Raw_Data!A249</f>
        <v>dc507aeb-ca76-409a-9ff8-09dd364e0754</v>
      </c>
      <c r="B249" s="3">
        <f>Raw_Data!B249</f>
        <v>39</v>
      </c>
      <c r="C249" s="3" t="str">
        <f>Raw_Data!C249</f>
        <v>Female</v>
      </c>
      <c r="D249" s="3" t="str">
        <f>Raw_Data!D249</f>
        <v>Premium</v>
      </c>
      <c r="E249" s="3">
        <f>Raw_Data!E249</f>
        <v>47.79</v>
      </c>
      <c r="F249" s="3">
        <f>Raw_Data!F249</f>
        <v>12</v>
      </c>
      <c r="G249" s="3" t="str">
        <f>Raw_Data!G249</f>
        <v>North America</v>
      </c>
      <c r="H249" s="3" t="str">
        <f>Raw_Data!H249</f>
        <v>TV</v>
      </c>
      <c r="I249" s="3">
        <f>Raw_Data!I249</f>
        <v>17.989999999999998</v>
      </c>
      <c r="J249" s="3">
        <f>Raw_Data!J249</f>
        <v>0</v>
      </c>
      <c r="K249" s="3" t="str">
        <f>Raw_Data!K249</f>
        <v>Gift Card</v>
      </c>
      <c r="L249" s="3">
        <f>Raw_Data!L249</f>
        <v>1</v>
      </c>
      <c r="M249" s="3">
        <f>Raw_Data!M249</f>
        <v>3.68</v>
      </c>
      <c r="N249" s="3" t="str">
        <f>Raw_Data!N249</f>
        <v>Comedy</v>
      </c>
      <c r="O249" s="3" t="str">
        <f t="shared" si="30"/>
        <v>35-44</v>
      </c>
      <c r="P249" s="3" t="str">
        <f t="shared" si="31"/>
        <v>25-49h</v>
      </c>
      <c r="Q249" s="3" t="str">
        <f t="shared" si="32"/>
        <v>8-21d</v>
      </c>
      <c r="R249" s="3" t="str">
        <f t="shared" si="33"/>
        <v>High</v>
      </c>
      <c r="S249" s="3" t="str">
        <f t="shared" si="34"/>
        <v>High</v>
      </c>
      <c r="T249" s="3" t="str">
        <f t="shared" si="35"/>
        <v>Active</v>
      </c>
      <c r="U249" s="4">
        <f>1/(1+EXP(-(Predictive_Model!$B$5+((B249-Predictive_Model!$B$20)/Predictive_Model!$C$20)*Predictive_Model!$D$20+((E249-Predictive_Model!$B$21)/Predictive_Model!$C$21)*Predictive_Model!$D$21+((F249-Predictive_Model!$B$22)/Predictive_Model!$C$22)*Predictive_Model!$D$22+((I249-Predictive_Model!$B$23)/Predictive_Model!$C$23)*Predictive_Model!$D$23+((L249-Predictive_Model!$B$24)/Predictive_Model!$C$24)*Predictive_Model!$D$24+((M249-Predictive_Model!$B$25)/Predictive_Model!$C$25)*Predictive_Model!$D$25+IF(C249="Male",Predictive_Model!$D$31,IF(C249="Other",Predictive_Model!$D$32,0))+IF(D249="Premium",Predictive_Model!$D$34,IF(D249="Standard",Predictive_Model!$D$35,0))+IF(G249="Asia",Predictive_Model!$D$37,IF(G249="Europe",Predictive_Model!$D$38,IF(G249="North America",Predictive_Model!$D$39,IF(G249="Oceania",Predictive_Model!$D$40,IF(G249="South America",Predictive_Model!$D$41,0)))))+IF(H249="Laptop",Predictive_Model!$D$43,IF(H249="Mobile",Predictive_Model!$D$44,IF(H249="TV",Predictive_Model!$D$45,IF(H249="Tablet",Predictive_Model!$D$46,0))))+IF(K249="Crypto",Predictive_Model!$D$48,IF(K249="Debit Card",Predictive_Model!$D$49,IF(K249="Gift Card",Predictive_Model!$D$50,IF(K249="PayPal",Predictive_Model!$D$51,0))))+IF(N249="Comedy",Predictive_Model!$D$53,IF(N249="Documentary",Predictive_Model!$D$54,IF(N249="Drama",Predictive_Model!$D$55,IF(N249="Horror",Predictive_Model!$D$56,IF(N249="Romance",Predictive_Model!$D$57,IF(N249="Sci-Fi",Predictive_Model!$D$58,0)))))))))</f>
        <v>1.7204540448813076E-8</v>
      </c>
      <c r="V249" s="3" t="str">
        <f t="shared" si="36"/>
        <v>Low</v>
      </c>
      <c r="W249" s="6">
        <f t="shared" si="37"/>
        <v>3.095096826741472E-7</v>
      </c>
      <c r="X249" s="3" t="str">
        <f t="shared" si="38"/>
        <v>Monitor</v>
      </c>
      <c r="Y249" s="3" t="str">
        <f t="shared" si="39"/>
        <v>OK</v>
      </c>
    </row>
    <row r="250" spans="1:25" x14ac:dyDescent="0.25">
      <c r="A250" s="3" t="str">
        <f>Raw_Data!A250</f>
        <v>ed01a482-affc-4e7f-a7b4-ff9fcde8024a</v>
      </c>
      <c r="B250" s="3">
        <f>Raw_Data!B250</f>
        <v>22</v>
      </c>
      <c r="C250" s="3" t="str">
        <f>Raw_Data!C250</f>
        <v>Other</v>
      </c>
      <c r="D250" s="3" t="str">
        <f>Raw_Data!D250</f>
        <v>Basic</v>
      </c>
      <c r="E250" s="3">
        <f>Raw_Data!E250</f>
        <v>26.28</v>
      </c>
      <c r="F250" s="3">
        <f>Raw_Data!F250</f>
        <v>48</v>
      </c>
      <c r="G250" s="3" t="str">
        <f>Raw_Data!G250</f>
        <v>Europe</v>
      </c>
      <c r="H250" s="3" t="str">
        <f>Raw_Data!H250</f>
        <v>TV</v>
      </c>
      <c r="I250" s="3">
        <f>Raw_Data!I250</f>
        <v>8.99</v>
      </c>
      <c r="J250" s="3">
        <f>Raw_Data!J250</f>
        <v>0</v>
      </c>
      <c r="K250" s="3" t="str">
        <f>Raw_Data!K250</f>
        <v>Crypto</v>
      </c>
      <c r="L250" s="3">
        <f>Raw_Data!L250</f>
        <v>3</v>
      </c>
      <c r="M250" s="3">
        <f>Raw_Data!M250</f>
        <v>0.54</v>
      </c>
      <c r="N250" s="3" t="str">
        <f>Raw_Data!N250</f>
        <v>Sci-Fi</v>
      </c>
      <c r="O250" s="3" t="str">
        <f t="shared" si="30"/>
        <v>18-24</v>
      </c>
      <c r="P250" s="3" t="str">
        <f t="shared" si="31"/>
        <v>25-49h</v>
      </c>
      <c r="Q250" s="3" t="str">
        <f t="shared" si="32"/>
        <v>46-60d</v>
      </c>
      <c r="R250" s="3" t="str">
        <f t="shared" si="33"/>
        <v>Medium</v>
      </c>
      <c r="S250" s="3" t="str">
        <f t="shared" si="34"/>
        <v>Low</v>
      </c>
      <c r="T250" s="3" t="str">
        <f t="shared" si="35"/>
        <v>Active</v>
      </c>
      <c r="U250" s="4">
        <f>1/(1+EXP(-(Predictive_Model!$B$5+((B250-Predictive_Model!$B$20)/Predictive_Model!$C$20)*Predictive_Model!$D$20+((E250-Predictive_Model!$B$21)/Predictive_Model!$C$21)*Predictive_Model!$D$21+((F250-Predictive_Model!$B$22)/Predictive_Model!$C$22)*Predictive_Model!$D$22+((I250-Predictive_Model!$B$23)/Predictive_Model!$C$23)*Predictive_Model!$D$23+((L250-Predictive_Model!$B$24)/Predictive_Model!$C$24)*Predictive_Model!$D$24+((M250-Predictive_Model!$B$25)/Predictive_Model!$C$25)*Predictive_Model!$D$25+IF(C250="Male",Predictive_Model!$D$31,IF(C250="Other",Predictive_Model!$D$32,0))+IF(D250="Premium",Predictive_Model!$D$34,IF(D250="Standard",Predictive_Model!$D$35,0))+IF(G250="Asia",Predictive_Model!$D$37,IF(G250="Europe",Predictive_Model!$D$38,IF(G250="North America",Predictive_Model!$D$39,IF(G250="Oceania",Predictive_Model!$D$40,IF(G250="South America",Predictive_Model!$D$41,0)))))+IF(H250="Laptop",Predictive_Model!$D$43,IF(H250="Mobile",Predictive_Model!$D$44,IF(H250="TV",Predictive_Model!$D$45,IF(H250="Tablet",Predictive_Model!$D$46,0))))+IF(K250="Crypto",Predictive_Model!$D$48,IF(K250="Debit Card",Predictive_Model!$D$49,IF(K250="Gift Card",Predictive_Model!$D$50,IF(K250="PayPal",Predictive_Model!$D$51,0))))+IF(N250="Comedy",Predictive_Model!$D$53,IF(N250="Documentary",Predictive_Model!$D$54,IF(N250="Drama",Predictive_Model!$D$55,IF(N250="Horror",Predictive_Model!$D$56,IF(N250="Romance",Predictive_Model!$D$57,IF(N250="Sci-Fi",Predictive_Model!$D$58,0)))))))))</f>
        <v>0.46879633349032074</v>
      </c>
      <c r="V250" s="3" t="str">
        <f t="shared" si="36"/>
        <v>Medium</v>
      </c>
      <c r="W250" s="6">
        <f t="shared" si="37"/>
        <v>4.2144790380779833</v>
      </c>
      <c r="X250" s="3" t="str">
        <f t="shared" si="38"/>
        <v>Monitor</v>
      </c>
      <c r="Y250" s="3" t="str">
        <f t="shared" si="39"/>
        <v>OK</v>
      </c>
    </row>
    <row r="251" spans="1:25" x14ac:dyDescent="0.25">
      <c r="A251" s="3" t="str">
        <f>Raw_Data!A251</f>
        <v>af94b7ff-2542-4364-b5fb-a71e0250ef2d</v>
      </c>
      <c r="B251" s="3">
        <f>Raw_Data!B251</f>
        <v>67</v>
      </c>
      <c r="C251" s="3" t="str">
        <f>Raw_Data!C251</f>
        <v>Male</v>
      </c>
      <c r="D251" s="3" t="str">
        <f>Raw_Data!D251</f>
        <v>Premium</v>
      </c>
      <c r="E251" s="3">
        <f>Raw_Data!E251</f>
        <v>1.04</v>
      </c>
      <c r="F251" s="3">
        <f>Raw_Data!F251</f>
        <v>17</v>
      </c>
      <c r="G251" s="3" t="str">
        <f>Raw_Data!G251</f>
        <v>Europe</v>
      </c>
      <c r="H251" s="3" t="str">
        <f>Raw_Data!H251</f>
        <v>Mobile</v>
      </c>
      <c r="I251" s="3">
        <f>Raw_Data!I251</f>
        <v>17.989999999999998</v>
      </c>
      <c r="J251" s="3">
        <f>Raw_Data!J251</f>
        <v>1</v>
      </c>
      <c r="K251" s="3" t="str">
        <f>Raw_Data!K251</f>
        <v>Gift Card</v>
      </c>
      <c r="L251" s="3">
        <f>Raw_Data!L251</f>
        <v>2</v>
      </c>
      <c r="M251" s="3">
        <f>Raw_Data!M251</f>
        <v>0.06</v>
      </c>
      <c r="N251" s="3" t="str">
        <f>Raw_Data!N251</f>
        <v>Romance</v>
      </c>
      <c r="O251" s="3" t="str">
        <f t="shared" si="30"/>
        <v>55-70</v>
      </c>
      <c r="P251" s="3" t="str">
        <f t="shared" si="31"/>
        <v>&lt;10h</v>
      </c>
      <c r="Q251" s="3" t="str">
        <f t="shared" si="32"/>
        <v>8-21d</v>
      </c>
      <c r="R251" s="3" t="str">
        <f t="shared" si="33"/>
        <v>Medium</v>
      </c>
      <c r="S251" s="3" t="str">
        <f t="shared" si="34"/>
        <v>High</v>
      </c>
      <c r="T251" s="3" t="str">
        <f t="shared" si="35"/>
        <v>Churned</v>
      </c>
      <c r="U251" s="4">
        <f>1/(1+EXP(-(Predictive_Model!$B$5+((B251-Predictive_Model!$B$20)/Predictive_Model!$C$20)*Predictive_Model!$D$20+((E251-Predictive_Model!$B$21)/Predictive_Model!$C$21)*Predictive_Model!$D$21+((F251-Predictive_Model!$B$22)/Predictive_Model!$C$22)*Predictive_Model!$D$22+((I251-Predictive_Model!$B$23)/Predictive_Model!$C$23)*Predictive_Model!$D$23+((L251-Predictive_Model!$B$24)/Predictive_Model!$C$24)*Predictive_Model!$D$24+((M251-Predictive_Model!$B$25)/Predictive_Model!$C$25)*Predictive_Model!$D$25+IF(C251="Male",Predictive_Model!$D$31,IF(C251="Other",Predictive_Model!$D$32,0))+IF(D251="Premium",Predictive_Model!$D$34,IF(D251="Standard",Predictive_Model!$D$35,0))+IF(G251="Asia",Predictive_Model!$D$37,IF(G251="Europe",Predictive_Model!$D$38,IF(G251="North America",Predictive_Model!$D$39,IF(G251="Oceania",Predictive_Model!$D$40,IF(G251="South America",Predictive_Model!$D$41,0)))))+IF(H251="Laptop",Predictive_Model!$D$43,IF(H251="Mobile",Predictive_Model!$D$44,IF(H251="TV",Predictive_Model!$D$45,IF(H251="Tablet",Predictive_Model!$D$46,0))))+IF(K251="Crypto",Predictive_Model!$D$48,IF(K251="Debit Card",Predictive_Model!$D$49,IF(K251="Gift Card",Predictive_Model!$D$50,IF(K251="PayPal",Predictive_Model!$D$51,0))))+IF(N251="Comedy",Predictive_Model!$D$53,IF(N251="Documentary",Predictive_Model!$D$54,IF(N251="Drama",Predictive_Model!$D$55,IF(N251="Horror",Predictive_Model!$D$56,IF(N251="Romance",Predictive_Model!$D$57,IF(N251="Sci-Fi",Predictive_Model!$D$58,0)))))))))</f>
        <v>0.99039698818804511</v>
      </c>
      <c r="V251" s="3" t="str">
        <f t="shared" si="36"/>
        <v>Critical</v>
      </c>
      <c r="W251" s="6">
        <f t="shared" si="37"/>
        <v>17.989999999999998</v>
      </c>
      <c r="X251" s="3" t="str">
        <f t="shared" si="38"/>
        <v>Priority 1</v>
      </c>
      <c r="Y251" s="3" t="str">
        <f t="shared" si="39"/>
        <v>OK</v>
      </c>
    </row>
    <row r="252" spans="1:25" x14ac:dyDescent="0.25">
      <c r="A252" s="3" t="str">
        <f>Raw_Data!A252</f>
        <v>0e678d61-af68-4c15-8870-34aeb9e546de</v>
      </c>
      <c r="B252" s="3">
        <f>Raw_Data!B252</f>
        <v>42</v>
      </c>
      <c r="C252" s="3" t="str">
        <f>Raw_Data!C252</f>
        <v>Female</v>
      </c>
      <c r="D252" s="3" t="str">
        <f>Raw_Data!D252</f>
        <v>Standard</v>
      </c>
      <c r="E252" s="3">
        <f>Raw_Data!E252</f>
        <v>9.91</v>
      </c>
      <c r="F252" s="3">
        <f>Raw_Data!F252</f>
        <v>14</v>
      </c>
      <c r="G252" s="3" t="str">
        <f>Raw_Data!G252</f>
        <v>Africa</v>
      </c>
      <c r="H252" s="3" t="str">
        <f>Raw_Data!H252</f>
        <v>Desktop</v>
      </c>
      <c r="I252" s="3">
        <f>Raw_Data!I252</f>
        <v>13.99</v>
      </c>
      <c r="J252" s="3">
        <f>Raw_Data!J252</f>
        <v>0</v>
      </c>
      <c r="K252" s="3" t="str">
        <f>Raw_Data!K252</f>
        <v>Crypto</v>
      </c>
      <c r="L252" s="3">
        <f>Raw_Data!L252</f>
        <v>1</v>
      </c>
      <c r="M252" s="3">
        <f>Raw_Data!M252</f>
        <v>0.66</v>
      </c>
      <c r="N252" s="3" t="str">
        <f>Raw_Data!N252</f>
        <v>Comedy</v>
      </c>
      <c r="O252" s="3" t="str">
        <f t="shared" si="30"/>
        <v>35-44</v>
      </c>
      <c r="P252" s="3" t="str">
        <f t="shared" si="31"/>
        <v>&lt;10h</v>
      </c>
      <c r="Q252" s="3" t="str">
        <f t="shared" si="32"/>
        <v>8-21d</v>
      </c>
      <c r="R252" s="3" t="str">
        <f t="shared" si="33"/>
        <v>Medium</v>
      </c>
      <c r="S252" s="3" t="str">
        <f t="shared" si="34"/>
        <v>Mid</v>
      </c>
      <c r="T252" s="3" t="str">
        <f t="shared" si="35"/>
        <v>Active</v>
      </c>
      <c r="U252" s="4">
        <f>1/(1+EXP(-(Predictive_Model!$B$5+((B252-Predictive_Model!$B$20)/Predictive_Model!$C$20)*Predictive_Model!$D$20+((E252-Predictive_Model!$B$21)/Predictive_Model!$C$21)*Predictive_Model!$D$21+((F252-Predictive_Model!$B$22)/Predictive_Model!$C$22)*Predictive_Model!$D$22+((I252-Predictive_Model!$B$23)/Predictive_Model!$C$23)*Predictive_Model!$D$23+((L252-Predictive_Model!$B$24)/Predictive_Model!$C$24)*Predictive_Model!$D$24+((M252-Predictive_Model!$B$25)/Predictive_Model!$C$25)*Predictive_Model!$D$25+IF(C252="Male",Predictive_Model!$D$31,IF(C252="Other",Predictive_Model!$D$32,0))+IF(D252="Premium",Predictive_Model!$D$34,IF(D252="Standard",Predictive_Model!$D$35,0))+IF(G252="Asia",Predictive_Model!$D$37,IF(G252="Europe",Predictive_Model!$D$38,IF(G252="North America",Predictive_Model!$D$39,IF(G252="Oceania",Predictive_Model!$D$40,IF(G252="South America",Predictive_Model!$D$41,0)))))+IF(H252="Laptop",Predictive_Model!$D$43,IF(H252="Mobile",Predictive_Model!$D$44,IF(H252="TV",Predictive_Model!$D$45,IF(H252="Tablet",Predictive_Model!$D$46,0))))+IF(K252="Crypto",Predictive_Model!$D$48,IF(K252="Debit Card",Predictive_Model!$D$49,IF(K252="Gift Card",Predictive_Model!$D$50,IF(K252="PayPal",Predictive_Model!$D$51,0))))+IF(N252="Comedy",Predictive_Model!$D$53,IF(N252="Documentary",Predictive_Model!$D$54,IF(N252="Drama",Predictive_Model!$D$55,IF(N252="Horror",Predictive_Model!$D$56,IF(N252="Romance",Predictive_Model!$D$57,IF(N252="Sci-Fi",Predictive_Model!$D$58,0)))))))))</f>
        <v>0.741038281566338</v>
      </c>
      <c r="V252" s="3" t="str">
        <f t="shared" si="36"/>
        <v>High</v>
      </c>
      <c r="W252" s="6">
        <f t="shared" si="37"/>
        <v>10.367125559113068</v>
      </c>
      <c r="X252" s="3" t="str">
        <f t="shared" si="38"/>
        <v>Monitor</v>
      </c>
      <c r="Y252" s="3" t="str">
        <f t="shared" si="39"/>
        <v>OK</v>
      </c>
    </row>
    <row r="253" spans="1:25" x14ac:dyDescent="0.25">
      <c r="A253" s="3" t="str">
        <f>Raw_Data!A253</f>
        <v>0507202b-60a0-4db0-9d84-d54696712eb1</v>
      </c>
      <c r="B253" s="3">
        <f>Raw_Data!B253</f>
        <v>32</v>
      </c>
      <c r="C253" s="3" t="str">
        <f>Raw_Data!C253</f>
        <v>Other</v>
      </c>
      <c r="D253" s="3" t="str">
        <f>Raw_Data!D253</f>
        <v>Premium</v>
      </c>
      <c r="E253" s="3">
        <f>Raw_Data!E253</f>
        <v>16.39</v>
      </c>
      <c r="F253" s="3">
        <f>Raw_Data!F253</f>
        <v>27</v>
      </c>
      <c r="G253" s="3" t="str">
        <f>Raw_Data!G253</f>
        <v>Europe</v>
      </c>
      <c r="H253" s="3" t="str">
        <f>Raw_Data!H253</f>
        <v>Desktop</v>
      </c>
      <c r="I253" s="3">
        <f>Raw_Data!I253</f>
        <v>17.989999999999998</v>
      </c>
      <c r="J253" s="3">
        <f>Raw_Data!J253</f>
        <v>0</v>
      </c>
      <c r="K253" s="3" t="str">
        <f>Raw_Data!K253</f>
        <v>Gift Card</v>
      </c>
      <c r="L253" s="3">
        <f>Raw_Data!L253</f>
        <v>5</v>
      </c>
      <c r="M253" s="3">
        <f>Raw_Data!M253</f>
        <v>0.59</v>
      </c>
      <c r="N253" s="3" t="str">
        <f>Raw_Data!N253</f>
        <v>Horror</v>
      </c>
      <c r="O253" s="3" t="str">
        <f t="shared" si="30"/>
        <v>25-34</v>
      </c>
      <c r="P253" s="3" t="str">
        <f t="shared" si="31"/>
        <v>10-24h</v>
      </c>
      <c r="Q253" s="3" t="str">
        <f t="shared" si="32"/>
        <v>22-45d</v>
      </c>
      <c r="R253" s="3" t="str">
        <f t="shared" si="33"/>
        <v>Medium</v>
      </c>
      <c r="S253" s="3" t="str">
        <f t="shared" si="34"/>
        <v>High</v>
      </c>
      <c r="T253" s="3" t="str">
        <f t="shared" si="35"/>
        <v>Active</v>
      </c>
      <c r="U253" s="4">
        <f>1/(1+EXP(-(Predictive_Model!$B$5+((B253-Predictive_Model!$B$20)/Predictive_Model!$C$20)*Predictive_Model!$D$20+((E253-Predictive_Model!$B$21)/Predictive_Model!$C$21)*Predictive_Model!$D$21+((F253-Predictive_Model!$B$22)/Predictive_Model!$C$22)*Predictive_Model!$D$22+((I253-Predictive_Model!$B$23)/Predictive_Model!$C$23)*Predictive_Model!$D$23+((L253-Predictive_Model!$B$24)/Predictive_Model!$C$24)*Predictive_Model!$D$24+((M253-Predictive_Model!$B$25)/Predictive_Model!$C$25)*Predictive_Model!$D$25+IF(C253="Male",Predictive_Model!$D$31,IF(C253="Other",Predictive_Model!$D$32,0))+IF(D253="Premium",Predictive_Model!$D$34,IF(D253="Standard",Predictive_Model!$D$35,0))+IF(G253="Asia",Predictive_Model!$D$37,IF(G253="Europe",Predictive_Model!$D$38,IF(G253="North America",Predictive_Model!$D$39,IF(G253="Oceania",Predictive_Model!$D$40,IF(G253="South America",Predictive_Model!$D$41,0)))))+IF(H253="Laptop",Predictive_Model!$D$43,IF(H253="Mobile",Predictive_Model!$D$44,IF(H253="TV",Predictive_Model!$D$45,IF(H253="Tablet",Predictive_Model!$D$46,0))))+IF(K253="Crypto",Predictive_Model!$D$48,IF(K253="Debit Card",Predictive_Model!$D$49,IF(K253="Gift Card",Predictive_Model!$D$50,IF(K253="PayPal",Predictive_Model!$D$51,0))))+IF(N253="Comedy",Predictive_Model!$D$53,IF(N253="Documentary",Predictive_Model!$D$54,IF(N253="Drama",Predictive_Model!$D$55,IF(N253="Horror",Predictive_Model!$D$56,IF(N253="Romance",Predictive_Model!$D$57,IF(N253="Sci-Fi",Predictive_Model!$D$58,0)))))))))</f>
        <v>2.2402257665928394E-2</v>
      </c>
      <c r="V253" s="3" t="str">
        <f t="shared" si="36"/>
        <v>Low</v>
      </c>
      <c r="W253" s="6">
        <f t="shared" si="37"/>
        <v>0.40301661541005179</v>
      </c>
      <c r="X253" s="3" t="str">
        <f t="shared" si="38"/>
        <v>Monitor</v>
      </c>
      <c r="Y253" s="3" t="str">
        <f t="shared" si="39"/>
        <v>OK</v>
      </c>
    </row>
    <row r="254" spans="1:25" x14ac:dyDescent="0.25">
      <c r="A254" s="3" t="str">
        <f>Raw_Data!A254</f>
        <v>613bfc9a-f30f-416c-802a-2aa9327cfa58</v>
      </c>
      <c r="B254" s="3">
        <f>Raw_Data!B254</f>
        <v>36</v>
      </c>
      <c r="C254" s="3" t="str">
        <f>Raw_Data!C254</f>
        <v>Other</v>
      </c>
      <c r="D254" s="3" t="str">
        <f>Raw_Data!D254</f>
        <v>Standard</v>
      </c>
      <c r="E254" s="3">
        <f>Raw_Data!E254</f>
        <v>32.78</v>
      </c>
      <c r="F254" s="3">
        <f>Raw_Data!F254</f>
        <v>51</v>
      </c>
      <c r="G254" s="3" t="str">
        <f>Raw_Data!G254</f>
        <v>Asia</v>
      </c>
      <c r="H254" s="3" t="str">
        <f>Raw_Data!H254</f>
        <v>Laptop</v>
      </c>
      <c r="I254" s="3">
        <f>Raw_Data!I254</f>
        <v>13.99</v>
      </c>
      <c r="J254" s="3">
        <f>Raw_Data!J254</f>
        <v>0</v>
      </c>
      <c r="K254" s="3" t="str">
        <f>Raw_Data!K254</f>
        <v>Debit Card</v>
      </c>
      <c r="L254" s="3">
        <f>Raw_Data!L254</f>
        <v>5</v>
      </c>
      <c r="M254" s="3">
        <f>Raw_Data!M254</f>
        <v>0.63</v>
      </c>
      <c r="N254" s="3" t="str">
        <f>Raw_Data!N254</f>
        <v>Documentary</v>
      </c>
      <c r="O254" s="3" t="str">
        <f t="shared" si="30"/>
        <v>35-44</v>
      </c>
      <c r="P254" s="3" t="str">
        <f t="shared" si="31"/>
        <v>25-49h</v>
      </c>
      <c r="Q254" s="3" t="str">
        <f t="shared" si="32"/>
        <v>46-60d</v>
      </c>
      <c r="R254" s="3" t="str">
        <f t="shared" si="33"/>
        <v>Medium</v>
      </c>
      <c r="S254" s="3" t="str">
        <f t="shared" si="34"/>
        <v>Mid</v>
      </c>
      <c r="T254" s="3" t="str">
        <f t="shared" si="35"/>
        <v>Active</v>
      </c>
      <c r="U254" s="4">
        <f>1/(1+EXP(-(Predictive_Model!$B$5+((B254-Predictive_Model!$B$20)/Predictive_Model!$C$20)*Predictive_Model!$D$20+((E254-Predictive_Model!$B$21)/Predictive_Model!$C$21)*Predictive_Model!$D$21+((F254-Predictive_Model!$B$22)/Predictive_Model!$C$22)*Predictive_Model!$D$22+((I254-Predictive_Model!$B$23)/Predictive_Model!$C$23)*Predictive_Model!$D$23+((L254-Predictive_Model!$B$24)/Predictive_Model!$C$24)*Predictive_Model!$D$24+((M254-Predictive_Model!$B$25)/Predictive_Model!$C$25)*Predictive_Model!$D$25+IF(C254="Male",Predictive_Model!$D$31,IF(C254="Other",Predictive_Model!$D$32,0))+IF(D254="Premium",Predictive_Model!$D$34,IF(D254="Standard",Predictive_Model!$D$35,0))+IF(G254="Asia",Predictive_Model!$D$37,IF(G254="Europe",Predictive_Model!$D$38,IF(G254="North America",Predictive_Model!$D$39,IF(G254="Oceania",Predictive_Model!$D$40,IF(G254="South America",Predictive_Model!$D$41,0)))))+IF(H254="Laptop",Predictive_Model!$D$43,IF(H254="Mobile",Predictive_Model!$D$44,IF(H254="TV",Predictive_Model!$D$45,IF(H254="Tablet",Predictive_Model!$D$46,0))))+IF(K254="Crypto",Predictive_Model!$D$48,IF(K254="Debit Card",Predictive_Model!$D$49,IF(K254="Gift Card",Predictive_Model!$D$50,IF(K254="PayPal",Predictive_Model!$D$51,0))))+IF(N254="Comedy",Predictive_Model!$D$53,IF(N254="Documentary",Predictive_Model!$D$54,IF(N254="Drama",Predictive_Model!$D$55,IF(N254="Horror",Predictive_Model!$D$56,IF(N254="Romance",Predictive_Model!$D$57,IF(N254="Sci-Fi",Predictive_Model!$D$58,0)))))))))</f>
        <v>8.2813778831973186E-3</v>
      </c>
      <c r="V254" s="3" t="str">
        <f t="shared" si="36"/>
        <v>Low</v>
      </c>
      <c r="W254" s="6">
        <f t="shared" si="37"/>
        <v>0.11585647658593048</v>
      </c>
      <c r="X254" s="3" t="str">
        <f t="shared" si="38"/>
        <v>Monitor</v>
      </c>
      <c r="Y254" s="3" t="str">
        <f t="shared" si="39"/>
        <v>OK</v>
      </c>
    </row>
    <row r="255" spans="1:25" x14ac:dyDescent="0.25">
      <c r="A255" s="3" t="str">
        <f>Raw_Data!A255</f>
        <v>77cf8860-f7d9-4320-a1eb-c06c6b3941db</v>
      </c>
      <c r="B255" s="3">
        <f>Raw_Data!B255</f>
        <v>35</v>
      </c>
      <c r="C255" s="3" t="str">
        <f>Raw_Data!C255</f>
        <v>Male</v>
      </c>
      <c r="D255" s="3" t="str">
        <f>Raw_Data!D255</f>
        <v>Premium</v>
      </c>
      <c r="E255" s="3">
        <f>Raw_Data!E255</f>
        <v>1.95</v>
      </c>
      <c r="F255" s="3">
        <f>Raw_Data!F255</f>
        <v>52</v>
      </c>
      <c r="G255" s="3" t="str">
        <f>Raw_Data!G255</f>
        <v>Africa</v>
      </c>
      <c r="H255" s="3" t="str">
        <f>Raw_Data!H255</f>
        <v>Tablet</v>
      </c>
      <c r="I255" s="3">
        <f>Raw_Data!I255</f>
        <v>17.989999999999998</v>
      </c>
      <c r="J255" s="3">
        <f>Raw_Data!J255</f>
        <v>1</v>
      </c>
      <c r="K255" s="3" t="str">
        <f>Raw_Data!K255</f>
        <v>Credit Card</v>
      </c>
      <c r="L255" s="3">
        <f>Raw_Data!L255</f>
        <v>5</v>
      </c>
      <c r="M255" s="3">
        <f>Raw_Data!M255</f>
        <v>0.04</v>
      </c>
      <c r="N255" s="3" t="str">
        <f>Raw_Data!N255</f>
        <v>Drama</v>
      </c>
      <c r="O255" s="3" t="str">
        <f t="shared" si="30"/>
        <v>35-44</v>
      </c>
      <c r="P255" s="3" t="str">
        <f t="shared" si="31"/>
        <v>&lt;10h</v>
      </c>
      <c r="Q255" s="3" t="str">
        <f t="shared" si="32"/>
        <v>46-60d</v>
      </c>
      <c r="R255" s="3" t="str">
        <f t="shared" si="33"/>
        <v>Low</v>
      </c>
      <c r="S255" s="3" t="str">
        <f t="shared" si="34"/>
        <v>High</v>
      </c>
      <c r="T255" s="3" t="str">
        <f t="shared" si="35"/>
        <v>Churned</v>
      </c>
      <c r="U255" s="4">
        <f>1/(1+EXP(-(Predictive_Model!$B$5+((B255-Predictive_Model!$B$20)/Predictive_Model!$C$20)*Predictive_Model!$D$20+((E255-Predictive_Model!$B$21)/Predictive_Model!$C$21)*Predictive_Model!$D$21+((F255-Predictive_Model!$B$22)/Predictive_Model!$C$22)*Predictive_Model!$D$22+((I255-Predictive_Model!$B$23)/Predictive_Model!$C$23)*Predictive_Model!$D$23+((L255-Predictive_Model!$B$24)/Predictive_Model!$C$24)*Predictive_Model!$D$24+((M255-Predictive_Model!$B$25)/Predictive_Model!$C$25)*Predictive_Model!$D$25+IF(C255="Male",Predictive_Model!$D$31,IF(C255="Other",Predictive_Model!$D$32,0))+IF(D255="Premium",Predictive_Model!$D$34,IF(D255="Standard",Predictive_Model!$D$35,0))+IF(G255="Asia",Predictive_Model!$D$37,IF(G255="Europe",Predictive_Model!$D$38,IF(G255="North America",Predictive_Model!$D$39,IF(G255="Oceania",Predictive_Model!$D$40,IF(G255="South America",Predictive_Model!$D$41,0)))))+IF(H255="Laptop",Predictive_Model!$D$43,IF(H255="Mobile",Predictive_Model!$D$44,IF(H255="TV",Predictive_Model!$D$45,IF(H255="Tablet",Predictive_Model!$D$46,0))))+IF(K255="Crypto",Predictive_Model!$D$48,IF(K255="Debit Card",Predictive_Model!$D$49,IF(K255="Gift Card",Predictive_Model!$D$50,IF(K255="PayPal",Predictive_Model!$D$51,0))))+IF(N255="Comedy",Predictive_Model!$D$53,IF(N255="Documentary",Predictive_Model!$D$54,IF(N255="Drama",Predictive_Model!$D$55,IF(N255="Horror",Predictive_Model!$D$56,IF(N255="Romance",Predictive_Model!$D$57,IF(N255="Sci-Fi",Predictive_Model!$D$58,0)))))))))</f>
        <v>0.99782001174652801</v>
      </c>
      <c r="V255" s="3" t="str">
        <f t="shared" si="36"/>
        <v>Critical</v>
      </c>
      <c r="W255" s="6">
        <f t="shared" si="37"/>
        <v>17.989999999999998</v>
      </c>
      <c r="X255" s="3" t="str">
        <f t="shared" si="38"/>
        <v>Priority 1</v>
      </c>
      <c r="Y255" s="3" t="str">
        <f t="shared" si="39"/>
        <v>OK</v>
      </c>
    </row>
    <row r="256" spans="1:25" x14ac:dyDescent="0.25">
      <c r="A256" s="3" t="str">
        <f>Raw_Data!A256</f>
        <v>fe5de36a-ab2a-40c9-9697-4578c5212b9e</v>
      </c>
      <c r="B256" s="3">
        <f>Raw_Data!B256</f>
        <v>49</v>
      </c>
      <c r="C256" s="3" t="str">
        <f>Raw_Data!C256</f>
        <v>Other</v>
      </c>
      <c r="D256" s="3" t="str">
        <f>Raw_Data!D256</f>
        <v>Standard</v>
      </c>
      <c r="E256" s="3">
        <f>Raw_Data!E256</f>
        <v>5.0199999999999996</v>
      </c>
      <c r="F256" s="3">
        <f>Raw_Data!F256</f>
        <v>26</v>
      </c>
      <c r="G256" s="3" t="str">
        <f>Raw_Data!G256</f>
        <v>South America</v>
      </c>
      <c r="H256" s="3" t="str">
        <f>Raw_Data!H256</f>
        <v>Tablet</v>
      </c>
      <c r="I256" s="3">
        <f>Raw_Data!I256</f>
        <v>13.99</v>
      </c>
      <c r="J256" s="3">
        <f>Raw_Data!J256</f>
        <v>0</v>
      </c>
      <c r="K256" s="3" t="str">
        <f>Raw_Data!K256</f>
        <v>Credit Card</v>
      </c>
      <c r="L256" s="3">
        <f>Raw_Data!L256</f>
        <v>4</v>
      </c>
      <c r="M256" s="3">
        <f>Raw_Data!M256</f>
        <v>0.19</v>
      </c>
      <c r="N256" s="3" t="str">
        <f>Raw_Data!N256</f>
        <v>Documentary</v>
      </c>
      <c r="O256" s="3" t="str">
        <f t="shared" si="30"/>
        <v>45-54</v>
      </c>
      <c r="P256" s="3" t="str">
        <f t="shared" si="31"/>
        <v>&lt;10h</v>
      </c>
      <c r="Q256" s="3" t="str">
        <f t="shared" si="32"/>
        <v>22-45d</v>
      </c>
      <c r="R256" s="3" t="str">
        <f t="shared" si="33"/>
        <v>Medium</v>
      </c>
      <c r="S256" s="3" t="str">
        <f t="shared" si="34"/>
        <v>Mid</v>
      </c>
      <c r="T256" s="3" t="str">
        <f t="shared" si="35"/>
        <v>Active</v>
      </c>
      <c r="U256" s="4">
        <f>1/(1+EXP(-(Predictive_Model!$B$5+((B256-Predictive_Model!$B$20)/Predictive_Model!$C$20)*Predictive_Model!$D$20+((E256-Predictive_Model!$B$21)/Predictive_Model!$C$21)*Predictive_Model!$D$21+((F256-Predictive_Model!$B$22)/Predictive_Model!$C$22)*Predictive_Model!$D$22+((I256-Predictive_Model!$B$23)/Predictive_Model!$C$23)*Predictive_Model!$D$23+((L256-Predictive_Model!$B$24)/Predictive_Model!$C$24)*Predictive_Model!$D$24+((M256-Predictive_Model!$B$25)/Predictive_Model!$C$25)*Predictive_Model!$D$25+IF(C256="Male",Predictive_Model!$D$31,IF(C256="Other",Predictive_Model!$D$32,0))+IF(D256="Premium",Predictive_Model!$D$34,IF(D256="Standard",Predictive_Model!$D$35,0))+IF(G256="Asia",Predictive_Model!$D$37,IF(G256="Europe",Predictive_Model!$D$38,IF(G256="North America",Predictive_Model!$D$39,IF(G256="Oceania",Predictive_Model!$D$40,IF(G256="South America",Predictive_Model!$D$41,0)))))+IF(H256="Laptop",Predictive_Model!$D$43,IF(H256="Mobile",Predictive_Model!$D$44,IF(H256="TV",Predictive_Model!$D$45,IF(H256="Tablet",Predictive_Model!$D$46,0))))+IF(K256="Crypto",Predictive_Model!$D$48,IF(K256="Debit Card",Predictive_Model!$D$49,IF(K256="Gift Card",Predictive_Model!$D$50,IF(K256="PayPal",Predictive_Model!$D$51,0))))+IF(N256="Comedy",Predictive_Model!$D$53,IF(N256="Documentary",Predictive_Model!$D$54,IF(N256="Drama",Predictive_Model!$D$55,IF(N256="Horror",Predictive_Model!$D$56,IF(N256="Romance",Predictive_Model!$D$57,IF(N256="Sci-Fi",Predictive_Model!$D$58,0)))))))))</f>
        <v>0.9836966902011004</v>
      </c>
      <c r="V256" s="3" t="str">
        <f t="shared" si="36"/>
        <v>Critical</v>
      </c>
      <c r="W256" s="6">
        <f t="shared" si="37"/>
        <v>13.761916695913396</v>
      </c>
      <c r="X256" s="3" t="str">
        <f t="shared" si="38"/>
        <v>Priority 2</v>
      </c>
      <c r="Y256" s="3" t="str">
        <f t="shared" si="39"/>
        <v>OK</v>
      </c>
    </row>
    <row r="257" spans="1:25" x14ac:dyDescent="0.25">
      <c r="A257" s="3" t="str">
        <f>Raw_Data!A257</f>
        <v>b512d943-7962-447f-9112-8ff4bf5b2767</v>
      </c>
      <c r="B257" s="3">
        <f>Raw_Data!B257</f>
        <v>41</v>
      </c>
      <c r="C257" s="3" t="str">
        <f>Raw_Data!C257</f>
        <v>Female</v>
      </c>
      <c r="D257" s="3" t="str">
        <f>Raw_Data!D257</f>
        <v>Basic</v>
      </c>
      <c r="E257" s="3">
        <f>Raw_Data!E257</f>
        <v>36.94</v>
      </c>
      <c r="F257" s="3">
        <f>Raw_Data!F257</f>
        <v>6</v>
      </c>
      <c r="G257" s="3" t="str">
        <f>Raw_Data!G257</f>
        <v>Africa</v>
      </c>
      <c r="H257" s="3" t="str">
        <f>Raw_Data!H257</f>
        <v>Tablet</v>
      </c>
      <c r="I257" s="3">
        <f>Raw_Data!I257</f>
        <v>8.99</v>
      </c>
      <c r="J257" s="3">
        <f>Raw_Data!J257</f>
        <v>0</v>
      </c>
      <c r="K257" s="3" t="str">
        <f>Raw_Data!K257</f>
        <v>Credit Card</v>
      </c>
      <c r="L257" s="3">
        <f>Raw_Data!L257</f>
        <v>4</v>
      </c>
      <c r="M257" s="3">
        <f>Raw_Data!M257</f>
        <v>5.28</v>
      </c>
      <c r="N257" s="3" t="str">
        <f>Raw_Data!N257</f>
        <v>Drama</v>
      </c>
      <c r="O257" s="3" t="str">
        <f t="shared" si="30"/>
        <v>35-44</v>
      </c>
      <c r="P257" s="3" t="str">
        <f t="shared" si="31"/>
        <v>25-49h</v>
      </c>
      <c r="Q257" s="3" t="str">
        <f t="shared" si="32"/>
        <v>0-7d</v>
      </c>
      <c r="R257" s="3" t="str">
        <f t="shared" si="33"/>
        <v>High</v>
      </c>
      <c r="S257" s="3" t="str">
        <f t="shared" si="34"/>
        <v>Low</v>
      </c>
      <c r="T257" s="3" t="str">
        <f t="shared" si="35"/>
        <v>Active</v>
      </c>
      <c r="U257" s="4">
        <f>1/(1+EXP(-(Predictive_Model!$B$5+((B257-Predictive_Model!$B$20)/Predictive_Model!$C$20)*Predictive_Model!$D$20+((E257-Predictive_Model!$B$21)/Predictive_Model!$C$21)*Predictive_Model!$D$21+((F257-Predictive_Model!$B$22)/Predictive_Model!$C$22)*Predictive_Model!$D$22+((I257-Predictive_Model!$B$23)/Predictive_Model!$C$23)*Predictive_Model!$D$23+((L257-Predictive_Model!$B$24)/Predictive_Model!$C$24)*Predictive_Model!$D$24+((M257-Predictive_Model!$B$25)/Predictive_Model!$C$25)*Predictive_Model!$D$25+IF(C257="Male",Predictive_Model!$D$31,IF(C257="Other",Predictive_Model!$D$32,0))+IF(D257="Premium",Predictive_Model!$D$34,IF(D257="Standard",Predictive_Model!$D$35,0))+IF(G257="Asia",Predictive_Model!$D$37,IF(G257="Europe",Predictive_Model!$D$38,IF(G257="North America",Predictive_Model!$D$39,IF(G257="Oceania",Predictive_Model!$D$40,IF(G257="South America",Predictive_Model!$D$41,0)))))+IF(H257="Laptop",Predictive_Model!$D$43,IF(H257="Mobile",Predictive_Model!$D$44,IF(H257="TV",Predictive_Model!$D$45,IF(H257="Tablet",Predictive_Model!$D$46,0))))+IF(K257="Crypto",Predictive_Model!$D$48,IF(K257="Debit Card",Predictive_Model!$D$49,IF(K257="Gift Card",Predictive_Model!$D$50,IF(K257="PayPal",Predictive_Model!$D$51,0))))+IF(N257="Comedy",Predictive_Model!$D$53,IF(N257="Documentary",Predictive_Model!$D$54,IF(N257="Drama",Predictive_Model!$D$55,IF(N257="Horror",Predictive_Model!$D$56,IF(N257="Romance",Predictive_Model!$D$57,IF(N257="Sci-Fi",Predictive_Model!$D$58,0)))))))))</f>
        <v>1.0674307371509847E-7</v>
      </c>
      <c r="V257" s="3" t="str">
        <f t="shared" si="36"/>
        <v>Low</v>
      </c>
      <c r="W257" s="6">
        <f t="shared" si="37"/>
        <v>9.5962023269873527E-7</v>
      </c>
      <c r="X257" s="3" t="str">
        <f t="shared" si="38"/>
        <v>Monitor</v>
      </c>
      <c r="Y257" s="3" t="str">
        <f t="shared" si="39"/>
        <v>OK</v>
      </c>
    </row>
    <row r="258" spans="1:25" x14ac:dyDescent="0.25">
      <c r="A258" s="3" t="str">
        <f>Raw_Data!A258</f>
        <v>c91b0ee0-8912-4f6a-bad2-32747ee6e7b4</v>
      </c>
      <c r="B258" s="3">
        <f>Raw_Data!B258</f>
        <v>48</v>
      </c>
      <c r="C258" s="3" t="str">
        <f>Raw_Data!C258</f>
        <v>Female</v>
      </c>
      <c r="D258" s="3" t="str">
        <f>Raw_Data!D258</f>
        <v>Basic</v>
      </c>
      <c r="E258" s="3">
        <f>Raw_Data!E258</f>
        <v>1.3</v>
      </c>
      <c r="F258" s="3">
        <f>Raw_Data!F258</f>
        <v>2</v>
      </c>
      <c r="G258" s="3" t="str">
        <f>Raw_Data!G258</f>
        <v>South America</v>
      </c>
      <c r="H258" s="3" t="str">
        <f>Raw_Data!H258</f>
        <v>Mobile</v>
      </c>
      <c r="I258" s="3">
        <f>Raw_Data!I258</f>
        <v>8.99</v>
      </c>
      <c r="J258" s="3">
        <f>Raw_Data!J258</f>
        <v>1</v>
      </c>
      <c r="K258" s="3" t="str">
        <f>Raw_Data!K258</f>
        <v>Crypto</v>
      </c>
      <c r="L258" s="3">
        <f>Raw_Data!L258</f>
        <v>4</v>
      </c>
      <c r="M258" s="3">
        <f>Raw_Data!M258</f>
        <v>0.43</v>
      </c>
      <c r="N258" s="3" t="str">
        <f>Raw_Data!N258</f>
        <v>Drama</v>
      </c>
      <c r="O258" s="3" t="str">
        <f t="shared" si="30"/>
        <v>45-54</v>
      </c>
      <c r="P258" s="3" t="str">
        <f t="shared" si="31"/>
        <v>&lt;10h</v>
      </c>
      <c r="Q258" s="3" t="str">
        <f t="shared" si="32"/>
        <v>0-7d</v>
      </c>
      <c r="R258" s="3" t="str">
        <f t="shared" si="33"/>
        <v>Medium</v>
      </c>
      <c r="S258" s="3" t="str">
        <f t="shared" si="34"/>
        <v>Low</v>
      </c>
      <c r="T258" s="3" t="str">
        <f t="shared" si="35"/>
        <v>Churned</v>
      </c>
      <c r="U258" s="4">
        <f>1/(1+EXP(-(Predictive_Model!$B$5+((B258-Predictive_Model!$B$20)/Predictive_Model!$C$20)*Predictive_Model!$D$20+((E258-Predictive_Model!$B$21)/Predictive_Model!$C$21)*Predictive_Model!$D$21+((F258-Predictive_Model!$B$22)/Predictive_Model!$C$22)*Predictive_Model!$D$22+((I258-Predictive_Model!$B$23)/Predictive_Model!$C$23)*Predictive_Model!$D$23+((L258-Predictive_Model!$B$24)/Predictive_Model!$C$24)*Predictive_Model!$D$24+((M258-Predictive_Model!$B$25)/Predictive_Model!$C$25)*Predictive_Model!$D$25+IF(C258="Male",Predictive_Model!$D$31,IF(C258="Other",Predictive_Model!$D$32,0))+IF(D258="Premium",Predictive_Model!$D$34,IF(D258="Standard",Predictive_Model!$D$35,0))+IF(G258="Asia",Predictive_Model!$D$37,IF(G258="Europe",Predictive_Model!$D$38,IF(G258="North America",Predictive_Model!$D$39,IF(G258="Oceania",Predictive_Model!$D$40,IF(G258="South America",Predictive_Model!$D$41,0)))))+IF(H258="Laptop",Predictive_Model!$D$43,IF(H258="Mobile",Predictive_Model!$D$44,IF(H258="TV",Predictive_Model!$D$45,IF(H258="Tablet",Predictive_Model!$D$46,0))))+IF(K258="Crypto",Predictive_Model!$D$48,IF(K258="Debit Card",Predictive_Model!$D$49,IF(K258="Gift Card",Predictive_Model!$D$50,IF(K258="PayPal",Predictive_Model!$D$51,0))))+IF(N258="Comedy",Predictive_Model!$D$53,IF(N258="Documentary",Predictive_Model!$D$54,IF(N258="Drama",Predictive_Model!$D$55,IF(N258="Horror",Predictive_Model!$D$56,IF(N258="Romance",Predictive_Model!$D$57,IF(N258="Sci-Fi",Predictive_Model!$D$58,0)))))))))</f>
        <v>0.95873666084986231</v>
      </c>
      <c r="V258" s="3" t="str">
        <f t="shared" si="36"/>
        <v>Critical</v>
      </c>
      <c r="W258" s="6">
        <f t="shared" si="37"/>
        <v>8.99</v>
      </c>
      <c r="X258" s="3" t="str">
        <f t="shared" si="38"/>
        <v>Priority 2</v>
      </c>
      <c r="Y258" s="3" t="str">
        <f t="shared" si="39"/>
        <v>OK</v>
      </c>
    </row>
    <row r="259" spans="1:25" x14ac:dyDescent="0.25">
      <c r="A259" s="3" t="str">
        <f>Raw_Data!A259</f>
        <v>461b021e-97a5-486b-921b-6642c9d3e82a</v>
      </c>
      <c r="B259" s="3">
        <f>Raw_Data!B259</f>
        <v>34</v>
      </c>
      <c r="C259" s="3" t="str">
        <f>Raw_Data!C259</f>
        <v>Male</v>
      </c>
      <c r="D259" s="3" t="str">
        <f>Raw_Data!D259</f>
        <v>Premium</v>
      </c>
      <c r="E259" s="3">
        <f>Raw_Data!E259</f>
        <v>0.33</v>
      </c>
      <c r="F259" s="3">
        <f>Raw_Data!F259</f>
        <v>7</v>
      </c>
      <c r="G259" s="3" t="str">
        <f>Raw_Data!G259</f>
        <v>Asia</v>
      </c>
      <c r="H259" s="3" t="str">
        <f>Raw_Data!H259</f>
        <v>Tablet</v>
      </c>
      <c r="I259" s="3">
        <f>Raw_Data!I259</f>
        <v>17.989999999999998</v>
      </c>
      <c r="J259" s="3">
        <f>Raw_Data!J259</f>
        <v>1</v>
      </c>
      <c r="K259" s="3" t="str">
        <f>Raw_Data!K259</f>
        <v>Gift Card</v>
      </c>
      <c r="L259" s="3">
        <f>Raw_Data!L259</f>
        <v>2</v>
      </c>
      <c r="M259" s="3">
        <f>Raw_Data!M259</f>
        <v>0.04</v>
      </c>
      <c r="N259" s="3" t="str">
        <f>Raw_Data!N259</f>
        <v>Horror</v>
      </c>
      <c r="O259" s="3" t="str">
        <f t="shared" si="30"/>
        <v>25-34</v>
      </c>
      <c r="P259" s="3" t="str">
        <f t="shared" si="31"/>
        <v>&lt;10h</v>
      </c>
      <c r="Q259" s="3" t="str">
        <f t="shared" si="32"/>
        <v>0-7d</v>
      </c>
      <c r="R259" s="3" t="str">
        <f t="shared" si="33"/>
        <v>Medium</v>
      </c>
      <c r="S259" s="3" t="str">
        <f t="shared" si="34"/>
        <v>High</v>
      </c>
      <c r="T259" s="3" t="str">
        <f t="shared" si="35"/>
        <v>Churned</v>
      </c>
      <c r="U259" s="4">
        <f>1/(1+EXP(-(Predictive_Model!$B$5+((B259-Predictive_Model!$B$20)/Predictive_Model!$C$20)*Predictive_Model!$D$20+((E259-Predictive_Model!$B$21)/Predictive_Model!$C$21)*Predictive_Model!$D$21+((F259-Predictive_Model!$B$22)/Predictive_Model!$C$22)*Predictive_Model!$D$22+((I259-Predictive_Model!$B$23)/Predictive_Model!$C$23)*Predictive_Model!$D$23+((L259-Predictive_Model!$B$24)/Predictive_Model!$C$24)*Predictive_Model!$D$24+((M259-Predictive_Model!$B$25)/Predictive_Model!$C$25)*Predictive_Model!$D$25+IF(C259="Male",Predictive_Model!$D$31,IF(C259="Other",Predictive_Model!$D$32,0))+IF(D259="Premium",Predictive_Model!$D$34,IF(D259="Standard",Predictive_Model!$D$35,0))+IF(G259="Asia",Predictive_Model!$D$37,IF(G259="Europe",Predictive_Model!$D$38,IF(G259="North America",Predictive_Model!$D$39,IF(G259="Oceania",Predictive_Model!$D$40,IF(G259="South America",Predictive_Model!$D$41,0)))))+IF(H259="Laptop",Predictive_Model!$D$43,IF(H259="Mobile",Predictive_Model!$D$44,IF(H259="TV",Predictive_Model!$D$45,IF(H259="Tablet",Predictive_Model!$D$46,0))))+IF(K259="Crypto",Predictive_Model!$D$48,IF(K259="Debit Card",Predictive_Model!$D$49,IF(K259="Gift Card",Predictive_Model!$D$50,IF(K259="PayPal",Predictive_Model!$D$51,0))))+IF(N259="Comedy",Predictive_Model!$D$53,IF(N259="Documentary",Predictive_Model!$D$54,IF(N259="Drama",Predictive_Model!$D$55,IF(N259="Horror",Predictive_Model!$D$56,IF(N259="Romance",Predictive_Model!$D$57,IF(N259="Sci-Fi",Predictive_Model!$D$58,0)))))))))</f>
        <v>0.96239808713177033</v>
      </c>
      <c r="V259" s="3" t="str">
        <f t="shared" si="36"/>
        <v>Critical</v>
      </c>
      <c r="W259" s="6">
        <f t="shared" si="37"/>
        <v>17.989999999999998</v>
      </c>
      <c r="X259" s="3" t="str">
        <f t="shared" si="38"/>
        <v>Priority 1</v>
      </c>
      <c r="Y259" s="3" t="str">
        <f t="shared" si="39"/>
        <v>OK</v>
      </c>
    </row>
    <row r="260" spans="1:25" x14ac:dyDescent="0.25">
      <c r="A260" s="3" t="str">
        <f>Raw_Data!A260</f>
        <v>ce433abe-57fd-4e3d-9342-2e73dfda078b</v>
      </c>
      <c r="B260" s="3">
        <f>Raw_Data!B260</f>
        <v>28</v>
      </c>
      <c r="C260" s="3" t="str">
        <f>Raw_Data!C260</f>
        <v>Other</v>
      </c>
      <c r="D260" s="3" t="str">
        <f>Raw_Data!D260</f>
        <v>Premium</v>
      </c>
      <c r="E260" s="3">
        <f>Raw_Data!E260</f>
        <v>5.03</v>
      </c>
      <c r="F260" s="3">
        <f>Raw_Data!F260</f>
        <v>59</v>
      </c>
      <c r="G260" s="3" t="str">
        <f>Raw_Data!G260</f>
        <v>Oceania</v>
      </c>
      <c r="H260" s="3" t="str">
        <f>Raw_Data!H260</f>
        <v>TV</v>
      </c>
      <c r="I260" s="3">
        <f>Raw_Data!I260</f>
        <v>17.989999999999998</v>
      </c>
      <c r="J260" s="3">
        <f>Raw_Data!J260</f>
        <v>1</v>
      </c>
      <c r="K260" s="3" t="str">
        <f>Raw_Data!K260</f>
        <v>Crypto</v>
      </c>
      <c r="L260" s="3">
        <f>Raw_Data!L260</f>
        <v>1</v>
      </c>
      <c r="M260" s="3">
        <f>Raw_Data!M260</f>
        <v>0.08</v>
      </c>
      <c r="N260" s="3" t="str">
        <f>Raw_Data!N260</f>
        <v>Drama</v>
      </c>
      <c r="O260" s="3" t="str">
        <f t="shared" si="30"/>
        <v>25-34</v>
      </c>
      <c r="P260" s="3" t="str">
        <f t="shared" si="31"/>
        <v>&lt;10h</v>
      </c>
      <c r="Q260" s="3" t="str">
        <f t="shared" si="32"/>
        <v>46-60d</v>
      </c>
      <c r="R260" s="3" t="str">
        <f t="shared" si="33"/>
        <v>Low</v>
      </c>
      <c r="S260" s="3" t="str">
        <f t="shared" si="34"/>
        <v>High</v>
      </c>
      <c r="T260" s="3" t="str">
        <f t="shared" si="35"/>
        <v>Churned</v>
      </c>
      <c r="U260" s="4">
        <f>1/(1+EXP(-(Predictive_Model!$B$5+((B260-Predictive_Model!$B$20)/Predictive_Model!$C$20)*Predictive_Model!$D$20+((E260-Predictive_Model!$B$21)/Predictive_Model!$C$21)*Predictive_Model!$D$21+((F260-Predictive_Model!$B$22)/Predictive_Model!$C$22)*Predictive_Model!$D$22+((I260-Predictive_Model!$B$23)/Predictive_Model!$C$23)*Predictive_Model!$D$23+((L260-Predictive_Model!$B$24)/Predictive_Model!$C$24)*Predictive_Model!$D$24+((M260-Predictive_Model!$B$25)/Predictive_Model!$C$25)*Predictive_Model!$D$25+IF(C260="Male",Predictive_Model!$D$31,IF(C260="Other",Predictive_Model!$D$32,0))+IF(D260="Premium",Predictive_Model!$D$34,IF(D260="Standard",Predictive_Model!$D$35,0))+IF(G260="Asia",Predictive_Model!$D$37,IF(G260="Europe",Predictive_Model!$D$38,IF(G260="North America",Predictive_Model!$D$39,IF(G260="Oceania",Predictive_Model!$D$40,IF(G260="South America",Predictive_Model!$D$41,0)))))+IF(H260="Laptop",Predictive_Model!$D$43,IF(H260="Mobile",Predictive_Model!$D$44,IF(H260="TV",Predictive_Model!$D$45,IF(H260="Tablet",Predictive_Model!$D$46,0))))+IF(K260="Crypto",Predictive_Model!$D$48,IF(K260="Debit Card",Predictive_Model!$D$49,IF(K260="Gift Card",Predictive_Model!$D$50,IF(K260="PayPal",Predictive_Model!$D$51,0))))+IF(N260="Comedy",Predictive_Model!$D$53,IF(N260="Documentary",Predictive_Model!$D$54,IF(N260="Drama",Predictive_Model!$D$55,IF(N260="Horror",Predictive_Model!$D$56,IF(N260="Romance",Predictive_Model!$D$57,IF(N260="Sci-Fi",Predictive_Model!$D$58,0)))))))))</f>
        <v>0.99949820415332535</v>
      </c>
      <c r="V260" s="3" t="str">
        <f t="shared" si="36"/>
        <v>Critical</v>
      </c>
      <c r="W260" s="6">
        <f t="shared" si="37"/>
        <v>17.989999999999998</v>
      </c>
      <c r="X260" s="3" t="str">
        <f t="shared" si="38"/>
        <v>Priority 1</v>
      </c>
      <c r="Y260" s="3" t="str">
        <f t="shared" si="39"/>
        <v>OK</v>
      </c>
    </row>
    <row r="261" spans="1:25" x14ac:dyDescent="0.25">
      <c r="A261" s="3" t="str">
        <f>Raw_Data!A261</f>
        <v>8c0e6937-e5a5-4e4b-80e6-734497960ec4</v>
      </c>
      <c r="B261" s="3">
        <f>Raw_Data!B261</f>
        <v>61</v>
      </c>
      <c r="C261" s="3" t="str">
        <f>Raw_Data!C261</f>
        <v>Female</v>
      </c>
      <c r="D261" s="3" t="str">
        <f>Raw_Data!D261</f>
        <v>Basic</v>
      </c>
      <c r="E261" s="3">
        <f>Raw_Data!E261</f>
        <v>1.21</v>
      </c>
      <c r="F261" s="3">
        <f>Raw_Data!F261</f>
        <v>31</v>
      </c>
      <c r="G261" s="3" t="str">
        <f>Raw_Data!G261</f>
        <v>Europe</v>
      </c>
      <c r="H261" s="3" t="str">
        <f>Raw_Data!H261</f>
        <v>Tablet</v>
      </c>
      <c r="I261" s="3">
        <f>Raw_Data!I261</f>
        <v>8.99</v>
      </c>
      <c r="J261" s="3">
        <f>Raw_Data!J261</f>
        <v>1</v>
      </c>
      <c r="K261" s="3" t="str">
        <f>Raw_Data!K261</f>
        <v>Crypto</v>
      </c>
      <c r="L261" s="3">
        <f>Raw_Data!L261</f>
        <v>3</v>
      </c>
      <c r="M261" s="3">
        <f>Raw_Data!M261</f>
        <v>0.04</v>
      </c>
      <c r="N261" s="3" t="str">
        <f>Raw_Data!N261</f>
        <v>Drama</v>
      </c>
      <c r="O261" s="3" t="str">
        <f t="shared" ref="O261:O324" si="40">IF(B261&lt;25,"18-24",IF(B261&lt;35,"25-34",IF(B261&lt;45,"35-44",IF(B261&lt;55,"45-54","55-70"))))</f>
        <v>55-70</v>
      </c>
      <c r="P261" s="3" t="str">
        <f t="shared" ref="P261:P324" si="41">IF(E261&lt;10,"&lt;10h",IF(E261&lt;25,"10-24h",IF(E261&lt;50,"25-49h","50h+")))</f>
        <v>&lt;10h</v>
      </c>
      <c r="Q261" s="3" t="str">
        <f t="shared" ref="Q261:Q324" si="42">IF(F261&lt;=7,"0-7d",IF(F261&lt;=21,"8-21d",IF(F261&lt;=45,"22-45d","46-60d")))</f>
        <v>22-45d</v>
      </c>
      <c r="R261" s="3" t="str">
        <f t="shared" ref="R261:R324" si="43">IF(AND(E261&gt;=25,F261&lt;=21),"High",IF(OR(E261&gt;=10,F261&lt;=45),"Medium","Low"))</f>
        <v>Medium</v>
      </c>
      <c r="S261" s="3" t="str">
        <f t="shared" ref="S261:S324" si="44">IF(I261&lt;10,"Low",IF(I261&lt;16,"Mid","High"))</f>
        <v>Low</v>
      </c>
      <c r="T261" s="3" t="str">
        <f t="shared" ref="T261:T324" si="45">IF(J261=1,"Churned","Active")</f>
        <v>Churned</v>
      </c>
      <c r="U261" s="4">
        <f>1/(1+EXP(-(Predictive_Model!$B$5+((B261-Predictive_Model!$B$20)/Predictive_Model!$C$20)*Predictive_Model!$D$20+((E261-Predictive_Model!$B$21)/Predictive_Model!$C$21)*Predictive_Model!$D$21+((F261-Predictive_Model!$B$22)/Predictive_Model!$C$22)*Predictive_Model!$D$22+((I261-Predictive_Model!$B$23)/Predictive_Model!$C$23)*Predictive_Model!$D$23+((L261-Predictive_Model!$B$24)/Predictive_Model!$C$24)*Predictive_Model!$D$24+((M261-Predictive_Model!$B$25)/Predictive_Model!$C$25)*Predictive_Model!$D$25+IF(C261="Male",Predictive_Model!$D$31,IF(C261="Other",Predictive_Model!$D$32,0))+IF(D261="Premium",Predictive_Model!$D$34,IF(D261="Standard",Predictive_Model!$D$35,0))+IF(G261="Asia",Predictive_Model!$D$37,IF(G261="Europe",Predictive_Model!$D$38,IF(G261="North America",Predictive_Model!$D$39,IF(G261="Oceania",Predictive_Model!$D$40,IF(G261="South America",Predictive_Model!$D$41,0)))))+IF(H261="Laptop",Predictive_Model!$D$43,IF(H261="Mobile",Predictive_Model!$D$44,IF(H261="TV",Predictive_Model!$D$45,IF(H261="Tablet",Predictive_Model!$D$46,0))))+IF(K261="Crypto",Predictive_Model!$D$48,IF(K261="Debit Card",Predictive_Model!$D$49,IF(K261="Gift Card",Predictive_Model!$D$50,IF(K261="PayPal",Predictive_Model!$D$51,0))))+IF(N261="Comedy",Predictive_Model!$D$53,IF(N261="Documentary",Predictive_Model!$D$54,IF(N261="Drama",Predictive_Model!$D$55,IF(N261="Horror",Predictive_Model!$D$56,IF(N261="Romance",Predictive_Model!$D$57,IF(N261="Sci-Fi",Predictive_Model!$D$58,0)))))))))</f>
        <v>0.99973425816092265</v>
      </c>
      <c r="V261" s="3" t="str">
        <f t="shared" ref="V261:V324" si="46">IF(U261&gt;=0.75,"Critical",IF(U261&gt;=0.5,"High",IF(U261&gt;=0.25,"Medium","Low")))</f>
        <v>Critical</v>
      </c>
      <c r="W261" s="6">
        <f t="shared" ref="W261:W324" si="47">IF(J261=1,I261,I261*U261)</f>
        <v>8.99</v>
      </c>
      <c r="X261" s="3" t="str">
        <f t="shared" ref="X261:X324" si="48">IF(AND(V261="Critical",I261&gt;=15),"Priority 1",IF(OR(V261="Critical",AND(V261="High",F261&gt;21)),"Priority 2","Monitor"))</f>
        <v>Priority 2</v>
      </c>
      <c r="Y261" s="3" t="str">
        <f t="shared" ref="Y261:Y324" si="49">IF(COUNTA(A261:N261)=14,"OK","CHECK")</f>
        <v>OK</v>
      </c>
    </row>
    <row r="262" spans="1:25" x14ac:dyDescent="0.25">
      <c r="A262" s="3" t="str">
        <f>Raw_Data!A262</f>
        <v>c6b0204e-436a-40a3-8de9-2f3a84d799b7</v>
      </c>
      <c r="B262" s="3">
        <f>Raw_Data!B262</f>
        <v>23</v>
      </c>
      <c r="C262" s="3" t="str">
        <f>Raw_Data!C262</f>
        <v>Other</v>
      </c>
      <c r="D262" s="3" t="str">
        <f>Raw_Data!D262</f>
        <v>Premium</v>
      </c>
      <c r="E262" s="3">
        <f>Raw_Data!E262</f>
        <v>3.51</v>
      </c>
      <c r="F262" s="3">
        <f>Raw_Data!F262</f>
        <v>16</v>
      </c>
      <c r="G262" s="3" t="str">
        <f>Raw_Data!G262</f>
        <v>Asia</v>
      </c>
      <c r="H262" s="3" t="str">
        <f>Raw_Data!H262</f>
        <v>Desktop</v>
      </c>
      <c r="I262" s="3">
        <f>Raw_Data!I262</f>
        <v>17.989999999999998</v>
      </c>
      <c r="J262" s="3">
        <f>Raw_Data!J262</f>
        <v>0</v>
      </c>
      <c r="K262" s="3" t="str">
        <f>Raw_Data!K262</f>
        <v>Credit Card</v>
      </c>
      <c r="L262" s="3">
        <f>Raw_Data!L262</f>
        <v>5</v>
      </c>
      <c r="M262" s="3">
        <f>Raw_Data!M262</f>
        <v>0.21</v>
      </c>
      <c r="N262" s="3" t="str">
        <f>Raw_Data!N262</f>
        <v>Drama</v>
      </c>
      <c r="O262" s="3" t="str">
        <f t="shared" si="40"/>
        <v>18-24</v>
      </c>
      <c r="P262" s="3" t="str">
        <f t="shared" si="41"/>
        <v>&lt;10h</v>
      </c>
      <c r="Q262" s="3" t="str">
        <f t="shared" si="42"/>
        <v>8-21d</v>
      </c>
      <c r="R262" s="3" t="str">
        <f t="shared" si="43"/>
        <v>Medium</v>
      </c>
      <c r="S262" s="3" t="str">
        <f t="shared" si="44"/>
        <v>High</v>
      </c>
      <c r="T262" s="3" t="str">
        <f t="shared" si="45"/>
        <v>Active</v>
      </c>
      <c r="U262" s="4">
        <f>1/(1+EXP(-(Predictive_Model!$B$5+((B262-Predictive_Model!$B$20)/Predictive_Model!$C$20)*Predictive_Model!$D$20+((E262-Predictive_Model!$B$21)/Predictive_Model!$C$21)*Predictive_Model!$D$21+((F262-Predictive_Model!$B$22)/Predictive_Model!$C$22)*Predictive_Model!$D$22+((I262-Predictive_Model!$B$23)/Predictive_Model!$C$23)*Predictive_Model!$D$23+((L262-Predictive_Model!$B$24)/Predictive_Model!$C$24)*Predictive_Model!$D$24+((M262-Predictive_Model!$B$25)/Predictive_Model!$C$25)*Predictive_Model!$D$25+IF(C262="Male",Predictive_Model!$D$31,IF(C262="Other",Predictive_Model!$D$32,0))+IF(D262="Premium",Predictive_Model!$D$34,IF(D262="Standard",Predictive_Model!$D$35,0))+IF(G262="Asia",Predictive_Model!$D$37,IF(G262="Europe",Predictive_Model!$D$38,IF(G262="North America",Predictive_Model!$D$39,IF(G262="Oceania",Predictive_Model!$D$40,IF(G262="South America",Predictive_Model!$D$41,0)))))+IF(H262="Laptop",Predictive_Model!$D$43,IF(H262="Mobile",Predictive_Model!$D$44,IF(H262="TV",Predictive_Model!$D$45,IF(H262="Tablet",Predictive_Model!$D$46,0))))+IF(K262="Crypto",Predictive_Model!$D$48,IF(K262="Debit Card",Predictive_Model!$D$49,IF(K262="Gift Card",Predictive_Model!$D$50,IF(K262="PayPal",Predictive_Model!$D$51,0))))+IF(N262="Comedy",Predictive_Model!$D$53,IF(N262="Documentary",Predictive_Model!$D$54,IF(N262="Drama",Predictive_Model!$D$55,IF(N262="Horror",Predictive_Model!$D$56,IF(N262="Romance",Predictive_Model!$D$57,IF(N262="Sci-Fi",Predictive_Model!$D$58,0)))))))))</f>
        <v>0.26419971127682523</v>
      </c>
      <c r="V262" s="3" t="str">
        <f t="shared" si="46"/>
        <v>Medium</v>
      </c>
      <c r="W262" s="6">
        <f t="shared" si="47"/>
        <v>4.7529528058700858</v>
      </c>
      <c r="X262" s="3" t="str">
        <f t="shared" si="48"/>
        <v>Monitor</v>
      </c>
      <c r="Y262" s="3" t="str">
        <f t="shared" si="49"/>
        <v>OK</v>
      </c>
    </row>
    <row r="263" spans="1:25" x14ac:dyDescent="0.25">
      <c r="A263" s="3" t="str">
        <f>Raw_Data!A263</f>
        <v>7b0bee97-a383-498d-a1d0-2de7c824ce74</v>
      </c>
      <c r="B263" s="3">
        <f>Raw_Data!B263</f>
        <v>30</v>
      </c>
      <c r="C263" s="3" t="str">
        <f>Raw_Data!C263</f>
        <v>Female</v>
      </c>
      <c r="D263" s="3" t="str">
        <f>Raw_Data!D263</f>
        <v>Premium</v>
      </c>
      <c r="E263" s="3">
        <f>Raw_Data!E263</f>
        <v>3.55</v>
      </c>
      <c r="F263" s="3">
        <f>Raw_Data!F263</f>
        <v>45</v>
      </c>
      <c r="G263" s="3" t="str">
        <f>Raw_Data!G263</f>
        <v>South America</v>
      </c>
      <c r="H263" s="3" t="str">
        <f>Raw_Data!H263</f>
        <v>Desktop</v>
      </c>
      <c r="I263" s="3">
        <f>Raw_Data!I263</f>
        <v>17.989999999999998</v>
      </c>
      <c r="J263" s="3">
        <f>Raw_Data!J263</f>
        <v>1</v>
      </c>
      <c r="K263" s="3" t="str">
        <f>Raw_Data!K263</f>
        <v>Gift Card</v>
      </c>
      <c r="L263" s="3">
        <f>Raw_Data!L263</f>
        <v>3</v>
      </c>
      <c r="M263" s="3">
        <f>Raw_Data!M263</f>
        <v>0.08</v>
      </c>
      <c r="N263" s="3" t="str">
        <f>Raw_Data!N263</f>
        <v>Romance</v>
      </c>
      <c r="O263" s="3" t="str">
        <f t="shared" si="40"/>
        <v>25-34</v>
      </c>
      <c r="P263" s="3" t="str">
        <f t="shared" si="41"/>
        <v>&lt;10h</v>
      </c>
      <c r="Q263" s="3" t="str">
        <f t="shared" si="42"/>
        <v>22-45d</v>
      </c>
      <c r="R263" s="3" t="str">
        <f t="shared" si="43"/>
        <v>Medium</v>
      </c>
      <c r="S263" s="3" t="str">
        <f t="shared" si="44"/>
        <v>High</v>
      </c>
      <c r="T263" s="3" t="str">
        <f t="shared" si="45"/>
        <v>Churned</v>
      </c>
      <c r="U263" s="4">
        <f>1/(1+EXP(-(Predictive_Model!$B$5+((B263-Predictive_Model!$B$20)/Predictive_Model!$C$20)*Predictive_Model!$D$20+((E263-Predictive_Model!$B$21)/Predictive_Model!$C$21)*Predictive_Model!$D$21+((F263-Predictive_Model!$B$22)/Predictive_Model!$C$22)*Predictive_Model!$D$22+((I263-Predictive_Model!$B$23)/Predictive_Model!$C$23)*Predictive_Model!$D$23+((L263-Predictive_Model!$B$24)/Predictive_Model!$C$24)*Predictive_Model!$D$24+((M263-Predictive_Model!$B$25)/Predictive_Model!$C$25)*Predictive_Model!$D$25+IF(C263="Male",Predictive_Model!$D$31,IF(C263="Other",Predictive_Model!$D$32,0))+IF(D263="Premium",Predictive_Model!$D$34,IF(D263="Standard",Predictive_Model!$D$35,0))+IF(G263="Asia",Predictive_Model!$D$37,IF(G263="Europe",Predictive_Model!$D$38,IF(G263="North America",Predictive_Model!$D$39,IF(G263="Oceania",Predictive_Model!$D$40,IF(G263="South America",Predictive_Model!$D$41,0)))))+IF(H263="Laptop",Predictive_Model!$D$43,IF(H263="Mobile",Predictive_Model!$D$44,IF(H263="TV",Predictive_Model!$D$45,IF(H263="Tablet",Predictive_Model!$D$46,0))))+IF(K263="Crypto",Predictive_Model!$D$48,IF(K263="Debit Card",Predictive_Model!$D$49,IF(K263="Gift Card",Predictive_Model!$D$50,IF(K263="PayPal",Predictive_Model!$D$51,0))))+IF(N263="Comedy",Predictive_Model!$D$53,IF(N263="Documentary",Predictive_Model!$D$54,IF(N263="Drama",Predictive_Model!$D$55,IF(N263="Horror",Predictive_Model!$D$56,IF(N263="Romance",Predictive_Model!$D$57,IF(N263="Sci-Fi",Predictive_Model!$D$58,0)))))))))</f>
        <v>0.99504138899330019</v>
      </c>
      <c r="V263" s="3" t="str">
        <f t="shared" si="46"/>
        <v>Critical</v>
      </c>
      <c r="W263" s="6">
        <f t="shared" si="47"/>
        <v>17.989999999999998</v>
      </c>
      <c r="X263" s="3" t="str">
        <f t="shared" si="48"/>
        <v>Priority 1</v>
      </c>
      <c r="Y263" s="3" t="str">
        <f t="shared" si="49"/>
        <v>OK</v>
      </c>
    </row>
    <row r="264" spans="1:25" x14ac:dyDescent="0.25">
      <c r="A264" s="3" t="str">
        <f>Raw_Data!A264</f>
        <v>5ec455c9-3823-4034-b614-261b8e723d17</v>
      </c>
      <c r="B264" s="3">
        <f>Raw_Data!B264</f>
        <v>40</v>
      </c>
      <c r="C264" s="3" t="str">
        <f>Raw_Data!C264</f>
        <v>Female</v>
      </c>
      <c r="D264" s="3" t="str">
        <f>Raw_Data!D264</f>
        <v>Basic</v>
      </c>
      <c r="E264" s="3">
        <f>Raw_Data!E264</f>
        <v>7.02</v>
      </c>
      <c r="F264" s="3">
        <f>Raw_Data!F264</f>
        <v>44</v>
      </c>
      <c r="G264" s="3" t="str">
        <f>Raw_Data!G264</f>
        <v>Africa</v>
      </c>
      <c r="H264" s="3" t="str">
        <f>Raw_Data!H264</f>
        <v>Tablet</v>
      </c>
      <c r="I264" s="3">
        <f>Raw_Data!I264</f>
        <v>8.99</v>
      </c>
      <c r="J264" s="3">
        <f>Raw_Data!J264</f>
        <v>1</v>
      </c>
      <c r="K264" s="3" t="str">
        <f>Raw_Data!K264</f>
        <v>Gift Card</v>
      </c>
      <c r="L264" s="3">
        <f>Raw_Data!L264</f>
        <v>4</v>
      </c>
      <c r="M264" s="3">
        <f>Raw_Data!M264</f>
        <v>0.16</v>
      </c>
      <c r="N264" s="3" t="str">
        <f>Raw_Data!N264</f>
        <v>Horror</v>
      </c>
      <c r="O264" s="3" t="str">
        <f t="shared" si="40"/>
        <v>35-44</v>
      </c>
      <c r="P264" s="3" t="str">
        <f t="shared" si="41"/>
        <v>&lt;10h</v>
      </c>
      <c r="Q264" s="3" t="str">
        <f t="shared" si="42"/>
        <v>22-45d</v>
      </c>
      <c r="R264" s="3" t="str">
        <f t="shared" si="43"/>
        <v>Medium</v>
      </c>
      <c r="S264" s="3" t="str">
        <f t="shared" si="44"/>
        <v>Low</v>
      </c>
      <c r="T264" s="3" t="str">
        <f t="shared" si="45"/>
        <v>Churned</v>
      </c>
      <c r="U264" s="4">
        <f>1/(1+EXP(-(Predictive_Model!$B$5+((B264-Predictive_Model!$B$20)/Predictive_Model!$C$20)*Predictive_Model!$D$20+((E264-Predictive_Model!$B$21)/Predictive_Model!$C$21)*Predictive_Model!$D$21+((F264-Predictive_Model!$B$22)/Predictive_Model!$C$22)*Predictive_Model!$D$22+((I264-Predictive_Model!$B$23)/Predictive_Model!$C$23)*Predictive_Model!$D$23+((L264-Predictive_Model!$B$24)/Predictive_Model!$C$24)*Predictive_Model!$D$24+((M264-Predictive_Model!$B$25)/Predictive_Model!$C$25)*Predictive_Model!$D$25+IF(C264="Male",Predictive_Model!$D$31,IF(C264="Other",Predictive_Model!$D$32,0))+IF(D264="Premium",Predictive_Model!$D$34,IF(D264="Standard",Predictive_Model!$D$35,0))+IF(G264="Asia",Predictive_Model!$D$37,IF(G264="Europe",Predictive_Model!$D$38,IF(G264="North America",Predictive_Model!$D$39,IF(G264="Oceania",Predictive_Model!$D$40,IF(G264="South America",Predictive_Model!$D$41,0)))))+IF(H264="Laptop",Predictive_Model!$D$43,IF(H264="Mobile",Predictive_Model!$D$44,IF(H264="TV",Predictive_Model!$D$45,IF(H264="Tablet",Predictive_Model!$D$46,0))))+IF(K264="Crypto",Predictive_Model!$D$48,IF(K264="Debit Card",Predictive_Model!$D$49,IF(K264="Gift Card",Predictive_Model!$D$50,IF(K264="PayPal",Predictive_Model!$D$51,0))))+IF(N264="Comedy",Predictive_Model!$D$53,IF(N264="Documentary",Predictive_Model!$D$54,IF(N264="Drama",Predictive_Model!$D$55,IF(N264="Horror",Predictive_Model!$D$56,IF(N264="Romance",Predictive_Model!$D$57,IF(N264="Sci-Fi",Predictive_Model!$D$58,0)))))))))</f>
        <v>0.99944633523649506</v>
      </c>
      <c r="V264" s="3" t="str">
        <f t="shared" si="46"/>
        <v>Critical</v>
      </c>
      <c r="W264" s="6">
        <f t="shared" si="47"/>
        <v>8.99</v>
      </c>
      <c r="X264" s="3" t="str">
        <f t="shared" si="48"/>
        <v>Priority 2</v>
      </c>
      <c r="Y264" s="3" t="str">
        <f t="shared" si="49"/>
        <v>OK</v>
      </c>
    </row>
    <row r="265" spans="1:25" x14ac:dyDescent="0.25">
      <c r="A265" s="3" t="str">
        <f>Raw_Data!A265</f>
        <v>95613c6d-17d2-4b03-8c8b-9ebe03768f44</v>
      </c>
      <c r="B265" s="3">
        <f>Raw_Data!B265</f>
        <v>18</v>
      </c>
      <c r="C265" s="3" t="str">
        <f>Raw_Data!C265</f>
        <v>Male</v>
      </c>
      <c r="D265" s="3" t="str">
        <f>Raw_Data!D265</f>
        <v>Basic</v>
      </c>
      <c r="E265" s="3">
        <f>Raw_Data!E265</f>
        <v>15.17</v>
      </c>
      <c r="F265" s="3">
        <f>Raw_Data!F265</f>
        <v>28</v>
      </c>
      <c r="G265" s="3" t="str">
        <f>Raw_Data!G265</f>
        <v>South America</v>
      </c>
      <c r="H265" s="3" t="str">
        <f>Raw_Data!H265</f>
        <v>Mobile</v>
      </c>
      <c r="I265" s="3">
        <f>Raw_Data!I265</f>
        <v>8.99</v>
      </c>
      <c r="J265" s="3">
        <f>Raw_Data!J265</f>
        <v>0</v>
      </c>
      <c r="K265" s="3" t="str">
        <f>Raw_Data!K265</f>
        <v>PayPal</v>
      </c>
      <c r="L265" s="3">
        <f>Raw_Data!L265</f>
        <v>3</v>
      </c>
      <c r="M265" s="3">
        <f>Raw_Data!M265</f>
        <v>0.52</v>
      </c>
      <c r="N265" s="3" t="str">
        <f>Raw_Data!N265</f>
        <v>Documentary</v>
      </c>
      <c r="O265" s="3" t="str">
        <f t="shared" si="40"/>
        <v>18-24</v>
      </c>
      <c r="P265" s="3" t="str">
        <f t="shared" si="41"/>
        <v>10-24h</v>
      </c>
      <c r="Q265" s="3" t="str">
        <f t="shared" si="42"/>
        <v>22-45d</v>
      </c>
      <c r="R265" s="3" t="str">
        <f t="shared" si="43"/>
        <v>Medium</v>
      </c>
      <c r="S265" s="3" t="str">
        <f t="shared" si="44"/>
        <v>Low</v>
      </c>
      <c r="T265" s="3" t="str">
        <f t="shared" si="45"/>
        <v>Active</v>
      </c>
      <c r="U265" s="4">
        <f>1/(1+EXP(-(Predictive_Model!$B$5+((B265-Predictive_Model!$B$20)/Predictive_Model!$C$20)*Predictive_Model!$D$20+((E265-Predictive_Model!$B$21)/Predictive_Model!$C$21)*Predictive_Model!$D$21+((F265-Predictive_Model!$B$22)/Predictive_Model!$C$22)*Predictive_Model!$D$22+((I265-Predictive_Model!$B$23)/Predictive_Model!$C$23)*Predictive_Model!$D$23+((L265-Predictive_Model!$B$24)/Predictive_Model!$C$24)*Predictive_Model!$D$24+((M265-Predictive_Model!$B$25)/Predictive_Model!$C$25)*Predictive_Model!$D$25+IF(C265="Male",Predictive_Model!$D$31,IF(C265="Other",Predictive_Model!$D$32,0))+IF(D265="Premium",Predictive_Model!$D$34,IF(D265="Standard",Predictive_Model!$D$35,0))+IF(G265="Asia",Predictive_Model!$D$37,IF(G265="Europe",Predictive_Model!$D$38,IF(G265="North America",Predictive_Model!$D$39,IF(G265="Oceania",Predictive_Model!$D$40,IF(G265="South America",Predictive_Model!$D$41,0)))))+IF(H265="Laptop",Predictive_Model!$D$43,IF(H265="Mobile",Predictive_Model!$D$44,IF(H265="TV",Predictive_Model!$D$45,IF(H265="Tablet",Predictive_Model!$D$46,0))))+IF(K265="Crypto",Predictive_Model!$D$48,IF(K265="Debit Card",Predictive_Model!$D$49,IF(K265="Gift Card",Predictive_Model!$D$50,IF(K265="PayPal",Predictive_Model!$D$51,0))))+IF(N265="Comedy",Predictive_Model!$D$53,IF(N265="Documentary",Predictive_Model!$D$54,IF(N265="Drama",Predictive_Model!$D$55,IF(N265="Horror",Predictive_Model!$D$56,IF(N265="Romance",Predictive_Model!$D$57,IF(N265="Sci-Fi",Predictive_Model!$D$58,0)))))))))</f>
        <v>0.93084407378616207</v>
      </c>
      <c r="V265" s="3" t="str">
        <f t="shared" si="46"/>
        <v>Critical</v>
      </c>
      <c r="W265" s="6">
        <f t="shared" si="47"/>
        <v>8.368288223337597</v>
      </c>
      <c r="X265" s="3" t="str">
        <f t="shared" si="48"/>
        <v>Priority 2</v>
      </c>
      <c r="Y265" s="3" t="str">
        <f t="shared" si="49"/>
        <v>OK</v>
      </c>
    </row>
    <row r="266" spans="1:25" x14ac:dyDescent="0.25">
      <c r="A266" s="3" t="str">
        <f>Raw_Data!A266</f>
        <v>8a88927d-a219-4bb5-8f16-acc4c3171dbf</v>
      </c>
      <c r="B266" s="3">
        <f>Raw_Data!B266</f>
        <v>47</v>
      </c>
      <c r="C266" s="3" t="str">
        <f>Raw_Data!C266</f>
        <v>Male</v>
      </c>
      <c r="D266" s="3" t="str">
        <f>Raw_Data!D266</f>
        <v>Standard</v>
      </c>
      <c r="E266" s="3">
        <f>Raw_Data!E266</f>
        <v>17.12</v>
      </c>
      <c r="F266" s="3">
        <f>Raw_Data!F266</f>
        <v>22</v>
      </c>
      <c r="G266" s="3" t="str">
        <f>Raw_Data!G266</f>
        <v>Europe</v>
      </c>
      <c r="H266" s="3" t="str">
        <f>Raw_Data!H266</f>
        <v>Desktop</v>
      </c>
      <c r="I266" s="3">
        <f>Raw_Data!I266</f>
        <v>13.99</v>
      </c>
      <c r="J266" s="3">
        <f>Raw_Data!J266</f>
        <v>0</v>
      </c>
      <c r="K266" s="3" t="str">
        <f>Raw_Data!K266</f>
        <v>Credit Card</v>
      </c>
      <c r="L266" s="3">
        <f>Raw_Data!L266</f>
        <v>1</v>
      </c>
      <c r="M266" s="3">
        <f>Raw_Data!M266</f>
        <v>0.74</v>
      </c>
      <c r="N266" s="3" t="str">
        <f>Raw_Data!N266</f>
        <v>Documentary</v>
      </c>
      <c r="O266" s="3" t="str">
        <f t="shared" si="40"/>
        <v>45-54</v>
      </c>
      <c r="P266" s="3" t="str">
        <f t="shared" si="41"/>
        <v>10-24h</v>
      </c>
      <c r="Q266" s="3" t="str">
        <f t="shared" si="42"/>
        <v>22-45d</v>
      </c>
      <c r="R266" s="3" t="str">
        <f t="shared" si="43"/>
        <v>Medium</v>
      </c>
      <c r="S266" s="3" t="str">
        <f t="shared" si="44"/>
        <v>Mid</v>
      </c>
      <c r="T266" s="3" t="str">
        <f t="shared" si="45"/>
        <v>Active</v>
      </c>
      <c r="U266" s="4">
        <f>1/(1+EXP(-(Predictive_Model!$B$5+((B266-Predictive_Model!$B$20)/Predictive_Model!$C$20)*Predictive_Model!$D$20+((E266-Predictive_Model!$B$21)/Predictive_Model!$C$21)*Predictive_Model!$D$21+((F266-Predictive_Model!$B$22)/Predictive_Model!$C$22)*Predictive_Model!$D$22+((I266-Predictive_Model!$B$23)/Predictive_Model!$C$23)*Predictive_Model!$D$23+((L266-Predictive_Model!$B$24)/Predictive_Model!$C$24)*Predictive_Model!$D$24+((M266-Predictive_Model!$B$25)/Predictive_Model!$C$25)*Predictive_Model!$D$25+IF(C266="Male",Predictive_Model!$D$31,IF(C266="Other",Predictive_Model!$D$32,0))+IF(D266="Premium",Predictive_Model!$D$34,IF(D266="Standard",Predictive_Model!$D$35,0))+IF(G266="Asia",Predictive_Model!$D$37,IF(G266="Europe",Predictive_Model!$D$38,IF(G266="North America",Predictive_Model!$D$39,IF(G266="Oceania",Predictive_Model!$D$40,IF(G266="South America",Predictive_Model!$D$41,0)))))+IF(H266="Laptop",Predictive_Model!$D$43,IF(H266="Mobile",Predictive_Model!$D$44,IF(H266="TV",Predictive_Model!$D$45,IF(H266="Tablet",Predictive_Model!$D$46,0))))+IF(K266="Crypto",Predictive_Model!$D$48,IF(K266="Debit Card",Predictive_Model!$D$49,IF(K266="Gift Card",Predictive_Model!$D$50,IF(K266="PayPal",Predictive_Model!$D$51,0))))+IF(N266="Comedy",Predictive_Model!$D$53,IF(N266="Documentary",Predictive_Model!$D$54,IF(N266="Drama",Predictive_Model!$D$55,IF(N266="Horror",Predictive_Model!$D$56,IF(N266="Romance",Predictive_Model!$D$57,IF(N266="Sci-Fi",Predictive_Model!$D$58,0)))))))))</f>
        <v>0.40752179342106115</v>
      </c>
      <c r="V266" s="3" t="str">
        <f t="shared" si="46"/>
        <v>Medium</v>
      </c>
      <c r="W266" s="6">
        <f t="shared" si="47"/>
        <v>5.7012298899606453</v>
      </c>
      <c r="X266" s="3" t="str">
        <f t="shared" si="48"/>
        <v>Monitor</v>
      </c>
      <c r="Y266" s="3" t="str">
        <f t="shared" si="49"/>
        <v>OK</v>
      </c>
    </row>
    <row r="267" spans="1:25" x14ac:dyDescent="0.25">
      <c r="A267" s="3" t="str">
        <f>Raw_Data!A267</f>
        <v>d8da3b68-dfd2-48bb-8717-352605346780</v>
      </c>
      <c r="B267" s="3">
        <f>Raw_Data!B267</f>
        <v>61</v>
      </c>
      <c r="C267" s="3" t="str">
        <f>Raw_Data!C267</f>
        <v>Female</v>
      </c>
      <c r="D267" s="3" t="str">
        <f>Raw_Data!D267</f>
        <v>Basic</v>
      </c>
      <c r="E267" s="3">
        <f>Raw_Data!E267</f>
        <v>12.93</v>
      </c>
      <c r="F267" s="3">
        <f>Raw_Data!F267</f>
        <v>55</v>
      </c>
      <c r="G267" s="3" t="str">
        <f>Raw_Data!G267</f>
        <v>Oceania</v>
      </c>
      <c r="H267" s="3" t="str">
        <f>Raw_Data!H267</f>
        <v>Tablet</v>
      </c>
      <c r="I267" s="3">
        <f>Raw_Data!I267</f>
        <v>8.99</v>
      </c>
      <c r="J267" s="3">
        <f>Raw_Data!J267</f>
        <v>1</v>
      </c>
      <c r="K267" s="3" t="str">
        <f>Raw_Data!K267</f>
        <v>Debit Card</v>
      </c>
      <c r="L267" s="3">
        <f>Raw_Data!L267</f>
        <v>4</v>
      </c>
      <c r="M267" s="3">
        <f>Raw_Data!M267</f>
        <v>0.23</v>
      </c>
      <c r="N267" s="3" t="str">
        <f>Raw_Data!N267</f>
        <v>Sci-Fi</v>
      </c>
      <c r="O267" s="3" t="str">
        <f t="shared" si="40"/>
        <v>55-70</v>
      </c>
      <c r="P267" s="3" t="str">
        <f t="shared" si="41"/>
        <v>10-24h</v>
      </c>
      <c r="Q267" s="3" t="str">
        <f t="shared" si="42"/>
        <v>46-60d</v>
      </c>
      <c r="R267" s="3" t="str">
        <f t="shared" si="43"/>
        <v>Medium</v>
      </c>
      <c r="S267" s="3" t="str">
        <f t="shared" si="44"/>
        <v>Low</v>
      </c>
      <c r="T267" s="3" t="str">
        <f t="shared" si="45"/>
        <v>Churned</v>
      </c>
      <c r="U267" s="4">
        <f>1/(1+EXP(-(Predictive_Model!$B$5+((B267-Predictive_Model!$B$20)/Predictive_Model!$C$20)*Predictive_Model!$D$20+((E267-Predictive_Model!$B$21)/Predictive_Model!$C$21)*Predictive_Model!$D$21+((F267-Predictive_Model!$B$22)/Predictive_Model!$C$22)*Predictive_Model!$D$22+((I267-Predictive_Model!$B$23)/Predictive_Model!$C$23)*Predictive_Model!$D$23+((L267-Predictive_Model!$B$24)/Predictive_Model!$C$24)*Predictive_Model!$D$24+((M267-Predictive_Model!$B$25)/Predictive_Model!$C$25)*Predictive_Model!$D$25+IF(C267="Male",Predictive_Model!$D$31,IF(C267="Other",Predictive_Model!$D$32,0))+IF(D267="Premium",Predictive_Model!$D$34,IF(D267="Standard",Predictive_Model!$D$35,0))+IF(G267="Asia",Predictive_Model!$D$37,IF(G267="Europe",Predictive_Model!$D$38,IF(G267="North America",Predictive_Model!$D$39,IF(G267="Oceania",Predictive_Model!$D$40,IF(G267="South America",Predictive_Model!$D$41,0)))))+IF(H267="Laptop",Predictive_Model!$D$43,IF(H267="Mobile",Predictive_Model!$D$44,IF(H267="TV",Predictive_Model!$D$45,IF(H267="Tablet",Predictive_Model!$D$46,0))))+IF(K267="Crypto",Predictive_Model!$D$48,IF(K267="Debit Card",Predictive_Model!$D$49,IF(K267="Gift Card",Predictive_Model!$D$50,IF(K267="PayPal",Predictive_Model!$D$51,0))))+IF(N267="Comedy",Predictive_Model!$D$53,IF(N267="Documentary",Predictive_Model!$D$54,IF(N267="Drama",Predictive_Model!$D$55,IF(N267="Horror",Predictive_Model!$D$56,IF(N267="Romance",Predictive_Model!$D$57,IF(N267="Sci-Fi",Predictive_Model!$D$58,0)))))))))</f>
        <v>0.99854801229435519</v>
      </c>
      <c r="V267" s="3" t="str">
        <f t="shared" si="46"/>
        <v>Critical</v>
      </c>
      <c r="W267" s="6">
        <f t="shared" si="47"/>
        <v>8.99</v>
      </c>
      <c r="X267" s="3" t="str">
        <f t="shared" si="48"/>
        <v>Priority 2</v>
      </c>
      <c r="Y267" s="3" t="str">
        <f t="shared" si="49"/>
        <v>OK</v>
      </c>
    </row>
    <row r="268" spans="1:25" x14ac:dyDescent="0.25">
      <c r="A268" s="3" t="str">
        <f>Raw_Data!A268</f>
        <v>6627f98b-c514-4d31-9be0-73d1f859e0bc</v>
      </c>
      <c r="B268" s="3">
        <f>Raw_Data!B268</f>
        <v>50</v>
      </c>
      <c r="C268" s="3" t="str">
        <f>Raw_Data!C268</f>
        <v>Male</v>
      </c>
      <c r="D268" s="3" t="str">
        <f>Raw_Data!D268</f>
        <v>Standard</v>
      </c>
      <c r="E268" s="3">
        <f>Raw_Data!E268</f>
        <v>7.88</v>
      </c>
      <c r="F268" s="3">
        <f>Raw_Data!F268</f>
        <v>43</v>
      </c>
      <c r="G268" s="3" t="str">
        <f>Raw_Data!G268</f>
        <v>Europe</v>
      </c>
      <c r="H268" s="3" t="str">
        <f>Raw_Data!H268</f>
        <v>Tablet</v>
      </c>
      <c r="I268" s="3">
        <f>Raw_Data!I268</f>
        <v>13.99</v>
      </c>
      <c r="J268" s="3">
        <f>Raw_Data!J268</f>
        <v>1</v>
      </c>
      <c r="K268" s="3" t="str">
        <f>Raw_Data!K268</f>
        <v>Crypto</v>
      </c>
      <c r="L268" s="3">
        <f>Raw_Data!L268</f>
        <v>1</v>
      </c>
      <c r="M268" s="3">
        <f>Raw_Data!M268</f>
        <v>0.18</v>
      </c>
      <c r="N268" s="3" t="str">
        <f>Raw_Data!N268</f>
        <v>Horror</v>
      </c>
      <c r="O268" s="3" t="str">
        <f t="shared" si="40"/>
        <v>45-54</v>
      </c>
      <c r="P268" s="3" t="str">
        <f t="shared" si="41"/>
        <v>&lt;10h</v>
      </c>
      <c r="Q268" s="3" t="str">
        <f t="shared" si="42"/>
        <v>22-45d</v>
      </c>
      <c r="R268" s="3" t="str">
        <f t="shared" si="43"/>
        <v>Medium</v>
      </c>
      <c r="S268" s="3" t="str">
        <f t="shared" si="44"/>
        <v>Mid</v>
      </c>
      <c r="T268" s="3" t="str">
        <f t="shared" si="45"/>
        <v>Churned</v>
      </c>
      <c r="U268" s="4">
        <f>1/(1+EXP(-(Predictive_Model!$B$5+((B268-Predictive_Model!$B$20)/Predictive_Model!$C$20)*Predictive_Model!$D$20+((E268-Predictive_Model!$B$21)/Predictive_Model!$C$21)*Predictive_Model!$D$21+((F268-Predictive_Model!$B$22)/Predictive_Model!$C$22)*Predictive_Model!$D$22+((I268-Predictive_Model!$B$23)/Predictive_Model!$C$23)*Predictive_Model!$D$23+((L268-Predictive_Model!$B$24)/Predictive_Model!$C$24)*Predictive_Model!$D$24+((M268-Predictive_Model!$B$25)/Predictive_Model!$C$25)*Predictive_Model!$D$25+IF(C268="Male",Predictive_Model!$D$31,IF(C268="Other",Predictive_Model!$D$32,0))+IF(D268="Premium",Predictive_Model!$D$34,IF(D268="Standard",Predictive_Model!$D$35,0))+IF(G268="Asia",Predictive_Model!$D$37,IF(G268="Europe",Predictive_Model!$D$38,IF(G268="North America",Predictive_Model!$D$39,IF(G268="Oceania",Predictive_Model!$D$40,IF(G268="South America",Predictive_Model!$D$41,0)))))+IF(H268="Laptop",Predictive_Model!$D$43,IF(H268="Mobile",Predictive_Model!$D$44,IF(H268="TV",Predictive_Model!$D$45,IF(H268="Tablet",Predictive_Model!$D$46,0))))+IF(K268="Crypto",Predictive_Model!$D$48,IF(K268="Debit Card",Predictive_Model!$D$49,IF(K268="Gift Card",Predictive_Model!$D$50,IF(K268="PayPal",Predictive_Model!$D$51,0))))+IF(N268="Comedy",Predictive_Model!$D$53,IF(N268="Documentary",Predictive_Model!$D$54,IF(N268="Drama",Predictive_Model!$D$55,IF(N268="Horror",Predictive_Model!$D$56,IF(N268="Romance",Predictive_Model!$D$57,IF(N268="Sci-Fi",Predictive_Model!$D$58,0)))))))))</f>
        <v>0.99956678838470037</v>
      </c>
      <c r="V268" s="3" t="str">
        <f t="shared" si="46"/>
        <v>Critical</v>
      </c>
      <c r="W268" s="6">
        <f t="shared" si="47"/>
        <v>13.99</v>
      </c>
      <c r="X268" s="3" t="str">
        <f t="shared" si="48"/>
        <v>Priority 2</v>
      </c>
      <c r="Y268" s="3" t="str">
        <f t="shared" si="49"/>
        <v>OK</v>
      </c>
    </row>
    <row r="269" spans="1:25" x14ac:dyDescent="0.25">
      <c r="A269" s="3" t="str">
        <f>Raw_Data!A269</f>
        <v>c0361c14-77f2-4833-ae4a-4fe578223f75</v>
      </c>
      <c r="B269" s="3">
        <f>Raw_Data!B269</f>
        <v>42</v>
      </c>
      <c r="C269" s="3" t="str">
        <f>Raw_Data!C269</f>
        <v>Other</v>
      </c>
      <c r="D269" s="3" t="str">
        <f>Raw_Data!D269</f>
        <v>Basic</v>
      </c>
      <c r="E269" s="3">
        <f>Raw_Data!E269</f>
        <v>5.55</v>
      </c>
      <c r="F269" s="3">
        <f>Raw_Data!F269</f>
        <v>47</v>
      </c>
      <c r="G269" s="3" t="str">
        <f>Raw_Data!G269</f>
        <v>Europe</v>
      </c>
      <c r="H269" s="3" t="str">
        <f>Raw_Data!H269</f>
        <v>Tablet</v>
      </c>
      <c r="I269" s="3">
        <f>Raw_Data!I269</f>
        <v>8.99</v>
      </c>
      <c r="J269" s="3">
        <f>Raw_Data!J269</f>
        <v>1</v>
      </c>
      <c r="K269" s="3" t="str">
        <f>Raw_Data!K269</f>
        <v>Gift Card</v>
      </c>
      <c r="L269" s="3">
        <f>Raw_Data!L269</f>
        <v>2</v>
      </c>
      <c r="M269" s="3">
        <f>Raw_Data!M269</f>
        <v>0.12</v>
      </c>
      <c r="N269" s="3" t="str">
        <f>Raw_Data!N269</f>
        <v>Drama</v>
      </c>
      <c r="O269" s="3" t="str">
        <f t="shared" si="40"/>
        <v>35-44</v>
      </c>
      <c r="P269" s="3" t="str">
        <f t="shared" si="41"/>
        <v>&lt;10h</v>
      </c>
      <c r="Q269" s="3" t="str">
        <f t="shared" si="42"/>
        <v>46-60d</v>
      </c>
      <c r="R269" s="3" t="str">
        <f t="shared" si="43"/>
        <v>Low</v>
      </c>
      <c r="S269" s="3" t="str">
        <f t="shared" si="44"/>
        <v>Low</v>
      </c>
      <c r="T269" s="3" t="str">
        <f t="shared" si="45"/>
        <v>Churned</v>
      </c>
      <c r="U269" s="4">
        <f>1/(1+EXP(-(Predictive_Model!$B$5+((B269-Predictive_Model!$B$20)/Predictive_Model!$C$20)*Predictive_Model!$D$20+((E269-Predictive_Model!$B$21)/Predictive_Model!$C$21)*Predictive_Model!$D$21+((F269-Predictive_Model!$B$22)/Predictive_Model!$C$22)*Predictive_Model!$D$22+((I269-Predictive_Model!$B$23)/Predictive_Model!$C$23)*Predictive_Model!$D$23+((L269-Predictive_Model!$B$24)/Predictive_Model!$C$24)*Predictive_Model!$D$24+((M269-Predictive_Model!$B$25)/Predictive_Model!$C$25)*Predictive_Model!$D$25+IF(C269="Male",Predictive_Model!$D$31,IF(C269="Other",Predictive_Model!$D$32,0))+IF(D269="Premium",Predictive_Model!$D$34,IF(D269="Standard",Predictive_Model!$D$35,0))+IF(G269="Asia",Predictive_Model!$D$37,IF(G269="Europe",Predictive_Model!$D$38,IF(G269="North America",Predictive_Model!$D$39,IF(G269="Oceania",Predictive_Model!$D$40,IF(G269="South America",Predictive_Model!$D$41,0)))))+IF(H269="Laptop",Predictive_Model!$D$43,IF(H269="Mobile",Predictive_Model!$D$44,IF(H269="TV",Predictive_Model!$D$45,IF(H269="Tablet",Predictive_Model!$D$46,0))))+IF(K269="Crypto",Predictive_Model!$D$48,IF(K269="Debit Card",Predictive_Model!$D$49,IF(K269="Gift Card",Predictive_Model!$D$50,IF(K269="PayPal",Predictive_Model!$D$51,0))))+IF(N269="Comedy",Predictive_Model!$D$53,IF(N269="Documentary",Predictive_Model!$D$54,IF(N269="Drama",Predictive_Model!$D$55,IF(N269="Horror",Predictive_Model!$D$56,IF(N269="Romance",Predictive_Model!$D$57,IF(N269="Sci-Fi",Predictive_Model!$D$58,0)))))))))</f>
        <v>0.99994835941382254</v>
      </c>
      <c r="V269" s="3" t="str">
        <f t="shared" si="46"/>
        <v>Critical</v>
      </c>
      <c r="W269" s="6">
        <f t="shared" si="47"/>
        <v>8.99</v>
      </c>
      <c r="X269" s="3" t="str">
        <f t="shared" si="48"/>
        <v>Priority 2</v>
      </c>
      <c r="Y269" s="3" t="str">
        <f t="shared" si="49"/>
        <v>OK</v>
      </c>
    </row>
    <row r="270" spans="1:25" x14ac:dyDescent="0.25">
      <c r="A270" s="3" t="str">
        <f>Raw_Data!A270</f>
        <v>8ad4594c-beba-471b-abe6-8071694e4294</v>
      </c>
      <c r="B270" s="3">
        <f>Raw_Data!B270</f>
        <v>60</v>
      </c>
      <c r="C270" s="3" t="str">
        <f>Raw_Data!C270</f>
        <v>Male</v>
      </c>
      <c r="D270" s="3" t="str">
        <f>Raw_Data!D270</f>
        <v>Basic</v>
      </c>
      <c r="E270" s="3">
        <f>Raw_Data!E270</f>
        <v>4.6100000000000003</v>
      </c>
      <c r="F270" s="3">
        <f>Raw_Data!F270</f>
        <v>8</v>
      </c>
      <c r="G270" s="3" t="str">
        <f>Raw_Data!G270</f>
        <v>North America</v>
      </c>
      <c r="H270" s="3" t="str">
        <f>Raw_Data!H270</f>
        <v>Mobile</v>
      </c>
      <c r="I270" s="3">
        <f>Raw_Data!I270</f>
        <v>8.99</v>
      </c>
      <c r="J270" s="3">
        <f>Raw_Data!J270</f>
        <v>1</v>
      </c>
      <c r="K270" s="3" t="str">
        <f>Raw_Data!K270</f>
        <v>PayPal</v>
      </c>
      <c r="L270" s="3">
        <f>Raw_Data!L270</f>
        <v>3</v>
      </c>
      <c r="M270" s="3">
        <f>Raw_Data!M270</f>
        <v>0.51</v>
      </c>
      <c r="N270" s="3" t="str">
        <f>Raw_Data!N270</f>
        <v>Sci-Fi</v>
      </c>
      <c r="O270" s="3" t="str">
        <f t="shared" si="40"/>
        <v>55-70</v>
      </c>
      <c r="P270" s="3" t="str">
        <f t="shared" si="41"/>
        <v>&lt;10h</v>
      </c>
      <c r="Q270" s="3" t="str">
        <f t="shared" si="42"/>
        <v>8-21d</v>
      </c>
      <c r="R270" s="3" t="str">
        <f t="shared" si="43"/>
        <v>Medium</v>
      </c>
      <c r="S270" s="3" t="str">
        <f t="shared" si="44"/>
        <v>Low</v>
      </c>
      <c r="T270" s="3" t="str">
        <f t="shared" si="45"/>
        <v>Churned</v>
      </c>
      <c r="U270" s="4">
        <f>1/(1+EXP(-(Predictive_Model!$B$5+((B270-Predictive_Model!$B$20)/Predictive_Model!$C$20)*Predictive_Model!$D$20+((E270-Predictive_Model!$B$21)/Predictive_Model!$C$21)*Predictive_Model!$D$21+((F270-Predictive_Model!$B$22)/Predictive_Model!$C$22)*Predictive_Model!$D$22+((I270-Predictive_Model!$B$23)/Predictive_Model!$C$23)*Predictive_Model!$D$23+((L270-Predictive_Model!$B$24)/Predictive_Model!$C$24)*Predictive_Model!$D$24+((M270-Predictive_Model!$B$25)/Predictive_Model!$C$25)*Predictive_Model!$D$25+IF(C270="Male",Predictive_Model!$D$31,IF(C270="Other",Predictive_Model!$D$32,0))+IF(D270="Premium",Predictive_Model!$D$34,IF(D270="Standard",Predictive_Model!$D$35,0))+IF(G270="Asia",Predictive_Model!$D$37,IF(G270="Europe",Predictive_Model!$D$38,IF(G270="North America",Predictive_Model!$D$39,IF(G270="Oceania",Predictive_Model!$D$40,IF(G270="South America",Predictive_Model!$D$41,0)))))+IF(H270="Laptop",Predictive_Model!$D$43,IF(H270="Mobile",Predictive_Model!$D$44,IF(H270="TV",Predictive_Model!$D$45,IF(H270="Tablet",Predictive_Model!$D$46,0))))+IF(K270="Crypto",Predictive_Model!$D$48,IF(K270="Debit Card",Predictive_Model!$D$49,IF(K270="Gift Card",Predictive_Model!$D$50,IF(K270="PayPal",Predictive_Model!$D$51,0))))+IF(N270="Comedy",Predictive_Model!$D$53,IF(N270="Documentary",Predictive_Model!$D$54,IF(N270="Drama",Predictive_Model!$D$55,IF(N270="Horror",Predictive_Model!$D$56,IF(N270="Romance",Predictive_Model!$D$57,IF(N270="Sci-Fi",Predictive_Model!$D$58,0)))))))))</f>
        <v>0.96497155371698606</v>
      </c>
      <c r="V270" s="3" t="str">
        <f t="shared" si="46"/>
        <v>Critical</v>
      </c>
      <c r="W270" s="6">
        <f t="shared" si="47"/>
        <v>8.99</v>
      </c>
      <c r="X270" s="3" t="str">
        <f t="shared" si="48"/>
        <v>Priority 2</v>
      </c>
      <c r="Y270" s="3" t="str">
        <f t="shared" si="49"/>
        <v>OK</v>
      </c>
    </row>
    <row r="271" spans="1:25" x14ac:dyDescent="0.25">
      <c r="A271" s="3" t="str">
        <f>Raw_Data!A271</f>
        <v>2b408c37-307e-4e4b-aa9e-df26fd74e648</v>
      </c>
      <c r="B271" s="3">
        <f>Raw_Data!B271</f>
        <v>46</v>
      </c>
      <c r="C271" s="3" t="str">
        <f>Raw_Data!C271</f>
        <v>Male</v>
      </c>
      <c r="D271" s="3" t="str">
        <f>Raw_Data!D271</f>
        <v>Basic</v>
      </c>
      <c r="E271" s="3">
        <f>Raw_Data!E271</f>
        <v>19.739999999999998</v>
      </c>
      <c r="F271" s="3">
        <f>Raw_Data!F271</f>
        <v>20</v>
      </c>
      <c r="G271" s="3" t="str">
        <f>Raw_Data!G271</f>
        <v>Asia</v>
      </c>
      <c r="H271" s="3" t="str">
        <f>Raw_Data!H271</f>
        <v>Mobile</v>
      </c>
      <c r="I271" s="3">
        <f>Raw_Data!I271</f>
        <v>8.99</v>
      </c>
      <c r="J271" s="3">
        <f>Raw_Data!J271</f>
        <v>0</v>
      </c>
      <c r="K271" s="3" t="str">
        <f>Raw_Data!K271</f>
        <v>Debit Card</v>
      </c>
      <c r="L271" s="3">
        <f>Raw_Data!L271</f>
        <v>1</v>
      </c>
      <c r="M271" s="3">
        <f>Raw_Data!M271</f>
        <v>0.94</v>
      </c>
      <c r="N271" s="3" t="str">
        <f>Raw_Data!N271</f>
        <v>Horror</v>
      </c>
      <c r="O271" s="3" t="str">
        <f t="shared" si="40"/>
        <v>45-54</v>
      </c>
      <c r="P271" s="3" t="str">
        <f t="shared" si="41"/>
        <v>10-24h</v>
      </c>
      <c r="Q271" s="3" t="str">
        <f t="shared" si="42"/>
        <v>8-21d</v>
      </c>
      <c r="R271" s="3" t="str">
        <f t="shared" si="43"/>
        <v>Medium</v>
      </c>
      <c r="S271" s="3" t="str">
        <f t="shared" si="44"/>
        <v>Low</v>
      </c>
      <c r="T271" s="3" t="str">
        <f t="shared" si="45"/>
        <v>Active</v>
      </c>
      <c r="U271" s="4">
        <f>1/(1+EXP(-(Predictive_Model!$B$5+((B271-Predictive_Model!$B$20)/Predictive_Model!$C$20)*Predictive_Model!$D$20+((E271-Predictive_Model!$B$21)/Predictive_Model!$C$21)*Predictive_Model!$D$21+((F271-Predictive_Model!$B$22)/Predictive_Model!$C$22)*Predictive_Model!$D$22+((I271-Predictive_Model!$B$23)/Predictive_Model!$C$23)*Predictive_Model!$D$23+((L271-Predictive_Model!$B$24)/Predictive_Model!$C$24)*Predictive_Model!$D$24+((M271-Predictive_Model!$B$25)/Predictive_Model!$C$25)*Predictive_Model!$D$25+IF(C271="Male",Predictive_Model!$D$31,IF(C271="Other",Predictive_Model!$D$32,0))+IF(D271="Premium",Predictive_Model!$D$34,IF(D271="Standard",Predictive_Model!$D$35,0))+IF(G271="Asia",Predictive_Model!$D$37,IF(G271="Europe",Predictive_Model!$D$38,IF(G271="North America",Predictive_Model!$D$39,IF(G271="Oceania",Predictive_Model!$D$40,IF(G271="South America",Predictive_Model!$D$41,0)))))+IF(H271="Laptop",Predictive_Model!$D$43,IF(H271="Mobile",Predictive_Model!$D$44,IF(H271="TV",Predictive_Model!$D$45,IF(H271="Tablet",Predictive_Model!$D$46,0))))+IF(K271="Crypto",Predictive_Model!$D$48,IF(K271="Debit Card",Predictive_Model!$D$49,IF(K271="Gift Card",Predictive_Model!$D$50,IF(K271="PayPal",Predictive_Model!$D$51,0))))+IF(N271="Comedy",Predictive_Model!$D$53,IF(N271="Documentary",Predictive_Model!$D$54,IF(N271="Drama",Predictive_Model!$D$55,IF(N271="Horror",Predictive_Model!$D$56,IF(N271="Romance",Predictive_Model!$D$57,IF(N271="Sci-Fi",Predictive_Model!$D$58,0)))))))))</f>
        <v>0.65036118391387698</v>
      </c>
      <c r="V271" s="3" t="str">
        <f t="shared" si="46"/>
        <v>High</v>
      </c>
      <c r="W271" s="6">
        <f t="shared" si="47"/>
        <v>5.8467470433857542</v>
      </c>
      <c r="X271" s="3" t="str">
        <f t="shared" si="48"/>
        <v>Monitor</v>
      </c>
      <c r="Y271" s="3" t="str">
        <f t="shared" si="49"/>
        <v>OK</v>
      </c>
    </row>
    <row r="272" spans="1:25" x14ac:dyDescent="0.25">
      <c r="A272" s="3" t="str">
        <f>Raw_Data!A272</f>
        <v>b943a742-e530-4b1d-a717-b6f72c8eb0df</v>
      </c>
      <c r="B272" s="3">
        <f>Raw_Data!B272</f>
        <v>49</v>
      </c>
      <c r="C272" s="3" t="str">
        <f>Raw_Data!C272</f>
        <v>Other</v>
      </c>
      <c r="D272" s="3" t="str">
        <f>Raw_Data!D272</f>
        <v>Premium</v>
      </c>
      <c r="E272" s="3">
        <f>Raw_Data!E272</f>
        <v>19.670000000000002</v>
      </c>
      <c r="F272" s="3">
        <f>Raw_Data!F272</f>
        <v>54</v>
      </c>
      <c r="G272" s="3" t="str">
        <f>Raw_Data!G272</f>
        <v>Europe</v>
      </c>
      <c r="H272" s="3" t="str">
        <f>Raw_Data!H272</f>
        <v>Mobile</v>
      </c>
      <c r="I272" s="3">
        <f>Raw_Data!I272</f>
        <v>17.989999999999998</v>
      </c>
      <c r="J272" s="3">
        <f>Raw_Data!J272</f>
        <v>0</v>
      </c>
      <c r="K272" s="3" t="str">
        <f>Raw_Data!K272</f>
        <v>Credit Card</v>
      </c>
      <c r="L272" s="3">
        <f>Raw_Data!L272</f>
        <v>5</v>
      </c>
      <c r="M272" s="3">
        <f>Raw_Data!M272</f>
        <v>0.36</v>
      </c>
      <c r="N272" s="3" t="str">
        <f>Raw_Data!N272</f>
        <v>Documentary</v>
      </c>
      <c r="O272" s="3" t="str">
        <f t="shared" si="40"/>
        <v>45-54</v>
      </c>
      <c r="P272" s="3" t="str">
        <f t="shared" si="41"/>
        <v>10-24h</v>
      </c>
      <c r="Q272" s="3" t="str">
        <f t="shared" si="42"/>
        <v>46-60d</v>
      </c>
      <c r="R272" s="3" t="str">
        <f t="shared" si="43"/>
        <v>Medium</v>
      </c>
      <c r="S272" s="3" t="str">
        <f t="shared" si="44"/>
        <v>High</v>
      </c>
      <c r="T272" s="3" t="str">
        <f t="shared" si="45"/>
        <v>Active</v>
      </c>
      <c r="U272" s="4">
        <f>1/(1+EXP(-(Predictive_Model!$B$5+((B272-Predictive_Model!$B$20)/Predictive_Model!$C$20)*Predictive_Model!$D$20+((E272-Predictive_Model!$B$21)/Predictive_Model!$C$21)*Predictive_Model!$D$21+((F272-Predictive_Model!$B$22)/Predictive_Model!$C$22)*Predictive_Model!$D$22+((I272-Predictive_Model!$B$23)/Predictive_Model!$C$23)*Predictive_Model!$D$23+((L272-Predictive_Model!$B$24)/Predictive_Model!$C$24)*Predictive_Model!$D$24+((M272-Predictive_Model!$B$25)/Predictive_Model!$C$25)*Predictive_Model!$D$25+IF(C272="Male",Predictive_Model!$D$31,IF(C272="Other",Predictive_Model!$D$32,0))+IF(D272="Premium",Predictive_Model!$D$34,IF(D272="Standard",Predictive_Model!$D$35,0))+IF(G272="Asia",Predictive_Model!$D$37,IF(G272="Europe",Predictive_Model!$D$38,IF(G272="North America",Predictive_Model!$D$39,IF(G272="Oceania",Predictive_Model!$D$40,IF(G272="South America",Predictive_Model!$D$41,0)))))+IF(H272="Laptop",Predictive_Model!$D$43,IF(H272="Mobile",Predictive_Model!$D$44,IF(H272="TV",Predictive_Model!$D$45,IF(H272="Tablet",Predictive_Model!$D$46,0))))+IF(K272="Crypto",Predictive_Model!$D$48,IF(K272="Debit Card",Predictive_Model!$D$49,IF(K272="Gift Card",Predictive_Model!$D$50,IF(K272="PayPal",Predictive_Model!$D$51,0))))+IF(N272="Comedy",Predictive_Model!$D$53,IF(N272="Documentary",Predictive_Model!$D$54,IF(N272="Drama",Predictive_Model!$D$55,IF(N272="Horror",Predictive_Model!$D$56,IF(N272="Romance",Predictive_Model!$D$57,IF(N272="Sci-Fi",Predictive_Model!$D$58,0)))))))))</f>
        <v>0.61046820517598643</v>
      </c>
      <c r="V272" s="3" t="str">
        <f t="shared" si="46"/>
        <v>High</v>
      </c>
      <c r="W272" s="6">
        <f t="shared" si="47"/>
        <v>10.982323011115994</v>
      </c>
      <c r="X272" s="3" t="str">
        <f t="shared" si="48"/>
        <v>Priority 2</v>
      </c>
      <c r="Y272" s="3" t="str">
        <f t="shared" si="49"/>
        <v>OK</v>
      </c>
    </row>
    <row r="273" spans="1:25" x14ac:dyDescent="0.25">
      <c r="A273" s="3" t="str">
        <f>Raw_Data!A273</f>
        <v>86ca5953-8687-4fd4-ad11-0d5d680458a8</v>
      </c>
      <c r="B273" s="3">
        <f>Raw_Data!B273</f>
        <v>63</v>
      </c>
      <c r="C273" s="3" t="str">
        <f>Raw_Data!C273</f>
        <v>Other</v>
      </c>
      <c r="D273" s="3" t="str">
        <f>Raw_Data!D273</f>
        <v>Premium</v>
      </c>
      <c r="E273" s="3">
        <f>Raw_Data!E273</f>
        <v>0.3</v>
      </c>
      <c r="F273" s="3">
        <f>Raw_Data!F273</f>
        <v>12</v>
      </c>
      <c r="G273" s="3" t="str">
        <f>Raw_Data!G273</f>
        <v>Asia</v>
      </c>
      <c r="H273" s="3" t="str">
        <f>Raw_Data!H273</f>
        <v>Laptop</v>
      </c>
      <c r="I273" s="3">
        <f>Raw_Data!I273</f>
        <v>17.989999999999998</v>
      </c>
      <c r="J273" s="3">
        <f>Raw_Data!J273</f>
        <v>1</v>
      </c>
      <c r="K273" s="3" t="str">
        <f>Raw_Data!K273</f>
        <v>Credit Card</v>
      </c>
      <c r="L273" s="3">
        <f>Raw_Data!L273</f>
        <v>2</v>
      </c>
      <c r="M273" s="3">
        <f>Raw_Data!M273</f>
        <v>0.02</v>
      </c>
      <c r="N273" s="3" t="str">
        <f>Raw_Data!N273</f>
        <v>Drama</v>
      </c>
      <c r="O273" s="3" t="str">
        <f t="shared" si="40"/>
        <v>55-70</v>
      </c>
      <c r="P273" s="3" t="str">
        <f t="shared" si="41"/>
        <v>&lt;10h</v>
      </c>
      <c r="Q273" s="3" t="str">
        <f t="shared" si="42"/>
        <v>8-21d</v>
      </c>
      <c r="R273" s="3" t="str">
        <f t="shared" si="43"/>
        <v>Medium</v>
      </c>
      <c r="S273" s="3" t="str">
        <f t="shared" si="44"/>
        <v>High</v>
      </c>
      <c r="T273" s="3" t="str">
        <f t="shared" si="45"/>
        <v>Churned</v>
      </c>
      <c r="U273" s="4">
        <f>1/(1+EXP(-(Predictive_Model!$B$5+((B273-Predictive_Model!$B$20)/Predictive_Model!$C$20)*Predictive_Model!$D$20+((E273-Predictive_Model!$B$21)/Predictive_Model!$C$21)*Predictive_Model!$D$21+((F273-Predictive_Model!$B$22)/Predictive_Model!$C$22)*Predictive_Model!$D$22+((I273-Predictive_Model!$B$23)/Predictive_Model!$C$23)*Predictive_Model!$D$23+((L273-Predictive_Model!$B$24)/Predictive_Model!$C$24)*Predictive_Model!$D$24+((M273-Predictive_Model!$B$25)/Predictive_Model!$C$25)*Predictive_Model!$D$25+IF(C273="Male",Predictive_Model!$D$31,IF(C273="Other",Predictive_Model!$D$32,0))+IF(D273="Premium",Predictive_Model!$D$34,IF(D273="Standard",Predictive_Model!$D$35,0))+IF(G273="Asia",Predictive_Model!$D$37,IF(G273="Europe",Predictive_Model!$D$38,IF(G273="North America",Predictive_Model!$D$39,IF(G273="Oceania",Predictive_Model!$D$40,IF(G273="South America",Predictive_Model!$D$41,0)))))+IF(H273="Laptop",Predictive_Model!$D$43,IF(H273="Mobile",Predictive_Model!$D$44,IF(H273="TV",Predictive_Model!$D$45,IF(H273="Tablet",Predictive_Model!$D$46,0))))+IF(K273="Crypto",Predictive_Model!$D$48,IF(K273="Debit Card",Predictive_Model!$D$49,IF(K273="Gift Card",Predictive_Model!$D$50,IF(K273="PayPal",Predictive_Model!$D$51,0))))+IF(N273="Comedy",Predictive_Model!$D$53,IF(N273="Documentary",Predictive_Model!$D$54,IF(N273="Drama",Predictive_Model!$D$55,IF(N273="Horror",Predictive_Model!$D$56,IF(N273="Romance",Predictive_Model!$D$57,IF(N273="Sci-Fi",Predictive_Model!$D$58,0)))))))))</f>
        <v>0.89354099007525145</v>
      </c>
      <c r="V273" s="3" t="str">
        <f t="shared" si="46"/>
        <v>Critical</v>
      </c>
      <c r="W273" s="6">
        <f t="shared" si="47"/>
        <v>17.989999999999998</v>
      </c>
      <c r="X273" s="3" t="str">
        <f t="shared" si="48"/>
        <v>Priority 1</v>
      </c>
      <c r="Y273" s="3" t="str">
        <f t="shared" si="49"/>
        <v>OK</v>
      </c>
    </row>
    <row r="274" spans="1:25" x14ac:dyDescent="0.25">
      <c r="A274" s="3" t="str">
        <f>Raw_Data!A274</f>
        <v>1e06d863-a4c7-4967-8340-46c14cb445a0</v>
      </c>
      <c r="B274" s="3">
        <f>Raw_Data!B274</f>
        <v>41</v>
      </c>
      <c r="C274" s="3" t="str">
        <f>Raw_Data!C274</f>
        <v>Male</v>
      </c>
      <c r="D274" s="3" t="str">
        <f>Raw_Data!D274</f>
        <v>Basic</v>
      </c>
      <c r="E274" s="3">
        <f>Raw_Data!E274</f>
        <v>7.73</v>
      </c>
      <c r="F274" s="3">
        <f>Raw_Data!F274</f>
        <v>31</v>
      </c>
      <c r="G274" s="3" t="str">
        <f>Raw_Data!G274</f>
        <v>Asia</v>
      </c>
      <c r="H274" s="3" t="str">
        <f>Raw_Data!H274</f>
        <v>Tablet</v>
      </c>
      <c r="I274" s="3">
        <f>Raw_Data!I274</f>
        <v>8.99</v>
      </c>
      <c r="J274" s="3">
        <f>Raw_Data!J274</f>
        <v>1</v>
      </c>
      <c r="K274" s="3" t="str">
        <f>Raw_Data!K274</f>
        <v>Gift Card</v>
      </c>
      <c r="L274" s="3">
        <f>Raw_Data!L274</f>
        <v>4</v>
      </c>
      <c r="M274" s="3">
        <f>Raw_Data!M274</f>
        <v>0.24</v>
      </c>
      <c r="N274" s="3" t="str">
        <f>Raw_Data!N274</f>
        <v>Documentary</v>
      </c>
      <c r="O274" s="3" t="str">
        <f t="shared" si="40"/>
        <v>35-44</v>
      </c>
      <c r="P274" s="3" t="str">
        <f t="shared" si="41"/>
        <v>&lt;10h</v>
      </c>
      <c r="Q274" s="3" t="str">
        <f t="shared" si="42"/>
        <v>22-45d</v>
      </c>
      <c r="R274" s="3" t="str">
        <f t="shared" si="43"/>
        <v>Medium</v>
      </c>
      <c r="S274" s="3" t="str">
        <f t="shared" si="44"/>
        <v>Low</v>
      </c>
      <c r="T274" s="3" t="str">
        <f t="shared" si="45"/>
        <v>Churned</v>
      </c>
      <c r="U274" s="4">
        <f>1/(1+EXP(-(Predictive_Model!$B$5+((B274-Predictive_Model!$B$20)/Predictive_Model!$C$20)*Predictive_Model!$D$20+((E274-Predictive_Model!$B$21)/Predictive_Model!$C$21)*Predictive_Model!$D$21+((F274-Predictive_Model!$B$22)/Predictive_Model!$C$22)*Predictive_Model!$D$22+((I274-Predictive_Model!$B$23)/Predictive_Model!$C$23)*Predictive_Model!$D$23+((L274-Predictive_Model!$B$24)/Predictive_Model!$C$24)*Predictive_Model!$D$24+((M274-Predictive_Model!$B$25)/Predictive_Model!$C$25)*Predictive_Model!$D$25+IF(C274="Male",Predictive_Model!$D$31,IF(C274="Other",Predictive_Model!$D$32,0))+IF(D274="Premium",Predictive_Model!$D$34,IF(D274="Standard",Predictive_Model!$D$35,0))+IF(G274="Asia",Predictive_Model!$D$37,IF(G274="Europe",Predictive_Model!$D$38,IF(G274="North America",Predictive_Model!$D$39,IF(G274="Oceania",Predictive_Model!$D$40,IF(G274="South America",Predictive_Model!$D$41,0)))))+IF(H274="Laptop",Predictive_Model!$D$43,IF(H274="Mobile",Predictive_Model!$D$44,IF(H274="TV",Predictive_Model!$D$45,IF(H274="Tablet",Predictive_Model!$D$46,0))))+IF(K274="Crypto",Predictive_Model!$D$48,IF(K274="Debit Card",Predictive_Model!$D$49,IF(K274="Gift Card",Predictive_Model!$D$50,IF(K274="PayPal",Predictive_Model!$D$51,0))))+IF(N274="Comedy",Predictive_Model!$D$53,IF(N274="Documentary",Predictive_Model!$D$54,IF(N274="Drama",Predictive_Model!$D$55,IF(N274="Horror",Predictive_Model!$D$56,IF(N274="Romance",Predictive_Model!$D$57,IF(N274="Sci-Fi",Predictive_Model!$D$58,0)))))))))</f>
        <v>0.99425431818884513</v>
      </c>
      <c r="V274" s="3" t="str">
        <f t="shared" si="46"/>
        <v>Critical</v>
      </c>
      <c r="W274" s="6">
        <f t="shared" si="47"/>
        <v>8.99</v>
      </c>
      <c r="X274" s="3" t="str">
        <f t="shared" si="48"/>
        <v>Priority 2</v>
      </c>
      <c r="Y274" s="3" t="str">
        <f t="shared" si="49"/>
        <v>OK</v>
      </c>
    </row>
    <row r="275" spans="1:25" x14ac:dyDescent="0.25">
      <c r="A275" s="3" t="str">
        <f>Raw_Data!A275</f>
        <v>860a5a69-185b-4aef-8746-502864830574</v>
      </c>
      <c r="B275" s="3">
        <f>Raw_Data!B275</f>
        <v>63</v>
      </c>
      <c r="C275" s="3" t="str">
        <f>Raw_Data!C275</f>
        <v>Male</v>
      </c>
      <c r="D275" s="3" t="str">
        <f>Raw_Data!D275</f>
        <v>Basic</v>
      </c>
      <c r="E275" s="3">
        <f>Raw_Data!E275</f>
        <v>1.03</v>
      </c>
      <c r="F275" s="3">
        <f>Raw_Data!F275</f>
        <v>3</v>
      </c>
      <c r="G275" s="3" t="str">
        <f>Raw_Data!G275</f>
        <v>North America</v>
      </c>
      <c r="H275" s="3" t="str">
        <f>Raw_Data!H275</f>
        <v>Tablet</v>
      </c>
      <c r="I275" s="3">
        <f>Raw_Data!I275</f>
        <v>8.99</v>
      </c>
      <c r="J275" s="3">
        <f>Raw_Data!J275</f>
        <v>1</v>
      </c>
      <c r="K275" s="3" t="str">
        <f>Raw_Data!K275</f>
        <v>Credit Card</v>
      </c>
      <c r="L275" s="3">
        <f>Raw_Data!L275</f>
        <v>5</v>
      </c>
      <c r="M275" s="3">
        <f>Raw_Data!M275</f>
        <v>0.26</v>
      </c>
      <c r="N275" s="3" t="str">
        <f>Raw_Data!N275</f>
        <v>Documentary</v>
      </c>
      <c r="O275" s="3" t="str">
        <f t="shared" si="40"/>
        <v>55-70</v>
      </c>
      <c r="P275" s="3" t="str">
        <f t="shared" si="41"/>
        <v>&lt;10h</v>
      </c>
      <c r="Q275" s="3" t="str">
        <f t="shared" si="42"/>
        <v>0-7d</v>
      </c>
      <c r="R275" s="3" t="str">
        <f t="shared" si="43"/>
        <v>Medium</v>
      </c>
      <c r="S275" s="3" t="str">
        <f t="shared" si="44"/>
        <v>Low</v>
      </c>
      <c r="T275" s="3" t="str">
        <f t="shared" si="45"/>
        <v>Churned</v>
      </c>
      <c r="U275" s="4">
        <f>1/(1+EXP(-(Predictive_Model!$B$5+((B275-Predictive_Model!$B$20)/Predictive_Model!$C$20)*Predictive_Model!$D$20+((E275-Predictive_Model!$B$21)/Predictive_Model!$C$21)*Predictive_Model!$D$21+((F275-Predictive_Model!$B$22)/Predictive_Model!$C$22)*Predictive_Model!$D$22+((I275-Predictive_Model!$B$23)/Predictive_Model!$C$23)*Predictive_Model!$D$23+((L275-Predictive_Model!$B$24)/Predictive_Model!$C$24)*Predictive_Model!$D$24+((M275-Predictive_Model!$B$25)/Predictive_Model!$C$25)*Predictive_Model!$D$25+IF(C275="Male",Predictive_Model!$D$31,IF(C275="Other",Predictive_Model!$D$32,0))+IF(D275="Premium",Predictive_Model!$D$34,IF(D275="Standard",Predictive_Model!$D$35,0))+IF(G275="Asia",Predictive_Model!$D$37,IF(G275="Europe",Predictive_Model!$D$38,IF(G275="North America",Predictive_Model!$D$39,IF(G275="Oceania",Predictive_Model!$D$40,IF(G275="South America",Predictive_Model!$D$41,0)))))+IF(H275="Laptop",Predictive_Model!$D$43,IF(H275="Mobile",Predictive_Model!$D$44,IF(H275="TV",Predictive_Model!$D$45,IF(H275="Tablet",Predictive_Model!$D$46,0))))+IF(K275="Crypto",Predictive_Model!$D$48,IF(K275="Debit Card",Predictive_Model!$D$49,IF(K275="Gift Card",Predictive_Model!$D$50,IF(K275="PayPal",Predictive_Model!$D$51,0))))+IF(N275="Comedy",Predictive_Model!$D$53,IF(N275="Documentary",Predictive_Model!$D$54,IF(N275="Drama",Predictive_Model!$D$55,IF(N275="Horror",Predictive_Model!$D$56,IF(N275="Romance",Predictive_Model!$D$57,IF(N275="Sci-Fi",Predictive_Model!$D$58,0)))))))))</f>
        <v>0.92917738376260217</v>
      </c>
      <c r="V275" s="3" t="str">
        <f t="shared" si="46"/>
        <v>Critical</v>
      </c>
      <c r="W275" s="6">
        <f t="shared" si="47"/>
        <v>8.99</v>
      </c>
      <c r="X275" s="3" t="str">
        <f t="shared" si="48"/>
        <v>Priority 2</v>
      </c>
      <c r="Y275" s="3" t="str">
        <f t="shared" si="49"/>
        <v>OK</v>
      </c>
    </row>
    <row r="276" spans="1:25" x14ac:dyDescent="0.25">
      <c r="A276" s="3" t="str">
        <f>Raw_Data!A276</f>
        <v>fd6488c2-9e1f-4227-9498-0a49f3702153</v>
      </c>
      <c r="B276" s="3">
        <f>Raw_Data!B276</f>
        <v>33</v>
      </c>
      <c r="C276" s="3" t="str">
        <f>Raw_Data!C276</f>
        <v>Male</v>
      </c>
      <c r="D276" s="3" t="str">
        <f>Raw_Data!D276</f>
        <v>Standard</v>
      </c>
      <c r="E276" s="3">
        <f>Raw_Data!E276</f>
        <v>9.93</v>
      </c>
      <c r="F276" s="3">
        <f>Raw_Data!F276</f>
        <v>51</v>
      </c>
      <c r="G276" s="3" t="str">
        <f>Raw_Data!G276</f>
        <v>South America</v>
      </c>
      <c r="H276" s="3" t="str">
        <f>Raw_Data!H276</f>
        <v>Tablet</v>
      </c>
      <c r="I276" s="3">
        <f>Raw_Data!I276</f>
        <v>13.99</v>
      </c>
      <c r="J276" s="3">
        <f>Raw_Data!J276</f>
        <v>0</v>
      </c>
      <c r="K276" s="3" t="str">
        <f>Raw_Data!K276</f>
        <v>Debit Card</v>
      </c>
      <c r="L276" s="3">
        <f>Raw_Data!L276</f>
        <v>4</v>
      </c>
      <c r="M276" s="3">
        <f>Raw_Data!M276</f>
        <v>0.19</v>
      </c>
      <c r="N276" s="3" t="str">
        <f>Raw_Data!N276</f>
        <v>Romance</v>
      </c>
      <c r="O276" s="3" t="str">
        <f t="shared" si="40"/>
        <v>25-34</v>
      </c>
      <c r="P276" s="3" t="str">
        <f t="shared" si="41"/>
        <v>&lt;10h</v>
      </c>
      <c r="Q276" s="3" t="str">
        <f t="shared" si="42"/>
        <v>46-60d</v>
      </c>
      <c r="R276" s="3" t="str">
        <f t="shared" si="43"/>
        <v>Low</v>
      </c>
      <c r="S276" s="3" t="str">
        <f t="shared" si="44"/>
        <v>Mid</v>
      </c>
      <c r="T276" s="3" t="str">
        <f t="shared" si="45"/>
        <v>Active</v>
      </c>
      <c r="U276" s="4">
        <f>1/(1+EXP(-(Predictive_Model!$B$5+((B276-Predictive_Model!$B$20)/Predictive_Model!$C$20)*Predictive_Model!$D$20+((E276-Predictive_Model!$B$21)/Predictive_Model!$C$21)*Predictive_Model!$D$21+((F276-Predictive_Model!$B$22)/Predictive_Model!$C$22)*Predictive_Model!$D$22+((I276-Predictive_Model!$B$23)/Predictive_Model!$C$23)*Predictive_Model!$D$23+((L276-Predictive_Model!$B$24)/Predictive_Model!$C$24)*Predictive_Model!$D$24+((M276-Predictive_Model!$B$25)/Predictive_Model!$C$25)*Predictive_Model!$D$25+IF(C276="Male",Predictive_Model!$D$31,IF(C276="Other",Predictive_Model!$D$32,0))+IF(D276="Premium",Predictive_Model!$D$34,IF(D276="Standard",Predictive_Model!$D$35,0))+IF(G276="Asia",Predictive_Model!$D$37,IF(G276="Europe",Predictive_Model!$D$38,IF(G276="North America",Predictive_Model!$D$39,IF(G276="Oceania",Predictive_Model!$D$40,IF(G276="South America",Predictive_Model!$D$41,0)))))+IF(H276="Laptop",Predictive_Model!$D$43,IF(H276="Mobile",Predictive_Model!$D$44,IF(H276="TV",Predictive_Model!$D$45,IF(H276="Tablet",Predictive_Model!$D$46,0))))+IF(K276="Crypto",Predictive_Model!$D$48,IF(K276="Debit Card",Predictive_Model!$D$49,IF(K276="Gift Card",Predictive_Model!$D$50,IF(K276="PayPal",Predictive_Model!$D$51,0))))+IF(N276="Comedy",Predictive_Model!$D$53,IF(N276="Documentary",Predictive_Model!$D$54,IF(N276="Drama",Predictive_Model!$D$55,IF(N276="Horror",Predictive_Model!$D$56,IF(N276="Romance",Predictive_Model!$D$57,IF(N276="Sci-Fi",Predictive_Model!$D$58,0)))))))))</f>
        <v>0.99639654851006787</v>
      </c>
      <c r="V276" s="3" t="str">
        <f t="shared" si="46"/>
        <v>Critical</v>
      </c>
      <c r="W276" s="6">
        <f t="shared" si="47"/>
        <v>13.93958771365585</v>
      </c>
      <c r="X276" s="3" t="str">
        <f t="shared" si="48"/>
        <v>Priority 2</v>
      </c>
      <c r="Y276" s="3" t="str">
        <f t="shared" si="49"/>
        <v>OK</v>
      </c>
    </row>
    <row r="277" spans="1:25" x14ac:dyDescent="0.25">
      <c r="A277" s="3" t="str">
        <f>Raw_Data!A277</f>
        <v>0de32e81-bbd2-465d-a0bd-dc9981e9de95</v>
      </c>
      <c r="B277" s="3">
        <f>Raw_Data!B277</f>
        <v>51</v>
      </c>
      <c r="C277" s="3" t="str">
        <f>Raw_Data!C277</f>
        <v>Male</v>
      </c>
      <c r="D277" s="3" t="str">
        <f>Raw_Data!D277</f>
        <v>Standard</v>
      </c>
      <c r="E277" s="3">
        <f>Raw_Data!E277</f>
        <v>2.56</v>
      </c>
      <c r="F277" s="3">
        <f>Raw_Data!F277</f>
        <v>53</v>
      </c>
      <c r="G277" s="3" t="str">
        <f>Raw_Data!G277</f>
        <v>Oceania</v>
      </c>
      <c r="H277" s="3" t="str">
        <f>Raw_Data!H277</f>
        <v>Desktop</v>
      </c>
      <c r="I277" s="3">
        <f>Raw_Data!I277</f>
        <v>13.99</v>
      </c>
      <c r="J277" s="3">
        <f>Raw_Data!J277</f>
        <v>1</v>
      </c>
      <c r="K277" s="3" t="str">
        <f>Raw_Data!K277</f>
        <v>PayPal</v>
      </c>
      <c r="L277" s="3">
        <f>Raw_Data!L277</f>
        <v>2</v>
      </c>
      <c r="M277" s="3">
        <f>Raw_Data!M277</f>
        <v>0.05</v>
      </c>
      <c r="N277" s="3" t="str">
        <f>Raw_Data!N277</f>
        <v>Romance</v>
      </c>
      <c r="O277" s="3" t="str">
        <f t="shared" si="40"/>
        <v>45-54</v>
      </c>
      <c r="P277" s="3" t="str">
        <f t="shared" si="41"/>
        <v>&lt;10h</v>
      </c>
      <c r="Q277" s="3" t="str">
        <f t="shared" si="42"/>
        <v>46-60d</v>
      </c>
      <c r="R277" s="3" t="str">
        <f t="shared" si="43"/>
        <v>Low</v>
      </c>
      <c r="S277" s="3" t="str">
        <f t="shared" si="44"/>
        <v>Mid</v>
      </c>
      <c r="T277" s="3" t="str">
        <f t="shared" si="45"/>
        <v>Churned</v>
      </c>
      <c r="U277" s="4">
        <f>1/(1+EXP(-(Predictive_Model!$B$5+((B277-Predictive_Model!$B$20)/Predictive_Model!$C$20)*Predictive_Model!$D$20+((E277-Predictive_Model!$B$21)/Predictive_Model!$C$21)*Predictive_Model!$D$21+((F277-Predictive_Model!$B$22)/Predictive_Model!$C$22)*Predictive_Model!$D$22+((I277-Predictive_Model!$B$23)/Predictive_Model!$C$23)*Predictive_Model!$D$23+((L277-Predictive_Model!$B$24)/Predictive_Model!$C$24)*Predictive_Model!$D$24+((M277-Predictive_Model!$B$25)/Predictive_Model!$C$25)*Predictive_Model!$D$25+IF(C277="Male",Predictive_Model!$D$31,IF(C277="Other",Predictive_Model!$D$32,0))+IF(D277="Premium",Predictive_Model!$D$34,IF(D277="Standard",Predictive_Model!$D$35,0))+IF(G277="Asia",Predictive_Model!$D$37,IF(G277="Europe",Predictive_Model!$D$38,IF(G277="North America",Predictive_Model!$D$39,IF(G277="Oceania",Predictive_Model!$D$40,IF(G277="South America",Predictive_Model!$D$41,0)))))+IF(H277="Laptop",Predictive_Model!$D$43,IF(H277="Mobile",Predictive_Model!$D$44,IF(H277="TV",Predictive_Model!$D$45,IF(H277="Tablet",Predictive_Model!$D$46,0))))+IF(K277="Crypto",Predictive_Model!$D$48,IF(K277="Debit Card",Predictive_Model!$D$49,IF(K277="Gift Card",Predictive_Model!$D$50,IF(K277="PayPal",Predictive_Model!$D$51,0))))+IF(N277="Comedy",Predictive_Model!$D$53,IF(N277="Documentary",Predictive_Model!$D$54,IF(N277="Drama",Predictive_Model!$D$55,IF(N277="Horror",Predictive_Model!$D$56,IF(N277="Romance",Predictive_Model!$D$57,IF(N277="Sci-Fi",Predictive_Model!$D$58,0)))))))))</f>
        <v>0.99984688071728567</v>
      </c>
      <c r="V277" s="3" t="str">
        <f t="shared" si="46"/>
        <v>Critical</v>
      </c>
      <c r="W277" s="6">
        <f t="shared" si="47"/>
        <v>13.99</v>
      </c>
      <c r="X277" s="3" t="str">
        <f t="shared" si="48"/>
        <v>Priority 2</v>
      </c>
      <c r="Y277" s="3" t="str">
        <f t="shared" si="49"/>
        <v>OK</v>
      </c>
    </row>
    <row r="278" spans="1:25" x14ac:dyDescent="0.25">
      <c r="A278" s="3" t="str">
        <f>Raw_Data!A278</f>
        <v>d3d8842a-961b-4951-ad19-f2ce40f0bd6c</v>
      </c>
      <c r="B278" s="3">
        <f>Raw_Data!B278</f>
        <v>59</v>
      </c>
      <c r="C278" s="3" t="str">
        <f>Raw_Data!C278</f>
        <v>Female</v>
      </c>
      <c r="D278" s="3" t="str">
        <f>Raw_Data!D278</f>
        <v>Standard</v>
      </c>
      <c r="E278" s="3">
        <f>Raw_Data!E278</f>
        <v>2.2799999999999998</v>
      </c>
      <c r="F278" s="3">
        <f>Raw_Data!F278</f>
        <v>38</v>
      </c>
      <c r="G278" s="3" t="str">
        <f>Raw_Data!G278</f>
        <v>Africa</v>
      </c>
      <c r="H278" s="3" t="str">
        <f>Raw_Data!H278</f>
        <v>Desktop</v>
      </c>
      <c r="I278" s="3">
        <f>Raw_Data!I278</f>
        <v>13.99</v>
      </c>
      <c r="J278" s="3">
        <f>Raw_Data!J278</f>
        <v>1</v>
      </c>
      <c r="K278" s="3" t="str">
        <f>Raw_Data!K278</f>
        <v>PayPal</v>
      </c>
      <c r="L278" s="3">
        <f>Raw_Data!L278</f>
        <v>3</v>
      </c>
      <c r="M278" s="3">
        <f>Raw_Data!M278</f>
        <v>0.06</v>
      </c>
      <c r="N278" s="3" t="str">
        <f>Raw_Data!N278</f>
        <v>Drama</v>
      </c>
      <c r="O278" s="3" t="str">
        <f t="shared" si="40"/>
        <v>55-70</v>
      </c>
      <c r="P278" s="3" t="str">
        <f t="shared" si="41"/>
        <v>&lt;10h</v>
      </c>
      <c r="Q278" s="3" t="str">
        <f t="shared" si="42"/>
        <v>22-45d</v>
      </c>
      <c r="R278" s="3" t="str">
        <f t="shared" si="43"/>
        <v>Medium</v>
      </c>
      <c r="S278" s="3" t="str">
        <f t="shared" si="44"/>
        <v>Mid</v>
      </c>
      <c r="T278" s="3" t="str">
        <f t="shared" si="45"/>
        <v>Churned</v>
      </c>
      <c r="U278" s="4">
        <f>1/(1+EXP(-(Predictive_Model!$B$5+((B278-Predictive_Model!$B$20)/Predictive_Model!$C$20)*Predictive_Model!$D$20+((E278-Predictive_Model!$B$21)/Predictive_Model!$C$21)*Predictive_Model!$D$21+((F278-Predictive_Model!$B$22)/Predictive_Model!$C$22)*Predictive_Model!$D$22+((I278-Predictive_Model!$B$23)/Predictive_Model!$C$23)*Predictive_Model!$D$23+((L278-Predictive_Model!$B$24)/Predictive_Model!$C$24)*Predictive_Model!$D$24+((M278-Predictive_Model!$B$25)/Predictive_Model!$C$25)*Predictive_Model!$D$25+IF(C278="Male",Predictive_Model!$D$31,IF(C278="Other",Predictive_Model!$D$32,0))+IF(D278="Premium",Predictive_Model!$D$34,IF(D278="Standard",Predictive_Model!$D$35,0))+IF(G278="Asia",Predictive_Model!$D$37,IF(G278="Europe",Predictive_Model!$D$38,IF(G278="North America",Predictive_Model!$D$39,IF(G278="Oceania",Predictive_Model!$D$40,IF(G278="South America",Predictive_Model!$D$41,0)))))+IF(H278="Laptop",Predictive_Model!$D$43,IF(H278="Mobile",Predictive_Model!$D$44,IF(H278="TV",Predictive_Model!$D$45,IF(H278="Tablet",Predictive_Model!$D$46,0))))+IF(K278="Crypto",Predictive_Model!$D$48,IF(K278="Debit Card",Predictive_Model!$D$49,IF(K278="Gift Card",Predictive_Model!$D$50,IF(K278="PayPal",Predictive_Model!$D$51,0))))+IF(N278="Comedy",Predictive_Model!$D$53,IF(N278="Documentary",Predictive_Model!$D$54,IF(N278="Drama",Predictive_Model!$D$55,IF(N278="Horror",Predictive_Model!$D$56,IF(N278="Romance",Predictive_Model!$D$57,IF(N278="Sci-Fi",Predictive_Model!$D$58,0)))))))))</f>
        <v>0.9976539501067011</v>
      </c>
      <c r="V278" s="3" t="str">
        <f t="shared" si="46"/>
        <v>Critical</v>
      </c>
      <c r="W278" s="6">
        <f t="shared" si="47"/>
        <v>13.99</v>
      </c>
      <c r="X278" s="3" t="str">
        <f t="shared" si="48"/>
        <v>Priority 2</v>
      </c>
      <c r="Y278" s="3" t="str">
        <f t="shared" si="49"/>
        <v>OK</v>
      </c>
    </row>
    <row r="279" spans="1:25" x14ac:dyDescent="0.25">
      <c r="A279" s="3" t="str">
        <f>Raw_Data!A279</f>
        <v>251b46dc-0342-44cf-8868-ac80695ec9df</v>
      </c>
      <c r="B279" s="3">
        <f>Raw_Data!B279</f>
        <v>44</v>
      </c>
      <c r="C279" s="3" t="str">
        <f>Raw_Data!C279</f>
        <v>Male</v>
      </c>
      <c r="D279" s="3" t="str">
        <f>Raw_Data!D279</f>
        <v>Standard</v>
      </c>
      <c r="E279" s="3">
        <f>Raw_Data!E279</f>
        <v>1.17</v>
      </c>
      <c r="F279" s="3">
        <f>Raw_Data!F279</f>
        <v>51</v>
      </c>
      <c r="G279" s="3" t="str">
        <f>Raw_Data!G279</f>
        <v>South America</v>
      </c>
      <c r="H279" s="3" t="str">
        <f>Raw_Data!H279</f>
        <v>Tablet</v>
      </c>
      <c r="I279" s="3">
        <f>Raw_Data!I279</f>
        <v>13.99</v>
      </c>
      <c r="J279" s="3">
        <f>Raw_Data!J279</f>
        <v>1</v>
      </c>
      <c r="K279" s="3" t="str">
        <f>Raw_Data!K279</f>
        <v>Credit Card</v>
      </c>
      <c r="L279" s="3">
        <f>Raw_Data!L279</f>
        <v>3</v>
      </c>
      <c r="M279" s="3">
        <f>Raw_Data!M279</f>
        <v>0.02</v>
      </c>
      <c r="N279" s="3" t="str">
        <f>Raw_Data!N279</f>
        <v>Romance</v>
      </c>
      <c r="O279" s="3" t="str">
        <f t="shared" si="40"/>
        <v>35-44</v>
      </c>
      <c r="P279" s="3" t="str">
        <f t="shared" si="41"/>
        <v>&lt;10h</v>
      </c>
      <c r="Q279" s="3" t="str">
        <f t="shared" si="42"/>
        <v>46-60d</v>
      </c>
      <c r="R279" s="3" t="str">
        <f t="shared" si="43"/>
        <v>Low</v>
      </c>
      <c r="S279" s="3" t="str">
        <f t="shared" si="44"/>
        <v>Mid</v>
      </c>
      <c r="T279" s="3" t="str">
        <f t="shared" si="45"/>
        <v>Churned</v>
      </c>
      <c r="U279" s="4">
        <f>1/(1+EXP(-(Predictive_Model!$B$5+((B279-Predictive_Model!$B$20)/Predictive_Model!$C$20)*Predictive_Model!$D$20+((E279-Predictive_Model!$B$21)/Predictive_Model!$C$21)*Predictive_Model!$D$21+((F279-Predictive_Model!$B$22)/Predictive_Model!$C$22)*Predictive_Model!$D$22+((I279-Predictive_Model!$B$23)/Predictive_Model!$C$23)*Predictive_Model!$D$23+((L279-Predictive_Model!$B$24)/Predictive_Model!$C$24)*Predictive_Model!$D$24+((M279-Predictive_Model!$B$25)/Predictive_Model!$C$25)*Predictive_Model!$D$25+IF(C279="Male",Predictive_Model!$D$31,IF(C279="Other",Predictive_Model!$D$32,0))+IF(D279="Premium",Predictive_Model!$D$34,IF(D279="Standard",Predictive_Model!$D$35,0))+IF(G279="Asia",Predictive_Model!$D$37,IF(G279="Europe",Predictive_Model!$D$38,IF(G279="North America",Predictive_Model!$D$39,IF(G279="Oceania",Predictive_Model!$D$40,IF(G279="South America",Predictive_Model!$D$41,0)))))+IF(H279="Laptop",Predictive_Model!$D$43,IF(H279="Mobile",Predictive_Model!$D$44,IF(H279="TV",Predictive_Model!$D$45,IF(H279="Tablet",Predictive_Model!$D$46,0))))+IF(K279="Crypto",Predictive_Model!$D$48,IF(K279="Debit Card",Predictive_Model!$D$49,IF(K279="Gift Card",Predictive_Model!$D$50,IF(K279="PayPal",Predictive_Model!$D$51,0))))+IF(N279="Comedy",Predictive_Model!$D$53,IF(N279="Documentary",Predictive_Model!$D$54,IF(N279="Drama",Predictive_Model!$D$55,IF(N279="Horror",Predictive_Model!$D$56,IF(N279="Romance",Predictive_Model!$D$57,IF(N279="Sci-Fi",Predictive_Model!$D$58,0)))))))))</f>
        <v>0.99993925456489763</v>
      </c>
      <c r="V279" s="3" t="str">
        <f t="shared" si="46"/>
        <v>Critical</v>
      </c>
      <c r="W279" s="6">
        <f t="shared" si="47"/>
        <v>13.99</v>
      </c>
      <c r="X279" s="3" t="str">
        <f t="shared" si="48"/>
        <v>Priority 2</v>
      </c>
      <c r="Y279" s="3" t="str">
        <f t="shared" si="49"/>
        <v>OK</v>
      </c>
    </row>
    <row r="280" spans="1:25" x14ac:dyDescent="0.25">
      <c r="A280" s="3" t="str">
        <f>Raw_Data!A280</f>
        <v>10b94520-29d7-4845-917f-98fd0a3bf3e7</v>
      </c>
      <c r="B280" s="3">
        <f>Raw_Data!B280</f>
        <v>22</v>
      </c>
      <c r="C280" s="3" t="str">
        <f>Raw_Data!C280</f>
        <v>Female</v>
      </c>
      <c r="D280" s="3" t="str">
        <f>Raw_Data!D280</f>
        <v>Premium</v>
      </c>
      <c r="E280" s="3">
        <f>Raw_Data!E280</f>
        <v>21.84</v>
      </c>
      <c r="F280" s="3">
        <f>Raw_Data!F280</f>
        <v>1</v>
      </c>
      <c r="G280" s="3" t="str">
        <f>Raw_Data!G280</f>
        <v>Oceania</v>
      </c>
      <c r="H280" s="3" t="str">
        <f>Raw_Data!H280</f>
        <v>Mobile</v>
      </c>
      <c r="I280" s="3">
        <f>Raw_Data!I280</f>
        <v>17.989999999999998</v>
      </c>
      <c r="J280" s="3">
        <f>Raw_Data!J280</f>
        <v>0</v>
      </c>
      <c r="K280" s="3" t="str">
        <f>Raw_Data!K280</f>
        <v>Credit Card</v>
      </c>
      <c r="L280" s="3">
        <f>Raw_Data!L280</f>
        <v>1</v>
      </c>
      <c r="M280" s="3">
        <f>Raw_Data!M280</f>
        <v>10.92</v>
      </c>
      <c r="N280" s="3" t="str">
        <f>Raw_Data!N280</f>
        <v>Horror</v>
      </c>
      <c r="O280" s="3" t="str">
        <f t="shared" si="40"/>
        <v>18-24</v>
      </c>
      <c r="P280" s="3" t="str">
        <f t="shared" si="41"/>
        <v>10-24h</v>
      </c>
      <c r="Q280" s="3" t="str">
        <f t="shared" si="42"/>
        <v>0-7d</v>
      </c>
      <c r="R280" s="3" t="str">
        <f t="shared" si="43"/>
        <v>Medium</v>
      </c>
      <c r="S280" s="3" t="str">
        <f t="shared" si="44"/>
        <v>High</v>
      </c>
      <c r="T280" s="3" t="str">
        <f t="shared" si="45"/>
        <v>Active</v>
      </c>
      <c r="U280" s="4">
        <f>1/(1+EXP(-(Predictive_Model!$B$5+((B280-Predictive_Model!$B$20)/Predictive_Model!$C$20)*Predictive_Model!$D$20+((E280-Predictive_Model!$B$21)/Predictive_Model!$C$21)*Predictive_Model!$D$21+((F280-Predictive_Model!$B$22)/Predictive_Model!$C$22)*Predictive_Model!$D$22+((I280-Predictive_Model!$B$23)/Predictive_Model!$C$23)*Predictive_Model!$D$23+((L280-Predictive_Model!$B$24)/Predictive_Model!$C$24)*Predictive_Model!$D$24+((M280-Predictive_Model!$B$25)/Predictive_Model!$C$25)*Predictive_Model!$D$25+IF(C280="Male",Predictive_Model!$D$31,IF(C280="Other",Predictive_Model!$D$32,0))+IF(D280="Premium",Predictive_Model!$D$34,IF(D280="Standard",Predictive_Model!$D$35,0))+IF(G280="Asia",Predictive_Model!$D$37,IF(G280="Europe",Predictive_Model!$D$38,IF(G280="North America",Predictive_Model!$D$39,IF(G280="Oceania",Predictive_Model!$D$40,IF(G280="South America",Predictive_Model!$D$41,0)))))+IF(H280="Laptop",Predictive_Model!$D$43,IF(H280="Mobile",Predictive_Model!$D$44,IF(H280="TV",Predictive_Model!$D$45,IF(H280="Tablet",Predictive_Model!$D$46,0))))+IF(K280="Crypto",Predictive_Model!$D$48,IF(K280="Debit Card",Predictive_Model!$D$49,IF(K280="Gift Card",Predictive_Model!$D$50,IF(K280="PayPal",Predictive_Model!$D$51,0))))+IF(N280="Comedy",Predictive_Model!$D$53,IF(N280="Documentary",Predictive_Model!$D$54,IF(N280="Drama",Predictive_Model!$D$55,IF(N280="Horror",Predictive_Model!$D$56,IF(N280="Romance",Predictive_Model!$D$57,IF(N280="Sci-Fi",Predictive_Model!$D$58,0)))))))))</f>
        <v>3.5487509589121523E-10</v>
      </c>
      <c r="V280" s="3" t="str">
        <f t="shared" si="46"/>
        <v>Low</v>
      </c>
      <c r="W280" s="6">
        <f t="shared" si="47"/>
        <v>6.3842029750829613E-9</v>
      </c>
      <c r="X280" s="3" t="str">
        <f t="shared" si="48"/>
        <v>Monitor</v>
      </c>
      <c r="Y280" s="3" t="str">
        <f t="shared" si="49"/>
        <v>OK</v>
      </c>
    </row>
    <row r="281" spans="1:25" x14ac:dyDescent="0.25">
      <c r="A281" s="3" t="str">
        <f>Raw_Data!A281</f>
        <v>c73edd98-948a-45a2-bf02-d8556d7771c1</v>
      </c>
      <c r="B281" s="3">
        <f>Raw_Data!B281</f>
        <v>25</v>
      </c>
      <c r="C281" s="3" t="str">
        <f>Raw_Data!C281</f>
        <v>Female</v>
      </c>
      <c r="D281" s="3" t="str">
        <f>Raw_Data!D281</f>
        <v>Premium</v>
      </c>
      <c r="E281" s="3">
        <f>Raw_Data!E281</f>
        <v>10.53</v>
      </c>
      <c r="F281" s="3">
        <f>Raw_Data!F281</f>
        <v>33</v>
      </c>
      <c r="G281" s="3" t="str">
        <f>Raw_Data!G281</f>
        <v>Oceania</v>
      </c>
      <c r="H281" s="3" t="str">
        <f>Raw_Data!H281</f>
        <v>Tablet</v>
      </c>
      <c r="I281" s="3">
        <f>Raw_Data!I281</f>
        <v>17.989999999999998</v>
      </c>
      <c r="J281" s="3">
        <f>Raw_Data!J281</f>
        <v>1</v>
      </c>
      <c r="K281" s="3" t="str">
        <f>Raw_Data!K281</f>
        <v>Debit Card</v>
      </c>
      <c r="L281" s="3">
        <f>Raw_Data!L281</f>
        <v>3</v>
      </c>
      <c r="M281" s="3">
        <f>Raw_Data!M281</f>
        <v>0.31</v>
      </c>
      <c r="N281" s="3" t="str">
        <f>Raw_Data!N281</f>
        <v>Sci-Fi</v>
      </c>
      <c r="O281" s="3" t="str">
        <f t="shared" si="40"/>
        <v>25-34</v>
      </c>
      <c r="P281" s="3" t="str">
        <f t="shared" si="41"/>
        <v>10-24h</v>
      </c>
      <c r="Q281" s="3" t="str">
        <f t="shared" si="42"/>
        <v>22-45d</v>
      </c>
      <c r="R281" s="3" t="str">
        <f t="shared" si="43"/>
        <v>Medium</v>
      </c>
      <c r="S281" s="3" t="str">
        <f t="shared" si="44"/>
        <v>High</v>
      </c>
      <c r="T281" s="3" t="str">
        <f t="shared" si="45"/>
        <v>Churned</v>
      </c>
      <c r="U281" s="4">
        <f>1/(1+EXP(-(Predictive_Model!$B$5+((B281-Predictive_Model!$B$20)/Predictive_Model!$C$20)*Predictive_Model!$D$20+((E281-Predictive_Model!$B$21)/Predictive_Model!$C$21)*Predictive_Model!$D$21+((F281-Predictive_Model!$B$22)/Predictive_Model!$C$22)*Predictive_Model!$D$22+((I281-Predictive_Model!$B$23)/Predictive_Model!$C$23)*Predictive_Model!$D$23+((L281-Predictive_Model!$B$24)/Predictive_Model!$C$24)*Predictive_Model!$D$24+((M281-Predictive_Model!$B$25)/Predictive_Model!$C$25)*Predictive_Model!$D$25+IF(C281="Male",Predictive_Model!$D$31,IF(C281="Other",Predictive_Model!$D$32,0))+IF(D281="Premium",Predictive_Model!$D$34,IF(D281="Standard",Predictive_Model!$D$35,0))+IF(G281="Asia",Predictive_Model!$D$37,IF(G281="Europe",Predictive_Model!$D$38,IF(G281="North America",Predictive_Model!$D$39,IF(G281="Oceania",Predictive_Model!$D$40,IF(G281="South America",Predictive_Model!$D$41,0)))))+IF(H281="Laptop",Predictive_Model!$D$43,IF(H281="Mobile",Predictive_Model!$D$44,IF(H281="TV",Predictive_Model!$D$45,IF(H281="Tablet",Predictive_Model!$D$46,0))))+IF(K281="Crypto",Predictive_Model!$D$48,IF(K281="Debit Card",Predictive_Model!$D$49,IF(K281="Gift Card",Predictive_Model!$D$50,IF(K281="PayPal",Predictive_Model!$D$51,0))))+IF(N281="Comedy",Predictive_Model!$D$53,IF(N281="Documentary",Predictive_Model!$D$54,IF(N281="Drama",Predictive_Model!$D$55,IF(N281="Horror",Predictive_Model!$D$56,IF(N281="Romance",Predictive_Model!$D$57,IF(N281="Sci-Fi",Predictive_Model!$D$58,0)))))))))</f>
        <v>0.88546460040352226</v>
      </c>
      <c r="V281" s="3" t="str">
        <f t="shared" si="46"/>
        <v>Critical</v>
      </c>
      <c r="W281" s="6">
        <f t="shared" si="47"/>
        <v>17.989999999999998</v>
      </c>
      <c r="X281" s="3" t="str">
        <f t="shared" si="48"/>
        <v>Priority 1</v>
      </c>
      <c r="Y281" s="3" t="str">
        <f t="shared" si="49"/>
        <v>OK</v>
      </c>
    </row>
    <row r="282" spans="1:25" x14ac:dyDescent="0.25">
      <c r="A282" s="3" t="str">
        <f>Raw_Data!A282</f>
        <v>15977af7-baf7-4922-ac0b-06541e0271d3</v>
      </c>
      <c r="B282" s="3">
        <f>Raw_Data!B282</f>
        <v>26</v>
      </c>
      <c r="C282" s="3" t="str">
        <f>Raw_Data!C282</f>
        <v>Male</v>
      </c>
      <c r="D282" s="3" t="str">
        <f>Raw_Data!D282</f>
        <v>Standard</v>
      </c>
      <c r="E282" s="3">
        <f>Raw_Data!E282</f>
        <v>8.43</v>
      </c>
      <c r="F282" s="3">
        <f>Raw_Data!F282</f>
        <v>45</v>
      </c>
      <c r="G282" s="3" t="str">
        <f>Raw_Data!G282</f>
        <v>North America</v>
      </c>
      <c r="H282" s="3" t="str">
        <f>Raw_Data!H282</f>
        <v>Laptop</v>
      </c>
      <c r="I282" s="3">
        <f>Raw_Data!I282</f>
        <v>13.99</v>
      </c>
      <c r="J282" s="3">
        <f>Raw_Data!J282</f>
        <v>0</v>
      </c>
      <c r="K282" s="3" t="str">
        <f>Raw_Data!K282</f>
        <v>Debit Card</v>
      </c>
      <c r="L282" s="3">
        <f>Raw_Data!L282</f>
        <v>5</v>
      </c>
      <c r="M282" s="3">
        <f>Raw_Data!M282</f>
        <v>0.18</v>
      </c>
      <c r="N282" s="3" t="str">
        <f>Raw_Data!N282</f>
        <v>Comedy</v>
      </c>
      <c r="O282" s="3" t="str">
        <f t="shared" si="40"/>
        <v>25-34</v>
      </c>
      <c r="P282" s="3" t="str">
        <f t="shared" si="41"/>
        <v>&lt;10h</v>
      </c>
      <c r="Q282" s="3" t="str">
        <f t="shared" si="42"/>
        <v>22-45d</v>
      </c>
      <c r="R282" s="3" t="str">
        <f t="shared" si="43"/>
        <v>Medium</v>
      </c>
      <c r="S282" s="3" t="str">
        <f t="shared" si="44"/>
        <v>Mid</v>
      </c>
      <c r="T282" s="3" t="str">
        <f t="shared" si="45"/>
        <v>Active</v>
      </c>
      <c r="U282" s="4">
        <f>1/(1+EXP(-(Predictive_Model!$B$5+((B282-Predictive_Model!$B$20)/Predictive_Model!$C$20)*Predictive_Model!$D$20+((E282-Predictive_Model!$B$21)/Predictive_Model!$C$21)*Predictive_Model!$D$21+((F282-Predictive_Model!$B$22)/Predictive_Model!$C$22)*Predictive_Model!$D$22+((I282-Predictive_Model!$B$23)/Predictive_Model!$C$23)*Predictive_Model!$D$23+((L282-Predictive_Model!$B$24)/Predictive_Model!$C$24)*Predictive_Model!$D$24+((M282-Predictive_Model!$B$25)/Predictive_Model!$C$25)*Predictive_Model!$D$25+IF(C282="Male",Predictive_Model!$D$31,IF(C282="Other",Predictive_Model!$D$32,0))+IF(D282="Premium",Predictive_Model!$D$34,IF(D282="Standard",Predictive_Model!$D$35,0))+IF(G282="Asia",Predictive_Model!$D$37,IF(G282="Europe",Predictive_Model!$D$38,IF(G282="North America",Predictive_Model!$D$39,IF(G282="Oceania",Predictive_Model!$D$40,IF(G282="South America",Predictive_Model!$D$41,0)))))+IF(H282="Laptop",Predictive_Model!$D$43,IF(H282="Mobile",Predictive_Model!$D$44,IF(H282="TV",Predictive_Model!$D$45,IF(H282="Tablet",Predictive_Model!$D$46,0))))+IF(K282="Crypto",Predictive_Model!$D$48,IF(K282="Debit Card",Predictive_Model!$D$49,IF(K282="Gift Card",Predictive_Model!$D$50,IF(K282="PayPal",Predictive_Model!$D$51,0))))+IF(N282="Comedy",Predictive_Model!$D$53,IF(N282="Documentary",Predictive_Model!$D$54,IF(N282="Drama",Predictive_Model!$D$55,IF(N282="Horror",Predictive_Model!$D$56,IF(N282="Romance",Predictive_Model!$D$57,IF(N282="Sci-Fi",Predictive_Model!$D$58,0)))))))))</f>
        <v>0.95422114572989303</v>
      </c>
      <c r="V282" s="3" t="str">
        <f t="shared" si="46"/>
        <v>Critical</v>
      </c>
      <c r="W282" s="6">
        <f t="shared" si="47"/>
        <v>13.349553828761204</v>
      </c>
      <c r="X282" s="3" t="str">
        <f t="shared" si="48"/>
        <v>Priority 2</v>
      </c>
      <c r="Y282" s="3" t="str">
        <f t="shared" si="49"/>
        <v>OK</v>
      </c>
    </row>
    <row r="283" spans="1:25" x14ac:dyDescent="0.25">
      <c r="A283" s="3" t="str">
        <f>Raw_Data!A283</f>
        <v>3ca42ba1-9483-49c4-9da0-3261165ecb8e</v>
      </c>
      <c r="B283" s="3">
        <f>Raw_Data!B283</f>
        <v>51</v>
      </c>
      <c r="C283" s="3" t="str">
        <f>Raw_Data!C283</f>
        <v>Other</v>
      </c>
      <c r="D283" s="3" t="str">
        <f>Raw_Data!D283</f>
        <v>Premium</v>
      </c>
      <c r="E283" s="3">
        <f>Raw_Data!E283</f>
        <v>23.55</v>
      </c>
      <c r="F283" s="3">
        <f>Raw_Data!F283</f>
        <v>13</v>
      </c>
      <c r="G283" s="3" t="str">
        <f>Raw_Data!G283</f>
        <v>South America</v>
      </c>
      <c r="H283" s="3" t="str">
        <f>Raw_Data!H283</f>
        <v>TV</v>
      </c>
      <c r="I283" s="3">
        <f>Raw_Data!I283</f>
        <v>17.989999999999998</v>
      </c>
      <c r="J283" s="3">
        <f>Raw_Data!J283</f>
        <v>0</v>
      </c>
      <c r="K283" s="3" t="str">
        <f>Raw_Data!K283</f>
        <v>Credit Card</v>
      </c>
      <c r="L283" s="3">
        <f>Raw_Data!L283</f>
        <v>2</v>
      </c>
      <c r="M283" s="3">
        <f>Raw_Data!M283</f>
        <v>1.68</v>
      </c>
      <c r="N283" s="3" t="str">
        <f>Raw_Data!N283</f>
        <v>Drama</v>
      </c>
      <c r="O283" s="3" t="str">
        <f t="shared" si="40"/>
        <v>45-54</v>
      </c>
      <c r="P283" s="3" t="str">
        <f t="shared" si="41"/>
        <v>10-24h</v>
      </c>
      <c r="Q283" s="3" t="str">
        <f t="shared" si="42"/>
        <v>8-21d</v>
      </c>
      <c r="R283" s="3" t="str">
        <f t="shared" si="43"/>
        <v>Medium</v>
      </c>
      <c r="S283" s="3" t="str">
        <f t="shared" si="44"/>
        <v>High</v>
      </c>
      <c r="T283" s="3" t="str">
        <f t="shared" si="45"/>
        <v>Active</v>
      </c>
      <c r="U283" s="4">
        <f>1/(1+EXP(-(Predictive_Model!$B$5+((B283-Predictive_Model!$B$20)/Predictive_Model!$C$20)*Predictive_Model!$D$20+((E283-Predictive_Model!$B$21)/Predictive_Model!$C$21)*Predictive_Model!$D$21+((F283-Predictive_Model!$B$22)/Predictive_Model!$C$22)*Predictive_Model!$D$22+((I283-Predictive_Model!$B$23)/Predictive_Model!$C$23)*Predictive_Model!$D$23+((L283-Predictive_Model!$B$24)/Predictive_Model!$C$24)*Predictive_Model!$D$24+((M283-Predictive_Model!$B$25)/Predictive_Model!$C$25)*Predictive_Model!$D$25+IF(C283="Male",Predictive_Model!$D$31,IF(C283="Other",Predictive_Model!$D$32,0))+IF(D283="Premium",Predictive_Model!$D$34,IF(D283="Standard",Predictive_Model!$D$35,0))+IF(G283="Asia",Predictive_Model!$D$37,IF(G283="Europe",Predictive_Model!$D$38,IF(G283="North America",Predictive_Model!$D$39,IF(G283="Oceania",Predictive_Model!$D$40,IF(G283="South America",Predictive_Model!$D$41,0)))))+IF(H283="Laptop",Predictive_Model!$D$43,IF(H283="Mobile",Predictive_Model!$D$44,IF(H283="TV",Predictive_Model!$D$45,IF(H283="Tablet",Predictive_Model!$D$46,0))))+IF(K283="Crypto",Predictive_Model!$D$48,IF(K283="Debit Card",Predictive_Model!$D$49,IF(K283="Gift Card",Predictive_Model!$D$50,IF(K283="PayPal",Predictive_Model!$D$51,0))))+IF(N283="Comedy",Predictive_Model!$D$53,IF(N283="Documentary",Predictive_Model!$D$54,IF(N283="Drama",Predictive_Model!$D$55,IF(N283="Horror",Predictive_Model!$D$56,IF(N283="Romance",Predictive_Model!$D$57,IF(N283="Sci-Fi",Predictive_Model!$D$58,0)))))))))</f>
        <v>3.5402458330527115E-4</v>
      </c>
      <c r="V283" s="3" t="str">
        <f t="shared" si="46"/>
        <v>Low</v>
      </c>
      <c r="W283" s="6">
        <f t="shared" si="47"/>
        <v>6.3689022536618277E-3</v>
      </c>
      <c r="X283" s="3" t="str">
        <f t="shared" si="48"/>
        <v>Monitor</v>
      </c>
      <c r="Y283" s="3" t="str">
        <f t="shared" si="49"/>
        <v>OK</v>
      </c>
    </row>
    <row r="284" spans="1:25" x14ac:dyDescent="0.25">
      <c r="A284" s="3" t="str">
        <f>Raw_Data!A284</f>
        <v>14ab6691-c9c4-479d-b472-b54fad1ea99e</v>
      </c>
      <c r="B284" s="3">
        <f>Raw_Data!B284</f>
        <v>46</v>
      </c>
      <c r="C284" s="3" t="str">
        <f>Raw_Data!C284</f>
        <v>Female</v>
      </c>
      <c r="D284" s="3" t="str">
        <f>Raw_Data!D284</f>
        <v>Standard</v>
      </c>
      <c r="E284" s="3">
        <f>Raw_Data!E284</f>
        <v>41.63</v>
      </c>
      <c r="F284" s="3">
        <f>Raw_Data!F284</f>
        <v>46</v>
      </c>
      <c r="G284" s="3" t="str">
        <f>Raw_Data!G284</f>
        <v>South America</v>
      </c>
      <c r="H284" s="3" t="str">
        <f>Raw_Data!H284</f>
        <v>Tablet</v>
      </c>
      <c r="I284" s="3">
        <f>Raw_Data!I284</f>
        <v>13.99</v>
      </c>
      <c r="J284" s="3">
        <f>Raw_Data!J284</f>
        <v>0</v>
      </c>
      <c r="K284" s="3" t="str">
        <f>Raw_Data!K284</f>
        <v>Debit Card</v>
      </c>
      <c r="L284" s="3">
        <f>Raw_Data!L284</f>
        <v>4</v>
      </c>
      <c r="M284" s="3">
        <f>Raw_Data!M284</f>
        <v>0.89</v>
      </c>
      <c r="N284" s="3" t="str">
        <f>Raw_Data!N284</f>
        <v>Comedy</v>
      </c>
      <c r="O284" s="3" t="str">
        <f t="shared" si="40"/>
        <v>45-54</v>
      </c>
      <c r="P284" s="3" t="str">
        <f t="shared" si="41"/>
        <v>25-49h</v>
      </c>
      <c r="Q284" s="3" t="str">
        <f t="shared" si="42"/>
        <v>46-60d</v>
      </c>
      <c r="R284" s="3" t="str">
        <f t="shared" si="43"/>
        <v>Medium</v>
      </c>
      <c r="S284" s="3" t="str">
        <f t="shared" si="44"/>
        <v>Mid</v>
      </c>
      <c r="T284" s="3" t="str">
        <f t="shared" si="45"/>
        <v>Active</v>
      </c>
      <c r="U284" s="4">
        <f>1/(1+EXP(-(Predictive_Model!$B$5+((B284-Predictive_Model!$B$20)/Predictive_Model!$C$20)*Predictive_Model!$D$20+((E284-Predictive_Model!$B$21)/Predictive_Model!$C$21)*Predictive_Model!$D$21+((F284-Predictive_Model!$B$22)/Predictive_Model!$C$22)*Predictive_Model!$D$22+((I284-Predictive_Model!$B$23)/Predictive_Model!$C$23)*Predictive_Model!$D$23+((L284-Predictive_Model!$B$24)/Predictive_Model!$C$24)*Predictive_Model!$D$24+((M284-Predictive_Model!$B$25)/Predictive_Model!$C$25)*Predictive_Model!$D$25+IF(C284="Male",Predictive_Model!$D$31,IF(C284="Other",Predictive_Model!$D$32,0))+IF(D284="Premium",Predictive_Model!$D$34,IF(D284="Standard",Predictive_Model!$D$35,0))+IF(G284="Asia",Predictive_Model!$D$37,IF(G284="Europe",Predictive_Model!$D$38,IF(G284="North America",Predictive_Model!$D$39,IF(G284="Oceania",Predictive_Model!$D$40,IF(G284="South America",Predictive_Model!$D$41,0)))))+IF(H284="Laptop",Predictive_Model!$D$43,IF(H284="Mobile",Predictive_Model!$D$44,IF(H284="TV",Predictive_Model!$D$45,IF(H284="Tablet",Predictive_Model!$D$46,0))))+IF(K284="Crypto",Predictive_Model!$D$48,IF(K284="Debit Card",Predictive_Model!$D$49,IF(K284="Gift Card",Predictive_Model!$D$50,IF(K284="PayPal",Predictive_Model!$D$51,0))))+IF(N284="Comedy",Predictive_Model!$D$53,IF(N284="Documentary",Predictive_Model!$D$54,IF(N284="Drama",Predictive_Model!$D$55,IF(N284="Horror",Predictive_Model!$D$56,IF(N284="Romance",Predictive_Model!$D$57,IF(N284="Sci-Fi",Predictive_Model!$D$58,0)))))))))</f>
        <v>2.126205174700223E-3</v>
      </c>
      <c r="V284" s="3" t="str">
        <f t="shared" si="46"/>
        <v>Low</v>
      </c>
      <c r="W284" s="6">
        <f t="shared" si="47"/>
        <v>2.974561039405612E-2</v>
      </c>
      <c r="X284" s="3" t="str">
        <f t="shared" si="48"/>
        <v>Monitor</v>
      </c>
      <c r="Y284" s="3" t="str">
        <f t="shared" si="49"/>
        <v>OK</v>
      </c>
    </row>
    <row r="285" spans="1:25" x14ac:dyDescent="0.25">
      <c r="A285" s="3" t="str">
        <f>Raw_Data!A285</f>
        <v>32777b99-f320-4575-93f0-635af1cf0b43</v>
      </c>
      <c r="B285" s="3">
        <f>Raw_Data!B285</f>
        <v>35</v>
      </c>
      <c r="C285" s="3" t="str">
        <f>Raw_Data!C285</f>
        <v>Male</v>
      </c>
      <c r="D285" s="3" t="str">
        <f>Raw_Data!D285</f>
        <v>Premium</v>
      </c>
      <c r="E285" s="3">
        <f>Raw_Data!E285</f>
        <v>1.1100000000000001</v>
      </c>
      <c r="F285" s="3">
        <f>Raw_Data!F285</f>
        <v>13</v>
      </c>
      <c r="G285" s="3" t="str">
        <f>Raw_Data!G285</f>
        <v>South America</v>
      </c>
      <c r="H285" s="3" t="str">
        <f>Raw_Data!H285</f>
        <v>Mobile</v>
      </c>
      <c r="I285" s="3">
        <f>Raw_Data!I285</f>
        <v>17.989999999999998</v>
      </c>
      <c r="J285" s="3">
        <f>Raw_Data!J285</f>
        <v>0</v>
      </c>
      <c r="K285" s="3" t="str">
        <f>Raw_Data!K285</f>
        <v>Credit Card</v>
      </c>
      <c r="L285" s="3">
        <f>Raw_Data!L285</f>
        <v>4</v>
      </c>
      <c r="M285" s="3">
        <f>Raw_Data!M285</f>
        <v>0.08</v>
      </c>
      <c r="N285" s="3" t="str">
        <f>Raw_Data!N285</f>
        <v>Sci-Fi</v>
      </c>
      <c r="O285" s="3" t="str">
        <f t="shared" si="40"/>
        <v>35-44</v>
      </c>
      <c r="P285" s="3" t="str">
        <f t="shared" si="41"/>
        <v>&lt;10h</v>
      </c>
      <c r="Q285" s="3" t="str">
        <f t="shared" si="42"/>
        <v>8-21d</v>
      </c>
      <c r="R285" s="3" t="str">
        <f t="shared" si="43"/>
        <v>Medium</v>
      </c>
      <c r="S285" s="3" t="str">
        <f t="shared" si="44"/>
        <v>High</v>
      </c>
      <c r="T285" s="3" t="str">
        <f t="shared" si="45"/>
        <v>Active</v>
      </c>
      <c r="U285" s="4">
        <f>1/(1+EXP(-(Predictive_Model!$B$5+((B285-Predictive_Model!$B$20)/Predictive_Model!$C$20)*Predictive_Model!$D$20+((E285-Predictive_Model!$B$21)/Predictive_Model!$C$21)*Predictive_Model!$D$21+((F285-Predictive_Model!$B$22)/Predictive_Model!$C$22)*Predictive_Model!$D$22+((I285-Predictive_Model!$B$23)/Predictive_Model!$C$23)*Predictive_Model!$D$23+((L285-Predictive_Model!$B$24)/Predictive_Model!$C$24)*Predictive_Model!$D$24+((M285-Predictive_Model!$B$25)/Predictive_Model!$C$25)*Predictive_Model!$D$25+IF(C285="Male",Predictive_Model!$D$31,IF(C285="Other",Predictive_Model!$D$32,0))+IF(D285="Premium",Predictive_Model!$D$34,IF(D285="Standard",Predictive_Model!$D$35,0))+IF(G285="Asia",Predictive_Model!$D$37,IF(G285="Europe",Predictive_Model!$D$38,IF(G285="North America",Predictive_Model!$D$39,IF(G285="Oceania",Predictive_Model!$D$40,IF(G285="South America",Predictive_Model!$D$41,0)))))+IF(H285="Laptop",Predictive_Model!$D$43,IF(H285="Mobile",Predictive_Model!$D$44,IF(H285="TV",Predictive_Model!$D$45,IF(H285="Tablet",Predictive_Model!$D$46,0))))+IF(K285="Crypto",Predictive_Model!$D$48,IF(K285="Debit Card",Predictive_Model!$D$49,IF(K285="Gift Card",Predictive_Model!$D$50,IF(K285="PayPal",Predictive_Model!$D$51,0))))+IF(N285="Comedy",Predictive_Model!$D$53,IF(N285="Documentary",Predictive_Model!$D$54,IF(N285="Drama",Predictive_Model!$D$55,IF(N285="Horror",Predictive_Model!$D$56,IF(N285="Romance",Predictive_Model!$D$57,IF(N285="Sci-Fi",Predictive_Model!$D$58,0)))))))))</f>
        <v>0.89782698751610357</v>
      </c>
      <c r="V285" s="3" t="str">
        <f t="shared" si="46"/>
        <v>Critical</v>
      </c>
      <c r="W285" s="6">
        <f t="shared" si="47"/>
        <v>16.151907505414702</v>
      </c>
      <c r="X285" s="3" t="str">
        <f t="shared" si="48"/>
        <v>Priority 1</v>
      </c>
      <c r="Y285" s="3" t="str">
        <f t="shared" si="49"/>
        <v>OK</v>
      </c>
    </row>
    <row r="286" spans="1:25" x14ac:dyDescent="0.25">
      <c r="A286" s="3" t="str">
        <f>Raw_Data!A286</f>
        <v>baee1593-6034-48d7-8a84-7486c56e1563</v>
      </c>
      <c r="B286" s="3">
        <f>Raw_Data!B286</f>
        <v>50</v>
      </c>
      <c r="C286" s="3" t="str">
        <f>Raw_Data!C286</f>
        <v>Female</v>
      </c>
      <c r="D286" s="3" t="str">
        <f>Raw_Data!D286</f>
        <v>Premium</v>
      </c>
      <c r="E286" s="3">
        <f>Raw_Data!E286</f>
        <v>5.41</v>
      </c>
      <c r="F286" s="3">
        <f>Raw_Data!F286</f>
        <v>35</v>
      </c>
      <c r="G286" s="3" t="str">
        <f>Raw_Data!G286</f>
        <v>North America</v>
      </c>
      <c r="H286" s="3" t="str">
        <f>Raw_Data!H286</f>
        <v>Desktop</v>
      </c>
      <c r="I286" s="3">
        <f>Raw_Data!I286</f>
        <v>17.989999999999998</v>
      </c>
      <c r="J286" s="3">
        <f>Raw_Data!J286</f>
        <v>1</v>
      </c>
      <c r="K286" s="3" t="str">
        <f>Raw_Data!K286</f>
        <v>Gift Card</v>
      </c>
      <c r="L286" s="3">
        <f>Raw_Data!L286</f>
        <v>4</v>
      </c>
      <c r="M286" s="3">
        <f>Raw_Data!M286</f>
        <v>0.15</v>
      </c>
      <c r="N286" s="3" t="str">
        <f>Raw_Data!N286</f>
        <v>Action</v>
      </c>
      <c r="O286" s="3" t="str">
        <f t="shared" si="40"/>
        <v>45-54</v>
      </c>
      <c r="P286" s="3" t="str">
        <f t="shared" si="41"/>
        <v>&lt;10h</v>
      </c>
      <c r="Q286" s="3" t="str">
        <f t="shared" si="42"/>
        <v>22-45d</v>
      </c>
      <c r="R286" s="3" t="str">
        <f t="shared" si="43"/>
        <v>Medium</v>
      </c>
      <c r="S286" s="3" t="str">
        <f t="shared" si="44"/>
        <v>High</v>
      </c>
      <c r="T286" s="3" t="str">
        <f t="shared" si="45"/>
        <v>Churned</v>
      </c>
      <c r="U286" s="4">
        <f>1/(1+EXP(-(Predictive_Model!$B$5+((B286-Predictive_Model!$B$20)/Predictive_Model!$C$20)*Predictive_Model!$D$20+((E286-Predictive_Model!$B$21)/Predictive_Model!$C$21)*Predictive_Model!$D$21+((F286-Predictive_Model!$B$22)/Predictive_Model!$C$22)*Predictive_Model!$D$22+((I286-Predictive_Model!$B$23)/Predictive_Model!$C$23)*Predictive_Model!$D$23+((L286-Predictive_Model!$B$24)/Predictive_Model!$C$24)*Predictive_Model!$D$24+((M286-Predictive_Model!$B$25)/Predictive_Model!$C$25)*Predictive_Model!$D$25+IF(C286="Male",Predictive_Model!$D$31,IF(C286="Other",Predictive_Model!$D$32,0))+IF(D286="Premium",Predictive_Model!$D$34,IF(D286="Standard",Predictive_Model!$D$35,0))+IF(G286="Asia",Predictive_Model!$D$37,IF(G286="Europe",Predictive_Model!$D$38,IF(G286="North America",Predictive_Model!$D$39,IF(G286="Oceania",Predictive_Model!$D$40,IF(G286="South America",Predictive_Model!$D$41,0)))))+IF(H286="Laptop",Predictive_Model!$D$43,IF(H286="Mobile",Predictive_Model!$D$44,IF(H286="TV",Predictive_Model!$D$45,IF(H286="Tablet",Predictive_Model!$D$46,0))))+IF(K286="Crypto",Predictive_Model!$D$48,IF(K286="Debit Card",Predictive_Model!$D$49,IF(K286="Gift Card",Predictive_Model!$D$50,IF(K286="PayPal",Predictive_Model!$D$51,0))))+IF(N286="Comedy",Predictive_Model!$D$53,IF(N286="Documentary",Predictive_Model!$D$54,IF(N286="Drama",Predictive_Model!$D$55,IF(N286="Horror",Predictive_Model!$D$56,IF(N286="Romance",Predictive_Model!$D$57,IF(N286="Sci-Fi",Predictive_Model!$D$58,0)))))))))</f>
        <v>0.92409839171632446</v>
      </c>
      <c r="V286" s="3" t="str">
        <f t="shared" si="46"/>
        <v>Critical</v>
      </c>
      <c r="W286" s="6">
        <f t="shared" si="47"/>
        <v>17.989999999999998</v>
      </c>
      <c r="X286" s="3" t="str">
        <f t="shared" si="48"/>
        <v>Priority 1</v>
      </c>
      <c r="Y286" s="3" t="str">
        <f t="shared" si="49"/>
        <v>OK</v>
      </c>
    </row>
    <row r="287" spans="1:25" x14ac:dyDescent="0.25">
      <c r="A287" s="3" t="str">
        <f>Raw_Data!A287</f>
        <v>b81c0235-959b-4e73-af06-1a55896f1693</v>
      </c>
      <c r="B287" s="3">
        <f>Raw_Data!B287</f>
        <v>54</v>
      </c>
      <c r="C287" s="3" t="str">
        <f>Raw_Data!C287</f>
        <v>Female</v>
      </c>
      <c r="D287" s="3" t="str">
        <f>Raw_Data!D287</f>
        <v>Standard</v>
      </c>
      <c r="E287" s="3">
        <f>Raw_Data!E287</f>
        <v>11.79</v>
      </c>
      <c r="F287" s="3">
        <f>Raw_Data!F287</f>
        <v>39</v>
      </c>
      <c r="G287" s="3" t="str">
        <f>Raw_Data!G287</f>
        <v>Asia</v>
      </c>
      <c r="H287" s="3" t="str">
        <f>Raw_Data!H287</f>
        <v>Laptop</v>
      </c>
      <c r="I287" s="3">
        <f>Raw_Data!I287</f>
        <v>13.99</v>
      </c>
      <c r="J287" s="3">
        <f>Raw_Data!J287</f>
        <v>1</v>
      </c>
      <c r="K287" s="3" t="str">
        <f>Raw_Data!K287</f>
        <v>Debit Card</v>
      </c>
      <c r="L287" s="3">
        <f>Raw_Data!L287</f>
        <v>2</v>
      </c>
      <c r="M287" s="3">
        <f>Raw_Data!M287</f>
        <v>0.28999999999999998</v>
      </c>
      <c r="N287" s="3" t="str">
        <f>Raw_Data!N287</f>
        <v>Documentary</v>
      </c>
      <c r="O287" s="3" t="str">
        <f t="shared" si="40"/>
        <v>45-54</v>
      </c>
      <c r="P287" s="3" t="str">
        <f t="shared" si="41"/>
        <v>10-24h</v>
      </c>
      <c r="Q287" s="3" t="str">
        <f t="shared" si="42"/>
        <v>22-45d</v>
      </c>
      <c r="R287" s="3" t="str">
        <f t="shared" si="43"/>
        <v>Medium</v>
      </c>
      <c r="S287" s="3" t="str">
        <f t="shared" si="44"/>
        <v>Mid</v>
      </c>
      <c r="T287" s="3" t="str">
        <f t="shared" si="45"/>
        <v>Churned</v>
      </c>
      <c r="U287" s="4">
        <f>1/(1+EXP(-(Predictive_Model!$B$5+((B287-Predictive_Model!$B$20)/Predictive_Model!$C$20)*Predictive_Model!$D$20+((E287-Predictive_Model!$B$21)/Predictive_Model!$C$21)*Predictive_Model!$D$21+((F287-Predictive_Model!$B$22)/Predictive_Model!$C$22)*Predictive_Model!$D$22+((I287-Predictive_Model!$B$23)/Predictive_Model!$C$23)*Predictive_Model!$D$23+((L287-Predictive_Model!$B$24)/Predictive_Model!$C$24)*Predictive_Model!$D$24+((M287-Predictive_Model!$B$25)/Predictive_Model!$C$25)*Predictive_Model!$D$25+IF(C287="Male",Predictive_Model!$D$31,IF(C287="Other",Predictive_Model!$D$32,0))+IF(D287="Premium",Predictive_Model!$D$34,IF(D287="Standard",Predictive_Model!$D$35,0))+IF(G287="Asia",Predictive_Model!$D$37,IF(G287="Europe",Predictive_Model!$D$38,IF(G287="North America",Predictive_Model!$D$39,IF(G287="Oceania",Predictive_Model!$D$40,IF(G287="South America",Predictive_Model!$D$41,0)))))+IF(H287="Laptop",Predictive_Model!$D$43,IF(H287="Mobile",Predictive_Model!$D$44,IF(H287="TV",Predictive_Model!$D$45,IF(H287="Tablet",Predictive_Model!$D$46,0))))+IF(K287="Crypto",Predictive_Model!$D$48,IF(K287="Debit Card",Predictive_Model!$D$49,IF(K287="Gift Card",Predictive_Model!$D$50,IF(K287="PayPal",Predictive_Model!$D$51,0))))+IF(N287="Comedy",Predictive_Model!$D$53,IF(N287="Documentary",Predictive_Model!$D$54,IF(N287="Drama",Predictive_Model!$D$55,IF(N287="Horror",Predictive_Model!$D$56,IF(N287="Romance",Predictive_Model!$D$57,IF(N287="Sci-Fi",Predictive_Model!$D$58,0)))))))))</f>
        <v>0.96485492532740014</v>
      </c>
      <c r="V287" s="3" t="str">
        <f t="shared" si="46"/>
        <v>Critical</v>
      </c>
      <c r="W287" s="6">
        <f t="shared" si="47"/>
        <v>13.99</v>
      </c>
      <c r="X287" s="3" t="str">
        <f t="shared" si="48"/>
        <v>Priority 2</v>
      </c>
      <c r="Y287" s="3" t="str">
        <f t="shared" si="49"/>
        <v>OK</v>
      </c>
    </row>
    <row r="288" spans="1:25" x14ac:dyDescent="0.25">
      <c r="A288" s="3" t="str">
        <f>Raw_Data!A288</f>
        <v>314e27f7-020f-48a3-8914-5c0b51f67d00</v>
      </c>
      <c r="B288" s="3">
        <f>Raw_Data!B288</f>
        <v>27</v>
      </c>
      <c r="C288" s="3" t="str">
        <f>Raw_Data!C288</f>
        <v>Male</v>
      </c>
      <c r="D288" s="3" t="str">
        <f>Raw_Data!D288</f>
        <v>Standard</v>
      </c>
      <c r="E288" s="3">
        <f>Raw_Data!E288</f>
        <v>0.39</v>
      </c>
      <c r="F288" s="3">
        <f>Raw_Data!F288</f>
        <v>32</v>
      </c>
      <c r="G288" s="3" t="str">
        <f>Raw_Data!G288</f>
        <v>South America</v>
      </c>
      <c r="H288" s="3" t="str">
        <f>Raw_Data!H288</f>
        <v>Laptop</v>
      </c>
      <c r="I288" s="3">
        <f>Raw_Data!I288</f>
        <v>13.99</v>
      </c>
      <c r="J288" s="3">
        <f>Raw_Data!J288</f>
        <v>1</v>
      </c>
      <c r="K288" s="3" t="str">
        <f>Raw_Data!K288</f>
        <v>Gift Card</v>
      </c>
      <c r="L288" s="3">
        <f>Raw_Data!L288</f>
        <v>4</v>
      </c>
      <c r="M288" s="3">
        <f>Raw_Data!M288</f>
        <v>0.01</v>
      </c>
      <c r="N288" s="3" t="str">
        <f>Raw_Data!N288</f>
        <v>Action</v>
      </c>
      <c r="O288" s="3" t="str">
        <f t="shared" si="40"/>
        <v>25-34</v>
      </c>
      <c r="P288" s="3" t="str">
        <f t="shared" si="41"/>
        <v>&lt;10h</v>
      </c>
      <c r="Q288" s="3" t="str">
        <f t="shared" si="42"/>
        <v>22-45d</v>
      </c>
      <c r="R288" s="3" t="str">
        <f t="shared" si="43"/>
        <v>Medium</v>
      </c>
      <c r="S288" s="3" t="str">
        <f t="shared" si="44"/>
        <v>Mid</v>
      </c>
      <c r="T288" s="3" t="str">
        <f t="shared" si="45"/>
        <v>Churned</v>
      </c>
      <c r="U288" s="4">
        <f>1/(1+EXP(-(Predictive_Model!$B$5+((B288-Predictive_Model!$B$20)/Predictive_Model!$C$20)*Predictive_Model!$D$20+((E288-Predictive_Model!$B$21)/Predictive_Model!$C$21)*Predictive_Model!$D$21+((F288-Predictive_Model!$B$22)/Predictive_Model!$C$22)*Predictive_Model!$D$22+((I288-Predictive_Model!$B$23)/Predictive_Model!$C$23)*Predictive_Model!$D$23+((L288-Predictive_Model!$B$24)/Predictive_Model!$C$24)*Predictive_Model!$D$24+((M288-Predictive_Model!$B$25)/Predictive_Model!$C$25)*Predictive_Model!$D$25+IF(C288="Male",Predictive_Model!$D$31,IF(C288="Other",Predictive_Model!$D$32,0))+IF(D288="Premium",Predictive_Model!$D$34,IF(D288="Standard",Predictive_Model!$D$35,0))+IF(G288="Asia",Predictive_Model!$D$37,IF(G288="Europe",Predictive_Model!$D$38,IF(G288="North America",Predictive_Model!$D$39,IF(G288="Oceania",Predictive_Model!$D$40,IF(G288="South America",Predictive_Model!$D$41,0)))))+IF(H288="Laptop",Predictive_Model!$D$43,IF(H288="Mobile",Predictive_Model!$D$44,IF(H288="TV",Predictive_Model!$D$45,IF(H288="Tablet",Predictive_Model!$D$46,0))))+IF(K288="Crypto",Predictive_Model!$D$48,IF(K288="Debit Card",Predictive_Model!$D$49,IF(K288="Gift Card",Predictive_Model!$D$50,IF(K288="PayPal",Predictive_Model!$D$51,0))))+IF(N288="Comedy",Predictive_Model!$D$53,IF(N288="Documentary",Predictive_Model!$D$54,IF(N288="Drama",Predictive_Model!$D$55,IF(N288="Horror",Predictive_Model!$D$56,IF(N288="Romance",Predictive_Model!$D$57,IF(N288="Sci-Fi",Predictive_Model!$D$58,0)))))))))</f>
        <v>0.99616507442818492</v>
      </c>
      <c r="V288" s="3" t="str">
        <f t="shared" si="46"/>
        <v>Critical</v>
      </c>
      <c r="W288" s="6">
        <f t="shared" si="47"/>
        <v>13.99</v>
      </c>
      <c r="X288" s="3" t="str">
        <f t="shared" si="48"/>
        <v>Priority 2</v>
      </c>
      <c r="Y288" s="3" t="str">
        <f t="shared" si="49"/>
        <v>OK</v>
      </c>
    </row>
    <row r="289" spans="1:25" x14ac:dyDescent="0.25">
      <c r="A289" s="3" t="str">
        <f>Raw_Data!A289</f>
        <v>cb507a43-512e-4dec-be49-2489ad065c20</v>
      </c>
      <c r="B289" s="3">
        <f>Raw_Data!B289</f>
        <v>18</v>
      </c>
      <c r="C289" s="3" t="str">
        <f>Raw_Data!C289</f>
        <v>Male</v>
      </c>
      <c r="D289" s="3" t="str">
        <f>Raw_Data!D289</f>
        <v>Premium</v>
      </c>
      <c r="E289" s="3">
        <f>Raw_Data!E289</f>
        <v>0.97</v>
      </c>
      <c r="F289" s="3">
        <f>Raw_Data!F289</f>
        <v>9</v>
      </c>
      <c r="G289" s="3" t="str">
        <f>Raw_Data!G289</f>
        <v>Africa</v>
      </c>
      <c r="H289" s="3" t="str">
        <f>Raw_Data!H289</f>
        <v>Tablet</v>
      </c>
      <c r="I289" s="3">
        <f>Raw_Data!I289</f>
        <v>17.989999999999998</v>
      </c>
      <c r="J289" s="3">
        <f>Raw_Data!J289</f>
        <v>0</v>
      </c>
      <c r="K289" s="3" t="str">
        <f>Raw_Data!K289</f>
        <v>Debit Card</v>
      </c>
      <c r="L289" s="3">
        <f>Raw_Data!L289</f>
        <v>5</v>
      </c>
      <c r="M289" s="3">
        <f>Raw_Data!M289</f>
        <v>0.1</v>
      </c>
      <c r="N289" s="3" t="str">
        <f>Raw_Data!N289</f>
        <v>Sci-Fi</v>
      </c>
      <c r="O289" s="3" t="str">
        <f t="shared" si="40"/>
        <v>18-24</v>
      </c>
      <c r="P289" s="3" t="str">
        <f t="shared" si="41"/>
        <v>&lt;10h</v>
      </c>
      <c r="Q289" s="3" t="str">
        <f t="shared" si="42"/>
        <v>8-21d</v>
      </c>
      <c r="R289" s="3" t="str">
        <f t="shared" si="43"/>
        <v>Medium</v>
      </c>
      <c r="S289" s="3" t="str">
        <f t="shared" si="44"/>
        <v>High</v>
      </c>
      <c r="T289" s="3" t="str">
        <f t="shared" si="45"/>
        <v>Active</v>
      </c>
      <c r="U289" s="4">
        <f>1/(1+EXP(-(Predictive_Model!$B$5+((B289-Predictive_Model!$B$20)/Predictive_Model!$C$20)*Predictive_Model!$D$20+((E289-Predictive_Model!$B$21)/Predictive_Model!$C$21)*Predictive_Model!$D$21+((F289-Predictive_Model!$B$22)/Predictive_Model!$C$22)*Predictive_Model!$D$22+((I289-Predictive_Model!$B$23)/Predictive_Model!$C$23)*Predictive_Model!$D$23+((L289-Predictive_Model!$B$24)/Predictive_Model!$C$24)*Predictive_Model!$D$24+((M289-Predictive_Model!$B$25)/Predictive_Model!$C$25)*Predictive_Model!$D$25+IF(C289="Male",Predictive_Model!$D$31,IF(C289="Other",Predictive_Model!$D$32,0))+IF(D289="Premium",Predictive_Model!$D$34,IF(D289="Standard",Predictive_Model!$D$35,0))+IF(G289="Asia",Predictive_Model!$D$37,IF(G289="Europe",Predictive_Model!$D$38,IF(G289="North America",Predictive_Model!$D$39,IF(G289="Oceania",Predictive_Model!$D$40,IF(G289="South America",Predictive_Model!$D$41,0)))))+IF(H289="Laptop",Predictive_Model!$D$43,IF(H289="Mobile",Predictive_Model!$D$44,IF(H289="TV",Predictive_Model!$D$45,IF(H289="Tablet",Predictive_Model!$D$46,0))))+IF(K289="Crypto",Predictive_Model!$D$48,IF(K289="Debit Card",Predictive_Model!$D$49,IF(K289="Gift Card",Predictive_Model!$D$50,IF(K289="PayPal",Predictive_Model!$D$51,0))))+IF(N289="Comedy",Predictive_Model!$D$53,IF(N289="Documentary",Predictive_Model!$D$54,IF(N289="Drama",Predictive_Model!$D$55,IF(N289="Horror",Predictive_Model!$D$56,IF(N289="Romance",Predictive_Model!$D$57,IF(N289="Sci-Fi",Predictive_Model!$D$58,0)))))))))</f>
        <v>0.58977219457899888</v>
      </c>
      <c r="V289" s="3" t="str">
        <f t="shared" si="46"/>
        <v>High</v>
      </c>
      <c r="W289" s="6">
        <f t="shared" si="47"/>
        <v>10.610001780476189</v>
      </c>
      <c r="X289" s="3" t="str">
        <f t="shared" si="48"/>
        <v>Monitor</v>
      </c>
      <c r="Y289" s="3" t="str">
        <f t="shared" si="49"/>
        <v>OK</v>
      </c>
    </row>
    <row r="290" spans="1:25" x14ac:dyDescent="0.25">
      <c r="A290" s="3" t="str">
        <f>Raw_Data!A290</f>
        <v>505fa98f-6743-4996-abac-4dfadbf39cef</v>
      </c>
      <c r="B290" s="3">
        <f>Raw_Data!B290</f>
        <v>59</v>
      </c>
      <c r="C290" s="3" t="str">
        <f>Raw_Data!C290</f>
        <v>Female</v>
      </c>
      <c r="D290" s="3" t="str">
        <f>Raw_Data!D290</f>
        <v>Basic</v>
      </c>
      <c r="E290" s="3">
        <f>Raw_Data!E290</f>
        <v>4.16</v>
      </c>
      <c r="F290" s="3">
        <f>Raw_Data!F290</f>
        <v>25</v>
      </c>
      <c r="G290" s="3" t="str">
        <f>Raw_Data!G290</f>
        <v>Europe</v>
      </c>
      <c r="H290" s="3" t="str">
        <f>Raw_Data!H290</f>
        <v>Tablet</v>
      </c>
      <c r="I290" s="3">
        <f>Raw_Data!I290</f>
        <v>8.99</v>
      </c>
      <c r="J290" s="3">
        <f>Raw_Data!J290</f>
        <v>1</v>
      </c>
      <c r="K290" s="3" t="str">
        <f>Raw_Data!K290</f>
        <v>Crypto</v>
      </c>
      <c r="L290" s="3">
        <f>Raw_Data!L290</f>
        <v>2</v>
      </c>
      <c r="M290" s="3">
        <f>Raw_Data!M290</f>
        <v>0.16</v>
      </c>
      <c r="N290" s="3" t="str">
        <f>Raw_Data!N290</f>
        <v>Horror</v>
      </c>
      <c r="O290" s="3" t="str">
        <f t="shared" si="40"/>
        <v>55-70</v>
      </c>
      <c r="P290" s="3" t="str">
        <f t="shared" si="41"/>
        <v>&lt;10h</v>
      </c>
      <c r="Q290" s="3" t="str">
        <f t="shared" si="42"/>
        <v>22-45d</v>
      </c>
      <c r="R290" s="3" t="str">
        <f t="shared" si="43"/>
        <v>Medium</v>
      </c>
      <c r="S290" s="3" t="str">
        <f t="shared" si="44"/>
        <v>Low</v>
      </c>
      <c r="T290" s="3" t="str">
        <f t="shared" si="45"/>
        <v>Churned</v>
      </c>
      <c r="U290" s="4">
        <f>1/(1+EXP(-(Predictive_Model!$B$5+((B290-Predictive_Model!$B$20)/Predictive_Model!$C$20)*Predictive_Model!$D$20+((E290-Predictive_Model!$B$21)/Predictive_Model!$C$21)*Predictive_Model!$D$21+((F290-Predictive_Model!$B$22)/Predictive_Model!$C$22)*Predictive_Model!$D$22+((I290-Predictive_Model!$B$23)/Predictive_Model!$C$23)*Predictive_Model!$D$23+((L290-Predictive_Model!$B$24)/Predictive_Model!$C$24)*Predictive_Model!$D$24+((M290-Predictive_Model!$B$25)/Predictive_Model!$C$25)*Predictive_Model!$D$25+IF(C290="Male",Predictive_Model!$D$31,IF(C290="Other",Predictive_Model!$D$32,0))+IF(D290="Premium",Predictive_Model!$D$34,IF(D290="Standard",Predictive_Model!$D$35,0))+IF(G290="Asia",Predictive_Model!$D$37,IF(G290="Europe",Predictive_Model!$D$38,IF(G290="North America",Predictive_Model!$D$39,IF(G290="Oceania",Predictive_Model!$D$40,IF(G290="South America",Predictive_Model!$D$41,0)))))+IF(H290="Laptop",Predictive_Model!$D$43,IF(H290="Mobile",Predictive_Model!$D$44,IF(H290="TV",Predictive_Model!$D$45,IF(H290="Tablet",Predictive_Model!$D$46,0))))+IF(K290="Crypto",Predictive_Model!$D$48,IF(K290="Debit Card",Predictive_Model!$D$49,IF(K290="Gift Card",Predictive_Model!$D$50,IF(K290="PayPal",Predictive_Model!$D$51,0))))+IF(N290="Comedy",Predictive_Model!$D$53,IF(N290="Documentary",Predictive_Model!$D$54,IF(N290="Drama",Predictive_Model!$D$55,IF(N290="Horror",Predictive_Model!$D$56,IF(N290="Romance",Predictive_Model!$D$57,IF(N290="Sci-Fi",Predictive_Model!$D$58,0)))))))))</f>
        <v>0.99915782340197201</v>
      </c>
      <c r="V290" s="3" t="str">
        <f t="shared" si="46"/>
        <v>Critical</v>
      </c>
      <c r="W290" s="6">
        <f t="shared" si="47"/>
        <v>8.99</v>
      </c>
      <c r="X290" s="3" t="str">
        <f t="shared" si="48"/>
        <v>Priority 2</v>
      </c>
      <c r="Y290" s="3" t="str">
        <f t="shared" si="49"/>
        <v>OK</v>
      </c>
    </row>
    <row r="291" spans="1:25" x14ac:dyDescent="0.25">
      <c r="A291" s="3" t="str">
        <f>Raw_Data!A291</f>
        <v>b7842c18-8a7c-427d-985c-190fa574149d</v>
      </c>
      <c r="B291" s="3">
        <f>Raw_Data!B291</f>
        <v>37</v>
      </c>
      <c r="C291" s="3" t="str">
        <f>Raw_Data!C291</f>
        <v>Male</v>
      </c>
      <c r="D291" s="3" t="str">
        <f>Raw_Data!D291</f>
        <v>Premium</v>
      </c>
      <c r="E291" s="3">
        <f>Raw_Data!E291</f>
        <v>13.91</v>
      </c>
      <c r="F291" s="3">
        <f>Raw_Data!F291</f>
        <v>27</v>
      </c>
      <c r="G291" s="3" t="str">
        <f>Raw_Data!G291</f>
        <v>Asia</v>
      </c>
      <c r="H291" s="3" t="str">
        <f>Raw_Data!H291</f>
        <v>Laptop</v>
      </c>
      <c r="I291" s="3">
        <f>Raw_Data!I291</f>
        <v>17.989999999999998</v>
      </c>
      <c r="J291" s="3">
        <f>Raw_Data!J291</f>
        <v>0</v>
      </c>
      <c r="K291" s="3" t="str">
        <f>Raw_Data!K291</f>
        <v>PayPal</v>
      </c>
      <c r="L291" s="3">
        <f>Raw_Data!L291</f>
        <v>5</v>
      </c>
      <c r="M291" s="3">
        <f>Raw_Data!M291</f>
        <v>0.5</v>
      </c>
      <c r="N291" s="3" t="str">
        <f>Raw_Data!N291</f>
        <v>Comedy</v>
      </c>
      <c r="O291" s="3" t="str">
        <f t="shared" si="40"/>
        <v>35-44</v>
      </c>
      <c r="P291" s="3" t="str">
        <f t="shared" si="41"/>
        <v>10-24h</v>
      </c>
      <c r="Q291" s="3" t="str">
        <f t="shared" si="42"/>
        <v>22-45d</v>
      </c>
      <c r="R291" s="3" t="str">
        <f t="shared" si="43"/>
        <v>Medium</v>
      </c>
      <c r="S291" s="3" t="str">
        <f t="shared" si="44"/>
        <v>High</v>
      </c>
      <c r="T291" s="3" t="str">
        <f t="shared" si="45"/>
        <v>Active</v>
      </c>
      <c r="U291" s="4">
        <f>1/(1+EXP(-(Predictive_Model!$B$5+((B291-Predictive_Model!$B$20)/Predictive_Model!$C$20)*Predictive_Model!$D$20+((E291-Predictive_Model!$B$21)/Predictive_Model!$C$21)*Predictive_Model!$D$21+((F291-Predictive_Model!$B$22)/Predictive_Model!$C$22)*Predictive_Model!$D$22+((I291-Predictive_Model!$B$23)/Predictive_Model!$C$23)*Predictive_Model!$D$23+((L291-Predictive_Model!$B$24)/Predictive_Model!$C$24)*Predictive_Model!$D$24+((M291-Predictive_Model!$B$25)/Predictive_Model!$C$25)*Predictive_Model!$D$25+IF(C291="Male",Predictive_Model!$D$31,IF(C291="Other",Predictive_Model!$D$32,0))+IF(D291="Premium",Predictive_Model!$D$34,IF(D291="Standard",Predictive_Model!$D$35,0))+IF(G291="Asia",Predictive_Model!$D$37,IF(G291="Europe",Predictive_Model!$D$38,IF(G291="North America",Predictive_Model!$D$39,IF(G291="Oceania",Predictive_Model!$D$40,IF(G291="South America",Predictive_Model!$D$41,0)))))+IF(H291="Laptop",Predictive_Model!$D$43,IF(H291="Mobile",Predictive_Model!$D$44,IF(H291="TV",Predictive_Model!$D$45,IF(H291="Tablet",Predictive_Model!$D$46,0))))+IF(K291="Crypto",Predictive_Model!$D$48,IF(K291="Debit Card",Predictive_Model!$D$49,IF(K291="Gift Card",Predictive_Model!$D$50,IF(K291="PayPal",Predictive_Model!$D$51,0))))+IF(N291="Comedy",Predictive_Model!$D$53,IF(N291="Documentary",Predictive_Model!$D$54,IF(N291="Drama",Predictive_Model!$D$55,IF(N291="Horror",Predictive_Model!$D$56,IF(N291="Romance",Predictive_Model!$D$57,IF(N291="Sci-Fi",Predictive_Model!$D$58,0)))))))))</f>
        <v>2.9421436809743604E-2</v>
      </c>
      <c r="V291" s="3" t="str">
        <f t="shared" si="46"/>
        <v>Low</v>
      </c>
      <c r="W291" s="6">
        <f t="shared" si="47"/>
        <v>0.52929164820728736</v>
      </c>
      <c r="X291" s="3" t="str">
        <f t="shared" si="48"/>
        <v>Monitor</v>
      </c>
      <c r="Y291" s="3" t="str">
        <f t="shared" si="49"/>
        <v>OK</v>
      </c>
    </row>
    <row r="292" spans="1:25" x14ac:dyDescent="0.25">
      <c r="A292" s="3" t="str">
        <f>Raw_Data!A292</f>
        <v>51efc330-55c5-4b72-98ef-7bb6c3a82162</v>
      </c>
      <c r="B292" s="3">
        <f>Raw_Data!B292</f>
        <v>44</v>
      </c>
      <c r="C292" s="3" t="str">
        <f>Raw_Data!C292</f>
        <v>Female</v>
      </c>
      <c r="D292" s="3" t="str">
        <f>Raw_Data!D292</f>
        <v>Premium</v>
      </c>
      <c r="E292" s="3">
        <f>Raw_Data!E292</f>
        <v>3.73</v>
      </c>
      <c r="F292" s="3">
        <f>Raw_Data!F292</f>
        <v>49</v>
      </c>
      <c r="G292" s="3" t="str">
        <f>Raw_Data!G292</f>
        <v>Oceania</v>
      </c>
      <c r="H292" s="3" t="str">
        <f>Raw_Data!H292</f>
        <v>TV</v>
      </c>
      <c r="I292" s="3">
        <f>Raw_Data!I292</f>
        <v>17.989999999999998</v>
      </c>
      <c r="J292" s="3">
        <f>Raw_Data!J292</f>
        <v>1</v>
      </c>
      <c r="K292" s="3" t="str">
        <f>Raw_Data!K292</f>
        <v>Credit Card</v>
      </c>
      <c r="L292" s="3">
        <f>Raw_Data!L292</f>
        <v>5</v>
      </c>
      <c r="M292" s="3">
        <f>Raw_Data!M292</f>
        <v>7.0000000000000007E-2</v>
      </c>
      <c r="N292" s="3" t="str">
        <f>Raw_Data!N292</f>
        <v>Drama</v>
      </c>
      <c r="O292" s="3" t="str">
        <f t="shared" si="40"/>
        <v>35-44</v>
      </c>
      <c r="P292" s="3" t="str">
        <f t="shared" si="41"/>
        <v>&lt;10h</v>
      </c>
      <c r="Q292" s="3" t="str">
        <f t="shared" si="42"/>
        <v>46-60d</v>
      </c>
      <c r="R292" s="3" t="str">
        <f t="shared" si="43"/>
        <v>Low</v>
      </c>
      <c r="S292" s="3" t="str">
        <f t="shared" si="44"/>
        <v>High</v>
      </c>
      <c r="T292" s="3" t="str">
        <f t="shared" si="45"/>
        <v>Churned</v>
      </c>
      <c r="U292" s="4">
        <f>1/(1+EXP(-(Predictive_Model!$B$5+((B292-Predictive_Model!$B$20)/Predictive_Model!$C$20)*Predictive_Model!$D$20+((E292-Predictive_Model!$B$21)/Predictive_Model!$C$21)*Predictive_Model!$D$21+((F292-Predictive_Model!$B$22)/Predictive_Model!$C$22)*Predictive_Model!$D$22+((I292-Predictive_Model!$B$23)/Predictive_Model!$C$23)*Predictive_Model!$D$23+((L292-Predictive_Model!$B$24)/Predictive_Model!$C$24)*Predictive_Model!$D$24+((M292-Predictive_Model!$B$25)/Predictive_Model!$C$25)*Predictive_Model!$D$25+IF(C292="Male",Predictive_Model!$D$31,IF(C292="Other",Predictive_Model!$D$32,0))+IF(D292="Premium",Predictive_Model!$D$34,IF(D292="Standard",Predictive_Model!$D$35,0))+IF(G292="Asia",Predictive_Model!$D$37,IF(G292="Europe",Predictive_Model!$D$38,IF(G292="North America",Predictive_Model!$D$39,IF(G292="Oceania",Predictive_Model!$D$40,IF(G292="South America",Predictive_Model!$D$41,0)))))+IF(H292="Laptop",Predictive_Model!$D$43,IF(H292="Mobile",Predictive_Model!$D$44,IF(H292="TV",Predictive_Model!$D$45,IF(H292="Tablet",Predictive_Model!$D$46,0))))+IF(K292="Crypto",Predictive_Model!$D$48,IF(K292="Debit Card",Predictive_Model!$D$49,IF(K292="Gift Card",Predictive_Model!$D$50,IF(K292="PayPal",Predictive_Model!$D$51,0))))+IF(N292="Comedy",Predictive_Model!$D$53,IF(N292="Documentary",Predictive_Model!$D$54,IF(N292="Drama",Predictive_Model!$D$55,IF(N292="Horror",Predictive_Model!$D$56,IF(N292="Romance",Predictive_Model!$D$57,IF(N292="Sci-Fi",Predictive_Model!$D$58,0)))))))))</f>
        <v>0.97627935994002468</v>
      </c>
      <c r="V292" s="3" t="str">
        <f t="shared" si="46"/>
        <v>Critical</v>
      </c>
      <c r="W292" s="6">
        <f t="shared" si="47"/>
        <v>17.989999999999998</v>
      </c>
      <c r="X292" s="3" t="str">
        <f t="shared" si="48"/>
        <v>Priority 1</v>
      </c>
      <c r="Y292" s="3" t="str">
        <f t="shared" si="49"/>
        <v>OK</v>
      </c>
    </row>
    <row r="293" spans="1:25" x14ac:dyDescent="0.25">
      <c r="A293" s="3" t="str">
        <f>Raw_Data!A293</f>
        <v>d798a26c-3ede-4a44-b16a-a49c50e8f053</v>
      </c>
      <c r="B293" s="3">
        <f>Raw_Data!B293</f>
        <v>28</v>
      </c>
      <c r="C293" s="3" t="str">
        <f>Raw_Data!C293</f>
        <v>Male</v>
      </c>
      <c r="D293" s="3" t="str">
        <f>Raw_Data!D293</f>
        <v>Standard</v>
      </c>
      <c r="E293" s="3">
        <f>Raw_Data!E293</f>
        <v>10.91</v>
      </c>
      <c r="F293" s="3">
        <f>Raw_Data!F293</f>
        <v>16</v>
      </c>
      <c r="G293" s="3" t="str">
        <f>Raw_Data!G293</f>
        <v>North America</v>
      </c>
      <c r="H293" s="3" t="str">
        <f>Raw_Data!H293</f>
        <v>Tablet</v>
      </c>
      <c r="I293" s="3">
        <f>Raw_Data!I293</f>
        <v>13.99</v>
      </c>
      <c r="J293" s="3">
        <f>Raw_Data!J293</f>
        <v>0</v>
      </c>
      <c r="K293" s="3" t="str">
        <f>Raw_Data!K293</f>
        <v>Debit Card</v>
      </c>
      <c r="L293" s="3">
        <f>Raw_Data!L293</f>
        <v>4</v>
      </c>
      <c r="M293" s="3">
        <f>Raw_Data!M293</f>
        <v>0.64</v>
      </c>
      <c r="N293" s="3" t="str">
        <f>Raw_Data!N293</f>
        <v>Drama</v>
      </c>
      <c r="O293" s="3" t="str">
        <f t="shared" si="40"/>
        <v>25-34</v>
      </c>
      <c r="P293" s="3" t="str">
        <f t="shared" si="41"/>
        <v>10-24h</v>
      </c>
      <c r="Q293" s="3" t="str">
        <f t="shared" si="42"/>
        <v>8-21d</v>
      </c>
      <c r="R293" s="3" t="str">
        <f t="shared" si="43"/>
        <v>Medium</v>
      </c>
      <c r="S293" s="3" t="str">
        <f t="shared" si="44"/>
        <v>Mid</v>
      </c>
      <c r="T293" s="3" t="str">
        <f t="shared" si="45"/>
        <v>Active</v>
      </c>
      <c r="U293" s="4">
        <f>1/(1+EXP(-(Predictive_Model!$B$5+((B293-Predictive_Model!$B$20)/Predictive_Model!$C$20)*Predictive_Model!$D$20+((E293-Predictive_Model!$B$21)/Predictive_Model!$C$21)*Predictive_Model!$D$21+((F293-Predictive_Model!$B$22)/Predictive_Model!$C$22)*Predictive_Model!$D$22+((I293-Predictive_Model!$B$23)/Predictive_Model!$C$23)*Predictive_Model!$D$23+((L293-Predictive_Model!$B$24)/Predictive_Model!$C$24)*Predictive_Model!$D$24+((M293-Predictive_Model!$B$25)/Predictive_Model!$C$25)*Predictive_Model!$D$25+IF(C293="Male",Predictive_Model!$D$31,IF(C293="Other",Predictive_Model!$D$32,0))+IF(D293="Premium",Predictive_Model!$D$34,IF(D293="Standard",Predictive_Model!$D$35,0))+IF(G293="Asia",Predictive_Model!$D$37,IF(G293="Europe",Predictive_Model!$D$38,IF(G293="North America",Predictive_Model!$D$39,IF(G293="Oceania",Predictive_Model!$D$40,IF(G293="South America",Predictive_Model!$D$41,0)))))+IF(H293="Laptop",Predictive_Model!$D$43,IF(H293="Mobile",Predictive_Model!$D$44,IF(H293="TV",Predictive_Model!$D$45,IF(H293="Tablet",Predictive_Model!$D$46,0))))+IF(K293="Crypto",Predictive_Model!$D$48,IF(K293="Debit Card",Predictive_Model!$D$49,IF(K293="Gift Card",Predictive_Model!$D$50,IF(K293="PayPal",Predictive_Model!$D$51,0))))+IF(N293="Comedy",Predictive_Model!$D$53,IF(N293="Documentary",Predictive_Model!$D$54,IF(N293="Drama",Predictive_Model!$D$55,IF(N293="Horror",Predictive_Model!$D$56,IF(N293="Romance",Predictive_Model!$D$57,IF(N293="Sci-Fi",Predictive_Model!$D$58,0)))))))))</f>
        <v>0.47572649618189622</v>
      </c>
      <c r="V293" s="3" t="str">
        <f t="shared" si="46"/>
        <v>Medium</v>
      </c>
      <c r="W293" s="6">
        <f t="shared" si="47"/>
        <v>6.6554136815847285</v>
      </c>
      <c r="X293" s="3" t="str">
        <f t="shared" si="48"/>
        <v>Monitor</v>
      </c>
      <c r="Y293" s="3" t="str">
        <f t="shared" si="49"/>
        <v>OK</v>
      </c>
    </row>
    <row r="294" spans="1:25" x14ac:dyDescent="0.25">
      <c r="A294" s="3" t="str">
        <f>Raw_Data!A294</f>
        <v>7b5ec85e-2ca0-4c16-a1d2-daa5e187fc5c</v>
      </c>
      <c r="B294" s="3">
        <f>Raw_Data!B294</f>
        <v>23</v>
      </c>
      <c r="C294" s="3" t="str">
        <f>Raw_Data!C294</f>
        <v>Other</v>
      </c>
      <c r="D294" s="3" t="str">
        <f>Raw_Data!D294</f>
        <v>Premium</v>
      </c>
      <c r="E294" s="3">
        <f>Raw_Data!E294</f>
        <v>5.56</v>
      </c>
      <c r="F294" s="3">
        <f>Raw_Data!F294</f>
        <v>53</v>
      </c>
      <c r="G294" s="3" t="str">
        <f>Raw_Data!G294</f>
        <v>Europe</v>
      </c>
      <c r="H294" s="3" t="str">
        <f>Raw_Data!H294</f>
        <v>Laptop</v>
      </c>
      <c r="I294" s="3">
        <f>Raw_Data!I294</f>
        <v>17.989999999999998</v>
      </c>
      <c r="J294" s="3">
        <f>Raw_Data!J294</f>
        <v>1</v>
      </c>
      <c r="K294" s="3" t="str">
        <f>Raw_Data!K294</f>
        <v>Credit Card</v>
      </c>
      <c r="L294" s="3">
        <f>Raw_Data!L294</f>
        <v>1</v>
      </c>
      <c r="M294" s="3">
        <f>Raw_Data!M294</f>
        <v>0.1</v>
      </c>
      <c r="N294" s="3" t="str">
        <f>Raw_Data!N294</f>
        <v>Romance</v>
      </c>
      <c r="O294" s="3" t="str">
        <f t="shared" si="40"/>
        <v>18-24</v>
      </c>
      <c r="P294" s="3" t="str">
        <f t="shared" si="41"/>
        <v>&lt;10h</v>
      </c>
      <c r="Q294" s="3" t="str">
        <f t="shared" si="42"/>
        <v>46-60d</v>
      </c>
      <c r="R294" s="3" t="str">
        <f t="shared" si="43"/>
        <v>Low</v>
      </c>
      <c r="S294" s="3" t="str">
        <f t="shared" si="44"/>
        <v>High</v>
      </c>
      <c r="T294" s="3" t="str">
        <f t="shared" si="45"/>
        <v>Churned</v>
      </c>
      <c r="U294" s="4">
        <f>1/(1+EXP(-(Predictive_Model!$B$5+((B294-Predictive_Model!$B$20)/Predictive_Model!$C$20)*Predictive_Model!$D$20+((E294-Predictive_Model!$B$21)/Predictive_Model!$C$21)*Predictive_Model!$D$21+((F294-Predictive_Model!$B$22)/Predictive_Model!$C$22)*Predictive_Model!$D$22+((I294-Predictive_Model!$B$23)/Predictive_Model!$C$23)*Predictive_Model!$D$23+((L294-Predictive_Model!$B$24)/Predictive_Model!$C$24)*Predictive_Model!$D$24+((M294-Predictive_Model!$B$25)/Predictive_Model!$C$25)*Predictive_Model!$D$25+IF(C294="Male",Predictive_Model!$D$31,IF(C294="Other",Predictive_Model!$D$32,0))+IF(D294="Premium",Predictive_Model!$D$34,IF(D294="Standard",Predictive_Model!$D$35,0))+IF(G294="Asia",Predictive_Model!$D$37,IF(G294="Europe",Predictive_Model!$D$38,IF(G294="North America",Predictive_Model!$D$39,IF(G294="Oceania",Predictive_Model!$D$40,IF(G294="South America",Predictive_Model!$D$41,0)))))+IF(H294="Laptop",Predictive_Model!$D$43,IF(H294="Mobile",Predictive_Model!$D$44,IF(H294="TV",Predictive_Model!$D$45,IF(H294="Tablet",Predictive_Model!$D$46,0))))+IF(K294="Crypto",Predictive_Model!$D$48,IF(K294="Debit Card",Predictive_Model!$D$49,IF(K294="Gift Card",Predictive_Model!$D$50,IF(K294="PayPal",Predictive_Model!$D$51,0))))+IF(N294="Comedy",Predictive_Model!$D$53,IF(N294="Documentary",Predictive_Model!$D$54,IF(N294="Drama",Predictive_Model!$D$55,IF(N294="Horror",Predictive_Model!$D$56,IF(N294="Romance",Predictive_Model!$D$57,IF(N294="Sci-Fi",Predictive_Model!$D$58,0)))))))))</f>
        <v>0.99875419194124992</v>
      </c>
      <c r="V294" s="3" t="str">
        <f t="shared" si="46"/>
        <v>Critical</v>
      </c>
      <c r="W294" s="6">
        <f t="shared" si="47"/>
        <v>17.989999999999998</v>
      </c>
      <c r="X294" s="3" t="str">
        <f t="shared" si="48"/>
        <v>Priority 1</v>
      </c>
      <c r="Y294" s="3" t="str">
        <f t="shared" si="49"/>
        <v>OK</v>
      </c>
    </row>
    <row r="295" spans="1:25" x14ac:dyDescent="0.25">
      <c r="A295" s="3" t="str">
        <f>Raw_Data!A295</f>
        <v>10424d23-f638-4f9b-b107-3a3fc714ebdb</v>
      </c>
      <c r="B295" s="3">
        <f>Raw_Data!B295</f>
        <v>58</v>
      </c>
      <c r="C295" s="3" t="str">
        <f>Raw_Data!C295</f>
        <v>Other</v>
      </c>
      <c r="D295" s="3" t="str">
        <f>Raw_Data!D295</f>
        <v>Premium</v>
      </c>
      <c r="E295" s="3">
        <f>Raw_Data!E295</f>
        <v>4.04</v>
      </c>
      <c r="F295" s="3">
        <f>Raw_Data!F295</f>
        <v>19</v>
      </c>
      <c r="G295" s="3" t="str">
        <f>Raw_Data!G295</f>
        <v>Asia</v>
      </c>
      <c r="H295" s="3" t="str">
        <f>Raw_Data!H295</f>
        <v>Mobile</v>
      </c>
      <c r="I295" s="3">
        <f>Raw_Data!I295</f>
        <v>17.989999999999998</v>
      </c>
      <c r="J295" s="3">
        <f>Raw_Data!J295</f>
        <v>0</v>
      </c>
      <c r="K295" s="3" t="str">
        <f>Raw_Data!K295</f>
        <v>Credit Card</v>
      </c>
      <c r="L295" s="3">
        <f>Raw_Data!L295</f>
        <v>4</v>
      </c>
      <c r="M295" s="3">
        <f>Raw_Data!M295</f>
        <v>0.2</v>
      </c>
      <c r="N295" s="3" t="str">
        <f>Raw_Data!N295</f>
        <v>Romance</v>
      </c>
      <c r="O295" s="3" t="str">
        <f t="shared" si="40"/>
        <v>55-70</v>
      </c>
      <c r="P295" s="3" t="str">
        <f t="shared" si="41"/>
        <v>&lt;10h</v>
      </c>
      <c r="Q295" s="3" t="str">
        <f t="shared" si="42"/>
        <v>8-21d</v>
      </c>
      <c r="R295" s="3" t="str">
        <f t="shared" si="43"/>
        <v>Medium</v>
      </c>
      <c r="S295" s="3" t="str">
        <f t="shared" si="44"/>
        <v>High</v>
      </c>
      <c r="T295" s="3" t="str">
        <f t="shared" si="45"/>
        <v>Active</v>
      </c>
      <c r="U295" s="4">
        <f>1/(1+EXP(-(Predictive_Model!$B$5+((B295-Predictive_Model!$B$20)/Predictive_Model!$C$20)*Predictive_Model!$D$20+((E295-Predictive_Model!$B$21)/Predictive_Model!$C$21)*Predictive_Model!$D$21+((F295-Predictive_Model!$B$22)/Predictive_Model!$C$22)*Predictive_Model!$D$22+((I295-Predictive_Model!$B$23)/Predictive_Model!$C$23)*Predictive_Model!$D$23+((L295-Predictive_Model!$B$24)/Predictive_Model!$C$24)*Predictive_Model!$D$24+((M295-Predictive_Model!$B$25)/Predictive_Model!$C$25)*Predictive_Model!$D$25+IF(C295="Male",Predictive_Model!$D$31,IF(C295="Other",Predictive_Model!$D$32,0))+IF(D295="Premium",Predictive_Model!$D$34,IF(D295="Standard",Predictive_Model!$D$35,0))+IF(G295="Asia",Predictive_Model!$D$37,IF(G295="Europe",Predictive_Model!$D$38,IF(G295="North America",Predictive_Model!$D$39,IF(G295="Oceania",Predictive_Model!$D$40,IF(G295="South America",Predictive_Model!$D$41,0)))))+IF(H295="Laptop",Predictive_Model!$D$43,IF(H295="Mobile",Predictive_Model!$D$44,IF(H295="TV",Predictive_Model!$D$45,IF(H295="Tablet",Predictive_Model!$D$46,0))))+IF(K295="Crypto",Predictive_Model!$D$48,IF(K295="Debit Card",Predictive_Model!$D$49,IF(K295="Gift Card",Predictive_Model!$D$50,IF(K295="PayPal",Predictive_Model!$D$51,0))))+IF(N295="Comedy",Predictive_Model!$D$53,IF(N295="Documentary",Predictive_Model!$D$54,IF(N295="Drama",Predictive_Model!$D$55,IF(N295="Horror",Predictive_Model!$D$56,IF(N295="Romance",Predictive_Model!$D$57,IF(N295="Sci-Fi",Predictive_Model!$D$58,0)))))))))</f>
        <v>0.83985482828069546</v>
      </c>
      <c r="V295" s="3" t="str">
        <f t="shared" si="46"/>
        <v>Critical</v>
      </c>
      <c r="W295" s="6">
        <f t="shared" si="47"/>
        <v>15.108988360769709</v>
      </c>
      <c r="X295" s="3" t="str">
        <f t="shared" si="48"/>
        <v>Priority 1</v>
      </c>
      <c r="Y295" s="3" t="str">
        <f t="shared" si="49"/>
        <v>OK</v>
      </c>
    </row>
    <row r="296" spans="1:25" x14ac:dyDescent="0.25">
      <c r="A296" s="3" t="str">
        <f>Raw_Data!A296</f>
        <v>318b785e-376e-47cc-bf21-95b314654f83</v>
      </c>
      <c r="B296" s="3">
        <f>Raw_Data!B296</f>
        <v>23</v>
      </c>
      <c r="C296" s="3" t="str">
        <f>Raw_Data!C296</f>
        <v>Female</v>
      </c>
      <c r="D296" s="3" t="str">
        <f>Raw_Data!D296</f>
        <v>Standard</v>
      </c>
      <c r="E296" s="3">
        <f>Raw_Data!E296</f>
        <v>0.13</v>
      </c>
      <c r="F296" s="3">
        <f>Raw_Data!F296</f>
        <v>48</v>
      </c>
      <c r="G296" s="3" t="str">
        <f>Raw_Data!G296</f>
        <v>Europe</v>
      </c>
      <c r="H296" s="3" t="str">
        <f>Raw_Data!H296</f>
        <v>Laptop</v>
      </c>
      <c r="I296" s="3">
        <f>Raw_Data!I296</f>
        <v>13.99</v>
      </c>
      <c r="J296" s="3">
        <f>Raw_Data!J296</f>
        <v>1</v>
      </c>
      <c r="K296" s="3" t="str">
        <f>Raw_Data!K296</f>
        <v>Crypto</v>
      </c>
      <c r="L296" s="3">
        <f>Raw_Data!L296</f>
        <v>5</v>
      </c>
      <c r="M296" s="3">
        <f>Raw_Data!M296</f>
        <v>0</v>
      </c>
      <c r="N296" s="3" t="str">
        <f>Raw_Data!N296</f>
        <v>Sci-Fi</v>
      </c>
      <c r="O296" s="3" t="str">
        <f t="shared" si="40"/>
        <v>18-24</v>
      </c>
      <c r="P296" s="3" t="str">
        <f t="shared" si="41"/>
        <v>&lt;10h</v>
      </c>
      <c r="Q296" s="3" t="str">
        <f t="shared" si="42"/>
        <v>46-60d</v>
      </c>
      <c r="R296" s="3" t="str">
        <f t="shared" si="43"/>
        <v>Low</v>
      </c>
      <c r="S296" s="3" t="str">
        <f t="shared" si="44"/>
        <v>Mid</v>
      </c>
      <c r="T296" s="3" t="str">
        <f t="shared" si="45"/>
        <v>Churned</v>
      </c>
      <c r="U296" s="4">
        <f>1/(1+EXP(-(Predictive_Model!$B$5+((B296-Predictive_Model!$B$20)/Predictive_Model!$C$20)*Predictive_Model!$D$20+((E296-Predictive_Model!$B$21)/Predictive_Model!$C$21)*Predictive_Model!$D$21+((F296-Predictive_Model!$B$22)/Predictive_Model!$C$22)*Predictive_Model!$D$22+((I296-Predictive_Model!$B$23)/Predictive_Model!$C$23)*Predictive_Model!$D$23+((L296-Predictive_Model!$B$24)/Predictive_Model!$C$24)*Predictive_Model!$D$24+((M296-Predictive_Model!$B$25)/Predictive_Model!$C$25)*Predictive_Model!$D$25+IF(C296="Male",Predictive_Model!$D$31,IF(C296="Other",Predictive_Model!$D$32,0))+IF(D296="Premium",Predictive_Model!$D$34,IF(D296="Standard",Predictive_Model!$D$35,0))+IF(G296="Asia",Predictive_Model!$D$37,IF(G296="Europe",Predictive_Model!$D$38,IF(G296="North America",Predictive_Model!$D$39,IF(G296="Oceania",Predictive_Model!$D$40,IF(G296="South America",Predictive_Model!$D$41,0)))))+IF(H296="Laptop",Predictive_Model!$D$43,IF(H296="Mobile",Predictive_Model!$D$44,IF(H296="TV",Predictive_Model!$D$45,IF(H296="Tablet",Predictive_Model!$D$46,0))))+IF(K296="Crypto",Predictive_Model!$D$48,IF(K296="Debit Card",Predictive_Model!$D$49,IF(K296="Gift Card",Predictive_Model!$D$50,IF(K296="PayPal",Predictive_Model!$D$51,0))))+IF(N296="Comedy",Predictive_Model!$D$53,IF(N296="Documentary",Predictive_Model!$D$54,IF(N296="Drama",Predictive_Model!$D$55,IF(N296="Horror",Predictive_Model!$D$56,IF(N296="Romance",Predictive_Model!$D$57,IF(N296="Sci-Fi",Predictive_Model!$D$58,0)))))))))</f>
        <v>0.99877750697196377</v>
      </c>
      <c r="V296" s="3" t="str">
        <f t="shared" si="46"/>
        <v>Critical</v>
      </c>
      <c r="W296" s="6">
        <f t="shared" si="47"/>
        <v>13.99</v>
      </c>
      <c r="X296" s="3" t="str">
        <f t="shared" si="48"/>
        <v>Priority 2</v>
      </c>
      <c r="Y296" s="3" t="str">
        <f t="shared" si="49"/>
        <v>OK</v>
      </c>
    </row>
    <row r="297" spans="1:25" x14ac:dyDescent="0.25">
      <c r="A297" s="3" t="str">
        <f>Raw_Data!A297</f>
        <v>844f557e-b944-4ca0-aa50-1ce827d8bcb8</v>
      </c>
      <c r="B297" s="3">
        <f>Raw_Data!B297</f>
        <v>36</v>
      </c>
      <c r="C297" s="3" t="str">
        <f>Raw_Data!C297</f>
        <v>Female</v>
      </c>
      <c r="D297" s="3" t="str">
        <f>Raw_Data!D297</f>
        <v>Basic</v>
      </c>
      <c r="E297" s="3">
        <f>Raw_Data!E297</f>
        <v>20.03</v>
      </c>
      <c r="F297" s="3">
        <f>Raw_Data!F297</f>
        <v>16</v>
      </c>
      <c r="G297" s="3" t="str">
        <f>Raw_Data!G297</f>
        <v>Africa</v>
      </c>
      <c r="H297" s="3" t="str">
        <f>Raw_Data!H297</f>
        <v>Desktop</v>
      </c>
      <c r="I297" s="3">
        <f>Raw_Data!I297</f>
        <v>8.99</v>
      </c>
      <c r="J297" s="3">
        <f>Raw_Data!J297</f>
        <v>0</v>
      </c>
      <c r="K297" s="3" t="str">
        <f>Raw_Data!K297</f>
        <v>Debit Card</v>
      </c>
      <c r="L297" s="3">
        <f>Raw_Data!L297</f>
        <v>5</v>
      </c>
      <c r="M297" s="3">
        <f>Raw_Data!M297</f>
        <v>1.18</v>
      </c>
      <c r="N297" s="3" t="str">
        <f>Raw_Data!N297</f>
        <v>Comedy</v>
      </c>
      <c r="O297" s="3" t="str">
        <f t="shared" si="40"/>
        <v>35-44</v>
      </c>
      <c r="P297" s="3" t="str">
        <f t="shared" si="41"/>
        <v>10-24h</v>
      </c>
      <c r="Q297" s="3" t="str">
        <f t="shared" si="42"/>
        <v>8-21d</v>
      </c>
      <c r="R297" s="3" t="str">
        <f t="shared" si="43"/>
        <v>Medium</v>
      </c>
      <c r="S297" s="3" t="str">
        <f t="shared" si="44"/>
        <v>Low</v>
      </c>
      <c r="T297" s="3" t="str">
        <f t="shared" si="45"/>
        <v>Active</v>
      </c>
      <c r="U297" s="4">
        <f>1/(1+EXP(-(Predictive_Model!$B$5+((B297-Predictive_Model!$B$20)/Predictive_Model!$C$20)*Predictive_Model!$D$20+((E297-Predictive_Model!$B$21)/Predictive_Model!$C$21)*Predictive_Model!$D$21+((F297-Predictive_Model!$B$22)/Predictive_Model!$C$22)*Predictive_Model!$D$22+((I297-Predictive_Model!$B$23)/Predictive_Model!$C$23)*Predictive_Model!$D$23+((L297-Predictive_Model!$B$24)/Predictive_Model!$C$24)*Predictive_Model!$D$24+((M297-Predictive_Model!$B$25)/Predictive_Model!$C$25)*Predictive_Model!$D$25+IF(C297="Male",Predictive_Model!$D$31,IF(C297="Other",Predictive_Model!$D$32,0))+IF(D297="Premium",Predictive_Model!$D$34,IF(D297="Standard",Predictive_Model!$D$35,0))+IF(G297="Asia",Predictive_Model!$D$37,IF(G297="Europe",Predictive_Model!$D$38,IF(G297="North America",Predictive_Model!$D$39,IF(G297="Oceania",Predictive_Model!$D$40,IF(G297="South America",Predictive_Model!$D$41,0)))))+IF(H297="Laptop",Predictive_Model!$D$43,IF(H297="Mobile",Predictive_Model!$D$44,IF(H297="TV",Predictive_Model!$D$45,IF(H297="Tablet",Predictive_Model!$D$46,0))))+IF(K297="Crypto",Predictive_Model!$D$48,IF(K297="Debit Card",Predictive_Model!$D$49,IF(K297="Gift Card",Predictive_Model!$D$50,IF(K297="PayPal",Predictive_Model!$D$51,0))))+IF(N297="Comedy",Predictive_Model!$D$53,IF(N297="Documentary",Predictive_Model!$D$54,IF(N297="Drama",Predictive_Model!$D$55,IF(N297="Horror",Predictive_Model!$D$56,IF(N297="Romance",Predictive_Model!$D$57,IF(N297="Sci-Fi",Predictive_Model!$D$58,0)))))))))</f>
        <v>6.9386837441631505E-3</v>
      </c>
      <c r="V297" s="3" t="str">
        <f t="shared" si="46"/>
        <v>Low</v>
      </c>
      <c r="W297" s="6">
        <f t="shared" si="47"/>
        <v>6.2378766860026726E-2</v>
      </c>
      <c r="X297" s="3" t="str">
        <f t="shared" si="48"/>
        <v>Monitor</v>
      </c>
      <c r="Y297" s="3" t="str">
        <f t="shared" si="49"/>
        <v>OK</v>
      </c>
    </row>
    <row r="298" spans="1:25" x14ac:dyDescent="0.25">
      <c r="A298" s="3" t="str">
        <f>Raw_Data!A298</f>
        <v>03e51425-ede3-4da6-9769-2ac43a43a6c8</v>
      </c>
      <c r="B298" s="3">
        <f>Raw_Data!B298</f>
        <v>37</v>
      </c>
      <c r="C298" s="3" t="str">
        <f>Raw_Data!C298</f>
        <v>Other</v>
      </c>
      <c r="D298" s="3" t="str">
        <f>Raw_Data!D298</f>
        <v>Basic</v>
      </c>
      <c r="E298" s="3">
        <f>Raw_Data!E298</f>
        <v>20.45</v>
      </c>
      <c r="F298" s="3">
        <f>Raw_Data!F298</f>
        <v>54</v>
      </c>
      <c r="G298" s="3" t="str">
        <f>Raw_Data!G298</f>
        <v>Asia</v>
      </c>
      <c r="H298" s="3" t="str">
        <f>Raw_Data!H298</f>
        <v>Desktop</v>
      </c>
      <c r="I298" s="3">
        <f>Raw_Data!I298</f>
        <v>8.99</v>
      </c>
      <c r="J298" s="3">
        <f>Raw_Data!J298</f>
        <v>0</v>
      </c>
      <c r="K298" s="3" t="str">
        <f>Raw_Data!K298</f>
        <v>Debit Card</v>
      </c>
      <c r="L298" s="3">
        <f>Raw_Data!L298</f>
        <v>4</v>
      </c>
      <c r="M298" s="3">
        <f>Raw_Data!M298</f>
        <v>0.37</v>
      </c>
      <c r="N298" s="3" t="str">
        <f>Raw_Data!N298</f>
        <v>Action</v>
      </c>
      <c r="O298" s="3" t="str">
        <f t="shared" si="40"/>
        <v>35-44</v>
      </c>
      <c r="P298" s="3" t="str">
        <f t="shared" si="41"/>
        <v>10-24h</v>
      </c>
      <c r="Q298" s="3" t="str">
        <f t="shared" si="42"/>
        <v>46-60d</v>
      </c>
      <c r="R298" s="3" t="str">
        <f t="shared" si="43"/>
        <v>Medium</v>
      </c>
      <c r="S298" s="3" t="str">
        <f t="shared" si="44"/>
        <v>Low</v>
      </c>
      <c r="T298" s="3" t="str">
        <f t="shared" si="45"/>
        <v>Active</v>
      </c>
      <c r="U298" s="4">
        <f>1/(1+EXP(-(Predictive_Model!$B$5+((B298-Predictive_Model!$B$20)/Predictive_Model!$C$20)*Predictive_Model!$D$20+((E298-Predictive_Model!$B$21)/Predictive_Model!$C$21)*Predictive_Model!$D$21+((F298-Predictive_Model!$B$22)/Predictive_Model!$C$22)*Predictive_Model!$D$22+((I298-Predictive_Model!$B$23)/Predictive_Model!$C$23)*Predictive_Model!$D$23+((L298-Predictive_Model!$B$24)/Predictive_Model!$C$24)*Predictive_Model!$D$24+((M298-Predictive_Model!$B$25)/Predictive_Model!$C$25)*Predictive_Model!$D$25+IF(C298="Male",Predictive_Model!$D$31,IF(C298="Other",Predictive_Model!$D$32,0))+IF(D298="Premium",Predictive_Model!$D$34,IF(D298="Standard",Predictive_Model!$D$35,0))+IF(G298="Asia",Predictive_Model!$D$37,IF(G298="Europe",Predictive_Model!$D$38,IF(G298="North America",Predictive_Model!$D$39,IF(G298="Oceania",Predictive_Model!$D$40,IF(G298="South America",Predictive_Model!$D$41,0)))))+IF(H298="Laptop",Predictive_Model!$D$43,IF(H298="Mobile",Predictive_Model!$D$44,IF(H298="TV",Predictive_Model!$D$45,IF(H298="Tablet",Predictive_Model!$D$46,0))))+IF(K298="Crypto",Predictive_Model!$D$48,IF(K298="Debit Card",Predictive_Model!$D$49,IF(K298="Gift Card",Predictive_Model!$D$50,IF(K298="PayPal",Predictive_Model!$D$51,0))))+IF(N298="Comedy",Predictive_Model!$D$53,IF(N298="Documentary",Predictive_Model!$D$54,IF(N298="Drama",Predictive_Model!$D$55,IF(N298="Horror",Predictive_Model!$D$56,IF(N298="Romance",Predictive_Model!$D$57,IF(N298="Sci-Fi",Predictive_Model!$D$58,0)))))))))</f>
        <v>0.86992260179548153</v>
      </c>
      <c r="V298" s="3" t="str">
        <f t="shared" si="46"/>
        <v>Critical</v>
      </c>
      <c r="W298" s="6">
        <f t="shared" si="47"/>
        <v>7.8206041901413794</v>
      </c>
      <c r="X298" s="3" t="str">
        <f t="shared" si="48"/>
        <v>Priority 2</v>
      </c>
      <c r="Y298" s="3" t="str">
        <f t="shared" si="49"/>
        <v>OK</v>
      </c>
    </row>
    <row r="299" spans="1:25" x14ac:dyDescent="0.25">
      <c r="A299" s="3" t="str">
        <f>Raw_Data!A299</f>
        <v>f18f3f06-7f7a-4860-8d04-5656e811782e</v>
      </c>
      <c r="B299" s="3">
        <f>Raw_Data!B299</f>
        <v>48</v>
      </c>
      <c r="C299" s="3" t="str">
        <f>Raw_Data!C299</f>
        <v>Other</v>
      </c>
      <c r="D299" s="3" t="str">
        <f>Raw_Data!D299</f>
        <v>Basic</v>
      </c>
      <c r="E299" s="3">
        <f>Raw_Data!E299</f>
        <v>4.91</v>
      </c>
      <c r="F299" s="3">
        <f>Raw_Data!F299</f>
        <v>1</v>
      </c>
      <c r="G299" s="3" t="str">
        <f>Raw_Data!G299</f>
        <v>North America</v>
      </c>
      <c r="H299" s="3" t="str">
        <f>Raw_Data!H299</f>
        <v>Mobile</v>
      </c>
      <c r="I299" s="3">
        <f>Raw_Data!I299</f>
        <v>8.99</v>
      </c>
      <c r="J299" s="3">
        <f>Raw_Data!J299</f>
        <v>1</v>
      </c>
      <c r="K299" s="3" t="str">
        <f>Raw_Data!K299</f>
        <v>PayPal</v>
      </c>
      <c r="L299" s="3">
        <f>Raw_Data!L299</f>
        <v>1</v>
      </c>
      <c r="M299" s="3">
        <f>Raw_Data!M299</f>
        <v>2.46</v>
      </c>
      <c r="N299" s="3" t="str">
        <f>Raw_Data!N299</f>
        <v>Action</v>
      </c>
      <c r="O299" s="3" t="str">
        <f t="shared" si="40"/>
        <v>45-54</v>
      </c>
      <c r="P299" s="3" t="str">
        <f t="shared" si="41"/>
        <v>&lt;10h</v>
      </c>
      <c r="Q299" s="3" t="str">
        <f t="shared" si="42"/>
        <v>0-7d</v>
      </c>
      <c r="R299" s="3" t="str">
        <f t="shared" si="43"/>
        <v>Medium</v>
      </c>
      <c r="S299" s="3" t="str">
        <f t="shared" si="44"/>
        <v>Low</v>
      </c>
      <c r="T299" s="3" t="str">
        <f t="shared" si="45"/>
        <v>Churned</v>
      </c>
      <c r="U299" s="4">
        <f>1/(1+EXP(-(Predictive_Model!$B$5+((B299-Predictive_Model!$B$20)/Predictive_Model!$C$20)*Predictive_Model!$D$20+((E299-Predictive_Model!$B$21)/Predictive_Model!$C$21)*Predictive_Model!$D$21+((F299-Predictive_Model!$B$22)/Predictive_Model!$C$22)*Predictive_Model!$D$22+((I299-Predictive_Model!$B$23)/Predictive_Model!$C$23)*Predictive_Model!$D$23+((L299-Predictive_Model!$B$24)/Predictive_Model!$C$24)*Predictive_Model!$D$24+((M299-Predictive_Model!$B$25)/Predictive_Model!$C$25)*Predictive_Model!$D$25+IF(C299="Male",Predictive_Model!$D$31,IF(C299="Other",Predictive_Model!$D$32,0))+IF(D299="Premium",Predictive_Model!$D$34,IF(D299="Standard",Predictive_Model!$D$35,0))+IF(G299="Asia",Predictive_Model!$D$37,IF(G299="Europe",Predictive_Model!$D$38,IF(G299="North America",Predictive_Model!$D$39,IF(G299="Oceania",Predictive_Model!$D$40,IF(G299="South America",Predictive_Model!$D$41,0)))))+IF(H299="Laptop",Predictive_Model!$D$43,IF(H299="Mobile",Predictive_Model!$D$44,IF(H299="TV",Predictive_Model!$D$45,IF(H299="Tablet",Predictive_Model!$D$46,0))))+IF(K299="Crypto",Predictive_Model!$D$48,IF(K299="Debit Card",Predictive_Model!$D$49,IF(K299="Gift Card",Predictive_Model!$D$50,IF(K299="PayPal",Predictive_Model!$D$51,0))))+IF(N299="Comedy",Predictive_Model!$D$53,IF(N299="Documentary",Predictive_Model!$D$54,IF(N299="Drama",Predictive_Model!$D$55,IF(N299="Horror",Predictive_Model!$D$56,IF(N299="Romance",Predictive_Model!$D$57,IF(N299="Sci-Fi",Predictive_Model!$D$58,0)))))))))</f>
        <v>0.6343297112662013</v>
      </c>
      <c r="V299" s="3" t="str">
        <f t="shared" si="46"/>
        <v>High</v>
      </c>
      <c r="W299" s="6">
        <f t="shared" si="47"/>
        <v>8.99</v>
      </c>
      <c r="X299" s="3" t="str">
        <f t="shared" si="48"/>
        <v>Monitor</v>
      </c>
      <c r="Y299" s="3" t="str">
        <f t="shared" si="49"/>
        <v>OK</v>
      </c>
    </row>
    <row r="300" spans="1:25" x14ac:dyDescent="0.25">
      <c r="A300" s="3" t="str">
        <f>Raw_Data!A300</f>
        <v>6abb7d1e-a927-4b88-a4f6-a995b5c42361</v>
      </c>
      <c r="B300" s="3">
        <f>Raw_Data!B300</f>
        <v>23</v>
      </c>
      <c r="C300" s="3" t="str">
        <f>Raw_Data!C300</f>
        <v>Male</v>
      </c>
      <c r="D300" s="3" t="str">
        <f>Raw_Data!D300</f>
        <v>Standard</v>
      </c>
      <c r="E300" s="3">
        <f>Raw_Data!E300</f>
        <v>28.75</v>
      </c>
      <c r="F300" s="3">
        <f>Raw_Data!F300</f>
        <v>20</v>
      </c>
      <c r="G300" s="3" t="str">
        <f>Raw_Data!G300</f>
        <v>Asia</v>
      </c>
      <c r="H300" s="3" t="str">
        <f>Raw_Data!H300</f>
        <v>TV</v>
      </c>
      <c r="I300" s="3">
        <f>Raw_Data!I300</f>
        <v>13.99</v>
      </c>
      <c r="J300" s="3">
        <f>Raw_Data!J300</f>
        <v>0</v>
      </c>
      <c r="K300" s="3" t="str">
        <f>Raw_Data!K300</f>
        <v>Crypto</v>
      </c>
      <c r="L300" s="3">
        <f>Raw_Data!L300</f>
        <v>2</v>
      </c>
      <c r="M300" s="3">
        <f>Raw_Data!M300</f>
        <v>1.37</v>
      </c>
      <c r="N300" s="3" t="str">
        <f>Raw_Data!N300</f>
        <v>Horror</v>
      </c>
      <c r="O300" s="3" t="str">
        <f t="shared" si="40"/>
        <v>18-24</v>
      </c>
      <c r="P300" s="3" t="str">
        <f t="shared" si="41"/>
        <v>25-49h</v>
      </c>
      <c r="Q300" s="3" t="str">
        <f t="shared" si="42"/>
        <v>8-21d</v>
      </c>
      <c r="R300" s="3" t="str">
        <f t="shared" si="43"/>
        <v>High</v>
      </c>
      <c r="S300" s="3" t="str">
        <f t="shared" si="44"/>
        <v>Mid</v>
      </c>
      <c r="T300" s="3" t="str">
        <f t="shared" si="45"/>
        <v>Active</v>
      </c>
      <c r="U300" s="4">
        <f>1/(1+EXP(-(Predictive_Model!$B$5+((B300-Predictive_Model!$B$20)/Predictive_Model!$C$20)*Predictive_Model!$D$20+((E300-Predictive_Model!$B$21)/Predictive_Model!$C$21)*Predictive_Model!$D$21+((F300-Predictive_Model!$B$22)/Predictive_Model!$C$22)*Predictive_Model!$D$22+((I300-Predictive_Model!$B$23)/Predictive_Model!$C$23)*Predictive_Model!$D$23+((L300-Predictive_Model!$B$24)/Predictive_Model!$C$24)*Predictive_Model!$D$24+((M300-Predictive_Model!$B$25)/Predictive_Model!$C$25)*Predictive_Model!$D$25+IF(C300="Male",Predictive_Model!$D$31,IF(C300="Other",Predictive_Model!$D$32,0))+IF(D300="Premium",Predictive_Model!$D$34,IF(D300="Standard",Predictive_Model!$D$35,0))+IF(G300="Asia",Predictive_Model!$D$37,IF(G300="Europe",Predictive_Model!$D$38,IF(G300="North America",Predictive_Model!$D$39,IF(G300="Oceania",Predictive_Model!$D$40,IF(G300="South America",Predictive_Model!$D$41,0)))))+IF(H300="Laptop",Predictive_Model!$D$43,IF(H300="Mobile",Predictive_Model!$D$44,IF(H300="TV",Predictive_Model!$D$45,IF(H300="Tablet",Predictive_Model!$D$46,0))))+IF(K300="Crypto",Predictive_Model!$D$48,IF(K300="Debit Card",Predictive_Model!$D$49,IF(K300="Gift Card",Predictive_Model!$D$50,IF(K300="PayPal",Predictive_Model!$D$51,0))))+IF(N300="Comedy",Predictive_Model!$D$53,IF(N300="Documentary",Predictive_Model!$D$54,IF(N300="Drama",Predictive_Model!$D$55,IF(N300="Horror",Predictive_Model!$D$56,IF(N300="Romance",Predictive_Model!$D$57,IF(N300="Sci-Fi",Predictive_Model!$D$58,0)))))))))</f>
        <v>1.4270138118791433E-3</v>
      </c>
      <c r="V300" s="3" t="str">
        <f t="shared" si="46"/>
        <v>Low</v>
      </c>
      <c r="W300" s="6">
        <f t="shared" si="47"/>
        <v>1.9963923228189216E-2</v>
      </c>
      <c r="X300" s="3" t="str">
        <f t="shared" si="48"/>
        <v>Monitor</v>
      </c>
      <c r="Y300" s="3" t="str">
        <f t="shared" si="49"/>
        <v>OK</v>
      </c>
    </row>
    <row r="301" spans="1:25" x14ac:dyDescent="0.25">
      <c r="A301" s="3" t="str">
        <f>Raw_Data!A301</f>
        <v>3aabb525-5a7b-4668-af65-a641a594a772</v>
      </c>
      <c r="B301" s="3">
        <f>Raw_Data!B301</f>
        <v>35</v>
      </c>
      <c r="C301" s="3" t="str">
        <f>Raw_Data!C301</f>
        <v>Other</v>
      </c>
      <c r="D301" s="3" t="str">
        <f>Raw_Data!D301</f>
        <v>Basic</v>
      </c>
      <c r="E301" s="3">
        <f>Raw_Data!E301</f>
        <v>10.43</v>
      </c>
      <c r="F301" s="3">
        <f>Raw_Data!F301</f>
        <v>46</v>
      </c>
      <c r="G301" s="3" t="str">
        <f>Raw_Data!G301</f>
        <v>Oceania</v>
      </c>
      <c r="H301" s="3" t="str">
        <f>Raw_Data!H301</f>
        <v>Mobile</v>
      </c>
      <c r="I301" s="3">
        <f>Raw_Data!I301</f>
        <v>8.99</v>
      </c>
      <c r="J301" s="3">
        <f>Raw_Data!J301</f>
        <v>1</v>
      </c>
      <c r="K301" s="3" t="str">
        <f>Raw_Data!K301</f>
        <v>Credit Card</v>
      </c>
      <c r="L301" s="3">
        <f>Raw_Data!L301</f>
        <v>4</v>
      </c>
      <c r="M301" s="3">
        <f>Raw_Data!M301</f>
        <v>0.22</v>
      </c>
      <c r="N301" s="3" t="str">
        <f>Raw_Data!N301</f>
        <v>Sci-Fi</v>
      </c>
      <c r="O301" s="3" t="str">
        <f t="shared" si="40"/>
        <v>35-44</v>
      </c>
      <c r="P301" s="3" t="str">
        <f t="shared" si="41"/>
        <v>10-24h</v>
      </c>
      <c r="Q301" s="3" t="str">
        <f t="shared" si="42"/>
        <v>46-60d</v>
      </c>
      <c r="R301" s="3" t="str">
        <f t="shared" si="43"/>
        <v>Medium</v>
      </c>
      <c r="S301" s="3" t="str">
        <f t="shared" si="44"/>
        <v>Low</v>
      </c>
      <c r="T301" s="3" t="str">
        <f t="shared" si="45"/>
        <v>Churned</v>
      </c>
      <c r="U301" s="4">
        <f>1/(1+EXP(-(Predictive_Model!$B$5+((B301-Predictive_Model!$B$20)/Predictive_Model!$C$20)*Predictive_Model!$D$20+((E301-Predictive_Model!$B$21)/Predictive_Model!$C$21)*Predictive_Model!$D$21+((F301-Predictive_Model!$B$22)/Predictive_Model!$C$22)*Predictive_Model!$D$22+((I301-Predictive_Model!$B$23)/Predictive_Model!$C$23)*Predictive_Model!$D$23+((L301-Predictive_Model!$B$24)/Predictive_Model!$C$24)*Predictive_Model!$D$24+((M301-Predictive_Model!$B$25)/Predictive_Model!$C$25)*Predictive_Model!$D$25+IF(C301="Male",Predictive_Model!$D$31,IF(C301="Other",Predictive_Model!$D$32,0))+IF(D301="Premium",Predictive_Model!$D$34,IF(D301="Standard",Predictive_Model!$D$35,0))+IF(G301="Asia",Predictive_Model!$D$37,IF(G301="Europe",Predictive_Model!$D$38,IF(G301="North America",Predictive_Model!$D$39,IF(G301="Oceania",Predictive_Model!$D$40,IF(G301="South America",Predictive_Model!$D$41,0)))))+IF(H301="Laptop",Predictive_Model!$D$43,IF(H301="Mobile",Predictive_Model!$D$44,IF(H301="TV",Predictive_Model!$D$45,IF(H301="Tablet",Predictive_Model!$D$46,0))))+IF(K301="Crypto",Predictive_Model!$D$48,IF(K301="Debit Card",Predictive_Model!$D$49,IF(K301="Gift Card",Predictive_Model!$D$50,IF(K301="PayPal",Predictive_Model!$D$51,0))))+IF(N301="Comedy",Predictive_Model!$D$53,IF(N301="Documentary",Predictive_Model!$D$54,IF(N301="Drama",Predictive_Model!$D$55,IF(N301="Horror",Predictive_Model!$D$56,IF(N301="Romance",Predictive_Model!$D$57,IF(N301="Sci-Fi",Predictive_Model!$D$58,0)))))))))</f>
        <v>0.9983887104218564</v>
      </c>
      <c r="V301" s="3" t="str">
        <f t="shared" si="46"/>
        <v>Critical</v>
      </c>
      <c r="W301" s="6">
        <f t="shared" si="47"/>
        <v>8.99</v>
      </c>
      <c r="X301" s="3" t="str">
        <f t="shared" si="48"/>
        <v>Priority 2</v>
      </c>
      <c r="Y301" s="3" t="str">
        <f t="shared" si="49"/>
        <v>OK</v>
      </c>
    </row>
    <row r="302" spans="1:25" x14ac:dyDescent="0.25">
      <c r="A302" s="3" t="str">
        <f>Raw_Data!A302</f>
        <v>4cb69e88-ac09-4383-b583-af8ac1ed8aa7</v>
      </c>
      <c r="B302" s="3">
        <f>Raw_Data!B302</f>
        <v>52</v>
      </c>
      <c r="C302" s="3" t="str">
        <f>Raw_Data!C302</f>
        <v>Other</v>
      </c>
      <c r="D302" s="3" t="str">
        <f>Raw_Data!D302</f>
        <v>Premium</v>
      </c>
      <c r="E302" s="3">
        <f>Raw_Data!E302</f>
        <v>11.5</v>
      </c>
      <c r="F302" s="3">
        <f>Raw_Data!F302</f>
        <v>53</v>
      </c>
      <c r="G302" s="3" t="str">
        <f>Raw_Data!G302</f>
        <v>Europe</v>
      </c>
      <c r="H302" s="3" t="str">
        <f>Raw_Data!H302</f>
        <v>TV</v>
      </c>
      <c r="I302" s="3">
        <f>Raw_Data!I302</f>
        <v>17.989999999999998</v>
      </c>
      <c r="J302" s="3">
        <f>Raw_Data!J302</f>
        <v>1</v>
      </c>
      <c r="K302" s="3" t="str">
        <f>Raw_Data!K302</f>
        <v>Crypto</v>
      </c>
      <c r="L302" s="3">
        <f>Raw_Data!L302</f>
        <v>5</v>
      </c>
      <c r="M302" s="3">
        <f>Raw_Data!M302</f>
        <v>0.21</v>
      </c>
      <c r="N302" s="3" t="str">
        <f>Raw_Data!N302</f>
        <v>Documentary</v>
      </c>
      <c r="O302" s="3" t="str">
        <f t="shared" si="40"/>
        <v>45-54</v>
      </c>
      <c r="P302" s="3" t="str">
        <f t="shared" si="41"/>
        <v>10-24h</v>
      </c>
      <c r="Q302" s="3" t="str">
        <f t="shared" si="42"/>
        <v>46-60d</v>
      </c>
      <c r="R302" s="3" t="str">
        <f t="shared" si="43"/>
        <v>Medium</v>
      </c>
      <c r="S302" s="3" t="str">
        <f t="shared" si="44"/>
        <v>High</v>
      </c>
      <c r="T302" s="3" t="str">
        <f t="shared" si="45"/>
        <v>Churned</v>
      </c>
      <c r="U302" s="4">
        <f>1/(1+EXP(-(Predictive_Model!$B$5+((B302-Predictive_Model!$B$20)/Predictive_Model!$C$20)*Predictive_Model!$D$20+((E302-Predictive_Model!$B$21)/Predictive_Model!$C$21)*Predictive_Model!$D$21+((F302-Predictive_Model!$B$22)/Predictive_Model!$C$22)*Predictive_Model!$D$22+((I302-Predictive_Model!$B$23)/Predictive_Model!$C$23)*Predictive_Model!$D$23+((L302-Predictive_Model!$B$24)/Predictive_Model!$C$24)*Predictive_Model!$D$24+((M302-Predictive_Model!$B$25)/Predictive_Model!$C$25)*Predictive_Model!$D$25+IF(C302="Male",Predictive_Model!$D$31,IF(C302="Other",Predictive_Model!$D$32,0))+IF(D302="Premium",Predictive_Model!$D$34,IF(D302="Standard",Predictive_Model!$D$35,0))+IF(G302="Asia",Predictive_Model!$D$37,IF(G302="Europe",Predictive_Model!$D$38,IF(G302="North America",Predictive_Model!$D$39,IF(G302="Oceania",Predictive_Model!$D$40,IF(G302="South America",Predictive_Model!$D$41,0)))))+IF(H302="Laptop",Predictive_Model!$D$43,IF(H302="Mobile",Predictive_Model!$D$44,IF(H302="TV",Predictive_Model!$D$45,IF(H302="Tablet",Predictive_Model!$D$46,0))))+IF(K302="Crypto",Predictive_Model!$D$48,IF(K302="Debit Card",Predictive_Model!$D$49,IF(K302="Gift Card",Predictive_Model!$D$50,IF(K302="PayPal",Predictive_Model!$D$51,0))))+IF(N302="Comedy",Predictive_Model!$D$53,IF(N302="Documentary",Predictive_Model!$D$54,IF(N302="Drama",Predictive_Model!$D$55,IF(N302="Horror",Predictive_Model!$D$56,IF(N302="Romance",Predictive_Model!$D$57,IF(N302="Sci-Fi",Predictive_Model!$D$58,0)))))))))</f>
        <v>0.77946005050327416</v>
      </c>
      <c r="V302" s="3" t="str">
        <f t="shared" si="46"/>
        <v>Critical</v>
      </c>
      <c r="W302" s="6">
        <f t="shared" si="47"/>
        <v>17.989999999999998</v>
      </c>
      <c r="X302" s="3" t="str">
        <f t="shared" si="48"/>
        <v>Priority 1</v>
      </c>
      <c r="Y302" s="3" t="str">
        <f t="shared" si="49"/>
        <v>OK</v>
      </c>
    </row>
    <row r="303" spans="1:25" x14ac:dyDescent="0.25">
      <c r="A303" s="3" t="str">
        <f>Raw_Data!A303</f>
        <v>9eb4965a-d5d7-4223-abf2-4bc3205567d5</v>
      </c>
      <c r="B303" s="3">
        <f>Raw_Data!B303</f>
        <v>50</v>
      </c>
      <c r="C303" s="3" t="str">
        <f>Raw_Data!C303</f>
        <v>Other</v>
      </c>
      <c r="D303" s="3" t="str">
        <f>Raw_Data!D303</f>
        <v>Standard</v>
      </c>
      <c r="E303" s="3">
        <f>Raw_Data!E303</f>
        <v>1.49</v>
      </c>
      <c r="F303" s="3">
        <f>Raw_Data!F303</f>
        <v>8</v>
      </c>
      <c r="G303" s="3" t="str">
        <f>Raw_Data!G303</f>
        <v>Asia</v>
      </c>
      <c r="H303" s="3" t="str">
        <f>Raw_Data!H303</f>
        <v>Laptop</v>
      </c>
      <c r="I303" s="3">
        <f>Raw_Data!I303</f>
        <v>13.99</v>
      </c>
      <c r="J303" s="3">
        <f>Raw_Data!J303</f>
        <v>0</v>
      </c>
      <c r="K303" s="3" t="str">
        <f>Raw_Data!K303</f>
        <v>Credit Card</v>
      </c>
      <c r="L303" s="3">
        <f>Raw_Data!L303</f>
        <v>4</v>
      </c>
      <c r="M303" s="3">
        <f>Raw_Data!M303</f>
        <v>0.17</v>
      </c>
      <c r="N303" s="3" t="str">
        <f>Raw_Data!N303</f>
        <v>Documentary</v>
      </c>
      <c r="O303" s="3" t="str">
        <f t="shared" si="40"/>
        <v>45-54</v>
      </c>
      <c r="P303" s="3" t="str">
        <f t="shared" si="41"/>
        <v>&lt;10h</v>
      </c>
      <c r="Q303" s="3" t="str">
        <f t="shared" si="42"/>
        <v>8-21d</v>
      </c>
      <c r="R303" s="3" t="str">
        <f t="shared" si="43"/>
        <v>Medium</v>
      </c>
      <c r="S303" s="3" t="str">
        <f t="shared" si="44"/>
        <v>Mid</v>
      </c>
      <c r="T303" s="3" t="str">
        <f t="shared" si="45"/>
        <v>Active</v>
      </c>
      <c r="U303" s="4">
        <f>1/(1+EXP(-(Predictive_Model!$B$5+((B303-Predictive_Model!$B$20)/Predictive_Model!$C$20)*Predictive_Model!$D$20+((E303-Predictive_Model!$B$21)/Predictive_Model!$C$21)*Predictive_Model!$D$21+((F303-Predictive_Model!$B$22)/Predictive_Model!$C$22)*Predictive_Model!$D$22+((I303-Predictive_Model!$B$23)/Predictive_Model!$C$23)*Predictive_Model!$D$23+((L303-Predictive_Model!$B$24)/Predictive_Model!$C$24)*Predictive_Model!$D$24+((M303-Predictive_Model!$B$25)/Predictive_Model!$C$25)*Predictive_Model!$D$25+IF(C303="Male",Predictive_Model!$D$31,IF(C303="Other",Predictive_Model!$D$32,0))+IF(D303="Premium",Predictive_Model!$D$34,IF(D303="Standard",Predictive_Model!$D$35,0))+IF(G303="Asia",Predictive_Model!$D$37,IF(G303="Europe",Predictive_Model!$D$38,IF(G303="North America",Predictive_Model!$D$39,IF(G303="Oceania",Predictive_Model!$D$40,IF(G303="South America",Predictive_Model!$D$41,0)))))+IF(H303="Laptop",Predictive_Model!$D$43,IF(H303="Mobile",Predictive_Model!$D$44,IF(H303="TV",Predictive_Model!$D$45,IF(H303="Tablet",Predictive_Model!$D$46,0))))+IF(K303="Crypto",Predictive_Model!$D$48,IF(K303="Debit Card",Predictive_Model!$D$49,IF(K303="Gift Card",Predictive_Model!$D$50,IF(K303="PayPal",Predictive_Model!$D$51,0))))+IF(N303="Comedy",Predictive_Model!$D$53,IF(N303="Documentary",Predictive_Model!$D$54,IF(N303="Drama",Predictive_Model!$D$55,IF(N303="Horror",Predictive_Model!$D$56,IF(N303="Romance",Predictive_Model!$D$57,IF(N303="Sci-Fi",Predictive_Model!$D$58,0)))))))))</f>
        <v>0.76761003788330928</v>
      </c>
      <c r="V303" s="3" t="str">
        <f t="shared" si="46"/>
        <v>Critical</v>
      </c>
      <c r="W303" s="6">
        <f t="shared" si="47"/>
        <v>10.738864429987498</v>
      </c>
      <c r="X303" s="3" t="str">
        <f t="shared" si="48"/>
        <v>Priority 2</v>
      </c>
      <c r="Y303" s="3" t="str">
        <f t="shared" si="49"/>
        <v>OK</v>
      </c>
    </row>
    <row r="304" spans="1:25" x14ac:dyDescent="0.25">
      <c r="A304" s="3" t="str">
        <f>Raw_Data!A304</f>
        <v>40c040fc-9b95-4b3b-871a-21ff700d0f77</v>
      </c>
      <c r="B304" s="3">
        <f>Raw_Data!B304</f>
        <v>68</v>
      </c>
      <c r="C304" s="3" t="str">
        <f>Raw_Data!C304</f>
        <v>Male</v>
      </c>
      <c r="D304" s="3" t="str">
        <f>Raw_Data!D304</f>
        <v>Premium</v>
      </c>
      <c r="E304" s="3">
        <f>Raw_Data!E304</f>
        <v>17.559999999999999</v>
      </c>
      <c r="F304" s="3">
        <f>Raw_Data!F304</f>
        <v>29</v>
      </c>
      <c r="G304" s="3" t="str">
        <f>Raw_Data!G304</f>
        <v>Asia</v>
      </c>
      <c r="H304" s="3" t="str">
        <f>Raw_Data!H304</f>
        <v>Laptop</v>
      </c>
      <c r="I304" s="3">
        <f>Raw_Data!I304</f>
        <v>17.989999999999998</v>
      </c>
      <c r="J304" s="3">
        <f>Raw_Data!J304</f>
        <v>0</v>
      </c>
      <c r="K304" s="3" t="str">
        <f>Raw_Data!K304</f>
        <v>Debit Card</v>
      </c>
      <c r="L304" s="3">
        <f>Raw_Data!L304</f>
        <v>4</v>
      </c>
      <c r="M304" s="3">
        <f>Raw_Data!M304</f>
        <v>0.59</v>
      </c>
      <c r="N304" s="3" t="str">
        <f>Raw_Data!N304</f>
        <v>Sci-Fi</v>
      </c>
      <c r="O304" s="3" t="str">
        <f t="shared" si="40"/>
        <v>55-70</v>
      </c>
      <c r="P304" s="3" t="str">
        <f t="shared" si="41"/>
        <v>10-24h</v>
      </c>
      <c r="Q304" s="3" t="str">
        <f t="shared" si="42"/>
        <v>22-45d</v>
      </c>
      <c r="R304" s="3" t="str">
        <f t="shared" si="43"/>
        <v>Medium</v>
      </c>
      <c r="S304" s="3" t="str">
        <f t="shared" si="44"/>
        <v>High</v>
      </c>
      <c r="T304" s="3" t="str">
        <f t="shared" si="45"/>
        <v>Active</v>
      </c>
      <c r="U304" s="4">
        <f>1/(1+EXP(-(Predictive_Model!$B$5+((B304-Predictive_Model!$B$20)/Predictive_Model!$C$20)*Predictive_Model!$D$20+((E304-Predictive_Model!$B$21)/Predictive_Model!$C$21)*Predictive_Model!$D$21+((F304-Predictive_Model!$B$22)/Predictive_Model!$C$22)*Predictive_Model!$D$22+((I304-Predictive_Model!$B$23)/Predictive_Model!$C$23)*Predictive_Model!$D$23+((L304-Predictive_Model!$B$24)/Predictive_Model!$C$24)*Predictive_Model!$D$24+((M304-Predictive_Model!$B$25)/Predictive_Model!$C$25)*Predictive_Model!$D$25+IF(C304="Male",Predictive_Model!$D$31,IF(C304="Other",Predictive_Model!$D$32,0))+IF(D304="Premium",Predictive_Model!$D$34,IF(D304="Standard",Predictive_Model!$D$35,0))+IF(G304="Asia",Predictive_Model!$D$37,IF(G304="Europe",Predictive_Model!$D$38,IF(G304="North America",Predictive_Model!$D$39,IF(G304="Oceania",Predictive_Model!$D$40,IF(G304="South America",Predictive_Model!$D$41,0)))))+IF(H304="Laptop",Predictive_Model!$D$43,IF(H304="Mobile",Predictive_Model!$D$44,IF(H304="TV",Predictive_Model!$D$45,IF(H304="Tablet",Predictive_Model!$D$46,0))))+IF(K304="Crypto",Predictive_Model!$D$48,IF(K304="Debit Card",Predictive_Model!$D$49,IF(K304="Gift Card",Predictive_Model!$D$50,IF(K304="PayPal",Predictive_Model!$D$51,0))))+IF(N304="Comedy",Predictive_Model!$D$53,IF(N304="Documentary",Predictive_Model!$D$54,IF(N304="Drama",Predictive_Model!$D$55,IF(N304="Horror",Predictive_Model!$D$56,IF(N304="Romance",Predictive_Model!$D$57,IF(N304="Sci-Fi",Predictive_Model!$D$58,0)))))))))</f>
        <v>2.1009936708029767E-2</v>
      </c>
      <c r="V304" s="3" t="str">
        <f t="shared" si="46"/>
        <v>Low</v>
      </c>
      <c r="W304" s="6">
        <f t="shared" si="47"/>
        <v>0.37796876137745544</v>
      </c>
      <c r="X304" s="3" t="str">
        <f t="shared" si="48"/>
        <v>Monitor</v>
      </c>
      <c r="Y304" s="3" t="str">
        <f t="shared" si="49"/>
        <v>OK</v>
      </c>
    </row>
    <row r="305" spans="1:25" x14ac:dyDescent="0.25">
      <c r="A305" s="3" t="str">
        <f>Raw_Data!A305</f>
        <v>83a0d0df-f602-47a7-8f84-ff7b087eb234</v>
      </c>
      <c r="B305" s="3">
        <f>Raw_Data!B305</f>
        <v>30</v>
      </c>
      <c r="C305" s="3" t="str">
        <f>Raw_Data!C305</f>
        <v>Other</v>
      </c>
      <c r="D305" s="3" t="str">
        <f>Raw_Data!D305</f>
        <v>Premium</v>
      </c>
      <c r="E305" s="3">
        <f>Raw_Data!E305</f>
        <v>15.15</v>
      </c>
      <c r="F305" s="3">
        <f>Raw_Data!F305</f>
        <v>55</v>
      </c>
      <c r="G305" s="3" t="str">
        <f>Raw_Data!G305</f>
        <v>South America</v>
      </c>
      <c r="H305" s="3" t="str">
        <f>Raw_Data!H305</f>
        <v>TV</v>
      </c>
      <c r="I305" s="3">
        <f>Raw_Data!I305</f>
        <v>17.989999999999998</v>
      </c>
      <c r="J305" s="3">
        <f>Raw_Data!J305</f>
        <v>1</v>
      </c>
      <c r="K305" s="3" t="str">
        <f>Raw_Data!K305</f>
        <v>Credit Card</v>
      </c>
      <c r="L305" s="3">
        <f>Raw_Data!L305</f>
        <v>3</v>
      </c>
      <c r="M305" s="3">
        <f>Raw_Data!M305</f>
        <v>0.27</v>
      </c>
      <c r="N305" s="3" t="str">
        <f>Raw_Data!N305</f>
        <v>Comedy</v>
      </c>
      <c r="O305" s="3" t="str">
        <f t="shared" si="40"/>
        <v>25-34</v>
      </c>
      <c r="P305" s="3" t="str">
        <f t="shared" si="41"/>
        <v>10-24h</v>
      </c>
      <c r="Q305" s="3" t="str">
        <f t="shared" si="42"/>
        <v>46-60d</v>
      </c>
      <c r="R305" s="3" t="str">
        <f t="shared" si="43"/>
        <v>Medium</v>
      </c>
      <c r="S305" s="3" t="str">
        <f t="shared" si="44"/>
        <v>High</v>
      </c>
      <c r="T305" s="3" t="str">
        <f t="shared" si="45"/>
        <v>Churned</v>
      </c>
      <c r="U305" s="4">
        <f>1/(1+EXP(-(Predictive_Model!$B$5+((B305-Predictive_Model!$B$20)/Predictive_Model!$C$20)*Predictive_Model!$D$20+((E305-Predictive_Model!$B$21)/Predictive_Model!$C$21)*Predictive_Model!$D$21+((F305-Predictive_Model!$B$22)/Predictive_Model!$C$22)*Predictive_Model!$D$22+((I305-Predictive_Model!$B$23)/Predictive_Model!$C$23)*Predictive_Model!$D$23+((L305-Predictive_Model!$B$24)/Predictive_Model!$C$24)*Predictive_Model!$D$24+((M305-Predictive_Model!$B$25)/Predictive_Model!$C$25)*Predictive_Model!$D$25+IF(C305="Male",Predictive_Model!$D$31,IF(C305="Other",Predictive_Model!$D$32,0))+IF(D305="Premium",Predictive_Model!$D$34,IF(D305="Standard",Predictive_Model!$D$35,0))+IF(G305="Asia",Predictive_Model!$D$37,IF(G305="Europe",Predictive_Model!$D$38,IF(G305="North America",Predictive_Model!$D$39,IF(G305="Oceania",Predictive_Model!$D$40,IF(G305="South America",Predictive_Model!$D$41,0)))))+IF(H305="Laptop",Predictive_Model!$D$43,IF(H305="Mobile",Predictive_Model!$D$44,IF(H305="TV",Predictive_Model!$D$45,IF(H305="Tablet",Predictive_Model!$D$46,0))))+IF(K305="Crypto",Predictive_Model!$D$48,IF(K305="Debit Card",Predictive_Model!$D$49,IF(K305="Gift Card",Predictive_Model!$D$50,IF(K305="PayPal",Predictive_Model!$D$51,0))))+IF(N305="Comedy",Predictive_Model!$D$53,IF(N305="Documentary",Predictive_Model!$D$54,IF(N305="Drama",Predictive_Model!$D$55,IF(N305="Horror",Predictive_Model!$D$56,IF(N305="Romance",Predictive_Model!$D$57,IF(N305="Sci-Fi",Predictive_Model!$D$58,0)))))))))</f>
        <v>0.86530688384455756</v>
      </c>
      <c r="V305" s="3" t="str">
        <f t="shared" si="46"/>
        <v>Critical</v>
      </c>
      <c r="W305" s="6">
        <f t="shared" si="47"/>
        <v>17.989999999999998</v>
      </c>
      <c r="X305" s="3" t="str">
        <f t="shared" si="48"/>
        <v>Priority 1</v>
      </c>
      <c r="Y305" s="3" t="str">
        <f t="shared" si="49"/>
        <v>OK</v>
      </c>
    </row>
    <row r="306" spans="1:25" x14ac:dyDescent="0.25">
      <c r="A306" s="3" t="str">
        <f>Raw_Data!A306</f>
        <v>5226d599-736b-422f-bf60-186a26fdeaca</v>
      </c>
      <c r="B306" s="3">
        <f>Raw_Data!B306</f>
        <v>41</v>
      </c>
      <c r="C306" s="3" t="str">
        <f>Raw_Data!C306</f>
        <v>Other</v>
      </c>
      <c r="D306" s="3" t="str">
        <f>Raw_Data!D306</f>
        <v>Basic</v>
      </c>
      <c r="E306" s="3">
        <f>Raw_Data!E306</f>
        <v>18.510000000000002</v>
      </c>
      <c r="F306" s="3">
        <f>Raw_Data!F306</f>
        <v>8</v>
      </c>
      <c r="G306" s="3" t="str">
        <f>Raw_Data!G306</f>
        <v>Asia</v>
      </c>
      <c r="H306" s="3" t="str">
        <f>Raw_Data!H306</f>
        <v>Mobile</v>
      </c>
      <c r="I306" s="3">
        <f>Raw_Data!I306</f>
        <v>8.99</v>
      </c>
      <c r="J306" s="3">
        <f>Raw_Data!J306</f>
        <v>0</v>
      </c>
      <c r="K306" s="3" t="str">
        <f>Raw_Data!K306</f>
        <v>Credit Card</v>
      </c>
      <c r="L306" s="3">
        <f>Raw_Data!L306</f>
        <v>2</v>
      </c>
      <c r="M306" s="3">
        <f>Raw_Data!M306</f>
        <v>2.06</v>
      </c>
      <c r="N306" s="3" t="str">
        <f>Raw_Data!N306</f>
        <v>Drama</v>
      </c>
      <c r="O306" s="3" t="str">
        <f t="shared" si="40"/>
        <v>35-44</v>
      </c>
      <c r="P306" s="3" t="str">
        <f t="shared" si="41"/>
        <v>10-24h</v>
      </c>
      <c r="Q306" s="3" t="str">
        <f t="shared" si="42"/>
        <v>8-21d</v>
      </c>
      <c r="R306" s="3" t="str">
        <f t="shared" si="43"/>
        <v>Medium</v>
      </c>
      <c r="S306" s="3" t="str">
        <f t="shared" si="44"/>
        <v>Low</v>
      </c>
      <c r="T306" s="3" t="str">
        <f t="shared" si="45"/>
        <v>Active</v>
      </c>
      <c r="U306" s="4">
        <f>1/(1+EXP(-(Predictive_Model!$B$5+((B306-Predictive_Model!$B$20)/Predictive_Model!$C$20)*Predictive_Model!$D$20+((E306-Predictive_Model!$B$21)/Predictive_Model!$C$21)*Predictive_Model!$D$21+((F306-Predictive_Model!$B$22)/Predictive_Model!$C$22)*Predictive_Model!$D$22+((I306-Predictive_Model!$B$23)/Predictive_Model!$C$23)*Predictive_Model!$D$23+((L306-Predictive_Model!$B$24)/Predictive_Model!$C$24)*Predictive_Model!$D$24+((M306-Predictive_Model!$B$25)/Predictive_Model!$C$25)*Predictive_Model!$D$25+IF(C306="Male",Predictive_Model!$D$31,IF(C306="Other",Predictive_Model!$D$32,0))+IF(D306="Premium",Predictive_Model!$D$34,IF(D306="Standard",Predictive_Model!$D$35,0))+IF(G306="Asia",Predictive_Model!$D$37,IF(G306="Europe",Predictive_Model!$D$38,IF(G306="North America",Predictive_Model!$D$39,IF(G306="Oceania",Predictive_Model!$D$40,IF(G306="South America",Predictive_Model!$D$41,0)))))+IF(H306="Laptop",Predictive_Model!$D$43,IF(H306="Mobile",Predictive_Model!$D$44,IF(H306="TV",Predictive_Model!$D$45,IF(H306="Tablet",Predictive_Model!$D$46,0))))+IF(K306="Crypto",Predictive_Model!$D$48,IF(K306="Debit Card",Predictive_Model!$D$49,IF(K306="Gift Card",Predictive_Model!$D$50,IF(K306="PayPal",Predictive_Model!$D$51,0))))+IF(N306="Comedy",Predictive_Model!$D$53,IF(N306="Documentary",Predictive_Model!$D$54,IF(N306="Drama",Predictive_Model!$D$55,IF(N306="Horror",Predictive_Model!$D$56,IF(N306="Romance",Predictive_Model!$D$57,IF(N306="Sci-Fi",Predictive_Model!$D$58,0)))))))))</f>
        <v>4.6658748458597042E-2</v>
      </c>
      <c r="V306" s="3" t="str">
        <f t="shared" si="46"/>
        <v>Low</v>
      </c>
      <c r="W306" s="6">
        <f t="shared" si="47"/>
        <v>0.41946214864278741</v>
      </c>
      <c r="X306" s="3" t="str">
        <f t="shared" si="48"/>
        <v>Monitor</v>
      </c>
      <c r="Y306" s="3" t="str">
        <f t="shared" si="49"/>
        <v>OK</v>
      </c>
    </row>
    <row r="307" spans="1:25" x14ac:dyDescent="0.25">
      <c r="A307" s="3" t="str">
        <f>Raw_Data!A307</f>
        <v>fa3df7a7-031b-4bc3-ad1c-12c10ebc05f7</v>
      </c>
      <c r="B307" s="3">
        <f>Raw_Data!B307</f>
        <v>56</v>
      </c>
      <c r="C307" s="3" t="str">
        <f>Raw_Data!C307</f>
        <v>Other</v>
      </c>
      <c r="D307" s="3" t="str">
        <f>Raw_Data!D307</f>
        <v>Basic</v>
      </c>
      <c r="E307" s="3">
        <f>Raw_Data!E307</f>
        <v>16.89</v>
      </c>
      <c r="F307" s="3">
        <f>Raw_Data!F307</f>
        <v>38</v>
      </c>
      <c r="G307" s="3" t="str">
        <f>Raw_Data!G307</f>
        <v>Europe</v>
      </c>
      <c r="H307" s="3" t="str">
        <f>Raw_Data!H307</f>
        <v>TV</v>
      </c>
      <c r="I307" s="3">
        <f>Raw_Data!I307</f>
        <v>8.99</v>
      </c>
      <c r="J307" s="3">
        <f>Raw_Data!J307</f>
        <v>1</v>
      </c>
      <c r="K307" s="3" t="str">
        <f>Raw_Data!K307</f>
        <v>Debit Card</v>
      </c>
      <c r="L307" s="3">
        <f>Raw_Data!L307</f>
        <v>2</v>
      </c>
      <c r="M307" s="3">
        <f>Raw_Data!M307</f>
        <v>0.43</v>
      </c>
      <c r="N307" s="3" t="str">
        <f>Raw_Data!N307</f>
        <v>Horror</v>
      </c>
      <c r="O307" s="3" t="str">
        <f t="shared" si="40"/>
        <v>55-70</v>
      </c>
      <c r="P307" s="3" t="str">
        <f t="shared" si="41"/>
        <v>10-24h</v>
      </c>
      <c r="Q307" s="3" t="str">
        <f t="shared" si="42"/>
        <v>22-45d</v>
      </c>
      <c r="R307" s="3" t="str">
        <f t="shared" si="43"/>
        <v>Medium</v>
      </c>
      <c r="S307" s="3" t="str">
        <f t="shared" si="44"/>
        <v>Low</v>
      </c>
      <c r="T307" s="3" t="str">
        <f t="shared" si="45"/>
        <v>Churned</v>
      </c>
      <c r="U307" s="4">
        <f>1/(1+EXP(-(Predictive_Model!$B$5+((B307-Predictive_Model!$B$20)/Predictive_Model!$C$20)*Predictive_Model!$D$20+((E307-Predictive_Model!$B$21)/Predictive_Model!$C$21)*Predictive_Model!$D$21+((F307-Predictive_Model!$B$22)/Predictive_Model!$C$22)*Predictive_Model!$D$22+((I307-Predictive_Model!$B$23)/Predictive_Model!$C$23)*Predictive_Model!$D$23+((L307-Predictive_Model!$B$24)/Predictive_Model!$C$24)*Predictive_Model!$D$24+((M307-Predictive_Model!$B$25)/Predictive_Model!$C$25)*Predictive_Model!$D$25+IF(C307="Male",Predictive_Model!$D$31,IF(C307="Other",Predictive_Model!$D$32,0))+IF(D307="Premium",Predictive_Model!$D$34,IF(D307="Standard",Predictive_Model!$D$35,0))+IF(G307="Asia",Predictive_Model!$D$37,IF(G307="Europe",Predictive_Model!$D$38,IF(G307="North America",Predictive_Model!$D$39,IF(G307="Oceania",Predictive_Model!$D$40,IF(G307="South America",Predictive_Model!$D$41,0)))))+IF(H307="Laptop",Predictive_Model!$D$43,IF(H307="Mobile",Predictive_Model!$D$44,IF(H307="TV",Predictive_Model!$D$45,IF(H307="Tablet",Predictive_Model!$D$46,0))))+IF(K307="Crypto",Predictive_Model!$D$48,IF(K307="Debit Card",Predictive_Model!$D$49,IF(K307="Gift Card",Predictive_Model!$D$50,IF(K307="PayPal",Predictive_Model!$D$51,0))))+IF(N307="Comedy",Predictive_Model!$D$53,IF(N307="Documentary",Predictive_Model!$D$54,IF(N307="Drama",Predictive_Model!$D$55,IF(N307="Horror",Predictive_Model!$D$56,IF(N307="Romance",Predictive_Model!$D$57,IF(N307="Sci-Fi",Predictive_Model!$D$58,0)))))))))</f>
        <v>0.904844075191784</v>
      </c>
      <c r="V307" s="3" t="str">
        <f t="shared" si="46"/>
        <v>Critical</v>
      </c>
      <c r="W307" s="6">
        <f t="shared" si="47"/>
        <v>8.99</v>
      </c>
      <c r="X307" s="3" t="str">
        <f t="shared" si="48"/>
        <v>Priority 2</v>
      </c>
      <c r="Y307" s="3" t="str">
        <f t="shared" si="49"/>
        <v>OK</v>
      </c>
    </row>
    <row r="308" spans="1:25" x14ac:dyDescent="0.25">
      <c r="A308" s="3" t="str">
        <f>Raw_Data!A308</f>
        <v>330da1e1-f14f-48b1-a950-169e4c02303d</v>
      </c>
      <c r="B308" s="3">
        <f>Raw_Data!B308</f>
        <v>19</v>
      </c>
      <c r="C308" s="3" t="str">
        <f>Raw_Data!C308</f>
        <v>Male</v>
      </c>
      <c r="D308" s="3" t="str">
        <f>Raw_Data!D308</f>
        <v>Basic</v>
      </c>
      <c r="E308" s="3">
        <f>Raw_Data!E308</f>
        <v>0.22</v>
      </c>
      <c r="F308" s="3">
        <f>Raw_Data!F308</f>
        <v>21</v>
      </c>
      <c r="G308" s="3" t="str">
        <f>Raw_Data!G308</f>
        <v>Oceania</v>
      </c>
      <c r="H308" s="3" t="str">
        <f>Raw_Data!H308</f>
        <v>Mobile</v>
      </c>
      <c r="I308" s="3">
        <f>Raw_Data!I308</f>
        <v>8.99</v>
      </c>
      <c r="J308" s="3">
        <f>Raw_Data!J308</f>
        <v>1</v>
      </c>
      <c r="K308" s="3" t="str">
        <f>Raw_Data!K308</f>
        <v>Debit Card</v>
      </c>
      <c r="L308" s="3">
        <f>Raw_Data!L308</f>
        <v>4</v>
      </c>
      <c r="M308" s="3">
        <f>Raw_Data!M308</f>
        <v>0.01</v>
      </c>
      <c r="N308" s="3" t="str">
        <f>Raw_Data!N308</f>
        <v>Drama</v>
      </c>
      <c r="O308" s="3" t="str">
        <f t="shared" si="40"/>
        <v>18-24</v>
      </c>
      <c r="P308" s="3" t="str">
        <f t="shared" si="41"/>
        <v>&lt;10h</v>
      </c>
      <c r="Q308" s="3" t="str">
        <f t="shared" si="42"/>
        <v>8-21d</v>
      </c>
      <c r="R308" s="3" t="str">
        <f t="shared" si="43"/>
        <v>Medium</v>
      </c>
      <c r="S308" s="3" t="str">
        <f t="shared" si="44"/>
        <v>Low</v>
      </c>
      <c r="T308" s="3" t="str">
        <f t="shared" si="45"/>
        <v>Churned</v>
      </c>
      <c r="U308" s="4">
        <f>1/(1+EXP(-(Predictive_Model!$B$5+((B308-Predictive_Model!$B$20)/Predictive_Model!$C$20)*Predictive_Model!$D$20+((E308-Predictive_Model!$B$21)/Predictive_Model!$C$21)*Predictive_Model!$D$21+((F308-Predictive_Model!$B$22)/Predictive_Model!$C$22)*Predictive_Model!$D$22+((I308-Predictive_Model!$B$23)/Predictive_Model!$C$23)*Predictive_Model!$D$23+((L308-Predictive_Model!$B$24)/Predictive_Model!$C$24)*Predictive_Model!$D$24+((M308-Predictive_Model!$B$25)/Predictive_Model!$C$25)*Predictive_Model!$D$25+IF(C308="Male",Predictive_Model!$D$31,IF(C308="Other",Predictive_Model!$D$32,0))+IF(D308="Premium",Predictive_Model!$D$34,IF(D308="Standard",Predictive_Model!$D$35,0))+IF(G308="Asia",Predictive_Model!$D$37,IF(G308="Europe",Predictive_Model!$D$38,IF(G308="North America",Predictive_Model!$D$39,IF(G308="Oceania",Predictive_Model!$D$40,IF(G308="South America",Predictive_Model!$D$41,0)))))+IF(H308="Laptop",Predictive_Model!$D$43,IF(H308="Mobile",Predictive_Model!$D$44,IF(H308="TV",Predictive_Model!$D$45,IF(H308="Tablet",Predictive_Model!$D$46,0))))+IF(K308="Crypto",Predictive_Model!$D$48,IF(K308="Debit Card",Predictive_Model!$D$49,IF(K308="Gift Card",Predictive_Model!$D$50,IF(K308="PayPal",Predictive_Model!$D$51,0))))+IF(N308="Comedy",Predictive_Model!$D$53,IF(N308="Documentary",Predictive_Model!$D$54,IF(N308="Drama",Predictive_Model!$D$55,IF(N308="Horror",Predictive_Model!$D$56,IF(N308="Romance",Predictive_Model!$D$57,IF(N308="Sci-Fi",Predictive_Model!$D$58,0)))))))))</f>
        <v>0.99839703292223703</v>
      </c>
      <c r="V308" s="3" t="str">
        <f t="shared" si="46"/>
        <v>Critical</v>
      </c>
      <c r="W308" s="6">
        <f t="shared" si="47"/>
        <v>8.99</v>
      </c>
      <c r="X308" s="3" t="str">
        <f t="shared" si="48"/>
        <v>Priority 2</v>
      </c>
      <c r="Y308" s="3" t="str">
        <f t="shared" si="49"/>
        <v>OK</v>
      </c>
    </row>
    <row r="309" spans="1:25" x14ac:dyDescent="0.25">
      <c r="A309" s="3" t="str">
        <f>Raw_Data!A309</f>
        <v>d9536bca-b67a-4e23-88b3-27208462b5f0</v>
      </c>
      <c r="B309" s="3">
        <f>Raw_Data!B309</f>
        <v>32</v>
      </c>
      <c r="C309" s="3" t="str">
        <f>Raw_Data!C309</f>
        <v>Female</v>
      </c>
      <c r="D309" s="3" t="str">
        <f>Raw_Data!D309</f>
        <v>Standard</v>
      </c>
      <c r="E309" s="3">
        <f>Raw_Data!E309</f>
        <v>11.33</v>
      </c>
      <c r="F309" s="3">
        <f>Raw_Data!F309</f>
        <v>42</v>
      </c>
      <c r="G309" s="3" t="str">
        <f>Raw_Data!G309</f>
        <v>Europe</v>
      </c>
      <c r="H309" s="3" t="str">
        <f>Raw_Data!H309</f>
        <v>Mobile</v>
      </c>
      <c r="I309" s="3">
        <f>Raw_Data!I309</f>
        <v>13.99</v>
      </c>
      <c r="J309" s="3">
        <f>Raw_Data!J309</f>
        <v>1</v>
      </c>
      <c r="K309" s="3" t="str">
        <f>Raw_Data!K309</f>
        <v>Credit Card</v>
      </c>
      <c r="L309" s="3">
        <f>Raw_Data!L309</f>
        <v>1</v>
      </c>
      <c r="M309" s="3">
        <f>Raw_Data!M309</f>
        <v>0.26</v>
      </c>
      <c r="N309" s="3" t="str">
        <f>Raw_Data!N309</f>
        <v>Sci-Fi</v>
      </c>
      <c r="O309" s="3" t="str">
        <f t="shared" si="40"/>
        <v>25-34</v>
      </c>
      <c r="P309" s="3" t="str">
        <f t="shared" si="41"/>
        <v>10-24h</v>
      </c>
      <c r="Q309" s="3" t="str">
        <f t="shared" si="42"/>
        <v>22-45d</v>
      </c>
      <c r="R309" s="3" t="str">
        <f t="shared" si="43"/>
        <v>Medium</v>
      </c>
      <c r="S309" s="3" t="str">
        <f t="shared" si="44"/>
        <v>Mid</v>
      </c>
      <c r="T309" s="3" t="str">
        <f t="shared" si="45"/>
        <v>Churned</v>
      </c>
      <c r="U309" s="4">
        <f>1/(1+EXP(-(Predictive_Model!$B$5+((B309-Predictive_Model!$B$20)/Predictive_Model!$C$20)*Predictive_Model!$D$20+((E309-Predictive_Model!$B$21)/Predictive_Model!$C$21)*Predictive_Model!$D$21+((F309-Predictive_Model!$B$22)/Predictive_Model!$C$22)*Predictive_Model!$D$22+((I309-Predictive_Model!$B$23)/Predictive_Model!$C$23)*Predictive_Model!$D$23+((L309-Predictive_Model!$B$24)/Predictive_Model!$C$24)*Predictive_Model!$D$24+((M309-Predictive_Model!$B$25)/Predictive_Model!$C$25)*Predictive_Model!$D$25+IF(C309="Male",Predictive_Model!$D$31,IF(C309="Other",Predictive_Model!$D$32,0))+IF(D309="Premium",Predictive_Model!$D$34,IF(D309="Standard",Predictive_Model!$D$35,0))+IF(G309="Asia",Predictive_Model!$D$37,IF(G309="Europe",Predictive_Model!$D$38,IF(G309="North America",Predictive_Model!$D$39,IF(G309="Oceania",Predictive_Model!$D$40,IF(G309="South America",Predictive_Model!$D$41,0)))))+IF(H309="Laptop",Predictive_Model!$D$43,IF(H309="Mobile",Predictive_Model!$D$44,IF(H309="TV",Predictive_Model!$D$45,IF(H309="Tablet",Predictive_Model!$D$46,0))))+IF(K309="Crypto",Predictive_Model!$D$48,IF(K309="Debit Card",Predictive_Model!$D$49,IF(K309="Gift Card",Predictive_Model!$D$50,IF(K309="PayPal",Predictive_Model!$D$51,0))))+IF(N309="Comedy",Predictive_Model!$D$53,IF(N309="Documentary",Predictive_Model!$D$54,IF(N309="Drama",Predictive_Model!$D$55,IF(N309="Horror",Predictive_Model!$D$56,IF(N309="Romance",Predictive_Model!$D$57,IF(N309="Sci-Fi",Predictive_Model!$D$58,0)))))))))</f>
        <v>0.99878022157902846</v>
      </c>
      <c r="V309" s="3" t="str">
        <f t="shared" si="46"/>
        <v>Critical</v>
      </c>
      <c r="W309" s="6">
        <f t="shared" si="47"/>
        <v>13.99</v>
      </c>
      <c r="X309" s="3" t="str">
        <f t="shared" si="48"/>
        <v>Priority 2</v>
      </c>
      <c r="Y309" s="3" t="str">
        <f t="shared" si="49"/>
        <v>OK</v>
      </c>
    </row>
    <row r="310" spans="1:25" x14ac:dyDescent="0.25">
      <c r="A310" s="3" t="str">
        <f>Raw_Data!A310</f>
        <v>503bb6a2-47c8-4dee-b381-3b5415ad89c9</v>
      </c>
      <c r="B310" s="3">
        <f>Raw_Data!B310</f>
        <v>60</v>
      </c>
      <c r="C310" s="3" t="str">
        <f>Raw_Data!C310</f>
        <v>Other</v>
      </c>
      <c r="D310" s="3" t="str">
        <f>Raw_Data!D310</f>
        <v>Basic</v>
      </c>
      <c r="E310" s="3">
        <f>Raw_Data!E310</f>
        <v>7.79</v>
      </c>
      <c r="F310" s="3">
        <f>Raw_Data!F310</f>
        <v>25</v>
      </c>
      <c r="G310" s="3" t="str">
        <f>Raw_Data!G310</f>
        <v>North America</v>
      </c>
      <c r="H310" s="3" t="str">
        <f>Raw_Data!H310</f>
        <v>TV</v>
      </c>
      <c r="I310" s="3">
        <f>Raw_Data!I310</f>
        <v>8.99</v>
      </c>
      <c r="J310" s="3">
        <f>Raw_Data!J310</f>
        <v>0</v>
      </c>
      <c r="K310" s="3" t="str">
        <f>Raw_Data!K310</f>
        <v>Debit Card</v>
      </c>
      <c r="L310" s="3">
        <f>Raw_Data!L310</f>
        <v>2</v>
      </c>
      <c r="M310" s="3">
        <f>Raw_Data!M310</f>
        <v>0.3</v>
      </c>
      <c r="N310" s="3" t="str">
        <f>Raw_Data!N310</f>
        <v>Drama</v>
      </c>
      <c r="O310" s="3" t="str">
        <f t="shared" si="40"/>
        <v>55-70</v>
      </c>
      <c r="P310" s="3" t="str">
        <f t="shared" si="41"/>
        <v>&lt;10h</v>
      </c>
      <c r="Q310" s="3" t="str">
        <f t="shared" si="42"/>
        <v>22-45d</v>
      </c>
      <c r="R310" s="3" t="str">
        <f t="shared" si="43"/>
        <v>Medium</v>
      </c>
      <c r="S310" s="3" t="str">
        <f t="shared" si="44"/>
        <v>Low</v>
      </c>
      <c r="T310" s="3" t="str">
        <f t="shared" si="45"/>
        <v>Active</v>
      </c>
      <c r="U310" s="4">
        <f>1/(1+EXP(-(Predictive_Model!$B$5+((B310-Predictive_Model!$B$20)/Predictive_Model!$C$20)*Predictive_Model!$D$20+((E310-Predictive_Model!$B$21)/Predictive_Model!$C$21)*Predictive_Model!$D$21+((F310-Predictive_Model!$B$22)/Predictive_Model!$C$22)*Predictive_Model!$D$22+((I310-Predictive_Model!$B$23)/Predictive_Model!$C$23)*Predictive_Model!$D$23+((L310-Predictive_Model!$B$24)/Predictive_Model!$C$24)*Predictive_Model!$D$24+((M310-Predictive_Model!$B$25)/Predictive_Model!$C$25)*Predictive_Model!$D$25+IF(C310="Male",Predictive_Model!$D$31,IF(C310="Other",Predictive_Model!$D$32,0))+IF(D310="Premium",Predictive_Model!$D$34,IF(D310="Standard",Predictive_Model!$D$35,0))+IF(G310="Asia",Predictive_Model!$D$37,IF(G310="Europe",Predictive_Model!$D$38,IF(G310="North America",Predictive_Model!$D$39,IF(G310="Oceania",Predictive_Model!$D$40,IF(G310="South America",Predictive_Model!$D$41,0)))))+IF(H310="Laptop",Predictive_Model!$D$43,IF(H310="Mobile",Predictive_Model!$D$44,IF(H310="TV",Predictive_Model!$D$45,IF(H310="Tablet",Predictive_Model!$D$46,0))))+IF(K310="Crypto",Predictive_Model!$D$48,IF(K310="Debit Card",Predictive_Model!$D$49,IF(K310="Gift Card",Predictive_Model!$D$50,IF(K310="PayPal",Predictive_Model!$D$51,0))))+IF(N310="Comedy",Predictive_Model!$D$53,IF(N310="Documentary",Predictive_Model!$D$54,IF(N310="Drama",Predictive_Model!$D$55,IF(N310="Horror",Predictive_Model!$D$56,IF(N310="Romance",Predictive_Model!$D$57,IF(N310="Sci-Fi",Predictive_Model!$D$58,0)))))))))</f>
        <v>0.97574721058722624</v>
      </c>
      <c r="V310" s="3" t="str">
        <f t="shared" si="46"/>
        <v>Critical</v>
      </c>
      <c r="W310" s="6">
        <f t="shared" si="47"/>
        <v>8.7719674231791647</v>
      </c>
      <c r="X310" s="3" t="str">
        <f t="shared" si="48"/>
        <v>Priority 2</v>
      </c>
      <c r="Y310" s="3" t="str">
        <f t="shared" si="49"/>
        <v>OK</v>
      </c>
    </row>
    <row r="311" spans="1:25" x14ac:dyDescent="0.25">
      <c r="A311" s="3" t="str">
        <f>Raw_Data!A311</f>
        <v>ff0a52b7-4a72-4a00-b2b9-926f67c65a15</v>
      </c>
      <c r="B311" s="3">
        <f>Raw_Data!B311</f>
        <v>52</v>
      </c>
      <c r="C311" s="3" t="str">
        <f>Raw_Data!C311</f>
        <v>Male</v>
      </c>
      <c r="D311" s="3" t="str">
        <f>Raw_Data!D311</f>
        <v>Basic</v>
      </c>
      <c r="E311" s="3">
        <f>Raw_Data!E311</f>
        <v>0.12</v>
      </c>
      <c r="F311" s="3">
        <f>Raw_Data!F311</f>
        <v>25</v>
      </c>
      <c r="G311" s="3" t="str">
        <f>Raw_Data!G311</f>
        <v>South America</v>
      </c>
      <c r="H311" s="3" t="str">
        <f>Raw_Data!H311</f>
        <v>Mobile</v>
      </c>
      <c r="I311" s="3">
        <f>Raw_Data!I311</f>
        <v>8.99</v>
      </c>
      <c r="J311" s="3">
        <f>Raw_Data!J311</f>
        <v>1</v>
      </c>
      <c r="K311" s="3" t="str">
        <f>Raw_Data!K311</f>
        <v>Gift Card</v>
      </c>
      <c r="L311" s="3">
        <f>Raw_Data!L311</f>
        <v>4</v>
      </c>
      <c r="M311" s="3">
        <f>Raw_Data!M311</f>
        <v>0</v>
      </c>
      <c r="N311" s="3" t="str">
        <f>Raw_Data!N311</f>
        <v>Documentary</v>
      </c>
      <c r="O311" s="3" t="str">
        <f t="shared" si="40"/>
        <v>45-54</v>
      </c>
      <c r="P311" s="3" t="str">
        <f t="shared" si="41"/>
        <v>&lt;10h</v>
      </c>
      <c r="Q311" s="3" t="str">
        <f t="shared" si="42"/>
        <v>22-45d</v>
      </c>
      <c r="R311" s="3" t="str">
        <f t="shared" si="43"/>
        <v>Medium</v>
      </c>
      <c r="S311" s="3" t="str">
        <f t="shared" si="44"/>
        <v>Low</v>
      </c>
      <c r="T311" s="3" t="str">
        <f t="shared" si="45"/>
        <v>Churned</v>
      </c>
      <c r="U311" s="4">
        <f>1/(1+EXP(-(Predictive_Model!$B$5+((B311-Predictive_Model!$B$20)/Predictive_Model!$C$20)*Predictive_Model!$D$20+((E311-Predictive_Model!$B$21)/Predictive_Model!$C$21)*Predictive_Model!$D$21+((F311-Predictive_Model!$B$22)/Predictive_Model!$C$22)*Predictive_Model!$D$22+((I311-Predictive_Model!$B$23)/Predictive_Model!$C$23)*Predictive_Model!$D$23+((L311-Predictive_Model!$B$24)/Predictive_Model!$C$24)*Predictive_Model!$D$24+((M311-Predictive_Model!$B$25)/Predictive_Model!$C$25)*Predictive_Model!$D$25+IF(C311="Male",Predictive_Model!$D$31,IF(C311="Other",Predictive_Model!$D$32,0))+IF(D311="Premium",Predictive_Model!$D$34,IF(D311="Standard",Predictive_Model!$D$35,0))+IF(G311="Asia",Predictive_Model!$D$37,IF(G311="Europe",Predictive_Model!$D$38,IF(G311="North America",Predictive_Model!$D$39,IF(G311="Oceania",Predictive_Model!$D$40,IF(G311="South America",Predictive_Model!$D$41,0)))))+IF(H311="Laptop",Predictive_Model!$D$43,IF(H311="Mobile",Predictive_Model!$D$44,IF(H311="TV",Predictive_Model!$D$45,IF(H311="Tablet",Predictive_Model!$D$46,0))))+IF(K311="Crypto",Predictive_Model!$D$48,IF(K311="Debit Card",Predictive_Model!$D$49,IF(K311="Gift Card",Predictive_Model!$D$50,IF(K311="PayPal",Predictive_Model!$D$51,0))))+IF(N311="Comedy",Predictive_Model!$D$53,IF(N311="Documentary",Predictive_Model!$D$54,IF(N311="Drama",Predictive_Model!$D$55,IF(N311="Horror",Predictive_Model!$D$56,IF(N311="Romance",Predictive_Model!$D$57,IF(N311="Sci-Fi",Predictive_Model!$D$58,0)))))))))</f>
        <v>0.99947219081907179</v>
      </c>
      <c r="V311" s="3" t="str">
        <f t="shared" si="46"/>
        <v>Critical</v>
      </c>
      <c r="W311" s="6">
        <f t="shared" si="47"/>
        <v>8.99</v>
      </c>
      <c r="X311" s="3" t="str">
        <f t="shared" si="48"/>
        <v>Priority 2</v>
      </c>
      <c r="Y311" s="3" t="str">
        <f t="shared" si="49"/>
        <v>OK</v>
      </c>
    </row>
    <row r="312" spans="1:25" x14ac:dyDescent="0.25">
      <c r="A312" s="3" t="str">
        <f>Raw_Data!A312</f>
        <v>97b76db8-4504-438b-b561-4b8c8976c938</v>
      </c>
      <c r="B312" s="3">
        <f>Raw_Data!B312</f>
        <v>70</v>
      </c>
      <c r="C312" s="3" t="str">
        <f>Raw_Data!C312</f>
        <v>Female</v>
      </c>
      <c r="D312" s="3" t="str">
        <f>Raw_Data!D312</f>
        <v>Premium</v>
      </c>
      <c r="E312" s="3">
        <f>Raw_Data!E312</f>
        <v>1.04</v>
      </c>
      <c r="F312" s="3">
        <f>Raw_Data!F312</f>
        <v>37</v>
      </c>
      <c r="G312" s="3" t="str">
        <f>Raw_Data!G312</f>
        <v>South America</v>
      </c>
      <c r="H312" s="3" t="str">
        <f>Raw_Data!H312</f>
        <v>Tablet</v>
      </c>
      <c r="I312" s="3">
        <f>Raw_Data!I312</f>
        <v>17.989999999999998</v>
      </c>
      <c r="J312" s="3">
        <f>Raw_Data!J312</f>
        <v>1</v>
      </c>
      <c r="K312" s="3" t="str">
        <f>Raw_Data!K312</f>
        <v>PayPal</v>
      </c>
      <c r="L312" s="3">
        <f>Raw_Data!L312</f>
        <v>2</v>
      </c>
      <c r="M312" s="3">
        <f>Raw_Data!M312</f>
        <v>0.03</v>
      </c>
      <c r="N312" s="3" t="str">
        <f>Raw_Data!N312</f>
        <v>Horror</v>
      </c>
      <c r="O312" s="3" t="str">
        <f t="shared" si="40"/>
        <v>55-70</v>
      </c>
      <c r="P312" s="3" t="str">
        <f t="shared" si="41"/>
        <v>&lt;10h</v>
      </c>
      <c r="Q312" s="3" t="str">
        <f t="shared" si="42"/>
        <v>22-45d</v>
      </c>
      <c r="R312" s="3" t="str">
        <f t="shared" si="43"/>
        <v>Medium</v>
      </c>
      <c r="S312" s="3" t="str">
        <f t="shared" si="44"/>
        <v>High</v>
      </c>
      <c r="T312" s="3" t="str">
        <f t="shared" si="45"/>
        <v>Churned</v>
      </c>
      <c r="U312" s="4">
        <f>1/(1+EXP(-(Predictive_Model!$B$5+((B312-Predictive_Model!$B$20)/Predictive_Model!$C$20)*Predictive_Model!$D$20+((E312-Predictive_Model!$B$21)/Predictive_Model!$C$21)*Predictive_Model!$D$21+((F312-Predictive_Model!$B$22)/Predictive_Model!$C$22)*Predictive_Model!$D$22+((I312-Predictive_Model!$B$23)/Predictive_Model!$C$23)*Predictive_Model!$D$23+((L312-Predictive_Model!$B$24)/Predictive_Model!$C$24)*Predictive_Model!$D$24+((M312-Predictive_Model!$B$25)/Predictive_Model!$C$25)*Predictive_Model!$D$25+IF(C312="Male",Predictive_Model!$D$31,IF(C312="Other",Predictive_Model!$D$32,0))+IF(D312="Premium",Predictive_Model!$D$34,IF(D312="Standard",Predictive_Model!$D$35,0))+IF(G312="Asia",Predictive_Model!$D$37,IF(G312="Europe",Predictive_Model!$D$38,IF(G312="North America",Predictive_Model!$D$39,IF(G312="Oceania",Predictive_Model!$D$40,IF(G312="South America",Predictive_Model!$D$41,0)))))+IF(H312="Laptop",Predictive_Model!$D$43,IF(H312="Mobile",Predictive_Model!$D$44,IF(H312="TV",Predictive_Model!$D$45,IF(H312="Tablet",Predictive_Model!$D$46,0))))+IF(K312="Crypto",Predictive_Model!$D$48,IF(K312="Debit Card",Predictive_Model!$D$49,IF(K312="Gift Card",Predictive_Model!$D$50,IF(K312="PayPal",Predictive_Model!$D$51,0))))+IF(N312="Comedy",Predictive_Model!$D$53,IF(N312="Documentary",Predictive_Model!$D$54,IF(N312="Drama",Predictive_Model!$D$55,IF(N312="Horror",Predictive_Model!$D$56,IF(N312="Romance",Predictive_Model!$D$57,IF(N312="Sci-Fi",Predictive_Model!$D$58,0)))))))))</f>
        <v>0.99898157777243213</v>
      </c>
      <c r="V312" s="3" t="str">
        <f t="shared" si="46"/>
        <v>Critical</v>
      </c>
      <c r="W312" s="6">
        <f t="shared" si="47"/>
        <v>17.989999999999998</v>
      </c>
      <c r="X312" s="3" t="str">
        <f t="shared" si="48"/>
        <v>Priority 1</v>
      </c>
      <c r="Y312" s="3" t="str">
        <f t="shared" si="49"/>
        <v>OK</v>
      </c>
    </row>
    <row r="313" spans="1:25" x14ac:dyDescent="0.25">
      <c r="A313" s="3" t="str">
        <f>Raw_Data!A313</f>
        <v>f5194307-2cf2-4d42-a353-6ed0142b7dee</v>
      </c>
      <c r="B313" s="3">
        <f>Raw_Data!B313</f>
        <v>48</v>
      </c>
      <c r="C313" s="3" t="str">
        <f>Raw_Data!C313</f>
        <v>Female</v>
      </c>
      <c r="D313" s="3" t="str">
        <f>Raw_Data!D313</f>
        <v>Premium</v>
      </c>
      <c r="E313" s="3">
        <f>Raw_Data!E313</f>
        <v>16.100000000000001</v>
      </c>
      <c r="F313" s="3">
        <f>Raw_Data!F313</f>
        <v>20</v>
      </c>
      <c r="G313" s="3" t="str">
        <f>Raw_Data!G313</f>
        <v>South America</v>
      </c>
      <c r="H313" s="3" t="str">
        <f>Raw_Data!H313</f>
        <v>Mobile</v>
      </c>
      <c r="I313" s="3">
        <f>Raw_Data!I313</f>
        <v>17.989999999999998</v>
      </c>
      <c r="J313" s="3">
        <f>Raw_Data!J313</f>
        <v>0</v>
      </c>
      <c r="K313" s="3" t="str">
        <f>Raw_Data!K313</f>
        <v>Gift Card</v>
      </c>
      <c r="L313" s="3">
        <f>Raw_Data!L313</f>
        <v>4</v>
      </c>
      <c r="M313" s="3">
        <f>Raw_Data!M313</f>
        <v>0.77</v>
      </c>
      <c r="N313" s="3" t="str">
        <f>Raw_Data!N313</f>
        <v>Romance</v>
      </c>
      <c r="O313" s="3" t="str">
        <f t="shared" si="40"/>
        <v>45-54</v>
      </c>
      <c r="P313" s="3" t="str">
        <f t="shared" si="41"/>
        <v>10-24h</v>
      </c>
      <c r="Q313" s="3" t="str">
        <f t="shared" si="42"/>
        <v>8-21d</v>
      </c>
      <c r="R313" s="3" t="str">
        <f t="shared" si="43"/>
        <v>Medium</v>
      </c>
      <c r="S313" s="3" t="str">
        <f t="shared" si="44"/>
        <v>High</v>
      </c>
      <c r="T313" s="3" t="str">
        <f t="shared" si="45"/>
        <v>Active</v>
      </c>
      <c r="U313" s="4">
        <f>1/(1+EXP(-(Predictive_Model!$B$5+((B313-Predictive_Model!$B$20)/Predictive_Model!$C$20)*Predictive_Model!$D$20+((E313-Predictive_Model!$B$21)/Predictive_Model!$C$21)*Predictive_Model!$D$21+((F313-Predictive_Model!$B$22)/Predictive_Model!$C$22)*Predictive_Model!$D$22+((I313-Predictive_Model!$B$23)/Predictive_Model!$C$23)*Predictive_Model!$D$23+((L313-Predictive_Model!$B$24)/Predictive_Model!$C$24)*Predictive_Model!$D$24+((M313-Predictive_Model!$B$25)/Predictive_Model!$C$25)*Predictive_Model!$D$25+IF(C313="Male",Predictive_Model!$D$31,IF(C313="Other",Predictive_Model!$D$32,0))+IF(D313="Premium",Predictive_Model!$D$34,IF(D313="Standard",Predictive_Model!$D$35,0))+IF(G313="Asia",Predictive_Model!$D$37,IF(G313="Europe",Predictive_Model!$D$38,IF(G313="North America",Predictive_Model!$D$39,IF(G313="Oceania",Predictive_Model!$D$40,IF(G313="South America",Predictive_Model!$D$41,0)))))+IF(H313="Laptop",Predictive_Model!$D$43,IF(H313="Mobile",Predictive_Model!$D$44,IF(H313="TV",Predictive_Model!$D$45,IF(H313="Tablet",Predictive_Model!$D$46,0))))+IF(K313="Crypto",Predictive_Model!$D$48,IF(K313="Debit Card",Predictive_Model!$D$49,IF(K313="Gift Card",Predictive_Model!$D$50,IF(K313="PayPal",Predictive_Model!$D$51,0))))+IF(N313="Comedy",Predictive_Model!$D$53,IF(N313="Documentary",Predictive_Model!$D$54,IF(N313="Drama",Predictive_Model!$D$55,IF(N313="Horror",Predictive_Model!$D$56,IF(N313="Romance",Predictive_Model!$D$57,IF(N313="Sci-Fi",Predictive_Model!$D$58,0)))))))))</f>
        <v>9.1548704748191545E-2</v>
      </c>
      <c r="V313" s="3" t="str">
        <f t="shared" si="46"/>
        <v>Low</v>
      </c>
      <c r="W313" s="6">
        <f t="shared" si="47"/>
        <v>1.6469611984199657</v>
      </c>
      <c r="X313" s="3" t="str">
        <f t="shared" si="48"/>
        <v>Monitor</v>
      </c>
      <c r="Y313" s="3" t="str">
        <f t="shared" si="49"/>
        <v>OK</v>
      </c>
    </row>
    <row r="314" spans="1:25" x14ac:dyDescent="0.25">
      <c r="A314" s="3" t="str">
        <f>Raw_Data!A314</f>
        <v>bb60c0f0-462a-411c-bd4a-be52a830f801</v>
      </c>
      <c r="B314" s="3">
        <f>Raw_Data!B314</f>
        <v>49</v>
      </c>
      <c r="C314" s="3" t="str">
        <f>Raw_Data!C314</f>
        <v>Other</v>
      </c>
      <c r="D314" s="3" t="str">
        <f>Raw_Data!D314</f>
        <v>Premium</v>
      </c>
      <c r="E314" s="3">
        <f>Raw_Data!E314</f>
        <v>0.65</v>
      </c>
      <c r="F314" s="3">
        <f>Raw_Data!F314</f>
        <v>34</v>
      </c>
      <c r="G314" s="3" t="str">
        <f>Raw_Data!G314</f>
        <v>South America</v>
      </c>
      <c r="H314" s="3" t="str">
        <f>Raw_Data!H314</f>
        <v>Laptop</v>
      </c>
      <c r="I314" s="3">
        <f>Raw_Data!I314</f>
        <v>17.989999999999998</v>
      </c>
      <c r="J314" s="3">
        <f>Raw_Data!J314</f>
        <v>1</v>
      </c>
      <c r="K314" s="3" t="str">
        <f>Raw_Data!K314</f>
        <v>Credit Card</v>
      </c>
      <c r="L314" s="3">
        <f>Raw_Data!L314</f>
        <v>3</v>
      </c>
      <c r="M314" s="3">
        <f>Raw_Data!M314</f>
        <v>0.02</v>
      </c>
      <c r="N314" s="3" t="str">
        <f>Raw_Data!N314</f>
        <v>Drama</v>
      </c>
      <c r="O314" s="3" t="str">
        <f t="shared" si="40"/>
        <v>45-54</v>
      </c>
      <c r="P314" s="3" t="str">
        <f t="shared" si="41"/>
        <v>&lt;10h</v>
      </c>
      <c r="Q314" s="3" t="str">
        <f t="shared" si="42"/>
        <v>22-45d</v>
      </c>
      <c r="R314" s="3" t="str">
        <f t="shared" si="43"/>
        <v>Medium</v>
      </c>
      <c r="S314" s="3" t="str">
        <f t="shared" si="44"/>
        <v>High</v>
      </c>
      <c r="T314" s="3" t="str">
        <f t="shared" si="45"/>
        <v>Churned</v>
      </c>
      <c r="U314" s="4">
        <f>1/(1+EXP(-(Predictive_Model!$B$5+((B314-Predictive_Model!$B$20)/Predictive_Model!$C$20)*Predictive_Model!$D$20+((E314-Predictive_Model!$B$21)/Predictive_Model!$C$21)*Predictive_Model!$D$21+((F314-Predictive_Model!$B$22)/Predictive_Model!$C$22)*Predictive_Model!$D$22+((I314-Predictive_Model!$B$23)/Predictive_Model!$C$23)*Predictive_Model!$D$23+((L314-Predictive_Model!$B$24)/Predictive_Model!$C$24)*Predictive_Model!$D$24+((M314-Predictive_Model!$B$25)/Predictive_Model!$C$25)*Predictive_Model!$D$25+IF(C314="Male",Predictive_Model!$D$31,IF(C314="Other",Predictive_Model!$D$32,0))+IF(D314="Premium",Predictive_Model!$D$34,IF(D314="Standard",Predictive_Model!$D$35,0))+IF(G314="Asia",Predictive_Model!$D$37,IF(G314="Europe",Predictive_Model!$D$38,IF(G314="North America",Predictive_Model!$D$39,IF(G314="Oceania",Predictive_Model!$D$40,IF(G314="South America",Predictive_Model!$D$41,0)))))+IF(H314="Laptop",Predictive_Model!$D$43,IF(H314="Mobile",Predictive_Model!$D$44,IF(H314="TV",Predictive_Model!$D$45,IF(H314="Tablet",Predictive_Model!$D$46,0))))+IF(K314="Crypto",Predictive_Model!$D$48,IF(K314="Debit Card",Predictive_Model!$D$49,IF(K314="Gift Card",Predictive_Model!$D$50,IF(K314="PayPal",Predictive_Model!$D$51,0))))+IF(N314="Comedy",Predictive_Model!$D$53,IF(N314="Documentary",Predictive_Model!$D$54,IF(N314="Drama",Predictive_Model!$D$55,IF(N314="Horror",Predictive_Model!$D$56,IF(N314="Romance",Predictive_Model!$D$57,IF(N314="Sci-Fi",Predictive_Model!$D$58,0)))))))))</f>
        <v>0.98730459737903886</v>
      </c>
      <c r="V314" s="3" t="str">
        <f t="shared" si="46"/>
        <v>Critical</v>
      </c>
      <c r="W314" s="6">
        <f t="shared" si="47"/>
        <v>17.989999999999998</v>
      </c>
      <c r="X314" s="3" t="str">
        <f t="shared" si="48"/>
        <v>Priority 1</v>
      </c>
      <c r="Y314" s="3" t="str">
        <f t="shared" si="49"/>
        <v>OK</v>
      </c>
    </row>
    <row r="315" spans="1:25" x14ac:dyDescent="0.25">
      <c r="A315" s="3" t="str">
        <f>Raw_Data!A315</f>
        <v>2147d452-2d5c-4618-aaba-e7feb7d322f5</v>
      </c>
      <c r="B315" s="3">
        <f>Raw_Data!B315</f>
        <v>52</v>
      </c>
      <c r="C315" s="3" t="str">
        <f>Raw_Data!C315</f>
        <v>Female</v>
      </c>
      <c r="D315" s="3" t="str">
        <f>Raw_Data!D315</f>
        <v>Basic</v>
      </c>
      <c r="E315" s="3">
        <f>Raw_Data!E315</f>
        <v>0.3</v>
      </c>
      <c r="F315" s="3">
        <f>Raw_Data!F315</f>
        <v>21</v>
      </c>
      <c r="G315" s="3" t="str">
        <f>Raw_Data!G315</f>
        <v>Europe</v>
      </c>
      <c r="H315" s="3" t="str">
        <f>Raw_Data!H315</f>
        <v>Mobile</v>
      </c>
      <c r="I315" s="3">
        <f>Raw_Data!I315</f>
        <v>8.99</v>
      </c>
      <c r="J315" s="3">
        <f>Raw_Data!J315</f>
        <v>1</v>
      </c>
      <c r="K315" s="3" t="str">
        <f>Raw_Data!K315</f>
        <v>Gift Card</v>
      </c>
      <c r="L315" s="3">
        <f>Raw_Data!L315</f>
        <v>2</v>
      </c>
      <c r="M315" s="3">
        <f>Raw_Data!M315</f>
        <v>0.01</v>
      </c>
      <c r="N315" s="3" t="str">
        <f>Raw_Data!N315</f>
        <v>Horror</v>
      </c>
      <c r="O315" s="3" t="str">
        <f t="shared" si="40"/>
        <v>45-54</v>
      </c>
      <c r="P315" s="3" t="str">
        <f t="shared" si="41"/>
        <v>&lt;10h</v>
      </c>
      <c r="Q315" s="3" t="str">
        <f t="shared" si="42"/>
        <v>8-21d</v>
      </c>
      <c r="R315" s="3" t="str">
        <f t="shared" si="43"/>
        <v>Medium</v>
      </c>
      <c r="S315" s="3" t="str">
        <f t="shared" si="44"/>
        <v>Low</v>
      </c>
      <c r="T315" s="3" t="str">
        <f t="shared" si="45"/>
        <v>Churned</v>
      </c>
      <c r="U315" s="4">
        <f>1/(1+EXP(-(Predictive_Model!$B$5+((B315-Predictive_Model!$B$20)/Predictive_Model!$C$20)*Predictive_Model!$D$20+((E315-Predictive_Model!$B$21)/Predictive_Model!$C$21)*Predictive_Model!$D$21+((F315-Predictive_Model!$B$22)/Predictive_Model!$C$22)*Predictive_Model!$D$22+((I315-Predictive_Model!$B$23)/Predictive_Model!$C$23)*Predictive_Model!$D$23+((L315-Predictive_Model!$B$24)/Predictive_Model!$C$24)*Predictive_Model!$D$24+((M315-Predictive_Model!$B$25)/Predictive_Model!$C$25)*Predictive_Model!$D$25+IF(C315="Male",Predictive_Model!$D$31,IF(C315="Other",Predictive_Model!$D$32,0))+IF(D315="Premium",Predictive_Model!$D$34,IF(D315="Standard",Predictive_Model!$D$35,0))+IF(G315="Asia",Predictive_Model!$D$37,IF(G315="Europe",Predictive_Model!$D$38,IF(G315="North America",Predictive_Model!$D$39,IF(G315="Oceania",Predictive_Model!$D$40,IF(G315="South America",Predictive_Model!$D$41,0)))))+IF(H315="Laptop",Predictive_Model!$D$43,IF(H315="Mobile",Predictive_Model!$D$44,IF(H315="TV",Predictive_Model!$D$45,IF(H315="Tablet",Predictive_Model!$D$46,0))))+IF(K315="Crypto",Predictive_Model!$D$48,IF(K315="Debit Card",Predictive_Model!$D$49,IF(K315="Gift Card",Predictive_Model!$D$50,IF(K315="PayPal",Predictive_Model!$D$51,0))))+IF(N315="Comedy",Predictive_Model!$D$53,IF(N315="Documentary",Predictive_Model!$D$54,IF(N315="Drama",Predictive_Model!$D$55,IF(N315="Horror",Predictive_Model!$D$56,IF(N315="Romance",Predictive_Model!$D$57,IF(N315="Sci-Fi",Predictive_Model!$D$58,0)))))))))</f>
        <v>0.99981161173658373</v>
      </c>
      <c r="V315" s="3" t="str">
        <f t="shared" si="46"/>
        <v>Critical</v>
      </c>
      <c r="W315" s="6">
        <f t="shared" si="47"/>
        <v>8.99</v>
      </c>
      <c r="X315" s="3" t="str">
        <f t="shared" si="48"/>
        <v>Priority 2</v>
      </c>
      <c r="Y315" s="3" t="str">
        <f t="shared" si="49"/>
        <v>OK</v>
      </c>
    </row>
    <row r="316" spans="1:25" x14ac:dyDescent="0.25">
      <c r="A316" s="3" t="str">
        <f>Raw_Data!A316</f>
        <v>12f4c115-7090-47f6-9450-7f3c5b7ce2ee</v>
      </c>
      <c r="B316" s="3">
        <f>Raw_Data!B316</f>
        <v>37</v>
      </c>
      <c r="C316" s="3" t="str">
        <f>Raw_Data!C316</f>
        <v>Male</v>
      </c>
      <c r="D316" s="3" t="str">
        <f>Raw_Data!D316</f>
        <v>Standard</v>
      </c>
      <c r="E316" s="3">
        <f>Raw_Data!E316</f>
        <v>16.010000000000002</v>
      </c>
      <c r="F316" s="3">
        <f>Raw_Data!F316</f>
        <v>11</v>
      </c>
      <c r="G316" s="3" t="str">
        <f>Raw_Data!G316</f>
        <v>Europe</v>
      </c>
      <c r="H316" s="3" t="str">
        <f>Raw_Data!H316</f>
        <v>Laptop</v>
      </c>
      <c r="I316" s="3">
        <f>Raw_Data!I316</f>
        <v>13.99</v>
      </c>
      <c r="J316" s="3">
        <f>Raw_Data!J316</f>
        <v>0</v>
      </c>
      <c r="K316" s="3" t="str">
        <f>Raw_Data!K316</f>
        <v>Debit Card</v>
      </c>
      <c r="L316" s="3">
        <f>Raw_Data!L316</f>
        <v>4</v>
      </c>
      <c r="M316" s="3">
        <f>Raw_Data!M316</f>
        <v>1.33</v>
      </c>
      <c r="N316" s="3" t="str">
        <f>Raw_Data!N316</f>
        <v>Horror</v>
      </c>
      <c r="O316" s="3" t="str">
        <f t="shared" si="40"/>
        <v>35-44</v>
      </c>
      <c r="P316" s="3" t="str">
        <f t="shared" si="41"/>
        <v>10-24h</v>
      </c>
      <c r="Q316" s="3" t="str">
        <f t="shared" si="42"/>
        <v>8-21d</v>
      </c>
      <c r="R316" s="3" t="str">
        <f t="shared" si="43"/>
        <v>Medium</v>
      </c>
      <c r="S316" s="3" t="str">
        <f t="shared" si="44"/>
        <v>Mid</v>
      </c>
      <c r="T316" s="3" t="str">
        <f t="shared" si="45"/>
        <v>Active</v>
      </c>
      <c r="U316" s="4">
        <f>1/(1+EXP(-(Predictive_Model!$B$5+((B316-Predictive_Model!$B$20)/Predictive_Model!$C$20)*Predictive_Model!$D$20+((E316-Predictive_Model!$B$21)/Predictive_Model!$C$21)*Predictive_Model!$D$21+((F316-Predictive_Model!$B$22)/Predictive_Model!$C$22)*Predictive_Model!$D$22+((I316-Predictive_Model!$B$23)/Predictive_Model!$C$23)*Predictive_Model!$D$23+((L316-Predictive_Model!$B$24)/Predictive_Model!$C$24)*Predictive_Model!$D$24+((M316-Predictive_Model!$B$25)/Predictive_Model!$C$25)*Predictive_Model!$D$25+IF(C316="Male",Predictive_Model!$D$31,IF(C316="Other",Predictive_Model!$D$32,0))+IF(D316="Premium",Predictive_Model!$D$34,IF(D316="Standard",Predictive_Model!$D$35,0))+IF(G316="Asia",Predictive_Model!$D$37,IF(G316="Europe",Predictive_Model!$D$38,IF(G316="North America",Predictive_Model!$D$39,IF(G316="Oceania",Predictive_Model!$D$40,IF(G316="South America",Predictive_Model!$D$41,0)))))+IF(H316="Laptop",Predictive_Model!$D$43,IF(H316="Mobile",Predictive_Model!$D$44,IF(H316="TV",Predictive_Model!$D$45,IF(H316="Tablet",Predictive_Model!$D$46,0))))+IF(K316="Crypto",Predictive_Model!$D$48,IF(K316="Debit Card",Predictive_Model!$D$49,IF(K316="Gift Card",Predictive_Model!$D$50,IF(K316="PayPal",Predictive_Model!$D$51,0))))+IF(N316="Comedy",Predictive_Model!$D$53,IF(N316="Documentary",Predictive_Model!$D$54,IF(N316="Drama",Predictive_Model!$D$55,IF(N316="Horror",Predictive_Model!$D$56,IF(N316="Romance",Predictive_Model!$D$57,IF(N316="Sci-Fi",Predictive_Model!$D$58,0)))))))))</f>
        <v>6.1748291729877601E-3</v>
      </c>
      <c r="V316" s="3" t="str">
        <f t="shared" si="46"/>
        <v>Low</v>
      </c>
      <c r="W316" s="6">
        <f t="shared" si="47"/>
        <v>8.638586013009876E-2</v>
      </c>
      <c r="X316" s="3" t="str">
        <f t="shared" si="48"/>
        <v>Monitor</v>
      </c>
      <c r="Y316" s="3" t="str">
        <f t="shared" si="49"/>
        <v>OK</v>
      </c>
    </row>
    <row r="317" spans="1:25" x14ac:dyDescent="0.25">
      <c r="A317" s="3" t="str">
        <f>Raw_Data!A317</f>
        <v>2f2b96aa-a4b0-47fd-8163-128e7da936ac</v>
      </c>
      <c r="B317" s="3">
        <f>Raw_Data!B317</f>
        <v>39</v>
      </c>
      <c r="C317" s="3" t="str">
        <f>Raw_Data!C317</f>
        <v>Female</v>
      </c>
      <c r="D317" s="3" t="str">
        <f>Raw_Data!D317</f>
        <v>Basic</v>
      </c>
      <c r="E317" s="3">
        <f>Raw_Data!E317</f>
        <v>33.36</v>
      </c>
      <c r="F317" s="3">
        <f>Raw_Data!F317</f>
        <v>37</v>
      </c>
      <c r="G317" s="3" t="str">
        <f>Raw_Data!G317</f>
        <v>South America</v>
      </c>
      <c r="H317" s="3" t="str">
        <f>Raw_Data!H317</f>
        <v>TV</v>
      </c>
      <c r="I317" s="3">
        <f>Raw_Data!I317</f>
        <v>8.99</v>
      </c>
      <c r="J317" s="3">
        <f>Raw_Data!J317</f>
        <v>1</v>
      </c>
      <c r="K317" s="3" t="str">
        <f>Raw_Data!K317</f>
        <v>Crypto</v>
      </c>
      <c r="L317" s="3">
        <f>Raw_Data!L317</f>
        <v>1</v>
      </c>
      <c r="M317" s="3">
        <f>Raw_Data!M317</f>
        <v>0.88</v>
      </c>
      <c r="N317" s="3" t="str">
        <f>Raw_Data!N317</f>
        <v>Sci-Fi</v>
      </c>
      <c r="O317" s="3" t="str">
        <f t="shared" si="40"/>
        <v>35-44</v>
      </c>
      <c r="P317" s="3" t="str">
        <f t="shared" si="41"/>
        <v>25-49h</v>
      </c>
      <c r="Q317" s="3" t="str">
        <f t="shared" si="42"/>
        <v>22-45d</v>
      </c>
      <c r="R317" s="3" t="str">
        <f t="shared" si="43"/>
        <v>Medium</v>
      </c>
      <c r="S317" s="3" t="str">
        <f t="shared" si="44"/>
        <v>Low</v>
      </c>
      <c r="T317" s="3" t="str">
        <f t="shared" si="45"/>
        <v>Churned</v>
      </c>
      <c r="U317" s="4">
        <f>1/(1+EXP(-(Predictive_Model!$B$5+((B317-Predictive_Model!$B$20)/Predictive_Model!$C$20)*Predictive_Model!$D$20+((E317-Predictive_Model!$B$21)/Predictive_Model!$C$21)*Predictive_Model!$D$21+((F317-Predictive_Model!$B$22)/Predictive_Model!$C$22)*Predictive_Model!$D$22+((I317-Predictive_Model!$B$23)/Predictive_Model!$C$23)*Predictive_Model!$D$23+((L317-Predictive_Model!$B$24)/Predictive_Model!$C$24)*Predictive_Model!$D$24+((M317-Predictive_Model!$B$25)/Predictive_Model!$C$25)*Predictive_Model!$D$25+IF(C317="Male",Predictive_Model!$D$31,IF(C317="Other",Predictive_Model!$D$32,0))+IF(D317="Premium",Predictive_Model!$D$34,IF(D317="Standard",Predictive_Model!$D$35,0))+IF(G317="Asia",Predictive_Model!$D$37,IF(G317="Europe",Predictive_Model!$D$38,IF(G317="North America",Predictive_Model!$D$39,IF(G317="Oceania",Predictive_Model!$D$40,IF(G317="South America",Predictive_Model!$D$41,0)))))+IF(H317="Laptop",Predictive_Model!$D$43,IF(H317="Mobile",Predictive_Model!$D$44,IF(H317="TV",Predictive_Model!$D$45,IF(H317="Tablet",Predictive_Model!$D$46,0))))+IF(K317="Crypto",Predictive_Model!$D$48,IF(K317="Debit Card",Predictive_Model!$D$49,IF(K317="Gift Card",Predictive_Model!$D$50,IF(K317="PayPal",Predictive_Model!$D$51,0))))+IF(N317="Comedy",Predictive_Model!$D$53,IF(N317="Documentary",Predictive_Model!$D$54,IF(N317="Drama",Predictive_Model!$D$55,IF(N317="Horror",Predictive_Model!$D$56,IF(N317="Romance",Predictive_Model!$D$57,IF(N317="Sci-Fi",Predictive_Model!$D$58,0)))))))))</f>
        <v>6.6625622103745383E-2</v>
      </c>
      <c r="V317" s="3" t="str">
        <f t="shared" si="46"/>
        <v>Low</v>
      </c>
      <c r="W317" s="6">
        <f t="shared" si="47"/>
        <v>8.99</v>
      </c>
      <c r="X317" s="3" t="str">
        <f t="shared" si="48"/>
        <v>Monitor</v>
      </c>
      <c r="Y317" s="3" t="str">
        <f t="shared" si="49"/>
        <v>OK</v>
      </c>
    </row>
    <row r="318" spans="1:25" x14ac:dyDescent="0.25">
      <c r="A318" s="3" t="str">
        <f>Raw_Data!A318</f>
        <v>071580bb-2081-42f1-82d9-55d269964fed</v>
      </c>
      <c r="B318" s="3">
        <f>Raw_Data!B318</f>
        <v>70</v>
      </c>
      <c r="C318" s="3" t="str">
        <f>Raw_Data!C318</f>
        <v>Female</v>
      </c>
      <c r="D318" s="3" t="str">
        <f>Raw_Data!D318</f>
        <v>Basic</v>
      </c>
      <c r="E318" s="3">
        <f>Raw_Data!E318</f>
        <v>3.99</v>
      </c>
      <c r="F318" s="3">
        <f>Raw_Data!F318</f>
        <v>24</v>
      </c>
      <c r="G318" s="3" t="str">
        <f>Raw_Data!G318</f>
        <v>Africa</v>
      </c>
      <c r="H318" s="3" t="str">
        <f>Raw_Data!H318</f>
        <v>Laptop</v>
      </c>
      <c r="I318" s="3">
        <f>Raw_Data!I318</f>
        <v>8.99</v>
      </c>
      <c r="J318" s="3">
        <f>Raw_Data!J318</f>
        <v>1</v>
      </c>
      <c r="K318" s="3" t="str">
        <f>Raw_Data!K318</f>
        <v>Gift Card</v>
      </c>
      <c r="L318" s="3">
        <f>Raw_Data!L318</f>
        <v>1</v>
      </c>
      <c r="M318" s="3">
        <f>Raw_Data!M318</f>
        <v>0.16</v>
      </c>
      <c r="N318" s="3" t="str">
        <f>Raw_Data!N318</f>
        <v>Horror</v>
      </c>
      <c r="O318" s="3" t="str">
        <f t="shared" si="40"/>
        <v>55-70</v>
      </c>
      <c r="P318" s="3" t="str">
        <f t="shared" si="41"/>
        <v>&lt;10h</v>
      </c>
      <c r="Q318" s="3" t="str">
        <f t="shared" si="42"/>
        <v>22-45d</v>
      </c>
      <c r="R318" s="3" t="str">
        <f t="shared" si="43"/>
        <v>Medium</v>
      </c>
      <c r="S318" s="3" t="str">
        <f t="shared" si="44"/>
        <v>Low</v>
      </c>
      <c r="T318" s="3" t="str">
        <f t="shared" si="45"/>
        <v>Churned</v>
      </c>
      <c r="U318" s="4">
        <f>1/(1+EXP(-(Predictive_Model!$B$5+((B318-Predictive_Model!$B$20)/Predictive_Model!$C$20)*Predictive_Model!$D$20+((E318-Predictive_Model!$B$21)/Predictive_Model!$C$21)*Predictive_Model!$D$21+((F318-Predictive_Model!$B$22)/Predictive_Model!$C$22)*Predictive_Model!$D$22+((I318-Predictive_Model!$B$23)/Predictive_Model!$C$23)*Predictive_Model!$D$23+((L318-Predictive_Model!$B$24)/Predictive_Model!$C$24)*Predictive_Model!$D$24+((M318-Predictive_Model!$B$25)/Predictive_Model!$C$25)*Predictive_Model!$D$25+IF(C318="Male",Predictive_Model!$D$31,IF(C318="Other",Predictive_Model!$D$32,0))+IF(D318="Premium",Predictive_Model!$D$34,IF(D318="Standard",Predictive_Model!$D$35,0))+IF(G318="Asia",Predictive_Model!$D$37,IF(G318="Europe",Predictive_Model!$D$38,IF(G318="North America",Predictive_Model!$D$39,IF(G318="Oceania",Predictive_Model!$D$40,IF(G318="South America",Predictive_Model!$D$41,0)))))+IF(H318="Laptop",Predictive_Model!$D$43,IF(H318="Mobile",Predictive_Model!$D$44,IF(H318="TV",Predictive_Model!$D$45,IF(H318="Tablet",Predictive_Model!$D$46,0))))+IF(K318="Crypto",Predictive_Model!$D$48,IF(K318="Debit Card",Predictive_Model!$D$49,IF(K318="Gift Card",Predictive_Model!$D$50,IF(K318="PayPal",Predictive_Model!$D$51,0))))+IF(N318="Comedy",Predictive_Model!$D$53,IF(N318="Documentary",Predictive_Model!$D$54,IF(N318="Drama",Predictive_Model!$D$55,IF(N318="Horror",Predictive_Model!$D$56,IF(N318="Romance",Predictive_Model!$D$57,IF(N318="Sci-Fi",Predictive_Model!$D$58,0)))))))))</f>
        <v>0.99874418274090893</v>
      </c>
      <c r="V318" s="3" t="str">
        <f t="shared" si="46"/>
        <v>Critical</v>
      </c>
      <c r="W318" s="6">
        <f t="shared" si="47"/>
        <v>8.99</v>
      </c>
      <c r="X318" s="3" t="str">
        <f t="shared" si="48"/>
        <v>Priority 2</v>
      </c>
      <c r="Y318" s="3" t="str">
        <f t="shared" si="49"/>
        <v>OK</v>
      </c>
    </row>
    <row r="319" spans="1:25" x14ac:dyDescent="0.25">
      <c r="A319" s="3" t="str">
        <f>Raw_Data!A319</f>
        <v>49460bf3-2d1f-48a8-abca-b6af133f2803</v>
      </c>
      <c r="B319" s="3">
        <f>Raw_Data!B319</f>
        <v>68</v>
      </c>
      <c r="C319" s="3" t="str">
        <f>Raw_Data!C319</f>
        <v>Male</v>
      </c>
      <c r="D319" s="3" t="str">
        <f>Raw_Data!D319</f>
        <v>Basic</v>
      </c>
      <c r="E319" s="3">
        <f>Raw_Data!E319</f>
        <v>17.260000000000002</v>
      </c>
      <c r="F319" s="3">
        <f>Raw_Data!F319</f>
        <v>10</v>
      </c>
      <c r="G319" s="3" t="str">
        <f>Raw_Data!G319</f>
        <v>South America</v>
      </c>
      <c r="H319" s="3" t="str">
        <f>Raw_Data!H319</f>
        <v>Desktop</v>
      </c>
      <c r="I319" s="3">
        <f>Raw_Data!I319</f>
        <v>8.99</v>
      </c>
      <c r="J319" s="3">
        <f>Raw_Data!J319</f>
        <v>0</v>
      </c>
      <c r="K319" s="3" t="str">
        <f>Raw_Data!K319</f>
        <v>Credit Card</v>
      </c>
      <c r="L319" s="3">
        <f>Raw_Data!L319</f>
        <v>3</v>
      </c>
      <c r="M319" s="3">
        <f>Raw_Data!M319</f>
        <v>1.57</v>
      </c>
      <c r="N319" s="3" t="str">
        <f>Raw_Data!N319</f>
        <v>Documentary</v>
      </c>
      <c r="O319" s="3" t="str">
        <f t="shared" si="40"/>
        <v>55-70</v>
      </c>
      <c r="P319" s="3" t="str">
        <f t="shared" si="41"/>
        <v>10-24h</v>
      </c>
      <c r="Q319" s="3" t="str">
        <f t="shared" si="42"/>
        <v>8-21d</v>
      </c>
      <c r="R319" s="3" t="str">
        <f t="shared" si="43"/>
        <v>Medium</v>
      </c>
      <c r="S319" s="3" t="str">
        <f t="shared" si="44"/>
        <v>Low</v>
      </c>
      <c r="T319" s="3" t="str">
        <f t="shared" si="45"/>
        <v>Active</v>
      </c>
      <c r="U319" s="4">
        <f>1/(1+EXP(-(Predictive_Model!$B$5+((B319-Predictive_Model!$B$20)/Predictive_Model!$C$20)*Predictive_Model!$D$20+((E319-Predictive_Model!$B$21)/Predictive_Model!$C$21)*Predictive_Model!$D$21+((F319-Predictive_Model!$B$22)/Predictive_Model!$C$22)*Predictive_Model!$D$22+((I319-Predictive_Model!$B$23)/Predictive_Model!$C$23)*Predictive_Model!$D$23+((L319-Predictive_Model!$B$24)/Predictive_Model!$C$24)*Predictive_Model!$D$24+((M319-Predictive_Model!$B$25)/Predictive_Model!$C$25)*Predictive_Model!$D$25+IF(C319="Male",Predictive_Model!$D$31,IF(C319="Other",Predictive_Model!$D$32,0))+IF(D319="Premium",Predictive_Model!$D$34,IF(D319="Standard",Predictive_Model!$D$35,0))+IF(G319="Asia",Predictive_Model!$D$37,IF(G319="Europe",Predictive_Model!$D$38,IF(G319="North America",Predictive_Model!$D$39,IF(G319="Oceania",Predictive_Model!$D$40,IF(G319="South America",Predictive_Model!$D$41,0)))))+IF(H319="Laptop",Predictive_Model!$D$43,IF(H319="Mobile",Predictive_Model!$D$44,IF(H319="TV",Predictive_Model!$D$45,IF(H319="Tablet",Predictive_Model!$D$46,0))))+IF(K319="Crypto",Predictive_Model!$D$48,IF(K319="Debit Card",Predictive_Model!$D$49,IF(K319="Gift Card",Predictive_Model!$D$50,IF(K319="PayPal",Predictive_Model!$D$51,0))))+IF(N319="Comedy",Predictive_Model!$D$53,IF(N319="Documentary",Predictive_Model!$D$54,IF(N319="Drama",Predictive_Model!$D$55,IF(N319="Horror",Predictive_Model!$D$56,IF(N319="Romance",Predictive_Model!$D$57,IF(N319="Sci-Fi",Predictive_Model!$D$58,0)))))))))</f>
        <v>2.2908873374233116E-2</v>
      </c>
      <c r="V319" s="3" t="str">
        <f t="shared" si="46"/>
        <v>Low</v>
      </c>
      <c r="W319" s="6">
        <f t="shared" si="47"/>
        <v>0.20595077163435571</v>
      </c>
      <c r="X319" s="3" t="str">
        <f t="shared" si="48"/>
        <v>Monitor</v>
      </c>
      <c r="Y319" s="3" t="str">
        <f t="shared" si="49"/>
        <v>OK</v>
      </c>
    </row>
    <row r="320" spans="1:25" x14ac:dyDescent="0.25">
      <c r="A320" s="3" t="str">
        <f>Raw_Data!A320</f>
        <v>1cddb6f1-fc2f-4e07-887b-e3703974af83</v>
      </c>
      <c r="B320" s="3">
        <f>Raw_Data!B320</f>
        <v>26</v>
      </c>
      <c r="C320" s="3" t="str">
        <f>Raw_Data!C320</f>
        <v>Other</v>
      </c>
      <c r="D320" s="3" t="str">
        <f>Raw_Data!D320</f>
        <v>Standard</v>
      </c>
      <c r="E320" s="3">
        <f>Raw_Data!E320</f>
        <v>4.6399999999999997</v>
      </c>
      <c r="F320" s="3">
        <f>Raw_Data!F320</f>
        <v>7</v>
      </c>
      <c r="G320" s="3" t="str">
        <f>Raw_Data!G320</f>
        <v>Asia</v>
      </c>
      <c r="H320" s="3" t="str">
        <f>Raw_Data!H320</f>
        <v>Desktop</v>
      </c>
      <c r="I320" s="3">
        <f>Raw_Data!I320</f>
        <v>13.99</v>
      </c>
      <c r="J320" s="3">
        <f>Raw_Data!J320</f>
        <v>1</v>
      </c>
      <c r="K320" s="3" t="str">
        <f>Raw_Data!K320</f>
        <v>Crypto</v>
      </c>
      <c r="L320" s="3">
        <f>Raw_Data!L320</f>
        <v>1</v>
      </c>
      <c r="M320" s="3">
        <f>Raw_Data!M320</f>
        <v>0.57999999999999996</v>
      </c>
      <c r="N320" s="3" t="str">
        <f>Raw_Data!N320</f>
        <v>Comedy</v>
      </c>
      <c r="O320" s="3" t="str">
        <f t="shared" si="40"/>
        <v>25-34</v>
      </c>
      <c r="P320" s="3" t="str">
        <f t="shared" si="41"/>
        <v>&lt;10h</v>
      </c>
      <c r="Q320" s="3" t="str">
        <f t="shared" si="42"/>
        <v>0-7d</v>
      </c>
      <c r="R320" s="3" t="str">
        <f t="shared" si="43"/>
        <v>Medium</v>
      </c>
      <c r="S320" s="3" t="str">
        <f t="shared" si="44"/>
        <v>Mid</v>
      </c>
      <c r="T320" s="3" t="str">
        <f t="shared" si="45"/>
        <v>Churned</v>
      </c>
      <c r="U320" s="4">
        <f>1/(1+EXP(-(Predictive_Model!$B$5+((B320-Predictive_Model!$B$20)/Predictive_Model!$C$20)*Predictive_Model!$D$20+((E320-Predictive_Model!$B$21)/Predictive_Model!$C$21)*Predictive_Model!$D$21+((F320-Predictive_Model!$B$22)/Predictive_Model!$C$22)*Predictive_Model!$D$22+((I320-Predictive_Model!$B$23)/Predictive_Model!$C$23)*Predictive_Model!$D$23+((L320-Predictive_Model!$B$24)/Predictive_Model!$C$24)*Predictive_Model!$D$24+((M320-Predictive_Model!$B$25)/Predictive_Model!$C$25)*Predictive_Model!$D$25+IF(C320="Male",Predictive_Model!$D$31,IF(C320="Other",Predictive_Model!$D$32,0))+IF(D320="Premium",Predictive_Model!$D$34,IF(D320="Standard",Predictive_Model!$D$35,0))+IF(G320="Asia",Predictive_Model!$D$37,IF(G320="Europe",Predictive_Model!$D$38,IF(G320="North America",Predictive_Model!$D$39,IF(G320="Oceania",Predictive_Model!$D$40,IF(G320="South America",Predictive_Model!$D$41,0)))))+IF(H320="Laptop",Predictive_Model!$D$43,IF(H320="Mobile",Predictive_Model!$D$44,IF(H320="TV",Predictive_Model!$D$45,IF(H320="Tablet",Predictive_Model!$D$46,0))))+IF(K320="Crypto",Predictive_Model!$D$48,IF(K320="Debit Card",Predictive_Model!$D$49,IF(K320="Gift Card",Predictive_Model!$D$50,IF(K320="PayPal",Predictive_Model!$D$51,0))))+IF(N320="Comedy",Predictive_Model!$D$53,IF(N320="Documentary",Predictive_Model!$D$54,IF(N320="Drama",Predictive_Model!$D$55,IF(N320="Horror",Predictive_Model!$D$56,IF(N320="Romance",Predictive_Model!$D$57,IF(N320="Sci-Fi",Predictive_Model!$D$58,0)))))))))</f>
        <v>0.84097811377148424</v>
      </c>
      <c r="V320" s="3" t="str">
        <f t="shared" si="46"/>
        <v>Critical</v>
      </c>
      <c r="W320" s="6">
        <f t="shared" si="47"/>
        <v>13.99</v>
      </c>
      <c r="X320" s="3" t="str">
        <f t="shared" si="48"/>
        <v>Priority 2</v>
      </c>
      <c r="Y320" s="3" t="str">
        <f t="shared" si="49"/>
        <v>OK</v>
      </c>
    </row>
    <row r="321" spans="1:25" x14ac:dyDescent="0.25">
      <c r="A321" s="3" t="str">
        <f>Raw_Data!A321</f>
        <v>00ed9abb-99cc-4b26-bac4-eab742a14f5a</v>
      </c>
      <c r="B321" s="3">
        <f>Raw_Data!B321</f>
        <v>49</v>
      </c>
      <c r="C321" s="3" t="str">
        <f>Raw_Data!C321</f>
        <v>Female</v>
      </c>
      <c r="D321" s="3" t="str">
        <f>Raw_Data!D321</f>
        <v>Premium</v>
      </c>
      <c r="E321" s="3">
        <f>Raw_Data!E321</f>
        <v>5</v>
      </c>
      <c r="F321" s="3">
        <f>Raw_Data!F321</f>
        <v>17</v>
      </c>
      <c r="G321" s="3" t="str">
        <f>Raw_Data!G321</f>
        <v>Oceania</v>
      </c>
      <c r="H321" s="3" t="str">
        <f>Raw_Data!H321</f>
        <v>Mobile</v>
      </c>
      <c r="I321" s="3">
        <f>Raw_Data!I321</f>
        <v>17.989999999999998</v>
      </c>
      <c r="J321" s="3">
        <f>Raw_Data!J321</f>
        <v>0</v>
      </c>
      <c r="K321" s="3" t="str">
        <f>Raw_Data!K321</f>
        <v>Crypto</v>
      </c>
      <c r="L321" s="3">
        <f>Raw_Data!L321</f>
        <v>1</v>
      </c>
      <c r="M321" s="3">
        <f>Raw_Data!M321</f>
        <v>0.28000000000000003</v>
      </c>
      <c r="N321" s="3" t="str">
        <f>Raw_Data!N321</f>
        <v>Drama</v>
      </c>
      <c r="O321" s="3" t="str">
        <f t="shared" si="40"/>
        <v>45-54</v>
      </c>
      <c r="P321" s="3" t="str">
        <f t="shared" si="41"/>
        <v>&lt;10h</v>
      </c>
      <c r="Q321" s="3" t="str">
        <f t="shared" si="42"/>
        <v>8-21d</v>
      </c>
      <c r="R321" s="3" t="str">
        <f t="shared" si="43"/>
        <v>Medium</v>
      </c>
      <c r="S321" s="3" t="str">
        <f t="shared" si="44"/>
        <v>High</v>
      </c>
      <c r="T321" s="3" t="str">
        <f t="shared" si="45"/>
        <v>Active</v>
      </c>
      <c r="U321" s="4">
        <f>1/(1+EXP(-(Predictive_Model!$B$5+((B321-Predictive_Model!$B$20)/Predictive_Model!$C$20)*Predictive_Model!$D$20+((E321-Predictive_Model!$B$21)/Predictive_Model!$C$21)*Predictive_Model!$D$21+((F321-Predictive_Model!$B$22)/Predictive_Model!$C$22)*Predictive_Model!$D$22+((I321-Predictive_Model!$B$23)/Predictive_Model!$C$23)*Predictive_Model!$D$23+((L321-Predictive_Model!$B$24)/Predictive_Model!$C$24)*Predictive_Model!$D$24+((M321-Predictive_Model!$B$25)/Predictive_Model!$C$25)*Predictive_Model!$D$25+IF(C321="Male",Predictive_Model!$D$31,IF(C321="Other",Predictive_Model!$D$32,0))+IF(D321="Premium",Predictive_Model!$D$34,IF(D321="Standard",Predictive_Model!$D$35,0))+IF(G321="Asia",Predictive_Model!$D$37,IF(G321="Europe",Predictive_Model!$D$38,IF(G321="North America",Predictive_Model!$D$39,IF(G321="Oceania",Predictive_Model!$D$40,IF(G321="South America",Predictive_Model!$D$41,0)))))+IF(H321="Laptop",Predictive_Model!$D$43,IF(H321="Mobile",Predictive_Model!$D$44,IF(H321="TV",Predictive_Model!$D$45,IF(H321="Tablet",Predictive_Model!$D$46,0))))+IF(K321="Crypto",Predictive_Model!$D$48,IF(K321="Debit Card",Predictive_Model!$D$49,IF(K321="Gift Card",Predictive_Model!$D$50,IF(K321="PayPal",Predictive_Model!$D$51,0))))+IF(N321="Comedy",Predictive_Model!$D$53,IF(N321="Documentary",Predictive_Model!$D$54,IF(N321="Drama",Predictive_Model!$D$55,IF(N321="Horror",Predictive_Model!$D$56,IF(N321="Romance",Predictive_Model!$D$57,IF(N321="Sci-Fi",Predictive_Model!$D$58,0)))))))))</f>
        <v>0.97592465307372933</v>
      </c>
      <c r="V321" s="3" t="str">
        <f t="shared" si="46"/>
        <v>Critical</v>
      </c>
      <c r="W321" s="6">
        <f t="shared" si="47"/>
        <v>17.55688450879639</v>
      </c>
      <c r="X321" s="3" t="str">
        <f t="shared" si="48"/>
        <v>Priority 1</v>
      </c>
      <c r="Y321" s="3" t="str">
        <f t="shared" si="49"/>
        <v>OK</v>
      </c>
    </row>
    <row r="322" spans="1:25" x14ac:dyDescent="0.25">
      <c r="A322" s="3" t="str">
        <f>Raw_Data!A322</f>
        <v>304e77f6-80f7-4820-affe-f288fb212762</v>
      </c>
      <c r="B322" s="3">
        <f>Raw_Data!B322</f>
        <v>18</v>
      </c>
      <c r="C322" s="3" t="str">
        <f>Raw_Data!C322</f>
        <v>Male</v>
      </c>
      <c r="D322" s="3" t="str">
        <f>Raw_Data!D322</f>
        <v>Premium</v>
      </c>
      <c r="E322" s="3">
        <f>Raw_Data!E322</f>
        <v>12.42</v>
      </c>
      <c r="F322" s="3">
        <f>Raw_Data!F322</f>
        <v>58</v>
      </c>
      <c r="G322" s="3" t="str">
        <f>Raw_Data!G322</f>
        <v>North America</v>
      </c>
      <c r="H322" s="3" t="str">
        <f>Raw_Data!H322</f>
        <v>Laptop</v>
      </c>
      <c r="I322" s="3">
        <f>Raw_Data!I322</f>
        <v>17.989999999999998</v>
      </c>
      <c r="J322" s="3">
        <f>Raw_Data!J322</f>
        <v>1</v>
      </c>
      <c r="K322" s="3" t="str">
        <f>Raw_Data!K322</f>
        <v>Debit Card</v>
      </c>
      <c r="L322" s="3">
        <f>Raw_Data!L322</f>
        <v>3</v>
      </c>
      <c r="M322" s="3">
        <f>Raw_Data!M322</f>
        <v>0.21</v>
      </c>
      <c r="N322" s="3" t="str">
        <f>Raw_Data!N322</f>
        <v>Horror</v>
      </c>
      <c r="O322" s="3" t="str">
        <f t="shared" si="40"/>
        <v>18-24</v>
      </c>
      <c r="P322" s="3" t="str">
        <f t="shared" si="41"/>
        <v>10-24h</v>
      </c>
      <c r="Q322" s="3" t="str">
        <f t="shared" si="42"/>
        <v>46-60d</v>
      </c>
      <c r="R322" s="3" t="str">
        <f t="shared" si="43"/>
        <v>Medium</v>
      </c>
      <c r="S322" s="3" t="str">
        <f t="shared" si="44"/>
        <v>High</v>
      </c>
      <c r="T322" s="3" t="str">
        <f t="shared" si="45"/>
        <v>Churned</v>
      </c>
      <c r="U322" s="4">
        <f>1/(1+EXP(-(Predictive_Model!$B$5+((B322-Predictive_Model!$B$20)/Predictive_Model!$C$20)*Predictive_Model!$D$20+((E322-Predictive_Model!$B$21)/Predictive_Model!$C$21)*Predictive_Model!$D$21+((F322-Predictive_Model!$B$22)/Predictive_Model!$C$22)*Predictive_Model!$D$22+((I322-Predictive_Model!$B$23)/Predictive_Model!$C$23)*Predictive_Model!$D$23+((L322-Predictive_Model!$B$24)/Predictive_Model!$C$24)*Predictive_Model!$D$24+((M322-Predictive_Model!$B$25)/Predictive_Model!$C$25)*Predictive_Model!$D$25+IF(C322="Male",Predictive_Model!$D$31,IF(C322="Other",Predictive_Model!$D$32,0))+IF(D322="Premium",Predictive_Model!$D$34,IF(D322="Standard",Predictive_Model!$D$35,0))+IF(G322="Asia",Predictive_Model!$D$37,IF(G322="Europe",Predictive_Model!$D$38,IF(G322="North America",Predictive_Model!$D$39,IF(G322="Oceania",Predictive_Model!$D$40,IF(G322="South America",Predictive_Model!$D$41,0)))))+IF(H322="Laptop",Predictive_Model!$D$43,IF(H322="Mobile",Predictive_Model!$D$44,IF(H322="TV",Predictive_Model!$D$45,IF(H322="Tablet",Predictive_Model!$D$46,0))))+IF(K322="Crypto",Predictive_Model!$D$48,IF(K322="Debit Card",Predictive_Model!$D$49,IF(K322="Gift Card",Predictive_Model!$D$50,IF(K322="PayPal",Predictive_Model!$D$51,0))))+IF(N322="Comedy",Predictive_Model!$D$53,IF(N322="Documentary",Predictive_Model!$D$54,IF(N322="Drama",Predictive_Model!$D$55,IF(N322="Horror",Predictive_Model!$D$56,IF(N322="Romance",Predictive_Model!$D$57,IF(N322="Sci-Fi",Predictive_Model!$D$58,0)))))))))</f>
        <v>0.96300980748683673</v>
      </c>
      <c r="V322" s="3" t="str">
        <f t="shared" si="46"/>
        <v>Critical</v>
      </c>
      <c r="W322" s="6">
        <f t="shared" si="47"/>
        <v>17.989999999999998</v>
      </c>
      <c r="X322" s="3" t="str">
        <f t="shared" si="48"/>
        <v>Priority 1</v>
      </c>
      <c r="Y322" s="3" t="str">
        <f t="shared" si="49"/>
        <v>OK</v>
      </c>
    </row>
    <row r="323" spans="1:25" x14ac:dyDescent="0.25">
      <c r="A323" s="3" t="str">
        <f>Raw_Data!A323</f>
        <v>f1664406-d734-495d-8499-225258ceb44d</v>
      </c>
      <c r="B323" s="3">
        <f>Raw_Data!B323</f>
        <v>28</v>
      </c>
      <c r="C323" s="3" t="str">
        <f>Raw_Data!C323</f>
        <v>Other</v>
      </c>
      <c r="D323" s="3" t="str">
        <f>Raw_Data!D323</f>
        <v>Basic</v>
      </c>
      <c r="E323" s="3">
        <f>Raw_Data!E323</f>
        <v>16.54</v>
      </c>
      <c r="F323" s="3">
        <f>Raw_Data!F323</f>
        <v>24</v>
      </c>
      <c r="G323" s="3" t="str">
        <f>Raw_Data!G323</f>
        <v>South America</v>
      </c>
      <c r="H323" s="3" t="str">
        <f>Raw_Data!H323</f>
        <v>Laptop</v>
      </c>
      <c r="I323" s="3">
        <f>Raw_Data!I323</f>
        <v>8.99</v>
      </c>
      <c r="J323" s="3">
        <f>Raw_Data!J323</f>
        <v>0</v>
      </c>
      <c r="K323" s="3" t="str">
        <f>Raw_Data!K323</f>
        <v>Crypto</v>
      </c>
      <c r="L323" s="3">
        <f>Raw_Data!L323</f>
        <v>3</v>
      </c>
      <c r="M323" s="3">
        <f>Raw_Data!M323</f>
        <v>0.66</v>
      </c>
      <c r="N323" s="3" t="str">
        <f>Raw_Data!N323</f>
        <v>Romance</v>
      </c>
      <c r="O323" s="3" t="str">
        <f t="shared" si="40"/>
        <v>25-34</v>
      </c>
      <c r="P323" s="3" t="str">
        <f t="shared" si="41"/>
        <v>10-24h</v>
      </c>
      <c r="Q323" s="3" t="str">
        <f t="shared" si="42"/>
        <v>22-45d</v>
      </c>
      <c r="R323" s="3" t="str">
        <f t="shared" si="43"/>
        <v>Medium</v>
      </c>
      <c r="S323" s="3" t="str">
        <f t="shared" si="44"/>
        <v>Low</v>
      </c>
      <c r="T323" s="3" t="str">
        <f t="shared" si="45"/>
        <v>Active</v>
      </c>
      <c r="U323" s="4">
        <f>1/(1+EXP(-(Predictive_Model!$B$5+((B323-Predictive_Model!$B$20)/Predictive_Model!$C$20)*Predictive_Model!$D$20+((E323-Predictive_Model!$B$21)/Predictive_Model!$C$21)*Predictive_Model!$D$21+((F323-Predictive_Model!$B$22)/Predictive_Model!$C$22)*Predictive_Model!$D$22+((I323-Predictive_Model!$B$23)/Predictive_Model!$C$23)*Predictive_Model!$D$23+((L323-Predictive_Model!$B$24)/Predictive_Model!$C$24)*Predictive_Model!$D$24+((M323-Predictive_Model!$B$25)/Predictive_Model!$C$25)*Predictive_Model!$D$25+IF(C323="Male",Predictive_Model!$D$31,IF(C323="Other",Predictive_Model!$D$32,0))+IF(D323="Premium",Predictive_Model!$D$34,IF(D323="Standard",Predictive_Model!$D$35,0))+IF(G323="Asia",Predictive_Model!$D$37,IF(G323="Europe",Predictive_Model!$D$38,IF(G323="North America",Predictive_Model!$D$39,IF(G323="Oceania",Predictive_Model!$D$40,IF(G323="South America",Predictive_Model!$D$41,0)))))+IF(H323="Laptop",Predictive_Model!$D$43,IF(H323="Mobile",Predictive_Model!$D$44,IF(H323="TV",Predictive_Model!$D$45,IF(H323="Tablet",Predictive_Model!$D$46,0))))+IF(K323="Crypto",Predictive_Model!$D$48,IF(K323="Debit Card",Predictive_Model!$D$49,IF(K323="Gift Card",Predictive_Model!$D$50,IF(K323="PayPal",Predictive_Model!$D$51,0))))+IF(N323="Comedy",Predictive_Model!$D$53,IF(N323="Documentary",Predictive_Model!$D$54,IF(N323="Drama",Predictive_Model!$D$55,IF(N323="Horror",Predictive_Model!$D$56,IF(N323="Romance",Predictive_Model!$D$57,IF(N323="Sci-Fi",Predictive_Model!$D$58,0)))))))))</f>
        <v>0.46442756433599508</v>
      </c>
      <c r="V323" s="3" t="str">
        <f t="shared" si="46"/>
        <v>Medium</v>
      </c>
      <c r="W323" s="6">
        <f t="shared" si="47"/>
        <v>4.1752038033805956</v>
      </c>
      <c r="X323" s="3" t="str">
        <f t="shared" si="48"/>
        <v>Monitor</v>
      </c>
      <c r="Y323" s="3" t="str">
        <f t="shared" si="49"/>
        <v>OK</v>
      </c>
    </row>
    <row r="324" spans="1:25" x14ac:dyDescent="0.25">
      <c r="A324" s="3" t="str">
        <f>Raw_Data!A324</f>
        <v>2e7f0f39-fa6e-4eb0-92de-1ec80999427b</v>
      </c>
      <c r="B324" s="3">
        <f>Raw_Data!B324</f>
        <v>57</v>
      </c>
      <c r="C324" s="3" t="str">
        <f>Raw_Data!C324</f>
        <v>Female</v>
      </c>
      <c r="D324" s="3" t="str">
        <f>Raw_Data!D324</f>
        <v>Premium</v>
      </c>
      <c r="E324" s="3">
        <f>Raw_Data!E324</f>
        <v>0.26</v>
      </c>
      <c r="F324" s="3">
        <f>Raw_Data!F324</f>
        <v>28</v>
      </c>
      <c r="G324" s="3" t="str">
        <f>Raw_Data!G324</f>
        <v>Europe</v>
      </c>
      <c r="H324" s="3" t="str">
        <f>Raw_Data!H324</f>
        <v>Tablet</v>
      </c>
      <c r="I324" s="3">
        <f>Raw_Data!I324</f>
        <v>17.989999999999998</v>
      </c>
      <c r="J324" s="3">
        <f>Raw_Data!J324</f>
        <v>1</v>
      </c>
      <c r="K324" s="3" t="str">
        <f>Raw_Data!K324</f>
        <v>Credit Card</v>
      </c>
      <c r="L324" s="3">
        <f>Raw_Data!L324</f>
        <v>2</v>
      </c>
      <c r="M324" s="3">
        <f>Raw_Data!M324</f>
        <v>0.01</v>
      </c>
      <c r="N324" s="3" t="str">
        <f>Raw_Data!N324</f>
        <v>Action</v>
      </c>
      <c r="O324" s="3" t="str">
        <f t="shared" si="40"/>
        <v>55-70</v>
      </c>
      <c r="P324" s="3" t="str">
        <f t="shared" si="41"/>
        <v>&lt;10h</v>
      </c>
      <c r="Q324" s="3" t="str">
        <f t="shared" si="42"/>
        <v>22-45d</v>
      </c>
      <c r="R324" s="3" t="str">
        <f t="shared" si="43"/>
        <v>Medium</v>
      </c>
      <c r="S324" s="3" t="str">
        <f t="shared" si="44"/>
        <v>High</v>
      </c>
      <c r="T324" s="3" t="str">
        <f t="shared" si="45"/>
        <v>Churned</v>
      </c>
      <c r="U324" s="4">
        <f>1/(1+EXP(-(Predictive_Model!$B$5+((B324-Predictive_Model!$B$20)/Predictive_Model!$C$20)*Predictive_Model!$D$20+((E324-Predictive_Model!$B$21)/Predictive_Model!$C$21)*Predictive_Model!$D$21+((F324-Predictive_Model!$B$22)/Predictive_Model!$C$22)*Predictive_Model!$D$22+((I324-Predictive_Model!$B$23)/Predictive_Model!$C$23)*Predictive_Model!$D$23+((L324-Predictive_Model!$B$24)/Predictive_Model!$C$24)*Predictive_Model!$D$24+((M324-Predictive_Model!$B$25)/Predictive_Model!$C$25)*Predictive_Model!$D$25+IF(C324="Male",Predictive_Model!$D$31,IF(C324="Other",Predictive_Model!$D$32,0))+IF(D324="Premium",Predictive_Model!$D$34,IF(D324="Standard",Predictive_Model!$D$35,0))+IF(G324="Asia",Predictive_Model!$D$37,IF(G324="Europe",Predictive_Model!$D$38,IF(G324="North America",Predictive_Model!$D$39,IF(G324="Oceania",Predictive_Model!$D$40,IF(G324="South America",Predictive_Model!$D$41,0)))))+IF(H324="Laptop",Predictive_Model!$D$43,IF(H324="Mobile",Predictive_Model!$D$44,IF(H324="TV",Predictive_Model!$D$45,IF(H324="Tablet",Predictive_Model!$D$46,0))))+IF(K324="Crypto",Predictive_Model!$D$48,IF(K324="Debit Card",Predictive_Model!$D$49,IF(K324="Gift Card",Predictive_Model!$D$50,IF(K324="PayPal",Predictive_Model!$D$51,0))))+IF(N324="Comedy",Predictive_Model!$D$53,IF(N324="Documentary",Predictive_Model!$D$54,IF(N324="Drama",Predictive_Model!$D$55,IF(N324="Horror",Predictive_Model!$D$56,IF(N324="Romance",Predictive_Model!$D$57,IF(N324="Sci-Fi",Predictive_Model!$D$58,0)))))))))</f>
        <v>0.99756852852327915</v>
      </c>
      <c r="V324" s="3" t="str">
        <f t="shared" si="46"/>
        <v>Critical</v>
      </c>
      <c r="W324" s="6">
        <f t="shared" si="47"/>
        <v>17.989999999999998</v>
      </c>
      <c r="X324" s="3" t="str">
        <f t="shared" si="48"/>
        <v>Priority 1</v>
      </c>
      <c r="Y324" s="3" t="str">
        <f t="shared" si="49"/>
        <v>OK</v>
      </c>
    </row>
    <row r="325" spans="1:25" x14ac:dyDescent="0.25">
      <c r="A325" s="3" t="str">
        <f>Raw_Data!A325</f>
        <v>6419436c-0144-4b48-a8be-7a43d909a91d</v>
      </c>
      <c r="B325" s="3">
        <f>Raw_Data!B325</f>
        <v>47</v>
      </c>
      <c r="C325" s="3" t="str">
        <f>Raw_Data!C325</f>
        <v>Female</v>
      </c>
      <c r="D325" s="3" t="str">
        <f>Raw_Data!D325</f>
        <v>Basic</v>
      </c>
      <c r="E325" s="3">
        <f>Raw_Data!E325</f>
        <v>17.940000000000001</v>
      </c>
      <c r="F325" s="3">
        <f>Raw_Data!F325</f>
        <v>19</v>
      </c>
      <c r="G325" s="3" t="str">
        <f>Raw_Data!G325</f>
        <v>Oceania</v>
      </c>
      <c r="H325" s="3" t="str">
        <f>Raw_Data!H325</f>
        <v>Tablet</v>
      </c>
      <c r="I325" s="3">
        <f>Raw_Data!I325</f>
        <v>8.99</v>
      </c>
      <c r="J325" s="3">
        <f>Raw_Data!J325</f>
        <v>0</v>
      </c>
      <c r="K325" s="3" t="str">
        <f>Raw_Data!K325</f>
        <v>PayPal</v>
      </c>
      <c r="L325" s="3">
        <f>Raw_Data!L325</f>
        <v>2</v>
      </c>
      <c r="M325" s="3">
        <f>Raw_Data!M325</f>
        <v>0.9</v>
      </c>
      <c r="N325" s="3" t="str">
        <f>Raw_Data!N325</f>
        <v>Action</v>
      </c>
      <c r="O325" s="3" t="str">
        <f t="shared" ref="O325:O388" si="50">IF(B325&lt;25,"18-24",IF(B325&lt;35,"25-34",IF(B325&lt;45,"35-44",IF(B325&lt;55,"45-54","55-70"))))</f>
        <v>45-54</v>
      </c>
      <c r="P325" s="3" t="str">
        <f t="shared" ref="P325:P388" si="51">IF(E325&lt;10,"&lt;10h",IF(E325&lt;25,"10-24h",IF(E325&lt;50,"25-49h","50h+")))</f>
        <v>10-24h</v>
      </c>
      <c r="Q325" s="3" t="str">
        <f t="shared" ref="Q325:Q388" si="52">IF(F325&lt;=7,"0-7d",IF(F325&lt;=21,"8-21d",IF(F325&lt;=45,"22-45d","46-60d")))</f>
        <v>8-21d</v>
      </c>
      <c r="R325" s="3" t="str">
        <f t="shared" ref="R325:R388" si="53">IF(AND(E325&gt;=25,F325&lt;=21),"High",IF(OR(E325&gt;=10,F325&lt;=45),"Medium","Low"))</f>
        <v>Medium</v>
      </c>
      <c r="S325" s="3" t="str">
        <f t="shared" ref="S325:S388" si="54">IF(I325&lt;10,"Low",IF(I325&lt;16,"Mid","High"))</f>
        <v>Low</v>
      </c>
      <c r="T325" s="3" t="str">
        <f t="shared" ref="T325:T388" si="55">IF(J325=1,"Churned","Active")</f>
        <v>Active</v>
      </c>
      <c r="U325" s="4">
        <f>1/(1+EXP(-(Predictive_Model!$B$5+((B325-Predictive_Model!$B$20)/Predictive_Model!$C$20)*Predictive_Model!$D$20+((E325-Predictive_Model!$B$21)/Predictive_Model!$C$21)*Predictive_Model!$D$21+((F325-Predictive_Model!$B$22)/Predictive_Model!$C$22)*Predictive_Model!$D$22+((I325-Predictive_Model!$B$23)/Predictive_Model!$C$23)*Predictive_Model!$D$23+((L325-Predictive_Model!$B$24)/Predictive_Model!$C$24)*Predictive_Model!$D$24+((M325-Predictive_Model!$B$25)/Predictive_Model!$C$25)*Predictive_Model!$D$25+IF(C325="Male",Predictive_Model!$D$31,IF(C325="Other",Predictive_Model!$D$32,0))+IF(D325="Premium",Predictive_Model!$D$34,IF(D325="Standard",Predictive_Model!$D$35,0))+IF(G325="Asia",Predictive_Model!$D$37,IF(G325="Europe",Predictive_Model!$D$38,IF(G325="North America",Predictive_Model!$D$39,IF(G325="Oceania",Predictive_Model!$D$40,IF(G325="South America",Predictive_Model!$D$41,0)))))+IF(H325="Laptop",Predictive_Model!$D$43,IF(H325="Mobile",Predictive_Model!$D$44,IF(H325="TV",Predictive_Model!$D$45,IF(H325="Tablet",Predictive_Model!$D$46,0))))+IF(K325="Crypto",Predictive_Model!$D$48,IF(K325="Debit Card",Predictive_Model!$D$49,IF(K325="Gift Card",Predictive_Model!$D$50,IF(K325="PayPal",Predictive_Model!$D$51,0))))+IF(N325="Comedy",Predictive_Model!$D$53,IF(N325="Documentary",Predictive_Model!$D$54,IF(N325="Drama",Predictive_Model!$D$55,IF(N325="Horror",Predictive_Model!$D$56,IF(N325="Romance",Predictive_Model!$D$57,IF(N325="Sci-Fi",Predictive_Model!$D$58,0)))))))))</f>
        <v>0.67176071471662602</v>
      </c>
      <c r="V325" s="3" t="str">
        <f t="shared" ref="V325:V388" si="56">IF(U325&gt;=0.75,"Critical",IF(U325&gt;=0.5,"High",IF(U325&gt;=0.25,"Medium","Low")))</f>
        <v>High</v>
      </c>
      <c r="W325" s="6">
        <f t="shared" ref="W325:W388" si="57">IF(J325=1,I325,I325*U325)</f>
        <v>6.039128825302468</v>
      </c>
      <c r="X325" s="3" t="str">
        <f t="shared" ref="X325:X388" si="58">IF(AND(V325="Critical",I325&gt;=15),"Priority 1",IF(OR(V325="Critical",AND(V325="High",F325&gt;21)),"Priority 2","Monitor"))</f>
        <v>Monitor</v>
      </c>
      <c r="Y325" s="3" t="str">
        <f t="shared" ref="Y325:Y388" si="59">IF(COUNTA(A325:N325)=14,"OK","CHECK")</f>
        <v>OK</v>
      </c>
    </row>
    <row r="326" spans="1:25" x14ac:dyDescent="0.25">
      <c r="A326" s="3" t="str">
        <f>Raw_Data!A326</f>
        <v>407bcc3b-fda7-46f1-ad86-4fb4b4d34e84</v>
      </c>
      <c r="B326" s="3">
        <f>Raw_Data!B326</f>
        <v>18</v>
      </c>
      <c r="C326" s="3" t="str">
        <f>Raw_Data!C326</f>
        <v>Male</v>
      </c>
      <c r="D326" s="3" t="str">
        <f>Raw_Data!D326</f>
        <v>Standard</v>
      </c>
      <c r="E326" s="3">
        <f>Raw_Data!E326</f>
        <v>41.28</v>
      </c>
      <c r="F326" s="3">
        <f>Raw_Data!F326</f>
        <v>24</v>
      </c>
      <c r="G326" s="3" t="str">
        <f>Raw_Data!G326</f>
        <v>Europe</v>
      </c>
      <c r="H326" s="3" t="str">
        <f>Raw_Data!H326</f>
        <v>Desktop</v>
      </c>
      <c r="I326" s="3">
        <f>Raw_Data!I326</f>
        <v>13.99</v>
      </c>
      <c r="J326" s="3">
        <f>Raw_Data!J326</f>
        <v>0</v>
      </c>
      <c r="K326" s="3" t="str">
        <f>Raw_Data!K326</f>
        <v>Debit Card</v>
      </c>
      <c r="L326" s="3">
        <f>Raw_Data!L326</f>
        <v>3</v>
      </c>
      <c r="M326" s="3">
        <f>Raw_Data!M326</f>
        <v>1.65</v>
      </c>
      <c r="N326" s="3" t="str">
        <f>Raw_Data!N326</f>
        <v>Action</v>
      </c>
      <c r="O326" s="3" t="str">
        <f t="shared" si="50"/>
        <v>18-24</v>
      </c>
      <c r="P326" s="3" t="str">
        <f t="shared" si="51"/>
        <v>25-49h</v>
      </c>
      <c r="Q326" s="3" t="str">
        <f t="shared" si="52"/>
        <v>22-45d</v>
      </c>
      <c r="R326" s="3" t="str">
        <f t="shared" si="53"/>
        <v>Medium</v>
      </c>
      <c r="S326" s="3" t="str">
        <f t="shared" si="54"/>
        <v>Mid</v>
      </c>
      <c r="T326" s="3" t="str">
        <f t="shared" si="55"/>
        <v>Active</v>
      </c>
      <c r="U326" s="4">
        <f>1/(1+EXP(-(Predictive_Model!$B$5+((B326-Predictive_Model!$B$20)/Predictive_Model!$C$20)*Predictive_Model!$D$20+((E326-Predictive_Model!$B$21)/Predictive_Model!$C$21)*Predictive_Model!$D$21+((F326-Predictive_Model!$B$22)/Predictive_Model!$C$22)*Predictive_Model!$D$22+((I326-Predictive_Model!$B$23)/Predictive_Model!$C$23)*Predictive_Model!$D$23+((L326-Predictive_Model!$B$24)/Predictive_Model!$C$24)*Predictive_Model!$D$24+((M326-Predictive_Model!$B$25)/Predictive_Model!$C$25)*Predictive_Model!$D$25+IF(C326="Male",Predictive_Model!$D$31,IF(C326="Other",Predictive_Model!$D$32,0))+IF(D326="Premium",Predictive_Model!$D$34,IF(D326="Standard",Predictive_Model!$D$35,0))+IF(G326="Asia",Predictive_Model!$D$37,IF(G326="Europe",Predictive_Model!$D$38,IF(G326="North America",Predictive_Model!$D$39,IF(G326="Oceania",Predictive_Model!$D$40,IF(G326="South America",Predictive_Model!$D$41,0)))))+IF(H326="Laptop",Predictive_Model!$D$43,IF(H326="Mobile",Predictive_Model!$D$44,IF(H326="TV",Predictive_Model!$D$45,IF(H326="Tablet",Predictive_Model!$D$46,0))))+IF(K326="Crypto",Predictive_Model!$D$48,IF(K326="Debit Card",Predictive_Model!$D$49,IF(K326="Gift Card",Predictive_Model!$D$50,IF(K326="PayPal",Predictive_Model!$D$51,0))))+IF(N326="Comedy",Predictive_Model!$D$53,IF(N326="Documentary",Predictive_Model!$D$54,IF(N326="Drama",Predictive_Model!$D$55,IF(N326="Horror",Predictive_Model!$D$56,IF(N326="Romance",Predictive_Model!$D$57,IF(N326="Sci-Fi",Predictive_Model!$D$58,0)))))))))</f>
        <v>1.5078171768154556E-5</v>
      </c>
      <c r="V326" s="3" t="str">
        <f t="shared" si="56"/>
        <v>Low</v>
      </c>
      <c r="W326" s="6">
        <f t="shared" si="57"/>
        <v>2.1094362303648224E-4</v>
      </c>
      <c r="X326" s="3" t="str">
        <f t="shared" si="58"/>
        <v>Monitor</v>
      </c>
      <c r="Y326" s="3" t="str">
        <f t="shared" si="59"/>
        <v>OK</v>
      </c>
    </row>
    <row r="327" spans="1:25" x14ac:dyDescent="0.25">
      <c r="A327" s="3" t="str">
        <f>Raw_Data!A327</f>
        <v>0c7c7313-11c4-4127-86d9-7db7dbc296b3</v>
      </c>
      <c r="B327" s="3">
        <f>Raw_Data!B327</f>
        <v>48</v>
      </c>
      <c r="C327" s="3" t="str">
        <f>Raw_Data!C327</f>
        <v>Male</v>
      </c>
      <c r="D327" s="3" t="str">
        <f>Raw_Data!D327</f>
        <v>Basic</v>
      </c>
      <c r="E327" s="3">
        <f>Raw_Data!E327</f>
        <v>3.34</v>
      </c>
      <c r="F327" s="3">
        <f>Raw_Data!F327</f>
        <v>1</v>
      </c>
      <c r="G327" s="3" t="str">
        <f>Raw_Data!G327</f>
        <v>Oceania</v>
      </c>
      <c r="H327" s="3" t="str">
        <f>Raw_Data!H327</f>
        <v>Mobile</v>
      </c>
      <c r="I327" s="3">
        <f>Raw_Data!I327</f>
        <v>8.99</v>
      </c>
      <c r="J327" s="3">
        <f>Raw_Data!J327</f>
        <v>1</v>
      </c>
      <c r="K327" s="3" t="str">
        <f>Raw_Data!K327</f>
        <v>Credit Card</v>
      </c>
      <c r="L327" s="3">
        <f>Raw_Data!L327</f>
        <v>1</v>
      </c>
      <c r="M327" s="3">
        <f>Raw_Data!M327</f>
        <v>1.67</v>
      </c>
      <c r="N327" s="3" t="str">
        <f>Raw_Data!N327</f>
        <v>Comedy</v>
      </c>
      <c r="O327" s="3" t="str">
        <f t="shared" si="50"/>
        <v>45-54</v>
      </c>
      <c r="P327" s="3" t="str">
        <f t="shared" si="51"/>
        <v>&lt;10h</v>
      </c>
      <c r="Q327" s="3" t="str">
        <f t="shared" si="52"/>
        <v>0-7d</v>
      </c>
      <c r="R327" s="3" t="str">
        <f t="shared" si="53"/>
        <v>Medium</v>
      </c>
      <c r="S327" s="3" t="str">
        <f t="shared" si="54"/>
        <v>Low</v>
      </c>
      <c r="T327" s="3" t="str">
        <f t="shared" si="55"/>
        <v>Churned</v>
      </c>
      <c r="U327" s="4">
        <f>1/(1+EXP(-(Predictive_Model!$B$5+((B327-Predictive_Model!$B$20)/Predictive_Model!$C$20)*Predictive_Model!$D$20+((E327-Predictive_Model!$B$21)/Predictive_Model!$C$21)*Predictive_Model!$D$21+((F327-Predictive_Model!$B$22)/Predictive_Model!$C$22)*Predictive_Model!$D$22+((I327-Predictive_Model!$B$23)/Predictive_Model!$C$23)*Predictive_Model!$D$23+((L327-Predictive_Model!$B$24)/Predictive_Model!$C$24)*Predictive_Model!$D$24+((M327-Predictive_Model!$B$25)/Predictive_Model!$C$25)*Predictive_Model!$D$25+IF(C327="Male",Predictive_Model!$D$31,IF(C327="Other",Predictive_Model!$D$32,0))+IF(D327="Premium",Predictive_Model!$D$34,IF(D327="Standard",Predictive_Model!$D$35,0))+IF(G327="Asia",Predictive_Model!$D$37,IF(G327="Europe",Predictive_Model!$D$38,IF(G327="North America",Predictive_Model!$D$39,IF(G327="Oceania",Predictive_Model!$D$40,IF(G327="South America",Predictive_Model!$D$41,0)))))+IF(H327="Laptop",Predictive_Model!$D$43,IF(H327="Mobile",Predictive_Model!$D$44,IF(H327="TV",Predictive_Model!$D$45,IF(H327="Tablet",Predictive_Model!$D$46,0))))+IF(K327="Crypto",Predictive_Model!$D$48,IF(K327="Debit Card",Predictive_Model!$D$49,IF(K327="Gift Card",Predictive_Model!$D$50,IF(K327="PayPal",Predictive_Model!$D$51,0))))+IF(N327="Comedy",Predictive_Model!$D$53,IF(N327="Documentary",Predictive_Model!$D$54,IF(N327="Drama",Predictive_Model!$D$55,IF(N327="Horror",Predictive_Model!$D$56,IF(N327="Romance",Predictive_Model!$D$57,IF(N327="Sci-Fi",Predictive_Model!$D$58,0)))))))))</f>
        <v>0.92631704321735153</v>
      </c>
      <c r="V327" s="3" t="str">
        <f t="shared" si="56"/>
        <v>Critical</v>
      </c>
      <c r="W327" s="6">
        <f t="shared" si="57"/>
        <v>8.99</v>
      </c>
      <c r="X327" s="3" t="str">
        <f t="shared" si="58"/>
        <v>Priority 2</v>
      </c>
      <c r="Y327" s="3" t="str">
        <f t="shared" si="59"/>
        <v>OK</v>
      </c>
    </row>
    <row r="328" spans="1:25" x14ac:dyDescent="0.25">
      <c r="A328" s="3" t="str">
        <f>Raw_Data!A328</f>
        <v>fb18811c-c703-4f82-8119-20f4341d811e</v>
      </c>
      <c r="B328" s="3">
        <f>Raw_Data!B328</f>
        <v>26</v>
      </c>
      <c r="C328" s="3" t="str">
        <f>Raw_Data!C328</f>
        <v>Female</v>
      </c>
      <c r="D328" s="3" t="str">
        <f>Raw_Data!D328</f>
        <v>Premium</v>
      </c>
      <c r="E328" s="3">
        <f>Raw_Data!E328</f>
        <v>3.13</v>
      </c>
      <c r="F328" s="3">
        <f>Raw_Data!F328</f>
        <v>18</v>
      </c>
      <c r="G328" s="3" t="str">
        <f>Raw_Data!G328</f>
        <v>Oceania</v>
      </c>
      <c r="H328" s="3" t="str">
        <f>Raw_Data!H328</f>
        <v>Laptop</v>
      </c>
      <c r="I328" s="3">
        <f>Raw_Data!I328</f>
        <v>17.989999999999998</v>
      </c>
      <c r="J328" s="3">
        <f>Raw_Data!J328</f>
        <v>0</v>
      </c>
      <c r="K328" s="3" t="str">
        <f>Raw_Data!K328</f>
        <v>PayPal</v>
      </c>
      <c r="L328" s="3">
        <f>Raw_Data!L328</f>
        <v>5</v>
      </c>
      <c r="M328" s="3">
        <f>Raw_Data!M328</f>
        <v>0.16</v>
      </c>
      <c r="N328" s="3" t="str">
        <f>Raw_Data!N328</f>
        <v>Sci-Fi</v>
      </c>
      <c r="O328" s="3" t="str">
        <f t="shared" si="50"/>
        <v>25-34</v>
      </c>
      <c r="P328" s="3" t="str">
        <f t="shared" si="51"/>
        <v>&lt;10h</v>
      </c>
      <c r="Q328" s="3" t="str">
        <f t="shared" si="52"/>
        <v>8-21d</v>
      </c>
      <c r="R328" s="3" t="str">
        <f t="shared" si="53"/>
        <v>Medium</v>
      </c>
      <c r="S328" s="3" t="str">
        <f t="shared" si="54"/>
        <v>High</v>
      </c>
      <c r="T328" s="3" t="str">
        <f t="shared" si="55"/>
        <v>Active</v>
      </c>
      <c r="U328" s="4">
        <f>1/(1+EXP(-(Predictive_Model!$B$5+((B328-Predictive_Model!$B$20)/Predictive_Model!$C$20)*Predictive_Model!$D$20+((E328-Predictive_Model!$B$21)/Predictive_Model!$C$21)*Predictive_Model!$D$21+((F328-Predictive_Model!$B$22)/Predictive_Model!$C$22)*Predictive_Model!$D$22+((I328-Predictive_Model!$B$23)/Predictive_Model!$C$23)*Predictive_Model!$D$23+((L328-Predictive_Model!$B$24)/Predictive_Model!$C$24)*Predictive_Model!$D$24+((M328-Predictive_Model!$B$25)/Predictive_Model!$C$25)*Predictive_Model!$D$25+IF(C328="Male",Predictive_Model!$D$31,IF(C328="Other",Predictive_Model!$D$32,0))+IF(D328="Premium",Predictive_Model!$D$34,IF(D328="Standard",Predictive_Model!$D$35,0))+IF(G328="Asia",Predictive_Model!$D$37,IF(G328="Europe",Predictive_Model!$D$38,IF(G328="North America",Predictive_Model!$D$39,IF(G328="Oceania",Predictive_Model!$D$40,IF(G328="South America",Predictive_Model!$D$41,0)))))+IF(H328="Laptop",Predictive_Model!$D$43,IF(H328="Mobile",Predictive_Model!$D$44,IF(H328="TV",Predictive_Model!$D$45,IF(H328="Tablet",Predictive_Model!$D$46,0))))+IF(K328="Crypto",Predictive_Model!$D$48,IF(K328="Debit Card",Predictive_Model!$D$49,IF(K328="Gift Card",Predictive_Model!$D$50,IF(K328="PayPal",Predictive_Model!$D$51,0))))+IF(N328="Comedy",Predictive_Model!$D$53,IF(N328="Documentary",Predictive_Model!$D$54,IF(N328="Drama",Predictive_Model!$D$55,IF(N328="Horror",Predictive_Model!$D$56,IF(N328="Romance",Predictive_Model!$D$57,IF(N328="Sci-Fi",Predictive_Model!$D$58,0)))))))))</f>
        <v>0.43748785584241279</v>
      </c>
      <c r="V328" s="3" t="str">
        <f t="shared" si="56"/>
        <v>Medium</v>
      </c>
      <c r="W328" s="6">
        <f t="shared" si="57"/>
        <v>7.8704065266050049</v>
      </c>
      <c r="X328" s="3" t="str">
        <f t="shared" si="58"/>
        <v>Monitor</v>
      </c>
      <c r="Y328" s="3" t="str">
        <f t="shared" si="59"/>
        <v>OK</v>
      </c>
    </row>
    <row r="329" spans="1:25" x14ac:dyDescent="0.25">
      <c r="A329" s="3" t="str">
        <f>Raw_Data!A329</f>
        <v>2ef8917f-008f-4cda-ac07-1c700c111afd</v>
      </c>
      <c r="B329" s="3">
        <f>Raw_Data!B329</f>
        <v>24</v>
      </c>
      <c r="C329" s="3" t="str">
        <f>Raw_Data!C329</f>
        <v>Other</v>
      </c>
      <c r="D329" s="3" t="str">
        <f>Raw_Data!D329</f>
        <v>Basic</v>
      </c>
      <c r="E329" s="3">
        <f>Raw_Data!E329</f>
        <v>3.02</v>
      </c>
      <c r="F329" s="3">
        <f>Raw_Data!F329</f>
        <v>21</v>
      </c>
      <c r="G329" s="3" t="str">
        <f>Raw_Data!G329</f>
        <v>Asia</v>
      </c>
      <c r="H329" s="3" t="str">
        <f>Raw_Data!H329</f>
        <v>Tablet</v>
      </c>
      <c r="I329" s="3">
        <f>Raw_Data!I329</f>
        <v>8.99</v>
      </c>
      <c r="J329" s="3">
        <f>Raw_Data!J329</f>
        <v>1</v>
      </c>
      <c r="K329" s="3" t="str">
        <f>Raw_Data!K329</f>
        <v>Gift Card</v>
      </c>
      <c r="L329" s="3">
        <f>Raw_Data!L329</f>
        <v>5</v>
      </c>
      <c r="M329" s="3">
        <f>Raw_Data!M329</f>
        <v>0.14000000000000001</v>
      </c>
      <c r="N329" s="3" t="str">
        <f>Raw_Data!N329</f>
        <v>Comedy</v>
      </c>
      <c r="O329" s="3" t="str">
        <f t="shared" si="50"/>
        <v>18-24</v>
      </c>
      <c r="P329" s="3" t="str">
        <f t="shared" si="51"/>
        <v>&lt;10h</v>
      </c>
      <c r="Q329" s="3" t="str">
        <f t="shared" si="52"/>
        <v>8-21d</v>
      </c>
      <c r="R329" s="3" t="str">
        <f t="shared" si="53"/>
        <v>Medium</v>
      </c>
      <c r="S329" s="3" t="str">
        <f t="shared" si="54"/>
        <v>Low</v>
      </c>
      <c r="T329" s="3" t="str">
        <f t="shared" si="55"/>
        <v>Churned</v>
      </c>
      <c r="U329" s="4">
        <f>1/(1+EXP(-(Predictive_Model!$B$5+((B329-Predictive_Model!$B$20)/Predictive_Model!$C$20)*Predictive_Model!$D$20+((E329-Predictive_Model!$B$21)/Predictive_Model!$C$21)*Predictive_Model!$D$21+((F329-Predictive_Model!$B$22)/Predictive_Model!$C$22)*Predictive_Model!$D$22+((I329-Predictive_Model!$B$23)/Predictive_Model!$C$23)*Predictive_Model!$D$23+((L329-Predictive_Model!$B$24)/Predictive_Model!$C$24)*Predictive_Model!$D$24+((M329-Predictive_Model!$B$25)/Predictive_Model!$C$25)*Predictive_Model!$D$25+IF(C329="Male",Predictive_Model!$D$31,IF(C329="Other",Predictive_Model!$D$32,0))+IF(D329="Premium",Predictive_Model!$D$34,IF(D329="Standard",Predictive_Model!$D$35,0))+IF(G329="Asia",Predictive_Model!$D$37,IF(G329="Europe",Predictive_Model!$D$38,IF(G329="North America",Predictive_Model!$D$39,IF(G329="Oceania",Predictive_Model!$D$40,IF(G329="South America",Predictive_Model!$D$41,0)))))+IF(H329="Laptop",Predictive_Model!$D$43,IF(H329="Mobile",Predictive_Model!$D$44,IF(H329="TV",Predictive_Model!$D$45,IF(H329="Tablet",Predictive_Model!$D$46,0))))+IF(K329="Crypto",Predictive_Model!$D$48,IF(K329="Debit Card",Predictive_Model!$D$49,IF(K329="Gift Card",Predictive_Model!$D$50,IF(K329="PayPal",Predictive_Model!$D$51,0))))+IF(N329="Comedy",Predictive_Model!$D$53,IF(N329="Documentary",Predictive_Model!$D$54,IF(N329="Drama",Predictive_Model!$D$55,IF(N329="Horror",Predictive_Model!$D$56,IF(N329="Romance",Predictive_Model!$D$57,IF(N329="Sci-Fi",Predictive_Model!$D$58,0)))))))))</f>
        <v>0.99061564220817333</v>
      </c>
      <c r="V329" s="3" t="str">
        <f t="shared" si="56"/>
        <v>Critical</v>
      </c>
      <c r="W329" s="6">
        <f t="shared" si="57"/>
        <v>8.99</v>
      </c>
      <c r="X329" s="3" t="str">
        <f t="shared" si="58"/>
        <v>Priority 2</v>
      </c>
      <c r="Y329" s="3" t="str">
        <f t="shared" si="59"/>
        <v>OK</v>
      </c>
    </row>
    <row r="330" spans="1:25" x14ac:dyDescent="0.25">
      <c r="A330" s="3" t="str">
        <f>Raw_Data!A330</f>
        <v>61e9d50e-dbe8-4e0c-99cc-cfd614f9da3c</v>
      </c>
      <c r="B330" s="3">
        <f>Raw_Data!B330</f>
        <v>40</v>
      </c>
      <c r="C330" s="3" t="str">
        <f>Raw_Data!C330</f>
        <v>Other</v>
      </c>
      <c r="D330" s="3" t="str">
        <f>Raw_Data!D330</f>
        <v>Standard</v>
      </c>
      <c r="E330" s="3">
        <f>Raw_Data!E330</f>
        <v>7.82</v>
      </c>
      <c r="F330" s="3">
        <f>Raw_Data!F330</f>
        <v>8</v>
      </c>
      <c r="G330" s="3" t="str">
        <f>Raw_Data!G330</f>
        <v>North America</v>
      </c>
      <c r="H330" s="3" t="str">
        <f>Raw_Data!H330</f>
        <v>Tablet</v>
      </c>
      <c r="I330" s="3">
        <f>Raw_Data!I330</f>
        <v>13.99</v>
      </c>
      <c r="J330" s="3">
        <f>Raw_Data!J330</f>
        <v>0</v>
      </c>
      <c r="K330" s="3" t="str">
        <f>Raw_Data!K330</f>
        <v>Credit Card</v>
      </c>
      <c r="L330" s="3">
        <f>Raw_Data!L330</f>
        <v>2</v>
      </c>
      <c r="M330" s="3">
        <f>Raw_Data!M330</f>
        <v>0.87</v>
      </c>
      <c r="N330" s="3" t="str">
        <f>Raw_Data!N330</f>
        <v>Documentary</v>
      </c>
      <c r="O330" s="3" t="str">
        <f t="shared" si="50"/>
        <v>35-44</v>
      </c>
      <c r="P330" s="3" t="str">
        <f t="shared" si="51"/>
        <v>&lt;10h</v>
      </c>
      <c r="Q330" s="3" t="str">
        <f t="shared" si="52"/>
        <v>8-21d</v>
      </c>
      <c r="R330" s="3" t="str">
        <f t="shared" si="53"/>
        <v>Medium</v>
      </c>
      <c r="S330" s="3" t="str">
        <f t="shared" si="54"/>
        <v>Mid</v>
      </c>
      <c r="T330" s="3" t="str">
        <f t="shared" si="55"/>
        <v>Active</v>
      </c>
      <c r="U330" s="4">
        <f>1/(1+EXP(-(Predictive_Model!$B$5+((B330-Predictive_Model!$B$20)/Predictive_Model!$C$20)*Predictive_Model!$D$20+((E330-Predictive_Model!$B$21)/Predictive_Model!$C$21)*Predictive_Model!$D$21+((F330-Predictive_Model!$B$22)/Predictive_Model!$C$22)*Predictive_Model!$D$22+((I330-Predictive_Model!$B$23)/Predictive_Model!$C$23)*Predictive_Model!$D$23+((L330-Predictive_Model!$B$24)/Predictive_Model!$C$24)*Predictive_Model!$D$24+((M330-Predictive_Model!$B$25)/Predictive_Model!$C$25)*Predictive_Model!$D$25+IF(C330="Male",Predictive_Model!$D$31,IF(C330="Other",Predictive_Model!$D$32,0))+IF(D330="Premium",Predictive_Model!$D$34,IF(D330="Standard",Predictive_Model!$D$35,0))+IF(G330="Asia",Predictive_Model!$D$37,IF(G330="Europe",Predictive_Model!$D$38,IF(G330="North America",Predictive_Model!$D$39,IF(G330="Oceania",Predictive_Model!$D$40,IF(G330="South America",Predictive_Model!$D$41,0)))))+IF(H330="Laptop",Predictive_Model!$D$43,IF(H330="Mobile",Predictive_Model!$D$44,IF(H330="TV",Predictive_Model!$D$45,IF(H330="Tablet",Predictive_Model!$D$46,0))))+IF(K330="Crypto",Predictive_Model!$D$48,IF(K330="Debit Card",Predictive_Model!$D$49,IF(K330="Gift Card",Predictive_Model!$D$50,IF(K330="PayPal",Predictive_Model!$D$51,0))))+IF(N330="Comedy",Predictive_Model!$D$53,IF(N330="Documentary",Predictive_Model!$D$54,IF(N330="Drama",Predictive_Model!$D$55,IF(N330="Horror",Predictive_Model!$D$56,IF(N330="Romance",Predictive_Model!$D$57,IF(N330="Sci-Fi",Predictive_Model!$D$58,0)))))))))</f>
        <v>0.7753546215335495</v>
      </c>
      <c r="V330" s="3" t="str">
        <f t="shared" si="56"/>
        <v>Critical</v>
      </c>
      <c r="W330" s="6">
        <f t="shared" si="57"/>
        <v>10.847211155254358</v>
      </c>
      <c r="X330" s="3" t="str">
        <f t="shared" si="58"/>
        <v>Priority 2</v>
      </c>
      <c r="Y330" s="3" t="str">
        <f t="shared" si="59"/>
        <v>OK</v>
      </c>
    </row>
    <row r="331" spans="1:25" x14ac:dyDescent="0.25">
      <c r="A331" s="3" t="str">
        <f>Raw_Data!A331</f>
        <v>9eb92a08-3a88-47a8-93ed-717e041463d3</v>
      </c>
      <c r="B331" s="3">
        <f>Raw_Data!B331</f>
        <v>50</v>
      </c>
      <c r="C331" s="3" t="str">
        <f>Raw_Data!C331</f>
        <v>Female</v>
      </c>
      <c r="D331" s="3" t="str">
        <f>Raw_Data!D331</f>
        <v>Basic</v>
      </c>
      <c r="E331" s="3">
        <f>Raw_Data!E331</f>
        <v>0.82</v>
      </c>
      <c r="F331" s="3">
        <f>Raw_Data!F331</f>
        <v>1</v>
      </c>
      <c r="G331" s="3" t="str">
        <f>Raw_Data!G331</f>
        <v>North America</v>
      </c>
      <c r="H331" s="3" t="str">
        <f>Raw_Data!H331</f>
        <v>Mobile</v>
      </c>
      <c r="I331" s="3">
        <f>Raw_Data!I331</f>
        <v>8.99</v>
      </c>
      <c r="J331" s="3">
        <f>Raw_Data!J331</f>
        <v>1</v>
      </c>
      <c r="K331" s="3" t="str">
        <f>Raw_Data!K331</f>
        <v>PayPal</v>
      </c>
      <c r="L331" s="3">
        <f>Raw_Data!L331</f>
        <v>5</v>
      </c>
      <c r="M331" s="3">
        <f>Raw_Data!M331</f>
        <v>0.41</v>
      </c>
      <c r="N331" s="3" t="str">
        <f>Raw_Data!N331</f>
        <v>Drama</v>
      </c>
      <c r="O331" s="3" t="str">
        <f t="shared" si="50"/>
        <v>45-54</v>
      </c>
      <c r="P331" s="3" t="str">
        <f t="shared" si="51"/>
        <v>&lt;10h</v>
      </c>
      <c r="Q331" s="3" t="str">
        <f t="shared" si="52"/>
        <v>0-7d</v>
      </c>
      <c r="R331" s="3" t="str">
        <f t="shared" si="53"/>
        <v>Medium</v>
      </c>
      <c r="S331" s="3" t="str">
        <f t="shared" si="54"/>
        <v>Low</v>
      </c>
      <c r="T331" s="3" t="str">
        <f t="shared" si="55"/>
        <v>Churned</v>
      </c>
      <c r="U331" s="4">
        <f>1/(1+EXP(-(Predictive_Model!$B$5+((B331-Predictive_Model!$B$20)/Predictive_Model!$C$20)*Predictive_Model!$D$20+((E331-Predictive_Model!$B$21)/Predictive_Model!$C$21)*Predictive_Model!$D$21+((F331-Predictive_Model!$B$22)/Predictive_Model!$C$22)*Predictive_Model!$D$22+((I331-Predictive_Model!$B$23)/Predictive_Model!$C$23)*Predictive_Model!$D$23+((L331-Predictive_Model!$B$24)/Predictive_Model!$C$24)*Predictive_Model!$D$24+((M331-Predictive_Model!$B$25)/Predictive_Model!$C$25)*Predictive_Model!$D$25+IF(C331="Male",Predictive_Model!$D$31,IF(C331="Other",Predictive_Model!$D$32,0))+IF(D331="Premium",Predictive_Model!$D$34,IF(D331="Standard",Predictive_Model!$D$35,0))+IF(G331="Asia",Predictive_Model!$D$37,IF(G331="Europe",Predictive_Model!$D$38,IF(G331="North America",Predictive_Model!$D$39,IF(G331="Oceania",Predictive_Model!$D$40,IF(G331="South America",Predictive_Model!$D$41,0)))))+IF(H331="Laptop",Predictive_Model!$D$43,IF(H331="Mobile",Predictive_Model!$D$44,IF(H331="TV",Predictive_Model!$D$45,IF(H331="Tablet",Predictive_Model!$D$46,0))))+IF(K331="Crypto",Predictive_Model!$D$48,IF(K331="Debit Card",Predictive_Model!$D$49,IF(K331="Gift Card",Predictive_Model!$D$50,IF(K331="PayPal",Predictive_Model!$D$51,0))))+IF(N331="Comedy",Predictive_Model!$D$53,IF(N331="Documentary",Predictive_Model!$D$54,IF(N331="Drama",Predictive_Model!$D$55,IF(N331="Horror",Predictive_Model!$D$56,IF(N331="Romance",Predictive_Model!$D$57,IF(N331="Sci-Fi",Predictive_Model!$D$58,0)))))))))</f>
        <v>0.91097187781925837</v>
      </c>
      <c r="V331" s="3" t="str">
        <f t="shared" si="56"/>
        <v>Critical</v>
      </c>
      <c r="W331" s="6">
        <f t="shared" si="57"/>
        <v>8.99</v>
      </c>
      <c r="X331" s="3" t="str">
        <f t="shared" si="58"/>
        <v>Priority 2</v>
      </c>
      <c r="Y331" s="3" t="str">
        <f t="shared" si="59"/>
        <v>OK</v>
      </c>
    </row>
    <row r="332" spans="1:25" x14ac:dyDescent="0.25">
      <c r="A332" s="3" t="str">
        <f>Raw_Data!A332</f>
        <v>4ed3af39-edab-4a77-a166-978bd2fe04c3</v>
      </c>
      <c r="B332" s="3">
        <f>Raw_Data!B332</f>
        <v>49</v>
      </c>
      <c r="C332" s="3" t="str">
        <f>Raw_Data!C332</f>
        <v>Male</v>
      </c>
      <c r="D332" s="3" t="str">
        <f>Raw_Data!D332</f>
        <v>Basic</v>
      </c>
      <c r="E332" s="3">
        <f>Raw_Data!E332</f>
        <v>13.95</v>
      </c>
      <c r="F332" s="3">
        <f>Raw_Data!F332</f>
        <v>21</v>
      </c>
      <c r="G332" s="3" t="str">
        <f>Raw_Data!G332</f>
        <v>Oceania</v>
      </c>
      <c r="H332" s="3" t="str">
        <f>Raw_Data!H332</f>
        <v>Laptop</v>
      </c>
      <c r="I332" s="3">
        <f>Raw_Data!I332</f>
        <v>8.99</v>
      </c>
      <c r="J332" s="3">
        <f>Raw_Data!J332</f>
        <v>0</v>
      </c>
      <c r="K332" s="3" t="str">
        <f>Raw_Data!K332</f>
        <v>PayPal</v>
      </c>
      <c r="L332" s="3">
        <f>Raw_Data!L332</f>
        <v>1</v>
      </c>
      <c r="M332" s="3">
        <f>Raw_Data!M332</f>
        <v>0.63</v>
      </c>
      <c r="N332" s="3" t="str">
        <f>Raw_Data!N332</f>
        <v>Sci-Fi</v>
      </c>
      <c r="O332" s="3" t="str">
        <f t="shared" si="50"/>
        <v>45-54</v>
      </c>
      <c r="P332" s="3" t="str">
        <f t="shared" si="51"/>
        <v>10-24h</v>
      </c>
      <c r="Q332" s="3" t="str">
        <f t="shared" si="52"/>
        <v>8-21d</v>
      </c>
      <c r="R332" s="3" t="str">
        <f t="shared" si="53"/>
        <v>Medium</v>
      </c>
      <c r="S332" s="3" t="str">
        <f t="shared" si="54"/>
        <v>Low</v>
      </c>
      <c r="T332" s="3" t="str">
        <f t="shared" si="55"/>
        <v>Active</v>
      </c>
      <c r="U332" s="4">
        <f>1/(1+EXP(-(Predictive_Model!$B$5+((B332-Predictive_Model!$B$20)/Predictive_Model!$C$20)*Predictive_Model!$D$20+((E332-Predictive_Model!$B$21)/Predictive_Model!$C$21)*Predictive_Model!$D$21+((F332-Predictive_Model!$B$22)/Predictive_Model!$C$22)*Predictive_Model!$D$22+((I332-Predictive_Model!$B$23)/Predictive_Model!$C$23)*Predictive_Model!$D$23+((L332-Predictive_Model!$B$24)/Predictive_Model!$C$24)*Predictive_Model!$D$24+((M332-Predictive_Model!$B$25)/Predictive_Model!$C$25)*Predictive_Model!$D$25+IF(C332="Male",Predictive_Model!$D$31,IF(C332="Other",Predictive_Model!$D$32,0))+IF(D332="Premium",Predictive_Model!$D$34,IF(D332="Standard",Predictive_Model!$D$35,0))+IF(G332="Asia",Predictive_Model!$D$37,IF(G332="Europe",Predictive_Model!$D$38,IF(G332="North America",Predictive_Model!$D$39,IF(G332="Oceania",Predictive_Model!$D$40,IF(G332="South America",Predictive_Model!$D$41,0)))))+IF(H332="Laptop",Predictive_Model!$D$43,IF(H332="Mobile",Predictive_Model!$D$44,IF(H332="TV",Predictive_Model!$D$45,IF(H332="Tablet",Predictive_Model!$D$46,0))))+IF(K332="Crypto",Predictive_Model!$D$48,IF(K332="Debit Card",Predictive_Model!$D$49,IF(K332="Gift Card",Predictive_Model!$D$50,IF(K332="PayPal",Predictive_Model!$D$51,0))))+IF(N332="Comedy",Predictive_Model!$D$53,IF(N332="Documentary",Predictive_Model!$D$54,IF(N332="Drama",Predictive_Model!$D$55,IF(N332="Horror",Predictive_Model!$D$56,IF(N332="Romance",Predictive_Model!$D$57,IF(N332="Sci-Fi",Predictive_Model!$D$58,0)))))))))</f>
        <v>0.86741846867517369</v>
      </c>
      <c r="V332" s="3" t="str">
        <f t="shared" si="56"/>
        <v>Critical</v>
      </c>
      <c r="W332" s="6">
        <f t="shared" si="57"/>
        <v>7.7980920333898114</v>
      </c>
      <c r="X332" s="3" t="str">
        <f t="shared" si="58"/>
        <v>Priority 2</v>
      </c>
      <c r="Y332" s="3" t="str">
        <f t="shared" si="59"/>
        <v>OK</v>
      </c>
    </row>
    <row r="333" spans="1:25" x14ac:dyDescent="0.25">
      <c r="A333" s="3" t="str">
        <f>Raw_Data!A333</f>
        <v>7325ea2c-d50b-4cd1-aad0-245a0602f7ce</v>
      </c>
      <c r="B333" s="3">
        <f>Raw_Data!B333</f>
        <v>55</v>
      </c>
      <c r="C333" s="3" t="str">
        <f>Raw_Data!C333</f>
        <v>Female</v>
      </c>
      <c r="D333" s="3" t="str">
        <f>Raw_Data!D333</f>
        <v>Premium</v>
      </c>
      <c r="E333" s="3">
        <f>Raw_Data!E333</f>
        <v>41.03</v>
      </c>
      <c r="F333" s="3">
        <f>Raw_Data!F333</f>
        <v>45</v>
      </c>
      <c r="G333" s="3" t="str">
        <f>Raw_Data!G333</f>
        <v>Africa</v>
      </c>
      <c r="H333" s="3" t="str">
        <f>Raw_Data!H333</f>
        <v>Laptop</v>
      </c>
      <c r="I333" s="3">
        <f>Raw_Data!I333</f>
        <v>17.989999999999998</v>
      </c>
      <c r="J333" s="3">
        <f>Raw_Data!J333</f>
        <v>0</v>
      </c>
      <c r="K333" s="3" t="str">
        <f>Raw_Data!K333</f>
        <v>Debit Card</v>
      </c>
      <c r="L333" s="3">
        <f>Raw_Data!L333</f>
        <v>3</v>
      </c>
      <c r="M333" s="3">
        <f>Raw_Data!M333</f>
        <v>0.89</v>
      </c>
      <c r="N333" s="3" t="str">
        <f>Raw_Data!N333</f>
        <v>Documentary</v>
      </c>
      <c r="O333" s="3" t="str">
        <f t="shared" si="50"/>
        <v>55-70</v>
      </c>
      <c r="P333" s="3" t="str">
        <f t="shared" si="51"/>
        <v>25-49h</v>
      </c>
      <c r="Q333" s="3" t="str">
        <f t="shared" si="52"/>
        <v>22-45d</v>
      </c>
      <c r="R333" s="3" t="str">
        <f t="shared" si="53"/>
        <v>Medium</v>
      </c>
      <c r="S333" s="3" t="str">
        <f t="shared" si="54"/>
        <v>High</v>
      </c>
      <c r="T333" s="3" t="str">
        <f t="shared" si="55"/>
        <v>Active</v>
      </c>
      <c r="U333" s="4">
        <f>1/(1+EXP(-(Predictive_Model!$B$5+((B333-Predictive_Model!$B$20)/Predictive_Model!$C$20)*Predictive_Model!$D$20+((E333-Predictive_Model!$B$21)/Predictive_Model!$C$21)*Predictive_Model!$D$21+((F333-Predictive_Model!$B$22)/Predictive_Model!$C$22)*Predictive_Model!$D$22+((I333-Predictive_Model!$B$23)/Predictive_Model!$C$23)*Predictive_Model!$D$23+((L333-Predictive_Model!$B$24)/Predictive_Model!$C$24)*Predictive_Model!$D$24+((M333-Predictive_Model!$B$25)/Predictive_Model!$C$25)*Predictive_Model!$D$25+IF(C333="Male",Predictive_Model!$D$31,IF(C333="Other",Predictive_Model!$D$32,0))+IF(D333="Premium",Predictive_Model!$D$34,IF(D333="Standard",Predictive_Model!$D$35,0))+IF(G333="Asia",Predictive_Model!$D$37,IF(G333="Europe",Predictive_Model!$D$38,IF(G333="North America",Predictive_Model!$D$39,IF(G333="Oceania",Predictive_Model!$D$40,IF(G333="South America",Predictive_Model!$D$41,0)))))+IF(H333="Laptop",Predictive_Model!$D$43,IF(H333="Mobile",Predictive_Model!$D$44,IF(H333="TV",Predictive_Model!$D$45,IF(H333="Tablet",Predictive_Model!$D$46,0))))+IF(K333="Crypto",Predictive_Model!$D$48,IF(K333="Debit Card",Predictive_Model!$D$49,IF(K333="Gift Card",Predictive_Model!$D$50,IF(K333="PayPal",Predictive_Model!$D$51,0))))+IF(N333="Comedy",Predictive_Model!$D$53,IF(N333="Documentary",Predictive_Model!$D$54,IF(N333="Drama",Predictive_Model!$D$55,IF(N333="Horror",Predictive_Model!$D$56,IF(N333="Romance",Predictive_Model!$D$57,IF(N333="Sci-Fi",Predictive_Model!$D$58,0)))))))))</f>
        <v>1.8242311017469898E-4</v>
      </c>
      <c r="V333" s="3" t="str">
        <f t="shared" si="56"/>
        <v>Low</v>
      </c>
      <c r="W333" s="6">
        <f t="shared" si="57"/>
        <v>3.2817917520428343E-3</v>
      </c>
      <c r="X333" s="3" t="str">
        <f t="shared" si="58"/>
        <v>Monitor</v>
      </c>
      <c r="Y333" s="3" t="str">
        <f t="shared" si="59"/>
        <v>OK</v>
      </c>
    </row>
    <row r="334" spans="1:25" x14ac:dyDescent="0.25">
      <c r="A334" s="3" t="str">
        <f>Raw_Data!A334</f>
        <v>4e354ac7-0a8e-4e95-bea1-a9075202ef61</v>
      </c>
      <c r="B334" s="3">
        <f>Raw_Data!B334</f>
        <v>20</v>
      </c>
      <c r="C334" s="3" t="str">
        <f>Raw_Data!C334</f>
        <v>Female</v>
      </c>
      <c r="D334" s="3" t="str">
        <f>Raw_Data!D334</f>
        <v>Premium</v>
      </c>
      <c r="E334" s="3">
        <f>Raw_Data!E334</f>
        <v>20.62</v>
      </c>
      <c r="F334" s="3">
        <f>Raw_Data!F334</f>
        <v>13</v>
      </c>
      <c r="G334" s="3" t="str">
        <f>Raw_Data!G334</f>
        <v>Asia</v>
      </c>
      <c r="H334" s="3" t="str">
        <f>Raw_Data!H334</f>
        <v>TV</v>
      </c>
      <c r="I334" s="3">
        <f>Raw_Data!I334</f>
        <v>17.989999999999998</v>
      </c>
      <c r="J334" s="3">
        <f>Raw_Data!J334</f>
        <v>0</v>
      </c>
      <c r="K334" s="3" t="str">
        <f>Raw_Data!K334</f>
        <v>Debit Card</v>
      </c>
      <c r="L334" s="3">
        <f>Raw_Data!L334</f>
        <v>4</v>
      </c>
      <c r="M334" s="3">
        <f>Raw_Data!M334</f>
        <v>1.47</v>
      </c>
      <c r="N334" s="3" t="str">
        <f>Raw_Data!N334</f>
        <v>Sci-Fi</v>
      </c>
      <c r="O334" s="3" t="str">
        <f t="shared" si="50"/>
        <v>18-24</v>
      </c>
      <c r="P334" s="3" t="str">
        <f t="shared" si="51"/>
        <v>10-24h</v>
      </c>
      <c r="Q334" s="3" t="str">
        <f t="shared" si="52"/>
        <v>8-21d</v>
      </c>
      <c r="R334" s="3" t="str">
        <f t="shared" si="53"/>
        <v>Medium</v>
      </c>
      <c r="S334" s="3" t="str">
        <f t="shared" si="54"/>
        <v>High</v>
      </c>
      <c r="T334" s="3" t="str">
        <f t="shared" si="55"/>
        <v>Active</v>
      </c>
      <c r="U334" s="4">
        <f>1/(1+EXP(-(Predictive_Model!$B$5+((B334-Predictive_Model!$B$20)/Predictive_Model!$C$20)*Predictive_Model!$D$20+((E334-Predictive_Model!$B$21)/Predictive_Model!$C$21)*Predictive_Model!$D$21+((F334-Predictive_Model!$B$22)/Predictive_Model!$C$22)*Predictive_Model!$D$22+((I334-Predictive_Model!$B$23)/Predictive_Model!$C$23)*Predictive_Model!$D$23+((L334-Predictive_Model!$B$24)/Predictive_Model!$C$24)*Predictive_Model!$D$24+((M334-Predictive_Model!$B$25)/Predictive_Model!$C$25)*Predictive_Model!$D$25+IF(C334="Male",Predictive_Model!$D$31,IF(C334="Other",Predictive_Model!$D$32,0))+IF(D334="Premium",Predictive_Model!$D$34,IF(D334="Standard",Predictive_Model!$D$35,0))+IF(G334="Asia",Predictive_Model!$D$37,IF(G334="Europe",Predictive_Model!$D$38,IF(G334="North America",Predictive_Model!$D$39,IF(G334="Oceania",Predictive_Model!$D$40,IF(G334="South America",Predictive_Model!$D$41,0)))))+IF(H334="Laptop",Predictive_Model!$D$43,IF(H334="Mobile",Predictive_Model!$D$44,IF(H334="TV",Predictive_Model!$D$45,IF(H334="Tablet",Predictive_Model!$D$46,0))))+IF(K334="Crypto",Predictive_Model!$D$48,IF(K334="Debit Card",Predictive_Model!$D$49,IF(K334="Gift Card",Predictive_Model!$D$50,IF(K334="PayPal",Predictive_Model!$D$51,0))))+IF(N334="Comedy",Predictive_Model!$D$53,IF(N334="Documentary",Predictive_Model!$D$54,IF(N334="Drama",Predictive_Model!$D$55,IF(N334="Horror",Predictive_Model!$D$56,IF(N334="Romance",Predictive_Model!$D$57,IF(N334="Sci-Fi",Predictive_Model!$D$58,0)))))))))</f>
        <v>1.9598711681647788E-4</v>
      </c>
      <c r="V334" s="3" t="str">
        <f t="shared" si="56"/>
        <v>Low</v>
      </c>
      <c r="W334" s="6">
        <f t="shared" si="57"/>
        <v>3.5258082315284367E-3</v>
      </c>
      <c r="X334" s="3" t="str">
        <f t="shared" si="58"/>
        <v>Monitor</v>
      </c>
      <c r="Y334" s="3" t="str">
        <f t="shared" si="59"/>
        <v>OK</v>
      </c>
    </row>
    <row r="335" spans="1:25" x14ac:dyDescent="0.25">
      <c r="A335" s="3" t="str">
        <f>Raw_Data!A335</f>
        <v>4857b9de-1edb-4296-b3ad-7a33e68f0c85</v>
      </c>
      <c r="B335" s="3">
        <f>Raw_Data!B335</f>
        <v>31</v>
      </c>
      <c r="C335" s="3" t="str">
        <f>Raw_Data!C335</f>
        <v>Other</v>
      </c>
      <c r="D335" s="3" t="str">
        <f>Raw_Data!D335</f>
        <v>Basic</v>
      </c>
      <c r="E335" s="3">
        <f>Raw_Data!E335</f>
        <v>11.3</v>
      </c>
      <c r="F335" s="3">
        <f>Raw_Data!F335</f>
        <v>37</v>
      </c>
      <c r="G335" s="3" t="str">
        <f>Raw_Data!G335</f>
        <v>South America</v>
      </c>
      <c r="H335" s="3" t="str">
        <f>Raw_Data!H335</f>
        <v>Mobile</v>
      </c>
      <c r="I335" s="3">
        <f>Raw_Data!I335</f>
        <v>8.99</v>
      </c>
      <c r="J335" s="3">
        <f>Raw_Data!J335</f>
        <v>1</v>
      </c>
      <c r="K335" s="3" t="str">
        <f>Raw_Data!K335</f>
        <v>PayPal</v>
      </c>
      <c r="L335" s="3">
        <f>Raw_Data!L335</f>
        <v>3</v>
      </c>
      <c r="M335" s="3">
        <f>Raw_Data!M335</f>
        <v>0.3</v>
      </c>
      <c r="N335" s="3" t="str">
        <f>Raw_Data!N335</f>
        <v>Romance</v>
      </c>
      <c r="O335" s="3" t="str">
        <f t="shared" si="50"/>
        <v>25-34</v>
      </c>
      <c r="P335" s="3" t="str">
        <f t="shared" si="51"/>
        <v>10-24h</v>
      </c>
      <c r="Q335" s="3" t="str">
        <f t="shared" si="52"/>
        <v>22-45d</v>
      </c>
      <c r="R335" s="3" t="str">
        <f t="shared" si="53"/>
        <v>Medium</v>
      </c>
      <c r="S335" s="3" t="str">
        <f t="shared" si="54"/>
        <v>Low</v>
      </c>
      <c r="T335" s="3" t="str">
        <f t="shared" si="55"/>
        <v>Churned</v>
      </c>
      <c r="U335" s="4">
        <f>1/(1+EXP(-(Predictive_Model!$B$5+((B335-Predictive_Model!$B$20)/Predictive_Model!$C$20)*Predictive_Model!$D$20+((E335-Predictive_Model!$B$21)/Predictive_Model!$C$21)*Predictive_Model!$D$21+((F335-Predictive_Model!$B$22)/Predictive_Model!$C$22)*Predictive_Model!$D$22+((I335-Predictive_Model!$B$23)/Predictive_Model!$C$23)*Predictive_Model!$D$23+((L335-Predictive_Model!$B$24)/Predictive_Model!$C$24)*Predictive_Model!$D$24+((M335-Predictive_Model!$B$25)/Predictive_Model!$C$25)*Predictive_Model!$D$25+IF(C335="Male",Predictive_Model!$D$31,IF(C335="Other",Predictive_Model!$D$32,0))+IF(D335="Premium",Predictive_Model!$D$34,IF(D335="Standard",Predictive_Model!$D$35,0))+IF(G335="Asia",Predictive_Model!$D$37,IF(G335="Europe",Predictive_Model!$D$38,IF(G335="North America",Predictive_Model!$D$39,IF(G335="Oceania",Predictive_Model!$D$40,IF(G335="South America",Predictive_Model!$D$41,0)))))+IF(H335="Laptop",Predictive_Model!$D$43,IF(H335="Mobile",Predictive_Model!$D$44,IF(H335="TV",Predictive_Model!$D$45,IF(H335="Tablet",Predictive_Model!$D$46,0))))+IF(K335="Crypto",Predictive_Model!$D$48,IF(K335="Debit Card",Predictive_Model!$D$49,IF(K335="Gift Card",Predictive_Model!$D$50,IF(K335="PayPal",Predictive_Model!$D$51,0))))+IF(N335="Comedy",Predictive_Model!$D$53,IF(N335="Documentary",Predictive_Model!$D$54,IF(N335="Drama",Predictive_Model!$D$55,IF(N335="Horror",Predictive_Model!$D$56,IF(N335="Romance",Predictive_Model!$D$57,IF(N335="Sci-Fi",Predictive_Model!$D$58,0)))))))))</f>
        <v>0.99550258881437259</v>
      </c>
      <c r="V335" s="3" t="str">
        <f t="shared" si="56"/>
        <v>Critical</v>
      </c>
      <c r="W335" s="6">
        <f t="shared" si="57"/>
        <v>8.99</v>
      </c>
      <c r="X335" s="3" t="str">
        <f t="shared" si="58"/>
        <v>Priority 2</v>
      </c>
      <c r="Y335" s="3" t="str">
        <f t="shared" si="59"/>
        <v>OK</v>
      </c>
    </row>
    <row r="336" spans="1:25" x14ac:dyDescent="0.25">
      <c r="A336" s="3" t="str">
        <f>Raw_Data!A336</f>
        <v>d5092d9c-c22a-462c-ab30-88227da4a8bd</v>
      </c>
      <c r="B336" s="3">
        <f>Raw_Data!B336</f>
        <v>66</v>
      </c>
      <c r="C336" s="3" t="str">
        <f>Raw_Data!C336</f>
        <v>Female</v>
      </c>
      <c r="D336" s="3" t="str">
        <f>Raw_Data!D336</f>
        <v>Premium</v>
      </c>
      <c r="E336" s="3">
        <f>Raw_Data!E336</f>
        <v>5.8</v>
      </c>
      <c r="F336" s="3">
        <f>Raw_Data!F336</f>
        <v>41</v>
      </c>
      <c r="G336" s="3" t="str">
        <f>Raw_Data!G336</f>
        <v>Oceania</v>
      </c>
      <c r="H336" s="3" t="str">
        <f>Raw_Data!H336</f>
        <v>TV</v>
      </c>
      <c r="I336" s="3">
        <f>Raw_Data!I336</f>
        <v>17.989999999999998</v>
      </c>
      <c r="J336" s="3">
        <f>Raw_Data!J336</f>
        <v>1</v>
      </c>
      <c r="K336" s="3" t="str">
        <f>Raw_Data!K336</f>
        <v>PayPal</v>
      </c>
      <c r="L336" s="3">
        <f>Raw_Data!L336</f>
        <v>2</v>
      </c>
      <c r="M336" s="3">
        <f>Raw_Data!M336</f>
        <v>0.14000000000000001</v>
      </c>
      <c r="N336" s="3" t="str">
        <f>Raw_Data!N336</f>
        <v>Documentary</v>
      </c>
      <c r="O336" s="3" t="str">
        <f t="shared" si="50"/>
        <v>55-70</v>
      </c>
      <c r="P336" s="3" t="str">
        <f t="shared" si="51"/>
        <v>&lt;10h</v>
      </c>
      <c r="Q336" s="3" t="str">
        <f t="shared" si="52"/>
        <v>22-45d</v>
      </c>
      <c r="R336" s="3" t="str">
        <f t="shared" si="53"/>
        <v>Medium</v>
      </c>
      <c r="S336" s="3" t="str">
        <f t="shared" si="54"/>
        <v>High</v>
      </c>
      <c r="T336" s="3" t="str">
        <f t="shared" si="55"/>
        <v>Churned</v>
      </c>
      <c r="U336" s="4">
        <f>1/(1+EXP(-(Predictive_Model!$B$5+((B336-Predictive_Model!$B$20)/Predictive_Model!$C$20)*Predictive_Model!$D$20+((E336-Predictive_Model!$B$21)/Predictive_Model!$C$21)*Predictive_Model!$D$21+((F336-Predictive_Model!$B$22)/Predictive_Model!$C$22)*Predictive_Model!$D$22+((I336-Predictive_Model!$B$23)/Predictive_Model!$C$23)*Predictive_Model!$D$23+((L336-Predictive_Model!$B$24)/Predictive_Model!$C$24)*Predictive_Model!$D$24+((M336-Predictive_Model!$B$25)/Predictive_Model!$C$25)*Predictive_Model!$D$25+IF(C336="Male",Predictive_Model!$D$31,IF(C336="Other",Predictive_Model!$D$32,0))+IF(D336="Premium",Predictive_Model!$D$34,IF(D336="Standard",Predictive_Model!$D$35,0))+IF(G336="Asia",Predictive_Model!$D$37,IF(G336="Europe",Predictive_Model!$D$38,IF(G336="North America",Predictive_Model!$D$39,IF(G336="Oceania",Predictive_Model!$D$40,IF(G336="South America",Predictive_Model!$D$41,0)))))+IF(H336="Laptop",Predictive_Model!$D$43,IF(H336="Mobile",Predictive_Model!$D$44,IF(H336="TV",Predictive_Model!$D$45,IF(H336="Tablet",Predictive_Model!$D$46,0))))+IF(K336="Crypto",Predictive_Model!$D$48,IF(K336="Debit Card",Predictive_Model!$D$49,IF(K336="Gift Card",Predictive_Model!$D$50,IF(K336="PayPal",Predictive_Model!$D$51,0))))+IF(N336="Comedy",Predictive_Model!$D$53,IF(N336="Documentary",Predictive_Model!$D$54,IF(N336="Drama",Predictive_Model!$D$55,IF(N336="Horror",Predictive_Model!$D$56,IF(N336="Romance",Predictive_Model!$D$57,IF(N336="Sci-Fi",Predictive_Model!$D$58,0)))))))))</f>
        <v>0.98395791724080717</v>
      </c>
      <c r="V336" s="3" t="str">
        <f t="shared" si="56"/>
        <v>Critical</v>
      </c>
      <c r="W336" s="6">
        <f t="shared" si="57"/>
        <v>17.989999999999998</v>
      </c>
      <c r="X336" s="3" t="str">
        <f t="shared" si="58"/>
        <v>Priority 1</v>
      </c>
      <c r="Y336" s="3" t="str">
        <f t="shared" si="59"/>
        <v>OK</v>
      </c>
    </row>
    <row r="337" spans="1:25" x14ac:dyDescent="0.25">
      <c r="A337" s="3" t="str">
        <f>Raw_Data!A337</f>
        <v>cae4eb59-460f-4819-82ee-b5ac5de9a5bc</v>
      </c>
      <c r="B337" s="3">
        <f>Raw_Data!B337</f>
        <v>58</v>
      </c>
      <c r="C337" s="3" t="str">
        <f>Raw_Data!C337</f>
        <v>Other</v>
      </c>
      <c r="D337" s="3" t="str">
        <f>Raw_Data!D337</f>
        <v>Standard</v>
      </c>
      <c r="E337" s="3">
        <f>Raw_Data!E337</f>
        <v>24.34</v>
      </c>
      <c r="F337" s="3">
        <f>Raw_Data!F337</f>
        <v>31</v>
      </c>
      <c r="G337" s="3" t="str">
        <f>Raw_Data!G337</f>
        <v>Asia</v>
      </c>
      <c r="H337" s="3" t="str">
        <f>Raw_Data!H337</f>
        <v>Laptop</v>
      </c>
      <c r="I337" s="3">
        <f>Raw_Data!I337</f>
        <v>13.99</v>
      </c>
      <c r="J337" s="3">
        <f>Raw_Data!J337</f>
        <v>0</v>
      </c>
      <c r="K337" s="3" t="str">
        <f>Raw_Data!K337</f>
        <v>Crypto</v>
      </c>
      <c r="L337" s="3">
        <f>Raw_Data!L337</f>
        <v>1</v>
      </c>
      <c r="M337" s="3">
        <f>Raw_Data!M337</f>
        <v>0.76</v>
      </c>
      <c r="N337" s="3" t="str">
        <f>Raw_Data!N337</f>
        <v>Comedy</v>
      </c>
      <c r="O337" s="3" t="str">
        <f t="shared" si="50"/>
        <v>55-70</v>
      </c>
      <c r="P337" s="3" t="str">
        <f t="shared" si="51"/>
        <v>10-24h</v>
      </c>
      <c r="Q337" s="3" t="str">
        <f t="shared" si="52"/>
        <v>22-45d</v>
      </c>
      <c r="R337" s="3" t="str">
        <f t="shared" si="53"/>
        <v>Medium</v>
      </c>
      <c r="S337" s="3" t="str">
        <f t="shared" si="54"/>
        <v>Mid</v>
      </c>
      <c r="T337" s="3" t="str">
        <f t="shared" si="55"/>
        <v>Active</v>
      </c>
      <c r="U337" s="4">
        <f>1/(1+EXP(-(Predictive_Model!$B$5+((B337-Predictive_Model!$B$20)/Predictive_Model!$C$20)*Predictive_Model!$D$20+((E337-Predictive_Model!$B$21)/Predictive_Model!$C$21)*Predictive_Model!$D$21+((F337-Predictive_Model!$B$22)/Predictive_Model!$C$22)*Predictive_Model!$D$22+((I337-Predictive_Model!$B$23)/Predictive_Model!$C$23)*Predictive_Model!$D$23+((L337-Predictive_Model!$B$24)/Predictive_Model!$C$24)*Predictive_Model!$D$24+((M337-Predictive_Model!$B$25)/Predictive_Model!$C$25)*Predictive_Model!$D$25+IF(C337="Male",Predictive_Model!$D$31,IF(C337="Other",Predictive_Model!$D$32,0))+IF(D337="Premium",Predictive_Model!$D$34,IF(D337="Standard",Predictive_Model!$D$35,0))+IF(G337="Asia",Predictive_Model!$D$37,IF(G337="Europe",Predictive_Model!$D$38,IF(G337="North America",Predictive_Model!$D$39,IF(G337="Oceania",Predictive_Model!$D$40,IF(G337="South America",Predictive_Model!$D$41,0)))))+IF(H337="Laptop",Predictive_Model!$D$43,IF(H337="Mobile",Predictive_Model!$D$44,IF(H337="TV",Predictive_Model!$D$45,IF(H337="Tablet",Predictive_Model!$D$46,0))))+IF(K337="Crypto",Predictive_Model!$D$48,IF(K337="Debit Card",Predictive_Model!$D$49,IF(K337="Gift Card",Predictive_Model!$D$50,IF(K337="PayPal",Predictive_Model!$D$51,0))))+IF(N337="Comedy",Predictive_Model!$D$53,IF(N337="Documentary",Predictive_Model!$D$54,IF(N337="Drama",Predictive_Model!$D$55,IF(N337="Horror",Predictive_Model!$D$56,IF(N337="Romance",Predictive_Model!$D$57,IF(N337="Sci-Fi",Predictive_Model!$D$58,0)))))))))</f>
        <v>0.15813176298069656</v>
      </c>
      <c r="V337" s="3" t="str">
        <f t="shared" si="56"/>
        <v>Low</v>
      </c>
      <c r="W337" s="6">
        <f t="shared" si="57"/>
        <v>2.212263364099945</v>
      </c>
      <c r="X337" s="3" t="str">
        <f t="shared" si="58"/>
        <v>Monitor</v>
      </c>
      <c r="Y337" s="3" t="str">
        <f t="shared" si="59"/>
        <v>OK</v>
      </c>
    </row>
    <row r="338" spans="1:25" x14ac:dyDescent="0.25">
      <c r="A338" s="3" t="str">
        <f>Raw_Data!A338</f>
        <v>45fae5a6-eb08-4eae-9ec0-d6530ad02310</v>
      </c>
      <c r="B338" s="3">
        <f>Raw_Data!B338</f>
        <v>54</v>
      </c>
      <c r="C338" s="3" t="str">
        <f>Raw_Data!C338</f>
        <v>Other</v>
      </c>
      <c r="D338" s="3" t="str">
        <f>Raw_Data!D338</f>
        <v>Basic</v>
      </c>
      <c r="E338" s="3">
        <f>Raw_Data!E338</f>
        <v>7.19</v>
      </c>
      <c r="F338" s="3">
        <f>Raw_Data!F338</f>
        <v>56</v>
      </c>
      <c r="G338" s="3" t="str">
        <f>Raw_Data!G338</f>
        <v>North America</v>
      </c>
      <c r="H338" s="3" t="str">
        <f>Raw_Data!H338</f>
        <v>Desktop</v>
      </c>
      <c r="I338" s="3">
        <f>Raw_Data!I338</f>
        <v>8.99</v>
      </c>
      <c r="J338" s="3">
        <f>Raw_Data!J338</f>
        <v>1</v>
      </c>
      <c r="K338" s="3" t="str">
        <f>Raw_Data!K338</f>
        <v>Gift Card</v>
      </c>
      <c r="L338" s="3">
        <f>Raw_Data!L338</f>
        <v>2</v>
      </c>
      <c r="M338" s="3">
        <f>Raw_Data!M338</f>
        <v>0.13</v>
      </c>
      <c r="N338" s="3" t="str">
        <f>Raw_Data!N338</f>
        <v>Romance</v>
      </c>
      <c r="O338" s="3" t="str">
        <f t="shared" si="50"/>
        <v>45-54</v>
      </c>
      <c r="P338" s="3" t="str">
        <f t="shared" si="51"/>
        <v>&lt;10h</v>
      </c>
      <c r="Q338" s="3" t="str">
        <f t="shared" si="52"/>
        <v>46-60d</v>
      </c>
      <c r="R338" s="3" t="str">
        <f t="shared" si="53"/>
        <v>Low</v>
      </c>
      <c r="S338" s="3" t="str">
        <f t="shared" si="54"/>
        <v>Low</v>
      </c>
      <c r="T338" s="3" t="str">
        <f t="shared" si="55"/>
        <v>Churned</v>
      </c>
      <c r="U338" s="4">
        <f>1/(1+EXP(-(Predictive_Model!$B$5+((B338-Predictive_Model!$B$20)/Predictive_Model!$C$20)*Predictive_Model!$D$20+((E338-Predictive_Model!$B$21)/Predictive_Model!$C$21)*Predictive_Model!$D$21+((F338-Predictive_Model!$B$22)/Predictive_Model!$C$22)*Predictive_Model!$D$22+((I338-Predictive_Model!$B$23)/Predictive_Model!$C$23)*Predictive_Model!$D$23+((L338-Predictive_Model!$B$24)/Predictive_Model!$C$24)*Predictive_Model!$D$24+((M338-Predictive_Model!$B$25)/Predictive_Model!$C$25)*Predictive_Model!$D$25+IF(C338="Male",Predictive_Model!$D$31,IF(C338="Other",Predictive_Model!$D$32,0))+IF(D338="Premium",Predictive_Model!$D$34,IF(D338="Standard",Predictive_Model!$D$35,0))+IF(G338="Asia",Predictive_Model!$D$37,IF(G338="Europe",Predictive_Model!$D$38,IF(G338="North America",Predictive_Model!$D$39,IF(G338="Oceania",Predictive_Model!$D$40,IF(G338="South America",Predictive_Model!$D$41,0)))))+IF(H338="Laptop",Predictive_Model!$D$43,IF(H338="Mobile",Predictive_Model!$D$44,IF(H338="TV",Predictive_Model!$D$45,IF(H338="Tablet",Predictive_Model!$D$46,0))))+IF(K338="Crypto",Predictive_Model!$D$48,IF(K338="Debit Card",Predictive_Model!$D$49,IF(K338="Gift Card",Predictive_Model!$D$50,IF(K338="PayPal",Predictive_Model!$D$51,0))))+IF(N338="Comedy",Predictive_Model!$D$53,IF(N338="Documentary",Predictive_Model!$D$54,IF(N338="Drama",Predictive_Model!$D$55,IF(N338="Horror",Predictive_Model!$D$56,IF(N338="Romance",Predictive_Model!$D$57,IF(N338="Sci-Fi",Predictive_Model!$D$58,0)))))))))</f>
        <v>0.99989367605805179</v>
      </c>
      <c r="V338" s="3" t="str">
        <f t="shared" si="56"/>
        <v>Critical</v>
      </c>
      <c r="W338" s="6">
        <f t="shared" si="57"/>
        <v>8.99</v>
      </c>
      <c r="X338" s="3" t="str">
        <f t="shared" si="58"/>
        <v>Priority 2</v>
      </c>
      <c r="Y338" s="3" t="str">
        <f t="shared" si="59"/>
        <v>OK</v>
      </c>
    </row>
    <row r="339" spans="1:25" x14ac:dyDescent="0.25">
      <c r="A339" s="3" t="str">
        <f>Raw_Data!A339</f>
        <v>aaf921c3-5870-4508-8814-a72e0cbd10ff</v>
      </c>
      <c r="B339" s="3">
        <f>Raw_Data!B339</f>
        <v>40</v>
      </c>
      <c r="C339" s="3" t="str">
        <f>Raw_Data!C339</f>
        <v>Male</v>
      </c>
      <c r="D339" s="3" t="str">
        <f>Raw_Data!D339</f>
        <v>Standard</v>
      </c>
      <c r="E339" s="3">
        <f>Raw_Data!E339</f>
        <v>13.33</v>
      </c>
      <c r="F339" s="3">
        <f>Raw_Data!F339</f>
        <v>24</v>
      </c>
      <c r="G339" s="3" t="str">
        <f>Raw_Data!G339</f>
        <v>North America</v>
      </c>
      <c r="H339" s="3" t="str">
        <f>Raw_Data!H339</f>
        <v>TV</v>
      </c>
      <c r="I339" s="3">
        <f>Raw_Data!I339</f>
        <v>13.99</v>
      </c>
      <c r="J339" s="3">
        <f>Raw_Data!J339</f>
        <v>0</v>
      </c>
      <c r="K339" s="3" t="str">
        <f>Raw_Data!K339</f>
        <v>Crypto</v>
      </c>
      <c r="L339" s="3">
        <f>Raw_Data!L339</f>
        <v>3</v>
      </c>
      <c r="M339" s="3">
        <f>Raw_Data!M339</f>
        <v>0.53</v>
      </c>
      <c r="N339" s="3" t="str">
        <f>Raw_Data!N339</f>
        <v>Romance</v>
      </c>
      <c r="O339" s="3" t="str">
        <f t="shared" si="50"/>
        <v>35-44</v>
      </c>
      <c r="P339" s="3" t="str">
        <f t="shared" si="51"/>
        <v>10-24h</v>
      </c>
      <c r="Q339" s="3" t="str">
        <f t="shared" si="52"/>
        <v>22-45d</v>
      </c>
      <c r="R339" s="3" t="str">
        <f t="shared" si="53"/>
        <v>Medium</v>
      </c>
      <c r="S339" s="3" t="str">
        <f t="shared" si="54"/>
        <v>Mid</v>
      </c>
      <c r="T339" s="3" t="str">
        <f t="shared" si="55"/>
        <v>Active</v>
      </c>
      <c r="U339" s="4">
        <f>1/(1+EXP(-(Predictive_Model!$B$5+((B339-Predictive_Model!$B$20)/Predictive_Model!$C$20)*Predictive_Model!$D$20+((E339-Predictive_Model!$B$21)/Predictive_Model!$C$21)*Predictive_Model!$D$21+((F339-Predictive_Model!$B$22)/Predictive_Model!$C$22)*Predictive_Model!$D$22+((I339-Predictive_Model!$B$23)/Predictive_Model!$C$23)*Predictive_Model!$D$23+((L339-Predictive_Model!$B$24)/Predictive_Model!$C$24)*Predictive_Model!$D$24+((M339-Predictive_Model!$B$25)/Predictive_Model!$C$25)*Predictive_Model!$D$25+IF(C339="Male",Predictive_Model!$D$31,IF(C339="Other",Predictive_Model!$D$32,0))+IF(D339="Premium",Predictive_Model!$D$34,IF(D339="Standard",Predictive_Model!$D$35,0))+IF(G339="Asia",Predictive_Model!$D$37,IF(G339="Europe",Predictive_Model!$D$38,IF(G339="North America",Predictive_Model!$D$39,IF(G339="Oceania",Predictive_Model!$D$40,IF(G339="South America",Predictive_Model!$D$41,0)))))+IF(H339="Laptop",Predictive_Model!$D$43,IF(H339="Mobile",Predictive_Model!$D$44,IF(H339="TV",Predictive_Model!$D$45,IF(H339="Tablet",Predictive_Model!$D$46,0))))+IF(K339="Crypto",Predictive_Model!$D$48,IF(K339="Debit Card",Predictive_Model!$D$49,IF(K339="Gift Card",Predictive_Model!$D$50,IF(K339="PayPal",Predictive_Model!$D$51,0))))+IF(N339="Comedy",Predictive_Model!$D$53,IF(N339="Documentary",Predictive_Model!$D$54,IF(N339="Drama",Predictive_Model!$D$55,IF(N339="Horror",Predictive_Model!$D$56,IF(N339="Romance",Predictive_Model!$D$57,IF(N339="Sci-Fi",Predictive_Model!$D$58,0)))))))))</f>
        <v>0.42739513292815368</v>
      </c>
      <c r="V339" s="3" t="str">
        <f t="shared" si="56"/>
        <v>Medium</v>
      </c>
      <c r="W339" s="6">
        <f t="shared" si="57"/>
        <v>5.9792579096648701</v>
      </c>
      <c r="X339" s="3" t="str">
        <f t="shared" si="58"/>
        <v>Monitor</v>
      </c>
      <c r="Y339" s="3" t="str">
        <f t="shared" si="59"/>
        <v>OK</v>
      </c>
    </row>
    <row r="340" spans="1:25" x14ac:dyDescent="0.25">
      <c r="A340" s="3" t="str">
        <f>Raw_Data!A340</f>
        <v>fbf6539b-a9e0-4443-8cd2-46cc1f1c7f81</v>
      </c>
      <c r="B340" s="3">
        <f>Raw_Data!B340</f>
        <v>56</v>
      </c>
      <c r="C340" s="3" t="str">
        <f>Raw_Data!C340</f>
        <v>Other</v>
      </c>
      <c r="D340" s="3" t="str">
        <f>Raw_Data!D340</f>
        <v>Premium</v>
      </c>
      <c r="E340" s="3">
        <f>Raw_Data!E340</f>
        <v>1.65</v>
      </c>
      <c r="F340" s="3">
        <f>Raw_Data!F340</f>
        <v>30</v>
      </c>
      <c r="G340" s="3" t="str">
        <f>Raw_Data!G340</f>
        <v>Africa</v>
      </c>
      <c r="H340" s="3" t="str">
        <f>Raw_Data!H340</f>
        <v>Mobile</v>
      </c>
      <c r="I340" s="3">
        <f>Raw_Data!I340</f>
        <v>17.989999999999998</v>
      </c>
      <c r="J340" s="3">
        <f>Raw_Data!J340</f>
        <v>1</v>
      </c>
      <c r="K340" s="3" t="str">
        <f>Raw_Data!K340</f>
        <v>Gift Card</v>
      </c>
      <c r="L340" s="3">
        <f>Raw_Data!L340</f>
        <v>4</v>
      </c>
      <c r="M340" s="3">
        <f>Raw_Data!M340</f>
        <v>0.05</v>
      </c>
      <c r="N340" s="3" t="str">
        <f>Raw_Data!N340</f>
        <v>Action</v>
      </c>
      <c r="O340" s="3" t="str">
        <f t="shared" si="50"/>
        <v>55-70</v>
      </c>
      <c r="P340" s="3" t="str">
        <f t="shared" si="51"/>
        <v>&lt;10h</v>
      </c>
      <c r="Q340" s="3" t="str">
        <f t="shared" si="52"/>
        <v>22-45d</v>
      </c>
      <c r="R340" s="3" t="str">
        <f t="shared" si="53"/>
        <v>Medium</v>
      </c>
      <c r="S340" s="3" t="str">
        <f t="shared" si="54"/>
        <v>High</v>
      </c>
      <c r="T340" s="3" t="str">
        <f t="shared" si="55"/>
        <v>Churned</v>
      </c>
      <c r="U340" s="4">
        <f>1/(1+EXP(-(Predictive_Model!$B$5+((B340-Predictive_Model!$B$20)/Predictive_Model!$C$20)*Predictive_Model!$D$20+((E340-Predictive_Model!$B$21)/Predictive_Model!$C$21)*Predictive_Model!$D$21+((F340-Predictive_Model!$B$22)/Predictive_Model!$C$22)*Predictive_Model!$D$22+((I340-Predictive_Model!$B$23)/Predictive_Model!$C$23)*Predictive_Model!$D$23+((L340-Predictive_Model!$B$24)/Predictive_Model!$C$24)*Predictive_Model!$D$24+((M340-Predictive_Model!$B$25)/Predictive_Model!$C$25)*Predictive_Model!$D$25+IF(C340="Male",Predictive_Model!$D$31,IF(C340="Other",Predictive_Model!$D$32,0))+IF(D340="Premium",Predictive_Model!$D$34,IF(D340="Standard",Predictive_Model!$D$35,0))+IF(G340="Asia",Predictive_Model!$D$37,IF(G340="Europe",Predictive_Model!$D$38,IF(G340="North America",Predictive_Model!$D$39,IF(G340="Oceania",Predictive_Model!$D$40,IF(G340="South America",Predictive_Model!$D$41,0)))))+IF(H340="Laptop",Predictive_Model!$D$43,IF(H340="Mobile",Predictive_Model!$D$44,IF(H340="TV",Predictive_Model!$D$45,IF(H340="Tablet",Predictive_Model!$D$46,0))))+IF(K340="Crypto",Predictive_Model!$D$48,IF(K340="Debit Card",Predictive_Model!$D$49,IF(K340="Gift Card",Predictive_Model!$D$50,IF(K340="PayPal",Predictive_Model!$D$51,0))))+IF(N340="Comedy",Predictive_Model!$D$53,IF(N340="Documentary",Predictive_Model!$D$54,IF(N340="Drama",Predictive_Model!$D$55,IF(N340="Horror",Predictive_Model!$D$56,IF(N340="Romance",Predictive_Model!$D$57,IF(N340="Sci-Fi",Predictive_Model!$D$58,0)))))))))</f>
        <v>0.99019561223214914</v>
      </c>
      <c r="V340" s="3" t="str">
        <f t="shared" si="56"/>
        <v>Critical</v>
      </c>
      <c r="W340" s="6">
        <f t="shared" si="57"/>
        <v>17.989999999999998</v>
      </c>
      <c r="X340" s="3" t="str">
        <f t="shared" si="58"/>
        <v>Priority 1</v>
      </c>
      <c r="Y340" s="3" t="str">
        <f t="shared" si="59"/>
        <v>OK</v>
      </c>
    </row>
    <row r="341" spans="1:25" x14ac:dyDescent="0.25">
      <c r="A341" s="3" t="str">
        <f>Raw_Data!A341</f>
        <v>a1683619-5cc2-49c0-9830-26abcf323125</v>
      </c>
      <c r="B341" s="3">
        <f>Raw_Data!B341</f>
        <v>34</v>
      </c>
      <c r="C341" s="3" t="str">
        <f>Raw_Data!C341</f>
        <v>Male</v>
      </c>
      <c r="D341" s="3" t="str">
        <f>Raw_Data!D341</f>
        <v>Standard</v>
      </c>
      <c r="E341" s="3">
        <f>Raw_Data!E341</f>
        <v>10.55</v>
      </c>
      <c r="F341" s="3">
        <f>Raw_Data!F341</f>
        <v>54</v>
      </c>
      <c r="G341" s="3" t="str">
        <f>Raw_Data!G341</f>
        <v>Asia</v>
      </c>
      <c r="H341" s="3" t="str">
        <f>Raw_Data!H341</f>
        <v>Tablet</v>
      </c>
      <c r="I341" s="3">
        <f>Raw_Data!I341</f>
        <v>13.99</v>
      </c>
      <c r="J341" s="3">
        <f>Raw_Data!J341</f>
        <v>0</v>
      </c>
      <c r="K341" s="3" t="str">
        <f>Raw_Data!K341</f>
        <v>PayPal</v>
      </c>
      <c r="L341" s="3">
        <f>Raw_Data!L341</f>
        <v>5</v>
      </c>
      <c r="M341" s="3">
        <f>Raw_Data!M341</f>
        <v>0.19</v>
      </c>
      <c r="N341" s="3" t="str">
        <f>Raw_Data!N341</f>
        <v>Sci-Fi</v>
      </c>
      <c r="O341" s="3" t="str">
        <f t="shared" si="50"/>
        <v>25-34</v>
      </c>
      <c r="P341" s="3" t="str">
        <f t="shared" si="51"/>
        <v>10-24h</v>
      </c>
      <c r="Q341" s="3" t="str">
        <f t="shared" si="52"/>
        <v>46-60d</v>
      </c>
      <c r="R341" s="3" t="str">
        <f t="shared" si="53"/>
        <v>Medium</v>
      </c>
      <c r="S341" s="3" t="str">
        <f t="shared" si="54"/>
        <v>Mid</v>
      </c>
      <c r="T341" s="3" t="str">
        <f t="shared" si="55"/>
        <v>Active</v>
      </c>
      <c r="U341" s="4">
        <f>1/(1+EXP(-(Predictive_Model!$B$5+((B341-Predictive_Model!$B$20)/Predictive_Model!$C$20)*Predictive_Model!$D$20+((E341-Predictive_Model!$B$21)/Predictive_Model!$C$21)*Predictive_Model!$D$21+((F341-Predictive_Model!$B$22)/Predictive_Model!$C$22)*Predictive_Model!$D$22+((I341-Predictive_Model!$B$23)/Predictive_Model!$C$23)*Predictive_Model!$D$23+((L341-Predictive_Model!$B$24)/Predictive_Model!$C$24)*Predictive_Model!$D$24+((M341-Predictive_Model!$B$25)/Predictive_Model!$C$25)*Predictive_Model!$D$25+IF(C341="Male",Predictive_Model!$D$31,IF(C341="Other",Predictive_Model!$D$32,0))+IF(D341="Premium",Predictive_Model!$D$34,IF(D341="Standard",Predictive_Model!$D$35,0))+IF(G341="Asia",Predictive_Model!$D$37,IF(G341="Europe",Predictive_Model!$D$38,IF(G341="North America",Predictive_Model!$D$39,IF(G341="Oceania",Predictive_Model!$D$40,IF(G341="South America",Predictive_Model!$D$41,0)))))+IF(H341="Laptop",Predictive_Model!$D$43,IF(H341="Mobile",Predictive_Model!$D$44,IF(H341="TV",Predictive_Model!$D$45,IF(H341="Tablet",Predictive_Model!$D$46,0))))+IF(K341="Crypto",Predictive_Model!$D$48,IF(K341="Debit Card",Predictive_Model!$D$49,IF(K341="Gift Card",Predictive_Model!$D$50,IF(K341="PayPal",Predictive_Model!$D$51,0))))+IF(N341="Comedy",Predictive_Model!$D$53,IF(N341="Documentary",Predictive_Model!$D$54,IF(N341="Drama",Predictive_Model!$D$55,IF(N341="Horror",Predictive_Model!$D$56,IF(N341="Romance",Predictive_Model!$D$57,IF(N341="Sci-Fi",Predictive_Model!$D$58,0)))))))))</f>
        <v>0.99320461953673966</v>
      </c>
      <c r="V341" s="3" t="str">
        <f t="shared" si="56"/>
        <v>Critical</v>
      </c>
      <c r="W341" s="6">
        <f t="shared" si="57"/>
        <v>13.894932627318989</v>
      </c>
      <c r="X341" s="3" t="str">
        <f t="shared" si="58"/>
        <v>Priority 2</v>
      </c>
      <c r="Y341" s="3" t="str">
        <f t="shared" si="59"/>
        <v>OK</v>
      </c>
    </row>
    <row r="342" spans="1:25" x14ac:dyDescent="0.25">
      <c r="A342" s="3" t="str">
        <f>Raw_Data!A342</f>
        <v>8ead4768-c185-45ab-acc0-233037753cf4</v>
      </c>
      <c r="B342" s="3">
        <f>Raw_Data!B342</f>
        <v>52</v>
      </c>
      <c r="C342" s="3" t="str">
        <f>Raw_Data!C342</f>
        <v>Other</v>
      </c>
      <c r="D342" s="3" t="str">
        <f>Raw_Data!D342</f>
        <v>Premium</v>
      </c>
      <c r="E342" s="3">
        <f>Raw_Data!E342</f>
        <v>6.19</v>
      </c>
      <c r="F342" s="3">
        <f>Raw_Data!F342</f>
        <v>19</v>
      </c>
      <c r="G342" s="3" t="str">
        <f>Raw_Data!G342</f>
        <v>Asia</v>
      </c>
      <c r="H342" s="3" t="str">
        <f>Raw_Data!H342</f>
        <v>TV</v>
      </c>
      <c r="I342" s="3">
        <f>Raw_Data!I342</f>
        <v>17.989999999999998</v>
      </c>
      <c r="J342" s="3">
        <f>Raw_Data!J342</f>
        <v>0</v>
      </c>
      <c r="K342" s="3" t="str">
        <f>Raw_Data!K342</f>
        <v>Gift Card</v>
      </c>
      <c r="L342" s="3">
        <f>Raw_Data!L342</f>
        <v>3</v>
      </c>
      <c r="M342" s="3">
        <f>Raw_Data!M342</f>
        <v>0.31</v>
      </c>
      <c r="N342" s="3" t="str">
        <f>Raw_Data!N342</f>
        <v>Romance</v>
      </c>
      <c r="O342" s="3" t="str">
        <f t="shared" si="50"/>
        <v>45-54</v>
      </c>
      <c r="P342" s="3" t="str">
        <f t="shared" si="51"/>
        <v>&lt;10h</v>
      </c>
      <c r="Q342" s="3" t="str">
        <f t="shared" si="52"/>
        <v>8-21d</v>
      </c>
      <c r="R342" s="3" t="str">
        <f t="shared" si="53"/>
        <v>Medium</v>
      </c>
      <c r="S342" s="3" t="str">
        <f t="shared" si="54"/>
        <v>High</v>
      </c>
      <c r="T342" s="3" t="str">
        <f t="shared" si="55"/>
        <v>Active</v>
      </c>
      <c r="U342" s="4">
        <f>1/(1+EXP(-(Predictive_Model!$B$5+((B342-Predictive_Model!$B$20)/Predictive_Model!$C$20)*Predictive_Model!$D$20+((E342-Predictive_Model!$B$21)/Predictive_Model!$C$21)*Predictive_Model!$D$21+((F342-Predictive_Model!$B$22)/Predictive_Model!$C$22)*Predictive_Model!$D$22+((I342-Predictive_Model!$B$23)/Predictive_Model!$C$23)*Predictive_Model!$D$23+((L342-Predictive_Model!$B$24)/Predictive_Model!$C$24)*Predictive_Model!$D$24+((M342-Predictive_Model!$B$25)/Predictive_Model!$C$25)*Predictive_Model!$D$25+IF(C342="Male",Predictive_Model!$D$31,IF(C342="Other",Predictive_Model!$D$32,0))+IF(D342="Premium",Predictive_Model!$D$34,IF(D342="Standard",Predictive_Model!$D$35,0))+IF(G342="Asia",Predictive_Model!$D$37,IF(G342="Europe",Predictive_Model!$D$38,IF(G342="North America",Predictive_Model!$D$39,IF(G342="Oceania",Predictive_Model!$D$40,IF(G342="South America",Predictive_Model!$D$41,0)))))+IF(H342="Laptop",Predictive_Model!$D$43,IF(H342="Mobile",Predictive_Model!$D$44,IF(H342="TV",Predictive_Model!$D$45,IF(H342="Tablet",Predictive_Model!$D$46,0))))+IF(K342="Crypto",Predictive_Model!$D$48,IF(K342="Debit Card",Predictive_Model!$D$49,IF(K342="Gift Card",Predictive_Model!$D$50,IF(K342="PayPal",Predictive_Model!$D$51,0))))+IF(N342="Comedy",Predictive_Model!$D$53,IF(N342="Documentary",Predictive_Model!$D$54,IF(N342="Drama",Predictive_Model!$D$55,IF(N342="Horror",Predictive_Model!$D$56,IF(N342="Romance",Predictive_Model!$D$57,IF(N342="Sci-Fi",Predictive_Model!$D$58,0)))))))))</f>
        <v>0.51354762814875909</v>
      </c>
      <c r="V342" s="3" t="str">
        <f t="shared" si="56"/>
        <v>High</v>
      </c>
      <c r="W342" s="6">
        <f t="shared" si="57"/>
        <v>9.2387218303961749</v>
      </c>
      <c r="X342" s="3" t="str">
        <f t="shared" si="58"/>
        <v>Monitor</v>
      </c>
      <c r="Y342" s="3" t="str">
        <f t="shared" si="59"/>
        <v>OK</v>
      </c>
    </row>
    <row r="343" spans="1:25" x14ac:dyDescent="0.25">
      <c r="A343" s="3" t="str">
        <f>Raw_Data!A343</f>
        <v>8ee6ec42-bc06-4390-b152-bbf1c1c0b165</v>
      </c>
      <c r="B343" s="3">
        <f>Raw_Data!B343</f>
        <v>45</v>
      </c>
      <c r="C343" s="3" t="str">
        <f>Raw_Data!C343</f>
        <v>Male</v>
      </c>
      <c r="D343" s="3" t="str">
        <f>Raw_Data!D343</f>
        <v>Standard</v>
      </c>
      <c r="E343" s="3">
        <f>Raw_Data!E343</f>
        <v>9.8699999999999992</v>
      </c>
      <c r="F343" s="3">
        <f>Raw_Data!F343</f>
        <v>46</v>
      </c>
      <c r="G343" s="3" t="str">
        <f>Raw_Data!G343</f>
        <v>Europe</v>
      </c>
      <c r="H343" s="3" t="str">
        <f>Raw_Data!H343</f>
        <v>Desktop</v>
      </c>
      <c r="I343" s="3">
        <f>Raw_Data!I343</f>
        <v>13.99</v>
      </c>
      <c r="J343" s="3">
        <f>Raw_Data!J343</f>
        <v>0</v>
      </c>
      <c r="K343" s="3" t="str">
        <f>Raw_Data!K343</f>
        <v>Debit Card</v>
      </c>
      <c r="L343" s="3">
        <f>Raw_Data!L343</f>
        <v>4</v>
      </c>
      <c r="M343" s="3">
        <f>Raw_Data!M343</f>
        <v>0.21</v>
      </c>
      <c r="N343" s="3" t="str">
        <f>Raw_Data!N343</f>
        <v>Comedy</v>
      </c>
      <c r="O343" s="3" t="str">
        <f t="shared" si="50"/>
        <v>45-54</v>
      </c>
      <c r="P343" s="3" t="str">
        <f t="shared" si="51"/>
        <v>&lt;10h</v>
      </c>
      <c r="Q343" s="3" t="str">
        <f t="shared" si="52"/>
        <v>46-60d</v>
      </c>
      <c r="R343" s="3" t="str">
        <f t="shared" si="53"/>
        <v>Low</v>
      </c>
      <c r="S343" s="3" t="str">
        <f t="shared" si="54"/>
        <v>Mid</v>
      </c>
      <c r="T343" s="3" t="str">
        <f t="shared" si="55"/>
        <v>Active</v>
      </c>
      <c r="U343" s="4">
        <f>1/(1+EXP(-(Predictive_Model!$B$5+((B343-Predictive_Model!$B$20)/Predictive_Model!$C$20)*Predictive_Model!$D$20+((E343-Predictive_Model!$B$21)/Predictive_Model!$C$21)*Predictive_Model!$D$21+((F343-Predictive_Model!$B$22)/Predictive_Model!$C$22)*Predictive_Model!$D$22+((I343-Predictive_Model!$B$23)/Predictive_Model!$C$23)*Predictive_Model!$D$23+((L343-Predictive_Model!$B$24)/Predictive_Model!$C$24)*Predictive_Model!$D$24+((M343-Predictive_Model!$B$25)/Predictive_Model!$C$25)*Predictive_Model!$D$25+IF(C343="Male",Predictive_Model!$D$31,IF(C343="Other",Predictive_Model!$D$32,0))+IF(D343="Premium",Predictive_Model!$D$34,IF(D343="Standard",Predictive_Model!$D$35,0))+IF(G343="Asia",Predictive_Model!$D$37,IF(G343="Europe",Predictive_Model!$D$38,IF(G343="North America",Predictive_Model!$D$39,IF(G343="Oceania",Predictive_Model!$D$40,IF(G343="South America",Predictive_Model!$D$41,0)))))+IF(H343="Laptop",Predictive_Model!$D$43,IF(H343="Mobile",Predictive_Model!$D$44,IF(H343="TV",Predictive_Model!$D$45,IF(H343="Tablet",Predictive_Model!$D$46,0))))+IF(K343="Crypto",Predictive_Model!$D$48,IF(K343="Debit Card",Predictive_Model!$D$49,IF(K343="Gift Card",Predictive_Model!$D$50,IF(K343="PayPal",Predictive_Model!$D$51,0))))+IF(N343="Comedy",Predictive_Model!$D$53,IF(N343="Documentary",Predictive_Model!$D$54,IF(N343="Drama",Predictive_Model!$D$55,IF(N343="Horror",Predictive_Model!$D$56,IF(N343="Romance",Predictive_Model!$D$57,IF(N343="Sci-Fi",Predictive_Model!$D$58,0)))))))))</f>
        <v>0.96710914098203438</v>
      </c>
      <c r="V343" s="3" t="str">
        <f t="shared" si="56"/>
        <v>Critical</v>
      </c>
      <c r="W343" s="6">
        <f t="shared" si="57"/>
        <v>13.529856882338661</v>
      </c>
      <c r="X343" s="3" t="str">
        <f t="shared" si="58"/>
        <v>Priority 2</v>
      </c>
      <c r="Y343" s="3" t="str">
        <f t="shared" si="59"/>
        <v>OK</v>
      </c>
    </row>
    <row r="344" spans="1:25" x14ac:dyDescent="0.25">
      <c r="A344" s="3" t="str">
        <f>Raw_Data!A344</f>
        <v>9d59350b-6bf3-48ad-aa59-d0fc92f66475</v>
      </c>
      <c r="B344" s="3">
        <f>Raw_Data!B344</f>
        <v>66</v>
      </c>
      <c r="C344" s="3" t="str">
        <f>Raw_Data!C344</f>
        <v>Other</v>
      </c>
      <c r="D344" s="3" t="str">
        <f>Raw_Data!D344</f>
        <v>Premium</v>
      </c>
      <c r="E344" s="3">
        <f>Raw_Data!E344</f>
        <v>92.07</v>
      </c>
      <c r="F344" s="3">
        <f>Raw_Data!F344</f>
        <v>58</v>
      </c>
      <c r="G344" s="3" t="str">
        <f>Raw_Data!G344</f>
        <v>North America</v>
      </c>
      <c r="H344" s="3" t="str">
        <f>Raw_Data!H344</f>
        <v>Mobile</v>
      </c>
      <c r="I344" s="3">
        <f>Raw_Data!I344</f>
        <v>17.989999999999998</v>
      </c>
      <c r="J344" s="3">
        <f>Raw_Data!J344</f>
        <v>0</v>
      </c>
      <c r="K344" s="3" t="str">
        <f>Raw_Data!K344</f>
        <v>PayPal</v>
      </c>
      <c r="L344" s="3">
        <f>Raw_Data!L344</f>
        <v>3</v>
      </c>
      <c r="M344" s="3">
        <f>Raw_Data!M344</f>
        <v>1.56</v>
      </c>
      <c r="N344" s="3" t="str">
        <f>Raw_Data!N344</f>
        <v>Comedy</v>
      </c>
      <c r="O344" s="3" t="str">
        <f t="shared" si="50"/>
        <v>55-70</v>
      </c>
      <c r="P344" s="3" t="str">
        <f t="shared" si="51"/>
        <v>50h+</v>
      </c>
      <c r="Q344" s="3" t="str">
        <f t="shared" si="52"/>
        <v>46-60d</v>
      </c>
      <c r="R344" s="3" t="str">
        <f t="shared" si="53"/>
        <v>Medium</v>
      </c>
      <c r="S344" s="3" t="str">
        <f t="shared" si="54"/>
        <v>High</v>
      </c>
      <c r="T344" s="3" t="str">
        <f t="shared" si="55"/>
        <v>Active</v>
      </c>
      <c r="U344" s="4">
        <f>1/(1+EXP(-(Predictive_Model!$B$5+((B344-Predictive_Model!$B$20)/Predictive_Model!$C$20)*Predictive_Model!$D$20+((E344-Predictive_Model!$B$21)/Predictive_Model!$C$21)*Predictive_Model!$D$21+((F344-Predictive_Model!$B$22)/Predictive_Model!$C$22)*Predictive_Model!$D$22+((I344-Predictive_Model!$B$23)/Predictive_Model!$C$23)*Predictive_Model!$D$23+((L344-Predictive_Model!$B$24)/Predictive_Model!$C$24)*Predictive_Model!$D$24+((M344-Predictive_Model!$B$25)/Predictive_Model!$C$25)*Predictive_Model!$D$25+IF(C344="Male",Predictive_Model!$D$31,IF(C344="Other",Predictive_Model!$D$32,0))+IF(D344="Premium",Predictive_Model!$D$34,IF(D344="Standard",Predictive_Model!$D$35,0))+IF(G344="Asia",Predictive_Model!$D$37,IF(G344="Europe",Predictive_Model!$D$38,IF(G344="North America",Predictive_Model!$D$39,IF(G344="Oceania",Predictive_Model!$D$40,IF(G344="South America",Predictive_Model!$D$41,0)))))+IF(H344="Laptop",Predictive_Model!$D$43,IF(H344="Mobile",Predictive_Model!$D$44,IF(H344="TV",Predictive_Model!$D$45,IF(H344="Tablet",Predictive_Model!$D$46,0))))+IF(K344="Crypto",Predictive_Model!$D$48,IF(K344="Debit Card",Predictive_Model!$D$49,IF(K344="Gift Card",Predictive_Model!$D$50,IF(K344="PayPal",Predictive_Model!$D$51,0))))+IF(N344="Comedy",Predictive_Model!$D$53,IF(N344="Documentary",Predictive_Model!$D$54,IF(N344="Drama",Predictive_Model!$D$55,IF(N344="Horror",Predictive_Model!$D$56,IF(N344="Romance",Predictive_Model!$D$57,IF(N344="Sci-Fi",Predictive_Model!$D$58,0)))))))))</f>
        <v>1.7684126348632538E-10</v>
      </c>
      <c r="V344" s="3" t="str">
        <f t="shared" si="56"/>
        <v>Low</v>
      </c>
      <c r="W344" s="6">
        <f t="shared" si="57"/>
        <v>3.181374330118993E-9</v>
      </c>
      <c r="X344" s="3" t="str">
        <f t="shared" si="58"/>
        <v>Monitor</v>
      </c>
      <c r="Y344" s="3" t="str">
        <f t="shared" si="59"/>
        <v>OK</v>
      </c>
    </row>
    <row r="345" spans="1:25" x14ac:dyDescent="0.25">
      <c r="A345" s="3" t="str">
        <f>Raw_Data!A345</f>
        <v>463e5585-9dae-4c85-94fd-dd5c15096551</v>
      </c>
      <c r="B345" s="3">
        <f>Raw_Data!B345</f>
        <v>49</v>
      </c>
      <c r="C345" s="3" t="str">
        <f>Raw_Data!C345</f>
        <v>Male</v>
      </c>
      <c r="D345" s="3" t="str">
        <f>Raw_Data!D345</f>
        <v>Basic</v>
      </c>
      <c r="E345" s="3">
        <f>Raw_Data!E345</f>
        <v>2.89</v>
      </c>
      <c r="F345" s="3">
        <f>Raw_Data!F345</f>
        <v>16</v>
      </c>
      <c r="G345" s="3" t="str">
        <f>Raw_Data!G345</f>
        <v>Oceania</v>
      </c>
      <c r="H345" s="3" t="str">
        <f>Raw_Data!H345</f>
        <v>Laptop</v>
      </c>
      <c r="I345" s="3">
        <f>Raw_Data!I345</f>
        <v>8.99</v>
      </c>
      <c r="J345" s="3">
        <f>Raw_Data!J345</f>
        <v>1</v>
      </c>
      <c r="K345" s="3" t="str">
        <f>Raw_Data!K345</f>
        <v>Credit Card</v>
      </c>
      <c r="L345" s="3">
        <f>Raw_Data!L345</f>
        <v>5</v>
      </c>
      <c r="M345" s="3">
        <f>Raw_Data!M345</f>
        <v>0.17</v>
      </c>
      <c r="N345" s="3" t="str">
        <f>Raw_Data!N345</f>
        <v>Drama</v>
      </c>
      <c r="O345" s="3" t="str">
        <f t="shared" si="50"/>
        <v>45-54</v>
      </c>
      <c r="P345" s="3" t="str">
        <f t="shared" si="51"/>
        <v>&lt;10h</v>
      </c>
      <c r="Q345" s="3" t="str">
        <f t="shared" si="52"/>
        <v>8-21d</v>
      </c>
      <c r="R345" s="3" t="str">
        <f t="shared" si="53"/>
        <v>Medium</v>
      </c>
      <c r="S345" s="3" t="str">
        <f t="shared" si="54"/>
        <v>Low</v>
      </c>
      <c r="T345" s="3" t="str">
        <f t="shared" si="55"/>
        <v>Churned</v>
      </c>
      <c r="U345" s="4">
        <f>1/(1+EXP(-(Predictive_Model!$B$5+((B345-Predictive_Model!$B$20)/Predictive_Model!$C$20)*Predictive_Model!$D$20+((E345-Predictive_Model!$B$21)/Predictive_Model!$C$21)*Predictive_Model!$D$21+((F345-Predictive_Model!$B$22)/Predictive_Model!$C$22)*Predictive_Model!$D$22+((I345-Predictive_Model!$B$23)/Predictive_Model!$C$23)*Predictive_Model!$D$23+((L345-Predictive_Model!$B$24)/Predictive_Model!$C$24)*Predictive_Model!$D$24+((M345-Predictive_Model!$B$25)/Predictive_Model!$C$25)*Predictive_Model!$D$25+IF(C345="Male",Predictive_Model!$D$31,IF(C345="Other",Predictive_Model!$D$32,0))+IF(D345="Premium",Predictive_Model!$D$34,IF(D345="Standard",Predictive_Model!$D$35,0))+IF(G345="Asia",Predictive_Model!$D$37,IF(G345="Europe",Predictive_Model!$D$38,IF(G345="North America",Predictive_Model!$D$39,IF(G345="Oceania",Predictive_Model!$D$40,IF(G345="South America",Predictive_Model!$D$41,0)))))+IF(H345="Laptop",Predictive_Model!$D$43,IF(H345="Mobile",Predictive_Model!$D$44,IF(H345="TV",Predictive_Model!$D$45,IF(H345="Tablet",Predictive_Model!$D$46,0))))+IF(K345="Crypto",Predictive_Model!$D$48,IF(K345="Debit Card",Predictive_Model!$D$49,IF(K345="Gift Card",Predictive_Model!$D$50,IF(K345="PayPal",Predictive_Model!$D$51,0))))+IF(N345="Comedy",Predictive_Model!$D$53,IF(N345="Documentary",Predictive_Model!$D$54,IF(N345="Drama",Predictive_Model!$D$55,IF(N345="Horror",Predictive_Model!$D$56,IF(N345="Romance",Predictive_Model!$D$57,IF(N345="Sci-Fi",Predictive_Model!$D$58,0)))))))))</f>
        <v>0.9225054598950666</v>
      </c>
      <c r="V345" s="3" t="str">
        <f t="shared" si="56"/>
        <v>Critical</v>
      </c>
      <c r="W345" s="6">
        <f t="shared" si="57"/>
        <v>8.99</v>
      </c>
      <c r="X345" s="3" t="str">
        <f t="shared" si="58"/>
        <v>Priority 2</v>
      </c>
      <c r="Y345" s="3" t="str">
        <f t="shared" si="59"/>
        <v>OK</v>
      </c>
    </row>
    <row r="346" spans="1:25" x14ac:dyDescent="0.25">
      <c r="A346" s="3" t="str">
        <f>Raw_Data!A346</f>
        <v>0c8b427b-4b17-4656-9664-805fd9d79d94</v>
      </c>
      <c r="B346" s="3">
        <f>Raw_Data!B346</f>
        <v>35</v>
      </c>
      <c r="C346" s="3" t="str">
        <f>Raw_Data!C346</f>
        <v>Other</v>
      </c>
      <c r="D346" s="3" t="str">
        <f>Raw_Data!D346</f>
        <v>Standard</v>
      </c>
      <c r="E346" s="3">
        <f>Raw_Data!E346</f>
        <v>0.23</v>
      </c>
      <c r="F346" s="3">
        <f>Raw_Data!F346</f>
        <v>54</v>
      </c>
      <c r="G346" s="3" t="str">
        <f>Raw_Data!G346</f>
        <v>Asia</v>
      </c>
      <c r="H346" s="3" t="str">
        <f>Raw_Data!H346</f>
        <v>Desktop</v>
      </c>
      <c r="I346" s="3">
        <f>Raw_Data!I346</f>
        <v>13.99</v>
      </c>
      <c r="J346" s="3">
        <f>Raw_Data!J346</f>
        <v>1</v>
      </c>
      <c r="K346" s="3" t="str">
        <f>Raw_Data!K346</f>
        <v>Gift Card</v>
      </c>
      <c r="L346" s="3">
        <f>Raw_Data!L346</f>
        <v>5</v>
      </c>
      <c r="M346" s="3">
        <f>Raw_Data!M346</f>
        <v>0</v>
      </c>
      <c r="N346" s="3" t="str">
        <f>Raw_Data!N346</f>
        <v>Drama</v>
      </c>
      <c r="O346" s="3" t="str">
        <f t="shared" si="50"/>
        <v>35-44</v>
      </c>
      <c r="P346" s="3" t="str">
        <f t="shared" si="51"/>
        <v>&lt;10h</v>
      </c>
      <c r="Q346" s="3" t="str">
        <f t="shared" si="52"/>
        <v>46-60d</v>
      </c>
      <c r="R346" s="3" t="str">
        <f t="shared" si="53"/>
        <v>Low</v>
      </c>
      <c r="S346" s="3" t="str">
        <f t="shared" si="54"/>
        <v>Mid</v>
      </c>
      <c r="T346" s="3" t="str">
        <f t="shared" si="55"/>
        <v>Churned</v>
      </c>
      <c r="U346" s="4">
        <f>1/(1+EXP(-(Predictive_Model!$B$5+((B346-Predictive_Model!$B$20)/Predictive_Model!$C$20)*Predictive_Model!$D$20+((E346-Predictive_Model!$B$21)/Predictive_Model!$C$21)*Predictive_Model!$D$21+((F346-Predictive_Model!$B$22)/Predictive_Model!$C$22)*Predictive_Model!$D$22+((I346-Predictive_Model!$B$23)/Predictive_Model!$C$23)*Predictive_Model!$D$23+((L346-Predictive_Model!$B$24)/Predictive_Model!$C$24)*Predictive_Model!$D$24+((M346-Predictive_Model!$B$25)/Predictive_Model!$C$25)*Predictive_Model!$D$25+IF(C346="Male",Predictive_Model!$D$31,IF(C346="Other",Predictive_Model!$D$32,0))+IF(D346="Premium",Predictive_Model!$D$34,IF(D346="Standard",Predictive_Model!$D$35,0))+IF(G346="Asia",Predictive_Model!$D$37,IF(G346="Europe",Predictive_Model!$D$38,IF(G346="North America",Predictive_Model!$D$39,IF(G346="Oceania",Predictive_Model!$D$40,IF(G346="South America",Predictive_Model!$D$41,0)))))+IF(H346="Laptop",Predictive_Model!$D$43,IF(H346="Mobile",Predictive_Model!$D$44,IF(H346="TV",Predictive_Model!$D$45,IF(H346="Tablet",Predictive_Model!$D$46,0))))+IF(K346="Crypto",Predictive_Model!$D$48,IF(K346="Debit Card",Predictive_Model!$D$49,IF(K346="Gift Card",Predictive_Model!$D$50,IF(K346="PayPal",Predictive_Model!$D$51,0))))+IF(N346="Comedy",Predictive_Model!$D$53,IF(N346="Documentary",Predictive_Model!$D$54,IF(N346="Drama",Predictive_Model!$D$55,IF(N346="Horror",Predictive_Model!$D$56,IF(N346="Romance",Predictive_Model!$D$57,IF(N346="Sci-Fi",Predictive_Model!$D$58,0)))))))))</f>
        <v>0.99949509904040279</v>
      </c>
      <c r="V346" s="3" t="str">
        <f t="shared" si="56"/>
        <v>Critical</v>
      </c>
      <c r="W346" s="6">
        <f t="shared" si="57"/>
        <v>13.99</v>
      </c>
      <c r="X346" s="3" t="str">
        <f t="shared" si="58"/>
        <v>Priority 2</v>
      </c>
      <c r="Y346" s="3" t="str">
        <f t="shared" si="59"/>
        <v>OK</v>
      </c>
    </row>
    <row r="347" spans="1:25" x14ac:dyDescent="0.25">
      <c r="A347" s="3" t="str">
        <f>Raw_Data!A347</f>
        <v>dba7977d-3e9b-444f-9130-e3cf2f18c821</v>
      </c>
      <c r="B347" s="3">
        <f>Raw_Data!B347</f>
        <v>65</v>
      </c>
      <c r="C347" s="3" t="str">
        <f>Raw_Data!C347</f>
        <v>Other</v>
      </c>
      <c r="D347" s="3" t="str">
        <f>Raw_Data!D347</f>
        <v>Standard</v>
      </c>
      <c r="E347" s="3">
        <f>Raw_Data!E347</f>
        <v>0.4</v>
      </c>
      <c r="F347" s="3">
        <f>Raw_Data!F347</f>
        <v>48</v>
      </c>
      <c r="G347" s="3" t="str">
        <f>Raw_Data!G347</f>
        <v>Europe</v>
      </c>
      <c r="H347" s="3" t="str">
        <f>Raw_Data!H347</f>
        <v>TV</v>
      </c>
      <c r="I347" s="3">
        <f>Raw_Data!I347</f>
        <v>13.99</v>
      </c>
      <c r="J347" s="3">
        <f>Raw_Data!J347</f>
        <v>1</v>
      </c>
      <c r="K347" s="3" t="str">
        <f>Raw_Data!K347</f>
        <v>Gift Card</v>
      </c>
      <c r="L347" s="3">
        <f>Raw_Data!L347</f>
        <v>5</v>
      </c>
      <c r="M347" s="3">
        <f>Raw_Data!M347</f>
        <v>0.01</v>
      </c>
      <c r="N347" s="3" t="str">
        <f>Raw_Data!N347</f>
        <v>Comedy</v>
      </c>
      <c r="O347" s="3" t="str">
        <f t="shared" si="50"/>
        <v>55-70</v>
      </c>
      <c r="P347" s="3" t="str">
        <f t="shared" si="51"/>
        <v>&lt;10h</v>
      </c>
      <c r="Q347" s="3" t="str">
        <f t="shared" si="52"/>
        <v>46-60d</v>
      </c>
      <c r="R347" s="3" t="str">
        <f t="shared" si="53"/>
        <v>Low</v>
      </c>
      <c r="S347" s="3" t="str">
        <f t="shared" si="54"/>
        <v>Mid</v>
      </c>
      <c r="T347" s="3" t="str">
        <f t="shared" si="55"/>
        <v>Churned</v>
      </c>
      <c r="U347" s="4">
        <f>1/(1+EXP(-(Predictive_Model!$B$5+((B347-Predictive_Model!$B$20)/Predictive_Model!$C$20)*Predictive_Model!$D$20+((E347-Predictive_Model!$B$21)/Predictive_Model!$C$21)*Predictive_Model!$D$21+((F347-Predictive_Model!$B$22)/Predictive_Model!$C$22)*Predictive_Model!$D$22+((I347-Predictive_Model!$B$23)/Predictive_Model!$C$23)*Predictive_Model!$D$23+((L347-Predictive_Model!$B$24)/Predictive_Model!$C$24)*Predictive_Model!$D$24+((M347-Predictive_Model!$B$25)/Predictive_Model!$C$25)*Predictive_Model!$D$25+IF(C347="Male",Predictive_Model!$D$31,IF(C347="Other",Predictive_Model!$D$32,0))+IF(D347="Premium",Predictive_Model!$D$34,IF(D347="Standard",Predictive_Model!$D$35,0))+IF(G347="Asia",Predictive_Model!$D$37,IF(G347="Europe",Predictive_Model!$D$38,IF(G347="North America",Predictive_Model!$D$39,IF(G347="Oceania",Predictive_Model!$D$40,IF(G347="South America",Predictive_Model!$D$41,0)))))+IF(H347="Laptop",Predictive_Model!$D$43,IF(H347="Mobile",Predictive_Model!$D$44,IF(H347="TV",Predictive_Model!$D$45,IF(H347="Tablet",Predictive_Model!$D$46,0))))+IF(K347="Crypto",Predictive_Model!$D$48,IF(K347="Debit Card",Predictive_Model!$D$49,IF(K347="Gift Card",Predictive_Model!$D$50,IF(K347="PayPal",Predictive_Model!$D$51,0))))+IF(N347="Comedy",Predictive_Model!$D$53,IF(N347="Documentary",Predictive_Model!$D$54,IF(N347="Drama",Predictive_Model!$D$55,IF(N347="Horror",Predictive_Model!$D$56,IF(N347="Romance",Predictive_Model!$D$57,IF(N347="Sci-Fi",Predictive_Model!$D$58,0)))))))))</f>
        <v>0.99861334347698028</v>
      </c>
      <c r="V347" s="3" t="str">
        <f t="shared" si="56"/>
        <v>Critical</v>
      </c>
      <c r="W347" s="6">
        <f t="shared" si="57"/>
        <v>13.99</v>
      </c>
      <c r="X347" s="3" t="str">
        <f t="shared" si="58"/>
        <v>Priority 2</v>
      </c>
      <c r="Y347" s="3" t="str">
        <f t="shared" si="59"/>
        <v>OK</v>
      </c>
    </row>
    <row r="348" spans="1:25" x14ac:dyDescent="0.25">
      <c r="A348" s="3" t="str">
        <f>Raw_Data!A348</f>
        <v>57c2ede7-538e-4e16-88a3-fdbea0addc45</v>
      </c>
      <c r="B348" s="3">
        <f>Raw_Data!B348</f>
        <v>64</v>
      </c>
      <c r="C348" s="3" t="str">
        <f>Raw_Data!C348</f>
        <v>Other</v>
      </c>
      <c r="D348" s="3" t="str">
        <f>Raw_Data!D348</f>
        <v>Basic</v>
      </c>
      <c r="E348" s="3">
        <f>Raw_Data!E348</f>
        <v>11.05</v>
      </c>
      <c r="F348" s="3">
        <f>Raw_Data!F348</f>
        <v>12</v>
      </c>
      <c r="G348" s="3" t="str">
        <f>Raw_Data!G348</f>
        <v>Africa</v>
      </c>
      <c r="H348" s="3" t="str">
        <f>Raw_Data!H348</f>
        <v>Laptop</v>
      </c>
      <c r="I348" s="3">
        <f>Raw_Data!I348</f>
        <v>8.99</v>
      </c>
      <c r="J348" s="3">
        <f>Raw_Data!J348</f>
        <v>0</v>
      </c>
      <c r="K348" s="3" t="str">
        <f>Raw_Data!K348</f>
        <v>Crypto</v>
      </c>
      <c r="L348" s="3">
        <f>Raw_Data!L348</f>
        <v>5</v>
      </c>
      <c r="M348" s="3">
        <f>Raw_Data!M348</f>
        <v>0.85</v>
      </c>
      <c r="N348" s="3" t="str">
        <f>Raw_Data!N348</f>
        <v>Action</v>
      </c>
      <c r="O348" s="3" t="str">
        <f t="shared" si="50"/>
        <v>55-70</v>
      </c>
      <c r="P348" s="3" t="str">
        <f t="shared" si="51"/>
        <v>10-24h</v>
      </c>
      <c r="Q348" s="3" t="str">
        <f t="shared" si="52"/>
        <v>8-21d</v>
      </c>
      <c r="R348" s="3" t="str">
        <f t="shared" si="53"/>
        <v>Medium</v>
      </c>
      <c r="S348" s="3" t="str">
        <f t="shared" si="54"/>
        <v>Low</v>
      </c>
      <c r="T348" s="3" t="str">
        <f t="shared" si="55"/>
        <v>Active</v>
      </c>
      <c r="U348" s="4">
        <f>1/(1+EXP(-(Predictive_Model!$B$5+((B348-Predictive_Model!$B$20)/Predictive_Model!$C$20)*Predictive_Model!$D$20+((E348-Predictive_Model!$B$21)/Predictive_Model!$C$21)*Predictive_Model!$D$21+((F348-Predictive_Model!$B$22)/Predictive_Model!$C$22)*Predictive_Model!$D$22+((I348-Predictive_Model!$B$23)/Predictive_Model!$C$23)*Predictive_Model!$D$23+((L348-Predictive_Model!$B$24)/Predictive_Model!$C$24)*Predictive_Model!$D$24+((M348-Predictive_Model!$B$25)/Predictive_Model!$C$25)*Predictive_Model!$D$25+IF(C348="Male",Predictive_Model!$D$31,IF(C348="Other",Predictive_Model!$D$32,0))+IF(D348="Premium",Predictive_Model!$D$34,IF(D348="Standard",Predictive_Model!$D$35,0))+IF(G348="Asia",Predictive_Model!$D$37,IF(G348="Europe",Predictive_Model!$D$38,IF(G348="North America",Predictive_Model!$D$39,IF(G348="Oceania",Predictive_Model!$D$40,IF(G348="South America",Predictive_Model!$D$41,0)))))+IF(H348="Laptop",Predictive_Model!$D$43,IF(H348="Mobile",Predictive_Model!$D$44,IF(H348="TV",Predictive_Model!$D$45,IF(H348="Tablet",Predictive_Model!$D$46,0))))+IF(K348="Crypto",Predictive_Model!$D$48,IF(K348="Debit Card",Predictive_Model!$D$49,IF(K348="Gift Card",Predictive_Model!$D$50,IF(K348="PayPal",Predictive_Model!$D$51,0))))+IF(N348="Comedy",Predictive_Model!$D$53,IF(N348="Documentary",Predictive_Model!$D$54,IF(N348="Drama",Predictive_Model!$D$55,IF(N348="Horror",Predictive_Model!$D$56,IF(N348="Romance",Predictive_Model!$D$57,IF(N348="Sci-Fi",Predictive_Model!$D$58,0)))))))))</f>
        <v>0.12412629856632044</v>
      </c>
      <c r="V348" s="3" t="str">
        <f t="shared" si="56"/>
        <v>Low</v>
      </c>
      <c r="W348" s="6">
        <f t="shared" si="57"/>
        <v>1.1158954241112209</v>
      </c>
      <c r="X348" s="3" t="str">
        <f t="shared" si="58"/>
        <v>Monitor</v>
      </c>
      <c r="Y348" s="3" t="str">
        <f t="shared" si="59"/>
        <v>OK</v>
      </c>
    </row>
    <row r="349" spans="1:25" x14ac:dyDescent="0.25">
      <c r="A349" s="3" t="str">
        <f>Raw_Data!A349</f>
        <v>d6cca673-966d-4c20-b758-19c3510c4219</v>
      </c>
      <c r="B349" s="3">
        <f>Raw_Data!B349</f>
        <v>61</v>
      </c>
      <c r="C349" s="3" t="str">
        <f>Raw_Data!C349</f>
        <v>Male</v>
      </c>
      <c r="D349" s="3" t="str">
        <f>Raw_Data!D349</f>
        <v>Premium</v>
      </c>
      <c r="E349" s="3">
        <f>Raw_Data!E349</f>
        <v>25.26</v>
      </c>
      <c r="F349" s="3">
        <f>Raw_Data!F349</f>
        <v>7</v>
      </c>
      <c r="G349" s="3" t="str">
        <f>Raw_Data!G349</f>
        <v>North America</v>
      </c>
      <c r="H349" s="3" t="str">
        <f>Raw_Data!H349</f>
        <v>Tablet</v>
      </c>
      <c r="I349" s="3">
        <f>Raw_Data!I349</f>
        <v>17.989999999999998</v>
      </c>
      <c r="J349" s="3">
        <f>Raw_Data!J349</f>
        <v>0</v>
      </c>
      <c r="K349" s="3" t="str">
        <f>Raw_Data!K349</f>
        <v>Debit Card</v>
      </c>
      <c r="L349" s="3">
        <f>Raw_Data!L349</f>
        <v>5</v>
      </c>
      <c r="M349" s="3">
        <f>Raw_Data!M349</f>
        <v>3.16</v>
      </c>
      <c r="N349" s="3" t="str">
        <f>Raw_Data!N349</f>
        <v>Horror</v>
      </c>
      <c r="O349" s="3" t="str">
        <f t="shared" si="50"/>
        <v>55-70</v>
      </c>
      <c r="P349" s="3" t="str">
        <f t="shared" si="51"/>
        <v>25-49h</v>
      </c>
      <c r="Q349" s="3" t="str">
        <f t="shared" si="52"/>
        <v>0-7d</v>
      </c>
      <c r="R349" s="3" t="str">
        <f t="shared" si="53"/>
        <v>High</v>
      </c>
      <c r="S349" s="3" t="str">
        <f t="shared" si="54"/>
        <v>High</v>
      </c>
      <c r="T349" s="3" t="str">
        <f t="shared" si="55"/>
        <v>Active</v>
      </c>
      <c r="U349" s="4">
        <f>1/(1+EXP(-(Predictive_Model!$B$5+((B349-Predictive_Model!$B$20)/Predictive_Model!$C$20)*Predictive_Model!$D$20+((E349-Predictive_Model!$B$21)/Predictive_Model!$C$21)*Predictive_Model!$D$21+((F349-Predictive_Model!$B$22)/Predictive_Model!$C$22)*Predictive_Model!$D$22+((I349-Predictive_Model!$B$23)/Predictive_Model!$C$23)*Predictive_Model!$D$23+((L349-Predictive_Model!$B$24)/Predictive_Model!$C$24)*Predictive_Model!$D$24+((M349-Predictive_Model!$B$25)/Predictive_Model!$C$25)*Predictive_Model!$D$25+IF(C349="Male",Predictive_Model!$D$31,IF(C349="Other",Predictive_Model!$D$32,0))+IF(D349="Premium",Predictive_Model!$D$34,IF(D349="Standard",Predictive_Model!$D$35,0))+IF(G349="Asia",Predictive_Model!$D$37,IF(G349="Europe",Predictive_Model!$D$38,IF(G349="North America",Predictive_Model!$D$39,IF(G349="Oceania",Predictive_Model!$D$40,IF(G349="South America",Predictive_Model!$D$41,0)))))+IF(H349="Laptop",Predictive_Model!$D$43,IF(H349="Mobile",Predictive_Model!$D$44,IF(H349="TV",Predictive_Model!$D$45,IF(H349="Tablet",Predictive_Model!$D$46,0))))+IF(K349="Crypto",Predictive_Model!$D$48,IF(K349="Debit Card",Predictive_Model!$D$49,IF(K349="Gift Card",Predictive_Model!$D$50,IF(K349="PayPal",Predictive_Model!$D$51,0))))+IF(N349="Comedy",Predictive_Model!$D$53,IF(N349="Documentary",Predictive_Model!$D$54,IF(N349="Drama",Predictive_Model!$D$55,IF(N349="Horror",Predictive_Model!$D$56,IF(N349="Romance",Predictive_Model!$D$57,IF(N349="Sci-Fi",Predictive_Model!$D$58,0)))))))))</f>
        <v>3.1584153117580448E-6</v>
      </c>
      <c r="V349" s="3" t="str">
        <f t="shared" si="56"/>
        <v>Low</v>
      </c>
      <c r="W349" s="6">
        <f t="shared" si="57"/>
        <v>5.6819891458527222E-5</v>
      </c>
      <c r="X349" s="3" t="str">
        <f t="shared" si="58"/>
        <v>Monitor</v>
      </c>
      <c r="Y349" s="3" t="str">
        <f t="shared" si="59"/>
        <v>OK</v>
      </c>
    </row>
    <row r="350" spans="1:25" x14ac:dyDescent="0.25">
      <c r="A350" s="3" t="str">
        <f>Raw_Data!A350</f>
        <v>b525f0c4-903c-4313-b1b4-48e7c2ed21fa</v>
      </c>
      <c r="B350" s="3">
        <f>Raw_Data!B350</f>
        <v>31</v>
      </c>
      <c r="C350" s="3" t="str">
        <f>Raw_Data!C350</f>
        <v>Other</v>
      </c>
      <c r="D350" s="3" t="str">
        <f>Raw_Data!D350</f>
        <v>Premium</v>
      </c>
      <c r="E350" s="3">
        <f>Raw_Data!E350</f>
        <v>14.43</v>
      </c>
      <c r="F350" s="3">
        <f>Raw_Data!F350</f>
        <v>9</v>
      </c>
      <c r="G350" s="3" t="str">
        <f>Raw_Data!G350</f>
        <v>Africa</v>
      </c>
      <c r="H350" s="3" t="str">
        <f>Raw_Data!H350</f>
        <v>TV</v>
      </c>
      <c r="I350" s="3">
        <f>Raw_Data!I350</f>
        <v>17.989999999999998</v>
      </c>
      <c r="J350" s="3">
        <f>Raw_Data!J350</f>
        <v>0</v>
      </c>
      <c r="K350" s="3" t="str">
        <f>Raw_Data!K350</f>
        <v>Credit Card</v>
      </c>
      <c r="L350" s="3">
        <f>Raw_Data!L350</f>
        <v>5</v>
      </c>
      <c r="M350" s="3">
        <f>Raw_Data!M350</f>
        <v>1.44</v>
      </c>
      <c r="N350" s="3" t="str">
        <f>Raw_Data!N350</f>
        <v>Documentary</v>
      </c>
      <c r="O350" s="3" t="str">
        <f t="shared" si="50"/>
        <v>25-34</v>
      </c>
      <c r="P350" s="3" t="str">
        <f t="shared" si="51"/>
        <v>10-24h</v>
      </c>
      <c r="Q350" s="3" t="str">
        <f t="shared" si="52"/>
        <v>8-21d</v>
      </c>
      <c r="R350" s="3" t="str">
        <f t="shared" si="53"/>
        <v>Medium</v>
      </c>
      <c r="S350" s="3" t="str">
        <f t="shared" si="54"/>
        <v>High</v>
      </c>
      <c r="T350" s="3" t="str">
        <f t="shared" si="55"/>
        <v>Active</v>
      </c>
      <c r="U350" s="4">
        <f>1/(1+EXP(-(Predictive_Model!$B$5+((B350-Predictive_Model!$B$20)/Predictive_Model!$C$20)*Predictive_Model!$D$20+((E350-Predictive_Model!$B$21)/Predictive_Model!$C$21)*Predictive_Model!$D$21+((F350-Predictive_Model!$B$22)/Predictive_Model!$C$22)*Predictive_Model!$D$22+((I350-Predictive_Model!$B$23)/Predictive_Model!$C$23)*Predictive_Model!$D$23+((L350-Predictive_Model!$B$24)/Predictive_Model!$C$24)*Predictive_Model!$D$24+((M350-Predictive_Model!$B$25)/Predictive_Model!$C$25)*Predictive_Model!$D$25+IF(C350="Male",Predictive_Model!$D$31,IF(C350="Other",Predictive_Model!$D$32,0))+IF(D350="Premium",Predictive_Model!$D$34,IF(D350="Standard",Predictive_Model!$D$35,0))+IF(G350="Asia",Predictive_Model!$D$37,IF(G350="Europe",Predictive_Model!$D$38,IF(G350="North America",Predictive_Model!$D$39,IF(G350="Oceania",Predictive_Model!$D$40,IF(G350="South America",Predictive_Model!$D$41,0)))))+IF(H350="Laptop",Predictive_Model!$D$43,IF(H350="Mobile",Predictive_Model!$D$44,IF(H350="TV",Predictive_Model!$D$45,IF(H350="Tablet",Predictive_Model!$D$46,0))))+IF(K350="Crypto",Predictive_Model!$D$48,IF(K350="Debit Card",Predictive_Model!$D$49,IF(K350="Gift Card",Predictive_Model!$D$50,IF(K350="PayPal",Predictive_Model!$D$51,0))))+IF(N350="Comedy",Predictive_Model!$D$53,IF(N350="Documentary",Predictive_Model!$D$54,IF(N350="Drama",Predictive_Model!$D$55,IF(N350="Horror",Predictive_Model!$D$56,IF(N350="Romance",Predictive_Model!$D$57,IF(N350="Sci-Fi",Predictive_Model!$D$58,0)))))))))</f>
        <v>4.9438561938083066E-4</v>
      </c>
      <c r="V350" s="3" t="str">
        <f t="shared" si="56"/>
        <v>Low</v>
      </c>
      <c r="W350" s="6">
        <f t="shared" si="57"/>
        <v>8.8939972926611426E-3</v>
      </c>
      <c r="X350" s="3" t="str">
        <f t="shared" si="58"/>
        <v>Monitor</v>
      </c>
      <c r="Y350" s="3" t="str">
        <f t="shared" si="59"/>
        <v>OK</v>
      </c>
    </row>
    <row r="351" spans="1:25" x14ac:dyDescent="0.25">
      <c r="A351" s="3" t="str">
        <f>Raw_Data!A351</f>
        <v>7aeed096-1bb8-48ca-9bbc-8961abcf5628</v>
      </c>
      <c r="B351" s="3">
        <f>Raw_Data!B351</f>
        <v>56</v>
      </c>
      <c r="C351" s="3" t="str">
        <f>Raw_Data!C351</f>
        <v>Other</v>
      </c>
      <c r="D351" s="3" t="str">
        <f>Raw_Data!D351</f>
        <v>Standard</v>
      </c>
      <c r="E351" s="3">
        <f>Raw_Data!E351</f>
        <v>10.6</v>
      </c>
      <c r="F351" s="3">
        <f>Raw_Data!F351</f>
        <v>55</v>
      </c>
      <c r="G351" s="3" t="str">
        <f>Raw_Data!G351</f>
        <v>Oceania</v>
      </c>
      <c r="H351" s="3" t="str">
        <f>Raw_Data!H351</f>
        <v>Laptop</v>
      </c>
      <c r="I351" s="3">
        <f>Raw_Data!I351</f>
        <v>13.99</v>
      </c>
      <c r="J351" s="3">
        <f>Raw_Data!J351</f>
        <v>1</v>
      </c>
      <c r="K351" s="3" t="str">
        <f>Raw_Data!K351</f>
        <v>Credit Card</v>
      </c>
      <c r="L351" s="3">
        <f>Raw_Data!L351</f>
        <v>1</v>
      </c>
      <c r="M351" s="3">
        <f>Raw_Data!M351</f>
        <v>0.19</v>
      </c>
      <c r="N351" s="3" t="str">
        <f>Raw_Data!N351</f>
        <v>Sci-Fi</v>
      </c>
      <c r="O351" s="3" t="str">
        <f t="shared" si="50"/>
        <v>55-70</v>
      </c>
      <c r="P351" s="3" t="str">
        <f t="shared" si="51"/>
        <v>10-24h</v>
      </c>
      <c r="Q351" s="3" t="str">
        <f t="shared" si="52"/>
        <v>46-60d</v>
      </c>
      <c r="R351" s="3" t="str">
        <f t="shared" si="53"/>
        <v>Medium</v>
      </c>
      <c r="S351" s="3" t="str">
        <f t="shared" si="54"/>
        <v>Mid</v>
      </c>
      <c r="T351" s="3" t="str">
        <f t="shared" si="55"/>
        <v>Churned</v>
      </c>
      <c r="U351" s="4">
        <f>1/(1+EXP(-(Predictive_Model!$B$5+((B351-Predictive_Model!$B$20)/Predictive_Model!$C$20)*Predictive_Model!$D$20+((E351-Predictive_Model!$B$21)/Predictive_Model!$C$21)*Predictive_Model!$D$21+((F351-Predictive_Model!$B$22)/Predictive_Model!$C$22)*Predictive_Model!$D$22+((I351-Predictive_Model!$B$23)/Predictive_Model!$C$23)*Predictive_Model!$D$23+((L351-Predictive_Model!$B$24)/Predictive_Model!$C$24)*Predictive_Model!$D$24+((M351-Predictive_Model!$B$25)/Predictive_Model!$C$25)*Predictive_Model!$D$25+IF(C351="Male",Predictive_Model!$D$31,IF(C351="Other",Predictive_Model!$D$32,0))+IF(D351="Premium",Predictive_Model!$D$34,IF(D351="Standard",Predictive_Model!$D$35,0))+IF(G351="Asia",Predictive_Model!$D$37,IF(G351="Europe",Predictive_Model!$D$38,IF(G351="North America",Predictive_Model!$D$39,IF(G351="Oceania",Predictive_Model!$D$40,IF(G351="South America",Predictive_Model!$D$41,0)))))+IF(H351="Laptop",Predictive_Model!$D$43,IF(H351="Mobile",Predictive_Model!$D$44,IF(H351="TV",Predictive_Model!$D$45,IF(H351="Tablet",Predictive_Model!$D$46,0))))+IF(K351="Crypto",Predictive_Model!$D$48,IF(K351="Debit Card",Predictive_Model!$D$49,IF(K351="Gift Card",Predictive_Model!$D$50,IF(K351="PayPal",Predictive_Model!$D$51,0))))+IF(N351="Comedy",Predictive_Model!$D$53,IF(N351="Documentary",Predictive_Model!$D$54,IF(N351="Drama",Predictive_Model!$D$55,IF(N351="Horror",Predictive_Model!$D$56,IF(N351="Romance",Predictive_Model!$D$57,IF(N351="Sci-Fi",Predictive_Model!$D$58,0)))))))))</f>
        <v>0.99922524668980606</v>
      </c>
      <c r="V351" s="3" t="str">
        <f t="shared" si="56"/>
        <v>Critical</v>
      </c>
      <c r="W351" s="6">
        <f t="shared" si="57"/>
        <v>13.99</v>
      </c>
      <c r="X351" s="3" t="str">
        <f t="shared" si="58"/>
        <v>Priority 2</v>
      </c>
      <c r="Y351" s="3" t="str">
        <f t="shared" si="59"/>
        <v>OK</v>
      </c>
    </row>
    <row r="352" spans="1:25" x14ac:dyDescent="0.25">
      <c r="A352" s="3" t="str">
        <f>Raw_Data!A352</f>
        <v>066c1a91-ea7d-44ec-8d8a-0a7e16d61fad</v>
      </c>
      <c r="B352" s="3">
        <f>Raw_Data!B352</f>
        <v>70</v>
      </c>
      <c r="C352" s="3" t="str">
        <f>Raw_Data!C352</f>
        <v>Female</v>
      </c>
      <c r="D352" s="3" t="str">
        <f>Raw_Data!D352</f>
        <v>Standard</v>
      </c>
      <c r="E352" s="3">
        <f>Raw_Data!E352</f>
        <v>2.4</v>
      </c>
      <c r="F352" s="3">
        <f>Raw_Data!F352</f>
        <v>12</v>
      </c>
      <c r="G352" s="3" t="str">
        <f>Raw_Data!G352</f>
        <v>Asia</v>
      </c>
      <c r="H352" s="3" t="str">
        <f>Raw_Data!H352</f>
        <v>Desktop</v>
      </c>
      <c r="I352" s="3">
        <f>Raw_Data!I352</f>
        <v>13.99</v>
      </c>
      <c r="J352" s="3">
        <f>Raw_Data!J352</f>
        <v>0</v>
      </c>
      <c r="K352" s="3" t="str">
        <f>Raw_Data!K352</f>
        <v>PayPal</v>
      </c>
      <c r="L352" s="3">
        <f>Raw_Data!L352</f>
        <v>5</v>
      </c>
      <c r="M352" s="3">
        <f>Raw_Data!M352</f>
        <v>0.18</v>
      </c>
      <c r="N352" s="3" t="str">
        <f>Raw_Data!N352</f>
        <v>Comedy</v>
      </c>
      <c r="O352" s="3" t="str">
        <f t="shared" si="50"/>
        <v>55-70</v>
      </c>
      <c r="P352" s="3" t="str">
        <f t="shared" si="51"/>
        <v>&lt;10h</v>
      </c>
      <c r="Q352" s="3" t="str">
        <f t="shared" si="52"/>
        <v>8-21d</v>
      </c>
      <c r="R352" s="3" t="str">
        <f t="shared" si="53"/>
        <v>Medium</v>
      </c>
      <c r="S352" s="3" t="str">
        <f t="shared" si="54"/>
        <v>Mid</v>
      </c>
      <c r="T352" s="3" t="str">
        <f t="shared" si="55"/>
        <v>Active</v>
      </c>
      <c r="U352" s="4">
        <f>1/(1+EXP(-(Predictive_Model!$B$5+((B352-Predictive_Model!$B$20)/Predictive_Model!$C$20)*Predictive_Model!$D$20+((E352-Predictive_Model!$B$21)/Predictive_Model!$C$21)*Predictive_Model!$D$21+((F352-Predictive_Model!$B$22)/Predictive_Model!$C$22)*Predictive_Model!$D$22+((I352-Predictive_Model!$B$23)/Predictive_Model!$C$23)*Predictive_Model!$D$23+((L352-Predictive_Model!$B$24)/Predictive_Model!$C$24)*Predictive_Model!$D$24+((M352-Predictive_Model!$B$25)/Predictive_Model!$C$25)*Predictive_Model!$D$25+IF(C352="Male",Predictive_Model!$D$31,IF(C352="Other",Predictive_Model!$D$32,0))+IF(D352="Premium",Predictive_Model!$D$34,IF(D352="Standard",Predictive_Model!$D$35,0))+IF(G352="Asia",Predictive_Model!$D$37,IF(G352="Europe",Predictive_Model!$D$38,IF(G352="North America",Predictive_Model!$D$39,IF(G352="Oceania",Predictive_Model!$D$40,IF(G352="South America",Predictive_Model!$D$41,0)))))+IF(H352="Laptop",Predictive_Model!$D$43,IF(H352="Mobile",Predictive_Model!$D$44,IF(H352="TV",Predictive_Model!$D$45,IF(H352="Tablet",Predictive_Model!$D$46,0))))+IF(K352="Crypto",Predictive_Model!$D$48,IF(K352="Debit Card",Predictive_Model!$D$49,IF(K352="Gift Card",Predictive_Model!$D$50,IF(K352="PayPal",Predictive_Model!$D$51,0))))+IF(N352="Comedy",Predictive_Model!$D$53,IF(N352="Documentary",Predictive_Model!$D$54,IF(N352="Drama",Predictive_Model!$D$55,IF(N352="Horror",Predictive_Model!$D$56,IF(N352="Romance",Predictive_Model!$D$57,IF(N352="Sci-Fi",Predictive_Model!$D$58,0)))))))))</f>
        <v>0.65364260389909989</v>
      </c>
      <c r="V352" s="3" t="str">
        <f t="shared" si="56"/>
        <v>High</v>
      </c>
      <c r="W352" s="6">
        <f t="shared" si="57"/>
        <v>9.1444600285484068</v>
      </c>
      <c r="X352" s="3" t="str">
        <f t="shared" si="58"/>
        <v>Monitor</v>
      </c>
      <c r="Y352" s="3" t="str">
        <f t="shared" si="59"/>
        <v>OK</v>
      </c>
    </row>
    <row r="353" spans="1:25" x14ac:dyDescent="0.25">
      <c r="A353" s="3" t="str">
        <f>Raw_Data!A353</f>
        <v>2d9b4222-589e-4c8d-b433-3b6f82c14e4c</v>
      </c>
      <c r="B353" s="3">
        <f>Raw_Data!B353</f>
        <v>40</v>
      </c>
      <c r="C353" s="3" t="str">
        <f>Raw_Data!C353</f>
        <v>Female</v>
      </c>
      <c r="D353" s="3" t="str">
        <f>Raw_Data!D353</f>
        <v>Standard</v>
      </c>
      <c r="E353" s="3">
        <f>Raw_Data!E353</f>
        <v>7.02</v>
      </c>
      <c r="F353" s="3">
        <f>Raw_Data!F353</f>
        <v>18</v>
      </c>
      <c r="G353" s="3" t="str">
        <f>Raw_Data!G353</f>
        <v>Africa</v>
      </c>
      <c r="H353" s="3" t="str">
        <f>Raw_Data!H353</f>
        <v>Tablet</v>
      </c>
      <c r="I353" s="3">
        <f>Raw_Data!I353</f>
        <v>13.99</v>
      </c>
      <c r="J353" s="3">
        <f>Raw_Data!J353</f>
        <v>0</v>
      </c>
      <c r="K353" s="3" t="str">
        <f>Raw_Data!K353</f>
        <v>PayPal</v>
      </c>
      <c r="L353" s="3">
        <f>Raw_Data!L353</f>
        <v>4</v>
      </c>
      <c r="M353" s="3">
        <f>Raw_Data!M353</f>
        <v>0.37</v>
      </c>
      <c r="N353" s="3" t="str">
        <f>Raw_Data!N353</f>
        <v>Sci-Fi</v>
      </c>
      <c r="O353" s="3" t="str">
        <f t="shared" si="50"/>
        <v>35-44</v>
      </c>
      <c r="P353" s="3" t="str">
        <f t="shared" si="51"/>
        <v>&lt;10h</v>
      </c>
      <c r="Q353" s="3" t="str">
        <f t="shared" si="52"/>
        <v>8-21d</v>
      </c>
      <c r="R353" s="3" t="str">
        <f t="shared" si="53"/>
        <v>Medium</v>
      </c>
      <c r="S353" s="3" t="str">
        <f t="shared" si="54"/>
        <v>Mid</v>
      </c>
      <c r="T353" s="3" t="str">
        <f t="shared" si="55"/>
        <v>Active</v>
      </c>
      <c r="U353" s="4">
        <f>1/(1+EXP(-(Predictive_Model!$B$5+((B353-Predictive_Model!$B$20)/Predictive_Model!$C$20)*Predictive_Model!$D$20+((E353-Predictive_Model!$B$21)/Predictive_Model!$C$21)*Predictive_Model!$D$21+((F353-Predictive_Model!$B$22)/Predictive_Model!$C$22)*Predictive_Model!$D$22+((I353-Predictive_Model!$B$23)/Predictive_Model!$C$23)*Predictive_Model!$D$23+((L353-Predictive_Model!$B$24)/Predictive_Model!$C$24)*Predictive_Model!$D$24+((M353-Predictive_Model!$B$25)/Predictive_Model!$C$25)*Predictive_Model!$D$25+IF(C353="Male",Predictive_Model!$D$31,IF(C353="Other",Predictive_Model!$D$32,0))+IF(D353="Premium",Predictive_Model!$D$34,IF(D353="Standard",Predictive_Model!$D$35,0))+IF(G353="Asia",Predictive_Model!$D$37,IF(G353="Europe",Predictive_Model!$D$38,IF(G353="North America",Predictive_Model!$D$39,IF(G353="Oceania",Predictive_Model!$D$40,IF(G353="South America",Predictive_Model!$D$41,0)))))+IF(H353="Laptop",Predictive_Model!$D$43,IF(H353="Mobile",Predictive_Model!$D$44,IF(H353="TV",Predictive_Model!$D$45,IF(H353="Tablet",Predictive_Model!$D$46,0))))+IF(K353="Crypto",Predictive_Model!$D$48,IF(K353="Debit Card",Predictive_Model!$D$49,IF(K353="Gift Card",Predictive_Model!$D$50,IF(K353="PayPal",Predictive_Model!$D$51,0))))+IF(N353="Comedy",Predictive_Model!$D$53,IF(N353="Documentary",Predictive_Model!$D$54,IF(N353="Drama",Predictive_Model!$D$55,IF(N353="Horror",Predictive_Model!$D$56,IF(N353="Romance",Predictive_Model!$D$57,IF(N353="Sci-Fi",Predictive_Model!$D$58,0)))))))))</f>
        <v>0.88524747074807042</v>
      </c>
      <c r="V353" s="3" t="str">
        <f t="shared" si="56"/>
        <v>Critical</v>
      </c>
      <c r="W353" s="6">
        <f t="shared" si="57"/>
        <v>12.384612115765506</v>
      </c>
      <c r="X353" s="3" t="str">
        <f t="shared" si="58"/>
        <v>Priority 2</v>
      </c>
      <c r="Y353" s="3" t="str">
        <f t="shared" si="59"/>
        <v>OK</v>
      </c>
    </row>
    <row r="354" spans="1:25" x14ac:dyDescent="0.25">
      <c r="A354" s="3" t="str">
        <f>Raw_Data!A354</f>
        <v>0bd9e2e0-5f3a-43af-a33e-9b91f849e3df</v>
      </c>
      <c r="B354" s="3">
        <f>Raw_Data!B354</f>
        <v>63</v>
      </c>
      <c r="C354" s="3" t="str">
        <f>Raw_Data!C354</f>
        <v>Male</v>
      </c>
      <c r="D354" s="3" t="str">
        <f>Raw_Data!D354</f>
        <v>Standard</v>
      </c>
      <c r="E354" s="3">
        <f>Raw_Data!E354</f>
        <v>31.54</v>
      </c>
      <c r="F354" s="3">
        <f>Raw_Data!F354</f>
        <v>44</v>
      </c>
      <c r="G354" s="3" t="str">
        <f>Raw_Data!G354</f>
        <v>North America</v>
      </c>
      <c r="H354" s="3" t="str">
        <f>Raw_Data!H354</f>
        <v>TV</v>
      </c>
      <c r="I354" s="3">
        <f>Raw_Data!I354</f>
        <v>13.99</v>
      </c>
      <c r="J354" s="3">
        <f>Raw_Data!J354</f>
        <v>0</v>
      </c>
      <c r="K354" s="3" t="str">
        <f>Raw_Data!K354</f>
        <v>Crypto</v>
      </c>
      <c r="L354" s="3">
        <f>Raw_Data!L354</f>
        <v>5</v>
      </c>
      <c r="M354" s="3">
        <f>Raw_Data!M354</f>
        <v>0.7</v>
      </c>
      <c r="N354" s="3" t="str">
        <f>Raw_Data!N354</f>
        <v>Drama</v>
      </c>
      <c r="O354" s="3" t="str">
        <f t="shared" si="50"/>
        <v>55-70</v>
      </c>
      <c r="P354" s="3" t="str">
        <f t="shared" si="51"/>
        <v>25-49h</v>
      </c>
      <c r="Q354" s="3" t="str">
        <f t="shared" si="52"/>
        <v>22-45d</v>
      </c>
      <c r="R354" s="3" t="str">
        <f t="shared" si="53"/>
        <v>Medium</v>
      </c>
      <c r="S354" s="3" t="str">
        <f t="shared" si="54"/>
        <v>Mid</v>
      </c>
      <c r="T354" s="3" t="str">
        <f t="shared" si="55"/>
        <v>Active</v>
      </c>
      <c r="U354" s="4">
        <f>1/(1+EXP(-(Predictive_Model!$B$5+((B354-Predictive_Model!$B$20)/Predictive_Model!$C$20)*Predictive_Model!$D$20+((E354-Predictive_Model!$B$21)/Predictive_Model!$C$21)*Predictive_Model!$D$21+((F354-Predictive_Model!$B$22)/Predictive_Model!$C$22)*Predictive_Model!$D$22+((I354-Predictive_Model!$B$23)/Predictive_Model!$C$23)*Predictive_Model!$D$23+((L354-Predictive_Model!$B$24)/Predictive_Model!$C$24)*Predictive_Model!$D$24+((M354-Predictive_Model!$B$25)/Predictive_Model!$C$25)*Predictive_Model!$D$25+IF(C354="Male",Predictive_Model!$D$31,IF(C354="Other",Predictive_Model!$D$32,0))+IF(D354="Premium",Predictive_Model!$D$34,IF(D354="Standard",Predictive_Model!$D$35,0))+IF(G354="Asia",Predictive_Model!$D$37,IF(G354="Europe",Predictive_Model!$D$38,IF(G354="North America",Predictive_Model!$D$39,IF(G354="Oceania",Predictive_Model!$D$40,IF(G354="South America",Predictive_Model!$D$41,0)))))+IF(H354="Laptop",Predictive_Model!$D$43,IF(H354="Mobile",Predictive_Model!$D$44,IF(H354="TV",Predictive_Model!$D$45,IF(H354="Tablet",Predictive_Model!$D$46,0))))+IF(K354="Crypto",Predictive_Model!$D$48,IF(K354="Debit Card",Predictive_Model!$D$49,IF(K354="Gift Card",Predictive_Model!$D$50,IF(K354="PayPal",Predictive_Model!$D$51,0))))+IF(N354="Comedy",Predictive_Model!$D$53,IF(N354="Documentary",Predictive_Model!$D$54,IF(N354="Drama",Predictive_Model!$D$55,IF(N354="Horror",Predictive_Model!$D$56,IF(N354="Romance",Predictive_Model!$D$57,IF(N354="Sci-Fi",Predictive_Model!$D$58,0)))))))))</f>
        <v>5.3083266179441242E-3</v>
      </c>
      <c r="V354" s="3" t="str">
        <f t="shared" si="56"/>
        <v>Low</v>
      </c>
      <c r="W354" s="6">
        <f t="shared" si="57"/>
        <v>7.4263489385038295E-2</v>
      </c>
      <c r="X354" s="3" t="str">
        <f t="shared" si="58"/>
        <v>Monitor</v>
      </c>
      <c r="Y354" s="3" t="str">
        <f t="shared" si="59"/>
        <v>OK</v>
      </c>
    </row>
    <row r="355" spans="1:25" x14ac:dyDescent="0.25">
      <c r="A355" s="3" t="str">
        <f>Raw_Data!A355</f>
        <v>f98dfba7-4659-4486-af51-c26bb5812dd7</v>
      </c>
      <c r="B355" s="3">
        <f>Raw_Data!B355</f>
        <v>56</v>
      </c>
      <c r="C355" s="3" t="str">
        <f>Raw_Data!C355</f>
        <v>Other</v>
      </c>
      <c r="D355" s="3" t="str">
        <f>Raw_Data!D355</f>
        <v>Standard</v>
      </c>
      <c r="E355" s="3">
        <f>Raw_Data!E355</f>
        <v>17.440000000000001</v>
      </c>
      <c r="F355" s="3">
        <f>Raw_Data!F355</f>
        <v>11</v>
      </c>
      <c r="G355" s="3" t="str">
        <f>Raw_Data!G355</f>
        <v>Oceania</v>
      </c>
      <c r="H355" s="3" t="str">
        <f>Raw_Data!H355</f>
        <v>TV</v>
      </c>
      <c r="I355" s="3">
        <f>Raw_Data!I355</f>
        <v>13.99</v>
      </c>
      <c r="J355" s="3">
        <f>Raw_Data!J355</f>
        <v>0</v>
      </c>
      <c r="K355" s="3" t="str">
        <f>Raw_Data!K355</f>
        <v>Crypto</v>
      </c>
      <c r="L355" s="3">
        <f>Raw_Data!L355</f>
        <v>1</v>
      </c>
      <c r="M355" s="3">
        <f>Raw_Data!M355</f>
        <v>1.45</v>
      </c>
      <c r="N355" s="3" t="str">
        <f>Raw_Data!N355</f>
        <v>Documentary</v>
      </c>
      <c r="O355" s="3" t="str">
        <f t="shared" si="50"/>
        <v>55-70</v>
      </c>
      <c r="P355" s="3" t="str">
        <f t="shared" si="51"/>
        <v>10-24h</v>
      </c>
      <c r="Q355" s="3" t="str">
        <f t="shared" si="52"/>
        <v>8-21d</v>
      </c>
      <c r="R355" s="3" t="str">
        <f t="shared" si="53"/>
        <v>Medium</v>
      </c>
      <c r="S355" s="3" t="str">
        <f t="shared" si="54"/>
        <v>Mid</v>
      </c>
      <c r="T355" s="3" t="str">
        <f t="shared" si="55"/>
        <v>Active</v>
      </c>
      <c r="U355" s="4">
        <f>1/(1+EXP(-(Predictive_Model!$B$5+((B355-Predictive_Model!$B$20)/Predictive_Model!$C$20)*Predictive_Model!$D$20+((E355-Predictive_Model!$B$21)/Predictive_Model!$C$21)*Predictive_Model!$D$21+((F355-Predictive_Model!$B$22)/Predictive_Model!$C$22)*Predictive_Model!$D$22+((I355-Predictive_Model!$B$23)/Predictive_Model!$C$23)*Predictive_Model!$D$23+((L355-Predictive_Model!$B$24)/Predictive_Model!$C$24)*Predictive_Model!$D$24+((M355-Predictive_Model!$B$25)/Predictive_Model!$C$25)*Predictive_Model!$D$25+IF(C355="Male",Predictive_Model!$D$31,IF(C355="Other",Predictive_Model!$D$32,0))+IF(D355="Premium",Predictive_Model!$D$34,IF(D355="Standard",Predictive_Model!$D$35,0))+IF(G355="Asia",Predictive_Model!$D$37,IF(G355="Europe",Predictive_Model!$D$38,IF(G355="North America",Predictive_Model!$D$39,IF(G355="Oceania",Predictive_Model!$D$40,IF(G355="South America",Predictive_Model!$D$41,0)))))+IF(H355="Laptop",Predictive_Model!$D$43,IF(H355="Mobile",Predictive_Model!$D$44,IF(H355="TV",Predictive_Model!$D$45,IF(H355="Tablet",Predictive_Model!$D$46,0))))+IF(K355="Crypto",Predictive_Model!$D$48,IF(K355="Debit Card",Predictive_Model!$D$49,IF(K355="Gift Card",Predictive_Model!$D$50,IF(K355="PayPal",Predictive_Model!$D$51,0))))+IF(N355="Comedy",Predictive_Model!$D$53,IF(N355="Documentary",Predictive_Model!$D$54,IF(N355="Drama",Predictive_Model!$D$55,IF(N355="Horror",Predictive_Model!$D$56,IF(N355="Romance",Predictive_Model!$D$57,IF(N355="Sci-Fi",Predictive_Model!$D$58,0)))))))))</f>
        <v>3.7975777454992574E-2</v>
      </c>
      <c r="V355" s="3" t="str">
        <f t="shared" si="56"/>
        <v>Low</v>
      </c>
      <c r="W355" s="6">
        <f t="shared" si="57"/>
        <v>0.5312811265953461</v>
      </c>
      <c r="X355" s="3" t="str">
        <f t="shared" si="58"/>
        <v>Monitor</v>
      </c>
      <c r="Y355" s="3" t="str">
        <f t="shared" si="59"/>
        <v>OK</v>
      </c>
    </row>
    <row r="356" spans="1:25" x14ac:dyDescent="0.25">
      <c r="A356" s="3" t="str">
        <f>Raw_Data!A356</f>
        <v>136dea6e-2ef8-4543-8646-3a53ecf58c37</v>
      </c>
      <c r="B356" s="3">
        <f>Raw_Data!B356</f>
        <v>64</v>
      </c>
      <c r="C356" s="3" t="str">
        <f>Raw_Data!C356</f>
        <v>Male</v>
      </c>
      <c r="D356" s="3" t="str">
        <f>Raw_Data!D356</f>
        <v>Basic</v>
      </c>
      <c r="E356" s="3">
        <f>Raw_Data!E356</f>
        <v>4.74</v>
      </c>
      <c r="F356" s="3">
        <f>Raw_Data!F356</f>
        <v>39</v>
      </c>
      <c r="G356" s="3" t="str">
        <f>Raw_Data!G356</f>
        <v>Europe</v>
      </c>
      <c r="H356" s="3" t="str">
        <f>Raw_Data!H356</f>
        <v>Mobile</v>
      </c>
      <c r="I356" s="3">
        <f>Raw_Data!I356</f>
        <v>8.99</v>
      </c>
      <c r="J356" s="3">
        <f>Raw_Data!J356</f>
        <v>1</v>
      </c>
      <c r="K356" s="3" t="str">
        <f>Raw_Data!K356</f>
        <v>Crypto</v>
      </c>
      <c r="L356" s="3">
        <f>Raw_Data!L356</f>
        <v>3</v>
      </c>
      <c r="M356" s="3">
        <f>Raw_Data!M356</f>
        <v>0.12</v>
      </c>
      <c r="N356" s="3" t="str">
        <f>Raw_Data!N356</f>
        <v>Action</v>
      </c>
      <c r="O356" s="3" t="str">
        <f t="shared" si="50"/>
        <v>55-70</v>
      </c>
      <c r="P356" s="3" t="str">
        <f t="shared" si="51"/>
        <v>&lt;10h</v>
      </c>
      <c r="Q356" s="3" t="str">
        <f t="shared" si="52"/>
        <v>22-45d</v>
      </c>
      <c r="R356" s="3" t="str">
        <f t="shared" si="53"/>
        <v>Medium</v>
      </c>
      <c r="S356" s="3" t="str">
        <f t="shared" si="54"/>
        <v>Low</v>
      </c>
      <c r="T356" s="3" t="str">
        <f t="shared" si="55"/>
        <v>Churned</v>
      </c>
      <c r="U356" s="4">
        <f>1/(1+EXP(-(Predictive_Model!$B$5+((B356-Predictive_Model!$B$20)/Predictive_Model!$C$20)*Predictive_Model!$D$20+((E356-Predictive_Model!$B$21)/Predictive_Model!$C$21)*Predictive_Model!$D$21+((F356-Predictive_Model!$B$22)/Predictive_Model!$C$22)*Predictive_Model!$D$22+((I356-Predictive_Model!$B$23)/Predictive_Model!$C$23)*Predictive_Model!$D$23+((L356-Predictive_Model!$B$24)/Predictive_Model!$C$24)*Predictive_Model!$D$24+((M356-Predictive_Model!$B$25)/Predictive_Model!$C$25)*Predictive_Model!$D$25+IF(C356="Male",Predictive_Model!$D$31,IF(C356="Other",Predictive_Model!$D$32,0))+IF(D356="Premium",Predictive_Model!$D$34,IF(D356="Standard",Predictive_Model!$D$35,0))+IF(G356="Asia",Predictive_Model!$D$37,IF(G356="Europe",Predictive_Model!$D$38,IF(G356="North America",Predictive_Model!$D$39,IF(G356="Oceania",Predictive_Model!$D$40,IF(G356="South America",Predictive_Model!$D$41,0)))))+IF(H356="Laptop",Predictive_Model!$D$43,IF(H356="Mobile",Predictive_Model!$D$44,IF(H356="TV",Predictive_Model!$D$45,IF(H356="Tablet",Predictive_Model!$D$46,0))))+IF(K356="Crypto",Predictive_Model!$D$48,IF(K356="Debit Card",Predictive_Model!$D$49,IF(K356="Gift Card",Predictive_Model!$D$50,IF(K356="PayPal",Predictive_Model!$D$51,0))))+IF(N356="Comedy",Predictive_Model!$D$53,IF(N356="Documentary",Predictive_Model!$D$54,IF(N356="Drama",Predictive_Model!$D$55,IF(N356="Horror",Predictive_Model!$D$56,IF(N356="Romance",Predictive_Model!$D$57,IF(N356="Sci-Fi",Predictive_Model!$D$58,0)))))))))</f>
        <v>0.99969376215779626</v>
      </c>
      <c r="V356" s="3" t="str">
        <f t="shared" si="56"/>
        <v>Critical</v>
      </c>
      <c r="W356" s="6">
        <f t="shared" si="57"/>
        <v>8.99</v>
      </c>
      <c r="X356" s="3" t="str">
        <f t="shared" si="58"/>
        <v>Priority 2</v>
      </c>
      <c r="Y356" s="3" t="str">
        <f t="shared" si="59"/>
        <v>OK</v>
      </c>
    </row>
    <row r="357" spans="1:25" x14ac:dyDescent="0.25">
      <c r="A357" s="3" t="str">
        <f>Raw_Data!A357</f>
        <v>54ba5a09-05cd-4a27-a689-3aacea4bc87a</v>
      </c>
      <c r="B357" s="3">
        <f>Raw_Data!B357</f>
        <v>18</v>
      </c>
      <c r="C357" s="3" t="str">
        <f>Raw_Data!C357</f>
        <v>Male</v>
      </c>
      <c r="D357" s="3" t="str">
        <f>Raw_Data!D357</f>
        <v>Standard</v>
      </c>
      <c r="E357" s="3">
        <f>Raw_Data!E357</f>
        <v>14.18</v>
      </c>
      <c r="F357" s="3">
        <f>Raw_Data!F357</f>
        <v>27</v>
      </c>
      <c r="G357" s="3" t="str">
        <f>Raw_Data!G357</f>
        <v>North America</v>
      </c>
      <c r="H357" s="3" t="str">
        <f>Raw_Data!H357</f>
        <v>Tablet</v>
      </c>
      <c r="I357" s="3">
        <f>Raw_Data!I357</f>
        <v>13.99</v>
      </c>
      <c r="J357" s="3">
        <f>Raw_Data!J357</f>
        <v>0</v>
      </c>
      <c r="K357" s="3" t="str">
        <f>Raw_Data!K357</f>
        <v>Crypto</v>
      </c>
      <c r="L357" s="3">
        <f>Raw_Data!L357</f>
        <v>2</v>
      </c>
      <c r="M357" s="3">
        <f>Raw_Data!M357</f>
        <v>0.51</v>
      </c>
      <c r="N357" s="3" t="str">
        <f>Raw_Data!N357</f>
        <v>Drama</v>
      </c>
      <c r="O357" s="3" t="str">
        <f t="shared" si="50"/>
        <v>18-24</v>
      </c>
      <c r="P357" s="3" t="str">
        <f t="shared" si="51"/>
        <v>10-24h</v>
      </c>
      <c r="Q357" s="3" t="str">
        <f t="shared" si="52"/>
        <v>22-45d</v>
      </c>
      <c r="R357" s="3" t="str">
        <f t="shared" si="53"/>
        <v>Medium</v>
      </c>
      <c r="S357" s="3" t="str">
        <f t="shared" si="54"/>
        <v>Mid</v>
      </c>
      <c r="T357" s="3" t="str">
        <f t="shared" si="55"/>
        <v>Active</v>
      </c>
      <c r="U357" s="4">
        <f>1/(1+EXP(-(Predictive_Model!$B$5+((B357-Predictive_Model!$B$20)/Predictive_Model!$C$20)*Predictive_Model!$D$20+((E357-Predictive_Model!$B$21)/Predictive_Model!$C$21)*Predictive_Model!$D$21+((F357-Predictive_Model!$B$22)/Predictive_Model!$C$22)*Predictive_Model!$D$22+((I357-Predictive_Model!$B$23)/Predictive_Model!$C$23)*Predictive_Model!$D$23+((L357-Predictive_Model!$B$24)/Predictive_Model!$C$24)*Predictive_Model!$D$24+((M357-Predictive_Model!$B$25)/Predictive_Model!$C$25)*Predictive_Model!$D$25+IF(C357="Male",Predictive_Model!$D$31,IF(C357="Other",Predictive_Model!$D$32,0))+IF(D357="Premium",Predictive_Model!$D$34,IF(D357="Standard",Predictive_Model!$D$35,0))+IF(G357="Asia",Predictive_Model!$D$37,IF(G357="Europe",Predictive_Model!$D$38,IF(G357="North America",Predictive_Model!$D$39,IF(G357="Oceania",Predictive_Model!$D$40,IF(G357="South America",Predictive_Model!$D$41,0)))))+IF(H357="Laptop",Predictive_Model!$D$43,IF(H357="Mobile",Predictive_Model!$D$44,IF(H357="TV",Predictive_Model!$D$45,IF(H357="Tablet",Predictive_Model!$D$46,0))))+IF(K357="Crypto",Predictive_Model!$D$48,IF(K357="Debit Card",Predictive_Model!$D$49,IF(K357="Gift Card",Predictive_Model!$D$50,IF(K357="PayPal",Predictive_Model!$D$51,0))))+IF(N357="Comedy",Predictive_Model!$D$53,IF(N357="Documentary",Predictive_Model!$D$54,IF(N357="Drama",Predictive_Model!$D$55,IF(N357="Horror",Predictive_Model!$D$56,IF(N357="Romance",Predictive_Model!$D$57,IF(N357="Sci-Fi",Predictive_Model!$D$58,0)))))))))</f>
        <v>0.91283861747107709</v>
      </c>
      <c r="V357" s="3" t="str">
        <f t="shared" si="56"/>
        <v>Critical</v>
      </c>
      <c r="W357" s="6">
        <f t="shared" si="57"/>
        <v>12.770612258420369</v>
      </c>
      <c r="X357" s="3" t="str">
        <f t="shared" si="58"/>
        <v>Priority 2</v>
      </c>
      <c r="Y357" s="3" t="str">
        <f t="shared" si="59"/>
        <v>OK</v>
      </c>
    </row>
    <row r="358" spans="1:25" x14ac:dyDescent="0.25">
      <c r="A358" s="3" t="str">
        <f>Raw_Data!A358</f>
        <v>dacb6f05-14d5-4f84-891e-c6498f9a27f2</v>
      </c>
      <c r="B358" s="3">
        <f>Raw_Data!B358</f>
        <v>60</v>
      </c>
      <c r="C358" s="3" t="str">
        <f>Raw_Data!C358</f>
        <v>Male</v>
      </c>
      <c r="D358" s="3" t="str">
        <f>Raw_Data!D358</f>
        <v>Standard</v>
      </c>
      <c r="E358" s="3">
        <f>Raw_Data!E358</f>
        <v>7.61</v>
      </c>
      <c r="F358" s="3">
        <f>Raw_Data!F358</f>
        <v>8</v>
      </c>
      <c r="G358" s="3" t="str">
        <f>Raw_Data!G358</f>
        <v>Europe</v>
      </c>
      <c r="H358" s="3" t="str">
        <f>Raw_Data!H358</f>
        <v>Laptop</v>
      </c>
      <c r="I358" s="3">
        <f>Raw_Data!I358</f>
        <v>13.99</v>
      </c>
      <c r="J358" s="3">
        <f>Raw_Data!J358</f>
        <v>0</v>
      </c>
      <c r="K358" s="3" t="str">
        <f>Raw_Data!K358</f>
        <v>Crypto</v>
      </c>
      <c r="L358" s="3">
        <f>Raw_Data!L358</f>
        <v>5</v>
      </c>
      <c r="M358" s="3">
        <f>Raw_Data!M358</f>
        <v>0.85</v>
      </c>
      <c r="N358" s="3" t="str">
        <f>Raw_Data!N358</f>
        <v>Horror</v>
      </c>
      <c r="O358" s="3" t="str">
        <f t="shared" si="50"/>
        <v>55-70</v>
      </c>
      <c r="P358" s="3" t="str">
        <f t="shared" si="51"/>
        <v>&lt;10h</v>
      </c>
      <c r="Q358" s="3" t="str">
        <f t="shared" si="52"/>
        <v>8-21d</v>
      </c>
      <c r="R358" s="3" t="str">
        <f t="shared" si="53"/>
        <v>Medium</v>
      </c>
      <c r="S358" s="3" t="str">
        <f t="shared" si="54"/>
        <v>Mid</v>
      </c>
      <c r="T358" s="3" t="str">
        <f t="shared" si="55"/>
        <v>Active</v>
      </c>
      <c r="U358" s="4">
        <f>1/(1+EXP(-(Predictive_Model!$B$5+((B358-Predictive_Model!$B$20)/Predictive_Model!$C$20)*Predictive_Model!$D$20+((E358-Predictive_Model!$B$21)/Predictive_Model!$C$21)*Predictive_Model!$D$21+((F358-Predictive_Model!$B$22)/Predictive_Model!$C$22)*Predictive_Model!$D$22+((I358-Predictive_Model!$B$23)/Predictive_Model!$C$23)*Predictive_Model!$D$23+((L358-Predictive_Model!$B$24)/Predictive_Model!$C$24)*Predictive_Model!$D$24+((M358-Predictive_Model!$B$25)/Predictive_Model!$C$25)*Predictive_Model!$D$25+IF(C358="Male",Predictive_Model!$D$31,IF(C358="Other",Predictive_Model!$D$32,0))+IF(D358="Premium",Predictive_Model!$D$34,IF(D358="Standard",Predictive_Model!$D$35,0))+IF(G358="Asia",Predictive_Model!$D$37,IF(G358="Europe",Predictive_Model!$D$38,IF(G358="North America",Predictive_Model!$D$39,IF(G358="Oceania",Predictive_Model!$D$40,IF(G358="South America",Predictive_Model!$D$41,0)))))+IF(H358="Laptop",Predictive_Model!$D$43,IF(H358="Mobile",Predictive_Model!$D$44,IF(H358="TV",Predictive_Model!$D$45,IF(H358="Tablet",Predictive_Model!$D$46,0))))+IF(K358="Crypto",Predictive_Model!$D$48,IF(K358="Debit Card",Predictive_Model!$D$49,IF(K358="Gift Card",Predictive_Model!$D$50,IF(K358="PayPal",Predictive_Model!$D$51,0))))+IF(N358="Comedy",Predictive_Model!$D$53,IF(N358="Documentary",Predictive_Model!$D$54,IF(N358="Drama",Predictive_Model!$D$55,IF(N358="Horror",Predictive_Model!$D$56,IF(N358="Romance",Predictive_Model!$D$57,IF(N358="Sci-Fi",Predictive_Model!$D$58,0)))))))))</f>
        <v>7.2432431056425675E-2</v>
      </c>
      <c r="V358" s="3" t="str">
        <f t="shared" si="56"/>
        <v>Low</v>
      </c>
      <c r="W358" s="6">
        <f t="shared" si="57"/>
        <v>1.0133297104793952</v>
      </c>
      <c r="X358" s="3" t="str">
        <f t="shared" si="58"/>
        <v>Monitor</v>
      </c>
      <c r="Y358" s="3" t="str">
        <f t="shared" si="59"/>
        <v>OK</v>
      </c>
    </row>
    <row r="359" spans="1:25" x14ac:dyDescent="0.25">
      <c r="A359" s="3" t="str">
        <f>Raw_Data!A359</f>
        <v>5ce52697-adf6-410e-9fa4-136a826020d3</v>
      </c>
      <c r="B359" s="3">
        <f>Raw_Data!B359</f>
        <v>18</v>
      </c>
      <c r="C359" s="3" t="str">
        <f>Raw_Data!C359</f>
        <v>Other</v>
      </c>
      <c r="D359" s="3" t="str">
        <f>Raw_Data!D359</f>
        <v>Basic</v>
      </c>
      <c r="E359" s="3">
        <f>Raw_Data!E359</f>
        <v>0.59</v>
      </c>
      <c r="F359" s="3">
        <f>Raw_Data!F359</f>
        <v>41</v>
      </c>
      <c r="G359" s="3" t="str">
        <f>Raw_Data!G359</f>
        <v>Asia</v>
      </c>
      <c r="H359" s="3" t="str">
        <f>Raw_Data!H359</f>
        <v>Desktop</v>
      </c>
      <c r="I359" s="3">
        <f>Raw_Data!I359</f>
        <v>8.99</v>
      </c>
      <c r="J359" s="3">
        <f>Raw_Data!J359</f>
        <v>1</v>
      </c>
      <c r="K359" s="3" t="str">
        <f>Raw_Data!K359</f>
        <v>Debit Card</v>
      </c>
      <c r="L359" s="3">
        <f>Raw_Data!L359</f>
        <v>5</v>
      </c>
      <c r="M359" s="3">
        <f>Raw_Data!M359</f>
        <v>0.01</v>
      </c>
      <c r="N359" s="3" t="str">
        <f>Raw_Data!N359</f>
        <v>Horror</v>
      </c>
      <c r="O359" s="3" t="str">
        <f t="shared" si="50"/>
        <v>18-24</v>
      </c>
      <c r="P359" s="3" t="str">
        <f t="shared" si="51"/>
        <v>&lt;10h</v>
      </c>
      <c r="Q359" s="3" t="str">
        <f t="shared" si="52"/>
        <v>22-45d</v>
      </c>
      <c r="R359" s="3" t="str">
        <f t="shared" si="53"/>
        <v>Medium</v>
      </c>
      <c r="S359" s="3" t="str">
        <f t="shared" si="54"/>
        <v>Low</v>
      </c>
      <c r="T359" s="3" t="str">
        <f t="shared" si="55"/>
        <v>Churned</v>
      </c>
      <c r="U359" s="4">
        <f>1/(1+EXP(-(Predictive_Model!$B$5+((B359-Predictive_Model!$B$20)/Predictive_Model!$C$20)*Predictive_Model!$D$20+((E359-Predictive_Model!$B$21)/Predictive_Model!$C$21)*Predictive_Model!$D$21+((F359-Predictive_Model!$B$22)/Predictive_Model!$C$22)*Predictive_Model!$D$22+((I359-Predictive_Model!$B$23)/Predictive_Model!$C$23)*Predictive_Model!$D$23+((L359-Predictive_Model!$B$24)/Predictive_Model!$C$24)*Predictive_Model!$D$24+((M359-Predictive_Model!$B$25)/Predictive_Model!$C$25)*Predictive_Model!$D$25+IF(C359="Male",Predictive_Model!$D$31,IF(C359="Other",Predictive_Model!$D$32,0))+IF(D359="Premium",Predictive_Model!$D$34,IF(D359="Standard",Predictive_Model!$D$35,0))+IF(G359="Asia",Predictive_Model!$D$37,IF(G359="Europe",Predictive_Model!$D$38,IF(G359="North America",Predictive_Model!$D$39,IF(G359="Oceania",Predictive_Model!$D$40,IF(G359="South America",Predictive_Model!$D$41,0)))))+IF(H359="Laptop",Predictive_Model!$D$43,IF(H359="Mobile",Predictive_Model!$D$44,IF(H359="TV",Predictive_Model!$D$45,IF(H359="Tablet",Predictive_Model!$D$46,0))))+IF(K359="Crypto",Predictive_Model!$D$48,IF(K359="Debit Card",Predictive_Model!$D$49,IF(K359="Gift Card",Predictive_Model!$D$50,IF(K359="PayPal",Predictive_Model!$D$51,0))))+IF(N359="Comedy",Predictive_Model!$D$53,IF(N359="Documentary",Predictive_Model!$D$54,IF(N359="Drama",Predictive_Model!$D$55,IF(N359="Horror",Predictive_Model!$D$56,IF(N359="Romance",Predictive_Model!$D$57,IF(N359="Sci-Fi",Predictive_Model!$D$58,0)))))))))</f>
        <v>0.99811920930688103</v>
      </c>
      <c r="V359" s="3" t="str">
        <f t="shared" si="56"/>
        <v>Critical</v>
      </c>
      <c r="W359" s="6">
        <f t="shared" si="57"/>
        <v>8.99</v>
      </c>
      <c r="X359" s="3" t="str">
        <f t="shared" si="58"/>
        <v>Priority 2</v>
      </c>
      <c r="Y359" s="3" t="str">
        <f t="shared" si="59"/>
        <v>OK</v>
      </c>
    </row>
    <row r="360" spans="1:25" x14ac:dyDescent="0.25">
      <c r="A360" s="3" t="str">
        <f>Raw_Data!A360</f>
        <v>73985dc8-731e-4899-93ad-a2fc6dd855b4</v>
      </c>
      <c r="B360" s="3">
        <f>Raw_Data!B360</f>
        <v>32</v>
      </c>
      <c r="C360" s="3" t="str">
        <f>Raw_Data!C360</f>
        <v>Male</v>
      </c>
      <c r="D360" s="3" t="str">
        <f>Raw_Data!D360</f>
        <v>Standard</v>
      </c>
      <c r="E360" s="3">
        <f>Raw_Data!E360</f>
        <v>27.72</v>
      </c>
      <c r="F360" s="3">
        <f>Raw_Data!F360</f>
        <v>58</v>
      </c>
      <c r="G360" s="3" t="str">
        <f>Raw_Data!G360</f>
        <v>North America</v>
      </c>
      <c r="H360" s="3" t="str">
        <f>Raw_Data!H360</f>
        <v>Laptop</v>
      </c>
      <c r="I360" s="3">
        <f>Raw_Data!I360</f>
        <v>13.99</v>
      </c>
      <c r="J360" s="3">
        <f>Raw_Data!J360</f>
        <v>0</v>
      </c>
      <c r="K360" s="3" t="str">
        <f>Raw_Data!K360</f>
        <v>PayPal</v>
      </c>
      <c r="L360" s="3">
        <f>Raw_Data!L360</f>
        <v>3</v>
      </c>
      <c r="M360" s="3">
        <f>Raw_Data!M360</f>
        <v>0.47</v>
      </c>
      <c r="N360" s="3" t="str">
        <f>Raw_Data!N360</f>
        <v>Action</v>
      </c>
      <c r="O360" s="3" t="str">
        <f t="shared" si="50"/>
        <v>25-34</v>
      </c>
      <c r="P360" s="3" t="str">
        <f t="shared" si="51"/>
        <v>25-49h</v>
      </c>
      <c r="Q360" s="3" t="str">
        <f t="shared" si="52"/>
        <v>46-60d</v>
      </c>
      <c r="R360" s="3" t="str">
        <f t="shared" si="53"/>
        <v>Medium</v>
      </c>
      <c r="S360" s="3" t="str">
        <f t="shared" si="54"/>
        <v>Mid</v>
      </c>
      <c r="T360" s="3" t="str">
        <f t="shared" si="55"/>
        <v>Active</v>
      </c>
      <c r="U360" s="4">
        <f>1/(1+EXP(-(Predictive_Model!$B$5+((B360-Predictive_Model!$B$20)/Predictive_Model!$C$20)*Predictive_Model!$D$20+((E360-Predictive_Model!$B$21)/Predictive_Model!$C$21)*Predictive_Model!$D$21+((F360-Predictive_Model!$B$22)/Predictive_Model!$C$22)*Predictive_Model!$D$22+((I360-Predictive_Model!$B$23)/Predictive_Model!$C$23)*Predictive_Model!$D$23+((L360-Predictive_Model!$B$24)/Predictive_Model!$C$24)*Predictive_Model!$D$24+((M360-Predictive_Model!$B$25)/Predictive_Model!$C$25)*Predictive_Model!$D$25+IF(C360="Male",Predictive_Model!$D$31,IF(C360="Other",Predictive_Model!$D$32,0))+IF(D360="Premium",Predictive_Model!$D$34,IF(D360="Standard",Predictive_Model!$D$35,0))+IF(G360="Asia",Predictive_Model!$D$37,IF(G360="Europe",Predictive_Model!$D$38,IF(G360="North America",Predictive_Model!$D$39,IF(G360="Oceania",Predictive_Model!$D$40,IF(G360="South America",Predictive_Model!$D$41,0)))))+IF(H360="Laptop",Predictive_Model!$D$43,IF(H360="Mobile",Predictive_Model!$D$44,IF(H360="TV",Predictive_Model!$D$45,IF(H360="Tablet",Predictive_Model!$D$46,0))))+IF(K360="Crypto",Predictive_Model!$D$48,IF(K360="Debit Card",Predictive_Model!$D$49,IF(K360="Gift Card",Predictive_Model!$D$50,IF(K360="PayPal",Predictive_Model!$D$51,0))))+IF(N360="Comedy",Predictive_Model!$D$53,IF(N360="Documentary",Predictive_Model!$D$54,IF(N360="Drama",Predictive_Model!$D$55,IF(N360="Horror",Predictive_Model!$D$56,IF(N360="Romance",Predictive_Model!$D$57,IF(N360="Sci-Fi",Predictive_Model!$D$58,0)))))))))</f>
        <v>0.47828660338042478</v>
      </c>
      <c r="V360" s="3" t="str">
        <f t="shared" si="56"/>
        <v>Medium</v>
      </c>
      <c r="W360" s="6">
        <f t="shared" si="57"/>
        <v>6.6912295812921432</v>
      </c>
      <c r="X360" s="3" t="str">
        <f t="shared" si="58"/>
        <v>Monitor</v>
      </c>
      <c r="Y360" s="3" t="str">
        <f t="shared" si="59"/>
        <v>OK</v>
      </c>
    </row>
    <row r="361" spans="1:25" x14ac:dyDescent="0.25">
      <c r="A361" s="3" t="str">
        <f>Raw_Data!A361</f>
        <v>65a8b79c-91b9-4e37-8db0-46d6eb08a523</v>
      </c>
      <c r="B361" s="3">
        <f>Raw_Data!B361</f>
        <v>34</v>
      </c>
      <c r="C361" s="3" t="str">
        <f>Raw_Data!C361</f>
        <v>Male</v>
      </c>
      <c r="D361" s="3" t="str">
        <f>Raw_Data!D361</f>
        <v>Premium</v>
      </c>
      <c r="E361" s="3">
        <f>Raw_Data!E361</f>
        <v>26.06</v>
      </c>
      <c r="F361" s="3">
        <f>Raw_Data!F361</f>
        <v>28</v>
      </c>
      <c r="G361" s="3" t="str">
        <f>Raw_Data!G361</f>
        <v>North America</v>
      </c>
      <c r="H361" s="3" t="str">
        <f>Raw_Data!H361</f>
        <v>TV</v>
      </c>
      <c r="I361" s="3">
        <f>Raw_Data!I361</f>
        <v>17.989999999999998</v>
      </c>
      <c r="J361" s="3">
        <f>Raw_Data!J361</f>
        <v>0</v>
      </c>
      <c r="K361" s="3" t="str">
        <f>Raw_Data!K361</f>
        <v>Debit Card</v>
      </c>
      <c r="L361" s="3">
        <f>Raw_Data!L361</f>
        <v>4</v>
      </c>
      <c r="M361" s="3">
        <f>Raw_Data!M361</f>
        <v>0.9</v>
      </c>
      <c r="N361" s="3" t="str">
        <f>Raw_Data!N361</f>
        <v>Drama</v>
      </c>
      <c r="O361" s="3" t="str">
        <f t="shared" si="50"/>
        <v>25-34</v>
      </c>
      <c r="P361" s="3" t="str">
        <f t="shared" si="51"/>
        <v>25-49h</v>
      </c>
      <c r="Q361" s="3" t="str">
        <f t="shared" si="52"/>
        <v>22-45d</v>
      </c>
      <c r="R361" s="3" t="str">
        <f t="shared" si="53"/>
        <v>Medium</v>
      </c>
      <c r="S361" s="3" t="str">
        <f t="shared" si="54"/>
        <v>High</v>
      </c>
      <c r="T361" s="3" t="str">
        <f t="shared" si="55"/>
        <v>Active</v>
      </c>
      <c r="U361" s="4">
        <f>1/(1+EXP(-(Predictive_Model!$B$5+((B361-Predictive_Model!$B$20)/Predictive_Model!$C$20)*Predictive_Model!$D$20+((E361-Predictive_Model!$B$21)/Predictive_Model!$C$21)*Predictive_Model!$D$21+((F361-Predictive_Model!$B$22)/Predictive_Model!$C$22)*Predictive_Model!$D$22+((I361-Predictive_Model!$B$23)/Predictive_Model!$C$23)*Predictive_Model!$D$23+((L361-Predictive_Model!$B$24)/Predictive_Model!$C$24)*Predictive_Model!$D$24+((M361-Predictive_Model!$B$25)/Predictive_Model!$C$25)*Predictive_Model!$D$25+IF(C361="Male",Predictive_Model!$D$31,IF(C361="Other",Predictive_Model!$D$32,0))+IF(D361="Premium",Predictive_Model!$D$34,IF(D361="Standard",Predictive_Model!$D$35,0))+IF(G361="Asia",Predictive_Model!$D$37,IF(G361="Europe",Predictive_Model!$D$38,IF(G361="North America",Predictive_Model!$D$39,IF(G361="Oceania",Predictive_Model!$D$40,IF(G361="South America",Predictive_Model!$D$41,0)))))+IF(H361="Laptop",Predictive_Model!$D$43,IF(H361="Mobile",Predictive_Model!$D$44,IF(H361="TV",Predictive_Model!$D$45,IF(H361="Tablet",Predictive_Model!$D$46,0))))+IF(K361="Crypto",Predictive_Model!$D$48,IF(K361="Debit Card",Predictive_Model!$D$49,IF(K361="Gift Card",Predictive_Model!$D$50,IF(K361="PayPal",Predictive_Model!$D$51,0))))+IF(N361="Comedy",Predictive_Model!$D$53,IF(N361="Documentary",Predictive_Model!$D$54,IF(N361="Drama",Predictive_Model!$D$55,IF(N361="Horror",Predictive_Model!$D$56,IF(N361="Romance",Predictive_Model!$D$57,IF(N361="Sci-Fi",Predictive_Model!$D$58,0)))))))))</f>
        <v>7.2681527118140265E-4</v>
      </c>
      <c r="V361" s="3" t="str">
        <f t="shared" si="56"/>
        <v>Low</v>
      </c>
      <c r="W361" s="6">
        <f t="shared" si="57"/>
        <v>1.3075406728553432E-2</v>
      </c>
      <c r="X361" s="3" t="str">
        <f t="shared" si="58"/>
        <v>Monitor</v>
      </c>
      <c r="Y361" s="3" t="str">
        <f t="shared" si="59"/>
        <v>OK</v>
      </c>
    </row>
    <row r="362" spans="1:25" x14ac:dyDescent="0.25">
      <c r="A362" s="3" t="str">
        <f>Raw_Data!A362</f>
        <v>54ac9d64-1c06-4c41-af42-cbde0c8b1fb4</v>
      </c>
      <c r="B362" s="3">
        <f>Raw_Data!B362</f>
        <v>64</v>
      </c>
      <c r="C362" s="3" t="str">
        <f>Raw_Data!C362</f>
        <v>Female</v>
      </c>
      <c r="D362" s="3" t="str">
        <f>Raw_Data!D362</f>
        <v>Standard</v>
      </c>
      <c r="E362" s="3">
        <f>Raw_Data!E362</f>
        <v>10.78</v>
      </c>
      <c r="F362" s="3">
        <f>Raw_Data!F362</f>
        <v>10</v>
      </c>
      <c r="G362" s="3" t="str">
        <f>Raw_Data!G362</f>
        <v>Oceania</v>
      </c>
      <c r="H362" s="3" t="str">
        <f>Raw_Data!H362</f>
        <v>Mobile</v>
      </c>
      <c r="I362" s="3">
        <f>Raw_Data!I362</f>
        <v>13.99</v>
      </c>
      <c r="J362" s="3">
        <f>Raw_Data!J362</f>
        <v>0</v>
      </c>
      <c r="K362" s="3" t="str">
        <f>Raw_Data!K362</f>
        <v>PayPal</v>
      </c>
      <c r="L362" s="3">
        <f>Raw_Data!L362</f>
        <v>3</v>
      </c>
      <c r="M362" s="3">
        <f>Raw_Data!M362</f>
        <v>0.98</v>
      </c>
      <c r="N362" s="3" t="str">
        <f>Raw_Data!N362</f>
        <v>Drama</v>
      </c>
      <c r="O362" s="3" t="str">
        <f t="shared" si="50"/>
        <v>55-70</v>
      </c>
      <c r="P362" s="3" t="str">
        <f t="shared" si="51"/>
        <v>10-24h</v>
      </c>
      <c r="Q362" s="3" t="str">
        <f t="shared" si="52"/>
        <v>8-21d</v>
      </c>
      <c r="R362" s="3" t="str">
        <f t="shared" si="53"/>
        <v>Medium</v>
      </c>
      <c r="S362" s="3" t="str">
        <f t="shared" si="54"/>
        <v>Mid</v>
      </c>
      <c r="T362" s="3" t="str">
        <f t="shared" si="55"/>
        <v>Active</v>
      </c>
      <c r="U362" s="4">
        <f>1/(1+EXP(-(Predictive_Model!$B$5+((B362-Predictive_Model!$B$20)/Predictive_Model!$C$20)*Predictive_Model!$D$20+((E362-Predictive_Model!$B$21)/Predictive_Model!$C$21)*Predictive_Model!$D$21+((F362-Predictive_Model!$B$22)/Predictive_Model!$C$22)*Predictive_Model!$D$22+((I362-Predictive_Model!$B$23)/Predictive_Model!$C$23)*Predictive_Model!$D$23+((L362-Predictive_Model!$B$24)/Predictive_Model!$C$24)*Predictive_Model!$D$24+((M362-Predictive_Model!$B$25)/Predictive_Model!$C$25)*Predictive_Model!$D$25+IF(C362="Male",Predictive_Model!$D$31,IF(C362="Other",Predictive_Model!$D$32,0))+IF(D362="Premium",Predictive_Model!$D$34,IF(D362="Standard",Predictive_Model!$D$35,0))+IF(G362="Asia",Predictive_Model!$D$37,IF(G362="Europe",Predictive_Model!$D$38,IF(G362="North America",Predictive_Model!$D$39,IF(G362="Oceania",Predictive_Model!$D$40,IF(G362="South America",Predictive_Model!$D$41,0)))))+IF(H362="Laptop",Predictive_Model!$D$43,IF(H362="Mobile",Predictive_Model!$D$44,IF(H362="TV",Predictive_Model!$D$45,IF(H362="Tablet",Predictive_Model!$D$46,0))))+IF(K362="Crypto",Predictive_Model!$D$48,IF(K362="Debit Card",Predictive_Model!$D$49,IF(K362="Gift Card",Predictive_Model!$D$50,IF(K362="PayPal",Predictive_Model!$D$51,0))))+IF(N362="Comedy",Predictive_Model!$D$53,IF(N362="Documentary",Predictive_Model!$D$54,IF(N362="Drama",Predictive_Model!$D$55,IF(N362="Horror",Predictive_Model!$D$56,IF(N362="Romance",Predictive_Model!$D$57,IF(N362="Sci-Fi",Predictive_Model!$D$58,0)))))))))</f>
        <v>0.47295054698263073</v>
      </c>
      <c r="V362" s="3" t="str">
        <f t="shared" si="56"/>
        <v>Medium</v>
      </c>
      <c r="W362" s="6">
        <f t="shared" si="57"/>
        <v>6.616578152287004</v>
      </c>
      <c r="X362" s="3" t="str">
        <f t="shared" si="58"/>
        <v>Monitor</v>
      </c>
      <c r="Y362" s="3" t="str">
        <f t="shared" si="59"/>
        <v>OK</v>
      </c>
    </row>
    <row r="363" spans="1:25" x14ac:dyDescent="0.25">
      <c r="A363" s="3" t="str">
        <f>Raw_Data!A363</f>
        <v>126ecb5d-8652-497f-b5c4-c30d60a9baaa</v>
      </c>
      <c r="B363" s="3">
        <f>Raw_Data!B363</f>
        <v>22</v>
      </c>
      <c r="C363" s="3" t="str">
        <f>Raw_Data!C363</f>
        <v>Female</v>
      </c>
      <c r="D363" s="3" t="str">
        <f>Raw_Data!D363</f>
        <v>Standard</v>
      </c>
      <c r="E363" s="3">
        <f>Raw_Data!E363</f>
        <v>8.07</v>
      </c>
      <c r="F363" s="3">
        <f>Raw_Data!F363</f>
        <v>36</v>
      </c>
      <c r="G363" s="3" t="str">
        <f>Raw_Data!G363</f>
        <v>South America</v>
      </c>
      <c r="H363" s="3" t="str">
        <f>Raw_Data!H363</f>
        <v>Laptop</v>
      </c>
      <c r="I363" s="3">
        <f>Raw_Data!I363</f>
        <v>13.99</v>
      </c>
      <c r="J363" s="3">
        <f>Raw_Data!J363</f>
        <v>1</v>
      </c>
      <c r="K363" s="3" t="str">
        <f>Raw_Data!K363</f>
        <v>Crypto</v>
      </c>
      <c r="L363" s="3">
        <f>Raw_Data!L363</f>
        <v>2</v>
      </c>
      <c r="M363" s="3">
        <f>Raw_Data!M363</f>
        <v>0.22</v>
      </c>
      <c r="N363" s="3" t="str">
        <f>Raw_Data!N363</f>
        <v>Drama</v>
      </c>
      <c r="O363" s="3" t="str">
        <f t="shared" si="50"/>
        <v>18-24</v>
      </c>
      <c r="P363" s="3" t="str">
        <f t="shared" si="51"/>
        <v>&lt;10h</v>
      </c>
      <c r="Q363" s="3" t="str">
        <f t="shared" si="52"/>
        <v>22-45d</v>
      </c>
      <c r="R363" s="3" t="str">
        <f t="shared" si="53"/>
        <v>Medium</v>
      </c>
      <c r="S363" s="3" t="str">
        <f t="shared" si="54"/>
        <v>Mid</v>
      </c>
      <c r="T363" s="3" t="str">
        <f t="shared" si="55"/>
        <v>Churned</v>
      </c>
      <c r="U363" s="4">
        <f>1/(1+EXP(-(Predictive_Model!$B$5+((B363-Predictive_Model!$B$20)/Predictive_Model!$C$20)*Predictive_Model!$D$20+((E363-Predictive_Model!$B$21)/Predictive_Model!$C$21)*Predictive_Model!$D$21+((F363-Predictive_Model!$B$22)/Predictive_Model!$C$22)*Predictive_Model!$D$22+((I363-Predictive_Model!$B$23)/Predictive_Model!$C$23)*Predictive_Model!$D$23+((L363-Predictive_Model!$B$24)/Predictive_Model!$C$24)*Predictive_Model!$D$24+((M363-Predictive_Model!$B$25)/Predictive_Model!$C$25)*Predictive_Model!$D$25+IF(C363="Male",Predictive_Model!$D$31,IF(C363="Other",Predictive_Model!$D$32,0))+IF(D363="Premium",Predictive_Model!$D$34,IF(D363="Standard",Predictive_Model!$D$35,0))+IF(G363="Asia",Predictive_Model!$D$37,IF(G363="Europe",Predictive_Model!$D$38,IF(G363="North America",Predictive_Model!$D$39,IF(G363="Oceania",Predictive_Model!$D$40,IF(G363="South America",Predictive_Model!$D$41,0)))))+IF(H363="Laptop",Predictive_Model!$D$43,IF(H363="Mobile",Predictive_Model!$D$44,IF(H363="TV",Predictive_Model!$D$45,IF(H363="Tablet",Predictive_Model!$D$46,0))))+IF(K363="Crypto",Predictive_Model!$D$48,IF(K363="Debit Card",Predictive_Model!$D$49,IF(K363="Gift Card",Predictive_Model!$D$50,IF(K363="PayPal",Predictive_Model!$D$51,0))))+IF(N363="Comedy",Predictive_Model!$D$53,IF(N363="Documentary",Predictive_Model!$D$54,IF(N363="Drama",Predictive_Model!$D$55,IF(N363="Horror",Predictive_Model!$D$56,IF(N363="Romance",Predictive_Model!$D$57,IF(N363="Sci-Fi",Predictive_Model!$D$58,0)))))))))</f>
        <v>0.99034572681485711</v>
      </c>
      <c r="V363" s="3" t="str">
        <f t="shared" si="56"/>
        <v>Critical</v>
      </c>
      <c r="W363" s="6">
        <f t="shared" si="57"/>
        <v>13.99</v>
      </c>
      <c r="X363" s="3" t="str">
        <f t="shared" si="58"/>
        <v>Priority 2</v>
      </c>
      <c r="Y363" s="3" t="str">
        <f t="shared" si="59"/>
        <v>OK</v>
      </c>
    </row>
    <row r="364" spans="1:25" x14ac:dyDescent="0.25">
      <c r="A364" s="3" t="str">
        <f>Raw_Data!A364</f>
        <v>182a0a12-73f2-430c-ace1-e771d0579b8d</v>
      </c>
      <c r="B364" s="3">
        <f>Raw_Data!B364</f>
        <v>39</v>
      </c>
      <c r="C364" s="3" t="str">
        <f>Raw_Data!C364</f>
        <v>Other</v>
      </c>
      <c r="D364" s="3" t="str">
        <f>Raw_Data!D364</f>
        <v>Standard</v>
      </c>
      <c r="E364" s="3">
        <f>Raw_Data!E364</f>
        <v>5.56</v>
      </c>
      <c r="F364" s="3">
        <f>Raw_Data!F364</f>
        <v>47</v>
      </c>
      <c r="G364" s="3" t="str">
        <f>Raw_Data!G364</f>
        <v>Asia</v>
      </c>
      <c r="H364" s="3" t="str">
        <f>Raw_Data!H364</f>
        <v>TV</v>
      </c>
      <c r="I364" s="3">
        <f>Raw_Data!I364</f>
        <v>13.99</v>
      </c>
      <c r="J364" s="3">
        <f>Raw_Data!J364</f>
        <v>1</v>
      </c>
      <c r="K364" s="3" t="str">
        <f>Raw_Data!K364</f>
        <v>Crypto</v>
      </c>
      <c r="L364" s="3">
        <f>Raw_Data!L364</f>
        <v>5</v>
      </c>
      <c r="M364" s="3">
        <f>Raw_Data!M364</f>
        <v>0.12</v>
      </c>
      <c r="N364" s="3" t="str">
        <f>Raw_Data!N364</f>
        <v>Documentary</v>
      </c>
      <c r="O364" s="3" t="str">
        <f t="shared" si="50"/>
        <v>35-44</v>
      </c>
      <c r="P364" s="3" t="str">
        <f t="shared" si="51"/>
        <v>&lt;10h</v>
      </c>
      <c r="Q364" s="3" t="str">
        <f t="shared" si="52"/>
        <v>46-60d</v>
      </c>
      <c r="R364" s="3" t="str">
        <f t="shared" si="53"/>
        <v>Low</v>
      </c>
      <c r="S364" s="3" t="str">
        <f t="shared" si="54"/>
        <v>Mid</v>
      </c>
      <c r="T364" s="3" t="str">
        <f t="shared" si="55"/>
        <v>Churned</v>
      </c>
      <c r="U364" s="4">
        <f>1/(1+EXP(-(Predictive_Model!$B$5+((B364-Predictive_Model!$B$20)/Predictive_Model!$C$20)*Predictive_Model!$D$20+((E364-Predictive_Model!$B$21)/Predictive_Model!$C$21)*Predictive_Model!$D$21+((F364-Predictive_Model!$B$22)/Predictive_Model!$C$22)*Predictive_Model!$D$22+((I364-Predictive_Model!$B$23)/Predictive_Model!$C$23)*Predictive_Model!$D$23+((L364-Predictive_Model!$B$24)/Predictive_Model!$C$24)*Predictive_Model!$D$24+((M364-Predictive_Model!$B$25)/Predictive_Model!$C$25)*Predictive_Model!$D$25+IF(C364="Male",Predictive_Model!$D$31,IF(C364="Other",Predictive_Model!$D$32,0))+IF(D364="Premium",Predictive_Model!$D$34,IF(D364="Standard",Predictive_Model!$D$35,0))+IF(G364="Asia",Predictive_Model!$D$37,IF(G364="Europe",Predictive_Model!$D$38,IF(G364="North America",Predictive_Model!$D$39,IF(G364="Oceania",Predictive_Model!$D$40,IF(G364="South America",Predictive_Model!$D$41,0)))))+IF(H364="Laptop",Predictive_Model!$D$43,IF(H364="Mobile",Predictive_Model!$D$44,IF(H364="TV",Predictive_Model!$D$45,IF(H364="Tablet",Predictive_Model!$D$46,0))))+IF(K364="Crypto",Predictive_Model!$D$48,IF(K364="Debit Card",Predictive_Model!$D$49,IF(K364="Gift Card",Predictive_Model!$D$50,IF(K364="PayPal",Predictive_Model!$D$51,0))))+IF(N364="Comedy",Predictive_Model!$D$53,IF(N364="Documentary",Predictive_Model!$D$54,IF(N364="Drama",Predictive_Model!$D$55,IF(N364="Horror",Predictive_Model!$D$56,IF(N364="Romance",Predictive_Model!$D$57,IF(N364="Sci-Fi",Predictive_Model!$D$58,0)))))))))</f>
        <v>0.98456417385441075</v>
      </c>
      <c r="V364" s="3" t="str">
        <f t="shared" si="56"/>
        <v>Critical</v>
      </c>
      <c r="W364" s="6">
        <f t="shared" si="57"/>
        <v>13.99</v>
      </c>
      <c r="X364" s="3" t="str">
        <f t="shared" si="58"/>
        <v>Priority 2</v>
      </c>
      <c r="Y364" s="3" t="str">
        <f t="shared" si="59"/>
        <v>OK</v>
      </c>
    </row>
    <row r="365" spans="1:25" x14ac:dyDescent="0.25">
      <c r="A365" s="3" t="str">
        <f>Raw_Data!A365</f>
        <v>32fefe2e-b543-4afe-ad6e-c9a54d4b9a47</v>
      </c>
      <c r="B365" s="3">
        <f>Raw_Data!B365</f>
        <v>59</v>
      </c>
      <c r="C365" s="3" t="str">
        <f>Raw_Data!C365</f>
        <v>Other</v>
      </c>
      <c r="D365" s="3" t="str">
        <f>Raw_Data!D365</f>
        <v>Basic</v>
      </c>
      <c r="E365" s="3">
        <f>Raw_Data!E365</f>
        <v>0.27</v>
      </c>
      <c r="F365" s="3">
        <f>Raw_Data!F365</f>
        <v>44</v>
      </c>
      <c r="G365" s="3" t="str">
        <f>Raw_Data!G365</f>
        <v>North America</v>
      </c>
      <c r="H365" s="3" t="str">
        <f>Raw_Data!H365</f>
        <v>Laptop</v>
      </c>
      <c r="I365" s="3">
        <f>Raw_Data!I365</f>
        <v>8.99</v>
      </c>
      <c r="J365" s="3">
        <f>Raw_Data!J365</f>
        <v>1</v>
      </c>
      <c r="K365" s="3" t="str">
        <f>Raw_Data!K365</f>
        <v>PayPal</v>
      </c>
      <c r="L365" s="3">
        <f>Raw_Data!L365</f>
        <v>5</v>
      </c>
      <c r="M365" s="3">
        <f>Raw_Data!M365</f>
        <v>0.01</v>
      </c>
      <c r="N365" s="3" t="str">
        <f>Raw_Data!N365</f>
        <v>Drama</v>
      </c>
      <c r="O365" s="3" t="str">
        <f t="shared" si="50"/>
        <v>55-70</v>
      </c>
      <c r="P365" s="3" t="str">
        <f t="shared" si="51"/>
        <v>&lt;10h</v>
      </c>
      <c r="Q365" s="3" t="str">
        <f t="shared" si="52"/>
        <v>22-45d</v>
      </c>
      <c r="R365" s="3" t="str">
        <f t="shared" si="53"/>
        <v>Medium</v>
      </c>
      <c r="S365" s="3" t="str">
        <f t="shared" si="54"/>
        <v>Low</v>
      </c>
      <c r="T365" s="3" t="str">
        <f t="shared" si="55"/>
        <v>Churned</v>
      </c>
      <c r="U365" s="4">
        <f>1/(1+EXP(-(Predictive_Model!$B$5+((B365-Predictive_Model!$B$20)/Predictive_Model!$C$20)*Predictive_Model!$D$20+((E365-Predictive_Model!$B$21)/Predictive_Model!$C$21)*Predictive_Model!$D$21+((F365-Predictive_Model!$B$22)/Predictive_Model!$C$22)*Predictive_Model!$D$22+((I365-Predictive_Model!$B$23)/Predictive_Model!$C$23)*Predictive_Model!$D$23+((L365-Predictive_Model!$B$24)/Predictive_Model!$C$24)*Predictive_Model!$D$24+((M365-Predictive_Model!$B$25)/Predictive_Model!$C$25)*Predictive_Model!$D$25+IF(C365="Male",Predictive_Model!$D$31,IF(C365="Other",Predictive_Model!$D$32,0))+IF(D365="Premium",Predictive_Model!$D$34,IF(D365="Standard",Predictive_Model!$D$35,0))+IF(G365="Asia",Predictive_Model!$D$37,IF(G365="Europe",Predictive_Model!$D$38,IF(G365="North America",Predictive_Model!$D$39,IF(G365="Oceania",Predictive_Model!$D$40,IF(G365="South America",Predictive_Model!$D$41,0)))))+IF(H365="Laptop",Predictive_Model!$D$43,IF(H365="Mobile",Predictive_Model!$D$44,IF(H365="TV",Predictive_Model!$D$45,IF(H365="Tablet",Predictive_Model!$D$46,0))))+IF(K365="Crypto",Predictive_Model!$D$48,IF(K365="Debit Card",Predictive_Model!$D$49,IF(K365="Gift Card",Predictive_Model!$D$50,IF(K365="PayPal",Predictive_Model!$D$51,0))))+IF(N365="Comedy",Predictive_Model!$D$53,IF(N365="Documentary",Predictive_Model!$D$54,IF(N365="Drama",Predictive_Model!$D$55,IF(N365="Horror",Predictive_Model!$D$56,IF(N365="Romance",Predictive_Model!$D$57,IF(N365="Sci-Fi",Predictive_Model!$D$58,0)))))))))</f>
        <v>0.99919011176478922</v>
      </c>
      <c r="V365" s="3" t="str">
        <f t="shared" si="56"/>
        <v>Critical</v>
      </c>
      <c r="W365" s="6">
        <f t="shared" si="57"/>
        <v>8.99</v>
      </c>
      <c r="X365" s="3" t="str">
        <f t="shared" si="58"/>
        <v>Priority 2</v>
      </c>
      <c r="Y365" s="3" t="str">
        <f t="shared" si="59"/>
        <v>OK</v>
      </c>
    </row>
    <row r="366" spans="1:25" x14ac:dyDescent="0.25">
      <c r="A366" s="3" t="str">
        <f>Raw_Data!A366</f>
        <v>8a8873b4-5397-44ca-a433-9a870d6876bc</v>
      </c>
      <c r="B366" s="3">
        <f>Raw_Data!B366</f>
        <v>68</v>
      </c>
      <c r="C366" s="3" t="str">
        <f>Raw_Data!C366</f>
        <v>Male</v>
      </c>
      <c r="D366" s="3" t="str">
        <f>Raw_Data!D366</f>
        <v>Standard</v>
      </c>
      <c r="E366" s="3">
        <f>Raw_Data!E366</f>
        <v>44.63</v>
      </c>
      <c r="F366" s="3">
        <f>Raw_Data!F366</f>
        <v>53</v>
      </c>
      <c r="G366" s="3" t="str">
        <f>Raw_Data!G366</f>
        <v>Oceania</v>
      </c>
      <c r="H366" s="3" t="str">
        <f>Raw_Data!H366</f>
        <v>Mobile</v>
      </c>
      <c r="I366" s="3">
        <f>Raw_Data!I366</f>
        <v>13.99</v>
      </c>
      <c r="J366" s="3">
        <f>Raw_Data!J366</f>
        <v>0</v>
      </c>
      <c r="K366" s="3" t="str">
        <f>Raw_Data!K366</f>
        <v>Credit Card</v>
      </c>
      <c r="L366" s="3">
        <f>Raw_Data!L366</f>
        <v>5</v>
      </c>
      <c r="M366" s="3">
        <f>Raw_Data!M366</f>
        <v>0.83</v>
      </c>
      <c r="N366" s="3" t="str">
        <f>Raw_Data!N366</f>
        <v>Sci-Fi</v>
      </c>
      <c r="O366" s="3" t="str">
        <f t="shared" si="50"/>
        <v>55-70</v>
      </c>
      <c r="P366" s="3" t="str">
        <f t="shared" si="51"/>
        <v>25-49h</v>
      </c>
      <c r="Q366" s="3" t="str">
        <f t="shared" si="52"/>
        <v>46-60d</v>
      </c>
      <c r="R366" s="3" t="str">
        <f t="shared" si="53"/>
        <v>Medium</v>
      </c>
      <c r="S366" s="3" t="str">
        <f t="shared" si="54"/>
        <v>Mid</v>
      </c>
      <c r="T366" s="3" t="str">
        <f t="shared" si="55"/>
        <v>Active</v>
      </c>
      <c r="U366" s="4">
        <f>1/(1+EXP(-(Predictive_Model!$B$5+((B366-Predictive_Model!$B$20)/Predictive_Model!$C$20)*Predictive_Model!$D$20+((E366-Predictive_Model!$B$21)/Predictive_Model!$C$21)*Predictive_Model!$D$21+((F366-Predictive_Model!$B$22)/Predictive_Model!$C$22)*Predictive_Model!$D$22+((I366-Predictive_Model!$B$23)/Predictive_Model!$C$23)*Predictive_Model!$D$23+((L366-Predictive_Model!$B$24)/Predictive_Model!$C$24)*Predictive_Model!$D$24+((M366-Predictive_Model!$B$25)/Predictive_Model!$C$25)*Predictive_Model!$D$25+IF(C366="Male",Predictive_Model!$D$31,IF(C366="Other",Predictive_Model!$D$32,0))+IF(D366="Premium",Predictive_Model!$D$34,IF(D366="Standard",Predictive_Model!$D$35,0))+IF(G366="Asia",Predictive_Model!$D$37,IF(G366="Europe",Predictive_Model!$D$38,IF(G366="North America",Predictive_Model!$D$39,IF(G366="Oceania",Predictive_Model!$D$40,IF(G366="South America",Predictive_Model!$D$41,0)))))+IF(H366="Laptop",Predictive_Model!$D$43,IF(H366="Mobile",Predictive_Model!$D$44,IF(H366="TV",Predictive_Model!$D$45,IF(H366="Tablet",Predictive_Model!$D$46,0))))+IF(K366="Crypto",Predictive_Model!$D$48,IF(K366="Debit Card",Predictive_Model!$D$49,IF(K366="Gift Card",Predictive_Model!$D$50,IF(K366="PayPal",Predictive_Model!$D$51,0))))+IF(N366="Comedy",Predictive_Model!$D$53,IF(N366="Documentary",Predictive_Model!$D$54,IF(N366="Drama",Predictive_Model!$D$55,IF(N366="Horror",Predictive_Model!$D$56,IF(N366="Romance",Predictive_Model!$D$57,IF(N366="Sci-Fi",Predictive_Model!$D$58,0)))))))))</f>
        <v>1.6207319269044423E-3</v>
      </c>
      <c r="V366" s="3" t="str">
        <f t="shared" si="56"/>
        <v>Low</v>
      </c>
      <c r="W366" s="6">
        <f t="shared" si="57"/>
        <v>2.267403965739315E-2</v>
      </c>
      <c r="X366" s="3" t="str">
        <f t="shared" si="58"/>
        <v>Monitor</v>
      </c>
      <c r="Y366" s="3" t="str">
        <f t="shared" si="59"/>
        <v>OK</v>
      </c>
    </row>
    <row r="367" spans="1:25" x14ac:dyDescent="0.25">
      <c r="A367" s="3" t="str">
        <f>Raw_Data!A367</f>
        <v>a9b1e2d9-7f36-437e-a38b-9339999f2ae3</v>
      </c>
      <c r="B367" s="3">
        <f>Raw_Data!B367</f>
        <v>38</v>
      </c>
      <c r="C367" s="3" t="str">
        <f>Raw_Data!C367</f>
        <v>Male</v>
      </c>
      <c r="D367" s="3" t="str">
        <f>Raw_Data!D367</f>
        <v>Standard</v>
      </c>
      <c r="E367" s="3">
        <f>Raw_Data!E367</f>
        <v>13.61</v>
      </c>
      <c r="F367" s="3">
        <f>Raw_Data!F367</f>
        <v>16</v>
      </c>
      <c r="G367" s="3" t="str">
        <f>Raw_Data!G367</f>
        <v>Africa</v>
      </c>
      <c r="H367" s="3" t="str">
        <f>Raw_Data!H367</f>
        <v>Desktop</v>
      </c>
      <c r="I367" s="3">
        <f>Raw_Data!I367</f>
        <v>13.99</v>
      </c>
      <c r="J367" s="3">
        <f>Raw_Data!J367</f>
        <v>0</v>
      </c>
      <c r="K367" s="3" t="str">
        <f>Raw_Data!K367</f>
        <v>PayPal</v>
      </c>
      <c r="L367" s="3">
        <f>Raw_Data!L367</f>
        <v>5</v>
      </c>
      <c r="M367" s="3">
        <f>Raw_Data!M367</f>
        <v>0.8</v>
      </c>
      <c r="N367" s="3" t="str">
        <f>Raw_Data!N367</f>
        <v>Horror</v>
      </c>
      <c r="O367" s="3" t="str">
        <f t="shared" si="50"/>
        <v>35-44</v>
      </c>
      <c r="P367" s="3" t="str">
        <f t="shared" si="51"/>
        <v>10-24h</v>
      </c>
      <c r="Q367" s="3" t="str">
        <f t="shared" si="52"/>
        <v>8-21d</v>
      </c>
      <c r="R367" s="3" t="str">
        <f t="shared" si="53"/>
        <v>Medium</v>
      </c>
      <c r="S367" s="3" t="str">
        <f t="shared" si="54"/>
        <v>Mid</v>
      </c>
      <c r="T367" s="3" t="str">
        <f t="shared" si="55"/>
        <v>Active</v>
      </c>
      <c r="U367" s="4">
        <f>1/(1+EXP(-(Predictive_Model!$B$5+((B367-Predictive_Model!$B$20)/Predictive_Model!$C$20)*Predictive_Model!$D$20+((E367-Predictive_Model!$B$21)/Predictive_Model!$C$21)*Predictive_Model!$D$21+((F367-Predictive_Model!$B$22)/Predictive_Model!$C$22)*Predictive_Model!$D$22+((I367-Predictive_Model!$B$23)/Predictive_Model!$C$23)*Predictive_Model!$D$23+((L367-Predictive_Model!$B$24)/Predictive_Model!$C$24)*Predictive_Model!$D$24+((M367-Predictive_Model!$B$25)/Predictive_Model!$C$25)*Predictive_Model!$D$25+IF(C367="Male",Predictive_Model!$D$31,IF(C367="Other",Predictive_Model!$D$32,0))+IF(D367="Premium",Predictive_Model!$D$34,IF(D367="Standard",Predictive_Model!$D$35,0))+IF(G367="Asia",Predictive_Model!$D$37,IF(G367="Europe",Predictive_Model!$D$38,IF(G367="North America",Predictive_Model!$D$39,IF(G367="Oceania",Predictive_Model!$D$40,IF(G367="South America",Predictive_Model!$D$41,0)))))+IF(H367="Laptop",Predictive_Model!$D$43,IF(H367="Mobile",Predictive_Model!$D$44,IF(H367="TV",Predictive_Model!$D$45,IF(H367="Tablet",Predictive_Model!$D$46,0))))+IF(K367="Crypto",Predictive_Model!$D$48,IF(K367="Debit Card",Predictive_Model!$D$49,IF(K367="Gift Card",Predictive_Model!$D$50,IF(K367="PayPal",Predictive_Model!$D$51,0))))+IF(N367="Comedy",Predictive_Model!$D$53,IF(N367="Documentary",Predictive_Model!$D$54,IF(N367="Drama",Predictive_Model!$D$55,IF(N367="Horror",Predictive_Model!$D$56,IF(N367="Romance",Predictive_Model!$D$57,IF(N367="Sci-Fi",Predictive_Model!$D$58,0)))))))))</f>
        <v>3.1830925590259344E-2</v>
      </c>
      <c r="V367" s="3" t="str">
        <f t="shared" si="56"/>
        <v>Low</v>
      </c>
      <c r="W367" s="6">
        <f t="shared" si="57"/>
        <v>0.44531464900772821</v>
      </c>
      <c r="X367" s="3" t="str">
        <f t="shared" si="58"/>
        <v>Monitor</v>
      </c>
      <c r="Y367" s="3" t="str">
        <f t="shared" si="59"/>
        <v>OK</v>
      </c>
    </row>
    <row r="368" spans="1:25" x14ac:dyDescent="0.25">
      <c r="A368" s="3" t="str">
        <f>Raw_Data!A368</f>
        <v>fe70faa8-b5c5-4161-8dc8-d3e67b347bbe</v>
      </c>
      <c r="B368" s="3">
        <f>Raw_Data!B368</f>
        <v>22</v>
      </c>
      <c r="C368" s="3" t="str">
        <f>Raw_Data!C368</f>
        <v>Male</v>
      </c>
      <c r="D368" s="3" t="str">
        <f>Raw_Data!D368</f>
        <v>Premium</v>
      </c>
      <c r="E368" s="3">
        <f>Raw_Data!E368</f>
        <v>13.24</v>
      </c>
      <c r="F368" s="3">
        <f>Raw_Data!F368</f>
        <v>37</v>
      </c>
      <c r="G368" s="3" t="str">
        <f>Raw_Data!G368</f>
        <v>Europe</v>
      </c>
      <c r="H368" s="3" t="str">
        <f>Raw_Data!H368</f>
        <v>Mobile</v>
      </c>
      <c r="I368" s="3">
        <f>Raw_Data!I368</f>
        <v>17.989999999999998</v>
      </c>
      <c r="J368" s="3">
        <f>Raw_Data!J368</f>
        <v>0</v>
      </c>
      <c r="K368" s="3" t="str">
        <f>Raw_Data!K368</f>
        <v>Credit Card</v>
      </c>
      <c r="L368" s="3">
        <f>Raw_Data!L368</f>
        <v>5</v>
      </c>
      <c r="M368" s="3">
        <f>Raw_Data!M368</f>
        <v>0.35</v>
      </c>
      <c r="N368" s="3" t="str">
        <f>Raw_Data!N368</f>
        <v>Horror</v>
      </c>
      <c r="O368" s="3" t="str">
        <f t="shared" si="50"/>
        <v>18-24</v>
      </c>
      <c r="P368" s="3" t="str">
        <f t="shared" si="51"/>
        <v>10-24h</v>
      </c>
      <c r="Q368" s="3" t="str">
        <f t="shared" si="52"/>
        <v>22-45d</v>
      </c>
      <c r="R368" s="3" t="str">
        <f t="shared" si="53"/>
        <v>Medium</v>
      </c>
      <c r="S368" s="3" t="str">
        <f t="shared" si="54"/>
        <v>High</v>
      </c>
      <c r="T368" s="3" t="str">
        <f t="shared" si="55"/>
        <v>Active</v>
      </c>
      <c r="U368" s="4">
        <f>1/(1+EXP(-(Predictive_Model!$B$5+((B368-Predictive_Model!$B$20)/Predictive_Model!$C$20)*Predictive_Model!$D$20+((E368-Predictive_Model!$B$21)/Predictive_Model!$C$21)*Predictive_Model!$D$21+((F368-Predictive_Model!$B$22)/Predictive_Model!$C$22)*Predictive_Model!$D$22+((I368-Predictive_Model!$B$23)/Predictive_Model!$C$23)*Predictive_Model!$D$23+((L368-Predictive_Model!$B$24)/Predictive_Model!$C$24)*Predictive_Model!$D$24+((M368-Predictive_Model!$B$25)/Predictive_Model!$C$25)*Predictive_Model!$D$25+IF(C368="Male",Predictive_Model!$D$31,IF(C368="Other",Predictive_Model!$D$32,0))+IF(D368="Premium",Predictive_Model!$D$34,IF(D368="Standard",Predictive_Model!$D$35,0))+IF(G368="Asia",Predictive_Model!$D$37,IF(G368="Europe",Predictive_Model!$D$38,IF(G368="North America",Predictive_Model!$D$39,IF(G368="Oceania",Predictive_Model!$D$40,IF(G368="South America",Predictive_Model!$D$41,0)))))+IF(H368="Laptop",Predictive_Model!$D$43,IF(H368="Mobile",Predictive_Model!$D$44,IF(H368="TV",Predictive_Model!$D$45,IF(H368="Tablet",Predictive_Model!$D$46,0))))+IF(K368="Crypto",Predictive_Model!$D$48,IF(K368="Debit Card",Predictive_Model!$D$49,IF(K368="Gift Card",Predictive_Model!$D$50,IF(K368="PayPal",Predictive_Model!$D$51,0))))+IF(N368="Comedy",Predictive_Model!$D$53,IF(N368="Documentary",Predictive_Model!$D$54,IF(N368="Drama",Predictive_Model!$D$55,IF(N368="Horror",Predictive_Model!$D$56,IF(N368="Romance",Predictive_Model!$D$57,IF(N368="Sci-Fi",Predictive_Model!$D$58,0)))))))))</f>
        <v>0.55664356896968181</v>
      </c>
      <c r="V368" s="3" t="str">
        <f t="shared" si="56"/>
        <v>High</v>
      </c>
      <c r="W368" s="6">
        <f t="shared" si="57"/>
        <v>10.014017805764574</v>
      </c>
      <c r="X368" s="3" t="str">
        <f t="shared" si="58"/>
        <v>Priority 2</v>
      </c>
      <c r="Y368" s="3" t="str">
        <f t="shared" si="59"/>
        <v>OK</v>
      </c>
    </row>
    <row r="369" spans="1:25" x14ac:dyDescent="0.25">
      <c r="A369" s="3" t="str">
        <f>Raw_Data!A369</f>
        <v>652a3ef0-a115-4f83-b5bf-451c62ada858</v>
      </c>
      <c r="B369" s="3">
        <f>Raw_Data!B369</f>
        <v>41</v>
      </c>
      <c r="C369" s="3" t="str">
        <f>Raw_Data!C369</f>
        <v>Male</v>
      </c>
      <c r="D369" s="3" t="str">
        <f>Raw_Data!D369</f>
        <v>Premium</v>
      </c>
      <c r="E369" s="3">
        <f>Raw_Data!E369</f>
        <v>4.41</v>
      </c>
      <c r="F369" s="3">
        <f>Raw_Data!F369</f>
        <v>56</v>
      </c>
      <c r="G369" s="3" t="str">
        <f>Raw_Data!G369</f>
        <v>Africa</v>
      </c>
      <c r="H369" s="3" t="str">
        <f>Raw_Data!H369</f>
        <v>TV</v>
      </c>
      <c r="I369" s="3">
        <f>Raw_Data!I369</f>
        <v>17.989999999999998</v>
      </c>
      <c r="J369" s="3">
        <f>Raw_Data!J369</f>
        <v>1</v>
      </c>
      <c r="K369" s="3" t="str">
        <f>Raw_Data!K369</f>
        <v>Gift Card</v>
      </c>
      <c r="L369" s="3">
        <f>Raw_Data!L369</f>
        <v>2</v>
      </c>
      <c r="M369" s="3">
        <f>Raw_Data!M369</f>
        <v>0.08</v>
      </c>
      <c r="N369" s="3" t="str">
        <f>Raw_Data!N369</f>
        <v>Horror</v>
      </c>
      <c r="O369" s="3" t="str">
        <f t="shared" si="50"/>
        <v>35-44</v>
      </c>
      <c r="P369" s="3" t="str">
        <f t="shared" si="51"/>
        <v>&lt;10h</v>
      </c>
      <c r="Q369" s="3" t="str">
        <f t="shared" si="52"/>
        <v>46-60d</v>
      </c>
      <c r="R369" s="3" t="str">
        <f t="shared" si="53"/>
        <v>Low</v>
      </c>
      <c r="S369" s="3" t="str">
        <f t="shared" si="54"/>
        <v>High</v>
      </c>
      <c r="T369" s="3" t="str">
        <f t="shared" si="55"/>
        <v>Churned</v>
      </c>
      <c r="U369" s="4">
        <f>1/(1+EXP(-(Predictive_Model!$B$5+((B369-Predictive_Model!$B$20)/Predictive_Model!$C$20)*Predictive_Model!$D$20+((E369-Predictive_Model!$B$21)/Predictive_Model!$C$21)*Predictive_Model!$D$21+((F369-Predictive_Model!$B$22)/Predictive_Model!$C$22)*Predictive_Model!$D$22+((I369-Predictive_Model!$B$23)/Predictive_Model!$C$23)*Predictive_Model!$D$23+((L369-Predictive_Model!$B$24)/Predictive_Model!$C$24)*Predictive_Model!$D$24+((M369-Predictive_Model!$B$25)/Predictive_Model!$C$25)*Predictive_Model!$D$25+IF(C369="Male",Predictive_Model!$D$31,IF(C369="Other",Predictive_Model!$D$32,0))+IF(D369="Premium",Predictive_Model!$D$34,IF(D369="Standard",Predictive_Model!$D$35,0))+IF(G369="Asia",Predictive_Model!$D$37,IF(G369="Europe",Predictive_Model!$D$38,IF(G369="North America",Predictive_Model!$D$39,IF(G369="Oceania",Predictive_Model!$D$40,IF(G369="South America",Predictive_Model!$D$41,0)))))+IF(H369="Laptop",Predictive_Model!$D$43,IF(H369="Mobile",Predictive_Model!$D$44,IF(H369="TV",Predictive_Model!$D$45,IF(H369="Tablet",Predictive_Model!$D$46,0))))+IF(K369="Crypto",Predictive_Model!$D$48,IF(K369="Debit Card",Predictive_Model!$D$49,IF(K369="Gift Card",Predictive_Model!$D$50,IF(K369="PayPal",Predictive_Model!$D$51,0))))+IF(N369="Comedy",Predictive_Model!$D$53,IF(N369="Documentary",Predictive_Model!$D$54,IF(N369="Drama",Predictive_Model!$D$55,IF(N369="Horror",Predictive_Model!$D$56,IF(N369="Romance",Predictive_Model!$D$57,IF(N369="Sci-Fi",Predictive_Model!$D$58,0)))))))))</f>
        <v>0.99891264471450447</v>
      </c>
      <c r="V369" s="3" t="str">
        <f t="shared" si="56"/>
        <v>Critical</v>
      </c>
      <c r="W369" s="6">
        <f t="shared" si="57"/>
        <v>17.989999999999998</v>
      </c>
      <c r="X369" s="3" t="str">
        <f t="shared" si="58"/>
        <v>Priority 1</v>
      </c>
      <c r="Y369" s="3" t="str">
        <f t="shared" si="59"/>
        <v>OK</v>
      </c>
    </row>
    <row r="370" spans="1:25" x14ac:dyDescent="0.25">
      <c r="A370" s="3" t="str">
        <f>Raw_Data!A370</f>
        <v>335f4a66-cbce-4d08-affb-aa5c6d92ca89</v>
      </c>
      <c r="B370" s="3">
        <f>Raw_Data!B370</f>
        <v>36</v>
      </c>
      <c r="C370" s="3" t="str">
        <f>Raw_Data!C370</f>
        <v>Other</v>
      </c>
      <c r="D370" s="3" t="str">
        <f>Raw_Data!D370</f>
        <v>Premium</v>
      </c>
      <c r="E370" s="3">
        <f>Raw_Data!E370</f>
        <v>12.92</v>
      </c>
      <c r="F370" s="3">
        <f>Raw_Data!F370</f>
        <v>14</v>
      </c>
      <c r="G370" s="3" t="str">
        <f>Raw_Data!G370</f>
        <v>Oceania</v>
      </c>
      <c r="H370" s="3" t="str">
        <f>Raw_Data!H370</f>
        <v>Tablet</v>
      </c>
      <c r="I370" s="3">
        <f>Raw_Data!I370</f>
        <v>17.989999999999998</v>
      </c>
      <c r="J370" s="3">
        <f>Raw_Data!J370</f>
        <v>0</v>
      </c>
      <c r="K370" s="3" t="str">
        <f>Raw_Data!K370</f>
        <v>Gift Card</v>
      </c>
      <c r="L370" s="3">
        <f>Raw_Data!L370</f>
        <v>5</v>
      </c>
      <c r="M370" s="3">
        <f>Raw_Data!M370</f>
        <v>0.86</v>
      </c>
      <c r="N370" s="3" t="str">
        <f>Raw_Data!N370</f>
        <v>Sci-Fi</v>
      </c>
      <c r="O370" s="3" t="str">
        <f t="shared" si="50"/>
        <v>35-44</v>
      </c>
      <c r="P370" s="3" t="str">
        <f t="shared" si="51"/>
        <v>10-24h</v>
      </c>
      <c r="Q370" s="3" t="str">
        <f t="shared" si="52"/>
        <v>8-21d</v>
      </c>
      <c r="R370" s="3" t="str">
        <f t="shared" si="53"/>
        <v>Medium</v>
      </c>
      <c r="S370" s="3" t="str">
        <f t="shared" si="54"/>
        <v>High</v>
      </c>
      <c r="T370" s="3" t="str">
        <f t="shared" si="55"/>
        <v>Active</v>
      </c>
      <c r="U370" s="4">
        <f>1/(1+EXP(-(Predictive_Model!$B$5+((B370-Predictive_Model!$B$20)/Predictive_Model!$C$20)*Predictive_Model!$D$20+((E370-Predictive_Model!$B$21)/Predictive_Model!$C$21)*Predictive_Model!$D$21+((F370-Predictive_Model!$B$22)/Predictive_Model!$C$22)*Predictive_Model!$D$22+((I370-Predictive_Model!$B$23)/Predictive_Model!$C$23)*Predictive_Model!$D$23+((L370-Predictive_Model!$B$24)/Predictive_Model!$C$24)*Predictive_Model!$D$24+((M370-Predictive_Model!$B$25)/Predictive_Model!$C$25)*Predictive_Model!$D$25+IF(C370="Male",Predictive_Model!$D$31,IF(C370="Other",Predictive_Model!$D$32,0))+IF(D370="Premium",Predictive_Model!$D$34,IF(D370="Standard",Predictive_Model!$D$35,0))+IF(G370="Asia",Predictive_Model!$D$37,IF(G370="Europe",Predictive_Model!$D$38,IF(G370="North America",Predictive_Model!$D$39,IF(G370="Oceania",Predictive_Model!$D$40,IF(G370="South America",Predictive_Model!$D$41,0)))))+IF(H370="Laptop",Predictive_Model!$D$43,IF(H370="Mobile",Predictive_Model!$D$44,IF(H370="TV",Predictive_Model!$D$45,IF(H370="Tablet",Predictive_Model!$D$46,0))))+IF(K370="Crypto",Predictive_Model!$D$48,IF(K370="Debit Card",Predictive_Model!$D$49,IF(K370="Gift Card",Predictive_Model!$D$50,IF(K370="PayPal",Predictive_Model!$D$51,0))))+IF(N370="Comedy",Predictive_Model!$D$53,IF(N370="Documentary",Predictive_Model!$D$54,IF(N370="Drama",Predictive_Model!$D$55,IF(N370="Horror",Predictive_Model!$D$56,IF(N370="Romance",Predictive_Model!$D$57,IF(N370="Sci-Fi",Predictive_Model!$D$58,0)))))))))</f>
        <v>3.7283668970910448E-2</v>
      </c>
      <c r="V370" s="3" t="str">
        <f t="shared" si="56"/>
        <v>Low</v>
      </c>
      <c r="W370" s="6">
        <f t="shared" si="57"/>
        <v>0.67073320478667886</v>
      </c>
      <c r="X370" s="3" t="str">
        <f t="shared" si="58"/>
        <v>Monitor</v>
      </c>
      <c r="Y370" s="3" t="str">
        <f t="shared" si="59"/>
        <v>OK</v>
      </c>
    </row>
    <row r="371" spans="1:25" x14ac:dyDescent="0.25">
      <c r="A371" s="3" t="str">
        <f>Raw_Data!A371</f>
        <v>93ea1605-c19e-4faf-8ddb-cd2c4499908c</v>
      </c>
      <c r="B371" s="3">
        <f>Raw_Data!B371</f>
        <v>30</v>
      </c>
      <c r="C371" s="3" t="str">
        <f>Raw_Data!C371</f>
        <v>Male</v>
      </c>
      <c r="D371" s="3" t="str">
        <f>Raw_Data!D371</f>
        <v>Standard</v>
      </c>
      <c r="E371" s="3">
        <f>Raw_Data!E371</f>
        <v>1.29</v>
      </c>
      <c r="F371" s="3">
        <f>Raw_Data!F371</f>
        <v>4</v>
      </c>
      <c r="G371" s="3" t="str">
        <f>Raw_Data!G371</f>
        <v>Africa</v>
      </c>
      <c r="H371" s="3" t="str">
        <f>Raw_Data!H371</f>
        <v>TV</v>
      </c>
      <c r="I371" s="3">
        <f>Raw_Data!I371</f>
        <v>13.99</v>
      </c>
      <c r="J371" s="3">
        <f>Raw_Data!J371</f>
        <v>0</v>
      </c>
      <c r="K371" s="3" t="str">
        <f>Raw_Data!K371</f>
        <v>Credit Card</v>
      </c>
      <c r="L371" s="3">
        <f>Raw_Data!L371</f>
        <v>5</v>
      </c>
      <c r="M371" s="3">
        <f>Raw_Data!M371</f>
        <v>0.26</v>
      </c>
      <c r="N371" s="3" t="str">
        <f>Raw_Data!N371</f>
        <v>Action</v>
      </c>
      <c r="O371" s="3" t="str">
        <f t="shared" si="50"/>
        <v>25-34</v>
      </c>
      <c r="P371" s="3" t="str">
        <f t="shared" si="51"/>
        <v>&lt;10h</v>
      </c>
      <c r="Q371" s="3" t="str">
        <f t="shared" si="52"/>
        <v>0-7d</v>
      </c>
      <c r="R371" s="3" t="str">
        <f t="shared" si="53"/>
        <v>Medium</v>
      </c>
      <c r="S371" s="3" t="str">
        <f t="shared" si="54"/>
        <v>Mid</v>
      </c>
      <c r="T371" s="3" t="str">
        <f t="shared" si="55"/>
        <v>Active</v>
      </c>
      <c r="U371" s="4">
        <f>1/(1+EXP(-(Predictive_Model!$B$5+((B371-Predictive_Model!$B$20)/Predictive_Model!$C$20)*Predictive_Model!$D$20+((E371-Predictive_Model!$B$21)/Predictive_Model!$C$21)*Predictive_Model!$D$21+((F371-Predictive_Model!$B$22)/Predictive_Model!$C$22)*Predictive_Model!$D$22+((I371-Predictive_Model!$B$23)/Predictive_Model!$C$23)*Predictive_Model!$D$23+((L371-Predictive_Model!$B$24)/Predictive_Model!$C$24)*Predictive_Model!$D$24+((M371-Predictive_Model!$B$25)/Predictive_Model!$C$25)*Predictive_Model!$D$25+IF(C371="Male",Predictive_Model!$D$31,IF(C371="Other",Predictive_Model!$D$32,0))+IF(D371="Premium",Predictive_Model!$D$34,IF(D371="Standard",Predictive_Model!$D$35,0))+IF(G371="Asia",Predictive_Model!$D$37,IF(G371="Europe",Predictive_Model!$D$38,IF(G371="North America",Predictive_Model!$D$39,IF(G371="Oceania",Predictive_Model!$D$40,IF(G371="South America",Predictive_Model!$D$41,0)))))+IF(H371="Laptop",Predictive_Model!$D$43,IF(H371="Mobile",Predictive_Model!$D$44,IF(H371="TV",Predictive_Model!$D$45,IF(H371="Tablet",Predictive_Model!$D$46,0))))+IF(K371="Crypto",Predictive_Model!$D$48,IF(K371="Debit Card",Predictive_Model!$D$49,IF(K371="Gift Card",Predictive_Model!$D$50,IF(K371="PayPal",Predictive_Model!$D$51,0))))+IF(N371="Comedy",Predictive_Model!$D$53,IF(N371="Documentary",Predictive_Model!$D$54,IF(N371="Drama",Predictive_Model!$D$55,IF(N371="Horror",Predictive_Model!$D$56,IF(N371="Romance",Predictive_Model!$D$57,IF(N371="Sci-Fi",Predictive_Model!$D$58,0)))))))))</f>
        <v>0.41751181971074602</v>
      </c>
      <c r="V371" s="3" t="str">
        <f t="shared" si="56"/>
        <v>Medium</v>
      </c>
      <c r="W371" s="6">
        <f t="shared" si="57"/>
        <v>5.8409903577533369</v>
      </c>
      <c r="X371" s="3" t="str">
        <f t="shared" si="58"/>
        <v>Monitor</v>
      </c>
      <c r="Y371" s="3" t="str">
        <f t="shared" si="59"/>
        <v>OK</v>
      </c>
    </row>
    <row r="372" spans="1:25" x14ac:dyDescent="0.25">
      <c r="A372" s="3" t="str">
        <f>Raw_Data!A372</f>
        <v>3fa39771-d81f-4b62-a45d-d864399ac4be</v>
      </c>
      <c r="B372" s="3">
        <f>Raw_Data!B372</f>
        <v>57</v>
      </c>
      <c r="C372" s="3" t="str">
        <f>Raw_Data!C372</f>
        <v>Male</v>
      </c>
      <c r="D372" s="3" t="str">
        <f>Raw_Data!D372</f>
        <v>Standard</v>
      </c>
      <c r="E372" s="3">
        <f>Raw_Data!E372</f>
        <v>2.31</v>
      </c>
      <c r="F372" s="3">
        <f>Raw_Data!F372</f>
        <v>29</v>
      </c>
      <c r="G372" s="3" t="str">
        <f>Raw_Data!G372</f>
        <v>Europe</v>
      </c>
      <c r="H372" s="3" t="str">
        <f>Raw_Data!H372</f>
        <v>Tablet</v>
      </c>
      <c r="I372" s="3">
        <f>Raw_Data!I372</f>
        <v>13.99</v>
      </c>
      <c r="J372" s="3">
        <f>Raw_Data!J372</f>
        <v>1</v>
      </c>
      <c r="K372" s="3" t="str">
        <f>Raw_Data!K372</f>
        <v>Crypto</v>
      </c>
      <c r="L372" s="3">
        <f>Raw_Data!L372</f>
        <v>1</v>
      </c>
      <c r="M372" s="3">
        <f>Raw_Data!M372</f>
        <v>0.08</v>
      </c>
      <c r="N372" s="3" t="str">
        <f>Raw_Data!N372</f>
        <v>Sci-Fi</v>
      </c>
      <c r="O372" s="3" t="str">
        <f t="shared" si="50"/>
        <v>55-70</v>
      </c>
      <c r="P372" s="3" t="str">
        <f t="shared" si="51"/>
        <v>&lt;10h</v>
      </c>
      <c r="Q372" s="3" t="str">
        <f t="shared" si="52"/>
        <v>22-45d</v>
      </c>
      <c r="R372" s="3" t="str">
        <f t="shared" si="53"/>
        <v>Medium</v>
      </c>
      <c r="S372" s="3" t="str">
        <f t="shared" si="54"/>
        <v>Mid</v>
      </c>
      <c r="T372" s="3" t="str">
        <f t="shared" si="55"/>
        <v>Churned</v>
      </c>
      <c r="U372" s="4">
        <f>1/(1+EXP(-(Predictive_Model!$B$5+((B372-Predictive_Model!$B$20)/Predictive_Model!$C$20)*Predictive_Model!$D$20+((E372-Predictive_Model!$B$21)/Predictive_Model!$C$21)*Predictive_Model!$D$21+((F372-Predictive_Model!$B$22)/Predictive_Model!$C$22)*Predictive_Model!$D$22+((I372-Predictive_Model!$B$23)/Predictive_Model!$C$23)*Predictive_Model!$D$23+((L372-Predictive_Model!$B$24)/Predictive_Model!$C$24)*Predictive_Model!$D$24+((M372-Predictive_Model!$B$25)/Predictive_Model!$C$25)*Predictive_Model!$D$25+IF(C372="Male",Predictive_Model!$D$31,IF(C372="Other",Predictive_Model!$D$32,0))+IF(D372="Premium",Predictive_Model!$D$34,IF(D372="Standard",Predictive_Model!$D$35,0))+IF(G372="Asia",Predictive_Model!$D$37,IF(G372="Europe",Predictive_Model!$D$38,IF(G372="North America",Predictive_Model!$D$39,IF(G372="Oceania",Predictive_Model!$D$40,IF(G372="South America",Predictive_Model!$D$41,0)))))+IF(H372="Laptop",Predictive_Model!$D$43,IF(H372="Mobile",Predictive_Model!$D$44,IF(H372="TV",Predictive_Model!$D$45,IF(H372="Tablet",Predictive_Model!$D$46,0))))+IF(K372="Crypto",Predictive_Model!$D$48,IF(K372="Debit Card",Predictive_Model!$D$49,IF(K372="Gift Card",Predictive_Model!$D$50,IF(K372="PayPal",Predictive_Model!$D$51,0))))+IF(N372="Comedy",Predictive_Model!$D$53,IF(N372="Documentary",Predictive_Model!$D$54,IF(N372="Drama",Predictive_Model!$D$55,IF(N372="Horror",Predictive_Model!$D$56,IF(N372="Romance",Predictive_Model!$D$57,IF(N372="Sci-Fi",Predictive_Model!$D$58,0)))))))))</f>
        <v>0.99959577446246739</v>
      </c>
      <c r="V372" s="3" t="str">
        <f t="shared" si="56"/>
        <v>Critical</v>
      </c>
      <c r="W372" s="6">
        <f t="shared" si="57"/>
        <v>13.99</v>
      </c>
      <c r="X372" s="3" t="str">
        <f t="shared" si="58"/>
        <v>Priority 2</v>
      </c>
      <c r="Y372" s="3" t="str">
        <f t="shared" si="59"/>
        <v>OK</v>
      </c>
    </row>
    <row r="373" spans="1:25" x14ac:dyDescent="0.25">
      <c r="A373" s="3" t="str">
        <f>Raw_Data!A373</f>
        <v>6701c268-e97f-46a1-891b-a5283d199258</v>
      </c>
      <c r="B373" s="3">
        <f>Raw_Data!B373</f>
        <v>54</v>
      </c>
      <c r="C373" s="3" t="str">
        <f>Raw_Data!C373</f>
        <v>Male</v>
      </c>
      <c r="D373" s="3" t="str">
        <f>Raw_Data!D373</f>
        <v>Standard</v>
      </c>
      <c r="E373" s="3">
        <f>Raw_Data!E373</f>
        <v>8.56</v>
      </c>
      <c r="F373" s="3">
        <f>Raw_Data!F373</f>
        <v>33</v>
      </c>
      <c r="G373" s="3" t="str">
        <f>Raw_Data!G373</f>
        <v>South America</v>
      </c>
      <c r="H373" s="3" t="str">
        <f>Raw_Data!H373</f>
        <v>Mobile</v>
      </c>
      <c r="I373" s="3">
        <f>Raw_Data!I373</f>
        <v>13.99</v>
      </c>
      <c r="J373" s="3">
        <f>Raw_Data!J373</f>
        <v>1</v>
      </c>
      <c r="K373" s="3" t="str">
        <f>Raw_Data!K373</f>
        <v>Gift Card</v>
      </c>
      <c r="L373" s="3">
        <f>Raw_Data!L373</f>
        <v>4</v>
      </c>
      <c r="M373" s="3">
        <f>Raw_Data!M373</f>
        <v>0.25</v>
      </c>
      <c r="N373" s="3" t="str">
        <f>Raw_Data!N373</f>
        <v>Drama</v>
      </c>
      <c r="O373" s="3" t="str">
        <f t="shared" si="50"/>
        <v>45-54</v>
      </c>
      <c r="P373" s="3" t="str">
        <f t="shared" si="51"/>
        <v>&lt;10h</v>
      </c>
      <c r="Q373" s="3" t="str">
        <f t="shared" si="52"/>
        <v>22-45d</v>
      </c>
      <c r="R373" s="3" t="str">
        <f t="shared" si="53"/>
        <v>Medium</v>
      </c>
      <c r="S373" s="3" t="str">
        <f t="shared" si="54"/>
        <v>Mid</v>
      </c>
      <c r="T373" s="3" t="str">
        <f t="shared" si="55"/>
        <v>Churned</v>
      </c>
      <c r="U373" s="4">
        <f>1/(1+EXP(-(Predictive_Model!$B$5+((B373-Predictive_Model!$B$20)/Predictive_Model!$C$20)*Predictive_Model!$D$20+((E373-Predictive_Model!$B$21)/Predictive_Model!$C$21)*Predictive_Model!$D$21+((F373-Predictive_Model!$B$22)/Predictive_Model!$C$22)*Predictive_Model!$D$22+((I373-Predictive_Model!$B$23)/Predictive_Model!$C$23)*Predictive_Model!$D$23+((L373-Predictive_Model!$B$24)/Predictive_Model!$C$24)*Predictive_Model!$D$24+((M373-Predictive_Model!$B$25)/Predictive_Model!$C$25)*Predictive_Model!$D$25+IF(C373="Male",Predictive_Model!$D$31,IF(C373="Other",Predictive_Model!$D$32,0))+IF(D373="Premium",Predictive_Model!$D$34,IF(D373="Standard",Predictive_Model!$D$35,0))+IF(G373="Asia",Predictive_Model!$D$37,IF(G373="Europe",Predictive_Model!$D$38,IF(G373="North America",Predictive_Model!$D$39,IF(G373="Oceania",Predictive_Model!$D$40,IF(G373="South America",Predictive_Model!$D$41,0)))))+IF(H373="Laptop",Predictive_Model!$D$43,IF(H373="Mobile",Predictive_Model!$D$44,IF(H373="TV",Predictive_Model!$D$45,IF(H373="Tablet",Predictive_Model!$D$46,0))))+IF(K373="Crypto",Predictive_Model!$D$48,IF(K373="Debit Card",Predictive_Model!$D$49,IF(K373="Gift Card",Predictive_Model!$D$50,IF(K373="PayPal",Predictive_Model!$D$51,0))))+IF(N373="Comedy",Predictive_Model!$D$53,IF(N373="Documentary",Predictive_Model!$D$54,IF(N373="Drama",Predictive_Model!$D$55,IF(N373="Horror",Predictive_Model!$D$56,IF(N373="Romance",Predictive_Model!$D$57,IF(N373="Sci-Fi",Predictive_Model!$D$58,0)))))))))</f>
        <v>0.98736187201403258</v>
      </c>
      <c r="V373" s="3" t="str">
        <f t="shared" si="56"/>
        <v>Critical</v>
      </c>
      <c r="W373" s="6">
        <f t="shared" si="57"/>
        <v>13.99</v>
      </c>
      <c r="X373" s="3" t="str">
        <f t="shared" si="58"/>
        <v>Priority 2</v>
      </c>
      <c r="Y373" s="3" t="str">
        <f t="shared" si="59"/>
        <v>OK</v>
      </c>
    </row>
    <row r="374" spans="1:25" x14ac:dyDescent="0.25">
      <c r="A374" s="3" t="str">
        <f>Raw_Data!A374</f>
        <v>e5b3a35a-183b-4048-9eea-11b59ae5ce5f</v>
      </c>
      <c r="B374" s="3">
        <f>Raw_Data!B374</f>
        <v>18</v>
      </c>
      <c r="C374" s="3" t="str">
        <f>Raw_Data!C374</f>
        <v>Male</v>
      </c>
      <c r="D374" s="3" t="str">
        <f>Raw_Data!D374</f>
        <v>Standard</v>
      </c>
      <c r="E374" s="3">
        <f>Raw_Data!E374</f>
        <v>18.75</v>
      </c>
      <c r="F374" s="3">
        <f>Raw_Data!F374</f>
        <v>24</v>
      </c>
      <c r="G374" s="3" t="str">
        <f>Raw_Data!G374</f>
        <v>South America</v>
      </c>
      <c r="H374" s="3" t="str">
        <f>Raw_Data!H374</f>
        <v>Mobile</v>
      </c>
      <c r="I374" s="3">
        <f>Raw_Data!I374</f>
        <v>13.99</v>
      </c>
      <c r="J374" s="3">
        <f>Raw_Data!J374</f>
        <v>0</v>
      </c>
      <c r="K374" s="3" t="str">
        <f>Raw_Data!K374</f>
        <v>PayPal</v>
      </c>
      <c r="L374" s="3">
        <f>Raw_Data!L374</f>
        <v>5</v>
      </c>
      <c r="M374" s="3">
        <f>Raw_Data!M374</f>
        <v>0.75</v>
      </c>
      <c r="N374" s="3" t="str">
        <f>Raw_Data!N374</f>
        <v>Sci-Fi</v>
      </c>
      <c r="O374" s="3" t="str">
        <f t="shared" si="50"/>
        <v>18-24</v>
      </c>
      <c r="P374" s="3" t="str">
        <f t="shared" si="51"/>
        <v>10-24h</v>
      </c>
      <c r="Q374" s="3" t="str">
        <f t="shared" si="52"/>
        <v>22-45d</v>
      </c>
      <c r="R374" s="3" t="str">
        <f t="shared" si="53"/>
        <v>Medium</v>
      </c>
      <c r="S374" s="3" t="str">
        <f t="shared" si="54"/>
        <v>Mid</v>
      </c>
      <c r="T374" s="3" t="str">
        <f t="shared" si="55"/>
        <v>Active</v>
      </c>
      <c r="U374" s="4">
        <f>1/(1+EXP(-(Predictive_Model!$B$5+((B374-Predictive_Model!$B$20)/Predictive_Model!$C$20)*Predictive_Model!$D$20+((E374-Predictive_Model!$B$21)/Predictive_Model!$C$21)*Predictive_Model!$D$21+((F374-Predictive_Model!$B$22)/Predictive_Model!$C$22)*Predictive_Model!$D$22+((I374-Predictive_Model!$B$23)/Predictive_Model!$C$23)*Predictive_Model!$D$23+((L374-Predictive_Model!$B$24)/Predictive_Model!$C$24)*Predictive_Model!$D$24+((M374-Predictive_Model!$B$25)/Predictive_Model!$C$25)*Predictive_Model!$D$25+IF(C374="Male",Predictive_Model!$D$31,IF(C374="Other",Predictive_Model!$D$32,0))+IF(D374="Premium",Predictive_Model!$D$34,IF(D374="Standard",Predictive_Model!$D$35,0))+IF(G374="Asia",Predictive_Model!$D$37,IF(G374="Europe",Predictive_Model!$D$38,IF(G374="North America",Predictive_Model!$D$39,IF(G374="Oceania",Predictive_Model!$D$40,IF(G374="South America",Predictive_Model!$D$41,0)))))+IF(H374="Laptop",Predictive_Model!$D$43,IF(H374="Mobile",Predictive_Model!$D$44,IF(H374="TV",Predictive_Model!$D$45,IF(H374="Tablet",Predictive_Model!$D$46,0))))+IF(K374="Crypto",Predictive_Model!$D$48,IF(K374="Debit Card",Predictive_Model!$D$49,IF(K374="Gift Card",Predictive_Model!$D$50,IF(K374="PayPal",Predictive_Model!$D$51,0))))+IF(N374="Comedy",Predictive_Model!$D$53,IF(N374="Documentary",Predictive_Model!$D$54,IF(N374="Drama",Predictive_Model!$D$55,IF(N374="Horror",Predictive_Model!$D$56,IF(N374="Romance",Predictive_Model!$D$57,IF(N374="Sci-Fi",Predictive_Model!$D$58,0)))))))))</f>
        <v>0.10186339610663474</v>
      </c>
      <c r="V374" s="3" t="str">
        <f t="shared" si="56"/>
        <v>Low</v>
      </c>
      <c r="W374" s="6">
        <f t="shared" si="57"/>
        <v>1.42506891153182</v>
      </c>
      <c r="X374" s="3" t="str">
        <f t="shared" si="58"/>
        <v>Monitor</v>
      </c>
      <c r="Y374" s="3" t="str">
        <f t="shared" si="59"/>
        <v>OK</v>
      </c>
    </row>
    <row r="375" spans="1:25" x14ac:dyDescent="0.25">
      <c r="A375" s="3" t="str">
        <f>Raw_Data!A375</f>
        <v>95e16d3f-1437-48a6-878c-5684ef5f409a</v>
      </c>
      <c r="B375" s="3">
        <f>Raw_Data!B375</f>
        <v>46</v>
      </c>
      <c r="C375" s="3" t="str">
        <f>Raw_Data!C375</f>
        <v>Female</v>
      </c>
      <c r="D375" s="3" t="str">
        <f>Raw_Data!D375</f>
        <v>Standard</v>
      </c>
      <c r="E375" s="3">
        <f>Raw_Data!E375</f>
        <v>0.71</v>
      </c>
      <c r="F375" s="3">
        <f>Raw_Data!F375</f>
        <v>26</v>
      </c>
      <c r="G375" s="3" t="str">
        <f>Raw_Data!G375</f>
        <v>North America</v>
      </c>
      <c r="H375" s="3" t="str">
        <f>Raw_Data!H375</f>
        <v>Tablet</v>
      </c>
      <c r="I375" s="3">
        <f>Raw_Data!I375</f>
        <v>13.99</v>
      </c>
      <c r="J375" s="3">
        <f>Raw_Data!J375</f>
        <v>1</v>
      </c>
      <c r="K375" s="3" t="str">
        <f>Raw_Data!K375</f>
        <v>Crypto</v>
      </c>
      <c r="L375" s="3">
        <f>Raw_Data!L375</f>
        <v>5</v>
      </c>
      <c r="M375" s="3">
        <f>Raw_Data!M375</f>
        <v>0.03</v>
      </c>
      <c r="N375" s="3" t="str">
        <f>Raw_Data!N375</f>
        <v>Action</v>
      </c>
      <c r="O375" s="3" t="str">
        <f t="shared" si="50"/>
        <v>45-54</v>
      </c>
      <c r="P375" s="3" t="str">
        <f t="shared" si="51"/>
        <v>&lt;10h</v>
      </c>
      <c r="Q375" s="3" t="str">
        <f t="shared" si="52"/>
        <v>22-45d</v>
      </c>
      <c r="R375" s="3" t="str">
        <f t="shared" si="53"/>
        <v>Medium</v>
      </c>
      <c r="S375" s="3" t="str">
        <f t="shared" si="54"/>
        <v>Mid</v>
      </c>
      <c r="T375" s="3" t="str">
        <f t="shared" si="55"/>
        <v>Churned</v>
      </c>
      <c r="U375" s="4">
        <f>1/(1+EXP(-(Predictive_Model!$B$5+((B375-Predictive_Model!$B$20)/Predictive_Model!$C$20)*Predictive_Model!$D$20+((E375-Predictive_Model!$B$21)/Predictive_Model!$C$21)*Predictive_Model!$D$21+((F375-Predictive_Model!$B$22)/Predictive_Model!$C$22)*Predictive_Model!$D$22+((I375-Predictive_Model!$B$23)/Predictive_Model!$C$23)*Predictive_Model!$D$23+((L375-Predictive_Model!$B$24)/Predictive_Model!$C$24)*Predictive_Model!$D$24+((M375-Predictive_Model!$B$25)/Predictive_Model!$C$25)*Predictive_Model!$D$25+IF(C375="Male",Predictive_Model!$D$31,IF(C375="Other",Predictive_Model!$D$32,0))+IF(D375="Premium",Predictive_Model!$D$34,IF(D375="Standard",Predictive_Model!$D$35,0))+IF(G375="Asia",Predictive_Model!$D$37,IF(G375="Europe",Predictive_Model!$D$38,IF(G375="North America",Predictive_Model!$D$39,IF(G375="Oceania",Predictive_Model!$D$40,IF(G375="South America",Predictive_Model!$D$41,0)))))+IF(H375="Laptop",Predictive_Model!$D$43,IF(H375="Mobile",Predictive_Model!$D$44,IF(H375="TV",Predictive_Model!$D$45,IF(H375="Tablet",Predictive_Model!$D$46,0))))+IF(K375="Crypto",Predictive_Model!$D$48,IF(K375="Debit Card",Predictive_Model!$D$49,IF(K375="Gift Card",Predictive_Model!$D$50,IF(K375="PayPal",Predictive_Model!$D$51,0))))+IF(N375="Comedy",Predictive_Model!$D$53,IF(N375="Documentary",Predictive_Model!$D$54,IF(N375="Drama",Predictive_Model!$D$55,IF(N375="Horror",Predictive_Model!$D$56,IF(N375="Romance",Predictive_Model!$D$57,IF(N375="Sci-Fi",Predictive_Model!$D$58,0)))))))))</f>
        <v>0.99387759869001369</v>
      </c>
      <c r="V375" s="3" t="str">
        <f t="shared" si="56"/>
        <v>Critical</v>
      </c>
      <c r="W375" s="6">
        <f t="shared" si="57"/>
        <v>13.99</v>
      </c>
      <c r="X375" s="3" t="str">
        <f t="shared" si="58"/>
        <v>Priority 2</v>
      </c>
      <c r="Y375" s="3" t="str">
        <f t="shared" si="59"/>
        <v>OK</v>
      </c>
    </row>
    <row r="376" spans="1:25" x14ac:dyDescent="0.25">
      <c r="A376" s="3" t="str">
        <f>Raw_Data!A376</f>
        <v>d482d990-31c6-4a80-a9f3-f4bc26d671cf</v>
      </c>
      <c r="B376" s="3">
        <f>Raw_Data!B376</f>
        <v>38</v>
      </c>
      <c r="C376" s="3" t="str">
        <f>Raw_Data!C376</f>
        <v>Male</v>
      </c>
      <c r="D376" s="3" t="str">
        <f>Raw_Data!D376</f>
        <v>Standard</v>
      </c>
      <c r="E376" s="3">
        <f>Raw_Data!E376</f>
        <v>18.899999999999999</v>
      </c>
      <c r="F376" s="3">
        <f>Raw_Data!F376</f>
        <v>54</v>
      </c>
      <c r="G376" s="3" t="str">
        <f>Raw_Data!G376</f>
        <v>Africa</v>
      </c>
      <c r="H376" s="3" t="str">
        <f>Raw_Data!H376</f>
        <v>Tablet</v>
      </c>
      <c r="I376" s="3">
        <f>Raw_Data!I376</f>
        <v>13.99</v>
      </c>
      <c r="J376" s="3">
        <f>Raw_Data!J376</f>
        <v>1</v>
      </c>
      <c r="K376" s="3" t="str">
        <f>Raw_Data!K376</f>
        <v>Gift Card</v>
      </c>
      <c r="L376" s="3">
        <f>Raw_Data!L376</f>
        <v>4</v>
      </c>
      <c r="M376" s="3">
        <f>Raw_Data!M376</f>
        <v>0.34</v>
      </c>
      <c r="N376" s="3" t="str">
        <f>Raw_Data!N376</f>
        <v>Horror</v>
      </c>
      <c r="O376" s="3" t="str">
        <f t="shared" si="50"/>
        <v>35-44</v>
      </c>
      <c r="P376" s="3" t="str">
        <f t="shared" si="51"/>
        <v>10-24h</v>
      </c>
      <c r="Q376" s="3" t="str">
        <f t="shared" si="52"/>
        <v>46-60d</v>
      </c>
      <c r="R376" s="3" t="str">
        <f t="shared" si="53"/>
        <v>Medium</v>
      </c>
      <c r="S376" s="3" t="str">
        <f t="shared" si="54"/>
        <v>Mid</v>
      </c>
      <c r="T376" s="3" t="str">
        <f t="shared" si="55"/>
        <v>Churned</v>
      </c>
      <c r="U376" s="4">
        <f>1/(1+EXP(-(Predictive_Model!$B$5+((B376-Predictive_Model!$B$20)/Predictive_Model!$C$20)*Predictive_Model!$D$20+((E376-Predictive_Model!$B$21)/Predictive_Model!$C$21)*Predictive_Model!$D$21+((F376-Predictive_Model!$B$22)/Predictive_Model!$C$22)*Predictive_Model!$D$22+((I376-Predictive_Model!$B$23)/Predictive_Model!$C$23)*Predictive_Model!$D$23+((L376-Predictive_Model!$B$24)/Predictive_Model!$C$24)*Predictive_Model!$D$24+((M376-Predictive_Model!$B$25)/Predictive_Model!$C$25)*Predictive_Model!$D$25+IF(C376="Male",Predictive_Model!$D$31,IF(C376="Other",Predictive_Model!$D$32,0))+IF(D376="Premium",Predictive_Model!$D$34,IF(D376="Standard",Predictive_Model!$D$35,0))+IF(G376="Asia",Predictive_Model!$D$37,IF(G376="Europe",Predictive_Model!$D$38,IF(G376="North America",Predictive_Model!$D$39,IF(G376="Oceania",Predictive_Model!$D$40,IF(G376="South America",Predictive_Model!$D$41,0)))))+IF(H376="Laptop",Predictive_Model!$D$43,IF(H376="Mobile",Predictive_Model!$D$44,IF(H376="TV",Predictive_Model!$D$45,IF(H376="Tablet",Predictive_Model!$D$46,0))))+IF(K376="Crypto",Predictive_Model!$D$48,IF(K376="Debit Card",Predictive_Model!$D$49,IF(K376="Gift Card",Predictive_Model!$D$50,IF(K376="PayPal",Predictive_Model!$D$51,0))))+IF(N376="Comedy",Predictive_Model!$D$53,IF(N376="Documentary",Predictive_Model!$D$54,IF(N376="Drama",Predictive_Model!$D$55,IF(N376="Horror",Predictive_Model!$D$56,IF(N376="Romance",Predictive_Model!$D$57,IF(N376="Sci-Fi",Predictive_Model!$D$58,0)))))))))</f>
        <v>0.96978163459342159</v>
      </c>
      <c r="V376" s="3" t="str">
        <f t="shared" si="56"/>
        <v>Critical</v>
      </c>
      <c r="W376" s="6">
        <f t="shared" si="57"/>
        <v>13.99</v>
      </c>
      <c r="X376" s="3" t="str">
        <f t="shared" si="58"/>
        <v>Priority 2</v>
      </c>
      <c r="Y376" s="3" t="str">
        <f t="shared" si="59"/>
        <v>OK</v>
      </c>
    </row>
    <row r="377" spans="1:25" x14ac:dyDescent="0.25">
      <c r="A377" s="3" t="str">
        <f>Raw_Data!A377</f>
        <v>ad31433b-096b-43e2-b67b-28aac9340c0c</v>
      </c>
      <c r="B377" s="3">
        <f>Raw_Data!B377</f>
        <v>48</v>
      </c>
      <c r="C377" s="3" t="str">
        <f>Raw_Data!C377</f>
        <v>Male</v>
      </c>
      <c r="D377" s="3" t="str">
        <f>Raw_Data!D377</f>
        <v>Basic</v>
      </c>
      <c r="E377" s="3">
        <f>Raw_Data!E377</f>
        <v>6.52</v>
      </c>
      <c r="F377" s="3">
        <f>Raw_Data!F377</f>
        <v>34</v>
      </c>
      <c r="G377" s="3" t="str">
        <f>Raw_Data!G377</f>
        <v>North America</v>
      </c>
      <c r="H377" s="3" t="str">
        <f>Raw_Data!H377</f>
        <v>Tablet</v>
      </c>
      <c r="I377" s="3">
        <f>Raw_Data!I377</f>
        <v>8.99</v>
      </c>
      <c r="J377" s="3">
        <f>Raw_Data!J377</f>
        <v>1</v>
      </c>
      <c r="K377" s="3" t="str">
        <f>Raw_Data!K377</f>
        <v>PayPal</v>
      </c>
      <c r="L377" s="3">
        <f>Raw_Data!L377</f>
        <v>4</v>
      </c>
      <c r="M377" s="3">
        <f>Raw_Data!M377</f>
        <v>0.19</v>
      </c>
      <c r="N377" s="3" t="str">
        <f>Raw_Data!N377</f>
        <v>Comedy</v>
      </c>
      <c r="O377" s="3" t="str">
        <f t="shared" si="50"/>
        <v>45-54</v>
      </c>
      <c r="P377" s="3" t="str">
        <f t="shared" si="51"/>
        <v>&lt;10h</v>
      </c>
      <c r="Q377" s="3" t="str">
        <f t="shared" si="52"/>
        <v>22-45d</v>
      </c>
      <c r="R377" s="3" t="str">
        <f t="shared" si="53"/>
        <v>Medium</v>
      </c>
      <c r="S377" s="3" t="str">
        <f t="shared" si="54"/>
        <v>Low</v>
      </c>
      <c r="T377" s="3" t="str">
        <f t="shared" si="55"/>
        <v>Churned</v>
      </c>
      <c r="U377" s="4">
        <f>1/(1+EXP(-(Predictive_Model!$B$5+((B377-Predictive_Model!$B$20)/Predictive_Model!$C$20)*Predictive_Model!$D$20+((E377-Predictive_Model!$B$21)/Predictive_Model!$C$21)*Predictive_Model!$D$21+((F377-Predictive_Model!$B$22)/Predictive_Model!$C$22)*Predictive_Model!$D$22+((I377-Predictive_Model!$B$23)/Predictive_Model!$C$23)*Predictive_Model!$D$23+((L377-Predictive_Model!$B$24)/Predictive_Model!$C$24)*Predictive_Model!$D$24+((M377-Predictive_Model!$B$25)/Predictive_Model!$C$25)*Predictive_Model!$D$25+IF(C377="Male",Predictive_Model!$D$31,IF(C377="Other",Predictive_Model!$D$32,0))+IF(D377="Premium",Predictive_Model!$D$34,IF(D377="Standard",Predictive_Model!$D$35,0))+IF(G377="Asia",Predictive_Model!$D$37,IF(G377="Europe",Predictive_Model!$D$38,IF(G377="North America",Predictive_Model!$D$39,IF(G377="Oceania",Predictive_Model!$D$40,IF(G377="South America",Predictive_Model!$D$41,0)))))+IF(H377="Laptop",Predictive_Model!$D$43,IF(H377="Mobile",Predictive_Model!$D$44,IF(H377="TV",Predictive_Model!$D$45,IF(H377="Tablet",Predictive_Model!$D$46,0))))+IF(K377="Crypto",Predictive_Model!$D$48,IF(K377="Debit Card",Predictive_Model!$D$49,IF(K377="Gift Card",Predictive_Model!$D$50,IF(K377="PayPal",Predictive_Model!$D$51,0))))+IF(N377="Comedy",Predictive_Model!$D$53,IF(N377="Documentary",Predictive_Model!$D$54,IF(N377="Drama",Predictive_Model!$D$55,IF(N377="Horror",Predictive_Model!$D$56,IF(N377="Romance",Predictive_Model!$D$57,IF(N377="Sci-Fi",Predictive_Model!$D$58,0)))))))))</f>
        <v>0.9966903385764867</v>
      </c>
      <c r="V377" s="3" t="str">
        <f t="shared" si="56"/>
        <v>Critical</v>
      </c>
      <c r="W377" s="6">
        <f t="shared" si="57"/>
        <v>8.99</v>
      </c>
      <c r="X377" s="3" t="str">
        <f t="shared" si="58"/>
        <v>Priority 2</v>
      </c>
      <c r="Y377" s="3" t="str">
        <f t="shared" si="59"/>
        <v>OK</v>
      </c>
    </row>
    <row r="378" spans="1:25" x14ac:dyDescent="0.25">
      <c r="A378" s="3" t="str">
        <f>Raw_Data!A378</f>
        <v>6a16e21f-e800-42a9-9c0c-3ef09efe57d4</v>
      </c>
      <c r="B378" s="3">
        <f>Raw_Data!B378</f>
        <v>25</v>
      </c>
      <c r="C378" s="3" t="str">
        <f>Raw_Data!C378</f>
        <v>Male</v>
      </c>
      <c r="D378" s="3" t="str">
        <f>Raw_Data!D378</f>
        <v>Premium</v>
      </c>
      <c r="E378" s="3">
        <f>Raw_Data!E378</f>
        <v>23.81</v>
      </c>
      <c r="F378" s="3">
        <f>Raw_Data!F378</f>
        <v>59</v>
      </c>
      <c r="G378" s="3" t="str">
        <f>Raw_Data!G378</f>
        <v>South America</v>
      </c>
      <c r="H378" s="3" t="str">
        <f>Raw_Data!H378</f>
        <v>Laptop</v>
      </c>
      <c r="I378" s="3">
        <f>Raw_Data!I378</f>
        <v>17.989999999999998</v>
      </c>
      <c r="J378" s="3">
        <f>Raw_Data!J378</f>
        <v>0</v>
      </c>
      <c r="K378" s="3" t="str">
        <f>Raw_Data!K378</f>
        <v>Debit Card</v>
      </c>
      <c r="L378" s="3">
        <f>Raw_Data!L378</f>
        <v>3</v>
      </c>
      <c r="M378" s="3">
        <f>Raw_Data!M378</f>
        <v>0.4</v>
      </c>
      <c r="N378" s="3" t="str">
        <f>Raw_Data!N378</f>
        <v>Comedy</v>
      </c>
      <c r="O378" s="3" t="str">
        <f t="shared" si="50"/>
        <v>25-34</v>
      </c>
      <c r="P378" s="3" t="str">
        <f t="shared" si="51"/>
        <v>10-24h</v>
      </c>
      <c r="Q378" s="3" t="str">
        <f t="shared" si="52"/>
        <v>46-60d</v>
      </c>
      <c r="R378" s="3" t="str">
        <f t="shared" si="53"/>
        <v>Medium</v>
      </c>
      <c r="S378" s="3" t="str">
        <f t="shared" si="54"/>
        <v>High</v>
      </c>
      <c r="T378" s="3" t="str">
        <f t="shared" si="55"/>
        <v>Active</v>
      </c>
      <c r="U378" s="4">
        <f>1/(1+EXP(-(Predictive_Model!$B$5+((B378-Predictive_Model!$B$20)/Predictive_Model!$C$20)*Predictive_Model!$D$20+((E378-Predictive_Model!$B$21)/Predictive_Model!$C$21)*Predictive_Model!$D$21+((F378-Predictive_Model!$B$22)/Predictive_Model!$C$22)*Predictive_Model!$D$22+((I378-Predictive_Model!$B$23)/Predictive_Model!$C$23)*Predictive_Model!$D$23+((L378-Predictive_Model!$B$24)/Predictive_Model!$C$24)*Predictive_Model!$D$24+((M378-Predictive_Model!$B$25)/Predictive_Model!$C$25)*Predictive_Model!$D$25+IF(C378="Male",Predictive_Model!$D$31,IF(C378="Other",Predictive_Model!$D$32,0))+IF(D378="Premium",Predictive_Model!$D$34,IF(D378="Standard",Predictive_Model!$D$35,0))+IF(G378="Asia",Predictive_Model!$D$37,IF(G378="Europe",Predictive_Model!$D$38,IF(G378="North America",Predictive_Model!$D$39,IF(G378="Oceania",Predictive_Model!$D$40,IF(G378="South America",Predictive_Model!$D$41,0)))))+IF(H378="Laptop",Predictive_Model!$D$43,IF(H378="Mobile",Predictive_Model!$D$44,IF(H378="TV",Predictive_Model!$D$45,IF(H378="Tablet",Predictive_Model!$D$46,0))))+IF(K378="Crypto",Predictive_Model!$D$48,IF(K378="Debit Card",Predictive_Model!$D$49,IF(K378="Gift Card",Predictive_Model!$D$50,IF(K378="PayPal",Predictive_Model!$D$51,0))))+IF(N378="Comedy",Predictive_Model!$D$53,IF(N378="Documentary",Predictive_Model!$D$54,IF(N378="Drama",Predictive_Model!$D$55,IF(N378="Horror",Predictive_Model!$D$56,IF(N378="Romance",Predictive_Model!$D$57,IF(N378="Sci-Fi",Predictive_Model!$D$58,0)))))))))</f>
        <v>0.35888894145604772</v>
      </c>
      <c r="V378" s="3" t="str">
        <f t="shared" si="56"/>
        <v>Medium</v>
      </c>
      <c r="W378" s="6">
        <f t="shared" si="57"/>
        <v>6.4564120567942975</v>
      </c>
      <c r="X378" s="3" t="str">
        <f t="shared" si="58"/>
        <v>Monitor</v>
      </c>
      <c r="Y378" s="3" t="str">
        <f t="shared" si="59"/>
        <v>OK</v>
      </c>
    </row>
    <row r="379" spans="1:25" x14ac:dyDescent="0.25">
      <c r="A379" s="3" t="str">
        <f>Raw_Data!A379</f>
        <v>5f976666-0c51-493a-9924-14a17c615b89</v>
      </c>
      <c r="B379" s="3">
        <f>Raw_Data!B379</f>
        <v>31</v>
      </c>
      <c r="C379" s="3" t="str">
        <f>Raw_Data!C379</f>
        <v>Other</v>
      </c>
      <c r="D379" s="3" t="str">
        <f>Raw_Data!D379</f>
        <v>Premium</v>
      </c>
      <c r="E379" s="3">
        <f>Raw_Data!E379</f>
        <v>2.4700000000000002</v>
      </c>
      <c r="F379" s="3">
        <f>Raw_Data!F379</f>
        <v>33</v>
      </c>
      <c r="G379" s="3" t="str">
        <f>Raw_Data!G379</f>
        <v>North America</v>
      </c>
      <c r="H379" s="3" t="str">
        <f>Raw_Data!H379</f>
        <v>Mobile</v>
      </c>
      <c r="I379" s="3">
        <f>Raw_Data!I379</f>
        <v>17.989999999999998</v>
      </c>
      <c r="J379" s="3">
        <f>Raw_Data!J379</f>
        <v>1</v>
      </c>
      <c r="K379" s="3" t="str">
        <f>Raw_Data!K379</f>
        <v>PayPal</v>
      </c>
      <c r="L379" s="3">
        <f>Raw_Data!L379</f>
        <v>2</v>
      </c>
      <c r="M379" s="3">
        <f>Raw_Data!M379</f>
        <v>7.0000000000000007E-2</v>
      </c>
      <c r="N379" s="3" t="str">
        <f>Raw_Data!N379</f>
        <v>Sci-Fi</v>
      </c>
      <c r="O379" s="3" t="str">
        <f t="shared" si="50"/>
        <v>25-34</v>
      </c>
      <c r="P379" s="3" t="str">
        <f t="shared" si="51"/>
        <v>&lt;10h</v>
      </c>
      <c r="Q379" s="3" t="str">
        <f t="shared" si="52"/>
        <v>22-45d</v>
      </c>
      <c r="R379" s="3" t="str">
        <f t="shared" si="53"/>
        <v>Medium</v>
      </c>
      <c r="S379" s="3" t="str">
        <f t="shared" si="54"/>
        <v>High</v>
      </c>
      <c r="T379" s="3" t="str">
        <f t="shared" si="55"/>
        <v>Churned</v>
      </c>
      <c r="U379" s="4">
        <f>1/(1+EXP(-(Predictive_Model!$B$5+((B379-Predictive_Model!$B$20)/Predictive_Model!$C$20)*Predictive_Model!$D$20+((E379-Predictive_Model!$B$21)/Predictive_Model!$C$21)*Predictive_Model!$D$21+((F379-Predictive_Model!$B$22)/Predictive_Model!$C$22)*Predictive_Model!$D$22+((I379-Predictive_Model!$B$23)/Predictive_Model!$C$23)*Predictive_Model!$D$23+((L379-Predictive_Model!$B$24)/Predictive_Model!$C$24)*Predictive_Model!$D$24+((M379-Predictive_Model!$B$25)/Predictive_Model!$C$25)*Predictive_Model!$D$25+IF(C379="Male",Predictive_Model!$D$31,IF(C379="Other",Predictive_Model!$D$32,0))+IF(D379="Premium",Predictive_Model!$D$34,IF(D379="Standard",Predictive_Model!$D$35,0))+IF(G379="Asia",Predictive_Model!$D$37,IF(G379="Europe",Predictive_Model!$D$38,IF(G379="North America",Predictive_Model!$D$39,IF(G379="Oceania",Predictive_Model!$D$40,IF(G379="South America",Predictive_Model!$D$41,0)))))+IF(H379="Laptop",Predictive_Model!$D$43,IF(H379="Mobile",Predictive_Model!$D$44,IF(H379="TV",Predictive_Model!$D$45,IF(H379="Tablet",Predictive_Model!$D$46,0))))+IF(K379="Crypto",Predictive_Model!$D$48,IF(K379="Debit Card",Predictive_Model!$D$49,IF(K379="Gift Card",Predictive_Model!$D$50,IF(K379="PayPal",Predictive_Model!$D$51,0))))+IF(N379="Comedy",Predictive_Model!$D$53,IF(N379="Documentary",Predictive_Model!$D$54,IF(N379="Drama",Predictive_Model!$D$55,IF(N379="Horror",Predictive_Model!$D$56,IF(N379="Romance",Predictive_Model!$D$57,IF(N379="Sci-Fi",Predictive_Model!$D$58,0)))))))))</f>
        <v>0.99722687612141914</v>
      </c>
      <c r="V379" s="3" t="str">
        <f t="shared" si="56"/>
        <v>Critical</v>
      </c>
      <c r="W379" s="6">
        <f t="shared" si="57"/>
        <v>17.989999999999998</v>
      </c>
      <c r="X379" s="3" t="str">
        <f t="shared" si="58"/>
        <v>Priority 1</v>
      </c>
      <c r="Y379" s="3" t="str">
        <f t="shared" si="59"/>
        <v>OK</v>
      </c>
    </row>
    <row r="380" spans="1:25" x14ac:dyDescent="0.25">
      <c r="A380" s="3" t="str">
        <f>Raw_Data!A380</f>
        <v>c71d03ad-0974-4365-9d07-44c31a3dd2ca</v>
      </c>
      <c r="B380" s="3">
        <f>Raw_Data!B380</f>
        <v>37</v>
      </c>
      <c r="C380" s="3" t="str">
        <f>Raw_Data!C380</f>
        <v>Female</v>
      </c>
      <c r="D380" s="3" t="str">
        <f>Raw_Data!D380</f>
        <v>Basic</v>
      </c>
      <c r="E380" s="3">
        <f>Raw_Data!E380</f>
        <v>7.59</v>
      </c>
      <c r="F380" s="3">
        <f>Raw_Data!F380</f>
        <v>5</v>
      </c>
      <c r="G380" s="3" t="str">
        <f>Raw_Data!G380</f>
        <v>Europe</v>
      </c>
      <c r="H380" s="3" t="str">
        <f>Raw_Data!H380</f>
        <v>Desktop</v>
      </c>
      <c r="I380" s="3">
        <f>Raw_Data!I380</f>
        <v>8.99</v>
      </c>
      <c r="J380" s="3">
        <f>Raw_Data!J380</f>
        <v>0</v>
      </c>
      <c r="K380" s="3" t="str">
        <f>Raw_Data!K380</f>
        <v>Crypto</v>
      </c>
      <c r="L380" s="3">
        <f>Raw_Data!L380</f>
        <v>2</v>
      </c>
      <c r="M380" s="3">
        <f>Raw_Data!M380</f>
        <v>1.26</v>
      </c>
      <c r="N380" s="3" t="str">
        <f>Raw_Data!N380</f>
        <v>Drama</v>
      </c>
      <c r="O380" s="3" t="str">
        <f t="shared" si="50"/>
        <v>35-44</v>
      </c>
      <c r="P380" s="3" t="str">
        <f t="shared" si="51"/>
        <v>&lt;10h</v>
      </c>
      <c r="Q380" s="3" t="str">
        <f t="shared" si="52"/>
        <v>0-7d</v>
      </c>
      <c r="R380" s="3" t="str">
        <f t="shared" si="53"/>
        <v>Medium</v>
      </c>
      <c r="S380" s="3" t="str">
        <f t="shared" si="54"/>
        <v>Low</v>
      </c>
      <c r="T380" s="3" t="str">
        <f t="shared" si="55"/>
        <v>Active</v>
      </c>
      <c r="U380" s="4">
        <f>1/(1+EXP(-(Predictive_Model!$B$5+((B380-Predictive_Model!$B$20)/Predictive_Model!$C$20)*Predictive_Model!$D$20+((E380-Predictive_Model!$B$21)/Predictive_Model!$C$21)*Predictive_Model!$D$21+((F380-Predictive_Model!$B$22)/Predictive_Model!$C$22)*Predictive_Model!$D$22+((I380-Predictive_Model!$B$23)/Predictive_Model!$C$23)*Predictive_Model!$D$23+((L380-Predictive_Model!$B$24)/Predictive_Model!$C$24)*Predictive_Model!$D$24+((M380-Predictive_Model!$B$25)/Predictive_Model!$C$25)*Predictive_Model!$D$25+IF(C380="Male",Predictive_Model!$D$31,IF(C380="Other",Predictive_Model!$D$32,0))+IF(D380="Premium",Predictive_Model!$D$34,IF(D380="Standard",Predictive_Model!$D$35,0))+IF(G380="Asia",Predictive_Model!$D$37,IF(G380="Europe",Predictive_Model!$D$38,IF(G380="North America",Predictive_Model!$D$39,IF(G380="Oceania",Predictive_Model!$D$40,IF(G380="South America",Predictive_Model!$D$41,0)))))+IF(H380="Laptop",Predictive_Model!$D$43,IF(H380="Mobile",Predictive_Model!$D$44,IF(H380="TV",Predictive_Model!$D$45,IF(H380="Tablet",Predictive_Model!$D$46,0))))+IF(K380="Crypto",Predictive_Model!$D$48,IF(K380="Debit Card",Predictive_Model!$D$49,IF(K380="Gift Card",Predictive_Model!$D$50,IF(K380="PayPal",Predictive_Model!$D$51,0))))+IF(N380="Comedy",Predictive_Model!$D$53,IF(N380="Documentary",Predictive_Model!$D$54,IF(N380="Drama",Predictive_Model!$D$55,IF(N380="Horror",Predictive_Model!$D$56,IF(N380="Romance",Predictive_Model!$D$57,IF(N380="Sci-Fi",Predictive_Model!$D$58,0)))))))))</f>
        <v>0.50102225004637269</v>
      </c>
      <c r="V380" s="3" t="str">
        <f t="shared" si="56"/>
        <v>High</v>
      </c>
      <c r="W380" s="6">
        <f t="shared" si="57"/>
        <v>4.5041900279168905</v>
      </c>
      <c r="X380" s="3" t="str">
        <f t="shared" si="58"/>
        <v>Monitor</v>
      </c>
      <c r="Y380" s="3" t="str">
        <f t="shared" si="59"/>
        <v>OK</v>
      </c>
    </row>
    <row r="381" spans="1:25" x14ac:dyDescent="0.25">
      <c r="A381" s="3" t="str">
        <f>Raw_Data!A381</f>
        <v>b8ca4f83-91e4-4913-bb2a-7af18b9df8a5</v>
      </c>
      <c r="B381" s="3">
        <f>Raw_Data!B381</f>
        <v>57</v>
      </c>
      <c r="C381" s="3" t="str">
        <f>Raw_Data!C381</f>
        <v>Other</v>
      </c>
      <c r="D381" s="3" t="str">
        <f>Raw_Data!D381</f>
        <v>Basic</v>
      </c>
      <c r="E381" s="3">
        <f>Raw_Data!E381</f>
        <v>9.8800000000000008</v>
      </c>
      <c r="F381" s="3">
        <f>Raw_Data!F381</f>
        <v>44</v>
      </c>
      <c r="G381" s="3" t="str">
        <f>Raw_Data!G381</f>
        <v>Europe</v>
      </c>
      <c r="H381" s="3" t="str">
        <f>Raw_Data!H381</f>
        <v>Mobile</v>
      </c>
      <c r="I381" s="3">
        <f>Raw_Data!I381</f>
        <v>8.99</v>
      </c>
      <c r="J381" s="3">
        <f>Raw_Data!J381</f>
        <v>1</v>
      </c>
      <c r="K381" s="3" t="str">
        <f>Raw_Data!K381</f>
        <v>Debit Card</v>
      </c>
      <c r="L381" s="3">
        <f>Raw_Data!L381</f>
        <v>3</v>
      </c>
      <c r="M381" s="3">
        <f>Raw_Data!M381</f>
        <v>0.22</v>
      </c>
      <c r="N381" s="3" t="str">
        <f>Raw_Data!N381</f>
        <v>Action</v>
      </c>
      <c r="O381" s="3" t="str">
        <f t="shared" si="50"/>
        <v>55-70</v>
      </c>
      <c r="P381" s="3" t="str">
        <f t="shared" si="51"/>
        <v>&lt;10h</v>
      </c>
      <c r="Q381" s="3" t="str">
        <f t="shared" si="52"/>
        <v>22-45d</v>
      </c>
      <c r="R381" s="3" t="str">
        <f t="shared" si="53"/>
        <v>Medium</v>
      </c>
      <c r="S381" s="3" t="str">
        <f t="shared" si="54"/>
        <v>Low</v>
      </c>
      <c r="T381" s="3" t="str">
        <f t="shared" si="55"/>
        <v>Churned</v>
      </c>
      <c r="U381" s="4">
        <f>1/(1+EXP(-(Predictive_Model!$B$5+((B381-Predictive_Model!$B$20)/Predictive_Model!$C$20)*Predictive_Model!$D$20+((E381-Predictive_Model!$B$21)/Predictive_Model!$C$21)*Predictive_Model!$D$21+((F381-Predictive_Model!$B$22)/Predictive_Model!$C$22)*Predictive_Model!$D$22+((I381-Predictive_Model!$B$23)/Predictive_Model!$C$23)*Predictive_Model!$D$23+((L381-Predictive_Model!$B$24)/Predictive_Model!$C$24)*Predictive_Model!$D$24+((M381-Predictive_Model!$B$25)/Predictive_Model!$C$25)*Predictive_Model!$D$25+IF(C381="Male",Predictive_Model!$D$31,IF(C381="Other",Predictive_Model!$D$32,0))+IF(D381="Premium",Predictive_Model!$D$34,IF(D381="Standard",Predictive_Model!$D$35,0))+IF(G381="Asia",Predictive_Model!$D$37,IF(G381="Europe",Predictive_Model!$D$38,IF(G381="North America",Predictive_Model!$D$39,IF(G381="Oceania",Predictive_Model!$D$40,IF(G381="South America",Predictive_Model!$D$41,0)))))+IF(H381="Laptop",Predictive_Model!$D$43,IF(H381="Mobile",Predictive_Model!$D$44,IF(H381="TV",Predictive_Model!$D$45,IF(H381="Tablet",Predictive_Model!$D$46,0))))+IF(K381="Crypto",Predictive_Model!$D$48,IF(K381="Debit Card",Predictive_Model!$D$49,IF(K381="Gift Card",Predictive_Model!$D$50,IF(K381="PayPal",Predictive_Model!$D$51,0))))+IF(N381="Comedy",Predictive_Model!$D$53,IF(N381="Documentary",Predictive_Model!$D$54,IF(N381="Drama",Predictive_Model!$D$55,IF(N381="Horror",Predictive_Model!$D$56,IF(N381="Romance",Predictive_Model!$D$57,IF(N381="Sci-Fi",Predictive_Model!$D$58,0)))))))))</f>
        <v>0.99880202402339302</v>
      </c>
      <c r="V381" s="3" t="str">
        <f t="shared" si="56"/>
        <v>Critical</v>
      </c>
      <c r="W381" s="6">
        <f t="shared" si="57"/>
        <v>8.99</v>
      </c>
      <c r="X381" s="3" t="str">
        <f t="shared" si="58"/>
        <v>Priority 2</v>
      </c>
      <c r="Y381" s="3" t="str">
        <f t="shared" si="59"/>
        <v>OK</v>
      </c>
    </row>
    <row r="382" spans="1:25" x14ac:dyDescent="0.25">
      <c r="A382" s="3" t="str">
        <f>Raw_Data!A382</f>
        <v>09746f94-c065-41ac-aa70-2c6bd5645554</v>
      </c>
      <c r="B382" s="3">
        <f>Raw_Data!B382</f>
        <v>70</v>
      </c>
      <c r="C382" s="3" t="str">
        <f>Raw_Data!C382</f>
        <v>Other</v>
      </c>
      <c r="D382" s="3" t="str">
        <f>Raw_Data!D382</f>
        <v>Standard</v>
      </c>
      <c r="E382" s="3">
        <f>Raw_Data!E382</f>
        <v>21.33</v>
      </c>
      <c r="F382" s="3">
        <f>Raw_Data!F382</f>
        <v>47</v>
      </c>
      <c r="G382" s="3" t="str">
        <f>Raw_Data!G382</f>
        <v>Europe</v>
      </c>
      <c r="H382" s="3" t="str">
        <f>Raw_Data!H382</f>
        <v>Tablet</v>
      </c>
      <c r="I382" s="3">
        <f>Raw_Data!I382</f>
        <v>13.99</v>
      </c>
      <c r="J382" s="3">
        <f>Raw_Data!J382</f>
        <v>0</v>
      </c>
      <c r="K382" s="3" t="str">
        <f>Raw_Data!K382</f>
        <v>Debit Card</v>
      </c>
      <c r="L382" s="3">
        <f>Raw_Data!L382</f>
        <v>1</v>
      </c>
      <c r="M382" s="3">
        <f>Raw_Data!M382</f>
        <v>0.44</v>
      </c>
      <c r="N382" s="3" t="str">
        <f>Raw_Data!N382</f>
        <v>Sci-Fi</v>
      </c>
      <c r="O382" s="3" t="str">
        <f t="shared" si="50"/>
        <v>55-70</v>
      </c>
      <c r="P382" s="3" t="str">
        <f t="shared" si="51"/>
        <v>10-24h</v>
      </c>
      <c r="Q382" s="3" t="str">
        <f t="shared" si="52"/>
        <v>46-60d</v>
      </c>
      <c r="R382" s="3" t="str">
        <f t="shared" si="53"/>
        <v>Medium</v>
      </c>
      <c r="S382" s="3" t="str">
        <f t="shared" si="54"/>
        <v>Mid</v>
      </c>
      <c r="T382" s="3" t="str">
        <f t="shared" si="55"/>
        <v>Active</v>
      </c>
      <c r="U382" s="4">
        <f>1/(1+EXP(-(Predictive_Model!$B$5+((B382-Predictive_Model!$B$20)/Predictive_Model!$C$20)*Predictive_Model!$D$20+((E382-Predictive_Model!$B$21)/Predictive_Model!$C$21)*Predictive_Model!$D$21+((F382-Predictive_Model!$B$22)/Predictive_Model!$C$22)*Predictive_Model!$D$22+((I382-Predictive_Model!$B$23)/Predictive_Model!$C$23)*Predictive_Model!$D$23+((L382-Predictive_Model!$B$24)/Predictive_Model!$C$24)*Predictive_Model!$D$24+((M382-Predictive_Model!$B$25)/Predictive_Model!$C$25)*Predictive_Model!$D$25+IF(C382="Male",Predictive_Model!$D$31,IF(C382="Other",Predictive_Model!$D$32,0))+IF(D382="Premium",Predictive_Model!$D$34,IF(D382="Standard",Predictive_Model!$D$35,0))+IF(G382="Asia",Predictive_Model!$D$37,IF(G382="Europe",Predictive_Model!$D$38,IF(G382="North America",Predictive_Model!$D$39,IF(G382="Oceania",Predictive_Model!$D$40,IF(G382="South America",Predictive_Model!$D$41,0)))))+IF(H382="Laptop",Predictive_Model!$D$43,IF(H382="Mobile",Predictive_Model!$D$44,IF(H382="TV",Predictive_Model!$D$45,IF(H382="Tablet",Predictive_Model!$D$46,0))))+IF(K382="Crypto",Predictive_Model!$D$48,IF(K382="Debit Card",Predictive_Model!$D$49,IF(K382="Gift Card",Predictive_Model!$D$50,IF(K382="PayPal",Predictive_Model!$D$51,0))))+IF(N382="Comedy",Predictive_Model!$D$53,IF(N382="Documentary",Predictive_Model!$D$54,IF(N382="Drama",Predictive_Model!$D$55,IF(N382="Horror",Predictive_Model!$D$56,IF(N382="Romance",Predictive_Model!$D$57,IF(N382="Sci-Fi",Predictive_Model!$D$58,0)))))))))</f>
        <v>0.96623383095469395</v>
      </c>
      <c r="V382" s="3" t="str">
        <f t="shared" si="56"/>
        <v>Critical</v>
      </c>
      <c r="W382" s="6">
        <f t="shared" si="57"/>
        <v>13.517611295056168</v>
      </c>
      <c r="X382" s="3" t="str">
        <f t="shared" si="58"/>
        <v>Priority 2</v>
      </c>
      <c r="Y382" s="3" t="str">
        <f t="shared" si="59"/>
        <v>OK</v>
      </c>
    </row>
    <row r="383" spans="1:25" x14ac:dyDescent="0.25">
      <c r="A383" s="3" t="str">
        <f>Raw_Data!A383</f>
        <v>efa03a02-4c30-4ef2-a7ea-5d5f76104688</v>
      </c>
      <c r="B383" s="3">
        <f>Raw_Data!B383</f>
        <v>65</v>
      </c>
      <c r="C383" s="3" t="str">
        <f>Raw_Data!C383</f>
        <v>Male</v>
      </c>
      <c r="D383" s="3" t="str">
        <f>Raw_Data!D383</f>
        <v>Basic</v>
      </c>
      <c r="E383" s="3">
        <f>Raw_Data!E383</f>
        <v>4.2</v>
      </c>
      <c r="F383" s="3">
        <f>Raw_Data!F383</f>
        <v>54</v>
      </c>
      <c r="G383" s="3" t="str">
        <f>Raw_Data!G383</f>
        <v>North America</v>
      </c>
      <c r="H383" s="3" t="str">
        <f>Raw_Data!H383</f>
        <v>Mobile</v>
      </c>
      <c r="I383" s="3">
        <f>Raw_Data!I383</f>
        <v>8.99</v>
      </c>
      <c r="J383" s="3">
        <f>Raw_Data!J383</f>
        <v>1</v>
      </c>
      <c r="K383" s="3" t="str">
        <f>Raw_Data!K383</f>
        <v>Crypto</v>
      </c>
      <c r="L383" s="3">
        <f>Raw_Data!L383</f>
        <v>4</v>
      </c>
      <c r="M383" s="3">
        <f>Raw_Data!M383</f>
        <v>0.08</v>
      </c>
      <c r="N383" s="3" t="str">
        <f>Raw_Data!N383</f>
        <v>Documentary</v>
      </c>
      <c r="O383" s="3" t="str">
        <f t="shared" si="50"/>
        <v>55-70</v>
      </c>
      <c r="P383" s="3" t="str">
        <f t="shared" si="51"/>
        <v>&lt;10h</v>
      </c>
      <c r="Q383" s="3" t="str">
        <f t="shared" si="52"/>
        <v>46-60d</v>
      </c>
      <c r="R383" s="3" t="str">
        <f t="shared" si="53"/>
        <v>Low</v>
      </c>
      <c r="S383" s="3" t="str">
        <f t="shared" si="54"/>
        <v>Low</v>
      </c>
      <c r="T383" s="3" t="str">
        <f t="shared" si="55"/>
        <v>Churned</v>
      </c>
      <c r="U383" s="4">
        <f>1/(1+EXP(-(Predictive_Model!$B$5+((B383-Predictive_Model!$B$20)/Predictive_Model!$C$20)*Predictive_Model!$D$20+((E383-Predictive_Model!$B$21)/Predictive_Model!$C$21)*Predictive_Model!$D$21+((F383-Predictive_Model!$B$22)/Predictive_Model!$C$22)*Predictive_Model!$D$22+((I383-Predictive_Model!$B$23)/Predictive_Model!$C$23)*Predictive_Model!$D$23+((L383-Predictive_Model!$B$24)/Predictive_Model!$C$24)*Predictive_Model!$D$24+((M383-Predictive_Model!$B$25)/Predictive_Model!$C$25)*Predictive_Model!$D$25+IF(C383="Male",Predictive_Model!$D$31,IF(C383="Other",Predictive_Model!$D$32,0))+IF(D383="Premium",Predictive_Model!$D$34,IF(D383="Standard",Predictive_Model!$D$35,0))+IF(G383="Asia",Predictive_Model!$D$37,IF(G383="Europe",Predictive_Model!$D$38,IF(G383="North America",Predictive_Model!$D$39,IF(G383="Oceania",Predictive_Model!$D$40,IF(G383="South America",Predictive_Model!$D$41,0)))))+IF(H383="Laptop",Predictive_Model!$D$43,IF(H383="Mobile",Predictive_Model!$D$44,IF(H383="TV",Predictive_Model!$D$45,IF(H383="Tablet",Predictive_Model!$D$46,0))))+IF(K383="Crypto",Predictive_Model!$D$48,IF(K383="Debit Card",Predictive_Model!$D$49,IF(K383="Gift Card",Predictive_Model!$D$50,IF(K383="PayPal",Predictive_Model!$D$51,0))))+IF(N383="Comedy",Predictive_Model!$D$53,IF(N383="Documentary",Predictive_Model!$D$54,IF(N383="Drama",Predictive_Model!$D$55,IF(N383="Horror",Predictive_Model!$D$56,IF(N383="Romance",Predictive_Model!$D$57,IF(N383="Sci-Fi",Predictive_Model!$D$58,0)))))))))</f>
        <v>0.99993352334409524</v>
      </c>
      <c r="V383" s="3" t="str">
        <f t="shared" si="56"/>
        <v>Critical</v>
      </c>
      <c r="W383" s="6">
        <f t="shared" si="57"/>
        <v>8.99</v>
      </c>
      <c r="X383" s="3" t="str">
        <f t="shared" si="58"/>
        <v>Priority 2</v>
      </c>
      <c r="Y383" s="3" t="str">
        <f t="shared" si="59"/>
        <v>OK</v>
      </c>
    </row>
    <row r="384" spans="1:25" x14ac:dyDescent="0.25">
      <c r="A384" s="3" t="str">
        <f>Raw_Data!A384</f>
        <v>b294bf19-b1f0-4b62-ba68-2b8d4d0bb572</v>
      </c>
      <c r="B384" s="3">
        <f>Raw_Data!B384</f>
        <v>44</v>
      </c>
      <c r="C384" s="3" t="str">
        <f>Raw_Data!C384</f>
        <v>Male</v>
      </c>
      <c r="D384" s="3" t="str">
        <f>Raw_Data!D384</f>
        <v>Premium</v>
      </c>
      <c r="E384" s="3">
        <f>Raw_Data!E384</f>
        <v>2.5099999999999998</v>
      </c>
      <c r="F384" s="3">
        <f>Raw_Data!F384</f>
        <v>30</v>
      </c>
      <c r="G384" s="3" t="str">
        <f>Raw_Data!G384</f>
        <v>Europe</v>
      </c>
      <c r="H384" s="3" t="str">
        <f>Raw_Data!H384</f>
        <v>Mobile</v>
      </c>
      <c r="I384" s="3">
        <f>Raw_Data!I384</f>
        <v>17.989999999999998</v>
      </c>
      <c r="J384" s="3">
        <f>Raw_Data!J384</f>
        <v>0</v>
      </c>
      <c r="K384" s="3" t="str">
        <f>Raw_Data!K384</f>
        <v>Debit Card</v>
      </c>
      <c r="L384" s="3">
        <f>Raw_Data!L384</f>
        <v>4</v>
      </c>
      <c r="M384" s="3">
        <f>Raw_Data!M384</f>
        <v>0.08</v>
      </c>
      <c r="N384" s="3" t="str">
        <f>Raw_Data!N384</f>
        <v>Sci-Fi</v>
      </c>
      <c r="O384" s="3" t="str">
        <f t="shared" si="50"/>
        <v>35-44</v>
      </c>
      <c r="P384" s="3" t="str">
        <f t="shared" si="51"/>
        <v>&lt;10h</v>
      </c>
      <c r="Q384" s="3" t="str">
        <f t="shared" si="52"/>
        <v>22-45d</v>
      </c>
      <c r="R384" s="3" t="str">
        <f t="shared" si="53"/>
        <v>Medium</v>
      </c>
      <c r="S384" s="3" t="str">
        <f t="shared" si="54"/>
        <v>High</v>
      </c>
      <c r="T384" s="3" t="str">
        <f t="shared" si="55"/>
        <v>Active</v>
      </c>
      <c r="U384" s="4">
        <f>1/(1+EXP(-(Predictive_Model!$B$5+((B384-Predictive_Model!$B$20)/Predictive_Model!$C$20)*Predictive_Model!$D$20+((E384-Predictive_Model!$B$21)/Predictive_Model!$C$21)*Predictive_Model!$D$21+((F384-Predictive_Model!$B$22)/Predictive_Model!$C$22)*Predictive_Model!$D$22+((I384-Predictive_Model!$B$23)/Predictive_Model!$C$23)*Predictive_Model!$D$23+((L384-Predictive_Model!$B$24)/Predictive_Model!$C$24)*Predictive_Model!$D$24+((M384-Predictive_Model!$B$25)/Predictive_Model!$C$25)*Predictive_Model!$D$25+IF(C384="Male",Predictive_Model!$D$31,IF(C384="Other",Predictive_Model!$D$32,0))+IF(D384="Premium",Predictive_Model!$D$34,IF(D384="Standard",Predictive_Model!$D$35,0))+IF(G384="Asia",Predictive_Model!$D$37,IF(G384="Europe",Predictive_Model!$D$38,IF(G384="North America",Predictive_Model!$D$39,IF(G384="Oceania",Predictive_Model!$D$40,IF(G384="South America",Predictive_Model!$D$41,0)))))+IF(H384="Laptop",Predictive_Model!$D$43,IF(H384="Mobile",Predictive_Model!$D$44,IF(H384="TV",Predictive_Model!$D$45,IF(H384="Tablet",Predictive_Model!$D$46,0))))+IF(K384="Crypto",Predictive_Model!$D$48,IF(K384="Debit Card",Predictive_Model!$D$49,IF(K384="Gift Card",Predictive_Model!$D$50,IF(K384="PayPal",Predictive_Model!$D$51,0))))+IF(N384="Comedy",Predictive_Model!$D$53,IF(N384="Documentary",Predictive_Model!$D$54,IF(N384="Drama",Predictive_Model!$D$55,IF(N384="Horror",Predictive_Model!$D$56,IF(N384="Romance",Predictive_Model!$D$57,IF(N384="Sci-Fi",Predictive_Model!$D$58,0)))))))))</f>
        <v>0.97557444718767061</v>
      </c>
      <c r="V384" s="3" t="str">
        <f t="shared" si="56"/>
        <v>Critical</v>
      </c>
      <c r="W384" s="6">
        <f t="shared" si="57"/>
        <v>17.550584304906192</v>
      </c>
      <c r="X384" s="3" t="str">
        <f t="shared" si="58"/>
        <v>Priority 1</v>
      </c>
      <c r="Y384" s="3" t="str">
        <f t="shared" si="59"/>
        <v>OK</v>
      </c>
    </row>
    <row r="385" spans="1:25" x14ac:dyDescent="0.25">
      <c r="A385" s="3" t="str">
        <f>Raw_Data!A385</f>
        <v>676427ff-9d86-4bc4-98aa-4904e25ed3ed</v>
      </c>
      <c r="B385" s="3">
        <f>Raw_Data!B385</f>
        <v>47</v>
      </c>
      <c r="C385" s="3" t="str">
        <f>Raw_Data!C385</f>
        <v>Female</v>
      </c>
      <c r="D385" s="3" t="str">
        <f>Raw_Data!D385</f>
        <v>Premium</v>
      </c>
      <c r="E385" s="3">
        <f>Raw_Data!E385</f>
        <v>11.36</v>
      </c>
      <c r="F385" s="3">
        <f>Raw_Data!F385</f>
        <v>13</v>
      </c>
      <c r="G385" s="3" t="str">
        <f>Raw_Data!G385</f>
        <v>South America</v>
      </c>
      <c r="H385" s="3" t="str">
        <f>Raw_Data!H385</f>
        <v>Mobile</v>
      </c>
      <c r="I385" s="3">
        <f>Raw_Data!I385</f>
        <v>17.989999999999998</v>
      </c>
      <c r="J385" s="3">
        <f>Raw_Data!J385</f>
        <v>0</v>
      </c>
      <c r="K385" s="3" t="str">
        <f>Raw_Data!K385</f>
        <v>Gift Card</v>
      </c>
      <c r="L385" s="3">
        <f>Raw_Data!L385</f>
        <v>1</v>
      </c>
      <c r="M385" s="3">
        <f>Raw_Data!M385</f>
        <v>0.81</v>
      </c>
      <c r="N385" s="3" t="str">
        <f>Raw_Data!N385</f>
        <v>Horror</v>
      </c>
      <c r="O385" s="3" t="str">
        <f t="shared" si="50"/>
        <v>45-54</v>
      </c>
      <c r="P385" s="3" t="str">
        <f t="shared" si="51"/>
        <v>10-24h</v>
      </c>
      <c r="Q385" s="3" t="str">
        <f t="shared" si="52"/>
        <v>8-21d</v>
      </c>
      <c r="R385" s="3" t="str">
        <f t="shared" si="53"/>
        <v>Medium</v>
      </c>
      <c r="S385" s="3" t="str">
        <f t="shared" si="54"/>
        <v>High</v>
      </c>
      <c r="T385" s="3" t="str">
        <f t="shared" si="55"/>
        <v>Active</v>
      </c>
      <c r="U385" s="4">
        <f>1/(1+EXP(-(Predictive_Model!$B$5+((B385-Predictive_Model!$B$20)/Predictive_Model!$C$20)*Predictive_Model!$D$20+((E385-Predictive_Model!$B$21)/Predictive_Model!$C$21)*Predictive_Model!$D$21+((F385-Predictive_Model!$B$22)/Predictive_Model!$C$22)*Predictive_Model!$D$22+((I385-Predictive_Model!$B$23)/Predictive_Model!$C$23)*Predictive_Model!$D$23+((L385-Predictive_Model!$B$24)/Predictive_Model!$C$24)*Predictive_Model!$D$24+((M385-Predictive_Model!$B$25)/Predictive_Model!$C$25)*Predictive_Model!$D$25+IF(C385="Male",Predictive_Model!$D$31,IF(C385="Other",Predictive_Model!$D$32,0))+IF(D385="Premium",Predictive_Model!$D$34,IF(D385="Standard",Predictive_Model!$D$35,0))+IF(G385="Asia",Predictive_Model!$D$37,IF(G385="Europe",Predictive_Model!$D$38,IF(G385="North America",Predictive_Model!$D$39,IF(G385="Oceania",Predictive_Model!$D$40,IF(G385="South America",Predictive_Model!$D$41,0)))))+IF(H385="Laptop",Predictive_Model!$D$43,IF(H385="Mobile",Predictive_Model!$D$44,IF(H385="TV",Predictive_Model!$D$45,IF(H385="Tablet",Predictive_Model!$D$46,0))))+IF(K385="Crypto",Predictive_Model!$D$48,IF(K385="Debit Card",Predictive_Model!$D$49,IF(K385="Gift Card",Predictive_Model!$D$50,IF(K385="PayPal",Predictive_Model!$D$51,0))))+IF(N385="Comedy",Predictive_Model!$D$53,IF(N385="Documentary",Predictive_Model!$D$54,IF(N385="Drama",Predictive_Model!$D$55,IF(N385="Horror",Predictive_Model!$D$56,IF(N385="Romance",Predictive_Model!$D$57,IF(N385="Sci-Fi",Predictive_Model!$D$58,0)))))))))</f>
        <v>0.63348323788222072</v>
      </c>
      <c r="V385" s="3" t="str">
        <f t="shared" si="56"/>
        <v>High</v>
      </c>
      <c r="W385" s="6">
        <f t="shared" si="57"/>
        <v>11.39636344950115</v>
      </c>
      <c r="X385" s="3" t="str">
        <f t="shared" si="58"/>
        <v>Monitor</v>
      </c>
      <c r="Y385" s="3" t="str">
        <f t="shared" si="59"/>
        <v>OK</v>
      </c>
    </row>
    <row r="386" spans="1:25" x14ac:dyDescent="0.25">
      <c r="A386" s="3" t="str">
        <f>Raw_Data!A386</f>
        <v>0a12e979-14a5-4cd3-bb0f-28768f6a1163</v>
      </c>
      <c r="B386" s="3">
        <f>Raw_Data!B386</f>
        <v>70</v>
      </c>
      <c r="C386" s="3" t="str">
        <f>Raw_Data!C386</f>
        <v>Other</v>
      </c>
      <c r="D386" s="3" t="str">
        <f>Raw_Data!D386</f>
        <v>Premium</v>
      </c>
      <c r="E386" s="3">
        <f>Raw_Data!E386</f>
        <v>13.24</v>
      </c>
      <c r="F386" s="3">
        <f>Raw_Data!F386</f>
        <v>1</v>
      </c>
      <c r="G386" s="3" t="str">
        <f>Raw_Data!G386</f>
        <v>Africa</v>
      </c>
      <c r="H386" s="3" t="str">
        <f>Raw_Data!H386</f>
        <v>TV</v>
      </c>
      <c r="I386" s="3">
        <f>Raw_Data!I386</f>
        <v>17.989999999999998</v>
      </c>
      <c r="J386" s="3">
        <f>Raw_Data!J386</f>
        <v>0</v>
      </c>
      <c r="K386" s="3" t="str">
        <f>Raw_Data!K386</f>
        <v>Gift Card</v>
      </c>
      <c r="L386" s="3">
        <f>Raw_Data!L386</f>
        <v>5</v>
      </c>
      <c r="M386" s="3">
        <f>Raw_Data!M386</f>
        <v>6.62</v>
      </c>
      <c r="N386" s="3" t="str">
        <f>Raw_Data!N386</f>
        <v>Drama</v>
      </c>
      <c r="O386" s="3" t="str">
        <f t="shared" si="50"/>
        <v>55-70</v>
      </c>
      <c r="P386" s="3" t="str">
        <f t="shared" si="51"/>
        <v>10-24h</v>
      </c>
      <c r="Q386" s="3" t="str">
        <f t="shared" si="52"/>
        <v>0-7d</v>
      </c>
      <c r="R386" s="3" t="str">
        <f t="shared" si="53"/>
        <v>Medium</v>
      </c>
      <c r="S386" s="3" t="str">
        <f t="shared" si="54"/>
        <v>High</v>
      </c>
      <c r="T386" s="3" t="str">
        <f t="shared" si="55"/>
        <v>Active</v>
      </c>
      <c r="U386" s="4">
        <f>1/(1+EXP(-(Predictive_Model!$B$5+((B386-Predictive_Model!$B$20)/Predictive_Model!$C$20)*Predictive_Model!$D$20+((E386-Predictive_Model!$B$21)/Predictive_Model!$C$21)*Predictive_Model!$D$21+((F386-Predictive_Model!$B$22)/Predictive_Model!$C$22)*Predictive_Model!$D$22+((I386-Predictive_Model!$B$23)/Predictive_Model!$C$23)*Predictive_Model!$D$23+((L386-Predictive_Model!$B$24)/Predictive_Model!$C$24)*Predictive_Model!$D$24+((M386-Predictive_Model!$B$25)/Predictive_Model!$C$25)*Predictive_Model!$D$25+IF(C386="Male",Predictive_Model!$D$31,IF(C386="Other",Predictive_Model!$D$32,0))+IF(D386="Premium",Predictive_Model!$D$34,IF(D386="Standard",Predictive_Model!$D$35,0))+IF(G386="Asia",Predictive_Model!$D$37,IF(G386="Europe",Predictive_Model!$D$38,IF(G386="North America",Predictive_Model!$D$39,IF(G386="Oceania",Predictive_Model!$D$40,IF(G386="South America",Predictive_Model!$D$41,0)))))+IF(H386="Laptop",Predictive_Model!$D$43,IF(H386="Mobile",Predictive_Model!$D$44,IF(H386="TV",Predictive_Model!$D$45,IF(H386="Tablet",Predictive_Model!$D$46,0))))+IF(K386="Crypto",Predictive_Model!$D$48,IF(K386="Debit Card",Predictive_Model!$D$49,IF(K386="Gift Card",Predictive_Model!$D$50,IF(K386="PayPal",Predictive_Model!$D$51,0))))+IF(N386="Comedy",Predictive_Model!$D$53,IF(N386="Documentary",Predictive_Model!$D$54,IF(N386="Drama",Predictive_Model!$D$55,IF(N386="Horror",Predictive_Model!$D$56,IF(N386="Romance",Predictive_Model!$D$57,IF(N386="Sci-Fi",Predictive_Model!$D$58,0)))))))))</f>
        <v>5.6435312527123766E-8</v>
      </c>
      <c r="V386" s="3" t="str">
        <f t="shared" si="56"/>
        <v>Low</v>
      </c>
      <c r="W386" s="6">
        <f t="shared" si="57"/>
        <v>1.0152712723629564E-6</v>
      </c>
      <c r="X386" s="3" t="str">
        <f t="shared" si="58"/>
        <v>Monitor</v>
      </c>
      <c r="Y386" s="3" t="str">
        <f t="shared" si="59"/>
        <v>OK</v>
      </c>
    </row>
    <row r="387" spans="1:25" x14ac:dyDescent="0.25">
      <c r="A387" s="3" t="str">
        <f>Raw_Data!A387</f>
        <v>f27eb411-b0c4-4cad-8568-c071b05101d1</v>
      </c>
      <c r="B387" s="3">
        <f>Raw_Data!B387</f>
        <v>55</v>
      </c>
      <c r="C387" s="3" t="str">
        <f>Raw_Data!C387</f>
        <v>Male</v>
      </c>
      <c r="D387" s="3" t="str">
        <f>Raw_Data!D387</f>
        <v>Standard</v>
      </c>
      <c r="E387" s="3">
        <f>Raw_Data!E387</f>
        <v>7.78</v>
      </c>
      <c r="F387" s="3">
        <f>Raw_Data!F387</f>
        <v>7</v>
      </c>
      <c r="G387" s="3" t="str">
        <f>Raw_Data!G387</f>
        <v>Asia</v>
      </c>
      <c r="H387" s="3" t="str">
        <f>Raw_Data!H387</f>
        <v>Mobile</v>
      </c>
      <c r="I387" s="3">
        <f>Raw_Data!I387</f>
        <v>13.99</v>
      </c>
      <c r="J387" s="3">
        <f>Raw_Data!J387</f>
        <v>0</v>
      </c>
      <c r="K387" s="3" t="str">
        <f>Raw_Data!K387</f>
        <v>PayPal</v>
      </c>
      <c r="L387" s="3">
        <f>Raw_Data!L387</f>
        <v>3</v>
      </c>
      <c r="M387" s="3">
        <f>Raw_Data!M387</f>
        <v>0.97</v>
      </c>
      <c r="N387" s="3" t="str">
        <f>Raw_Data!N387</f>
        <v>Drama</v>
      </c>
      <c r="O387" s="3" t="str">
        <f t="shared" si="50"/>
        <v>55-70</v>
      </c>
      <c r="P387" s="3" t="str">
        <f t="shared" si="51"/>
        <v>&lt;10h</v>
      </c>
      <c r="Q387" s="3" t="str">
        <f t="shared" si="52"/>
        <v>0-7d</v>
      </c>
      <c r="R387" s="3" t="str">
        <f t="shared" si="53"/>
        <v>Medium</v>
      </c>
      <c r="S387" s="3" t="str">
        <f t="shared" si="54"/>
        <v>Mid</v>
      </c>
      <c r="T387" s="3" t="str">
        <f t="shared" si="55"/>
        <v>Active</v>
      </c>
      <c r="U387" s="4">
        <f>1/(1+EXP(-(Predictive_Model!$B$5+((B387-Predictive_Model!$B$20)/Predictive_Model!$C$20)*Predictive_Model!$D$20+((E387-Predictive_Model!$B$21)/Predictive_Model!$C$21)*Predictive_Model!$D$21+((F387-Predictive_Model!$B$22)/Predictive_Model!$C$22)*Predictive_Model!$D$22+((I387-Predictive_Model!$B$23)/Predictive_Model!$C$23)*Predictive_Model!$D$23+((L387-Predictive_Model!$B$24)/Predictive_Model!$C$24)*Predictive_Model!$D$24+((M387-Predictive_Model!$B$25)/Predictive_Model!$C$25)*Predictive_Model!$D$25+IF(C387="Male",Predictive_Model!$D$31,IF(C387="Other",Predictive_Model!$D$32,0))+IF(D387="Premium",Predictive_Model!$D$34,IF(D387="Standard",Predictive_Model!$D$35,0))+IF(G387="Asia",Predictive_Model!$D$37,IF(G387="Europe",Predictive_Model!$D$38,IF(G387="North America",Predictive_Model!$D$39,IF(G387="Oceania",Predictive_Model!$D$40,IF(G387="South America",Predictive_Model!$D$41,0)))))+IF(H387="Laptop",Predictive_Model!$D$43,IF(H387="Mobile",Predictive_Model!$D$44,IF(H387="TV",Predictive_Model!$D$45,IF(H387="Tablet",Predictive_Model!$D$46,0))))+IF(K387="Crypto",Predictive_Model!$D$48,IF(K387="Debit Card",Predictive_Model!$D$49,IF(K387="Gift Card",Predictive_Model!$D$50,IF(K387="PayPal",Predictive_Model!$D$51,0))))+IF(N387="Comedy",Predictive_Model!$D$53,IF(N387="Documentary",Predictive_Model!$D$54,IF(N387="Drama",Predictive_Model!$D$55,IF(N387="Horror",Predictive_Model!$D$56,IF(N387="Romance",Predictive_Model!$D$57,IF(N387="Sci-Fi",Predictive_Model!$D$58,0)))))))))</f>
        <v>0.50873322211189254</v>
      </c>
      <c r="V387" s="3" t="str">
        <f t="shared" si="56"/>
        <v>High</v>
      </c>
      <c r="W387" s="6">
        <f t="shared" si="57"/>
        <v>7.1171777773453764</v>
      </c>
      <c r="X387" s="3" t="str">
        <f t="shared" si="58"/>
        <v>Monitor</v>
      </c>
      <c r="Y387" s="3" t="str">
        <f t="shared" si="59"/>
        <v>OK</v>
      </c>
    </row>
    <row r="388" spans="1:25" x14ac:dyDescent="0.25">
      <c r="A388" s="3" t="str">
        <f>Raw_Data!A388</f>
        <v>090c334f-63fc-4946-92ad-a588a7600d25</v>
      </c>
      <c r="B388" s="3">
        <f>Raw_Data!B388</f>
        <v>46</v>
      </c>
      <c r="C388" s="3" t="str">
        <f>Raw_Data!C388</f>
        <v>Male</v>
      </c>
      <c r="D388" s="3" t="str">
        <f>Raw_Data!D388</f>
        <v>Premium</v>
      </c>
      <c r="E388" s="3">
        <f>Raw_Data!E388</f>
        <v>3.18</v>
      </c>
      <c r="F388" s="3">
        <f>Raw_Data!F388</f>
        <v>11</v>
      </c>
      <c r="G388" s="3" t="str">
        <f>Raw_Data!G388</f>
        <v>North America</v>
      </c>
      <c r="H388" s="3" t="str">
        <f>Raw_Data!H388</f>
        <v>TV</v>
      </c>
      <c r="I388" s="3">
        <f>Raw_Data!I388</f>
        <v>17.989999999999998</v>
      </c>
      <c r="J388" s="3">
        <f>Raw_Data!J388</f>
        <v>1</v>
      </c>
      <c r="K388" s="3" t="str">
        <f>Raw_Data!K388</f>
        <v>Crypto</v>
      </c>
      <c r="L388" s="3">
        <f>Raw_Data!L388</f>
        <v>4</v>
      </c>
      <c r="M388" s="3">
        <f>Raw_Data!M388</f>
        <v>0.27</v>
      </c>
      <c r="N388" s="3" t="str">
        <f>Raw_Data!N388</f>
        <v>Sci-Fi</v>
      </c>
      <c r="O388" s="3" t="str">
        <f t="shared" si="50"/>
        <v>45-54</v>
      </c>
      <c r="P388" s="3" t="str">
        <f t="shared" si="51"/>
        <v>&lt;10h</v>
      </c>
      <c r="Q388" s="3" t="str">
        <f t="shared" si="52"/>
        <v>8-21d</v>
      </c>
      <c r="R388" s="3" t="str">
        <f t="shared" si="53"/>
        <v>Medium</v>
      </c>
      <c r="S388" s="3" t="str">
        <f t="shared" si="54"/>
        <v>High</v>
      </c>
      <c r="T388" s="3" t="str">
        <f t="shared" si="55"/>
        <v>Churned</v>
      </c>
      <c r="U388" s="4">
        <f>1/(1+EXP(-(Predictive_Model!$B$5+((B388-Predictive_Model!$B$20)/Predictive_Model!$C$20)*Predictive_Model!$D$20+((E388-Predictive_Model!$B$21)/Predictive_Model!$C$21)*Predictive_Model!$D$21+((F388-Predictive_Model!$B$22)/Predictive_Model!$C$22)*Predictive_Model!$D$22+((I388-Predictive_Model!$B$23)/Predictive_Model!$C$23)*Predictive_Model!$D$23+((L388-Predictive_Model!$B$24)/Predictive_Model!$C$24)*Predictive_Model!$D$24+((M388-Predictive_Model!$B$25)/Predictive_Model!$C$25)*Predictive_Model!$D$25+IF(C388="Male",Predictive_Model!$D$31,IF(C388="Other",Predictive_Model!$D$32,0))+IF(D388="Premium",Predictive_Model!$D$34,IF(D388="Standard",Predictive_Model!$D$35,0))+IF(G388="Asia",Predictive_Model!$D$37,IF(G388="Europe",Predictive_Model!$D$38,IF(G388="North America",Predictive_Model!$D$39,IF(G388="Oceania",Predictive_Model!$D$40,IF(G388="South America",Predictive_Model!$D$41,0)))))+IF(H388="Laptop",Predictive_Model!$D$43,IF(H388="Mobile",Predictive_Model!$D$44,IF(H388="TV",Predictive_Model!$D$45,IF(H388="Tablet",Predictive_Model!$D$46,0))))+IF(K388="Crypto",Predictive_Model!$D$48,IF(K388="Debit Card",Predictive_Model!$D$49,IF(K388="Gift Card",Predictive_Model!$D$50,IF(K388="PayPal",Predictive_Model!$D$51,0))))+IF(N388="Comedy",Predictive_Model!$D$53,IF(N388="Documentary",Predictive_Model!$D$54,IF(N388="Drama",Predictive_Model!$D$55,IF(N388="Horror",Predictive_Model!$D$56,IF(N388="Romance",Predictive_Model!$D$57,IF(N388="Sci-Fi",Predictive_Model!$D$58,0)))))))))</f>
        <v>0.27947365778783739</v>
      </c>
      <c r="V388" s="3" t="str">
        <f t="shared" si="56"/>
        <v>Medium</v>
      </c>
      <c r="W388" s="6">
        <f t="shared" si="57"/>
        <v>17.989999999999998</v>
      </c>
      <c r="X388" s="3" t="str">
        <f t="shared" si="58"/>
        <v>Monitor</v>
      </c>
      <c r="Y388" s="3" t="str">
        <f t="shared" si="59"/>
        <v>OK</v>
      </c>
    </row>
    <row r="389" spans="1:25" x14ac:dyDescent="0.25">
      <c r="A389" s="3" t="str">
        <f>Raw_Data!A389</f>
        <v>06a94eb2-a132-4bd9-8737-99c282f2fcc5</v>
      </c>
      <c r="B389" s="3">
        <f>Raw_Data!B389</f>
        <v>68</v>
      </c>
      <c r="C389" s="3" t="str">
        <f>Raw_Data!C389</f>
        <v>Other</v>
      </c>
      <c r="D389" s="3" t="str">
        <f>Raw_Data!D389</f>
        <v>Premium</v>
      </c>
      <c r="E389" s="3">
        <f>Raw_Data!E389</f>
        <v>4.12</v>
      </c>
      <c r="F389" s="3">
        <f>Raw_Data!F389</f>
        <v>31</v>
      </c>
      <c r="G389" s="3" t="str">
        <f>Raw_Data!G389</f>
        <v>Europe</v>
      </c>
      <c r="H389" s="3" t="str">
        <f>Raw_Data!H389</f>
        <v>TV</v>
      </c>
      <c r="I389" s="3">
        <f>Raw_Data!I389</f>
        <v>17.989999999999998</v>
      </c>
      <c r="J389" s="3">
        <f>Raw_Data!J389</f>
        <v>1</v>
      </c>
      <c r="K389" s="3" t="str">
        <f>Raw_Data!K389</f>
        <v>Credit Card</v>
      </c>
      <c r="L389" s="3">
        <f>Raw_Data!L389</f>
        <v>5</v>
      </c>
      <c r="M389" s="3">
        <f>Raw_Data!M389</f>
        <v>0.13</v>
      </c>
      <c r="N389" s="3" t="str">
        <f>Raw_Data!N389</f>
        <v>Drama</v>
      </c>
      <c r="O389" s="3" t="str">
        <f t="shared" ref="O389:O452" si="60">IF(B389&lt;25,"18-24",IF(B389&lt;35,"25-34",IF(B389&lt;45,"35-44",IF(B389&lt;55,"45-54","55-70"))))</f>
        <v>55-70</v>
      </c>
      <c r="P389" s="3" t="str">
        <f t="shared" ref="P389:P452" si="61">IF(E389&lt;10,"&lt;10h",IF(E389&lt;25,"10-24h",IF(E389&lt;50,"25-49h","50h+")))</f>
        <v>&lt;10h</v>
      </c>
      <c r="Q389" s="3" t="str">
        <f t="shared" ref="Q389:Q452" si="62">IF(F389&lt;=7,"0-7d",IF(F389&lt;=21,"8-21d",IF(F389&lt;=45,"22-45d","46-60d")))</f>
        <v>22-45d</v>
      </c>
      <c r="R389" s="3" t="str">
        <f t="shared" ref="R389:R452" si="63">IF(AND(E389&gt;=25,F389&lt;=21),"High",IF(OR(E389&gt;=10,F389&lt;=45),"Medium","Low"))</f>
        <v>Medium</v>
      </c>
      <c r="S389" s="3" t="str">
        <f t="shared" ref="S389:S452" si="64">IF(I389&lt;10,"Low",IF(I389&lt;16,"Mid","High"))</f>
        <v>High</v>
      </c>
      <c r="T389" s="3" t="str">
        <f t="shared" ref="T389:T452" si="65">IF(J389=1,"Churned","Active")</f>
        <v>Churned</v>
      </c>
      <c r="U389" s="4">
        <f>1/(1+EXP(-(Predictive_Model!$B$5+((B389-Predictive_Model!$B$20)/Predictive_Model!$C$20)*Predictive_Model!$D$20+((E389-Predictive_Model!$B$21)/Predictive_Model!$C$21)*Predictive_Model!$D$21+((F389-Predictive_Model!$B$22)/Predictive_Model!$C$22)*Predictive_Model!$D$22+((I389-Predictive_Model!$B$23)/Predictive_Model!$C$23)*Predictive_Model!$D$23+((L389-Predictive_Model!$B$24)/Predictive_Model!$C$24)*Predictive_Model!$D$24+((M389-Predictive_Model!$B$25)/Predictive_Model!$C$25)*Predictive_Model!$D$25+IF(C389="Male",Predictive_Model!$D$31,IF(C389="Other",Predictive_Model!$D$32,0))+IF(D389="Premium",Predictive_Model!$D$34,IF(D389="Standard",Predictive_Model!$D$35,0))+IF(G389="Asia",Predictive_Model!$D$37,IF(G389="Europe",Predictive_Model!$D$38,IF(G389="North America",Predictive_Model!$D$39,IF(G389="Oceania",Predictive_Model!$D$40,IF(G389="South America",Predictive_Model!$D$41,0)))))+IF(H389="Laptop",Predictive_Model!$D$43,IF(H389="Mobile",Predictive_Model!$D$44,IF(H389="TV",Predictive_Model!$D$45,IF(H389="Tablet",Predictive_Model!$D$46,0))))+IF(K389="Crypto",Predictive_Model!$D$48,IF(K389="Debit Card",Predictive_Model!$D$49,IF(K389="Gift Card",Predictive_Model!$D$50,IF(K389="PayPal",Predictive_Model!$D$51,0))))+IF(N389="Comedy",Predictive_Model!$D$53,IF(N389="Documentary",Predictive_Model!$D$54,IF(N389="Drama",Predictive_Model!$D$55,IF(N389="Horror",Predictive_Model!$D$56,IF(N389="Romance",Predictive_Model!$D$57,IF(N389="Sci-Fi",Predictive_Model!$D$58,0)))))))))</f>
        <v>0.69340986759134537</v>
      </c>
      <c r="V389" s="3" t="str">
        <f t="shared" ref="V389:V452" si="66">IF(U389&gt;=0.75,"Critical",IF(U389&gt;=0.5,"High",IF(U389&gt;=0.25,"Medium","Low")))</f>
        <v>High</v>
      </c>
      <c r="W389" s="6">
        <f t="shared" ref="W389:W452" si="67">IF(J389=1,I389,I389*U389)</f>
        <v>17.989999999999998</v>
      </c>
      <c r="X389" s="3" t="str">
        <f t="shared" ref="X389:X452" si="68">IF(AND(V389="Critical",I389&gt;=15),"Priority 1",IF(OR(V389="Critical",AND(V389="High",F389&gt;21)),"Priority 2","Monitor"))</f>
        <v>Priority 2</v>
      </c>
      <c r="Y389" s="3" t="str">
        <f t="shared" ref="Y389:Y452" si="69">IF(COUNTA(A389:N389)=14,"OK","CHECK")</f>
        <v>OK</v>
      </c>
    </row>
    <row r="390" spans="1:25" x14ac:dyDescent="0.25">
      <c r="A390" s="3" t="str">
        <f>Raw_Data!A390</f>
        <v>5c758e8d-16b7-4015-a0fc-7bb34b34879d</v>
      </c>
      <c r="B390" s="3">
        <f>Raw_Data!B390</f>
        <v>36</v>
      </c>
      <c r="C390" s="3" t="str">
        <f>Raw_Data!C390</f>
        <v>Other</v>
      </c>
      <c r="D390" s="3" t="str">
        <f>Raw_Data!D390</f>
        <v>Basic</v>
      </c>
      <c r="E390" s="3">
        <f>Raw_Data!E390</f>
        <v>29.27</v>
      </c>
      <c r="F390" s="3">
        <f>Raw_Data!F390</f>
        <v>35</v>
      </c>
      <c r="G390" s="3" t="str">
        <f>Raw_Data!G390</f>
        <v>Europe</v>
      </c>
      <c r="H390" s="3" t="str">
        <f>Raw_Data!H390</f>
        <v>TV</v>
      </c>
      <c r="I390" s="3">
        <f>Raw_Data!I390</f>
        <v>8.99</v>
      </c>
      <c r="J390" s="3">
        <f>Raw_Data!J390</f>
        <v>0</v>
      </c>
      <c r="K390" s="3" t="str">
        <f>Raw_Data!K390</f>
        <v>Gift Card</v>
      </c>
      <c r="L390" s="3">
        <f>Raw_Data!L390</f>
        <v>4</v>
      </c>
      <c r="M390" s="3">
        <f>Raw_Data!M390</f>
        <v>0.81</v>
      </c>
      <c r="N390" s="3" t="str">
        <f>Raw_Data!N390</f>
        <v>Romance</v>
      </c>
      <c r="O390" s="3" t="str">
        <f t="shared" si="60"/>
        <v>35-44</v>
      </c>
      <c r="P390" s="3" t="str">
        <f t="shared" si="61"/>
        <v>25-49h</v>
      </c>
      <c r="Q390" s="3" t="str">
        <f t="shared" si="62"/>
        <v>22-45d</v>
      </c>
      <c r="R390" s="3" t="str">
        <f t="shared" si="63"/>
        <v>Medium</v>
      </c>
      <c r="S390" s="3" t="str">
        <f t="shared" si="64"/>
        <v>Low</v>
      </c>
      <c r="T390" s="3" t="str">
        <f t="shared" si="65"/>
        <v>Active</v>
      </c>
      <c r="U390" s="4">
        <f>1/(1+EXP(-(Predictive_Model!$B$5+((B390-Predictive_Model!$B$20)/Predictive_Model!$C$20)*Predictive_Model!$D$20+((E390-Predictive_Model!$B$21)/Predictive_Model!$C$21)*Predictive_Model!$D$21+((F390-Predictive_Model!$B$22)/Predictive_Model!$C$22)*Predictive_Model!$D$22+((I390-Predictive_Model!$B$23)/Predictive_Model!$C$23)*Predictive_Model!$D$23+((L390-Predictive_Model!$B$24)/Predictive_Model!$C$24)*Predictive_Model!$D$24+((M390-Predictive_Model!$B$25)/Predictive_Model!$C$25)*Predictive_Model!$D$25+IF(C390="Male",Predictive_Model!$D$31,IF(C390="Other",Predictive_Model!$D$32,0))+IF(D390="Premium",Predictive_Model!$D$34,IF(D390="Standard",Predictive_Model!$D$35,0))+IF(G390="Asia",Predictive_Model!$D$37,IF(G390="Europe",Predictive_Model!$D$38,IF(G390="North America",Predictive_Model!$D$39,IF(G390="Oceania",Predictive_Model!$D$40,IF(G390="South America",Predictive_Model!$D$41,0)))))+IF(H390="Laptop",Predictive_Model!$D$43,IF(H390="Mobile",Predictive_Model!$D$44,IF(H390="TV",Predictive_Model!$D$45,IF(H390="Tablet",Predictive_Model!$D$46,0))))+IF(K390="Crypto",Predictive_Model!$D$48,IF(K390="Debit Card",Predictive_Model!$D$49,IF(K390="Gift Card",Predictive_Model!$D$50,IF(K390="PayPal",Predictive_Model!$D$51,0))))+IF(N390="Comedy",Predictive_Model!$D$53,IF(N390="Documentary",Predictive_Model!$D$54,IF(N390="Drama",Predictive_Model!$D$55,IF(N390="Horror",Predictive_Model!$D$56,IF(N390="Romance",Predictive_Model!$D$57,IF(N390="Sci-Fi",Predictive_Model!$D$58,0)))))))))</f>
        <v>2.5104355345046625E-2</v>
      </c>
      <c r="V390" s="3" t="str">
        <f t="shared" si="66"/>
        <v>Low</v>
      </c>
      <c r="W390" s="6">
        <f t="shared" si="67"/>
        <v>0.22568815455196917</v>
      </c>
      <c r="X390" s="3" t="str">
        <f t="shared" si="68"/>
        <v>Monitor</v>
      </c>
      <c r="Y390" s="3" t="str">
        <f t="shared" si="69"/>
        <v>OK</v>
      </c>
    </row>
    <row r="391" spans="1:25" x14ac:dyDescent="0.25">
      <c r="A391" s="3" t="str">
        <f>Raw_Data!A391</f>
        <v>00499449-d818-4965-b170-d6a300fca0fd</v>
      </c>
      <c r="B391" s="3">
        <f>Raw_Data!B391</f>
        <v>65</v>
      </c>
      <c r="C391" s="3" t="str">
        <f>Raw_Data!C391</f>
        <v>Female</v>
      </c>
      <c r="D391" s="3" t="str">
        <f>Raw_Data!D391</f>
        <v>Premium</v>
      </c>
      <c r="E391" s="3">
        <f>Raw_Data!E391</f>
        <v>14.47</v>
      </c>
      <c r="F391" s="3">
        <f>Raw_Data!F391</f>
        <v>31</v>
      </c>
      <c r="G391" s="3" t="str">
        <f>Raw_Data!G391</f>
        <v>South America</v>
      </c>
      <c r="H391" s="3" t="str">
        <f>Raw_Data!H391</f>
        <v>TV</v>
      </c>
      <c r="I391" s="3">
        <f>Raw_Data!I391</f>
        <v>17.989999999999998</v>
      </c>
      <c r="J391" s="3">
        <f>Raw_Data!J391</f>
        <v>0</v>
      </c>
      <c r="K391" s="3" t="str">
        <f>Raw_Data!K391</f>
        <v>Debit Card</v>
      </c>
      <c r="L391" s="3">
        <f>Raw_Data!L391</f>
        <v>5</v>
      </c>
      <c r="M391" s="3">
        <f>Raw_Data!M391</f>
        <v>0.45</v>
      </c>
      <c r="N391" s="3" t="str">
        <f>Raw_Data!N391</f>
        <v>Drama</v>
      </c>
      <c r="O391" s="3" t="str">
        <f t="shared" si="60"/>
        <v>55-70</v>
      </c>
      <c r="P391" s="3" t="str">
        <f t="shared" si="61"/>
        <v>10-24h</v>
      </c>
      <c r="Q391" s="3" t="str">
        <f t="shared" si="62"/>
        <v>22-45d</v>
      </c>
      <c r="R391" s="3" t="str">
        <f t="shared" si="63"/>
        <v>Medium</v>
      </c>
      <c r="S391" s="3" t="str">
        <f t="shared" si="64"/>
        <v>High</v>
      </c>
      <c r="T391" s="3" t="str">
        <f t="shared" si="65"/>
        <v>Active</v>
      </c>
      <c r="U391" s="4">
        <f>1/(1+EXP(-(Predictive_Model!$B$5+((B391-Predictive_Model!$B$20)/Predictive_Model!$C$20)*Predictive_Model!$D$20+((E391-Predictive_Model!$B$21)/Predictive_Model!$C$21)*Predictive_Model!$D$21+((F391-Predictive_Model!$B$22)/Predictive_Model!$C$22)*Predictive_Model!$D$22+((I391-Predictive_Model!$B$23)/Predictive_Model!$C$23)*Predictive_Model!$D$23+((L391-Predictive_Model!$B$24)/Predictive_Model!$C$24)*Predictive_Model!$D$24+((M391-Predictive_Model!$B$25)/Predictive_Model!$C$25)*Predictive_Model!$D$25+IF(C391="Male",Predictive_Model!$D$31,IF(C391="Other",Predictive_Model!$D$32,0))+IF(D391="Premium",Predictive_Model!$D$34,IF(D391="Standard",Predictive_Model!$D$35,0))+IF(G391="Asia",Predictive_Model!$D$37,IF(G391="Europe",Predictive_Model!$D$38,IF(G391="North America",Predictive_Model!$D$39,IF(G391="Oceania",Predictive_Model!$D$40,IF(G391="South America",Predictive_Model!$D$41,0)))))+IF(H391="Laptop",Predictive_Model!$D$43,IF(H391="Mobile",Predictive_Model!$D$44,IF(H391="TV",Predictive_Model!$D$45,IF(H391="Tablet",Predictive_Model!$D$46,0))))+IF(K391="Crypto",Predictive_Model!$D$48,IF(K391="Debit Card",Predictive_Model!$D$49,IF(K391="Gift Card",Predictive_Model!$D$50,IF(K391="PayPal",Predictive_Model!$D$51,0))))+IF(N391="Comedy",Predictive_Model!$D$53,IF(N391="Documentary",Predictive_Model!$D$54,IF(N391="Drama",Predictive_Model!$D$55,IF(N391="Horror",Predictive_Model!$D$56,IF(N391="Romance",Predictive_Model!$D$57,IF(N391="Sci-Fi",Predictive_Model!$D$58,0)))))))))</f>
        <v>4.5357574827195171E-2</v>
      </c>
      <c r="V391" s="3" t="str">
        <f t="shared" si="66"/>
        <v>Low</v>
      </c>
      <c r="W391" s="6">
        <f t="shared" si="67"/>
        <v>0.81598277114124107</v>
      </c>
      <c r="X391" s="3" t="str">
        <f t="shared" si="68"/>
        <v>Monitor</v>
      </c>
      <c r="Y391" s="3" t="str">
        <f t="shared" si="69"/>
        <v>OK</v>
      </c>
    </row>
    <row r="392" spans="1:25" x14ac:dyDescent="0.25">
      <c r="A392" s="3" t="str">
        <f>Raw_Data!A392</f>
        <v>1d186e14-fe68-41bb-abb3-cf5a3055bdd1</v>
      </c>
      <c r="B392" s="3">
        <f>Raw_Data!B392</f>
        <v>50</v>
      </c>
      <c r="C392" s="3" t="str">
        <f>Raw_Data!C392</f>
        <v>Other</v>
      </c>
      <c r="D392" s="3" t="str">
        <f>Raw_Data!D392</f>
        <v>Premium</v>
      </c>
      <c r="E392" s="3">
        <f>Raw_Data!E392</f>
        <v>13.98</v>
      </c>
      <c r="F392" s="3">
        <f>Raw_Data!F392</f>
        <v>56</v>
      </c>
      <c r="G392" s="3" t="str">
        <f>Raw_Data!G392</f>
        <v>Oceania</v>
      </c>
      <c r="H392" s="3" t="str">
        <f>Raw_Data!H392</f>
        <v>Mobile</v>
      </c>
      <c r="I392" s="3">
        <f>Raw_Data!I392</f>
        <v>17.989999999999998</v>
      </c>
      <c r="J392" s="3">
        <f>Raw_Data!J392</f>
        <v>1</v>
      </c>
      <c r="K392" s="3" t="str">
        <f>Raw_Data!K392</f>
        <v>Crypto</v>
      </c>
      <c r="L392" s="3">
        <f>Raw_Data!L392</f>
        <v>4</v>
      </c>
      <c r="M392" s="3">
        <f>Raw_Data!M392</f>
        <v>0.25</v>
      </c>
      <c r="N392" s="3" t="str">
        <f>Raw_Data!N392</f>
        <v>Horror</v>
      </c>
      <c r="O392" s="3" t="str">
        <f t="shared" si="60"/>
        <v>45-54</v>
      </c>
      <c r="P392" s="3" t="str">
        <f t="shared" si="61"/>
        <v>10-24h</v>
      </c>
      <c r="Q392" s="3" t="str">
        <f t="shared" si="62"/>
        <v>46-60d</v>
      </c>
      <c r="R392" s="3" t="str">
        <f t="shared" si="63"/>
        <v>Medium</v>
      </c>
      <c r="S392" s="3" t="str">
        <f t="shared" si="64"/>
        <v>High</v>
      </c>
      <c r="T392" s="3" t="str">
        <f t="shared" si="65"/>
        <v>Churned</v>
      </c>
      <c r="U392" s="4">
        <f>1/(1+EXP(-(Predictive_Model!$B$5+((B392-Predictive_Model!$B$20)/Predictive_Model!$C$20)*Predictive_Model!$D$20+((E392-Predictive_Model!$B$21)/Predictive_Model!$C$21)*Predictive_Model!$D$21+((F392-Predictive_Model!$B$22)/Predictive_Model!$C$22)*Predictive_Model!$D$22+((I392-Predictive_Model!$B$23)/Predictive_Model!$C$23)*Predictive_Model!$D$23+((L392-Predictive_Model!$B$24)/Predictive_Model!$C$24)*Predictive_Model!$D$24+((M392-Predictive_Model!$B$25)/Predictive_Model!$C$25)*Predictive_Model!$D$25+IF(C392="Male",Predictive_Model!$D$31,IF(C392="Other",Predictive_Model!$D$32,0))+IF(D392="Premium",Predictive_Model!$D$34,IF(D392="Standard",Predictive_Model!$D$35,0))+IF(G392="Asia",Predictive_Model!$D$37,IF(G392="Europe",Predictive_Model!$D$38,IF(G392="North America",Predictive_Model!$D$39,IF(G392="Oceania",Predictive_Model!$D$40,IF(G392="South America",Predictive_Model!$D$41,0)))))+IF(H392="Laptop",Predictive_Model!$D$43,IF(H392="Mobile",Predictive_Model!$D$44,IF(H392="TV",Predictive_Model!$D$45,IF(H392="Tablet",Predictive_Model!$D$46,0))))+IF(K392="Crypto",Predictive_Model!$D$48,IF(K392="Debit Card",Predictive_Model!$D$49,IF(K392="Gift Card",Predictive_Model!$D$50,IF(K392="PayPal",Predictive_Model!$D$51,0))))+IF(N392="Comedy",Predictive_Model!$D$53,IF(N392="Documentary",Predictive_Model!$D$54,IF(N392="Drama",Predictive_Model!$D$55,IF(N392="Horror",Predictive_Model!$D$56,IF(N392="Romance",Predictive_Model!$D$57,IF(N392="Sci-Fi",Predictive_Model!$D$58,0)))))))))</f>
        <v>0.97407207668154638</v>
      </c>
      <c r="V392" s="3" t="str">
        <f t="shared" si="66"/>
        <v>Critical</v>
      </c>
      <c r="W392" s="6">
        <f t="shared" si="67"/>
        <v>17.989999999999998</v>
      </c>
      <c r="X392" s="3" t="str">
        <f t="shared" si="68"/>
        <v>Priority 1</v>
      </c>
      <c r="Y392" s="3" t="str">
        <f t="shared" si="69"/>
        <v>OK</v>
      </c>
    </row>
    <row r="393" spans="1:25" x14ac:dyDescent="0.25">
      <c r="A393" s="3" t="str">
        <f>Raw_Data!A393</f>
        <v>d38dd14e-66f0-4a23-8c80-370b4f241ec1</v>
      </c>
      <c r="B393" s="3">
        <f>Raw_Data!B393</f>
        <v>38</v>
      </c>
      <c r="C393" s="3" t="str">
        <f>Raw_Data!C393</f>
        <v>Other</v>
      </c>
      <c r="D393" s="3" t="str">
        <f>Raw_Data!D393</f>
        <v>Basic</v>
      </c>
      <c r="E393" s="3">
        <f>Raw_Data!E393</f>
        <v>14.43</v>
      </c>
      <c r="F393" s="3">
        <f>Raw_Data!F393</f>
        <v>16</v>
      </c>
      <c r="G393" s="3" t="str">
        <f>Raw_Data!G393</f>
        <v>South America</v>
      </c>
      <c r="H393" s="3" t="str">
        <f>Raw_Data!H393</f>
        <v>Tablet</v>
      </c>
      <c r="I393" s="3">
        <f>Raw_Data!I393</f>
        <v>8.99</v>
      </c>
      <c r="J393" s="3">
        <f>Raw_Data!J393</f>
        <v>0</v>
      </c>
      <c r="K393" s="3" t="str">
        <f>Raw_Data!K393</f>
        <v>Credit Card</v>
      </c>
      <c r="L393" s="3">
        <f>Raw_Data!L393</f>
        <v>1</v>
      </c>
      <c r="M393" s="3">
        <f>Raw_Data!M393</f>
        <v>0.85</v>
      </c>
      <c r="N393" s="3" t="str">
        <f>Raw_Data!N393</f>
        <v>Documentary</v>
      </c>
      <c r="O393" s="3" t="str">
        <f t="shared" si="60"/>
        <v>35-44</v>
      </c>
      <c r="P393" s="3" t="str">
        <f t="shared" si="61"/>
        <v>10-24h</v>
      </c>
      <c r="Q393" s="3" t="str">
        <f t="shared" si="62"/>
        <v>8-21d</v>
      </c>
      <c r="R393" s="3" t="str">
        <f t="shared" si="63"/>
        <v>Medium</v>
      </c>
      <c r="S393" s="3" t="str">
        <f t="shared" si="64"/>
        <v>Low</v>
      </c>
      <c r="T393" s="3" t="str">
        <f t="shared" si="65"/>
        <v>Active</v>
      </c>
      <c r="U393" s="4">
        <f>1/(1+EXP(-(Predictive_Model!$B$5+((B393-Predictive_Model!$B$20)/Predictive_Model!$C$20)*Predictive_Model!$D$20+((E393-Predictive_Model!$B$21)/Predictive_Model!$C$21)*Predictive_Model!$D$21+((F393-Predictive_Model!$B$22)/Predictive_Model!$C$22)*Predictive_Model!$D$22+((I393-Predictive_Model!$B$23)/Predictive_Model!$C$23)*Predictive_Model!$D$23+((L393-Predictive_Model!$B$24)/Predictive_Model!$C$24)*Predictive_Model!$D$24+((M393-Predictive_Model!$B$25)/Predictive_Model!$C$25)*Predictive_Model!$D$25+IF(C393="Male",Predictive_Model!$D$31,IF(C393="Other",Predictive_Model!$D$32,0))+IF(D393="Premium",Predictive_Model!$D$34,IF(D393="Standard",Predictive_Model!$D$35,0))+IF(G393="Asia",Predictive_Model!$D$37,IF(G393="Europe",Predictive_Model!$D$38,IF(G393="North America",Predictive_Model!$D$39,IF(G393="Oceania",Predictive_Model!$D$40,IF(G393="South America",Predictive_Model!$D$41,0)))))+IF(H393="Laptop",Predictive_Model!$D$43,IF(H393="Mobile",Predictive_Model!$D$44,IF(H393="TV",Predictive_Model!$D$45,IF(H393="Tablet",Predictive_Model!$D$46,0))))+IF(K393="Crypto",Predictive_Model!$D$48,IF(K393="Debit Card",Predictive_Model!$D$49,IF(K393="Gift Card",Predictive_Model!$D$50,IF(K393="PayPal",Predictive_Model!$D$51,0))))+IF(N393="Comedy",Predictive_Model!$D$53,IF(N393="Documentary",Predictive_Model!$D$54,IF(N393="Drama",Predictive_Model!$D$55,IF(N393="Horror",Predictive_Model!$D$56,IF(N393="Romance",Predictive_Model!$D$57,IF(N393="Sci-Fi",Predictive_Model!$D$58,0)))))))))</f>
        <v>0.898195929386151</v>
      </c>
      <c r="V393" s="3" t="str">
        <f t="shared" si="66"/>
        <v>Critical</v>
      </c>
      <c r="W393" s="6">
        <f t="shared" si="67"/>
        <v>8.074781405181497</v>
      </c>
      <c r="X393" s="3" t="str">
        <f t="shared" si="68"/>
        <v>Priority 2</v>
      </c>
      <c r="Y393" s="3" t="str">
        <f t="shared" si="69"/>
        <v>OK</v>
      </c>
    </row>
    <row r="394" spans="1:25" x14ac:dyDescent="0.25">
      <c r="A394" s="3" t="str">
        <f>Raw_Data!A394</f>
        <v>aa838ade-266b-42a6-96eb-79d73ce1c63a</v>
      </c>
      <c r="B394" s="3">
        <f>Raw_Data!B394</f>
        <v>26</v>
      </c>
      <c r="C394" s="3" t="str">
        <f>Raw_Data!C394</f>
        <v>Female</v>
      </c>
      <c r="D394" s="3" t="str">
        <f>Raw_Data!D394</f>
        <v>Premium</v>
      </c>
      <c r="E394" s="3">
        <f>Raw_Data!E394</f>
        <v>13.59</v>
      </c>
      <c r="F394" s="3">
        <f>Raw_Data!F394</f>
        <v>51</v>
      </c>
      <c r="G394" s="3" t="str">
        <f>Raw_Data!G394</f>
        <v>Oceania</v>
      </c>
      <c r="H394" s="3" t="str">
        <f>Raw_Data!H394</f>
        <v>Mobile</v>
      </c>
      <c r="I394" s="3">
        <f>Raw_Data!I394</f>
        <v>17.989999999999998</v>
      </c>
      <c r="J394" s="3">
        <f>Raw_Data!J394</f>
        <v>1</v>
      </c>
      <c r="K394" s="3" t="str">
        <f>Raw_Data!K394</f>
        <v>Crypto</v>
      </c>
      <c r="L394" s="3">
        <f>Raw_Data!L394</f>
        <v>2</v>
      </c>
      <c r="M394" s="3">
        <f>Raw_Data!M394</f>
        <v>0.26</v>
      </c>
      <c r="N394" s="3" t="str">
        <f>Raw_Data!N394</f>
        <v>Drama</v>
      </c>
      <c r="O394" s="3" t="str">
        <f t="shared" si="60"/>
        <v>25-34</v>
      </c>
      <c r="P394" s="3" t="str">
        <f t="shared" si="61"/>
        <v>10-24h</v>
      </c>
      <c r="Q394" s="3" t="str">
        <f t="shared" si="62"/>
        <v>46-60d</v>
      </c>
      <c r="R394" s="3" t="str">
        <f t="shared" si="63"/>
        <v>Medium</v>
      </c>
      <c r="S394" s="3" t="str">
        <f t="shared" si="64"/>
        <v>High</v>
      </c>
      <c r="T394" s="3" t="str">
        <f t="shared" si="65"/>
        <v>Churned</v>
      </c>
      <c r="U394" s="4">
        <f>1/(1+EXP(-(Predictive_Model!$B$5+((B394-Predictive_Model!$B$20)/Predictive_Model!$C$20)*Predictive_Model!$D$20+((E394-Predictive_Model!$B$21)/Predictive_Model!$C$21)*Predictive_Model!$D$21+((F394-Predictive_Model!$B$22)/Predictive_Model!$C$22)*Predictive_Model!$D$22+((I394-Predictive_Model!$B$23)/Predictive_Model!$C$23)*Predictive_Model!$D$23+((L394-Predictive_Model!$B$24)/Predictive_Model!$C$24)*Predictive_Model!$D$24+((M394-Predictive_Model!$B$25)/Predictive_Model!$C$25)*Predictive_Model!$D$25+IF(C394="Male",Predictive_Model!$D$31,IF(C394="Other",Predictive_Model!$D$32,0))+IF(D394="Premium",Predictive_Model!$D$34,IF(D394="Standard",Predictive_Model!$D$35,0))+IF(G394="Asia",Predictive_Model!$D$37,IF(G394="Europe",Predictive_Model!$D$38,IF(G394="North America",Predictive_Model!$D$39,IF(G394="Oceania",Predictive_Model!$D$40,IF(G394="South America",Predictive_Model!$D$41,0)))))+IF(H394="Laptop",Predictive_Model!$D$43,IF(H394="Mobile",Predictive_Model!$D$44,IF(H394="TV",Predictive_Model!$D$45,IF(H394="Tablet",Predictive_Model!$D$46,0))))+IF(K394="Crypto",Predictive_Model!$D$48,IF(K394="Debit Card",Predictive_Model!$D$49,IF(K394="Gift Card",Predictive_Model!$D$50,IF(K394="PayPal",Predictive_Model!$D$51,0))))+IF(N394="Comedy",Predictive_Model!$D$53,IF(N394="Documentary",Predictive_Model!$D$54,IF(N394="Drama",Predictive_Model!$D$55,IF(N394="Horror",Predictive_Model!$D$56,IF(N394="Romance",Predictive_Model!$D$57,IF(N394="Sci-Fi",Predictive_Model!$D$58,0)))))))))</f>
        <v>0.99148774683839302</v>
      </c>
      <c r="V394" s="3" t="str">
        <f t="shared" si="66"/>
        <v>Critical</v>
      </c>
      <c r="W394" s="6">
        <f t="shared" si="67"/>
        <v>17.989999999999998</v>
      </c>
      <c r="X394" s="3" t="str">
        <f t="shared" si="68"/>
        <v>Priority 1</v>
      </c>
      <c r="Y394" s="3" t="str">
        <f t="shared" si="69"/>
        <v>OK</v>
      </c>
    </row>
    <row r="395" spans="1:25" x14ac:dyDescent="0.25">
      <c r="A395" s="3" t="str">
        <f>Raw_Data!A395</f>
        <v>1abd56c9-1fde-473b-89cd-f9d78879fc10</v>
      </c>
      <c r="B395" s="3">
        <f>Raw_Data!B395</f>
        <v>45</v>
      </c>
      <c r="C395" s="3" t="str">
        <f>Raw_Data!C395</f>
        <v>Male</v>
      </c>
      <c r="D395" s="3" t="str">
        <f>Raw_Data!D395</f>
        <v>Basic</v>
      </c>
      <c r="E395" s="3">
        <f>Raw_Data!E395</f>
        <v>4.59</v>
      </c>
      <c r="F395" s="3">
        <f>Raw_Data!F395</f>
        <v>47</v>
      </c>
      <c r="G395" s="3" t="str">
        <f>Raw_Data!G395</f>
        <v>Asia</v>
      </c>
      <c r="H395" s="3" t="str">
        <f>Raw_Data!H395</f>
        <v>Laptop</v>
      </c>
      <c r="I395" s="3">
        <f>Raw_Data!I395</f>
        <v>8.99</v>
      </c>
      <c r="J395" s="3">
        <f>Raw_Data!J395</f>
        <v>1</v>
      </c>
      <c r="K395" s="3" t="str">
        <f>Raw_Data!K395</f>
        <v>Gift Card</v>
      </c>
      <c r="L395" s="3">
        <f>Raw_Data!L395</f>
        <v>1</v>
      </c>
      <c r="M395" s="3">
        <f>Raw_Data!M395</f>
        <v>0.1</v>
      </c>
      <c r="N395" s="3" t="str">
        <f>Raw_Data!N395</f>
        <v>Sci-Fi</v>
      </c>
      <c r="O395" s="3" t="str">
        <f t="shared" si="60"/>
        <v>45-54</v>
      </c>
      <c r="P395" s="3" t="str">
        <f t="shared" si="61"/>
        <v>&lt;10h</v>
      </c>
      <c r="Q395" s="3" t="str">
        <f t="shared" si="62"/>
        <v>46-60d</v>
      </c>
      <c r="R395" s="3" t="str">
        <f t="shared" si="63"/>
        <v>Low</v>
      </c>
      <c r="S395" s="3" t="str">
        <f t="shared" si="64"/>
        <v>Low</v>
      </c>
      <c r="T395" s="3" t="str">
        <f t="shared" si="65"/>
        <v>Churned</v>
      </c>
      <c r="U395" s="4">
        <f>1/(1+EXP(-(Predictive_Model!$B$5+((B395-Predictive_Model!$B$20)/Predictive_Model!$C$20)*Predictive_Model!$D$20+((E395-Predictive_Model!$B$21)/Predictive_Model!$C$21)*Predictive_Model!$D$21+((F395-Predictive_Model!$B$22)/Predictive_Model!$C$22)*Predictive_Model!$D$22+((I395-Predictive_Model!$B$23)/Predictive_Model!$C$23)*Predictive_Model!$D$23+((L395-Predictive_Model!$B$24)/Predictive_Model!$C$24)*Predictive_Model!$D$24+((M395-Predictive_Model!$B$25)/Predictive_Model!$C$25)*Predictive_Model!$D$25+IF(C395="Male",Predictive_Model!$D$31,IF(C395="Other",Predictive_Model!$D$32,0))+IF(D395="Premium",Predictive_Model!$D$34,IF(D395="Standard",Predictive_Model!$D$35,0))+IF(G395="Asia",Predictive_Model!$D$37,IF(G395="Europe",Predictive_Model!$D$38,IF(G395="North America",Predictive_Model!$D$39,IF(G395="Oceania",Predictive_Model!$D$40,IF(G395="South America",Predictive_Model!$D$41,0)))))+IF(H395="Laptop",Predictive_Model!$D$43,IF(H395="Mobile",Predictive_Model!$D$44,IF(H395="TV",Predictive_Model!$D$45,IF(H395="Tablet",Predictive_Model!$D$46,0))))+IF(K395="Crypto",Predictive_Model!$D$48,IF(K395="Debit Card",Predictive_Model!$D$49,IF(K395="Gift Card",Predictive_Model!$D$50,IF(K395="PayPal",Predictive_Model!$D$51,0))))+IF(N395="Comedy",Predictive_Model!$D$53,IF(N395="Documentary",Predictive_Model!$D$54,IF(N395="Drama",Predictive_Model!$D$55,IF(N395="Horror",Predictive_Model!$D$56,IF(N395="Romance",Predictive_Model!$D$57,IF(N395="Sci-Fi",Predictive_Model!$D$58,0)))))))))</f>
        <v>0.99991644347591935</v>
      </c>
      <c r="V395" s="3" t="str">
        <f t="shared" si="66"/>
        <v>Critical</v>
      </c>
      <c r="W395" s="6">
        <f t="shared" si="67"/>
        <v>8.99</v>
      </c>
      <c r="X395" s="3" t="str">
        <f t="shared" si="68"/>
        <v>Priority 2</v>
      </c>
      <c r="Y395" s="3" t="str">
        <f t="shared" si="69"/>
        <v>OK</v>
      </c>
    </row>
    <row r="396" spans="1:25" x14ac:dyDescent="0.25">
      <c r="A396" s="3" t="str">
        <f>Raw_Data!A396</f>
        <v>d9b3c54f-401e-4ff5-83c5-66c369e26290</v>
      </c>
      <c r="B396" s="3">
        <f>Raw_Data!B396</f>
        <v>38</v>
      </c>
      <c r="C396" s="3" t="str">
        <f>Raw_Data!C396</f>
        <v>Other</v>
      </c>
      <c r="D396" s="3" t="str">
        <f>Raw_Data!D396</f>
        <v>Premium</v>
      </c>
      <c r="E396" s="3">
        <f>Raw_Data!E396</f>
        <v>1.81</v>
      </c>
      <c r="F396" s="3">
        <f>Raw_Data!F396</f>
        <v>22</v>
      </c>
      <c r="G396" s="3" t="str">
        <f>Raw_Data!G396</f>
        <v>Asia</v>
      </c>
      <c r="H396" s="3" t="str">
        <f>Raw_Data!H396</f>
        <v>Laptop</v>
      </c>
      <c r="I396" s="3">
        <f>Raw_Data!I396</f>
        <v>17.989999999999998</v>
      </c>
      <c r="J396" s="3">
        <f>Raw_Data!J396</f>
        <v>1</v>
      </c>
      <c r="K396" s="3" t="str">
        <f>Raw_Data!K396</f>
        <v>Gift Card</v>
      </c>
      <c r="L396" s="3">
        <f>Raw_Data!L396</f>
        <v>4</v>
      </c>
      <c r="M396" s="3">
        <f>Raw_Data!M396</f>
        <v>0.08</v>
      </c>
      <c r="N396" s="3" t="str">
        <f>Raw_Data!N396</f>
        <v>Action</v>
      </c>
      <c r="O396" s="3" t="str">
        <f t="shared" si="60"/>
        <v>35-44</v>
      </c>
      <c r="P396" s="3" t="str">
        <f t="shared" si="61"/>
        <v>&lt;10h</v>
      </c>
      <c r="Q396" s="3" t="str">
        <f t="shared" si="62"/>
        <v>22-45d</v>
      </c>
      <c r="R396" s="3" t="str">
        <f t="shared" si="63"/>
        <v>Medium</v>
      </c>
      <c r="S396" s="3" t="str">
        <f t="shared" si="64"/>
        <v>High</v>
      </c>
      <c r="T396" s="3" t="str">
        <f t="shared" si="65"/>
        <v>Churned</v>
      </c>
      <c r="U396" s="4">
        <f>1/(1+EXP(-(Predictive_Model!$B$5+((B396-Predictive_Model!$B$20)/Predictive_Model!$C$20)*Predictive_Model!$D$20+((E396-Predictive_Model!$B$21)/Predictive_Model!$C$21)*Predictive_Model!$D$21+((F396-Predictive_Model!$B$22)/Predictive_Model!$C$22)*Predictive_Model!$D$22+((I396-Predictive_Model!$B$23)/Predictive_Model!$C$23)*Predictive_Model!$D$23+((L396-Predictive_Model!$B$24)/Predictive_Model!$C$24)*Predictive_Model!$D$24+((M396-Predictive_Model!$B$25)/Predictive_Model!$C$25)*Predictive_Model!$D$25+IF(C396="Male",Predictive_Model!$D$31,IF(C396="Other",Predictive_Model!$D$32,0))+IF(D396="Premium",Predictive_Model!$D$34,IF(D396="Standard",Predictive_Model!$D$35,0))+IF(G396="Asia",Predictive_Model!$D$37,IF(G396="Europe",Predictive_Model!$D$38,IF(G396="North America",Predictive_Model!$D$39,IF(G396="Oceania",Predictive_Model!$D$40,IF(G396="South America",Predictive_Model!$D$41,0)))))+IF(H396="Laptop",Predictive_Model!$D$43,IF(H396="Mobile",Predictive_Model!$D$44,IF(H396="TV",Predictive_Model!$D$45,IF(H396="Tablet",Predictive_Model!$D$46,0))))+IF(K396="Crypto",Predictive_Model!$D$48,IF(K396="Debit Card",Predictive_Model!$D$49,IF(K396="Gift Card",Predictive_Model!$D$50,IF(K396="PayPal",Predictive_Model!$D$51,0))))+IF(N396="Comedy",Predictive_Model!$D$53,IF(N396="Documentary",Predictive_Model!$D$54,IF(N396="Drama",Predictive_Model!$D$55,IF(N396="Horror",Predictive_Model!$D$56,IF(N396="Romance",Predictive_Model!$D$57,IF(N396="Sci-Fi",Predictive_Model!$D$58,0)))))))))</f>
        <v>0.84271676633368464</v>
      </c>
      <c r="V396" s="3" t="str">
        <f t="shared" si="66"/>
        <v>Critical</v>
      </c>
      <c r="W396" s="6">
        <f t="shared" si="67"/>
        <v>17.989999999999998</v>
      </c>
      <c r="X396" s="3" t="str">
        <f t="shared" si="68"/>
        <v>Priority 1</v>
      </c>
      <c r="Y396" s="3" t="str">
        <f t="shared" si="69"/>
        <v>OK</v>
      </c>
    </row>
    <row r="397" spans="1:25" x14ac:dyDescent="0.25">
      <c r="A397" s="3" t="str">
        <f>Raw_Data!A397</f>
        <v>dd4567d9-cc06-4eed-bf3c-44042f1d4e6b</v>
      </c>
      <c r="B397" s="3">
        <f>Raw_Data!B397</f>
        <v>41</v>
      </c>
      <c r="C397" s="3" t="str">
        <f>Raw_Data!C397</f>
        <v>Other</v>
      </c>
      <c r="D397" s="3" t="str">
        <f>Raw_Data!D397</f>
        <v>Basic</v>
      </c>
      <c r="E397" s="3">
        <f>Raw_Data!E397</f>
        <v>12.04</v>
      </c>
      <c r="F397" s="3">
        <f>Raw_Data!F397</f>
        <v>32</v>
      </c>
      <c r="G397" s="3" t="str">
        <f>Raw_Data!G397</f>
        <v>Oceania</v>
      </c>
      <c r="H397" s="3" t="str">
        <f>Raw_Data!H397</f>
        <v>Desktop</v>
      </c>
      <c r="I397" s="3">
        <f>Raw_Data!I397</f>
        <v>8.99</v>
      </c>
      <c r="J397" s="3">
        <f>Raw_Data!J397</f>
        <v>1</v>
      </c>
      <c r="K397" s="3" t="str">
        <f>Raw_Data!K397</f>
        <v>Credit Card</v>
      </c>
      <c r="L397" s="3">
        <f>Raw_Data!L397</f>
        <v>1</v>
      </c>
      <c r="M397" s="3">
        <f>Raw_Data!M397</f>
        <v>0.36</v>
      </c>
      <c r="N397" s="3" t="str">
        <f>Raw_Data!N397</f>
        <v>Drama</v>
      </c>
      <c r="O397" s="3" t="str">
        <f t="shared" si="60"/>
        <v>35-44</v>
      </c>
      <c r="P397" s="3" t="str">
        <f t="shared" si="61"/>
        <v>10-24h</v>
      </c>
      <c r="Q397" s="3" t="str">
        <f t="shared" si="62"/>
        <v>22-45d</v>
      </c>
      <c r="R397" s="3" t="str">
        <f t="shared" si="63"/>
        <v>Medium</v>
      </c>
      <c r="S397" s="3" t="str">
        <f t="shared" si="64"/>
        <v>Low</v>
      </c>
      <c r="T397" s="3" t="str">
        <f t="shared" si="65"/>
        <v>Churned</v>
      </c>
      <c r="U397" s="4">
        <f>1/(1+EXP(-(Predictive_Model!$B$5+((B397-Predictive_Model!$B$20)/Predictive_Model!$C$20)*Predictive_Model!$D$20+((E397-Predictive_Model!$B$21)/Predictive_Model!$C$21)*Predictive_Model!$D$21+((F397-Predictive_Model!$B$22)/Predictive_Model!$C$22)*Predictive_Model!$D$22+((I397-Predictive_Model!$B$23)/Predictive_Model!$C$23)*Predictive_Model!$D$23+((L397-Predictive_Model!$B$24)/Predictive_Model!$C$24)*Predictive_Model!$D$24+((M397-Predictive_Model!$B$25)/Predictive_Model!$C$25)*Predictive_Model!$D$25+IF(C397="Male",Predictive_Model!$D$31,IF(C397="Other",Predictive_Model!$D$32,0))+IF(D397="Premium",Predictive_Model!$D$34,IF(D397="Standard",Predictive_Model!$D$35,0))+IF(G397="Asia",Predictive_Model!$D$37,IF(G397="Europe",Predictive_Model!$D$38,IF(G397="North America",Predictive_Model!$D$39,IF(G397="Oceania",Predictive_Model!$D$40,IF(G397="South America",Predictive_Model!$D$41,0)))))+IF(H397="Laptop",Predictive_Model!$D$43,IF(H397="Mobile",Predictive_Model!$D$44,IF(H397="TV",Predictive_Model!$D$45,IF(H397="Tablet",Predictive_Model!$D$46,0))))+IF(K397="Crypto",Predictive_Model!$D$48,IF(K397="Debit Card",Predictive_Model!$D$49,IF(K397="Gift Card",Predictive_Model!$D$50,IF(K397="PayPal",Predictive_Model!$D$51,0))))+IF(N397="Comedy",Predictive_Model!$D$53,IF(N397="Documentary",Predictive_Model!$D$54,IF(N397="Drama",Predictive_Model!$D$55,IF(N397="Horror",Predictive_Model!$D$56,IF(N397="Romance",Predictive_Model!$D$57,IF(N397="Sci-Fi",Predictive_Model!$D$58,0)))))))))</f>
        <v>0.98923721466226078</v>
      </c>
      <c r="V397" s="3" t="str">
        <f t="shared" si="66"/>
        <v>Critical</v>
      </c>
      <c r="W397" s="6">
        <f t="shared" si="67"/>
        <v>8.99</v>
      </c>
      <c r="X397" s="3" t="str">
        <f t="shared" si="68"/>
        <v>Priority 2</v>
      </c>
      <c r="Y397" s="3" t="str">
        <f t="shared" si="69"/>
        <v>OK</v>
      </c>
    </row>
    <row r="398" spans="1:25" x14ac:dyDescent="0.25">
      <c r="A398" s="3" t="str">
        <f>Raw_Data!A398</f>
        <v>dddfa932-69d3-48e0-81df-8c797829701a</v>
      </c>
      <c r="B398" s="3">
        <f>Raw_Data!B398</f>
        <v>70</v>
      </c>
      <c r="C398" s="3" t="str">
        <f>Raw_Data!C398</f>
        <v>Other</v>
      </c>
      <c r="D398" s="3" t="str">
        <f>Raw_Data!D398</f>
        <v>Standard</v>
      </c>
      <c r="E398" s="3">
        <f>Raw_Data!E398</f>
        <v>4.6900000000000004</v>
      </c>
      <c r="F398" s="3">
        <f>Raw_Data!F398</f>
        <v>32</v>
      </c>
      <c r="G398" s="3" t="str">
        <f>Raw_Data!G398</f>
        <v>Asia</v>
      </c>
      <c r="H398" s="3" t="str">
        <f>Raw_Data!H398</f>
        <v>TV</v>
      </c>
      <c r="I398" s="3">
        <f>Raw_Data!I398</f>
        <v>13.99</v>
      </c>
      <c r="J398" s="3">
        <f>Raw_Data!J398</f>
        <v>1</v>
      </c>
      <c r="K398" s="3" t="str">
        <f>Raw_Data!K398</f>
        <v>Debit Card</v>
      </c>
      <c r="L398" s="3">
        <f>Raw_Data!L398</f>
        <v>3</v>
      </c>
      <c r="M398" s="3">
        <f>Raw_Data!M398</f>
        <v>0.14000000000000001</v>
      </c>
      <c r="N398" s="3" t="str">
        <f>Raw_Data!N398</f>
        <v>Documentary</v>
      </c>
      <c r="O398" s="3" t="str">
        <f t="shared" si="60"/>
        <v>55-70</v>
      </c>
      <c r="P398" s="3" t="str">
        <f t="shared" si="61"/>
        <v>&lt;10h</v>
      </c>
      <c r="Q398" s="3" t="str">
        <f t="shared" si="62"/>
        <v>22-45d</v>
      </c>
      <c r="R398" s="3" t="str">
        <f t="shared" si="63"/>
        <v>Medium</v>
      </c>
      <c r="S398" s="3" t="str">
        <f t="shared" si="64"/>
        <v>Mid</v>
      </c>
      <c r="T398" s="3" t="str">
        <f t="shared" si="65"/>
        <v>Churned</v>
      </c>
      <c r="U398" s="4">
        <f>1/(1+EXP(-(Predictive_Model!$B$5+((B398-Predictive_Model!$B$20)/Predictive_Model!$C$20)*Predictive_Model!$D$20+((E398-Predictive_Model!$B$21)/Predictive_Model!$C$21)*Predictive_Model!$D$21+((F398-Predictive_Model!$B$22)/Predictive_Model!$C$22)*Predictive_Model!$D$22+((I398-Predictive_Model!$B$23)/Predictive_Model!$C$23)*Predictive_Model!$D$23+((L398-Predictive_Model!$B$24)/Predictive_Model!$C$24)*Predictive_Model!$D$24+((M398-Predictive_Model!$B$25)/Predictive_Model!$C$25)*Predictive_Model!$D$25+IF(C398="Male",Predictive_Model!$D$31,IF(C398="Other",Predictive_Model!$D$32,0))+IF(D398="Premium",Predictive_Model!$D$34,IF(D398="Standard",Predictive_Model!$D$35,0))+IF(G398="Asia",Predictive_Model!$D$37,IF(G398="Europe",Predictive_Model!$D$38,IF(G398="North America",Predictive_Model!$D$39,IF(G398="Oceania",Predictive_Model!$D$40,IF(G398="South America",Predictive_Model!$D$41,0)))))+IF(H398="Laptop",Predictive_Model!$D$43,IF(H398="Mobile",Predictive_Model!$D$44,IF(H398="TV",Predictive_Model!$D$45,IF(H398="Tablet",Predictive_Model!$D$46,0))))+IF(K398="Crypto",Predictive_Model!$D$48,IF(K398="Debit Card",Predictive_Model!$D$49,IF(K398="Gift Card",Predictive_Model!$D$50,IF(K398="PayPal",Predictive_Model!$D$51,0))))+IF(N398="Comedy",Predictive_Model!$D$53,IF(N398="Documentary",Predictive_Model!$D$54,IF(N398="Drama",Predictive_Model!$D$55,IF(N398="Horror",Predictive_Model!$D$56,IF(N398="Romance",Predictive_Model!$D$57,IF(N398="Sci-Fi",Predictive_Model!$D$58,0)))))))))</f>
        <v>0.97664301636434059</v>
      </c>
      <c r="V398" s="3" t="str">
        <f t="shared" si="66"/>
        <v>Critical</v>
      </c>
      <c r="W398" s="6">
        <f t="shared" si="67"/>
        <v>13.99</v>
      </c>
      <c r="X398" s="3" t="str">
        <f t="shared" si="68"/>
        <v>Priority 2</v>
      </c>
      <c r="Y398" s="3" t="str">
        <f t="shared" si="69"/>
        <v>OK</v>
      </c>
    </row>
    <row r="399" spans="1:25" x14ac:dyDescent="0.25">
      <c r="A399" s="3" t="str">
        <f>Raw_Data!A399</f>
        <v>5c49d257-0de5-4601-a2ec-ff29a72735ab</v>
      </c>
      <c r="B399" s="3">
        <f>Raw_Data!B399</f>
        <v>43</v>
      </c>
      <c r="C399" s="3" t="str">
        <f>Raw_Data!C399</f>
        <v>Female</v>
      </c>
      <c r="D399" s="3" t="str">
        <f>Raw_Data!D399</f>
        <v>Premium</v>
      </c>
      <c r="E399" s="3">
        <f>Raw_Data!E399</f>
        <v>12.37</v>
      </c>
      <c r="F399" s="3">
        <f>Raw_Data!F399</f>
        <v>37</v>
      </c>
      <c r="G399" s="3" t="str">
        <f>Raw_Data!G399</f>
        <v>Europe</v>
      </c>
      <c r="H399" s="3" t="str">
        <f>Raw_Data!H399</f>
        <v>Desktop</v>
      </c>
      <c r="I399" s="3">
        <f>Raw_Data!I399</f>
        <v>17.989999999999998</v>
      </c>
      <c r="J399" s="3">
        <f>Raw_Data!J399</f>
        <v>1</v>
      </c>
      <c r="K399" s="3" t="str">
        <f>Raw_Data!K399</f>
        <v>Crypto</v>
      </c>
      <c r="L399" s="3">
        <f>Raw_Data!L399</f>
        <v>3</v>
      </c>
      <c r="M399" s="3">
        <f>Raw_Data!M399</f>
        <v>0.33</v>
      </c>
      <c r="N399" s="3" t="str">
        <f>Raw_Data!N399</f>
        <v>Romance</v>
      </c>
      <c r="O399" s="3" t="str">
        <f t="shared" si="60"/>
        <v>35-44</v>
      </c>
      <c r="P399" s="3" t="str">
        <f t="shared" si="61"/>
        <v>10-24h</v>
      </c>
      <c r="Q399" s="3" t="str">
        <f t="shared" si="62"/>
        <v>22-45d</v>
      </c>
      <c r="R399" s="3" t="str">
        <f t="shared" si="63"/>
        <v>Medium</v>
      </c>
      <c r="S399" s="3" t="str">
        <f t="shared" si="64"/>
        <v>High</v>
      </c>
      <c r="T399" s="3" t="str">
        <f t="shared" si="65"/>
        <v>Churned</v>
      </c>
      <c r="U399" s="4">
        <f>1/(1+EXP(-(Predictive_Model!$B$5+((B399-Predictive_Model!$B$20)/Predictive_Model!$C$20)*Predictive_Model!$D$20+((E399-Predictive_Model!$B$21)/Predictive_Model!$C$21)*Predictive_Model!$D$21+((F399-Predictive_Model!$B$22)/Predictive_Model!$C$22)*Predictive_Model!$D$22+((I399-Predictive_Model!$B$23)/Predictive_Model!$C$23)*Predictive_Model!$D$23+((L399-Predictive_Model!$B$24)/Predictive_Model!$C$24)*Predictive_Model!$D$24+((M399-Predictive_Model!$B$25)/Predictive_Model!$C$25)*Predictive_Model!$D$25+IF(C399="Male",Predictive_Model!$D$31,IF(C399="Other",Predictive_Model!$D$32,0))+IF(D399="Premium",Predictive_Model!$D$34,IF(D399="Standard",Predictive_Model!$D$35,0))+IF(G399="Asia",Predictive_Model!$D$37,IF(G399="Europe",Predictive_Model!$D$38,IF(G399="North America",Predictive_Model!$D$39,IF(G399="Oceania",Predictive_Model!$D$40,IF(G399="South America",Predictive_Model!$D$41,0)))))+IF(H399="Laptop",Predictive_Model!$D$43,IF(H399="Mobile",Predictive_Model!$D$44,IF(H399="TV",Predictive_Model!$D$45,IF(H399="Tablet",Predictive_Model!$D$46,0))))+IF(K399="Crypto",Predictive_Model!$D$48,IF(K399="Debit Card",Predictive_Model!$D$49,IF(K399="Gift Card",Predictive_Model!$D$50,IF(K399="PayPal",Predictive_Model!$D$51,0))))+IF(N399="Comedy",Predictive_Model!$D$53,IF(N399="Documentary",Predictive_Model!$D$54,IF(N399="Drama",Predictive_Model!$D$55,IF(N399="Horror",Predictive_Model!$D$56,IF(N399="Romance",Predictive_Model!$D$57,IF(N399="Sci-Fi",Predictive_Model!$D$58,0)))))))))</f>
        <v>0.64330899070030212</v>
      </c>
      <c r="V399" s="3" t="str">
        <f t="shared" si="66"/>
        <v>High</v>
      </c>
      <c r="W399" s="6">
        <f t="shared" si="67"/>
        <v>17.989999999999998</v>
      </c>
      <c r="X399" s="3" t="str">
        <f t="shared" si="68"/>
        <v>Priority 2</v>
      </c>
      <c r="Y399" s="3" t="str">
        <f t="shared" si="69"/>
        <v>OK</v>
      </c>
    </row>
    <row r="400" spans="1:25" x14ac:dyDescent="0.25">
      <c r="A400" s="3" t="str">
        <f>Raw_Data!A400</f>
        <v>b34037d6-c10b-4513-9969-2b2578c9e3a8</v>
      </c>
      <c r="B400" s="3">
        <f>Raw_Data!B400</f>
        <v>42</v>
      </c>
      <c r="C400" s="3" t="str">
        <f>Raw_Data!C400</f>
        <v>Female</v>
      </c>
      <c r="D400" s="3" t="str">
        <f>Raw_Data!D400</f>
        <v>Basic</v>
      </c>
      <c r="E400" s="3">
        <f>Raw_Data!E400</f>
        <v>7.27</v>
      </c>
      <c r="F400" s="3">
        <f>Raw_Data!F400</f>
        <v>7</v>
      </c>
      <c r="G400" s="3" t="str">
        <f>Raw_Data!G400</f>
        <v>Africa</v>
      </c>
      <c r="H400" s="3" t="str">
        <f>Raw_Data!H400</f>
        <v>Laptop</v>
      </c>
      <c r="I400" s="3">
        <f>Raw_Data!I400</f>
        <v>8.99</v>
      </c>
      <c r="J400" s="3">
        <f>Raw_Data!J400</f>
        <v>0</v>
      </c>
      <c r="K400" s="3" t="str">
        <f>Raw_Data!K400</f>
        <v>Crypto</v>
      </c>
      <c r="L400" s="3">
        <f>Raw_Data!L400</f>
        <v>2</v>
      </c>
      <c r="M400" s="3">
        <f>Raw_Data!M400</f>
        <v>0.91</v>
      </c>
      <c r="N400" s="3" t="str">
        <f>Raw_Data!N400</f>
        <v>Romance</v>
      </c>
      <c r="O400" s="3" t="str">
        <f t="shared" si="60"/>
        <v>35-44</v>
      </c>
      <c r="P400" s="3" t="str">
        <f t="shared" si="61"/>
        <v>&lt;10h</v>
      </c>
      <c r="Q400" s="3" t="str">
        <f t="shared" si="62"/>
        <v>0-7d</v>
      </c>
      <c r="R400" s="3" t="str">
        <f t="shared" si="63"/>
        <v>Medium</v>
      </c>
      <c r="S400" s="3" t="str">
        <f t="shared" si="64"/>
        <v>Low</v>
      </c>
      <c r="T400" s="3" t="str">
        <f t="shared" si="65"/>
        <v>Active</v>
      </c>
      <c r="U400" s="4">
        <f>1/(1+EXP(-(Predictive_Model!$B$5+((B400-Predictive_Model!$B$20)/Predictive_Model!$C$20)*Predictive_Model!$D$20+((E400-Predictive_Model!$B$21)/Predictive_Model!$C$21)*Predictive_Model!$D$21+((F400-Predictive_Model!$B$22)/Predictive_Model!$C$22)*Predictive_Model!$D$22+((I400-Predictive_Model!$B$23)/Predictive_Model!$C$23)*Predictive_Model!$D$23+((L400-Predictive_Model!$B$24)/Predictive_Model!$C$24)*Predictive_Model!$D$24+((M400-Predictive_Model!$B$25)/Predictive_Model!$C$25)*Predictive_Model!$D$25+IF(C400="Male",Predictive_Model!$D$31,IF(C400="Other",Predictive_Model!$D$32,0))+IF(D400="Premium",Predictive_Model!$D$34,IF(D400="Standard",Predictive_Model!$D$35,0))+IF(G400="Asia",Predictive_Model!$D$37,IF(G400="Europe",Predictive_Model!$D$38,IF(G400="North America",Predictive_Model!$D$39,IF(G400="Oceania",Predictive_Model!$D$40,IF(G400="South America",Predictive_Model!$D$41,0)))))+IF(H400="Laptop",Predictive_Model!$D$43,IF(H400="Mobile",Predictive_Model!$D$44,IF(H400="TV",Predictive_Model!$D$45,IF(H400="Tablet",Predictive_Model!$D$46,0))))+IF(K400="Crypto",Predictive_Model!$D$48,IF(K400="Debit Card",Predictive_Model!$D$49,IF(K400="Gift Card",Predictive_Model!$D$50,IF(K400="PayPal",Predictive_Model!$D$51,0))))+IF(N400="Comedy",Predictive_Model!$D$53,IF(N400="Documentary",Predictive_Model!$D$54,IF(N400="Drama",Predictive_Model!$D$55,IF(N400="Horror",Predictive_Model!$D$56,IF(N400="Romance",Predictive_Model!$D$57,IF(N400="Sci-Fi",Predictive_Model!$D$58,0)))))))))</f>
        <v>0.72038370478668023</v>
      </c>
      <c r="V400" s="3" t="str">
        <f t="shared" si="66"/>
        <v>High</v>
      </c>
      <c r="W400" s="6">
        <f t="shared" si="67"/>
        <v>6.4762495060322554</v>
      </c>
      <c r="X400" s="3" t="str">
        <f t="shared" si="68"/>
        <v>Monitor</v>
      </c>
      <c r="Y400" s="3" t="str">
        <f t="shared" si="69"/>
        <v>OK</v>
      </c>
    </row>
    <row r="401" spans="1:25" x14ac:dyDescent="0.25">
      <c r="A401" s="3" t="str">
        <f>Raw_Data!A401</f>
        <v>31229975-3432-4e6f-9676-3ba672c58f6a</v>
      </c>
      <c r="B401" s="3">
        <f>Raw_Data!B401</f>
        <v>48</v>
      </c>
      <c r="C401" s="3" t="str">
        <f>Raw_Data!C401</f>
        <v>Other</v>
      </c>
      <c r="D401" s="3" t="str">
        <f>Raw_Data!D401</f>
        <v>Premium</v>
      </c>
      <c r="E401" s="3">
        <f>Raw_Data!E401</f>
        <v>26.34</v>
      </c>
      <c r="F401" s="3">
        <f>Raw_Data!F401</f>
        <v>40</v>
      </c>
      <c r="G401" s="3" t="str">
        <f>Raw_Data!G401</f>
        <v>Africa</v>
      </c>
      <c r="H401" s="3" t="str">
        <f>Raw_Data!H401</f>
        <v>TV</v>
      </c>
      <c r="I401" s="3">
        <f>Raw_Data!I401</f>
        <v>17.989999999999998</v>
      </c>
      <c r="J401" s="3">
        <f>Raw_Data!J401</f>
        <v>0</v>
      </c>
      <c r="K401" s="3" t="str">
        <f>Raw_Data!K401</f>
        <v>Crypto</v>
      </c>
      <c r="L401" s="3">
        <f>Raw_Data!L401</f>
        <v>2</v>
      </c>
      <c r="M401" s="3">
        <f>Raw_Data!M401</f>
        <v>0.64</v>
      </c>
      <c r="N401" s="3" t="str">
        <f>Raw_Data!N401</f>
        <v>Romance</v>
      </c>
      <c r="O401" s="3" t="str">
        <f t="shared" si="60"/>
        <v>45-54</v>
      </c>
      <c r="P401" s="3" t="str">
        <f t="shared" si="61"/>
        <v>25-49h</v>
      </c>
      <c r="Q401" s="3" t="str">
        <f t="shared" si="62"/>
        <v>22-45d</v>
      </c>
      <c r="R401" s="3" t="str">
        <f t="shared" si="63"/>
        <v>Medium</v>
      </c>
      <c r="S401" s="3" t="str">
        <f t="shared" si="64"/>
        <v>High</v>
      </c>
      <c r="T401" s="3" t="str">
        <f t="shared" si="65"/>
        <v>Active</v>
      </c>
      <c r="U401" s="4">
        <f>1/(1+EXP(-(Predictive_Model!$B$5+((B401-Predictive_Model!$B$20)/Predictive_Model!$C$20)*Predictive_Model!$D$20+((E401-Predictive_Model!$B$21)/Predictive_Model!$C$21)*Predictive_Model!$D$21+((F401-Predictive_Model!$B$22)/Predictive_Model!$C$22)*Predictive_Model!$D$22+((I401-Predictive_Model!$B$23)/Predictive_Model!$C$23)*Predictive_Model!$D$23+((L401-Predictive_Model!$B$24)/Predictive_Model!$C$24)*Predictive_Model!$D$24+((M401-Predictive_Model!$B$25)/Predictive_Model!$C$25)*Predictive_Model!$D$25+IF(C401="Male",Predictive_Model!$D$31,IF(C401="Other",Predictive_Model!$D$32,0))+IF(D401="Premium",Predictive_Model!$D$34,IF(D401="Standard",Predictive_Model!$D$35,0))+IF(G401="Asia",Predictive_Model!$D$37,IF(G401="Europe",Predictive_Model!$D$38,IF(G401="North America",Predictive_Model!$D$39,IF(G401="Oceania",Predictive_Model!$D$40,IF(G401="South America",Predictive_Model!$D$41,0)))))+IF(H401="Laptop",Predictive_Model!$D$43,IF(H401="Mobile",Predictive_Model!$D$44,IF(H401="TV",Predictive_Model!$D$45,IF(H401="Tablet",Predictive_Model!$D$46,0))))+IF(K401="Crypto",Predictive_Model!$D$48,IF(K401="Debit Card",Predictive_Model!$D$49,IF(K401="Gift Card",Predictive_Model!$D$50,IF(K401="PayPal",Predictive_Model!$D$51,0))))+IF(N401="Comedy",Predictive_Model!$D$53,IF(N401="Documentary",Predictive_Model!$D$54,IF(N401="Drama",Predictive_Model!$D$55,IF(N401="Horror",Predictive_Model!$D$56,IF(N401="Romance",Predictive_Model!$D$57,IF(N401="Sci-Fi",Predictive_Model!$D$58,0)))))))))</f>
        <v>2.7657521482958497E-2</v>
      </c>
      <c r="V401" s="3" t="str">
        <f t="shared" si="66"/>
        <v>Low</v>
      </c>
      <c r="W401" s="6">
        <f t="shared" si="67"/>
        <v>0.49755881147842329</v>
      </c>
      <c r="X401" s="3" t="str">
        <f t="shared" si="68"/>
        <v>Monitor</v>
      </c>
      <c r="Y401" s="3" t="str">
        <f t="shared" si="69"/>
        <v>OK</v>
      </c>
    </row>
    <row r="402" spans="1:25" x14ac:dyDescent="0.25">
      <c r="A402" s="3" t="str">
        <f>Raw_Data!A402</f>
        <v>6af6fe1b-f71f-4488-b5a0-749e5ffd0add</v>
      </c>
      <c r="B402" s="3">
        <f>Raw_Data!B402</f>
        <v>67</v>
      </c>
      <c r="C402" s="3" t="str">
        <f>Raw_Data!C402</f>
        <v>Male</v>
      </c>
      <c r="D402" s="3" t="str">
        <f>Raw_Data!D402</f>
        <v>Standard</v>
      </c>
      <c r="E402" s="3">
        <f>Raw_Data!E402</f>
        <v>19.48</v>
      </c>
      <c r="F402" s="3">
        <f>Raw_Data!F402</f>
        <v>25</v>
      </c>
      <c r="G402" s="3" t="str">
        <f>Raw_Data!G402</f>
        <v>North America</v>
      </c>
      <c r="H402" s="3" t="str">
        <f>Raw_Data!H402</f>
        <v>Mobile</v>
      </c>
      <c r="I402" s="3">
        <f>Raw_Data!I402</f>
        <v>13.99</v>
      </c>
      <c r="J402" s="3">
        <f>Raw_Data!J402</f>
        <v>0</v>
      </c>
      <c r="K402" s="3" t="str">
        <f>Raw_Data!K402</f>
        <v>Debit Card</v>
      </c>
      <c r="L402" s="3">
        <f>Raw_Data!L402</f>
        <v>2</v>
      </c>
      <c r="M402" s="3">
        <f>Raw_Data!M402</f>
        <v>0.75</v>
      </c>
      <c r="N402" s="3" t="str">
        <f>Raw_Data!N402</f>
        <v>Drama</v>
      </c>
      <c r="O402" s="3" t="str">
        <f t="shared" si="60"/>
        <v>55-70</v>
      </c>
      <c r="P402" s="3" t="str">
        <f t="shared" si="61"/>
        <v>10-24h</v>
      </c>
      <c r="Q402" s="3" t="str">
        <f t="shared" si="62"/>
        <v>22-45d</v>
      </c>
      <c r="R402" s="3" t="str">
        <f t="shared" si="63"/>
        <v>Medium</v>
      </c>
      <c r="S402" s="3" t="str">
        <f t="shared" si="64"/>
        <v>Mid</v>
      </c>
      <c r="T402" s="3" t="str">
        <f t="shared" si="65"/>
        <v>Active</v>
      </c>
      <c r="U402" s="4">
        <f>1/(1+EXP(-(Predictive_Model!$B$5+((B402-Predictive_Model!$B$20)/Predictive_Model!$C$20)*Predictive_Model!$D$20+((E402-Predictive_Model!$B$21)/Predictive_Model!$C$21)*Predictive_Model!$D$21+((F402-Predictive_Model!$B$22)/Predictive_Model!$C$22)*Predictive_Model!$D$22+((I402-Predictive_Model!$B$23)/Predictive_Model!$C$23)*Predictive_Model!$D$23+((L402-Predictive_Model!$B$24)/Predictive_Model!$C$24)*Predictive_Model!$D$24+((M402-Predictive_Model!$B$25)/Predictive_Model!$C$25)*Predictive_Model!$D$25+IF(C402="Male",Predictive_Model!$D$31,IF(C402="Other",Predictive_Model!$D$32,0))+IF(D402="Premium",Predictive_Model!$D$34,IF(D402="Standard",Predictive_Model!$D$35,0))+IF(G402="Asia",Predictive_Model!$D$37,IF(G402="Europe",Predictive_Model!$D$38,IF(G402="North America",Predictive_Model!$D$39,IF(G402="Oceania",Predictive_Model!$D$40,IF(G402="South America",Predictive_Model!$D$41,0)))))+IF(H402="Laptop",Predictive_Model!$D$43,IF(H402="Mobile",Predictive_Model!$D$44,IF(H402="TV",Predictive_Model!$D$45,IF(H402="Tablet",Predictive_Model!$D$46,0))))+IF(K402="Crypto",Predictive_Model!$D$48,IF(K402="Debit Card",Predictive_Model!$D$49,IF(K402="Gift Card",Predictive_Model!$D$50,IF(K402="PayPal",Predictive_Model!$D$51,0))))+IF(N402="Comedy",Predictive_Model!$D$53,IF(N402="Documentary",Predictive_Model!$D$54,IF(N402="Drama",Predictive_Model!$D$55,IF(N402="Horror",Predictive_Model!$D$56,IF(N402="Romance",Predictive_Model!$D$57,IF(N402="Sci-Fi",Predictive_Model!$D$58,0)))))))))</f>
        <v>0.48947090317194158</v>
      </c>
      <c r="V402" s="3" t="str">
        <f t="shared" si="66"/>
        <v>Medium</v>
      </c>
      <c r="W402" s="6">
        <f t="shared" si="67"/>
        <v>6.8476979353754626</v>
      </c>
      <c r="X402" s="3" t="str">
        <f t="shared" si="68"/>
        <v>Monitor</v>
      </c>
      <c r="Y402" s="3" t="str">
        <f t="shared" si="69"/>
        <v>OK</v>
      </c>
    </row>
    <row r="403" spans="1:25" x14ac:dyDescent="0.25">
      <c r="A403" s="3" t="str">
        <f>Raw_Data!A403</f>
        <v>b54f35bd-04b4-4772-bccc-c0914906efd2</v>
      </c>
      <c r="B403" s="3">
        <f>Raw_Data!B403</f>
        <v>22</v>
      </c>
      <c r="C403" s="3" t="str">
        <f>Raw_Data!C403</f>
        <v>Other</v>
      </c>
      <c r="D403" s="3" t="str">
        <f>Raw_Data!D403</f>
        <v>Standard</v>
      </c>
      <c r="E403" s="3">
        <f>Raw_Data!E403</f>
        <v>1.04</v>
      </c>
      <c r="F403" s="3">
        <f>Raw_Data!F403</f>
        <v>56</v>
      </c>
      <c r="G403" s="3" t="str">
        <f>Raw_Data!G403</f>
        <v>Africa</v>
      </c>
      <c r="H403" s="3" t="str">
        <f>Raw_Data!H403</f>
        <v>Desktop</v>
      </c>
      <c r="I403" s="3">
        <f>Raw_Data!I403</f>
        <v>13.99</v>
      </c>
      <c r="J403" s="3">
        <f>Raw_Data!J403</f>
        <v>1</v>
      </c>
      <c r="K403" s="3" t="str">
        <f>Raw_Data!K403</f>
        <v>PayPal</v>
      </c>
      <c r="L403" s="3">
        <f>Raw_Data!L403</f>
        <v>3</v>
      </c>
      <c r="M403" s="3">
        <f>Raw_Data!M403</f>
        <v>0.02</v>
      </c>
      <c r="N403" s="3" t="str">
        <f>Raw_Data!N403</f>
        <v>Comedy</v>
      </c>
      <c r="O403" s="3" t="str">
        <f t="shared" si="60"/>
        <v>18-24</v>
      </c>
      <c r="P403" s="3" t="str">
        <f t="shared" si="61"/>
        <v>&lt;10h</v>
      </c>
      <c r="Q403" s="3" t="str">
        <f t="shared" si="62"/>
        <v>46-60d</v>
      </c>
      <c r="R403" s="3" t="str">
        <f t="shared" si="63"/>
        <v>Low</v>
      </c>
      <c r="S403" s="3" t="str">
        <f t="shared" si="64"/>
        <v>Mid</v>
      </c>
      <c r="T403" s="3" t="str">
        <f t="shared" si="65"/>
        <v>Churned</v>
      </c>
      <c r="U403" s="4">
        <f>1/(1+EXP(-(Predictive_Model!$B$5+((B403-Predictive_Model!$B$20)/Predictive_Model!$C$20)*Predictive_Model!$D$20+((E403-Predictive_Model!$B$21)/Predictive_Model!$C$21)*Predictive_Model!$D$21+((F403-Predictive_Model!$B$22)/Predictive_Model!$C$22)*Predictive_Model!$D$22+((I403-Predictive_Model!$B$23)/Predictive_Model!$C$23)*Predictive_Model!$D$23+((L403-Predictive_Model!$B$24)/Predictive_Model!$C$24)*Predictive_Model!$D$24+((M403-Predictive_Model!$B$25)/Predictive_Model!$C$25)*Predictive_Model!$D$25+IF(C403="Male",Predictive_Model!$D$31,IF(C403="Other",Predictive_Model!$D$32,0))+IF(D403="Premium",Predictive_Model!$D$34,IF(D403="Standard",Predictive_Model!$D$35,0))+IF(G403="Asia",Predictive_Model!$D$37,IF(G403="Europe",Predictive_Model!$D$38,IF(G403="North America",Predictive_Model!$D$39,IF(G403="Oceania",Predictive_Model!$D$40,IF(G403="South America",Predictive_Model!$D$41,0)))))+IF(H403="Laptop",Predictive_Model!$D$43,IF(H403="Mobile",Predictive_Model!$D$44,IF(H403="TV",Predictive_Model!$D$45,IF(H403="Tablet",Predictive_Model!$D$46,0))))+IF(K403="Crypto",Predictive_Model!$D$48,IF(K403="Debit Card",Predictive_Model!$D$49,IF(K403="Gift Card",Predictive_Model!$D$50,IF(K403="PayPal",Predictive_Model!$D$51,0))))+IF(N403="Comedy",Predictive_Model!$D$53,IF(N403="Documentary",Predictive_Model!$D$54,IF(N403="Drama",Predictive_Model!$D$55,IF(N403="Horror",Predictive_Model!$D$56,IF(N403="Romance",Predictive_Model!$D$57,IF(N403="Sci-Fi",Predictive_Model!$D$58,0)))))))))</f>
        <v>0.99983738385785337</v>
      </c>
      <c r="V403" s="3" t="str">
        <f t="shared" si="66"/>
        <v>Critical</v>
      </c>
      <c r="W403" s="6">
        <f t="shared" si="67"/>
        <v>13.99</v>
      </c>
      <c r="X403" s="3" t="str">
        <f t="shared" si="68"/>
        <v>Priority 2</v>
      </c>
      <c r="Y403" s="3" t="str">
        <f t="shared" si="69"/>
        <v>OK</v>
      </c>
    </row>
    <row r="404" spans="1:25" x14ac:dyDescent="0.25">
      <c r="A404" s="3" t="str">
        <f>Raw_Data!A404</f>
        <v>7169fc97-817c-4230-9aaf-514d20a0a711</v>
      </c>
      <c r="B404" s="3">
        <f>Raw_Data!B404</f>
        <v>33</v>
      </c>
      <c r="C404" s="3" t="str">
        <f>Raw_Data!C404</f>
        <v>Other</v>
      </c>
      <c r="D404" s="3" t="str">
        <f>Raw_Data!D404</f>
        <v>Standard</v>
      </c>
      <c r="E404" s="3">
        <f>Raw_Data!E404</f>
        <v>59.71</v>
      </c>
      <c r="F404" s="3">
        <f>Raw_Data!F404</f>
        <v>55</v>
      </c>
      <c r="G404" s="3" t="str">
        <f>Raw_Data!G404</f>
        <v>Asia</v>
      </c>
      <c r="H404" s="3" t="str">
        <f>Raw_Data!H404</f>
        <v>Desktop</v>
      </c>
      <c r="I404" s="3">
        <f>Raw_Data!I404</f>
        <v>13.99</v>
      </c>
      <c r="J404" s="3">
        <f>Raw_Data!J404</f>
        <v>0</v>
      </c>
      <c r="K404" s="3" t="str">
        <f>Raw_Data!K404</f>
        <v>Credit Card</v>
      </c>
      <c r="L404" s="3">
        <f>Raw_Data!L404</f>
        <v>5</v>
      </c>
      <c r="M404" s="3">
        <f>Raw_Data!M404</f>
        <v>1.07</v>
      </c>
      <c r="N404" s="3" t="str">
        <f>Raw_Data!N404</f>
        <v>Documentary</v>
      </c>
      <c r="O404" s="3" t="str">
        <f t="shared" si="60"/>
        <v>25-34</v>
      </c>
      <c r="P404" s="3" t="str">
        <f t="shared" si="61"/>
        <v>50h+</v>
      </c>
      <c r="Q404" s="3" t="str">
        <f t="shared" si="62"/>
        <v>46-60d</v>
      </c>
      <c r="R404" s="3" t="str">
        <f t="shared" si="63"/>
        <v>Medium</v>
      </c>
      <c r="S404" s="3" t="str">
        <f t="shared" si="64"/>
        <v>Mid</v>
      </c>
      <c r="T404" s="3" t="str">
        <f t="shared" si="65"/>
        <v>Active</v>
      </c>
      <c r="U404" s="4">
        <f>1/(1+EXP(-(Predictive_Model!$B$5+((B404-Predictive_Model!$B$20)/Predictive_Model!$C$20)*Predictive_Model!$D$20+((E404-Predictive_Model!$B$21)/Predictive_Model!$C$21)*Predictive_Model!$D$21+((F404-Predictive_Model!$B$22)/Predictive_Model!$C$22)*Predictive_Model!$D$22+((I404-Predictive_Model!$B$23)/Predictive_Model!$C$23)*Predictive_Model!$D$23+((L404-Predictive_Model!$B$24)/Predictive_Model!$C$24)*Predictive_Model!$D$24+((M404-Predictive_Model!$B$25)/Predictive_Model!$C$25)*Predictive_Model!$D$25+IF(C404="Male",Predictive_Model!$D$31,IF(C404="Other",Predictive_Model!$D$32,0))+IF(D404="Premium",Predictive_Model!$D$34,IF(D404="Standard",Predictive_Model!$D$35,0))+IF(G404="Asia",Predictive_Model!$D$37,IF(G404="Europe",Predictive_Model!$D$38,IF(G404="North America",Predictive_Model!$D$39,IF(G404="Oceania",Predictive_Model!$D$40,IF(G404="South America",Predictive_Model!$D$41,0)))))+IF(H404="Laptop",Predictive_Model!$D$43,IF(H404="Mobile",Predictive_Model!$D$44,IF(H404="TV",Predictive_Model!$D$45,IF(H404="Tablet",Predictive_Model!$D$46,0))))+IF(K404="Crypto",Predictive_Model!$D$48,IF(K404="Debit Card",Predictive_Model!$D$49,IF(K404="Gift Card",Predictive_Model!$D$50,IF(K404="PayPal",Predictive_Model!$D$51,0))))+IF(N404="Comedy",Predictive_Model!$D$53,IF(N404="Documentary",Predictive_Model!$D$54,IF(N404="Drama",Predictive_Model!$D$55,IF(N404="Horror",Predictive_Model!$D$56,IF(N404="Romance",Predictive_Model!$D$57,IF(N404="Sci-Fi",Predictive_Model!$D$58,0)))))))))</f>
        <v>1.7355354851374368E-6</v>
      </c>
      <c r="V404" s="3" t="str">
        <f t="shared" si="66"/>
        <v>Low</v>
      </c>
      <c r="W404" s="6">
        <f t="shared" si="67"/>
        <v>2.4280141437072742E-5</v>
      </c>
      <c r="X404" s="3" t="str">
        <f t="shared" si="68"/>
        <v>Monitor</v>
      </c>
      <c r="Y404" s="3" t="str">
        <f t="shared" si="69"/>
        <v>OK</v>
      </c>
    </row>
    <row r="405" spans="1:25" x14ac:dyDescent="0.25">
      <c r="A405" s="3" t="str">
        <f>Raw_Data!A405</f>
        <v>b563fad3-459d-424f-b754-d7e38a922faa</v>
      </c>
      <c r="B405" s="3">
        <f>Raw_Data!B405</f>
        <v>66</v>
      </c>
      <c r="C405" s="3" t="str">
        <f>Raw_Data!C405</f>
        <v>Female</v>
      </c>
      <c r="D405" s="3" t="str">
        <f>Raw_Data!D405</f>
        <v>Premium</v>
      </c>
      <c r="E405" s="3">
        <f>Raw_Data!E405</f>
        <v>16.22</v>
      </c>
      <c r="F405" s="3">
        <f>Raw_Data!F405</f>
        <v>0</v>
      </c>
      <c r="G405" s="3" t="str">
        <f>Raw_Data!G405</f>
        <v>Europe</v>
      </c>
      <c r="H405" s="3" t="str">
        <f>Raw_Data!H405</f>
        <v>TV</v>
      </c>
      <c r="I405" s="3">
        <f>Raw_Data!I405</f>
        <v>17.989999999999998</v>
      </c>
      <c r="J405" s="3">
        <f>Raw_Data!J405</f>
        <v>0</v>
      </c>
      <c r="K405" s="3" t="str">
        <f>Raw_Data!K405</f>
        <v>Gift Card</v>
      </c>
      <c r="L405" s="3">
        <f>Raw_Data!L405</f>
        <v>2</v>
      </c>
      <c r="M405" s="3">
        <f>Raw_Data!M405</f>
        <v>16.22</v>
      </c>
      <c r="N405" s="3" t="str">
        <f>Raw_Data!N405</f>
        <v>Drama</v>
      </c>
      <c r="O405" s="3" t="str">
        <f t="shared" si="60"/>
        <v>55-70</v>
      </c>
      <c r="P405" s="3" t="str">
        <f t="shared" si="61"/>
        <v>10-24h</v>
      </c>
      <c r="Q405" s="3" t="str">
        <f t="shared" si="62"/>
        <v>0-7d</v>
      </c>
      <c r="R405" s="3" t="str">
        <f t="shared" si="63"/>
        <v>Medium</v>
      </c>
      <c r="S405" s="3" t="str">
        <f t="shared" si="64"/>
        <v>High</v>
      </c>
      <c r="T405" s="3" t="str">
        <f t="shared" si="65"/>
        <v>Active</v>
      </c>
      <c r="U405" s="4">
        <f>1/(1+EXP(-(Predictive_Model!$B$5+((B405-Predictive_Model!$B$20)/Predictive_Model!$C$20)*Predictive_Model!$D$20+((E405-Predictive_Model!$B$21)/Predictive_Model!$C$21)*Predictive_Model!$D$21+((F405-Predictive_Model!$B$22)/Predictive_Model!$C$22)*Predictive_Model!$D$22+((I405-Predictive_Model!$B$23)/Predictive_Model!$C$23)*Predictive_Model!$D$23+((L405-Predictive_Model!$B$24)/Predictive_Model!$C$24)*Predictive_Model!$D$24+((M405-Predictive_Model!$B$25)/Predictive_Model!$C$25)*Predictive_Model!$D$25+IF(C405="Male",Predictive_Model!$D$31,IF(C405="Other",Predictive_Model!$D$32,0))+IF(D405="Premium",Predictive_Model!$D$34,IF(D405="Standard",Predictive_Model!$D$35,0))+IF(G405="Asia",Predictive_Model!$D$37,IF(G405="Europe",Predictive_Model!$D$38,IF(G405="North America",Predictive_Model!$D$39,IF(G405="Oceania",Predictive_Model!$D$40,IF(G405="South America",Predictive_Model!$D$41,0)))))+IF(H405="Laptop",Predictive_Model!$D$43,IF(H405="Mobile",Predictive_Model!$D$44,IF(H405="TV",Predictive_Model!$D$45,IF(H405="Tablet",Predictive_Model!$D$46,0))))+IF(K405="Crypto",Predictive_Model!$D$48,IF(K405="Debit Card",Predictive_Model!$D$49,IF(K405="Gift Card",Predictive_Model!$D$50,IF(K405="PayPal",Predictive_Model!$D$51,0))))+IF(N405="Comedy",Predictive_Model!$D$53,IF(N405="Documentary",Predictive_Model!$D$54,IF(N405="Drama",Predictive_Model!$D$55,IF(N405="Horror",Predictive_Model!$D$56,IF(N405="Romance",Predictive_Model!$D$57,IF(N405="Sci-Fi",Predictive_Model!$D$58,0)))))))))</f>
        <v>2.0384162931781984E-14</v>
      </c>
      <c r="V405" s="3" t="str">
        <f t="shared" si="66"/>
        <v>Low</v>
      </c>
      <c r="W405" s="6">
        <f t="shared" si="67"/>
        <v>3.6671109114275784E-13</v>
      </c>
      <c r="X405" s="3" t="str">
        <f t="shared" si="68"/>
        <v>Monitor</v>
      </c>
      <c r="Y405" s="3" t="str">
        <f t="shared" si="69"/>
        <v>OK</v>
      </c>
    </row>
    <row r="406" spans="1:25" x14ac:dyDescent="0.25">
      <c r="A406" s="3" t="str">
        <f>Raw_Data!A406</f>
        <v>fbd31429-1b1e-4a66-bcb3-1c571dfe6cd3</v>
      </c>
      <c r="B406" s="3">
        <f>Raw_Data!B406</f>
        <v>58</v>
      </c>
      <c r="C406" s="3" t="str">
        <f>Raw_Data!C406</f>
        <v>Female</v>
      </c>
      <c r="D406" s="3" t="str">
        <f>Raw_Data!D406</f>
        <v>Standard</v>
      </c>
      <c r="E406" s="3">
        <f>Raw_Data!E406</f>
        <v>4.3899999999999997</v>
      </c>
      <c r="F406" s="3">
        <f>Raw_Data!F406</f>
        <v>11</v>
      </c>
      <c r="G406" s="3" t="str">
        <f>Raw_Data!G406</f>
        <v>South America</v>
      </c>
      <c r="H406" s="3" t="str">
        <f>Raw_Data!H406</f>
        <v>Mobile</v>
      </c>
      <c r="I406" s="3">
        <f>Raw_Data!I406</f>
        <v>13.99</v>
      </c>
      <c r="J406" s="3">
        <f>Raw_Data!J406</f>
        <v>0</v>
      </c>
      <c r="K406" s="3" t="str">
        <f>Raw_Data!K406</f>
        <v>Debit Card</v>
      </c>
      <c r="L406" s="3">
        <f>Raw_Data!L406</f>
        <v>5</v>
      </c>
      <c r="M406" s="3">
        <f>Raw_Data!M406</f>
        <v>0.37</v>
      </c>
      <c r="N406" s="3" t="str">
        <f>Raw_Data!N406</f>
        <v>Romance</v>
      </c>
      <c r="O406" s="3" t="str">
        <f t="shared" si="60"/>
        <v>55-70</v>
      </c>
      <c r="P406" s="3" t="str">
        <f t="shared" si="61"/>
        <v>&lt;10h</v>
      </c>
      <c r="Q406" s="3" t="str">
        <f t="shared" si="62"/>
        <v>8-21d</v>
      </c>
      <c r="R406" s="3" t="str">
        <f t="shared" si="63"/>
        <v>Medium</v>
      </c>
      <c r="S406" s="3" t="str">
        <f t="shared" si="64"/>
        <v>Mid</v>
      </c>
      <c r="T406" s="3" t="str">
        <f t="shared" si="65"/>
        <v>Active</v>
      </c>
      <c r="U406" s="4">
        <f>1/(1+EXP(-(Predictive_Model!$B$5+((B406-Predictive_Model!$B$20)/Predictive_Model!$C$20)*Predictive_Model!$D$20+((E406-Predictive_Model!$B$21)/Predictive_Model!$C$21)*Predictive_Model!$D$21+((F406-Predictive_Model!$B$22)/Predictive_Model!$C$22)*Predictive_Model!$D$22+((I406-Predictive_Model!$B$23)/Predictive_Model!$C$23)*Predictive_Model!$D$23+((L406-Predictive_Model!$B$24)/Predictive_Model!$C$24)*Predictive_Model!$D$24+((M406-Predictive_Model!$B$25)/Predictive_Model!$C$25)*Predictive_Model!$D$25+IF(C406="Male",Predictive_Model!$D$31,IF(C406="Other",Predictive_Model!$D$32,0))+IF(D406="Premium",Predictive_Model!$D$34,IF(D406="Standard",Predictive_Model!$D$35,0))+IF(G406="Asia",Predictive_Model!$D$37,IF(G406="Europe",Predictive_Model!$D$38,IF(G406="North America",Predictive_Model!$D$39,IF(G406="Oceania",Predictive_Model!$D$40,IF(G406="South America",Predictive_Model!$D$41,0)))))+IF(H406="Laptop",Predictive_Model!$D$43,IF(H406="Mobile",Predictive_Model!$D$44,IF(H406="TV",Predictive_Model!$D$45,IF(H406="Tablet",Predictive_Model!$D$46,0))))+IF(K406="Crypto",Predictive_Model!$D$48,IF(K406="Debit Card",Predictive_Model!$D$49,IF(K406="Gift Card",Predictive_Model!$D$50,IF(K406="PayPal",Predictive_Model!$D$51,0))))+IF(N406="Comedy",Predictive_Model!$D$53,IF(N406="Documentary",Predictive_Model!$D$54,IF(N406="Drama",Predictive_Model!$D$55,IF(N406="Horror",Predictive_Model!$D$56,IF(N406="Romance",Predictive_Model!$D$57,IF(N406="Sci-Fi",Predictive_Model!$D$58,0)))))))))</f>
        <v>0.78440275466398424</v>
      </c>
      <c r="V406" s="3" t="str">
        <f t="shared" si="66"/>
        <v>Critical</v>
      </c>
      <c r="W406" s="6">
        <f t="shared" si="67"/>
        <v>10.973794537749139</v>
      </c>
      <c r="X406" s="3" t="str">
        <f t="shared" si="68"/>
        <v>Priority 2</v>
      </c>
      <c r="Y406" s="3" t="str">
        <f t="shared" si="69"/>
        <v>OK</v>
      </c>
    </row>
    <row r="407" spans="1:25" x14ac:dyDescent="0.25">
      <c r="A407" s="3" t="str">
        <f>Raw_Data!A407</f>
        <v>6946db19-5d1e-450e-9112-2342b6ebb400</v>
      </c>
      <c r="B407" s="3">
        <f>Raw_Data!B407</f>
        <v>20</v>
      </c>
      <c r="C407" s="3" t="str">
        <f>Raw_Data!C407</f>
        <v>Female</v>
      </c>
      <c r="D407" s="3" t="str">
        <f>Raw_Data!D407</f>
        <v>Standard</v>
      </c>
      <c r="E407" s="3">
        <f>Raw_Data!E407</f>
        <v>13.2</v>
      </c>
      <c r="F407" s="3">
        <f>Raw_Data!F407</f>
        <v>56</v>
      </c>
      <c r="G407" s="3" t="str">
        <f>Raw_Data!G407</f>
        <v>Asia</v>
      </c>
      <c r="H407" s="3" t="str">
        <f>Raw_Data!H407</f>
        <v>Mobile</v>
      </c>
      <c r="I407" s="3">
        <f>Raw_Data!I407</f>
        <v>13.99</v>
      </c>
      <c r="J407" s="3">
        <f>Raw_Data!J407</f>
        <v>1</v>
      </c>
      <c r="K407" s="3" t="str">
        <f>Raw_Data!K407</f>
        <v>Debit Card</v>
      </c>
      <c r="L407" s="3">
        <f>Raw_Data!L407</f>
        <v>2</v>
      </c>
      <c r="M407" s="3">
        <f>Raw_Data!M407</f>
        <v>0.23</v>
      </c>
      <c r="N407" s="3" t="str">
        <f>Raw_Data!N407</f>
        <v>Romance</v>
      </c>
      <c r="O407" s="3" t="str">
        <f t="shared" si="60"/>
        <v>18-24</v>
      </c>
      <c r="P407" s="3" t="str">
        <f t="shared" si="61"/>
        <v>10-24h</v>
      </c>
      <c r="Q407" s="3" t="str">
        <f t="shared" si="62"/>
        <v>46-60d</v>
      </c>
      <c r="R407" s="3" t="str">
        <f t="shared" si="63"/>
        <v>Medium</v>
      </c>
      <c r="S407" s="3" t="str">
        <f t="shared" si="64"/>
        <v>Mid</v>
      </c>
      <c r="T407" s="3" t="str">
        <f t="shared" si="65"/>
        <v>Churned</v>
      </c>
      <c r="U407" s="4">
        <f>1/(1+EXP(-(Predictive_Model!$B$5+((B407-Predictive_Model!$B$20)/Predictive_Model!$C$20)*Predictive_Model!$D$20+((E407-Predictive_Model!$B$21)/Predictive_Model!$C$21)*Predictive_Model!$D$21+((F407-Predictive_Model!$B$22)/Predictive_Model!$C$22)*Predictive_Model!$D$22+((I407-Predictive_Model!$B$23)/Predictive_Model!$C$23)*Predictive_Model!$D$23+((L407-Predictive_Model!$B$24)/Predictive_Model!$C$24)*Predictive_Model!$D$24+((M407-Predictive_Model!$B$25)/Predictive_Model!$C$25)*Predictive_Model!$D$25+IF(C407="Male",Predictive_Model!$D$31,IF(C407="Other",Predictive_Model!$D$32,0))+IF(D407="Premium",Predictive_Model!$D$34,IF(D407="Standard",Predictive_Model!$D$35,0))+IF(G407="Asia",Predictive_Model!$D$37,IF(G407="Europe",Predictive_Model!$D$38,IF(G407="North America",Predictive_Model!$D$39,IF(G407="Oceania",Predictive_Model!$D$40,IF(G407="South America",Predictive_Model!$D$41,0)))))+IF(H407="Laptop",Predictive_Model!$D$43,IF(H407="Mobile",Predictive_Model!$D$44,IF(H407="TV",Predictive_Model!$D$45,IF(H407="Tablet",Predictive_Model!$D$46,0))))+IF(K407="Crypto",Predictive_Model!$D$48,IF(K407="Debit Card",Predictive_Model!$D$49,IF(K407="Gift Card",Predictive_Model!$D$50,IF(K407="PayPal",Predictive_Model!$D$51,0))))+IF(N407="Comedy",Predictive_Model!$D$53,IF(N407="Documentary",Predictive_Model!$D$54,IF(N407="Drama",Predictive_Model!$D$55,IF(N407="Horror",Predictive_Model!$D$56,IF(N407="Romance",Predictive_Model!$D$57,IF(N407="Sci-Fi",Predictive_Model!$D$58,0)))))))))</f>
        <v>0.99896315784685863</v>
      </c>
      <c r="V407" s="3" t="str">
        <f t="shared" si="66"/>
        <v>Critical</v>
      </c>
      <c r="W407" s="6">
        <f t="shared" si="67"/>
        <v>13.99</v>
      </c>
      <c r="X407" s="3" t="str">
        <f t="shared" si="68"/>
        <v>Priority 2</v>
      </c>
      <c r="Y407" s="3" t="str">
        <f t="shared" si="69"/>
        <v>OK</v>
      </c>
    </row>
    <row r="408" spans="1:25" x14ac:dyDescent="0.25">
      <c r="A408" s="3" t="str">
        <f>Raw_Data!A408</f>
        <v>d16217df-4ad4-42ad-95da-3c3c95f09d2b</v>
      </c>
      <c r="B408" s="3">
        <f>Raw_Data!B408</f>
        <v>49</v>
      </c>
      <c r="C408" s="3" t="str">
        <f>Raw_Data!C408</f>
        <v>Female</v>
      </c>
      <c r="D408" s="3" t="str">
        <f>Raw_Data!D408</f>
        <v>Premium</v>
      </c>
      <c r="E408" s="3">
        <f>Raw_Data!E408</f>
        <v>20.88</v>
      </c>
      <c r="F408" s="3">
        <f>Raw_Data!F408</f>
        <v>41</v>
      </c>
      <c r="G408" s="3" t="str">
        <f>Raw_Data!G408</f>
        <v>South America</v>
      </c>
      <c r="H408" s="3" t="str">
        <f>Raw_Data!H408</f>
        <v>TV</v>
      </c>
      <c r="I408" s="3">
        <f>Raw_Data!I408</f>
        <v>17.989999999999998</v>
      </c>
      <c r="J408" s="3">
        <f>Raw_Data!J408</f>
        <v>0</v>
      </c>
      <c r="K408" s="3" t="str">
        <f>Raw_Data!K408</f>
        <v>Crypto</v>
      </c>
      <c r="L408" s="3">
        <f>Raw_Data!L408</f>
        <v>3</v>
      </c>
      <c r="M408" s="3">
        <f>Raw_Data!M408</f>
        <v>0.5</v>
      </c>
      <c r="N408" s="3" t="str">
        <f>Raw_Data!N408</f>
        <v>Horror</v>
      </c>
      <c r="O408" s="3" t="str">
        <f t="shared" si="60"/>
        <v>45-54</v>
      </c>
      <c r="P408" s="3" t="str">
        <f t="shared" si="61"/>
        <v>10-24h</v>
      </c>
      <c r="Q408" s="3" t="str">
        <f t="shared" si="62"/>
        <v>22-45d</v>
      </c>
      <c r="R408" s="3" t="str">
        <f t="shared" si="63"/>
        <v>Medium</v>
      </c>
      <c r="S408" s="3" t="str">
        <f t="shared" si="64"/>
        <v>High</v>
      </c>
      <c r="T408" s="3" t="str">
        <f t="shared" si="65"/>
        <v>Active</v>
      </c>
      <c r="U408" s="4">
        <f>1/(1+EXP(-(Predictive_Model!$B$5+((B408-Predictive_Model!$B$20)/Predictive_Model!$C$20)*Predictive_Model!$D$20+((E408-Predictive_Model!$B$21)/Predictive_Model!$C$21)*Predictive_Model!$D$21+((F408-Predictive_Model!$B$22)/Predictive_Model!$C$22)*Predictive_Model!$D$22+((I408-Predictive_Model!$B$23)/Predictive_Model!$C$23)*Predictive_Model!$D$23+((L408-Predictive_Model!$B$24)/Predictive_Model!$C$24)*Predictive_Model!$D$24+((M408-Predictive_Model!$B$25)/Predictive_Model!$C$25)*Predictive_Model!$D$25+IF(C408="Male",Predictive_Model!$D$31,IF(C408="Other",Predictive_Model!$D$32,0))+IF(D408="Premium",Predictive_Model!$D$34,IF(D408="Standard",Predictive_Model!$D$35,0))+IF(G408="Asia",Predictive_Model!$D$37,IF(G408="Europe",Predictive_Model!$D$38,IF(G408="North America",Predictive_Model!$D$39,IF(G408="Oceania",Predictive_Model!$D$40,IF(G408="South America",Predictive_Model!$D$41,0)))))+IF(H408="Laptop",Predictive_Model!$D$43,IF(H408="Mobile",Predictive_Model!$D$44,IF(H408="TV",Predictive_Model!$D$45,IF(H408="Tablet",Predictive_Model!$D$46,0))))+IF(K408="Crypto",Predictive_Model!$D$48,IF(K408="Debit Card",Predictive_Model!$D$49,IF(K408="Gift Card",Predictive_Model!$D$50,IF(K408="PayPal",Predictive_Model!$D$51,0))))+IF(N408="Comedy",Predictive_Model!$D$53,IF(N408="Documentary",Predictive_Model!$D$54,IF(N408="Drama",Predictive_Model!$D$55,IF(N408="Horror",Predictive_Model!$D$56,IF(N408="Romance",Predictive_Model!$D$57,IF(N408="Sci-Fi",Predictive_Model!$D$58,0)))))))))</f>
        <v>0.11578565803951793</v>
      </c>
      <c r="V408" s="3" t="str">
        <f t="shared" si="66"/>
        <v>Low</v>
      </c>
      <c r="W408" s="6">
        <f t="shared" si="67"/>
        <v>2.0829839881309273</v>
      </c>
      <c r="X408" s="3" t="str">
        <f t="shared" si="68"/>
        <v>Monitor</v>
      </c>
      <c r="Y408" s="3" t="str">
        <f t="shared" si="69"/>
        <v>OK</v>
      </c>
    </row>
    <row r="409" spans="1:25" x14ac:dyDescent="0.25">
      <c r="A409" s="3" t="str">
        <f>Raw_Data!A409</f>
        <v>b039fd18-e62f-4ab4-9bae-db1d0eb6872b</v>
      </c>
      <c r="B409" s="3">
        <f>Raw_Data!B409</f>
        <v>50</v>
      </c>
      <c r="C409" s="3" t="str">
        <f>Raw_Data!C409</f>
        <v>Other</v>
      </c>
      <c r="D409" s="3" t="str">
        <f>Raw_Data!D409</f>
        <v>Basic</v>
      </c>
      <c r="E409" s="3">
        <f>Raw_Data!E409</f>
        <v>7.35</v>
      </c>
      <c r="F409" s="3">
        <f>Raw_Data!F409</f>
        <v>26</v>
      </c>
      <c r="G409" s="3" t="str">
        <f>Raw_Data!G409</f>
        <v>North America</v>
      </c>
      <c r="H409" s="3" t="str">
        <f>Raw_Data!H409</f>
        <v>Laptop</v>
      </c>
      <c r="I409" s="3">
        <f>Raw_Data!I409</f>
        <v>8.99</v>
      </c>
      <c r="J409" s="3">
        <f>Raw_Data!J409</f>
        <v>0</v>
      </c>
      <c r="K409" s="3" t="str">
        <f>Raw_Data!K409</f>
        <v>Debit Card</v>
      </c>
      <c r="L409" s="3">
        <f>Raw_Data!L409</f>
        <v>3</v>
      </c>
      <c r="M409" s="3">
        <f>Raw_Data!M409</f>
        <v>0.27</v>
      </c>
      <c r="N409" s="3" t="str">
        <f>Raw_Data!N409</f>
        <v>Drama</v>
      </c>
      <c r="O409" s="3" t="str">
        <f t="shared" si="60"/>
        <v>45-54</v>
      </c>
      <c r="P409" s="3" t="str">
        <f t="shared" si="61"/>
        <v>&lt;10h</v>
      </c>
      <c r="Q409" s="3" t="str">
        <f t="shared" si="62"/>
        <v>22-45d</v>
      </c>
      <c r="R409" s="3" t="str">
        <f t="shared" si="63"/>
        <v>Medium</v>
      </c>
      <c r="S409" s="3" t="str">
        <f t="shared" si="64"/>
        <v>Low</v>
      </c>
      <c r="T409" s="3" t="str">
        <f t="shared" si="65"/>
        <v>Active</v>
      </c>
      <c r="U409" s="4">
        <f>1/(1+EXP(-(Predictive_Model!$B$5+((B409-Predictive_Model!$B$20)/Predictive_Model!$C$20)*Predictive_Model!$D$20+((E409-Predictive_Model!$B$21)/Predictive_Model!$C$21)*Predictive_Model!$D$21+((F409-Predictive_Model!$B$22)/Predictive_Model!$C$22)*Predictive_Model!$D$22+((I409-Predictive_Model!$B$23)/Predictive_Model!$C$23)*Predictive_Model!$D$23+((L409-Predictive_Model!$B$24)/Predictive_Model!$C$24)*Predictive_Model!$D$24+((M409-Predictive_Model!$B$25)/Predictive_Model!$C$25)*Predictive_Model!$D$25+IF(C409="Male",Predictive_Model!$D$31,IF(C409="Other",Predictive_Model!$D$32,0))+IF(D409="Premium",Predictive_Model!$D$34,IF(D409="Standard",Predictive_Model!$D$35,0))+IF(G409="Asia",Predictive_Model!$D$37,IF(G409="Europe",Predictive_Model!$D$38,IF(G409="North America",Predictive_Model!$D$39,IF(G409="Oceania",Predictive_Model!$D$40,IF(G409="South America",Predictive_Model!$D$41,0)))))+IF(H409="Laptop",Predictive_Model!$D$43,IF(H409="Mobile",Predictive_Model!$D$44,IF(H409="TV",Predictive_Model!$D$45,IF(H409="Tablet",Predictive_Model!$D$46,0))))+IF(K409="Crypto",Predictive_Model!$D$48,IF(K409="Debit Card",Predictive_Model!$D$49,IF(K409="Gift Card",Predictive_Model!$D$50,IF(K409="PayPal",Predictive_Model!$D$51,0))))+IF(N409="Comedy",Predictive_Model!$D$53,IF(N409="Documentary",Predictive_Model!$D$54,IF(N409="Drama",Predictive_Model!$D$55,IF(N409="Horror",Predictive_Model!$D$56,IF(N409="Romance",Predictive_Model!$D$57,IF(N409="Sci-Fi",Predictive_Model!$D$58,0)))))))))</f>
        <v>0.96980634203973326</v>
      </c>
      <c r="V409" s="3" t="str">
        <f t="shared" si="66"/>
        <v>Critical</v>
      </c>
      <c r="W409" s="6">
        <f t="shared" si="67"/>
        <v>8.7185590149372025</v>
      </c>
      <c r="X409" s="3" t="str">
        <f t="shared" si="68"/>
        <v>Priority 2</v>
      </c>
      <c r="Y409" s="3" t="str">
        <f t="shared" si="69"/>
        <v>OK</v>
      </c>
    </row>
    <row r="410" spans="1:25" x14ac:dyDescent="0.25">
      <c r="A410" s="3" t="str">
        <f>Raw_Data!A410</f>
        <v>bed23ab3-6714-42a2-a245-7865f95bf8ed</v>
      </c>
      <c r="B410" s="3">
        <f>Raw_Data!B410</f>
        <v>43</v>
      </c>
      <c r="C410" s="3" t="str">
        <f>Raw_Data!C410</f>
        <v>Other</v>
      </c>
      <c r="D410" s="3" t="str">
        <f>Raw_Data!D410</f>
        <v>Premium</v>
      </c>
      <c r="E410" s="3">
        <f>Raw_Data!E410</f>
        <v>86.73</v>
      </c>
      <c r="F410" s="3">
        <f>Raw_Data!F410</f>
        <v>26</v>
      </c>
      <c r="G410" s="3" t="str">
        <f>Raw_Data!G410</f>
        <v>Africa</v>
      </c>
      <c r="H410" s="3" t="str">
        <f>Raw_Data!H410</f>
        <v>TV</v>
      </c>
      <c r="I410" s="3">
        <f>Raw_Data!I410</f>
        <v>17.989999999999998</v>
      </c>
      <c r="J410" s="3">
        <f>Raw_Data!J410</f>
        <v>0</v>
      </c>
      <c r="K410" s="3" t="str">
        <f>Raw_Data!K410</f>
        <v>Debit Card</v>
      </c>
      <c r="L410" s="3">
        <f>Raw_Data!L410</f>
        <v>3</v>
      </c>
      <c r="M410" s="3">
        <f>Raw_Data!M410</f>
        <v>3.21</v>
      </c>
      <c r="N410" s="3" t="str">
        <f>Raw_Data!N410</f>
        <v>Romance</v>
      </c>
      <c r="O410" s="3" t="str">
        <f t="shared" si="60"/>
        <v>35-44</v>
      </c>
      <c r="P410" s="3" t="str">
        <f t="shared" si="61"/>
        <v>50h+</v>
      </c>
      <c r="Q410" s="3" t="str">
        <f t="shared" si="62"/>
        <v>22-45d</v>
      </c>
      <c r="R410" s="3" t="str">
        <f t="shared" si="63"/>
        <v>Medium</v>
      </c>
      <c r="S410" s="3" t="str">
        <f t="shared" si="64"/>
        <v>High</v>
      </c>
      <c r="T410" s="3" t="str">
        <f t="shared" si="65"/>
        <v>Active</v>
      </c>
      <c r="U410" s="4">
        <f>1/(1+EXP(-(Predictive_Model!$B$5+((B410-Predictive_Model!$B$20)/Predictive_Model!$C$20)*Predictive_Model!$D$20+((E410-Predictive_Model!$B$21)/Predictive_Model!$C$21)*Predictive_Model!$D$21+((F410-Predictive_Model!$B$22)/Predictive_Model!$C$22)*Predictive_Model!$D$22+((I410-Predictive_Model!$B$23)/Predictive_Model!$C$23)*Predictive_Model!$D$23+((L410-Predictive_Model!$B$24)/Predictive_Model!$C$24)*Predictive_Model!$D$24+((M410-Predictive_Model!$B$25)/Predictive_Model!$C$25)*Predictive_Model!$D$25+IF(C410="Male",Predictive_Model!$D$31,IF(C410="Other",Predictive_Model!$D$32,0))+IF(D410="Premium",Predictive_Model!$D$34,IF(D410="Standard",Predictive_Model!$D$35,0))+IF(G410="Asia",Predictive_Model!$D$37,IF(G410="Europe",Predictive_Model!$D$38,IF(G410="North America",Predictive_Model!$D$39,IF(G410="Oceania",Predictive_Model!$D$40,IF(G410="South America",Predictive_Model!$D$41,0)))))+IF(H410="Laptop",Predictive_Model!$D$43,IF(H410="Mobile",Predictive_Model!$D$44,IF(H410="TV",Predictive_Model!$D$45,IF(H410="Tablet",Predictive_Model!$D$46,0))))+IF(K410="Crypto",Predictive_Model!$D$48,IF(K410="Debit Card",Predictive_Model!$D$49,IF(K410="Gift Card",Predictive_Model!$D$50,IF(K410="PayPal",Predictive_Model!$D$51,0))))+IF(N410="Comedy",Predictive_Model!$D$53,IF(N410="Documentary",Predictive_Model!$D$54,IF(N410="Drama",Predictive_Model!$D$55,IF(N410="Horror",Predictive_Model!$D$56,IF(N410="Romance",Predictive_Model!$D$57,IF(N410="Sci-Fi",Predictive_Model!$D$58,0)))))))))</f>
        <v>1.0462064600718232E-13</v>
      </c>
      <c r="V410" s="3" t="str">
        <f t="shared" si="66"/>
        <v>Low</v>
      </c>
      <c r="W410" s="6">
        <f t="shared" si="67"/>
        <v>1.8821254216692098E-12</v>
      </c>
      <c r="X410" s="3" t="str">
        <f t="shared" si="68"/>
        <v>Monitor</v>
      </c>
      <c r="Y410" s="3" t="str">
        <f t="shared" si="69"/>
        <v>OK</v>
      </c>
    </row>
    <row r="411" spans="1:25" x14ac:dyDescent="0.25">
      <c r="A411" s="3" t="str">
        <f>Raw_Data!A411</f>
        <v>0e66bbc5-6d6d-400d-971e-7604323c6e5a</v>
      </c>
      <c r="B411" s="3">
        <f>Raw_Data!B411</f>
        <v>65</v>
      </c>
      <c r="C411" s="3" t="str">
        <f>Raw_Data!C411</f>
        <v>Other</v>
      </c>
      <c r="D411" s="3" t="str">
        <f>Raw_Data!D411</f>
        <v>Basic</v>
      </c>
      <c r="E411" s="3">
        <f>Raw_Data!E411</f>
        <v>3.9</v>
      </c>
      <c r="F411" s="3">
        <f>Raw_Data!F411</f>
        <v>14</v>
      </c>
      <c r="G411" s="3" t="str">
        <f>Raw_Data!G411</f>
        <v>Europe</v>
      </c>
      <c r="H411" s="3" t="str">
        <f>Raw_Data!H411</f>
        <v>Mobile</v>
      </c>
      <c r="I411" s="3">
        <f>Raw_Data!I411</f>
        <v>8.99</v>
      </c>
      <c r="J411" s="3">
        <f>Raw_Data!J411</f>
        <v>1</v>
      </c>
      <c r="K411" s="3" t="str">
        <f>Raw_Data!K411</f>
        <v>Debit Card</v>
      </c>
      <c r="L411" s="3">
        <f>Raw_Data!L411</f>
        <v>4</v>
      </c>
      <c r="M411" s="3">
        <f>Raw_Data!M411</f>
        <v>0.26</v>
      </c>
      <c r="N411" s="3" t="str">
        <f>Raw_Data!N411</f>
        <v>Sci-Fi</v>
      </c>
      <c r="O411" s="3" t="str">
        <f t="shared" si="60"/>
        <v>55-70</v>
      </c>
      <c r="P411" s="3" t="str">
        <f t="shared" si="61"/>
        <v>&lt;10h</v>
      </c>
      <c r="Q411" s="3" t="str">
        <f t="shared" si="62"/>
        <v>8-21d</v>
      </c>
      <c r="R411" s="3" t="str">
        <f t="shared" si="63"/>
        <v>Medium</v>
      </c>
      <c r="S411" s="3" t="str">
        <f t="shared" si="64"/>
        <v>Low</v>
      </c>
      <c r="T411" s="3" t="str">
        <f t="shared" si="65"/>
        <v>Churned</v>
      </c>
      <c r="U411" s="4">
        <f>1/(1+EXP(-(Predictive_Model!$B$5+((B411-Predictive_Model!$B$20)/Predictive_Model!$C$20)*Predictive_Model!$D$20+((E411-Predictive_Model!$B$21)/Predictive_Model!$C$21)*Predictive_Model!$D$21+((F411-Predictive_Model!$B$22)/Predictive_Model!$C$22)*Predictive_Model!$D$22+((I411-Predictive_Model!$B$23)/Predictive_Model!$C$23)*Predictive_Model!$D$23+((L411-Predictive_Model!$B$24)/Predictive_Model!$C$24)*Predictive_Model!$D$24+((M411-Predictive_Model!$B$25)/Predictive_Model!$C$25)*Predictive_Model!$D$25+IF(C411="Male",Predictive_Model!$D$31,IF(C411="Other",Predictive_Model!$D$32,0))+IF(D411="Premium",Predictive_Model!$D$34,IF(D411="Standard",Predictive_Model!$D$35,0))+IF(G411="Asia",Predictive_Model!$D$37,IF(G411="Europe",Predictive_Model!$D$38,IF(G411="North America",Predictive_Model!$D$39,IF(G411="Oceania",Predictive_Model!$D$40,IF(G411="South America",Predictive_Model!$D$41,0)))))+IF(H411="Laptop",Predictive_Model!$D$43,IF(H411="Mobile",Predictive_Model!$D$44,IF(H411="TV",Predictive_Model!$D$45,IF(H411="Tablet",Predictive_Model!$D$46,0))))+IF(K411="Crypto",Predictive_Model!$D$48,IF(K411="Debit Card",Predictive_Model!$D$49,IF(K411="Gift Card",Predictive_Model!$D$50,IF(K411="PayPal",Predictive_Model!$D$51,0))))+IF(N411="Comedy",Predictive_Model!$D$53,IF(N411="Documentary",Predictive_Model!$D$54,IF(N411="Drama",Predictive_Model!$D$55,IF(N411="Horror",Predictive_Model!$D$56,IF(N411="Romance",Predictive_Model!$D$57,IF(N411="Sci-Fi",Predictive_Model!$D$58,0)))))))))</f>
        <v>0.97764370313372206</v>
      </c>
      <c r="V411" s="3" t="str">
        <f t="shared" si="66"/>
        <v>Critical</v>
      </c>
      <c r="W411" s="6">
        <f t="shared" si="67"/>
        <v>8.99</v>
      </c>
      <c r="X411" s="3" t="str">
        <f t="shared" si="68"/>
        <v>Priority 2</v>
      </c>
      <c r="Y411" s="3" t="str">
        <f t="shared" si="69"/>
        <v>OK</v>
      </c>
    </row>
    <row r="412" spans="1:25" x14ac:dyDescent="0.25">
      <c r="A412" s="3" t="str">
        <f>Raw_Data!A412</f>
        <v>f0f6032f-1fbc-4115-822e-f85a80af44ba</v>
      </c>
      <c r="B412" s="3">
        <f>Raw_Data!B412</f>
        <v>61</v>
      </c>
      <c r="C412" s="3" t="str">
        <f>Raw_Data!C412</f>
        <v>Male</v>
      </c>
      <c r="D412" s="3" t="str">
        <f>Raw_Data!D412</f>
        <v>Premium</v>
      </c>
      <c r="E412" s="3">
        <f>Raw_Data!E412</f>
        <v>0.42</v>
      </c>
      <c r="F412" s="3">
        <f>Raw_Data!F412</f>
        <v>51</v>
      </c>
      <c r="G412" s="3" t="str">
        <f>Raw_Data!G412</f>
        <v>Europe</v>
      </c>
      <c r="H412" s="3" t="str">
        <f>Raw_Data!H412</f>
        <v>TV</v>
      </c>
      <c r="I412" s="3">
        <f>Raw_Data!I412</f>
        <v>17.989999999999998</v>
      </c>
      <c r="J412" s="3">
        <f>Raw_Data!J412</f>
        <v>1</v>
      </c>
      <c r="K412" s="3" t="str">
        <f>Raw_Data!K412</f>
        <v>Gift Card</v>
      </c>
      <c r="L412" s="3">
        <f>Raw_Data!L412</f>
        <v>3</v>
      </c>
      <c r="M412" s="3">
        <f>Raw_Data!M412</f>
        <v>0.01</v>
      </c>
      <c r="N412" s="3" t="str">
        <f>Raw_Data!N412</f>
        <v>Drama</v>
      </c>
      <c r="O412" s="3" t="str">
        <f t="shared" si="60"/>
        <v>55-70</v>
      </c>
      <c r="P412" s="3" t="str">
        <f t="shared" si="61"/>
        <v>&lt;10h</v>
      </c>
      <c r="Q412" s="3" t="str">
        <f t="shared" si="62"/>
        <v>46-60d</v>
      </c>
      <c r="R412" s="3" t="str">
        <f t="shared" si="63"/>
        <v>Low</v>
      </c>
      <c r="S412" s="3" t="str">
        <f t="shared" si="64"/>
        <v>High</v>
      </c>
      <c r="T412" s="3" t="str">
        <f t="shared" si="65"/>
        <v>Churned</v>
      </c>
      <c r="U412" s="4">
        <f>1/(1+EXP(-(Predictive_Model!$B$5+((B412-Predictive_Model!$B$20)/Predictive_Model!$C$20)*Predictive_Model!$D$20+((E412-Predictive_Model!$B$21)/Predictive_Model!$C$21)*Predictive_Model!$D$21+((F412-Predictive_Model!$B$22)/Predictive_Model!$C$22)*Predictive_Model!$D$22+((I412-Predictive_Model!$B$23)/Predictive_Model!$C$23)*Predictive_Model!$D$23+((L412-Predictive_Model!$B$24)/Predictive_Model!$C$24)*Predictive_Model!$D$24+((M412-Predictive_Model!$B$25)/Predictive_Model!$C$25)*Predictive_Model!$D$25+IF(C412="Male",Predictive_Model!$D$31,IF(C412="Other",Predictive_Model!$D$32,0))+IF(D412="Premium",Predictive_Model!$D$34,IF(D412="Standard",Predictive_Model!$D$35,0))+IF(G412="Asia",Predictive_Model!$D$37,IF(G412="Europe",Predictive_Model!$D$38,IF(G412="North America",Predictive_Model!$D$39,IF(G412="Oceania",Predictive_Model!$D$40,IF(G412="South America",Predictive_Model!$D$41,0)))))+IF(H412="Laptop",Predictive_Model!$D$43,IF(H412="Mobile",Predictive_Model!$D$44,IF(H412="TV",Predictive_Model!$D$45,IF(H412="Tablet",Predictive_Model!$D$46,0))))+IF(K412="Crypto",Predictive_Model!$D$48,IF(K412="Debit Card",Predictive_Model!$D$49,IF(K412="Gift Card",Predictive_Model!$D$50,IF(K412="PayPal",Predictive_Model!$D$51,0))))+IF(N412="Comedy",Predictive_Model!$D$53,IF(N412="Documentary",Predictive_Model!$D$54,IF(N412="Drama",Predictive_Model!$D$55,IF(N412="Horror",Predictive_Model!$D$56,IF(N412="Romance",Predictive_Model!$D$57,IF(N412="Sci-Fi",Predictive_Model!$D$58,0)))))))))</f>
        <v>0.99885964077439837</v>
      </c>
      <c r="V412" s="3" t="str">
        <f t="shared" si="66"/>
        <v>Critical</v>
      </c>
      <c r="W412" s="6">
        <f t="shared" si="67"/>
        <v>17.989999999999998</v>
      </c>
      <c r="X412" s="3" t="str">
        <f t="shared" si="68"/>
        <v>Priority 1</v>
      </c>
      <c r="Y412" s="3" t="str">
        <f t="shared" si="69"/>
        <v>OK</v>
      </c>
    </row>
    <row r="413" spans="1:25" x14ac:dyDescent="0.25">
      <c r="A413" s="3" t="str">
        <f>Raw_Data!A413</f>
        <v>a00452e6-6d9a-4b59-a93d-d52833512ece</v>
      </c>
      <c r="B413" s="3">
        <f>Raw_Data!B413</f>
        <v>32</v>
      </c>
      <c r="C413" s="3" t="str">
        <f>Raw_Data!C413</f>
        <v>Female</v>
      </c>
      <c r="D413" s="3" t="str">
        <f>Raw_Data!D413</f>
        <v>Standard</v>
      </c>
      <c r="E413" s="3">
        <f>Raw_Data!E413</f>
        <v>6.93</v>
      </c>
      <c r="F413" s="3">
        <f>Raw_Data!F413</f>
        <v>34</v>
      </c>
      <c r="G413" s="3" t="str">
        <f>Raw_Data!G413</f>
        <v>South America</v>
      </c>
      <c r="H413" s="3" t="str">
        <f>Raw_Data!H413</f>
        <v>Mobile</v>
      </c>
      <c r="I413" s="3">
        <f>Raw_Data!I413</f>
        <v>13.99</v>
      </c>
      <c r="J413" s="3">
        <f>Raw_Data!J413</f>
        <v>1</v>
      </c>
      <c r="K413" s="3" t="str">
        <f>Raw_Data!K413</f>
        <v>Crypto</v>
      </c>
      <c r="L413" s="3">
        <f>Raw_Data!L413</f>
        <v>3</v>
      </c>
      <c r="M413" s="3">
        <f>Raw_Data!M413</f>
        <v>0.2</v>
      </c>
      <c r="N413" s="3" t="str">
        <f>Raw_Data!N413</f>
        <v>Comedy</v>
      </c>
      <c r="O413" s="3" t="str">
        <f t="shared" si="60"/>
        <v>25-34</v>
      </c>
      <c r="P413" s="3" t="str">
        <f t="shared" si="61"/>
        <v>&lt;10h</v>
      </c>
      <c r="Q413" s="3" t="str">
        <f t="shared" si="62"/>
        <v>22-45d</v>
      </c>
      <c r="R413" s="3" t="str">
        <f t="shared" si="63"/>
        <v>Medium</v>
      </c>
      <c r="S413" s="3" t="str">
        <f t="shared" si="64"/>
        <v>Mid</v>
      </c>
      <c r="T413" s="3" t="str">
        <f t="shared" si="65"/>
        <v>Churned</v>
      </c>
      <c r="U413" s="4">
        <f>1/(1+EXP(-(Predictive_Model!$B$5+((B413-Predictive_Model!$B$20)/Predictive_Model!$C$20)*Predictive_Model!$D$20+((E413-Predictive_Model!$B$21)/Predictive_Model!$C$21)*Predictive_Model!$D$21+((F413-Predictive_Model!$B$22)/Predictive_Model!$C$22)*Predictive_Model!$D$22+((I413-Predictive_Model!$B$23)/Predictive_Model!$C$23)*Predictive_Model!$D$23+((L413-Predictive_Model!$B$24)/Predictive_Model!$C$24)*Predictive_Model!$D$24+((M413-Predictive_Model!$B$25)/Predictive_Model!$C$25)*Predictive_Model!$D$25+IF(C413="Male",Predictive_Model!$D$31,IF(C413="Other",Predictive_Model!$D$32,0))+IF(D413="Premium",Predictive_Model!$D$34,IF(D413="Standard",Predictive_Model!$D$35,0))+IF(G413="Asia",Predictive_Model!$D$37,IF(G413="Europe",Predictive_Model!$D$38,IF(G413="North America",Predictive_Model!$D$39,IF(G413="Oceania",Predictive_Model!$D$40,IF(G413="South America",Predictive_Model!$D$41,0)))))+IF(H413="Laptop",Predictive_Model!$D$43,IF(H413="Mobile",Predictive_Model!$D$44,IF(H413="TV",Predictive_Model!$D$45,IF(H413="Tablet",Predictive_Model!$D$46,0))))+IF(K413="Crypto",Predictive_Model!$D$48,IF(K413="Debit Card",Predictive_Model!$D$49,IF(K413="Gift Card",Predictive_Model!$D$50,IF(K413="PayPal",Predictive_Model!$D$51,0))))+IF(N413="Comedy",Predictive_Model!$D$53,IF(N413="Documentary",Predictive_Model!$D$54,IF(N413="Drama",Predictive_Model!$D$55,IF(N413="Horror",Predictive_Model!$D$56,IF(N413="Romance",Predictive_Model!$D$57,IF(N413="Sci-Fi",Predictive_Model!$D$58,0)))))))))</f>
        <v>0.99627505841635611</v>
      </c>
      <c r="V413" s="3" t="str">
        <f t="shared" si="66"/>
        <v>Critical</v>
      </c>
      <c r="W413" s="6">
        <f t="shared" si="67"/>
        <v>13.99</v>
      </c>
      <c r="X413" s="3" t="str">
        <f t="shared" si="68"/>
        <v>Priority 2</v>
      </c>
      <c r="Y413" s="3" t="str">
        <f t="shared" si="69"/>
        <v>OK</v>
      </c>
    </row>
    <row r="414" spans="1:25" x14ac:dyDescent="0.25">
      <c r="A414" s="3" t="str">
        <f>Raw_Data!A414</f>
        <v>a78cd558-abc4-4205-8f08-aac802c5d896</v>
      </c>
      <c r="B414" s="3">
        <f>Raw_Data!B414</f>
        <v>31</v>
      </c>
      <c r="C414" s="3" t="str">
        <f>Raw_Data!C414</f>
        <v>Male</v>
      </c>
      <c r="D414" s="3" t="str">
        <f>Raw_Data!D414</f>
        <v>Basic</v>
      </c>
      <c r="E414" s="3">
        <f>Raw_Data!E414</f>
        <v>5.18</v>
      </c>
      <c r="F414" s="3">
        <f>Raw_Data!F414</f>
        <v>36</v>
      </c>
      <c r="G414" s="3" t="str">
        <f>Raw_Data!G414</f>
        <v>Oceania</v>
      </c>
      <c r="H414" s="3" t="str">
        <f>Raw_Data!H414</f>
        <v>Tablet</v>
      </c>
      <c r="I414" s="3">
        <f>Raw_Data!I414</f>
        <v>8.99</v>
      </c>
      <c r="J414" s="3">
        <f>Raw_Data!J414</f>
        <v>1</v>
      </c>
      <c r="K414" s="3" t="str">
        <f>Raw_Data!K414</f>
        <v>Credit Card</v>
      </c>
      <c r="L414" s="3">
        <f>Raw_Data!L414</f>
        <v>1</v>
      </c>
      <c r="M414" s="3">
        <f>Raw_Data!M414</f>
        <v>0.14000000000000001</v>
      </c>
      <c r="N414" s="3" t="str">
        <f>Raw_Data!N414</f>
        <v>Horror</v>
      </c>
      <c r="O414" s="3" t="str">
        <f t="shared" si="60"/>
        <v>25-34</v>
      </c>
      <c r="P414" s="3" t="str">
        <f t="shared" si="61"/>
        <v>&lt;10h</v>
      </c>
      <c r="Q414" s="3" t="str">
        <f t="shared" si="62"/>
        <v>22-45d</v>
      </c>
      <c r="R414" s="3" t="str">
        <f t="shared" si="63"/>
        <v>Medium</v>
      </c>
      <c r="S414" s="3" t="str">
        <f t="shared" si="64"/>
        <v>Low</v>
      </c>
      <c r="T414" s="3" t="str">
        <f t="shared" si="65"/>
        <v>Churned</v>
      </c>
      <c r="U414" s="4">
        <f>1/(1+EXP(-(Predictive_Model!$B$5+((B414-Predictive_Model!$B$20)/Predictive_Model!$C$20)*Predictive_Model!$D$20+((E414-Predictive_Model!$B$21)/Predictive_Model!$C$21)*Predictive_Model!$D$21+((F414-Predictive_Model!$B$22)/Predictive_Model!$C$22)*Predictive_Model!$D$22+((I414-Predictive_Model!$B$23)/Predictive_Model!$C$23)*Predictive_Model!$D$23+((L414-Predictive_Model!$B$24)/Predictive_Model!$C$24)*Predictive_Model!$D$24+((M414-Predictive_Model!$B$25)/Predictive_Model!$C$25)*Predictive_Model!$D$25+IF(C414="Male",Predictive_Model!$D$31,IF(C414="Other",Predictive_Model!$D$32,0))+IF(D414="Premium",Predictive_Model!$D$34,IF(D414="Standard",Predictive_Model!$D$35,0))+IF(G414="Asia",Predictive_Model!$D$37,IF(G414="Europe",Predictive_Model!$D$38,IF(G414="North America",Predictive_Model!$D$39,IF(G414="Oceania",Predictive_Model!$D$40,IF(G414="South America",Predictive_Model!$D$41,0)))))+IF(H414="Laptop",Predictive_Model!$D$43,IF(H414="Mobile",Predictive_Model!$D$44,IF(H414="TV",Predictive_Model!$D$45,IF(H414="Tablet",Predictive_Model!$D$46,0))))+IF(K414="Crypto",Predictive_Model!$D$48,IF(K414="Debit Card",Predictive_Model!$D$49,IF(K414="Gift Card",Predictive_Model!$D$50,IF(K414="PayPal",Predictive_Model!$D$51,0))))+IF(N414="Comedy",Predictive_Model!$D$53,IF(N414="Documentary",Predictive_Model!$D$54,IF(N414="Drama",Predictive_Model!$D$55,IF(N414="Horror",Predictive_Model!$D$56,IF(N414="Romance",Predictive_Model!$D$57,IF(N414="Sci-Fi",Predictive_Model!$D$58,0)))))))))</f>
        <v>0.99988268307263906</v>
      </c>
      <c r="V414" s="3" t="str">
        <f t="shared" si="66"/>
        <v>Critical</v>
      </c>
      <c r="W414" s="6">
        <f t="shared" si="67"/>
        <v>8.99</v>
      </c>
      <c r="X414" s="3" t="str">
        <f t="shared" si="68"/>
        <v>Priority 2</v>
      </c>
      <c r="Y414" s="3" t="str">
        <f t="shared" si="69"/>
        <v>OK</v>
      </c>
    </row>
    <row r="415" spans="1:25" x14ac:dyDescent="0.25">
      <c r="A415" s="3" t="str">
        <f>Raw_Data!A415</f>
        <v>7c183a33-34e5-4c0b-ad55-ffa5702d8d2e</v>
      </c>
      <c r="B415" s="3">
        <f>Raw_Data!B415</f>
        <v>42</v>
      </c>
      <c r="C415" s="3" t="str">
        <f>Raw_Data!C415</f>
        <v>Male</v>
      </c>
      <c r="D415" s="3" t="str">
        <f>Raw_Data!D415</f>
        <v>Premium</v>
      </c>
      <c r="E415" s="3">
        <f>Raw_Data!E415</f>
        <v>8.3699999999999992</v>
      </c>
      <c r="F415" s="3">
        <f>Raw_Data!F415</f>
        <v>21</v>
      </c>
      <c r="G415" s="3" t="str">
        <f>Raw_Data!G415</f>
        <v>Europe</v>
      </c>
      <c r="H415" s="3" t="str">
        <f>Raw_Data!H415</f>
        <v>Tablet</v>
      </c>
      <c r="I415" s="3">
        <f>Raw_Data!I415</f>
        <v>17.989999999999998</v>
      </c>
      <c r="J415" s="3">
        <f>Raw_Data!J415</f>
        <v>0</v>
      </c>
      <c r="K415" s="3" t="str">
        <f>Raw_Data!K415</f>
        <v>Crypto</v>
      </c>
      <c r="L415" s="3">
        <f>Raw_Data!L415</f>
        <v>3</v>
      </c>
      <c r="M415" s="3">
        <f>Raw_Data!M415</f>
        <v>0.38</v>
      </c>
      <c r="N415" s="3" t="str">
        <f>Raw_Data!N415</f>
        <v>Documentary</v>
      </c>
      <c r="O415" s="3" t="str">
        <f t="shared" si="60"/>
        <v>35-44</v>
      </c>
      <c r="P415" s="3" t="str">
        <f t="shared" si="61"/>
        <v>&lt;10h</v>
      </c>
      <c r="Q415" s="3" t="str">
        <f t="shared" si="62"/>
        <v>8-21d</v>
      </c>
      <c r="R415" s="3" t="str">
        <f t="shared" si="63"/>
        <v>Medium</v>
      </c>
      <c r="S415" s="3" t="str">
        <f t="shared" si="64"/>
        <v>High</v>
      </c>
      <c r="T415" s="3" t="str">
        <f t="shared" si="65"/>
        <v>Active</v>
      </c>
      <c r="U415" s="4">
        <f>1/(1+EXP(-(Predictive_Model!$B$5+((B415-Predictive_Model!$B$20)/Predictive_Model!$C$20)*Predictive_Model!$D$20+((E415-Predictive_Model!$B$21)/Predictive_Model!$C$21)*Predictive_Model!$D$21+((F415-Predictive_Model!$B$22)/Predictive_Model!$C$22)*Predictive_Model!$D$22+((I415-Predictive_Model!$B$23)/Predictive_Model!$C$23)*Predictive_Model!$D$23+((L415-Predictive_Model!$B$24)/Predictive_Model!$C$24)*Predictive_Model!$D$24+((M415-Predictive_Model!$B$25)/Predictive_Model!$C$25)*Predictive_Model!$D$25+IF(C415="Male",Predictive_Model!$D$31,IF(C415="Other",Predictive_Model!$D$32,0))+IF(D415="Premium",Predictive_Model!$D$34,IF(D415="Standard",Predictive_Model!$D$35,0))+IF(G415="Asia",Predictive_Model!$D$37,IF(G415="Europe",Predictive_Model!$D$38,IF(G415="North America",Predictive_Model!$D$39,IF(G415="Oceania",Predictive_Model!$D$40,IF(G415="South America",Predictive_Model!$D$41,0)))))+IF(H415="Laptop",Predictive_Model!$D$43,IF(H415="Mobile",Predictive_Model!$D$44,IF(H415="TV",Predictive_Model!$D$45,IF(H415="Tablet",Predictive_Model!$D$46,0))))+IF(K415="Crypto",Predictive_Model!$D$48,IF(K415="Debit Card",Predictive_Model!$D$49,IF(K415="Gift Card",Predictive_Model!$D$50,IF(K415="PayPal",Predictive_Model!$D$51,0))))+IF(N415="Comedy",Predictive_Model!$D$53,IF(N415="Documentary",Predictive_Model!$D$54,IF(N415="Drama",Predictive_Model!$D$55,IF(N415="Horror",Predictive_Model!$D$56,IF(N415="Romance",Predictive_Model!$D$57,IF(N415="Sci-Fi",Predictive_Model!$D$58,0)))))))))</f>
        <v>0.72392618004804576</v>
      </c>
      <c r="V415" s="3" t="str">
        <f t="shared" si="66"/>
        <v>High</v>
      </c>
      <c r="W415" s="6">
        <f t="shared" si="67"/>
        <v>13.023431979064343</v>
      </c>
      <c r="X415" s="3" t="str">
        <f t="shared" si="68"/>
        <v>Monitor</v>
      </c>
      <c r="Y415" s="3" t="str">
        <f t="shared" si="69"/>
        <v>OK</v>
      </c>
    </row>
    <row r="416" spans="1:25" x14ac:dyDescent="0.25">
      <c r="A416" s="3" t="str">
        <f>Raw_Data!A416</f>
        <v>48892130-c90f-4efa-80dd-b26c5de70e6b</v>
      </c>
      <c r="B416" s="3">
        <f>Raw_Data!B416</f>
        <v>69</v>
      </c>
      <c r="C416" s="3" t="str">
        <f>Raw_Data!C416</f>
        <v>Other</v>
      </c>
      <c r="D416" s="3" t="str">
        <f>Raw_Data!D416</f>
        <v>Premium</v>
      </c>
      <c r="E416" s="3">
        <f>Raw_Data!E416</f>
        <v>38.020000000000003</v>
      </c>
      <c r="F416" s="3">
        <f>Raw_Data!F416</f>
        <v>30</v>
      </c>
      <c r="G416" s="3" t="str">
        <f>Raw_Data!G416</f>
        <v>Europe</v>
      </c>
      <c r="H416" s="3" t="str">
        <f>Raw_Data!H416</f>
        <v>Tablet</v>
      </c>
      <c r="I416" s="3">
        <f>Raw_Data!I416</f>
        <v>17.989999999999998</v>
      </c>
      <c r="J416" s="3">
        <f>Raw_Data!J416</f>
        <v>0</v>
      </c>
      <c r="K416" s="3" t="str">
        <f>Raw_Data!K416</f>
        <v>Debit Card</v>
      </c>
      <c r="L416" s="3">
        <f>Raw_Data!L416</f>
        <v>3</v>
      </c>
      <c r="M416" s="3">
        <f>Raw_Data!M416</f>
        <v>1.23</v>
      </c>
      <c r="N416" s="3" t="str">
        <f>Raw_Data!N416</f>
        <v>Comedy</v>
      </c>
      <c r="O416" s="3" t="str">
        <f t="shared" si="60"/>
        <v>55-70</v>
      </c>
      <c r="P416" s="3" t="str">
        <f t="shared" si="61"/>
        <v>25-49h</v>
      </c>
      <c r="Q416" s="3" t="str">
        <f t="shared" si="62"/>
        <v>22-45d</v>
      </c>
      <c r="R416" s="3" t="str">
        <f t="shared" si="63"/>
        <v>Medium</v>
      </c>
      <c r="S416" s="3" t="str">
        <f t="shared" si="64"/>
        <v>High</v>
      </c>
      <c r="T416" s="3" t="str">
        <f t="shared" si="65"/>
        <v>Active</v>
      </c>
      <c r="U416" s="4">
        <f>1/(1+EXP(-(Predictive_Model!$B$5+((B416-Predictive_Model!$B$20)/Predictive_Model!$C$20)*Predictive_Model!$D$20+((E416-Predictive_Model!$B$21)/Predictive_Model!$C$21)*Predictive_Model!$D$21+((F416-Predictive_Model!$B$22)/Predictive_Model!$C$22)*Predictive_Model!$D$22+((I416-Predictive_Model!$B$23)/Predictive_Model!$C$23)*Predictive_Model!$D$23+((L416-Predictive_Model!$B$24)/Predictive_Model!$C$24)*Predictive_Model!$D$24+((M416-Predictive_Model!$B$25)/Predictive_Model!$C$25)*Predictive_Model!$D$25+IF(C416="Male",Predictive_Model!$D$31,IF(C416="Other",Predictive_Model!$D$32,0))+IF(D416="Premium",Predictive_Model!$D$34,IF(D416="Standard",Predictive_Model!$D$35,0))+IF(G416="Asia",Predictive_Model!$D$37,IF(G416="Europe",Predictive_Model!$D$38,IF(G416="North America",Predictive_Model!$D$39,IF(G416="Oceania",Predictive_Model!$D$40,IF(G416="South America",Predictive_Model!$D$41,0)))))+IF(H416="Laptop",Predictive_Model!$D$43,IF(H416="Mobile",Predictive_Model!$D$44,IF(H416="TV",Predictive_Model!$D$45,IF(H416="Tablet",Predictive_Model!$D$46,0))))+IF(K416="Crypto",Predictive_Model!$D$48,IF(K416="Debit Card",Predictive_Model!$D$49,IF(K416="Gift Card",Predictive_Model!$D$50,IF(K416="PayPal",Predictive_Model!$D$51,0))))+IF(N416="Comedy",Predictive_Model!$D$53,IF(N416="Documentary",Predictive_Model!$D$54,IF(N416="Drama",Predictive_Model!$D$55,IF(N416="Horror",Predictive_Model!$D$56,IF(N416="Romance",Predictive_Model!$D$57,IF(N416="Sci-Fi",Predictive_Model!$D$58,0)))))))))</f>
        <v>1.3364771350378503E-4</v>
      </c>
      <c r="V416" s="3" t="str">
        <f t="shared" si="66"/>
        <v>Low</v>
      </c>
      <c r="W416" s="6">
        <f t="shared" si="67"/>
        <v>2.4043223659330924E-3</v>
      </c>
      <c r="X416" s="3" t="str">
        <f t="shared" si="68"/>
        <v>Monitor</v>
      </c>
      <c r="Y416" s="3" t="str">
        <f t="shared" si="69"/>
        <v>OK</v>
      </c>
    </row>
    <row r="417" spans="1:25" x14ac:dyDescent="0.25">
      <c r="A417" s="3" t="str">
        <f>Raw_Data!A417</f>
        <v>d9268020-9d9f-4b1a-a284-87ee535bee3f</v>
      </c>
      <c r="B417" s="3">
        <f>Raw_Data!B417</f>
        <v>65</v>
      </c>
      <c r="C417" s="3" t="str">
        <f>Raw_Data!C417</f>
        <v>Female</v>
      </c>
      <c r="D417" s="3" t="str">
        <f>Raw_Data!D417</f>
        <v>Premium</v>
      </c>
      <c r="E417" s="3">
        <f>Raw_Data!E417</f>
        <v>52.33</v>
      </c>
      <c r="F417" s="3">
        <f>Raw_Data!F417</f>
        <v>24</v>
      </c>
      <c r="G417" s="3" t="str">
        <f>Raw_Data!G417</f>
        <v>Europe</v>
      </c>
      <c r="H417" s="3" t="str">
        <f>Raw_Data!H417</f>
        <v>Tablet</v>
      </c>
      <c r="I417" s="3">
        <f>Raw_Data!I417</f>
        <v>17.989999999999998</v>
      </c>
      <c r="J417" s="3">
        <f>Raw_Data!J417</f>
        <v>0</v>
      </c>
      <c r="K417" s="3" t="str">
        <f>Raw_Data!K417</f>
        <v>Gift Card</v>
      </c>
      <c r="L417" s="3">
        <f>Raw_Data!L417</f>
        <v>5</v>
      </c>
      <c r="M417" s="3">
        <f>Raw_Data!M417</f>
        <v>2.09</v>
      </c>
      <c r="N417" s="3" t="str">
        <f>Raw_Data!N417</f>
        <v>Action</v>
      </c>
      <c r="O417" s="3" t="str">
        <f t="shared" si="60"/>
        <v>55-70</v>
      </c>
      <c r="P417" s="3" t="str">
        <f t="shared" si="61"/>
        <v>50h+</v>
      </c>
      <c r="Q417" s="3" t="str">
        <f t="shared" si="62"/>
        <v>22-45d</v>
      </c>
      <c r="R417" s="3" t="str">
        <f t="shared" si="63"/>
        <v>Medium</v>
      </c>
      <c r="S417" s="3" t="str">
        <f t="shared" si="64"/>
        <v>High</v>
      </c>
      <c r="T417" s="3" t="str">
        <f t="shared" si="65"/>
        <v>Active</v>
      </c>
      <c r="U417" s="4">
        <f>1/(1+EXP(-(Predictive_Model!$B$5+((B417-Predictive_Model!$B$20)/Predictive_Model!$C$20)*Predictive_Model!$D$20+((E417-Predictive_Model!$B$21)/Predictive_Model!$C$21)*Predictive_Model!$D$21+((F417-Predictive_Model!$B$22)/Predictive_Model!$C$22)*Predictive_Model!$D$22+((I417-Predictive_Model!$B$23)/Predictive_Model!$C$23)*Predictive_Model!$D$23+((L417-Predictive_Model!$B$24)/Predictive_Model!$C$24)*Predictive_Model!$D$24+((M417-Predictive_Model!$B$25)/Predictive_Model!$C$25)*Predictive_Model!$D$25+IF(C417="Male",Predictive_Model!$D$31,IF(C417="Other",Predictive_Model!$D$32,0))+IF(D417="Premium",Predictive_Model!$D$34,IF(D417="Standard",Predictive_Model!$D$35,0))+IF(G417="Asia",Predictive_Model!$D$37,IF(G417="Europe",Predictive_Model!$D$38,IF(G417="North America",Predictive_Model!$D$39,IF(G417="Oceania",Predictive_Model!$D$40,IF(G417="South America",Predictive_Model!$D$41,0)))))+IF(H417="Laptop",Predictive_Model!$D$43,IF(H417="Mobile",Predictive_Model!$D$44,IF(H417="TV",Predictive_Model!$D$45,IF(H417="Tablet",Predictive_Model!$D$46,0))))+IF(K417="Crypto",Predictive_Model!$D$48,IF(K417="Debit Card",Predictive_Model!$D$49,IF(K417="Gift Card",Predictive_Model!$D$50,IF(K417="PayPal",Predictive_Model!$D$51,0))))+IF(N417="Comedy",Predictive_Model!$D$53,IF(N417="Documentary",Predictive_Model!$D$54,IF(N417="Drama",Predictive_Model!$D$55,IF(N417="Horror",Predictive_Model!$D$56,IF(N417="Romance",Predictive_Model!$D$57,IF(N417="Sci-Fi",Predictive_Model!$D$58,0)))))))))</f>
        <v>6.9986754620218539E-8</v>
      </c>
      <c r="V417" s="3" t="str">
        <f t="shared" si="66"/>
        <v>Low</v>
      </c>
      <c r="W417" s="6">
        <f t="shared" si="67"/>
        <v>1.2590617156177315E-6</v>
      </c>
      <c r="X417" s="3" t="str">
        <f t="shared" si="68"/>
        <v>Monitor</v>
      </c>
      <c r="Y417" s="3" t="str">
        <f t="shared" si="69"/>
        <v>OK</v>
      </c>
    </row>
    <row r="418" spans="1:25" x14ac:dyDescent="0.25">
      <c r="A418" s="3" t="str">
        <f>Raw_Data!A418</f>
        <v>7bbe4107-001f-4bc9-a9b0-c449d046f78b</v>
      </c>
      <c r="B418" s="3">
        <f>Raw_Data!B418</f>
        <v>44</v>
      </c>
      <c r="C418" s="3" t="str">
        <f>Raw_Data!C418</f>
        <v>Male</v>
      </c>
      <c r="D418" s="3" t="str">
        <f>Raw_Data!D418</f>
        <v>Premium</v>
      </c>
      <c r="E418" s="3">
        <f>Raw_Data!E418</f>
        <v>1.83</v>
      </c>
      <c r="F418" s="3">
        <f>Raw_Data!F418</f>
        <v>25</v>
      </c>
      <c r="G418" s="3" t="str">
        <f>Raw_Data!G418</f>
        <v>Africa</v>
      </c>
      <c r="H418" s="3" t="str">
        <f>Raw_Data!H418</f>
        <v>TV</v>
      </c>
      <c r="I418" s="3">
        <f>Raw_Data!I418</f>
        <v>17.989999999999998</v>
      </c>
      <c r="J418" s="3">
        <f>Raw_Data!J418</f>
        <v>0</v>
      </c>
      <c r="K418" s="3" t="str">
        <f>Raw_Data!K418</f>
        <v>PayPal</v>
      </c>
      <c r="L418" s="3">
        <f>Raw_Data!L418</f>
        <v>5</v>
      </c>
      <c r="M418" s="3">
        <f>Raw_Data!M418</f>
        <v>7.0000000000000007E-2</v>
      </c>
      <c r="N418" s="3" t="str">
        <f>Raw_Data!N418</f>
        <v>Comedy</v>
      </c>
      <c r="O418" s="3" t="str">
        <f t="shared" si="60"/>
        <v>35-44</v>
      </c>
      <c r="P418" s="3" t="str">
        <f t="shared" si="61"/>
        <v>&lt;10h</v>
      </c>
      <c r="Q418" s="3" t="str">
        <f t="shared" si="62"/>
        <v>22-45d</v>
      </c>
      <c r="R418" s="3" t="str">
        <f t="shared" si="63"/>
        <v>Medium</v>
      </c>
      <c r="S418" s="3" t="str">
        <f t="shared" si="64"/>
        <v>High</v>
      </c>
      <c r="T418" s="3" t="str">
        <f t="shared" si="65"/>
        <v>Active</v>
      </c>
      <c r="U418" s="4">
        <f>1/(1+EXP(-(Predictive_Model!$B$5+((B418-Predictive_Model!$B$20)/Predictive_Model!$C$20)*Predictive_Model!$D$20+((E418-Predictive_Model!$B$21)/Predictive_Model!$C$21)*Predictive_Model!$D$21+((F418-Predictive_Model!$B$22)/Predictive_Model!$C$22)*Predictive_Model!$D$22+((I418-Predictive_Model!$B$23)/Predictive_Model!$C$23)*Predictive_Model!$D$23+((L418-Predictive_Model!$B$24)/Predictive_Model!$C$24)*Predictive_Model!$D$24+((M418-Predictive_Model!$B$25)/Predictive_Model!$C$25)*Predictive_Model!$D$25+IF(C418="Male",Predictive_Model!$D$31,IF(C418="Other",Predictive_Model!$D$32,0))+IF(D418="Premium",Predictive_Model!$D$34,IF(D418="Standard",Predictive_Model!$D$35,0))+IF(G418="Asia",Predictive_Model!$D$37,IF(G418="Europe",Predictive_Model!$D$38,IF(G418="North America",Predictive_Model!$D$39,IF(G418="Oceania",Predictive_Model!$D$40,IF(G418="South America",Predictive_Model!$D$41,0)))))+IF(H418="Laptop",Predictive_Model!$D$43,IF(H418="Mobile",Predictive_Model!$D$44,IF(H418="TV",Predictive_Model!$D$45,IF(H418="Tablet",Predictive_Model!$D$46,0))))+IF(K418="Crypto",Predictive_Model!$D$48,IF(K418="Debit Card",Predictive_Model!$D$49,IF(K418="Gift Card",Predictive_Model!$D$50,IF(K418="PayPal",Predictive_Model!$D$51,0))))+IF(N418="Comedy",Predictive_Model!$D$53,IF(N418="Documentary",Predictive_Model!$D$54,IF(N418="Drama",Predictive_Model!$D$55,IF(N418="Horror",Predictive_Model!$D$56,IF(N418="Romance",Predictive_Model!$D$57,IF(N418="Sci-Fi",Predictive_Model!$D$58,0)))))))))</f>
        <v>0.66139673545066768</v>
      </c>
      <c r="V418" s="3" t="str">
        <f t="shared" si="66"/>
        <v>High</v>
      </c>
      <c r="W418" s="6">
        <f t="shared" si="67"/>
        <v>11.89852727075751</v>
      </c>
      <c r="X418" s="3" t="str">
        <f t="shared" si="68"/>
        <v>Priority 2</v>
      </c>
      <c r="Y418" s="3" t="str">
        <f t="shared" si="69"/>
        <v>OK</v>
      </c>
    </row>
    <row r="419" spans="1:25" x14ac:dyDescent="0.25">
      <c r="A419" s="3" t="str">
        <f>Raw_Data!A419</f>
        <v>e17a955b-011b-402a-9ee1-58470d595818</v>
      </c>
      <c r="B419" s="3">
        <f>Raw_Data!B419</f>
        <v>58</v>
      </c>
      <c r="C419" s="3" t="str">
        <f>Raw_Data!C419</f>
        <v>Female</v>
      </c>
      <c r="D419" s="3" t="str">
        <f>Raw_Data!D419</f>
        <v>Basic</v>
      </c>
      <c r="E419" s="3">
        <f>Raw_Data!E419</f>
        <v>0.51</v>
      </c>
      <c r="F419" s="3">
        <f>Raw_Data!F419</f>
        <v>12</v>
      </c>
      <c r="G419" s="3" t="str">
        <f>Raw_Data!G419</f>
        <v>Asia</v>
      </c>
      <c r="H419" s="3" t="str">
        <f>Raw_Data!H419</f>
        <v>Tablet</v>
      </c>
      <c r="I419" s="3">
        <f>Raw_Data!I419</f>
        <v>8.99</v>
      </c>
      <c r="J419" s="3">
        <f>Raw_Data!J419</f>
        <v>1</v>
      </c>
      <c r="K419" s="3" t="str">
        <f>Raw_Data!K419</f>
        <v>PayPal</v>
      </c>
      <c r="L419" s="3">
        <f>Raw_Data!L419</f>
        <v>1</v>
      </c>
      <c r="M419" s="3">
        <f>Raw_Data!M419</f>
        <v>0.04</v>
      </c>
      <c r="N419" s="3" t="str">
        <f>Raw_Data!N419</f>
        <v>Action</v>
      </c>
      <c r="O419" s="3" t="str">
        <f t="shared" si="60"/>
        <v>55-70</v>
      </c>
      <c r="P419" s="3" t="str">
        <f t="shared" si="61"/>
        <v>&lt;10h</v>
      </c>
      <c r="Q419" s="3" t="str">
        <f t="shared" si="62"/>
        <v>8-21d</v>
      </c>
      <c r="R419" s="3" t="str">
        <f t="shared" si="63"/>
        <v>Medium</v>
      </c>
      <c r="S419" s="3" t="str">
        <f t="shared" si="64"/>
        <v>Low</v>
      </c>
      <c r="T419" s="3" t="str">
        <f t="shared" si="65"/>
        <v>Churned</v>
      </c>
      <c r="U419" s="4">
        <f>1/(1+EXP(-(Predictive_Model!$B$5+((B419-Predictive_Model!$B$20)/Predictive_Model!$C$20)*Predictive_Model!$D$20+((E419-Predictive_Model!$B$21)/Predictive_Model!$C$21)*Predictive_Model!$D$21+((F419-Predictive_Model!$B$22)/Predictive_Model!$C$22)*Predictive_Model!$D$22+((I419-Predictive_Model!$B$23)/Predictive_Model!$C$23)*Predictive_Model!$D$23+((L419-Predictive_Model!$B$24)/Predictive_Model!$C$24)*Predictive_Model!$D$24+((M419-Predictive_Model!$B$25)/Predictive_Model!$C$25)*Predictive_Model!$D$25+IF(C419="Male",Predictive_Model!$D$31,IF(C419="Other",Predictive_Model!$D$32,0))+IF(D419="Premium",Predictive_Model!$D$34,IF(D419="Standard",Predictive_Model!$D$35,0))+IF(G419="Asia",Predictive_Model!$D$37,IF(G419="Europe",Predictive_Model!$D$38,IF(G419="North America",Predictive_Model!$D$39,IF(G419="Oceania",Predictive_Model!$D$40,IF(G419="South America",Predictive_Model!$D$41,0)))))+IF(H419="Laptop",Predictive_Model!$D$43,IF(H419="Mobile",Predictive_Model!$D$44,IF(H419="TV",Predictive_Model!$D$45,IF(H419="Tablet",Predictive_Model!$D$46,0))))+IF(K419="Crypto",Predictive_Model!$D$48,IF(K419="Debit Card",Predictive_Model!$D$49,IF(K419="Gift Card",Predictive_Model!$D$50,IF(K419="PayPal",Predictive_Model!$D$51,0))))+IF(N419="Comedy",Predictive_Model!$D$53,IF(N419="Documentary",Predictive_Model!$D$54,IF(N419="Drama",Predictive_Model!$D$55,IF(N419="Horror",Predictive_Model!$D$56,IF(N419="Romance",Predictive_Model!$D$57,IF(N419="Sci-Fi",Predictive_Model!$D$58,0)))))))))</f>
        <v>0.99929201422406977</v>
      </c>
      <c r="V419" s="3" t="str">
        <f t="shared" si="66"/>
        <v>Critical</v>
      </c>
      <c r="W419" s="6">
        <f t="shared" si="67"/>
        <v>8.99</v>
      </c>
      <c r="X419" s="3" t="str">
        <f t="shared" si="68"/>
        <v>Priority 2</v>
      </c>
      <c r="Y419" s="3" t="str">
        <f t="shared" si="69"/>
        <v>OK</v>
      </c>
    </row>
    <row r="420" spans="1:25" x14ac:dyDescent="0.25">
      <c r="A420" s="3" t="str">
        <f>Raw_Data!A420</f>
        <v>326aa08e-4b87-4552-ba4b-c12e33b9aadd</v>
      </c>
      <c r="B420" s="3">
        <f>Raw_Data!B420</f>
        <v>56</v>
      </c>
      <c r="C420" s="3" t="str">
        <f>Raw_Data!C420</f>
        <v>Female</v>
      </c>
      <c r="D420" s="3" t="str">
        <f>Raw_Data!D420</f>
        <v>Basic</v>
      </c>
      <c r="E420" s="3">
        <f>Raw_Data!E420</f>
        <v>8.5399999999999991</v>
      </c>
      <c r="F420" s="3">
        <f>Raw_Data!F420</f>
        <v>16</v>
      </c>
      <c r="G420" s="3" t="str">
        <f>Raw_Data!G420</f>
        <v>Oceania</v>
      </c>
      <c r="H420" s="3" t="str">
        <f>Raw_Data!H420</f>
        <v>Tablet</v>
      </c>
      <c r="I420" s="3">
        <f>Raw_Data!I420</f>
        <v>8.99</v>
      </c>
      <c r="J420" s="3">
        <f>Raw_Data!J420</f>
        <v>0</v>
      </c>
      <c r="K420" s="3" t="str">
        <f>Raw_Data!K420</f>
        <v>Crypto</v>
      </c>
      <c r="L420" s="3">
        <f>Raw_Data!L420</f>
        <v>5</v>
      </c>
      <c r="M420" s="3">
        <f>Raw_Data!M420</f>
        <v>0.5</v>
      </c>
      <c r="N420" s="3" t="str">
        <f>Raw_Data!N420</f>
        <v>Action</v>
      </c>
      <c r="O420" s="3" t="str">
        <f t="shared" si="60"/>
        <v>55-70</v>
      </c>
      <c r="P420" s="3" t="str">
        <f t="shared" si="61"/>
        <v>&lt;10h</v>
      </c>
      <c r="Q420" s="3" t="str">
        <f t="shared" si="62"/>
        <v>8-21d</v>
      </c>
      <c r="R420" s="3" t="str">
        <f t="shared" si="63"/>
        <v>Medium</v>
      </c>
      <c r="S420" s="3" t="str">
        <f t="shared" si="64"/>
        <v>Low</v>
      </c>
      <c r="T420" s="3" t="str">
        <f t="shared" si="65"/>
        <v>Active</v>
      </c>
      <c r="U420" s="4">
        <f>1/(1+EXP(-(Predictive_Model!$B$5+((B420-Predictive_Model!$B$20)/Predictive_Model!$C$20)*Predictive_Model!$D$20+((E420-Predictive_Model!$B$21)/Predictive_Model!$C$21)*Predictive_Model!$D$21+((F420-Predictive_Model!$B$22)/Predictive_Model!$C$22)*Predictive_Model!$D$22+((I420-Predictive_Model!$B$23)/Predictive_Model!$C$23)*Predictive_Model!$D$23+((L420-Predictive_Model!$B$24)/Predictive_Model!$C$24)*Predictive_Model!$D$24+((M420-Predictive_Model!$B$25)/Predictive_Model!$C$25)*Predictive_Model!$D$25+IF(C420="Male",Predictive_Model!$D$31,IF(C420="Other",Predictive_Model!$D$32,0))+IF(D420="Premium",Predictive_Model!$D$34,IF(D420="Standard",Predictive_Model!$D$35,0))+IF(G420="Asia",Predictive_Model!$D$37,IF(G420="Europe",Predictive_Model!$D$38,IF(G420="North America",Predictive_Model!$D$39,IF(G420="Oceania",Predictive_Model!$D$40,IF(G420="South America",Predictive_Model!$D$41,0)))))+IF(H420="Laptop",Predictive_Model!$D$43,IF(H420="Mobile",Predictive_Model!$D$44,IF(H420="TV",Predictive_Model!$D$45,IF(H420="Tablet",Predictive_Model!$D$46,0))))+IF(K420="Crypto",Predictive_Model!$D$48,IF(K420="Debit Card",Predictive_Model!$D$49,IF(K420="Gift Card",Predictive_Model!$D$50,IF(K420="PayPal",Predictive_Model!$D$51,0))))+IF(N420="Comedy",Predictive_Model!$D$53,IF(N420="Documentary",Predictive_Model!$D$54,IF(N420="Drama",Predictive_Model!$D$55,IF(N420="Horror",Predictive_Model!$D$56,IF(N420="Romance",Predictive_Model!$D$57,IF(N420="Sci-Fi",Predictive_Model!$D$58,0)))))))))</f>
        <v>0.84932877991818911</v>
      </c>
      <c r="V420" s="3" t="str">
        <f t="shared" si="66"/>
        <v>Critical</v>
      </c>
      <c r="W420" s="6">
        <f t="shared" si="67"/>
        <v>7.63546573146452</v>
      </c>
      <c r="X420" s="3" t="str">
        <f t="shared" si="68"/>
        <v>Priority 2</v>
      </c>
      <c r="Y420" s="3" t="str">
        <f t="shared" si="69"/>
        <v>OK</v>
      </c>
    </row>
    <row r="421" spans="1:25" x14ac:dyDescent="0.25">
      <c r="A421" s="3" t="str">
        <f>Raw_Data!A421</f>
        <v>77998b87-1b1a-4e4d-bbdc-63bc7a33610b</v>
      </c>
      <c r="B421" s="3">
        <f>Raw_Data!B421</f>
        <v>40</v>
      </c>
      <c r="C421" s="3" t="str">
        <f>Raw_Data!C421</f>
        <v>Female</v>
      </c>
      <c r="D421" s="3" t="str">
        <f>Raw_Data!D421</f>
        <v>Premium</v>
      </c>
      <c r="E421" s="3">
        <f>Raw_Data!E421</f>
        <v>8.64</v>
      </c>
      <c r="F421" s="3">
        <f>Raw_Data!F421</f>
        <v>35</v>
      </c>
      <c r="G421" s="3" t="str">
        <f>Raw_Data!G421</f>
        <v>South America</v>
      </c>
      <c r="H421" s="3" t="str">
        <f>Raw_Data!H421</f>
        <v>Laptop</v>
      </c>
      <c r="I421" s="3">
        <f>Raw_Data!I421</f>
        <v>17.989999999999998</v>
      </c>
      <c r="J421" s="3">
        <f>Raw_Data!J421</f>
        <v>0</v>
      </c>
      <c r="K421" s="3" t="str">
        <f>Raw_Data!K421</f>
        <v>Debit Card</v>
      </c>
      <c r="L421" s="3">
        <f>Raw_Data!L421</f>
        <v>5</v>
      </c>
      <c r="M421" s="3">
        <f>Raw_Data!M421</f>
        <v>0.24</v>
      </c>
      <c r="N421" s="3" t="str">
        <f>Raw_Data!N421</f>
        <v>Romance</v>
      </c>
      <c r="O421" s="3" t="str">
        <f t="shared" si="60"/>
        <v>35-44</v>
      </c>
      <c r="P421" s="3" t="str">
        <f t="shared" si="61"/>
        <v>&lt;10h</v>
      </c>
      <c r="Q421" s="3" t="str">
        <f t="shared" si="62"/>
        <v>22-45d</v>
      </c>
      <c r="R421" s="3" t="str">
        <f t="shared" si="63"/>
        <v>Medium</v>
      </c>
      <c r="S421" s="3" t="str">
        <f t="shared" si="64"/>
        <v>High</v>
      </c>
      <c r="T421" s="3" t="str">
        <f t="shared" si="65"/>
        <v>Active</v>
      </c>
      <c r="U421" s="4">
        <f>1/(1+EXP(-(Predictive_Model!$B$5+((B421-Predictive_Model!$B$20)/Predictive_Model!$C$20)*Predictive_Model!$D$20+((E421-Predictive_Model!$B$21)/Predictive_Model!$C$21)*Predictive_Model!$D$21+((F421-Predictive_Model!$B$22)/Predictive_Model!$C$22)*Predictive_Model!$D$22+((I421-Predictive_Model!$B$23)/Predictive_Model!$C$23)*Predictive_Model!$D$23+((L421-Predictive_Model!$B$24)/Predictive_Model!$C$24)*Predictive_Model!$D$24+((M421-Predictive_Model!$B$25)/Predictive_Model!$C$25)*Predictive_Model!$D$25+IF(C421="Male",Predictive_Model!$D$31,IF(C421="Other",Predictive_Model!$D$32,0))+IF(D421="Premium",Predictive_Model!$D$34,IF(D421="Standard",Predictive_Model!$D$35,0))+IF(G421="Asia",Predictive_Model!$D$37,IF(G421="Europe",Predictive_Model!$D$38,IF(G421="North America",Predictive_Model!$D$39,IF(G421="Oceania",Predictive_Model!$D$40,IF(G421="South America",Predictive_Model!$D$41,0)))))+IF(H421="Laptop",Predictive_Model!$D$43,IF(H421="Mobile",Predictive_Model!$D$44,IF(H421="TV",Predictive_Model!$D$45,IF(H421="Tablet",Predictive_Model!$D$46,0))))+IF(K421="Crypto",Predictive_Model!$D$48,IF(K421="Debit Card",Predictive_Model!$D$49,IF(K421="Gift Card",Predictive_Model!$D$50,IF(K421="PayPal",Predictive_Model!$D$51,0))))+IF(N421="Comedy",Predictive_Model!$D$53,IF(N421="Documentary",Predictive_Model!$D$54,IF(N421="Drama",Predictive_Model!$D$55,IF(N421="Horror",Predictive_Model!$D$56,IF(N421="Romance",Predictive_Model!$D$57,IF(N421="Sci-Fi",Predictive_Model!$D$58,0)))))))))</f>
        <v>0.47839259392996009</v>
      </c>
      <c r="V421" s="3" t="str">
        <f t="shared" si="66"/>
        <v>Medium</v>
      </c>
      <c r="W421" s="6">
        <f t="shared" si="67"/>
        <v>8.6062827647999818</v>
      </c>
      <c r="X421" s="3" t="str">
        <f t="shared" si="68"/>
        <v>Monitor</v>
      </c>
      <c r="Y421" s="3" t="str">
        <f t="shared" si="69"/>
        <v>OK</v>
      </c>
    </row>
    <row r="422" spans="1:25" x14ac:dyDescent="0.25">
      <c r="A422" s="3" t="str">
        <f>Raw_Data!A422</f>
        <v>0bc35530-60ff-4701-b4a4-82974657d4ab</v>
      </c>
      <c r="B422" s="3">
        <f>Raw_Data!B422</f>
        <v>25</v>
      </c>
      <c r="C422" s="3" t="str">
        <f>Raw_Data!C422</f>
        <v>Female</v>
      </c>
      <c r="D422" s="3" t="str">
        <f>Raw_Data!D422</f>
        <v>Premium</v>
      </c>
      <c r="E422" s="3">
        <f>Raw_Data!E422</f>
        <v>6.38</v>
      </c>
      <c r="F422" s="3">
        <f>Raw_Data!F422</f>
        <v>23</v>
      </c>
      <c r="G422" s="3" t="str">
        <f>Raw_Data!G422</f>
        <v>South America</v>
      </c>
      <c r="H422" s="3" t="str">
        <f>Raw_Data!H422</f>
        <v>TV</v>
      </c>
      <c r="I422" s="3">
        <f>Raw_Data!I422</f>
        <v>17.989999999999998</v>
      </c>
      <c r="J422" s="3">
        <f>Raw_Data!J422</f>
        <v>0</v>
      </c>
      <c r="K422" s="3" t="str">
        <f>Raw_Data!K422</f>
        <v>Gift Card</v>
      </c>
      <c r="L422" s="3">
        <f>Raw_Data!L422</f>
        <v>5</v>
      </c>
      <c r="M422" s="3">
        <f>Raw_Data!M422</f>
        <v>0.27</v>
      </c>
      <c r="N422" s="3" t="str">
        <f>Raw_Data!N422</f>
        <v>Drama</v>
      </c>
      <c r="O422" s="3" t="str">
        <f t="shared" si="60"/>
        <v>25-34</v>
      </c>
      <c r="P422" s="3" t="str">
        <f t="shared" si="61"/>
        <v>&lt;10h</v>
      </c>
      <c r="Q422" s="3" t="str">
        <f t="shared" si="62"/>
        <v>22-45d</v>
      </c>
      <c r="R422" s="3" t="str">
        <f t="shared" si="63"/>
        <v>Medium</v>
      </c>
      <c r="S422" s="3" t="str">
        <f t="shared" si="64"/>
        <v>High</v>
      </c>
      <c r="T422" s="3" t="str">
        <f t="shared" si="65"/>
        <v>Active</v>
      </c>
      <c r="U422" s="4">
        <f>1/(1+EXP(-(Predictive_Model!$B$5+((B422-Predictive_Model!$B$20)/Predictive_Model!$C$20)*Predictive_Model!$D$20+((E422-Predictive_Model!$B$21)/Predictive_Model!$C$21)*Predictive_Model!$D$21+((F422-Predictive_Model!$B$22)/Predictive_Model!$C$22)*Predictive_Model!$D$22+((I422-Predictive_Model!$B$23)/Predictive_Model!$C$23)*Predictive_Model!$D$23+((L422-Predictive_Model!$B$24)/Predictive_Model!$C$24)*Predictive_Model!$D$24+((M422-Predictive_Model!$B$25)/Predictive_Model!$C$25)*Predictive_Model!$D$25+IF(C422="Male",Predictive_Model!$D$31,IF(C422="Other",Predictive_Model!$D$32,0))+IF(D422="Premium",Predictive_Model!$D$34,IF(D422="Standard",Predictive_Model!$D$35,0))+IF(G422="Asia",Predictive_Model!$D$37,IF(G422="Europe",Predictive_Model!$D$38,IF(G422="North America",Predictive_Model!$D$39,IF(G422="Oceania",Predictive_Model!$D$40,IF(G422="South America",Predictive_Model!$D$41,0)))))+IF(H422="Laptop",Predictive_Model!$D$43,IF(H422="Mobile",Predictive_Model!$D$44,IF(H422="TV",Predictive_Model!$D$45,IF(H422="Tablet",Predictive_Model!$D$46,0))))+IF(K422="Crypto",Predictive_Model!$D$48,IF(K422="Debit Card",Predictive_Model!$D$49,IF(K422="Gift Card",Predictive_Model!$D$50,IF(K422="PayPal",Predictive_Model!$D$51,0))))+IF(N422="Comedy",Predictive_Model!$D$53,IF(N422="Documentary",Predictive_Model!$D$54,IF(N422="Drama",Predictive_Model!$D$55,IF(N422="Horror",Predictive_Model!$D$56,IF(N422="Romance",Predictive_Model!$D$57,IF(N422="Sci-Fi",Predictive_Model!$D$58,0)))))))))</f>
        <v>0.34389772526956863</v>
      </c>
      <c r="V422" s="3" t="str">
        <f t="shared" si="66"/>
        <v>Medium</v>
      </c>
      <c r="W422" s="6">
        <f t="shared" si="67"/>
        <v>6.1867200775995395</v>
      </c>
      <c r="X422" s="3" t="str">
        <f t="shared" si="68"/>
        <v>Monitor</v>
      </c>
      <c r="Y422" s="3" t="str">
        <f t="shared" si="69"/>
        <v>OK</v>
      </c>
    </row>
    <row r="423" spans="1:25" x14ac:dyDescent="0.25">
      <c r="A423" s="3" t="str">
        <f>Raw_Data!A423</f>
        <v>cd662d41-5e22-45b1-a82a-b10b90503d2e</v>
      </c>
      <c r="B423" s="3">
        <f>Raw_Data!B423</f>
        <v>28</v>
      </c>
      <c r="C423" s="3" t="str">
        <f>Raw_Data!C423</f>
        <v>Other</v>
      </c>
      <c r="D423" s="3" t="str">
        <f>Raw_Data!D423</f>
        <v>Premium</v>
      </c>
      <c r="E423" s="3">
        <f>Raw_Data!E423</f>
        <v>7.1</v>
      </c>
      <c r="F423" s="3">
        <f>Raw_Data!F423</f>
        <v>11</v>
      </c>
      <c r="G423" s="3" t="str">
        <f>Raw_Data!G423</f>
        <v>North America</v>
      </c>
      <c r="H423" s="3" t="str">
        <f>Raw_Data!H423</f>
        <v>Laptop</v>
      </c>
      <c r="I423" s="3">
        <f>Raw_Data!I423</f>
        <v>17.989999999999998</v>
      </c>
      <c r="J423" s="3">
        <f>Raw_Data!J423</f>
        <v>0</v>
      </c>
      <c r="K423" s="3" t="str">
        <f>Raw_Data!K423</f>
        <v>Crypto</v>
      </c>
      <c r="L423" s="3">
        <f>Raw_Data!L423</f>
        <v>3</v>
      </c>
      <c r="M423" s="3">
        <f>Raw_Data!M423</f>
        <v>0.59</v>
      </c>
      <c r="N423" s="3" t="str">
        <f>Raw_Data!N423</f>
        <v>Horror</v>
      </c>
      <c r="O423" s="3" t="str">
        <f t="shared" si="60"/>
        <v>25-34</v>
      </c>
      <c r="P423" s="3" t="str">
        <f t="shared" si="61"/>
        <v>&lt;10h</v>
      </c>
      <c r="Q423" s="3" t="str">
        <f t="shared" si="62"/>
        <v>8-21d</v>
      </c>
      <c r="R423" s="3" t="str">
        <f t="shared" si="63"/>
        <v>Medium</v>
      </c>
      <c r="S423" s="3" t="str">
        <f t="shared" si="64"/>
        <v>High</v>
      </c>
      <c r="T423" s="3" t="str">
        <f t="shared" si="65"/>
        <v>Active</v>
      </c>
      <c r="U423" s="4">
        <f>1/(1+EXP(-(Predictive_Model!$B$5+((B423-Predictive_Model!$B$20)/Predictive_Model!$C$20)*Predictive_Model!$D$20+((E423-Predictive_Model!$B$21)/Predictive_Model!$C$21)*Predictive_Model!$D$21+((F423-Predictive_Model!$B$22)/Predictive_Model!$C$22)*Predictive_Model!$D$22+((I423-Predictive_Model!$B$23)/Predictive_Model!$C$23)*Predictive_Model!$D$23+((L423-Predictive_Model!$B$24)/Predictive_Model!$C$24)*Predictive_Model!$D$24+((M423-Predictive_Model!$B$25)/Predictive_Model!$C$25)*Predictive_Model!$D$25+IF(C423="Male",Predictive_Model!$D$31,IF(C423="Other",Predictive_Model!$D$32,0))+IF(D423="Premium",Predictive_Model!$D$34,IF(D423="Standard",Predictive_Model!$D$35,0))+IF(G423="Asia",Predictive_Model!$D$37,IF(G423="Europe",Predictive_Model!$D$38,IF(G423="North America",Predictive_Model!$D$39,IF(G423="Oceania",Predictive_Model!$D$40,IF(G423="South America",Predictive_Model!$D$41,0)))))+IF(H423="Laptop",Predictive_Model!$D$43,IF(H423="Mobile",Predictive_Model!$D$44,IF(H423="TV",Predictive_Model!$D$45,IF(H423="Tablet",Predictive_Model!$D$46,0))))+IF(K423="Crypto",Predictive_Model!$D$48,IF(K423="Debit Card",Predictive_Model!$D$49,IF(K423="Gift Card",Predictive_Model!$D$50,IF(K423="PayPal",Predictive_Model!$D$51,0))))+IF(N423="Comedy",Predictive_Model!$D$53,IF(N423="Documentary",Predictive_Model!$D$54,IF(N423="Drama",Predictive_Model!$D$55,IF(N423="Horror",Predictive_Model!$D$56,IF(N423="Romance",Predictive_Model!$D$57,IF(N423="Sci-Fi",Predictive_Model!$D$58,0)))))))))</f>
        <v>0.15267722166872597</v>
      </c>
      <c r="V423" s="3" t="str">
        <f t="shared" si="66"/>
        <v>Low</v>
      </c>
      <c r="W423" s="6">
        <f t="shared" si="67"/>
        <v>2.7466632178203798</v>
      </c>
      <c r="X423" s="3" t="str">
        <f t="shared" si="68"/>
        <v>Monitor</v>
      </c>
      <c r="Y423" s="3" t="str">
        <f t="shared" si="69"/>
        <v>OK</v>
      </c>
    </row>
    <row r="424" spans="1:25" x14ac:dyDescent="0.25">
      <c r="A424" s="3" t="str">
        <f>Raw_Data!A424</f>
        <v>9c2ffacf-8752-49e0-ad2c-018b0373d9d3</v>
      </c>
      <c r="B424" s="3">
        <f>Raw_Data!B424</f>
        <v>36</v>
      </c>
      <c r="C424" s="3" t="str">
        <f>Raw_Data!C424</f>
        <v>Male</v>
      </c>
      <c r="D424" s="3" t="str">
        <f>Raw_Data!D424</f>
        <v>Premium</v>
      </c>
      <c r="E424" s="3">
        <f>Raw_Data!E424</f>
        <v>11.31</v>
      </c>
      <c r="F424" s="3">
        <f>Raw_Data!F424</f>
        <v>7</v>
      </c>
      <c r="G424" s="3" t="str">
        <f>Raw_Data!G424</f>
        <v>North America</v>
      </c>
      <c r="H424" s="3" t="str">
        <f>Raw_Data!H424</f>
        <v>TV</v>
      </c>
      <c r="I424" s="3">
        <f>Raw_Data!I424</f>
        <v>17.989999999999998</v>
      </c>
      <c r="J424" s="3">
        <f>Raw_Data!J424</f>
        <v>0</v>
      </c>
      <c r="K424" s="3" t="str">
        <f>Raw_Data!K424</f>
        <v>PayPal</v>
      </c>
      <c r="L424" s="3">
        <f>Raw_Data!L424</f>
        <v>3</v>
      </c>
      <c r="M424" s="3">
        <f>Raw_Data!M424</f>
        <v>1.41</v>
      </c>
      <c r="N424" s="3" t="str">
        <f>Raw_Data!N424</f>
        <v>Action</v>
      </c>
      <c r="O424" s="3" t="str">
        <f t="shared" si="60"/>
        <v>35-44</v>
      </c>
      <c r="P424" s="3" t="str">
        <f t="shared" si="61"/>
        <v>10-24h</v>
      </c>
      <c r="Q424" s="3" t="str">
        <f t="shared" si="62"/>
        <v>0-7d</v>
      </c>
      <c r="R424" s="3" t="str">
        <f t="shared" si="63"/>
        <v>Medium</v>
      </c>
      <c r="S424" s="3" t="str">
        <f t="shared" si="64"/>
        <v>High</v>
      </c>
      <c r="T424" s="3" t="str">
        <f t="shared" si="65"/>
        <v>Active</v>
      </c>
      <c r="U424" s="4">
        <f>1/(1+EXP(-(Predictive_Model!$B$5+((B424-Predictive_Model!$B$20)/Predictive_Model!$C$20)*Predictive_Model!$D$20+((E424-Predictive_Model!$B$21)/Predictive_Model!$C$21)*Predictive_Model!$D$21+((F424-Predictive_Model!$B$22)/Predictive_Model!$C$22)*Predictive_Model!$D$22+((I424-Predictive_Model!$B$23)/Predictive_Model!$C$23)*Predictive_Model!$D$23+((L424-Predictive_Model!$B$24)/Predictive_Model!$C$24)*Predictive_Model!$D$24+((M424-Predictive_Model!$B$25)/Predictive_Model!$C$25)*Predictive_Model!$D$25+IF(C424="Male",Predictive_Model!$D$31,IF(C424="Other",Predictive_Model!$D$32,0))+IF(D424="Premium",Predictive_Model!$D$34,IF(D424="Standard",Predictive_Model!$D$35,0))+IF(G424="Asia",Predictive_Model!$D$37,IF(G424="Europe",Predictive_Model!$D$38,IF(G424="North America",Predictive_Model!$D$39,IF(G424="Oceania",Predictive_Model!$D$40,IF(G424="South America",Predictive_Model!$D$41,0)))))+IF(H424="Laptop",Predictive_Model!$D$43,IF(H424="Mobile",Predictive_Model!$D$44,IF(H424="TV",Predictive_Model!$D$45,IF(H424="Tablet",Predictive_Model!$D$46,0))))+IF(K424="Crypto",Predictive_Model!$D$48,IF(K424="Debit Card",Predictive_Model!$D$49,IF(K424="Gift Card",Predictive_Model!$D$50,IF(K424="PayPal",Predictive_Model!$D$51,0))))+IF(N424="Comedy",Predictive_Model!$D$53,IF(N424="Documentary",Predictive_Model!$D$54,IF(N424="Drama",Predictive_Model!$D$55,IF(N424="Horror",Predictive_Model!$D$56,IF(N424="Romance",Predictive_Model!$D$57,IF(N424="Sci-Fi",Predictive_Model!$D$58,0)))))))))</f>
        <v>4.9437391378398142E-3</v>
      </c>
      <c r="V424" s="3" t="str">
        <f t="shared" si="66"/>
        <v>Low</v>
      </c>
      <c r="W424" s="6">
        <f t="shared" si="67"/>
        <v>8.8937867089738248E-2</v>
      </c>
      <c r="X424" s="3" t="str">
        <f t="shared" si="68"/>
        <v>Monitor</v>
      </c>
      <c r="Y424" s="3" t="str">
        <f t="shared" si="69"/>
        <v>OK</v>
      </c>
    </row>
    <row r="425" spans="1:25" x14ac:dyDescent="0.25">
      <c r="A425" s="3" t="str">
        <f>Raw_Data!A425</f>
        <v>4af19fec-91fd-4307-897a-8820d828d965</v>
      </c>
      <c r="B425" s="3">
        <f>Raw_Data!B425</f>
        <v>33</v>
      </c>
      <c r="C425" s="3" t="str">
        <f>Raw_Data!C425</f>
        <v>Other</v>
      </c>
      <c r="D425" s="3" t="str">
        <f>Raw_Data!D425</f>
        <v>Basic</v>
      </c>
      <c r="E425" s="3">
        <f>Raw_Data!E425</f>
        <v>3.84</v>
      </c>
      <c r="F425" s="3">
        <f>Raw_Data!F425</f>
        <v>28</v>
      </c>
      <c r="G425" s="3" t="str">
        <f>Raw_Data!G425</f>
        <v>South America</v>
      </c>
      <c r="H425" s="3" t="str">
        <f>Raw_Data!H425</f>
        <v>Mobile</v>
      </c>
      <c r="I425" s="3">
        <f>Raw_Data!I425</f>
        <v>8.99</v>
      </c>
      <c r="J425" s="3">
        <f>Raw_Data!J425</f>
        <v>1</v>
      </c>
      <c r="K425" s="3" t="str">
        <f>Raw_Data!K425</f>
        <v>Credit Card</v>
      </c>
      <c r="L425" s="3">
        <f>Raw_Data!L425</f>
        <v>3</v>
      </c>
      <c r="M425" s="3">
        <f>Raw_Data!M425</f>
        <v>0.13</v>
      </c>
      <c r="N425" s="3" t="str">
        <f>Raw_Data!N425</f>
        <v>Horror</v>
      </c>
      <c r="O425" s="3" t="str">
        <f t="shared" si="60"/>
        <v>25-34</v>
      </c>
      <c r="P425" s="3" t="str">
        <f t="shared" si="61"/>
        <v>&lt;10h</v>
      </c>
      <c r="Q425" s="3" t="str">
        <f t="shared" si="62"/>
        <v>22-45d</v>
      </c>
      <c r="R425" s="3" t="str">
        <f t="shared" si="63"/>
        <v>Medium</v>
      </c>
      <c r="S425" s="3" t="str">
        <f t="shared" si="64"/>
        <v>Low</v>
      </c>
      <c r="T425" s="3" t="str">
        <f t="shared" si="65"/>
        <v>Churned</v>
      </c>
      <c r="U425" s="4">
        <f>1/(1+EXP(-(Predictive_Model!$B$5+((B425-Predictive_Model!$B$20)/Predictive_Model!$C$20)*Predictive_Model!$D$20+((E425-Predictive_Model!$B$21)/Predictive_Model!$C$21)*Predictive_Model!$D$21+((F425-Predictive_Model!$B$22)/Predictive_Model!$C$22)*Predictive_Model!$D$22+((I425-Predictive_Model!$B$23)/Predictive_Model!$C$23)*Predictive_Model!$D$23+((L425-Predictive_Model!$B$24)/Predictive_Model!$C$24)*Predictive_Model!$D$24+((M425-Predictive_Model!$B$25)/Predictive_Model!$C$25)*Predictive_Model!$D$25+IF(C425="Male",Predictive_Model!$D$31,IF(C425="Other",Predictive_Model!$D$32,0))+IF(D425="Premium",Predictive_Model!$D$34,IF(D425="Standard",Predictive_Model!$D$35,0))+IF(G425="Asia",Predictive_Model!$D$37,IF(G425="Europe",Predictive_Model!$D$38,IF(G425="North America",Predictive_Model!$D$39,IF(G425="Oceania",Predictive_Model!$D$40,IF(G425="South America",Predictive_Model!$D$41,0)))))+IF(H425="Laptop",Predictive_Model!$D$43,IF(H425="Mobile",Predictive_Model!$D$44,IF(H425="TV",Predictive_Model!$D$45,IF(H425="Tablet",Predictive_Model!$D$46,0))))+IF(K425="Crypto",Predictive_Model!$D$48,IF(K425="Debit Card",Predictive_Model!$D$49,IF(K425="Gift Card",Predictive_Model!$D$50,IF(K425="PayPal",Predictive_Model!$D$51,0))))+IF(N425="Comedy",Predictive_Model!$D$53,IF(N425="Documentary",Predictive_Model!$D$54,IF(N425="Drama",Predictive_Model!$D$55,IF(N425="Horror",Predictive_Model!$D$56,IF(N425="Romance",Predictive_Model!$D$57,IF(N425="Sci-Fi",Predictive_Model!$D$58,0)))))))))</f>
        <v>0.9990525497560625</v>
      </c>
      <c r="V425" s="3" t="str">
        <f t="shared" si="66"/>
        <v>Critical</v>
      </c>
      <c r="W425" s="6">
        <f t="shared" si="67"/>
        <v>8.99</v>
      </c>
      <c r="X425" s="3" t="str">
        <f t="shared" si="68"/>
        <v>Priority 2</v>
      </c>
      <c r="Y425" s="3" t="str">
        <f t="shared" si="69"/>
        <v>OK</v>
      </c>
    </row>
    <row r="426" spans="1:25" x14ac:dyDescent="0.25">
      <c r="A426" s="3" t="str">
        <f>Raw_Data!A426</f>
        <v>09900f0a-9376-42db-9958-85c35349ccac</v>
      </c>
      <c r="B426" s="3">
        <f>Raw_Data!B426</f>
        <v>21</v>
      </c>
      <c r="C426" s="3" t="str">
        <f>Raw_Data!C426</f>
        <v>Male</v>
      </c>
      <c r="D426" s="3" t="str">
        <f>Raw_Data!D426</f>
        <v>Standard</v>
      </c>
      <c r="E426" s="3">
        <f>Raw_Data!E426</f>
        <v>10.63</v>
      </c>
      <c r="F426" s="3">
        <f>Raw_Data!F426</f>
        <v>4</v>
      </c>
      <c r="G426" s="3" t="str">
        <f>Raw_Data!G426</f>
        <v>Oceania</v>
      </c>
      <c r="H426" s="3" t="str">
        <f>Raw_Data!H426</f>
        <v>Tablet</v>
      </c>
      <c r="I426" s="3">
        <f>Raw_Data!I426</f>
        <v>13.99</v>
      </c>
      <c r="J426" s="3">
        <f>Raw_Data!J426</f>
        <v>0</v>
      </c>
      <c r="K426" s="3" t="str">
        <f>Raw_Data!K426</f>
        <v>Gift Card</v>
      </c>
      <c r="L426" s="3">
        <f>Raw_Data!L426</f>
        <v>1</v>
      </c>
      <c r="M426" s="3">
        <f>Raw_Data!M426</f>
        <v>2.13</v>
      </c>
      <c r="N426" s="3" t="str">
        <f>Raw_Data!N426</f>
        <v>Comedy</v>
      </c>
      <c r="O426" s="3" t="str">
        <f t="shared" si="60"/>
        <v>18-24</v>
      </c>
      <c r="P426" s="3" t="str">
        <f t="shared" si="61"/>
        <v>10-24h</v>
      </c>
      <c r="Q426" s="3" t="str">
        <f t="shared" si="62"/>
        <v>0-7d</v>
      </c>
      <c r="R426" s="3" t="str">
        <f t="shared" si="63"/>
        <v>Medium</v>
      </c>
      <c r="S426" s="3" t="str">
        <f t="shared" si="64"/>
        <v>Mid</v>
      </c>
      <c r="T426" s="3" t="str">
        <f t="shared" si="65"/>
        <v>Active</v>
      </c>
      <c r="U426" s="4">
        <f>1/(1+EXP(-(Predictive_Model!$B$5+((B426-Predictive_Model!$B$20)/Predictive_Model!$C$20)*Predictive_Model!$D$20+((E426-Predictive_Model!$B$21)/Predictive_Model!$C$21)*Predictive_Model!$D$21+((F426-Predictive_Model!$B$22)/Predictive_Model!$C$22)*Predictive_Model!$D$22+((I426-Predictive_Model!$B$23)/Predictive_Model!$C$23)*Predictive_Model!$D$23+((L426-Predictive_Model!$B$24)/Predictive_Model!$C$24)*Predictive_Model!$D$24+((M426-Predictive_Model!$B$25)/Predictive_Model!$C$25)*Predictive_Model!$D$25+IF(C426="Male",Predictive_Model!$D$31,IF(C426="Other",Predictive_Model!$D$32,0))+IF(D426="Premium",Predictive_Model!$D$34,IF(D426="Standard",Predictive_Model!$D$35,0))+IF(G426="Asia",Predictive_Model!$D$37,IF(G426="Europe",Predictive_Model!$D$38,IF(G426="North America",Predictive_Model!$D$39,IF(G426="Oceania",Predictive_Model!$D$40,IF(G426="South America",Predictive_Model!$D$41,0)))))+IF(H426="Laptop",Predictive_Model!$D$43,IF(H426="Mobile",Predictive_Model!$D$44,IF(H426="TV",Predictive_Model!$D$45,IF(H426="Tablet",Predictive_Model!$D$46,0))))+IF(K426="Crypto",Predictive_Model!$D$48,IF(K426="Debit Card",Predictive_Model!$D$49,IF(K426="Gift Card",Predictive_Model!$D$50,IF(K426="PayPal",Predictive_Model!$D$51,0))))+IF(N426="Comedy",Predictive_Model!$D$53,IF(N426="Documentary",Predictive_Model!$D$54,IF(N426="Drama",Predictive_Model!$D$55,IF(N426="Horror",Predictive_Model!$D$56,IF(N426="Romance",Predictive_Model!$D$57,IF(N426="Sci-Fi",Predictive_Model!$D$58,0)))))))))</f>
        <v>0.24313873417788617</v>
      </c>
      <c r="V426" s="3" t="str">
        <f t="shared" si="66"/>
        <v>Low</v>
      </c>
      <c r="W426" s="6">
        <f t="shared" si="67"/>
        <v>3.4015108911486278</v>
      </c>
      <c r="X426" s="3" t="str">
        <f t="shared" si="68"/>
        <v>Monitor</v>
      </c>
      <c r="Y426" s="3" t="str">
        <f t="shared" si="69"/>
        <v>OK</v>
      </c>
    </row>
    <row r="427" spans="1:25" x14ac:dyDescent="0.25">
      <c r="A427" s="3" t="str">
        <f>Raw_Data!A427</f>
        <v>2741a884-1629-4cc1-aedb-dd2e1b24bdeb</v>
      </c>
      <c r="B427" s="3">
        <f>Raw_Data!B427</f>
        <v>24</v>
      </c>
      <c r="C427" s="3" t="str">
        <f>Raw_Data!C427</f>
        <v>Female</v>
      </c>
      <c r="D427" s="3" t="str">
        <f>Raw_Data!D427</f>
        <v>Standard</v>
      </c>
      <c r="E427" s="3">
        <f>Raw_Data!E427</f>
        <v>0.02</v>
      </c>
      <c r="F427" s="3">
        <f>Raw_Data!F427</f>
        <v>35</v>
      </c>
      <c r="G427" s="3" t="str">
        <f>Raw_Data!G427</f>
        <v>Africa</v>
      </c>
      <c r="H427" s="3" t="str">
        <f>Raw_Data!H427</f>
        <v>Tablet</v>
      </c>
      <c r="I427" s="3">
        <f>Raw_Data!I427</f>
        <v>13.99</v>
      </c>
      <c r="J427" s="3">
        <f>Raw_Data!J427</f>
        <v>1</v>
      </c>
      <c r="K427" s="3" t="str">
        <f>Raw_Data!K427</f>
        <v>PayPal</v>
      </c>
      <c r="L427" s="3">
        <f>Raw_Data!L427</f>
        <v>3</v>
      </c>
      <c r="M427" s="3">
        <f>Raw_Data!M427</f>
        <v>0</v>
      </c>
      <c r="N427" s="3" t="str">
        <f>Raw_Data!N427</f>
        <v>Documentary</v>
      </c>
      <c r="O427" s="3" t="str">
        <f t="shared" si="60"/>
        <v>18-24</v>
      </c>
      <c r="P427" s="3" t="str">
        <f t="shared" si="61"/>
        <v>&lt;10h</v>
      </c>
      <c r="Q427" s="3" t="str">
        <f t="shared" si="62"/>
        <v>22-45d</v>
      </c>
      <c r="R427" s="3" t="str">
        <f t="shared" si="63"/>
        <v>Medium</v>
      </c>
      <c r="S427" s="3" t="str">
        <f t="shared" si="64"/>
        <v>Mid</v>
      </c>
      <c r="T427" s="3" t="str">
        <f t="shared" si="65"/>
        <v>Churned</v>
      </c>
      <c r="U427" s="4">
        <f>1/(1+EXP(-(Predictive_Model!$B$5+((B427-Predictive_Model!$B$20)/Predictive_Model!$C$20)*Predictive_Model!$D$20+((E427-Predictive_Model!$B$21)/Predictive_Model!$C$21)*Predictive_Model!$D$21+((F427-Predictive_Model!$B$22)/Predictive_Model!$C$22)*Predictive_Model!$D$22+((I427-Predictive_Model!$B$23)/Predictive_Model!$C$23)*Predictive_Model!$D$23+((L427-Predictive_Model!$B$24)/Predictive_Model!$C$24)*Predictive_Model!$D$24+((M427-Predictive_Model!$B$25)/Predictive_Model!$C$25)*Predictive_Model!$D$25+IF(C427="Male",Predictive_Model!$D$31,IF(C427="Other",Predictive_Model!$D$32,0))+IF(D427="Premium",Predictive_Model!$D$34,IF(D427="Standard",Predictive_Model!$D$35,0))+IF(G427="Asia",Predictive_Model!$D$37,IF(G427="Europe",Predictive_Model!$D$38,IF(G427="North America",Predictive_Model!$D$39,IF(G427="Oceania",Predictive_Model!$D$40,IF(G427="South America",Predictive_Model!$D$41,0)))))+IF(H427="Laptop",Predictive_Model!$D$43,IF(H427="Mobile",Predictive_Model!$D$44,IF(H427="TV",Predictive_Model!$D$45,IF(H427="Tablet",Predictive_Model!$D$46,0))))+IF(K427="Crypto",Predictive_Model!$D$48,IF(K427="Debit Card",Predictive_Model!$D$49,IF(K427="Gift Card",Predictive_Model!$D$50,IF(K427="PayPal",Predictive_Model!$D$51,0))))+IF(N427="Comedy",Predictive_Model!$D$53,IF(N427="Documentary",Predictive_Model!$D$54,IF(N427="Drama",Predictive_Model!$D$55,IF(N427="Horror",Predictive_Model!$D$56,IF(N427="Romance",Predictive_Model!$D$57,IF(N427="Sci-Fi",Predictive_Model!$D$58,0)))))))))</f>
        <v>0.99963749265837498</v>
      </c>
      <c r="V427" s="3" t="str">
        <f t="shared" si="66"/>
        <v>Critical</v>
      </c>
      <c r="W427" s="6">
        <f t="shared" si="67"/>
        <v>13.99</v>
      </c>
      <c r="X427" s="3" t="str">
        <f t="shared" si="68"/>
        <v>Priority 2</v>
      </c>
      <c r="Y427" s="3" t="str">
        <f t="shared" si="69"/>
        <v>OK</v>
      </c>
    </row>
    <row r="428" spans="1:25" x14ac:dyDescent="0.25">
      <c r="A428" s="3" t="str">
        <f>Raw_Data!A428</f>
        <v>0fa0e024-38a5-4cdf-9595-628ca4218902</v>
      </c>
      <c r="B428" s="3">
        <f>Raw_Data!B428</f>
        <v>68</v>
      </c>
      <c r="C428" s="3" t="str">
        <f>Raw_Data!C428</f>
        <v>Female</v>
      </c>
      <c r="D428" s="3" t="str">
        <f>Raw_Data!D428</f>
        <v>Premium</v>
      </c>
      <c r="E428" s="3">
        <f>Raw_Data!E428</f>
        <v>9.66</v>
      </c>
      <c r="F428" s="3">
        <f>Raw_Data!F428</f>
        <v>27</v>
      </c>
      <c r="G428" s="3" t="str">
        <f>Raw_Data!G428</f>
        <v>Africa</v>
      </c>
      <c r="H428" s="3" t="str">
        <f>Raw_Data!H428</f>
        <v>TV</v>
      </c>
      <c r="I428" s="3">
        <f>Raw_Data!I428</f>
        <v>17.989999999999998</v>
      </c>
      <c r="J428" s="3">
        <f>Raw_Data!J428</f>
        <v>0</v>
      </c>
      <c r="K428" s="3" t="str">
        <f>Raw_Data!K428</f>
        <v>Credit Card</v>
      </c>
      <c r="L428" s="3">
        <f>Raw_Data!L428</f>
        <v>5</v>
      </c>
      <c r="M428" s="3">
        <f>Raw_Data!M428</f>
        <v>0.35</v>
      </c>
      <c r="N428" s="3" t="str">
        <f>Raw_Data!N428</f>
        <v>Sci-Fi</v>
      </c>
      <c r="O428" s="3" t="str">
        <f t="shared" si="60"/>
        <v>55-70</v>
      </c>
      <c r="P428" s="3" t="str">
        <f t="shared" si="61"/>
        <v>&lt;10h</v>
      </c>
      <c r="Q428" s="3" t="str">
        <f t="shared" si="62"/>
        <v>22-45d</v>
      </c>
      <c r="R428" s="3" t="str">
        <f t="shared" si="63"/>
        <v>Medium</v>
      </c>
      <c r="S428" s="3" t="str">
        <f t="shared" si="64"/>
        <v>High</v>
      </c>
      <c r="T428" s="3" t="str">
        <f t="shared" si="65"/>
        <v>Active</v>
      </c>
      <c r="U428" s="4">
        <f>1/(1+EXP(-(Predictive_Model!$B$5+((B428-Predictive_Model!$B$20)/Predictive_Model!$C$20)*Predictive_Model!$D$20+((E428-Predictive_Model!$B$21)/Predictive_Model!$C$21)*Predictive_Model!$D$21+((F428-Predictive_Model!$B$22)/Predictive_Model!$C$22)*Predictive_Model!$D$22+((I428-Predictive_Model!$B$23)/Predictive_Model!$C$23)*Predictive_Model!$D$23+((L428-Predictive_Model!$B$24)/Predictive_Model!$C$24)*Predictive_Model!$D$24+((M428-Predictive_Model!$B$25)/Predictive_Model!$C$25)*Predictive_Model!$D$25+IF(C428="Male",Predictive_Model!$D$31,IF(C428="Other",Predictive_Model!$D$32,0))+IF(D428="Premium",Predictive_Model!$D$34,IF(D428="Standard",Predictive_Model!$D$35,0))+IF(G428="Asia",Predictive_Model!$D$37,IF(G428="Europe",Predictive_Model!$D$38,IF(G428="North America",Predictive_Model!$D$39,IF(G428="Oceania",Predictive_Model!$D$40,IF(G428="South America",Predictive_Model!$D$41,0)))))+IF(H428="Laptop",Predictive_Model!$D$43,IF(H428="Mobile",Predictive_Model!$D$44,IF(H428="TV",Predictive_Model!$D$45,IF(H428="Tablet",Predictive_Model!$D$46,0))))+IF(K428="Crypto",Predictive_Model!$D$48,IF(K428="Debit Card",Predictive_Model!$D$49,IF(K428="Gift Card",Predictive_Model!$D$50,IF(K428="PayPal",Predictive_Model!$D$51,0))))+IF(N428="Comedy",Predictive_Model!$D$53,IF(N428="Documentary",Predictive_Model!$D$54,IF(N428="Drama",Predictive_Model!$D$55,IF(N428="Horror",Predictive_Model!$D$56,IF(N428="Romance",Predictive_Model!$D$57,IF(N428="Sci-Fi",Predictive_Model!$D$58,0)))))))))</f>
        <v>0.15198134092898902</v>
      </c>
      <c r="V428" s="3" t="str">
        <f t="shared" si="66"/>
        <v>Low</v>
      </c>
      <c r="W428" s="6">
        <f t="shared" si="67"/>
        <v>2.734144323312512</v>
      </c>
      <c r="X428" s="3" t="str">
        <f t="shared" si="68"/>
        <v>Monitor</v>
      </c>
      <c r="Y428" s="3" t="str">
        <f t="shared" si="69"/>
        <v>OK</v>
      </c>
    </row>
    <row r="429" spans="1:25" x14ac:dyDescent="0.25">
      <c r="A429" s="3" t="str">
        <f>Raw_Data!A429</f>
        <v>1972b144-6f74-4774-87db-a6e90f56b0a3</v>
      </c>
      <c r="B429" s="3">
        <f>Raw_Data!B429</f>
        <v>70</v>
      </c>
      <c r="C429" s="3" t="str">
        <f>Raw_Data!C429</f>
        <v>Female</v>
      </c>
      <c r="D429" s="3" t="str">
        <f>Raw_Data!D429</f>
        <v>Premium</v>
      </c>
      <c r="E429" s="3">
        <f>Raw_Data!E429</f>
        <v>0.36</v>
      </c>
      <c r="F429" s="3">
        <f>Raw_Data!F429</f>
        <v>15</v>
      </c>
      <c r="G429" s="3" t="str">
        <f>Raw_Data!G429</f>
        <v>Oceania</v>
      </c>
      <c r="H429" s="3" t="str">
        <f>Raw_Data!H429</f>
        <v>TV</v>
      </c>
      <c r="I429" s="3">
        <f>Raw_Data!I429</f>
        <v>17.989999999999998</v>
      </c>
      <c r="J429" s="3">
        <f>Raw_Data!J429</f>
        <v>1</v>
      </c>
      <c r="K429" s="3" t="str">
        <f>Raw_Data!K429</f>
        <v>Gift Card</v>
      </c>
      <c r="L429" s="3">
        <f>Raw_Data!L429</f>
        <v>5</v>
      </c>
      <c r="M429" s="3">
        <f>Raw_Data!M429</f>
        <v>0.02</v>
      </c>
      <c r="N429" s="3" t="str">
        <f>Raw_Data!N429</f>
        <v>Sci-Fi</v>
      </c>
      <c r="O429" s="3" t="str">
        <f t="shared" si="60"/>
        <v>55-70</v>
      </c>
      <c r="P429" s="3" t="str">
        <f t="shared" si="61"/>
        <v>&lt;10h</v>
      </c>
      <c r="Q429" s="3" t="str">
        <f t="shared" si="62"/>
        <v>8-21d</v>
      </c>
      <c r="R429" s="3" t="str">
        <f t="shared" si="63"/>
        <v>Medium</v>
      </c>
      <c r="S429" s="3" t="str">
        <f t="shared" si="64"/>
        <v>High</v>
      </c>
      <c r="T429" s="3" t="str">
        <f t="shared" si="65"/>
        <v>Churned</v>
      </c>
      <c r="U429" s="4">
        <f>1/(1+EXP(-(Predictive_Model!$B$5+((B429-Predictive_Model!$B$20)/Predictive_Model!$C$20)*Predictive_Model!$D$20+((E429-Predictive_Model!$B$21)/Predictive_Model!$C$21)*Predictive_Model!$D$21+((F429-Predictive_Model!$B$22)/Predictive_Model!$C$22)*Predictive_Model!$D$22+((I429-Predictive_Model!$B$23)/Predictive_Model!$C$23)*Predictive_Model!$D$23+((L429-Predictive_Model!$B$24)/Predictive_Model!$C$24)*Predictive_Model!$D$24+((M429-Predictive_Model!$B$25)/Predictive_Model!$C$25)*Predictive_Model!$D$25+IF(C429="Male",Predictive_Model!$D$31,IF(C429="Other",Predictive_Model!$D$32,0))+IF(D429="Premium",Predictive_Model!$D$34,IF(D429="Standard",Predictive_Model!$D$35,0))+IF(G429="Asia",Predictive_Model!$D$37,IF(G429="Europe",Predictive_Model!$D$38,IF(G429="North America",Predictive_Model!$D$39,IF(G429="Oceania",Predictive_Model!$D$40,IF(G429="South America",Predictive_Model!$D$41,0)))))+IF(H429="Laptop",Predictive_Model!$D$43,IF(H429="Mobile",Predictive_Model!$D$44,IF(H429="TV",Predictive_Model!$D$45,IF(H429="Tablet",Predictive_Model!$D$46,0))))+IF(K429="Crypto",Predictive_Model!$D$48,IF(K429="Debit Card",Predictive_Model!$D$49,IF(K429="Gift Card",Predictive_Model!$D$50,IF(K429="PayPal",Predictive_Model!$D$51,0))))+IF(N429="Comedy",Predictive_Model!$D$53,IF(N429="Documentary",Predictive_Model!$D$54,IF(N429="Drama",Predictive_Model!$D$55,IF(N429="Horror",Predictive_Model!$D$56,IF(N429="Romance",Predictive_Model!$D$57,IF(N429="Sci-Fi",Predictive_Model!$D$58,0)))))))))</f>
        <v>0.67193839645962716</v>
      </c>
      <c r="V429" s="3" t="str">
        <f t="shared" si="66"/>
        <v>High</v>
      </c>
      <c r="W429" s="6">
        <f t="shared" si="67"/>
        <v>17.989999999999998</v>
      </c>
      <c r="X429" s="3" t="str">
        <f t="shared" si="68"/>
        <v>Monitor</v>
      </c>
      <c r="Y429" s="3" t="str">
        <f t="shared" si="69"/>
        <v>OK</v>
      </c>
    </row>
    <row r="430" spans="1:25" x14ac:dyDescent="0.25">
      <c r="A430" s="3" t="str">
        <f>Raw_Data!A430</f>
        <v>9bbc806a-c4c0-4de9-8e5e-4f8b28bfa209</v>
      </c>
      <c r="B430" s="3">
        <f>Raw_Data!B430</f>
        <v>68</v>
      </c>
      <c r="C430" s="3" t="str">
        <f>Raw_Data!C430</f>
        <v>Male</v>
      </c>
      <c r="D430" s="3" t="str">
        <f>Raw_Data!D430</f>
        <v>Basic</v>
      </c>
      <c r="E430" s="3">
        <f>Raw_Data!E430</f>
        <v>7.63</v>
      </c>
      <c r="F430" s="3">
        <f>Raw_Data!F430</f>
        <v>23</v>
      </c>
      <c r="G430" s="3" t="str">
        <f>Raw_Data!G430</f>
        <v>North America</v>
      </c>
      <c r="H430" s="3" t="str">
        <f>Raw_Data!H430</f>
        <v>Tablet</v>
      </c>
      <c r="I430" s="3">
        <f>Raw_Data!I430</f>
        <v>8.99</v>
      </c>
      <c r="J430" s="3">
        <f>Raw_Data!J430</f>
        <v>0</v>
      </c>
      <c r="K430" s="3" t="str">
        <f>Raw_Data!K430</f>
        <v>Debit Card</v>
      </c>
      <c r="L430" s="3">
        <f>Raw_Data!L430</f>
        <v>4</v>
      </c>
      <c r="M430" s="3">
        <f>Raw_Data!M430</f>
        <v>0.32</v>
      </c>
      <c r="N430" s="3" t="str">
        <f>Raw_Data!N430</f>
        <v>Drama</v>
      </c>
      <c r="O430" s="3" t="str">
        <f t="shared" si="60"/>
        <v>55-70</v>
      </c>
      <c r="P430" s="3" t="str">
        <f t="shared" si="61"/>
        <v>&lt;10h</v>
      </c>
      <c r="Q430" s="3" t="str">
        <f t="shared" si="62"/>
        <v>22-45d</v>
      </c>
      <c r="R430" s="3" t="str">
        <f t="shared" si="63"/>
        <v>Medium</v>
      </c>
      <c r="S430" s="3" t="str">
        <f t="shared" si="64"/>
        <v>Low</v>
      </c>
      <c r="T430" s="3" t="str">
        <f t="shared" si="65"/>
        <v>Active</v>
      </c>
      <c r="U430" s="4">
        <f>1/(1+EXP(-(Predictive_Model!$B$5+((B430-Predictive_Model!$B$20)/Predictive_Model!$C$20)*Predictive_Model!$D$20+((E430-Predictive_Model!$B$21)/Predictive_Model!$C$21)*Predictive_Model!$D$21+((F430-Predictive_Model!$B$22)/Predictive_Model!$C$22)*Predictive_Model!$D$22+((I430-Predictive_Model!$B$23)/Predictive_Model!$C$23)*Predictive_Model!$D$23+((L430-Predictive_Model!$B$24)/Predictive_Model!$C$24)*Predictive_Model!$D$24+((M430-Predictive_Model!$B$25)/Predictive_Model!$C$25)*Predictive_Model!$D$25+IF(C430="Male",Predictive_Model!$D$31,IF(C430="Other",Predictive_Model!$D$32,0))+IF(D430="Premium",Predictive_Model!$D$34,IF(D430="Standard",Predictive_Model!$D$35,0))+IF(G430="Asia",Predictive_Model!$D$37,IF(G430="Europe",Predictive_Model!$D$38,IF(G430="North America",Predictive_Model!$D$39,IF(G430="Oceania",Predictive_Model!$D$40,IF(G430="South America",Predictive_Model!$D$41,0)))))+IF(H430="Laptop",Predictive_Model!$D$43,IF(H430="Mobile",Predictive_Model!$D$44,IF(H430="TV",Predictive_Model!$D$45,IF(H430="Tablet",Predictive_Model!$D$46,0))))+IF(K430="Crypto",Predictive_Model!$D$48,IF(K430="Debit Card",Predictive_Model!$D$49,IF(K430="Gift Card",Predictive_Model!$D$50,IF(K430="PayPal",Predictive_Model!$D$51,0))))+IF(N430="Comedy",Predictive_Model!$D$53,IF(N430="Documentary",Predictive_Model!$D$54,IF(N430="Drama",Predictive_Model!$D$55,IF(N430="Horror",Predictive_Model!$D$56,IF(N430="Romance",Predictive_Model!$D$57,IF(N430="Sci-Fi",Predictive_Model!$D$58,0)))))))))</f>
        <v>0.97298888722949006</v>
      </c>
      <c r="V430" s="3" t="str">
        <f t="shared" si="66"/>
        <v>Critical</v>
      </c>
      <c r="W430" s="6">
        <f t="shared" si="67"/>
        <v>8.7471700961931163</v>
      </c>
      <c r="X430" s="3" t="str">
        <f t="shared" si="68"/>
        <v>Priority 2</v>
      </c>
      <c r="Y430" s="3" t="str">
        <f t="shared" si="69"/>
        <v>OK</v>
      </c>
    </row>
    <row r="431" spans="1:25" x14ac:dyDescent="0.25">
      <c r="A431" s="3" t="str">
        <f>Raw_Data!A431</f>
        <v>3484396b-3ad3-44fe-8288-9cd8fb629122</v>
      </c>
      <c r="B431" s="3">
        <f>Raw_Data!B431</f>
        <v>41</v>
      </c>
      <c r="C431" s="3" t="str">
        <f>Raw_Data!C431</f>
        <v>Female</v>
      </c>
      <c r="D431" s="3" t="str">
        <f>Raw_Data!D431</f>
        <v>Standard</v>
      </c>
      <c r="E431" s="3">
        <f>Raw_Data!E431</f>
        <v>6.47</v>
      </c>
      <c r="F431" s="3">
        <f>Raw_Data!F431</f>
        <v>32</v>
      </c>
      <c r="G431" s="3" t="str">
        <f>Raw_Data!G431</f>
        <v>Africa</v>
      </c>
      <c r="H431" s="3" t="str">
        <f>Raw_Data!H431</f>
        <v>TV</v>
      </c>
      <c r="I431" s="3">
        <f>Raw_Data!I431</f>
        <v>13.99</v>
      </c>
      <c r="J431" s="3">
        <f>Raw_Data!J431</f>
        <v>1</v>
      </c>
      <c r="K431" s="3" t="str">
        <f>Raw_Data!K431</f>
        <v>Gift Card</v>
      </c>
      <c r="L431" s="3">
        <f>Raw_Data!L431</f>
        <v>4</v>
      </c>
      <c r="M431" s="3">
        <f>Raw_Data!M431</f>
        <v>0.2</v>
      </c>
      <c r="N431" s="3" t="str">
        <f>Raw_Data!N431</f>
        <v>Drama</v>
      </c>
      <c r="O431" s="3" t="str">
        <f t="shared" si="60"/>
        <v>35-44</v>
      </c>
      <c r="P431" s="3" t="str">
        <f t="shared" si="61"/>
        <v>&lt;10h</v>
      </c>
      <c r="Q431" s="3" t="str">
        <f t="shared" si="62"/>
        <v>22-45d</v>
      </c>
      <c r="R431" s="3" t="str">
        <f t="shared" si="63"/>
        <v>Medium</v>
      </c>
      <c r="S431" s="3" t="str">
        <f t="shared" si="64"/>
        <v>Mid</v>
      </c>
      <c r="T431" s="3" t="str">
        <f t="shared" si="65"/>
        <v>Churned</v>
      </c>
      <c r="U431" s="4">
        <f>1/(1+EXP(-(Predictive_Model!$B$5+((B431-Predictive_Model!$B$20)/Predictive_Model!$C$20)*Predictive_Model!$D$20+((E431-Predictive_Model!$B$21)/Predictive_Model!$C$21)*Predictive_Model!$D$21+((F431-Predictive_Model!$B$22)/Predictive_Model!$C$22)*Predictive_Model!$D$22+((I431-Predictive_Model!$B$23)/Predictive_Model!$C$23)*Predictive_Model!$D$23+((L431-Predictive_Model!$B$24)/Predictive_Model!$C$24)*Predictive_Model!$D$24+((M431-Predictive_Model!$B$25)/Predictive_Model!$C$25)*Predictive_Model!$D$25+IF(C431="Male",Predictive_Model!$D$31,IF(C431="Other",Predictive_Model!$D$32,0))+IF(D431="Premium",Predictive_Model!$D$34,IF(D431="Standard",Predictive_Model!$D$35,0))+IF(G431="Asia",Predictive_Model!$D$37,IF(G431="Europe",Predictive_Model!$D$38,IF(G431="North America",Predictive_Model!$D$39,IF(G431="Oceania",Predictive_Model!$D$40,IF(G431="South America",Predictive_Model!$D$41,0)))))+IF(H431="Laptop",Predictive_Model!$D$43,IF(H431="Mobile",Predictive_Model!$D$44,IF(H431="TV",Predictive_Model!$D$45,IF(H431="Tablet",Predictive_Model!$D$46,0))))+IF(K431="Crypto",Predictive_Model!$D$48,IF(K431="Debit Card",Predictive_Model!$D$49,IF(K431="Gift Card",Predictive_Model!$D$50,IF(K431="PayPal",Predictive_Model!$D$51,0))))+IF(N431="Comedy",Predictive_Model!$D$53,IF(N431="Documentary",Predictive_Model!$D$54,IF(N431="Drama",Predictive_Model!$D$55,IF(N431="Horror",Predictive_Model!$D$56,IF(N431="Romance",Predictive_Model!$D$57,IF(N431="Sci-Fi",Predictive_Model!$D$58,0)))))))))</f>
        <v>0.95872619420147842</v>
      </c>
      <c r="V431" s="3" t="str">
        <f t="shared" si="66"/>
        <v>Critical</v>
      </c>
      <c r="W431" s="6">
        <f t="shared" si="67"/>
        <v>13.99</v>
      </c>
      <c r="X431" s="3" t="str">
        <f t="shared" si="68"/>
        <v>Priority 2</v>
      </c>
      <c r="Y431" s="3" t="str">
        <f t="shared" si="69"/>
        <v>OK</v>
      </c>
    </row>
    <row r="432" spans="1:25" x14ac:dyDescent="0.25">
      <c r="A432" s="3" t="str">
        <f>Raw_Data!A432</f>
        <v>307992d3-bd88-4d61-8c0f-8131659b3076</v>
      </c>
      <c r="B432" s="3">
        <f>Raw_Data!B432</f>
        <v>58</v>
      </c>
      <c r="C432" s="3" t="str">
        <f>Raw_Data!C432</f>
        <v>Other</v>
      </c>
      <c r="D432" s="3" t="str">
        <f>Raw_Data!D432</f>
        <v>Premium</v>
      </c>
      <c r="E432" s="3">
        <f>Raw_Data!E432</f>
        <v>26.32</v>
      </c>
      <c r="F432" s="3">
        <f>Raw_Data!F432</f>
        <v>18</v>
      </c>
      <c r="G432" s="3" t="str">
        <f>Raw_Data!G432</f>
        <v>Asia</v>
      </c>
      <c r="H432" s="3" t="str">
        <f>Raw_Data!H432</f>
        <v>Mobile</v>
      </c>
      <c r="I432" s="3">
        <f>Raw_Data!I432</f>
        <v>17.989999999999998</v>
      </c>
      <c r="J432" s="3">
        <f>Raw_Data!J432</f>
        <v>0</v>
      </c>
      <c r="K432" s="3" t="str">
        <f>Raw_Data!K432</f>
        <v>PayPal</v>
      </c>
      <c r="L432" s="3">
        <f>Raw_Data!L432</f>
        <v>4</v>
      </c>
      <c r="M432" s="3">
        <f>Raw_Data!M432</f>
        <v>1.39</v>
      </c>
      <c r="N432" s="3" t="str">
        <f>Raw_Data!N432</f>
        <v>Documentary</v>
      </c>
      <c r="O432" s="3" t="str">
        <f t="shared" si="60"/>
        <v>55-70</v>
      </c>
      <c r="P432" s="3" t="str">
        <f t="shared" si="61"/>
        <v>25-49h</v>
      </c>
      <c r="Q432" s="3" t="str">
        <f t="shared" si="62"/>
        <v>8-21d</v>
      </c>
      <c r="R432" s="3" t="str">
        <f t="shared" si="63"/>
        <v>High</v>
      </c>
      <c r="S432" s="3" t="str">
        <f t="shared" si="64"/>
        <v>High</v>
      </c>
      <c r="T432" s="3" t="str">
        <f t="shared" si="65"/>
        <v>Active</v>
      </c>
      <c r="U432" s="4">
        <f>1/(1+EXP(-(Predictive_Model!$B$5+((B432-Predictive_Model!$B$20)/Predictive_Model!$C$20)*Predictive_Model!$D$20+((E432-Predictive_Model!$B$21)/Predictive_Model!$C$21)*Predictive_Model!$D$21+((F432-Predictive_Model!$B$22)/Predictive_Model!$C$22)*Predictive_Model!$D$22+((I432-Predictive_Model!$B$23)/Predictive_Model!$C$23)*Predictive_Model!$D$23+((L432-Predictive_Model!$B$24)/Predictive_Model!$C$24)*Predictive_Model!$D$24+((M432-Predictive_Model!$B$25)/Predictive_Model!$C$25)*Predictive_Model!$D$25+IF(C432="Male",Predictive_Model!$D$31,IF(C432="Other",Predictive_Model!$D$32,0))+IF(D432="Premium",Predictive_Model!$D$34,IF(D432="Standard",Predictive_Model!$D$35,0))+IF(G432="Asia",Predictive_Model!$D$37,IF(G432="Europe",Predictive_Model!$D$38,IF(G432="North America",Predictive_Model!$D$39,IF(G432="Oceania",Predictive_Model!$D$40,IF(G432="South America",Predictive_Model!$D$41,0)))))+IF(H432="Laptop",Predictive_Model!$D$43,IF(H432="Mobile",Predictive_Model!$D$44,IF(H432="TV",Predictive_Model!$D$45,IF(H432="Tablet",Predictive_Model!$D$46,0))))+IF(K432="Crypto",Predictive_Model!$D$48,IF(K432="Debit Card",Predictive_Model!$D$49,IF(K432="Gift Card",Predictive_Model!$D$50,IF(K432="PayPal",Predictive_Model!$D$51,0))))+IF(N432="Comedy",Predictive_Model!$D$53,IF(N432="Documentary",Predictive_Model!$D$54,IF(N432="Drama",Predictive_Model!$D$55,IF(N432="Horror",Predictive_Model!$D$56,IF(N432="Romance",Predictive_Model!$D$57,IF(N432="Sci-Fi",Predictive_Model!$D$58,0)))))))))</f>
        <v>4.7725553879338897E-4</v>
      </c>
      <c r="V432" s="3" t="str">
        <f t="shared" si="66"/>
        <v>Low</v>
      </c>
      <c r="W432" s="6">
        <f t="shared" si="67"/>
        <v>8.5858271428930662E-3</v>
      </c>
      <c r="X432" s="3" t="str">
        <f t="shared" si="68"/>
        <v>Monitor</v>
      </c>
      <c r="Y432" s="3" t="str">
        <f t="shared" si="69"/>
        <v>OK</v>
      </c>
    </row>
    <row r="433" spans="1:25" x14ac:dyDescent="0.25">
      <c r="A433" s="3" t="str">
        <f>Raw_Data!A433</f>
        <v>1e6a3b73-f6dd-4bbb-aa8d-b0462877ce4f</v>
      </c>
      <c r="B433" s="3">
        <f>Raw_Data!B433</f>
        <v>38</v>
      </c>
      <c r="C433" s="3" t="str">
        <f>Raw_Data!C433</f>
        <v>Female</v>
      </c>
      <c r="D433" s="3" t="str">
        <f>Raw_Data!D433</f>
        <v>Standard</v>
      </c>
      <c r="E433" s="3">
        <f>Raw_Data!E433</f>
        <v>7.34</v>
      </c>
      <c r="F433" s="3">
        <f>Raw_Data!F433</f>
        <v>56</v>
      </c>
      <c r="G433" s="3" t="str">
        <f>Raw_Data!G433</f>
        <v>Europe</v>
      </c>
      <c r="H433" s="3" t="str">
        <f>Raw_Data!H433</f>
        <v>TV</v>
      </c>
      <c r="I433" s="3">
        <f>Raw_Data!I433</f>
        <v>13.99</v>
      </c>
      <c r="J433" s="3">
        <f>Raw_Data!J433</f>
        <v>1</v>
      </c>
      <c r="K433" s="3" t="str">
        <f>Raw_Data!K433</f>
        <v>Gift Card</v>
      </c>
      <c r="L433" s="3">
        <f>Raw_Data!L433</f>
        <v>4</v>
      </c>
      <c r="M433" s="3">
        <f>Raw_Data!M433</f>
        <v>0.13</v>
      </c>
      <c r="N433" s="3" t="str">
        <f>Raw_Data!N433</f>
        <v>Romance</v>
      </c>
      <c r="O433" s="3" t="str">
        <f t="shared" si="60"/>
        <v>35-44</v>
      </c>
      <c r="P433" s="3" t="str">
        <f t="shared" si="61"/>
        <v>&lt;10h</v>
      </c>
      <c r="Q433" s="3" t="str">
        <f t="shared" si="62"/>
        <v>46-60d</v>
      </c>
      <c r="R433" s="3" t="str">
        <f t="shared" si="63"/>
        <v>Low</v>
      </c>
      <c r="S433" s="3" t="str">
        <f t="shared" si="64"/>
        <v>Mid</v>
      </c>
      <c r="T433" s="3" t="str">
        <f t="shared" si="65"/>
        <v>Churned</v>
      </c>
      <c r="U433" s="4">
        <f>1/(1+EXP(-(Predictive_Model!$B$5+((B433-Predictive_Model!$B$20)/Predictive_Model!$C$20)*Predictive_Model!$D$20+((E433-Predictive_Model!$B$21)/Predictive_Model!$C$21)*Predictive_Model!$D$21+((F433-Predictive_Model!$B$22)/Predictive_Model!$C$22)*Predictive_Model!$D$22+((I433-Predictive_Model!$B$23)/Predictive_Model!$C$23)*Predictive_Model!$D$23+((L433-Predictive_Model!$B$24)/Predictive_Model!$C$24)*Predictive_Model!$D$24+((M433-Predictive_Model!$B$25)/Predictive_Model!$C$25)*Predictive_Model!$D$25+IF(C433="Male",Predictive_Model!$D$31,IF(C433="Other",Predictive_Model!$D$32,0))+IF(D433="Premium",Predictive_Model!$D$34,IF(D433="Standard",Predictive_Model!$D$35,0))+IF(G433="Asia",Predictive_Model!$D$37,IF(G433="Europe",Predictive_Model!$D$38,IF(G433="North America",Predictive_Model!$D$39,IF(G433="Oceania",Predictive_Model!$D$40,IF(G433="South America",Predictive_Model!$D$41,0)))))+IF(H433="Laptop",Predictive_Model!$D$43,IF(H433="Mobile",Predictive_Model!$D$44,IF(H433="TV",Predictive_Model!$D$45,IF(H433="Tablet",Predictive_Model!$D$46,0))))+IF(K433="Crypto",Predictive_Model!$D$48,IF(K433="Debit Card",Predictive_Model!$D$49,IF(K433="Gift Card",Predictive_Model!$D$50,IF(K433="PayPal",Predictive_Model!$D$51,0))))+IF(N433="Comedy",Predictive_Model!$D$53,IF(N433="Documentary",Predictive_Model!$D$54,IF(N433="Drama",Predictive_Model!$D$55,IF(N433="Horror",Predictive_Model!$D$56,IF(N433="Romance",Predictive_Model!$D$57,IF(N433="Sci-Fi",Predictive_Model!$D$58,0)))))))))</f>
        <v>0.99796511020104184</v>
      </c>
      <c r="V433" s="3" t="str">
        <f t="shared" si="66"/>
        <v>Critical</v>
      </c>
      <c r="W433" s="6">
        <f t="shared" si="67"/>
        <v>13.99</v>
      </c>
      <c r="X433" s="3" t="str">
        <f t="shared" si="68"/>
        <v>Priority 2</v>
      </c>
      <c r="Y433" s="3" t="str">
        <f t="shared" si="69"/>
        <v>OK</v>
      </c>
    </row>
    <row r="434" spans="1:25" x14ac:dyDescent="0.25">
      <c r="A434" s="3" t="str">
        <f>Raw_Data!A434</f>
        <v>5ad16f1b-83c8-45eb-b506-7a1baafdab4f</v>
      </c>
      <c r="B434" s="3">
        <f>Raw_Data!B434</f>
        <v>33</v>
      </c>
      <c r="C434" s="3" t="str">
        <f>Raw_Data!C434</f>
        <v>Male</v>
      </c>
      <c r="D434" s="3" t="str">
        <f>Raw_Data!D434</f>
        <v>Basic</v>
      </c>
      <c r="E434" s="3">
        <f>Raw_Data!E434</f>
        <v>8.19</v>
      </c>
      <c r="F434" s="3">
        <f>Raw_Data!F434</f>
        <v>53</v>
      </c>
      <c r="G434" s="3" t="str">
        <f>Raw_Data!G434</f>
        <v>Europe</v>
      </c>
      <c r="H434" s="3" t="str">
        <f>Raw_Data!H434</f>
        <v>TV</v>
      </c>
      <c r="I434" s="3">
        <f>Raw_Data!I434</f>
        <v>8.99</v>
      </c>
      <c r="J434" s="3">
        <f>Raw_Data!J434</f>
        <v>1</v>
      </c>
      <c r="K434" s="3" t="str">
        <f>Raw_Data!K434</f>
        <v>Credit Card</v>
      </c>
      <c r="L434" s="3">
        <f>Raw_Data!L434</f>
        <v>1</v>
      </c>
      <c r="M434" s="3">
        <f>Raw_Data!M434</f>
        <v>0.15</v>
      </c>
      <c r="N434" s="3" t="str">
        <f>Raw_Data!N434</f>
        <v>Comedy</v>
      </c>
      <c r="O434" s="3" t="str">
        <f t="shared" si="60"/>
        <v>25-34</v>
      </c>
      <c r="P434" s="3" t="str">
        <f t="shared" si="61"/>
        <v>&lt;10h</v>
      </c>
      <c r="Q434" s="3" t="str">
        <f t="shared" si="62"/>
        <v>46-60d</v>
      </c>
      <c r="R434" s="3" t="str">
        <f t="shared" si="63"/>
        <v>Low</v>
      </c>
      <c r="S434" s="3" t="str">
        <f t="shared" si="64"/>
        <v>Low</v>
      </c>
      <c r="T434" s="3" t="str">
        <f t="shared" si="65"/>
        <v>Churned</v>
      </c>
      <c r="U434" s="4">
        <f>1/(1+EXP(-(Predictive_Model!$B$5+((B434-Predictive_Model!$B$20)/Predictive_Model!$C$20)*Predictive_Model!$D$20+((E434-Predictive_Model!$B$21)/Predictive_Model!$C$21)*Predictive_Model!$D$21+((F434-Predictive_Model!$B$22)/Predictive_Model!$C$22)*Predictive_Model!$D$22+((I434-Predictive_Model!$B$23)/Predictive_Model!$C$23)*Predictive_Model!$D$23+((L434-Predictive_Model!$B$24)/Predictive_Model!$C$24)*Predictive_Model!$D$24+((M434-Predictive_Model!$B$25)/Predictive_Model!$C$25)*Predictive_Model!$D$25+IF(C434="Male",Predictive_Model!$D$31,IF(C434="Other",Predictive_Model!$D$32,0))+IF(D434="Premium",Predictive_Model!$D$34,IF(D434="Standard",Predictive_Model!$D$35,0))+IF(G434="Asia",Predictive_Model!$D$37,IF(G434="Europe",Predictive_Model!$D$38,IF(G434="North America",Predictive_Model!$D$39,IF(G434="Oceania",Predictive_Model!$D$40,IF(G434="South America",Predictive_Model!$D$41,0)))))+IF(H434="Laptop",Predictive_Model!$D$43,IF(H434="Mobile",Predictive_Model!$D$44,IF(H434="TV",Predictive_Model!$D$45,IF(H434="Tablet",Predictive_Model!$D$46,0))))+IF(K434="Crypto",Predictive_Model!$D$48,IF(K434="Debit Card",Predictive_Model!$D$49,IF(K434="Gift Card",Predictive_Model!$D$50,IF(K434="PayPal",Predictive_Model!$D$51,0))))+IF(N434="Comedy",Predictive_Model!$D$53,IF(N434="Documentary",Predictive_Model!$D$54,IF(N434="Drama",Predictive_Model!$D$55,IF(N434="Horror",Predictive_Model!$D$56,IF(N434="Romance",Predictive_Model!$D$57,IF(N434="Sci-Fi",Predictive_Model!$D$58,0)))))))))</f>
        <v>0.99978629687282239</v>
      </c>
      <c r="V434" s="3" t="str">
        <f t="shared" si="66"/>
        <v>Critical</v>
      </c>
      <c r="W434" s="6">
        <f t="shared" si="67"/>
        <v>8.99</v>
      </c>
      <c r="X434" s="3" t="str">
        <f t="shared" si="68"/>
        <v>Priority 2</v>
      </c>
      <c r="Y434" s="3" t="str">
        <f t="shared" si="69"/>
        <v>OK</v>
      </c>
    </row>
    <row r="435" spans="1:25" x14ac:dyDescent="0.25">
      <c r="A435" s="3" t="str">
        <f>Raw_Data!A435</f>
        <v>f0432d3c-5c75-4cca-b27c-73f92ef194cb</v>
      </c>
      <c r="B435" s="3">
        <f>Raw_Data!B435</f>
        <v>19</v>
      </c>
      <c r="C435" s="3" t="str">
        <f>Raw_Data!C435</f>
        <v>Female</v>
      </c>
      <c r="D435" s="3" t="str">
        <f>Raw_Data!D435</f>
        <v>Premium</v>
      </c>
      <c r="E435" s="3">
        <f>Raw_Data!E435</f>
        <v>11.05</v>
      </c>
      <c r="F435" s="3">
        <f>Raw_Data!F435</f>
        <v>5</v>
      </c>
      <c r="G435" s="3" t="str">
        <f>Raw_Data!G435</f>
        <v>Oceania</v>
      </c>
      <c r="H435" s="3" t="str">
        <f>Raw_Data!H435</f>
        <v>TV</v>
      </c>
      <c r="I435" s="3">
        <f>Raw_Data!I435</f>
        <v>17.989999999999998</v>
      </c>
      <c r="J435" s="3">
        <f>Raw_Data!J435</f>
        <v>0</v>
      </c>
      <c r="K435" s="3" t="str">
        <f>Raw_Data!K435</f>
        <v>Gift Card</v>
      </c>
      <c r="L435" s="3">
        <f>Raw_Data!L435</f>
        <v>1</v>
      </c>
      <c r="M435" s="3">
        <f>Raw_Data!M435</f>
        <v>1.84</v>
      </c>
      <c r="N435" s="3" t="str">
        <f>Raw_Data!N435</f>
        <v>Romance</v>
      </c>
      <c r="O435" s="3" t="str">
        <f t="shared" si="60"/>
        <v>18-24</v>
      </c>
      <c r="P435" s="3" t="str">
        <f t="shared" si="61"/>
        <v>10-24h</v>
      </c>
      <c r="Q435" s="3" t="str">
        <f t="shared" si="62"/>
        <v>0-7d</v>
      </c>
      <c r="R435" s="3" t="str">
        <f t="shared" si="63"/>
        <v>Medium</v>
      </c>
      <c r="S435" s="3" t="str">
        <f t="shared" si="64"/>
        <v>High</v>
      </c>
      <c r="T435" s="3" t="str">
        <f t="shared" si="65"/>
        <v>Active</v>
      </c>
      <c r="U435" s="4">
        <f>1/(1+EXP(-(Predictive_Model!$B$5+((B435-Predictive_Model!$B$20)/Predictive_Model!$C$20)*Predictive_Model!$D$20+((E435-Predictive_Model!$B$21)/Predictive_Model!$C$21)*Predictive_Model!$D$21+((F435-Predictive_Model!$B$22)/Predictive_Model!$C$22)*Predictive_Model!$D$22+((I435-Predictive_Model!$B$23)/Predictive_Model!$C$23)*Predictive_Model!$D$23+((L435-Predictive_Model!$B$24)/Predictive_Model!$C$24)*Predictive_Model!$D$24+((M435-Predictive_Model!$B$25)/Predictive_Model!$C$25)*Predictive_Model!$D$25+IF(C435="Male",Predictive_Model!$D$31,IF(C435="Other",Predictive_Model!$D$32,0))+IF(D435="Premium",Predictive_Model!$D$34,IF(D435="Standard",Predictive_Model!$D$35,0))+IF(G435="Asia",Predictive_Model!$D$37,IF(G435="Europe",Predictive_Model!$D$38,IF(G435="North America",Predictive_Model!$D$39,IF(G435="Oceania",Predictive_Model!$D$40,IF(G435="South America",Predictive_Model!$D$41,0)))))+IF(H435="Laptop",Predictive_Model!$D$43,IF(H435="Mobile",Predictive_Model!$D$44,IF(H435="TV",Predictive_Model!$D$45,IF(H435="Tablet",Predictive_Model!$D$46,0))))+IF(K435="Crypto",Predictive_Model!$D$48,IF(K435="Debit Card",Predictive_Model!$D$49,IF(K435="Gift Card",Predictive_Model!$D$50,IF(K435="PayPal",Predictive_Model!$D$51,0))))+IF(N435="Comedy",Predictive_Model!$D$53,IF(N435="Documentary",Predictive_Model!$D$54,IF(N435="Drama",Predictive_Model!$D$55,IF(N435="Horror",Predictive_Model!$D$56,IF(N435="Romance",Predictive_Model!$D$57,IF(N435="Sci-Fi",Predictive_Model!$D$58,0)))))))))</f>
        <v>1.8637039302353428E-2</v>
      </c>
      <c r="V435" s="3" t="str">
        <f t="shared" si="66"/>
        <v>Low</v>
      </c>
      <c r="W435" s="6">
        <f t="shared" si="67"/>
        <v>0.33528033704933813</v>
      </c>
      <c r="X435" s="3" t="str">
        <f t="shared" si="68"/>
        <v>Monitor</v>
      </c>
      <c r="Y435" s="3" t="str">
        <f t="shared" si="69"/>
        <v>OK</v>
      </c>
    </row>
    <row r="436" spans="1:25" x14ac:dyDescent="0.25">
      <c r="A436" s="3" t="str">
        <f>Raw_Data!A436</f>
        <v>8db6b22f-a49a-49a2-a991-901b21d61905</v>
      </c>
      <c r="B436" s="3">
        <f>Raw_Data!B436</f>
        <v>65</v>
      </c>
      <c r="C436" s="3" t="str">
        <f>Raw_Data!C436</f>
        <v>Other</v>
      </c>
      <c r="D436" s="3" t="str">
        <f>Raw_Data!D436</f>
        <v>Basic</v>
      </c>
      <c r="E436" s="3">
        <f>Raw_Data!E436</f>
        <v>1.05</v>
      </c>
      <c r="F436" s="3">
        <f>Raw_Data!F436</f>
        <v>51</v>
      </c>
      <c r="G436" s="3" t="str">
        <f>Raw_Data!G436</f>
        <v>Africa</v>
      </c>
      <c r="H436" s="3" t="str">
        <f>Raw_Data!H436</f>
        <v>Mobile</v>
      </c>
      <c r="I436" s="3">
        <f>Raw_Data!I436</f>
        <v>8.99</v>
      </c>
      <c r="J436" s="3">
        <f>Raw_Data!J436</f>
        <v>1</v>
      </c>
      <c r="K436" s="3" t="str">
        <f>Raw_Data!K436</f>
        <v>Gift Card</v>
      </c>
      <c r="L436" s="3">
        <f>Raw_Data!L436</f>
        <v>2</v>
      </c>
      <c r="M436" s="3">
        <f>Raw_Data!M436</f>
        <v>0.02</v>
      </c>
      <c r="N436" s="3" t="str">
        <f>Raw_Data!N436</f>
        <v>Sci-Fi</v>
      </c>
      <c r="O436" s="3" t="str">
        <f t="shared" si="60"/>
        <v>55-70</v>
      </c>
      <c r="P436" s="3" t="str">
        <f t="shared" si="61"/>
        <v>&lt;10h</v>
      </c>
      <c r="Q436" s="3" t="str">
        <f t="shared" si="62"/>
        <v>46-60d</v>
      </c>
      <c r="R436" s="3" t="str">
        <f t="shared" si="63"/>
        <v>Low</v>
      </c>
      <c r="S436" s="3" t="str">
        <f t="shared" si="64"/>
        <v>Low</v>
      </c>
      <c r="T436" s="3" t="str">
        <f t="shared" si="65"/>
        <v>Churned</v>
      </c>
      <c r="U436" s="4">
        <f>1/(1+EXP(-(Predictive_Model!$B$5+((B436-Predictive_Model!$B$20)/Predictive_Model!$C$20)*Predictive_Model!$D$20+((E436-Predictive_Model!$B$21)/Predictive_Model!$C$21)*Predictive_Model!$D$21+((F436-Predictive_Model!$B$22)/Predictive_Model!$C$22)*Predictive_Model!$D$22+((I436-Predictive_Model!$B$23)/Predictive_Model!$C$23)*Predictive_Model!$D$23+((L436-Predictive_Model!$B$24)/Predictive_Model!$C$24)*Predictive_Model!$D$24+((M436-Predictive_Model!$B$25)/Predictive_Model!$C$25)*Predictive_Model!$D$25+IF(C436="Male",Predictive_Model!$D$31,IF(C436="Other",Predictive_Model!$D$32,0))+IF(D436="Premium",Predictive_Model!$D$34,IF(D436="Standard",Predictive_Model!$D$35,0))+IF(G436="Asia",Predictive_Model!$D$37,IF(G436="Europe",Predictive_Model!$D$38,IF(G436="North America",Predictive_Model!$D$39,IF(G436="Oceania",Predictive_Model!$D$40,IF(G436="South America",Predictive_Model!$D$41,0)))))+IF(H436="Laptop",Predictive_Model!$D$43,IF(H436="Mobile",Predictive_Model!$D$44,IF(H436="TV",Predictive_Model!$D$45,IF(H436="Tablet",Predictive_Model!$D$46,0))))+IF(K436="Crypto",Predictive_Model!$D$48,IF(K436="Debit Card",Predictive_Model!$D$49,IF(K436="Gift Card",Predictive_Model!$D$50,IF(K436="PayPal",Predictive_Model!$D$51,0))))+IF(N436="Comedy",Predictive_Model!$D$53,IF(N436="Documentary",Predictive_Model!$D$54,IF(N436="Drama",Predictive_Model!$D$55,IF(N436="Horror",Predictive_Model!$D$56,IF(N436="Romance",Predictive_Model!$D$57,IF(N436="Sci-Fi",Predictive_Model!$D$58,0)))))))))</f>
        <v>0.99999481695008841</v>
      </c>
      <c r="V436" s="3" t="str">
        <f t="shared" si="66"/>
        <v>Critical</v>
      </c>
      <c r="W436" s="6">
        <f t="shared" si="67"/>
        <v>8.99</v>
      </c>
      <c r="X436" s="3" t="str">
        <f t="shared" si="68"/>
        <v>Priority 2</v>
      </c>
      <c r="Y436" s="3" t="str">
        <f t="shared" si="69"/>
        <v>OK</v>
      </c>
    </row>
    <row r="437" spans="1:25" x14ac:dyDescent="0.25">
      <c r="A437" s="3" t="str">
        <f>Raw_Data!A437</f>
        <v>eac73a53-f46d-4c9a-ab1e-def6c81b670e</v>
      </c>
      <c r="B437" s="3">
        <f>Raw_Data!B437</f>
        <v>66</v>
      </c>
      <c r="C437" s="3" t="str">
        <f>Raw_Data!C437</f>
        <v>Male</v>
      </c>
      <c r="D437" s="3" t="str">
        <f>Raw_Data!D437</f>
        <v>Standard</v>
      </c>
      <c r="E437" s="3">
        <f>Raw_Data!E437</f>
        <v>27.5</v>
      </c>
      <c r="F437" s="3">
        <f>Raw_Data!F437</f>
        <v>32</v>
      </c>
      <c r="G437" s="3" t="str">
        <f>Raw_Data!G437</f>
        <v>Africa</v>
      </c>
      <c r="H437" s="3" t="str">
        <f>Raw_Data!H437</f>
        <v>Mobile</v>
      </c>
      <c r="I437" s="3">
        <f>Raw_Data!I437</f>
        <v>13.99</v>
      </c>
      <c r="J437" s="3">
        <f>Raw_Data!J437</f>
        <v>0</v>
      </c>
      <c r="K437" s="3" t="str">
        <f>Raw_Data!K437</f>
        <v>Gift Card</v>
      </c>
      <c r="L437" s="3">
        <f>Raw_Data!L437</f>
        <v>3</v>
      </c>
      <c r="M437" s="3">
        <f>Raw_Data!M437</f>
        <v>0.83</v>
      </c>
      <c r="N437" s="3" t="str">
        <f>Raw_Data!N437</f>
        <v>Romance</v>
      </c>
      <c r="O437" s="3" t="str">
        <f t="shared" si="60"/>
        <v>55-70</v>
      </c>
      <c r="P437" s="3" t="str">
        <f t="shared" si="61"/>
        <v>25-49h</v>
      </c>
      <c r="Q437" s="3" t="str">
        <f t="shared" si="62"/>
        <v>22-45d</v>
      </c>
      <c r="R437" s="3" t="str">
        <f t="shared" si="63"/>
        <v>Medium</v>
      </c>
      <c r="S437" s="3" t="str">
        <f t="shared" si="64"/>
        <v>Mid</v>
      </c>
      <c r="T437" s="3" t="str">
        <f t="shared" si="65"/>
        <v>Active</v>
      </c>
      <c r="U437" s="4">
        <f>1/(1+EXP(-(Predictive_Model!$B$5+((B437-Predictive_Model!$B$20)/Predictive_Model!$C$20)*Predictive_Model!$D$20+((E437-Predictive_Model!$B$21)/Predictive_Model!$C$21)*Predictive_Model!$D$21+((F437-Predictive_Model!$B$22)/Predictive_Model!$C$22)*Predictive_Model!$D$22+((I437-Predictive_Model!$B$23)/Predictive_Model!$C$23)*Predictive_Model!$D$23+((L437-Predictive_Model!$B$24)/Predictive_Model!$C$24)*Predictive_Model!$D$24+((M437-Predictive_Model!$B$25)/Predictive_Model!$C$25)*Predictive_Model!$D$25+IF(C437="Male",Predictive_Model!$D$31,IF(C437="Other",Predictive_Model!$D$32,0))+IF(D437="Premium",Predictive_Model!$D$34,IF(D437="Standard",Predictive_Model!$D$35,0))+IF(G437="Asia",Predictive_Model!$D$37,IF(G437="Europe",Predictive_Model!$D$38,IF(G437="North America",Predictive_Model!$D$39,IF(G437="Oceania",Predictive_Model!$D$40,IF(G437="South America",Predictive_Model!$D$41,0)))))+IF(H437="Laptop",Predictive_Model!$D$43,IF(H437="Mobile",Predictive_Model!$D$44,IF(H437="TV",Predictive_Model!$D$45,IF(H437="Tablet",Predictive_Model!$D$46,0))))+IF(K437="Crypto",Predictive_Model!$D$48,IF(K437="Debit Card",Predictive_Model!$D$49,IF(K437="Gift Card",Predictive_Model!$D$50,IF(K437="PayPal",Predictive_Model!$D$51,0))))+IF(N437="Comedy",Predictive_Model!$D$53,IF(N437="Documentary",Predictive_Model!$D$54,IF(N437="Drama",Predictive_Model!$D$55,IF(N437="Horror",Predictive_Model!$D$56,IF(N437="Romance",Predictive_Model!$D$57,IF(N437="Sci-Fi",Predictive_Model!$D$58,0)))))))))</f>
        <v>0.11527208014009764</v>
      </c>
      <c r="V437" s="3" t="str">
        <f t="shared" si="66"/>
        <v>Low</v>
      </c>
      <c r="W437" s="6">
        <f t="shared" si="67"/>
        <v>1.612656401159966</v>
      </c>
      <c r="X437" s="3" t="str">
        <f t="shared" si="68"/>
        <v>Monitor</v>
      </c>
      <c r="Y437" s="3" t="str">
        <f t="shared" si="69"/>
        <v>OK</v>
      </c>
    </row>
    <row r="438" spans="1:25" x14ac:dyDescent="0.25">
      <c r="A438" s="3" t="str">
        <f>Raw_Data!A438</f>
        <v>a17ade56-9ee7-4d41-8efd-659350776e44</v>
      </c>
      <c r="B438" s="3">
        <f>Raw_Data!B438</f>
        <v>28</v>
      </c>
      <c r="C438" s="3" t="str">
        <f>Raw_Data!C438</f>
        <v>Male</v>
      </c>
      <c r="D438" s="3" t="str">
        <f>Raw_Data!D438</f>
        <v>Basic</v>
      </c>
      <c r="E438" s="3">
        <f>Raw_Data!E438</f>
        <v>9.85</v>
      </c>
      <c r="F438" s="3">
        <f>Raw_Data!F438</f>
        <v>46</v>
      </c>
      <c r="G438" s="3" t="str">
        <f>Raw_Data!G438</f>
        <v>North America</v>
      </c>
      <c r="H438" s="3" t="str">
        <f>Raw_Data!H438</f>
        <v>Desktop</v>
      </c>
      <c r="I438" s="3">
        <f>Raw_Data!I438</f>
        <v>8.99</v>
      </c>
      <c r="J438" s="3">
        <f>Raw_Data!J438</f>
        <v>1</v>
      </c>
      <c r="K438" s="3" t="str">
        <f>Raw_Data!K438</f>
        <v>Gift Card</v>
      </c>
      <c r="L438" s="3">
        <f>Raw_Data!L438</f>
        <v>5</v>
      </c>
      <c r="M438" s="3">
        <f>Raw_Data!M438</f>
        <v>0.21</v>
      </c>
      <c r="N438" s="3" t="str">
        <f>Raw_Data!N438</f>
        <v>Drama</v>
      </c>
      <c r="O438" s="3" t="str">
        <f t="shared" si="60"/>
        <v>25-34</v>
      </c>
      <c r="P438" s="3" t="str">
        <f t="shared" si="61"/>
        <v>&lt;10h</v>
      </c>
      <c r="Q438" s="3" t="str">
        <f t="shared" si="62"/>
        <v>46-60d</v>
      </c>
      <c r="R438" s="3" t="str">
        <f t="shared" si="63"/>
        <v>Low</v>
      </c>
      <c r="S438" s="3" t="str">
        <f t="shared" si="64"/>
        <v>Low</v>
      </c>
      <c r="T438" s="3" t="str">
        <f t="shared" si="65"/>
        <v>Churned</v>
      </c>
      <c r="U438" s="4">
        <f>1/(1+EXP(-(Predictive_Model!$B$5+((B438-Predictive_Model!$B$20)/Predictive_Model!$C$20)*Predictive_Model!$D$20+((E438-Predictive_Model!$B$21)/Predictive_Model!$C$21)*Predictive_Model!$D$21+((F438-Predictive_Model!$B$22)/Predictive_Model!$C$22)*Predictive_Model!$D$22+((I438-Predictive_Model!$B$23)/Predictive_Model!$C$23)*Predictive_Model!$D$23+((L438-Predictive_Model!$B$24)/Predictive_Model!$C$24)*Predictive_Model!$D$24+((M438-Predictive_Model!$B$25)/Predictive_Model!$C$25)*Predictive_Model!$D$25+IF(C438="Male",Predictive_Model!$D$31,IF(C438="Other",Predictive_Model!$D$32,0))+IF(D438="Premium",Predictive_Model!$D$34,IF(D438="Standard",Predictive_Model!$D$35,0))+IF(G438="Asia",Predictive_Model!$D$37,IF(G438="Europe",Predictive_Model!$D$38,IF(G438="North America",Predictive_Model!$D$39,IF(G438="Oceania",Predictive_Model!$D$40,IF(G438="South America",Predictive_Model!$D$41,0)))))+IF(H438="Laptop",Predictive_Model!$D$43,IF(H438="Mobile",Predictive_Model!$D$44,IF(H438="TV",Predictive_Model!$D$45,IF(H438="Tablet",Predictive_Model!$D$46,0))))+IF(K438="Crypto",Predictive_Model!$D$48,IF(K438="Debit Card",Predictive_Model!$D$49,IF(K438="Gift Card",Predictive_Model!$D$50,IF(K438="PayPal",Predictive_Model!$D$51,0))))+IF(N438="Comedy",Predictive_Model!$D$53,IF(N438="Documentary",Predictive_Model!$D$54,IF(N438="Drama",Predictive_Model!$D$55,IF(N438="Horror",Predictive_Model!$D$56,IF(N438="Romance",Predictive_Model!$D$57,IF(N438="Sci-Fi",Predictive_Model!$D$58,0)))))))))</f>
        <v>0.98889861878584517</v>
      </c>
      <c r="V438" s="3" t="str">
        <f t="shared" si="66"/>
        <v>Critical</v>
      </c>
      <c r="W438" s="6">
        <f t="shared" si="67"/>
        <v>8.99</v>
      </c>
      <c r="X438" s="3" t="str">
        <f t="shared" si="68"/>
        <v>Priority 2</v>
      </c>
      <c r="Y438" s="3" t="str">
        <f t="shared" si="69"/>
        <v>OK</v>
      </c>
    </row>
    <row r="439" spans="1:25" x14ac:dyDescent="0.25">
      <c r="A439" s="3" t="str">
        <f>Raw_Data!A439</f>
        <v>f81b3026-7189-46a6-8987-bca6172794b3</v>
      </c>
      <c r="B439" s="3">
        <f>Raw_Data!B439</f>
        <v>66</v>
      </c>
      <c r="C439" s="3" t="str">
        <f>Raw_Data!C439</f>
        <v>Female</v>
      </c>
      <c r="D439" s="3" t="str">
        <f>Raw_Data!D439</f>
        <v>Premium</v>
      </c>
      <c r="E439" s="3">
        <f>Raw_Data!E439</f>
        <v>5.22</v>
      </c>
      <c r="F439" s="3">
        <f>Raw_Data!F439</f>
        <v>28</v>
      </c>
      <c r="G439" s="3" t="str">
        <f>Raw_Data!G439</f>
        <v>Asia</v>
      </c>
      <c r="H439" s="3" t="str">
        <f>Raw_Data!H439</f>
        <v>Desktop</v>
      </c>
      <c r="I439" s="3">
        <f>Raw_Data!I439</f>
        <v>17.989999999999998</v>
      </c>
      <c r="J439" s="3">
        <f>Raw_Data!J439</f>
        <v>0</v>
      </c>
      <c r="K439" s="3" t="str">
        <f>Raw_Data!K439</f>
        <v>Crypto</v>
      </c>
      <c r="L439" s="3">
        <f>Raw_Data!L439</f>
        <v>5</v>
      </c>
      <c r="M439" s="3">
        <f>Raw_Data!M439</f>
        <v>0.18</v>
      </c>
      <c r="N439" s="3" t="str">
        <f>Raw_Data!N439</f>
        <v>Action</v>
      </c>
      <c r="O439" s="3" t="str">
        <f t="shared" si="60"/>
        <v>55-70</v>
      </c>
      <c r="P439" s="3" t="str">
        <f t="shared" si="61"/>
        <v>&lt;10h</v>
      </c>
      <c r="Q439" s="3" t="str">
        <f t="shared" si="62"/>
        <v>22-45d</v>
      </c>
      <c r="R439" s="3" t="str">
        <f t="shared" si="63"/>
        <v>Medium</v>
      </c>
      <c r="S439" s="3" t="str">
        <f t="shared" si="64"/>
        <v>High</v>
      </c>
      <c r="T439" s="3" t="str">
        <f t="shared" si="65"/>
        <v>Active</v>
      </c>
      <c r="U439" s="4">
        <f>1/(1+EXP(-(Predictive_Model!$B$5+((B439-Predictive_Model!$B$20)/Predictive_Model!$C$20)*Predictive_Model!$D$20+((E439-Predictive_Model!$B$21)/Predictive_Model!$C$21)*Predictive_Model!$D$21+((F439-Predictive_Model!$B$22)/Predictive_Model!$C$22)*Predictive_Model!$D$22+((I439-Predictive_Model!$B$23)/Predictive_Model!$C$23)*Predictive_Model!$D$23+((L439-Predictive_Model!$B$24)/Predictive_Model!$C$24)*Predictive_Model!$D$24+((M439-Predictive_Model!$B$25)/Predictive_Model!$C$25)*Predictive_Model!$D$25+IF(C439="Male",Predictive_Model!$D$31,IF(C439="Other",Predictive_Model!$D$32,0))+IF(D439="Premium",Predictive_Model!$D$34,IF(D439="Standard",Predictive_Model!$D$35,0))+IF(G439="Asia",Predictive_Model!$D$37,IF(G439="Europe",Predictive_Model!$D$38,IF(G439="North America",Predictive_Model!$D$39,IF(G439="Oceania",Predictive_Model!$D$40,IF(G439="South America",Predictive_Model!$D$41,0)))))+IF(H439="Laptop",Predictive_Model!$D$43,IF(H439="Mobile",Predictive_Model!$D$44,IF(H439="TV",Predictive_Model!$D$45,IF(H439="Tablet",Predictive_Model!$D$46,0))))+IF(K439="Crypto",Predictive_Model!$D$48,IF(K439="Debit Card",Predictive_Model!$D$49,IF(K439="Gift Card",Predictive_Model!$D$50,IF(K439="PayPal",Predictive_Model!$D$51,0))))+IF(N439="Comedy",Predictive_Model!$D$53,IF(N439="Documentary",Predictive_Model!$D$54,IF(N439="Drama",Predictive_Model!$D$55,IF(N439="Horror",Predictive_Model!$D$56,IF(N439="Romance",Predictive_Model!$D$57,IF(N439="Sci-Fi",Predictive_Model!$D$58,0)))))))))</f>
        <v>0.554768816330375</v>
      </c>
      <c r="V439" s="3" t="str">
        <f t="shared" si="66"/>
        <v>High</v>
      </c>
      <c r="W439" s="6">
        <f t="shared" si="67"/>
        <v>9.980291005783446</v>
      </c>
      <c r="X439" s="3" t="str">
        <f t="shared" si="68"/>
        <v>Priority 2</v>
      </c>
      <c r="Y439" s="3" t="str">
        <f t="shared" si="69"/>
        <v>OK</v>
      </c>
    </row>
    <row r="440" spans="1:25" x14ac:dyDescent="0.25">
      <c r="A440" s="3" t="str">
        <f>Raw_Data!A440</f>
        <v>b6f7895c-4a09-4e75-82cb-06baf8b2ef29</v>
      </c>
      <c r="B440" s="3">
        <f>Raw_Data!B440</f>
        <v>21</v>
      </c>
      <c r="C440" s="3" t="str">
        <f>Raw_Data!C440</f>
        <v>Female</v>
      </c>
      <c r="D440" s="3" t="str">
        <f>Raw_Data!D440</f>
        <v>Basic</v>
      </c>
      <c r="E440" s="3">
        <f>Raw_Data!E440</f>
        <v>19.14</v>
      </c>
      <c r="F440" s="3">
        <f>Raw_Data!F440</f>
        <v>28</v>
      </c>
      <c r="G440" s="3" t="str">
        <f>Raw_Data!G440</f>
        <v>North America</v>
      </c>
      <c r="H440" s="3" t="str">
        <f>Raw_Data!H440</f>
        <v>Desktop</v>
      </c>
      <c r="I440" s="3">
        <f>Raw_Data!I440</f>
        <v>8.99</v>
      </c>
      <c r="J440" s="3">
        <f>Raw_Data!J440</f>
        <v>0</v>
      </c>
      <c r="K440" s="3" t="str">
        <f>Raw_Data!K440</f>
        <v>Crypto</v>
      </c>
      <c r="L440" s="3">
        <f>Raw_Data!L440</f>
        <v>2</v>
      </c>
      <c r="M440" s="3">
        <f>Raw_Data!M440</f>
        <v>0.66</v>
      </c>
      <c r="N440" s="3" t="str">
        <f>Raw_Data!N440</f>
        <v>Comedy</v>
      </c>
      <c r="O440" s="3" t="str">
        <f t="shared" si="60"/>
        <v>18-24</v>
      </c>
      <c r="P440" s="3" t="str">
        <f t="shared" si="61"/>
        <v>10-24h</v>
      </c>
      <c r="Q440" s="3" t="str">
        <f t="shared" si="62"/>
        <v>22-45d</v>
      </c>
      <c r="R440" s="3" t="str">
        <f t="shared" si="63"/>
        <v>Medium</v>
      </c>
      <c r="S440" s="3" t="str">
        <f t="shared" si="64"/>
        <v>Low</v>
      </c>
      <c r="T440" s="3" t="str">
        <f t="shared" si="65"/>
        <v>Active</v>
      </c>
      <c r="U440" s="4">
        <f>1/(1+EXP(-(Predictive_Model!$B$5+((B440-Predictive_Model!$B$20)/Predictive_Model!$C$20)*Predictive_Model!$D$20+((E440-Predictive_Model!$B$21)/Predictive_Model!$C$21)*Predictive_Model!$D$21+((F440-Predictive_Model!$B$22)/Predictive_Model!$C$22)*Predictive_Model!$D$22+((I440-Predictive_Model!$B$23)/Predictive_Model!$C$23)*Predictive_Model!$D$23+((L440-Predictive_Model!$B$24)/Predictive_Model!$C$24)*Predictive_Model!$D$24+((M440-Predictive_Model!$B$25)/Predictive_Model!$C$25)*Predictive_Model!$D$25+IF(C440="Male",Predictive_Model!$D$31,IF(C440="Other",Predictive_Model!$D$32,0))+IF(D440="Premium",Predictive_Model!$D$34,IF(D440="Standard",Predictive_Model!$D$35,0))+IF(G440="Asia",Predictive_Model!$D$37,IF(G440="Europe",Predictive_Model!$D$38,IF(G440="North America",Predictive_Model!$D$39,IF(G440="Oceania",Predictive_Model!$D$40,IF(G440="South America",Predictive_Model!$D$41,0)))))+IF(H440="Laptop",Predictive_Model!$D$43,IF(H440="Mobile",Predictive_Model!$D$44,IF(H440="TV",Predictive_Model!$D$45,IF(H440="Tablet",Predictive_Model!$D$46,0))))+IF(K440="Crypto",Predictive_Model!$D$48,IF(K440="Debit Card",Predictive_Model!$D$49,IF(K440="Gift Card",Predictive_Model!$D$50,IF(K440="PayPal",Predictive_Model!$D$51,0))))+IF(N440="Comedy",Predictive_Model!$D$53,IF(N440="Documentary",Predictive_Model!$D$54,IF(N440="Drama",Predictive_Model!$D$55,IF(N440="Horror",Predictive_Model!$D$56,IF(N440="Romance",Predictive_Model!$D$57,IF(N440="Sci-Fi",Predictive_Model!$D$58,0)))))))))</f>
        <v>0.61248747417671778</v>
      </c>
      <c r="V440" s="3" t="str">
        <f t="shared" si="66"/>
        <v>High</v>
      </c>
      <c r="W440" s="6">
        <f t="shared" si="67"/>
        <v>5.5062623928486927</v>
      </c>
      <c r="X440" s="3" t="str">
        <f t="shared" si="68"/>
        <v>Priority 2</v>
      </c>
      <c r="Y440" s="3" t="str">
        <f t="shared" si="69"/>
        <v>OK</v>
      </c>
    </row>
    <row r="441" spans="1:25" x14ac:dyDescent="0.25">
      <c r="A441" s="3" t="str">
        <f>Raw_Data!A441</f>
        <v>24fa2911-7aa9-42dd-88f8-c1f76ff94cba</v>
      </c>
      <c r="B441" s="3">
        <f>Raw_Data!B441</f>
        <v>23</v>
      </c>
      <c r="C441" s="3" t="str">
        <f>Raw_Data!C441</f>
        <v>Other</v>
      </c>
      <c r="D441" s="3" t="str">
        <f>Raw_Data!D441</f>
        <v>Basic</v>
      </c>
      <c r="E441" s="3">
        <f>Raw_Data!E441</f>
        <v>10.73</v>
      </c>
      <c r="F441" s="3">
        <f>Raw_Data!F441</f>
        <v>35</v>
      </c>
      <c r="G441" s="3" t="str">
        <f>Raw_Data!G441</f>
        <v>Europe</v>
      </c>
      <c r="H441" s="3" t="str">
        <f>Raw_Data!H441</f>
        <v>Tablet</v>
      </c>
      <c r="I441" s="3">
        <f>Raw_Data!I441</f>
        <v>8.99</v>
      </c>
      <c r="J441" s="3">
        <f>Raw_Data!J441</f>
        <v>1</v>
      </c>
      <c r="K441" s="3" t="str">
        <f>Raw_Data!K441</f>
        <v>Credit Card</v>
      </c>
      <c r="L441" s="3">
        <f>Raw_Data!L441</f>
        <v>5</v>
      </c>
      <c r="M441" s="3">
        <f>Raw_Data!M441</f>
        <v>0.3</v>
      </c>
      <c r="N441" s="3" t="str">
        <f>Raw_Data!N441</f>
        <v>Comedy</v>
      </c>
      <c r="O441" s="3" t="str">
        <f t="shared" si="60"/>
        <v>18-24</v>
      </c>
      <c r="P441" s="3" t="str">
        <f t="shared" si="61"/>
        <v>10-24h</v>
      </c>
      <c r="Q441" s="3" t="str">
        <f t="shared" si="62"/>
        <v>22-45d</v>
      </c>
      <c r="R441" s="3" t="str">
        <f t="shared" si="63"/>
        <v>Medium</v>
      </c>
      <c r="S441" s="3" t="str">
        <f t="shared" si="64"/>
        <v>Low</v>
      </c>
      <c r="T441" s="3" t="str">
        <f t="shared" si="65"/>
        <v>Churned</v>
      </c>
      <c r="U441" s="4">
        <f>1/(1+EXP(-(Predictive_Model!$B$5+((B441-Predictive_Model!$B$20)/Predictive_Model!$C$20)*Predictive_Model!$D$20+((E441-Predictive_Model!$B$21)/Predictive_Model!$C$21)*Predictive_Model!$D$21+((F441-Predictive_Model!$B$22)/Predictive_Model!$C$22)*Predictive_Model!$D$22+((I441-Predictive_Model!$B$23)/Predictive_Model!$C$23)*Predictive_Model!$D$23+((L441-Predictive_Model!$B$24)/Predictive_Model!$C$24)*Predictive_Model!$D$24+((M441-Predictive_Model!$B$25)/Predictive_Model!$C$25)*Predictive_Model!$D$25+IF(C441="Male",Predictive_Model!$D$31,IF(C441="Other",Predictive_Model!$D$32,0))+IF(D441="Premium",Predictive_Model!$D$34,IF(D441="Standard",Predictive_Model!$D$35,0))+IF(G441="Asia",Predictive_Model!$D$37,IF(G441="Europe",Predictive_Model!$D$38,IF(G441="North America",Predictive_Model!$D$39,IF(G441="Oceania",Predictive_Model!$D$40,IF(G441="South America",Predictive_Model!$D$41,0)))))+IF(H441="Laptop",Predictive_Model!$D$43,IF(H441="Mobile",Predictive_Model!$D$44,IF(H441="TV",Predictive_Model!$D$45,IF(H441="Tablet",Predictive_Model!$D$46,0))))+IF(K441="Crypto",Predictive_Model!$D$48,IF(K441="Debit Card",Predictive_Model!$D$49,IF(K441="Gift Card",Predictive_Model!$D$50,IF(K441="PayPal",Predictive_Model!$D$51,0))))+IF(N441="Comedy",Predictive_Model!$D$53,IF(N441="Documentary",Predictive_Model!$D$54,IF(N441="Drama",Predictive_Model!$D$55,IF(N441="Horror",Predictive_Model!$D$56,IF(N441="Romance",Predictive_Model!$D$57,IF(N441="Sci-Fi",Predictive_Model!$D$58,0)))))))))</f>
        <v>0.97279438297621756</v>
      </c>
      <c r="V441" s="3" t="str">
        <f t="shared" si="66"/>
        <v>Critical</v>
      </c>
      <c r="W441" s="6">
        <f t="shared" si="67"/>
        <v>8.99</v>
      </c>
      <c r="X441" s="3" t="str">
        <f t="shared" si="68"/>
        <v>Priority 2</v>
      </c>
      <c r="Y441" s="3" t="str">
        <f t="shared" si="69"/>
        <v>OK</v>
      </c>
    </row>
    <row r="442" spans="1:25" x14ac:dyDescent="0.25">
      <c r="A442" s="3" t="str">
        <f>Raw_Data!A442</f>
        <v>8f6dbb06-4191-4bd6-9147-d9507a3e863b</v>
      </c>
      <c r="B442" s="3">
        <f>Raw_Data!B442</f>
        <v>30</v>
      </c>
      <c r="C442" s="3" t="str">
        <f>Raw_Data!C442</f>
        <v>Male</v>
      </c>
      <c r="D442" s="3" t="str">
        <f>Raw_Data!D442</f>
        <v>Standard</v>
      </c>
      <c r="E442" s="3">
        <f>Raw_Data!E442</f>
        <v>5.0999999999999996</v>
      </c>
      <c r="F442" s="3">
        <f>Raw_Data!F442</f>
        <v>9</v>
      </c>
      <c r="G442" s="3" t="str">
        <f>Raw_Data!G442</f>
        <v>North America</v>
      </c>
      <c r="H442" s="3" t="str">
        <f>Raw_Data!H442</f>
        <v>TV</v>
      </c>
      <c r="I442" s="3">
        <f>Raw_Data!I442</f>
        <v>13.99</v>
      </c>
      <c r="J442" s="3">
        <f>Raw_Data!J442</f>
        <v>0</v>
      </c>
      <c r="K442" s="3" t="str">
        <f>Raw_Data!K442</f>
        <v>PayPal</v>
      </c>
      <c r="L442" s="3">
        <f>Raw_Data!L442</f>
        <v>5</v>
      </c>
      <c r="M442" s="3">
        <f>Raw_Data!M442</f>
        <v>0.51</v>
      </c>
      <c r="N442" s="3" t="str">
        <f>Raw_Data!N442</f>
        <v>Comedy</v>
      </c>
      <c r="O442" s="3" t="str">
        <f t="shared" si="60"/>
        <v>25-34</v>
      </c>
      <c r="P442" s="3" t="str">
        <f t="shared" si="61"/>
        <v>&lt;10h</v>
      </c>
      <c r="Q442" s="3" t="str">
        <f t="shared" si="62"/>
        <v>8-21d</v>
      </c>
      <c r="R442" s="3" t="str">
        <f t="shared" si="63"/>
        <v>Medium</v>
      </c>
      <c r="S442" s="3" t="str">
        <f t="shared" si="64"/>
        <v>Mid</v>
      </c>
      <c r="T442" s="3" t="str">
        <f t="shared" si="65"/>
        <v>Active</v>
      </c>
      <c r="U442" s="4">
        <f>1/(1+EXP(-(Predictive_Model!$B$5+((B442-Predictive_Model!$B$20)/Predictive_Model!$C$20)*Predictive_Model!$D$20+((E442-Predictive_Model!$B$21)/Predictive_Model!$C$21)*Predictive_Model!$D$21+((F442-Predictive_Model!$B$22)/Predictive_Model!$C$22)*Predictive_Model!$D$22+((I442-Predictive_Model!$B$23)/Predictive_Model!$C$23)*Predictive_Model!$D$23+((L442-Predictive_Model!$B$24)/Predictive_Model!$C$24)*Predictive_Model!$D$24+((M442-Predictive_Model!$B$25)/Predictive_Model!$C$25)*Predictive_Model!$D$25+IF(C442="Male",Predictive_Model!$D$31,IF(C442="Other",Predictive_Model!$D$32,0))+IF(D442="Premium",Predictive_Model!$D$34,IF(D442="Standard",Predictive_Model!$D$35,0))+IF(G442="Asia",Predictive_Model!$D$37,IF(G442="Europe",Predictive_Model!$D$38,IF(G442="North America",Predictive_Model!$D$39,IF(G442="Oceania",Predictive_Model!$D$40,IF(G442="South America",Predictive_Model!$D$41,0)))))+IF(H442="Laptop",Predictive_Model!$D$43,IF(H442="Mobile",Predictive_Model!$D$44,IF(H442="TV",Predictive_Model!$D$45,IF(H442="Tablet",Predictive_Model!$D$46,0))))+IF(K442="Crypto",Predictive_Model!$D$48,IF(K442="Debit Card",Predictive_Model!$D$49,IF(K442="Gift Card",Predictive_Model!$D$50,IF(K442="PayPal",Predictive_Model!$D$51,0))))+IF(N442="Comedy",Predictive_Model!$D$53,IF(N442="Documentary",Predictive_Model!$D$54,IF(N442="Drama",Predictive_Model!$D$55,IF(N442="Horror",Predictive_Model!$D$56,IF(N442="Romance",Predictive_Model!$D$57,IF(N442="Sci-Fi",Predictive_Model!$D$58,0)))))))))</f>
        <v>0.20426819665112286</v>
      </c>
      <c r="V442" s="3" t="str">
        <f t="shared" si="66"/>
        <v>Low</v>
      </c>
      <c r="W442" s="6">
        <f t="shared" si="67"/>
        <v>2.857712071149209</v>
      </c>
      <c r="X442" s="3" t="str">
        <f t="shared" si="68"/>
        <v>Monitor</v>
      </c>
      <c r="Y442" s="3" t="str">
        <f t="shared" si="69"/>
        <v>OK</v>
      </c>
    </row>
    <row r="443" spans="1:25" x14ac:dyDescent="0.25">
      <c r="A443" s="3" t="str">
        <f>Raw_Data!A443</f>
        <v>03b2b19e-62cd-4c9e-a3ef-51cb27a687df</v>
      </c>
      <c r="B443" s="3">
        <f>Raw_Data!B443</f>
        <v>36</v>
      </c>
      <c r="C443" s="3" t="str">
        <f>Raw_Data!C443</f>
        <v>Other</v>
      </c>
      <c r="D443" s="3" t="str">
        <f>Raw_Data!D443</f>
        <v>Basic</v>
      </c>
      <c r="E443" s="3">
        <f>Raw_Data!E443</f>
        <v>16.649999999999999</v>
      </c>
      <c r="F443" s="3">
        <f>Raw_Data!F443</f>
        <v>36</v>
      </c>
      <c r="G443" s="3" t="str">
        <f>Raw_Data!G443</f>
        <v>Oceania</v>
      </c>
      <c r="H443" s="3" t="str">
        <f>Raw_Data!H443</f>
        <v>Tablet</v>
      </c>
      <c r="I443" s="3">
        <f>Raw_Data!I443</f>
        <v>8.99</v>
      </c>
      <c r="J443" s="3">
        <f>Raw_Data!J443</f>
        <v>1</v>
      </c>
      <c r="K443" s="3" t="str">
        <f>Raw_Data!K443</f>
        <v>Debit Card</v>
      </c>
      <c r="L443" s="3">
        <f>Raw_Data!L443</f>
        <v>2</v>
      </c>
      <c r="M443" s="3">
        <f>Raw_Data!M443</f>
        <v>0.45</v>
      </c>
      <c r="N443" s="3" t="str">
        <f>Raw_Data!N443</f>
        <v>Documentary</v>
      </c>
      <c r="O443" s="3" t="str">
        <f t="shared" si="60"/>
        <v>35-44</v>
      </c>
      <c r="P443" s="3" t="str">
        <f t="shared" si="61"/>
        <v>10-24h</v>
      </c>
      <c r="Q443" s="3" t="str">
        <f t="shared" si="62"/>
        <v>22-45d</v>
      </c>
      <c r="R443" s="3" t="str">
        <f t="shared" si="63"/>
        <v>Medium</v>
      </c>
      <c r="S443" s="3" t="str">
        <f t="shared" si="64"/>
        <v>Low</v>
      </c>
      <c r="T443" s="3" t="str">
        <f t="shared" si="65"/>
        <v>Churned</v>
      </c>
      <c r="U443" s="4">
        <f>1/(1+EXP(-(Predictive_Model!$B$5+((B443-Predictive_Model!$B$20)/Predictive_Model!$C$20)*Predictive_Model!$D$20+((E443-Predictive_Model!$B$21)/Predictive_Model!$C$21)*Predictive_Model!$D$21+((F443-Predictive_Model!$B$22)/Predictive_Model!$C$22)*Predictive_Model!$D$22+((I443-Predictive_Model!$B$23)/Predictive_Model!$C$23)*Predictive_Model!$D$23+((L443-Predictive_Model!$B$24)/Predictive_Model!$C$24)*Predictive_Model!$D$24+((M443-Predictive_Model!$B$25)/Predictive_Model!$C$25)*Predictive_Model!$D$25+IF(C443="Male",Predictive_Model!$D$31,IF(C443="Other",Predictive_Model!$D$32,0))+IF(D443="Premium",Predictive_Model!$D$34,IF(D443="Standard",Predictive_Model!$D$35,0))+IF(G443="Asia",Predictive_Model!$D$37,IF(G443="Europe",Predictive_Model!$D$38,IF(G443="North America",Predictive_Model!$D$39,IF(G443="Oceania",Predictive_Model!$D$40,IF(G443="South America",Predictive_Model!$D$41,0)))))+IF(H443="Laptop",Predictive_Model!$D$43,IF(H443="Mobile",Predictive_Model!$D$44,IF(H443="TV",Predictive_Model!$D$45,IF(H443="Tablet",Predictive_Model!$D$46,0))))+IF(K443="Crypto",Predictive_Model!$D$48,IF(K443="Debit Card",Predictive_Model!$D$49,IF(K443="Gift Card",Predictive_Model!$D$50,IF(K443="PayPal",Predictive_Model!$D$51,0))))+IF(N443="Comedy",Predictive_Model!$D$53,IF(N443="Documentary",Predictive_Model!$D$54,IF(N443="Drama",Predictive_Model!$D$55,IF(N443="Horror",Predictive_Model!$D$56,IF(N443="Romance",Predictive_Model!$D$57,IF(N443="Sci-Fi",Predictive_Model!$D$58,0)))))))))</f>
        <v>0.97970779536405828</v>
      </c>
      <c r="V443" s="3" t="str">
        <f t="shared" si="66"/>
        <v>Critical</v>
      </c>
      <c r="W443" s="6">
        <f t="shared" si="67"/>
        <v>8.99</v>
      </c>
      <c r="X443" s="3" t="str">
        <f t="shared" si="68"/>
        <v>Priority 2</v>
      </c>
      <c r="Y443" s="3" t="str">
        <f t="shared" si="69"/>
        <v>OK</v>
      </c>
    </row>
    <row r="444" spans="1:25" x14ac:dyDescent="0.25">
      <c r="A444" s="3" t="str">
        <f>Raw_Data!A444</f>
        <v>7afcacfb-38f5-4f28-89d6-93b00a26104c</v>
      </c>
      <c r="B444" s="3">
        <f>Raw_Data!B444</f>
        <v>32</v>
      </c>
      <c r="C444" s="3" t="str">
        <f>Raw_Data!C444</f>
        <v>Other</v>
      </c>
      <c r="D444" s="3" t="str">
        <f>Raw_Data!D444</f>
        <v>Premium</v>
      </c>
      <c r="E444" s="3">
        <f>Raw_Data!E444</f>
        <v>45.98</v>
      </c>
      <c r="F444" s="3">
        <f>Raw_Data!F444</f>
        <v>45</v>
      </c>
      <c r="G444" s="3" t="str">
        <f>Raw_Data!G444</f>
        <v>Asia</v>
      </c>
      <c r="H444" s="3" t="str">
        <f>Raw_Data!H444</f>
        <v>Desktop</v>
      </c>
      <c r="I444" s="3">
        <f>Raw_Data!I444</f>
        <v>17.989999999999998</v>
      </c>
      <c r="J444" s="3">
        <f>Raw_Data!J444</f>
        <v>0</v>
      </c>
      <c r="K444" s="3" t="str">
        <f>Raw_Data!K444</f>
        <v>Crypto</v>
      </c>
      <c r="L444" s="3">
        <f>Raw_Data!L444</f>
        <v>1</v>
      </c>
      <c r="M444" s="3">
        <f>Raw_Data!M444</f>
        <v>1</v>
      </c>
      <c r="N444" s="3" t="str">
        <f>Raw_Data!N444</f>
        <v>Comedy</v>
      </c>
      <c r="O444" s="3" t="str">
        <f t="shared" si="60"/>
        <v>25-34</v>
      </c>
      <c r="P444" s="3" t="str">
        <f t="shared" si="61"/>
        <v>25-49h</v>
      </c>
      <c r="Q444" s="3" t="str">
        <f t="shared" si="62"/>
        <v>22-45d</v>
      </c>
      <c r="R444" s="3" t="str">
        <f t="shared" si="63"/>
        <v>Medium</v>
      </c>
      <c r="S444" s="3" t="str">
        <f t="shared" si="64"/>
        <v>High</v>
      </c>
      <c r="T444" s="3" t="str">
        <f t="shared" si="65"/>
        <v>Active</v>
      </c>
      <c r="U444" s="4">
        <f>1/(1+EXP(-(Predictive_Model!$B$5+((B444-Predictive_Model!$B$20)/Predictive_Model!$C$20)*Predictive_Model!$D$20+((E444-Predictive_Model!$B$21)/Predictive_Model!$C$21)*Predictive_Model!$D$21+((F444-Predictive_Model!$B$22)/Predictive_Model!$C$22)*Predictive_Model!$D$22+((I444-Predictive_Model!$B$23)/Predictive_Model!$C$23)*Predictive_Model!$D$23+((L444-Predictive_Model!$B$24)/Predictive_Model!$C$24)*Predictive_Model!$D$24+((M444-Predictive_Model!$B$25)/Predictive_Model!$C$25)*Predictive_Model!$D$25+IF(C444="Male",Predictive_Model!$D$31,IF(C444="Other",Predictive_Model!$D$32,0))+IF(D444="Premium",Predictive_Model!$D$34,IF(D444="Standard",Predictive_Model!$D$35,0))+IF(G444="Asia",Predictive_Model!$D$37,IF(G444="Europe",Predictive_Model!$D$38,IF(G444="North America",Predictive_Model!$D$39,IF(G444="Oceania",Predictive_Model!$D$40,IF(G444="South America",Predictive_Model!$D$41,0)))))+IF(H444="Laptop",Predictive_Model!$D$43,IF(H444="Mobile",Predictive_Model!$D$44,IF(H444="TV",Predictive_Model!$D$45,IF(H444="Tablet",Predictive_Model!$D$46,0))))+IF(K444="Crypto",Predictive_Model!$D$48,IF(K444="Debit Card",Predictive_Model!$D$49,IF(K444="Gift Card",Predictive_Model!$D$50,IF(K444="PayPal",Predictive_Model!$D$51,0))))+IF(N444="Comedy",Predictive_Model!$D$53,IF(N444="Documentary",Predictive_Model!$D$54,IF(N444="Drama",Predictive_Model!$D$55,IF(N444="Horror",Predictive_Model!$D$56,IF(N444="Romance",Predictive_Model!$D$57,IF(N444="Sci-Fi",Predictive_Model!$D$58,0)))))))))</f>
        <v>1.4271205991852525E-4</v>
      </c>
      <c r="V444" s="3" t="str">
        <f t="shared" si="66"/>
        <v>Low</v>
      </c>
      <c r="W444" s="6">
        <f t="shared" si="67"/>
        <v>2.567389957934269E-3</v>
      </c>
      <c r="X444" s="3" t="str">
        <f t="shared" si="68"/>
        <v>Monitor</v>
      </c>
      <c r="Y444" s="3" t="str">
        <f t="shared" si="69"/>
        <v>OK</v>
      </c>
    </row>
    <row r="445" spans="1:25" x14ac:dyDescent="0.25">
      <c r="A445" s="3" t="str">
        <f>Raw_Data!A445</f>
        <v>4a62ea61-7fd3-4f73-9d0f-fea08b4087f7</v>
      </c>
      <c r="B445" s="3">
        <f>Raw_Data!B445</f>
        <v>18</v>
      </c>
      <c r="C445" s="3" t="str">
        <f>Raw_Data!C445</f>
        <v>Male</v>
      </c>
      <c r="D445" s="3" t="str">
        <f>Raw_Data!D445</f>
        <v>Standard</v>
      </c>
      <c r="E445" s="3">
        <f>Raw_Data!E445</f>
        <v>20.65</v>
      </c>
      <c r="F445" s="3">
        <f>Raw_Data!F445</f>
        <v>19</v>
      </c>
      <c r="G445" s="3" t="str">
        <f>Raw_Data!G445</f>
        <v>North America</v>
      </c>
      <c r="H445" s="3" t="str">
        <f>Raw_Data!H445</f>
        <v>Tablet</v>
      </c>
      <c r="I445" s="3">
        <f>Raw_Data!I445</f>
        <v>13.99</v>
      </c>
      <c r="J445" s="3">
        <f>Raw_Data!J445</f>
        <v>0</v>
      </c>
      <c r="K445" s="3" t="str">
        <f>Raw_Data!K445</f>
        <v>Crypto</v>
      </c>
      <c r="L445" s="3">
        <f>Raw_Data!L445</f>
        <v>4</v>
      </c>
      <c r="M445" s="3">
        <f>Raw_Data!M445</f>
        <v>1.03</v>
      </c>
      <c r="N445" s="3" t="str">
        <f>Raw_Data!N445</f>
        <v>Sci-Fi</v>
      </c>
      <c r="O445" s="3" t="str">
        <f t="shared" si="60"/>
        <v>18-24</v>
      </c>
      <c r="P445" s="3" t="str">
        <f t="shared" si="61"/>
        <v>10-24h</v>
      </c>
      <c r="Q445" s="3" t="str">
        <f t="shared" si="62"/>
        <v>8-21d</v>
      </c>
      <c r="R445" s="3" t="str">
        <f t="shared" si="63"/>
        <v>Medium</v>
      </c>
      <c r="S445" s="3" t="str">
        <f t="shared" si="64"/>
        <v>Mid</v>
      </c>
      <c r="T445" s="3" t="str">
        <f t="shared" si="65"/>
        <v>Active</v>
      </c>
      <c r="U445" s="4">
        <f>1/(1+EXP(-(Predictive_Model!$B$5+((B445-Predictive_Model!$B$20)/Predictive_Model!$C$20)*Predictive_Model!$D$20+((E445-Predictive_Model!$B$21)/Predictive_Model!$C$21)*Predictive_Model!$D$21+((F445-Predictive_Model!$B$22)/Predictive_Model!$C$22)*Predictive_Model!$D$22+((I445-Predictive_Model!$B$23)/Predictive_Model!$C$23)*Predictive_Model!$D$23+((L445-Predictive_Model!$B$24)/Predictive_Model!$C$24)*Predictive_Model!$D$24+((M445-Predictive_Model!$B$25)/Predictive_Model!$C$25)*Predictive_Model!$D$25+IF(C445="Male",Predictive_Model!$D$31,IF(C445="Other",Predictive_Model!$D$32,0))+IF(D445="Premium",Predictive_Model!$D$34,IF(D445="Standard",Predictive_Model!$D$35,0))+IF(G445="Asia",Predictive_Model!$D$37,IF(G445="Europe",Predictive_Model!$D$38,IF(G445="North America",Predictive_Model!$D$39,IF(G445="Oceania",Predictive_Model!$D$40,IF(G445="South America",Predictive_Model!$D$41,0)))))+IF(H445="Laptop",Predictive_Model!$D$43,IF(H445="Mobile",Predictive_Model!$D$44,IF(H445="TV",Predictive_Model!$D$45,IF(H445="Tablet",Predictive_Model!$D$46,0))))+IF(K445="Crypto",Predictive_Model!$D$48,IF(K445="Debit Card",Predictive_Model!$D$49,IF(K445="Gift Card",Predictive_Model!$D$50,IF(K445="PayPal",Predictive_Model!$D$51,0))))+IF(N445="Comedy",Predictive_Model!$D$53,IF(N445="Documentary",Predictive_Model!$D$54,IF(N445="Drama",Predictive_Model!$D$55,IF(N445="Horror",Predictive_Model!$D$56,IF(N445="Romance",Predictive_Model!$D$57,IF(N445="Sci-Fi",Predictive_Model!$D$58,0)))))))))</f>
        <v>3.9028029391031657E-2</v>
      </c>
      <c r="V445" s="3" t="str">
        <f t="shared" si="66"/>
        <v>Low</v>
      </c>
      <c r="W445" s="6">
        <f t="shared" si="67"/>
        <v>0.54600213118053287</v>
      </c>
      <c r="X445" s="3" t="str">
        <f t="shared" si="68"/>
        <v>Monitor</v>
      </c>
      <c r="Y445" s="3" t="str">
        <f t="shared" si="69"/>
        <v>OK</v>
      </c>
    </row>
    <row r="446" spans="1:25" x14ac:dyDescent="0.25">
      <c r="A446" s="3" t="str">
        <f>Raw_Data!A446</f>
        <v>05232fb1-bb8f-4e7e-a2fd-d7c0957a3fd0</v>
      </c>
      <c r="B446" s="3">
        <f>Raw_Data!B446</f>
        <v>40</v>
      </c>
      <c r="C446" s="3" t="str">
        <f>Raw_Data!C446</f>
        <v>Male</v>
      </c>
      <c r="D446" s="3" t="str">
        <f>Raw_Data!D446</f>
        <v>Basic</v>
      </c>
      <c r="E446" s="3">
        <f>Raw_Data!E446</f>
        <v>10.98</v>
      </c>
      <c r="F446" s="3">
        <f>Raw_Data!F446</f>
        <v>28</v>
      </c>
      <c r="G446" s="3" t="str">
        <f>Raw_Data!G446</f>
        <v>South America</v>
      </c>
      <c r="H446" s="3" t="str">
        <f>Raw_Data!H446</f>
        <v>Mobile</v>
      </c>
      <c r="I446" s="3">
        <f>Raw_Data!I446</f>
        <v>8.99</v>
      </c>
      <c r="J446" s="3">
        <f>Raw_Data!J446</f>
        <v>1</v>
      </c>
      <c r="K446" s="3" t="str">
        <f>Raw_Data!K446</f>
        <v>Debit Card</v>
      </c>
      <c r="L446" s="3">
        <f>Raw_Data!L446</f>
        <v>1</v>
      </c>
      <c r="M446" s="3">
        <f>Raw_Data!M446</f>
        <v>0.38</v>
      </c>
      <c r="N446" s="3" t="str">
        <f>Raw_Data!N446</f>
        <v>Action</v>
      </c>
      <c r="O446" s="3" t="str">
        <f t="shared" si="60"/>
        <v>35-44</v>
      </c>
      <c r="P446" s="3" t="str">
        <f t="shared" si="61"/>
        <v>10-24h</v>
      </c>
      <c r="Q446" s="3" t="str">
        <f t="shared" si="62"/>
        <v>22-45d</v>
      </c>
      <c r="R446" s="3" t="str">
        <f t="shared" si="63"/>
        <v>Medium</v>
      </c>
      <c r="S446" s="3" t="str">
        <f t="shared" si="64"/>
        <v>Low</v>
      </c>
      <c r="T446" s="3" t="str">
        <f t="shared" si="65"/>
        <v>Churned</v>
      </c>
      <c r="U446" s="4">
        <f>1/(1+EXP(-(Predictive_Model!$B$5+((B446-Predictive_Model!$B$20)/Predictive_Model!$C$20)*Predictive_Model!$D$20+((E446-Predictive_Model!$B$21)/Predictive_Model!$C$21)*Predictive_Model!$D$21+((F446-Predictive_Model!$B$22)/Predictive_Model!$C$22)*Predictive_Model!$D$22+((I446-Predictive_Model!$B$23)/Predictive_Model!$C$23)*Predictive_Model!$D$23+((L446-Predictive_Model!$B$24)/Predictive_Model!$C$24)*Predictive_Model!$D$24+((M446-Predictive_Model!$B$25)/Predictive_Model!$C$25)*Predictive_Model!$D$25+IF(C446="Male",Predictive_Model!$D$31,IF(C446="Other",Predictive_Model!$D$32,0))+IF(D446="Premium",Predictive_Model!$D$34,IF(D446="Standard",Predictive_Model!$D$35,0))+IF(G446="Asia",Predictive_Model!$D$37,IF(G446="Europe",Predictive_Model!$D$38,IF(G446="North America",Predictive_Model!$D$39,IF(G446="Oceania",Predictive_Model!$D$40,IF(G446="South America",Predictive_Model!$D$41,0)))))+IF(H446="Laptop",Predictive_Model!$D$43,IF(H446="Mobile",Predictive_Model!$D$44,IF(H446="TV",Predictive_Model!$D$45,IF(H446="Tablet",Predictive_Model!$D$46,0))))+IF(K446="Crypto",Predictive_Model!$D$48,IF(K446="Debit Card",Predictive_Model!$D$49,IF(K446="Gift Card",Predictive_Model!$D$50,IF(K446="PayPal",Predictive_Model!$D$51,0))))+IF(N446="Comedy",Predictive_Model!$D$53,IF(N446="Documentary",Predictive_Model!$D$54,IF(N446="Drama",Predictive_Model!$D$55,IF(N446="Horror",Predictive_Model!$D$56,IF(N446="Romance",Predictive_Model!$D$57,IF(N446="Sci-Fi",Predictive_Model!$D$58,0)))))))))</f>
        <v>0.99629861941420972</v>
      </c>
      <c r="V446" s="3" t="str">
        <f t="shared" si="66"/>
        <v>Critical</v>
      </c>
      <c r="W446" s="6">
        <f t="shared" si="67"/>
        <v>8.99</v>
      </c>
      <c r="X446" s="3" t="str">
        <f t="shared" si="68"/>
        <v>Priority 2</v>
      </c>
      <c r="Y446" s="3" t="str">
        <f t="shared" si="69"/>
        <v>OK</v>
      </c>
    </row>
    <row r="447" spans="1:25" x14ac:dyDescent="0.25">
      <c r="A447" s="3" t="str">
        <f>Raw_Data!A447</f>
        <v>6e8f06ec-bf9b-4aca-82c9-6dfbf5dc0d77</v>
      </c>
      <c r="B447" s="3">
        <f>Raw_Data!B447</f>
        <v>28</v>
      </c>
      <c r="C447" s="3" t="str">
        <f>Raw_Data!C447</f>
        <v>Male</v>
      </c>
      <c r="D447" s="3" t="str">
        <f>Raw_Data!D447</f>
        <v>Standard</v>
      </c>
      <c r="E447" s="3">
        <f>Raw_Data!E447</f>
        <v>1.78</v>
      </c>
      <c r="F447" s="3">
        <f>Raw_Data!F447</f>
        <v>35</v>
      </c>
      <c r="G447" s="3" t="str">
        <f>Raw_Data!G447</f>
        <v>South America</v>
      </c>
      <c r="H447" s="3" t="str">
        <f>Raw_Data!H447</f>
        <v>Mobile</v>
      </c>
      <c r="I447" s="3">
        <f>Raw_Data!I447</f>
        <v>13.99</v>
      </c>
      <c r="J447" s="3">
        <f>Raw_Data!J447</f>
        <v>1</v>
      </c>
      <c r="K447" s="3" t="str">
        <f>Raw_Data!K447</f>
        <v>Debit Card</v>
      </c>
      <c r="L447" s="3">
        <f>Raw_Data!L447</f>
        <v>3</v>
      </c>
      <c r="M447" s="3">
        <f>Raw_Data!M447</f>
        <v>0.05</v>
      </c>
      <c r="N447" s="3" t="str">
        <f>Raw_Data!N447</f>
        <v>Action</v>
      </c>
      <c r="O447" s="3" t="str">
        <f t="shared" si="60"/>
        <v>25-34</v>
      </c>
      <c r="P447" s="3" t="str">
        <f t="shared" si="61"/>
        <v>&lt;10h</v>
      </c>
      <c r="Q447" s="3" t="str">
        <f t="shared" si="62"/>
        <v>22-45d</v>
      </c>
      <c r="R447" s="3" t="str">
        <f t="shared" si="63"/>
        <v>Medium</v>
      </c>
      <c r="S447" s="3" t="str">
        <f t="shared" si="64"/>
        <v>Mid</v>
      </c>
      <c r="T447" s="3" t="str">
        <f t="shared" si="65"/>
        <v>Churned</v>
      </c>
      <c r="U447" s="4">
        <f>1/(1+EXP(-(Predictive_Model!$B$5+((B447-Predictive_Model!$B$20)/Predictive_Model!$C$20)*Predictive_Model!$D$20+((E447-Predictive_Model!$B$21)/Predictive_Model!$C$21)*Predictive_Model!$D$21+((F447-Predictive_Model!$B$22)/Predictive_Model!$C$22)*Predictive_Model!$D$22+((I447-Predictive_Model!$B$23)/Predictive_Model!$C$23)*Predictive_Model!$D$23+((L447-Predictive_Model!$B$24)/Predictive_Model!$C$24)*Predictive_Model!$D$24+((M447-Predictive_Model!$B$25)/Predictive_Model!$C$25)*Predictive_Model!$D$25+IF(C447="Male",Predictive_Model!$D$31,IF(C447="Other",Predictive_Model!$D$32,0))+IF(D447="Premium",Predictive_Model!$D$34,IF(D447="Standard",Predictive_Model!$D$35,0))+IF(G447="Asia",Predictive_Model!$D$37,IF(G447="Europe",Predictive_Model!$D$38,IF(G447="North America",Predictive_Model!$D$39,IF(G447="Oceania",Predictive_Model!$D$40,IF(G447="South America",Predictive_Model!$D$41,0)))))+IF(H447="Laptop",Predictive_Model!$D$43,IF(H447="Mobile",Predictive_Model!$D$44,IF(H447="TV",Predictive_Model!$D$45,IF(H447="Tablet",Predictive_Model!$D$46,0))))+IF(K447="Crypto",Predictive_Model!$D$48,IF(K447="Debit Card",Predictive_Model!$D$49,IF(K447="Gift Card",Predictive_Model!$D$50,IF(K447="PayPal",Predictive_Model!$D$51,0))))+IF(N447="Comedy",Predictive_Model!$D$53,IF(N447="Documentary",Predictive_Model!$D$54,IF(N447="Drama",Predictive_Model!$D$55,IF(N447="Horror",Predictive_Model!$D$56,IF(N447="Romance",Predictive_Model!$D$57,IF(N447="Sci-Fi",Predictive_Model!$D$58,0)))))))))</f>
        <v>0.99930363635946307</v>
      </c>
      <c r="V447" s="3" t="str">
        <f t="shared" si="66"/>
        <v>Critical</v>
      </c>
      <c r="W447" s="6">
        <f t="shared" si="67"/>
        <v>13.99</v>
      </c>
      <c r="X447" s="3" t="str">
        <f t="shared" si="68"/>
        <v>Priority 2</v>
      </c>
      <c r="Y447" s="3" t="str">
        <f t="shared" si="69"/>
        <v>OK</v>
      </c>
    </row>
    <row r="448" spans="1:25" x14ac:dyDescent="0.25">
      <c r="A448" s="3" t="str">
        <f>Raw_Data!A448</f>
        <v>9d09dcf2-0456-4e2b-903f-b9e4ccb40654</v>
      </c>
      <c r="B448" s="3">
        <f>Raw_Data!B448</f>
        <v>32</v>
      </c>
      <c r="C448" s="3" t="str">
        <f>Raw_Data!C448</f>
        <v>Male</v>
      </c>
      <c r="D448" s="3" t="str">
        <f>Raw_Data!D448</f>
        <v>Premium</v>
      </c>
      <c r="E448" s="3">
        <f>Raw_Data!E448</f>
        <v>4.1100000000000003</v>
      </c>
      <c r="F448" s="3">
        <f>Raw_Data!F448</f>
        <v>45</v>
      </c>
      <c r="G448" s="3" t="str">
        <f>Raw_Data!G448</f>
        <v>Asia</v>
      </c>
      <c r="H448" s="3" t="str">
        <f>Raw_Data!H448</f>
        <v>Laptop</v>
      </c>
      <c r="I448" s="3">
        <f>Raw_Data!I448</f>
        <v>17.989999999999998</v>
      </c>
      <c r="J448" s="3">
        <f>Raw_Data!J448</f>
        <v>1</v>
      </c>
      <c r="K448" s="3" t="str">
        <f>Raw_Data!K448</f>
        <v>Credit Card</v>
      </c>
      <c r="L448" s="3">
        <f>Raw_Data!L448</f>
        <v>5</v>
      </c>
      <c r="M448" s="3">
        <f>Raw_Data!M448</f>
        <v>0.09</v>
      </c>
      <c r="N448" s="3" t="str">
        <f>Raw_Data!N448</f>
        <v>Action</v>
      </c>
      <c r="O448" s="3" t="str">
        <f t="shared" si="60"/>
        <v>25-34</v>
      </c>
      <c r="P448" s="3" t="str">
        <f t="shared" si="61"/>
        <v>&lt;10h</v>
      </c>
      <c r="Q448" s="3" t="str">
        <f t="shared" si="62"/>
        <v>22-45d</v>
      </c>
      <c r="R448" s="3" t="str">
        <f t="shared" si="63"/>
        <v>Medium</v>
      </c>
      <c r="S448" s="3" t="str">
        <f t="shared" si="64"/>
        <v>High</v>
      </c>
      <c r="T448" s="3" t="str">
        <f t="shared" si="65"/>
        <v>Churned</v>
      </c>
      <c r="U448" s="4">
        <f>1/(1+EXP(-(Predictive_Model!$B$5+((B448-Predictive_Model!$B$20)/Predictive_Model!$C$20)*Predictive_Model!$D$20+((E448-Predictive_Model!$B$21)/Predictive_Model!$C$21)*Predictive_Model!$D$21+((F448-Predictive_Model!$B$22)/Predictive_Model!$C$22)*Predictive_Model!$D$22+((I448-Predictive_Model!$B$23)/Predictive_Model!$C$23)*Predictive_Model!$D$23+((L448-Predictive_Model!$B$24)/Predictive_Model!$C$24)*Predictive_Model!$D$24+((M448-Predictive_Model!$B$25)/Predictive_Model!$C$25)*Predictive_Model!$D$25+IF(C448="Male",Predictive_Model!$D$31,IF(C448="Other",Predictive_Model!$D$32,0))+IF(D448="Premium",Predictive_Model!$D$34,IF(D448="Standard",Predictive_Model!$D$35,0))+IF(G448="Asia",Predictive_Model!$D$37,IF(G448="Europe",Predictive_Model!$D$38,IF(G448="North America",Predictive_Model!$D$39,IF(G448="Oceania",Predictive_Model!$D$40,IF(G448="South America",Predictive_Model!$D$41,0)))))+IF(H448="Laptop",Predictive_Model!$D$43,IF(H448="Mobile",Predictive_Model!$D$44,IF(H448="TV",Predictive_Model!$D$45,IF(H448="Tablet",Predictive_Model!$D$46,0))))+IF(K448="Crypto",Predictive_Model!$D$48,IF(K448="Debit Card",Predictive_Model!$D$49,IF(K448="Gift Card",Predictive_Model!$D$50,IF(K448="PayPal",Predictive_Model!$D$51,0))))+IF(N448="Comedy",Predictive_Model!$D$53,IF(N448="Documentary",Predictive_Model!$D$54,IF(N448="Drama",Predictive_Model!$D$55,IF(N448="Horror",Predictive_Model!$D$56,IF(N448="Romance",Predictive_Model!$D$57,IF(N448="Sci-Fi",Predictive_Model!$D$58,0)))))))))</f>
        <v>0.94492337287764794</v>
      </c>
      <c r="V448" s="3" t="str">
        <f t="shared" si="66"/>
        <v>Critical</v>
      </c>
      <c r="W448" s="6">
        <f t="shared" si="67"/>
        <v>17.989999999999998</v>
      </c>
      <c r="X448" s="3" t="str">
        <f t="shared" si="68"/>
        <v>Priority 1</v>
      </c>
      <c r="Y448" s="3" t="str">
        <f t="shared" si="69"/>
        <v>OK</v>
      </c>
    </row>
    <row r="449" spans="1:25" x14ac:dyDescent="0.25">
      <c r="A449" s="3" t="str">
        <f>Raw_Data!A449</f>
        <v>15d5126a-b913-491a-ba7c-73ceca42478c</v>
      </c>
      <c r="B449" s="3">
        <f>Raw_Data!B449</f>
        <v>20</v>
      </c>
      <c r="C449" s="3" t="str">
        <f>Raw_Data!C449</f>
        <v>Other</v>
      </c>
      <c r="D449" s="3" t="str">
        <f>Raw_Data!D449</f>
        <v>Standard</v>
      </c>
      <c r="E449" s="3">
        <f>Raw_Data!E449</f>
        <v>21.21</v>
      </c>
      <c r="F449" s="3">
        <f>Raw_Data!F449</f>
        <v>0</v>
      </c>
      <c r="G449" s="3" t="str">
        <f>Raw_Data!G449</f>
        <v>North America</v>
      </c>
      <c r="H449" s="3" t="str">
        <f>Raw_Data!H449</f>
        <v>Mobile</v>
      </c>
      <c r="I449" s="3">
        <f>Raw_Data!I449</f>
        <v>13.99</v>
      </c>
      <c r="J449" s="3">
        <f>Raw_Data!J449</f>
        <v>0</v>
      </c>
      <c r="K449" s="3" t="str">
        <f>Raw_Data!K449</f>
        <v>Crypto</v>
      </c>
      <c r="L449" s="3">
        <f>Raw_Data!L449</f>
        <v>2</v>
      </c>
      <c r="M449" s="3">
        <f>Raw_Data!M449</f>
        <v>21.21</v>
      </c>
      <c r="N449" s="3" t="str">
        <f>Raw_Data!N449</f>
        <v>Drama</v>
      </c>
      <c r="O449" s="3" t="str">
        <f t="shared" si="60"/>
        <v>18-24</v>
      </c>
      <c r="P449" s="3" t="str">
        <f t="shared" si="61"/>
        <v>10-24h</v>
      </c>
      <c r="Q449" s="3" t="str">
        <f t="shared" si="62"/>
        <v>0-7d</v>
      </c>
      <c r="R449" s="3" t="str">
        <f t="shared" si="63"/>
        <v>Medium</v>
      </c>
      <c r="S449" s="3" t="str">
        <f t="shared" si="64"/>
        <v>Mid</v>
      </c>
      <c r="T449" s="3" t="str">
        <f t="shared" si="65"/>
        <v>Active</v>
      </c>
      <c r="U449" s="4">
        <f>1/(1+EXP(-(Predictive_Model!$B$5+((B449-Predictive_Model!$B$20)/Predictive_Model!$C$20)*Predictive_Model!$D$20+((E449-Predictive_Model!$B$21)/Predictive_Model!$C$21)*Predictive_Model!$D$21+((F449-Predictive_Model!$B$22)/Predictive_Model!$C$22)*Predictive_Model!$D$22+((I449-Predictive_Model!$B$23)/Predictive_Model!$C$23)*Predictive_Model!$D$23+((L449-Predictive_Model!$B$24)/Predictive_Model!$C$24)*Predictive_Model!$D$24+((M449-Predictive_Model!$B$25)/Predictive_Model!$C$25)*Predictive_Model!$D$25+IF(C449="Male",Predictive_Model!$D$31,IF(C449="Other",Predictive_Model!$D$32,0))+IF(D449="Premium",Predictive_Model!$D$34,IF(D449="Standard",Predictive_Model!$D$35,0))+IF(G449="Asia",Predictive_Model!$D$37,IF(G449="Europe",Predictive_Model!$D$38,IF(G449="North America",Predictive_Model!$D$39,IF(G449="Oceania",Predictive_Model!$D$40,IF(G449="South America",Predictive_Model!$D$41,0)))))+IF(H449="Laptop",Predictive_Model!$D$43,IF(H449="Mobile",Predictive_Model!$D$44,IF(H449="TV",Predictive_Model!$D$45,IF(H449="Tablet",Predictive_Model!$D$46,0))))+IF(K449="Crypto",Predictive_Model!$D$48,IF(K449="Debit Card",Predictive_Model!$D$49,IF(K449="Gift Card",Predictive_Model!$D$50,IF(K449="PayPal",Predictive_Model!$D$51,0))))+IF(N449="Comedy",Predictive_Model!$D$53,IF(N449="Documentary",Predictive_Model!$D$54,IF(N449="Drama",Predictive_Model!$D$55,IF(N449="Horror",Predictive_Model!$D$56,IF(N449="Romance",Predictive_Model!$D$57,IF(N449="Sci-Fi",Predictive_Model!$D$58,0)))))))))</f>
        <v>2.2862362129549002E-17</v>
      </c>
      <c r="V449" s="3" t="str">
        <f t="shared" si="66"/>
        <v>Low</v>
      </c>
      <c r="W449" s="6">
        <f t="shared" si="67"/>
        <v>3.1984444619239055E-16</v>
      </c>
      <c r="X449" s="3" t="str">
        <f t="shared" si="68"/>
        <v>Monitor</v>
      </c>
      <c r="Y449" s="3" t="str">
        <f t="shared" si="69"/>
        <v>OK</v>
      </c>
    </row>
    <row r="450" spans="1:25" x14ac:dyDescent="0.25">
      <c r="A450" s="3" t="str">
        <f>Raw_Data!A450</f>
        <v>b48359e4-842d-4aeb-8bd5-9775186a9250</v>
      </c>
      <c r="B450" s="3">
        <f>Raw_Data!B450</f>
        <v>67</v>
      </c>
      <c r="C450" s="3" t="str">
        <f>Raw_Data!C450</f>
        <v>Female</v>
      </c>
      <c r="D450" s="3" t="str">
        <f>Raw_Data!D450</f>
        <v>Premium</v>
      </c>
      <c r="E450" s="3">
        <f>Raw_Data!E450</f>
        <v>15.45</v>
      </c>
      <c r="F450" s="3">
        <f>Raw_Data!F450</f>
        <v>46</v>
      </c>
      <c r="G450" s="3" t="str">
        <f>Raw_Data!G450</f>
        <v>Africa</v>
      </c>
      <c r="H450" s="3" t="str">
        <f>Raw_Data!H450</f>
        <v>Desktop</v>
      </c>
      <c r="I450" s="3">
        <f>Raw_Data!I450</f>
        <v>17.989999999999998</v>
      </c>
      <c r="J450" s="3">
        <f>Raw_Data!J450</f>
        <v>1</v>
      </c>
      <c r="K450" s="3" t="str">
        <f>Raw_Data!K450</f>
        <v>Gift Card</v>
      </c>
      <c r="L450" s="3">
        <f>Raw_Data!L450</f>
        <v>5</v>
      </c>
      <c r="M450" s="3">
        <f>Raw_Data!M450</f>
        <v>0.33</v>
      </c>
      <c r="N450" s="3" t="str">
        <f>Raw_Data!N450</f>
        <v>Comedy</v>
      </c>
      <c r="O450" s="3" t="str">
        <f t="shared" si="60"/>
        <v>55-70</v>
      </c>
      <c r="P450" s="3" t="str">
        <f t="shared" si="61"/>
        <v>10-24h</v>
      </c>
      <c r="Q450" s="3" t="str">
        <f t="shared" si="62"/>
        <v>46-60d</v>
      </c>
      <c r="R450" s="3" t="str">
        <f t="shared" si="63"/>
        <v>Medium</v>
      </c>
      <c r="S450" s="3" t="str">
        <f t="shared" si="64"/>
        <v>High</v>
      </c>
      <c r="T450" s="3" t="str">
        <f t="shared" si="65"/>
        <v>Churned</v>
      </c>
      <c r="U450" s="4">
        <f>1/(1+EXP(-(Predictive_Model!$B$5+((B450-Predictive_Model!$B$20)/Predictive_Model!$C$20)*Predictive_Model!$D$20+((E450-Predictive_Model!$B$21)/Predictive_Model!$C$21)*Predictive_Model!$D$21+((F450-Predictive_Model!$B$22)/Predictive_Model!$C$22)*Predictive_Model!$D$22+((I450-Predictive_Model!$B$23)/Predictive_Model!$C$23)*Predictive_Model!$D$23+((L450-Predictive_Model!$B$24)/Predictive_Model!$C$24)*Predictive_Model!$D$24+((M450-Predictive_Model!$B$25)/Predictive_Model!$C$25)*Predictive_Model!$D$25+IF(C450="Male",Predictive_Model!$D$31,IF(C450="Other",Predictive_Model!$D$32,0))+IF(D450="Premium",Predictive_Model!$D$34,IF(D450="Standard",Predictive_Model!$D$35,0))+IF(G450="Asia",Predictive_Model!$D$37,IF(G450="Europe",Predictive_Model!$D$38,IF(G450="North America",Predictive_Model!$D$39,IF(G450="Oceania",Predictive_Model!$D$40,IF(G450="South America",Predictive_Model!$D$41,0)))))+IF(H450="Laptop",Predictive_Model!$D$43,IF(H450="Mobile",Predictive_Model!$D$44,IF(H450="TV",Predictive_Model!$D$45,IF(H450="Tablet",Predictive_Model!$D$46,0))))+IF(K450="Crypto",Predictive_Model!$D$48,IF(K450="Debit Card",Predictive_Model!$D$49,IF(K450="Gift Card",Predictive_Model!$D$50,IF(K450="PayPal",Predictive_Model!$D$51,0))))+IF(N450="Comedy",Predictive_Model!$D$53,IF(N450="Documentary",Predictive_Model!$D$54,IF(N450="Drama",Predictive_Model!$D$55,IF(N450="Horror",Predictive_Model!$D$56,IF(N450="Romance",Predictive_Model!$D$57,IF(N450="Sci-Fi",Predictive_Model!$D$58,0)))))))))</f>
        <v>0.39647748715410697</v>
      </c>
      <c r="V450" s="3" t="str">
        <f t="shared" si="66"/>
        <v>Medium</v>
      </c>
      <c r="W450" s="6">
        <f t="shared" si="67"/>
        <v>17.989999999999998</v>
      </c>
      <c r="X450" s="3" t="str">
        <f t="shared" si="68"/>
        <v>Monitor</v>
      </c>
      <c r="Y450" s="3" t="str">
        <f t="shared" si="69"/>
        <v>OK</v>
      </c>
    </row>
    <row r="451" spans="1:25" x14ac:dyDescent="0.25">
      <c r="A451" s="3" t="str">
        <f>Raw_Data!A451</f>
        <v>6bb29066-b9f3-4312-b7ed-07c422adda79</v>
      </c>
      <c r="B451" s="3">
        <f>Raw_Data!B451</f>
        <v>31</v>
      </c>
      <c r="C451" s="3" t="str">
        <f>Raw_Data!C451</f>
        <v>Male</v>
      </c>
      <c r="D451" s="3" t="str">
        <f>Raw_Data!D451</f>
        <v>Premium</v>
      </c>
      <c r="E451" s="3">
        <f>Raw_Data!E451</f>
        <v>12</v>
      </c>
      <c r="F451" s="3">
        <f>Raw_Data!F451</f>
        <v>2</v>
      </c>
      <c r="G451" s="3" t="str">
        <f>Raw_Data!G451</f>
        <v>Europe</v>
      </c>
      <c r="H451" s="3" t="str">
        <f>Raw_Data!H451</f>
        <v>Mobile</v>
      </c>
      <c r="I451" s="3">
        <f>Raw_Data!I451</f>
        <v>17.989999999999998</v>
      </c>
      <c r="J451" s="3">
        <f>Raw_Data!J451</f>
        <v>0</v>
      </c>
      <c r="K451" s="3" t="str">
        <f>Raw_Data!K451</f>
        <v>Credit Card</v>
      </c>
      <c r="L451" s="3">
        <f>Raw_Data!L451</f>
        <v>2</v>
      </c>
      <c r="M451" s="3">
        <f>Raw_Data!M451</f>
        <v>4</v>
      </c>
      <c r="N451" s="3" t="str">
        <f>Raw_Data!N451</f>
        <v>Comedy</v>
      </c>
      <c r="O451" s="3" t="str">
        <f t="shared" si="60"/>
        <v>25-34</v>
      </c>
      <c r="P451" s="3" t="str">
        <f t="shared" si="61"/>
        <v>10-24h</v>
      </c>
      <c r="Q451" s="3" t="str">
        <f t="shared" si="62"/>
        <v>0-7d</v>
      </c>
      <c r="R451" s="3" t="str">
        <f t="shared" si="63"/>
        <v>Medium</v>
      </c>
      <c r="S451" s="3" t="str">
        <f t="shared" si="64"/>
        <v>High</v>
      </c>
      <c r="T451" s="3" t="str">
        <f t="shared" si="65"/>
        <v>Active</v>
      </c>
      <c r="U451" s="4">
        <f>1/(1+EXP(-(Predictive_Model!$B$5+((B451-Predictive_Model!$B$20)/Predictive_Model!$C$20)*Predictive_Model!$D$20+((E451-Predictive_Model!$B$21)/Predictive_Model!$C$21)*Predictive_Model!$D$21+((F451-Predictive_Model!$B$22)/Predictive_Model!$C$22)*Predictive_Model!$D$22+((I451-Predictive_Model!$B$23)/Predictive_Model!$C$23)*Predictive_Model!$D$23+((L451-Predictive_Model!$B$24)/Predictive_Model!$C$24)*Predictive_Model!$D$24+((M451-Predictive_Model!$B$25)/Predictive_Model!$C$25)*Predictive_Model!$D$25+IF(C451="Male",Predictive_Model!$D$31,IF(C451="Other",Predictive_Model!$D$32,0))+IF(D451="Premium",Predictive_Model!$D$34,IF(D451="Standard",Predictive_Model!$D$35,0))+IF(G451="Asia",Predictive_Model!$D$37,IF(G451="Europe",Predictive_Model!$D$38,IF(G451="North America",Predictive_Model!$D$39,IF(G451="Oceania",Predictive_Model!$D$40,IF(G451="South America",Predictive_Model!$D$41,0)))))+IF(H451="Laptop",Predictive_Model!$D$43,IF(H451="Mobile",Predictive_Model!$D$44,IF(H451="TV",Predictive_Model!$D$45,IF(H451="Tablet",Predictive_Model!$D$46,0))))+IF(K451="Crypto",Predictive_Model!$D$48,IF(K451="Debit Card",Predictive_Model!$D$49,IF(K451="Gift Card",Predictive_Model!$D$50,IF(K451="PayPal",Predictive_Model!$D$51,0))))+IF(N451="Comedy",Predictive_Model!$D$53,IF(N451="Documentary",Predictive_Model!$D$54,IF(N451="Drama",Predictive_Model!$D$55,IF(N451="Horror",Predictive_Model!$D$56,IF(N451="Romance",Predictive_Model!$D$57,IF(N451="Sci-Fi",Predictive_Model!$D$58,0)))))))))</f>
        <v>3.6660768479536345E-4</v>
      </c>
      <c r="V451" s="3" t="str">
        <f t="shared" si="66"/>
        <v>Low</v>
      </c>
      <c r="W451" s="6">
        <f t="shared" si="67"/>
        <v>6.5952722494685883E-3</v>
      </c>
      <c r="X451" s="3" t="str">
        <f t="shared" si="68"/>
        <v>Monitor</v>
      </c>
      <c r="Y451" s="3" t="str">
        <f t="shared" si="69"/>
        <v>OK</v>
      </c>
    </row>
    <row r="452" spans="1:25" x14ac:dyDescent="0.25">
      <c r="A452" s="3" t="str">
        <f>Raw_Data!A452</f>
        <v>35f0abfa-dfe5-4081-ae01-cece7e233dd1</v>
      </c>
      <c r="B452" s="3">
        <f>Raw_Data!B452</f>
        <v>19</v>
      </c>
      <c r="C452" s="3" t="str">
        <f>Raw_Data!C452</f>
        <v>Other</v>
      </c>
      <c r="D452" s="3" t="str">
        <f>Raw_Data!D452</f>
        <v>Premium</v>
      </c>
      <c r="E452" s="3">
        <f>Raw_Data!E452</f>
        <v>1.44</v>
      </c>
      <c r="F452" s="3">
        <f>Raw_Data!F452</f>
        <v>40</v>
      </c>
      <c r="G452" s="3" t="str">
        <f>Raw_Data!G452</f>
        <v>South America</v>
      </c>
      <c r="H452" s="3" t="str">
        <f>Raw_Data!H452</f>
        <v>TV</v>
      </c>
      <c r="I452" s="3">
        <f>Raw_Data!I452</f>
        <v>17.989999999999998</v>
      </c>
      <c r="J452" s="3">
        <f>Raw_Data!J452</f>
        <v>1</v>
      </c>
      <c r="K452" s="3" t="str">
        <f>Raw_Data!K452</f>
        <v>Gift Card</v>
      </c>
      <c r="L452" s="3">
        <f>Raw_Data!L452</f>
        <v>5</v>
      </c>
      <c r="M452" s="3">
        <f>Raw_Data!M452</f>
        <v>0.04</v>
      </c>
      <c r="N452" s="3" t="str">
        <f>Raw_Data!N452</f>
        <v>Comedy</v>
      </c>
      <c r="O452" s="3" t="str">
        <f t="shared" si="60"/>
        <v>18-24</v>
      </c>
      <c r="P452" s="3" t="str">
        <f t="shared" si="61"/>
        <v>&lt;10h</v>
      </c>
      <c r="Q452" s="3" t="str">
        <f t="shared" si="62"/>
        <v>22-45d</v>
      </c>
      <c r="R452" s="3" t="str">
        <f t="shared" si="63"/>
        <v>Medium</v>
      </c>
      <c r="S452" s="3" t="str">
        <f t="shared" si="64"/>
        <v>High</v>
      </c>
      <c r="T452" s="3" t="str">
        <f t="shared" si="65"/>
        <v>Churned</v>
      </c>
      <c r="U452" s="4">
        <f>1/(1+EXP(-(Predictive_Model!$B$5+((B452-Predictive_Model!$B$20)/Predictive_Model!$C$20)*Predictive_Model!$D$20+((E452-Predictive_Model!$B$21)/Predictive_Model!$C$21)*Predictive_Model!$D$21+((F452-Predictive_Model!$B$22)/Predictive_Model!$C$22)*Predictive_Model!$D$22+((I452-Predictive_Model!$B$23)/Predictive_Model!$C$23)*Predictive_Model!$D$23+((L452-Predictive_Model!$B$24)/Predictive_Model!$C$24)*Predictive_Model!$D$24+((M452-Predictive_Model!$B$25)/Predictive_Model!$C$25)*Predictive_Model!$D$25+IF(C452="Male",Predictive_Model!$D$31,IF(C452="Other",Predictive_Model!$D$32,0))+IF(D452="Premium",Predictive_Model!$D$34,IF(D452="Standard",Predictive_Model!$D$35,0))+IF(G452="Asia",Predictive_Model!$D$37,IF(G452="Europe",Predictive_Model!$D$38,IF(G452="North America",Predictive_Model!$D$39,IF(G452="Oceania",Predictive_Model!$D$40,IF(G452="South America",Predictive_Model!$D$41,0)))))+IF(H452="Laptop",Predictive_Model!$D$43,IF(H452="Mobile",Predictive_Model!$D$44,IF(H452="TV",Predictive_Model!$D$45,IF(H452="Tablet",Predictive_Model!$D$46,0))))+IF(K452="Crypto",Predictive_Model!$D$48,IF(K452="Debit Card",Predictive_Model!$D$49,IF(K452="Gift Card",Predictive_Model!$D$50,IF(K452="PayPal",Predictive_Model!$D$51,0))))+IF(N452="Comedy",Predictive_Model!$D$53,IF(N452="Documentary",Predictive_Model!$D$54,IF(N452="Drama",Predictive_Model!$D$55,IF(N452="Horror",Predictive_Model!$D$56,IF(N452="Romance",Predictive_Model!$D$57,IF(N452="Sci-Fi",Predictive_Model!$D$58,0)))))))))</f>
        <v>0.96743948750805664</v>
      </c>
      <c r="V452" s="3" t="str">
        <f t="shared" si="66"/>
        <v>Critical</v>
      </c>
      <c r="W452" s="6">
        <f t="shared" si="67"/>
        <v>17.989999999999998</v>
      </c>
      <c r="X452" s="3" t="str">
        <f t="shared" si="68"/>
        <v>Priority 1</v>
      </c>
      <c r="Y452" s="3" t="str">
        <f t="shared" si="69"/>
        <v>OK</v>
      </c>
    </row>
    <row r="453" spans="1:25" x14ac:dyDescent="0.25">
      <c r="A453" s="3" t="str">
        <f>Raw_Data!A453</f>
        <v>60929da4-5915-4610-b737-ba4e7b7fab9a</v>
      </c>
      <c r="B453" s="3">
        <f>Raw_Data!B453</f>
        <v>47</v>
      </c>
      <c r="C453" s="3" t="str">
        <f>Raw_Data!C453</f>
        <v>Other</v>
      </c>
      <c r="D453" s="3" t="str">
        <f>Raw_Data!D453</f>
        <v>Standard</v>
      </c>
      <c r="E453" s="3">
        <f>Raw_Data!E453</f>
        <v>8.67</v>
      </c>
      <c r="F453" s="3">
        <f>Raw_Data!F453</f>
        <v>41</v>
      </c>
      <c r="G453" s="3" t="str">
        <f>Raw_Data!G453</f>
        <v>North America</v>
      </c>
      <c r="H453" s="3" t="str">
        <f>Raw_Data!H453</f>
        <v>Laptop</v>
      </c>
      <c r="I453" s="3">
        <f>Raw_Data!I453</f>
        <v>13.99</v>
      </c>
      <c r="J453" s="3">
        <f>Raw_Data!J453</f>
        <v>1</v>
      </c>
      <c r="K453" s="3" t="str">
        <f>Raw_Data!K453</f>
        <v>PayPal</v>
      </c>
      <c r="L453" s="3">
        <f>Raw_Data!L453</f>
        <v>2</v>
      </c>
      <c r="M453" s="3">
        <f>Raw_Data!M453</f>
        <v>0.21</v>
      </c>
      <c r="N453" s="3" t="str">
        <f>Raw_Data!N453</f>
        <v>Sci-Fi</v>
      </c>
      <c r="O453" s="3" t="str">
        <f t="shared" ref="O453:O516" si="70">IF(B453&lt;25,"18-24",IF(B453&lt;35,"25-34",IF(B453&lt;45,"35-44",IF(B453&lt;55,"45-54","55-70"))))</f>
        <v>45-54</v>
      </c>
      <c r="P453" s="3" t="str">
        <f t="shared" ref="P453:P516" si="71">IF(E453&lt;10,"&lt;10h",IF(E453&lt;25,"10-24h",IF(E453&lt;50,"25-49h","50h+")))</f>
        <v>&lt;10h</v>
      </c>
      <c r="Q453" s="3" t="str">
        <f t="shared" ref="Q453:Q516" si="72">IF(F453&lt;=7,"0-7d",IF(F453&lt;=21,"8-21d",IF(F453&lt;=45,"22-45d","46-60d")))</f>
        <v>22-45d</v>
      </c>
      <c r="R453" s="3" t="str">
        <f t="shared" ref="R453:R516" si="73">IF(AND(E453&gt;=25,F453&lt;=21),"High",IF(OR(E453&gt;=10,F453&lt;=45),"Medium","Low"))</f>
        <v>Medium</v>
      </c>
      <c r="S453" s="3" t="str">
        <f t="shared" ref="S453:S516" si="74">IF(I453&lt;10,"Low",IF(I453&lt;16,"Mid","High"))</f>
        <v>Mid</v>
      </c>
      <c r="T453" s="3" t="str">
        <f t="shared" ref="T453:T516" si="75">IF(J453=1,"Churned","Active")</f>
        <v>Churned</v>
      </c>
      <c r="U453" s="4">
        <f>1/(1+EXP(-(Predictive_Model!$B$5+((B453-Predictive_Model!$B$20)/Predictive_Model!$C$20)*Predictive_Model!$D$20+((E453-Predictive_Model!$B$21)/Predictive_Model!$C$21)*Predictive_Model!$D$21+((F453-Predictive_Model!$B$22)/Predictive_Model!$C$22)*Predictive_Model!$D$22+((I453-Predictive_Model!$B$23)/Predictive_Model!$C$23)*Predictive_Model!$D$23+((L453-Predictive_Model!$B$24)/Predictive_Model!$C$24)*Predictive_Model!$D$24+((M453-Predictive_Model!$B$25)/Predictive_Model!$C$25)*Predictive_Model!$D$25+IF(C453="Male",Predictive_Model!$D$31,IF(C453="Other",Predictive_Model!$D$32,0))+IF(D453="Premium",Predictive_Model!$D$34,IF(D453="Standard",Predictive_Model!$D$35,0))+IF(G453="Asia",Predictive_Model!$D$37,IF(G453="Europe",Predictive_Model!$D$38,IF(G453="North America",Predictive_Model!$D$39,IF(G453="Oceania",Predictive_Model!$D$40,IF(G453="South America",Predictive_Model!$D$41,0)))))+IF(H453="Laptop",Predictive_Model!$D$43,IF(H453="Mobile",Predictive_Model!$D$44,IF(H453="TV",Predictive_Model!$D$45,IF(H453="Tablet",Predictive_Model!$D$46,0))))+IF(K453="Crypto",Predictive_Model!$D$48,IF(K453="Debit Card",Predictive_Model!$D$49,IF(K453="Gift Card",Predictive_Model!$D$50,IF(K453="PayPal",Predictive_Model!$D$51,0))))+IF(N453="Comedy",Predictive_Model!$D$53,IF(N453="Documentary",Predictive_Model!$D$54,IF(N453="Drama",Predictive_Model!$D$55,IF(N453="Horror",Predictive_Model!$D$56,IF(N453="Romance",Predictive_Model!$D$57,IF(N453="Sci-Fi",Predictive_Model!$D$58,0)))))))))</f>
        <v>0.9926265324465392</v>
      </c>
      <c r="V453" s="3" t="str">
        <f t="shared" ref="V453:V516" si="76">IF(U453&gt;=0.75,"Critical",IF(U453&gt;=0.5,"High",IF(U453&gt;=0.25,"Medium","Low")))</f>
        <v>Critical</v>
      </c>
      <c r="W453" s="6">
        <f t="shared" ref="W453:W516" si="77">IF(J453=1,I453,I453*U453)</f>
        <v>13.99</v>
      </c>
      <c r="X453" s="3" t="str">
        <f t="shared" ref="X453:X516" si="78">IF(AND(V453="Critical",I453&gt;=15),"Priority 1",IF(OR(V453="Critical",AND(V453="High",F453&gt;21)),"Priority 2","Monitor"))</f>
        <v>Priority 2</v>
      </c>
      <c r="Y453" s="3" t="str">
        <f t="shared" ref="Y453:Y516" si="79">IF(COUNTA(A453:N453)=14,"OK","CHECK")</f>
        <v>OK</v>
      </c>
    </row>
    <row r="454" spans="1:25" x14ac:dyDescent="0.25">
      <c r="A454" s="3" t="str">
        <f>Raw_Data!A454</f>
        <v>5b71d159-108a-4bc4-ad12-604740c7b9f5</v>
      </c>
      <c r="B454" s="3">
        <f>Raw_Data!B454</f>
        <v>28</v>
      </c>
      <c r="C454" s="3" t="str">
        <f>Raw_Data!C454</f>
        <v>Female</v>
      </c>
      <c r="D454" s="3" t="str">
        <f>Raw_Data!D454</f>
        <v>Premium</v>
      </c>
      <c r="E454" s="3">
        <f>Raw_Data!E454</f>
        <v>27.06</v>
      </c>
      <c r="F454" s="3">
        <f>Raw_Data!F454</f>
        <v>55</v>
      </c>
      <c r="G454" s="3" t="str">
        <f>Raw_Data!G454</f>
        <v>North America</v>
      </c>
      <c r="H454" s="3" t="str">
        <f>Raw_Data!H454</f>
        <v>Tablet</v>
      </c>
      <c r="I454" s="3">
        <f>Raw_Data!I454</f>
        <v>17.989999999999998</v>
      </c>
      <c r="J454" s="3">
        <f>Raw_Data!J454</f>
        <v>0</v>
      </c>
      <c r="K454" s="3" t="str">
        <f>Raw_Data!K454</f>
        <v>Debit Card</v>
      </c>
      <c r="L454" s="3">
        <f>Raw_Data!L454</f>
        <v>4</v>
      </c>
      <c r="M454" s="3">
        <f>Raw_Data!M454</f>
        <v>0.48</v>
      </c>
      <c r="N454" s="3" t="str">
        <f>Raw_Data!N454</f>
        <v>Action</v>
      </c>
      <c r="O454" s="3" t="str">
        <f t="shared" si="70"/>
        <v>25-34</v>
      </c>
      <c r="P454" s="3" t="str">
        <f t="shared" si="71"/>
        <v>25-49h</v>
      </c>
      <c r="Q454" s="3" t="str">
        <f t="shared" si="72"/>
        <v>46-60d</v>
      </c>
      <c r="R454" s="3" t="str">
        <f t="shared" si="73"/>
        <v>Medium</v>
      </c>
      <c r="S454" s="3" t="str">
        <f t="shared" si="74"/>
        <v>High</v>
      </c>
      <c r="T454" s="3" t="str">
        <f t="shared" si="75"/>
        <v>Active</v>
      </c>
      <c r="U454" s="4">
        <f>1/(1+EXP(-(Predictive_Model!$B$5+((B454-Predictive_Model!$B$20)/Predictive_Model!$C$20)*Predictive_Model!$D$20+((E454-Predictive_Model!$B$21)/Predictive_Model!$C$21)*Predictive_Model!$D$21+((F454-Predictive_Model!$B$22)/Predictive_Model!$C$22)*Predictive_Model!$D$22+((I454-Predictive_Model!$B$23)/Predictive_Model!$C$23)*Predictive_Model!$D$23+((L454-Predictive_Model!$B$24)/Predictive_Model!$C$24)*Predictive_Model!$D$24+((M454-Predictive_Model!$B$25)/Predictive_Model!$C$25)*Predictive_Model!$D$25+IF(C454="Male",Predictive_Model!$D$31,IF(C454="Other",Predictive_Model!$D$32,0))+IF(D454="Premium",Predictive_Model!$D$34,IF(D454="Standard",Predictive_Model!$D$35,0))+IF(G454="Asia",Predictive_Model!$D$37,IF(G454="Europe",Predictive_Model!$D$38,IF(G454="North America",Predictive_Model!$D$39,IF(G454="Oceania",Predictive_Model!$D$40,IF(G454="South America",Predictive_Model!$D$41,0)))))+IF(H454="Laptop",Predictive_Model!$D$43,IF(H454="Mobile",Predictive_Model!$D$44,IF(H454="TV",Predictive_Model!$D$45,IF(H454="Tablet",Predictive_Model!$D$46,0))))+IF(K454="Crypto",Predictive_Model!$D$48,IF(K454="Debit Card",Predictive_Model!$D$49,IF(K454="Gift Card",Predictive_Model!$D$50,IF(K454="PayPal",Predictive_Model!$D$51,0))))+IF(N454="Comedy",Predictive_Model!$D$53,IF(N454="Documentary",Predictive_Model!$D$54,IF(N454="Drama",Predictive_Model!$D$55,IF(N454="Horror",Predictive_Model!$D$56,IF(N454="Romance",Predictive_Model!$D$57,IF(N454="Sci-Fi",Predictive_Model!$D$58,0)))))))))</f>
        <v>0.19771605088897984</v>
      </c>
      <c r="V454" s="3" t="str">
        <f t="shared" si="76"/>
        <v>Low</v>
      </c>
      <c r="W454" s="6">
        <f t="shared" si="77"/>
        <v>3.556911755492747</v>
      </c>
      <c r="X454" s="3" t="str">
        <f t="shared" si="78"/>
        <v>Monitor</v>
      </c>
      <c r="Y454" s="3" t="str">
        <f t="shared" si="79"/>
        <v>OK</v>
      </c>
    </row>
    <row r="455" spans="1:25" x14ac:dyDescent="0.25">
      <c r="A455" s="3" t="str">
        <f>Raw_Data!A455</f>
        <v>2bcb1598-761e-4e79-bbb3-0a27ee8735ad</v>
      </c>
      <c r="B455" s="3">
        <f>Raw_Data!B455</f>
        <v>22</v>
      </c>
      <c r="C455" s="3" t="str">
        <f>Raw_Data!C455</f>
        <v>Female</v>
      </c>
      <c r="D455" s="3" t="str">
        <f>Raw_Data!D455</f>
        <v>Premium</v>
      </c>
      <c r="E455" s="3">
        <f>Raw_Data!E455</f>
        <v>7.24</v>
      </c>
      <c r="F455" s="3">
        <f>Raw_Data!F455</f>
        <v>30</v>
      </c>
      <c r="G455" s="3" t="str">
        <f>Raw_Data!G455</f>
        <v>Oceania</v>
      </c>
      <c r="H455" s="3" t="str">
        <f>Raw_Data!H455</f>
        <v>Tablet</v>
      </c>
      <c r="I455" s="3">
        <f>Raw_Data!I455</f>
        <v>17.989999999999998</v>
      </c>
      <c r="J455" s="3">
        <f>Raw_Data!J455</f>
        <v>0</v>
      </c>
      <c r="K455" s="3" t="str">
        <f>Raw_Data!K455</f>
        <v>PayPal</v>
      </c>
      <c r="L455" s="3">
        <f>Raw_Data!L455</f>
        <v>2</v>
      </c>
      <c r="M455" s="3">
        <f>Raw_Data!M455</f>
        <v>0.23</v>
      </c>
      <c r="N455" s="3" t="str">
        <f>Raw_Data!N455</f>
        <v>Romance</v>
      </c>
      <c r="O455" s="3" t="str">
        <f t="shared" si="70"/>
        <v>18-24</v>
      </c>
      <c r="P455" s="3" t="str">
        <f t="shared" si="71"/>
        <v>&lt;10h</v>
      </c>
      <c r="Q455" s="3" t="str">
        <f t="shared" si="72"/>
        <v>22-45d</v>
      </c>
      <c r="R455" s="3" t="str">
        <f t="shared" si="73"/>
        <v>Medium</v>
      </c>
      <c r="S455" s="3" t="str">
        <f t="shared" si="74"/>
        <v>High</v>
      </c>
      <c r="T455" s="3" t="str">
        <f t="shared" si="75"/>
        <v>Active</v>
      </c>
      <c r="U455" s="4">
        <f>1/(1+EXP(-(Predictive_Model!$B$5+((B455-Predictive_Model!$B$20)/Predictive_Model!$C$20)*Predictive_Model!$D$20+((E455-Predictive_Model!$B$21)/Predictive_Model!$C$21)*Predictive_Model!$D$21+((F455-Predictive_Model!$B$22)/Predictive_Model!$C$22)*Predictive_Model!$D$22+((I455-Predictive_Model!$B$23)/Predictive_Model!$C$23)*Predictive_Model!$D$23+((L455-Predictive_Model!$B$24)/Predictive_Model!$C$24)*Predictive_Model!$D$24+((M455-Predictive_Model!$B$25)/Predictive_Model!$C$25)*Predictive_Model!$D$25+IF(C455="Male",Predictive_Model!$D$31,IF(C455="Other",Predictive_Model!$D$32,0))+IF(D455="Premium",Predictive_Model!$D$34,IF(D455="Standard",Predictive_Model!$D$35,0))+IF(G455="Asia",Predictive_Model!$D$37,IF(G455="Europe",Predictive_Model!$D$38,IF(G455="North America",Predictive_Model!$D$39,IF(G455="Oceania",Predictive_Model!$D$40,IF(G455="South America",Predictive_Model!$D$41,0)))))+IF(H455="Laptop",Predictive_Model!$D$43,IF(H455="Mobile",Predictive_Model!$D$44,IF(H455="TV",Predictive_Model!$D$45,IF(H455="Tablet",Predictive_Model!$D$46,0))))+IF(K455="Crypto",Predictive_Model!$D$48,IF(K455="Debit Card",Predictive_Model!$D$49,IF(K455="Gift Card",Predictive_Model!$D$50,IF(K455="PayPal",Predictive_Model!$D$51,0))))+IF(N455="Comedy",Predictive_Model!$D$53,IF(N455="Documentary",Predictive_Model!$D$54,IF(N455="Drama",Predictive_Model!$D$55,IF(N455="Horror",Predictive_Model!$D$56,IF(N455="Romance",Predictive_Model!$D$57,IF(N455="Sci-Fi",Predictive_Model!$D$58,0)))))))))</f>
        <v>0.97669413319043474</v>
      </c>
      <c r="V455" s="3" t="str">
        <f t="shared" si="76"/>
        <v>Critical</v>
      </c>
      <c r="W455" s="6">
        <f t="shared" si="77"/>
        <v>17.57072745609592</v>
      </c>
      <c r="X455" s="3" t="str">
        <f t="shared" si="78"/>
        <v>Priority 1</v>
      </c>
      <c r="Y455" s="3" t="str">
        <f t="shared" si="79"/>
        <v>OK</v>
      </c>
    </row>
    <row r="456" spans="1:25" x14ac:dyDescent="0.25">
      <c r="A456" s="3" t="str">
        <f>Raw_Data!A456</f>
        <v>2c7c944e-7d27-409d-aef6-46659c0fb0c5</v>
      </c>
      <c r="B456" s="3">
        <f>Raw_Data!B456</f>
        <v>29</v>
      </c>
      <c r="C456" s="3" t="str">
        <f>Raw_Data!C456</f>
        <v>Male</v>
      </c>
      <c r="D456" s="3" t="str">
        <f>Raw_Data!D456</f>
        <v>Premium</v>
      </c>
      <c r="E456" s="3">
        <f>Raw_Data!E456</f>
        <v>63.39</v>
      </c>
      <c r="F456" s="3">
        <f>Raw_Data!F456</f>
        <v>37</v>
      </c>
      <c r="G456" s="3" t="str">
        <f>Raw_Data!G456</f>
        <v>North America</v>
      </c>
      <c r="H456" s="3" t="str">
        <f>Raw_Data!H456</f>
        <v>Tablet</v>
      </c>
      <c r="I456" s="3">
        <f>Raw_Data!I456</f>
        <v>17.989999999999998</v>
      </c>
      <c r="J456" s="3">
        <f>Raw_Data!J456</f>
        <v>0</v>
      </c>
      <c r="K456" s="3" t="str">
        <f>Raw_Data!K456</f>
        <v>Gift Card</v>
      </c>
      <c r="L456" s="3">
        <f>Raw_Data!L456</f>
        <v>4</v>
      </c>
      <c r="M456" s="3">
        <f>Raw_Data!M456</f>
        <v>1.67</v>
      </c>
      <c r="N456" s="3" t="str">
        <f>Raw_Data!N456</f>
        <v>Comedy</v>
      </c>
      <c r="O456" s="3" t="str">
        <f t="shared" si="70"/>
        <v>25-34</v>
      </c>
      <c r="P456" s="3" t="str">
        <f t="shared" si="71"/>
        <v>50h+</v>
      </c>
      <c r="Q456" s="3" t="str">
        <f t="shared" si="72"/>
        <v>22-45d</v>
      </c>
      <c r="R456" s="3" t="str">
        <f t="shared" si="73"/>
        <v>Medium</v>
      </c>
      <c r="S456" s="3" t="str">
        <f t="shared" si="74"/>
        <v>High</v>
      </c>
      <c r="T456" s="3" t="str">
        <f t="shared" si="75"/>
        <v>Active</v>
      </c>
      <c r="U456" s="4">
        <f>1/(1+EXP(-(Predictive_Model!$B$5+((B456-Predictive_Model!$B$20)/Predictive_Model!$C$20)*Predictive_Model!$D$20+((E456-Predictive_Model!$B$21)/Predictive_Model!$C$21)*Predictive_Model!$D$21+((F456-Predictive_Model!$B$22)/Predictive_Model!$C$22)*Predictive_Model!$D$22+((I456-Predictive_Model!$B$23)/Predictive_Model!$C$23)*Predictive_Model!$D$23+((L456-Predictive_Model!$B$24)/Predictive_Model!$C$24)*Predictive_Model!$D$24+((M456-Predictive_Model!$B$25)/Predictive_Model!$C$25)*Predictive_Model!$D$25+IF(C456="Male",Predictive_Model!$D$31,IF(C456="Other",Predictive_Model!$D$32,0))+IF(D456="Premium",Predictive_Model!$D$34,IF(D456="Standard",Predictive_Model!$D$35,0))+IF(G456="Asia",Predictive_Model!$D$37,IF(G456="Europe",Predictive_Model!$D$38,IF(G456="North America",Predictive_Model!$D$39,IF(G456="Oceania",Predictive_Model!$D$40,IF(G456="South America",Predictive_Model!$D$41,0)))))+IF(H456="Laptop",Predictive_Model!$D$43,IF(H456="Mobile",Predictive_Model!$D$44,IF(H456="TV",Predictive_Model!$D$45,IF(H456="Tablet",Predictive_Model!$D$46,0))))+IF(K456="Crypto",Predictive_Model!$D$48,IF(K456="Debit Card",Predictive_Model!$D$49,IF(K456="Gift Card",Predictive_Model!$D$50,IF(K456="PayPal",Predictive_Model!$D$51,0))))+IF(N456="Comedy",Predictive_Model!$D$53,IF(N456="Documentary",Predictive_Model!$D$54,IF(N456="Drama",Predictive_Model!$D$55,IF(N456="Horror",Predictive_Model!$D$56,IF(N456="Romance",Predictive_Model!$D$57,IF(N456="Sci-Fi",Predictive_Model!$D$58,0)))))))))</f>
        <v>4.7453813937200265E-8</v>
      </c>
      <c r="V456" s="3" t="str">
        <f t="shared" si="76"/>
        <v>Low</v>
      </c>
      <c r="W456" s="6">
        <f t="shared" si="77"/>
        <v>8.5369411273023272E-7</v>
      </c>
      <c r="X456" s="3" t="str">
        <f t="shared" si="78"/>
        <v>Monitor</v>
      </c>
      <c r="Y456" s="3" t="str">
        <f t="shared" si="79"/>
        <v>OK</v>
      </c>
    </row>
    <row r="457" spans="1:25" x14ac:dyDescent="0.25">
      <c r="A457" s="3" t="str">
        <f>Raw_Data!A457</f>
        <v>6bb3b410-ec41-4958-a6eb-a1109b526c2e</v>
      </c>
      <c r="B457" s="3">
        <f>Raw_Data!B457</f>
        <v>63</v>
      </c>
      <c r="C457" s="3" t="str">
        <f>Raw_Data!C457</f>
        <v>Male</v>
      </c>
      <c r="D457" s="3" t="str">
        <f>Raw_Data!D457</f>
        <v>Basic</v>
      </c>
      <c r="E457" s="3">
        <f>Raw_Data!E457</f>
        <v>1.44</v>
      </c>
      <c r="F457" s="3">
        <f>Raw_Data!F457</f>
        <v>26</v>
      </c>
      <c r="G457" s="3" t="str">
        <f>Raw_Data!G457</f>
        <v>Europe</v>
      </c>
      <c r="H457" s="3" t="str">
        <f>Raw_Data!H457</f>
        <v>Mobile</v>
      </c>
      <c r="I457" s="3">
        <f>Raw_Data!I457</f>
        <v>8.99</v>
      </c>
      <c r="J457" s="3">
        <f>Raw_Data!J457</f>
        <v>1</v>
      </c>
      <c r="K457" s="3" t="str">
        <f>Raw_Data!K457</f>
        <v>Debit Card</v>
      </c>
      <c r="L457" s="3">
        <f>Raw_Data!L457</f>
        <v>1</v>
      </c>
      <c r="M457" s="3">
        <f>Raw_Data!M457</f>
        <v>0.05</v>
      </c>
      <c r="N457" s="3" t="str">
        <f>Raw_Data!N457</f>
        <v>Documentary</v>
      </c>
      <c r="O457" s="3" t="str">
        <f t="shared" si="70"/>
        <v>55-70</v>
      </c>
      <c r="P457" s="3" t="str">
        <f t="shared" si="71"/>
        <v>&lt;10h</v>
      </c>
      <c r="Q457" s="3" t="str">
        <f t="shared" si="72"/>
        <v>22-45d</v>
      </c>
      <c r="R457" s="3" t="str">
        <f t="shared" si="73"/>
        <v>Medium</v>
      </c>
      <c r="S457" s="3" t="str">
        <f t="shared" si="74"/>
        <v>Low</v>
      </c>
      <c r="T457" s="3" t="str">
        <f t="shared" si="75"/>
        <v>Churned</v>
      </c>
      <c r="U457" s="4">
        <f>1/(1+EXP(-(Predictive_Model!$B$5+((B457-Predictive_Model!$B$20)/Predictive_Model!$C$20)*Predictive_Model!$D$20+((E457-Predictive_Model!$B$21)/Predictive_Model!$C$21)*Predictive_Model!$D$21+((F457-Predictive_Model!$B$22)/Predictive_Model!$C$22)*Predictive_Model!$D$22+((I457-Predictive_Model!$B$23)/Predictive_Model!$C$23)*Predictive_Model!$D$23+((L457-Predictive_Model!$B$24)/Predictive_Model!$C$24)*Predictive_Model!$D$24+((M457-Predictive_Model!$B$25)/Predictive_Model!$C$25)*Predictive_Model!$D$25+IF(C457="Male",Predictive_Model!$D$31,IF(C457="Other",Predictive_Model!$D$32,0))+IF(D457="Premium",Predictive_Model!$D$34,IF(D457="Standard",Predictive_Model!$D$35,0))+IF(G457="Asia",Predictive_Model!$D$37,IF(G457="Europe",Predictive_Model!$D$38,IF(G457="North America",Predictive_Model!$D$39,IF(G457="Oceania",Predictive_Model!$D$40,IF(G457="South America",Predictive_Model!$D$41,0)))))+IF(H457="Laptop",Predictive_Model!$D$43,IF(H457="Mobile",Predictive_Model!$D$44,IF(H457="TV",Predictive_Model!$D$45,IF(H457="Tablet",Predictive_Model!$D$46,0))))+IF(K457="Crypto",Predictive_Model!$D$48,IF(K457="Debit Card",Predictive_Model!$D$49,IF(K457="Gift Card",Predictive_Model!$D$50,IF(K457="PayPal",Predictive_Model!$D$51,0))))+IF(N457="Comedy",Predictive_Model!$D$53,IF(N457="Documentary",Predictive_Model!$D$54,IF(N457="Drama",Predictive_Model!$D$55,IF(N457="Horror",Predictive_Model!$D$56,IF(N457="Romance",Predictive_Model!$D$57,IF(N457="Sci-Fi",Predictive_Model!$D$58,0)))))))))</f>
        <v>0.99985628066521259</v>
      </c>
      <c r="V457" s="3" t="str">
        <f t="shared" si="76"/>
        <v>Critical</v>
      </c>
      <c r="W457" s="6">
        <f t="shared" si="77"/>
        <v>8.99</v>
      </c>
      <c r="X457" s="3" t="str">
        <f t="shared" si="78"/>
        <v>Priority 2</v>
      </c>
      <c r="Y457" s="3" t="str">
        <f t="shared" si="79"/>
        <v>OK</v>
      </c>
    </row>
    <row r="458" spans="1:25" x14ac:dyDescent="0.25">
      <c r="A458" s="3" t="str">
        <f>Raw_Data!A458</f>
        <v>416a1fd1-5f6d-483d-9fb3-75c6e1f01afb</v>
      </c>
      <c r="B458" s="3">
        <f>Raw_Data!B458</f>
        <v>42</v>
      </c>
      <c r="C458" s="3" t="str">
        <f>Raw_Data!C458</f>
        <v>Other</v>
      </c>
      <c r="D458" s="3" t="str">
        <f>Raw_Data!D458</f>
        <v>Premium</v>
      </c>
      <c r="E458" s="3">
        <f>Raw_Data!E458</f>
        <v>4.26</v>
      </c>
      <c r="F458" s="3">
        <f>Raw_Data!F458</f>
        <v>6</v>
      </c>
      <c r="G458" s="3" t="str">
        <f>Raw_Data!G458</f>
        <v>North America</v>
      </c>
      <c r="H458" s="3" t="str">
        <f>Raw_Data!H458</f>
        <v>Tablet</v>
      </c>
      <c r="I458" s="3">
        <f>Raw_Data!I458</f>
        <v>17.989999999999998</v>
      </c>
      <c r="J458" s="3">
        <f>Raw_Data!J458</f>
        <v>0</v>
      </c>
      <c r="K458" s="3" t="str">
        <f>Raw_Data!K458</f>
        <v>Crypto</v>
      </c>
      <c r="L458" s="3">
        <f>Raw_Data!L458</f>
        <v>5</v>
      </c>
      <c r="M458" s="3">
        <f>Raw_Data!M458</f>
        <v>0.61</v>
      </c>
      <c r="N458" s="3" t="str">
        <f>Raw_Data!N458</f>
        <v>Horror</v>
      </c>
      <c r="O458" s="3" t="str">
        <f t="shared" si="70"/>
        <v>35-44</v>
      </c>
      <c r="P458" s="3" t="str">
        <f t="shared" si="71"/>
        <v>&lt;10h</v>
      </c>
      <c r="Q458" s="3" t="str">
        <f t="shared" si="72"/>
        <v>0-7d</v>
      </c>
      <c r="R458" s="3" t="str">
        <f t="shared" si="73"/>
        <v>Medium</v>
      </c>
      <c r="S458" s="3" t="str">
        <f t="shared" si="74"/>
        <v>High</v>
      </c>
      <c r="T458" s="3" t="str">
        <f t="shared" si="75"/>
        <v>Active</v>
      </c>
      <c r="U458" s="4">
        <f>1/(1+EXP(-(Predictive_Model!$B$5+((B458-Predictive_Model!$B$20)/Predictive_Model!$C$20)*Predictive_Model!$D$20+((E458-Predictive_Model!$B$21)/Predictive_Model!$C$21)*Predictive_Model!$D$21+((F458-Predictive_Model!$B$22)/Predictive_Model!$C$22)*Predictive_Model!$D$22+((I458-Predictive_Model!$B$23)/Predictive_Model!$C$23)*Predictive_Model!$D$23+((L458-Predictive_Model!$B$24)/Predictive_Model!$C$24)*Predictive_Model!$D$24+((M458-Predictive_Model!$B$25)/Predictive_Model!$C$25)*Predictive_Model!$D$25+IF(C458="Male",Predictive_Model!$D$31,IF(C458="Other",Predictive_Model!$D$32,0))+IF(D458="Premium",Predictive_Model!$D$34,IF(D458="Standard",Predictive_Model!$D$35,0))+IF(G458="Asia",Predictive_Model!$D$37,IF(G458="Europe",Predictive_Model!$D$38,IF(G458="North America",Predictive_Model!$D$39,IF(G458="Oceania",Predictive_Model!$D$40,IF(G458="South America",Predictive_Model!$D$41,0)))))+IF(H458="Laptop",Predictive_Model!$D$43,IF(H458="Mobile",Predictive_Model!$D$44,IF(H458="TV",Predictive_Model!$D$45,IF(H458="Tablet",Predictive_Model!$D$46,0))))+IF(K458="Crypto",Predictive_Model!$D$48,IF(K458="Debit Card",Predictive_Model!$D$49,IF(K458="Gift Card",Predictive_Model!$D$50,IF(K458="PayPal",Predictive_Model!$D$51,0))))+IF(N458="Comedy",Predictive_Model!$D$53,IF(N458="Documentary",Predictive_Model!$D$54,IF(N458="Drama",Predictive_Model!$D$55,IF(N458="Horror",Predictive_Model!$D$56,IF(N458="Romance",Predictive_Model!$D$57,IF(N458="Sci-Fi",Predictive_Model!$D$58,0)))))))))</f>
        <v>0.16703547849098838</v>
      </c>
      <c r="V458" s="3" t="str">
        <f t="shared" si="76"/>
        <v>Low</v>
      </c>
      <c r="W458" s="6">
        <f t="shared" si="77"/>
        <v>3.0049682580528807</v>
      </c>
      <c r="X458" s="3" t="str">
        <f t="shared" si="78"/>
        <v>Monitor</v>
      </c>
      <c r="Y458" s="3" t="str">
        <f t="shared" si="79"/>
        <v>OK</v>
      </c>
    </row>
    <row r="459" spans="1:25" x14ac:dyDescent="0.25">
      <c r="A459" s="3" t="str">
        <f>Raw_Data!A459</f>
        <v>980d0f2a-52e1-4525-94a6-0f04c19414cc</v>
      </c>
      <c r="B459" s="3">
        <f>Raw_Data!B459</f>
        <v>68</v>
      </c>
      <c r="C459" s="3" t="str">
        <f>Raw_Data!C459</f>
        <v>Female</v>
      </c>
      <c r="D459" s="3" t="str">
        <f>Raw_Data!D459</f>
        <v>Standard</v>
      </c>
      <c r="E459" s="3">
        <f>Raw_Data!E459</f>
        <v>15.06</v>
      </c>
      <c r="F459" s="3">
        <f>Raw_Data!F459</f>
        <v>20</v>
      </c>
      <c r="G459" s="3" t="str">
        <f>Raw_Data!G459</f>
        <v>North America</v>
      </c>
      <c r="H459" s="3" t="str">
        <f>Raw_Data!H459</f>
        <v>Mobile</v>
      </c>
      <c r="I459" s="3">
        <f>Raw_Data!I459</f>
        <v>13.99</v>
      </c>
      <c r="J459" s="3">
        <f>Raw_Data!J459</f>
        <v>0</v>
      </c>
      <c r="K459" s="3" t="str">
        <f>Raw_Data!K459</f>
        <v>Gift Card</v>
      </c>
      <c r="L459" s="3">
        <f>Raw_Data!L459</f>
        <v>1</v>
      </c>
      <c r="M459" s="3">
        <f>Raw_Data!M459</f>
        <v>0.72</v>
      </c>
      <c r="N459" s="3" t="str">
        <f>Raw_Data!N459</f>
        <v>Romance</v>
      </c>
      <c r="O459" s="3" t="str">
        <f t="shared" si="70"/>
        <v>55-70</v>
      </c>
      <c r="P459" s="3" t="str">
        <f t="shared" si="71"/>
        <v>10-24h</v>
      </c>
      <c r="Q459" s="3" t="str">
        <f t="shared" si="72"/>
        <v>8-21d</v>
      </c>
      <c r="R459" s="3" t="str">
        <f t="shared" si="73"/>
        <v>Medium</v>
      </c>
      <c r="S459" s="3" t="str">
        <f t="shared" si="74"/>
        <v>Mid</v>
      </c>
      <c r="T459" s="3" t="str">
        <f t="shared" si="75"/>
        <v>Active</v>
      </c>
      <c r="U459" s="4">
        <f>1/(1+EXP(-(Predictive_Model!$B$5+((B459-Predictive_Model!$B$20)/Predictive_Model!$C$20)*Predictive_Model!$D$20+((E459-Predictive_Model!$B$21)/Predictive_Model!$C$21)*Predictive_Model!$D$21+((F459-Predictive_Model!$B$22)/Predictive_Model!$C$22)*Predictive_Model!$D$22+((I459-Predictive_Model!$B$23)/Predictive_Model!$C$23)*Predictive_Model!$D$23+((L459-Predictive_Model!$B$24)/Predictive_Model!$C$24)*Predictive_Model!$D$24+((M459-Predictive_Model!$B$25)/Predictive_Model!$C$25)*Predictive_Model!$D$25+IF(C459="Male",Predictive_Model!$D$31,IF(C459="Other",Predictive_Model!$D$32,0))+IF(D459="Premium",Predictive_Model!$D$34,IF(D459="Standard",Predictive_Model!$D$35,0))+IF(G459="Asia",Predictive_Model!$D$37,IF(G459="Europe",Predictive_Model!$D$38,IF(G459="North America",Predictive_Model!$D$39,IF(G459="Oceania",Predictive_Model!$D$40,IF(G459="South America",Predictive_Model!$D$41,0)))))+IF(H459="Laptop",Predictive_Model!$D$43,IF(H459="Mobile",Predictive_Model!$D$44,IF(H459="TV",Predictive_Model!$D$45,IF(H459="Tablet",Predictive_Model!$D$46,0))))+IF(K459="Crypto",Predictive_Model!$D$48,IF(K459="Debit Card",Predictive_Model!$D$49,IF(K459="Gift Card",Predictive_Model!$D$50,IF(K459="PayPal",Predictive_Model!$D$51,0))))+IF(N459="Comedy",Predictive_Model!$D$53,IF(N459="Documentary",Predictive_Model!$D$54,IF(N459="Drama",Predictive_Model!$D$55,IF(N459="Horror",Predictive_Model!$D$56,IF(N459="Romance",Predictive_Model!$D$57,IF(N459="Sci-Fi",Predictive_Model!$D$58,0)))))))))</f>
        <v>0.90655081177743657</v>
      </c>
      <c r="V459" s="3" t="str">
        <f t="shared" si="76"/>
        <v>Critical</v>
      </c>
      <c r="W459" s="6">
        <f t="shared" si="77"/>
        <v>12.682645856766339</v>
      </c>
      <c r="X459" s="3" t="str">
        <f t="shared" si="78"/>
        <v>Priority 2</v>
      </c>
      <c r="Y459" s="3" t="str">
        <f t="shared" si="79"/>
        <v>OK</v>
      </c>
    </row>
    <row r="460" spans="1:25" x14ac:dyDescent="0.25">
      <c r="A460" s="3" t="str">
        <f>Raw_Data!A460</f>
        <v>fa67e175-0a06-4309-b029-013aca420427</v>
      </c>
      <c r="B460" s="3">
        <f>Raw_Data!B460</f>
        <v>48</v>
      </c>
      <c r="C460" s="3" t="str">
        <f>Raw_Data!C460</f>
        <v>Male</v>
      </c>
      <c r="D460" s="3" t="str">
        <f>Raw_Data!D460</f>
        <v>Standard</v>
      </c>
      <c r="E460" s="3">
        <f>Raw_Data!E460</f>
        <v>29.96</v>
      </c>
      <c r="F460" s="3">
        <f>Raw_Data!F460</f>
        <v>44</v>
      </c>
      <c r="G460" s="3" t="str">
        <f>Raw_Data!G460</f>
        <v>Europe</v>
      </c>
      <c r="H460" s="3" t="str">
        <f>Raw_Data!H460</f>
        <v>Laptop</v>
      </c>
      <c r="I460" s="3">
        <f>Raw_Data!I460</f>
        <v>13.99</v>
      </c>
      <c r="J460" s="3">
        <f>Raw_Data!J460</f>
        <v>0</v>
      </c>
      <c r="K460" s="3" t="str">
        <f>Raw_Data!K460</f>
        <v>Crypto</v>
      </c>
      <c r="L460" s="3">
        <f>Raw_Data!L460</f>
        <v>5</v>
      </c>
      <c r="M460" s="3">
        <f>Raw_Data!M460</f>
        <v>0.67</v>
      </c>
      <c r="N460" s="3" t="str">
        <f>Raw_Data!N460</f>
        <v>Sci-Fi</v>
      </c>
      <c r="O460" s="3" t="str">
        <f t="shared" si="70"/>
        <v>45-54</v>
      </c>
      <c r="P460" s="3" t="str">
        <f t="shared" si="71"/>
        <v>25-49h</v>
      </c>
      <c r="Q460" s="3" t="str">
        <f t="shared" si="72"/>
        <v>22-45d</v>
      </c>
      <c r="R460" s="3" t="str">
        <f t="shared" si="73"/>
        <v>Medium</v>
      </c>
      <c r="S460" s="3" t="str">
        <f t="shared" si="74"/>
        <v>Mid</v>
      </c>
      <c r="T460" s="3" t="str">
        <f t="shared" si="75"/>
        <v>Active</v>
      </c>
      <c r="U460" s="4">
        <f>1/(1+EXP(-(Predictive_Model!$B$5+((B460-Predictive_Model!$B$20)/Predictive_Model!$C$20)*Predictive_Model!$D$20+((E460-Predictive_Model!$B$21)/Predictive_Model!$C$21)*Predictive_Model!$D$21+((F460-Predictive_Model!$B$22)/Predictive_Model!$C$22)*Predictive_Model!$D$22+((I460-Predictive_Model!$B$23)/Predictive_Model!$C$23)*Predictive_Model!$D$23+((L460-Predictive_Model!$B$24)/Predictive_Model!$C$24)*Predictive_Model!$D$24+((M460-Predictive_Model!$B$25)/Predictive_Model!$C$25)*Predictive_Model!$D$25+IF(C460="Male",Predictive_Model!$D$31,IF(C460="Other",Predictive_Model!$D$32,0))+IF(D460="Premium",Predictive_Model!$D$34,IF(D460="Standard",Predictive_Model!$D$35,0))+IF(G460="Asia",Predictive_Model!$D$37,IF(G460="Europe",Predictive_Model!$D$38,IF(G460="North America",Predictive_Model!$D$39,IF(G460="Oceania",Predictive_Model!$D$40,IF(G460="South America",Predictive_Model!$D$41,0)))))+IF(H460="Laptop",Predictive_Model!$D$43,IF(H460="Mobile",Predictive_Model!$D$44,IF(H460="TV",Predictive_Model!$D$45,IF(H460="Tablet",Predictive_Model!$D$46,0))))+IF(K460="Crypto",Predictive_Model!$D$48,IF(K460="Debit Card",Predictive_Model!$D$49,IF(K460="Gift Card",Predictive_Model!$D$50,IF(K460="PayPal",Predictive_Model!$D$51,0))))+IF(N460="Comedy",Predictive_Model!$D$53,IF(N460="Documentary",Predictive_Model!$D$54,IF(N460="Drama",Predictive_Model!$D$55,IF(N460="Horror",Predictive_Model!$D$56,IF(N460="Romance",Predictive_Model!$D$57,IF(N460="Sci-Fi",Predictive_Model!$D$58,0)))))))))</f>
        <v>1.0717802174307985E-2</v>
      </c>
      <c r="V460" s="3" t="str">
        <f t="shared" si="76"/>
        <v>Low</v>
      </c>
      <c r="W460" s="6">
        <f t="shared" si="77"/>
        <v>0.1499420524185687</v>
      </c>
      <c r="X460" s="3" t="str">
        <f t="shared" si="78"/>
        <v>Monitor</v>
      </c>
      <c r="Y460" s="3" t="str">
        <f t="shared" si="79"/>
        <v>OK</v>
      </c>
    </row>
    <row r="461" spans="1:25" x14ac:dyDescent="0.25">
      <c r="A461" s="3" t="str">
        <f>Raw_Data!A461</f>
        <v>bec1ae44-944b-454d-afbe-fd5358230b23</v>
      </c>
      <c r="B461" s="3">
        <f>Raw_Data!B461</f>
        <v>45</v>
      </c>
      <c r="C461" s="3" t="str">
        <f>Raw_Data!C461</f>
        <v>Female</v>
      </c>
      <c r="D461" s="3" t="str">
        <f>Raw_Data!D461</f>
        <v>Premium</v>
      </c>
      <c r="E461" s="3">
        <f>Raw_Data!E461</f>
        <v>8.0500000000000007</v>
      </c>
      <c r="F461" s="3">
        <f>Raw_Data!F461</f>
        <v>54</v>
      </c>
      <c r="G461" s="3" t="str">
        <f>Raw_Data!G461</f>
        <v>Africa</v>
      </c>
      <c r="H461" s="3" t="str">
        <f>Raw_Data!H461</f>
        <v>TV</v>
      </c>
      <c r="I461" s="3">
        <f>Raw_Data!I461</f>
        <v>17.989999999999998</v>
      </c>
      <c r="J461" s="3">
        <f>Raw_Data!J461</f>
        <v>1</v>
      </c>
      <c r="K461" s="3" t="str">
        <f>Raw_Data!K461</f>
        <v>Crypto</v>
      </c>
      <c r="L461" s="3">
        <f>Raw_Data!L461</f>
        <v>3</v>
      </c>
      <c r="M461" s="3">
        <f>Raw_Data!M461</f>
        <v>0.15</v>
      </c>
      <c r="N461" s="3" t="str">
        <f>Raw_Data!N461</f>
        <v>Action</v>
      </c>
      <c r="O461" s="3" t="str">
        <f t="shared" si="70"/>
        <v>45-54</v>
      </c>
      <c r="P461" s="3" t="str">
        <f t="shared" si="71"/>
        <v>&lt;10h</v>
      </c>
      <c r="Q461" s="3" t="str">
        <f t="shared" si="72"/>
        <v>46-60d</v>
      </c>
      <c r="R461" s="3" t="str">
        <f t="shared" si="73"/>
        <v>Low</v>
      </c>
      <c r="S461" s="3" t="str">
        <f t="shared" si="74"/>
        <v>High</v>
      </c>
      <c r="T461" s="3" t="str">
        <f t="shared" si="75"/>
        <v>Churned</v>
      </c>
      <c r="U461" s="4">
        <f>1/(1+EXP(-(Predictive_Model!$B$5+((B461-Predictive_Model!$B$20)/Predictive_Model!$C$20)*Predictive_Model!$D$20+((E461-Predictive_Model!$B$21)/Predictive_Model!$C$21)*Predictive_Model!$D$21+((F461-Predictive_Model!$B$22)/Predictive_Model!$C$22)*Predictive_Model!$D$22+((I461-Predictive_Model!$B$23)/Predictive_Model!$C$23)*Predictive_Model!$D$23+((L461-Predictive_Model!$B$24)/Predictive_Model!$C$24)*Predictive_Model!$D$24+((M461-Predictive_Model!$B$25)/Predictive_Model!$C$25)*Predictive_Model!$D$25+IF(C461="Male",Predictive_Model!$D$31,IF(C461="Other",Predictive_Model!$D$32,0))+IF(D461="Premium",Predictive_Model!$D$34,IF(D461="Standard",Predictive_Model!$D$35,0))+IF(G461="Asia",Predictive_Model!$D$37,IF(G461="Europe",Predictive_Model!$D$38,IF(G461="North America",Predictive_Model!$D$39,IF(G461="Oceania",Predictive_Model!$D$40,IF(G461="South America",Predictive_Model!$D$41,0)))))+IF(H461="Laptop",Predictive_Model!$D$43,IF(H461="Mobile",Predictive_Model!$D$44,IF(H461="TV",Predictive_Model!$D$45,IF(H461="Tablet",Predictive_Model!$D$46,0))))+IF(K461="Crypto",Predictive_Model!$D$48,IF(K461="Debit Card",Predictive_Model!$D$49,IF(K461="Gift Card",Predictive_Model!$D$50,IF(K461="PayPal",Predictive_Model!$D$51,0))))+IF(N461="Comedy",Predictive_Model!$D$53,IF(N461="Documentary",Predictive_Model!$D$54,IF(N461="Drama",Predictive_Model!$D$55,IF(N461="Horror",Predictive_Model!$D$56,IF(N461="Romance",Predictive_Model!$D$57,IF(N461="Sci-Fi",Predictive_Model!$D$58,0)))))))))</f>
        <v>0.98620335453408248</v>
      </c>
      <c r="V461" s="3" t="str">
        <f t="shared" si="76"/>
        <v>Critical</v>
      </c>
      <c r="W461" s="6">
        <f t="shared" si="77"/>
        <v>17.989999999999998</v>
      </c>
      <c r="X461" s="3" t="str">
        <f t="shared" si="78"/>
        <v>Priority 1</v>
      </c>
      <c r="Y461" s="3" t="str">
        <f t="shared" si="79"/>
        <v>OK</v>
      </c>
    </row>
    <row r="462" spans="1:25" x14ac:dyDescent="0.25">
      <c r="A462" s="3" t="str">
        <f>Raw_Data!A462</f>
        <v>52a46829-efc4-48f2-adbf-6a7da898af49</v>
      </c>
      <c r="B462" s="3">
        <f>Raw_Data!B462</f>
        <v>57</v>
      </c>
      <c r="C462" s="3" t="str">
        <f>Raw_Data!C462</f>
        <v>Male</v>
      </c>
      <c r="D462" s="3" t="str">
        <f>Raw_Data!D462</f>
        <v>Standard</v>
      </c>
      <c r="E462" s="3">
        <f>Raw_Data!E462</f>
        <v>3.51</v>
      </c>
      <c r="F462" s="3">
        <f>Raw_Data!F462</f>
        <v>50</v>
      </c>
      <c r="G462" s="3" t="str">
        <f>Raw_Data!G462</f>
        <v>Oceania</v>
      </c>
      <c r="H462" s="3" t="str">
        <f>Raw_Data!H462</f>
        <v>Laptop</v>
      </c>
      <c r="I462" s="3">
        <f>Raw_Data!I462</f>
        <v>13.99</v>
      </c>
      <c r="J462" s="3">
        <f>Raw_Data!J462</f>
        <v>1</v>
      </c>
      <c r="K462" s="3" t="str">
        <f>Raw_Data!K462</f>
        <v>Credit Card</v>
      </c>
      <c r="L462" s="3">
        <f>Raw_Data!L462</f>
        <v>1</v>
      </c>
      <c r="M462" s="3">
        <f>Raw_Data!M462</f>
        <v>7.0000000000000007E-2</v>
      </c>
      <c r="N462" s="3" t="str">
        <f>Raw_Data!N462</f>
        <v>Documentary</v>
      </c>
      <c r="O462" s="3" t="str">
        <f t="shared" si="70"/>
        <v>55-70</v>
      </c>
      <c r="P462" s="3" t="str">
        <f t="shared" si="71"/>
        <v>&lt;10h</v>
      </c>
      <c r="Q462" s="3" t="str">
        <f t="shared" si="72"/>
        <v>46-60d</v>
      </c>
      <c r="R462" s="3" t="str">
        <f t="shared" si="73"/>
        <v>Low</v>
      </c>
      <c r="S462" s="3" t="str">
        <f t="shared" si="74"/>
        <v>Mid</v>
      </c>
      <c r="T462" s="3" t="str">
        <f t="shared" si="75"/>
        <v>Churned</v>
      </c>
      <c r="U462" s="4">
        <f>1/(1+EXP(-(Predictive_Model!$B$5+((B462-Predictive_Model!$B$20)/Predictive_Model!$C$20)*Predictive_Model!$D$20+((E462-Predictive_Model!$B$21)/Predictive_Model!$C$21)*Predictive_Model!$D$21+((F462-Predictive_Model!$B$22)/Predictive_Model!$C$22)*Predictive_Model!$D$22+((I462-Predictive_Model!$B$23)/Predictive_Model!$C$23)*Predictive_Model!$D$23+((L462-Predictive_Model!$B$24)/Predictive_Model!$C$24)*Predictive_Model!$D$24+((M462-Predictive_Model!$B$25)/Predictive_Model!$C$25)*Predictive_Model!$D$25+IF(C462="Male",Predictive_Model!$D$31,IF(C462="Other",Predictive_Model!$D$32,0))+IF(D462="Premium",Predictive_Model!$D$34,IF(D462="Standard",Predictive_Model!$D$35,0))+IF(G462="Asia",Predictive_Model!$D$37,IF(G462="Europe",Predictive_Model!$D$38,IF(G462="North America",Predictive_Model!$D$39,IF(G462="Oceania",Predictive_Model!$D$40,IF(G462="South America",Predictive_Model!$D$41,0)))))+IF(H462="Laptop",Predictive_Model!$D$43,IF(H462="Mobile",Predictive_Model!$D$44,IF(H462="TV",Predictive_Model!$D$45,IF(H462="Tablet",Predictive_Model!$D$46,0))))+IF(K462="Crypto",Predictive_Model!$D$48,IF(K462="Debit Card",Predictive_Model!$D$49,IF(K462="Gift Card",Predictive_Model!$D$50,IF(K462="PayPal",Predictive_Model!$D$51,0))))+IF(N462="Comedy",Predictive_Model!$D$53,IF(N462="Documentary",Predictive_Model!$D$54,IF(N462="Drama",Predictive_Model!$D$55,IF(N462="Horror",Predictive_Model!$D$56,IF(N462="Romance",Predictive_Model!$D$57,IF(N462="Sci-Fi",Predictive_Model!$D$58,0)))))))))</f>
        <v>0.99986887612590369</v>
      </c>
      <c r="V462" s="3" t="str">
        <f t="shared" si="76"/>
        <v>Critical</v>
      </c>
      <c r="W462" s="6">
        <f t="shared" si="77"/>
        <v>13.99</v>
      </c>
      <c r="X462" s="3" t="str">
        <f t="shared" si="78"/>
        <v>Priority 2</v>
      </c>
      <c r="Y462" s="3" t="str">
        <f t="shared" si="79"/>
        <v>OK</v>
      </c>
    </row>
    <row r="463" spans="1:25" x14ac:dyDescent="0.25">
      <c r="A463" s="3" t="str">
        <f>Raw_Data!A463</f>
        <v>47e821d7-8960-4158-a530-812f1e4649a9</v>
      </c>
      <c r="B463" s="3">
        <f>Raw_Data!B463</f>
        <v>63</v>
      </c>
      <c r="C463" s="3" t="str">
        <f>Raw_Data!C463</f>
        <v>Male</v>
      </c>
      <c r="D463" s="3" t="str">
        <f>Raw_Data!D463</f>
        <v>Basic</v>
      </c>
      <c r="E463" s="3">
        <f>Raw_Data!E463</f>
        <v>2.5099999999999998</v>
      </c>
      <c r="F463" s="3">
        <f>Raw_Data!F463</f>
        <v>31</v>
      </c>
      <c r="G463" s="3" t="str">
        <f>Raw_Data!G463</f>
        <v>Europe</v>
      </c>
      <c r="H463" s="3" t="str">
        <f>Raw_Data!H463</f>
        <v>Laptop</v>
      </c>
      <c r="I463" s="3">
        <f>Raw_Data!I463</f>
        <v>8.99</v>
      </c>
      <c r="J463" s="3">
        <f>Raw_Data!J463</f>
        <v>1</v>
      </c>
      <c r="K463" s="3" t="str">
        <f>Raw_Data!K463</f>
        <v>Debit Card</v>
      </c>
      <c r="L463" s="3">
        <f>Raw_Data!L463</f>
        <v>3</v>
      </c>
      <c r="M463" s="3">
        <f>Raw_Data!M463</f>
        <v>0.08</v>
      </c>
      <c r="N463" s="3" t="str">
        <f>Raw_Data!N463</f>
        <v>Comedy</v>
      </c>
      <c r="O463" s="3" t="str">
        <f t="shared" si="70"/>
        <v>55-70</v>
      </c>
      <c r="P463" s="3" t="str">
        <f t="shared" si="71"/>
        <v>&lt;10h</v>
      </c>
      <c r="Q463" s="3" t="str">
        <f t="shared" si="72"/>
        <v>22-45d</v>
      </c>
      <c r="R463" s="3" t="str">
        <f t="shared" si="73"/>
        <v>Medium</v>
      </c>
      <c r="S463" s="3" t="str">
        <f t="shared" si="74"/>
        <v>Low</v>
      </c>
      <c r="T463" s="3" t="str">
        <f t="shared" si="75"/>
        <v>Churned</v>
      </c>
      <c r="U463" s="4">
        <f>1/(1+EXP(-(Predictive_Model!$B$5+((B463-Predictive_Model!$B$20)/Predictive_Model!$C$20)*Predictive_Model!$D$20+((E463-Predictive_Model!$B$21)/Predictive_Model!$C$21)*Predictive_Model!$D$21+((F463-Predictive_Model!$B$22)/Predictive_Model!$C$22)*Predictive_Model!$D$22+((I463-Predictive_Model!$B$23)/Predictive_Model!$C$23)*Predictive_Model!$D$23+((L463-Predictive_Model!$B$24)/Predictive_Model!$C$24)*Predictive_Model!$D$24+((M463-Predictive_Model!$B$25)/Predictive_Model!$C$25)*Predictive_Model!$D$25+IF(C463="Male",Predictive_Model!$D$31,IF(C463="Other",Predictive_Model!$D$32,0))+IF(D463="Premium",Predictive_Model!$D$34,IF(D463="Standard",Predictive_Model!$D$35,0))+IF(G463="Asia",Predictive_Model!$D$37,IF(G463="Europe",Predictive_Model!$D$38,IF(G463="North America",Predictive_Model!$D$39,IF(G463="Oceania",Predictive_Model!$D$40,IF(G463="South America",Predictive_Model!$D$41,0)))))+IF(H463="Laptop",Predictive_Model!$D$43,IF(H463="Mobile",Predictive_Model!$D$44,IF(H463="TV",Predictive_Model!$D$45,IF(H463="Tablet",Predictive_Model!$D$46,0))))+IF(K463="Crypto",Predictive_Model!$D$48,IF(K463="Debit Card",Predictive_Model!$D$49,IF(K463="Gift Card",Predictive_Model!$D$50,IF(K463="PayPal",Predictive_Model!$D$51,0))))+IF(N463="Comedy",Predictive_Model!$D$53,IF(N463="Documentary",Predictive_Model!$D$54,IF(N463="Drama",Predictive_Model!$D$55,IF(N463="Horror",Predictive_Model!$D$56,IF(N463="Romance",Predictive_Model!$D$57,IF(N463="Sci-Fi",Predictive_Model!$D$58,0)))))))))</f>
        <v>0.99719481621309192</v>
      </c>
      <c r="V463" s="3" t="str">
        <f t="shared" si="76"/>
        <v>Critical</v>
      </c>
      <c r="W463" s="6">
        <f t="shared" si="77"/>
        <v>8.99</v>
      </c>
      <c r="X463" s="3" t="str">
        <f t="shared" si="78"/>
        <v>Priority 2</v>
      </c>
      <c r="Y463" s="3" t="str">
        <f t="shared" si="79"/>
        <v>OK</v>
      </c>
    </row>
    <row r="464" spans="1:25" x14ac:dyDescent="0.25">
      <c r="A464" s="3" t="str">
        <f>Raw_Data!A464</f>
        <v>9a51ecb7-e23d-429f-b479-95a6d35fc07d</v>
      </c>
      <c r="B464" s="3">
        <f>Raw_Data!B464</f>
        <v>32</v>
      </c>
      <c r="C464" s="3" t="str">
        <f>Raw_Data!C464</f>
        <v>Female</v>
      </c>
      <c r="D464" s="3" t="str">
        <f>Raw_Data!D464</f>
        <v>Premium</v>
      </c>
      <c r="E464" s="3">
        <f>Raw_Data!E464</f>
        <v>1.8</v>
      </c>
      <c r="F464" s="3">
        <f>Raw_Data!F464</f>
        <v>32</v>
      </c>
      <c r="G464" s="3" t="str">
        <f>Raw_Data!G464</f>
        <v>South America</v>
      </c>
      <c r="H464" s="3" t="str">
        <f>Raw_Data!H464</f>
        <v>Mobile</v>
      </c>
      <c r="I464" s="3">
        <f>Raw_Data!I464</f>
        <v>17.989999999999998</v>
      </c>
      <c r="J464" s="3">
        <f>Raw_Data!J464</f>
        <v>1</v>
      </c>
      <c r="K464" s="3" t="str">
        <f>Raw_Data!K464</f>
        <v>PayPal</v>
      </c>
      <c r="L464" s="3">
        <f>Raw_Data!L464</f>
        <v>2</v>
      </c>
      <c r="M464" s="3">
        <f>Raw_Data!M464</f>
        <v>0.05</v>
      </c>
      <c r="N464" s="3" t="str">
        <f>Raw_Data!N464</f>
        <v>Romance</v>
      </c>
      <c r="O464" s="3" t="str">
        <f t="shared" si="70"/>
        <v>25-34</v>
      </c>
      <c r="P464" s="3" t="str">
        <f t="shared" si="71"/>
        <v>&lt;10h</v>
      </c>
      <c r="Q464" s="3" t="str">
        <f t="shared" si="72"/>
        <v>22-45d</v>
      </c>
      <c r="R464" s="3" t="str">
        <f t="shared" si="73"/>
        <v>Medium</v>
      </c>
      <c r="S464" s="3" t="str">
        <f t="shared" si="74"/>
        <v>High</v>
      </c>
      <c r="T464" s="3" t="str">
        <f t="shared" si="75"/>
        <v>Churned</v>
      </c>
      <c r="U464" s="4">
        <f>1/(1+EXP(-(Predictive_Model!$B$5+((B464-Predictive_Model!$B$20)/Predictive_Model!$C$20)*Predictive_Model!$D$20+((E464-Predictive_Model!$B$21)/Predictive_Model!$C$21)*Predictive_Model!$D$21+((F464-Predictive_Model!$B$22)/Predictive_Model!$C$22)*Predictive_Model!$D$22+((I464-Predictive_Model!$B$23)/Predictive_Model!$C$23)*Predictive_Model!$D$23+((L464-Predictive_Model!$B$24)/Predictive_Model!$C$24)*Predictive_Model!$D$24+((M464-Predictive_Model!$B$25)/Predictive_Model!$C$25)*Predictive_Model!$D$25+IF(C464="Male",Predictive_Model!$D$31,IF(C464="Other",Predictive_Model!$D$32,0))+IF(D464="Premium",Predictive_Model!$D$34,IF(D464="Standard",Predictive_Model!$D$35,0))+IF(G464="Asia",Predictive_Model!$D$37,IF(G464="Europe",Predictive_Model!$D$38,IF(G464="North America",Predictive_Model!$D$39,IF(G464="Oceania",Predictive_Model!$D$40,IF(G464="South America",Predictive_Model!$D$41,0)))))+IF(H464="Laptop",Predictive_Model!$D$43,IF(H464="Mobile",Predictive_Model!$D$44,IF(H464="TV",Predictive_Model!$D$45,IF(H464="Tablet",Predictive_Model!$D$46,0))))+IF(K464="Crypto",Predictive_Model!$D$48,IF(K464="Debit Card",Predictive_Model!$D$49,IF(K464="Gift Card",Predictive_Model!$D$50,IF(K464="PayPal",Predictive_Model!$D$51,0))))+IF(N464="Comedy",Predictive_Model!$D$53,IF(N464="Documentary",Predictive_Model!$D$54,IF(N464="Drama",Predictive_Model!$D$55,IF(N464="Horror",Predictive_Model!$D$56,IF(N464="Romance",Predictive_Model!$D$57,IF(N464="Sci-Fi",Predictive_Model!$D$58,0)))))))))</f>
        <v>0.99780979429063588</v>
      </c>
      <c r="V464" s="3" t="str">
        <f t="shared" si="76"/>
        <v>Critical</v>
      </c>
      <c r="W464" s="6">
        <f t="shared" si="77"/>
        <v>17.989999999999998</v>
      </c>
      <c r="X464" s="3" t="str">
        <f t="shared" si="78"/>
        <v>Priority 1</v>
      </c>
      <c r="Y464" s="3" t="str">
        <f t="shared" si="79"/>
        <v>OK</v>
      </c>
    </row>
    <row r="465" spans="1:25" x14ac:dyDescent="0.25">
      <c r="A465" s="3" t="str">
        <f>Raw_Data!A465</f>
        <v>943a4f59-f7b3-406d-90c3-4dfff002c6cc</v>
      </c>
      <c r="B465" s="3">
        <f>Raw_Data!B465</f>
        <v>70</v>
      </c>
      <c r="C465" s="3" t="str">
        <f>Raw_Data!C465</f>
        <v>Male</v>
      </c>
      <c r="D465" s="3" t="str">
        <f>Raw_Data!D465</f>
        <v>Standard</v>
      </c>
      <c r="E465" s="3">
        <f>Raw_Data!E465</f>
        <v>28.32</v>
      </c>
      <c r="F465" s="3">
        <f>Raw_Data!F465</f>
        <v>3</v>
      </c>
      <c r="G465" s="3" t="str">
        <f>Raw_Data!G465</f>
        <v>Asia</v>
      </c>
      <c r="H465" s="3" t="str">
        <f>Raw_Data!H465</f>
        <v>Tablet</v>
      </c>
      <c r="I465" s="3">
        <f>Raw_Data!I465</f>
        <v>13.99</v>
      </c>
      <c r="J465" s="3">
        <f>Raw_Data!J465</f>
        <v>0</v>
      </c>
      <c r="K465" s="3" t="str">
        <f>Raw_Data!K465</f>
        <v>Debit Card</v>
      </c>
      <c r="L465" s="3">
        <f>Raw_Data!L465</f>
        <v>3</v>
      </c>
      <c r="M465" s="3">
        <f>Raw_Data!M465</f>
        <v>7.08</v>
      </c>
      <c r="N465" s="3" t="str">
        <f>Raw_Data!N465</f>
        <v>Action</v>
      </c>
      <c r="O465" s="3" t="str">
        <f t="shared" si="70"/>
        <v>55-70</v>
      </c>
      <c r="P465" s="3" t="str">
        <f t="shared" si="71"/>
        <v>25-49h</v>
      </c>
      <c r="Q465" s="3" t="str">
        <f t="shared" si="72"/>
        <v>0-7d</v>
      </c>
      <c r="R465" s="3" t="str">
        <f t="shared" si="73"/>
        <v>High</v>
      </c>
      <c r="S465" s="3" t="str">
        <f t="shared" si="74"/>
        <v>Mid</v>
      </c>
      <c r="T465" s="3" t="str">
        <f t="shared" si="75"/>
        <v>Active</v>
      </c>
      <c r="U465" s="4">
        <f>1/(1+EXP(-(Predictive_Model!$B$5+((B465-Predictive_Model!$B$20)/Predictive_Model!$C$20)*Predictive_Model!$D$20+((E465-Predictive_Model!$B$21)/Predictive_Model!$C$21)*Predictive_Model!$D$21+((F465-Predictive_Model!$B$22)/Predictive_Model!$C$22)*Predictive_Model!$D$22+((I465-Predictive_Model!$B$23)/Predictive_Model!$C$23)*Predictive_Model!$D$23+((L465-Predictive_Model!$B$24)/Predictive_Model!$C$24)*Predictive_Model!$D$24+((M465-Predictive_Model!$B$25)/Predictive_Model!$C$25)*Predictive_Model!$D$25+IF(C465="Male",Predictive_Model!$D$31,IF(C465="Other",Predictive_Model!$D$32,0))+IF(D465="Premium",Predictive_Model!$D$34,IF(D465="Standard",Predictive_Model!$D$35,0))+IF(G465="Asia",Predictive_Model!$D$37,IF(G465="Europe",Predictive_Model!$D$38,IF(G465="North America",Predictive_Model!$D$39,IF(G465="Oceania",Predictive_Model!$D$40,IF(G465="South America",Predictive_Model!$D$41,0)))))+IF(H465="Laptop",Predictive_Model!$D$43,IF(H465="Mobile",Predictive_Model!$D$44,IF(H465="TV",Predictive_Model!$D$45,IF(H465="Tablet",Predictive_Model!$D$46,0))))+IF(K465="Crypto",Predictive_Model!$D$48,IF(K465="Debit Card",Predictive_Model!$D$49,IF(K465="Gift Card",Predictive_Model!$D$50,IF(K465="PayPal",Predictive_Model!$D$51,0))))+IF(N465="Comedy",Predictive_Model!$D$53,IF(N465="Documentary",Predictive_Model!$D$54,IF(N465="Drama",Predictive_Model!$D$55,IF(N465="Horror",Predictive_Model!$D$56,IF(N465="Romance",Predictive_Model!$D$57,IF(N465="Sci-Fi",Predictive_Model!$D$58,0)))))))))</f>
        <v>2.1701928897349105E-8</v>
      </c>
      <c r="V465" s="3" t="str">
        <f t="shared" si="76"/>
        <v>Low</v>
      </c>
      <c r="W465" s="6">
        <f t="shared" si="77"/>
        <v>3.0360998527391399E-7</v>
      </c>
      <c r="X465" s="3" t="str">
        <f t="shared" si="78"/>
        <v>Monitor</v>
      </c>
      <c r="Y465" s="3" t="str">
        <f t="shared" si="79"/>
        <v>OK</v>
      </c>
    </row>
    <row r="466" spans="1:25" x14ac:dyDescent="0.25">
      <c r="A466" s="3" t="str">
        <f>Raw_Data!A466</f>
        <v>7519830f-3b2a-42c3-91c4-d440cec4edd4</v>
      </c>
      <c r="B466" s="3">
        <f>Raw_Data!B466</f>
        <v>48</v>
      </c>
      <c r="C466" s="3" t="str">
        <f>Raw_Data!C466</f>
        <v>Female</v>
      </c>
      <c r="D466" s="3" t="str">
        <f>Raw_Data!D466</f>
        <v>Standard</v>
      </c>
      <c r="E466" s="3">
        <f>Raw_Data!E466</f>
        <v>4.1900000000000004</v>
      </c>
      <c r="F466" s="3">
        <f>Raw_Data!F466</f>
        <v>0</v>
      </c>
      <c r="G466" s="3" t="str">
        <f>Raw_Data!G466</f>
        <v>Europe</v>
      </c>
      <c r="H466" s="3" t="str">
        <f>Raw_Data!H466</f>
        <v>Tablet</v>
      </c>
      <c r="I466" s="3">
        <f>Raw_Data!I466</f>
        <v>13.99</v>
      </c>
      <c r="J466" s="3">
        <f>Raw_Data!J466</f>
        <v>0</v>
      </c>
      <c r="K466" s="3" t="str">
        <f>Raw_Data!K466</f>
        <v>Gift Card</v>
      </c>
      <c r="L466" s="3">
        <f>Raw_Data!L466</f>
        <v>2</v>
      </c>
      <c r="M466" s="3">
        <f>Raw_Data!M466</f>
        <v>4.1900000000000004</v>
      </c>
      <c r="N466" s="3" t="str">
        <f>Raw_Data!N466</f>
        <v>Documentary</v>
      </c>
      <c r="O466" s="3" t="str">
        <f t="shared" si="70"/>
        <v>45-54</v>
      </c>
      <c r="P466" s="3" t="str">
        <f t="shared" si="71"/>
        <v>&lt;10h</v>
      </c>
      <c r="Q466" s="3" t="str">
        <f t="shared" si="72"/>
        <v>0-7d</v>
      </c>
      <c r="R466" s="3" t="str">
        <f t="shared" si="73"/>
        <v>Medium</v>
      </c>
      <c r="S466" s="3" t="str">
        <f t="shared" si="74"/>
        <v>Mid</v>
      </c>
      <c r="T466" s="3" t="str">
        <f t="shared" si="75"/>
        <v>Active</v>
      </c>
      <c r="U466" s="4">
        <f>1/(1+EXP(-(Predictive_Model!$B$5+((B466-Predictive_Model!$B$20)/Predictive_Model!$C$20)*Predictive_Model!$D$20+((E466-Predictive_Model!$B$21)/Predictive_Model!$C$21)*Predictive_Model!$D$21+((F466-Predictive_Model!$B$22)/Predictive_Model!$C$22)*Predictive_Model!$D$22+((I466-Predictive_Model!$B$23)/Predictive_Model!$C$23)*Predictive_Model!$D$23+((L466-Predictive_Model!$B$24)/Predictive_Model!$C$24)*Predictive_Model!$D$24+((M466-Predictive_Model!$B$25)/Predictive_Model!$C$25)*Predictive_Model!$D$25+IF(C466="Male",Predictive_Model!$D$31,IF(C466="Other",Predictive_Model!$D$32,0))+IF(D466="Premium",Predictive_Model!$D$34,IF(D466="Standard",Predictive_Model!$D$35,0))+IF(G466="Asia",Predictive_Model!$D$37,IF(G466="Europe",Predictive_Model!$D$38,IF(G466="North America",Predictive_Model!$D$39,IF(G466="Oceania",Predictive_Model!$D$40,IF(G466="South America",Predictive_Model!$D$41,0)))))+IF(H466="Laptop",Predictive_Model!$D$43,IF(H466="Mobile",Predictive_Model!$D$44,IF(H466="TV",Predictive_Model!$D$45,IF(H466="Tablet",Predictive_Model!$D$46,0))))+IF(K466="Crypto",Predictive_Model!$D$48,IF(K466="Debit Card",Predictive_Model!$D$49,IF(K466="Gift Card",Predictive_Model!$D$50,IF(K466="PayPal",Predictive_Model!$D$51,0))))+IF(N466="Comedy",Predictive_Model!$D$53,IF(N466="Documentary",Predictive_Model!$D$54,IF(N466="Drama",Predictive_Model!$D$55,IF(N466="Horror",Predictive_Model!$D$56,IF(N466="Romance",Predictive_Model!$D$57,IF(N466="Sci-Fi",Predictive_Model!$D$58,0)))))))))</f>
        <v>2.0497419792427418E-2</v>
      </c>
      <c r="V466" s="3" t="str">
        <f t="shared" si="76"/>
        <v>Low</v>
      </c>
      <c r="W466" s="6">
        <f t="shared" si="77"/>
        <v>0.2867589028960596</v>
      </c>
      <c r="X466" s="3" t="str">
        <f t="shared" si="78"/>
        <v>Monitor</v>
      </c>
      <c r="Y466" s="3" t="str">
        <f t="shared" si="79"/>
        <v>OK</v>
      </c>
    </row>
    <row r="467" spans="1:25" x14ac:dyDescent="0.25">
      <c r="A467" s="3" t="str">
        <f>Raw_Data!A467</f>
        <v>eab381c2-b6d8-434b-bc0d-a8631c8c5dbe</v>
      </c>
      <c r="B467" s="3">
        <f>Raw_Data!B467</f>
        <v>66</v>
      </c>
      <c r="C467" s="3" t="str">
        <f>Raw_Data!C467</f>
        <v>Other</v>
      </c>
      <c r="D467" s="3" t="str">
        <f>Raw_Data!D467</f>
        <v>Standard</v>
      </c>
      <c r="E467" s="3">
        <f>Raw_Data!E467</f>
        <v>0.76</v>
      </c>
      <c r="F467" s="3">
        <f>Raw_Data!F467</f>
        <v>44</v>
      </c>
      <c r="G467" s="3" t="str">
        <f>Raw_Data!G467</f>
        <v>Europe</v>
      </c>
      <c r="H467" s="3" t="str">
        <f>Raw_Data!H467</f>
        <v>Tablet</v>
      </c>
      <c r="I467" s="3">
        <f>Raw_Data!I467</f>
        <v>13.99</v>
      </c>
      <c r="J467" s="3">
        <f>Raw_Data!J467</f>
        <v>1</v>
      </c>
      <c r="K467" s="3" t="str">
        <f>Raw_Data!K467</f>
        <v>Gift Card</v>
      </c>
      <c r="L467" s="3">
        <f>Raw_Data!L467</f>
        <v>2</v>
      </c>
      <c r="M467" s="3">
        <f>Raw_Data!M467</f>
        <v>0.02</v>
      </c>
      <c r="N467" s="3" t="str">
        <f>Raw_Data!N467</f>
        <v>Action</v>
      </c>
      <c r="O467" s="3" t="str">
        <f t="shared" si="70"/>
        <v>55-70</v>
      </c>
      <c r="P467" s="3" t="str">
        <f t="shared" si="71"/>
        <v>&lt;10h</v>
      </c>
      <c r="Q467" s="3" t="str">
        <f t="shared" si="72"/>
        <v>22-45d</v>
      </c>
      <c r="R467" s="3" t="str">
        <f t="shared" si="73"/>
        <v>Medium</v>
      </c>
      <c r="S467" s="3" t="str">
        <f t="shared" si="74"/>
        <v>Mid</v>
      </c>
      <c r="T467" s="3" t="str">
        <f t="shared" si="75"/>
        <v>Churned</v>
      </c>
      <c r="U467" s="4">
        <f>1/(1+EXP(-(Predictive_Model!$B$5+((B467-Predictive_Model!$B$20)/Predictive_Model!$C$20)*Predictive_Model!$D$20+((E467-Predictive_Model!$B$21)/Predictive_Model!$C$21)*Predictive_Model!$D$21+((F467-Predictive_Model!$B$22)/Predictive_Model!$C$22)*Predictive_Model!$D$22+((I467-Predictive_Model!$B$23)/Predictive_Model!$C$23)*Predictive_Model!$D$23+((L467-Predictive_Model!$B$24)/Predictive_Model!$C$24)*Predictive_Model!$D$24+((M467-Predictive_Model!$B$25)/Predictive_Model!$C$25)*Predictive_Model!$D$25+IF(C467="Male",Predictive_Model!$D$31,IF(C467="Other",Predictive_Model!$D$32,0))+IF(D467="Premium",Predictive_Model!$D$34,IF(D467="Standard",Predictive_Model!$D$35,0))+IF(G467="Asia",Predictive_Model!$D$37,IF(G467="Europe",Predictive_Model!$D$38,IF(G467="North America",Predictive_Model!$D$39,IF(G467="Oceania",Predictive_Model!$D$40,IF(G467="South America",Predictive_Model!$D$41,0)))))+IF(H467="Laptop",Predictive_Model!$D$43,IF(H467="Mobile",Predictive_Model!$D$44,IF(H467="TV",Predictive_Model!$D$45,IF(H467="Tablet",Predictive_Model!$D$46,0))))+IF(K467="Crypto",Predictive_Model!$D$48,IF(K467="Debit Card",Predictive_Model!$D$49,IF(K467="Gift Card",Predictive_Model!$D$50,IF(K467="PayPal",Predictive_Model!$D$51,0))))+IF(N467="Comedy",Predictive_Model!$D$53,IF(N467="Documentary",Predictive_Model!$D$54,IF(N467="Drama",Predictive_Model!$D$55,IF(N467="Horror",Predictive_Model!$D$56,IF(N467="Romance",Predictive_Model!$D$57,IF(N467="Sci-Fi",Predictive_Model!$D$58,0)))))))))</f>
        <v>0.99995464175352022</v>
      </c>
      <c r="V467" s="3" t="str">
        <f t="shared" si="76"/>
        <v>Critical</v>
      </c>
      <c r="W467" s="6">
        <f t="shared" si="77"/>
        <v>13.99</v>
      </c>
      <c r="X467" s="3" t="str">
        <f t="shared" si="78"/>
        <v>Priority 2</v>
      </c>
      <c r="Y467" s="3" t="str">
        <f t="shared" si="79"/>
        <v>OK</v>
      </c>
    </row>
    <row r="468" spans="1:25" x14ac:dyDescent="0.25">
      <c r="A468" s="3" t="str">
        <f>Raw_Data!A468</f>
        <v>8d11c2a7-db32-4ffa-bd30-00b65f83f249</v>
      </c>
      <c r="B468" s="3">
        <f>Raw_Data!B468</f>
        <v>38</v>
      </c>
      <c r="C468" s="3" t="str">
        <f>Raw_Data!C468</f>
        <v>Male</v>
      </c>
      <c r="D468" s="3" t="str">
        <f>Raw_Data!D468</f>
        <v>Standard</v>
      </c>
      <c r="E468" s="3">
        <f>Raw_Data!E468</f>
        <v>0.61</v>
      </c>
      <c r="F468" s="3">
        <f>Raw_Data!F468</f>
        <v>9</v>
      </c>
      <c r="G468" s="3" t="str">
        <f>Raw_Data!G468</f>
        <v>North America</v>
      </c>
      <c r="H468" s="3" t="str">
        <f>Raw_Data!H468</f>
        <v>Mobile</v>
      </c>
      <c r="I468" s="3">
        <f>Raw_Data!I468</f>
        <v>13.99</v>
      </c>
      <c r="J468" s="3">
        <f>Raw_Data!J468</f>
        <v>0</v>
      </c>
      <c r="K468" s="3" t="str">
        <f>Raw_Data!K468</f>
        <v>Credit Card</v>
      </c>
      <c r="L468" s="3">
        <f>Raw_Data!L468</f>
        <v>4</v>
      </c>
      <c r="M468" s="3">
        <f>Raw_Data!M468</f>
        <v>0.06</v>
      </c>
      <c r="N468" s="3" t="str">
        <f>Raw_Data!N468</f>
        <v>Documentary</v>
      </c>
      <c r="O468" s="3" t="str">
        <f t="shared" si="70"/>
        <v>35-44</v>
      </c>
      <c r="P468" s="3" t="str">
        <f t="shared" si="71"/>
        <v>&lt;10h</v>
      </c>
      <c r="Q468" s="3" t="str">
        <f t="shared" si="72"/>
        <v>8-21d</v>
      </c>
      <c r="R468" s="3" t="str">
        <f t="shared" si="73"/>
        <v>Medium</v>
      </c>
      <c r="S468" s="3" t="str">
        <f t="shared" si="74"/>
        <v>Mid</v>
      </c>
      <c r="T468" s="3" t="str">
        <f t="shared" si="75"/>
        <v>Active</v>
      </c>
      <c r="U468" s="4">
        <f>1/(1+EXP(-(Predictive_Model!$B$5+((B468-Predictive_Model!$B$20)/Predictive_Model!$C$20)*Predictive_Model!$D$20+((E468-Predictive_Model!$B$21)/Predictive_Model!$C$21)*Predictive_Model!$D$21+((F468-Predictive_Model!$B$22)/Predictive_Model!$C$22)*Predictive_Model!$D$22+((I468-Predictive_Model!$B$23)/Predictive_Model!$C$23)*Predictive_Model!$D$23+((L468-Predictive_Model!$B$24)/Predictive_Model!$C$24)*Predictive_Model!$D$24+((M468-Predictive_Model!$B$25)/Predictive_Model!$C$25)*Predictive_Model!$D$25+IF(C468="Male",Predictive_Model!$D$31,IF(C468="Other",Predictive_Model!$D$32,0))+IF(D468="Premium",Predictive_Model!$D$34,IF(D468="Standard",Predictive_Model!$D$35,0))+IF(G468="Asia",Predictive_Model!$D$37,IF(G468="Europe",Predictive_Model!$D$38,IF(G468="North America",Predictive_Model!$D$39,IF(G468="Oceania",Predictive_Model!$D$40,IF(G468="South America",Predictive_Model!$D$41,0)))))+IF(H468="Laptop",Predictive_Model!$D$43,IF(H468="Mobile",Predictive_Model!$D$44,IF(H468="TV",Predictive_Model!$D$45,IF(H468="Tablet",Predictive_Model!$D$46,0))))+IF(K468="Crypto",Predictive_Model!$D$48,IF(K468="Debit Card",Predictive_Model!$D$49,IF(K468="Gift Card",Predictive_Model!$D$50,IF(K468="PayPal",Predictive_Model!$D$51,0))))+IF(N468="Comedy",Predictive_Model!$D$53,IF(N468="Documentary",Predictive_Model!$D$54,IF(N468="Drama",Predictive_Model!$D$55,IF(N468="Horror",Predictive_Model!$D$56,IF(N468="Romance",Predictive_Model!$D$57,IF(N468="Sci-Fi",Predictive_Model!$D$58,0)))))))))</f>
        <v>0.97441143791014706</v>
      </c>
      <c r="V468" s="3" t="str">
        <f t="shared" si="76"/>
        <v>Critical</v>
      </c>
      <c r="W468" s="6">
        <f t="shared" si="77"/>
        <v>13.632016016362957</v>
      </c>
      <c r="X468" s="3" t="str">
        <f t="shared" si="78"/>
        <v>Priority 2</v>
      </c>
      <c r="Y468" s="3" t="str">
        <f t="shared" si="79"/>
        <v>OK</v>
      </c>
    </row>
    <row r="469" spans="1:25" x14ac:dyDescent="0.25">
      <c r="A469" s="3" t="str">
        <f>Raw_Data!A469</f>
        <v>4ef7aca8-5f78-47ac-a29f-e5aba589a6f8</v>
      </c>
      <c r="B469" s="3">
        <f>Raw_Data!B469</f>
        <v>67</v>
      </c>
      <c r="C469" s="3" t="str">
        <f>Raw_Data!C469</f>
        <v>Female</v>
      </c>
      <c r="D469" s="3" t="str">
        <f>Raw_Data!D469</f>
        <v>Premium</v>
      </c>
      <c r="E469" s="3">
        <f>Raw_Data!E469</f>
        <v>27.79</v>
      </c>
      <c r="F469" s="3">
        <f>Raw_Data!F469</f>
        <v>28</v>
      </c>
      <c r="G469" s="3" t="str">
        <f>Raw_Data!G469</f>
        <v>Oceania</v>
      </c>
      <c r="H469" s="3" t="str">
        <f>Raw_Data!H469</f>
        <v>TV</v>
      </c>
      <c r="I469" s="3">
        <f>Raw_Data!I469</f>
        <v>17.989999999999998</v>
      </c>
      <c r="J469" s="3">
        <f>Raw_Data!J469</f>
        <v>0</v>
      </c>
      <c r="K469" s="3" t="str">
        <f>Raw_Data!K469</f>
        <v>Crypto</v>
      </c>
      <c r="L469" s="3">
        <f>Raw_Data!L469</f>
        <v>4</v>
      </c>
      <c r="M469" s="3">
        <f>Raw_Data!M469</f>
        <v>0.96</v>
      </c>
      <c r="N469" s="3" t="str">
        <f>Raw_Data!N469</f>
        <v>Action</v>
      </c>
      <c r="O469" s="3" t="str">
        <f t="shared" si="70"/>
        <v>55-70</v>
      </c>
      <c r="P469" s="3" t="str">
        <f t="shared" si="71"/>
        <v>25-49h</v>
      </c>
      <c r="Q469" s="3" t="str">
        <f t="shared" si="72"/>
        <v>22-45d</v>
      </c>
      <c r="R469" s="3" t="str">
        <f t="shared" si="73"/>
        <v>Medium</v>
      </c>
      <c r="S469" s="3" t="str">
        <f t="shared" si="74"/>
        <v>High</v>
      </c>
      <c r="T469" s="3" t="str">
        <f t="shared" si="75"/>
        <v>Active</v>
      </c>
      <c r="U469" s="4">
        <f>1/(1+EXP(-(Predictive_Model!$B$5+((B469-Predictive_Model!$B$20)/Predictive_Model!$C$20)*Predictive_Model!$D$20+((E469-Predictive_Model!$B$21)/Predictive_Model!$C$21)*Predictive_Model!$D$21+((F469-Predictive_Model!$B$22)/Predictive_Model!$C$22)*Predictive_Model!$D$22+((I469-Predictive_Model!$B$23)/Predictive_Model!$C$23)*Predictive_Model!$D$23+((L469-Predictive_Model!$B$24)/Predictive_Model!$C$24)*Predictive_Model!$D$24+((M469-Predictive_Model!$B$25)/Predictive_Model!$C$25)*Predictive_Model!$D$25+IF(C469="Male",Predictive_Model!$D$31,IF(C469="Other",Predictive_Model!$D$32,0))+IF(D469="Premium",Predictive_Model!$D$34,IF(D469="Standard",Predictive_Model!$D$35,0))+IF(G469="Asia",Predictive_Model!$D$37,IF(G469="Europe",Predictive_Model!$D$38,IF(G469="North America",Predictive_Model!$D$39,IF(G469="Oceania",Predictive_Model!$D$40,IF(G469="South America",Predictive_Model!$D$41,0)))))+IF(H469="Laptop",Predictive_Model!$D$43,IF(H469="Mobile",Predictive_Model!$D$44,IF(H469="TV",Predictive_Model!$D$45,IF(H469="Tablet",Predictive_Model!$D$46,0))))+IF(K469="Crypto",Predictive_Model!$D$48,IF(K469="Debit Card",Predictive_Model!$D$49,IF(K469="Gift Card",Predictive_Model!$D$50,IF(K469="PayPal",Predictive_Model!$D$51,0))))+IF(N469="Comedy",Predictive_Model!$D$53,IF(N469="Documentary",Predictive_Model!$D$54,IF(N469="Drama",Predictive_Model!$D$55,IF(N469="Horror",Predictive_Model!$D$56,IF(N469="Romance",Predictive_Model!$D$57,IF(N469="Sci-Fi",Predictive_Model!$D$58,0)))))))))</f>
        <v>6.0270874554059701E-4</v>
      </c>
      <c r="V469" s="3" t="str">
        <f t="shared" si="76"/>
        <v>Low</v>
      </c>
      <c r="W469" s="6">
        <f t="shared" si="77"/>
        <v>1.0842730332275339E-2</v>
      </c>
      <c r="X469" s="3" t="str">
        <f t="shared" si="78"/>
        <v>Monitor</v>
      </c>
      <c r="Y469" s="3" t="str">
        <f t="shared" si="79"/>
        <v>OK</v>
      </c>
    </row>
    <row r="470" spans="1:25" x14ac:dyDescent="0.25">
      <c r="A470" s="3" t="str">
        <f>Raw_Data!A470</f>
        <v>5629ff24-b786-4812-b0fd-bc82d7af1f45</v>
      </c>
      <c r="B470" s="3">
        <f>Raw_Data!B470</f>
        <v>61</v>
      </c>
      <c r="C470" s="3" t="str">
        <f>Raw_Data!C470</f>
        <v>Female</v>
      </c>
      <c r="D470" s="3" t="str">
        <f>Raw_Data!D470</f>
        <v>Premium</v>
      </c>
      <c r="E470" s="3">
        <f>Raw_Data!E470</f>
        <v>16.13</v>
      </c>
      <c r="F470" s="3">
        <f>Raw_Data!F470</f>
        <v>21</v>
      </c>
      <c r="G470" s="3" t="str">
        <f>Raw_Data!G470</f>
        <v>Europe</v>
      </c>
      <c r="H470" s="3" t="str">
        <f>Raw_Data!H470</f>
        <v>Tablet</v>
      </c>
      <c r="I470" s="3">
        <f>Raw_Data!I470</f>
        <v>17.989999999999998</v>
      </c>
      <c r="J470" s="3">
        <f>Raw_Data!J470</f>
        <v>0</v>
      </c>
      <c r="K470" s="3" t="str">
        <f>Raw_Data!K470</f>
        <v>Crypto</v>
      </c>
      <c r="L470" s="3">
        <f>Raw_Data!L470</f>
        <v>3</v>
      </c>
      <c r="M470" s="3">
        <f>Raw_Data!M470</f>
        <v>0.73</v>
      </c>
      <c r="N470" s="3" t="str">
        <f>Raw_Data!N470</f>
        <v>Documentary</v>
      </c>
      <c r="O470" s="3" t="str">
        <f t="shared" si="70"/>
        <v>55-70</v>
      </c>
      <c r="P470" s="3" t="str">
        <f t="shared" si="71"/>
        <v>10-24h</v>
      </c>
      <c r="Q470" s="3" t="str">
        <f t="shared" si="72"/>
        <v>8-21d</v>
      </c>
      <c r="R470" s="3" t="str">
        <f t="shared" si="73"/>
        <v>Medium</v>
      </c>
      <c r="S470" s="3" t="str">
        <f t="shared" si="74"/>
        <v>High</v>
      </c>
      <c r="T470" s="3" t="str">
        <f t="shared" si="75"/>
        <v>Active</v>
      </c>
      <c r="U470" s="4">
        <f>1/(1+EXP(-(Predictive_Model!$B$5+((B470-Predictive_Model!$B$20)/Predictive_Model!$C$20)*Predictive_Model!$D$20+((E470-Predictive_Model!$B$21)/Predictive_Model!$C$21)*Predictive_Model!$D$21+((F470-Predictive_Model!$B$22)/Predictive_Model!$C$22)*Predictive_Model!$D$22+((I470-Predictive_Model!$B$23)/Predictive_Model!$C$23)*Predictive_Model!$D$23+((L470-Predictive_Model!$B$24)/Predictive_Model!$C$24)*Predictive_Model!$D$24+((M470-Predictive_Model!$B$25)/Predictive_Model!$C$25)*Predictive_Model!$D$25+IF(C470="Male",Predictive_Model!$D$31,IF(C470="Other",Predictive_Model!$D$32,0))+IF(D470="Premium",Predictive_Model!$D$34,IF(D470="Standard",Predictive_Model!$D$35,0))+IF(G470="Asia",Predictive_Model!$D$37,IF(G470="Europe",Predictive_Model!$D$38,IF(G470="North America",Predictive_Model!$D$39,IF(G470="Oceania",Predictive_Model!$D$40,IF(G470="South America",Predictive_Model!$D$41,0)))))+IF(H470="Laptop",Predictive_Model!$D$43,IF(H470="Mobile",Predictive_Model!$D$44,IF(H470="TV",Predictive_Model!$D$45,IF(H470="Tablet",Predictive_Model!$D$46,0))))+IF(K470="Crypto",Predictive_Model!$D$48,IF(K470="Debit Card",Predictive_Model!$D$49,IF(K470="Gift Card",Predictive_Model!$D$50,IF(K470="PayPal",Predictive_Model!$D$51,0))))+IF(N470="Comedy",Predictive_Model!$D$53,IF(N470="Documentary",Predictive_Model!$D$54,IF(N470="Drama",Predictive_Model!$D$55,IF(N470="Horror",Predictive_Model!$D$56,IF(N470="Romance",Predictive_Model!$D$57,IF(N470="Sci-Fi",Predictive_Model!$D$58,0)))))))))</f>
        <v>0.12566306577337702</v>
      </c>
      <c r="V470" s="3" t="str">
        <f t="shared" si="76"/>
        <v>Low</v>
      </c>
      <c r="W470" s="6">
        <f t="shared" si="77"/>
        <v>2.2606785532630522</v>
      </c>
      <c r="X470" s="3" t="str">
        <f t="shared" si="78"/>
        <v>Monitor</v>
      </c>
      <c r="Y470" s="3" t="str">
        <f t="shared" si="79"/>
        <v>OK</v>
      </c>
    </row>
    <row r="471" spans="1:25" x14ac:dyDescent="0.25">
      <c r="A471" s="3" t="str">
        <f>Raw_Data!A471</f>
        <v>10bfc352-0f52-44e7-b086-16fb3b7c4834</v>
      </c>
      <c r="B471" s="3">
        <f>Raw_Data!B471</f>
        <v>32</v>
      </c>
      <c r="C471" s="3" t="str">
        <f>Raw_Data!C471</f>
        <v>Other</v>
      </c>
      <c r="D471" s="3" t="str">
        <f>Raw_Data!D471</f>
        <v>Premium</v>
      </c>
      <c r="E471" s="3">
        <f>Raw_Data!E471</f>
        <v>24.87</v>
      </c>
      <c r="F471" s="3">
        <f>Raw_Data!F471</f>
        <v>41</v>
      </c>
      <c r="G471" s="3" t="str">
        <f>Raw_Data!G471</f>
        <v>North America</v>
      </c>
      <c r="H471" s="3" t="str">
        <f>Raw_Data!H471</f>
        <v>Tablet</v>
      </c>
      <c r="I471" s="3">
        <f>Raw_Data!I471</f>
        <v>17.989999999999998</v>
      </c>
      <c r="J471" s="3">
        <f>Raw_Data!J471</f>
        <v>0</v>
      </c>
      <c r="K471" s="3" t="str">
        <f>Raw_Data!K471</f>
        <v>Gift Card</v>
      </c>
      <c r="L471" s="3">
        <f>Raw_Data!L471</f>
        <v>5</v>
      </c>
      <c r="M471" s="3">
        <f>Raw_Data!M471</f>
        <v>0.59</v>
      </c>
      <c r="N471" s="3" t="str">
        <f>Raw_Data!N471</f>
        <v>Sci-Fi</v>
      </c>
      <c r="O471" s="3" t="str">
        <f t="shared" si="70"/>
        <v>25-34</v>
      </c>
      <c r="P471" s="3" t="str">
        <f t="shared" si="71"/>
        <v>10-24h</v>
      </c>
      <c r="Q471" s="3" t="str">
        <f t="shared" si="72"/>
        <v>22-45d</v>
      </c>
      <c r="R471" s="3" t="str">
        <f t="shared" si="73"/>
        <v>Medium</v>
      </c>
      <c r="S471" s="3" t="str">
        <f t="shared" si="74"/>
        <v>High</v>
      </c>
      <c r="T471" s="3" t="str">
        <f t="shared" si="75"/>
        <v>Active</v>
      </c>
      <c r="U471" s="4">
        <f>1/(1+EXP(-(Predictive_Model!$B$5+((B471-Predictive_Model!$B$20)/Predictive_Model!$C$20)*Predictive_Model!$D$20+((E471-Predictive_Model!$B$21)/Predictive_Model!$C$21)*Predictive_Model!$D$21+((F471-Predictive_Model!$B$22)/Predictive_Model!$C$22)*Predictive_Model!$D$22+((I471-Predictive_Model!$B$23)/Predictive_Model!$C$23)*Predictive_Model!$D$23+((L471-Predictive_Model!$B$24)/Predictive_Model!$C$24)*Predictive_Model!$D$24+((M471-Predictive_Model!$B$25)/Predictive_Model!$C$25)*Predictive_Model!$D$25+IF(C471="Male",Predictive_Model!$D$31,IF(C471="Other",Predictive_Model!$D$32,0))+IF(D471="Premium",Predictive_Model!$D$34,IF(D471="Standard",Predictive_Model!$D$35,0))+IF(G471="Asia",Predictive_Model!$D$37,IF(G471="Europe",Predictive_Model!$D$38,IF(G471="North America",Predictive_Model!$D$39,IF(G471="Oceania",Predictive_Model!$D$40,IF(G471="South America",Predictive_Model!$D$41,0)))))+IF(H471="Laptop",Predictive_Model!$D$43,IF(H471="Mobile",Predictive_Model!$D$44,IF(H471="TV",Predictive_Model!$D$45,IF(H471="Tablet",Predictive_Model!$D$46,0))))+IF(K471="Crypto",Predictive_Model!$D$48,IF(K471="Debit Card",Predictive_Model!$D$49,IF(K471="Gift Card",Predictive_Model!$D$50,IF(K471="PayPal",Predictive_Model!$D$51,0))))+IF(N471="Comedy",Predictive_Model!$D$53,IF(N471="Documentary",Predictive_Model!$D$54,IF(N471="Drama",Predictive_Model!$D$55,IF(N471="Horror",Predictive_Model!$D$56,IF(N471="Romance",Predictive_Model!$D$57,IF(N471="Sci-Fi",Predictive_Model!$D$58,0)))))))))</f>
        <v>4.4808247959927827E-2</v>
      </c>
      <c r="V471" s="3" t="str">
        <f t="shared" si="76"/>
        <v>Low</v>
      </c>
      <c r="W471" s="6">
        <f t="shared" si="77"/>
        <v>0.80610038079910151</v>
      </c>
      <c r="X471" s="3" t="str">
        <f t="shared" si="78"/>
        <v>Monitor</v>
      </c>
      <c r="Y471" s="3" t="str">
        <f t="shared" si="79"/>
        <v>OK</v>
      </c>
    </row>
    <row r="472" spans="1:25" x14ac:dyDescent="0.25">
      <c r="A472" s="3" t="str">
        <f>Raw_Data!A472</f>
        <v>9440d961-076a-4e3b-bfd3-1faf6b67db3d</v>
      </c>
      <c r="B472" s="3">
        <f>Raw_Data!B472</f>
        <v>23</v>
      </c>
      <c r="C472" s="3" t="str">
        <f>Raw_Data!C472</f>
        <v>Female</v>
      </c>
      <c r="D472" s="3" t="str">
        <f>Raw_Data!D472</f>
        <v>Standard</v>
      </c>
      <c r="E472" s="3">
        <f>Raw_Data!E472</f>
        <v>29.18</v>
      </c>
      <c r="F472" s="3">
        <f>Raw_Data!F472</f>
        <v>36</v>
      </c>
      <c r="G472" s="3" t="str">
        <f>Raw_Data!G472</f>
        <v>Oceania</v>
      </c>
      <c r="H472" s="3" t="str">
        <f>Raw_Data!H472</f>
        <v>TV</v>
      </c>
      <c r="I472" s="3">
        <f>Raw_Data!I472</f>
        <v>13.99</v>
      </c>
      <c r="J472" s="3">
        <f>Raw_Data!J472</f>
        <v>0</v>
      </c>
      <c r="K472" s="3" t="str">
        <f>Raw_Data!K472</f>
        <v>Debit Card</v>
      </c>
      <c r="L472" s="3">
        <f>Raw_Data!L472</f>
        <v>1</v>
      </c>
      <c r="M472" s="3">
        <f>Raw_Data!M472</f>
        <v>0.79</v>
      </c>
      <c r="N472" s="3" t="str">
        <f>Raw_Data!N472</f>
        <v>Documentary</v>
      </c>
      <c r="O472" s="3" t="str">
        <f t="shared" si="70"/>
        <v>18-24</v>
      </c>
      <c r="P472" s="3" t="str">
        <f t="shared" si="71"/>
        <v>25-49h</v>
      </c>
      <c r="Q472" s="3" t="str">
        <f t="shared" si="72"/>
        <v>22-45d</v>
      </c>
      <c r="R472" s="3" t="str">
        <f t="shared" si="73"/>
        <v>Medium</v>
      </c>
      <c r="S472" s="3" t="str">
        <f t="shared" si="74"/>
        <v>Mid</v>
      </c>
      <c r="T472" s="3" t="str">
        <f t="shared" si="75"/>
        <v>Active</v>
      </c>
      <c r="U472" s="4">
        <f>1/(1+EXP(-(Predictive_Model!$B$5+((B472-Predictive_Model!$B$20)/Predictive_Model!$C$20)*Predictive_Model!$D$20+((E472-Predictive_Model!$B$21)/Predictive_Model!$C$21)*Predictive_Model!$D$21+((F472-Predictive_Model!$B$22)/Predictive_Model!$C$22)*Predictive_Model!$D$22+((I472-Predictive_Model!$B$23)/Predictive_Model!$C$23)*Predictive_Model!$D$23+((L472-Predictive_Model!$B$24)/Predictive_Model!$C$24)*Predictive_Model!$D$24+((M472-Predictive_Model!$B$25)/Predictive_Model!$C$25)*Predictive_Model!$D$25+IF(C472="Male",Predictive_Model!$D$31,IF(C472="Other",Predictive_Model!$D$32,0))+IF(D472="Premium",Predictive_Model!$D$34,IF(D472="Standard",Predictive_Model!$D$35,0))+IF(G472="Asia",Predictive_Model!$D$37,IF(G472="Europe",Predictive_Model!$D$38,IF(G472="North America",Predictive_Model!$D$39,IF(G472="Oceania",Predictive_Model!$D$40,IF(G472="South America",Predictive_Model!$D$41,0)))))+IF(H472="Laptop",Predictive_Model!$D$43,IF(H472="Mobile",Predictive_Model!$D$44,IF(H472="TV",Predictive_Model!$D$45,IF(H472="Tablet",Predictive_Model!$D$46,0))))+IF(K472="Crypto",Predictive_Model!$D$48,IF(K472="Debit Card",Predictive_Model!$D$49,IF(K472="Gift Card",Predictive_Model!$D$50,IF(K472="PayPal",Predictive_Model!$D$51,0))))+IF(N472="Comedy",Predictive_Model!$D$53,IF(N472="Documentary",Predictive_Model!$D$54,IF(N472="Drama",Predictive_Model!$D$55,IF(N472="Horror",Predictive_Model!$D$56,IF(N472="Romance",Predictive_Model!$D$57,IF(N472="Sci-Fi",Predictive_Model!$D$58,0)))))))))</f>
        <v>6.8438888373761442E-2</v>
      </c>
      <c r="V472" s="3" t="str">
        <f t="shared" si="76"/>
        <v>Low</v>
      </c>
      <c r="W472" s="6">
        <f t="shared" si="77"/>
        <v>0.95746004834892262</v>
      </c>
      <c r="X472" s="3" t="str">
        <f t="shared" si="78"/>
        <v>Monitor</v>
      </c>
      <c r="Y472" s="3" t="str">
        <f t="shared" si="79"/>
        <v>OK</v>
      </c>
    </row>
    <row r="473" spans="1:25" x14ac:dyDescent="0.25">
      <c r="A473" s="3" t="str">
        <f>Raw_Data!A473</f>
        <v>ffaf5a8f-4a21-4263-b2e6-1661ea990c16</v>
      </c>
      <c r="B473" s="3">
        <f>Raw_Data!B473</f>
        <v>30</v>
      </c>
      <c r="C473" s="3" t="str">
        <f>Raw_Data!C473</f>
        <v>Other</v>
      </c>
      <c r="D473" s="3" t="str">
        <f>Raw_Data!D473</f>
        <v>Premium</v>
      </c>
      <c r="E473" s="3">
        <f>Raw_Data!E473</f>
        <v>11.65</v>
      </c>
      <c r="F473" s="3">
        <f>Raw_Data!F473</f>
        <v>21</v>
      </c>
      <c r="G473" s="3" t="str">
        <f>Raw_Data!G473</f>
        <v>Africa</v>
      </c>
      <c r="H473" s="3" t="str">
        <f>Raw_Data!H473</f>
        <v>Laptop</v>
      </c>
      <c r="I473" s="3">
        <f>Raw_Data!I473</f>
        <v>17.989999999999998</v>
      </c>
      <c r="J473" s="3">
        <f>Raw_Data!J473</f>
        <v>0</v>
      </c>
      <c r="K473" s="3" t="str">
        <f>Raw_Data!K473</f>
        <v>Credit Card</v>
      </c>
      <c r="L473" s="3">
        <f>Raw_Data!L473</f>
        <v>5</v>
      </c>
      <c r="M473" s="3">
        <f>Raw_Data!M473</f>
        <v>0.53</v>
      </c>
      <c r="N473" s="3" t="str">
        <f>Raw_Data!N473</f>
        <v>Romance</v>
      </c>
      <c r="O473" s="3" t="str">
        <f t="shared" si="70"/>
        <v>25-34</v>
      </c>
      <c r="P473" s="3" t="str">
        <f t="shared" si="71"/>
        <v>10-24h</v>
      </c>
      <c r="Q473" s="3" t="str">
        <f t="shared" si="72"/>
        <v>8-21d</v>
      </c>
      <c r="R473" s="3" t="str">
        <f t="shared" si="73"/>
        <v>Medium</v>
      </c>
      <c r="S473" s="3" t="str">
        <f t="shared" si="74"/>
        <v>High</v>
      </c>
      <c r="T473" s="3" t="str">
        <f t="shared" si="75"/>
        <v>Active</v>
      </c>
      <c r="U473" s="4">
        <f>1/(1+EXP(-(Predictive_Model!$B$5+((B473-Predictive_Model!$B$20)/Predictive_Model!$C$20)*Predictive_Model!$D$20+((E473-Predictive_Model!$B$21)/Predictive_Model!$C$21)*Predictive_Model!$D$21+((F473-Predictive_Model!$B$22)/Predictive_Model!$C$22)*Predictive_Model!$D$22+((I473-Predictive_Model!$B$23)/Predictive_Model!$C$23)*Predictive_Model!$D$23+((L473-Predictive_Model!$B$24)/Predictive_Model!$C$24)*Predictive_Model!$D$24+((M473-Predictive_Model!$B$25)/Predictive_Model!$C$25)*Predictive_Model!$D$25+IF(C473="Male",Predictive_Model!$D$31,IF(C473="Other",Predictive_Model!$D$32,0))+IF(D473="Premium",Predictive_Model!$D$34,IF(D473="Standard",Predictive_Model!$D$35,0))+IF(G473="Asia",Predictive_Model!$D$37,IF(G473="Europe",Predictive_Model!$D$38,IF(G473="North America",Predictive_Model!$D$39,IF(G473="Oceania",Predictive_Model!$D$40,IF(G473="South America",Predictive_Model!$D$41,0)))))+IF(H473="Laptop",Predictive_Model!$D$43,IF(H473="Mobile",Predictive_Model!$D$44,IF(H473="TV",Predictive_Model!$D$45,IF(H473="Tablet",Predictive_Model!$D$46,0))))+IF(K473="Crypto",Predictive_Model!$D$48,IF(K473="Debit Card",Predictive_Model!$D$49,IF(K473="Gift Card",Predictive_Model!$D$50,IF(K473="PayPal",Predictive_Model!$D$51,0))))+IF(N473="Comedy",Predictive_Model!$D$53,IF(N473="Documentary",Predictive_Model!$D$54,IF(N473="Drama",Predictive_Model!$D$55,IF(N473="Horror",Predictive_Model!$D$56,IF(N473="Romance",Predictive_Model!$D$57,IF(N473="Sci-Fi",Predictive_Model!$D$58,0)))))))))</f>
        <v>3.3551279775775621E-2</v>
      </c>
      <c r="V473" s="3" t="str">
        <f t="shared" si="76"/>
        <v>Low</v>
      </c>
      <c r="W473" s="6">
        <f t="shared" si="77"/>
        <v>0.60358752316620334</v>
      </c>
      <c r="X473" s="3" t="str">
        <f t="shared" si="78"/>
        <v>Monitor</v>
      </c>
      <c r="Y473" s="3" t="str">
        <f t="shared" si="79"/>
        <v>OK</v>
      </c>
    </row>
    <row r="474" spans="1:25" x14ac:dyDescent="0.25">
      <c r="A474" s="3" t="str">
        <f>Raw_Data!A474</f>
        <v>ce6a5766-b2c1-47e6-b45e-950bdd6eb6ef</v>
      </c>
      <c r="B474" s="3">
        <f>Raw_Data!B474</f>
        <v>23</v>
      </c>
      <c r="C474" s="3" t="str">
        <f>Raw_Data!C474</f>
        <v>Male</v>
      </c>
      <c r="D474" s="3" t="str">
        <f>Raw_Data!D474</f>
        <v>Premium</v>
      </c>
      <c r="E474" s="3">
        <f>Raw_Data!E474</f>
        <v>6.55</v>
      </c>
      <c r="F474" s="3">
        <f>Raw_Data!F474</f>
        <v>27</v>
      </c>
      <c r="G474" s="3" t="str">
        <f>Raw_Data!G474</f>
        <v>Oceania</v>
      </c>
      <c r="H474" s="3" t="str">
        <f>Raw_Data!H474</f>
        <v>Laptop</v>
      </c>
      <c r="I474" s="3">
        <f>Raw_Data!I474</f>
        <v>17.989999999999998</v>
      </c>
      <c r="J474" s="3">
        <f>Raw_Data!J474</f>
        <v>0</v>
      </c>
      <c r="K474" s="3" t="str">
        <f>Raw_Data!K474</f>
        <v>PayPal</v>
      </c>
      <c r="L474" s="3">
        <f>Raw_Data!L474</f>
        <v>3</v>
      </c>
      <c r="M474" s="3">
        <f>Raw_Data!M474</f>
        <v>0.23</v>
      </c>
      <c r="N474" s="3" t="str">
        <f>Raw_Data!N474</f>
        <v>Romance</v>
      </c>
      <c r="O474" s="3" t="str">
        <f t="shared" si="70"/>
        <v>18-24</v>
      </c>
      <c r="P474" s="3" t="str">
        <f t="shared" si="71"/>
        <v>&lt;10h</v>
      </c>
      <c r="Q474" s="3" t="str">
        <f t="shared" si="72"/>
        <v>22-45d</v>
      </c>
      <c r="R474" s="3" t="str">
        <f t="shared" si="73"/>
        <v>Medium</v>
      </c>
      <c r="S474" s="3" t="str">
        <f t="shared" si="74"/>
        <v>High</v>
      </c>
      <c r="T474" s="3" t="str">
        <f t="shared" si="75"/>
        <v>Active</v>
      </c>
      <c r="U474" s="4">
        <f>1/(1+EXP(-(Predictive_Model!$B$5+((B474-Predictive_Model!$B$20)/Predictive_Model!$C$20)*Predictive_Model!$D$20+((E474-Predictive_Model!$B$21)/Predictive_Model!$C$21)*Predictive_Model!$D$21+((F474-Predictive_Model!$B$22)/Predictive_Model!$C$22)*Predictive_Model!$D$22+((I474-Predictive_Model!$B$23)/Predictive_Model!$C$23)*Predictive_Model!$D$23+((L474-Predictive_Model!$B$24)/Predictive_Model!$C$24)*Predictive_Model!$D$24+((M474-Predictive_Model!$B$25)/Predictive_Model!$C$25)*Predictive_Model!$D$25+IF(C474="Male",Predictive_Model!$D$31,IF(C474="Other",Predictive_Model!$D$32,0))+IF(D474="Premium",Predictive_Model!$D$34,IF(D474="Standard",Predictive_Model!$D$35,0))+IF(G474="Asia",Predictive_Model!$D$37,IF(G474="Europe",Predictive_Model!$D$38,IF(G474="North America",Predictive_Model!$D$39,IF(G474="Oceania",Predictive_Model!$D$40,IF(G474="South America",Predictive_Model!$D$41,0)))))+IF(H474="Laptop",Predictive_Model!$D$43,IF(H474="Mobile",Predictive_Model!$D$44,IF(H474="TV",Predictive_Model!$D$45,IF(H474="Tablet",Predictive_Model!$D$46,0))))+IF(K474="Crypto",Predictive_Model!$D$48,IF(K474="Debit Card",Predictive_Model!$D$49,IF(K474="Gift Card",Predictive_Model!$D$50,IF(K474="PayPal",Predictive_Model!$D$51,0))))+IF(N474="Comedy",Predictive_Model!$D$53,IF(N474="Documentary",Predictive_Model!$D$54,IF(N474="Drama",Predictive_Model!$D$55,IF(N474="Horror",Predictive_Model!$D$56,IF(N474="Romance",Predictive_Model!$D$57,IF(N474="Sci-Fi",Predictive_Model!$D$58,0)))))))))</f>
        <v>0.76309320667014124</v>
      </c>
      <c r="V474" s="3" t="str">
        <f t="shared" si="76"/>
        <v>Critical</v>
      </c>
      <c r="W474" s="6">
        <f t="shared" si="77"/>
        <v>13.72804678799584</v>
      </c>
      <c r="X474" s="3" t="str">
        <f t="shared" si="78"/>
        <v>Priority 1</v>
      </c>
      <c r="Y474" s="3" t="str">
        <f t="shared" si="79"/>
        <v>OK</v>
      </c>
    </row>
    <row r="475" spans="1:25" x14ac:dyDescent="0.25">
      <c r="A475" s="3" t="str">
        <f>Raw_Data!A475</f>
        <v>b3be52ce-4170-4eac-b249-af6b1475451f</v>
      </c>
      <c r="B475" s="3">
        <f>Raw_Data!B475</f>
        <v>20</v>
      </c>
      <c r="C475" s="3" t="str">
        <f>Raw_Data!C475</f>
        <v>Other</v>
      </c>
      <c r="D475" s="3" t="str">
        <f>Raw_Data!D475</f>
        <v>Standard</v>
      </c>
      <c r="E475" s="3">
        <f>Raw_Data!E475</f>
        <v>0.52</v>
      </c>
      <c r="F475" s="3">
        <f>Raw_Data!F475</f>
        <v>29</v>
      </c>
      <c r="G475" s="3" t="str">
        <f>Raw_Data!G475</f>
        <v>Asia</v>
      </c>
      <c r="H475" s="3" t="str">
        <f>Raw_Data!H475</f>
        <v>TV</v>
      </c>
      <c r="I475" s="3">
        <f>Raw_Data!I475</f>
        <v>13.99</v>
      </c>
      <c r="J475" s="3">
        <f>Raw_Data!J475</f>
        <v>1</v>
      </c>
      <c r="K475" s="3" t="str">
        <f>Raw_Data!K475</f>
        <v>Debit Card</v>
      </c>
      <c r="L475" s="3">
        <f>Raw_Data!L475</f>
        <v>1</v>
      </c>
      <c r="M475" s="3">
        <f>Raw_Data!M475</f>
        <v>0.02</v>
      </c>
      <c r="N475" s="3" t="str">
        <f>Raw_Data!N475</f>
        <v>Romance</v>
      </c>
      <c r="O475" s="3" t="str">
        <f t="shared" si="70"/>
        <v>18-24</v>
      </c>
      <c r="P475" s="3" t="str">
        <f t="shared" si="71"/>
        <v>&lt;10h</v>
      </c>
      <c r="Q475" s="3" t="str">
        <f t="shared" si="72"/>
        <v>22-45d</v>
      </c>
      <c r="R475" s="3" t="str">
        <f t="shared" si="73"/>
        <v>Medium</v>
      </c>
      <c r="S475" s="3" t="str">
        <f t="shared" si="74"/>
        <v>Mid</v>
      </c>
      <c r="T475" s="3" t="str">
        <f t="shared" si="75"/>
        <v>Churned</v>
      </c>
      <c r="U475" s="4">
        <f>1/(1+EXP(-(Predictive_Model!$B$5+((B475-Predictive_Model!$B$20)/Predictive_Model!$C$20)*Predictive_Model!$D$20+((E475-Predictive_Model!$B$21)/Predictive_Model!$C$21)*Predictive_Model!$D$21+((F475-Predictive_Model!$B$22)/Predictive_Model!$C$22)*Predictive_Model!$D$22+((I475-Predictive_Model!$B$23)/Predictive_Model!$C$23)*Predictive_Model!$D$23+((L475-Predictive_Model!$B$24)/Predictive_Model!$C$24)*Predictive_Model!$D$24+((M475-Predictive_Model!$B$25)/Predictive_Model!$C$25)*Predictive_Model!$D$25+IF(C475="Male",Predictive_Model!$D$31,IF(C475="Other",Predictive_Model!$D$32,0))+IF(D475="Premium",Predictive_Model!$D$34,IF(D475="Standard",Predictive_Model!$D$35,0))+IF(G475="Asia",Predictive_Model!$D$37,IF(G475="Europe",Predictive_Model!$D$38,IF(G475="North America",Predictive_Model!$D$39,IF(G475="Oceania",Predictive_Model!$D$40,IF(G475="South America",Predictive_Model!$D$41,0)))))+IF(H475="Laptop",Predictive_Model!$D$43,IF(H475="Mobile",Predictive_Model!$D$44,IF(H475="TV",Predictive_Model!$D$45,IF(H475="Tablet",Predictive_Model!$D$46,0))))+IF(K475="Crypto",Predictive_Model!$D$48,IF(K475="Debit Card",Predictive_Model!$D$49,IF(K475="Gift Card",Predictive_Model!$D$50,IF(K475="PayPal",Predictive_Model!$D$51,0))))+IF(N475="Comedy",Predictive_Model!$D$53,IF(N475="Documentary",Predictive_Model!$D$54,IF(N475="Drama",Predictive_Model!$D$55,IF(N475="Horror",Predictive_Model!$D$56,IF(N475="Romance",Predictive_Model!$D$57,IF(N475="Sci-Fi",Predictive_Model!$D$58,0)))))))))</f>
        <v>0.99834958574352062</v>
      </c>
      <c r="V475" s="3" t="str">
        <f t="shared" si="76"/>
        <v>Critical</v>
      </c>
      <c r="W475" s="6">
        <f t="shared" si="77"/>
        <v>13.99</v>
      </c>
      <c r="X475" s="3" t="str">
        <f t="shared" si="78"/>
        <v>Priority 2</v>
      </c>
      <c r="Y475" s="3" t="str">
        <f t="shared" si="79"/>
        <v>OK</v>
      </c>
    </row>
    <row r="476" spans="1:25" x14ac:dyDescent="0.25">
      <c r="A476" s="3" t="str">
        <f>Raw_Data!A476</f>
        <v>7d8f6a29-0e4d-47f5-8bb5-3b07c5ba02ef</v>
      </c>
      <c r="B476" s="3">
        <f>Raw_Data!B476</f>
        <v>40</v>
      </c>
      <c r="C476" s="3" t="str">
        <f>Raw_Data!C476</f>
        <v>Female</v>
      </c>
      <c r="D476" s="3" t="str">
        <f>Raw_Data!D476</f>
        <v>Basic</v>
      </c>
      <c r="E476" s="3">
        <f>Raw_Data!E476</f>
        <v>7.31</v>
      </c>
      <c r="F476" s="3">
        <f>Raw_Data!F476</f>
        <v>3</v>
      </c>
      <c r="G476" s="3" t="str">
        <f>Raw_Data!G476</f>
        <v>Africa</v>
      </c>
      <c r="H476" s="3" t="str">
        <f>Raw_Data!H476</f>
        <v>Tablet</v>
      </c>
      <c r="I476" s="3">
        <f>Raw_Data!I476</f>
        <v>8.99</v>
      </c>
      <c r="J476" s="3">
        <f>Raw_Data!J476</f>
        <v>0</v>
      </c>
      <c r="K476" s="3" t="str">
        <f>Raw_Data!K476</f>
        <v>Debit Card</v>
      </c>
      <c r="L476" s="3">
        <f>Raw_Data!L476</f>
        <v>1</v>
      </c>
      <c r="M476" s="3">
        <f>Raw_Data!M476</f>
        <v>1.83</v>
      </c>
      <c r="N476" s="3" t="str">
        <f>Raw_Data!N476</f>
        <v>Action</v>
      </c>
      <c r="O476" s="3" t="str">
        <f t="shared" si="70"/>
        <v>35-44</v>
      </c>
      <c r="P476" s="3" t="str">
        <f t="shared" si="71"/>
        <v>&lt;10h</v>
      </c>
      <c r="Q476" s="3" t="str">
        <f t="shared" si="72"/>
        <v>0-7d</v>
      </c>
      <c r="R476" s="3" t="str">
        <f t="shared" si="73"/>
        <v>Medium</v>
      </c>
      <c r="S476" s="3" t="str">
        <f t="shared" si="74"/>
        <v>Low</v>
      </c>
      <c r="T476" s="3" t="str">
        <f t="shared" si="75"/>
        <v>Active</v>
      </c>
      <c r="U476" s="4">
        <f>1/(1+EXP(-(Predictive_Model!$B$5+((B476-Predictive_Model!$B$20)/Predictive_Model!$C$20)*Predictive_Model!$D$20+((E476-Predictive_Model!$B$21)/Predictive_Model!$C$21)*Predictive_Model!$D$21+((F476-Predictive_Model!$B$22)/Predictive_Model!$C$22)*Predictive_Model!$D$22+((I476-Predictive_Model!$B$23)/Predictive_Model!$C$23)*Predictive_Model!$D$23+((L476-Predictive_Model!$B$24)/Predictive_Model!$C$24)*Predictive_Model!$D$24+((M476-Predictive_Model!$B$25)/Predictive_Model!$C$25)*Predictive_Model!$D$25+IF(C476="Male",Predictive_Model!$D$31,IF(C476="Other",Predictive_Model!$D$32,0))+IF(D476="Premium",Predictive_Model!$D$34,IF(D476="Standard",Predictive_Model!$D$35,0))+IF(G476="Asia",Predictive_Model!$D$37,IF(G476="Europe",Predictive_Model!$D$38,IF(G476="North America",Predictive_Model!$D$39,IF(G476="Oceania",Predictive_Model!$D$40,IF(G476="South America",Predictive_Model!$D$41,0)))))+IF(H476="Laptop",Predictive_Model!$D$43,IF(H476="Mobile",Predictive_Model!$D$44,IF(H476="TV",Predictive_Model!$D$45,IF(H476="Tablet",Predictive_Model!$D$46,0))))+IF(K476="Crypto",Predictive_Model!$D$48,IF(K476="Debit Card",Predictive_Model!$D$49,IF(K476="Gift Card",Predictive_Model!$D$50,IF(K476="PayPal",Predictive_Model!$D$51,0))))+IF(N476="Comedy",Predictive_Model!$D$53,IF(N476="Documentary",Predictive_Model!$D$54,IF(N476="Drama",Predictive_Model!$D$55,IF(N476="Horror",Predictive_Model!$D$56,IF(N476="Romance",Predictive_Model!$D$57,IF(N476="Sci-Fi",Predictive_Model!$D$58,0)))))))))</f>
        <v>0.70145079411462619</v>
      </c>
      <c r="V476" s="3" t="str">
        <f t="shared" si="76"/>
        <v>High</v>
      </c>
      <c r="W476" s="6">
        <f t="shared" si="77"/>
        <v>6.3060426390904896</v>
      </c>
      <c r="X476" s="3" t="str">
        <f t="shared" si="78"/>
        <v>Monitor</v>
      </c>
      <c r="Y476" s="3" t="str">
        <f t="shared" si="79"/>
        <v>OK</v>
      </c>
    </row>
    <row r="477" spans="1:25" x14ac:dyDescent="0.25">
      <c r="A477" s="3" t="str">
        <f>Raw_Data!A477</f>
        <v>b7d9b624-c891-4639-87e9-a8eafacf6fc5</v>
      </c>
      <c r="B477" s="3">
        <f>Raw_Data!B477</f>
        <v>28</v>
      </c>
      <c r="C477" s="3" t="str">
        <f>Raw_Data!C477</f>
        <v>Female</v>
      </c>
      <c r="D477" s="3" t="str">
        <f>Raw_Data!D477</f>
        <v>Basic</v>
      </c>
      <c r="E477" s="3">
        <f>Raw_Data!E477</f>
        <v>35.03</v>
      </c>
      <c r="F477" s="3">
        <f>Raw_Data!F477</f>
        <v>37</v>
      </c>
      <c r="G477" s="3" t="str">
        <f>Raw_Data!G477</f>
        <v>Asia</v>
      </c>
      <c r="H477" s="3" t="str">
        <f>Raw_Data!H477</f>
        <v>Desktop</v>
      </c>
      <c r="I477" s="3">
        <f>Raw_Data!I477</f>
        <v>8.99</v>
      </c>
      <c r="J477" s="3">
        <f>Raw_Data!J477</f>
        <v>0</v>
      </c>
      <c r="K477" s="3" t="str">
        <f>Raw_Data!K477</f>
        <v>Credit Card</v>
      </c>
      <c r="L477" s="3">
        <f>Raw_Data!L477</f>
        <v>4</v>
      </c>
      <c r="M477" s="3">
        <f>Raw_Data!M477</f>
        <v>0.92</v>
      </c>
      <c r="N477" s="3" t="str">
        <f>Raw_Data!N477</f>
        <v>Comedy</v>
      </c>
      <c r="O477" s="3" t="str">
        <f t="shared" si="70"/>
        <v>25-34</v>
      </c>
      <c r="P477" s="3" t="str">
        <f t="shared" si="71"/>
        <v>25-49h</v>
      </c>
      <c r="Q477" s="3" t="str">
        <f t="shared" si="72"/>
        <v>22-45d</v>
      </c>
      <c r="R477" s="3" t="str">
        <f t="shared" si="73"/>
        <v>Medium</v>
      </c>
      <c r="S477" s="3" t="str">
        <f t="shared" si="74"/>
        <v>Low</v>
      </c>
      <c r="T477" s="3" t="str">
        <f t="shared" si="75"/>
        <v>Active</v>
      </c>
      <c r="U477" s="4">
        <f>1/(1+EXP(-(Predictive_Model!$B$5+((B477-Predictive_Model!$B$20)/Predictive_Model!$C$20)*Predictive_Model!$D$20+((E477-Predictive_Model!$B$21)/Predictive_Model!$C$21)*Predictive_Model!$D$21+((F477-Predictive_Model!$B$22)/Predictive_Model!$C$22)*Predictive_Model!$D$22+((I477-Predictive_Model!$B$23)/Predictive_Model!$C$23)*Predictive_Model!$D$23+((L477-Predictive_Model!$B$24)/Predictive_Model!$C$24)*Predictive_Model!$D$24+((M477-Predictive_Model!$B$25)/Predictive_Model!$C$25)*Predictive_Model!$D$25+IF(C477="Male",Predictive_Model!$D$31,IF(C477="Other",Predictive_Model!$D$32,0))+IF(D477="Premium",Predictive_Model!$D$34,IF(D477="Standard",Predictive_Model!$D$35,0))+IF(G477="Asia",Predictive_Model!$D$37,IF(G477="Europe",Predictive_Model!$D$38,IF(G477="North America",Predictive_Model!$D$39,IF(G477="Oceania",Predictive_Model!$D$40,IF(G477="South America",Predictive_Model!$D$41,0)))))+IF(H477="Laptop",Predictive_Model!$D$43,IF(H477="Mobile",Predictive_Model!$D$44,IF(H477="TV",Predictive_Model!$D$45,IF(H477="Tablet",Predictive_Model!$D$46,0))))+IF(K477="Crypto",Predictive_Model!$D$48,IF(K477="Debit Card",Predictive_Model!$D$49,IF(K477="Gift Card",Predictive_Model!$D$50,IF(K477="PayPal",Predictive_Model!$D$51,0))))+IF(N477="Comedy",Predictive_Model!$D$53,IF(N477="Documentary",Predictive_Model!$D$54,IF(N477="Drama",Predictive_Model!$D$55,IF(N477="Horror",Predictive_Model!$D$56,IF(N477="Romance",Predictive_Model!$D$57,IF(N477="Sci-Fi",Predictive_Model!$D$58,0)))))))))</f>
        <v>3.8113823861590508E-3</v>
      </c>
      <c r="V477" s="3" t="str">
        <f t="shared" si="76"/>
        <v>Low</v>
      </c>
      <c r="W477" s="6">
        <f t="shared" si="77"/>
        <v>3.4264327651569865E-2</v>
      </c>
      <c r="X477" s="3" t="str">
        <f t="shared" si="78"/>
        <v>Monitor</v>
      </c>
      <c r="Y477" s="3" t="str">
        <f t="shared" si="79"/>
        <v>OK</v>
      </c>
    </row>
    <row r="478" spans="1:25" x14ac:dyDescent="0.25">
      <c r="A478" s="3" t="str">
        <f>Raw_Data!A478</f>
        <v>c24a6c5a-5d0d-4590-be69-7316185ba76f</v>
      </c>
      <c r="B478" s="3">
        <f>Raw_Data!B478</f>
        <v>24</v>
      </c>
      <c r="C478" s="3" t="str">
        <f>Raw_Data!C478</f>
        <v>Female</v>
      </c>
      <c r="D478" s="3" t="str">
        <f>Raw_Data!D478</f>
        <v>Basic</v>
      </c>
      <c r="E478" s="3">
        <f>Raw_Data!E478</f>
        <v>9.0299999999999994</v>
      </c>
      <c r="F478" s="3">
        <f>Raw_Data!F478</f>
        <v>52</v>
      </c>
      <c r="G478" s="3" t="str">
        <f>Raw_Data!G478</f>
        <v>South America</v>
      </c>
      <c r="H478" s="3" t="str">
        <f>Raw_Data!H478</f>
        <v>Mobile</v>
      </c>
      <c r="I478" s="3">
        <f>Raw_Data!I478</f>
        <v>8.99</v>
      </c>
      <c r="J478" s="3">
        <f>Raw_Data!J478</f>
        <v>1</v>
      </c>
      <c r="K478" s="3" t="str">
        <f>Raw_Data!K478</f>
        <v>Crypto</v>
      </c>
      <c r="L478" s="3">
        <f>Raw_Data!L478</f>
        <v>1</v>
      </c>
      <c r="M478" s="3">
        <f>Raw_Data!M478</f>
        <v>0.17</v>
      </c>
      <c r="N478" s="3" t="str">
        <f>Raw_Data!N478</f>
        <v>Documentary</v>
      </c>
      <c r="O478" s="3" t="str">
        <f t="shared" si="70"/>
        <v>18-24</v>
      </c>
      <c r="P478" s="3" t="str">
        <f t="shared" si="71"/>
        <v>&lt;10h</v>
      </c>
      <c r="Q478" s="3" t="str">
        <f t="shared" si="72"/>
        <v>46-60d</v>
      </c>
      <c r="R478" s="3" t="str">
        <f t="shared" si="73"/>
        <v>Low</v>
      </c>
      <c r="S478" s="3" t="str">
        <f t="shared" si="74"/>
        <v>Low</v>
      </c>
      <c r="T478" s="3" t="str">
        <f t="shared" si="75"/>
        <v>Churned</v>
      </c>
      <c r="U478" s="4">
        <f>1/(1+EXP(-(Predictive_Model!$B$5+((B478-Predictive_Model!$B$20)/Predictive_Model!$C$20)*Predictive_Model!$D$20+((E478-Predictive_Model!$B$21)/Predictive_Model!$C$21)*Predictive_Model!$D$21+((F478-Predictive_Model!$B$22)/Predictive_Model!$C$22)*Predictive_Model!$D$22+((I478-Predictive_Model!$B$23)/Predictive_Model!$C$23)*Predictive_Model!$D$23+((L478-Predictive_Model!$B$24)/Predictive_Model!$C$24)*Predictive_Model!$D$24+((M478-Predictive_Model!$B$25)/Predictive_Model!$C$25)*Predictive_Model!$D$25+IF(C478="Male",Predictive_Model!$D$31,IF(C478="Other",Predictive_Model!$D$32,0))+IF(D478="Premium",Predictive_Model!$D$34,IF(D478="Standard",Predictive_Model!$D$35,0))+IF(G478="Asia",Predictive_Model!$D$37,IF(G478="Europe",Predictive_Model!$D$38,IF(G478="North America",Predictive_Model!$D$39,IF(G478="Oceania",Predictive_Model!$D$40,IF(G478="South America",Predictive_Model!$D$41,0)))))+IF(H478="Laptop",Predictive_Model!$D$43,IF(H478="Mobile",Predictive_Model!$D$44,IF(H478="TV",Predictive_Model!$D$45,IF(H478="Tablet",Predictive_Model!$D$46,0))))+IF(K478="Crypto",Predictive_Model!$D$48,IF(K478="Debit Card",Predictive_Model!$D$49,IF(K478="Gift Card",Predictive_Model!$D$50,IF(K478="PayPal",Predictive_Model!$D$51,0))))+IF(N478="Comedy",Predictive_Model!$D$53,IF(N478="Documentary",Predictive_Model!$D$54,IF(N478="Drama",Predictive_Model!$D$55,IF(N478="Horror",Predictive_Model!$D$56,IF(N478="Romance",Predictive_Model!$D$57,IF(N478="Sci-Fi",Predictive_Model!$D$58,0)))))))))</f>
        <v>0.99996020848348777</v>
      </c>
      <c r="V478" s="3" t="str">
        <f t="shared" si="76"/>
        <v>Critical</v>
      </c>
      <c r="W478" s="6">
        <f t="shared" si="77"/>
        <v>8.99</v>
      </c>
      <c r="X478" s="3" t="str">
        <f t="shared" si="78"/>
        <v>Priority 2</v>
      </c>
      <c r="Y478" s="3" t="str">
        <f t="shared" si="79"/>
        <v>OK</v>
      </c>
    </row>
    <row r="479" spans="1:25" x14ac:dyDescent="0.25">
      <c r="A479" s="3" t="str">
        <f>Raw_Data!A479</f>
        <v>bf0666fc-cc28-486c-8763-e4ae72e567bd</v>
      </c>
      <c r="B479" s="3">
        <f>Raw_Data!B479</f>
        <v>54</v>
      </c>
      <c r="C479" s="3" t="str">
        <f>Raw_Data!C479</f>
        <v>Other</v>
      </c>
      <c r="D479" s="3" t="str">
        <f>Raw_Data!D479</f>
        <v>Premium</v>
      </c>
      <c r="E479" s="3">
        <f>Raw_Data!E479</f>
        <v>14.2</v>
      </c>
      <c r="F479" s="3">
        <f>Raw_Data!F479</f>
        <v>6</v>
      </c>
      <c r="G479" s="3" t="str">
        <f>Raw_Data!G479</f>
        <v>Europe</v>
      </c>
      <c r="H479" s="3" t="str">
        <f>Raw_Data!H479</f>
        <v>Laptop</v>
      </c>
      <c r="I479" s="3">
        <f>Raw_Data!I479</f>
        <v>17.989999999999998</v>
      </c>
      <c r="J479" s="3">
        <f>Raw_Data!J479</f>
        <v>0</v>
      </c>
      <c r="K479" s="3" t="str">
        <f>Raw_Data!K479</f>
        <v>Crypto</v>
      </c>
      <c r="L479" s="3">
        <f>Raw_Data!L479</f>
        <v>5</v>
      </c>
      <c r="M479" s="3">
        <f>Raw_Data!M479</f>
        <v>2.0299999999999998</v>
      </c>
      <c r="N479" s="3" t="str">
        <f>Raw_Data!N479</f>
        <v>Romance</v>
      </c>
      <c r="O479" s="3" t="str">
        <f t="shared" si="70"/>
        <v>45-54</v>
      </c>
      <c r="P479" s="3" t="str">
        <f t="shared" si="71"/>
        <v>10-24h</v>
      </c>
      <c r="Q479" s="3" t="str">
        <f t="shared" si="72"/>
        <v>0-7d</v>
      </c>
      <c r="R479" s="3" t="str">
        <f t="shared" si="73"/>
        <v>Medium</v>
      </c>
      <c r="S479" s="3" t="str">
        <f t="shared" si="74"/>
        <v>High</v>
      </c>
      <c r="T479" s="3" t="str">
        <f t="shared" si="75"/>
        <v>Active</v>
      </c>
      <c r="U479" s="4">
        <f>1/(1+EXP(-(Predictive_Model!$B$5+((B479-Predictive_Model!$B$20)/Predictive_Model!$C$20)*Predictive_Model!$D$20+((E479-Predictive_Model!$B$21)/Predictive_Model!$C$21)*Predictive_Model!$D$21+((F479-Predictive_Model!$B$22)/Predictive_Model!$C$22)*Predictive_Model!$D$22+((I479-Predictive_Model!$B$23)/Predictive_Model!$C$23)*Predictive_Model!$D$23+((L479-Predictive_Model!$B$24)/Predictive_Model!$C$24)*Predictive_Model!$D$24+((M479-Predictive_Model!$B$25)/Predictive_Model!$C$25)*Predictive_Model!$D$25+IF(C479="Male",Predictive_Model!$D$31,IF(C479="Other",Predictive_Model!$D$32,0))+IF(D479="Premium",Predictive_Model!$D$34,IF(D479="Standard",Predictive_Model!$D$35,0))+IF(G479="Asia",Predictive_Model!$D$37,IF(G479="Europe",Predictive_Model!$D$38,IF(G479="North America",Predictive_Model!$D$39,IF(G479="Oceania",Predictive_Model!$D$40,IF(G479="South America",Predictive_Model!$D$41,0)))))+IF(H479="Laptop",Predictive_Model!$D$43,IF(H479="Mobile",Predictive_Model!$D$44,IF(H479="TV",Predictive_Model!$D$45,IF(H479="Tablet",Predictive_Model!$D$46,0))))+IF(K479="Crypto",Predictive_Model!$D$48,IF(K479="Debit Card",Predictive_Model!$D$49,IF(K479="Gift Card",Predictive_Model!$D$50,IF(K479="PayPal",Predictive_Model!$D$51,0))))+IF(N479="Comedy",Predictive_Model!$D$53,IF(N479="Documentary",Predictive_Model!$D$54,IF(N479="Drama",Predictive_Model!$D$55,IF(N479="Horror",Predictive_Model!$D$56,IF(N479="Romance",Predictive_Model!$D$57,IF(N479="Sci-Fi",Predictive_Model!$D$58,0)))))))))</f>
        <v>1.6812585716925044E-4</v>
      </c>
      <c r="V479" s="3" t="str">
        <f t="shared" si="76"/>
        <v>Low</v>
      </c>
      <c r="W479" s="6">
        <f t="shared" si="77"/>
        <v>3.0245841704748151E-3</v>
      </c>
      <c r="X479" s="3" t="str">
        <f t="shared" si="78"/>
        <v>Monitor</v>
      </c>
      <c r="Y479" s="3" t="str">
        <f t="shared" si="79"/>
        <v>OK</v>
      </c>
    </row>
    <row r="480" spans="1:25" x14ac:dyDescent="0.25">
      <c r="A480" s="3" t="str">
        <f>Raw_Data!A480</f>
        <v>05806200-9ba0-4323-adfd-4993ce054d36</v>
      </c>
      <c r="B480" s="3">
        <f>Raw_Data!B480</f>
        <v>25</v>
      </c>
      <c r="C480" s="3" t="str">
        <f>Raw_Data!C480</f>
        <v>Female</v>
      </c>
      <c r="D480" s="3" t="str">
        <f>Raw_Data!D480</f>
        <v>Standard</v>
      </c>
      <c r="E480" s="3">
        <f>Raw_Data!E480</f>
        <v>8.01</v>
      </c>
      <c r="F480" s="3">
        <f>Raw_Data!F480</f>
        <v>20</v>
      </c>
      <c r="G480" s="3" t="str">
        <f>Raw_Data!G480</f>
        <v>South America</v>
      </c>
      <c r="H480" s="3" t="str">
        <f>Raw_Data!H480</f>
        <v>Laptop</v>
      </c>
      <c r="I480" s="3">
        <f>Raw_Data!I480</f>
        <v>13.99</v>
      </c>
      <c r="J480" s="3">
        <f>Raw_Data!J480</f>
        <v>0</v>
      </c>
      <c r="K480" s="3" t="str">
        <f>Raw_Data!K480</f>
        <v>Credit Card</v>
      </c>
      <c r="L480" s="3">
        <f>Raw_Data!L480</f>
        <v>4</v>
      </c>
      <c r="M480" s="3">
        <f>Raw_Data!M480</f>
        <v>0.38</v>
      </c>
      <c r="N480" s="3" t="str">
        <f>Raw_Data!N480</f>
        <v>Sci-Fi</v>
      </c>
      <c r="O480" s="3" t="str">
        <f t="shared" si="70"/>
        <v>25-34</v>
      </c>
      <c r="P480" s="3" t="str">
        <f t="shared" si="71"/>
        <v>&lt;10h</v>
      </c>
      <c r="Q480" s="3" t="str">
        <f t="shared" si="72"/>
        <v>8-21d</v>
      </c>
      <c r="R480" s="3" t="str">
        <f t="shared" si="73"/>
        <v>Medium</v>
      </c>
      <c r="S480" s="3" t="str">
        <f t="shared" si="74"/>
        <v>Mid</v>
      </c>
      <c r="T480" s="3" t="str">
        <f t="shared" si="75"/>
        <v>Active</v>
      </c>
      <c r="U480" s="4">
        <f>1/(1+EXP(-(Predictive_Model!$B$5+((B480-Predictive_Model!$B$20)/Predictive_Model!$C$20)*Predictive_Model!$D$20+((E480-Predictive_Model!$B$21)/Predictive_Model!$C$21)*Predictive_Model!$D$21+((F480-Predictive_Model!$B$22)/Predictive_Model!$C$22)*Predictive_Model!$D$22+((I480-Predictive_Model!$B$23)/Predictive_Model!$C$23)*Predictive_Model!$D$23+((L480-Predictive_Model!$B$24)/Predictive_Model!$C$24)*Predictive_Model!$D$24+((M480-Predictive_Model!$B$25)/Predictive_Model!$C$25)*Predictive_Model!$D$25+IF(C480="Male",Predictive_Model!$D$31,IF(C480="Other",Predictive_Model!$D$32,0))+IF(D480="Premium",Predictive_Model!$D$34,IF(D480="Standard",Predictive_Model!$D$35,0))+IF(G480="Asia",Predictive_Model!$D$37,IF(G480="Europe",Predictive_Model!$D$38,IF(G480="North America",Predictive_Model!$D$39,IF(G480="Oceania",Predictive_Model!$D$40,IF(G480="South America",Predictive_Model!$D$41,0)))))+IF(H480="Laptop",Predictive_Model!$D$43,IF(H480="Mobile",Predictive_Model!$D$44,IF(H480="TV",Predictive_Model!$D$45,IF(H480="Tablet",Predictive_Model!$D$46,0))))+IF(K480="Crypto",Predictive_Model!$D$48,IF(K480="Debit Card",Predictive_Model!$D$49,IF(K480="Gift Card",Predictive_Model!$D$50,IF(K480="PayPal",Predictive_Model!$D$51,0))))+IF(N480="Comedy",Predictive_Model!$D$53,IF(N480="Documentary",Predictive_Model!$D$54,IF(N480="Drama",Predictive_Model!$D$55,IF(N480="Horror",Predictive_Model!$D$56,IF(N480="Romance",Predictive_Model!$D$57,IF(N480="Sci-Fi",Predictive_Model!$D$58,0)))))))))</f>
        <v>0.66746434030279755</v>
      </c>
      <c r="V480" s="3" t="str">
        <f t="shared" si="76"/>
        <v>High</v>
      </c>
      <c r="W480" s="6">
        <f t="shared" si="77"/>
        <v>9.3378261208361373</v>
      </c>
      <c r="X480" s="3" t="str">
        <f t="shared" si="78"/>
        <v>Monitor</v>
      </c>
      <c r="Y480" s="3" t="str">
        <f t="shared" si="79"/>
        <v>OK</v>
      </c>
    </row>
    <row r="481" spans="1:25" x14ac:dyDescent="0.25">
      <c r="A481" s="3" t="str">
        <f>Raw_Data!A481</f>
        <v>3eed3d0c-0ee6-4e81-8651-dd2585e2228e</v>
      </c>
      <c r="B481" s="3">
        <f>Raw_Data!B481</f>
        <v>35</v>
      </c>
      <c r="C481" s="3" t="str">
        <f>Raw_Data!C481</f>
        <v>Other</v>
      </c>
      <c r="D481" s="3" t="str">
        <f>Raw_Data!D481</f>
        <v>Basic</v>
      </c>
      <c r="E481" s="3">
        <f>Raw_Data!E481</f>
        <v>9.58</v>
      </c>
      <c r="F481" s="3">
        <f>Raw_Data!F481</f>
        <v>13</v>
      </c>
      <c r="G481" s="3" t="str">
        <f>Raw_Data!G481</f>
        <v>North America</v>
      </c>
      <c r="H481" s="3" t="str">
        <f>Raw_Data!H481</f>
        <v>Mobile</v>
      </c>
      <c r="I481" s="3">
        <f>Raw_Data!I481</f>
        <v>8.99</v>
      </c>
      <c r="J481" s="3">
        <f>Raw_Data!J481</f>
        <v>0</v>
      </c>
      <c r="K481" s="3" t="str">
        <f>Raw_Data!K481</f>
        <v>Debit Card</v>
      </c>
      <c r="L481" s="3">
        <f>Raw_Data!L481</f>
        <v>1</v>
      </c>
      <c r="M481" s="3">
        <f>Raw_Data!M481</f>
        <v>0.68</v>
      </c>
      <c r="N481" s="3" t="str">
        <f>Raw_Data!N481</f>
        <v>Horror</v>
      </c>
      <c r="O481" s="3" t="str">
        <f t="shared" si="70"/>
        <v>35-44</v>
      </c>
      <c r="P481" s="3" t="str">
        <f t="shared" si="71"/>
        <v>&lt;10h</v>
      </c>
      <c r="Q481" s="3" t="str">
        <f t="shared" si="72"/>
        <v>8-21d</v>
      </c>
      <c r="R481" s="3" t="str">
        <f t="shared" si="73"/>
        <v>Medium</v>
      </c>
      <c r="S481" s="3" t="str">
        <f t="shared" si="74"/>
        <v>Low</v>
      </c>
      <c r="T481" s="3" t="str">
        <f t="shared" si="75"/>
        <v>Active</v>
      </c>
      <c r="U481" s="4">
        <f>1/(1+EXP(-(Predictive_Model!$B$5+((B481-Predictive_Model!$B$20)/Predictive_Model!$C$20)*Predictive_Model!$D$20+((E481-Predictive_Model!$B$21)/Predictive_Model!$C$21)*Predictive_Model!$D$21+((F481-Predictive_Model!$B$22)/Predictive_Model!$C$22)*Predictive_Model!$D$22+((I481-Predictive_Model!$B$23)/Predictive_Model!$C$23)*Predictive_Model!$D$23+((L481-Predictive_Model!$B$24)/Predictive_Model!$C$24)*Predictive_Model!$D$24+((M481-Predictive_Model!$B$25)/Predictive_Model!$C$25)*Predictive_Model!$D$25+IF(C481="Male",Predictive_Model!$D$31,IF(C481="Other",Predictive_Model!$D$32,0))+IF(D481="Premium",Predictive_Model!$D$34,IF(D481="Standard",Predictive_Model!$D$35,0))+IF(G481="Asia",Predictive_Model!$D$37,IF(G481="Europe",Predictive_Model!$D$38,IF(G481="North America",Predictive_Model!$D$39,IF(G481="Oceania",Predictive_Model!$D$40,IF(G481="South America",Predictive_Model!$D$41,0)))))+IF(H481="Laptop",Predictive_Model!$D$43,IF(H481="Mobile",Predictive_Model!$D$44,IF(H481="TV",Predictive_Model!$D$45,IF(H481="Tablet",Predictive_Model!$D$46,0))))+IF(K481="Crypto",Predictive_Model!$D$48,IF(K481="Debit Card",Predictive_Model!$D$49,IF(K481="Gift Card",Predictive_Model!$D$50,IF(K481="PayPal",Predictive_Model!$D$51,0))))+IF(N481="Comedy",Predictive_Model!$D$53,IF(N481="Documentary",Predictive_Model!$D$54,IF(N481="Drama",Predictive_Model!$D$55,IF(N481="Horror",Predictive_Model!$D$56,IF(N481="Romance",Predictive_Model!$D$57,IF(N481="Sci-Fi",Predictive_Model!$D$58,0)))))))))</f>
        <v>0.97199312390738379</v>
      </c>
      <c r="V481" s="3" t="str">
        <f t="shared" si="76"/>
        <v>Critical</v>
      </c>
      <c r="W481" s="6">
        <f t="shared" si="77"/>
        <v>8.7382181839273798</v>
      </c>
      <c r="X481" s="3" t="str">
        <f t="shared" si="78"/>
        <v>Priority 2</v>
      </c>
      <c r="Y481" s="3" t="str">
        <f t="shared" si="79"/>
        <v>OK</v>
      </c>
    </row>
    <row r="482" spans="1:25" x14ac:dyDescent="0.25">
      <c r="A482" s="3" t="str">
        <f>Raw_Data!A482</f>
        <v>2e50b30b-57f0-4ab7-8aa0-7d1c90049955</v>
      </c>
      <c r="B482" s="3">
        <f>Raw_Data!B482</f>
        <v>30</v>
      </c>
      <c r="C482" s="3" t="str">
        <f>Raw_Data!C482</f>
        <v>Female</v>
      </c>
      <c r="D482" s="3" t="str">
        <f>Raw_Data!D482</f>
        <v>Basic</v>
      </c>
      <c r="E482" s="3">
        <f>Raw_Data!E482</f>
        <v>0.36</v>
      </c>
      <c r="F482" s="3">
        <f>Raw_Data!F482</f>
        <v>60</v>
      </c>
      <c r="G482" s="3" t="str">
        <f>Raw_Data!G482</f>
        <v>Africa</v>
      </c>
      <c r="H482" s="3" t="str">
        <f>Raw_Data!H482</f>
        <v>Laptop</v>
      </c>
      <c r="I482" s="3">
        <f>Raw_Data!I482</f>
        <v>8.99</v>
      </c>
      <c r="J482" s="3">
        <f>Raw_Data!J482</f>
        <v>1</v>
      </c>
      <c r="K482" s="3" t="str">
        <f>Raw_Data!K482</f>
        <v>Debit Card</v>
      </c>
      <c r="L482" s="3">
        <f>Raw_Data!L482</f>
        <v>3</v>
      </c>
      <c r="M482" s="3">
        <f>Raw_Data!M482</f>
        <v>0.01</v>
      </c>
      <c r="N482" s="3" t="str">
        <f>Raw_Data!N482</f>
        <v>Drama</v>
      </c>
      <c r="O482" s="3" t="str">
        <f t="shared" si="70"/>
        <v>25-34</v>
      </c>
      <c r="P482" s="3" t="str">
        <f t="shared" si="71"/>
        <v>&lt;10h</v>
      </c>
      <c r="Q482" s="3" t="str">
        <f t="shared" si="72"/>
        <v>46-60d</v>
      </c>
      <c r="R482" s="3" t="str">
        <f t="shared" si="73"/>
        <v>Low</v>
      </c>
      <c r="S482" s="3" t="str">
        <f t="shared" si="74"/>
        <v>Low</v>
      </c>
      <c r="T482" s="3" t="str">
        <f t="shared" si="75"/>
        <v>Churned</v>
      </c>
      <c r="U482" s="4">
        <f>1/(1+EXP(-(Predictive_Model!$B$5+((B482-Predictive_Model!$B$20)/Predictive_Model!$C$20)*Predictive_Model!$D$20+((E482-Predictive_Model!$B$21)/Predictive_Model!$C$21)*Predictive_Model!$D$21+((F482-Predictive_Model!$B$22)/Predictive_Model!$C$22)*Predictive_Model!$D$22+((I482-Predictive_Model!$B$23)/Predictive_Model!$C$23)*Predictive_Model!$D$23+((L482-Predictive_Model!$B$24)/Predictive_Model!$C$24)*Predictive_Model!$D$24+((M482-Predictive_Model!$B$25)/Predictive_Model!$C$25)*Predictive_Model!$D$25+IF(C482="Male",Predictive_Model!$D$31,IF(C482="Other",Predictive_Model!$D$32,0))+IF(D482="Premium",Predictive_Model!$D$34,IF(D482="Standard",Predictive_Model!$D$35,0))+IF(G482="Asia",Predictive_Model!$D$37,IF(G482="Europe",Predictive_Model!$D$38,IF(G482="North America",Predictive_Model!$D$39,IF(G482="Oceania",Predictive_Model!$D$40,IF(G482="South America",Predictive_Model!$D$41,0)))))+IF(H482="Laptop",Predictive_Model!$D$43,IF(H482="Mobile",Predictive_Model!$D$44,IF(H482="TV",Predictive_Model!$D$45,IF(H482="Tablet",Predictive_Model!$D$46,0))))+IF(K482="Crypto",Predictive_Model!$D$48,IF(K482="Debit Card",Predictive_Model!$D$49,IF(K482="Gift Card",Predictive_Model!$D$50,IF(K482="PayPal",Predictive_Model!$D$51,0))))+IF(N482="Comedy",Predictive_Model!$D$53,IF(N482="Documentary",Predictive_Model!$D$54,IF(N482="Drama",Predictive_Model!$D$55,IF(N482="Horror",Predictive_Model!$D$56,IF(N482="Romance",Predictive_Model!$D$57,IF(N482="Sci-Fi",Predictive_Model!$D$58,0)))))))))</f>
        <v>0.99997716274390513</v>
      </c>
      <c r="V482" s="3" t="str">
        <f t="shared" si="76"/>
        <v>Critical</v>
      </c>
      <c r="W482" s="6">
        <f t="shared" si="77"/>
        <v>8.99</v>
      </c>
      <c r="X482" s="3" t="str">
        <f t="shared" si="78"/>
        <v>Priority 2</v>
      </c>
      <c r="Y482" s="3" t="str">
        <f t="shared" si="79"/>
        <v>OK</v>
      </c>
    </row>
    <row r="483" spans="1:25" x14ac:dyDescent="0.25">
      <c r="A483" s="3" t="str">
        <f>Raw_Data!A483</f>
        <v>801c7969-7d28-4e6b-8276-b4f92da9f3f6</v>
      </c>
      <c r="B483" s="3">
        <f>Raw_Data!B483</f>
        <v>36</v>
      </c>
      <c r="C483" s="3" t="str">
        <f>Raw_Data!C483</f>
        <v>Female</v>
      </c>
      <c r="D483" s="3" t="str">
        <f>Raw_Data!D483</f>
        <v>Basic</v>
      </c>
      <c r="E483" s="3">
        <f>Raw_Data!E483</f>
        <v>22.91</v>
      </c>
      <c r="F483" s="3">
        <f>Raw_Data!F483</f>
        <v>0</v>
      </c>
      <c r="G483" s="3" t="str">
        <f>Raw_Data!G483</f>
        <v>Asia</v>
      </c>
      <c r="H483" s="3" t="str">
        <f>Raw_Data!H483</f>
        <v>TV</v>
      </c>
      <c r="I483" s="3">
        <f>Raw_Data!I483</f>
        <v>8.99</v>
      </c>
      <c r="J483" s="3">
        <f>Raw_Data!J483</f>
        <v>0</v>
      </c>
      <c r="K483" s="3" t="str">
        <f>Raw_Data!K483</f>
        <v>Crypto</v>
      </c>
      <c r="L483" s="3">
        <f>Raw_Data!L483</f>
        <v>1</v>
      </c>
      <c r="M483" s="3">
        <f>Raw_Data!M483</f>
        <v>22.91</v>
      </c>
      <c r="N483" s="3" t="str">
        <f>Raw_Data!N483</f>
        <v>Drama</v>
      </c>
      <c r="O483" s="3" t="str">
        <f t="shared" si="70"/>
        <v>35-44</v>
      </c>
      <c r="P483" s="3" t="str">
        <f t="shared" si="71"/>
        <v>10-24h</v>
      </c>
      <c r="Q483" s="3" t="str">
        <f t="shared" si="72"/>
        <v>0-7d</v>
      </c>
      <c r="R483" s="3" t="str">
        <f t="shared" si="73"/>
        <v>Medium</v>
      </c>
      <c r="S483" s="3" t="str">
        <f t="shared" si="74"/>
        <v>Low</v>
      </c>
      <c r="T483" s="3" t="str">
        <f t="shared" si="75"/>
        <v>Active</v>
      </c>
      <c r="U483" s="4">
        <f>1/(1+EXP(-(Predictive_Model!$B$5+((B483-Predictive_Model!$B$20)/Predictive_Model!$C$20)*Predictive_Model!$D$20+((E483-Predictive_Model!$B$21)/Predictive_Model!$C$21)*Predictive_Model!$D$21+((F483-Predictive_Model!$B$22)/Predictive_Model!$C$22)*Predictive_Model!$D$22+((I483-Predictive_Model!$B$23)/Predictive_Model!$C$23)*Predictive_Model!$D$23+((L483-Predictive_Model!$B$24)/Predictive_Model!$C$24)*Predictive_Model!$D$24+((M483-Predictive_Model!$B$25)/Predictive_Model!$C$25)*Predictive_Model!$D$25+IF(C483="Male",Predictive_Model!$D$31,IF(C483="Other",Predictive_Model!$D$32,0))+IF(D483="Premium",Predictive_Model!$D$34,IF(D483="Standard",Predictive_Model!$D$35,0))+IF(G483="Asia",Predictive_Model!$D$37,IF(G483="Europe",Predictive_Model!$D$38,IF(G483="North America",Predictive_Model!$D$39,IF(G483="Oceania",Predictive_Model!$D$40,IF(G483="South America",Predictive_Model!$D$41,0)))))+IF(H483="Laptop",Predictive_Model!$D$43,IF(H483="Mobile",Predictive_Model!$D$44,IF(H483="TV",Predictive_Model!$D$45,IF(H483="Tablet",Predictive_Model!$D$46,0))))+IF(K483="Crypto",Predictive_Model!$D$48,IF(K483="Debit Card",Predictive_Model!$D$49,IF(K483="Gift Card",Predictive_Model!$D$50,IF(K483="PayPal",Predictive_Model!$D$51,0))))+IF(N483="Comedy",Predictive_Model!$D$53,IF(N483="Documentary",Predictive_Model!$D$54,IF(N483="Drama",Predictive_Model!$D$55,IF(N483="Horror",Predictive_Model!$D$56,IF(N483="Romance",Predictive_Model!$D$57,IF(N483="Sci-Fi",Predictive_Model!$D$58,0)))))))))</f>
        <v>7.4586765707035088E-19</v>
      </c>
      <c r="V483" s="3" t="str">
        <f t="shared" si="76"/>
        <v>Low</v>
      </c>
      <c r="W483" s="6">
        <f t="shared" si="77"/>
        <v>6.7053502370624545E-18</v>
      </c>
      <c r="X483" s="3" t="str">
        <f t="shared" si="78"/>
        <v>Monitor</v>
      </c>
      <c r="Y483" s="3" t="str">
        <f t="shared" si="79"/>
        <v>OK</v>
      </c>
    </row>
    <row r="484" spans="1:25" x14ac:dyDescent="0.25">
      <c r="A484" s="3" t="str">
        <f>Raw_Data!A484</f>
        <v>6298bd59-6893-401d-94e5-a69aa8b48d25</v>
      </c>
      <c r="B484" s="3">
        <f>Raw_Data!B484</f>
        <v>68</v>
      </c>
      <c r="C484" s="3" t="str">
        <f>Raw_Data!C484</f>
        <v>Female</v>
      </c>
      <c r="D484" s="3" t="str">
        <f>Raw_Data!D484</f>
        <v>Standard</v>
      </c>
      <c r="E484" s="3">
        <f>Raw_Data!E484</f>
        <v>18.489999999999998</v>
      </c>
      <c r="F484" s="3">
        <f>Raw_Data!F484</f>
        <v>11</v>
      </c>
      <c r="G484" s="3" t="str">
        <f>Raw_Data!G484</f>
        <v>South America</v>
      </c>
      <c r="H484" s="3" t="str">
        <f>Raw_Data!H484</f>
        <v>Mobile</v>
      </c>
      <c r="I484" s="3">
        <f>Raw_Data!I484</f>
        <v>13.99</v>
      </c>
      <c r="J484" s="3">
        <f>Raw_Data!J484</f>
        <v>0</v>
      </c>
      <c r="K484" s="3" t="str">
        <f>Raw_Data!K484</f>
        <v>Gift Card</v>
      </c>
      <c r="L484" s="3">
        <f>Raw_Data!L484</f>
        <v>1</v>
      </c>
      <c r="M484" s="3">
        <f>Raw_Data!M484</f>
        <v>1.54</v>
      </c>
      <c r="N484" s="3" t="str">
        <f>Raw_Data!N484</f>
        <v>Drama</v>
      </c>
      <c r="O484" s="3" t="str">
        <f t="shared" si="70"/>
        <v>55-70</v>
      </c>
      <c r="P484" s="3" t="str">
        <f t="shared" si="71"/>
        <v>10-24h</v>
      </c>
      <c r="Q484" s="3" t="str">
        <f t="shared" si="72"/>
        <v>8-21d</v>
      </c>
      <c r="R484" s="3" t="str">
        <f t="shared" si="73"/>
        <v>Medium</v>
      </c>
      <c r="S484" s="3" t="str">
        <f t="shared" si="74"/>
        <v>Mid</v>
      </c>
      <c r="T484" s="3" t="str">
        <f t="shared" si="75"/>
        <v>Active</v>
      </c>
      <c r="U484" s="4">
        <f>1/(1+EXP(-(Predictive_Model!$B$5+((B484-Predictive_Model!$B$20)/Predictive_Model!$C$20)*Predictive_Model!$D$20+((E484-Predictive_Model!$B$21)/Predictive_Model!$C$21)*Predictive_Model!$D$21+((F484-Predictive_Model!$B$22)/Predictive_Model!$C$22)*Predictive_Model!$D$22+((I484-Predictive_Model!$B$23)/Predictive_Model!$C$23)*Predictive_Model!$D$23+((L484-Predictive_Model!$B$24)/Predictive_Model!$C$24)*Predictive_Model!$D$24+((M484-Predictive_Model!$B$25)/Predictive_Model!$C$25)*Predictive_Model!$D$25+IF(C484="Male",Predictive_Model!$D$31,IF(C484="Other",Predictive_Model!$D$32,0))+IF(D484="Premium",Predictive_Model!$D$34,IF(D484="Standard",Predictive_Model!$D$35,0))+IF(G484="Asia",Predictive_Model!$D$37,IF(G484="Europe",Predictive_Model!$D$38,IF(G484="North America",Predictive_Model!$D$39,IF(G484="Oceania",Predictive_Model!$D$40,IF(G484="South America",Predictive_Model!$D$41,0)))))+IF(H484="Laptop",Predictive_Model!$D$43,IF(H484="Mobile",Predictive_Model!$D$44,IF(H484="TV",Predictive_Model!$D$45,IF(H484="Tablet",Predictive_Model!$D$46,0))))+IF(K484="Crypto",Predictive_Model!$D$48,IF(K484="Debit Card",Predictive_Model!$D$49,IF(K484="Gift Card",Predictive_Model!$D$50,IF(K484="PayPal",Predictive_Model!$D$51,0))))+IF(N484="Comedy",Predictive_Model!$D$53,IF(N484="Documentary",Predictive_Model!$D$54,IF(N484="Drama",Predictive_Model!$D$55,IF(N484="Horror",Predictive_Model!$D$56,IF(N484="Romance",Predictive_Model!$D$57,IF(N484="Sci-Fi",Predictive_Model!$D$58,0)))))))))</f>
        <v>0.19638624387686432</v>
      </c>
      <c r="V484" s="3" t="str">
        <f t="shared" si="76"/>
        <v>Low</v>
      </c>
      <c r="W484" s="6">
        <f t="shared" si="77"/>
        <v>2.7474435518373319</v>
      </c>
      <c r="X484" s="3" t="str">
        <f t="shared" si="78"/>
        <v>Monitor</v>
      </c>
      <c r="Y484" s="3" t="str">
        <f t="shared" si="79"/>
        <v>OK</v>
      </c>
    </row>
    <row r="485" spans="1:25" x14ac:dyDescent="0.25">
      <c r="A485" s="3" t="str">
        <f>Raw_Data!A485</f>
        <v>a0503463-95d6-4b99-87c3-f473b095717d</v>
      </c>
      <c r="B485" s="3">
        <f>Raw_Data!B485</f>
        <v>29</v>
      </c>
      <c r="C485" s="3" t="str">
        <f>Raw_Data!C485</f>
        <v>Other</v>
      </c>
      <c r="D485" s="3" t="str">
        <f>Raw_Data!D485</f>
        <v>Basic</v>
      </c>
      <c r="E485" s="3">
        <f>Raw_Data!E485</f>
        <v>4.67</v>
      </c>
      <c r="F485" s="3">
        <f>Raw_Data!F485</f>
        <v>5</v>
      </c>
      <c r="G485" s="3" t="str">
        <f>Raw_Data!G485</f>
        <v>South America</v>
      </c>
      <c r="H485" s="3" t="str">
        <f>Raw_Data!H485</f>
        <v>Laptop</v>
      </c>
      <c r="I485" s="3">
        <f>Raw_Data!I485</f>
        <v>8.99</v>
      </c>
      <c r="J485" s="3">
        <f>Raw_Data!J485</f>
        <v>0</v>
      </c>
      <c r="K485" s="3" t="str">
        <f>Raw_Data!K485</f>
        <v>PayPal</v>
      </c>
      <c r="L485" s="3">
        <f>Raw_Data!L485</f>
        <v>3</v>
      </c>
      <c r="M485" s="3">
        <f>Raw_Data!M485</f>
        <v>0.78</v>
      </c>
      <c r="N485" s="3" t="str">
        <f>Raw_Data!N485</f>
        <v>Sci-Fi</v>
      </c>
      <c r="O485" s="3" t="str">
        <f t="shared" si="70"/>
        <v>25-34</v>
      </c>
      <c r="P485" s="3" t="str">
        <f t="shared" si="71"/>
        <v>&lt;10h</v>
      </c>
      <c r="Q485" s="3" t="str">
        <f t="shared" si="72"/>
        <v>0-7d</v>
      </c>
      <c r="R485" s="3" t="str">
        <f t="shared" si="73"/>
        <v>Medium</v>
      </c>
      <c r="S485" s="3" t="str">
        <f t="shared" si="74"/>
        <v>Low</v>
      </c>
      <c r="T485" s="3" t="str">
        <f t="shared" si="75"/>
        <v>Active</v>
      </c>
      <c r="U485" s="4">
        <f>1/(1+EXP(-(Predictive_Model!$B$5+((B485-Predictive_Model!$B$20)/Predictive_Model!$C$20)*Predictive_Model!$D$20+((E485-Predictive_Model!$B$21)/Predictive_Model!$C$21)*Predictive_Model!$D$21+((F485-Predictive_Model!$B$22)/Predictive_Model!$C$22)*Predictive_Model!$D$22+((I485-Predictive_Model!$B$23)/Predictive_Model!$C$23)*Predictive_Model!$D$23+((L485-Predictive_Model!$B$24)/Predictive_Model!$C$24)*Predictive_Model!$D$24+((M485-Predictive_Model!$B$25)/Predictive_Model!$C$25)*Predictive_Model!$D$25+IF(C485="Male",Predictive_Model!$D$31,IF(C485="Other",Predictive_Model!$D$32,0))+IF(D485="Premium",Predictive_Model!$D$34,IF(D485="Standard",Predictive_Model!$D$35,0))+IF(G485="Asia",Predictive_Model!$D$37,IF(G485="Europe",Predictive_Model!$D$38,IF(G485="North America",Predictive_Model!$D$39,IF(G485="Oceania",Predictive_Model!$D$40,IF(G485="South America",Predictive_Model!$D$41,0)))))+IF(H485="Laptop",Predictive_Model!$D$43,IF(H485="Mobile",Predictive_Model!$D$44,IF(H485="TV",Predictive_Model!$D$45,IF(H485="Tablet",Predictive_Model!$D$46,0))))+IF(K485="Crypto",Predictive_Model!$D$48,IF(K485="Debit Card",Predictive_Model!$D$49,IF(K485="Gift Card",Predictive_Model!$D$50,IF(K485="PayPal",Predictive_Model!$D$51,0))))+IF(N485="Comedy",Predictive_Model!$D$53,IF(N485="Documentary",Predictive_Model!$D$54,IF(N485="Drama",Predictive_Model!$D$55,IF(N485="Horror",Predictive_Model!$D$56,IF(N485="Romance",Predictive_Model!$D$57,IF(N485="Sci-Fi",Predictive_Model!$D$58,0)))))))))</f>
        <v>0.68490763203282934</v>
      </c>
      <c r="V485" s="3" t="str">
        <f t="shared" si="76"/>
        <v>High</v>
      </c>
      <c r="W485" s="6">
        <f t="shared" si="77"/>
        <v>6.1573196119751357</v>
      </c>
      <c r="X485" s="3" t="str">
        <f t="shared" si="78"/>
        <v>Monitor</v>
      </c>
      <c r="Y485" s="3" t="str">
        <f t="shared" si="79"/>
        <v>OK</v>
      </c>
    </row>
    <row r="486" spans="1:25" x14ac:dyDescent="0.25">
      <c r="A486" s="3" t="str">
        <f>Raw_Data!A486</f>
        <v>13477d55-06b1-4d0e-a170-4047512eb6c6</v>
      </c>
      <c r="B486" s="3">
        <f>Raw_Data!B486</f>
        <v>39</v>
      </c>
      <c r="C486" s="3" t="str">
        <f>Raw_Data!C486</f>
        <v>Female</v>
      </c>
      <c r="D486" s="3" t="str">
        <f>Raw_Data!D486</f>
        <v>Premium</v>
      </c>
      <c r="E486" s="3">
        <f>Raw_Data!E486</f>
        <v>17.14</v>
      </c>
      <c r="F486" s="3">
        <f>Raw_Data!F486</f>
        <v>3</v>
      </c>
      <c r="G486" s="3" t="str">
        <f>Raw_Data!G486</f>
        <v>Asia</v>
      </c>
      <c r="H486" s="3" t="str">
        <f>Raw_Data!H486</f>
        <v>Mobile</v>
      </c>
      <c r="I486" s="3">
        <f>Raw_Data!I486</f>
        <v>17.989999999999998</v>
      </c>
      <c r="J486" s="3">
        <f>Raw_Data!J486</f>
        <v>0</v>
      </c>
      <c r="K486" s="3" t="str">
        <f>Raw_Data!K486</f>
        <v>Credit Card</v>
      </c>
      <c r="L486" s="3">
        <f>Raw_Data!L486</f>
        <v>5</v>
      </c>
      <c r="M486" s="3">
        <f>Raw_Data!M486</f>
        <v>4.29</v>
      </c>
      <c r="N486" s="3" t="str">
        <f>Raw_Data!N486</f>
        <v>Comedy</v>
      </c>
      <c r="O486" s="3" t="str">
        <f t="shared" si="70"/>
        <v>35-44</v>
      </c>
      <c r="P486" s="3" t="str">
        <f t="shared" si="71"/>
        <v>10-24h</v>
      </c>
      <c r="Q486" s="3" t="str">
        <f t="shared" si="72"/>
        <v>0-7d</v>
      </c>
      <c r="R486" s="3" t="str">
        <f t="shared" si="73"/>
        <v>Medium</v>
      </c>
      <c r="S486" s="3" t="str">
        <f t="shared" si="74"/>
        <v>High</v>
      </c>
      <c r="T486" s="3" t="str">
        <f t="shared" si="75"/>
        <v>Active</v>
      </c>
      <c r="U486" s="4">
        <f>1/(1+EXP(-(Predictive_Model!$B$5+((B486-Predictive_Model!$B$20)/Predictive_Model!$C$20)*Predictive_Model!$D$20+((E486-Predictive_Model!$B$21)/Predictive_Model!$C$21)*Predictive_Model!$D$21+((F486-Predictive_Model!$B$22)/Predictive_Model!$C$22)*Predictive_Model!$D$22+((I486-Predictive_Model!$B$23)/Predictive_Model!$C$23)*Predictive_Model!$D$23+((L486-Predictive_Model!$B$24)/Predictive_Model!$C$24)*Predictive_Model!$D$24+((M486-Predictive_Model!$B$25)/Predictive_Model!$C$25)*Predictive_Model!$D$25+IF(C486="Male",Predictive_Model!$D$31,IF(C486="Other",Predictive_Model!$D$32,0))+IF(D486="Premium",Predictive_Model!$D$34,IF(D486="Standard",Predictive_Model!$D$35,0))+IF(G486="Asia",Predictive_Model!$D$37,IF(G486="Europe",Predictive_Model!$D$38,IF(G486="North America",Predictive_Model!$D$39,IF(G486="Oceania",Predictive_Model!$D$40,IF(G486="South America",Predictive_Model!$D$41,0)))))+IF(H486="Laptop",Predictive_Model!$D$43,IF(H486="Mobile",Predictive_Model!$D$44,IF(H486="TV",Predictive_Model!$D$45,IF(H486="Tablet",Predictive_Model!$D$46,0))))+IF(K486="Crypto",Predictive_Model!$D$48,IF(K486="Debit Card",Predictive_Model!$D$49,IF(K486="Gift Card",Predictive_Model!$D$50,IF(K486="PayPal",Predictive_Model!$D$51,0))))+IF(N486="Comedy",Predictive_Model!$D$53,IF(N486="Documentary",Predictive_Model!$D$54,IF(N486="Drama",Predictive_Model!$D$55,IF(N486="Horror",Predictive_Model!$D$56,IF(N486="Romance",Predictive_Model!$D$57,IF(N486="Sci-Fi",Predictive_Model!$D$58,0)))))))))</f>
        <v>4.8919081407654628E-6</v>
      </c>
      <c r="V486" s="3" t="str">
        <f t="shared" si="76"/>
        <v>Low</v>
      </c>
      <c r="W486" s="6">
        <f t="shared" si="77"/>
        <v>8.8005427452370668E-5</v>
      </c>
      <c r="X486" s="3" t="str">
        <f t="shared" si="78"/>
        <v>Monitor</v>
      </c>
      <c r="Y486" s="3" t="str">
        <f t="shared" si="79"/>
        <v>OK</v>
      </c>
    </row>
    <row r="487" spans="1:25" x14ac:dyDescent="0.25">
      <c r="A487" s="3" t="str">
        <f>Raw_Data!A487</f>
        <v>f807418c-659b-40b0-9741-5045480e70d4</v>
      </c>
      <c r="B487" s="3">
        <f>Raw_Data!B487</f>
        <v>61</v>
      </c>
      <c r="C487" s="3" t="str">
        <f>Raw_Data!C487</f>
        <v>Female</v>
      </c>
      <c r="D487" s="3" t="str">
        <f>Raw_Data!D487</f>
        <v>Premium</v>
      </c>
      <c r="E487" s="3">
        <f>Raw_Data!E487</f>
        <v>26.79</v>
      </c>
      <c r="F487" s="3">
        <f>Raw_Data!F487</f>
        <v>34</v>
      </c>
      <c r="G487" s="3" t="str">
        <f>Raw_Data!G487</f>
        <v>Africa</v>
      </c>
      <c r="H487" s="3" t="str">
        <f>Raw_Data!H487</f>
        <v>TV</v>
      </c>
      <c r="I487" s="3">
        <f>Raw_Data!I487</f>
        <v>17.989999999999998</v>
      </c>
      <c r="J487" s="3">
        <f>Raw_Data!J487</f>
        <v>0</v>
      </c>
      <c r="K487" s="3" t="str">
        <f>Raw_Data!K487</f>
        <v>Credit Card</v>
      </c>
      <c r="L487" s="3">
        <f>Raw_Data!L487</f>
        <v>4</v>
      </c>
      <c r="M487" s="3">
        <f>Raw_Data!M487</f>
        <v>0.77</v>
      </c>
      <c r="N487" s="3" t="str">
        <f>Raw_Data!N487</f>
        <v>Sci-Fi</v>
      </c>
      <c r="O487" s="3" t="str">
        <f t="shared" si="70"/>
        <v>55-70</v>
      </c>
      <c r="P487" s="3" t="str">
        <f t="shared" si="71"/>
        <v>25-49h</v>
      </c>
      <c r="Q487" s="3" t="str">
        <f t="shared" si="72"/>
        <v>22-45d</v>
      </c>
      <c r="R487" s="3" t="str">
        <f t="shared" si="73"/>
        <v>Medium</v>
      </c>
      <c r="S487" s="3" t="str">
        <f t="shared" si="74"/>
        <v>High</v>
      </c>
      <c r="T487" s="3" t="str">
        <f t="shared" si="75"/>
        <v>Active</v>
      </c>
      <c r="U487" s="4">
        <f>1/(1+EXP(-(Predictive_Model!$B$5+((B487-Predictive_Model!$B$20)/Predictive_Model!$C$20)*Predictive_Model!$D$20+((E487-Predictive_Model!$B$21)/Predictive_Model!$C$21)*Predictive_Model!$D$21+((F487-Predictive_Model!$B$22)/Predictive_Model!$C$22)*Predictive_Model!$D$22+((I487-Predictive_Model!$B$23)/Predictive_Model!$C$23)*Predictive_Model!$D$23+((L487-Predictive_Model!$B$24)/Predictive_Model!$C$24)*Predictive_Model!$D$24+((M487-Predictive_Model!$B$25)/Predictive_Model!$C$25)*Predictive_Model!$D$25+IF(C487="Male",Predictive_Model!$D$31,IF(C487="Other",Predictive_Model!$D$32,0))+IF(D487="Premium",Predictive_Model!$D$34,IF(D487="Standard",Predictive_Model!$D$35,0))+IF(G487="Asia",Predictive_Model!$D$37,IF(G487="Europe",Predictive_Model!$D$38,IF(G487="North America",Predictive_Model!$D$39,IF(G487="Oceania",Predictive_Model!$D$40,IF(G487="South America",Predictive_Model!$D$41,0)))))+IF(H487="Laptop",Predictive_Model!$D$43,IF(H487="Mobile",Predictive_Model!$D$44,IF(H487="TV",Predictive_Model!$D$45,IF(H487="Tablet",Predictive_Model!$D$46,0))))+IF(K487="Crypto",Predictive_Model!$D$48,IF(K487="Debit Card",Predictive_Model!$D$49,IF(K487="Gift Card",Predictive_Model!$D$50,IF(K487="PayPal",Predictive_Model!$D$51,0))))+IF(N487="Comedy",Predictive_Model!$D$53,IF(N487="Documentary",Predictive_Model!$D$54,IF(N487="Drama",Predictive_Model!$D$55,IF(N487="Horror",Predictive_Model!$D$56,IF(N487="Romance",Predictive_Model!$D$57,IF(N487="Sci-Fi",Predictive_Model!$D$58,0)))))))))</f>
        <v>2.1583703683683746E-3</v>
      </c>
      <c r="V487" s="3" t="str">
        <f t="shared" si="76"/>
        <v>Low</v>
      </c>
      <c r="W487" s="6">
        <f t="shared" si="77"/>
        <v>3.8829082926947055E-2</v>
      </c>
      <c r="X487" s="3" t="str">
        <f t="shared" si="78"/>
        <v>Monitor</v>
      </c>
      <c r="Y487" s="3" t="str">
        <f t="shared" si="79"/>
        <v>OK</v>
      </c>
    </row>
    <row r="488" spans="1:25" x14ac:dyDescent="0.25">
      <c r="A488" s="3" t="str">
        <f>Raw_Data!A488</f>
        <v>35634eef-1966-4d15-992c-7486e67a53c4</v>
      </c>
      <c r="B488" s="3">
        <f>Raw_Data!B488</f>
        <v>56</v>
      </c>
      <c r="C488" s="3" t="str">
        <f>Raw_Data!C488</f>
        <v>Female</v>
      </c>
      <c r="D488" s="3" t="str">
        <f>Raw_Data!D488</f>
        <v>Basic</v>
      </c>
      <c r="E488" s="3">
        <f>Raw_Data!E488</f>
        <v>0.97</v>
      </c>
      <c r="F488" s="3">
        <f>Raw_Data!F488</f>
        <v>33</v>
      </c>
      <c r="G488" s="3" t="str">
        <f>Raw_Data!G488</f>
        <v>Asia</v>
      </c>
      <c r="H488" s="3" t="str">
        <f>Raw_Data!H488</f>
        <v>Mobile</v>
      </c>
      <c r="I488" s="3">
        <f>Raw_Data!I488</f>
        <v>8.99</v>
      </c>
      <c r="J488" s="3">
        <f>Raw_Data!J488</f>
        <v>1</v>
      </c>
      <c r="K488" s="3" t="str">
        <f>Raw_Data!K488</f>
        <v>Debit Card</v>
      </c>
      <c r="L488" s="3">
        <f>Raw_Data!L488</f>
        <v>4</v>
      </c>
      <c r="M488" s="3">
        <f>Raw_Data!M488</f>
        <v>0.03</v>
      </c>
      <c r="N488" s="3" t="str">
        <f>Raw_Data!N488</f>
        <v>Horror</v>
      </c>
      <c r="O488" s="3" t="str">
        <f t="shared" si="70"/>
        <v>55-70</v>
      </c>
      <c r="P488" s="3" t="str">
        <f t="shared" si="71"/>
        <v>&lt;10h</v>
      </c>
      <c r="Q488" s="3" t="str">
        <f t="shared" si="72"/>
        <v>22-45d</v>
      </c>
      <c r="R488" s="3" t="str">
        <f t="shared" si="73"/>
        <v>Medium</v>
      </c>
      <c r="S488" s="3" t="str">
        <f t="shared" si="74"/>
        <v>Low</v>
      </c>
      <c r="T488" s="3" t="str">
        <f t="shared" si="75"/>
        <v>Churned</v>
      </c>
      <c r="U488" s="4">
        <f>1/(1+EXP(-(Predictive_Model!$B$5+((B488-Predictive_Model!$B$20)/Predictive_Model!$C$20)*Predictive_Model!$D$20+((E488-Predictive_Model!$B$21)/Predictive_Model!$C$21)*Predictive_Model!$D$21+((F488-Predictive_Model!$B$22)/Predictive_Model!$C$22)*Predictive_Model!$D$22+((I488-Predictive_Model!$B$23)/Predictive_Model!$C$23)*Predictive_Model!$D$23+((L488-Predictive_Model!$B$24)/Predictive_Model!$C$24)*Predictive_Model!$D$24+((M488-Predictive_Model!$B$25)/Predictive_Model!$C$25)*Predictive_Model!$D$25+IF(C488="Male",Predictive_Model!$D$31,IF(C488="Other",Predictive_Model!$D$32,0))+IF(D488="Premium",Predictive_Model!$D$34,IF(D488="Standard",Predictive_Model!$D$35,0))+IF(G488="Asia",Predictive_Model!$D$37,IF(G488="Europe",Predictive_Model!$D$38,IF(G488="North America",Predictive_Model!$D$39,IF(G488="Oceania",Predictive_Model!$D$40,IF(G488="South America",Predictive_Model!$D$41,0)))))+IF(H488="Laptop",Predictive_Model!$D$43,IF(H488="Mobile",Predictive_Model!$D$44,IF(H488="TV",Predictive_Model!$D$45,IF(H488="Tablet",Predictive_Model!$D$46,0))))+IF(K488="Crypto",Predictive_Model!$D$48,IF(K488="Debit Card",Predictive_Model!$D$49,IF(K488="Gift Card",Predictive_Model!$D$50,IF(K488="PayPal",Predictive_Model!$D$51,0))))+IF(N488="Comedy",Predictive_Model!$D$53,IF(N488="Documentary",Predictive_Model!$D$54,IF(N488="Drama",Predictive_Model!$D$55,IF(N488="Horror",Predictive_Model!$D$56,IF(N488="Romance",Predictive_Model!$D$57,IF(N488="Sci-Fi",Predictive_Model!$D$58,0)))))))))</f>
        <v>0.99951158799203743</v>
      </c>
      <c r="V488" s="3" t="str">
        <f t="shared" si="76"/>
        <v>Critical</v>
      </c>
      <c r="W488" s="6">
        <f t="shared" si="77"/>
        <v>8.99</v>
      </c>
      <c r="X488" s="3" t="str">
        <f t="shared" si="78"/>
        <v>Priority 2</v>
      </c>
      <c r="Y488" s="3" t="str">
        <f t="shared" si="79"/>
        <v>OK</v>
      </c>
    </row>
    <row r="489" spans="1:25" x14ac:dyDescent="0.25">
      <c r="A489" s="3" t="str">
        <f>Raw_Data!A489</f>
        <v>da7b0235-ccf2-4fc3-8244-cfd2258370ec</v>
      </c>
      <c r="B489" s="3">
        <f>Raw_Data!B489</f>
        <v>61</v>
      </c>
      <c r="C489" s="3" t="str">
        <f>Raw_Data!C489</f>
        <v>Other</v>
      </c>
      <c r="D489" s="3" t="str">
        <f>Raw_Data!D489</f>
        <v>Premium</v>
      </c>
      <c r="E489" s="3">
        <f>Raw_Data!E489</f>
        <v>0.25</v>
      </c>
      <c r="F489" s="3">
        <f>Raw_Data!F489</f>
        <v>1</v>
      </c>
      <c r="G489" s="3" t="str">
        <f>Raw_Data!G489</f>
        <v>North America</v>
      </c>
      <c r="H489" s="3" t="str">
        <f>Raw_Data!H489</f>
        <v>Desktop</v>
      </c>
      <c r="I489" s="3">
        <f>Raw_Data!I489</f>
        <v>17.989999999999998</v>
      </c>
      <c r="J489" s="3">
        <f>Raw_Data!J489</f>
        <v>0</v>
      </c>
      <c r="K489" s="3" t="str">
        <f>Raw_Data!K489</f>
        <v>PayPal</v>
      </c>
      <c r="L489" s="3">
        <f>Raw_Data!L489</f>
        <v>2</v>
      </c>
      <c r="M489" s="3">
        <f>Raw_Data!M489</f>
        <v>0.12</v>
      </c>
      <c r="N489" s="3" t="str">
        <f>Raw_Data!N489</f>
        <v>Sci-Fi</v>
      </c>
      <c r="O489" s="3" t="str">
        <f t="shared" si="70"/>
        <v>55-70</v>
      </c>
      <c r="P489" s="3" t="str">
        <f t="shared" si="71"/>
        <v>&lt;10h</v>
      </c>
      <c r="Q489" s="3" t="str">
        <f t="shared" si="72"/>
        <v>0-7d</v>
      </c>
      <c r="R489" s="3" t="str">
        <f t="shared" si="73"/>
        <v>Medium</v>
      </c>
      <c r="S489" s="3" t="str">
        <f t="shared" si="74"/>
        <v>High</v>
      </c>
      <c r="T489" s="3" t="str">
        <f t="shared" si="75"/>
        <v>Active</v>
      </c>
      <c r="U489" s="4">
        <f>1/(1+EXP(-(Predictive_Model!$B$5+((B489-Predictive_Model!$B$20)/Predictive_Model!$C$20)*Predictive_Model!$D$20+((E489-Predictive_Model!$B$21)/Predictive_Model!$C$21)*Predictive_Model!$D$21+((F489-Predictive_Model!$B$22)/Predictive_Model!$C$22)*Predictive_Model!$D$22+((I489-Predictive_Model!$B$23)/Predictive_Model!$C$23)*Predictive_Model!$D$23+((L489-Predictive_Model!$B$24)/Predictive_Model!$C$24)*Predictive_Model!$D$24+((M489-Predictive_Model!$B$25)/Predictive_Model!$C$25)*Predictive_Model!$D$25+IF(C489="Male",Predictive_Model!$D$31,IF(C489="Other",Predictive_Model!$D$32,0))+IF(D489="Premium",Predictive_Model!$D$34,IF(D489="Standard",Predictive_Model!$D$35,0))+IF(G489="Asia",Predictive_Model!$D$37,IF(G489="Europe",Predictive_Model!$D$38,IF(G489="North America",Predictive_Model!$D$39,IF(G489="Oceania",Predictive_Model!$D$40,IF(G489="South America",Predictive_Model!$D$41,0)))))+IF(H489="Laptop",Predictive_Model!$D$43,IF(H489="Mobile",Predictive_Model!$D$44,IF(H489="TV",Predictive_Model!$D$45,IF(H489="Tablet",Predictive_Model!$D$46,0))))+IF(K489="Crypto",Predictive_Model!$D$48,IF(K489="Debit Card",Predictive_Model!$D$49,IF(K489="Gift Card",Predictive_Model!$D$50,IF(K489="PayPal",Predictive_Model!$D$51,0))))+IF(N489="Comedy",Predictive_Model!$D$53,IF(N489="Documentary",Predictive_Model!$D$54,IF(N489="Drama",Predictive_Model!$D$55,IF(N489="Horror",Predictive_Model!$D$56,IF(N489="Romance",Predictive_Model!$D$57,IF(N489="Sci-Fi",Predictive_Model!$D$58,0)))))))))</f>
        <v>0.64751568868867504</v>
      </c>
      <c r="V489" s="3" t="str">
        <f t="shared" si="76"/>
        <v>High</v>
      </c>
      <c r="W489" s="6">
        <f t="shared" si="77"/>
        <v>11.648807239509264</v>
      </c>
      <c r="X489" s="3" t="str">
        <f t="shared" si="78"/>
        <v>Monitor</v>
      </c>
      <c r="Y489" s="3" t="str">
        <f t="shared" si="79"/>
        <v>OK</v>
      </c>
    </row>
    <row r="490" spans="1:25" x14ac:dyDescent="0.25">
      <c r="A490" s="3" t="str">
        <f>Raw_Data!A490</f>
        <v>b27b7e7d-38bd-4baa-9fd2-cf2aae9c5bd5</v>
      </c>
      <c r="B490" s="3">
        <f>Raw_Data!B490</f>
        <v>22</v>
      </c>
      <c r="C490" s="3" t="str">
        <f>Raw_Data!C490</f>
        <v>Other</v>
      </c>
      <c r="D490" s="3" t="str">
        <f>Raw_Data!D490</f>
        <v>Basic</v>
      </c>
      <c r="E490" s="3">
        <f>Raw_Data!E490</f>
        <v>13.16</v>
      </c>
      <c r="F490" s="3">
        <f>Raw_Data!F490</f>
        <v>6</v>
      </c>
      <c r="G490" s="3" t="str">
        <f>Raw_Data!G490</f>
        <v>Europe</v>
      </c>
      <c r="H490" s="3" t="str">
        <f>Raw_Data!H490</f>
        <v>Tablet</v>
      </c>
      <c r="I490" s="3">
        <f>Raw_Data!I490</f>
        <v>8.99</v>
      </c>
      <c r="J490" s="3">
        <f>Raw_Data!J490</f>
        <v>0</v>
      </c>
      <c r="K490" s="3" t="str">
        <f>Raw_Data!K490</f>
        <v>Debit Card</v>
      </c>
      <c r="L490" s="3">
        <f>Raw_Data!L490</f>
        <v>4</v>
      </c>
      <c r="M490" s="3">
        <f>Raw_Data!M490</f>
        <v>1.88</v>
      </c>
      <c r="N490" s="3" t="str">
        <f>Raw_Data!N490</f>
        <v>Comedy</v>
      </c>
      <c r="O490" s="3" t="str">
        <f t="shared" si="70"/>
        <v>18-24</v>
      </c>
      <c r="P490" s="3" t="str">
        <f t="shared" si="71"/>
        <v>10-24h</v>
      </c>
      <c r="Q490" s="3" t="str">
        <f t="shared" si="72"/>
        <v>0-7d</v>
      </c>
      <c r="R490" s="3" t="str">
        <f t="shared" si="73"/>
        <v>Medium</v>
      </c>
      <c r="S490" s="3" t="str">
        <f t="shared" si="74"/>
        <v>Low</v>
      </c>
      <c r="T490" s="3" t="str">
        <f t="shared" si="75"/>
        <v>Active</v>
      </c>
      <c r="U490" s="4">
        <f>1/(1+EXP(-(Predictive_Model!$B$5+((B490-Predictive_Model!$B$20)/Predictive_Model!$C$20)*Predictive_Model!$D$20+((E490-Predictive_Model!$B$21)/Predictive_Model!$C$21)*Predictive_Model!$D$21+((F490-Predictive_Model!$B$22)/Predictive_Model!$C$22)*Predictive_Model!$D$22+((I490-Predictive_Model!$B$23)/Predictive_Model!$C$23)*Predictive_Model!$D$23+((L490-Predictive_Model!$B$24)/Predictive_Model!$C$24)*Predictive_Model!$D$24+((M490-Predictive_Model!$B$25)/Predictive_Model!$C$25)*Predictive_Model!$D$25+IF(C490="Male",Predictive_Model!$D$31,IF(C490="Other",Predictive_Model!$D$32,0))+IF(D490="Premium",Predictive_Model!$D$34,IF(D490="Standard",Predictive_Model!$D$35,0))+IF(G490="Asia",Predictive_Model!$D$37,IF(G490="Europe",Predictive_Model!$D$38,IF(G490="North America",Predictive_Model!$D$39,IF(G490="Oceania",Predictive_Model!$D$40,IF(G490="South America",Predictive_Model!$D$41,0)))))+IF(H490="Laptop",Predictive_Model!$D$43,IF(H490="Mobile",Predictive_Model!$D$44,IF(H490="TV",Predictive_Model!$D$45,IF(H490="Tablet",Predictive_Model!$D$46,0))))+IF(K490="Crypto",Predictive_Model!$D$48,IF(K490="Debit Card",Predictive_Model!$D$49,IF(K490="Gift Card",Predictive_Model!$D$50,IF(K490="PayPal",Predictive_Model!$D$51,0))))+IF(N490="Comedy",Predictive_Model!$D$53,IF(N490="Documentary",Predictive_Model!$D$54,IF(N490="Drama",Predictive_Model!$D$55,IF(N490="Horror",Predictive_Model!$D$56,IF(N490="Romance",Predictive_Model!$D$57,IF(N490="Sci-Fi",Predictive_Model!$D$58,0)))))))))</f>
        <v>3.9562793258176868E-2</v>
      </c>
      <c r="V490" s="3" t="str">
        <f t="shared" si="76"/>
        <v>Low</v>
      </c>
      <c r="W490" s="6">
        <f t="shared" si="77"/>
        <v>0.35566951139101005</v>
      </c>
      <c r="X490" s="3" t="str">
        <f t="shared" si="78"/>
        <v>Monitor</v>
      </c>
      <c r="Y490" s="3" t="str">
        <f t="shared" si="79"/>
        <v>OK</v>
      </c>
    </row>
    <row r="491" spans="1:25" x14ac:dyDescent="0.25">
      <c r="A491" s="3" t="str">
        <f>Raw_Data!A491</f>
        <v>9fa9433e-9b38-4a44-9a82-5c6014630867</v>
      </c>
      <c r="B491" s="3">
        <f>Raw_Data!B491</f>
        <v>49</v>
      </c>
      <c r="C491" s="3" t="str">
        <f>Raw_Data!C491</f>
        <v>Female</v>
      </c>
      <c r="D491" s="3" t="str">
        <f>Raw_Data!D491</f>
        <v>Basic</v>
      </c>
      <c r="E491" s="3">
        <f>Raw_Data!E491</f>
        <v>4.49</v>
      </c>
      <c r="F491" s="3">
        <f>Raw_Data!F491</f>
        <v>57</v>
      </c>
      <c r="G491" s="3" t="str">
        <f>Raw_Data!G491</f>
        <v>South America</v>
      </c>
      <c r="H491" s="3" t="str">
        <f>Raw_Data!H491</f>
        <v>Tablet</v>
      </c>
      <c r="I491" s="3">
        <f>Raw_Data!I491</f>
        <v>8.99</v>
      </c>
      <c r="J491" s="3">
        <f>Raw_Data!J491</f>
        <v>1</v>
      </c>
      <c r="K491" s="3" t="str">
        <f>Raw_Data!K491</f>
        <v>Crypto</v>
      </c>
      <c r="L491" s="3">
        <f>Raw_Data!L491</f>
        <v>5</v>
      </c>
      <c r="M491" s="3">
        <f>Raw_Data!M491</f>
        <v>0.08</v>
      </c>
      <c r="N491" s="3" t="str">
        <f>Raw_Data!N491</f>
        <v>Documentary</v>
      </c>
      <c r="O491" s="3" t="str">
        <f t="shared" si="70"/>
        <v>45-54</v>
      </c>
      <c r="P491" s="3" t="str">
        <f t="shared" si="71"/>
        <v>&lt;10h</v>
      </c>
      <c r="Q491" s="3" t="str">
        <f t="shared" si="72"/>
        <v>46-60d</v>
      </c>
      <c r="R491" s="3" t="str">
        <f t="shared" si="73"/>
        <v>Low</v>
      </c>
      <c r="S491" s="3" t="str">
        <f t="shared" si="74"/>
        <v>Low</v>
      </c>
      <c r="T491" s="3" t="str">
        <f t="shared" si="75"/>
        <v>Churned</v>
      </c>
      <c r="U491" s="4">
        <f>1/(1+EXP(-(Predictive_Model!$B$5+((B491-Predictive_Model!$B$20)/Predictive_Model!$C$20)*Predictive_Model!$D$20+((E491-Predictive_Model!$B$21)/Predictive_Model!$C$21)*Predictive_Model!$D$21+((F491-Predictive_Model!$B$22)/Predictive_Model!$C$22)*Predictive_Model!$D$22+((I491-Predictive_Model!$B$23)/Predictive_Model!$C$23)*Predictive_Model!$D$23+((L491-Predictive_Model!$B$24)/Predictive_Model!$C$24)*Predictive_Model!$D$24+((M491-Predictive_Model!$B$25)/Predictive_Model!$C$25)*Predictive_Model!$D$25+IF(C491="Male",Predictive_Model!$D$31,IF(C491="Other",Predictive_Model!$D$32,0))+IF(D491="Premium",Predictive_Model!$D$34,IF(D491="Standard",Predictive_Model!$D$35,0))+IF(G491="Asia",Predictive_Model!$D$37,IF(G491="Europe",Predictive_Model!$D$38,IF(G491="North America",Predictive_Model!$D$39,IF(G491="Oceania",Predictive_Model!$D$40,IF(G491="South America",Predictive_Model!$D$41,0)))))+IF(H491="Laptop",Predictive_Model!$D$43,IF(H491="Mobile",Predictive_Model!$D$44,IF(H491="TV",Predictive_Model!$D$45,IF(H491="Tablet",Predictive_Model!$D$46,0))))+IF(K491="Crypto",Predictive_Model!$D$48,IF(K491="Debit Card",Predictive_Model!$D$49,IF(K491="Gift Card",Predictive_Model!$D$50,IF(K491="PayPal",Predictive_Model!$D$51,0))))+IF(N491="Comedy",Predictive_Model!$D$53,IF(N491="Documentary",Predictive_Model!$D$54,IF(N491="Drama",Predictive_Model!$D$55,IF(N491="Horror",Predictive_Model!$D$56,IF(N491="Romance",Predictive_Model!$D$57,IF(N491="Sci-Fi",Predictive_Model!$D$58,0)))))))))</f>
        <v>0.99988674682201606</v>
      </c>
      <c r="V491" s="3" t="str">
        <f t="shared" si="76"/>
        <v>Critical</v>
      </c>
      <c r="W491" s="6">
        <f t="shared" si="77"/>
        <v>8.99</v>
      </c>
      <c r="X491" s="3" t="str">
        <f t="shared" si="78"/>
        <v>Priority 2</v>
      </c>
      <c r="Y491" s="3" t="str">
        <f t="shared" si="79"/>
        <v>OK</v>
      </c>
    </row>
    <row r="492" spans="1:25" x14ac:dyDescent="0.25">
      <c r="A492" s="3" t="str">
        <f>Raw_Data!A492</f>
        <v>cf7bca4d-00b0-48ef-930e-f08e2422f3d0</v>
      </c>
      <c r="B492" s="3">
        <f>Raw_Data!B492</f>
        <v>21</v>
      </c>
      <c r="C492" s="3" t="str">
        <f>Raw_Data!C492</f>
        <v>Other</v>
      </c>
      <c r="D492" s="3" t="str">
        <f>Raw_Data!D492</f>
        <v>Premium</v>
      </c>
      <c r="E492" s="3">
        <f>Raw_Data!E492</f>
        <v>6.28</v>
      </c>
      <c r="F492" s="3">
        <f>Raw_Data!F492</f>
        <v>3</v>
      </c>
      <c r="G492" s="3" t="str">
        <f>Raw_Data!G492</f>
        <v>South America</v>
      </c>
      <c r="H492" s="3" t="str">
        <f>Raw_Data!H492</f>
        <v>Laptop</v>
      </c>
      <c r="I492" s="3">
        <f>Raw_Data!I492</f>
        <v>17.989999999999998</v>
      </c>
      <c r="J492" s="3">
        <f>Raw_Data!J492</f>
        <v>0</v>
      </c>
      <c r="K492" s="3" t="str">
        <f>Raw_Data!K492</f>
        <v>Crypto</v>
      </c>
      <c r="L492" s="3">
        <f>Raw_Data!L492</f>
        <v>4</v>
      </c>
      <c r="M492" s="3">
        <f>Raw_Data!M492</f>
        <v>1.57</v>
      </c>
      <c r="N492" s="3" t="str">
        <f>Raw_Data!N492</f>
        <v>Documentary</v>
      </c>
      <c r="O492" s="3" t="str">
        <f t="shared" si="70"/>
        <v>18-24</v>
      </c>
      <c r="P492" s="3" t="str">
        <f t="shared" si="71"/>
        <v>&lt;10h</v>
      </c>
      <c r="Q492" s="3" t="str">
        <f t="shared" si="72"/>
        <v>0-7d</v>
      </c>
      <c r="R492" s="3" t="str">
        <f t="shared" si="73"/>
        <v>Medium</v>
      </c>
      <c r="S492" s="3" t="str">
        <f t="shared" si="74"/>
        <v>High</v>
      </c>
      <c r="T492" s="3" t="str">
        <f t="shared" si="75"/>
        <v>Active</v>
      </c>
      <c r="U492" s="4">
        <f>1/(1+EXP(-(Predictive_Model!$B$5+((B492-Predictive_Model!$B$20)/Predictive_Model!$C$20)*Predictive_Model!$D$20+((E492-Predictive_Model!$B$21)/Predictive_Model!$C$21)*Predictive_Model!$D$21+((F492-Predictive_Model!$B$22)/Predictive_Model!$C$22)*Predictive_Model!$D$22+((I492-Predictive_Model!$B$23)/Predictive_Model!$C$23)*Predictive_Model!$D$23+((L492-Predictive_Model!$B$24)/Predictive_Model!$C$24)*Predictive_Model!$D$24+((M492-Predictive_Model!$B$25)/Predictive_Model!$C$25)*Predictive_Model!$D$25+IF(C492="Male",Predictive_Model!$D$31,IF(C492="Other",Predictive_Model!$D$32,0))+IF(D492="Premium",Predictive_Model!$D$34,IF(D492="Standard",Predictive_Model!$D$35,0))+IF(G492="Asia",Predictive_Model!$D$37,IF(G492="Europe",Predictive_Model!$D$38,IF(G492="North America",Predictive_Model!$D$39,IF(G492="Oceania",Predictive_Model!$D$40,IF(G492="South America",Predictive_Model!$D$41,0)))))+IF(H492="Laptop",Predictive_Model!$D$43,IF(H492="Mobile",Predictive_Model!$D$44,IF(H492="TV",Predictive_Model!$D$45,IF(H492="Tablet",Predictive_Model!$D$46,0))))+IF(K492="Crypto",Predictive_Model!$D$48,IF(K492="Debit Card",Predictive_Model!$D$49,IF(K492="Gift Card",Predictive_Model!$D$50,IF(K492="PayPal",Predictive_Model!$D$51,0))))+IF(N492="Comedy",Predictive_Model!$D$53,IF(N492="Documentary",Predictive_Model!$D$54,IF(N492="Drama",Predictive_Model!$D$55,IF(N492="Horror",Predictive_Model!$D$56,IF(N492="Romance",Predictive_Model!$D$57,IF(N492="Sci-Fi",Predictive_Model!$D$58,0)))))))))</f>
        <v>6.885562946755866E-3</v>
      </c>
      <c r="V492" s="3" t="str">
        <f t="shared" si="76"/>
        <v>Low</v>
      </c>
      <c r="W492" s="6">
        <f t="shared" si="77"/>
        <v>0.12387127741213802</v>
      </c>
      <c r="X492" s="3" t="str">
        <f t="shared" si="78"/>
        <v>Monitor</v>
      </c>
      <c r="Y492" s="3" t="str">
        <f t="shared" si="79"/>
        <v>OK</v>
      </c>
    </row>
    <row r="493" spans="1:25" x14ac:dyDescent="0.25">
      <c r="A493" s="3" t="str">
        <f>Raw_Data!A493</f>
        <v>a34a0408-ee59-4b6d-ac53-33dd131ba1f2</v>
      </c>
      <c r="B493" s="3">
        <f>Raw_Data!B493</f>
        <v>58</v>
      </c>
      <c r="C493" s="3" t="str">
        <f>Raw_Data!C493</f>
        <v>Female</v>
      </c>
      <c r="D493" s="3" t="str">
        <f>Raw_Data!D493</f>
        <v>Basic</v>
      </c>
      <c r="E493" s="3">
        <f>Raw_Data!E493</f>
        <v>16.809999999999999</v>
      </c>
      <c r="F493" s="3">
        <f>Raw_Data!F493</f>
        <v>1</v>
      </c>
      <c r="G493" s="3" t="str">
        <f>Raw_Data!G493</f>
        <v>Europe</v>
      </c>
      <c r="H493" s="3" t="str">
        <f>Raw_Data!H493</f>
        <v>TV</v>
      </c>
      <c r="I493" s="3">
        <f>Raw_Data!I493</f>
        <v>8.99</v>
      </c>
      <c r="J493" s="3">
        <f>Raw_Data!J493</f>
        <v>0</v>
      </c>
      <c r="K493" s="3" t="str">
        <f>Raw_Data!K493</f>
        <v>Gift Card</v>
      </c>
      <c r="L493" s="3">
        <f>Raw_Data!L493</f>
        <v>2</v>
      </c>
      <c r="M493" s="3">
        <f>Raw_Data!M493</f>
        <v>8.4</v>
      </c>
      <c r="N493" s="3" t="str">
        <f>Raw_Data!N493</f>
        <v>Horror</v>
      </c>
      <c r="O493" s="3" t="str">
        <f t="shared" si="70"/>
        <v>55-70</v>
      </c>
      <c r="P493" s="3" t="str">
        <f t="shared" si="71"/>
        <v>10-24h</v>
      </c>
      <c r="Q493" s="3" t="str">
        <f t="shared" si="72"/>
        <v>0-7d</v>
      </c>
      <c r="R493" s="3" t="str">
        <f t="shared" si="73"/>
        <v>Medium</v>
      </c>
      <c r="S493" s="3" t="str">
        <f t="shared" si="74"/>
        <v>Low</v>
      </c>
      <c r="T493" s="3" t="str">
        <f t="shared" si="75"/>
        <v>Active</v>
      </c>
      <c r="U493" s="4">
        <f>1/(1+EXP(-(Predictive_Model!$B$5+((B493-Predictive_Model!$B$20)/Predictive_Model!$C$20)*Predictive_Model!$D$20+((E493-Predictive_Model!$B$21)/Predictive_Model!$C$21)*Predictive_Model!$D$21+((F493-Predictive_Model!$B$22)/Predictive_Model!$C$22)*Predictive_Model!$D$22+((I493-Predictive_Model!$B$23)/Predictive_Model!$C$23)*Predictive_Model!$D$23+((L493-Predictive_Model!$B$24)/Predictive_Model!$C$24)*Predictive_Model!$D$24+((M493-Predictive_Model!$B$25)/Predictive_Model!$C$25)*Predictive_Model!$D$25+IF(C493="Male",Predictive_Model!$D$31,IF(C493="Other",Predictive_Model!$D$32,0))+IF(D493="Premium",Predictive_Model!$D$34,IF(D493="Standard",Predictive_Model!$D$35,0))+IF(G493="Asia",Predictive_Model!$D$37,IF(G493="Europe",Predictive_Model!$D$38,IF(G493="North America",Predictive_Model!$D$39,IF(G493="Oceania",Predictive_Model!$D$40,IF(G493="South America",Predictive_Model!$D$41,0)))))+IF(H493="Laptop",Predictive_Model!$D$43,IF(H493="Mobile",Predictive_Model!$D$44,IF(H493="TV",Predictive_Model!$D$45,IF(H493="Tablet",Predictive_Model!$D$46,0))))+IF(K493="Crypto",Predictive_Model!$D$48,IF(K493="Debit Card",Predictive_Model!$D$49,IF(K493="Gift Card",Predictive_Model!$D$50,IF(K493="PayPal",Predictive_Model!$D$51,0))))+IF(N493="Comedy",Predictive_Model!$D$53,IF(N493="Documentary",Predictive_Model!$D$54,IF(N493="Drama",Predictive_Model!$D$55,IF(N493="Horror",Predictive_Model!$D$56,IF(N493="Romance",Predictive_Model!$D$57,IF(N493="Sci-Fi",Predictive_Model!$D$58,0)))))))))</f>
        <v>2.0751616727698474E-7</v>
      </c>
      <c r="V493" s="3" t="str">
        <f t="shared" si="76"/>
        <v>Low</v>
      </c>
      <c r="W493" s="6">
        <f t="shared" si="77"/>
        <v>1.8655703438200929E-6</v>
      </c>
      <c r="X493" s="3" t="str">
        <f t="shared" si="78"/>
        <v>Monitor</v>
      </c>
      <c r="Y493" s="3" t="str">
        <f t="shared" si="79"/>
        <v>OK</v>
      </c>
    </row>
    <row r="494" spans="1:25" x14ac:dyDescent="0.25">
      <c r="A494" s="3" t="str">
        <f>Raw_Data!A494</f>
        <v>d38a661a-9fbe-4961-90d8-0e8100b13965</v>
      </c>
      <c r="B494" s="3">
        <f>Raw_Data!B494</f>
        <v>59</v>
      </c>
      <c r="C494" s="3" t="str">
        <f>Raw_Data!C494</f>
        <v>Other</v>
      </c>
      <c r="D494" s="3" t="str">
        <f>Raw_Data!D494</f>
        <v>Premium</v>
      </c>
      <c r="E494" s="3">
        <f>Raw_Data!E494</f>
        <v>28.38</v>
      </c>
      <c r="F494" s="3">
        <f>Raw_Data!F494</f>
        <v>52</v>
      </c>
      <c r="G494" s="3" t="str">
        <f>Raw_Data!G494</f>
        <v>Africa</v>
      </c>
      <c r="H494" s="3" t="str">
        <f>Raw_Data!H494</f>
        <v>Tablet</v>
      </c>
      <c r="I494" s="3">
        <f>Raw_Data!I494</f>
        <v>17.989999999999998</v>
      </c>
      <c r="J494" s="3">
        <f>Raw_Data!J494</f>
        <v>0</v>
      </c>
      <c r="K494" s="3" t="str">
        <f>Raw_Data!K494</f>
        <v>PayPal</v>
      </c>
      <c r="L494" s="3">
        <f>Raw_Data!L494</f>
        <v>4</v>
      </c>
      <c r="M494" s="3">
        <f>Raw_Data!M494</f>
        <v>0.54</v>
      </c>
      <c r="N494" s="3" t="str">
        <f>Raw_Data!N494</f>
        <v>Drama</v>
      </c>
      <c r="O494" s="3" t="str">
        <f t="shared" si="70"/>
        <v>55-70</v>
      </c>
      <c r="P494" s="3" t="str">
        <f t="shared" si="71"/>
        <v>25-49h</v>
      </c>
      <c r="Q494" s="3" t="str">
        <f t="shared" si="72"/>
        <v>46-60d</v>
      </c>
      <c r="R494" s="3" t="str">
        <f t="shared" si="73"/>
        <v>Medium</v>
      </c>
      <c r="S494" s="3" t="str">
        <f t="shared" si="74"/>
        <v>High</v>
      </c>
      <c r="T494" s="3" t="str">
        <f t="shared" si="75"/>
        <v>Active</v>
      </c>
      <c r="U494" s="4">
        <f>1/(1+EXP(-(Predictive_Model!$B$5+((B494-Predictive_Model!$B$20)/Predictive_Model!$C$20)*Predictive_Model!$D$20+((E494-Predictive_Model!$B$21)/Predictive_Model!$C$21)*Predictive_Model!$D$21+((F494-Predictive_Model!$B$22)/Predictive_Model!$C$22)*Predictive_Model!$D$22+((I494-Predictive_Model!$B$23)/Predictive_Model!$C$23)*Predictive_Model!$D$23+((L494-Predictive_Model!$B$24)/Predictive_Model!$C$24)*Predictive_Model!$D$24+((M494-Predictive_Model!$B$25)/Predictive_Model!$C$25)*Predictive_Model!$D$25+IF(C494="Male",Predictive_Model!$D$31,IF(C494="Other",Predictive_Model!$D$32,0))+IF(D494="Premium",Predictive_Model!$D$34,IF(D494="Standard",Predictive_Model!$D$35,0))+IF(G494="Asia",Predictive_Model!$D$37,IF(G494="Europe",Predictive_Model!$D$38,IF(G494="North America",Predictive_Model!$D$39,IF(G494="Oceania",Predictive_Model!$D$40,IF(G494="South America",Predictive_Model!$D$41,0)))))+IF(H494="Laptop",Predictive_Model!$D$43,IF(H494="Mobile",Predictive_Model!$D$44,IF(H494="TV",Predictive_Model!$D$45,IF(H494="Tablet",Predictive_Model!$D$46,0))))+IF(K494="Crypto",Predictive_Model!$D$48,IF(K494="Debit Card",Predictive_Model!$D$49,IF(K494="Gift Card",Predictive_Model!$D$50,IF(K494="PayPal",Predictive_Model!$D$51,0))))+IF(N494="Comedy",Predictive_Model!$D$53,IF(N494="Documentary",Predictive_Model!$D$54,IF(N494="Drama",Predictive_Model!$D$55,IF(N494="Horror",Predictive_Model!$D$56,IF(N494="Romance",Predictive_Model!$D$57,IF(N494="Sci-Fi",Predictive_Model!$D$58,0)))))))))</f>
        <v>8.3211917621237072E-2</v>
      </c>
      <c r="V494" s="3" t="str">
        <f t="shared" si="76"/>
        <v>Low</v>
      </c>
      <c r="W494" s="6">
        <f t="shared" si="77"/>
        <v>1.4969823980060548</v>
      </c>
      <c r="X494" s="3" t="str">
        <f t="shared" si="78"/>
        <v>Monitor</v>
      </c>
      <c r="Y494" s="3" t="str">
        <f t="shared" si="79"/>
        <v>OK</v>
      </c>
    </row>
    <row r="495" spans="1:25" x14ac:dyDescent="0.25">
      <c r="A495" s="3" t="str">
        <f>Raw_Data!A495</f>
        <v>f6655409-3486-469e-aa75-61a674188c36</v>
      </c>
      <c r="B495" s="3">
        <f>Raw_Data!B495</f>
        <v>32</v>
      </c>
      <c r="C495" s="3" t="str">
        <f>Raw_Data!C495</f>
        <v>Male</v>
      </c>
      <c r="D495" s="3" t="str">
        <f>Raw_Data!D495</f>
        <v>Basic</v>
      </c>
      <c r="E495" s="3">
        <f>Raw_Data!E495</f>
        <v>3.87</v>
      </c>
      <c r="F495" s="3">
        <f>Raw_Data!F495</f>
        <v>32</v>
      </c>
      <c r="G495" s="3" t="str">
        <f>Raw_Data!G495</f>
        <v>South America</v>
      </c>
      <c r="H495" s="3" t="str">
        <f>Raw_Data!H495</f>
        <v>TV</v>
      </c>
      <c r="I495" s="3">
        <f>Raw_Data!I495</f>
        <v>8.99</v>
      </c>
      <c r="J495" s="3">
        <f>Raw_Data!J495</f>
        <v>1</v>
      </c>
      <c r="K495" s="3" t="str">
        <f>Raw_Data!K495</f>
        <v>Credit Card</v>
      </c>
      <c r="L495" s="3">
        <f>Raw_Data!L495</f>
        <v>2</v>
      </c>
      <c r="M495" s="3">
        <f>Raw_Data!M495</f>
        <v>0.12</v>
      </c>
      <c r="N495" s="3" t="str">
        <f>Raw_Data!N495</f>
        <v>Drama</v>
      </c>
      <c r="O495" s="3" t="str">
        <f t="shared" si="70"/>
        <v>25-34</v>
      </c>
      <c r="P495" s="3" t="str">
        <f t="shared" si="71"/>
        <v>&lt;10h</v>
      </c>
      <c r="Q495" s="3" t="str">
        <f t="shared" si="72"/>
        <v>22-45d</v>
      </c>
      <c r="R495" s="3" t="str">
        <f t="shared" si="73"/>
        <v>Medium</v>
      </c>
      <c r="S495" s="3" t="str">
        <f t="shared" si="74"/>
        <v>Low</v>
      </c>
      <c r="T495" s="3" t="str">
        <f t="shared" si="75"/>
        <v>Churned</v>
      </c>
      <c r="U495" s="4">
        <f>1/(1+EXP(-(Predictive_Model!$B$5+((B495-Predictive_Model!$B$20)/Predictive_Model!$C$20)*Predictive_Model!$D$20+((E495-Predictive_Model!$B$21)/Predictive_Model!$C$21)*Predictive_Model!$D$21+((F495-Predictive_Model!$B$22)/Predictive_Model!$C$22)*Predictive_Model!$D$22+((I495-Predictive_Model!$B$23)/Predictive_Model!$C$23)*Predictive_Model!$D$23+((L495-Predictive_Model!$B$24)/Predictive_Model!$C$24)*Predictive_Model!$D$24+((M495-Predictive_Model!$B$25)/Predictive_Model!$C$25)*Predictive_Model!$D$25+IF(C495="Male",Predictive_Model!$D$31,IF(C495="Other",Predictive_Model!$D$32,0))+IF(D495="Premium",Predictive_Model!$D$34,IF(D495="Standard",Predictive_Model!$D$35,0))+IF(G495="Asia",Predictive_Model!$D$37,IF(G495="Europe",Predictive_Model!$D$38,IF(G495="North America",Predictive_Model!$D$39,IF(G495="Oceania",Predictive_Model!$D$40,IF(G495="South America",Predictive_Model!$D$41,0)))))+IF(H495="Laptop",Predictive_Model!$D$43,IF(H495="Mobile",Predictive_Model!$D$44,IF(H495="TV",Predictive_Model!$D$45,IF(H495="Tablet",Predictive_Model!$D$46,0))))+IF(K495="Crypto",Predictive_Model!$D$48,IF(K495="Debit Card",Predictive_Model!$D$49,IF(K495="Gift Card",Predictive_Model!$D$50,IF(K495="PayPal",Predictive_Model!$D$51,0))))+IF(N495="Comedy",Predictive_Model!$D$53,IF(N495="Documentary",Predictive_Model!$D$54,IF(N495="Drama",Predictive_Model!$D$55,IF(N495="Horror",Predictive_Model!$D$56,IF(N495="Romance",Predictive_Model!$D$57,IF(N495="Sci-Fi",Predictive_Model!$D$58,0)))))))))</f>
        <v>0.99833211891072504</v>
      </c>
      <c r="V495" s="3" t="str">
        <f t="shared" si="76"/>
        <v>Critical</v>
      </c>
      <c r="W495" s="6">
        <f t="shared" si="77"/>
        <v>8.99</v>
      </c>
      <c r="X495" s="3" t="str">
        <f t="shared" si="78"/>
        <v>Priority 2</v>
      </c>
      <c r="Y495" s="3" t="str">
        <f t="shared" si="79"/>
        <v>OK</v>
      </c>
    </row>
    <row r="496" spans="1:25" x14ac:dyDescent="0.25">
      <c r="A496" s="3" t="str">
        <f>Raw_Data!A496</f>
        <v>c08bf813-a733-48df-9388-00b25842fe2b</v>
      </c>
      <c r="B496" s="3">
        <f>Raw_Data!B496</f>
        <v>56</v>
      </c>
      <c r="C496" s="3" t="str">
        <f>Raw_Data!C496</f>
        <v>Other</v>
      </c>
      <c r="D496" s="3" t="str">
        <f>Raw_Data!D496</f>
        <v>Premium</v>
      </c>
      <c r="E496" s="3">
        <f>Raw_Data!E496</f>
        <v>1.28</v>
      </c>
      <c r="F496" s="3">
        <f>Raw_Data!F496</f>
        <v>22</v>
      </c>
      <c r="G496" s="3" t="str">
        <f>Raw_Data!G496</f>
        <v>Africa</v>
      </c>
      <c r="H496" s="3" t="str">
        <f>Raw_Data!H496</f>
        <v>Desktop</v>
      </c>
      <c r="I496" s="3">
        <f>Raw_Data!I496</f>
        <v>17.989999999999998</v>
      </c>
      <c r="J496" s="3">
        <f>Raw_Data!J496</f>
        <v>0</v>
      </c>
      <c r="K496" s="3" t="str">
        <f>Raw_Data!K496</f>
        <v>PayPal</v>
      </c>
      <c r="L496" s="3">
        <f>Raw_Data!L496</f>
        <v>5</v>
      </c>
      <c r="M496" s="3">
        <f>Raw_Data!M496</f>
        <v>0.06</v>
      </c>
      <c r="N496" s="3" t="str">
        <f>Raw_Data!N496</f>
        <v>Action</v>
      </c>
      <c r="O496" s="3" t="str">
        <f t="shared" si="70"/>
        <v>55-70</v>
      </c>
      <c r="P496" s="3" t="str">
        <f t="shared" si="71"/>
        <v>&lt;10h</v>
      </c>
      <c r="Q496" s="3" t="str">
        <f t="shared" si="72"/>
        <v>22-45d</v>
      </c>
      <c r="R496" s="3" t="str">
        <f t="shared" si="73"/>
        <v>Medium</v>
      </c>
      <c r="S496" s="3" t="str">
        <f t="shared" si="74"/>
        <v>High</v>
      </c>
      <c r="T496" s="3" t="str">
        <f t="shared" si="75"/>
        <v>Active</v>
      </c>
      <c r="U496" s="4">
        <f>1/(1+EXP(-(Predictive_Model!$B$5+((B496-Predictive_Model!$B$20)/Predictive_Model!$C$20)*Predictive_Model!$D$20+((E496-Predictive_Model!$B$21)/Predictive_Model!$C$21)*Predictive_Model!$D$21+((F496-Predictive_Model!$B$22)/Predictive_Model!$C$22)*Predictive_Model!$D$22+((I496-Predictive_Model!$B$23)/Predictive_Model!$C$23)*Predictive_Model!$D$23+((L496-Predictive_Model!$B$24)/Predictive_Model!$C$24)*Predictive_Model!$D$24+((M496-Predictive_Model!$B$25)/Predictive_Model!$C$25)*Predictive_Model!$D$25+IF(C496="Male",Predictive_Model!$D$31,IF(C496="Other",Predictive_Model!$D$32,0))+IF(D496="Premium",Predictive_Model!$D$34,IF(D496="Standard",Predictive_Model!$D$35,0))+IF(G496="Asia",Predictive_Model!$D$37,IF(G496="Europe",Predictive_Model!$D$38,IF(G496="North America",Predictive_Model!$D$39,IF(G496="Oceania",Predictive_Model!$D$40,IF(G496="South America",Predictive_Model!$D$41,0)))))+IF(H496="Laptop",Predictive_Model!$D$43,IF(H496="Mobile",Predictive_Model!$D$44,IF(H496="TV",Predictive_Model!$D$45,IF(H496="Tablet",Predictive_Model!$D$46,0))))+IF(K496="Crypto",Predictive_Model!$D$48,IF(K496="Debit Card",Predictive_Model!$D$49,IF(K496="Gift Card",Predictive_Model!$D$50,IF(K496="PayPal",Predictive_Model!$D$51,0))))+IF(N496="Comedy",Predictive_Model!$D$53,IF(N496="Documentary",Predictive_Model!$D$54,IF(N496="Drama",Predictive_Model!$D$55,IF(N496="Horror",Predictive_Model!$D$56,IF(N496="Romance",Predictive_Model!$D$57,IF(N496="Sci-Fi",Predictive_Model!$D$58,0)))))))))</f>
        <v>0.67863467814967782</v>
      </c>
      <c r="V496" s="3" t="str">
        <f t="shared" si="76"/>
        <v>High</v>
      </c>
      <c r="W496" s="6">
        <f t="shared" si="77"/>
        <v>12.208637859912702</v>
      </c>
      <c r="X496" s="3" t="str">
        <f t="shared" si="78"/>
        <v>Priority 2</v>
      </c>
      <c r="Y496" s="3" t="str">
        <f t="shared" si="79"/>
        <v>OK</v>
      </c>
    </row>
    <row r="497" spans="1:25" x14ac:dyDescent="0.25">
      <c r="A497" s="3" t="str">
        <f>Raw_Data!A497</f>
        <v>cc539484-c58e-4f2a-8d71-499afab22937</v>
      </c>
      <c r="B497" s="3">
        <f>Raw_Data!B497</f>
        <v>45</v>
      </c>
      <c r="C497" s="3" t="str">
        <f>Raw_Data!C497</f>
        <v>Male</v>
      </c>
      <c r="D497" s="3" t="str">
        <f>Raw_Data!D497</f>
        <v>Premium</v>
      </c>
      <c r="E497" s="3">
        <f>Raw_Data!E497</f>
        <v>3.31</v>
      </c>
      <c r="F497" s="3">
        <f>Raw_Data!F497</f>
        <v>34</v>
      </c>
      <c r="G497" s="3" t="str">
        <f>Raw_Data!G497</f>
        <v>Oceania</v>
      </c>
      <c r="H497" s="3" t="str">
        <f>Raw_Data!H497</f>
        <v>Tablet</v>
      </c>
      <c r="I497" s="3">
        <f>Raw_Data!I497</f>
        <v>17.989999999999998</v>
      </c>
      <c r="J497" s="3">
        <f>Raw_Data!J497</f>
        <v>1</v>
      </c>
      <c r="K497" s="3" t="str">
        <f>Raw_Data!K497</f>
        <v>Gift Card</v>
      </c>
      <c r="L497" s="3">
        <f>Raw_Data!L497</f>
        <v>2</v>
      </c>
      <c r="M497" s="3">
        <f>Raw_Data!M497</f>
        <v>0.09</v>
      </c>
      <c r="N497" s="3" t="str">
        <f>Raw_Data!N497</f>
        <v>Drama</v>
      </c>
      <c r="O497" s="3" t="str">
        <f t="shared" si="70"/>
        <v>45-54</v>
      </c>
      <c r="P497" s="3" t="str">
        <f t="shared" si="71"/>
        <v>&lt;10h</v>
      </c>
      <c r="Q497" s="3" t="str">
        <f t="shared" si="72"/>
        <v>22-45d</v>
      </c>
      <c r="R497" s="3" t="str">
        <f t="shared" si="73"/>
        <v>Medium</v>
      </c>
      <c r="S497" s="3" t="str">
        <f t="shared" si="74"/>
        <v>High</v>
      </c>
      <c r="T497" s="3" t="str">
        <f t="shared" si="75"/>
        <v>Churned</v>
      </c>
      <c r="U497" s="4">
        <f>1/(1+EXP(-(Predictive_Model!$B$5+((B497-Predictive_Model!$B$20)/Predictive_Model!$C$20)*Predictive_Model!$D$20+((E497-Predictive_Model!$B$21)/Predictive_Model!$C$21)*Predictive_Model!$D$21+((F497-Predictive_Model!$B$22)/Predictive_Model!$C$22)*Predictive_Model!$D$22+((I497-Predictive_Model!$B$23)/Predictive_Model!$C$23)*Predictive_Model!$D$23+((L497-Predictive_Model!$B$24)/Predictive_Model!$C$24)*Predictive_Model!$D$24+((M497-Predictive_Model!$B$25)/Predictive_Model!$C$25)*Predictive_Model!$D$25+IF(C497="Male",Predictive_Model!$D$31,IF(C497="Other",Predictive_Model!$D$32,0))+IF(D497="Premium",Predictive_Model!$D$34,IF(D497="Standard",Predictive_Model!$D$35,0))+IF(G497="Asia",Predictive_Model!$D$37,IF(G497="Europe",Predictive_Model!$D$38,IF(G497="North America",Predictive_Model!$D$39,IF(G497="Oceania",Predictive_Model!$D$40,IF(G497="South America",Predictive_Model!$D$41,0)))))+IF(H497="Laptop",Predictive_Model!$D$43,IF(H497="Mobile",Predictive_Model!$D$44,IF(H497="TV",Predictive_Model!$D$45,IF(H497="Tablet",Predictive_Model!$D$46,0))))+IF(K497="Crypto",Predictive_Model!$D$48,IF(K497="Debit Card",Predictive_Model!$D$49,IF(K497="Gift Card",Predictive_Model!$D$50,IF(K497="PayPal",Predictive_Model!$D$51,0))))+IF(N497="Comedy",Predictive_Model!$D$53,IF(N497="Documentary",Predictive_Model!$D$54,IF(N497="Drama",Predictive_Model!$D$55,IF(N497="Horror",Predictive_Model!$D$56,IF(N497="Romance",Predictive_Model!$D$57,IF(N497="Sci-Fi",Predictive_Model!$D$58,0)))))))))</f>
        <v>0.99774968383377727</v>
      </c>
      <c r="V497" s="3" t="str">
        <f t="shared" si="76"/>
        <v>Critical</v>
      </c>
      <c r="W497" s="6">
        <f t="shared" si="77"/>
        <v>17.989999999999998</v>
      </c>
      <c r="X497" s="3" t="str">
        <f t="shared" si="78"/>
        <v>Priority 1</v>
      </c>
      <c r="Y497" s="3" t="str">
        <f t="shared" si="79"/>
        <v>OK</v>
      </c>
    </row>
    <row r="498" spans="1:25" x14ac:dyDescent="0.25">
      <c r="A498" s="3" t="str">
        <f>Raw_Data!A498</f>
        <v>ece38646-24dc-4bb9-9aa4-c5f22592d6ad</v>
      </c>
      <c r="B498" s="3">
        <f>Raw_Data!B498</f>
        <v>66</v>
      </c>
      <c r="C498" s="3" t="str">
        <f>Raw_Data!C498</f>
        <v>Male</v>
      </c>
      <c r="D498" s="3" t="str">
        <f>Raw_Data!D498</f>
        <v>Premium</v>
      </c>
      <c r="E498" s="3">
        <f>Raw_Data!E498</f>
        <v>22.68</v>
      </c>
      <c r="F498" s="3">
        <f>Raw_Data!F498</f>
        <v>50</v>
      </c>
      <c r="G498" s="3" t="str">
        <f>Raw_Data!G498</f>
        <v>Europe</v>
      </c>
      <c r="H498" s="3" t="str">
        <f>Raw_Data!H498</f>
        <v>Laptop</v>
      </c>
      <c r="I498" s="3">
        <f>Raw_Data!I498</f>
        <v>17.989999999999998</v>
      </c>
      <c r="J498" s="3">
        <f>Raw_Data!J498</f>
        <v>0</v>
      </c>
      <c r="K498" s="3" t="str">
        <f>Raw_Data!K498</f>
        <v>PayPal</v>
      </c>
      <c r="L498" s="3">
        <f>Raw_Data!L498</f>
        <v>4</v>
      </c>
      <c r="M498" s="3">
        <f>Raw_Data!M498</f>
        <v>0.44</v>
      </c>
      <c r="N498" s="3" t="str">
        <f>Raw_Data!N498</f>
        <v>Documentary</v>
      </c>
      <c r="O498" s="3" t="str">
        <f t="shared" si="70"/>
        <v>55-70</v>
      </c>
      <c r="P498" s="3" t="str">
        <f t="shared" si="71"/>
        <v>10-24h</v>
      </c>
      <c r="Q498" s="3" t="str">
        <f t="shared" si="72"/>
        <v>46-60d</v>
      </c>
      <c r="R498" s="3" t="str">
        <f t="shared" si="73"/>
        <v>Medium</v>
      </c>
      <c r="S498" s="3" t="str">
        <f t="shared" si="74"/>
        <v>High</v>
      </c>
      <c r="T498" s="3" t="str">
        <f t="shared" si="75"/>
        <v>Active</v>
      </c>
      <c r="U498" s="4">
        <f>1/(1+EXP(-(Predictive_Model!$B$5+((B498-Predictive_Model!$B$20)/Predictive_Model!$C$20)*Predictive_Model!$D$20+((E498-Predictive_Model!$B$21)/Predictive_Model!$C$21)*Predictive_Model!$D$21+((F498-Predictive_Model!$B$22)/Predictive_Model!$C$22)*Predictive_Model!$D$22+((I498-Predictive_Model!$B$23)/Predictive_Model!$C$23)*Predictive_Model!$D$23+((L498-Predictive_Model!$B$24)/Predictive_Model!$C$24)*Predictive_Model!$D$24+((M498-Predictive_Model!$B$25)/Predictive_Model!$C$25)*Predictive_Model!$D$25+IF(C498="Male",Predictive_Model!$D$31,IF(C498="Other",Predictive_Model!$D$32,0))+IF(D498="Premium",Predictive_Model!$D$34,IF(D498="Standard",Predictive_Model!$D$35,0))+IF(G498="Asia",Predictive_Model!$D$37,IF(G498="Europe",Predictive_Model!$D$38,IF(G498="North America",Predictive_Model!$D$39,IF(G498="Oceania",Predictive_Model!$D$40,IF(G498="South America",Predictive_Model!$D$41,0)))))+IF(H498="Laptop",Predictive_Model!$D$43,IF(H498="Mobile",Predictive_Model!$D$44,IF(H498="TV",Predictive_Model!$D$45,IF(H498="Tablet",Predictive_Model!$D$46,0))))+IF(K498="Crypto",Predictive_Model!$D$48,IF(K498="Debit Card",Predictive_Model!$D$49,IF(K498="Gift Card",Predictive_Model!$D$50,IF(K498="PayPal",Predictive_Model!$D$51,0))))+IF(N498="Comedy",Predictive_Model!$D$53,IF(N498="Documentary",Predictive_Model!$D$54,IF(N498="Drama",Predictive_Model!$D$55,IF(N498="Horror",Predictive_Model!$D$56,IF(N498="Romance",Predictive_Model!$D$57,IF(N498="Sci-Fi",Predictive_Model!$D$58,0)))))))))</f>
        <v>0.10450926106739283</v>
      </c>
      <c r="V498" s="3" t="str">
        <f t="shared" si="76"/>
        <v>Low</v>
      </c>
      <c r="W498" s="6">
        <f t="shared" si="77"/>
        <v>1.8801216066023969</v>
      </c>
      <c r="X498" s="3" t="str">
        <f t="shared" si="78"/>
        <v>Monitor</v>
      </c>
      <c r="Y498" s="3" t="str">
        <f t="shared" si="79"/>
        <v>OK</v>
      </c>
    </row>
    <row r="499" spans="1:25" x14ac:dyDescent="0.25">
      <c r="A499" s="3" t="str">
        <f>Raw_Data!A499</f>
        <v>727582cf-31c0-4f90-bfa3-931b71f80ea4</v>
      </c>
      <c r="B499" s="3">
        <f>Raw_Data!B499</f>
        <v>33</v>
      </c>
      <c r="C499" s="3" t="str">
        <f>Raw_Data!C499</f>
        <v>Female</v>
      </c>
      <c r="D499" s="3" t="str">
        <f>Raw_Data!D499</f>
        <v>Premium</v>
      </c>
      <c r="E499" s="3">
        <f>Raw_Data!E499</f>
        <v>11.02</v>
      </c>
      <c r="F499" s="3">
        <f>Raw_Data!F499</f>
        <v>22</v>
      </c>
      <c r="G499" s="3" t="str">
        <f>Raw_Data!G499</f>
        <v>Africa</v>
      </c>
      <c r="H499" s="3" t="str">
        <f>Raw_Data!H499</f>
        <v>TV</v>
      </c>
      <c r="I499" s="3">
        <f>Raw_Data!I499</f>
        <v>17.989999999999998</v>
      </c>
      <c r="J499" s="3">
        <f>Raw_Data!J499</f>
        <v>0</v>
      </c>
      <c r="K499" s="3" t="str">
        <f>Raw_Data!K499</f>
        <v>Gift Card</v>
      </c>
      <c r="L499" s="3">
        <f>Raw_Data!L499</f>
        <v>4</v>
      </c>
      <c r="M499" s="3">
        <f>Raw_Data!M499</f>
        <v>0.48</v>
      </c>
      <c r="N499" s="3" t="str">
        <f>Raw_Data!N499</f>
        <v>Drama</v>
      </c>
      <c r="O499" s="3" t="str">
        <f t="shared" si="70"/>
        <v>25-34</v>
      </c>
      <c r="P499" s="3" t="str">
        <f t="shared" si="71"/>
        <v>10-24h</v>
      </c>
      <c r="Q499" s="3" t="str">
        <f t="shared" si="72"/>
        <v>22-45d</v>
      </c>
      <c r="R499" s="3" t="str">
        <f t="shared" si="73"/>
        <v>Medium</v>
      </c>
      <c r="S499" s="3" t="str">
        <f t="shared" si="74"/>
        <v>High</v>
      </c>
      <c r="T499" s="3" t="str">
        <f t="shared" si="75"/>
        <v>Active</v>
      </c>
      <c r="U499" s="4">
        <f>1/(1+EXP(-(Predictive_Model!$B$5+((B499-Predictive_Model!$B$20)/Predictive_Model!$C$20)*Predictive_Model!$D$20+((E499-Predictive_Model!$B$21)/Predictive_Model!$C$21)*Predictive_Model!$D$21+((F499-Predictive_Model!$B$22)/Predictive_Model!$C$22)*Predictive_Model!$D$22+((I499-Predictive_Model!$B$23)/Predictive_Model!$C$23)*Predictive_Model!$D$23+((L499-Predictive_Model!$B$24)/Predictive_Model!$C$24)*Predictive_Model!$D$24+((M499-Predictive_Model!$B$25)/Predictive_Model!$C$25)*Predictive_Model!$D$25+IF(C499="Male",Predictive_Model!$D$31,IF(C499="Other",Predictive_Model!$D$32,0))+IF(D499="Premium",Predictive_Model!$D$34,IF(D499="Standard",Predictive_Model!$D$35,0))+IF(G499="Asia",Predictive_Model!$D$37,IF(G499="Europe",Predictive_Model!$D$38,IF(G499="North America",Predictive_Model!$D$39,IF(G499="Oceania",Predictive_Model!$D$40,IF(G499="South America",Predictive_Model!$D$41,0)))))+IF(H499="Laptop",Predictive_Model!$D$43,IF(H499="Mobile",Predictive_Model!$D$44,IF(H499="TV",Predictive_Model!$D$45,IF(H499="Tablet",Predictive_Model!$D$46,0))))+IF(K499="Crypto",Predictive_Model!$D$48,IF(K499="Debit Card",Predictive_Model!$D$49,IF(K499="Gift Card",Predictive_Model!$D$50,IF(K499="PayPal",Predictive_Model!$D$51,0))))+IF(N499="Comedy",Predictive_Model!$D$53,IF(N499="Documentary",Predictive_Model!$D$54,IF(N499="Drama",Predictive_Model!$D$55,IF(N499="Horror",Predictive_Model!$D$56,IF(N499="Romance",Predictive_Model!$D$57,IF(N499="Sci-Fi",Predictive_Model!$D$58,0)))))))))</f>
        <v>0.13067155361585256</v>
      </c>
      <c r="V499" s="3" t="str">
        <f t="shared" si="76"/>
        <v>Low</v>
      </c>
      <c r="W499" s="6">
        <f t="shared" si="77"/>
        <v>2.3507812495491875</v>
      </c>
      <c r="X499" s="3" t="str">
        <f t="shared" si="78"/>
        <v>Monitor</v>
      </c>
      <c r="Y499" s="3" t="str">
        <f t="shared" si="79"/>
        <v>OK</v>
      </c>
    </row>
    <row r="500" spans="1:25" x14ac:dyDescent="0.25">
      <c r="A500" s="3" t="str">
        <f>Raw_Data!A500</f>
        <v>e2716bd9-d203-499c-8788-c8a7f8b192a9</v>
      </c>
      <c r="B500" s="3">
        <f>Raw_Data!B500</f>
        <v>36</v>
      </c>
      <c r="C500" s="3" t="str">
        <f>Raw_Data!C500</f>
        <v>Other</v>
      </c>
      <c r="D500" s="3" t="str">
        <f>Raw_Data!D500</f>
        <v>Premium</v>
      </c>
      <c r="E500" s="3">
        <f>Raw_Data!E500</f>
        <v>23.5</v>
      </c>
      <c r="F500" s="3">
        <f>Raw_Data!F500</f>
        <v>1</v>
      </c>
      <c r="G500" s="3" t="str">
        <f>Raw_Data!G500</f>
        <v>Oceania</v>
      </c>
      <c r="H500" s="3" t="str">
        <f>Raw_Data!H500</f>
        <v>Laptop</v>
      </c>
      <c r="I500" s="3">
        <f>Raw_Data!I500</f>
        <v>17.989999999999998</v>
      </c>
      <c r="J500" s="3">
        <f>Raw_Data!J500</f>
        <v>0</v>
      </c>
      <c r="K500" s="3" t="str">
        <f>Raw_Data!K500</f>
        <v>PayPal</v>
      </c>
      <c r="L500" s="3">
        <f>Raw_Data!L500</f>
        <v>1</v>
      </c>
      <c r="M500" s="3">
        <f>Raw_Data!M500</f>
        <v>11.75</v>
      </c>
      <c r="N500" s="3" t="str">
        <f>Raw_Data!N500</f>
        <v>Action</v>
      </c>
      <c r="O500" s="3" t="str">
        <f t="shared" si="70"/>
        <v>35-44</v>
      </c>
      <c r="P500" s="3" t="str">
        <f t="shared" si="71"/>
        <v>10-24h</v>
      </c>
      <c r="Q500" s="3" t="str">
        <f t="shared" si="72"/>
        <v>0-7d</v>
      </c>
      <c r="R500" s="3" t="str">
        <f t="shared" si="73"/>
        <v>Medium</v>
      </c>
      <c r="S500" s="3" t="str">
        <f t="shared" si="74"/>
        <v>High</v>
      </c>
      <c r="T500" s="3" t="str">
        <f t="shared" si="75"/>
        <v>Active</v>
      </c>
      <c r="U500" s="4">
        <f>1/(1+EXP(-(Predictive_Model!$B$5+((B500-Predictive_Model!$B$20)/Predictive_Model!$C$20)*Predictive_Model!$D$20+((E500-Predictive_Model!$B$21)/Predictive_Model!$C$21)*Predictive_Model!$D$21+((F500-Predictive_Model!$B$22)/Predictive_Model!$C$22)*Predictive_Model!$D$22+((I500-Predictive_Model!$B$23)/Predictive_Model!$C$23)*Predictive_Model!$D$23+((L500-Predictive_Model!$B$24)/Predictive_Model!$C$24)*Predictive_Model!$D$24+((M500-Predictive_Model!$B$25)/Predictive_Model!$C$25)*Predictive_Model!$D$25+IF(C500="Male",Predictive_Model!$D$31,IF(C500="Other",Predictive_Model!$D$32,0))+IF(D500="Premium",Predictive_Model!$D$34,IF(D500="Standard",Predictive_Model!$D$35,0))+IF(G500="Asia",Predictive_Model!$D$37,IF(G500="Europe",Predictive_Model!$D$38,IF(G500="North America",Predictive_Model!$D$39,IF(G500="Oceania",Predictive_Model!$D$40,IF(G500="South America",Predictive_Model!$D$41,0)))))+IF(H500="Laptop",Predictive_Model!$D$43,IF(H500="Mobile",Predictive_Model!$D$44,IF(H500="TV",Predictive_Model!$D$45,IF(H500="Tablet",Predictive_Model!$D$46,0))))+IF(K500="Crypto",Predictive_Model!$D$48,IF(K500="Debit Card",Predictive_Model!$D$49,IF(K500="Gift Card",Predictive_Model!$D$50,IF(K500="PayPal",Predictive_Model!$D$51,0))))+IF(N500="Comedy",Predictive_Model!$D$53,IF(N500="Documentary",Predictive_Model!$D$54,IF(N500="Drama",Predictive_Model!$D$55,IF(N500="Horror",Predictive_Model!$D$56,IF(N500="Romance",Predictive_Model!$D$57,IF(N500="Sci-Fi",Predictive_Model!$D$58,0)))))))))</f>
        <v>7.7741320173462101E-12</v>
      </c>
      <c r="V500" s="3" t="str">
        <f t="shared" si="76"/>
        <v>Low</v>
      </c>
      <c r="W500" s="6">
        <f t="shared" si="77"/>
        <v>1.3985663499205831E-10</v>
      </c>
      <c r="X500" s="3" t="str">
        <f t="shared" si="78"/>
        <v>Monitor</v>
      </c>
      <c r="Y500" s="3" t="str">
        <f t="shared" si="79"/>
        <v>OK</v>
      </c>
    </row>
    <row r="501" spans="1:25" x14ac:dyDescent="0.25">
      <c r="A501" s="3" t="str">
        <f>Raw_Data!A501</f>
        <v>012128df-8b33-420d-89d1-4716b755bda8</v>
      </c>
      <c r="B501" s="3">
        <f>Raw_Data!B501</f>
        <v>54</v>
      </c>
      <c r="C501" s="3" t="str">
        <f>Raw_Data!C501</f>
        <v>Male</v>
      </c>
      <c r="D501" s="3" t="str">
        <f>Raw_Data!D501</f>
        <v>Basic</v>
      </c>
      <c r="E501" s="3">
        <f>Raw_Data!E501</f>
        <v>5.47</v>
      </c>
      <c r="F501" s="3">
        <f>Raw_Data!F501</f>
        <v>36</v>
      </c>
      <c r="G501" s="3" t="str">
        <f>Raw_Data!G501</f>
        <v>South America</v>
      </c>
      <c r="H501" s="3" t="str">
        <f>Raw_Data!H501</f>
        <v>Mobile</v>
      </c>
      <c r="I501" s="3">
        <f>Raw_Data!I501</f>
        <v>8.99</v>
      </c>
      <c r="J501" s="3">
        <f>Raw_Data!J501</f>
        <v>1</v>
      </c>
      <c r="K501" s="3" t="str">
        <f>Raw_Data!K501</f>
        <v>Credit Card</v>
      </c>
      <c r="L501" s="3">
        <f>Raw_Data!L501</f>
        <v>1</v>
      </c>
      <c r="M501" s="3">
        <f>Raw_Data!M501</f>
        <v>0.15</v>
      </c>
      <c r="N501" s="3" t="str">
        <f>Raw_Data!N501</f>
        <v>Comedy</v>
      </c>
      <c r="O501" s="3" t="str">
        <f t="shared" si="70"/>
        <v>45-54</v>
      </c>
      <c r="P501" s="3" t="str">
        <f t="shared" si="71"/>
        <v>&lt;10h</v>
      </c>
      <c r="Q501" s="3" t="str">
        <f t="shared" si="72"/>
        <v>22-45d</v>
      </c>
      <c r="R501" s="3" t="str">
        <f t="shared" si="73"/>
        <v>Medium</v>
      </c>
      <c r="S501" s="3" t="str">
        <f t="shared" si="74"/>
        <v>Low</v>
      </c>
      <c r="T501" s="3" t="str">
        <f t="shared" si="75"/>
        <v>Churned</v>
      </c>
      <c r="U501" s="4">
        <f>1/(1+EXP(-(Predictive_Model!$B$5+((B501-Predictive_Model!$B$20)/Predictive_Model!$C$20)*Predictive_Model!$D$20+((E501-Predictive_Model!$B$21)/Predictive_Model!$C$21)*Predictive_Model!$D$21+((F501-Predictive_Model!$B$22)/Predictive_Model!$C$22)*Predictive_Model!$D$22+((I501-Predictive_Model!$B$23)/Predictive_Model!$C$23)*Predictive_Model!$D$23+((L501-Predictive_Model!$B$24)/Predictive_Model!$C$24)*Predictive_Model!$D$24+((M501-Predictive_Model!$B$25)/Predictive_Model!$C$25)*Predictive_Model!$D$25+IF(C501="Male",Predictive_Model!$D$31,IF(C501="Other",Predictive_Model!$D$32,0))+IF(D501="Premium",Predictive_Model!$D$34,IF(D501="Standard",Predictive_Model!$D$35,0))+IF(G501="Asia",Predictive_Model!$D$37,IF(G501="Europe",Predictive_Model!$D$38,IF(G501="North America",Predictive_Model!$D$39,IF(G501="Oceania",Predictive_Model!$D$40,IF(G501="South America",Predictive_Model!$D$41,0)))))+IF(H501="Laptop",Predictive_Model!$D$43,IF(H501="Mobile",Predictive_Model!$D$44,IF(H501="TV",Predictive_Model!$D$45,IF(H501="Tablet",Predictive_Model!$D$46,0))))+IF(K501="Crypto",Predictive_Model!$D$48,IF(K501="Debit Card",Predictive_Model!$D$49,IF(K501="Gift Card",Predictive_Model!$D$50,IF(K501="PayPal",Predictive_Model!$D$51,0))))+IF(N501="Comedy",Predictive_Model!$D$53,IF(N501="Documentary",Predictive_Model!$D$54,IF(N501="Drama",Predictive_Model!$D$55,IF(N501="Horror",Predictive_Model!$D$56,IF(N501="Romance",Predictive_Model!$D$57,IF(N501="Sci-Fi",Predictive_Model!$D$58,0)))))))))</f>
        <v>0.99987662447770509</v>
      </c>
      <c r="V501" s="3" t="str">
        <f t="shared" si="76"/>
        <v>Critical</v>
      </c>
      <c r="W501" s="6">
        <f t="shared" si="77"/>
        <v>8.99</v>
      </c>
      <c r="X501" s="3" t="str">
        <f t="shared" si="78"/>
        <v>Priority 2</v>
      </c>
      <c r="Y501" s="3" t="str">
        <f t="shared" si="79"/>
        <v>OK</v>
      </c>
    </row>
    <row r="502" spans="1:25" x14ac:dyDescent="0.25">
      <c r="A502" s="3" t="str">
        <f>Raw_Data!A502</f>
        <v>aaaf0816-0f3c-4a93-8bbc-ace15d6cf5db</v>
      </c>
      <c r="B502" s="3">
        <f>Raw_Data!B502</f>
        <v>61</v>
      </c>
      <c r="C502" s="3" t="str">
        <f>Raw_Data!C502</f>
        <v>Male</v>
      </c>
      <c r="D502" s="3" t="str">
        <f>Raw_Data!D502</f>
        <v>Standard</v>
      </c>
      <c r="E502" s="3">
        <f>Raw_Data!E502</f>
        <v>21.36</v>
      </c>
      <c r="F502" s="3">
        <f>Raw_Data!F502</f>
        <v>39</v>
      </c>
      <c r="G502" s="3" t="str">
        <f>Raw_Data!G502</f>
        <v>Asia</v>
      </c>
      <c r="H502" s="3" t="str">
        <f>Raw_Data!H502</f>
        <v>Tablet</v>
      </c>
      <c r="I502" s="3">
        <f>Raw_Data!I502</f>
        <v>13.99</v>
      </c>
      <c r="J502" s="3">
        <f>Raw_Data!J502</f>
        <v>0</v>
      </c>
      <c r="K502" s="3" t="str">
        <f>Raw_Data!K502</f>
        <v>Debit Card</v>
      </c>
      <c r="L502" s="3">
        <f>Raw_Data!L502</f>
        <v>3</v>
      </c>
      <c r="M502" s="3">
        <f>Raw_Data!M502</f>
        <v>0.53</v>
      </c>
      <c r="N502" s="3" t="str">
        <f>Raw_Data!N502</f>
        <v>Comedy</v>
      </c>
      <c r="O502" s="3" t="str">
        <f t="shared" si="70"/>
        <v>55-70</v>
      </c>
      <c r="P502" s="3" t="str">
        <f t="shared" si="71"/>
        <v>10-24h</v>
      </c>
      <c r="Q502" s="3" t="str">
        <f t="shared" si="72"/>
        <v>22-45d</v>
      </c>
      <c r="R502" s="3" t="str">
        <f t="shared" si="73"/>
        <v>Medium</v>
      </c>
      <c r="S502" s="3" t="str">
        <f t="shared" si="74"/>
        <v>Mid</v>
      </c>
      <c r="T502" s="3" t="str">
        <f t="shared" si="75"/>
        <v>Active</v>
      </c>
      <c r="U502" s="4">
        <f>1/(1+EXP(-(Predictive_Model!$B$5+((B502-Predictive_Model!$B$20)/Predictive_Model!$C$20)*Predictive_Model!$D$20+((E502-Predictive_Model!$B$21)/Predictive_Model!$C$21)*Predictive_Model!$D$21+((F502-Predictive_Model!$B$22)/Predictive_Model!$C$22)*Predictive_Model!$D$22+((I502-Predictive_Model!$B$23)/Predictive_Model!$C$23)*Predictive_Model!$D$23+((L502-Predictive_Model!$B$24)/Predictive_Model!$C$24)*Predictive_Model!$D$24+((M502-Predictive_Model!$B$25)/Predictive_Model!$C$25)*Predictive_Model!$D$25+IF(C502="Male",Predictive_Model!$D$31,IF(C502="Other",Predictive_Model!$D$32,0))+IF(D502="Premium",Predictive_Model!$D$34,IF(D502="Standard",Predictive_Model!$D$35,0))+IF(G502="Asia",Predictive_Model!$D$37,IF(G502="Europe",Predictive_Model!$D$38,IF(G502="North America",Predictive_Model!$D$39,IF(G502="Oceania",Predictive_Model!$D$40,IF(G502="South America",Predictive_Model!$D$41,0)))))+IF(H502="Laptop",Predictive_Model!$D$43,IF(H502="Mobile",Predictive_Model!$D$44,IF(H502="TV",Predictive_Model!$D$45,IF(H502="Tablet",Predictive_Model!$D$46,0))))+IF(K502="Crypto",Predictive_Model!$D$48,IF(K502="Debit Card",Predictive_Model!$D$49,IF(K502="Gift Card",Predictive_Model!$D$50,IF(K502="PayPal",Predictive_Model!$D$51,0))))+IF(N502="Comedy",Predictive_Model!$D$53,IF(N502="Documentary",Predictive_Model!$D$54,IF(N502="Drama",Predictive_Model!$D$55,IF(N502="Horror",Predictive_Model!$D$56,IF(N502="Romance",Predictive_Model!$D$57,IF(N502="Sci-Fi",Predictive_Model!$D$58,0)))))))))</f>
        <v>0.59619317244099679</v>
      </c>
      <c r="V502" s="3" t="str">
        <f t="shared" si="76"/>
        <v>High</v>
      </c>
      <c r="W502" s="6">
        <f t="shared" si="77"/>
        <v>8.3407424824495457</v>
      </c>
      <c r="X502" s="3" t="str">
        <f t="shared" si="78"/>
        <v>Priority 2</v>
      </c>
      <c r="Y502" s="3" t="str">
        <f t="shared" si="79"/>
        <v>OK</v>
      </c>
    </row>
    <row r="503" spans="1:25" x14ac:dyDescent="0.25">
      <c r="A503" s="3" t="str">
        <f>Raw_Data!A503</f>
        <v>f3f3ef4b-6dfa-4504-a0df-68572435dd73</v>
      </c>
      <c r="B503" s="3">
        <f>Raw_Data!B503</f>
        <v>53</v>
      </c>
      <c r="C503" s="3" t="str">
        <f>Raw_Data!C503</f>
        <v>Male</v>
      </c>
      <c r="D503" s="3" t="str">
        <f>Raw_Data!D503</f>
        <v>Standard</v>
      </c>
      <c r="E503" s="3">
        <f>Raw_Data!E503</f>
        <v>16.62</v>
      </c>
      <c r="F503" s="3">
        <f>Raw_Data!F503</f>
        <v>44</v>
      </c>
      <c r="G503" s="3" t="str">
        <f>Raw_Data!G503</f>
        <v>Africa</v>
      </c>
      <c r="H503" s="3" t="str">
        <f>Raw_Data!H503</f>
        <v>TV</v>
      </c>
      <c r="I503" s="3">
        <f>Raw_Data!I503</f>
        <v>13.99</v>
      </c>
      <c r="J503" s="3">
        <f>Raw_Data!J503</f>
        <v>0</v>
      </c>
      <c r="K503" s="3" t="str">
        <f>Raw_Data!K503</f>
        <v>PayPal</v>
      </c>
      <c r="L503" s="3">
        <f>Raw_Data!L503</f>
        <v>5</v>
      </c>
      <c r="M503" s="3">
        <f>Raw_Data!M503</f>
        <v>0.37</v>
      </c>
      <c r="N503" s="3" t="str">
        <f>Raw_Data!N503</f>
        <v>Drama</v>
      </c>
      <c r="O503" s="3" t="str">
        <f t="shared" si="70"/>
        <v>45-54</v>
      </c>
      <c r="P503" s="3" t="str">
        <f t="shared" si="71"/>
        <v>10-24h</v>
      </c>
      <c r="Q503" s="3" t="str">
        <f t="shared" si="72"/>
        <v>22-45d</v>
      </c>
      <c r="R503" s="3" t="str">
        <f t="shared" si="73"/>
        <v>Medium</v>
      </c>
      <c r="S503" s="3" t="str">
        <f t="shared" si="74"/>
        <v>Mid</v>
      </c>
      <c r="T503" s="3" t="str">
        <f t="shared" si="75"/>
        <v>Active</v>
      </c>
      <c r="U503" s="4">
        <f>1/(1+EXP(-(Predictive_Model!$B$5+((B503-Predictive_Model!$B$20)/Predictive_Model!$C$20)*Predictive_Model!$D$20+((E503-Predictive_Model!$B$21)/Predictive_Model!$C$21)*Predictive_Model!$D$21+((F503-Predictive_Model!$B$22)/Predictive_Model!$C$22)*Predictive_Model!$D$22+((I503-Predictive_Model!$B$23)/Predictive_Model!$C$23)*Predictive_Model!$D$23+((L503-Predictive_Model!$B$24)/Predictive_Model!$C$24)*Predictive_Model!$D$24+((M503-Predictive_Model!$B$25)/Predictive_Model!$C$25)*Predictive_Model!$D$25+IF(C503="Male",Predictive_Model!$D$31,IF(C503="Other",Predictive_Model!$D$32,0))+IF(D503="Premium",Predictive_Model!$D$34,IF(D503="Standard",Predictive_Model!$D$35,0))+IF(G503="Asia",Predictive_Model!$D$37,IF(G503="Europe",Predictive_Model!$D$38,IF(G503="North America",Predictive_Model!$D$39,IF(G503="Oceania",Predictive_Model!$D$40,IF(G503="South America",Predictive_Model!$D$41,0)))))+IF(H503="Laptop",Predictive_Model!$D$43,IF(H503="Mobile",Predictive_Model!$D$44,IF(H503="TV",Predictive_Model!$D$45,IF(H503="Tablet",Predictive_Model!$D$46,0))))+IF(K503="Crypto",Predictive_Model!$D$48,IF(K503="Debit Card",Predictive_Model!$D$49,IF(K503="Gift Card",Predictive_Model!$D$50,IF(K503="PayPal",Predictive_Model!$D$51,0))))+IF(N503="Comedy",Predictive_Model!$D$53,IF(N503="Documentary",Predictive_Model!$D$54,IF(N503="Drama",Predictive_Model!$D$55,IF(N503="Horror",Predictive_Model!$D$56,IF(N503="Romance",Predictive_Model!$D$57,IF(N503="Sci-Fi",Predictive_Model!$D$58,0)))))))))</f>
        <v>0.46267918890915311</v>
      </c>
      <c r="V503" s="3" t="str">
        <f t="shared" si="76"/>
        <v>Medium</v>
      </c>
      <c r="W503" s="6">
        <f t="shared" si="77"/>
        <v>6.4728818528390519</v>
      </c>
      <c r="X503" s="3" t="str">
        <f t="shared" si="78"/>
        <v>Monitor</v>
      </c>
      <c r="Y503" s="3" t="str">
        <f t="shared" si="79"/>
        <v>OK</v>
      </c>
    </row>
    <row r="504" spans="1:25" x14ac:dyDescent="0.25">
      <c r="A504" s="3" t="str">
        <f>Raw_Data!A504</f>
        <v>3a6e044f-361e-4c4a-be44-67ce2b5fddd5</v>
      </c>
      <c r="B504" s="3">
        <f>Raw_Data!B504</f>
        <v>55</v>
      </c>
      <c r="C504" s="3" t="str">
        <f>Raw_Data!C504</f>
        <v>Female</v>
      </c>
      <c r="D504" s="3" t="str">
        <f>Raw_Data!D504</f>
        <v>Standard</v>
      </c>
      <c r="E504" s="3">
        <f>Raw_Data!E504</f>
        <v>8.26</v>
      </c>
      <c r="F504" s="3">
        <f>Raw_Data!F504</f>
        <v>32</v>
      </c>
      <c r="G504" s="3" t="str">
        <f>Raw_Data!G504</f>
        <v>Africa</v>
      </c>
      <c r="H504" s="3" t="str">
        <f>Raw_Data!H504</f>
        <v>Laptop</v>
      </c>
      <c r="I504" s="3">
        <f>Raw_Data!I504</f>
        <v>13.99</v>
      </c>
      <c r="J504" s="3">
        <f>Raw_Data!J504</f>
        <v>0</v>
      </c>
      <c r="K504" s="3" t="str">
        <f>Raw_Data!K504</f>
        <v>PayPal</v>
      </c>
      <c r="L504" s="3">
        <f>Raw_Data!L504</f>
        <v>4</v>
      </c>
      <c r="M504" s="3">
        <f>Raw_Data!M504</f>
        <v>0.25</v>
      </c>
      <c r="N504" s="3" t="str">
        <f>Raw_Data!N504</f>
        <v>Drama</v>
      </c>
      <c r="O504" s="3" t="str">
        <f t="shared" si="70"/>
        <v>55-70</v>
      </c>
      <c r="P504" s="3" t="str">
        <f t="shared" si="71"/>
        <v>&lt;10h</v>
      </c>
      <c r="Q504" s="3" t="str">
        <f t="shared" si="72"/>
        <v>22-45d</v>
      </c>
      <c r="R504" s="3" t="str">
        <f t="shared" si="73"/>
        <v>Medium</v>
      </c>
      <c r="S504" s="3" t="str">
        <f t="shared" si="74"/>
        <v>Mid</v>
      </c>
      <c r="T504" s="3" t="str">
        <f t="shared" si="75"/>
        <v>Active</v>
      </c>
      <c r="U504" s="4">
        <f>1/(1+EXP(-(Predictive_Model!$B$5+((B504-Predictive_Model!$B$20)/Predictive_Model!$C$20)*Predictive_Model!$D$20+((E504-Predictive_Model!$B$21)/Predictive_Model!$C$21)*Predictive_Model!$D$21+((F504-Predictive_Model!$B$22)/Predictive_Model!$C$22)*Predictive_Model!$D$22+((I504-Predictive_Model!$B$23)/Predictive_Model!$C$23)*Predictive_Model!$D$23+((L504-Predictive_Model!$B$24)/Predictive_Model!$C$24)*Predictive_Model!$D$24+((M504-Predictive_Model!$B$25)/Predictive_Model!$C$25)*Predictive_Model!$D$25+IF(C504="Male",Predictive_Model!$D$31,IF(C504="Other",Predictive_Model!$D$32,0))+IF(D504="Premium",Predictive_Model!$D$34,IF(D504="Standard",Predictive_Model!$D$35,0))+IF(G504="Asia",Predictive_Model!$D$37,IF(G504="Europe",Predictive_Model!$D$38,IF(G504="North America",Predictive_Model!$D$39,IF(G504="Oceania",Predictive_Model!$D$40,IF(G504="South America",Predictive_Model!$D$41,0)))))+IF(H504="Laptop",Predictive_Model!$D$43,IF(H504="Mobile",Predictive_Model!$D$44,IF(H504="TV",Predictive_Model!$D$45,IF(H504="Tablet",Predictive_Model!$D$46,0))))+IF(K504="Crypto",Predictive_Model!$D$48,IF(K504="Debit Card",Predictive_Model!$D$49,IF(K504="Gift Card",Predictive_Model!$D$50,IF(K504="PayPal",Predictive_Model!$D$51,0))))+IF(N504="Comedy",Predictive_Model!$D$53,IF(N504="Documentary",Predictive_Model!$D$54,IF(N504="Drama",Predictive_Model!$D$55,IF(N504="Horror",Predictive_Model!$D$56,IF(N504="Romance",Predictive_Model!$D$57,IF(N504="Sci-Fi",Predictive_Model!$D$58,0)))))))))</f>
        <v>0.90503561487394801</v>
      </c>
      <c r="V504" s="3" t="str">
        <f t="shared" si="76"/>
        <v>Critical</v>
      </c>
      <c r="W504" s="6">
        <f t="shared" si="77"/>
        <v>12.661448252086533</v>
      </c>
      <c r="X504" s="3" t="str">
        <f t="shared" si="78"/>
        <v>Priority 2</v>
      </c>
      <c r="Y504" s="3" t="str">
        <f t="shared" si="79"/>
        <v>OK</v>
      </c>
    </row>
    <row r="505" spans="1:25" x14ac:dyDescent="0.25">
      <c r="A505" s="3" t="str">
        <f>Raw_Data!A505</f>
        <v>12248975-1f7f-458f-b21e-c3a45986b4c0</v>
      </c>
      <c r="B505" s="3">
        <f>Raw_Data!B505</f>
        <v>42</v>
      </c>
      <c r="C505" s="3" t="str">
        <f>Raw_Data!C505</f>
        <v>Female</v>
      </c>
      <c r="D505" s="3" t="str">
        <f>Raw_Data!D505</f>
        <v>Basic</v>
      </c>
      <c r="E505" s="3">
        <f>Raw_Data!E505</f>
        <v>8.5</v>
      </c>
      <c r="F505" s="3">
        <f>Raw_Data!F505</f>
        <v>32</v>
      </c>
      <c r="G505" s="3" t="str">
        <f>Raw_Data!G505</f>
        <v>Asia</v>
      </c>
      <c r="H505" s="3" t="str">
        <f>Raw_Data!H505</f>
        <v>Desktop</v>
      </c>
      <c r="I505" s="3">
        <f>Raw_Data!I505</f>
        <v>8.99</v>
      </c>
      <c r="J505" s="3">
        <f>Raw_Data!J505</f>
        <v>1</v>
      </c>
      <c r="K505" s="3" t="str">
        <f>Raw_Data!K505</f>
        <v>PayPal</v>
      </c>
      <c r="L505" s="3">
        <f>Raw_Data!L505</f>
        <v>2</v>
      </c>
      <c r="M505" s="3">
        <f>Raw_Data!M505</f>
        <v>0.26</v>
      </c>
      <c r="N505" s="3" t="str">
        <f>Raw_Data!N505</f>
        <v>Comedy</v>
      </c>
      <c r="O505" s="3" t="str">
        <f t="shared" si="70"/>
        <v>35-44</v>
      </c>
      <c r="P505" s="3" t="str">
        <f t="shared" si="71"/>
        <v>&lt;10h</v>
      </c>
      <c r="Q505" s="3" t="str">
        <f t="shared" si="72"/>
        <v>22-45d</v>
      </c>
      <c r="R505" s="3" t="str">
        <f t="shared" si="73"/>
        <v>Medium</v>
      </c>
      <c r="S505" s="3" t="str">
        <f t="shared" si="74"/>
        <v>Low</v>
      </c>
      <c r="T505" s="3" t="str">
        <f t="shared" si="75"/>
        <v>Churned</v>
      </c>
      <c r="U505" s="4">
        <f>1/(1+EXP(-(Predictive_Model!$B$5+((B505-Predictive_Model!$B$20)/Predictive_Model!$C$20)*Predictive_Model!$D$20+((E505-Predictive_Model!$B$21)/Predictive_Model!$C$21)*Predictive_Model!$D$21+((F505-Predictive_Model!$B$22)/Predictive_Model!$C$22)*Predictive_Model!$D$22+((I505-Predictive_Model!$B$23)/Predictive_Model!$C$23)*Predictive_Model!$D$23+((L505-Predictive_Model!$B$24)/Predictive_Model!$C$24)*Predictive_Model!$D$24+((M505-Predictive_Model!$B$25)/Predictive_Model!$C$25)*Predictive_Model!$D$25+IF(C505="Male",Predictive_Model!$D$31,IF(C505="Other",Predictive_Model!$D$32,0))+IF(D505="Premium",Predictive_Model!$D$34,IF(D505="Standard",Predictive_Model!$D$35,0))+IF(G505="Asia",Predictive_Model!$D$37,IF(G505="Europe",Predictive_Model!$D$38,IF(G505="North America",Predictive_Model!$D$39,IF(G505="Oceania",Predictive_Model!$D$40,IF(G505="South America",Predictive_Model!$D$41,0)))))+IF(H505="Laptop",Predictive_Model!$D$43,IF(H505="Mobile",Predictive_Model!$D$44,IF(H505="TV",Predictive_Model!$D$45,IF(H505="Tablet",Predictive_Model!$D$46,0))))+IF(K505="Crypto",Predictive_Model!$D$48,IF(K505="Debit Card",Predictive_Model!$D$49,IF(K505="Gift Card",Predictive_Model!$D$50,IF(K505="PayPal",Predictive_Model!$D$51,0))))+IF(N505="Comedy",Predictive_Model!$D$53,IF(N505="Documentary",Predictive_Model!$D$54,IF(N505="Drama",Predictive_Model!$D$55,IF(N505="Horror",Predictive_Model!$D$56,IF(N505="Romance",Predictive_Model!$D$57,IF(N505="Sci-Fi",Predictive_Model!$D$58,0)))))))))</f>
        <v>0.99124143928554043</v>
      </c>
      <c r="V505" s="3" t="str">
        <f t="shared" si="76"/>
        <v>Critical</v>
      </c>
      <c r="W505" s="6">
        <f t="shared" si="77"/>
        <v>8.99</v>
      </c>
      <c r="X505" s="3" t="str">
        <f t="shared" si="78"/>
        <v>Priority 2</v>
      </c>
      <c r="Y505" s="3" t="str">
        <f t="shared" si="79"/>
        <v>OK</v>
      </c>
    </row>
    <row r="506" spans="1:25" x14ac:dyDescent="0.25">
      <c r="A506" s="3" t="str">
        <f>Raw_Data!A506</f>
        <v>de73097b-d6cb-4862-9308-ed129859bccb</v>
      </c>
      <c r="B506" s="3">
        <f>Raw_Data!B506</f>
        <v>22</v>
      </c>
      <c r="C506" s="3" t="str">
        <f>Raw_Data!C506</f>
        <v>Male</v>
      </c>
      <c r="D506" s="3" t="str">
        <f>Raw_Data!D506</f>
        <v>Premium</v>
      </c>
      <c r="E506" s="3">
        <f>Raw_Data!E506</f>
        <v>8.84</v>
      </c>
      <c r="F506" s="3">
        <f>Raw_Data!F506</f>
        <v>52</v>
      </c>
      <c r="G506" s="3" t="str">
        <f>Raw_Data!G506</f>
        <v>Europe</v>
      </c>
      <c r="H506" s="3" t="str">
        <f>Raw_Data!H506</f>
        <v>Desktop</v>
      </c>
      <c r="I506" s="3">
        <f>Raw_Data!I506</f>
        <v>17.989999999999998</v>
      </c>
      <c r="J506" s="3">
        <f>Raw_Data!J506</f>
        <v>1</v>
      </c>
      <c r="K506" s="3" t="str">
        <f>Raw_Data!K506</f>
        <v>Credit Card</v>
      </c>
      <c r="L506" s="3">
        <f>Raw_Data!L506</f>
        <v>2</v>
      </c>
      <c r="M506" s="3">
        <f>Raw_Data!M506</f>
        <v>0.17</v>
      </c>
      <c r="N506" s="3" t="str">
        <f>Raw_Data!N506</f>
        <v>Comedy</v>
      </c>
      <c r="O506" s="3" t="str">
        <f t="shared" si="70"/>
        <v>18-24</v>
      </c>
      <c r="P506" s="3" t="str">
        <f t="shared" si="71"/>
        <v>&lt;10h</v>
      </c>
      <c r="Q506" s="3" t="str">
        <f t="shared" si="72"/>
        <v>46-60d</v>
      </c>
      <c r="R506" s="3" t="str">
        <f t="shared" si="73"/>
        <v>Low</v>
      </c>
      <c r="S506" s="3" t="str">
        <f t="shared" si="74"/>
        <v>High</v>
      </c>
      <c r="T506" s="3" t="str">
        <f t="shared" si="75"/>
        <v>Churned</v>
      </c>
      <c r="U506" s="4">
        <f>1/(1+EXP(-(Predictive_Model!$B$5+((B506-Predictive_Model!$B$20)/Predictive_Model!$C$20)*Predictive_Model!$D$20+((E506-Predictive_Model!$B$21)/Predictive_Model!$C$21)*Predictive_Model!$D$21+((F506-Predictive_Model!$B$22)/Predictive_Model!$C$22)*Predictive_Model!$D$22+((I506-Predictive_Model!$B$23)/Predictive_Model!$C$23)*Predictive_Model!$D$23+((L506-Predictive_Model!$B$24)/Predictive_Model!$C$24)*Predictive_Model!$D$24+((M506-Predictive_Model!$B$25)/Predictive_Model!$C$25)*Predictive_Model!$D$25+IF(C506="Male",Predictive_Model!$D$31,IF(C506="Other",Predictive_Model!$D$32,0))+IF(D506="Premium",Predictive_Model!$D$34,IF(D506="Standard",Predictive_Model!$D$35,0))+IF(G506="Asia",Predictive_Model!$D$37,IF(G506="Europe",Predictive_Model!$D$38,IF(G506="North America",Predictive_Model!$D$39,IF(G506="Oceania",Predictive_Model!$D$40,IF(G506="South America",Predictive_Model!$D$41,0)))))+IF(H506="Laptop",Predictive_Model!$D$43,IF(H506="Mobile",Predictive_Model!$D$44,IF(H506="TV",Predictive_Model!$D$45,IF(H506="Tablet",Predictive_Model!$D$46,0))))+IF(K506="Crypto",Predictive_Model!$D$48,IF(K506="Debit Card",Predictive_Model!$D$49,IF(K506="Gift Card",Predictive_Model!$D$50,IF(K506="PayPal",Predictive_Model!$D$51,0))))+IF(N506="Comedy",Predictive_Model!$D$53,IF(N506="Documentary",Predictive_Model!$D$54,IF(N506="Drama",Predictive_Model!$D$55,IF(N506="Horror",Predictive_Model!$D$56,IF(N506="Romance",Predictive_Model!$D$57,IF(N506="Sci-Fi",Predictive_Model!$D$58,0)))))))))</f>
        <v>0.98984059107836753</v>
      </c>
      <c r="V506" s="3" t="str">
        <f t="shared" si="76"/>
        <v>Critical</v>
      </c>
      <c r="W506" s="6">
        <f t="shared" si="77"/>
        <v>17.989999999999998</v>
      </c>
      <c r="X506" s="3" t="str">
        <f t="shared" si="78"/>
        <v>Priority 1</v>
      </c>
      <c r="Y506" s="3" t="str">
        <f t="shared" si="79"/>
        <v>OK</v>
      </c>
    </row>
    <row r="507" spans="1:25" x14ac:dyDescent="0.25">
      <c r="A507" s="3" t="str">
        <f>Raw_Data!A507</f>
        <v>7c48c4cc-32c0-436b-aa5d-da2cb1509f93</v>
      </c>
      <c r="B507" s="3">
        <f>Raw_Data!B507</f>
        <v>19</v>
      </c>
      <c r="C507" s="3" t="str">
        <f>Raw_Data!C507</f>
        <v>Female</v>
      </c>
      <c r="D507" s="3" t="str">
        <f>Raw_Data!D507</f>
        <v>Premium</v>
      </c>
      <c r="E507" s="3">
        <f>Raw_Data!E507</f>
        <v>6.49</v>
      </c>
      <c r="F507" s="3">
        <f>Raw_Data!F507</f>
        <v>34</v>
      </c>
      <c r="G507" s="3" t="str">
        <f>Raw_Data!G507</f>
        <v>North America</v>
      </c>
      <c r="H507" s="3" t="str">
        <f>Raw_Data!H507</f>
        <v>Tablet</v>
      </c>
      <c r="I507" s="3">
        <f>Raw_Data!I507</f>
        <v>17.989999999999998</v>
      </c>
      <c r="J507" s="3">
        <f>Raw_Data!J507</f>
        <v>1</v>
      </c>
      <c r="K507" s="3" t="str">
        <f>Raw_Data!K507</f>
        <v>Gift Card</v>
      </c>
      <c r="L507" s="3">
        <f>Raw_Data!L507</f>
        <v>1</v>
      </c>
      <c r="M507" s="3">
        <f>Raw_Data!M507</f>
        <v>0.19</v>
      </c>
      <c r="N507" s="3" t="str">
        <f>Raw_Data!N507</f>
        <v>Romance</v>
      </c>
      <c r="O507" s="3" t="str">
        <f t="shared" si="70"/>
        <v>18-24</v>
      </c>
      <c r="P507" s="3" t="str">
        <f t="shared" si="71"/>
        <v>&lt;10h</v>
      </c>
      <c r="Q507" s="3" t="str">
        <f t="shared" si="72"/>
        <v>22-45d</v>
      </c>
      <c r="R507" s="3" t="str">
        <f t="shared" si="73"/>
        <v>Medium</v>
      </c>
      <c r="S507" s="3" t="str">
        <f t="shared" si="74"/>
        <v>High</v>
      </c>
      <c r="T507" s="3" t="str">
        <f t="shared" si="75"/>
        <v>Churned</v>
      </c>
      <c r="U507" s="4">
        <f>1/(1+EXP(-(Predictive_Model!$B$5+((B507-Predictive_Model!$B$20)/Predictive_Model!$C$20)*Predictive_Model!$D$20+((E507-Predictive_Model!$B$21)/Predictive_Model!$C$21)*Predictive_Model!$D$21+((F507-Predictive_Model!$B$22)/Predictive_Model!$C$22)*Predictive_Model!$D$22+((I507-Predictive_Model!$B$23)/Predictive_Model!$C$23)*Predictive_Model!$D$23+((L507-Predictive_Model!$B$24)/Predictive_Model!$C$24)*Predictive_Model!$D$24+((M507-Predictive_Model!$B$25)/Predictive_Model!$C$25)*Predictive_Model!$D$25+IF(C507="Male",Predictive_Model!$D$31,IF(C507="Other",Predictive_Model!$D$32,0))+IF(D507="Premium",Predictive_Model!$D$34,IF(D507="Standard",Predictive_Model!$D$35,0))+IF(G507="Asia",Predictive_Model!$D$37,IF(G507="Europe",Predictive_Model!$D$38,IF(G507="North America",Predictive_Model!$D$39,IF(G507="Oceania",Predictive_Model!$D$40,IF(G507="South America",Predictive_Model!$D$41,0)))))+IF(H507="Laptop",Predictive_Model!$D$43,IF(H507="Mobile",Predictive_Model!$D$44,IF(H507="TV",Predictive_Model!$D$45,IF(H507="Tablet",Predictive_Model!$D$46,0))))+IF(K507="Crypto",Predictive_Model!$D$48,IF(K507="Debit Card",Predictive_Model!$D$49,IF(K507="Gift Card",Predictive_Model!$D$50,IF(K507="PayPal",Predictive_Model!$D$51,0))))+IF(N507="Comedy",Predictive_Model!$D$53,IF(N507="Documentary",Predictive_Model!$D$54,IF(N507="Drama",Predictive_Model!$D$55,IF(N507="Horror",Predictive_Model!$D$56,IF(N507="Romance",Predictive_Model!$D$57,IF(N507="Sci-Fi",Predictive_Model!$D$58,0)))))))))</f>
        <v>0.99683731513097773</v>
      </c>
      <c r="V507" s="3" t="str">
        <f t="shared" si="76"/>
        <v>Critical</v>
      </c>
      <c r="W507" s="6">
        <f t="shared" si="77"/>
        <v>17.989999999999998</v>
      </c>
      <c r="X507" s="3" t="str">
        <f t="shared" si="78"/>
        <v>Priority 1</v>
      </c>
      <c r="Y507" s="3" t="str">
        <f t="shared" si="79"/>
        <v>OK</v>
      </c>
    </row>
    <row r="508" spans="1:25" x14ac:dyDescent="0.25">
      <c r="A508" s="3" t="str">
        <f>Raw_Data!A508</f>
        <v>11f37912-99c6-41fe-ac0c-48dd0930a4b4</v>
      </c>
      <c r="B508" s="3">
        <f>Raw_Data!B508</f>
        <v>20</v>
      </c>
      <c r="C508" s="3" t="str">
        <f>Raw_Data!C508</f>
        <v>Male</v>
      </c>
      <c r="D508" s="3" t="str">
        <f>Raw_Data!D508</f>
        <v>Standard</v>
      </c>
      <c r="E508" s="3">
        <f>Raw_Data!E508</f>
        <v>8.4700000000000006</v>
      </c>
      <c r="F508" s="3">
        <f>Raw_Data!F508</f>
        <v>53</v>
      </c>
      <c r="G508" s="3" t="str">
        <f>Raw_Data!G508</f>
        <v>North America</v>
      </c>
      <c r="H508" s="3" t="str">
        <f>Raw_Data!H508</f>
        <v>TV</v>
      </c>
      <c r="I508" s="3">
        <f>Raw_Data!I508</f>
        <v>13.99</v>
      </c>
      <c r="J508" s="3">
        <f>Raw_Data!J508</f>
        <v>1</v>
      </c>
      <c r="K508" s="3" t="str">
        <f>Raw_Data!K508</f>
        <v>Gift Card</v>
      </c>
      <c r="L508" s="3">
        <f>Raw_Data!L508</f>
        <v>2</v>
      </c>
      <c r="M508" s="3">
        <f>Raw_Data!M508</f>
        <v>0.16</v>
      </c>
      <c r="N508" s="3" t="str">
        <f>Raw_Data!N508</f>
        <v>Horror</v>
      </c>
      <c r="O508" s="3" t="str">
        <f t="shared" si="70"/>
        <v>18-24</v>
      </c>
      <c r="P508" s="3" t="str">
        <f t="shared" si="71"/>
        <v>&lt;10h</v>
      </c>
      <c r="Q508" s="3" t="str">
        <f t="shared" si="72"/>
        <v>46-60d</v>
      </c>
      <c r="R508" s="3" t="str">
        <f t="shared" si="73"/>
        <v>Low</v>
      </c>
      <c r="S508" s="3" t="str">
        <f t="shared" si="74"/>
        <v>Mid</v>
      </c>
      <c r="T508" s="3" t="str">
        <f t="shared" si="75"/>
        <v>Churned</v>
      </c>
      <c r="U508" s="4">
        <f>1/(1+EXP(-(Predictive_Model!$B$5+((B508-Predictive_Model!$B$20)/Predictive_Model!$C$20)*Predictive_Model!$D$20+((E508-Predictive_Model!$B$21)/Predictive_Model!$C$21)*Predictive_Model!$D$21+((F508-Predictive_Model!$B$22)/Predictive_Model!$C$22)*Predictive_Model!$D$22+((I508-Predictive_Model!$B$23)/Predictive_Model!$C$23)*Predictive_Model!$D$23+((L508-Predictive_Model!$B$24)/Predictive_Model!$C$24)*Predictive_Model!$D$24+((M508-Predictive_Model!$B$25)/Predictive_Model!$C$25)*Predictive_Model!$D$25+IF(C508="Male",Predictive_Model!$D$31,IF(C508="Other",Predictive_Model!$D$32,0))+IF(D508="Premium",Predictive_Model!$D$34,IF(D508="Standard",Predictive_Model!$D$35,0))+IF(G508="Asia",Predictive_Model!$D$37,IF(G508="Europe",Predictive_Model!$D$38,IF(G508="North America",Predictive_Model!$D$39,IF(G508="Oceania",Predictive_Model!$D$40,IF(G508="South America",Predictive_Model!$D$41,0)))))+IF(H508="Laptop",Predictive_Model!$D$43,IF(H508="Mobile",Predictive_Model!$D$44,IF(H508="TV",Predictive_Model!$D$45,IF(H508="Tablet",Predictive_Model!$D$46,0))))+IF(K508="Crypto",Predictive_Model!$D$48,IF(K508="Debit Card",Predictive_Model!$D$49,IF(K508="Gift Card",Predictive_Model!$D$50,IF(K508="PayPal",Predictive_Model!$D$51,0))))+IF(N508="Comedy",Predictive_Model!$D$53,IF(N508="Documentary",Predictive_Model!$D$54,IF(N508="Drama",Predictive_Model!$D$55,IF(N508="Horror",Predictive_Model!$D$56,IF(N508="Romance",Predictive_Model!$D$57,IF(N508="Sci-Fi",Predictive_Model!$D$58,0)))))))))</f>
        <v>0.99897426346483242</v>
      </c>
      <c r="V508" s="3" t="str">
        <f t="shared" si="76"/>
        <v>Critical</v>
      </c>
      <c r="W508" s="6">
        <f t="shared" si="77"/>
        <v>13.99</v>
      </c>
      <c r="X508" s="3" t="str">
        <f t="shared" si="78"/>
        <v>Priority 2</v>
      </c>
      <c r="Y508" s="3" t="str">
        <f t="shared" si="79"/>
        <v>OK</v>
      </c>
    </row>
    <row r="509" spans="1:25" x14ac:dyDescent="0.25">
      <c r="A509" s="3" t="str">
        <f>Raw_Data!A509</f>
        <v>3b400433-a639-4fe3-a458-dbbb865f8261</v>
      </c>
      <c r="B509" s="3">
        <f>Raw_Data!B509</f>
        <v>36</v>
      </c>
      <c r="C509" s="3" t="str">
        <f>Raw_Data!C509</f>
        <v>Other</v>
      </c>
      <c r="D509" s="3" t="str">
        <f>Raw_Data!D509</f>
        <v>Standard</v>
      </c>
      <c r="E509" s="3">
        <f>Raw_Data!E509</f>
        <v>31.46</v>
      </c>
      <c r="F509" s="3">
        <f>Raw_Data!F509</f>
        <v>47</v>
      </c>
      <c r="G509" s="3" t="str">
        <f>Raw_Data!G509</f>
        <v>Oceania</v>
      </c>
      <c r="H509" s="3" t="str">
        <f>Raw_Data!H509</f>
        <v>Desktop</v>
      </c>
      <c r="I509" s="3">
        <f>Raw_Data!I509</f>
        <v>13.99</v>
      </c>
      <c r="J509" s="3">
        <f>Raw_Data!J509</f>
        <v>0</v>
      </c>
      <c r="K509" s="3" t="str">
        <f>Raw_Data!K509</f>
        <v>PayPal</v>
      </c>
      <c r="L509" s="3">
        <f>Raw_Data!L509</f>
        <v>3</v>
      </c>
      <c r="M509" s="3">
        <f>Raw_Data!M509</f>
        <v>0.66</v>
      </c>
      <c r="N509" s="3" t="str">
        <f>Raw_Data!N509</f>
        <v>Comedy</v>
      </c>
      <c r="O509" s="3" t="str">
        <f t="shared" si="70"/>
        <v>35-44</v>
      </c>
      <c r="P509" s="3" t="str">
        <f t="shared" si="71"/>
        <v>25-49h</v>
      </c>
      <c r="Q509" s="3" t="str">
        <f t="shared" si="72"/>
        <v>46-60d</v>
      </c>
      <c r="R509" s="3" t="str">
        <f t="shared" si="73"/>
        <v>Medium</v>
      </c>
      <c r="S509" s="3" t="str">
        <f t="shared" si="74"/>
        <v>Mid</v>
      </c>
      <c r="T509" s="3" t="str">
        <f t="shared" si="75"/>
        <v>Active</v>
      </c>
      <c r="U509" s="4">
        <f>1/(1+EXP(-(Predictive_Model!$B$5+((B509-Predictive_Model!$B$20)/Predictive_Model!$C$20)*Predictive_Model!$D$20+((E509-Predictive_Model!$B$21)/Predictive_Model!$C$21)*Predictive_Model!$D$21+((F509-Predictive_Model!$B$22)/Predictive_Model!$C$22)*Predictive_Model!$D$22+((I509-Predictive_Model!$B$23)/Predictive_Model!$C$23)*Predictive_Model!$D$23+((L509-Predictive_Model!$B$24)/Predictive_Model!$C$24)*Predictive_Model!$D$24+((M509-Predictive_Model!$B$25)/Predictive_Model!$C$25)*Predictive_Model!$D$25+IF(C509="Male",Predictive_Model!$D$31,IF(C509="Other",Predictive_Model!$D$32,0))+IF(D509="Premium",Predictive_Model!$D$34,IF(D509="Standard",Predictive_Model!$D$35,0))+IF(G509="Asia",Predictive_Model!$D$37,IF(G509="Europe",Predictive_Model!$D$38,IF(G509="North America",Predictive_Model!$D$39,IF(G509="Oceania",Predictive_Model!$D$40,IF(G509="South America",Predictive_Model!$D$41,0)))))+IF(H509="Laptop",Predictive_Model!$D$43,IF(H509="Mobile",Predictive_Model!$D$44,IF(H509="TV",Predictive_Model!$D$45,IF(H509="Tablet",Predictive_Model!$D$46,0))))+IF(K509="Crypto",Predictive_Model!$D$48,IF(K509="Debit Card",Predictive_Model!$D$49,IF(K509="Gift Card",Predictive_Model!$D$50,IF(K509="PayPal",Predictive_Model!$D$51,0))))+IF(N509="Comedy",Predictive_Model!$D$53,IF(N509="Documentary",Predictive_Model!$D$54,IF(N509="Drama",Predictive_Model!$D$55,IF(N509="Horror",Predictive_Model!$D$56,IF(N509="Romance",Predictive_Model!$D$57,IF(N509="Sci-Fi",Predictive_Model!$D$58,0)))))))))</f>
        <v>4.7097364823585217E-2</v>
      </c>
      <c r="V509" s="3" t="str">
        <f t="shared" si="76"/>
        <v>Low</v>
      </c>
      <c r="W509" s="6">
        <f t="shared" si="77"/>
        <v>0.65889213388195722</v>
      </c>
      <c r="X509" s="3" t="str">
        <f t="shared" si="78"/>
        <v>Monitor</v>
      </c>
      <c r="Y509" s="3" t="str">
        <f t="shared" si="79"/>
        <v>OK</v>
      </c>
    </row>
    <row r="510" spans="1:25" x14ac:dyDescent="0.25">
      <c r="A510" s="3" t="str">
        <f>Raw_Data!A510</f>
        <v>ca6a16c5-d79c-40a5-949f-ba4b2a45993d</v>
      </c>
      <c r="B510" s="3">
        <f>Raw_Data!B510</f>
        <v>40</v>
      </c>
      <c r="C510" s="3" t="str">
        <f>Raw_Data!C510</f>
        <v>Male</v>
      </c>
      <c r="D510" s="3" t="str">
        <f>Raw_Data!D510</f>
        <v>Standard</v>
      </c>
      <c r="E510" s="3">
        <f>Raw_Data!E510</f>
        <v>13.4</v>
      </c>
      <c r="F510" s="3">
        <f>Raw_Data!F510</f>
        <v>49</v>
      </c>
      <c r="G510" s="3" t="str">
        <f>Raw_Data!G510</f>
        <v>Africa</v>
      </c>
      <c r="H510" s="3" t="str">
        <f>Raw_Data!H510</f>
        <v>Mobile</v>
      </c>
      <c r="I510" s="3">
        <f>Raw_Data!I510</f>
        <v>13.99</v>
      </c>
      <c r="J510" s="3">
        <f>Raw_Data!J510</f>
        <v>1</v>
      </c>
      <c r="K510" s="3" t="str">
        <f>Raw_Data!K510</f>
        <v>Crypto</v>
      </c>
      <c r="L510" s="3">
        <f>Raw_Data!L510</f>
        <v>1</v>
      </c>
      <c r="M510" s="3">
        <f>Raw_Data!M510</f>
        <v>0.27</v>
      </c>
      <c r="N510" s="3" t="str">
        <f>Raw_Data!N510</f>
        <v>Documentary</v>
      </c>
      <c r="O510" s="3" t="str">
        <f t="shared" si="70"/>
        <v>35-44</v>
      </c>
      <c r="P510" s="3" t="str">
        <f t="shared" si="71"/>
        <v>10-24h</v>
      </c>
      <c r="Q510" s="3" t="str">
        <f t="shared" si="72"/>
        <v>46-60d</v>
      </c>
      <c r="R510" s="3" t="str">
        <f t="shared" si="73"/>
        <v>Medium</v>
      </c>
      <c r="S510" s="3" t="str">
        <f t="shared" si="74"/>
        <v>Mid</v>
      </c>
      <c r="T510" s="3" t="str">
        <f t="shared" si="75"/>
        <v>Churned</v>
      </c>
      <c r="U510" s="4">
        <f>1/(1+EXP(-(Predictive_Model!$B$5+((B510-Predictive_Model!$B$20)/Predictive_Model!$C$20)*Predictive_Model!$D$20+((E510-Predictive_Model!$B$21)/Predictive_Model!$C$21)*Predictive_Model!$D$21+((F510-Predictive_Model!$B$22)/Predictive_Model!$C$22)*Predictive_Model!$D$22+((I510-Predictive_Model!$B$23)/Predictive_Model!$C$23)*Predictive_Model!$D$23+((L510-Predictive_Model!$B$24)/Predictive_Model!$C$24)*Predictive_Model!$D$24+((M510-Predictive_Model!$B$25)/Predictive_Model!$C$25)*Predictive_Model!$D$25+IF(C510="Male",Predictive_Model!$D$31,IF(C510="Other",Predictive_Model!$D$32,0))+IF(D510="Premium",Predictive_Model!$D$34,IF(D510="Standard",Predictive_Model!$D$35,0))+IF(G510="Asia",Predictive_Model!$D$37,IF(G510="Europe",Predictive_Model!$D$38,IF(G510="North America",Predictive_Model!$D$39,IF(G510="Oceania",Predictive_Model!$D$40,IF(G510="South America",Predictive_Model!$D$41,0)))))+IF(H510="Laptop",Predictive_Model!$D$43,IF(H510="Mobile",Predictive_Model!$D$44,IF(H510="TV",Predictive_Model!$D$45,IF(H510="Tablet",Predictive_Model!$D$46,0))))+IF(K510="Crypto",Predictive_Model!$D$48,IF(K510="Debit Card",Predictive_Model!$D$49,IF(K510="Gift Card",Predictive_Model!$D$50,IF(K510="PayPal",Predictive_Model!$D$51,0))))+IF(N510="Comedy",Predictive_Model!$D$53,IF(N510="Documentary",Predictive_Model!$D$54,IF(N510="Drama",Predictive_Model!$D$55,IF(N510="Horror",Predictive_Model!$D$56,IF(N510="Romance",Predictive_Model!$D$57,IF(N510="Sci-Fi",Predictive_Model!$D$58,0)))))))))</f>
        <v>0.99889919567868157</v>
      </c>
      <c r="V510" s="3" t="str">
        <f t="shared" si="76"/>
        <v>Critical</v>
      </c>
      <c r="W510" s="6">
        <f t="shared" si="77"/>
        <v>13.99</v>
      </c>
      <c r="X510" s="3" t="str">
        <f t="shared" si="78"/>
        <v>Priority 2</v>
      </c>
      <c r="Y510" s="3" t="str">
        <f t="shared" si="79"/>
        <v>OK</v>
      </c>
    </row>
    <row r="511" spans="1:25" x14ac:dyDescent="0.25">
      <c r="A511" s="3" t="str">
        <f>Raw_Data!A511</f>
        <v>d80a7642-b629-4ca4-b51d-91600ae5d0a5</v>
      </c>
      <c r="B511" s="3">
        <f>Raw_Data!B511</f>
        <v>37</v>
      </c>
      <c r="C511" s="3" t="str">
        <f>Raw_Data!C511</f>
        <v>Female</v>
      </c>
      <c r="D511" s="3" t="str">
        <f>Raw_Data!D511</f>
        <v>Basic</v>
      </c>
      <c r="E511" s="3">
        <f>Raw_Data!E511</f>
        <v>7.36</v>
      </c>
      <c r="F511" s="3">
        <f>Raw_Data!F511</f>
        <v>38</v>
      </c>
      <c r="G511" s="3" t="str">
        <f>Raw_Data!G511</f>
        <v>Oceania</v>
      </c>
      <c r="H511" s="3" t="str">
        <f>Raw_Data!H511</f>
        <v>Laptop</v>
      </c>
      <c r="I511" s="3">
        <f>Raw_Data!I511</f>
        <v>8.99</v>
      </c>
      <c r="J511" s="3">
        <f>Raw_Data!J511</f>
        <v>1</v>
      </c>
      <c r="K511" s="3" t="str">
        <f>Raw_Data!K511</f>
        <v>Debit Card</v>
      </c>
      <c r="L511" s="3">
        <f>Raw_Data!L511</f>
        <v>2</v>
      </c>
      <c r="M511" s="3">
        <f>Raw_Data!M511</f>
        <v>0.19</v>
      </c>
      <c r="N511" s="3" t="str">
        <f>Raw_Data!N511</f>
        <v>Romance</v>
      </c>
      <c r="O511" s="3" t="str">
        <f t="shared" si="70"/>
        <v>35-44</v>
      </c>
      <c r="P511" s="3" t="str">
        <f t="shared" si="71"/>
        <v>&lt;10h</v>
      </c>
      <c r="Q511" s="3" t="str">
        <f t="shared" si="72"/>
        <v>22-45d</v>
      </c>
      <c r="R511" s="3" t="str">
        <f t="shared" si="73"/>
        <v>Medium</v>
      </c>
      <c r="S511" s="3" t="str">
        <f t="shared" si="74"/>
        <v>Low</v>
      </c>
      <c r="T511" s="3" t="str">
        <f t="shared" si="75"/>
        <v>Churned</v>
      </c>
      <c r="U511" s="4">
        <f>1/(1+EXP(-(Predictive_Model!$B$5+((B511-Predictive_Model!$B$20)/Predictive_Model!$C$20)*Predictive_Model!$D$20+((E511-Predictive_Model!$B$21)/Predictive_Model!$C$21)*Predictive_Model!$D$21+((F511-Predictive_Model!$B$22)/Predictive_Model!$C$22)*Predictive_Model!$D$22+((I511-Predictive_Model!$B$23)/Predictive_Model!$C$23)*Predictive_Model!$D$23+((L511-Predictive_Model!$B$24)/Predictive_Model!$C$24)*Predictive_Model!$D$24+((M511-Predictive_Model!$B$25)/Predictive_Model!$C$25)*Predictive_Model!$D$25+IF(C511="Male",Predictive_Model!$D$31,IF(C511="Other",Predictive_Model!$D$32,0))+IF(D511="Premium",Predictive_Model!$D$34,IF(D511="Standard",Predictive_Model!$D$35,0))+IF(G511="Asia",Predictive_Model!$D$37,IF(G511="Europe",Predictive_Model!$D$38,IF(G511="North America",Predictive_Model!$D$39,IF(G511="Oceania",Predictive_Model!$D$40,IF(G511="South America",Predictive_Model!$D$41,0)))))+IF(H511="Laptop",Predictive_Model!$D$43,IF(H511="Mobile",Predictive_Model!$D$44,IF(H511="TV",Predictive_Model!$D$45,IF(H511="Tablet",Predictive_Model!$D$46,0))))+IF(K511="Crypto",Predictive_Model!$D$48,IF(K511="Debit Card",Predictive_Model!$D$49,IF(K511="Gift Card",Predictive_Model!$D$50,IF(K511="PayPal",Predictive_Model!$D$51,0))))+IF(N511="Comedy",Predictive_Model!$D$53,IF(N511="Documentary",Predictive_Model!$D$54,IF(N511="Drama",Predictive_Model!$D$55,IF(N511="Horror",Predictive_Model!$D$56,IF(N511="Romance",Predictive_Model!$D$57,IF(N511="Sci-Fi",Predictive_Model!$D$58,0)))))))))</f>
        <v>0.99795336347488339</v>
      </c>
      <c r="V511" s="3" t="str">
        <f t="shared" si="76"/>
        <v>Critical</v>
      </c>
      <c r="W511" s="6">
        <f t="shared" si="77"/>
        <v>8.99</v>
      </c>
      <c r="X511" s="3" t="str">
        <f t="shared" si="78"/>
        <v>Priority 2</v>
      </c>
      <c r="Y511" s="3" t="str">
        <f t="shared" si="79"/>
        <v>OK</v>
      </c>
    </row>
    <row r="512" spans="1:25" x14ac:dyDescent="0.25">
      <c r="A512" s="3" t="str">
        <f>Raw_Data!A512</f>
        <v>fea2691a-fc62-4a68-b155-bd95ecf587de</v>
      </c>
      <c r="B512" s="3">
        <f>Raw_Data!B512</f>
        <v>21</v>
      </c>
      <c r="C512" s="3" t="str">
        <f>Raw_Data!C512</f>
        <v>Male</v>
      </c>
      <c r="D512" s="3" t="str">
        <f>Raw_Data!D512</f>
        <v>Basic</v>
      </c>
      <c r="E512" s="3">
        <f>Raw_Data!E512</f>
        <v>5.0999999999999996</v>
      </c>
      <c r="F512" s="3">
        <f>Raw_Data!F512</f>
        <v>53</v>
      </c>
      <c r="G512" s="3" t="str">
        <f>Raw_Data!G512</f>
        <v>Europe</v>
      </c>
      <c r="H512" s="3" t="str">
        <f>Raw_Data!H512</f>
        <v>Tablet</v>
      </c>
      <c r="I512" s="3">
        <f>Raw_Data!I512</f>
        <v>8.99</v>
      </c>
      <c r="J512" s="3">
        <f>Raw_Data!J512</f>
        <v>1</v>
      </c>
      <c r="K512" s="3" t="str">
        <f>Raw_Data!K512</f>
        <v>PayPal</v>
      </c>
      <c r="L512" s="3">
        <f>Raw_Data!L512</f>
        <v>3</v>
      </c>
      <c r="M512" s="3">
        <f>Raw_Data!M512</f>
        <v>0.09</v>
      </c>
      <c r="N512" s="3" t="str">
        <f>Raw_Data!N512</f>
        <v>Documentary</v>
      </c>
      <c r="O512" s="3" t="str">
        <f t="shared" si="70"/>
        <v>18-24</v>
      </c>
      <c r="P512" s="3" t="str">
        <f t="shared" si="71"/>
        <v>&lt;10h</v>
      </c>
      <c r="Q512" s="3" t="str">
        <f t="shared" si="72"/>
        <v>46-60d</v>
      </c>
      <c r="R512" s="3" t="str">
        <f t="shared" si="73"/>
        <v>Low</v>
      </c>
      <c r="S512" s="3" t="str">
        <f t="shared" si="74"/>
        <v>Low</v>
      </c>
      <c r="T512" s="3" t="str">
        <f t="shared" si="75"/>
        <v>Churned</v>
      </c>
      <c r="U512" s="4">
        <f>1/(1+EXP(-(Predictive_Model!$B$5+((B512-Predictive_Model!$B$20)/Predictive_Model!$C$20)*Predictive_Model!$D$20+((E512-Predictive_Model!$B$21)/Predictive_Model!$C$21)*Predictive_Model!$D$21+((F512-Predictive_Model!$B$22)/Predictive_Model!$C$22)*Predictive_Model!$D$22+((I512-Predictive_Model!$B$23)/Predictive_Model!$C$23)*Predictive_Model!$D$23+((L512-Predictive_Model!$B$24)/Predictive_Model!$C$24)*Predictive_Model!$D$24+((M512-Predictive_Model!$B$25)/Predictive_Model!$C$25)*Predictive_Model!$D$25+IF(C512="Male",Predictive_Model!$D$31,IF(C512="Other",Predictive_Model!$D$32,0))+IF(D512="Premium",Predictive_Model!$D$34,IF(D512="Standard",Predictive_Model!$D$35,0))+IF(G512="Asia",Predictive_Model!$D$37,IF(G512="Europe",Predictive_Model!$D$38,IF(G512="North America",Predictive_Model!$D$39,IF(G512="Oceania",Predictive_Model!$D$40,IF(G512="South America",Predictive_Model!$D$41,0)))))+IF(H512="Laptop",Predictive_Model!$D$43,IF(H512="Mobile",Predictive_Model!$D$44,IF(H512="TV",Predictive_Model!$D$45,IF(H512="Tablet",Predictive_Model!$D$46,0))))+IF(K512="Crypto",Predictive_Model!$D$48,IF(K512="Debit Card",Predictive_Model!$D$49,IF(K512="Gift Card",Predictive_Model!$D$50,IF(K512="PayPal",Predictive_Model!$D$51,0))))+IF(N512="Comedy",Predictive_Model!$D$53,IF(N512="Documentary",Predictive_Model!$D$54,IF(N512="Drama",Predictive_Model!$D$55,IF(N512="Horror",Predictive_Model!$D$56,IF(N512="Romance",Predictive_Model!$D$57,IF(N512="Sci-Fi",Predictive_Model!$D$58,0)))))))))</f>
        <v>0.99993191893322431</v>
      </c>
      <c r="V512" s="3" t="str">
        <f t="shared" si="76"/>
        <v>Critical</v>
      </c>
      <c r="W512" s="6">
        <f t="shared" si="77"/>
        <v>8.99</v>
      </c>
      <c r="X512" s="3" t="str">
        <f t="shared" si="78"/>
        <v>Priority 2</v>
      </c>
      <c r="Y512" s="3" t="str">
        <f t="shared" si="79"/>
        <v>OK</v>
      </c>
    </row>
    <row r="513" spans="1:25" x14ac:dyDescent="0.25">
      <c r="A513" s="3" t="str">
        <f>Raw_Data!A513</f>
        <v>d8127bf4-b7ea-4cf8-81ce-270df2f38163</v>
      </c>
      <c r="B513" s="3">
        <f>Raw_Data!B513</f>
        <v>20</v>
      </c>
      <c r="C513" s="3" t="str">
        <f>Raw_Data!C513</f>
        <v>Female</v>
      </c>
      <c r="D513" s="3" t="str">
        <f>Raw_Data!D513</f>
        <v>Premium</v>
      </c>
      <c r="E513" s="3">
        <f>Raw_Data!E513</f>
        <v>4.3899999999999997</v>
      </c>
      <c r="F513" s="3">
        <f>Raw_Data!F513</f>
        <v>33</v>
      </c>
      <c r="G513" s="3" t="str">
        <f>Raw_Data!G513</f>
        <v>Oceania</v>
      </c>
      <c r="H513" s="3" t="str">
        <f>Raw_Data!H513</f>
        <v>Mobile</v>
      </c>
      <c r="I513" s="3">
        <f>Raw_Data!I513</f>
        <v>17.989999999999998</v>
      </c>
      <c r="J513" s="3">
        <f>Raw_Data!J513</f>
        <v>1</v>
      </c>
      <c r="K513" s="3" t="str">
        <f>Raw_Data!K513</f>
        <v>Gift Card</v>
      </c>
      <c r="L513" s="3">
        <f>Raw_Data!L513</f>
        <v>1</v>
      </c>
      <c r="M513" s="3">
        <f>Raw_Data!M513</f>
        <v>0.13</v>
      </c>
      <c r="N513" s="3" t="str">
        <f>Raw_Data!N513</f>
        <v>Horror</v>
      </c>
      <c r="O513" s="3" t="str">
        <f t="shared" si="70"/>
        <v>18-24</v>
      </c>
      <c r="P513" s="3" t="str">
        <f t="shared" si="71"/>
        <v>&lt;10h</v>
      </c>
      <c r="Q513" s="3" t="str">
        <f t="shared" si="72"/>
        <v>22-45d</v>
      </c>
      <c r="R513" s="3" t="str">
        <f t="shared" si="73"/>
        <v>Medium</v>
      </c>
      <c r="S513" s="3" t="str">
        <f t="shared" si="74"/>
        <v>High</v>
      </c>
      <c r="T513" s="3" t="str">
        <f t="shared" si="75"/>
        <v>Churned</v>
      </c>
      <c r="U513" s="4">
        <f>1/(1+EXP(-(Predictive_Model!$B$5+((B513-Predictive_Model!$B$20)/Predictive_Model!$C$20)*Predictive_Model!$D$20+((E513-Predictive_Model!$B$21)/Predictive_Model!$C$21)*Predictive_Model!$D$21+((F513-Predictive_Model!$B$22)/Predictive_Model!$C$22)*Predictive_Model!$D$22+((I513-Predictive_Model!$B$23)/Predictive_Model!$C$23)*Predictive_Model!$D$23+((L513-Predictive_Model!$B$24)/Predictive_Model!$C$24)*Predictive_Model!$D$24+((M513-Predictive_Model!$B$25)/Predictive_Model!$C$25)*Predictive_Model!$D$25+IF(C513="Male",Predictive_Model!$D$31,IF(C513="Other",Predictive_Model!$D$32,0))+IF(D513="Premium",Predictive_Model!$D$34,IF(D513="Standard",Predictive_Model!$D$35,0))+IF(G513="Asia",Predictive_Model!$D$37,IF(G513="Europe",Predictive_Model!$D$38,IF(G513="North America",Predictive_Model!$D$39,IF(G513="Oceania",Predictive_Model!$D$40,IF(G513="South America",Predictive_Model!$D$41,0)))))+IF(H513="Laptop",Predictive_Model!$D$43,IF(H513="Mobile",Predictive_Model!$D$44,IF(H513="TV",Predictive_Model!$D$45,IF(H513="Tablet",Predictive_Model!$D$46,0))))+IF(K513="Crypto",Predictive_Model!$D$48,IF(K513="Debit Card",Predictive_Model!$D$49,IF(K513="Gift Card",Predictive_Model!$D$50,IF(K513="PayPal",Predictive_Model!$D$51,0))))+IF(N513="Comedy",Predictive_Model!$D$53,IF(N513="Documentary",Predictive_Model!$D$54,IF(N513="Drama",Predictive_Model!$D$55,IF(N513="Horror",Predictive_Model!$D$56,IF(N513="Romance",Predictive_Model!$D$57,IF(N513="Sci-Fi",Predictive_Model!$D$58,0)))))))))</f>
        <v>0.99870321789246319</v>
      </c>
      <c r="V513" s="3" t="str">
        <f t="shared" si="76"/>
        <v>Critical</v>
      </c>
      <c r="W513" s="6">
        <f t="shared" si="77"/>
        <v>17.989999999999998</v>
      </c>
      <c r="X513" s="3" t="str">
        <f t="shared" si="78"/>
        <v>Priority 1</v>
      </c>
      <c r="Y513" s="3" t="str">
        <f t="shared" si="79"/>
        <v>OK</v>
      </c>
    </row>
    <row r="514" spans="1:25" x14ac:dyDescent="0.25">
      <c r="A514" s="3" t="str">
        <f>Raw_Data!A514</f>
        <v>7d980d04-b321-432f-b415-ce55969de68a</v>
      </c>
      <c r="B514" s="3">
        <f>Raw_Data!B514</f>
        <v>35</v>
      </c>
      <c r="C514" s="3" t="str">
        <f>Raw_Data!C514</f>
        <v>Female</v>
      </c>
      <c r="D514" s="3" t="str">
        <f>Raw_Data!D514</f>
        <v>Standard</v>
      </c>
      <c r="E514" s="3">
        <f>Raw_Data!E514</f>
        <v>8.39</v>
      </c>
      <c r="F514" s="3">
        <f>Raw_Data!F514</f>
        <v>0</v>
      </c>
      <c r="G514" s="3" t="str">
        <f>Raw_Data!G514</f>
        <v>Africa</v>
      </c>
      <c r="H514" s="3" t="str">
        <f>Raw_Data!H514</f>
        <v>TV</v>
      </c>
      <c r="I514" s="3">
        <f>Raw_Data!I514</f>
        <v>13.99</v>
      </c>
      <c r="J514" s="3">
        <f>Raw_Data!J514</f>
        <v>0</v>
      </c>
      <c r="K514" s="3" t="str">
        <f>Raw_Data!K514</f>
        <v>Credit Card</v>
      </c>
      <c r="L514" s="3">
        <f>Raw_Data!L514</f>
        <v>2</v>
      </c>
      <c r="M514" s="3">
        <f>Raw_Data!M514</f>
        <v>8.39</v>
      </c>
      <c r="N514" s="3" t="str">
        <f>Raw_Data!N514</f>
        <v>Comedy</v>
      </c>
      <c r="O514" s="3" t="str">
        <f t="shared" si="70"/>
        <v>35-44</v>
      </c>
      <c r="P514" s="3" t="str">
        <f t="shared" si="71"/>
        <v>&lt;10h</v>
      </c>
      <c r="Q514" s="3" t="str">
        <f t="shared" si="72"/>
        <v>0-7d</v>
      </c>
      <c r="R514" s="3" t="str">
        <f t="shared" si="73"/>
        <v>Medium</v>
      </c>
      <c r="S514" s="3" t="str">
        <f t="shared" si="74"/>
        <v>Mid</v>
      </c>
      <c r="T514" s="3" t="str">
        <f t="shared" si="75"/>
        <v>Active</v>
      </c>
      <c r="U514" s="4">
        <f>1/(1+EXP(-(Predictive_Model!$B$5+((B514-Predictive_Model!$B$20)/Predictive_Model!$C$20)*Predictive_Model!$D$20+((E514-Predictive_Model!$B$21)/Predictive_Model!$C$21)*Predictive_Model!$D$21+((F514-Predictive_Model!$B$22)/Predictive_Model!$C$22)*Predictive_Model!$D$22+((I514-Predictive_Model!$B$23)/Predictive_Model!$C$23)*Predictive_Model!$D$23+((L514-Predictive_Model!$B$24)/Predictive_Model!$C$24)*Predictive_Model!$D$24+((M514-Predictive_Model!$B$25)/Predictive_Model!$C$25)*Predictive_Model!$D$25+IF(C514="Male",Predictive_Model!$D$31,IF(C514="Other",Predictive_Model!$D$32,0))+IF(D514="Premium",Predictive_Model!$D$34,IF(D514="Standard",Predictive_Model!$D$35,0))+IF(G514="Asia",Predictive_Model!$D$37,IF(G514="Europe",Predictive_Model!$D$38,IF(G514="North America",Predictive_Model!$D$39,IF(G514="Oceania",Predictive_Model!$D$40,IF(G514="South America",Predictive_Model!$D$41,0)))))+IF(H514="Laptop",Predictive_Model!$D$43,IF(H514="Mobile",Predictive_Model!$D$44,IF(H514="TV",Predictive_Model!$D$45,IF(H514="Tablet",Predictive_Model!$D$46,0))))+IF(K514="Crypto",Predictive_Model!$D$48,IF(K514="Debit Card",Predictive_Model!$D$49,IF(K514="Gift Card",Predictive_Model!$D$50,IF(K514="PayPal",Predictive_Model!$D$51,0))))+IF(N514="Comedy",Predictive_Model!$D$53,IF(N514="Documentary",Predictive_Model!$D$54,IF(N514="Drama",Predictive_Model!$D$55,IF(N514="Horror",Predictive_Model!$D$56,IF(N514="Romance",Predictive_Model!$D$57,IF(N514="Sci-Fi",Predictive_Model!$D$58,0)))))))))</f>
        <v>5.4137712840077222E-7</v>
      </c>
      <c r="V514" s="3" t="str">
        <f t="shared" si="76"/>
        <v>Low</v>
      </c>
      <c r="W514" s="6">
        <f t="shared" si="77"/>
        <v>7.5738660263268038E-6</v>
      </c>
      <c r="X514" s="3" t="str">
        <f t="shared" si="78"/>
        <v>Monitor</v>
      </c>
      <c r="Y514" s="3" t="str">
        <f t="shared" si="79"/>
        <v>OK</v>
      </c>
    </row>
    <row r="515" spans="1:25" x14ac:dyDescent="0.25">
      <c r="A515" s="3" t="str">
        <f>Raw_Data!A515</f>
        <v>928dc2a2-8361-4e04-bfef-dcade10168eb</v>
      </c>
      <c r="B515" s="3">
        <f>Raw_Data!B515</f>
        <v>31</v>
      </c>
      <c r="C515" s="3" t="str">
        <f>Raw_Data!C515</f>
        <v>Other</v>
      </c>
      <c r="D515" s="3" t="str">
        <f>Raw_Data!D515</f>
        <v>Basic</v>
      </c>
      <c r="E515" s="3">
        <f>Raw_Data!E515</f>
        <v>5.12</v>
      </c>
      <c r="F515" s="3">
        <f>Raw_Data!F515</f>
        <v>12</v>
      </c>
      <c r="G515" s="3" t="str">
        <f>Raw_Data!G515</f>
        <v>North America</v>
      </c>
      <c r="H515" s="3" t="str">
        <f>Raw_Data!H515</f>
        <v>TV</v>
      </c>
      <c r="I515" s="3">
        <f>Raw_Data!I515</f>
        <v>8.99</v>
      </c>
      <c r="J515" s="3">
        <f>Raw_Data!J515</f>
        <v>0</v>
      </c>
      <c r="K515" s="3" t="str">
        <f>Raw_Data!K515</f>
        <v>Debit Card</v>
      </c>
      <c r="L515" s="3">
        <f>Raw_Data!L515</f>
        <v>5</v>
      </c>
      <c r="M515" s="3">
        <f>Raw_Data!M515</f>
        <v>0.39</v>
      </c>
      <c r="N515" s="3" t="str">
        <f>Raw_Data!N515</f>
        <v>Action</v>
      </c>
      <c r="O515" s="3" t="str">
        <f t="shared" si="70"/>
        <v>25-34</v>
      </c>
      <c r="P515" s="3" t="str">
        <f t="shared" si="71"/>
        <v>&lt;10h</v>
      </c>
      <c r="Q515" s="3" t="str">
        <f t="shared" si="72"/>
        <v>8-21d</v>
      </c>
      <c r="R515" s="3" t="str">
        <f t="shared" si="73"/>
        <v>Medium</v>
      </c>
      <c r="S515" s="3" t="str">
        <f t="shared" si="74"/>
        <v>Low</v>
      </c>
      <c r="T515" s="3" t="str">
        <f t="shared" si="75"/>
        <v>Active</v>
      </c>
      <c r="U515" s="4">
        <f>1/(1+EXP(-(Predictive_Model!$B$5+((B515-Predictive_Model!$B$20)/Predictive_Model!$C$20)*Predictive_Model!$D$20+((E515-Predictive_Model!$B$21)/Predictive_Model!$C$21)*Predictive_Model!$D$21+((F515-Predictive_Model!$B$22)/Predictive_Model!$C$22)*Predictive_Model!$D$22+((I515-Predictive_Model!$B$23)/Predictive_Model!$C$23)*Predictive_Model!$D$23+((L515-Predictive_Model!$B$24)/Predictive_Model!$C$24)*Predictive_Model!$D$24+((M515-Predictive_Model!$B$25)/Predictive_Model!$C$25)*Predictive_Model!$D$25+IF(C515="Male",Predictive_Model!$D$31,IF(C515="Other",Predictive_Model!$D$32,0))+IF(D515="Premium",Predictive_Model!$D$34,IF(D515="Standard",Predictive_Model!$D$35,0))+IF(G515="Asia",Predictive_Model!$D$37,IF(G515="Europe",Predictive_Model!$D$38,IF(G515="North America",Predictive_Model!$D$39,IF(G515="Oceania",Predictive_Model!$D$40,IF(G515="South America",Predictive_Model!$D$41,0)))))+IF(H515="Laptop",Predictive_Model!$D$43,IF(H515="Mobile",Predictive_Model!$D$44,IF(H515="TV",Predictive_Model!$D$45,IF(H515="Tablet",Predictive_Model!$D$46,0))))+IF(K515="Crypto",Predictive_Model!$D$48,IF(K515="Debit Card",Predictive_Model!$D$49,IF(K515="Gift Card",Predictive_Model!$D$50,IF(K515="PayPal",Predictive_Model!$D$51,0))))+IF(N515="Comedy",Predictive_Model!$D$53,IF(N515="Documentary",Predictive_Model!$D$54,IF(N515="Drama",Predictive_Model!$D$55,IF(N515="Horror",Predictive_Model!$D$56,IF(N515="Romance",Predictive_Model!$D$57,IF(N515="Sci-Fi",Predictive_Model!$D$58,0)))))))))</f>
        <v>0.57610387857449774</v>
      </c>
      <c r="V515" s="3" t="str">
        <f t="shared" si="76"/>
        <v>High</v>
      </c>
      <c r="W515" s="6">
        <f t="shared" si="77"/>
        <v>5.1791738683847344</v>
      </c>
      <c r="X515" s="3" t="str">
        <f t="shared" si="78"/>
        <v>Monitor</v>
      </c>
      <c r="Y515" s="3" t="str">
        <f t="shared" si="79"/>
        <v>OK</v>
      </c>
    </row>
    <row r="516" spans="1:25" x14ac:dyDescent="0.25">
      <c r="A516" s="3" t="str">
        <f>Raw_Data!A516</f>
        <v>3a5bfad8-d098-4418-bdbb-d15c889a2389</v>
      </c>
      <c r="B516" s="3">
        <f>Raw_Data!B516</f>
        <v>63</v>
      </c>
      <c r="C516" s="3" t="str">
        <f>Raw_Data!C516</f>
        <v>Female</v>
      </c>
      <c r="D516" s="3" t="str">
        <f>Raw_Data!D516</f>
        <v>Standard</v>
      </c>
      <c r="E516" s="3">
        <f>Raw_Data!E516</f>
        <v>1.33</v>
      </c>
      <c r="F516" s="3">
        <f>Raw_Data!F516</f>
        <v>29</v>
      </c>
      <c r="G516" s="3" t="str">
        <f>Raw_Data!G516</f>
        <v>Asia</v>
      </c>
      <c r="H516" s="3" t="str">
        <f>Raw_Data!H516</f>
        <v>Laptop</v>
      </c>
      <c r="I516" s="3">
        <f>Raw_Data!I516</f>
        <v>13.99</v>
      </c>
      <c r="J516" s="3">
        <f>Raw_Data!J516</f>
        <v>1</v>
      </c>
      <c r="K516" s="3" t="str">
        <f>Raw_Data!K516</f>
        <v>Credit Card</v>
      </c>
      <c r="L516" s="3">
        <f>Raw_Data!L516</f>
        <v>3</v>
      </c>
      <c r="M516" s="3">
        <f>Raw_Data!M516</f>
        <v>0.04</v>
      </c>
      <c r="N516" s="3" t="str">
        <f>Raw_Data!N516</f>
        <v>Horror</v>
      </c>
      <c r="O516" s="3" t="str">
        <f t="shared" si="70"/>
        <v>55-70</v>
      </c>
      <c r="P516" s="3" t="str">
        <f t="shared" si="71"/>
        <v>&lt;10h</v>
      </c>
      <c r="Q516" s="3" t="str">
        <f t="shared" si="72"/>
        <v>22-45d</v>
      </c>
      <c r="R516" s="3" t="str">
        <f t="shared" si="73"/>
        <v>Medium</v>
      </c>
      <c r="S516" s="3" t="str">
        <f t="shared" si="74"/>
        <v>Mid</v>
      </c>
      <c r="T516" s="3" t="str">
        <f t="shared" si="75"/>
        <v>Churned</v>
      </c>
      <c r="U516" s="4">
        <f>1/(1+EXP(-(Predictive_Model!$B$5+((B516-Predictive_Model!$B$20)/Predictive_Model!$C$20)*Predictive_Model!$D$20+((E516-Predictive_Model!$B$21)/Predictive_Model!$C$21)*Predictive_Model!$D$21+((F516-Predictive_Model!$B$22)/Predictive_Model!$C$22)*Predictive_Model!$D$22+((I516-Predictive_Model!$B$23)/Predictive_Model!$C$23)*Predictive_Model!$D$23+((L516-Predictive_Model!$B$24)/Predictive_Model!$C$24)*Predictive_Model!$D$24+((M516-Predictive_Model!$B$25)/Predictive_Model!$C$25)*Predictive_Model!$D$25+IF(C516="Male",Predictive_Model!$D$31,IF(C516="Other",Predictive_Model!$D$32,0))+IF(D516="Premium",Predictive_Model!$D$34,IF(D516="Standard",Predictive_Model!$D$35,0))+IF(G516="Asia",Predictive_Model!$D$37,IF(G516="Europe",Predictive_Model!$D$38,IF(G516="North America",Predictive_Model!$D$39,IF(G516="Oceania",Predictive_Model!$D$40,IF(G516="South America",Predictive_Model!$D$41,0)))))+IF(H516="Laptop",Predictive_Model!$D$43,IF(H516="Mobile",Predictive_Model!$D$44,IF(H516="TV",Predictive_Model!$D$45,IF(H516="Tablet",Predictive_Model!$D$46,0))))+IF(K516="Crypto",Predictive_Model!$D$48,IF(K516="Debit Card",Predictive_Model!$D$49,IF(K516="Gift Card",Predictive_Model!$D$50,IF(K516="PayPal",Predictive_Model!$D$51,0))))+IF(N516="Comedy",Predictive_Model!$D$53,IF(N516="Documentary",Predictive_Model!$D$54,IF(N516="Drama",Predictive_Model!$D$55,IF(N516="Horror",Predictive_Model!$D$56,IF(N516="Romance",Predictive_Model!$D$57,IF(N516="Sci-Fi",Predictive_Model!$D$58,0)))))))))</f>
        <v>0.99439763170038475</v>
      </c>
      <c r="V516" s="3" t="str">
        <f t="shared" si="76"/>
        <v>Critical</v>
      </c>
      <c r="W516" s="6">
        <f t="shared" si="77"/>
        <v>13.99</v>
      </c>
      <c r="X516" s="3" t="str">
        <f t="shared" si="78"/>
        <v>Priority 2</v>
      </c>
      <c r="Y516" s="3" t="str">
        <f t="shared" si="79"/>
        <v>OK</v>
      </c>
    </row>
    <row r="517" spans="1:25" x14ac:dyDescent="0.25">
      <c r="A517" s="3" t="str">
        <f>Raw_Data!A517</f>
        <v>cd918584-dbe4-43ee-8ee4-f35dcf029de4</v>
      </c>
      <c r="B517" s="3">
        <f>Raw_Data!B517</f>
        <v>21</v>
      </c>
      <c r="C517" s="3" t="str">
        <f>Raw_Data!C517</f>
        <v>Female</v>
      </c>
      <c r="D517" s="3" t="str">
        <f>Raw_Data!D517</f>
        <v>Standard</v>
      </c>
      <c r="E517" s="3">
        <f>Raw_Data!E517</f>
        <v>3.88</v>
      </c>
      <c r="F517" s="3">
        <f>Raw_Data!F517</f>
        <v>0</v>
      </c>
      <c r="G517" s="3" t="str">
        <f>Raw_Data!G517</f>
        <v>Africa</v>
      </c>
      <c r="H517" s="3" t="str">
        <f>Raw_Data!H517</f>
        <v>Mobile</v>
      </c>
      <c r="I517" s="3">
        <f>Raw_Data!I517</f>
        <v>13.99</v>
      </c>
      <c r="J517" s="3">
        <f>Raw_Data!J517</f>
        <v>0</v>
      </c>
      <c r="K517" s="3" t="str">
        <f>Raw_Data!K517</f>
        <v>Crypto</v>
      </c>
      <c r="L517" s="3">
        <f>Raw_Data!L517</f>
        <v>1</v>
      </c>
      <c r="M517" s="3">
        <f>Raw_Data!M517</f>
        <v>3.88</v>
      </c>
      <c r="N517" s="3" t="str">
        <f>Raw_Data!N517</f>
        <v>Action</v>
      </c>
      <c r="O517" s="3" t="str">
        <f t="shared" ref="O517:O580" si="80">IF(B517&lt;25,"18-24",IF(B517&lt;35,"25-34",IF(B517&lt;45,"35-44",IF(B517&lt;55,"45-54","55-70"))))</f>
        <v>18-24</v>
      </c>
      <c r="P517" s="3" t="str">
        <f t="shared" ref="P517:P580" si="81">IF(E517&lt;10,"&lt;10h",IF(E517&lt;25,"10-24h",IF(E517&lt;50,"25-49h","50h+")))</f>
        <v>&lt;10h</v>
      </c>
      <c r="Q517" s="3" t="str">
        <f t="shared" ref="Q517:Q580" si="82">IF(F517&lt;=7,"0-7d",IF(F517&lt;=21,"8-21d",IF(F517&lt;=45,"22-45d","46-60d")))</f>
        <v>0-7d</v>
      </c>
      <c r="R517" s="3" t="str">
        <f t="shared" ref="R517:R580" si="83">IF(AND(E517&gt;=25,F517&lt;=21),"High",IF(OR(E517&gt;=10,F517&lt;=45),"Medium","Low"))</f>
        <v>Medium</v>
      </c>
      <c r="S517" s="3" t="str">
        <f t="shared" ref="S517:S580" si="84">IF(I517&lt;10,"Low",IF(I517&lt;16,"Mid","High"))</f>
        <v>Mid</v>
      </c>
      <c r="T517" s="3" t="str">
        <f t="shared" ref="T517:T580" si="85">IF(J517=1,"Churned","Active")</f>
        <v>Active</v>
      </c>
      <c r="U517" s="4">
        <f>1/(1+EXP(-(Predictive_Model!$B$5+((B517-Predictive_Model!$B$20)/Predictive_Model!$C$20)*Predictive_Model!$D$20+((E517-Predictive_Model!$B$21)/Predictive_Model!$C$21)*Predictive_Model!$D$21+((F517-Predictive_Model!$B$22)/Predictive_Model!$C$22)*Predictive_Model!$D$22+((I517-Predictive_Model!$B$23)/Predictive_Model!$C$23)*Predictive_Model!$D$23+((L517-Predictive_Model!$B$24)/Predictive_Model!$C$24)*Predictive_Model!$D$24+((M517-Predictive_Model!$B$25)/Predictive_Model!$C$25)*Predictive_Model!$D$25+IF(C517="Male",Predictive_Model!$D$31,IF(C517="Other",Predictive_Model!$D$32,0))+IF(D517="Premium",Predictive_Model!$D$34,IF(D517="Standard",Predictive_Model!$D$35,0))+IF(G517="Asia",Predictive_Model!$D$37,IF(G517="Europe",Predictive_Model!$D$38,IF(G517="North America",Predictive_Model!$D$39,IF(G517="Oceania",Predictive_Model!$D$40,IF(G517="South America",Predictive_Model!$D$41,0)))))+IF(H517="Laptop",Predictive_Model!$D$43,IF(H517="Mobile",Predictive_Model!$D$44,IF(H517="TV",Predictive_Model!$D$45,IF(H517="Tablet",Predictive_Model!$D$46,0))))+IF(K517="Crypto",Predictive_Model!$D$48,IF(K517="Debit Card",Predictive_Model!$D$49,IF(K517="Gift Card",Predictive_Model!$D$50,IF(K517="PayPal",Predictive_Model!$D$51,0))))+IF(N517="Comedy",Predictive_Model!$D$53,IF(N517="Documentary",Predictive_Model!$D$54,IF(N517="Drama",Predictive_Model!$D$55,IF(N517="Horror",Predictive_Model!$D$56,IF(N517="Romance",Predictive_Model!$D$57,IF(N517="Sci-Fi",Predictive_Model!$D$58,0)))))))))</f>
        <v>6.4357597223326055E-2</v>
      </c>
      <c r="V517" s="3" t="str">
        <f t="shared" ref="V517:V580" si="86">IF(U517&gt;=0.75,"Critical",IF(U517&gt;=0.5,"High",IF(U517&gt;=0.25,"Medium","Low")))</f>
        <v>Low</v>
      </c>
      <c r="W517" s="6">
        <f t="shared" ref="W517:W580" si="87">IF(J517=1,I517,I517*U517)</f>
        <v>0.90036278515433155</v>
      </c>
      <c r="X517" s="3" t="str">
        <f t="shared" ref="X517:X580" si="88">IF(AND(V517="Critical",I517&gt;=15),"Priority 1",IF(OR(V517="Critical",AND(V517="High",F517&gt;21)),"Priority 2","Monitor"))</f>
        <v>Monitor</v>
      </c>
      <c r="Y517" s="3" t="str">
        <f t="shared" ref="Y517:Y580" si="89">IF(COUNTA(A517:N517)=14,"OK","CHECK")</f>
        <v>OK</v>
      </c>
    </row>
    <row r="518" spans="1:25" x14ac:dyDescent="0.25">
      <c r="A518" s="3" t="str">
        <f>Raw_Data!A518</f>
        <v>784bbf74-1bec-42e8-805d-d0a12579432c</v>
      </c>
      <c r="B518" s="3">
        <f>Raw_Data!B518</f>
        <v>28</v>
      </c>
      <c r="C518" s="3" t="str">
        <f>Raw_Data!C518</f>
        <v>Male</v>
      </c>
      <c r="D518" s="3" t="str">
        <f>Raw_Data!D518</f>
        <v>Standard</v>
      </c>
      <c r="E518" s="3">
        <f>Raw_Data!E518</f>
        <v>19.03</v>
      </c>
      <c r="F518" s="3">
        <f>Raw_Data!F518</f>
        <v>17</v>
      </c>
      <c r="G518" s="3" t="str">
        <f>Raw_Data!G518</f>
        <v>Europe</v>
      </c>
      <c r="H518" s="3" t="str">
        <f>Raw_Data!H518</f>
        <v>Laptop</v>
      </c>
      <c r="I518" s="3">
        <f>Raw_Data!I518</f>
        <v>13.99</v>
      </c>
      <c r="J518" s="3">
        <f>Raw_Data!J518</f>
        <v>0</v>
      </c>
      <c r="K518" s="3" t="str">
        <f>Raw_Data!K518</f>
        <v>Gift Card</v>
      </c>
      <c r="L518" s="3">
        <f>Raw_Data!L518</f>
        <v>2</v>
      </c>
      <c r="M518" s="3">
        <f>Raw_Data!M518</f>
        <v>1.06</v>
      </c>
      <c r="N518" s="3" t="str">
        <f>Raw_Data!N518</f>
        <v>Drama</v>
      </c>
      <c r="O518" s="3" t="str">
        <f t="shared" si="80"/>
        <v>25-34</v>
      </c>
      <c r="P518" s="3" t="str">
        <f t="shared" si="81"/>
        <v>10-24h</v>
      </c>
      <c r="Q518" s="3" t="str">
        <f t="shared" si="82"/>
        <v>8-21d</v>
      </c>
      <c r="R518" s="3" t="str">
        <f t="shared" si="83"/>
        <v>Medium</v>
      </c>
      <c r="S518" s="3" t="str">
        <f t="shared" si="84"/>
        <v>Mid</v>
      </c>
      <c r="T518" s="3" t="str">
        <f t="shared" si="85"/>
        <v>Active</v>
      </c>
      <c r="U518" s="4">
        <f>1/(1+EXP(-(Predictive_Model!$B$5+((B518-Predictive_Model!$B$20)/Predictive_Model!$C$20)*Predictive_Model!$D$20+((E518-Predictive_Model!$B$21)/Predictive_Model!$C$21)*Predictive_Model!$D$21+((F518-Predictive_Model!$B$22)/Predictive_Model!$C$22)*Predictive_Model!$D$22+((I518-Predictive_Model!$B$23)/Predictive_Model!$C$23)*Predictive_Model!$D$23+((L518-Predictive_Model!$B$24)/Predictive_Model!$C$24)*Predictive_Model!$D$24+((M518-Predictive_Model!$B$25)/Predictive_Model!$C$25)*Predictive_Model!$D$25+IF(C518="Male",Predictive_Model!$D$31,IF(C518="Other",Predictive_Model!$D$32,0))+IF(D518="Premium",Predictive_Model!$D$34,IF(D518="Standard",Predictive_Model!$D$35,0))+IF(G518="Asia",Predictive_Model!$D$37,IF(G518="Europe",Predictive_Model!$D$38,IF(G518="North America",Predictive_Model!$D$39,IF(G518="Oceania",Predictive_Model!$D$40,IF(G518="South America",Predictive_Model!$D$41,0)))))+IF(H518="Laptop",Predictive_Model!$D$43,IF(H518="Mobile",Predictive_Model!$D$44,IF(H518="TV",Predictive_Model!$D$45,IF(H518="Tablet",Predictive_Model!$D$46,0))))+IF(K518="Crypto",Predictive_Model!$D$48,IF(K518="Debit Card",Predictive_Model!$D$49,IF(K518="Gift Card",Predictive_Model!$D$50,IF(K518="PayPal",Predictive_Model!$D$51,0))))+IF(N518="Comedy",Predictive_Model!$D$53,IF(N518="Documentary",Predictive_Model!$D$54,IF(N518="Drama",Predictive_Model!$D$55,IF(N518="Horror",Predictive_Model!$D$56,IF(N518="Romance",Predictive_Model!$D$57,IF(N518="Sci-Fi",Predictive_Model!$D$58,0)))))))))</f>
        <v>6.8583251343678486E-2</v>
      </c>
      <c r="V518" s="3" t="str">
        <f t="shared" si="86"/>
        <v>Low</v>
      </c>
      <c r="W518" s="6">
        <f t="shared" si="87"/>
        <v>0.95947968629806202</v>
      </c>
      <c r="X518" s="3" t="str">
        <f t="shared" si="88"/>
        <v>Monitor</v>
      </c>
      <c r="Y518" s="3" t="str">
        <f t="shared" si="89"/>
        <v>OK</v>
      </c>
    </row>
    <row r="519" spans="1:25" x14ac:dyDescent="0.25">
      <c r="A519" s="3" t="str">
        <f>Raw_Data!A519</f>
        <v>e76c1166-9bcf-4959-a627-863f1c621434</v>
      </c>
      <c r="B519" s="3">
        <f>Raw_Data!B519</f>
        <v>61</v>
      </c>
      <c r="C519" s="3" t="str">
        <f>Raw_Data!C519</f>
        <v>Other</v>
      </c>
      <c r="D519" s="3" t="str">
        <f>Raw_Data!D519</f>
        <v>Standard</v>
      </c>
      <c r="E519" s="3">
        <f>Raw_Data!E519</f>
        <v>4.08</v>
      </c>
      <c r="F519" s="3">
        <f>Raw_Data!F519</f>
        <v>35</v>
      </c>
      <c r="G519" s="3" t="str">
        <f>Raw_Data!G519</f>
        <v>Oceania</v>
      </c>
      <c r="H519" s="3" t="str">
        <f>Raw_Data!H519</f>
        <v>Mobile</v>
      </c>
      <c r="I519" s="3">
        <f>Raw_Data!I519</f>
        <v>13.99</v>
      </c>
      <c r="J519" s="3">
        <f>Raw_Data!J519</f>
        <v>1</v>
      </c>
      <c r="K519" s="3" t="str">
        <f>Raw_Data!K519</f>
        <v>Gift Card</v>
      </c>
      <c r="L519" s="3">
        <f>Raw_Data!L519</f>
        <v>3</v>
      </c>
      <c r="M519" s="3">
        <f>Raw_Data!M519</f>
        <v>0.11</v>
      </c>
      <c r="N519" s="3" t="str">
        <f>Raw_Data!N519</f>
        <v>Sci-Fi</v>
      </c>
      <c r="O519" s="3" t="str">
        <f t="shared" si="80"/>
        <v>55-70</v>
      </c>
      <c r="P519" s="3" t="str">
        <f t="shared" si="81"/>
        <v>&lt;10h</v>
      </c>
      <c r="Q519" s="3" t="str">
        <f t="shared" si="82"/>
        <v>22-45d</v>
      </c>
      <c r="R519" s="3" t="str">
        <f t="shared" si="83"/>
        <v>Medium</v>
      </c>
      <c r="S519" s="3" t="str">
        <f t="shared" si="84"/>
        <v>Mid</v>
      </c>
      <c r="T519" s="3" t="str">
        <f t="shared" si="85"/>
        <v>Churned</v>
      </c>
      <c r="U519" s="4">
        <f>1/(1+EXP(-(Predictive_Model!$B$5+((B519-Predictive_Model!$B$20)/Predictive_Model!$C$20)*Predictive_Model!$D$20+((E519-Predictive_Model!$B$21)/Predictive_Model!$C$21)*Predictive_Model!$D$21+((F519-Predictive_Model!$B$22)/Predictive_Model!$C$22)*Predictive_Model!$D$22+((I519-Predictive_Model!$B$23)/Predictive_Model!$C$23)*Predictive_Model!$D$23+((L519-Predictive_Model!$B$24)/Predictive_Model!$C$24)*Predictive_Model!$D$24+((M519-Predictive_Model!$B$25)/Predictive_Model!$C$25)*Predictive_Model!$D$25+IF(C519="Male",Predictive_Model!$D$31,IF(C519="Other",Predictive_Model!$D$32,0))+IF(D519="Premium",Predictive_Model!$D$34,IF(D519="Standard",Predictive_Model!$D$35,0))+IF(G519="Asia",Predictive_Model!$D$37,IF(G519="Europe",Predictive_Model!$D$38,IF(G519="North America",Predictive_Model!$D$39,IF(G519="Oceania",Predictive_Model!$D$40,IF(G519="South America",Predictive_Model!$D$41,0)))))+IF(H519="Laptop",Predictive_Model!$D$43,IF(H519="Mobile",Predictive_Model!$D$44,IF(H519="TV",Predictive_Model!$D$45,IF(H519="Tablet",Predictive_Model!$D$46,0))))+IF(K519="Crypto",Predictive_Model!$D$48,IF(K519="Debit Card",Predictive_Model!$D$49,IF(K519="Gift Card",Predictive_Model!$D$50,IF(K519="PayPal",Predictive_Model!$D$51,0))))+IF(N519="Comedy",Predictive_Model!$D$53,IF(N519="Documentary",Predictive_Model!$D$54,IF(N519="Drama",Predictive_Model!$D$55,IF(N519="Horror",Predictive_Model!$D$56,IF(N519="Romance",Predictive_Model!$D$57,IF(N519="Sci-Fi",Predictive_Model!$D$58,0)))))))))</f>
        <v>0.9992182874166663</v>
      </c>
      <c r="V519" s="3" t="str">
        <f t="shared" si="86"/>
        <v>Critical</v>
      </c>
      <c r="W519" s="6">
        <f t="shared" si="87"/>
        <v>13.99</v>
      </c>
      <c r="X519" s="3" t="str">
        <f t="shared" si="88"/>
        <v>Priority 2</v>
      </c>
      <c r="Y519" s="3" t="str">
        <f t="shared" si="89"/>
        <v>OK</v>
      </c>
    </row>
    <row r="520" spans="1:25" x14ac:dyDescent="0.25">
      <c r="A520" s="3" t="str">
        <f>Raw_Data!A520</f>
        <v>3ed28f9d-f5ec-4a13-afb8-d65fe7f58ab3</v>
      </c>
      <c r="B520" s="3">
        <f>Raw_Data!B520</f>
        <v>62</v>
      </c>
      <c r="C520" s="3" t="str">
        <f>Raw_Data!C520</f>
        <v>Other</v>
      </c>
      <c r="D520" s="3" t="str">
        <f>Raw_Data!D520</f>
        <v>Premium</v>
      </c>
      <c r="E520" s="3">
        <f>Raw_Data!E520</f>
        <v>4.3099999999999996</v>
      </c>
      <c r="F520" s="3">
        <f>Raw_Data!F520</f>
        <v>47</v>
      </c>
      <c r="G520" s="3" t="str">
        <f>Raw_Data!G520</f>
        <v>Asia</v>
      </c>
      <c r="H520" s="3" t="str">
        <f>Raw_Data!H520</f>
        <v>Mobile</v>
      </c>
      <c r="I520" s="3">
        <f>Raw_Data!I520</f>
        <v>17.989999999999998</v>
      </c>
      <c r="J520" s="3">
        <f>Raw_Data!J520</f>
        <v>1</v>
      </c>
      <c r="K520" s="3" t="str">
        <f>Raw_Data!K520</f>
        <v>Debit Card</v>
      </c>
      <c r="L520" s="3">
        <f>Raw_Data!L520</f>
        <v>5</v>
      </c>
      <c r="M520" s="3">
        <f>Raw_Data!M520</f>
        <v>0.09</v>
      </c>
      <c r="N520" s="3" t="str">
        <f>Raw_Data!N520</f>
        <v>Action</v>
      </c>
      <c r="O520" s="3" t="str">
        <f t="shared" si="80"/>
        <v>55-70</v>
      </c>
      <c r="P520" s="3" t="str">
        <f t="shared" si="81"/>
        <v>&lt;10h</v>
      </c>
      <c r="Q520" s="3" t="str">
        <f t="shared" si="82"/>
        <v>46-60d</v>
      </c>
      <c r="R520" s="3" t="str">
        <f t="shared" si="83"/>
        <v>Low</v>
      </c>
      <c r="S520" s="3" t="str">
        <f t="shared" si="84"/>
        <v>High</v>
      </c>
      <c r="T520" s="3" t="str">
        <f t="shared" si="85"/>
        <v>Churned</v>
      </c>
      <c r="U520" s="4">
        <f>1/(1+EXP(-(Predictive_Model!$B$5+((B520-Predictive_Model!$B$20)/Predictive_Model!$C$20)*Predictive_Model!$D$20+((E520-Predictive_Model!$B$21)/Predictive_Model!$C$21)*Predictive_Model!$D$21+((F520-Predictive_Model!$B$22)/Predictive_Model!$C$22)*Predictive_Model!$D$22+((I520-Predictive_Model!$B$23)/Predictive_Model!$C$23)*Predictive_Model!$D$23+((L520-Predictive_Model!$B$24)/Predictive_Model!$C$24)*Predictive_Model!$D$24+((M520-Predictive_Model!$B$25)/Predictive_Model!$C$25)*Predictive_Model!$D$25+IF(C520="Male",Predictive_Model!$D$31,IF(C520="Other",Predictive_Model!$D$32,0))+IF(D520="Premium",Predictive_Model!$D$34,IF(D520="Standard",Predictive_Model!$D$35,0))+IF(G520="Asia",Predictive_Model!$D$37,IF(G520="Europe",Predictive_Model!$D$38,IF(G520="North America",Predictive_Model!$D$39,IF(G520="Oceania",Predictive_Model!$D$40,IF(G520="South America",Predictive_Model!$D$41,0)))))+IF(H520="Laptop",Predictive_Model!$D$43,IF(H520="Mobile",Predictive_Model!$D$44,IF(H520="TV",Predictive_Model!$D$45,IF(H520="Tablet",Predictive_Model!$D$46,0))))+IF(K520="Crypto",Predictive_Model!$D$48,IF(K520="Debit Card",Predictive_Model!$D$49,IF(K520="Gift Card",Predictive_Model!$D$50,IF(K520="PayPal",Predictive_Model!$D$51,0))))+IF(N520="Comedy",Predictive_Model!$D$53,IF(N520="Documentary",Predictive_Model!$D$54,IF(N520="Drama",Predictive_Model!$D$55,IF(N520="Horror",Predictive_Model!$D$56,IF(N520="Romance",Predictive_Model!$D$57,IF(N520="Sci-Fi",Predictive_Model!$D$58,0)))))))))</f>
        <v>0.98856054118442782</v>
      </c>
      <c r="V520" s="3" t="str">
        <f t="shared" si="86"/>
        <v>Critical</v>
      </c>
      <c r="W520" s="6">
        <f t="shared" si="87"/>
        <v>17.989999999999998</v>
      </c>
      <c r="X520" s="3" t="str">
        <f t="shared" si="88"/>
        <v>Priority 1</v>
      </c>
      <c r="Y520" s="3" t="str">
        <f t="shared" si="89"/>
        <v>OK</v>
      </c>
    </row>
    <row r="521" spans="1:25" x14ac:dyDescent="0.25">
      <c r="A521" s="3" t="str">
        <f>Raw_Data!A521</f>
        <v>c0df8988-6625-4beb-8955-1a12520bd8c5</v>
      </c>
      <c r="B521" s="3">
        <f>Raw_Data!B521</f>
        <v>38</v>
      </c>
      <c r="C521" s="3" t="str">
        <f>Raw_Data!C521</f>
        <v>Female</v>
      </c>
      <c r="D521" s="3" t="str">
        <f>Raw_Data!D521</f>
        <v>Premium</v>
      </c>
      <c r="E521" s="3">
        <f>Raw_Data!E521</f>
        <v>1.18</v>
      </c>
      <c r="F521" s="3">
        <f>Raw_Data!F521</f>
        <v>4</v>
      </c>
      <c r="G521" s="3" t="str">
        <f>Raw_Data!G521</f>
        <v>Africa</v>
      </c>
      <c r="H521" s="3" t="str">
        <f>Raw_Data!H521</f>
        <v>Mobile</v>
      </c>
      <c r="I521" s="3">
        <f>Raw_Data!I521</f>
        <v>17.989999999999998</v>
      </c>
      <c r="J521" s="3">
        <f>Raw_Data!J521</f>
        <v>0</v>
      </c>
      <c r="K521" s="3" t="str">
        <f>Raw_Data!K521</f>
        <v>Debit Card</v>
      </c>
      <c r="L521" s="3">
        <f>Raw_Data!L521</f>
        <v>3</v>
      </c>
      <c r="M521" s="3">
        <f>Raw_Data!M521</f>
        <v>0.24</v>
      </c>
      <c r="N521" s="3" t="str">
        <f>Raw_Data!N521</f>
        <v>Action</v>
      </c>
      <c r="O521" s="3" t="str">
        <f t="shared" si="80"/>
        <v>35-44</v>
      </c>
      <c r="P521" s="3" t="str">
        <f t="shared" si="81"/>
        <v>&lt;10h</v>
      </c>
      <c r="Q521" s="3" t="str">
        <f t="shared" si="82"/>
        <v>0-7d</v>
      </c>
      <c r="R521" s="3" t="str">
        <f t="shared" si="83"/>
        <v>Medium</v>
      </c>
      <c r="S521" s="3" t="str">
        <f t="shared" si="84"/>
        <v>High</v>
      </c>
      <c r="T521" s="3" t="str">
        <f t="shared" si="85"/>
        <v>Active</v>
      </c>
      <c r="U521" s="4">
        <f>1/(1+EXP(-(Predictive_Model!$B$5+((B521-Predictive_Model!$B$20)/Predictive_Model!$C$20)*Predictive_Model!$D$20+((E521-Predictive_Model!$B$21)/Predictive_Model!$C$21)*Predictive_Model!$D$21+((F521-Predictive_Model!$B$22)/Predictive_Model!$C$22)*Predictive_Model!$D$22+((I521-Predictive_Model!$B$23)/Predictive_Model!$C$23)*Predictive_Model!$D$23+((L521-Predictive_Model!$B$24)/Predictive_Model!$C$24)*Predictive_Model!$D$24+((M521-Predictive_Model!$B$25)/Predictive_Model!$C$25)*Predictive_Model!$D$25+IF(C521="Male",Predictive_Model!$D$31,IF(C521="Other",Predictive_Model!$D$32,0))+IF(D521="Premium",Predictive_Model!$D$34,IF(D521="Standard",Predictive_Model!$D$35,0))+IF(G521="Asia",Predictive_Model!$D$37,IF(G521="Europe",Predictive_Model!$D$38,IF(G521="North America",Predictive_Model!$D$39,IF(G521="Oceania",Predictive_Model!$D$40,IF(G521="South America",Predictive_Model!$D$41,0)))))+IF(H521="Laptop",Predictive_Model!$D$43,IF(H521="Mobile",Predictive_Model!$D$44,IF(H521="TV",Predictive_Model!$D$45,IF(H521="Tablet",Predictive_Model!$D$46,0))))+IF(K521="Crypto",Predictive_Model!$D$48,IF(K521="Debit Card",Predictive_Model!$D$49,IF(K521="Gift Card",Predictive_Model!$D$50,IF(K521="PayPal",Predictive_Model!$D$51,0))))+IF(N521="Comedy",Predictive_Model!$D$53,IF(N521="Documentary",Predictive_Model!$D$54,IF(N521="Drama",Predictive_Model!$D$55,IF(N521="Horror",Predictive_Model!$D$56,IF(N521="Romance",Predictive_Model!$D$57,IF(N521="Sci-Fi",Predictive_Model!$D$58,0)))))))))</f>
        <v>0.78258503699568138</v>
      </c>
      <c r="V521" s="3" t="str">
        <f t="shared" si="86"/>
        <v>Critical</v>
      </c>
      <c r="W521" s="6">
        <f t="shared" si="87"/>
        <v>14.078704815552307</v>
      </c>
      <c r="X521" s="3" t="str">
        <f t="shared" si="88"/>
        <v>Priority 1</v>
      </c>
      <c r="Y521" s="3" t="str">
        <f t="shared" si="89"/>
        <v>OK</v>
      </c>
    </row>
    <row r="522" spans="1:25" x14ac:dyDescent="0.25">
      <c r="A522" s="3" t="str">
        <f>Raw_Data!A522</f>
        <v>14b07c0b-a32b-4f96-a236-6992f512fd8e</v>
      </c>
      <c r="B522" s="3">
        <f>Raw_Data!B522</f>
        <v>33</v>
      </c>
      <c r="C522" s="3" t="str">
        <f>Raw_Data!C522</f>
        <v>Other</v>
      </c>
      <c r="D522" s="3" t="str">
        <f>Raw_Data!D522</f>
        <v>Premium</v>
      </c>
      <c r="E522" s="3">
        <f>Raw_Data!E522</f>
        <v>1.81</v>
      </c>
      <c r="F522" s="3">
        <f>Raw_Data!F522</f>
        <v>20</v>
      </c>
      <c r="G522" s="3" t="str">
        <f>Raw_Data!G522</f>
        <v>North America</v>
      </c>
      <c r="H522" s="3" t="str">
        <f>Raw_Data!H522</f>
        <v>Tablet</v>
      </c>
      <c r="I522" s="3">
        <f>Raw_Data!I522</f>
        <v>17.989999999999998</v>
      </c>
      <c r="J522" s="3">
        <f>Raw_Data!J522</f>
        <v>1</v>
      </c>
      <c r="K522" s="3" t="str">
        <f>Raw_Data!K522</f>
        <v>Crypto</v>
      </c>
      <c r="L522" s="3">
        <f>Raw_Data!L522</f>
        <v>2</v>
      </c>
      <c r="M522" s="3">
        <f>Raw_Data!M522</f>
        <v>0.09</v>
      </c>
      <c r="N522" s="3" t="str">
        <f>Raw_Data!N522</f>
        <v>Comedy</v>
      </c>
      <c r="O522" s="3" t="str">
        <f t="shared" si="80"/>
        <v>25-34</v>
      </c>
      <c r="P522" s="3" t="str">
        <f t="shared" si="81"/>
        <v>&lt;10h</v>
      </c>
      <c r="Q522" s="3" t="str">
        <f t="shared" si="82"/>
        <v>8-21d</v>
      </c>
      <c r="R522" s="3" t="str">
        <f t="shared" si="83"/>
        <v>Medium</v>
      </c>
      <c r="S522" s="3" t="str">
        <f t="shared" si="84"/>
        <v>High</v>
      </c>
      <c r="T522" s="3" t="str">
        <f t="shared" si="85"/>
        <v>Churned</v>
      </c>
      <c r="U522" s="4">
        <f>1/(1+EXP(-(Predictive_Model!$B$5+((B522-Predictive_Model!$B$20)/Predictive_Model!$C$20)*Predictive_Model!$D$20+((E522-Predictive_Model!$B$21)/Predictive_Model!$C$21)*Predictive_Model!$D$21+((F522-Predictive_Model!$B$22)/Predictive_Model!$C$22)*Predictive_Model!$D$22+((I522-Predictive_Model!$B$23)/Predictive_Model!$C$23)*Predictive_Model!$D$23+((L522-Predictive_Model!$B$24)/Predictive_Model!$C$24)*Predictive_Model!$D$24+((M522-Predictive_Model!$B$25)/Predictive_Model!$C$25)*Predictive_Model!$D$25+IF(C522="Male",Predictive_Model!$D$31,IF(C522="Other",Predictive_Model!$D$32,0))+IF(D522="Premium",Predictive_Model!$D$34,IF(D522="Standard",Predictive_Model!$D$35,0))+IF(G522="Asia",Predictive_Model!$D$37,IF(G522="Europe",Predictive_Model!$D$38,IF(G522="North America",Predictive_Model!$D$39,IF(G522="Oceania",Predictive_Model!$D$40,IF(G522="South America",Predictive_Model!$D$41,0)))))+IF(H522="Laptop",Predictive_Model!$D$43,IF(H522="Mobile",Predictive_Model!$D$44,IF(H522="TV",Predictive_Model!$D$45,IF(H522="Tablet",Predictive_Model!$D$46,0))))+IF(K522="Crypto",Predictive_Model!$D$48,IF(K522="Debit Card",Predictive_Model!$D$49,IF(K522="Gift Card",Predictive_Model!$D$50,IF(K522="PayPal",Predictive_Model!$D$51,0))))+IF(N522="Comedy",Predictive_Model!$D$53,IF(N522="Documentary",Predictive_Model!$D$54,IF(N522="Drama",Predictive_Model!$D$55,IF(N522="Horror",Predictive_Model!$D$56,IF(N522="Romance",Predictive_Model!$D$57,IF(N522="Sci-Fi",Predictive_Model!$D$58,0)))))))))</f>
        <v>0.9853934096474074</v>
      </c>
      <c r="V522" s="3" t="str">
        <f t="shared" si="86"/>
        <v>Critical</v>
      </c>
      <c r="W522" s="6">
        <f t="shared" si="87"/>
        <v>17.989999999999998</v>
      </c>
      <c r="X522" s="3" t="str">
        <f t="shared" si="88"/>
        <v>Priority 1</v>
      </c>
      <c r="Y522" s="3" t="str">
        <f t="shared" si="89"/>
        <v>OK</v>
      </c>
    </row>
    <row r="523" spans="1:25" x14ac:dyDescent="0.25">
      <c r="A523" s="3" t="str">
        <f>Raw_Data!A523</f>
        <v>eec5fa1c-5a41-448a-b4f8-46e7e258acc3</v>
      </c>
      <c r="B523" s="3">
        <f>Raw_Data!B523</f>
        <v>49</v>
      </c>
      <c r="C523" s="3" t="str">
        <f>Raw_Data!C523</f>
        <v>Female</v>
      </c>
      <c r="D523" s="3" t="str">
        <f>Raw_Data!D523</f>
        <v>Standard</v>
      </c>
      <c r="E523" s="3">
        <f>Raw_Data!E523</f>
        <v>11.06</v>
      </c>
      <c r="F523" s="3">
        <f>Raw_Data!F523</f>
        <v>50</v>
      </c>
      <c r="G523" s="3" t="str">
        <f>Raw_Data!G523</f>
        <v>Europe</v>
      </c>
      <c r="H523" s="3" t="str">
        <f>Raw_Data!H523</f>
        <v>Tablet</v>
      </c>
      <c r="I523" s="3">
        <f>Raw_Data!I523</f>
        <v>13.99</v>
      </c>
      <c r="J523" s="3">
        <f>Raw_Data!J523</f>
        <v>1</v>
      </c>
      <c r="K523" s="3" t="str">
        <f>Raw_Data!K523</f>
        <v>PayPal</v>
      </c>
      <c r="L523" s="3">
        <f>Raw_Data!L523</f>
        <v>3</v>
      </c>
      <c r="M523" s="3">
        <f>Raw_Data!M523</f>
        <v>0.22</v>
      </c>
      <c r="N523" s="3" t="str">
        <f>Raw_Data!N523</f>
        <v>Documentary</v>
      </c>
      <c r="O523" s="3" t="str">
        <f t="shared" si="80"/>
        <v>45-54</v>
      </c>
      <c r="P523" s="3" t="str">
        <f t="shared" si="81"/>
        <v>10-24h</v>
      </c>
      <c r="Q523" s="3" t="str">
        <f t="shared" si="82"/>
        <v>46-60d</v>
      </c>
      <c r="R523" s="3" t="str">
        <f t="shared" si="83"/>
        <v>Medium</v>
      </c>
      <c r="S523" s="3" t="str">
        <f t="shared" si="84"/>
        <v>Mid</v>
      </c>
      <c r="T523" s="3" t="str">
        <f t="shared" si="85"/>
        <v>Churned</v>
      </c>
      <c r="U523" s="4">
        <f>1/(1+EXP(-(Predictive_Model!$B$5+((B523-Predictive_Model!$B$20)/Predictive_Model!$C$20)*Predictive_Model!$D$20+((E523-Predictive_Model!$B$21)/Predictive_Model!$C$21)*Predictive_Model!$D$21+((F523-Predictive_Model!$B$22)/Predictive_Model!$C$22)*Predictive_Model!$D$22+((I523-Predictive_Model!$B$23)/Predictive_Model!$C$23)*Predictive_Model!$D$23+((L523-Predictive_Model!$B$24)/Predictive_Model!$C$24)*Predictive_Model!$D$24+((M523-Predictive_Model!$B$25)/Predictive_Model!$C$25)*Predictive_Model!$D$25+IF(C523="Male",Predictive_Model!$D$31,IF(C523="Other",Predictive_Model!$D$32,0))+IF(D523="Premium",Predictive_Model!$D$34,IF(D523="Standard",Predictive_Model!$D$35,0))+IF(G523="Asia",Predictive_Model!$D$37,IF(G523="Europe",Predictive_Model!$D$38,IF(G523="North America",Predictive_Model!$D$39,IF(G523="Oceania",Predictive_Model!$D$40,IF(G523="South America",Predictive_Model!$D$41,0)))))+IF(H523="Laptop",Predictive_Model!$D$43,IF(H523="Mobile",Predictive_Model!$D$44,IF(H523="TV",Predictive_Model!$D$45,IF(H523="Tablet",Predictive_Model!$D$46,0))))+IF(K523="Crypto",Predictive_Model!$D$48,IF(K523="Debit Card",Predictive_Model!$D$49,IF(K523="Gift Card",Predictive_Model!$D$50,IF(K523="PayPal",Predictive_Model!$D$51,0))))+IF(N523="Comedy",Predictive_Model!$D$53,IF(N523="Documentary",Predictive_Model!$D$54,IF(N523="Drama",Predictive_Model!$D$55,IF(N523="Horror",Predictive_Model!$D$56,IF(N523="Romance",Predictive_Model!$D$57,IF(N523="Sci-Fi",Predictive_Model!$D$58,0)))))))))</f>
        <v>0.99770435830777859</v>
      </c>
      <c r="V523" s="3" t="str">
        <f t="shared" si="86"/>
        <v>Critical</v>
      </c>
      <c r="W523" s="6">
        <f t="shared" si="87"/>
        <v>13.99</v>
      </c>
      <c r="X523" s="3" t="str">
        <f t="shared" si="88"/>
        <v>Priority 2</v>
      </c>
      <c r="Y523" s="3" t="str">
        <f t="shared" si="89"/>
        <v>OK</v>
      </c>
    </row>
    <row r="524" spans="1:25" x14ac:dyDescent="0.25">
      <c r="A524" s="3" t="str">
        <f>Raw_Data!A524</f>
        <v>bf910ef4-cb21-4375-a624-e57cc2e4c293</v>
      </c>
      <c r="B524" s="3">
        <f>Raw_Data!B524</f>
        <v>26</v>
      </c>
      <c r="C524" s="3" t="str">
        <f>Raw_Data!C524</f>
        <v>Other</v>
      </c>
      <c r="D524" s="3" t="str">
        <f>Raw_Data!D524</f>
        <v>Basic</v>
      </c>
      <c r="E524" s="3">
        <f>Raw_Data!E524</f>
        <v>0.06</v>
      </c>
      <c r="F524" s="3">
        <f>Raw_Data!F524</f>
        <v>2</v>
      </c>
      <c r="G524" s="3" t="str">
        <f>Raw_Data!G524</f>
        <v>South America</v>
      </c>
      <c r="H524" s="3" t="str">
        <f>Raw_Data!H524</f>
        <v>TV</v>
      </c>
      <c r="I524" s="3">
        <f>Raw_Data!I524</f>
        <v>8.99</v>
      </c>
      <c r="J524" s="3">
        <f>Raw_Data!J524</f>
        <v>1</v>
      </c>
      <c r="K524" s="3" t="str">
        <f>Raw_Data!K524</f>
        <v>Credit Card</v>
      </c>
      <c r="L524" s="3">
        <f>Raw_Data!L524</f>
        <v>4</v>
      </c>
      <c r="M524" s="3">
        <f>Raw_Data!M524</f>
        <v>0.02</v>
      </c>
      <c r="N524" s="3" t="str">
        <f>Raw_Data!N524</f>
        <v>Action</v>
      </c>
      <c r="O524" s="3" t="str">
        <f t="shared" si="80"/>
        <v>25-34</v>
      </c>
      <c r="P524" s="3" t="str">
        <f t="shared" si="81"/>
        <v>&lt;10h</v>
      </c>
      <c r="Q524" s="3" t="str">
        <f t="shared" si="82"/>
        <v>0-7d</v>
      </c>
      <c r="R524" s="3" t="str">
        <f t="shared" si="83"/>
        <v>Medium</v>
      </c>
      <c r="S524" s="3" t="str">
        <f t="shared" si="84"/>
        <v>Low</v>
      </c>
      <c r="T524" s="3" t="str">
        <f t="shared" si="85"/>
        <v>Churned</v>
      </c>
      <c r="U524" s="4">
        <f>1/(1+EXP(-(Predictive_Model!$B$5+((B524-Predictive_Model!$B$20)/Predictive_Model!$C$20)*Predictive_Model!$D$20+((E524-Predictive_Model!$B$21)/Predictive_Model!$C$21)*Predictive_Model!$D$21+((F524-Predictive_Model!$B$22)/Predictive_Model!$C$22)*Predictive_Model!$D$22+((I524-Predictive_Model!$B$23)/Predictive_Model!$C$23)*Predictive_Model!$D$23+((L524-Predictive_Model!$B$24)/Predictive_Model!$C$24)*Predictive_Model!$D$24+((M524-Predictive_Model!$B$25)/Predictive_Model!$C$25)*Predictive_Model!$D$25+IF(C524="Male",Predictive_Model!$D$31,IF(C524="Other",Predictive_Model!$D$32,0))+IF(D524="Premium",Predictive_Model!$D$34,IF(D524="Standard",Predictive_Model!$D$35,0))+IF(G524="Asia",Predictive_Model!$D$37,IF(G524="Europe",Predictive_Model!$D$38,IF(G524="North America",Predictive_Model!$D$39,IF(G524="Oceania",Predictive_Model!$D$40,IF(G524="South America",Predictive_Model!$D$41,0)))))+IF(H524="Laptop",Predictive_Model!$D$43,IF(H524="Mobile",Predictive_Model!$D$44,IF(H524="TV",Predictive_Model!$D$45,IF(H524="Tablet",Predictive_Model!$D$46,0))))+IF(K524="Crypto",Predictive_Model!$D$48,IF(K524="Debit Card",Predictive_Model!$D$49,IF(K524="Gift Card",Predictive_Model!$D$50,IF(K524="PayPal",Predictive_Model!$D$51,0))))+IF(N524="Comedy",Predictive_Model!$D$53,IF(N524="Documentary",Predictive_Model!$D$54,IF(N524="Drama",Predictive_Model!$D$55,IF(N524="Horror",Predictive_Model!$D$56,IF(N524="Romance",Predictive_Model!$D$57,IF(N524="Sci-Fi",Predictive_Model!$D$58,0)))))))))</f>
        <v>0.90167506619704041</v>
      </c>
      <c r="V524" s="3" t="str">
        <f t="shared" si="86"/>
        <v>Critical</v>
      </c>
      <c r="W524" s="6">
        <f t="shared" si="87"/>
        <v>8.99</v>
      </c>
      <c r="X524" s="3" t="str">
        <f t="shared" si="88"/>
        <v>Priority 2</v>
      </c>
      <c r="Y524" s="3" t="str">
        <f t="shared" si="89"/>
        <v>OK</v>
      </c>
    </row>
    <row r="525" spans="1:25" x14ac:dyDescent="0.25">
      <c r="A525" s="3" t="str">
        <f>Raw_Data!A525</f>
        <v>fed18198-3eef-444c-825e-068b5729aac9</v>
      </c>
      <c r="B525" s="3">
        <f>Raw_Data!B525</f>
        <v>70</v>
      </c>
      <c r="C525" s="3" t="str">
        <f>Raw_Data!C525</f>
        <v>Other</v>
      </c>
      <c r="D525" s="3" t="str">
        <f>Raw_Data!D525</f>
        <v>Premium</v>
      </c>
      <c r="E525" s="3">
        <f>Raw_Data!E525</f>
        <v>22.22</v>
      </c>
      <c r="F525" s="3">
        <f>Raw_Data!F525</f>
        <v>5</v>
      </c>
      <c r="G525" s="3" t="str">
        <f>Raw_Data!G525</f>
        <v>Europe</v>
      </c>
      <c r="H525" s="3" t="str">
        <f>Raw_Data!H525</f>
        <v>TV</v>
      </c>
      <c r="I525" s="3">
        <f>Raw_Data!I525</f>
        <v>17.989999999999998</v>
      </c>
      <c r="J525" s="3">
        <f>Raw_Data!J525</f>
        <v>0</v>
      </c>
      <c r="K525" s="3" t="str">
        <f>Raw_Data!K525</f>
        <v>Credit Card</v>
      </c>
      <c r="L525" s="3">
        <f>Raw_Data!L525</f>
        <v>2</v>
      </c>
      <c r="M525" s="3">
        <f>Raw_Data!M525</f>
        <v>3.7</v>
      </c>
      <c r="N525" s="3" t="str">
        <f>Raw_Data!N525</f>
        <v>Romance</v>
      </c>
      <c r="O525" s="3" t="str">
        <f t="shared" si="80"/>
        <v>55-70</v>
      </c>
      <c r="P525" s="3" t="str">
        <f t="shared" si="81"/>
        <v>10-24h</v>
      </c>
      <c r="Q525" s="3" t="str">
        <f t="shared" si="82"/>
        <v>0-7d</v>
      </c>
      <c r="R525" s="3" t="str">
        <f t="shared" si="83"/>
        <v>Medium</v>
      </c>
      <c r="S525" s="3" t="str">
        <f t="shared" si="84"/>
        <v>High</v>
      </c>
      <c r="T525" s="3" t="str">
        <f t="shared" si="85"/>
        <v>Active</v>
      </c>
      <c r="U525" s="4">
        <f>1/(1+EXP(-(Predictive_Model!$B$5+((B525-Predictive_Model!$B$20)/Predictive_Model!$C$20)*Predictive_Model!$D$20+((E525-Predictive_Model!$B$21)/Predictive_Model!$C$21)*Predictive_Model!$D$21+((F525-Predictive_Model!$B$22)/Predictive_Model!$C$22)*Predictive_Model!$D$22+((I525-Predictive_Model!$B$23)/Predictive_Model!$C$23)*Predictive_Model!$D$23+((L525-Predictive_Model!$B$24)/Predictive_Model!$C$24)*Predictive_Model!$D$24+((M525-Predictive_Model!$B$25)/Predictive_Model!$C$25)*Predictive_Model!$D$25+IF(C525="Male",Predictive_Model!$D$31,IF(C525="Other",Predictive_Model!$D$32,0))+IF(D525="Premium",Predictive_Model!$D$34,IF(D525="Standard",Predictive_Model!$D$35,0))+IF(G525="Asia",Predictive_Model!$D$37,IF(G525="Europe",Predictive_Model!$D$38,IF(G525="North America",Predictive_Model!$D$39,IF(G525="Oceania",Predictive_Model!$D$40,IF(G525="South America",Predictive_Model!$D$41,0)))))+IF(H525="Laptop",Predictive_Model!$D$43,IF(H525="Mobile",Predictive_Model!$D$44,IF(H525="TV",Predictive_Model!$D$45,IF(H525="Tablet",Predictive_Model!$D$46,0))))+IF(K525="Crypto",Predictive_Model!$D$48,IF(K525="Debit Card",Predictive_Model!$D$49,IF(K525="Gift Card",Predictive_Model!$D$50,IF(K525="PayPal",Predictive_Model!$D$51,0))))+IF(N525="Comedy",Predictive_Model!$D$53,IF(N525="Documentary",Predictive_Model!$D$54,IF(N525="Drama",Predictive_Model!$D$55,IF(N525="Horror",Predictive_Model!$D$56,IF(N525="Romance",Predictive_Model!$D$57,IF(N525="Sci-Fi",Predictive_Model!$D$58,0)))))))))</f>
        <v>5.7476427171211449E-6</v>
      </c>
      <c r="V525" s="3" t="str">
        <f t="shared" si="86"/>
        <v>Low</v>
      </c>
      <c r="W525" s="6">
        <f t="shared" si="87"/>
        <v>1.0340009248100939E-4</v>
      </c>
      <c r="X525" s="3" t="str">
        <f t="shared" si="88"/>
        <v>Monitor</v>
      </c>
      <c r="Y525" s="3" t="str">
        <f t="shared" si="89"/>
        <v>OK</v>
      </c>
    </row>
    <row r="526" spans="1:25" x14ac:dyDescent="0.25">
      <c r="A526" s="3" t="str">
        <f>Raw_Data!A526</f>
        <v>7a2c4939-7e7b-4ada-8f61-e09737ba40b3</v>
      </c>
      <c r="B526" s="3">
        <f>Raw_Data!B526</f>
        <v>39</v>
      </c>
      <c r="C526" s="3" t="str">
        <f>Raw_Data!C526</f>
        <v>Male</v>
      </c>
      <c r="D526" s="3" t="str">
        <f>Raw_Data!D526</f>
        <v>Standard</v>
      </c>
      <c r="E526" s="3">
        <f>Raw_Data!E526</f>
        <v>8.99</v>
      </c>
      <c r="F526" s="3">
        <f>Raw_Data!F526</f>
        <v>32</v>
      </c>
      <c r="G526" s="3" t="str">
        <f>Raw_Data!G526</f>
        <v>Asia</v>
      </c>
      <c r="H526" s="3" t="str">
        <f>Raw_Data!H526</f>
        <v>TV</v>
      </c>
      <c r="I526" s="3">
        <f>Raw_Data!I526</f>
        <v>13.99</v>
      </c>
      <c r="J526" s="3">
        <f>Raw_Data!J526</f>
        <v>1</v>
      </c>
      <c r="K526" s="3" t="str">
        <f>Raw_Data!K526</f>
        <v>Gift Card</v>
      </c>
      <c r="L526" s="3">
        <f>Raw_Data!L526</f>
        <v>3</v>
      </c>
      <c r="M526" s="3">
        <f>Raw_Data!M526</f>
        <v>0.27</v>
      </c>
      <c r="N526" s="3" t="str">
        <f>Raw_Data!N526</f>
        <v>Documentary</v>
      </c>
      <c r="O526" s="3" t="str">
        <f t="shared" si="80"/>
        <v>35-44</v>
      </c>
      <c r="P526" s="3" t="str">
        <f t="shared" si="81"/>
        <v>&lt;10h</v>
      </c>
      <c r="Q526" s="3" t="str">
        <f t="shared" si="82"/>
        <v>22-45d</v>
      </c>
      <c r="R526" s="3" t="str">
        <f t="shared" si="83"/>
        <v>Medium</v>
      </c>
      <c r="S526" s="3" t="str">
        <f t="shared" si="84"/>
        <v>Mid</v>
      </c>
      <c r="T526" s="3" t="str">
        <f t="shared" si="85"/>
        <v>Churned</v>
      </c>
      <c r="U526" s="4">
        <f>1/(1+EXP(-(Predictive_Model!$B$5+((B526-Predictive_Model!$B$20)/Predictive_Model!$C$20)*Predictive_Model!$D$20+((E526-Predictive_Model!$B$21)/Predictive_Model!$C$21)*Predictive_Model!$D$21+((F526-Predictive_Model!$B$22)/Predictive_Model!$C$22)*Predictive_Model!$D$22+((I526-Predictive_Model!$B$23)/Predictive_Model!$C$23)*Predictive_Model!$D$23+((L526-Predictive_Model!$B$24)/Predictive_Model!$C$24)*Predictive_Model!$D$24+((M526-Predictive_Model!$B$25)/Predictive_Model!$C$25)*Predictive_Model!$D$25+IF(C526="Male",Predictive_Model!$D$31,IF(C526="Other",Predictive_Model!$D$32,0))+IF(D526="Premium",Predictive_Model!$D$34,IF(D526="Standard",Predictive_Model!$D$35,0))+IF(G526="Asia",Predictive_Model!$D$37,IF(G526="Europe",Predictive_Model!$D$38,IF(G526="North America",Predictive_Model!$D$39,IF(G526="Oceania",Predictive_Model!$D$40,IF(G526="South America",Predictive_Model!$D$41,0)))))+IF(H526="Laptop",Predictive_Model!$D$43,IF(H526="Mobile",Predictive_Model!$D$44,IF(H526="TV",Predictive_Model!$D$45,IF(H526="Tablet",Predictive_Model!$D$46,0))))+IF(K526="Crypto",Predictive_Model!$D$48,IF(K526="Debit Card",Predictive_Model!$D$49,IF(K526="Gift Card",Predictive_Model!$D$50,IF(K526="PayPal",Predictive_Model!$D$51,0))))+IF(N526="Comedy",Predictive_Model!$D$53,IF(N526="Documentary",Predictive_Model!$D$54,IF(N526="Drama",Predictive_Model!$D$55,IF(N526="Horror",Predictive_Model!$D$56,IF(N526="Romance",Predictive_Model!$D$57,IF(N526="Sci-Fi",Predictive_Model!$D$58,0)))))))))</f>
        <v>0.94020761072803261</v>
      </c>
      <c r="V526" s="3" t="str">
        <f t="shared" si="86"/>
        <v>Critical</v>
      </c>
      <c r="W526" s="6">
        <f t="shared" si="87"/>
        <v>13.99</v>
      </c>
      <c r="X526" s="3" t="str">
        <f t="shared" si="88"/>
        <v>Priority 2</v>
      </c>
      <c r="Y526" s="3" t="str">
        <f t="shared" si="89"/>
        <v>OK</v>
      </c>
    </row>
    <row r="527" spans="1:25" x14ac:dyDescent="0.25">
      <c r="A527" s="3" t="str">
        <f>Raw_Data!A527</f>
        <v>ef372c4a-20ae-4373-a2db-12a114ee5e2b</v>
      </c>
      <c r="B527" s="3">
        <f>Raw_Data!B527</f>
        <v>28</v>
      </c>
      <c r="C527" s="3" t="str">
        <f>Raw_Data!C527</f>
        <v>Male</v>
      </c>
      <c r="D527" s="3" t="str">
        <f>Raw_Data!D527</f>
        <v>Standard</v>
      </c>
      <c r="E527" s="3">
        <f>Raw_Data!E527</f>
        <v>20.309999999999999</v>
      </c>
      <c r="F527" s="3">
        <f>Raw_Data!F527</f>
        <v>40</v>
      </c>
      <c r="G527" s="3" t="str">
        <f>Raw_Data!G527</f>
        <v>Oceania</v>
      </c>
      <c r="H527" s="3" t="str">
        <f>Raw_Data!H527</f>
        <v>Laptop</v>
      </c>
      <c r="I527" s="3">
        <f>Raw_Data!I527</f>
        <v>13.99</v>
      </c>
      <c r="J527" s="3">
        <f>Raw_Data!J527</f>
        <v>0</v>
      </c>
      <c r="K527" s="3" t="str">
        <f>Raw_Data!K527</f>
        <v>Gift Card</v>
      </c>
      <c r="L527" s="3">
        <f>Raw_Data!L527</f>
        <v>1</v>
      </c>
      <c r="M527" s="3">
        <f>Raw_Data!M527</f>
        <v>0.5</v>
      </c>
      <c r="N527" s="3" t="str">
        <f>Raw_Data!N527</f>
        <v>Action</v>
      </c>
      <c r="O527" s="3" t="str">
        <f t="shared" si="80"/>
        <v>25-34</v>
      </c>
      <c r="P527" s="3" t="str">
        <f t="shared" si="81"/>
        <v>10-24h</v>
      </c>
      <c r="Q527" s="3" t="str">
        <f t="shared" si="82"/>
        <v>22-45d</v>
      </c>
      <c r="R527" s="3" t="str">
        <f t="shared" si="83"/>
        <v>Medium</v>
      </c>
      <c r="S527" s="3" t="str">
        <f t="shared" si="84"/>
        <v>Mid</v>
      </c>
      <c r="T527" s="3" t="str">
        <f t="shared" si="85"/>
        <v>Active</v>
      </c>
      <c r="U527" s="4">
        <f>1/(1+EXP(-(Predictive_Model!$B$5+((B527-Predictive_Model!$B$20)/Predictive_Model!$C$20)*Predictive_Model!$D$20+((E527-Predictive_Model!$B$21)/Predictive_Model!$C$21)*Predictive_Model!$D$21+((F527-Predictive_Model!$B$22)/Predictive_Model!$C$22)*Predictive_Model!$D$22+((I527-Predictive_Model!$B$23)/Predictive_Model!$C$23)*Predictive_Model!$D$23+((L527-Predictive_Model!$B$24)/Predictive_Model!$C$24)*Predictive_Model!$D$24+((M527-Predictive_Model!$B$25)/Predictive_Model!$C$25)*Predictive_Model!$D$25+IF(C527="Male",Predictive_Model!$D$31,IF(C527="Other",Predictive_Model!$D$32,0))+IF(D527="Premium",Predictive_Model!$D$34,IF(D527="Standard",Predictive_Model!$D$35,0))+IF(G527="Asia",Predictive_Model!$D$37,IF(G527="Europe",Predictive_Model!$D$38,IF(G527="North America",Predictive_Model!$D$39,IF(G527="Oceania",Predictive_Model!$D$40,IF(G527="South America",Predictive_Model!$D$41,0)))))+IF(H527="Laptop",Predictive_Model!$D$43,IF(H527="Mobile",Predictive_Model!$D$44,IF(H527="TV",Predictive_Model!$D$45,IF(H527="Tablet",Predictive_Model!$D$46,0))))+IF(K527="Crypto",Predictive_Model!$D$48,IF(K527="Debit Card",Predictive_Model!$D$49,IF(K527="Gift Card",Predictive_Model!$D$50,IF(K527="PayPal",Predictive_Model!$D$51,0))))+IF(N527="Comedy",Predictive_Model!$D$53,IF(N527="Documentary",Predictive_Model!$D$54,IF(N527="Drama",Predictive_Model!$D$55,IF(N527="Horror",Predictive_Model!$D$56,IF(N527="Romance",Predictive_Model!$D$57,IF(N527="Sci-Fi",Predictive_Model!$D$58,0)))))))))</f>
        <v>0.87306306834385294</v>
      </c>
      <c r="V527" s="3" t="str">
        <f t="shared" si="86"/>
        <v>Critical</v>
      </c>
      <c r="W527" s="6">
        <f t="shared" si="87"/>
        <v>12.214152326130503</v>
      </c>
      <c r="X527" s="3" t="str">
        <f t="shared" si="88"/>
        <v>Priority 2</v>
      </c>
      <c r="Y527" s="3" t="str">
        <f t="shared" si="89"/>
        <v>OK</v>
      </c>
    </row>
    <row r="528" spans="1:25" x14ac:dyDescent="0.25">
      <c r="A528" s="3" t="str">
        <f>Raw_Data!A528</f>
        <v>a91bb5e4-a577-4365-8bc6-3a306dcc8dd0</v>
      </c>
      <c r="B528" s="3">
        <f>Raw_Data!B528</f>
        <v>61</v>
      </c>
      <c r="C528" s="3" t="str">
        <f>Raw_Data!C528</f>
        <v>Other</v>
      </c>
      <c r="D528" s="3" t="str">
        <f>Raw_Data!D528</f>
        <v>Basic</v>
      </c>
      <c r="E528" s="3">
        <f>Raw_Data!E528</f>
        <v>0.65</v>
      </c>
      <c r="F528" s="3">
        <f>Raw_Data!F528</f>
        <v>24</v>
      </c>
      <c r="G528" s="3" t="str">
        <f>Raw_Data!G528</f>
        <v>Oceania</v>
      </c>
      <c r="H528" s="3" t="str">
        <f>Raw_Data!H528</f>
        <v>Tablet</v>
      </c>
      <c r="I528" s="3">
        <f>Raw_Data!I528</f>
        <v>8.99</v>
      </c>
      <c r="J528" s="3">
        <f>Raw_Data!J528</f>
        <v>1</v>
      </c>
      <c r="K528" s="3" t="str">
        <f>Raw_Data!K528</f>
        <v>Debit Card</v>
      </c>
      <c r="L528" s="3">
        <f>Raw_Data!L528</f>
        <v>5</v>
      </c>
      <c r="M528" s="3">
        <f>Raw_Data!M528</f>
        <v>0.03</v>
      </c>
      <c r="N528" s="3" t="str">
        <f>Raw_Data!N528</f>
        <v>Horror</v>
      </c>
      <c r="O528" s="3" t="str">
        <f t="shared" si="80"/>
        <v>55-70</v>
      </c>
      <c r="P528" s="3" t="str">
        <f t="shared" si="81"/>
        <v>&lt;10h</v>
      </c>
      <c r="Q528" s="3" t="str">
        <f t="shared" si="82"/>
        <v>22-45d</v>
      </c>
      <c r="R528" s="3" t="str">
        <f t="shared" si="83"/>
        <v>Medium</v>
      </c>
      <c r="S528" s="3" t="str">
        <f t="shared" si="84"/>
        <v>Low</v>
      </c>
      <c r="T528" s="3" t="str">
        <f t="shared" si="85"/>
        <v>Churned</v>
      </c>
      <c r="U528" s="4">
        <f>1/(1+EXP(-(Predictive_Model!$B$5+((B528-Predictive_Model!$B$20)/Predictive_Model!$C$20)*Predictive_Model!$D$20+((E528-Predictive_Model!$B$21)/Predictive_Model!$C$21)*Predictive_Model!$D$21+((F528-Predictive_Model!$B$22)/Predictive_Model!$C$22)*Predictive_Model!$D$22+((I528-Predictive_Model!$B$23)/Predictive_Model!$C$23)*Predictive_Model!$D$23+((L528-Predictive_Model!$B$24)/Predictive_Model!$C$24)*Predictive_Model!$D$24+((M528-Predictive_Model!$B$25)/Predictive_Model!$C$25)*Predictive_Model!$D$25+IF(C528="Male",Predictive_Model!$D$31,IF(C528="Other",Predictive_Model!$D$32,0))+IF(D528="Premium",Predictive_Model!$D$34,IF(D528="Standard",Predictive_Model!$D$35,0))+IF(G528="Asia",Predictive_Model!$D$37,IF(G528="Europe",Predictive_Model!$D$38,IF(G528="North America",Predictive_Model!$D$39,IF(G528="Oceania",Predictive_Model!$D$40,IF(G528="South America",Predictive_Model!$D$41,0)))))+IF(H528="Laptop",Predictive_Model!$D$43,IF(H528="Mobile",Predictive_Model!$D$44,IF(H528="TV",Predictive_Model!$D$45,IF(H528="Tablet",Predictive_Model!$D$46,0))))+IF(K528="Crypto",Predictive_Model!$D$48,IF(K528="Debit Card",Predictive_Model!$D$49,IF(K528="Gift Card",Predictive_Model!$D$50,IF(K528="PayPal",Predictive_Model!$D$51,0))))+IF(N528="Comedy",Predictive_Model!$D$53,IF(N528="Documentary",Predictive_Model!$D$54,IF(N528="Drama",Predictive_Model!$D$55,IF(N528="Horror",Predictive_Model!$D$56,IF(N528="Romance",Predictive_Model!$D$57,IF(N528="Sci-Fi",Predictive_Model!$D$58,0)))))))))</f>
        <v>0.9967117577320016</v>
      </c>
      <c r="V528" s="3" t="str">
        <f t="shared" si="86"/>
        <v>Critical</v>
      </c>
      <c r="W528" s="6">
        <f t="shared" si="87"/>
        <v>8.99</v>
      </c>
      <c r="X528" s="3" t="str">
        <f t="shared" si="88"/>
        <v>Priority 2</v>
      </c>
      <c r="Y528" s="3" t="str">
        <f t="shared" si="89"/>
        <v>OK</v>
      </c>
    </row>
    <row r="529" spans="1:25" x14ac:dyDescent="0.25">
      <c r="A529" s="3" t="str">
        <f>Raw_Data!A529</f>
        <v>0f372dc7-03c2-4955-88bd-4b78deb7bdc1</v>
      </c>
      <c r="B529" s="3">
        <f>Raw_Data!B529</f>
        <v>44</v>
      </c>
      <c r="C529" s="3" t="str">
        <f>Raw_Data!C529</f>
        <v>Female</v>
      </c>
      <c r="D529" s="3" t="str">
        <f>Raw_Data!D529</f>
        <v>Basic</v>
      </c>
      <c r="E529" s="3">
        <f>Raw_Data!E529</f>
        <v>55.55</v>
      </c>
      <c r="F529" s="3">
        <f>Raw_Data!F529</f>
        <v>17</v>
      </c>
      <c r="G529" s="3" t="str">
        <f>Raw_Data!G529</f>
        <v>Africa</v>
      </c>
      <c r="H529" s="3" t="str">
        <f>Raw_Data!H529</f>
        <v>Desktop</v>
      </c>
      <c r="I529" s="3">
        <f>Raw_Data!I529</f>
        <v>8.99</v>
      </c>
      <c r="J529" s="3">
        <f>Raw_Data!J529</f>
        <v>0</v>
      </c>
      <c r="K529" s="3" t="str">
        <f>Raw_Data!K529</f>
        <v>Debit Card</v>
      </c>
      <c r="L529" s="3">
        <f>Raw_Data!L529</f>
        <v>2</v>
      </c>
      <c r="M529" s="3">
        <f>Raw_Data!M529</f>
        <v>3.09</v>
      </c>
      <c r="N529" s="3" t="str">
        <f>Raw_Data!N529</f>
        <v>Romance</v>
      </c>
      <c r="O529" s="3" t="str">
        <f t="shared" si="80"/>
        <v>35-44</v>
      </c>
      <c r="P529" s="3" t="str">
        <f t="shared" si="81"/>
        <v>50h+</v>
      </c>
      <c r="Q529" s="3" t="str">
        <f t="shared" si="82"/>
        <v>8-21d</v>
      </c>
      <c r="R529" s="3" t="str">
        <f t="shared" si="83"/>
        <v>High</v>
      </c>
      <c r="S529" s="3" t="str">
        <f t="shared" si="84"/>
        <v>Low</v>
      </c>
      <c r="T529" s="3" t="str">
        <f t="shared" si="85"/>
        <v>Active</v>
      </c>
      <c r="U529" s="4">
        <f>1/(1+EXP(-(Predictive_Model!$B$5+((B529-Predictive_Model!$B$20)/Predictive_Model!$C$20)*Predictive_Model!$D$20+((E529-Predictive_Model!$B$21)/Predictive_Model!$C$21)*Predictive_Model!$D$21+((F529-Predictive_Model!$B$22)/Predictive_Model!$C$22)*Predictive_Model!$D$22+((I529-Predictive_Model!$B$23)/Predictive_Model!$C$23)*Predictive_Model!$D$23+((L529-Predictive_Model!$B$24)/Predictive_Model!$C$24)*Predictive_Model!$D$24+((M529-Predictive_Model!$B$25)/Predictive_Model!$C$25)*Predictive_Model!$D$25+IF(C529="Male",Predictive_Model!$D$31,IF(C529="Other",Predictive_Model!$D$32,0))+IF(D529="Premium",Predictive_Model!$D$34,IF(D529="Standard",Predictive_Model!$D$35,0))+IF(G529="Asia",Predictive_Model!$D$37,IF(G529="Europe",Predictive_Model!$D$38,IF(G529="North America",Predictive_Model!$D$39,IF(G529="Oceania",Predictive_Model!$D$40,IF(G529="South America",Predictive_Model!$D$41,0)))))+IF(H529="Laptop",Predictive_Model!$D$43,IF(H529="Mobile",Predictive_Model!$D$44,IF(H529="TV",Predictive_Model!$D$45,IF(H529="Tablet",Predictive_Model!$D$46,0))))+IF(K529="Crypto",Predictive_Model!$D$48,IF(K529="Debit Card",Predictive_Model!$D$49,IF(K529="Gift Card",Predictive_Model!$D$50,IF(K529="PayPal",Predictive_Model!$D$51,0))))+IF(N529="Comedy",Predictive_Model!$D$53,IF(N529="Documentary",Predictive_Model!$D$54,IF(N529="Drama",Predictive_Model!$D$55,IF(N529="Horror",Predictive_Model!$D$56,IF(N529="Romance",Predictive_Model!$D$57,IF(N529="Sci-Fi",Predictive_Model!$D$58,0)))))))))</f>
        <v>4.5254345236479651E-8</v>
      </c>
      <c r="V529" s="3" t="str">
        <f t="shared" si="86"/>
        <v>Low</v>
      </c>
      <c r="W529" s="6">
        <f t="shared" si="87"/>
        <v>4.0683656367595207E-7</v>
      </c>
      <c r="X529" s="3" t="str">
        <f t="shared" si="88"/>
        <v>Monitor</v>
      </c>
      <c r="Y529" s="3" t="str">
        <f t="shared" si="89"/>
        <v>OK</v>
      </c>
    </row>
    <row r="530" spans="1:25" x14ac:dyDescent="0.25">
      <c r="A530" s="3" t="str">
        <f>Raw_Data!A530</f>
        <v>f5dda56c-7406-4db7-90ed-e6738e422b8f</v>
      </c>
      <c r="B530" s="3">
        <f>Raw_Data!B530</f>
        <v>30</v>
      </c>
      <c r="C530" s="3" t="str">
        <f>Raw_Data!C530</f>
        <v>Male</v>
      </c>
      <c r="D530" s="3" t="str">
        <f>Raw_Data!D530</f>
        <v>Premium</v>
      </c>
      <c r="E530" s="3">
        <f>Raw_Data!E530</f>
        <v>13.28</v>
      </c>
      <c r="F530" s="3">
        <f>Raw_Data!F530</f>
        <v>44</v>
      </c>
      <c r="G530" s="3" t="str">
        <f>Raw_Data!G530</f>
        <v>South America</v>
      </c>
      <c r="H530" s="3" t="str">
        <f>Raw_Data!H530</f>
        <v>Mobile</v>
      </c>
      <c r="I530" s="3">
        <f>Raw_Data!I530</f>
        <v>17.989999999999998</v>
      </c>
      <c r="J530" s="3">
        <f>Raw_Data!J530</f>
        <v>0</v>
      </c>
      <c r="K530" s="3" t="str">
        <f>Raw_Data!K530</f>
        <v>PayPal</v>
      </c>
      <c r="L530" s="3">
        <f>Raw_Data!L530</f>
        <v>4</v>
      </c>
      <c r="M530" s="3">
        <f>Raw_Data!M530</f>
        <v>0.3</v>
      </c>
      <c r="N530" s="3" t="str">
        <f>Raw_Data!N530</f>
        <v>Romance</v>
      </c>
      <c r="O530" s="3" t="str">
        <f t="shared" si="80"/>
        <v>25-34</v>
      </c>
      <c r="P530" s="3" t="str">
        <f t="shared" si="81"/>
        <v>10-24h</v>
      </c>
      <c r="Q530" s="3" t="str">
        <f t="shared" si="82"/>
        <v>22-45d</v>
      </c>
      <c r="R530" s="3" t="str">
        <f t="shared" si="83"/>
        <v>Medium</v>
      </c>
      <c r="S530" s="3" t="str">
        <f t="shared" si="84"/>
        <v>High</v>
      </c>
      <c r="T530" s="3" t="str">
        <f t="shared" si="85"/>
        <v>Active</v>
      </c>
      <c r="U530" s="4">
        <f>1/(1+EXP(-(Predictive_Model!$B$5+((B530-Predictive_Model!$B$20)/Predictive_Model!$C$20)*Predictive_Model!$D$20+((E530-Predictive_Model!$B$21)/Predictive_Model!$C$21)*Predictive_Model!$D$21+((F530-Predictive_Model!$B$22)/Predictive_Model!$C$22)*Predictive_Model!$D$22+((I530-Predictive_Model!$B$23)/Predictive_Model!$C$23)*Predictive_Model!$D$23+((L530-Predictive_Model!$B$24)/Predictive_Model!$C$24)*Predictive_Model!$D$24+((M530-Predictive_Model!$B$25)/Predictive_Model!$C$25)*Predictive_Model!$D$25+IF(C530="Male",Predictive_Model!$D$31,IF(C530="Other",Predictive_Model!$D$32,0))+IF(D530="Premium",Predictive_Model!$D$34,IF(D530="Standard",Predictive_Model!$D$35,0))+IF(G530="Asia",Predictive_Model!$D$37,IF(G530="Europe",Predictive_Model!$D$38,IF(G530="North America",Predictive_Model!$D$39,IF(G530="Oceania",Predictive_Model!$D$40,IF(G530="South America",Predictive_Model!$D$41,0)))))+IF(H530="Laptop",Predictive_Model!$D$43,IF(H530="Mobile",Predictive_Model!$D$44,IF(H530="TV",Predictive_Model!$D$45,IF(H530="Tablet",Predictive_Model!$D$46,0))))+IF(K530="Crypto",Predictive_Model!$D$48,IF(K530="Debit Card",Predictive_Model!$D$49,IF(K530="Gift Card",Predictive_Model!$D$50,IF(K530="PayPal",Predictive_Model!$D$51,0))))+IF(N530="Comedy",Predictive_Model!$D$53,IF(N530="Documentary",Predictive_Model!$D$54,IF(N530="Drama",Predictive_Model!$D$55,IF(N530="Horror",Predictive_Model!$D$56,IF(N530="Romance",Predictive_Model!$D$57,IF(N530="Sci-Fi",Predictive_Model!$D$58,0)))))))))</f>
        <v>0.87709196175542681</v>
      </c>
      <c r="V530" s="3" t="str">
        <f t="shared" si="86"/>
        <v>Critical</v>
      </c>
      <c r="W530" s="6">
        <f t="shared" si="87"/>
        <v>15.778884391980126</v>
      </c>
      <c r="X530" s="3" t="str">
        <f t="shared" si="88"/>
        <v>Priority 1</v>
      </c>
      <c r="Y530" s="3" t="str">
        <f t="shared" si="89"/>
        <v>OK</v>
      </c>
    </row>
    <row r="531" spans="1:25" x14ac:dyDescent="0.25">
      <c r="A531" s="3" t="str">
        <f>Raw_Data!A531</f>
        <v>04c8618d-f34e-4885-b587-6d6b324603b7</v>
      </c>
      <c r="B531" s="3">
        <f>Raw_Data!B531</f>
        <v>61</v>
      </c>
      <c r="C531" s="3" t="str">
        <f>Raw_Data!C531</f>
        <v>Female</v>
      </c>
      <c r="D531" s="3" t="str">
        <f>Raw_Data!D531</f>
        <v>Premium</v>
      </c>
      <c r="E531" s="3">
        <f>Raw_Data!E531</f>
        <v>7.11</v>
      </c>
      <c r="F531" s="3">
        <f>Raw_Data!F531</f>
        <v>33</v>
      </c>
      <c r="G531" s="3" t="str">
        <f>Raw_Data!G531</f>
        <v>Oceania</v>
      </c>
      <c r="H531" s="3" t="str">
        <f>Raw_Data!H531</f>
        <v>TV</v>
      </c>
      <c r="I531" s="3">
        <f>Raw_Data!I531</f>
        <v>17.989999999999998</v>
      </c>
      <c r="J531" s="3">
        <f>Raw_Data!J531</f>
        <v>1</v>
      </c>
      <c r="K531" s="3" t="str">
        <f>Raw_Data!K531</f>
        <v>PayPal</v>
      </c>
      <c r="L531" s="3">
        <f>Raw_Data!L531</f>
        <v>3</v>
      </c>
      <c r="M531" s="3">
        <f>Raw_Data!M531</f>
        <v>0.21</v>
      </c>
      <c r="N531" s="3" t="str">
        <f>Raw_Data!N531</f>
        <v>Horror</v>
      </c>
      <c r="O531" s="3" t="str">
        <f t="shared" si="80"/>
        <v>55-70</v>
      </c>
      <c r="P531" s="3" t="str">
        <f t="shared" si="81"/>
        <v>&lt;10h</v>
      </c>
      <c r="Q531" s="3" t="str">
        <f t="shared" si="82"/>
        <v>22-45d</v>
      </c>
      <c r="R531" s="3" t="str">
        <f t="shared" si="83"/>
        <v>Medium</v>
      </c>
      <c r="S531" s="3" t="str">
        <f t="shared" si="84"/>
        <v>High</v>
      </c>
      <c r="T531" s="3" t="str">
        <f t="shared" si="85"/>
        <v>Churned</v>
      </c>
      <c r="U531" s="4">
        <f>1/(1+EXP(-(Predictive_Model!$B$5+((B531-Predictive_Model!$B$20)/Predictive_Model!$C$20)*Predictive_Model!$D$20+((E531-Predictive_Model!$B$21)/Predictive_Model!$C$21)*Predictive_Model!$D$21+((F531-Predictive_Model!$B$22)/Predictive_Model!$C$22)*Predictive_Model!$D$22+((I531-Predictive_Model!$B$23)/Predictive_Model!$C$23)*Predictive_Model!$D$23+((L531-Predictive_Model!$B$24)/Predictive_Model!$C$24)*Predictive_Model!$D$24+((M531-Predictive_Model!$B$25)/Predictive_Model!$C$25)*Predictive_Model!$D$25+IF(C531="Male",Predictive_Model!$D$31,IF(C531="Other",Predictive_Model!$D$32,0))+IF(D531="Premium",Predictive_Model!$D$34,IF(D531="Standard",Predictive_Model!$D$35,0))+IF(G531="Asia",Predictive_Model!$D$37,IF(G531="Europe",Predictive_Model!$D$38,IF(G531="North America",Predictive_Model!$D$39,IF(G531="Oceania",Predictive_Model!$D$40,IF(G531="South America",Predictive_Model!$D$41,0)))))+IF(H531="Laptop",Predictive_Model!$D$43,IF(H531="Mobile",Predictive_Model!$D$44,IF(H531="TV",Predictive_Model!$D$45,IF(H531="Tablet",Predictive_Model!$D$46,0))))+IF(K531="Crypto",Predictive_Model!$D$48,IF(K531="Debit Card",Predictive_Model!$D$49,IF(K531="Gift Card",Predictive_Model!$D$50,IF(K531="PayPal",Predictive_Model!$D$51,0))))+IF(N531="Comedy",Predictive_Model!$D$53,IF(N531="Documentary",Predictive_Model!$D$54,IF(N531="Drama",Predictive_Model!$D$55,IF(N531="Horror",Predictive_Model!$D$56,IF(N531="Romance",Predictive_Model!$D$57,IF(N531="Sci-Fi",Predictive_Model!$D$58,0)))))))))</f>
        <v>0.85029222893261669</v>
      </c>
      <c r="V531" s="3" t="str">
        <f t="shared" si="86"/>
        <v>Critical</v>
      </c>
      <c r="W531" s="6">
        <f t="shared" si="87"/>
        <v>17.989999999999998</v>
      </c>
      <c r="X531" s="3" t="str">
        <f t="shared" si="88"/>
        <v>Priority 1</v>
      </c>
      <c r="Y531" s="3" t="str">
        <f t="shared" si="89"/>
        <v>OK</v>
      </c>
    </row>
    <row r="532" spans="1:25" x14ac:dyDescent="0.25">
      <c r="A532" s="3" t="str">
        <f>Raw_Data!A532</f>
        <v>6732052d-d079-4067-a288-4c23e1a599b9</v>
      </c>
      <c r="B532" s="3">
        <f>Raw_Data!B532</f>
        <v>27</v>
      </c>
      <c r="C532" s="3" t="str">
        <f>Raw_Data!C532</f>
        <v>Male</v>
      </c>
      <c r="D532" s="3" t="str">
        <f>Raw_Data!D532</f>
        <v>Standard</v>
      </c>
      <c r="E532" s="3">
        <f>Raw_Data!E532</f>
        <v>20.21</v>
      </c>
      <c r="F532" s="3">
        <f>Raw_Data!F532</f>
        <v>57</v>
      </c>
      <c r="G532" s="3" t="str">
        <f>Raw_Data!G532</f>
        <v>Oceania</v>
      </c>
      <c r="H532" s="3" t="str">
        <f>Raw_Data!H532</f>
        <v>Tablet</v>
      </c>
      <c r="I532" s="3">
        <f>Raw_Data!I532</f>
        <v>13.99</v>
      </c>
      <c r="J532" s="3">
        <f>Raw_Data!J532</f>
        <v>0</v>
      </c>
      <c r="K532" s="3" t="str">
        <f>Raw_Data!K532</f>
        <v>Crypto</v>
      </c>
      <c r="L532" s="3">
        <f>Raw_Data!L532</f>
        <v>2</v>
      </c>
      <c r="M532" s="3">
        <f>Raw_Data!M532</f>
        <v>0.35</v>
      </c>
      <c r="N532" s="3" t="str">
        <f>Raw_Data!N532</f>
        <v>Horror</v>
      </c>
      <c r="O532" s="3" t="str">
        <f t="shared" si="80"/>
        <v>25-34</v>
      </c>
      <c r="P532" s="3" t="str">
        <f t="shared" si="81"/>
        <v>10-24h</v>
      </c>
      <c r="Q532" s="3" t="str">
        <f t="shared" si="82"/>
        <v>46-60d</v>
      </c>
      <c r="R532" s="3" t="str">
        <f t="shared" si="83"/>
        <v>Medium</v>
      </c>
      <c r="S532" s="3" t="str">
        <f t="shared" si="84"/>
        <v>Mid</v>
      </c>
      <c r="T532" s="3" t="str">
        <f t="shared" si="85"/>
        <v>Active</v>
      </c>
      <c r="U532" s="4">
        <f>1/(1+EXP(-(Predictive_Model!$B$5+((B532-Predictive_Model!$B$20)/Predictive_Model!$C$20)*Predictive_Model!$D$20+((E532-Predictive_Model!$B$21)/Predictive_Model!$C$21)*Predictive_Model!$D$21+((F532-Predictive_Model!$B$22)/Predictive_Model!$C$22)*Predictive_Model!$D$22+((I532-Predictive_Model!$B$23)/Predictive_Model!$C$23)*Predictive_Model!$D$23+((L532-Predictive_Model!$B$24)/Predictive_Model!$C$24)*Predictive_Model!$D$24+((M532-Predictive_Model!$B$25)/Predictive_Model!$C$25)*Predictive_Model!$D$25+IF(C532="Male",Predictive_Model!$D$31,IF(C532="Other",Predictive_Model!$D$32,0))+IF(D532="Premium",Predictive_Model!$D$34,IF(D532="Standard",Predictive_Model!$D$35,0))+IF(G532="Asia",Predictive_Model!$D$37,IF(G532="Europe",Predictive_Model!$D$38,IF(G532="North America",Predictive_Model!$D$39,IF(G532="Oceania",Predictive_Model!$D$40,IF(G532="South America",Predictive_Model!$D$41,0)))))+IF(H532="Laptop",Predictive_Model!$D$43,IF(H532="Mobile",Predictive_Model!$D$44,IF(H532="TV",Predictive_Model!$D$45,IF(H532="Tablet",Predictive_Model!$D$46,0))))+IF(K532="Crypto",Predictive_Model!$D$48,IF(K532="Debit Card",Predictive_Model!$D$49,IF(K532="Gift Card",Predictive_Model!$D$50,IF(K532="PayPal",Predictive_Model!$D$51,0))))+IF(N532="Comedy",Predictive_Model!$D$53,IF(N532="Documentary",Predictive_Model!$D$54,IF(N532="Drama",Predictive_Model!$D$55,IF(N532="Horror",Predictive_Model!$D$56,IF(N532="Romance",Predictive_Model!$D$57,IF(N532="Sci-Fi",Predictive_Model!$D$58,0)))))))))</f>
        <v>0.99172190114916237</v>
      </c>
      <c r="V532" s="3" t="str">
        <f t="shared" si="86"/>
        <v>Critical</v>
      </c>
      <c r="W532" s="6">
        <f t="shared" si="87"/>
        <v>13.874189397076782</v>
      </c>
      <c r="X532" s="3" t="str">
        <f t="shared" si="88"/>
        <v>Priority 2</v>
      </c>
      <c r="Y532" s="3" t="str">
        <f t="shared" si="89"/>
        <v>OK</v>
      </c>
    </row>
    <row r="533" spans="1:25" x14ac:dyDescent="0.25">
      <c r="A533" s="3" t="str">
        <f>Raw_Data!A533</f>
        <v>f3786d5d-fa50-4225-a34c-c869fe92149d</v>
      </c>
      <c r="B533" s="3">
        <f>Raw_Data!B533</f>
        <v>43</v>
      </c>
      <c r="C533" s="3" t="str">
        <f>Raw_Data!C533</f>
        <v>Male</v>
      </c>
      <c r="D533" s="3" t="str">
        <f>Raw_Data!D533</f>
        <v>Premium</v>
      </c>
      <c r="E533" s="3">
        <f>Raw_Data!E533</f>
        <v>4.6399999999999997</v>
      </c>
      <c r="F533" s="3">
        <f>Raw_Data!F533</f>
        <v>7</v>
      </c>
      <c r="G533" s="3" t="str">
        <f>Raw_Data!G533</f>
        <v>Oceania</v>
      </c>
      <c r="H533" s="3" t="str">
        <f>Raw_Data!H533</f>
        <v>Tablet</v>
      </c>
      <c r="I533" s="3">
        <f>Raw_Data!I533</f>
        <v>17.989999999999998</v>
      </c>
      <c r="J533" s="3">
        <f>Raw_Data!J533</f>
        <v>0</v>
      </c>
      <c r="K533" s="3" t="str">
        <f>Raw_Data!K533</f>
        <v>Debit Card</v>
      </c>
      <c r="L533" s="3">
        <f>Raw_Data!L533</f>
        <v>5</v>
      </c>
      <c r="M533" s="3">
        <f>Raw_Data!M533</f>
        <v>0.57999999999999996</v>
      </c>
      <c r="N533" s="3" t="str">
        <f>Raw_Data!N533</f>
        <v>Documentary</v>
      </c>
      <c r="O533" s="3" t="str">
        <f t="shared" si="80"/>
        <v>35-44</v>
      </c>
      <c r="P533" s="3" t="str">
        <f t="shared" si="81"/>
        <v>&lt;10h</v>
      </c>
      <c r="Q533" s="3" t="str">
        <f t="shared" si="82"/>
        <v>0-7d</v>
      </c>
      <c r="R533" s="3" t="str">
        <f t="shared" si="83"/>
        <v>Medium</v>
      </c>
      <c r="S533" s="3" t="str">
        <f t="shared" si="84"/>
        <v>High</v>
      </c>
      <c r="T533" s="3" t="str">
        <f t="shared" si="85"/>
        <v>Active</v>
      </c>
      <c r="U533" s="4">
        <f>1/(1+EXP(-(Predictive_Model!$B$5+((B533-Predictive_Model!$B$20)/Predictive_Model!$C$20)*Predictive_Model!$D$20+((E533-Predictive_Model!$B$21)/Predictive_Model!$C$21)*Predictive_Model!$D$21+((F533-Predictive_Model!$B$22)/Predictive_Model!$C$22)*Predictive_Model!$D$22+((I533-Predictive_Model!$B$23)/Predictive_Model!$C$23)*Predictive_Model!$D$23+((L533-Predictive_Model!$B$24)/Predictive_Model!$C$24)*Predictive_Model!$D$24+((M533-Predictive_Model!$B$25)/Predictive_Model!$C$25)*Predictive_Model!$D$25+IF(C533="Male",Predictive_Model!$D$31,IF(C533="Other",Predictive_Model!$D$32,0))+IF(D533="Premium",Predictive_Model!$D$34,IF(D533="Standard",Predictive_Model!$D$35,0))+IF(G533="Asia",Predictive_Model!$D$37,IF(G533="Europe",Predictive_Model!$D$38,IF(G533="North America",Predictive_Model!$D$39,IF(G533="Oceania",Predictive_Model!$D$40,IF(G533="South America",Predictive_Model!$D$41,0)))))+IF(H533="Laptop",Predictive_Model!$D$43,IF(H533="Mobile",Predictive_Model!$D$44,IF(H533="TV",Predictive_Model!$D$45,IF(H533="Tablet",Predictive_Model!$D$46,0))))+IF(K533="Crypto",Predictive_Model!$D$48,IF(K533="Debit Card",Predictive_Model!$D$49,IF(K533="Gift Card",Predictive_Model!$D$50,IF(K533="PayPal",Predictive_Model!$D$51,0))))+IF(N533="Comedy",Predictive_Model!$D$53,IF(N533="Documentary",Predictive_Model!$D$54,IF(N533="Drama",Predictive_Model!$D$55,IF(N533="Horror",Predictive_Model!$D$56,IF(N533="Romance",Predictive_Model!$D$57,IF(N533="Sci-Fi",Predictive_Model!$D$58,0)))))))))</f>
        <v>0.15392315998567743</v>
      </c>
      <c r="V533" s="3" t="str">
        <f t="shared" si="86"/>
        <v>Low</v>
      </c>
      <c r="W533" s="6">
        <f t="shared" si="87"/>
        <v>2.7690776481423369</v>
      </c>
      <c r="X533" s="3" t="str">
        <f t="shared" si="88"/>
        <v>Monitor</v>
      </c>
      <c r="Y533" s="3" t="str">
        <f t="shared" si="89"/>
        <v>OK</v>
      </c>
    </row>
    <row r="534" spans="1:25" x14ac:dyDescent="0.25">
      <c r="A534" s="3" t="str">
        <f>Raw_Data!A534</f>
        <v>4ac8c08a-cb1c-41d8-8834-7f4d43160ca5</v>
      </c>
      <c r="B534" s="3">
        <f>Raw_Data!B534</f>
        <v>31</v>
      </c>
      <c r="C534" s="3" t="str">
        <f>Raw_Data!C534</f>
        <v>Female</v>
      </c>
      <c r="D534" s="3" t="str">
        <f>Raw_Data!D534</f>
        <v>Premium</v>
      </c>
      <c r="E534" s="3">
        <f>Raw_Data!E534</f>
        <v>2.08</v>
      </c>
      <c r="F534" s="3">
        <f>Raw_Data!F534</f>
        <v>8</v>
      </c>
      <c r="G534" s="3" t="str">
        <f>Raw_Data!G534</f>
        <v>South America</v>
      </c>
      <c r="H534" s="3" t="str">
        <f>Raw_Data!H534</f>
        <v>Desktop</v>
      </c>
      <c r="I534" s="3">
        <f>Raw_Data!I534</f>
        <v>17.989999999999998</v>
      </c>
      <c r="J534" s="3">
        <f>Raw_Data!J534</f>
        <v>1</v>
      </c>
      <c r="K534" s="3" t="str">
        <f>Raw_Data!K534</f>
        <v>Credit Card</v>
      </c>
      <c r="L534" s="3">
        <f>Raw_Data!L534</f>
        <v>3</v>
      </c>
      <c r="M534" s="3">
        <f>Raw_Data!M534</f>
        <v>0.23</v>
      </c>
      <c r="N534" s="3" t="str">
        <f>Raw_Data!N534</f>
        <v>Romance</v>
      </c>
      <c r="O534" s="3" t="str">
        <f t="shared" si="80"/>
        <v>25-34</v>
      </c>
      <c r="P534" s="3" t="str">
        <f t="shared" si="81"/>
        <v>&lt;10h</v>
      </c>
      <c r="Q534" s="3" t="str">
        <f t="shared" si="82"/>
        <v>8-21d</v>
      </c>
      <c r="R534" s="3" t="str">
        <f t="shared" si="83"/>
        <v>Medium</v>
      </c>
      <c r="S534" s="3" t="str">
        <f t="shared" si="84"/>
        <v>High</v>
      </c>
      <c r="T534" s="3" t="str">
        <f t="shared" si="85"/>
        <v>Churned</v>
      </c>
      <c r="U534" s="4">
        <f>1/(1+EXP(-(Predictive_Model!$B$5+((B534-Predictive_Model!$B$20)/Predictive_Model!$C$20)*Predictive_Model!$D$20+((E534-Predictive_Model!$B$21)/Predictive_Model!$C$21)*Predictive_Model!$D$21+((F534-Predictive_Model!$B$22)/Predictive_Model!$C$22)*Predictive_Model!$D$22+((I534-Predictive_Model!$B$23)/Predictive_Model!$C$23)*Predictive_Model!$D$23+((L534-Predictive_Model!$B$24)/Predictive_Model!$C$24)*Predictive_Model!$D$24+((M534-Predictive_Model!$B$25)/Predictive_Model!$C$25)*Predictive_Model!$D$25+IF(C534="Male",Predictive_Model!$D$31,IF(C534="Other",Predictive_Model!$D$32,0))+IF(D534="Premium",Predictive_Model!$D$34,IF(D534="Standard",Predictive_Model!$D$35,0))+IF(G534="Asia",Predictive_Model!$D$37,IF(G534="Europe",Predictive_Model!$D$38,IF(G534="North America",Predictive_Model!$D$39,IF(G534="Oceania",Predictive_Model!$D$40,IF(G534="South America",Predictive_Model!$D$41,0)))))+IF(H534="Laptop",Predictive_Model!$D$43,IF(H534="Mobile",Predictive_Model!$D$44,IF(H534="TV",Predictive_Model!$D$45,IF(H534="Tablet",Predictive_Model!$D$46,0))))+IF(K534="Crypto",Predictive_Model!$D$48,IF(K534="Debit Card",Predictive_Model!$D$49,IF(K534="Gift Card",Predictive_Model!$D$50,IF(K534="PayPal",Predictive_Model!$D$51,0))))+IF(N534="Comedy",Predictive_Model!$D$53,IF(N534="Documentary",Predictive_Model!$D$54,IF(N534="Drama",Predictive_Model!$D$55,IF(N534="Horror",Predictive_Model!$D$56,IF(N534="Romance",Predictive_Model!$D$57,IF(N534="Sci-Fi",Predictive_Model!$D$58,0)))))))))</f>
        <v>0.55517766360851883</v>
      </c>
      <c r="V534" s="3" t="str">
        <f t="shared" si="86"/>
        <v>High</v>
      </c>
      <c r="W534" s="6">
        <f t="shared" si="87"/>
        <v>17.989999999999998</v>
      </c>
      <c r="X534" s="3" t="str">
        <f t="shared" si="88"/>
        <v>Monitor</v>
      </c>
      <c r="Y534" s="3" t="str">
        <f t="shared" si="89"/>
        <v>OK</v>
      </c>
    </row>
    <row r="535" spans="1:25" x14ac:dyDescent="0.25">
      <c r="A535" s="3" t="str">
        <f>Raw_Data!A535</f>
        <v>1c45723e-c679-4557-874e-17971854aea4</v>
      </c>
      <c r="B535" s="3">
        <f>Raw_Data!B535</f>
        <v>59</v>
      </c>
      <c r="C535" s="3" t="str">
        <f>Raw_Data!C535</f>
        <v>Other</v>
      </c>
      <c r="D535" s="3" t="str">
        <f>Raw_Data!D535</f>
        <v>Standard</v>
      </c>
      <c r="E535" s="3">
        <f>Raw_Data!E535</f>
        <v>25.47</v>
      </c>
      <c r="F535" s="3">
        <f>Raw_Data!F535</f>
        <v>32</v>
      </c>
      <c r="G535" s="3" t="str">
        <f>Raw_Data!G535</f>
        <v>North America</v>
      </c>
      <c r="H535" s="3" t="str">
        <f>Raw_Data!H535</f>
        <v>Desktop</v>
      </c>
      <c r="I535" s="3">
        <f>Raw_Data!I535</f>
        <v>13.99</v>
      </c>
      <c r="J535" s="3">
        <f>Raw_Data!J535</f>
        <v>0</v>
      </c>
      <c r="K535" s="3" t="str">
        <f>Raw_Data!K535</f>
        <v>Debit Card</v>
      </c>
      <c r="L535" s="3">
        <f>Raw_Data!L535</f>
        <v>4</v>
      </c>
      <c r="M535" s="3">
        <f>Raw_Data!M535</f>
        <v>0.77</v>
      </c>
      <c r="N535" s="3" t="str">
        <f>Raw_Data!N535</f>
        <v>Sci-Fi</v>
      </c>
      <c r="O535" s="3" t="str">
        <f t="shared" si="80"/>
        <v>55-70</v>
      </c>
      <c r="P535" s="3" t="str">
        <f t="shared" si="81"/>
        <v>25-49h</v>
      </c>
      <c r="Q535" s="3" t="str">
        <f t="shared" si="82"/>
        <v>22-45d</v>
      </c>
      <c r="R535" s="3" t="str">
        <f t="shared" si="83"/>
        <v>Medium</v>
      </c>
      <c r="S535" s="3" t="str">
        <f t="shared" si="84"/>
        <v>Mid</v>
      </c>
      <c r="T535" s="3" t="str">
        <f t="shared" si="85"/>
        <v>Active</v>
      </c>
      <c r="U535" s="4">
        <f>1/(1+EXP(-(Predictive_Model!$B$5+((B535-Predictive_Model!$B$20)/Predictive_Model!$C$20)*Predictive_Model!$D$20+((E535-Predictive_Model!$B$21)/Predictive_Model!$C$21)*Predictive_Model!$D$21+((F535-Predictive_Model!$B$22)/Predictive_Model!$C$22)*Predictive_Model!$D$22+((I535-Predictive_Model!$B$23)/Predictive_Model!$C$23)*Predictive_Model!$D$23+((L535-Predictive_Model!$B$24)/Predictive_Model!$C$24)*Predictive_Model!$D$24+((M535-Predictive_Model!$B$25)/Predictive_Model!$C$25)*Predictive_Model!$D$25+IF(C535="Male",Predictive_Model!$D$31,IF(C535="Other",Predictive_Model!$D$32,0))+IF(D535="Premium",Predictive_Model!$D$34,IF(D535="Standard",Predictive_Model!$D$35,0))+IF(G535="Asia",Predictive_Model!$D$37,IF(G535="Europe",Predictive_Model!$D$38,IF(G535="North America",Predictive_Model!$D$39,IF(G535="Oceania",Predictive_Model!$D$40,IF(G535="South America",Predictive_Model!$D$41,0)))))+IF(H535="Laptop",Predictive_Model!$D$43,IF(H535="Mobile",Predictive_Model!$D$44,IF(H535="TV",Predictive_Model!$D$45,IF(H535="Tablet",Predictive_Model!$D$46,0))))+IF(K535="Crypto",Predictive_Model!$D$48,IF(K535="Debit Card",Predictive_Model!$D$49,IF(K535="Gift Card",Predictive_Model!$D$50,IF(K535="PayPal",Predictive_Model!$D$51,0))))+IF(N535="Comedy",Predictive_Model!$D$53,IF(N535="Documentary",Predictive_Model!$D$54,IF(N535="Drama",Predictive_Model!$D$55,IF(N535="Horror",Predictive_Model!$D$56,IF(N535="Romance",Predictive_Model!$D$57,IF(N535="Sci-Fi",Predictive_Model!$D$58,0)))))))))</f>
        <v>1.41655327347768E-2</v>
      </c>
      <c r="V535" s="3" t="str">
        <f t="shared" si="86"/>
        <v>Low</v>
      </c>
      <c r="W535" s="6">
        <f t="shared" si="87"/>
        <v>0.19817580295952744</v>
      </c>
      <c r="X535" s="3" t="str">
        <f t="shared" si="88"/>
        <v>Monitor</v>
      </c>
      <c r="Y535" s="3" t="str">
        <f t="shared" si="89"/>
        <v>OK</v>
      </c>
    </row>
    <row r="536" spans="1:25" x14ac:dyDescent="0.25">
      <c r="A536" s="3" t="str">
        <f>Raw_Data!A536</f>
        <v>ed2e6d14-1ec8-4f3a-8a09-10311a97e7db</v>
      </c>
      <c r="B536" s="3">
        <f>Raw_Data!B536</f>
        <v>27</v>
      </c>
      <c r="C536" s="3" t="str">
        <f>Raw_Data!C536</f>
        <v>Other</v>
      </c>
      <c r="D536" s="3" t="str">
        <f>Raw_Data!D536</f>
        <v>Premium</v>
      </c>
      <c r="E536" s="3">
        <f>Raw_Data!E536</f>
        <v>4.0199999999999996</v>
      </c>
      <c r="F536" s="3">
        <f>Raw_Data!F536</f>
        <v>41</v>
      </c>
      <c r="G536" s="3" t="str">
        <f>Raw_Data!G536</f>
        <v>South America</v>
      </c>
      <c r="H536" s="3" t="str">
        <f>Raw_Data!H536</f>
        <v>Mobile</v>
      </c>
      <c r="I536" s="3">
        <f>Raw_Data!I536</f>
        <v>17.989999999999998</v>
      </c>
      <c r="J536" s="3">
        <f>Raw_Data!J536</f>
        <v>1</v>
      </c>
      <c r="K536" s="3" t="str">
        <f>Raw_Data!K536</f>
        <v>Credit Card</v>
      </c>
      <c r="L536" s="3">
        <f>Raw_Data!L536</f>
        <v>1</v>
      </c>
      <c r="M536" s="3">
        <f>Raw_Data!M536</f>
        <v>0.1</v>
      </c>
      <c r="N536" s="3" t="str">
        <f>Raw_Data!N536</f>
        <v>Documentary</v>
      </c>
      <c r="O536" s="3" t="str">
        <f t="shared" si="80"/>
        <v>25-34</v>
      </c>
      <c r="P536" s="3" t="str">
        <f t="shared" si="81"/>
        <v>&lt;10h</v>
      </c>
      <c r="Q536" s="3" t="str">
        <f t="shared" si="82"/>
        <v>22-45d</v>
      </c>
      <c r="R536" s="3" t="str">
        <f t="shared" si="83"/>
        <v>Medium</v>
      </c>
      <c r="S536" s="3" t="str">
        <f t="shared" si="84"/>
        <v>High</v>
      </c>
      <c r="T536" s="3" t="str">
        <f t="shared" si="85"/>
        <v>Churned</v>
      </c>
      <c r="U536" s="4">
        <f>1/(1+EXP(-(Predictive_Model!$B$5+((B536-Predictive_Model!$B$20)/Predictive_Model!$C$20)*Predictive_Model!$D$20+((E536-Predictive_Model!$B$21)/Predictive_Model!$C$21)*Predictive_Model!$D$21+((F536-Predictive_Model!$B$22)/Predictive_Model!$C$22)*Predictive_Model!$D$22+((I536-Predictive_Model!$B$23)/Predictive_Model!$C$23)*Predictive_Model!$D$23+((L536-Predictive_Model!$B$24)/Predictive_Model!$C$24)*Predictive_Model!$D$24+((M536-Predictive_Model!$B$25)/Predictive_Model!$C$25)*Predictive_Model!$D$25+IF(C536="Male",Predictive_Model!$D$31,IF(C536="Other",Predictive_Model!$D$32,0))+IF(D536="Premium",Predictive_Model!$D$34,IF(D536="Standard",Predictive_Model!$D$35,0))+IF(G536="Asia",Predictive_Model!$D$37,IF(G536="Europe",Predictive_Model!$D$38,IF(G536="North America",Predictive_Model!$D$39,IF(G536="Oceania",Predictive_Model!$D$40,IF(G536="South America",Predictive_Model!$D$41,0)))))+IF(H536="Laptop",Predictive_Model!$D$43,IF(H536="Mobile",Predictive_Model!$D$44,IF(H536="TV",Predictive_Model!$D$45,IF(H536="Tablet",Predictive_Model!$D$46,0))))+IF(K536="Crypto",Predictive_Model!$D$48,IF(K536="Debit Card",Predictive_Model!$D$49,IF(K536="Gift Card",Predictive_Model!$D$50,IF(K536="PayPal",Predictive_Model!$D$51,0))))+IF(N536="Comedy",Predictive_Model!$D$53,IF(N536="Documentary",Predictive_Model!$D$54,IF(N536="Drama",Predictive_Model!$D$55,IF(N536="Horror",Predictive_Model!$D$56,IF(N536="Romance",Predictive_Model!$D$57,IF(N536="Sci-Fi",Predictive_Model!$D$58,0)))))))))</f>
        <v>0.99931746261376442</v>
      </c>
      <c r="V536" s="3" t="str">
        <f t="shared" si="86"/>
        <v>Critical</v>
      </c>
      <c r="W536" s="6">
        <f t="shared" si="87"/>
        <v>17.989999999999998</v>
      </c>
      <c r="X536" s="3" t="str">
        <f t="shared" si="88"/>
        <v>Priority 1</v>
      </c>
      <c r="Y536" s="3" t="str">
        <f t="shared" si="89"/>
        <v>OK</v>
      </c>
    </row>
    <row r="537" spans="1:25" x14ac:dyDescent="0.25">
      <c r="A537" s="3" t="str">
        <f>Raw_Data!A537</f>
        <v>23511a64-59ce-4cc2-bc00-c4fe31339534</v>
      </c>
      <c r="B537" s="3">
        <f>Raw_Data!B537</f>
        <v>29</v>
      </c>
      <c r="C537" s="3" t="str">
        <f>Raw_Data!C537</f>
        <v>Other</v>
      </c>
      <c r="D537" s="3" t="str">
        <f>Raw_Data!D537</f>
        <v>Standard</v>
      </c>
      <c r="E537" s="3">
        <f>Raw_Data!E537</f>
        <v>31.52</v>
      </c>
      <c r="F537" s="3">
        <f>Raw_Data!F537</f>
        <v>12</v>
      </c>
      <c r="G537" s="3" t="str">
        <f>Raw_Data!G537</f>
        <v>Europe</v>
      </c>
      <c r="H537" s="3" t="str">
        <f>Raw_Data!H537</f>
        <v>Tablet</v>
      </c>
      <c r="I537" s="3">
        <f>Raw_Data!I537</f>
        <v>13.99</v>
      </c>
      <c r="J537" s="3">
        <f>Raw_Data!J537</f>
        <v>0</v>
      </c>
      <c r="K537" s="3" t="str">
        <f>Raw_Data!K537</f>
        <v>Debit Card</v>
      </c>
      <c r="L537" s="3">
        <f>Raw_Data!L537</f>
        <v>3</v>
      </c>
      <c r="M537" s="3">
        <f>Raw_Data!M537</f>
        <v>2.42</v>
      </c>
      <c r="N537" s="3" t="str">
        <f>Raw_Data!N537</f>
        <v>Drama</v>
      </c>
      <c r="O537" s="3" t="str">
        <f t="shared" si="80"/>
        <v>25-34</v>
      </c>
      <c r="P537" s="3" t="str">
        <f t="shared" si="81"/>
        <v>25-49h</v>
      </c>
      <c r="Q537" s="3" t="str">
        <f t="shared" si="82"/>
        <v>8-21d</v>
      </c>
      <c r="R537" s="3" t="str">
        <f t="shared" si="83"/>
        <v>High</v>
      </c>
      <c r="S537" s="3" t="str">
        <f t="shared" si="84"/>
        <v>Mid</v>
      </c>
      <c r="T537" s="3" t="str">
        <f t="shared" si="85"/>
        <v>Active</v>
      </c>
      <c r="U537" s="4">
        <f>1/(1+EXP(-(Predictive_Model!$B$5+((B537-Predictive_Model!$B$20)/Predictive_Model!$C$20)*Predictive_Model!$D$20+((E537-Predictive_Model!$B$21)/Predictive_Model!$C$21)*Predictive_Model!$D$21+((F537-Predictive_Model!$B$22)/Predictive_Model!$C$22)*Predictive_Model!$D$22+((I537-Predictive_Model!$B$23)/Predictive_Model!$C$23)*Predictive_Model!$D$23+((L537-Predictive_Model!$B$24)/Predictive_Model!$C$24)*Predictive_Model!$D$24+((M537-Predictive_Model!$B$25)/Predictive_Model!$C$25)*Predictive_Model!$D$25+IF(C537="Male",Predictive_Model!$D$31,IF(C537="Other",Predictive_Model!$D$32,0))+IF(D537="Premium",Predictive_Model!$D$34,IF(D537="Standard",Predictive_Model!$D$35,0))+IF(G537="Asia",Predictive_Model!$D$37,IF(G537="Europe",Predictive_Model!$D$38,IF(G537="North America",Predictive_Model!$D$39,IF(G537="Oceania",Predictive_Model!$D$40,IF(G537="South America",Predictive_Model!$D$41,0)))))+IF(H537="Laptop",Predictive_Model!$D$43,IF(H537="Mobile",Predictive_Model!$D$44,IF(H537="TV",Predictive_Model!$D$45,IF(H537="Tablet",Predictive_Model!$D$46,0))))+IF(K537="Crypto",Predictive_Model!$D$48,IF(K537="Debit Card",Predictive_Model!$D$49,IF(K537="Gift Card",Predictive_Model!$D$50,IF(K537="PayPal",Predictive_Model!$D$51,0))))+IF(N537="Comedy",Predictive_Model!$D$53,IF(N537="Documentary",Predictive_Model!$D$54,IF(N537="Drama",Predictive_Model!$D$55,IF(N537="Horror",Predictive_Model!$D$56,IF(N537="Romance",Predictive_Model!$D$57,IF(N537="Sci-Fi",Predictive_Model!$D$58,0)))))))))</f>
        <v>7.8743570136097108E-5</v>
      </c>
      <c r="V537" s="3" t="str">
        <f t="shared" si="86"/>
        <v>Low</v>
      </c>
      <c r="W537" s="6">
        <f t="shared" si="87"/>
        <v>1.1016225462039985E-3</v>
      </c>
      <c r="X537" s="3" t="str">
        <f t="shared" si="88"/>
        <v>Monitor</v>
      </c>
      <c r="Y537" s="3" t="str">
        <f t="shared" si="89"/>
        <v>OK</v>
      </c>
    </row>
    <row r="538" spans="1:25" x14ac:dyDescent="0.25">
      <c r="A538" s="3" t="str">
        <f>Raw_Data!A538</f>
        <v>23800c7b-cb6d-46c8-b966-bbb20f9b0ca5</v>
      </c>
      <c r="B538" s="3">
        <f>Raw_Data!B538</f>
        <v>61</v>
      </c>
      <c r="C538" s="3" t="str">
        <f>Raw_Data!C538</f>
        <v>Female</v>
      </c>
      <c r="D538" s="3" t="str">
        <f>Raw_Data!D538</f>
        <v>Standard</v>
      </c>
      <c r="E538" s="3">
        <f>Raw_Data!E538</f>
        <v>0.76</v>
      </c>
      <c r="F538" s="3">
        <f>Raw_Data!F538</f>
        <v>22</v>
      </c>
      <c r="G538" s="3" t="str">
        <f>Raw_Data!G538</f>
        <v>Africa</v>
      </c>
      <c r="H538" s="3" t="str">
        <f>Raw_Data!H538</f>
        <v>TV</v>
      </c>
      <c r="I538" s="3">
        <f>Raw_Data!I538</f>
        <v>13.99</v>
      </c>
      <c r="J538" s="3">
        <f>Raw_Data!J538</f>
        <v>0</v>
      </c>
      <c r="K538" s="3" t="str">
        <f>Raw_Data!K538</f>
        <v>Debit Card</v>
      </c>
      <c r="L538" s="3">
        <f>Raw_Data!L538</f>
        <v>5</v>
      </c>
      <c r="M538" s="3">
        <f>Raw_Data!M538</f>
        <v>0.03</v>
      </c>
      <c r="N538" s="3" t="str">
        <f>Raw_Data!N538</f>
        <v>Drama</v>
      </c>
      <c r="O538" s="3" t="str">
        <f t="shared" si="80"/>
        <v>55-70</v>
      </c>
      <c r="P538" s="3" t="str">
        <f t="shared" si="81"/>
        <v>&lt;10h</v>
      </c>
      <c r="Q538" s="3" t="str">
        <f t="shared" si="82"/>
        <v>22-45d</v>
      </c>
      <c r="R538" s="3" t="str">
        <f t="shared" si="83"/>
        <v>Medium</v>
      </c>
      <c r="S538" s="3" t="str">
        <f t="shared" si="84"/>
        <v>Mid</v>
      </c>
      <c r="T538" s="3" t="str">
        <f t="shared" si="85"/>
        <v>Active</v>
      </c>
      <c r="U538" s="4">
        <f>1/(1+EXP(-(Predictive_Model!$B$5+((B538-Predictive_Model!$B$20)/Predictive_Model!$C$20)*Predictive_Model!$D$20+((E538-Predictive_Model!$B$21)/Predictive_Model!$C$21)*Predictive_Model!$D$21+((F538-Predictive_Model!$B$22)/Predictive_Model!$C$22)*Predictive_Model!$D$22+((I538-Predictive_Model!$B$23)/Predictive_Model!$C$23)*Predictive_Model!$D$23+((L538-Predictive_Model!$B$24)/Predictive_Model!$C$24)*Predictive_Model!$D$24+((M538-Predictive_Model!$B$25)/Predictive_Model!$C$25)*Predictive_Model!$D$25+IF(C538="Male",Predictive_Model!$D$31,IF(C538="Other",Predictive_Model!$D$32,0))+IF(D538="Premium",Predictive_Model!$D$34,IF(D538="Standard",Predictive_Model!$D$35,0))+IF(G538="Asia",Predictive_Model!$D$37,IF(G538="Europe",Predictive_Model!$D$38,IF(G538="North America",Predictive_Model!$D$39,IF(G538="Oceania",Predictive_Model!$D$40,IF(G538="South America",Predictive_Model!$D$41,0)))))+IF(H538="Laptop",Predictive_Model!$D$43,IF(H538="Mobile",Predictive_Model!$D$44,IF(H538="TV",Predictive_Model!$D$45,IF(H538="Tablet",Predictive_Model!$D$46,0))))+IF(K538="Crypto",Predictive_Model!$D$48,IF(K538="Debit Card",Predictive_Model!$D$49,IF(K538="Gift Card",Predictive_Model!$D$50,IF(K538="PayPal",Predictive_Model!$D$51,0))))+IF(N538="Comedy",Predictive_Model!$D$53,IF(N538="Documentary",Predictive_Model!$D$54,IF(N538="Drama",Predictive_Model!$D$55,IF(N538="Horror",Predictive_Model!$D$56,IF(N538="Romance",Predictive_Model!$D$57,IF(N538="Sci-Fi",Predictive_Model!$D$58,0)))))))))</f>
        <v>0.92550582521230162</v>
      </c>
      <c r="V538" s="3" t="str">
        <f t="shared" si="86"/>
        <v>Critical</v>
      </c>
      <c r="W538" s="6">
        <f t="shared" si="87"/>
        <v>12.9478264947201</v>
      </c>
      <c r="X538" s="3" t="str">
        <f t="shared" si="88"/>
        <v>Priority 2</v>
      </c>
      <c r="Y538" s="3" t="str">
        <f t="shared" si="89"/>
        <v>OK</v>
      </c>
    </row>
    <row r="539" spans="1:25" x14ac:dyDescent="0.25">
      <c r="A539" s="3" t="str">
        <f>Raw_Data!A539</f>
        <v>458036e4-1c6f-42b8-819f-e453f97ba7b1</v>
      </c>
      <c r="B539" s="3">
        <f>Raw_Data!B539</f>
        <v>62</v>
      </c>
      <c r="C539" s="3" t="str">
        <f>Raw_Data!C539</f>
        <v>Male</v>
      </c>
      <c r="D539" s="3" t="str">
        <f>Raw_Data!D539</f>
        <v>Basic</v>
      </c>
      <c r="E539" s="3">
        <f>Raw_Data!E539</f>
        <v>6.84</v>
      </c>
      <c r="F539" s="3">
        <f>Raw_Data!F539</f>
        <v>3</v>
      </c>
      <c r="G539" s="3" t="str">
        <f>Raw_Data!G539</f>
        <v>Africa</v>
      </c>
      <c r="H539" s="3" t="str">
        <f>Raw_Data!H539</f>
        <v>Desktop</v>
      </c>
      <c r="I539" s="3">
        <f>Raw_Data!I539</f>
        <v>8.99</v>
      </c>
      <c r="J539" s="3">
        <f>Raw_Data!J539</f>
        <v>0</v>
      </c>
      <c r="K539" s="3" t="str">
        <f>Raw_Data!K539</f>
        <v>Crypto</v>
      </c>
      <c r="L539" s="3">
        <f>Raw_Data!L539</f>
        <v>2</v>
      </c>
      <c r="M539" s="3">
        <f>Raw_Data!M539</f>
        <v>1.71</v>
      </c>
      <c r="N539" s="3" t="str">
        <f>Raw_Data!N539</f>
        <v>Comedy</v>
      </c>
      <c r="O539" s="3" t="str">
        <f t="shared" si="80"/>
        <v>55-70</v>
      </c>
      <c r="P539" s="3" t="str">
        <f t="shared" si="81"/>
        <v>&lt;10h</v>
      </c>
      <c r="Q539" s="3" t="str">
        <f t="shared" si="82"/>
        <v>0-7d</v>
      </c>
      <c r="R539" s="3" t="str">
        <f t="shared" si="83"/>
        <v>Medium</v>
      </c>
      <c r="S539" s="3" t="str">
        <f t="shared" si="84"/>
        <v>Low</v>
      </c>
      <c r="T539" s="3" t="str">
        <f t="shared" si="85"/>
        <v>Active</v>
      </c>
      <c r="U539" s="4">
        <f>1/(1+EXP(-(Predictive_Model!$B$5+((B539-Predictive_Model!$B$20)/Predictive_Model!$C$20)*Predictive_Model!$D$20+((E539-Predictive_Model!$B$21)/Predictive_Model!$C$21)*Predictive_Model!$D$21+((F539-Predictive_Model!$B$22)/Predictive_Model!$C$22)*Predictive_Model!$D$22+((I539-Predictive_Model!$B$23)/Predictive_Model!$C$23)*Predictive_Model!$D$23+((L539-Predictive_Model!$B$24)/Predictive_Model!$C$24)*Predictive_Model!$D$24+((M539-Predictive_Model!$B$25)/Predictive_Model!$C$25)*Predictive_Model!$D$25+IF(C539="Male",Predictive_Model!$D$31,IF(C539="Other",Predictive_Model!$D$32,0))+IF(D539="Premium",Predictive_Model!$D$34,IF(D539="Standard",Predictive_Model!$D$35,0))+IF(G539="Asia",Predictive_Model!$D$37,IF(G539="Europe",Predictive_Model!$D$38,IF(G539="North America",Predictive_Model!$D$39,IF(G539="Oceania",Predictive_Model!$D$40,IF(G539="South America",Predictive_Model!$D$41,0)))))+IF(H539="Laptop",Predictive_Model!$D$43,IF(H539="Mobile",Predictive_Model!$D$44,IF(H539="TV",Predictive_Model!$D$45,IF(H539="Tablet",Predictive_Model!$D$46,0))))+IF(K539="Crypto",Predictive_Model!$D$48,IF(K539="Debit Card",Predictive_Model!$D$49,IF(K539="Gift Card",Predictive_Model!$D$50,IF(K539="PayPal",Predictive_Model!$D$51,0))))+IF(N539="Comedy",Predictive_Model!$D$53,IF(N539="Documentary",Predictive_Model!$D$54,IF(N539="Drama",Predictive_Model!$D$55,IF(N539="Horror",Predictive_Model!$D$56,IF(N539="Romance",Predictive_Model!$D$57,IF(N539="Sci-Fi",Predictive_Model!$D$58,0)))))))))</f>
        <v>0.27459843471613021</v>
      </c>
      <c r="V539" s="3" t="str">
        <f t="shared" si="86"/>
        <v>Medium</v>
      </c>
      <c r="W539" s="6">
        <f t="shared" si="87"/>
        <v>2.4686399280980105</v>
      </c>
      <c r="X539" s="3" t="str">
        <f t="shared" si="88"/>
        <v>Monitor</v>
      </c>
      <c r="Y539" s="3" t="str">
        <f t="shared" si="89"/>
        <v>OK</v>
      </c>
    </row>
    <row r="540" spans="1:25" x14ac:dyDescent="0.25">
      <c r="A540" s="3" t="str">
        <f>Raw_Data!A540</f>
        <v>fe65b1ac-55dc-4d8e-a802-5867af17f8ea</v>
      </c>
      <c r="B540" s="3">
        <f>Raw_Data!B540</f>
        <v>56</v>
      </c>
      <c r="C540" s="3" t="str">
        <f>Raw_Data!C540</f>
        <v>Other</v>
      </c>
      <c r="D540" s="3" t="str">
        <f>Raw_Data!D540</f>
        <v>Basic</v>
      </c>
      <c r="E540" s="3">
        <f>Raw_Data!E540</f>
        <v>1.72</v>
      </c>
      <c r="F540" s="3">
        <f>Raw_Data!F540</f>
        <v>10</v>
      </c>
      <c r="G540" s="3" t="str">
        <f>Raw_Data!G540</f>
        <v>North America</v>
      </c>
      <c r="H540" s="3" t="str">
        <f>Raw_Data!H540</f>
        <v>Mobile</v>
      </c>
      <c r="I540" s="3">
        <f>Raw_Data!I540</f>
        <v>8.99</v>
      </c>
      <c r="J540" s="3">
        <f>Raw_Data!J540</f>
        <v>1</v>
      </c>
      <c r="K540" s="3" t="str">
        <f>Raw_Data!K540</f>
        <v>Debit Card</v>
      </c>
      <c r="L540" s="3">
        <f>Raw_Data!L540</f>
        <v>2</v>
      </c>
      <c r="M540" s="3">
        <f>Raw_Data!M540</f>
        <v>0.16</v>
      </c>
      <c r="N540" s="3" t="str">
        <f>Raw_Data!N540</f>
        <v>Horror</v>
      </c>
      <c r="O540" s="3" t="str">
        <f t="shared" si="80"/>
        <v>55-70</v>
      </c>
      <c r="P540" s="3" t="str">
        <f t="shared" si="81"/>
        <v>&lt;10h</v>
      </c>
      <c r="Q540" s="3" t="str">
        <f t="shared" si="82"/>
        <v>8-21d</v>
      </c>
      <c r="R540" s="3" t="str">
        <f t="shared" si="83"/>
        <v>Medium</v>
      </c>
      <c r="S540" s="3" t="str">
        <f t="shared" si="84"/>
        <v>Low</v>
      </c>
      <c r="T540" s="3" t="str">
        <f t="shared" si="85"/>
        <v>Churned</v>
      </c>
      <c r="U540" s="4">
        <f>1/(1+EXP(-(Predictive_Model!$B$5+((B540-Predictive_Model!$B$20)/Predictive_Model!$C$20)*Predictive_Model!$D$20+((E540-Predictive_Model!$B$21)/Predictive_Model!$C$21)*Predictive_Model!$D$21+((F540-Predictive_Model!$B$22)/Predictive_Model!$C$22)*Predictive_Model!$D$22+((I540-Predictive_Model!$B$23)/Predictive_Model!$C$23)*Predictive_Model!$D$23+((L540-Predictive_Model!$B$24)/Predictive_Model!$C$24)*Predictive_Model!$D$24+((M540-Predictive_Model!$B$25)/Predictive_Model!$C$25)*Predictive_Model!$D$25+IF(C540="Male",Predictive_Model!$D$31,IF(C540="Other",Predictive_Model!$D$32,0))+IF(D540="Premium",Predictive_Model!$D$34,IF(D540="Standard",Predictive_Model!$D$35,0))+IF(G540="Asia",Predictive_Model!$D$37,IF(G540="Europe",Predictive_Model!$D$38,IF(G540="North America",Predictive_Model!$D$39,IF(G540="Oceania",Predictive_Model!$D$40,IF(G540="South America",Predictive_Model!$D$41,0)))))+IF(H540="Laptop",Predictive_Model!$D$43,IF(H540="Mobile",Predictive_Model!$D$44,IF(H540="TV",Predictive_Model!$D$45,IF(H540="Tablet",Predictive_Model!$D$46,0))))+IF(K540="Crypto",Predictive_Model!$D$48,IF(K540="Debit Card",Predictive_Model!$D$49,IF(K540="Gift Card",Predictive_Model!$D$50,IF(K540="PayPal",Predictive_Model!$D$51,0))))+IF(N540="Comedy",Predictive_Model!$D$53,IF(N540="Documentary",Predictive_Model!$D$54,IF(N540="Drama",Predictive_Model!$D$55,IF(N540="Horror",Predictive_Model!$D$56,IF(N540="Romance",Predictive_Model!$D$57,IF(N540="Sci-Fi",Predictive_Model!$D$58,0)))))))))</f>
        <v>0.99678799319721978</v>
      </c>
      <c r="V540" s="3" t="str">
        <f t="shared" si="86"/>
        <v>Critical</v>
      </c>
      <c r="W540" s="6">
        <f t="shared" si="87"/>
        <v>8.99</v>
      </c>
      <c r="X540" s="3" t="str">
        <f t="shared" si="88"/>
        <v>Priority 2</v>
      </c>
      <c r="Y540" s="3" t="str">
        <f t="shared" si="89"/>
        <v>OK</v>
      </c>
    </row>
    <row r="541" spans="1:25" x14ac:dyDescent="0.25">
      <c r="A541" s="3" t="str">
        <f>Raw_Data!A541</f>
        <v>00139d09-c969-4136-987c-6e7d30f41cc0</v>
      </c>
      <c r="B541" s="3">
        <f>Raw_Data!B541</f>
        <v>59</v>
      </c>
      <c r="C541" s="3" t="str">
        <f>Raw_Data!C541</f>
        <v>Female</v>
      </c>
      <c r="D541" s="3" t="str">
        <f>Raw_Data!D541</f>
        <v>Standard</v>
      </c>
      <c r="E541" s="3">
        <f>Raw_Data!E541</f>
        <v>19.34</v>
      </c>
      <c r="F541" s="3">
        <f>Raw_Data!F541</f>
        <v>25</v>
      </c>
      <c r="G541" s="3" t="str">
        <f>Raw_Data!G541</f>
        <v>North America</v>
      </c>
      <c r="H541" s="3" t="str">
        <f>Raw_Data!H541</f>
        <v>TV</v>
      </c>
      <c r="I541" s="3">
        <f>Raw_Data!I541</f>
        <v>13.99</v>
      </c>
      <c r="J541" s="3">
        <f>Raw_Data!J541</f>
        <v>0</v>
      </c>
      <c r="K541" s="3" t="str">
        <f>Raw_Data!K541</f>
        <v>Crypto</v>
      </c>
      <c r="L541" s="3">
        <f>Raw_Data!L541</f>
        <v>3</v>
      </c>
      <c r="M541" s="3">
        <f>Raw_Data!M541</f>
        <v>0.74</v>
      </c>
      <c r="N541" s="3" t="str">
        <f>Raw_Data!N541</f>
        <v>Sci-Fi</v>
      </c>
      <c r="O541" s="3" t="str">
        <f t="shared" si="80"/>
        <v>55-70</v>
      </c>
      <c r="P541" s="3" t="str">
        <f t="shared" si="81"/>
        <v>10-24h</v>
      </c>
      <c r="Q541" s="3" t="str">
        <f t="shared" si="82"/>
        <v>22-45d</v>
      </c>
      <c r="R541" s="3" t="str">
        <f t="shared" si="83"/>
        <v>Medium</v>
      </c>
      <c r="S541" s="3" t="str">
        <f t="shared" si="84"/>
        <v>Mid</v>
      </c>
      <c r="T541" s="3" t="str">
        <f t="shared" si="85"/>
        <v>Active</v>
      </c>
      <c r="U541" s="4">
        <f>1/(1+EXP(-(Predictive_Model!$B$5+((B541-Predictive_Model!$B$20)/Predictive_Model!$C$20)*Predictive_Model!$D$20+((E541-Predictive_Model!$B$21)/Predictive_Model!$C$21)*Predictive_Model!$D$21+((F541-Predictive_Model!$B$22)/Predictive_Model!$C$22)*Predictive_Model!$D$22+((I541-Predictive_Model!$B$23)/Predictive_Model!$C$23)*Predictive_Model!$D$23+((L541-Predictive_Model!$B$24)/Predictive_Model!$C$24)*Predictive_Model!$D$24+((M541-Predictive_Model!$B$25)/Predictive_Model!$C$25)*Predictive_Model!$D$25+IF(C541="Male",Predictive_Model!$D$31,IF(C541="Other",Predictive_Model!$D$32,0))+IF(D541="Premium",Predictive_Model!$D$34,IF(D541="Standard",Predictive_Model!$D$35,0))+IF(G541="Asia",Predictive_Model!$D$37,IF(G541="Europe",Predictive_Model!$D$38,IF(G541="North America",Predictive_Model!$D$39,IF(G541="Oceania",Predictive_Model!$D$40,IF(G541="South America",Predictive_Model!$D$41,0)))))+IF(H541="Laptop",Predictive_Model!$D$43,IF(H541="Mobile",Predictive_Model!$D$44,IF(H541="TV",Predictive_Model!$D$45,IF(H541="Tablet",Predictive_Model!$D$46,0))))+IF(K541="Crypto",Predictive_Model!$D$48,IF(K541="Debit Card",Predictive_Model!$D$49,IF(K541="Gift Card",Predictive_Model!$D$50,IF(K541="PayPal",Predictive_Model!$D$51,0))))+IF(N541="Comedy",Predictive_Model!$D$53,IF(N541="Documentary",Predictive_Model!$D$54,IF(N541="Drama",Predictive_Model!$D$55,IF(N541="Horror",Predictive_Model!$D$56,IF(N541="Romance",Predictive_Model!$D$57,IF(N541="Sci-Fi",Predictive_Model!$D$58,0)))))))))</f>
        <v>9.3388379227817245E-2</v>
      </c>
      <c r="V541" s="3" t="str">
        <f t="shared" si="86"/>
        <v>Low</v>
      </c>
      <c r="W541" s="6">
        <f t="shared" si="87"/>
        <v>1.3065034253971632</v>
      </c>
      <c r="X541" s="3" t="str">
        <f t="shared" si="88"/>
        <v>Monitor</v>
      </c>
      <c r="Y541" s="3" t="str">
        <f t="shared" si="89"/>
        <v>OK</v>
      </c>
    </row>
    <row r="542" spans="1:25" x14ac:dyDescent="0.25">
      <c r="A542" s="3" t="str">
        <f>Raw_Data!A542</f>
        <v>682d7f24-bf51-4e54-a2d2-2e25a3e17b61</v>
      </c>
      <c r="B542" s="3">
        <f>Raw_Data!B542</f>
        <v>33</v>
      </c>
      <c r="C542" s="3" t="str">
        <f>Raw_Data!C542</f>
        <v>Female</v>
      </c>
      <c r="D542" s="3" t="str">
        <f>Raw_Data!D542</f>
        <v>Standard</v>
      </c>
      <c r="E542" s="3">
        <f>Raw_Data!E542</f>
        <v>1.33</v>
      </c>
      <c r="F542" s="3">
        <f>Raw_Data!F542</f>
        <v>3</v>
      </c>
      <c r="G542" s="3" t="str">
        <f>Raw_Data!G542</f>
        <v>Africa</v>
      </c>
      <c r="H542" s="3" t="str">
        <f>Raw_Data!H542</f>
        <v>Tablet</v>
      </c>
      <c r="I542" s="3">
        <f>Raw_Data!I542</f>
        <v>13.99</v>
      </c>
      <c r="J542" s="3">
        <f>Raw_Data!J542</f>
        <v>0</v>
      </c>
      <c r="K542" s="3" t="str">
        <f>Raw_Data!K542</f>
        <v>PayPal</v>
      </c>
      <c r="L542" s="3">
        <f>Raw_Data!L542</f>
        <v>5</v>
      </c>
      <c r="M542" s="3">
        <f>Raw_Data!M542</f>
        <v>0.33</v>
      </c>
      <c r="N542" s="3" t="str">
        <f>Raw_Data!N542</f>
        <v>Documentary</v>
      </c>
      <c r="O542" s="3" t="str">
        <f t="shared" si="80"/>
        <v>25-34</v>
      </c>
      <c r="P542" s="3" t="str">
        <f t="shared" si="81"/>
        <v>&lt;10h</v>
      </c>
      <c r="Q542" s="3" t="str">
        <f t="shared" si="82"/>
        <v>0-7d</v>
      </c>
      <c r="R542" s="3" t="str">
        <f t="shared" si="83"/>
        <v>Medium</v>
      </c>
      <c r="S542" s="3" t="str">
        <f t="shared" si="84"/>
        <v>Mid</v>
      </c>
      <c r="T542" s="3" t="str">
        <f t="shared" si="85"/>
        <v>Active</v>
      </c>
      <c r="U542" s="4">
        <f>1/(1+EXP(-(Predictive_Model!$B$5+((B542-Predictive_Model!$B$20)/Predictive_Model!$C$20)*Predictive_Model!$D$20+((E542-Predictive_Model!$B$21)/Predictive_Model!$C$21)*Predictive_Model!$D$21+((F542-Predictive_Model!$B$22)/Predictive_Model!$C$22)*Predictive_Model!$D$22+((I542-Predictive_Model!$B$23)/Predictive_Model!$C$23)*Predictive_Model!$D$23+((L542-Predictive_Model!$B$24)/Predictive_Model!$C$24)*Predictive_Model!$D$24+((M542-Predictive_Model!$B$25)/Predictive_Model!$C$25)*Predictive_Model!$D$25+IF(C542="Male",Predictive_Model!$D$31,IF(C542="Other",Predictive_Model!$D$32,0))+IF(D542="Premium",Predictive_Model!$D$34,IF(D542="Standard",Predictive_Model!$D$35,0))+IF(G542="Asia",Predictive_Model!$D$37,IF(G542="Europe",Predictive_Model!$D$38,IF(G542="North America",Predictive_Model!$D$39,IF(G542="Oceania",Predictive_Model!$D$40,IF(G542="South America",Predictive_Model!$D$41,0)))))+IF(H542="Laptop",Predictive_Model!$D$43,IF(H542="Mobile",Predictive_Model!$D$44,IF(H542="TV",Predictive_Model!$D$45,IF(H542="Tablet",Predictive_Model!$D$46,0))))+IF(K542="Crypto",Predictive_Model!$D$48,IF(K542="Debit Card",Predictive_Model!$D$49,IF(K542="Gift Card",Predictive_Model!$D$50,IF(K542="PayPal",Predictive_Model!$D$51,0))))+IF(N542="Comedy",Predictive_Model!$D$53,IF(N542="Documentary",Predictive_Model!$D$54,IF(N542="Drama",Predictive_Model!$D$55,IF(N542="Horror",Predictive_Model!$D$56,IF(N542="Romance",Predictive_Model!$D$57,IF(N542="Sci-Fi",Predictive_Model!$D$58,0)))))))))</f>
        <v>0.75608333183169241</v>
      </c>
      <c r="V542" s="3" t="str">
        <f t="shared" si="86"/>
        <v>Critical</v>
      </c>
      <c r="W542" s="6">
        <f t="shared" si="87"/>
        <v>10.577605812325377</v>
      </c>
      <c r="X542" s="3" t="str">
        <f t="shared" si="88"/>
        <v>Priority 2</v>
      </c>
      <c r="Y542" s="3" t="str">
        <f t="shared" si="89"/>
        <v>OK</v>
      </c>
    </row>
    <row r="543" spans="1:25" x14ac:dyDescent="0.25">
      <c r="A543" s="3" t="str">
        <f>Raw_Data!A543</f>
        <v>6004a0a1-5334-4dc7-8cd6-6ad98aa442e7</v>
      </c>
      <c r="B543" s="3">
        <f>Raw_Data!B543</f>
        <v>41</v>
      </c>
      <c r="C543" s="3" t="str">
        <f>Raw_Data!C543</f>
        <v>Female</v>
      </c>
      <c r="D543" s="3" t="str">
        <f>Raw_Data!D543</f>
        <v>Standard</v>
      </c>
      <c r="E543" s="3">
        <f>Raw_Data!E543</f>
        <v>23.03</v>
      </c>
      <c r="F543" s="3">
        <f>Raw_Data!F543</f>
        <v>50</v>
      </c>
      <c r="G543" s="3" t="str">
        <f>Raw_Data!G543</f>
        <v>Europe</v>
      </c>
      <c r="H543" s="3" t="str">
        <f>Raw_Data!H543</f>
        <v>TV</v>
      </c>
      <c r="I543" s="3">
        <f>Raw_Data!I543</f>
        <v>13.99</v>
      </c>
      <c r="J543" s="3">
        <f>Raw_Data!J543</f>
        <v>0</v>
      </c>
      <c r="K543" s="3" t="str">
        <f>Raw_Data!K543</f>
        <v>Credit Card</v>
      </c>
      <c r="L543" s="3">
        <f>Raw_Data!L543</f>
        <v>3</v>
      </c>
      <c r="M543" s="3">
        <f>Raw_Data!M543</f>
        <v>0.45</v>
      </c>
      <c r="N543" s="3" t="str">
        <f>Raw_Data!N543</f>
        <v>Drama</v>
      </c>
      <c r="O543" s="3" t="str">
        <f t="shared" si="80"/>
        <v>35-44</v>
      </c>
      <c r="P543" s="3" t="str">
        <f t="shared" si="81"/>
        <v>10-24h</v>
      </c>
      <c r="Q543" s="3" t="str">
        <f t="shared" si="82"/>
        <v>46-60d</v>
      </c>
      <c r="R543" s="3" t="str">
        <f t="shared" si="83"/>
        <v>Medium</v>
      </c>
      <c r="S543" s="3" t="str">
        <f t="shared" si="84"/>
        <v>Mid</v>
      </c>
      <c r="T543" s="3" t="str">
        <f t="shared" si="85"/>
        <v>Active</v>
      </c>
      <c r="U543" s="4">
        <f>1/(1+EXP(-(Predictive_Model!$B$5+((B543-Predictive_Model!$B$20)/Predictive_Model!$C$20)*Predictive_Model!$D$20+((E543-Predictive_Model!$B$21)/Predictive_Model!$C$21)*Predictive_Model!$D$21+((F543-Predictive_Model!$B$22)/Predictive_Model!$C$22)*Predictive_Model!$D$22+((I543-Predictive_Model!$B$23)/Predictive_Model!$C$23)*Predictive_Model!$D$23+((L543-Predictive_Model!$B$24)/Predictive_Model!$C$24)*Predictive_Model!$D$24+((M543-Predictive_Model!$B$25)/Predictive_Model!$C$25)*Predictive_Model!$D$25+IF(C543="Male",Predictive_Model!$D$31,IF(C543="Other",Predictive_Model!$D$32,0))+IF(D543="Premium",Predictive_Model!$D$34,IF(D543="Standard",Predictive_Model!$D$35,0))+IF(G543="Asia",Predictive_Model!$D$37,IF(G543="Europe",Predictive_Model!$D$38,IF(G543="North America",Predictive_Model!$D$39,IF(G543="Oceania",Predictive_Model!$D$40,IF(G543="South America",Predictive_Model!$D$41,0)))))+IF(H543="Laptop",Predictive_Model!$D$43,IF(H543="Mobile",Predictive_Model!$D$44,IF(H543="TV",Predictive_Model!$D$45,IF(H543="Tablet",Predictive_Model!$D$46,0))))+IF(K543="Crypto",Predictive_Model!$D$48,IF(K543="Debit Card",Predictive_Model!$D$49,IF(K543="Gift Card",Predictive_Model!$D$50,IF(K543="PayPal",Predictive_Model!$D$51,0))))+IF(N543="Comedy",Predictive_Model!$D$53,IF(N543="Documentary",Predictive_Model!$D$54,IF(N543="Drama",Predictive_Model!$D$55,IF(N543="Horror",Predictive_Model!$D$56,IF(N543="Romance",Predictive_Model!$D$57,IF(N543="Sci-Fi",Predictive_Model!$D$58,0)))))))))</f>
        <v>0.57636473225984208</v>
      </c>
      <c r="V543" s="3" t="str">
        <f t="shared" si="86"/>
        <v>High</v>
      </c>
      <c r="W543" s="6">
        <f t="shared" si="87"/>
        <v>8.0633426043151903</v>
      </c>
      <c r="X543" s="3" t="str">
        <f t="shared" si="88"/>
        <v>Priority 2</v>
      </c>
      <c r="Y543" s="3" t="str">
        <f t="shared" si="89"/>
        <v>OK</v>
      </c>
    </row>
    <row r="544" spans="1:25" x14ac:dyDescent="0.25">
      <c r="A544" s="3" t="str">
        <f>Raw_Data!A544</f>
        <v>9732c8a3-1080-422b-92c6-ecb2c1f838f3</v>
      </c>
      <c r="B544" s="3">
        <f>Raw_Data!B544</f>
        <v>54</v>
      </c>
      <c r="C544" s="3" t="str">
        <f>Raw_Data!C544</f>
        <v>Female</v>
      </c>
      <c r="D544" s="3" t="str">
        <f>Raw_Data!D544</f>
        <v>Standard</v>
      </c>
      <c r="E544" s="3">
        <f>Raw_Data!E544</f>
        <v>21.67</v>
      </c>
      <c r="F544" s="3">
        <f>Raw_Data!F544</f>
        <v>18</v>
      </c>
      <c r="G544" s="3" t="str">
        <f>Raw_Data!G544</f>
        <v>Africa</v>
      </c>
      <c r="H544" s="3" t="str">
        <f>Raw_Data!H544</f>
        <v>TV</v>
      </c>
      <c r="I544" s="3">
        <f>Raw_Data!I544</f>
        <v>13.99</v>
      </c>
      <c r="J544" s="3">
        <f>Raw_Data!J544</f>
        <v>0</v>
      </c>
      <c r="K544" s="3" t="str">
        <f>Raw_Data!K544</f>
        <v>Gift Card</v>
      </c>
      <c r="L544" s="3">
        <f>Raw_Data!L544</f>
        <v>3</v>
      </c>
      <c r="M544" s="3">
        <f>Raw_Data!M544</f>
        <v>1.1399999999999999</v>
      </c>
      <c r="N544" s="3" t="str">
        <f>Raw_Data!N544</f>
        <v>Romance</v>
      </c>
      <c r="O544" s="3" t="str">
        <f t="shared" si="80"/>
        <v>45-54</v>
      </c>
      <c r="P544" s="3" t="str">
        <f t="shared" si="81"/>
        <v>10-24h</v>
      </c>
      <c r="Q544" s="3" t="str">
        <f t="shared" si="82"/>
        <v>8-21d</v>
      </c>
      <c r="R544" s="3" t="str">
        <f t="shared" si="83"/>
        <v>Medium</v>
      </c>
      <c r="S544" s="3" t="str">
        <f t="shared" si="84"/>
        <v>Mid</v>
      </c>
      <c r="T544" s="3" t="str">
        <f t="shared" si="85"/>
        <v>Active</v>
      </c>
      <c r="U544" s="4">
        <f>1/(1+EXP(-(Predictive_Model!$B$5+((B544-Predictive_Model!$B$20)/Predictive_Model!$C$20)*Predictive_Model!$D$20+((E544-Predictive_Model!$B$21)/Predictive_Model!$C$21)*Predictive_Model!$D$21+((F544-Predictive_Model!$B$22)/Predictive_Model!$C$22)*Predictive_Model!$D$22+((I544-Predictive_Model!$B$23)/Predictive_Model!$C$23)*Predictive_Model!$D$23+((L544-Predictive_Model!$B$24)/Predictive_Model!$C$24)*Predictive_Model!$D$24+((M544-Predictive_Model!$B$25)/Predictive_Model!$C$25)*Predictive_Model!$D$25+IF(C544="Male",Predictive_Model!$D$31,IF(C544="Other",Predictive_Model!$D$32,0))+IF(D544="Premium",Predictive_Model!$D$34,IF(D544="Standard",Predictive_Model!$D$35,0))+IF(G544="Asia",Predictive_Model!$D$37,IF(G544="Europe",Predictive_Model!$D$38,IF(G544="North America",Predictive_Model!$D$39,IF(G544="Oceania",Predictive_Model!$D$40,IF(G544="South America",Predictive_Model!$D$41,0)))))+IF(H544="Laptop",Predictive_Model!$D$43,IF(H544="Mobile",Predictive_Model!$D$44,IF(H544="TV",Predictive_Model!$D$45,IF(H544="Tablet",Predictive_Model!$D$46,0))))+IF(K544="Crypto",Predictive_Model!$D$48,IF(K544="Debit Card",Predictive_Model!$D$49,IF(K544="Gift Card",Predictive_Model!$D$50,IF(K544="PayPal",Predictive_Model!$D$51,0))))+IF(N544="Comedy",Predictive_Model!$D$53,IF(N544="Documentary",Predictive_Model!$D$54,IF(N544="Drama",Predictive_Model!$D$55,IF(N544="Horror",Predictive_Model!$D$56,IF(N544="Romance",Predictive_Model!$D$57,IF(N544="Sci-Fi",Predictive_Model!$D$58,0)))))))))</f>
        <v>1.2981517238382409E-2</v>
      </c>
      <c r="V544" s="3" t="str">
        <f t="shared" si="86"/>
        <v>Low</v>
      </c>
      <c r="W544" s="6">
        <f t="shared" si="87"/>
        <v>0.18161142616496989</v>
      </c>
      <c r="X544" s="3" t="str">
        <f t="shared" si="88"/>
        <v>Monitor</v>
      </c>
      <c r="Y544" s="3" t="str">
        <f t="shared" si="89"/>
        <v>OK</v>
      </c>
    </row>
    <row r="545" spans="1:25" x14ac:dyDescent="0.25">
      <c r="A545" s="3" t="str">
        <f>Raw_Data!A545</f>
        <v>2d356c69-fcbe-4a5d-af62-c41e1944a95b</v>
      </c>
      <c r="B545" s="3">
        <f>Raw_Data!B545</f>
        <v>34</v>
      </c>
      <c r="C545" s="3" t="str">
        <f>Raw_Data!C545</f>
        <v>Female</v>
      </c>
      <c r="D545" s="3" t="str">
        <f>Raw_Data!D545</f>
        <v>Basic</v>
      </c>
      <c r="E545" s="3">
        <f>Raw_Data!E545</f>
        <v>27.09</v>
      </c>
      <c r="F545" s="3">
        <f>Raw_Data!F545</f>
        <v>9</v>
      </c>
      <c r="G545" s="3" t="str">
        <f>Raw_Data!G545</f>
        <v>Oceania</v>
      </c>
      <c r="H545" s="3" t="str">
        <f>Raw_Data!H545</f>
        <v>TV</v>
      </c>
      <c r="I545" s="3">
        <f>Raw_Data!I545</f>
        <v>8.99</v>
      </c>
      <c r="J545" s="3">
        <f>Raw_Data!J545</f>
        <v>0</v>
      </c>
      <c r="K545" s="3" t="str">
        <f>Raw_Data!K545</f>
        <v>Debit Card</v>
      </c>
      <c r="L545" s="3">
        <f>Raw_Data!L545</f>
        <v>1</v>
      </c>
      <c r="M545" s="3">
        <f>Raw_Data!M545</f>
        <v>2.71</v>
      </c>
      <c r="N545" s="3" t="str">
        <f>Raw_Data!N545</f>
        <v>Documentary</v>
      </c>
      <c r="O545" s="3" t="str">
        <f t="shared" si="80"/>
        <v>25-34</v>
      </c>
      <c r="P545" s="3" t="str">
        <f t="shared" si="81"/>
        <v>25-49h</v>
      </c>
      <c r="Q545" s="3" t="str">
        <f t="shared" si="82"/>
        <v>8-21d</v>
      </c>
      <c r="R545" s="3" t="str">
        <f t="shared" si="83"/>
        <v>High</v>
      </c>
      <c r="S545" s="3" t="str">
        <f t="shared" si="84"/>
        <v>Low</v>
      </c>
      <c r="T545" s="3" t="str">
        <f t="shared" si="85"/>
        <v>Active</v>
      </c>
      <c r="U545" s="4">
        <f>1/(1+EXP(-(Predictive_Model!$B$5+((B545-Predictive_Model!$B$20)/Predictive_Model!$C$20)*Predictive_Model!$D$20+((E545-Predictive_Model!$B$21)/Predictive_Model!$C$21)*Predictive_Model!$D$21+((F545-Predictive_Model!$B$22)/Predictive_Model!$C$22)*Predictive_Model!$D$22+((I545-Predictive_Model!$B$23)/Predictive_Model!$C$23)*Predictive_Model!$D$23+((L545-Predictive_Model!$B$24)/Predictive_Model!$C$24)*Predictive_Model!$D$24+((M545-Predictive_Model!$B$25)/Predictive_Model!$C$25)*Predictive_Model!$D$25+IF(C545="Male",Predictive_Model!$D$31,IF(C545="Other",Predictive_Model!$D$32,0))+IF(D545="Premium",Predictive_Model!$D$34,IF(D545="Standard",Predictive_Model!$D$35,0))+IF(G545="Asia",Predictive_Model!$D$37,IF(G545="Europe",Predictive_Model!$D$38,IF(G545="North America",Predictive_Model!$D$39,IF(G545="Oceania",Predictive_Model!$D$40,IF(G545="South America",Predictive_Model!$D$41,0)))))+IF(H545="Laptop",Predictive_Model!$D$43,IF(H545="Mobile",Predictive_Model!$D$44,IF(H545="TV",Predictive_Model!$D$45,IF(H545="Tablet",Predictive_Model!$D$46,0))))+IF(K545="Crypto",Predictive_Model!$D$48,IF(K545="Debit Card",Predictive_Model!$D$49,IF(K545="Gift Card",Predictive_Model!$D$50,IF(K545="PayPal",Predictive_Model!$D$51,0))))+IF(N545="Comedy",Predictive_Model!$D$53,IF(N545="Documentary",Predictive_Model!$D$54,IF(N545="Drama",Predictive_Model!$D$55,IF(N545="Horror",Predictive_Model!$D$56,IF(N545="Romance",Predictive_Model!$D$57,IF(N545="Sci-Fi",Predictive_Model!$D$58,0)))))))))</f>
        <v>4.8590022091771809E-4</v>
      </c>
      <c r="V545" s="3" t="str">
        <f t="shared" si="86"/>
        <v>Low</v>
      </c>
      <c r="W545" s="6">
        <f t="shared" si="87"/>
        <v>4.3682429860502853E-3</v>
      </c>
      <c r="X545" s="3" t="str">
        <f t="shared" si="88"/>
        <v>Monitor</v>
      </c>
      <c r="Y545" s="3" t="str">
        <f t="shared" si="89"/>
        <v>OK</v>
      </c>
    </row>
    <row r="546" spans="1:25" x14ac:dyDescent="0.25">
      <c r="A546" s="3" t="str">
        <f>Raw_Data!A546</f>
        <v>e9b22aff-6ec8-4298-8d8a-74084c1bac83</v>
      </c>
      <c r="B546" s="3">
        <f>Raw_Data!B546</f>
        <v>41</v>
      </c>
      <c r="C546" s="3" t="str">
        <f>Raw_Data!C546</f>
        <v>Male</v>
      </c>
      <c r="D546" s="3" t="str">
        <f>Raw_Data!D546</f>
        <v>Premium</v>
      </c>
      <c r="E546" s="3">
        <f>Raw_Data!E546</f>
        <v>22.75</v>
      </c>
      <c r="F546" s="3">
        <f>Raw_Data!F546</f>
        <v>22</v>
      </c>
      <c r="G546" s="3" t="str">
        <f>Raw_Data!G546</f>
        <v>Europe</v>
      </c>
      <c r="H546" s="3" t="str">
        <f>Raw_Data!H546</f>
        <v>TV</v>
      </c>
      <c r="I546" s="3">
        <f>Raw_Data!I546</f>
        <v>17.989999999999998</v>
      </c>
      <c r="J546" s="3">
        <f>Raw_Data!J546</f>
        <v>0</v>
      </c>
      <c r="K546" s="3" t="str">
        <f>Raw_Data!K546</f>
        <v>Gift Card</v>
      </c>
      <c r="L546" s="3">
        <f>Raw_Data!L546</f>
        <v>2</v>
      </c>
      <c r="M546" s="3">
        <f>Raw_Data!M546</f>
        <v>0.99</v>
      </c>
      <c r="N546" s="3" t="str">
        <f>Raw_Data!N546</f>
        <v>Horror</v>
      </c>
      <c r="O546" s="3" t="str">
        <f t="shared" si="80"/>
        <v>35-44</v>
      </c>
      <c r="P546" s="3" t="str">
        <f t="shared" si="81"/>
        <v>10-24h</v>
      </c>
      <c r="Q546" s="3" t="str">
        <f t="shared" si="82"/>
        <v>22-45d</v>
      </c>
      <c r="R546" s="3" t="str">
        <f t="shared" si="83"/>
        <v>Medium</v>
      </c>
      <c r="S546" s="3" t="str">
        <f t="shared" si="84"/>
        <v>High</v>
      </c>
      <c r="T546" s="3" t="str">
        <f t="shared" si="85"/>
        <v>Active</v>
      </c>
      <c r="U546" s="4">
        <f>1/(1+EXP(-(Predictive_Model!$B$5+((B546-Predictive_Model!$B$20)/Predictive_Model!$C$20)*Predictive_Model!$D$20+((E546-Predictive_Model!$B$21)/Predictive_Model!$C$21)*Predictive_Model!$D$21+((F546-Predictive_Model!$B$22)/Predictive_Model!$C$22)*Predictive_Model!$D$22+((I546-Predictive_Model!$B$23)/Predictive_Model!$C$23)*Predictive_Model!$D$23+((L546-Predictive_Model!$B$24)/Predictive_Model!$C$24)*Predictive_Model!$D$24+((M546-Predictive_Model!$B$25)/Predictive_Model!$C$25)*Predictive_Model!$D$25+IF(C546="Male",Predictive_Model!$D$31,IF(C546="Other",Predictive_Model!$D$32,0))+IF(D546="Premium",Predictive_Model!$D$34,IF(D546="Standard",Predictive_Model!$D$35,0))+IF(G546="Asia",Predictive_Model!$D$37,IF(G546="Europe",Predictive_Model!$D$38,IF(G546="North America",Predictive_Model!$D$39,IF(G546="Oceania",Predictive_Model!$D$40,IF(G546="South America",Predictive_Model!$D$41,0)))))+IF(H546="Laptop",Predictive_Model!$D$43,IF(H546="Mobile",Predictive_Model!$D$44,IF(H546="TV",Predictive_Model!$D$45,IF(H546="Tablet",Predictive_Model!$D$46,0))))+IF(K546="Crypto",Predictive_Model!$D$48,IF(K546="Debit Card",Predictive_Model!$D$49,IF(K546="Gift Card",Predictive_Model!$D$50,IF(K546="PayPal",Predictive_Model!$D$51,0))))+IF(N546="Comedy",Predictive_Model!$D$53,IF(N546="Documentary",Predictive_Model!$D$54,IF(N546="Drama",Predictive_Model!$D$55,IF(N546="Horror",Predictive_Model!$D$56,IF(N546="Romance",Predictive_Model!$D$57,IF(N546="Sci-Fi",Predictive_Model!$D$58,0)))))))))</f>
        <v>6.5091770335886021E-3</v>
      </c>
      <c r="V546" s="3" t="str">
        <f t="shared" si="86"/>
        <v>Low</v>
      </c>
      <c r="W546" s="6">
        <f t="shared" si="87"/>
        <v>0.11710009483425894</v>
      </c>
      <c r="X546" s="3" t="str">
        <f t="shared" si="88"/>
        <v>Monitor</v>
      </c>
      <c r="Y546" s="3" t="str">
        <f t="shared" si="89"/>
        <v>OK</v>
      </c>
    </row>
    <row r="547" spans="1:25" x14ac:dyDescent="0.25">
      <c r="A547" s="3" t="str">
        <f>Raw_Data!A547</f>
        <v>ab588e4b-6d23-4746-a5d3-2380dd359f2c</v>
      </c>
      <c r="B547" s="3">
        <f>Raw_Data!B547</f>
        <v>38</v>
      </c>
      <c r="C547" s="3" t="str">
        <f>Raw_Data!C547</f>
        <v>Other</v>
      </c>
      <c r="D547" s="3" t="str">
        <f>Raw_Data!D547</f>
        <v>Basic</v>
      </c>
      <c r="E547" s="3">
        <f>Raw_Data!E547</f>
        <v>4.55</v>
      </c>
      <c r="F547" s="3">
        <f>Raw_Data!F547</f>
        <v>18</v>
      </c>
      <c r="G547" s="3" t="str">
        <f>Raw_Data!G547</f>
        <v>Africa</v>
      </c>
      <c r="H547" s="3" t="str">
        <f>Raw_Data!H547</f>
        <v>TV</v>
      </c>
      <c r="I547" s="3">
        <f>Raw_Data!I547</f>
        <v>8.99</v>
      </c>
      <c r="J547" s="3">
        <f>Raw_Data!J547</f>
        <v>1</v>
      </c>
      <c r="K547" s="3" t="str">
        <f>Raw_Data!K547</f>
        <v>Credit Card</v>
      </c>
      <c r="L547" s="3">
        <f>Raw_Data!L547</f>
        <v>5</v>
      </c>
      <c r="M547" s="3">
        <f>Raw_Data!M547</f>
        <v>0.24</v>
      </c>
      <c r="N547" s="3" t="str">
        <f>Raw_Data!N547</f>
        <v>Drama</v>
      </c>
      <c r="O547" s="3" t="str">
        <f t="shared" si="80"/>
        <v>35-44</v>
      </c>
      <c r="P547" s="3" t="str">
        <f t="shared" si="81"/>
        <v>&lt;10h</v>
      </c>
      <c r="Q547" s="3" t="str">
        <f t="shared" si="82"/>
        <v>8-21d</v>
      </c>
      <c r="R547" s="3" t="str">
        <f t="shared" si="83"/>
        <v>Medium</v>
      </c>
      <c r="S547" s="3" t="str">
        <f t="shared" si="84"/>
        <v>Low</v>
      </c>
      <c r="T547" s="3" t="str">
        <f t="shared" si="85"/>
        <v>Churned</v>
      </c>
      <c r="U547" s="4">
        <f>1/(1+EXP(-(Predictive_Model!$B$5+((B547-Predictive_Model!$B$20)/Predictive_Model!$C$20)*Predictive_Model!$D$20+((E547-Predictive_Model!$B$21)/Predictive_Model!$C$21)*Predictive_Model!$D$21+((F547-Predictive_Model!$B$22)/Predictive_Model!$C$22)*Predictive_Model!$D$22+((I547-Predictive_Model!$B$23)/Predictive_Model!$C$23)*Predictive_Model!$D$23+((L547-Predictive_Model!$B$24)/Predictive_Model!$C$24)*Predictive_Model!$D$24+((M547-Predictive_Model!$B$25)/Predictive_Model!$C$25)*Predictive_Model!$D$25+IF(C547="Male",Predictive_Model!$D$31,IF(C547="Other",Predictive_Model!$D$32,0))+IF(D547="Premium",Predictive_Model!$D$34,IF(D547="Standard",Predictive_Model!$D$35,0))+IF(G547="Asia",Predictive_Model!$D$37,IF(G547="Europe",Predictive_Model!$D$38,IF(G547="North America",Predictive_Model!$D$39,IF(G547="Oceania",Predictive_Model!$D$40,IF(G547="South America",Predictive_Model!$D$41,0)))))+IF(H547="Laptop",Predictive_Model!$D$43,IF(H547="Mobile",Predictive_Model!$D$44,IF(H547="TV",Predictive_Model!$D$45,IF(H547="Tablet",Predictive_Model!$D$46,0))))+IF(K547="Crypto",Predictive_Model!$D$48,IF(K547="Debit Card",Predictive_Model!$D$49,IF(K547="Gift Card",Predictive_Model!$D$50,IF(K547="PayPal",Predictive_Model!$D$51,0))))+IF(N547="Comedy",Predictive_Model!$D$53,IF(N547="Documentary",Predictive_Model!$D$54,IF(N547="Drama",Predictive_Model!$D$55,IF(N547="Horror",Predictive_Model!$D$56,IF(N547="Romance",Predictive_Model!$D$57,IF(N547="Sci-Fi",Predictive_Model!$D$58,0)))))))))</f>
        <v>0.84539934246534654</v>
      </c>
      <c r="V547" s="3" t="str">
        <f t="shared" si="86"/>
        <v>Critical</v>
      </c>
      <c r="W547" s="6">
        <f t="shared" si="87"/>
        <v>8.99</v>
      </c>
      <c r="X547" s="3" t="str">
        <f t="shared" si="88"/>
        <v>Priority 2</v>
      </c>
      <c r="Y547" s="3" t="str">
        <f t="shared" si="89"/>
        <v>OK</v>
      </c>
    </row>
    <row r="548" spans="1:25" x14ac:dyDescent="0.25">
      <c r="A548" s="3" t="str">
        <f>Raw_Data!A548</f>
        <v>9c254e1c-5ae4-470d-9db9-79fd55092590</v>
      </c>
      <c r="B548" s="3">
        <f>Raw_Data!B548</f>
        <v>42</v>
      </c>
      <c r="C548" s="3" t="str">
        <f>Raw_Data!C548</f>
        <v>Male</v>
      </c>
      <c r="D548" s="3" t="str">
        <f>Raw_Data!D548</f>
        <v>Basic</v>
      </c>
      <c r="E548" s="3">
        <f>Raw_Data!E548</f>
        <v>0.79</v>
      </c>
      <c r="F548" s="3">
        <f>Raw_Data!F548</f>
        <v>18</v>
      </c>
      <c r="G548" s="3" t="str">
        <f>Raw_Data!G548</f>
        <v>South America</v>
      </c>
      <c r="H548" s="3" t="str">
        <f>Raw_Data!H548</f>
        <v>Laptop</v>
      </c>
      <c r="I548" s="3">
        <f>Raw_Data!I548</f>
        <v>8.99</v>
      </c>
      <c r="J548" s="3">
        <f>Raw_Data!J548</f>
        <v>1</v>
      </c>
      <c r="K548" s="3" t="str">
        <f>Raw_Data!K548</f>
        <v>PayPal</v>
      </c>
      <c r="L548" s="3">
        <f>Raw_Data!L548</f>
        <v>4</v>
      </c>
      <c r="M548" s="3">
        <f>Raw_Data!M548</f>
        <v>0.04</v>
      </c>
      <c r="N548" s="3" t="str">
        <f>Raw_Data!N548</f>
        <v>Action</v>
      </c>
      <c r="O548" s="3" t="str">
        <f t="shared" si="80"/>
        <v>35-44</v>
      </c>
      <c r="P548" s="3" t="str">
        <f t="shared" si="81"/>
        <v>&lt;10h</v>
      </c>
      <c r="Q548" s="3" t="str">
        <f t="shared" si="82"/>
        <v>8-21d</v>
      </c>
      <c r="R548" s="3" t="str">
        <f t="shared" si="83"/>
        <v>Medium</v>
      </c>
      <c r="S548" s="3" t="str">
        <f t="shared" si="84"/>
        <v>Low</v>
      </c>
      <c r="T548" s="3" t="str">
        <f t="shared" si="85"/>
        <v>Churned</v>
      </c>
      <c r="U548" s="4">
        <f>1/(1+EXP(-(Predictive_Model!$B$5+((B548-Predictive_Model!$B$20)/Predictive_Model!$C$20)*Predictive_Model!$D$20+((E548-Predictive_Model!$B$21)/Predictive_Model!$C$21)*Predictive_Model!$D$21+((F548-Predictive_Model!$B$22)/Predictive_Model!$C$22)*Predictive_Model!$D$22+((I548-Predictive_Model!$B$23)/Predictive_Model!$C$23)*Predictive_Model!$D$23+((L548-Predictive_Model!$B$24)/Predictive_Model!$C$24)*Predictive_Model!$D$24+((M548-Predictive_Model!$B$25)/Predictive_Model!$C$25)*Predictive_Model!$D$25+IF(C548="Male",Predictive_Model!$D$31,IF(C548="Other",Predictive_Model!$D$32,0))+IF(D548="Premium",Predictive_Model!$D$34,IF(D548="Standard",Predictive_Model!$D$35,0))+IF(G548="Asia",Predictive_Model!$D$37,IF(G548="Europe",Predictive_Model!$D$38,IF(G548="North America",Predictive_Model!$D$39,IF(G548="Oceania",Predictive_Model!$D$40,IF(G548="South America",Predictive_Model!$D$41,0)))))+IF(H548="Laptop",Predictive_Model!$D$43,IF(H548="Mobile",Predictive_Model!$D$44,IF(H548="TV",Predictive_Model!$D$45,IF(H548="Tablet",Predictive_Model!$D$46,0))))+IF(K548="Crypto",Predictive_Model!$D$48,IF(K548="Debit Card",Predictive_Model!$D$49,IF(K548="Gift Card",Predictive_Model!$D$50,IF(K548="PayPal",Predictive_Model!$D$51,0))))+IF(N548="Comedy",Predictive_Model!$D$53,IF(N548="Documentary",Predictive_Model!$D$54,IF(N548="Drama",Predictive_Model!$D$55,IF(N548="Horror",Predictive_Model!$D$56,IF(N548="Romance",Predictive_Model!$D$57,IF(N548="Sci-Fi",Predictive_Model!$D$58,0)))))))))</f>
        <v>0.9853020531064971</v>
      </c>
      <c r="V548" s="3" t="str">
        <f t="shared" si="86"/>
        <v>Critical</v>
      </c>
      <c r="W548" s="6">
        <f t="shared" si="87"/>
        <v>8.99</v>
      </c>
      <c r="X548" s="3" t="str">
        <f t="shared" si="88"/>
        <v>Priority 2</v>
      </c>
      <c r="Y548" s="3" t="str">
        <f t="shared" si="89"/>
        <v>OK</v>
      </c>
    </row>
    <row r="549" spans="1:25" x14ac:dyDescent="0.25">
      <c r="A549" s="3" t="str">
        <f>Raw_Data!A549</f>
        <v>68111b31-0aa4-40ac-a612-5001e2891b73</v>
      </c>
      <c r="B549" s="3">
        <f>Raw_Data!B549</f>
        <v>45</v>
      </c>
      <c r="C549" s="3" t="str">
        <f>Raw_Data!C549</f>
        <v>Female</v>
      </c>
      <c r="D549" s="3" t="str">
        <f>Raw_Data!D549</f>
        <v>Premium</v>
      </c>
      <c r="E549" s="3">
        <f>Raw_Data!E549</f>
        <v>0.91</v>
      </c>
      <c r="F549" s="3">
        <f>Raw_Data!F549</f>
        <v>7</v>
      </c>
      <c r="G549" s="3" t="str">
        <f>Raw_Data!G549</f>
        <v>South America</v>
      </c>
      <c r="H549" s="3" t="str">
        <f>Raw_Data!H549</f>
        <v>Mobile</v>
      </c>
      <c r="I549" s="3">
        <f>Raw_Data!I549</f>
        <v>17.989999999999998</v>
      </c>
      <c r="J549" s="3">
        <f>Raw_Data!J549</f>
        <v>1</v>
      </c>
      <c r="K549" s="3" t="str">
        <f>Raw_Data!K549</f>
        <v>Crypto</v>
      </c>
      <c r="L549" s="3">
        <f>Raw_Data!L549</f>
        <v>5</v>
      </c>
      <c r="M549" s="3">
        <f>Raw_Data!M549</f>
        <v>0.11</v>
      </c>
      <c r="N549" s="3" t="str">
        <f>Raw_Data!N549</f>
        <v>Horror</v>
      </c>
      <c r="O549" s="3" t="str">
        <f t="shared" si="80"/>
        <v>45-54</v>
      </c>
      <c r="P549" s="3" t="str">
        <f t="shared" si="81"/>
        <v>&lt;10h</v>
      </c>
      <c r="Q549" s="3" t="str">
        <f t="shared" si="82"/>
        <v>0-7d</v>
      </c>
      <c r="R549" s="3" t="str">
        <f t="shared" si="83"/>
        <v>Medium</v>
      </c>
      <c r="S549" s="3" t="str">
        <f t="shared" si="84"/>
        <v>High</v>
      </c>
      <c r="T549" s="3" t="str">
        <f t="shared" si="85"/>
        <v>Churned</v>
      </c>
      <c r="U549" s="4">
        <f>1/(1+EXP(-(Predictive_Model!$B$5+((B549-Predictive_Model!$B$20)/Predictive_Model!$C$20)*Predictive_Model!$D$20+((E549-Predictive_Model!$B$21)/Predictive_Model!$C$21)*Predictive_Model!$D$21+((F549-Predictive_Model!$B$22)/Predictive_Model!$C$22)*Predictive_Model!$D$22+((I549-Predictive_Model!$B$23)/Predictive_Model!$C$23)*Predictive_Model!$D$23+((L549-Predictive_Model!$B$24)/Predictive_Model!$C$24)*Predictive_Model!$D$24+((M549-Predictive_Model!$B$25)/Predictive_Model!$C$25)*Predictive_Model!$D$25+IF(C549="Male",Predictive_Model!$D$31,IF(C549="Other",Predictive_Model!$D$32,0))+IF(D549="Premium",Predictive_Model!$D$34,IF(D549="Standard",Predictive_Model!$D$35,0))+IF(G549="Asia",Predictive_Model!$D$37,IF(G549="Europe",Predictive_Model!$D$38,IF(G549="North America",Predictive_Model!$D$39,IF(G549="Oceania",Predictive_Model!$D$40,IF(G549="South America",Predictive_Model!$D$41,0)))))+IF(H549="Laptop",Predictive_Model!$D$43,IF(H549="Mobile",Predictive_Model!$D$44,IF(H549="TV",Predictive_Model!$D$45,IF(H549="Tablet",Predictive_Model!$D$46,0))))+IF(K549="Crypto",Predictive_Model!$D$48,IF(K549="Debit Card",Predictive_Model!$D$49,IF(K549="Gift Card",Predictive_Model!$D$50,IF(K549="PayPal",Predictive_Model!$D$51,0))))+IF(N549="Comedy",Predictive_Model!$D$53,IF(N549="Documentary",Predictive_Model!$D$54,IF(N549="Drama",Predictive_Model!$D$55,IF(N549="Horror",Predictive_Model!$D$56,IF(N549="Romance",Predictive_Model!$D$57,IF(N549="Sci-Fi",Predictive_Model!$D$58,0)))))))))</f>
        <v>0.67665171664043011</v>
      </c>
      <c r="V549" s="3" t="str">
        <f t="shared" si="86"/>
        <v>High</v>
      </c>
      <c r="W549" s="6">
        <f t="shared" si="87"/>
        <v>17.989999999999998</v>
      </c>
      <c r="X549" s="3" t="str">
        <f t="shared" si="88"/>
        <v>Monitor</v>
      </c>
      <c r="Y549" s="3" t="str">
        <f t="shared" si="89"/>
        <v>OK</v>
      </c>
    </row>
    <row r="550" spans="1:25" x14ac:dyDescent="0.25">
      <c r="A550" s="3" t="str">
        <f>Raw_Data!A550</f>
        <v>44fec6f1-73e6-4d9c-93d3-ec91313a4eb8</v>
      </c>
      <c r="B550" s="3">
        <f>Raw_Data!B550</f>
        <v>66</v>
      </c>
      <c r="C550" s="3" t="str">
        <f>Raw_Data!C550</f>
        <v>Female</v>
      </c>
      <c r="D550" s="3" t="str">
        <f>Raw_Data!D550</f>
        <v>Standard</v>
      </c>
      <c r="E550" s="3">
        <f>Raw_Data!E550</f>
        <v>4.63</v>
      </c>
      <c r="F550" s="3">
        <f>Raw_Data!F550</f>
        <v>26</v>
      </c>
      <c r="G550" s="3" t="str">
        <f>Raw_Data!G550</f>
        <v>Europe</v>
      </c>
      <c r="H550" s="3" t="str">
        <f>Raw_Data!H550</f>
        <v>Tablet</v>
      </c>
      <c r="I550" s="3">
        <f>Raw_Data!I550</f>
        <v>13.99</v>
      </c>
      <c r="J550" s="3">
        <f>Raw_Data!J550</f>
        <v>0</v>
      </c>
      <c r="K550" s="3" t="str">
        <f>Raw_Data!K550</f>
        <v>PayPal</v>
      </c>
      <c r="L550" s="3">
        <f>Raw_Data!L550</f>
        <v>5</v>
      </c>
      <c r="M550" s="3">
        <f>Raw_Data!M550</f>
        <v>0.17</v>
      </c>
      <c r="N550" s="3" t="str">
        <f>Raw_Data!N550</f>
        <v>Action</v>
      </c>
      <c r="O550" s="3" t="str">
        <f t="shared" si="80"/>
        <v>55-70</v>
      </c>
      <c r="P550" s="3" t="str">
        <f t="shared" si="81"/>
        <v>&lt;10h</v>
      </c>
      <c r="Q550" s="3" t="str">
        <f t="shared" si="82"/>
        <v>22-45d</v>
      </c>
      <c r="R550" s="3" t="str">
        <f t="shared" si="83"/>
        <v>Medium</v>
      </c>
      <c r="S550" s="3" t="str">
        <f t="shared" si="84"/>
        <v>Mid</v>
      </c>
      <c r="T550" s="3" t="str">
        <f t="shared" si="85"/>
        <v>Active</v>
      </c>
      <c r="U550" s="4">
        <f>1/(1+EXP(-(Predictive_Model!$B$5+((B550-Predictive_Model!$B$20)/Predictive_Model!$C$20)*Predictive_Model!$D$20+((E550-Predictive_Model!$B$21)/Predictive_Model!$C$21)*Predictive_Model!$D$21+((F550-Predictive_Model!$B$22)/Predictive_Model!$C$22)*Predictive_Model!$D$22+((I550-Predictive_Model!$B$23)/Predictive_Model!$C$23)*Predictive_Model!$D$23+((L550-Predictive_Model!$B$24)/Predictive_Model!$C$24)*Predictive_Model!$D$24+((M550-Predictive_Model!$B$25)/Predictive_Model!$C$25)*Predictive_Model!$D$25+IF(C550="Male",Predictive_Model!$D$31,IF(C550="Other",Predictive_Model!$D$32,0))+IF(D550="Premium",Predictive_Model!$D$34,IF(D550="Standard",Predictive_Model!$D$35,0))+IF(G550="Asia",Predictive_Model!$D$37,IF(G550="Europe",Predictive_Model!$D$38,IF(G550="North America",Predictive_Model!$D$39,IF(G550="Oceania",Predictive_Model!$D$40,IF(G550="South America",Predictive_Model!$D$41,0)))))+IF(H550="Laptop",Predictive_Model!$D$43,IF(H550="Mobile",Predictive_Model!$D$44,IF(H550="TV",Predictive_Model!$D$45,IF(H550="Tablet",Predictive_Model!$D$46,0))))+IF(K550="Crypto",Predictive_Model!$D$48,IF(K550="Debit Card",Predictive_Model!$D$49,IF(K550="Gift Card",Predictive_Model!$D$50,IF(K550="PayPal",Predictive_Model!$D$51,0))))+IF(N550="Comedy",Predictive_Model!$D$53,IF(N550="Documentary",Predictive_Model!$D$54,IF(N550="Drama",Predictive_Model!$D$55,IF(N550="Horror",Predictive_Model!$D$56,IF(N550="Romance",Predictive_Model!$D$57,IF(N550="Sci-Fi",Predictive_Model!$D$58,0)))))))))</f>
        <v>0.96896177434112019</v>
      </c>
      <c r="V550" s="3" t="str">
        <f t="shared" si="86"/>
        <v>Critical</v>
      </c>
      <c r="W550" s="6">
        <f t="shared" si="87"/>
        <v>13.555775223032272</v>
      </c>
      <c r="X550" s="3" t="str">
        <f t="shared" si="88"/>
        <v>Priority 2</v>
      </c>
      <c r="Y550" s="3" t="str">
        <f t="shared" si="89"/>
        <v>OK</v>
      </c>
    </row>
    <row r="551" spans="1:25" x14ac:dyDescent="0.25">
      <c r="A551" s="3" t="str">
        <f>Raw_Data!A551</f>
        <v>2ad44ab8-c58d-4228-80f8-57d658a25d04</v>
      </c>
      <c r="B551" s="3">
        <f>Raw_Data!B551</f>
        <v>31</v>
      </c>
      <c r="C551" s="3" t="str">
        <f>Raw_Data!C551</f>
        <v>Other</v>
      </c>
      <c r="D551" s="3" t="str">
        <f>Raw_Data!D551</f>
        <v>Basic</v>
      </c>
      <c r="E551" s="3">
        <f>Raw_Data!E551</f>
        <v>5.4</v>
      </c>
      <c r="F551" s="3">
        <f>Raw_Data!F551</f>
        <v>4</v>
      </c>
      <c r="G551" s="3" t="str">
        <f>Raw_Data!G551</f>
        <v>Europe</v>
      </c>
      <c r="H551" s="3" t="str">
        <f>Raw_Data!H551</f>
        <v>Desktop</v>
      </c>
      <c r="I551" s="3">
        <f>Raw_Data!I551</f>
        <v>8.99</v>
      </c>
      <c r="J551" s="3">
        <f>Raw_Data!J551</f>
        <v>0</v>
      </c>
      <c r="K551" s="3" t="str">
        <f>Raw_Data!K551</f>
        <v>Credit Card</v>
      </c>
      <c r="L551" s="3">
        <f>Raw_Data!L551</f>
        <v>5</v>
      </c>
      <c r="M551" s="3">
        <f>Raw_Data!M551</f>
        <v>1.08</v>
      </c>
      <c r="N551" s="3" t="str">
        <f>Raw_Data!N551</f>
        <v>Romance</v>
      </c>
      <c r="O551" s="3" t="str">
        <f t="shared" si="80"/>
        <v>25-34</v>
      </c>
      <c r="P551" s="3" t="str">
        <f t="shared" si="81"/>
        <v>&lt;10h</v>
      </c>
      <c r="Q551" s="3" t="str">
        <f t="shared" si="82"/>
        <v>0-7d</v>
      </c>
      <c r="R551" s="3" t="str">
        <f t="shared" si="83"/>
        <v>Medium</v>
      </c>
      <c r="S551" s="3" t="str">
        <f t="shared" si="84"/>
        <v>Low</v>
      </c>
      <c r="T551" s="3" t="str">
        <f t="shared" si="85"/>
        <v>Active</v>
      </c>
      <c r="U551" s="4">
        <f>1/(1+EXP(-(Predictive_Model!$B$5+((B551-Predictive_Model!$B$20)/Predictive_Model!$C$20)*Predictive_Model!$D$20+((E551-Predictive_Model!$B$21)/Predictive_Model!$C$21)*Predictive_Model!$D$21+((F551-Predictive_Model!$B$22)/Predictive_Model!$C$22)*Predictive_Model!$D$22+((I551-Predictive_Model!$B$23)/Predictive_Model!$C$23)*Predictive_Model!$D$23+((L551-Predictive_Model!$B$24)/Predictive_Model!$C$24)*Predictive_Model!$D$24+((M551-Predictive_Model!$B$25)/Predictive_Model!$C$25)*Predictive_Model!$D$25+IF(C551="Male",Predictive_Model!$D$31,IF(C551="Other",Predictive_Model!$D$32,0))+IF(D551="Premium",Predictive_Model!$D$34,IF(D551="Standard",Predictive_Model!$D$35,0))+IF(G551="Asia",Predictive_Model!$D$37,IF(G551="Europe",Predictive_Model!$D$38,IF(G551="North America",Predictive_Model!$D$39,IF(G551="Oceania",Predictive_Model!$D$40,IF(G551="South America",Predictive_Model!$D$41,0)))))+IF(H551="Laptop",Predictive_Model!$D$43,IF(H551="Mobile",Predictive_Model!$D$44,IF(H551="TV",Predictive_Model!$D$45,IF(H551="Tablet",Predictive_Model!$D$46,0))))+IF(K551="Crypto",Predictive_Model!$D$48,IF(K551="Debit Card",Predictive_Model!$D$49,IF(K551="Gift Card",Predictive_Model!$D$50,IF(K551="PayPal",Predictive_Model!$D$51,0))))+IF(N551="Comedy",Predictive_Model!$D$53,IF(N551="Documentary",Predictive_Model!$D$54,IF(N551="Drama",Predictive_Model!$D$55,IF(N551="Horror",Predictive_Model!$D$56,IF(N551="Romance",Predictive_Model!$D$57,IF(N551="Sci-Fi",Predictive_Model!$D$58,0)))))))))</f>
        <v>0.16763254884021495</v>
      </c>
      <c r="V551" s="3" t="str">
        <f t="shared" si="86"/>
        <v>Low</v>
      </c>
      <c r="W551" s="6">
        <f t="shared" si="87"/>
        <v>1.5070166140735324</v>
      </c>
      <c r="X551" s="3" t="str">
        <f t="shared" si="88"/>
        <v>Monitor</v>
      </c>
      <c r="Y551" s="3" t="str">
        <f t="shared" si="89"/>
        <v>OK</v>
      </c>
    </row>
    <row r="552" spans="1:25" x14ac:dyDescent="0.25">
      <c r="A552" s="3" t="str">
        <f>Raw_Data!A552</f>
        <v>157af3fa-dccb-4aba-a47f-a1d91c5426fe</v>
      </c>
      <c r="B552" s="3">
        <f>Raw_Data!B552</f>
        <v>64</v>
      </c>
      <c r="C552" s="3" t="str">
        <f>Raw_Data!C552</f>
        <v>Female</v>
      </c>
      <c r="D552" s="3" t="str">
        <f>Raw_Data!D552</f>
        <v>Premium</v>
      </c>
      <c r="E552" s="3">
        <f>Raw_Data!E552</f>
        <v>18.21</v>
      </c>
      <c r="F552" s="3">
        <f>Raw_Data!F552</f>
        <v>21</v>
      </c>
      <c r="G552" s="3" t="str">
        <f>Raw_Data!G552</f>
        <v>Europe</v>
      </c>
      <c r="H552" s="3" t="str">
        <f>Raw_Data!H552</f>
        <v>Desktop</v>
      </c>
      <c r="I552" s="3">
        <f>Raw_Data!I552</f>
        <v>17.989999999999998</v>
      </c>
      <c r="J552" s="3">
        <f>Raw_Data!J552</f>
        <v>0</v>
      </c>
      <c r="K552" s="3" t="str">
        <f>Raw_Data!K552</f>
        <v>PayPal</v>
      </c>
      <c r="L552" s="3">
        <f>Raw_Data!L552</f>
        <v>4</v>
      </c>
      <c r="M552" s="3">
        <f>Raw_Data!M552</f>
        <v>0.83</v>
      </c>
      <c r="N552" s="3" t="str">
        <f>Raw_Data!N552</f>
        <v>Drama</v>
      </c>
      <c r="O552" s="3" t="str">
        <f t="shared" si="80"/>
        <v>55-70</v>
      </c>
      <c r="P552" s="3" t="str">
        <f t="shared" si="81"/>
        <v>10-24h</v>
      </c>
      <c r="Q552" s="3" t="str">
        <f t="shared" si="82"/>
        <v>8-21d</v>
      </c>
      <c r="R552" s="3" t="str">
        <f t="shared" si="83"/>
        <v>Medium</v>
      </c>
      <c r="S552" s="3" t="str">
        <f t="shared" si="84"/>
        <v>High</v>
      </c>
      <c r="T552" s="3" t="str">
        <f t="shared" si="85"/>
        <v>Active</v>
      </c>
      <c r="U552" s="4">
        <f>1/(1+EXP(-(Predictive_Model!$B$5+((B552-Predictive_Model!$B$20)/Predictive_Model!$C$20)*Predictive_Model!$D$20+((E552-Predictive_Model!$B$21)/Predictive_Model!$C$21)*Predictive_Model!$D$21+((F552-Predictive_Model!$B$22)/Predictive_Model!$C$22)*Predictive_Model!$D$22+((I552-Predictive_Model!$B$23)/Predictive_Model!$C$23)*Predictive_Model!$D$23+((L552-Predictive_Model!$B$24)/Predictive_Model!$C$24)*Predictive_Model!$D$24+((M552-Predictive_Model!$B$25)/Predictive_Model!$C$25)*Predictive_Model!$D$25+IF(C552="Male",Predictive_Model!$D$31,IF(C552="Other",Predictive_Model!$D$32,0))+IF(D552="Premium",Predictive_Model!$D$34,IF(D552="Standard",Predictive_Model!$D$35,0))+IF(G552="Asia",Predictive_Model!$D$37,IF(G552="Europe",Predictive_Model!$D$38,IF(G552="North America",Predictive_Model!$D$39,IF(G552="Oceania",Predictive_Model!$D$40,IF(G552="South America",Predictive_Model!$D$41,0)))))+IF(H552="Laptop",Predictive_Model!$D$43,IF(H552="Mobile",Predictive_Model!$D$44,IF(H552="TV",Predictive_Model!$D$45,IF(H552="Tablet",Predictive_Model!$D$46,0))))+IF(K552="Crypto",Predictive_Model!$D$48,IF(K552="Debit Card",Predictive_Model!$D$49,IF(K552="Gift Card",Predictive_Model!$D$50,IF(K552="PayPal",Predictive_Model!$D$51,0))))+IF(N552="Comedy",Predictive_Model!$D$53,IF(N552="Documentary",Predictive_Model!$D$54,IF(N552="Drama",Predictive_Model!$D$55,IF(N552="Horror",Predictive_Model!$D$56,IF(N552="Romance",Predictive_Model!$D$57,IF(N552="Sci-Fi",Predictive_Model!$D$58,0)))))))))</f>
        <v>5.9911815154174309E-3</v>
      </c>
      <c r="V552" s="3" t="str">
        <f t="shared" si="86"/>
        <v>Low</v>
      </c>
      <c r="W552" s="6">
        <f t="shared" si="87"/>
        <v>0.10778135546235958</v>
      </c>
      <c r="X552" s="3" t="str">
        <f t="shared" si="88"/>
        <v>Monitor</v>
      </c>
      <c r="Y552" s="3" t="str">
        <f t="shared" si="89"/>
        <v>OK</v>
      </c>
    </row>
    <row r="553" spans="1:25" x14ac:dyDescent="0.25">
      <c r="A553" s="3" t="str">
        <f>Raw_Data!A553</f>
        <v>a5275893-fc09-4f77-a4bb-7fcb11fbb042</v>
      </c>
      <c r="B553" s="3">
        <f>Raw_Data!B553</f>
        <v>37</v>
      </c>
      <c r="C553" s="3" t="str">
        <f>Raw_Data!C553</f>
        <v>Other</v>
      </c>
      <c r="D553" s="3" t="str">
        <f>Raw_Data!D553</f>
        <v>Premium</v>
      </c>
      <c r="E553" s="3">
        <f>Raw_Data!E553</f>
        <v>1.99</v>
      </c>
      <c r="F553" s="3">
        <f>Raw_Data!F553</f>
        <v>13</v>
      </c>
      <c r="G553" s="3" t="str">
        <f>Raw_Data!G553</f>
        <v>Asia</v>
      </c>
      <c r="H553" s="3" t="str">
        <f>Raw_Data!H553</f>
        <v>Tablet</v>
      </c>
      <c r="I553" s="3">
        <f>Raw_Data!I553</f>
        <v>17.989999999999998</v>
      </c>
      <c r="J553" s="3">
        <f>Raw_Data!J553</f>
        <v>0</v>
      </c>
      <c r="K553" s="3" t="str">
        <f>Raw_Data!K553</f>
        <v>Debit Card</v>
      </c>
      <c r="L553" s="3">
        <f>Raw_Data!L553</f>
        <v>4</v>
      </c>
      <c r="M553" s="3">
        <f>Raw_Data!M553</f>
        <v>0.14000000000000001</v>
      </c>
      <c r="N553" s="3" t="str">
        <f>Raw_Data!N553</f>
        <v>Horror</v>
      </c>
      <c r="O553" s="3" t="str">
        <f t="shared" si="80"/>
        <v>35-44</v>
      </c>
      <c r="P553" s="3" t="str">
        <f t="shared" si="81"/>
        <v>&lt;10h</v>
      </c>
      <c r="Q553" s="3" t="str">
        <f t="shared" si="82"/>
        <v>8-21d</v>
      </c>
      <c r="R553" s="3" t="str">
        <f t="shared" si="83"/>
        <v>Medium</v>
      </c>
      <c r="S553" s="3" t="str">
        <f t="shared" si="84"/>
        <v>High</v>
      </c>
      <c r="T553" s="3" t="str">
        <f t="shared" si="85"/>
        <v>Active</v>
      </c>
      <c r="U553" s="4">
        <f>1/(1+EXP(-(Predictive_Model!$B$5+((B553-Predictive_Model!$B$20)/Predictive_Model!$C$20)*Predictive_Model!$D$20+((E553-Predictive_Model!$B$21)/Predictive_Model!$C$21)*Predictive_Model!$D$21+((F553-Predictive_Model!$B$22)/Predictive_Model!$C$22)*Predictive_Model!$D$22+((I553-Predictive_Model!$B$23)/Predictive_Model!$C$23)*Predictive_Model!$D$23+((L553-Predictive_Model!$B$24)/Predictive_Model!$C$24)*Predictive_Model!$D$24+((M553-Predictive_Model!$B$25)/Predictive_Model!$C$25)*Predictive_Model!$D$25+IF(C553="Male",Predictive_Model!$D$31,IF(C553="Other",Predictive_Model!$D$32,0))+IF(D553="Premium",Predictive_Model!$D$34,IF(D553="Standard",Predictive_Model!$D$35,0))+IF(G553="Asia",Predictive_Model!$D$37,IF(G553="Europe",Predictive_Model!$D$38,IF(G553="North America",Predictive_Model!$D$39,IF(G553="Oceania",Predictive_Model!$D$40,IF(G553="South America",Predictive_Model!$D$41,0)))))+IF(H553="Laptop",Predictive_Model!$D$43,IF(H553="Mobile",Predictive_Model!$D$44,IF(H553="TV",Predictive_Model!$D$45,IF(H553="Tablet",Predictive_Model!$D$46,0))))+IF(K553="Crypto",Predictive_Model!$D$48,IF(K553="Debit Card",Predictive_Model!$D$49,IF(K553="Gift Card",Predictive_Model!$D$50,IF(K553="PayPal",Predictive_Model!$D$51,0))))+IF(N553="Comedy",Predictive_Model!$D$53,IF(N553="Documentary",Predictive_Model!$D$54,IF(N553="Drama",Predictive_Model!$D$55,IF(N553="Horror",Predictive_Model!$D$56,IF(N553="Romance",Predictive_Model!$D$57,IF(N553="Sci-Fi",Predictive_Model!$D$58,0)))))))))</f>
        <v>0.76425178117457537</v>
      </c>
      <c r="V553" s="3" t="str">
        <f t="shared" si="86"/>
        <v>Critical</v>
      </c>
      <c r="W553" s="6">
        <f t="shared" si="87"/>
        <v>13.748889543330609</v>
      </c>
      <c r="X553" s="3" t="str">
        <f t="shared" si="88"/>
        <v>Priority 1</v>
      </c>
      <c r="Y553" s="3" t="str">
        <f t="shared" si="89"/>
        <v>OK</v>
      </c>
    </row>
    <row r="554" spans="1:25" x14ac:dyDescent="0.25">
      <c r="A554" s="3" t="str">
        <f>Raw_Data!A554</f>
        <v>04549d24-8090-4c9f-bfd2-d5f77c7dba5e</v>
      </c>
      <c r="B554" s="3">
        <f>Raw_Data!B554</f>
        <v>60</v>
      </c>
      <c r="C554" s="3" t="str">
        <f>Raw_Data!C554</f>
        <v>Female</v>
      </c>
      <c r="D554" s="3" t="str">
        <f>Raw_Data!D554</f>
        <v>Premium</v>
      </c>
      <c r="E554" s="3">
        <f>Raw_Data!E554</f>
        <v>5.68</v>
      </c>
      <c r="F554" s="3">
        <f>Raw_Data!F554</f>
        <v>30</v>
      </c>
      <c r="G554" s="3" t="str">
        <f>Raw_Data!G554</f>
        <v>Oceania</v>
      </c>
      <c r="H554" s="3" t="str">
        <f>Raw_Data!H554</f>
        <v>Laptop</v>
      </c>
      <c r="I554" s="3">
        <f>Raw_Data!I554</f>
        <v>17.989999999999998</v>
      </c>
      <c r="J554" s="3">
        <f>Raw_Data!J554</f>
        <v>0</v>
      </c>
      <c r="K554" s="3" t="str">
        <f>Raw_Data!K554</f>
        <v>Debit Card</v>
      </c>
      <c r="L554" s="3">
        <f>Raw_Data!L554</f>
        <v>3</v>
      </c>
      <c r="M554" s="3">
        <f>Raw_Data!M554</f>
        <v>0.18</v>
      </c>
      <c r="N554" s="3" t="str">
        <f>Raw_Data!N554</f>
        <v>Romance</v>
      </c>
      <c r="O554" s="3" t="str">
        <f t="shared" si="80"/>
        <v>55-70</v>
      </c>
      <c r="P554" s="3" t="str">
        <f t="shared" si="81"/>
        <v>&lt;10h</v>
      </c>
      <c r="Q554" s="3" t="str">
        <f t="shared" si="82"/>
        <v>22-45d</v>
      </c>
      <c r="R554" s="3" t="str">
        <f t="shared" si="83"/>
        <v>Medium</v>
      </c>
      <c r="S554" s="3" t="str">
        <f t="shared" si="84"/>
        <v>High</v>
      </c>
      <c r="T554" s="3" t="str">
        <f t="shared" si="85"/>
        <v>Active</v>
      </c>
      <c r="U554" s="4">
        <f>1/(1+EXP(-(Predictive_Model!$B$5+((B554-Predictive_Model!$B$20)/Predictive_Model!$C$20)*Predictive_Model!$D$20+((E554-Predictive_Model!$B$21)/Predictive_Model!$C$21)*Predictive_Model!$D$21+((F554-Predictive_Model!$B$22)/Predictive_Model!$C$22)*Predictive_Model!$D$22+((I554-Predictive_Model!$B$23)/Predictive_Model!$C$23)*Predictive_Model!$D$23+((L554-Predictive_Model!$B$24)/Predictive_Model!$C$24)*Predictive_Model!$D$24+((M554-Predictive_Model!$B$25)/Predictive_Model!$C$25)*Predictive_Model!$D$25+IF(C554="Male",Predictive_Model!$D$31,IF(C554="Other",Predictive_Model!$D$32,0))+IF(D554="Premium",Predictive_Model!$D$34,IF(D554="Standard",Predictive_Model!$D$35,0))+IF(G554="Asia",Predictive_Model!$D$37,IF(G554="Europe",Predictive_Model!$D$38,IF(G554="North America",Predictive_Model!$D$39,IF(G554="Oceania",Predictive_Model!$D$40,IF(G554="South America",Predictive_Model!$D$41,0)))))+IF(H554="Laptop",Predictive_Model!$D$43,IF(H554="Mobile",Predictive_Model!$D$44,IF(H554="TV",Predictive_Model!$D$45,IF(H554="Tablet",Predictive_Model!$D$46,0))))+IF(K554="Crypto",Predictive_Model!$D$48,IF(K554="Debit Card",Predictive_Model!$D$49,IF(K554="Gift Card",Predictive_Model!$D$50,IF(K554="PayPal",Predictive_Model!$D$51,0))))+IF(N554="Comedy",Predictive_Model!$D$53,IF(N554="Documentary",Predictive_Model!$D$54,IF(N554="Drama",Predictive_Model!$D$55,IF(N554="Horror",Predictive_Model!$D$56,IF(N554="Romance",Predictive_Model!$D$57,IF(N554="Sci-Fi",Predictive_Model!$D$58,0)))))))))</f>
        <v>0.87457235263508748</v>
      </c>
      <c r="V554" s="3" t="str">
        <f t="shared" si="86"/>
        <v>Critical</v>
      </c>
      <c r="W554" s="6">
        <f t="shared" si="87"/>
        <v>15.733556623905223</v>
      </c>
      <c r="X554" s="3" t="str">
        <f t="shared" si="88"/>
        <v>Priority 1</v>
      </c>
      <c r="Y554" s="3" t="str">
        <f t="shared" si="89"/>
        <v>OK</v>
      </c>
    </row>
    <row r="555" spans="1:25" x14ac:dyDescent="0.25">
      <c r="A555" s="3" t="str">
        <f>Raw_Data!A555</f>
        <v>4d4d4e8d-a8e6-44a5-bc8d-e6585696d1b7</v>
      </c>
      <c r="B555" s="3">
        <f>Raw_Data!B555</f>
        <v>51</v>
      </c>
      <c r="C555" s="3" t="str">
        <f>Raw_Data!C555</f>
        <v>Male</v>
      </c>
      <c r="D555" s="3" t="str">
        <f>Raw_Data!D555</f>
        <v>Standard</v>
      </c>
      <c r="E555" s="3">
        <f>Raw_Data!E555</f>
        <v>41.24</v>
      </c>
      <c r="F555" s="3">
        <f>Raw_Data!F555</f>
        <v>38</v>
      </c>
      <c r="G555" s="3" t="str">
        <f>Raw_Data!G555</f>
        <v>North America</v>
      </c>
      <c r="H555" s="3" t="str">
        <f>Raw_Data!H555</f>
        <v>Mobile</v>
      </c>
      <c r="I555" s="3">
        <f>Raw_Data!I555</f>
        <v>13.99</v>
      </c>
      <c r="J555" s="3">
        <f>Raw_Data!J555</f>
        <v>0</v>
      </c>
      <c r="K555" s="3" t="str">
        <f>Raw_Data!K555</f>
        <v>Credit Card</v>
      </c>
      <c r="L555" s="3">
        <f>Raw_Data!L555</f>
        <v>5</v>
      </c>
      <c r="M555" s="3">
        <f>Raw_Data!M555</f>
        <v>1.06</v>
      </c>
      <c r="N555" s="3" t="str">
        <f>Raw_Data!N555</f>
        <v>Comedy</v>
      </c>
      <c r="O555" s="3" t="str">
        <f t="shared" si="80"/>
        <v>45-54</v>
      </c>
      <c r="P555" s="3" t="str">
        <f t="shared" si="81"/>
        <v>25-49h</v>
      </c>
      <c r="Q555" s="3" t="str">
        <f t="shared" si="82"/>
        <v>22-45d</v>
      </c>
      <c r="R555" s="3" t="str">
        <f t="shared" si="83"/>
        <v>Medium</v>
      </c>
      <c r="S555" s="3" t="str">
        <f t="shared" si="84"/>
        <v>Mid</v>
      </c>
      <c r="T555" s="3" t="str">
        <f t="shared" si="85"/>
        <v>Active</v>
      </c>
      <c r="U555" s="4">
        <f>1/(1+EXP(-(Predictive_Model!$B$5+((B555-Predictive_Model!$B$20)/Predictive_Model!$C$20)*Predictive_Model!$D$20+((E555-Predictive_Model!$B$21)/Predictive_Model!$C$21)*Predictive_Model!$D$21+((F555-Predictive_Model!$B$22)/Predictive_Model!$C$22)*Predictive_Model!$D$22+((I555-Predictive_Model!$B$23)/Predictive_Model!$C$23)*Predictive_Model!$D$23+((L555-Predictive_Model!$B$24)/Predictive_Model!$C$24)*Predictive_Model!$D$24+((M555-Predictive_Model!$B$25)/Predictive_Model!$C$25)*Predictive_Model!$D$25+IF(C555="Male",Predictive_Model!$D$31,IF(C555="Other",Predictive_Model!$D$32,0))+IF(D555="Premium",Predictive_Model!$D$34,IF(D555="Standard",Predictive_Model!$D$35,0))+IF(G555="Asia",Predictive_Model!$D$37,IF(G555="Europe",Predictive_Model!$D$38,IF(G555="North America",Predictive_Model!$D$39,IF(G555="Oceania",Predictive_Model!$D$40,IF(G555="South America",Predictive_Model!$D$41,0)))))+IF(H555="Laptop",Predictive_Model!$D$43,IF(H555="Mobile",Predictive_Model!$D$44,IF(H555="TV",Predictive_Model!$D$45,IF(H555="Tablet",Predictive_Model!$D$46,0))))+IF(K555="Crypto",Predictive_Model!$D$48,IF(K555="Debit Card",Predictive_Model!$D$49,IF(K555="Gift Card",Predictive_Model!$D$50,IF(K555="PayPal",Predictive_Model!$D$51,0))))+IF(N555="Comedy",Predictive_Model!$D$53,IF(N555="Documentary",Predictive_Model!$D$54,IF(N555="Drama",Predictive_Model!$D$55,IF(N555="Horror",Predictive_Model!$D$56,IF(N555="Romance",Predictive_Model!$D$57,IF(N555="Sci-Fi",Predictive_Model!$D$58,0)))))))))</f>
        <v>3.8594695732539427E-4</v>
      </c>
      <c r="V555" s="3" t="str">
        <f t="shared" si="86"/>
        <v>Low</v>
      </c>
      <c r="W555" s="6">
        <f t="shared" si="87"/>
        <v>5.3993979329822663E-3</v>
      </c>
      <c r="X555" s="3" t="str">
        <f t="shared" si="88"/>
        <v>Monitor</v>
      </c>
      <c r="Y555" s="3" t="str">
        <f t="shared" si="89"/>
        <v>OK</v>
      </c>
    </row>
    <row r="556" spans="1:25" x14ac:dyDescent="0.25">
      <c r="A556" s="3" t="str">
        <f>Raw_Data!A556</f>
        <v>d700d121-5896-4474-915e-9c163bdf9c32</v>
      </c>
      <c r="B556" s="3">
        <f>Raw_Data!B556</f>
        <v>18</v>
      </c>
      <c r="C556" s="3" t="str">
        <f>Raw_Data!C556</f>
        <v>Male</v>
      </c>
      <c r="D556" s="3" t="str">
        <f>Raw_Data!D556</f>
        <v>Standard</v>
      </c>
      <c r="E556" s="3">
        <f>Raw_Data!E556</f>
        <v>7.4</v>
      </c>
      <c r="F556" s="3">
        <f>Raw_Data!F556</f>
        <v>18</v>
      </c>
      <c r="G556" s="3" t="str">
        <f>Raw_Data!G556</f>
        <v>North America</v>
      </c>
      <c r="H556" s="3" t="str">
        <f>Raw_Data!H556</f>
        <v>Mobile</v>
      </c>
      <c r="I556" s="3">
        <f>Raw_Data!I556</f>
        <v>13.99</v>
      </c>
      <c r="J556" s="3">
        <f>Raw_Data!J556</f>
        <v>0</v>
      </c>
      <c r="K556" s="3" t="str">
        <f>Raw_Data!K556</f>
        <v>Credit Card</v>
      </c>
      <c r="L556" s="3">
        <f>Raw_Data!L556</f>
        <v>2</v>
      </c>
      <c r="M556" s="3">
        <f>Raw_Data!M556</f>
        <v>0.39</v>
      </c>
      <c r="N556" s="3" t="str">
        <f>Raw_Data!N556</f>
        <v>Romance</v>
      </c>
      <c r="O556" s="3" t="str">
        <f t="shared" si="80"/>
        <v>18-24</v>
      </c>
      <c r="P556" s="3" t="str">
        <f t="shared" si="81"/>
        <v>&lt;10h</v>
      </c>
      <c r="Q556" s="3" t="str">
        <f t="shared" si="82"/>
        <v>8-21d</v>
      </c>
      <c r="R556" s="3" t="str">
        <f t="shared" si="83"/>
        <v>Medium</v>
      </c>
      <c r="S556" s="3" t="str">
        <f t="shared" si="84"/>
        <v>Mid</v>
      </c>
      <c r="T556" s="3" t="str">
        <f t="shared" si="85"/>
        <v>Active</v>
      </c>
      <c r="U556" s="4">
        <f>1/(1+EXP(-(Predictive_Model!$B$5+((B556-Predictive_Model!$B$20)/Predictive_Model!$C$20)*Predictive_Model!$D$20+((E556-Predictive_Model!$B$21)/Predictive_Model!$C$21)*Predictive_Model!$D$21+((F556-Predictive_Model!$B$22)/Predictive_Model!$C$22)*Predictive_Model!$D$22+((I556-Predictive_Model!$B$23)/Predictive_Model!$C$23)*Predictive_Model!$D$23+((L556-Predictive_Model!$B$24)/Predictive_Model!$C$24)*Predictive_Model!$D$24+((M556-Predictive_Model!$B$25)/Predictive_Model!$C$25)*Predictive_Model!$D$25+IF(C556="Male",Predictive_Model!$D$31,IF(C556="Other",Predictive_Model!$D$32,0))+IF(D556="Premium",Predictive_Model!$D$34,IF(D556="Standard",Predictive_Model!$D$35,0))+IF(G556="Asia",Predictive_Model!$D$37,IF(G556="Europe",Predictive_Model!$D$38,IF(G556="North America",Predictive_Model!$D$39,IF(G556="Oceania",Predictive_Model!$D$40,IF(G556="South America",Predictive_Model!$D$41,0)))))+IF(H556="Laptop",Predictive_Model!$D$43,IF(H556="Mobile",Predictive_Model!$D$44,IF(H556="TV",Predictive_Model!$D$45,IF(H556="Tablet",Predictive_Model!$D$46,0))))+IF(K556="Crypto",Predictive_Model!$D$48,IF(K556="Debit Card",Predictive_Model!$D$49,IF(K556="Gift Card",Predictive_Model!$D$50,IF(K556="PayPal",Predictive_Model!$D$51,0))))+IF(N556="Comedy",Predictive_Model!$D$53,IF(N556="Documentary",Predictive_Model!$D$54,IF(N556="Drama",Predictive_Model!$D$55,IF(N556="Horror",Predictive_Model!$D$56,IF(N556="Romance",Predictive_Model!$D$57,IF(N556="Sci-Fi",Predictive_Model!$D$58,0)))))))))</f>
        <v>0.97560018789512182</v>
      </c>
      <c r="V556" s="3" t="str">
        <f t="shared" si="86"/>
        <v>Critical</v>
      </c>
      <c r="W556" s="6">
        <f t="shared" si="87"/>
        <v>13.648646628652754</v>
      </c>
      <c r="X556" s="3" t="str">
        <f t="shared" si="88"/>
        <v>Priority 2</v>
      </c>
      <c r="Y556" s="3" t="str">
        <f t="shared" si="89"/>
        <v>OK</v>
      </c>
    </row>
    <row r="557" spans="1:25" x14ac:dyDescent="0.25">
      <c r="A557" s="3" t="str">
        <f>Raw_Data!A557</f>
        <v>aae17cd4-a7ca-4820-844d-a03761fa27af</v>
      </c>
      <c r="B557" s="3">
        <f>Raw_Data!B557</f>
        <v>45</v>
      </c>
      <c r="C557" s="3" t="str">
        <f>Raw_Data!C557</f>
        <v>Male</v>
      </c>
      <c r="D557" s="3" t="str">
        <f>Raw_Data!D557</f>
        <v>Standard</v>
      </c>
      <c r="E557" s="3">
        <f>Raw_Data!E557</f>
        <v>13.13</v>
      </c>
      <c r="F557" s="3">
        <f>Raw_Data!F557</f>
        <v>5</v>
      </c>
      <c r="G557" s="3" t="str">
        <f>Raw_Data!G557</f>
        <v>Asia</v>
      </c>
      <c r="H557" s="3" t="str">
        <f>Raw_Data!H557</f>
        <v>Desktop</v>
      </c>
      <c r="I557" s="3">
        <f>Raw_Data!I557</f>
        <v>13.99</v>
      </c>
      <c r="J557" s="3">
        <f>Raw_Data!J557</f>
        <v>0</v>
      </c>
      <c r="K557" s="3" t="str">
        <f>Raw_Data!K557</f>
        <v>Crypto</v>
      </c>
      <c r="L557" s="3">
        <f>Raw_Data!L557</f>
        <v>5</v>
      </c>
      <c r="M557" s="3">
        <f>Raw_Data!M557</f>
        <v>2.19</v>
      </c>
      <c r="N557" s="3" t="str">
        <f>Raw_Data!N557</f>
        <v>Drama</v>
      </c>
      <c r="O557" s="3" t="str">
        <f t="shared" si="80"/>
        <v>45-54</v>
      </c>
      <c r="P557" s="3" t="str">
        <f t="shared" si="81"/>
        <v>10-24h</v>
      </c>
      <c r="Q557" s="3" t="str">
        <f t="shared" si="82"/>
        <v>0-7d</v>
      </c>
      <c r="R557" s="3" t="str">
        <f t="shared" si="83"/>
        <v>Medium</v>
      </c>
      <c r="S557" s="3" t="str">
        <f t="shared" si="84"/>
        <v>Mid</v>
      </c>
      <c r="T557" s="3" t="str">
        <f t="shared" si="85"/>
        <v>Active</v>
      </c>
      <c r="U557" s="4">
        <f>1/(1+EXP(-(Predictive_Model!$B$5+((B557-Predictive_Model!$B$20)/Predictive_Model!$C$20)*Predictive_Model!$D$20+((E557-Predictive_Model!$B$21)/Predictive_Model!$C$21)*Predictive_Model!$D$21+((F557-Predictive_Model!$B$22)/Predictive_Model!$C$22)*Predictive_Model!$D$22+((I557-Predictive_Model!$B$23)/Predictive_Model!$C$23)*Predictive_Model!$D$23+((L557-Predictive_Model!$B$24)/Predictive_Model!$C$24)*Predictive_Model!$D$24+((M557-Predictive_Model!$B$25)/Predictive_Model!$C$25)*Predictive_Model!$D$25+IF(C557="Male",Predictive_Model!$D$31,IF(C557="Other",Predictive_Model!$D$32,0))+IF(D557="Premium",Predictive_Model!$D$34,IF(D557="Standard",Predictive_Model!$D$35,0))+IF(G557="Asia",Predictive_Model!$D$37,IF(G557="Europe",Predictive_Model!$D$38,IF(G557="North America",Predictive_Model!$D$39,IF(G557="Oceania",Predictive_Model!$D$40,IF(G557="South America",Predictive_Model!$D$41,0)))))+IF(H557="Laptop",Predictive_Model!$D$43,IF(H557="Mobile",Predictive_Model!$D$44,IF(H557="TV",Predictive_Model!$D$45,IF(H557="Tablet",Predictive_Model!$D$46,0))))+IF(K557="Crypto",Predictive_Model!$D$48,IF(K557="Debit Card",Predictive_Model!$D$49,IF(K557="Gift Card",Predictive_Model!$D$50,IF(K557="PayPal",Predictive_Model!$D$51,0))))+IF(N557="Comedy",Predictive_Model!$D$53,IF(N557="Documentary",Predictive_Model!$D$54,IF(N557="Drama",Predictive_Model!$D$55,IF(N557="Horror",Predictive_Model!$D$56,IF(N557="Romance",Predictive_Model!$D$57,IF(N557="Sci-Fi",Predictive_Model!$D$58,0)))))))))</f>
        <v>8.3096516103686139E-4</v>
      </c>
      <c r="V557" s="3" t="str">
        <f t="shared" si="86"/>
        <v>Low</v>
      </c>
      <c r="W557" s="6">
        <f t="shared" si="87"/>
        <v>1.1625202602905692E-2</v>
      </c>
      <c r="X557" s="3" t="str">
        <f t="shared" si="88"/>
        <v>Monitor</v>
      </c>
      <c r="Y557" s="3" t="str">
        <f t="shared" si="89"/>
        <v>OK</v>
      </c>
    </row>
    <row r="558" spans="1:25" x14ac:dyDescent="0.25">
      <c r="A558" s="3" t="str">
        <f>Raw_Data!A558</f>
        <v>afa62629-6f9b-48a2-956f-68fdd66e2982</v>
      </c>
      <c r="B558" s="3">
        <f>Raw_Data!B558</f>
        <v>69</v>
      </c>
      <c r="C558" s="3" t="str">
        <f>Raw_Data!C558</f>
        <v>Other</v>
      </c>
      <c r="D558" s="3" t="str">
        <f>Raw_Data!D558</f>
        <v>Basic</v>
      </c>
      <c r="E558" s="3">
        <f>Raw_Data!E558</f>
        <v>21.91</v>
      </c>
      <c r="F558" s="3">
        <f>Raw_Data!F558</f>
        <v>24</v>
      </c>
      <c r="G558" s="3" t="str">
        <f>Raw_Data!G558</f>
        <v>Asia</v>
      </c>
      <c r="H558" s="3" t="str">
        <f>Raw_Data!H558</f>
        <v>Desktop</v>
      </c>
      <c r="I558" s="3">
        <f>Raw_Data!I558</f>
        <v>8.99</v>
      </c>
      <c r="J558" s="3">
        <f>Raw_Data!J558</f>
        <v>0</v>
      </c>
      <c r="K558" s="3" t="str">
        <f>Raw_Data!K558</f>
        <v>Debit Card</v>
      </c>
      <c r="L558" s="3">
        <f>Raw_Data!L558</f>
        <v>5</v>
      </c>
      <c r="M558" s="3">
        <f>Raw_Data!M558</f>
        <v>0.88</v>
      </c>
      <c r="N558" s="3" t="str">
        <f>Raw_Data!N558</f>
        <v>Action</v>
      </c>
      <c r="O558" s="3" t="str">
        <f t="shared" si="80"/>
        <v>55-70</v>
      </c>
      <c r="P558" s="3" t="str">
        <f t="shared" si="81"/>
        <v>10-24h</v>
      </c>
      <c r="Q558" s="3" t="str">
        <f t="shared" si="82"/>
        <v>22-45d</v>
      </c>
      <c r="R558" s="3" t="str">
        <f t="shared" si="83"/>
        <v>Medium</v>
      </c>
      <c r="S558" s="3" t="str">
        <f t="shared" si="84"/>
        <v>Low</v>
      </c>
      <c r="T558" s="3" t="str">
        <f t="shared" si="85"/>
        <v>Active</v>
      </c>
      <c r="U558" s="4">
        <f>1/(1+EXP(-(Predictive_Model!$B$5+((B558-Predictive_Model!$B$20)/Predictive_Model!$C$20)*Predictive_Model!$D$20+((E558-Predictive_Model!$B$21)/Predictive_Model!$C$21)*Predictive_Model!$D$21+((F558-Predictive_Model!$B$22)/Predictive_Model!$C$22)*Predictive_Model!$D$22+((I558-Predictive_Model!$B$23)/Predictive_Model!$C$23)*Predictive_Model!$D$23+((L558-Predictive_Model!$B$24)/Predictive_Model!$C$24)*Predictive_Model!$D$24+((M558-Predictive_Model!$B$25)/Predictive_Model!$C$25)*Predictive_Model!$D$25+IF(C558="Male",Predictive_Model!$D$31,IF(C558="Other",Predictive_Model!$D$32,0))+IF(D558="Premium",Predictive_Model!$D$34,IF(D558="Standard",Predictive_Model!$D$35,0))+IF(G558="Asia",Predictive_Model!$D$37,IF(G558="Europe",Predictive_Model!$D$38,IF(G558="North America",Predictive_Model!$D$39,IF(G558="Oceania",Predictive_Model!$D$40,IF(G558="South America",Predictive_Model!$D$41,0)))))+IF(H558="Laptop",Predictive_Model!$D$43,IF(H558="Mobile",Predictive_Model!$D$44,IF(H558="TV",Predictive_Model!$D$45,IF(H558="Tablet",Predictive_Model!$D$46,0))))+IF(K558="Crypto",Predictive_Model!$D$48,IF(K558="Debit Card",Predictive_Model!$D$49,IF(K558="Gift Card",Predictive_Model!$D$50,IF(K558="PayPal",Predictive_Model!$D$51,0))))+IF(N558="Comedy",Predictive_Model!$D$53,IF(N558="Documentary",Predictive_Model!$D$54,IF(N558="Drama",Predictive_Model!$D$55,IF(N558="Horror",Predictive_Model!$D$56,IF(N558="Romance",Predictive_Model!$D$57,IF(N558="Sci-Fi",Predictive_Model!$D$58,0)))))))))</f>
        <v>1.4922744406139327E-2</v>
      </c>
      <c r="V558" s="3" t="str">
        <f t="shared" si="86"/>
        <v>Low</v>
      </c>
      <c r="W558" s="6">
        <f t="shared" si="87"/>
        <v>0.13415547221119256</v>
      </c>
      <c r="X558" s="3" t="str">
        <f t="shared" si="88"/>
        <v>Monitor</v>
      </c>
      <c r="Y558" s="3" t="str">
        <f t="shared" si="89"/>
        <v>OK</v>
      </c>
    </row>
    <row r="559" spans="1:25" x14ac:dyDescent="0.25">
      <c r="A559" s="3" t="str">
        <f>Raw_Data!A559</f>
        <v>d85bd9b4-0564-435a-bd8c-7599b9076257</v>
      </c>
      <c r="B559" s="3">
        <f>Raw_Data!B559</f>
        <v>67</v>
      </c>
      <c r="C559" s="3" t="str">
        <f>Raw_Data!C559</f>
        <v>Male</v>
      </c>
      <c r="D559" s="3" t="str">
        <f>Raw_Data!D559</f>
        <v>Standard</v>
      </c>
      <c r="E559" s="3">
        <f>Raw_Data!E559</f>
        <v>9.57</v>
      </c>
      <c r="F559" s="3">
        <f>Raw_Data!F559</f>
        <v>5</v>
      </c>
      <c r="G559" s="3" t="str">
        <f>Raw_Data!G559</f>
        <v>Europe</v>
      </c>
      <c r="H559" s="3" t="str">
        <f>Raw_Data!H559</f>
        <v>Mobile</v>
      </c>
      <c r="I559" s="3">
        <f>Raw_Data!I559</f>
        <v>13.99</v>
      </c>
      <c r="J559" s="3">
        <f>Raw_Data!J559</f>
        <v>0</v>
      </c>
      <c r="K559" s="3" t="str">
        <f>Raw_Data!K559</f>
        <v>Crypto</v>
      </c>
      <c r="L559" s="3">
        <f>Raw_Data!L559</f>
        <v>5</v>
      </c>
      <c r="M559" s="3">
        <f>Raw_Data!M559</f>
        <v>1.59</v>
      </c>
      <c r="N559" s="3" t="str">
        <f>Raw_Data!N559</f>
        <v>Action</v>
      </c>
      <c r="O559" s="3" t="str">
        <f t="shared" si="80"/>
        <v>55-70</v>
      </c>
      <c r="P559" s="3" t="str">
        <f t="shared" si="81"/>
        <v>&lt;10h</v>
      </c>
      <c r="Q559" s="3" t="str">
        <f t="shared" si="82"/>
        <v>0-7d</v>
      </c>
      <c r="R559" s="3" t="str">
        <f t="shared" si="83"/>
        <v>Medium</v>
      </c>
      <c r="S559" s="3" t="str">
        <f t="shared" si="84"/>
        <v>Mid</v>
      </c>
      <c r="T559" s="3" t="str">
        <f t="shared" si="85"/>
        <v>Active</v>
      </c>
      <c r="U559" s="4">
        <f>1/(1+EXP(-(Predictive_Model!$B$5+((B559-Predictive_Model!$B$20)/Predictive_Model!$C$20)*Predictive_Model!$D$20+((E559-Predictive_Model!$B$21)/Predictive_Model!$C$21)*Predictive_Model!$D$21+((F559-Predictive_Model!$B$22)/Predictive_Model!$C$22)*Predictive_Model!$D$22+((I559-Predictive_Model!$B$23)/Predictive_Model!$C$23)*Predictive_Model!$D$23+((L559-Predictive_Model!$B$24)/Predictive_Model!$C$24)*Predictive_Model!$D$24+((M559-Predictive_Model!$B$25)/Predictive_Model!$C$25)*Predictive_Model!$D$25+IF(C559="Male",Predictive_Model!$D$31,IF(C559="Other",Predictive_Model!$D$32,0))+IF(D559="Premium",Predictive_Model!$D$34,IF(D559="Standard",Predictive_Model!$D$35,0))+IF(G559="Asia",Predictive_Model!$D$37,IF(G559="Europe",Predictive_Model!$D$38,IF(G559="North America",Predictive_Model!$D$39,IF(G559="Oceania",Predictive_Model!$D$40,IF(G559="South America",Predictive_Model!$D$41,0)))))+IF(H559="Laptop",Predictive_Model!$D$43,IF(H559="Mobile",Predictive_Model!$D$44,IF(H559="TV",Predictive_Model!$D$45,IF(H559="Tablet",Predictive_Model!$D$46,0))))+IF(K559="Crypto",Predictive_Model!$D$48,IF(K559="Debit Card",Predictive_Model!$D$49,IF(K559="Gift Card",Predictive_Model!$D$50,IF(K559="PayPal",Predictive_Model!$D$51,0))))+IF(N559="Comedy",Predictive_Model!$D$53,IF(N559="Documentary",Predictive_Model!$D$54,IF(N559="Drama",Predictive_Model!$D$55,IF(N559="Horror",Predictive_Model!$D$56,IF(N559="Romance",Predictive_Model!$D$57,IF(N559="Sci-Fi",Predictive_Model!$D$58,0)))))))))</f>
        <v>4.0265910043816244E-2</v>
      </c>
      <c r="V559" s="3" t="str">
        <f t="shared" si="86"/>
        <v>Low</v>
      </c>
      <c r="W559" s="6">
        <f t="shared" si="87"/>
        <v>0.56332008151298929</v>
      </c>
      <c r="X559" s="3" t="str">
        <f t="shared" si="88"/>
        <v>Monitor</v>
      </c>
      <c r="Y559" s="3" t="str">
        <f t="shared" si="89"/>
        <v>OK</v>
      </c>
    </row>
    <row r="560" spans="1:25" x14ac:dyDescent="0.25">
      <c r="A560" s="3" t="str">
        <f>Raw_Data!A560</f>
        <v>b042695c-e2c1-4f68-ab2d-3446f8f65967</v>
      </c>
      <c r="B560" s="3">
        <f>Raw_Data!B560</f>
        <v>44</v>
      </c>
      <c r="C560" s="3" t="str">
        <f>Raw_Data!C560</f>
        <v>Female</v>
      </c>
      <c r="D560" s="3" t="str">
        <f>Raw_Data!D560</f>
        <v>Standard</v>
      </c>
      <c r="E560" s="3">
        <f>Raw_Data!E560</f>
        <v>0.78</v>
      </c>
      <c r="F560" s="3">
        <f>Raw_Data!F560</f>
        <v>3</v>
      </c>
      <c r="G560" s="3" t="str">
        <f>Raw_Data!G560</f>
        <v>North America</v>
      </c>
      <c r="H560" s="3" t="str">
        <f>Raw_Data!H560</f>
        <v>Mobile</v>
      </c>
      <c r="I560" s="3">
        <f>Raw_Data!I560</f>
        <v>13.99</v>
      </c>
      <c r="J560" s="3">
        <f>Raw_Data!J560</f>
        <v>0</v>
      </c>
      <c r="K560" s="3" t="str">
        <f>Raw_Data!K560</f>
        <v>Credit Card</v>
      </c>
      <c r="L560" s="3">
        <f>Raw_Data!L560</f>
        <v>3</v>
      </c>
      <c r="M560" s="3">
        <f>Raw_Data!M560</f>
        <v>0.2</v>
      </c>
      <c r="N560" s="3" t="str">
        <f>Raw_Data!N560</f>
        <v>Drama</v>
      </c>
      <c r="O560" s="3" t="str">
        <f t="shared" si="80"/>
        <v>35-44</v>
      </c>
      <c r="P560" s="3" t="str">
        <f t="shared" si="81"/>
        <v>&lt;10h</v>
      </c>
      <c r="Q560" s="3" t="str">
        <f t="shared" si="82"/>
        <v>0-7d</v>
      </c>
      <c r="R560" s="3" t="str">
        <f t="shared" si="83"/>
        <v>Medium</v>
      </c>
      <c r="S560" s="3" t="str">
        <f t="shared" si="84"/>
        <v>Mid</v>
      </c>
      <c r="T560" s="3" t="str">
        <f t="shared" si="85"/>
        <v>Active</v>
      </c>
      <c r="U560" s="4">
        <f>1/(1+EXP(-(Predictive_Model!$B$5+((B560-Predictive_Model!$B$20)/Predictive_Model!$C$20)*Predictive_Model!$D$20+((E560-Predictive_Model!$B$21)/Predictive_Model!$C$21)*Predictive_Model!$D$21+((F560-Predictive_Model!$B$22)/Predictive_Model!$C$22)*Predictive_Model!$D$22+((I560-Predictive_Model!$B$23)/Predictive_Model!$C$23)*Predictive_Model!$D$23+((L560-Predictive_Model!$B$24)/Predictive_Model!$C$24)*Predictive_Model!$D$24+((M560-Predictive_Model!$B$25)/Predictive_Model!$C$25)*Predictive_Model!$D$25+IF(C560="Male",Predictive_Model!$D$31,IF(C560="Other",Predictive_Model!$D$32,0))+IF(D560="Premium",Predictive_Model!$D$34,IF(D560="Standard",Predictive_Model!$D$35,0))+IF(G560="Asia",Predictive_Model!$D$37,IF(G560="Europe",Predictive_Model!$D$38,IF(G560="North America",Predictive_Model!$D$39,IF(G560="Oceania",Predictive_Model!$D$40,IF(G560="South America",Predictive_Model!$D$41,0)))))+IF(H560="Laptop",Predictive_Model!$D$43,IF(H560="Mobile",Predictive_Model!$D$44,IF(H560="TV",Predictive_Model!$D$45,IF(H560="Tablet",Predictive_Model!$D$46,0))))+IF(K560="Crypto",Predictive_Model!$D$48,IF(K560="Debit Card",Predictive_Model!$D$49,IF(K560="Gift Card",Predictive_Model!$D$50,IF(K560="PayPal",Predictive_Model!$D$51,0))))+IF(N560="Comedy",Predictive_Model!$D$53,IF(N560="Documentary",Predictive_Model!$D$54,IF(N560="Drama",Predictive_Model!$D$55,IF(N560="Horror",Predictive_Model!$D$56,IF(N560="Romance",Predictive_Model!$D$57,IF(N560="Sci-Fi",Predictive_Model!$D$58,0)))))))))</f>
        <v>0.96983844593228308</v>
      </c>
      <c r="V560" s="3" t="str">
        <f t="shared" si="86"/>
        <v>Critical</v>
      </c>
      <c r="W560" s="6">
        <f t="shared" si="87"/>
        <v>13.568039858592641</v>
      </c>
      <c r="X560" s="3" t="str">
        <f t="shared" si="88"/>
        <v>Priority 2</v>
      </c>
      <c r="Y560" s="3" t="str">
        <f t="shared" si="89"/>
        <v>OK</v>
      </c>
    </row>
    <row r="561" spans="1:25" x14ac:dyDescent="0.25">
      <c r="A561" s="3" t="str">
        <f>Raw_Data!A561</f>
        <v>d04d1f2d-ed98-4ffe-b4f8-05678d9903a2</v>
      </c>
      <c r="B561" s="3">
        <f>Raw_Data!B561</f>
        <v>43</v>
      </c>
      <c r="C561" s="3" t="str">
        <f>Raw_Data!C561</f>
        <v>Male</v>
      </c>
      <c r="D561" s="3" t="str">
        <f>Raw_Data!D561</f>
        <v>Standard</v>
      </c>
      <c r="E561" s="3">
        <f>Raw_Data!E561</f>
        <v>31.73</v>
      </c>
      <c r="F561" s="3">
        <f>Raw_Data!F561</f>
        <v>34</v>
      </c>
      <c r="G561" s="3" t="str">
        <f>Raw_Data!G561</f>
        <v>Asia</v>
      </c>
      <c r="H561" s="3" t="str">
        <f>Raw_Data!H561</f>
        <v>TV</v>
      </c>
      <c r="I561" s="3">
        <f>Raw_Data!I561</f>
        <v>13.99</v>
      </c>
      <c r="J561" s="3">
        <f>Raw_Data!J561</f>
        <v>0</v>
      </c>
      <c r="K561" s="3" t="str">
        <f>Raw_Data!K561</f>
        <v>Credit Card</v>
      </c>
      <c r="L561" s="3">
        <f>Raw_Data!L561</f>
        <v>3</v>
      </c>
      <c r="M561" s="3">
        <f>Raw_Data!M561</f>
        <v>0.91</v>
      </c>
      <c r="N561" s="3" t="str">
        <f>Raw_Data!N561</f>
        <v>Horror</v>
      </c>
      <c r="O561" s="3" t="str">
        <f t="shared" si="80"/>
        <v>35-44</v>
      </c>
      <c r="P561" s="3" t="str">
        <f t="shared" si="81"/>
        <v>25-49h</v>
      </c>
      <c r="Q561" s="3" t="str">
        <f t="shared" si="82"/>
        <v>22-45d</v>
      </c>
      <c r="R561" s="3" t="str">
        <f t="shared" si="83"/>
        <v>Medium</v>
      </c>
      <c r="S561" s="3" t="str">
        <f t="shared" si="84"/>
        <v>Mid</v>
      </c>
      <c r="T561" s="3" t="str">
        <f t="shared" si="85"/>
        <v>Active</v>
      </c>
      <c r="U561" s="4">
        <f>1/(1+EXP(-(Predictive_Model!$B$5+((B561-Predictive_Model!$B$20)/Predictive_Model!$C$20)*Predictive_Model!$D$20+((E561-Predictive_Model!$B$21)/Predictive_Model!$C$21)*Predictive_Model!$D$21+((F561-Predictive_Model!$B$22)/Predictive_Model!$C$22)*Predictive_Model!$D$22+((I561-Predictive_Model!$B$23)/Predictive_Model!$C$23)*Predictive_Model!$D$23+((L561-Predictive_Model!$B$24)/Predictive_Model!$C$24)*Predictive_Model!$D$24+((M561-Predictive_Model!$B$25)/Predictive_Model!$C$25)*Predictive_Model!$D$25+IF(C561="Male",Predictive_Model!$D$31,IF(C561="Other",Predictive_Model!$D$32,0))+IF(D561="Premium",Predictive_Model!$D$34,IF(D561="Standard",Predictive_Model!$D$35,0))+IF(G561="Asia",Predictive_Model!$D$37,IF(G561="Europe",Predictive_Model!$D$38,IF(G561="North America",Predictive_Model!$D$39,IF(G561="Oceania",Predictive_Model!$D$40,IF(G561="South America",Predictive_Model!$D$41,0)))))+IF(H561="Laptop",Predictive_Model!$D$43,IF(H561="Mobile",Predictive_Model!$D$44,IF(H561="TV",Predictive_Model!$D$45,IF(H561="Tablet",Predictive_Model!$D$46,0))))+IF(K561="Crypto",Predictive_Model!$D$48,IF(K561="Debit Card",Predictive_Model!$D$49,IF(K561="Gift Card",Predictive_Model!$D$50,IF(K561="PayPal",Predictive_Model!$D$51,0))))+IF(N561="Comedy",Predictive_Model!$D$53,IF(N561="Documentary",Predictive_Model!$D$54,IF(N561="Drama",Predictive_Model!$D$55,IF(N561="Horror",Predictive_Model!$D$56,IF(N561="Romance",Predictive_Model!$D$57,IF(N561="Sci-Fi",Predictive_Model!$D$58,0)))))))))</f>
        <v>3.6144655218935781E-3</v>
      </c>
      <c r="V561" s="3" t="str">
        <f t="shared" si="86"/>
        <v>Low</v>
      </c>
      <c r="W561" s="6">
        <f t="shared" si="87"/>
        <v>5.0566372651291158E-2</v>
      </c>
      <c r="X561" s="3" t="str">
        <f t="shared" si="88"/>
        <v>Monitor</v>
      </c>
      <c r="Y561" s="3" t="str">
        <f t="shared" si="89"/>
        <v>OK</v>
      </c>
    </row>
    <row r="562" spans="1:25" x14ac:dyDescent="0.25">
      <c r="A562" s="3" t="str">
        <f>Raw_Data!A562</f>
        <v>1d65e890-ed62-468a-b0cd-153ad70cf2d4</v>
      </c>
      <c r="B562" s="3">
        <f>Raw_Data!B562</f>
        <v>49</v>
      </c>
      <c r="C562" s="3" t="str">
        <f>Raw_Data!C562</f>
        <v>Female</v>
      </c>
      <c r="D562" s="3" t="str">
        <f>Raw_Data!D562</f>
        <v>Premium</v>
      </c>
      <c r="E562" s="3">
        <f>Raw_Data!E562</f>
        <v>4.26</v>
      </c>
      <c r="F562" s="3">
        <f>Raw_Data!F562</f>
        <v>40</v>
      </c>
      <c r="G562" s="3" t="str">
        <f>Raw_Data!G562</f>
        <v>Africa</v>
      </c>
      <c r="H562" s="3" t="str">
        <f>Raw_Data!H562</f>
        <v>Mobile</v>
      </c>
      <c r="I562" s="3">
        <f>Raw_Data!I562</f>
        <v>17.989999999999998</v>
      </c>
      <c r="J562" s="3">
        <f>Raw_Data!J562</f>
        <v>1</v>
      </c>
      <c r="K562" s="3" t="str">
        <f>Raw_Data!K562</f>
        <v>Credit Card</v>
      </c>
      <c r="L562" s="3">
        <f>Raw_Data!L562</f>
        <v>3</v>
      </c>
      <c r="M562" s="3">
        <f>Raw_Data!M562</f>
        <v>0.1</v>
      </c>
      <c r="N562" s="3" t="str">
        <f>Raw_Data!N562</f>
        <v>Comedy</v>
      </c>
      <c r="O562" s="3" t="str">
        <f t="shared" si="80"/>
        <v>45-54</v>
      </c>
      <c r="P562" s="3" t="str">
        <f t="shared" si="81"/>
        <v>&lt;10h</v>
      </c>
      <c r="Q562" s="3" t="str">
        <f t="shared" si="82"/>
        <v>22-45d</v>
      </c>
      <c r="R562" s="3" t="str">
        <f t="shared" si="83"/>
        <v>Medium</v>
      </c>
      <c r="S562" s="3" t="str">
        <f t="shared" si="84"/>
        <v>High</v>
      </c>
      <c r="T562" s="3" t="str">
        <f t="shared" si="85"/>
        <v>Churned</v>
      </c>
      <c r="U562" s="4">
        <f>1/(1+EXP(-(Predictive_Model!$B$5+((B562-Predictive_Model!$B$20)/Predictive_Model!$C$20)*Predictive_Model!$D$20+((E562-Predictive_Model!$B$21)/Predictive_Model!$C$21)*Predictive_Model!$D$21+((F562-Predictive_Model!$B$22)/Predictive_Model!$C$22)*Predictive_Model!$D$22+((I562-Predictive_Model!$B$23)/Predictive_Model!$C$23)*Predictive_Model!$D$23+((L562-Predictive_Model!$B$24)/Predictive_Model!$C$24)*Predictive_Model!$D$24+((M562-Predictive_Model!$B$25)/Predictive_Model!$C$25)*Predictive_Model!$D$25+IF(C562="Male",Predictive_Model!$D$31,IF(C562="Other",Predictive_Model!$D$32,0))+IF(D562="Premium",Predictive_Model!$D$34,IF(D562="Standard",Predictive_Model!$D$35,0))+IF(G562="Asia",Predictive_Model!$D$37,IF(G562="Europe",Predictive_Model!$D$38,IF(G562="North America",Predictive_Model!$D$39,IF(G562="Oceania",Predictive_Model!$D$40,IF(G562="South America",Predictive_Model!$D$41,0)))))+IF(H562="Laptop",Predictive_Model!$D$43,IF(H562="Mobile",Predictive_Model!$D$44,IF(H562="TV",Predictive_Model!$D$45,IF(H562="Tablet",Predictive_Model!$D$46,0))))+IF(K562="Crypto",Predictive_Model!$D$48,IF(K562="Debit Card",Predictive_Model!$D$49,IF(K562="Gift Card",Predictive_Model!$D$50,IF(K562="PayPal",Predictive_Model!$D$51,0))))+IF(N562="Comedy",Predictive_Model!$D$53,IF(N562="Documentary",Predictive_Model!$D$54,IF(N562="Drama",Predictive_Model!$D$55,IF(N562="Horror",Predictive_Model!$D$56,IF(N562="Romance",Predictive_Model!$D$57,IF(N562="Sci-Fi",Predictive_Model!$D$58,0)))))))))</f>
        <v>0.99609789195142262</v>
      </c>
      <c r="V562" s="3" t="str">
        <f t="shared" si="86"/>
        <v>Critical</v>
      </c>
      <c r="W562" s="6">
        <f t="shared" si="87"/>
        <v>17.989999999999998</v>
      </c>
      <c r="X562" s="3" t="str">
        <f t="shared" si="88"/>
        <v>Priority 1</v>
      </c>
      <c r="Y562" s="3" t="str">
        <f t="shared" si="89"/>
        <v>OK</v>
      </c>
    </row>
    <row r="563" spans="1:25" x14ac:dyDescent="0.25">
      <c r="A563" s="3" t="str">
        <f>Raw_Data!A563</f>
        <v>d0483b77-f8ff-4535-9c53-9ee919409583</v>
      </c>
      <c r="B563" s="3">
        <f>Raw_Data!B563</f>
        <v>57</v>
      </c>
      <c r="C563" s="3" t="str">
        <f>Raw_Data!C563</f>
        <v>Female</v>
      </c>
      <c r="D563" s="3" t="str">
        <f>Raw_Data!D563</f>
        <v>Premium</v>
      </c>
      <c r="E563" s="3">
        <f>Raw_Data!E563</f>
        <v>21.15</v>
      </c>
      <c r="F563" s="3">
        <f>Raw_Data!F563</f>
        <v>43</v>
      </c>
      <c r="G563" s="3" t="str">
        <f>Raw_Data!G563</f>
        <v>South America</v>
      </c>
      <c r="H563" s="3" t="str">
        <f>Raw_Data!H563</f>
        <v>Laptop</v>
      </c>
      <c r="I563" s="3">
        <f>Raw_Data!I563</f>
        <v>17.989999999999998</v>
      </c>
      <c r="J563" s="3">
        <f>Raw_Data!J563</f>
        <v>0</v>
      </c>
      <c r="K563" s="3" t="str">
        <f>Raw_Data!K563</f>
        <v>Credit Card</v>
      </c>
      <c r="L563" s="3">
        <f>Raw_Data!L563</f>
        <v>2</v>
      </c>
      <c r="M563" s="3">
        <f>Raw_Data!M563</f>
        <v>0.48</v>
      </c>
      <c r="N563" s="3" t="str">
        <f>Raw_Data!N563</f>
        <v>Comedy</v>
      </c>
      <c r="O563" s="3" t="str">
        <f t="shared" si="80"/>
        <v>55-70</v>
      </c>
      <c r="P563" s="3" t="str">
        <f t="shared" si="81"/>
        <v>10-24h</v>
      </c>
      <c r="Q563" s="3" t="str">
        <f t="shared" si="82"/>
        <v>22-45d</v>
      </c>
      <c r="R563" s="3" t="str">
        <f t="shared" si="83"/>
        <v>Medium</v>
      </c>
      <c r="S563" s="3" t="str">
        <f t="shared" si="84"/>
        <v>High</v>
      </c>
      <c r="T563" s="3" t="str">
        <f t="shared" si="85"/>
        <v>Active</v>
      </c>
      <c r="U563" s="4">
        <f>1/(1+EXP(-(Predictive_Model!$B$5+((B563-Predictive_Model!$B$20)/Predictive_Model!$C$20)*Predictive_Model!$D$20+((E563-Predictive_Model!$B$21)/Predictive_Model!$C$21)*Predictive_Model!$D$21+((F563-Predictive_Model!$B$22)/Predictive_Model!$C$22)*Predictive_Model!$D$22+((I563-Predictive_Model!$B$23)/Predictive_Model!$C$23)*Predictive_Model!$D$23+((L563-Predictive_Model!$B$24)/Predictive_Model!$C$24)*Predictive_Model!$D$24+((M563-Predictive_Model!$B$25)/Predictive_Model!$C$25)*Predictive_Model!$D$25+IF(C563="Male",Predictive_Model!$D$31,IF(C563="Other",Predictive_Model!$D$32,0))+IF(D563="Premium",Predictive_Model!$D$34,IF(D563="Standard",Predictive_Model!$D$35,0))+IF(G563="Asia",Predictive_Model!$D$37,IF(G563="Europe",Predictive_Model!$D$38,IF(G563="North America",Predictive_Model!$D$39,IF(G563="Oceania",Predictive_Model!$D$40,IF(G563="South America",Predictive_Model!$D$41,0)))))+IF(H563="Laptop",Predictive_Model!$D$43,IF(H563="Mobile",Predictive_Model!$D$44,IF(H563="TV",Predictive_Model!$D$45,IF(H563="Tablet",Predictive_Model!$D$46,0))))+IF(K563="Crypto",Predictive_Model!$D$48,IF(K563="Debit Card",Predictive_Model!$D$49,IF(K563="Gift Card",Predictive_Model!$D$50,IF(K563="PayPal",Predictive_Model!$D$51,0))))+IF(N563="Comedy",Predictive_Model!$D$53,IF(N563="Documentary",Predictive_Model!$D$54,IF(N563="Drama",Predictive_Model!$D$55,IF(N563="Horror",Predictive_Model!$D$56,IF(N563="Romance",Predictive_Model!$D$57,IF(N563="Sci-Fi",Predictive_Model!$D$58,0)))))))))</f>
        <v>0.30319719730388511</v>
      </c>
      <c r="V563" s="3" t="str">
        <f t="shared" si="86"/>
        <v>Medium</v>
      </c>
      <c r="W563" s="6">
        <f t="shared" si="87"/>
        <v>5.4545175794968923</v>
      </c>
      <c r="X563" s="3" t="str">
        <f t="shared" si="88"/>
        <v>Monitor</v>
      </c>
      <c r="Y563" s="3" t="str">
        <f t="shared" si="89"/>
        <v>OK</v>
      </c>
    </row>
    <row r="564" spans="1:25" x14ac:dyDescent="0.25">
      <c r="A564" s="3" t="str">
        <f>Raw_Data!A564</f>
        <v>a525393b-868f-4f37-a301-565e5472a982</v>
      </c>
      <c r="B564" s="3">
        <f>Raw_Data!B564</f>
        <v>59</v>
      </c>
      <c r="C564" s="3" t="str">
        <f>Raw_Data!C564</f>
        <v>Female</v>
      </c>
      <c r="D564" s="3" t="str">
        <f>Raw_Data!D564</f>
        <v>Standard</v>
      </c>
      <c r="E564" s="3">
        <f>Raw_Data!E564</f>
        <v>9.77</v>
      </c>
      <c r="F564" s="3">
        <f>Raw_Data!F564</f>
        <v>5</v>
      </c>
      <c r="G564" s="3" t="str">
        <f>Raw_Data!G564</f>
        <v>Africa</v>
      </c>
      <c r="H564" s="3" t="str">
        <f>Raw_Data!H564</f>
        <v>TV</v>
      </c>
      <c r="I564" s="3">
        <f>Raw_Data!I564</f>
        <v>13.99</v>
      </c>
      <c r="J564" s="3">
        <f>Raw_Data!J564</f>
        <v>0</v>
      </c>
      <c r="K564" s="3" t="str">
        <f>Raw_Data!K564</f>
        <v>Crypto</v>
      </c>
      <c r="L564" s="3">
        <f>Raw_Data!L564</f>
        <v>4</v>
      </c>
      <c r="M564" s="3">
        <f>Raw_Data!M564</f>
        <v>1.63</v>
      </c>
      <c r="N564" s="3" t="str">
        <f>Raw_Data!N564</f>
        <v>Comedy</v>
      </c>
      <c r="O564" s="3" t="str">
        <f t="shared" si="80"/>
        <v>55-70</v>
      </c>
      <c r="P564" s="3" t="str">
        <f t="shared" si="81"/>
        <v>&lt;10h</v>
      </c>
      <c r="Q564" s="3" t="str">
        <f t="shared" si="82"/>
        <v>0-7d</v>
      </c>
      <c r="R564" s="3" t="str">
        <f t="shared" si="83"/>
        <v>Medium</v>
      </c>
      <c r="S564" s="3" t="str">
        <f t="shared" si="84"/>
        <v>Mid</v>
      </c>
      <c r="T564" s="3" t="str">
        <f t="shared" si="85"/>
        <v>Active</v>
      </c>
      <c r="U564" s="4">
        <f>1/(1+EXP(-(Predictive_Model!$B$5+((B564-Predictive_Model!$B$20)/Predictive_Model!$C$20)*Predictive_Model!$D$20+((E564-Predictive_Model!$B$21)/Predictive_Model!$C$21)*Predictive_Model!$D$21+((F564-Predictive_Model!$B$22)/Predictive_Model!$C$22)*Predictive_Model!$D$22+((I564-Predictive_Model!$B$23)/Predictive_Model!$C$23)*Predictive_Model!$D$23+((L564-Predictive_Model!$B$24)/Predictive_Model!$C$24)*Predictive_Model!$D$24+((M564-Predictive_Model!$B$25)/Predictive_Model!$C$25)*Predictive_Model!$D$25+IF(C564="Male",Predictive_Model!$D$31,IF(C564="Other",Predictive_Model!$D$32,0))+IF(D564="Premium",Predictive_Model!$D$34,IF(D564="Standard",Predictive_Model!$D$35,0))+IF(G564="Asia",Predictive_Model!$D$37,IF(G564="Europe",Predictive_Model!$D$38,IF(G564="North America",Predictive_Model!$D$39,IF(G564="Oceania",Predictive_Model!$D$40,IF(G564="South America",Predictive_Model!$D$41,0)))))+IF(H564="Laptop",Predictive_Model!$D$43,IF(H564="Mobile",Predictive_Model!$D$44,IF(H564="TV",Predictive_Model!$D$45,IF(H564="Tablet",Predictive_Model!$D$46,0))))+IF(K564="Crypto",Predictive_Model!$D$48,IF(K564="Debit Card",Predictive_Model!$D$49,IF(K564="Gift Card",Predictive_Model!$D$50,IF(K564="PayPal",Predictive_Model!$D$51,0))))+IF(N564="Comedy",Predictive_Model!$D$53,IF(N564="Documentary",Predictive_Model!$D$54,IF(N564="Drama",Predictive_Model!$D$55,IF(N564="Horror",Predictive_Model!$D$56,IF(N564="Romance",Predictive_Model!$D$57,IF(N564="Sci-Fi",Predictive_Model!$D$58,0)))))))))</f>
        <v>1.3091031714527024E-2</v>
      </c>
      <c r="V564" s="3" t="str">
        <f t="shared" si="86"/>
        <v>Low</v>
      </c>
      <c r="W564" s="6">
        <f t="shared" si="87"/>
        <v>0.18314353368623307</v>
      </c>
      <c r="X564" s="3" t="str">
        <f t="shared" si="88"/>
        <v>Monitor</v>
      </c>
      <c r="Y564" s="3" t="str">
        <f t="shared" si="89"/>
        <v>OK</v>
      </c>
    </row>
    <row r="565" spans="1:25" x14ac:dyDescent="0.25">
      <c r="A565" s="3" t="str">
        <f>Raw_Data!A565</f>
        <v>53b18dce-bb9a-4e83-a4ab-bfb367144160</v>
      </c>
      <c r="B565" s="3">
        <f>Raw_Data!B565</f>
        <v>28</v>
      </c>
      <c r="C565" s="3" t="str">
        <f>Raw_Data!C565</f>
        <v>Female</v>
      </c>
      <c r="D565" s="3" t="str">
        <f>Raw_Data!D565</f>
        <v>Premium</v>
      </c>
      <c r="E565" s="3">
        <f>Raw_Data!E565</f>
        <v>3.02</v>
      </c>
      <c r="F565" s="3">
        <f>Raw_Data!F565</f>
        <v>4</v>
      </c>
      <c r="G565" s="3" t="str">
        <f>Raw_Data!G565</f>
        <v>Africa</v>
      </c>
      <c r="H565" s="3" t="str">
        <f>Raw_Data!H565</f>
        <v>Desktop</v>
      </c>
      <c r="I565" s="3">
        <f>Raw_Data!I565</f>
        <v>17.989999999999998</v>
      </c>
      <c r="J565" s="3">
        <f>Raw_Data!J565</f>
        <v>0</v>
      </c>
      <c r="K565" s="3" t="str">
        <f>Raw_Data!K565</f>
        <v>Debit Card</v>
      </c>
      <c r="L565" s="3">
        <f>Raw_Data!L565</f>
        <v>2</v>
      </c>
      <c r="M565" s="3">
        <f>Raw_Data!M565</f>
        <v>0.6</v>
      </c>
      <c r="N565" s="3" t="str">
        <f>Raw_Data!N565</f>
        <v>Action</v>
      </c>
      <c r="O565" s="3" t="str">
        <f t="shared" si="80"/>
        <v>25-34</v>
      </c>
      <c r="P565" s="3" t="str">
        <f t="shared" si="81"/>
        <v>&lt;10h</v>
      </c>
      <c r="Q565" s="3" t="str">
        <f t="shared" si="82"/>
        <v>0-7d</v>
      </c>
      <c r="R565" s="3" t="str">
        <f t="shared" si="83"/>
        <v>Medium</v>
      </c>
      <c r="S565" s="3" t="str">
        <f t="shared" si="84"/>
        <v>High</v>
      </c>
      <c r="T565" s="3" t="str">
        <f t="shared" si="85"/>
        <v>Active</v>
      </c>
      <c r="U565" s="4">
        <f>1/(1+EXP(-(Predictive_Model!$B$5+((B565-Predictive_Model!$B$20)/Predictive_Model!$C$20)*Predictive_Model!$D$20+((E565-Predictive_Model!$B$21)/Predictive_Model!$C$21)*Predictive_Model!$D$21+((F565-Predictive_Model!$B$22)/Predictive_Model!$C$22)*Predictive_Model!$D$22+((I565-Predictive_Model!$B$23)/Predictive_Model!$C$23)*Predictive_Model!$D$23+((L565-Predictive_Model!$B$24)/Predictive_Model!$C$24)*Predictive_Model!$D$24+((M565-Predictive_Model!$B$25)/Predictive_Model!$C$25)*Predictive_Model!$D$25+IF(C565="Male",Predictive_Model!$D$31,IF(C565="Other",Predictive_Model!$D$32,0))+IF(D565="Premium",Predictive_Model!$D$34,IF(D565="Standard",Predictive_Model!$D$35,0))+IF(G565="Asia",Predictive_Model!$D$37,IF(G565="Europe",Predictive_Model!$D$38,IF(G565="North America",Predictive_Model!$D$39,IF(G565="Oceania",Predictive_Model!$D$40,IF(G565="South America",Predictive_Model!$D$41,0)))))+IF(H565="Laptop",Predictive_Model!$D$43,IF(H565="Mobile",Predictive_Model!$D$44,IF(H565="TV",Predictive_Model!$D$45,IF(H565="Tablet",Predictive_Model!$D$46,0))))+IF(K565="Crypto",Predictive_Model!$D$48,IF(K565="Debit Card",Predictive_Model!$D$49,IF(K565="Gift Card",Predictive_Model!$D$50,IF(K565="PayPal",Predictive_Model!$D$51,0))))+IF(N565="Comedy",Predictive_Model!$D$53,IF(N565="Documentary",Predictive_Model!$D$54,IF(N565="Drama",Predictive_Model!$D$55,IF(N565="Horror",Predictive_Model!$D$56,IF(N565="Romance",Predictive_Model!$D$57,IF(N565="Sci-Fi",Predictive_Model!$D$58,0)))))))))</f>
        <v>0.31534966231842326</v>
      </c>
      <c r="V565" s="3" t="str">
        <f t="shared" si="86"/>
        <v>Medium</v>
      </c>
      <c r="W565" s="6">
        <f t="shared" si="87"/>
        <v>5.6731404251084339</v>
      </c>
      <c r="X565" s="3" t="str">
        <f t="shared" si="88"/>
        <v>Monitor</v>
      </c>
      <c r="Y565" s="3" t="str">
        <f t="shared" si="89"/>
        <v>OK</v>
      </c>
    </row>
    <row r="566" spans="1:25" x14ac:dyDescent="0.25">
      <c r="A566" s="3" t="str">
        <f>Raw_Data!A566</f>
        <v>766eaa1d-56f8-441e-a9f0-e8626a5f4d40</v>
      </c>
      <c r="B566" s="3">
        <f>Raw_Data!B566</f>
        <v>58</v>
      </c>
      <c r="C566" s="3" t="str">
        <f>Raw_Data!C566</f>
        <v>Other</v>
      </c>
      <c r="D566" s="3" t="str">
        <f>Raw_Data!D566</f>
        <v>Premium</v>
      </c>
      <c r="E566" s="3">
        <f>Raw_Data!E566</f>
        <v>1.05</v>
      </c>
      <c r="F566" s="3">
        <f>Raw_Data!F566</f>
        <v>58</v>
      </c>
      <c r="G566" s="3" t="str">
        <f>Raw_Data!G566</f>
        <v>South America</v>
      </c>
      <c r="H566" s="3" t="str">
        <f>Raw_Data!H566</f>
        <v>Laptop</v>
      </c>
      <c r="I566" s="3">
        <f>Raw_Data!I566</f>
        <v>17.989999999999998</v>
      </c>
      <c r="J566" s="3">
        <f>Raw_Data!J566</f>
        <v>1</v>
      </c>
      <c r="K566" s="3" t="str">
        <f>Raw_Data!K566</f>
        <v>Crypto</v>
      </c>
      <c r="L566" s="3">
        <f>Raw_Data!L566</f>
        <v>1</v>
      </c>
      <c r="M566" s="3">
        <f>Raw_Data!M566</f>
        <v>0.02</v>
      </c>
      <c r="N566" s="3" t="str">
        <f>Raw_Data!N566</f>
        <v>Comedy</v>
      </c>
      <c r="O566" s="3" t="str">
        <f t="shared" si="80"/>
        <v>55-70</v>
      </c>
      <c r="P566" s="3" t="str">
        <f t="shared" si="81"/>
        <v>&lt;10h</v>
      </c>
      <c r="Q566" s="3" t="str">
        <f t="shared" si="82"/>
        <v>46-60d</v>
      </c>
      <c r="R566" s="3" t="str">
        <f t="shared" si="83"/>
        <v>Low</v>
      </c>
      <c r="S566" s="3" t="str">
        <f t="shared" si="84"/>
        <v>High</v>
      </c>
      <c r="T566" s="3" t="str">
        <f t="shared" si="85"/>
        <v>Churned</v>
      </c>
      <c r="U566" s="4">
        <f>1/(1+EXP(-(Predictive_Model!$B$5+((B566-Predictive_Model!$B$20)/Predictive_Model!$C$20)*Predictive_Model!$D$20+((E566-Predictive_Model!$B$21)/Predictive_Model!$C$21)*Predictive_Model!$D$21+((F566-Predictive_Model!$B$22)/Predictive_Model!$C$22)*Predictive_Model!$D$22+((I566-Predictive_Model!$B$23)/Predictive_Model!$C$23)*Predictive_Model!$D$23+((L566-Predictive_Model!$B$24)/Predictive_Model!$C$24)*Predictive_Model!$D$24+((M566-Predictive_Model!$B$25)/Predictive_Model!$C$25)*Predictive_Model!$D$25+IF(C566="Male",Predictive_Model!$D$31,IF(C566="Other",Predictive_Model!$D$32,0))+IF(D566="Premium",Predictive_Model!$D$34,IF(D566="Standard",Predictive_Model!$D$35,0))+IF(G566="Asia",Predictive_Model!$D$37,IF(G566="Europe",Predictive_Model!$D$38,IF(G566="North America",Predictive_Model!$D$39,IF(G566="Oceania",Predictive_Model!$D$40,IF(G566="South America",Predictive_Model!$D$41,0)))))+IF(H566="Laptop",Predictive_Model!$D$43,IF(H566="Mobile",Predictive_Model!$D$44,IF(H566="TV",Predictive_Model!$D$45,IF(H566="Tablet",Predictive_Model!$D$46,0))))+IF(K566="Crypto",Predictive_Model!$D$48,IF(K566="Debit Card",Predictive_Model!$D$49,IF(K566="Gift Card",Predictive_Model!$D$50,IF(K566="PayPal",Predictive_Model!$D$51,0))))+IF(N566="Comedy",Predictive_Model!$D$53,IF(N566="Documentary",Predictive_Model!$D$54,IF(N566="Drama",Predictive_Model!$D$55,IF(N566="Horror",Predictive_Model!$D$56,IF(N566="Romance",Predictive_Model!$D$57,IF(N566="Sci-Fi",Predictive_Model!$D$58,0)))))))))</f>
        <v>0.99986857457192158</v>
      </c>
      <c r="V566" s="3" t="str">
        <f t="shared" si="86"/>
        <v>Critical</v>
      </c>
      <c r="W566" s="6">
        <f t="shared" si="87"/>
        <v>17.989999999999998</v>
      </c>
      <c r="X566" s="3" t="str">
        <f t="shared" si="88"/>
        <v>Priority 1</v>
      </c>
      <c r="Y566" s="3" t="str">
        <f t="shared" si="89"/>
        <v>OK</v>
      </c>
    </row>
    <row r="567" spans="1:25" x14ac:dyDescent="0.25">
      <c r="A567" s="3" t="str">
        <f>Raw_Data!A567</f>
        <v>470675d5-5cf6-4a4c-974d-38ba18e0d875</v>
      </c>
      <c r="B567" s="3">
        <f>Raw_Data!B567</f>
        <v>47</v>
      </c>
      <c r="C567" s="3" t="str">
        <f>Raw_Data!C567</f>
        <v>Female</v>
      </c>
      <c r="D567" s="3" t="str">
        <f>Raw_Data!D567</f>
        <v>Basic</v>
      </c>
      <c r="E567" s="3">
        <f>Raw_Data!E567</f>
        <v>8.2200000000000006</v>
      </c>
      <c r="F567" s="3">
        <f>Raw_Data!F567</f>
        <v>4</v>
      </c>
      <c r="G567" s="3" t="str">
        <f>Raw_Data!G567</f>
        <v>Africa</v>
      </c>
      <c r="H567" s="3" t="str">
        <f>Raw_Data!H567</f>
        <v>TV</v>
      </c>
      <c r="I567" s="3">
        <f>Raw_Data!I567</f>
        <v>8.99</v>
      </c>
      <c r="J567" s="3">
        <f>Raw_Data!J567</f>
        <v>0</v>
      </c>
      <c r="K567" s="3" t="str">
        <f>Raw_Data!K567</f>
        <v>Gift Card</v>
      </c>
      <c r="L567" s="3">
        <f>Raw_Data!L567</f>
        <v>2</v>
      </c>
      <c r="M567" s="3">
        <f>Raw_Data!M567</f>
        <v>1.64</v>
      </c>
      <c r="N567" s="3" t="str">
        <f>Raw_Data!N567</f>
        <v>Action</v>
      </c>
      <c r="O567" s="3" t="str">
        <f t="shared" si="80"/>
        <v>45-54</v>
      </c>
      <c r="P567" s="3" t="str">
        <f t="shared" si="81"/>
        <v>&lt;10h</v>
      </c>
      <c r="Q567" s="3" t="str">
        <f t="shared" si="82"/>
        <v>0-7d</v>
      </c>
      <c r="R567" s="3" t="str">
        <f t="shared" si="83"/>
        <v>Medium</v>
      </c>
      <c r="S567" s="3" t="str">
        <f t="shared" si="84"/>
        <v>Low</v>
      </c>
      <c r="T567" s="3" t="str">
        <f t="shared" si="85"/>
        <v>Active</v>
      </c>
      <c r="U567" s="4">
        <f>1/(1+EXP(-(Predictive_Model!$B$5+((B567-Predictive_Model!$B$20)/Predictive_Model!$C$20)*Predictive_Model!$D$20+((E567-Predictive_Model!$B$21)/Predictive_Model!$C$21)*Predictive_Model!$D$21+((F567-Predictive_Model!$B$22)/Predictive_Model!$C$22)*Predictive_Model!$D$22+((I567-Predictive_Model!$B$23)/Predictive_Model!$C$23)*Predictive_Model!$D$23+((L567-Predictive_Model!$B$24)/Predictive_Model!$C$24)*Predictive_Model!$D$24+((M567-Predictive_Model!$B$25)/Predictive_Model!$C$25)*Predictive_Model!$D$25+IF(C567="Male",Predictive_Model!$D$31,IF(C567="Other",Predictive_Model!$D$32,0))+IF(D567="Premium",Predictive_Model!$D$34,IF(D567="Standard",Predictive_Model!$D$35,0))+IF(G567="Asia",Predictive_Model!$D$37,IF(G567="Europe",Predictive_Model!$D$38,IF(G567="North America",Predictive_Model!$D$39,IF(G567="Oceania",Predictive_Model!$D$40,IF(G567="South America",Predictive_Model!$D$41,0)))))+IF(H567="Laptop",Predictive_Model!$D$43,IF(H567="Mobile",Predictive_Model!$D$44,IF(H567="TV",Predictive_Model!$D$45,IF(H567="Tablet",Predictive_Model!$D$46,0))))+IF(K567="Crypto",Predictive_Model!$D$48,IF(K567="Debit Card",Predictive_Model!$D$49,IF(K567="Gift Card",Predictive_Model!$D$50,IF(K567="PayPal",Predictive_Model!$D$51,0))))+IF(N567="Comedy",Predictive_Model!$D$53,IF(N567="Documentary",Predictive_Model!$D$54,IF(N567="Drama",Predictive_Model!$D$55,IF(N567="Horror",Predictive_Model!$D$56,IF(N567="Romance",Predictive_Model!$D$57,IF(N567="Sci-Fi",Predictive_Model!$D$58,0)))))))))</f>
        <v>0.30002732442178426</v>
      </c>
      <c r="V567" s="3" t="str">
        <f t="shared" si="86"/>
        <v>Medium</v>
      </c>
      <c r="W567" s="6">
        <f t="shared" si="87"/>
        <v>2.6972456465518406</v>
      </c>
      <c r="X567" s="3" t="str">
        <f t="shared" si="88"/>
        <v>Monitor</v>
      </c>
      <c r="Y567" s="3" t="str">
        <f t="shared" si="89"/>
        <v>OK</v>
      </c>
    </row>
    <row r="568" spans="1:25" x14ac:dyDescent="0.25">
      <c r="A568" s="3" t="str">
        <f>Raw_Data!A568</f>
        <v>9086d806-dcb7-4c64-9714-765f6a0303c6</v>
      </c>
      <c r="B568" s="3">
        <f>Raw_Data!B568</f>
        <v>22</v>
      </c>
      <c r="C568" s="3" t="str">
        <f>Raw_Data!C568</f>
        <v>Female</v>
      </c>
      <c r="D568" s="3" t="str">
        <f>Raw_Data!D568</f>
        <v>Premium</v>
      </c>
      <c r="E568" s="3">
        <f>Raw_Data!E568</f>
        <v>0.97</v>
      </c>
      <c r="F568" s="3">
        <f>Raw_Data!F568</f>
        <v>13</v>
      </c>
      <c r="G568" s="3" t="str">
        <f>Raw_Data!G568</f>
        <v>Oceania</v>
      </c>
      <c r="H568" s="3" t="str">
        <f>Raw_Data!H568</f>
        <v>Laptop</v>
      </c>
      <c r="I568" s="3">
        <f>Raw_Data!I568</f>
        <v>17.989999999999998</v>
      </c>
      <c r="J568" s="3">
        <f>Raw_Data!J568</f>
        <v>1</v>
      </c>
      <c r="K568" s="3" t="str">
        <f>Raw_Data!K568</f>
        <v>PayPal</v>
      </c>
      <c r="L568" s="3">
        <f>Raw_Data!L568</f>
        <v>2</v>
      </c>
      <c r="M568" s="3">
        <f>Raw_Data!M568</f>
        <v>7.0000000000000007E-2</v>
      </c>
      <c r="N568" s="3" t="str">
        <f>Raw_Data!N568</f>
        <v>Action</v>
      </c>
      <c r="O568" s="3" t="str">
        <f t="shared" si="80"/>
        <v>18-24</v>
      </c>
      <c r="P568" s="3" t="str">
        <f t="shared" si="81"/>
        <v>&lt;10h</v>
      </c>
      <c r="Q568" s="3" t="str">
        <f t="shared" si="82"/>
        <v>8-21d</v>
      </c>
      <c r="R568" s="3" t="str">
        <f t="shared" si="83"/>
        <v>Medium</v>
      </c>
      <c r="S568" s="3" t="str">
        <f t="shared" si="84"/>
        <v>High</v>
      </c>
      <c r="T568" s="3" t="str">
        <f t="shared" si="85"/>
        <v>Churned</v>
      </c>
      <c r="U568" s="4">
        <f>1/(1+EXP(-(Predictive_Model!$B$5+((B568-Predictive_Model!$B$20)/Predictive_Model!$C$20)*Predictive_Model!$D$20+((E568-Predictive_Model!$B$21)/Predictive_Model!$C$21)*Predictive_Model!$D$21+((F568-Predictive_Model!$B$22)/Predictive_Model!$C$22)*Predictive_Model!$D$22+((I568-Predictive_Model!$B$23)/Predictive_Model!$C$23)*Predictive_Model!$D$23+((L568-Predictive_Model!$B$24)/Predictive_Model!$C$24)*Predictive_Model!$D$24+((M568-Predictive_Model!$B$25)/Predictive_Model!$C$25)*Predictive_Model!$D$25+IF(C568="Male",Predictive_Model!$D$31,IF(C568="Other",Predictive_Model!$D$32,0))+IF(D568="Premium",Predictive_Model!$D$34,IF(D568="Standard",Predictive_Model!$D$35,0))+IF(G568="Asia",Predictive_Model!$D$37,IF(G568="Europe",Predictive_Model!$D$38,IF(G568="North America",Predictive_Model!$D$39,IF(G568="Oceania",Predictive_Model!$D$40,IF(G568="South America",Predictive_Model!$D$41,0)))))+IF(H568="Laptop",Predictive_Model!$D$43,IF(H568="Mobile",Predictive_Model!$D$44,IF(H568="TV",Predictive_Model!$D$45,IF(H568="Tablet",Predictive_Model!$D$46,0))))+IF(K568="Crypto",Predictive_Model!$D$48,IF(K568="Debit Card",Predictive_Model!$D$49,IF(K568="Gift Card",Predictive_Model!$D$50,IF(K568="PayPal",Predictive_Model!$D$51,0))))+IF(N568="Comedy",Predictive_Model!$D$53,IF(N568="Documentary",Predictive_Model!$D$54,IF(N568="Drama",Predictive_Model!$D$55,IF(N568="Horror",Predictive_Model!$D$56,IF(N568="Romance",Predictive_Model!$D$57,IF(N568="Sci-Fi",Predictive_Model!$D$58,0)))))))))</f>
        <v>0.905533057598083</v>
      </c>
      <c r="V568" s="3" t="str">
        <f t="shared" si="86"/>
        <v>Critical</v>
      </c>
      <c r="W568" s="6">
        <f t="shared" si="87"/>
        <v>17.989999999999998</v>
      </c>
      <c r="X568" s="3" t="str">
        <f t="shared" si="88"/>
        <v>Priority 1</v>
      </c>
      <c r="Y568" s="3" t="str">
        <f t="shared" si="89"/>
        <v>OK</v>
      </c>
    </row>
    <row r="569" spans="1:25" x14ac:dyDescent="0.25">
      <c r="A569" s="3" t="str">
        <f>Raw_Data!A569</f>
        <v>0d6dae1e-d44c-425b-abf5-371bb1a033db</v>
      </c>
      <c r="B569" s="3">
        <f>Raw_Data!B569</f>
        <v>44</v>
      </c>
      <c r="C569" s="3" t="str">
        <f>Raw_Data!C569</f>
        <v>Other</v>
      </c>
      <c r="D569" s="3" t="str">
        <f>Raw_Data!D569</f>
        <v>Premium</v>
      </c>
      <c r="E569" s="3">
        <f>Raw_Data!E569</f>
        <v>1.41</v>
      </c>
      <c r="F569" s="3">
        <f>Raw_Data!F569</f>
        <v>33</v>
      </c>
      <c r="G569" s="3" t="str">
        <f>Raw_Data!G569</f>
        <v>South America</v>
      </c>
      <c r="H569" s="3" t="str">
        <f>Raw_Data!H569</f>
        <v>Laptop</v>
      </c>
      <c r="I569" s="3">
        <f>Raw_Data!I569</f>
        <v>17.989999999999998</v>
      </c>
      <c r="J569" s="3">
        <f>Raw_Data!J569</f>
        <v>1</v>
      </c>
      <c r="K569" s="3" t="str">
        <f>Raw_Data!K569</f>
        <v>Credit Card</v>
      </c>
      <c r="L569" s="3">
        <f>Raw_Data!L569</f>
        <v>1</v>
      </c>
      <c r="M569" s="3">
        <f>Raw_Data!M569</f>
        <v>0.04</v>
      </c>
      <c r="N569" s="3" t="str">
        <f>Raw_Data!N569</f>
        <v>Documentary</v>
      </c>
      <c r="O569" s="3" t="str">
        <f t="shared" si="80"/>
        <v>35-44</v>
      </c>
      <c r="P569" s="3" t="str">
        <f t="shared" si="81"/>
        <v>&lt;10h</v>
      </c>
      <c r="Q569" s="3" t="str">
        <f t="shared" si="82"/>
        <v>22-45d</v>
      </c>
      <c r="R569" s="3" t="str">
        <f t="shared" si="83"/>
        <v>Medium</v>
      </c>
      <c r="S569" s="3" t="str">
        <f t="shared" si="84"/>
        <v>High</v>
      </c>
      <c r="T569" s="3" t="str">
        <f t="shared" si="85"/>
        <v>Churned</v>
      </c>
      <c r="U569" s="4">
        <f>1/(1+EXP(-(Predictive_Model!$B$5+((B569-Predictive_Model!$B$20)/Predictive_Model!$C$20)*Predictive_Model!$D$20+((E569-Predictive_Model!$B$21)/Predictive_Model!$C$21)*Predictive_Model!$D$21+((F569-Predictive_Model!$B$22)/Predictive_Model!$C$22)*Predictive_Model!$D$22+((I569-Predictive_Model!$B$23)/Predictive_Model!$C$23)*Predictive_Model!$D$23+((L569-Predictive_Model!$B$24)/Predictive_Model!$C$24)*Predictive_Model!$D$24+((M569-Predictive_Model!$B$25)/Predictive_Model!$C$25)*Predictive_Model!$D$25+IF(C569="Male",Predictive_Model!$D$31,IF(C569="Other",Predictive_Model!$D$32,0))+IF(D569="Premium",Predictive_Model!$D$34,IF(D569="Standard",Predictive_Model!$D$35,0))+IF(G569="Asia",Predictive_Model!$D$37,IF(G569="Europe",Predictive_Model!$D$38,IF(G569="North America",Predictive_Model!$D$39,IF(G569="Oceania",Predictive_Model!$D$40,IF(G569="South America",Predictive_Model!$D$41,0)))))+IF(H569="Laptop",Predictive_Model!$D$43,IF(H569="Mobile",Predictive_Model!$D$44,IF(H569="TV",Predictive_Model!$D$45,IF(H569="Tablet",Predictive_Model!$D$46,0))))+IF(K569="Crypto",Predictive_Model!$D$48,IF(K569="Debit Card",Predictive_Model!$D$49,IF(K569="Gift Card",Predictive_Model!$D$50,IF(K569="PayPal",Predictive_Model!$D$51,0))))+IF(N569="Comedy",Predictive_Model!$D$53,IF(N569="Documentary",Predictive_Model!$D$54,IF(N569="Drama",Predictive_Model!$D$55,IF(N569="Horror",Predictive_Model!$D$56,IF(N569="Romance",Predictive_Model!$D$57,IF(N569="Sci-Fi",Predictive_Model!$D$58,0)))))))))</f>
        <v>0.99595814617274658</v>
      </c>
      <c r="V569" s="3" t="str">
        <f t="shared" si="86"/>
        <v>Critical</v>
      </c>
      <c r="W569" s="6">
        <f t="shared" si="87"/>
        <v>17.989999999999998</v>
      </c>
      <c r="X569" s="3" t="str">
        <f t="shared" si="88"/>
        <v>Priority 1</v>
      </c>
      <c r="Y569" s="3" t="str">
        <f t="shared" si="89"/>
        <v>OK</v>
      </c>
    </row>
    <row r="570" spans="1:25" x14ac:dyDescent="0.25">
      <c r="A570" s="3" t="str">
        <f>Raw_Data!A570</f>
        <v>b72d9a7d-7c15-4521-8a90-479596bff39d</v>
      </c>
      <c r="B570" s="3">
        <f>Raw_Data!B570</f>
        <v>22</v>
      </c>
      <c r="C570" s="3" t="str">
        <f>Raw_Data!C570</f>
        <v>Other</v>
      </c>
      <c r="D570" s="3" t="str">
        <f>Raw_Data!D570</f>
        <v>Standard</v>
      </c>
      <c r="E570" s="3">
        <f>Raw_Data!E570</f>
        <v>46.56</v>
      </c>
      <c r="F570" s="3">
        <f>Raw_Data!F570</f>
        <v>3</v>
      </c>
      <c r="G570" s="3" t="str">
        <f>Raw_Data!G570</f>
        <v>Europe</v>
      </c>
      <c r="H570" s="3" t="str">
        <f>Raw_Data!H570</f>
        <v>Mobile</v>
      </c>
      <c r="I570" s="3">
        <f>Raw_Data!I570</f>
        <v>13.99</v>
      </c>
      <c r="J570" s="3">
        <f>Raw_Data!J570</f>
        <v>0</v>
      </c>
      <c r="K570" s="3" t="str">
        <f>Raw_Data!K570</f>
        <v>PayPal</v>
      </c>
      <c r="L570" s="3">
        <f>Raw_Data!L570</f>
        <v>3</v>
      </c>
      <c r="M570" s="3">
        <f>Raw_Data!M570</f>
        <v>11.64</v>
      </c>
      <c r="N570" s="3" t="str">
        <f>Raw_Data!N570</f>
        <v>Comedy</v>
      </c>
      <c r="O570" s="3" t="str">
        <f t="shared" si="80"/>
        <v>18-24</v>
      </c>
      <c r="P570" s="3" t="str">
        <f t="shared" si="81"/>
        <v>25-49h</v>
      </c>
      <c r="Q570" s="3" t="str">
        <f t="shared" si="82"/>
        <v>0-7d</v>
      </c>
      <c r="R570" s="3" t="str">
        <f t="shared" si="83"/>
        <v>High</v>
      </c>
      <c r="S570" s="3" t="str">
        <f t="shared" si="84"/>
        <v>Mid</v>
      </c>
      <c r="T570" s="3" t="str">
        <f t="shared" si="85"/>
        <v>Active</v>
      </c>
      <c r="U570" s="4">
        <f>1/(1+EXP(-(Predictive_Model!$B$5+((B570-Predictive_Model!$B$20)/Predictive_Model!$C$20)*Predictive_Model!$D$20+((E570-Predictive_Model!$B$21)/Predictive_Model!$C$21)*Predictive_Model!$D$21+((F570-Predictive_Model!$B$22)/Predictive_Model!$C$22)*Predictive_Model!$D$22+((I570-Predictive_Model!$B$23)/Predictive_Model!$C$23)*Predictive_Model!$D$23+((L570-Predictive_Model!$B$24)/Predictive_Model!$C$24)*Predictive_Model!$D$24+((M570-Predictive_Model!$B$25)/Predictive_Model!$C$25)*Predictive_Model!$D$25+IF(C570="Male",Predictive_Model!$D$31,IF(C570="Other",Predictive_Model!$D$32,0))+IF(D570="Premium",Predictive_Model!$D$34,IF(D570="Standard",Predictive_Model!$D$35,0))+IF(G570="Asia",Predictive_Model!$D$37,IF(G570="Europe",Predictive_Model!$D$38,IF(G570="North America",Predictive_Model!$D$39,IF(G570="Oceania",Predictive_Model!$D$40,IF(G570="South America",Predictive_Model!$D$41,0)))))+IF(H570="Laptop",Predictive_Model!$D$43,IF(H570="Mobile",Predictive_Model!$D$44,IF(H570="TV",Predictive_Model!$D$45,IF(H570="Tablet",Predictive_Model!$D$46,0))))+IF(K570="Crypto",Predictive_Model!$D$48,IF(K570="Debit Card",Predictive_Model!$D$49,IF(K570="Gift Card",Predictive_Model!$D$50,IF(K570="PayPal",Predictive_Model!$D$51,0))))+IF(N570="Comedy",Predictive_Model!$D$53,IF(N570="Documentary",Predictive_Model!$D$54,IF(N570="Drama",Predictive_Model!$D$55,IF(N570="Horror",Predictive_Model!$D$56,IF(N570="Romance",Predictive_Model!$D$57,IF(N570="Sci-Fi",Predictive_Model!$D$58,0)))))))))</f>
        <v>4.4911301583623488E-14</v>
      </c>
      <c r="V570" s="3" t="str">
        <f t="shared" si="86"/>
        <v>Low</v>
      </c>
      <c r="W570" s="6">
        <f t="shared" si="87"/>
        <v>6.2830910915489258E-13</v>
      </c>
      <c r="X570" s="3" t="str">
        <f t="shared" si="88"/>
        <v>Monitor</v>
      </c>
      <c r="Y570" s="3" t="str">
        <f t="shared" si="89"/>
        <v>OK</v>
      </c>
    </row>
    <row r="571" spans="1:25" x14ac:dyDescent="0.25">
      <c r="A571" s="3" t="str">
        <f>Raw_Data!A571</f>
        <v>7f34876f-d31e-4c36-be90-691335b33844</v>
      </c>
      <c r="B571" s="3">
        <f>Raw_Data!B571</f>
        <v>22</v>
      </c>
      <c r="C571" s="3" t="str">
        <f>Raw_Data!C571</f>
        <v>Other</v>
      </c>
      <c r="D571" s="3" t="str">
        <f>Raw_Data!D571</f>
        <v>Standard</v>
      </c>
      <c r="E571" s="3">
        <f>Raw_Data!E571</f>
        <v>12.77</v>
      </c>
      <c r="F571" s="3">
        <f>Raw_Data!F571</f>
        <v>33</v>
      </c>
      <c r="G571" s="3" t="str">
        <f>Raw_Data!G571</f>
        <v>North America</v>
      </c>
      <c r="H571" s="3" t="str">
        <f>Raw_Data!H571</f>
        <v>Desktop</v>
      </c>
      <c r="I571" s="3">
        <f>Raw_Data!I571</f>
        <v>13.99</v>
      </c>
      <c r="J571" s="3">
        <f>Raw_Data!J571</f>
        <v>1</v>
      </c>
      <c r="K571" s="3" t="str">
        <f>Raw_Data!K571</f>
        <v>Credit Card</v>
      </c>
      <c r="L571" s="3">
        <f>Raw_Data!L571</f>
        <v>2</v>
      </c>
      <c r="M571" s="3">
        <f>Raw_Data!M571</f>
        <v>0.38</v>
      </c>
      <c r="N571" s="3" t="str">
        <f>Raw_Data!N571</f>
        <v>Sci-Fi</v>
      </c>
      <c r="O571" s="3" t="str">
        <f t="shared" si="80"/>
        <v>18-24</v>
      </c>
      <c r="P571" s="3" t="str">
        <f t="shared" si="81"/>
        <v>10-24h</v>
      </c>
      <c r="Q571" s="3" t="str">
        <f t="shared" si="82"/>
        <v>22-45d</v>
      </c>
      <c r="R571" s="3" t="str">
        <f t="shared" si="83"/>
        <v>Medium</v>
      </c>
      <c r="S571" s="3" t="str">
        <f t="shared" si="84"/>
        <v>Mid</v>
      </c>
      <c r="T571" s="3" t="str">
        <f t="shared" si="85"/>
        <v>Churned</v>
      </c>
      <c r="U571" s="4">
        <f>1/(1+EXP(-(Predictive_Model!$B$5+((B571-Predictive_Model!$B$20)/Predictive_Model!$C$20)*Predictive_Model!$D$20+((E571-Predictive_Model!$B$21)/Predictive_Model!$C$21)*Predictive_Model!$D$21+((F571-Predictive_Model!$B$22)/Predictive_Model!$C$22)*Predictive_Model!$D$22+((I571-Predictive_Model!$B$23)/Predictive_Model!$C$23)*Predictive_Model!$D$23+((L571-Predictive_Model!$B$24)/Predictive_Model!$C$24)*Predictive_Model!$D$24+((M571-Predictive_Model!$B$25)/Predictive_Model!$C$25)*Predictive_Model!$D$25+IF(C571="Male",Predictive_Model!$D$31,IF(C571="Other",Predictive_Model!$D$32,0))+IF(D571="Premium",Predictive_Model!$D$34,IF(D571="Standard",Predictive_Model!$D$35,0))+IF(G571="Asia",Predictive_Model!$D$37,IF(G571="Europe",Predictive_Model!$D$38,IF(G571="North America",Predictive_Model!$D$39,IF(G571="Oceania",Predictive_Model!$D$40,IF(G571="South America",Predictive_Model!$D$41,0)))))+IF(H571="Laptop",Predictive_Model!$D$43,IF(H571="Mobile",Predictive_Model!$D$44,IF(H571="TV",Predictive_Model!$D$45,IF(H571="Tablet",Predictive_Model!$D$46,0))))+IF(K571="Crypto",Predictive_Model!$D$48,IF(K571="Debit Card",Predictive_Model!$D$49,IF(K571="Gift Card",Predictive_Model!$D$50,IF(K571="PayPal",Predictive_Model!$D$51,0))))+IF(N571="Comedy",Predictive_Model!$D$53,IF(N571="Documentary",Predictive_Model!$D$54,IF(N571="Drama",Predictive_Model!$D$55,IF(N571="Horror",Predictive_Model!$D$56,IF(N571="Romance",Predictive_Model!$D$57,IF(N571="Sci-Fi",Predictive_Model!$D$58,0)))))))))</f>
        <v>0.91405037682222867</v>
      </c>
      <c r="V571" s="3" t="str">
        <f t="shared" si="86"/>
        <v>Critical</v>
      </c>
      <c r="W571" s="6">
        <f t="shared" si="87"/>
        <v>13.99</v>
      </c>
      <c r="X571" s="3" t="str">
        <f t="shared" si="88"/>
        <v>Priority 2</v>
      </c>
      <c r="Y571" s="3" t="str">
        <f t="shared" si="89"/>
        <v>OK</v>
      </c>
    </row>
    <row r="572" spans="1:25" x14ac:dyDescent="0.25">
      <c r="A572" s="3" t="str">
        <f>Raw_Data!A572</f>
        <v>f7add970-dc85-4c29-90e7-cdb047f52746</v>
      </c>
      <c r="B572" s="3">
        <f>Raw_Data!B572</f>
        <v>62</v>
      </c>
      <c r="C572" s="3" t="str">
        <f>Raw_Data!C572</f>
        <v>Male</v>
      </c>
      <c r="D572" s="3" t="str">
        <f>Raw_Data!D572</f>
        <v>Basic</v>
      </c>
      <c r="E572" s="3">
        <f>Raw_Data!E572</f>
        <v>12.66</v>
      </c>
      <c r="F572" s="3">
        <f>Raw_Data!F572</f>
        <v>42</v>
      </c>
      <c r="G572" s="3" t="str">
        <f>Raw_Data!G572</f>
        <v>Asia</v>
      </c>
      <c r="H572" s="3" t="str">
        <f>Raw_Data!H572</f>
        <v>TV</v>
      </c>
      <c r="I572" s="3">
        <f>Raw_Data!I572</f>
        <v>8.99</v>
      </c>
      <c r="J572" s="3">
        <f>Raw_Data!J572</f>
        <v>1</v>
      </c>
      <c r="K572" s="3" t="str">
        <f>Raw_Data!K572</f>
        <v>Debit Card</v>
      </c>
      <c r="L572" s="3">
        <f>Raw_Data!L572</f>
        <v>2</v>
      </c>
      <c r="M572" s="3">
        <f>Raw_Data!M572</f>
        <v>0.28999999999999998</v>
      </c>
      <c r="N572" s="3" t="str">
        <f>Raw_Data!N572</f>
        <v>Action</v>
      </c>
      <c r="O572" s="3" t="str">
        <f t="shared" si="80"/>
        <v>55-70</v>
      </c>
      <c r="P572" s="3" t="str">
        <f t="shared" si="81"/>
        <v>10-24h</v>
      </c>
      <c r="Q572" s="3" t="str">
        <f t="shared" si="82"/>
        <v>22-45d</v>
      </c>
      <c r="R572" s="3" t="str">
        <f t="shared" si="83"/>
        <v>Medium</v>
      </c>
      <c r="S572" s="3" t="str">
        <f t="shared" si="84"/>
        <v>Low</v>
      </c>
      <c r="T572" s="3" t="str">
        <f t="shared" si="85"/>
        <v>Churned</v>
      </c>
      <c r="U572" s="4">
        <f>1/(1+EXP(-(Predictive_Model!$B$5+((B572-Predictive_Model!$B$20)/Predictive_Model!$C$20)*Predictive_Model!$D$20+((E572-Predictive_Model!$B$21)/Predictive_Model!$C$21)*Predictive_Model!$D$21+((F572-Predictive_Model!$B$22)/Predictive_Model!$C$22)*Predictive_Model!$D$22+((I572-Predictive_Model!$B$23)/Predictive_Model!$C$23)*Predictive_Model!$D$23+((L572-Predictive_Model!$B$24)/Predictive_Model!$C$24)*Predictive_Model!$D$24+((M572-Predictive_Model!$B$25)/Predictive_Model!$C$25)*Predictive_Model!$D$25+IF(C572="Male",Predictive_Model!$D$31,IF(C572="Other",Predictive_Model!$D$32,0))+IF(D572="Premium",Predictive_Model!$D$34,IF(D572="Standard",Predictive_Model!$D$35,0))+IF(G572="Asia",Predictive_Model!$D$37,IF(G572="Europe",Predictive_Model!$D$38,IF(G572="North America",Predictive_Model!$D$39,IF(G572="Oceania",Predictive_Model!$D$40,IF(G572="South America",Predictive_Model!$D$41,0)))))+IF(H572="Laptop",Predictive_Model!$D$43,IF(H572="Mobile",Predictive_Model!$D$44,IF(H572="TV",Predictive_Model!$D$45,IF(H572="Tablet",Predictive_Model!$D$46,0))))+IF(K572="Crypto",Predictive_Model!$D$48,IF(K572="Debit Card",Predictive_Model!$D$49,IF(K572="Gift Card",Predictive_Model!$D$50,IF(K572="PayPal",Predictive_Model!$D$51,0))))+IF(N572="Comedy",Predictive_Model!$D$53,IF(N572="Documentary",Predictive_Model!$D$54,IF(N572="Drama",Predictive_Model!$D$55,IF(N572="Horror",Predictive_Model!$D$56,IF(N572="Romance",Predictive_Model!$D$57,IF(N572="Sci-Fi",Predictive_Model!$D$58,0)))))))))</f>
        <v>0.98561016015388181</v>
      </c>
      <c r="V572" s="3" t="str">
        <f t="shared" si="86"/>
        <v>Critical</v>
      </c>
      <c r="W572" s="6">
        <f t="shared" si="87"/>
        <v>8.99</v>
      </c>
      <c r="X572" s="3" t="str">
        <f t="shared" si="88"/>
        <v>Priority 2</v>
      </c>
      <c r="Y572" s="3" t="str">
        <f t="shared" si="89"/>
        <v>OK</v>
      </c>
    </row>
    <row r="573" spans="1:25" x14ac:dyDescent="0.25">
      <c r="A573" s="3" t="str">
        <f>Raw_Data!A573</f>
        <v>51edbf12-a8ef-4848-9be8-b5baeb8adab7</v>
      </c>
      <c r="B573" s="3">
        <f>Raw_Data!B573</f>
        <v>67</v>
      </c>
      <c r="C573" s="3" t="str">
        <f>Raw_Data!C573</f>
        <v>Male</v>
      </c>
      <c r="D573" s="3" t="str">
        <f>Raw_Data!D573</f>
        <v>Standard</v>
      </c>
      <c r="E573" s="3">
        <f>Raw_Data!E573</f>
        <v>12.02</v>
      </c>
      <c r="F573" s="3">
        <f>Raw_Data!F573</f>
        <v>20</v>
      </c>
      <c r="G573" s="3" t="str">
        <f>Raw_Data!G573</f>
        <v>Asia</v>
      </c>
      <c r="H573" s="3" t="str">
        <f>Raw_Data!H573</f>
        <v>TV</v>
      </c>
      <c r="I573" s="3">
        <f>Raw_Data!I573</f>
        <v>13.99</v>
      </c>
      <c r="J573" s="3">
        <f>Raw_Data!J573</f>
        <v>0</v>
      </c>
      <c r="K573" s="3" t="str">
        <f>Raw_Data!K573</f>
        <v>Credit Card</v>
      </c>
      <c r="L573" s="3">
        <f>Raw_Data!L573</f>
        <v>1</v>
      </c>
      <c r="M573" s="3">
        <f>Raw_Data!M573</f>
        <v>0.56999999999999995</v>
      </c>
      <c r="N573" s="3" t="str">
        <f>Raw_Data!N573</f>
        <v>Sci-Fi</v>
      </c>
      <c r="O573" s="3" t="str">
        <f t="shared" si="80"/>
        <v>55-70</v>
      </c>
      <c r="P573" s="3" t="str">
        <f t="shared" si="81"/>
        <v>10-24h</v>
      </c>
      <c r="Q573" s="3" t="str">
        <f t="shared" si="82"/>
        <v>8-21d</v>
      </c>
      <c r="R573" s="3" t="str">
        <f t="shared" si="83"/>
        <v>Medium</v>
      </c>
      <c r="S573" s="3" t="str">
        <f t="shared" si="84"/>
        <v>Mid</v>
      </c>
      <c r="T573" s="3" t="str">
        <f t="shared" si="85"/>
        <v>Active</v>
      </c>
      <c r="U573" s="4">
        <f>1/(1+EXP(-(Predictive_Model!$B$5+((B573-Predictive_Model!$B$20)/Predictive_Model!$C$20)*Predictive_Model!$D$20+((E573-Predictive_Model!$B$21)/Predictive_Model!$C$21)*Predictive_Model!$D$21+((F573-Predictive_Model!$B$22)/Predictive_Model!$C$22)*Predictive_Model!$D$22+((I573-Predictive_Model!$B$23)/Predictive_Model!$C$23)*Predictive_Model!$D$23+((L573-Predictive_Model!$B$24)/Predictive_Model!$C$24)*Predictive_Model!$D$24+((M573-Predictive_Model!$B$25)/Predictive_Model!$C$25)*Predictive_Model!$D$25+IF(C573="Male",Predictive_Model!$D$31,IF(C573="Other",Predictive_Model!$D$32,0))+IF(D573="Premium",Predictive_Model!$D$34,IF(D573="Standard",Predictive_Model!$D$35,0))+IF(G573="Asia",Predictive_Model!$D$37,IF(G573="Europe",Predictive_Model!$D$38,IF(G573="North America",Predictive_Model!$D$39,IF(G573="Oceania",Predictive_Model!$D$40,IF(G573="South America",Predictive_Model!$D$41,0)))))+IF(H573="Laptop",Predictive_Model!$D$43,IF(H573="Mobile",Predictive_Model!$D$44,IF(H573="TV",Predictive_Model!$D$45,IF(H573="Tablet",Predictive_Model!$D$46,0))))+IF(K573="Crypto",Predictive_Model!$D$48,IF(K573="Debit Card",Predictive_Model!$D$49,IF(K573="Gift Card",Predictive_Model!$D$50,IF(K573="PayPal",Predictive_Model!$D$51,0))))+IF(N573="Comedy",Predictive_Model!$D$53,IF(N573="Documentary",Predictive_Model!$D$54,IF(N573="Drama",Predictive_Model!$D$55,IF(N573="Horror",Predictive_Model!$D$56,IF(N573="Romance",Predictive_Model!$D$57,IF(N573="Sci-Fi",Predictive_Model!$D$58,0)))))))))</f>
        <v>0.70965281340887443</v>
      </c>
      <c r="V573" s="3" t="str">
        <f t="shared" si="86"/>
        <v>High</v>
      </c>
      <c r="W573" s="6">
        <f t="shared" si="87"/>
        <v>9.9280428595901533</v>
      </c>
      <c r="X573" s="3" t="str">
        <f t="shared" si="88"/>
        <v>Monitor</v>
      </c>
      <c r="Y573" s="3" t="str">
        <f t="shared" si="89"/>
        <v>OK</v>
      </c>
    </row>
    <row r="574" spans="1:25" x14ac:dyDescent="0.25">
      <c r="A574" s="3" t="str">
        <f>Raw_Data!A574</f>
        <v>8f8e95b6-5be4-47ed-a018-6976631fbe71</v>
      </c>
      <c r="B574" s="3">
        <f>Raw_Data!B574</f>
        <v>44</v>
      </c>
      <c r="C574" s="3" t="str">
        <f>Raw_Data!C574</f>
        <v>Male</v>
      </c>
      <c r="D574" s="3" t="str">
        <f>Raw_Data!D574</f>
        <v>Basic</v>
      </c>
      <c r="E574" s="3">
        <f>Raw_Data!E574</f>
        <v>6.67</v>
      </c>
      <c r="F574" s="3">
        <f>Raw_Data!F574</f>
        <v>25</v>
      </c>
      <c r="G574" s="3" t="str">
        <f>Raw_Data!G574</f>
        <v>Africa</v>
      </c>
      <c r="H574" s="3" t="str">
        <f>Raw_Data!H574</f>
        <v>Tablet</v>
      </c>
      <c r="I574" s="3">
        <f>Raw_Data!I574</f>
        <v>8.99</v>
      </c>
      <c r="J574" s="3">
        <f>Raw_Data!J574</f>
        <v>0</v>
      </c>
      <c r="K574" s="3" t="str">
        <f>Raw_Data!K574</f>
        <v>Crypto</v>
      </c>
      <c r="L574" s="3">
        <f>Raw_Data!L574</f>
        <v>5</v>
      </c>
      <c r="M574" s="3">
        <f>Raw_Data!M574</f>
        <v>0.26</v>
      </c>
      <c r="N574" s="3" t="str">
        <f>Raw_Data!N574</f>
        <v>Drama</v>
      </c>
      <c r="O574" s="3" t="str">
        <f t="shared" si="80"/>
        <v>35-44</v>
      </c>
      <c r="P574" s="3" t="str">
        <f t="shared" si="81"/>
        <v>&lt;10h</v>
      </c>
      <c r="Q574" s="3" t="str">
        <f t="shared" si="82"/>
        <v>22-45d</v>
      </c>
      <c r="R574" s="3" t="str">
        <f t="shared" si="83"/>
        <v>Medium</v>
      </c>
      <c r="S574" s="3" t="str">
        <f t="shared" si="84"/>
        <v>Low</v>
      </c>
      <c r="T574" s="3" t="str">
        <f t="shared" si="85"/>
        <v>Active</v>
      </c>
      <c r="U574" s="4">
        <f>1/(1+EXP(-(Predictive_Model!$B$5+((B574-Predictive_Model!$B$20)/Predictive_Model!$C$20)*Predictive_Model!$D$20+((E574-Predictive_Model!$B$21)/Predictive_Model!$C$21)*Predictive_Model!$D$21+((F574-Predictive_Model!$B$22)/Predictive_Model!$C$22)*Predictive_Model!$D$22+((I574-Predictive_Model!$B$23)/Predictive_Model!$C$23)*Predictive_Model!$D$23+((L574-Predictive_Model!$B$24)/Predictive_Model!$C$24)*Predictive_Model!$D$24+((M574-Predictive_Model!$B$25)/Predictive_Model!$C$25)*Predictive_Model!$D$25+IF(C574="Male",Predictive_Model!$D$31,IF(C574="Other",Predictive_Model!$D$32,0))+IF(D574="Premium",Predictive_Model!$D$34,IF(D574="Standard",Predictive_Model!$D$35,0))+IF(G574="Asia",Predictive_Model!$D$37,IF(G574="Europe",Predictive_Model!$D$38,IF(G574="North America",Predictive_Model!$D$39,IF(G574="Oceania",Predictive_Model!$D$40,IF(G574="South America",Predictive_Model!$D$41,0)))))+IF(H574="Laptop",Predictive_Model!$D$43,IF(H574="Mobile",Predictive_Model!$D$44,IF(H574="TV",Predictive_Model!$D$45,IF(H574="Tablet",Predictive_Model!$D$46,0))))+IF(K574="Crypto",Predictive_Model!$D$48,IF(K574="Debit Card",Predictive_Model!$D$49,IF(K574="Gift Card",Predictive_Model!$D$50,IF(K574="PayPal",Predictive_Model!$D$51,0))))+IF(N574="Comedy",Predictive_Model!$D$53,IF(N574="Documentary",Predictive_Model!$D$54,IF(N574="Drama",Predictive_Model!$D$55,IF(N574="Horror",Predictive_Model!$D$56,IF(N574="Romance",Predictive_Model!$D$57,IF(N574="Sci-Fi",Predictive_Model!$D$58,0)))))))))</f>
        <v>0.97387064108615895</v>
      </c>
      <c r="V574" s="3" t="str">
        <f t="shared" si="86"/>
        <v>Critical</v>
      </c>
      <c r="W574" s="6">
        <f t="shared" si="87"/>
        <v>8.7550970633645697</v>
      </c>
      <c r="X574" s="3" t="str">
        <f t="shared" si="88"/>
        <v>Priority 2</v>
      </c>
      <c r="Y574" s="3" t="str">
        <f t="shared" si="89"/>
        <v>OK</v>
      </c>
    </row>
    <row r="575" spans="1:25" x14ac:dyDescent="0.25">
      <c r="A575" s="3" t="str">
        <f>Raw_Data!A575</f>
        <v>b15d15eb-0dda-409b-90c8-211757521f5d</v>
      </c>
      <c r="B575" s="3">
        <f>Raw_Data!B575</f>
        <v>58</v>
      </c>
      <c r="C575" s="3" t="str">
        <f>Raw_Data!C575</f>
        <v>Male</v>
      </c>
      <c r="D575" s="3" t="str">
        <f>Raw_Data!D575</f>
        <v>Standard</v>
      </c>
      <c r="E575" s="3">
        <f>Raw_Data!E575</f>
        <v>7.36</v>
      </c>
      <c r="F575" s="3">
        <f>Raw_Data!F575</f>
        <v>18</v>
      </c>
      <c r="G575" s="3" t="str">
        <f>Raw_Data!G575</f>
        <v>Oceania</v>
      </c>
      <c r="H575" s="3" t="str">
        <f>Raw_Data!H575</f>
        <v>Laptop</v>
      </c>
      <c r="I575" s="3">
        <f>Raw_Data!I575</f>
        <v>13.99</v>
      </c>
      <c r="J575" s="3">
        <f>Raw_Data!J575</f>
        <v>0</v>
      </c>
      <c r="K575" s="3" t="str">
        <f>Raw_Data!K575</f>
        <v>Gift Card</v>
      </c>
      <c r="L575" s="3">
        <f>Raw_Data!L575</f>
        <v>4</v>
      </c>
      <c r="M575" s="3">
        <f>Raw_Data!M575</f>
        <v>0.39</v>
      </c>
      <c r="N575" s="3" t="str">
        <f>Raw_Data!N575</f>
        <v>Romance</v>
      </c>
      <c r="O575" s="3" t="str">
        <f t="shared" si="80"/>
        <v>55-70</v>
      </c>
      <c r="P575" s="3" t="str">
        <f t="shared" si="81"/>
        <v>&lt;10h</v>
      </c>
      <c r="Q575" s="3" t="str">
        <f t="shared" si="82"/>
        <v>8-21d</v>
      </c>
      <c r="R575" s="3" t="str">
        <f t="shared" si="83"/>
        <v>Medium</v>
      </c>
      <c r="S575" s="3" t="str">
        <f t="shared" si="84"/>
        <v>Mid</v>
      </c>
      <c r="T575" s="3" t="str">
        <f t="shared" si="85"/>
        <v>Active</v>
      </c>
      <c r="U575" s="4">
        <f>1/(1+EXP(-(Predictive_Model!$B$5+((B575-Predictive_Model!$B$20)/Predictive_Model!$C$20)*Predictive_Model!$D$20+((E575-Predictive_Model!$B$21)/Predictive_Model!$C$21)*Predictive_Model!$D$21+((F575-Predictive_Model!$B$22)/Predictive_Model!$C$22)*Predictive_Model!$D$22+((I575-Predictive_Model!$B$23)/Predictive_Model!$C$23)*Predictive_Model!$D$23+((L575-Predictive_Model!$B$24)/Predictive_Model!$C$24)*Predictive_Model!$D$24+((M575-Predictive_Model!$B$25)/Predictive_Model!$C$25)*Predictive_Model!$D$25+IF(C575="Male",Predictive_Model!$D$31,IF(C575="Other",Predictive_Model!$D$32,0))+IF(D575="Premium",Predictive_Model!$D$34,IF(D575="Standard",Predictive_Model!$D$35,0))+IF(G575="Asia",Predictive_Model!$D$37,IF(G575="Europe",Predictive_Model!$D$38,IF(G575="North America",Predictive_Model!$D$39,IF(G575="Oceania",Predictive_Model!$D$40,IF(G575="South America",Predictive_Model!$D$41,0)))))+IF(H575="Laptop",Predictive_Model!$D$43,IF(H575="Mobile",Predictive_Model!$D$44,IF(H575="TV",Predictive_Model!$D$45,IF(H575="Tablet",Predictive_Model!$D$46,0))))+IF(K575="Crypto",Predictive_Model!$D$48,IF(K575="Debit Card",Predictive_Model!$D$49,IF(K575="Gift Card",Predictive_Model!$D$50,IF(K575="PayPal",Predictive_Model!$D$51,0))))+IF(N575="Comedy",Predictive_Model!$D$53,IF(N575="Documentary",Predictive_Model!$D$54,IF(N575="Drama",Predictive_Model!$D$55,IF(N575="Horror",Predictive_Model!$D$56,IF(N575="Romance",Predictive_Model!$D$57,IF(N575="Sci-Fi",Predictive_Model!$D$58,0)))))))))</f>
        <v>0.72045424163622129</v>
      </c>
      <c r="V575" s="3" t="str">
        <f t="shared" si="86"/>
        <v>High</v>
      </c>
      <c r="W575" s="6">
        <f t="shared" si="87"/>
        <v>10.079154840490736</v>
      </c>
      <c r="X575" s="3" t="str">
        <f t="shared" si="88"/>
        <v>Monitor</v>
      </c>
      <c r="Y575" s="3" t="str">
        <f t="shared" si="89"/>
        <v>OK</v>
      </c>
    </row>
    <row r="576" spans="1:25" x14ac:dyDescent="0.25">
      <c r="A576" s="3" t="str">
        <f>Raw_Data!A576</f>
        <v>4f808be4-e7f6-424a-87e8-61497b1afee7</v>
      </c>
      <c r="B576" s="3">
        <f>Raw_Data!B576</f>
        <v>50</v>
      </c>
      <c r="C576" s="3" t="str">
        <f>Raw_Data!C576</f>
        <v>Male</v>
      </c>
      <c r="D576" s="3" t="str">
        <f>Raw_Data!D576</f>
        <v>Basic</v>
      </c>
      <c r="E576" s="3">
        <f>Raw_Data!E576</f>
        <v>3.28</v>
      </c>
      <c r="F576" s="3">
        <f>Raw_Data!F576</f>
        <v>59</v>
      </c>
      <c r="G576" s="3" t="str">
        <f>Raw_Data!G576</f>
        <v>Africa</v>
      </c>
      <c r="H576" s="3" t="str">
        <f>Raw_Data!H576</f>
        <v>Tablet</v>
      </c>
      <c r="I576" s="3">
        <f>Raw_Data!I576</f>
        <v>8.99</v>
      </c>
      <c r="J576" s="3">
        <f>Raw_Data!J576</f>
        <v>1</v>
      </c>
      <c r="K576" s="3" t="str">
        <f>Raw_Data!K576</f>
        <v>Gift Card</v>
      </c>
      <c r="L576" s="3">
        <f>Raw_Data!L576</f>
        <v>3</v>
      </c>
      <c r="M576" s="3">
        <f>Raw_Data!M576</f>
        <v>0.05</v>
      </c>
      <c r="N576" s="3" t="str">
        <f>Raw_Data!N576</f>
        <v>Documentary</v>
      </c>
      <c r="O576" s="3" t="str">
        <f t="shared" si="80"/>
        <v>45-54</v>
      </c>
      <c r="P576" s="3" t="str">
        <f t="shared" si="81"/>
        <v>&lt;10h</v>
      </c>
      <c r="Q576" s="3" t="str">
        <f t="shared" si="82"/>
        <v>46-60d</v>
      </c>
      <c r="R576" s="3" t="str">
        <f t="shared" si="83"/>
        <v>Low</v>
      </c>
      <c r="S576" s="3" t="str">
        <f t="shared" si="84"/>
        <v>Low</v>
      </c>
      <c r="T576" s="3" t="str">
        <f t="shared" si="85"/>
        <v>Churned</v>
      </c>
      <c r="U576" s="4">
        <f>1/(1+EXP(-(Predictive_Model!$B$5+((B576-Predictive_Model!$B$20)/Predictive_Model!$C$20)*Predictive_Model!$D$20+((E576-Predictive_Model!$B$21)/Predictive_Model!$C$21)*Predictive_Model!$D$21+((F576-Predictive_Model!$B$22)/Predictive_Model!$C$22)*Predictive_Model!$D$22+((I576-Predictive_Model!$B$23)/Predictive_Model!$C$23)*Predictive_Model!$D$23+((L576-Predictive_Model!$B$24)/Predictive_Model!$C$24)*Predictive_Model!$D$24+((M576-Predictive_Model!$B$25)/Predictive_Model!$C$25)*Predictive_Model!$D$25+IF(C576="Male",Predictive_Model!$D$31,IF(C576="Other",Predictive_Model!$D$32,0))+IF(D576="Premium",Predictive_Model!$D$34,IF(D576="Standard",Predictive_Model!$D$35,0))+IF(G576="Asia",Predictive_Model!$D$37,IF(G576="Europe",Predictive_Model!$D$38,IF(G576="North America",Predictive_Model!$D$39,IF(G576="Oceania",Predictive_Model!$D$40,IF(G576="South America",Predictive_Model!$D$41,0)))))+IF(H576="Laptop",Predictive_Model!$D$43,IF(H576="Mobile",Predictive_Model!$D$44,IF(H576="TV",Predictive_Model!$D$45,IF(H576="Tablet",Predictive_Model!$D$46,0))))+IF(K576="Crypto",Predictive_Model!$D$48,IF(K576="Debit Card",Predictive_Model!$D$49,IF(K576="Gift Card",Predictive_Model!$D$50,IF(K576="PayPal",Predictive_Model!$D$51,0))))+IF(N576="Comedy",Predictive_Model!$D$53,IF(N576="Documentary",Predictive_Model!$D$54,IF(N576="Drama",Predictive_Model!$D$55,IF(N576="Horror",Predictive_Model!$D$56,IF(N576="Romance",Predictive_Model!$D$57,IF(N576="Sci-Fi",Predictive_Model!$D$58,0)))))))))</f>
        <v>0.99998996183781486</v>
      </c>
      <c r="V576" s="3" t="str">
        <f t="shared" si="86"/>
        <v>Critical</v>
      </c>
      <c r="W576" s="6">
        <f t="shared" si="87"/>
        <v>8.99</v>
      </c>
      <c r="X576" s="3" t="str">
        <f t="shared" si="88"/>
        <v>Priority 2</v>
      </c>
      <c r="Y576" s="3" t="str">
        <f t="shared" si="89"/>
        <v>OK</v>
      </c>
    </row>
    <row r="577" spans="1:25" x14ac:dyDescent="0.25">
      <c r="A577" s="3" t="str">
        <f>Raw_Data!A577</f>
        <v>ab429cc1-b1b1-4a7c-9a14-38212b83747d</v>
      </c>
      <c r="B577" s="3">
        <f>Raw_Data!B577</f>
        <v>69</v>
      </c>
      <c r="C577" s="3" t="str">
        <f>Raw_Data!C577</f>
        <v>Female</v>
      </c>
      <c r="D577" s="3" t="str">
        <f>Raw_Data!D577</f>
        <v>Premium</v>
      </c>
      <c r="E577" s="3">
        <f>Raw_Data!E577</f>
        <v>3.94</v>
      </c>
      <c r="F577" s="3">
        <f>Raw_Data!F577</f>
        <v>38</v>
      </c>
      <c r="G577" s="3" t="str">
        <f>Raw_Data!G577</f>
        <v>Oceania</v>
      </c>
      <c r="H577" s="3" t="str">
        <f>Raw_Data!H577</f>
        <v>Laptop</v>
      </c>
      <c r="I577" s="3">
        <f>Raw_Data!I577</f>
        <v>17.989999999999998</v>
      </c>
      <c r="J577" s="3">
        <f>Raw_Data!J577</f>
        <v>1</v>
      </c>
      <c r="K577" s="3" t="str">
        <f>Raw_Data!K577</f>
        <v>PayPal</v>
      </c>
      <c r="L577" s="3">
        <f>Raw_Data!L577</f>
        <v>2</v>
      </c>
      <c r="M577" s="3">
        <f>Raw_Data!M577</f>
        <v>0.1</v>
      </c>
      <c r="N577" s="3" t="str">
        <f>Raw_Data!N577</f>
        <v>Sci-Fi</v>
      </c>
      <c r="O577" s="3" t="str">
        <f t="shared" si="80"/>
        <v>55-70</v>
      </c>
      <c r="P577" s="3" t="str">
        <f t="shared" si="81"/>
        <v>&lt;10h</v>
      </c>
      <c r="Q577" s="3" t="str">
        <f t="shared" si="82"/>
        <v>22-45d</v>
      </c>
      <c r="R577" s="3" t="str">
        <f t="shared" si="83"/>
        <v>Medium</v>
      </c>
      <c r="S577" s="3" t="str">
        <f t="shared" si="84"/>
        <v>High</v>
      </c>
      <c r="T577" s="3" t="str">
        <f t="shared" si="85"/>
        <v>Churned</v>
      </c>
      <c r="U577" s="4">
        <f>1/(1+EXP(-(Predictive_Model!$B$5+((B577-Predictive_Model!$B$20)/Predictive_Model!$C$20)*Predictive_Model!$D$20+((E577-Predictive_Model!$B$21)/Predictive_Model!$C$21)*Predictive_Model!$D$21+((F577-Predictive_Model!$B$22)/Predictive_Model!$C$22)*Predictive_Model!$D$22+((I577-Predictive_Model!$B$23)/Predictive_Model!$C$23)*Predictive_Model!$D$23+((L577-Predictive_Model!$B$24)/Predictive_Model!$C$24)*Predictive_Model!$D$24+((M577-Predictive_Model!$B$25)/Predictive_Model!$C$25)*Predictive_Model!$D$25+IF(C577="Male",Predictive_Model!$D$31,IF(C577="Other",Predictive_Model!$D$32,0))+IF(D577="Premium",Predictive_Model!$D$34,IF(D577="Standard",Predictive_Model!$D$35,0))+IF(G577="Asia",Predictive_Model!$D$37,IF(G577="Europe",Predictive_Model!$D$38,IF(G577="North America",Predictive_Model!$D$39,IF(G577="Oceania",Predictive_Model!$D$40,IF(G577="South America",Predictive_Model!$D$41,0)))))+IF(H577="Laptop",Predictive_Model!$D$43,IF(H577="Mobile",Predictive_Model!$D$44,IF(H577="TV",Predictive_Model!$D$45,IF(H577="Tablet",Predictive_Model!$D$46,0))))+IF(K577="Crypto",Predictive_Model!$D$48,IF(K577="Debit Card",Predictive_Model!$D$49,IF(K577="Gift Card",Predictive_Model!$D$50,IF(K577="PayPal",Predictive_Model!$D$51,0))))+IF(N577="Comedy",Predictive_Model!$D$53,IF(N577="Documentary",Predictive_Model!$D$54,IF(N577="Drama",Predictive_Model!$D$55,IF(N577="Horror",Predictive_Model!$D$56,IF(N577="Romance",Predictive_Model!$D$57,IF(N577="Sci-Fi",Predictive_Model!$D$58,0)))))))))</f>
        <v>0.99013581505685422</v>
      </c>
      <c r="V577" s="3" t="str">
        <f t="shared" si="86"/>
        <v>Critical</v>
      </c>
      <c r="W577" s="6">
        <f t="shared" si="87"/>
        <v>17.989999999999998</v>
      </c>
      <c r="X577" s="3" t="str">
        <f t="shared" si="88"/>
        <v>Priority 1</v>
      </c>
      <c r="Y577" s="3" t="str">
        <f t="shared" si="89"/>
        <v>OK</v>
      </c>
    </row>
    <row r="578" spans="1:25" x14ac:dyDescent="0.25">
      <c r="A578" s="3" t="str">
        <f>Raw_Data!A578</f>
        <v>cf74b30a-3f9e-4db8-afbd-cb920c58390e</v>
      </c>
      <c r="B578" s="3">
        <f>Raw_Data!B578</f>
        <v>70</v>
      </c>
      <c r="C578" s="3" t="str">
        <f>Raw_Data!C578</f>
        <v>Other</v>
      </c>
      <c r="D578" s="3" t="str">
        <f>Raw_Data!D578</f>
        <v>Standard</v>
      </c>
      <c r="E578" s="3">
        <f>Raw_Data!E578</f>
        <v>9.1</v>
      </c>
      <c r="F578" s="3">
        <f>Raw_Data!F578</f>
        <v>16</v>
      </c>
      <c r="G578" s="3" t="str">
        <f>Raw_Data!G578</f>
        <v>Europe</v>
      </c>
      <c r="H578" s="3" t="str">
        <f>Raw_Data!H578</f>
        <v>Tablet</v>
      </c>
      <c r="I578" s="3">
        <f>Raw_Data!I578</f>
        <v>13.99</v>
      </c>
      <c r="J578" s="3">
        <f>Raw_Data!J578</f>
        <v>0</v>
      </c>
      <c r="K578" s="3" t="str">
        <f>Raw_Data!K578</f>
        <v>Gift Card</v>
      </c>
      <c r="L578" s="3">
        <f>Raw_Data!L578</f>
        <v>2</v>
      </c>
      <c r="M578" s="3">
        <f>Raw_Data!M578</f>
        <v>0.54</v>
      </c>
      <c r="N578" s="3" t="str">
        <f>Raw_Data!N578</f>
        <v>Sci-Fi</v>
      </c>
      <c r="O578" s="3" t="str">
        <f t="shared" si="80"/>
        <v>55-70</v>
      </c>
      <c r="P578" s="3" t="str">
        <f t="shared" si="81"/>
        <v>&lt;10h</v>
      </c>
      <c r="Q578" s="3" t="str">
        <f t="shared" si="82"/>
        <v>8-21d</v>
      </c>
      <c r="R578" s="3" t="str">
        <f t="shared" si="83"/>
        <v>Medium</v>
      </c>
      <c r="S578" s="3" t="str">
        <f t="shared" si="84"/>
        <v>Mid</v>
      </c>
      <c r="T578" s="3" t="str">
        <f t="shared" si="85"/>
        <v>Active</v>
      </c>
      <c r="U578" s="4">
        <f>1/(1+EXP(-(Predictive_Model!$B$5+((B578-Predictive_Model!$B$20)/Predictive_Model!$C$20)*Predictive_Model!$D$20+((E578-Predictive_Model!$B$21)/Predictive_Model!$C$21)*Predictive_Model!$D$21+((F578-Predictive_Model!$B$22)/Predictive_Model!$C$22)*Predictive_Model!$D$22+((I578-Predictive_Model!$B$23)/Predictive_Model!$C$23)*Predictive_Model!$D$23+((L578-Predictive_Model!$B$24)/Predictive_Model!$C$24)*Predictive_Model!$D$24+((M578-Predictive_Model!$B$25)/Predictive_Model!$C$25)*Predictive_Model!$D$25+IF(C578="Male",Predictive_Model!$D$31,IF(C578="Other",Predictive_Model!$D$32,0))+IF(D578="Premium",Predictive_Model!$D$34,IF(D578="Standard",Predictive_Model!$D$35,0))+IF(G578="Asia",Predictive_Model!$D$37,IF(G578="Europe",Predictive_Model!$D$38,IF(G578="North America",Predictive_Model!$D$39,IF(G578="Oceania",Predictive_Model!$D$40,IF(G578="South America",Predictive_Model!$D$41,0)))))+IF(H578="Laptop",Predictive_Model!$D$43,IF(H578="Mobile",Predictive_Model!$D$44,IF(H578="TV",Predictive_Model!$D$45,IF(H578="Tablet",Predictive_Model!$D$46,0))))+IF(K578="Crypto",Predictive_Model!$D$48,IF(K578="Debit Card",Predictive_Model!$D$49,IF(K578="Gift Card",Predictive_Model!$D$50,IF(K578="PayPal",Predictive_Model!$D$51,0))))+IF(N578="Comedy",Predictive_Model!$D$53,IF(N578="Documentary",Predictive_Model!$D$54,IF(N578="Drama",Predictive_Model!$D$55,IF(N578="Horror",Predictive_Model!$D$56,IF(N578="Romance",Predictive_Model!$D$57,IF(N578="Sci-Fi",Predictive_Model!$D$58,0)))))))))</f>
        <v>0.94037983198544406</v>
      </c>
      <c r="V578" s="3" t="str">
        <f t="shared" si="86"/>
        <v>Critical</v>
      </c>
      <c r="W578" s="6">
        <f t="shared" si="87"/>
        <v>13.155913849476363</v>
      </c>
      <c r="X578" s="3" t="str">
        <f t="shared" si="88"/>
        <v>Priority 2</v>
      </c>
      <c r="Y578" s="3" t="str">
        <f t="shared" si="89"/>
        <v>OK</v>
      </c>
    </row>
    <row r="579" spans="1:25" x14ac:dyDescent="0.25">
      <c r="A579" s="3" t="str">
        <f>Raw_Data!A579</f>
        <v>ff95f3be-2385-4aca-b331-f385759179bb</v>
      </c>
      <c r="B579" s="3">
        <f>Raw_Data!B579</f>
        <v>50</v>
      </c>
      <c r="C579" s="3" t="str">
        <f>Raw_Data!C579</f>
        <v>Male</v>
      </c>
      <c r="D579" s="3" t="str">
        <f>Raw_Data!D579</f>
        <v>Premium</v>
      </c>
      <c r="E579" s="3">
        <f>Raw_Data!E579</f>
        <v>4.2699999999999996</v>
      </c>
      <c r="F579" s="3">
        <f>Raw_Data!F579</f>
        <v>50</v>
      </c>
      <c r="G579" s="3" t="str">
        <f>Raw_Data!G579</f>
        <v>Asia</v>
      </c>
      <c r="H579" s="3" t="str">
        <f>Raw_Data!H579</f>
        <v>Mobile</v>
      </c>
      <c r="I579" s="3">
        <f>Raw_Data!I579</f>
        <v>17.989999999999998</v>
      </c>
      <c r="J579" s="3">
        <f>Raw_Data!J579</f>
        <v>1</v>
      </c>
      <c r="K579" s="3" t="str">
        <f>Raw_Data!K579</f>
        <v>Credit Card</v>
      </c>
      <c r="L579" s="3">
        <f>Raw_Data!L579</f>
        <v>3</v>
      </c>
      <c r="M579" s="3">
        <f>Raw_Data!M579</f>
        <v>0.08</v>
      </c>
      <c r="N579" s="3" t="str">
        <f>Raw_Data!N579</f>
        <v>Documentary</v>
      </c>
      <c r="O579" s="3" t="str">
        <f t="shared" si="80"/>
        <v>45-54</v>
      </c>
      <c r="P579" s="3" t="str">
        <f t="shared" si="81"/>
        <v>&lt;10h</v>
      </c>
      <c r="Q579" s="3" t="str">
        <f t="shared" si="82"/>
        <v>46-60d</v>
      </c>
      <c r="R579" s="3" t="str">
        <f t="shared" si="83"/>
        <v>Low</v>
      </c>
      <c r="S579" s="3" t="str">
        <f t="shared" si="84"/>
        <v>High</v>
      </c>
      <c r="T579" s="3" t="str">
        <f t="shared" si="85"/>
        <v>Churned</v>
      </c>
      <c r="U579" s="4">
        <f>1/(1+EXP(-(Predictive_Model!$B$5+((B579-Predictive_Model!$B$20)/Predictive_Model!$C$20)*Predictive_Model!$D$20+((E579-Predictive_Model!$B$21)/Predictive_Model!$C$21)*Predictive_Model!$D$21+((F579-Predictive_Model!$B$22)/Predictive_Model!$C$22)*Predictive_Model!$D$22+((I579-Predictive_Model!$B$23)/Predictive_Model!$C$23)*Predictive_Model!$D$23+((L579-Predictive_Model!$B$24)/Predictive_Model!$C$24)*Predictive_Model!$D$24+((M579-Predictive_Model!$B$25)/Predictive_Model!$C$25)*Predictive_Model!$D$25+IF(C579="Male",Predictive_Model!$D$31,IF(C579="Other",Predictive_Model!$D$32,0))+IF(D579="Premium",Predictive_Model!$D$34,IF(D579="Standard",Predictive_Model!$D$35,0))+IF(G579="Asia",Predictive_Model!$D$37,IF(G579="Europe",Predictive_Model!$D$38,IF(G579="North America",Predictive_Model!$D$39,IF(G579="Oceania",Predictive_Model!$D$40,IF(G579="South America",Predictive_Model!$D$41,0)))))+IF(H579="Laptop",Predictive_Model!$D$43,IF(H579="Mobile",Predictive_Model!$D$44,IF(H579="TV",Predictive_Model!$D$45,IF(H579="Tablet",Predictive_Model!$D$46,0))))+IF(K579="Crypto",Predictive_Model!$D$48,IF(K579="Debit Card",Predictive_Model!$D$49,IF(K579="Gift Card",Predictive_Model!$D$50,IF(K579="PayPal",Predictive_Model!$D$51,0))))+IF(N579="Comedy",Predictive_Model!$D$53,IF(N579="Documentary",Predictive_Model!$D$54,IF(N579="Drama",Predictive_Model!$D$55,IF(N579="Horror",Predictive_Model!$D$56,IF(N579="Romance",Predictive_Model!$D$57,IF(N579="Sci-Fi",Predictive_Model!$D$58,0)))))))))</f>
        <v>0.99875683755399824</v>
      </c>
      <c r="V579" s="3" t="str">
        <f t="shared" si="86"/>
        <v>Critical</v>
      </c>
      <c r="W579" s="6">
        <f t="shared" si="87"/>
        <v>17.989999999999998</v>
      </c>
      <c r="X579" s="3" t="str">
        <f t="shared" si="88"/>
        <v>Priority 1</v>
      </c>
      <c r="Y579" s="3" t="str">
        <f t="shared" si="89"/>
        <v>OK</v>
      </c>
    </row>
    <row r="580" spans="1:25" x14ac:dyDescent="0.25">
      <c r="A580" s="3" t="str">
        <f>Raw_Data!A580</f>
        <v>de93cbf9-0851-4c5b-826f-939b565c632e</v>
      </c>
      <c r="B580" s="3">
        <f>Raw_Data!B580</f>
        <v>66</v>
      </c>
      <c r="C580" s="3" t="str">
        <f>Raw_Data!C580</f>
        <v>Male</v>
      </c>
      <c r="D580" s="3" t="str">
        <f>Raw_Data!D580</f>
        <v>Premium</v>
      </c>
      <c r="E580" s="3">
        <f>Raw_Data!E580</f>
        <v>9.17</v>
      </c>
      <c r="F580" s="3">
        <f>Raw_Data!F580</f>
        <v>28</v>
      </c>
      <c r="G580" s="3" t="str">
        <f>Raw_Data!G580</f>
        <v>Asia</v>
      </c>
      <c r="H580" s="3" t="str">
        <f>Raw_Data!H580</f>
        <v>Laptop</v>
      </c>
      <c r="I580" s="3">
        <f>Raw_Data!I580</f>
        <v>17.989999999999998</v>
      </c>
      <c r="J580" s="3">
        <f>Raw_Data!J580</f>
        <v>0</v>
      </c>
      <c r="K580" s="3" t="str">
        <f>Raw_Data!K580</f>
        <v>Debit Card</v>
      </c>
      <c r="L580" s="3">
        <f>Raw_Data!L580</f>
        <v>2</v>
      </c>
      <c r="M580" s="3">
        <f>Raw_Data!M580</f>
        <v>0.32</v>
      </c>
      <c r="N580" s="3" t="str">
        <f>Raw_Data!N580</f>
        <v>Horror</v>
      </c>
      <c r="O580" s="3" t="str">
        <f t="shared" si="80"/>
        <v>55-70</v>
      </c>
      <c r="P580" s="3" t="str">
        <f t="shared" si="81"/>
        <v>&lt;10h</v>
      </c>
      <c r="Q580" s="3" t="str">
        <f t="shared" si="82"/>
        <v>22-45d</v>
      </c>
      <c r="R580" s="3" t="str">
        <f t="shared" si="83"/>
        <v>Medium</v>
      </c>
      <c r="S580" s="3" t="str">
        <f t="shared" si="84"/>
        <v>High</v>
      </c>
      <c r="T580" s="3" t="str">
        <f t="shared" si="85"/>
        <v>Active</v>
      </c>
      <c r="U580" s="4">
        <f>1/(1+EXP(-(Predictive_Model!$B$5+((B580-Predictive_Model!$B$20)/Predictive_Model!$C$20)*Predictive_Model!$D$20+((E580-Predictive_Model!$B$21)/Predictive_Model!$C$21)*Predictive_Model!$D$21+((F580-Predictive_Model!$B$22)/Predictive_Model!$C$22)*Predictive_Model!$D$22+((I580-Predictive_Model!$B$23)/Predictive_Model!$C$23)*Predictive_Model!$D$23+((L580-Predictive_Model!$B$24)/Predictive_Model!$C$24)*Predictive_Model!$D$24+((M580-Predictive_Model!$B$25)/Predictive_Model!$C$25)*Predictive_Model!$D$25+IF(C580="Male",Predictive_Model!$D$31,IF(C580="Other",Predictive_Model!$D$32,0))+IF(D580="Premium",Predictive_Model!$D$34,IF(D580="Standard",Predictive_Model!$D$35,0))+IF(G580="Asia",Predictive_Model!$D$37,IF(G580="Europe",Predictive_Model!$D$38,IF(G580="North America",Predictive_Model!$D$39,IF(G580="Oceania",Predictive_Model!$D$40,IF(G580="South America",Predictive_Model!$D$41,0)))))+IF(H580="Laptop",Predictive_Model!$D$43,IF(H580="Mobile",Predictive_Model!$D$44,IF(H580="TV",Predictive_Model!$D$45,IF(H580="Tablet",Predictive_Model!$D$46,0))))+IF(K580="Crypto",Predictive_Model!$D$48,IF(K580="Debit Card",Predictive_Model!$D$49,IF(K580="Gift Card",Predictive_Model!$D$50,IF(K580="PayPal",Predictive_Model!$D$51,0))))+IF(N580="Comedy",Predictive_Model!$D$53,IF(N580="Documentary",Predictive_Model!$D$54,IF(N580="Drama",Predictive_Model!$D$55,IF(N580="Horror",Predictive_Model!$D$56,IF(N580="Romance",Predictive_Model!$D$57,IF(N580="Sci-Fi",Predictive_Model!$D$58,0)))))))))</f>
        <v>0.66747007628352117</v>
      </c>
      <c r="V580" s="3" t="str">
        <f t="shared" si="86"/>
        <v>High</v>
      </c>
      <c r="W580" s="6">
        <f t="shared" si="87"/>
        <v>12.007786672340545</v>
      </c>
      <c r="X580" s="3" t="str">
        <f t="shared" si="88"/>
        <v>Priority 2</v>
      </c>
      <c r="Y580" s="3" t="str">
        <f t="shared" si="89"/>
        <v>OK</v>
      </c>
    </row>
    <row r="581" spans="1:25" x14ac:dyDescent="0.25">
      <c r="A581" s="3" t="str">
        <f>Raw_Data!A581</f>
        <v>72fa5202-e5c7-4ac9-9974-05157876aa57</v>
      </c>
      <c r="B581" s="3">
        <f>Raw_Data!B581</f>
        <v>59</v>
      </c>
      <c r="C581" s="3" t="str">
        <f>Raw_Data!C581</f>
        <v>Female</v>
      </c>
      <c r="D581" s="3" t="str">
        <f>Raw_Data!D581</f>
        <v>Standard</v>
      </c>
      <c r="E581" s="3">
        <f>Raw_Data!E581</f>
        <v>26.45</v>
      </c>
      <c r="F581" s="3">
        <f>Raw_Data!F581</f>
        <v>55</v>
      </c>
      <c r="G581" s="3" t="str">
        <f>Raw_Data!G581</f>
        <v>Oceania</v>
      </c>
      <c r="H581" s="3" t="str">
        <f>Raw_Data!H581</f>
        <v>Laptop</v>
      </c>
      <c r="I581" s="3">
        <f>Raw_Data!I581</f>
        <v>13.99</v>
      </c>
      <c r="J581" s="3">
        <f>Raw_Data!J581</f>
        <v>0</v>
      </c>
      <c r="K581" s="3" t="str">
        <f>Raw_Data!K581</f>
        <v>PayPal</v>
      </c>
      <c r="L581" s="3">
        <f>Raw_Data!L581</f>
        <v>4</v>
      </c>
      <c r="M581" s="3">
        <f>Raw_Data!M581</f>
        <v>0.47</v>
      </c>
      <c r="N581" s="3" t="str">
        <f>Raw_Data!N581</f>
        <v>Comedy</v>
      </c>
      <c r="O581" s="3" t="str">
        <f t="shared" ref="O581:O644" si="90">IF(B581&lt;25,"18-24",IF(B581&lt;35,"25-34",IF(B581&lt;45,"35-44",IF(B581&lt;55,"45-54","55-70"))))</f>
        <v>55-70</v>
      </c>
      <c r="P581" s="3" t="str">
        <f t="shared" ref="P581:P644" si="91">IF(E581&lt;10,"&lt;10h",IF(E581&lt;25,"10-24h",IF(E581&lt;50,"25-49h","50h+")))</f>
        <v>25-49h</v>
      </c>
      <c r="Q581" s="3" t="str">
        <f t="shared" ref="Q581:Q644" si="92">IF(F581&lt;=7,"0-7d",IF(F581&lt;=21,"8-21d",IF(F581&lt;=45,"22-45d","46-60d")))</f>
        <v>46-60d</v>
      </c>
      <c r="R581" s="3" t="str">
        <f t="shared" ref="R581:R644" si="93">IF(AND(E581&gt;=25,F581&lt;=21),"High",IF(OR(E581&gt;=10,F581&lt;=45),"Medium","Low"))</f>
        <v>Medium</v>
      </c>
      <c r="S581" s="3" t="str">
        <f t="shared" ref="S581:S644" si="94">IF(I581&lt;10,"Low",IF(I581&lt;16,"Mid","High"))</f>
        <v>Mid</v>
      </c>
      <c r="T581" s="3" t="str">
        <f t="shared" ref="T581:T644" si="95">IF(J581=1,"Churned","Active")</f>
        <v>Active</v>
      </c>
      <c r="U581" s="4">
        <f>1/(1+EXP(-(Predictive_Model!$B$5+((B581-Predictive_Model!$B$20)/Predictive_Model!$C$20)*Predictive_Model!$D$20+((E581-Predictive_Model!$B$21)/Predictive_Model!$C$21)*Predictive_Model!$D$21+((F581-Predictive_Model!$B$22)/Predictive_Model!$C$22)*Predictive_Model!$D$22+((I581-Predictive_Model!$B$23)/Predictive_Model!$C$23)*Predictive_Model!$D$23+((L581-Predictive_Model!$B$24)/Predictive_Model!$C$24)*Predictive_Model!$D$24+((M581-Predictive_Model!$B$25)/Predictive_Model!$C$25)*Predictive_Model!$D$25+IF(C581="Male",Predictive_Model!$D$31,IF(C581="Other",Predictive_Model!$D$32,0))+IF(D581="Premium",Predictive_Model!$D$34,IF(D581="Standard",Predictive_Model!$D$35,0))+IF(G581="Asia",Predictive_Model!$D$37,IF(G581="Europe",Predictive_Model!$D$38,IF(G581="North America",Predictive_Model!$D$39,IF(G581="Oceania",Predictive_Model!$D$40,IF(G581="South America",Predictive_Model!$D$41,0)))))+IF(H581="Laptop",Predictive_Model!$D$43,IF(H581="Mobile",Predictive_Model!$D$44,IF(H581="TV",Predictive_Model!$D$45,IF(H581="Tablet",Predictive_Model!$D$46,0))))+IF(K581="Crypto",Predictive_Model!$D$48,IF(K581="Debit Card",Predictive_Model!$D$49,IF(K581="Gift Card",Predictive_Model!$D$50,IF(K581="PayPal",Predictive_Model!$D$51,0))))+IF(N581="Comedy",Predictive_Model!$D$53,IF(N581="Documentary",Predictive_Model!$D$54,IF(N581="Drama",Predictive_Model!$D$55,IF(N581="Horror",Predictive_Model!$D$56,IF(N581="Romance",Predictive_Model!$D$57,IF(N581="Sci-Fi",Predictive_Model!$D$58,0)))))))))</f>
        <v>0.33569986831870813</v>
      </c>
      <c r="V581" s="3" t="str">
        <f t="shared" ref="V581:V644" si="96">IF(U581&gt;=0.75,"Critical",IF(U581&gt;=0.5,"High",IF(U581&gt;=0.25,"Medium","Low")))</f>
        <v>Medium</v>
      </c>
      <c r="W581" s="6">
        <f t="shared" ref="W581:W644" si="97">IF(J581=1,I581,I581*U581)</f>
        <v>4.6964411577787271</v>
      </c>
      <c r="X581" s="3" t="str">
        <f t="shared" ref="X581:X644" si="98">IF(AND(V581="Critical",I581&gt;=15),"Priority 1",IF(OR(V581="Critical",AND(V581="High",F581&gt;21)),"Priority 2","Monitor"))</f>
        <v>Monitor</v>
      </c>
      <c r="Y581" s="3" t="str">
        <f t="shared" ref="Y581:Y644" si="99">IF(COUNTA(A581:N581)=14,"OK","CHECK")</f>
        <v>OK</v>
      </c>
    </row>
    <row r="582" spans="1:25" x14ac:dyDescent="0.25">
      <c r="A582" s="3" t="str">
        <f>Raw_Data!A582</f>
        <v>68d59730-6ec5-4fe3-8c1a-8f3b7e60c047</v>
      </c>
      <c r="B582" s="3">
        <f>Raw_Data!B582</f>
        <v>62</v>
      </c>
      <c r="C582" s="3" t="str">
        <f>Raw_Data!C582</f>
        <v>Other</v>
      </c>
      <c r="D582" s="3" t="str">
        <f>Raw_Data!D582</f>
        <v>Premium</v>
      </c>
      <c r="E582" s="3">
        <f>Raw_Data!E582</f>
        <v>7.16</v>
      </c>
      <c r="F582" s="3">
        <f>Raw_Data!F582</f>
        <v>5</v>
      </c>
      <c r="G582" s="3" t="str">
        <f>Raw_Data!G582</f>
        <v>North America</v>
      </c>
      <c r="H582" s="3" t="str">
        <f>Raw_Data!H582</f>
        <v>Desktop</v>
      </c>
      <c r="I582" s="3">
        <f>Raw_Data!I582</f>
        <v>17.989999999999998</v>
      </c>
      <c r="J582" s="3">
        <f>Raw_Data!J582</f>
        <v>0</v>
      </c>
      <c r="K582" s="3" t="str">
        <f>Raw_Data!K582</f>
        <v>Gift Card</v>
      </c>
      <c r="L582" s="3">
        <f>Raw_Data!L582</f>
        <v>5</v>
      </c>
      <c r="M582" s="3">
        <f>Raw_Data!M582</f>
        <v>1.19</v>
      </c>
      <c r="N582" s="3" t="str">
        <f>Raw_Data!N582</f>
        <v>Romance</v>
      </c>
      <c r="O582" s="3" t="str">
        <f t="shared" si="90"/>
        <v>55-70</v>
      </c>
      <c r="P582" s="3" t="str">
        <f t="shared" si="91"/>
        <v>&lt;10h</v>
      </c>
      <c r="Q582" s="3" t="str">
        <f t="shared" si="92"/>
        <v>0-7d</v>
      </c>
      <c r="R582" s="3" t="str">
        <f t="shared" si="93"/>
        <v>Medium</v>
      </c>
      <c r="S582" s="3" t="str">
        <f t="shared" si="94"/>
        <v>High</v>
      </c>
      <c r="T582" s="3" t="str">
        <f t="shared" si="95"/>
        <v>Active</v>
      </c>
      <c r="U582" s="4">
        <f>1/(1+EXP(-(Predictive_Model!$B$5+((B582-Predictive_Model!$B$20)/Predictive_Model!$C$20)*Predictive_Model!$D$20+((E582-Predictive_Model!$B$21)/Predictive_Model!$C$21)*Predictive_Model!$D$21+((F582-Predictive_Model!$B$22)/Predictive_Model!$C$22)*Predictive_Model!$D$22+((I582-Predictive_Model!$B$23)/Predictive_Model!$C$23)*Predictive_Model!$D$23+((L582-Predictive_Model!$B$24)/Predictive_Model!$C$24)*Predictive_Model!$D$24+((M582-Predictive_Model!$B$25)/Predictive_Model!$C$25)*Predictive_Model!$D$25+IF(C582="Male",Predictive_Model!$D$31,IF(C582="Other",Predictive_Model!$D$32,0))+IF(D582="Premium",Predictive_Model!$D$34,IF(D582="Standard",Predictive_Model!$D$35,0))+IF(G582="Asia",Predictive_Model!$D$37,IF(G582="Europe",Predictive_Model!$D$38,IF(G582="North America",Predictive_Model!$D$39,IF(G582="Oceania",Predictive_Model!$D$40,IF(G582="South America",Predictive_Model!$D$41,0)))))+IF(H582="Laptop",Predictive_Model!$D$43,IF(H582="Mobile",Predictive_Model!$D$44,IF(H582="TV",Predictive_Model!$D$45,IF(H582="Tablet",Predictive_Model!$D$46,0))))+IF(K582="Crypto",Predictive_Model!$D$48,IF(K582="Debit Card",Predictive_Model!$D$49,IF(K582="Gift Card",Predictive_Model!$D$50,IF(K582="PayPal",Predictive_Model!$D$51,0))))+IF(N582="Comedy",Predictive_Model!$D$53,IF(N582="Documentary",Predictive_Model!$D$54,IF(N582="Drama",Predictive_Model!$D$55,IF(N582="Horror",Predictive_Model!$D$56,IF(N582="Romance",Predictive_Model!$D$57,IF(N582="Sci-Fi",Predictive_Model!$D$58,0)))))))))</f>
        <v>8.8436757550624245E-3</v>
      </c>
      <c r="V582" s="3" t="str">
        <f t="shared" si="96"/>
        <v>Low</v>
      </c>
      <c r="W582" s="6">
        <f t="shared" si="97"/>
        <v>0.15909772683357301</v>
      </c>
      <c r="X582" s="3" t="str">
        <f t="shared" si="98"/>
        <v>Monitor</v>
      </c>
      <c r="Y582" s="3" t="str">
        <f t="shared" si="99"/>
        <v>OK</v>
      </c>
    </row>
    <row r="583" spans="1:25" x14ac:dyDescent="0.25">
      <c r="A583" s="3" t="str">
        <f>Raw_Data!A583</f>
        <v>0b9e8972-a536-4e1c-8f0d-62e22d801f63</v>
      </c>
      <c r="B583" s="3">
        <f>Raw_Data!B583</f>
        <v>51</v>
      </c>
      <c r="C583" s="3" t="str">
        <f>Raw_Data!C583</f>
        <v>Female</v>
      </c>
      <c r="D583" s="3" t="str">
        <f>Raw_Data!D583</f>
        <v>Basic</v>
      </c>
      <c r="E583" s="3">
        <f>Raw_Data!E583</f>
        <v>4.74</v>
      </c>
      <c r="F583" s="3">
        <f>Raw_Data!F583</f>
        <v>27</v>
      </c>
      <c r="G583" s="3" t="str">
        <f>Raw_Data!G583</f>
        <v>Africa</v>
      </c>
      <c r="H583" s="3" t="str">
        <f>Raw_Data!H583</f>
        <v>Tablet</v>
      </c>
      <c r="I583" s="3">
        <f>Raw_Data!I583</f>
        <v>8.99</v>
      </c>
      <c r="J583" s="3">
        <f>Raw_Data!J583</f>
        <v>1</v>
      </c>
      <c r="K583" s="3" t="str">
        <f>Raw_Data!K583</f>
        <v>PayPal</v>
      </c>
      <c r="L583" s="3">
        <f>Raw_Data!L583</f>
        <v>3</v>
      </c>
      <c r="M583" s="3">
        <f>Raw_Data!M583</f>
        <v>0.17</v>
      </c>
      <c r="N583" s="3" t="str">
        <f>Raw_Data!N583</f>
        <v>Drama</v>
      </c>
      <c r="O583" s="3" t="str">
        <f t="shared" si="90"/>
        <v>45-54</v>
      </c>
      <c r="P583" s="3" t="str">
        <f t="shared" si="91"/>
        <v>&lt;10h</v>
      </c>
      <c r="Q583" s="3" t="str">
        <f t="shared" si="92"/>
        <v>22-45d</v>
      </c>
      <c r="R583" s="3" t="str">
        <f t="shared" si="93"/>
        <v>Medium</v>
      </c>
      <c r="S583" s="3" t="str">
        <f t="shared" si="94"/>
        <v>Low</v>
      </c>
      <c r="T583" s="3" t="str">
        <f t="shared" si="95"/>
        <v>Churned</v>
      </c>
      <c r="U583" s="4">
        <f>1/(1+EXP(-(Predictive_Model!$B$5+((B583-Predictive_Model!$B$20)/Predictive_Model!$C$20)*Predictive_Model!$D$20+((E583-Predictive_Model!$B$21)/Predictive_Model!$C$21)*Predictive_Model!$D$21+((F583-Predictive_Model!$B$22)/Predictive_Model!$C$22)*Predictive_Model!$D$22+((I583-Predictive_Model!$B$23)/Predictive_Model!$C$23)*Predictive_Model!$D$23+((L583-Predictive_Model!$B$24)/Predictive_Model!$C$24)*Predictive_Model!$D$24+((M583-Predictive_Model!$B$25)/Predictive_Model!$C$25)*Predictive_Model!$D$25+IF(C583="Male",Predictive_Model!$D$31,IF(C583="Other",Predictive_Model!$D$32,0))+IF(D583="Premium",Predictive_Model!$D$34,IF(D583="Standard",Predictive_Model!$D$35,0))+IF(G583="Asia",Predictive_Model!$D$37,IF(G583="Europe",Predictive_Model!$D$38,IF(G583="North America",Predictive_Model!$D$39,IF(G583="Oceania",Predictive_Model!$D$40,IF(G583="South America",Predictive_Model!$D$41,0)))))+IF(H583="Laptop",Predictive_Model!$D$43,IF(H583="Mobile",Predictive_Model!$D$44,IF(H583="TV",Predictive_Model!$D$45,IF(H583="Tablet",Predictive_Model!$D$46,0))))+IF(K583="Crypto",Predictive_Model!$D$48,IF(K583="Debit Card",Predictive_Model!$D$49,IF(K583="Gift Card",Predictive_Model!$D$50,IF(K583="PayPal",Predictive_Model!$D$51,0))))+IF(N583="Comedy",Predictive_Model!$D$53,IF(N583="Documentary",Predictive_Model!$D$54,IF(N583="Drama",Predictive_Model!$D$55,IF(N583="Horror",Predictive_Model!$D$56,IF(N583="Romance",Predictive_Model!$D$57,IF(N583="Sci-Fi",Predictive_Model!$D$58,0)))))))))</f>
        <v>0.99806339318117299</v>
      </c>
      <c r="V583" s="3" t="str">
        <f t="shared" si="96"/>
        <v>Critical</v>
      </c>
      <c r="W583" s="6">
        <f t="shared" si="97"/>
        <v>8.99</v>
      </c>
      <c r="X583" s="3" t="str">
        <f t="shared" si="98"/>
        <v>Priority 2</v>
      </c>
      <c r="Y583" s="3" t="str">
        <f t="shared" si="99"/>
        <v>OK</v>
      </c>
    </row>
    <row r="584" spans="1:25" x14ac:dyDescent="0.25">
      <c r="A584" s="3" t="str">
        <f>Raw_Data!A584</f>
        <v>67155e14-7779-4ff6-9536-1fa72821c3ab</v>
      </c>
      <c r="B584" s="3">
        <f>Raw_Data!B584</f>
        <v>51</v>
      </c>
      <c r="C584" s="3" t="str">
        <f>Raw_Data!C584</f>
        <v>Female</v>
      </c>
      <c r="D584" s="3" t="str">
        <f>Raw_Data!D584</f>
        <v>Basic</v>
      </c>
      <c r="E584" s="3">
        <f>Raw_Data!E584</f>
        <v>23.59</v>
      </c>
      <c r="F584" s="3">
        <f>Raw_Data!F584</f>
        <v>9</v>
      </c>
      <c r="G584" s="3" t="str">
        <f>Raw_Data!G584</f>
        <v>South America</v>
      </c>
      <c r="H584" s="3" t="str">
        <f>Raw_Data!H584</f>
        <v>TV</v>
      </c>
      <c r="I584" s="3">
        <f>Raw_Data!I584</f>
        <v>8.99</v>
      </c>
      <c r="J584" s="3">
        <f>Raw_Data!J584</f>
        <v>0</v>
      </c>
      <c r="K584" s="3" t="str">
        <f>Raw_Data!K584</f>
        <v>Debit Card</v>
      </c>
      <c r="L584" s="3">
        <f>Raw_Data!L584</f>
        <v>3</v>
      </c>
      <c r="M584" s="3">
        <f>Raw_Data!M584</f>
        <v>2.36</v>
      </c>
      <c r="N584" s="3" t="str">
        <f>Raw_Data!N584</f>
        <v>Documentary</v>
      </c>
      <c r="O584" s="3" t="str">
        <f t="shared" si="90"/>
        <v>45-54</v>
      </c>
      <c r="P584" s="3" t="str">
        <f t="shared" si="91"/>
        <v>10-24h</v>
      </c>
      <c r="Q584" s="3" t="str">
        <f t="shared" si="92"/>
        <v>8-21d</v>
      </c>
      <c r="R584" s="3" t="str">
        <f t="shared" si="93"/>
        <v>Medium</v>
      </c>
      <c r="S584" s="3" t="str">
        <f t="shared" si="94"/>
        <v>Low</v>
      </c>
      <c r="T584" s="3" t="str">
        <f t="shared" si="95"/>
        <v>Active</v>
      </c>
      <c r="U584" s="4">
        <f>1/(1+EXP(-(Predictive_Model!$B$5+((B584-Predictive_Model!$B$20)/Predictive_Model!$C$20)*Predictive_Model!$D$20+((E584-Predictive_Model!$B$21)/Predictive_Model!$C$21)*Predictive_Model!$D$21+((F584-Predictive_Model!$B$22)/Predictive_Model!$C$22)*Predictive_Model!$D$22+((I584-Predictive_Model!$B$23)/Predictive_Model!$C$23)*Predictive_Model!$D$23+((L584-Predictive_Model!$B$24)/Predictive_Model!$C$24)*Predictive_Model!$D$24+((M584-Predictive_Model!$B$25)/Predictive_Model!$C$25)*Predictive_Model!$D$25+IF(C584="Male",Predictive_Model!$D$31,IF(C584="Other",Predictive_Model!$D$32,0))+IF(D584="Premium",Predictive_Model!$D$34,IF(D584="Standard",Predictive_Model!$D$35,0))+IF(G584="Asia",Predictive_Model!$D$37,IF(G584="Europe",Predictive_Model!$D$38,IF(G584="North America",Predictive_Model!$D$39,IF(G584="Oceania",Predictive_Model!$D$40,IF(G584="South America",Predictive_Model!$D$41,0)))))+IF(H584="Laptop",Predictive_Model!$D$43,IF(H584="Mobile",Predictive_Model!$D$44,IF(H584="TV",Predictive_Model!$D$45,IF(H584="Tablet",Predictive_Model!$D$46,0))))+IF(K584="Crypto",Predictive_Model!$D$48,IF(K584="Debit Card",Predictive_Model!$D$49,IF(K584="Gift Card",Predictive_Model!$D$50,IF(K584="PayPal",Predictive_Model!$D$51,0))))+IF(N584="Comedy",Predictive_Model!$D$53,IF(N584="Documentary",Predictive_Model!$D$54,IF(N584="Drama",Predictive_Model!$D$55,IF(N584="Horror",Predictive_Model!$D$56,IF(N584="Romance",Predictive_Model!$D$57,IF(N584="Sci-Fi",Predictive_Model!$D$58,0)))))))))</f>
        <v>5.1185873099529426E-4</v>
      </c>
      <c r="V584" s="3" t="str">
        <f t="shared" si="96"/>
        <v>Low</v>
      </c>
      <c r="W584" s="6">
        <f t="shared" si="97"/>
        <v>4.6016099916476958E-3</v>
      </c>
      <c r="X584" s="3" t="str">
        <f t="shared" si="98"/>
        <v>Monitor</v>
      </c>
      <c r="Y584" s="3" t="str">
        <f t="shared" si="99"/>
        <v>OK</v>
      </c>
    </row>
    <row r="585" spans="1:25" x14ac:dyDescent="0.25">
      <c r="A585" s="3" t="str">
        <f>Raw_Data!A585</f>
        <v>38948c93-2299-4dc1-9bcf-aadfdbde8079</v>
      </c>
      <c r="B585" s="3">
        <f>Raw_Data!B585</f>
        <v>44</v>
      </c>
      <c r="C585" s="3" t="str">
        <f>Raw_Data!C585</f>
        <v>Male</v>
      </c>
      <c r="D585" s="3" t="str">
        <f>Raw_Data!D585</f>
        <v>Premium</v>
      </c>
      <c r="E585" s="3">
        <f>Raw_Data!E585</f>
        <v>18.920000000000002</v>
      </c>
      <c r="F585" s="3">
        <f>Raw_Data!F585</f>
        <v>0</v>
      </c>
      <c r="G585" s="3" t="str">
        <f>Raw_Data!G585</f>
        <v>Oceania</v>
      </c>
      <c r="H585" s="3" t="str">
        <f>Raw_Data!H585</f>
        <v>Tablet</v>
      </c>
      <c r="I585" s="3">
        <f>Raw_Data!I585</f>
        <v>17.989999999999998</v>
      </c>
      <c r="J585" s="3">
        <f>Raw_Data!J585</f>
        <v>0</v>
      </c>
      <c r="K585" s="3" t="str">
        <f>Raw_Data!K585</f>
        <v>Crypto</v>
      </c>
      <c r="L585" s="3">
        <f>Raw_Data!L585</f>
        <v>4</v>
      </c>
      <c r="M585" s="3">
        <f>Raw_Data!M585</f>
        <v>18.920000000000002</v>
      </c>
      <c r="N585" s="3" t="str">
        <f>Raw_Data!N585</f>
        <v>Romance</v>
      </c>
      <c r="O585" s="3" t="str">
        <f t="shared" si="90"/>
        <v>35-44</v>
      </c>
      <c r="P585" s="3" t="str">
        <f t="shared" si="91"/>
        <v>10-24h</v>
      </c>
      <c r="Q585" s="3" t="str">
        <f t="shared" si="92"/>
        <v>0-7d</v>
      </c>
      <c r="R585" s="3" t="str">
        <f t="shared" si="93"/>
        <v>Medium</v>
      </c>
      <c r="S585" s="3" t="str">
        <f t="shared" si="94"/>
        <v>High</v>
      </c>
      <c r="T585" s="3" t="str">
        <f t="shared" si="95"/>
        <v>Active</v>
      </c>
      <c r="U585" s="4">
        <f>1/(1+EXP(-(Predictive_Model!$B$5+((B585-Predictive_Model!$B$20)/Predictive_Model!$C$20)*Predictive_Model!$D$20+((E585-Predictive_Model!$B$21)/Predictive_Model!$C$21)*Predictive_Model!$D$21+((F585-Predictive_Model!$B$22)/Predictive_Model!$C$22)*Predictive_Model!$D$22+((I585-Predictive_Model!$B$23)/Predictive_Model!$C$23)*Predictive_Model!$D$23+((L585-Predictive_Model!$B$24)/Predictive_Model!$C$24)*Predictive_Model!$D$24+((M585-Predictive_Model!$B$25)/Predictive_Model!$C$25)*Predictive_Model!$D$25+IF(C585="Male",Predictive_Model!$D$31,IF(C585="Other",Predictive_Model!$D$32,0))+IF(D585="Premium",Predictive_Model!$D$34,IF(D585="Standard",Predictive_Model!$D$35,0))+IF(G585="Asia",Predictive_Model!$D$37,IF(G585="Europe",Predictive_Model!$D$38,IF(G585="North America",Predictive_Model!$D$39,IF(G585="Oceania",Predictive_Model!$D$40,IF(G585="South America",Predictive_Model!$D$41,0)))))+IF(H585="Laptop",Predictive_Model!$D$43,IF(H585="Mobile",Predictive_Model!$D$44,IF(H585="TV",Predictive_Model!$D$45,IF(H585="Tablet",Predictive_Model!$D$46,0))))+IF(K585="Crypto",Predictive_Model!$D$48,IF(K585="Debit Card",Predictive_Model!$D$49,IF(K585="Gift Card",Predictive_Model!$D$50,IF(K585="PayPal",Predictive_Model!$D$51,0))))+IF(N585="Comedy",Predictive_Model!$D$53,IF(N585="Documentary",Predictive_Model!$D$54,IF(N585="Drama",Predictive_Model!$D$55,IF(N585="Horror",Predictive_Model!$D$56,IF(N585="Romance",Predictive_Model!$D$57,IF(N585="Sci-Fi",Predictive_Model!$D$58,0)))))))))</f>
        <v>7.1683520100863591E-17</v>
      </c>
      <c r="V585" s="3" t="str">
        <f t="shared" si="96"/>
        <v>Low</v>
      </c>
      <c r="W585" s="6">
        <f t="shared" si="97"/>
        <v>1.2895865266145359E-15</v>
      </c>
      <c r="X585" s="3" t="str">
        <f t="shared" si="98"/>
        <v>Monitor</v>
      </c>
      <c r="Y585" s="3" t="str">
        <f t="shared" si="99"/>
        <v>OK</v>
      </c>
    </row>
    <row r="586" spans="1:25" x14ac:dyDescent="0.25">
      <c r="A586" s="3" t="str">
        <f>Raw_Data!A586</f>
        <v>e9bacc45-dde8-4b72-bfbc-2466280d785a</v>
      </c>
      <c r="B586" s="3">
        <f>Raw_Data!B586</f>
        <v>53</v>
      </c>
      <c r="C586" s="3" t="str">
        <f>Raw_Data!C586</f>
        <v>Male</v>
      </c>
      <c r="D586" s="3" t="str">
        <f>Raw_Data!D586</f>
        <v>Premium</v>
      </c>
      <c r="E586" s="3">
        <f>Raw_Data!E586</f>
        <v>0.77</v>
      </c>
      <c r="F586" s="3">
        <f>Raw_Data!F586</f>
        <v>21</v>
      </c>
      <c r="G586" s="3" t="str">
        <f>Raw_Data!G586</f>
        <v>South America</v>
      </c>
      <c r="H586" s="3" t="str">
        <f>Raw_Data!H586</f>
        <v>Laptop</v>
      </c>
      <c r="I586" s="3">
        <f>Raw_Data!I586</f>
        <v>17.989999999999998</v>
      </c>
      <c r="J586" s="3">
        <f>Raw_Data!J586</f>
        <v>1</v>
      </c>
      <c r="K586" s="3" t="str">
        <f>Raw_Data!K586</f>
        <v>Crypto</v>
      </c>
      <c r="L586" s="3">
        <f>Raw_Data!L586</f>
        <v>3</v>
      </c>
      <c r="M586" s="3">
        <f>Raw_Data!M586</f>
        <v>0.04</v>
      </c>
      <c r="N586" s="3" t="str">
        <f>Raw_Data!N586</f>
        <v>Sci-Fi</v>
      </c>
      <c r="O586" s="3" t="str">
        <f t="shared" si="90"/>
        <v>45-54</v>
      </c>
      <c r="P586" s="3" t="str">
        <f t="shared" si="91"/>
        <v>&lt;10h</v>
      </c>
      <c r="Q586" s="3" t="str">
        <f t="shared" si="92"/>
        <v>8-21d</v>
      </c>
      <c r="R586" s="3" t="str">
        <f t="shared" si="93"/>
        <v>Medium</v>
      </c>
      <c r="S586" s="3" t="str">
        <f t="shared" si="94"/>
        <v>High</v>
      </c>
      <c r="T586" s="3" t="str">
        <f t="shared" si="95"/>
        <v>Churned</v>
      </c>
      <c r="U586" s="4">
        <f>1/(1+EXP(-(Predictive_Model!$B$5+((B586-Predictive_Model!$B$20)/Predictive_Model!$C$20)*Predictive_Model!$D$20+((E586-Predictive_Model!$B$21)/Predictive_Model!$C$21)*Predictive_Model!$D$21+((F586-Predictive_Model!$B$22)/Predictive_Model!$C$22)*Predictive_Model!$D$22+((I586-Predictive_Model!$B$23)/Predictive_Model!$C$23)*Predictive_Model!$D$23+((L586-Predictive_Model!$B$24)/Predictive_Model!$C$24)*Predictive_Model!$D$24+((M586-Predictive_Model!$B$25)/Predictive_Model!$C$25)*Predictive_Model!$D$25+IF(C586="Male",Predictive_Model!$D$31,IF(C586="Other",Predictive_Model!$D$32,0))+IF(D586="Premium",Predictive_Model!$D$34,IF(D586="Standard",Predictive_Model!$D$35,0))+IF(G586="Asia",Predictive_Model!$D$37,IF(G586="Europe",Predictive_Model!$D$38,IF(G586="North America",Predictive_Model!$D$39,IF(G586="Oceania",Predictive_Model!$D$40,IF(G586="South America",Predictive_Model!$D$41,0)))))+IF(H586="Laptop",Predictive_Model!$D$43,IF(H586="Mobile",Predictive_Model!$D$44,IF(H586="TV",Predictive_Model!$D$45,IF(H586="Tablet",Predictive_Model!$D$46,0))))+IF(K586="Crypto",Predictive_Model!$D$48,IF(K586="Debit Card",Predictive_Model!$D$49,IF(K586="Gift Card",Predictive_Model!$D$50,IF(K586="PayPal",Predictive_Model!$D$51,0))))+IF(N586="Comedy",Predictive_Model!$D$53,IF(N586="Documentary",Predictive_Model!$D$54,IF(N586="Drama",Predictive_Model!$D$55,IF(N586="Horror",Predictive_Model!$D$56,IF(N586="Romance",Predictive_Model!$D$57,IF(N586="Sci-Fi",Predictive_Model!$D$58,0)))))))))</f>
        <v>0.92702198815589876</v>
      </c>
      <c r="V586" s="3" t="str">
        <f t="shared" si="96"/>
        <v>Critical</v>
      </c>
      <c r="W586" s="6">
        <f t="shared" si="97"/>
        <v>17.989999999999998</v>
      </c>
      <c r="X586" s="3" t="str">
        <f t="shared" si="98"/>
        <v>Priority 1</v>
      </c>
      <c r="Y586" s="3" t="str">
        <f t="shared" si="99"/>
        <v>OK</v>
      </c>
    </row>
    <row r="587" spans="1:25" x14ac:dyDescent="0.25">
      <c r="A587" s="3" t="str">
        <f>Raw_Data!A587</f>
        <v>139a0e01-29df-48c9-bdad-fa7801585dea</v>
      </c>
      <c r="B587" s="3">
        <f>Raw_Data!B587</f>
        <v>31</v>
      </c>
      <c r="C587" s="3" t="str">
        <f>Raw_Data!C587</f>
        <v>Female</v>
      </c>
      <c r="D587" s="3" t="str">
        <f>Raw_Data!D587</f>
        <v>Standard</v>
      </c>
      <c r="E587" s="3">
        <f>Raw_Data!E587</f>
        <v>0.96</v>
      </c>
      <c r="F587" s="3">
        <f>Raw_Data!F587</f>
        <v>55</v>
      </c>
      <c r="G587" s="3" t="str">
        <f>Raw_Data!G587</f>
        <v>North America</v>
      </c>
      <c r="H587" s="3" t="str">
        <f>Raw_Data!H587</f>
        <v>Laptop</v>
      </c>
      <c r="I587" s="3">
        <f>Raw_Data!I587</f>
        <v>13.99</v>
      </c>
      <c r="J587" s="3">
        <f>Raw_Data!J587</f>
        <v>1</v>
      </c>
      <c r="K587" s="3" t="str">
        <f>Raw_Data!K587</f>
        <v>Crypto</v>
      </c>
      <c r="L587" s="3">
        <f>Raw_Data!L587</f>
        <v>3</v>
      </c>
      <c r="M587" s="3">
        <f>Raw_Data!M587</f>
        <v>0.02</v>
      </c>
      <c r="N587" s="3" t="str">
        <f>Raw_Data!N587</f>
        <v>Action</v>
      </c>
      <c r="O587" s="3" t="str">
        <f t="shared" si="90"/>
        <v>25-34</v>
      </c>
      <c r="P587" s="3" t="str">
        <f t="shared" si="91"/>
        <v>&lt;10h</v>
      </c>
      <c r="Q587" s="3" t="str">
        <f t="shared" si="92"/>
        <v>46-60d</v>
      </c>
      <c r="R587" s="3" t="str">
        <f t="shared" si="93"/>
        <v>Low</v>
      </c>
      <c r="S587" s="3" t="str">
        <f t="shared" si="94"/>
        <v>Mid</v>
      </c>
      <c r="T587" s="3" t="str">
        <f t="shared" si="95"/>
        <v>Churned</v>
      </c>
      <c r="U587" s="4">
        <f>1/(1+EXP(-(Predictive_Model!$B$5+((B587-Predictive_Model!$B$20)/Predictive_Model!$C$20)*Predictive_Model!$D$20+((E587-Predictive_Model!$B$21)/Predictive_Model!$C$21)*Predictive_Model!$D$21+((F587-Predictive_Model!$B$22)/Predictive_Model!$C$22)*Predictive_Model!$D$22+((I587-Predictive_Model!$B$23)/Predictive_Model!$C$23)*Predictive_Model!$D$23+((L587-Predictive_Model!$B$24)/Predictive_Model!$C$24)*Predictive_Model!$D$24+((M587-Predictive_Model!$B$25)/Predictive_Model!$C$25)*Predictive_Model!$D$25+IF(C587="Male",Predictive_Model!$D$31,IF(C587="Other",Predictive_Model!$D$32,0))+IF(D587="Premium",Predictive_Model!$D$34,IF(D587="Standard",Predictive_Model!$D$35,0))+IF(G587="Asia",Predictive_Model!$D$37,IF(G587="Europe",Predictive_Model!$D$38,IF(G587="North America",Predictive_Model!$D$39,IF(G587="Oceania",Predictive_Model!$D$40,IF(G587="South America",Predictive_Model!$D$41,0)))))+IF(H587="Laptop",Predictive_Model!$D$43,IF(H587="Mobile",Predictive_Model!$D$44,IF(H587="TV",Predictive_Model!$D$45,IF(H587="Tablet",Predictive_Model!$D$46,0))))+IF(K587="Crypto",Predictive_Model!$D$48,IF(K587="Debit Card",Predictive_Model!$D$49,IF(K587="Gift Card",Predictive_Model!$D$50,IF(K587="PayPal",Predictive_Model!$D$51,0))))+IF(N587="Comedy",Predictive_Model!$D$53,IF(N587="Documentary",Predictive_Model!$D$54,IF(N587="Drama",Predictive_Model!$D$55,IF(N587="Horror",Predictive_Model!$D$56,IF(N587="Romance",Predictive_Model!$D$57,IF(N587="Sci-Fi",Predictive_Model!$D$58,0)))))))))</f>
        <v>0.99987390948445132</v>
      </c>
      <c r="V587" s="3" t="str">
        <f t="shared" si="96"/>
        <v>Critical</v>
      </c>
      <c r="W587" s="6">
        <f t="shared" si="97"/>
        <v>13.99</v>
      </c>
      <c r="X587" s="3" t="str">
        <f t="shared" si="98"/>
        <v>Priority 2</v>
      </c>
      <c r="Y587" s="3" t="str">
        <f t="shared" si="99"/>
        <v>OK</v>
      </c>
    </row>
    <row r="588" spans="1:25" x14ac:dyDescent="0.25">
      <c r="A588" s="3" t="str">
        <f>Raw_Data!A588</f>
        <v>04f5830d-14f7-4ba4-916d-8485f464808a</v>
      </c>
      <c r="B588" s="3">
        <f>Raw_Data!B588</f>
        <v>41</v>
      </c>
      <c r="C588" s="3" t="str">
        <f>Raw_Data!C588</f>
        <v>Female</v>
      </c>
      <c r="D588" s="3" t="str">
        <f>Raw_Data!D588</f>
        <v>Basic</v>
      </c>
      <c r="E588" s="3">
        <f>Raw_Data!E588</f>
        <v>40.64</v>
      </c>
      <c r="F588" s="3">
        <f>Raw_Data!F588</f>
        <v>31</v>
      </c>
      <c r="G588" s="3" t="str">
        <f>Raw_Data!G588</f>
        <v>Africa</v>
      </c>
      <c r="H588" s="3" t="str">
        <f>Raw_Data!H588</f>
        <v>Laptop</v>
      </c>
      <c r="I588" s="3">
        <f>Raw_Data!I588</f>
        <v>8.99</v>
      </c>
      <c r="J588" s="3">
        <f>Raw_Data!J588</f>
        <v>0</v>
      </c>
      <c r="K588" s="3" t="str">
        <f>Raw_Data!K588</f>
        <v>Gift Card</v>
      </c>
      <c r="L588" s="3">
        <f>Raw_Data!L588</f>
        <v>2</v>
      </c>
      <c r="M588" s="3">
        <f>Raw_Data!M588</f>
        <v>1.27</v>
      </c>
      <c r="N588" s="3" t="str">
        <f>Raw_Data!N588</f>
        <v>Action</v>
      </c>
      <c r="O588" s="3" t="str">
        <f t="shared" si="90"/>
        <v>35-44</v>
      </c>
      <c r="P588" s="3" t="str">
        <f t="shared" si="91"/>
        <v>25-49h</v>
      </c>
      <c r="Q588" s="3" t="str">
        <f t="shared" si="92"/>
        <v>22-45d</v>
      </c>
      <c r="R588" s="3" t="str">
        <f t="shared" si="93"/>
        <v>Medium</v>
      </c>
      <c r="S588" s="3" t="str">
        <f t="shared" si="94"/>
        <v>Low</v>
      </c>
      <c r="T588" s="3" t="str">
        <f t="shared" si="95"/>
        <v>Active</v>
      </c>
      <c r="U588" s="4">
        <f>1/(1+EXP(-(Predictive_Model!$B$5+((B588-Predictive_Model!$B$20)/Predictive_Model!$C$20)*Predictive_Model!$D$20+((E588-Predictive_Model!$B$21)/Predictive_Model!$C$21)*Predictive_Model!$D$21+((F588-Predictive_Model!$B$22)/Predictive_Model!$C$22)*Predictive_Model!$D$22+((I588-Predictive_Model!$B$23)/Predictive_Model!$C$23)*Predictive_Model!$D$23+((L588-Predictive_Model!$B$24)/Predictive_Model!$C$24)*Predictive_Model!$D$24+((M588-Predictive_Model!$B$25)/Predictive_Model!$C$25)*Predictive_Model!$D$25+IF(C588="Male",Predictive_Model!$D$31,IF(C588="Other",Predictive_Model!$D$32,0))+IF(D588="Premium",Predictive_Model!$D$34,IF(D588="Standard",Predictive_Model!$D$35,0))+IF(G588="Asia",Predictive_Model!$D$37,IF(G588="Europe",Predictive_Model!$D$38,IF(G588="North America",Predictive_Model!$D$39,IF(G588="Oceania",Predictive_Model!$D$40,IF(G588="South America",Predictive_Model!$D$41,0)))))+IF(H588="Laptop",Predictive_Model!$D$43,IF(H588="Mobile",Predictive_Model!$D$44,IF(H588="TV",Predictive_Model!$D$45,IF(H588="Tablet",Predictive_Model!$D$46,0))))+IF(K588="Crypto",Predictive_Model!$D$48,IF(K588="Debit Card",Predictive_Model!$D$49,IF(K588="Gift Card",Predictive_Model!$D$50,IF(K588="PayPal",Predictive_Model!$D$51,0))))+IF(N588="Comedy",Predictive_Model!$D$53,IF(N588="Documentary",Predictive_Model!$D$54,IF(N588="Drama",Predictive_Model!$D$55,IF(N588="Horror",Predictive_Model!$D$56,IF(N588="Romance",Predictive_Model!$D$57,IF(N588="Sci-Fi",Predictive_Model!$D$58,0)))))))))</f>
        <v>1.2973217623445418E-3</v>
      </c>
      <c r="V588" s="3" t="str">
        <f t="shared" si="96"/>
        <v>Low</v>
      </c>
      <c r="W588" s="6">
        <f t="shared" si="97"/>
        <v>1.1662922643477432E-2</v>
      </c>
      <c r="X588" s="3" t="str">
        <f t="shared" si="98"/>
        <v>Monitor</v>
      </c>
      <c r="Y588" s="3" t="str">
        <f t="shared" si="99"/>
        <v>OK</v>
      </c>
    </row>
    <row r="589" spans="1:25" x14ac:dyDescent="0.25">
      <c r="A589" s="3" t="str">
        <f>Raw_Data!A589</f>
        <v>40f087fd-eaa5-407c-8b81-41d6795a73ac</v>
      </c>
      <c r="B589" s="3">
        <f>Raw_Data!B589</f>
        <v>49</v>
      </c>
      <c r="C589" s="3" t="str">
        <f>Raw_Data!C589</f>
        <v>Female</v>
      </c>
      <c r="D589" s="3" t="str">
        <f>Raw_Data!D589</f>
        <v>Standard</v>
      </c>
      <c r="E589" s="3">
        <f>Raw_Data!E589</f>
        <v>0.59</v>
      </c>
      <c r="F589" s="3">
        <f>Raw_Data!F589</f>
        <v>4</v>
      </c>
      <c r="G589" s="3" t="str">
        <f>Raw_Data!G589</f>
        <v>Africa</v>
      </c>
      <c r="H589" s="3" t="str">
        <f>Raw_Data!H589</f>
        <v>Desktop</v>
      </c>
      <c r="I589" s="3">
        <f>Raw_Data!I589</f>
        <v>13.99</v>
      </c>
      <c r="J589" s="3">
        <f>Raw_Data!J589</f>
        <v>1</v>
      </c>
      <c r="K589" s="3" t="str">
        <f>Raw_Data!K589</f>
        <v>Credit Card</v>
      </c>
      <c r="L589" s="3">
        <f>Raw_Data!L589</f>
        <v>1</v>
      </c>
      <c r="M589" s="3">
        <f>Raw_Data!M589</f>
        <v>0.12</v>
      </c>
      <c r="N589" s="3" t="str">
        <f>Raw_Data!N589</f>
        <v>Comedy</v>
      </c>
      <c r="O589" s="3" t="str">
        <f t="shared" si="90"/>
        <v>45-54</v>
      </c>
      <c r="P589" s="3" t="str">
        <f t="shared" si="91"/>
        <v>&lt;10h</v>
      </c>
      <c r="Q589" s="3" t="str">
        <f t="shared" si="92"/>
        <v>0-7d</v>
      </c>
      <c r="R589" s="3" t="str">
        <f t="shared" si="93"/>
        <v>Medium</v>
      </c>
      <c r="S589" s="3" t="str">
        <f t="shared" si="94"/>
        <v>Mid</v>
      </c>
      <c r="T589" s="3" t="str">
        <f t="shared" si="95"/>
        <v>Churned</v>
      </c>
      <c r="U589" s="4">
        <f>1/(1+EXP(-(Predictive_Model!$B$5+((B589-Predictive_Model!$B$20)/Predictive_Model!$C$20)*Predictive_Model!$D$20+((E589-Predictive_Model!$B$21)/Predictive_Model!$C$21)*Predictive_Model!$D$21+((F589-Predictive_Model!$B$22)/Predictive_Model!$C$22)*Predictive_Model!$D$22+((I589-Predictive_Model!$B$23)/Predictive_Model!$C$23)*Predictive_Model!$D$23+((L589-Predictive_Model!$B$24)/Predictive_Model!$C$24)*Predictive_Model!$D$24+((M589-Predictive_Model!$B$25)/Predictive_Model!$C$25)*Predictive_Model!$D$25+IF(C589="Male",Predictive_Model!$D$31,IF(C589="Other",Predictive_Model!$D$32,0))+IF(D589="Premium",Predictive_Model!$D$34,IF(D589="Standard",Predictive_Model!$D$35,0))+IF(G589="Asia",Predictive_Model!$D$37,IF(G589="Europe",Predictive_Model!$D$38,IF(G589="North America",Predictive_Model!$D$39,IF(G589="Oceania",Predictive_Model!$D$40,IF(G589="South America",Predictive_Model!$D$41,0)))))+IF(H589="Laptop",Predictive_Model!$D$43,IF(H589="Mobile",Predictive_Model!$D$44,IF(H589="TV",Predictive_Model!$D$45,IF(H589="Tablet",Predictive_Model!$D$46,0))))+IF(K589="Crypto",Predictive_Model!$D$48,IF(K589="Debit Card",Predictive_Model!$D$49,IF(K589="Gift Card",Predictive_Model!$D$50,IF(K589="PayPal",Predictive_Model!$D$51,0))))+IF(N589="Comedy",Predictive_Model!$D$53,IF(N589="Documentary",Predictive_Model!$D$54,IF(N589="Drama",Predictive_Model!$D$55,IF(N589="Horror",Predictive_Model!$D$56,IF(N589="Romance",Predictive_Model!$D$57,IF(N589="Sci-Fi",Predictive_Model!$D$58,0)))))))))</f>
        <v>0.97318676702379103</v>
      </c>
      <c r="V589" s="3" t="str">
        <f t="shared" si="96"/>
        <v>Critical</v>
      </c>
      <c r="W589" s="6">
        <f t="shared" si="97"/>
        <v>13.99</v>
      </c>
      <c r="X589" s="3" t="str">
        <f t="shared" si="98"/>
        <v>Priority 2</v>
      </c>
      <c r="Y589" s="3" t="str">
        <f t="shared" si="99"/>
        <v>OK</v>
      </c>
    </row>
    <row r="590" spans="1:25" x14ac:dyDescent="0.25">
      <c r="A590" s="3" t="str">
        <f>Raw_Data!A590</f>
        <v>51866f33-a26b-4c0e-8aa0-a8d5c11bbfd1</v>
      </c>
      <c r="B590" s="3">
        <f>Raw_Data!B590</f>
        <v>30</v>
      </c>
      <c r="C590" s="3" t="str">
        <f>Raw_Data!C590</f>
        <v>Female</v>
      </c>
      <c r="D590" s="3" t="str">
        <f>Raw_Data!D590</f>
        <v>Basic</v>
      </c>
      <c r="E590" s="3">
        <f>Raw_Data!E590</f>
        <v>17.02</v>
      </c>
      <c r="F590" s="3">
        <f>Raw_Data!F590</f>
        <v>29</v>
      </c>
      <c r="G590" s="3" t="str">
        <f>Raw_Data!G590</f>
        <v>Africa</v>
      </c>
      <c r="H590" s="3" t="str">
        <f>Raw_Data!H590</f>
        <v>Desktop</v>
      </c>
      <c r="I590" s="3">
        <f>Raw_Data!I590</f>
        <v>8.99</v>
      </c>
      <c r="J590" s="3">
        <f>Raw_Data!J590</f>
        <v>0</v>
      </c>
      <c r="K590" s="3" t="str">
        <f>Raw_Data!K590</f>
        <v>Gift Card</v>
      </c>
      <c r="L590" s="3">
        <f>Raw_Data!L590</f>
        <v>3</v>
      </c>
      <c r="M590" s="3">
        <f>Raw_Data!M590</f>
        <v>0.56999999999999995</v>
      </c>
      <c r="N590" s="3" t="str">
        <f>Raw_Data!N590</f>
        <v>Comedy</v>
      </c>
      <c r="O590" s="3" t="str">
        <f t="shared" si="90"/>
        <v>25-34</v>
      </c>
      <c r="P590" s="3" t="str">
        <f t="shared" si="91"/>
        <v>10-24h</v>
      </c>
      <c r="Q590" s="3" t="str">
        <f t="shared" si="92"/>
        <v>22-45d</v>
      </c>
      <c r="R590" s="3" t="str">
        <f t="shared" si="93"/>
        <v>Medium</v>
      </c>
      <c r="S590" s="3" t="str">
        <f t="shared" si="94"/>
        <v>Low</v>
      </c>
      <c r="T590" s="3" t="str">
        <f t="shared" si="95"/>
        <v>Active</v>
      </c>
      <c r="U590" s="4">
        <f>1/(1+EXP(-(Predictive_Model!$B$5+((B590-Predictive_Model!$B$20)/Predictive_Model!$C$20)*Predictive_Model!$D$20+((E590-Predictive_Model!$B$21)/Predictive_Model!$C$21)*Predictive_Model!$D$21+((F590-Predictive_Model!$B$22)/Predictive_Model!$C$22)*Predictive_Model!$D$22+((I590-Predictive_Model!$B$23)/Predictive_Model!$C$23)*Predictive_Model!$D$23+((L590-Predictive_Model!$B$24)/Predictive_Model!$C$24)*Predictive_Model!$D$24+((M590-Predictive_Model!$B$25)/Predictive_Model!$C$25)*Predictive_Model!$D$25+IF(C590="Male",Predictive_Model!$D$31,IF(C590="Other",Predictive_Model!$D$32,0))+IF(D590="Premium",Predictive_Model!$D$34,IF(D590="Standard",Predictive_Model!$D$35,0))+IF(G590="Asia",Predictive_Model!$D$37,IF(G590="Europe",Predictive_Model!$D$38,IF(G590="North America",Predictive_Model!$D$39,IF(G590="Oceania",Predictive_Model!$D$40,IF(G590="South America",Predictive_Model!$D$41,0)))))+IF(H590="Laptop",Predictive_Model!$D$43,IF(H590="Mobile",Predictive_Model!$D$44,IF(H590="TV",Predictive_Model!$D$45,IF(H590="Tablet",Predictive_Model!$D$46,0))))+IF(K590="Crypto",Predictive_Model!$D$48,IF(K590="Debit Card",Predictive_Model!$D$49,IF(K590="Gift Card",Predictive_Model!$D$50,IF(K590="PayPal",Predictive_Model!$D$51,0))))+IF(N590="Comedy",Predictive_Model!$D$53,IF(N590="Documentary",Predictive_Model!$D$54,IF(N590="Drama",Predictive_Model!$D$55,IF(N590="Horror",Predictive_Model!$D$56,IF(N590="Romance",Predictive_Model!$D$57,IF(N590="Sci-Fi",Predictive_Model!$D$58,0)))))))))</f>
        <v>0.71571724427514727</v>
      </c>
      <c r="V590" s="3" t="str">
        <f t="shared" si="96"/>
        <v>High</v>
      </c>
      <c r="W590" s="6">
        <f t="shared" si="97"/>
        <v>6.4342980260335745</v>
      </c>
      <c r="X590" s="3" t="str">
        <f t="shared" si="98"/>
        <v>Priority 2</v>
      </c>
      <c r="Y590" s="3" t="str">
        <f t="shared" si="99"/>
        <v>OK</v>
      </c>
    </row>
    <row r="591" spans="1:25" x14ac:dyDescent="0.25">
      <c r="A591" s="3" t="str">
        <f>Raw_Data!A591</f>
        <v>49ac3b2b-bdf7-499a-8549-1a66ff5934a5</v>
      </c>
      <c r="B591" s="3">
        <f>Raw_Data!B591</f>
        <v>22</v>
      </c>
      <c r="C591" s="3" t="str">
        <f>Raw_Data!C591</f>
        <v>Other</v>
      </c>
      <c r="D591" s="3" t="str">
        <f>Raw_Data!D591</f>
        <v>Premium</v>
      </c>
      <c r="E591" s="3">
        <f>Raw_Data!E591</f>
        <v>2.61</v>
      </c>
      <c r="F591" s="3">
        <f>Raw_Data!F591</f>
        <v>10</v>
      </c>
      <c r="G591" s="3" t="str">
        <f>Raw_Data!G591</f>
        <v>Europe</v>
      </c>
      <c r="H591" s="3" t="str">
        <f>Raw_Data!H591</f>
        <v>TV</v>
      </c>
      <c r="I591" s="3">
        <f>Raw_Data!I591</f>
        <v>17.989999999999998</v>
      </c>
      <c r="J591" s="3">
        <f>Raw_Data!J591</f>
        <v>0</v>
      </c>
      <c r="K591" s="3" t="str">
        <f>Raw_Data!K591</f>
        <v>PayPal</v>
      </c>
      <c r="L591" s="3">
        <f>Raw_Data!L591</f>
        <v>4</v>
      </c>
      <c r="M591" s="3">
        <f>Raw_Data!M591</f>
        <v>0.24</v>
      </c>
      <c r="N591" s="3" t="str">
        <f>Raw_Data!N591</f>
        <v>Sci-Fi</v>
      </c>
      <c r="O591" s="3" t="str">
        <f t="shared" si="90"/>
        <v>18-24</v>
      </c>
      <c r="P591" s="3" t="str">
        <f t="shared" si="91"/>
        <v>&lt;10h</v>
      </c>
      <c r="Q591" s="3" t="str">
        <f t="shared" si="92"/>
        <v>8-21d</v>
      </c>
      <c r="R591" s="3" t="str">
        <f t="shared" si="93"/>
        <v>Medium</v>
      </c>
      <c r="S591" s="3" t="str">
        <f t="shared" si="94"/>
        <v>High</v>
      </c>
      <c r="T591" s="3" t="str">
        <f t="shared" si="95"/>
        <v>Active</v>
      </c>
      <c r="U591" s="4">
        <f>1/(1+EXP(-(Predictive_Model!$B$5+((B591-Predictive_Model!$B$20)/Predictive_Model!$C$20)*Predictive_Model!$D$20+((E591-Predictive_Model!$B$21)/Predictive_Model!$C$21)*Predictive_Model!$D$21+((F591-Predictive_Model!$B$22)/Predictive_Model!$C$22)*Predictive_Model!$D$22+((I591-Predictive_Model!$B$23)/Predictive_Model!$C$23)*Predictive_Model!$D$23+((L591-Predictive_Model!$B$24)/Predictive_Model!$C$24)*Predictive_Model!$D$24+((M591-Predictive_Model!$B$25)/Predictive_Model!$C$25)*Predictive_Model!$D$25+IF(C591="Male",Predictive_Model!$D$31,IF(C591="Other",Predictive_Model!$D$32,0))+IF(D591="Premium",Predictive_Model!$D$34,IF(D591="Standard",Predictive_Model!$D$35,0))+IF(G591="Asia",Predictive_Model!$D$37,IF(G591="Europe",Predictive_Model!$D$38,IF(G591="North America",Predictive_Model!$D$39,IF(G591="Oceania",Predictive_Model!$D$40,IF(G591="South America",Predictive_Model!$D$41,0)))))+IF(H591="Laptop",Predictive_Model!$D$43,IF(H591="Mobile",Predictive_Model!$D$44,IF(H591="TV",Predictive_Model!$D$45,IF(H591="Tablet",Predictive_Model!$D$46,0))))+IF(K591="Crypto",Predictive_Model!$D$48,IF(K591="Debit Card",Predictive_Model!$D$49,IF(K591="Gift Card",Predictive_Model!$D$50,IF(K591="PayPal",Predictive_Model!$D$51,0))))+IF(N591="Comedy",Predictive_Model!$D$53,IF(N591="Documentary",Predictive_Model!$D$54,IF(N591="Drama",Predictive_Model!$D$55,IF(N591="Horror",Predictive_Model!$D$56,IF(N591="Romance",Predictive_Model!$D$57,IF(N591="Sci-Fi",Predictive_Model!$D$58,0)))))))))</f>
        <v>0.26323381424538372</v>
      </c>
      <c r="V591" s="3" t="str">
        <f t="shared" si="96"/>
        <v>Medium</v>
      </c>
      <c r="W591" s="6">
        <f t="shared" si="97"/>
        <v>4.735576318274453</v>
      </c>
      <c r="X591" s="3" t="str">
        <f t="shared" si="98"/>
        <v>Monitor</v>
      </c>
      <c r="Y591" s="3" t="str">
        <f t="shared" si="99"/>
        <v>OK</v>
      </c>
    </row>
    <row r="592" spans="1:25" x14ac:dyDescent="0.25">
      <c r="A592" s="3" t="str">
        <f>Raw_Data!A592</f>
        <v>0f0a0838-f17e-4151-be3a-174c1df1d1c7</v>
      </c>
      <c r="B592" s="3">
        <f>Raw_Data!B592</f>
        <v>53</v>
      </c>
      <c r="C592" s="3" t="str">
        <f>Raw_Data!C592</f>
        <v>Other</v>
      </c>
      <c r="D592" s="3" t="str">
        <f>Raw_Data!D592</f>
        <v>Basic</v>
      </c>
      <c r="E592" s="3">
        <f>Raw_Data!E592</f>
        <v>23.5</v>
      </c>
      <c r="F592" s="3">
        <f>Raw_Data!F592</f>
        <v>20</v>
      </c>
      <c r="G592" s="3" t="str">
        <f>Raw_Data!G592</f>
        <v>South America</v>
      </c>
      <c r="H592" s="3" t="str">
        <f>Raw_Data!H592</f>
        <v>Mobile</v>
      </c>
      <c r="I592" s="3">
        <f>Raw_Data!I592</f>
        <v>8.99</v>
      </c>
      <c r="J592" s="3">
        <f>Raw_Data!J592</f>
        <v>0</v>
      </c>
      <c r="K592" s="3" t="str">
        <f>Raw_Data!K592</f>
        <v>Gift Card</v>
      </c>
      <c r="L592" s="3">
        <f>Raw_Data!L592</f>
        <v>4</v>
      </c>
      <c r="M592" s="3">
        <f>Raw_Data!M592</f>
        <v>1.1200000000000001</v>
      </c>
      <c r="N592" s="3" t="str">
        <f>Raw_Data!N592</f>
        <v>Documentary</v>
      </c>
      <c r="O592" s="3" t="str">
        <f t="shared" si="90"/>
        <v>45-54</v>
      </c>
      <c r="P592" s="3" t="str">
        <f t="shared" si="91"/>
        <v>10-24h</v>
      </c>
      <c r="Q592" s="3" t="str">
        <f t="shared" si="92"/>
        <v>8-21d</v>
      </c>
      <c r="R592" s="3" t="str">
        <f t="shared" si="93"/>
        <v>Medium</v>
      </c>
      <c r="S592" s="3" t="str">
        <f t="shared" si="94"/>
        <v>Low</v>
      </c>
      <c r="T592" s="3" t="str">
        <f t="shared" si="95"/>
        <v>Active</v>
      </c>
      <c r="U592" s="4">
        <f>1/(1+EXP(-(Predictive_Model!$B$5+((B592-Predictive_Model!$B$20)/Predictive_Model!$C$20)*Predictive_Model!$D$20+((E592-Predictive_Model!$B$21)/Predictive_Model!$C$21)*Predictive_Model!$D$21+((F592-Predictive_Model!$B$22)/Predictive_Model!$C$22)*Predictive_Model!$D$22+((I592-Predictive_Model!$B$23)/Predictive_Model!$C$23)*Predictive_Model!$D$23+((L592-Predictive_Model!$B$24)/Predictive_Model!$C$24)*Predictive_Model!$D$24+((M592-Predictive_Model!$B$25)/Predictive_Model!$C$25)*Predictive_Model!$D$25+IF(C592="Male",Predictive_Model!$D$31,IF(C592="Other",Predictive_Model!$D$32,0))+IF(D592="Premium",Predictive_Model!$D$34,IF(D592="Standard",Predictive_Model!$D$35,0))+IF(G592="Asia",Predictive_Model!$D$37,IF(G592="Europe",Predictive_Model!$D$38,IF(G592="North America",Predictive_Model!$D$39,IF(G592="Oceania",Predictive_Model!$D$40,IF(G592="South America",Predictive_Model!$D$41,0)))))+IF(H592="Laptop",Predictive_Model!$D$43,IF(H592="Mobile",Predictive_Model!$D$44,IF(H592="TV",Predictive_Model!$D$45,IF(H592="Tablet",Predictive_Model!$D$46,0))))+IF(K592="Crypto",Predictive_Model!$D$48,IF(K592="Debit Card",Predictive_Model!$D$49,IF(K592="Gift Card",Predictive_Model!$D$50,IF(K592="PayPal",Predictive_Model!$D$51,0))))+IF(N592="Comedy",Predictive_Model!$D$53,IF(N592="Documentary",Predictive_Model!$D$54,IF(N592="Drama",Predictive_Model!$D$55,IF(N592="Horror",Predictive_Model!$D$56,IF(N592="Romance",Predictive_Model!$D$57,IF(N592="Sci-Fi",Predictive_Model!$D$58,0)))))))))</f>
        <v>8.2801020427969121E-2</v>
      </c>
      <c r="V592" s="3" t="str">
        <f t="shared" si="96"/>
        <v>Low</v>
      </c>
      <c r="W592" s="6">
        <f t="shared" si="97"/>
        <v>0.74438117364744238</v>
      </c>
      <c r="X592" s="3" t="str">
        <f t="shared" si="98"/>
        <v>Monitor</v>
      </c>
      <c r="Y592" s="3" t="str">
        <f t="shared" si="99"/>
        <v>OK</v>
      </c>
    </row>
    <row r="593" spans="1:25" x14ac:dyDescent="0.25">
      <c r="A593" s="3" t="str">
        <f>Raw_Data!A593</f>
        <v>6611dcd9-93b5-4a43-a351-cd9570bd8d8d</v>
      </c>
      <c r="B593" s="3">
        <f>Raw_Data!B593</f>
        <v>24</v>
      </c>
      <c r="C593" s="3" t="str">
        <f>Raw_Data!C593</f>
        <v>Female</v>
      </c>
      <c r="D593" s="3" t="str">
        <f>Raw_Data!D593</f>
        <v>Basic</v>
      </c>
      <c r="E593" s="3">
        <f>Raw_Data!E593</f>
        <v>7.5</v>
      </c>
      <c r="F593" s="3">
        <f>Raw_Data!F593</f>
        <v>4</v>
      </c>
      <c r="G593" s="3" t="str">
        <f>Raw_Data!G593</f>
        <v>South America</v>
      </c>
      <c r="H593" s="3" t="str">
        <f>Raw_Data!H593</f>
        <v>Tablet</v>
      </c>
      <c r="I593" s="3">
        <f>Raw_Data!I593</f>
        <v>8.99</v>
      </c>
      <c r="J593" s="3">
        <f>Raw_Data!J593</f>
        <v>0</v>
      </c>
      <c r="K593" s="3" t="str">
        <f>Raw_Data!K593</f>
        <v>Debit Card</v>
      </c>
      <c r="L593" s="3">
        <f>Raw_Data!L593</f>
        <v>2</v>
      </c>
      <c r="M593" s="3">
        <f>Raw_Data!M593</f>
        <v>1.5</v>
      </c>
      <c r="N593" s="3" t="str">
        <f>Raw_Data!N593</f>
        <v>Romance</v>
      </c>
      <c r="O593" s="3" t="str">
        <f t="shared" si="90"/>
        <v>18-24</v>
      </c>
      <c r="P593" s="3" t="str">
        <f t="shared" si="91"/>
        <v>&lt;10h</v>
      </c>
      <c r="Q593" s="3" t="str">
        <f t="shared" si="92"/>
        <v>0-7d</v>
      </c>
      <c r="R593" s="3" t="str">
        <f t="shared" si="93"/>
        <v>Medium</v>
      </c>
      <c r="S593" s="3" t="str">
        <f t="shared" si="94"/>
        <v>Low</v>
      </c>
      <c r="T593" s="3" t="str">
        <f t="shared" si="95"/>
        <v>Active</v>
      </c>
      <c r="U593" s="4">
        <f>1/(1+EXP(-(Predictive_Model!$B$5+((B593-Predictive_Model!$B$20)/Predictive_Model!$C$20)*Predictive_Model!$D$20+((E593-Predictive_Model!$B$21)/Predictive_Model!$C$21)*Predictive_Model!$D$21+((F593-Predictive_Model!$B$22)/Predictive_Model!$C$22)*Predictive_Model!$D$22+((I593-Predictive_Model!$B$23)/Predictive_Model!$C$23)*Predictive_Model!$D$23+((L593-Predictive_Model!$B$24)/Predictive_Model!$C$24)*Predictive_Model!$D$24+((M593-Predictive_Model!$B$25)/Predictive_Model!$C$25)*Predictive_Model!$D$25+IF(C593="Male",Predictive_Model!$D$31,IF(C593="Other",Predictive_Model!$D$32,0))+IF(D593="Premium",Predictive_Model!$D$34,IF(D593="Standard",Predictive_Model!$D$35,0))+IF(G593="Asia",Predictive_Model!$D$37,IF(G593="Europe",Predictive_Model!$D$38,IF(G593="North America",Predictive_Model!$D$39,IF(G593="Oceania",Predictive_Model!$D$40,IF(G593="South America",Predictive_Model!$D$41,0)))))+IF(H593="Laptop",Predictive_Model!$D$43,IF(H593="Mobile",Predictive_Model!$D$44,IF(H593="TV",Predictive_Model!$D$45,IF(H593="Tablet",Predictive_Model!$D$46,0))))+IF(K593="Crypto",Predictive_Model!$D$48,IF(K593="Debit Card",Predictive_Model!$D$49,IF(K593="Gift Card",Predictive_Model!$D$50,IF(K593="PayPal",Predictive_Model!$D$51,0))))+IF(N593="Comedy",Predictive_Model!$D$53,IF(N593="Documentary",Predictive_Model!$D$54,IF(N593="Drama",Predictive_Model!$D$55,IF(N593="Horror",Predictive_Model!$D$56,IF(N593="Romance",Predictive_Model!$D$57,IF(N593="Sci-Fi",Predictive_Model!$D$58,0)))))))))</f>
        <v>0.68503938128161523</v>
      </c>
      <c r="V593" s="3" t="str">
        <f t="shared" si="96"/>
        <v>High</v>
      </c>
      <c r="W593" s="6">
        <f t="shared" si="97"/>
        <v>6.1585040377217215</v>
      </c>
      <c r="X593" s="3" t="str">
        <f t="shared" si="98"/>
        <v>Monitor</v>
      </c>
      <c r="Y593" s="3" t="str">
        <f t="shared" si="99"/>
        <v>OK</v>
      </c>
    </row>
    <row r="594" spans="1:25" x14ac:dyDescent="0.25">
      <c r="A594" s="3" t="str">
        <f>Raw_Data!A594</f>
        <v>6ee480c7-c4c3-4dcd-abbc-d46b49f0b6dd</v>
      </c>
      <c r="B594" s="3">
        <f>Raw_Data!B594</f>
        <v>62</v>
      </c>
      <c r="C594" s="3" t="str">
        <f>Raw_Data!C594</f>
        <v>Other</v>
      </c>
      <c r="D594" s="3" t="str">
        <f>Raw_Data!D594</f>
        <v>Standard</v>
      </c>
      <c r="E594" s="3">
        <f>Raw_Data!E594</f>
        <v>23.97</v>
      </c>
      <c r="F594" s="3">
        <f>Raw_Data!F594</f>
        <v>60</v>
      </c>
      <c r="G594" s="3" t="str">
        <f>Raw_Data!G594</f>
        <v>Africa</v>
      </c>
      <c r="H594" s="3" t="str">
        <f>Raw_Data!H594</f>
        <v>Desktop</v>
      </c>
      <c r="I594" s="3">
        <f>Raw_Data!I594</f>
        <v>13.99</v>
      </c>
      <c r="J594" s="3">
        <f>Raw_Data!J594</f>
        <v>1</v>
      </c>
      <c r="K594" s="3" t="str">
        <f>Raw_Data!K594</f>
        <v>Crypto</v>
      </c>
      <c r="L594" s="3">
        <f>Raw_Data!L594</f>
        <v>1</v>
      </c>
      <c r="M594" s="3">
        <f>Raw_Data!M594</f>
        <v>0.39</v>
      </c>
      <c r="N594" s="3" t="str">
        <f>Raw_Data!N594</f>
        <v>Horror</v>
      </c>
      <c r="O594" s="3" t="str">
        <f t="shared" si="90"/>
        <v>55-70</v>
      </c>
      <c r="P594" s="3" t="str">
        <f t="shared" si="91"/>
        <v>10-24h</v>
      </c>
      <c r="Q594" s="3" t="str">
        <f t="shared" si="92"/>
        <v>46-60d</v>
      </c>
      <c r="R594" s="3" t="str">
        <f t="shared" si="93"/>
        <v>Medium</v>
      </c>
      <c r="S594" s="3" t="str">
        <f t="shared" si="94"/>
        <v>Mid</v>
      </c>
      <c r="T594" s="3" t="str">
        <f t="shared" si="95"/>
        <v>Churned</v>
      </c>
      <c r="U594" s="4">
        <f>1/(1+EXP(-(Predictive_Model!$B$5+((B594-Predictive_Model!$B$20)/Predictive_Model!$C$20)*Predictive_Model!$D$20+((E594-Predictive_Model!$B$21)/Predictive_Model!$C$21)*Predictive_Model!$D$21+((F594-Predictive_Model!$B$22)/Predictive_Model!$C$22)*Predictive_Model!$D$22+((I594-Predictive_Model!$B$23)/Predictive_Model!$C$23)*Predictive_Model!$D$23+((L594-Predictive_Model!$B$24)/Predictive_Model!$C$24)*Predictive_Model!$D$24+((M594-Predictive_Model!$B$25)/Predictive_Model!$C$25)*Predictive_Model!$D$25+IF(C594="Male",Predictive_Model!$D$31,IF(C594="Other",Predictive_Model!$D$32,0))+IF(D594="Premium",Predictive_Model!$D$34,IF(D594="Standard",Predictive_Model!$D$35,0))+IF(G594="Asia",Predictive_Model!$D$37,IF(G594="Europe",Predictive_Model!$D$38,IF(G594="North America",Predictive_Model!$D$39,IF(G594="Oceania",Predictive_Model!$D$40,IF(G594="South America",Predictive_Model!$D$41,0)))))+IF(H594="Laptop",Predictive_Model!$D$43,IF(H594="Mobile",Predictive_Model!$D$44,IF(H594="TV",Predictive_Model!$D$45,IF(H594="Tablet",Predictive_Model!$D$46,0))))+IF(K594="Crypto",Predictive_Model!$D$48,IF(K594="Debit Card",Predictive_Model!$D$49,IF(K594="Gift Card",Predictive_Model!$D$50,IF(K594="PayPal",Predictive_Model!$D$51,0))))+IF(N594="Comedy",Predictive_Model!$D$53,IF(N594="Documentary",Predictive_Model!$D$54,IF(N594="Drama",Predictive_Model!$D$55,IF(N594="Horror",Predictive_Model!$D$56,IF(N594="Romance",Predictive_Model!$D$57,IF(N594="Sci-Fi",Predictive_Model!$D$58,0)))))))))</f>
        <v>0.95664608300487664</v>
      </c>
      <c r="V594" s="3" t="str">
        <f t="shared" si="96"/>
        <v>Critical</v>
      </c>
      <c r="W594" s="6">
        <f t="shared" si="97"/>
        <v>13.99</v>
      </c>
      <c r="X594" s="3" t="str">
        <f t="shared" si="98"/>
        <v>Priority 2</v>
      </c>
      <c r="Y594" s="3" t="str">
        <f t="shared" si="99"/>
        <v>OK</v>
      </c>
    </row>
    <row r="595" spans="1:25" x14ac:dyDescent="0.25">
      <c r="A595" s="3" t="str">
        <f>Raw_Data!A595</f>
        <v>0d1c4623-a498-47e4-acb2-bb5d73f9baff</v>
      </c>
      <c r="B595" s="3">
        <f>Raw_Data!B595</f>
        <v>43</v>
      </c>
      <c r="C595" s="3" t="str">
        <f>Raw_Data!C595</f>
        <v>Male</v>
      </c>
      <c r="D595" s="3" t="str">
        <f>Raw_Data!D595</f>
        <v>Basic</v>
      </c>
      <c r="E595" s="3">
        <f>Raw_Data!E595</f>
        <v>9.58</v>
      </c>
      <c r="F595" s="3">
        <f>Raw_Data!F595</f>
        <v>13</v>
      </c>
      <c r="G595" s="3" t="str">
        <f>Raw_Data!G595</f>
        <v>Oceania</v>
      </c>
      <c r="H595" s="3" t="str">
        <f>Raw_Data!H595</f>
        <v>Desktop</v>
      </c>
      <c r="I595" s="3">
        <f>Raw_Data!I595</f>
        <v>8.99</v>
      </c>
      <c r="J595" s="3">
        <f>Raw_Data!J595</f>
        <v>0</v>
      </c>
      <c r="K595" s="3" t="str">
        <f>Raw_Data!K595</f>
        <v>Debit Card</v>
      </c>
      <c r="L595" s="3">
        <f>Raw_Data!L595</f>
        <v>4</v>
      </c>
      <c r="M595" s="3">
        <f>Raw_Data!M595</f>
        <v>0.68</v>
      </c>
      <c r="N595" s="3" t="str">
        <f>Raw_Data!N595</f>
        <v>Drama</v>
      </c>
      <c r="O595" s="3" t="str">
        <f t="shared" si="90"/>
        <v>35-44</v>
      </c>
      <c r="P595" s="3" t="str">
        <f t="shared" si="91"/>
        <v>&lt;10h</v>
      </c>
      <c r="Q595" s="3" t="str">
        <f t="shared" si="92"/>
        <v>8-21d</v>
      </c>
      <c r="R595" s="3" t="str">
        <f t="shared" si="93"/>
        <v>Medium</v>
      </c>
      <c r="S595" s="3" t="str">
        <f t="shared" si="94"/>
        <v>Low</v>
      </c>
      <c r="T595" s="3" t="str">
        <f t="shared" si="95"/>
        <v>Active</v>
      </c>
      <c r="U595" s="4">
        <f>1/(1+EXP(-(Predictive_Model!$B$5+((B595-Predictive_Model!$B$20)/Predictive_Model!$C$20)*Predictive_Model!$D$20+((E595-Predictive_Model!$B$21)/Predictive_Model!$C$21)*Predictive_Model!$D$21+((F595-Predictive_Model!$B$22)/Predictive_Model!$C$22)*Predictive_Model!$D$22+((I595-Predictive_Model!$B$23)/Predictive_Model!$C$23)*Predictive_Model!$D$23+((L595-Predictive_Model!$B$24)/Predictive_Model!$C$24)*Predictive_Model!$D$24+((M595-Predictive_Model!$B$25)/Predictive_Model!$C$25)*Predictive_Model!$D$25+IF(C595="Male",Predictive_Model!$D$31,IF(C595="Other",Predictive_Model!$D$32,0))+IF(D595="Premium",Predictive_Model!$D$34,IF(D595="Standard",Predictive_Model!$D$35,0))+IF(G595="Asia",Predictive_Model!$D$37,IF(G595="Europe",Predictive_Model!$D$38,IF(G595="North America",Predictive_Model!$D$39,IF(G595="Oceania",Predictive_Model!$D$40,IF(G595="South America",Predictive_Model!$D$41,0)))))+IF(H595="Laptop",Predictive_Model!$D$43,IF(H595="Mobile",Predictive_Model!$D$44,IF(H595="TV",Predictive_Model!$D$45,IF(H595="Tablet",Predictive_Model!$D$46,0))))+IF(K595="Crypto",Predictive_Model!$D$48,IF(K595="Debit Card",Predictive_Model!$D$49,IF(K595="Gift Card",Predictive_Model!$D$50,IF(K595="PayPal",Predictive_Model!$D$51,0))))+IF(N595="Comedy",Predictive_Model!$D$53,IF(N595="Documentary",Predictive_Model!$D$54,IF(N595="Drama",Predictive_Model!$D$55,IF(N595="Horror",Predictive_Model!$D$56,IF(N595="Romance",Predictive_Model!$D$57,IF(N595="Sci-Fi",Predictive_Model!$D$58,0)))))))))</f>
        <v>0.41060768332562303</v>
      </c>
      <c r="V595" s="3" t="str">
        <f t="shared" si="96"/>
        <v>Medium</v>
      </c>
      <c r="W595" s="6">
        <f t="shared" si="97"/>
        <v>3.6913630730973512</v>
      </c>
      <c r="X595" s="3" t="str">
        <f t="shared" si="98"/>
        <v>Monitor</v>
      </c>
      <c r="Y595" s="3" t="str">
        <f t="shared" si="99"/>
        <v>OK</v>
      </c>
    </row>
    <row r="596" spans="1:25" x14ac:dyDescent="0.25">
      <c r="A596" s="3" t="str">
        <f>Raw_Data!A596</f>
        <v>ca65ce5d-63ec-4006-86ab-32fb0feda982</v>
      </c>
      <c r="B596" s="3">
        <f>Raw_Data!B596</f>
        <v>47</v>
      </c>
      <c r="C596" s="3" t="str">
        <f>Raw_Data!C596</f>
        <v>Male</v>
      </c>
      <c r="D596" s="3" t="str">
        <f>Raw_Data!D596</f>
        <v>Premium</v>
      </c>
      <c r="E596" s="3">
        <f>Raw_Data!E596</f>
        <v>19.68</v>
      </c>
      <c r="F596" s="3">
        <f>Raw_Data!F596</f>
        <v>59</v>
      </c>
      <c r="G596" s="3" t="str">
        <f>Raw_Data!G596</f>
        <v>South America</v>
      </c>
      <c r="H596" s="3" t="str">
        <f>Raw_Data!H596</f>
        <v>Desktop</v>
      </c>
      <c r="I596" s="3">
        <f>Raw_Data!I596</f>
        <v>17.989999999999998</v>
      </c>
      <c r="J596" s="3">
        <f>Raw_Data!J596</f>
        <v>1</v>
      </c>
      <c r="K596" s="3" t="str">
        <f>Raw_Data!K596</f>
        <v>Crypto</v>
      </c>
      <c r="L596" s="3">
        <f>Raw_Data!L596</f>
        <v>2</v>
      </c>
      <c r="M596" s="3">
        <f>Raw_Data!M596</f>
        <v>0.33</v>
      </c>
      <c r="N596" s="3" t="str">
        <f>Raw_Data!N596</f>
        <v>Horror</v>
      </c>
      <c r="O596" s="3" t="str">
        <f t="shared" si="90"/>
        <v>45-54</v>
      </c>
      <c r="P596" s="3" t="str">
        <f t="shared" si="91"/>
        <v>10-24h</v>
      </c>
      <c r="Q596" s="3" t="str">
        <f t="shared" si="92"/>
        <v>46-60d</v>
      </c>
      <c r="R596" s="3" t="str">
        <f t="shared" si="93"/>
        <v>Medium</v>
      </c>
      <c r="S596" s="3" t="str">
        <f t="shared" si="94"/>
        <v>High</v>
      </c>
      <c r="T596" s="3" t="str">
        <f t="shared" si="95"/>
        <v>Churned</v>
      </c>
      <c r="U596" s="4">
        <f>1/(1+EXP(-(Predictive_Model!$B$5+((B596-Predictive_Model!$B$20)/Predictive_Model!$C$20)*Predictive_Model!$D$20+((E596-Predictive_Model!$B$21)/Predictive_Model!$C$21)*Predictive_Model!$D$21+((F596-Predictive_Model!$B$22)/Predictive_Model!$C$22)*Predictive_Model!$D$22+((I596-Predictive_Model!$B$23)/Predictive_Model!$C$23)*Predictive_Model!$D$23+((L596-Predictive_Model!$B$24)/Predictive_Model!$C$24)*Predictive_Model!$D$24+((M596-Predictive_Model!$B$25)/Predictive_Model!$C$25)*Predictive_Model!$D$25+IF(C596="Male",Predictive_Model!$D$31,IF(C596="Other",Predictive_Model!$D$32,0))+IF(D596="Premium",Predictive_Model!$D$34,IF(D596="Standard",Predictive_Model!$D$35,0))+IF(G596="Asia",Predictive_Model!$D$37,IF(G596="Europe",Predictive_Model!$D$38,IF(G596="North America",Predictive_Model!$D$39,IF(G596="Oceania",Predictive_Model!$D$40,IF(G596="South America",Predictive_Model!$D$41,0)))))+IF(H596="Laptop",Predictive_Model!$D$43,IF(H596="Mobile",Predictive_Model!$D$44,IF(H596="TV",Predictive_Model!$D$45,IF(H596="Tablet",Predictive_Model!$D$46,0))))+IF(K596="Crypto",Predictive_Model!$D$48,IF(K596="Debit Card",Predictive_Model!$D$49,IF(K596="Gift Card",Predictive_Model!$D$50,IF(K596="PayPal",Predictive_Model!$D$51,0))))+IF(N596="Comedy",Predictive_Model!$D$53,IF(N596="Documentary",Predictive_Model!$D$54,IF(N596="Drama",Predictive_Model!$D$55,IF(N596="Horror",Predictive_Model!$D$56,IF(N596="Romance",Predictive_Model!$D$57,IF(N596="Sci-Fi",Predictive_Model!$D$58,0)))))))))</f>
        <v>0.87133030996310867</v>
      </c>
      <c r="V596" s="3" t="str">
        <f t="shared" si="96"/>
        <v>Critical</v>
      </c>
      <c r="W596" s="6">
        <f t="shared" si="97"/>
        <v>17.989999999999998</v>
      </c>
      <c r="X596" s="3" t="str">
        <f t="shared" si="98"/>
        <v>Priority 1</v>
      </c>
      <c r="Y596" s="3" t="str">
        <f t="shared" si="99"/>
        <v>OK</v>
      </c>
    </row>
    <row r="597" spans="1:25" x14ac:dyDescent="0.25">
      <c r="A597" s="3" t="str">
        <f>Raw_Data!A597</f>
        <v>997c57f8-f1c1-4b92-a9ff-717d6df18df6</v>
      </c>
      <c r="B597" s="3">
        <f>Raw_Data!B597</f>
        <v>57</v>
      </c>
      <c r="C597" s="3" t="str">
        <f>Raw_Data!C597</f>
        <v>Female</v>
      </c>
      <c r="D597" s="3" t="str">
        <f>Raw_Data!D597</f>
        <v>Basic</v>
      </c>
      <c r="E597" s="3">
        <f>Raw_Data!E597</f>
        <v>6.14</v>
      </c>
      <c r="F597" s="3">
        <f>Raw_Data!F597</f>
        <v>29</v>
      </c>
      <c r="G597" s="3" t="str">
        <f>Raw_Data!G597</f>
        <v>South America</v>
      </c>
      <c r="H597" s="3" t="str">
        <f>Raw_Data!H597</f>
        <v>Desktop</v>
      </c>
      <c r="I597" s="3">
        <f>Raw_Data!I597</f>
        <v>8.99</v>
      </c>
      <c r="J597" s="3">
        <f>Raw_Data!J597</f>
        <v>0</v>
      </c>
      <c r="K597" s="3" t="str">
        <f>Raw_Data!K597</f>
        <v>PayPal</v>
      </c>
      <c r="L597" s="3">
        <f>Raw_Data!L597</f>
        <v>2</v>
      </c>
      <c r="M597" s="3">
        <f>Raw_Data!M597</f>
        <v>0.2</v>
      </c>
      <c r="N597" s="3" t="str">
        <f>Raw_Data!N597</f>
        <v>Documentary</v>
      </c>
      <c r="O597" s="3" t="str">
        <f t="shared" si="90"/>
        <v>55-70</v>
      </c>
      <c r="P597" s="3" t="str">
        <f t="shared" si="91"/>
        <v>&lt;10h</v>
      </c>
      <c r="Q597" s="3" t="str">
        <f t="shared" si="92"/>
        <v>22-45d</v>
      </c>
      <c r="R597" s="3" t="str">
        <f t="shared" si="93"/>
        <v>Medium</v>
      </c>
      <c r="S597" s="3" t="str">
        <f t="shared" si="94"/>
        <v>Low</v>
      </c>
      <c r="T597" s="3" t="str">
        <f t="shared" si="95"/>
        <v>Active</v>
      </c>
      <c r="U597" s="4">
        <f>1/(1+EXP(-(Predictive_Model!$B$5+((B597-Predictive_Model!$B$20)/Predictive_Model!$C$20)*Predictive_Model!$D$20+((E597-Predictive_Model!$B$21)/Predictive_Model!$C$21)*Predictive_Model!$D$21+((F597-Predictive_Model!$B$22)/Predictive_Model!$C$22)*Predictive_Model!$D$22+((I597-Predictive_Model!$B$23)/Predictive_Model!$C$23)*Predictive_Model!$D$23+((L597-Predictive_Model!$B$24)/Predictive_Model!$C$24)*Predictive_Model!$D$24+((M597-Predictive_Model!$B$25)/Predictive_Model!$C$25)*Predictive_Model!$D$25+IF(C597="Male",Predictive_Model!$D$31,IF(C597="Other",Predictive_Model!$D$32,0))+IF(D597="Premium",Predictive_Model!$D$34,IF(D597="Standard",Predictive_Model!$D$35,0))+IF(G597="Asia",Predictive_Model!$D$37,IF(G597="Europe",Predictive_Model!$D$38,IF(G597="North America",Predictive_Model!$D$39,IF(G597="Oceania",Predictive_Model!$D$40,IF(G597="South America",Predictive_Model!$D$41,0)))))+IF(H597="Laptop",Predictive_Model!$D$43,IF(H597="Mobile",Predictive_Model!$D$44,IF(H597="TV",Predictive_Model!$D$45,IF(H597="Tablet",Predictive_Model!$D$46,0))))+IF(K597="Crypto",Predictive_Model!$D$48,IF(K597="Debit Card",Predictive_Model!$D$49,IF(K597="Gift Card",Predictive_Model!$D$50,IF(K597="PayPal",Predictive_Model!$D$51,0))))+IF(N597="Comedy",Predictive_Model!$D$53,IF(N597="Documentary",Predictive_Model!$D$54,IF(N597="Drama",Predictive_Model!$D$55,IF(N597="Horror",Predictive_Model!$D$56,IF(N597="Romance",Predictive_Model!$D$57,IF(N597="Sci-Fi",Predictive_Model!$D$58,0)))))))))</f>
        <v>0.99557000427333198</v>
      </c>
      <c r="V597" s="3" t="str">
        <f t="shared" si="96"/>
        <v>Critical</v>
      </c>
      <c r="W597" s="6">
        <f t="shared" si="97"/>
        <v>8.9501743384172538</v>
      </c>
      <c r="X597" s="3" t="str">
        <f t="shared" si="98"/>
        <v>Priority 2</v>
      </c>
      <c r="Y597" s="3" t="str">
        <f t="shared" si="99"/>
        <v>OK</v>
      </c>
    </row>
    <row r="598" spans="1:25" x14ac:dyDescent="0.25">
      <c r="A598" s="3" t="str">
        <f>Raw_Data!A598</f>
        <v>4a42dedb-08aa-4609-84cf-5b06eae21153</v>
      </c>
      <c r="B598" s="3">
        <f>Raw_Data!B598</f>
        <v>56</v>
      </c>
      <c r="C598" s="3" t="str">
        <f>Raw_Data!C598</f>
        <v>Other</v>
      </c>
      <c r="D598" s="3" t="str">
        <f>Raw_Data!D598</f>
        <v>Premium</v>
      </c>
      <c r="E598" s="3">
        <f>Raw_Data!E598</f>
        <v>13.15</v>
      </c>
      <c r="F598" s="3">
        <f>Raw_Data!F598</f>
        <v>6</v>
      </c>
      <c r="G598" s="3" t="str">
        <f>Raw_Data!G598</f>
        <v>Africa</v>
      </c>
      <c r="H598" s="3" t="str">
        <f>Raw_Data!H598</f>
        <v>Mobile</v>
      </c>
      <c r="I598" s="3">
        <f>Raw_Data!I598</f>
        <v>17.989999999999998</v>
      </c>
      <c r="J598" s="3">
        <f>Raw_Data!J598</f>
        <v>0</v>
      </c>
      <c r="K598" s="3" t="str">
        <f>Raw_Data!K598</f>
        <v>Credit Card</v>
      </c>
      <c r="L598" s="3">
        <f>Raw_Data!L598</f>
        <v>2</v>
      </c>
      <c r="M598" s="3">
        <f>Raw_Data!M598</f>
        <v>1.88</v>
      </c>
      <c r="N598" s="3" t="str">
        <f>Raw_Data!N598</f>
        <v>Horror</v>
      </c>
      <c r="O598" s="3" t="str">
        <f t="shared" si="90"/>
        <v>55-70</v>
      </c>
      <c r="P598" s="3" t="str">
        <f t="shared" si="91"/>
        <v>10-24h</v>
      </c>
      <c r="Q598" s="3" t="str">
        <f t="shared" si="92"/>
        <v>0-7d</v>
      </c>
      <c r="R598" s="3" t="str">
        <f t="shared" si="93"/>
        <v>Medium</v>
      </c>
      <c r="S598" s="3" t="str">
        <f t="shared" si="94"/>
        <v>High</v>
      </c>
      <c r="T598" s="3" t="str">
        <f t="shared" si="95"/>
        <v>Active</v>
      </c>
      <c r="U598" s="4">
        <f>1/(1+EXP(-(Predictive_Model!$B$5+((B598-Predictive_Model!$B$20)/Predictive_Model!$C$20)*Predictive_Model!$D$20+((E598-Predictive_Model!$B$21)/Predictive_Model!$C$21)*Predictive_Model!$D$21+((F598-Predictive_Model!$B$22)/Predictive_Model!$C$22)*Predictive_Model!$D$22+((I598-Predictive_Model!$B$23)/Predictive_Model!$C$23)*Predictive_Model!$D$23+((L598-Predictive_Model!$B$24)/Predictive_Model!$C$24)*Predictive_Model!$D$24+((M598-Predictive_Model!$B$25)/Predictive_Model!$C$25)*Predictive_Model!$D$25+IF(C598="Male",Predictive_Model!$D$31,IF(C598="Other",Predictive_Model!$D$32,0))+IF(D598="Premium",Predictive_Model!$D$34,IF(D598="Standard",Predictive_Model!$D$35,0))+IF(G598="Asia",Predictive_Model!$D$37,IF(G598="Europe",Predictive_Model!$D$38,IF(G598="North America",Predictive_Model!$D$39,IF(G598="Oceania",Predictive_Model!$D$40,IF(G598="South America",Predictive_Model!$D$41,0)))))+IF(H598="Laptop",Predictive_Model!$D$43,IF(H598="Mobile",Predictive_Model!$D$44,IF(H598="TV",Predictive_Model!$D$45,IF(H598="Tablet",Predictive_Model!$D$46,0))))+IF(K598="Crypto",Predictive_Model!$D$48,IF(K598="Debit Card",Predictive_Model!$D$49,IF(K598="Gift Card",Predictive_Model!$D$50,IF(K598="PayPal",Predictive_Model!$D$51,0))))+IF(N598="Comedy",Predictive_Model!$D$53,IF(N598="Documentary",Predictive_Model!$D$54,IF(N598="Drama",Predictive_Model!$D$55,IF(N598="Horror",Predictive_Model!$D$56,IF(N598="Romance",Predictive_Model!$D$57,IF(N598="Sci-Fi",Predictive_Model!$D$58,0)))))))))</f>
        <v>1.6011283593081928E-2</v>
      </c>
      <c r="V598" s="3" t="str">
        <f t="shared" si="96"/>
        <v>Low</v>
      </c>
      <c r="W598" s="6">
        <f t="shared" si="97"/>
        <v>0.28804299183954385</v>
      </c>
      <c r="X598" s="3" t="str">
        <f t="shared" si="98"/>
        <v>Monitor</v>
      </c>
      <c r="Y598" s="3" t="str">
        <f t="shared" si="99"/>
        <v>OK</v>
      </c>
    </row>
    <row r="599" spans="1:25" x14ac:dyDescent="0.25">
      <c r="A599" s="3" t="str">
        <f>Raw_Data!A599</f>
        <v>101e7c6b-4f18-42d0-9626-5f5fd3bbd2e7</v>
      </c>
      <c r="B599" s="3">
        <f>Raw_Data!B599</f>
        <v>62</v>
      </c>
      <c r="C599" s="3" t="str">
        <f>Raw_Data!C599</f>
        <v>Female</v>
      </c>
      <c r="D599" s="3" t="str">
        <f>Raw_Data!D599</f>
        <v>Premium</v>
      </c>
      <c r="E599" s="3">
        <f>Raw_Data!E599</f>
        <v>4.34</v>
      </c>
      <c r="F599" s="3">
        <f>Raw_Data!F599</f>
        <v>45</v>
      </c>
      <c r="G599" s="3" t="str">
        <f>Raw_Data!G599</f>
        <v>Africa</v>
      </c>
      <c r="H599" s="3" t="str">
        <f>Raw_Data!H599</f>
        <v>Desktop</v>
      </c>
      <c r="I599" s="3">
        <f>Raw_Data!I599</f>
        <v>17.989999999999998</v>
      </c>
      <c r="J599" s="3">
        <f>Raw_Data!J599</f>
        <v>1</v>
      </c>
      <c r="K599" s="3" t="str">
        <f>Raw_Data!K599</f>
        <v>Gift Card</v>
      </c>
      <c r="L599" s="3">
        <f>Raw_Data!L599</f>
        <v>3</v>
      </c>
      <c r="M599" s="3">
        <f>Raw_Data!M599</f>
        <v>0.09</v>
      </c>
      <c r="N599" s="3" t="str">
        <f>Raw_Data!N599</f>
        <v>Drama</v>
      </c>
      <c r="O599" s="3" t="str">
        <f t="shared" si="90"/>
        <v>55-70</v>
      </c>
      <c r="P599" s="3" t="str">
        <f t="shared" si="91"/>
        <v>&lt;10h</v>
      </c>
      <c r="Q599" s="3" t="str">
        <f t="shared" si="92"/>
        <v>22-45d</v>
      </c>
      <c r="R599" s="3" t="str">
        <f t="shared" si="93"/>
        <v>Medium</v>
      </c>
      <c r="S599" s="3" t="str">
        <f t="shared" si="94"/>
        <v>High</v>
      </c>
      <c r="T599" s="3" t="str">
        <f t="shared" si="95"/>
        <v>Churned</v>
      </c>
      <c r="U599" s="4">
        <f>1/(1+EXP(-(Predictive_Model!$B$5+((B599-Predictive_Model!$B$20)/Predictive_Model!$C$20)*Predictive_Model!$D$20+((E599-Predictive_Model!$B$21)/Predictive_Model!$C$21)*Predictive_Model!$D$21+((F599-Predictive_Model!$B$22)/Predictive_Model!$C$22)*Predictive_Model!$D$22+((I599-Predictive_Model!$B$23)/Predictive_Model!$C$23)*Predictive_Model!$D$23+((L599-Predictive_Model!$B$24)/Predictive_Model!$C$24)*Predictive_Model!$D$24+((M599-Predictive_Model!$B$25)/Predictive_Model!$C$25)*Predictive_Model!$D$25+IF(C599="Male",Predictive_Model!$D$31,IF(C599="Other",Predictive_Model!$D$32,0))+IF(D599="Premium",Predictive_Model!$D$34,IF(D599="Standard",Predictive_Model!$D$35,0))+IF(G599="Asia",Predictive_Model!$D$37,IF(G599="Europe",Predictive_Model!$D$38,IF(G599="North America",Predictive_Model!$D$39,IF(G599="Oceania",Predictive_Model!$D$40,IF(G599="South America",Predictive_Model!$D$41,0)))))+IF(H599="Laptop",Predictive_Model!$D$43,IF(H599="Mobile",Predictive_Model!$D$44,IF(H599="TV",Predictive_Model!$D$45,IF(H599="Tablet",Predictive_Model!$D$46,0))))+IF(K599="Crypto",Predictive_Model!$D$48,IF(K599="Debit Card",Predictive_Model!$D$49,IF(K599="Gift Card",Predictive_Model!$D$50,IF(K599="PayPal",Predictive_Model!$D$51,0))))+IF(N599="Comedy",Predictive_Model!$D$53,IF(N599="Documentary",Predictive_Model!$D$54,IF(N599="Drama",Predictive_Model!$D$55,IF(N599="Horror",Predictive_Model!$D$56,IF(N599="Romance",Predictive_Model!$D$57,IF(N599="Sci-Fi",Predictive_Model!$D$58,0)))))))))</f>
        <v>0.99308229322467345</v>
      </c>
      <c r="V599" s="3" t="str">
        <f t="shared" si="96"/>
        <v>Critical</v>
      </c>
      <c r="W599" s="6">
        <f t="shared" si="97"/>
        <v>17.989999999999998</v>
      </c>
      <c r="X599" s="3" t="str">
        <f t="shared" si="98"/>
        <v>Priority 1</v>
      </c>
      <c r="Y599" s="3" t="str">
        <f t="shared" si="99"/>
        <v>OK</v>
      </c>
    </row>
    <row r="600" spans="1:25" x14ac:dyDescent="0.25">
      <c r="A600" s="3" t="str">
        <f>Raw_Data!A600</f>
        <v>7e292c54-b2c4-497a-b05b-00d61d2b824d</v>
      </c>
      <c r="B600" s="3">
        <f>Raw_Data!B600</f>
        <v>44</v>
      </c>
      <c r="C600" s="3" t="str">
        <f>Raw_Data!C600</f>
        <v>Male</v>
      </c>
      <c r="D600" s="3" t="str">
        <f>Raw_Data!D600</f>
        <v>Premium</v>
      </c>
      <c r="E600" s="3">
        <f>Raw_Data!E600</f>
        <v>3.95</v>
      </c>
      <c r="F600" s="3">
        <f>Raw_Data!F600</f>
        <v>26</v>
      </c>
      <c r="G600" s="3" t="str">
        <f>Raw_Data!G600</f>
        <v>Asia</v>
      </c>
      <c r="H600" s="3" t="str">
        <f>Raw_Data!H600</f>
        <v>Desktop</v>
      </c>
      <c r="I600" s="3">
        <f>Raw_Data!I600</f>
        <v>17.989999999999998</v>
      </c>
      <c r="J600" s="3">
        <f>Raw_Data!J600</f>
        <v>1</v>
      </c>
      <c r="K600" s="3" t="str">
        <f>Raw_Data!K600</f>
        <v>Gift Card</v>
      </c>
      <c r="L600" s="3">
        <f>Raw_Data!L600</f>
        <v>4</v>
      </c>
      <c r="M600" s="3">
        <f>Raw_Data!M600</f>
        <v>0.15</v>
      </c>
      <c r="N600" s="3" t="str">
        <f>Raw_Data!N600</f>
        <v>Action</v>
      </c>
      <c r="O600" s="3" t="str">
        <f t="shared" si="90"/>
        <v>35-44</v>
      </c>
      <c r="P600" s="3" t="str">
        <f t="shared" si="91"/>
        <v>&lt;10h</v>
      </c>
      <c r="Q600" s="3" t="str">
        <f t="shared" si="92"/>
        <v>22-45d</v>
      </c>
      <c r="R600" s="3" t="str">
        <f t="shared" si="93"/>
        <v>Medium</v>
      </c>
      <c r="S600" s="3" t="str">
        <f t="shared" si="94"/>
        <v>High</v>
      </c>
      <c r="T600" s="3" t="str">
        <f t="shared" si="95"/>
        <v>Churned</v>
      </c>
      <c r="U600" s="4">
        <f>1/(1+EXP(-(Predictive_Model!$B$5+((B600-Predictive_Model!$B$20)/Predictive_Model!$C$20)*Predictive_Model!$D$20+((E600-Predictive_Model!$B$21)/Predictive_Model!$C$21)*Predictive_Model!$D$21+((F600-Predictive_Model!$B$22)/Predictive_Model!$C$22)*Predictive_Model!$D$22+((I600-Predictive_Model!$B$23)/Predictive_Model!$C$23)*Predictive_Model!$D$23+((L600-Predictive_Model!$B$24)/Predictive_Model!$C$24)*Predictive_Model!$D$24+((M600-Predictive_Model!$B$25)/Predictive_Model!$C$25)*Predictive_Model!$D$25+IF(C600="Male",Predictive_Model!$D$31,IF(C600="Other",Predictive_Model!$D$32,0))+IF(D600="Premium",Predictive_Model!$D$34,IF(D600="Standard",Predictive_Model!$D$35,0))+IF(G600="Asia",Predictive_Model!$D$37,IF(G600="Europe",Predictive_Model!$D$38,IF(G600="North America",Predictive_Model!$D$39,IF(G600="Oceania",Predictive_Model!$D$40,IF(G600="South America",Predictive_Model!$D$41,0)))))+IF(H600="Laptop",Predictive_Model!$D$43,IF(H600="Mobile",Predictive_Model!$D$44,IF(H600="TV",Predictive_Model!$D$45,IF(H600="Tablet",Predictive_Model!$D$46,0))))+IF(K600="Crypto",Predictive_Model!$D$48,IF(K600="Debit Card",Predictive_Model!$D$49,IF(K600="Gift Card",Predictive_Model!$D$50,IF(K600="PayPal",Predictive_Model!$D$51,0))))+IF(N600="Comedy",Predictive_Model!$D$53,IF(N600="Documentary",Predictive_Model!$D$54,IF(N600="Drama",Predictive_Model!$D$55,IF(N600="Horror",Predictive_Model!$D$56,IF(N600="Romance",Predictive_Model!$D$57,IF(N600="Sci-Fi",Predictive_Model!$D$58,0)))))))))</f>
        <v>0.80526030702867124</v>
      </c>
      <c r="V600" s="3" t="str">
        <f t="shared" si="96"/>
        <v>Critical</v>
      </c>
      <c r="W600" s="6">
        <f t="shared" si="97"/>
        <v>17.989999999999998</v>
      </c>
      <c r="X600" s="3" t="str">
        <f t="shared" si="98"/>
        <v>Priority 1</v>
      </c>
      <c r="Y600" s="3" t="str">
        <f t="shared" si="99"/>
        <v>OK</v>
      </c>
    </row>
    <row r="601" spans="1:25" x14ac:dyDescent="0.25">
      <c r="A601" s="3" t="str">
        <f>Raw_Data!A601</f>
        <v>ad9d7de3-a095-4576-931f-7e06480c9b78</v>
      </c>
      <c r="B601" s="3">
        <f>Raw_Data!B601</f>
        <v>45</v>
      </c>
      <c r="C601" s="3" t="str">
        <f>Raw_Data!C601</f>
        <v>Male</v>
      </c>
      <c r="D601" s="3" t="str">
        <f>Raw_Data!D601</f>
        <v>Basic</v>
      </c>
      <c r="E601" s="3">
        <f>Raw_Data!E601</f>
        <v>2.73</v>
      </c>
      <c r="F601" s="3">
        <f>Raw_Data!F601</f>
        <v>27</v>
      </c>
      <c r="G601" s="3" t="str">
        <f>Raw_Data!G601</f>
        <v>Asia</v>
      </c>
      <c r="H601" s="3" t="str">
        <f>Raw_Data!H601</f>
        <v>Mobile</v>
      </c>
      <c r="I601" s="3">
        <f>Raw_Data!I601</f>
        <v>8.99</v>
      </c>
      <c r="J601" s="3">
        <f>Raw_Data!J601</f>
        <v>1</v>
      </c>
      <c r="K601" s="3" t="str">
        <f>Raw_Data!K601</f>
        <v>Debit Card</v>
      </c>
      <c r="L601" s="3">
        <f>Raw_Data!L601</f>
        <v>3</v>
      </c>
      <c r="M601" s="3">
        <f>Raw_Data!M601</f>
        <v>0.1</v>
      </c>
      <c r="N601" s="3" t="str">
        <f>Raw_Data!N601</f>
        <v>Drama</v>
      </c>
      <c r="O601" s="3" t="str">
        <f t="shared" si="90"/>
        <v>45-54</v>
      </c>
      <c r="P601" s="3" t="str">
        <f t="shared" si="91"/>
        <v>&lt;10h</v>
      </c>
      <c r="Q601" s="3" t="str">
        <f t="shared" si="92"/>
        <v>22-45d</v>
      </c>
      <c r="R601" s="3" t="str">
        <f t="shared" si="93"/>
        <v>Medium</v>
      </c>
      <c r="S601" s="3" t="str">
        <f t="shared" si="94"/>
        <v>Low</v>
      </c>
      <c r="T601" s="3" t="str">
        <f t="shared" si="95"/>
        <v>Churned</v>
      </c>
      <c r="U601" s="4">
        <f>1/(1+EXP(-(Predictive_Model!$B$5+((B601-Predictive_Model!$B$20)/Predictive_Model!$C$20)*Predictive_Model!$D$20+((E601-Predictive_Model!$B$21)/Predictive_Model!$C$21)*Predictive_Model!$D$21+((F601-Predictive_Model!$B$22)/Predictive_Model!$C$22)*Predictive_Model!$D$22+((I601-Predictive_Model!$B$23)/Predictive_Model!$C$23)*Predictive_Model!$D$23+((L601-Predictive_Model!$B$24)/Predictive_Model!$C$24)*Predictive_Model!$D$24+((M601-Predictive_Model!$B$25)/Predictive_Model!$C$25)*Predictive_Model!$D$25+IF(C601="Male",Predictive_Model!$D$31,IF(C601="Other",Predictive_Model!$D$32,0))+IF(D601="Premium",Predictive_Model!$D$34,IF(D601="Standard",Predictive_Model!$D$35,0))+IF(G601="Asia",Predictive_Model!$D$37,IF(G601="Europe",Predictive_Model!$D$38,IF(G601="North America",Predictive_Model!$D$39,IF(G601="Oceania",Predictive_Model!$D$40,IF(G601="South America",Predictive_Model!$D$41,0)))))+IF(H601="Laptop",Predictive_Model!$D$43,IF(H601="Mobile",Predictive_Model!$D$44,IF(H601="TV",Predictive_Model!$D$45,IF(H601="Tablet",Predictive_Model!$D$46,0))))+IF(K601="Crypto",Predictive_Model!$D$48,IF(K601="Debit Card",Predictive_Model!$D$49,IF(K601="Gift Card",Predictive_Model!$D$50,IF(K601="PayPal",Predictive_Model!$D$51,0))))+IF(N601="Comedy",Predictive_Model!$D$53,IF(N601="Documentary",Predictive_Model!$D$54,IF(N601="Drama",Predictive_Model!$D$55,IF(N601="Horror",Predictive_Model!$D$56,IF(N601="Romance",Predictive_Model!$D$57,IF(N601="Sci-Fi",Predictive_Model!$D$58,0)))))))))</f>
        <v>0.99887724137760325</v>
      </c>
      <c r="V601" s="3" t="str">
        <f t="shared" si="96"/>
        <v>Critical</v>
      </c>
      <c r="W601" s="6">
        <f t="shared" si="97"/>
        <v>8.99</v>
      </c>
      <c r="X601" s="3" t="str">
        <f t="shared" si="98"/>
        <v>Priority 2</v>
      </c>
      <c r="Y601" s="3" t="str">
        <f t="shared" si="99"/>
        <v>OK</v>
      </c>
    </row>
    <row r="602" spans="1:25" x14ac:dyDescent="0.25">
      <c r="A602" s="3" t="str">
        <f>Raw_Data!A602</f>
        <v>916a5696-c195-4934-bddc-ef0b43ec800b</v>
      </c>
      <c r="B602" s="3">
        <f>Raw_Data!B602</f>
        <v>20</v>
      </c>
      <c r="C602" s="3" t="str">
        <f>Raw_Data!C602</f>
        <v>Male</v>
      </c>
      <c r="D602" s="3" t="str">
        <f>Raw_Data!D602</f>
        <v>Basic</v>
      </c>
      <c r="E602" s="3">
        <f>Raw_Data!E602</f>
        <v>0.67</v>
      </c>
      <c r="F602" s="3">
        <f>Raw_Data!F602</f>
        <v>59</v>
      </c>
      <c r="G602" s="3" t="str">
        <f>Raw_Data!G602</f>
        <v>North America</v>
      </c>
      <c r="H602" s="3" t="str">
        <f>Raw_Data!H602</f>
        <v>TV</v>
      </c>
      <c r="I602" s="3">
        <f>Raw_Data!I602</f>
        <v>8.99</v>
      </c>
      <c r="J602" s="3">
        <f>Raw_Data!J602</f>
        <v>1</v>
      </c>
      <c r="K602" s="3" t="str">
        <f>Raw_Data!K602</f>
        <v>PayPal</v>
      </c>
      <c r="L602" s="3">
        <f>Raw_Data!L602</f>
        <v>4</v>
      </c>
      <c r="M602" s="3">
        <f>Raw_Data!M602</f>
        <v>0.01</v>
      </c>
      <c r="N602" s="3" t="str">
        <f>Raw_Data!N602</f>
        <v>Horror</v>
      </c>
      <c r="O602" s="3" t="str">
        <f t="shared" si="90"/>
        <v>18-24</v>
      </c>
      <c r="P602" s="3" t="str">
        <f t="shared" si="91"/>
        <v>&lt;10h</v>
      </c>
      <c r="Q602" s="3" t="str">
        <f t="shared" si="92"/>
        <v>46-60d</v>
      </c>
      <c r="R602" s="3" t="str">
        <f t="shared" si="93"/>
        <v>Low</v>
      </c>
      <c r="S602" s="3" t="str">
        <f t="shared" si="94"/>
        <v>Low</v>
      </c>
      <c r="T602" s="3" t="str">
        <f t="shared" si="95"/>
        <v>Churned</v>
      </c>
      <c r="U602" s="4">
        <f>1/(1+EXP(-(Predictive_Model!$B$5+((B602-Predictive_Model!$B$20)/Predictive_Model!$C$20)*Predictive_Model!$D$20+((E602-Predictive_Model!$B$21)/Predictive_Model!$C$21)*Predictive_Model!$D$21+((F602-Predictive_Model!$B$22)/Predictive_Model!$C$22)*Predictive_Model!$D$22+((I602-Predictive_Model!$B$23)/Predictive_Model!$C$23)*Predictive_Model!$D$23+((L602-Predictive_Model!$B$24)/Predictive_Model!$C$24)*Predictive_Model!$D$24+((M602-Predictive_Model!$B$25)/Predictive_Model!$C$25)*Predictive_Model!$D$25+IF(C602="Male",Predictive_Model!$D$31,IF(C602="Other",Predictive_Model!$D$32,0))+IF(D602="Premium",Predictive_Model!$D$34,IF(D602="Standard",Predictive_Model!$D$35,0))+IF(G602="Asia",Predictive_Model!$D$37,IF(G602="Europe",Predictive_Model!$D$38,IF(G602="North America",Predictive_Model!$D$39,IF(G602="Oceania",Predictive_Model!$D$40,IF(G602="South America",Predictive_Model!$D$41,0)))))+IF(H602="Laptop",Predictive_Model!$D$43,IF(H602="Mobile",Predictive_Model!$D$44,IF(H602="TV",Predictive_Model!$D$45,IF(H602="Tablet",Predictive_Model!$D$46,0))))+IF(K602="Crypto",Predictive_Model!$D$48,IF(K602="Debit Card",Predictive_Model!$D$49,IF(K602="Gift Card",Predictive_Model!$D$50,IF(K602="PayPal",Predictive_Model!$D$51,0))))+IF(N602="Comedy",Predictive_Model!$D$53,IF(N602="Documentary",Predictive_Model!$D$54,IF(N602="Drama",Predictive_Model!$D$55,IF(N602="Horror",Predictive_Model!$D$56,IF(N602="Romance",Predictive_Model!$D$57,IF(N602="Sci-Fi",Predictive_Model!$D$58,0)))))))))</f>
        <v>0.99992667470050833</v>
      </c>
      <c r="V602" s="3" t="str">
        <f t="shared" si="96"/>
        <v>Critical</v>
      </c>
      <c r="W602" s="6">
        <f t="shared" si="97"/>
        <v>8.99</v>
      </c>
      <c r="X602" s="3" t="str">
        <f t="shared" si="98"/>
        <v>Priority 2</v>
      </c>
      <c r="Y602" s="3" t="str">
        <f t="shared" si="99"/>
        <v>OK</v>
      </c>
    </row>
    <row r="603" spans="1:25" x14ac:dyDescent="0.25">
      <c r="A603" s="3" t="str">
        <f>Raw_Data!A603</f>
        <v>e3e4232d-f726-423d-80bc-e293587b52d9</v>
      </c>
      <c r="B603" s="3">
        <f>Raw_Data!B603</f>
        <v>44</v>
      </c>
      <c r="C603" s="3" t="str">
        <f>Raw_Data!C603</f>
        <v>Female</v>
      </c>
      <c r="D603" s="3" t="str">
        <f>Raw_Data!D603</f>
        <v>Basic</v>
      </c>
      <c r="E603" s="3">
        <f>Raw_Data!E603</f>
        <v>6.71</v>
      </c>
      <c r="F603" s="3">
        <f>Raw_Data!F603</f>
        <v>40</v>
      </c>
      <c r="G603" s="3" t="str">
        <f>Raw_Data!G603</f>
        <v>Asia</v>
      </c>
      <c r="H603" s="3" t="str">
        <f>Raw_Data!H603</f>
        <v>Mobile</v>
      </c>
      <c r="I603" s="3">
        <f>Raw_Data!I603</f>
        <v>8.99</v>
      </c>
      <c r="J603" s="3">
        <f>Raw_Data!J603</f>
        <v>1</v>
      </c>
      <c r="K603" s="3" t="str">
        <f>Raw_Data!K603</f>
        <v>Crypto</v>
      </c>
      <c r="L603" s="3">
        <f>Raw_Data!L603</f>
        <v>1</v>
      </c>
      <c r="M603" s="3">
        <f>Raw_Data!M603</f>
        <v>0.16</v>
      </c>
      <c r="N603" s="3" t="str">
        <f>Raw_Data!N603</f>
        <v>Sci-Fi</v>
      </c>
      <c r="O603" s="3" t="str">
        <f t="shared" si="90"/>
        <v>35-44</v>
      </c>
      <c r="P603" s="3" t="str">
        <f t="shared" si="91"/>
        <v>&lt;10h</v>
      </c>
      <c r="Q603" s="3" t="str">
        <f t="shared" si="92"/>
        <v>22-45d</v>
      </c>
      <c r="R603" s="3" t="str">
        <f t="shared" si="93"/>
        <v>Medium</v>
      </c>
      <c r="S603" s="3" t="str">
        <f t="shared" si="94"/>
        <v>Low</v>
      </c>
      <c r="T603" s="3" t="str">
        <f t="shared" si="95"/>
        <v>Churned</v>
      </c>
      <c r="U603" s="4">
        <f>1/(1+EXP(-(Predictive_Model!$B$5+((B603-Predictive_Model!$B$20)/Predictive_Model!$C$20)*Predictive_Model!$D$20+((E603-Predictive_Model!$B$21)/Predictive_Model!$C$21)*Predictive_Model!$D$21+((F603-Predictive_Model!$B$22)/Predictive_Model!$C$22)*Predictive_Model!$D$22+((I603-Predictive_Model!$B$23)/Predictive_Model!$C$23)*Predictive_Model!$D$23+((L603-Predictive_Model!$B$24)/Predictive_Model!$C$24)*Predictive_Model!$D$24+((M603-Predictive_Model!$B$25)/Predictive_Model!$C$25)*Predictive_Model!$D$25+IF(C603="Male",Predictive_Model!$D$31,IF(C603="Other",Predictive_Model!$D$32,0))+IF(D603="Premium",Predictive_Model!$D$34,IF(D603="Standard",Predictive_Model!$D$35,0))+IF(G603="Asia",Predictive_Model!$D$37,IF(G603="Europe",Predictive_Model!$D$38,IF(G603="North America",Predictive_Model!$D$39,IF(G603="Oceania",Predictive_Model!$D$40,IF(G603="South America",Predictive_Model!$D$41,0)))))+IF(H603="Laptop",Predictive_Model!$D$43,IF(H603="Mobile",Predictive_Model!$D$44,IF(H603="TV",Predictive_Model!$D$45,IF(H603="Tablet",Predictive_Model!$D$46,0))))+IF(K603="Crypto",Predictive_Model!$D$48,IF(K603="Debit Card",Predictive_Model!$D$49,IF(K603="Gift Card",Predictive_Model!$D$50,IF(K603="PayPal",Predictive_Model!$D$51,0))))+IF(N603="Comedy",Predictive_Model!$D$53,IF(N603="Documentary",Predictive_Model!$D$54,IF(N603="Drama",Predictive_Model!$D$55,IF(N603="Horror",Predictive_Model!$D$56,IF(N603="Romance",Predictive_Model!$D$57,IF(N603="Sci-Fi",Predictive_Model!$D$58,0)))))))))</f>
        <v>0.99988798636025911</v>
      </c>
      <c r="V603" s="3" t="str">
        <f t="shared" si="96"/>
        <v>Critical</v>
      </c>
      <c r="W603" s="6">
        <f t="shared" si="97"/>
        <v>8.99</v>
      </c>
      <c r="X603" s="3" t="str">
        <f t="shared" si="98"/>
        <v>Priority 2</v>
      </c>
      <c r="Y603" s="3" t="str">
        <f t="shared" si="99"/>
        <v>OK</v>
      </c>
    </row>
    <row r="604" spans="1:25" x14ac:dyDescent="0.25">
      <c r="A604" s="3" t="str">
        <f>Raw_Data!A604</f>
        <v>a32ab2df-8cda-4673-9acf-c0a20e99522e</v>
      </c>
      <c r="B604" s="3">
        <f>Raw_Data!B604</f>
        <v>36</v>
      </c>
      <c r="C604" s="3" t="str">
        <f>Raw_Data!C604</f>
        <v>Female</v>
      </c>
      <c r="D604" s="3" t="str">
        <f>Raw_Data!D604</f>
        <v>Basic</v>
      </c>
      <c r="E604" s="3">
        <f>Raw_Data!E604</f>
        <v>14.33</v>
      </c>
      <c r="F604" s="3">
        <f>Raw_Data!F604</f>
        <v>44</v>
      </c>
      <c r="G604" s="3" t="str">
        <f>Raw_Data!G604</f>
        <v>South America</v>
      </c>
      <c r="H604" s="3" t="str">
        <f>Raw_Data!H604</f>
        <v>Laptop</v>
      </c>
      <c r="I604" s="3">
        <f>Raw_Data!I604</f>
        <v>8.99</v>
      </c>
      <c r="J604" s="3">
        <f>Raw_Data!J604</f>
        <v>1</v>
      </c>
      <c r="K604" s="3" t="str">
        <f>Raw_Data!K604</f>
        <v>Gift Card</v>
      </c>
      <c r="L604" s="3">
        <f>Raw_Data!L604</f>
        <v>2</v>
      </c>
      <c r="M604" s="3">
        <f>Raw_Data!M604</f>
        <v>0.32</v>
      </c>
      <c r="N604" s="3" t="str">
        <f>Raw_Data!N604</f>
        <v>Drama</v>
      </c>
      <c r="O604" s="3" t="str">
        <f t="shared" si="90"/>
        <v>35-44</v>
      </c>
      <c r="P604" s="3" t="str">
        <f t="shared" si="91"/>
        <v>10-24h</v>
      </c>
      <c r="Q604" s="3" t="str">
        <f t="shared" si="92"/>
        <v>22-45d</v>
      </c>
      <c r="R604" s="3" t="str">
        <f t="shared" si="93"/>
        <v>Medium</v>
      </c>
      <c r="S604" s="3" t="str">
        <f t="shared" si="94"/>
        <v>Low</v>
      </c>
      <c r="T604" s="3" t="str">
        <f t="shared" si="95"/>
        <v>Churned</v>
      </c>
      <c r="U604" s="4">
        <f>1/(1+EXP(-(Predictive_Model!$B$5+((B604-Predictive_Model!$B$20)/Predictive_Model!$C$20)*Predictive_Model!$D$20+((E604-Predictive_Model!$B$21)/Predictive_Model!$C$21)*Predictive_Model!$D$21+((F604-Predictive_Model!$B$22)/Predictive_Model!$C$22)*Predictive_Model!$D$22+((I604-Predictive_Model!$B$23)/Predictive_Model!$C$23)*Predictive_Model!$D$23+((L604-Predictive_Model!$B$24)/Predictive_Model!$C$24)*Predictive_Model!$D$24+((M604-Predictive_Model!$B$25)/Predictive_Model!$C$25)*Predictive_Model!$D$25+IF(C604="Male",Predictive_Model!$D$31,IF(C604="Other",Predictive_Model!$D$32,0))+IF(D604="Premium",Predictive_Model!$D$34,IF(D604="Standard",Predictive_Model!$D$35,0))+IF(G604="Asia",Predictive_Model!$D$37,IF(G604="Europe",Predictive_Model!$D$38,IF(G604="North America",Predictive_Model!$D$39,IF(G604="Oceania",Predictive_Model!$D$40,IF(G604="South America",Predictive_Model!$D$41,0)))))+IF(H604="Laptop",Predictive_Model!$D$43,IF(H604="Mobile",Predictive_Model!$D$44,IF(H604="TV",Predictive_Model!$D$45,IF(H604="Tablet",Predictive_Model!$D$46,0))))+IF(K604="Crypto",Predictive_Model!$D$48,IF(K604="Debit Card",Predictive_Model!$D$49,IF(K604="Gift Card",Predictive_Model!$D$50,IF(K604="PayPal",Predictive_Model!$D$51,0))))+IF(N604="Comedy",Predictive_Model!$D$53,IF(N604="Documentary",Predictive_Model!$D$54,IF(N604="Drama",Predictive_Model!$D$55,IF(N604="Horror",Predictive_Model!$D$56,IF(N604="Romance",Predictive_Model!$D$57,IF(N604="Sci-Fi",Predictive_Model!$D$58,0)))))))))</f>
        <v>0.99385834951536756</v>
      </c>
      <c r="V604" s="3" t="str">
        <f t="shared" si="96"/>
        <v>Critical</v>
      </c>
      <c r="W604" s="6">
        <f t="shared" si="97"/>
        <v>8.99</v>
      </c>
      <c r="X604" s="3" t="str">
        <f t="shared" si="98"/>
        <v>Priority 2</v>
      </c>
      <c r="Y604" s="3" t="str">
        <f t="shared" si="99"/>
        <v>OK</v>
      </c>
    </row>
    <row r="605" spans="1:25" x14ac:dyDescent="0.25">
      <c r="A605" s="3" t="str">
        <f>Raw_Data!A605</f>
        <v>0dc3af4d-e69a-4efc-ab80-757bf616d4b7</v>
      </c>
      <c r="B605" s="3">
        <f>Raw_Data!B605</f>
        <v>55</v>
      </c>
      <c r="C605" s="3" t="str">
        <f>Raw_Data!C605</f>
        <v>Other</v>
      </c>
      <c r="D605" s="3" t="str">
        <f>Raw_Data!D605</f>
        <v>Standard</v>
      </c>
      <c r="E605" s="3">
        <f>Raw_Data!E605</f>
        <v>11.62</v>
      </c>
      <c r="F605" s="3">
        <f>Raw_Data!F605</f>
        <v>51</v>
      </c>
      <c r="G605" s="3" t="str">
        <f>Raw_Data!G605</f>
        <v>South America</v>
      </c>
      <c r="H605" s="3" t="str">
        <f>Raw_Data!H605</f>
        <v>Desktop</v>
      </c>
      <c r="I605" s="3">
        <f>Raw_Data!I605</f>
        <v>13.99</v>
      </c>
      <c r="J605" s="3">
        <f>Raw_Data!J605</f>
        <v>0</v>
      </c>
      <c r="K605" s="3" t="str">
        <f>Raw_Data!K605</f>
        <v>PayPal</v>
      </c>
      <c r="L605" s="3">
        <f>Raw_Data!L605</f>
        <v>4</v>
      </c>
      <c r="M605" s="3">
        <f>Raw_Data!M605</f>
        <v>0.22</v>
      </c>
      <c r="N605" s="3" t="str">
        <f>Raw_Data!N605</f>
        <v>Documentary</v>
      </c>
      <c r="O605" s="3" t="str">
        <f t="shared" si="90"/>
        <v>55-70</v>
      </c>
      <c r="P605" s="3" t="str">
        <f t="shared" si="91"/>
        <v>10-24h</v>
      </c>
      <c r="Q605" s="3" t="str">
        <f t="shared" si="92"/>
        <v>46-60d</v>
      </c>
      <c r="R605" s="3" t="str">
        <f t="shared" si="93"/>
        <v>Medium</v>
      </c>
      <c r="S605" s="3" t="str">
        <f t="shared" si="94"/>
        <v>Mid</v>
      </c>
      <c r="T605" s="3" t="str">
        <f t="shared" si="95"/>
        <v>Active</v>
      </c>
      <c r="U605" s="4">
        <f>1/(1+EXP(-(Predictive_Model!$B$5+((B605-Predictive_Model!$B$20)/Predictive_Model!$C$20)*Predictive_Model!$D$20+((E605-Predictive_Model!$B$21)/Predictive_Model!$C$21)*Predictive_Model!$D$21+((F605-Predictive_Model!$B$22)/Predictive_Model!$C$22)*Predictive_Model!$D$22+((I605-Predictive_Model!$B$23)/Predictive_Model!$C$23)*Predictive_Model!$D$23+((L605-Predictive_Model!$B$24)/Predictive_Model!$C$24)*Predictive_Model!$D$24+((M605-Predictive_Model!$B$25)/Predictive_Model!$C$25)*Predictive_Model!$D$25+IF(C605="Male",Predictive_Model!$D$31,IF(C605="Other",Predictive_Model!$D$32,0))+IF(D605="Premium",Predictive_Model!$D$34,IF(D605="Standard",Predictive_Model!$D$35,0))+IF(G605="Asia",Predictive_Model!$D$37,IF(G605="Europe",Predictive_Model!$D$38,IF(G605="North America",Predictive_Model!$D$39,IF(G605="Oceania",Predictive_Model!$D$40,IF(G605="South America",Predictive_Model!$D$41,0)))))+IF(H605="Laptop",Predictive_Model!$D$43,IF(H605="Mobile",Predictive_Model!$D$44,IF(H605="TV",Predictive_Model!$D$45,IF(H605="Tablet",Predictive_Model!$D$46,0))))+IF(K605="Crypto",Predictive_Model!$D$48,IF(K605="Debit Card",Predictive_Model!$D$49,IF(K605="Gift Card",Predictive_Model!$D$50,IF(K605="PayPal",Predictive_Model!$D$51,0))))+IF(N605="Comedy",Predictive_Model!$D$53,IF(N605="Documentary",Predictive_Model!$D$54,IF(N605="Drama",Predictive_Model!$D$55,IF(N605="Horror",Predictive_Model!$D$56,IF(N605="Romance",Predictive_Model!$D$57,IF(N605="Sci-Fi",Predictive_Model!$D$58,0)))))))))</f>
        <v>0.97629053718343928</v>
      </c>
      <c r="V605" s="3" t="str">
        <f t="shared" si="96"/>
        <v>Critical</v>
      </c>
      <c r="W605" s="6">
        <f t="shared" si="97"/>
        <v>13.658304615196316</v>
      </c>
      <c r="X605" s="3" t="str">
        <f t="shared" si="98"/>
        <v>Priority 2</v>
      </c>
      <c r="Y605" s="3" t="str">
        <f t="shared" si="99"/>
        <v>OK</v>
      </c>
    </row>
    <row r="606" spans="1:25" x14ac:dyDescent="0.25">
      <c r="A606" s="3" t="str">
        <f>Raw_Data!A606</f>
        <v>15bf4f39-0a66-4d87-a298-8f53c4e0f27d</v>
      </c>
      <c r="B606" s="3">
        <f>Raw_Data!B606</f>
        <v>35</v>
      </c>
      <c r="C606" s="3" t="str">
        <f>Raw_Data!C606</f>
        <v>Male</v>
      </c>
      <c r="D606" s="3" t="str">
        <f>Raw_Data!D606</f>
        <v>Standard</v>
      </c>
      <c r="E606" s="3">
        <f>Raw_Data!E606</f>
        <v>16.34</v>
      </c>
      <c r="F606" s="3">
        <f>Raw_Data!F606</f>
        <v>39</v>
      </c>
      <c r="G606" s="3" t="str">
        <f>Raw_Data!G606</f>
        <v>Asia</v>
      </c>
      <c r="H606" s="3" t="str">
        <f>Raw_Data!H606</f>
        <v>Desktop</v>
      </c>
      <c r="I606" s="3">
        <f>Raw_Data!I606</f>
        <v>13.99</v>
      </c>
      <c r="J606" s="3">
        <f>Raw_Data!J606</f>
        <v>1</v>
      </c>
      <c r="K606" s="3" t="str">
        <f>Raw_Data!K606</f>
        <v>Gift Card</v>
      </c>
      <c r="L606" s="3">
        <f>Raw_Data!L606</f>
        <v>2</v>
      </c>
      <c r="M606" s="3">
        <f>Raw_Data!M606</f>
        <v>0.41</v>
      </c>
      <c r="N606" s="3" t="str">
        <f>Raw_Data!N606</f>
        <v>Documentary</v>
      </c>
      <c r="O606" s="3" t="str">
        <f t="shared" si="90"/>
        <v>35-44</v>
      </c>
      <c r="P606" s="3" t="str">
        <f t="shared" si="91"/>
        <v>10-24h</v>
      </c>
      <c r="Q606" s="3" t="str">
        <f t="shared" si="92"/>
        <v>22-45d</v>
      </c>
      <c r="R606" s="3" t="str">
        <f t="shared" si="93"/>
        <v>Medium</v>
      </c>
      <c r="S606" s="3" t="str">
        <f t="shared" si="94"/>
        <v>Mid</v>
      </c>
      <c r="T606" s="3" t="str">
        <f t="shared" si="95"/>
        <v>Churned</v>
      </c>
      <c r="U606" s="4">
        <f>1/(1+EXP(-(Predictive_Model!$B$5+((B606-Predictive_Model!$B$20)/Predictive_Model!$C$20)*Predictive_Model!$D$20+((E606-Predictive_Model!$B$21)/Predictive_Model!$C$21)*Predictive_Model!$D$21+((F606-Predictive_Model!$B$22)/Predictive_Model!$C$22)*Predictive_Model!$D$22+((I606-Predictive_Model!$B$23)/Predictive_Model!$C$23)*Predictive_Model!$D$23+((L606-Predictive_Model!$B$24)/Predictive_Model!$C$24)*Predictive_Model!$D$24+((M606-Predictive_Model!$B$25)/Predictive_Model!$C$25)*Predictive_Model!$D$25+IF(C606="Male",Predictive_Model!$D$31,IF(C606="Other",Predictive_Model!$D$32,0))+IF(D606="Premium",Predictive_Model!$D$34,IF(D606="Standard",Predictive_Model!$D$35,0))+IF(G606="Asia",Predictive_Model!$D$37,IF(G606="Europe",Predictive_Model!$D$38,IF(G606="North America",Predictive_Model!$D$39,IF(G606="Oceania",Predictive_Model!$D$40,IF(G606="South America",Predictive_Model!$D$41,0)))))+IF(H606="Laptop",Predictive_Model!$D$43,IF(H606="Mobile",Predictive_Model!$D$44,IF(H606="TV",Predictive_Model!$D$45,IF(H606="Tablet",Predictive_Model!$D$46,0))))+IF(K606="Crypto",Predictive_Model!$D$48,IF(K606="Debit Card",Predictive_Model!$D$49,IF(K606="Gift Card",Predictive_Model!$D$50,IF(K606="PayPal",Predictive_Model!$D$51,0))))+IF(N606="Comedy",Predictive_Model!$D$53,IF(N606="Documentary",Predictive_Model!$D$54,IF(N606="Drama",Predictive_Model!$D$55,IF(N606="Horror",Predictive_Model!$D$56,IF(N606="Romance",Predictive_Model!$D$57,IF(N606="Sci-Fi",Predictive_Model!$D$58,0)))))))))</f>
        <v>0.89528345079261751</v>
      </c>
      <c r="V606" s="3" t="str">
        <f t="shared" si="96"/>
        <v>Critical</v>
      </c>
      <c r="W606" s="6">
        <f t="shared" si="97"/>
        <v>13.99</v>
      </c>
      <c r="X606" s="3" t="str">
        <f t="shared" si="98"/>
        <v>Priority 2</v>
      </c>
      <c r="Y606" s="3" t="str">
        <f t="shared" si="99"/>
        <v>OK</v>
      </c>
    </row>
    <row r="607" spans="1:25" x14ac:dyDescent="0.25">
      <c r="A607" s="3" t="str">
        <f>Raw_Data!A607</f>
        <v>9ab81da7-21f5-4a76-9bd4-10a78fe5ae0a</v>
      </c>
      <c r="B607" s="3">
        <f>Raw_Data!B607</f>
        <v>53</v>
      </c>
      <c r="C607" s="3" t="str">
        <f>Raw_Data!C607</f>
        <v>Male</v>
      </c>
      <c r="D607" s="3" t="str">
        <f>Raw_Data!D607</f>
        <v>Premium</v>
      </c>
      <c r="E607" s="3">
        <f>Raw_Data!E607</f>
        <v>16.53</v>
      </c>
      <c r="F607" s="3">
        <f>Raw_Data!F607</f>
        <v>43</v>
      </c>
      <c r="G607" s="3" t="str">
        <f>Raw_Data!G607</f>
        <v>Europe</v>
      </c>
      <c r="H607" s="3" t="str">
        <f>Raw_Data!H607</f>
        <v>Mobile</v>
      </c>
      <c r="I607" s="3">
        <f>Raw_Data!I607</f>
        <v>17.989999999999998</v>
      </c>
      <c r="J607" s="3">
        <f>Raw_Data!J607</f>
        <v>1</v>
      </c>
      <c r="K607" s="3" t="str">
        <f>Raw_Data!K607</f>
        <v>Gift Card</v>
      </c>
      <c r="L607" s="3">
        <f>Raw_Data!L607</f>
        <v>1</v>
      </c>
      <c r="M607" s="3">
        <f>Raw_Data!M607</f>
        <v>0.38</v>
      </c>
      <c r="N607" s="3" t="str">
        <f>Raw_Data!N607</f>
        <v>Romance</v>
      </c>
      <c r="O607" s="3" t="str">
        <f t="shared" si="90"/>
        <v>45-54</v>
      </c>
      <c r="P607" s="3" t="str">
        <f t="shared" si="91"/>
        <v>10-24h</v>
      </c>
      <c r="Q607" s="3" t="str">
        <f t="shared" si="92"/>
        <v>22-45d</v>
      </c>
      <c r="R607" s="3" t="str">
        <f t="shared" si="93"/>
        <v>Medium</v>
      </c>
      <c r="S607" s="3" t="str">
        <f t="shared" si="94"/>
        <v>High</v>
      </c>
      <c r="T607" s="3" t="str">
        <f t="shared" si="95"/>
        <v>Churned</v>
      </c>
      <c r="U607" s="4">
        <f>1/(1+EXP(-(Predictive_Model!$B$5+((B607-Predictive_Model!$B$20)/Predictive_Model!$C$20)*Predictive_Model!$D$20+((E607-Predictive_Model!$B$21)/Predictive_Model!$C$21)*Predictive_Model!$D$21+((F607-Predictive_Model!$B$22)/Predictive_Model!$C$22)*Predictive_Model!$D$22+((I607-Predictive_Model!$B$23)/Predictive_Model!$C$23)*Predictive_Model!$D$23+((L607-Predictive_Model!$B$24)/Predictive_Model!$C$24)*Predictive_Model!$D$24+((M607-Predictive_Model!$B$25)/Predictive_Model!$C$25)*Predictive_Model!$D$25+IF(C607="Male",Predictive_Model!$D$31,IF(C607="Other",Predictive_Model!$D$32,0))+IF(D607="Premium",Predictive_Model!$D$34,IF(D607="Standard",Predictive_Model!$D$35,0))+IF(G607="Asia",Predictive_Model!$D$37,IF(G607="Europe",Predictive_Model!$D$38,IF(G607="North America",Predictive_Model!$D$39,IF(G607="Oceania",Predictive_Model!$D$40,IF(G607="South America",Predictive_Model!$D$41,0)))))+IF(H607="Laptop",Predictive_Model!$D$43,IF(H607="Mobile",Predictive_Model!$D$44,IF(H607="TV",Predictive_Model!$D$45,IF(H607="Tablet",Predictive_Model!$D$46,0))))+IF(K607="Crypto",Predictive_Model!$D$48,IF(K607="Debit Card",Predictive_Model!$D$49,IF(K607="Gift Card",Predictive_Model!$D$50,IF(K607="PayPal",Predictive_Model!$D$51,0))))+IF(N607="Comedy",Predictive_Model!$D$53,IF(N607="Documentary",Predictive_Model!$D$54,IF(N607="Drama",Predictive_Model!$D$55,IF(N607="Horror",Predictive_Model!$D$56,IF(N607="Romance",Predictive_Model!$D$57,IF(N607="Sci-Fi",Predictive_Model!$D$58,0)))))))))</f>
        <v>0.96873571583794105</v>
      </c>
      <c r="V607" s="3" t="str">
        <f t="shared" si="96"/>
        <v>Critical</v>
      </c>
      <c r="W607" s="6">
        <f t="shared" si="97"/>
        <v>17.989999999999998</v>
      </c>
      <c r="X607" s="3" t="str">
        <f t="shared" si="98"/>
        <v>Priority 1</v>
      </c>
      <c r="Y607" s="3" t="str">
        <f t="shared" si="99"/>
        <v>OK</v>
      </c>
    </row>
    <row r="608" spans="1:25" x14ac:dyDescent="0.25">
      <c r="A608" s="3" t="str">
        <f>Raw_Data!A608</f>
        <v>145a8f1f-3c7d-4dd1-b0d4-858bea81ce6f</v>
      </c>
      <c r="B608" s="3">
        <f>Raw_Data!B608</f>
        <v>42</v>
      </c>
      <c r="C608" s="3" t="str">
        <f>Raw_Data!C608</f>
        <v>Other</v>
      </c>
      <c r="D608" s="3" t="str">
        <f>Raw_Data!D608</f>
        <v>Standard</v>
      </c>
      <c r="E608" s="3">
        <f>Raw_Data!E608</f>
        <v>0.68</v>
      </c>
      <c r="F608" s="3">
        <f>Raw_Data!F608</f>
        <v>50</v>
      </c>
      <c r="G608" s="3" t="str">
        <f>Raw_Data!G608</f>
        <v>Africa</v>
      </c>
      <c r="H608" s="3" t="str">
        <f>Raw_Data!H608</f>
        <v>Mobile</v>
      </c>
      <c r="I608" s="3">
        <f>Raw_Data!I608</f>
        <v>13.99</v>
      </c>
      <c r="J608" s="3">
        <f>Raw_Data!J608</f>
        <v>1</v>
      </c>
      <c r="K608" s="3" t="str">
        <f>Raw_Data!K608</f>
        <v>Gift Card</v>
      </c>
      <c r="L608" s="3">
        <f>Raw_Data!L608</f>
        <v>4</v>
      </c>
      <c r="M608" s="3">
        <f>Raw_Data!M608</f>
        <v>0.01</v>
      </c>
      <c r="N608" s="3" t="str">
        <f>Raw_Data!N608</f>
        <v>Sci-Fi</v>
      </c>
      <c r="O608" s="3" t="str">
        <f t="shared" si="90"/>
        <v>35-44</v>
      </c>
      <c r="P608" s="3" t="str">
        <f t="shared" si="91"/>
        <v>&lt;10h</v>
      </c>
      <c r="Q608" s="3" t="str">
        <f t="shared" si="92"/>
        <v>46-60d</v>
      </c>
      <c r="R608" s="3" t="str">
        <f t="shared" si="93"/>
        <v>Low</v>
      </c>
      <c r="S608" s="3" t="str">
        <f t="shared" si="94"/>
        <v>Mid</v>
      </c>
      <c r="T608" s="3" t="str">
        <f t="shared" si="95"/>
        <v>Churned</v>
      </c>
      <c r="U608" s="4">
        <f>1/(1+EXP(-(Predictive_Model!$B$5+((B608-Predictive_Model!$B$20)/Predictive_Model!$C$20)*Predictive_Model!$D$20+((E608-Predictive_Model!$B$21)/Predictive_Model!$C$21)*Predictive_Model!$D$21+((F608-Predictive_Model!$B$22)/Predictive_Model!$C$22)*Predictive_Model!$D$22+((I608-Predictive_Model!$B$23)/Predictive_Model!$C$23)*Predictive_Model!$D$23+((L608-Predictive_Model!$B$24)/Predictive_Model!$C$24)*Predictive_Model!$D$24+((M608-Predictive_Model!$B$25)/Predictive_Model!$C$25)*Predictive_Model!$D$25+IF(C608="Male",Predictive_Model!$D$31,IF(C608="Other",Predictive_Model!$D$32,0))+IF(D608="Premium",Predictive_Model!$D$34,IF(D608="Standard",Predictive_Model!$D$35,0))+IF(G608="Asia",Predictive_Model!$D$37,IF(G608="Europe",Predictive_Model!$D$38,IF(G608="North America",Predictive_Model!$D$39,IF(G608="Oceania",Predictive_Model!$D$40,IF(G608="South America",Predictive_Model!$D$41,0)))))+IF(H608="Laptop",Predictive_Model!$D$43,IF(H608="Mobile",Predictive_Model!$D$44,IF(H608="TV",Predictive_Model!$D$45,IF(H608="Tablet",Predictive_Model!$D$46,0))))+IF(K608="Crypto",Predictive_Model!$D$48,IF(K608="Debit Card",Predictive_Model!$D$49,IF(K608="Gift Card",Predictive_Model!$D$50,IF(K608="PayPal",Predictive_Model!$D$51,0))))+IF(N608="Comedy",Predictive_Model!$D$53,IF(N608="Documentary",Predictive_Model!$D$54,IF(N608="Drama",Predictive_Model!$D$55,IF(N608="Horror",Predictive_Model!$D$56,IF(N608="Romance",Predictive_Model!$D$57,IF(N608="Sci-Fi",Predictive_Model!$D$58,0)))))))))</f>
        <v>0.99992072386995345</v>
      </c>
      <c r="V608" s="3" t="str">
        <f t="shared" si="96"/>
        <v>Critical</v>
      </c>
      <c r="W608" s="6">
        <f t="shared" si="97"/>
        <v>13.99</v>
      </c>
      <c r="X608" s="3" t="str">
        <f t="shared" si="98"/>
        <v>Priority 2</v>
      </c>
      <c r="Y608" s="3" t="str">
        <f t="shared" si="99"/>
        <v>OK</v>
      </c>
    </row>
    <row r="609" spans="1:25" x14ac:dyDescent="0.25">
      <c r="A609" s="3" t="str">
        <f>Raw_Data!A609</f>
        <v>ef94ff72-ab34-4be0-9fdb-525daa2c114c</v>
      </c>
      <c r="B609" s="3">
        <f>Raw_Data!B609</f>
        <v>60</v>
      </c>
      <c r="C609" s="3" t="str">
        <f>Raw_Data!C609</f>
        <v>Male</v>
      </c>
      <c r="D609" s="3" t="str">
        <f>Raw_Data!D609</f>
        <v>Basic</v>
      </c>
      <c r="E609" s="3">
        <f>Raw_Data!E609</f>
        <v>20.83</v>
      </c>
      <c r="F609" s="3">
        <f>Raw_Data!F609</f>
        <v>43</v>
      </c>
      <c r="G609" s="3" t="str">
        <f>Raw_Data!G609</f>
        <v>Europe</v>
      </c>
      <c r="H609" s="3" t="str">
        <f>Raw_Data!H609</f>
        <v>Mobile</v>
      </c>
      <c r="I609" s="3">
        <f>Raw_Data!I609</f>
        <v>8.99</v>
      </c>
      <c r="J609" s="3">
        <f>Raw_Data!J609</f>
        <v>1</v>
      </c>
      <c r="K609" s="3" t="str">
        <f>Raw_Data!K609</f>
        <v>Gift Card</v>
      </c>
      <c r="L609" s="3">
        <f>Raw_Data!L609</f>
        <v>5</v>
      </c>
      <c r="M609" s="3">
        <f>Raw_Data!M609</f>
        <v>0.47</v>
      </c>
      <c r="N609" s="3" t="str">
        <f>Raw_Data!N609</f>
        <v>Documentary</v>
      </c>
      <c r="O609" s="3" t="str">
        <f t="shared" si="90"/>
        <v>55-70</v>
      </c>
      <c r="P609" s="3" t="str">
        <f t="shared" si="91"/>
        <v>10-24h</v>
      </c>
      <c r="Q609" s="3" t="str">
        <f t="shared" si="92"/>
        <v>22-45d</v>
      </c>
      <c r="R609" s="3" t="str">
        <f t="shared" si="93"/>
        <v>Medium</v>
      </c>
      <c r="S609" s="3" t="str">
        <f t="shared" si="94"/>
        <v>Low</v>
      </c>
      <c r="T609" s="3" t="str">
        <f t="shared" si="95"/>
        <v>Churned</v>
      </c>
      <c r="U609" s="4">
        <f>1/(1+EXP(-(Predictive_Model!$B$5+((B609-Predictive_Model!$B$20)/Predictive_Model!$C$20)*Predictive_Model!$D$20+((E609-Predictive_Model!$B$21)/Predictive_Model!$C$21)*Predictive_Model!$D$21+((F609-Predictive_Model!$B$22)/Predictive_Model!$C$22)*Predictive_Model!$D$22+((I609-Predictive_Model!$B$23)/Predictive_Model!$C$23)*Predictive_Model!$D$23+((L609-Predictive_Model!$B$24)/Predictive_Model!$C$24)*Predictive_Model!$D$24+((M609-Predictive_Model!$B$25)/Predictive_Model!$C$25)*Predictive_Model!$D$25+IF(C609="Male",Predictive_Model!$D$31,IF(C609="Other",Predictive_Model!$D$32,0))+IF(D609="Premium",Predictive_Model!$D$34,IF(D609="Standard",Predictive_Model!$D$35,0))+IF(G609="Asia",Predictive_Model!$D$37,IF(G609="Europe",Predictive_Model!$D$38,IF(G609="North America",Predictive_Model!$D$39,IF(G609="Oceania",Predictive_Model!$D$40,IF(G609="South America",Predictive_Model!$D$41,0)))))+IF(H609="Laptop",Predictive_Model!$D$43,IF(H609="Mobile",Predictive_Model!$D$44,IF(H609="TV",Predictive_Model!$D$45,IF(H609="Tablet",Predictive_Model!$D$46,0))))+IF(K609="Crypto",Predictive_Model!$D$48,IF(K609="Debit Card",Predictive_Model!$D$49,IF(K609="Gift Card",Predictive_Model!$D$50,IF(K609="PayPal",Predictive_Model!$D$51,0))))+IF(N609="Comedy",Predictive_Model!$D$53,IF(N609="Documentary",Predictive_Model!$D$54,IF(N609="Drama",Predictive_Model!$D$55,IF(N609="Horror",Predictive_Model!$D$56,IF(N609="Romance",Predictive_Model!$D$57,IF(N609="Sci-Fi",Predictive_Model!$D$58,0)))))))))</f>
        <v>0.85265074080900616</v>
      </c>
      <c r="V609" s="3" t="str">
        <f t="shared" si="96"/>
        <v>Critical</v>
      </c>
      <c r="W609" s="6">
        <f t="shared" si="97"/>
        <v>8.99</v>
      </c>
      <c r="X609" s="3" t="str">
        <f t="shared" si="98"/>
        <v>Priority 2</v>
      </c>
      <c r="Y609" s="3" t="str">
        <f t="shared" si="99"/>
        <v>OK</v>
      </c>
    </row>
    <row r="610" spans="1:25" x14ac:dyDescent="0.25">
      <c r="A610" s="3" t="str">
        <f>Raw_Data!A610</f>
        <v>f022ca06-c211-4695-9187-4a67a9f811da</v>
      </c>
      <c r="B610" s="3">
        <f>Raw_Data!B610</f>
        <v>53</v>
      </c>
      <c r="C610" s="3" t="str">
        <f>Raw_Data!C610</f>
        <v>Other</v>
      </c>
      <c r="D610" s="3" t="str">
        <f>Raw_Data!D610</f>
        <v>Standard</v>
      </c>
      <c r="E610" s="3">
        <f>Raw_Data!E610</f>
        <v>7.0000000000000007E-2</v>
      </c>
      <c r="F610" s="3">
        <f>Raw_Data!F610</f>
        <v>50</v>
      </c>
      <c r="G610" s="3" t="str">
        <f>Raw_Data!G610</f>
        <v>North America</v>
      </c>
      <c r="H610" s="3" t="str">
        <f>Raw_Data!H610</f>
        <v>Desktop</v>
      </c>
      <c r="I610" s="3">
        <f>Raw_Data!I610</f>
        <v>13.99</v>
      </c>
      <c r="J610" s="3">
        <f>Raw_Data!J610</f>
        <v>1</v>
      </c>
      <c r="K610" s="3" t="str">
        <f>Raw_Data!K610</f>
        <v>PayPal</v>
      </c>
      <c r="L610" s="3">
        <f>Raw_Data!L610</f>
        <v>3</v>
      </c>
      <c r="M610" s="3">
        <f>Raw_Data!M610</f>
        <v>0</v>
      </c>
      <c r="N610" s="3" t="str">
        <f>Raw_Data!N610</f>
        <v>Action</v>
      </c>
      <c r="O610" s="3" t="str">
        <f t="shared" si="90"/>
        <v>45-54</v>
      </c>
      <c r="P610" s="3" t="str">
        <f t="shared" si="91"/>
        <v>&lt;10h</v>
      </c>
      <c r="Q610" s="3" t="str">
        <f t="shared" si="92"/>
        <v>46-60d</v>
      </c>
      <c r="R610" s="3" t="str">
        <f t="shared" si="93"/>
        <v>Low</v>
      </c>
      <c r="S610" s="3" t="str">
        <f t="shared" si="94"/>
        <v>Mid</v>
      </c>
      <c r="T610" s="3" t="str">
        <f t="shared" si="95"/>
        <v>Churned</v>
      </c>
      <c r="U610" s="4">
        <f>1/(1+EXP(-(Predictive_Model!$B$5+((B610-Predictive_Model!$B$20)/Predictive_Model!$C$20)*Predictive_Model!$D$20+((E610-Predictive_Model!$B$21)/Predictive_Model!$C$21)*Predictive_Model!$D$21+((F610-Predictive_Model!$B$22)/Predictive_Model!$C$22)*Predictive_Model!$D$22+((I610-Predictive_Model!$B$23)/Predictive_Model!$C$23)*Predictive_Model!$D$23+((L610-Predictive_Model!$B$24)/Predictive_Model!$C$24)*Predictive_Model!$D$24+((M610-Predictive_Model!$B$25)/Predictive_Model!$C$25)*Predictive_Model!$D$25+IF(C610="Male",Predictive_Model!$D$31,IF(C610="Other",Predictive_Model!$D$32,0))+IF(D610="Premium",Predictive_Model!$D$34,IF(D610="Standard",Predictive_Model!$D$35,0))+IF(G610="Asia",Predictive_Model!$D$37,IF(G610="Europe",Predictive_Model!$D$38,IF(G610="North America",Predictive_Model!$D$39,IF(G610="Oceania",Predictive_Model!$D$40,IF(G610="South America",Predictive_Model!$D$41,0)))))+IF(H610="Laptop",Predictive_Model!$D$43,IF(H610="Mobile",Predictive_Model!$D$44,IF(H610="TV",Predictive_Model!$D$45,IF(H610="Tablet",Predictive_Model!$D$46,0))))+IF(K610="Crypto",Predictive_Model!$D$48,IF(K610="Debit Card",Predictive_Model!$D$49,IF(K610="Gift Card",Predictive_Model!$D$50,IF(K610="PayPal",Predictive_Model!$D$51,0))))+IF(N610="Comedy",Predictive_Model!$D$53,IF(N610="Documentary",Predictive_Model!$D$54,IF(N610="Drama",Predictive_Model!$D$55,IF(N610="Horror",Predictive_Model!$D$56,IF(N610="Romance",Predictive_Model!$D$57,IF(N610="Sci-Fi",Predictive_Model!$D$58,0)))))))))</f>
        <v>0.99977540536441212</v>
      </c>
      <c r="V610" s="3" t="str">
        <f t="shared" si="96"/>
        <v>Critical</v>
      </c>
      <c r="W610" s="6">
        <f t="shared" si="97"/>
        <v>13.99</v>
      </c>
      <c r="X610" s="3" t="str">
        <f t="shared" si="98"/>
        <v>Priority 2</v>
      </c>
      <c r="Y610" s="3" t="str">
        <f t="shared" si="99"/>
        <v>OK</v>
      </c>
    </row>
    <row r="611" spans="1:25" x14ac:dyDescent="0.25">
      <c r="A611" s="3" t="str">
        <f>Raw_Data!A611</f>
        <v>5bdfbdcf-ab7b-41da-b1d5-51f819eb66dc</v>
      </c>
      <c r="B611" s="3">
        <f>Raw_Data!B611</f>
        <v>52</v>
      </c>
      <c r="C611" s="3" t="str">
        <f>Raw_Data!C611</f>
        <v>Female</v>
      </c>
      <c r="D611" s="3" t="str">
        <f>Raw_Data!D611</f>
        <v>Basic</v>
      </c>
      <c r="E611" s="3">
        <f>Raw_Data!E611</f>
        <v>22.21</v>
      </c>
      <c r="F611" s="3">
        <f>Raw_Data!F611</f>
        <v>54</v>
      </c>
      <c r="G611" s="3" t="str">
        <f>Raw_Data!G611</f>
        <v>Oceania</v>
      </c>
      <c r="H611" s="3" t="str">
        <f>Raw_Data!H611</f>
        <v>TV</v>
      </c>
      <c r="I611" s="3">
        <f>Raw_Data!I611</f>
        <v>8.99</v>
      </c>
      <c r="J611" s="3">
        <f>Raw_Data!J611</f>
        <v>1</v>
      </c>
      <c r="K611" s="3" t="str">
        <f>Raw_Data!K611</f>
        <v>Credit Card</v>
      </c>
      <c r="L611" s="3">
        <f>Raw_Data!L611</f>
        <v>1</v>
      </c>
      <c r="M611" s="3">
        <f>Raw_Data!M611</f>
        <v>0.4</v>
      </c>
      <c r="N611" s="3" t="str">
        <f>Raw_Data!N611</f>
        <v>Romance</v>
      </c>
      <c r="O611" s="3" t="str">
        <f t="shared" si="90"/>
        <v>45-54</v>
      </c>
      <c r="P611" s="3" t="str">
        <f t="shared" si="91"/>
        <v>10-24h</v>
      </c>
      <c r="Q611" s="3" t="str">
        <f t="shared" si="92"/>
        <v>46-60d</v>
      </c>
      <c r="R611" s="3" t="str">
        <f t="shared" si="93"/>
        <v>Medium</v>
      </c>
      <c r="S611" s="3" t="str">
        <f t="shared" si="94"/>
        <v>Low</v>
      </c>
      <c r="T611" s="3" t="str">
        <f t="shared" si="95"/>
        <v>Churned</v>
      </c>
      <c r="U611" s="4">
        <f>1/(1+EXP(-(Predictive_Model!$B$5+((B611-Predictive_Model!$B$20)/Predictive_Model!$C$20)*Predictive_Model!$D$20+((E611-Predictive_Model!$B$21)/Predictive_Model!$C$21)*Predictive_Model!$D$21+((F611-Predictive_Model!$B$22)/Predictive_Model!$C$22)*Predictive_Model!$D$22+((I611-Predictive_Model!$B$23)/Predictive_Model!$C$23)*Predictive_Model!$D$23+((L611-Predictive_Model!$B$24)/Predictive_Model!$C$24)*Predictive_Model!$D$24+((M611-Predictive_Model!$B$25)/Predictive_Model!$C$25)*Predictive_Model!$D$25+IF(C611="Male",Predictive_Model!$D$31,IF(C611="Other",Predictive_Model!$D$32,0))+IF(D611="Premium",Predictive_Model!$D$34,IF(D611="Standard",Predictive_Model!$D$35,0))+IF(G611="Asia",Predictive_Model!$D$37,IF(G611="Europe",Predictive_Model!$D$38,IF(G611="North America",Predictive_Model!$D$39,IF(G611="Oceania",Predictive_Model!$D$40,IF(G611="South America",Predictive_Model!$D$41,0)))))+IF(H611="Laptop",Predictive_Model!$D$43,IF(H611="Mobile",Predictive_Model!$D$44,IF(H611="TV",Predictive_Model!$D$45,IF(H611="Tablet",Predictive_Model!$D$46,0))))+IF(K611="Crypto",Predictive_Model!$D$48,IF(K611="Debit Card",Predictive_Model!$D$49,IF(K611="Gift Card",Predictive_Model!$D$50,IF(K611="PayPal",Predictive_Model!$D$51,0))))+IF(N611="Comedy",Predictive_Model!$D$53,IF(N611="Documentary",Predictive_Model!$D$54,IF(N611="Drama",Predictive_Model!$D$55,IF(N611="Horror",Predictive_Model!$D$56,IF(N611="Romance",Predictive_Model!$D$57,IF(N611="Sci-Fi",Predictive_Model!$D$58,0)))))))))</f>
        <v>0.98307449736415797</v>
      </c>
      <c r="V611" s="3" t="str">
        <f t="shared" si="96"/>
        <v>Critical</v>
      </c>
      <c r="W611" s="6">
        <f t="shared" si="97"/>
        <v>8.99</v>
      </c>
      <c r="X611" s="3" t="str">
        <f t="shared" si="98"/>
        <v>Priority 2</v>
      </c>
      <c r="Y611" s="3" t="str">
        <f t="shared" si="99"/>
        <v>OK</v>
      </c>
    </row>
    <row r="612" spans="1:25" x14ac:dyDescent="0.25">
      <c r="A612" s="3" t="str">
        <f>Raw_Data!A612</f>
        <v>900f7a72-5fd2-448b-b8fa-a24862c7766f</v>
      </c>
      <c r="B612" s="3">
        <f>Raw_Data!B612</f>
        <v>32</v>
      </c>
      <c r="C612" s="3" t="str">
        <f>Raw_Data!C612</f>
        <v>Male</v>
      </c>
      <c r="D612" s="3" t="str">
        <f>Raw_Data!D612</f>
        <v>Standard</v>
      </c>
      <c r="E612" s="3">
        <f>Raw_Data!E612</f>
        <v>8.26</v>
      </c>
      <c r="F612" s="3">
        <f>Raw_Data!F612</f>
        <v>39</v>
      </c>
      <c r="G612" s="3" t="str">
        <f>Raw_Data!G612</f>
        <v>Asia</v>
      </c>
      <c r="H612" s="3" t="str">
        <f>Raw_Data!H612</f>
        <v>Laptop</v>
      </c>
      <c r="I612" s="3">
        <f>Raw_Data!I612</f>
        <v>13.99</v>
      </c>
      <c r="J612" s="3">
        <f>Raw_Data!J612</f>
        <v>1</v>
      </c>
      <c r="K612" s="3" t="str">
        <f>Raw_Data!K612</f>
        <v>Gift Card</v>
      </c>
      <c r="L612" s="3">
        <f>Raw_Data!L612</f>
        <v>1</v>
      </c>
      <c r="M612" s="3">
        <f>Raw_Data!M612</f>
        <v>0.21</v>
      </c>
      <c r="N612" s="3" t="str">
        <f>Raw_Data!N612</f>
        <v>Drama</v>
      </c>
      <c r="O612" s="3" t="str">
        <f t="shared" si="90"/>
        <v>25-34</v>
      </c>
      <c r="P612" s="3" t="str">
        <f t="shared" si="91"/>
        <v>&lt;10h</v>
      </c>
      <c r="Q612" s="3" t="str">
        <f t="shared" si="92"/>
        <v>22-45d</v>
      </c>
      <c r="R612" s="3" t="str">
        <f t="shared" si="93"/>
        <v>Medium</v>
      </c>
      <c r="S612" s="3" t="str">
        <f t="shared" si="94"/>
        <v>Mid</v>
      </c>
      <c r="T612" s="3" t="str">
        <f t="shared" si="95"/>
        <v>Churned</v>
      </c>
      <c r="U612" s="4">
        <f>1/(1+EXP(-(Predictive_Model!$B$5+((B612-Predictive_Model!$B$20)/Predictive_Model!$C$20)*Predictive_Model!$D$20+((E612-Predictive_Model!$B$21)/Predictive_Model!$C$21)*Predictive_Model!$D$21+((F612-Predictive_Model!$B$22)/Predictive_Model!$C$22)*Predictive_Model!$D$22+((I612-Predictive_Model!$B$23)/Predictive_Model!$C$23)*Predictive_Model!$D$23+((L612-Predictive_Model!$B$24)/Predictive_Model!$C$24)*Predictive_Model!$D$24+((M612-Predictive_Model!$B$25)/Predictive_Model!$C$25)*Predictive_Model!$D$25+IF(C612="Male",Predictive_Model!$D$31,IF(C612="Other",Predictive_Model!$D$32,0))+IF(D612="Premium",Predictive_Model!$D$34,IF(D612="Standard",Predictive_Model!$D$35,0))+IF(G612="Asia",Predictive_Model!$D$37,IF(G612="Europe",Predictive_Model!$D$38,IF(G612="North America",Predictive_Model!$D$39,IF(G612="Oceania",Predictive_Model!$D$40,IF(G612="South America",Predictive_Model!$D$41,0)))))+IF(H612="Laptop",Predictive_Model!$D$43,IF(H612="Mobile",Predictive_Model!$D$44,IF(H612="TV",Predictive_Model!$D$45,IF(H612="Tablet",Predictive_Model!$D$46,0))))+IF(K612="Crypto",Predictive_Model!$D$48,IF(K612="Debit Card",Predictive_Model!$D$49,IF(K612="Gift Card",Predictive_Model!$D$50,IF(K612="PayPal",Predictive_Model!$D$51,0))))+IF(N612="Comedy",Predictive_Model!$D$53,IF(N612="Documentary",Predictive_Model!$D$54,IF(N612="Drama",Predictive_Model!$D$55,IF(N612="Horror",Predictive_Model!$D$56,IF(N612="Romance",Predictive_Model!$D$57,IF(N612="Sci-Fi",Predictive_Model!$D$58,0)))))))))</f>
        <v>0.99702446469442674</v>
      </c>
      <c r="V612" s="3" t="str">
        <f t="shared" si="96"/>
        <v>Critical</v>
      </c>
      <c r="W612" s="6">
        <f t="shared" si="97"/>
        <v>13.99</v>
      </c>
      <c r="X612" s="3" t="str">
        <f t="shared" si="98"/>
        <v>Priority 2</v>
      </c>
      <c r="Y612" s="3" t="str">
        <f t="shared" si="99"/>
        <v>OK</v>
      </c>
    </row>
    <row r="613" spans="1:25" x14ac:dyDescent="0.25">
      <c r="A613" s="3" t="str">
        <f>Raw_Data!A613</f>
        <v>63f4e2e6-f646-430e-9f39-89f270669dc4</v>
      </c>
      <c r="B613" s="3">
        <f>Raw_Data!B613</f>
        <v>54</v>
      </c>
      <c r="C613" s="3" t="str">
        <f>Raw_Data!C613</f>
        <v>Other</v>
      </c>
      <c r="D613" s="3" t="str">
        <f>Raw_Data!D613</f>
        <v>Premium</v>
      </c>
      <c r="E613" s="3">
        <f>Raw_Data!E613</f>
        <v>13.49</v>
      </c>
      <c r="F613" s="3">
        <f>Raw_Data!F613</f>
        <v>4</v>
      </c>
      <c r="G613" s="3" t="str">
        <f>Raw_Data!G613</f>
        <v>Africa</v>
      </c>
      <c r="H613" s="3" t="str">
        <f>Raw_Data!H613</f>
        <v>Laptop</v>
      </c>
      <c r="I613" s="3">
        <f>Raw_Data!I613</f>
        <v>17.989999999999998</v>
      </c>
      <c r="J613" s="3">
        <f>Raw_Data!J613</f>
        <v>0</v>
      </c>
      <c r="K613" s="3" t="str">
        <f>Raw_Data!K613</f>
        <v>Debit Card</v>
      </c>
      <c r="L613" s="3">
        <f>Raw_Data!L613</f>
        <v>1</v>
      </c>
      <c r="M613" s="3">
        <f>Raw_Data!M613</f>
        <v>2.7</v>
      </c>
      <c r="N613" s="3" t="str">
        <f>Raw_Data!N613</f>
        <v>Action</v>
      </c>
      <c r="O613" s="3" t="str">
        <f t="shared" si="90"/>
        <v>45-54</v>
      </c>
      <c r="P613" s="3" t="str">
        <f t="shared" si="91"/>
        <v>10-24h</v>
      </c>
      <c r="Q613" s="3" t="str">
        <f t="shared" si="92"/>
        <v>0-7d</v>
      </c>
      <c r="R613" s="3" t="str">
        <f t="shared" si="93"/>
        <v>Medium</v>
      </c>
      <c r="S613" s="3" t="str">
        <f t="shared" si="94"/>
        <v>High</v>
      </c>
      <c r="T613" s="3" t="str">
        <f t="shared" si="95"/>
        <v>Active</v>
      </c>
      <c r="U613" s="4">
        <f>1/(1+EXP(-(Predictive_Model!$B$5+((B613-Predictive_Model!$B$20)/Predictive_Model!$C$20)*Predictive_Model!$D$20+((E613-Predictive_Model!$B$21)/Predictive_Model!$C$21)*Predictive_Model!$D$21+((F613-Predictive_Model!$B$22)/Predictive_Model!$C$22)*Predictive_Model!$D$22+((I613-Predictive_Model!$B$23)/Predictive_Model!$C$23)*Predictive_Model!$D$23+((L613-Predictive_Model!$B$24)/Predictive_Model!$C$24)*Predictive_Model!$D$24+((M613-Predictive_Model!$B$25)/Predictive_Model!$C$25)*Predictive_Model!$D$25+IF(C613="Male",Predictive_Model!$D$31,IF(C613="Other",Predictive_Model!$D$32,0))+IF(D613="Premium",Predictive_Model!$D$34,IF(D613="Standard",Predictive_Model!$D$35,0))+IF(G613="Asia",Predictive_Model!$D$37,IF(G613="Europe",Predictive_Model!$D$38,IF(G613="North America",Predictive_Model!$D$39,IF(G613="Oceania",Predictive_Model!$D$40,IF(G613="South America",Predictive_Model!$D$41,0)))))+IF(H613="Laptop",Predictive_Model!$D$43,IF(H613="Mobile",Predictive_Model!$D$44,IF(H613="TV",Predictive_Model!$D$45,IF(H613="Tablet",Predictive_Model!$D$46,0))))+IF(K613="Crypto",Predictive_Model!$D$48,IF(K613="Debit Card",Predictive_Model!$D$49,IF(K613="Gift Card",Predictive_Model!$D$50,IF(K613="PayPal",Predictive_Model!$D$51,0))))+IF(N613="Comedy",Predictive_Model!$D$53,IF(N613="Documentary",Predictive_Model!$D$54,IF(N613="Drama",Predictive_Model!$D$55,IF(N613="Horror",Predictive_Model!$D$56,IF(N613="Romance",Predictive_Model!$D$57,IF(N613="Sci-Fi",Predictive_Model!$D$58,0)))))))))</f>
        <v>9.1741922848898613E-4</v>
      </c>
      <c r="V613" s="3" t="str">
        <f t="shared" si="96"/>
        <v>Low</v>
      </c>
      <c r="W613" s="6">
        <f t="shared" si="97"/>
        <v>1.6504371920516858E-2</v>
      </c>
      <c r="X613" s="3" t="str">
        <f t="shared" si="98"/>
        <v>Monitor</v>
      </c>
      <c r="Y613" s="3" t="str">
        <f t="shared" si="99"/>
        <v>OK</v>
      </c>
    </row>
    <row r="614" spans="1:25" x14ac:dyDescent="0.25">
      <c r="A614" s="3" t="str">
        <f>Raw_Data!A614</f>
        <v>2c840d2c-acbe-4a46-8e80-99489a4c1622</v>
      </c>
      <c r="B614" s="3">
        <f>Raw_Data!B614</f>
        <v>54</v>
      </c>
      <c r="C614" s="3" t="str">
        <f>Raw_Data!C614</f>
        <v>Male</v>
      </c>
      <c r="D614" s="3" t="str">
        <f>Raw_Data!D614</f>
        <v>Premium</v>
      </c>
      <c r="E614" s="3">
        <f>Raw_Data!E614</f>
        <v>11.38</v>
      </c>
      <c r="F614" s="3">
        <f>Raw_Data!F614</f>
        <v>31</v>
      </c>
      <c r="G614" s="3" t="str">
        <f>Raw_Data!G614</f>
        <v>Asia</v>
      </c>
      <c r="H614" s="3" t="str">
        <f>Raw_Data!H614</f>
        <v>Mobile</v>
      </c>
      <c r="I614" s="3">
        <f>Raw_Data!I614</f>
        <v>17.989999999999998</v>
      </c>
      <c r="J614" s="3">
        <f>Raw_Data!J614</f>
        <v>0</v>
      </c>
      <c r="K614" s="3" t="str">
        <f>Raw_Data!K614</f>
        <v>Credit Card</v>
      </c>
      <c r="L614" s="3">
        <f>Raw_Data!L614</f>
        <v>4</v>
      </c>
      <c r="M614" s="3">
        <f>Raw_Data!M614</f>
        <v>0.36</v>
      </c>
      <c r="N614" s="3" t="str">
        <f>Raw_Data!N614</f>
        <v>Horror</v>
      </c>
      <c r="O614" s="3" t="str">
        <f t="shared" si="90"/>
        <v>45-54</v>
      </c>
      <c r="P614" s="3" t="str">
        <f t="shared" si="91"/>
        <v>10-24h</v>
      </c>
      <c r="Q614" s="3" t="str">
        <f t="shared" si="92"/>
        <v>22-45d</v>
      </c>
      <c r="R614" s="3" t="str">
        <f t="shared" si="93"/>
        <v>Medium</v>
      </c>
      <c r="S614" s="3" t="str">
        <f t="shared" si="94"/>
        <v>High</v>
      </c>
      <c r="T614" s="3" t="str">
        <f t="shared" si="95"/>
        <v>Active</v>
      </c>
      <c r="U614" s="4">
        <f>1/(1+EXP(-(Predictive_Model!$B$5+((B614-Predictive_Model!$B$20)/Predictive_Model!$C$20)*Predictive_Model!$D$20+((E614-Predictive_Model!$B$21)/Predictive_Model!$C$21)*Predictive_Model!$D$21+((F614-Predictive_Model!$B$22)/Predictive_Model!$C$22)*Predictive_Model!$D$22+((I614-Predictive_Model!$B$23)/Predictive_Model!$C$23)*Predictive_Model!$D$23+((L614-Predictive_Model!$B$24)/Predictive_Model!$C$24)*Predictive_Model!$D$24+((M614-Predictive_Model!$B$25)/Predictive_Model!$C$25)*Predictive_Model!$D$25+IF(C614="Male",Predictive_Model!$D$31,IF(C614="Other",Predictive_Model!$D$32,0))+IF(D614="Premium",Predictive_Model!$D$34,IF(D614="Standard",Predictive_Model!$D$35,0))+IF(G614="Asia",Predictive_Model!$D$37,IF(G614="Europe",Predictive_Model!$D$38,IF(G614="North America",Predictive_Model!$D$39,IF(G614="Oceania",Predictive_Model!$D$40,IF(G614="South America",Predictive_Model!$D$41,0)))))+IF(H614="Laptop",Predictive_Model!$D$43,IF(H614="Mobile",Predictive_Model!$D$44,IF(H614="TV",Predictive_Model!$D$45,IF(H614="Tablet",Predictive_Model!$D$46,0))))+IF(K614="Crypto",Predictive_Model!$D$48,IF(K614="Debit Card",Predictive_Model!$D$49,IF(K614="Gift Card",Predictive_Model!$D$50,IF(K614="PayPal",Predictive_Model!$D$51,0))))+IF(N614="Comedy",Predictive_Model!$D$53,IF(N614="Documentary",Predictive_Model!$D$54,IF(N614="Drama",Predictive_Model!$D$55,IF(N614="Horror",Predictive_Model!$D$56,IF(N614="Romance",Predictive_Model!$D$57,IF(N614="Sci-Fi",Predictive_Model!$D$58,0)))))))))</f>
        <v>0.65886540224535461</v>
      </c>
      <c r="V614" s="3" t="str">
        <f t="shared" si="96"/>
        <v>High</v>
      </c>
      <c r="W614" s="6">
        <f t="shared" si="97"/>
        <v>11.852988586393929</v>
      </c>
      <c r="X614" s="3" t="str">
        <f t="shared" si="98"/>
        <v>Priority 2</v>
      </c>
      <c r="Y614" s="3" t="str">
        <f t="shared" si="99"/>
        <v>OK</v>
      </c>
    </row>
    <row r="615" spans="1:25" x14ac:dyDescent="0.25">
      <c r="A615" s="3" t="str">
        <f>Raw_Data!A615</f>
        <v>6c5c94d3-ceba-42ba-8361-235b50a755d9</v>
      </c>
      <c r="B615" s="3">
        <f>Raw_Data!B615</f>
        <v>66</v>
      </c>
      <c r="C615" s="3" t="str">
        <f>Raw_Data!C615</f>
        <v>Other</v>
      </c>
      <c r="D615" s="3" t="str">
        <f>Raw_Data!D615</f>
        <v>Basic</v>
      </c>
      <c r="E615" s="3">
        <f>Raw_Data!E615</f>
        <v>21.29</v>
      </c>
      <c r="F615" s="3">
        <f>Raw_Data!F615</f>
        <v>7</v>
      </c>
      <c r="G615" s="3" t="str">
        <f>Raw_Data!G615</f>
        <v>Africa</v>
      </c>
      <c r="H615" s="3" t="str">
        <f>Raw_Data!H615</f>
        <v>Tablet</v>
      </c>
      <c r="I615" s="3">
        <f>Raw_Data!I615</f>
        <v>8.99</v>
      </c>
      <c r="J615" s="3">
        <f>Raw_Data!J615</f>
        <v>0</v>
      </c>
      <c r="K615" s="3" t="str">
        <f>Raw_Data!K615</f>
        <v>Crypto</v>
      </c>
      <c r="L615" s="3">
        <f>Raw_Data!L615</f>
        <v>5</v>
      </c>
      <c r="M615" s="3">
        <f>Raw_Data!M615</f>
        <v>2.66</v>
      </c>
      <c r="N615" s="3" t="str">
        <f>Raw_Data!N615</f>
        <v>Romance</v>
      </c>
      <c r="O615" s="3" t="str">
        <f t="shared" si="90"/>
        <v>55-70</v>
      </c>
      <c r="P615" s="3" t="str">
        <f t="shared" si="91"/>
        <v>10-24h</v>
      </c>
      <c r="Q615" s="3" t="str">
        <f t="shared" si="92"/>
        <v>0-7d</v>
      </c>
      <c r="R615" s="3" t="str">
        <f t="shared" si="93"/>
        <v>Medium</v>
      </c>
      <c r="S615" s="3" t="str">
        <f t="shared" si="94"/>
        <v>Low</v>
      </c>
      <c r="T615" s="3" t="str">
        <f t="shared" si="95"/>
        <v>Active</v>
      </c>
      <c r="U615" s="4">
        <f>1/(1+EXP(-(Predictive_Model!$B$5+((B615-Predictive_Model!$B$20)/Predictive_Model!$C$20)*Predictive_Model!$D$20+((E615-Predictive_Model!$B$21)/Predictive_Model!$C$21)*Predictive_Model!$D$21+((F615-Predictive_Model!$B$22)/Predictive_Model!$C$22)*Predictive_Model!$D$22+((I615-Predictive_Model!$B$23)/Predictive_Model!$C$23)*Predictive_Model!$D$23+((L615-Predictive_Model!$B$24)/Predictive_Model!$C$24)*Predictive_Model!$D$24+((M615-Predictive_Model!$B$25)/Predictive_Model!$C$25)*Predictive_Model!$D$25+IF(C615="Male",Predictive_Model!$D$31,IF(C615="Other",Predictive_Model!$D$32,0))+IF(D615="Premium",Predictive_Model!$D$34,IF(D615="Standard",Predictive_Model!$D$35,0))+IF(G615="Asia",Predictive_Model!$D$37,IF(G615="Europe",Predictive_Model!$D$38,IF(G615="North America",Predictive_Model!$D$39,IF(G615="Oceania",Predictive_Model!$D$40,IF(G615="South America",Predictive_Model!$D$41,0)))))+IF(H615="Laptop",Predictive_Model!$D$43,IF(H615="Mobile",Predictive_Model!$D$44,IF(H615="TV",Predictive_Model!$D$45,IF(H615="Tablet",Predictive_Model!$D$46,0))))+IF(K615="Crypto",Predictive_Model!$D$48,IF(K615="Debit Card",Predictive_Model!$D$49,IF(K615="Gift Card",Predictive_Model!$D$50,IF(K615="PayPal",Predictive_Model!$D$51,0))))+IF(N615="Comedy",Predictive_Model!$D$53,IF(N615="Documentary",Predictive_Model!$D$54,IF(N615="Drama",Predictive_Model!$D$55,IF(N615="Horror",Predictive_Model!$D$56,IF(N615="Romance",Predictive_Model!$D$57,IF(N615="Sci-Fi",Predictive_Model!$D$58,0)))))))))</f>
        <v>5.7878540574360783E-4</v>
      </c>
      <c r="V615" s="3" t="str">
        <f t="shared" si="96"/>
        <v>Low</v>
      </c>
      <c r="W615" s="6">
        <f t="shared" si="97"/>
        <v>5.2032807976350346E-3</v>
      </c>
      <c r="X615" s="3" t="str">
        <f t="shared" si="98"/>
        <v>Monitor</v>
      </c>
      <c r="Y615" s="3" t="str">
        <f t="shared" si="99"/>
        <v>OK</v>
      </c>
    </row>
    <row r="616" spans="1:25" x14ac:dyDescent="0.25">
      <c r="A616" s="3" t="str">
        <f>Raw_Data!A616</f>
        <v>f43dbc00-267c-4582-8a48-c51c960178ab</v>
      </c>
      <c r="B616" s="3">
        <f>Raw_Data!B616</f>
        <v>49</v>
      </c>
      <c r="C616" s="3" t="str">
        <f>Raw_Data!C616</f>
        <v>Female</v>
      </c>
      <c r="D616" s="3" t="str">
        <f>Raw_Data!D616</f>
        <v>Basic</v>
      </c>
      <c r="E616" s="3">
        <f>Raw_Data!E616</f>
        <v>10.87</v>
      </c>
      <c r="F616" s="3">
        <f>Raw_Data!F616</f>
        <v>14</v>
      </c>
      <c r="G616" s="3" t="str">
        <f>Raw_Data!G616</f>
        <v>South America</v>
      </c>
      <c r="H616" s="3" t="str">
        <f>Raw_Data!H616</f>
        <v>Tablet</v>
      </c>
      <c r="I616" s="3">
        <f>Raw_Data!I616</f>
        <v>8.99</v>
      </c>
      <c r="J616" s="3">
        <f>Raw_Data!J616</f>
        <v>0</v>
      </c>
      <c r="K616" s="3" t="str">
        <f>Raw_Data!K616</f>
        <v>Credit Card</v>
      </c>
      <c r="L616" s="3">
        <f>Raw_Data!L616</f>
        <v>5</v>
      </c>
      <c r="M616" s="3">
        <f>Raw_Data!M616</f>
        <v>0.72</v>
      </c>
      <c r="N616" s="3" t="str">
        <f>Raw_Data!N616</f>
        <v>Sci-Fi</v>
      </c>
      <c r="O616" s="3" t="str">
        <f t="shared" si="90"/>
        <v>45-54</v>
      </c>
      <c r="P616" s="3" t="str">
        <f t="shared" si="91"/>
        <v>10-24h</v>
      </c>
      <c r="Q616" s="3" t="str">
        <f t="shared" si="92"/>
        <v>8-21d</v>
      </c>
      <c r="R616" s="3" t="str">
        <f t="shared" si="93"/>
        <v>Medium</v>
      </c>
      <c r="S616" s="3" t="str">
        <f t="shared" si="94"/>
        <v>Low</v>
      </c>
      <c r="T616" s="3" t="str">
        <f t="shared" si="95"/>
        <v>Active</v>
      </c>
      <c r="U616" s="4">
        <f>1/(1+EXP(-(Predictive_Model!$B$5+((B616-Predictive_Model!$B$20)/Predictive_Model!$C$20)*Predictive_Model!$D$20+((E616-Predictive_Model!$B$21)/Predictive_Model!$C$21)*Predictive_Model!$D$21+((F616-Predictive_Model!$B$22)/Predictive_Model!$C$22)*Predictive_Model!$D$22+((I616-Predictive_Model!$B$23)/Predictive_Model!$C$23)*Predictive_Model!$D$23+((L616-Predictive_Model!$B$24)/Predictive_Model!$C$24)*Predictive_Model!$D$24+((M616-Predictive_Model!$B$25)/Predictive_Model!$C$25)*Predictive_Model!$D$25+IF(C616="Male",Predictive_Model!$D$31,IF(C616="Other",Predictive_Model!$D$32,0))+IF(D616="Premium",Predictive_Model!$D$34,IF(D616="Standard",Predictive_Model!$D$35,0))+IF(G616="Asia",Predictive_Model!$D$37,IF(G616="Europe",Predictive_Model!$D$38,IF(G616="North America",Predictive_Model!$D$39,IF(G616="Oceania",Predictive_Model!$D$40,IF(G616="South America",Predictive_Model!$D$41,0)))))+IF(H616="Laptop",Predictive_Model!$D$43,IF(H616="Mobile",Predictive_Model!$D$44,IF(H616="TV",Predictive_Model!$D$45,IF(H616="Tablet",Predictive_Model!$D$46,0))))+IF(K616="Crypto",Predictive_Model!$D$48,IF(K616="Debit Card",Predictive_Model!$D$49,IF(K616="Gift Card",Predictive_Model!$D$50,IF(K616="PayPal",Predictive_Model!$D$51,0))))+IF(N616="Comedy",Predictive_Model!$D$53,IF(N616="Documentary",Predictive_Model!$D$54,IF(N616="Drama",Predictive_Model!$D$55,IF(N616="Horror",Predictive_Model!$D$56,IF(N616="Romance",Predictive_Model!$D$57,IF(N616="Sci-Fi",Predictive_Model!$D$58,0)))))))))</f>
        <v>0.56731397224026048</v>
      </c>
      <c r="V616" s="3" t="str">
        <f t="shared" si="96"/>
        <v>High</v>
      </c>
      <c r="W616" s="6">
        <f t="shared" si="97"/>
        <v>5.1001526104399417</v>
      </c>
      <c r="X616" s="3" t="str">
        <f t="shared" si="98"/>
        <v>Monitor</v>
      </c>
      <c r="Y616" s="3" t="str">
        <f t="shared" si="99"/>
        <v>OK</v>
      </c>
    </row>
    <row r="617" spans="1:25" x14ac:dyDescent="0.25">
      <c r="A617" s="3" t="str">
        <f>Raw_Data!A617</f>
        <v>0e3bcd74-c73f-4979-a929-487d0ee88e20</v>
      </c>
      <c r="B617" s="3">
        <f>Raw_Data!B617</f>
        <v>63</v>
      </c>
      <c r="C617" s="3" t="str">
        <f>Raw_Data!C617</f>
        <v>Female</v>
      </c>
      <c r="D617" s="3" t="str">
        <f>Raw_Data!D617</f>
        <v>Standard</v>
      </c>
      <c r="E617" s="3">
        <f>Raw_Data!E617</f>
        <v>41.15</v>
      </c>
      <c r="F617" s="3">
        <f>Raw_Data!F617</f>
        <v>9</v>
      </c>
      <c r="G617" s="3" t="str">
        <f>Raw_Data!G617</f>
        <v>South America</v>
      </c>
      <c r="H617" s="3" t="str">
        <f>Raw_Data!H617</f>
        <v>Laptop</v>
      </c>
      <c r="I617" s="3">
        <f>Raw_Data!I617</f>
        <v>13.99</v>
      </c>
      <c r="J617" s="3">
        <f>Raw_Data!J617</f>
        <v>0</v>
      </c>
      <c r="K617" s="3" t="str">
        <f>Raw_Data!K617</f>
        <v>PayPal</v>
      </c>
      <c r="L617" s="3">
        <f>Raw_Data!L617</f>
        <v>2</v>
      </c>
      <c r="M617" s="3">
        <f>Raw_Data!M617</f>
        <v>4.12</v>
      </c>
      <c r="N617" s="3" t="str">
        <f>Raw_Data!N617</f>
        <v>Romance</v>
      </c>
      <c r="O617" s="3" t="str">
        <f t="shared" si="90"/>
        <v>55-70</v>
      </c>
      <c r="P617" s="3" t="str">
        <f t="shared" si="91"/>
        <v>25-49h</v>
      </c>
      <c r="Q617" s="3" t="str">
        <f t="shared" si="92"/>
        <v>8-21d</v>
      </c>
      <c r="R617" s="3" t="str">
        <f t="shared" si="93"/>
        <v>High</v>
      </c>
      <c r="S617" s="3" t="str">
        <f t="shared" si="94"/>
        <v>Mid</v>
      </c>
      <c r="T617" s="3" t="str">
        <f t="shared" si="95"/>
        <v>Active</v>
      </c>
      <c r="U617" s="4">
        <f>1/(1+EXP(-(Predictive_Model!$B$5+((B617-Predictive_Model!$B$20)/Predictive_Model!$C$20)*Predictive_Model!$D$20+((E617-Predictive_Model!$B$21)/Predictive_Model!$C$21)*Predictive_Model!$D$21+((F617-Predictive_Model!$B$22)/Predictive_Model!$C$22)*Predictive_Model!$D$22+((I617-Predictive_Model!$B$23)/Predictive_Model!$C$23)*Predictive_Model!$D$23+((L617-Predictive_Model!$B$24)/Predictive_Model!$C$24)*Predictive_Model!$D$24+((M617-Predictive_Model!$B$25)/Predictive_Model!$C$25)*Predictive_Model!$D$25+IF(C617="Male",Predictive_Model!$D$31,IF(C617="Other",Predictive_Model!$D$32,0))+IF(D617="Premium",Predictive_Model!$D$34,IF(D617="Standard",Predictive_Model!$D$35,0))+IF(G617="Asia",Predictive_Model!$D$37,IF(G617="Europe",Predictive_Model!$D$38,IF(G617="North America",Predictive_Model!$D$39,IF(G617="Oceania",Predictive_Model!$D$40,IF(G617="South America",Predictive_Model!$D$41,0)))))+IF(H617="Laptop",Predictive_Model!$D$43,IF(H617="Mobile",Predictive_Model!$D$44,IF(H617="TV",Predictive_Model!$D$45,IF(H617="Tablet",Predictive_Model!$D$46,0))))+IF(K617="Crypto",Predictive_Model!$D$48,IF(K617="Debit Card",Predictive_Model!$D$49,IF(K617="Gift Card",Predictive_Model!$D$50,IF(K617="PayPal",Predictive_Model!$D$51,0))))+IF(N617="Comedy",Predictive_Model!$D$53,IF(N617="Documentary",Predictive_Model!$D$54,IF(N617="Drama",Predictive_Model!$D$55,IF(N617="Horror",Predictive_Model!$D$56,IF(N617="Romance",Predictive_Model!$D$57,IF(N617="Sci-Fi",Predictive_Model!$D$58,0)))))))))</f>
        <v>1.0010235490838051E-7</v>
      </c>
      <c r="V617" s="3" t="str">
        <f t="shared" si="96"/>
        <v>Low</v>
      </c>
      <c r="W617" s="6">
        <f t="shared" si="97"/>
        <v>1.4004319451682433E-6</v>
      </c>
      <c r="X617" s="3" t="str">
        <f t="shared" si="98"/>
        <v>Monitor</v>
      </c>
      <c r="Y617" s="3" t="str">
        <f t="shared" si="99"/>
        <v>OK</v>
      </c>
    </row>
    <row r="618" spans="1:25" x14ac:dyDescent="0.25">
      <c r="A618" s="3" t="str">
        <f>Raw_Data!A618</f>
        <v>5db9fb65-b73d-48b1-b112-619d9ff3cbac</v>
      </c>
      <c r="B618" s="3">
        <f>Raw_Data!B618</f>
        <v>62</v>
      </c>
      <c r="C618" s="3" t="str">
        <f>Raw_Data!C618</f>
        <v>Other</v>
      </c>
      <c r="D618" s="3" t="str">
        <f>Raw_Data!D618</f>
        <v>Standard</v>
      </c>
      <c r="E618" s="3">
        <f>Raw_Data!E618</f>
        <v>11.96</v>
      </c>
      <c r="F618" s="3">
        <f>Raw_Data!F618</f>
        <v>48</v>
      </c>
      <c r="G618" s="3" t="str">
        <f>Raw_Data!G618</f>
        <v>Oceania</v>
      </c>
      <c r="H618" s="3" t="str">
        <f>Raw_Data!H618</f>
        <v>Tablet</v>
      </c>
      <c r="I618" s="3">
        <f>Raw_Data!I618</f>
        <v>13.99</v>
      </c>
      <c r="J618" s="3">
        <f>Raw_Data!J618</f>
        <v>1</v>
      </c>
      <c r="K618" s="3" t="str">
        <f>Raw_Data!K618</f>
        <v>Gift Card</v>
      </c>
      <c r="L618" s="3">
        <f>Raw_Data!L618</f>
        <v>3</v>
      </c>
      <c r="M618" s="3">
        <f>Raw_Data!M618</f>
        <v>0.24</v>
      </c>
      <c r="N618" s="3" t="str">
        <f>Raw_Data!N618</f>
        <v>Drama</v>
      </c>
      <c r="O618" s="3" t="str">
        <f t="shared" si="90"/>
        <v>55-70</v>
      </c>
      <c r="P618" s="3" t="str">
        <f t="shared" si="91"/>
        <v>10-24h</v>
      </c>
      <c r="Q618" s="3" t="str">
        <f t="shared" si="92"/>
        <v>46-60d</v>
      </c>
      <c r="R618" s="3" t="str">
        <f t="shared" si="93"/>
        <v>Medium</v>
      </c>
      <c r="S618" s="3" t="str">
        <f t="shared" si="94"/>
        <v>Mid</v>
      </c>
      <c r="T618" s="3" t="str">
        <f t="shared" si="95"/>
        <v>Churned</v>
      </c>
      <c r="U618" s="4">
        <f>1/(1+EXP(-(Predictive_Model!$B$5+((B618-Predictive_Model!$B$20)/Predictive_Model!$C$20)*Predictive_Model!$D$20+((E618-Predictive_Model!$B$21)/Predictive_Model!$C$21)*Predictive_Model!$D$21+((F618-Predictive_Model!$B$22)/Predictive_Model!$C$22)*Predictive_Model!$D$22+((I618-Predictive_Model!$B$23)/Predictive_Model!$C$23)*Predictive_Model!$D$23+((L618-Predictive_Model!$B$24)/Predictive_Model!$C$24)*Predictive_Model!$D$24+((M618-Predictive_Model!$B$25)/Predictive_Model!$C$25)*Predictive_Model!$D$25+IF(C618="Male",Predictive_Model!$D$31,IF(C618="Other",Predictive_Model!$D$32,0))+IF(D618="Premium",Predictive_Model!$D$34,IF(D618="Standard",Predictive_Model!$D$35,0))+IF(G618="Asia",Predictive_Model!$D$37,IF(G618="Europe",Predictive_Model!$D$38,IF(G618="North America",Predictive_Model!$D$39,IF(G618="Oceania",Predictive_Model!$D$40,IF(G618="South America",Predictive_Model!$D$41,0)))))+IF(H618="Laptop",Predictive_Model!$D$43,IF(H618="Mobile",Predictive_Model!$D$44,IF(H618="TV",Predictive_Model!$D$45,IF(H618="Tablet",Predictive_Model!$D$46,0))))+IF(K618="Crypto",Predictive_Model!$D$48,IF(K618="Debit Card",Predictive_Model!$D$49,IF(K618="Gift Card",Predictive_Model!$D$50,IF(K618="PayPal",Predictive_Model!$D$51,0))))+IF(N618="Comedy",Predictive_Model!$D$53,IF(N618="Documentary",Predictive_Model!$D$54,IF(N618="Drama",Predictive_Model!$D$55,IF(N618="Horror",Predictive_Model!$D$56,IF(N618="Romance",Predictive_Model!$D$57,IF(N618="Sci-Fi",Predictive_Model!$D$58,0)))))))))</f>
        <v>0.99750137871756728</v>
      </c>
      <c r="V618" s="3" t="str">
        <f t="shared" si="96"/>
        <v>Critical</v>
      </c>
      <c r="W618" s="6">
        <f t="shared" si="97"/>
        <v>13.99</v>
      </c>
      <c r="X618" s="3" t="str">
        <f t="shared" si="98"/>
        <v>Priority 2</v>
      </c>
      <c r="Y618" s="3" t="str">
        <f t="shared" si="99"/>
        <v>OK</v>
      </c>
    </row>
    <row r="619" spans="1:25" x14ac:dyDescent="0.25">
      <c r="A619" s="3" t="str">
        <f>Raw_Data!A619</f>
        <v>ee277a8f-6580-47ff-b15d-bd4c472f7c33</v>
      </c>
      <c r="B619" s="3">
        <f>Raw_Data!B619</f>
        <v>40</v>
      </c>
      <c r="C619" s="3" t="str">
        <f>Raw_Data!C619</f>
        <v>Female</v>
      </c>
      <c r="D619" s="3" t="str">
        <f>Raw_Data!D619</f>
        <v>Standard</v>
      </c>
      <c r="E619" s="3">
        <f>Raw_Data!E619</f>
        <v>0.68</v>
      </c>
      <c r="F619" s="3">
        <f>Raw_Data!F619</f>
        <v>37</v>
      </c>
      <c r="G619" s="3" t="str">
        <f>Raw_Data!G619</f>
        <v>Africa</v>
      </c>
      <c r="H619" s="3" t="str">
        <f>Raw_Data!H619</f>
        <v>Laptop</v>
      </c>
      <c r="I619" s="3">
        <f>Raw_Data!I619</f>
        <v>13.99</v>
      </c>
      <c r="J619" s="3">
        <f>Raw_Data!J619</f>
        <v>1</v>
      </c>
      <c r="K619" s="3" t="str">
        <f>Raw_Data!K619</f>
        <v>Debit Card</v>
      </c>
      <c r="L619" s="3">
        <f>Raw_Data!L619</f>
        <v>3</v>
      </c>
      <c r="M619" s="3">
        <f>Raw_Data!M619</f>
        <v>0.02</v>
      </c>
      <c r="N619" s="3" t="str">
        <f>Raw_Data!N619</f>
        <v>Horror</v>
      </c>
      <c r="O619" s="3" t="str">
        <f t="shared" si="90"/>
        <v>35-44</v>
      </c>
      <c r="P619" s="3" t="str">
        <f t="shared" si="91"/>
        <v>&lt;10h</v>
      </c>
      <c r="Q619" s="3" t="str">
        <f t="shared" si="92"/>
        <v>22-45d</v>
      </c>
      <c r="R619" s="3" t="str">
        <f t="shared" si="93"/>
        <v>Medium</v>
      </c>
      <c r="S619" s="3" t="str">
        <f t="shared" si="94"/>
        <v>Mid</v>
      </c>
      <c r="T619" s="3" t="str">
        <f t="shared" si="95"/>
        <v>Churned</v>
      </c>
      <c r="U619" s="4">
        <f>1/(1+EXP(-(Predictive_Model!$B$5+((B619-Predictive_Model!$B$20)/Predictive_Model!$C$20)*Predictive_Model!$D$20+((E619-Predictive_Model!$B$21)/Predictive_Model!$C$21)*Predictive_Model!$D$21+((F619-Predictive_Model!$B$22)/Predictive_Model!$C$22)*Predictive_Model!$D$22+((I619-Predictive_Model!$B$23)/Predictive_Model!$C$23)*Predictive_Model!$D$23+((L619-Predictive_Model!$B$24)/Predictive_Model!$C$24)*Predictive_Model!$D$24+((M619-Predictive_Model!$B$25)/Predictive_Model!$C$25)*Predictive_Model!$D$25+IF(C619="Male",Predictive_Model!$D$31,IF(C619="Other",Predictive_Model!$D$32,0))+IF(D619="Premium",Predictive_Model!$D$34,IF(D619="Standard",Predictive_Model!$D$35,0))+IF(G619="Asia",Predictive_Model!$D$37,IF(G619="Europe",Predictive_Model!$D$38,IF(G619="North America",Predictive_Model!$D$39,IF(G619="Oceania",Predictive_Model!$D$40,IF(G619="South America",Predictive_Model!$D$41,0)))))+IF(H619="Laptop",Predictive_Model!$D$43,IF(H619="Mobile",Predictive_Model!$D$44,IF(H619="TV",Predictive_Model!$D$45,IF(H619="Tablet",Predictive_Model!$D$46,0))))+IF(K619="Crypto",Predictive_Model!$D$48,IF(K619="Debit Card",Predictive_Model!$D$49,IF(K619="Gift Card",Predictive_Model!$D$50,IF(K619="PayPal",Predictive_Model!$D$51,0))))+IF(N619="Comedy",Predictive_Model!$D$53,IF(N619="Documentary",Predictive_Model!$D$54,IF(N619="Drama",Predictive_Model!$D$55,IF(N619="Horror",Predictive_Model!$D$56,IF(N619="Romance",Predictive_Model!$D$57,IF(N619="Sci-Fi",Predictive_Model!$D$58,0)))))))))</f>
        <v>0.99825579470575709</v>
      </c>
      <c r="V619" s="3" t="str">
        <f t="shared" si="96"/>
        <v>Critical</v>
      </c>
      <c r="W619" s="6">
        <f t="shared" si="97"/>
        <v>13.99</v>
      </c>
      <c r="X619" s="3" t="str">
        <f t="shared" si="98"/>
        <v>Priority 2</v>
      </c>
      <c r="Y619" s="3" t="str">
        <f t="shared" si="99"/>
        <v>OK</v>
      </c>
    </row>
    <row r="620" spans="1:25" x14ac:dyDescent="0.25">
      <c r="A620" s="3" t="str">
        <f>Raw_Data!A620</f>
        <v>2af0fa44-a495-4ed8-b750-e29f5ae68251</v>
      </c>
      <c r="B620" s="3">
        <f>Raw_Data!B620</f>
        <v>24</v>
      </c>
      <c r="C620" s="3" t="str">
        <f>Raw_Data!C620</f>
        <v>Female</v>
      </c>
      <c r="D620" s="3" t="str">
        <f>Raw_Data!D620</f>
        <v>Standard</v>
      </c>
      <c r="E620" s="3">
        <f>Raw_Data!E620</f>
        <v>5.56</v>
      </c>
      <c r="F620" s="3">
        <f>Raw_Data!F620</f>
        <v>32</v>
      </c>
      <c r="G620" s="3" t="str">
        <f>Raw_Data!G620</f>
        <v>Europe</v>
      </c>
      <c r="H620" s="3" t="str">
        <f>Raw_Data!H620</f>
        <v>Laptop</v>
      </c>
      <c r="I620" s="3">
        <f>Raw_Data!I620</f>
        <v>13.99</v>
      </c>
      <c r="J620" s="3">
        <f>Raw_Data!J620</f>
        <v>1</v>
      </c>
      <c r="K620" s="3" t="str">
        <f>Raw_Data!K620</f>
        <v>PayPal</v>
      </c>
      <c r="L620" s="3">
        <f>Raw_Data!L620</f>
        <v>1</v>
      </c>
      <c r="M620" s="3">
        <f>Raw_Data!M620</f>
        <v>0.17</v>
      </c>
      <c r="N620" s="3" t="str">
        <f>Raw_Data!N620</f>
        <v>Drama</v>
      </c>
      <c r="O620" s="3" t="str">
        <f t="shared" si="90"/>
        <v>18-24</v>
      </c>
      <c r="P620" s="3" t="str">
        <f t="shared" si="91"/>
        <v>&lt;10h</v>
      </c>
      <c r="Q620" s="3" t="str">
        <f t="shared" si="92"/>
        <v>22-45d</v>
      </c>
      <c r="R620" s="3" t="str">
        <f t="shared" si="93"/>
        <v>Medium</v>
      </c>
      <c r="S620" s="3" t="str">
        <f t="shared" si="94"/>
        <v>Mid</v>
      </c>
      <c r="T620" s="3" t="str">
        <f t="shared" si="95"/>
        <v>Churned</v>
      </c>
      <c r="U620" s="4">
        <f>1/(1+EXP(-(Predictive_Model!$B$5+((B620-Predictive_Model!$B$20)/Predictive_Model!$C$20)*Predictive_Model!$D$20+((E620-Predictive_Model!$B$21)/Predictive_Model!$C$21)*Predictive_Model!$D$21+((F620-Predictive_Model!$B$22)/Predictive_Model!$C$22)*Predictive_Model!$D$22+((I620-Predictive_Model!$B$23)/Predictive_Model!$C$23)*Predictive_Model!$D$23+((L620-Predictive_Model!$B$24)/Predictive_Model!$C$24)*Predictive_Model!$D$24+((M620-Predictive_Model!$B$25)/Predictive_Model!$C$25)*Predictive_Model!$D$25+IF(C620="Male",Predictive_Model!$D$31,IF(C620="Other",Predictive_Model!$D$32,0))+IF(D620="Premium",Predictive_Model!$D$34,IF(D620="Standard",Predictive_Model!$D$35,0))+IF(G620="Asia",Predictive_Model!$D$37,IF(G620="Europe",Predictive_Model!$D$38,IF(G620="North America",Predictive_Model!$D$39,IF(G620="Oceania",Predictive_Model!$D$40,IF(G620="South America",Predictive_Model!$D$41,0)))))+IF(H620="Laptop",Predictive_Model!$D$43,IF(H620="Mobile",Predictive_Model!$D$44,IF(H620="TV",Predictive_Model!$D$45,IF(H620="Tablet",Predictive_Model!$D$46,0))))+IF(K620="Crypto",Predictive_Model!$D$48,IF(K620="Debit Card",Predictive_Model!$D$49,IF(K620="Gift Card",Predictive_Model!$D$50,IF(K620="PayPal",Predictive_Model!$D$51,0))))+IF(N620="Comedy",Predictive_Model!$D$53,IF(N620="Documentary",Predictive_Model!$D$54,IF(N620="Drama",Predictive_Model!$D$55,IF(N620="Horror",Predictive_Model!$D$56,IF(N620="Romance",Predictive_Model!$D$57,IF(N620="Sci-Fi",Predictive_Model!$D$58,0)))))))))</f>
        <v>0.99628645677191008</v>
      </c>
      <c r="V620" s="3" t="str">
        <f t="shared" si="96"/>
        <v>Critical</v>
      </c>
      <c r="W620" s="6">
        <f t="shared" si="97"/>
        <v>13.99</v>
      </c>
      <c r="X620" s="3" t="str">
        <f t="shared" si="98"/>
        <v>Priority 2</v>
      </c>
      <c r="Y620" s="3" t="str">
        <f t="shared" si="99"/>
        <v>OK</v>
      </c>
    </row>
    <row r="621" spans="1:25" x14ac:dyDescent="0.25">
      <c r="A621" s="3" t="str">
        <f>Raw_Data!A621</f>
        <v>36cad62c-bef7-4f24-bc63-6a45179bbe5f</v>
      </c>
      <c r="B621" s="3">
        <f>Raw_Data!B621</f>
        <v>36</v>
      </c>
      <c r="C621" s="3" t="str">
        <f>Raw_Data!C621</f>
        <v>Other</v>
      </c>
      <c r="D621" s="3" t="str">
        <f>Raw_Data!D621</f>
        <v>Premium</v>
      </c>
      <c r="E621" s="3">
        <f>Raw_Data!E621</f>
        <v>11.87</v>
      </c>
      <c r="F621" s="3">
        <f>Raw_Data!F621</f>
        <v>5</v>
      </c>
      <c r="G621" s="3" t="str">
        <f>Raw_Data!G621</f>
        <v>North America</v>
      </c>
      <c r="H621" s="3" t="str">
        <f>Raw_Data!H621</f>
        <v>TV</v>
      </c>
      <c r="I621" s="3">
        <f>Raw_Data!I621</f>
        <v>17.989999999999998</v>
      </c>
      <c r="J621" s="3">
        <f>Raw_Data!J621</f>
        <v>0</v>
      </c>
      <c r="K621" s="3" t="str">
        <f>Raw_Data!K621</f>
        <v>Gift Card</v>
      </c>
      <c r="L621" s="3">
        <f>Raw_Data!L621</f>
        <v>4</v>
      </c>
      <c r="M621" s="3">
        <f>Raw_Data!M621</f>
        <v>1.98</v>
      </c>
      <c r="N621" s="3" t="str">
        <f>Raw_Data!N621</f>
        <v>Comedy</v>
      </c>
      <c r="O621" s="3" t="str">
        <f t="shared" si="90"/>
        <v>35-44</v>
      </c>
      <c r="P621" s="3" t="str">
        <f t="shared" si="91"/>
        <v>10-24h</v>
      </c>
      <c r="Q621" s="3" t="str">
        <f t="shared" si="92"/>
        <v>0-7d</v>
      </c>
      <c r="R621" s="3" t="str">
        <f t="shared" si="93"/>
        <v>Medium</v>
      </c>
      <c r="S621" s="3" t="str">
        <f t="shared" si="94"/>
        <v>High</v>
      </c>
      <c r="T621" s="3" t="str">
        <f t="shared" si="95"/>
        <v>Active</v>
      </c>
      <c r="U621" s="4">
        <f>1/(1+EXP(-(Predictive_Model!$B$5+((B621-Predictive_Model!$B$20)/Predictive_Model!$C$20)*Predictive_Model!$D$20+((E621-Predictive_Model!$B$21)/Predictive_Model!$C$21)*Predictive_Model!$D$21+((F621-Predictive_Model!$B$22)/Predictive_Model!$C$22)*Predictive_Model!$D$22+((I621-Predictive_Model!$B$23)/Predictive_Model!$C$23)*Predictive_Model!$D$23+((L621-Predictive_Model!$B$24)/Predictive_Model!$C$24)*Predictive_Model!$D$24+((M621-Predictive_Model!$B$25)/Predictive_Model!$C$25)*Predictive_Model!$D$25+IF(C621="Male",Predictive_Model!$D$31,IF(C621="Other",Predictive_Model!$D$32,0))+IF(D621="Premium",Predictive_Model!$D$34,IF(D621="Standard",Predictive_Model!$D$35,0))+IF(G621="Asia",Predictive_Model!$D$37,IF(G621="Europe",Predictive_Model!$D$38,IF(G621="North America",Predictive_Model!$D$39,IF(G621="Oceania",Predictive_Model!$D$40,IF(G621="South America",Predictive_Model!$D$41,0)))))+IF(H621="Laptop",Predictive_Model!$D$43,IF(H621="Mobile",Predictive_Model!$D$44,IF(H621="TV",Predictive_Model!$D$45,IF(H621="Tablet",Predictive_Model!$D$46,0))))+IF(K621="Crypto",Predictive_Model!$D$48,IF(K621="Debit Card",Predictive_Model!$D$49,IF(K621="Gift Card",Predictive_Model!$D$50,IF(K621="PayPal",Predictive_Model!$D$51,0))))+IF(N621="Comedy",Predictive_Model!$D$53,IF(N621="Documentary",Predictive_Model!$D$54,IF(N621="Drama",Predictive_Model!$D$55,IF(N621="Horror",Predictive_Model!$D$56,IF(N621="Romance",Predictive_Model!$D$57,IF(N621="Sci-Fi",Predictive_Model!$D$58,0)))))))))</f>
        <v>8.6519214277632351E-4</v>
      </c>
      <c r="V621" s="3" t="str">
        <f t="shared" si="96"/>
        <v>Low</v>
      </c>
      <c r="W621" s="6">
        <f t="shared" si="97"/>
        <v>1.5564806648546059E-2</v>
      </c>
      <c r="X621" s="3" t="str">
        <f t="shared" si="98"/>
        <v>Monitor</v>
      </c>
      <c r="Y621" s="3" t="str">
        <f t="shared" si="99"/>
        <v>OK</v>
      </c>
    </row>
    <row r="622" spans="1:25" x14ac:dyDescent="0.25">
      <c r="A622" s="3" t="str">
        <f>Raw_Data!A622</f>
        <v>5db1bdfc-a507-4f07-baad-908aeb6de81a</v>
      </c>
      <c r="B622" s="3">
        <f>Raw_Data!B622</f>
        <v>57</v>
      </c>
      <c r="C622" s="3" t="str">
        <f>Raw_Data!C622</f>
        <v>Other</v>
      </c>
      <c r="D622" s="3" t="str">
        <f>Raw_Data!D622</f>
        <v>Premium</v>
      </c>
      <c r="E622" s="3">
        <f>Raw_Data!E622</f>
        <v>0.97</v>
      </c>
      <c r="F622" s="3">
        <f>Raw_Data!F622</f>
        <v>52</v>
      </c>
      <c r="G622" s="3" t="str">
        <f>Raw_Data!G622</f>
        <v>Africa</v>
      </c>
      <c r="H622" s="3" t="str">
        <f>Raw_Data!H622</f>
        <v>Desktop</v>
      </c>
      <c r="I622" s="3">
        <f>Raw_Data!I622</f>
        <v>17.989999999999998</v>
      </c>
      <c r="J622" s="3">
        <f>Raw_Data!J622</f>
        <v>1</v>
      </c>
      <c r="K622" s="3" t="str">
        <f>Raw_Data!K622</f>
        <v>Credit Card</v>
      </c>
      <c r="L622" s="3">
        <f>Raw_Data!L622</f>
        <v>1</v>
      </c>
      <c r="M622" s="3">
        <f>Raw_Data!M622</f>
        <v>0.02</v>
      </c>
      <c r="N622" s="3" t="str">
        <f>Raw_Data!N622</f>
        <v>Drama</v>
      </c>
      <c r="O622" s="3" t="str">
        <f t="shared" si="90"/>
        <v>55-70</v>
      </c>
      <c r="P622" s="3" t="str">
        <f t="shared" si="91"/>
        <v>&lt;10h</v>
      </c>
      <c r="Q622" s="3" t="str">
        <f t="shared" si="92"/>
        <v>46-60d</v>
      </c>
      <c r="R622" s="3" t="str">
        <f t="shared" si="93"/>
        <v>Low</v>
      </c>
      <c r="S622" s="3" t="str">
        <f t="shared" si="94"/>
        <v>High</v>
      </c>
      <c r="T622" s="3" t="str">
        <f t="shared" si="95"/>
        <v>Churned</v>
      </c>
      <c r="U622" s="4">
        <f>1/(1+EXP(-(Predictive_Model!$B$5+((B622-Predictive_Model!$B$20)/Predictive_Model!$C$20)*Predictive_Model!$D$20+((E622-Predictive_Model!$B$21)/Predictive_Model!$C$21)*Predictive_Model!$D$21+((F622-Predictive_Model!$B$22)/Predictive_Model!$C$22)*Predictive_Model!$D$22+((I622-Predictive_Model!$B$23)/Predictive_Model!$C$23)*Predictive_Model!$D$23+((L622-Predictive_Model!$B$24)/Predictive_Model!$C$24)*Predictive_Model!$D$24+((M622-Predictive_Model!$B$25)/Predictive_Model!$C$25)*Predictive_Model!$D$25+IF(C622="Male",Predictive_Model!$D$31,IF(C622="Other",Predictive_Model!$D$32,0))+IF(D622="Premium",Predictive_Model!$D$34,IF(D622="Standard",Predictive_Model!$D$35,0))+IF(G622="Asia",Predictive_Model!$D$37,IF(G622="Europe",Predictive_Model!$D$38,IF(G622="North America",Predictive_Model!$D$39,IF(G622="Oceania",Predictive_Model!$D$40,IF(G622="South America",Predictive_Model!$D$41,0)))))+IF(H622="Laptop",Predictive_Model!$D$43,IF(H622="Mobile",Predictive_Model!$D$44,IF(H622="TV",Predictive_Model!$D$45,IF(H622="Tablet",Predictive_Model!$D$46,0))))+IF(K622="Crypto",Predictive_Model!$D$48,IF(K622="Debit Card",Predictive_Model!$D$49,IF(K622="Gift Card",Predictive_Model!$D$50,IF(K622="PayPal",Predictive_Model!$D$51,0))))+IF(N622="Comedy",Predictive_Model!$D$53,IF(N622="Documentary",Predictive_Model!$D$54,IF(N622="Drama",Predictive_Model!$D$55,IF(N622="Horror",Predictive_Model!$D$56,IF(N622="Romance",Predictive_Model!$D$57,IF(N622="Sci-Fi",Predictive_Model!$D$58,0)))))))))</f>
        <v>0.99970868195003737</v>
      </c>
      <c r="V622" s="3" t="str">
        <f t="shared" si="96"/>
        <v>Critical</v>
      </c>
      <c r="W622" s="6">
        <f t="shared" si="97"/>
        <v>17.989999999999998</v>
      </c>
      <c r="X622" s="3" t="str">
        <f t="shared" si="98"/>
        <v>Priority 1</v>
      </c>
      <c r="Y622" s="3" t="str">
        <f t="shared" si="99"/>
        <v>OK</v>
      </c>
    </row>
    <row r="623" spans="1:25" x14ac:dyDescent="0.25">
      <c r="A623" s="3" t="str">
        <f>Raw_Data!A623</f>
        <v>98b942f7-194b-40aa-95ab-66f412de5d19</v>
      </c>
      <c r="B623" s="3">
        <f>Raw_Data!B623</f>
        <v>48</v>
      </c>
      <c r="C623" s="3" t="str">
        <f>Raw_Data!C623</f>
        <v>Female</v>
      </c>
      <c r="D623" s="3" t="str">
        <f>Raw_Data!D623</f>
        <v>Basic</v>
      </c>
      <c r="E623" s="3">
        <f>Raw_Data!E623</f>
        <v>17.68</v>
      </c>
      <c r="F623" s="3">
        <f>Raw_Data!F623</f>
        <v>47</v>
      </c>
      <c r="G623" s="3" t="str">
        <f>Raw_Data!G623</f>
        <v>Oceania</v>
      </c>
      <c r="H623" s="3" t="str">
        <f>Raw_Data!H623</f>
        <v>Tablet</v>
      </c>
      <c r="I623" s="3">
        <f>Raw_Data!I623</f>
        <v>8.99</v>
      </c>
      <c r="J623" s="3">
        <f>Raw_Data!J623</f>
        <v>1</v>
      </c>
      <c r="K623" s="3" t="str">
        <f>Raw_Data!K623</f>
        <v>PayPal</v>
      </c>
      <c r="L623" s="3">
        <f>Raw_Data!L623</f>
        <v>3</v>
      </c>
      <c r="M623" s="3">
        <f>Raw_Data!M623</f>
        <v>0.37</v>
      </c>
      <c r="N623" s="3" t="str">
        <f>Raw_Data!N623</f>
        <v>Romance</v>
      </c>
      <c r="O623" s="3" t="str">
        <f t="shared" si="90"/>
        <v>45-54</v>
      </c>
      <c r="P623" s="3" t="str">
        <f t="shared" si="91"/>
        <v>10-24h</v>
      </c>
      <c r="Q623" s="3" t="str">
        <f t="shared" si="92"/>
        <v>46-60d</v>
      </c>
      <c r="R623" s="3" t="str">
        <f t="shared" si="93"/>
        <v>Medium</v>
      </c>
      <c r="S623" s="3" t="str">
        <f t="shared" si="94"/>
        <v>Low</v>
      </c>
      <c r="T623" s="3" t="str">
        <f t="shared" si="95"/>
        <v>Churned</v>
      </c>
      <c r="U623" s="4">
        <f>1/(1+EXP(-(Predictive_Model!$B$5+((B623-Predictive_Model!$B$20)/Predictive_Model!$C$20)*Predictive_Model!$D$20+((E623-Predictive_Model!$B$21)/Predictive_Model!$C$21)*Predictive_Model!$D$21+((F623-Predictive_Model!$B$22)/Predictive_Model!$C$22)*Predictive_Model!$D$22+((I623-Predictive_Model!$B$23)/Predictive_Model!$C$23)*Predictive_Model!$D$23+((L623-Predictive_Model!$B$24)/Predictive_Model!$C$24)*Predictive_Model!$D$24+((M623-Predictive_Model!$B$25)/Predictive_Model!$C$25)*Predictive_Model!$D$25+IF(C623="Male",Predictive_Model!$D$31,IF(C623="Other",Predictive_Model!$D$32,0))+IF(D623="Premium",Predictive_Model!$D$34,IF(D623="Standard",Predictive_Model!$D$35,0))+IF(G623="Asia",Predictive_Model!$D$37,IF(G623="Europe",Predictive_Model!$D$38,IF(G623="North America",Predictive_Model!$D$39,IF(G623="Oceania",Predictive_Model!$D$40,IF(G623="South America",Predictive_Model!$D$41,0)))))+IF(H623="Laptop",Predictive_Model!$D$43,IF(H623="Mobile",Predictive_Model!$D$44,IF(H623="TV",Predictive_Model!$D$45,IF(H623="Tablet",Predictive_Model!$D$46,0))))+IF(K623="Crypto",Predictive_Model!$D$48,IF(K623="Debit Card",Predictive_Model!$D$49,IF(K623="Gift Card",Predictive_Model!$D$50,IF(K623="PayPal",Predictive_Model!$D$51,0))))+IF(N623="Comedy",Predictive_Model!$D$53,IF(N623="Documentary",Predictive_Model!$D$54,IF(N623="Drama",Predictive_Model!$D$55,IF(N623="Horror",Predictive_Model!$D$56,IF(N623="Romance",Predictive_Model!$D$57,IF(N623="Sci-Fi",Predictive_Model!$D$58,0)))))))))</f>
        <v>0.99044357953657258</v>
      </c>
      <c r="V623" s="3" t="str">
        <f t="shared" si="96"/>
        <v>Critical</v>
      </c>
      <c r="W623" s="6">
        <f t="shared" si="97"/>
        <v>8.99</v>
      </c>
      <c r="X623" s="3" t="str">
        <f t="shared" si="98"/>
        <v>Priority 2</v>
      </c>
      <c r="Y623" s="3" t="str">
        <f t="shared" si="99"/>
        <v>OK</v>
      </c>
    </row>
    <row r="624" spans="1:25" x14ac:dyDescent="0.25">
      <c r="A624" s="3" t="str">
        <f>Raw_Data!A624</f>
        <v>cc99892d-23de-44d2-a63f-f8ac9fab69fe</v>
      </c>
      <c r="B624" s="3">
        <f>Raw_Data!B624</f>
        <v>27</v>
      </c>
      <c r="C624" s="3" t="str">
        <f>Raw_Data!C624</f>
        <v>Other</v>
      </c>
      <c r="D624" s="3" t="str">
        <f>Raw_Data!D624</f>
        <v>Basic</v>
      </c>
      <c r="E624" s="3">
        <f>Raw_Data!E624</f>
        <v>16.36</v>
      </c>
      <c r="F624" s="3">
        <f>Raw_Data!F624</f>
        <v>8</v>
      </c>
      <c r="G624" s="3" t="str">
        <f>Raw_Data!G624</f>
        <v>Asia</v>
      </c>
      <c r="H624" s="3" t="str">
        <f>Raw_Data!H624</f>
        <v>TV</v>
      </c>
      <c r="I624" s="3">
        <f>Raw_Data!I624</f>
        <v>8.99</v>
      </c>
      <c r="J624" s="3">
        <f>Raw_Data!J624</f>
        <v>0</v>
      </c>
      <c r="K624" s="3" t="str">
        <f>Raw_Data!K624</f>
        <v>Gift Card</v>
      </c>
      <c r="L624" s="3">
        <f>Raw_Data!L624</f>
        <v>1</v>
      </c>
      <c r="M624" s="3">
        <f>Raw_Data!M624</f>
        <v>1.82</v>
      </c>
      <c r="N624" s="3" t="str">
        <f>Raw_Data!N624</f>
        <v>Drama</v>
      </c>
      <c r="O624" s="3" t="str">
        <f t="shared" si="90"/>
        <v>25-34</v>
      </c>
      <c r="P624" s="3" t="str">
        <f t="shared" si="91"/>
        <v>10-24h</v>
      </c>
      <c r="Q624" s="3" t="str">
        <f t="shared" si="92"/>
        <v>8-21d</v>
      </c>
      <c r="R624" s="3" t="str">
        <f t="shared" si="93"/>
        <v>Medium</v>
      </c>
      <c r="S624" s="3" t="str">
        <f t="shared" si="94"/>
        <v>Low</v>
      </c>
      <c r="T624" s="3" t="str">
        <f t="shared" si="95"/>
        <v>Active</v>
      </c>
      <c r="U624" s="4">
        <f>1/(1+EXP(-(Predictive_Model!$B$5+((B624-Predictive_Model!$B$20)/Predictive_Model!$C$20)*Predictive_Model!$D$20+((E624-Predictive_Model!$B$21)/Predictive_Model!$C$21)*Predictive_Model!$D$21+((F624-Predictive_Model!$B$22)/Predictive_Model!$C$22)*Predictive_Model!$D$22+((I624-Predictive_Model!$B$23)/Predictive_Model!$C$23)*Predictive_Model!$D$23+((L624-Predictive_Model!$B$24)/Predictive_Model!$C$24)*Predictive_Model!$D$24+((M624-Predictive_Model!$B$25)/Predictive_Model!$C$25)*Predictive_Model!$D$25+IF(C624="Male",Predictive_Model!$D$31,IF(C624="Other",Predictive_Model!$D$32,0))+IF(D624="Premium",Predictive_Model!$D$34,IF(D624="Standard",Predictive_Model!$D$35,0))+IF(G624="Asia",Predictive_Model!$D$37,IF(G624="Europe",Predictive_Model!$D$38,IF(G624="North America",Predictive_Model!$D$39,IF(G624="Oceania",Predictive_Model!$D$40,IF(G624="South America",Predictive_Model!$D$41,0)))))+IF(H624="Laptop",Predictive_Model!$D$43,IF(H624="Mobile",Predictive_Model!$D$44,IF(H624="TV",Predictive_Model!$D$45,IF(H624="Tablet",Predictive_Model!$D$46,0))))+IF(K624="Crypto",Predictive_Model!$D$48,IF(K624="Debit Card",Predictive_Model!$D$49,IF(K624="Gift Card",Predictive_Model!$D$50,IF(K624="PayPal",Predictive_Model!$D$51,0))))+IF(N624="Comedy",Predictive_Model!$D$53,IF(N624="Documentary",Predictive_Model!$D$54,IF(N624="Drama",Predictive_Model!$D$55,IF(N624="Horror",Predictive_Model!$D$56,IF(N624="Romance",Predictive_Model!$D$57,IF(N624="Sci-Fi",Predictive_Model!$D$58,0)))))))))</f>
        <v>6.477298819343294E-2</v>
      </c>
      <c r="V624" s="3" t="str">
        <f t="shared" si="96"/>
        <v>Low</v>
      </c>
      <c r="W624" s="6">
        <f t="shared" si="97"/>
        <v>0.58230916385896214</v>
      </c>
      <c r="X624" s="3" t="str">
        <f t="shared" si="98"/>
        <v>Monitor</v>
      </c>
      <c r="Y624" s="3" t="str">
        <f t="shared" si="99"/>
        <v>OK</v>
      </c>
    </row>
    <row r="625" spans="1:25" x14ac:dyDescent="0.25">
      <c r="A625" s="3" t="str">
        <f>Raw_Data!A625</f>
        <v>478cb287-75dd-4ed3-99f0-bcc5877f308a</v>
      </c>
      <c r="B625" s="3">
        <f>Raw_Data!B625</f>
        <v>22</v>
      </c>
      <c r="C625" s="3" t="str">
        <f>Raw_Data!C625</f>
        <v>Other</v>
      </c>
      <c r="D625" s="3" t="str">
        <f>Raw_Data!D625</f>
        <v>Standard</v>
      </c>
      <c r="E625" s="3">
        <f>Raw_Data!E625</f>
        <v>5.42</v>
      </c>
      <c r="F625" s="3">
        <f>Raw_Data!F625</f>
        <v>1</v>
      </c>
      <c r="G625" s="3" t="str">
        <f>Raw_Data!G625</f>
        <v>Asia</v>
      </c>
      <c r="H625" s="3" t="str">
        <f>Raw_Data!H625</f>
        <v>Desktop</v>
      </c>
      <c r="I625" s="3">
        <f>Raw_Data!I625</f>
        <v>13.99</v>
      </c>
      <c r="J625" s="3">
        <f>Raw_Data!J625</f>
        <v>0</v>
      </c>
      <c r="K625" s="3" t="str">
        <f>Raw_Data!K625</f>
        <v>Debit Card</v>
      </c>
      <c r="L625" s="3">
        <f>Raw_Data!L625</f>
        <v>2</v>
      </c>
      <c r="M625" s="3">
        <f>Raw_Data!M625</f>
        <v>2.71</v>
      </c>
      <c r="N625" s="3" t="str">
        <f>Raw_Data!N625</f>
        <v>Action</v>
      </c>
      <c r="O625" s="3" t="str">
        <f t="shared" si="90"/>
        <v>18-24</v>
      </c>
      <c r="P625" s="3" t="str">
        <f t="shared" si="91"/>
        <v>&lt;10h</v>
      </c>
      <c r="Q625" s="3" t="str">
        <f t="shared" si="92"/>
        <v>0-7d</v>
      </c>
      <c r="R625" s="3" t="str">
        <f t="shared" si="93"/>
        <v>Medium</v>
      </c>
      <c r="S625" s="3" t="str">
        <f t="shared" si="94"/>
        <v>Mid</v>
      </c>
      <c r="T625" s="3" t="str">
        <f t="shared" si="95"/>
        <v>Active</v>
      </c>
      <c r="U625" s="4">
        <f>1/(1+EXP(-(Predictive_Model!$B$5+((B625-Predictive_Model!$B$20)/Predictive_Model!$C$20)*Predictive_Model!$D$20+((E625-Predictive_Model!$B$21)/Predictive_Model!$C$21)*Predictive_Model!$D$21+((F625-Predictive_Model!$B$22)/Predictive_Model!$C$22)*Predictive_Model!$D$22+((I625-Predictive_Model!$B$23)/Predictive_Model!$C$23)*Predictive_Model!$D$23+((L625-Predictive_Model!$B$24)/Predictive_Model!$C$24)*Predictive_Model!$D$24+((M625-Predictive_Model!$B$25)/Predictive_Model!$C$25)*Predictive_Model!$D$25+IF(C625="Male",Predictive_Model!$D$31,IF(C625="Other",Predictive_Model!$D$32,0))+IF(D625="Premium",Predictive_Model!$D$34,IF(D625="Standard",Predictive_Model!$D$35,0))+IF(G625="Asia",Predictive_Model!$D$37,IF(G625="Europe",Predictive_Model!$D$38,IF(G625="North America",Predictive_Model!$D$39,IF(G625="Oceania",Predictive_Model!$D$40,IF(G625="South America",Predictive_Model!$D$41,0)))))+IF(H625="Laptop",Predictive_Model!$D$43,IF(H625="Mobile",Predictive_Model!$D$44,IF(H625="TV",Predictive_Model!$D$45,IF(H625="Tablet",Predictive_Model!$D$46,0))))+IF(K625="Crypto",Predictive_Model!$D$48,IF(K625="Debit Card",Predictive_Model!$D$49,IF(K625="Gift Card",Predictive_Model!$D$50,IF(K625="PayPal",Predictive_Model!$D$51,0))))+IF(N625="Comedy",Predictive_Model!$D$53,IF(N625="Documentary",Predictive_Model!$D$54,IF(N625="Drama",Predictive_Model!$D$55,IF(N625="Horror",Predictive_Model!$D$56,IF(N625="Romance",Predictive_Model!$D$57,IF(N625="Sci-Fi",Predictive_Model!$D$58,0)))))))))</f>
        <v>1.864384212884905E-2</v>
      </c>
      <c r="V625" s="3" t="str">
        <f t="shared" si="96"/>
        <v>Low</v>
      </c>
      <c r="W625" s="6">
        <f t="shared" si="97"/>
        <v>0.26082735138259822</v>
      </c>
      <c r="X625" s="3" t="str">
        <f t="shared" si="98"/>
        <v>Monitor</v>
      </c>
      <c r="Y625" s="3" t="str">
        <f t="shared" si="99"/>
        <v>OK</v>
      </c>
    </row>
    <row r="626" spans="1:25" x14ac:dyDescent="0.25">
      <c r="A626" s="3" t="str">
        <f>Raw_Data!A626</f>
        <v>2dee33b5-2a32-4b1e-b663-e4e941113df5</v>
      </c>
      <c r="B626" s="3">
        <f>Raw_Data!B626</f>
        <v>42</v>
      </c>
      <c r="C626" s="3" t="str">
        <f>Raw_Data!C626</f>
        <v>Other</v>
      </c>
      <c r="D626" s="3" t="str">
        <f>Raw_Data!D626</f>
        <v>Premium</v>
      </c>
      <c r="E626" s="3">
        <f>Raw_Data!E626</f>
        <v>3.6</v>
      </c>
      <c r="F626" s="3">
        <f>Raw_Data!F626</f>
        <v>2</v>
      </c>
      <c r="G626" s="3" t="str">
        <f>Raw_Data!G626</f>
        <v>Oceania</v>
      </c>
      <c r="H626" s="3" t="str">
        <f>Raw_Data!H626</f>
        <v>TV</v>
      </c>
      <c r="I626" s="3">
        <f>Raw_Data!I626</f>
        <v>17.989999999999998</v>
      </c>
      <c r="J626" s="3">
        <f>Raw_Data!J626</f>
        <v>0</v>
      </c>
      <c r="K626" s="3" t="str">
        <f>Raw_Data!K626</f>
        <v>Credit Card</v>
      </c>
      <c r="L626" s="3">
        <f>Raw_Data!L626</f>
        <v>1</v>
      </c>
      <c r="M626" s="3">
        <f>Raw_Data!M626</f>
        <v>1.2</v>
      </c>
      <c r="N626" s="3" t="str">
        <f>Raw_Data!N626</f>
        <v>Action</v>
      </c>
      <c r="O626" s="3" t="str">
        <f t="shared" si="90"/>
        <v>35-44</v>
      </c>
      <c r="P626" s="3" t="str">
        <f t="shared" si="91"/>
        <v>&lt;10h</v>
      </c>
      <c r="Q626" s="3" t="str">
        <f t="shared" si="92"/>
        <v>0-7d</v>
      </c>
      <c r="R626" s="3" t="str">
        <f t="shared" si="93"/>
        <v>Medium</v>
      </c>
      <c r="S626" s="3" t="str">
        <f t="shared" si="94"/>
        <v>High</v>
      </c>
      <c r="T626" s="3" t="str">
        <f t="shared" si="95"/>
        <v>Active</v>
      </c>
      <c r="U626" s="4">
        <f>1/(1+EXP(-(Predictive_Model!$B$5+((B626-Predictive_Model!$B$20)/Predictive_Model!$C$20)*Predictive_Model!$D$20+((E626-Predictive_Model!$B$21)/Predictive_Model!$C$21)*Predictive_Model!$D$21+((F626-Predictive_Model!$B$22)/Predictive_Model!$C$22)*Predictive_Model!$D$22+((I626-Predictive_Model!$B$23)/Predictive_Model!$C$23)*Predictive_Model!$D$23+((L626-Predictive_Model!$B$24)/Predictive_Model!$C$24)*Predictive_Model!$D$24+((M626-Predictive_Model!$B$25)/Predictive_Model!$C$25)*Predictive_Model!$D$25+IF(C626="Male",Predictive_Model!$D$31,IF(C626="Other",Predictive_Model!$D$32,0))+IF(D626="Premium",Predictive_Model!$D$34,IF(D626="Standard",Predictive_Model!$D$35,0))+IF(G626="Asia",Predictive_Model!$D$37,IF(G626="Europe",Predictive_Model!$D$38,IF(G626="North America",Predictive_Model!$D$39,IF(G626="Oceania",Predictive_Model!$D$40,IF(G626="South America",Predictive_Model!$D$41,0)))))+IF(H626="Laptop",Predictive_Model!$D$43,IF(H626="Mobile",Predictive_Model!$D$44,IF(H626="TV",Predictive_Model!$D$45,IF(H626="Tablet",Predictive_Model!$D$46,0))))+IF(K626="Crypto",Predictive_Model!$D$48,IF(K626="Debit Card",Predictive_Model!$D$49,IF(K626="Gift Card",Predictive_Model!$D$50,IF(K626="PayPal",Predictive_Model!$D$51,0))))+IF(N626="Comedy",Predictive_Model!$D$53,IF(N626="Documentary",Predictive_Model!$D$54,IF(N626="Drama",Predictive_Model!$D$55,IF(N626="Horror",Predictive_Model!$D$56,IF(N626="Romance",Predictive_Model!$D$57,IF(N626="Sci-Fi",Predictive_Model!$D$58,0)))))))))</f>
        <v>0.19460603840286272</v>
      </c>
      <c r="V626" s="3" t="str">
        <f t="shared" si="96"/>
        <v>Low</v>
      </c>
      <c r="W626" s="6">
        <f t="shared" si="97"/>
        <v>3.5009626308674999</v>
      </c>
      <c r="X626" s="3" t="str">
        <f t="shared" si="98"/>
        <v>Monitor</v>
      </c>
      <c r="Y626" s="3" t="str">
        <f t="shared" si="99"/>
        <v>OK</v>
      </c>
    </row>
    <row r="627" spans="1:25" x14ac:dyDescent="0.25">
      <c r="A627" s="3" t="str">
        <f>Raw_Data!A627</f>
        <v>ff81933a-fb48-42d3-9358-c1aba9255e95</v>
      </c>
      <c r="B627" s="3">
        <f>Raw_Data!B627</f>
        <v>68</v>
      </c>
      <c r="C627" s="3" t="str">
        <f>Raw_Data!C627</f>
        <v>Female</v>
      </c>
      <c r="D627" s="3" t="str">
        <f>Raw_Data!D627</f>
        <v>Standard</v>
      </c>
      <c r="E627" s="3">
        <f>Raw_Data!E627</f>
        <v>0.34</v>
      </c>
      <c r="F627" s="3">
        <f>Raw_Data!F627</f>
        <v>41</v>
      </c>
      <c r="G627" s="3" t="str">
        <f>Raw_Data!G627</f>
        <v>North America</v>
      </c>
      <c r="H627" s="3" t="str">
        <f>Raw_Data!H627</f>
        <v>Mobile</v>
      </c>
      <c r="I627" s="3">
        <f>Raw_Data!I627</f>
        <v>13.99</v>
      </c>
      <c r="J627" s="3">
        <f>Raw_Data!J627</f>
        <v>1</v>
      </c>
      <c r="K627" s="3" t="str">
        <f>Raw_Data!K627</f>
        <v>PayPal</v>
      </c>
      <c r="L627" s="3">
        <f>Raw_Data!L627</f>
        <v>4</v>
      </c>
      <c r="M627" s="3">
        <f>Raw_Data!M627</f>
        <v>0.01</v>
      </c>
      <c r="N627" s="3" t="str">
        <f>Raw_Data!N627</f>
        <v>Action</v>
      </c>
      <c r="O627" s="3" t="str">
        <f t="shared" si="90"/>
        <v>55-70</v>
      </c>
      <c r="P627" s="3" t="str">
        <f t="shared" si="91"/>
        <v>&lt;10h</v>
      </c>
      <c r="Q627" s="3" t="str">
        <f t="shared" si="92"/>
        <v>22-45d</v>
      </c>
      <c r="R627" s="3" t="str">
        <f t="shared" si="93"/>
        <v>Medium</v>
      </c>
      <c r="S627" s="3" t="str">
        <f t="shared" si="94"/>
        <v>Mid</v>
      </c>
      <c r="T627" s="3" t="str">
        <f t="shared" si="95"/>
        <v>Churned</v>
      </c>
      <c r="U627" s="4">
        <f>1/(1+EXP(-(Predictive_Model!$B$5+((B627-Predictive_Model!$B$20)/Predictive_Model!$C$20)*Predictive_Model!$D$20+((E627-Predictive_Model!$B$21)/Predictive_Model!$C$21)*Predictive_Model!$D$21+((F627-Predictive_Model!$B$22)/Predictive_Model!$C$22)*Predictive_Model!$D$22+((I627-Predictive_Model!$B$23)/Predictive_Model!$C$23)*Predictive_Model!$D$23+((L627-Predictive_Model!$B$24)/Predictive_Model!$C$24)*Predictive_Model!$D$24+((M627-Predictive_Model!$B$25)/Predictive_Model!$C$25)*Predictive_Model!$D$25+IF(C627="Male",Predictive_Model!$D$31,IF(C627="Other",Predictive_Model!$D$32,0))+IF(D627="Premium",Predictive_Model!$D$34,IF(D627="Standard",Predictive_Model!$D$35,0))+IF(G627="Asia",Predictive_Model!$D$37,IF(G627="Europe",Predictive_Model!$D$38,IF(G627="North America",Predictive_Model!$D$39,IF(G627="Oceania",Predictive_Model!$D$40,IF(G627="South America",Predictive_Model!$D$41,0)))))+IF(H627="Laptop",Predictive_Model!$D$43,IF(H627="Mobile",Predictive_Model!$D$44,IF(H627="TV",Predictive_Model!$D$45,IF(H627="Tablet",Predictive_Model!$D$46,0))))+IF(K627="Crypto",Predictive_Model!$D$48,IF(K627="Debit Card",Predictive_Model!$D$49,IF(K627="Gift Card",Predictive_Model!$D$50,IF(K627="PayPal",Predictive_Model!$D$51,0))))+IF(N627="Comedy",Predictive_Model!$D$53,IF(N627="Documentary",Predictive_Model!$D$54,IF(N627="Drama",Predictive_Model!$D$55,IF(N627="Horror",Predictive_Model!$D$56,IF(N627="Romance",Predictive_Model!$D$57,IF(N627="Sci-Fi",Predictive_Model!$D$58,0)))))))))</f>
        <v>0.99969710381934318</v>
      </c>
      <c r="V627" s="3" t="str">
        <f t="shared" si="96"/>
        <v>Critical</v>
      </c>
      <c r="W627" s="6">
        <f t="shared" si="97"/>
        <v>13.99</v>
      </c>
      <c r="X627" s="3" t="str">
        <f t="shared" si="98"/>
        <v>Priority 2</v>
      </c>
      <c r="Y627" s="3" t="str">
        <f t="shared" si="99"/>
        <v>OK</v>
      </c>
    </row>
    <row r="628" spans="1:25" x14ac:dyDescent="0.25">
      <c r="A628" s="3" t="str">
        <f>Raw_Data!A628</f>
        <v>901270ae-4cad-4cb8-b501-fa015ea5c5f3</v>
      </c>
      <c r="B628" s="3">
        <f>Raw_Data!B628</f>
        <v>61</v>
      </c>
      <c r="C628" s="3" t="str">
        <f>Raw_Data!C628</f>
        <v>Male</v>
      </c>
      <c r="D628" s="3" t="str">
        <f>Raw_Data!D628</f>
        <v>Basic</v>
      </c>
      <c r="E628" s="3">
        <f>Raw_Data!E628</f>
        <v>47.74</v>
      </c>
      <c r="F628" s="3">
        <f>Raw_Data!F628</f>
        <v>56</v>
      </c>
      <c r="G628" s="3" t="str">
        <f>Raw_Data!G628</f>
        <v>Europe</v>
      </c>
      <c r="H628" s="3" t="str">
        <f>Raw_Data!H628</f>
        <v>Mobile</v>
      </c>
      <c r="I628" s="3">
        <f>Raw_Data!I628</f>
        <v>8.99</v>
      </c>
      <c r="J628" s="3">
        <f>Raw_Data!J628</f>
        <v>0</v>
      </c>
      <c r="K628" s="3" t="str">
        <f>Raw_Data!K628</f>
        <v>Crypto</v>
      </c>
      <c r="L628" s="3">
        <f>Raw_Data!L628</f>
        <v>2</v>
      </c>
      <c r="M628" s="3">
        <f>Raw_Data!M628</f>
        <v>0.84</v>
      </c>
      <c r="N628" s="3" t="str">
        <f>Raw_Data!N628</f>
        <v>Documentary</v>
      </c>
      <c r="O628" s="3" t="str">
        <f t="shared" si="90"/>
        <v>55-70</v>
      </c>
      <c r="P628" s="3" t="str">
        <f t="shared" si="91"/>
        <v>25-49h</v>
      </c>
      <c r="Q628" s="3" t="str">
        <f t="shared" si="92"/>
        <v>46-60d</v>
      </c>
      <c r="R628" s="3" t="str">
        <f t="shared" si="93"/>
        <v>Medium</v>
      </c>
      <c r="S628" s="3" t="str">
        <f t="shared" si="94"/>
        <v>Low</v>
      </c>
      <c r="T628" s="3" t="str">
        <f t="shared" si="95"/>
        <v>Active</v>
      </c>
      <c r="U628" s="4">
        <f>1/(1+EXP(-(Predictive_Model!$B$5+((B628-Predictive_Model!$B$20)/Predictive_Model!$C$20)*Predictive_Model!$D$20+((E628-Predictive_Model!$B$21)/Predictive_Model!$C$21)*Predictive_Model!$D$21+((F628-Predictive_Model!$B$22)/Predictive_Model!$C$22)*Predictive_Model!$D$22+((I628-Predictive_Model!$B$23)/Predictive_Model!$C$23)*Predictive_Model!$D$23+((L628-Predictive_Model!$B$24)/Predictive_Model!$C$24)*Predictive_Model!$D$24+((M628-Predictive_Model!$B$25)/Predictive_Model!$C$25)*Predictive_Model!$D$25+IF(C628="Male",Predictive_Model!$D$31,IF(C628="Other",Predictive_Model!$D$32,0))+IF(D628="Premium",Predictive_Model!$D$34,IF(D628="Standard",Predictive_Model!$D$35,0))+IF(G628="Asia",Predictive_Model!$D$37,IF(G628="Europe",Predictive_Model!$D$38,IF(G628="North America",Predictive_Model!$D$39,IF(G628="Oceania",Predictive_Model!$D$40,IF(G628="South America",Predictive_Model!$D$41,0)))))+IF(H628="Laptop",Predictive_Model!$D$43,IF(H628="Mobile",Predictive_Model!$D$44,IF(H628="TV",Predictive_Model!$D$45,IF(H628="Tablet",Predictive_Model!$D$46,0))))+IF(K628="Crypto",Predictive_Model!$D$48,IF(K628="Debit Card",Predictive_Model!$D$49,IF(K628="Gift Card",Predictive_Model!$D$50,IF(K628="PayPal",Predictive_Model!$D$51,0))))+IF(N628="Comedy",Predictive_Model!$D$53,IF(N628="Documentary",Predictive_Model!$D$54,IF(N628="Drama",Predictive_Model!$D$55,IF(N628="Horror",Predictive_Model!$D$56,IF(N628="Romance",Predictive_Model!$D$57,IF(N628="Sci-Fi",Predictive_Model!$D$58,0)))))))))</f>
        <v>2.4531509779912145E-2</v>
      </c>
      <c r="V628" s="3" t="str">
        <f t="shared" si="96"/>
        <v>Low</v>
      </c>
      <c r="W628" s="6">
        <f t="shared" si="97"/>
        <v>0.22053827292141018</v>
      </c>
      <c r="X628" s="3" t="str">
        <f t="shared" si="98"/>
        <v>Monitor</v>
      </c>
      <c r="Y628" s="3" t="str">
        <f t="shared" si="99"/>
        <v>OK</v>
      </c>
    </row>
    <row r="629" spans="1:25" x14ac:dyDescent="0.25">
      <c r="A629" s="3" t="str">
        <f>Raw_Data!A629</f>
        <v>a6a0e427-fde3-4051-bced-8486d4bd1883</v>
      </c>
      <c r="B629" s="3">
        <f>Raw_Data!B629</f>
        <v>40</v>
      </c>
      <c r="C629" s="3" t="str">
        <f>Raw_Data!C629</f>
        <v>Male</v>
      </c>
      <c r="D629" s="3" t="str">
        <f>Raw_Data!D629</f>
        <v>Standard</v>
      </c>
      <c r="E629" s="3">
        <f>Raw_Data!E629</f>
        <v>9.61</v>
      </c>
      <c r="F629" s="3">
        <f>Raw_Data!F629</f>
        <v>39</v>
      </c>
      <c r="G629" s="3" t="str">
        <f>Raw_Data!G629</f>
        <v>Oceania</v>
      </c>
      <c r="H629" s="3" t="str">
        <f>Raw_Data!H629</f>
        <v>Desktop</v>
      </c>
      <c r="I629" s="3">
        <f>Raw_Data!I629</f>
        <v>13.99</v>
      </c>
      <c r="J629" s="3">
        <f>Raw_Data!J629</f>
        <v>1</v>
      </c>
      <c r="K629" s="3" t="str">
        <f>Raw_Data!K629</f>
        <v>Debit Card</v>
      </c>
      <c r="L629" s="3">
        <f>Raw_Data!L629</f>
        <v>2</v>
      </c>
      <c r="M629" s="3">
        <f>Raw_Data!M629</f>
        <v>0.24</v>
      </c>
      <c r="N629" s="3" t="str">
        <f>Raw_Data!N629</f>
        <v>Documentary</v>
      </c>
      <c r="O629" s="3" t="str">
        <f t="shared" si="90"/>
        <v>35-44</v>
      </c>
      <c r="P629" s="3" t="str">
        <f t="shared" si="91"/>
        <v>&lt;10h</v>
      </c>
      <c r="Q629" s="3" t="str">
        <f t="shared" si="92"/>
        <v>22-45d</v>
      </c>
      <c r="R629" s="3" t="str">
        <f t="shared" si="93"/>
        <v>Medium</v>
      </c>
      <c r="S629" s="3" t="str">
        <f t="shared" si="94"/>
        <v>Mid</v>
      </c>
      <c r="T629" s="3" t="str">
        <f t="shared" si="95"/>
        <v>Churned</v>
      </c>
      <c r="U629" s="4">
        <f>1/(1+EXP(-(Predictive_Model!$B$5+((B629-Predictive_Model!$B$20)/Predictive_Model!$C$20)*Predictive_Model!$D$20+((E629-Predictive_Model!$B$21)/Predictive_Model!$C$21)*Predictive_Model!$D$21+((F629-Predictive_Model!$B$22)/Predictive_Model!$C$22)*Predictive_Model!$D$22+((I629-Predictive_Model!$B$23)/Predictive_Model!$C$23)*Predictive_Model!$D$23+((L629-Predictive_Model!$B$24)/Predictive_Model!$C$24)*Predictive_Model!$D$24+((M629-Predictive_Model!$B$25)/Predictive_Model!$C$25)*Predictive_Model!$D$25+IF(C629="Male",Predictive_Model!$D$31,IF(C629="Other",Predictive_Model!$D$32,0))+IF(D629="Premium",Predictive_Model!$D$34,IF(D629="Standard",Predictive_Model!$D$35,0))+IF(G629="Asia",Predictive_Model!$D$37,IF(G629="Europe",Predictive_Model!$D$38,IF(G629="North America",Predictive_Model!$D$39,IF(G629="Oceania",Predictive_Model!$D$40,IF(G629="South America",Predictive_Model!$D$41,0)))))+IF(H629="Laptop",Predictive_Model!$D$43,IF(H629="Mobile",Predictive_Model!$D$44,IF(H629="TV",Predictive_Model!$D$45,IF(H629="Tablet",Predictive_Model!$D$46,0))))+IF(K629="Crypto",Predictive_Model!$D$48,IF(K629="Debit Card",Predictive_Model!$D$49,IF(K629="Gift Card",Predictive_Model!$D$50,IF(K629="PayPal",Predictive_Model!$D$51,0))))+IF(N629="Comedy",Predictive_Model!$D$53,IF(N629="Documentary",Predictive_Model!$D$54,IF(N629="Drama",Predictive_Model!$D$55,IF(N629="Horror",Predictive_Model!$D$56,IF(N629="Romance",Predictive_Model!$D$57,IF(N629="Sci-Fi",Predictive_Model!$D$58,0)))))))))</f>
        <v>0.98571011048775636</v>
      </c>
      <c r="V629" s="3" t="str">
        <f t="shared" si="96"/>
        <v>Critical</v>
      </c>
      <c r="W629" s="6">
        <f t="shared" si="97"/>
        <v>13.99</v>
      </c>
      <c r="X629" s="3" t="str">
        <f t="shared" si="98"/>
        <v>Priority 2</v>
      </c>
      <c r="Y629" s="3" t="str">
        <f t="shared" si="99"/>
        <v>OK</v>
      </c>
    </row>
    <row r="630" spans="1:25" x14ac:dyDescent="0.25">
      <c r="A630" s="3" t="str">
        <f>Raw_Data!A630</f>
        <v>96e2f6c6-657d-4d48-82c0-b2e87060fe56</v>
      </c>
      <c r="B630" s="3">
        <f>Raw_Data!B630</f>
        <v>25</v>
      </c>
      <c r="C630" s="3" t="str">
        <f>Raw_Data!C630</f>
        <v>Other</v>
      </c>
      <c r="D630" s="3" t="str">
        <f>Raw_Data!D630</f>
        <v>Standard</v>
      </c>
      <c r="E630" s="3">
        <f>Raw_Data!E630</f>
        <v>6.11</v>
      </c>
      <c r="F630" s="3">
        <f>Raw_Data!F630</f>
        <v>0</v>
      </c>
      <c r="G630" s="3" t="str">
        <f>Raw_Data!G630</f>
        <v>Asia</v>
      </c>
      <c r="H630" s="3" t="str">
        <f>Raw_Data!H630</f>
        <v>Laptop</v>
      </c>
      <c r="I630" s="3">
        <f>Raw_Data!I630</f>
        <v>13.99</v>
      </c>
      <c r="J630" s="3">
        <f>Raw_Data!J630</f>
        <v>0</v>
      </c>
      <c r="K630" s="3" t="str">
        <f>Raw_Data!K630</f>
        <v>Credit Card</v>
      </c>
      <c r="L630" s="3">
        <f>Raw_Data!L630</f>
        <v>1</v>
      </c>
      <c r="M630" s="3">
        <f>Raw_Data!M630</f>
        <v>6.11</v>
      </c>
      <c r="N630" s="3" t="str">
        <f>Raw_Data!N630</f>
        <v>Drama</v>
      </c>
      <c r="O630" s="3" t="str">
        <f t="shared" si="90"/>
        <v>25-34</v>
      </c>
      <c r="P630" s="3" t="str">
        <f t="shared" si="91"/>
        <v>&lt;10h</v>
      </c>
      <c r="Q630" s="3" t="str">
        <f t="shared" si="92"/>
        <v>0-7d</v>
      </c>
      <c r="R630" s="3" t="str">
        <f t="shared" si="93"/>
        <v>Medium</v>
      </c>
      <c r="S630" s="3" t="str">
        <f t="shared" si="94"/>
        <v>Mid</v>
      </c>
      <c r="T630" s="3" t="str">
        <f t="shared" si="95"/>
        <v>Active</v>
      </c>
      <c r="U630" s="4">
        <f>1/(1+EXP(-(Predictive_Model!$B$5+((B630-Predictive_Model!$B$20)/Predictive_Model!$C$20)*Predictive_Model!$D$20+((E630-Predictive_Model!$B$21)/Predictive_Model!$C$21)*Predictive_Model!$D$21+((F630-Predictive_Model!$B$22)/Predictive_Model!$C$22)*Predictive_Model!$D$22+((I630-Predictive_Model!$B$23)/Predictive_Model!$C$23)*Predictive_Model!$D$23+((L630-Predictive_Model!$B$24)/Predictive_Model!$C$24)*Predictive_Model!$D$24+((M630-Predictive_Model!$B$25)/Predictive_Model!$C$25)*Predictive_Model!$D$25+IF(C630="Male",Predictive_Model!$D$31,IF(C630="Other",Predictive_Model!$D$32,0))+IF(D630="Premium",Predictive_Model!$D$34,IF(D630="Standard",Predictive_Model!$D$35,0))+IF(G630="Asia",Predictive_Model!$D$37,IF(G630="Europe",Predictive_Model!$D$38,IF(G630="North America",Predictive_Model!$D$39,IF(G630="Oceania",Predictive_Model!$D$40,IF(G630="South America",Predictive_Model!$D$41,0)))))+IF(H630="Laptop",Predictive_Model!$D$43,IF(H630="Mobile",Predictive_Model!$D$44,IF(H630="TV",Predictive_Model!$D$45,IF(H630="Tablet",Predictive_Model!$D$46,0))))+IF(K630="Crypto",Predictive_Model!$D$48,IF(K630="Debit Card",Predictive_Model!$D$49,IF(K630="Gift Card",Predictive_Model!$D$50,IF(K630="PayPal",Predictive_Model!$D$51,0))))+IF(N630="Comedy",Predictive_Model!$D$53,IF(N630="Documentary",Predictive_Model!$D$54,IF(N630="Drama",Predictive_Model!$D$55,IF(N630="Horror",Predictive_Model!$D$56,IF(N630="Romance",Predictive_Model!$D$57,IF(N630="Sci-Fi",Predictive_Model!$D$58,0)))))))))</f>
        <v>1.1762721215220056E-4</v>
      </c>
      <c r="V630" s="3" t="str">
        <f t="shared" si="96"/>
        <v>Low</v>
      </c>
      <c r="W630" s="6">
        <f t="shared" si="97"/>
        <v>1.6456046980092857E-3</v>
      </c>
      <c r="X630" s="3" t="str">
        <f t="shared" si="98"/>
        <v>Monitor</v>
      </c>
      <c r="Y630" s="3" t="str">
        <f t="shared" si="99"/>
        <v>OK</v>
      </c>
    </row>
    <row r="631" spans="1:25" x14ac:dyDescent="0.25">
      <c r="A631" s="3" t="str">
        <f>Raw_Data!A631</f>
        <v>cd276040-08db-4333-90c5-7b14e4af20ae</v>
      </c>
      <c r="B631" s="3">
        <f>Raw_Data!B631</f>
        <v>69</v>
      </c>
      <c r="C631" s="3" t="str">
        <f>Raw_Data!C631</f>
        <v>Other</v>
      </c>
      <c r="D631" s="3" t="str">
        <f>Raw_Data!D631</f>
        <v>Premium</v>
      </c>
      <c r="E631" s="3">
        <f>Raw_Data!E631</f>
        <v>0.74</v>
      </c>
      <c r="F631" s="3">
        <f>Raw_Data!F631</f>
        <v>48</v>
      </c>
      <c r="G631" s="3" t="str">
        <f>Raw_Data!G631</f>
        <v>Oceania</v>
      </c>
      <c r="H631" s="3" t="str">
        <f>Raw_Data!H631</f>
        <v>Tablet</v>
      </c>
      <c r="I631" s="3">
        <f>Raw_Data!I631</f>
        <v>17.989999999999998</v>
      </c>
      <c r="J631" s="3">
        <f>Raw_Data!J631</f>
        <v>1</v>
      </c>
      <c r="K631" s="3" t="str">
        <f>Raw_Data!K631</f>
        <v>PayPal</v>
      </c>
      <c r="L631" s="3">
        <f>Raw_Data!L631</f>
        <v>3</v>
      </c>
      <c r="M631" s="3">
        <f>Raw_Data!M631</f>
        <v>0.02</v>
      </c>
      <c r="N631" s="3" t="str">
        <f>Raw_Data!N631</f>
        <v>Documentary</v>
      </c>
      <c r="O631" s="3" t="str">
        <f t="shared" si="90"/>
        <v>55-70</v>
      </c>
      <c r="P631" s="3" t="str">
        <f t="shared" si="91"/>
        <v>&lt;10h</v>
      </c>
      <c r="Q631" s="3" t="str">
        <f t="shared" si="92"/>
        <v>46-60d</v>
      </c>
      <c r="R631" s="3" t="str">
        <f t="shared" si="93"/>
        <v>Low</v>
      </c>
      <c r="S631" s="3" t="str">
        <f t="shared" si="94"/>
        <v>High</v>
      </c>
      <c r="T631" s="3" t="str">
        <f t="shared" si="95"/>
        <v>Churned</v>
      </c>
      <c r="U631" s="4">
        <f>1/(1+EXP(-(Predictive_Model!$B$5+((B631-Predictive_Model!$B$20)/Predictive_Model!$C$20)*Predictive_Model!$D$20+((E631-Predictive_Model!$B$21)/Predictive_Model!$C$21)*Predictive_Model!$D$21+((F631-Predictive_Model!$B$22)/Predictive_Model!$C$22)*Predictive_Model!$D$22+((I631-Predictive_Model!$B$23)/Predictive_Model!$C$23)*Predictive_Model!$D$23+((L631-Predictive_Model!$B$24)/Predictive_Model!$C$24)*Predictive_Model!$D$24+((M631-Predictive_Model!$B$25)/Predictive_Model!$C$25)*Predictive_Model!$D$25+IF(C631="Male",Predictive_Model!$D$31,IF(C631="Other",Predictive_Model!$D$32,0))+IF(D631="Premium",Predictive_Model!$D$34,IF(D631="Standard",Predictive_Model!$D$35,0))+IF(G631="Asia",Predictive_Model!$D$37,IF(G631="Europe",Predictive_Model!$D$38,IF(G631="North America",Predictive_Model!$D$39,IF(G631="Oceania",Predictive_Model!$D$40,IF(G631="South America",Predictive_Model!$D$41,0)))))+IF(H631="Laptop",Predictive_Model!$D$43,IF(H631="Mobile",Predictive_Model!$D$44,IF(H631="TV",Predictive_Model!$D$45,IF(H631="Tablet",Predictive_Model!$D$46,0))))+IF(K631="Crypto",Predictive_Model!$D$48,IF(K631="Debit Card",Predictive_Model!$D$49,IF(K631="Gift Card",Predictive_Model!$D$50,IF(K631="PayPal",Predictive_Model!$D$51,0))))+IF(N631="Comedy",Predictive_Model!$D$53,IF(N631="Documentary",Predictive_Model!$D$54,IF(N631="Drama",Predictive_Model!$D$55,IF(N631="Horror",Predictive_Model!$D$56,IF(N631="Romance",Predictive_Model!$D$57,IF(N631="Sci-Fi",Predictive_Model!$D$58,0)))))))))</f>
        <v>0.99951835770088737</v>
      </c>
      <c r="V631" s="3" t="str">
        <f t="shared" si="96"/>
        <v>Critical</v>
      </c>
      <c r="W631" s="6">
        <f t="shared" si="97"/>
        <v>17.989999999999998</v>
      </c>
      <c r="X631" s="3" t="str">
        <f t="shared" si="98"/>
        <v>Priority 1</v>
      </c>
      <c r="Y631" s="3" t="str">
        <f t="shared" si="99"/>
        <v>OK</v>
      </c>
    </row>
    <row r="632" spans="1:25" x14ac:dyDescent="0.25">
      <c r="A632" s="3" t="str">
        <f>Raw_Data!A632</f>
        <v>1137c41e-fb4a-4d4b-a92a-075de068f94a</v>
      </c>
      <c r="B632" s="3">
        <f>Raw_Data!B632</f>
        <v>50</v>
      </c>
      <c r="C632" s="3" t="str">
        <f>Raw_Data!C632</f>
        <v>Other</v>
      </c>
      <c r="D632" s="3" t="str">
        <f>Raw_Data!D632</f>
        <v>Standard</v>
      </c>
      <c r="E632" s="3">
        <f>Raw_Data!E632</f>
        <v>8.77</v>
      </c>
      <c r="F632" s="3">
        <f>Raw_Data!F632</f>
        <v>42</v>
      </c>
      <c r="G632" s="3" t="str">
        <f>Raw_Data!G632</f>
        <v>North America</v>
      </c>
      <c r="H632" s="3" t="str">
        <f>Raw_Data!H632</f>
        <v>Tablet</v>
      </c>
      <c r="I632" s="3">
        <f>Raw_Data!I632</f>
        <v>13.99</v>
      </c>
      <c r="J632" s="3">
        <f>Raw_Data!J632</f>
        <v>1</v>
      </c>
      <c r="K632" s="3" t="str">
        <f>Raw_Data!K632</f>
        <v>PayPal</v>
      </c>
      <c r="L632" s="3">
        <f>Raw_Data!L632</f>
        <v>2</v>
      </c>
      <c r="M632" s="3">
        <f>Raw_Data!M632</f>
        <v>0.2</v>
      </c>
      <c r="N632" s="3" t="str">
        <f>Raw_Data!N632</f>
        <v>Action</v>
      </c>
      <c r="O632" s="3" t="str">
        <f t="shared" si="90"/>
        <v>45-54</v>
      </c>
      <c r="P632" s="3" t="str">
        <f t="shared" si="91"/>
        <v>&lt;10h</v>
      </c>
      <c r="Q632" s="3" t="str">
        <f t="shared" si="92"/>
        <v>22-45d</v>
      </c>
      <c r="R632" s="3" t="str">
        <f t="shared" si="93"/>
        <v>Medium</v>
      </c>
      <c r="S632" s="3" t="str">
        <f t="shared" si="94"/>
        <v>Mid</v>
      </c>
      <c r="T632" s="3" t="str">
        <f t="shared" si="95"/>
        <v>Churned</v>
      </c>
      <c r="U632" s="4">
        <f>1/(1+EXP(-(Predictive_Model!$B$5+((B632-Predictive_Model!$B$20)/Predictive_Model!$C$20)*Predictive_Model!$D$20+((E632-Predictive_Model!$B$21)/Predictive_Model!$C$21)*Predictive_Model!$D$21+((F632-Predictive_Model!$B$22)/Predictive_Model!$C$22)*Predictive_Model!$D$22+((I632-Predictive_Model!$B$23)/Predictive_Model!$C$23)*Predictive_Model!$D$23+((L632-Predictive_Model!$B$24)/Predictive_Model!$C$24)*Predictive_Model!$D$24+((M632-Predictive_Model!$B$25)/Predictive_Model!$C$25)*Predictive_Model!$D$25+IF(C632="Male",Predictive_Model!$D$31,IF(C632="Other",Predictive_Model!$D$32,0))+IF(D632="Premium",Predictive_Model!$D$34,IF(D632="Standard",Predictive_Model!$D$35,0))+IF(G632="Asia",Predictive_Model!$D$37,IF(G632="Europe",Predictive_Model!$D$38,IF(G632="North America",Predictive_Model!$D$39,IF(G632="Oceania",Predictive_Model!$D$40,IF(G632="South America",Predictive_Model!$D$41,0)))))+IF(H632="Laptop",Predictive_Model!$D$43,IF(H632="Mobile",Predictive_Model!$D$44,IF(H632="TV",Predictive_Model!$D$45,IF(H632="Tablet",Predictive_Model!$D$46,0))))+IF(K632="Crypto",Predictive_Model!$D$48,IF(K632="Debit Card",Predictive_Model!$D$49,IF(K632="Gift Card",Predictive_Model!$D$50,IF(K632="PayPal",Predictive_Model!$D$51,0))))+IF(N632="Comedy",Predictive_Model!$D$53,IF(N632="Documentary",Predictive_Model!$D$54,IF(N632="Drama",Predictive_Model!$D$55,IF(N632="Horror",Predictive_Model!$D$56,IF(N632="Romance",Predictive_Model!$D$57,IF(N632="Sci-Fi",Predictive_Model!$D$58,0)))))))))</f>
        <v>0.99848073047137453</v>
      </c>
      <c r="V632" s="3" t="str">
        <f t="shared" si="96"/>
        <v>Critical</v>
      </c>
      <c r="W632" s="6">
        <f t="shared" si="97"/>
        <v>13.99</v>
      </c>
      <c r="X632" s="3" t="str">
        <f t="shared" si="98"/>
        <v>Priority 2</v>
      </c>
      <c r="Y632" s="3" t="str">
        <f t="shared" si="99"/>
        <v>OK</v>
      </c>
    </row>
    <row r="633" spans="1:25" x14ac:dyDescent="0.25">
      <c r="A633" s="3" t="str">
        <f>Raw_Data!A633</f>
        <v>d012e665-05a5-454d-bc1c-4eb7f132dc77</v>
      </c>
      <c r="B633" s="3">
        <f>Raw_Data!B633</f>
        <v>64</v>
      </c>
      <c r="C633" s="3" t="str">
        <f>Raw_Data!C633</f>
        <v>Male</v>
      </c>
      <c r="D633" s="3" t="str">
        <f>Raw_Data!D633</f>
        <v>Basic</v>
      </c>
      <c r="E633" s="3">
        <f>Raw_Data!E633</f>
        <v>1.02</v>
      </c>
      <c r="F633" s="3">
        <f>Raw_Data!F633</f>
        <v>16</v>
      </c>
      <c r="G633" s="3" t="str">
        <f>Raw_Data!G633</f>
        <v>North America</v>
      </c>
      <c r="H633" s="3" t="str">
        <f>Raw_Data!H633</f>
        <v>TV</v>
      </c>
      <c r="I633" s="3">
        <f>Raw_Data!I633</f>
        <v>8.99</v>
      </c>
      <c r="J633" s="3">
        <f>Raw_Data!J633</f>
        <v>1</v>
      </c>
      <c r="K633" s="3" t="str">
        <f>Raw_Data!K633</f>
        <v>Gift Card</v>
      </c>
      <c r="L633" s="3">
        <f>Raw_Data!L633</f>
        <v>4</v>
      </c>
      <c r="M633" s="3">
        <f>Raw_Data!M633</f>
        <v>0.06</v>
      </c>
      <c r="N633" s="3" t="str">
        <f>Raw_Data!N633</f>
        <v>Sci-Fi</v>
      </c>
      <c r="O633" s="3" t="str">
        <f t="shared" si="90"/>
        <v>55-70</v>
      </c>
      <c r="P633" s="3" t="str">
        <f t="shared" si="91"/>
        <v>&lt;10h</v>
      </c>
      <c r="Q633" s="3" t="str">
        <f t="shared" si="92"/>
        <v>8-21d</v>
      </c>
      <c r="R633" s="3" t="str">
        <f t="shared" si="93"/>
        <v>Medium</v>
      </c>
      <c r="S633" s="3" t="str">
        <f t="shared" si="94"/>
        <v>Low</v>
      </c>
      <c r="T633" s="3" t="str">
        <f t="shared" si="95"/>
        <v>Churned</v>
      </c>
      <c r="U633" s="4">
        <f>1/(1+EXP(-(Predictive_Model!$B$5+((B633-Predictive_Model!$B$20)/Predictive_Model!$C$20)*Predictive_Model!$D$20+((E633-Predictive_Model!$B$21)/Predictive_Model!$C$21)*Predictive_Model!$D$21+((F633-Predictive_Model!$B$22)/Predictive_Model!$C$22)*Predictive_Model!$D$22+((I633-Predictive_Model!$B$23)/Predictive_Model!$C$23)*Predictive_Model!$D$23+((L633-Predictive_Model!$B$24)/Predictive_Model!$C$24)*Predictive_Model!$D$24+((M633-Predictive_Model!$B$25)/Predictive_Model!$C$25)*Predictive_Model!$D$25+IF(C633="Male",Predictive_Model!$D$31,IF(C633="Other",Predictive_Model!$D$32,0))+IF(D633="Premium",Predictive_Model!$D$34,IF(D633="Standard",Predictive_Model!$D$35,0))+IF(G633="Asia",Predictive_Model!$D$37,IF(G633="Europe",Predictive_Model!$D$38,IF(G633="North America",Predictive_Model!$D$39,IF(G633="Oceania",Predictive_Model!$D$40,IF(G633="South America",Predictive_Model!$D$41,0)))))+IF(H633="Laptop",Predictive_Model!$D$43,IF(H633="Mobile",Predictive_Model!$D$44,IF(H633="TV",Predictive_Model!$D$45,IF(H633="Tablet",Predictive_Model!$D$46,0))))+IF(K633="Crypto",Predictive_Model!$D$48,IF(K633="Debit Card",Predictive_Model!$D$49,IF(K633="Gift Card",Predictive_Model!$D$50,IF(K633="PayPal",Predictive_Model!$D$51,0))))+IF(N633="Comedy",Predictive_Model!$D$53,IF(N633="Documentary",Predictive_Model!$D$54,IF(N633="Drama",Predictive_Model!$D$55,IF(N633="Horror",Predictive_Model!$D$56,IF(N633="Romance",Predictive_Model!$D$57,IF(N633="Sci-Fi",Predictive_Model!$D$58,0)))))))))</f>
        <v>0.98358083932019225</v>
      </c>
      <c r="V633" s="3" t="str">
        <f t="shared" si="96"/>
        <v>Critical</v>
      </c>
      <c r="W633" s="6">
        <f t="shared" si="97"/>
        <v>8.99</v>
      </c>
      <c r="X633" s="3" t="str">
        <f t="shared" si="98"/>
        <v>Priority 2</v>
      </c>
      <c r="Y633" s="3" t="str">
        <f t="shared" si="99"/>
        <v>OK</v>
      </c>
    </row>
    <row r="634" spans="1:25" x14ac:dyDescent="0.25">
      <c r="A634" s="3" t="str">
        <f>Raw_Data!A634</f>
        <v>5b39d054-a85a-472a-9c6b-6ca36f9c6f4c</v>
      </c>
      <c r="B634" s="3">
        <f>Raw_Data!B634</f>
        <v>64</v>
      </c>
      <c r="C634" s="3" t="str">
        <f>Raw_Data!C634</f>
        <v>Female</v>
      </c>
      <c r="D634" s="3" t="str">
        <f>Raw_Data!D634</f>
        <v>Premium</v>
      </c>
      <c r="E634" s="3">
        <f>Raw_Data!E634</f>
        <v>6.71</v>
      </c>
      <c r="F634" s="3">
        <f>Raw_Data!F634</f>
        <v>42</v>
      </c>
      <c r="G634" s="3" t="str">
        <f>Raw_Data!G634</f>
        <v>North America</v>
      </c>
      <c r="H634" s="3" t="str">
        <f>Raw_Data!H634</f>
        <v>TV</v>
      </c>
      <c r="I634" s="3">
        <f>Raw_Data!I634</f>
        <v>17.989999999999998</v>
      </c>
      <c r="J634" s="3">
        <f>Raw_Data!J634</f>
        <v>0</v>
      </c>
      <c r="K634" s="3" t="str">
        <f>Raw_Data!K634</f>
        <v>PayPal</v>
      </c>
      <c r="L634" s="3">
        <f>Raw_Data!L634</f>
        <v>5</v>
      </c>
      <c r="M634" s="3">
        <f>Raw_Data!M634</f>
        <v>0.16</v>
      </c>
      <c r="N634" s="3" t="str">
        <f>Raw_Data!N634</f>
        <v>Documentary</v>
      </c>
      <c r="O634" s="3" t="str">
        <f t="shared" si="90"/>
        <v>55-70</v>
      </c>
      <c r="P634" s="3" t="str">
        <f t="shared" si="91"/>
        <v>&lt;10h</v>
      </c>
      <c r="Q634" s="3" t="str">
        <f t="shared" si="92"/>
        <v>22-45d</v>
      </c>
      <c r="R634" s="3" t="str">
        <f t="shared" si="93"/>
        <v>Medium</v>
      </c>
      <c r="S634" s="3" t="str">
        <f t="shared" si="94"/>
        <v>High</v>
      </c>
      <c r="T634" s="3" t="str">
        <f t="shared" si="95"/>
        <v>Active</v>
      </c>
      <c r="U634" s="4">
        <f>1/(1+EXP(-(Predictive_Model!$B$5+((B634-Predictive_Model!$B$20)/Predictive_Model!$C$20)*Predictive_Model!$D$20+((E634-Predictive_Model!$B$21)/Predictive_Model!$C$21)*Predictive_Model!$D$21+((F634-Predictive_Model!$B$22)/Predictive_Model!$C$22)*Predictive_Model!$D$22+((I634-Predictive_Model!$B$23)/Predictive_Model!$C$23)*Predictive_Model!$D$23+((L634-Predictive_Model!$B$24)/Predictive_Model!$C$24)*Predictive_Model!$D$24+((M634-Predictive_Model!$B$25)/Predictive_Model!$C$25)*Predictive_Model!$D$25+IF(C634="Male",Predictive_Model!$D$31,IF(C634="Other",Predictive_Model!$D$32,0))+IF(D634="Premium",Predictive_Model!$D$34,IF(D634="Standard",Predictive_Model!$D$35,0))+IF(G634="Asia",Predictive_Model!$D$37,IF(G634="Europe",Predictive_Model!$D$38,IF(G634="North America",Predictive_Model!$D$39,IF(G634="Oceania",Predictive_Model!$D$40,IF(G634="South America",Predictive_Model!$D$41,0)))))+IF(H634="Laptop",Predictive_Model!$D$43,IF(H634="Mobile",Predictive_Model!$D$44,IF(H634="TV",Predictive_Model!$D$45,IF(H634="Tablet",Predictive_Model!$D$46,0))))+IF(K634="Crypto",Predictive_Model!$D$48,IF(K634="Debit Card",Predictive_Model!$D$49,IF(K634="Gift Card",Predictive_Model!$D$50,IF(K634="PayPal",Predictive_Model!$D$51,0))))+IF(N634="Comedy",Predictive_Model!$D$53,IF(N634="Documentary",Predictive_Model!$D$54,IF(N634="Drama",Predictive_Model!$D$55,IF(N634="Horror",Predictive_Model!$D$56,IF(N634="Romance",Predictive_Model!$D$57,IF(N634="Sci-Fi",Predictive_Model!$D$58,0)))))))))</f>
        <v>0.81849416662277075</v>
      </c>
      <c r="V634" s="3" t="str">
        <f t="shared" si="96"/>
        <v>Critical</v>
      </c>
      <c r="W634" s="6">
        <f t="shared" si="97"/>
        <v>14.724710057543644</v>
      </c>
      <c r="X634" s="3" t="str">
        <f t="shared" si="98"/>
        <v>Priority 1</v>
      </c>
      <c r="Y634" s="3" t="str">
        <f t="shared" si="99"/>
        <v>OK</v>
      </c>
    </row>
    <row r="635" spans="1:25" x14ac:dyDescent="0.25">
      <c r="A635" s="3" t="str">
        <f>Raw_Data!A635</f>
        <v>627b1b93-2178-4157-8e76-b8b8326e8694</v>
      </c>
      <c r="B635" s="3">
        <f>Raw_Data!B635</f>
        <v>54</v>
      </c>
      <c r="C635" s="3" t="str">
        <f>Raw_Data!C635</f>
        <v>Male</v>
      </c>
      <c r="D635" s="3" t="str">
        <f>Raw_Data!D635</f>
        <v>Standard</v>
      </c>
      <c r="E635" s="3">
        <f>Raw_Data!E635</f>
        <v>9.7799999999999994</v>
      </c>
      <c r="F635" s="3">
        <f>Raw_Data!F635</f>
        <v>56</v>
      </c>
      <c r="G635" s="3" t="str">
        <f>Raw_Data!G635</f>
        <v>Africa</v>
      </c>
      <c r="H635" s="3" t="str">
        <f>Raw_Data!H635</f>
        <v>Mobile</v>
      </c>
      <c r="I635" s="3">
        <f>Raw_Data!I635</f>
        <v>13.99</v>
      </c>
      <c r="J635" s="3">
        <f>Raw_Data!J635</f>
        <v>0</v>
      </c>
      <c r="K635" s="3" t="str">
        <f>Raw_Data!K635</f>
        <v>Debit Card</v>
      </c>
      <c r="L635" s="3">
        <f>Raw_Data!L635</f>
        <v>5</v>
      </c>
      <c r="M635" s="3">
        <f>Raw_Data!M635</f>
        <v>0.17</v>
      </c>
      <c r="N635" s="3" t="str">
        <f>Raw_Data!N635</f>
        <v>Documentary</v>
      </c>
      <c r="O635" s="3" t="str">
        <f t="shared" si="90"/>
        <v>45-54</v>
      </c>
      <c r="P635" s="3" t="str">
        <f t="shared" si="91"/>
        <v>&lt;10h</v>
      </c>
      <c r="Q635" s="3" t="str">
        <f t="shared" si="92"/>
        <v>46-60d</v>
      </c>
      <c r="R635" s="3" t="str">
        <f t="shared" si="93"/>
        <v>Low</v>
      </c>
      <c r="S635" s="3" t="str">
        <f t="shared" si="94"/>
        <v>Mid</v>
      </c>
      <c r="T635" s="3" t="str">
        <f t="shared" si="95"/>
        <v>Active</v>
      </c>
      <c r="U635" s="4">
        <f>1/(1+EXP(-(Predictive_Model!$B$5+((B635-Predictive_Model!$B$20)/Predictive_Model!$C$20)*Predictive_Model!$D$20+((E635-Predictive_Model!$B$21)/Predictive_Model!$C$21)*Predictive_Model!$D$21+((F635-Predictive_Model!$B$22)/Predictive_Model!$C$22)*Predictive_Model!$D$22+((I635-Predictive_Model!$B$23)/Predictive_Model!$C$23)*Predictive_Model!$D$23+((L635-Predictive_Model!$B$24)/Predictive_Model!$C$24)*Predictive_Model!$D$24+((M635-Predictive_Model!$B$25)/Predictive_Model!$C$25)*Predictive_Model!$D$25+IF(C635="Male",Predictive_Model!$D$31,IF(C635="Other",Predictive_Model!$D$32,0))+IF(D635="Premium",Predictive_Model!$D$34,IF(D635="Standard",Predictive_Model!$D$35,0))+IF(G635="Asia",Predictive_Model!$D$37,IF(G635="Europe",Predictive_Model!$D$38,IF(G635="North America",Predictive_Model!$D$39,IF(G635="Oceania",Predictive_Model!$D$40,IF(G635="South America",Predictive_Model!$D$41,0)))))+IF(H635="Laptop",Predictive_Model!$D$43,IF(H635="Mobile",Predictive_Model!$D$44,IF(H635="TV",Predictive_Model!$D$45,IF(H635="Tablet",Predictive_Model!$D$46,0))))+IF(K635="Crypto",Predictive_Model!$D$48,IF(K635="Debit Card",Predictive_Model!$D$49,IF(K635="Gift Card",Predictive_Model!$D$50,IF(K635="PayPal",Predictive_Model!$D$51,0))))+IF(N635="Comedy",Predictive_Model!$D$53,IF(N635="Documentary",Predictive_Model!$D$54,IF(N635="Drama",Predictive_Model!$D$55,IF(N635="Horror",Predictive_Model!$D$56,IF(N635="Romance",Predictive_Model!$D$57,IF(N635="Sci-Fi",Predictive_Model!$D$58,0)))))))))</f>
        <v>0.99666260298816767</v>
      </c>
      <c r="V635" s="3" t="str">
        <f t="shared" si="96"/>
        <v>Critical</v>
      </c>
      <c r="W635" s="6">
        <f t="shared" si="97"/>
        <v>13.943309815804465</v>
      </c>
      <c r="X635" s="3" t="str">
        <f t="shared" si="98"/>
        <v>Priority 2</v>
      </c>
      <c r="Y635" s="3" t="str">
        <f t="shared" si="99"/>
        <v>OK</v>
      </c>
    </row>
    <row r="636" spans="1:25" x14ac:dyDescent="0.25">
      <c r="A636" s="3" t="str">
        <f>Raw_Data!A636</f>
        <v>7c5015d6-cb4d-4738-9d1d-7f49dbee59c4</v>
      </c>
      <c r="B636" s="3">
        <f>Raw_Data!B636</f>
        <v>28</v>
      </c>
      <c r="C636" s="3" t="str">
        <f>Raw_Data!C636</f>
        <v>Female</v>
      </c>
      <c r="D636" s="3" t="str">
        <f>Raw_Data!D636</f>
        <v>Basic</v>
      </c>
      <c r="E636" s="3">
        <f>Raw_Data!E636</f>
        <v>2.97</v>
      </c>
      <c r="F636" s="3">
        <f>Raw_Data!F636</f>
        <v>23</v>
      </c>
      <c r="G636" s="3" t="str">
        <f>Raw_Data!G636</f>
        <v>Europe</v>
      </c>
      <c r="H636" s="3" t="str">
        <f>Raw_Data!H636</f>
        <v>Tablet</v>
      </c>
      <c r="I636" s="3">
        <f>Raw_Data!I636</f>
        <v>8.99</v>
      </c>
      <c r="J636" s="3">
        <f>Raw_Data!J636</f>
        <v>1</v>
      </c>
      <c r="K636" s="3" t="str">
        <f>Raw_Data!K636</f>
        <v>Credit Card</v>
      </c>
      <c r="L636" s="3">
        <f>Raw_Data!L636</f>
        <v>5</v>
      </c>
      <c r="M636" s="3">
        <f>Raw_Data!M636</f>
        <v>0.12</v>
      </c>
      <c r="N636" s="3" t="str">
        <f>Raw_Data!N636</f>
        <v>Romance</v>
      </c>
      <c r="O636" s="3" t="str">
        <f t="shared" si="90"/>
        <v>25-34</v>
      </c>
      <c r="P636" s="3" t="str">
        <f t="shared" si="91"/>
        <v>&lt;10h</v>
      </c>
      <c r="Q636" s="3" t="str">
        <f t="shared" si="92"/>
        <v>22-45d</v>
      </c>
      <c r="R636" s="3" t="str">
        <f t="shared" si="93"/>
        <v>Medium</v>
      </c>
      <c r="S636" s="3" t="str">
        <f t="shared" si="94"/>
        <v>Low</v>
      </c>
      <c r="T636" s="3" t="str">
        <f t="shared" si="95"/>
        <v>Churned</v>
      </c>
      <c r="U636" s="4">
        <f>1/(1+EXP(-(Predictive_Model!$B$5+((B636-Predictive_Model!$B$20)/Predictive_Model!$C$20)*Predictive_Model!$D$20+((E636-Predictive_Model!$B$21)/Predictive_Model!$C$21)*Predictive_Model!$D$21+((F636-Predictive_Model!$B$22)/Predictive_Model!$C$22)*Predictive_Model!$D$22+((I636-Predictive_Model!$B$23)/Predictive_Model!$C$23)*Predictive_Model!$D$23+((L636-Predictive_Model!$B$24)/Predictive_Model!$C$24)*Predictive_Model!$D$24+((M636-Predictive_Model!$B$25)/Predictive_Model!$C$25)*Predictive_Model!$D$25+IF(C636="Male",Predictive_Model!$D$31,IF(C636="Other",Predictive_Model!$D$32,0))+IF(D636="Premium",Predictive_Model!$D$34,IF(D636="Standard",Predictive_Model!$D$35,0))+IF(G636="Asia",Predictive_Model!$D$37,IF(G636="Europe",Predictive_Model!$D$38,IF(G636="North America",Predictive_Model!$D$39,IF(G636="Oceania",Predictive_Model!$D$40,IF(G636="South America",Predictive_Model!$D$41,0)))))+IF(H636="Laptop",Predictive_Model!$D$43,IF(H636="Mobile",Predictive_Model!$D$44,IF(H636="TV",Predictive_Model!$D$45,IF(H636="Tablet",Predictive_Model!$D$46,0))))+IF(K636="Crypto",Predictive_Model!$D$48,IF(K636="Debit Card",Predictive_Model!$D$49,IF(K636="Gift Card",Predictive_Model!$D$50,IF(K636="PayPal",Predictive_Model!$D$51,0))))+IF(N636="Comedy",Predictive_Model!$D$53,IF(N636="Documentary",Predictive_Model!$D$54,IF(N636="Drama",Predictive_Model!$D$55,IF(N636="Horror",Predictive_Model!$D$56,IF(N636="Romance",Predictive_Model!$D$57,IF(N636="Sci-Fi",Predictive_Model!$D$58,0)))))))))</f>
        <v>0.99271293103947444</v>
      </c>
      <c r="V636" s="3" t="str">
        <f t="shared" si="96"/>
        <v>Critical</v>
      </c>
      <c r="W636" s="6">
        <f t="shared" si="97"/>
        <v>8.99</v>
      </c>
      <c r="X636" s="3" t="str">
        <f t="shared" si="98"/>
        <v>Priority 2</v>
      </c>
      <c r="Y636" s="3" t="str">
        <f t="shared" si="99"/>
        <v>OK</v>
      </c>
    </row>
    <row r="637" spans="1:25" x14ac:dyDescent="0.25">
      <c r="A637" s="3" t="str">
        <f>Raw_Data!A637</f>
        <v>eac45018-321f-4108-b08c-70f09651748c</v>
      </c>
      <c r="B637" s="3">
        <f>Raw_Data!B637</f>
        <v>62</v>
      </c>
      <c r="C637" s="3" t="str">
        <f>Raw_Data!C637</f>
        <v>Female</v>
      </c>
      <c r="D637" s="3" t="str">
        <f>Raw_Data!D637</f>
        <v>Premium</v>
      </c>
      <c r="E637" s="3">
        <f>Raw_Data!E637</f>
        <v>4.75</v>
      </c>
      <c r="F637" s="3">
        <f>Raw_Data!F637</f>
        <v>0</v>
      </c>
      <c r="G637" s="3" t="str">
        <f>Raw_Data!G637</f>
        <v>South America</v>
      </c>
      <c r="H637" s="3" t="str">
        <f>Raw_Data!H637</f>
        <v>Mobile</v>
      </c>
      <c r="I637" s="3">
        <f>Raw_Data!I637</f>
        <v>17.989999999999998</v>
      </c>
      <c r="J637" s="3">
        <f>Raw_Data!J637</f>
        <v>0</v>
      </c>
      <c r="K637" s="3" t="str">
        <f>Raw_Data!K637</f>
        <v>Gift Card</v>
      </c>
      <c r="L637" s="3">
        <f>Raw_Data!L637</f>
        <v>2</v>
      </c>
      <c r="M637" s="3">
        <f>Raw_Data!M637</f>
        <v>4.75</v>
      </c>
      <c r="N637" s="3" t="str">
        <f>Raw_Data!N637</f>
        <v>Comedy</v>
      </c>
      <c r="O637" s="3" t="str">
        <f t="shared" si="90"/>
        <v>55-70</v>
      </c>
      <c r="P637" s="3" t="str">
        <f t="shared" si="91"/>
        <v>&lt;10h</v>
      </c>
      <c r="Q637" s="3" t="str">
        <f t="shared" si="92"/>
        <v>0-7d</v>
      </c>
      <c r="R637" s="3" t="str">
        <f t="shared" si="93"/>
        <v>Medium</v>
      </c>
      <c r="S637" s="3" t="str">
        <f t="shared" si="94"/>
        <v>High</v>
      </c>
      <c r="T637" s="3" t="str">
        <f t="shared" si="95"/>
        <v>Active</v>
      </c>
      <c r="U637" s="4">
        <f>1/(1+EXP(-(Predictive_Model!$B$5+((B637-Predictive_Model!$B$20)/Predictive_Model!$C$20)*Predictive_Model!$D$20+((E637-Predictive_Model!$B$21)/Predictive_Model!$C$21)*Predictive_Model!$D$21+((F637-Predictive_Model!$B$22)/Predictive_Model!$C$22)*Predictive_Model!$D$22+((I637-Predictive_Model!$B$23)/Predictive_Model!$C$23)*Predictive_Model!$D$23+((L637-Predictive_Model!$B$24)/Predictive_Model!$C$24)*Predictive_Model!$D$24+((M637-Predictive_Model!$B$25)/Predictive_Model!$C$25)*Predictive_Model!$D$25+IF(C637="Male",Predictive_Model!$D$31,IF(C637="Other",Predictive_Model!$D$32,0))+IF(D637="Premium",Predictive_Model!$D$34,IF(D637="Standard",Predictive_Model!$D$35,0))+IF(G637="Asia",Predictive_Model!$D$37,IF(G637="Europe",Predictive_Model!$D$38,IF(G637="North America",Predictive_Model!$D$39,IF(G637="Oceania",Predictive_Model!$D$40,IF(G637="South America",Predictive_Model!$D$41,0)))))+IF(H637="Laptop",Predictive_Model!$D$43,IF(H637="Mobile",Predictive_Model!$D$44,IF(H637="TV",Predictive_Model!$D$45,IF(H637="Tablet",Predictive_Model!$D$46,0))))+IF(K637="Crypto",Predictive_Model!$D$48,IF(K637="Debit Card",Predictive_Model!$D$49,IF(K637="Gift Card",Predictive_Model!$D$50,IF(K637="PayPal",Predictive_Model!$D$51,0))))+IF(N637="Comedy",Predictive_Model!$D$53,IF(N637="Documentary",Predictive_Model!$D$54,IF(N637="Drama",Predictive_Model!$D$55,IF(N637="Horror",Predictive_Model!$D$56,IF(N637="Romance",Predictive_Model!$D$57,IF(N637="Sci-Fi",Predictive_Model!$D$58,0)))))))))</f>
        <v>1.3883303826289553E-3</v>
      </c>
      <c r="V637" s="3" t="str">
        <f t="shared" si="96"/>
        <v>Low</v>
      </c>
      <c r="W637" s="6">
        <f t="shared" si="97"/>
        <v>2.4976063583494905E-2</v>
      </c>
      <c r="X637" s="3" t="str">
        <f t="shared" si="98"/>
        <v>Monitor</v>
      </c>
      <c r="Y637" s="3" t="str">
        <f t="shared" si="99"/>
        <v>OK</v>
      </c>
    </row>
    <row r="638" spans="1:25" x14ac:dyDescent="0.25">
      <c r="A638" s="3" t="str">
        <f>Raw_Data!A638</f>
        <v>e2bb3e3f-6995-4d56-8ada-5b22730b7d50</v>
      </c>
      <c r="B638" s="3">
        <f>Raw_Data!B638</f>
        <v>48</v>
      </c>
      <c r="C638" s="3" t="str">
        <f>Raw_Data!C638</f>
        <v>Other</v>
      </c>
      <c r="D638" s="3" t="str">
        <f>Raw_Data!D638</f>
        <v>Premium</v>
      </c>
      <c r="E638" s="3">
        <f>Raw_Data!E638</f>
        <v>0.71</v>
      </c>
      <c r="F638" s="3">
        <f>Raw_Data!F638</f>
        <v>24</v>
      </c>
      <c r="G638" s="3" t="str">
        <f>Raw_Data!G638</f>
        <v>Africa</v>
      </c>
      <c r="H638" s="3" t="str">
        <f>Raw_Data!H638</f>
        <v>Mobile</v>
      </c>
      <c r="I638" s="3">
        <f>Raw_Data!I638</f>
        <v>17.989999999999998</v>
      </c>
      <c r="J638" s="3">
        <f>Raw_Data!J638</f>
        <v>1</v>
      </c>
      <c r="K638" s="3" t="str">
        <f>Raw_Data!K638</f>
        <v>PayPal</v>
      </c>
      <c r="L638" s="3">
        <f>Raw_Data!L638</f>
        <v>2</v>
      </c>
      <c r="M638" s="3">
        <f>Raw_Data!M638</f>
        <v>0.03</v>
      </c>
      <c r="N638" s="3" t="str">
        <f>Raw_Data!N638</f>
        <v>Sci-Fi</v>
      </c>
      <c r="O638" s="3" t="str">
        <f t="shared" si="90"/>
        <v>45-54</v>
      </c>
      <c r="P638" s="3" t="str">
        <f t="shared" si="91"/>
        <v>&lt;10h</v>
      </c>
      <c r="Q638" s="3" t="str">
        <f t="shared" si="92"/>
        <v>22-45d</v>
      </c>
      <c r="R638" s="3" t="str">
        <f t="shared" si="93"/>
        <v>Medium</v>
      </c>
      <c r="S638" s="3" t="str">
        <f t="shared" si="94"/>
        <v>High</v>
      </c>
      <c r="T638" s="3" t="str">
        <f t="shared" si="95"/>
        <v>Churned</v>
      </c>
      <c r="U638" s="4">
        <f>1/(1+EXP(-(Predictive_Model!$B$5+((B638-Predictive_Model!$B$20)/Predictive_Model!$C$20)*Predictive_Model!$D$20+((E638-Predictive_Model!$B$21)/Predictive_Model!$C$21)*Predictive_Model!$D$21+((F638-Predictive_Model!$B$22)/Predictive_Model!$C$22)*Predictive_Model!$D$22+((I638-Predictive_Model!$B$23)/Predictive_Model!$C$23)*Predictive_Model!$D$23+((L638-Predictive_Model!$B$24)/Predictive_Model!$C$24)*Predictive_Model!$D$24+((M638-Predictive_Model!$B$25)/Predictive_Model!$C$25)*Predictive_Model!$D$25+IF(C638="Male",Predictive_Model!$D$31,IF(C638="Other",Predictive_Model!$D$32,0))+IF(D638="Premium",Predictive_Model!$D$34,IF(D638="Standard",Predictive_Model!$D$35,0))+IF(G638="Asia",Predictive_Model!$D$37,IF(G638="Europe",Predictive_Model!$D$38,IF(G638="North America",Predictive_Model!$D$39,IF(G638="Oceania",Predictive_Model!$D$40,IF(G638="South America",Predictive_Model!$D$41,0)))))+IF(H638="Laptop",Predictive_Model!$D$43,IF(H638="Mobile",Predictive_Model!$D$44,IF(H638="TV",Predictive_Model!$D$45,IF(H638="Tablet",Predictive_Model!$D$46,0))))+IF(K638="Crypto",Predictive_Model!$D$48,IF(K638="Debit Card",Predictive_Model!$D$49,IF(K638="Gift Card",Predictive_Model!$D$50,IF(K638="PayPal",Predictive_Model!$D$51,0))))+IF(N638="Comedy",Predictive_Model!$D$53,IF(N638="Documentary",Predictive_Model!$D$54,IF(N638="Drama",Predictive_Model!$D$55,IF(N638="Horror",Predictive_Model!$D$56,IF(N638="Romance",Predictive_Model!$D$57,IF(N638="Sci-Fi",Predictive_Model!$D$58,0)))))))))</f>
        <v>0.99466752833011307</v>
      </c>
      <c r="V638" s="3" t="str">
        <f t="shared" si="96"/>
        <v>Critical</v>
      </c>
      <c r="W638" s="6">
        <f t="shared" si="97"/>
        <v>17.989999999999998</v>
      </c>
      <c r="X638" s="3" t="str">
        <f t="shared" si="98"/>
        <v>Priority 1</v>
      </c>
      <c r="Y638" s="3" t="str">
        <f t="shared" si="99"/>
        <v>OK</v>
      </c>
    </row>
    <row r="639" spans="1:25" x14ac:dyDescent="0.25">
      <c r="A639" s="3" t="str">
        <f>Raw_Data!A639</f>
        <v>91f223fb-6d17-463e-96e6-dc72621732c3</v>
      </c>
      <c r="B639" s="3">
        <f>Raw_Data!B639</f>
        <v>29</v>
      </c>
      <c r="C639" s="3" t="str">
        <f>Raw_Data!C639</f>
        <v>Female</v>
      </c>
      <c r="D639" s="3" t="str">
        <f>Raw_Data!D639</f>
        <v>Premium</v>
      </c>
      <c r="E639" s="3">
        <f>Raw_Data!E639</f>
        <v>54.65</v>
      </c>
      <c r="F639" s="3">
        <f>Raw_Data!F639</f>
        <v>49</v>
      </c>
      <c r="G639" s="3" t="str">
        <f>Raw_Data!G639</f>
        <v>Africa</v>
      </c>
      <c r="H639" s="3" t="str">
        <f>Raw_Data!H639</f>
        <v>Tablet</v>
      </c>
      <c r="I639" s="3">
        <f>Raw_Data!I639</f>
        <v>17.989999999999998</v>
      </c>
      <c r="J639" s="3">
        <f>Raw_Data!J639</f>
        <v>0</v>
      </c>
      <c r="K639" s="3" t="str">
        <f>Raw_Data!K639</f>
        <v>Debit Card</v>
      </c>
      <c r="L639" s="3">
        <f>Raw_Data!L639</f>
        <v>5</v>
      </c>
      <c r="M639" s="3">
        <f>Raw_Data!M639</f>
        <v>1.0900000000000001</v>
      </c>
      <c r="N639" s="3" t="str">
        <f>Raw_Data!N639</f>
        <v>Comedy</v>
      </c>
      <c r="O639" s="3" t="str">
        <f t="shared" si="90"/>
        <v>25-34</v>
      </c>
      <c r="P639" s="3" t="str">
        <f t="shared" si="91"/>
        <v>50h+</v>
      </c>
      <c r="Q639" s="3" t="str">
        <f t="shared" si="92"/>
        <v>46-60d</v>
      </c>
      <c r="R639" s="3" t="str">
        <f t="shared" si="93"/>
        <v>Medium</v>
      </c>
      <c r="S639" s="3" t="str">
        <f t="shared" si="94"/>
        <v>High</v>
      </c>
      <c r="T639" s="3" t="str">
        <f t="shared" si="95"/>
        <v>Active</v>
      </c>
      <c r="U639" s="4">
        <f>1/(1+EXP(-(Predictive_Model!$B$5+((B639-Predictive_Model!$B$20)/Predictive_Model!$C$20)*Predictive_Model!$D$20+((E639-Predictive_Model!$B$21)/Predictive_Model!$C$21)*Predictive_Model!$D$21+((F639-Predictive_Model!$B$22)/Predictive_Model!$C$22)*Predictive_Model!$D$22+((I639-Predictive_Model!$B$23)/Predictive_Model!$C$23)*Predictive_Model!$D$23+((L639-Predictive_Model!$B$24)/Predictive_Model!$C$24)*Predictive_Model!$D$24+((M639-Predictive_Model!$B$25)/Predictive_Model!$C$25)*Predictive_Model!$D$25+IF(C639="Male",Predictive_Model!$D$31,IF(C639="Other",Predictive_Model!$D$32,0))+IF(D639="Premium",Predictive_Model!$D$34,IF(D639="Standard",Predictive_Model!$D$35,0))+IF(G639="Asia",Predictive_Model!$D$37,IF(G639="Europe",Predictive_Model!$D$38,IF(G639="North America",Predictive_Model!$D$39,IF(G639="Oceania",Predictive_Model!$D$40,IF(G639="South America",Predictive_Model!$D$41,0)))))+IF(H639="Laptop",Predictive_Model!$D$43,IF(H639="Mobile",Predictive_Model!$D$44,IF(H639="TV",Predictive_Model!$D$45,IF(H639="Tablet",Predictive_Model!$D$46,0))))+IF(K639="Crypto",Predictive_Model!$D$48,IF(K639="Debit Card",Predictive_Model!$D$49,IF(K639="Gift Card",Predictive_Model!$D$50,IF(K639="PayPal",Predictive_Model!$D$51,0))))+IF(N639="Comedy",Predictive_Model!$D$53,IF(N639="Documentary",Predictive_Model!$D$54,IF(N639="Drama",Predictive_Model!$D$55,IF(N639="Horror",Predictive_Model!$D$56,IF(N639="Romance",Predictive_Model!$D$57,IF(N639="Sci-Fi",Predictive_Model!$D$58,0)))))))))</f>
        <v>2.5896589266698699E-6</v>
      </c>
      <c r="V639" s="3" t="str">
        <f t="shared" si="96"/>
        <v>Low</v>
      </c>
      <c r="W639" s="6">
        <f t="shared" si="97"/>
        <v>4.6587964090790958E-5</v>
      </c>
      <c r="X639" s="3" t="str">
        <f t="shared" si="98"/>
        <v>Monitor</v>
      </c>
      <c r="Y639" s="3" t="str">
        <f t="shared" si="99"/>
        <v>OK</v>
      </c>
    </row>
    <row r="640" spans="1:25" x14ac:dyDescent="0.25">
      <c r="A640" s="3" t="str">
        <f>Raw_Data!A640</f>
        <v>73e2fabe-cd9f-47cd-91c1-fa7d54a00851</v>
      </c>
      <c r="B640" s="3">
        <f>Raw_Data!B640</f>
        <v>53</v>
      </c>
      <c r="C640" s="3" t="str">
        <f>Raw_Data!C640</f>
        <v>Female</v>
      </c>
      <c r="D640" s="3" t="str">
        <f>Raw_Data!D640</f>
        <v>Standard</v>
      </c>
      <c r="E640" s="3">
        <f>Raw_Data!E640</f>
        <v>1.49</v>
      </c>
      <c r="F640" s="3">
        <f>Raw_Data!F640</f>
        <v>14</v>
      </c>
      <c r="G640" s="3" t="str">
        <f>Raw_Data!G640</f>
        <v>North America</v>
      </c>
      <c r="H640" s="3" t="str">
        <f>Raw_Data!H640</f>
        <v>Desktop</v>
      </c>
      <c r="I640" s="3">
        <f>Raw_Data!I640</f>
        <v>13.99</v>
      </c>
      <c r="J640" s="3">
        <f>Raw_Data!J640</f>
        <v>1</v>
      </c>
      <c r="K640" s="3" t="str">
        <f>Raw_Data!K640</f>
        <v>Gift Card</v>
      </c>
      <c r="L640" s="3">
        <f>Raw_Data!L640</f>
        <v>2</v>
      </c>
      <c r="M640" s="3">
        <f>Raw_Data!M640</f>
        <v>0.1</v>
      </c>
      <c r="N640" s="3" t="str">
        <f>Raw_Data!N640</f>
        <v>Action</v>
      </c>
      <c r="O640" s="3" t="str">
        <f t="shared" si="90"/>
        <v>45-54</v>
      </c>
      <c r="P640" s="3" t="str">
        <f t="shared" si="91"/>
        <v>&lt;10h</v>
      </c>
      <c r="Q640" s="3" t="str">
        <f t="shared" si="92"/>
        <v>8-21d</v>
      </c>
      <c r="R640" s="3" t="str">
        <f t="shared" si="93"/>
        <v>Medium</v>
      </c>
      <c r="S640" s="3" t="str">
        <f t="shared" si="94"/>
        <v>Mid</v>
      </c>
      <c r="T640" s="3" t="str">
        <f t="shared" si="95"/>
        <v>Churned</v>
      </c>
      <c r="U640" s="4">
        <f>1/(1+EXP(-(Predictive_Model!$B$5+((B640-Predictive_Model!$B$20)/Predictive_Model!$C$20)*Predictive_Model!$D$20+((E640-Predictive_Model!$B$21)/Predictive_Model!$C$21)*Predictive_Model!$D$21+((F640-Predictive_Model!$B$22)/Predictive_Model!$C$22)*Predictive_Model!$D$22+((I640-Predictive_Model!$B$23)/Predictive_Model!$C$23)*Predictive_Model!$D$23+((L640-Predictive_Model!$B$24)/Predictive_Model!$C$24)*Predictive_Model!$D$24+((M640-Predictive_Model!$B$25)/Predictive_Model!$C$25)*Predictive_Model!$D$25+IF(C640="Male",Predictive_Model!$D$31,IF(C640="Other",Predictive_Model!$D$32,0))+IF(D640="Premium",Predictive_Model!$D$34,IF(D640="Standard",Predictive_Model!$D$35,0))+IF(G640="Asia",Predictive_Model!$D$37,IF(G640="Europe",Predictive_Model!$D$38,IF(G640="North America",Predictive_Model!$D$39,IF(G640="Oceania",Predictive_Model!$D$40,IF(G640="South America",Predictive_Model!$D$41,0)))))+IF(H640="Laptop",Predictive_Model!$D$43,IF(H640="Mobile",Predictive_Model!$D$44,IF(H640="TV",Predictive_Model!$D$45,IF(H640="Tablet",Predictive_Model!$D$46,0))))+IF(K640="Crypto",Predictive_Model!$D$48,IF(K640="Debit Card",Predictive_Model!$D$49,IF(K640="Gift Card",Predictive_Model!$D$50,IF(K640="PayPal",Predictive_Model!$D$51,0))))+IF(N640="Comedy",Predictive_Model!$D$53,IF(N640="Documentary",Predictive_Model!$D$54,IF(N640="Drama",Predictive_Model!$D$55,IF(N640="Horror",Predictive_Model!$D$56,IF(N640="Romance",Predictive_Model!$D$57,IF(N640="Sci-Fi",Predictive_Model!$D$58,0)))))))))</f>
        <v>0.98770780451919071</v>
      </c>
      <c r="V640" s="3" t="str">
        <f t="shared" si="96"/>
        <v>Critical</v>
      </c>
      <c r="W640" s="6">
        <f t="shared" si="97"/>
        <v>13.99</v>
      </c>
      <c r="X640" s="3" t="str">
        <f t="shared" si="98"/>
        <v>Priority 2</v>
      </c>
      <c r="Y640" s="3" t="str">
        <f t="shared" si="99"/>
        <v>OK</v>
      </c>
    </row>
    <row r="641" spans="1:25" x14ac:dyDescent="0.25">
      <c r="A641" s="3" t="str">
        <f>Raw_Data!A641</f>
        <v>e9c0dcf8-d2f5-45de-8296-71b278906386</v>
      </c>
      <c r="B641" s="3">
        <f>Raw_Data!B641</f>
        <v>42</v>
      </c>
      <c r="C641" s="3" t="str">
        <f>Raw_Data!C641</f>
        <v>Other</v>
      </c>
      <c r="D641" s="3" t="str">
        <f>Raw_Data!D641</f>
        <v>Standard</v>
      </c>
      <c r="E641" s="3">
        <f>Raw_Data!E641</f>
        <v>1.1100000000000001</v>
      </c>
      <c r="F641" s="3">
        <f>Raw_Data!F641</f>
        <v>14</v>
      </c>
      <c r="G641" s="3" t="str">
        <f>Raw_Data!G641</f>
        <v>Oceania</v>
      </c>
      <c r="H641" s="3" t="str">
        <f>Raw_Data!H641</f>
        <v>Mobile</v>
      </c>
      <c r="I641" s="3">
        <f>Raw_Data!I641</f>
        <v>13.99</v>
      </c>
      <c r="J641" s="3">
        <f>Raw_Data!J641</f>
        <v>1</v>
      </c>
      <c r="K641" s="3" t="str">
        <f>Raw_Data!K641</f>
        <v>Gift Card</v>
      </c>
      <c r="L641" s="3">
        <f>Raw_Data!L641</f>
        <v>2</v>
      </c>
      <c r="M641" s="3">
        <f>Raw_Data!M641</f>
        <v>7.0000000000000007E-2</v>
      </c>
      <c r="N641" s="3" t="str">
        <f>Raw_Data!N641</f>
        <v>Drama</v>
      </c>
      <c r="O641" s="3" t="str">
        <f t="shared" si="90"/>
        <v>35-44</v>
      </c>
      <c r="P641" s="3" t="str">
        <f t="shared" si="91"/>
        <v>&lt;10h</v>
      </c>
      <c r="Q641" s="3" t="str">
        <f t="shared" si="92"/>
        <v>8-21d</v>
      </c>
      <c r="R641" s="3" t="str">
        <f t="shared" si="93"/>
        <v>Medium</v>
      </c>
      <c r="S641" s="3" t="str">
        <f t="shared" si="94"/>
        <v>Mid</v>
      </c>
      <c r="T641" s="3" t="str">
        <f t="shared" si="95"/>
        <v>Churned</v>
      </c>
      <c r="U641" s="4">
        <f>1/(1+EXP(-(Predictive_Model!$B$5+((B641-Predictive_Model!$B$20)/Predictive_Model!$C$20)*Predictive_Model!$D$20+((E641-Predictive_Model!$B$21)/Predictive_Model!$C$21)*Predictive_Model!$D$21+((F641-Predictive_Model!$B$22)/Predictive_Model!$C$22)*Predictive_Model!$D$22+((I641-Predictive_Model!$B$23)/Predictive_Model!$C$23)*Predictive_Model!$D$23+((L641-Predictive_Model!$B$24)/Predictive_Model!$C$24)*Predictive_Model!$D$24+((M641-Predictive_Model!$B$25)/Predictive_Model!$C$25)*Predictive_Model!$D$25+IF(C641="Male",Predictive_Model!$D$31,IF(C641="Other",Predictive_Model!$D$32,0))+IF(D641="Premium",Predictive_Model!$D$34,IF(D641="Standard",Predictive_Model!$D$35,0))+IF(G641="Asia",Predictive_Model!$D$37,IF(G641="Europe",Predictive_Model!$D$38,IF(G641="North America",Predictive_Model!$D$39,IF(G641="Oceania",Predictive_Model!$D$40,IF(G641="South America",Predictive_Model!$D$41,0)))))+IF(H641="Laptop",Predictive_Model!$D$43,IF(H641="Mobile",Predictive_Model!$D$44,IF(H641="TV",Predictive_Model!$D$45,IF(H641="Tablet",Predictive_Model!$D$46,0))))+IF(K641="Crypto",Predictive_Model!$D$48,IF(K641="Debit Card",Predictive_Model!$D$49,IF(K641="Gift Card",Predictive_Model!$D$50,IF(K641="PayPal",Predictive_Model!$D$51,0))))+IF(N641="Comedy",Predictive_Model!$D$53,IF(N641="Documentary",Predictive_Model!$D$54,IF(N641="Drama",Predictive_Model!$D$55,IF(N641="Horror",Predictive_Model!$D$56,IF(N641="Romance",Predictive_Model!$D$57,IF(N641="Sci-Fi",Predictive_Model!$D$58,0)))))))))</f>
        <v>0.99785327956367253</v>
      </c>
      <c r="V641" s="3" t="str">
        <f t="shared" si="96"/>
        <v>Critical</v>
      </c>
      <c r="W641" s="6">
        <f t="shared" si="97"/>
        <v>13.99</v>
      </c>
      <c r="X641" s="3" t="str">
        <f t="shared" si="98"/>
        <v>Priority 2</v>
      </c>
      <c r="Y641" s="3" t="str">
        <f t="shared" si="99"/>
        <v>OK</v>
      </c>
    </row>
    <row r="642" spans="1:25" x14ac:dyDescent="0.25">
      <c r="A642" s="3" t="str">
        <f>Raw_Data!A642</f>
        <v>09ff548d-7103-467d-b2bb-e7185dae56c3</v>
      </c>
      <c r="B642" s="3">
        <f>Raw_Data!B642</f>
        <v>19</v>
      </c>
      <c r="C642" s="3" t="str">
        <f>Raw_Data!C642</f>
        <v>Other</v>
      </c>
      <c r="D642" s="3" t="str">
        <f>Raw_Data!D642</f>
        <v>Premium</v>
      </c>
      <c r="E642" s="3">
        <f>Raw_Data!E642</f>
        <v>7.32</v>
      </c>
      <c r="F642" s="3">
        <f>Raw_Data!F642</f>
        <v>39</v>
      </c>
      <c r="G642" s="3" t="str">
        <f>Raw_Data!G642</f>
        <v>North America</v>
      </c>
      <c r="H642" s="3" t="str">
        <f>Raw_Data!H642</f>
        <v>TV</v>
      </c>
      <c r="I642" s="3">
        <f>Raw_Data!I642</f>
        <v>17.989999999999998</v>
      </c>
      <c r="J642" s="3">
        <f>Raw_Data!J642</f>
        <v>0</v>
      </c>
      <c r="K642" s="3" t="str">
        <f>Raw_Data!K642</f>
        <v>Credit Card</v>
      </c>
      <c r="L642" s="3">
        <f>Raw_Data!L642</f>
        <v>4</v>
      </c>
      <c r="M642" s="3">
        <f>Raw_Data!M642</f>
        <v>0.18</v>
      </c>
      <c r="N642" s="3" t="str">
        <f>Raw_Data!N642</f>
        <v>Documentary</v>
      </c>
      <c r="O642" s="3" t="str">
        <f t="shared" si="90"/>
        <v>18-24</v>
      </c>
      <c r="P642" s="3" t="str">
        <f t="shared" si="91"/>
        <v>&lt;10h</v>
      </c>
      <c r="Q642" s="3" t="str">
        <f t="shared" si="92"/>
        <v>22-45d</v>
      </c>
      <c r="R642" s="3" t="str">
        <f t="shared" si="93"/>
        <v>Medium</v>
      </c>
      <c r="S642" s="3" t="str">
        <f t="shared" si="94"/>
        <v>High</v>
      </c>
      <c r="T642" s="3" t="str">
        <f t="shared" si="95"/>
        <v>Active</v>
      </c>
      <c r="U642" s="4">
        <f>1/(1+EXP(-(Predictive_Model!$B$5+((B642-Predictive_Model!$B$20)/Predictive_Model!$C$20)*Predictive_Model!$D$20+((E642-Predictive_Model!$B$21)/Predictive_Model!$C$21)*Predictive_Model!$D$21+((F642-Predictive_Model!$B$22)/Predictive_Model!$C$22)*Predictive_Model!$D$22+((I642-Predictive_Model!$B$23)/Predictive_Model!$C$23)*Predictive_Model!$D$23+((L642-Predictive_Model!$B$24)/Predictive_Model!$C$24)*Predictive_Model!$D$24+((M642-Predictive_Model!$B$25)/Predictive_Model!$C$25)*Predictive_Model!$D$25+IF(C642="Male",Predictive_Model!$D$31,IF(C642="Other",Predictive_Model!$D$32,0))+IF(D642="Premium",Predictive_Model!$D$34,IF(D642="Standard",Predictive_Model!$D$35,0))+IF(G642="Asia",Predictive_Model!$D$37,IF(G642="Europe",Predictive_Model!$D$38,IF(G642="North America",Predictive_Model!$D$39,IF(G642="Oceania",Predictive_Model!$D$40,IF(G642="South America",Predictive_Model!$D$41,0)))))+IF(H642="Laptop",Predictive_Model!$D$43,IF(H642="Mobile",Predictive_Model!$D$44,IF(H642="TV",Predictive_Model!$D$45,IF(H642="Tablet",Predictive_Model!$D$46,0))))+IF(K642="Crypto",Predictive_Model!$D$48,IF(K642="Debit Card",Predictive_Model!$D$49,IF(K642="Gift Card",Predictive_Model!$D$50,IF(K642="PayPal",Predictive_Model!$D$51,0))))+IF(N642="Comedy",Predictive_Model!$D$53,IF(N642="Documentary",Predictive_Model!$D$54,IF(N642="Drama",Predictive_Model!$D$55,IF(N642="Horror",Predictive_Model!$D$56,IF(N642="Romance",Predictive_Model!$D$57,IF(N642="Sci-Fi",Predictive_Model!$D$58,0)))))))))</f>
        <v>0.8357091911127611</v>
      </c>
      <c r="V642" s="3" t="str">
        <f t="shared" si="96"/>
        <v>Critical</v>
      </c>
      <c r="W642" s="6">
        <f t="shared" si="97"/>
        <v>15.034408348118571</v>
      </c>
      <c r="X642" s="3" t="str">
        <f t="shared" si="98"/>
        <v>Priority 1</v>
      </c>
      <c r="Y642" s="3" t="str">
        <f t="shared" si="99"/>
        <v>OK</v>
      </c>
    </row>
    <row r="643" spans="1:25" x14ac:dyDescent="0.25">
      <c r="A643" s="3" t="str">
        <f>Raw_Data!A643</f>
        <v>72bb60bf-c49d-4cc3-86c2-8cd3f6be1ce5</v>
      </c>
      <c r="B643" s="3">
        <f>Raw_Data!B643</f>
        <v>26</v>
      </c>
      <c r="C643" s="3" t="str">
        <f>Raw_Data!C643</f>
        <v>Male</v>
      </c>
      <c r="D643" s="3" t="str">
        <f>Raw_Data!D643</f>
        <v>Standard</v>
      </c>
      <c r="E643" s="3">
        <f>Raw_Data!E643</f>
        <v>1.71</v>
      </c>
      <c r="F643" s="3">
        <f>Raw_Data!F643</f>
        <v>52</v>
      </c>
      <c r="G643" s="3" t="str">
        <f>Raw_Data!G643</f>
        <v>Africa</v>
      </c>
      <c r="H643" s="3" t="str">
        <f>Raw_Data!H643</f>
        <v>Mobile</v>
      </c>
      <c r="I643" s="3">
        <f>Raw_Data!I643</f>
        <v>13.99</v>
      </c>
      <c r="J643" s="3">
        <f>Raw_Data!J643</f>
        <v>1</v>
      </c>
      <c r="K643" s="3" t="str">
        <f>Raw_Data!K643</f>
        <v>Credit Card</v>
      </c>
      <c r="L643" s="3">
        <f>Raw_Data!L643</f>
        <v>2</v>
      </c>
      <c r="M643" s="3">
        <f>Raw_Data!M643</f>
        <v>0.03</v>
      </c>
      <c r="N643" s="3" t="str">
        <f>Raw_Data!N643</f>
        <v>Drama</v>
      </c>
      <c r="O643" s="3" t="str">
        <f t="shared" si="90"/>
        <v>25-34</v>
      </c>
      <c r="P643" s="3" t="str">
        <f t="shared" si="91"/>
        <v>&lt;10h</v>
      </c>
      <c r="Q643" s="3" t="str">
        <f t="shared" si="92"/>
        <v>46-60d</v>
      </c>
      <c r="R643" s="3" t="str">
        <f t="shared" si="93"/>
        <v>Low</v>
      </c>
      <c r="S643" s="3" t="str">
        <f t="shared" si="94"/>
        <v>Mid</v>
      </c>
      <c r="T643" s="3" t="str">
        <f t="shared" si="95"/>
        <v>Churned</v>
      </c>
      <c r="U643" s="4">
        <f>1/(1+EXP(-(Predictive_Model!$B$5+((B643-Predictive_Model!$B$20)/Predictive_Model!$C$20)*Predictive_Model!$D$20+((E643-Predictive_Model!$B$21)/Predictive_Model!$C$21)*Predictive_Model!$D$21+((F643-Predictive_Model!$B$22)/Predictive_Model!$C$22)*Predictive_Model!$D$22+((I643-Predictive_Model!$B$23)/Predictive_Model!$C$23)*Predictive_Model!$D$23+((L643-Predictive_Model!$B$24)/Predictive_Model!$C$24)*Predictive_Model!$D$24+((M643-Predictive_Model!$B$25)/Predictive_Model!$C$25)*Predictive_Model!$D$25+IF(C643="Male",Predictive_Model!$D$31,IF(C643="Other",Predictive_Model!$D$32,0))+IF(D643="Premium",Predictive_Model!$D$34,IF(D643="Standard",Predictive_Model!$D$35,0))+IF(G643="Asia",Predictive_Model!$D$37,IF(G643="Europe",Predictive_Model!$D$38,IF(G643="North America",Predictive_Model!$D$39,IF(G643="Oceania",Predictive_Model!$D$40,IF(G643="South America",Predictive_Model!$D$41,0)))))+IF(H643="Laptop",Predictive_Model!$D$43,IF(H643="Mobile",Predictive_Model!$D$44,IF(H643="TV",Predictive_Model!$D$45,IF(H643="Tablet",Predictive_Model!$D$46,0))))+IF(K643="Crypto",Predictive_Model!$D$48,IF(K643="Debit Card",Predictive_Model!$D$49,IF(K643="Gift Card",Predictive_Model!$D$50,IF(K643="PayPal",Predictive_Model!$D$51,0))))+IF(N643="Comedy",Predictive_Model!$D$53,IF(N643="Documentary",Predictive_Model!$D$54,IF(N643="Drama",Predictive_Model!$D$55,IF(N643="Horror",Predictive_Model!$D$56,IF(N643="Romance",Predictive_Model!$D$57,IF(N643="Sci-Fi",Predictive_Model!$D$58,0)))))))))</f>
        <v>0.99997345148253236</v>
      </c>
      <c r="V643" s="3" t="str">
        <f t="shared" si="96"/>
        <v>Critical</v>
      </c>
      <c r="W643" s="6">
        <f t="shared" si="97"/>
        <v>13.99</v>
      </c>
      <c r="X643" s="3" t="str">
        <f t="shared" si="98"/>
        <v>Priority 2</v>
      </c>
      <c r="Y643" s="3" t="str">
        <f t="shared" si="99"/>
        <v>OK</v>
      </c>
    </row>
    <row r="644" spans="1:25" x14ac:dyDescent="0.25">
      <c r="A644" s="3" t="str">
        <f>Raw_Data!A644</f>
        <v>c8065254-8741-4265-84d7-b72ddf02f2f5</v>
      </c>
      <c r="B644" s="3">
        <f>Raw_Data!B644</f>
        <v>61</v>
      </c>
      <c r="C644" s="3" t="str">
        <f>Raw_Data!C644</f>
        <v>Female</v>
      </c>
      <c r="D644" s="3" t="str">
        <f>Raw_Data!D644</f>
        <v>Standard</v>
      </c>
      <c r="E644" s="3">
        <f>Raw_Data!E644</f>
        <v>6.53</v>
      </c>
      <c r="F644" s="3">
        <f>Raw_Data!F644</f>
        <v>14</v>
      </c>
      <c r="G644" s="3" t="str">
        <f>Raw_Data!G644</f>
        <v>Asia</v>
      </c>
      <c r="H644" s="3" t="str">
        <f>Raw_Data!H644</f>
        <v>TV</v>
      </c>
      <c r="I644" s="3">
        <f>Raw_Data!I644</f>
        <v>13.99</v>
      </c>
      <c r="J644" s="3">
        <f>Raw_Data!J644</f>
        <v>0</v>
      </c>
      <c r="K644" s="3" t="str">
        <f>Raw_Data!K644</f>
        <v>Credit Card</v>
      </c>
      <c r="L644" s="3">
        <f>Raw_Data!L644</f>
        <v>3</v>
      </c>
      <c r="M644" s="3">
        <f>Raw_Data!M644</f>
        <v>0.44</v>
      </c>
      <c r="N644" s="3" t="str">
        <f>Raw_Data!N644</f>
        <v>Sci-Fi</v>
      </c>
      <c r="O644" s="3" t="str">
        <f t="shared" si="90"/>
        <v>55-70</v>
      </c>
      <c r="P644" s="3" t="str">
        <f t="shared" si="91"/>
        <v>&lt;10h</v>
      </c>
      <c r="Q644" s="3" t="str">
        <f t="shared" si="92"/>
        <v>8-21d</v>
      </c>
      <c r="R644" s="3" t="str">
        <f t="shared" si="93"/>
        <v>Medium</v>
      </c>
      <c r="S644" s="3" t="str">
        <f t="shared" si="94"/>
        <v>Mid</v>
      </c>
      <c r="T644" s="3" t="str">
        <f t="shared" si="95"/>
        <v>Active</v>
      </c>
      <c r="U644" s="4">
        <f>1/(1+EXP(-(Predictive_Model!$B$5+((B644-Predictive_Model!$B$20)/Predictive_Model!$C$20)*Predictive_Model!$D$20+((E644-Predictive_Model!$B$21)/Predictive_Model!$C$21)*Predictive_Model!$D$21+((F644-Predictive_Model!$B$22)/Predictive_Model!$C$22)*Predictive_Model!$D$22+((I644-Predictive_Model!$B$23)/Predictive_Model!$C$23)*Predictive_Model!$D$23+((L644-Predictive_Model!$B$24)/Predictive_Model!$C$24)*Predictive_Model!$D$24+((M644-Predictive_Model!$B$25)/Predictive_Model!$C$25)*Predictive_Model!$D$25+IF(C644="Male",Predictive_Model!$D$31,IF(C644="Other",Predictive_Model!$D$32,0))+IF(D644="Premium",Predictive_Model!$D$34,IF(D644="Standard",Predictive_Model!$D$35,0))+IF(G644="Asia",Predictive_Model!$D$37,IF(G644="Europe",Predictive_Model!$D$38,IF(G644="North America",Predictive_Model!$D$39,IF(G644="Oceania",Predictive_Model!$D$40,IF(G644="South America",Predictive_Model!$D$41,0)))))+IF(H644="Laptop",Predictive_Model!$D$43,IF(H644="Mobile",Predictive_Model!$D$44,IF(H644="TV",Predictive_Model!$D$45,IF(H644="Tablet",Predictive_Model!$D$46,0))))+IF(K644="Crypto",Predictive_Model!$D$48,IF(K644="Debit Card",Predictive_Model!$D$49,IF(K644="Gift Card",Predictive_Model!$D$50,IF(K644="PayPal",Predictive_Model!$D$51,0))))+IF(N644="Comedy",Predictive_Model!$D$53,IF(N644="Documentary",Predictive_Model!$D$54,IF(N644="Drama",Predictive_Model!$D$55,IF(N644="Horror",Predictive_Model!$D$56,IF(N644="Romance",Predictive_Model!$D$57,IF(N644="Sci-Fi",Predictive_Model!$D$58,0)))))))))</f>
        <v>0.65152485439807706</v>
      </c>
      <c r="V644" s="3" t="str">
        <f t="shared" si="96"/>
        <v>High</v>
      </c>
      <c r="W644" s="6">
        <f t="shared" si="97"/>
        <v>9.1148327130290987</v>
      </c>
      <c r="X644" s="3" t="str">
        <f t="shared" si="98"/>
        <v>Monitor</v>
      </c>
      <c r="Y644" s="3" t="str">
        <f t="shared" si="99"/>
        <v>OK</v>
      </c>
    </row>
    <row r="645" spans="1:25" x14ac:dyDescent="0.25">
      <c r="A645" s="3" t="str">
        <f>Raw_Data!A645</f>
        <v>bb486791-58b7-43c1-a079-b5388eb2615a</v>
      </c>
      <c r="B645" s="3">
        <f>Raw_Data!B645</f>
        <v>19</v>
      </c>
      <c r="C645" s="3" t="str">
        <f>Raw_Data!C645</f>
        <v>Male</v>
      </c>
      <c r="D645" s="3" t="str">
        <f>Raw_Data!D645</f>
        <v>Standard</v>
      </c>
      <c r="E645" s="3">
        <f>Raw_Data!E645</f>
        <v>15.85</v>
      </c>
      <c r="F645" s="3">
        <f>Raw_Data!F645</f>
        <v>43</v>
      </c>
      <c r="G645" s="3" t="str">
        <f>Raw_Data!G645</f>
        <v>Oceania</v>
      </c>
      <c r="H645" s="3" t="str">
        <f>Raw_Data!H645</f>
        <v>Desktop</v>
      </c>
      <c r="I645" s="3">
        <f>Raw_Data!I645</f>
        <v>13.99</v>
      </c>
      <c r="J645" s="3">
        <f>Raw_Data!J645</f>
        <v>1</v>
      </c>
      <c r="K645" s="3" t="str">
        <f>Raw_Data!K645</f>
        <v>Gift Card</v>
      </c>
      <c r="L645" s="3">
        <f>Raw_Data!L645</f>
        <v>2</v>
      </c>
      <c r="M645" s="3">
        <f>Raw_Data!M645</f>
        <v>0.36</v>
      </c>
      <c r="N645" s="3" t="str">
        <f>Raw_Data!N645</f>
        <v>Comedy</v>
      </c>
      <c r="O645" s="3" t="str">
        <f t="shared" ref="O645:O708" si="100">IF(B645&lt;25,"18-24",IF(B645&lt;35,"25-34",IF(B645&lt;45,"35-44",IF(B645&lt;55,"45-54","55-70"))))</f>
        <v>18-24</v>
      </c>
      <c r="P645" s="3" t="str">
        <f t="shared" ref="P645:P708" si="101">IF(E645&lt;10,"&lt;10h",IF(E645&lt;25,"10-24h",IF(E645&lt;50,"25-49h","50h+")))</f>
        <v>10-24h</v>
      </c>
      <c r="Q645" s="3" t="str">
        <f t="shared" ref="Q645:Q708" si="102">IF(F645&lt;=7,"0-7d",IF(F645&lt;=21,"8-21d",IF(F645&lt;=45,"22-45d","46-60d")))</f>
        <v>22-45d</v>
      </c>
      <c r="R645" s="3" t="str">
        <f t="shared" ref="R645:R708" si="103">IF(AND(E645&gt;=25,F645&lt;=21),"High",IF(OR(E645&gt;=10,F645&lt;=45),"Medium","Low"))</f>
        <v>Medium</v>
      </c>
      <c r="S645" s="3" t="str">
        <f t="shared" ref="S645:S708" si="104">IF(I645&lt;10,"Low",IF(I645&lt;16,"Mid","High"))</f>
        <v>Mid</v>
      </c>
      <c r="T645" s="3" t="str">
        <f t="shared" ref="T645:T708" si="105">IF(J645=1,"Churned","Active")</f>
        <v>Churned</v>
      </c>
      <c r="U645" s="4">
        <f>1/(1+EXP(-(Predictive_Model!$B$5+((B645-Predictive_Model!$B$20)/Predictive_Model!$C$20)*Predictive_Model!$D$20+((E645-Predictive_Model!$B$21)/Predictive_Model!$C$21)*Predictive_Model!$D$21+((F645-Predictive_Model!$B$22)/Predictive_Model!$C$22)*Predictive_Model!$D$22+((I645-Predictive_Model!$B$23)/Predictive_Model!$C$23)*Predictive_Model!$D$23+((L645-Predictive_Model!$B$24)/Predictive_Model!$C$24)*Predictive_Model!$D$24+((M645-Predictive_Model!$B$25)/Predictive_Model!$C$25)*Predictive_Model!$D$25+IF(C645="Male",Predictive_Model!$D$31,IF(C645="Other",Predictive_Model!$D$32,0))+IF(D645="Premium",Predictive_Model!$D$34,IF(D645="Standard",Predictive_Model!$D$35,0))+IF(G645="Asia",Predictive_Model!$D$37,IF(G645="Europe",Predictive_Model!$D$38,IF(G645="North America",Predictive_Model!$D$39,IF(G645="Oceania",Predictive_Model!$D$40,IF(G645="South America",Predictive_Model!$D$41,0)))))+IF(H645="Laptop",Predictive_Model!$D$43,IF(H645="Mobile",Predictive_Model!$D$44,IF(H645="TV",Predictive_Model!$D$45,IF(H645="Tablet",Predictive_Model!$D$46,0))))+IF(K645="Crypto",Predictive_Model!$D$48,IF(K645="Debit Card",Predictive_Model!$D$49,IF(K645="Gift Card",Predictive_Model!$D$50,IF(K645="PayPal",Predictive_Model!$D$51,0))))+IF(N645="Comedy",Predictive_Model!$D$53,IF(N645="Documentary",Predictive_Model!$D$54,IF(N645="Drama",Predictive_Model!$D$55,IF(N645="Horror",Predictive_Model!$D$56,IF(N645="Romance",Predictive_Model!$D$57,IF(N645="Sci-Fi",Predictive_Model!$D$58,0)))))))))</f>
        <v>0.95918391423642724</v>
      </c>
      <c r="V645" s="3" t="str">
        <f t="shared" ref="V645:V708" si="106">IF(U645&gt;=0.75,"Critical",IF(U645&gt;=0.5,"High",IF(U645&gt;=0.25,"Medium","Low")))</f>
        <v>Critical</v>
      </c>
      <c r="W645" s="6">
        <f t="shared" ref="W645:W708" si="107">IF(J645=1,I645,I645*U645)</f>
        <v>13.99</v>
      </c>
      <c r="X645" s="3" t="str">
        <f t="shared" ref="X645:X708" si="108">IF(AND(V645="Critical",I645&gt;=15),"Priority 1",IF(OR(V645="Critical",AND(V645="High",F645&gt;21)),"Priority 2","Monitor"))</f>
        <v>Priority 2</v>
      </c>
      <c r="Y645" s="3" t="str">
        <f t="shared" ref="Y645:Y708" si="109">IF(COUNTA(A645:N645)=14,"OK","CHECK")</f>
        <v>OK</v>
      </c>
    </row>
    <row r="646" spans="1:25" x14ac:dyDescent="0.25">
      <c r="A646" s="3" t="str">
        <f>Raw_Data!A646</f>
        <v>cd6292f9-f9aa-4d53-83d2-e1a38238cf1e</v>
      </c>
      <c r="B646" s="3">
        <f>Raw_Data!B646</f>
        <v>46</v>
      </c>
      <c r="C646" s="3" t="str">
        <f>Raw_Data!C646</f>
        <v>Female</v>
      </c>
      <c r="D646" s="3" t="str">
        <f>Raw_Data!D646</f>
        <v>Standard</v>
      </c>
      <c r="E646" s="3">
        <f>Raw_Data!E646</f>
        <v>7.59</v>
      </c>
      <c r="F646" s="3">
        <f>Raw_Data!F646</f>
        <v>3</v>
      </c>
      <c r="G646" s="3" t="str">
        <f>Raw_Data!G646</f>
        <v>Oceania</v>
      </c>
      <c r="H646" s="3" t="str">
        <f>Raw_Data!H646</f>
        <v>Laptop</v>
      </c>
      <c r="I646" s="3">
        <f>Raw_Data!I646</f>
        <v>13.99</v>
      </c>
      <c r="J646" s="3">
        <f>Raw_Data!J646</f>
        <v>0</v>
      </c>
      <c r="K646" s="3" t="str">
        <f>Raw_Data!K646</f>
        <v>Crypto</v>
      </c>
      <c r="L646" s="3">
        <f>Raw_Data!L646</f>
        <v>3</v>
      </c>
      <c r="M646" s="3">
        <f>Raw_Data!M646</f>
        <v>1.9</v>
      </c>
      <c r="N646" s="3" t="str">
        <f>Raw_Data!N646</f>
        <v>Comedy</v>
      </c>
      <c r="O646" s="3" t="str">
        <f t="shared" si="100"/>
        <v>45-54</v>
      </c>
      <c r="P646" s="3" t="str">
        <f t="shared" si="101"/>
        <v>&lt;10h</v>
      </c>
      <c r="Q646" s="3" t="str">
        <f t="shared" si="102"/>
        <v>0-7d</v>
      </c>
      <c r="R646" s="3" t="str">
        <f t="shared" si="103"/>
        <v>Medium</v>
      </c>
      <c r="S646" s="3" t="str">
        <f t="shared" si="104"/>
        <v>Mid</v>
      </c>
      <c r="T646" s="3" t="str">
        <f t="shared" si="105"/>
        <v>Active</v>
      </c>
      <c r="U646" s="4">
        <f>1/(1+EXP(-(Predictive_Model!$B$5+((B646-Predictive_Model!$B$20)/Predictive_Model!$C$20)*Predictive_Model!$D$20+((E646-Predictive_Model!$B$21)/Predictive_Model!$C$21)*Predictive_Model!$D$21+((F646-Predictive_Model!$B$22)/Predictive_Model!$C$22)*Predictive_Model!$D$22+((I646-Predictive_Model!$B$23)/Predictive_Model!$C$23)*Predictive_Model!$D$23+((L646-Predictive_Model!$B$24)/Predictive_Model!$C$24)*Predictive_Model!$D$24+((M646-Predictive_Model!$B$25)/Predictive_Model!$C$25)*Predictive_Model!$D$25+IF(C646="Male",Predictive_Model!$D$31,IF(C646="Other",Predictive_Model!$D$32,0))+IF(D646="Premium",Predictive_Model!$D$34,IF(D646="Standard",Predictive_Model!$D$35,0))+IF(G646="Asia",Predictive_Model!$D$37,IF(G646="Europe",Predictive_Model!$D$38,IF(G646="North America",Predictive_Model!$D$39,IF(G646="Oceania",Predictive_Model!$D$40,IF(G646="South America",Predictive_Model!$D$41,0)))))+IF(H646="Laptop",Predictive_Model!$D$43,IF(H646="Mobile",Predictive_Model!$D$44,IF(H646="TV",Predictive_Model!$D$45,IF(H646="Tablet",Predictive_Model!$D$46,0))))+IF(K646="Crypto",Predictive_Model!$D$48,IF(K646="Debit Card",Predictive_Model!$D$49,IF(K646="Gift Card",Predictive_Model!$D$50,IF(K646="PayPal",Predictive_Model!$D$51,0))))+IF(N646="Comedy",Predictive_Model!$D$53,IF(N646="Documentary",Predictive_Model!$D$54,IF(N646="Drama",Predictive_Model!$D$55,IF(N646="Horror",Predictive_Model!$D$56,IF(N646="Romance",Predictive_Model!$D$57,IF(N646="Sci-Fi",Predictive_Model!$D$58,0)))))))))</f>
        <v>4.0006290328511149E-2</v>
      </c>
      <c r="V646" s="3" t="str">
        <f t="shared" si="106"/>
        <v>Low</v>
      </c>
      <c r="W646" s="6">
        <f t="shared" si="107"/>
        <v>0.55968800169587096</v>
      </c>
      <c r="X646" s="3" t="str">
        <f t="shared" si="108"/>
        <v>Monitor</v>
      </c>
      <c r="Y646" s="3" t="str">
        <f t="shared" si="109"/>
        <v>OK</v>
      </c>
    </row>
    <row r="647" spans="1:25" x14ac:dyDescent="0.25">
      <c r="A647" s="3" t="str">
        <f>Raw_Data!A647</f>
        <v>6dc6596e-60e8-414b-a3b5-c2bca64bb68f</v>
      </c>
      <c r="B647" s="3">
        <f>Raw_Data!B647</f>
        <v>63</v>
      </c>
      <c r="C647" s="3" t="str">
        <f>Raw_Data!C647</f>
        <v>Female</v>
      </c>
      <c r="D647" s="3" t="str">
        <f>Raw_Data!D647</f>
        <v>Standard</v>
      </c>
      <c r="E647" s="3">
        <f>Raw_Data!E647</f>
        <v>16.91</v>
      </c>
      <c r="F647" s="3">
        <f>Raw_Data!F647</f>
        <v>20</v>
      </c>
      <c r="G647" s="3" t="str">
        <f>Raw_Data!G647</f>
        <v>North America</v>
      </c>
      <c r="H647" s="3" t="str">
        <f>Raw_Data!H647</f>
        <v>Desktop</v>
      </c>
      <c r="I647" s="3">
        <f>Raw_Data!I647</f>
        <v>13.99</v>
      </c>
      <c r="J647" s="3">
        <f>Raw_Data!J647</f>
        <v>0</v>
      </c>
      <c r="K647" s="3" t="str">
        <f>Raw_Data!K647</f>
        <v>Gift Card</v>
      </c>
      <c r="L647" s="3">
        <f>Raw_Data!L647</f>
        <v>1</v>
      </c>
      <c r="M647" s="3">
        <f>Raw_Data!M647</f>
        <v>0.81</v>
      </c>
      <c r="N647" s="3" t="str">
        <f>Raw_Data!N647</f>
        <v>Horror</v>
      </c>
      <c r="O647" s="3" t="str">
        <f t="shared" si="100"/>
        <v>55-70</v>
      </c>
      <c r="P647" s="3" t="str">
        <f t="shared" si="101"/>
        <v>10-24h</v>
      </c>
      <c r="Q647" s="3" t="str">
        <f t="shared" si="102"/>
        <v>8-21d</v>
      </c>
      <c r="R647" s="3" t="str">
        <f t="shared" si="103"/>
        <v>Medium</v>
      </c>
      <c r="S647" s="3" t="str">
        <f t="shared" si="104"/>
        <v>Mid</v>
      </c>
      <c r="T647" s="3" t="str">
        <f t="shared" si="105"/>
        <v>Active</v>
      </c>
      <c r="U647" s="4">
        <f>1/(1+EXP(-(Predictive_Model!$B$5+((B647-Predictive_Model!$B$20)/Predictive_Model!$C$20)*Predictive_Model!$D$20+((E647-Predictive_Model!$B$21)/Predictive_Model!$C$21)*Predictive_Model!$D$21+((F647-Predictive_Model!$B$22)/Predictive_Model!$C$22)*Predictive_Model!$D$22+((I647-Predictive_Model!$B$23)/Predictive_Model!$C$23)*Predictive_Model!$D$23+((L647-Predictive_Model!$B$24)/Predictive_Model!$C$24)*Predictive_Model!$D$24+((M647-Predictive_Model!$B$25)/Predictive_Model!$C$25)*Predictive_Model!$D$25+IF(C647="Male",Predictive_Model!$D$31,IF(C647="Other",Predictive_Model!$D$32,0))+IF(D647="Premium",Predictive_Model!$D$34,IF(D647="Standard",Predictive_Model!$D$35,0))+IF(G647="Asia",Predictive_Model!$D$37,IF(G647="Europe",Predictive_Model!$D$38,IF(G647="North America",Predictive_Model!$D$39,IF(G647="Oceania",Predictive_Model!$D$40,IF(G647="South America",Predictive_Model!$D$41,0)))))+IF(H647="Laptop",Predictive_Model!$D$43,IF(H647="Mobile",Predictive_Model!$D$44,IF(H647="TV",Predictive_Model!$D$45,IF(H647="Tablet",Predictive_Model!$D$46,0))))+IF(K647="Crypto",Predictive_Model!$D$48,IF(K647="Debit Card",Predictive_Model!$D$49,IF(K647="Gift Card",Predictive_Model!$D$50,IF(K647="PayPal",Predictive_Model!$D$51,0))))+IF(N647="Comedy",Predictive_Model!$D$53,IF(N647="Documentary",Predictive_Model!$D$54,IF(N647="Drama",Predictive_Model!$D$55,IF(N647="Horror",Predictive_Model!$D$56,IF(N647="Romance",Predictive_Model!$D$57,IF(N647="Sci-Fi",Predictive_Model!$D$58,0)))))))))</f>
        <v>0.47262466552011329</v>
      </c>
      <c r="V647" s="3" t="str">
        <f t="shared" si="106"/>
        <v>Medium</v>
      </c>
      <c r="W647" s="6">
        <f t="shared" si="107"/>
        <v>6.6120190706263848</v>
      </c>
      <c r="X647" s="3" t="str">
        <f t="shared" si="108"/>
        <v>Monitor</v>
      </c>
      <c r="Y647" s="3" t="str">
        <f t="shared" si="109"/>
        <v>OK</v>
      </c>
    </row>
    <row r="648" spans="1:25" x14ac:dyDescent="0.25">
      <c r="A648" s="3" t="str">
        <f>Raw_Data!A648</f>
        <v>7ad15795-15cf-443a-9272-439388f8af25</v>
      </c>
      <c r="B648" s="3">
        <f>Raw_Data!B648</f>
        <v>56</v>
      </c>
      <c r="C648" s="3" t="str">
        <f>Raw_Data!C648</f>
        <v>Female</v>
      </c>
      <c r="D648" s="3" t="str">
        <f>Raw_Data!D648</f>
        <v>Premium</v>
      </c>
      <c r="E648" s="3">
        <f>Raw_Data!E648</f>
        <v>24.68</v>
      </c>
      <c r="F648" s="3">
        <f>Raw_Data!F648</f>
        <v>9</v>
      </c>
      <c r="G648" s="3" t="str">
        <f>Raw_Data!G648</f>
        <v>Europe</v>
      </c>
      <c r="H648" s="3" t="str">
        <f>Raw_Data!H648</f>
        <v>Mobile</v>
      </c>
      <c r="I648" s="3">
        <f>Raw_Data!I648</f>
        <v>17.989999999999998</v>
      </c>
      <c r="J648" s="3">
        <f>Raw_Data!J648</f>
        <v>0</v>
      </c>
      <c r="K648" s="3" t="str">
        <f>Raw_Data!K648</f>
        <v>Credit Card</v>
      </c>
      <c r="L648" s="3">
        <f>Raw_Data!L648</f>
        <v>1</v>
      </c>
      <c r="M648" s="3">
        <f>Raw_Data!M648</f>
        <v>2.4700000000000002</v>
      </c>
      <c r="N648" s="3" t="str">
        <f>Raw_Data!N648</f>
        <v>Drama</v>
      </c>
      <c r="O648" s="3" t="str">
        <f t="shared" si="100"/>
        <v>55-70</v>
      </c>
      <c r="P648" s="3" t="str">
        <f t="shared" si="101"/>
        <v>10-24h</v>
      </c>
      <c r="Q648" s="3" t="str">
        <f t="shared" si="102"/>
        <v>8-21d</v>
      </c>
      <c r="R648" s="3" t="str">
        <f t="shared" si="103"/>
        <v>Medium</v>
      </c>
      <c r="S648" s="3" t="str">
        <f t="shared" si="104"/>
        <v>High</v>
      </c>
      <c r="T648" s="3" t="str">
        <f t="shared" si="105"/>
        <v>Active</v>
      </c>
      <c r="U648" s="4">
        <f>1/(1+EXP(-(Predictive_Model!$B$5+((B648-Predictive_Model!$B$20)/Predictive_Model!$C$20)*Predictive_Model!$D$20+((E648-Predictive_Model!$B$21)/Predictive_Model!$C$21)*Predictive_Model!$D$21+((F648-Predictive_Model!$B$22)/Predictive_Model!$C$22)*Predictive_Model!$D$22+((I648-Predictive_Model!$B$23)/Predictive_Model!$C$23)*Predictive_Model!$D$23+((L648-Predictive_Model!$B$24)/Predictive_Model!$C$24)*Predictive_Model!$D$24+((M648-Predictive_Model!$B$25)/Predictive_Model!$C$25)*Predictive_Model!$D$25+IF(C648="Male",Predictive_Model!$D$31,IF(C648="Other",Predictive_Model!$D$32,0))+IF(D648="Premium",Predictive_Model!$D$34,IF(D648="Standard",Predictive_Model!$D$35,0))+IF(G648="Asia",Predictive_Model!$D$37,IF(G648="Europe",Predictive_Model!$D$38,IF(G648="North America",Predictive_Model!$D$39,IF(G648="Oceania",Predictive_Model!$D$40,IF(G648="South America",Predictive_Model!$D$41,0)))))+IF(H648="Laptop",Predictive_Model!$D$43,IF(H648="Mobile",Predictive_Model!$D$44,IF(H648="TV",Predictive_Model!$D$45,IF(H648="Tablet",Predictive_Model!$D$46,0))))+IF(K648="Crypto",Predictive_Model!$D$48,IF(K648="Debit Card",Predictive_Model!$D$49,IF(K648="Gift Card",Predictive_Model!$D$50,IF(K648="PayPal",Predictive_Model!$D$51,0))))+IF(N648="Comedy",Predictive_Model!$D$53,IF(N648="Documentary",Predictive_Model!$D$54,IF(N648="Drama",Predictive_Model!$D$55,IF(N648="Horror",Predictive_Model!$D$56,IF(N648="Romance",Predictive_Model!$D$57,IF(N648="Sci-Fi",Predictive_Model!$D$58,0)))))))))</f>
        <v>5.9005729705382626E-4</v>
      </c>
      <c r="V648" s="3" t="str">
        <f t="shared" si="106"/>
        <v>Low</v>
      </c>
      <c r="W648" s="6">
        <f t="shared" si="107"/>
        <v>1.0615130773998333E-2</v>
      </c>
      <c r="X648" s="3" t="str">
        <f t="shared" si="108"/>
        <v>Monitor</v>
      </c>
      <c r="Y648" s="3" t="str">
        <f t="shared" si="109"/>
        <v>OK</v>
      </c>
    </row>
    <row r="649" spans="1:25" x14ac:dyDescent="0.25">
      <c r="A649" s="3" t="str">
        <f>Raw_Data!A649</f>
        <v>52ff69f9-64ce-456d-a1b9-2494c4b9bdc8</v>
      </c>
      <c r="B649" s="3">
        <f>Raw_Data!B649</f>
        <v>18</v>
      </c>
      <c r="C649" s="3" t="str">
        <f>Raw_Data!C649</f>
        <v>Other</v>
      </c>
      <c r="D649" s="3" t="str">
        <f>Raw_Data!D649</f>
        <v>Standard</v>
      </c>
      <c r="E649" s="3">
        <f>Raw_Data!E649</f>
        <v>1.62</v>
      </c>
      <c r="F649" s="3">
        <f>Raw_Data!F649</f>
        <v>20</v>
      </c>
      <c r="G649" s="3" t="str">
        <f>Raw_Data!G649</f>
        <v>Asia</v>
      </c>
      <c r="H649" s="3" t="str">
        <f>Raw_Data!H649</f>
        <v>Mobile</v>
      </c>
      <c r="I649" s="3">
        <f>Raw_Data!I649</f>
        <v>13.99</v>
      </c>
      <c r="J649" s="3">
        <f>Raw_Data!J649</f>
        <v>1</v>
      </c>
      <c r="K649" s="3" t="str">
        <f>Raw_Data!K649</f>
        <v>Crypto</v>
      </c>
      <c r="L649" s="3">
        <f>Raw_Data!L649</f>
        <v>1</v>
      </c>
      <c r="M649" s="3">
        <f>Raw_Data!M649</f>
        <v>0.08</v>
      </c>
      <c r="N649" s="3" t="str">
        <f>Raw_Data!N649</f>
        <v>Documentary</v>
      </c>
      <c r="O649" s="3" t="str">
        <f t="shared" si="100"/>
        <v>18-24</v>
      </c>
      <c r="P649" s="3" t="str">
        <f t="shared" si="101"/>
        <v>&lt;10h</v>
      </c>
      <c r="Q649" s="3" t="str">
        <f t="shared" si="102"/>
        <v>8-21d</v>
      </c>
      <c r="R649" s="3" t="str">
        <f t="shared" si="103"/>
        <v>Medium</v>
      </c>
      <c r="S649" s="3" t="str">
        <f t="shared" si="104"/>
        <v>Mid</v>
      </c>
      <c r="T649" s="3" t="str">
        <f t="shared" si="105"/>
        <v>Churned</v>
      </c>
      <c r="U649" s="4">
        <f>1/(1+EXP(-(Predictive_Model!$B$5+((B649-Predictive_Model!$B$20)/Predictive_Model!$C$20)*Predictive_Model!$D$20+((E649-Predictive_Model!$B$21)/Predictive_Model!$C$21)*Predictive_Model!$D$21+((F649-Predictive_Model!$B$22)/Predictive_Model!$C$22)*Predictive_Model!$D$22+((I649-Predictive_Model!$B$23)/Predictive_Model!$C$23)*Predictive_Model!$D$23+((L649-Predictive_Model!$B$24)/Predictive_Model!$C$24)*Predictive_Model!$D$24+((M649-Predictive_Model!$B$25)/Predictive_Model!$C$25)*Predictive_Model!$D$25+IF(C649="Male",Predictive_Model!$D$31,IF(C649="Other",Predictive_Model!$D$32,0))+IF(D649="Premium",Predictive_Model!$D$34,IF(D649="Standard",Predictive_Model!$D$35,0))+IF(G649="Asia",Predictive_Model!$D$37,IF(G649="Europe",Predictive_Model!$D$38,IF(G649="North America",Predictive_Model!$D$39,IF(G649="Oceania",Predictive_Model!$D$40,IF(G649="South America",Predictive_Model!$D$41,0)))))+IF(H649="Laptop",Predictive_Model!$D$43,IF(H649="Mobile",Predictive_Model!$D$44,IF(H649="TV",Predictive_Model!$D$45,IF(H649="Tablet",Predictive_Model!$D$46,0))))+IF(K649="Crypto",Predictive_Model!$D$48,IF(K649="Debit Card",Predictive_Model!$D$49,IF(K649="Gift Card",Predictive_Model!$D$50,IF(K649="PayPal",Predictive_Model!$D$51,0))))+IF(N649="Comedy",Predictive_Model!$D$53,IF(N649="Documentary",Predictive_Model!$D$54,IF(N649="Drama",Predictive_Model!$D$55,IF(N649="Horror",Predictive_Model!$D$56,IF(N649="Romance",Predictive_Model!$D$57,IF(N649="Sci-Fi",Predictive_Model!$D$58,0)))))))))</f>
        <v>0.99897090337660699</v>
      </c>
      <c r="V649" s="3" t="str">
        <f t="shared" si="106"/>
        <v>Critical</v>
      </c>
      <c r="W649" s="6">
        <f t="shared" si="107"/>
        <v>13.99</v>
      </c>
      <c r="X649" s="3" t="str">
        <f t="shared" si="108"/>
        <v>Priority 2</v>
      </c>
      <c r="Y649" s="3" t="str">
        <f t="shared" si="109"/>
        <v>OK</v>
      </c>
    </row>
    <row r="650" spans="1:25" x14ac:dyDescent="0.25">
      <c r="A650" s="3" t="str">
        <f>Raw_Data!A650</f>
        <v>57d8b5cf-f8ef-4b53-9b81-ce894a52f74e</v>
      </c>
      <c r="B650" s="3">
        <f>Raw_Data!B650</f>
        <v>59</v>
      </c>
      <c r="C650" s="3" t="str">
        <f>Raw_Data!C650</f>
        <v>Female</v>
      </c>
      <c r="D650" s="3" t="str">
        <f>Raw_Data!D650</f>
        <v>Premium</v>
      </c>
      <c r="E650" s="3">
        <f>Raw_Data!E650</f>
        <v>16.39</v>
      </c>
      <c r="F650" s="3">
        <f>Raw_Data!F650</f>
        <v>40</v>
      </c>
      <c r="G650" s="3" t="str">
        <f>Raw_Data!G650</f>
        <v>Asia</v>
      </c>
      <c r="H650" s="3" t="str">
        <f>Raw_Data!H650</f>
        <v>Laptop</v>
      </c>
      <c r="I650" s="3">
        <f>Raw_Data!I650</f>
        <v>17.989999999999998</v>
      </c>
      <c r="J650" s="3">
        <f>Raw_Data!J650</f>
        <v>0</v>
      </c>
      <c r="K650" s="3" t="str">
        <f>Raw_Data!K650</f>
        <v>Debit Card</v>
      </c>
      <c r="L650" s="3">
        <f>Raw_Data!L650</f>
        <v>5</v>
      </c>
      <c r="M650" s="3">
        <f>Raw_Data!M650</f>
        <v>0.4</v>
      </c>
      <c r="N650" s="3" t="str">
        <f>Raw_Data!N650</f>
        <v>Horror</v>
      </c>
      <c r="O650" s="3" t="str">
        <f t="shared" si="100"/>
        <v>55-70</v>
      </c>
      <c r="P650" s="3" t="str">
        <f t="shared" si="101"/>
        <v>10-24h</v>
      </c>
      <c r="Q650" s="3" t="str">
        <f t="shared" si="102"/>
        <v>22-45d</v>
      </c>
      <c r="R650" s="3" t="str">
        <f t="shared" si="103"/>
        <v>Medium</v>
      </c>
      <c r="S650" s="3" t="str">
        <f t="shared" si="104"/>
        <v>High</v>
      </c>
      <c r="T650" s="3" t="str">
        <f t="shared" si="105"/>
        <v>Active</v>
      </c>
      <c r="U650" s="4">
        <f>1/(1+EXP(-(Predictive_Model!$B$5+((B650-Predictive_Model!$B$20)/Predictive_Model!$C$20)*Predictive_Model!$D$20+((E650-Predictive_Model!$B$21)/Predictive_Model!$C$21)*Predictive_Model!$D$21+((F650-Predictive_Model!$B$22)/Predictive_Model!$C$22)*Predictive_Model!$D$22+((I650-Predictive_Model!$B$23)/Predictive_Model!$C$23)*Predictive_Model!$D$23+((L650-Predictive_Model!$B$24)/Predictive_Model!$C$24)*Predictive_Model!$D$24+((M650-Predictive_Model!$B$25)/Predictive_Model!$C$25)*Predictive_Model!$D$25+IF(C650="Male",Predictive_Model!$D$31,IF(C650="Other",Predictive_Model!$D$32,0))+IF(D650="Premium",Predictive_Model!$D$34,IF(D650="Standard",Predictive_Model!$D$35,0))+IF(G650="Asia",Predictive_Model!$D$37,IF(G650="Europe",Predictive_Model!$D$38,IF(G650="North America",Predictive_Model!$D$39,IF(G650="Oceania",Predictive_Model!$D$40,IF(G650="South America",Predictive_Model!$D$41,0)))))+IF(H650="Laptop",Predictive_Model!$D$43,IF(H650="Mobile",Predictive_Model!$D$44,IF(H650="TV",Predictive_Model!$D$45,IF(H650="Tablet",Predictive_Model!$D$46,0))))+IF(K650="Crypto",Predictive_Model!$D$48,IF(K650="Debit Card",Predictive_Model!$D$49,IF(K650="Gift Card",Predictive_Model!$D$50,IF(K650="PayPal",Predictive_Model!$D$51,0))))+IF(N650="Comedy",Predictive_Model!$D$53,IF(N650="Documentary",Predictive_Model!$D$54,IF(N650="Drama",Predictive_Model!$D$55,IF(N650="Horror",Predictive_Model!$D$56,IF(N650="Romance",Predictive_Model!$D$57,IF(N650="Sci-Fi",Predictive_Model!$D$58,0)))))))))</f>
        <v>8.8542226044320604E-2</v>
      </c>
      <c r="V650" s="3" t="str">
        <f t="shared" si="106"/>
        <v>Low</v>
      </c>
      <c r="W650" s="6">
        <f t="shared" si="107"/>
        <v>1.5928746465373276</v>
      </c>
      <c r="X650" s="3" t="str">
        <f t="shared" si="108"/>
        <v>Monitor</v>
      </c>
      <c r="Y650" s="3" t="str">
        <f t="shared" si="109"/>
        <v>OK</v>
      </c>
    </row>
    <row r="651" spans="1:25" x14ac:dyDescent="0.25">
      <c r="A651" s="3" t="str">
        <f>Raw_Data!A651</f>
        <v>29a921ff-1567-4ba6-87c0-585ba15fcac7</v>
      </c>
      <c r="B651" s="3">
        <f>Raw_Data!B651</f>
        <v>39</v>
      </c>
      <c r="C651" s="3" t="str">
        <f>Raw_Data!C651</f>
        <v>Female</v>
      </c>
      <c r="D651" s="3" t="str">
        <f>Raw_Data!D651</f>
        <v>Basic</v>
      </c>
      <c r="E651" s="3">
        <f>Raw_Data!E651</f>
        <v>1.28</v>
      </c>
      <c r="F651" s="3">
        <f>Raw_Data!F651</f>
        <v>45</v>
      </c>
      <c r="G651" s="3" t="str">
        <f>Raw_Data!G651</f>
        <v>Africa</v>
      </c>
      <c r="H651" s="3" t="str">
        <f>Raw_Data!H651</f>
        <v>TV</v>
      </c>
      <c r="I651" s="3">
        <f>Raw_Data!I651</f>
        <v>8.99</v>
      </c>
      <c r="J651" s="3">
        <f>Raw_Data!J651</f>
        <v>1</v>
      </c>
      <c r="K651" s="3" t="str">
        <f>Raw_Data!K651</f>
        <v>Gift Card</v>
      </c>
      <c r="L651" s="3">
        <f>Raw_Data!L651</f>
        <v>5</v>
      </c>
      <c r="M651" s="3">
        <f>Raw_Data!M651</f>
        <v>0.03</v>
      </c>
      <c r="N651" s="3" t="str">
        <f>Raw_Data!N651</f>
        <v>Horror</v>
      </c>
      <c r="O651" s="3" t="str">
        <f t="shared" si="100"/>
        <v>35-44</v>
      </c>
      <c r="P651" s="3" t="str">
        <f t="shared" si="101"/>
        <v>&lt;10h</v>
      </c>
      <c r="Q651" s="3" t="str">
        <f t="shared" si="102"/>
        <v>22-45d</v>
      </c>
      <c r="R651" s="3" t="str">
        <f t="shared" si="103"/>
        <v>Medium</v>
      </c>
      <c r="S651" s="3" t="str">
        <f t="shared" si="104"/>
        <v>Low</v>
      </c>
      <c r="T651" s="3" t="str">
        <f t="shared" si="105"/>
        <v>Churned</v>
      </c>
      <c r="U651" s="4">
        <f>1/(1+EXP(-(Predictive_Model!$B$5+((B651-Predictive_Model!$B$20)/Predictive_Model!$C$20)*Predictive_Model!$D$20+((E651-Predictive_Model!$B$21)/Predictive_Model!$C$21)*Predictive_Model!$D$21+((F651-Predictive_Model!$B$22)/Predictive_Model!$C$22)*Predictive_Model!$D$22+((I651-Predictive_Model!$B$23)/Predictive_Model!$C$23)*Predictive_Model!$D$23+((L651-Predictive_Model!$B$24)/Predictive_Model!$C$24)*Predictive_Model!$D$24+((M651-Predictive_Model!$B$25)/Predictive_Model!$C$25)*Predictive_Model!$D$25+IF(C651="Male",Predictive_Model!$D$31,IF(C651="Other",Predictive_Model!$D$32,0))+IF(D651="Premium",Predictive_Model!$D$34,IF(D651="Standard",Predictive_Model!$D$35,0))+IF(G651="Asia",Predictive_Model!$D$37,IF(G651="Europe",Predictive_Model!$D$38,IF(G651="North America",Predictive_Model!$D$39,IF(G651="Oceania",Predictive_Model!$D$40,IF(G651="South America",Predictive_Model!$D$41,0)))))+IF(H651="Laptop",Predictive_Model!$D$43,IF(H651="Mobile",Predictive_Model!$D$44,IF(H651="TV",Predictive_Model!$D$45,IF(H651="Tablet",Predictive_Model!$D$46,0))))+IF(K651="Crypto",Predictive_Model!$D$48,IF(K651="Debit Card",Predictive_Model!$D$49,IF(K651="Gift Card",Predictive_Model!$D$50,IF(K651="PayPal",Predictive_Model!$D$51,0))))+IF(N651="Comedy",Predictive_Model!$D$53,IF(N651="Documentary",Predictive_Model!$D$54,IF(N651="Drama",Predictive_Model!$D$55,IF(N651="Horror",Predictive_Model!$D$56,IF(N651="Romance",Predictive_Model!$D$57,IF(N651="Sci-Fi",Predictive_Model!$D$58,0)))))))))</f>
        <v>0.99924188201795638</v>
      </c>
      <c r="V651" s="3" t="str">
        <f t="shared" si="106"/>
        <v>Critical</v>
      </c>
      <c r="W651" s="6">
        <f t="shared" si="107"/>
        <v>8.99</v>
      </c>
      <c r="X651" s="3" t="str">
        <f t="shared" si="108"/>
        <v>Priority 2</v>
      </c>
      <c r="Y651" s="3" t="str">
        <f t="shared" si="109"/>
        <v>OK</v>
      </c>
    </row>
    <row r="652" spans="1:25" x14ac:dyDescent="0.25">
      <c r="A652" s="3" t="str">
        <f>Raw_Data!A652</f>
        <v>c350d5a0-fef7-4281-b752-42162d72bd05</v>
      </c>
      <c r="B652" s="3">
        <f>Raw_Data!B652</f>
        <v>33</v>
      </c>
      <c r="C652" s="3" t="str">
        <f>Raw_Data!C652</f>
        <v>Female</v>
      </c>
      <c r="D652" s="3" t="str">
        <f>Raw_Data!D652</f>
        <v>Premium</v>
      </c>
      <c r="E652" s="3">
        <f>Raw_Data!E652</f>
        <v>25.15</v>
      </c>
      <c r="F652" s="3">
        <f>Raw_Data!F652</f>
        <v>0</v>
      </c>
      <c r="G652" s="3" t="str">
        <f>Raw_Data!G652</f>
        <v>North America</v>
      </c>
      <c r="H652" s="3" t="str">
        <f>Raw_Data!H652</f>
        <v>TV</v>
      </c>
      <c r="I652" s="3">
        <f>Raw_Data!I652</f>
        <v>17.989999999999998</v>
      </c>
      <c r="J652" s="3">
        <f>Raw_Data!J652</f>
        <v>0</v>
      </c>
      <c r="K652" s="3" t="str">
        <f>Raw_Data!K652</f>
        <v>Crypto</v>
      </c>
      <c r="L652" s="3">
        <f>Raw_Data!L652</f>
        <v>1</v>
      </c>
      <c r="M652" s="3">
        <f>Raw_Data!M652</f>
        <v>25.15</v>
      </c>
      <c r="N652" s="3" t="str">
        <f>Raw_Data!N652</f>
        <v>Comedy</v>
      </c>
      <c r="O652" s="3" t="str">
        <f t="shared" si="100"/>
        <v>25-34</v>
      </c>
      <c r="P652" s="3" t="str">
        <f t="shared" si="101"/>
        <v>25-49h</v>
      </c>
      <c r="Q652" s="3" t="str">
        <f t="shared" si="102"/>
        <v>0-7d</v>
      </c>
      <c r="R652" s="3" t="str">
        <f t="shared" si="103"/>
        <v>High</v>
      </c>
      <c r="S652" s="3" t="str">
        <f t="shared" si="104"/>
        <v>High</v>
      </c>
      <c r="T652" s="3" t="str">
        <f t="shared" si="105"/>
        <v>Active</v>
      </c>
      <c r="U652" s="4">
        <f>1/(1+EXP(-(Predictive_Model!$B$5+((B652-Predictive_Model!$B$20)/Predictive_Model!$C$20)*Predictive_Model!$D$20+((E652-Predictive_Model!$B$21)/Predictive_Model!$C$21)*Predictive_Model!$D$21+((F652-Predictive_Model!$B$22)/Predictive_Model!$C$22)*Predictive_Model!$D$22+((I652-Predictive_Model!$B$23)/Predictive_Model!$C$23)*Predictive_Model!$D$23+((L652-Predictive_Model!$B$24)/Predictive_Model!$C$24)*Predictive_Model!$D$24+((M652-Predictive_Model!$B$25)/Predictive_Model!$C$25)*Predictive_Model!$D$25+IF(C652="Male",Predictive_Model!$D$31,IF(C652="Other",Predictive_Model!$D$32,0))+IF(D652="Premium",Predictive_Model!$D$34,IF(D652="Standard",Predictive_Model!$D$35,0))+IF(G652="Asia",Predictive_Model!$D$37,IF(G652="Europe",Predictive_Model!$D$38,IF(G652="North America",Predictive_Model!$D$39,IF(G652="Oceania",Predictive_Model!$D$40,IF(G652="South America",Predictive_Model!$D$41,0)))))+IF(H652="Laptop",Predictive_Model!$D$43,IF(H652="Mobile",Predictive_Model!$D$44,IF(H652="TV",Predictive_Model!$D$45,IF(H652="Tablet",Predictive_Model!$D$46,0))))+IF(K652="Crypto",Predictive_Model!$D$48,IF(K652="Debit Card",Predictive_Model!$D$49,IF(K652="Gift Card",Predictive_Model!$D$50,IF(K652="PayPal",Predictive_Model!$D$51,0))))+IF(N652="Comedy",Predictive_Model!$D$53,IF(N652="Documentary",Predictive_Model!$D$54,IF(N652="Drama",Predictive_Model!$D$55,IF(N652="Horror",Predictive_Model!$D$56,IF(N652="Romance",Predictive_Model!$D$57,IF(N652="Sci-Fi",Predictive_Model!$D$58,0)))))))))</f>
        <v>5.0814457644745118E-22</v>
      </c>
      <c r="V652" s="3" t="str">
        <f t="shared" si="106"/>
        <v>Low</v>
      </c>
      <c r="W652" s="6">
        <f t="shared" si="107"/>
        <v>9.1415209302896461E-21</v>
      </c>
      <c r="X652" s="3" t="str">
        <f t="shared" si="108"/>
        <v>Monitor</v>
      </c>
      <c r="Y652" s="3" t="str">
        <f t="shared" si="109"/>
        <v>OK</v>
      </c>
    </row>
    <row r="653" spans="1:25" x14ac:dyDescent="0.25">
      <c r="A653" s="3" t="str">
        <f>Raw_Data!A653</f>
        <v>af3557aa-86d0-4ab8-9ea1-28312fef7900</v>
      </c>
      <c r="B653" s="3">
        <f>Raw_Data!B653</f>
        <v>19</v>
      </c>
      <c r="C653" s="3" t="str">
        <f>Raw_Data!C653</f>
        <v>Female</v>
      </c>
      <c r="D653" s="3" t="str">
        <f>Raw_Data!D653</f>
        <v>Basic</v>
      </c>
      <c r="E653" s="3">
        <f>Raw_Data!E653</f>
        <v>8.01</v>
      </c>
      <c r="F653" s="3">
        <f>Raw_Data!F653</f>
        <v>47</v>
      </c>
      <c r="G653" s="3" t="str">
        <f>Raw_Data!G653</f>
        <v>Europe</v>
      </c>
      <c r="H653" s="3" t="str">
        <f>Raw_Data!H653</f>
        <v>Tablet</v>
      </c>
      <c r="I653" s="3">
        <f>Raw_Data!I653</f>
        <v>8.99</v>
      </c>
      <c r="J653" s="3">
        <f>Raw_Data!J653</f>
        <v>1</v>
      </c>
      <c r="K653" s="3" t="str">
        <f>Raw_Data!K653</f>
        <v>Debit Card</v>
      </c>
      <c r="L653" s="3">
        <f>Raw_Data!L653</f>
        <v>2</v>
      </c>
      <c r="M653" s="3">
        <f>Raw_Data!M653</f>
        <v>0.17</v>
      </c>
      <c r="N653" s="3" t="str">
        <f>Raw_Data!N653</f>
        <v>Sci-Fi</v>
      </c>
      <c r="O653" s="3" t="str">
        <f t="shared" si="100"/>
        <v>18-24</v>
      </c>
      <c r="P653" s="3" t="str">
        <f t="shared" si="101"/>
        <v>&lt;10h</v>
      </c>
      <c r="Q653" s="3" t="str">
        <f t="shared" si="102"/>
        <v>46-60d</v>
      </c>
      <c r="R653" s="3" t="str">
        <f t="shared" si="103"/>
        <v>Low</v>
      </c>
      <c r="S653" s="3" t="str">
        <f t="shared" si="104"/>
        <v>Low</v>
      </c>
      <c r="T653" s="3" t="str">
        <f t="shared" si="105"/>
        <v>Churned</v>
      </c>
      <c r="U653" s="4">
        <f>1/(1+EXP(-(Predictive_Model!$B$5+((B653-Predictive_Model!$B$20)/Predictive_Model!$C$20)*Predictive_Model!$D$20+((E653-Predictive_Model!$B$21)/Predictive_Model!$C$21)*Predictive_Model!$D$21+((F653-Predictive_Model!$B$22)/Predictive_Model!$C$22)*Predictive_Model!$D$22+((I653-Predictive_Model!$B$23)/Predictive_Model!$C$23)*Predictive_Model!$D$23+((L653-Predictive_Model!$B$24)/Predictive_Model!$C$24)*Predictive_Model!$D$24+((M653-Predictive_Model!$B$25)/Predictive_Model!$C$25)*Predictive_Model!$D$25+IF(C653="Male",Predictive_Model!$D$31,IF(C653="Other",Predictive_Model!$D$32,0))+IF(D653="Premium",Predictive_Model!$D$34,IF(D653="Standard",Predictive_Model!$D$35,0))+IF(G653="Asia",Predictive_Model!$D$37,IF(G653="Europe",Predictive_Model!$D$38,IF(G653="North America",Predictive_Model!$D$39,IF(G653="Oceania",Predictive_Model!$D$40,IF(G653="South America",Predictive_Model!$D$41,0)))))+IF(H653="Laptop",Predictive_Model!$D$43,IF(H653="Mobile",Predictive_Model!$D$44,IF(H653="TV",Predictive_Model!$D$45,IF(H653="Tablet",Predictive_Model!$D$46,0))))+IF(K653="Crypto",Predictive_Model!$D$48,IF(K653="Debit Card",Predictive_Model!$D$49,IF(K653="Gift Card",Predictive_Model!$D$50,IF(K653="PayPal",Predictive_Model!$D$51,0))))+IF(N653="Comedy",Predictive_Model!$D$53,IF(N653="Documentary",Predictive_Model!$D$54,IF(N653="Drama",Predictive_Model!$D$55,IF(N653="Horror",Predictive_Model!$D$56,IF(N653="Romance",Predictive_Model!$D$57,IF(N653="Sci-Fi",Predictive_Model!$D$58,0)))))))))</f>
        <v>0.99980162797927419</v>
      </c>
      <c r="V653" s="3" t="str">
        <f t="shared" si="106"/>
        <v>Critical</v>
      </c>
      <c r="W653" s="6">
        <f t="shared" si="107"/>
        <v>8.99</v>
      </c>
      <c r="X653" s="3" t="str">
        <f t="shared" si="108"/>
        <v>Priority 2</v>
      </c>
      <c r="Y653" s="3" t="str">
        <f t="shared" si="109"/>
        <v>OK</v>
      </c>
    </row>
    <row r="654" spans="1:25" x14ac:dyDescent="0.25">
      <c r="A654" s="3" t="str">
        <f>Raw_Data!A654</f>
        <v>d96a205c-59e2-44e0-a5f6-de58c25eb3b1</v>
      </c>
      <c r="B654" s="3">
        <f>Raw_Data!B654</f>
        <v>27</v>
      </c>
      <c r="C654" s="3" t="str">
        <f>Raw_Data!C654</f>
        <v>Female</v>
      </c>
      <c r="D654" s="3" t="str">
        <f>Raw_Data!D654</f>
        <v>Standard</v>
      </c>
      <c r="E654" s="3">
        <f>Raw_Data!E654</f>
        <v>4.07</v>
      </c>
      <c r="F654" s="3">
        <f>Raw_Data!F654</f>
        <v>42</v>
      </c>
      <c r="G654" s="3" t="str">
        <f>Raw_Data!G654</f>
        <v>North America</v>
      </c>
      <c r="H654" s="3" t="str">
        <f>Raw_Data!H654</f>
        <v>Desktop</v>
      </c>
      <c r="I654" s="3">
        <f>Raw_Data!I654</f>
        <v>13.99</v>
      </c>
      <c r="J654" s="3">
        <f>Raw_Data!J654</f>
        <v>1</v>
      </c>
      <c r="K654" s="3" t="str">
        <f>Raw_Data!K654</f>
        <v>Crypto</v>
      </c>
      <c r="L654" s="3">
        <f>Raw_Data!L654</f>
        <v>5</v>
      </c>
      <c r="M654" s="3">
        <f>Raw_Data!M654</f>
        <v>0.09</v>
      </c>
      <c r="N654" s="3" t="str">
        <f>Raw_Data!N654</f>
        <v>Drama</v>
      </c>
      <c r="O654" s="3" t="str">
        <f t="shared" si="100"/>
        <v>25-34</v>
      </c>
      <c r="P654" s="3" t="str">
        <f t="shared" si="101"/>
        <v>&lt;10h</v>
      </c>
      <c r="Q654" s="3" t="str">
        <f t="shared" si="102"/>
        <v>22-45d</v>
      </c>
      <c r="R654" s="3" t="str">
        <f t="shared" si="103"/>
        <v>Medium</v>
      </c>
      <c r="S654" s="3" t="str">
        <f t="shared" si="104"/>
        <v>Mid</v>
      </c>
      <c r="T654" s="3" t="str">
        <f t="shared" si="105"/>
        <v>Churned</v>
      </c>
      <c r="U654" s="4">
        <f>1/(1+EXP(-(Predictive_Model!$B$5+((B654-Predictive_Model!$B$20)/Predictive_Model!$C$20)*Predictive_Model!$D$20+((E654-Predictive_Model!$B$21)/Predictive_Model!$C$21)*Predictive_Model!$D$21+((F654-Predictive_Model!$B$22)/Predictive_Model!$C$22)*Predictive_Model!$D$22+((I654-Predictive_Model!$B$23)/Predictive_Model!$C$23)*Predictive_Model!$D$23+((L654-Predictive_Model!$B$24)/Predictive_Model!$C$24)*Predictive_Model!$D$24+((M654-Predictive_Model!$B$25)/Predictive_Model!$C$25)*Predictive_Model!$D$25+IF(C654="Male",Predictive_Model!$D$31,IF(C654="Other",Predictive_Model!$D$32,0))+IF(D654="Premium",Predictive_Model!$D$34,IF(D654="Standard",Predictive_Model!$D$35,0))+IF(G654="Asia",Predictive_Model!$D$37,IF(G654="Europe",Predictive_Model!$D$38,IF(G654="North America",Predictive_Model!$D$39,IF(G654="Oceania",Predictive_Model!$D$40,IF(G654="South America",Predictive_Model!$D$41,0)))))+IF(H654="Laptop",Predictive_Model!$D$43,IF(H654="Mobile",Predictive_Model!$D$44,IF(H654="TV",Predictive_Model!$D$45,IF(H654="Tablet",Predictive_Model!$D$46,0))))+IF(K654="Crypto",Predictive_Model!$D$48,IF(K654="Debit Card",Predictive_Model!$D$49,IF(K654="Gift Card",Predictive_Model!$D$50,IF(K654="PayPal",Predictive_Model!$D$51,0))))+IF(N654="Comedy",Predictive_Model!$D$53,IF(N654="Documentary",Predictive_Model!$D$54,IF(N654="Drama",Predictive_Model!$D$55,IF(N654="Horror",Predictive_Model!$D$56,IF(N654="Romance",Predictive_Model!$D$57,IF(N654="Sci-Fi",Predictive_Model!$D$58,0)))))))))</f>
        <v>0.98993875298734524</v>
      </c>
      <c r="V654" s="3" t="str">
        <f t="shared" si="106"/>
        <v>Critical</v>
      </c>
      <c r="W654" s="6">
        <f t="shared" si="107"/>
        <v>13.99</v>
      </c>
      <c r="X654" s="3" t="str">
        <f t="shared" si="108"/>
        <v>Priority 2</v>
      </c>
      <c r="Y654" s="3" t="str">
        <f t="shared" si="109"/>
        <v>OK</v>
      </c>
    </row>
    <row r="655" spans="1:25" x14ac:dyDescent="0.25">
      <c r="A655" s="3" t="str">
        <f>Raw_Data!A655</f>
        <v>4c77f75f-2b1e-4d25-b652-6047d04741d4</v>
      </c>
      <c r="B655" s="3">
        <f>Raw_Data!B655</f>
        <v>70</v>
      </c>
      <c r="C655" s="3" t="str">
        <f>Raw_Data!C655</f>
        <v>Male</v>
      </c>
      <c r="D655" s="3" t="str">
        <f>Raw_Data!D655</f>
        <v>Basic</v>
      </c>
      <c r="E655" s="3">
        <f>Raw_Data!E655</f>
        <v>15.81</v>
      </c>
      <c r="F655" s="3">
        <f>Raw_Data!F655</f>
        <v>44</v>
      </c>
      <c r="G655" s="3" t="str">
        <f>Raw_Data!G655</f>
        <v>Africa</v>
      </c>
      <c r="H655" s="3" t="str">
        <f>Raw_Data!H655</f>
        <v>Tablet</v>
      </c>
      <c r="I655" s="3">
        <f>Raw_Data!I655</f>
        <v>8.99</v>
      </c>
      <c r="J655" s="3">
        <f>Raw_Data!J655</f>
        <v>1</v>
      </c>
      <c r="K655" s="3" t="str">
        <f>Raw_Data!K655</f>
        <v>Crypto</v>
      </c>
      <c r="L655" s="3">
        <f>Raw_Data!L655</f>
        <v>1</v>
      </c>
      <c r="M655" s="3">
        <f>Raw_Data!M655</f>
        <v>0.35</v>
      </c>
      <c r="N655" s="3" t="str">
        <f>Raw_Data!N655</f>
        <v>Documentary</v>
      </c>
      <c r="O655" s="3" t="str">
        <f t="shared" si="100"/>
        <v>55-70</v>
      </c>
      <c r="P655" s="3" t="str">
        <f t="shared" si="101"/>
        <v>10-24h</v>
      </c>
      <c r="Q655" s="3" t="str">
        <f t="shared" si="102"/>
        <v>22-45d</v>
      </c>
      <c r="R655" s="3" t="str">
        <f t="shared" si="103"/>
        <v>Medium</v>
      </c>
      <c r="S655" s="3" t="str">
        <f t="shared" si="104"/>
        <v>Low</v>
      </c>
      <c r="T655" s="3" t="str">
        <f t="shared" si="105"/>
        <v>Churned</v>
      </c>
      <c r="U655" s="4">
        <f>1/(1+EXP(-(Predictive_Model!$B$5+((B655-Predictive_Model!$B$20)/Predictive_Model!$C$20)*Predictive_Model!$D$20+((E655-Predictive_Model!$B$21)/Predictive_Model!$C$21)*Predictive_Model!$D$21+((F655-Predictive_Model!$B$22)/Predictive_Model!$C$22)*Predictive_Model!$D$22+((I655-Predictive_Model!$B$23)/Predictive_Model!$C$23)*Predictive_Model!$D$23+((L655-Predictive_Model!$B$24)/Predictive_Model!$C$24)*Predictive_Model!$D$24+((M655-Predictive_Model!$B$25)/Predictive_Model!$C$25)*Predictive_Model!$D$25+IF(C655="Male",Predictive_Model!$D$31,IF(C655="Other",Predictive_Model!$D$32,0))+IF(D655="Premium",Predictive_Model!$D$34,IF(D655="Standard",Predictive_Model!$D$35,0))+IF(G655="Asia",Predictive_Model!$D$37,IF(G655="Europe",Predictive_Model!$D$38,IF(G655="North America",Predictive_Model!$D$39,IF(G655="Oceania",Predictive_Model!$D$40,IF(G655="South America",Predictive_Model!$D$41,0)))))+IF(H655="Laptop",Predictive_Model!$D$43,IF(H655="Mobile",Predictive_Model!$D$44,IF(H655="TV",Predictive_Model!$D$45,IF(H655="Tablet",Predictive_Model!$D$46,0))))+IF(K655="Crypto",Predictive_Model!$D$48,IF(K655="Debit Card",Predictive_Model!$D$49,IF(K655="Gift Card",Predictive_Model!$D$50,IF(K655="PayPal",Predictive_Model!$D$51,0))))+IF(N655="Comedy",Predictive_Model!$D$53,IF(N655="Documentary",Predictive_Model!$D$54,IF(N655="Drama",Predictive_Model!$D$55,IF(N655="Horror",Predictive_Model!$D$56,IF(N655="Romance",Predictive_Model!$D$57,IF(N655="Sci-Fi",Predictive_Model!$D$58,0)))))))))</f>
        <v>0.99804238007768009</v>
      </c>
      <c r="V655" s="3" t="str">
        <f t="shared" si="106"/>
        <v>Critical</v>
      </c>
      <c r="W655" s="6">
        <f t="shared" si="107"/>
        <v>8.99</v>
      </c>
      <c r="X655" s="3" t="str">
        <f t="shared" si="108"/>
        <v>Priority 2</v>
      </c>
      <c r="Y655" s="3" t="str">
        <f t="shared" si="109"/>
        <v>OK</v>
      </c>
    </row>
    <row r="656" spans="1:25" x14ac:dyDescent="0.25">
      <c r="A656" s="3" t="str">
        <f>Raw_Data!A656</f>
        <v>58b46654-4b27-4247-ba09-49536ac95586</v>
      </c>
      <c r="B656" s="3">
        <f>Raw_Data!B656</f>
        <v>64</v>
      </c>
      <c r="C656" s="3" t="str">
        <f>Raw_Data!C656</f>
        <v>Male</v>
      </c>
      <c r="D656" s="3" t="str">
        <f>Raw_Data!D656</f>
        <v>Standard</v>
      </c>
      <c r="E656" s="3">
        <f>Raw_Data!E656</f>
        <v>30.64</v>
      </c>
      <c r="F656" s="3">
        <f>Raw_Data!F656</f>
        <v>50</v>
      </c>
      <c r="G656" s="3" t="str">
        <f>Raw_Data!G656</f>
        <v>South America</v>
      </c>
      <c r="H656" s="3" t="str">
        <f>Raw_Data!H656</f>
        <v>Laptop</v>
      </c>
      <c r="I656" s="3">
        <f>Raw_Data!I656</f>
        <v>13.99</v>
      </c>
      <c r="J656" s="3">
        <f>Raw_Data!J656</f>
        <v>0</v>
      </c>
      <c r="K656" s="3" t="str">
        <f>Raw_Data!K656</f>
        <v>PayPal</v>
      </c>
      <c r="L656" s="3">
        <f>Raw_Data!L656</f>
        <v>3</v>
      </c>
      <c r="M656" s="3">
        <f>Raw_Data!M656</f>
        <v>0.6</v>
      </c>
      <c r="N656" s="3" t="str">
        <f>Raw_Data!N656</f>
        <v>Comedy</v>
      </c>
      <c r="O656" s="3" t="str">
        <f t="shared" si="100"/>
        <v>55-70</v>
      </c>
      <c r="P656" s="3" t="str">
        <f t="shared" si="101"/>
        <v>25-49h</v>
      </c>
      <c r="Q656" s="3" t="str">
        <f t="shared" si="102"/>
        <v>46-60d</v>
      </c>
      <c r="R656" s="3" t="str">
        <f t="shared" si="103"/>
        <v>Medium</v>
      </c>
      <c r="S656" s="3" t="str">
        <f t="shared" si="104"/>
        <v>Mid</v>
      </c>
      <c r="T656" s="3" t="str">
        <f t="shared" si="105"/>
        <v>Active</v>
      </c>
      <c r="U656" s="4">
        <f>1/(1+EXP(-(Predictive_Model!$B$5+((B656-Predictive_Model!$B$20)/Predictive_Model!$C$20)*Predictive_Model!$D$20+((E656-Predictive_Model!$B$21)/Predictive_Model!$C$21)*Predictive_Model!$D$21+((F656-Predictive_Model!$B$22)/Predictive_Model!$C$22)*Predictive_Model!$D$22+((I656-Predictive_Model!$B$23)/Predictive_Model!$C$23)*Predictive_Model!$D$23+((L656-Predictive_Model!$B$24)/Predictive_Model!$C$24)*Predictive_Model!$D$24+((M656-Predictive_Model!$B$25)/Predictive_Model!$C$25)*Predictive_Model!$D$25+IF(C656="Male",Predictive_Model!$D$31,IF(C656="Other",Predictive_Model!$D$32,0))+IF(D656="Premium",Predictive_Model!$D$34,IF(D656="Standard",Predictive_Model!$D$35,0))+IF(G656="Asia",Predictive_Model!$D$37,IF(G656="Europe",Predictive_Model!$D$38,IF(G656="North America",Predictive_Model!$D$39,IF(G656="Oceania",Predictive_Model!$D$40,IF(G656="South America",Predictive_Model!$D$41,0)))))+IF(H656="Laptop",Predictive_Model!$D$43,IF(H656="Mobile",Predictive_Model!$D$44,IF(H656="TV",Predictive_Model!$D$45,IF(H656="Tablet",Predictive_Model!$D$46,0))))+IF(K656="Crypto",Predictive_Model!$D$48,IF(K656="Debit Card",Predictive_Model!$D$49,IF(K656="Gift Card",Predictive_Model!$D$50,IF(K656="PayPal",Predictive_Model!$D$51,0))))+IF(N656="Comedy",Predictive_Model!$D$53,IF(N656="Documentary",Predictive_Model!$D$54,IF(N656="Drama",Predictive_Model!$D$55,IF(N656="Horror",Predictive_Model!$D$56,IF(N656="Romance",Predictive_Model!$D$57,IF(N656="Sci-Fi",Predictive_Model!$D$58,0)))))))))</f>
        <v>8.8023149899424655E-2</v>
      </c>
      <c r="V656" s="3" t="str">
        <f t="shared" si="106"/>
        <v>Low</v>
      </c>
      <c r="W656" s="6">
        <f t="shared" si="107"/>
        <v>1.2314438670929508</v>
      </c>
      <c r="X656" s="3" t="str">
        <f t="shared" si="108"/>
        <v>Monitor</v>
      </c>
      <c r="Y656" s="3" t="str">
        <f t="shared" si="109"/>
        <v>OK</v>
      </c>
    </row>
    <row r="657" spans="1:25" x14ac:dyDescent="0.25">
      <c r="A657" s="3" t="str">
        <f>Raw_Data!A657</f>
        <v>39bad655-5f49-40ce-addd-c69cc6742a25</v>
      </c>
      <c r="B657" s="3">
        <f>Raw_Data!B657</f>
        <v>66</v>
      </c>
      <c r="C657" s="3" t="str">
        <f>Raw_Data!C657</f>
        <v>Other</v>
      </c>
      <c r="D657" s="3" t="str">
        <f>Raw_Data!D657</f>
        <v>Basic</v>
      </c>
      <c r="E657" s="3">
        <f>Raw_Data!E657</f>
        <v>8.0299999999999994</v>
      </c>
      <c r="F657" s="3">
        <f>Raw_Data!F657</f>
        <v>7</v>
      </c>
      <c r="G657" s="3" t="str">
        <f>Raw_Data!G657</f>
        <v>Africa</v>
      </c>
      <c r="H657" s="3" t="str">
        <f>Raw_Data!H657</f>
        <v>Mobile</v>
      </c>
      <c r="I657" s="3">
        <f>Raw_Data!I657</f>
        <v>8.99</v>
      </c>
      <c r="J657" s="3">
        <f>Raw_Data!J657</f>
        <v>0</v>
      </c>
      <c r="K657" s="3" t="str">
        <f>Raw_Data!K657</f>
        <v>Crypto</v>
      </c>
      <c r="L657" s="3">
        <f>Raw_Data!L657</f>
        <v>4</v>
      </c>
      <c r="M657" s="3">
        <f>Raw_Data!M657</f>
        <v>1</v>
      </c>
      <c r="N657" s="3" t="str">
        <f>Raw_Data!N657</f>
        <v>Horror</v>
      </c>
      <c r="O657" s="3" t="str">
        <f t="shared" si="100"/>
        <v>55-70</v>
      </c>
      <c r="P657" s="3" t="str">
        <f t="shared" si="101"/>
        <v>&lt;10h</v>
      </c>
      <c r="Q657" s="3" t="str">
        <f t="shared" si="102"/>
        <v>0-7d</v>
      </c>
      <c r="R657" s="3" t="str">
        <f t="shared" si="103"/>
        <v>Medium</v>
      </c>
      <c r="S657" s="3" t="str">
        <f t="shared" si="104"/>
        <v>Low</v>
      </c>
      <c r="T657" s="3" t="str">
        <f t="shared" si="105"/>
        <v>Active</v>
      </c>
      <c r="U657" s="4">
        <f>1/(1+EXP(-(Predictive_Model!$B$5+((B657-Predictive_Model!$B$20)/Predictive_Model!$C$20)*Predictive_Model!$D$20+((E657-Predictive_Model!$B$21)/Predictive_Model!$C$21)*Predictive_Model!$D$21+((F657-Predictive_Model!$B$22)/Predictive_Model!$C$22)*Predictive_Model!$D$22+((I657-Predictive_Model!$B$23)/Predictive_Model!$C$23)*Predictive_Model!$D$23+((L657-Predictive_Model!$B$24)/Predictive_Model!$C$24)*Predictive_Model!$D$24+((M657-Predictive_Model!$B$25)/Predictive_Model!$C$25)*Predictive_Model!$D$25+IF(C657="Male",Predictive_Model!$D$31,IF(C657="Other",Predictive_Model!$D$32,0))+IF(D657="Premium",Predictive_Model!$D$34,IF(D657="Standard",Predictive_Model!$D$35,0))+IF(G657="Asia",Predictive_Model!$D$37,IF(G657="Europe",Predictive_Model!$D$38,IF(G657="North America",Predictive_Model!$D$39,IF(G657="Oceania",Predictive_Model!$D$40,IF(G657="South America",Predictive_Model!$D$41,0)))))+IF(H657="Laptop",Predictive_Model!$D$43,IF(H657="Mobile",Predictive_Model!$D$44,IF(H657="TV",Predictive_Model!$D$45,IF(H657="Tablet",Predictive_Model!$D$46,0))))+IF(K657="Crypto",Predictive_Model!$D$48,IF(K657="Debit Card",Predictive_Model!$D$49,IF(K657="Gift Card",Predictive_Model!$D$50,IF(K657="PayPal",Predictive_Model!$D$51,0))))+IF(N657="Comedy",Predictive_Model!$D$53,IF(N657="Documentary",Predictive_Model!$D$54,IF(N657="Drama",Predictive_Model!$D$55,IF(N657="Horror",Predictive_Model!$D$56,IF(N657="Romance",Predictive_Model!$D$57,IF(N657="Sci-Fi",Predictive_Model!$D$58,0)))))))))</f>
        <v>0.62520658939553853</v>
      </c>
      <c r="V657" s="3" t="str">
        <f t="shared" si="106"/>
        <v>High</v>
      </c>
      <c r="W657" s="6">
        <f t="shared" si="107"/>
        <v>5.6206072386658912</v>
      </c>
      <c r="X657" s="3" t="str">
        <f t="shared" si="108"/>
        <v>Monitor</v>
      </c>
      <c r="Y657" s="3" t="str">
        <f t="shared" si="109"/>
        <v>OK</v>
      </c>
    </row>
    <row r="658" spans="1:25" x14ac:dyDescent="0.25">
      <c r="A658" s="3" t="str">
        <f>Raw_Data!A658</f>
        <v>4b8b75ad-626f-4201-aaa3-6b1c4935f342</v>
      </c>
      <c r="B658" s="3">
        <f>Raw_Data!B658</f>
        <v>63</v>
      </c>
      <c r="C658" s="3" t="str">
        <f>Raw_Data!C658</f>
        <v>Other</v>
      </c>
      <c r="D658" s="3" t="str">
        <f>Raw_Data!D658</f>
        <v>Premium</v>
      </c>
      <c r="E658" s="3">
        <f>Raw_Data!E658</f>
        <v>15.63</v>
      </c>
      <c r="F658" s="3">
        <f>Raw_Data!F658</f>
        <v>22</v>
      </c>
      <c r="G658" s="3" t="str">
        <f>Raw_Data!G658</f>
        <v>South America</v>
      </c>
      <c r="H658" s="3" t="str">
        <f>Raw_Data!H658</f>
        <v>Desktop</v>
      </c>
      <c r="I658" s="3">
        <f>Raw_Data!I658</f>
        <v>17.989999999999998</v>
      </c>
      <c r="J658" s="3">
        <f>Raw_Data!J658</f>
        <v>0</v>
      </c>
      <c r="K658" s="3" t="str">
        <f>Raw_Data!K658</f>
        <v>Crypto</v>
      </c>
      <c r="L658" s="3">
        <f>Raw_Data!L658</f>
        <v>2</v>
      </c>
      <c r="M658" s="3">
        <f>Raw_Data!M658</f>
        <v>0.68</v>
      </c>
      <c r="N658" s="3" t="str">
        <f>Raw_Data!N658</f>
        <v>Documentary</v>
      </c>
      <c r="O658" s="3" t="str">
        <f t="shared" si="100"/>
        <v>55-70</v>
      </c>
      <c r="P658" s="3" t="str">
        <f t="shared" si="101"/>
        <v>10-24h</v>
      </c>
      <c r="Q658" s="3" t="str">
        <f t="shared" si="102"/>
        <v>22-45d</v>
      </c>
      <c r="R658" s="3" t="str">
        <f t="shared" si="103"/>
        <v>Medium</v>
      </c>
      <c r="S658" s="3" t="str">
        <f t="shared" si="104"/>
        <v>High</v>
      </c>
      <c r="T658" s="3" t="str">
        <f t="shared" si="105"/>
        <v>Active</v>
      </c>
      <c r="U658" s="4">
        <f>1/(1+EXP(-(Predictive_Model!$B$5+((B658-Predictive_Model!$B$20)/Predictive_Model!$C$20)*Predictive_Model!$D$20+((E658-Predictive_Model!$B$21)/Predictive_Model!$C$21)*Predictive_Model!$D$21+((F658-Predictive_Model!$B$22)/Predictive_Model!$C$22)*Predictive_Model!$D$22+((I658-Predictive_Model!$B$23)/Predictive_Model!$C$23)*Predictive_Model!$D$23+((L658-Predictive_Model!$B$24)/Predictive_Model!$C$24)*Predictive_Model!$D$24+((M658-Predictive_Model!$B$25)/Predictive_Model!$C$25)*Predictive_Model!$D$25+IF(C658="Male",Predictive_Model!$D$31,IF(C658="Other",Predictive_Model!$D$32,0))+IF(D658="Premium",Predictive_Model!$D$34,IF(D658="Standard",Predictive_Model!$D$35,0))+IF(G658="Asia",Predictive_Model!$D$37,IF(G658="Europe",Predictive_Model!$D$38,IF(G658="North America",Predictive_Model!$D$39,IF(G658="Oceania",Predictive_Model!$D$40,IF(G658="South America",Predictive_Model!$D$41,0)))))+IF(H658="Laptop",Predictive_Model!$D$43,IF(H658="Mobile",Predictive_Model!$D$44,IF(H658="TV",Predictive_Model!$D$45,IF(H658="Tablet",Predictive_Model!$D$46,0))))+IF(K658="Crypto",Predictive_Model!$D$48,IF(K658="Debit Card",Predictive_Model!$D$49,IF(K658="Gift Card",Predictive_Model!$D$50,IF(K658="PayPal",Predictive_Model!$D$51,0))))+IF(N658="Comedy",Predictive_Model!$D$53,IF(N658="Documentary",Predictive_Model!$D$54,IF(N658="Drama",Predictive_Model!$D$55,IF(N658="Horror",Predictive_Model!$D$56,IF(N658="Romance",Predictive_Model!$D$57,IF(N658="Sci-Fi",Predictive_Model!$D$58,0)))))))))</f>
        <v>8.9820636851172211E-2</v>
      </c>
      <c r="V658" s="3" t="str">
        <f t="shared" si="106"/>
        <v>Low</v>
      </c>
      <c r="W658" s="6">
        <f t="shared" si="107"/>
        <v>1.615873256952588</v>
      </c>
      <c r="X658" s="3" t="str">
        <f t="shared" si="108"/>
        <v>Monitor</v>
      </c>
      <c r="Y658" s="3" t="str">
        <f t="shared" si="109"/>
        <v>OK</v>
      </c>
    </row>
    <row r="659" spans="1:25" x14ac:dyDescent="0.25">
      <c r="A659" s="3" t="str">
        <f>Raw_Data!A659</f>
        <v>52b32e23-e4d9-4aa8-bdb6-3d8116bc98aa</v>
      </c>
      <c r="B659" s="3">
        <f>Raw_Data!B659</f>
        <v>48</v>
      </c>
      <c r="C659" s="3" t="str">
        <f>Raw_Data!C659</f>
        <v>Female</v>
      </c>
      <c r="D659" s="3" t="str">
        <f>Raw_Data!D659</f>
        <v>Basic</v>
      </c>
      <c r="E659" s="3">
        <f>Raw_Data!E659</f>
        <v>0.23</v>
      </c>
      <c r="F659" s="3">
        <f>Raw_Data!F659</f>
        <v>37</v>
      </c>
      <c r="G659" s="3" t="str">
        <f>Raw_Data!G659</f>
        <v>Europe</v>
      </c>
      <c r="H659" s="3" t="str">
        <f>Raw_Data!H659</f>
        <v>Mobile</v>
      </c>
      <c r="I659" s="3">
        <f>Raw_Data!I659</f>
        <v>8.99</v>
      </c>
      <c r="J659" s="3">
        <f>Raw_Data!J659</f>
        <v>1</v>
      </c>
      <c r="K659" s="3" t="str">
        <f>Raw_Data!K659</f>
        <v>Credit Card</v>
      </c>
      <c r="L659" s="3">
        <f>Raw_Data!L659</f>
        <v>2</v>
      </c>
      <c r="M659" s="3">
        <f>Raw_Data!M659</f>
        <v>0.01</v>
      </c>
      <c r="N659" s="3" t="str">
        <f>Raw_Data!N659</f>
        <v>Action</v>
      </c>
      <c r="O659" s="3" t="str">
        <f t="shared" si="100"/>
        <v>45-54</v>
      </c>
      <c r="P659" s="3" t="str">
        <f t="shared" si="101"/>
        <v>&lt;10h</v>
      </c>
      <c r="Q659" s="3" t="str">
        <f t="shared" si="102"/>
        <v>22-45d</v>
      </c>
      <c r="R659" s="3" t="str">
        <f t="shared" si="103"/>
        <v>Medium</v>
      </c>
      <c r="S659" s="3" t="str">
        <f t="shared" si="104"/>
        <v>Low</v>
      </c>
      <c r="T659" s="3" t="str">
        <f t="shared" si="105"/>
        <v>Churned</v>
      </c>
      <c r="U659" s="4">
        <f>1/(1+EXP(-(Predictive_Model!$B$5+((B659-Predictive_Model!$B$20)/Predictive_Model!$C$20)*Predictive_Model!$D$20+((E659-Predictive_Model!$B$21)/Predictive_Model!$C$21)*Predictive_Model!$D$21+((F659-Predictive_Model!$B$22)/Predictive_Model!$C$22)*Predictive_Model!$D$22+((I659-Predictive_Model!$B$23)/Predictive_Model!$C$23)*Predictive_Model!$D$23+((L659-Predictive_Model!$B$24)/Predictive_Model!$C$24)*Predictive_Model!$D$24+((M659-Predictive_Model!$B$25)/Predictive_Model!$C$25)*Predictive_Model!$D$25+IF(C659="Male",Predictive_Model!$D$31,IF(C659="Other",Predictive_Model!$D$32,0))+IF(D659="Premium",Predictive_Model!$D$34,IF(D659="Standard",Predictive_Model!$D$35,0))+IF(G659="Asia",Predictive_Model!$D$37,IF(G659="Europe",Predictive_Model!$D$38,IF(G659="North America",Predictive_Model!$D$39,IF(G659="Oceania",Predictive_Model!$D$40,IF(G659="South America",Predictive_Model!$D$41,0)))))+IF(H659="Laptop",Predictive_Model!$D$43,IF(H659="Mobile",Predictive_Model!$D$44,IF(H659="TV",Predictive_Model!$D$45,IF(H659="Tablet",Predictive_Model!$D$46,0))))+IF(K659="Crypto",Predictive_Model!$D$48,IF(K659="Debit Card",Predictive_Model!$D$49,IF(K659="Gift Card",Predictive_Model!$D$50,IF(K659="PayPal",Predictive_Model!$D$51,0))))+IF(N659="Comedy",Predictive_Model!$D$53,IF(N659="Documentary",Predictive_Model!$D$54,IF(N659="Drama",Predictive_Model!$D$55,IF(N659="Horror",Predictive_Model!$D$56,IF(N659="Romance",Predictive_Model!$D$57,IF(N659="Sci-Fi",Predictive_Model!$D$58,0)))))))))</f>
        <v>0.99996831949516507</v>
      </c>
      <c r="V659" s="3" t="str">
        <f t="shared" si="106"/>
        <v>Critical</v>
      </c>
      <c r="W659" s="6">
        <f t="shared" si="107"/>
        <v>8.99</v>
      </c>
      <c r="X659" s="3" t="str">
        <f t="shared" si="108"/>
        <v>Priority 2</v>
      </c>
      <c r="Y659" s="3" t="str">
        <f t="shared" si="109"/>
        <v>OK</v>
      </c>
    </row>
    <row r="660" spans="1:25" x14ac:dyDescent="0.25">
      <c r="A660" s="3" t="str">
        <f>Raw_Data!A660</f>
        <v>fdd237ec-8cfb-4dc9-94a8-e378c84e1c09</v>
      </c>
      <c r="B660" s="3">
        <f>Raw_Data!B660</f>
        <v>57</v>
      </c>
      <c r="C660" s="3" t="str">
        <f>Raw_Data!C660</f>
        <v>Male</v>
      </c>
      <c r="D660" s="3" t="str">
        <f>Raw_Data!D660</f>
        <v>Basic</v>
      </c>
      <c r="E660" s="3">
        <f>Raw_Data!E660</f>
        <v>12.33</v>
      </c>
      <c r="F660" s="3">
        <f>Raw_Data!F660</f>
        <v>4</v>
      </c>
      <c r="G660" s="3" t="str">
        <f>Raw_Data!G660</f>
        <v>South America</v>
      </c>
      <c r="H660" s="3" t="str">
        <f>Raw_Data!H660</f>
        <v>Desktop</v>
      </c>
      <c r="I660" s="3">
        <f>Raw_Data!I660</f>
        <v>8.99</v>
      </c>
      <c r="J660" s="3">
        <f>Raw_Data!J660</f>
        <v>0</v>
      </c>
      <c r="K660" s="3" t="str">
        <f>Raw_Data!K660</f>
        <v>Crypto</v>
      </c>
      <c r="L660" s="3">
        <f>Raw_Data!L660</f>
        <v>2</v>
      </c>
      <c r="M660" s="3">
        <f>Raw_Data!M660</f>
        <v>2.4700000000000002</v>
      </c>
      <c r="N660" s="3" t="str">
        <f>Raw_Data!N660</f>
        <v>Drama</v>
      </c>
      <c r="O660" s="3" t="str">
        <f t="shared" si="100"/>
        <v>55-70</v>
      </c>
      <c r="P660" s="3" t="str">
        <f t="shared" si="101"/>
        <v>10-24h</v>
      </c>
      <c r="Q660" s="3" t="str">
        <f t="shared" si="102"/>
        <v>0-7d</v>
      </c>
      <c r="R660" s="3" t="str">
        <f t="shared" si="103"/>
        <v>Medium</v>
      </c>
      <c r="S660" s="3" t="str">
        <f t="shared" si="104"/>
        <v>Low</v>
      </c>
      <c r="T660" s="3" t="str">
        <f t="shared" si="105"/>
        <v>Active</v>
      </c>
      <c r="U660" s="4">
        <f>1/(1+EXP(-(Predictive_Model!$B$5+((B660-Predictive_Model!$B$20)/Predictive_Model!$C$20)*Predictive_Model!$D$20+((E660-Predictive_Model!$B$21)/Predictive_Model!$C$21)*Predictive_Model!$D$21+((F660-Predictive_Model!$B$22)/Predictive_Model!$C$22)*Predictive_Model!$D$22+((I660-Predictive_Model!$B$23)/Predictive_Model!$C$23)*Predictive_Model!$D$23+((L660-Predictive_Model!$B$24)/Predictive_Model!$C$24)*Predictive_Model!$D$24+((M660-Predictive_Model!$B$25)/Predictive_Model!$C$25)*Predictive_Model!$D$25+IF(C660="Male",Predictive_Model!$D$31,IF(C660="Other",Predictive_Model!$D$32,0))+IF(D660="Premium",Predictive_Model!$D$34,IF(D660="Standard",Predictive_Model!$D$35,0))+IF(G660="Asia",Predictive_Model!$D$37,IF(G660="Europe",Predictive_Model!$D$38,IF(G660="North America",Predictive_Model!$D$39,IF(G660="Oceania",Predictive_Model!$D$40,IF(G660="South America",Predictive_Model!$D$41,0)))))+IF(H660="Laptop",Predictive_Model!$D$43,IF(H660="Mobile",Predictive_Model!$D$44,IF(H660="TV",Predictive_Model!$D$45,IF(H660="Tablet",Predictive_Model!$D$46,0))))+IF(K660="Crypto",Predictive_Model!$D$48,IF(K660="Debit Card",Predictive_Model!$D$49,IF(K660="Gift Card",Predictive_Model!$D$50,IF(K660="PayPal",Predictive_Model!$D$51,0))))+IF(N660="Comedy",Predictive_Model!$D$53,IF(N660="Documentary",Predictive_Model!$D$54,IF(N660="Drama",Predictive_Model!$D$55,IF(N660="Horror",Predictive_Model!$D$56,IF(N660="Romance",Predictive_Model!$D$57,IF(N660="Sci-Fi",Predictive_Model!$D$58,0)))))))))</f>
        <v>2.3071236021243089E-2</v>
      </c>
      <c r="V660" s="3" t="str">
        <f t="shared" si="106"/>
        <v>Low</v>
      </c>
      <c r="W660" s="6">
        <f t="shared" si="107"/>
        <v>0.20741041183097539</v>
      </c>
      <c r="X660" s="3" t="str">
        <f t="shared" si="108"/>
        <v>Monitor</v>
      </c>
      <c r="Y660" s="3" t="str">
        <f t="shared" si="109"/>
        <v>OK</v>
      </c>
    </row>
    <row r="661" spans="1:25" x14ac:dyDescent="0.25">
      <c r="A661" s="3" t="str">
        <f>Raw_Data!A661</f>
        <v>74352c11-1327-4522-b04e-09375d2ae60a</v>
      </c>
      <c r="B661" s="3">
        <f>Raw_Data!B661</f>
        <v>25</v>
      </c>
      <c r="C661" s="3" t="str">
        <f>Raw_Data!C661</f>
        <v>Female</v>
      </c>
      <c r="D661" s="3" t="str">
        <f>Raw_Data!D661</f>
        <v>Premium</v>
      </c>
      <c r="E661" s="3">
        <f>Raw_Data!E661</f>
        <v>4.43</v>
      </c>
      <c r="F661" s="3">
        <f>Raw_Data!F661</f>
        <v>11</v>
      </c>
      <c r="G661" s="3" t="str">
        <f>Raw_Data!G661</f>
        <v>Asia</v>
      </c>
      <c r="H661" s="3" t="str">
        <f>Raw_Data!H661</f>
        <v>TV</v>
      </c>
      <c r="I661" s="3">
        <f>Raw_Data!I661</f>
        <v>17.989999999999998</v>
      </c>
      <c r="J661" s="3">
        <f>Raw_Data!J661</f>
        <v>0</v>
      </c>
      <c r="K661" s="3" t="str">
        <f>Raw_Data!K661</f>
        <v>Credit Card</v>
      </c>
      <c r="L661" s="3">
        <f>Raw_Data!L661</f>
        <v>5</v>
      </c>
      <c r="M661" s="3">
        <f>Raw_Data!M661</f>
        <v>0.37</v>
      </c>
      <c r="N661" s="3" t="str">
        <f>Raw_Data!N661</f>
        <v>Romance</v>
      </c>
      <c r="O661" s="3" t="str">
        <f t="shared" si="100"/>
        <v>25-34</v>
      </c>
      <c r="P661" s="3" t="str">
        <f t="shared" si="101"/>
        <v>&lt;10h</v>
      </c>
      <c r="Q661" s="3" t="str">
        <f t="shared" si="102"/>
        <v>8-21d</v>
      </c>
      <c r="R661" s="3" t="str">
        <f t="shared" si="103"/>
        <v>Medium</v>
      </c>
      <c r="S661" s="3" t="str">
        <f t="shared" si="104"/>
        <v>High</v>
      </c>
      <c r="T661" s="3" t="str">
        <f t="shared" si="105"/>
        <v>Active</v>
      </c>
      <c r="U661" s="4">
        <f>1/(1+EXP(-(Predictive_Model!$B$5+((B661-Predictive_Model!$B$20)/Predictive_Model!$C$20)*Predictive_Model!$D$20+((E661-Predictive_Model!$B$21)/Predictive_Model!$C$21)*Predictive_Model!$D$21+((F661-Predictive_Model!$B$22)/Predictive_Model!$C$22)*Predictive_Model!$D$22+((I661-Predictive_Model!$B$23)/Predictive_Model!$C$23)*Predictive_Model!$D$23+((L661-Predictive_Model!$B$24)/Predictive_Model!$C$24)*Predictive_Model!$D$24+((M661-Predictive_Model!$B$25)/Predictive_Model!$C$25)*Predictive_Model!$D$25+IF(C661="Male",Predictive_Model!$D$31,IF(C661="Other",Predictive_Model!$D$32,0))+IF(D661="Premium",Predictive_Model!$D$34,IF(D661="Standard",Predictive_Model!$D$35,0))+IF(G661="Asia",Predictive_Model!$D$37,IF(G661="Europe",Predictive_Model!$D$38,IF(G661="North America",Predictive_Model!$D$39,IF(G661="Oceania",Predictive_Model!$D$40,IF(G661="South America",Predictive_Model!$D$41,0)))))+IF(H661="Laptop",Predictive_Model!$D$43,IF(H661="Mobile",Predictive_Model!$D$44,IF(H661="TV",Predictive_Model!$D$45,IF(H661="Tablet",Predictive_Model!$D$46,0))))+IF(K661="Crypto",Predictive_Model!$D$48,IF(K661="Debit Card",Predictive_Model!$D$49,IF(K661="Gift Card",Predictive_Model!$D$50,IF(K661="PayPal",Predictive_Model!$D$51,0))))+IF(N661="Comedy",Predictive_Model!$D$53,IF(N661="Documentary",Predictive_Model!$D$54,IF(N661="Drama",Predictive_Model!$D$55,IF(N661="Horror",Predictive_Model!$D$56,IF(N661="Romance",Predictive_Model!$D$57,IF(N661="Sci-Fi",Predictive_Model!$D$58,0)))))))))</f>
        <v>8.6544117908396945E-2</v>
      </c>
      <c r="V661" s="3" t="str">
        <f t="shared" si="106"/>
        <v>Low</v>
      </c>
      <c r="W661" s="6">
        <f t="shared" si="107"/>
        <v>1.5569286811720608</v>
      </c>
      <c r="X661" s="3" t="str">
        <f t="shared" si="108"/>
        <v>Monitor</v>
      </c>
      <c r="Y661" s="3" t="str">
        <f t="shared" si="109"/>
        <v>OK</v>
      </c>
    </row>
    <row r="662" spans="1:25" x14ac:dyDescent="0.25">
      <c r="A662" s="3" t="str">
        <f>Raw_Data!A662</f>
        <v>c49e2f08-2711-434a-86ce-a14869024d33</v>
      </c>
      <c r="B662" s="3">
        <f>Raw_Data!B662</f>
        <v>25</v>
      </c>
      <c r="C662" s="3" t="str">
        <f>Raw_Data!C662</f>
        <v>Male</v>
      </c>
      <c r="D662" s="3" t="str">
        <f>Raw_Data!D662</f>
        <v>Basic</v>
      </c>
      <c r="E662" s="3">
        <f>Raw_Data!E662</f>
        <v>2.39</v>
      </c>
      <c r="F662" s="3">
        <f>Raw_Data!F662</f>
        <v>8</v>
      </c>
      <c r="G662" s="3" t="str">
        <f>Raw_Data!G662</f>
        <v>Europe</v>
      </c>
      <c r="H662" s="3" t="str">
        <f>Raw_Data!H662</f>
        <v>Laptop</v>
      </c>
      <c r="I662" s="3">
        <f>Raw_Data!I662</f>
        <v>8.99</v>
      </c>
      <c r="J662" s="3">
        <f>Raw_Data!J662</f>
        <v>1</v>
      </c>
      <c r="K662" s="3" t="str">
        <f>Raw_Data!K662</f>
        <v>Credit Card</v>
      </c>
      <c r="L662" s="3">
        <f>Raw_Data!L662</f>
        <v>1</v>
      </c>
      <c r="M662" s="3">
        <f>Raw_Data!M662</f>
        <v>0.27</v>
      </c>
      <c r="N662" s="3" t="str">
        <f>Raw_Data!N662</f>
        <v>Horror</v>
      </c>
      <c r="O662" s="3" t="str">
        <f t="shared" si="100"/>
        <v>25-34</v>
      </c>
      <c r="P662" s="3" t="str">
        <f t="shared" si="101"/>
        <v>&lt;10h</v>
      </c>
      <c r="Q662" s="3" t="str">
        <f t="shared" si="102"/>
        <v>8-21d</v>
      </c>
      <c r="R662" s="3" t="str">
        <f t="shared" si="103"/>
        <v>Medium</v>
      </c>
      <c r="S662" s="3" t="str">
        <f t="shared" si="104"/>
        <v>Low</v>
      </c>
      <c r="T662" s="3" t="str">
        <f t="shared" si="105"/>
        <v>Churned</v>
      </c>
      <c r="U662" s="4">
        <f>1/(1+EXP(-(Predictive_Model!$B$5+((B662-Predictive_Model!$B$20)/Predictive_Model!$C$20)*Predictive_Model!$D$20+((E662-Predictive_Model!$B$21)/Predictive_Model!$C$21)*Predictive_Model!$D$21+((F662-Predictive_Model!$B$22)/Predictive_Model!$C$22)*Predictive_Model!$D$22+((I662-Predictive_Model!$B$23)/Predictive_Model!$C$23)*Predictive_Model!$D$23+((L662-Predictive_Model!$B$24)/Predictive_Model!$C$24)*Predictive_Model!$D$24+((M662-Predictive_Model!$B$25)/Predictive_Model!$C$25)*Predictive_Model!$D$25+IF(C662="Male",Predictive_Model!$D$31,IF(C662="Other",Predictive_Model!$D$32,0))+IF(D662="Premium",Predictive_Model!$D$34,IF(D662="Standard",Predictive_Model!$D$35,0))+IF(G662="Asia",Predictive_Model!$D$37,IF(G662="Europe",Predictive_Model!$D$38,IF(G662="North America",Predictive_Model!$D$39,IF(G662="Oceania",Predictive_Model!$D$40,IF(G662="South America",Predictive_Model!$D$41,0)))))+IF(H662="Laptop",Predictive_Model!$D$43,IF(H662="Mobile",Predictive_Model!$D$44,IF(H662="TV",Predictive_Model!$D$45,IF(H662="Tablet",Predictive_Model!$D$46,0))))+IF(K662="Crypto",Predictive_Model!$D$48,IF(K662="Debit Card",Predictive_Model!$D$49,IF(K662="Gift Card",Predictive_Model!$D$50,IF(K662="PayPal",Predictive_Model!$D$51,0))))+IF(N662="Comedy",Predictive_Model!$D$53,IF(N662="Documentary",Predictive_Model!$D$54,IF(N662="Drama",Predictive_Model!$D$55,IF(N662="Horror",Predictive_Model!$D$56,IF(N662="Romance",Predictive_Model!$D$57,IF(N662="Sci-Fi",Predictive_Model!$D$58,0)))))))))</f>
        <v>0.9874624922086388</v>
      </c>
      <c r="V662" s="3" t="str">
        <f t="shared" si="106"/>
        <v>Critical</v>
      </c>
      <c r="W662" s="6">
        <f t="shared" si="107"/>
        <v>8.99</v>
      </c>
      <c r="X662" s="3" t="str">
        <f t="shared" si="108"/>
        <v>Priority 2</v>
      </c>
      <c r="Y662" s="3" t="str">
        <f t="shared" si="109"/>
        <v>OK</v>
      </c>
    </row>
    <row r="663" spans="1:25" x14ac:dyDescent="0.25">
      <c r="A663" s="3" t="str">
        <f>Raw_Data!A663</f>
        <v>e0f60ffb-2b43-4da0-a550-7567557da37e</v>
      </c>
      <c r="B663" s="3">
        <f>Raw_Data!B663</f>
        <v>55</v>
      </c>
      <c r="C663" s="3" t="str">
        <f>Raw_Data!C663</f>
        <v>Female</v>
      </c>
      <c r="D663" s="3" t="str">
        <f>Raw_Data!D663</f>
        <v>Premium</v>
      </c>
      <c r="E663" s="3">
        <f>Raw_Data!E663</f>
        <v>16.829999999999998</v>
      </c>
      <c r="F663" s="3">
        <f>Raw_Data!F663</f>
        <v>16</v>
      </c>
      <c r="G663" s="3" t="str">
        <f>Raw_Data!G663</f>
        <v>Africa</v>
      </c>
      <c r="H663" s="3" t="str">
        <f>Raw_Data!H663</f>
        <v>Mobile</v>
      </c>
      <c r="I663" s="3">
        <f>Raw_Data!I663</f>
        <v>17.989999999999998</v>
      </c>
      <c r="J663" s="3">
        <f>Raw_Data!J663</f>
        <v>0</v>
      </c>
      <c r="K663" s="3" t="str">
        <f>Raw_Data!K663</f>
        <v>PayPal</v>
      </c>
      <c r="L663" s="3">
        <f>Raw_Data!L663</f>
        <v>4</v>
      </c>
      <c r="M663" s="3">
        <f>Raw_Data!M663</f>
        <v>0.99</v>
      </c>
      <c r="N663" s="3" t="str">
        <f>Raw_Data!N663</f>
        <v>Documentary</v>
      </c>
      <c r="O663" s="3" t="str">
        <f t="shared" si="100"/>
        <v>55-70</v>
      </c>
      <c r="P663" s="3" t="str">
        <f t="shared" si="101"/>
        <v>10-24h</v>
      </c>
      <c r="Q663" s="3" t="str">
        <f t="shared" si="102"/>
        <v>8-21d</v>
      </c>
      <c r="R663" s="3" t="str">
        <f t="shared" si="103"/>
        <v>Medium</v>
      </c>
      <c r="S663" s="3" t="str">
        <f t="shared" si="104"/>
        <v>High</v>
      </c>
      <c r="T663" s="3" t="str">
        <f t="shared" si="105"/>
        <v>Active</v>
      </c>
      <c r="U663" s="4">
        <f>1/(1+EXP(-(Predictive_Model!$B$5+((B663-Predictive_Model!$B$20)/Predictive_Model!$C$20)*Predictive_Model!$D$20+((E663-Predictive_Model!$B$21)/Predictive_Model!$C$21)*Predictive_Model!$D$21+((F663-Predictive_Model!$B$22)/Predictive_Model!$C$22)*Predictive_Model!$D$22+((I663-Predictive_Model!$B$23)/Predictive_Model!$C$23)*Predictive_Model!$D$23+((L663-Predictive_Model!$B$24)/Predictive_Model!$C$24)*Predictive_Model!$D$24+((M663-Predictive_Model!$B$25)/Predictive_Model!$C$25)*Predictive_Model!$D$25+IF(C663="Male",Predictive_Model!$D$31,IF(C663="Other",Predictive_Model!$D$32,0))+IF(D663="Premium",Predictive_Model!$D$34,IF(D663="Standard",Predictive_Model!$D$35,0))+IF(G663="Asia",Predictive_Model!$D$37,IF(G663="Europe",Predictive_Model!$D$38,IF(G663="North America",Predictive_Model!$D$39,IF(G663="Oceania",Predictive_Model!$D$40,IF(G663="South America",Predictive_Model!$D$41,0)))))+IF(H663="Laptop",Predictive_Model!$D$43,IF(H663="Mobile",Predictive_Model!$D$44,IF(H663="TV",Predictive_Model!$D$45,IF(H663="Tablet",Predictive_Model!$D$46,0))))+IF(K663="Crypto",Predictive_Model!$D$48,IF(K663="Debit Card",Predictive_Model!$D$49,IF(K663="Gift Card",Predictive_Model!$D$50,IF(K663="PayPal",Predictive_Model!$D$51,0))))+IF(N663="Comedy",Predictive_Model!$D$53,IF(N663="Documentary",Predictive_Model!$D$54,IF(N663="Drama",Predictive_Model!$D$55,IF(N663="Horror",Predictive_Model!$D$56,IF(N663="Romance",Predictive_Model!$D$57,IF(N663="Sci-Fi",Predictive_Model!$D$58,0)))))))))</f>
        <v>1.8276821445641116E-2</v>
      </c>
      <c r="V663" s="3" t="str">
        <f t="shared" si="106"/>
        <v>Low</v>
      </c>
      <c r="W663" s="6">
        <f t="shared" si="107"/>
        <v>0.32880001780708368</v>
      </c>
      <c r="X663" s="3" t="str">
        <f t="shared" si="108"/>
        <v>Monitor</v>
      </c>
      <c r="Y663" s="3" t="str">
        <f t="shared" si="109"/>
        <v>OK</v>
      </c>
    </row>
    <row r="664" spans="1:25" x14ac:dyDescent="0.25">
      <c r="A664" s="3" t="str">
        <f>Raw_Data!A664</f>
        <v>0a7b5a2a-3292-409a-a758-5c93b920813c</v>
      </c>
      <c r="B664" s="3">
        <f>Raw_Data!B664</f>
        <v>65</v>
      </c>
      <c r="C664" s="3" t="str">
        <f>Raw_Data!C664</f>
        <v>Male</v>
      </c>
      <c r="D664" s="3" t="str">
        <f>Raw_Data!D664</f>
        <v>Premium</v>
      </c>
      <c r="E664" s="3">
        <f>Raw_Data!E664</f>
        <v>20.18</v>
      </c>
      <c r="F664" s="3">
        <f>Raw_Data!F664</f>
        <v>4</v>
      </c>
      <c r="G664" s="3" t="str">
        <f>Raw_Data!G664</f>
        <v>Oceania</v>
      </c>
      <c r="H664" s="3" t="str">
        <f>Raw_Data!H664</f>
        <v>Mobile</v>
      </c>
      <c r="I664" s="3">
        <f>Raw_Data!I664</f>
        <v>17.989999999999998</v>
      </c>
      <c r="J664" s="3">
        <f>Raw_Data!J664</f>
        <v>0</v>
      </c>
      <c r="K664" s="3" t="str">
        <f>Raw_Data!K664</f>
        <v>Crypto</v>
      </c>
      <c r="L664" s="3">
        <f>Raw_Data!L664</f>
        <v>4</v>
      </c>
      <c r="M664" s="3">
        <f>Raw_Data!M664</f>
        <v>4.04</v>
      </c>
      <c r="N664" s="3" t="str">
        <f>Raw_Data!N664</f>
        <v>Drama</v>
      </c>
      <c r="O664" s="3" t="str">
        <f t="shared" si="100"/>
        <v>55-70</v>
      </c>
      <c r="P664" s="3" t="str">
        <f t="shared" si="101"/>
        <v>10-24h</v>
      </c>
      <c r="Q664" s="3" t="str">
        <f t="shared" si="102"/>
        <v>0-7d</v>
      </c>
      <c r="R664" s="3" t="str">
        <f t="shared" si="103"/>
        <v>Medium</v>
      </c>
      <c r="S664" s="3" t="str">
        <f t="shared" si="104"/>
        <v>High</v>
      </c>
      <c r="T664" s="3" t="str">
        <f t="shared" si="105"/>
        <v>Active</v>
      </c>
      <c r="U664" s="4">
        <f>1/(1+EXP(-(Predictive_Model!$B$5+((B664-Predictive_Model!$B$20)/Predictive_Model!$C$20)*Predictive_Model!$D$20+((E664-Predictive_Model!$B$21)/Predictive_Model!$C$21)*Predictive_Model!$D$21+((F664-Predictive_Model!$B$22)/Predictive_Model!$C$22)*Predictive_Model!$D$22+((I664-Predictive_Model!$B$23)/Predictive_Model!$C$23)*Predictive_Model!$D$23+((L664-Predictive_Model!$B$24)/Predictive_Model!$C$24)*Predictive_Model!$D$24+((M664-Predictive_Model!$B$25)/Predictive_Model!$C$25)*Predictive_Model!$D$25+IF(C664="Male",Predictive_Model!$D$31,IF(C664="Other",Predictive_Model!$D$32,0))+IF(D664="Premium",Predictive_Model!$D$34,IF(D664="Standard",Predictive_Model!$D$35,0))+IF(G664="Asia",Predictive_Model!$D$37,IF(G664="Europe",Predictive_Model!$D$38,IF(G664="North America",Predictive_Model!$D$39,IF(G664="Oceania",Predictive_Model!$D$40,IF(G664="South America",Predictive_Model!$D$41,0)))))+IF(H664="Laptop",Predictive_Model!$D$43,IF(H664="Mobile",Predictive_Model!$D$44,IF(H664="TV",Predictive_Model!$D$45,IF(H664="Tablet",Predictive_Model!$D$46,0))))+IF(K664="Crypto",Predictive_Model!$D$48,IF(K664="Debit Card",Predictive_Model!$D$49,IF(K664="Gift Card",Predictive_Model!$D$50,IF(K664="PayPal",Predictive_Model!$D$51,0))))+IF(N664="Comedy",Predictive_Model!$D$53,IF(N664="Documentary",Predictive_Model!$D$54,IF(N664="Drama",Predictive_Model!$D$55,IF(N664="Horror",Predictive_Model!$D$56,IF(N664="Romance",Predictive_Model!$D$57,IF(N664="Sci-Fi",Predictive_Model!$D$58,0)))))))))</f>
        <v>8.5607447180577641E-6</v>
      </c>
      <c r="V664" s="3" t="str">
        <f t="shared" si="106"/>
        <v>Low</v>
      </c>
      <c r="W664" s="6">
        <f t="shared" si="107"/>
        <v>1.5400779747785917E-4</v>
      </c>
      <c r="X664" s="3" t="str">
        <f t="shared" si="108"/>
        <v>Monitor</v>
      </c>
      <c r="Y664" s="3" t="str">
        <f t="shared" si="109"/>
        <v>OK</v>
      </c>
    </row>
    <row r="665" spans="1:25" x14ac:dyDescent="0.25">
      <c r="A665" s="3" t="str">
        <f>Raw_Data!A665</f>
        <v>df17acd4-8698-461e-9cc7-1ac06d763fbc</v>
      </c>
      <c r="B665" s="3">
        <f>Raw_Data!B665</f>
        <v>47</v>
      </c>
      <c r="C665" s="3" t="str">
        <f>Raw_Data!C665</f>
        <v>Male</v>
      </c>
      <c r="D665" s="3" t="str">
        <f>Raw_Data!D665</f>
        <v>Premium</v>
      </c>
      <c r="E665" s="3">
        <f>Raw_Data!E665</f>
        <v>3.88</v>
      </c>
      <c r="F665" s="3">
        <f>Raw_Data!F665</f>
        <v>53</v>
      </c>
      <c r="G665" s="3" t="str">
        <f>Raw_Data!G665</f>
        <v>North America</v>
      </c>
      <c r="H665" s="3" t="str">
        <f>Raw_Data!H665</f>
        <v>Mobile</v>
      </c>
      <c r="I665" s="3">
        <f>Raw_Data!I665</f>
        <v>17.989999999999998</v>
      </c>
      <c r="J665" s="3">
        <f>Raw_Data!J665</f>
        <v>1</v>
      </c>
      <c r="K665" s="3" t="str">
        <f>Raw_Data!K665</f>
        <v>Crypto</v>
      </c>
      <c r="L665" s="3">
        <f>Raw_Data!L665</f>
        <v>5</v>
      </c>
      <c r="M665" s="3">
        <f>Raw_Data!M665</f>
        <v>7.0000000000000007E-2</v>
      </c>
      <c r="N665" s="3" t="str">
        <f>Raw_Data!N665</f>
        <v>Documentary</v>
      </c>
      <c r="O665" s="3" t="str">
        <f t="shared" si="100"/>
        <v>45-54</v>
      </c>
      <c r="P665" s="3" t="str">
        <f t="shared" si="101"/>
        <v>&lt;10h</v>
      </c>
      <c r="Q665" s="3" t="str">
        <f t="shared" si="102"/>
        <v>46-60d</v>
      </c>
      <c r="R665" s="3" t="str">
        <f t="shared" si="103"/>
        <v>Low</v>
      </c>
      <c r="S665" s="3" t="str">
        <f t="shared" si="104"/>
        <v>High</v>
      </c>
      <c r="T665" s="3" t="str">
        <f t="shared" si="105"/>
        <v>Churned</v>
      </c>
      <c r="U665" s="4">
        <f>1/(1+EXP(-(Predictive_Model!$B$5+((B665-Predictive_Model!$B$20)/Predictive_Model!$C$20)*Predictive_Model!$D$20+((E665-Predictive_Model!$B$21)/Predictive_Model!$C$21)*Predictive_Model!$D$21+((F665-Predictive_Model!$B$22)/Predictive_Model!$C$22)*Predictive_Model!$D$22+((I665-Predictive_Model!$B$23)/Predictive_Model!$C$23)*Predictive_Model!$D$23+((L665-Predictive_Model!$B$24)/Predictive_Model!$C$24)*Predictive_Model!$D$24+((M665-Predictive_Model!$B$25)/Predictive_Model!$C$25)*Predictive_Model!$D$25+IF(C665="Male",Predictive_Model!$D$31,IF(C665="Other",Predictive_Model!$D$32,0))+IF(D665="Premium",Predictive_Model!$D$34,IF(D665="Standard",Predictive_Model!$D$35,0))+IF(G665="Asia",Predictive_Model!$D$37,IF(G665="Europe",Predictive_Model!$D$38,IF(G665="North America",Predictive_Model!$D$39,IF(G665="Oceania",Predictive_Model!$D$40,IF(G665="South America",Predictive_Model!$D$41,0)))))+IF(H665="Laptop",Predictive_Model!$D$43,IF(H665="Mobile",Predictive_Model!$D$44,IF(H665="TV",Predictive_Model!$D$45,IF(H665="Tablet",Predictive_Model!$D$46,0))))+IF(K665="Crypto",Predictive_Model!$D$48,IF(K665="Debit Card",Predictive_Model!$D$49,IF(K665="Gift Card",Predictive_Model!$D$50,IF(K665="PayPal",Predictive_Model!$D$51,0))))+IF(N665="Comedy",Predictive_Model!$D$53,IF(N665="Documentary",Predictive_Model!$D$54,IF(N665="Drama",Predictive_Model!$D$55,IF(N665="Horror",Predictive_Model!$D$56,IF(N665="Romance",Predictive_Model!$D$57,IF(N665="Sci-Fi",Predictive_Model!$D$58,0)))))))))</f>
        <v>0.9971635620846403</v>
      </c>
      <c r="V665" s="3" t="str">
        <f t="shared" si="106"/>
        <v>Critical</v>
      </c>
      <c r="W665" s="6">
        <f t="shared" si="107"/>
        <v>17.989999999999998</v>
      </c>
      <c r="X665" s="3" t="str">
        <f t="shared" si="108"/>
        <v>Priority 1</v>
      </c>
      <c r="Y665" s="3" t="str">
        <f t="shared" si="109"/>
        <v>OK</v>
      </c>
    </row>
    <row r="666" spans="1:25" x14ac:dyDescent="0.25">
      <c r="A666" s="3" t="str">
        <f>Raw_Data!A666</f>
        <v>52281669-df74-44a5-a392-2be8c8a0147c</v>
      </c>
      <c r="B666" s="3">
        <f>Raw_Data!B666</f>
        <v>43</v>
      </c>
      <c r="C666" s="3" t="str">
        <f>Raw_Data!C666</f>
        <v>Male</v>
      </c>
      <c r="D666" s="3" t="str">
        <f>Raw_Data!D666</f>
        <v>Standard</v>
      </c>
      <c r="E666" s="3">
        <f>Raw_Data!E666</f>
        <v>8.99</v>
      </c>
      <c r="F666" s="3">
        <f>Raw_Data!F666</f>
        <v>53</v>
      </c>
      <c r="G666" s="3" t="str">
        <f>Raw_Data!G666</f>
        <v>North America</v>
      </c>
      <c r="H666" s="3" t="str">
        <f>Raw_Data!H666</f>
        <v>Laptop</v>
      </c>
      <c r="I666" s="3">
        <f>Raw_Data!I666</f>
        <v>13.99</v>
      </c>
      <c r="J666" s="3">
        <f>Raw_Data!J666</f>
        <v>1</v>
      </c>
      <c r="K666" s="3" t="str">
        <f>Raw_Data!K666</f>
        <v>Crypto</v>
      </c>
      <c r="L666" s="3">
        <f>Raw_Data!L666</f>
        <v>1</v>
      </c>
      <c r="M666" s="3">
        <f>Raw_Data!M666</f>
        <v>0.17</v>
      </c>
      <c r="N666" s="3" t="str">
        <f>Raw_Data!N666</f>
        <v>Action</v>
      </c>
      <c r="O666" s="3" t="str">
        <f t="shared" si="100"/>
        <v>35-44</v>
      </c>
      <c r="P666" s="3" t="str">
        <f t="shared" si="101"/>
        <v>&lt;10h</v>
      </c>
      <c r="Q666" s="3" t="str">
        <f t="shared" si="102"/>
        <v>46-60d</v>
      </c>
      <c r="R666" s="3" t="str">
        <f t="shared" si="103"/>
        <v>Low</v>
      </c>
      <c r="S666" s="3" t="str">
        <f t="shared" si="104"/>
        <v>Mid</v>
      </c>
      <c r="T666" s="3" t="str">
        <f t="shared" si="105"/>
        <v>Churned</v>
      </c>
      <c r="U666" s="4">
        <f>1/(1+EXP(-(Predictive_Model!$B$5+((B666-Predictive_Model!$B$20)/Predictive_Model!$C$20)*Predictive_Model!$D$20+((E666-Predictive_Model!$B$21)/Predictive_Model!$C$21)*Predictive_Model!$D$21+((F666-Predictive_Model!$B$22)/Predictive_Model!$C$22)*Predictive_Model!$D$22+((I666-Predictive_Model!$B$23)/Predictive_Model!$C$23)*Predictive_Model!$D$23+((L666-Predictive_Model!$B$24)/Predictive_Model!$C$24)*Predictive_Model!$D$24+((M666-Predictive_Model!$B$25)/Predictive_Model!$C$25)*Predictive_Model!$D$25+IF(C666="Male",Predictive_Model!$D$31,IF(C666="Other",Predictive_Model!$D$32,0))+IF(D666="Premium",Predictive_Model!$D$34,IF(D666="Standard",Predictive_Model!$D$35,0))+IF(G666="Asia",Predictive_Model!$D$37,IF(G666="Europe",Predictive_Model!$D$38,IF(G666="North America",Predictive_Model!$D$39,IF(G666="Oceania",Predictive_Model!$D$40,IF(G666="South America",Predictive_Model!$D$41,0)))))+IF(H666="Laptop",Predictive_Model!$D$43,IF(H666="Mobile",Predictive_Model!$D$44,IF(H666="TV",Predictive_Model!$D$45,IF(H666="Tablet",Predictive_Model!$D$46,0))))+IF(K666="Crypto",Predictive_Model!$D$48,IF(K666="Debit Card",Predictive_Model!$D$49,IF(K666="Gift Card",Predictive_Model!$D$50,IF(K666="PayPal",Predictive_Model!$D$51,0))))+IF(N666="Comedy",Predictive_Model!$D$53,IF(N666="Documentary",Predictive_Model!$D$54,IF(N666="Drama",Predictive_Model!$D$55,IF(N666="Horror",Predictive_Model!$D$56,IF(N666="Romance",Predictive_Model!$D$57,IF(N666="Sci-Fi",Predictive_Model!$D$58,0)))))))))</f>
        <v>0.99935534536854365</v>
      </c>
      <c r="V666" s="3" t="str">
        <f t="shared" si="106"/>
        <v>Critical</v>
      </c>
      <c r="W666" s="6">
        <f t="shared" si="107"/>
        <v>13.99</v>
      </c>
      <c r="X666" s="3" t="str">
        <f t="shared" si="108"/>
        <v>Priority 2</v>
      </c>
      <c r="Y666" s="3" t="str">
        <f t="shared" si="109"/>
        <v>OK</v>
      </c>
    </row>
    <row r="667" spans="1:25" x14ac:dyDescent="0.25">
      <c r="A667" s="3" t="str">
        <f>Raw_Data!A667</f>
        <v>ebdb9ce1-02bf-4681-b86c-a11d237ab90b</v>
      </c>
      <c r="B667" s="3">
        <f>Raw_Data!B667</f>
        <v>34</v>
      </c>
      <c r="C667" s="3" t="str">
        <f>Raw_Data!C667</f>
        <v>Other</v>
      </c>
      <c r="D667" s="3" t="str">
        <f>Raw_Data!D667</f>
        <v>Standard</v>
      </c>
      <c r="E667" s="3">
        <f>Raw_Data!E667</f>
        <v>12.65</v>
      </c>
      <c r="F667" s="3">
        <f>Raw_Data!F667</f>
        <v>2</v>
      </c>
      <c r="G667" s="3" t="str">
        <f>Raw_Data!G667</f>
        <v>South America</v>
      </c>
      <c r="H667" s="3" t="str">
        <f>Raw_Data!H667</f>
        <v>Laptop</v>
      </c>
      <c r="I667" s="3">
        <f>Raw_Data!I667</f>
        <v>13.99</v>
      </c>
      <c r="J667" s="3">
        <f>Raw_Data!J667</f>
        <v>0</v>
      </c>
      <c r="K667" s="3" t="str">
        <f>Raw_Data!K667</f>
        <v>Debit Card</v>
      </c>
      <c r="L667" s="3">
        <f>Raw_Data!L667</f>
        <v>4</v>
      </c>
      <c r="M667" s="3">
        <f>Raw_Data!M667</f>
        <v>4.22</v>
      </c>
      <c r="N667" s="3" t="str">
        <f>Raw_Data!N667</f>
        <v>Documentary</v>
      </c>
      <c r="O667" s="3" t="str">
        <f t="shared" si="100"/>
        <v>25-34</v>
      </c>
      <c r="P667" s="3" t="str">
        <f t="shared" si="101"/>
        <v>10-24h</v>
      </c>
      <c r="Q667" s="3" t="str">
        <f t="shared" si="102"/>
        <v>0-7d</v>
      </c>
      <c r="R667" s="3" t="str">
        <f t="shared" si="103"/>
        <v>Medium</v>
      </c>
      <c r="S667" s="3" t="str">
        <f t="shared" si="104"/>
        <v>Mid</v>
      </c>
      <c r="T667" s="3" t="str">
        <f t="shared" si="105"/>
        <v>Active</v>
      </c>
      <c r="U667" s="4">
        <f>1/(1+EXP(-(Predictive_Model!$B$5+((B667-Predictive_Model!$B$20)/Predictive_Model!$C$20)*Predictive_Model!$D$20+((E667-Predictive_Model!$B$21)/Predictive_Model!$C$21)*Predictive_Model!$D$21+((F667-Predictive_Model!$B$22)/Predictive_Model!$C$22)*Predictive_Model!$D$22+((I667-Predictive_Model!$B$23)/Predictive_Model!$C$23)*Predictive_Model!$D$23+((L667-Predictive_Model!$B$24)/Predictive_Model!$C$24)*Predictive_Model!$D$24+((M667-Predictive_Model!$B$25)/Predictive_Model!$C$25)*Predictive_Model!$D$25+IF(C667="Male",Predictive_Model!$D$31,IF(C667="Other",Predictive_Model!$D$32,0))+IF(D667="Premium",Predictive_Model!$D$34,IF(D667="Standard",Predictive_Model!$D$35,0))+IF(G667="Asia",Predictive_Model!$D$37,IF(G667="Europe",Predictive_Model!$D$38,IF(G667="North America",Predictive_Model!$D$39,IF(G667="Oceania",Predictive_Model!$D$40,IF(G667="South America",Predictive_Model!$D$41,0)))))+IF(H667="Laptop",Predictive_Model!$D$43,IF(H667="Mobile",Predictive_Model!$D$44,IF(H667="TV",Predictive_Model!$D$45,IF(H667="Tablet",Predictive_Model!$D$46,0))))+IF(K667="Crypto",Predictive_Model!$D$48,IF(K667="Debit Card",Predictive_Model!$D$49,IF(K667="Gift Card",Predictive_Model!$D$50,IF(K667="PayPal",Predictive_Model!$D$51,0))))+IF(N667="Comedy",Predictive_Model!$D$53,IF(N667="Documentary",Predictive_Model!$D$54,IF(N667="Drama",Predictive_Model!$D$55,IF(N667="Horror",Predictive_Model!$D$56,IF(N667="Romance",Predictive_Model!$D$57,IF(N667="Sci-Fi",Predictive_Model!$D$58,0)))))))))</f>
        <v>4.3498494605614355E-5</v>
      </c>
      <c r="V667" s="3" t="str">
        <f t="shared" si="106"/>
        <v>Low</v>
      </c>
      <c r="W667" s="6">
        <f t="shared" si="107"/>
        <v>6.0854393953254488E-4</v>
      </c>
      <c r="X667" s="3" t="str">
        <f t="shared" si="108"/>
        <v>Monitor</v>
      </c>
      <c r="Y667" s="3" t="str">
        <f t="shared" si="109"/>
        <v>OK</v>
      </c>
    </row>
    <row r="668" spans="1:25" x14ac:dyDescent="0.25">
      <c r="A668" s="3" t="str">
        <f>Raw_Data!A668</f>
        <v>7f79fa2f-18f5-4f95-8b69-b22fc667f4f4</v>
      </c>
      <c r="B668" s="3">
        <f>Raw_Data!B668</f>
        <v>24</v>
      </c>
      <c r="C668" s="3" t="str">
        <f>Raw_Data!C668</f>
        <v>Female</v>
      </c>
      <c r="D668" s="3" t="str">
        <f>Raw_Data!D668</f>
        <v>Basic</v>
      </c>
      <c r="E668" s="3">
        <f>Raw_Data!E668</f>
        <v>25.78</v>
      </c>
      <c r="F668" s="3">
        <f>Raw_Data!F668</f>
        <v>8</v>
      </c>
      <c r="G668" s="3" t="str">
        <f>Raw_Data!G668</f>
        <v>Europe</v>
      </c>
      <c r="H668" s="3" t="str">
        <f>Raw_Data!H668</f>
        <v>Laptop</v>
      </c>
      <c r="I668" s="3">
        <f>Raw_Data!I668</f>
        <v>8.99</v>
      </c>
      <c r="J668" s="3">
        <f>Raw_Data!J668</f>
        <v>0</v>
      </c>
      <c r="K668" s="3" t="str">
        <f>Raw_Data!K668</f>
        <v>Credit Card</v>
      </c>
      <c r="L668" s="3">
        <f>Raw_Data!L668</f>
        <v>3</v>
      </c>
      <c r="M668" s="3">
        <f>Raw_Data!M668</f>
        <v>2.86</v>
      </c>
      <c r="N668" s="3" t="str">
        <f>Raw_Data!N668</f>
        <v>Horror</v>
      </c>
      <c r="O668" s="3" t="str">
        <f t="shared" si="100"/>
        <v>18-24</v>
      </c>
      <c r="P668" s="3" t="str">
        <f t="shared" si="101"/>
        <v>25-49h</v>
      </c>
      <c r="Q668" s="3" t="str">
        <f t="shared" si="102"/>
        <v>8-21d</v>
      </c>
      <c r="R668" s="3" t="str">
        <f t="shared" si="103"/>
        <v>High</v>
      </c>
      <c r="S668" s="3" t="str">
        <f t="shared" si="104"/>
        <v>Low</v>
      </c>
      <c r="T668" s="3" t="str">
        <f t="shared" si="105"/>
        <v>Active</v>
      </c>
      <c r="U668" s="4">
        <f>1/(1+EXP(-(Predictive_Model!$B$5+((B668-Predictive_Model!$B$20)/Predictive_Model!$C$20)*Predictive_Model!$D$20+((E668-Predictive_Model!$B$21)/Predictive_Model!$C$21)*Predictive_Model!$D$21+((F668-Predictive_Model!$B$22)/Predictive_Model!$C$22)*Predictive_Model!$D$22+((I668-Predictive_Model!$B$23)/Predictive_Model!$C$23)*Predictive_Model!$D$23+((L668-Predictive_Model!$B$24)/Predictive_Model!$C$24)*Predictive_Model!$D$24+((M668-Predictive_Model!$B$25)/Predictive_Model!$C$25)*Predictive_Model!$D$25+IF(C668="Male",Predictive_Model!$D$31,IF(C668="Other",Predictive_Model!$D$32,0))+IF(D668="Premium",Predictive_Model!$D$34,IF(D668="Standard",Predictive_Model!$D$35,0))+IF(G668="Asia",Predictive_Model!$D$37,IF(G668="Europe",Predictive_Model!$D$38,IF(G668="North America",Predictive_Model!$D$39,IF(G668="Oceania",Predictive_Model!$D$40,IF(G668="South America",Predictive_Model!$D$41,0)))))+IF(H668="Laptop",Predictive_Model!$D$43,IF(H668="Mobile",Predictive_Model!$D$44,IF(H668="TV",Predictive_Model!$D$45,IF(H668="Tablet",Predictive_Model!$D$46,0))))+IF(K668="Crypto",Predictive_Model!$D$48,IF(K668="Debit Card",Predictive_Model!$D$49,IF(K668="Gift Card",Predictive_Model!$D$50,IF(K668="PayPal",Predictive_Model!$D$51,0))))+IF(N668="Comedy",Predictive_Model!$D$53,IF(N668="Documentary",Predictive_Model!$D$54,IF(N668="Drama",Predictive_Model!$D$55,IF(N668="Horror",Predictive_Model!$D$56,IF(N668="Romance",Predictive_Model!$D$57,IF(N668="Sci-Fi",Predictive_Model!$D$58,0)))))))))</f>
        <v>1.4508526000133856E-4</v>
      </c>
      <c r="V668" s="3" t="str">
        <f t="shared" si="106"/>
        <v>Low</v>
      </c>
      <c r="W668" s="6">
        <f t="shared" si="107"/>
        <v>1.3043164874120337E-3</v>
      </c>
      <c r="X668" s="3" t="str">
        <f t="shared" si="108"/>
        <v>Monitor</v>
      </c>
      <c r="Y668" s="3" t="str">
        <f t="shared" si="109"/>
        <v>OK</v>
      </c>
    </row>
    <row r="669" spans="1:25" x14ac:dyDescent="0.25">
      <c r="A669" s="3" t="str">
        <f>Raw_Data!A669</f>
        <v>f19ee025-d5a8-41e3-9a40-78a71e473891</v>
      </c>
      <c r="B669" s="3">
        <f>Raw_Data!B669</f>
        <v>50</v>
      </c>
      <c r="C669" s="3" t="str">
        <f>Raw_Data!C669</f>
        <v>Female</v>
      </c>
      <c r="D669" s="3" t="str">
        <f>Raw_Data!D669</f>
        <v>Standard</v>
      </c>
      <c r="E669" s="3">
        <f>Raw_Data!E669</f>
        <v>0.27</v>
      </c>
      <c r="F669" s="3">
        <f>Raw_Data!F669</f>
        <v>31</v>
      </c>
      <c r="G669" s="3" t="str">
        <f>Raw_Data!G669</f>
        <v>South America</v>
      </c>
      <c r="H669" s="3" t="str">
        <f>Raw_Data!H669</f>
        <v>Tablet</v>
      </c>
      <c r="I669" s="3">
        <f>Raw_Data!I669</f>
        <v>13.99</v>
      </c>
      <c r="J669" s="3">
        <f>Raw_Data!J669</f>
        <v>1</v>
      </c>
      <c r="K669" s="3" t="str">
        <f>Raw_Data!K669</f>
        <v>Crypto</v>
      </c>
      <c r="L669" s="3">
        <f>Raw_Data!L669</f>
        <v>1</v>
      </c>
      <c r="M669" s="3">
        <f>Raw_Data!M669</f>
        <v>0.01</v>
      </c>
      <c r="N669" s="3" t="str">
        <f>Raw_Data!N669</f>
        <v>Romance</v>
      </c>
      <c r="O669" s="3" t="str">
        <f t="shared" si="100"/>
        <v>45-54</v>
      </c>
      <c r="P669" s="3" t="str">
        <f t="shared" si="101"/>
        <v>&lt;10h</v>
      </c>
      <c r="Q669" s="3" t="str">
        <f t="shared" si="102"/>
        <v>22-45d</v>
      </c>
      <c r="R669" s="3" t="str">
        <f t="shared" si="103"/>
        <v>Medium</v>
      </c>
      <c r="S669" s="3" t="str">
        <f t="shared" si="104"/>
        <v>Mid</v>
      </c>
      <c r="T669" s="3" t="str">
        <f t="shared" si="105"/>
        <v>Churned</v>
      </c>
      <c r="U669" s="4">
        <f>1/(1+EXP(-(Predictive_Model!$B$5+((B669-Predictive_Model!$B$20)/Predictive_Model!$C$20)*Predictive_Model!$D$20+((E669-Predictive_Model!$B$21)/Predictive_Model!$C$21)*Predictive_Model!$D$21+((F669-Predictive_Model!$B$22)/Predictive_Model!$C$22)*Predictive_Model!$D$22+((I669-Predictive_Model!$B$23)/Predictive_Model!$C$23)*Predictive_Model!$D$23+((L669-Predictive_Model!$B$24)/Predictive_Model!$C$24)*Predictive_Model!$D$24+((M669-Predictive_Model!$B$25)/Predictive_Model!$C$25)*Predictive_Model!$D$25+IF(C669="Male",Predictive_Model!$D$31,IF(C669="Other",Predictive_Model!$D$32,0))+IF(D669="Premium",Predictive_Model!$D$34,IF(D669="Standard",Predictive_Model!$D$35,0))+IF(G669="Asia",Predictive_Model!$D$37,IF(G669="Europe",Predictive_Model!$D$38,IF(G669="North America",Predictive_Model!$D$39,IF(G669="Oceania",Predictive_Model!$D$40,IF(G669="South America",Predictive_Model!$D$41,0)))))+IF(H669="Laptop",Predictive_Model!$D$43,IF(H669="Mobile",Predictive_Model!$D$44,IF(H669="TV",Predictive_Model!$D$45,IF(H669="Tablet",Predictive_Model!$D$46,0))))+IF(K669="Crypto",Predictive_Model!$D$48,IF(K669="Debit Card",Predictive_Model!$D$49,IF(K669="Gift Card",Predictive_Model!$D$50,IF(K669="PayPal",Predictive_Model!$D$51,0))))+IF(N669="Comedy",Predictive_Model!$D$53,IF(N669="Documentary",Predictive_Model!$D$54,IF(N669="Drama",Predictive_Model!$D$55,IF(N669="Horror",Predictive_Model!$D$56,IF(N669="Romance",Predictive_Model!$D$57,IF(N669="Sci-Fi",Predictive_Model!$D$58,0)))))))))</f>
        <v>0.99988162155871541</v>
      </c>
      <c r="V669" s="3" t="str">
        <f t="shared" si="106"/>
        <v>Critical</v>
      </c>
      <c r="W669" s="6">
        <f t="shared" si="107"/>
        <v>13.99</v>
      </c>
      <c r="X669" s="3" t="str">
        <f t="shared" si="108"/>
        <v>Priority 2</v>
      </c>
      <c r="Y669" s="3" t="str">
        <f t="shared" si="109"/>
        <v>OK</v>
      </c>
    </row>
    <row r="670" spans="1:25" x14ac:dyDescent="0.25">
      <c r="A670" s="3" t="str">
        <f>Raw_Data!A670</f>
        <v>ebb4aac9-1770-4e76-be32-0a6990073795</v>
      </c>
      <c r="B670" s="3">
        <f>Raw_Data!B670</f>
        <v>28</v>
      </c>
      <c r="C670" s="3" t="str">
        <f>Raw_Data!C670</f>
        <v>Male</v>
      </c>
      <c r="D670" s="3" t="str">
        <f>Raw_Data!D670</f>
        <v>Basic</v>
      </c>
      <c r="E670" s="3">
        <f>Raw_Data!E670</f>
        <v>29.12</v>
      </c>
      <c r="F670" s="3">
        <f>Raw_Data!F670</f>
        <v>31</v>
      </c>
      <c r="G670" s="3" t="str">
        <f>Raw_Data!G670</f>
        <v>Africa</v>
      </c>
      <c r="H670" s="3" t="str">
        <f>Raw_Data!H670</f>
        <v>Tablet</v>
      </c>
      <c r="I670" s="3">
        <f>Raw_Data!I670</f>
        <v>8.99</v>
      </c>
      <c r="J670" s="3">
        <f>Raw_Data!J670</f>
        <v>0</v>
      </c>
      <c r="K670" s="3" t="str">
        <f>Raw_Data!K670</f>
        <v>PayPal</v>
      </c>
      <c r="L670" s="3">
        <f>Raw_Data!L670</f>
        <v>4</v>
      </c>
      <c r="M670" s="3">
        <f>Raw_Data!M670</f>
        <v>0.91</v>
      </c>
      <c r="N670" s="3" t="str">
        <f>Raw_Data!N670</f>
        <v>Documentary</v>
      </c>
      <c r="O670" s="3" t="str">
        <f t="shared" si="100"/>
        <v>25-34</v>
      </c>
      <c r="P670" s="3" t="str">
        <f t="shared" si="101"/>
        <v>25-49h</v>
      </c>
      <c r="Q670" s="3" t="str">
        <f t="shared" si="102"/>
        <v>22-45d</v>
      </c>
      <c r="R670" s="3" t="str">
        <f t="shared" si="103"/>
        <v>Medium</v>
      </c>
      <c r="S670" s="3" t="str">
        <f t="shared" si="104"/>
        <v>Low</v>
      </c>
      <c r="T670" s="3" t="str">
        <f t="shared" si="105"/>
        <v>Active</v>
      </c>
      <c r="U670" s="4">
        <f>1/(1+EXP(-(Predictive_Model!$B$5+((B670-Predictive_Model!$B$20)/Predictive_Model!$C$20)*Predictive_Model!$D$20+((E670-Predictive_Model!$B$21)/Predictive_Model!$C$21)*Predictive_Model!$D$21+((F670-Predictive_Model!$B$22)/Predictive_Model!$C$22)*Predictive_Model!$D$22+((I670-Predictive_Model!$B$23)/Predictive_Model!$C$23)*Predictive_Model!$D$23+((L670-Predictive_Model!$B$24)/Predictive_Model!$C$24)*Predictive_Model!$D$24+((M670-Predictive_Model!$B$25)/Predictive_Model!$C$25)*Predictive_Model!$D$25+IF(C670="Male",Predictive_Model!$D$31,IF(C670="Other",Predictive_Model!$D$32,0))+IF(D670="Premium",Predictive_Model!$D$34,IF(D670="Standard",Predictive_Model!$D$35,0))+IF(G670="Asia",Predictive_Model!$D$37,IF(G670="Europe",Predictive_Model!$D$38,IF(G670="North America",Predictive_Model!$D$39,IF(G670="Oceania",Predictive_Model!$D$40,IF(G670="South America",Predictive_Model!$D$41,0)))))+IF(H670="Laptop",Predictive_Model!$D$43,IF(H670="Mobile",Predictive_Model!$D$44,IF(H670="TV",Predictive_Model!$D$45,IF(H670="Tablet",Predictive_Model!$D$46,0))))+IF(K670="Crypto",Predictive_Model!$D$48,IF(K670="Debit Card",Predictive_Model!$D$49,IF(K670="Gift Card",Predictive_Model!$D$50,IF(K670="PayPal",Predictive_Model!$D$51,0))))+IF(N670="Comedy",Predictive_Model!$D$53,IF(N670="Documentary",Predictive_Model!$D$54,IF(N670="Drama",Predictive_Model!$D$55,IF(N670="Horror",Predictive_Model!$D$56,IF(N670="Romance",Predictive_Model!$D$57,IF(N670="Sci-Fi",Predictive_Model!$D$58,0)))))))))</f>
        <v>4.2733583418418757E-2</v>
      </c>
      <c r="V670" s="3" t="str">
        <f t="shared" si="106"/>
        <v>Low</v>
      </c>
      <c r="W670" s="6">
        <f t="shared" si="107"/>
        <v>0.38417491493158462</v>
      </c>
      <c r="X670" s="3" t="str">
        <f t="shared" si="108"/>
        <v>Monitor</v>
      </c>
      <c r="Y670" s="3" t="str">
        <f t="shared" si="109"/>
        <v>OK</v>
      </c>
    </row>
    <row r="671" spans="1:25" x14ac:dyDescent="0.25">
      <c r="A671" s="3" t="str">
        <f>Raw_Data!A671</f>
        <v>210b00a5-c07d-401b-8396-3eaba615e20f</v>
      </c>
      <c r="B671" s="3">
        <f>Raw_Data!B671</f>
        <v>56</v>
      </c>
      <c r="C671" s="3" t="str">
        <f>Raw_Data!C671</f>
        <v>Female</v>
      </c>
      <c r="D671" s="3" t="str">
        <f>Raw_Data!D671</f>
        <v>Premium</v>
      </c>
      <c r="E671" s="3">
        <f>Raw_Data!E671</f>
        <v>2.98</v>
      </c>
      <c r="F671" s="3">
        <f>Raw_Data!F671</f>
        <v>39</v>
      </c>
      <c r="G671" s="3" t="str">
        <f>Raw_Data!G671</f>
        <v>Europe</v>
      </c>
      <c r="H671" s="3" t="str">
        <f>Raw_Data!H671</f>
        <v>Laptop</v>
      </c>
      <c r="I671" s="3">
        <f>Raw_Data!I671</f>
        <v>17.989999999999998</v>
      </c>
      <c r="J671" s="3">
        <f>Raw_Data!J671</f>
        <v>1</v>
      </c>
      <c r="K671" s="3" t="str">
        <f>Raw_Data!K671</f>
        <v>PayPal</v>
      </c>
      <c r="L671" s="3">
        <f>Raw_Data!L671</f>
        <v>3</v>
      </c>
      <c r="M671" s="3">
        <f>Raw_Data!M671</f>
        <v>7.0000000000000007E-2</v>
      </c>
      <c r="N671" s="3" t="str">
        <f>Raw_Data!N671</f>
        <v>Comedy</v>
      </c>
      <c r="O671" s="3" t="str">
        <f t="shared" si="100"/>
        <v>55-70</v>
      </c>
      <c r="P671" s="3" t="str">
        <f t="shared" si="101"/>
        <v>&lt;10h</v>
      </c>
      <c r="Q671" s="3" t="str">
        <f t="shared" si="102"/>
        <v>22-45d</v>
      </c>
      <c r="R671" s="3" t="str">
        <f t="shared" si="103"/>
        <v>Medium</v>
      </c>
      <c r="S671" s="3" t="str">
        <f t="shared" si="104"/>
        <v>High</v>
      </c>
      <c r="T671" s="3" t="str">
        <f t="shared" si="105"/>
        <v>Churned</v>
      </c>
      <c r="U671" s="4">
        <f>1/(1+EXP(-(Predictive_Model!$B$5+((B671-Predictive_Model!$B$20)/Predictive_Model!$C$20)*Predictive_Model!$D$20+((E671-Predictive_Model!$B$21)/Predictive_Model!$C$21)*Predictive_Model!$D$21+((F671-Predictive_Model!$B$22)/Predictive_Model!$C$22)*Predictive_Model!$D$22+((I671-Predictive_Model!$B$23)/Predictive_Model!$C$23)*Predictive_Model!$D$23+((L671-Predictive_Model!$B$24)/Predictive_Model!$C$24)*Predictive_Model!$D$24+((M671-Predictive_Model!$B$25)/Predictive_Model!$C$25)*Predictive_Model!$D$25+IF(C671="Male",Predictive_Model!$D$31,IF(C671="Other",Predictive_Model!$D$32,0))+IF(D671="Premium",Predictive_Model!$D$34,IF(D671="Standard",Predictive_Model!$D$35,0))+IF(G671="Asia",Predictive_Model!$D$37,IF(G671="Europe",Predictive_Model!$D$38,IF(G671="North America",Predictive_Model!$D$39,IF(G671="Oceania",Predictive_Model!$D$40,IF(G671="South America",Predictive_Model!$D$41,0)))))+IF(H671="Laptop",Predictive_Model!$D$43,IF(H671="Mobile",Predictive_Model!$D$44,IF(H671="TV",Predictive_Model!$D$45,IF(H671="Tablet",Predictive_Model!$D$46,0))))+IF(K671="Crypto",Predictive_Model!$D$48,IF(K671="Debit Card",Predictive_Model!$D$49,IF(K671="Gift Card",Predictive_Model!$D$50,IF(K671="PayPal",Predictive_Model!$D$51,0))))+IF(N671="Comedy",Predictive_Model!$D$53,IF(N671="Documentary",Predictive_Model!$D$54,IF(N671="Drama",Predictive_Model!$D$55,IF(N671="Horror",Predictive_Model!$D$56,IF(N671="Romance",Predictive_Model!$D$57,IF(N671="Sci-Fi",Predictive_Model!$D$58,0)))))))))</f>
        <v>0.98401473527164918</v>
      </c>
      <c r="V671" s="3" t="str">
        <f t="shared" si="106"/>
        <v>Critical</v>
      </c>
      <c r="W671" s="6">
        <f t="shared" si="107"/>
        <v>17.989999999999998</v>
      </c>
      <c r="X671" s="3" t="str">
        <f t="shared" si="108"/>
        <v>Priority 1</v>
      </c>
      <c r="Y671" s="3" t="str">
        <f t="shared" si="109"/>
        <v>OK</v>
      </c>
    </row>
    <row r="672" spans="1:25" x14ac:dyDescent="0.25">
      <c r="A672" s="3" t="str">
        <f>Raw_Data!A672</f>
        <v>00bcd65f-ca17-43af-b1a3-c0e310d52966</v>
      </c>
      <c r="B672" s="3">
        <f>Raw_Data!B672</f>
        <v>42</v>
      </c>
      <c r="C672" s="3" t="str">
        <f>Raw_Data!C672</f>
        <v>Male</v>
      </c>
      <c r="D672" s="3" t="str">
        <f>Raw_Data!D672</f>
        <v>Standard</v>
      </c>
      <c r="E672" s="3">
        <f>Raw_Data!E672</f>
        <v>1.65</v>
      </c>
      <c r="F672" s="3">
        <f>Raw_Data!F672</f>
        <v>41</v>
      </c>
      <c r="G672" s="3" t="str">
        <f>Raw_Data!G672</f>
        <v>Africa</v>
      </c>
      <c r="H672" s="3" t="str">
        <f>Raw_Data!H672</f>
        <v>Mobile</v>
      </c>
      <c r="I672" s="3">
        <f>Raw_Data!I672</f>
        <v>13.99</v>
      </c>
      <c r="J672" s="3">
        <f>Raw_Data!J672</f>
        <v>1</v>
      </c>
      <c r="K672" s="3" t="str">
        <f>Raw_Data!K672</f>
        <v>PayPal</v>
      </c>
      <c r="L672" s="3">
        <f>Raw_Data!L672</f>
        <v>3</v>
      </c>
      <c r="M672" s="3">
        <f>Raw_Data!M672</f>
        <v>0.04</v>
      </c>
      <c r="N672" s="3" t="str">
        <f>Raw_Data!N672</f>
        <v>Action</v>
      </c>
      <c r="O672" s="3" t="str">
        <f t="shared" si="100"/>
        <v>35-44</v>
      </c>
      <c r="P672" s="3" t="str">
        <f t="shared" si="101"/>
        <v>&lt;10h</v>
      </c>
      <c r="Q672" s="3" t="str">
        <f t="shared" si="102"/>
        <v>22-45d</v>
      </c>
      <c r="R672" s="3" t="str">
        <f t="shared" si="103"/>
        <v>Medium</v>
      </c>
      <c r="S672" s="3" t="str">
        <f t="shared" si="104"/>
        <v>Mid</v>
      </c>
      <c r="T672" s="3" t="str">
        <f t="shared" si="105"/>
        <v>Churned</v>
      </c>
      <c r="U672" s="4">
        <f>1/(1+EXP(-(Predictive_Model!$B$5+((B672-Predictive_Model!$B$20)/Predictive_Model!$C$20)*Predictive_Model!$D$20+((E672-Predictive_Model!$B$21)/Predictive_Model!$C$21)*Predictive_Model!$D$21+((F672-Predictive_Model!$B$22)/Predictive_Model!$C$22)*Predictive_Model!$D$22+((I672-Predictive_Model!$B$23)/Predictive_Model!$C$23)*Predictive_Model!$D$23+((L672-Predictive_Model!$B$24)/Predictive_Model!$C$24)*Predictive_Model!$D$24+((M672-Predictive_Model!$B$25)/Predictive_Model!$C$25)*Predictive_Model!$D$25+IF(C672="Male",Predictive_Model!$D$31,IF(C672="Other",Predictive_Model!$D$32,0))+IF(D672="Premium",Predictive_Model!$D$34,IF(D672="Standard",Predictive_Model!$D$35,0))+IF(G672="Asia",Predictive_Model!$D$37,IF(G672="Europe",Predictive_Model!$D$38,IF(G672="North America",Predictive_Model!$D$39,IF(G672="Oceania",Predictive_Model!$D$40,IF(G672="South America",Predictive_Model!$D$41,0)))))+IF(H672="Laptop",Predictive_Model!$D$43,IF(H672="Mobile",Predictive_Model!$D$44,IF(H672="TV",Predictive_Model!$D$45,IF(H672="Tablet",Predictive_Model!$D$46,0))))+IF(K672="Crypto",Predictive_Model!$D$48,IF(K672="Debit Card",Predictive_Model!$D$49,IF(K672="Gift Card",Predictive_Model!$D$50,IF(K672="PayPal",Predictive_Model!$D$51,0))))+IF(N672="Comedy",Predictive_Model!$D$53,IF(N672="Documentary",Predictive_Model!$D$54,IF(N672="Drama",Predictive_Model!$D$55,IF(N672="Horror",Predictive_Model!$D$56,IF(N672="Romance",Predictive_Model!$D$57,IF(N672="Sci-Fi",Predictive_Model!$D$58,0)))))))))</f>
        <v>0.99972164360200999</v>
      </c>
      <c r="V672" s="3" t="str">
        <f t="shared" si="106"/>
        <v>Critical</v>
      </c>
      <c r="W672" s="6">
        <f t="shared" si="107"/>
        <v>13.99</v>
      </c>
      <c r="X672" s="3" t="str">
        <f t="shared" si="108"/>
        <v>Priority 2</v>
      </c>
      <c r="Y672" s="3" t="str">
        <f t="shared" si="109"/>
        <v>OK</v>
      </c>
    </row>
    <row r="673" spans="1:25" x14ac:dyDescent="0.25">
      <c r="A673" s="3" t="str">
        <f>Raw_Data!A673</f>
        <v>570a21e1-bc72-482a-b2f3-afea983390f0</v>
      </c>
      <c r="B673" s="3">
        <f>Raw_Data!B673</f>
        <v>46</v>
      </c>
      <c r="C673" s="3" t="str">
        <f>Raw_Data!C673</f>
        <v>Other</v>
      </c>
      <c r="D673" s="3" t="str">
        <f>Raw_Data!D673</f>
        <v>Premium</v>
      </c>
      <c r="E673" s="3">
        <f>Raw_Data!E673</f>
        <v>5.98</v>
      </c>
      <c r="F673" s="3">
        <f>Raw_Data!F673</f>
        <v>31</v>
      </c>
      <c r="G673" s="3" t="str">
        <f>Raw_Data!G673</f>
        <v>Asia</v>
      </c>
      <c r="H673" s="3" t="str">
        <f>Raw_Data!H673</f>
        <v>Laptop</v>
      </c>
      <c r="I673" s="3">
        <f>Raw_Data!I673</f>
        <v>17.989999999999998</v>
      </c>
      <c r="J673" s="3">
        <f>Raw_Data!J673</f>
        <v>1</v>
      </c>
      <c r="K673" s="3" t="str">
        <f>Raw_Data!K673</f>
        <v>PayPal</v>
      </c>
      <c r="L673" s="3">
        <f>Raw_Data!L673</f>
        <v>1</v>
      </c>
      <c r="M673" s="3">
        <f>Raw_Data!M673</f>
        <v>0.19</v>
      </c>
      <c r="N673" s="3" t="str">
        <f>Raw_Data!N673</f>
        <v>Comedy</v>
      </c>
      <c r="O673" s="3" t="str">
        <f t="shared" si="100"/>
        <v>45-54</v>
      </c>
      <c r="P673" s="3" t="str">
        <f t="shared" si="101"/>
        <v>&lt;10h</v>
      </c>
      <c r="Q673" s="3" t="str">
        <f t="shared" si="102"/>
        <v>22-45d</v>
      </c>
      <c r="R673" s="3" t="str">
        <f t="shared" si="103"/>
        <v>Medium</v>
      </c>
      <c r="S673" s="3" t="str">
        <f t="shared" si="104"/>
        <v>High</v>
      </c>
      <c r="T673" s="3" t="str">
        <f t="shared" si="105"/>
        <v>Churned</v>
      </c>
      <c r="U673" s="4">
        <f>1/(1+EXP(-(Predictive_Model!$B$5+((B673-Predictive_Model!$B$20)/Predictive_Model!$C$20)*Predictive_Model!$D$20+((E673-Predictive_Model!$B$21)/Predictive_Model!$C$21)*Predictive_Model!$D$21+((F673-Predictive_Model!$B$22)/Predictive_Model!$C$22)*Predictive_Model!$D$22+((I673-Predictive_Model!$B$23)/Predictive_Model!$C$23)*Predictive_Model!$D$23+((L673-Predictive_Model!$B$24)/Predictive_Model!$C$24)*Predictive_Model!$D$24+((M673-Predictive_Model!$B$25)/Predictive_Model!$C$25)*Predictive_Model!$D$25+IF(C673="Male",Predictive_Model!$D$31,IF(C673="Other",Predictive_Model!$D$32,0))+IF(D673="Premium",Predictive_Model!$D$34,IF(D673="Standard",Predictive_Model!$D$35,0))+IF(G673="Asia",Predictive_Model!$D$37,IF(G673="Europe",Predictive_Model!$D$38,IF(G673="North America",Predictive_Model!$D$39,IF(G673="Oceania",Predictive_Model!$D$40,IF(G673="South America",Predictive_Model!$D$41,0)))))+IF(H673="Laptop",Predictive_Model!$D$43,IF(H673="Mobile",Predictive_Model!$D$44,IF(H673="TV",Predictive_Model!$D$45,IF(H673="Tablet",Predictive_Model!$D$46,0))))+IF(K673="Crypto",Predictive_Model!$D$48,IF(K673="Debit Card",Predictive_Model!$D$49,IF(K673="Gift Card",Predictive_Model!$D$50,IF(K673="PayPal",Predictive_Model!$D$51,0))))+IF(N673="Comedy",Predictive_Model!$D$53,IF(N673="Documentary",Predictive_Model!$D$54,IF(N673="Drama",Predictive_Model!$D$55,IF(N673="Horror",Predictive_Model!$D$56,IF(N673="Romance",Predictive_Model!$D$57,IF(N673="Sci-Fi",Predictive_Model!$D$58,0)))))))))</f>
        <v>0.96072856251070804</v>
      </c>
      <c r="V673" s="3" t="str">
        <f t="shared" si="106"/>
        <v>Critical</v>
      </c>
      <c r="W673" s="6">
        <f t="shared" si="107"/>
        <v>17.989999999999998</v>
      </c>
      <c r="X673" s="3" t="str">
        <f t="shared" si="108"/>
        <v>Priority 1</v>
      </c>
      <c r="Y673" s="3" t="str">
        <f t="shared" si="109"/>
        <v>OK</v>
      </c>
    </row>
    <row r="674" spans="1:25" x14ac:dyDescent="0.25">
      <c r="A674" s="3" t="str">
        <f>Raw_Data!A674</f>
        <v>1ad47f3a-f860-4c98-81a5-8616344abafe</v>
      </c>
      <c r="B674" s="3">
        <f>Raw_Data!B674</f>
        <v>62</v>
      </c>
      <c r="C674" s="3" t="str">
        <f>Raw_Data!C674</f>
        <v>Male</v>
      </c>
      <c r="D674" s="3" t="str">
        <f>Raw_Data!D674</f>
        <v>Premium</v>
      </c>
      <c r="E674" s="3">
        <f>Raw_Data!E674</f>
        <v>29.21</v>
      </c>
      <c r="F674" s="3">
        <f>Raw_Data!F674</f>
        <v>1</v>
      </c>
      <c r="G674" s="3" t="str">
        <f>Raw_Data!G674</f>
        <v>South America</v>
      </c>
      <c r="H674" s="3" t="str">
        <f>Raw_Data!H674</f>
        <v>Mobile</v>
      </c>
      <c r="I674" s="3">
        <f>Raw_Data!I674</f>
        <v>17.989999999999998</v>
      </c>
      <c r="J674" s="3">
        <f>Raw_Data!J674</f>
        <v>0</v>
      </c>
      <c r="K674" s="3" t="str">
        <f>Raw_Data!K674</f>
        <v>Gift Card</v>
      </c>
      <c r="L674" s="3">
        <f>Raw_Data!L674</f>
        <v>1</v>
      </c>
      <c r="M674" s="3">
        <f>Raw_Data!M674</f>
        <v>14.61</v>
      </c>
      <c r="N674" s="3" t="str">
        <f>Raw_Data!N674</f>
        <v>Documentary</v>
      </c>
      <c r="O674" s="3" t="str">
        <f t="shared" si="100"/>
        <v>55-70</v>
      </c>
      <c r="P674" s="3" t="str">
        <f t="shared" si="101"/>
        <v>25-49h</v>
      </c>
      <c r="Q674" s="3" t="str">
        <f t="shared" si="102"/>
        <v>0-7d</v>
      </c>
      <c r="R674" s="3" t="str">
        <f t="shared" si="103"/>
        <v>High</v>
      </c>
      <c r="S674" s="3" t="str">
        <f t="shared" si="104"/>
        <v>High</v>
      </c>
      <c r="T674" s="3" t="str">
        <f t="shared" si="105"/>
        <v>Active</v>
      </c>
      <c r="U674" s="4">
        <f>1/(1+EXP(-(Predictive_Model!$B$5+((B674-Predictive_Model!$B$20)/Predictive_Model!$C$20)*Predictive_Model!$D$20+((E674-Predictive_Model!$B$21)/Predictive_Model!$C$21)*Predictive_Model!$D$21+((F674-Predictive_Model!$B$22)/Predictive_Model!$C$22)*Predictive_Model!$D$22+((I674-Predictive_Model!$B$23)/Predictive_Model!$C$23)*Predictive_Model!$D$23+((L674-Predictive_Model!$B$24)/Predictive_Model!$C$24)*Predictive_Model!$D$24+((M674-Predictive_Model!$B$25)/Predictive_Model!$C$25)*Predictive_Model!$D$25+IF(C674="Male",Predictive_Model!$D$31,IF(C674="Other",Predictive_Model!$D$32,0))+IF(D674="Premium",Predictive_Model!$D$34,IF(D674="Standard",Predictive_Model!$D$35,0))+IF(G674="Asia",Predictive_Model!$D$37,IF(G674="Europe",Predictive_Model!$D$38,IF(G674="North America",Predictive_Model!$D$39,IF(G674="Oceania",Predictive_Model!$D$40,IF(G674="South America",Predictive_Model!$D$41,0)))))+IF(H674="Laptop",Predictive_Model!$D$43,IF(H674="Mobile",Predictive_Model!$D$44,IF(H674="TV",Predictive_Model!$D$45,IF(H674="Tablet",Predictive_Model!$D$46,0))))+IF(K674="Crypto",Predictive_Model!$D$48,IF(K674="Debit Card",Predictive_Model!$D$49,IF(K674="Gift Card",Predictive_Model!$D$50,IF(K674="PayPal",Predictive_Model!$D$51,0))))+IF(N674="Comedy",Predictive_Model!$D$53,IF(N674="Documentary",Predictive_Model!$D$54,IF(N674="Drama",Predictive_Model!$D$55,IF(N674="Horror",Predictive_Model!$D$56,IF(N674="Romance",Predictive_Model!$D$57,IF(N674="Sci-Fi",Predictive_Model!$D$58,0)))))))))</f>
        <v>7.7763138016655988E-14</v>
      </c>
      <c r="V674" s="3" t="str">
        <f t="shared" si="106"/>
        <v>Low</v>
      </c>
      <c r="W674" s="6">
        <f t="shared" si="107"/>
        <v>1.3989588529196411E-12</v>
      </c>
      <c r="X674" s="3" t="str">
        <f t="shared" si="108"/>
        <v>Monitor</v>
      </c>
      <c r="Y674" s="3" t="str">
        <f t="shared" si="109"/>
        <v>OK</v>
      </c>
    </row>
    <row r="675" spans="1:25" x14ac:dyDescent="0.25">
      <c r="A675" s="3" t="str">
        <f>Raw_Data!A675</f>
        <v>b82b1e9c-2120-4d5d-ab97-6d871eded035</v>
      </c>
      <c r="B675" s="3">
        <f>Raw_Data!B675</f>
        <v>20</v>
      </c>
      <c r="C675" s="3" t="str">
        <f>Raw_Data!C675</f>
        <v>Other</v>
      </c>
      <c r="D675" s="3" t="str">
        <f>Raw_Data!D675</f>
        <v>Premium</v>
      </c>
      <c r="E675" s="3">
        <f>Raw_Data!E675</f>
        <v>11.58</v>
      </c>
      <c r="F675" s="3">
        <f>Raw_Data!F675</f>
        <v>44</v>
      </c>
      <c r="G675" s="3" t="str">
        <f>Raw_Data!G675</f>
        <v>Africa</v>
      </c>
      <c r="H675" s="3" t="str">
        <f>Raw_Data!H675</f>
        <v>Laptop</v>
      </c>
      <c r="I675" s="3">
        <f>Raw_Data!I675</f>
        <v>17.989999999999998</v>
      </c>
      <c r="J675" s="3">
        <f>Raw_Data!J675</f>
        <v>1</v>
      </c>
      <c r="K675" s="3" t="str">
        <f>Raw_Data!K675</f>
        <v>Crypto</v>
      </c>
      <c r="L675" s="3">
        <f>Raw_Data!L675</f>
        <v>4</v>
      </c>
      <c r="M675" s="3">
        <f>Raw_Data!M675</f>
        <v>0.26</v>
      </c>
      <c r="N675" s="3" t="str">
        <f>Raw_Data!N675</f>
        <v>Drama</v>
      </c>
      <c r="O675" s="3" t="str">
        <f t="shared" si="100"/>
        <v>18-24</v>
      </c>
      <c r="P675" s="3" t="str">
        <f t="shared" si="101"/>
        <v>10-24h</v>
      </c>
      <c r="Q675" s="3" t="str">
        <f t="shared" si="102"/>
        <v>22-45d</v>
      </c>
      <c r="R675" s="3" t="str">
        <f t="shared" si="103"/>
        <v>Medium</v>
      </c>
      <c r="S675" s="3" t="str">
        <f t="shared" si="104"/>
        <v>High</v>
      </c>
      <c r="T675" s="3" t="str">
        <f t="shared" si="105"/>
        <v>Churned</v>
      </c>
      <c r="U675" s="4">
        <f>1/(1+EXP(-(Predictive_Model!$B$5+((B675-Predictive_Model!$B$20)/Predictive_Model!$C$20)*Predictive_Model!$D$20+((E675-Predictive_Model!$B$21)/Predictive_Model!$C$21)*Predictive_Model!$D$21+((F675-Predictive_Model!$B$22)/Predictive_Model!$C$22)*Predictive_Model!$D$22+((I675-Predictive_Model!$B$23)/Predictive_Model!$C$23)*Predictive_Model!$D$23+((L675-Predictive_Model!$B$24)/Predictive_Model!$C$24)*Predictive_Model!$D$24+((M675-Predictive_Model!$B$25)/Predictive_Model!$C$25)*Predictive_Model!$D$25+IF(C675="Male",Predictive_Model!$D$31,IF(C675="Other",Predictive_Model!$D$32,0))+IF(D675="Premium",Predictive_Model!$D$34,IF(D675="Standard",Predictive_Model!$D$35,0))+IF(G675="Asia",Predictive_Model!$D$37,IF(G675="Europe",Predictive_Model!$D$38,IF(G675="North America",Predictive_Model!$D$39,IF(G675="Oceania",Predictive_Model!$D$40,IF(G675="South America",Predictive_Model!$D$41,0)))))+IF(H675="Laptop",Predictive_Model!$D$43,IF(H675="Mobile",Predictive_Model!$D$44,IF(H675="TV",Predictive_Model!$D$45,IF(H675="Tablet",Predictive_Model!$D$46,0))))+IF(K675="Crypto",Predictive_Model!$D$48,IF(K675="Debit Card",Predictive_Model!$D$49,IF(K675="Gift Card",Predictive_Model!$D$50,IF(K675="PayPal",Predictive_Model!$D$51,0))))+IF(N675="Comedy",Predictive_Model!$D$53,IF(N675="Documentary",Predictive_Model!$D$54,IF(N675="Drama",Predictive_Model!$D$55,IF(N675="Horror",Predictive_Model!$D$56,IF(N675="Romance",Predictive_Model!$D$57,IF(N675="Sci-Fi",Predictive_Model!$D$58,0)))))))))</f>
        <v>0.72102746555887631</v>
      </c>
      <c r="V675" s="3" t="str">
        <f t="shared" si="106"/>
        <v>High</v>
      </c>
      <c r="W675" s="6">
        <f t="shared" si="107"/>
        <v>17.989999999999998</v>
      </c>
      <c r="X675" s="3" t="str">
        <f t="shared" si="108"/>
        <v>Priority 2</v>
      </c>
      <c r="Y675" s="3" t="str">
        <f t="shared" si="109"/>
        <v>OK</v>
      </c>
    </row>
    <row r="676" spans="1:25" x14ac:dyDescent="0.25">
      <c r="A676" s="3" t="str">
        <f>Raw_Data!A676</f>
        <v>6800590b-a6fe-40ed-81d1-201693007a0a</v>
      </c>
      <c r="B676" s="3">
        <f>Raw_Data!B676</f>
        <v>24</v>
      </c>
      <c r="C676" s="3" t="str">
        <f>Raw_Data!C676</f>
        <v>Other</v>
      </c>
      <c r="D676" s="3" t="str">
        <f>Raw_Data!D676</f>
        <v>Standard</v>
      </c>
      <c r="E676" s="3">
        <f>Raw_Data!E676</f>
        <v>40.81</v>
      </c>
      <c r="F676" s="3">
        <f>Raw_Data!F676</f>
        <v>40</v>
      </c>
      <c r="G676" s="3" t="str">
        <f>Raw_Data!G676</f>
        <v>Europe</v>
      </c>
      <c r="H676" s="3" t="str">
        <f>Raw_Data!H676</f>
        <v>Laptop</v>
      </c>
      <c r="I676" s="3">
        <f>Raw_Data!I676</f>
        <v>13.99</v>
      </c>
      <c r="J676" s="3">
        <f>Raw_Data!J676</f>
        <v>0</v>
      </c>
      <c r="K676" s="3" t="str">
        <f>Raw_Data!K676</f>
        <v>Debit Card</v>
      </c>
      <c r="L676" s="3">
        <f>Raw_Data!L676</f>
        <v>4</v>
      </c>
      <c r="M676" s="3">
        <f>Raw_Data!M676</f>
        <v>1</v>
      </c>
      <c r="N676" s="3" t="str">
        <f>Raw_Data!N676</f>
        <v>Action</v>
      </c>
      <c r="O676" s="3" t="str">
        <f t="shared" si="100"/>
        <v>18-24</v>
      </c>
      <c r="P676" s="3" t="str">
        <f t="shared" si="101"/>
        <v>25-49h</v>
      </c>
      <c r="Q676" s="3" t="str">
        <f t="shared" si="102"/>
        <v>22-45d</v>
      </c>
      <c r="R676" s="3" t="str">
        <f t="shared" si="103"/>
        <v>Medium</v>
      </c>
      <c r="S676" s="3" t="str">
        <f t="shared" si="104"/>
        <v>Mid</v>
      </c>
      <c r="T676" s="3" t="str">
        <f t="shared" si="105"/>
        <v>Active</v>
      </c>
      <c r="U676" s="4">
        <f>1/(1+EXP(-(Predictive_Model!$B$5+((B676-Predictive_Model!$B$20)/Predictive_Model!$C$20)*Predictive_Model!$D$20+((E676-Predictive_Model!$B$21)/Predictive_Model!$C$21)*Predictive_Model!$D$21+((F676-Predictive_Model!$B$22)/Predictive_Model!$C$22)*Predictive_Model!$D$22+((I676-Predictive_Model!$B$23)/Predictive_Model!$C$23)*Predictive_Model!$D$23+((L676-Predictive_Model!$B$24)/Predictive_Model!$C$24)*Predictive_Model!$D$24+((M676-Predictive_Model!$B$25)/Predictive_Model!$C$25)*Predictive_Model!$D$25+IF(C676="Male",Predictive_Model!$D$31,IF(C676="Other",Predictive_Model!$D$32,0))+IF(D676="Premium",Predictive_Model!$D$34,IF(D676="Standard",Predictive_Model!$D$35,0))+IF(G676="Asia",Predictive_Model!$D$37,IF(G676="Europe",Predictive_Model!$D$38,IF(G676="North America",Predictive_Model!$D$39,IF(G676="Oceania",Predictive_Model!$D$40,IF(G676="South America",Predictive_Model!$D$41,0)))))+IF(H676="Laptop",Predictive_Model!$D$43,IF(H676="Mobile",Predictive_Model!$D$44,IF(H676="TV",Predictive_Model!$D$45,IF(H676="Tablet",Predictive_Model!$D$46,0))))+IF(K676="Crypto",Predictive_Model!$D$48,IF(K676="Debit Card",Predictive_Model!$D$49,IF(K676="Gift Card",Predictive_Model!$D$50,IF(K676="PayPal",Predictive_Model!$D$51,0))))+IF(N676="Comedy",Predictive_Model!$D$53,IF(N676="Documentary",Predictive_Model!$D$54,IF(N676="Drama",Predictive_Model!$D$55,IF(N676="Horror",Predictive_Model!$D$56,IF(N676="Romance",Predictive_Model!$D$57,IF(N676="Sci-Fi",Predictive_Model!$D$58,0)))))))))</f>
        <v>2.0221996778578032E-4</v>
      </c>
      <c r="V676" s="3" t="str">
        <f t="shared" si="106"/>
        <v>Low</v>
      </c>
      <c r="W676" s="6">
        <f t="shared" si="107"/>
        <v>2.8290573493230668E-3</v>
      </c>
      <c r="X676" s="3" t="str">
        <f t="shared" si="108"/>
        <v>Monitor</v>
      </c>
      <c r="Y676" s="3" t="str">
        <f t="shared" si="109"/>
        <v>OK</v>
      </c>
    </row>
    <row r="677" spans="1:25" x14ac:dyDescent="0.25">
      <c r="A677" s="3" t="str">
        <f>Raw_Data!A677</f>
        <v>5e4d2986-6750-4833-84d7-bf79f53e92ae</v>
      </c>
      <c r="B677" s="3">
        <f>Raw_Data!B677</f>
        <v>62</v>
      </c>
      <c r="C677" s="3" t="str">
        <f>Raw_Data!C677</f>
        <v>Other</v>
      </c>
      <c r="D677" s="3" t="str">
        <f>Raw_Data!D677</f>
        <v>Standard</v>
      </c>
      <c r="E677" s="3">
        <f>Raw_Data!E677</f>
        <v>5.63</v>
      </c>
      <c r="F677" s="3">
        <f>Raw_Data!F677</f>
        <v>26</v>
      </c>
      <c r="G677" s="3" t="str">
        <f>Raw_Data!G677</f>
        <v>Asia</v>
      </c>
      <c r="H677" s="3" t="str">
        <f>Raw_Data!H677</f>
        <v>TV</v>
      </c>
      <c r="I677" s="3">
        <f>Raw_Data!I677</f>
        <v>13.99</v>
      </c>
      <c r="J677" s="3">
        <f>Raw_Data!J677</f>
        <v>0</v>
      </c>
      <c r="K677" s="3" t="str">
        <f>Raw_Data!K677</f>
        <v>Credit Card</v>
      </c>
      <c r="L677" s="3">
        <f>Raw_Data!L677</f>
        <v>3</v>
      </c>
      <c r="M677" s="3">
        <f>Raw_Data!M677</f>
        <v>0.21</v>
      </c>
      <c r="N677" s="3" t="str">
        <f>Raw_Data!N677</f>
        <v>Romance</v>
      </c>
      <c r="O677" s="3" t="str">
        <f t="shared" si="100"/>
        <v>55-70</v>
      </c>
      <c r="P677" s="3" t="str">
        <f t="shared" si="101"/>
        <v>&lt;10h</v>
      </c>
      <c r="Q677" s="3" t="str">
        <f t="shared" si="102"/>
        <v>22-45d</v>
      </c>
      <c r="R677" s="3" t="str">
        <f t="shared" si="103"/>
        <v>Medium</v>
      </c>
      <c r="S677" s="3" t="str">
        <f t="shared" si="104"/>
        <v>Mid</v>
      </c>
      <c r="T677" s="3" t="str">
        <f t="shared" si="105"/>
        <v>Active</v>
      </c>
      <c r="U677" s="4">
        <f>1/(1+EXP(-(Predictive_Model!$B$5+((B677-Predictive_Model!$B$20)/Predictive_Model!$C$20)*Predictive_Model!$D$20+((E677-Predictive_Model!$B$21)/Predictive_Model!$C$21)*Predictive_Model!$D$21+((F677-Predictive_Model!$B$22)/Predictive_Model!$C$22)*Predictive_Model!$D$22+((I677-Predictive_Model!$B$23)/Predictive_Model!$C$23)*Predictive_Model!$D$23+((L677-Predictive_Model!$B$24)/Predictive_Model!$C$24)*Predictive_Model!$D$24+((M677-Predictive_Model!$B$25)/Predictive_Model!$C$25)*Predictive_Model!$D$25+IF(C677="Male",Predictive_Model!$D$31,IF(C677="Other",Predictive_Model!$D$32,0))+IF(D677="Premium",Predictive_Model!$D$34,IF(D677="Standard",Predictive_Model!$D$35,0))+IF(G677="Asia",Predictive_Model!$D$37,IF(G677="Europe",Predictive_Model!$D$38,IF(G677="North America",Predictive_Model!$D$39,IF(G677="Oceania",Predictive_Model!$D$40,IF(G677="South America",Predictive_Model!$D$41,0)))))+IF(H677="Laptop",Predictive_Model!$D$43,IF(H677="Mobile",Predictive_Model!$D$44,IF(H677="TV",Predictive_Model!$D$45,IF(H677="Tablet",Predictive_Model!$D$46,0))))+IF(K677="Crypto",Predictive_Model!$D$48,IF(K677="Debit Card",Predictive_Model!$D$49,IF(K677="Gift Card",Predictive_Model!$D$50,IF(K677="PayPal",Predictive_Model!$D$51,0))))+IF(N677="Comedy",Predictive_Model!$D$53,IF(N677="Documentary",Predictive_Model!$D$54,IF(N677="Drama",Predictive_Model!$D$55,IF(N677="Horror",Predictive_Model!$D$56,IF(N677="Romance",Predictive_Model!$D$57,IF(N677="Sci-Fi",Predictive_Model!$D$58,0)))))))))</f>
        <v>0.94059198475929573</v>
      </c>
      <c r="V677" s="3" t="str">
        <f t="shared" si="106"/>
        <v>Critical</v>
      </c>
      <c r="W677" s="6">
        <f t="shared" si="107"/>
        <v>13.158881866782547</v>
      </c>
      <c r="X677" s="3" t="str">
        <f t="shared" si="108"/>
        <v>Priority 2</v>
      </c>
      <c r="Y677" s="3" t="str">
        <f t="shared" si="109"/>
        <v>OK</v>
      </c>
    </row>
    <row r="678" spans="1:25" x14ac:dyDescent="0.25">
      <c r="A678" s="3" t="str">
        <f>Raw_Data!A678</f>
        <v>047cacb4-85d1-4fb9-82ef-e68ce12afd11</v>
      </c>
      <c r="B678" s="3">
        <f>Raw_Data!B678</f>
        <v>26</v>
      </c>
      <c r="C678" s="3" t="str">
        <f>Raw_Data!C678</f>
        <v>Female</v>
      </c>
      <c r="D678" s="3" t="str">
        <f>Raw_Data!D678</f>
        <v>Standard</v>
      </c>
      <c r="E678" s="3">
        <f>Raw_Data!E678</f>
        <v>1.84</v>
      </c>
      <c r="F678" s="3">
        <f>Raw_Data!F678</f>
        <v>15</v>
      </c>
      <c r="G678" s="3" t="str">
        <f>Raw_Data!G678</f>
        <v>Asia</v>
      </c>
      <c r="H678" s="3" t="str">
        <f>Raw_Data!H678</f>
        <v>Mobile</v>
      </c>
      <c r="I678" s="3">
        <f>Raw_Data!I678</f>
        <v>13.99</v>
      </c>
      <c r="J678" s="3">
        <f>Raw_Data!J678</f>
        <v>1</v>
      </c>
      <c r="K678" s="3" t="str">
        <f>Raw_Data!K678</f>
        <v>Gift Card</v>
      </c>
      <c r="L678" s="3">
        <f>Raw_Data!L678</f>
        <v>5</v>
      </c>
      <c r="M678" s="3">
        <f>Raw_Data!M678</f>
        <v>0.12</v>
      </c>
      <c r="N678" s="3" t="str">
        <f>Raw_Data!N678</f>
        <v>Action</v>
      </c>
      <c r="O678" s="3" t="str">
        <f t="shared" si="100"/>
        <v>25-34</v>
      </c>
      <c r="P678" s="3" t="str">
        <f t="shared" si="101"/>
        <v>&lt;10h</v>
      </c>
      <c r="Q678" s="3" t="str">
        <f t="shared" si="102"/>
        <v>8-21d</v>
      </c>
      <c r="R678" s="3" t="str">
        <f t="shared" si="103"/>
        <v>Medium</v>
      </c>
      <c r="S678" s="3" t="str">
        <f t="shared" si="104"/>
        <v>Mid</v>
      </c>
      <c r="T678" s="3" t="str">
        <f t="shared" si="105"/>
        <v>Churned</v>
      </c>
      <c r="U678" s="4">
        <f>1/(1+EXP(-(Predictive_Model!$B$5+((B678-Predictive_Model!$B$20)/Predictive_Model!$C$20)*Predictive_Model!$D$20+((E678-Predictive_Model!$B$21)/Predictive_Model!$C$21)*Predictive_Model!$D$21+((F678-Predictive_Model!$B$22)/Predictive_Model!$C$22)*Predictive_Model!$D$22+((I678-Predictive_Model!$B$23)/Predictive_Model!$C$23)*Predictive_Model!$D$23+((L678-Predictive_Model!$B$24)/Predictive_Model!$C$24)*Predictive_Model!$D$24+((M678-Predictive_Model!$B$25)/Predictive_Model!$C$25)*Predictive_Model!$D$25+IF(C678="Male",Predictive_Model!$D$31,IF(C678="Other",Predictive_Model!$D$32,0))+IF(D678="Premium",Predictive_Model!$D$34,IF(D678="Standard",Predictive_Model!$D$35,0))+IF(G678="Asia",Predictive_Model!$D$37,IF(G678="Europe",Predictive_Model!$D$38,IF(G678="North America",Predictive_Model!$D$39,IF(G678="Oceania",Predictive_Model!$D$40,IF(G678="South America",Predictive_Model!$D$41,0)))))+IF(H678="Laptop",Predictive_Model!$D$43,IF(H678="Mobile",Predictive_Model!$D$44,IF(H678="TV",Predictive_Model!$D$45,IF(H678="Tablet",Predictive_Model!$D$46,0))))+IF(K678="Crypto",Predictive_Model!$D$48,IF(K678="Debit Card",Predictive_Model!$D$49,IF(K678="Gift Card",Predictive_Model!$D$50,IF(K678="PayPal",Predictive_Model!$D$51,0))))+IF(N678="Comedy",Predictive_Model!$D$53,IF(N678="Documentary",Predictive_Model!$D$54,IF(N678="Drama",Predictive_Model!$D$55,IF(N678="Horror",Predictive_Model!$D$56,IF(N678="Romance",Predictive_Model!$D$57,IF(N678="Sci-Fi",Predictive_Model!$D$58,0)))))))))</f>
        <v>0.96965045633405</v>
      </c>
      <c r="V678" s="3" t="str">
        <f t="shared" si="106"/>
        <v>Critical</v>
      </c>
      <c r="W678" s="6">
        <f t="shared" si="107"/>
        <v>13.99</v>
      </c>
      <c r="X678" s="3" t="str">
        <f t="shared" si="108"/>
        <v>Priority 2</v>
      </c>
      <c r="Y678" s="3" t="str">
        <f t="shared" si="109"/>
        <v>OK</v>
      </c>
    </row>
    <row r="679" spans="1:25" x14ac:dyDescent="0.25">
      <c r="A679" s="3" t="str">
        <f>Raw_Data!A679</f>
        <v>054bfc20-e65d-4fd8-a9d4-5cf77eefe836</v>
      </c>
      <c r="B679" s="3">
        <f>Raw_Data!B679</f>
        <v>58</v>
      </c>
      <c r="C679" s="3" t="str">
        <f>Raw_Data!C679</f>
        <v>Male</v>
      </c>
      <c r="D679" s="3" t="str">
        <f>Raw_Data!D679</f>
        <v>Standard</v>
      </c>
      <c r="E679" s="3">
        <f>Raw_Data!E679</f>
        <v>2.11</v>
      </c>
      <c r="F679" s="3">
        <f>Raw_Data!F679</f>
        <v>5</v>
      </c>
      <c r="G679" s="3" t="str">
        <f>Raw_Data!G679</f>
        <v>North America</v>
      </c>
      <c r="H679" s="3" t="str">
        <f>Raw_Data!H679</f>
        <v>TV</v>
      </c>
      <c r="I679" s="3">
        <f>Raw_Data!I679</f>
        <v>13.99</v>
      </c>
      <c r="J679" s="3">
        <f>Raw_Data!J679</f>
        <v>1</v>
      </c>
      <c r="K679" s="3" t="str">
        <f>Raw_Data!K679</f>
        <v>Credit Card</v>
      </c>
      <c r="L679" s="3">
        <f>Raw_Data!L679</f>
        <v>1</v>
      </c>
      <c r="M679" s="3">
        <f>Raw_Data!M679</f>
        <v>0.35</v>
      </c>
      <c r="N679" s="3" t="str">
        <f>Raw_Data!N679</f>
        <v>Action</v>
      </c>
      <c r="O679" s="3" t="str">
        <f t="shared" si="100"/>
        <v>55-70</v>
      </c>
      <c r="P679" s="3" t="str">
        <f t="shared" si="101"/>
        <v>&lt;10h</v>
      </c>
      <c r="Q679" s="3" t="str">
        <f t="shared" si="102"/>
        <v>0-7d</v>
      </c>
      <c r="R679" s="3" t="str">
        <f t="shared" si="103"/>
        <v>Medium</v>
      </c>
      <c r="S679" s="3" t="str">
        <f t="shared" si="104"/>
        <v>Mid</v>
      </c>
      <c r="T679" s="3" t="str">
        <f t="shared" si="105"/>
        <v>Churned</v>
      </c>
      <c r="U679" s="4">
        <f>1/(1+EXP(-(Predictive_Model!$B$5+((B679-Predictive_Model!$B$20)/Predictive_Model!$C$20)*Predictive_Model!$D$20+((E679-Predictive_Model!$B$21)/Predictive_Model!$C$21)*Predictive_Model!$D$21+((F679-Predictive_Model!$B$22)/Predictive_Model!$C$22)*Predictive_Model!$D$22+((I679-Predictive_Model!$B$23)/Predictive_Model!$C$23)*Predictive_Model!$D$23+((L679-Predictive_Model!$B$24)/Predictive_Model!$C$24)*Predictive_Model!$D$24+((M679-Predictive_Model!$B$25)/Predictive_Model!$C$25)*Predictive_Model!$D$25+IF(C679="Male",Predictive_Model!$D$31,IF(C679="Other",Predictive_Model!$D$32,0))+IF(D679="Premium",Predictive_Model!$D$34,IF(D679="Standard",Predictive_Model!$D$35,0))+IF(G679="Asia",Predictive_Model!$D$37,IF(G679="Europe",Predictive_Model!$D$38,IF(G679="North America",Predictive_Model!$D$39,IF(G679="Oceania",Predictive_Model!$D$40,IF(G679="South America",Predictive_Model!$D$41,0)))))+IF(H679="Laptop",Predictive_Model!$D$43,IF(H679="Mobile",Predictive_Model!$D$44,IF(H679="TV",Predictive_Model!$D$45,IF(H679="Tablet",Predictive_Model!$D$46,0))))+IF(K679="Crypto",Predictive_Model!$D$48,IF(K679="Debit Card",Predictive_Model!$D$49,IF(K679="Gift Card",Predictive_Model!$D$50,IF(K679="PayPal",Predictive_Model!$D$51,0))))+IF(N679="Comedy",Predictive_Model!$D$53,IF(N679="Documentary",Predictive_Model!$D$54,IF(N679="Drama",Predictive_Model!$D$55,IF(N679="Horror",Predictive_Model!$D$56,IF(N679="Romance",Predictive_Model!$D$57,IF(N679="Sci-Fi",Predictive_Model!$D$58,0)))))))))</f>
        <v>0.93125606943141181</v>
      </c>
      <c r="V679" s="3" t="str">
        <f t="shared" si="106"/>
        <v>Critical</v>
      </c>
      <c r="W679" s="6">
        <f t="shared" si="107"/>
        <v>13.99</v>
      </c>
      <c r="X679" s="3" t="str">
        <f t="shared" si="108"/>
        <v>Priority 2</v>
      </c>
      <c r="Y679" s="3" t="str">
        <f t="shared" si="109"/>
        <v>OK</v>
      </c>
    </row>
    <row r="680" spans="1:25" x14ac:dyDescent="0.25">
      <c r="A680" s="3" t="str">
        <f>Raw_Data!A680</f>
        <v>9d45d604-6975-4a0c-9de6-0c1fb839c3e3</v>
      </c>
      <c r="B680" s="3">
        <f>Raw_Data!B680</f>
        <v>62</v>
      </c>
      <c r="C680" s="3" t="str">
        <f>Raw_Data!C680</f>
        <v>Other</v>
      </c>
      <c r="D680" s="3" t="str">
        <f>Raw_Data!D680</f>
        <v>Basic</v>
      </c>
      <c r="E680" s="3">
        <f>Raw_Data!E680</f>
        <v>1.1599999999999999</v>
      </c>
      <c r="F680" s="3">
        <f>Raw_Data!F680</f>
        <v>2</v>
      </c>
      <c r="G680" s="3" t="str">
        <f>Raw_Data!G680</f>
        <v>South America</v>
      </c>
      <c r="H680" s="3" t="str">
        <f>Raw_Data!H680</f>
        <v>TV</v>
      </c>
      <c r="I680" s="3">
        <f>Raw_Data!I680</f>
        <v>8.99</v>
      </c>
      <c r="J680" s="3">
        <f>Raw_Data!J680</f>
        <v>1</v>
      </c>
      <c r="K680" s="3" t="str">
        <f>Raw_Data!K680</f>
        <v>PayPal</v>
      </c>
      <c r="L680" s="3">
        <f>Raw_Data!L680</f>
        <v>2</v>
      </c>
      <c r="M680" s="3">
        <f>Raw_Data!M680</f>
        <v>0.39</v>
      </c>
      <c r="N680" s="3" t="str">
        <f>Raw_Data!N680</f>
        <v>Horror</v>
      </c>
      <c r="O680" s="3" t="str">
        <f t="shared" si="100"/>
        <v>55-70</v>
      </c>
      <c r="P680" s="3" t="str">
        <f t="shared" si="101"/>
        <v>&lt;10h</v>
      </c>
      <c r="Q680" s="3" t="str">
        <f t="shared" si="102"/>
        <v>0-7d</v>
      </c>
      <c r="R680" s="3" t="str">
        <f t="shared" si="103"/>
        <v>Medium</v>
      </c>
      <c r="S680" s="3" t="str">
        <f t="shared" si="104"/>
        <v>Low</v>
      </c>
      <c r="T680" s="3" t="str">
        <f t="shared" si="105"/>
        <v>Churned</v>
      </c>
      <c r="U680" s="4">
        <f>1/(1+EXP(-(Predictive_Model!$B$5+((B680-Predictive_Model!$B$20)/Predictive_Model!$C$20)*Predictive_Model!$D$20+((E680-Predictive_Model!$B$21)/Predictive_Model!$C$21)*Predictive_Model!$D$21+((F680-Predictive_Model!$B$22)/Predictive_Model!$C$22)*Predictive_Model!$D$22+((I680-Predictive_Model!$B$23)/Predictive_Model!$C$23)*Predictive_Model!$D$23+((L680-Predictive_Model!$B$24)/Predictive_Model!$C$24)*Predictive_Model!$D$24+((M680-Predictive_Model!$B$25)/Predictive_Model!$C$25)*Predictive_Model!$D$25+IF(C680="Male",Predictive_Model!$D$31,IF(C680="Other",Predictive_Model!$D$32,0))+IF(D680="Premium",Predictive_Model!$D$34,IF(D680="Standard",Predictive_Model!$D$35,0))+IF(G680="Asia",Predictive_Model!$D$37,IF(G680="Europe",Predictive_Model!$D$38,IF(G680="North America",Predictive_Model!$D$39,IF(G680="Oceania",Predictive_Model!$D$40,IF(G680="South America",Predictive_Model!$D$41,0)))))+IF(H680="Laptop",Predictive_Model!$D$43,IF(H680="Mobile",Predictive_Model!$D$44,IF(H680="TV",Predictive_Model!$D$45,IF(H680="Tablet",Predictive_Model!$D$46,0))))+IF(K680="Crypto",Predictive_Model!$D$48,IF(K680="Debit Card",Predictive_Model!$D$49,IF(K680="Gift Card",Predictive_Model!$D$50,IF(K680="PayPal",Predictive_Model!$D$51,0))))+IF(N680="Comedy",Predictive_Model!$D$53,IF(N680="Documentary",Predictive_Model!$D$54,IF(N680="Drama",Predictive_Model!$D$55,IF(N680="Horror",Predictive_Model!$D$56,IF(N680="Romance",Predictive_Model!$D$57,IF(N680="Sci-Fi",Predictive_Model!$D$58,0)))))))))</f>
        <v>0.93709375603160561</v>
      </c>
      <c r="V680" s="3" t="str">
        <f t="shared" si="106"/>
        <v>Critical</v>
      </c>
      <c r="W680" s="6">
        <f t="shared" si="107"/>
        <v>8.99</v>
      </c>
      <c r="X680" s="3" t="str">
        <f t="shared" si="108"/>
        <v>Priority 2</v>
      </c>
      <c r="Y680" s="3" t="str">
        <f t="shared" si="109"/>
        <v>OK</v>
      </c>
    </row>
    <row r="681" spans="1:25" x14ac:dyDescent="0.25">
      <c r="A681" s="3" t="str">
        <f>Raw_Data!A681</f>
        <v>a02d6ab0-2fda-47eb-8656-158beb0200a4</v>
      </c>
      <c r="B681" s="3">
        <f>Raw_Data!B681</f>
        <v>70</v>
      </c>
      <c r="C681" s="3" t="str">
        <f>Raw_Data!C681</f>
        <v>Female</v>
      </c>
      <c r="D681" s="3" t="str">
        <f>Raw_Data!D681</f>
        <v>Premium</v>
      </c>
      <c r="E681" s="3">
        <f>Raw_Data!E681</f>
        <v>11.06</v>
      </c>
      <c r="F681" s="3">
        <f>Raw_Data!F681</f>
        <v>38</v>
      </c>
      <c r="G681" s="3" t="str">
        <f>Raw_Data!G681</f>
        <v>Oceania</v>
      </c>
      <c r="H681" s="3" t="str">
        <f>Raw_Data!H681</f>
        <v>Laptop</v>
      </c>
      <c r="I681" s="3">
        <f>Raw_Data!I681</f>
        <v>17.989999999999998</v>
      </c>
      <c r="J681" s="3">
        <f>Raw_Data!J681</f>
        <v>1</v>
      </c>
      <c r="K681" s="3" t="str">
        <f>Raw_Data!K681</f>
        <v>Gift Card</v>
      </c>
      <c r="L681" s="3">
        <f>Raw_Data!L681</f>
        <v>1</v>
      </c>
      <c r="M681" s="3">
        <f>Raw_Data!M681</f>
        <v>0.28000000000000003</v>
      </c>
      <c r="N681" s="3" t="str">
        <f>Raw_Data!N681</f>
        <v>Drama</v>
      </c>
      <c r="O681" s="3" t="str">
        <f t="shared" si="100"/>
        <v>55-70</v>
      </c>
      <c r="P681" s="3" t="str">
        <f t="shared" si="101"/>
        <v>10-24h</v>
      </c>
      <c r="Q681" s="3" t="str">
        <f t="shared" si="102"/>
        <v>22-45d</v>
      </c>
      <c r="R681" s="3" t="str">
        <f t="shared" si="103"/>
        <v>Medium</v>
      </c>
      <c r="S681" s="3" t="str">
        <f t="shared" si="104"/>
        <v>High</v>
      </c>
      <c r="T681" s="3" t="str">
        <f t="shared" si="105"/>
        <v>Churned</v>
      </c>
      <c r="U681" s="4">
        <f>1/(1+EXP(-(Predictive_Model!$B$5+((B681-Predictive_Model!$B$20)/Predictive_Model!$C$20)*Predictive_Model!$D$20+((E681-Predictive_Model!$B$21)/Predictive_Model!$C$21)*Predictive_Model!$D$21+((F681-Predictive_Model!$B$22)/Predictive_Model!$C$22)*Predictive_Model!$D$22+((I681-Predictive_Model!$B$23)/Predictive_Model!$C$23)*Predictive_Model!$D$23+((L681-Predictive_Model!$B$24)/Predictive_Model!$C$24)*Predictive_Model!$D$24+((M681-Predictive_Model!$B$25)/Predictive_Model!$C$25)*Predictive_Model!$D$25+IF(C681="Male",Predictive_Model!$D$31,IF(C681="Other",Predictive_Model!$D$32,0))+IF(D681="Premium",Predictive_Model!$D$34,IF(D681="Standard",Predictive_Model!$D$35,0))+IF(G681="Asia",Predictive_Model!$D$37,IF(G681="Europe",Predictive_Model!$D$38,IF(G681="North America",Predictive_Model!$D$39,IF(G681="Oceania",Predictive_Model!$D$40,IF(G681="South America",Predictive_Model!$D$41,0)))))+IF(H681="Laptop",Predictive_Model!$D$43,IF(H681="Mobile",Predictive_Model!$D$44,IF(H681="TV",Predictive_Model!$D$45,IF(H681="Tablet",Predictive_Model!$D$46,0))))+IF(K681="Crypto",Predictive_Model!$D$48,IF(K681="Debit Card",Predictive_Model!$D$49,IF(K681="Gift Card",Predictive_Model!$D$50,IF(K681="PayPal",Predictive_Model!$D$51,0))))+IF(N681="Comedy",Predictive_Model!$D$53,IF(N681="Documentary",Predictive_Model!$D$54,IF(N681="Drama",Predictive_Model!$D$55,IF(N681="Horror",Predictive_Model!$D$56,IF(N681="Romance",Predictive_Model!$D$57,IF(N681="Sci-Fi",Predictive_Model!$D$58,0)))))))))</f>
        <v>0.9648648419382746</v>
      </c>
      <c r="V681" s="3" t="str">
        <f t="shared" si="106"/>
        <v>Critical</v>
      </c>
      <c r="W681" s="6">
        <f t="shared" si="107"/>
        <v>17.989999999999998</v>
      </c>
      <c r="X681" s="3" t="str">
        <f t="shared" si="108"/>
        <v>Priority 1</v>
      </c>
      <c r="Y681" s="3" t="str">
        <f t="shared" si="109"/>
        <v>OK</v>
      </c>
    </row>
    <row r="682" spans="1:25" x14ac:dyDescent="0.25">
      <c r="A682" s="3" t="str">
        <f>Raw_Data!A682</f>
        <v>adf86f47-e169-492e-9ec6-d2fed5212796</v>
      </c>
      <c r="B682" s="3">
        <f>Raw_Data!B682</f>
        <v>25</v>
      </c>
      <c r="C682" s="3" t="str">
        <f>Raw_Data!C682</f>
        <v>Female</v>
      </c>
      <c r="D682" s="3" t="str">
        <f>Raw_Data!D682</f>
        <v>Basic</v>
      </c>
      <c r="E682" s="3">
        <f>Raw_Data!E682</f>
        <v>23.19</v>
      </c>
      <c r="F682" s="3">
        <f>Raw_Data!F682</f>
        <v>59</v>
      </c>
      <c r="G682" s="3" t="str">
        <f>Raw_Data!G682</f>
        <v>North America</v>
      </c>
      <c r="H682" s="3" t="str">
        <f>Raw_Data!H682</f>
        <v>Desktop</v>
      </c>
      <c r="I682" s="3">
        <f>Raw_Data!I682</f>
        <v>8.99</v>
      </c>
      <c r="J682" s="3">
        <f>Raw_Data!J682</f>
        <v>0</v>
      </c>
      <c r="K682" s="3" t="str">
        <f>Raw_Data!K682</f>
        <v>Debit Card</v>
      </c>
      <c r="L682" s="3">
        <f>Raw_Data!L682</f>
        <v>5</v>
      </c>
      <c r="M682" s="3">
        <f>Raw_Data!M682</f>
        <v>0.39</v>
      </c>
      <c r="N682" s="3" t="str">
        <f>Raw_Data!N682</f>
        <v>Sci-Fi</v>
      </c>
      <c r="O682" s="3" t="str">
        <f t="shared" si="100"/>
        <v>25-34</v>
      </c>
      <c r="P682" s="3" t="str">
        <f t="shared" si="101"/>
        <v>10-24h</v>
      </c>
      <c r="Q682" s="3" t="str">
        <f t="shared" si="102"/>
        <v>46-60d</v>
      </c>
      <c r="R682" s="3" t="str">
        <f t="shared" si="103"/>
        <v>Medium</v>
      </c>
      <c r="S682" s="3" t="str">
        <f t="shared" si="104"/>
        <v>Low</v>
      </c>
      <c r="T682" s="3" t="str">
        <f t="shared" si="105"/>
        <v>Active</v>
      </c>
      <c r="U682" s="4">
        <f>1/(1+EXP(-(Predictive_Model!$B$5+((B682-Predictive_Model!$B$20)/Predictive_Model!$C$20)*Predictive_Model!$D$20+((E682-Predictive_Model!$B$21)/Predictive_Model!$C$21)*Predictive_Model!$D$21+((F682-Predictive_Model!$B$22)/Predictive_Model!$C$22)*Predictive_Model!$D$22+((I682-Predictive_Model!$B$23)/Predictive_Model!$C$23)*Predictive_Model!$D$23+((L682-Predictive_Model!$B$24)/Predictive_Model!$C$24)*Predictive_Model!$D$24+((M682-Predictive_Model!$B$25)/Predictive_Model!$C$25)*Predictive_Model!$D$25+IF(C682="Male",Predictive_Model!$D$31,IF(C682="Other",Predictive_Model!$D$32,0))+IF(D682="Premium",Predictive_Model!$D$34,IF(D682="Standard",Predictive_Model!$D$35,0))+IF(G682="Asia",Predictive_Model!$D$37,IF(G682="Europe",Predictive_Model!$D$38,IF(G682="North America",Predictive_Model!$D$39,IF(G682="Oceania",Predictive_Model!$D$40,IF(G682="South America",Predictive_Model!$D$41,0)))))+IF(H682="Laptop",Predictive_Model!$D$43,IF(H682="Mobile",Predictive_Model!$D$44,IF(H682="TV",Predictive_Model!$D$45,IF(H682="Tablet",Predictive_Model!$D$46,0))))+IF(K682="Crypto",Predictive_Model!$D$48,IF(K682="Debit Card",Predictive_Model!$D$49,IF(K682="Gift Card",Predictive_Model!$D$50,IF(K682="PayPal",Predictive_Model!$D$51,0))))+IF(N682="Comedy",Predictive_Model!$D$53,IF(N682="Documentary",Predictive_Model!$D$54,IF(N682="Drama",Predictive_Model!$D$55,IF(N682="Horror",Predictive_Model!$D$56,IF(N682="Romance",Predictive_Model!$D$57,IF(N682="Sci-Fi",Predictive_Model!$D$58,0)))))))))</f>
        <v>0.77222536734996228</v>
      </c>
      <c r="V682" s="3" t="str">
        <f t="shared" si="106"/>
        <v>Critical</v>
      </c>
      <c r="W682" s="6">
        <f t="shared" si="107"/>
        <v>6.9423060524761606</v>
      </c>
      <c r="X682" s="3" t="str">
        <f t="shared" si="108"/>
        <v>Priority 2</v>
      </c>
      <c r="Y682" s="3" t="str">
        <f t="shared" si="109"/>
        <v>OK</v>
      </c>
    </row>
    <row r="683" spans="1:25" x14ac:dyDescent="0.25">
      <c r="A683" s="3" t="str">
        <f>Raw_Data!A683</f>
        <v>e614db81-6994-48a8-a374-e5aa644e85e0</v>
      </c>
      <c r="B683" s="3">
        <f>Raw_Data!B683</f>
        <v>36</v>
      </c>
      <c r="C683" s="3" t="str">
        <f>Raw_Data!C683</f>
        <v>Female</v>
      </c>
      <c r="D683" s="3" t="str">
        <f>Raw_Data!D683</f>
        <v>Premium</v>
      </c>
      <c r="E683" s="3">
        <f>Raw_Data!E683</f>
        <v>22.1</v>
      </c>
      <c r="F683" s="3">
        <f>Raw_Data!F683</f>
        <v>40</v>
      </c>
      <c r="G683" s="3" t="str">
        <f>Raw_Data!G683</f>
        <v>South America</v>
      </c>
      <c r="H683" s="3" t="str">
        <f>Raw_Data!H683</f>
        <v>TV</v>
      </c>
      <c r="I683" s="3">
        <f>Raw_Data!I683</f>
        <v>17.989999999999998</v>
      </c>
      <c r="J683" s="3">
        <f>Raw_Data!J683</f>
        <v>0</v>
      </c>
      <c r="K683" s="3" t="str">
        <f>Raw_Data!K683</f>
        <v>Crypto</v>
      </c>
      <c r="L683" s="3">
        <f>Raw_Data!L683</f>
        <v>4</v>
      </c>
      <c r="M683" s="3">
        <f>Raw_Data!M683</f>
        <v>0.54</v>
      </c>
      <c r="N683" s="3" t="str">
        <f>Raw_Data!N683</f>
        <v>Documentary</v>
      </c>
      <c r="O683" s="3" t="str">
        <f t="shared" si="100"/>
        <v>35-44</v>
      </c>
      <c r="P683" s="3" t="str">
        <f t="shared" si="101"/>
        <v>10-24h</v>
      </c>
      <c r="Q683" s="3" t="str">
        <f t="shared" si="102"/>
        <v>22-45d</v>
      </c>
      <c r="R683" s="3" t="str">
        <f t="shared" si="103"/>
        <v>Medium</v>
      </c>
      <c r="S683" s="3" t="str">
        <f t="shared" si="104"/>
        <v>High</v>
      </c>
      <c r="T683" s="3" t="str">
        <f t="shared" si="105"/>
        <v>Active</v>
      </c>
      <c r="U683" s="4">
        <f>1/(1+EXP(-(Predictive_Model!$B$5+((B683-Predictive_Model!$B$20)/Predictive_Model!$C$20)*Predictive_Model!$D$20+((E683-Predictive_Model!$B$21)/Predictive_Model!$C$21)*Predictive_Model!$D$21+((F683-Predictive_Model!$B$22)/Predictive_Model!$C$22)*Predictive_Model!$D$22+((I683-Predictive_Model!$B$23)/Predictive_Model!$C$23)*Predictive_Model!$D$23+((L683-Predictive_Model!$B$24)/Predictive_Model!$C$24)*Predictive_Model!$D$24+((M683-Predictive_Model!$B$25)/Predictive_Model!$C$25)*Predictive_Model!$D$25+IF(C683="Male",Predictive_Model!$D$31,IF(C683="Other",Predictive_Model!$D$32,0))+IF(D683="Premium",Predictive_Model!$D$34,IF(D683="Standard",Predictive_Model!$D$35,0))+IF(G683="Asia",Predictive_Model!$D$37,IF(G683="Europe",Predictive_Model!$D$38,IF(G683="North America",Predictive_Model!$D$39,IF(G683="Oceania",Predictive_Model!$D$40,IF(G683="South America",Predictive_Model!$D$41,0)))))+IF(H683="Laptop",Predictive_Model!$D$43,IF(H683="Mobile",Predictive_Model!$D$44,IF(H683="TV",Predictive_Model!$D$45,IF(H683="Tablet",Predictive_Model!$D$46,0))))+IF(K683="Crypto",Predictive_Model!$D$48,IF(K683="Debit Card",Predictive_Model!$D$49,IF(K683="Gift Card",Predictive_Model!$D$50,IF(K683="PayPal",Predictive_Model!$D$51,0))))+IF(N683="Comedy",Predictive_Model!$D$53,IF(N683="Documentary",Predictive_Model!$D$54,IF(N683="Drama",Predictive_Model!$D$55,IF(N683="Horror",Predictive_Model!$D$56,IF(N683="Romance",Predictive_Model!$D$57,IF(N683="Sci-Fi",Predictive_Model!$D$58,0)))))))))</f>
        <v>3.2181700357264281E-2</v>
      </c>
      <c r="V683" s="3" t="str">
        <f t="shared" si="106"/>
        <v>Low</v>
      </c>
      <c r="W683" s="6">
        <f t="shared" si="107"/>
        <v>0.57894878942718442</v>
      </c>
      <c r="X683" s="3" t="str">
        <f t="shared" si="108"/>
        <v>Monitor</v>
      </c>
      <c r="Y683" s="3" t="str">
        <f t="shared" si="109"/>
        <v>OK</v>
      </c>
    </row>
    <row r="684" spans="1:25" x14ac:dyDescent="0.25">
      <c r="A684" s="3" t="str">
        <f>Raw_Data!A684</f>
        <v>00cadb17-dcde-4cbc-ae45-068cd811df59</v>
      </c>
      <c r="B684" s="3">
        <f>Raw_Data!B684</f>
        <v>37</v>
      </c>
      <c r="C684" s="3" t="str">
        <f>Raw_Data!C684</f>
        <v>Female</v>
      </c>
      <c r="D684" s="3" t="str">
        <f>Raw_Data!D684</f>
        <v>Basic</v>
      </c>
      <c r="E684" s="3">
        <f>Raw_Data!E684</f>
        <v>6.47</v>
      </c>
      <c r="F684" s="3">
        <f>Raw_Data!F684</f>
        <v>21</v>
      </c>
      <c r="G684" s="3" t="str">
        <f>Raw_Data!G684</f>
        <v>North America</v>
      </c>
      <c r="H684" s="3" t="str">
        <f>Raw_Data!H684</f>
        <v>Mobile</v>
      </c>
      <c r="I684" s="3">
        <f>Raw_Data!I684</f>
        <v>8.99</v>
      </c>
      <c r="J684" s="3">
        <f>Raw_Data!J684</f>
        <v>1</v>
      </c>
      <c r="K684" s="3" t="str">
        <f>Raw_Data!K684</f>
        <v>Gift Card</v>
      </c>
      <c r="L684" s="3">
        <f>Raw_Data!L684</f>
        <v>3</v>
      </c>
      <c r="M684" s="3">
        <f>Raw_Data!M684</f>
        <v>0.28999999999999998</v>
      </c>
      <c r="N684" s="3" t="str">
        <f>Raw_Data!N684</f>
        <v>Action</v>
      </c>
      <c r="O684" s="3" t="str">
        <f t="shared" si="100"/>
        <v>35-44</v>
      </c>
      <c r="P684" s="3" t="str">
        <f t="shared" si="101"/>
        <v>&lt;10h</v>
      </c>
      <c r="Q684" s="3" t="str">
        <f t="shared" si="102"/>
        <v>8-21d</v>
      </c>
      <c r="R684" s="3" t="str">
        <f t="shared" si="103"/>
        <v>Medium</v>
      </c>
      <c r="S684" s="3" t="str">
        <f t="shared" si="104"/>
        <v>Low</v>
      </c>
      <c r="T684" s="3" t="str">
        <f t="shared" si="105"/>
        <v>Churned</v>
      </c>
      <c r="U684" s="4">
        <f>1/(1+EXP(-(Predictive_Model!$B$5+((B684-Predictive_Model!$B$20)/Predictive_Model!$C$20)*Predictive_Model!$D$20+((E684-Predictive_Model!$B$21)/Predictive_Model!$C$21)*Predictive_Model!$D$21+((F684-Predictive_Model!$B$22)/Predictive_Model!$C$22)*Predictive_Model!$D$22+((I684-Predictive_Model!$B$23)/Predictive_Model!$C$23)*Predictive_Model!$D$23+((L684-Predictive_Model!$B$24)/Predictive_Model!$C$24)*Predictive_Model!$D$24+((M684-Predictive_Model!$B$25)/Predictive_Model!$C$25)*Predictive_Model!$D$25+IF(C684="Male",Predictive_Model!$D$31,IF(C684="Other",Predictive_Model!$D$32,0))+IF(D684="Premium",Predictive_Model!$D$34,IF(D684="Standard",Predictive_Model!$D$35,0))+IF(G684="Asia",Predictive_Model!$D$37,IF(G684="Europe",Predictive_Model!$D$38,IF(G684="North America",Predictive_Model!$D$39,IF(G684="Oceania",Predictive_Model!$D$40,IF(G684="South America",Predictive_Model!$D$41,0)))))+IF(H684="Laptop",Predictive_Model!$D$43,IF(H684="Mobile",Predictive_Model!$D$44,IF(H684="TV",Predictive_Model!$D$45,IF(H684="Tablet",Predictive_Model!$D$46,0))))+IF(K684="Crypto",Predictive_Model!$D$48,IF(K684="Debit Card",Predictive_Model!$D$49,IF(K684="Gift Card",Predictive_Model!$D$50,IF(K684="PayPal",Predictive_Model!$D$51,0))))+IF(N684="Comedy",Predictive_Model!$D$53,IF(N684="Documentary",Predictive_Model!$D$54,IF(N684="Drama",Predictive_Model!$D$55,IF(N684="Horror",Predictive_Model!$D$56,IF(N684="Romance",Predictive_Model!$D$57,IF(N684="Sci-Fi",Predictive_Model!$D$58,0)))))))))</f>
        <v>0.99568340011533552</v>
      </c>
      <c r="V684" s="3" t="str">
        <f t="shared" si="106"/>
        <v>Critical</v>
      </c>
      <c r="W684" s="6">
        <f t="shared" si="107"/>
        <v>8.99</v>
      </c>
      <c r="X684" s="3" t="str">
        <f t="shared" si="108"/>
        <v>Priority 2</v>
      </c>
      <c r="Y684" s="3" t="str">
        <f t="shared" si="109"/>
        <v>OK</v>
      </c>
    </row>
    <row r="685" spans="1:25" x14ac:dyDescent="0.25">
      <c r="A685" s="3" t="str">
        <f>Raw_Data!A685</f>
        <v>bbd4f7df-e4dc-4f51-b4ff-473eaf1005ee</v>
      </c>
      <c r="B685" s="3">
        <f>Raw_Data!B685</f>
        <v>52</v>
      </c>
      <c r="C685" s="3" t="str">
        <f>Raw_Data!C685</f>
        <v>Female</v>
      </c>
      <c r="D685" s="3" t="str">
        <f>Raw_Data!D685</f>
        <v>Premium</v>
      </c>
      <c r="E685" s="3">
        <f>Raw_Data!E685</f>
        <v>6.28</v>
      </c>
      <c r="F685" s="3">
        <f>Raw_Data!F685</f>
        <v>44</v>
      </c>
      <c r="G685" s="3" t="str">
        <f>Raw_Data!G685</f>
        <v>North America</v>
      </c>
      <c r="H685" s="3" t="str">
        <f>Raw_Data!H685</f>
        <v>Desktop</v>
      </c>
      <c r="I685" s="3">
        <f>Raw_Data!I685</f>
        <v>17.989999999999998</v>
      </c>
      <c r="J685" s="3">
        <f>Raw_Data!J685</f>
        <v>1</v>
      </c>
      <c r="K685" s="3" t="str">
        <f>Raw_Data!K685</f>
        <v>Crypto</v>
      </c>
      <c r="L685" s="3">
        <f>Raw_Data!L685</f>
        <v>1</v>
      </c>
      <c r="M685" s="3">
        <f>Raw_Data!M685</f>
        <v>0.14000000000000001</v>
      </c>
      <c r="N685" s="3" t="str">
        <f>Raw_Data!N685</f>
        <v>Romance</v>
      </c>
      <c r="O685" s="3" t="str">
        <f t="shared" si="100"/>
        <v>45-54</v>
      </c>
      <c r="P685" s="3" t="str">
        <f t="shared" si="101"/>
        <v>&lt;10h</v>
      </c>
      <c r="Q685" s="3" t="str">
        <f t="shared" si="102"/>
        <v>22-45d</v>
      </c>
      <c r="R685" s="3" t="str">
        <f t="shared" si="103"/>
        <v>Medium</v>
      </c>
      <c r="S685" s="3" t="str">
        <f t="shared" si="104"/>
        <v>High</v>
      </c>
      <c r="T685" s="3" t="str">
        <f t="shared" si="105"/>
        <v>Churned</v>
      </c>
      <c r="U685" s="4">
        <f>1/(1+EXP(-(Predictive_Model!$B$5+((B685-Predictive_Model!$B$20)/Predictive_Model!$C$20)*Predictive_Model!$D$20+((E685-Predictive_Model!$B$21)/Predictive_Model!$C$21)*Predictive_Model!$D$21+((F685-Predictive_Model!$B$22)/Predictive_Model!$C$22)*Predictive_Model!$D$22+((I685-Predictive_Model!$B$23)/Predictive_Model!$C$23)*Predictive_Model!$D$23+((L685-Predictive_Model!$B$24)/Predictive_Model!$C$24)*Predictive_Model!$D$24+((M685-Predictive_Model!$B$25)/Predictive_Model!$C$25)*Predictive_Model!$D$25+IF(C685="Male",Predictive_Model!$D$31,IF(C685="Other",Predictive_Model!$D$32,0))+IF(D685="Premium",Predictive_Model!$D$34,IF(D685="Standard",Predictive_Model!$D$35,0))+IF(G685="Asia",Predictive_Model!$D$37,IF(G685="Europe",Predictive_Model!$D$38,IF(G685="North America",Predictive_Model!$D$39,IF(G685="Oceania",Predictive_Model!$D$40,IF(G685="South America",Predictive_Model!$D$41,0)))))+IF(H685="Laptop",Predictive_Model!$D$43,IF(H685="Mobile",Predictive_Model!$D$44,IF(H685="TV",Predictive_Model!$D$45,IF(H685="Tablet",Predictive_Model!$D$46,0))))+IF(K685="Crypto",Predictive_Model!$D$48,IF(K685="Debit Card",Predictive_Model!$D$49,IF(K685="Gift Card",Predictive_Model!$D$50,IF(K685="PayPal",Predictive_Model!$D$51,0))))+IF(N685="Comedy",Predictive_Model!$D$53,IF(N685="Documentary",Predictive_Model!$D$54,IF(N685="Drama",Predictive_Model!$D$55,IF(N685="Horror",Predictive_Model!$D$56,IF(N685="Romance",Predictive_Model!$D$57,IF(N685="Sci-Fi",Predictive_Model!$D$58,0)))))))))</f>
        <v>0.99553249901854601</v>
      </c>
      <c r="V685" s="3" t="str">
        <f t="shared" si="106"/>
        <v>Critical</v>
      </c>
      <c r="W685" s="6">
        <f t="shared" si="107"/>
        <v>17.989999999999998</v>
      </c>
      <c r="X685" s="3" t="str">
        <f t="shared" si="108"/>
        <v>Priority 1</v>
      </c>
      <c r="Y685" s="3" t="str">
        <f t="shared" si="109"/>
        <v>OK</v>
      </c>
    </row>
    <row r="686" spans="1:25" x14ac:dyDescent="0.25">
      <c r="A686" s="3" t="str">
        <f>Raw_Data!A686</f>
        <v>1f80abbd-35a7-4d62-b292-d31fa23c9f5f</v>
      </c>
      <c r="B686" s="3">
        <f>Raw_Data!B686</f>
        <v>38</v>
      </c>
      <c r="C686" s="3" t="str">
        <f>Raw_Data!C686</f>
        <v>Female</v>
      </c>
      <c r="D686" s="3" t="str">
        <f>Raw_Data!D686</f>
        <v>Basic</v>
      </c>
      <c r="E686" s="3">
        <f>Raw_Data!E686</f>
        <v>3.49</v>
      </c>
      <c r="F686" s="3">
        <f>Raw_Data!F686</f>
        <v>54</v>
      </c>
      <c r="G686" s="3" t="str">
        <f>Raw_Data!G686</f>
        <v>Asia</v>
      </c>
      <c r="H686" s="3" t="str">
        <f>Raw_Data!H686</f>
        <v>Tablet</v>
      </c>
      <c r="I686" s="3">
        <f>Raw_Data!I686</f>
        <v>8.99</v>
      </c>
      <c r="J686" s="3">
        <f>Raw_Data!J686</f>
        <v>1</v>
      </c>
      <c r="K686" s="3" t="str">
        <f>Raw_Data!K686</f>
        <v>PayPal</v>
      </c>
      <c r="L686" s="3">
        <f>Raw_Data!L686</f>
        <v>5</v>
      </c>
      <c r="M686" s="3">
        <f>Raw_Data!M686</f>
        <v>0.06</v>
      </c>
      <c r="N686" s="3" t="str">
        <f>Raw_Data!N686</f>
        <v>Horror</v>
      </c>
      <c r="O686" s="3" t="str">
        <f t="shared" si="100"/>
        <v>35-44</v>
      </c>
      <c r="P686" s="3" t="str">
        <f t="shared" si="101"/>
        <v>&lt;10h</v>
      </c>
      <c r="Q686" s="3" t="str">
        <f t="shared" si="102"/>
        <v>46-60d</v>
      </c>
      <c r="R686" s="3" t="str">
        <f t="shared" si="103"/>
        <v>Low</v>
      </c>
      <c r="S686" s="3" t="str">
        <f t="shared" si="104"/>
        <v>Low</v>
      </c>
      <c r="T686" s="3" t="str">
        <f t="shared" si="105"/>
        <v>Churned</v>
      </c>
      <c r="U686" s="4">
        <f>1/(1+EXP(-(Predictive_Model!$B$5+((B686-Predictive_Model!$B$20)/Predictive_Model!$C$20)*Predictive_Model!$D$20+((E686-Predictive_Model!$B$21)/Predictive_Model!$C$21)*Predictive_Model!$D$21+((F686-Predictive_Model!$B$22)/Predictive_Model!$C$22)*Predictive_Model!$D$22+((I686-Predictive_Model!$B$23)/Predictive_Model!$C$23)*Predictive_Model!$D$23+((L686-Predictive_Model!$B$24)/Predictive_Model!$C$24)*Predictive_Model!$D$24+((M686-Predictive_Model!$B$25)/Predictive_Model!$C$25)*Predictive_Model!$D$25+IF(C686="Male",Predictive_Model!$D$31,IF(C686="Other",Predictive_Model!$D$32,0))+IF(D686="Premium",Predictive_Model!$D$34,IF(D686="Standard",Predictive_Model!$D$35,0))+IF(G686="Asia",Predictive_Model!$D$37,IF(G686="Europe",Predictive_Model!$D$38,IF(G686="North America",Predictive_Model!$D$39,IF(G686="Oceania",Predictive_Model!$D$40,IF(G686="South America",Predictive_Model!$D$41,0)))))+IF(H686="Laptop",Predictive_Model!$D$43,IF(H686="Mobile",Predictive_Model!$D$44,IF(H686="TV",Predictive_Model!$D$45,IF(H686="Tablet",Predictive_Model!$D$46,0))))+IF(K686="Crypto",Predictive_Model!$D$48,IF(K686="Debit Card",Predictive_Model!$D$49,IF(K686="Gift Card",Predictive_Model!$D$50,IF(K686="PayPal",Predictive_Model!$D$51,0))))+IF(N686="Comedy",Predictive_Model!$D$53,IF(N686="Documentary",Predictive_Model!$D$54,IF(N686="Drama",Predictive_Model!$D$55,IF(N686="Horror",Predictive_Model!$D$56,IF(N686="Romance",Predictive_Model!$D$57,IF(N686="Sci-Fi",Predictive_Model!$D$58,0)))))))))</f>
        <v>0.9998394769445329</v>
      </c>
      <c r="V686" s="3" t="str">
        <f t="shared" si="106"/>
        <v>Critical</v>
      </c>
      <c r="W686" s="6">
        <f t="shared" si="107"/>
        <v>8.99</v>
      </c>
      <c r="X686" s="3" t="str">
        <f t="shared" si="108"/>
        <v>Priority 2</v>
      </c>
      <c r="Y686" s="3" t="str">
        <f t="shared" si="109"/>
        <v>OK</v>
      </c>
    </row>
    <row r="687" spans="1:25" x14ac:dyDescent="0.25">
      <c r="A687" s="3" t="str">
        <f>Raw_Data!A687</f>
        <v>19f66e59-f164-47f1-b788-4b1762db226b</v>
      </c>
      <c r="B687" s="3">
        <f>Raw_Data!B687</f>
        <v>36</v>
      </c>
      <c r="C687" s="3" t="str">
        <f>Raw_Data!C687</f>
        <v>Female</v>
      </c>
      <c r="D687" s="3" t="str">
        <f>Raw_Data!D687</f>
        <v>Basic</v>
      </c>
      <c r="E687" s="3">
        <f>Raw_Data!E687</f>
        <v>0.99</v>
      </c>
      <c r="F687" s="3">
        <f>Raw_Data!F687</f>
        <v>24</v>
      </c>
      <c r="G687" s="3" t="str">
        <f>Raw_Data!G687</f>
        <v>Africa</v>
      </c>
      <c r="H687" s="3" t="str">
        <f>Raw_Data!H687</f>
        <v>Laptop</v>
      </c>
      <c r="I687" s="3">
        <f>Raw_Data!I687</f>
        <v>8.99</v>
      </c>
      <c r="J687" s="3">
        <f>Raw_Data!J687</f>
        <v>1</v>
      </c>
      <c r="K687" s="3" t="str">
        <f>Raw_Data!K687</f>
        <v>Debit Card</v>
      </c>
      <c r="L687" s="3">
        <f>Raw_Data!L687</f>
        <v>3</v>
      </c>
      <c r="M687" s="3">
        <f>Raw_Data!M687</f>
        <v>0.04</v>
      </c>
      <c r="N687" s="3" t="str">
        <f>Raw_Data!N687</f>
        <v>Comedy</v>
      </c>
      <c r="O687" s="3" t="str">
        <f t="shared" si="100"/>
        <v>35-44</v>
      </c>
      <c r="P687" s="3" t="str">
        <f t="shared" si="101"/>
        <v>&lt;10h</v>
      </c>
      <c r="Q687" s="3" t="str">
        <f t="shared" si="102"/>
        <v>22-45d</v>
      </c>
      <c r="R687" s="3" t="str">
        <f t="shared" si="103"/>
        <v>Medium</v>
      </c>
      <c r="S687" s="3" t="str">
        <f t="shared" si="104"/>
        <v>Low</v>
      </c>
      <c r="T687" s="3" t="str">
        <f t="shared" si="105"/>
        <v>Churned</v>
      </c>
      <c r="U687" s="4">
        <f>1/(1+EXP(-(Predictive_Model!$B$5+((B687-Predictive_Model!$B$20)/Predictive_Model!$C$20)*Predictive_Model!$D$20+((E687-Predictive_Model!$B$21)/Predictive_Model!$C$21)*Predictive_Model!$D$21+((F687-Predictive_Model!$B$22)/Predictive_Model!$C$22)*Predictive_Model!$D$22+((I687-Predictive_Model!$B$23)/Predictive_Model!$C$23)*Predictive_Model!$D$23+((L687-Predictive_Model!$B$24)/Predictive_Model!$C$24)*Predictive_Model!$D$24+((M687-Predictive_Model!$B$25)/Predictive_Model!$C$25)*Predictive_Model!$D$25+IF(C687="Male",Predictive_Model!$D$31,IF(C687="Other",Predictive_Model!$D$32,0))+IF(D687="Premium",Predictive_Model!$D$34,IF(D687="Standard",Predictive_Model!$D$35,0))+IF(G687="Asia",Predictive_Model!$D$37,IF(G687="Europe",Predictive_Model!$D$38,IF(G687="North America",Predictive_Model!$D$39,IF(G687="Oceania",Predictive_Model!$D$40,IF(G687="South America",Predictive_Model!$D$41,0)))))+IF(H687="Laptop",Predictive_Model!$D$43,IF(H687="Mobile",Predictive_Model!$D$44,IF(H687="TV",Predictive_Model!$D$45,IF(H687="Tablet",Predictive_Model!$D$46,0))))+IF(K687="Crypto",Predictive_Model!$D$48,IF(K687="Debit Card",Predictive_Model!$D$49,IF(K687="Gift Card",Predictive_Model!$D$50,IF(K687="PayPal",Predictive_Model!$D$51,0))))+IF(N687="Comedy",Predictive_Model!$D$53,IF(N687="Documentary",Predictive_Model!$D$54,IF(N687="Drama",Predictive_Model!$D$55,IF(N687="Horror",Predictive_Model!$D$56,IF(N687="Romance",Predictive_Model!$D$57,IF(N687="Sci-Fi",Predictive_Model!$D$58,0)))))))))</f>
        <v>0.99634435520899478</v>
      </c>
      <c r="V687" s="3" t="str">
        <f t="shared" si="106"/>
        <v>Critical</v>
      </c>
      <c r="W687" s="6">
        <f t="shared" si="107"/>
        <v>8.99</v>
      </c>
      <c r="X687" s="3" t="str">
        <f t="shared" si="108"/>
        <v>Priority 2</v>
      </c>
      <c r="Y687" s="3" t="str">
        <f t="shared" si="109"/>
        <v>OK</v>
      </c>
    </row>
    <row r="688" spans="1:25" x14ac:dyDescent="0.25">
      <c r="A688" s="3" t="str">
        <f>Raw_Data!A688</f>
        <v>f7b78561-9d8b-4712-b3f3-238569b95f4b</v>
      </c>
      <c r="B688" s="3">
        <f>Raw_Data!B688</f>
        <v>47</v>
      </c>
      <c r="C688" s="3" t="str">
        <f>Raw_Data!C688</f>
        <v>Male</v>
      </c>
      <c r="D688" s="3" t="str">
        <f>Raw_Data!D688</f>
        <v>Premium</v>
      </c>
      <c r="E688" s="3">
        <f>Raw_Data!E688</f>
        <v>1.57</v>
      </c>
      <c r="F688" s="3">
        <f>Raw_Data!F688</f>
        <v>39</v>
      </c>
      <c r="G688" s="3" t="str">
        <f>Raw_Data!G688</f>
        <v>Oceania</v>
      </c>
      <c r="H688" s="3" t="str">
        <f>Raw_Data!H688</f>
        <v>Desktop</v>
      </c>
      <c r="I688" s="3">
        <f>Raw_Data!I688</f>
        <v>17.989999999999998</v>
      </c>
      <c r="J688" s="3">
        <f>Raw_Data!J688</f>
        <v>1</v>
      </c>
      <c r="K688" s="3" t="str">
        <f>Raw_Data!K688</f>
        <v>Credit Card</v>
      </c>
      <c r="L688" s="3">
        <f>Raw_Data!L688</f>
        <v>5</v>
      </c>
      <c r="M688" s="3">
        <f>Raw_Data!M688</f>
        <v>0.04</v>
      </c>
      <c r="N688" s="3" t="str">
        <f>Raw_Data!N688</f>
        <v>Horror</v>
      </c>
      <c r="O688" s="3" t="str">
        <f t="shared" si="100"/>
        <v>45-54</v>
      </c>
      <c r="P688" s="3" t="str">
        <f t="shared" si="101"/>
        <v>&lt;10h</v>
      </c>
      <c r="Q688" s="3" t="str">
        <f t="shared" si="102"/>
        <v>22-45d</v>
      </c>
      <c r="R688" s="3" t="str">
        <f t="shared" si="103"/>
        <v>Medium</v>
      </c>
      <c r="S688" s="3" t="str">
        <f t="shared" si="104"/>
        <v>High</v>
      </c>
      <c r="T688" s="3" t="str">
        <f t="shared" si="105"/>
        <v>Churned</v>
      </c>
      <c r="U688" s="4">
        <f>1/(1+EXP(-(Predictive_Model!$B$5+((B688-Predictive_Model!$B$20)/Predictive_Model!$C$20)*Predictive_Model!$D$20+((E688-Predictive_Model!$B$21)/Predictive_Model!$C$21)*Predictive_Model!$D$21+((F688-Predictive_Model!$B$22)/Predictive_Model!$C$22)*Predictive_Model!$D$22+((I688-Predictive_Model!$B$23)/Predictive_Model!$C$23)*Predictive_Model!$D$23+((L688-Predictive_Model!$B$24)/Predictive_Model!$C$24)*Predictive_Model!$D$24+((M688-Predictive_Model!$B$25)/Predictive_Model!$C$25)*Predictive_Model!$D$25+IF(C688="Male",Predictive_Model!$D$31,IF(C688="Other",Predictive_Model!$D$32,0))+IF(D688="Premium",Predictive_Model!$D$34,IF(D688="Standard",Predictive_Model!$D$35,0))+IF(G688="Asia",Predictive_Model!$D$37,IF(G688="Europe",Predictive_Model!$D$38,IF(G688="North America",Predictive_Model!$D$39,IF(G688="Oceania",Predictive_Model!$D$40,IF(G688="South America",Predictive_Model!$D$41,0)))))+IF(H688="Laptop",Predictive_Model!$D$43,IF(H688="Mobile",Predictive_Model!$D$44,IF(H688="TV",Predictive_Model!$D$45,IF(H688="Tablet",Predictive_Model!$D$46,0))))+IF(K688="Crypto",Predictive_Model!$D$48,IF(K688="Debit Card",Predictive_Model!$D$49,IF(K688="Gift Card",Predictive_Model!$D$50,IF(K688="PayPal",Predictive_Model!$D$51,0))))+IF(N688="Comedy",Predictive_Model!$D$53,IF(N688="Documentary",Predictive_Model!$D$54,IF(N688="Drama",Predictive_Model!$D$55,IF(N688="Horror",Predictive_Model!$D$56,IF(N688="Romance",Predictive_Model!$D$57,IF(N688="Sci-Fi",Predictive_Model!$D$58,0)))))))))</f>
        <v>0.96172603852751248</v>
      </c>
      <c r="V688" s="3" t="str">
        <f t="shared" si="106"/>
        <v>Critical</v>
      </c>
      <c r="W688" s="6">
        <f t="shared" si="107"/>
        <v>17.989999999999998</v>
      </c>
      <c r="X688" s="3" t="str">
        <f t="shared" si="108"/>
        <v>Priority 1</v>
      </c>
      <c r="Y688" s="3" t="str">
        <f t="shared" si="109"/>
        <v>OK</v>
      </c>
    </row>
    <row r="689" spans="1:25" x14ac:dyDescent="0.25">
      <c r="A689" s="3" t="str">
        <f>Raw_Data!A689</f>
        <v>a2ac0be9-2264-4582-9d74-96dcc0c869f8</v>
      </c>
      <c r="B689" s="3">
        <f>Raw_Data!B689</f>
        <v>29</v>
      </c>
      <c r="C689" s="3" t="str">
        <f>Raw_Data!C689</f>
        <v>Male</v>
      </c>
      <c r="D689" s="3" t="str">
        <f>Raw_Data!D689</f>
        <v>Premium</v>
      </c>
      <c r="E689" s="3">
        <f>Raw_Data!E689</f>
        <v>12.32</v>
      </c>
      <c r="F689" s="3">
        <f>Raw_Data!F689</f>
        <v>49</v>
      </c>
      <c r="G689" s="3" t="str">
        <f>Raw_Data!G689</f>
        <v>Asia</v>
      </c>
      <c r="H689" s="3" t="str">
        <f>Raw_Data!H689</f>
        <v>Mobile</v>
      </c>
      <c r="I689" s="3">
        <f>Raw_Data!I689</f>
        <v>17.989999999999998</v>
      </c>
      <c r="J689" s="3">
        <f>Raw_Data!J689</f>
        <v>0</v>
      </c>
      <c r="K689" s="3" t="str">
        <f>Raw_Data!K689</f>
        <v>PayPal</v>
      </c>
      <c r="L689" s="3">
        <f>Raw_Data!L689</f>
        <v>5</v>
      </c>
      <c r="M689" s="3">
        <f>Raw_Data!M689</f>
        <v>0.25</v>
      </c>
      <c r="N689" s="3" t="str">
        <f>Raw_Data!N689</f>
        <v>Horror</v>
      </c>
      <c r="O689" s="3" t="str">
        <f t="shared" si="100"/>
        <v>25-34</v>
      </c>
      <c r="P689" s="3" t="str">
        <f t="shared" si="101"/>
        <v>10-24h</v>
      </c>
      <c r="Q689" s="3" t="str">
        <f t="shared" si="102"/>
        <v>46-60d</v>
      </c>
      <c r="R689" s="3" t="str">
        <f t="shared" si="103"/>
        <v>Medium</v>
      </c>
      <c r="S689" s="3" t="str">
        <f t="shared" si="104"/>
        <v>High</v>
      </c>
      <c r="T689" s="3" t="str">
        <f t="shared" si="105"/>
        <v>Active</v>
      </c>
      <c r="U689" s="4">
        <f>1/(1+EXP(-(Predictive_Model!$B$5+((B689-Predictive_Model!$B$20)/Predictive_Model!$C$20)*Predictive_Model!$D$20+((E689-Predictive_Model!$B$21)/Predictive_Model!$C$21)*Predictive_Model!$D$21+((F689-Predictive_Model!$B$22)/Predictive_Model!$C$22)*Predictive_Model!$D$22+((I689-Predictive_Model!$B$23)/Predictive_Model!$C$23)*Predictive_Model!$D$23+((L689-Predictive_Model!$B$24)/Predictive_Model!$C$24)*Predictive_Model!$D$24+((M689-Predictive_Model!$B$25)/Predictive_Model!$C$25)*Predictive_Model!$D$25+IF(C689="Male",Predictive_Model!$D$31,IF(C689="Other",Predictive_Model!$D$32,0))+IF(D689="Premium",Predictive_Model!$D$34,IF(D689="Standard",Predictive_Model!$D$35,0))+IF(G689="Asia",Predictive_Model!$D$37,IF(G689="Europe",Predictive_Model!$D$38,IF(G689="North America",Predictive_Model!$D$39,IF(G689="Oceania",Predictive_Model!$D$40,IF(G689="South America",Predictive_Model!$D$41,0)))))+IF(H689="Laptop",Predictive_Model!$D$43,IF(H689="Mobile",Predictive_Model!$D$44,IF(H689="TV",Predictive_Model!$D$45,IF(H689="Tablet",Predictive_Model!$D$46,0))))+IF(K689="Crypto",Predictive_Model!$D$48,IF(K689="Debit Card",Predictive_Model!$D$49,IF(K689="Gift Card",Predictive_Model!$D$50,IF(K689="PayPal",Predictive_Model!$D$51,0))))+IF(N689="Comedy",Predictive_Model!$D$53,IF(N689="Documentary",Predictive_Model!$D$54,IF(N689="Drama",Predictive_Model!$D$55,IF(N689="Horror",Predictive_Model!$D$56,IF(N689="Romance",Predictive_Model!$D$57,IF(N689="Sci-Fi",Predictive_Model!$D$58,0)))))))))</f>
        <v>0.88533754447433488</v>
      </c>
      <c r="V689" s="3" t="str">
        <f t="shared" si="106"/>
        <v>Critical</v>
      </c>
      <c r="W689" s="6">
        <f t="shared" si="107"/>
        <v>15.927222425093284</v>
      </c>
      <c r="X689" s="3" t="str">
        <f t="shared" si="108"/>
        <v>Priority 1</v>
      </c>
      <c r="Y689" s="3" t="str">
        <f t="shared" si="109"/>
        <v>OK</v>
      </c>
    </row>
    <row r="690" spans="1:25" x14ac:dyDescent="0.25">
      <c r="A690" s="3" t="str">
        <f>Raw_Data!A690</f>
        <v>2bb0265f-8add-4083-aed9-1e94748be77b</v>
      </c>
      <c r="B690" s="3">
        <f>Raw_Data!B690</f>
        <v>27</v>
      </c>
      <c r="C690" s="3" t="str">
        <f>Raw_Data!C690</f>
        <v>Other</v>
      </c>
      <c r="D690" s="3" t="str">
        <f>Raw_Data!D690</f>
        <v>Premium</v>
      </c>
      <c r="E690" s="3">
        <f>Raw_Data!E690</f>
        <v>0.69</v>
      </c>
      <c r="F690" s="3">
        <f>Raw_Data!F690</f>
        <v>39</v>
      </c>
      <c r="G690" s="3" t="str">
        <f>Raw_Data!G690</f>
        <v>South America</v>
      </c>
      <c r="H690" s="3" t="str">
        <f>Raw_Data!H690</f>
        <v>Laptop</v>
      </c>
      <c r="I690" s="3">
        <f>Raw_Data!I690</f>
        <v>17.989999999999998</v>
      </c>
      <c r="J690" s="3">
        <f>Raw_Data!J690</f>
        <v>1</v>
      </c>
      <c r="K690" s="3" t="str">
        <f>Raw_Data!K690</f>
        <v>Debit Card</v>
      </c>
      <c r="L690" s="3">
        <f>Raw_Data!L690</f>
        <v>5</v>
      </c>
      <c r="M690" s="3">
        <f>Raw_Data!M690</f>
        <v>0.02</v>
      </c>
      <c r="N690" s="3" t="str">
        <f>Raw_Data!N690</f>
        <v>Sci-Fi</v>
      </c>
      <c r="O690" s="3" t="str">
        <f t="shared" si="100"/>
        <v>25-34</v>
      </c>
      <c r="P690" s="3" t="str">
        <f t="shared" si="101"/>
        <v>&lt;10h</v>
      </c>
      <c r="Q690" s="3" t="str">
        <f t="shared" si="102"/>
        <v>22-45d</v>
      </c>
      <c r="R690" s="3" t="str">
        <f t="shared" si="103"/>
        <v>Medium</v>
      </c>
      <c r="S690" s="3" t="str">
        <f t="shared" si="104"/>
        <v>High</v>
      </c>
      <c r="T690" s="3" t="str">
        <f t="shared" si="105"/>
        <v>Churned</v>
      </c>
      <c r="U690" s="4">
        <f>1/(1+EXP(-(Predictive_Model!$B$5+((B690-Predictive_Model!$B$20)/Predictive_Model!$C$20)*Predictive_Model!$D$20+((E690-Predictive_Model!$B$21)/Predictive_Model!$C$21)*Predictive_Model!$D$21+((F690-Predictive_Model!$B$22)/Predictive_Model!$C$22)*Predictive_Model!$D$22+((I690-Predictive_Model!$B$23)/Predictive_Model!$C$23)*Predictive_Model!$D$23+((L690-Predictive_Model!$B$24)/Predictive_Model!$C$24)*Predictive_Model!$D$24+((M690-Predictive_Model!$B$25)/Predictive_Model!$C$25)*Predictive_Model!$D$25+IF(C690="Male",Predictive_Model!$D$31,IF(C690="Other",Predictive_Model!$D$32,0))+IF(D690="Premium",Predictive_Model!$D$34,IF(D690="Standard",Predictive_Model!$D$35,0))+IF(G690="Asia",Predictive_Model!$D$37,IF(G690="Europe",Predictive_Model!$D$38,IF(G690="North America",Predictive_Model!$D$39,IF(G690="Oceania",Predictive_Model!$D$40,IF(G690="South America",Predictive_Model!$D$41,0)))))+IF(H690="Laptop",Predictive_Model!$D$43,IF(H690="Mobile",Predictive_Model!$D$44,IF(H690="TV",Predictive_Model!$D$45,IF(H690="Tablet",Predictive_Model!$D$46,0))))+IF(K690="Crypto",Predictive_Model!$D$48,IF(K690="Debit Card",Predictive_Model!$D$49,IF(K690="Gift Card",Predictive_Model!$D$50,IF(K690="PayPal",Predictive_Model!$D$51,0))))+IF(N690="Comedy",Predictive_Model!$D$53,IF(N690="Documentary",Predictive_Model!$D$54,IF(N690="Drama",Predictive_Model!$D$55,IF(N690="Horror",Predictive_Model!$D$56,IF(N690="Romance",Predictive_Model!$D$57,IF(N690="Sci-Fi",Predictive_Model!$D$58,0)))))))))</f>
        <v>0.96061552697004571</v>
      </c>
      <c r="V690" s="3" t="str">
        <f t="shared" si="106"/>
        <v>Critical</v>
      </c>
      <c r="W690" s="6">
        <f t="shared" si="107"/>
        <v>17.989999999999998</v>
      </c>
      <c r="X690" s="3" t="str">
        <f t="shared" si="108"/>
        <v>Priority 1</v>
      </c>
      <c r="Y690" s="3" t="str">
        <f t="shared" si="109"/>
        <v>OK</v>
      </c>
    </row>
    <row r="691" spans="1:25" x14ac:dyDescent="0.25">
      <c r="A691" s="3" t="str">
        <f>Raw_Data!A691</f>
        <v>cfd014c4-3952-4b99-b2f1-76ed56da8964</v>
      </c>
      <c r="B691" s="3">
        <f>Raw_Data!B691</f>
        <v>70</v>
      </c>
      <c r="C691" s="3" t="str">
        <f>Raw_Data!C691</f>
        <v>Other</v>
      </c>
      <c r="D691" s="3" t="str">
        <f>Raw_Data!D691</f>
        <v>Premium</v>
      </c>
      <c r="E691" s="3">
        <f>Raw_Data!E691</f>
        <v>7.15</v>
      </c>
      <c r="F691" s="3">
        <f>Raw_Data!F691</f>
        <v>27</v>
      </c>
      <c r="G691" s="3" t="str">
        <f>Raw_Data!G691</f>
        <v>Asia</v>
      </c>
      <c r="H691" s="3" t="str">
        <f>Raw_Data!H691</f>
        <v>Desktop</v>
      </c>
      <c r="I691" s="3">
        <f>Raw_Data!I691</f>
        <v>17.989999999999998</v>
      </c>
      <c r="J691" s="3">
        <f>Raw_Data!J691</f>
        <v>0</v>
      </c>
      <c r="K691" s="3" t="str">
        <f>Raw_Data!K691</f>
        <v>Credit Card</v>
      </c>
      <c r="L691" s="3">
        <f>Raw_Data!L691</f>
        <v>3</v>
      </c>
      <c r="M691" s="3">
        <f>Raw_Data!M691</f>
        <v>0.26</v>
      </c>
      <c r="N691" s="3" t="str">
        <f>Raw_Data!N691</f>
        <v>Sci-Fi</v>
      </c>
      <c r="O691" s="3" t="str">
        <f t="shared" si="100"/>
        <v>55-70</v>
      </c>
      <c r="P691" s="3" t="str">
        <f t="shared" si="101"/>
        <v>&lt;10h</v>
      </c>
      <c r="Q691" s="3" t="str">
        <f t="shared" si="102"/>
        <v>22-45d</v>
      </c>
      <c r="R691" s="3" t="str">
        <f t="shared" si="103"/>
        <v>Medium</v>
      </c>
      <c r="S691" s="3" t="str">
        <f t="shared" si="104"/>
        <v>High</v>
      </c>
      <c r="T691" s="3" t="str">
        <f t="shared" si="105"/>
        <v>Active</v>
      </c>
      <c r="U691" s="4">
        <f>1/(1+EXP(-(Predictive_Model!$B$5+((B691-Predictive_Model!$B$20)/Predictive_Model!$C$20)*Predictive_Model!$D$20+((E691-Predictive_Model!$B$21)/Predictive_Model!$C$21)*Predictive_Model!$D$21+((F691-Predictive_Model!$B$22)/Predictive_Model!$C$22)*Predictive_Model!$D$22+((I691-Predictive_Model!$B$23)/Predictive_Model!$C$23)*Predictive_Model!$D$23+((L691-Predictive_Model!$B$24)/Predictive_Model!$C$24)*Predictive_Model!$D$24+((M691-Predictive_Model!$B$25)/Predictive_Model!$C$25)*Predictive_Model!$D$25+IF(C691="Male",Predictive_Model!$D$31,IF(C691="Other",Predictive_Model!$D$32,0))+IF(D691="Premium",Predictive_Model!$D$34,IF(D691="Standard",Predictive_Model!$D$35,0))+IF(G691="Asia",Predictive_Model!$D$37,IF(G691="Europe",Predictive_Model!$D$38,IF(G691="North America",Predictive_Model!$D$39,IF(G691="Oceania",Predictive_Model!$D$40,IF(G691="South America",Predictive_Model!$D$41,0)))))+IF(H691="Laptop",Predictive_Model!$D$43,IF(H691="Mobile",Predictive_Model!$D$44,IF(H691="TV",Predictive_Model!$D$45,IF(H691="Tablet",Predictive_Model!$D$46,0))))+IF(K691="Crypto",Predictive_Model!$D$48,IF(K691="Debit Card",Predictive_Model!$D$49,IF(K691="Gift Card",Predictive_Model!$D$50,IF(K691="PayPal",Predictive_Model!$D$51,0))))+IF(N691="Comedy",Predictive_Model!$D$53,IF(N691="Documentary",Predictive_Model!$D$54,IF(N691="Drama",Predictive_Model!$D$55,IF(N691="Horror",Predictive_Model!$D$56,IF(N691="Romance",Predictive_Model!$D$57,IF(N691="Sci-Fi",Predictive_Model!$D$58,0)))))))))</f>
        <v>0.68511292331415907</v>
      </c>
      <c r="V691" s="3" t="str">
        <f t="shared" si="106"/>
        <v>High</v>
      </c>
      <c r="W691" s="6">
        <f t="shared" si="107"/>
        <v>12.32518149042172</v>
      </c>
      <c r="X691" s="3" t="str">
        <f t="shared" si="108"/>
        <v>Priority 2</v>
      </c>
      <c r="Y691" s="3" t="str">
        <f t="shared" si="109"/>
        <v>OK</v>
      </c>
    </row>
    <row r="692" spans="1:25" x14ac:dyDescent="0.25">
      <c r="A692" s="3" t="str">
        <f>Raw_Data!A692</f>
        <v>93460e1b-34b6-4586-8289-48a6f91e18fb</v>
      </c>
      <c r="B692" s="3">
        <f>Raw_Data!B692</f>
        <v>55</v>
      </c>
      <c r="C692" s="3" t="str">
        <f>Raw_Data!C692</f>
        <v>Other</v>
      </c>
      <c r="D692" s="3" t="str">
        <f>Raw_Data!D692</f>
        <v>Standard</v>
      </c>
      <c r="E692" s="3">
        <f>Raw_Data!E692</f>
        <v>2.59</v>
      </c>
      <c r="F692" s="3">
        <f>Raw_Data!F692</f>
        <v>54</v>
      </c>
      <c r="G692" s="3" t="str">
        <f>Raw_Data!G692</f>
        <v>Europe</v>
      </c>
      <c r="H692" s="3" t="str">
        <f>Raw_Data!H692</f>
        <v>Desktop</v>
      </c>
      <c r="I692" s="3">
        <f>Raw_Data!I692</f>
        <v>13.99</v>
      </c>
      <c r="J692" s="3">
        <f>Raw_Data!J692</f>
        <v>1</v>
      </c>
      <c r="K692" s="3" t="str">
        <f>Raw_Data!K692</f>
        <v>Gift Card</v>
      </c>
      <c r="L692" s="3">
        <f>Raw_Data!L692</f>
        <v>3</v>
      </c>
      <c r="M692" s="3">
        <f>Raw_Data!M692</f>
        <v>0.05</v>
      </c>
      <c r="N692" s="3" t="str">
        <f>Raw_Data!N692</f>
        <v>Sci-Fi</v>
      </c>
      <c r="O692" s="3" t="str">
        <f t="shared" si="100"/>
        <v>55-70</v>
      </c>
      <c r="P692" s="3" t="str">
        <f t="shared" si="101"/>
        <v>&lt;10h</v>
      </c>
      <c r="Q692" s="3" t="str">
        <f t="shared" si="102"/>
        <v>46-60d</v>
      </c>
      <c r="R692" s="3" t="str">
        <f t="shared" si="103"/>
        <v>Low</v>
      </c>
      <c r="S692" s="3" t="str">
        <f t="shared" si="104"/>
        <v>Mid</v>
      </c>
      <c r="T692" s="3" t="str">
        <f t="shared" si="105"/>
        <v>Churned</v>
      </c>
      <c r="U692" s="4">
        <f>1/(1+EXP(-(Predictive_Model!$B$5+((B692-Predictive_Model!$B$20)/Predictive_Model!$C$20)*Predictive_Model!$D$20+((E692-Predictive_Model!$B$21)/Predictive_Model!$C$21)*Predictive_Model!$D$21+((F692-Predictive_Model!$B$22)/Predictive_Model!$C$22)*Predictive_Model!$D$22+((I692-Predictive_Model!$B$23)/Predictive_Model!$C$23)*Predictive_Model!$D$23+((L692-Predictive_Model!$B$24)/Predictive_Model!$C$24)*Predictive_Model!$D$24+((M692-Predictive_Model!$B$25)/Predictive_Model!$C$25)*Predictive_Model!$D$25+IF(C692="Male",Predictive_Model!$D$31,IF(C692="Other",Predictive_Model!$D$32,0))+IF(D692="Premium",Predictive_Model!$D$34,IF(D692="Standard",Predictive_Model!$D$35,0))+IF(G692="Asia",Predictive_Model!$D$37,IF(G692="Europe",Predictive_Model!$D$38,IF(G692="North America",Predictive_Model!$D$39,IF(G692="Oceania",Predictive_Model!$D$40,IF(G692="South America",Predictive_Model!$D$41,0)))))+IF(H692="Laptop",Predictive_Model!$D$43,IF(H692="Mobile",Predictive_Model!$D$44,IF(H692="TV",Predictive_Model!$D$45,IF(H692="Tablet",Predictive_Model!$D$46,0))))+IF(K692="Crypto",Predictive_Model!$D$48,IF(K692="Debit Card",Predictive_Model!$D$49,IF(K692="Gift Card",Predictive_Model!$D$50,IF(K692="PayPal",Predictive_Model!$D$51,0))))+IF(N692="Comedy",Predictive_Model!$D$53,IF(N692="Documentary",Predictive_Model!$D$54,IF(N692="Drama",Predictive_Model!$D$55,IF(N692="Horror",Predictive_Model!$D$56,IF(N692="Romance",Predictive_Model!$D$57,IF(N692="Sci-Fi",Predictive_Model!$D$58,0)))))))))</f>
        <v>0.99978772364413782</v>
      </c>
      <c r="V692" s="3" t="str">
        <f t="shared" si="106"/>
        <v>Critical</v>
      </c>
      <c r="W692" s="6">
        <f t="shared" si="107"/>
        <v>13.99</v>
      </c>
      <c r="X692" s="3" t="str">
        <f t="shared" si="108"/>
        <v>Priority 2</v>
      </c>
      <c r="Y692" s="3" t="str">
        <f t="shared" si="109"/>
        <v>OK</v>
      </c>
    </row>
    <row r="693" spans="1:25" x14ac:dyDescent="0.25">
      <c r="A693" s="3" t="str">
        <f>Raw_Data!A693</f>
        <v>3e46a9e8-ebcc-4569-b534-d1beeb525aa5</v>
      </c>
      <c r="B693" s="3">
        <f>Raw_Data!B693</f>
        <v>33</v>
      </c>
      <c r="C693" s="3" t="str">
        <f>Raw_Data!C693</f>
        <v>Other</v>
      </c>
      <c r="D693" s="3" t="str">
        <f>Raw_Data!D693</f>
        <v>Premium</v>
      </c>
      <c r="E693" s="3">
        <f>Raw_Data!E693</f>
        <v>25.28</v>
      </c>
      <c r="F693" s="3">
        <f>Raw_Data!F693</f>
        <v>32</v>
      </c>
      <c r="G693" s="3" t="str">
        <f>Raw_Data!G693</f>
        <v>Asia</v>
      </c>
      <c r="H693" s="3" t="str">
        <f>Raw_Data!H693</f>
        <v>Laptop</v>
      </c>
      <c r="I693" s="3">
        <f>Raw_Data!I693</f>
        <v>17.989999999999998</v>
      </c>
      <c r="J693" s="3">
        <f>Raw_Data!J693</f>
        <v>0</v>
      </c>
      <c r="K693" s="3" t="str">
        <f>Raw_Data!K693</f>
        <v>Debit Card</v>
      </c>
      <c r="L693" s="3">
        <f>Raw_Data!L693</f>
        <v>3</v>
      </c>
      <c r="M693" s="3">
        <f>Raw_Data!M693</f>
        <v>0.77</v>
      </c>
      <c r="N693" s="3" t="str">
        <f>Raw_Data!N693</f>
        <v>Sci-Fi</v>
      </c>
      <c r="O693" s="3" t="str">
        <f t="shared" si="100"/>
        <v>25-34</v>
      </c>
      <c r="P693" s="3" t="str">
        <f t="shared" si="101"/>
        <v>25-49h</v>
      </c>
      <c r="Q693" s="3" t="str">
        <f t="shared" si="102"/>
        <v>22-45d</v>
      </c>
      <c r="R693" s="3" t="str">
        <f t="shared" si="103"/>
        <v>Medium</v>
      </c>
      <c r="S693" s="3" t="str">
        <f t="shared" si="104"/>
        <v>High</v>
      </c>
      <c r="T693" s="3" t="str">
        <f t="shared" si="105"/>
        <v>Active</v>
      </c>
      <c r="U693" s="4">
        <f>1/(1+EXP(-(Predictive_Model!$B$5+((B693-Predictive_Model!$B$20)/Predictive_Model!$C$20)*Predictive_Model!$D$20+((E693-Predictive_Model!$B$21)/Predictive_Model!$C$21)*Predictive_Model!$D$21+((F693-Predictive_Model!$B$22)/Predictive_Model!$C$22)*Predictive_Model!$D$22+((I693-Predictive_Model!$B$23)/Predictive_Model!$C$23)*Predictive_Model!$D$23+((L693-Predictive_Model!$B$24)/Predictive_Model!$C$24)*Predictive_Model!$D$24+((M693-Predictive_Model!$B$25)/Predictive_Model!$C$25)*Predictive_Model!$D$25+IF(C693="Male",Predictive_Model!$D$31,IF(C693="Other",Predictive_Model!$D$32,0))+IF(D693="Premium",Predictive_Model!$D$34,IF(D693="Standard",Predictive_Model!$D$35,0))+IF(G693="Asia",Predictive_Model!$D$37,IF(G693="Europe",Predictive_Model!$D$38,IF(G693="North America",Predictive_Model!$D$39,IF(G693="Oceania",Predictive_Model!$D$40,IF(G693="South America",Predictive_Model!$D$41,0)))))+IF(H693="Laptop",Predictive_Model!$D$43,IF(H693="Mobile",Predictive_Model!$D$44,IF(H693="TV",Predictive_Model!$D$45,IF(H693="Tablet",Predictive_Model!$D$46,0))))+IF(K693="Crypto",Predictive_Model!$D$48,IF(K693="Debit Card",Predictive_Model!$D$49,IF(K693="Gift Card",Predictive_Model!$D$50,IF(K693="PayPal",Predictive_Model!$D$51,0))))+IF(N693="Comedy",Predictive_Model!$D$53,IF(N693="Documentary",Predictive_Model!$D$54,IF(N693="Drama",Predictive_Model!$D$55,IF(N693="Horror",Predictive_Model!$D$56,IF(N693="Romance",Predictive_Model!$D$57,IF(N693="Sci-Fi",Predictive_Model!$D$58,0)))))))))</f>
        <v>4.4381284800857424E-3</v>
      </c>
      <c r="V693" s="3" t="str">
        <f t="shared" si="106"/>
        <v>Low</v>
      </c>
      <c r="W693" s="6">
        <f t="shared" si="107"/>
        <v>7.9841931356742502E-2</v>
      </c>
      <c r="X693" s="3" t="str">
        <f t="shared" si="108"/>
        <v>Monitor</v>
      </c>
      <c r="Y693" s="3" t="str">
        <f t="shared" si="109"/>
        <v>OK</v>
      </c>
    </row>
    <row r="694" spans="1:25" x14ac:dyDescent="0.25">
      <c r="A694" s="3" t="str">
        <f>Raw_Data!A694</f>
        <v>6175ecf8-a860-463c-90e5-277f36609637</v>
      </c>
      <c r="B694" s="3">
        <f>Raw_Data!B694</f>
        <v>22</v>
      </c>
      <c r="C694" s="3" t="str">
        <f>Raw_Data!C694</f>
        <v>Other</v>
      </c>
      <c r="D694" s="3" t="str">
        <f>Raw_Data!D694</f>
        <v>Premium</v>
      </c>
      <c r="E694" s="3">
        <f>Raw_Data!E694</f>
        <v>13.68</v>
      </c>
      <c r="F694" s="3">
        <f>Raw_Data!F694</f>
        <v>48</v>
      </c>
      <c r="G694" s="3" t="str">
        <f>Raw_Data!G694</f>
        <v>North America</v>
      </c>
      <c r="H694" s="3" t="str">
        <f>Raw_Data!H694</f>
        <v>TV</v>
      </c>
      <c r="I694" s="3">
        <f>Raw_Data!I694</f>
        <v>17.989999999999998</v>
      </c>
      <c r="J694" s="3">
        <f>Raw_Data!J694</f>
        <v>1</v>
      </c>
      <c r="K694" s="3" t="str">
        <f>Raw_Data!K694</f>
        <v>PayPal</v>
      </c>
      <c r="L694" s="3">
        <f>Raw_Data!L694</f>
        <v>3</v>
      </c>
      <c r="M694" s="3">
        <f>Raw_Data!M694</f>
        <v>0.28000000000000003</v>
      </c>
      <c r="N694" s="3" t="str">
        <f>Raw_Data!N694</f>
        <v>Comedy</v>
      </c>
      <c r="O694" s="3" t="str">
        <f t="shared" si="100"/>
        <v>18-24</v>
      </c>
      <c r="P694" s="3" t="str">
        <f t="shared" si="101"/>
        <v>10-24h</v>
      </c>
      <c r="Q694" s="3" t="str">
        <f t="shared" si="102"/>
        <v>46-60d</v>
      </c>
      <c r="R694" s="3" t="str">
        <f t="shared" si="103"/>
        <v>Medium</v>
      </c>
      <c r="S694" s="3" t="str">
        <f t="shared" si="104"/>
        <v>High</v>
      </c>
      <c r="T694" s="3" t="str">
        <f t="shared" si="105"/>
        <v>Churned</v>
      </c>
      <c r="U694" s="4">
        <f>1/(1+EXP(-(Predictive_Model!$B$5+((B694-Predictive_Model!$B$20)/Predictive_Model!$C$20)*Predictive_Model!$D$20+((E694-Predictive_Model!$B$21)/Predictive_Model!$C$21)*Predictive_Model!$D$21+((F694-Predictive_Model!$B$22)/Predictive_Model!$C$22)*Predictive_Model!$D$22+((I694-Predictive_Model!$B$23)/Predictive_Model!$C$23)*Predictive_Model!$D$23+((L694-Predictive_Model!$B$24)/Predictive_Model!$C$24)*Predictive_Model!$D$24+((M694-Predictive_Model!$B$25)/Predictive_Model!$C$25)*Predictive_Model!$D$25+IF(C694="Male",Predictive_Model!$D$31,IF(C694="Other",Predictive_Model!$D$32,0))+IF(D694="Premium",Predictive_Model!$D$34,IF(D694="Standard",Predictive_Model!$D$35,0))+IF(G694="Asia",Predictive_Model!$D$37,IF(G694="Europe",Predictive_Model!$D$38,IF(G694="North America",Predictive_Model!$D$39,IF(G694="Oceania",Predictive_Model!$D$40,IF(G694="South America",Predictive_Model!$D$41,0)))))+IF(H694="Laptop",Predictive_Model!$D$43,IF(H694="Mobile",Predictive_Model!$D$44,IF(H694="TV",Predictive_Model!$D$45,IF(H694="Tablet",Predictive_Model!$D$46,0))))+IF(K694="Crypto",Predictive_Model!$D$48,IF(K694="Debit Card",Predictive_Model!$D$49,IF(K694="Gift Card",Predictive_Model!$D$50,IF(K694="PayPal",Predictive_Model!$D$51,0))))+IF(N694="Comedy",Predictive_Model!$D$53,IF(N694="Documentary",Predictive_Model!$D$54,IF(N694="Drama",Predictive_Model!$D$55,IF(N694="Horror",Predictive_Model!$D$56,IF(N694="Romance",Predictive_Model!$D$57,IF(N694="Sci-Fi",Predictive_Model!$D$58,0)))))))))</f>
        <v>0.78143592845880616</v>
      </c>
      <c r="V694" s="3" t="str">
        <f t="shared" si="106"/>
        <v>Critical</v>
      </c>
      <c r="W694" s="6">
        <f t="shared" si="107"/>
        <v>17.989999999999998</v>
      </c>
      <c r="X694" s="3" t="str">
        <f t="shared" si="108"/>
        <v>Priority 1</v>
      </c>
      <c r="Y694" s="3" t="str">
        <f t="shared" si="109"/>
        <v>OK</v>
      </c>
    </row>
    <row r="695" spans="1:25" x14ac:dyDescent="0.25">
      <c r="A695" s="3" t="str">
        <f>Raw_Data!A695</f>
        <v>3be271a0-02dd-41ad-bed5-3fdeb3a08266</v>
      </c>
      <c r="B695" s="3">
        <f>Raw_Data!B695</f>
        <v>44</v>
      </c>
      <c r="C695" s="3" t="str">
        <f>Raw_Data!C695</f>
        <v>Other</v>
      </c>
      <c r="D695" s="3" t="str">
        <f>Raw_Data!D695</f>
        <v>Premium</v>
      </c>
      <c r="E695" s="3">
        <f>Raw_Data!E695</f>
        <v>18.75</v>
      </c>
      <c r="F695" s="3">
        <f>Raw_Data!F695</f>
        <v>44</v>
      </c>
      <c r="G695" s="3" t="str">
        <f>Raw_Data!G695</f>
        <v>Asia</v>
      </c>
      <c r="H695" s="3" t="str">
        <f>Raw_Data!H695</f>
        <v>Desktop</v>
      </c>
      <c r="I695" s="3">
        <f>Raw_Data!I695</f>
        <v>17.989999999999998</v>
      </c>
      <c r="J695" s="3">
        <f>Raw_Data!J695</f>
        <v>0</v>
      </c>
      <c r="K695" s="3" t="str">
        <f>Raw_Data!K695</f>
        <v>PayPal</v>
      </c>
      <c r="L695" s="3">
        <f>Raw_Data!L695</f>
        <v>5</v>
      </c>
      <c r="M695" s="3">
        <f>Raw_Data!M695</f>
        <v>0.42</v>
      </c>
      <c r="N695" s="3" t="str">
        <f>Raw_Data!N695</f>
        <v>Action</v>
      </c>
      <c r="O695" s="3" t="str">
        <f t="shared" si="100"/>
        <v>35-44</v>
      </c>
      <c r="P695" s="3" t="str">
        <f t="shared" si="101"/>
        <v>10-24h</v>
      </c>
      <c r="Q695" s="3" t="str">
        <f t="shared" si="102"/>
        <v>22-45d</v>
      </c>
      <c r="R695" s="3" t="str">
        <f t="shared" si="103"/>
        <v>Medium</v>
      </c>
      <c r="S695" s="3" t="str">
        <f t="shared" si="104"/>
        <v>High</v>
      </c>
      <c r="T695" s="3" t="str">
        <f t="shared" si="105"/>
        <v>Active</v>
      </c>
      <c r="U695" s="4">
        <f>1/(1+EXP(-(Predictive_Model!$B$5+((B695-Predictive_Model!$B$20)/Predictive_Model!$C$20)*Predictive_Model!$D$20+((E695-Predictive_Model!$B$21)/Predictive_Model!$C$21)*Predictive_Model!$D$21+((F695-Predictive_Model!$B$22)/Predictive_Model!$C$22)*Predictive_Model!$D$22+((I695-Predictive_Model!$B$23)/Predictive_Model!$C$23)*Predictive_Model!$D$23+((L695-Predictive_Model!$B$24)/Predictive_Model!$C$24)*Predictive_Model!$D$24+((M695-Predictive_Model!$B$25)/Predictive_Model!$C$25)*Predictive_Model!$D$25+IF(C695="Male",Predictive_Model!$D$31,IF(C695="Other",Predictive_Model!$D$32,0))+IF(D695="Premium",Predictive_Model!$D$34,IF(D695="Standard",Predictive_Model!$D$35,0))+IF(G695="Asia",Predictive_Model!$D$37,IF(G695="Europe",Predictive_Model!$D$38,IF(G695="North America",Predictive_Model!$D$39,IF(G695="Oceania",Predictive_Model!$D$40,IF(G695="South America",Predictive_Model!$D$41,0)))))+IF(H695="Laptop",Predictive_Model!$D$43,IF(H695="Mobile",Predictive_Model!$D$44,IF(H695="TV",Predictive_Model!$D$45,IF(H695="Tablet",Predictive_Model!$D$46,0))))+IF(K695="Crypto",Predictive_Model!$D$48,IF(K695="Debit Card",Predictive_Model!$D$49,IF(K695="Gift Card",Predictive_Model!$D$50,IF(K695="PayPal",Predictive_Model!$D$51,0))))+IF(N695="Comedy",Predictive_Model!$D$53,IF(N695="Documentary",Predictive_Model!$D$54,IF(N695="Drama",Predictive_Model!$D$55,IF(N695="Horror",Predictive_Model!$D$56,IF(N695="Romance",Predictive_Model!$D$57,IF(N695="Sci-Fi",Predictive_Model!$D$58,0)))))))))</f>
        <v>7.0500045674692161E-2</v>
      </c>
      <c r="V695" s="3" t="str">
        <f t="shared" si="106"/>
        <v>Low</v>
      </c>
      <c r="W695" s="6">
        <f t="shared" si="107"/>
        <v>1.2682958216877118</v>
      </c>
      <c r="X695" s="3" t="str">
        <f t="shared" si="108"/>
        <v>Monitor</v>
      </c>
      <c r="Y695" s="3" t="str">
        <f t="shared" si="109"/>
        <v>OK</v>
      </c>
    </row>
    <row r="696" spans="1:25" x14ac:dyDescent="0.25">
      <c r="A696" s="3" t="str">
        <f>Raw_Data!A696</f>
        <v>3860d316-c068-488e-84ff-747868b9365f</v>
      </c>
      <c r="B696" s="3">
        <f>Raw_Data!B696</f>
        <v>20</v>
      </c>
      <c r="C696" s="3" t="str">
        <f>Raw_Data!C696</f>
        <v>Other</v>
      </c>
      <c r="D696" s="3" t="str">
        <f>Raw_Data!D696</f>
        <v>Premium</v>
      </c>
      <c r="E696" s="3">
        <f>Raw_Data!E696</f>
        <v>9.24</v>
      </c>
      <c r="F696" s="3">
        <f>Raw_Data!F696</f>
        <v>33</v>
      </c>
      <c r="G696" s="3" t="str">
        <f>Raw_Data!G696</f>
        <v>North America</v>
      </c>
      <c r="H696" s="3" t="str">
        <f>Raw_Data!H696</f>
        <v>TV</v>
      </c>
      <c r="I696" s="3">
        <f>Raw_Data!I696</f>
        <v>17.989999999999998</v>
      </c>
      <c r="J696" s="3">
        <f>Raw_Data!J696</f>
        <v>1</v>
      </c>
      <c r="K696" s="3" t="str">
        <f>Raw_Data!K696</f>
        <v>Gift Card</v>
      </c>
      <c r="L696" s="3">
        <f>Raw_Data!L696</f>
        <v>5</v>
      </c>
      <c r="M696" s="3">
        <f>Raw_Data!M696</f>
        <v>0.27</v>
      </c>
      <c r="N696" s="3" t="str">
        <f>Raw_Data!N696</f>
        <v>Drama</v>
      </c>
      <c r="O696" s="3" t="str">
        <f t="shared" si="100"/>
        <v>18-24</v>
      </c>
      <c r="P696" s="3" t="str">
        <f t="shared" si="101"/>
        <v>&lt;10h</v>
      </c>
      <c r="Q696" s="3" t="str">
        <f t="shared" si="102"/>
        <v>22-45d</v>
      </c>
      <c r="R696" s="3" t="str">
        <f t="shared" si="103"/>
        <v>Medium</v>
      </c>
      <c r="S696" s="3" t="str">
        <f t="shared" si="104"/>
        <v>High</v>
      </c>
      <c r="T696" s="3" t="str">
        <f t="shared" si="105"/>
        <v>Churned</v>
      </c>
      <c r="U696" s="4">
        <f>1/(1+EXP(-(Predictive_Model!$B$5+((B696-Predictive_Model!$B$20)/Predictive_Model!$C$20)*Predictive_Model!$D$20+((E696-Predictive_Model!$B$21)/Predictive_Model!$C$21)*Predictive_Model!$D$21+((F696-Predictive_Model!$B$22)/Predictive_Model!$C$22)*Predictive_Model!$D$22+((I696-Predictive_Model!$B$23)/Predictive_Model!$C$23)*Predictive_Model!$D$23+((L696-Predictive_Model!$B$24)/Predictive_Model!$C$24)*Predictive_Model!$D$24+((M696-Predictive_Model!$B$25)/Predictive_Model!$C$25)*Predictive_Model!$D$25+IF(C696="Male",Predictive_Model!$D$31,IF(C696="Other",Predictive_Model!$D$32,0))+IF(D696="Premium",Predictive_Model!$D$34,IF(D696="Standard",Predictive_Model!$D$35,0))+IF(G696="Asia",Predictive_Model!$D$37,IF(G696="Europe",Predictive_Model!$D$38,IF(G696="North America",Predictive_Model!$D$39,IF(G696="Oceania",Predictive_Model!$D$40,IF(G696="South America",Predictive_Model!$D$41,0)))))+IF(H696="Laptop",Predictive_Model!$D$43,IF(H696="Mobile",Predictive_Model!$D$44,IF(H696="TV",Predictive_Model!$D$45,IF(H696="Tablet",Predictive_Model!$D$46,0))))+IF(K696="Crypto",Predictive_Model!$D$48,IF(K696="Debit Card",Predictive_Model!$D$49,IF(K696="Gift Card",Predictive_Model!$D$50,IF(K696="PayPal",Predictive_Model!$D$51,0))))+IF(N696="Comedy",Predictive_Model!$D$53,IF(N696="Documentary",Predictive_Model!$D$54,IF(N696="Drama",Predictive_Model!$D$55,IF(N696="Horror",Predictive_Model!$D$56,IF(N696="Romance",Predictive_Model!$D$57,IF(N696="Sci-Fi",Predictive_Model!$D$58,0)))))))))</f>
        <v>0.41471261810176002</v>
      </c>
      <c r="V696" s="3" t="str">
        <f t="shared" si="106"/>
        <v>Medium</v>
      </c>
      <c r="W696" s="6">
        <f t="shared" si="107"/>
        <v>17.989999999999998</v>
      </c>
      <c r="X696" s="3" t="str">
        <f t="shared" si="108"/>
        <v>Monitor</v>
      </c>
      <c r="Y696" s="3" t="str">
        <f t="shared" si="109"/>
        <v>OK</v>
      </c>
    </row>
    <row r="697" spans="1:25" x14ac:dyDescent="0.25">
      <c r="A697" s="3" t="str">
        <f>Raw_Data!A697</f>
        <v>22cb4dd5-d158-4dd6-a49d-e8723fadc557</v>
      </c>
      <c r="B697" s="3">
        <f>Raw_Data!B697</f>
        <v>69</v>
      </c>
      <c r="C697" s="3" t="str">
        <f>Raw_Data!C697</f>
        <v>Male</v>
      </c>
      <c r="D697" s="3" t="str">
        <f>Raw_Data!D697</f>
        <v>Premium</v>
      </c>
      <c r="E697" s="3">
        <f>Raw_Data!E697</f>
        <v>0.52</v>
      </c>
      <c r="F697" s="3">
        <f>Raw_Data!F697</f>
        <v>42</v>
      </c>
      <c r="G697" s="3" t="str">
        <f>Raw_Data!G697</f>
        <v>South America</v>
      </c>
      <c r="H697" s="3" t="str">
        <f>Raw_Data!H697</f>
        <v>Desktop</v>
      </c>
      <c r="I697" s="3">
        <f>Raw_Data!I697</f>
        <v>17.989999999999998</v>
      </c>
      <c r="J697" s="3">
        <f>Raw_Data!J697</f>
        <v>1</v>
      </c>
      <c r="K697" s="3" t="str">
        <f>Raw_Data!K697</f>
        <v>Gift Card</v>
      </c>
      <c r="L697" s="3">
        <f>Raw_Data!L697</f>
        <v>3</v>
      </c>
      <c r="M697" s="3">
        <f>Raw_Data!M697</f>
        <v>0.01</v>
      </c>
      <c r="N697" s="3" t="str">
        <f>Raw_Data!N697</f>
        <v>Action</v>
      </c>
      <c r="O697" s="3" t="str">
        <f t="shared" si="100"/>
        <v>55-70</v>
      </c>
      <c r="P697" s="3" t="str">
        <f t="shared" si="101"/>
        <v>&lt;10h</v>
      </c>
      <c r="Q697" s="3" t="str">
        <f t="shared" si="102"/>
        <v>22-45d</v>
      </c>
      <c r="R697" s="3" t="str">
        <f t="shared" si="103"/>
        <v>Medium</v>
      </c>
      <c r="S697" s="3" t="str">
        <f t="shared" si="104"/>
        <v>High</v>
      </c>
      <c r="T697" s="3" t="str">
        <f t="shared" si="105"/>
        <v>Churned</v>
      </c>
      <c r="U697" s="4">
        <f>1/(1+EXP(-(Predictive_Model!$B$5+((B697-Predictive_Model!$B$20)/Predictive_Model!$C$20)*Predictive_Model!$D$20+((E697-Predictive_Model!$B$21)/Predictive_Model!$C$21)*Predictive_Model!$D$21+((F697-Predictive_Model!$B$22)/Predictive_Model!$C$22)*Predictive_Model!$D$22+((I697-Predictive_Model!$B$23)/Predictive_Model!$C$23)*Predictive_Model!$D$23+((L697-Predictive_Model!$B$24)/Predictive_Model!$C$24)*Predictive_Model!$D$24+((M697-Predictive_Model!$B$25)/Predictive_Model!$C$25)*Predictive_Model!$D$25+IF(C697="Male",Predictive_Model!$D$31,IF(C697="Other",Predictive_Model!$D$32,0))+IF(D697="Premium",Predictive_Model!$D$34,IF(D697="Standard",Predictive_Model!$D$35,0))+IF(G697="Asia",Predictive_Model!$D$37,IF(G697="Europe",Predictive_Model!$D$38,IF(G697="North America",Predictive_Model!$D$39,IF(G697="Oceania",Predictive_Model!$D$40,IF(G697="South America",Predictive_Model!$D$41,0)))))+IF(H697="Laptop",Predictive_Model!$D$43,IF(H697="Mobile",Predictive_Model!$D$44,IF(H697="TV",Predictive_Model!$D$45,IF(H697="Tablet",Predictive_Model!$D$46,0))))+IF(K697="Crypto",Predictive_Model!$D$48,IF(K697="Debit Card",Predictive_Model!$D$49,IF(K697="Gift Card",Predictive_Model!$D$50,IF(K697="PayPal",Predictive_Model!$D$51,0))))+IF(N697="Comedy",Predictive_Model!$D$53,IF(N697="Documentary",Predictive_Model!$D$54,IF(N697="Drama",Predictive_Model!$D$55,IF(N697="Horror",Predictive_Model!$D$56,IF(N697="Romance",Predictive_Model!$D$57,IF(N697="Sci-Fi",Predictive_Model!$D$58,0)))))))))</f>
        <v>0.99713149739891738</v>
      </c>
      <c r="V697" s="3" t="str">
        <f t="shared" si="106"/>
        <v>Critical</v>
      </c>
      <c r="W697" s="6">
        <f t="shared" si="107"/>
        <v>17.989999999999998</v>
      </c>
      <c r="X697" s="3" t="str">
        <f t="shared" si="108"/>
        <v>Priority 1</v>
      </c>
      <c r="Y697" s="3" t="str">
        <f t="shared" si="109"/>
        <v>OK</v>
      </c>
    </row>
    <row r="698" spans="1:25" x14ac:dyDescent="0.25">
      <c r="A698" s="3" t="str">
        <f>Raw_Data!A698</f>
        <v>48a57226-1b00-4e56-b555-2cf66bc4b9a7</v>
      </c>
      <c r="B698" s="3">
        <f>Raw_Data!B698</f>
        <v>23</v>
      </c>
      <c r="C698" s="3" t="str">
        <f>Raw_Data!C698</f>
        <v>Male</v>
      </c>
      <c r="D698" s="3" t="str">
        <f>Raw_Data!D698</f>
        <v>Standard</v>
      </c>
      <c r="E698" s="3">
        <f>Raw_Data!E698</f>
        <v>4.46</v>
      </c>
      <c r="F698" s="3">
        <f>Raw_Data!F698</f>
        <v>24</v>
      </c>
      <c r="G698" s="3" t="str">
        <f>Raw_Data!G698</f>
        <v>Africa</v>
      </c>
      <c r="H698" s="3" t="str">
        <f>Raw_Data!H698</f>
        <v>Mobile</v>
      </c>
      <c r="I698" s="3">
        <f>Raw_Data!I698</f>
        <v>13.99</v>
      </c>
      <c r="J698" s="3">
        <f>Raw_Data!J698</f>
        <v>1</v>
      </c>
      <c r="K698" s="3" t="str">
        <f>Raw_Data!K698</f>
        <v>Gift Card</v>
      </c>
      <c r="L698" s="3">
        <f>Raw_Data!L698</f>
        <v>3</v>
      </c>
      <c r="M698" s="3">
        <f>Raw_Data!M698</f>
        <v>0.18</v>
      </c>
      <c r="N698" s="3" t="str">
        <f>Raw_Data!N698</f>
        <v>Documentary</v>
      </c>
      <c r="O698" s="3" t="str">
        <f t="shared" si="100"/>
        <v>18-24</v>
      </c>
      <c r="P698" s="3" t="str">
        <f t="shared" si="101"/>
        <v>&lt;10h</v>
      </c>
      <c r="Q698" s="3" t="str">
        <f t="shared" si="102"/>
        <v>22-45d</v>
      </c>
      <c r="R698" s="3" t="str">
        <f t="shared" si="103"/>
        <v>Medium</v>
      </c>
      <c r="S698" s="3" t="str">
        <f t="shared" si="104"/>
        <v>Mid</v>
      </c>
      <c r="T698" s="3" t="str">
        <f t="shared" si="105"/>
        <v>Churned</v>
      </c>
      <c r="U698" s="4">
        <f>1/(1+EXP(-(Predictive_Model!$B$5+((B698-Predictive_Model!$B$20)/Predictive_Model!$C$20)*Predictive_Model!$D$20+((E698-Predictive_Model!$B$21)/Predictive_Model!$C$21)*Predictive_Model!$D$21+((F698-Predictive_Model!$B$22)/Predictive_Model!$C$22)*Predictive_Model!$D$22+((I698-Predictive_Model!$B$23)/Predictive_Model!$C$23)*Predictive_Model!$D$23+((L698-Predictive_Model!$B$24)/Predictive_Model!$C$24)*Predictive_Model!$D$24+((M698-Predictive_Model!$B$25)/Predictive_Model!$C$25)*Predictive_Model!$D$25+IF(C698="Male",Predictive_Model!$D$31,IF(C698="Other",Predictive_Model!$D$32,0))+IF(D698="Premium",Predictive_Model!$D$34,IF(D698="Standard",Predictive_Model!$D$35,0))+IF(G698="Asia",Predictive_Model!$D$37,IF(G698="Europe",Predictive_Model!$D$38,IF(G698="North America",Predictive_Model!$D$39,IF(G698="Oceania",Predictive_Model!$D$40,IF(G698="South America",Predictive_Model!$D$41,0)))))+IF(H698="Laptop",Predictive_Model!$D$43,IF(H698="Mobile",Predictive_Model!$D$44,IF(H698="TV",Predictive_Model!$D$45,IF(H698="Tablet",Predictive_Model!$D$46,0))))+IF(K698="Crypto",Predictive_Model!$D$48,IF(K698="Debit Card",Predictive_Model!$D$49,IF(K698="Gift Card",Predictive_Model!$D$50,IF(K698="PayPal",Predictive_Model!$D$51,0))))+IF(N698="Comedy",Predictive_Model!$D$53,IF(N698="Documentary",Predictive_Model!$D$54,IF(N698="Drama",Predictive_Model!$D$55,IF(N698="Horror",Predictive_Model!$D$56,IF(N698="Romance",Predictive_Model!$D$57,IF(N698="Sci-Fi",Predictive_Model!$D$58,0)))))))))</f>
        <v>0.99489614618141087</v>
      </c>
      <c r="V698" s="3" t="str">
        <f t="shared" si="106"/>
        <v>Critical</v>
      </c>
      <c r="W698" s="6">
        <f t="shared" si="107"/>
        <v>13.99</v>
      </c>
      <c r="X698" s="3" t="str">
        <f t="shared" si="108"/>
        <v>Priority 2</v>
      </c>
      <c r="Y698" s="3" t="str">
        <f t="shared" si="109"/>
        <v>OK</v>
      </c>
    </row>
    <row r="699" spans="1:25" x14ac:dyDescent="0.25">
      <c r="A699" s="3" t="str">
        <f>Raw_Data!A699</f>
        <v>50693056-61ef-4ad9-977c-6eaeb1ec5f72</v>
      </c>
      <c r="B699" s="3">
        <f>Raw_Data!B699</f>
        <v>24</v>
      </c>
      <c r="C699" s="3" t="str">
        <f>Raw_Data!C699</f>
        <v>Female</v>
      </c>
      <c r="D699" s="3" t="str">
        <f>Raw_Data!D699</f>
        <v>Premium</v>
      </c>
      <c r="E699" s="3">
        <f>Raw_Data!E699</f>
        <v>9.94</v>
      </c>
      <c r="F699" s="3">
        <f>Raw_Data!F699</f>
        <v>34</v>
      </c>
      <c r="G699" s="3" t="str">
        <f>Raw_Data!G699</f>
        <v>North America</v>
      </c>
      <c r="H699" s="3" t="str">
        <f>Raw_Data!H699</f>
        <v>Laptop</v>
      </c>
      <c r="I699" s="3">
        <f>Raw_Data!I699</f>
        <v>17.989999999999998</v>
      </c>
      <c r="J699" s="3">
        <f>Raw_Data!J699</f>
        <v>1</v>
      </c>
      <c r="K699" s="3" t="str">
        <f>Raw_Data!K699</f>
        <v>Credit Card</v>
      </c>
      <c r="L699" s="3">
        <f>Raw_Data!L699</f>
        <v>2</v>
      </c>
      <c r="M699" s="3">
        <f>Raw_Data!M699</f>
        <v>0.28000000000000003</v>
      </c>
      <c r="N699" s="3" t="str">
        <f>Raw_Data!N699</f>
        <v>Drama</v>
      </c>
      <c r="O699" s="3" t="str">
        <f t="shared" si="100"/>
        <v>18-24</v>
      </c>
      <c r="P699" s="3" t="str">
        <f t="shared" si="101"/>
        <v>&lt;10h</v>
      </c>
      <c r="Q699" s="3" t="str">
        <f t="shared" si="102"/>
        <v>22-45d</v>
      </c>
      <c r="R699" s="3" t="str">
        <f t="shared" si="103"/>
        <v>Medium</v>
      </c>
      <c r="S699" s="3" t="str">
        <f t="shared" si="104"/>
        <v>High</v>
      </c>
      <c r="T699" s="3" t="str">
        <f t="shared" si="105"/>
        <v>Churned</v>
      </c>
      <c r="U699" s="4">
        <f>1/(1+EXP(-(Predictive_Model!$B$5+((B699-Predictive_Model!$B$20)/Predictive_Model!$C$20)*Predictive_Model!$D$20+((E699-Predictive_Model!$B$21)/Predictive_Model!$C$21)*Predictive_Model!$D$21+((F699-Predictive_Model!$B$22)/Predictive_Model!$C$22)*Predictive_Model!$D$22+((I699-Predictive_Model!$B$23)/Predictive_Model!$C$23)*Predictive_Model!$D$23+((L699-Predictive_Model!$B$24)/Predictive_Model!$C$24)*Predictive_Model!$D$24+((M699-Predictive_Model!$B$25)/Predictive_Model!$C$25)*Predictive_Model!$D$25+IF(C699="Male",Predictive_Model!$D$31,IF(C699="Other",Predictive_Model!$D$32,0))+IF(D699="Premium",Predictive_Model!$D$34,IF(D699="Standard",Predictive_Model!$D$35,0))+IF(G699="Asia",Predictive_Model!$D$37,IF(G699="Europe",Predictive_Model!$D$38,IF(G699="North America",Predictive_Model!$D$39,IF(G699="Oceania",Predictive_Model!$D$40,IF(G699="South America",Predictive_Model!$D$41,0)))))+IF(H699="Laptop",Predictive_Model!$D$43,IF(H699="Mobile",Predictive_Model!$D$44,IF(H699="TV",Predictive_Model!$D$45,IF(H699="Tablet",Predictive_Model!$D$46,0))))+IF(K699="Crypto",Predictive_Model!$D$48,IF(K699="Debit Card",Predictive_Model!$D$49,IF(K699="Gift Card",Predictive_Model!$D$50,IF(K699="PayPal",Predictive_Model!$D$51,0))))+IF(N699="Comedy",Predictive_Model!$D$53,IF(N699="Documentary",Predictive_Model!$D$54,IF(N699="Drama",Predictive_Model!$D$55,IF(N699="Horror",Predictive_Model!$D$56,IF(N699="Romance",Predictive_Model!$D$57,IF(N699="Sci-Fi",Predictive_Model!$D$58,0)))))))))</f>
        <v>0.86948375336743289</v>
      </c>
      <c r="V699" s="3" t="str">
        <f t="shared" si="106"/>
        <v>Critical</v>
      </c>
      <c r="W699" s="6">
        <f t="shared" si="107"/>
        <v>17.989999999999998</v>
      </c>
      <c r="X699" s="3" t="str">
        <f t="shared" si="108"/>
        <v>Priority 1</v>
      </c>
      <c r="Y699" s="3" t="str">
        <f t="shared" si="109"/>
        <v>OK</v>
      </c>
    </row>
    <row r="700" spans="1:25" x14ac:dyDescent="0.25">
      <c r="A700" s="3" t="str">
        <f>Raw_Data!A700</f>
        <v>6acac882-0bc1-4196-bb12-05ac39dc229c</v>
      </c>
      <c r="B700" s="3">
        <f>Raw_Data!B700</f>
        <v>36</v>
      </c>
      <c r="C700" s="3" t="str">
        <f>Raw_Data!C700</f>
        <v>Other</v>
      </c>
      <c r="D700" s="3" t="str">
        <f>Raw_Data!D700</f>
        <v>Standard</v>
      </c>
      <c r="E700" s="3">
        <f>Raw_Data!E700</f>
        <v>25.82</v>
      </c>
      <c r="F700" s="3">
        <f>Raw_Data!F700</f>
        <v>3</v>
      </c>
      <c r="G700" s="3" t="str">
        <f>Raw_Data!G700</f>
        <v>Africa</v>
      </c>
      <c r="H700" s="3" t="str">
        <f>Raw_Data!H700</f>
        <v>Mobile</v>
      </c>
      <c r="I700" s="3">
        <f>Raw_Data!I700</f>
        <v>13.99</v>
      </c>
      <c r="J700" s="3">
        <f>Raw_Data!J700</f>
        <v>0</v>
      </c>
      <c r="K700" s="3" t="str">
        <f>Raw_Data!K700</f>
        <v>PayPal</v>
      </c>
      <c r="L700" s="3">
        <f>Raw_Data!L700</f>
        <v>1</v>
      </c>
      <c r="M700" s="3">
        <f>Raw_Data!M700</f>
        <v>6.46</v>
      </c>
      <c r="N700" s="3" t="str">
        <f>Raw_Data!N700</f>
        <v>Comedy</v>
      </c>
      <c r="O700" s="3" t="str">
        <f t="shared" si="100"/>
        <v>35-44</v>
      </c>
      <c r="P700" s="3" t="str">
        <f t="shared" si="101"/>
        <v>25-49h</v>
      </c>
      <c r="Q700" s="3" t="str">
        <f t="shared" si="102"/>
        <v>0-7d</v>
      </c>
      <c r="R700" s="3" t="str">
        <f t="shared" si="103"/>
        <v>High</v>
      </c>
      <c r="S700" s="3" t="str">
        <f t="shared" si="104"/>
        <v>Mid</v>
      </c>
      <c r="T700" s="3" t="str">
        <f t="shared" si="105"/>
        <v>Active</v>
      </c>
      <c r="U700" s="4">
        <f>1/(1+EXP(-(Predictive_Model!$B$5+((B700-Predictive_Model!$B$20)/Predictive_Model!$C$20)*Predictive_Model!$D$20+((E700-Predictive_Model!$B$21)/Predictive_Model!$C$21)*Predictive_Model!$D$21+((F700-Predictive_Model!$B$22)/Predictive_Model!$C$22)*Predictive_Model!$D$22+((I700-Predictive_Model!$B$23)/Predictive_Model!$C$23)*Predictive_Model!$D$23+((L700-Predictive_Model!$B$24)/Predictive_Model!$C$24)*Predictive_Model!$D$24+((M700-Predictive_Model!$B$25)/Predictive_Model!$C$25)*Predictive_Model!$D$25+IF(C700="Male",Predictive_Model!$D$31,IF(C700="Other",Predictive_Model!$D$32,0))+IF(D700="Premium",Predictive_Model!$D$34,IF(D700="Standard",Predictive_Model!$D$35,0))+IF(G700="Asia",Predictive_Model!$D$37,IF(G700="Europe",Predictive_Model!$D$38,IF(G700="North America",Predictive_Model!$D$39,IF(G700="Oceania",Predictive_Model!$D$40,IF(G700="South America",Predictive_Model!$D$41,0)))))+IF(H700="Laptop",Predictive_Model!$D$43,IF(H700="Mobile",Predictive_Model!$D$44,IF(H700="TV",Predictive_Model!$D$45,IF(H700="Tablet",Predictive_Model!$D$46,0))))+IF(K700="Crypto",Predictive_Model!$D$48,IF(K700="Debit Card",Predictive_Model!$D$49,IF(K700="Gift Card",Predictive_Model!$D$50,IF(K700="PayPal",Predictive_Model!$D$51,0))))+IF(N700="Comedy",Predictive_Model!$D$53,IF(N700="Documentary",Predictive_Model!$D$54,IF(N700="Drama",Predictive_Model!$D$55,IF(N700="Horror",Predictive_Model!$D$56,IF(N700="Romance",Predictive_Model!$D$57,IF(N700="Sci-Fi",Predictive_Model!$D$58,0)))))))))</f>
        <v>9.5982601797966681E-7</v>
      </c>
      <c r="V700" s="3" t="str">
        <f t="shared" si="106"/>
        <v>Low</v>
      </c>
      <c r="W700" s="6">
        <f t="shared" si="107"/>
        <v>1.3427965991535538E-5</v>
      </c>
      <c r="X700" s="3" t="str">
        <f t="shared" si="108"/>
        <v>Monitor</v>
      </c>
      <c r="Y700" s="3" t="str">
        <f t="shared" si="109"/>
        <v>OK</v>
      </c>
    </row>
    <row r="701" spans="1:25" x14ac:dyDescent="0.25">
      <c r="A701" s="3" t="str">
        <f>Raw_Data!A701</f>
        <v>afa322d5-a185-42a6-8cc2-76bcd432403e</v>
      </c>
      <c r="B701" s="3">
        <f>Raw_Data!B701</f>
        <v>29</v>
      </c>
      <c r="C701" s="3" t="str">
        <f>Raw_Data!C701</f>
        <v>Female</v>
      </c>
      <c r="D701" s="3" t="str">
        <f>Raw_Data!D701</f>
        <v>Premium</v>
      </c>
      <c r="E701" s="3">
        <f>Raw_Data!E701</f>
        <v>1.22</v>
      </c>
      <c r="F701" s="3">
        <f>Raw_Data!F701</f>
        <v>25</v>
      </c>
      <c r="G701" s="3" t="str">
        <f>Raw_Data!G701</f>
        <v>Asia</v>
      </c>
      <c r="H701" s="3" t="str">
        <f>Raw_Data!H701</f>
        <v>Laptop</v>
      </c>
      <c r="I701" s="3">
        <f>Raw_Data!I701</f>
        <v>17.989999999999998</v>
      </c>
      <c r="J701" s="3">
        <f>Raw_Data!J701</f>
        <v>0</v>
      </c>
      <c r="K701" s="3" t="str">
        <f>Raw_Data!K701</f>
        <v>PayPal</v>
      </c>
      <c r="L701" s="3">
        <f>Raw_Data!L701</f>
        <v>5</v>
      </c>
      <c r="M701" s="3">
        <f>Raw_Data!M701</f>
        <v>0.05</v>
      </c>
      <c r="N701" s="3" t="str">
        <f>Raw_Data!N701</f>
        <v>Comedy</v>
      </c>
      <c r="O701" s="3" t="str">
        <f t="shared" si="100"/>
        <v>25-34</v>
      </c>
      <c r="P701" s="3" t="str">
        <f t="shared" si="101"/>
        <v>&lt;10h</v>
      </c>
      <c r="Q701" s="3" t="str">
        <f t="shared" si="102"/>
        <v>22-45d</v>
      </c>
      <c r="R701" s="3" t="str">
        <f t="shared" si="103"/>
        <v>Medium</v>
      </c>
      <c r="S701" s="3" t="str">
        <f t="shared" si="104"/>
        <v>High</v>
      </c>
      <c r="T701" s="3" t="str">
        <f t="shared" si="105"/>
        <v>Active</v>
      </c>
      <c r="U701" s="4">
        <f>1/(1+EXP(-(Predictive_Model!$B$5+((B701-Predictive_Model!$B$20)/Predictive_Model!$C$20)*Predictive_Model!$D$20+((E701-Predictive_Model!$B$21)/Predictive_Model!$C$21)*Predictive_Model!$D$21+((F701-Predictive_Model!$B$22)/Predictive_Model!$C$22)*Predictive_Model!$D$22+((I701-Predictive_Model!$B$23)/Predictive_Model!$C$23)*Predictive_Model!$D$23+((L701-Predictive_Model!$B$24)/Predictive_Model!$C$24)*Predictive_Model!$D$24+((M701-Predictive_Model!$B$25)/Predictive_Model!$C$25)*Predictive_Model!$D$25+IF(C701="Male",Predictive_Model!$D$31,IF(C701="Other",Predictive_Model!$D$32,0))+IF(D701="Premium",Predictive_Model!$D$34,IF(D701="Standard",Predictive_Model!$D$35,0))+IF(G701="Asia",Predictive_Model!$D$37,IF(G701="Europe",Predictive_Model!$D$38,IF(G701="North America",Predictive_Model!$D$39,IF(G701="Oceania",Predictive_Model!$D$40,IF(G701="South America",Predictive_Model!$D$41,0)))))+IF(H701="Laptop",Predictive_Model!$D$43,IF(H701="Mobile",Predictive_Model!$D$44,IF(H701="TV",Predictive_Model!$D$45,IF(H701="Tablet",Predictive_Model!$D$46,0))))+IF(K701="Crypto",Predictive_Model!$D$48,IF(K701="Debit Card",Predictive_Model!$D$49,IF(K701="Gift Card",Predictive_Model!$D$50,IF(K701="PayPal",Predictive_Model!$D$51,0))))+IF(N701="Comedy",Predictive_Model!$D$53,IF(N701="Documentary",Predictive_Model!$D$54,IF(N701="Drama",Predictive_Model!$D$55,IF(N701="Horror",Predictive_Model!$D$56,IF(N701="Romance",Predictive_Model!$D$57,IF(N701="Sci-Fi",Predictive_Model!$D$58,0)))))))))</f>
        <v>0.75912294865781027</v>
      </c>
      <c r="V701" s="3" t="str">
        <f t="shared" si="106"/>
        <v>Critical</v>
      </c>
      <c r="W701" s="6">
        <f t="shared" si="107"/>
        <v>13.656621846354005</v>
      </c>
      <c r="X701" s="3" t="str">
        <f t="shared" si="108"/>
        <v>Priority 1</v>
      </c>
      <c r="Y701" s="3" t="str">
        <f t="shared" si="109"/>
        <v>OK</v>
      </c>
    </row>
    <row r="702" spans="1:25" x14ac:dyDescent="0.25">
      <c r="A702" s="3" t="str">
        <f>Raw_Data!A702</f>
        <v>aa982946-1b7d-4315-8b81-9b19bb6cc8c8</v>
      </c>
      <c r="B702" s="3">
        <f>Raw_Data!B702</f>
        <v>34</v>
      </c>
      <c r="C702" s="3" t="str">
        <f>Raw_Data!C702</f>
        <v>Other</v>
      </c>
      <c r="D702" s="3" t="str">
        <f>Raw_Data!D702</f>
        <v>Standard</v>
      </c>
      <c r="E702" s="3">
        <f>Raw_Data!E702</f>
        <v>6.49</v>
      </c>
      <c r="F702" s="3">
        <f>Raw_Data!F702</f>
        <v>6</v>
      </c>
      <c r="G702" s="3" t="str">
        <f>Raw_Data!G702</f>
        <v>South America</v>
      </c>
      <c r="H702" s="3" t="str">
        <f>Raw_Data!H702</f>
        <v>Mobile</v>
      </c>
      <c r="I702" s="3">
        <f>Raw_Data!I702</f>
        <v>13.99</v>
      </c>
      <c r="J702" s="3">
        <f>Raw_Data!J702</f>
        <v>0</v>
      </c>
      <c r="K702" s="3" t="str">
        <f>Raw_Data!K702</f>
        <v>Credit Card</v>
      </c>
      <c r="L702" s="3">
        <f>Raw_Data!L702</f>
        <v>1</v>
      </c>
      <c r="M702" s="3">
        <f>Raw_Data!M702</f>
        <v>0.93</v>
      </c>
      <c r="N702" s="3" t="str">
        <f>Raw_Data!N702</f>
        <v>Comedy</v>
      </c>
      <c r="O702" s="3" t="str">
        <f t="shared" si="100"/>
        <v>25-34</v>
      </c>
      <c r="P702" s="3" t="str">
        <f t="shared" si="101"/>
        <v>&lt;10h</v>
      </c>
      <c r="Q702" s="3" t="str">
        <f t="shared" si="102"/>
        <v>0-7d</v>
      </c>
      <c r="R702" s="3" t="str">
        <f t="shared" si="103"/>
        <v>Medium</v>
      </c>
      <c r="S702" s="3" t="str">
        <f t="shared" si="104"/>
        <v>Mid</v>
      </c>
      <c r="T702" s="3" t="str">
        <f t="shared" si="105"/>
        <v>Active</v>
      </c>
      <c r="U702" s="4">
        <f>1/(1+EXP(-(Predictive_Model!$B$5+((B702-Predictive_Model!$B$20)/Predictive_Model!$C$20)*Predictive_Model!$D$20+((E702-Predictive_Model!$B$21)/Predictive_Model!$C$21)*Predictive_Model!$D$21+((F702-Predictive_Model!$B$22)/Predictive_Model!$C$22)*Predictive_Model!$D$22+((I702-Predictive_Model!$B$23)/Predictive_Model!$C$23)*Predictive_Model!$D$23+((L702-Predictive_Model!$B$24)/Predictive_Model!$C$24)*Predictive_Model!$D$24+((M702-Predictive_Model!$B$25)/Predictive_Model!$C$25)*Predictive_Model!$D$25+IF(C702="Male",Predictive_Model!$D$31,IF(C702="Other",Predictive_Model!$D$32,0))+IF(D702="Premium",Predictive_Model!$D$34,IF(D702="Standard",Predictive_Model!$D$35,0))+IF(G702="Asia",Predictive_Model!$D$37,IF(G702="Europe",Predictive_Model!$D$38,IF(G702="North America",Predictive_Model!$D$39,IF(G702="Oceania",Predictive_Model!$D$40,IF(G702="South America",Predictive_Model!$D$41,0)))))+IF(H702="Laptop",Predictive_Model!$D$43,IF(H702="Mobile",Predictive_Model!$D$44,IF(H702="TV",Predictive_Model!$D$45,IF(H702="Tablet",Predictive_Model!$D$46,0))))+IF(K702="Crypto",Predictive_Model!$D$48,IF(K702="Debit Card",Predictive_Model!$D$49,IF(K702="Gift Card",Predictive_Model!$D$50,IF(K702="PayPal",Predictive_Model!$D$51,0))))+IF(N702="Comedy",Predictive_Model!$D$53,IF(N702="Documentary",Predictive_Model!$D$54,IF(N702="Drama",Predictive_Model!$D$55,IF(N702="Horror",Predictive_Model!$D$56,IF(N702="Romance",Predictive_Model!$D$57,IF(N702="Sci-Fi",Predictive_Model!$D$58,0)))))))))</f>
        <v>0.90043933962357614</v>
      </c>
      <c r="V702" s="3" t="str">
        <f t="shared" si="106"/>
        <v>Critical</v>
      </c>
      <c r="W702" s="6">
        <f t="shared" si="107"/>
        <v>12.597146361333831</v>
      </c>
      <c r="X702" s="3" t="str">
        <f t="shared" si="108"/>
        <v>Priority 2</v>
      </c>
      <c r="Y702" s="3" t="str">
        <f t="shared" si="109"/>
        <v>OK</v>
      </c>
    </row>
    <row r="703" spans="1:25" x14ac:dyDescent="0.25">
      <c r="A703" s="3" t="str">
        <f>Raw_Data!A703</f>
        <v>642cffb6-ab5c-4931-b947-cfa60413b560</v>
      </c>
      <c r="B703" s="3">
        <f>Raw_Data!B703</f>
        <v>39</v>
      </c>
      <c r="C703" s="3" t="str">
        <f>Raw_Data!C703</f>
        <v>Other</v>
      </c>
      <c r="D703" s="3" t="str">
        <f>Raw_Data!D703</f>
        <v>Standard</v>
      </c>
      <c r="E703" s="3">
        <f>Raw_Data!E703</f>
        <v>8.6300000000000008</v>
      </c>
      <c r="F703" s="3">
        <f>Raw_Data!F703</f>
        <v>8</v>
      </c>
      <c r="G703" s="3" t="str">
        <f>Raw_Data!G703</f>
        <v>Oceania</v>
      </c>
      <c r="H703" s="3" t="str">
        <f>Raw_Data!H703</f>
        <v>Mobile</v>
      </c>
      <c r="I703" s="3">
        <f>Raw_Data!I703</f>
        <v>13.99</v>
      </c>
      <c r="J703" s="3">
        <f>Raw_Data!J703</f>
        <v>0</v>
      </c>
      <c r="K703" s="3" t="str">
        <f>Raw_Data!K703</f>
        <v>Debit Card</v>
      </c>
      <c r="L703" s="3">
        <f>Raw_Data!L703</f>
        <v>4</v>
      </c>
      <c r="M703" s="3">
        <f>Raw_Data!M703</f>
        <v>0.96</v>
      </c>
      <c r="N703" s="3" t="str">
        <f>Raw_Data!N703</f>
        <v>Romance</v>
      </c>
      <c r="O703" s="3" t="str">
        <f t="shared" si="100"/>
        <v>35-44</v>
      </c>
      <c r="P703" s="3" t="str">
        <f t="shared" si="101"/>
        <v>&lt;10h</v>
      </c>
      <c r="Q703" s="3" t="str">
        <f t="shared" si="102"/>
        <v>8-21d</v>
      </c>
      <c r="R703" s="3" t="str">
        <f t="shared" si="103"/>
        <v>Medium</v>
      </c>
      <c r="S703" s="3" t="str">
        <f t="shared" si="104"/>
        <v>Mid</v>
      </c>
      <c r="T703" s="3" t="str">
        <f t="shared" si="105"/>
        <v>Active</v>
      </c>
      <c r="U703" s="4">
        <f>1/(1+EXP(-(Predictive_Model!$B$5+((B703-Predictive_Model!$B$20)/Predictive_Model!$C$20)*Predictive_Model!$D$20+((E703-Predictive_Model!$B$21)/Predictive_Model!$C$21)*Predictive_Model!$D$21+((F703-Predictive_Model!$B$22)/Predictive_Model!$C$22)*Predictive_Model!$D$22+((I703-Predictive_Model!$B$23)/Predictive_Model!$C$23)*Predictive_Model!$D$23+((L703-Predictive_Model!$B$24)/Predictive_Model!$C$24)*Predictive_Model!$D$24+((M703-Predictive_Model!$B$25)/Predictive_Model!$C$25)*Predictive_Model!$D$25+IF(C703="Male",Predictive_Model!$D$31,IF(C703="Other",Predictive_Model!$D$32,0))+IF(D703="Premium",Predictive_Model!$D$34,IF(D703="Standard",Predictive_Model!$D$35,0))+IF(G703="Asia",Predictive_Model!$D$37,IF(G703="Europe",Predictive_Model!$D$38,IF(G703="North America",Predictive_Model!$D$39,IF(G703="Oceania",Predictive_Model!$D$40,IF(G703="South America",Predictive_Model!$D$41,0)))))+IF(H703="Laptop",Predictive_Model!$D$43,IF(H703="Mobile",Predictive_Model!$D$44,IF(H703="TV",Predictive_Model!$D$45,IF(H703="Tablet",Predictive_Model!$D$46,0))))+IF(K703="Crypto",Predictive_Model!$D$48,IF(K703="Debit Card",Predictive_Model!$D$49,IF(K703="Gift Card",Predictive_Model!$D$50,IF(K703="PayPal",Predictive_Model!$D$51,0))))+IF(N703="Comedy",Predictive_Model!$D$53,IF(N703="Documentary",Predictive_Model!$D$54,IF(N703="Drama",Predictive_Model!$D$55,IF(N703="Horror",Predictive_Model!$D$56,IF(N703="Romance",Predictive_Model!$D$57,IF(N703="Sci-Fi",Predictive_Model!$D$58,0)))))))))</f>
        <v>0.32825071616355139</v>
      </c>
      <c r="V703" s="3" t="str">
        <f t="shared" si="106"/>
        <v>Medium</v>
      </c>
      <c r="W703" s="6">
        <f t="shared" si="107"/>
        <v>4.5922275191280839</v>
      </c>
      <c r="X703" s="3" t="str">
        <f t="shared" si="108"/>
        <v>Monitor</v>
      </c>
      <c r="Y703" s="3" t="str">
        <f t="shared" si="109"/>
        <v>OK</v>
      </c>
    </row>
    <row r="704" spans="1:25" x14ac:dyDescent="0.25">
      <c r="A704" s="3" t="str">
        <f>Raw_Data!A704</f>
        <v>09904ad7-d9db-45a3-ba9f-220cfe88a333</v>
      </c>
      <c r="B704" s="3">
        <f>Raw_Data!B704</f>
        <v>44</v>
      </c>
      <c r="C704" s="3" t="str">
        <f>Raw_Data!C704</f>
        <v>Female</v>
      </c>
      <c r="D704" s="3" t="str">
        <f>Raw_Data!D704</f>
        <v>Standard</v>
      </c>
      <c r="E704" s="3">
        <f>Raw_Data!E704</f>
        <v>22.85</v>
      </c>
      <c r="F704" s="3">
        <f>Raw_Data!F704</f>
        <v>1</v>
      </c>
      <c r="G704" s="3" t="str">
        <f>Raw_Data!G704</f>
        <v>South America</v>
      </c>
      <c r="H704" s="3" t="str">
        <f>Raw_Data!H704</f>
        <v>Tablet</v>
      </c>
      <c r="I704" s="3">
        <f>Raw_Data!I704</f>
        <v>13.99</v>
      </c>
      <c r="J704" s="3">
        <f>Raw_Data!J704</f>
        <v>0</v>
      </c>
      <c r="K704" s="3" t="str">
        <f>Raw_Data!K704</f>
        <v>Credit Card</v>
      </c>
      <c r="L704" s="3">
        <f>Raw_Data!L704</f>
        <v>3</v>
      </c>
      <c r="M704" s="3">
        <f>Raw_Data!M704</f>
        <v>11.43</v>
      </c>
      <c r="N704" s="3" t="str">
        <f>Raw_Data!N704</f>
        <v>Comedy</v>
      </c>
      <c r="O704" s="3" t="str">
        <f t="shared" si="100"/>
        <v>35-44</v>
      </c>
      <c r="P704" s="3" t="str">
        <f t="shared" si="101"/>
        <v>10-24h</v>
      </c>
      <c r="Q704" s="3" t="str">
        <f t="shared" si="102"/>
        <v>0-7d</v>
      </c>
      <c r="R704" s="3" t="str">
        <f t="shared" si="103"/>
        <v>Medium</v>
      </c>
      <c r="S704" s="3" t="str">
        <f t="shared" si="104"/>
        <v>Mid</v>
      </c>
      <c r="T704" s="3" t="str">
        <f t="shared" si="105"/>
        <v>Active</v>
      </c>
      <c r="U704" s="4">
        <f>1/(1+EXP(-(Predictive_Model!$B$5+((B704-Predictive_Model!$B$20)/Predictive_Model!$C$20)*Predictive_Model!$D$20+((E704-Predictive_Model!$B$21)/Predictive_Model!$C$21)*Predictive_Model!$D$21+((F704-Predictive_Model!$B$22)/Predictive_Model!$C$22)*Predictive_Model!$D$22+((I704-Predictive_Model!$B$23)/Predictive_Model!$C$23)*Predictive_Model!$D$23+((L704-Predictive_Model!$B$24)/Predictive_Model!$C$24)*Predictive_Model!$D$24+((M704-Predictive_Model!$B$25)/Predictive_Model!$C$25)*Predictive_Model!$D$25+IF(C704="Male",Predictive_Model!$D$31,IF(C704="Other",Predictive_Model!$D$32,0))+IF(D704="Premium",Predictive_Model!$D$34,IF(D704="Standard",Predictive_Model!$D$35,0))+IF(G704="Asia",Predictive_Model!$D$37,IF(G704="Europe",Predictive_Model!$D$38,IF(G704="North America",Predictive_Model!$D$39,IF(G704="Oceania",Predictive_Model!$D$40,IF(G704="South America",Predictive_Model!$D$41,0)))))+IF(H704="Laptop",Predictive_Model!$D$43,IF(H704="Mobile",Predictive_Model!$D$44,IF(H704="TV",Predictive_Model!$D$45,IF(H704="Tablet",Predictive_Model!$D$46,0))))+IF(K704="Crypto",Predictive_Model!$D$48,IF(K704="Debit Card",Predictive_Model!$D$49,IF(K704="Gift Card",Predictive_Model!$D$50,IF(K704="PayPal",Predictive_Model!$D$51,0))))+IF(N704="Comedy",Predictive_Model!$D$53,IF(N704="Documentary",Predictive_Model!$D$54,IF(N704="Drama",Predictive_Model!$D$55,IF(N704="Horror",Predictive_Model!$D$56,IF(N704="Romance",Predictive_Model!$D$57,IF(N704="Sci-Fi",Predictive_Model!$D$58,0)))))))))</f>
        <v>1.0110554541905255E-10</v>
      </c>
      <c r="V704" s="3" t="str">
        <f t="shared" si="106"/>
        <v>Low</v>
      </c>
      <c r="W704" s="6">
        <f t="shared" si="107"/>
        <v>1.4144665804125452E-9</v>
      </c>
      <c r="X704" s="3" t="str">
        <f t="shared" si="108"/>
        <v>Monitor</v>
      </c>
      <c r="Y704" s="3" t="str">
        <f t="shared" si="109"/>
        <v>OK</v>
      </c>
    </row>
    <row r="705" spans="1:25" x14ac:dyDescent="0.25">
      <c r="A705" s="3" t="str">
        <f>Raw_Data!A705</f>
        <v>2c564e41-545b-44a4-bb03-6a827657ea51</v>
      </c>
      <c r="B705" s="3">
        <f>Raw_Data!B705</f>
        <v>43</v>
      </c>
      <c r="C705" s="3" t="str">
        <f>Raw_Data!C705</f>
        <v>Female</v>
      </c>
      <c r="D705" s="3" t="str">
        <f>Raw_Data!D705</f>
        <v>Basic</v>
      </c>
      <c r="E705" s="3">
        <f>Raw_Data!E705</f>
        <v>5.59</v>
      </c>
      <c r="F705" s="3">
        <f>Raw_Data!F705</f>
        <v>32</v>
      </c>
      <c r="G705" s="3" t="str">
        <f>Raw_Data!G705</f>
        <v>Europe</v>
      </c>
      <c r="H705" s="3" t="str">
        <f>Raw_Data!H705</f>
        <v>TV</v>
      </c>
      <c r="I705" s="3">
        <f>Raw_Data!I705</f>
        <v>8.99</v>
      </c>
      <c r="J705" s="3">
        <f>Raw_Data!J705</f>
        <v>1</v>
      </c>
      <c r="K705" s="3" t="str">
        <f>Raw_Data!K705</f>
        <v>Debit Card</v>
      </c>
      <c r="L705" s="3">
        <f>Raw_Data!L705</f>
        <v>4</v>
      </c>
      <c r="M705" s="3">
        <f>Raw_Data!M705</f>
        <v>0.17</v>
      </c>
      <c r="N705" s="3" t="str">
        <f>Raw_Data!N705</f>
        <v>Documentary</v>
      </c>
      <c r="O705" s="3" t="str">
        <f t="shared" si="100"/>
        <v>35-44</v>
      </c>
      <c r="P705" s="3" t="str">
        <f t="shared" si="101"/>
        <v>&lt;10h</v>
      </c>
      <c r="Q705" s="3" t="str">
        <f t="shared" si="102"/>
        <v>22-45d</v>
      </c>
      <c r="R705" s="3" t="str">
        <f t="shared" si="103"/>
        <v>Medium</v>
      </c>
      <c r="S705" s="3" t="str">
        <f t="shared" si="104"/>
        <v>Low</v>
      </c>
      <c r="T705" s="3" t="str">
        <f t="shared" si="105"/>
        <v>Churned</v>
      </c>
      <c r="U705" s="4">
        <f>1/(1+EXP(-(Predictive_Model!$B$5+((B705-Predictive_Model!$B$20)/Predictive_Model!$C$20)*Predictive_Model!$D$20+((E705-Predictive_Model!$B$21)/Predictive_Model!$C$21)*Predictive_Model!$D$21+((F705-Predictive_Model!$B$22)/Predictive_Model!$C$22)*Predictive_Model!$D$22+((I705-Predictive_Model!$B$23)/Predictive_Model!$C$23)*Predictive_Model!$D$23+((L705-Predictive_Model!$B$24)/Predictive_Model!$C$24)*Predictive_Model!$D$24+((M705-Predictive_Model!$B$25)/Predictive_Model!$C$25)*Predictive_Model!$D$25+IF(C705="Male",Predictive_Model!$D$31,IF(C705="Other",Predictive_Model!$D$32,0))+IF(D705="Premium",Predictive_Model!$D$34,IF(D705="Standard",Predictive_Model!$D$35,0))+IF(G705="Asia",Predictive_Model!$D$37,IF(G705="Europe",Predictive_Model!$D$38,IF(G705="North America",Predictive_Model!$D$39,IF(G705="Oceania",Predictive_Model!$D$40,IF(G705="South America",Predictive_Model!$D$41,0)))))+IF(H705="Laptop",Predictive_Model!$D$43,IF(H705="Mobile",Predictive_Model!$D$44,IF(H705="TV",Predictive_Model!$D$45,IF(H705="Tablet",Predictive_Model!$D$46,0))))+IF(K705="Crypto",Predictive_Model!$D$48,IF(K705="Debit Card",Predictive_Model!$D$49,IF(K705="Gift Card",Predictive_Model!$D$50,IF(K705="PayPal",Predictive_Model!$D$51,0))))+IF(N705="Comedy",Predictive_Model!$D$53,IF(N705="Documentary",Predictive_Model!$D$54,IF(N705="Drama",Predictive_Model!$D$55,IF(N705="Horror",Predictive_Model!$D$56,IF(N705="Romance",Predictive_Model!$D$57,IF(N705="Sci-Fi",Predictive_Model!$D$58,0)))))))))</f>
        <v>0.9826540118213265</v>
      </c>
      <c r="V705" s="3" t="str">
        <f t="shared" si="106"/>
        <v>Critical</v>
      </c>
      <c r="W705" s="6">
        <f t="shared" si="107"/>
        <v>8.99</v>
      </c>
      <c r="X705" s="3" t="str">
        <f t="shared" si="108"/>
        <v>Priority 2</v>
      </c>
      <c r="Y705" s="3" t="str">
        <f t="shared" si="109"/>
        <v>OK</v>
      </c>
    </row>
    <row r="706" spans="1:25" x14ac:dyDescent="0.25">
      <c r="A706" s="3" t="str">
        <f>Raw_Data!A706</f>
        <v>ee076784-8841-4531-be9c-ca0b916c309a</v>
      </c>
      <c r="B706" s="3">
        <f>Raw_Data!B706</f>
        <v>35</v>
      </c>
      <c r="C706" s="3" t="str">
        <f>Raw_Data!C706</f>
        <v>Male</v>
      </c>
      <c r="D706" s="3" t="str">
        <f>Raw_Data!D706</f>
        <v>Standard</v>
      </c>
      <c r="E706" s="3">
        <f>Raw_Data!E706</f>
        <v>11.93</v>
      </c>
      <c r="F706" s="3">
        <f>Raw_Data!F706</f>
        <v>45</v>
      </c>
      <c r="G706" s="3" t="str">
        <f>Raw_Data!G706</f>
        <v>Europe</v>
      </c>
      <c r="H706" s="3" t="str">
        <f>Raw_Data!H706</f>
        <v>Desktop</v>
      </c>
      <c r="I706" s="3">
        <f>Raw_Data!I706</f>
        <v>13.99</v>
      </c>
      <c r="J706" s="3">
        <f>Raw_Data!J706</f>
        <v>1</v>
      </c>
      <c r="K706" s="3" t="str">
        <f>Raw_Data!K706</f>
        <v>Gift Card</v>
      </c>
      <c r="L706" s="3">
        <f>Raw_Data!L706</f>
        <v>1</v>
      </c>
      <c r="M706" s="3">
        <f>Raw_Data!M706</f>
        <v>0.26</v>
      </c>
      <c r="N706" s="3" t="str">
        <f>Raw_Data!N706</f>
        <v>Documentary</v>
      </c>
      <c r="O706" s="3" t="str">
        <f t="shared" si="100"/>
        <v>35-44</v>
      </c>
      <c r="P706" s="3" t="str">
        <f t="shared" si="101"/>
        <v>10-24h</v>
      </c>
      <c r="Q706" s="3" t="str">
        <f t="shared" si="102"/>
        <v>22-45d</v>
      </c>
      <c r="R706" s="3" t="str">
        <f t="shared" si="103"/>
        <v>Medium</v>
      </c>
      <c r="S706" s="3" t="str">
        <f t="shared" si="104"/>
        <v>Mid</v>
      </c>
      <c r="T706" s="3" t="str">
        <f t="shared" si="105"/>
        <v>Churned</v>
      </c>
      <c r="U706" s="4">
        <f>1/(1+EXP(-(Predictive_Model!$B$5+((B706-Predictive_Model!$B$20)/Predictive_Model!$C$20)*Predictive_Model!$D$20+((E706-Predictive_Model!$B$21)/Predictive_Model!$C$21)*Predictive_Model!$D$21+((F706-Predictive_Model!$B$22)/Predictive_Model!$C$22)*Predictive_Model!$D$22+((I706-Predictive_Model!$B$23)/Predictive_Model!$C$23)*Predictive_Model!$D$23+((L706-Predictive_Model!$B$24)/Predictive_Model!$C$24)*Predictive_Model!$D$24+((M706-Predictive_Model!$B$25)/Predictive_Model!$C$25)*Predictive_Model!$D$25+IF(C706="Male",Predictive_Model!$D$31,IF(C706="Other",Predictive_Model!$D$32,0))+IF(D706="Premium",Predictive_Model!$D$34,IF(D706="Standard",Predictive_Model!$D$35,0))+IF(G706="Asia",Predictive_Model!$D$37,IF(G706="Europe",Predictive_Model!$D$38,IF(G706="North America",Predictive_Model!$D$39,IF(G706="Oceania",Predictive_Model!$D$40,IF(G706="South America",Predictive_Model!$D$41,0)))))+IF(H706="Laptop",Predictive_Model!$D$43,IF(H706="Mobile",Predictive_Model!$D$44,IF(H706="TV",Predictive_Model!$D$45,IF(H706="Tablet",Predictive_Model!$D$46,0))))+IF(K706="Crypto",Predictive_Model!$D$48,IF(K706="Debit Card",Predictive_Model!$D$49,IF(K706="Gift Card",Predictive_Model!$D$50,IF(K706="PayPal",Predictive_Model!$D$51,0))))+IF(N706="Comedy",Predictive_Model!$D$53,IF(N706="Documentary",Predictive_Model!$D$54,IF(N706="Drama",Predictive_Model!$D$55,IF(N706="Horror",Predictive_Model!$D$56,IF(N706="Romance",Predictive_Model!$D$57,IF(N706="Sci-Fi",Predictive_Model!$D$58,0)))))))))</f>
        <v>0.99594844613584088</v>
      </c>
      <c r="V706" s="3" t="str">
        <f t="shared" si="106"/>
        <v>Critical</v>
      </c>
      <c r="W706" s="6">
        <f t="shared" si="107"/>
        <v>13.99</v>
      </c>
      <c r="X706" s="3" t="str">
        <f t="shared" si="108"/>
        <v>Priority 2</v>
      </c>
      <c r="Y706" s="3" t="str">
        <f t="shared" si="109"/>
        <v>OK</v>
      </c>
    </row>
    <row r="707" spans="1:25" x14ac:dyDescent="0.25">
      <c r="A707" s="3" t="str">
        <f>Raw_Data!A707</f>
        <v>3382730c-46bb-40d1-92de-55f346dda22a</v>
      </c>
      <c r="B707" s="3">
        <f>Raw_Data!B707</f>
        <v>26</v>
      </c>
      <c r="C707" s="3" t="str">
        <f>Raw_Data!C707</f>
        <v>Male</v>
      </c>
      <c r="D707" s="3" t="str">
        <f>Raw_Data!D707</f>
        <v>Premium</v>
      </c>
      <c r="E707" s="3">
        <f>Raw_Data!E707</f>
        <v>3.24</v>
      </c>
      <c r="F707" s="3">
        <f>Raw_Data!F707</f>
        <v>57</v>
      </c>
      <c r="G707" s="3" t="str">
        <f>Raw_Data!G707</f>
        <v>Europe</v>
      </c>
      <c r="H707" s="3" t="str">
        <f>Raw_Data!H707</f>
        <v>Tablet</v>
      </c>
      <c r="I707" s="3">
        <f>Raw_Data!I707</f>
        <v>17.989999999999998</v>
      </c>
      <c r="J707" s="3">
        <f>Raw_Data!J707</f>
        <v>1</v>
      </c>
      <c r="K707" s="3" t="str">
        <f>Raw_Data!K707</f>
        <v>PayPal</v>
      </c>
      <c r="L707" s="3">
        <f>Raw_Data!L707</f>
        <v>3</v>
      </c>
      <c r="M707" s="3">
        <f>Raw_Data!M707</f>
        <v>0.06</v>
      </c>
      <c r="N707" s="3" t="str">
        <f>Raw_Data!N707</f>
        <v>Sci-Fi</v>
      </c>
      <c r="O707" s="3" t="str">
        <f t="shared" si="100"/>
        <v>25-34</v>
      </c>
      <c r="P707" s="3" t="str">
        <f t="shared" si="101"/>
        <v>&lt;10h</v>
      </c>
      <c r="Q707" s="3" t="str">
        <f t="shared" si="102"/>
        <v>46-60d</v>
      </c>
      <c r="R707" s="3" t="str">
        <f t="shared" si="103"/>
        <v>Low</v>
      </c>
      <c r="S707" s="3" t="str">
        <f t="shared" si="104"/>
        <v>High</v>
      </c>
      <c r="T707" s="3" t="str">
        <f t="shared" si="105"/>
        <v>Churned</v>
      </c>
      <c r="U707" s="4">
        <f>1/(1+EXP(-(Predictive_Model!$B$5+((B707-Predictive_Model!$B$20)/Predictive_Model!$C$20)*Predictive_Model!$D$20+((E707-Predictive_Model!$B$21)/Predictive_Model!$C$21)*Predictive_Model!$D$21+((F707-Predictive_Model!$B$22)/Predictive_Model!$C$22)*Predictive_Model!$D$22+((I707-Predictive_Model!$B$23)/Predictive_Model!$C$23)*Predictive_Model!$D$23+((L707-Predictive_Model!$B$24)/Predictive_Model!$C$24)*Predictive_Model!$D$24+((M707-Predictive_Model!$B$25)/Predictive_Model!$C$25)*Predictive_Model!$D$25+IF(C707="Male",Predictive_Model!$D$31,IF(C707="Other",Predictive_Model!$D$32,0))+IF(D707="Premium",Predictive_Model!$D$34,IF(D707="Standard",Predictive_Model!$D$35,0))+IF(G707="Asia",Predictive_Model!$D$37,IF(G707="Europe",Predictive_Model!$D$38,IF(G707="North America",Predictive_Model!$D$39,IF(G707="Oceania",Predictive_Model!$D$40,IF(G707="South America",Predictive_Model!$D$41,0)))))+IF(H707="Laptop",Predictive_Model!$D$43,IF(H707="Mobile",Predictive_Model!$D$44,IF(H707="TV",Predictive_Model!$D$45,IF(H707="Tablet",Predictive_Model!$D$46,0))))+IF(K707="Crypto",Predictive_Model!$D$48,IF(K707="Debit Card",Predictive_Model!$D$49,IF(K707="Gift Card",Predictive_Model!$D$50,IF(K707="PayPal",Predictive_Model!$D$51,0))))+IF(N707="Comedy",Predictive_Model!$D$53,IF(N707="Documentary",Predictive_Model!$D$54,IF(N707="Drama",Predictive_Model!$D$55,IF(N707="Horror",Predictive_Model!$D$56,IF(N707="Romance",Predictive_Model!$D$57,IF(N707="Sci-Fi",Predictive_Model!$D$58,0)))))))))</f>
        <v>0.99959504946015498</v>
      </c>
      <c r="V707" s="3" t="str">
        <f t="shared" si="106"/>
        <v>Critical</v>
      </c>
      <c r="W707" s="6">
        <f t="shared" si="107"/>
        <v>17.989999999999998</v>
      </c>
      <c r="X707" s="3" t="str">
        <f t="shared" si="108"/>
        <v>Priority 1</v>
      </c>
      <c r="Y707" s="3" t="str">
        <f t="shared" si="109"/>
        <v>OK</v>
      </c>
    </row>
    <row r="708" spans="1:25" x14ac:dyDescent="0.25">
      <c r="A708" s="3" t="str">
        <f>Raw_Data!A708</f>
        <v>06b5b5a3-f995-47a2-af2f-86b9cfbb42ef</v>
      </c>
      <c r="B708" s="3">
        <f>Raw_Data!B708</f>
        <v>66</v>
      </c>
      <c r="C708" s="3" t="str">
        <f>Raw_Data!C708</f>
        <v>Male</v>
      </c>
      <c r="D708" s="3" t="str">
        <f>Raw_Data!D708</f>
        <v>Basic</v>
      </c>
      <c r="E708" s="3">
        <f>Raw_Data!E708</f>
        <v>25.03</v>
      </c>
      <c r="F708" s="3">
        <f>Raw_Data!F708</f>
        <v>16</v>
      </c>
      <c r="G708" s="3" t="str">
        <f>Raw_Data!G708</f>
        <v>North America</v>
      </c>
      <c r="H708" s="3" t="str">
        <f>Raw_Data!H708</f>
        <v>TV</v>
      </c>
      <c r="I708" s="3">
        <f>Raw_Data!I708</f>
        <v>8.99</v>
      </c>
      <c r="J708" s="3">
        <f>Raw_Data!J708</f>
        <v>0</v>
      </c>
      <c r="K708" s="3" t="str">
        <f>Raw_Data!K708</f>
        <v>Credit Card</v>
      </c>
      <c r="L708" s="3">
        <f>Raw_Data!L708</f>
        <v>3</v>
      </c>
      <c r="M708" s="3">
        <f>Raw_Data!M708</f>
        <v>1.47</v>
      </c>
      <c r="N708" s="3" t="str">
        <f>Raw_Data!N708</f>
        <v>Action</v>
      </c>
      <c r="O708" s="3" t="str">
        <f t="shared" si="100"/>
        <v>55-70</v>
      </c>
      <c r="P708" s="3" t="str">
        <f t="shared" si="101"/>
        <v>25-49h</v>
      </c>
      <c r="Q708" s="3" t="str">
        <f t="shared" si="102"/>
        <v>8-21d</v>
      </c>
      <c r="R708" s="3" t="str">
        <f t="shared" si="103"/>
        <v>High</v>
      </c>
      <c r="S708" s="3" t="str">
        <f t="shared" si="104"/>
        <v>Low</v>
      </c>
      <c r="T708" s="3" t="str">
        <f t="shared" si="105"/>
        <v>Active</v>
      </c>
      <c r="U708" s="4">
        <f>1/(1+EXP(-(Predictive_Model!$B$5+((B708-Predictive_Model!$B$20)/Predictive_Model!$C$20)*Predictive_Model!$D$20+((E708-Predictive_Model!$B$21)/Predictive_Model!$C$21)*Predictive_Model!$D$21+((F708-Predictive_Model!$B$22)/Predictive_Model!$C$22)*Predictive_Model!$D$22+((I708-Predictive_Model!$B$23)/Predictive_Model!$C$23)*Predictive_Model!$D$23+((L708-Predictive_Model!$B$24)/Predictive_Model!$C$24)*Predictive_Model!$D$24+((M708-Predictive_Model!$B$25)/Predictive_Model!$C$25)*Predictive_Model!$D$25+IF(C708="Male",Predictive_Model!$D$31,IF(C708="Other",Predictive_Model!$D$32,0))+IF(D708="Premium",Predictive_Model!$D$34,IF(D708="Standard",Predictive_Model!$D$35,0))+IF(G708="Asia",Predictive_Model!$D$37,IF(G708="Europe",Predictive_Model!$D$38,IF(G708="North America",Predictive_Model!$D$39,IF(G708="Oceania",Predictive_Model!$D$40,IF(G708="South America",Predictive_Model!$D$41,0)))))+IF(H708="Laptop",Predictive_Model!$D$43,IF(H708="Mobile",Predictive_Model!$D$44,IF(H708="TV",Predictive_Model!$D$45,IF(H708="Tablet",Predictive_Model!$D$46,0))))+IF(K708="Crypto",Predictive_Model!$D$48,IF(K708="Debit Card",Predictive_Model!$D$49,IF(K708="Gift Card",Predictive_Model!$D$50,IF(K708="PayPal",Predictive_Model!$D$51,0))))+IF(N708="Comedy",Predictive_Model!$D$53,IF(N708="Documentary",Predictive_Model!$D$54,IF(N708="Drama",Predictive_Model!$D$55,IF(N708="Horror",Predictive_Model!$D$56,IF(N708="Romance",Predictive_Model!$D$57,IF(N708="Sci-Fi",Predictive_Model!$D$58,0)))))))))</f>
        <v>4.1840649202180384E-3</v>
      </c>
      <c r="V708" s="3" t="str">
        <f t="shared" si="106"/>
        <v>Low</v>
      </c>
      <c r="W708" s="6">
        <f t="shared" si="107"/>
        <v>3.7614743632760163E-2</v>
      </c>
      <c r="X708" s="3" t="str">
        <f t="shared" si="108"/>
        <v>Monitor</v>
      </c>
      <c r="Y708" s="3" t="str">
        <f t="shared" si="109"/>
        <v>OK</v>
      </c>
    </row>
    <row r="709" spans="1:25" x14ac:dyDescent="0.25">
      <c r="A709" s="3" t="str">
        <f>Raw_Data!A709</f>
        <v>e6e1e9a3-8bb0-4ebc-a469-fc1581b6d59d</v>
      </c>
      <c r="B709" s="3">
        <f>Raw_Data!B709</f>
        <v>66</v>
      </c>
      <c r="C709" s="3" t="str">
        <f>Raw_Data!C709</f>
        <v>Other</v>
      </c>
      <c r="D709" s="3" t="str">
        <f>Raw_Data!D709</f>
        <v>Premium</v>
      </c>
      <c r="E709" s="3">
        <f>Raw_Data!E709</f>
        <v>6.11</v>
      </c>
      <c r="F709" s="3">
        <f>Raw_Data!F709</f>
        <v>9</v>
      </c>
      <c r="G709" s="3" t="str">
        <f>Raw_Data!G709</f>
        <v>Europe</v>
      </c>
      <c r="H709" s="3" t="str">
        <f>Raw_Data!H709</f>
        <v>Tablet</v>
      </c>
      <c r="I709" s="3">
        <f>Raw_Data!I709</f>
        <v>17.989999999999998</v>
      </c>
      <c r="J709" s="3">
        <f>Raw_Data!J709</f>
        <v>0</v>
      </c>
      <c r="K709" s="3" t="str">
        <f>Raw_Data!K709</f>
        <v>Crypto</v>
      </c>
      <c r="L709" s="3">
        <f>Raw_Data!L709</f>
        <v>4</v>
      </c>
      <c r="M709" s="3">
        <f>Raw_Data!M709</f>
        <v>0.61</v>
      </c>
      <c r="N709" s="3" t="str">
        <f>Raw_Data!N709</f>
        <v>Drama</v>
      </c>
      <c r="O709" s="3" t="str">
        <f t="shared" ref="O709:O772" si="110">IF(B709&lt;25,"18-24",IF(B709&lt;35,"25-34",IF(B709&lt;45,"35-44",IF(B709&lt;55,"45-54","55-70"))))</f>
        <v>55-70</v>
      </c>
      <c r="P709" s="3" t="str">
        <f t="shared" ref="P709:P772" si="111">IF(E709&lt;10,"&lt;10h",IF(E709&lt;25,"10-24h",IF(E709&lt;50,"25-49h","50h+")))</f>
        <v>&lt;10h</v>
      </c>
      <c r="Q709" s="3" t="str">
        <f t="shared" ref="Q709:Q772" si="112">IF(F709&lt;=7,"0-7d",IF(F709&lt;=21,"8-21d",IF(F709&lt;=45,"22-45d","46-60d")))</f>
        <v>8-21d</v>
      </c>
      <c r="R709" s="3" t="str">
        <f t="shared" ref="R709:R772" si="113">IF(AND(E709&gt;=25,F709&lt;=21),"High",IF(OR(E709&gt;=10,F709&lt;=45),"Medium","Low"))</f>
        <v>Medium</v>
      </c>
      <c r="S709" s="3" t="str">
        <f t="shared" ref="S709:S772" si="114">IF(I709&lt;10,"Low",IF(I709&lt;16,"Mid","High"))</f>
        <v>High</v>
      </c>
      <c r="T709" s="3" t="str">
        <f t="shared" ref="T709:T772" si="115">IF(J709=1,"Churned","Active")</f>
        <v>Active</v>
      </c>
      <c r="U709" s="4">
        <f>1/(1+EXP(-(Predictive_Model!$B$5+((B709-Predictive_Model!$B$20)/Predictive_Model!$C$20)*Predictive_Model!$D$20+((E709-Predictive_Model!$B$21)/Predictive_Model!$C$21)*Predictive_Model!$D$21+((F709-Predictive_Model!$B$22)/Predictive_Model!$C$22)*Predictive_Model!$D$22+((I709-Predictive_Model!$B$23)/Predictive_Model!$C$23)*Predictive_Model!$D$23+((L709-Predictive_Model!$B$24)/Predictive_Model!$C$24)*Predictive_Model!$D$24+((M709-Predictive_Model!$B$25)/Predictive_Model!$C$25)*Predictive_Model!$D$25+IF(C709="Male",Predictive_Model!$D$31,IF(C709="Other",Predictive_Model!$D$32,0))+IF(D709="Premium",Predictive_Model!$D$34,IF(D709="Standard",Predictive_Model!$D$35,0))+IF(G709="Asia",Predictive_Model!$D$37,IF(G709="Europe",Predictive_Model!$D$38,IF(G709="North America",Predictive_Model!$D$39,IF(G709="Oceania",Predictive_Model!$D$40,IF(G709="South America",Predictive_Model!$D$41,0)))))+IF(H709="Laptop",Predictive_Model!$D$43,IF(H709="Mobile",Predictive_Model!$D$44,IF(H709="TV",Predictive_Model!$D$45,IF(H709="Tablet",Predictive_Model!$D$46,0))))+IF(K709="Crypto",Predictive_Model!$D$48,IF(K709="Debit Card",Predictive_Model!$D$49,IF(K709="Gift Card",Predictive_Model!$D$50,IF(K709="PayPal",Predictive_Model!$D$51,0))))+IF(N709="Comedy",Predictive_Model!$D$53,IF(N709="Documentary",Predictive_Model!$D$54,IF(N709="Drama",Predictive_Model!$D$55,IF(N709="Horror",Predictive_Model!$D$56,IF(N709="Romance",Predictive_Model!$D$57,IF(N709="Sci-Fi",Predictive_Model!$D$58,0)))))))))</f>
        <v>0.25360407357723036</v>
      </c>
      <c r="V709" s="3" t="str">
        <f t="shared" ref="V709:V772" si="116">IF(U709&gt;=0.75,"Critical",IF(U709&gt;=0.5,"High",IF(U709&gt;=0.25,"Medium","Low")))</f>
        <v>Medium</v>
      </c>
      <c r="W709" s="6">
        <f t="shared" ref="W709:W772" si="117">IF(J709=1,I709,I709*U709)</f>
        <v>4.5623372836543741</v>
      </c>
      <c r="X709" s="3" t="str">
        <f t="shared" ref="X709:X772" si="118">IF(AND(V709="Critical",I709&gt;=15),"Priority 1",IF(OR(V709="Critical",AND(V709="High",F709&gt;21)),"Priority 2","Monitor"))</f>
        <v>Monitor</v>
      </c>
      <c r="Y709" s="3" t="str">
        <f t="shared" ref="Y709:Y772" si="119">IF(COUNTA(A709:N709)=14,"OK","CHECK")</f>
        <v>OK</v>
      </c>
    </row>
    <row r="710" spans="1:25" x14ac:dyDescent="0.25">
      <c r="A710" s="3" t="str">
        <f>Raw_Data!A710</f>
        <v>7ee9fa15-81b6-4b1b-a841-eec8b03d8b1e</v>
      </c>
      <c r="B710" s="3">
        <f>Raw_Data!B710</f>
        <v>29</v>
      </c>
      <c r="C710" s="3" t="str">
        <f>Raw_Data!C710</f>
        <v>Male</v>
      </c>
      <c r="D710" s="3" t="str">
        <f>Raw_Data!D710</f>
        <v>Basic</v>
      </c>
      <c r="E710" s="3">
        <f>Raw_Data!E710</f>
        <v>24.18</v>
      </c>
      <c r="F710" s="3">
        <f>Raw_Data!F710</f>
        <v>59</v>
      </c>
      <c r="G710" s="3" t="str">
        <f>Raw_Data!G710</f>
        <v>Africa</v>
      </c>
      <c r="H710" s="3" t="str">
        <f>Raw_Data!H710</f>
        <v>Laptop</v>
      </c>
      <c r="I710" s="3">
        <f>Raw_Data!I710</f>
        <v>8.99</v>
      </c>
      <c r="J710" s="3">
        <f>Raw_Data!J710</f>
        <v>1</v>
      </c>
      <c r="K710" s="3" t="str">
        <f>Raw_Data!K710</f>
        <v>Credit Card</v>
      </c>
      <c r="L710" s="3">
        <f>Raw_Data!L710</f>
        <v>1</v>
      </c>
      <c r="M710" s="3">
        <f>Raw_Data!M710</f>
        <v>0.4</v>
      </c>
      <c r="N710" s="3" t="str">
        <f>Raw_Data!N710</f>
        <v>Documentary</v>
      </c>
      <c r="O710" s="3" t="str">
        <f t="shared" si="110"/>
        <v>25-34</v>
      </c>
      <c r="P710" s="3" t="str">
        <f t="shared" si="111"/>
        <v>10-24h</v>
      </c>
      <c r="Q710" s="3" t="str">
        <f t="shared" si="112"/>
        <v>46-60d</v>
      </c>
      <c r="R710" s="3" t="str">
        <f t="shared" si="113"/>
        <v>Medium</v>
      </c>
      <c r="S710" s="3" t="str">
        <f t="shared" si="114"/>
        <v>Low</v>
      </c>
      <c r="T710" s="3" t="str">
        <f t="shared" si="115"/>
        <v>Churned</v>
      </c>
      <c r="U710" s="4">
        <f>1/(1+EXP(-(Predictive_Model!$B$5+((B710-Predictive_Model!$B$20)/Predictive_Model!$C$20)*Predictive_Model!$D$20+((E710-Predictive_Model!$B$21)/Predictive_Model!$C$21)*Predictive_Model!$D$21+((F710-Predictive_Model!$B$22)/Predictive_Model!$C$22)*Predictive_Model!$D$22+((I710-Predictive_Model!$B$23)/Predictive_Model!$C$23)*Predictive_Model!$D$23+((L710-Predictive_Model!$B$24)/Predictive_Model!$C$24)*Predictive_Model!$D$24+((M710-Predictive_Model!$B$25)/Predictive_Model!$C$25)*Predictive_Model!$D$25+IF(C710="Male",Predictive_Model!$D$31,IF(C710="Other",Predictive_Model!$D$32,0))+IF(D710="Premium",Predictive_Model!$D$34,IF(D710="Standard",Predictive_Model!$D$35,0))+IF(G710="Asia",Predictive_Model!$D$37,IF(G710="Europe",Predictive_Model!$D$38,IF(G710="North America",Predictive_Model!$D$39,IF(G710="Oceania",Predictive_Model!$D$40,IF(G710="South America",Predictive_Model!$D$41,0)))))+IF(H710="Laptop",Predictive_Model!$D$43,IF(H710="Mobile",Predictive_Model!$D$44,IF(H710="TV",Predictive_Model!$D$45,IF(H710="Tablet",Predictive_Model!$D$46,0))))+IF(K710="Crypto",Predictive_Model!$D$48,IF(K710="Debit Card",Predictive_Model!$D$49,IF(K710="Gift Card",Predictive_Model!$D$50,IF(K710="PayPal",Predictive_Model!$D$51,0))))+IF(N710="Comedy",Predictive_Model!$D$53,IF(N710="Documentary",Predictive_Model!$D$54,IF(N710="Drama",Predictive_Model!$D$55,IF(N710="Horror",Predictive_Model!$D$56,IF(N710="Romance",Predictive_Model!$D$57,IF(N710="Sci-Fi",Predictive_Model!$D$58,0)))))))))</f>
        <v>0.98254220097790013</v>
      </c>
      <c r="V710" s="3" t="str">
        <f t="shared" si="116"/>
        <v>Critical</v>
      </c>
      <c r="W710" s="6">
        <f t="shared" si="117"/>
        <v>8.99</v>
      </c>
      <c r="X710" s="3" t="str">
        <f t="shared" si="118"/>
        <v>Priority 2</v>
      </c>
      <c r="Y710" s="3" t="str">
        <f t="shared" si="119"/>
        <v>OK</v>
      </c>
    </row>
    <row r="711" spans="1:25" x14ac:dyDescent="0.25">
      <c r="A711" s="3" t="str">
        <f>Raw_Data!A711</f>
        <v>babe5601-7e34-47ad-bcb1-0ab32ede5cef</v>
      </c>
      <c r="B711" s="3">
        <f>Raw_Data!B711</f>
        <v>20</v>
      </c>
      <c r="C711" s="3" t="str">
        <f>Raw_Data!C711</f>
        <v>Male</v>
      </c>
      <c r="D711" s="3" t="str">
        <f>Raw_Data!D711</f>
        <v>Standard</v>
      </c>
      <c r="E711" s="3">
        <f>Raw_Data!E711</f>
        <v>7.19</v>
      </c>
      <c r="F711" s="3">
        <f>Raw_Data!F711</f>
        <v>26</v>
      </c>
      <c r="G711" s="3" t="str">
        <f>Raw_Data!G711</f>
        <v>North America</v>
      </c>
      <c r="H711" s="3" t="str">
        <f>Raw_Data!H711</f>
        <v>TV</v>
      </c>
      <c r="I711" s="3">
        <f>Raw_Data!I711</f>
        <v>13.99</v>
      </c>
      <c r="J711" s="3">
        <f>Raw_Data!J711</f>
        <v>0</v>
      </c>
      <c r="K711" s="3" t="str">
        <f>Raw_Data!K711</f>
        <v>PayPal</v>
      </c>
      <c r="L711" s="3">
        <f>Raw_Data!L711</f>
        <v>4</v>
      </c>
      <c r="M711" s="3">
        <f>Raw_Data!M711</f>
        <v>0.27</v>
      </c>
      <c r="N711" s="3" t="str">
        <f>Raw_Data!N711</f>
        <v>Action</v>
      </c>
      <c r="O711" s="3" t="str">
        <f t="shared" si="110"/>
        <v>18-24</v>
      </c>
      <c r="P711" s="3" t="str">
        <f t="shared" si="111"/>
        <v>&lt;10h</v>
      </c>
      <c r="Q711" s="3" t="str">
        <f t="shared" si="112"/>
        <v>22-45d</v>
      </c>
      <c r="R711" s="3" t="str">
        <f t="shared" si="113"/>
        <v>Medium</v>
      </c>
      <c r="S711" s="3" t="str">
        <f t="shared" si="114"/>
        <v>Mid</v>
      </c>
      <c r="T711" s="3" t="str">
        <f t="shared" si="115"/>
        <v>Active</v>
      </c>
      <c r="U711" s="4">
        <f>1/(1+EXP(-(Predictive_Model!$B$5+((B711-Predictive_Model!$B$20)/Predictive_Model!$C$20)*Predictive_Model!$D$20+((E711-Predictive_Model!$B$21)/Predictive_Model!$C$21)*Predictive_Model!$D$21+((F711-Predictive_Model!$B$22)/Predictive_Model!$C$22)*Predictive_Model!$D$22+((I711-Predictive_Model!$B$23)/Predictive_Model!$C$23)*Predictive_Model!$D$23+((L711-Predictive_Model!$B$24)/Predictive_Model!$C$24)*Predictive_Model!$D$24+((M711-Predictive_Model!$B$25)/Predictive_Model!$C$25)*Predictive_Model!$D$25+IF(C711="Male",Predictive_Model!$D$31,IF(C711="Other",Predictive_Model!$D$32,0))+IF(D711="Premium",Predictive_Model!$D$34,IF(D711="Standard",Predictive_Model!$D$35,0))+IF(G711="Asia",Predictive_Model!$D$37,IF(G711="Europe",Predictive_Model!$D$38,IF(G711="North America",Predictive_Model!$D$39,IF(G711="Oceania",Predictive_Model!$D$40,IF(G711="South America",Predictive_Model!$D$41,0)))))+IF(H711="Laptop",Predictive_Model!$D$43,IF(H711="Mobile",Predictive_Model!$D$44,IF(H711="TV",Predictive_Model!$D$45,IF(H711="Tablet",Predictive_Model!$D$46,0))))+IF(K711="Crypto",Predictive_Model!$D$48,IF(K711="Debit Card",Predictive_Model!$D$49,IF(K711="Gift Card",Predictive_Model!$D$50,IF(K711="PayPal",Predictive_Model!$D$51,0))))+IF(N711="Comedy",Predictive_Model!$D$53,IF(N711="Documentary",Predictive_Model!$D$54,IF(N711="Drama",Predictive_Model!$D$55,IF(N711="Horror",Predictive_Model!$D$56,IF(N711="Romance",Predictive_Model!$D$57,IF(N711="Sci-Fi",Predictive_Model!$D$58,0)))))))))</f>
        <v>0.81247448819000734</v>
      </c>
      <c r="V711" s="3" t="str">
        <f t="shared" si="116"/>
        <v>Critical</v>
      </c>
      <c r="W711" s="6">
        <f t="shared" si="117"/>
        <v>11.366518089778204</v>
      </c>
      <c r="X711" s="3" t="str">
        <f t="shared" si="118"/>
        <v>Priority 2</v>
      </c>
      <c r="Y711" s="3" t="str">
        <f t="shared" si="119"/>
        <v>OK</v>
      </c>
    </row>
    <row r="712" spans="1:25" x14ac:dyDescent="0.25">
      <c r="A712" s="3" t="str">
        <f>Raw_Data!A712</f>
        <v>7d921bf8-61ef-4609-a46e-96d832d0d04e</v>
      </c>
      <c r="B712" s="3">
        <f>Raw_Data!B712</f>
        <v>52</v>
      </c>
      <c r="C712" s="3" t="str">
        <f>Raw_Data!C712</f>
        <v>Male</v>
      </c>
      <c r="D712" s="3" t="str">
        <f>Raw_Data!D712</f>
        <v>Premium</v>
      </c>
      <c r="E712" s="3">
        <f>Raw_Data!E712</f>
        <v>2.73</v>
      </c>
      <c r="F712" s="3">
        <f>Raw_Data!F712</f>
        <v>45</v>
      </c>
      <c r="G712" s="3" t="str">
        <f>Raw_Data!G712</f>
        <v>North America</v>
      </c>
      <c r="H712" s="3" t="str">
        <f>Raw_Data!H712</f>
        <v>TV</v>
      </c>
      <c r="I712" s="3">
        <f>Raw_Data!I712</f>
        <v>17.989999999999998</v>
      </c>
      <c r="J712" s="3">
        <f>Raw_Data!J712</f>
        <v>1</v>
      </c>
      <c r="K712" s="3" t="str">
        <f>Raw_Data!K712</f>
        <v>Crypto</v>
      </c>
      <c r="L712" s="3">
        <f>Raw_Data!L712</f>
        <v>5</v>
      </c>
      <c r="M712" s="3">
        <f>Raw_Data!M712</f>
        <v>0.06</v>
      </c>
      <c r="N712" s="3" t="str">
        <f>Raw_Data!N712</f>
        <v>Horror</v>
      </c>
      <c r="O712" s="3" t="str">
        <f t="shared" si="110"/>
        <v>45-54</v>
      </c>
      <c r="P712" s="3" t="str">
        <f t="shared" si="111"/>
        <v>&lt;10h</v>
      </c>
      <c r="Q712" s="3" t="str">
        <f t="shared" si="112"/>
        <v>22-45d</v>
      </c>
      <c r="R712" s="3" t="str">
        <f t="shared" si="113"/>
        <v>Medium</v>
      </c>
      <c r="S712" s="3" t="str">
        <f t="shared" si="114"/>
        <v>High</v>
      </c>
      <c r="T712" s="3" t="str">
        <f t="shared" si="115"/>
        <v>Churned</v>
      </c>
      <c r="U712" s="4">
        <f>1/(1+EXP(-(Predictive_Model!$B$5+((B712-Predictive_Model!$B$20)/Predictive_Model!$C$20)*Predictive_Model!$D$20+((E712-Predictive_Model!$B$21)/Predictive_Model!$C$21)*Predictive_Model!$D$21+((F712-Predictive_Model!$B$22)/Predictive_Model!$C$22)*Predictive_Model!$D$22+((I712-Predictive_Model!$B$23)/Predictive_Model!$C$23)*Predictive_Model!$D$23+((L712-Predictive_Model!$B$24)/Predictive_Model!$C$24)*Predictive_Model!$D$24+((M712-Predictive_Model!$B$25)/Predictive_Model!$C$25)*Predictive_Model!$D$25+IF(C712="Male",Predictive_Model!$D$31,IF(C712="Other",Predictive_Model!$D$32,0))+IF(D712="Premium",Predictive_Model!$D$34,IF(D712="Standard",Predictive_Model!$D$35,0))+IF(G712="Asia",Predictive_Model!$D$37,IF(G712="Europe",Predictive_Model!$D$38,IF(G712="North America",Predictive_Model!$D$39,IF(G712="Oceania",Predictive_Model!$D$40,IF(G712="South America",Predictive_Model!$D$41,0)))))+IF(H712="Laptop",Predictive_Model!$D$43,IF(H712="Mobile",Predictive_Model!$D$44,IF(H712="TV",Predictive_Model!$D$45,IF(H712="Tablet",Predictive_Model!$D$46,0))))+IF(K712="Crypto",Predictive_Model!$D$48,IF(K712="Debit Card",Predictive_Model!$D$49,IF(K712="Gift Card",Predictive_Model!$D$50,IF(K712="PayPal",Predictive_Model!$D$51,0))))+IF(N712="Comedy",Predictive_Model!$D$53,IF(N712="Documentary",Predictive_Model!$D$54,IF(N712="Drama",Predictive_Model!$D$55,IF(N712="Horror",Predictive_Model!$D$56,IF(N712="Romance",Predictive_Model!$D$57,IF(N712="Sci-Fi",Predictive_Model!$D$58,0)))))))))</f>
        <v>0.96428745540183336</v>
      </c>
      <c r="V712" s="3" t="str">
        <f t="shared" si="116"/>
        <v>Critical</v>
      </c>
      <c r="W712" s="6">
        <f t="shared" si="117"/>
        <v>17.989999999999998</v>
      </c>
      <c r="X712" s="3" t="str">
        <f t="shared" si="118"/>
        <v>Priority 1</v>
      </c>
      <c r="Y712" s="3" t="str">
        <f t="shared" si="119"/>
        <v>OK</v>
      </c>
    </row>
    <row r="713" spans="1:25" x14ac:dyDescent="0.25">
      <c r="A713" s="3" t="str">
        <f>Raw_Data!A713</f>
        <v>8042c4ad-3a4a-4994-b81e-8ae09199076c</v>
      </c>
      <c r="B713" s="3">
        <f>Raw_Data!B713</f>
        <v>41</v>
      </c>
      <c r="C713" s="3" t="str">
        <f>Raw_Data!C713</f>
        <v>Male</v>
      </c>
      <c r="D713" s="3" t="str">
        <f>Raw_Data!D713</f>
        <v>Standard</v>
      </c>
      <c r="E713" s="3">
        <f>Raw_Data!E713</f>
        <v>28.13</v>
      </c>
      <c r="F713" s="3">
        <f>Raw_Data!F713</f>
        <v>42</v>
      </c>
      <c r="G713" s="3" t="str">
        <f>Raw_Data!G713</f>
        <v>Oceania</v>
      </c>
      <c r="H713" s="3" t="str">
        <f>Raw_Data!H713</f>
        <v>Mobile</v>
      </c>
      <c r="I713" s="3">
        <f>Raw_Data!I713</f>
        <v>13.99</v>
      </c>
      <c r="J713" s="3">
        <f>Raw_Data!J713</f>
        <v>0</v>
      </c>
      <c r="K713" s="3" t="str">
        <f>Raw_Data!K713</f>
        <v>Credit Card</v>
      </c>
      <c r="L713" s="3">
        <f>Raw_Data!L713</f>
        <v>2</v>
      </c>
      <c r="M713" s="3">
        <f>Raw_Data!M713</f>
        <v>0.65</v>
      </c>
      <c r="N713" s="3" t="str">
        <f>Raw_Data!N713</f>
        <v>Documentary</v>
      </c>
      <c r="O713" s="3" t="str">
        <f t="shared" si="110"/>
        <v>35-44</v>
      </c>
      <c r="P713" s="3" t="str">
        <f t="shared" si="111"/>
        <v>25-49h</v>
      </c>
      <c r="Q713" s="3" t="str">
        <f t="shared" si="112"/>
        <v>22-45d</v>
      </c>
      <c r="R713" s="3" t="str">
        <f t="shared" si="113"/>
        <v>Medium</v>
      </c>
      <c r="S713" s="3" t="str">
        <f t="shared" si="114"/>
        <v>Mid</v>
      </c>
      <c r="T713" s="3" t="str">
        <f t="shared" si="115"/>
        <v>Active</v>
      </c>
      <c r="U713" s="4">
        <f>1/(1+EXP(-(Predictive_Model!$B$5+((B713-Predictive_Model!$B$20)/Predictive_Model!$C$20)*Predictive_Model!$D$20+((E713-Predictive_Model!$B$21)/Predictive_Model!$C$21)*Predictive_Model!$D$21+((F713-Predictive_Model!$B$22)/Predictive_Model!$C$22)*Predictive_Model!$D$22+((I713-Predictive_Model!$B$23)/Predictive_Model!$C$23)*Predictive_Model!$D$23+((L713-Predictive_Model!$B$24)/Predictive_Model!$C$24)*Predictive_Model!$D$24+((M713-Predictive_Model!$B$25)/Predictive_Model!$C$25)*Predictive_Model!$D$25+IF(C713="Male",Predictive_Model!$D$31,IF(C713="Other",Predictive_Model!$D$32,0))+IF(D713="Premium",Predictive_Model!$D$34,IF(D713="Standard",Predictive_Model!$D$35,0))+IF(G713="Asia",Predictive_Model!$D$37,IF(G713="Europe",Predictive_Model!$D$38,IF(G713="North America",Predictive_Model!$D$39,IF(G713="Oceania",Predictive_Model!$D$40,IF(G713="South America",Predictive_Model!$D$41,0)))))+IF(H713="Laptop",Predictive_Model!$D$43,IF(H713="Mobile",Predictive_Model!$D$44,IF(H713="TV",Predictive_Model!$D$45,IF(H713="Tablet",Predictive_Model!$D$46,0))))+IF(K713="Crypto",Predictive_Model!$D$48,IF(K713="Debit Card",Predictive_Model!$D$49,IF(K713="Gift Card",Predictive_Model!$D$50,IF(K713="PayPal",Predictive_Model!$D$51,0))))+IF(N713="Comedy",Predictive_Model!$D$53,IF(N713="Documentary",Predictive_Model!$D$54,IF(N713="Drama",Predictive_Model!$D$55,IF(N713="Horror",Predictive_Model!$D$56,IF(N713="Romance",Predictive_Model!$D$57,IF(N713="Sci-Fi",Predictive_Model!$D$58,0)))))))))</f>
        <v>0.4927947472192547</v>
      </c>
      <c r="V713" s="3" t="str">
        <f t="shared" si="116"/>
        <v>Medium</v>
      </c>
      <c r="W713" s="6">
        <f t="shared" si="117"/>
        <v>6.8941985135973738</v>
      </c>
      <c r="X713" s="3" t="str">
        <f t="shared" si="118"/>
        <v>Monitor</v>
      </c>
      <c r="Y713" s="3" t="str">
        <f t="shared" si="119"/>
        <v>OK</v>
      </c>
    </row>
    <row r="714" spans="1:25" x14ac:dyDescent="0.25">
      <c r="A714" s="3" t="str">
        <f>Raw_Data!A714</f>
        <v>39f699b0-d6db-4b6d-9c15-b8bbc716ce34</v>
      </c>
      <c r="B714" s="3">
        <f>Raw_Data!B714</f>
        <v>38</v>
      </c>
      <c r="C714" s="3" t="str">
        <f>Raw_Data!C714</f>
        <v>Male</v>
      </c>
      <c r="D714" s="3" t="str">
        <f>Raw_Data!D714</f>
        <v>Basic</v>
      </c>
      <c r="E714" s="3">
        <f>Raw_Data!E714</f>
        <v>15.32</v>
      </c>
      <c r="F714" s="3">
        <f>Raw_Data!F714</f>
        <v>56</v>
      </c>
      <c r="G714" s="3" t="str">
        <f>Raw_Data!G714</f>
        <v>Europe</v>
      </c>
      <c r="H714" s="3" t="str">
        <f>Raw_Data!H714</f>
        <v>Mobile</v>
      </c>
      <c r="I714" s="3">
        <f>Raw_Data!I714</f>
        <v>8.99</v>
      </c>
      <c r="J714" s="3">
        <f>Raw_Data!J714</f>
        <v>1</v>
      </c>
      <c r="K714" s="3" t="str">
        <f>Raw_Data!K714</f>
        <v>Crypto</v>
      </c>
      <c r="L714" s="3">
        <f>Raw_Data!L714</f>
        <v>2</v>
      </c>
      <c r="M714" s="3">
        <f>Raw_Data!M714</f>
        <v>0.27</v>
      </c>
      <c r="N714" s="3" t="str">
        <f>Raw_Data!N714</f>
        <v>Action</v>
      </c>
      <c r="O714" s="3" t="str">
        <f t="shared" si="110"/>
        <v>35-44</v>
      </c>
      <c r="P714" s="3" t="str">
        <f t="shared" si="111"/>
        <v>10-24h</v>
      </c>
      <c r="Q714" s="3" t="str">
        <f t="shared" si="112"/>
        <v>46-60d</v>
      </c>
      <c r="R714" s="3" t="str">
        <f t="shared" si="113"/>
        <v>Medium</v>
      </c>
      <c r="S714" s="3" t="str">
        <f t="shared" si="114"/>
        <v>Low</v>
      </c>
      <c r="T714" s="3" t="str">
        <f t="shared" si="115"/>
        <v>Churned</v>
      </c>
      <c r="U714" s="4">
        <f>1/(1+EXP(-(Predictive_Model!$B$5+((B714-Predictive_Model!$B$20)/Predictive_Model!$C$20)*Predictive_Model!$D$20+((E714-Predictive_Model!$B$21)/Predictive_Model!$C$21)*Predictive_Model!$D$21+((F714-Predictive_Model!$B$22)/Predictive_Model!$C$22)*Predictive_Model!$D$22+((I714-Predictive_Model!$B$23)/Predictive_Model!$C$23)*Predictive_Model!$D$23+((L714-Predictive_Model!$B$24)/Predictive_Model!$C$24)*Predictive_Model!$D$24+((M714-Predictive_Model!$B$25)/Predictive_Model!$C$25)*Predictive_Model!$D$25+IF(C714="Male",Predictive_Model!$D$31,IF(C714="Other",Predictive_Model!$D$32,0))+IF(D714="Premium",Predictive_Model!$D$34,IF(D714="Standard",Predictive_Model!$D$35,0))+IF(G714="Asia",Predictive_Model!$D$37,IF(G714="Europe",Predictive_Model!$D$38,IF(G714="North America",Predictive_Model!$D$39,IF(G714="Oceania",Predictive_Model!$D$40,IF(G714="South America",Predictive_Model!$D$41,0)))))+IF(H714="Laptop",Predictive_Model!$D$43,IF(H714="Mobile",Predictive_Model!$D$44,IF(H714="TV",Predictive_Model!$D$45,IF(H714="Tablet",Predictive_Model!$D$46,0))))+IF(K714="Crypto",Predictive_Model!$D$48,IF(K714="Debit Card",Predictive_Model!$D$49,IF(K714="Gift Card",Predictive_Model!$D$50,IF(K714="PayPal",Predictive_Model!$D$51,0))))+IF(N714="Comedy",Predictive_Model!$D$53,IF(N714="Documentary",Predictive_Model!$D$54,IF(N714="Drama",Predictive_Model!$D$55,IF(N714="Horror",Predictive_Model!$D$56,IF(N714="Romance",Predictive_Model!$D$57,IF(N714="Sci-Fi",Predictive_Model!$D$58,0)))))))))</f>
        <v>0.99946249701059953</v>
      </c>
      <c r="V714" s="3" t="str">
        <f t="shared" si="116"/>
        <v>Critical</v>
      </c>
      <c r="W714" s="6">
        <f t="shared" si="117"/>
        <v>8.99</v>
      </c>
      <c r="X714" s="3" t="str">
        <f t="shared" si="118"/>
        <v>Priority 2</v>
      </c>
      <c r="Y714" s="3" t="str">
        <f t="shared" si="119"/>
        <v>OK</v>
      </c>
    </row>
    <row r="715" spans="1:25" x14ac:dyDescent="0.25">
      <c r="A715" s="3" t="str">
        <f>Raw_Data!A715</f>
        <v>f28413c0-e4fb-4469-a595-c23e39036e09</v>
      </c>
      <c r="B715" s="3">
        <f>Raw_Data!B715</f>
        <v>18</v>
      </c>
      <c r="C715" s="3" t="str">
        <f>Raw_Data!C715</f>
        <v>Other</v>
      </c>
      <c r="D715" s="3" t="str">
        <f>Raw_Data!D715</f>
        <v>Basic</v>
      </c>
      <c r="E715" s="3">
        <f>Raw_Data!E715</f>
        <v>2.75</v>
      </c>
      <c r="F715" s="3">
        <f>Raw_Data!F715</f>
        <v>43</v>
      </c>
      <c r="G715" s="3" t="str">
        <f>Raw_Data!G715</f>
        <v>Oceania</v>
      </c>
      <c r="H715" s="3" t="str">
        <f>Raw_Data!H715</f>
        <v>Laptop</v>
      </c>
      <c r="I715" s="3">
        <f>Raw_Data!I715</f>
        <v>8.99</v>
      </c>
      <c r="J715" s="3">
        <f>Raw_Data!J715</f>
        <v>1</v>
      </c>
      <c r="K715" s="3" t="str">
        <f>Raw_Data!K715</f>
        <v>Gift Card</v>
      </c>
      <c r="L715" s="3">
        <f>Raw_Data!L715</f>
        <v>5</v>
      </c>
      <c r="M715" s="3">
        <f>Raw_Data!M715</f>
        <v>0.06</v>
      </c>
      <c r="N715" s="3" t="str">
        <f>Raw_Data!N715</f>
        <v>Romance</v>
      </c>
      <c r="O715" s="3" t="str">
        <f t="shared" si="110"/>
        <v>18-24</v>
      </c>
      <c r="P715" s="3" t="str">
        <f t="shared" si="111"/>
        <v>&lt;10h</v>
      </c>
      <c r="Q715" s="3" t="str">
        <f t="shared" si="112"/>
        <v>22-45d</v>
      </c>
      <c r="R715" s="3" t="str">
        <f t="shared" si="113"/>
        <v>Medium</v>
      </c>
      <c r="S715" s="3" t="str">
        <f t="shared" si="114"/>
        <v>Low</v>
      </c>
      <c r="T715" s="3" t="str">
        <f t="shared" si="115"/>
        <v>Churned</v>
      </c>
      <c r="U715" s="4">
        <f>1/(1+EXP(-(Predictive_Model!$B$5+((B715-Predictive_Model!$B$20)/Predictive_Model!$C$20)*Predictive_Model!$D$20+((E715-Predictive_Model!$B$21)/Predictive_Model!$C$21)*Predictive_Model!$D$21+((F715-Predictive_Model!$B$22)/Predictive_Model!$C$22)*Predictive_Model!$D$22+((I715-Predictive_Model!$B$23)/Predictive_Model!$C$23)*Predictive_Model!$D$23+((L715-Predictive_Model!$B$24)/Predictive_Model!$C$24)*Predictive_Model!$D$24+((M715-Predictive_Model!$B$25)/Predictive_Model!$C$25)*Predictive_Model!$D$25+IF(C715="Male",Predictive_Model!$D$31,IF(C715="Other",Predictive_Model!$D$32,0))+IF(D715="Premium",Predictive_Model!$D$34,IF(D715="Standard",Predictive_Model!$D$35,0))+IF(G715="Asia",Predictive_Model!$D$37,IF(G715="Europe",Predictive_Model!$D$38,IF(G715="North America",Predictive_Model!$D$39,IF(G715="Oceania",Predictive_Model!$D$40,IF(G715="South America",Predictive_Model!$D$41,0)))))+IF(H715="Laptop",Predictive_Model!$D$43,IF(H715="Mobile",Predictive_Model!$D$44,IF(H715="TV",Predictive_Model!$D$45,IF(H715="Tablet",Predictive_Model!$D$46,0))))+IF(K715="Crypto",Predictive_Model!$D$48,IF(K715="Debit Card",Predictive_Model!$D$49,IF(K715="Gift Card",Predictive_Model!$D$50,IF(K715="PayPal",Predictive_Model!$D$51,0))))+IF(N715="Comedy",Predictive_Model!$D$53,IF(N715="Documentary",Predictive_Model!$D$54,IF(N715="Drama",Predictive_Model!$D$55,IF(N715="Horror",Predictive_Model!$D$56,IF(N715="Romance",Predictive_Model!$D$57,IF(N715="Sci-Fi",Predictive_Model!$D$58,0)))))))))</f>
        <v>0.99872440399481777</v>
      </c>
      <c r="V715" s="3" t="str">
        <f t="shared" si="116"/>
        <v>Critical</v>
      </c>
      <c r="W715" s="6">
        <f t="shared" si="117"/>
        <v>8.99</v>
      </c>
      <c r="X715" s="3" t="str">
        <f t="shared" si="118"/>
        <v>Priority 2</v>
      </c>
      <c r="Y715" s="3" t="str">
        <f t="shared" si="119"/>
        <v>OK</v>
      </c>
    </row>
    <row r="716" spans="1:25" x14ac:dyDescent="0.25">
      <c r="A716" s="3" t="str">
        <f>Raw_Data!A716</f>
        <v>a62473b8-5d94-4b05-a6b5-bddfa59478c6</v>
      </c>
      <c r="B716" s="3">
        <f>Raw_Data!B716</f>
        <v>28</v>
      </c>
      <c r="C716" s="3" t="str">
        <f>Raw_Data!C716</f>
        <v>Female</v>
      </c>
      <c r="D716" s="3" t="str">
        <f>Raw_Data!D716</f>
        <v>Standard</v>
      </c>
      <c r="E716" s="3">
        <f>Raw_Data!E716</f>
        <v>4.67</v>
      </c>
      <c r="F716" s="3">
        <f>Raw_Data!F716</f>
        <v>5</v>
      </c>
      <c r="G716" s="3" t="str">
        <f>Raw_Data!G716</f>
        <v>Oceania</v>
      </c>
      <c r="H716" s="3" t="str">
        <f>Raw_Data!H716</f>
        <v>Mobile</v>
      </c>
      <c r="I716" s="3">
        <f>Raw_Data!I716</f>
        <v>13.99</v>
      </c>
      <c r="J716" s="3">
        <f>Raw_Data!J716</f>
        <v>0</v>
      </c>
      <c r="K716" s="3" t="str">
        <f>Raw_Data!K716</f>
        <v>Crypto</v>
      </c>
      <c r="L716" s="3">
        <f>Raw_Data!L716</f>
        <v>2</v>
      </c>
      <c r="M716" s="3">
        <f>Raw_Data!M716</f>
        <v>0.78</v>
      </c>
      <c r="N716" s="3" t="str">
        <f>Raw_Data!N716</f>
        <v>Drama</v>
      </c>
      <c r="O716" s="3" t="str">
        <f t="shared" si="110"/>
        <v>25-34</v>
      </c>
      <c r="P716" s="3" t="str">
        <f t="shared" si="111"/>
        <v>&lt;10h</v>
      </c>
      <c r="Q716" s="3" t="str">
        <f t="shared" si="112"/>
        <v>0-7d</v>
      </c>
      <c r="R716" s="3" t="str">
        <f t="shared" si="113"/>
        <v>Medium</v>
      </c>
      <c r="S716" s="3" t="str">
        <f t="shared" si="114"/>
        <v>Mid</v>
      </c>
      <c r="T716" s="3" t="str">
        <f t="shared" si="115"/>
        <v>Active</v>
      </c>
      <c r="U716" s="4">
        <f>1/(1+EXP(-(Predictive_Model!$B$5+((B716-Predictive_Model!$B$20)/Predictive_Model!$C$20)*Predictive_Model!$D$20+((E716-Predictive_Model!$B$21)/Predictive_Model!$C$21)*Predictive_Model!$D$21+((F716-Predictive_Model!$B$22)/Predictive_Model!$C$22)*Predictive_Model!$D$22+((I716-Predictive_Model!$B$23)/Predictive_Model!$C$23)*Predictive_Model!$D$23+((L716-Predictive_Model!$B$24)/Predictive_Model!$C$24)*Predictive_Model!$D$24+((M716-Predictive_Model!$B$25)/Predictive_Model!$C$25)*Predictive_Model!$D$25+IF(C716="Male",Predictive_Model!$D$31,IF(C716="Other",Predictive_Model!$D$32,0))+IF(D716="Premium",Predictive_Model!$D$34,IF(D716="Standard",Predictive_Model!$D$35,0))+IF(G716="Asia",Predictive_Model!$D$37,IF(G716="Europe",Predictive_Model!$D$38,IF(G716="North America",Predictive_Model!$D$39,IF(G716="Oceania",Predictive_Model!$D$40,IF(G716="South America",Predictive_Model!$D$41,0)))))+IF(H716="Laptop",Predictive_Model!$D$43,IF(H716="Mobile",Predictive_Model!$D$44,IF(H716="TV",Predictive_Model!$D$45,IF(H716="Tablet",Predictive_Model!$D$46,0))))+IF(K716="Crypto",Predictive_Model!$D$48,IF(K716="Debit Card",Predictive_Model!$D$49,IF(K716="Gift Card",Predictive_Model!$D$50,IF(K716="PayPal",Predictive_Model!$D$51,0))))+IF(N716="Comedy",Predictive_Model!$D$53,IF(N716="Documentary",Predictive_Model!$D$54,IF(N716="Drama",Predictive_Model!$D$55,IF(N716="Horror",Predictive_Model!$D$56,IF(N716="Romance",Predictive_Model!$D$57,IF(N716="Sci-Fi",Predictive_Model!$D$58,0)))))))))</f>
        <v>0.9146813328621638</v>
      </c>
      <c r="V716" s="3" t="str">
        <f t="shared" si="116"/>
        <v>Critical</v>
      </c>
      <c r="W716" s="6">
        <f t="shared" si="117"/>
        <v>12.796391846741672</v>
      </c>
      <c r="X716" s="3" t="str">
        <f t="shared" si="118"/>
        <v>Priority 2</v>
      </c>
      <c r="Y716" s="3" t="str">
        <f t="shared" si="119"/>
        <v>OK</v>
      </c>
    </row>
    <row r="717" spans="1:25" x14ac:dyDescent="0.25">
      <c r="A717" s="3" t="str">
        <f>Raw_Data!A717</f>
        <v>395e2c15-2abb-4a29-8f8c-06118a5539e2</v>
      </c>
      <c r="B717" s="3">
        <f>Raw_Data!B717</f>
        <v>19</v>
      </c>
      <c r="C717" s="3" t="str">
        <f>Raw_Data!C717</f>
        <v>Female</v>
      </c>
      <c r="D717" s="3" t="str">
        <f>Raw_Data!D717</f>
        <v>Standard</v>
      </c>
      <c r="E717" s="3">
        <f>Raw_Data!E717</f>
        <v>3.36</v>
      </c>
      <c r="F717" s="3">
        <f>Raw_Data!F717</f>
        <v>27</v>
      </c>
      <c r="G717" s="3" t="str">
        <f>Raw_Data!G717</f>
        <v>North America</v>
      </c>
      <c r="H717" s="3" t="str">
        <f>Raw_Data!H717</f>
        <v>Laptop</v>
      </c>
      <c r="I717" s="3">
        <f>Raw_Data!I717</f>
        <v>13.99</v>
      </c>
      <c r="J717" s="3">
        <f>Raw_Data!J717</f>
        <v>1</v>
      </c>
      <c r="K717" s="3" t="str">
        <f>Raw_Data!K717</f>
        <v>Debit Card</v>
      </c>
      <c r="L717" s="3">
        <f>Raw_Data!L717</f>
        <v>1</v>
      </c>
      <c r="M717" s="3">
        <f>Raw_Data!M717</f>
        <v>0.12</v>
      </c>
      <c r="N717" s="3" t="str">
        <f>Raw_Data!N717</f>
        <v>Action</v>
      </c>
      <c r="O717" s="3" t="str">
        <f t="shared" si="110"/>
        <v>18-24</v>
      </c>
      <c r="P717" s="3" t="str">
        <f t="shared" si="111"/>
        <v>&lt;10h</v>
      </c>
      <c r="Q717" s="3" t="str">
        <f t="shared" si="112"/>
        <v>22-45d</v>
      </c>
      <c r="R717" s="3" t="str">
        <f t="shared" si="113"/>
        <v>Medium</v>
      </c>
      <c r="S717" s="3" t="str">
        <f t="shared" si="114"/>
        <v>Mid</v>
      </c>
      <c r="T717" s="3" t="str">
        <f t="shared" si="115"/>
        <v>Churned</v>
      </c>
      <c r="U717" s="4">
        <f>1/(1+EXP(-(Predictive_Model!$B$5+((B717-Predictive_Model!$B$20)/Predictive_Model!$C$20)*Predictive_Model!$D$20+((E717-Predictive_Model!$B$21)/Predictive_Model!$C$21)*Predictive_Model!$D$21+((F717-Predictive_Model!$B$22)/Predictive_Model!$C$22)*Predictive_Model!$D$22+((I717-Predictive_Model!$B$23)/Predictive_Model!$C$23)*Predictive_Model!$D$23+((L717-Predictive_Model!$B$24)/Predictive_Model!$C$24)*Predictive_Model!$D$24+((M717-Predictive_Model!$B$25)/Predictive_Model!$C$25)*Predictive_Model!$D$25+IF(C717="Male",Predictive_Model!$D$31,IF(C717="Other",Predictive_Model!$D$32,0))+IF(D717="Premium",Predictive_Model!$D$34,IF(D717="Standard",Predictive_Model!$D$35,0))+IF(G717="Asia",Predictive_Model!$D$37,IF(G717="Europe",Predictive_Model!$D$38,IF(G717="North America",Predictive_Model!$D$39,IF(G717="Oceania",Predictive_Model!$D$40,IF(G717="South America",Predictive_Model!$D$41,0)))))+IF(H717="Laptop",Predictive_Model!$D$43,IF(H717="Mobile",Predictive_Model!$D$44,IF(H717="TV",Predictive_Model!$D$45,IF(H717="Tablet",Predictive_Model!$D$46,0))))+IF(K717="Crypto",Predictive_Model!$D$48,IF(K717="Debit Card",Predictive_Model!$D$49,IF(K717="Gift Card",Predictive_Model!$D$50,IF(K717="PayPal",Predictive_Model!$D$51,0))))+IF(N717="Comedy",Predictive_Model!$D$53,IF(N717="Documentary",Predictive_Model!$D$54,IF(N717="Drama",Predictive_Model!$D$55,IF(N717="Horror",Predictive_Model!$D$56,IF(N717="Romance",Predictive_Model!$D$57,IF(N717="Sci-Fi",Predictive_Model!$D$58,0)))))))))</f>
        <v>0.99648063310546853</v>
      </c>
      <c r="V717" s="3" t="str">
        <f t="shared" si="116"/>
        <v>Critical</v>
      </c>
      <c r="W717" s="6">
        <f t="shared" si="117"/>
        <v>13.99</v>
      </c>
      <c r="X717" s="3" t="str">
        <f t="shared" si="118"/>
        <v>Priority 2</v>
      </c>
      <c r="Y717" s="3" t="str">
        <f t="shared" si="119"/>
        <v>OK</v>
      </c>
    </row>
    <row r="718" spans="1:25" x14ac:dyDescent="0.25">
      <c r="A718" s="3" t="str">
        <f>Raw_Data!A718</f>
        <v>f779a2cd-cb9d-445f-b0f7-2af6c1a514c0</v>
      </c>
      <c r="B718" s="3">
        <f>Raw_Data!B718</f>
        <v>56</v>
      </c>
      <c r="C718" s="3" t="str">
        <f>Raw_Data!C718</f>
        <v>Male</v>
      </c>
      <c r="D718" s="3" t="str">
        <f>Raw_Data!D718</f>
        <v>Basic</v>
      </c>
      <c r="E718" s="3">
        <f>Raw_Data!E718</f>
        <v>5.03</v>
      </c>
      <c r="F718" s="3">
        <f>Raw_Data!F718</f>
        <v>22</v>
      </c>
      <c r="G718" s="3" t="str">
        <f>Raw_Data!G718</f>
        <v>Asia</v>
      </c>
      <c r="H718" s="3" t="str">
        <f>Raw_Data!H718</f>
        <v>Desktop</v>
      </c>
      <c r="I718" s="3">
        <f>Raw_Data!I718</f>
        <v>8.99</v>
      </c>
      <c r="J718" s="3">
        <f>Raw_Data!J718</f>
        <v>0</v>
      </c>
      <c r="K718" s="3" t="str">
        <f>Raw_Data!K718</f>
        <v>Debit Card</v>
      </c>
      <c r="L718" s="3">
        <f>Raw_Data!L718</f>
        <v>4</v>
      </c>
      <c r="M718" s="3">
        <f>Raw_Data!M718</f>
        <v>0.22</v>
      </c>
      <c r="N718" s="3" t="str">
        <f>Raw_Data!N718</f>
        <v>Horror</v>
      </c>
      <c r="O718" s="3" t="str">
        <f t="shared" si="110"/>
        <v>55-70</v>
      </c>
      <c r="P718" s="3" t="str">
        <f t="shared" si="111"/>
        <v>&lt;10h</v>
      </c>
      <c r="Q718" s="3" t="str">
        <f t="shared" si="112"/>
        <v>22-45d</v>
      </c>
      <c r="R718" s="3" t="str">
        <f t="shared" si="113"/>
        <v>Medium</v>
      </c>
      <c r="S718" s="3" t="str">
        <f t="shared" si="114"/>
        <v>Low</v>
      </c>
      <c r="T718" s="3" t="str">
        <f t="shared" si="115"/>
        <v>Active</v>
      </c>
      <c r="U718" s="4">
        <f>1/(1+EXP(-(Predictive_Model!$B$5+((B718-Predictive_Model!$B$20)/Predictive_Model!$C$20)*Predictive_Model!$D$20+((E718-Predictive_Model!$B$21)/Predictive_Model!$C$21)*Predictive_Model!$D$21+((F718-Predictive_Model!$B$22)/Predictive_Model!$C$22)*Predictive_Model!$D$22+((I718-Predictive_Model!$B$23)/Predictive_Model!$C$23)*Predictive_Model!$D$23+((L718-Predictive_Model!$B$24)/Predictive_Model!$C$24)*Predictive_Model!$D$24+((M718-Predictive_Model!$B$25)/Predictive_Model!$C$25)*Predictive_Model!$D$25+IF(C718="Male",Predictive_Model!$D$31,IF(C718="Other",Predictive_Model!$D$32,0))+IF(D718="Premium",Predictive_Model!$D$34,IF(D718="Standard",Predictive_Model!$D$35,0))+IF(G718="Asia",Predictive_Model!$D$37,IF(G718="Europe",Predictive_Model!$D$38,IF(G718="North America",Predictive_Model!$D$39,IF(G718="Oceania",Predictive_Model!$D$40,IF(G718="South America",Predictive_Model!$D$41,0)))))+IF(H718="Laptop",Predictive_Model!$D$43,IF(H718="Mobile",Predictive_Model!$D$44,IF(H718="TV",Predictive_Model!$D$45,IF(H718="Tablet",Predictive_Model!$D$46,0))))+IF(K718="Crypto",Predictive_Model!$D$48,IF(K718="Debit Card",Predictive_Model!$D$49,IF(K718="Gift Card",Predictive_Model!$D$50,IF(K718="PayPal",Predictive_Model!$D$51,0))))+IF(N718="Comedy",Predictive_Model!$D$53,IF(N718="Documentary",Predictive_Model!$D$54,IF(N718="Drama",Predictive_Model!$D$55,IF(N718="Horror",Predictive_Model!$D$56,IF(N718="Romance",Predictive_Model!$D$57,IF(N718="Sci-Fi",Predictive_Model!$D$58,0)))))))))</f>
        <v>0.94123459429110379</v>
      </c>
      <c r="V718" s="3" t="str">
        <f t="shared" si="116"/>
        <v>Critical</v>
      </c>
      <c r="W718" s="6">
        <f t="shared" si="117"/>
        <v>8.4616990026770225</v>
      </c>
      <c r="X718" s="3" t="str">
        <f t="shared" si="118"/>
        <v>Priority 2</v>
      </c>
      <c r="Y718" s="3" t="str">
        <f t="shared" si="119"/>
        <v>OK</v>
      </c>
    </row>
    <row r="719" spans="1:25" x14ac:dyDescent="0.25">
      <c r="A719" s="3" t="str">
        <f>Raw_Data!A719</f>
        <v>4d040be6-2b36-4f59-ba9c-b92c8c683a5f</v>
      </c>
      <c r="B719" s="3">
        <f>Raw_Data!B719</f>
        <v>34</v>
      </c>
      <c r="C719" s="3" t="str">
        <f>Raw_Data!C719</f>
        <v>Male</v>
      </c>
      <c r="D719" s="3" t="str">
        <f>Raw_Data!D719</f>
        <v>Basic</v>
      </c>
      <c r="E719" s="3">
        <f>Raw_Data!E719</f>
        <v>53.98</v>
      </c>
      <c r="F719" s="3">
        <f>Raw_Data!F719</f>
        <v>10</v>
      </c>
      <c r="G719" s="3" t="str">
        <f>Raw_Data!G719</f>
        <v>North America</v>
      </c>
      <c r="H719" s="3" t="str">
        <f>Raw_Data!H719</f>
        <v>Tablet</v>
      </c>
      <c r="I719" s="3">
        <f>Raw_Data!I719</f>
        <v>8.99</v>
      </c>
      <c r="J719" s="3">
        <f>Raw_Data!J719</f>
        <v>0</v>
      </c>
      <c r="K719" s="3" t="str">
        <f>Raw_Data!K719</f>
        <v>Crypto</v>
      </c>
      <c r="L719" s="3">
        <f>Raw_Data!L719</f>
        <v>5</v>
      </c>
      <c r="M719" s="3">
        <f>Raw_Data!M719</f>
        <v>4.91</v>
      </c>
      <c r="N719" s="3" t="str">
        <f>Raw_Data!N719</f>
        <v>Documentary</v>
      </c>
      <c r="O719" s="3" t="str">
        <f t="shared" si="110"/>
        <v>25-34</v>
      </c>
      <c r="P719" s="3" t="str">
        <f t="shared" si="111"/>
        <v>50h+</v>
      </c>
      <c r="Q719" s="3" t="str">
        <f t="shared" si="112"/>
        <v>8-21d</v>
      </c>
      <c r="R719" s="3" t="str">
        <f t="shared" si="113"/>
        <v>High</v>
      </c>
      <c r="S719" s="3" t="str">
        <f t="shared" si="114"/>
        <v>Low</v>
      </c>
      <c r="T719" s="3" t="str">
        <f t="shared" si="115"/>
        <v>Active</v>
      </c>
      <c r="U719" s="4">
        <f>1/(1+EXP(-(Predictive_Model!$B$5+((B719-Predictive_Model!$B$20)/Predictive_Model!$C$20)*Predictive_Model!$D$20+((E719-Predictive_Model!$B$21)/Predictive_Model!$C$21)*Predictive_Model!$D$21+((F719-Predictive_Model!$B$22)/Predictive_Model!$C$22)*Predictive_Model!$D$22+((I719-Predictive_Model!$B$23)/Predictive_Model!$C$23)*Predictive_Model!$D$23+((L719-Predictive_Model!$B$24)/Predictive_Model!$C$24)*Predictive_Model!$D$24+((M719-Predictive_Model!$B$25)/Predictive_Model!$C$25)*Predictive_Model!$D$25+IF(C719="Male",Predictive_Model!$D$31,IF(C719="Other",Predictive_Model!$D$32,0))+IF(D719="Premium",Predictive_Model!$D$34,IF(D719="Standard",Predictive_Model!$D$35,0))+IF(G719="Asia",Predictive_Model!$D$37,IF(G719="Europe",Predictive_Model!$D$38,IF(G719="North America",Predictive_Model!$D$39,IF(G719="Oceania",Predictive_Model!$D$40,IF(G719="South America",Predictive_Model!$D$41,0)))))+IF(H719="Laptop",Predictive_Model!$D$43,IF(H719="Mobile",Predictive_Model!$D$44,IF(H719="TV",Predictive_Model!$D$45,IF(H719="Tablet",Predictive_Model!$D$46,0))))+IF(K719="Crypto",Predictive_Model!$D$48,IF(K719="Debit Card",Predictive_Model!$D$49,IF(K719="Gift Card",Predictive_Model!$D$50,IF(K719="PayPal",Predictive_Model!$D$51,0))))+IF(N719="Comedy",Predictive_Model!$D$53,IF(N719="Documentary",Predictive_Model!$D$54,IF(N719="Drama",Predictive_Model!$D$55,IF(N719="Horror",Predictive_Model!$D$56,IF(N719="Romance",Predictive_Model!$D$57,IF(N719="Sci-Fi",Predictive_Model!$D$58,0)))))))))</f>
        <v>6.6981641509468636E-10</v>
      </c>
      <c r="V719" s="3" t="str">
        <f t="shared" si="116"/>
        <v>Low</v>
      </c>
      <c r="W719" s="6">
        <f t="shared" si="117"/>
        <v>6.0216495717012307E-9</v>
      </c>
      <c r="X719" s="3" t="str">
        <f t="shared" si="118"/>
        <v>Monitor</v>
      </c>
      <c r="Y719" s="3" t="str">
        <f t="shared" si="119"/>
        <v>OK</v>
      </c>
    </row>
    <row r="720" spans="1:25" x14ac:dyDescent="0.25">
      <c r="A720" s="3" t="str">
        <f>Raw_Data!A720</f>
        <v>3406522e-fd20-4c37-aeab-1690d6b7cb51</v>
      </c>
      <c r="B720" s="3">
        <f>Raw_Data!B720</f>
        <v>58</v>
      </c>
      <c r="C720" s="3" t="str">
        <f>Raw_Data!C720</f>
        <v>Female</v>
      </c>
      <c r="D720" s="3" t="str">
        <f>Raw_Data!D720</f>
        <v>Standard</v>
      </c>
      <c r="E720" s="3">
        <f>Raw_Data!E720</f>
        <v>23.39</v>
      </c>
      <c r="F720" s="3">
        <f>Raw_Data!F720</f>
        <v>52</v>
      </c>
      <c r="G720" s="3" t="str">
        <f>Raw_Data!G720</f>
        <v>Asia</v>
      </c>
      <c r="H720" s="3" t="str">
        <f>Raw_Data!H720</f>
        <v>Tablet</v>
      </c>
      <c r="I720" s="3">
        <f>Raw_Data!I720</f>
        <v>13.99</v>
      </c>
      <c r="J720" s="3">
        <f>Raw_Data!J720</f>
        <v>0</v>
      </c>
      <c r="K720" s="3" t="str">
        <f>Raw_Data!K720</f>
        <v>Credit Card</v>
      </c>
      <c r="L720" s="3">
        <f>Raw_Data!L720</f>
        <v>1</v>
      </c>
      <c r="M720" s="3">
        <f>Raw_Data!M720</f>
        <v>0.44</v>
      </c>
      <c r="N720" s="3" t="str">
        <f>Raw_Data!N720</f>
        <v>Comedy</v>
      </c>
      <c r="O720" s="3" t="str">
        <f t="shared" si="110"/>
        <v>55-70</v>
      </c>
      <c r="P720" s="3" t="str">
        <f t="shared" si="111"/>
        <v>10-24h</v>
      </c>
      <c r="Q720" s="3" t="str">
        <f t="shared" si="112"/>
        <v>46-60d</v>
      </c>
      <c r="R720" s="3" t="str">
        <f t="shared" si="113"/>
        <v>Medium</v>
      </c>
      <c r="S720" s="3" t="str">
        <f t="shared" si="114"/>
        <v>Mid</v>
      </c>
      <c r="T720" s="3" t="str">
        <f t="shared" si="115"/>
        <v>Active</v>
      </c>
      <c r="U720" s="4">
        <f>1/(1+EXP(-(Predictive_Model!$B$5+((B720-Predictive_Model!$B$20)/Predictive_Model!$C$20)*Predictive_Model!$D$20+((E720-Predictive_Model!$B$21)/Predictive_Model!$C$21)*Predictive_Model!$D$21+((F720-Predictive_Model!$B$22)/Predictive_Model!$C$22)*Predictive_Model!$D$22+((I720-Predictive_Model!$B$23)/Predictive_Model!$C$23)*Predictive_Model!$D$23+((L720-Predictive_Model!$B$24)/Predictive_Model!$C$24)*Predictive_Model!$D$24+((M720-Predictive_Model!$B$25)/Predictive_Model!$C$25)*Predictive_Model!$D$25+IF(C720="Male",Predictive_Model!$D$31,IF(C720="Other",Predictive_Model!$D$32,0))+IF(D720="Premium",Predictive_Model!$D$34,IF(D720="Standard",Predictive_Model!$D$35,0))+IF(G720="Asia",Predictive_Model!$D$37,IF(G720="Europe",Predictive_Model!$D$38,IF(G720="North America",Predictive_Model!$D$39,IF(G720="Oceania",Predictive_Model!$D$40,IF(G720="South America",Predictive_Model!$D$41,0)))))+IF(H720="Laptop",Predictive_Model!$D$43,IF(H720="Mobile",Predictive_Model!$D$44,IF(H720="TV",Predictive_Model!$D$45,IF(H720="Tablet",Predictive_Model!$D$46,0))))+IF(K720="Crypto",Predictive_Model!$D$48,IF(K720="Debit Card",Predictive_Model!$D$49,IF(K720="Gift Card",Predictive_Model!$D$50,IF(K720="PayPal",Predictive_Model!$D$51,0))))+IF(N720="Comedy",Predictive_Model!$D$53,IF(N720="Documentary",Predictive_Model!$D$54,IF(N720="Drama",Predictive_Model!$D$55,IF(N720="Horror",Predictive_Model!$D$56,IF(N720="Romance",Predictive_Model!$D$57,IF(N720="Sci-Fi",Predictive_Model!$D$58,0)))))))))</f>
        <v>0.97271483889368138</v>
      </c>
      <c r="V720" s="3" t="str">
        <f t="shared" si="116"/>
        <v>Critical</v>
      </c>
      <c r="W720" s="6">
        <f t="shared" si="117"/>
        <v>13.608280596122603</v>
      </c>
      <c r="X720" s="3" t="str">
        <f t="shared" si="118"/>
        <v>Priority 2</v>
      </c>
      <c r="Y720" s="3" t="str">
        <f t="shared" si="119"/>
        <v>OK</v>
      </c>
    </row>
    <row r="721" spans="1:25" x14ac:dyDescent="0.25">
      <c r="A721" s="3" t="str">
        <f>Raw_Data!A721</f>
        <v>dd3b38cd-3856-47f9-8f69-4bdf268983eb</v>
      </c>
      <c r="B721" s="3">
        <f>Raw_Data!B721</f>
        <v>63</v>
      </c>
      <c r="C721" s="3" t="str">
        <f>Raw_Data!C721</f>
        <v>Female</v>
      </c>
      <c r="D721" s="3" t="str">
        <f>Raw_Data!D721</f>
        <v>Premium</v>
      </c>
      <c r="E721" s="3">
        <f>Raw_Data!E721</f>
        <v>7.04</v>
      </c>
      <c r="F721" s="3">
        <f>Raw_Data!F721</f>
        <v>46</v>
      </c>
      <c r="G721" s="3" t="str">
        <f>Raw_Data!G721</f>
        <v>Europe</v>
      </c>
      <c r="H721" s="3" t="str">
        <f>Raw_Data!H721</f>
        <v>Mobile</v>
      </c>
      <c r="I721" s="3">
        <f>Raw_Data!I721</f>
        <v>17.989999999999998</v>
      </c>
      <c r="J721" s="3">
        <f>Raw_Data!J721</f>
        <v>1</v>
      </c>
      <c r="K721" s="3" t="str">
        <f>Raw_Data!K721</f>
        <v>Gift Card</v>
      </c>
      <c r="L721" s="3">
        <f>Raw_Data!L721</f>
        <v>4</v>
      </c>
      <c r="M721" s="3">
        <f>Raw_Data!M721</f>
        <v>0.15</v>
      </c>
      <c r="N721" s="3" t="str">
        <f>Raw_Data!N721</f>
        <v>Romance</v>
      </c>
      <c r="O721" s="3" t="str">
        <f t="shared" si="110"/>
        <v>55-70</v>
      </c>
      <c r="P721" s="3" t="str">
        <f t="shared" si="111"/>
        <v>&lt;10h</v>
      </c>
      <c r="Q721" s="3" t="str">
        <f t="shared" si="112"/>
        <v>46-60d</v>
      </c>
      <c r="R721" s="3" t="str">
        <f t="shared" si="113"/>
        <v>Low</v>
      </c>
      <c r="S721" s="3" t="str">
        <f t="shared" si="114"/>
        <v>High</v>
      </c>
      <c r="T721" s="3" t="str">
        <f t="shared" si="115"/>
        <v>Churned</v>
      </c>
      <c r="U721" s="4">
        <f>1/(1+EXP(-(Predictive_Model!$B$5+((B721-Predictive_Model!$B$20)/Predictive_Model!$C$20)*Predictive_Model!$D$20+((E721-Predictive_Model!$B$21)/Predictive_Model!$C$21)*Predictive_Model!$D$21+((F721-Predictive_Model!$B$22)/Predictive_Model!$C$22)*Predictive_Model!$D$22+((I721-Predictive_Model!$B$23)/Predictive_Model!$C$23)*Predictive_Model!$D$23+((L721-Predictive_Model!$B$24)/Predictive_Model!$C$24)*Predictive_Model!$D$24+((M721-Predictive_Model!$B$25)/Predictive_Model!$C$25)*Predictive_Model!$D$25+IF(C721="Male",Predictive_Model!$D$31,IF(C721="Other",Predictive_Model!$D$32,0))+IF(D721="Premium",Predictive_Model!$D$34,IF(D721="Standard",Predictive_Model!$D$35,0))+IF(G721="Asia",Predictive_Model!$D$37,IF(G721="Europe",Predictive_Model!$D$38,IF(G721="North America",Predictive_Model!$D$39,IF(G721="Oceania",Predictive_Model!$D$40,IF(G721="South America",Predictive_Model!$D$41,0)))))+IF(H721="Laptop",Predictive_Model!$D$43,IF(H721="Mobile",Predictive_Model!$D$44,IF(H721="TV",Predictive_Model!$D$45,IF(H721="Tablet",Predictive_Model!$D$46,0))))+IF(K721="Crypto",Predictive_Model!$D$48,IF(K721="Debit Card",Predictive_Model!$D$49,IF(K721="Gift Card",Predictive_Model!$D$50,IF(K721="PayPal",Predictive_Model!$D$51,0))))+IF(N721="Comedy",Predictive_Model!$D$53,IF(N721="Documentary",Predictive_Model!$D$54,IF(N721="Drama",Predictive_Model!$D$55,IF(N721="Horror",Predictive_Model!$D$56,IF(N721="Romance",Predictive_Model!$D$57,IF(N721="Sci-Fi",Predictive_Model!$D$58,0)))))))))</f>
        <v>0.99344210052960225</v>
      </c>
      <c r="V721" s="3" t="str">
        <f t="shared" si="116"/>
        <v>Critical</v>
      </c>
      <c r="W721" s="6">
        <f t="shared" si="117"/>
        <v>17.989999999999998</v>
      </c>
      <c r="X721" s="3" t="str">
        <f t="shared" si="118"/>
        <v>Priority 1</v>
      </c>
      <c r="Y721" s="3" t="str">
        <f t="shared" si="119"/>
        <v>OK</v>
      </c>
    </row>
    <row r="722" spans="1:25" x14ac:dyDescent="0.25">
      <c r="A722" s="3" t="str">
        <f>Raw_Data!A722</f>
        <v>746cb060-c9f1-432e-91cc-cb1b57ddb1c0</v>
      </c>
      <c r="B722" s="3">
        <f>Raw_Data!B722</f>
        <v>66</v>
      </c>
      <c r="C722" s="3" t="str">
        <f>Raw_Data!C722</f>
        <v>Male</v>
      </c>
      <c r="D722" s="3" t="str">
        <f>Raw_Data!D722</f>
        <v>Premium</v>
      </c>
      <c r="E722" s="3">
        <f>Raw_Data!E722</f>
        <v>32.06</v>
      </c>
      <c r="F722" s="3">
        <f>Raw_Data!F722</f>
        <v>51</v>
      </c>
      <c r="G722" s="3" t="str">
        <f>Raw_Data!G722</f>
        <v>Asia</v>
      </c>
      <c r="H722" s="3" t="str">
        <f>Raw_Data!H722</f>
        <v>Desktop</v>
      </c>
      <c r="I722" s="3">
        <f>Raw_Data!I722</f>
        <v>17.989999999999998</v>
      </c>
      <c r="J722" s="3">
        <f>Raw_Data!J722</f>
        <v>0</v>
      </c>
      <c r="K722" s="3" t="str">
        <f>Raw_Data!K722</f>
        <v>Debit Card</v>
      </c>
      <c r="L722" s="3">
        <f>Raw_Data!L722</f>
        <v>4</v>
      </c>
      <c r="M722" s="3">
        <f>Raw_Data!M722</f>
        <v>0.62</v>
      </c>
      <c r="N722" s="3" t="str">
        <f>Raw_Data!N722</f>
        <v>Drama</v>
      </c>
      <c r="O722" s="3" t="str">
        <f t="shared" si="110"/>
        <v>55-70</v>
      </c>
      <c r="P722" s="3" t="str">
        <f t="shared" si="111"/>
        <v>25-49h</v>
      </c>
      <c r="Q722" s="3" t="str">
        <f t="shared" si="112"/>
        <v>46-60d</v>
      </c>
      <c r="R722" s="3" t="str">
        <f t="shared" si="113"/>
        <v>Medium</v>
      </c>
      <c r="S722" s="3" t="str">
        <f t="shared" si="114"/>
        <v>High</v>
      </c>
      <c r="T722" s="3" t="str">
        <f t="shared" si="115"/>
        <v>Active</v>
      </c>
      <c r="U722" s="4">
        <f>1/(1+EXP(-(Predictive_Model!$B$5+((B722-Predictive_Model!$B$20)/Predictive_Model!$C$20)*Predictive_Model!$D$20+((E722-Predictive_Model!$B$21)/Predictive_Model!$C$21)*Predictive_Model!$D$21+((F722-Predictive_Model!$B$22)/Predictive_Model!$C$22)*Predictive_Model!$D$22+((I722-Predictive_Model!$B$23)/Predictive_Model!$C$23)*Predictive_Model!$D$23+((L722-Predictive_Model!$B$24)/Predictive_Model!$C$24)*Predictive_Model!$D$24+((M722-Predictive_Model!$B$25)/Predictive_Model!$C$25)*Predictive_Model!$D$25+IF(C722="Male",Predictive_Model!$D$31,IF(C722="Other",Predictive_Model!$D$32,0))+IF(D722="Premium",Predictive_Model!$D$34,IF(D722="Standard",Predictive_Model!$D$35,0))+IF(G722="Asia",Predictive_Model!$D$37,IF(G722="Europe",Predictive_Model!$D$38,IF(G722="North America",Predictive_Model!$D$39,IF(G722="Oceania",Predictive_Model!$D$40,IF(G722="South America",Predictive_Model!$D$41,0)))))+IF(H722="Laptop",Predictive_Model!$D$43,IF(H722="Mobile",Predictive_Model!$D$44,IF(H722="TV",Predictive_Model!$D$45,IF(H722="Tablet",Predictive_Model!$D$46,0))))+IF(K722="Crypto",Predictive_Model!$D$48,IF(K722="Debit Card",Predictive_Model!$D$49,IF(K722="Gift Card",Predictive_Model!$D$50,IF(K722="PayPal",Predictive_Model!$D$51,0))))+IF(N722="Comedy",Predictive_Model!$D$53,IF(N722="Documentary",Predictive_Model!$D$54,IF(N722="Drama",Predictive_Model!$D$55,IF(N722="Horror",Predictive_Model!$D$56,IF(N722="Romance",Predictive_Model!$D$57,IF(N722="Sci-Fi",Predictive_Model!$D$58,0)))))))))</f>
        <v>3.8913938589236821E-3</v>
      </c>
      <c r="V722" s="3" t="str">
        <f t="shared" si="116"/>
        <v>Low</v>
      </c>
      <c r="W722" s="6">
        <f t="shared" si="117"/>
        <v>7.0006175522037029E-2</v>
      </c>
      <c r="X722" s="3" t="str">
        <f t="shared" si="118"/>
        <v>Monitor</v>
      </c>
      <c r="Y722" s="3" t="str">
        <f t="shared" si="119"/>
        <v>OK</v>
      </c>
    </row>
    <row r="723" spans="1:25" x14ac:dyDescent="0.25">
      <c r="A723" s="3" t="str">
        <f>Raw_Data!A723</f>
        <v>432fa974-2a36-4f64-af1e-770e03b9385f</v>
      </c>
      <c r="B723" s="3">
        <f>Raw_Data!B723</f>
        <v>37</v>
      </c>
      <c r="C723" s="3" t="str">
        <f>Raw_Data!C723</f>
        <v>Other</v>
      </c>
      <c r="D723" s="3" t="str">
        <f>Raw_Data!D723</f>
        <v>Premium</v>
      </c>
      <c r="E723" s="3">
        <f>Raw_Data!E723</f>
        <v>28.08</v>
      </c>
      <c r="F723" s="3">
        <f>Raw_Data!F723</f>
        <v>25</v>
      </c>
      <c r="G723" s="3" t="str">
        <f>Raw_Data!G723</f>
        <v>North America</v>
      </c>
      <c r="H723" s="3" t="str">
        <f>Raw_Data!H723</f>
        <v>TV</v>
      </c>
      <c r="I723" s="3">
        <f>Raw_Data!I723</f>
        <v>17.989999999999998</v>
      </c>
      <c r="J723" s="3">
        <f>Raw_Data!J723</f>
        <v>0</v>
      </c>
      <c r="K723" s="3" t="str">
        <f>Raw_Data!K723</f>
        <v>Credit Card</v>
      </c>
      <c r="L723" s="3">
        <f>Raw_Data!L723</f>
        <v>4</v>
      </c>
      <c r="M723" s="3">
        <f>Raw_Data!M723</f>
        <v>1.08</v>
      </c>
      <c r="N723" s="3" t="str">
        <f>Raw_Data!N723</f>
        <v>Horror</v>
      </c>
      <c r="O723" s="3" t="str">
        <f t="shared" si="110"/>
        <v>35-44</v>
      </c>
      <c r="P723" s="3" t="str">
        <f t="shared" si="111"/>
        <v>25-49h</v>
      </c>
      <c r="Q723" s="3" t="str">
        <f t="shared" si="112"/>
        <v>22-45d</v>
      </c>
      <c r="R723" s="3" t="str">
        <f t="shared" si="113"/>
        <v>Medium</v>
      </c>
      <c r="S723" s="3" t="str">
        <f t="shared" si="114"/>
        <v>High</v>
      </c>
      <c r="T723" s="3" t="str">
        <f t="shared" si="115"/>
        <v>Active</v>
      </c>
      <c r="U723" s="4">
        <f>1/(1+EXP(-(Predictive_Model!$B$5+((B723-Predictive_Model!$B$20)/Predictive_Model!$C$20)*Predictive_Model!$D$20+((E723-Predictive_Model!$B$21)/Predictive_Model!$C$21)*Predictive_Model!$D$21+((F723-Predictive_Model!$B$22)/Predictive_Model!$C$22)*Predictive_Model!$D$22+((I723-Predictive_Model!$B$23)/Predictive_Model!$C$23)*Predictive_Model!$D$23+((L723-Predictive_Model!$B$24)/Predictive_Model!$C$24)*Predictive_Model!$D$24+((M723-Predictive_Model!$B$25)/Predictive_Model!$C$25)*Predictive_Model!$D$25+IF(C723="Male",Predictive_Model!$D$31,IF(C723="Other",Predictive_Model!$D$32,0))+IF(D723="Premium",Predictive_Model!$D$34,IF(D723="Standard",Predictive_Model!$D$35,0))+IF(G723="Asia",Predictive_Model!$D$37,IF(G723="Europe",Predictive_Model!$D$38,IF(G723="North America",Predictive_Model!$D$39,IF(G723="Oceania",Predictive_Model!$D$40,IF(G723="South America",Predictive_Model!$D$41,0)))))+IF(H723="Laptop",Predictive_Model!$D$43,IF(H723="Mobile",Predictive_Model!$D$44,IF(H723="TV",Predictive_Model!$D$45,IF(H723="Tablet",Predictive_Model!$D$46,0))))+IF(K723="Crypto",Predictive_Model!$D$48,IF(K723="Debit Card",Predictive_Model!$D$49,IF(K723="Gift Card",Predictive_Model!$D$50,IF(K723="PayPal",Predictive_Model!$D$51,0))))+IF(N723="Comedy",Predictive_Model!$D$53,IF(N723="Documentary",Predictive_Model!$D$54,IF(N723="Drama",Predictive_Model!$D$55,IF(N723="Horror",Predictive_Model!$D$56,IF(N723="Romance",Predictive_Model!$D$57,IF(N723="Sci-Fi",Predictive_Model!$D$58,0)))))))))</f>
        <v>2.4352684989824419E-4</v>
      </c>
      <c r="V723" s="3" t="str">
        <f t="shared" si="116"/>
        <v>Low</v>
      </c>
      <c r="W723" s="6">
        <f t="shared" si="117"/>
        <v>4.381048029669413E-3</v>
      </c>
      <c r="X723" s="3" t="str">
        <f t="shared" si="118"/>
        <v>Monitor</v>
      </c>
      <c r="Y723" s="3" t="str">
        <f t="shared" si="119"/>
        <v>OK</v>
      </c>
    </row>
    <row r="724" spans="1:25" x14ac:dyDescent="0.25">
      <c r="A724" s="3" t="str">
        <f>Raw_Data!A724</f>
        <v>d74666ec-7b7b-4f1a-8776-0a17a1152f47</v>
      </c>
      <c r="B724" s="3">
        <f>Raw_Data!B724</f>
        <v>21</v>
      </c>
      <c r="C724" s="3" t="str">
        <f>Raw_Data!C724</f>
        <v>Male</v>
      </c>
      <c r="D724" s="3" t="str">
        <f>Raw_Data!D724</f>
        <v>Basic</v>
      </c>
      <c r="E724" s="3">
        <f>Raw_Data!E724</f>
        <v>23.95</v>
      </c>
      <c r="F724" s="3">
        <f>Raw_Data!F724</f>
        <v>50</v>
      </c>
      <c r="G724" s="3" t="str">
        <f>Raw_Data!G724</f>
        <v>North America</v>
      </c>
      <c r="H724" s="3" t="str">
        <f>Raw_Data!H724</f>
        <v>Laptop</v>
      </c>
      <c r="I724" s="3">
        <f>Raw_Data!I724</f>
        <v>8.99</v>
      </c>
      <c r="J724" s="3">
        <f>Raw_Data!J724</f>
        <v>1</v>
      </c>
      <c r="K724" s="3" t="str">
        <f>Raw_Data!K724</f>
        <v>Debit Card</v>
      </c>
      <c r="L724" s="3">
        <f>Raw_Data!L724</f>
        <v>3</v>
      </c>
      <c r="M724" s="3">
        <f>Raw_Data!M724</f>
        <v>0.47</v>
      </c>
      <c r="N724" s="3" t="str">
        <f>Raw_Data!N724</f>
        <v>Sci-Fi</v>
      </c>
      <c r="O724" s="3" t="str">
        <f t="shared" si="110"/>
        <v>18-24</v>
      </c>
      <c r="P724" s="3" t="str">
        <f t="shared" si="111"/>
        <v>10-24h</v>
      </c>
      <c r="Q724" s="3" t="str">
        <f t="shared" si="112"/>
        <v>46-60d</v>
      </c>
      <c r="R724" s="3" t="str">
        <f t="shared" si="113"/>
        <v>Medium</v>
      </c>
      <c r="S724" s="3" t="str">
        <f t="shared" si="114"/>
        <v>Low</v>
      </c>
      <c r="T724" s="3" t="str">
        <f t="shared" si="115"/>
        <v>Churned</v>
      </c>
      <c r="U724" s="4">
        <f>1/(1+EXP(-(Predictive_Model!$B$5+((B724-Predictive_Model!$B$20)/Predictive_Model!$C$20)*Predictive_Model!$D$20+((E724-Predictive_Model!$B$21)/Predictive_Model!$C$21)*Predictive_Model!$D$21+((F724-Predictive_Model!$B$22)/Predictive_Model!$C$22)*Predictive_Model!$D$22+((I724-Predictive_Model!$B$23)/Predictive_Model!$C$23)*Predictive_Model!$D$23+((L724-Predictive_Model!$B$24)/Predictive_Model!$C$24)*Predictive_Model!$D$24+((M724-Predictive_Model!$B$25)/Predictive_Model!$C$25)*Predictive_Model!$D$25+IF(C724="Male",Predictive_Model!$D$31,IF(C724="Other",Predictive_Model!$D$32,0))+IF(D724="Premium",Predictive_Model!$D$34,IF(D724="Standard",Predictive_Model!$D$35,0))+IF(G724="Asia",Predictive_Model!$D$37,IF(G724="Europe",Predictive_Model!$D$38,IF(G724="North America",Predictive_Model!$D$39,IF(G724="Oceania",Predictive_Model!$D$40,IF(G724="South America",Predictive_Model!$D$41,0)))))+IF(H724="Laptop",Predictive_Model!$D$43,IF(H724="Mobile",Predictive_Model!$D$44,IF(H724="TV",Predictive_Model!$D$45,IF(H724="Tablet",Predictive_Model!$D$46,0))))+IF(K724="Crypto",Predictive_Model!$D$48,IF(K724="Debit Card",Predictive_Model!$D$49,IF(K724="Gift Card",Predictive_Model!$D$50,IF(K724="PayPal",Predictive_Model!$D$51,0))))+IF(N724="Comedy",Predictive_Model!$D$53,IF(N724="Documentary",Predictive_Model!$D$54,IF(N724="Drama",Predictive_Model!$D$55,IF(N724="Horror",Predictive_Model!$D$56,IF(N724="Romance",Predictive_Model!$D$57,IF(N724="Sci-Fi",Predictive_Model!$D$58,0)))))))))</f>
        <v>0.74370762445530314</v>
      </c>
      <c r="V724" s="3" t="str">
        <f t="shared" si="116"/>
        <v>High</v>
      </c>
      <c r="W724" s="6">
        <f t="shared" si="117"/>
        <v>8.99</v>
      </c>
      <c r="X724" s="3" t="str">
        <f t="shared" si="118"/>
        <v>Priority 2</v>
      </c>
      <c r="Y724" s="3" t="str">
        <f t="shared" si="119"/>
        <v>OK</v>
      </c>
    </row>
    <row r="725" spans="1:25" x14ac:dyDescent="0.25">
      <c r="A725" s="3" t="str">
        <f>Raw_Data!A725</f>
        <v>84e4f9a0-f16b-4b00-ba64-a1dc667f9350</v>
      </c>
      <c r="B725" s="3">
        <f>Raw_Data!B725</f>
        <v>44</v>
      </c>
      <c r="C725" s="3" t="str">
        <f>Raw_Data!C725</f>
        <v>Male</v>
      </c>
      <c r="D725" s="3" t="str">
        <f>Raw_Data!D725</f>
        <v>Premium</v>
      </c>
      <c r="E725" s="3">
        <f>Raw_Data!E725</f>
        <v>20.32</v>
      </c>
      <c r="F725" s="3">
        <f>Raw_Data!F725</f>
        <v>46</v>
      </c>
      <c r="G725" s="3" t="str">
        <f>Raw_Data!G725</f>
        <v>Oceania</v>
      </c>
      <c r="H725" s="3" t="str">
        <f>Raw_Data!H725</f>
        <v>Laptop</v>
      </c>
      <c r="I725" s="3">
        <f>Raw_Data!I725</f>
        <v>17.989999999999998</v>
      </c>
      <c r="J725" s="3">
        <f>Raw_Data!J725</f>
        <v>0</v>
      </c>
      <c r="K725" s="3" t="str">
        <f>Raw_Data!K725</f>
        <v>Debit Card</v>
      </c>
      <c r="L725" s="3">
        <f>Raw_Data!L725</f>
        <v>3</v>
      </c>
      <c r="M725" s="3">
        <f>Raw_Data!M725</f>
        <v>0.43</v>
      </c>
      <c r="N725" s="3" t="str">
        <f>Raw_Data!N725</f>
        <v>Horror</v>
      </c>
      <c r="O725" s="3" t="str">
        <f t="shared" si="110"/>
        <v>35-44</v>
      </c>
      <c r="P725" s="3" t="str">
        <f t="shared" si="111"/>
        <v>10-24h</v>
      </c>
      <c r="Q725" s="3" t="str">
        <f t="shared" si="112"/>
        <v>46-60d</v>
      </c>
      <c r="R725" s="3" t="str">
        <f t="shared" si="113"/>
        <v>Medium</v>
      </c>
      <c r="S725" s="3" t="str">
        <f t="shared" si="114"/>
        <v>High</v>
      </c>
      <c r="T725" s="3" t="str">
        <f t="shared" si="115"/>
        <v>Active</v>
      </c>
      <c r="U725" s="4">
        <f>1/(1+EXP(-(Predictive_Model!$B$5+((B725-Predictive_Model!$B$20)/Predictive_Model!$C$20)*Predictive_Model!$D$20+((E725-Predictive_Model!$B$21)/Predictive_Model!$C$21)*Predictive_Model!$D$21+((F725-Predictive_Model!$B$22)/Predictive_Model!$C$22)*Predictive_Model!$D$22+((I725-Predictive_Model!$B$23)/Predictive_Model!$C$23)*Predictive_Model!$D$23+((L725-Predictive_Model!$B$24)/Predictive_Model!$C$24)*Predictive_Model!$D$24+((M725-Predictive_Model!$B$25)/Predictive_Model!$C$25)*Predictive_Model!$D$25+IF(C725="Male",Predictive_Model!$D$31,IF(C725="Other",Predictive_Model!$D$32,0))+IF(D725="Premium",Predictive_Model!$D$34,IF(D725="Standard",Predictive_Model!$D$35,0))+IF(G725="Asia",Predictive_Model!$D$37,IF(G725="Europe",Predictive_Model!$D$38,IF(G725="North America",Predictive_Model!$D$39,IF(G725="Oceania",Predictive_Model!$D$40,IF(G725="South America",Predictive_Model!$D$41,0)))))+IF(H725="Laptop",Predictive_Model!$D$43,IF(H725="Mobile",Predictive_Model!$D$44,IF(H725="TV",Predictive_Model!$D$45,IF(H725="Tablet",Predictive_Model!$D$46,0))))+IF(K725="Crypto",Predictive_Model!$D$48,IF(K725="Debit Card",Predictive_Model!$D$49,IF(K725="Gift Card",Predictive_Model!$D$50,IF(K725="PayPal",Predictive_Model!$D$51,0))))+IF(N725="Comedy",Predictive_Model!$D$53,IF(N725="Documentary",Predictive_Model!$D$54,IF(N725="Drama",Predictive_Model!$D$55,IF(N725="Horror",Predictive_Model!$D$56,IF(N725="Romance",Predictive_Model!$D$57,IF(N725="Sci-Fi",Predictive_Model!$D$58,0)))))))))</f>
        <v>0.24544351320748975</v>
      </c>
      <c r="V725" s="3" t="str">
        <f t="shared" si="116"/>
        <v>Low</v>
      </c>
      <c r="W725" s="6">
        <f t="shared" si="117"/>
        <v>4.4155288026027399</v>
      </c>
      <c r="X725" s="3" t="str">
        <f t="shared" si="118"/>
        <v>Monitor</v>
      </c>
      <c r="Y725" s="3" t="str">
        <f t="shared" si="119"/>
        <v>OK</v>
      </c>
    </row>
    <row r="726" spans="1:25" x14ac:dyDescent="0.25">
      <c r="A726" s="3" t="str">
        <f>Raw_Data!A726</f>
        <v>a756e8d5-a9c2-4520-8f06-1e13159bd0c0</v>
      </c>
      <c r="B726" s="3">
        <f>Raw_Data!B726</f>
        <v>66</v>
      </c>
      <c r="C726" s="3" t="str">
        <f>Raw_Data!C726</f>
        <v>Other</v>
      </c>
      <c r="D726" s="3" t="str">
        <f>Raw_Data!D726</f>
        <v>Standard</v>
      </c>
      <c r="E726" s="3">
        <f>Raw_Data!E726</f>
        <v>0.77</v>
      </c>
      <c r="F726" s="3">
        <f>Raw_Data!F726</f>
        <v>36</v>
      </c>
      <c r="G726" s="3" t="str">
        <f>Raw_Data!G726</f>
        <v>Africa</v>
      </c>
      <c r="H726" s="3" t="str">
        <f>Raw_Data!H726</f>
        <v>TV</v>
      </c>
      <c r="I726" s="3">
        <f>Raw_Data!I726</f>
        <v>13.99</v>
      </c>
      <c r="J726" s="3">
        <f>Raw_Data!J726</f>
        <v>1</v>
      </c>
      <c r="K726" s="3" t="str">
        <f>Raw_Data!K726</f>
        <v>Crypto</v>
      </c>
      <c r="L726" s="3">
        <f>Raw_Data!L726</f>
        <v>4</v>
      </c>
      <c r="M726" s="3">
        <f>Raw_Data!M726</f>
        <v>0.02</v>
      </c>
      <c r="N726" s="3" t="str">
        <f>Raw_Data!N726</f>
        <v>Drama</v>
      </c>
      <c r="O726" s="3" t="str">
        <f t="shared" si="110"/>
        <v>55-70</v>
      </c>
      <c r="P726" s="3" t="str">
        <f t="shared" si="111"/>
        <v>&lt;10h</v>
      </c>
      <c r="Q726" s="3" t="str">
        <f t="shared" si="112"/>
        <v>22-45d</v>
      </c>
      <c r="R726" s="3" t="str">
        <f t="shared" si="113"/>
        <v>Medium</v>
      </c>
      <c r="S726" s="3" t="str">
        <f t="shared" si="114"/>
        <v>Mid</v>
      </c>
      <c r="T726" s="3" t="str">
        <f t="shared" si="115"/>
        <v>Churned</v>
      </c>
      <c r="U726" s="4">
        <f>1/(1+EXP(-(Predictive_Model!$B$5+((B726-Predictive_Model!$B$20)/Predictive_Model!$C$20)*Predictive_Model!$D$20+((E726-Predictive_Model!$B$21)/Predictive_Model!$C$21)*Predictive_Model!$D$21+((F726-Predictive_Model!$B$22)/Predictive_Model!$C$22)*Predictive_Model!$D$22+((I726-Predictive_Model!$B$23)/Predictive_Model!$C$23)*Predictive_Model!$D$23+((L726-Predictive_Model!$B$24)/Predictive_Model!$C$24)*Predictive_Model!$D$24+((M726-Predictive_Model!$B$25)/Predictive_Model!$C$25)*Predictive_Model!$D$25+IF(C726="Male",Predictive_Model!$D$31,IF(C726="Other",Predictive_Model!$D$32,0))+IF(D726="Premium",Predictive_Model!$D$34,IF(D726="Standard",Predictive_Model!$D$35,0))+IF(G726="Asia",Predictive_Model!$D$37,IF(G726="Europe",Predictive_Model!$D$38,IF(G726="North America",Predictive_Model!$D$39,IF(G726="Oceania",Predictive_Model!$D$40,IF(G726="South America",Predictive_Model!$D$41,0)))))+IF(H726="Laptop",Predictive_Model!$D$43,IF(H726="Mobile",Predictive_Model!$D$44,IF(H726="TV",Predictive_Model!$D$45,IF(H726="Tablet",Predictive_Model!$D$46,0))))+IF(K726="Crypto",Predictive_Model!$D$48,IF(K726="Debit Card",Predictive_Model!$D$49,IF(K726="Gift Card",Predictive_Model!$D$50,IF(K726="PayPal",Predictive_Model!$D$51,0))))+IF(N726="Comedy",Predictive_Model!$D$53,IF(N726="Documentary",Predictive_Model!$D$54,IF(N726="Drama",Predictive_Model!$D$55,IF(N726="Horror",Predictive_Model!$D$56,IF(N726="Romance",Predictive_Model!$D$57,IF(N726="Sci-Fi",Predictive_Model!$D$58,0)))))))))</f>
        <v>0.99493705493154838</v>
      </c>
      <c r="V726" s="3" t="str">
        <f t="shared" si="116"/>
        <v>Critical</v>
      </c>
      <c r="W726" s="6">
        <f t="shared" si="117"/>
        <v>13.99</v>
      </c>
      <c r="X726" s="3" t="str">
        <f t="shared" si="118"/>
        <v>Priority 2</v>
      </c>
      <c r="Y726" s="3" t="str">
        <f t="shared" si="119"/>
        <v>OK</v>
      </c>
    </row>
    <row r="727" spans="1:25" x14ac:dyDescent="0.25">
      <c r="A727" s="3" t="str">
        <f>Raw_Data!A727</f>
        <v>7514941b-007c-44ea-90ee-4ae0690f013d</v>
      </c>
      <c r="B727" s="3">
        <f>Raw_Data!B727</f>
        <v>56</v>
      </c>
      <c r="C727" s="3" t="str">
        <f>Raw_Data!C727</f>
        <v>Male</v>
      </c>
      <c r="D727" s="3" t="str">
        <f>Raw_Data!D727</f>
        <v>Standard</v>
      </c>
      <c r="E727" s="3">
        <f>Raw_Data!E727</f>
        <v>2.95</v>
      </c>
      <c r="F727" s="3">
        <f>Raw_Data!F727</f>
        <v>52</v>
      </c>
      <c r="G727" s="3" t="str">
        <f>Raw_Data!G727</f>
        <v>Europe</v>
      </c>
      <c r="H727" s="3" t="str">
        <f>Raw_Data!H727</f>
        <v>Tablet</v>
      </c>
      <c r="I727" s="3">
        <f>Raw_Data!I727</f>
        <v>13.99</v>
      </c>
      <c r="J727" s="3">
        <f>Raw_Data!J727</f>
        <v>1</v>
      </c>
      <c r="K727" s="3" t="str">
        <f>Raw_Data!K727</f>
        <v>Gift Card</v>
      </c>
      <c r="L727" s="3">
        <f>Raw_Data!L727</f>
        <v>1</v>
      </c>
      <c r="M727" s="3">
        <f>Raw_Data!M727</f>
        <v>0.06</v>
      </c>
      <c r="N727" s="3" t="str">
        <f>Raw_Data!N727</f>
        <v>Drama</v>
      </c>
      <c r="O727" s="3" t="str">
        <f t="shared" si="110"/>
        <v>55-70</v>
      </c>
      <c r="P727" s="3" t="str">
        <f t="shared" si="111"/>
        <v>&lt;10h</v>
      </c>
      <c r="Q727" s="3" t="str">
        <f t="shared" si="112"/>
        <v>46-60d</v>
      </c>
      <c r="R727" s="3" t="str">
        <f t="shared" si="113"/>
        <v>Low</v>
      </c>
      <c r="S727" s="3" t="str">
        <f t="shared" si="114"/>
        <v>Mid</v>
      </c>
      <c r="T727" s="3" t="str">
        <f t="shared" si="115"/>
        <v>Churned</v>
      </c>
      <c r="U727" s="4">
        <f>1/(1+EXP(-(Predictive_Model!$B$5+((B727-Predictive_Model!$B$20)/Predictive_Model!$C$20)*Predictive_Model!$D$20+((E727-Predictive_Model!$B$21)/Predictive_Model!$C$21)*Predictive_Model!$D$21+((F727-Predictive_Model!$B$22)/Predictive_Model!$C$22)*Predictive_Model!$D$22+((I727-Predictive_Model!$B$23)/Predictive_Model!$C$23)*Predictive_Model!$D$23+((L727-Predictive_Model!$B$24)/Predictive_Model!$C$24)*Predictive_Model!$D$24+((M727-Predictive_Model!$B$25)/Predictive_Model!$C$25)*Predictive_Model!$D$25+IF(C727="Male",Predictive_Model!$D$31,IF(C727="Other",Predictive_Model!$D$32,0))+IF(D727="Premium",Predictive_Model!$D$34,IF(D727="Standard",Predictive_Model!$D$35,0))+IF(G727="Asia",Predictive_Model!$D$37,IF(G727="Europe",Predictive_Model!$D$38,IF(G727="North America",Predictive_Model!$D$39,IF(G727="Oceania",Predictive_Model!$D$40,IF(G727="South America",Predictive_Model!$D$41,0)))))+IF(H727="Laptop",Predictive_Model!$D$43,IF(H727="Mobile",Predictive_Model!$D$44,IF(H727="TV",Predictive_Model!$D$45,IF(H727="Tablet",Predictive_Model!$D$46,0))))+IF(K727="Crypto",Predictive_Model!$D$48,IF(K727="Debit Card",Predictive_Model!$D$49,IF(K727="Gift Card",Predictive_Model!$D$50,IF(K727="PayPal",Predictive_Model!$D$51,0))))+IF(N727="Comedy",Predictive_Model!$D$53,IF(N727="Documentary",Predictive_Model!$D$54,IF(N727="Drama",Predictive_Model!$D$55,IF(N727="Horror",Predictive_Model!$D$56,IF(N727="Romance",Predictive_Model!$D$57,IF(N727="Sci-Fi",Predictive_Model!$D$58,0)))))))))</f>
        <v>0.99998459348733182</v>
      </c>
      <c r="V727" s="3" t="str">
        <f t="shared" si="116"/>
        <v>Critical</v>
      </c>
      <c r="W727" s="6">
        <f t="shared" si="117"/>
        <v>13.99</v>
      </c>
      <c r="X727" s="3" t="str">
        <f t="shared" si="118"/>
        <v>Priority 2</v>
      </c>
      <c r="Y727" s="3" t="str">
        <f t="shared" si="119"/>
        <v>OK</v>
      </c>
    </row>
    <row r="728" spans="1:25" x14ac:dyDescent="0.25">
      <c r="A728" s="3" t="str">
        <f>Raw_Data!A728</f>
        <v>0f22beb8-1281-4aca-bfaa-17235c7fb5d5</v>
      </c>
      <c r="B728" s="3">
        <f>Raw_Data!B728</f>
        <v>21</v>
      </c>
      <c r="C728" s="3" t="str">
        <f>Raw_Data!C728</f>
        <v>Male</v>
      </c>
      <c r="D728" s="3" t="str">
        <f>Raw_Data!D728</f>
        <v>Basic</v>
      </c>
      <c r="E728" s="3">
        <f>Raw_Data!E728</f>
        <v>11.85</v>
      </c>
      <c r="F728" s="3">
        <f>Raw_Data!F728</f>
        <v>34</v>
      </c>
      <c r="G728" s="3" t="str">
        <f>Raw_Data!G728</f>
        <v>Oceania</v>
      </c>
      <c r="H728" s="3" t="str">
        <f>Raw_Data!H728</f>
        <v>Mobile</v>
      </c>
      <c r="I728" s="3">
        <f>Raw_Data!I728</f>
        <v>8.99</v>
      </c>
      <c r="J728" s="3">
        <f>Raw_Data!J728</f>
        <v>1</v>
      </c>
      <c r="K728" s="3" t="str">
        <f>Raw_Data!K728</f>
        <v>Credit Card</v>
      </c>
      <c r="L728" s="3">
        <f>Raw_Data!L728</f>
        <v>4</v>
      </c>
      <c r="M728" s="3">
        <f>Raw_Data!M728</f>
        <v>0.34</v>
      </c>
      <c r="N728" s="3" t="str">
        <f>Raw_Data!N728</f>
        <v>Drama</v>
      </c>
      <c r="O728" s="3" t="str">
        <f t="shared" si="110"/>
        <v>18-24</v>
      </c>
      <c r="P728" s="3" t="str">
        <f t="shared" si="111"/>
        <v>10-24h</v>
      </c>
      <c r="Q728" s="3" t="str">
        <f t="shared" si="112"/>
        <v>22-45d</v>
      </c>
      <c r="R728" s="3" t="str">
        <f t="shared" si="113"/>
        <v>Medium</v>
      </c>
      <c r="S728" s="3" t="str">
        <f t="shared" si="114"/>
        <v>Low</v>
      </c>
      <c r="T728" s="3" t="str">
        <f t="shared" si="115"/>
        <v>Churned</v>
      </c>
      <c r="U728" s="4">
        <f>1/(1+EXP(-(Predictive_Model!$B$5+((B728-Predictive_Model!$B$20)/Predictive_Model!$C$20)*Predictive_Model!$D$20+((E728-Predictive_Model!$B$21)/Predictive_Model!$C$21)*Predictive_Model!$D$21+((F728-Predictive_Model!$B$22)/Predictive_Model!$C$22)*Predictive_Model!$D$22+((I728-Predictive_Model!$B$23)/Predictive_Model!$C$23)*Predictive_Model!$D$23+((L728-Predictive_Model!$B$24)/Predictive_Model!$C$24)*Predictive_Model!$D$24+((M728-Predictive_Model!$B$25)/Predictive_Model!$C$25)*Predictive_Model!$D$25+IF(C728="Male",Predictive_Model!$D$31,IF(C728="Other",Predictive_Model!$D$32,0))+IF(D728="Premium",Predictive_Model!$D$34,IF(D728="Standard",Predictive_Model!$D$35,0))+IF(G728="Asia",Predictive_Model!$D$37,IF(G728="Europe",Predictive_Model!$D$38,IF(G728="North America",Predictive_Model!$D$39,IF(G728="Oceania",Predictive_Model!$D$40,IF(G728="South America",Predictive_Model!$D$41,0)))))+IF(H728="Laptop",Predictive_Model!$D$43,IF(H728="Mobile",Predictive_Model!$D$44,IF(H728="TV",Predictive_Model!$D$45,IF(H728="Tablet",Predictive_Model!$D$46,0))))+IF(K728="Crypto",Predictive_Model!$D$48,IF(K728="Debit Card",Predictive_Model!$D$49,IF(K728="Gift Card",Predictive_Model!$D$50,IF(K728="PayPal",Predictive_Model!$D$51,0))))+IF(N728="Comedy",Predictive_Model!$D$53,IF(N728="Documentary",Predictive_Model!$D$54,IF(N728="Drama",Predictive_Model!$D$55,IF(N728="Horror",Predictive_Model!$D$56,IF(N728="Romance",Predictive_Model!$D$57,IF(N728="Sci-Fi",Predictive_Model!$D$58,0)))))))))</f>
        <v>0.98483690094292975</v>
      </c>
      <c r="V728" s="3" t="str">
        <f t="shared" si="116"/>
        <v>Critical</v>
      </c>
      <c r="W728" s="6">
        <f t="shared" si="117"/>
        <v>8.99</v>
      </c>
      <c r="X728" s="3" t="str">
        <f t="shared" si="118"/>
        <v>Priority 2</v>
      </c>
      <c r="Y728" s="3" t="str">
        <f t="shared" si="119"/>
        <v>OK</v>
      </c>
    </row>
    <row r="729" spans="1:25" x14ac:dyDescent="0.25">
      <c r="A729" s="3" t="str">
        <f>Raw_Data!A729</f>
        <v>48f68f53-a7ef-4736-91a4-28ba10e80c58</v>
      </c>
      <c r="B729" s="3">
        <f>Raw_Data!B729</f>
        <v>49</v>
      </c>
      <c r="C729" s="3" t="str">
        <f>Raw_Data!C729</f>
        <v>Other</v>
      </c>
      <c r="D729" s="3" t="str">
        <f>Raw_Data!D729</f>
        <v>Premium</v>
      </c>
      <c r="E729" s="3">
        <f>Raw_Data!E729</f>
        <v>9.61</v>
      </c>
      <c r="F729" s="3">
        <f>Raw_Data!F729</f>
        <v>27</v>
      </c>
      <c r="G729" s="3" t="str">
        <f>Raw_Data!G729</f>
        <v>South America</v>
      </c>
      <c r="H729" s="3" t="str">
        <f>Raw_Data!H729</f>
        <v>TV</v>
      </c>
      <c r="I729" s="3">
        <f>Raw_Data!I729</f>
        <v>17.989999999999998</v>
      </c>
      <c r="J729" s="3">
        <f>Raw_Data!J729</f>
        <v>0</v>
      </c>
      <c r="K729" s="3" t="str">
        <f>Raw_Data!K729</f>
        <v>PayPal</v>
      </c>
      <c r="L729" s="3">
        <f>Raw_Data!L729</f>
        <v>3</v>
      </c>
      <c r="M729" s="3">
        <f>Raw_Data!M729</f>
        <v>0.34</v>
      </c>
      <c r="N729" s="3" t="str">
        <f>Raw_Data!N729</f>
        <v>Horror</v>
      </c>
      <c r="O729" s="3" t="str">
        <f t="shared" si="110"/>
        <v>45-54</v>
      </c>
      <c r="P729" s="3" t="str">
        <f t="shared" si="111"/>
        <v>&lt;10h</v>
      </c>
      <c r="Q729" s="3" t="str">
        <f t="shared" si="112"/>
        <v>22-45d</v>
      </c>
      <c r="R729" s="3" t="str">
        <f t="shared" si="113"/>
        <v>Medium</v>
      </c>
      <c r="S729" s="3" t="str">
        <f t="shared" si="114"/>
        <v>High</v>
      </c>
      <c r="T729" s="3" t="str">
        <f t="shared" si="115"/>
        <v>Active</v>
      </c>
      <c r="U729" s="4">
        <f>1/(1+EXP(-(Predictive_Model!$B$5+((B729-Predictive_Model!$B$20)/Predictive_Model!$C$20)*Predictive_Model!$D$20+((E729-Predictive_Model!$B$21)/Predictive_Model!$C$21)*Predictive_Model!$D$21+((F729-Predictive_Model!$B$22)/Predictive_Model!$C$22)*Predictive_Model!$D$22+((I729-Predictive_Model!$B$23)/Predictive_Model!$C$23)*Predictive_Model!$D$23+((L729-Predictive_Model!$B$24)/Predictive_Model!$C$24)*Predictive_Model!$D$24+((M729-Predictive_Model!$B$25)/Predictive_Model!$C$25)*Predictive_Model!$D$25+IF(C729="Male",Predictive_Model!$D$31,IF(C729="Other",Predictive_Model!$D$32,0))+IF(D729="Premium",Predictive_Model!$D$34,IF(D729="Standard",Predictive_Model!$D$35,0))+IF(G729="Asia",Predictive_Model!$D$37,IF(G729="Europe",Predictive_Model!$D$38,IF(G729="North America",Predictive_Model!$D$39,IF(G729="Oceania",Predictive_Model!$D$40,IF(G729="South America",Predictive_Model!$D$41,0)))))+IF(H729="Laptop",Predictive_Model!$D$43,IF(H729="Mobile",Predictive_Model!$D$44,IF(H729="TV",Predictive_Model!$D$45,IF(H729="Tablet",Predictive_Model!$D$46,0))))+IF(K729="Crypto",Predictive_Model!$D$48,IF(K729="Debit Card",Predictive_Model!$D$49,IF(K729="Gift Card",Predictive_Model!$D$50,IF(K729="PayPal",Predictive_Model!$D$51,0))))+IF(N729="Comedy",Predictive_Model!$D$53,IF(N729="Documentary",Predictive_Model!$D$54,IF(N729="Drama",Predictive_Model!$D$55,IF(N729="Horror",Predictive_Model!$D$56,IF(N729="Romance",Predictive_Model!$D$57,IF(N729="Sci-Fi",Predictive_Model!$D$58,0)))))))))</f>
        <v>0.42569801477427821</v>
      </c>
      <c r="V729" s="3" t="str">
        <f t="shared" si="116"/>
        <v>Medium</v>
      </c>
      <c r="W729" s="6">
        <f t="shared" si="117"/>
        <v>7.658307285789264</v>
      </c>
      <c r="X729" s="3" t="str">
        <f t="shared" si="118"/>
        <v>Monitor</v>
      </c>
      <c r="Y729" s="3" t="str">
        <f t="shared" si="119"/>
        <v>OK</v>
      </c>
    </row>
    <row r="730" spans="1:25" x14ac:dyDescent="0.25">
      <c r="A730" s="3" t="str">
        <f>Raw_Data!A730</f>
        <v>5f41a538-a9ef-457b-8022-57fd9cebc8d4</v>
      </c>
      <c r="B730" s="3">
        <f>Raw_Data!B730</f>
        <v>28</v>
      </c>
      <c r="C730" s="3" t="str">
        <f>Raw_Data!C730</f>
        <v>Male</v>
      </c>
      <c r="D730" s="3" t="str">
        <f>Raw_Data!D730</f>
        <v>Premium</v>
      </c>
      <c r="E730" s="3">
        <f>Raw_Data!E730</f>
        <v>49.34</v>
      </c>
      <c r="F730" s="3">
        <f>Raw_Data!F730</f>
        <v>31</v>
      </c>
      <c r="G730" s="3" t="str">
        <f>Raw_Data!G730</f>
        <v>Oceania</v>
      </c>
      <c r="H730" s="3" t="str">
        <f>Raw_Data!H730</f>
        <v>TV</v>
      </c>
      <c r="I730" s="3">
        <f>Raw_Data!I730</f>
        <v>17.989999999999998</v>
      </c>
      <c r="J730" s="3">
        <f>Raw_Data!J730</f>
        <v>0</v>
      </c>
      <c r="K730" s="3" t="str">
        <f>Raw_Data!K730</f>
        <v>Gift Card</v>
      </c>
      <c r="L730" s="3">
        <f>Raw_Data!L730</f>
        <v>1</v>
      </c>
      <c r="M730" s="3">
        <f>Raw_Data!M730</f>
        <v>1.54</v>
      </c>
      <c r="N730" s="3" t="str">
        <f>Raw_Data!N730</f>
        <v>Horror</v>
      </c>
      <c r="O730" s="3" t="str">
        <f t="shared" si="110"/>
        <v>25-34</v>
      </c>
      <c r="P730" s="3" t="str">
        <f t="shared" si="111"/>
        <v>25-49h</v>
      </c>
      <c r="Q730" s="3" t="str">
        <f t="shared" si="112"/>
        <v>22-45d</v>
      </c>
      <c r="R730" s="3" t="str">
        <f t="shared" si="113"/>
        <v>Medium</v>
      </c>
      <c r="S730" s="3" t="str">
        <f t="shared" si="114"/>
        <v>High</v>
      </c>
      <c r="T730" s="3" t="str">
        <f t="shared" si="115"/>
        <v>Active</v>
      </c>
      <c r="U730" s="4">
        <f>1/(1+EXP(-(Predictive_Model!$B$5+((B730-Predictive_Model!$B$20)/Predictive_Model!$C$20)*Predictive_Model!$D$20+((E730-Predictive_Model!$B$21)/Predictive_Model!$C$21)*Predictive_Model!$D$21+((F730-Predictive_Model!$B$22)/Predictive_Model!$C$22)*Predictive_Model!$D$22+((I730-Predictive_Model!$B$23)/Predictive_Model!$C$23)*Predictive_Model!$D$23+((L730-Predictive_Model!$B$24)/Predictive_Model!$C$24)*Predictive_Model!$D$24+((M730-Predictive_Model!$B$25)/Predictive_Model!$C$25)*Predictive_Model!$D$25+IF(C730="Male",Predictive_Model!$D$31,IF(C730="Other",Predictive_Model!$D$32,0))+IF(D730="Premium",Predictive_Model!$D$34,IF(D730="Standard",Predictive_Model!$D$35,0))+IF(G730="Asia",Predictive_Model!$D$37,IF(G730="Europe",Predictive_Model!$D$38,IF(G730="North America",Predictive_Model!$D$39,IF(G730="Oceania",Predictive_Model!$D$40,IF(G730="South America",Predictive_Model!$D$41,0)))))+IF(H730="Laptop",Predictive_Model!$D$43,IF(H730="Mobile",Predictive_Model!$D$44,IF(H730="TV",Predictive_Model!$D$45,IF(H730="Tablet",Predictive_Model!$D$46,0))))+IF(K730="Crypto",Predictive_Model!$D$48,IF(K730="Debit Card",Predictive_Model!$D$49,IF(K730="Gift Card",Predictive_Model!$D$50,IF(K730="PayPal",Predictive_Model!$D$51,0))))+IF(N730="Comedy",Predictive_Model!$D$53,IF(N730="Documentary",Predictive_Model!$D$54,IF(N730="Drama",Predictive_Model!$D$55,IF(N730="Horror",Predictive_Model!$D$56,IF(N730="Romance",Predictive_Model!$D$57,IF(N730="Sci-Fi",Predictive_Model!$D$58,0)))))))))</f>
        <v>4.8347359798657395E-6</v>
      </c>
      <c r="V730" s="3" t="str">
        <f t="shared" si="116"/>
        <v>Low</v>
      </c>
      <c r="W730" s="6">
        <f t="shared" si="117"/>
        <v>8.6976900277784642E-5</v>
      </c>
      <c r="X730" s="3" t="str">
        <f t="shared" si="118"/>
        <v>Monitor</v>
      </c>
      <c r="Y730" s="3" t="str">
        <f t="shared" si="119"/>
        <v>OK</v>
      </c>
    </row>
    <row r="731" spans="1:25" x14ac:dyDescent="0.25">
      <c r="A731" s="3" t="str">
        <f>Raw_Data!A731</f>
        <v>c16c6ac0-11d2-496c-b9a3-2117f5d8e0db</v>
      </c>
      <c r="B731" s="3">
        <f>Raw_Data!B731</f>
        <v>62</v>
      </c>
      <c r="C731" s="3" t="str">
        <f>Raw_Data!C731</f>
        <v>Male</v>
      </c>
      <c r="D731" s="3" t="str">
        <f>Raw_Data!D731</f>
        <v>Standard</v>
      </c>
      <c r="E731" s="3">
        <f>Raw_Data!E731</f>
        <v>3.02</v>
      </c>
      <c r="F731" s="3">
        <f>Raw_Data!F731</f>
        <v>16</v>
      </c>
      <c r="G731" s="3" t="str">
        <f>Raw_Data!G731</f>
        <v>Europe</v>
      </c>
      <c r="H731" s="3" t="str">
        <f>Raw_Data!H731</f>
        <v>TV</v>
      </c>
      <c r="I731" s="3">
        <f>Raw_Data!I731</f>
        <v>13.99</v>
      </c>
      <c r="J731" s="3">
        <f>Raw_Data!J731</f>
        <v>1</v>
      </c>
      <c r="K731" s="3" t="str">
        <f>Raw_Data!K731</f>
        <v>Debit Card</v>
      </c>
      <c r="L731" s="3">
        <f>Raw_Data!L731</f>
        <v>2</v>
      </c>
      <c r="M731" s="3">
        <f>Raw_Data!M731</f>
        <v>0.18</v>
      </c>
      <c r="N731" s="3" t="str">
        <f>Raw_Data!N731</f>
        <v>Drama</v>
      </c>
      <c r="O731" s="3" t="str">
        <f t="shared" si="110"/>
        <v>55-70</v>
      </c>
      <c r="P731" s="3" t="str">
        <f t="shared" si="111"/>
        <v>&lt;10h</v>
      </c>
      <c r="Q731" s="3" t="str">
        <f t="shared" si="112"/>
        <v>8-21d</v>
      </c>
      <c r="R731" s="3" t="str">
        <f t="shared" si="113"/>
        <v>Medium</v>
      </c>
      <c r="S731" s="3" t="str">
        <f t="shared" si="114"/>
        <v>Mid</v>
      </c>
      <c r="T731" s="3" t="str">
        <f t="shared" si="115"/>
        <v>Churned</v>
      </c>
      <c r="U731" s="4">
        <f>1/(1+EXP(-(Predictive_Model!$B$5+((B731-Predictive_Model!$B$20)/Predictive_Model!$C$20)*Predictive_Model!$D$20+((E731-Predictive_Model!$B$21)/Predictive_Model!$C$21)*Predictive_Model!$D$21+((F731-Predictive_Model!$B$22)/Predictive_Model!$C$22)*Predictive_Model!$D$22+((I731-Predictive_Model!$B$23)/Predictive_Model!$C$23)*Predictive_Model!$D$23+((L731-Predictive_Model!$B$24)/Predictive_Model!$C$24)*Predictive_Model!$D$24+((M731-Predictive_Model!$B$25)/Predictive_Model!$C$25)*Predictive_Model!$D$25+IF(C731="Male",Predictive_Model!$D$31,IF(C731="Other",Predictive_Model!$D$32,0))+IF(D731="Premium",Predictive_Model!$D$34,IF(D731="Standard",Predictive_Model!$D$35,0))+IF(G731="Asia",Predictive_Model!$D$37,IF(G731="Europe",Predictive_Model!$D$38,IF(G731="North America",Predictive_Model!$D$39,IF(G731="Oceania",Predictive_Model!$D$40,IF(G731="South America",Predictive_Model!$D$41,0)))))+IF(H731="Laptop",Predictive_Model!$D$43,IF(H731="Mobile",Predictive_Model!$D$44,IF(H731="TV",Predictive_Model!$D$45,IF(H731="Tablet",Predictive_Model!$D$46,0))))+IF(K731="Crypto",Predictive_Model!$D$48,IF(K731="Debit Card",Predictive_Model!$D$49,IF(K731="Gift Card",Predictive_Model!$D$50,IF(K731="PayPal",Predictive_Model!$D$51,0))))+IF(N731="Comedy",Predictive_Model!$D$53,IF(N731="Documentary",Predictive_Model!$D$54,IF(N731="Drama",Predictive_Model!$D$55,IF(N731="Horror",Predictive_Model!$D$56,IF(N731="Romance",Predictive_Model!$D$57,IF(N731="Sci-Fi",Predictive_Model!$D$58,0)))))))))</f>
        <v>0.95125919506194223</v>
      </c>
      <c r="V731" s="3" t="str">
        <f t="shared" si="116"/>
        <v>Critical</v>
      </c>
      <c r="W731" s="6">
        <f t="shared" si="117"/>
        <v>13.99</v>
      </c>
      <c r="X731" s="3" t="str">
        <f t="shared" si="118"/>
        <v>Priority 2</v>
      </c>
      <c r="Y731" s="3" t="str">
        <f t="shared" si="119"/>
        <v>OK</v>
      </c>
    </row>
    <row r="732" spans="1:25" x14ac:dyDescent="0.25">
      <c r="A732" s="3" t="str">
        <f>Raw_Data!A732</f>
        <v>34e13cb5-2657-4148-ac24-be078c809d92</v>
      </c>
      <c r="B732" s="3">
        <f>Raw_Data!B732</f>
        <v>67</v>
      </c>
      <c r="C732" s="3" t="str">
        <f>Raw_Data!C732</f>
        <v>Female</v>
      </c>
      <c r="D732" s="3" t="str">
        <f>Raw_Data!D732</f>
        <v>Premium</v>
      </c>
      <c r="E732" s="3">
        <f>Raw_Data!E732</f>
        <v>2.02</v>
      </c>
      <c r="F732" s="3">
        <f>Raw_Data!F732</f>
        <v>52</v>
      </c>
      <c r="G732" s="3" t="str">
        <f>Raw_Data!G732</f>
        <v>Oceania</v>
      </c>
      <c r="H732" s="3" t="str">
        <f>Raw_Data!H732</f>
        <v>Mobile</v>
      </c>
      <c r="I732" s="3">
        <f>Raw_Data!I732</f>
        <v>17.989999999999998</v>
      </c>
      <c r="J732" s="3">
        <f>Raw_Data!J732</f>
        <v>1</v>
      </c>
      <c r="K732" s="3" t="str">
        <f>Raw_Data!K732</f>
        <v>PayPal</v>
      </c>
      <c r="L732" s="3">
        <f>Raw_Data!L732</f>
        <v>2</v>
      </c>
      <c r="M732" s="3">
        <f>Raw_Data!M732</f>
        <v>0.04</v>
      </c>
      <c r="N732" s="3" t="str">
        <f>Raw_Data!N732</f>
        <v>Action</v>
      </c>
      <c r="O732" s="3" t="str">
        <f t="shared" si="110"/>
        <v>55-70</v>
      </c>
      <c r="P732" s="3" t="str">
        <f t="shared" si="111"/>
        <v>&lt;10h</v>
      </c>
      <c r="Q732" s="3" t="str">
        <f t="shared" si="112"/>
        <v>46-60d</v>
      </c>
      <c r="R732" s="3" t="str">
        <f t="shared" si="113"/>
        <v>Low</v>
      </c>
      <c r="S732" s="3" t="str">
        <f t="shared" si="114"/>
        <v>High</v>
      </c>
      <c r="T732" s="3" t="str">
        <f t="shared" si="115"/>
        <v>Churned</v>
      </c>
      <c r="U732" s="4">
        <f>1/(1+EXP(-(Predictive_Model!$B$5+((B732-Predictive_Model!$B$20)/Predictive_Model!$C$20)*Predictive_Model!$D$20+((E732-Predictive_Model!$B$21)/Predictive_Model!$C$21)*Predictive_Model!$D$21+((F732-Predictive_Model!$B$22)/Predictive_Model!$C$22)*Predictive_Model!$D$22+((I732-Predictive_Model!$B$23)/Predictive_Model!$C$23)*Predictive_Model!$D$23+((L732-Predictive_Model!$B$24)/Predictive_Model!$C$24)*Predictive_Model!$D$24+((M732-Predictive_Model!$B$25)/Predictive_Model!$C$25)*Predictive_Model!$D$25+IF(C732="Male",Predictive_Model!$D$31,IF(C732="Other",Predictive_Model!$D$32,0))+IF(D732="Premium",Predictive_Model!$D$34,IF(D732="Standard",Predictive_Model!$D$35,0))+IF(G732="Asia",Predictive_Model!$D$37,IF(G732="Europe",Predictive_Model!$D$38,IF(G732="North America",Predictive_Model!$D$39,IF(G732="Oceania",Predictive_Model!$D$40,IF(G732="South America",Predictive_Model!$D$41,0)))))+IF(H732="Laptop",Predictive_Model!$D$43,IF(H732="Mobile",Predictive_Model!$D$44,IF(H732="TV",Predictive_Model!$D$45,IF(H732="Tablet",Predictive_Model!$D$46,0))))+IF(K732="Crypto",Predictive_Model!$D$48,IF(K732="Debit Card",Predictive_Model!$D$49,IF(K732="Gift Card",Predictive_Model!$D$50,IF(K732="PayPal",Predictive_Model!$D$51,0))))+IF(N732="Comedy",Predictive_Model!$D$53,IF(N732="Documentary",Predictive_Model!$D$54,IF(N732="Drama",Predictive_Model!$D$55,IF(N732="Horror",Predictive_Model!$D$56,IF(N732="Romance",Predictive_Model!$D$57,IF(N732="Sci-Fi",Predictive_Model!$D$58,0)))))))))</f>
        <v>0.99985355756116501</v>
      </c>
      <c r="V732" s="3" t="str">
        <f t="shared" si="116"/>
        <v>Critical</v>
      </c>
      <c r="W732" s="6">
        <f t="shared" si="117"/>
        <v>17.989999999999998</v>
      </c>
      <c r="X732" s="3" t="str">
        <f t="shared" si="118"/>
        <v>Priority 1</v>
      </c>
      <c r="Y732" s="3" t="str">
        <f t="shared" si="119"/>
        <v>OK</v>
      </c>
    </row>
    <row r="733" spans="1:25" x14ac:dyDescent="0.25">
      <c r="A733" s="3" t="str">
        <f>Raw_Data!A733</f>
        <v>ed148da8-e51d-4504-b40a-e358f6e8238a</v>
      </c>
      <c r="B733" s="3">
        <f>Raw_Data!B733</f>
        <v>47</v>
      </c>
      <c r="C733" s="3" t="str">
        <f>Raw_Data!C733</f>
        <v>Female</v>
      </c>
      <c r="D733" s="3" t="str">
        <f>Raw_Data!D733</f>
        <v>Standard</v>
      </c>
      <c r="E733" s="3">
        <f>Raw_Data!E733</f>
        <v>9.7799999999999994</v>
      </c>
      <c r="F733" s="3">
        <f>Raw_Data!F733</f>
        <v>18</v>
      </c>
      <c r="G733" s="3" t="str">
        <f>Raw_Data!G733</f>
        <v>Asia</v>
      </c>
      <c r="H733" s="3" t="str">
        <f>Raw_Data!H733</f>
        <v>Tablet</v>
      </c>
      <c r="I733" s="3">
        <f>Raw_Data!I733</f>
        <v>13.99</v>
      </c>
      <c r="J733" s="3">
        <f>Raw_Data!J733</f>
        <v>0</v>
      </c>
      <c r="K733" s="3" t="str">
        <f>Raw_Data!K733</f>
        <v>Crypto</v>
      </c>
      <c r="L733" s="3">
        <f>Raw_Data!L733</f>
        <v>3</v>
      </c>
      <c r="M733" s="3">
        <f>Raw_Data!M733</f>
        <v>0.51</v>
      </c>
      <c r="N733" s="3" t="str">
        <f>Raw_Data!N733</f>
        <v>Comedy</v>
      </c>
      <c r="O733" s="3" t="str">
        <f t="shared" si="110"/>
        <v>45-54</v>
      </c>
      <c r="P733" s="3" t="str">
        <f t="shared" si="111"/>
        <v>&lt;10h</v>
      </c>
      <c r="Q733" s="3" t="str">
        <f t="shared" si="112"/>
        <v>8-21d</v>
      </c>
      <c r="R733" s="3" t="str">
        <f t="shared" si="113"/>
        <v>Medium</v>
      </c>
      <c r="S733" s="3" t="str">
        <f t="shared" si="114"/>
        <v>Mid</v>
      </c>
      <c r="T733" s="3" t="str">
        <f t="shared" si="115"/>
        <v>Active</v>
      </c>
      <c r="U733" s="4">
        <f>1/(1+EXP(-(Predictive_Model!$B$5+((B733-Predictive_Model!$B$20)/Predictive_Model!$C$20)*Predictive_Model!$D$20+((E733-Predictive_Model!$B$21)/Predictive_Model!$C$21)*Predictive_Model!$D$21+((F733-Predictive_Model!$B$22)/Predictive_Model!$C$22)*Predictive_Model!$D$22+((I733-Predictive_Model!$B$23)/Predictive_Model!$C$23)*Predictive_Model!$D$23+((L733-Predictive_Model!$B$24)/Predictive_Model!$C$24)*Predictive_Model!$D$24+((M733-Predictive_Model!$B$25)/Predictive_Model!$C$25)*Predictive_Model!$D$25+IF(C733="Male",Predictive_Model!$D$31,IF(C733="Other",Predictive_Model!$D$32,0))+IF(D733="Premium",Predictive_Model!$D$34,IF(D733="Standard",Predictive_Model!$D$35,0))+IF(G733="Asia",Predictive_Model!$D$37,IF(G733="Europe",Predictive_Model!$D$38,IF(G733="North America",Predictive_Model!$D$39,IF(G733="Oceania",Predictive_Model!$D$40,IF(G733="South America",Predictive_Model!$D$41,0)))))+IF(H733="Laptop",Predictive_Model!$D$43,IF(H733="Mobile",Predictive_Model!$D$44,IF(H733="TV",Predictive_Model!$D$45,IF(H733="Tablet",Predictive_Model!$D$46,0))))+IF(K733="Crypto",Predictive_Model!$D$48,IF(K733="Debit Card",Predictive_Model!$D$49,IF(K733="Gift Card",Predictive_Model!$D$50,IF(K733="PayPal",Predictive_Model!$D$51,0))))+IF(N733="Comedy",Predictive_Model!$D$53,IF(N733="Documentary",Predictive_Model!$D$54,IF(N733="Drama",Predictive_Model!$D$55,IF(N733="Horror",Predictive_Model!$D$56,IF(N733="Romance",Predictive_Model!$D$57,IF(N733="Sci-Fi",Predictive_Model!$D$58,0)))))))))</f>
        <v>0.84047823875286398</v>
      </c>
      <c r="V733" s="3" t="str">
        <f t="shared" si="116"/>
        <v>Critical</v>
      </c>
      <c r="W733" s="6">
        <f t="shared" si="117"/>
        <v>11.758290560152567</v>
      </c>
      <c r="X733" s="3" t="str">
        <f t="shared" si="118"/>
        <v>Priority 2</v>
      </c>
      <c r="Y733" s="3" t="str">
        <f t="shared" si="119"/>
        <v>OK</v>
      </c>
    </row>
    <row r="734" spans="1:25" x14ac:dyDescent="0.25">
      <c r="A734" s="3" t="str">
        <f>Raw_Data!A734</f>
        <v>d89f54d3-882d-4cfc-96c5-b5f0ddbb9915</v>
      </c>
      <c r="B734" s="3">
        <f>Raw_Data!B734</f>
        <v>57</v>
      </c>
      <c r="C734" s="3" t="str">
        <f>Raw_Data!C734</f>
        <v>Female</v>
      </c>
      <c r="D734" s="3" t="str">
        <f>Raw_Data!D734</f>
        <v>Premium</v>
      </c>
      <c r="E734" s="3">
        <f>Raw_Data!E734</f>
        <v>4.3899999999999997</v>
      </c>
      <c r="F734" s="3">
        <f>Raw_Data!F734</f>
        <v>60</v>
      </c>
      <c r="G734" s="3" t="str">
        <f>Raw_Data!G734</f>
        <v>North America</v>
      </c>
      <c r="H734" s="3" t="str">
        <f>Raw_Data!H734</f>
        <v>TV</v>
      </c>
      <c r="I734" s="3">
        <f>Raw_Data!I734</f>
        <v>17.989999999999998</v>
      </c>
      <c r="J734" s="3">
        <f>Raw_Data!J734</f>
        <v>1</v>
      </c>
      <c r="K734" s="3" t="str">
        <f>Raw_Data!K734</f>
        <v>Crypto</v>
      </c>
      <c r="L734" s="3">
        <f>Raw_Data!L734</f>
        <v>3</v>
      </c>
      <c r="M734" s="3">
        <f>Raw_Data!M734</f>
        <v>7.0000000000000007E-2</v>
      </c>
      <c r="N734" s="3" t="str">
        <f>Raw_Data!N734</f>
        <v>Horror</v>
      </c>
      <c r="O734" s="3" t="str">
        <f t="shared" si="110"/>
        <v>55-70</v>
      </c>
      <c r="P734" s="3" t="str">
        <f t="shared" si="111"/>
        <v>&lt;10h</v>
      </c>
      <c r="Q734" s="3" t="str">
        <f t="shared" si="112"/>
        <v>46-60d</v>
      </c>
      <c r="R734" s="3" t="str">
        <f t="shared" si="113"/>
        <v>Low</v>
      </c>
      <c r="S734" s="3" t="str">
        <f t="shared" si="114"/>
        <v>High</v>
      </c>
      <c r="T734" s="3" t="str">
        <f t="shared" si="115"/>
        <v>Churned</v>
      </c>
      <c r="U734" s="4">
        <f>1/(1+EXP(-(Predictive_Model!$B$5+((B734-Predictive_Model!$B$20)/Predictive_Model!$C$20)*Predictive_Model!$D$20+((E734-Predictive_Model!$B$21)/Predictive_Model!$C$21)*Predictive_Model!$D$21+((F734-Predictive_Model!$B$22)/Predictive_Model!$C$22)*Predictive_Model!$D$22+((I734-Predictive_Model!$B$23)/Predictive_Model!$C$23)*Predictive_Model!$D$23+((L734-Predictive_Model!$B$24)/Predictive_Model!$C$24)*Predictive_Model!$D$24+((M734-Predictive_Model!$B$25)/Predictive_Model!$C$25)*Predictive_Model!$D$25+IF(C734="Male",Predictive_Model!$D$31,IF(C734="Other",Predictive_Model!$D$32,0))+IF(D734="Premium",Predictive_Model!$D$34,IF(D734="Standard",Predictive_Model!$D$35,0))+IF(G734="Asia",Predictive_Model!$D$37,IF(G734="Europe",Predictive_Model!$D$38,IF(G734="North America",Predictive_Model!$D$39,IF(G734="Oceania",Predictive_Model!$D$40,IF(G734="South America",Predictive_Model!$D$41,0)))))+IF(H734="Laptop",Predictive_Model!$D$43,IF(H734="Mobile",Predictive_Model!$D$44,IF(H734="TV",Predictive_Model!$D$45,IF(H734="Tablet",Predictive_Model!$D$46,0))))+IF(K734="Crypto",Predictive_Model!$D$48,IF(K734="Debit Card",Predictive_Model!$D$49,IF(K734="Gift Card",Predictive_Model!$D$50,IF(K734="PayPal",Predictive_Model!$D$51,0))))+IF(N734="Comedy",Predictive_Model!$D$53,IF(N734="Documentary",Predictive_Model!$D$54,IF(N734="Drama",Predictive_Model!$D$55,IF(N734="Horror",Predictive_Model!$D$56,IF(N734="Romance",Predictive_Model!$D$57,IF(N734="Sci-Fi",Predictive_Model!$D$58,0)))))))))</f>
        <v>0.99842333749907186</v>
      </c>
      <c r="V734" s="3" t="str">
        <f t="shared" si="116"/>
        <v>Critical</v>
      </c>
      <c r="W734" s="6">
        <f t="shared" si="117"/>
        <v>17.989999999999998</v>
      </c>
      <c r="X734" s="3" t="str">
        <f t="shared" si="118"/>
        <v>Priority 1</v>
      </c>
      <c r="Y734" s="3" t="str">
        <f t="shared" si="119"/>
        <v>OK</v>
      </c>
    </row>
    <row r="735" spans="1:25" x14ac:dyDescent="0.25">
      <c r="A735" s="3" t="str">
        <f>Raw_Data!A735</f>
        <v>f76a2802-20d0-4772-b6cc-f7e2a95d6384</v>
      </c>
      <c r="B735" s="3">
        <f>Raw_Data!B735</f>
        <v>43</v>
      </c>
      <c r="C735" s="3" t="str">
        <f>Raw_Data!C735</f>
        <v>Other</v>
      </c>
      <c r="D735" s="3" t="str">
        <f>Raw_Data!D735</f>
        <v>Basic</v>
      </c>
      <c r="E735" s="3">
        <f>Raw_Data!E735</f>
        <v>0.59</v>
      </c>
      <c r="F735" s="3">
        <f>Raw_Data!F735</f>
        <v>11</v>
      </c>
      <c r="G735" s="3" t="str">
        <f>Raw_Data!G735</f>
        <v>Europe</v>
      </c>
      <c r="H735" s="3" t="str">
        <f>Raw_Data!H735</f>
        <v>Mobile</v>
      </c>
      <c r="I735" s="3">
        <f>Raw_Data!I735</f>
        <v>8.99</v>
      </c>
      <c r="J735" s="3">
        <f>Raw_Data!J735</f>
        <v>1</v>
      </c>
      <c r="K735" s="3" t="str">
        <f>Raw_Data!K735</f>
        <v>Debit Card</v>
      </c>
      <c r="L735" s="3">
        <f>Raw_Data!L735</f>
        <v>3</v>
      </c>
      <c r="M735" s="3">
        <f>Raw_Data!M735</f>
        <v>0.05</v>
      </c>
      <c r="N735" s="3" t="str">
        <f>Raw_Data!N735</f>
        <v>Drama</v>
      </c>
      <c r="O735" s="3" t="str">
        <f t="shared" si="110"/>
        <v>35-44</v>
      </c>
      <c r="P735" s="3" t="str">
        <f t="shared" si="111"/>
        <v>&lt;10h</v>
      </c>
      <c r="Q735" s="3" t="str">
        <f t="shared" si="112"/>
        <v>8-21d</v>
      </c>
      <c r="R735" s="3" t="str">
        <f t="shared" si="113"/>
        <v>Medium</v>
      </c>
      <c r="S735" s="3" t="str">
        <f t="shared" si="114"/>
        <v>Low</v>
      </c>
      <c r="T735" s="3" t="str">
        <f t="shared" si="115"/>
        <v>Churned</v>
      </c>
      <c r="U735" s="4">
        <f>1/(1+EXP(-(Predictive_Model!$B$5+((B735-Predictive_Model!$B$20)/Predictive_Model!$C$20)*Predictive_Model!$D$20+((E735-Predictive_Model!$B$21)/Predictive_Model!$C$21)*Predictive_Model!$D$21+((F735-Predictive_Model!$B$22)/Predictive_Model!$C$22)*Predictive_Model!$D$22+((I735-Predictive_Model!$B$23)/Predictive_Model!$C$23)*Predictive_Model!$D$23+((L735-Predictive_Model!$B$24)/Predictive_Model!$C$24)*Predictive_Model!$D$24+((M735-Predictive_Model!$B$25)/Predictive_Model!$C$25)*Predictive_Model!$D$25+IF(C735="Male",Predictive_Model!$D$31,IF(C735="Other",Predictive_Model!$D$32,0))+IF(D735="Premium",Predictive_Model!$D$34,IF(D735="Standard",Predictive_Model!$D$35,0))+IF(G735="Asia",Predictive_Model!$D$37,IF(G735="Europe",Predictive_Model!$D$38,IF(G735="North America",Predictive_Model!$D$39,IF(G735="Oceania",Predictive_Model!$D$40,IF(G735="South America",Predictive_Model!$D$41,0)))))+IF(H735="Laptop",Predictive_Model!$D$43,IF(H735="Mobile",Predictive_Model!$D$44,IF(H735="TV",Predictive_Model!$D$45,IF(H735="Tablet",Predictive_Model!$D$46,0))))+IF(K735="Crypto",Predictive_Model!$D$48,IF(K735="Debit Card",Predictive_Model!$D$49,IF(K735="Gift Card",Predictive_Model!$D$50,IF(K735="PayPal",Predictive_Model!$D$51,0))))+IF(N735="Comedy",Predictive_Model!$D$53,IF(N735="Documentary",Predictive_Model!$D$54,IF(N735="Drama",Predictive_Model!$D$55,IF(N735="Horror",Predictive_Model!$D$56,IF(N735="Romance",Predictive_Model!$D$57,IF(N735="Sci-Fi",Predictive_Model!$D$58,0)))))))))</f>
        <v>0.99615200248149238</v>
      </c>
      <c r="V735" s="3" t="str">
        <f t="shared" si="116"/>
        <v>Critical</v>
      </c>
      <c r="W735" s="6">
        <f t="shared" si="117"/>
        <v>8.99</v>
      </c>
      <c r="X735" s="3" t="str">
        <f t="shared" si="118"/>
        <v>Priority 2</v>
      </c>
      <c r="Y735" s="3" t="str">
        <f t="shared" si="119"/>
        <v>OK</v>
      </c>
    </row>
    <row r="736" spans="1:25" x14ac:dyDescent="0.25">
      <c r="A736" s="3" t="str">
        <f>Raw_Data!A736</f>
        <v>6c75691c-3ea5-49b5-92a9-894b2bd420be</v>
      </c>
      <c r="B736" s="3">
        <f>Raw_Data!B736</f>
        <v>24</v>
      </c>
      <c r="C736" s="3" t="str">
        <f>Raw_Data!C736</f>
        <v>Male</v>
      </c>
      <c r="D736" s="3" t="str">
        <f>Raw_Data!D736</f>
        <v>Basic</v>
      </c>
      <c r="E736" s="3">
        <f>Raw_Data!E736</f>
        <v>1.68</v>
      </c>
      <c r="F736" s="3">
        <f>Raw_Data!F736</f>
        <v>1</v>
      </c>
      <c r="G736" s="3" t="str">
        <f>Raw_Data!G736</f>
        <v>North America</v>
      </c>
      <c r="H736" s="3" t="str">
        <f>Raw_Data!H736</f>
        <v>Laptop</v>
      </c>
      <c r="I736" s="3">
        <f>Raw_Data!I736</f>
        <v>8.99</v>
      </c>
      <c r="J736" s="3">
        <f>Raw_Data!J736</f>
        <v>1</v>
      </c>
      <c r="K736" s="3" t="str">
        <f>Raw_Data!K736</f>
        <v>Credit Card</v>
      </c>
      <c r="L736" s="3">
        <f>Raw_Data!L736</f>
        <v>1</v>
      </c>
      <c r="M736" s="3">
        <f>Raw_Data!M736</f>
        <v>0.84</v>
      </c>
      <c r="N736" s="3" t="str">
        <f>Raw_Data!N736</f>
        <v>Sci-Fi</v>
      </c>
      <c r="O736" s="3" t="str">
        <f t="shared" si="110"/>
        <v>18-24</v>
      </c>
      <c r="P736" s="3" t="str">
        <f t="shared" si="111"/>
        <v>&lt;10h</v>
      </c>
      <c r="Q736" s="3" t="str">
        <f t="shared" si="112"/>
        <v>0-7d</v>
      </c>
      <c r="R736" s="3" t="str">
        <f t="shared" si="113"/>
        <v>Medium</v>
      </c>
      <c r="S736" s="3" t="str">
        <f t="shared" si="114"/>
        <v>Low</v>
      </c>
      <c r="T736" s="3" t="str">
        <f t="shared" si="115"/>
        <v>Churned</v>
      </c>
      <c r="U736" s="4">
        <f>1/(1+EXP(-(Predictive_Model!$B$5+((B736-Predictive_Model!$B$20)/Predictive_Model!$C$20)*Predictive_Model!$D$20+((E736-Predictive_Model!$B$21)/Predictive_Model!$C$21)*Predictive_Model!$D$21+((F736-Predictive_Model!$B$22)/Predictive_Model!$C$22)*Predictive_Model!$D$22+((I736-Predictive_Model!$B$23)/Predictive_Model!$C$23)*Predictive_Model!$D$23+((L736-Predictive_Model!$B$24)/Predictive_Model!$C$24)*Predictive_Model!$D$24+((M736-Predictive_Model!$B$25)/Predictive_Model!$C$25)*Predictive_Model!$D$25+IF(C736="Male",Predictive_Model!$D$31,IF(C736="Other",Predictive_Model!$D$32,0))+IF(D736="Premium",Predictive_Model!$D$34,IF(D736="Standard",Predictive_Model!$D$35,0))+IF(G736="Asia",Predictive_Model!$D$37,IF(G736="Europe",Predictive_Model!$D$38,IF(G736="North America",Predictive_Model!$D$39,IF(G736="Oceania",Predictive_Model!$D$40,IF(G736="South America",Predictive_Model!$D$41,0)))))+IF(H736="Laptop",Predictive_Model!$D$43,IF(H736="Mobile",Predictive_Model!$D$44,IF(H736="TV",Predictive_Model!$D$45,IF(H736="Tablet",Predictive_Model!$D$46,0))))+IF(K736="Crypto",Predictive_Model!$D$48,IF(K736="Debit Card",Predictive_Model!$D$49,IF(K736="Gift Card",Predictive_Model!$D$50,IF(K736="PayPal",Predictive_Model!$D$51,0))))+IF(N736="Comedy",Predictive_Model!$D$53,IF(N736="Documentary",Predictive_Model!$D$54,IF(N736="Drama",Predictive_Model!$D$55,IF(N736="Horror",Predictive_Model!$D$56,IF(N736="Romance",Predictive_Model!$D$57,IF(N736="Sci-Fi",Predictive_Model!$D$58,0)))))))))</f>
        <v>0.94093149146058974</v>
      </c>
      <c r="V736" s="3" t="str">
        <f t="shared" si="116"/>
        <v>Critical</v>
      </c>
      <c r="W736" s="6">
        <f t="shared" si="117"/>
        <v>8.99</v>
      </c>
      <c r="X736" s="3" t="str">
        <f t="shared" si="118"/>
        <v>Priority 2</v>
      </c>
      <c r="Y736" s="3" t="str">
        <f t="shared" si="119"/>
        <v>OK</v>
      </c>
    </row>
    <row r="737" spans="1:25" x14ac:dyDescent="0.25">
      <c r="A737" s="3" t="str">
        <f>Raw_Data!A737</f>
        <v>286d0a50-0c08-4d40-b50a-38cfbdc3b8fb</v>
      </c>
      <c r="B737" s="3">
        <f>Raw_Data!B737</f>
        <v>34</v>
      </c>
      <c r="C737" s="3" t="str">
        <f>Raw_Data!C737</f>
        <v>Female</v>
      </c>
      <c r="D737" s="3" t="str">
        <f>Raw_Data!D737</f>
        <v>Premium</v>
      </c>
      <c r="E737" s="3">
        <f>Raw_Data!E737</f>
        <v>1.58</v>
      </c>
      <c r="F737" s="3">
        <f>Raw_Data!F737</f>
        <v>7</v>
      </c>
      <c r="G737" s="3" t="str">
        <f>Raw_Data!G737</f>
        <v>Oceania</v>
      </c>
      <c r="H737" s="3" t="str">
        <f>Raw_Data!H737</f>
        <v>TV</v>
      </c>
      <c r="I737" s="3">
        <f>Raw_Data!I737</f>
        <v>17.989999999999998</v>
      </c>
      <c r="J737" s="3">
        <f>Raw_Data!J737</f>
        <v>1</v>
      </c>
      <c r="K737" s="3" t="str">
        <f>Raw_Data!K737</f>
        <v>Gift Card</v>
      </c>
      <c r="L737" s="3">
        <f>Raw_Data!L737</f>
        <v>1</v>
      </c>
      <c r="M737" s="3">
        <f>Raw_Data!M737</f>
        <v>0.2</v>
      </c>
      <c r="N737" s="3" t="str">
        <f>Raw_Data!N737</f>
        <v>Comedy</v>
      </c>
      <c r="O737" s="3" t="str">
        <f t="shared" si="110"/>
        <v>25-34</v>
      </c>
      <c r="P737" s="3" t="str">
        <f t="shared" si="111"/>
        <v>&lt;10h</v>
      </c>
      <c r="Q737" s="3" t="str">
        <f t="shared" si="112"/>
        <v>0-7d</v>
      </c>
      <c r="R737" s="3" t="str">
        <f t="shared" si="113"/>
        <v>Medium</v>
      </c>
      <c r="S737" s="3" t="str">
        <f t="shared" si="114"/>
        <v>High</v>
      </c>
      <c r="T737" s="3" t="str">
        <f t="shared" si="115"/>
        <v>Churned</v>
      </c>
      <c r="U737" s="4">
        <f>1/(1+EXP(-(Predictive_Model!$B$5+((B737-Predictive_Model!$B$20)/Predictive_Model!$C$20)*Predictive_Model!$D$20+((E737-Predictive_Model!$B$21)/Predictive_Model!$C$21)*Predictive_Model!$D$21+((F737-Predictive_Model!$B$22)/Predictive_Model!$C$22)*Predictive_Model!$D$22+((I737-Predictive_Model!$B$23)/Predictive_Model!$C$23)*Predictive_Model!$D$23+((L737-Predictive_Model!$B$24)/Predictive_Model!$C$24)*Predictive_Model!$D$24+((M737-Predictive_Model!$B$25)/Predictive_Model!$C$25)*Predictive_Model!$D$25+IF(C737="Male",Predictive_Model!$D$31,IF(C737="Other",Predictive_Model!$D$32,0))+IF(D737="Premium",Predictive_Model!$D$34,IF(D737="Standard",Predictive_Model!$D$35,0))+IF(G737="Asia",Predictive_Model!$D$37,IF(G737="Europe",Predictive_Model!$D$38,IF(G737="North America",Predictive_Model!$D$39,IF(G737="Oceania",Predictive_Model!$D$40,IF(G737="South America",Predictive_Model!$D$41,0)))))+IF(H737="Laptop",Predictive_Model!$D$43,IF(H737="Mobile",Predictive_Model!$D$44,IF(H737="TV",Predictive_Model!$D$45,IF(H737="Tablet",Predictive_Model!$D$46,0))))+IF(K737="Crypto",Predictive_Model!$D$48,IF(K737="Debit Card",Predictive_Model!$D$49,IF(K737="Gift Card",Predictive_Model!$D$50,IF(K737="PayPal",Predictive_Model!$D$51,0))))+IF(N737="Comedy",Predictive_Model!$D$53,IF(N737="Documentary",Predictive_Model!$D$54,IF(N737="Drama",Predictive_Model!$D$55,IF(N737="Horror",Predictive_Model!$D$56,IF(N737="Romance",Predictive_Model!$D$57,IF(N737="Sci-Fi",Predictive_Model!$D$58,0)))))))))</f>
        <v>0.88457430110291591</v>
      </c>
      <c r="V737" s="3" t="str">
        <f t="shared" si="116"/>
        <v>Critical</v>
      </c>
      <c r="W737" s="6">
        <f t="shared" si="117"/>
        <v>17.989999999999998</v>
      </c>
      <c r="X737" s="3" t="str">
        <f t="shared" si="118"/>
        <v>Priority 1</v>
      </c>
      <c r="Y737" s="3" t="str">
        <f t="shared" si="119"/>
        <v>OK</v>
      </c>
    </row>
    <row r="738" spans="1:25" x14ac:dyDescent="0.25">
      <c r="A738" s="3" t="str">
        <f>Raw_Data!A738</f>
        <v>bb2ec39d-5eeb-478a-b763-0a2528ec4d7b</v>
      </c>
      <c r="B738" s="3">
        <f>Raw_Data!B738</f>
        <v>39</v>
      </c>
      <c r="C738" s="3" t="str">
        <f>Raw_Data!C738</f>
        <v>Female</v>
      </c>
      <c r="D738" s="3" t="str">
        <f>Raw_Data!D738</f>
        <v>Standard</v>
      </c>
      <c r="E738" s="3">
        <f>Raw_Data!E738</f>
        <v>67.05</v>
      </c>
      <c r="F738" s="3">
        <f>Raw_Data!F738</f>
        <v>24</v>
      </c>
      <c r="G738" s="3" t="str">
        <f>Raw_Data!G738</f>
        <v>Oceania</v>
      </c>
      <c r="H738" s="3" t="str">
        <f>Raw_Data!H738</f>
        <v>Mobile</v>
      </c>
      <c r="I738" s="3">
        <f>Raw_Data!I738</f>
        <v>13.99</v>
      </c>
      <c r="J738" s="3">
        <f>Raw_Data!J738</f>
        <v>0</v>
      </c>
      <c r="K738" s="3" t="str">
        <f>Raw_Data!K738</f>
        <v>PayPal</v>
      </c>
      <c r="L738" s="3">
        <f>Raw_Data!L738</f>
        <v>2</v>
      </c>
      <c r="M738" s="3">
        <f>Raw_Data!M738</f>
        <v>2.68</v>
      </c>
      <c r="N738" s="3" t="str">
        <f>Raw_Data!N738</f>
        <v>Romance</v>
      </c>
      <c r="O738" s="3" t="str">
        <f t="shared" si="110"/>
        <v>35-44</v>
      </c>
      <c r="P738" s="3" t="str">
        <f t="shared" si="111"/>
        <v>50h+</v>
      </c>
      <c r="Q738" s="3" t="str">
        <f t="shared" si="112"/>
        <v>22-45d</v>
      </c>
      <c r="R738" s="3" t="str">
        <f t="shared" si="113"/>
        <v>Medium</v>
      </c>
      <c r="S738" s="3" t="str">
        <f t="shared" si="114"/>
        <v>Mid</v>
      </c>
      <c r="T738" s="3" t="str">
        <f t="shared" si="115"/>
        <v>Active</v>
      </c>
      <c r="U738" s="4">
        <f>1/(1+EXP(-(Predictive_Model!$B$5+((B738-Predictive_Model!$B$20)/Predictive_Model!$C$20)*Predictive_Model!$D$20+((E738-Predictive_Model!$B$21)/Predictive_Model!$C$21)*Predictive_Model!$D$21+((F738-Predictive_Model!$B$22)/Predictive_Model!$C$22)*Predictive_Model!$D$22+((I738-Predictive_Model!$B$23)/Predictive_Model!$C$23)*Predictive_Model!$D$23+((L738-Predictive_Model!$B$24)/Predictive_Model!$C$24)*Predictive_Model!$D$24+((M738-Predictive_Model!$B$25)/Predictive_Model!$C$25)*Predictive_Model!$D$25+IF(C738="Male",Predictive_Model!$D$31,IF(C738="Other",Predictive_Model!$D$32,0))+IF(D738="Premium",Predictive_Model!$D$34,IF(D738="Standard",Predictive_Model!$D$35,0))+IF(G738="Asia",Predictive_Model!$D$37,IF(G738="Europe",Predictive_Model!$D$38,IF(G738="North America",Predictive_Model!$D$39,IF(G738="Oceania",Predictive_Model!$D$40,IF(G738="South America",Predictive_Model!$D$41,0)))))+IF(H738="Laptop",Predictive_Model!$D$43,IF(H738="Mobile",Predictive_Model!$D$44,IF(H738="TV",Predictive_Model!$D$45,IF(H738="Tablet",Predictive_Model!$D$46,0))))+IF(K738="Crypto",Predictive_Model!$D$48,IF(K738="Debit Card",Predictive_Model!$D$49,IF(K738="Gift Card",Predictive_Model!$D$50,IF(K738="PayPal",Predictive_Model!$D$51,0))))+IF(N738="Comedy",Predictive_Model!$D$53,IF(N738="Documentary",Predictive_Model!$D$54,IF(N738="Drama",Predictive_Model!$D$55,IF(N738="Horror",Predictive_Model!$D$56,IF(N738="Romance",Predictive_Model!$D$57,IF(N738="Sci-Fi",Predictive_Model!$D$58,0)))))))))</f>
        <v>1.3216826898486707E-8</v>
      </c>
      <c r="V738" s="3" t="str">
        <f t="shared" si="116"/>
        <v>Low</v>
      </c>
      <c r="W738" s="6">
        <f t="shared" si="117"/>
        <v>1.8490340830982903E-7</v>
      </c>
      <c r="X738" s="3" t="str">
        <f t="shared" si="118"/>
        <v>Monitor</v>
      </c>
      <c r="Y738" s="3" t="str">
        <f t="shared" si="119"/>
        <v>OK</v>
      </c>
    </row>
    <row r="739" spans="1:25" x14ac:dyDescent="0.25">
      <c r="A739" s="3" t="str">
        <f>Raw_Data!A739</f>
        <v>ed93decf-e627-4873-a2f9-8b6bf0d7dce3</v>
      </c>
      <c r="B739" s="3">
        <f>Raw_Data!B739</f>
        <v>60</v>
      </c>
      <c r="C739" s="3" t="str">
        <f>Raw_Data!C739</f>
        <v>Female</v>
      </c>
      <c r="D739" s="3" t="str">
        <f>Raw_Data!D739</f>
        <v>Basic</v>
      </c>
      <c r="E739" s="3">
        <f>Raw_Data!E739</f>
        <v>1.07</v>
      </c>
      <c r="F739" s="3">
        <f>Raw_Data!F739</f>
        <v>3</v>
      </c>
      <c r="G739" s="3" t="str">
        <f>Raw_Data!G739</f>
        <v>Oceania</v>
      </c>
      <c r="H739" s="3" t="str">
        <f>Raw_Data!H739</f>
        <v>Tablet</v>
      </c>
      <c r="I739" s="3">
        <f>Raw_Data!I739</f>
        <v>8.99</v>
      </c>
      <c r="J739" s="3">
        <f>Raw_Data!J739</f>
        <v>1</v>
      </c>
      <c r="K739" s="3" t="str">
        <f>Raw_Data!K739</f>
        <v>Credit Card</v>
      </c>
      <c r="L739" s="3">
        <f>Raw_Data!L739</f>
        <v>3</v>
      </c>
      <c r="M739" s="3">
        <f>Raw_Data!M739</f>
        <v>0.27</v>
      </c>
      <c r="N739" s="3" t="str">
        <f>Raw_Data!N739</f>
        <v>Romance</v>
      </c>
      <c r="O739" s="3" t="str">
        <f t="shared" si="110"/>
        <v>55-70</v>
      </c>
      <c r="P739" s="3" t="str">
        <f t="shared" si="111"/>
        <v>&lt;10h</v>
      </c>
      <c r="Q739" s="3" t="str">
        <f t="shared" si="112"/>
        <v>0-7d</v>
      </c>
      <c r="R739" s="3" t="str">
        <f t="shared" si="113"/>
        <v>Medium</v>
      </c>
      <c r="S739" s="3" t="str">
        <f t="shared" si="114"/>
        <v>Low</v>
      </c>
      <c r="T739" s="3" t="str">
        <f t="shared" si="115"/>
        <v>Churned</v>
      </c>
      <c r="U739" s="4">
        <f>1/(1+EXP(-(Predictive_Model!$B$5+((B739-Predictive_Model!$B$20)/Predictive_Model!$C$20)*Predictive_Model!$D$20+((E739-Predictive_Model!$B$21)/Predictive_Model!$C$21)*Predictive_Model!$D$21+((F739-Predictive_Model!$B$22)/Predictive_Model!$C$22)*Predictive_Model!$D$22+((I739-Predictive_Model!$B$23)/Predictive_Model!$C$23)*Predictive_Model!$D$23+((L739-Predictive_Model!$B$24)/Predictive_Model!$C$24)*Predictive_Model!$D$24+((M739-Predictive_Model!$B$25)/Predictive_Model!$C$25)*Predictive_Model!$D$25+IF(C739="Male",Predictive_Model!$D$31,IF(C739="Other",Predictive_Model!$D$32,0))+IF(D739="Premium",Predictive_Model!$D$34,IF(D739="Standard",Predictive_Model!$D$35,0))+IF(G739="Asia",Predictive_Model!$D$37,IF(G739="Europe",Predictive_Model!$D$38,IF(G739="North America",Predictive_Model!$D$39,IF(G739="Oceania",Predictive_Model!$D$40,IF(G739="South America",Predictive_Model!$D$41,0)))))+IF(H739="Laptop",Predictive_Model!$D$43,IF(H739="Mobile",Predictive_Model!$D$44,IF(H739="TV",Predictive_Model!$D$45,IF(H739="Tablet",Predictive_Model!$D$46,0))))+IF(K739="Crypto",Predictive_Model!$D$48,IF(K739="Debit Card",Predictive_Model!$D$49,IF(K739="Gift Card",Predictive_Model!$D$50,IF(K739="PayPal",Predictive_Model!$D$51,0))))+IF(N739="Comedy",Predictive_Model!$D$53,IF(N739="Documentary",Predictive_Model!$D$54,IF(N739="Drama",Predictive_Model!$D$55,IF(N739="Horror",Predictive_Model!$D$56,IF(N739="Romance",Predictive_Model!$D$57,IF(N739="Sci-Fi",Predictive_Model!$D$58,0)))))))))</f>
        <v>0.98689726613389606</v>
      </c>
      <c r="V739" s="3" t="str">
        <f t="shared" si="116"/>
        <v>Critical</v>
      </c>
      <c r="W739" s="6">
        <f t="shared" si="117"/>
        <v>8.99</v>
      </c>
      <c r="X739" s="3" t="str">
        <f t="shared" si="118"/>
        <v>Priority 2</v>
      </c>
      <c r="Y739" s="3" t="str">
        <f t="shared" si="119"/>
        <v>OK</v>
      </c>
    </row>
    <row r="740" spans="1:25" x14ac:dyDescent="0.25">
      <c r="A740" s="3" t="str">
        <f>Raw_Data!A740</f>
        <v>bd27bcd3-feaa-4a06-a98f-c4f3d61de505</v>
      </c>
      <c r="B740" s="3">
        <f>Raw_Data!B740</f>
        <v>66</v>
      </c>
      <c r="C740" s="3" t="str">
        <f>Raw_Data!C740</f>
        <v>Other</v>
      </c>
      <c r="D740" s="3" t="str">
        <f>Raw_Data!D740</f>
        <v>Premium</v>
      </c>
      <c r="E740" s="3">
        <f>Raw_Data!E740</f>
        <v>1.85</v>
      </c>
      <c r="F740" s="3">
        <f>Raw_Data!F740</f>
        <v>57</v>
      </c>
      <c r="G740" s="3" t="str">
        <f>Raw_Data!G740</f>
        <v>South America</v>
      </c>
      <c r="H740" s="3" t="str">
        <f>Raw_Data!H740</f>
        <v>Tablet</v>
      </c>
      <c r="I740" s="3">
        <f>Raw_Data!I740</f>
        <v>17.989999999999998</v>
      </c>
      <c r="J740" s="3">
        <f>Raw_Data!J740</f>
        <v>1</v>
      </c>
      <c r="K740" s="3" t="str">
        <f>Raw_Data!K740</f>
        <v>Debit Card</v>
      </c>
      <c r="L740" s="3">
        <f>Raw_Data!L740</f>
        <v>3</v>
      </c>
      <c r="M740" s="3">
        <f>Raw_Data!M740</f>
        <v>0.03</v>
      </c>
      <c r="N740" s="3" t="str">
        <f>Raw_Data!N740</f>
        <v>Action</v>
      </c>
      <c r="O740" s="3" t="str">
        <f t="shared" si="110"/>
        <v>55-70</v>
      </c>
      <c r="P740" s="3" t="str">
        <f t="shared" si="111"/>
        <v>&lt;10h</v>
      </c>
      <c r="Q740" s="3" t="str">
        <f t="shared" si="112"/>
        <v>46-60d</v>
      </c>
      <c r="R740" s="3" t="str">
        <f t="shared" si="113"/>
        <v>Low</v>
      </c>
      <c r="S740" s="3" t="str">
        <f t="shared" si="114"/>
        <v>High</v>
      </c>
      <c r="T740" s="3" t="str">
        <f t="shared" si="115"/>
        <v>Churned</v>
      </c>
      <c r="U740" s="4">
        <f>1/(1+EXP(-(Predictive_Model!$B$5+((B740-Predictive_Model!$B$20)/Predictive_Model!$C$20)*Predictive_Model!$D$20+((E740-Predictive_Model!$B$21)/Predictive_Model!$C$21)*Predictive_Model!$D$21+((F740-Predictive_Model!$B$22)/Predictive_Model!$C$22)*Predictive_Model!$D$22+((I740-Predictive_Model!$B$23)/Predictive_Model!$C$23)*Predictive_Model!$D$23+((L740-Predictive_Model!$B$24)/Predictive_Model!$C$24)*Predictive_Model!$D$24+((M740-Predictive_Model!$B$25)/Predictive_Model!$C$25)*Predictive_Model!$D$25+IF(C740="Male",Predictive_Model!$D$31,IF(C740="Other",Predictive_Model!$D$32,0))+IF(D740="Premium",Predictive_Model!$D$34,IF(D740="Standard",Predictive_Model!$D$35,0))+IF(G740="Asia",Predictive_Model!$D$37,IF(G740="Europe",Predictive_Model!$D$38,IF(G740="North America",Predictive_Model!$D$39,IF(G740="Oceania",Predictive_Model!$D$40,IF(G740="South America",Predictive_Model!$D$41,0)))))+IF(H740="Laptop",Predictive_Model!$D$43,IF(H740="Mobile",Predictive_Model!$D$44,IF(H740="TV",Predictive_Model!$D$45,IF(H740="Tablet",Predictive_Model!$D$46,0))))+IF(K740="Crypto",Predictive_Model!$D$48,IF(K740="Debit Card",Predictive_Model!$D$49,IF(K740="Gift Card",Predictive_Model!$D$50,IF(K740="PayPal",Predictive_Model!$D$51,0))))+IF(N740="Comedy",Predictive_Model!$D$53,IF(N740="Documentary",Predictive_Model!$D$54,IF(N740="Drama",Predictive_Model!$D$55,IF(N740="Horror",Predictive_Model!$D$56,IF(N740="Romance",Predictive_Model!$D$57,IF(N740="Sci-Fi",Predictive_Model!$D$58,0)))))))))</f>
        <v>0.99973716571227567</v>
      </c>
      <c r="V740" s="3" t="str">
        <f t="shared" si="116"/>
        <v>Critical</v>
      </c>
      <c r="W740" s="6">
        <f t="shared" si="117"/>
        <v>17.989999999999998</v>
      </c>
      <c r="X740" s="3" t="str">
        <f t="shared" si="118"/>
        <v>Priority 1</v>
      </c>
      <c r="Y740" s="3" t="str">
        <f t="shared" si="119"/>
        <v>OK</v>
      </c>
    </row>
    <row r="741" spans="1:25" x14ac:dyDescent="0.25">
      <c r="A741" s="3" t="str">
        <f>Raw_Data!A741</f>
        <v>178d73ec-7742-4f67-894c-2fe27601cf8b</v>
      </c>
      <c r="B741" s="3">
        <f>Raw_Data!B741</f>
        <v>29</v>
      </c>
      <c r="C741" s="3" t="str">
        <f>Raw_Data!C741</f>
        <v>Male</v>
      </c>
      <c r="D741" s="3" t="str">
        <f>Raw_Data!D741</f>
        <v>Premium</v>
      </c>
      <c r="E741" s="3">
        <f>Raw_Data!E741</f>
        <v>16.420000000000002</v>
      </c>
      <c r="F741" s="3">
        <f>Raw_Data!F741</f>
        <v>4</v>
      </c>
      <c r="G741" s="3" t="str">
        <f>Raw_Data!G741</f>
        <v>Oceania</v>
      </c>
      <c r="H741" s="3" t="str">
        <f>Raw_Data!H741</f>
        <v>Tablet</v>
      </c>
      <c r="I741" s="3">
        <f>Raw_Data!I741</f>
        <v>17.989999999999998</v>
      </c>
      <c r="J741" s="3">
        <f>Raw_Data!J741</f>
        <v>0</v>
      </c>
      <c r="K741" s="3" t="str">
        <f>Raw_Data!K741</f>
        <v>Credit Card</v>
      </c>
      <c r="L741" s="3">
        <f>Raw_Data!L741</f>
        <v>3</v>
      </c>
      <c r="M741" s="3">
        <f>Raw_Data!M741</f>
        <v>3.28</v>
      </c>
      <c r="N741" s="3" t="str">
        <f>Raw_Data!N741</f>
        <v>Drama</v>
      </c>
      <c r="O741" s="3" t="str">
        <f t="shared" si="110"/>
        <v>25-34</v>
      </c>
      <c r="P741" s="3" t="str">
        <f t="shared" si="111"/>
        <v>10-24h</v>
      </c>
      <c r="Q741" s="3" t="str">
        <f t="shared" si="112"/>
        <v>0-7d</v>
      </c>
      <c r="R741" s="3" t="str">
        <f t="shared" si="113"/>
        <v>Medium</v>
      </c>
      <c r="S741" s="3" t="str">
        <f t="shared" si="114"/>
        <v>High</v>
      </c>
      <c r="T741" s="3" t="str">
        <f t="shared" si="115"/>
        <v>Active</v>
      </c>
      <c r="U741" s="4">
        <f>1/(1+EXP(-(Predictive_Model!$B$5+((B741-Predictive_Model!$B$20)/Predictive_Model!$C$20)*Predictive_Model!$D$20+((E741-Predictive_Model!$B$21)/Predictive_Model!$C$21)*Predictive_Model!$D$21+((F741-Predictive_Model!$B$22)/Predictive_Model!$C$22)*Predictive_Model!$D$22+((I741-Predictive_Model!$B$23)/Predictive_Model!$C$23)*Predictive_Model!$D$23+((L741-Predictive_Model!$B$24)/Predictive_Model!$C$24)*Predictive_Model!$D$24+((M741-Predictive_Model!$B$25)/Predictive_Model!$C$25)*Predictive_Model!$D$25+IF(C741="Male",Predictive_Model!$D$31,IF(C741="Other",Predictive_Model!$D$32,0))+IF(D741="Premium",Predictive_Model!$D$34,IF(D741="Standard",Predictive_Model!$D$35,0))+IF(G741="Asia",Predictive_Model!$D$37,IF(G741="Europe",Predictive_Model!$D$38,IF(G741="North America",Predictive_Model!$D$39,IF(G741="Oceania",Predictive_Model!$D$40,IF(G741="South America",Predictive_Model!$D$41,0)))))+IF(H741="Laptop",Predictive_Model!$D$43,IF(H741="Mobile",Predictive_Model!$D$44,IF(H741="TV",Predictive_Model!$D$45,IF(H741="Tablet",Predictive_Model!$D$46,0))))+IF(K741="Crypto",Predictive_Model!$D$48,IF(K741="Debit Card",Predictive_Model!$D$49,IF(K741="Gift Card",Predictive_Model!$D$50,IF(K741="PayPal",Predictive_Model!$D$51,0))))+IF(N741="Comedy",Predictive_Model!$D$53,IF(N741="Documentary",Predictive_Model!$D$54,IF(N741="Drama",Predictive_Model!$D$55,IF(N741="Horror",Predictive_Model!$D$56,IF(N741="Romance",Predictive_Model!$D$57,IF(N741="Sci-Fi",Predictive_Model!$D$58,0)))))))))</f>
        <v>1.8499350491929317E-4</v>
      </c>
      <c r="V741" s="3" t="str">
        <f t="shared" si="116"/>
        <v>Low</v>
      </c>
      <c r="W741" s="6">
        <f t="shared" si="117"/>
        <v>3.3280331534980838E-3</v>
      </c>
      <c r="X741" s="3" t="str">
        <f t="shared" si="118"/>
        <v>Monitor</v>
      </c>
      <c r="Y741" s="3" t="str">
        <f t="shared" si="119"/>
        <v>OK</v>
      </c>
    </row>
    <row r="742" spans="1:25" x14ac:dyDescent="0.25">
      <c r="A742" s="3" t="str">
        <f>Raw_Data!A742</f>
        <v>68203b4f-6e76-442b-863a-29eca29cc26b</v>
      </c>
      <c r="B742" s="3">
        <f>Raw_Data!B742</f>
        <v>35</v>
      </c>
      <c r="C742" s="3" t="str">
        <f>Raw_Data!C742</f>
        <v>Female</v>
      </c>
      <c r="D742" s="3" t="str">
        <f>Raw_Data!D742</f>
        <v>Basic</v>
      </c>
      <c r="E742" s="3">
        <f>Raw_Data!E742</f>
        <v>11.85</v>
      </c>
      <c r="F742" s="3">
        <f>Raw_Data!F742</f>
        <v>57</v>
      </c>
      <c r="G742" s="3" t="str">
        <f>Raw_Data!G742</f>
        <v>North America</v>
      </c>
      <c r="H742" s="3" t="str">
        <f>Raw_Data!H742</f>
        <v>TV</v>
      </c>
      <c r="I742" s="3">
        <f>Raw_Data!I742</f>
        <v>8.99</v>
      </c>
      <c r="J742" s="3">
        <f>Raw_Data!J742</f>
        <v>1</v>
      </c>
      <c r="K742" s="3" t="str">
        <f>Raw_Data!K742</f>
        <v>Gift Card</v>
      </c>
      <c r="L742" s="3">
        <f>Raw_Data!L742</f>
        <v>3</v>
      </c>
      <c r="M742" s="3">
        <f>Raw_Data!M742</f>
        <v>0.2</v>
      </c>
      <c r="N742" s="3" t="str">
        <f>Raw_Data!N742</f>
        <v>Documentary</v>
      </c>
      <c r="O742" s="3" t="str">
        <f t="shared" si="110"/>
        <v>35-44</v>
      </c>
      <c r="P742" s="3" t="str">
        <f t="shared" si="111"/>
        <v>10-24h</v>
      </c>
      <c r="Q742" s="3" t="str">
        <f t="shared" si="112"/>
        <v>46-60d</v>
      </c>
      <c r="R742" s="3" t="str">
        <f t="shared" si="113"/>
        <v>Medium</v>
      </c>
      <c r="S742" s="3" t="str">
        <f t="shared" si="114"/>
        <v>Low</v>
      </c>
      <c r="T742" s="3" t="str">
        <f t="shared" si="115"/>
        <v>Churned</v>
      </c>
      <c r="U742" s="4">
        <f>1/(1+EXP(-(Predictive_Model!$B$5+((B742-Predictive_Model!$B$20)/Predictive_Model!$C$20)*Predictive_Model!$D$20+((E742-Predictive_Model!$B$21)/Predictive_Model!$C$21)*Predictive_Model!$D$21+((F742-Predictive_Model!$B$22)/Predictive_Model!$C$22)*Predictive_Model!$D$22+((I742-Predictive_Model!$B$23)/Predictive_Model!$C$23)*Predictive_Model!$D$23+((L742-Predictive_Model!$B$24)/Predictive_Model!$C$24)*Predictive_Model!$D$24+((M742-Predictive_Model!$B$25)/Predictive_Model!$C$25)*Predictive_Model!$D$25+IF(C742="Male",Predictive_Model!$D$31,IF(C742="Other",Predictive_Model!$D$32,0))+IF(D742="Premium",Predictive_Model!$D$34,IF(D742="Standard",Predictive_Model!$D$35,0))+IF(G742="Asia",Predictive_Model!$D$37,IF(G742="Europe",Predictive_Model!$D$38,IF(G742="North America",Predictive_Model!$D$39,IF(G742="Oceania",Predictive_Model!$D$40,IF(G742="South America",Predictive_Model!$D$41,0)))))+IF(H742="Laptop",Predictive_Model!$D$43,IF(H742="Mobile",Predictive_Model!$D$44,IF(H742="TV",Predictive_Model!$D$45,IF(H742="Tablet",Predictive_Model!$D$46,0))))+IF(K742="Crypto",Predictive_Model!$D$48,IF(K742="Debit Card",Predictive_Model!$D$49,IF(K742="Gift Card",Predictive_Model!$D$50,IF(K742="PayPal",Predictive_Model!$D$51,0))))+IF(N742="Comedy",Predictive_Model!$D$53,IF(N742="Documentary",Predictive_Model!$D$54,IF(N742="Drama",Predictive_Model!$D$55,IF(N742="Horror",Predictive_Model!$D$56,IF(N742="Romance",Predictive_Model!$D$57,IF(N742="Sci-Fi",Predictive_Model!$D$58,0)))))))))</f>
        <v>0.9988858980729759</v>
      </c>
      <c r="V742" s="3" t="str">
        <f t="shared" si="116"/>
        <v>Critical</v>
      </c>
      <c r="W742" s="6">
        <f t="shared" si="117"/>
        <v>8.99</v>
      </c>
      <c r="X742" s="3" t="str">
        <f t="shared" si="118"/>
        <v>Priority 2</v>
      </c>
      <c r="Y742" s="3" t="str">
        <f t="shared" si="119"/>
        <v>OK</v>
      </c>
    </row>
    <row r="743" spans="1:25" x14ac:dyDescent="0.25">
      <c r="A743" s="3" t="str">
        <f>Raw_Data!A743</f>
        <v>f4af1dff-3131-49eb-a195-0cb169bf9ed4</v>
      </c>
      <c r="B743" s="3">
        <f>Raw_Data!B743</f>
        <v>36</v>
      </c>
      <c r="C743" s="3" t="str">
        <f>Raw_Data!C743</f>
        <v>Other</v>
      </c>
      <c r="D743" s="3" t="str">
        <f>Raw_Data!D743</f>
        <v>Premium</v>
      </c>
      <c r="E743" s="3">
        <f>Raw_Data!E743</f>
        <v>24.09</v>
      </c>
      <c r="F743" s="3">
        <f>Raw_Data!F743</f>
        <v>36</v>
      </c>
      <c r="G743" s="3" t="str">
        <f>Raw_Data!G743</f>
        <v>Oceania</v>
      </c>
      <c r="H743" s="3" t="str">
        <f>Raw_Data!H743</f>
        <v>Laptop</v>
      </c>
      <c r="I743" s="3">
        <f>Raw_Data!I743</f>
        <v>17.989999999999998</v>
      </c>
      <c r="J743" s="3">
        <f>Raw_Data!J743</f>
        <v>0</v>
      </c>
      <c r="K743" s="3" t="str">
        <f>Raw_Data!K743</f>
        <v>Credit Card</v>
      </c>
      <c r="L743" s="3">
        <f>Raw_Data!L743</f>
        <v>5</v>
      </c>
      <c r="M743" s="3">
        <f>Raw_Data!M743</f>
        <v>0.65</v>
      </c>
      <c r="N743" s="3" t="str">
        <f>Raw_Data!N743</f>
        <v>Drama</v>
      </c>
      <c r="O743" s="3" t="str">
        <f t="shared" si="110"/>
        <v>35-44</v>
      </c>
      <c r="P743" s="3" t="str">
        <f t="shared" si="111"/>
        <v>10-24h</v>
      </c>
      <c r="Q743" s="3" t="str">
        <f t="shared" si="112"/>
        <v>22-45d</v>
      </c>
      <c r="R743" s="3" t="str">
        <f t="shared" si="113"/>
        <v>Medium</v>
      </c>
      <c r="S743" s="3" t="str">
        <f t="shared" si="114"/>
        <v>High</v>
      </c>
      <c r="T743" s="3" t="str">
        <f t="shared" si="115"/>
        <v>Active</v>
      </c>
      <c r="U743" s="4">
        <f>1/(1+EXP(-(Predictive_Model!$B$5+((B743-Predictive_Model!$B$20)/Predictive_Model!$C$20)*Predictive_Model!$D$20+((E743-Predictive_Model!$B$21)/Predictive_Model!$C$21)*Predictive_Model!$D$21+((F743-Predictive_Model!$B$22)/Predictive_Model!$C$22)*Predictive_Model!$D$22+((I743-Predictive_Model!$B$23)/Predictive_Model!$C$23)*Predictive_Model!$D$23+((L743-Predictive_Model!$B$24)/Predictive_Model!$C$24)*Predictive_Model!$D$24+((M743-Predictive_Model!$B$25)/Predictive_Model!$C$25)*Predictive_Model!$D$25+IF(C743="Male",Predictive_Model!$D$31,IF(C743="Other",Predictive_Model!$D$32,0))+IF(D743="Premium",Predictive_Model!$D$34,IF(D743="Standard",Predictive_Model!$D$35,0))+IF(G743="Asia",Predictive_Model!$D$37,IF(G743="Europe",Predictive_Model!$D$38,IF(G743="North America",Predictive_Model!$D$39,IF(G743="Oceania",Predictive_Model!$D$40,IF(G743="South America",Predictive_Model!$D$41,0)))))+IF(H743="Laptop",Predictive_Model!$D$43,IF(H743="Mobile",Predictive_Model!$D$44,IF(H743="TV",Predictive_Model!$D$45,IF(H743="Tablet",Predictive_Model!$D$46,0))))+IF(K743="Crypto",Predictive_Model!$D$48,IF(K743="Debit Card",Predictive_Model!$D$49,IF(K743="Gift Card",Predictive_Model!$D$50,IF(K743="PayPal",Predictive_Model!$D$51,0))))+IF(N743="Comedy",Predictive_Model!$D$53,IF(N743="Documentary",Predictive_Model!$D$54,IF(N743="Drama",Predictive_Model!$D$55,IF(N743="Horror",Predictive_Model!$D$56,IF(N743="Romance",Predictive_Model!$D$57,IF(N743="Sci-Fi",Predictive_Model!$D$58,0)))))))))</f>
        <v>4.8009665997984534E-3</v>
      </c>
      <c r="V743" s="3" t="str">
        <f t="shared" si="116"/>
        <v>Low</v>
      </c>
      <c r="W743" s="6">
        <f t="shared" si="117"/>
        <v>8.6369389130374175E-2</v>
      </c>
      <c r="X743" s="3" t="str">
        <f t="shared" si="118"/>
        <v>Monitor</v>
      </c>
      <c r="Y743" s="3" t="str">
        <f t="shared" si="119"/>
        <v>OK</v>
      </c>
    </row>
    <row r="744" spans="1:25" x14ac:dyDescent="0.25">
      <c r="A744" s="3" t="str">
        <f>Raw_Data!A744</f>
        <v>9d6dfd4a-f437-4d78-b291-dc00556b9e40</v>
      </c>
      <c r="B744" s="3">
        <f>Raw_Data!B744</f>
        <v>46</v>
      </c>
      <c r="C744" s="3" t="str">
        <f>Raw_Data!C744</f>
        <v>Other</v>
      </c>
      <c r="D744" s="3" t="str">
        <f>Raw_Data!D744</f>
        <v>Basic</v>
      </c>
      <c r="E744" s="3">
        <f>Raw_Data!E744</f>
        <v>14.53</v>
      </c>
      <c r="F744" s="3">
        <f>Raw_Data!F744</f>
        <v>19</v>
      </c>
      <c r="G744" s="3" t="str">
        <f>Raw_Data!G744</f>
        <v>South America</v>
      </c>
      <c r="H744" s="3" t="str">
        <f>Raw_Data!H744</f>
        <v>Mobile</v>
      </c>
      <c r="I744" s="3">
        <f>Raw_Data!I744</f>
        <v>8.99</v>
      </c>
      <c r="J744" s="3">
        <f>Raw_Data!J744</f>
        <v>0</v>
      </c>
      <c r="K744" s="3" t="str">
        <f>Raw_Data!K744</f>
        <v>Crypto</v>
      </c>
      <c r="L744" s="3">
        <f>Raw_Data!L744</f>
        <v>4</v>
      </c>
      <c r="M744" s="3">
        <f>Raw_Data!M744</f>
        <v>0.73</v>
      </c>
      <c r="N744" s="3" t="str">
        <f>Raw_Data!N744</f>
        <v>Romance</v>
      </c>
      <c r="O744" s="3" t="str">
        <f t="shared" si="110"/>
        <v>45-54</v>
      </c>
      <c r="P744" s="3" t="str">
        <f t="shared" si="111"/>
        <v>10-24h</v>
      </c>
      <c r="Q744" s="3" t="str">
        <f t="shared" si="112"/>
        <v>8-21d</v>
      </c>
      <c r="R744" s="3" t="str">
        <f t="shared" si="113"/>
        <v>Medium</v>
      </c>
      <c r="S744" s="3" t="str">
        <f t="shared" si="114"/>
        <v>Low</v>
      </c>
      <c r="T744" s="3" t="str">
        <f t="shared" si="115"/>
        <v>Active</v>
      </c>
      <c r="U744" s="4">
        <f>1/(1+EXP(-(Predictive_Model!$B$5+((B744-Predictive_Model!$B$20)/Predictive_Model!$C$20)*Predictive_Model!$D$20+((E744-Predictive_Model!$B$21)/Predictive_Model!$C$21)*Predictive_Model!$D$21+((F744-Predictive_Model!$B$22)/Predictive_Model!$C$22)*Predictive_Model!$D$22+((I744-Predictive_Model!$B$23)/Predictive_Model!$C$23)*Predictive_Model!$D$23+((L744-Predictive_Model!$B$24)/Predictive_Model!$C$24)*Predictive_Model!$D$24+((M744-Predictive_Model!$B$25)/Predictive_Model!$C$25)*Predictive_Model!$D$25+IF(C744="Male",Predictive_Model!$D$31,IF(C744="Other",Predictive_Model!$D$32,0))+IF(D744="Premium",Predictive_Model!$D$34,IF(D744="Standard",Predictive_Model!$D$35,0))+IF(G744="Asia",Predictive_Model!$D$37,IF(G744="Europe",Predictive_Model!$D$38,IF(G744="North America",Predictive_Model!$D$39,IF(G744="Oceania",Predictive_Model!$D$40,IF(G744="South America",Predictive_Model!$D$41,0)))))+IF(H744="Laptop",Predictive_Model!$D$43,IF(H744="Mobile",Predictive_Model!$D$44,IF(H744="TV",Predictive_Model!$D$45,IF(H744="Tablet",Predictive_Model!$D$46,0))))+IF(K744="Crypto",Predictive_Model!$D$48,IF(K744="Debit Card",Predictive_Model!$D$49,IF(K744="Gift Card",Predictive_Model!$D$50,IF(K744="PayPal",Predictive_Model!$D$51,0))))+IF(N744="Comedy",Predictive_Model!$D$53,IF(N744="Documentary",Predictive_Model!$D$54,IF(N744="Drama",Predictive_Model!$D$55,IF(N744="Horror",Predictive_Model!$D$56,IF(N744="Romance",Predictive_Model!$D$57,IF(N744="Sci-Fi",Predictive_Model!$D$58,0)))))))))</f>
        <v>0.64137343873758323</v>
      </c>
      <c r="V744" s="3" t="str">
        <f t="shared" si="116"/>
        <v>High</v>
      </c>
      <c r="W744" s="6">
        <f t="shared" si="117"/>
        <v>5.7659472142508736</v>
      </c>
      <c r="X744" s="3" t="str">
        <f t="shared" si="118"/>
        <v>Monitor</v>
      </c>
      <c r="Y744" s="3" t="str">
        <f t="shared" si="119"/>
        <v>OK</v>
      </c>
    </row>
    <row r="745" spans="1:25" x14ac:dyDescent="0.25">
      <c r="A745" s="3" t="str">
        <f>Raw_Data!A745</f>
        <v>ab1d244f-8750-47b1-8a61-cf8bce66c0fb</v>
      </c>
      <c r="B745" s="3">
        <f>Raw_Data!B745</f>
        <v>58</v>
      </c>
      <c r="C745" s="3" t="str">
        <f>Raw_Data!C745</f>
        <v>Female</v>
      </c>
      <c r="D745" s="3" t="str">
        <f>Raw_Data!D745</f>
        <v>Standard</v>
      </c>
      <c r="E745" s="3">
        <f>Raw_Data!E745</f>
        <v>2.4</v>
      </c>
      <c r="F745" s="3">
        <f>Raw_Data!F745</f>
        <v>11</v>
      </c>
      <c r="G745" s="3" t="str">
        <f>Raw_Data!G745</f>
        <v>North America</v>
      </c>
      <c r="H745" s="3" t="str">
        <f>Raw_Data!H745</f>
        <v>Mobile</v>
      </c>
      <c r="I745" s="3">
        <f>Raw_Data!I745</f>
        <v>13.99</v>
      </c>
      <c r="J745" s="3">
        <f>Raw_Data!J745</f>
        <v>0</v>
      </c>
      <c r="K745" s="3" t="str">
        <f>Raw_Data!K745</f>
        <v>PayPal</v>
      </c>
      <c r="L745" s="3">
        <f>Raw_Data!L745</f>
        <v>5</v>
      </c>
      <c r="M745" s="3">
        <f>Raw_Data!M745</f>
        <v>0.2</v>
      </c>
      <c r="N745" s="3" t="str">
        <f>Raw_Data!N745</f>
        <v>Documentary</v>
      </c>
      <c r="O745" s="3" t="str">
        <f t="shared" si="110"/>
        <v>55-70</v>
      </c>
      <c r="P745" s="3" t="str">
        <f t="shared" si="111"/>
        <v>&lt;10h</v>
      </c>
      <c r="Q745" s="3" t="str">
        <f t="shared" si="112"/>
        <v>8-21d</v>
      </c>
      <c r="R745" s="3" t="str">
        <f t="shared" si="113"/>
        <v>Medium</v>
      </c>
      <c r="S745" s="3" t="str">
        <f t="shared" si="114"/>
        <v>Mid</v>
      </c>
      <c r="T745" s="3" t="str">
        <f t="shared" si="115"/>
        <v>Active</v>
      </c>
      <c r="U745" s="4">
        <f>1/(1+EXP(-(Predictive_Model!$B$5+((B745-Predictive_Model!$B$20)/Predictive_Model!$C$20)*Predictive_Model!$D$20+((E745-Predictive_Model!$B$21)/Predictive_Model!$C$21)*Predictive_Model!$D$21+((F745-Predictive_Model!$B$22)/Predictive_Model!$C$22)*Predictive_Model!$D$22+((I745-Predictive_Model!$B$23)/Predictive_Model!$C$23)*Predictive_Model!$D$23+((L745-Predictive_Model!$B$24)/Predictive_Model!$C$24)*Predictive_Model!$D$24+((M745-Predictive_Model!$B$25)/Predictive_Model!$C$25)*Predictive_Model!$D$25+IF(C745="Male",Predictive_Model!$D$31,IF(C745="Other",Predictive_Model!$D$32,0))+IF(D745="Premium",Predictive_Model!$D$34,IF(D745="Standard",Predictive_Model!$D$35,0))+IF(G745="Asia",Predictive_Model!$D$37,IF(G745="Europe",Predictive_Model!$D$38,IF(G745="North America",Predictive_Model!$D$39,IF(G745="Oceania",Predictive_Model!$D$40,IF(G745="South America",Predictive_Model!$D$41,0)))))+IF(H745="Laptop",Predictive_Model!$D$43,IF(H745="Mobile",Predictive_Model!$D$44,IF(H745="TV",Predictive_Model!$D$45,IF(H745="Tablet",Predictive_Model!$D$46,0))))+IF(K745="Crypto",Predictive_Model!$D$48,IF(K745="Debit Card",Predictive_Model!$D$49,IF(K745="Gift Card",Predictive_Model!$D$50,IF(K745="PayPal",Predictive_Model!$D$51,0))))+IF(N745="Comedy",Predictive_Model!$D$53,IF(N745="Documentary",Predictive_Model!$D$54,IF(N745="Drama",Predictive_Model!$D$55,IF(N745="Horror",Predictive_Model!$D$56,IF(N745="Romance",Predictive_Model!$D$57,IF(N745="Sci-Fi",Predictive_Model!$D$58,0)))))))))</f>
        <v>0.91318305577081738</v>
      </c>
      <c r="V745" s="3" t="str">
        <f t="shared" si="116"/>
        <v>Critical</v>
      </c>
      <c r="W745" s="6">
        <f t="shared" si="117"/>
        <v>12.775430950233735</v>
      </c>
      <c r="X745" s="3" t="str">
        <f t="shared" si="118"/>
        <v>Priority 2</v>
      </c>
      <c r="Y745" s="3" t="str">
        <f t="shared" si="119"/>
        <v>OK</v>
      </c>
    </row>
    <row r="746" spans="1:25" x14ac:dyDescent="0.25">
      <c r="A746" s="3" t="str">
        <f>Raw_Data!A746</f>
        <v>0eeed5d2-c02e-4f29-bfc4-85a0f21bed79</v>
      </c>
      <c r="B746" s="3">
        <f>Raw_Data!B746</f>
        <v>18</v>
      </c>
      <c r="C746" s="3" t="str">
        <f>Raw_Data!C746</f>
        <v>Female</v>
      </c>
      <c r="D746" s="3" t="str">
        <f>Raw_Data!D746</f>
        <v>Premium</v>
      </c>
      <c r="E746" s="3">
        <f>Raw_Data!E746</f>
        <v>0.17</v>
      </c>
      <c r="F746" s="3">
        <f>Raw_Data!F746</f>
        <v>16</v>
      </c>
      <c r="G746" s="3" t="str">
        <f>Raw_Data!G746</f>
        <v>North America</v>
      </c>
      <c r="H746" s="3" t="str">
        <f>Raw_Data!H746</f>
        <v>Desktop</v>
      </c>
      <c r="I746" s="3">
        <f>Raw_Data!I746</f>
        <v>17.989999999999998</v>
      </c>
      <c r="J746" s="3">
        <f>Raw_Data!J746</f>
        <v>0</v>
      </c>
      <c r="K746" s="3" t="str">
        <f>Raw_Data!K746</f>
        <v>Debit Card</v>
      </c>
      <c r="L746" s="3">
        <f>Raw_Data!L746</f>
        <v>5</v>
      </c>
      <c r="M746" s="3">
        <f>Raw_Data!M746</f>
        <v>0.01</v>
      </c>
      <c r="N746" s="3" t="str">
        <f>Raw_Data!N746</f>
        <v>Horror</v>
      </c>
      <c r="O746" s="3" t="str">
        <f t="shared" si="110"/>
        <v>18-24</v>
      </c>
      <c r="P746" s="3" t="str">
        <f t="shared" si="111"/>
        <v>&lt;10h</v>
      </c>
      <c r="Q746" s="3" t="str">
        <f t="shared" si="112"/>
        <v>8-21d</v>
      </c>
      <c r="R746" s="3" t="str">
        <f t="shared" si="113"/>
        <v>Medium</v>
      </c>
      <c r="S746" s="3" t="str">
        <f t="shared" si="114"/>
        <v>High</v>
      </c>
      <c r="T746" s="3" t="str">
        <f t="shared" si="115"/>
        <v>Active</v>
      </c>
      <c r="U746" s="4">
        <f>1/(1+EXP(-(Predictive_Model!$B$5+((B746-Predictive_Model!$B$20)/Predictive_Model!$C$20)*Predictive_Model!$D$20+((E746-Predictive_Model!$B$21)/Predictive_Model!$C$21)*Predictive_Model!$D$21+((F746-Predictive_Model!$B$22)/Predictive_Model!$C$22)*Predictive_Model!$D$22+((I746-Predictive_Model!$B$23)/Predictive_Model!$C$23)*Predictive_Model!$D$23+((L746-Predictive_Model!$B$24)/Predictive_Model!$C$24)*Predictive_Model!$D$24+((M746-Predictive_Model!$B$25)/Predictive_Model!$C$25)*Predictive_Model!$D$25+IF(C746="Male",Predictive_Model!$D$31,IF(C746="Other",Predictive_Model!$D$32,0))+IF(D746="Premium",Predictive_Model!$D$34,IF(D746="Standard",Predictive_Model!$D$35,0))+IF(G746="Asia",Predictive_Model!$D$37,IF(G746="Europe",Predictive_Model!$D$38,IF(G746="North America",Predictive_Model!$D$39,IF(G746="Oceania",Predictive_Model!$D$40,IF(G746="South America",Predictive_Model!$D$41,0)))))+IF(H746="Laptop",Predictive_Model!$D$43,IF(H746="Mobile",Predictive_Model!$D$44,IF(H746="TV",Predictive_Model!$D$45,IF(H746="Tablet",Predictive_Model!$D$46,0))))+IF(K746="Crypto",Predictive_Model!$D$48,IF(K746="Debit Card",Predictive_Model!$D$49,IF(K746="Gift Card",Predictive_Model!$D$50,IF(K746="PayPal",Predictive_Model!$D$51,0))))+IF(N746="Comedy",Predictive_Model!$D$53,IF(N746="Documentary",Predictive_Model!$D$54,IF(N746="Drama",Predictive_Model!$D$55,IF(N746="Horror",Predictive_Model!$D$56,IF(N746="Romance",Predictive_Model!$D$57,IF(N746="Sci-Fi",Predictive_Model!$D$58,0)))))))))</f>
        <v>0.61386601294194998</v>
      </c>
      <c r="V746" s="3" t="str">
        <f t="shared" si="116"/>
        <v>High</v>
      </c>
      <c r="W746" s="6">
        <f t="shared" si="117"/>
        <v>11.043449572825679</v>
      </c>
      <c r="X746" s="3" t="str">
        <f t="shared" si="118"/>
        <v>Monitor</v>
      </c>
      <c r="Y746" s="3" t="str">
        <f t="shared" si="119"/>
        <v>OK</v>
      </c>
    </row>
    <row r="747" spans="1:25" x14ac:dyDescent="0.25">
      <c r="A747" s="3" t="str">
        <f>Raw_Data!A747</f>
        <v>31e1a27e-d7f3-48a6-b560-60963b7ae366</v>
      </c>
      <c r="B747" s="3">
        <f>Raw_Data!B747</f>
        <v>60</v>
      </c>
      <c r="C747" s="3" t="str">
        <f>Raw_Data!C747</f>
        <v>Male</v>
      </c>
      <c r="D747" s="3" t="str">
        <f>Raw_Data!D747</f>
        <v>Premium</v>
      </c>
      <c r="E747" s="3">
        <f>Raw_Data!E747</f>
        <v>8.42</v>
      </c>
      <c r="F747" s="3">
        <f>Raw_Data!F747</f>
        <v>59</v>
      </c>
      <c r="G747" s="3" t="str">
        <f>Raw_Data!G747</f>
        <v>North America</v>
      </c>
      <c r="H747" s="3" t="str">
        <f>Raw_Data!H747</f>
        <v>Mobile</v>
      </c>
      <c r="I747" s="3">
        <f>Raw_Data!I747</f>
        <v>17.989999999999998</v>
      </c>
      <c r="J747" s="3">
        <f>Raw_Data!J747</f>
        <v>1</v>
      </c>
      <c r="K747" s="3" t="str">
        <f>Raw_Data!K747</f>
        <v>Debit Card</v>
      </c>
      <c r="L747" s="3">
        <f>Raw_Data!L747</f>
        <v>2</v>
      </c>
      <c r="M747" s="3">
        <f>Raw_Data!M747</f>
        <v>0.14000000000000001</v>
      </c>
      <c r="N747" s="3" t="str">
        <f>Raw_Data!N747</f>
        <v>Sci-Fi</v>
      </c>
      <c r="O747" s="3" t="str">
        <f t="shared" si="110"/>
        <v>55-70</v>
      </c>
      <c r="P747" s="3" t="str">
        <f t="shared" si="111"/>
        <v>&lt;10h</v>
      </c>
      <c r="Q747" s="3" t="str">
        <f t="shared" si="112"/>
        <v>46-60d</v>
      </c>
      <c r="R747" s="3" t="str">
        <f t="shared" si="113"/>
        <v>Low</v>
      </c>
      <c r="S747" s="3" t="str">
        <f t="shared" si="114"/>
        <v>High</v>
      </c>
      <c r="T747" s="3" t="str">
        <f t="shared" si="115"/>
        <v>Churned</v>
      </c>
      <c r="U747" s="4">
        <f>1/(1+EXP(-(Predictive_Model!$B$5+((B747-Predictive_Model!$B$20)/Predictive_Model!$C$20)*Predictive_Model!$D$20+((E747-Predictive_Model!$B$21)/Predictive_Model!$C$21)*Predictive_Model!$D$21+((F747-Predictive_Model!$B$22)/Predictive_Model!$C$22)*Predictive_Model!$D$22+((I747-Predictive_Model!$B$23)/Predictive_Model!$C$23)*Predictive_Model!$D$23+((L747-Predictive_Model!$B$24)/Predictive_Model!$C$24)*Predictive_Model!$D$24+((M747-Predictive_Model!$B$25)/Predictive_Model!$C$25)*Predictive_Model!$D$25+IF(C747="Male",Predictive_Model!$D$31,IF(C747="Other",Predictive_Model!$D$32,0))+IF(D747="Premium",Predictive_Model!$D$34,IF(D747="Standard",Predictive_Model!$D$35,0))+IF(G747="Asia",Predictive_Model!$D$37,IF(G747="Europe",Predictive_Model!$D$38,IF(G747="North America",Predictive_Model!$D$39,IF(G747="Oceania",Predictive_Model!$D$40,IF(G747="South America",Predictive_Model!$D$41,0)))))+IF(H747="Laptop",Predictive_Model!$D$43,IF(H747="Mobile",Predictive_Model!$D$44,IF(H747="TV",Predictive_Model!$D$45,IF(H747="Tablet",Predictive_Model!$D$46,0))))+IF(K747="Crypto",Predictive_Model!$D$48,IF(K747="Debit Card",Predictive_Model!$D$49,IF(K747="Gift Card",Predictive_Model!$D$50,IF(K747="PayPal",Predictive_Model!$D$51,0))))+IF(N747="Comedy",Predictive_Model!$D$53,IF(N747="Documentary",Predictive_Model!$D$54,IF(N747="Drama",Predictive_Model!$D$55,IF(N747="Horror",Predictive_Model!$D$56,IF(N747="Romance",Predictive_Model!$D$57,IF(N747="Sci-Fi",Predictive_Model!$D$58,0)))))))))</f>
        <v>0.99926558980587654</v>
      </c>
      <c r="V747" s="3" t="str">
        <f t="shared" si="116"/>
        <v>Critical</v>
      </c>
      <c r="W747" s="6">
        <f t="shared" si="117"/>
        <v>17.989999999999998</v>
      </c>
      <c r="X747" s="3" t="str">
        <f t="shared" si="118"/>
        <v>Priority 1</v>
      </c>
      <c r="Y747" s="3" t="str">
        <f t="shared" si="119"/>
        <v>OK</v>
      </c>
    </row>
    <row r="748" spans="1:25" x14ac:dyDescent="0.25">
      <c r="A748" s="3" t="str">
        <f>Raw_Data!A748</f>
        <v>08875185-f2ab-42e7-ae3e-5945341e5bb7</v>
      </c>
      <c r="B748" s="3">
        <f>Raw_Data!B748</f>
        <v>39</v>
      </c>
      <c r="C748" s="3" t="str">
        <f>Raw_Data!C748</f>
        <v>Female</v>
      </c>
      <c r="D748" s="3" t="str">
        <f>Raw_Data!D748</f>
        <v>Standard</v>
      </c>
      <c r="E748" s="3">
        <f>Raw_Data!E748</f>
        <v>20.87</v>
      </c>
      <c r="F748" s="3">
        <f>Raw_Data!F748</f>
        <v>59</v>
      </c>
      <c r="G748" s="3" t="str">
        <f>Raw_Data!G748</f>
        <v>Europe</v>
      </c>
      <c r="H748" s="3" t="str">
        <f>Raw_Data!H748</f>
        <v>TV</v>
      </c>
      <c r="I748" s="3">
        <f>Raw_Data!I748</f>
        <v>13.99</v>
      </c>
      <c r="J748" s="3">
        <f>Raw_Data!J748</f>
        <v>0</v>
      </c>
      <c r="K748" s="3" t="str">
        <f>Raw_Data!K748</f>
        <v>Credit Card</v>
      </c>
      <c r="L748" s="3">
        <f>Raw_Data!L748</f>
        <v>1</v>
      </c>
      <c r="M748" s="3">
        <f>Raw_Data!M748</f>
        <v>0.35</v>
      </c>
      <c r="N748" s="3" t="str">
        <f>Raw_Data!N748</f>
        <v>Romance</v>
      </c>
      <c r="O748" s="3" t="str">
        <f t="shared" si="110"/>
        <v>35-44</v>
      </c>
      <c r="P748" s="3" t="str">
        <f t="shared" si="111"/>
        <v>10-24h</v>
      </c>
      <c r="Q748" s="3" t="str">
        <f t="shared" si="112"/>
        <v>46-60d</v>
      </c>
      <c r="R748" s="3" t="str">
        <f t="shared" si="113"/>
        <v>Medium</v>
      </c>
      <c r="S748" s="3" t="str">
        <f t="shared" si="114"/>
        <v>Mid</v>
      </c>
      <c r="T748" s="3" t="str">
        <f t="shared" si="115"/>
        <v>Active</v>
      </c>
      <c r="U748" s="4">
        <f>1/(1+EXP(-(Predictive_Model!$B$5+((B748-Predictive_Model!$B$20)/Predictive_Model!$C$20)*Predictive_Model!$D$20+((E748-Predictive_Model!$B$21)/Predictive_Model!$C$21)*Predictive_Model!$D$21+((F748-Predictive_Model!$B$22)/Predictive_Model!$C$22)*Predictive_Model!$D$22+((I748-Predictive_Model!$B$23)/Predictive_Model!$C$23)*Predictive_Model!$D$23+((L748-Predictive_Model!$B$24)/Predictive_Model!$C$24)*Predictive_Model!$D$24+((M748-Predictive_Model!$B$25)/Predictive_Model!$C$25)*Predictive_Model!$D$25+IF(C748="Male",Predictive_Model!$D$31,IF(C748="Other",Predictive_Model!$D$32,0))+IF(D748="Premium",Predictive_Model!$D$34,IF(D748="Standard",Predictive_Model!$D$35,0))+IF(G748="Asia",Predictive_Model!$D$37,IF(G748="Europe",Predictive_Model!$D$38,IF(G748="North America",Predictive_Model!$D$39,IF(G748="Oceania",Predictive_Model!$D$40,IF(G748="South America",Predictive_Model!$D$41,0)))))+IF(H748="Laptop",Predictive_Model!$D$43,IF(H748="Mobile",Predictive_Model!$D$44,IF(H748="TV",Predictive_Model!$D$45,IF(H748="Tablet",Predictive_Model!$D$46,0))))+IF(K748="Crypto",Predictive_Model!$D$48,IF(K748="Debit Card",Predictive_Model!$D$49,IF(K748="Gift Card",Predictive_Model!$D$50,IF(K748="PayPal",Predictive_Model!$D$51,0))))+IF(N748="Comedy",Predictive_Model!$D$53,IF(N748="Documentary",Predictive_Model!$D$54,IF(N748="Drama",Predictive_Model!$D$55,IF(N748="Horror",Predictive_Model!$D$56,IF(N748="Romance",Predictive_Model!$D$57,IF(N748="Sci-Fi",Predictive_Model!$D$58,0)))))))))</f>
        <v>0.98052821170827231</v>
      </c>
      <c r="V748" s="3" t="str">
        <f t="shared" si="116"/>
        <v>Critical</v>
      </c>
      <c r="W748" s="6">
        <f t="shared" si="117"/>
        <v>13.71758968179873</v>
      </c>
      <c r="X748" s="3" t="str">
        <f t="shared" si="118"/>
        <v>Priority 2</v>
      </c>
      <c r="Y748" s="3" t="str">
        <f t="shared" si="119"/>
        <v>OK</v>
      </c>
    </row>
    <row r="749" spans="1:25" x14ac:dyDescent="0.25">
      <c r="A749" s="3" t="str">
        <f>Raw_Data!A749</f>
        <v>bb3dc1e7-e1f4-4010-b227-3af57309c626</v>
      </c>
      <c r="B749" s="3">
        <f>Raw_Data!B749</f>
        <v>65</v>
      </c>
      <c r="C749" s="3" t="str">
        <f>Raw_Data!C749</f>
        <v>Female</v>
      </c>
      <c r="D749" s="3" t="str">
        <f>Raw_Data!D749</f>
        <v>Standard</v>
      </c>
      <c r="E749" s="3">
        <f>Raw_Data!E749</f>
        <v>2.75</v>
      </c>
      <c r="F749" s="3">
        <f>Raw_Data!F749</f>
        <v>36</v>
      </c>
      <c r="G749" s="3" t="str">
        <f>Raw_Data!G749</f>
        <v>Europe</v>
      </c>
      <c r="H749" s="3" t="str">
        <f>Raw_Data!H749</f>
        <v>Laptop</v>
      </c>
      <c r="I749" s="3">
        <f>Raw_Data!I749</f>
        <v>13.99</v>
      </c>
      <c r="J749" s="3">
        <f>Raw_Data!J749</f>
        <v>1</v>
      </c>
      <c r="K749" s="3" t="str">
        <f>Raw_Data!K749</f>
        <v>PayPal</v>
      </c>
      <c r="L749" s="3">
        <f>Raw_Data!L749</f>
        <v>2</v>
      </c>
      <c r="M749" s="3">
        <f>Raw_Data!M749</f>
        <v>7.0000000000000007E-2</v>
      </c>
      <c r="N749" s="3" t="str">
        <f>Raw_Data!N749</f>
        <v>Romance</v>
      </c>
      <c r="O749" s="3" t="str">
        <f t="shared" si="110"/>
        <v>55-70</v>
      </c>
      <c r="P749" s="3" t="str">
        <f t="shared" si="111"/>
        <v>&lt;10h</v>
      </c>
      <c r="Q749" s="3" t="str">
        <f t="shared" si="112"/>
        <v>22-45d</v>
      </c>
      <c r="R749" s="3" t="str">
        <f t="shared" si="113"/>
        <v>Medium</v>
      </c>
      <c r="S749" s="3" t="str">
        <f t="shared" si="114"/>
        <v>Mid</v>
      </c>
      <c r="T749" s="3" t="str">
        <f t="shared" si="115"/>
        <v>Churned</v>
      </c>
      <c r="U749" s="4">
        <f>1/(1+EXP(-(Predictive_Model!$B$5+((B749-Predictive_Model!$B$20)/Predictive_Model!$C$20)*Predictive_Model!$D$20+((E749-Predictive_Model!$B$21)/Predictive_Model!$C$21)*Predictive_Model!$D$21+((F749-Predictive_Model!$B$22)/Predictive_Model!$C$22)*Predictive_Model!$D$22+((I749-Predictive_Model!$B$23)/Predictive_Model!$C$23)*Predictive_Model!$D$23+((L749-Predictive_Model!$B$24)/Predictive_Model!$C$24)*Predictive_Model!$D$24+((M749-Predictive_Model!$B$25)/Predictive_Model!$C$25)*Predictive_Model!$D$25+IF(C749="Male",Predictive_Model!$D$31,IF(C749="Other",Predictive_Model!$D$32,0))+IF(D749="Premium",Predictive_Model!$D$34,IF(D749="Standard",Predictive_Model!$D$35,0))+IF(G749="Asia",Predictive_Model!$D$37,IF(G749="Europe",Predictive_Model!$D$38,IF(G749="North America",Predictive_Model!$D$39,IF(G749="Oceania",Predictive_Model!$D$40,IF(G749="South America",Predictive_Model!$D$41,0)))))+IF(H749="Laptop",Predictive_Model!$D$43,IF(H749="Mobile",Predictive_Model!$D$44,IF(H749="TV",Predictive_Model!$D$45,IF(H749="Tablet",Predictive_Model!$D$46,0))))+IF(K749="Crypto",Predictive_Model!$D$48,IF(K749="Debit Card",Predictive_Model!$D$49,IF(K749="Gift Card",Predictive_Model!$D$50,IF(K749="PayPal",Predictive_Model!$D$51,0))))+IF(N749="Comedy",Predictive_Model!$D$53,IF(N749="Documentary",Predictive_Model!$D$54,IF(N749="Drama",Predictive_Model!$D$55,IF(N749="Horror",Predictive_Model!$D$56,IF(N749="Romance",Predictive_Model!$D$57,IF(N749="Sci-Fi",Predictive_Model!$D$58,0)))))))))</f>
        <v>0.99836016006775818</v>
      </c>
      <c r="V749" s="3" t="str">
        <f t="shared" si="116"/>
        <v>Critical</v>
      </c>
      <c r="W749" s="6">
        <f t="shared" si="117"/>
        <v>13.99</v>
      </c>
      <c r="X749" s="3" t="str">
        <f t="shared" si="118"/>
        <v>Priority 2</v>
      </c>
      <c r="Y749" s="3" t="str">
        <f t="shared" si="119"/>
        <v>OK</v>
      </c>
    </row>
    <row r="750" spans="1:25" x14ac:dyDescent="0.25">
      <c r="A750" s="3" t="str">
        <f>Raw_Data!A750</f>
        <v>51ac7c84-3653-4bd2-8f22-6f6cace9b98b</v>
      </c>
      <c r="B750" s="3">
        <f>Raw_Data!B750</f>
        <v>38</v>
      </c>
      <c r="C750" s="3" t="str">
        <f>Raw_Data!C750</f>
        <v>Other</v>
      </c>
      <c r="D750" s="3" t="str">
        <f>Raw_Data!D750</f>
        <v>Basic</v>
      </c>
      <c r="E750" s="3">
        <f>Raw_Data!E750</f>
        <v>10.25</v>
      </c>
      <c r="F750" s="3">
        <f>Raw_Data!F750</f>
        <v>42</v>
      </c>
      <c r="G750" s="3" t="str">
        <f>Raw_Data!G750</f>
        <v>Europe</v>
      </c>
      <c r="H750" s="3" t="str">
        <f>Raw_Data!H750</f>
        <v>Desktop</v>
      </c>
      <c r="I750" s="3">
        <f>Raw_Data!I750</f>
        <v>8.99</v>
      </c>
      <c r="J750" s="3">
        <f>Raw_Data!J750</f>
        <v>1</v>
      </c>
      <c r="K750" s="3" t="str">
        <f>Raw_Data!K750</f>
        <v>PayPal</v>
      </c>
      <c r="L750" s="3">
        <f>Raw_Data!L750</f>
        <v>2</v>
      </c>
      <c r="M750" s="3">
        <f>Raw_Data!M750</f>
        <v>0.24</v>
      </c>
      <c r="N750" s="3" t="str">
        <f>Raw_Data!N750</f>
        <v>Action</v>
      </c>
      <c r="O750" s="3" t="str">
        <f t="shared" si="110"/>
        <v>35-44</v>
      </c>
      <c r="P750" s="3" t="str">
        <f t="shared" si="111"/>
        <v>10-24h</v>
      </c>
      <c r="Q750" s="3" t="str">
        <f t="shared" si="112"/>
        <v>22-45d</v>
      </c>
      <c r="R750" s="3" t="str">
        <f t="shared" si="113"/>
        <v>Medium</v>
      </c>
      <c r="S750" s="3" t="str">
        <f t="shared" si="114"/>
        <v>Low</v>
      </c>
      <c r="T750" s="3" t="str">
        <f t="shared" si="115"/>
        <v>Churned</v>
      </c>
      <c r="U750" s="4">
        <f>1/(1+EXP(-(Predictive_Model!$B$5+((B750-Predictive_Model!$B$20)/Predictive_Model!$C$20)*Predictive_Model!$D$20+((E750-Predictive_Model!$B$21)/Predictive_Model!$C$21)*Predictive_Model!$D$21+((F750-Predictive_Model!$B$22)/Predictive_Model!$C$22)*Predictive_Model!$D$22+((I750-Predictive_Model!$B$23)/Predictive_Model!$C$23)*Predictive_Model!$D$23+((L750-Predictive_Model!$B$24)/Predictive_Model!$C$24)*Predictive_Model!$D$24+((M750-Predictive_Model!$B$25)/Predictive_Model!$C$25)*Predictive_Model!$D$25+IF(C750="Male",Predictive_Model!$D$31,IF(C750="Other",Predictive_Model!$D$32,0))+IF(D750="Premium",Predictive_Model!$D$34,IF(D750="Standard",Predictive_Model!$D$35,0))+IF(G750="Asia",Predictive_Model!$D$37,IF(G750="Europe",Predictive_Model!$D$38,IF(G750="North America",Predictive_Model!$D$39,IF(G750="Oceania",Predictive_Model!$D$40,IF(G750="South America",Predictive_Model!$D$41,0)))))+IF(H750="Laptop",Predictive_Model!$D$43,IF(H750="Mobile",Predictive_Model!$D$44,IF(H750="TV",Predictive_Model!$D$45,IF(H750="Tablet",Predictive_Model!$D$46,0))))+IF(K750="Crypto",Predictive_Model!$D$48,IF(K750="Debit Card",Predictive_Model!$D$49,IF(K750="Gift Card",Predictive_Model!$D$50,IF(K750="PayPal",Predictive_Model!$D$51,0))))+IF(N750="Comedy",Predictive_Model!$D$53,IF(N750="Documentary",Predictive_Model!$D$54,IF(N750="Drama",Predictive_Model!$D$55,IF(N750="Horror",Predictive_Model!$D$56,IF(N750="Romance",Predictive_Model!$D$57,IF(N750="Sci-Fi",Predictive_Model!$D$58,0)))))))))</f>
        <v>0.996224248131509</v>
      </c>
      <c r="V750" s="3" t="str">
        <f t="shared" si="116"/>
        <v>Critical</v>
      </c>
      <c r="W750" s="6">
        <f t="shared" si="117"/>
        <v>8.99</v>
      </c>
      <c r="X750" s="3" t="str">
        <f t="shared" si="118"/>
        <v>Priority 2</v>
      </c>
      <c r="Y750" s="3" t="str">
        <f t="shared" si="119"/>
        <v>OK</v>
      </c>
    </row>
    <row r="751" spans="1:25" x14ac:dyDescent="0.25">
      <c r="A751" s="3" t="str">
        <f>Raw_Data!A751</f>
        <v>99f7b4c6-5aea-49ad-b746-6e145c979d52</v>
      </c>
      <c r="B751" s="3">
        <f>Raw_Data!B751</f>
        <v>20</v>
      </c>
      <c r="C751" s="3" t="str">
        <f>Raw_Data!C751</f>
        <v>Male</v>
      </c>
      <c r="D751" s="3" t="str">
        <f>Raw_Data!D751</f>
        <v>Basic</v>
      </c>
      <c r="E751" s="3">
        <f>Raw_Data!E751</f>
        <v>1.98</v>
      </c>
      <c r="F751" s="3">
        <f>Raw_Data!F751</f>
        <v>45</v>
      </c>
      <c r="G751" s="3" t="str">
        <f>Raw_Data!G751</f>
        <v>North America</v>
      </c>
      <c r="H751" s="3" t="str">
        <f>Raw_Data!H751</f>
        <v>Desktop</v>
      </c>
      <c r="I751" s="3">
        <f>Raw_Data!I751</f>
        <v>8.99</v>
      </c>
      <c r="J751" s="3">
        <f>Raw_Data!J751</f>
        <v>1</v>
      </c>
      <c r="K751" s="3" t="str">
        <f>Raw_Data!K751</f>
        <v>PayPal</v>
      </c>
      <c r="L751" s="3">
        <f>Raw_Data!L751</f>
        <v>4</v>
      </c>
      <c r="M751" s="3">
        <f>Raw_Data!M751</f>
        <v>0.04</v>
      </c>
      <c r="N751" s="3" t="str">
        <f>Raw_Data!N751</f>
        <v>Romance</v>
      </c>
      <c r="O751" s="3" t="str">
        <f t="shared" si="110"/>
        <v>18-24</v>
      </c>
      <c r="P751" s="3" t="str">
        <f t="shared" si="111"/>
        <v>&lt;10h</v>
      </c>
      <c r="Q751" s="3" t="str">
        <f t="shared" si="112"/>
        <v>22-45d</v>
      </c>
      <c r="R751" s="3" t="str">
        <f t="shared" si="113"/>
        <v>Medium</v>
      </c>
      <c r="S751" s="3" t="str">
        <f t="shared" si="114"/>
        <v>Low</v>
      </c>
      <c r="T751" s="3" t="str">
        <f t="shared" si="115"/>
        <v>Churned</v>
      </c>
      <c r="U751" s="4">
        <f>1/(1+EXP(-(Predictive_Model!$B$5+((B751-Predictive_Model!$B$20)/Predictive_Model!$C$20)*Predictive_Model!$D$20+((E751-Predictive_Model!$B$21)/Predictive_Model!$C$21)*Predictive_Model!$D$21+((F751-Predictive_Model!$B$22)/Predictive_Model!$C$22)*Predictive_Model!$D$22+((I751-Predictive_Model!$B$23)/Predictive_Model!$C$23)*Predictive_Model!$D$23+((L751-Predictive_Model!$B$24)/Predictive_Model!$C$24)*Predictive_Model!$D$24+((M751-Predictive_Model!$B$25)/Predictive_Model!$C$25)*Predictive_Model!$D$25+IF(C751="Male",Predictive_Model!$D$31,IF(C751="Other",Predictive_Model!$D$32,0))+IF(D751="Premium",Predictive_Model!$D$34,IF(D751="Standard",Predictive_Model!$D$35,0))+IF(G751="Asia",Predictive_Model!$D$37,IF(G751="Europe",Predictive_Model!$D$38,IF(G751="North America",Predictive_Model!$D$39,IF(G751="Oceania",Predictive_Model!$D$40,IF(G751="South America",Predictive_Model!$D$41,0)))))+IF(H751="Laptop",Predictive_Model!$D$43,IF(H751="Mobile",Predictive_Model!$D$44,IF(H751="TV",Predictive_Model!$D$45,IF(H751="Tablet",Predictive_Model!$D$46,0))))+IF(K751="Crypto",Predictive_Model!$D$48,IF(K751="Debit Card",Predictive_Model!$D$49,IF(K751="Gift Card",Predictive_Model!$D$50,IF(K751="PayPal",Predictive_Model!$D$51,0))))+IF(N751="Comedy",Predictive_Model!$D$53,IF(N751="Documentary",Predictive_Model!$D$54,IF(N751="Drama",Predictive_Model!$D$55,IF(N751="Horror",Predictive_Model!$D$56,IF(N751="Romance",Predictive_Model!$D$57,IF(N751="Sci-Fi",Predictive_Model!$D$58,0)))))))))</f>
        <v>0.99940885454918038</v>
      </c>
      <c r="V751" s="3" t="str">
        <f t="shared" si="116"/>
        <v>Critical</v>
      </c>
      <c r="W751" s="6">
        <f t="shared" si="117"/>
        <v>8.99</v>
      </c>
      <c r="X751" s="3" t="str">
        <f t="shared" si="118"/>
        <v>Priority 2</v>
      </c>
      <c r="Y751" s="3" t="str">
        <f t="shared" si="119"/>
        <v>OK</v>
      </c>
    </row>
    <row r="752" spans="1:25" x14ac:dyDescent="0.25">
      <c r="A752" s="3" t="str">
        <f>Raw_Data!A752</f>
        <v>dd11f0f0-3644-48e2-b20c-bca7038b3028</v>
      </c>
      <c r="B752" s="3">
        <f>Raw_Data!B752</f>
        <v>27</v>
      </c>
      <c r="C752" s="3" t="str">
        <f>Raw_Data!C752</f>
        <v>Female</v>
      </c>
      <c r="D752" s="3" t="str">
        <f>Raw_Data!D752</f>
        <v>Basic</v>
      </c>
      <c r="E752" s="3">
        <f>Raw_Data!E752</f>
        <v>7.37</v>
      </c>
      <c r="F752" s="3">
        <f>Raw_Data!F752</f>
        <v>15</v>
      </c>
      <c r="G752" s="3" t="str">
        <f>Raw_Data!G752</f>
        <v>North America</v>
      </c>
      <c r="H752" s="3" t="str">
        <f>Raw_Data!H752</f>
        <v>TV</v>
      </c>
      <c r="I752" s="3">
        <f>Raw_Data!I752</f>
        <v>8.99</v>
      </c>
      <c r="J752" s="3">
        <f>Raw_Data!J752</f>
        <v>0</v>
      </c>
      <c r="K752" s="3" t="str">
        <f>Raw_Data!K752</f>
        <v>PayPal</v>
      </c>
      <c r="L752" s="3">
        <f>Raw_Data!L752</f>
        <v>2</v>
      </c>
      <c r="M752" s="3">
        <f>Raw_Data!M752</f>
        <v>0.46</v>
      </c>
      <c r="N752" s="3" t="str">
        <f>Raw_Data!N752</f>
        <v>Documentary</v>
      </c>
      <c r="O752" s="3" t="str">
        <f t="shared" si="110"/>
        <v>25-34</v>
      </c>
      <c r="P752" s="3" t="str">
        <f t="shared" si="111"/>
        <v>&lt;10h</v>
      </c>
      <c r="Q752" s="3" t="str">
        <f t="shared" si="112"/>
        <v>8-21d</v>
      </c>
      <c r="R752" s="3" t="str">
        <f t="shared" si="113"/>
        <v>Medium</v>
      </c>
      <c r="S752" s="3" t="str">
        <f t="shared" si="114"/>
        <v>Low</v>
      </c>
      <c r="T752" s="3" t="str">
        <f t="shared" si="115"/>
        <v>Active</v>
      </c>
      <c r="U752" s="4">
        <f>1/(1+EXP(-(Predictive_Model!$B$5+((B752-Predictive_Model!$B$20)/Predictive_Model!$C$20)*Predictive_Model!$D$20+((E752-Predictive_Model!$B$21)/Predictive_Model!$C$21)*Predictive_Model!$D$21+((F752-Predictive_Model!$B$22)/Predictive_Model!$C$22)*Predictive_Model!$D$22+((I752-Predictive_Model!$B$23)/Predictive_Model!$C$23)*Predictive_Model!$D$23+((L752-Predictive_Model!$B$24)/Predictive_Model!$C$24)*Predictive_Model!$D$24+((M752-Predictive_Model!$B$25)/Predictive_Model!$C$25)*Predictive_Model!$D$25+IF(C752="Male",Predictive_Model!$D$31,IF(C752="Other",Predictive_Model!$D$32,0))+IF(D752="Premium",Predictive_Model!$D$34,IF(D752="Standard",Predictive_Model!$D$35,0))+IF(G752="Asia",Predictive_Model!$D$37,IF(G752="Europe",Predictive_Model!$D$38,IF(G752="North America",Predictive_Model!$D$39,IF(G752="Oceania",Predictive_Model!$D$40,IF(G752="South America",Predictive_Model!$D$41,0)))))+IF(H752="Laptop",Predictive_Model!$D$43,IF(H752="Mobile",Predictive_Model!$D$44,IF(H752="TV",Predictive_Model!$D$45,IF(H752="Tablet",Predictive_Model!$D$46,0))))+IF(K752="Crypto",Predictive_Model!$D$48,IF(K752="Debit Card",Predictive_Model!$D$49,IF(K752="Gift Card",Predictive_Model!$D$50,IF(K752="PayPal",Predictive_Model!$D$51,0))))+IF(N752="Comedy",Predictive_Model!$D$53,IF(N752="Documentary",Predictive_Model!$D$54,IF(N752="Drama",Predictive_Model!$D$55,IF(N752="Horror",Predictive_Model!$D$56,IF(N752="Romance",Predictive_Model!$D$57,IF(N752="Sci-Fi",Predictive_Model!$D$58,0)))))))))</f>
        <v>0.92315327448076079</v>
      </c>
      <c r="V752" s="3" t="str">
        <f t="shared" si="116"/>
        <v>Critical</v>
      </c>
      <c r="W752" s="6">
        <f t="shared" si="117"/>
        <v>8.2991479375820401</v>
      </c>
      <c r="X752" s="3" t="str">
        <f t="shared" si="118"/>
        <v>Priority 2</v>
      </c>
      <c r="Y752" s="3" t="str">
        <f t="shared" si="119"/>
        <v>OK</v>
      </c>
    </row>
    <row r="753" spans="1:25" x14ac:dyDescent="0.25">
      <c r="A753" s="3" t="str">
        <f>Raw_Data!A753</f>
        <v>6c369c84-7138-451a-98d8-8dd3d2d2b4f2</v>
      </c>
      <c r="B753" s="3">
        <f>Raw_Data!B753</f>
        <v>58</v>
      </c>
      <c r="C753" s="3" t="str">
        <f>Raw_Data!C753</f>
        <v>Female</v>
      </c>
      <c r="D753" s="3" t="str">
        <f>Raw_Data!D753</f>
        <v>Premium</v>
      </c>
      <c r="E753" s="3">
        <f>Raw_Data!E753</f>
        <v>13.35</v>
      </c>
      <c r="F753" s="3">
        <f>Raw_Data!F753</f>
        <v>18</v>
      </c>
      <c r="G753" s="3" t="str">
        <f>Raw_Data!G753</f>
        <v>South America</v>
      </c>
      <c r="H753" s="3" t="str">
        <f>Raw_Data!H753</f>
        <v>TV</v>
      </c>
      <c r="I753" s="3">
        <f>Raw_Data!I753</f>
        <v>17.989999999999998</v>
      </c>
      <c r="J753" s="3">
        <f>Raw_Data!J753</f>
        <v>0</v>
      </c>
      <c r="K753" s="3" t="str">
        <f>Raw_Data!K753</f>
        <v>Credit Card</v>
      </c>
      <c r="L753" s="3">
        <f>Raw_Data!L753</f>
        <v>5</v>
      </c>
      <c r="M753" s="3">
        <f>Raw_Data!M753</f>
        <v>0.7</v>
      </c>
      <c r="N753" s="3" t="str">
        <f>Raw_Data!N753</f>
        <v>Sci-Fi</v>
      </c>
      <c r="O753" s="3" t="str">
        <f t="shared" si="110"/>
        <v>55-70</v>
      </c>
      <c r="P753" s="3" t="str">
        <f t="shared" si="111"/>
        <v>10-24h</v>
      </c>
      <c r="Q753" s="3" t="str">
        <f t="shared" si="112"/>
        <v>8-21d</v>
      </c>
      <c r="R753" s="3" t="str">
        <f t="shared" si="113"/>
        <v>Medium</v>
      </c>
      <c r="S753" s="3" t="str">
        <f t="shared" si="114"/>
        <v>High</v>
      </c>
      <c r="T753" s="3" t="str">
        <f t="shared" si="115"/>
        <v>Active</v>
      </c>
      <c r="U753" s="4">
        <f>1/(1+EXP(-(Predictive_Model!$B$5+((B753-Predictive_Model!$B$20)/Predictive_Model!$C$20)*Predictive_Model!$D$20+((E753-Predictive_Model!$B$21)/Predictive_Model!$C$21)*Predictive_Model!$D$21+((F753-Predictive_Model!$B$22)/Predictive_Model!$C$22)*Predictive_Model!$D$22+((I753-Predictive_Model!$B$23)/Predictive_Model!$C$23)*Predictive_Model!$D$23+((L753-Predictive_Model!$B$24)/Predictive_Model!$C$24)*Predictive_Model!$D$24+((M753-Predictive_Model!$B$25)/Predictive_Model!$C$25)*Predictive_Model!$D$25+IF(C753="Male",Predictive_Model!$D$31,IF(C753="Other",Predictive_Model!$D$32,0))+IF(D753="Premium",Predictive_Model!$D$34,IF(D753="Standard",Predictive_Model!$D$35,0))+IF(G753="Asia",Predictive_Model!$D$37,IF(G753="Europe",Predictive_Model!$D$38,IF(G753="North America",Predictive_Model!$D$39,IF(G753="Oceania",Predictive_Model!$D$40,IF(G753="South America",Predictive_Model!$D$41,0)))))+IF(H753="Laptop",Predictive_Model!$D$43,IF(H753="Mobile",Predictive_Model!$D$44,IF(H753="TV",Predictive_Model!$D$45,IF(H753="Tablet",Predictive_Model!$D$46,0))))+IF(K753="Crypto",Predictive_Model!$D$48,IF(K753="Debit Card",Predictive_Model!$D$49,IF(K753="Gift Card",Predictive_Model!$D$50,IF(K753="PayPal",Predictive_Model!$D$51,0))))+IF(N753="Comedy",Predictive_Model!$D$53,IF(N753="Documentary",Predictive_Model!$D$54,IF(N753="Drama",Predictive_Model!$D$55,IF(N753="Horror",Predictive_Model!$D$56,IF(N753="Romance",Predictive_Model!$D$57,IF(N753="Sci-Fi",Predictive_Model!$D$58,0)))))))))</f>
        <v>9.9279055036560811E-3</v>
      </c>
      <c r="V753" s="3" t="str">
        <f t="shared" si="116"/>
        <v>Low</v>
      </c>
      <c r="W753" s="6">
        <f t="shared" si="117"/>
        <v>0.17860302001077288</v>
      </c>
      <c r="X753" s="3" t="str">
        <f t="shared" si="118"/>
        <v>Monitor</v>
      </c>
      <c r="Y753" s="3" t="str">
        <f t="shared" si="119"/>
        <v>OK</v>
      </c>
    </row>
    <row r="754" spans="1:25" x14ac:dyDescent="0.25">
      <c r="A754" s="3" t="str">
        <f>Raw_Data!A754</f>
        <v>2726ac92-319f-4aac-bf5a-89ce36e291fe</v>
      </c>
      <c r="B754" s="3">
        <f>Raw_Data!B754</f>
        <v>39</v>
      </c>
      <c r="C754" s="3" t="str">
        <f>Raw_Data!C754</f>
        <v>Male</v>
      </c>
      <c r="D754" s="3" t="str">
        <f>Raw_Data!D754</f>
        <v>Standard</v>
      </c>
      <c r="E754" s="3">
        <f>Raw_Data!E754</f>
        <v>1.97</v>
      </c>
      <c r="F754" s="3">
        <f>Raw_Data!F754</f>
        <v>53</v>
      </c>
      <c r="G754" s="3" t="str">
        <f>Raw_Data!G754</f>
        <v>Asia</v>
      </c>
      <c r="H754" s="3" t="str">
        <f>Raw_Data!H754</f>
        <v>Mobile</v>
      </c>
      <c r="I754" s="3">
        <f>Raw_Data!I754</f>
        <v>13.99</v>
      </c>
      <c r="J754" s="3">
        <f>Raw_Data!J754</f>
        <v>1</v>
      </c>
      <c r="K754" s="3" t="str">
        <f>Raw_Data!K754</f>
        <v>Debit Card</v>
      </c>
      <c r="L754" s="3">
        <f>Raw_Data!L754</f>
        <v>2</v>
      </c>
      <c r="M754" s="3">
        <f>Raw_Data!M754</f>
        <v>0.04</v>
      </c>
      <c r="N754" s="3" t="str">
        <f>Raw_Data!N754</f>
        <v>Drama</v>
      </c>
      <c r="O754" s="3" t="str">
        <f t="shared" si="110"/>
        <v>35-44</v>
      </c>
      <c r="P754" s="3" t="str">
        <f t="shared" si="111"/>
        <v>&lt;10h</v>
      </c>
      <c r="Q754" s="3" t="str">
        <f t="shared" si="112"/>
        <v>46-60d</v>
      </c>
      <c r="R754" s="3" t="str">
        <f t="shared" si="113"/>
        <v>Low</v>
      </c>
      <c r="S754" s="3" t="str">
        <f t="shared" si="114"/>
        <v>Mid</v>
      </c>
      <c r="T754" s="3" t="str">
        <f t="shared" si="115"/>
        <v>Churned</v>
      </c>
      <c r="U754" s="4">
        <f>1/(1+EXP(-(Predictive_Model!$B$5+((B754-Predictive_Model!$B$20)/Predictive_Model!$C$20)*Predictive_Model!$D$20+((E754-Predictive_Model!$B$21)/Predictive_Model!$C$21)*Predictive_Model!$D$21+((F754-Predictive_Model!$B$22)/Predictive_Model!$C$22)*Predictive_Model!$D$22+((I754-Predictive_Model!$B$23)/Predictive_Model!$C$23)*Predictive_Model!$D$23+((L754-Predictive_Model!$B$24)/Predictive_Model!$C$24)*Predictive_Model!$D$24+((M754-Predictive_Model!$B$25)/Predictive_Model!$C$25)*Predictive_Model!$D$25+IF(C754="Male",Predictive_Model!$D$31,IF(C754="Other",Predictive_Model!$D$32,0))+IF(D754="Premium",Predictive_Model!$D$34,IF(D754="Standard",Predictive_Model!$D$35,0))+IF(G754="Asia",Predictive_Model!$D$37,IF(G754="Europe",Predictive_Model!$D$38,IF(G754="North America",Predictive_Model!$D$39,IF(G754="Oceania",Predictive_Model!$D$40,IF(G754="South America",Predictive_Model!$D$41,0)))))+IF(H754="Laptop",Predictive_Model!$D$43,IF(H754="Mobile",Predictive_Model!$D$44,IF(H754="TV",Predictive_Model!$D$45,IF(H754="Tablet",Predictive_Model!$D$46,0))))+IF(K754="Crypto",Predictive_Model!$D$48,IF(K754="Debit Card",Predictive_Model!$D$49,IF(K754="Gift Card",Predictive_Model!$D$50,IF(K754="PayPal",Predictive_Model!$D$51,0))))+IF(N754="Comedy",Predictive_Model!$D$53,IF(N754="Documentary",Predictive_Model!$D$54,IF(N754="Drama",Predictive_Model!$D$55,IF(N754="Horror",Predictive_Model!$D$56,IF(N754="Romance",Predictive_Model!$D$57,IF(N754="Sci-Fi",Predictive_Model!$D$58,0)))))))))</f>
        <v>0.9999632426683619</v>
      </c>
      <c r="V754" s="3" t="str">
        <f t="shared" si="116"/>
        <v>Critical</v>
      </c>
      <c r="W754" s="6">
        <f t="shared" si="117"/>
        <v>13.99</v>
      </c>
      <c r="X754" s="3" t="str">
        <f t="shared" si="118"/>
        <v>Priority 2</v>
      </c>
      <c r="Y754" s="3" t="str">
        <f t="shared" si="119"/>
        <v>OK</v>
      </c>
    </row>
    <row r="755" spans="1:25" x14ac:dyDescent="0.25">
      <c r="A755" s="3" t="str">
        <f>Raw_Data!A755</f>
        <v>a31f2dc4-a9a6-4a19-80d9-8dabb6a104e0</v>
      </c>
      <c r="B755" s="3">
        <f>Raw_Data!B755</f>
        <v>26</v>
      </c>
      <c r="C755" s="3" t="str">
        <f>Raw_Data!C755</f>
        <v>Other</v>
      </c>
      <c r="D755" s="3" t="str">
        <f>Raw_Data!D755</f>
        <v>Basic</v>
      </c>
      <c r="E755" s="3">
        <f>Raw_Data!E755</f>
        <v>12.57</v>
      </c>
      <c r="F755" s="3">
        <f>Raw_Data!F755</f>
        <v>30</v>
      </c>
      <c r="G755" s="3" t="str">
        <f>Raw_Data!G755</f>
        <v>Asia</v>
      </c>
      <c r="H755" s="3" t="str">
        <f>Raw_Data!H755</f>
        <v>Mobile</v>
      </c>
      <c r="I755" s="3">
        <f>Raw_Data!I755</f>
        <v>8.99</v>
      </c>
      <c r="J755" s="3">
        <f>Raw_Data!J755</f>
        <v>1</v>
      </c>
      <c r="K755" s="3" t="str">
        <f>Raw_Data!K755</f>
        <v>Gift Card</v>
      </c>
      <c r="L755" s="3">
        <f>Raw_Data!L755</f>
        <v>3</v>
      </c>
      <c r="M755" s="3">
        <f>Raw_Data!M755</f>
        <v>0.41</v>
      </c>
      <c r="N755" s="3" t="str">
        <f>Raw_Data!N755</f>
        <v>Action</v>
      </c>
      <c r="O755" s="3" t="str">
        <f t="shared" si="110"/>
        <v>25-34</v>
      </c>
      <c r="P755" s="3" t="str">
        <f t="shared" si="111"/>
        <v>10-24h</v>
      </c>
      <c r="Q755" s="3" t="str">
        <f t="shared" si="112"/>
        <v>22-45d</v>
      </c>
      <c r="R755" s="3" t="str">
        <f t="shared" si="113"/>
        <v>Medium</v>
      </c>
      <c r="S755" s="3" t="str">
        <f t="shared" si="114"/>
        <v>Low</v>
      </c>
      <c r="T755" s="3" t="str">
        <f t="shared" si="115"/>
        <v>Churned</v>
      </c>
      <c r="U755" s="4">
        <f>1/(1+EXP(-(Predictive_Model!$B$5+((B755-Predictive_Model!$B$20)/Predictive_Model!$C$20)*Predictive_Model!$D$20+((E755-Predictive_Model!$B$21)/Predictive_Model!$C$21)*Predictive_Model!$D$21+((F755-Predictive_Model!$B$22)/Predictive_Model!$C$22)*Predictive_Model!$D$22+((I755-Predictive_Model!$B$23)/Predictive_Model!$C$23)*Predictive_Model!$D$23+((L755-Predictive_Model!$B$24)/Predictive_Model!$C$24)*Predictive_Model!$D$24+((M755-Predictive_Model!$B$25)/Predictive_Model!$C$25)*Predictive_Model!$D$25+IF(C755="Male",Predictive_Model!$D$31,IF(C755="Other",Predictive_Model!$D$32,0))+IF(D755="Premium",Predictive_Model!$D$34,IF(D755="Standard",Predictive_Model!$D$35,0))+IF(G755="Asia",Predictive_Model!$D$37,IF(G755="Europe",Predictive_Model!$D$38,IF(G755="North America",Predictive_Model!$D$39,IF(G755="Oceania",Predictive_Model!$D$40,IF(G755="South America",Predictive_Model!$D$41,0)))))+IF(H755="Laptop",Predictive_Model!$D$43,IF(H755="Mobile",Predictive_Model!$D$44,IF(H755="TV",Predictive_Model!$D$45,IF(H755="Tablet",Predictive_Model!$D$46,0))))+IF(K755="Crypto",Predictive_Model!$D$48,IF(K755="Debit Card",Predictive_Model!$D$49,IF(K755="Gift Card",Predictive_Model!$D$50,IF(K755="PayPal",Predictive_Model!$D$51,0))))+IF(N755="Comedy",Predictive_Model!$D$53,IF(N755="Documentary",Predictive_Model!$D$54,IF(N755="Drama",Predictive_Model!$D$55,IF(N755="Horror",Predictive_Model!$D$56,IF(N755="Romance",Predictive_Model!$D$57,IF(N755="Sci-Fi",Predictive_Model!$D$58,0)))))))))</f>
        <v>0.98469900072822869</v>
      </c>
      <c r="V755" s="3" t="str">
        <f t="shared" si="116"/>
        <v>Critical</v>
      </c>
      <c r="W755" s="6">
        <f t="shared" si="117"/>
        <v>8.99</v>
      </c>
      <c r="X755" s="3" t="str">
        <f t="shared" si="118"/>
        <v>Priority 2</v>
      </c>
      <c r="Y755" s="3" t="str">
        <f t="shared" si="119"/>
        <v>OK</v>
      </c>
    </row>
    <row r="756" spans="1:25" x14ac:dyDescent="0.25">
      <c r="A756" s="3" t="str">
        <f>Raw_Data!A756</f>
        <v>76a4093f-a297-45cf-a672-8c52d4743545</v>
      </c>
      <c r="B756" s="3">
        <f>Raw_Data!B756</f>
        <v>25</v>
      </c>
      <c r="C756" s="3" t="str">
        <f>Raw_Data!C756</f>
        <v>Other</v>
      </c>
      <c r="D756" s="3" t="str">
        <f>Raw_Data!D756</f>
        <v>Premium</v>
      </c>
      <c r="E756" s="3">
        <f>Raw_Data!E756</f>
        <v>12.4</v>
      </c>
      <c r="F756" s="3">
        <f>Raw_Data!F756</f>
        <v>57</v>
      </c>
      <c r="G756" s="3" t="str">
        <f>Raw_Data!G756</f>
        <v>Asia</v>
      </c>
      <c r="H756" s="3" t="str">
        <f>Raw_Data!H756</f>
        <v>Mobile</v>
      </c>
      <c r="I756" s="3">
        <f>Raw_Data!I756</f>
        <v>17.989999999999998</v>
      </c>
      <c r="J756" s="3">
        <f>Raw_Data!J756</f>
        <v>1</v>
      </c>
      <c r="K756" s="3" t="str">
        <f>Raw_Data!K756</f>
        <v>Gift Card</v>
      </c>
      <c r="L756" s="3">
        <f>Raw_Data!L756</f>
        <v>5</v>
      </c>
      <c r="M756" s="3">
        <f>Raw_Data!M756</f>
        <v>0.21</v>
      </c>
      <c r="N756" s="3" t="str">
        <f>Raw_Data!N756</f>
        <v>Action</v>
      </c>
      <c r="O756" s="3" t="str">
        <f t="shared" si="110"/>
        <v>25-34</v>
      </c>
      <c r="P756" s="3" t="str">
        <f t="shared" si="111"/>
        <v>10-24h</v>
      </c>
      <c r="Q756" s="3" t="str">
        <f t="shared" si="112"/>
        <v>46-60d</v>
      </c>
      <c r="R756" s="3" t="str">
        <f t="shared" si="113"/>
        <v>Medium</v>
      </c>
      <c r="S756" s="3" t="str">
        <f t="shared" si="114"/>
        <v>High</v>
      </c>
      <c r="T756" s="3" t="str">
        <f t="shared" si="115"/>
        <v>Churned</v>
      </c>
      <c r="U756" s="4">
        <f>1/(1+EXP(-(Predictive_Model!$B$5+((B756-Predictive_Model!$B$20)/Predictive_Model!$C$20)*Predictive_Model!$D$20+((E756-Predictive_Model!$B$21)/Predictive_Model!$C$21)*Predictive_Model!$D$21+((F756-Predictive_Model!$B$22)/Predictive_Model!$C$22)*Predictive_Model!$D$22+((I756-Predictive_Model!$B$23)/Predictive_Model!$C$23)*Predictive_Model!$D$23+((L756-Predictive_Model!$B$24)/Predictive_Model!$C$24)*Predictive_Model!$D$24+((M756-Predictive_Model!$B$25)/Predictive_Model!$C$25)*Predictive_Model!$D$25+IF(C756="Male",Predictive_Model!$D$31,IF(C756="Other",Predictive_Model!$D$32,0))+IF(D756="Premium",Predictive_Model!$D$34,IF(D756="Standard",Predictive_Model!$D$35,0))+IF(G756="Asia",Predictive_Model!$D$37,IF(G756="Europe",Predictive_Model!$D$38,IF(G756="North America",Predictive_Model!$D$39,IF(G756="Oceania",Predictive_Model!$D$40,IF(G756="South America",Predictive_Model!$D$41,0)))))+IF(H756="Laptop",Predictive_Model!$D$43,IF(H756="Mobile",Predictive_Model!$D$44,IF(H756="TV",Predictive_Model!$D$45,IF(H756="Tablet",Predictive_Model!$D$46,0))))+IF(K756="Crypto",Predictive_Model!$D$48,IF(K756="Debit Card",Predictive_Model!$D$49,IF(K756="Gift Card",Predictive_Model!$D$50,IF(K756="PayPal",Predictive_Model!$D$51,0))))+IF(N756="Comedy",Predictive_Model!$D$53,IF(N756="Documentary",Predictive_Model!$D$54,IF(N756="Drama",Predictive_Model!$D$55,IF(N756="Horror",Predictive_Model!$D$56,IF(N756="Romance",Predictive_Model!$D$57,IF(N756="Sci-Fi",Predictive_Model!$D$58,0)))))))))</f>
        <v>0.97421504741657128</v>
      </c>
      <c r="V756" s="3" t="str">
        <f t="shared" si="116"/>
        <v>Critical</v>
      </c>
      <c r="W756" s="6">
        <f t="shared" si="117"/>
        <v>17.989999999999998</v>
      </c>
      <c r="X756" s="3" t="str">
        <f t="shared" si="118"/>
        <v>Priority 1</v>
      </c>
      <c r="Y756" s="3" t="str">
        <f t="shared" si="119"/>
        <v>OK</v>
      </c>
    </row>
    <row r="757" spans="1:25" x14ac:dyDescent="0.25">
      <c r="A757" s="3" t="str">
        <f>Raw_Data!A757</f>
        <v>38d00f7e-c7ba-4cd5-b1fd-fd704cb0502d</v>
      </c>
      <c r="B757" s="3">
        <f>Raw_Data!B757</f>
        <v>56</v>
      </c>
      <c r="C757" s="3" t="str">
        <f>Raw_Data!C757</f>
        <v>Female</v>
      </c>
      <c r="D757" s="3" t="str">
        <f>Raw_Data!D757</f>
        <v>Standard</v>
      </c>
      <c r="E757" s="3">
        <f>Raw_Data!E757</f>
        <v>23.82</v>
      </c>
      <c r="F757" s="3">
        <f>Raw_Data!F757</f>
        <v>55</v>
      </c>
      <c r="G757" s="3" t="str">
        <f>Raw_Data!G757</f>
        <v>South America</v>
      </c>
      <c r="H757" s="3" t="str">
        <f>Raw_Data!H757</f>
        <v>Laptop</v>
      </c>
      <c r="I757" s="3">
        <f>Raw_Data!I757</f>
        <v>13.99</v>
      </c>
      <c r="J757" s="3">
        <f>Raw_Data!J757</f>
        <v>0</v>
      </c>
      <c r="K757" s="3" t="str">
        <f>Raw_Data!K757</f>
        <v>Debit Card</v>
      </c>
      <c r="L757" s="3">
        <f>Raw_Data!L757</f>
        <v>5</v>
      </c>
      <c r="M757" s="3">
        <f>Raw_Data!M757</f>
        <v>0.43</v>
      </c>
      <c r="N757" s="3" t="str">
        <f>Raw_Data!N757</f>
        <v>Documentary</v>
      </c>
      <c r="O757" s="3" t="str">
        <f t="shared" si="110"/>
        <v>55-70</v>
      </c>
      <c r="P757" s="3" t="str">
        <f t="shared" si="111"/>
        <v>10-24h</v>
      </c>
      <c r="Q757" s="3" t="str">
        <f t="shared" si="112"/>
        <v>46-60d</v>
      </c>
      <c r="R757" s="3" t="str">
        <f t="shared" si="113"/>
        <v>Medium</v>
      </c>
      <c r="S757" s="3" t="str">
        <f t="shared" si="114"/>
        <v>Mid</v>
      </c>
      <c r="T757" s="3" t="str">
        <f t="shared" si="115"/>
        <v>Active</v>
      </c>
      <c r="U757" s="4">
        <f>1/(1+EXP(-(Predictive_Model!$B$5+((B757-Predictive_Model!$B$20)/Predictive_Model!$C$20)*Predictive_Model!$D$20+((E757-Predictive_Model!$B$21)/Predictive_Model!$C$21)*Predictive_Model!$D$21+((F757-Predictive_Model!$B$22)/Predictive_Model!$C$22)*Predictive_Model!$D$22+((I757-Predictive_Model!$B$23)/Predictive_Model!$C$23)*Predictive_Model!$D$23+((L757-Predictive_Model!$B$24)/Predictive_Model!$C$24)*Predictive_Model!$D$24+((M757-Predictive_Model!$B$25)/Predictive_Model!$C$25)*Predictive_Model!$D$25+IF(C757="Male",Predictive_Model!$D$31,IF(C757="Other",Predictive_Model!$D$32,0))+IF(D757="Premium",Predictive_Model!$D$34,IF(D757="Standard",Predictive_Model!$D$35,0))+IF(G757="Asia",Predictive_Model!$D$37,IF(G757="Europe",Predictive_Model!$D$38,IF(G757="North America",Predictive_Model!$D$39,IF(G757="Oceania",Predictive_Model!$D$40,IF(G757="South America",Predictive_Model!$D$41,0)))))+IF(H757="Laptop",Predictive_Model!$D$43,IF(H757="Mobile",Predictive_Model!$D$44,IF(H757="TV",Predictive_Model!$D$45,IF(H757="Tablet",Predictive_Model!$D$46,0))))+IF(K757="Crypto",Predictive_Model!$D$48,IF(K757="Debit Card",Predictive_Model!$D$49,IF(K757="Gift Card",Predictive_Model!$D$50,IF(K757="PayPal",Predictive_Model!$D$51,0))))+IF(N757="Comedy",Predictive_Model!$D$53,IF(N757="Documentary",Predictive_Model!$D$54,IF(N757="Drama",Predictive_Model!$D$55,IF(N757="Horror",Predictive_Model!$D$56,IF(N757="Romance",Predictive_Model!$D$57,IF(N757="Sci-Fi",Predictive_Model!$D$58,0)))))))))</f>
        <v>0.32127984958722211</v>
      </c>
      <c r="V757" s="3" t="str">
        <f t="shared" si="116"/>
        <v>Medium</v>
      </c>
      <c r="W757" s="6">
        <f t="shared" si="117"/>
        <v>4.4947050957252372</v>
      </c>
      <c r="X757" s="3" t="str">
        <f t="shared" si="118"/>
        <v>Monitor</v>
      </c>
      <c r="Y757" s="3" t="str">
        <f t="shared" si="119"/>
        <v>OK</v>
      </c>
    </row>
    <row r="758" spans="1:25" x14ac:dyDescent="0.25">
      <c r="A758" s="3" t="str">
        <f>Raw_Data!A758</f>
        <v>f337bc34-f6bf-4cf4-a559-4b79ae8ec658</v>
      </c>
      <c r="B758" s="3">
        <f>Raw_Data!B758</f>
        <v>49</v>
      </c>
      <c r="C758" s="3" t="str">
        <f>Raw_Data!C758</f>
        <v>Female</v>
      </c>
      <c r="D758" s="3" t="str">
        <f>Raw_Data!D758</f>
        <v>Premium</v>
      </c>
      <c r="E758" s="3">
        <f>Raw_Data!E758</f>
        <v>2.74</v>
      </c>
      <c r="F758" s="3">
        <f>Raw_Data!F758</f>
        <v>46</v>
      </c>
      <c r="G758" s="3" t="str">
        <f>Raw_Data!G758</f>
        <v>Asia</v>
      </c>
      <c r="H758" s="3" t="str">
        <f>Raw_Data!H758</f>
        <v>TV</v>
      </c>
      <c r="I758" s="3">
        <f>Raw_Data!I758</f>
        <v>17.989999999999998</v>
      </c>
      <c r="J758" s="3">
        <f>Raw_Data!J758</f>
        <v>1</v>
      </c>
      <c r="K758" s="3" t="str">
        <f>Raw_Data!K758</f>
        <v>Credit Card</v>
      </c>
      <c r="L758" s="3">
        <f>Raw_Data!L758</f>
        <v>5</v>
      </c>
      <c r="M758" s="3">
        <f>Raw_Data!M758</f>
        <v>0.06</v>
      </c>
      <c r="N758" s="3" t="str">
        <f>Raw_Data!N758</f>
        <v>Horror</v>
      </c>
      <c r="O758" s="3" t="str">
        <f t="shared" si="110"/>
        <v>45-54</v>
      </c>
      <c r="P758" s="3" t="str">
        <f t="shared" si="111"/>
        <v>&lt;10h</v>
      </c>
      <c r="Q758" s="3" t="str">
        <f t="shared" si="112"/>
        <v>46-60d</v>
      </c>
      <c r="R758" s="3" t="str">
        <f t="shared" si="113"/>
        <v>Low</v>
      </c>
      <c r="S758" s="3" t="str">
        <f t="shared" si="114"/>
        <v>High</v>
      </c>
      <c r="T758" s="3" t="str">
        <f t="shared" si="115"/>
        <v>Churned</v>
      </c>
      <c r="U758" s="4">
        <f>1/(1+EXP(-(Predictive_Model!$B$5+((B758-Predictive_Model!$B$20)/Predictive_Model!$C$20)*Predictive_Model!$D$20+((E758-Predictive_Model!$B$21)/Predictive_Model!$C$21)*Predictive_Model!$D$21+((F758-Predictive_Model!$B$22)/Predictive_Model!$C$22)*Predictive_Model!$D$22+((I758-Predictive_Model!$B$23)/Predictive_Model!$C$23)*Predictive_Model!$D$23+((L758-Predictive_Model!$B$24)/Predictive_Model!$C$24)*Predictive_Model!$D$24+((M758-Predictive_Model!$B$25)/Predictive_Model!$C$25)*Predictive_Model!$D$25+IF(C758="Male",Predictive_Model!$D$31,IF(C758="Other",Predictive_Model!$D$32,0))+IF(D758="Premium",Predictive_Model!$D$34,IF(D758="Standard",Predictive_Model!$D$35,0))+IF(G758="Asia",Predictive_Model!$D$37,IF(G758="Europe",Predictive_Model!$D$38,IF(G758="North America",Predictive_Model!$D$39,IF(G758="Oceania",Predictive_Model!$D$40,IF(G758="South America",Predictive_Model!$D$41,0)))))+IF(H758="Laptop",Predictive_Model!$D$43,IF(H758="Mobile",Predictive_Model!$D$44,IF(H758="TV",Predictive_Model!$D$45,IF(H758="Tablet",Predictive_Model!$D$46,0))))+IF(K758="Crypto",Predictive_Model!$D$48,IF(K758="Debit Card",Predictive_Model!$D$49,IF(K758="Gift Card",Predictive_Model!$D$50,IF(K758="PayPal",Predictive_Model!$D$51,0))))+IF(N758="Comedy",Predictive_Model!$D$53,IF(N758="Documentary",Predictive_Model!$D$54,IF(N758="Drama",Predictive_Model!$D$55,IF(N758="Horror",Predictive_Model!$D$56,IF(N758="Romance",Predictive_Model!$D$57,IF(N758="Sci-Fi",Predictive_Model!$D$58,0)))))))))</f>
        <v>0.96663095001195121</v>
      </c>
      <c r="V758" s="3" t="str">
        <f t="shared" si="116"/>
        <v>Critical</v>
      </c>
      <c r="W758" s="6">
        <f t="shared" si="117"/>
        <v>17.989999999999998</v>
      </c>
      <c r="X758" s="3" t="str">
        <f t="shared" si="118"/>
        <v>Priority 1</v>
      </c>
      <c r="Y758" s="3" t="str">
        <f t="shared" si="119"/>
        <v>OK</v>
      </c>
    </row>
    <row r="759" spans="1:25" x14ac:dyDescent="0.25">
      <c r="A759" s="3" t="str">
        <f>Raw_Data!A759</f>
        <v>18e0afd1-09c2-4c33-8069-4f2aff4d1f3d</v>
      </c>
      <c r="B759" s="3">
        <f>Raw_Data!B759</f>
        <v>70</v>
      </c>
      <c r="C759" s="3" t="str">
        <f>Raw_Data!C759</f>
        <v>Other</v>
      </c>
      <c r="D759" s="3" t="str">
        <f>Raw_Data!D759</f>
        <v>Premium</v>
      </c>
      <c r="E759" s="3">
        <f>Raw_Data!E759</f>
        <v>13.11</v>
      </c>
      <c r="F759" s="3">
        <f>Raw_Data!F759</f>
        <v>59</v>
      </c>
      <c r="G759" s="3" t="str">
        <f>Raw_Data!G759</f>
        <v>Africa</v>
      </c>
      <c r="H759" s="3" t="str">
        <f>Raw_Data!H759</f>
        <v>Laptop</v>
      </c>
      <c r="I759" s="3">
        <f>Raw_Data!I759</f>
        <v>17.989999999999998</v>
      </c>
      <c r="J759" s="3">
        <f>Raw_Data!J759</f>
        <v>1</v>
      </c>
      <c r="K759" s="3" t="str">
        <f>Raw_Data!K759</f>
        <v>Gift Card</v>
      </c>
      <c r="L759" s="3">
        <f>Raw_Data!L759</f>
        <v>2</v>
      </c>
      <c r="M759" s="3">
        <f>Raw_Data!M759</f>
        <v>0.22</v>
      </c>
      <c r="N759" s="3" t="str">
        <f>Raw_Data!N759</f>
        <v>Drama</v>
      </c>
      <c r="O759" s="3" t="str">
        <f t="shared" si="110"/>
        <v>55-70</v>
      </c>
      <c r="P759" s="3" t="str">
        <f t="shared" si="111"/>
        <v>10-24h</v>
      </c>
      <c r="Q759" s="3" t="str">
        <f t="shared" si="112"/>
        <v>46-60d</v>
      </c>
      <c r="R759" s="3" t="str">
        <f t="shared" si="113"/>
        <v>Medium</v>
      </c>
      <c r="S759" s="3" t="str">
        <f t="shared" si="114"/>
        <v>High</v>
      </c>
      <c r="T759" s="3" t="str">
        <f t="shared" si="115"/>
        <v>Churned</v>
      </c>
      <c r="U759" s="4">
        <f>1/(1+EXP(-(Predictive_Model!$B$5+((B759-Predictive_Model!$B$20)/Predictive_Model!$C$20)*Predictive_Model!$D$20+((E759-Predictive_Model!$B$21)/Predictive_Model!$C$21)*Predictive_Model!$D$21+((F759-Predictive_Model!$B$22)/Predictive_Model!$C$22)*Predictive_Model!$D$22+((I759-Predictive_Model!$B$23)/Predictive_Model!$C$23)*Predictive_Model!$D$23+((L759-Predictive_Model!$B$24)/Predictive_Model!$C$24)*Predictive_Model!$D$24+((M759-Predictive_Model!$B$25)/Predictive_Model!$C$25)*Predictive_Model!$D$25+IF(C759="Male",Predictive_Model!$D$31,IF(C759="Other",Predictive_Model!$D$32,0))+IF(D759="Premium",Predictive_Model!$D$34,IF(D759="Standard",Predictive_Model!$D$35,0))+IF(G759="Asia",Predictive_Model!$D$37,IF(G759="Europe",Predictive_Model!$D$38,IF(G759="North America",Predictive_Model!$D$39,IF(G759="Oceania",Predictive_Model!$D$40,IF(G759="South America",Predictive_Model!$D$41,0)))))+IF(H759="Laptop",Predictive_Model!$D$43,IF(H759="Mobile",Predictive_Model!$D$44,IF(H759="TV",Predictive_Model!$D$45,IF(H759="Tablet",Predictive_Model!$D$46,0))))+IF(K759="Crypto",Predictive_Model!$D$48,IF(K759="Debit Card",Predictive_Model!$D$49,IF(K759="Gift Card",Predictive_Model!$D$50,IF(K759="PayPal",Predictive_Model!$D$51,0))))+IF(N759="Comedy",Predictive_Model!$D$53,IF(N759="Documentary",Predictive_Model!$D$54,IF(N759="Drama",Predictive_Model!$D$55,IF(N759="Horror",Predictive_Model!$D$56,IF(N759="Romance",Predictive_Model!$D$57,IF(N759="Sci-Fi",Predictive_Model!$D$58,0)))))))))</f>
        <v>0.98878674252781973</v>
      </c>
      <c r="V759" s="3" t="str">
        <f t="shared" si="116"/>
        <v>Critical</v>
      </c>
      <c r="W759" s="6">
        <f t="shared" si="117"/>
        <v>17.989999999999998</v>
      </c>
      <c r="X759" s="3" t="str">
        <f t="shared" si="118"/>
        <v>Priority 1</v>
      </c>
      <c r="Y759" s="3" t="str">
        <f t="shared" si="119"/>
        <v>OK</v>
      </c>
    </row>
    <row r="760" spans="1:25" x14ac:dyDescent="0.25">
      <c r="A760" s="3" t="str">
        <f>Raw_Data!A760</f>
        <v>43e26139-b60e-4374-99a0-4e6c798438de</v>
      </c>
      <c r="B760" s="3">
        <f>Raw_Data!B760</f>
        <v>21</v>
      </c>
      <c r="C760" s="3" t="str">
        <f>Raw_Data!C760</f>
        <v>Male</v>
      </c>
      <c r="D760" s="3" t="str">
        <f>Raw_Data!D760</f>
        <v>Standard</v>
      </c>
      <c r="E760" s="3">
        <f>Raw_Data!E760</f>
        <v>12.25</v>
      </c>
      <c r="F760" s="3">
        <f>Raw_Data!F760</f>
        <v>13</v>
      </c>
      <c r="G760" s="3" t="str">
        <f>Raw_Data!G760</f>
        <v>Europe</v>
      </c>
      <c r="H760" s="3" t="str">
        <f>Raw_Data!H760</f>
        <v>TV</v>
      </c>
      <c r="I760" s="3">
        <f>Raw_Data!I760</f>
        <v>13.99</v>
      </c>
      <c r="J760" s="3">
        <f>Raw_Data!J760</f>
        <v>0</v>
      </c>
      <c r="K760" s="3" t="str">
        <f>Raw_Data!K760</f>
        <v>Credit Card</v>
      </c>
      <c r="L760" s="3">
        <f>Raw_Data!L760</f>
        <v>1</v>
      </c>
      <c r="M760" s="3">
        <f>Raw_Data!M760</f>
        <v>0.88</v>
      </c>
      <c r="N760" s="3" t="str">
        <f>Raw_Data!N760</f>
        <v>Action</v>
      </c>
      <c r="O760" s="3" t="str">
        <f t="shared" si="110"/>
        <v>18-24</v>
      </c>
      <c r="P760" s="3" t="str">
        <f t="shared" si="111"/>
        <v>10-24h</v>
      </c>
      <c r="Q760" s="3" t="str">
        <f t="shared" si="112"/>
        <v>8-21d</v>
      </c>
      <c r="R760" s="3" t="str">
        <f t="shared" si="113"/>
        <v>Medium</v>
      </c>
      <c r="S760" s="3" t="str">
        <f t="shared" si="114"/>
        <v>Mid</v>
      </c>
      <c r="T760" s="3" t="str">
        <f t="shared" si="115"/>
        <v>Active</v>
      </c>
      <c r="U760" s="4">
        <f>1/(1+EXP(-(Predictive_Model!$B$5+((B760-Predictive_Model!$B$20)/Predictive_Model!$C$20)*Predictive_Model!$D$20+((E760-Predictive_Model!$B$21)/Predictive_Model!$C$21)*Predictive_Model!$D$21+((F760-Predictive_Model!$B$22)/Predictive_Model!$C$22)*Predictive_Model!$D$22+((I760-Predictive_Model!$B$23)/Predictive_Model!$C$23)*Predictive_Model!$D$23+((L760-Predictive_Model!$B$24)/Predictive_Model!$C$24)*Predictive_Model!$D$24+((M760-Predictive_Model!$B$25)/Predictive_Model!$C$25)*Predictive_Model!$D$25+IF(C760="Male",Predictive_Model!$D$31,IF(C760="Other",Predictive_Model!$D$32,0))+IF(D760="Premium",Predictive_Model!$D$34,IF(D760="Standard",Predictive_Model!$D$35,0))+IF(G760="Asia",Predictive_Model!$D$37,IF(G760="Europe",Predictive_Model!$D$38,IF(G760="North America",Predictive_Model!$D$39,IF(G760="Oceania",Predictive_Model!$D$40,IF(G760="South America",Predictive_Model!$D$41,0)))))+IF(H760="Laptop",Predictive_Model!$D$43,IF(H760="Mobile",Predictive_Model!$D$44,IF(H760="TV",Predictive_Model!$D$45,IF(H760="Tablet",Predictive_Model!$D$46,0))))+IF(K760="Crypto",Predictive_Model!$D$48,IF(K760="Debit Card",Predictive_Model!$D$49,IF(K760="Gift Card",Predictive_Model!$D$50,IF(K760="PayPal",Predictive_Model!$D$51,0))))+IF(N760="Comedy",Predictive_Model!$D$53,IF(N760="Documentary",Predictive_Model!$D$54,IF(N760="Drama",Predictive_Model!$D$55,IF(N760="Horror",Predictive_Model!$D$56,IF(N760="Romance",Predictive_Model!$D$57,IF(N760="Sci-Fi",Predictive_Model!$D$58,0)))))))))</f>
        <v>0.3738447934719481</v>
      </c>
      <c r="V760" s="3" t="str">
        <f t="shared" si="116"/>
        <v>Medium</v>
      </c>
      <c r="W760" s="6">
        <f t="shared" si="117"/>
        <v>5.2300886606725543</v>
      </c>
      <c r="X760" s="3" t="str">
        <f t="shared" si="118"/>
        <v>Monitor</v>
      </c>
      <c r="Y760" s="3" t="str">
        <f t="shared" si="119"/>
        <v>OK</v>
      </c>
    </row>
    <row r="761" spans="1:25" x14ac:dyDescent="0.25">
      <c r="A761" s="3" t="str">
        <f>Raw_Data!A761</f>
        <v>f80ed925-6951-4cf0-8372-8424d7b6af02</v>
      </c>
      <c r="B761" s="3">
        <f>Raw_Data!B761</f>
        <v>26</v>
      </c>
      <c r="C761" s="3" t="str">
        <f>Raw_Data!C761</f>
        <v>Other</v>
      </c>
      <c r="D761" s="3" t="str">
        <f>Raw_Data!D761</f>
        <v>Basic</v>
      </c>
      <c r="E761" s="3">
        <f>Raw_Data!E761</f>
        <v>12.29</v>
      </c>
      <c r="F761" s="3">
        <f>Raw_Data!F761</f>
        <v>31</v>
      </c>
      <c r="G761" s="3" t="str">
        <f>Raw_Data!G761</f>
        <v>Asia</v>
      </c>
      <c r="H761" s="3" t="str">
        <f>Raw_Data!H761</f>
        <v>Tablet</v>
      </c>
      <c r="I761" s="3">
        <f>Raw_Data!I761</f>
        <v>8.99</v>
      </c>
      <c r="J761" s="3">
        <f>Raw_Data!J761</f>
        <v>1</v>
      </c>
      <c r="K761" s="3" t="str">
        <f>Raw_Data!K761</f>
        <v>Gift Card</v>
      </c>
      <c r="L761" s="3">
        <f>Raw_Data!L761</f>
        <v>3</v>
      </c>
      <c r="M761" s="3">
        <f>Raw_Data!M761</f>
        <v>0.38</v>
      </c>
      <c r="N761" s="3" t="str">
        <f>Raw_Data!N761</f>
        <v>Action</v>
      </c>
      <c r="O761" s="3" t="str">
        <f t="shared" si="110"/>
        <v>25-34</v>
      </c>
      <c r="P761" s="3" t="str">
        <f t="shared" si="111"/>
        <v>10-24h</v>
      </c>
      <c r="Q761" s="3" t="str">
        <f t="shared" si="112"/>
        <v>22-45d</v>
      </c>
      <c r="R761" s="3" t="str">
        <f t="shared" si="113"/>
        <v>Medium</v>
      </c>
      <c r="S761" s="3" t="str">
        <f t="shared" si="114"/>
        <v>Low</v>
      </c>
      <c r="T761" s="3" t="str">
        <f t="shared" si="115"/>
        <v>Churned</v>
      </c>
      <c r="U761" s="4">
        <f>1/(1+EXP(-(Predictive_Model!$B$5+((B761-Predictive_Model!$B$20)/Predictive_Model!$C$20)*Predictive_Model!$D$20+((E761-Predictive_Model!$B$21)/Predictive_Model!$C$21)*Predictive_Model!$D$21+((F761-Predictive_Model!$B$22)/Predictive_Model!$C$22)*Predictive_Model!$D$22+((I761-Predictive_Model!$B$23)/Predictive_Model!$C$23)*Predictive_Model!$D$23+((L761-Predictive_Model!$B$24)/Predictive_Model!$C$24)*Predictive_Model!$D$24+((M761-Predictive_Model!$B$25)/Predictive_Model!$C$25)*Predictive_Model!$D$25+IF(C761="Male",Predictive_Model!$D$31,IF(C761="Other",Predictive_Model!$D$32,0))+IF(D761="Premium",Predictive_Model!$D$34,IF(D761="Standard",Predictive_Model!$D$35,0))+IF(G761="Asia",Predictive_Model!$D$37,IF(G761="Europe",Predictive_Model!$D$38,IF(G761="North America",Predictive_Model!$D$39,IF(G761="Oceania",Predictive_Model!$D$40,IF(G761="South America",Predictive_Model!$D$41,0)))))+IF(H761="Laptop",Predictive_Model!$D$43,IF(H761="Mobile",Predictive_Model!$D$44,IF(H761="TV",Predictive_Model!$D$45,IF(H761="Tablet",Predictive_Model!$D$46,0))))+IF(K761="Crypto",Predictive_Model!$D$48,IF(K761="Debit Card",Predictive_Model!$D$49,IF(K761="Gift Card",Predictive_Model!$D$50,IF(K761="PayPal",Predictive_Model!$D$51,0))))+IF(N761="Comedy",Predictive_Model!$D$53,IF(N761="Documentary",Predictive_Model!$D$54,IF(N761="Drama",Predictive_Model!$D$55,IF(N761="Horror",Predictive_Model!$D$56,IF(N761="Romance",Predictive_Model!$D$57,IF(N761="Sci-Fi",Predictive_Model!$D$58,0)))))))))</f>
        <v>0.98600151472841013</v>
      </c>
      <c r="V761" s="3" t="str">
        <f t="shared" si="116"/>
        <v>Critical</v>
      </c>
      <c r="W761" s="6">
        <f t="shared" si="117"/>
        <v>8.99</v>
      </c>
      <c r="X761" s="3" t="str">
        <f t="shared" si="118"/>
        <v>Priority 2</v>
      </c>
      <c r="Y761" s="3" t="str">
        <f t="shared" si="119"/>
        <v>OK</v>
      </c>
    </row>
    <row r="762" spans="1:25" x14ac:dyDescent="0.25">
      <c r="A762" s="3" t="str">
        <f>Raw_Data!A762</f>
        <v>bad8a04e-c0c9-4084-b4b7-069072424e68</v>
      </c>
      <c r="B762" s="3">
        <f>Raw_Data!B762</f>
        <v>33</v>
      </c>
      <c r="C762" s="3" t="str">
        <f>Raw_Data!C762</f>
        <v>Female</v>
      </c>
      <c r="D762" s="3" t="str">
        <f>Raw_Data!D762</f>
        <v>Standard</v>
      </c>
      <c r="E762" s="3">
        <f>Raw_Data!E762</f>
        <v>27.72</v>
      </c>
      <c r="F762" s="3">
        <f>Raw_Data!F762</f>
        <v>42</v>
      </c>
      <c r="G762" s="3" t="str">
        <f>Raw_Data!G762</f>
        <v>Europe</v>
      </c>
      <c r="H762" s="3" t="str">
        <f>Raw_Data!H762</f>
        <v>Mobile</v>
      </c>
      <c r="I762" s="3">
        <f>Raw_Data!I762</f>
        <v>13.99</v>
      </c>
      <c r="J762" s="3">
        <f>Raw_Data!J762</f>
        <v>0</v>
      </c>
      <c r="K762" s="3" t="str">
        <f>Raw_Data!K762</f>
        <v>Debit Card</v>
      </c>
      <c r="L762" s="3">
        <f>Raw_Data!L762</f>
        <v>4</v>
      </c>
      <c r="M762" s="3">
        <f>Raw_Data!M762</f>
        <v>0.64</v>
      </c>
      <c r="N762" s="3" t="str">
        <f>Raw_Data!N762</f>
        <v>Action</v>
      </c>
      <c r="O762" s="3" t="str">
        <f t="shared" si="110"/>
        <v>25-34</v>
      </c>
      <c r="P762" s="3" t="str">
        <f t="shared" si="111"/>
        <v>25-49h</v>
      </c>
      <c r="Q762" s="3" t="str">
        <f t="shared" si="112"/>
        <v>22-45d</v>
      </c>
      <c r="R762" s="3" t="str">
        <f t="shared" si="113"/>
        <v>Medium</v>
      </c>
      <c r="S762" s="3" t="str">
        <f t="shared" si="114"/>
        <v>Mid</v>
      </c>
      <c r="T762" s="3" t="str">
        <f t="shared" si="115"/>
        <v>Active</v>
      </c>
      <c r="U762" s="4">
        <f>1/(1+EXP(-(Predictive_Model!$B$5+((B762-Predictive_Model!$B$20)/Predictive_Model!$C$20)*Predictive_Model!$D$20+((E762-Predictive_Model!$B$21)/Predictive_Model!$C$21)*Predictive_Model!$D$21+((F762-Predictive_Model!$B$22)/Predictive_Model!$C$22)*Predictive_Model!$D$22+((I762-Predictive_Model!$B$23)/Predictive_Model!$C$23)*Predictive_Model!$D$23+((L762-Predictive_Model!$B$24)/Predictive_Model!$C$24)*Predictive_Model!$D$24+((M762-Predictive_Model!$B$25)/Predictive_Model!$C$25)*Predictive_Model!$D$25+IF(C762="Male",Predictive_Model!$D$31,IF(C762="Other",Predictive_Model!$D$32,0))+IF(D762="Premium",Predictive_Model!$D$34,IF(D762="Standard",Predictive_Model!$D$35,0))+IF(G762="Asia",Predictive_Model!$D$37,IF(G762="Europe",Predictive_Model!$D$38,IF(G762="North America",Predictive_Model!$D$39,IF(G762="Oceania",Predictive_Model!$D$40,IF(G762="South America",Predictive_Model!$D$41,0)))))+IF(H762="Laptop",Predictive_Model!$D$43,IF(H762="Mobile",Predictive_Model!$D$44,IF(H762="TV",Predictive_Model!$D$45,IF(H762="Tablet",Predictive_Model!$D$46,0))))+IF(K762="Crypto",Predictive_Model!$D$48,IF(K762="Debit Card",Predictive_Model!$D$49,IF(K762="Gift Card",Predictive_Model!$D$50,IF(K762="PayPal",Predictive_Model!$D$51,0))))+IF(N762="Comedy",Predictive_Model!$D$53,IF(N762="Documentary",Predictive_Model!$D$54,IF(N762="Drama",Predictive_Model!$D$55,IF(N762="Horror",Predictive_Model!$D$56,IF(N762="Romance",Predictive_Model!$D$57,IF(N762="Sci-Fi",Predictive_Model!$D$58,0)))))))))</f>
        <v>0.15373039805399513</v>
      </c>
      <c r="V762" s="3" t="str">
        <f t="shared" si="116"/>
        <v>Low</v>
      </c>
      <c r="W762" s="6">
        <f t="shared" si="117"/>
        <v>2.1506882687753919</v>
      </c>
      <c r="X762" s="3" t="str">
        <f t="shared" si="118"/>
        <v>Monitor</v>
      </c>
      <c r="Y762" s="3" t="str">
        <f t="shared" si="119"/>
        <v>OK</v>
      </c>
    </row>
    <row r="763" spans="1:25" x14ac:dyDescent="0.25">
      <c r="A763" s="3" t="str">
        <f>Raw_Data!A763</f>
        <v>b4cc7509-0f49-4213-82c3-be547ead38e7</v>
      </c>
      <c r="B763" s="3">
        <f>Raw_Data!B763</f>
        <v>29</v>
      </c>
      <c r="C763" s="3" t="str">
        <f>Raw_Data!C763</f>
        <v>Other</v>
      </c>
      <c r="D763" s="3" t="str">
        <f>Raw_Data!D763</f>
        <v>Basic</v>
      </c>
      <c r="E763" s="3">
        <f>Raw_Data!E763</f>
        <v>13.77</v>
      </c>
      <c r="F763" s="3">
        <f>Raw_Data!F763</f>
        <v>24</v>
      </c>
      <c r="G763" s="3" t="str">
        <f>Raw_Data!G763</f>
        <v>Africa</v>
      </c>
      <c r="H763" s="3" t="str">
        <f>Raw_Data!H763</f>
        <v>Mobile</v>
      </c>
      <c r="I763" s="3">
        <f>Raw_Data!I763</f>
        <v>8.99</v>
      </c>
      <c r="J763" s="3">
        <f>Raw_Data!J763</f>
        <v>0</v>
      </c>
      <c r="K763" s="3" t="str">
        <f>Raw_Data!K763</f>
        <v>Debit Card</v>
      </c>
      <c r="L763" s="3">
        <f>Raw_Data!L763</f>
        <v>4</v>
      </c>
      <c r="M763" s="3">
        <f>Raw_Data!M763</f>
        <v>0.55000000000000004</v>
      </c>
      <c r="N763" s="3" t="str">
        <f>Raw_Data!N763</f>
        <v>Drama</v>
      </c>
      <c r="O763" s="3" t="str">
        <f t="shared" si="110"/>
        <v>25-34</v>
      </c>
      <c r="P763" s="3" t="str">
        <f t="shared" si="111"/>
        <v>10-24h</v>
      </c>
      <c r="Q763" s="3" t="str">
        <f t="shared" si="112"/>
        <v>22-45d</v>
      </c>
      <c r="R763" s="3" t="str">
        <f t="shared" si="113"/>
        <v>Medium</v>
      </c>
      <c r="S763" s="3" t="str">
        <f t="shared" si="114"/>
        <v>Low</v>
      </c>
      <c r="T763" s="3" t="str">
        <f t="shared" si="115"/>
        <v>Active</v>
      </c>
      <c r="U763" s="4">
        <f>1/(1+EXP(-(Predictive_Model!$B$5+((B763-Predictive_Model!$B$20)/Predictive_Model!$C$20)*Predictive_Model!$D$20+((E763-Predictive_Model!$B$21)/Predictive_Model!$C$21)*Predictive_Model!$D$21+((F763-Predictive_Model!$B$22)/Predictive_Model!$C$22)*Predictive_Model!$D$22+((I763-Predictive_Model!$B$23)/Predictive_Model!$C$23)*Predictive_Model!$D$23+((L763-Predictive_Model!$B$24)/Predictive_Model!$C$24)*Predictive_Model!$D$24+((M763-Predictive_Model!$B$25)/Predictive_Model!$C$25)*Predictive_Model!$D$25+IF(C763="Male",Predictive_Model!$D$31,IF(C763="Other",Predictive_Model!$D$32,0))+IF(D763="Premium",Predictive_Model!$D$34,IF(D763="Standard",Predictive_Model!$D$35,0))+IF(G763="Asia",Predictive_Model!$D$37,IF(G763="Europe",Predictive_Model!$D$38,IF(G763="North America",Predictive_Model!$D$39,IF(G763="Oceania",Predictive_Model!$D$40,IF(G763="South America",Predictive_Model!$D$41,0)))))+IF(H763="Laptop",Predictive_Model!$D$43,IF(H763="Mobile",Predictive_Model!$D$44,IF(H763="TV",Predictive_Model!$D$45,IF(H763="Tablet",Predictive_Model!$D$46,0))))+IF(K763="Crypto",Predictive_Model!$D$48,IF(K763="Debit Card",Predictive_Model!$D$49,IF(K763="Gift Card",Predictive_Model!$D$50,IF(K763="PayPal",Predictive_Model!$D$51,0))))+IF(N763="Comedy",Predictive_Model!$D$53,IF(N763="Documentary",Predictive_Model!$D$54,IF(N763="Drama",Predictive_Model!$D$55,IF(N763="Horror",Predictive_Model!$D$56,IF(N763="Romance",Predictive_Model!$D$57,IF(N763="Sci-Fi",Predictive_Model!$D$58,0)))))))))</f>
        <v>0.81373369016354502</v>
      </c>
      <c r="V763" s="3" t="str">
        <f t="shared" si="116"/>
        <v>Critical</v>
      </c>
      <c r="W763" s="6">
        <f t="shared" si="117"/>
        <v>7.3154658745702701</v>
      </c>
      <c r="X763" s="3" t="str">
        <f t="shared" si="118"/>
        <v>Priority 2</v>
      </c>
      <c r="Y763" s="3" t="str">
        <f t="shared" si="119"/>
        <v>OK</v>
      </c>
    </row>
    <row r="764" spans="1:25" x14ac:dyDescent="0.25">
      <c r="A764" s="3" t="str">
        <f>Raw_Data!A764</f>
        <v>1059ec7d-1182-4b81-98fc-3fa73374a98f</v>
      </c>
      <c r="B764" s="3">
        <f>Raw_Data!B764</f>
        <v>70</v>
      </c>
      <c r="C764" s="3" t="str">
        <f>Raw_Data!C764</f>
        <v>Other</v>
      </c>
      <c r="D764" s="3" t="str">
        <f>Raw_Data!D764</f>
        <v>Basic</v>
      </c>
      <c r="E764" s="3">
        <f>Raw_Data!E764</f>
        <v>4.88</v>
      </c>
      <c r="F764" s="3">
        <f>Raw_Data!F764</f>
        <v>9</v>
      </c>
      <c r="G764" s="3" t="str">
        <f>Raw_Data!G764</f>
        <v>Europe</v>
      </c>
      <c r="H764" s="3" t="str">
        <f>Raw_Data!H764</f>
        <v>TV</v>
      </c>
      <c r="I764" s="3">
        <f>Raw_Data!I764</f>
        <v>8.99</v>
      </c>
      <c r="J764" s="3">
        <f>Raw_Data!J764</f>
        <v>1</v>
      </c>
      <c r="K764" s="3" t="str">
        <f>Raw_Data!K764</f>
        <v>PayPal</v>
      </c>
      <c r="L764" s="3">
        <f>Raw_Data!L764</f>
        <v>1</v>
      </c>
      <c r="M764" s="3">
        <f>Raw_Data!M764</f>
        <v>0.49</v>
      </c>
      <c r="N764" s="3" t="str">
        <f>Raw_Data!N764</f>
        <v>Drama</v>
      </c>
      <c r="O764" s="3" t="str">
        <f t="shared" si="110"/>
        <v>55-70</v>
      </c>
      <c r="P764" s="3" t="str">
        <f t="shared" si="111"/>
        <v>&lt;10h</v>
      </c>
      <c r="Q764" s="3" t="str">
        <f t="shared" si="112"/>
        <v>8-21d</v>
      </c>
      <c r="R764" s="3" t="str">
        <f t="shared" si="113"/>
        <v>Medium</v>
      </c>
      <c r="S764" s="3" t="str">
        <f t="shared" si="114"/>
        <v>Low</v>
      </c>
      <c r="T764" s="3" t="str">
        <f t="shared" si="115"/>
        <v>Churned</v>
      </c>
      <c r="U764" s="4">
        <f>1/(1+EXP(-(Predictive_Model!$B$5+((B764-Predictive_Model!$B$20)/Predictive_Model!$C$20)*Predictive_Model!$D$20+((E764-Predictive_Model!$B$21)/Predictive_Model!$C$21)*Predictive_Model!$D$21+((F764-Predictive_Model!$B$22)/Predictive_Model!$C$22)*Predictive_Model!$D$22+((I764-Predictive_Model!$B$23)/Predictive_Model!$C$23)*Predictive_Model!$D$23+((L764-Predictive_Model!$B$24)/Predictive_Model!$C$24)*Predictive_Model!$D$24+((M764-Predictive_Model!$B$25)/Predictive_Model!$C$25)*Predictive_Model!$D$25+IF(C764="Male",Predictive_Model!$D$31,IF(C764="Other",Predictive_Model!$D$32,0))+IF(D764="Premium",Predictive_Model!$D$34,IF(D764="Standard",Predictive_Model!$D$35,0))+IF(G764="Asia",Predictive_Model!$D$37,IF(G764="Europe",Predictive_Model!$D$38,IF(G764="North America",Predictive_Model!$D$39,IF(G764="Oceania",Predictive_Model!$D$40,IF(G764="South America",Predictive_Model!$D$41,0)))))+IF(H764="Laptop",Predictive_Model!$D$43,IF(H764="Mobile",Predictive_Model!$D$44,IF(H764="TV",Predictive_Model!$D$45,IF(H764="Tablet",Predictive_Model!$D$46,0))))+IF(K764="Crypto",Predictive_Model!$D$48,IF(K764="Debit Card",Predictive_Model!$D$49,IF(K764="Gift Card",Predictive_Model!$D$50,IF(K764="PayPal",Predictive_Model!$D$51,0))))+IF(N764="Comedy",Predictive_Model!$D$53,IF(N764="Documentary",Predictive_Model!$D$54,IF(N764="Drama",Predictive_Model!$D$55,IF(N764="Horror",Predictive_Model!$D$56,IF(N764="Romance",Predictive_Model!$D$57,IF(N764="Sci-Fi",Predictive_Model!$D$58,0)))))))))</f>
        <v>0.95289971101681215</v>
      </c>
      <c r="V764" s="3" t="str">
        <f t="shared" si="116"/>
        <v>Critical</v>
      </c>
      <c r="W764" s="6">
        <f t="shared" si="117"/>
        <v>8.99</v>
      </c>
      <c r="X764" s="3" t="str">
        <f t="shared" si="118"/>
        <v>Priority 2</v>
      </c>
      <c r="Y764" s="3" t="str">
        <f t="shared" si="119"/>
        <v>OK</v>
      </c>
    </row>
    <row r="765" spans="1:25" x14ac:dyDescent="0.25">
      <c r="A765" s="3" t="str">
        <f>Raw_Data!A765</f>
        <v>80ee7450-f22a-4f0f-b081-c978a5a5b347</v>
      </c>
      <c r="B765" s="3">
        <f>Raw_Data!B765</f>
        <v>48</v>
      </c>
      <c r="C765" s="3" t="str">
        <f>Raw_Data!C765</f>
        <v>Female</v>
      </c>
      <c r="D765" s="3" t="str">
        <f>Raw_Data!D765</f>
        <v>Standard</v>
      </c>
      <c r="E765" s="3">
        <f>Raw_Data!E765</f>
        <v>10.98</v>
      </c>
      <c r="F765" s="3">
        <f>Raw_Data!F765</f>
        <v>44</v>
      </c>
      <c r="G765" s="3" t="str">
        <f>Raw_Data!G765</f>
        <v>Asia</v>
      </c>
      <c r="H765" s="3" t="str">
        <f>Raw_Data!H765</f>
        <v>Tablet</v>
      </c>
      <c r="I765" s="3">
        <f>Raw_Data!I765</f>
        <v>13.99</v>
      </c>
      <c r="J765" s="3">
        <f>Raw_Data!J765</f>
        <v>1</v>
      </c>
      <c r="K765" s="3" t="str">
        <f>Raw_Data!K765</f>
        <v>Crypto</v>
      </c>
      <c r="L765" s="3">
        <f>Raw_Data!L765</f>
        <v>1</v>
      </c>
      <c r="M765" s="3">
        <f>Raw_Data!M765</f>
        <v>0.24</v>
      </c>
      <c r="N765" s="3" t="str">
        <f>Raw_Data!N765</f>
        <v>Drama</v>
      </c>
      <c r="O765" s="3" t="str">
        <f t="shared" si="110"/>
        <v>45-54</v>
      </c>
      <c r="P765" s="3" t="str">
        <f t="shared" si="111"/>
        <v>10-24h</v>
      </c>
      <c r="Q765" s="3" t="str">
        <f t="shared" si="112"/>
        <v>22-45d</v>
      </c>
      <c r="R765" s="3" t="str">
        <f t="shared" si="113"/>
        <v>Medium</v>
      </c>
      <c r="S765" s="3" t="str">
        <f t="shared" si="114"/>
        <v>Mid</v>
      </c>
      <c r="T765" s="3" t="str">
        <f t="shared" si="115"/>
        <v>Churned</v>
      </c>
      <c r="U765" s="4">
        <f>1/(1+EXP(-(Predictive_Model!$B$5+((B765-Predictive_Model!$B$20)/Predictive_Model!$C$20)*Predictive_Model!$D$20+((E765-Predictive_Model!$B$21)/Predictive_Model!$C$21)*Predictive_Model!$D$21+((F765-Predictive_Model!$B$22)/Predictive_Model!$C$22)*Predictive_Model!$D$22+((I765-Predictive_Model!$B$23)/Predictive_Model!$C$23)*Predictive_Model!$D$23+((L765-Predictive_Model!$B$24)/Predictive_Model!$C$24)*Predictive_Model!$D$24+((M765-Predictive_Model!$B$25)/Predictive_Model!$C$25)*Predictive_Model!$D$25+IF(C765="Male",Predictive_Model!$D$31,IF(C765="Other",Predictive_Model!$D$32,0))+IF(D765="Premium",Predictive_Model!$D$34,IF(D765="Standard",Predictive_Model!$D$35,0))+IF(G765="Asia",Predictive_Model!$D$37,IF(G765="Europe",Predictive_Model!$D$38,IF(G765="North America",Predictive_Model!$D$39,IF(G765="Oceania",Predictive_Model!$D$40,IF(G765="South America",Predictive_Model!$D$41,0)))))+IF(H765="Laptop",Predictive_Model!$D$43,IF(H765="Mobile",Predictive_Model!$D$44,IF(H765="TV",Predictive_Model!$D$45,IF(H765="Tablet",Predictive_Model!$D$46,0))))+IF(K765="Crypto",Predictive_Model!$D$48,IF(K765="Debit Card",Predictive_Model!$D$49,IF(K765="Gift Card",Predictive_Model!$D$50,IF(K765="PayPal",Predictive_Model!$D$51,0))))+IF(N765="Comedy",Predictive_Model!$D$53,IF(N765="Documentary",Predictive_Model!$D$54,IF(N765="Drama",Predictive_Model!$D$55,IF(N765="Horror",Predictive_Model!$D$56,IF(N765="Romance",Predictive_Model!$D$57,IF(N765="Sci-Fi",Predictive_Model!$D$58,0)))))))))</f>
        <v>0.99888892562977516</v>
      </c>
      <c r="V765" s="3" t="str">
        <f t="shared" si="116"/>
        <v>Critical</v>
      </c>
      <c r="W765" s="6">
        <f t="shared" si="117"/>
        <v>13.99</v>
      </c>
      <c r="X765" s="3" t="str">
        <f t="shared" si="118"/>
        <v>Priority 2</v>
      </c>
      <c r="Y765" s="3" t="str">
        <f t="shared" si="119"/>
        <v>OK</v>
      </c>
    </row>
    <row r="766" spans="1:25" x14ac:dyDescent="0.25">
      <c r="A766" s="3" t="str">
        <f>Raw_Data!A766</f>
        <v>e02106ca-0101-4adc-963b-9bdfc6e6877c</v>
      </c>
      <c r="B766" s="3">
        <f>Raw_Data!B766</f>
        <v>20</v>
      </c>
      <c r="C766" s="3" t="str">
        <f>Raw_Data!C766</f>
        <v>Male</v>
      </c>
      <c r="D766" s="3" t="str">
        <f>Raw_Data!D766</f>
        <v>Basic</v>
      </c>
      <c r="E766" s="3">
        <f>Raw_Data!E766</f>
        <v>17.03</v>
      </c>
      <c r="F766" s="3">
        <f>Raw_Data!F766</f>
        <v>47</v>
      </c>
      <c r="G766" s="3" t="str">
        <f>Raw_Data!G766</f>
        <v>Europe</v>
      </c>
      <c r="H766" s="3" t="str">
        <f>Raw_Data!H766</f>
        <v>Mobile</v>
      </c>
      <c r="I766" s="3">
        <f>Raw_Data!I766</f>
        <v>8.99</v>
      </c>
      <c r="J766" s="3">
        <f>Raw_Data!J766</f>
        <v>1</v>
      </c>
      <c r="K766" s="3" t="str">
        <f>Raw_Data!K766</f>
        <v>Credit Card</v>
      </c>
      <c r="L766" s="3">
        <f>Raw_Data!L766</f>
        <v>2</v>
      </c>
      <c r="M766" s="3">
        <f>Raw_Data!M766</f>
        <v>0.35</v>
      </c>
      <c r="N766" s="3" t="str">
        <f>Raw_Data!N766</f>
        <v>Documentary</v>
      </c>
      <c r="O766" s="3" t="str">
        <f t="shared" si="110"/>
        <v>18-24</v>
      </c>
      <c r="P766" s="3" t="str">
        <f t="shared" si="111"/>
        <v>10-24h</v>
      </c>
      <c r="Q766" s="3" t="str">
        <f t="shared" si="112"/>
        <v>46-60d</v>
      </c>
      <c r="R766" s="3" t="str">
        <f t="shared" si="113"/>
        <v>Medium</v>
      </c>
      <c r="S766" s="3" t="str">
        <f t="shared" si="114"/>
        <v>Low</v>
      </c>
      <c r="T766" s="3" t="str">
        <f t="shared" si="115"/>
        <v>Churned</v>
      </c>
      <c r="U766" s="4">
        <f>1/(1+EXP(-(Predictive_Model!$B$5+((B766-Predictive_Model!$B$20)/Predictive_Model!$C$20)*Predictive_Model!$D$20+((E766-Predictive_Model!$B$21)/Predictive_Model!$C$21)*Predictive_Model!$D$21+((F766-Predictive_Model!$B$22)/Predictive_Model!$C$22)*Predictive_Model!$D$22+((I766-Predictive_Model!$B$23)/Predictive_Model!$C$23)*Predictive_Model!$D$23+((L766-Predictive_Model!$B$24)/Predictive_Model!$C$24)*Predictive_Model!$D$24+((M766-Predictive_Model!$B$25)/Predictive_Model!$C$25)*Predictive_Model!$D$25+IF(C766="Male",Predictive_Model!$D$31,IF(C766="Other",Predictive_Model!$D$32,0))+IF(D766="Premium",Predictive_Model!$D$34,IF(D766="Standard",Predictive_Model!$D$35,0))+IF(G766="Asia",Predictive_Model!$D$37,IF(G766="Europe",Predictive_Model!$D$38,IF(G766="North America",Predictive_Model!$D$39,IF(G766="Oceania",Predictive_Model!$D$40,IF(G766="South America",Predictive_Model!$D$41,0)))))+IF(H766="Laptop",Predictive_Model!$D$43,IF(H766="Mobile",Predictive_Model!$D$44,IF(H766="TV",Predictive_Model!$D$45,IF(H766="Tablet",Predictive_Model!$D$46,0))))+IF(K766="Crypto",Predictive_Model!$D$48,IF(K766="Debit Card",Predictive_Model!$D$49,IF(K766="Gift Card",Predictive_Model!$D$50,IF(K766="PayPal",Predictive_Model!$D$51,0))))+IF(N766="Comedy",Predictive_Model!$D$53,IF(N766="Documentary",Predictive_Model!$D$54,IF(N766="Drama",Predictive_Model!$D$55,IF(N766="Horror",Predictive_Model!$D$56,IF(N766="Romance",Predictive_Model!$D$57,IF(N766="Sci-Fi",Predictive_Model!$D$58,0)))))))))</f>
        <v>0.99652226263147525</v>
      </c>
      <c r="V766" s="3" t="str">
        <f t="shared" si="116"/>
        <v>Critical</v>
      </c>
      <c r="W766" s="6">
        <f t="shared" si="117"/>
        <v>8.99</v>
      </c>
      <c r="X766" s="3" t="str">
        <f t="shared" si="118"/>
        <v>Priority 2</v>
      </c>
      <c r="Y766" s="3" t="str">
        <f t="shared" si="119"/>
        <v>OK</v>
      </c>
    </row>
    <row r="767" spans="1:25" x14ac:dyDescent="0.25">
      <c r="A767" s="3" t="str">
        <f>Raw_Data!A767</f>
        <v>b2c52c4f-2ca8-4719-b798-32128b9009ba</v>
      </c>
      <c r="B767" s="3">
        <f>Raw_Data!B767</f>
        <v>40</v>
      </c>
      <c r="C767" s="3" t="str">
        <f>Raw_Data!C767</f>
        <v>Female</v>
      </c>
      <c r="D767" s="3" t="str">
        <f>Raw_Data!D767</f>
        <v>Basic</v>
      </c>
      <c r="E767" s="3">
        <f>Raw_Data!E767</f>
        <v>33.549999999999997</v>
      </c>
      <c r="F767" s="3">
        <f>Raw_Data!F767</f>
        <v>5</v>
      </c>
      <c r="G767" s="3" t="str">
        <f>Raw_Data!G767</f>
        <v>Africa</v>
      </c>
      <c r="H767" s="3" t="str">
        <f>Raw_Data!H767</f>
        <v>Mobile</v>
      </c>
      <c r="I767" s="3">
        <f>Raw_Data!I767</f>
        <v>8.99</v>
      </c>
      <c r="J767" s="3">
        <f>Raw_Data!J767</f>
        <v>0</v>
      </c>
      <c r="K767" s="3" t="str">
        <f>Raw_Data!K767</f>
        <v>PayPal</v>
      </c>
      <c r="L767" s="3">
        <f>Raw_Data!L767</f>
        <v>1</v>
      </c>
      <c r="M767" s="3">
        <f>Raw_Data!M767</f>
        <v>5.59</v>
      </c>
      <c r="N767" s="3" t="str">
        <f>Raw_Data!N767</f>
        <v>Horror</v>
      </c>
      <c r="O767" s="3" t="str">
        <f t="shared" si="110"/>
        <v>35-44</v>
      </c>
      <c r="P767" s="3" t="str">
        <f t="shared" si="111"/>
        <v>25-49h</v>
      </c>
      <c r="Q767" s="3" t="str">
        <f t="shared" si="112"/>
        <v>0-7d</v>
      </c>
      <c r="R767" s="3" t="str">
        <f t="shared" si="113"/>
        <v>High</v>
      </c>
      <c r="S767" s="3" t="str">
        <f t="shared" si="114"/>
        <v>Low</v>
      </c>
      <c r="T767" s="3" t="str">
        <f t="shared" si="115"/>
        <v>Active</v>
      </c>
      <c r="U767" s="4">
        <f>1/(1+EXP(-(Predictive_Model!$B$5+((B767-Predictive_Model!$B$20)/Predictive_Model!$C$20)*Predictive_Model!$D$20+((E767-Predictive_Model!$B$21)/Predictive_Model!$C$21)*Predictive_Model!$D$21+((F767-Predictive_Model!$B$22)/Predictive_Model!$C$22)*Predictive_Model!$D$22+((I767-Predictive_Model!$B$23)/Predictive_Model!$C$23)*Predictive_Model!$D$23+((L767-Predictive_Model!$B$24)/Predictive_Model!$C$24)*Predictive_Model!$D$24+((M767-Predictive_Model!$B$25)/Predictive_Model!$C$25)*Predictive_Model!$D$25+IF(C767="Male",Predictive_Model!$D$31,IF(C767="Other",Predictive_Model!$D$32,0))+IF(D767="Premium",Predictive_Model!$D$34,IF(D767="Standard",Predictive_Model!$D$35,0))+IF(G767="Asia",Predictive_Model!$D$37,IF(G767="Europe",Predictive_Model!$D$38,IF(G767="North America",Predictive_Model!$D$39,IF(G767="Oceania",Predictive_Model!$D$40,IF(G767="South America",Predictive_Model!$D$41,0)))))+IF(H767="Laptop",Predictive_Model!$D$43,IF(H767="Mobile",Predictive_Model!$D$44,IF(H767="TV",Predictive_Model!$D$45,IF(H767="Tablet",Predictive_Model!$D$46,0))))+IF(K767="Crypto",Predictive_Model!$D$48,IF(K767="Debit Card",Predictive_Model!$D$49,IF(K767="Gift Card",Predictive_Model!$D$50,IF(K767="PayPal",Predictive_Model!$D$51,0))))+IF(N767="Comedy",Predictive_Model!$D$53,IF(N767="Documentary",Predictive_Model!$D$54,IF(N767="Drama",Predictive_Model!$D$55,IF(N767="Horror",Predictive_Model!$D$56,IF(N767="Romance",Predictive_Model!$D$57,IF(N767="Sci-Fi",Predictive_Model!$D$58,0)))))))))</f>
        <v>1.8038652189379645E-6</v>
      </c>
      <c r="V767" s="3" t="str">
        <f t="shared" si="116"/>
        <v>Low</v>
      </c>
      <c r="W767" s="6">
        <f t="shared" si="117"/>
        <v>1.6216748318252303E-5</v>
      </c>
      <c r="X767" s="3" t="str">
        <f t="shared" si="118"/>
        <v>Monitor</v>
      </c>
      <c r="Y767" s="3" t="str">
        <f t="shared" si="119"/>
        <v>OK</v>
      </c>
    </row>
    <row r="768" spans="1:25" x14ac:dyDescent="0.25">
      <c r="A768" s="3" t="str">
        <f>Raw_Data!A768</f>
        <v>def12ba1-ee3f-4059-a620-05d7d523636c</v>
      </c>
      <c r="B768" s="3">
        <f>Raw_Data!B768</f>
        <v>53</v>
      </c>
      <c r="C768" s="3" t="str">
        <f>Raw_Data!C768</f>
        <v>Female</v>
      </c>
      <c r="D768" s="3" t="str">
        <f>Raw_Data!D768</f>
        <v>Basic</v>
      </c>
      <c r="E768" s="3">
        <f>Raw_Data!E768</f>
        <v>4.01</v>
      </c>
      <c r="F768" s="3">
        <f>Raw_Data!F768</f>
        <v>49</v>
      </c>
      <c r="G768" s="3" t="str">
        <f>Raw_Data!G768</f>
        <v>North America</v>
      </c>
      <c r="H768" s="3" t="str">
        <f>Raw_Data!H768</f>
        <v>Desktop</v>
      </c>
      <c r="I768" s="3">
        <f>Raw_Data!I768</f>
        <v>8.99</v>
      </c>
      <c r="J768" s="3">
        <f>Raw_Data!J768</f>
        <v>1</v>
      </c>
      <c r="K768" s="3" t="str">
        <f>Raw_Data!K768</f>
        <v>Crypto</v>
      </c>
      <c r="L768" s="3">
        <f>Raw_Data!L768</f>
        <v>2</v>
      </c>
      <c r="M768" s="3">
        <f>Raw_Data!M768</f>
        <v>0.08</v>
      </c>
      <c r="N768" s="3" t="str">
        <f>Raw_Data!N768</f>
        <v>Action</v>
      </c>
      <c r="O768" s="3" t="str">
        <f t="shared" si="110"/>
        <v>45-54</v>
      </c>
      <c r="P768" s="3" t="str">
        <f t="shared" si="111"/>
        <v>&lt;10h</v>
      </c>
      <c r="Q768" s="3" t="str">
        <f t="shared" si="112"/>
        <v>46-60d</v>
      </c>
      <c r="R768" s="3" t="str">
        <f t="shared" si="113"/>
        <v>Low</v>
      </c>
      <c r="S768" s="3" t="str">
        <f t="shared" si="114"/>
        <v>Low</v>
      </c>
      <c r="T768" s="3" t="str">
        <f t="shared" si="115"/>
        <v>Churned</v>
      </c>
      <c r="U768" s="4">
        <f>1/(1+EXP(-(Predictive_Model!$B$5+((B768-Predictive_Model!$B$20)/Predictive_Model!$C$20)*Predictive_Model!$D$20+((E768-Predictive_Model!$B$21)/Predictive_Model!$C$21)*Predictive_Model!$D$21+((F768-Predictive_Model!$B$22)/Predictive_Model!$C$22)*Predictive_Model!$D$22+((I768-Predictive_Model!$B$23)/Predictive_Model!$C$23)*Predictive_Model!$D$23+((L768-Predictive_Model!$B$24)/Predictive_Model!$C$24)*Predictive_Model!$D$24+((M768-Predictive_Model!$B$25)/Predictive_Model!$C$25)*Predictive_Model!$D$25+IF(C768="Male",Predictive_Model!$D$31,IF(C768="Other",Predictive_Model!$D$32,0))+IF(D768="Premium",Predictive_Model!$D$34,IF(D768="Standard",Predictive_Model!$D$35,0))+IF(G768="Asia",Predictive_Model!$D$37,IF(G768="Europe",Predictive_Model!$D$38,IF(G768="North America",Predictive_Model!$D$39,IF(G768="Oceania",Predictive_Model!$D$40,IF(G768="South America",Predictive_Model!$D$41,0)))))+IF(H768="Laptop",Predictive_Model!$D$43,IF(H768="Mobile",Predictive_Model!$D$44,IF(H768="TV",Predictive_Model!$D$45,IF(H768="Tablet",Predictive_Model!$D$46,0))))+IF(K768="Crypto",Predictive_Model!$D$48,IF(K768="Debit Card",Predictive_Model!$D$49,IF(K768="Gift Card",Predictive_Model!$D$50,IF(K768="PayPal",Predictive_Model!$D$51,0))))+IF(N768="Comedy",Predictive_Model!$D$53,IF(N768="Documentary",Predictive_Model!$D$54,IF(N768="Drama",Predictive_Model!$D$55,IF(N768="Horror",Predictive_Model!$D$56,IF(N768="Romance",Predictive_Model!$D$57,IF(N768="Sci-Fi",Predictive_Model!$D$58,0)))))))))</f>
        <v>0.99988454188824905</v>
      </c>
      <c r="V768" s="3" t="str">
        <f t="shared" si="116"/>
        <v>Critical</v>
      </c>
      <c r="W768" s="6">
        <f t="shared" si="117"/>
        <v>8.99</v>
      </c>
      <c r="X768" s="3" t="str">
        <f t="shared" si="118"/>
        <v>Priority 2</v>
      </c>
      <c r="Y768" s="3" t="str">
        <f t="shared" si="119"/>
        <v>OK</v>
      </c>
    </row>
    <row r="769" spans="1:25" x14ac:dyDescent="0.25">
      <c r="A769" s="3" t="str">
        <f>Raw_Data!A769</f>
        <v>eb0cd898-3b91-46fc-9d23-8bb53d4297c4</v>
      </c>
      <c r="B769" s="3">
        <f>Raw_Data!B769</f>
        <v>56</v>
      </c>
      <c r="C769" s="3" t="str">
        <f>Raw_Data!C769</f>
        <v>Male</v>
      </c>
      <c r="D769" s="3" t="str">
        <f>Raw_Data!D769</f>
        <v>Premium</v>
      </c>
      <c r="E769" s="3">
        <f>Raw_Data!E769</f>
        <v>8.1999999999999993</v>
      </c>
      <c r="F769" s="3">
        <f>Raw_Data!F769</f>
        <v>19</v>
      </c>
      <c r="G769" s="3" t="str">
        <f>Raw_Data!G769</f>
        <v>Europe</v>
      </c>
      <c r="H769" s="3" t="str">
        <f>Raw_Data!H769</f>
        <v>TV</v>
      </c>
      <c r="I769" s="3">
        <f>Raw_Data!I769</f>
        <v>17.989999999999998</v>
      </c>
      <c r="J769" s="3">
        <f>Raw_Data!J769</f>
        <v>0</v>
      </c>
      <c r="K769" s="3" t="str">
        <f>Raw_Data!K769</f>
        <v>PayPal</v>
      </c>
      <c r="L769" s="3">
        <f>Raw_Data!L769</f>
        <v>2</v>
      </c>
      <c r="M769" s="3">
        <f>Raw_Data!M769</f>
        <v>0.41</v>
      </c>
      <c r="N769" s="3" t="str">
        <f>Raw_Data!N769</f>
        <v>Comedy</v>
      </c>
      <c r="O769" s="3" t="str">
        <f t="shared" si="110"/>
        <v>55-70</v>
      </c>
      <c r="P769" s="3" t="str">
        <f t="shared" si="111"/>
        <v>&lt;10h</v>
      </c>
      <c r="Q769" s="3" t="str">
        <f t="shared" si="112"/>
        <v>8-21d</v>
      </c>
      <c r="R769" s="3" t="str">
        <f t="shared" si="113"/>
        <v>Medium</v>
      </c>
      <c r="S769" s="3" t="str">
        <f t="shared" si="114"/>
        <v>High</v>
      </c>
      <c r="T769" s="3" t="str">
        <f t="shared" si="115"/>
        <v>Active</v>
      </c>
      <c r="U769" s="4">
        <f>1/(1+EXP(-(Predictive_Model!$B$5+((B769-Predictive_Model!$B$20)/Predictive_Model!$C$20)*Predictive_Model!$D$20+((E769-Predictive_Model!$B$21)/Predictive_Model!$C$21)*Predictive_Model!$D$21+((F769-Predictive_Model!$B$22)/Predictive_Model!$C$22)*Predictive_Model!$D$22+((I769-Predictive_Model!$B$23)/Predictive_Model!$C$23)*Predictive_Model!$D$23+((L769-Predictive_Model!$B$24)/Predictive_Model!$C$24)*Predictive_Model!$D$24+((M769-Predictive_Model!$B$25)/Predictive_Model!$C$25)*Predictive_Model!$D$25+IF(C769="Male",Predictive_Model!$D$31,IF(C769="Other",Predictive_Model!$D$32,0))+IF(D769="Premium",Predictive_Model!$D$34,IF(D769="Standard",Predictive_Model!$D$35,0))+IF(G769="Asia",Predictive_Model!$D$37,IF(G769="Europe",Predictive_Model!$D$38,IF(G769="North America",Predictive_Model!$D$39,IF(G769="Oceania",Predictive_Model!$D$40,IF(G769="South America",Predictive_Model!$D$41,0)))))+IF(H769="Laptop",Predictive_Model!$D$43,IF(H769="Mobile",Predictive_Model!$D$44,IF(H769="TV",Predictive_Model!$D$45,IF(H769="Tablet",Predictive_Model!$D$46,0))))+IF(K769="Crypto",Predictive_Model!$D$48,IF(K769="Debit Card",Predictive_Model!$D$49,IF(K769="Gift Card",Predictive_Model!$D$50,IF(K769="PayPal",Predictive_Model!$D$51,0))))+IF(N769="Comedy",Predictive_Model!$D$53,IF(N769="Documentary",Predictive_Model!$D$54,IF(N769="Drama",Predictive_Model!$D$55,IF(N769="Horror",Predictive_Model!$D$56,IF(N769="Romance",Predictive_Model!$D$57,IF(N769="Sci-Fi",Predictive_Model!$D$58,0)))))))))</f>
        <v>0.41103794731247467</v>
      </c>
      <c r="V769" s="3" t="str">
        <f t="shared" si="116"/>
        <v>Medium</v>
      </c>
      <c r="W769" s="6">
        <f t="shared" si="117"/>
        <v>7.3945726721514191</v>
      </c>
      <c r="X769" s="3" t="str">
        <f t="shared" si="118"/>
        <v>Monitor</v>
      </c>
      <c r="Y769" s="3" t="str">
        <f t="shared" si="119"/>
        <v>OK</v>
      </c>
    </row>
    <row r="770" spans="1:25" x14ac:dyDescent="0.25">
      <c r="A770" s="3" t="str">
        <f>Raw_Data!A770</f>
        <v>fc76c95d-6886-4993-bc12-adbfcd4cdac0</v>
      </c>
      <c r="B770" s="3">
        <f>Raw_Data!B770</f>
        <v>43</v>
      </c>
      <c r="C770" s="3" t="str">
        <f>Raw_Data!C770</f>
        <v>Other</v>
      </c>
      <c r="D770" s="3" t="str">
        <f>Raw_Data!D770</f>
        <v>Premium</v>
      </c>
      <c r="E770" s="3">
        <f>Raw_Data!E770</f>
        <v>4.17</v>
      </c>
      <c r="F770" s="3">
        <f>Raw_Data!F770</f>
        <v>46</v>
      </c>
      <c r="G770" s="3" t="str">
        <f>Raw_Data!G770</f>
        <v>South America</v>
      </c>
      <c r="H770" s="3" t="str">
        <f>Raw_Data!H770</f>
        <v>Mobile</v>
      </c>
      <c r="I770" s="3">
        <f>Raw_Data!I770</f>
        <v>17.989999999999998</v>
      </c>
      <c r="J770" s="3">
        <f>Raw_Data!J770</f>
        <v>1</v>
      </c>
      <c r="K770" s="3" t="str">
        <f>Raw_Data!K770</f>
        <v>Credit Card</v>
      </c>
      <c r="L770" s="3">
        <f>Raw_Data!L770</f>
        <v>1</v>
      </c>
      <c r="M770" s="3">
        <f>Raw_Data!M770</f>
        <v>0.09</v>
      </c>
      <c r="N770" s="3" t="str">
        <f>Raw_Data!N770</f>
        <v>Comedy</v>
      </c>
      <c r="O770" s="3" t="str">
        <f t="shared" si="110"/>
        <v>35-44</v>
      </c>
      <c r="P770" s="3" t="str">
        <f t="shared" si="111"/>
        <v>&lt;10h</v>
      </c>
      <c r="Q770" s="3" t="str">
        <f t="shared" si="112"/>
        <v>46-60d</v>
      </c>
      <c r="R770" s="3" t="str">
        <f t="shared" si="113"/>
        <v>Low</v>
      </c>
      <c r="S770" s="3" t="str">
        <f t="shared" si="114"/>
        <v>High</v>
      </c>
      <c r="T770" s="3" t="str">
        <f t="shared" si="115"/>
        <v>Churned</v>
      </c>
      <c r="U770" s="4">
        <f>1/(1+EXP(-(Predictive_Model!$B$5+((B770-Predictive_Model!$B$20)/Predictive_Model!$C$20)*Predictive_Model!$D$20+((E770-Predictive_Model!$B$21)/Predictive_Model!$C$21)*Predictive_Model!$D$21+((F770-Predictive_Model!$B$22)/Predictive_Model!$C$22)*Predictive_Model!$D$22+((I770-Predictive_Model!$B$23)/Predictive_Model!$C$23)*Predictive_Model!$D$23+((L770-Predictive_Model!$B$24)/Predictive_Model!$C$24)*Predictive_Model!$D$24+((M770-Predictive_Model!$B$25)/Predictive_Model!$C$25)*Predictive_Model!$D$25+IF(C770="Male",Predictive_Model!$D$31,IF(C770="Other",Predictive_Model!$D$32,0))+IF(D770="Premium",Predictive_Model!$D$34,IF(D770="Standard",Predictive_Model!$D$35,0))+IF(G770="Asia",Predictive_Model!$D$37,IF(G770="Europe",Predictive_Model!$D$38,IF(G770="North America",Predictive_Model!$D$39,IF(G770="Oceania",Predictive_Model!$D$40,IF(G770="South America",Predictive_Model!$D$41,0)))))+IF(H770="Laptop",Predictive_Model!$D$43,IF(H770="Mobile",Predictive_Model!$D$44,IF(H770="TV",Predictive_Model!$D$45,IF(H770="Tablet",Predictive_Model!$D$46,0))))+IF(K770="Crypto",Predictive_Model!$D$48,IF(K770="Debit Card",Predictive_Model!$D$49,IF(K770="Gift Card",Predictive_Model!$D$50,IF(K770="PayPal",Predictive_Model!$D$51,0))))+IF(N770="Comedy",Predictive_Model!$D$53,IF(N770="Documentary",Predictive_Model!$D$54,IF(N770="Drama",Predictive_Model!$D$55,IF(N770="Horror",Predictive_Model!$D$56,IF(N770="Romance",Predictive_Model!$D$57,IF(N770="Sci-Fi",Predictive_Model!$D$58,0)))))))))</f>
        <v>0.9996248735826393</v>
      </c>
      <c r="V770" s="3" t="str">
        <f t="shared" si="116"/>
        <v>Critical</v>
      </c>
      <c r="W770" s="6">
        <f t="shared" si="117"/>
        <v>17.989999999999998</v>
      </c>
      <c r="X770" s="3" t="str">
        <f t="shared" si="118"/>
        <v>Priority 1</v>
      </c>
      <c r="Y770" s="3" t="str">
        <f t="shared" si="119"/>
        <v>OK</v>
      </c>
    </row>
    <row r="771" spans="1:25" x14ac:dyDescent="0.25">
      <c r="A771" s="3" t="str">
        <f>Raw_Data!A771</f>
        <v>4641b78c-9f54-43b3-8f33-809da152aba2</v>
      </c>
      <c r="B771" s="3">
        <f>Raw_Data!B771</f>
        <v>36</v>
      </c>
      <c r="C771" s="3" t="str">
        <f>Raw_Data!C771</f>
        <v>Other</v>
      </c>
      <c r="D771" s="3" t="str">
        <f>Raw_Data!D771</f>
        <v>Basic</v>
      </c>
      <c r="E771" s="3">
        <f>Raw_Data!E771</f>
        <v>14.63</v>
      </c>
      <c r="F771" s="3">
        <f>Raw_Data!F771</f>
        <v>52</v>
      </c>
      <c r="G771" s="3" t="str">
        <f>Raw_Data!G771</f>
        <v>South America</v>
      </c>
      <c r="H771" s="3" t="str">
        <f>Raw_Data!H771</f>
        <v>Desktop</v>
      </c>
      <c r="I771" s="3">
        <f>Raw_Data!I771</f>
        <v>8.99</v>
      </c>
      <c r="J771" s="3">
        <f>Raw_Data!J771</f>
        <v>1</v>
      </c>
      <c r="K771" s="3" t="str">
        <f>Raw_Data!K771</f>
        <v>Crypto</v>
      </c>
      <c r="L771" s="3">
        <f>Raw_Data!L771</f>
        <v>1</v>
      </c>
      <c r="M771" s="3">
        <f>Raw_Data!M771</f>
        <v>0.28000000000000003</v>
      </c>
      <c r="N771" s="3" t="str">
        <f>Raw_Data!N771</f>
        <v>Horror</v>
      </c>
      <c r="O771" s="3" t="str">
        <f t="shared" si="110"/>
        <v>35-44</v>
      </c>
      <c r="P771" s="3" t="str">
        <f t="shared" si="111"/>
        <v>10-24h</v>
      </c>
      <c r="Q771" s="3" t="str">
        <f t="shared" si="112"/>
        <v>46-60d</v>
      </c>
      <c r="R771" s="3" t="str">
        <f t="shared" si="113"/>
        <v>Medium</v>
      </c>
      <c r="S771" s="3" t="str">
        <f t="shared" si="114"/>
        <v>Low</v>
      </c>
      <c r="T771" s="3" t="str">
        <f t="shared" si="115"/>
        <v>Churned</v>
      </c>
      <c r="U771" s="4">
        <f>1/(1+EXP(-(Predictive_Model!$B$5+((B771-Predictive_Model!$B$20)/Predictive_Model!$C$20)*Predictive_Model!$D$20+((E771-Predictive_Model!$B$21)/Predictive_Model!$C$21)*Predictive_Model!$D$21+((F771-Predictive_Model!$B$22)/Predictive_Model!$C$22)*Predictive_Model!$D$22+((I771-Predictive_Model!$B$23)/Predictive_Model!$C$23)*Predictive_Model!$D$23+((L771-Predictive_Model!$B$24)/Predictive_Model!$C$24)*Predictive_Model!$D$24+((M771-Predictive_Model!$B$25)/Predictive_Model!$C$25)*Predictive_Model!$D$25+IF(C771="Male",Predictive_Model!$D$31,IF(C771="Other",Predictive_Model!$D$32,0))+IF(D771="Premium",Predictive_Model!$D$34,IF(D771="Standard",Predictive_Model!$D$35,0))+IF(G771="Asia",Predictive_Model!$D$37,IF(G771="Europe",Predictive_Model!$D$38,IF(G771="North America",Predictive_Model!$D$39,IF(G771="Oceania",Predictive_Model!$D$40,IF(G771="South America",Predictive_Model!$D$41,0)))))+IF(H771="Laptop",Predictive_Model!$D$43,IF(H771="Mobile",Predictive_Model!$D$44,IF(H771="TV",Predictive_Model!$D$45,IF(H771="Tablet",Predictive_Model!$D$46,0))))+IF(K771="Crypto",Predictive_Model!$D$48,IF(K771="Debit Card",Predictive_Model!$D$49,IF(K771="Gift Card",Predictive_Model!$D$50,IF(K771="PayPal",Predictive_Model!$D$51,0))))+IF(N771="Comedy",Predictive_Model!$D$53,IF(N771="Documentary",Predictive_Model!$D$54,IF(N771="Drama",Predictive_Model!$D$55,IF(N771="Horror",Predictive_Model!$D$56,IF(N771="Romance",Predictive_Model!$D$57,IF(N771="Sci-Fi",Predictive_Model!$D$58,0)))))))))</f>
        <v>0.99834085358349844</v>
      </c>
      <c r="V771" s="3" t="str">
        <f t="shared" si="116"/>
        <v>Critical</v>
      </c>
      <c r="W771" s="6">
        <f t="shared" si="117"/>
        <v>8.99</v>
      </c>
      <c r="X771" s="3" t="str">
        <f t="shared" si="118"/>
        <v>Priority 2</v>
      </c>
      <c r="Y771" s="3" t="str">
        <f t="shared" si="119"/>
        <v>OK</v>
      </c>
    </row>
    <row r="772" spans="1:25" x14ac:dyDescent="0.25">
      <c r="A772" s="3" t="str">
        <f>Raw_Data!A772</f>
        <v>3829a8ad-947c-4e70-906d-bf4bbdf0fe60</v>
      </c>
      <c r="B772" s="3">
        <f>Raw_Data!B772</f>
        <v>54</v>
      </c>
      <c r="C772" s="3" t="str">
        <f>Raw_Data!C772</f>
        <v>Male</v>
      </c>
      <c r="D772" s="3" t="str">
        <f>Raw_Data!D772</f>
        <v>Standard</v>
      </c>
      <c r="E772" s="3">
        <f>Raw_Data!E772</f>
        <v>19.260000000000002</v>
      </c>
      <c r="F772" s="3">
        <f>Raw_Data!F772</f>
        <v>10</v>
      </c>
      <c r="G772" s="3" t="str">
        <f>Raw_Data!G772</f>
        <v>Africa</v>
      </c>
      <c r="H772" s="3" t="str">
        <f>Raw_Data!H772</f>
        <v>Mobile</v>
      </c>
      <c r="I772" s="3">
        <f>Raw_Data!I772</f>
        <v>13.99</v>
      </c>
      <c r="J772" s="3">
        <f>Raw_Data!J772</f>
        <v>0</v>
      </c>
      <c r="K772" s="3" t="str">
        <f>Raw_Data!K772</f>
        <v>Debit Card</v>
      </c>
      <c r="L772" s="3">
        <f>Raw_Data!L772</f>
        <v>5</v>
      </c>
      <c r="M772" s="3">
        <f>Raw_Data!M772</f>
        <v>1.75</v>
      </c>
      <c r="N772" s="3" t="str">
        <f>Raw_Data!N772</f>
        <v>Comedy</v>
      </c>
      <c r="O772" s="3" t="str">
        <f t="shared" si="110"/>
        <v>45-54</v>
      </c>
      <c r="P772" s="3" t="str">
        <f t="shared" si="111"/>
        <v>10-24h</v>
      </c>
      <c r="Q772" s="3" t="str">
        <f t="shared" si="112"/>
        <v>8-21d</v>
      </c>
      <c r="R772" s="3" t="str">
        <f t="shared" si="113"/>
        <v>Medium</v>
      </c>
      <c r="S772" s="3" t="str">
        <f t="shared" si="114"/>
        <v>Mid</v>
      </c>
      <c r="T772" s="3" t="str">
        <f t="shared" si="115"/>
        <v>Active</v>
      </c>
      <c r="U772" s="4">
        <f>1/(1+EXP(-(Predictive_Model!$B$5+((B772-Predictive_Model!$B$20)/Predictive_Model!$C$20)*Predictive_Model!$D$20+((E772-Predictive_Model!$B$21)/Predictive_Model!$C$21)*Predictive_Model!$D$21+((F772-Predictive_Model!$B$22)/Predictive_Model!$C$22)*Predictive_Model!$D$22+((I772-Predictive_Model!$B$23)/Predictive_Model!$C$23)*Predictive_Model!$D$23+((L772-Predictive_Model!$B$24)/Predictive_Model!$C$24)*Predictive_Model!$D$24+((M772-Predictive_Model!$B$25)/Predictive_Model!$C$25)*Predictive_Model!$D$25+IF(C772="Male",Predictive_Model!$D$31,IF(C772="Other",Predictive_Model!$D$32,0))+IF(D772="Premium",Predictive_Model!$D$34,IF(D772="Standard",Predictive_Model!$D$35,0))+IF(G772="Asia",Predictive_Model!$D$37,IF(G772="Europe",Predictive_Model!$D$38,IF(G772="North America",Predictive_Model!$D$39,IF(G772="Oceania",Predictive_Model!$D$40,IF(G772="South America",Predictive_Model!$D$41,0)))))+IF(H772="Laptop",Predictive_Model!$D$43,IF(H772="Mobile",Predictive_Model!$D$44,IF(H772="TV",Predictive_Model!$D$45,IF(H772="Tablet",Predictive_Model!$D$46,0))))+IF(K772="Crypto",Predictive_Model!$D$48,IF(K772="Debit Card",Predictive_Model!$D$49,IF(K772="Gift Card",Predictive_Model!$D$50,IF(K772="PayPal",Predictive_Model!$D$51,0))))+IF(N772="Comedy",Predictive_Model!$D$53,IF(N772="Documentary",Predictive_Model!$D$54,IF(N772="Drama",Predictive_Model!$D$55,IF(N772="Horror",Predictive_Model!$D$56,IF(N772="Romance",Predictive_Model!$D$57,IF(N772="Sci-Fi",Predictive_Model!$D$58,0)))))))))</f>
        <v>2.162531582425479E-3</v>
      </c>
      <c r="V772" s="3" t="str">
        <f t="shared" si="116"/>
        <v>Low</v>
      </c>
      <c r="W772" s="6">
        <f t="shared" si="117"/>
        <v>3.0253816838132452E-2</v>
      </c>
      <c r="X772" s="3" t="str">
        <f t="shared" si="118"/>
        <v>Monitor</v>
      </c>
      <c r="Y772" s="3" t="str">
        <f t="shared" si="119"/>
        <v>OK</v>
      </c>
    </row>
    <row r="773" spans="1:25" x14ac:dyDescent="0.25">
      <c r="A773" s="3" t="str">
        <f>Raw_Data!A773</f>
        <v>021af9d9-2fff-4a33-b2c4-710ad6f3f85c</v>
      </c>
      <c r="B773" s="3">
        <f>Raw_Data!B773</f>
        <v>64</v>
      </c>
      <c r="C773" s="3" t="str">
        <f>Raw_Data!C773</f>
        <v>Other</v>
      </c>
      <c r="D773" s="3" t="str">
        <f>Raw_Data!D773</f>
        <v>Basic</v>
      </c>
      <c r="E773" s="3">
        <f>Raw_Data!E773</f>
        <v>4.8</v>
      </c>
      <c r="F773" s="3">
        <f>Raw_Data!F773</f>
        <v>46</v>
      </c>
      <c r="G773" s="3" t="str">
        <f>Raw_Data!G773</f>
        <v>Oceania</v>
      </c>
      <c r="H773" s="3" t="str">
        <f>Raw_Data!H773</f>
        <v>Laptop</v>
      </c>
      <c r="I773" s="3">
        <f>Raw_Data!I773</f>
        <v>8.99</v>
      </c>
      <c r="J773" s="3">
        <f>Raw_Data!J773</f>
        <v>1</v>
      </c>
      <c r="K773" s="3" t="str">
        <f>Raw_Data!K773</f>
        <v>Credit Card</v>
      </c>
      <c r="L773" s="3">
        <f>Raw_Data!L773</f>
        <v>1</v>
      </c>
      <c r="M773" s="3">
        <f>Raw_Data!M773</f>
        <v>0.1</v>
      </c>
      <c r="N773" s="3" t="str">
        <f>Raw_Data!N773</f>
        <v>Romance</v>
      </c>
      <c r="O773" s="3" t="str">
        <f t="shared" ref="O773:O836" si="120">IF(B773&lt;25,"18-24",IF(B773&lt;35,"25-34",IF(B773&lt;45,"35-44",IF(B773&lt;55,"45-54","55-70"))))</f>
        <v>55-70</v>
      </c>
      <c r="P773" s="3" t="str">
        <f t="shared" ref="P773:P836" si="121">IF(E773&lt;10,"&lt;10h",IF(E773&lt;25,"10-24h",IF(E773&lt;50,"25-49h","50h+")))</f>
        <v>&lt;10h</v>
      </c>
      <c r="Q773" s="3" t="str">
        <f t="shared" ref="Q773:Q836" si="122">IF(F773&lt;=7,"0-7d",IF(F773&lt;=21,"8-21d",IF(F773&lt;=45,"22-45d","46-60d")))</f>
        <v>46-60d</v>
      </c>
      <c r="R773" s="3" t="str">
        <f t="shared" ref="R773:R836" si="123">IF(AND(E773&gt;=25,F773&lt;=21),"High",IF(OR(E773&gt;=10,F773&lt;=45),"Medium","Low"))</f>
        <v>Low</v>
      </c>
      <c r="S773" s="3" t="str">
        <f t="shared" ref="S773:S836" si="124">IF(I773&lt;10,"Low",IF(I773&lt;16,"Mid","High"))</f>
        <v>Low</v>
      </c>
      <c r="T773" s="3" t="str">
        <f t="shared" ref="T773:T836" si="125">IF(J773=1,"Churned","Active")</f>
        <v>Churned</v>
      </c>
      <c r="U773" s="4">
        <f>1/(1+EXP(-(Predictive_Model!$B$5+((B773-Predictive_Model!$B$20)/Predictive_Model!$C$20)*Predictive_Model!$D$20+((E773-Predictive_Model!$B$21)/Predictive_Model!$C$21)*Predictive_Model!$D$21+((F773-Predictive_Model!$B$22)/Predictive_Model!$C$22)*Predictive_Model!$D$22+((I773-Predictive_Model!$B$23)/Predictive_Model!$C$23)*Predictive_Model!$D$23+((L773-Predictive_Model!$B$24)/Predictive_Model!$C$24)*Predictive_Model!$D$24+((M773-Predictive_Model!$B$25)/Predictive_Model!$C$25)*Predictive_Model!$D$25+IF(C773="Male",Predictive_Model!$D$31,IF(C773="Other",Predictive_Model!$D$32,0))+IF(D773="Premium",Predictive_Model!$D$34,IF(D773="Standard",Predictive_Model!$D$35,0))+IF(G773="Asia",Predictive_Model!$D$37,IF(G773="Europe",Predictive_Model!$D$38,IF(G773="North America",Predictive_Model!$D$39,IF(G773="Oceania",Predictive_Model!$D$40,IF(G773="South America",Predictive_Model!$D$41,0)))))+IF(H773="Laptop",Predictive_Model!$D$43,IF(H773="Mobile",Predictive_Model!$D$44,IF(H773="TV",Predictive_Model!$D$45,IF(H773="Tablet",Predictive_Model!$D$46,0))))+IF(K773="Crypto",Predictive_Model!$D$48,IF(K773="Debit Card",Predictive_Model!$D$49,IF(K773="Gift Card",Predictive_Model!$D$50,IF(K773="PayPal",Predictive_Model!$D$51,0))))+IF(N773="Comedy",Predictive_Model!$D$53,IF(N773="Documentary",Predictive_Model!$D$54,IF(N773="Drama",Predictive_Model!$D$55,IF(N773="Horror",Predictive_Model!$D$56,IF(N773="Romance",Predictive_Model!$D$57,IF(N773="Sci-Fi",Predictive_Model!$D$58,0)))))))))</f>
        <v>0.99988988726658123</v>
      </c>
      <c r="V773" s="3" t="str">
        <f t="shared" ref="V773:V836" si="126">IF(U773&gt;=0.75,"Critical",IF(U773&gt;=0.5,"High",IF(U773&gt;=0.25,"Medium","Low")))</f>
        <v>Critical</v>
      </c>
      <c r="W773" s="6">
        <f t="shared" ref="W773:W836" si="127">IF(J773=1,I773,I773*U773)</f>
        <v>8.99</v>
      </c>
      <c r="X773" s="3" t="str">
        <f t="shared" ref="X773:X836" si="128">IF(AND(V773="Critical",I773&gt;=15),"Priority 1",IF(OR(V773="Critical",AND(V773="High",F773&gt;21)),"Priority 2","Monitor"))</f>
        <v>Priority 2</v>
      </c>
      <c r="Y773" s="3" t="str">
        <f t="shared" ref="Y773:Y836" si="129">IF(COUNTA(A773:N773)=14,"OK","CHECK")</f>
        <v>OK</v>
      </c>
    </row>
    <row r="774" spans="1:25" x14ac:dyDescent="0.25">
      <c r="A774" s="3" t="str">
        <f>Raw_Data!A774</f>
        <v>0194ee30-cde8-47fd-9568-22e20b2c80dc</v>
      </c>
      <c r="B774" s="3">
        <f>Raw_Data!B774</f>
        <v>28</v>
      </c>
      <c r="C774" s="3" t="str">
        <f>Raw_Data!C774</f>
        <v>Female</v>
      </c>
      <c r="D774" s="3" t="str">
        <f>Raw_Data!D774</f>
        <v>Basic</v>
      </c>
      <c r="E774" s="3">
        <f>Raw_Data!E774</f>
        <v>12.82</v>
      </c>
      <c r="F774" s="3">
        <f>Raw_Data!F774</f>
        <v>47</v>
      </c>
      <c r="G774" s="3" t="str">
        <f>Raw_Data!G774</f>
        <v>North America</v>
      </c>
      <c r="H774" s="3" t="str">
        <f>Raw_Data!H774</f>
        <v>Tablet</v>
      </c>
      <c r="I774" s="3">
        <f>Raw_Data!I774</f>
        <v>8.99</v>
      </c>
      <c r="J774" s="3">
        <f>Raw_Data!J774</f>
        <v>1</v>
      </c>
      <c r="K774" s="3" t="str">
        <f>Raw_Data!K774</f>
        <v>Credit Card</v>
      </c>
      <c r="L774" s="3">
        <f>Raw_Data!L774</f>
        <v>1</v>
      </c>
      <c r="M774" s="3">
        <f>Raw_Data!M774</f>
        <v>0.27</v>
      </c>
      <c r="N774" s="3" t="str">
        <f>Raw_Data!N774</f>
        <v>Action</v>
      </c>
      <c r="O774" s="3" t="str">
        <f t="shared" si="120"/>
        <v>25-34</v>
      </c>
      <c r="P774" s="3" t="str">
        <f t="shared" si="121"/>
        <v>10-24h</v>
      </c>
      <c r="Q774" s="3" t="str">
        <f t="shared" si="122"/>
        <v>46-60d</v>
      </c>
      <c r="R774" s="3" t="str">
        <f t="shared" si="123"/>
        <v>Medium</v>
      </c>
      <c r="S774" s="3" t="str">
        <f t="shared" si="124"/>
        <v>Low</v>
      </c>
      <c r="T774" s="3" t="str">
        <f t="shared" si="125"/>
        <v>Churned</v>
      </c>
      <c r="U774" s="4">
        <f>1/(1+EXP(-(Predictive_Model!$B$5+((B774-Predictive_Model!$B$20)/Predictive_Model!$C$20)*Predictive_Model!$D$20+((E774-Predictive_Model!$B$21)/Predictive_Model!$C$21)*Predictive_Model!$D$21+((F774-Predictive_Model!$B$22)/Predictive_Model!$C$22)*Predictive_Model!$D$22+((I774-Predictive_Model!$B$23)/Predictive_Model!$C$23)*Predictive_Model!$D$23+((L774-Predictive_Model!$B$24)/Predictive_Model!$C$24)*Predictive_Model!$D$24+((M774-Predictive_Model!$B$25)/Predictive_Model!$C$25)*Predictive_Model!$D$25+IF(C774="Male",Predictive_Model!$D$31,IF(C774="Other",Predictive_Model!$D$32,0))+IF(D774="Premium",Predictive_Model!$D$34,IF(D774="Standard",Predictive_Model!$D$35,0))+IF(G774="Asia",Predictive_Model!$D$37,IF(G774="Europe",Predictive_Model!$D$38,IF(G774="North America",Predictive_Model!$D$39,IF(G774="Oceania",Predictive_Model!$D$40,IF(G774="South America",Predictive_Model!$D$41,0)))))+IF(H774="Laptop",Predictive_Model!$D$43,IF(H774="Mobile",Predictive_Model!$D$44,IF(H774="TV",Predictive_Model!$D$45,IF(H774="Tablet",Predictive_Model!$D$46,0))))+IF(K774="Crypto",Predictive_Model!$D$48,IF(K774="Debit Card",Predictive_Model!$D$49,IF(K774="Gift Card",Predictive_Model!$D$50,IF(K774="PayPal",Predictive_Model!$D$51,0))))+IF(N774="Comedy",Predictive_Model!$D$53,IF(N774="Documentary",Predictive_Model!$D$54,IF(N774="Drama",Predictive_Model!$D$55,IF(N774="Horror",Predictive_Model!$D$56,IF(N774="Romance",Predictive_Model!$D$57,IF(N774="Sci-Fi",Predictive_Model!$D$58,0)))))))))</f>
        <v>0.99964277990052819</v>
      </c>
      <c r="V774" s="3" t="str">
        <f t="shared" si="126"/>
        <v>Critical</v>
      </c>
      <c r="W774" s="6">
        <f t="shared" si="127"/>
        <v>8.99</v>
      </c>
      <c r="X774" s="3" t="str">
        <f t="shared" si="128"/>
        <v>Priority 2</v>
      </c>
      <c r="Y774" s="3" t="str">
        <f t="shared" si="129"/>
        <v>OK</v>
      </c>
    </row>
    <row r="775" spans="1:25" x14ac:dyDescent="0.25">
      <c r="A775" s="3" t="str">
        <f>Raw_Data!A775</f>
        <v>29836151-75b3-437c-8395-299b962d9f0d</v>
      </c>
      <c r="B775" s="3">
        <f>Raw_Data!B775</f>
        <v>52</v>
      </c>
      <c r="C775" s="3" t="str">
        <f>Raw_Data!C775</f>
        <v>Male</v>
      </c>
      <c r="D775" s="3" t="str">
        <f>Raw_Data!D775</f>
        <v>Premium</v>
      </c>
      <c r="E775" s="3">
        <f>Raw_Data!E775</f>
        <v>8.34</v>
      </c>
      <c r="F775" s="3">
        <f>Raw_Data!F775</f>
        <v>21</v>
      </c>
      <c r="G775" s="3" t="str">
        <f>Raw_Data!G775</f>
        <v>Africa</v>
      </c>
      <c r="H775" s="3" t="str">
        <f>Raw_Data!H775</f>
        <v>TV</v>
      </c>
      <c r="I775" s="3">
        <f>Raw_Data!I775</f>
        <v>17.989999999999998</v>
      </c>
      <c r="J775" s="3">
        <f>Raw_Data!J775</f>
        <v>0</v>
      </c>
      <c r="K775" s="3" t="str">
        <f>Raw_Data!K775</f>
        <v>PayPal</v>
      </c>
      <c r="L775" s="3">
        <f>Raw_Data!L775</f>
        <v>2</v>
      </c>
      <c r="M775" s="3">
        <f>Raw_Data!M775</f>
        <v>0.38</v>
      </c>
      <c r="N775" s="3" t="str">
        <f>Raw_Data!N775</f>
        <v>Sci-Fi</v>
      </c>
      <c r="O775" s="3" t="str">
        <f t="shared" si="120"/>
        <v>45-54</v>
      </c>
      <c r="P775" s="3" t="str">
        <f t="shared" si="121"/>
        <v>&lt;10h</v>
      </c>
      <c r="Q775" s="3" t="str">
        <f t="shared" si="122"/>
        <v>8-21d</v>
      </c>
      <c r="R775" s="3" t="str">
        <f t="shared" si="123"/>
        <v>Medium</v>
      </c>
      <c r="S775" s="3" t="str">
        <f t="shared" si="124"/>
        <v>High</v>
      </c>
      <c r="T775" s="3" t="str">
        <f t="shared" si="125"/>
        <v>Active</v>
      </c>
      <c r="U775" s="4">
        <f>1/(1+EXP(-(Predictive_Model!$B$5+((B775-Predictive_Model!$B$20)/Predictive_Model!$C$20)*Predictive_Model!$D$20+((E775-Predictive_Model!$B$21)/Predictive_Model!$C$21)*Predictive_Model!$D$21+((F775-Predictive_Model!$B$22)/Predictive_Model!$C$22)*Predictive_Model!$D$22+((I775-Predictive_Model!$B$23)/Predictive_Model!$C$23)*Predictive_Model!$D$23+((L775-Predictive_Model!$B$24)/Predictive_Model!$C$24)*Predictive_Model!$D$24+((M775-Predictive_Model!$B$25)/Predictive_Model!$C$25)*Predictive_Model!$D$25+IF(C775="Male",Predictive_Model!$D$31,IF(C775="Other",Predictive_Model!$D$32,0))+IF(D775="Premium",Predictive_Model!$D$34,IF(D775="Standard",Predictive_Model!$D$35,0))+IF(G775="Asia",Predictive_Model!$D$37,IF(G775="Europe",Predictive_Model!$D$38,IF(G775="North America",Predictive_Model!$D$39,IF(G775="Oceania",Predictive_Model!$D$40,IF(G775="South America",Predictive_Model!$D$41,0)))))+IF(H775="Laptop",Predictive_Model!$D$43,IF(H775="Mobile",Predictive_Model!$D$44,IF(H775="TV",Predictive_Model!$D$45,IF(H775="Tablet",Predictive_Model!$D$46,0))))+IF(K775="Crypto",Predictive_Model!$D$48,IF(K775="Debit Card",Predictive_Model!$D$49,IF(K775="Gift Card",Predictive_Model!$D$50,IF(K775="PayPal",Predictive_Model!$D$51,0))))+IF(N775="Comedy",Predictive_Model!$D$53,IF(N775="Documentary",Predictive_Model!$D$54,IF(N775="Drama",Predictive_Model!$D$55,IF(N775="Horror",Predictive_Model!$D$56,IF(N775="Romance",Predictive_Model!$D$57,IF(N775="Sci-Fi",Predictive_Model!$D$58,0)))))))))</f>
        <v>0.48464198569556444</v>
      </c>
      <c r="V775" s="3" t="str">
        <f t="shared" si="126"/>
        <v>Medium</v>
      </c>
      <c r="W775" s="6">
        <f t="shared" si="127"/>
        <v>8.7187093226632033</v>
      </c>
      <c r="X775" s="3" t="str">
        <f t="shared" si="128"/>
        <v>Monitor</v>
      </c>
      <c r="Y775" s="3" t="str">
        <f t="shared" si="129"/>
        <v>OK</v>
      </c>
    </row>
    <row r="776" spans="1:25" x14ac:dyDescent="0.25">
      <c r="A776" s="3" t="str">
        <f>Raw_Data!A776</f>
        <v>5f63adf1-cf70-4f07-8351-63fe77c15857</v>
      </c>
      <c r="B776" s="3">
        <f>Raw_Data!B776</f>
        <v>50</v>
      </c>
      <c r="C776" s="3" t="str">
        <f>Raw_Data!C776</f>
        <v>Male</v>
      </c>
      <c r="D776" s="3" t="str">
        <f>Raw_Data!D776</f>
        <v>Standard</v>
      </c>
      <c r="E776" s="3">
        <f>Raw_Data!E776</f>
        <v>4.17</v>
      </c>
      <c r="F776" s="3">
        <f>Raw_Data!F776</f>
        <v>44</v>
      </c>
      <c r="G776" s="3" t="str">
        <f>Raw_Data!G776</f>
        <v>Oceania</v>
      </c>
      <c r="H776" s="3" t="str">
        <f>Raw_Data!H776</f>
        <v>Tablet</v>
      </c>
      <c r="I776" s="3">
        <f>Raw_Data!I776</f>
        <v>13.99</v>
      </c>
      <c r="J776" s="3">
        <f>Raw_Data!J776</f>
        <v>1</v>
      </c>
      <c r="K776" s="3" t="str">
        <f>Raw_Data!K776</f>
        <v>Gift Card</v>
      </c>
      <c r="L776" s="3">
        <f>Raw_Data!L776</f>
        <v>1</v>
      </c>
      <c r="M776" s="3">
        <f>Raw_Data!M776</f>
        <v>0.09</v>
      </c>
      <c r="N776" s="3" t="str">
        <f>Raw_Data!N776</f>
        <v>Documentary</v>
      </c>
      <c r="O776" s="3" t="str">
        <f t="shared" si="120"/>
        <v>45-54</v>
      </c>
      <c r="P776" s="3" t="str">
        <f t="shared" si="121"/>
        <v>&lt;10h</v>
      </c>
      <c r="Q776" s="3" t="str">
        <f t="shared" si="122"/>
        <v>22-45d</v>
      </c>
      <c r="R776" s="3" t="str">
        <f t="shared" si="123"/>
        <v>Medium</v>
      </c>
      <c r="S776" s="3" t="str">
        <f t="shared" si="124"/>
        <v>Mid</v>
      </c>
      <c r="T776" s="3" t="str">
        <f t="shared" si="125"/>
        <v>Churned</v>
      </c>
      <c r="U776" s="4">
        <f>1/(1+EXP(-(Predictive_Model!$B$5+((B776-Predictive_Model!$B$20)/Predictive_Model!$C$20)*Predictive_Model!$D$20+((E776-Predictive_Model!$B$21)/Predictive_Model!$C$21)*Predictive_Model!$D$21+((F776-Predictive_Model!$B$22)/Predictive_Model!$C$22)*Predictive_Model!$D$22+((I776-Predictive_Model!$B$23)/Predictive_Model!$C$23)*Predictive_Model!$D$23+((L776-Predictive_Model!$B$24)/Predictive_Model!$C$24)*Predictive_Model!$D$24+((M776-Predictive_Model!$B$25)/Predictive_Model!$C$25)*Predictive_Model!$D$25+IF(C776="Male",Predictive_Model!$D$31,IF(C776="Other",Predictive_Model!$D$32,0))+IF(D776="Premium",Predictive_Model!$D$34,IF(D776="Standard",Predictive_Model!$D$35,0))+IF(G776="Asia",Predictive_Model!$D$37,IF(G776="Europe",Predictive_Model!$D$38,IF(G776="North America",Predictive_Model!$D$39,IF(G776="Oceania",Predictive_Model!$D$40,IF(G776="South America",Predictive_Model!$D$41,0)))))+IF(H776="Laptop",Predictive_Model!$D$43,IF(H776="Mobile",Predictive_Model!$D$44,IF(H776="TV",Predictive_Model!$D$45,IF(H776="Tablet",Predictive_Model!$D$46,0))))+IF(K776="Crypto",Predictive_Model!$D$48,IF(K776="Debit Card",Predictive_Model!$D$49,IF(K776="Gift Card",Predictive_Model!$D$50,IF(K776="PayPal",Predictive_Model!$D$51,0))))+IF(N776="Comedy",Predictive_Model!$D$53,IF(N776="Documentary",Predictive_Model!$D$54,IF(N776="Drama",Predictive_Model!$D$55,IF(N776="Horror",Predictive_Model!$D$56,IF(N776="Romance",Predictive_Model!$D$57,IF(N776="Sci-Fi",Predictive_Model!$D$58,0)))))))))</f>
        <v>0.9999405491302612</v>
      </c>
      <c r="V776" s="3" t="str">
        <f t="shared" si="126"/>
        <v>Critical</v>
      </c>
      <c r="W776" s="6">
        <f t="shared" si="127"/>
        <v>13.99</v>
      </c>
      <c r="X776" s="3" t="str">
        <f t="shared" si="128"/>
        <v>Priority 2</v>
      </c>
      <c r="Y776" s="3" t="str">
        <f t="shared" si="129"/>
        <v>OK</v>
      </c>
    </row>
    <row r="777" spans="1:25" x14ac:dyDescent="0.25">
      <c r="A777" s="3" t="str">
        <f>Raw_Data!A777</f>
        <v>70b0ba0c-2333-4ae5-9860-ec22b91ffc93</v>
      </c>
      <c r="B777" s="3">
        <f>Raw_Data!B777</f>
        <v>61</v>
      </c>
      <c r="C777" s="3" t="str">
        <f>Raw_Data!C777</f>
        <v>Other</v>
      </c>
      <c r="D777" s="3" t="str">
        <f>Raw_Data!D777</f>
        <v>Standard</v>
      </c>
      <c r="E777" s="3">
        <f>Raw_Data!E777</f>
        <v>3.49</v>
      </c>
      <c r="F777" s="3">
        <f>Raw_Data!F777</f>
        <v>23</v>
      </c>
      <c r="G777" s="3" t="str">
        <f>Raw_Data!G777</f>
        <v>North America</v>
      </c>
      <c r="H777" s="3" t="str">
        <f>Raw_Data!H777</f>
        <v>Laptop</v>
      </c>
      <c r="I777" s="3">
        <f>Raw_Data!I777</f>
        <v>13.99</v>
      </c>
      <c r="J777" s="3">
        <f>Raw_Data!J777</f>
        <v>1</v>
      </c>
      <c r="K777" s="3" t="str">
        <f>Raw_Data!K777</f>
        <v>Debit Card</v>
      </c>
      <c r="L777" s="3">
        <f>Raw_Data!L777</f>
        <v>1</v>
      </c>
      <c r="M777" s="3">
        <f>Raw_Data!M777</f>
        <v>0.15</v>
      </c>
      <c r="N777" s="3" t="str">
        <f>Raw_Data!N777</f>
        <v>Romance</v>
      </c>
      <c r="O777" s="3" t="str">
        <f t="shared" si="120"/>
        <v>55-70</v>
      </c>
      <c r="P777" s="3" t="str">
        <f t="shared" si="121"/>
        <v>&lt;10h</v>
      </c>
      <c r="Q777" s="3" t="str">
        <f t="shared" si="122"/>
        <v>22-45d</v>
      </c>
      <c r="R777" s="3" t="str">
        <f t="shared" si="123"/>
        <v>Medium</v>
      </c>
      <c r="S777" s="3" t="str">
        <f t="shared" si="124"/>
        <v>Mid</v>
      </c>
      <c r="T777" s="3" t="str">
        <f t="shared" si="125"/>
        <v>Churned</v>
      </c>
      <c r="U777" s="4">
        <f>1/(1+EXP(-(Predictive_Model!$B$5+((B777-Predictive_Model!$B$20)/Predictive_Model!$C$20)*Predictive_Model!$D$20+((E777-Predictive_Model!$B$21)/Predictive_Model!$C$21)*Predictive_Model!$D$21+((F777-Predictive_Model!$B$22)/Predictive_Model!$C$22)*Predictive_Model!$D$22+((I777-Predictive_Model!$B$23)/Predictive_Model!$C$23)*Predictive_Model!$D$23+((L777-Predictive_Model!$B$24)/Predictive_Model!$C$24)*Predictive_Model!$D$24+((M777-Predictive_Model!$B$25)/Predictive_Model!$C$25)*Predictive_Model!$D$25+IF(C777="Male",Predictive_Model!$D$31,IF(C777="Other",Predictive_Model!$D$32,0))+IF(D777="Premium",Predictive_Model!$D$34,IF(D777="Standard",Predictive_Model!$D$35,0))+IF(G777="Asia",Predictive_Model!$D$37,IF(G777="Europe",Predictive_Model!$D$38,IF(G777="North America",Predictive_Model!$D$39,IF(G777="Oceania",Predictive_Model!$D$40,IF(G777="South America",Predictive_Model!$D$41,0)))))+IF(H777="Laptop",Predictive_Model!$D$43,IF(H777="Mobile",Predictive_Model!$D$44,IF(H777="TV",Predictive_Model!$D$45,IF(H777="Tablet",Predictive_Model!$D$46,0))))+IF(K777="Crypto",Predictive_Model!$D$48,IF(K777="Debit Card",Predictive_Model!$D$49,IF(K777="Gift Card",Predictive_Model!$D$50,IF(K777="PayPal",Predictive_Model!$D$51,0))))+IF(N777="Comedy",Predictive_Model!$D$53,IF(N777="Documentary",Predictive_Model!$D$54,IF(N777="Drama",Predictive_Model!$D$55,IF(N777="Horror",Predictive_Model!$D$56,IF(N777="Romance",Predictive_Model!$D$57,IF(N777="Sci-Fi",Predictive_Model!$D$58,0)))))))))</f>
        <v>0.99258994403535061</v>
      </c>
      <c r="V777" s="3" t="str">
        <f t="shared" si="126"/>
        <v>Critical</v>
      </c>
      <c r="W777" s="6">
        <f t="shared" si="127"/>
        <v>13.99</v>
      </c>
      <c r="X777" s="3" t="str">
        <f t="shared" si="128"/>
        <v>Priority 2</v>
      </c>
      <c r="Y777" s="3" t="str">
        <f t="shared" si="129"/>
        <v>OK</v>
      </c>
    </row>
    <row r="778" spans="1:25" x14ac:dyDescent="0.25">
      <c r="A778" s="3" t="str">
        <f>Raw_Data!A778</f>
        <v>53ce20da-acf5-45f6-bb0c-958c360dbad6</v>
      </c>
      <c r="B778" s="3">
        <f>Raw_Data!B778</f>
        <v>70</v>
      </c>
      <c r="C778" s="3" t="str">
        <f>Raw_Data!C778</f>
        <v>Other</v>
      </c>
      <c r="D778" s="3" t="str">
        <f>Raw_Data!D778</f>
        <v>Premium</v>
      </c>
      <c r="E778" s="3">
        <f>Raw_Data!E778</f>
        <v>9.1300000000000008</v>
      </c>
      <c r="F778" s="3">
        <f>Raw_Data!F778</f>
        <v>50</v>
      </c>
      <c r="G778" s="3" t="str">
        <f>Raw_Data!G778</f>
        <v>South America</v>
      </c>
      <c r="H778" s="3" t="str">
        <f>Raw_Data!H778</f>
        <v>Laptop</v>
      </c>
      <c r="I778" s="3">
        <f>Raw_Data!I778</f>
        <v>17.989999999999998</v>
      </c>
      <c r="J778" s="3">
        <f>Raw_Data!J778</f>
        <v>1</v>
      </c>
      <c r="K778" s="3" t="str">
        <f>Raw_Data!K778</f>
        <v>Debit Card</v>
      </c>
      <c r="L778" s="3">
        <f>Raw_Data!L778</f>
        <v>3</v>
      </c>
      <c r="M778" s="3">
        <f>Raw_Data!M778</f>
        <v>0.18</v>
      </c>
      <c r="N778" s="3" t="str">
        <f>Raw_Data!N778</f>
        <v>Horror</v>
      </c>
      <c r="O778" s="3" t="str">
        <f t="shared" si="120"/>
        <v>55-70</v>
      </c>
      <c r="P778" s="3" t="str">
        <f t="shared" si="121"/>
        <v>&lt;10h</v>
      </c>
      <c r="Q778" s="3" t="str">
        <f t="shared" si="122"/>
        <v>46-60d</v>
      </c>
      <c r="R778" s="3" t="str">
        <f t="shared" si="123"/>
        <v>Low</v>
      </c>
      <c r="S778" s="3" t="str">
        <f t="shared" si="124"/>
        <v>High</v>
      </c>
      <c r="T778" s="3" t="str">
        <f t="shared" si="125"/>
        <v>Churned</v>
      </c>
      <c r="U778" s="4">
        <f>1/(1+EXP(-(Predictive_Model!$B$5+((B778-Predictive_Model!$B$20)/Predictive_Model!$C$20)*Predictive_Model!$D$20+((E778-Predictive_Model!$B$21)/Predictive_Model!$C$21)*Predictive_Model!$D$21+((F778-Predictive_Model!$B$22)/Predictive_Model!$C$22)*Predictive_Model!$D$22+((I778-Predictive_Model!$B$23)/Predictive_Model!$C$23)*Predictive_Model!$D$23+((L778-Predictive_Model!$B$24)/Predictive_Model!$C$24)*Predictive_Model!$D$24+((M778-Predictive_Model!$B$25)/Predictive_Model!$C$25)*Predictive_Model!$D$25+IF(C778="Male",Predictive_Model!$D$31,IF(C778="Other",Predictive_Model!$D$32,0))+IF(D778="Premium",Predictive_Model!$D$34,IF(D778="Standard",Predictive_Model!$D$35,0))+IF(G778="Asia",Predictive_Model!$D$37,IF(G778="Europe",Predictive_Model!$D$38,IF(G778="North America",Predictive_Model!$D$39,IF(G778="Oceania",Predictive_Model!$D$40,IF(G778="South America",Predictive_Model!$D$41,0)))))+IF(H778="Laptop",Predictive_Model!$D$43,IF(H778="Mobile",Predictive_Model!$D$44,IF(H778="TV",Predictive_Model!$D$45,IF(H778="Tablet",Predictive_Model!$D$46,0))))+IF(K778="Crypto",Predictive_Model!$D$48,IF(K778="Debit Card",Predictive_Model!$D$49,IF(K778="Gift Card",Predictive_Model!$D$50,IF(K778="PayPal",Predictive_Model!$D$51,0))))+IF(N778="Comedy",Predictive_Model!$D$53,IF(N778="Documentary",Predictive_Model!$D$54,IF(N778="Drama",Predictive_Model!$D$55,IF(N778="Horror",Predictive_Model!$D$56,IF(N778="Romance",Predictive_Model!$D$57,IF(N778="Sci-Fi",Predictive_Model!$D$58,0)))))))))</f>
        <v>0.96411107887319991</v>
      </c>
      <c r="V778" s="3" t="str">
        <f t="shared" si="126"/>
        <v>Critical</v>
      </c>
      <c r="W778" s="6">
        <f t="shared" si="127"/>
        <v>17.989999999999998</v>
      </c>
      <c r="X778" s="3" t="str">
        <f t="shared" si="128"/>
        <v>Priority 1</v>
      </c>
      <c r="Y778" s="3" t="str">
        <f t="shared" si="129"/>
        <v>OK</v>
      </c>
    </row>
    <row r="779" spans="1:25" x14ac:dyDescent="0.25">
      <c r="A779" s="3" t="str">
        <f>Raw_Data!A779</f>
        <v>a36c6729-b90c-4514-92d8-4a98a66bfff4</v>
      </c>
      <c r="B779" s="3">
        <f>Raw_Data!B779</f>
        <v>43</v>
      </c>
      <c r="C779" s="3" t="str">
        <f>Raw_Data!C779</f>
        <v>Male</v>
      </c>
      <c r="D779" s="3" t="str">
        <f>Raw_Data!D779</f>
        <v>Premium</v>
      </c>
      <c r="E779" s="3">
        <f>Raw_Data!E779</f>
        <v>4.17</v>
      </c>
      <c r="F779" s="3">
        <f>Raw_Data!F779</f>
        <v>24</v>
      </c>
      <c r="G779" s="3" t="str">
        <f>Raw_Data!G779</f>
        <v>South America</v>
      </c>
      <c r="H779" s="3" t="str">
        <f>Raw_Data!H779</f>
        <v>Laptop</v>
      </c>
      <c r="I779" s="3">
        <f>Raw_Data!I779</f>
        <v>17.989999999999998</v>
      </c>
      <c r="J779" s="3">
        <f>Raw_Data!J779</f>
        <v>1</v>
      </c>
      <c r="K779" s="3" t="str">
        <f>Raw_Data!K779</f>
        <v>Crypto</v>
      </c>
      <c r="L779" s="3">
        <f>Raw_Data!L779</f>
        <v>4</v>
      </c>
      <c r="M779" s="3">
        <f>Raw_Data!M779</f>
        <v>0.17</v>
      </c>
      <c r="N779" s="3" t="str">
        <f>Raw_Data!N779</f>
        <v>Romance</v>
      </c>
      <c r="O779" s="3" t="str">
        <f t="shared" si="120"/>
        <v>35-44</v>
      </c>
      <c r="P779" s="3" t="str">
        <f t="shared" si="121"/>
        <v>&lt;10h</v>
      </c>
      <c r="Q779" s="3" t="str">
        <f t="shared" si="122"/>
        <v>22-45d</v>
      </c>
      <c r="R779" s="3" t="str">
        <f t="shared" si="123"/>
        <v>Medium</v>
      </c>
      <c r="S779" s="3" t="str">
        <f t="shared" si="124"/>
        <v>High</v>
      </c>
      <c r="T779" s="3" t="str">
        <f t="shared" si="125"/>
        <v>Churned</v>
      </c>
      <c r="U779" s="4">
        <f>1/(1+EXP(-(Predictive_Model!$B$5+((B779-Predictive_Model!$B$20)/Predictive_Model!$C$20)*Predictive_Model!$D$20+((E779-Predictive_Model!$B$21)/Predictive_Model!$C$21)*Predictive_Model!$D$21+((F779-Predictive_Model!$B$22)/Predictive_Model!$C$22)*Predictive_Model!$D$22+((I779-Predictive_Model!$B$23)/Predictive_Model!$C$23)*Predictive_Model!$D$23+((L779-Predictive_Model!$B$24)/Predictive_Model!$C$24)*Predictive_Model!$D$24+((M779-Predictive_Model!$B$25)/Predictive_Model!$C$25)*Predictive_Model!$D$25+IF(C779="Male",Predictive_Model!$D$31,IF(C779="Other",Predictive_Model!$D$32,0))+IF(D779="Premium",Predictive_Model!$D$34,IF(D779="Standard",Predictive_Model!$D$35,0))+IF(G779="Asia",Predictive_Model!$D$37,IF(G779="Europe",Predictive_Model!$D$38,IF(G779="North America",Predictive_Model!$D$39,IF(G779="Oceania",Predictive_Model!$D$40,IF(G779="South America",Predictive_Model!$D$41,0)))))+IF(H779="Laptop",Predictive_Model!$D$43,IF(H779="Mobile",Predictive_Model!$D$44,IF(H779="TV",Predictive_Model!$D$45,IF(H779="Tablet",Predictive_Model!$D$46,0))))+IF(K779="Crypto",Predictive_Model!$D$48,IF(K779="Debit Card",Predictive_Model!$D$49,IF(K779="Gift Card",Predictive_Model!$D$50,IF(K779="PayPal",Predictive_Model!$D$51,0))))+IF(N779="Comedy",Predictive_Model!$D$53,IF(N779="Documentary",Predictive_Model!$D$54,IF(N779="Drama",Predictive_Model!$D$55,IF(N779="Horror",Predictive_Model!$D$56,IF(N779="Romance",Predictive_Model!$D$57,IF(N779="Sci-Fi",Predictive_Model!$D$58,0)))))))))</f>
        <v>0.70318075963253635</v>
      </c>
      <c r="V779" s="3" t="str">
        <f t="shared" si="126"/>
        <v>High</v>
      </c>
      <c r="W779" s="6">
        <f t="shared" si="127"/>
        <v>17.989999999999998</v>
      </c>
      <c r="X779" s="3" t="str">
        <f t="shared" si="128"/>
        <v>Priority 2</v>
      </c>
      <c r="Y779" s="3" t="str">
        <f t="shared" si="129"/>
        <v>OK</v>
      </c>
    </row>
    <row r="780" spans="1:25" x14ac:dyDescent="0.25">
      <c r="A780" s="3" t="str">
        <f>Raw_Data!A780</f>
        <v>193ffca7-6d19-4f3c-85e5-9e8b9f7e160e</v>
      </c>
      <c r="B780" s="3">
        <f>Raw_Data!B780</f>
        <v>62</v>
      </c>
      <c r="C780" s="3" t="str">
        <f>Raw_Data!C780</f>
        <v>Male</v>
      </c>
      <c r="D780" s="3" t="str">
        <f>Raw_Data!D780</f>
        <v>Premium</v>
      </c>
      <c r="E780" s="3">
        <f>Raw_Data!E780</f>
        <v>0.28000000000000003</v>
      </c>
      <c r="F780" s="3">
        <f>Raw_Data!F780</f>
        <v>21</v>
      </c>
      <c r="G780" s="3" t="str">
        <f>Raw_Data!G780</f>
        <v>Oceania</v>
      </c>
      <c r="H780" s="3" t="str">
        <f>Raw_Data!H780</f>
        <v>Tablet</v>
      </c>
      <c r="I780" s="3">
        <f>Raw_Data!I780</f>
        <v>17.989999999999998</v>
      </c>
      <c r="J780" s="3">
        <f>Raw_Data!J780</f>
        <v>0</v>
      </c>
      <c r="K780" s="3" t="str">
        <f>Raw_Data!K780</f>
        <v>PayPal</v>
      </c>
      <c r="L780" s="3">
        <f>Raw_Data!L780</f>
        <v>5</v>
      </c>
      <c r="M780" s="3">
        <f>Raw_Data!M780</f>
        <v>0.01</v>
      </c>
      <c r="N780" s="3" t="str">
        <f>Raw_Data!N780</f>
        <v>Action</v>
      </c>
      <c r="O780" s="3" t="str">
        <f t="shared" si="120"/>
        <v>55-70</v>
      </c>
      <c r="P780" s="3" t="str">
        <f t="shared" si="121"/>
        <v>&lt;10h</v>
      </c>
      <c r="Q780" s="3" t="str">
        <f t="shared" si="122"/>
        <v>8-21d</v>
      </c>
      <c r="R780" s="3" t="str">
        <f t="shared" si="123"/>
        <v>Medium</v>
      </c>
      <c r="S780" s="3" t="str">
        <f t="shared" si="124"/>
        <v>High</v>
      </c>
      <c r="T780" s="3" t="str">
        <f t="shared" si="125"/>
        <v>Active</v>
      </c>
      <c r="U780" s="4">
        <f>1/(1+EXP(-(Predictive_Model!$B$5+((B780-Predictive_Model!$B$20)/Predictive_Model!$C$20)*Predictive_Model!$D$20+((E780-Predictive_Model!$B$21)/Predictive_Model!$C$21)*Predictive_Model!$D$21+((F780-Predictive_Model!$B$22)/Predictive_Model!$C$22)*Predictive_Model!$D$22+((I780-Predictive_Model!$B$23)/Predictive_Model!$C$23)*Predictive_Model!$D$23+((L780-Predictive_Model!$B$24)/Predictive_Model!$C$24)*Predictive_Model!$D$24+((M780-Predictive_Model!$B$25)/Predictive_Model!$C$25)*Predictive_Model!$D$25+IF(C780="Male",Predictive_Model!$D$31,IF(C780="Other",Predictive_Model!$D$32,0))+IF(D780="Premium",Predictive_Model!$D$34,IF(D780="Standard",Predictive_Model!$D$35,0))+IF(G780="Asia",Predictive_Model!$D$37,IF(G780="Europe",Predictive_Model!$D$38,IF(G780="North America",Predictive_Model!$D$39,IF(G780="Oceania",Predictive_Model!$D$40,IF(G780="South America",Predictive_Model!$D$41,0)))))+IF(H780="Laptop",Predictive_Model!$D$43,IF(H780="Mobile",Predictive_Model!$D$44,IF(H780="TV",Predictive_Model!$D$45,IF(H780="Tablet",Predictive_Model!$D$46,0))))+IF(K780="Crypto",Predictive_Model!$D$48,IF(K780="Debit Card",Predictive_Model!$D$49,IF(K780="Gift Card",Predictive_Model!$D$50,IF(K780="PayPal",Predictive_Model!$D$51,0))))+IF(N780="Comedy",Predictive_Model!$D$53,IF(N780="Documentary",Predictive_Model!$D$54,IF(N780="Drama",Predictive_Model!$D$55,IF(N780="Horror",Predictive_Model!$D$56,IF(N780="Romance",Predictive_Model!$D$57,IF(N780="Sci-Fi",Predictive_Model!$D$58,0)))))))))</f>
        <v>0.93343425165939498</v>
      </c>
      <c r="V780" s="3" t="str">
        <f t="shared" si="126"/>
        <v>Critical</v>
      </c>
      <c r="W780" s="6">
        <f t="shared" si="127"/>
        <v>16.792482187352515</v>
      </c>
      <c r="X780" s="3" t="str">
        <f t="shared" si="128"/>
        <v>Priority 1</v>
      </c>
      <c r="Y780" s="3" t="str">
        <f t="shared" si="129"/>
        <v>OK</v>
      </c>
    </row>
    <row r="781" spans="1:25" x14ac:dyDescent="0.25">
      <c r="A781" s="3" t="str">
        <f>Raw_Data!A781</f>
        <v>0146854f-d5a1-4ee7-a28c-69b5af885934</v>
      </c>
      <c r="B781" s="3">
        <f>Raw_Data!B781</f>
        <v>26</v>
      </c>
      <c r="C781" s="3" t="str">
        <f>Raw_Data!C781</f>
        <v>Female</v>
      </c>
      <c r="D781" s="3" t="str">
        <f>Raw_Data!D781</f>
        <v>Standard</v>
      </c>
      <c r="E781" s="3">
        <f>Raw_Data!E781</f>
        <v>3.82</v>
      </c>
      <c r="F781" s="3">
        <f>Raw_Data!F781</f>
        <v>14</v>
      </c>
      <c r="G781" s="3" t="str">
        <f>Raw_Data!G781</f>
        <v>South America</v>
      </c>
      <c r="H781" s="3" t="str">
        <f>Raw_Data!H781</f>
        <v>TV</v>
      </c>
      <c r="I781" s="3">
        <f>Raw_Data!I781</f>
        <v>13.99</v>
      </c>
      <c r="J781" s="3">
        <f>Raw_Data!J781</f>
        <v>1</v>
      </c>
      <c r="K781" s="3" t="str">
        <f>Raw_Data!K781</f>
        <v>Crypto</v>
      </c>
      <c r="L781" s="3">
        <f>Raw_Data!L781</f>
        <v>2</v>
      </c>
      <c r="M781" s="3">
        <f>Raw_Data!M781</f>
        <v>0.25</v>
      </c>
      <c r="N781" s="3" t="str">
        <f>Raw_Data!N781</f>
        <v>Drama</v>
      </c>
      <c r="O781" s="3" t="str">
        <f t="shared" si="120"/>
        <v>25-34</v>
      </c>
      <c r="P781" s="3" t="str">
        <f t="shared" si="121"/>
        <v>&lt;10h</v>
      </c>
      <c r="Q781" s="3" t="str">
        <f t="shared" si="122"/>
        <v>8-21d</v>
      </c>
      <c r="R781" s="3" t="str">
        <f t="shared" si="123"/>
        <v>Medium</v>
      </c>
      <c r="S781" s="3" t="str">
        <f t="shared" si="124"/>
        <v>Mid</v>
      </c>
      <c r="T781" s="3" t="str">
        <f t="shared" si="125"/>
        <v>Churned</v>
      </c>
      <c r="U781" s="4">
        <f>1/(1+EXP(-(Predictive_Model!$B$5+((B781-Predictive_Model!$B$20)/Predictive_Model!$C$20)*Predictive_Model!$D$20+((E781-Predictive_Model!$B$21)/Predictive_Model!$C$21)*Predictive_Model!$D$21+((F781-Predictive_Model!$B$22)/Predictive_Model!$C$22)*Predictive_Model!$D$22+((I781-Predictive_Model!$B$23)/Predictive_Model!$C$23)*Predictive_Model!$D$23+((L781-Predictive_Model!$B$24)/Predictive_Model!$C$24)*Predictive_Model!$D$24+((M781-Predictive_Model!$B$25)/Predictive_Model!$C$25)*Predictive_Model!$D$25+IF(C781="Male",Predictive_Model!$D$31,IF(C781="Other",Predictive_Model!$D$32,0))+IF(D781="Premium",Predictive_Model!$D$34,IF(D781="Standard",Predictive_Model!$D$35,0))+IF(G781="Asia",Predictive_Model!$D$37,IF(G781="Europe",Predictive_Model!$D$38,IF(G781="North America",Predictive_Model!$D$39,IF(G781="Oceania",Predictive_Model!$D$40,IF(G781="South America",Predictive_Model!$D$41,0)))))+IF(H781="Laptop",Predictive_Model!$D$43,IF(H781="Mobile",Predictive_Model!$D$44,IF(H781="TV",Predictive_Model!$D$45,IF(H781="Tablet",Predictive_Model!$D$46,0))))+IF(K781="Crypto",Predictive_Model!$D$48,IF(K781="Debit Card",Predictive_Model!$D$49,IF(K781="Gift Card",Predictive_Model!$D$50,IF(K781="PayPal",Predictive_Model!$D$51,0))))+IF(N781="Comedy",Predictive_Model!$D$53,IF(N781="Documentary",Predictive_Model!$D$54,IF(N781="Drama",Predictive_Model!$D$55,IF(N781="Horror",Predictive_Model!$D$56,IF(N781="Romance",Predictive_Model!$D$57,IF(N781="Sci-Fi",Predictive_Model!$D$58,0)))))))))</f>
        <v>0.9405851464876277</v>
      </c>
      <c r="V781" s="3" t="str">
        <f t="shared" si="126"/>
        <v>Critical</v>
      </c>
      <c r="W781" s="6">
        <f t="shared" si="127"/>
        <v>13.99</v>
      </c>
      <c r="X781" s="3" t="str">
        <f t="shared" si="128"/>
        <v>Priority 2</v>
      </c>
      <c r="Y781" s="3" t="str">
        <f t="shared" si="129"/>
        <v>OK</v>
      </c>
    </row>
    <row r="782" spans="1:25" x14ac:dyDescent="0.25">
      <c r="A782" s="3" t="str">
        <f>Raw_Data!A782</f>
        <v>fbbbb16f-2d7f-4b68-b601-13da986cdcef</v>
      </c>
      <c r="B782" s="3">
        <f>Raw_Data!B782</f>
        <v>63</v>
      </c>
      <c r="C782" s="3" t="str">
        <f>Raw_Data!C782</f>
        <v>Male</v>
      </c>
      <c r="D782" s="3" t="str">
        <f>Raw_Data!D782</f>
        <v>Premium</v>
      </c>
      <c r="E782" s="3">
        <f>Raw_Data!E782</f>
        <v>32.75</v>
      </c>
      <c r="F782" s="3">
        <f>Raw_Data!F782</f>
        <v>30</v>
      </c>
      <c r="G782" s="3" t="str">
        <f>Raw_Data!G782</f>
        <v>South America</v>
      </c>
      <c r="H782" s="3" t="str">
        <f>Raw_Data!H782</f>
        <v>Desktop</v>
      </c>
      <c r="I782" s="3">
        <f>Raw_Data!I782</f>
        <v>17.989999999999998</v>
      </c>
      <c r="J782" s="3">
        <f>Raw_Data!J782</f>
        <v>0</v>
      </c>
      <c r="K782" s="3" t="str">
        <f>Raw_Data!K782</f>
        <v>Credit Card</v>
      </c>
      <c r="L782" s="3">
        <f>Raw_Data!L782</f>
        <v>1</v>
      </c>
      <c r="M782" s="3">
        <f>Raw_Data!M782</f>
        <v>1.06</v>
      </c>
      <c r="N782" s="3" t="str">
        <f>Raw_Data!N782</f>
        <v>Horror</v>
      </c>
      <c r="O782" s="3" t="str">
        <f t="shared" si="120"/>
        <v>55-70</v>
      </c>
      <c r="P782" s="3" t="str">
        <f t="shared" si="121"/>
        <v>25-49h</v>
      </c>
      <c r="Q782" s="3" t="str">
        <f t="shared" si="122"/>
        <v>22-45d</v>
      </c>
      <c r="R782" s="3" t="str">
        <f t="shared" si="123"/>
        <v>Medium</v>
      </c>
      <c r="S782" s="3" t="str">
        <f t="shared" si="124"/>
        <v>High</v>
      </c>
      <c r="T782" s="3" t="str">
        <f t="shared" si="125"/>
        <v>Active</v>
      </c>
      <c r="U782" s="4">
        <f>1/(1+EXP(-(Predictive_Model!$B$5+((B782-Predictive_Model!$B$20)/Predictive_Model!$C$20)*Predictive_Model!$D$20+((E782-Predictive_Model!$B$21)/Predictive_Model!$C$21)*Predictive_Model!$D$21+((F782-Predictive_Model!$B$22)/Predictive_Model!$C$22)*Predictive_Model!$D$22+((I782-Predictive_Model!$B$23)/Predictive_Model!$C$23)*Predictive_Model!$D$23+((L782-Predictive_Model!$B$24)/Predictive_Model!$C$24)*Predictive_Model!$D$24+((M782-Predictive_Model!$B$25)/Predictive_Model!$C$25)*Predictive_Model!$D$25+IF(C782="Male",Predictive_Model!$D$31,IF(C782="Other",Predictive_Model!$D$32,0))+IF(D782="Premium",Predictive_Model!$D$34,IF(D782="Standard",Predictive_Model!$D$35,0))+IF(G782="Asia",Predictive_Model!$D$37,IF(G782="Europe",Predictive_Model!$D$38,IF(G782="North America",Predictive_Model!$D$39,IF(G782="Oceania",Predictive_Model!$D$40,IF(G782="South America",Predictive_Model!$D$41,0)))))+IF(H782="Laptop",Predictive_Model!$D$43,IF(H782="Mobile",Predictive_Model!$D$44,IF(H782="TV",Predictive_Model!$D$45,IF(H782="Tablet",Predictive_Model!$D$46,0))))+IF(K782="Crypto",Predictive_Model!$D$48,IF(K782="Debit Card",Predictive_Model!$D$49,IF(K782="Gift Card",Predictive_Model!$D$50,IF(K782="PayPal",Predictive_Model!$D$51,0))))+IF(N782="Comedy",Predictive_Model!$D$53,IF(N782="Documentary",Predictive_Model!$D$54,IF(N782="Drama",Predictive_Model!$D$55,IF(N782="Horror",Predictive_Model!$D$56,IF(N782="Romance",Predictive_Model!$D$57,IF(N782="Sci-Fi",Predictive_Model!$D$58,0)))))))))</f>
        <v>1.4685321112487229E-3</v>
      </c>
      <c r="V782" s="3" t="str">
        <f t="shared" si="126"/>
        <v>Low</v>
      </c>
      <c r="W782" s="6">
        <f t="shared" si="127"/>
        <v>2.6418892681364523E-2</v>
      </c>
      <c r="X782" s="3" t="str">
        <f t="shared" si="128"/>
        <v>Monitor</v>
      </c>
      <c r="Y782" s="3" t="str">
        <f t="shared" si="129"/>
        <v>OK</v>
      </c>
    </row>
    <row r="783" spans="1:25" x14ac:dyDescent="0.25">
      <c r="A783" s="3" t="str">
        <f>Raw_Data!A783</f>
        <v>da21d05b-cec0-405d-a7d3-3dad478f3bcf</v>
      </c>
      <c r="B783" s="3">
        <f>Raw_Data!B783</f>
        <v>38</v>
      </c>
      <c r="C783" s="3" t="str">
        <f>Raw_Data!C783</f>
        <v>Male</v>
      </c>
      <c r="D783" s="3" t="str">
        <f>Raw_Data!D783</f>
        <v>Premium</v>
      </c>
      <c r="E783" s="3">
        <f>Raw_Data!E783</f>
        <v>1.05</v>
      </c>
      <c r="F783" s="3">
        <f>Raw_Data!F783</f>
        <v>24</v>
      </c>
      <c r="G783" s="3" t="str">
        <f>Raw_Data!G783</f>
        <v>Oceania</v>
      </c>
      <c r="H783" s="3" t="str">
        <f>Raw_Data!H783</f>
        <v>Laptop</v>
      </c>
      <c r="I783" s="3">
        <f>Raw_Data!I783</f>
        <v>17.989999999999998</v>
      </c>
      <c r="J783" s="3">
        <f>Raw_Data!J783</f>
        <v>0</v>
      </c>
      <c r="K783" s="3" t="str">
        <f>Raw_Data!K783</f>
        <v>Debit Card</v>
      </c>
      <c r="L783" s="3">
        <f>Raw_Data!L783</f>
        <v>4</v>
      </c>
      <c r="M783" s="3">
        <f>Raw_Data!M783</f>
        <v>0.04</v>
      </c>
      <c r="N783" s="3" t="str">
        <f>Raw_Data!N783</f>
        <v>Sci-Fi</v>
      </c>
      <c r="O783" s="3" t="str">
        <f t="shared" si="120"/>
        <v>35-44</v>
      </c>
      <c r="P783" s="3" t="str">
        <f t="shared" si="121"/>
        <v>&lt;10h</v>
      </c>
      <c r="Q783" s="3" t="str">
        <f t="shared" si="122"/>
        <v>22-45d</v>
      </c>
      <c r="R783" s="3" t="str">
        <f t="shared" si="123"/>
        <v>Medium</v>
      </c>
      <c r="S783" s="3" t="str">
        <f t="shared" si="124"/>
        <v>High</v>
      </c>
      <c r="T783" s="3" t="str">
        <f t="shared" si="125"/>
        <v>Active</v>
      </c>
      <c r="U783" s="4">
        <f>1/(1+EXP(-(Predictive_Model!$B$5+((B783-Predictive_Model!$B$20)/Predictive_Model!$C$20)*Predictive_Model!$D$20+((E783-Predictive_Model!$B$21)/Predictive_Model!$C$21)*Predictive_Model!$D$21+((F783-Predictive_Model!$B$22)/Predictive_Model!$C$22)*Predictive_Model!$D$22+((I783-Predictive_Model!$B$23)/Predictive_Model!$C$23)*Predictive_Model!$D$23+((L783-Predictive_Model!$B$24)/Predictive_Model!$C$24)*Predictive_Model!$D$24+((M783-Predictive_Model!$B$25)/Predictive_Model!$C$25)*Predictive_Model!$D$25+IF(C783="Male",Predictive_Model!$D$31,IF(C783="Other",Predictive_Model!$D$32,0))+IF(D783="Premium",Predictive_Model!$D$34,IF(D783="Standard",Predictive_Model!$D$35,0))+IF(G783="Asia",Predictive_Model!$D$37,IF(G783="Europe",Predictive_Model!$D$38,IF(G783="North America",Predictive_Model!$D$39,IF(G783="Oceania",Predictive_Model!$D$40,IF(G783="South America",Predictive_Model!$D$41,0)))))+IF(H783="Laptop",Predictive_Model!$D$43,IF(H783="Mobile",Predictive_Model!$D$44,IF(H783="TV",Predictive_Model!$D$45,IF(H783="Tablet",Predictive_Model!$D$46,0))))+IF(K783="Crypto",Predictive_Model!$D$48,IF(K783="Debit Card",Predictive_Model!$D$49,IF(K783="Gift Card",Predictive_Model!$D$50,IF(K783="PayPal",Predictive_Model!$D$51,0))))+IF(N783="Comedy",Predictive_Model!$D$53,IF(N783="Documentary",Predictive_Model!$D$54,IF(N783="Drama",Predictive_Model!$D$55,IF(N783="Horror",Predictive_Model!$D$56,IF(N783="Romance",Predictive_Model!$D$57,IF(N783="Sci-Fi",Predictive_Model!$D$58,0)))))))))</f>
        <v>0.87220382225935589</v>
      </c>
      <c r="V783" s="3" t="str">
        <f t="shared" si="126"/>
        <v>Critical</v>
      </c>
      <c r="W783" s="6">
        <f t="shared" si="127"/>
        <v>15.690946762445812</v>
      </c>
      <c r="X783" s="3" t="str">
        <f t="shared" si="128"/>
        <v>Priority 1</v>
      </c>
      <c r="Y783" s="3" t="str">
        <f t="shared" si="129"/>
        <v>OK</v>
      </c>
    </row>
    <row r="784" spans="1:25" x14ac:dyDescent="0.25">
      <c r="A784" s="3" t="str">
        <f>Raw_Data!A784</f>
        <v>0f125ed8-866a-4f58-acd3-f981c2d910c4</v>
      </c>
      <c r="B784" s="3">
        <f>Raw_Data!B784</f>
        <v>50</v>
      </c>
      <c r="C784" s="3" t="str">
        <f>Raw_Data!C784</f>
        <v>Other</v>
      </c>
      <c r="D784" s="3" t="str">
        <f>Raw_Data!D784</f>
        <v>Basic</v>
      </c>
      <c r="E784" s="3">
        <f>Raw_Data!E784</f>
        <v>29.04</v>
      </c>
      <c r="F784" s="3">
        <f>Raw_Data!F784</f>
        <v>48</v>
      </c>
      <c r="G784" s="3" t="str">
        <f>Raw_Data!G784</f>
        <v>South America</v>
      </c>
      <c r="H784" s="3" t="str">
        <f>Raw_Data!H784</f>
        <v>TV</v>
      </c>
      <c r="I784" s="3">
        <f>Raw_Data!I784</f>
        <v>8.99</v>
      </c>
      <c r="J784" s="3">
        <f>Raw_Data!J784</f>
        <v>0</v>
      </c>
      <c r="K784" s="3" t="str">
        <f>Raw_Data!K784</f>
        <v>Credit Card</v>
      </c>
      <c r="L784" s="3">
        <f>Raw_Data!L784</f>
        <v>4</v>
      </c>
      <c r="M784" s="3">
        <f>Raw_Data!M784</f>
        <v>0.59</v>
      </c>
      <c r="N784" s="3" t="str">
        <f>Raw_Data!N784</f>
        <v>Romance</v>
      </c>
      <c r="O784" s="3" t="str">
        <f t="shared" si="120"/>
        <v>45-54</v>
      </c>
      <c r="P784" s="3" t="str">
        <f t="shared" si="121"/>
        <v>25-49h</v>
      </c>
      <c r="Q784" s="3" t="str">
        <f t="shared" si="122"/>
        <v>46-60d</v>
      </c>
      <c r="R784" s="3" t="str">
        <f t="shared" si="123"/>
        <v>Medium</v>
      </c>
      <c r="S784" s="3" t="str">
        <f t="shared" si="124"/>
        <v>Low</v>
      </c>
      <c r="T784" s="3" t="str">
        <f t="shared" si="125"/>
        <v>Active</v>
      </c>
      <c r="U784" s="4">
        <f>1/(1+EXP(-(Predictive_Model!$B$5+((B784-Predictive_Model!$B$20)/Predictive_Model!$C$20)*Predictive_Model!$D$20+((E784-Predictive_Model!$B$21)/Predictive_Model!$C$21)*Predictive_Model!$D$21+((F784-Predictive_Model!$B$22)/Predictive_Model!$C$22)*Predictive_Model!$D$22+((I784-Predictive_Model!$B$23)/Predictive_Model!$C$23)*Predictive_Model!$D$23+((L784-Predictive_Model!$B$24)/Predictive_Model!$C$24)*Predictive_Model!$D$24+((M784-Predictive_Model!$B$25)/Predictive_Model!$C$25)*Predictive_Model!$D$25+IF(C784="Male",Predictive_Model!$D$31,IF(C784="Other",Predictive_Model!$D$32,0))+IF(D784="Premium",Predictive_Model!$D$34,IF(D784="Standard",Predictive_Model!$D$35,0))+IF(G784="Asia",Predictive_Model!$D$37,IF(G784="Europe",Predictive_Model!$D$38,IF(G784="North America",Predictive_Model!$D$39,IF(G784="Oceania",Predictive_Model!$D$40,IF(G784="South America",Predictive_Model!$D$41,0)))))+IF(H784="Laptop",Predictive_Model!$D$43,IF(H784="Mobile",Predictive_Model!$D$44,IF(H784="TV",Predictive_Model!$D$45,IF(H784="Tablet",Predictive_Model!$D$46,0))))+IF(K784="Crypto",Predictive_Model!$D$48,IF(K784="Debit Card",Predictive_Model!$D$49,IF(K784="Gift Card",Predictive_Model!$D$50,IF(K784="PayPal",Predictive_Model!$D$51,0))))+IF(N784="Comedy",Predictive_Model!$D$53,IF(N784="Documentary",Predictive_Model!$D$54,IF(N784="Drama",Predictive_Model!$D$55,IF(N784="Horror",Predictive_Model!$D$56,IF(N784="Romance",Predictive_Model!$D$57,IF(N784="Sci-Fi",Predictive_Model!$D$58,0)))))))))</f>
        <v>0.14363550079158136</v>
      </c>
      <c r="V784" s="3" t="str">
        <f t="shared" si="126"/>
        <v>Low</v>
      </c>
      <c r="W784" s="6">
        <f t="shared" si="127"/>
        <v>1.2912831521163164</v>
      </c>
      <c r="X784" s="3" t="str">
        <f t="shared" si="128"/>
        <v>Monitor</v>
      </c>
      <c r="Y784" s="3" t="str">
        <f t="shared" si="129"/>
        <v>OK</v>
      </c>
    </row>
    <row r="785" spans="1:25" x14ac:dyDescent="0.25">
      <c r="A785" s="3" t="str">
        <f>Raw_Data!A785</f>
        <v>5736a841-06be-4e91-a475-fdeae4dbb161</v>
      </c>
      <c r="B785" s="3">
        <f>Raw_Data!B785</f>
        <v>49</v>
      </c>
      <c r="C785" s="3" t="str">
        <f>Raw_Data!C785</f>
        <v>Male</v>
      </c>
      <c r="D785" s="3" t="str">
        <f>Raw_Data!D785</f>
        <v>Standard</v>
      </c>
      <c r="E785" s="3">
        <f>Raw_Data!E785</f>
        <v>4.67</v>
      </c>
      <c r="F785" s="3">
        <f>Raw_Data!F785</f>
        <v>48</v>
      </c>
      <c r="G785" s="3" t="str">
        <f>Raw_Data!G785</f>
        <v>North America</v>
      </c>
      <c r="H785" s="3" t="str">
        <f>Raw_Data!H785</f>
        <v>Laptop</v>
      </c>
      <c r="I785" s="3">
        <f>Raw_Data!I785</f>
        <v>13.99</v>
      </c>
      <c r="J785" s="3">
        <f>Raw_Data!J785</f>
        <v>1</v>
      </c>
      <c r="K785" s="3" t="str">
        <f>Raw_Data!K785</f>
        <v>Debit Card</v>
      </c>
      <c r="L785" s="3">
        <f>Raw_Data!L785</f>
        <v>5</v>
      </c>
      <c r="M785" s="3">
        <f>Raw_Data!M785</f>
        <v>0.1</v>
      </c>
      <c r="N785" s="3" t="str">
        <f>Raw_Data!N785</f>
        <v>Horror</v>
      </c>
      <c r="O785" s="3" t="str">
        <f t="shared" si="120"/>
        <v>45-54</v>
      </c>
      <c r="P785" s="3" t="str">
        <f t="shared" si="121"/>
        <v>&lt;10h</v>
      </c>
      <c r="Q785" s="3" t="str">
        <f t="shared" si="122"/>
        <v>46-60d</v>
      </c>
      <c r="R785" s="3" t="str">
        <f t="shared" si="123"/>
        <v>Low</v>
      </c>
      <c r="S785" s="3" t="str">
        <f t="shared" si="124"/>
        <v>Mid</v>
      </c>
      <c r="T785" s="3" t="str">
        <f t="shared" si="125"/>
        <v>Churned</v>
      </c>
      <c r="U785" s="4">
        <f>1/(1+EXP(-(Predictive_Model!$B$5+((B785-Predictive_Model!$B$20)/Predictive_Model!$C$20)*Predictive_Model!$D$20+((E785-Predictive_Model!$B$21)/Predictive_Model!$C$21)*Predictive_Model!$D$21+((F785-Predictive_Model!$B$22)/Predictive_Model!$C$22)*Predictive_Model!$D$22+((I785-Predictive_Model!$B$23)/Predictive_Model!$C$23)*Predictive_Model!$D$23+((L785-Predictive_Model!$B$24)/Predictive_Model!$C$24)*Predictive_Model!$D$24+((M785-Predictive_Model!$B$25)/Predictive_Model!$C$25)*Predictive_Model!$D$25+IF(C785="Male",Predictive_Model!$D$31,IF(C785="Other",Predictive_Model!$D$32,0))+IF(D785="Premium",Predictive_Model!$D$34,IF(D785="Standard",Predictive_Model!$D$35,0))+IF(G785="Asia",Predictive_Model!$D$37,IF(G785="Europe",Predictive_Model!$D$38,IF(G785="North America",Predictive_Model!$D$39,IF(G785="Oceania",Predictive_Model!$D$40,IF(G785="South America",Predictive_Model!$D$41,0)))))+IF(H785="Laptop",Predictive_Model!$D$43,IF(H785="Mobile",Predictive_Model!$D$44,IF(H785="TV",Predictive_Model!$D$45,IF(H785="Tablet",Predictive_Model!$D$46,0))))+IF(K785="Crypto",Predictive_Model!$D$48,IF(K785="Debit Card",Predictive_Model!$D$49,IF(K785="Gift Card",Predictive_Model!$D$50,IF(K785="PayPal",Predictive_Model!$D$51,0))))+IF(N785="Comedy",Predictive_Model!$D$53,IF(N785="Documentary",Predictive_Model!$D$54,IF(N785="Drama",Predictive_Model!$D$55,IF(N785="Horror",Predictive_Model!$D$56,IF(N785="Romance",Predictive_Model!$D$57,IF(N785="Sci-Fi",Predictive_Model!$D$58,0)))))))))</f>
        <v>0.99188928512760288</v>
      </c>
      <c r="V785" s="3" t="str">
        <f t="shared" si="126"/>
        <v>Critical</v>
      </c>
      <c r="W785" s="6">
        <f t="shared" si="127"/>
        <v>13.99</v>
      </c>
      <c r="X785" s="3" t="str">
        <f t="shared" si="128"/>
        <v>Priority 2</v>
      </c>
      <c r="Y785" s="3" t="str">
        <f t="shared" si="129"/>
        <v>OK</v>
      </c>
    </row>
    <row r="786" spans="1:25" x14ac:dyDescent="0.25">
      <c r="A786" s="3" t="str">
        <f>Raw_Data!A786</f>
        <v>2088ff07-56ed-49a3-8824-6b0f5577b9eb</v>
      </c>
      <c r="B786" s="3">
        <f>Raw_Data!B786</f>
        <v>38</v>
      </c>
      <c r="C786" s="3" t="str">
        <f>Raw_Data!C786</f>
        <v>Other</v>
      </c>
      <c r="D786" s="3" t="str">
        <f>Raw_Data!D786</f>
        <v>Basic</v>
      </c>
      <c r="E786" s="3">
        <f>Raw_Data!E786</f>
        <v>16.27</v>
      </c>
      <c r="F786" s="3">
        <f>Raw_Data!F786</f>
        <v>24</v>
      </c>
      <c r="G786" s="3" t="str">
        <f>Raw_Data!G786</f>
        <v>Africa</v>
      </c>
      <c r="H786" s="3" t="str">
        <f>Raw_Data!H786</f>
        <v>Desktop</v>
      </c>
      <c r="I786" s="3">
        <f>Raw_Data!I786</f>
        <v>8.99</v>
      </c>
      <c r="J786" s="3">
        <f>Raw_Data!J786</f>
        <v>0</v>
      </c>
      <c r="K786" s="3" t="str">
        <f>Raw_Data!K786</f>
        <v>Gift Card</v>
      </c>
      <c r="L786" s="3">
        <f>Raw_Data!L786</f>
        <v>2</v>
      </c>
      <c r="M786" s="3">
        <f>Raw_Data!M786</f>
        <v>0.65</v>
      </c>
      <c r="N786" s="3" t="str">
        <f>Raw_Data!N786</f>
        <v>Romance</v>
      </c>
      <c r="O786" s="3" t="str">
        <f t="shared" si="120"/>
        <v>35-44</v>
      </c>
      <c r="P786" s="3" t="str">
        <f t="shared" si="121"/>
        <v>10-24h</v>
      </c>
      <c r="Q786" s="3" t="str">
        <f t="shared" si="122"/>
        <v>22-45d</v>
      </c>
      <c r="R786" s="3" t="str">
        <f t="shared" si="123"/>
        <v>Medium</v>
      </c>
      <c r="S786" s="3" t="str">
        <f t="shared" si="124"/>
        <v>Low</v>
      </c>
      <c r="T786" s="3" t="str">
        <f t="shared" si="125"/>
        <v>Active</v>
      </c>
      <c r="U786" s="4">
        <f>1/(1+EXP(-(Predictive_Model!$B$5+((B786-Predictive_Model!$B$20)/Predictive_Model!$C$20)*Predictive_Model!$D$20+((E786-Predictive_Model!$B$21)/Predictive_Model!$C$21)*Predictive_Model!$D$21+((F786-Predictive_Model!$B$22)/Predictive_Model!$C$22)*Predictive_Model!$D$22+((I786-Predictive_Model!$B$23)/Predictive_Model!$C$23)*Predictive_Model!$D$23+((L786-Predictive_Model!$B$24)/Predictive_Model!$C$24)*Predictive_Model!$D$24+((M786-Predictive_Model!$B$25)/Predictive_Model!$C$25)*Predictive_Model!$D$25+IF(C786="Male",Predictive_Model!$D$31,IF(C786="Other",Predictive_Model!$D$32,0))+IF(D786="Premium",Predictive_Model!$D$34,IF(D786="Standard",Predictive_Model!$D$35,0))+IF(G786="Asia",Predictive_Model!$D$37,IF(G786="Europe",Predictive_Model!$D$38,IF(G786="North America",Predictive_Model!$D$39,IF(G786="Oceania",Predictive_Model!$D$40,IF(G786="South America",Predictive_Model!$D$41,0)))))+IF(H786="Laptop",Predictive_Model!$D$43,IF(H786="Mobile",Predictive_Model!$D$44,IF(H786="TV",Predictive_Model!$D$45,IF(H786="Tablet",Predictive_Model!$D$46,0))))+IF(K786="Crypto",Predictive_Model!$D$48,IF(K786="Debit Card",Predictive_Model!$D$49,IF(K786="Gift Card",Predictive_Model!$D$50,IF(K786="PayPal",Predictive_Model!$D$51,0))))+IF(N786="Comedy",Predictive_Model!$D$53,IF(N786="Documentary",Predictive_Model!$D$54,IF(N786="Drama",Predictive_Model!$D$55,IF(N786="Horror",Predictive_Model!$D$56,IF(N786="Romance",Predictive_Model!$D$57,IF(N786="Sci-Fi",Predictive_Model!$D$58,0)))))))))</f>
        <v>0.74035998243299428</v>
      </c>
      <c r="V786" s="3" t="str">
        <f t="shared" si="126"/>
        <v>High</v>
      </c>
      <c r="W786" s="6">
        <f t="shared" si="127"/>
        <v>6.6558362420726187</v>
      </c>
      <c r="X786" s="3" t="str">
        <f t="shared" si="128"/>
        <v>Priority 2</v>
      </c>
      <c r="Y786" s="3" t="str">
        <f t="shared" si="129"/>
        <v>OK</v>
      </c>
    </row>
    <row r="787" spans="1:25" x14ac:dyDescent="0.25">
      <c r="A787" s="3" t="str">
        <f>Raw_Data!A787</f>
        <v>534f289f-35c5-4314-973b-1b0c9ed473db</v>
      </c>
      <c r="B787" s="3">
        <f>Raw_Data!B787</f>
        <v>23</v>
      </c>
      <c r="C787" s="3" t="str">
        <f>Raw_Data!C787</f>
        <v>Male</v>
      </c>
      <c r="D787" s="3" t="str">
        <f>Raw_Data!D787</f>
        <v>Basic</v>
      </c>
      <c r="E787" s="3">
        <f>Raw_Data!E787</f>
        <v>4.6399999999999997</v>
      </c>
      <c r="F787" s="3">
        <f>Raw_Data!F787</f>
        <v>55</v>
      </c>
      <c r="G787" s="3" t="str">
        <f>Raw_Data!G787</f>
        <v>Europe</v>
      </c>
      <c r="H787" s="3" t="str">
        <f>Raw_Data!H787</f>
        <v>TV</v>
      </c>
      <c r="I787" s="3">
        <f>Raw_Data!I787</f>
        <v>8.99</v>
      </c>
      <c r="J787" s="3">
        <f>Raw_Data!J787</f>
        <v>1</v>
      </c>
      <c r="K787" s="3" t="str">
        <f>Raw_Data!K787</f>
        <v>Credit Card</v>
      </c>
      <c r="L787" s="3">
        <f>Raw_Data!L787</f>
        <v>1</v>
      </c>
      <c r="M787" s="3">
        <f>Raw_Data!M787</f>
        <v>0.08</v>
      </c>
      <c r="N787" s="3" t="str">
        <f>Raw_Data!N787</f>
        <v>Documentary</v>
      </c>
      <c r="O787" s="3" t="str">
        <f t="shared" si="120"/>
        <v>18-24</v>
      </c>
      <c r="P787" s="3" t="str">
        <f t="shared" si="121"/>
        <v>&lt;10h</v>
      </c>
      <c r="Q787" s="3" t="str">
        <f t="shared" si="122"/>
        <v>46-60d</v>
      </c>
      <c r="R787" s="3" t="str">
        <f t="shared" si="123"/>
        <v>Low</v>
      </c>
      <c r="S787" s="3" t="str">
        <f t="shared" si="124"/>
        <v>Low</v>
      </c>
      <c r="T787" s="3" t="str">
        <f t="shared" si="125"/>
        <v>Churned</v>
      </c>
      <c r="U787" s="4">
        <f>1/(1+EXP(-(Predictive_Model!$B$5+((B787-Predictive_Model!$B$20)/Predictive_Model!$C$20)*Predictive_Model!$D$20+((E787-Predictive_Model!$B$21)/Predictive_Model!$C$21)*Predictive_Model!$D$21+((F787-Predictive_Model!$B$22)/Predictive_Model!$C$22)*Predictive_Model!$D$22+((I787-Predictive_Model!$B$23)/Predictive_Model!$C$23)*Predictive_Model!$D$23+((L787-Predictive_Model!$B$24)/Predictive_Model!$C$24)*Predictive_Model!$D$24+((M787-Predictive_Model!$B$25)/Predictive_Model!$C$25)*Predictive_Model!$D$25+IF(C787="Male",Predictive_Model!$D$31,IF(C787="Other",Predictive_Model!$D$32,0))+IF(D787="Premium",Predictive_Model!$D$34,IF(D787="Standard",Predictive_Model!$D$35,0))+IF(G787="Asia",Predictive_Model!$D$37,IF(G787="Europe",Predictive_Model!$D$38,IF(G787="North America",Predictive_Model!$D$39,IF(G787="Oceania",Predictive_Model!$D$40,IF(G787="South America",Predictive_Model!$D$41,0)))))+IF(H787="Laptop",Predictive_Model!$D$43,IF(H787="Mobile",Predictive_Model!$D$44,IF(H787="TV",Predictive_Model!$D$45,IF(H787="Tablet",Predictive_Model!$D$46,0))))+IF(K787="Crypto",Predictive_Model!$D$48,IF(K787="Debit Card",Predictive_Model!$D$49,IF(K787="Gift Card",Predictive_Model!$D$50,IF(K787="PayPal",Predictive_Model!$D$51,0))))+IF(N787="Comedy",Predictive_Model!$D$53,IF(N787="Documentary",Predictive_Model!$D$54,IF(N787="Drama",Predictive_Model!$D$55,IF(N787="Horror",Predictive_Model!$D$56,IF(N787="Romance",Predictive_Model!$D$57,IF(N787="Sci-Fi",Predictive_Model!$D$58,0)))))))))</f>
        <v>0.99995439477744197</v>
      </c>
      <c r="V787" s="3" t="str">
        <f t="shared" si="126"/>
        <v>Critical</v>
      </c>
      <c r="W787" s="6">
        <f t="shared" si="127"/>
        <v>8.99</v>
      </c>
      <c r="X787" s="3" t="str">
        <f t="shared" si="128"/>
        <v>Priority 2</v>
      </c>
      <c r="Y787" s="3" t="str">
        <f t="shared" si="129"/>
        <v>OK</v>
      </c>
    </row>
    <row r="788" spans="1:25" x14ac:dyDescent="0.25">
      <c r="A788" s="3" t="str">
        <f>Raw_Data!A788</f>
        <v>976212fe-e88c-4118-a57c-8c828ce17f0c</v>
      </c>
      <c r="B788" s="3">
        <f>Raw_Data!B788</f>
        <v>46</v>
      </c>
      <c r="C788" s="3" t="str">
        <f>Raw_Data!C788</f>
        <v>Male</v>
      </c>
      <c r="D788" s="3" t="str">
        <f>Raw_Data!D788</f>
        <v>Premium</v>
      </c>
      <c r="E788" s="3">
        <f>Raw_Data!E788</f>
        <v>8.7799999999999994</v>
      </c>
      <c r="F788" s="3">
        <f>Raw_Data!F788</f>
        <v>13</v>
      </c>
      <c r="G788" s="3" t="str">
        <f>Raw_Data!G788</f>
        <v>Asia</v>
      </c>
      <c r="H788" s="3" t="str">
        <f>Raw_Data!H788</f>
        <v>Tablet</v>
      </c>
      <c r="I788" s="3">
        <f>Raw_Data!I788</f>
        <v>17.989999999999998</v>
      </c>
      <c r="J788" s="3">
        <f>Raw_Data!J788</f>
        <v>0</v>
      </c>
      <c r="K788" s="3" t="str">
        <f>Raw_Data!K788</f>
        <v>PayPal</v>
      </c>
      <c r="L788" s="3">
        <f>Raw_Data!L788</f>
        <v>4</v>
      </c>
      <c r="M788" s="3">
        <f>Raw_Data!M788</f>
        <v>0.63</v>
      </c>
      <c r="N788" s="3" t="str">
        <f>Raw_Data!N788</f>
        <v>Action</v>
      </c>
      <c r="O788" s="3" t="str">
        <f t="shared" si="120"/>
        <v>45-54</v>
      </c>
      <c r="P788" s="3" t="str">
        <f t="shared" si="121"/>
        <v>&lt;10h</v>
      </c>
      <c r="Q788" s="3" t="str">
        <f t="shared" si="122"/>
        <v>8-21d</v>
      </c>
      <c r="R788" s="3" t="str">
        <f t="shared" si="123"/>
        <v>Medium</v>
      </c>
      <c r="S788" s="3" t="str">
        <f t="shared" si="124"/>
        <v>High</v>
      </c>
      <c r="T788" s="3" t="str">
        <f t="shared" si="125"/>
        <v>Active</v>
      </c>
      <c r="U788" s="4">
        <f>1/(1+EXP(-(Predictive_Model!$B$5+((B788-Predictive_Model!$B$20)/Predictive_Model!$C$20)*Predictive_Model!$D$20+((E788-Predictive_Model!$B$21)/Predictive_Model!$C$21)*Predictive_Model!$D$21+((F788-Predictive_Model!$B$22)/Predictive_Model!$C$22)*Predictive_Model!$D$22+((I788-Predictive_Model!$B$23)/Predictive_Model!$C$23)*Predictive_Model!$D$23+((L788-Predictive_Model!$B$24)/Predictive_Model!$C$24)*Predictive_Model!$D$24+((M788-Predictive_Model!$B$25)/Predictive_Model!$C$25)*Predictive_Model!$D$25+IF(C788="Male",Predictive_Model!$D$31,IF(C788="Other",Predictive_Model!$D$32,0))+IF(D788="Premium",Predictive_Model!$D$34,IF(D788="Standard",Predictive_Model!$D$35,0))+IF(G788="Asia",Predictive_Model!$D$37,IF(G788="Europe",Predictive_Model!$D$38,IF(G788="North America",Predictive_Model!$D$39,IF(G788="Oceania",Predictive_Model!$D$40,IF(G788="South America",Predictive_Model!$D$41,0)))))+IF(H788="Laptop",Predictive_Model!$D$43,IF(H788="Mobile",Predictive_Model!$D$44,IF(H788="TV",Predictive_Model!$D$45,IF(H788="Tablet",Predictive_Model!$D$46,0))))+IF(K788="Crypto",Predictive_Model!$D$48,IF(K788="Debit Card",Predictive_Model!$D$49,IF(K788="Gift Card",Predictive_Model!$D$50,IF(K788="PayPal",Predictive_Model!$D$51,0))))+IF(N788="Comedy",Predictive_Model!$D$53,IF(N788="Documentary",Predictive_Model!$D$54,IF(N788="Drama",Predictive_Model!$D$55,IF(N788="Horror",Predictive_Model!$D$56,IF(N788="Romance",Predictive_Model!$D$57,IF(N788="Sci-Fi",Predictive_Model!$D$58,0)))))))))</f>
        <v>0.15875542048962749</v>
      </c>
      <c r="V788" s="3" t="str">
        <f t="shared" si="126"/>
        <v>Low</v>
      </c>
      <c r="W788" s="6">
        <f t="shared" si="127"/>
        <v>2.8560100146083984</v>
      </c>
      <c r="X788" s="3" t="str">
        <f t="shared" si="128"/>
        <v>Monitor</v>
      </c>
      <c r="Y788" s="3" t="str">
        <f t="shared" si="129"/>
        <v>OK</v>
      </c>
    </row>
    <row r="789" spans="1:25" x14ac:dyDescent="0.25">
      <c r="A789" s="3" t="str">
        <f>Raw_Data!A789</f>
        <v>8f5e0f72-3edf-4a03-bdb4-44a26f91077b</v>
      </c>
      <c r="B789" s="3">
        <f>Raw_Data!B789</f>
        <v>44</v>
      </c>
      <c r="C789" s="3" t="str">
        <f>Raw_Data!C789</f>
        <v>Male</v>
      </c>
      <c r="D789" s="3" t="str">
        <f>Raw_Data!D789</f>
        <v>Basic</v>
      </c>
      <c r="E789" s="3">
        <f>Raw_Data!E789</f>
        <v>9</v>
      </c>
      <c r="F789" s="3">
        <f>Raw_Data!F789</f>
        <v>33</v>
      </c>
      <c r="G789" s="3" t="str">
        <f>Raw_Data!G789</f>
        <v>South America</v>
      </c>
      <c r="H789" s="3" t="str">
        <f>Raw_Data!H789</f>
        <v>TV</v>
      </c>
      <c r="I789" s="3">
        <f>Raw_Data!I789</f>
        <v>8.99</v>
      </c>
      <c r="J789" s="3">
        <f>Raw_Data!J789</f>
        <v>1</v>
      </c>
      <c r="K789" s="3" t="str">
        <f>Raw_Data!K789</f>
        <v>Crypto</v>
      </c>
      <c r="L789" s="3">
        <f>Raw_Data!L789</f>
        <v>1</v>
      </c>
      <c r="M789" s="3">
        <f>Raw_Data!M789</f>
        <v>0.26</v>
      </c>
      <c r="N789" s="3" t="str">
        <f>Raw_Data!N789</f>
        <v>Action</v>
      </c>
      <c r="O789" s="3" t="str">
        <f t="shared" si="120"/>
        <v>35-44</v>
      </c>
      <c r="P789" s="3" t="str">
        <f t="shared" si="121"/>
        <v>&lt;10h</v>
      </c>
      <c r="Q789" s="3" t="str">
        <f t="shared" si="122"/>
        <v>22-45d</v>
      </c>
      <c r="R789" s="3" t="str">
        <f t="shared" si="123"/>
        <v>Medium</v>
      </c>
      <c r="S789" s="3" t="str">
        <f t="shared" si="124"/>
        <v>Low</v>
      </c>
      <c r="T789" s="3" t="str">
        <f t="shared" si="125"/>
        <v>Churned</v>
      </c>
      <c r="U789" s="4">
        <f>1/(1+EXP(-(Predictive_Model!$B$5+((B789-Predictive_Model!$B$20)/Predictive_Model!$C$20)*Predictive_Model!$D$20+((E789-Predictive_Model!$B$21)/Predictive_Model!$C$21)*Predictive_Model!$D$21+((F789-Predictive_Model!$B$22)/Predictive_Model!$C$22)*Predictive_Model!$D$22+((I789-Predictive_Model!$B$23)/Predictive_Model!$C$23)*Predictive_Model!$D$23+((L789-Predictive_Model!$B$24)/Predictive_Model!$C$24)*Predictive_Model!$D$24+((M789-Predictive_Model!$B$25)/Predictive_Model!$C$25)*Predictive_Model!$D$25+IF(C789="Male",Predictive_Model!$D$31,IF(C789="Other",Predictive_Model!$D$32,0))+IF(D789="Premium",Predictive_Model!$D$34,IF(D789="Standard",Predictive_Model!$D$35,0))+IF(G789="Asia",Predictive_Model!$D$37,IF(G789="Europe",Predictive_Model!$D$38,IF(G789="North America",Predictive_Model!$D$39,IF(G789="Oceania",Predictive_Model!$D$40,IF(G789="South America",Predictive_Model!$D$41,0)))))+IF(H789="Laptop",Predictive_Model!$D$43,IF(H789="Mobile",Predictive_Model!$D$44,IF(H789="TV",Predictive_Model!$D$45,IF(H789="Tablet",Predictive_Model!$D$46,0))))+IF(K789="Crypto",Predictive_Model!$D$48,IF(K789="Debit Card",Predictive_Model!$D$49,IF(K789="Gift Card",Predictive_Model!$D$50,IF(K789="PayPal",Predictive_Model!$D$51,0))))+IF(N789="Comedy",Predictive_Model!$D$53,IF(N789="Documentary",Predictive_Model!$D$54,IF(N789="Drama",Predictive_Model!$D$55,IF(N789="Horror",Predictive_Model!$D$56,IF(N789="Romance",Predictive_Model!$D$57,IF(N789="Sci-Fi",Predictive_Model!$D$58,0)))))))))</f>
        <v>0.99569698479299928</v>
      </c>
      <c r="V789" s="3" t="str">
        <f t="shared" si="126"/>
        <v>Critical</v>
      </c>
      <c r="W789" s="6">
        <f t="shared" si="127"/>
        <v>8.99</v>
      </c>
      <c r="X789" s="3" t="str">
        <f t="shared" si="128"/>
        <v>Priority 2</v>
      </c>
      <c r="Y789" s="3" t="str">
        <f t="shared" si="129"/>
        <v>OK</v>
      </c>
    </row>
    <row r="790" spans="1:25" x14ac:dyDescent="0.25">
      <c r="A790" s="3" t="str">
        <f>Raw_Data!A790</f>
        <v>e9e8258f-3f5b-4bbf-99a7-59b4c88125e6</v>
      </c>
      <c r="B790" s="3">
        <f>Raw_Data!B790</f>
        <v>36</v>
      </c>
      <c r="C790" s="3" t="str">
        <f>Raw_Data!C790</f>
        <v>Female</v>
      </c>
      <c r="D790" s="3" t="str">
        <f>Raw_Data!D790</f>
        <v>Standard</v>
      </c>
      <c r="E790" s="3">
        <f>Raw_Data!E790</f>
        <v>9.1999999999999993</v>
      </c>
      <c r="F790" s="3">
        <f>Raw_Data!F790</f>
        <v>7</v>
      </c>
      <c r="G790" s="3" t="str">
        <f>Raw_Data!G790</f>
        <v>Oceania</v>
      </c>
      <c r="H790" s="3" t="str">
        <f>Raw_Data!H790</f>
        <v>Desktop</v>
      </c>
      <c r="I790" s="3">
        <f>Raw_Data!I790</f>
        <v>13.99</v>
      </c>
      <c r="J790" s="3">
        <f>Raw_Data!J790</f>
        <v>0</v>
      </c>
      <c r="K790" s="3" t="str">
        <f>Raw_Data!K790</f>
        <v>Debit Card</v>
      </c>
      <c r="L790" s="3">
        <f>Raw_Data!L790</f>
        <v>2</v>
      </c>
      <c r="M790" s="3">
        <f>Raw_Data!M790</f>
        <v>1.1499999999999999</v>
      </c>
      <c r="N790" s="3" t="str">
        <f>Raw_Data!N790</f>
        <v>Action</v>
      </c>
      <c r="O790" s="3" t="str">
        <f t="shared" si="120"/>
        <v>35-44</v>
      </c>
      <c r="P790" s="3" t="str">
        <f t="shared" si="121"/>
        <v>&lt;10h</v>
      </c>
      <c r="Q790" s="3" t="str">
        <f t="shared" si="122"/>
        <v>0-7d</v>
      </c>
      <c r="R790" s="3" t="str">
        <f t="shared" si="123"/>
        <v>Medium</v>
      </c>
      <c r="S790" s="3" t="str">
        <f t="shared" si="124"/>
        <v>Mid</v>
      </c>
      <c r="T790" s="3" t="str">
        <f t="shared" si="125"/>
        <v>Active</v>
      </c>
      <c r="U790" s="4">
        <f>1/(1+EXP(-(Predictive_Model!$B$5+((B790-Predictive_Model!$B$20)/Predictive_Model!$C$20)*Predictive_Model!$D$20+((E790-Predictive_Model!$B$21)/Predictive_Model!$C$21)*Predictive_Model!$D$21+((F790-Predictive_Model!$B$22)/Predictive_Model!$C$22)*Predictive_Model!$D$22+((I790-Predictive_Model!$B$23)/Predictive_Model!$C$23)*Predictive_Model!$D$23+((L790-Predictive_Model!$B$24)/Predictive_Model!$C$24)*Predictive_Model!$D$24+((M790-Predictive_Model!$B$25)/Predictive_Model!$C$25)*Predictive_Model!$D$25+IF(C790="Male",Predictive_Model!$D$31,IF(C790="Other",Predictive_Model!$D$32,0))+IF(D790="Premium",Predictive_Model!$D$34,IF(D790="Standard",Predictive_Model!$D$35,0))+IF(G790="Asia",Predictive_Model!$D$37,IF(G790="Europe",Predictive_Model!$D$38,IF(G790="North America",Predictive_Model!$D$39,IF(G790="Oceania",Predictive_Model!$D$40,IF(G790="South America",Predictive_Model!$D$41,0)))))+IF(H790="Laptop",Predictive_Model!$D$43,IF(H790="Mobile",Predictive_Model!$D$44,IF(H790="TV",Predictive_Model!$D$45,IF(H790="Tablet",Predictive_Model!$D$46,0))))+IF(K790="Crypto",Predictive_Model!$D$48,IF(K790="Debit Card",Predictive_Model!$D$49,IF(K790="Gift Card",Predictive_Model!$D$50,IF(K790="PayPal",Predictive_Model!$D$51,0))))+IF(N790="Comedy",Predictive_Model!$D$53,IF(N790="Documentary",Predictive_Model!$D$54,IF(N790="Drama",Predictive_Model!$D$55,IF(N790="Horror",Predictive_Model!$D$56,IF(N790="Romance",Predictive_Model!$D$57,IF(N790="Sci-Fi",Predictive_Model!$D$58,0)))))))))</f>
        <v>0.21441349454106162</v>
      </c>
      <c r="V790" s="3" t="str">
        <f t="shared" si="126"/>
        <v>Low</v>
      </c>
      <c r="W790" s="6">
        <f t="shared" si="127"/>
        <v>2.9996447886294519</v>
      </c>
      <c r="X790" s="3" t="str">
        <f t="shared" si="128"/>
        <v>Monitor</v>
      </c>
      <c r="Y790" s="3" t="str">
        <f t="shared" si="129"/>
        <v>OK</v>
      </c>
    </row>
    <row r="791" spans="1:25" x14ac:dyDescent="0.25">
      <c r="A791" s="3" t="str">
        <f>Raw_Data!A791</f>
        <v>51fad2bb-5e3b-45bc-8424-6e7331d255ae</v>
      </c>
      <c r="B791" s="3">
        <f>Raw_Data!B791</f>
        <v>23</v>
      </c>
      <c r="C791" s="3" t="str">
        <f>Raw_Data!C791</f>
        <v>Female</v>
      </c>
      <c r="D791" s="3" t="str">
        <f>Raw_Data!D791</f>
        <v>Basic</v>
      </c>
      <c r="E791" s="3">
        <f>Raw_Data!E791</f>
        <v>8.26</v>
      </c>
      <c r="F791" s="3">
        <f>Raw_Data!F791</f>
        <v>33</v>
      </c>
      <c r="G791" s="3" t="str">
        <f>Raw_Data!G791</f>
        <v>Europe</v>
      </c>
      <c r="H791" s="3" t="str">
        <f>Raw_Data!H791</f>
        <v>Desktop</v>
      </c>
      <c r="I791" s="3">
        <f>Raw_Data!I791</f>
        <v>8.99</v>
      </c>
      <c r="J791" s="3">
        <f>Raw_Data!J791</f>
        <v>1</v>
      </c>
      <c r="K791" s="3" t="str">
        <f>Raw_Data!K791</f>
        <v>Gift Card</v>
      </c>
      <c r="L791" s="3">
        <f>Raw_Data!L791</f>
        <v>5</v>
      </c>
      <c r="M791" s="3">
        <f>Raw_Data!M791</f>
        <v>0.24</v>
      </c>
      <c r="N791" s="3" t="str">
        <f>Raw_Data!N791</f>
        <v>Horror</v>
      </c>
      <c r="O791" s="3" t="str">
        <f t="shared" si="120"/>
        <v>18-24</v>
      </c>
      <c r="P791" s="3" t="str">
        <f t="shared" si="121"/>
        <v>&lt;10h</v>
      </c>
      <c r="Q791" s="3" t="str">
        <f t="shared" si="122"/>
        <v>22-45d</v>
      </c>
      <c r="R791" s="3" t="str">
        <f t="shared" si="123"/>
        <v>Medium</v>
      </c>
      <c r="S791" s="3" t="str">
        <f t="shared" si="124"/>
        <v>Low</v>
      </c>
      <c r="T791" s="3" t="str">
        <f t="shared" si="125"/>
        <v>Churned</v>
      </c>
      <c r="U791" s="4">
        <f>1/(1+EXP(-(Predictive_Model!$B$5+((B791-Predictive_Model!$B$20)/Predictive_Model!$C$20)*Predictive_Model!$D$20+((E791-Predictive_Model!$B$21)/Predictive_Model!$C$21)*Predictive_Model!$D$21+((F791-Predictive_Model!$B$22)/Predictive_Model!$C$22)*Predictive_Model!$D$22+((I791-Predictive_Model!$B$23)/Predictive_Model!$C$23)*Predictive_Model!$D$23+((L791-Predictive_Model!$B$24)/Predictive_Model!$C$24)*Predictive_Model!$D$24+((M791-Predictive_Model!$B$25)/Predictive_Model!$C$25)*Predictive_Model!$D$25+IF(C791="Male",Predictive_Model!$D$31,IF(C791="Other",Predictive_Model!$D$32,0))+IF(D791="Premium",Predictive_Model!$D$34,IF(D791="Standard",Predictive_Model!$D$35,0))+IF(G791="Asia",Predictive_Model!$D$37,IF(G791="Europe",Predictive_Model!$D$38,IF(G791="North America",Predictive_Model!$D$39,IF(G791="Oceania",Predictive_Model!$D$40,IF(G791="South America",Predictive_Model!$D$41,0)))))+IF(H791="Laptop",Predictive_Model!$D$43,IF(H791="Mobile",Predictive_Model!$D$44,IF(H791="TV",Predictive_Model!$D$45,IF(H791="Tablet",Predictive_Model!$D$46,0))))+IF(K791="Crypto",Predictive_Model!$D$48,IF(K791="Debit Card",Predictive_Model!$D$49,IF(K791="Gift Card",Predictive_Model!$D$50,IF(K791="PayPal",Predictive_Model!$D$51,0))))+IF(N791="Comedy",Predictive_Model!$D$53,IF(N791="Documentary",Predictive_Model!$D$54,IF(N791="Drama",Predictive_Model!$D$55,IF(N791="Horror",Predictive_Model!$D$56,IF(N791="Romance",Predictive_Model!$D$57,IF(N791="Sci-Fi",Predictive_Model!$D$58,0)))))))))</f>
        <v>0.96353312070834152</v>
      </c>
      <c r="V791" s="3" t="str">
        <f t="shared" si="126"/>
        <v>Critical</v>
      </c>
      <c r="W791" s="6">
        <f t="shared" si="127"/>
        <v>8.99</v>
      </c>
      <c r="X791" s="3" t="str">
        <f t="shared" si="128"/>
        <v>Priority 2</v>
      </c>
      <c r="Y791" s="3" t="str">
        <f t="shared" si="129"/>
        <v>OK</v>
      </c>
    </row>
    <row r="792" spans="1:25" x14ac:dyDescent="0.25">
      <c r="A792" s="3" t="str">
        <f>Raw_Data!A792</f>
        <v>7b770d53-7ea7-4ad9-9fa9-17d09f8e857c</v>
      </c>
      <c r="B792" s="3">
        <f>Raw_Data!B792</f>
        <v>34</v>
      </c>
      <c r="C792" s="3" t="str">
        <f>Raw_Data!C792</f>
        <v>Other</v>
      </c>
      <c r="D792" s="3" t="str">
        <f>Raw_Data!D792</f>
        <v>Premium</v>
      </c>
      <c r="E792" s="3">
        <f>Raw_Data!E792</f>
        <v>35.200000000000003</v>
      </c>
      <c r="F792" s="3">
        <f>Raw_Data!F792</f>
        <v>14</v>
      </c>
      <c r="G792" s="3" t="str">
        <f>Raw_Data!G792</f>
        <v>Europe</v>
      </c>
      <c r="H792" s="3" t="str">
        <f>Raw_Data!H792</f>
        <v>Tablet</v>
      </c>
      <c r="I792" s="3">
        <f>Raw_Data!I792</f>
        <v>17.989999999999998</v>
      </c>
      <c r="J792" s="3">
        <f>Raw_Data!J792</f>
        <v>0</v>
      </c>
      <c r="K792" s="3" t="str">
        <f>Raw_Data!K792</f>
        <v>Crypto</v>
      </c>
      <c r="L792" s="3">
        <f>Raw_Data!L792</f>
        <v>3</v>
      </c>
      <c r="M792" s="3">
        <f>Raw_Data!M792</f>
        <v>2.35</v>
      </c>
      <c r="N792" s="3" t="str">
        <f>Raw_Data!N792</f>
        <v>Romance</v>
      </c>
      <c r="O792" s="3" t="str">
        <f t="shared" si="120"/>
        <v>25-34</v>
      </c>
      <c r="P792" s="3" t="str">
        <f t="shared" si="121"/>
        <v>25-49h</v>
      </c>
      <c r="Q792" s="3" t="str">
        <f t="shared" si="122"/>
        <v>8-21d</v>
      </c>
      <c r="R792" s="3" t="str">
        <f t="shared" si="123"/>
        <v>High</v>
      </c>
      <c r="S792" s="3" t="str">
        <f t="shared" si="124"/>
        <v>High</v>
      </c>
      <c r="T792" s="3" t="str">
        <f t="shared" si="125"/>
        <v>Active</v>
      </c>
      <c r="U792" s="4">
        <f>1/(1+EXP(-(Predictive_Model!$B$5+((B792-Predictive_Model!$B$20)/Predictive_Model!$C$20)*Predictive_Model!$D$20+((E792-Predictive_Model!$B$21)/Predictive_Model!$C$21)*Predictive_Model!$D$21+((F792-Predictive_Model!$B$22)/Predictive_Model!$C$22)*Predictive_Model!$D$22+((I792-Predictive_Model!$B$23)/Predictive_Model!$C$23)*Predictive_Model!$D$23+((L792-Predictive_Model!$B$24)/Predictive_Model!$C$24)*Predictive_Model!$D$24+((M792-Predictive_Model!$B$25)/Predictive_Model!$C$25)*Predictive_Model!$D$25+IF(C792="Male",Predictive_Model!$D$31,IF(C792="Other",Predictive_Model!$D$32,0))+IF(D792="Premium",Predictive_Model!$D$34,IF(D792="Standard",Predictive_Model!$D$35,0))+IF(G792="Asia",Predictive_Model!$D$37,IF(G792="Europe",Predictive_Model!$D$38,IF(G792="North America",Predictive_Model!$D$39,IF(G792="Oceania",Predictive_Model!$D$40,IF(G792="South America",Predictive_Model!$D$41,0)))))+IF(H792="Laptop",Predictive_Model!$D$43,IF(H792="Mobile",Predictive_Model!$D$44,IF(H792="TV",Predictive_Model!$D$45,IF(H792="Tablet",Predictive_Model!$D$46,0))))+IF(K792="Crypto",Predictive_Model!$D$48,IF(K792="Debit Card",Predictive_Model!$D$49,IF(K792="Gift Card",Predictive_Model!$D$50,IF(K792="PayPal",Predictive_Model!$D$51,0))))+IF(N792="Comedy",Predictive_Model!$D$53,IF(N792="Documentary",Predictive_Model!$D$54,IF(N792="Drama",Predictive_Model!$D$55,IF(N792="Horror",Predictive_Model!$D$56,IF(N792="Romance",Predictive_Model!$D$57,IF(N792="Sci-Fi",Predictive_Model!$D$58,0)))))))))</f>
        <v>7.6169870943099616E-6</v>
      </c>
      <c r="V792" s="3" t="str">
        <f t="shared" si="126"/>
        <v>Low</v>
      </c>
      <c r="W792" s="6">
        <f t="shared" si="127"/>
        <v>1.370295978266362E-4</v>
      </c>
      <c r="X792" s="3" t="str">
        <f t="shared" si="128"/>
        <v>Monitor</v>
      </c>
      <c r="Y792" s="3" t="str">
        <f t="shared" si="129"/>
        <v>OK</v>
      </c>
    </row>
    <row r="793" spans="1:25" x14ac:dyDescent="0.25">
      <c r="A793" s="3" t="str">
        <f>Raw_Data!A793</f>
        <v>16359306-8225-4f9c-a0f6-446f18067c00</v>
      </c>
      <c r="B793" s="3">
        <f>Raw_Data!B793</f>
        <v>62</v>
      </c>
      <c r="C793" s="3" t="str">
        <f>Raw_Data!C793</f>
        <v>Female</v>
      </c>
      <c r="D793" s="3" t="str">
        <f>Raw_Data!D793</f>
        <v>Premium</v>
      </c>
      <c r="E793" s="3">
        <f>Raw_Data!E793</f>
        <v>1.1200000000000001</v>
      </c>
      <c r="F793" s="3">
        <f>Raw_Data!F793</f>
        <v>43</v>
      </c>
      <c r="G793" s="3" t="str">
        <f>Raw_Data!G793</f>
        <v>Asia</v>
      </c>
      <c r="H793" s="3" t="str">
        <f>Raw_Data!H793</f>
        <v>TV</v>
      </c>
      <c r="I793" s="3">
        <f>Raw_Data!I793</f>
        <v>17.989999999999998</v>
      </c>
      <c r="J793" s="3">
        <f>Raw_Data!J793</f>
        <v>1</v>
      </c>
      <c r="K793" s="3" t="str">
        <f>Raw_Data!K793</f>
        <v>Gift Card</v>
      </c>
      <c r="L793" s="3">
        <f>Raw_Data!L793</f>
        <v>4</v>
      </c>
      <c r="M793" s="3">
        <f>Raw_Data!M793</f>
        <v>0.03</v>
      </c>
      <c r="N793" s="3" t="str">
        <f>Raw_Data!N793</f>
        <v>Comedy</v>
      </c>
      <c r="O793" s="3" t="str">
        <f t="shared" si="120"/>
        <v>55-70</v>
      </c>
      <c r="P793" s="3" t="str">
        <f t="shared" si="121"/>
        <v>&lt;10h</v>
      </c>
      <c r="Q793" s="3" t="str">
        <f t="shared" si="122"/>
        <v>22-45d</v>
      </c>
      <c r="R793" s="3" t="str">
        <f t="shared" si="123"/>
        <v>Medium</v>
      </c>
      <c r="S793" s="3" t="str">
        <f t="shared" si="124"/>
        <v>High</v>
      </c>
      <c r="T793" s="3" t="str">
        <f t="shared" si="125"/>
        <v>Churned</v>
      </c>
      <c r="U793" s="4">
        <f>1/(1+EXP(-(Predictive_Model!$B$5+((B793-Predictive_Model!$B$20)/Predictive_Model!$C$20)*Predictive_Model!$D$20+((E793-Predictive_Model!$B$21)/Predictive_Model!$C$21)*Predictive_Model!$D$21+((F793-Predictive_Model!$B$22)/Predictive_Model!$C$22)*Predictive_Model!$D$22+((I793-Predictive_Model!$B$23)/Predictive_Model!$C$23)*Predictive_Model!$D$23+((L793-Predictive_Model!$B$24)/Predictive_Model!$C$24)*Predictive_Model!$D$24+((M793-Predictive_Model!$B$25)/Predictive_Model!$C$25)*Predictive_Model!$D$25+IF(C793="Male",Predictive_Model!$D$31,IF(C793="Other",Predictive_Model!$D$32,0))+IF(D793="Premium",Predictive_Model!$D$34,IF(D793="Standard",Predictive_Model!$D$35,0))+IF(G793="Asia",Predictive_Model!$D$37,IF(G793="Europe",Predictive_Model!$D$38,IF(G793="North America",Predictive_Model!$D$39,IF(G793="Oceania",Predictive_Model!$D$40,IF(G793="South America",Predictive_Model!$D$41,0)))))+IF(H793="Laptop",Predictive_Model!$D$43,IF(H793="Mobile",Predictive_Model!$D$44,IF(H793="TV",Predictive_Model!$D$45,IF(H793="Tablet",Predictive_Model!$D$46,0))))+IF(K793="Crypto",Predictive_Model!$D$48,IF(K793="Debit Card",Predictive_Model!$D$49,IF(K793="Gift Card",Predictive_Model!$D$50,IF(K793="PayPal",Predictive_Model!$D$51,0))))+IF(N793="Comedy",Predictive_Model!$D$53,IF(N793="Documentary",Predictive_Model!$D$54,IF(N793="Drama",Predictive_Model!$D$55,IF(N793="Horror",Predictive_Model!$D$56,IF(N793="Romance",Predictive_Model!$D$57,IF(N793="Sci-Fi",Predictive_Model!$D$58,0)))))))))</f>
        <v>0.99044935032892945</v>
      </c>
      <c r="V793" s="3" t="str">
        <f t="shared" si="126"/>
        <v>Critical</v>
      </c>
      <c r="W793" s="6">
        <f t="shared" si="127"/>
        <v>17.989999999999998</v>
      </c>
      <c r="X793" s="3" t="str">
        <f t="shared" si="128"/>
        <v>Priority 1</v>
      </c>
      <c r="Y793" s="3" t="str">
        <f t="shared" si="129"/>
        <v>OK</v>
      </c>
    </row>
    <row r="794" spans="1:25" x14ac:dyDescent="0.25">
      <c r="A794" s="3" t="str">
        <f>Raw_Data!A794</f>
        <v>27bb1f44-8d9c-4424-a509-1510f95fa759</v>
      </c>
      <c r="B794" s="3">
        <f>Raw_Data!B794</f>
        <v>24</v>
      </c>
      <c r="C794" s="3" t="str">
        <f>Raw_Data!C794</f>
        <v>Other</v>
      </c>
      <c r="D794" s="3" t="str">
        <f>Raw_Data!D794</f>
        <v>Standard</v>
      </c>
      <c r="E794" s="3">
        <f>Raw_Data!E794</f>
        <v>10.67</v>
      </c>
      <c r="F794" s="3">
        <f>Raw_Data!F794</f>
        <v>28</v>
      </c>
      <c r="G794" s="3" t="str">
        <f>Raw_Data!G794</f>
        <v>Asia</v>
      </c>
      <c r="H794" s="3" t="str">
        <f>Raw_Data!H794</f>
        <v>Tablet</v>
      </c>
      <c r="I794" s="3">
        <f>Raw_Data!I794</f>
        <v>13.99</v>
      </c>
      <c r="J794" s="3">
        <f>Raw_Data!J794</f>
        <v>0</v>
      </c>
      <c r="K794" s="3" t="str">
        <f>Raw_Data!K794</f>
        <v>PayPal</v>
      </c>
      <c r="L794" s="3">
        <f>Raw_Data!L794</f>
        <v>1</v>
      </c>
      <c r="M794" s="3">
        <f>Raw_Data!M794</f>
        <v>0.37</v>
      </c>
      <c r="N794" s="3" t="str">
        <f>Raw_Data!N794</f>
        <v>Horror</v>
      </c>
      <c r="O794" s="3" t="str">
        <f t="shared" si="120"/>
        <v>18-24</v>
      </c>
      <c r="P794" s="3" t="str">
        <f t="shared" si="121"/>
        <v>10-24h</v>
      </c>
      <c r="Q794" s="3" t="str">
        <f t="shared" si="122"/>
        <v>22-45d</v>
      </c>
      <c r="R794" s="3" t="str">
        <f t="shared" si="123"/>
        <v>Medium</v>
      </c>
      <c r="S794" s="3" t="str">
        <f t="shared" si="124"/>
        <v>Mid</v>
      </c>
      <c r="T794" s="3" t="str">
        <f t="shared" si="125"/>
        <v>Active</v>
      </c>
      <c r="U794" s="4">
        <f>1/(1+EXP(-(Predictive_Model!$B$5+((B794-Predictive_Model!$B$20)/Predictive_Model!$C$20)*Predictive_Model!$D$20+((E794-Predictive_Model!$B$21)/Predictive_Model!$C$21)*Predictive_Model!$D$21+((F794-Predictive_Model!$B$22)/Predictive_Model!$C$22)*Predictive_Model!$D$22+((I794-Predictive_Model!$B$23)/Predictive_Model!$C$23)*Predictive_Model!$D$23+((L794-Predictive_Model!$B$24)/Predictive_Model!$C$24)*Predictive_Model!$D$24+((M794-Predictive_Model!$B$25)/Predictive_Model!$C$25)*Predictive_Model!$D$25+IF(C794="Male",Predictive_Model!$D$31,IF(C794="Other",Predictive_Model!$D$32,0))+IF(D794="Premium",Predictive_Model!$D$34,IF(D794="Standard",Predictive_Model!$D$35,0))+IF(G794="Asia",Predictive_Model!$D$37,IF(G794="Europe",Predictive_Model!$D$38,IF(G794="North America",Predictive_Model!$D$39,IF(G794="Oceania",Predictive_Model!$D$40,IF(G794="South America",Predictive_Model!$D$41,0)))))+IF(H794="Laptop",Predictive_Model!$D$43,IF(H794="Mobile",Predictive_Model!$D$44,IF(H794="TV",Predictive_Model!$D$45,IF(H794="Tablet",Predictive_Model!$D$46,0))))+IF(K794="Crypto",Predictive_Model!$D$48,IF(K794="Debit Card",Predictive_Model!$D$49,IF(K794="Gift Card",Predictive_Model!$D$50,IF(K794="PayPal",Predictive_Model!$D$51,0))))+IF(N794="Comedy",Predictive_Model!$D$53,IF(N794="Documentary",Predictive_Model!$D$54,IF(N794="Drama",Predictive_Model!$D$55,IF(N794="Horror",Predictive_Model!$D$56,IF(N794="Romance",Predictive_Model!$D$57,IF(N794="Sci-Fi",Predictive_Model!$D$58,0)))))))))</f>
        <v>0.98669312935959175</v>
      </c>
      <c r="V794" s="3" t="str">
        <f t="shared" si="126"/>
        <v>Critical</v>
      </c>
      <c r="W794" s="6">
        <f t="shared" si="127"/>
        <v>13.80383687974069</v>
      </c>
      <c r="X794" s="3" t="str">
        <f t="shared" si="128"/>
        <v>Priority 2</v>
      </c>
      <c r="Y794" s="3" t="str">
        <f t="shared" si="129"/>
        <v>OK</v>
      </c>
    </row>
    <row r="795" spans="1:25" x14ac:dyDescent="0.25">
      <c r="A795" s="3" t="str">
        <f>Raw_Data!A795</f>
        <v>30999e0c-ada1-4174-89b6-d820cfca282a</v>
      </c>
      <c r="B795" s="3">
        <f>Raw_Data!B795</f>
        <v>36</v>
      </c>
      <c r="C795" s="3" t="str">
        <f>Raw_Data!C795</f>
        <v>Male</v>
      </c>
      <c r="D795" s="3" t="str">
        <f>Raw_Data!D795</f>
        <v>Standard</v>
      </c>
      <c r="E795" s="3">
        <f>Raw_Data!E795</f>
        <v>14.29</v>
      </c>
      <c r="F795" s="3">
        <f>Raw_Data!F795</f>
        <v>4</v>
      </c>
      <c r="G795" s="3" t="str">
        <f>Raw_Data!G795</f>
        <v>Africa</v>
      </c>
      <c r="H795" s="3" t="str">
        <f>Raw_Data!H795</f>
        <v>Mobile</v>
      </c>
      <c r="I795" s="3">
        <f>Raw_Data!I795</f>
        <v>13.99</v>
      </c>
      <c r="J795" s="3">
        <f>Raw_Data!J795</f>
        <v>0</v>
      </c>
      <c r="K795" s="3" t="str">
        <f>Raw_Data!K795</f>
        <v>Credit Card</v>
      </c>
      <c r="L795" s="3">
        <f>Raw_Data!L795</f>
        <v>4</v>
      </c>
      <c r="M795" s="3">
        <f>Raw_Data!M795</f>
        <v>2.86</v>
      </c>
      <c r="N795" s="3" t="str">
        <f>Raw_Data!N795</f>
        <v>Sci-Fi</v>
      </c>
      <c r="O795" s="3" t="str">
        <f t="shared" si="120"/>
        <v>35-44</v>
      </c>
      <c r="P795" s="3" t="str">
        <f t="shared" si="121"/>
        <v>10-24h</v>
      </c>
      <c r="Q795" s="3" t="str">
        <f t="shared" si="122"/>
        <v>0-7d</v>
      </c>
      <c r="R795" s="3" t="str">
        <f t="shared" si="123"/>
        <v>Medium</v>
      </c>
      <c r="S795" s="3" t="str">
        <f t="shared" si="124"/>
        <v>Mid</v>
      </c>
      <c r="T795" s="3" t="str">
        <f t="shared" si="125"/>
        <v>Active</v>
      </c>
      <c r="U795" s="4">
        <f>1/(1+EXP(-(Predictive_Model!$B$5+((B795-Predictive_Model!$B$20)/Predictive_Model!$C$20)*Predictive_Model!$D$20+((E795-Predictive_Model!$B$21)/Predictive_Model!$C$21)*Predictive_Model!$D$21+((F795-Predictive_Model!$B$22)/Predictive_Model!$C$22)*Predictive_Model!$D$22+((I795-Predictive_Model!$B$23)/Predictive_Model!$C$23)*Predictive_Model!$D$23+((L795-Predictive_Model!$B$24)/Predictive_Model!$C$24)*Predictive_Model!$D$24+((M795-Predictive_Model!$B$25)/Predictive_Model!$C$25)*Predictive_Model!$D$25+IF(C795="Male",Predictive_Model!$D$31,IF(C795="Other",Predictive_Model!$D$32,0))+IF(D795="Premium",Predictive_Model!$D$34,IF(D795="Standard",Predictive_Model!$D$35,0))+IF(G795="Asia",Predictive_Model!$D$37,IF(G795="Europe",Predictive_Model!$D$38,IF(G795="North America",Predictive_Model!$D$39,IF(G795="Oceania",Predictive_Model!$D$40,IF(G795="South America",Predictive_Model!$D$41,0)))))+IF(H795="Laptop",Predictive_Model!$D$43,IF(H795="Mobile",Predictive_Model!$D$44,IF(H795="TV",Predictive_Model!$D$45,IF(H795="Tablet",Predictive_Model!$D$46,0))))+IF(K795="Crypto",Predictive_Model!$D$48,IF(K795="Debit Card",Predictive_Model!$D$49,IF(K795="Gift Card",Predictive_Model!$D$50,IF(K795="PayPal",Predictive_Model!$D$51,0))))+IF(N795="Comedy",Predictive_Model!$D$53,IF(N795="Documentary",Predictive_Model!$D$54,IF(N795="Drama",Predictive_Model!$D$55,IF(N795="Horror",Predictive_Model!$D$56,IF(N795="Romance",Predictive_Model!$D$57,IF(N795="Sci-Fi",Predictive_Model!$D$58,0)))))))))</f>
        <v>2.0694367707518621E-3</v>
      </c>
      <c r="V795" s="3" t="str">
        <f t="shared" si="126"/>
        <v>Low</v>
      </c>
      <c r="W795" s="6">
        <f t="shared" si="127"/>
        <v>2.895142042281855E-2</v>
      </c>
      <c r="X795" s="3" t="str">
        <f t="shared" si="128"/>
        <v>Monitor</v>
      </c>
      <c r="Y795" s="3" t="str">
        <f t="shared" si="129"/>
        <v>OK</v>
      </c>
    </row>
    <row r="796" spans="1:25" x14ac:dyDescent="0.25">
      <c r="A796" s="3" t="str">
        <f>Raw_Data!A796</f>
        <v>473f971c-2a0c-48c2-aaaf-b4cdfca5aff3</v>
      </c>
      <c r="B796" s="3">
        <f>Raw_Data!B796</f>
        <v>33</v>
      </c>
      <c r="C796" s="3" t="str">
        <f>Raw_Data!C796</f>
        <v>Female</v>
      </c>
      <c r="D796" s="3" t="str">
        <f>Raw_Data!D796</f>
        <v>Standard</v>
      </c>
      <c r="E796" s="3">
        <f>Raw_Data!E796</f>
        <v>18.329999999999998</v>
      </c>
      <c r="F796" s="3">
        <f>Raw_Data!F796</f>
        <v>48</v>
      </c>
      <c r="G796" s="3" t="str">
        <f>Raw_Data!G796</f>
        <v>Oceania</v>
      </c>
      <c r="H796" s="3" t="str">
        <f>Raw_Data!H796</f>
        <v>Mobile</v>
      </c>
      <c r="I796" s="3">
        <f>Raw_Data!I796</f>
        <v>13.99</v>
      </c>
      <c r="J796" s="3">
        <f>Raw_Data!J796</f>
        <v>1</v>
      </c>
      <c r="K796" s="3" t="str">
        <f>Raw_Data!K796</f>
        <v>Debit Card</v>
      </c>
      <c r="L796" s="3">
        <f>Raw_Data!L796</f>
        <v>1</v>
      </c>
      <c r="M796" s="3">
        <f>Raw_Data!M796</f>
        <v>0.37</v>
      </c>
      <c r="N796" s="3" t="str">
        <f>Raw_Data!N796</f>
        <v>Comedy</v>
      </c>
      <c r="O796" s="3" t="str">
        <f t="shared" si="120"/>
        <v>25-34</v>
      </c>
      <c r="P796" s="3" t="str">
        <f t="shared" si="121"/>
        <v>10-24h</v>
      </c>
      <c r="Q796" s="3" t="str">
        <f t="shared" si="122"/>
        <v>46-60d</v>
      </c>
      <c r="R796" s="3" t="str">
        <f t="shared" si="123"/>
        <v>Medium</v>
      </c>
      <c r="S796" s="3" t="str">
        <f t="shared" si="124"/>
        <v>Mid</v>
      </c>
      <c r="T796" s="3" t="str">
        <f t="shared" si="125"/>
        <v>Churned</v>
      </c>
      <c r="U796" s="4">
        <f>1/(1+EXP(-(Predictive_Model!$B$5+((B796-Predictive_Model!$B$20)/Predictive_Model!$C$20)*Predictive_Model!$D$20+((E796-Predictive_Model!$B$21)/Predictive_Model!$C$21)*Predictive_Model!$D$21+((F796-Predictive_Model!$B$22)/Predictive_Model!$C$22)*Predictive_Model!$D$22+((I796-Predictive_Model!$B$23)/Predictive_Model!$C$23)*Predictive_Model!$D$23+((L796-Predictive_Model!$B$24)/Predictive_Model!$C$24)*Predictive_Model!$D$24+((M796-Predictive_Model!$B$25)/Predictive_Model!$C$25)*Predictive_Model!$D$25+IF(C796="Male",Predictive_Model!$D$31,IF(C796="Other",Predictive_Model!$D$32,0))+IF(D796="Premium",Predictive_Model!$D$34,IF(D796="Standard",Predictive_Model!$D$35,0))+IF(G796="Asia",Predictive_Model!$D$37,IF(G796="Europe",Predictive_Model!$D$38,IF(G796="North America",Predictive_Model!$D$39,IF(G796="Oceania",Predictive_Model!$D$40,IF(G796="South America",Predictive_Model!$D$41,0)))))+IF(H796="Laptop",Predictive_Model!$D$43,IF(H796="Mobile",Predictive_Model!$D$44,IF(H796="TV",Predictive_Model!$D$45,IF(H796="Tablet",Predictive_Model!$D$46,0))))+IF(K796="Crypto",Predictive_Model!$D$48,IF(K796="Debit Card",Predictive_Model!$D$49,IF(K796="Gift Card",Predictive_Model!$D$50,IF(K796="PayPal",Predictive_Model!$D$51,0))))+IF(N796="Comedy",Predictive_Model!$D$53,IF(N796="Documentary",Predictive_Model!$D$54,IF(N796="Drama",Predictive_Model!$D$55,IF(N796="Horror",Predictive_Model!$D$56,IF(N796="Romance",Predictive_Model!$D$57,IF(N796="Sci-Fi",Predictive_Model!$D$58,0)))))))))</f>
        <v>0.99313257593180981</v>
      </c>
      <c r="V796" s="3" t="str">
        <f t="shared" si="126"/>
        <v>Critical</v>
      </c>
      <c r="W796" s="6">
        <f t="shared" si="127"/>
        <v>13.99</v>
      </c>
      <c r="X796" s="3" t="str">
        <f t="shared" si="128"/>
        <v>Priority 2</v>
      </c>
      <c r="Y796" s="3" t="str">
        <f t="shared" si="129"/>
        <v>OK</v>
      </c>
    </row>
    <row r="797" spans="1:25" x14ac:dyDescent="0.25">
      <c r="A797" s="3" t="str">
        <f>Raw_Data!A797</f>
        <v>46e95e2c-14c7-45ef-a0a8-b5f76f9e5d75</v>
      </c>
      <c r="B797" s="3">
        <f>Raw_Data!B797</f>
        <v>58</v>
      </c>
      <c r="C797" s="3" t="str">
        <f>Raw_Data!C797</f>
        <v>Female</v>
      </c>
      <c r="D797" s="3" t="str">
        <f>Raw_Data!D797</f>
        <v>Basic</v>
      </c>
      <c r="E797" s="3">
        <f>Raw_Data!E797</f>
        <v>3.57</v>
      </c>
      <c r="F797" s="3">
        <f>Raw_Data!F797</f>
        <v>20</v>
      </c>
      <c r="G797" s="3" t="str">
        <f>Raw_Data!G797</f>
        <v>North America</v>
      </c>
      <c r="H797" s="3" t="str">
        <f>Raw_Data!H797</f>
        <v>Laptop</v>
      </c>
      <c r="I797" s="3">
        <f>Raw_Data!I797</f>
        <v>8.99</v>
      </c>
      <c r="J797" s="3">
        <f>Raw_Data!J797</f>
        <v>1</v>
      </c>
      <c r="K797" s="3" t="str">
        <f>Raw_Data!K797</f>
        <v>Gift Card</v>
      </c>
      <c r="L797" s="3">
        <f>Raw_Data!L797</f>
        <v>2</v>
      </c>
      <c r="M797" s="3">
        <f>Raw_Data!M797</f>
        <v>0.17</v>
      </c>
      <c r="N797" s="3" t="str">
        <f>Raw_Data!N797</f>
        <v>Documentary</v>
      </c>
      <c r="O797" s="3" t="str">
        <f t="shared" si="120"/>
        <v>55-70</v>
      </c>
      <c r="P797" s="3" t="str">
        <f t="shared" si="121"/>
        <v>&lt;10h</v>
      </c>
      <c r="Q797" s="3" t="str">
        <f t="shared" si="122"/>
        <v>8-21d</v>
      </c>
      <c r="R797" s="3" t="str">
        <f t="shared" si="123"/>
        <v>Medium</v>
      </c>
      <c r="S797" s="3" t="str">
        <f t="shared" si="124"/>
        <v>Low</v>
      </c>
      <c r="T797" s="3" t="str">
        <f t="shared" si="125"/>
        <v>Churned</v>
      </c>
      <c r="U797" s="4">
        <f>1/(1+EXP(-(Predictive_Model!$B$5+((B797-Predictive_Model!$B$20)/Predictive_Model!$C$20)*Predictive_Model!$D$20+((E797-Predictive_Model!$B$21)/Predictive_Model!$C$21)*Predictive_Model!$D$21+((F797-Predictive_Model!$B$22)/Predictive_Model!$C$22)*Predictive_Model!$D$22+((I797-Predictive_Model!$B$23)/Predictive_Model!$C$23)*Predictive_Model!$D$23+((L797-Predictive_Model!$B$24)/Predictive_Model!$C$24)*Predictive_Model!$D$24+((M797-Predictive_Model!$B$25)/Predictive_Model!$C$25)*Predictive_Model!$D$25+IF(C797="Male",Predictive_Model!$D$31,IF(C797="Other",Predictive_Model!$D$32,0))+IF(D797="Premium",Predictive_Model!$D$34,IF(D797="Standard",Predictive_Model!$D$35,0))+IF(G797="Asia",Predictive_Model!$D$37,IF(G797="Europe",Predictive_Model!$D$38,IF(G797="North America",Predictive_Model!$D$39,IF(G797="Oceania",Predictive_Model!$D$40,IF(G797="South America",Predictive_Model!$D$41,0)))))+IF(H797="Laptop",Predictive_Model!$D$43,IF(H797="Mobile",Predictive_Model!$D$44,IF(H797="TV",Predictive_Model!$D$45,IF(H797="Tablet",Predictive_Model!$D$46,0))))+IF(K797="Crypto",Predictive_Model!$D$48,IF(K797="Debit Card",Predictive_Model!$D$49,IF(K797="Gift Card",Predictive_Model!$D$50,IF(K797="PayPal",Predictive_Model!$D$51,0))))+IF(N797="Comedy",Predictive_Model!$D$53,IF(N797="Documentary",Predictive_Model!$D$54,IF(N797="Drama",Predictive_Model!$D$55,IF(N797="Horror",Predictive_Model!$D$56,IF(N797="Romance",Predictive_Model!$D$57,IF(N797="Sci-Fi",Predictive_Model!$D$58,0)))))))))</f>
        <v>0.99618740708386067</v>
      </c>
      <c r="V797" s="3" t="str">
        <f t="shared" si="126"/>
        <v>Critical</v>
      </c>
      <c r="W797" s="6">
        <f t="shared" si="127"/>
        <v>8.99</v>
      </c>
      <c r="X797" s="3" t="str">
        <f t="shared" si="128"/>
        <v>Priority 2</v>
      </c>
      <c r="Y797" s="3" t="str">
        <f t="shared" si="129"/>
        <v>OK</v>
      </c>
    </row>
    <row r="798" spans="1:25" x14ac:dyDescent="0.25">
      <c r="A798" s="3" t="str">
        <f>Raw_Data!A798</f>
        <v>bb0b842b-0a9e-4351-8f7c-89365dde8a9d</v>
      </c>
      <c r="B798" s="3">
        <f>Raw_Data!B798</f>
        <v>20</v>
      </c>
      <c r="C798" s="3" t="str">
        <f>Raw_Data!C798</f>
        <v>Other</v>
      </c>
      <c r="D798" s="3" t="str">
        <f>Raw_Data!D798</f>
        <v>Basic</v>
      </c>
      <c r="E798" s="3">
        <f>Raw_Data!E798</f>
        <v>15.54</v>
      </c>
      <c r="F798" s="3">
        <f>Raw_Data!F798</f>
        <v>24</v>
      </c>
      <c r="G798" s="3" t="str">
        <f>Raw_Data!G798</f>
        <v>Asia</v>
      </c>
      <c r="H798" s="3" t="str">
        <f>Raw_Data!H798</f>
        <v>Desktop</v>
      </c>
      <c r="I798" s="3">
        <f>Raw_Data!I798</f>
        <v>8.99</v>
      </c>
      <c r="J798" s="3">
        <f>Raw_Data!J798</f>
        <v>0</v>
      </c>
      <c r="K798" s="3" t="str">
        <f>Raw_Data!K798</f>
        <v>Debit Card</v>
      </c>
      <c r="L798" s="3">
        <f>Raw_Data!L798</f>
        <v>3</v>
      </c>
      <c r="M798" s="3">
        <f>Raw_Data!M798</f>
        <v>0.62</v>
      </c>
      <c r="N798" s="3" t="str">
        <f>Raw_Data!N798</f>
        <v>Sci-Fi</v>
      </c>
      <c r="O798" s="3" t="str">
        <f t="shared" si="120"/>
        <v>18-24</v>
      </c>
      <c r="P798" s="3" t="str">
        <f t="shared" si="121"/>
        <v>10-24h</v>
      </c>
      <c r="Q798" s="3" t="str">
        <f t="shared" si="122"/>
        <v>22-45d</v>
      </c>
      <c r="R798" s="3" t="str">
        <f t="shared" si="123"/>
        <v>Medium</v>
      </c>
      <c r="S798" s="3" t="str">
        <f t="shared" si="124"/>
        <v>Low</v>
      </c>
      <c r="T798" s="3" t="str">
        <f t="shared" si="125"/>
        <v>Active</v>
      </c>
      <c r="U798" s="4">
        <f>1/(1+EXP(-(Predictive_Model!$B$5+((B798-Predictive_Model!$B$20)/Predictive_Model!$C$20)*Predictive_Model!$D$20+((E798-Predictive_Model!$B$21)/Predictive_Model!$C$21)*Predictive_Model!$D$21+((F798-Predictive_Model!$B$22)/Predictive_Model!$C$22)*Predictive_Model!$D$22+((I798-Predictive_Model!$B$23)/Predictive_Model!$C$23)*Predictive_Model!$D$23+((L798-Predictive_Model!$B$24)/Predictive_Model!$C$24)*Predictive_Model!$D$24+((M798-Predictive_Model!$B$25)/Predictive_Model!$C$25)*Predictive_Model!$D$25+IF(C798="Male",Predictive_Model!$D$31,IF(C798="Other",Predictive_Model!$D$32,0))+IF(D798="Premium",Predictive_Model!$D$34,IF(D798="Standard",Predictive_Model!$D$35,0))+IF(G798="Asia",Predictive_Model!$D$37,IF(G798="Europe",Predictive_Model!$D$38,IF(G798="North America",Predictive_Model!$D$39,IF(G798="Oceania",Predictive_Model!$D$40,IF(G798="South America",Predictive_Model!$D$41,0)))))+IF(H798="Laptop",Predictive_Model!$D$43,IF(H798="Mobile",Predictive_Model!$D$44,IF(H798="TV",Predictive_Model!$D$45,IF(H798="Tablet",Predictive_Model!$D$46,0))))+IF(K798="Crypto",Predictive_Model!$D$48,IF(K798="Debit Card",Predictive_Model!$D$49,IF(K798="Gift Card",Predictive_Model!$D$50,IF(K798="PayPal",Predictive_Model!$D$51,0))))+IF(N798="Comedy",Predictive_Model!$D$53,IF(N798="Documentary",Predictive_Model!$D$54,IF(N798="Drama",Predictive_Model!$D$55,IF(N798="Horror",Predictive_Model!$D$56,IF(N798="Romance",Predictive_Model!$D$57,IF(N798="Sci-Fi",Predictive_Model!$D$58,0)))))))))</f>
        <v>0.45366942031711577</v>
      </c>
      <c r="V798" s="3" t="str">
        <f t="shared" si="126"/>
        <v>Medium</v>
      </c>
      <c r="W798" s="6">
        <f t="shared" si="127"/>
        <v>4.0784880886508708</v>
      </c>
      <c r="X798" s="3" t="str">
        <f t="shared" si="128"/>
        <v>Monitor</v>
      </c>
      <c r="Y798" s="3" t="str">
        <f t="shared" si="129"/>
        <v>OK</v>
      </c>
    </row>
    <row r="799" spans="1:25" x14ac:dyDescent="0.25">
      <c r="A799" s="3" t="str">
        <f>Raw_Data!A799</f>
        <v>8c0c7d2b-cefb-48b1-a633-c1c84c36c057</v>
      </c>
      <c r="B799" s="3">
        <f>Raw_Data!B799</f>
        <v>20</v>
      </c>
      <c r="C799" s="3" t="str">
        <f>Raw_Data!C799</f>
        <v>Female</v>
      </c>
      <c r="D799" s="3" t="str">
        <f>Raw_Data!D799</f>
        <v>Basic</v>
      </c>
      <c r="E799" s="3">
        <f>Raw_Data!E799</f>
        <v>10.28</v>
      </c>
      <c r="F799" s="3">
        <f>Raw_Data!F799</f>
        <v>43</v>
      </c>
      <c r="G799" s="3" t="str">
        <f>Raw_Data!G799</f>
        <v>South America</v>
      </c>
      <c r="H799" s="3" t="str">
        <f>Raw_Data!H799</f>
        <v>Laptop</v>
      </c>
      <c r="I799" s="3">
        <f>Raw_Data!I799</f>
        <v>8.99</v>
      </c>
      <c r="J799" s="3">
        <f>Raw_Data!J799</f>
        <v>1</v>
      </c>
      <c r="K799" s="3" t="str">
        <f>Raw_Data!K799</f>
        <v>PayPal</v>
      </c>
      <c r="L799" s="3">
        <f>Raw_Data!L799</f>
        <v>2</v>
      </c>
      <c r="M799" s="3">
        <f>Raw_Data!M799</f>
        <v>0.23</v>
      </c>
      <c r="N799" s="3" t="str">
        <f>Raw_Data!N799</f>
        <v>Action</v>
      </c>
      <c r="O799" s="3" t="str">
        <f t="shared" si="120"/>
        <v>18-24</v>
      </c>
      <c r="P799" s="3" t="str">
        <f t="shared" si="121"/>
        <v>10-24h</v>
      </c>
      <c r="Q799" s="3" t="str">
        <f t="shared" si="122"/>
        <v>22-45d</v>
      </c>
      <c r="R799" s="3" t="str">
        <f t="shared" si="123"/>
        <v>Medium</v>
      </c>
      <c r="S799" s="3" t="str">
        <f t="shared" si="124"/>
        <v>Low</v>
      </c>
      <c r="T799" s="3" t="str">
        <f t="shared" si="125"/>
        <v>Churned</v>
      </c>
      <c r="U799" s="4">
        <f>1/(1+EXP(-(Predictive_Model!$B$5+((B799-Predictive_Model!$B$20)/Predictive_Model!$C$20)*Predictive_Model!$D$20+((E799-Predictive_Model!$B$21)/Predictive_Model!$C$21)*Predictive_Model!$D$21+((F799-Predictive_Model!$B$22)/Predictive_Model!$C$22)*Predictive_Model!$D$22+((I799-Predictive_Model!$B$23)/Predictive_Model!$C$23)*Predictive_Model!$D$23+((L799-Predictive_Model!$B$24)/Predictive_Model!$C$24)*Predictive_Model!$D$24+((M799-Predictive_Model!$B$25)/Predictive_Model!$C$25)*Predictive_Model!$D$25+IF(C799="Male",Predictive_Model!$D$31,IF(C799="Other",Predictive_Model!$D$32,0))+IF(D799="Premium",Predictive_Model!$D$34,IF(D799="Standard",Predictive_Model!$D$35,0))+IF(G799="Asia",Predictive_Model!$D$37,IF(G799="Europe",Predictive_Model!$D$38,IF(G799="North America",Predictive_Model!$D$39,IF(G799="Oceania",Predictive_Model!$D$40,IF(G799="South America",Predictive_Model!$D$41,0)))))+IF(H799="Laptop",Predictive_Model!$D$43,IF(H799="Mobile",Predictive_Model!$D$44,IF(H799="TV",Predictive_Model!$D$45,IF(H799="Tablet",Predictive_Model!$D$46,0))))+IF(K799="Crypto",Predictive_Model!$D$48,IF(K799="Debit Card",Predictive_Model!$D$49,IF(K799="Gift Card",Predictive_Model!$D$50,IF(K799="PayPal",Predictive_Model!$D$51,0))))+IF(N799="Comedy",Predictive_Model!$D$53,IF(N799="Documentary",Predictive_Model!$D$54,IF(N799="Drama",Predictive_Model!$D$55,IF(N799="Horror",Predictive_Model!$D$56,IF(N799="Romance",Predictive_Model!$D$57,IF(N799="Sci-Fi",Predictive_Model!$D$58,0)))))))))</f>
        <v>0.99727779208080003</v>
      </c>
      <c r="V799" s="3" t="str">
        <f t="shared" si="126"/>
        <v>Critical</v>
      </c>
      <c r="W799" s="6">
        <f t="shared" si="127"/>
        <v>8.99</v>
      </c>
      <c r="X799" s="3" t="str">
        <f t="shared" si="128"/>
        <v>Priority 2</v>
      </c>
      <c r="Y799" s="3" t="str">
        <f t="shared" si="129"/>
        <v>OK</v>
      </c>
    </row>
    <row r="800" spans="1:25" x14ac:dyDescent="0.25">
      <c r="A800" s="3" t="str">
        <f>Raw_Data!A800</f>
        <v>64485bba-7db6-4f9a-a22b-5cfec1cd2ee2</v>
      </c>
      <c r="B800" s="3">
        <f>Raw_Data!B800</f>
        <v>33</v>
      </c>
      <c r="C800" s="3" t="str">
        <f>Raw_Data!C800</f>
        <v>Female</v>
      </c>
      <c r="D800" s="3" t="str">
        <f>Raw_Data!D800</f>
        <v>Premium</v>
      </c>
      <c r="E800" s="3">
        <f>Raw_Data!E800</f>
        <v>2.2000000000000002</v>
      </c>
      <c r="F800" s="3">
        <f>Raw_Data!F800</f>
        <v>40</v>
      </c>
      <c r="G800" s="3" t="str">
        <f>Raw_Data!G800</f>
        <v>South America</v>
      </c>
      <c r="H800" s="3" t="str">
        <f>Raw_Data!H800</f>
        <v>Desktop</v>
      </c>
      <c r="I800" s="3">
        <f>Raw_Data!I800</f>
        <v>17.989999999999998</v>
      </c>
      <c r="J800" s="3">
        <f>Raw_Data!J800</f>
        <v>1</v>
      </c>
      <c r="K800" s="3" t="str">
        <f>Raw_Data!K800</f>
        <v>Gift Card</v>
      </c>
      <c r="L800" s="3">
        <f>Raw_Data!L800</f>
        <v>4</v>
      </c>
      <c r="M800" s="3">
        <f>Raw_Data!M800</f>
        <v>0.05</v>
      </c>
      <c r="N800" s="3" t="str">
        <f>Raw_Data!N800</f>
        <v>Documentary</v>
      </c>
      <c r="O800" s="3" t="str">
        <f t="shared" si="120"/>
        <v>25-34</v>
      </c>
      <c r="P800" s="3" t="str">
        <f t="shared" si="121"/>
        <v>&lt;10h</v>
      </c>
      <c r="Q800" s="3" t="str">
        <f t="shared" si="122"/>
        <v>22-45d</v>
      </c>
      <c r="R800" s="3" t="str">
        <f t="shared" si="123"/>
        <v>Medium</v>
      </c>
      <c r="S800" s="3" t="str">
        <f t="shared" si="124"/>
        <v>High</v>
      </c>
      <c r="T800" s="3" t="str">
        <f t="shared" si="125"/>
        <v>Churned</v>
      </c>
      <c r="U800" s="4">
        <f>1/(1+EXP(-(Predictive_Model!$B$5+((B800-Predictive_Model!$B$20)/Predictive_Model!$C$20)*Predictive_Model!$D$20+((E800-Predictive_Model!$B$21)/Predictive_Model!$C$21)*Predictive_Model!$D$21+((F800-Predictive_Model!$B$22)/Predictive_Model!$C$22)*Predictive_Model!$D$22+((I800-Predictive_Model!$B$23)/Predictive_Model!$C$23)*Predictive_Model!$D$23+((L800-Predictive_Model!$B$24)/Predictive_Model!$C$24)*Predictive_Model!$D$24+((M800-Predictive_Model!$B$25)/Predictive_Model!$C$25)*Predictive_Model!$D$25+IF(C800="Male",Predictive_Model!$D$31,IF(C800="Other",Predictive_Model!$D$32,0))+IF(D800="Premium",Predictive_Model!$D$34,IF(D800="Standard",Predictive_Model!$D$35,0))+IF(G800="Asia",Predictive_Model!$D$37,IF(G800="Europe",Predictive_Model!$D$38,IF(G800="North America",Predictive_Model!$D$39,IF(G800="Oceania",Predictive_Model!$D$40,IF(G800="South America",Predictive_Model!$D$41,0)))))+IF(H800="Laptop",Predictive_Model!$D$43,IF(H800="Mobile",Predictive_Model!$D$44,IF(H800="TV",Predictive_Model!$D$45,IF(H800="Tablet",Predictive_Model!$D$46,0))))+IF(K800="Crypto",Predictive_Model!$D$48,IF(K800="Debit Card",Predictive_Model!$D$49,IF(K800="Gift Card",Predictive_Model!$D$50,IF(K800="PayPal",Predictive_Model!$D$51,0))))+IF(N800="Comedy",Predictive_Model!$D$53,IF(N800="Documentary",Predictive_Model!$D$54,IF(N800="Drama",Predictive_Model!$D$55,IF(N800="Horror",Predictive_Model!$D$56,IF(N800="Romance",Predictive_Model!$D$57,IF(N800="Sci-Fi",Predictive_Model!$D$58,0)))))))))</f>
        <v>0.98705243427524392</v>
      </c>
      <c r="V800" s="3" t="str">
        <f t="shared" si="126"/>
        <v>Critical</v>
      </c>
      <c r="W800" s="6">
        <f t="shared" si="127"/>
        <v>17.989999999999998</v>
      </c>
      <c r="X800" s="3" t="str">
        <f t="shared" si="128"/>
        <v>Priority 1</v>
      </c>
      <c r="Y800" s="3" t="str">
        <f t="shared" si="129"/>
        <v>OK</v>
      </c>
    </row>
    <row r="801" spans="1:25" x14ac:dyDescent="0.25">
      <c r="A801" s="3" t="str">
        <f>Raw_Data!A801</f>
        <v>e674d937-9114-4f7c-887a-1cd491c643c6</v>
      </c>
      <c r="B801" s="3">
        <f>Raw_Data!B801</f>
        <v>30</v>
      </c>
      <c r="C801" s="3" t="str">
        <f>Raw_Data!C801</f>
        <v>Other</v>
      </c>
      <c r="D801" s="3" t="str">
        <f>Raw_Data!D801</f>
        <v>Basic</v>
      </c>
      <c r="E801" s="3">
        <f>Raw_Data!E801</f>
        <v>0.52</v>
      </c>
      <c r="F801" s="3">
        <f>Raw_Data!F801</f>
        <v>4</v>
      </c>
      <c r="G801" s="3" t="str">
        <f>Raw_Data!G801</f>
        <v>Asia</v>
      </c>
      <c r="H801" s="3" t="str">
        <f>Raw_Data!H801</f>
        <v>TV</v>
      </c>
      <c r="I801" s="3">
        <f>Raw_Data!I801</f>
        <v>8.99</v>
      </c>
      <c r="J801" s="3">
        <f>Raw_Data!J801</f>
        <v>1</v>
      </c>
      <c r="K801" s="3" t="str">
        <f>Raw_Data!K801</f>
        <v>PayPal</v>
      </c>
      <c r="L801" s="3">
        <f>Raw_Data!L801</f>
        <v>2</v>
      </c>
      <c r="M801" s="3">
        <f>Raw_Data!M801</f>
        <v>0.1</v>
      </c>
      <c r="N801" s="3" t="str">
        <f>Raw_Data!N801</f>
        <v>Sci-Fi</v>
      </c>
      <c r="O801" s="3" t="str">
        <f t="shared" si="120"/>
        <v>25-34</v>
      </c>
      <c r="P801" s="3" t="str">
        <f t="shared" si="121"/>
        <v>&lt;10h</v>
      </c>
      <c r="Q801" s="3" t="str">
        <f t="shared" si="122"/>
        <v>0-7d</v>
      </c>
      <c r="R801" s="3" t="str">
        <f t="shared" si="123"/>
        <v>Medium</v>
      </c>
      <c r="S801" s="3" t="str">
        <f t="shared" si="124"/>
        <v>Low</v>
      </c>
      <c r="T801" s="3" t="str">
        <f t="shared" si="125"/>
        <v>Churned</v>
      </c>
      <c r="U801" s="4">
        <f>1/(1+EXP(-(Predictive_Model!$B$5+((B801-Predictive_Model!$B$20)/Predictive_Model!$C$20)*Predictive_Model!$D$20+((E801-Predictive_Model!$B$21)/Predictive_Model!$C$21)*Predictive_Model!$D$21+((F801-Predictive_Model!$B$22)/Predictive_Model!$C$22)*Predictive_Model!$D$22+((I801-Predictive_Model!$B$23)/Predictive_Model!$C$23)*Predictive_Model!$D$23+((L801-Predictive_Model!$B$24)/Predictive_Model!$C$24)*Predictive_Model!$D$24+((M801-Predictive_Model!$B$25)/Predictive_Model!$C$25)*Predictive_Model!$D$25+IF(C801="Male",Predictive_Model!$D$31,IF(C801="Other",Predictive_Model!$D$32,0))+IF(D801="Premium",Predictive_Model!$D$34,IF(D801="Standard",Predictive_Model!$D$35,0))+IF(G801="Asia",Predictive_Model!$D$37,IF(G801="Europe",Predictive_Model!$D$38,IF(G801="North America",Predictive_Model!$D$39,IF(G801="Oceania",Predictive_Model!$D$40,IF(G801="South America",Predictive_Model!$D$41,0)))))+IF(H801="Laptop",Predictive_Model!$D$43,IF(H801="Mobile",Predictive_Model!$D$44,IF(H801="TV",Predictive_Model!$D$45,IF(H801="Tablet",Predictive_Model!$D$46,0))))+IF(K801="Crypto",Predictive_Model!$D$48,IF(K801="Debit Card",Predictive_Model!$D$49,IF(K801="Gift Card",Predictive_Model!$D$50,IF(K801="PayPal",Predictive_Model!$D$51,0))))+IF(N801="Comedy",Predictive_Model!$D$53,IF(N801="Documentary",Predictive_Model!$D$54,IF(N801="Drama",Predictive_Model!$D$55,IF(N801="Horror",Predictive_Model!$D$56,IF(N801="Romance",Predictive_Model!$D$57,IF(N801="Sci-Fi",Predictive_Model!$D$58,0)))))))))</f>
        <v>0.96949522630905227</v>
      </c>
      <c r="V801" s="3" t="str">
        <f t="shared" si="126"/>
        <v>Critical</v>
      </c>
      <c r="W801" s="6">
        <f t="shared" si="127"/>
        <v>8.99</v>
      </c>
      <c r="X801" s="3" t="str">
        <f t="shared" si="128"/>
        <v>Priority 2</v>
      </c>
      <c r="Y801" s="3" t="str">
        <f t="shared" si="129"/>
        <v>OK</v>
      </c>
    </row>
    <row r="802" spans="1:25" x14ac:dyDescent="0.25">
      <c r="A802" s="3" t="str">
        <f>Raw_Data!A802</f>
        <v>2d1ea53f-d9bb-453f-b8be-88dfc36df0a3</v>
      </c>
      <c r="B802" s="3">
        <f>Raw_Data!B802</f>
        <v>59</v>
      </c>
      <c r="C802" s="3" t="str">
        <f>Raw_Data!C802</f>
        <v>Male</v>
      </c>
      <c r="D802" s="3" t="str">
        <f>Raw_Data!D802</f>
        <v>Standard</v>
      </c>
      <c r="E802" s="3">
        <f>Raw_Data!E802</f>
        <v>7.52</v>
      </c>
      <c r="F802" s="3">
        <f>Raw_Data!F802</f>
        <v>0</v>
      </c>
      <c r="G802" s="3" t="str">
        <f>Raw_Data!G802</f>
        <v>Europe</v>
      </c>
      <c r="H802" s="3" t="str">
        <f>Raw_Data!H802</f>
        <v>TV</v>
      </c>
      <c r="I802" s="3">
        <f>Raw_Data!I802</f>
        <v>13.99</v>
      </c>
      <c r="J802" s="3">
        <f>Raw_Data!J802</f>
        <v>0</v>
      </c>
      <c r="K802" s="3" t="str">
        <f>Raw_Data!K802</f>
        <v>PayPal</v>
      </c>
      <c r="L802" s="3">
        <f>Raw_Data!L802</f>
        <v>4</v>
      </c>
      <c r="M802" s="3">
        <f>Raw_Data!M802</f>
        <v>7.52</v>
      </c>
      <c r="N802" s="3" t="str">
        <f>Raw_Data!N802</f>
        <v>Action</v>
      </c>
      <c r="O802" s="3" t="str">
        <f t="shared" si="120"/>
        <v>55-70</v>
      </c>
      <c r="P802" s="3" t="str">
        <f t="shared" si="121"/>
        <v>&lt;10h</v>
      </c>
      <c r="Q802" s="3" t="str">
        <f t="shared" si="122"/>
        <v>0-7d</v>
      </c>
      <c r="R802" s="3" t="str">
        <f t="shared" si="123"/>
        <v>Medium</v>
      </c>
      <c r="S802" s="3" t="str">
        <f t="shared" si="124"/>
        <v>Mid</v>
      </c>
      <c r="T802" s="3" t="str">
        <f t="shared" si="125"/>
        <v>Active</v>
      </c>
      <c r="U802" s="4">
        <f>1/(1+EXP(-(Predictive_Model!$B$5+((B802-Predictive_Model!$B$20)/Predictive_Model!$C$20)*Predictive_Model!$D$20+((E802-Predictive_Model!$B$21)/Predictive_Model!$C$21)*Predictive_Model!$D$21+((F802-Predictive_Model!$B$22)/Predictive_Model!$C$22)*Predictive_Model!$D$22+((I802-Predictive_Model!$B$23)/Predictive_Model!$C$23)*Predictive_Model!$D$23+((L802-Predictive_Model!$B$24)/Predictive_Model!$C$24)*Predictive_Model!$D$24+((M802-Predictive_Model!$B$25)/Predictive_Model!$C$25)*Predictive_Model!$D$25+IF(C802="Male",Predictive_Model!$D$31,IF(C802="Other",Predictive_Model!$D$32,0))+IF(D802="Premium",Predictive_Model!$D$34,IF(D802="Standard",Predictive_Model!$D$35,0))+IF(G802="Asia",Predictive_Model!$D$37,IF(G802="Europe",Predictive_Model!$D$38,IF(G802="North America",Predictive_Model!$D$39,IF(G802="Oceania",Predictive_Model!$D$40,IF(G802="South America",Predictive_Model!$D$41,0)))))+IF(H802="Laptop",Predictive_Model!$D$43,IF(H802="Mobile",Predictive_Model!$D$44,IF(H802="TV",Predictive_Model!$D$45,IF(H802="Tablet",Predictive_Model!$D$46,0))))+IF(K802="Crypto",Predictive_Model!$D$48,IF(K802="Debit Card",Predictive_Model!$D$49,IF(K802="Gift Card",Predictive_Model!$D$50,IF(K802="PayPal",Predictive_Model!$D$51,0))))+IF(N802="Comedy",Predictive_Model!$D$53,IF(N802="Documentary",Predictive_Model!$D$54,IF(N802="Drama",Predictive_Model!$D$55,IF(N802="Horror",Predictive_Model!$D$56,IF(N802="Romance",Predictive_Model!$D$57,IF(N802="Sci-Fi",Predictive_Model!$D$58,0)))))))))</f>
        <v>5.3926737163533557E-7</v>
      </c>
      <c r="V802" s="3" t="str">
        <f t="shared" si="126"/>
        <v>Low</v>
      </c>
      <c r="W802" s="6">
        <f t="shared" si="127"/>
        <v>7.5443505291783451E-6</v>
      </c>
      <c r="X802" s="3" t="str">
        <f t="shared" si="128"/>
        <v>Monitor</v>
      </c>
      <c r="Y802" s="3" t="str">
        <f t="shared" si="129"/>
        <v>OK</v>
      </c>
    </row>
    <row r="803" spans="1:25" x14ac:dyDescent="0.25">
      <c r="A803" s="3" t="str">
        <f>Raw_Data!A803</f>
        <v>75ef07c7-3ac8-4c14-b9d3-2ce79a3865b7</v>
      </c>
      <c r="B803" s="3">
        <f>Raw_Data!B803</f>
        <v>54</v>
      </c>
      <c r="C803" s="3" t="str">
        <f>Raw_Data!C803</f>
        <v>Male</v>
      </c>
      <c r="D803" s="3" t="str">
        <f>Raw_Data!D803</f>
        <v>Standard</v>
      </c>
      <c r="E803" s="3">
        <f>Raw_Data!E803</f>
        <v>18.96</v>
      </c>
      <c r="F803" s="3">
        <f>Raw_Data!F803</f>
        <v>18</v>
      </c>
      <c r="G803" s="3" t="str">
        <f>Raw_Data!G803</f>
        <v>Oceania</v>
      </c>
      <c r="H803" s="3" t="str">
        <f>Raw_Data!H803</f>
        <v>Tablet</v>
      </c>
      <c r="I803" s="3">
        <f>Raw_Data!I803</f>
        <v>13.99</v>
      </c>
      <c r="J803" s="3">
        <f>Raw_Data!J803</f>
        <v>0</v>
      </c>
      <c r="K803" s="3" t="str">
        <f>Raw_Data!K803</f>
        <v>Crypto</v>
      </c>
      <c r="L803" s="3">
        <f>Raw_Data!L803</f>
        <v>3</v>
      </c>
      <c r="M803" s="3">
        <f>Raw_Data!M803</f>
        <v>1</v>
      </c>
      <c r="N803" s="3" t="str">
        <f>Raw_Data!N803</f>
        <v>Documentary</v>
      </c>
      <c r="O803" s="3" t="str">
        <f t="shared" si="120"/>
        <v>45-54</v>
      </c>
      <c r="P803" s="3" t="str">
        <f t="shared" si="121"/>
        <v>10-24h</v>
      </c>
      <c r="Q803" s="3" t="str">
        <f t="shared" si="122"/>
        <v>8-21d</v>
      </c>
      <c r="R803" s="3" t="str">
        <f t="shared" si="123"/>
        <v>Medium</v>
      </c>
      <c r="S803" s="3" t="str">
        <f t="shared" si="124"/>
        <v>Mid</v>
      </c>
      <c r="T803" s="3" t="str">
        <f t="shared" si="125"/>
        <v>Active</v>
      </c>
      <c r="U803" s="4">
        <f>1/(1+EXP(-(Predictive_Model!$B$5+((B803-Predictive_Model!$B$20)/Predictive_Model!$C$20)*Predictive_Model!$D$20+((E803-Predictive_Model!$B$21)/Predictive_Model!$C$21)*Predictive_Model!$D$21+((F803-Predictive_Model!$B$22)/Predictive_Model!$C$22)*Predictive_Model!$D$22+((I803-Predictive_Model!$B$23)/Predictive_Model!$C$23)*Predictive_Model!$D$23+((L803-Predictive_Model!$B$24)/Predictive_Model!$C$24)*Predictive_Model!$D$24+((M803-Predictive_Model!$B$25)/Predictive_Model!$C$25)*Predictive_Model!$D$25+IF(C803="Male",Predictive_Model!$D$31,IF(C803="Other",Predictive_Model!$D$32,0))+IF(D803="Premium",Predictive_Model!$D$34,IF(D803="Standard",Predictive_Model!$D$35,0))+IF(G803="Asia",Predictive_Model!$D$37,IF(G803="Europe",Predictive_Model!$D$38,IF(G803="North America",Predictive_Model!$D$39,IF(G803="Oceania",Predictive_Model!$D$40,IF(G803="South America",Predictive_Model!$D$41,0)))))+IF(H803="Laptop",Predictive_Model!$D$43,IF(H803="Mobile",Predictive_Model!$D$44,IF(H803="TV",Predictive_Model!$D$45,IF(H803="Tablet",Predictive_Model!$D$46,0))))+IF(K803="Crypto",Predictive_Model!$D$48,IF(K803="Debit Card",Predictive_Model!$D$49,IF(K803="Gift Card",Predictive_Model!$D$50,IF(K803="PayPal",Predictive_Model!$D$51,0))))+IF(N803="Comedy",Predictive_Model!$D$53,IF(N803="Documentary",Predictive_Model!$D$54,IF(N803="Drama",Predictive_Model!$D$55,IF(N803="Horror",Predictive_Model!$D$56,IF(N803="Romance",Predictive_Model!$D$57,IF(N803="Sci-Fi",Predictive_Model!$D$58,0)))))))))</f>
        <v>0.13202144401734089</v>
      </c>
      <c r="V803" s="3" t="str">
        <f t="shared" si="126"/>
        <v>Low</v>
      </c>
      <c r="W803" s="6">
        <f t="shared" si="127"/>
        <v>1.8469800018025992</v>
      </c>
      <c r="X803" s="3" t="str">
        <f t="shared" si="128"/>
        <v>Monitor</v>
      </c>
      <c r="Y803" s="3" t="str">
        <f t="shared" si="129"/>
        <v>OK</v>
      </c>
    </row>
    <row r="804" spans="1:25" x14ac:dyDescent="0.25">
      <c r="A804" s="3" t="str">
        <f>Raw_Data!A804</f>
        <v>0b11ab87-551c-42d8-a5a4-1cd7ff98386f</v>
      </c>
      <c r="B804" s="3">
        <f>Raw_Data!B804</f>
        <v>47</v>
      </c>
      <c r="C804" s="3" t="str">
        <f>Raw_Data!C804</f>
        <v>Male</v>
      </c>
      <c r="D804" s="3" t="str">
        <f>Raw_Data!D804</f>
        <v>Premium</v>
      </c>
      <c r="E804" s="3">
        <f>Raw_Data!E804</f>
        <v>6.33</v>
      </c>
      <c r="F804" s="3">
        <f>Raw_Data!F804</f>
        <v>9</v>
      </c>
      <c r="G804" s="3" t="str">
        <f>Raw_Data!G804</f>
        <v>Asia</v>
      </c>
      <c r="H804" s="3" t="str">
        <f>Raw_Data!H804</f>
        <v>Laptop</v>
      </c>
      <c r="I804" s="3">
        <f>Raw_Data!I804</f>
        <v>17.989999999999998</v>
      </c>
      <c r="J804" s="3">
        <f>Raw_Data!J804</f>
        <v>0</v>
      </c>
      <c r="K804" s="3" t="str">
        <f>Raw_Data!K804</f>
        <v>Gift Card</v>
      </c>
      <c r="L804" s="3">
        <f>Raw_Data!L804</f>
        <v>4</v>
      </c>
      <c r="M804" s="3">
        <f>Raw_Data!M804</f>
        <v>0.63</v>
      </c>
      <c r="N804" s="3" t="str">
        <f>Raw_Data!N804</f>
        <v>Documentary</v>
      </c>
      <c r="O804" s="3" t="str">
        <f t="shared" si="120"/>
        <v>45-54</v>
      </c>
      <c r="P804" s="3" t="str">
        <f t="shared" si="121"/>
        <v>&lt;10h</v>
      </c>
      <c r="Q804" s="3" t="str">
        <f t="shared" si="122"/>
        <v>8-21d</v>
      </c>
      <c r="R804" s="3" t="str">
        <f t="shared" si="123"/>
        <v>Medium</v>
      </c>
      <c r="S804" s="3" t="str">
        <f t="shared" si="124"/>
        <v>High</v>
      </c>
      <c r="T804" s="3" t="str">
        <f t="shared" si="125"/>
        <v>Active</v>
      </c>
      <c r="U804" s="4">
        <f>1/(1+EXP(-(Predictive_Model!$B$5+((B804-Predictive_Model!$B$20)/Predictive_Model!$C$20)*Predictive_Model!$D$20+((E804-Predictive_Model!$B$21)/Predictive_Model!$C$21)*Predictive_Model!$D$21+((F804-Predictive_Model!$B$22)/Predictive_Model!$C$22)*Predictive_Model!$D$22+((I804-Predictive_Model!$B$23)/Predictive_Model!$C$23)*Predictive_Model!$D$23+((L804-Predictive_Model!$B$24)/Predictive_Model!$C$24)*Predictive_Model!$D$24+((M804-Predictive_Model!$B$25)/Predictive_Model!$C$25)*Predictive_Model!$D$25+IF(C804="Male",Predictive_Model!$D$31,IF(C804="Other",Predictive_Model!$D$32,0))+IF(D804="Premium",Predictive_Model!$D$34,IF(D804="Standard",Predictive_Model!$D$35,0))+IF(G804="Asia",Predictive_Model!$D$37,IF(G804="Europe",Predictive_Model!$D$38,IF(G804="North America",Predictive_Model!$D$39,IF(G804="Oceania",Predictive_Model!$D$40,IF(G804="South America",Predictive_Model!$D$41,0)))))+IF(H804="Laptop",Predictive_Model!$D$43,IF(H804="Mobile",Predictive_Model!$D$44,IF(H804="TV",Predictive_Model!$D$45,IF(H804="Tablet",Predictive_Model!$D$46,0))))+IF(K804="Crypto",Predictive_Model!$D$48,IF(K804="Debit Card",Predictive_Model!$D$49,IF(K804="Gift Card",Predictive_Model!$D$50,IF(K804="PayPal",Predictive_Model!$D$51,0))))+IF(N804="Comedy",Predictive_Model!$D$53,IF(N804="Documentary",Predictive_Model!$D$54,IF(N804="Drama",Predictive_Model!$D$55,IF(N804="Horror",Predictive_Model!$D$56,IF(N804="Romance",Predictive_Model!$D$57,IF(N804="Sci-Fi",Predictive_Model!$D$58,0)))))))))</f>
        <v>8.2235854795186802E-2</v>
      </c>
      <c r="V804" s="3" t="str">
        <f t="shared" si="126"/>
        <v>Low</v>
      </c>
      <c r="W804" s="6">
        <f t="shared" si="127"/>
        <v>1.4794230277654103</v>
      </c>
      <c r="X804" s="3" t="str">
        <f t="shared" si="128"/>
        <v>Monitor</v>
      </c>
      <c r="Y804" s="3" t="str">
        <f t="shared" si="129"/>
        <v>OK</v>
      </c>
    </row>
    <row r="805" spans="1:25" x14ac:dyDescent="0.25">
      <c r="A805" s="3" t="str">
        <f>Raw_Data!A805</f>
        <v>a5ecf5f2-452b-4dcd-873b-342c6094c012</v>
      </c>
      <c r="B805" s="3">
        <f>Raw_Data!B805</f>
        <v>59</v>
      </c>
      <c r="C805" s="3" t="str">
        <f>Raw_Data!C805</f>
        <v>Other</v>
      </c>
      <c r="D805" s="3" t="str">
        <f>Raw_Data!D805</f>
        <v>Basic</v>
      </c>
      <c r="E805" s="3">
        <f>Raw_Data!E805</f>
        <v>20.13</v>
      </c>
      <c r="F805" s="3">
        <f>Raw_Data!F805</f>
        <v>6</v>
      </c>
      <c r="G805" s="3" t="str">
        <f>Raw_Data!G805</f>
        <v>Africa</v>
      </c>
      <c r="H805" s="3" t="str">
        <f>Raw_Data!H805</f>
        <v>Mobile</v>
      </c>
      <c r="I805" s="3">
        <f>Raw_Data!I805</f>
        <v>8.99</v>
      </c>
      <c r="J805" s="3">
        <f>Raw_Data!J805</f>
        <v>0</v>
      </c>
      <c r="K805" s="3" t="str">
        <f>Raw_Data!K805</f>
        <v>Credit Card</v>
      </c>
      <c r="L805" s="3">
        <f>Raw_Data!L805</f>
        <v>1</v>
      </c>
      <c r="M805" s="3">
        <f>Raw_Data!M805</f>
        <v>2.88</v>
      </c>
      <c r="N805" s="3" t="str">
        <f>Raw_Data!N805</f>
        <v>Drama</v>
      </c>
      <c r="O805" s="3" t="str">
        <f t="shared" si="120"/>
        <v>55-70</v>
      </c>
      <c r="P805" s="3" t="str">
        <f t="shared" si="121"/>
        <v>10-24h</v>
      </c>
      <c r="Q805" s="3" t="str">
        <f t="shared" si="122"/>
        <v>0-7d</v>
      </c>
      <c r="R805" s="3" t="str">
        <f t="shared" si="123"/>
        <v>Medium</v>
      </c>
      <c r="S805" s="3" t="str">
        <f t="shared" si="124"/>
        <v>Low</v>
      </c>
      <c r="T805" s="3" t="str">
        <f t="shared" si="125"/>
        <v>Active</v>
      </c>
      <c r="U805" s="4">
        <f>1/(1+EXP(-(Predictive_Model!$B$5+((B805-Predictive_Model!$B$20)/Predictive_Model!$C$20)*Predictive_Model!$D$20+((E805-Predictive_Model!$B$21)/Predictive_Model!$C$21)*Predictive_Model!$D$21+((F805-Predictive_Model!$B$22)/Predictive_Model!$C$22)*Predictive_Model!$D$22+((I805-Predictive_Model!$B$23)/Predictive_Model!$C$23)*Predictive_Model!$D$23+((L805-Predictive_Model!$B$24)/Predictive_Model!$C$24)*Predictive_Model!$D$24+((M805-Predictive_Model!$B$25)/Predictive_Model!$C$25)*Predictive_Model!$D$25+IF(C805="Male",Predictive_Model!$D$31,IF(C805="Other",Predictive_Model!$D$32,0))+IF(D805="Premium",Predictive_Model!$D$34,IF(D805="Standard",Predictive_Model!$D$35,0))+IF(G805="Asia",Predictive_Model!$D$37,IF(G805="Europe",Predictive_Model!$D$38,IF(G805="North America",Predictive_Model!$D$39,IF(G805="Oceania",Predictive_Model!$D$40,IF(G805="South America",Predictive_Model!$D$41,0)))))+IF(H805="Laptop",Predictive_Model!$D$43,IF(H805="Mobile",Predictive_Model!$D$44,IF(H805="TV",Predictive_Model!$D$45,IF(H805="Tablet",Predictive_Model!$D$46,0))))+IF(K805="Crypto",Predictive_Model!$D$48,IF(K805="Debit Card",Predictive_Model!$D$49,IF(K805="Gift Card",Predictive_Model!$D$50,IF(K805="PayPal",Predictive_Model!$D$51,0))))+IF(N805="Comedy",Predictive_Model!$D$53,IF(N805="Documentary",Predictive_Model!$D$54,IF(N805="Drama",Predictive_Model!$D$55,IF(N805="Horror",Predictive_Model!$D$56,IF(N805="Romance",Predictive_Model!$D$57,IF(N805="Sci-Fi",Predictive_Model!$D$58,0)))))))))</f>
        <v>1.3646220679298243E-2</v>
      </c>
      <c r="V805" s="3" t="str">
        <f t="shared" si="126"/>
        <v>Low</v>
      </c>
      <c r="W805" s="6">
        <f t="shared" si="127"/>
        <v>0.12267952390689121</v>
      </c>
      <c r="X805" s="3" t="str">
        <f t="shared" si="128"/>
        <v>Monitor</v>
      </c>
      <c r="Y805" s="3" t="str">
        <f t="shared" si="129"/>
        <v>OK</v>
      </c>
    </row>
    <row r="806" spans="1:25" x14ac:dyDescent="0.25">
      <c r="A806" s="3" t="str">
        <f>Raw_Data!A806</f>
        <v>25ca4e8b-4fed-408f-9f94-607529cdd07b</v>
      </c>
      <c r="B806" s="3">
        <f>Raw_Data!B806</f>
        <v>24</v>
      </c>
      <c r="C806" s="3" t="str">
        <f>Raw_Data!C806</f>
        <v>Female</v>
      </c>
      <c r="D806" s="3" t="str">
        <f>Raw_Data!D806</f>
        <v>Basic</v>
      </c>
      <c r="E806" s="3">
        <f>Raw_Data!E806</f>
        <v>6.73</v>
      </c>
      <c r="F806" s="3">
        <f>Raw_Data!F806</f>
        <v>16</v>
      </c>
      <c r="G806" s="3" t="str">
        <f>Raw_Data!G806</f>
        <v>Africa</v>
      </c>
      <c r="H806" s="3" t="str">
        <f>Raw_Data!H806</f>
        <v>Mobile</v>
      </c>
      <c r="I806" s="3">
        <f>Raw_Data!I806</f>
        <v>8.99</v>
      </c>
      <c r="J806" s="3">
        <f>Raw_Data!J806</f>
        <v>0</v>
      </c>
      <c r="K806" s="3" t="str">
        <f>Raw_Data!K806</f>
        <v>Crypto</v>
      </c>
      <c r="L806" s="3">
        <f>Raw_Data!L806</f>
        <v>4</v>
      </c>
      <c r="M806" s="3">
        <f>Raw_Data!M806</f>
        <v>0.4</v>
      </c>
      <c r="N806" s="3" t="str">
        <f>Raw_Data!N806</f>
        <v>Comedy</v>
      </c>
      <c r="O806" s="3" t="str">
        <f t="shared" si="120"/>
        <v>18-24</v>
      </c>
      <c r="P806" s="3" t="str">
        <f t="shared" si="121"/>
        <v>&lt;10h</v>
      </c>
      <c r="Q806" s="3" t="str">
        <f t="shared" si="122"/>
        <v>8-21d</v>
      </c>
      <c r="R806" s="3" t="str">
        <f t="shared" si="123"/>
        <v>Medium</v>
      </c>
      <c r="S806" s="3" t="str">
        <f t="shared" si="124"/>
        <v>Low</v>
      </c>
      <c r="T806" s="3" t="str">
        <f t="shared" si="125"/>
        <v>Active</v>
      </c>
      <c r="U806" s="4">
        <f>1/(1+EXP(-(Predictive_Model!$B$5+((B806-Predictive_Model!$B$20)/Predictive_Model!$C$20)*Predictive_Model!$D$20+((E806-Predictive_Model!$B$21)/Predictive_Model!$C$21)*Predictive_Model!$D$21+((F806-Predictive_Model!$B$22)/Predictive_Model!$C$22)*Predictive_Model!$D$22+((I806-Predictive_Model!$B$23)/Predictive_Model!$C$23)*Predictive_Model!$D$23+((L806-Predictive_Model!$B$24)/Predictive_Model!$C$24)*Predictive_Model!$D$24+((M806-Predictive_Model!$B$25)/Predictive_Model!$C$25)*Predictive_Model!$D$25+IF(C806="Male",Predictive_Model!$D$31,IF(C806="Other",Predictive_Model!$D$32,0))+IF(D806="Premium",Predictive_Model!$D$34,IF(D806="Standard",Predictive_Model!$D$35,0))+IF(G806="Asia",Predictive_Model!$D$37,IF(G806="Europe",Predictive_Model!$D$38,IF(G806="North America",Predictive_Model!$D$39,IF(G806="Oceania",Predictive_Model!$D$40,IF(G806="South America",Predictive_Model!$D$41,0)))))+IF(H806="Laptop",Predictive_Model!$D$43,IF(H806="Mobile",Predictive_Model!$D$44,IF(H806="TV",Predictive_Model!$D$45,IF(H806="Tablet",Predictive_Model!$D$46,0))))+IF(K806="Crypto",Predictive_Model!$D$48,IF(K806="Debit Card",Predictive_Model!$D$49,IF(K806="Gift Card",Predictive_Model!$D$50,IF(K806="PayPal",Predictive_Model!$D$51,0))))+IF(N806="Comedy",Predictive_Model!$D$53,IF(N806="Documentary",Predictive_Model!$D$54,IF(N806="Drama",Predictive_Model!$D$55,IF(N806="Horror",Predictive_Model!$D$56,IF(N806="Romance",Predictive_Model!$D$57,IF(N806="Sci-Fi",Predictive_Model!$D$58,0)))))))))</f>
        <v>0.96159061123632805</v>
      </c>
      <c r="V806" s="3" t="str">
        <f t="shared" si="126"/>
        <v>Critical</v>
      </c>
      <c r="W806" s="6">
        <f t="shared" si="127"/>
        <v>8.6446995950145897</v>
      </c>
      <c r="X806" s="3" t="str">
        <f t="shared" si="128"/>
        <v>Priority 2</v>
      </c>
      <c r="Y806" s="3" t="str">
        <f t="shared" si="129"/>
        <v>OK</v>
      </c>
    </row>
    <row r="807" spans="1:25" x14ac:dyDescent="0.25">
      <c r="A807" s="3" t="str">
        <f>Raw_Data!A807</f>
        <v>5f9af2fd-06c8-4c9e-b327-4830dab0361d</v>
      </c>
      <c r="B807" s="3">
        <f>Raw_Data!B807</f>
        <v>24</v>
      </c>
      <c r="C807" s="3" t="str">
        <f>Raw_Data!C807</f>
        <v>Other</v>
      </c>
      <c r="D807" s="3" t="str">
        <f>Raw_Data!D807</f>
        <v>Standard</v>
      </c>
      <c r="E807" s="3">
        <f>Raw_Data!E807</f>
        <v>21.53</v>
      </c>
      <c r="F807" s="3">
        <f>Raw_Data!F807</f>
        <v>57</v>
      </c>
      <c r="G807" s="3" t="str">
        <f>Raw_Data!G807</f>
        <v>North America</v>
      </c>
      <c r="H807" s="3" t="str">
        <f>Raw_Data!H807</f>
        <v>Tablet</v>
      </c>
      <c r="I807" s="3">
        <f>Raw_Data!I807</f>
        <v>13.99</v>
      </c>
      <c r="J807" s="3">
        <f>Raw_Data!J807</f>
        <v>0</v>
      </c>
      <c r="K807" s="3" t="str">
        <f>Raw_Data!K807</f>
        <v>Crypto</v>
      </c>
      <c r="L807" s="3">
        <f>Raw_Data!L807</f>
        <v>3</v>
      </c>
      <c r="M807" s="3">
        <f>Raw_Data!M807</f>
        <v>0.37</v>
      </c>
      <c r="N807" s="3" t="str">
        <f>Raw_Data!N807</f>
        <v>Drama</v>
      </c>
      <c r="O807" s="3" t="str">
        <f t="shared" si="120"/>
        <v>18-24</v>
      </c>
      <c r="P807" s="3" t="str">
        <f t="shared" si="121"/>
        <v>10-24h</v>
      </c>
      <c r="Q807" s="3" t="str">
        <f t="shared" si="122"/>
        <v>46-60d</v>
      </c>
      <c r="R807" s="3" t="str">
        <f t="shared" si="123"/>
        <v>Medium</v>
      </c>
      <c r="S807" s="3" t="str">
        <f t="shared" si="124"/>
        <v>Mid</v>
      </c>
      <c r="T807" s="3" t="str">
        <f t="shared" si="125"/>
        <v>Active</v>
      </c>
      <c r="U807" s="4">
        <f>1/(1+EXP(-(Predictive_Model!$B$5+((B807-Predictive_Model!$B$20)/Predictive_Model!$C$20)*Predictive_Model!$D$20+((E807-Predictive_Model!$B$21)/Predictive_Model!$C$21)*Predictive_Model!$D$21+((F807-Predictive_Model!$B$22)/Predictive_Model!$C$22)*Predictive_Model!$D$22+((I807-Predictive_Model!$B$23)/Predictive_Model!$C$23)*Predictive_Model!$D$23+((L807-Predictive_Model!$B$24)/Predictive_Model!$C$24)*Predictive_Model!$D$24+((M807-Predictive_Model!$B$25)/Predictive_Model!$C$25)*Predictive_Model!$D$25+IF(C807="Male",Predictive_Model!$D$31,IF(C807="Other",Predictive_Model!$D$32,0))+IF(D807="Premium",Predictive_Model!$D$34,IF(D807="Standard",Predictive_Model!$D$35,0))+IF(G807="Asia",Predictive_Model!$D$37,IF(G807="Europe",Predictive_Model!$D$38,IF(G807="North America",Predictive_Model!$D$39,IF(G807="Oceania",Predictive_Model!$D$40,IF(G807="South America",Predictive_Model!$D$41,0)))))+IF(H807="Laptop",Predictive_Model!$D$43,IF(H807="Mobile",Predictive_Model!$D$44,IF(H807="TV",Predictive_Model!$D$45,IF(H807="Tablet",Predictive_Model!$D$46,0))))+IF(K807="Crypto",Predictive_Model!$D$48,IF(K807="Debit Card",Predictive_Model!$D$49,IF(K807="Gift Card",Predictive_Model!$D$50,IF(K807="PayPal",Predictive_Model!$D$51,0))))+IF(N807="Comedy",Predictive_Model!$D$53,IF(N807="Documentary",Predictive_Model!$D$54,IF(N807="Drama",Predictive_Model!$D$55,IF(N807="Horror",Predictive_Model!$D$56,IF(N807="Romance",Predictive_Model!$D$57,IF(N807="Sci-Fi",Predictive_Model!$D$58,0)))))))))</f>
        <v>0.97003712877486536</v>
      </c>
      <c r="V807" s="3" t="str">
        <f t="shared" si="126"/>
        <v>Critical</v>
      </c>
      <c r="W807" s="6">
        <f t="shared" si="127"/>
        <v>13.570819431560366</v>
      </c>
      <c r="X807" s="3" t="str">
        <f t="shared" si="128"/>
        <v>Priority 2</v>
      </c>
      <c r="Y807" s="3" t="str">
        <f t="shared" si="129"/>
        <v>OK</v>
      </c>
    </row>
    <row r="808" spans="1:25" x14ac:dyDescent="0.25">
      <c r="A808" s="3" t="str">
        <f>Raw_Data!A808</f>
        <v>fa1f7eb9-e6fd-41f7-943e-1186499aeb8b</v>
      </c>
      <c r="B808" s="3">
        <f>Raw_Data!B808</f>
        <v>53</v>
      </c>
      <c r="C808" s="3" t="str">
        <f>Raw_Data!C808</f>
        <v>Other</v>
      </c>
      <c r="D808" s="3" t="str">
        <f>Raw_Data!D808</f>
        <v>Standard</v>
      </c>
      <c r="E808" s="3">
        <f>Raw_Data!E808</f>
        <v>8.85</v>
      </c>
      <c r="F808" s="3">
        <f>Raw_Data!F808</f>
        <v>3</v>
      </c>
      <c r="G808" s="3" t="str">
        <f>Raw_Data!G808</f>
        <v>Oceania</v>
      </c>
      <c r="H808" s="3" t="str">
        <f>Raw_Data!H808</f>
        <v>Mobile</v>
      </c>
      <c r="I808" s="3">
        <f>Raw_Data!I808</f>
        <v>13.99</v>
      </c>
      <c r="J808" s="3">
        <f>Raw_Data!J808</f>
        <v>0</v>
      </c>
      <c r="K808" s="3" t="str">
        <f>Raw_Data!K808</f>
        <v>Gift Card</v>
      </c>
      <c r="L808" s="3">
        <f>Raw_Data!L808</f>
        <v>1</v>
      </c>
      <c r="M808" s="3">
        <f>Raw_Data!M808</f>
        <v>2.21</v>
      </c>
      <c r="N808" s="3" t="str">
        <f>Raw_Data!N808</f>
        <v>Sci-Fi</v>
      </c>
      <c r="O808" s="3" t="str">
        <f t="shared" si="120"/>
        <v>45-54</v>
      </c>
      <c r="P808" s="3" t="str">
        <f t="shared" si="121"/>
        <v>&lt;10h</v>
      </c>
      <c r="Q808" s="3" t="str">
        <f t="shared" si="122"/>
        <v>0-7d</v>
      </c>
      <c r="R808" s="3" t="str">
        <f t="shared" si="123"/>
        <v>Medium</v>
      </c>
      <c r="S808" s="3" t="str">
        <f t="shared" si="124"/>
        <v>Mid</v>
      </c>
      <c r="T808" s="3" t="str">
        <f t="shared" si="125"/>
        <v>Active</v>
      </c>
      <c r="U808" s="4">
        <f>1/(1+EXP(-(Predictive_Model!$B$5+((B808-Predictive_Model!$B$20)/Predictive_Model!$C$20)*Predictive_Model!$D$20+((E808-Predictive_Model!$B$21)/Predictive_Model!$C$21)*Predictive_Model!$D$21+((F808-Predictive_Model!$B$22)/Predictive_Model!$C$22)*Predictive_Model!$D$22+((I808-Predictive_Model!$B$23)/Predictive_Model!$C$23)*Predictive_Model!$D$23+((L808-Predictive_Model!$B$24)/Predictive_Model!$C$24)*Predictive_Model!$D$24+((M808-Predictive_Model!$B$25)/Predictive_Model!$C$25)*Predictive_Model!$D$25+IF(C808="Male",Predictive_Model!$D$31,IF(C808="Other",Predictive_Model!$D$32,0))+IF(D808="Premium",Predictive_Model!$D$34,IF(D808="Standard",Predictive_Model!$D$35,0))+IF(G808="Asia",Predictive_Model!$D$37,IF(G808="Europe",Predictive_Model!$D$38,IF(G808="North America",Predictive_Model!$D$39,IF(G808="Oceania",Predictive_Model!$D$40,IF(G808="South America",Predictive_Model!$D$41,0)))))+IF(H808="Laptop",Predictive_Model!$D$43,IF(H808="Mobile",Predictive_Model!$D$44,IF(H808="TV",Predictive_Model!$D$45,IF(H808="Tablet",Predictive_Model!$D$46,0))))+IF(K808="Crypto",Predictive_Model!$D$48,IF(K808="Debit Card",Predictive_Model!$D$49,IF(K808="Gift Card",Predictive_Model!$D$50,IF(K808="PayPal",Predictive_Model!$D$51,0))))+IF(N808="Comedy",Predictive_Model!$D$53,IF(N808="Documentary",Predictive_Model!$D$54,IF(N808="Drama",Predictive_Model!$D$55,IF(N808="Horror",Predictive_Model!$D$56,IF(N808="Romance",Predictive_Model!$D$57,IF(N808="Sci-Fi",Predictive_Model!$D$58,0)))))))))</f>
        <v>0.35248374369711571</v>
      </c>
      <c r="V808" s="3" t="str">
        <f t="shared" si="126"/>
        <v>Medium</v>
      </c>
      <c r="W808" s="6">
        <f t="shared" si="127"/>
        <v>4.9312475743226489</v>
      </c>
      <c r="X808" s="3" t="str">
        <f t="shared" si="128"/>
        <v>Monitor</v>
      </c>
      <c r="Y808" s="3" t="str">
        <f t="shared" si="129"/>
        <v>OK</v>
      </c>
    </row>
    <row r="809" spans="1:25" x14ac:dyDescent="0.25">
      <c r="A809" s="3" t="str">
        <f>Raw_Data!A809</f>
        <v>b88b733e-5ac8-46f5-9137-05b8f9e59898</v>
      </c>
      <c r="B809" s="3">
        <f>Raw_Data!B809</f>
        <v>57</v>
      </c>
      <c r="C809" s="3" t="str">
        <f>Raw_Data!C809</f>
        <v>Male</v>
      </c>
      <c r="D809" s="3" t="str">
        <f>Raw_Data!D809</f>
        <v>Standard</v>
      </c>
      <c r="E809" s="3">
        <f>Raw_Data!E809</f>
        <v>0.15</v>
      </c>
      <c r="F809" s="3">
        <f>Raw_Data!F809</f>
        <v>39</v>
      </c>
      <c r="G809" s="3" t="str">
        <f>Raw_Data!G809</f>
        <v>Africa</v>
      </c>
      <c r="H809" s="3" t="str">
        <f>Raw_Data!H809</f>
        <v>Tablet</v>
      </c>
      <c r="I809" s="3">
        <f>Raw_Data!I809</f>
        <v>13.99</v>
      </c>
      <c r="J809" s="3">
        <f>Raw_Data!J809</f>
        <v>1</v>
      </c>
      <c r="K809" s="3" t="str">
        <f>Raw_Data!K809</f>
        <v>Debit Card</v>
      </c>
      <c r="L809" s="3">
        <f>Raw_Data!L809</f>
        <v>3</v>
      </c>
      <c r="M809" s="3">
        <f>Raw_Data!M809</f>
        <v>0</v>
      </c>
      <c r="N809" s="3" t="str">
        <f>Raw_Data!N809</f>
        <v>Comedy</v>
      </c>
      <c r="O809" s="3" t="str">
        <f t="shared" si="120"/>
        <v>55-70</v>
      </c>
      <c r="P809" s="3" t="str">
        <f t="shared" si="121"/>
        <v>&lt;10h</v>
      </c>
      <c r="Q809" s="3" t="str">
        <f t="shared" si="122"/>
        <v>22-45d</v>
      </c>
      <c r="R809" s="3" t="str">
        <f t="shared" si="123"/>
        <v>Medium</v>
      </c>
      <c r="S809" s="3" t="str">
        <f t="shared" si="124"/>
        <v>Mid</v>
      </c>
      <c r="T809" s="3" t="str">
        <f t="shared" si="125"/>
        <v>Churned</v>
      </c>
      <c r="U809" s="4">
        <f>1/(1+EXP(-(Predictive_Model!$B$5+((B809-Predictive_Model!$B$20)/Predictive_Model!$C$20)*Predictive_Model!$D$20+((E809-Predictive_Model!$B$21)/Predictive_Model!$C$21)*Predictive_Model!$D$21+((F809-Predictive_Model!$B$22)/Predictive_Model!$C$22)*Predictive_Model!$D$22+((I809-Predictive_Model!$B$23)/Predictive_Model!$C$23)*Predictive_Model!$D$23+((L809-Predictive_Model!$B$24)/Predictive_Model!$C$24)*Predictive_Model!$D$24+((M809-Predictive_Model!$B$25)/Predictive_Model!$C$25)*Predictive_Model!$D$25+IF(C809="Male",Predictive_Model!$D$31,IF(C809="Other",Predictive_Model!$D$32,0))+IF(D809="Premium",Predictive_Model!$D$34,IF(D809="Standard",Predictive_Model!$D$35,0))+IF(G809="Asia",Predictive_Model!$D$37,IF(G809="Europe",Predictive_Model!$D$38,IF(G809="North America",Predictive_Model!$D$39,IF(G809="Oceania",Predictive_Model!$D$40,IF(G809="South America",Predictive_Model!$D$41,0)))))+IF(H809="Laptop",Predictive_Model!$D$43,IF(H809="Mobile",Predictive_Model!$D$44,IF(H809="TV",Predictive_Model!$D$45,IF(H809="Tablet",Predictive_Model!$D$46,0))))+IF(K809="Crypto",Predictive_Model!$D$48,IF(K809="Debit Card",Predictive_Model!$D$49,IF(K809="Gift Card",Predictive_Model!$D$50,IF(K809="PayPal",Predictive_Model!$D$51,0))))+IF(N809="Comedy",Predictive_Model!$D$53,IF(N809="Documentary",Predictive_Model!$D$54,IF(N809="Drama",Predictive_Model!$D$55,IF(N809="Horror",Predictive_Model!$D$56,IF(N809="Romance",Predictive_Model!$D$57,IF(N809="Sci-Fi",Predictive_Model!$D$58,0)))))))))</f>
        <v>0.99969965784801251</v>
      </c>
      <c r="V809" s="3" t="str">
        <f t="shared" si="126"/>
        <v>Critical</v>
      </c>
      <c r="W809" s="6">
        <f t="shared" si="127"/>
        <v>13.99</v>
      </c>
      <c r="X809" s="3" t="str">
        <f t="shared" si="128"/>
        <v>Priority 2</v>
      </c>
      <c r="Y809" s="3" t="str">
        <f t="shared" si="129"/>
        <v>OK</v>
      </c>
    </row>
    <row r="810" spans="1:25" x14ac:dyDescent="0.25">
      <c r="A810" s="3" t="str">
        <f>Raw_Data!A810</f>
        <v>57e7b754-6ed5-43f6-804d-140bef82a2d7</v>
      </c>
      <c r="B810" s="3">
        <f>Raw_Data!B810</f>
        <v>66</v>
      </c>
      <c r="C810" s="3" t="str">
        <f>Raw_Data!C810</f>
        <v>Female</v>
      </c>
      <c r="D810" s="3" t="str">
        <f>Raw_Data!D810</f>
        <v>Basic</v>
      </c>
      <c r="E810" s="3">
        <f>Raw_Data!E810</f>
        <v>0.27</v>
      </c>
      <c r="F810" s="3">
        <f>Raw_Data!F810</f>
        <v>40</v>
      </c>
      <c r="G810" s="3" t="str">
        <f>Raw_Data!G810</f>
        <v>Africa</v>
      </c>
      <c r="H810" s="3" t="str">
        <f>Raw_Data!H810</f>
        <v>Laptop</v>
      </c>
      <c r="I810" s="3">
        <f>Raw_Data!I810</f>
        <v>8.99</v>
      </c>
      <c r="J810" s="3">
        <f>Raw_Data!J810</f>
        <v>1</v>
      </c>
      <c r="K810" s="3" t="str">
        <f>Raw_Data!K810</f>
        <v>Credit Card</v>
      </c>
      <c r="L810" s="3">
        <f>Raw_Data!L810</f>
        <v>1</v>
      </c>
      <c r="M810" s="3">
        <f>Raw_Data!M810</f>
        <v>0.01</v>
      </c>
      <c r="N810" s="3" t="str">
        <f>Raw_Data!N810</f>
        <v>Sci-Fi</v>
      </c>
      <c r="O810" s="3" t="str">
        <f t="shared" si="120"/>
        <v>55-70</v>
      </c>
      <c r="P810" s="3" t="str">
        <f t="shared" si="121"/>
        <v>&lt;10h</v>
      </c>
      <c r="Q810" s="3" t="str">
        <f t="shared" si="122"/>
        <v>22-45d</v>
      </c>
      <c r="R810" s="3" t="str">
        <f t="shared" si="123"/>
        <v>Medium</v>
      </c>
      <c r="S810" s="3" t="str">
        <f t="shared" si="124"/>
        <v>Low</v>
      </c>
      <c r="T810" s="3" t="str">
        <f t="shared" si="125"/>
        <v>Churned</v>
      </c>
      <c r="U810" s="4">
        <f>1/(1+EXP(-(Predictive_Model!$B$5+((B810-Predictive_Model!$B$20)/Predictive_Model!$C$20)*Predictive_Model!$D$20+((E810-Predictive_Model!$B$21)/Predictive_Model!$C$21)*Predictive_Model!$D$21+((F810-Predictive_Model!$B$22)/Predictive_Model!$C$22)*Predictive_Model!$D$22+((I810-Predictive_Model!$B$23)/Predictive_Model!$C$23)*Predictive_Model!$D$23+((L810-Predictive_Model!$B$24)/Predictive_Model!$C$24)*Predictive_Model!$D$24+((M810-Predictive_Model!$B$25)/Predictive_Model!$C$25)*Predictive_Model!$D$25+IF(C810="Male",Predictive_Model!$D$31,IF(C810="Other",Predictive_Model!$D$32,0))+IF(D810="Premium",Predictive_Model!$D$34,IF(D810="Standard",Predictive_Model!$D$35,0))+IF(G810="Asia",Predictive_Model!$D$37,IF(G810="Europe",Predictive_Model!$D$38,IF(G810="North America",Predictive_Model!$D$39,IF(G810="Oceania",Predictive_Model!$D$40,IF(G810="South America",Predictive_Model!$D$41,0)))))+IF(H810="Laptop",Predictive_Model!$D$43,IF(H810="Mobile",Predictive_Model!$D$44,IF(H810="TV",Predictive_Model!$D$45,IF(H810="Tablet",Predictive_Model!$D$46,0))))+IF(K810="Crypto",Predictive_Model!$D$48,IF(K810="Debit Card",Predictive_Model!$D$49,IF(K810="Gift Card",Predictive_Model!$D$50,IF(K810="PayPal",Predictive_Model!$D$51,0))))+IF(N810="Comedy",Predictive_Model!$D$53,IF(N810="Documentary",Predictive_Model!$D$54,IF(N810="Drama",Predictive_Model!$D$55,IF(N810="Horror",Predictive_Model!$D$56,IF(N810="Romance",Predictive_Model!$D$57,IF(N810="Sci-Fi",Predictive_Model!$D$58,0)))))))))</f>
        <v>0.99994828797497337</v>
      </c>
      <c r="V810" s="3" t="str">
        <f t="shared" si="126"/>
        <v>Critical</v>
      </c>
      <c r="W810" s="6">
        <f t="shared" si="127"/>
        <v>8.99</v>
      </c>
      <c r="X810" s="3" t="str">
        <f t="shared" si="128"/>
        <v>Priority 2</v>
      </c>
      <c r="Y810" s="3" t="str">
        <f t="shared" si="129"/>
        <v>OK</v>
      </c>
    </row>
    <row r="811" spans="1:25" x14ac:dyDescent="0.25">
      <c r="A811" s="3" t="str">
        <f>Raw_Data!A811</f>
        <v>60dadbe4-fa7a-4c2d-a577-69aed385c0d0</v>
      </c>
      <c r="B811" s="3">
        <f>Raw_Data!B811</f>
        <v>24</v>
      </c>
      <c r="C811" s="3" t="str">
        <f>Raw_Data!C811</f>
        <v>Male</v>
      </c>
      <c r="D811" s="3" t="str">
        <f>Raw_Data!D811</f>
        <v>Standard</v>
      </c>
      <c r="E811" s="3">
        <f>Raw_Data!E811</f>
        <v>7.75</v>
      </c>
      <c r="F811" s="3">
        <f>Raw_Data!F811</f>
        <v>29</v>
      </c>
      <c r="G811" s="3" t="str">
        <f>Raw_Data!G811</f>
        <v>Europe</v>
      </c>
      <c r="H811" s="3" t="str">
        <f>Raw_Data!H811</f>
        <v>Tablet</v>
      </c>
      <c r="I811" s="3">
        <f>Raw_Data!I811</f>
        <v>13.99</v>
      </c>
      <c r="J811" s="3">
        <f>Raw_Data!J811</f>
        <v>0</v>
      </c>
      <c r="K811" s="3" t="str">
        <f>Raw_Data!K811</f>
        <v>Debit Card</v>
      </c>
      <c r="L811" s="3">
        <f>Raw_Data!L811</f>
        <v>5</v>
      </c>
      <c r="M811" s="3">
        <f>Raw_Data!M811</f>
        <v>0.26</v>
      </c>
      <c r="N811" s="3" t="str">
        <f>Raw_Data!N811</f>
        <v>Horror</v>
      </c>
      <c r="O811" s="3" t="str">
        <f t="shared" si="120"/>
        <v>18-24</v>
      </c>
      <c r="P811" s="3" t="str">
        <f t="shared" si="121"/>
        <v>&lt;10h</v>
      </c>
      <c r="Q811" s="3" t="str">
        <f t="shared" si="122"/>
        <v>22-45d</v>
      </c>
      <c r="R811" s="3" t="str">
        <f t="shared" si="123"/>
        <v>Medium</v>
      </c>
      <c r="S811" s="3" t="str">
        <f t="shared" si="124"/>
        <v>Mid</v>
      </c>
      <c r="T811" s="3" t="str">
        <f t="shared" si="125"/>
        <v>Active</v>
      </c>
      <c r="U811" s="4">
        <f>1/(1+EXP(-(Predictive_Model!$B$5+((B811-Predictive_Model!$B$20)/Predictive_Model!$C$20)*Predictive_Model!$D$20+((E811-Predictive_Model!$B$21)/Predictive_Model!$C$21)*Predictive_Model!$D$21+((F811-Predictive_Model!$B$22)/Predictive_Model!$C$22)*Predictive_Model!$D$22+((I811-Predictive_Model!$B$23)/Predictive_Model!$C$23)*Predictive_Model!$D$23+((L811-Predictive_Model!$B$24)/Predictive_Model!$C$24)*Predictive_Model!$D$24+((M811-Predictive_Model!$B$25)/Predictive_Model!$C$25)*Predictive_Model!$D$25+IF(C811="Male",Predictive_Model!$D$31,IF(C811="Other",Predictive_Model!$D$32,0))+IF(D811="Premium",Predictive_Model!$D$34,IF(D811="Standard",Predictive_Model!$D$35,0))+IF(G811="Asia",Predictive_Model!$D$37,IF(G811="Europe",Predictive_Model!$D$38,IF(G811="North America",Predictive_Model!$D$39,IF(G811="Oceania",Predictive_Model!$D$40,IF(G811="South America",Predictive_Model!$D$41,0)))))+IF(H811="Laptop",Predictive_Model!$D$43,IF(H811="Mobile",Predictive_Model!$D$44,IF(H811="TV",Predictive_Model!$D$45,IF(H811="Tablet",Predictive_Model!$D$46,0))))+IF(K811="Crypto",Predictive_Model!$D$48,IF(K811="Debit Card",Predictive_Model!$D$49,IF(K811="Gift Card",Predictive_Model!$D$50,IF(K811="PayPal",Predictive_Model!$D$51,0))))+IF(N811="Comedy",Predictive_Model!$D$53,IF(N811="Documentary",Predictive_Model!$D$54,IF(N811="Drama",Predictive_Model!$D$55,IF(N811="Horror",Predictive_Model!$D$56,IF(N811="Romance",Predictive_Model!$D$57,IF(N811="Sci-Fi",Predictive_Model!$D$58,0)))))))))</f>
        <v>0.91831081290634864</v>
      </c>
      <c r="V811" s="3" t="str">
        <f t="shared" si="126"/>
        <v>Critical</v>
      </c>
      <c r="W811" s="6">
        <f t="shared" si="127"/>
        <v>12.847168272559818</v>
      </c>
      <c r="X811" s="3" t="str">
        <f t="shared" si="128"/>
        <v>Priority 2</v>
      </c>
      <c r="Y811" s="3" t="str">
        <f t="shared" si="129"/>
        <v>OK</v>
      </c>
    </row>
    <row r="812" spans="1:25" x14ac:dyDescent="0.25">
      <c r="A812" s="3" t="str">
        <f>Raw_Data!A812</f>
        <v>aeef9f76-67de-4dc1-ae73-8f625fe165cd</v>
      </c>
      <c r="B812" s="3">
        <f>Raw_Data!B812</f>
        <v>28</v>
      </c>
      <c r="C812" s="3" t="str">
        <f>Raw_Data!C812</f>
        <v>Other</v>
      </c>
      <c r="D812" s="3" t="str">
        <f>Raw_Data!D812</f>
        <v>Premium</v>
      </c>
      <c r="E812" s="3">
        <f>Raw_Data!E812</f>
        <v>6.79</v>
      </c>
      <c r="F812" s="3">
        <f>Raw_Data!F812</f>
        <v>54</v>
      </c>
      <c r="G812" s="3" t="str">
        <f>Raw_Data!G812</f>
        <v>Oceania</v>
      </c>
      <c r="H812" s="3" t="str">
        <f>Raw_Data!H812</f>
        <v>Tablet</v>
      </c>
      <c r="I812" s="3">
        <f>Raw_Data!I812</f>
        <v>17.989999999999998</v>
      </c>
      <c r="J812" s="3">
        <f>Raw_Data!J812</f>
        <v>1</v>
      </c>
      <c r="K812" s="3" t="str">
        <f>Raw_Data!K812</f>
        <v>PayPal</v>
      </c>
      <c r="L812" s="3">
        <f>Raw_Data!L812</f>
        <v>1</v>
      </c>
      <c r="M812" s="3">
        <f>Raw_Data!M812</f>
        <v>0.12</v>
      </c>
      <c r="N812" s="3" t="str">
        <f>Raw_Data!N812</f>
        <v>Horror</v>
      </c>
      <c r="O812" s="3" t="str">
        <f t="shared" si="120"/>
        <v>25-34</v>
      </c>
      <c r="P812" s="3" t="str">
        <f t="shared" si="121"/>
        <v>&lt;10h</v>
      </c>
      <c r="Q812" s="3" t="str">
        <f t="shared" si="122"/>
        <v>46-60d</v>
      </c>
      <c r="R812" s="3" t="str">
        <f t="shared" si="123"/>
        <v>Low</v>
      </c>
      <c r="S812" s="3" t="str">
        <f t="shared" si="124"/>
        <v>High</v>
      </c>
      <c r="T812" s="3" t="str">
        <f t="shared" si="125"/>
        <v>Churned</v>
      </c>
      <c r="U812" s="4">
        <f>1/(1+EXP(-(Predictive_Model!$B$5+((B812-Predictive_Model!$B$20)/Predictive_Model!$C$20)*Predictive_Model!$D$20+((E812-Predictive_Model!$B$21)/Predictive_Model!$C$21)*Predictive_Model!$D$21+((F812-Predictive_Model!$B$22)/Predictive_Model!$C$22)*Predictive_Model!$D$22+((I812-Predictive_Model!$B$23)/Predictive_Model!$C$23)*Predictive_Model!$D$23+((L812-Predictive_Model!$B$24)/Predictive_Model!$C$24)*Predictive_Model!$D$24+((M812-Predictive_Model!$B$25)/Predictive_Model!$C$25)*Predictive_Model!$D$25+IF(C812="Male",Predictive_Model!$D$31,IF(C812="Other",Predictive_Model!$D$32,0))+IF(D812="Premium",Predictive_Model!$D$34,IF(D812="Standard",Predictive_Model!$D$35,0))+IF(G812="Asia",Predictive_Model!$D$37,IF(G812="Europe",Predictive_Model!$D$38,IF(G812="North America",Predictive_Model!$D$39,IF(G812="Oceania",Predictive_Model!$D$40,IF(G812="South America",Predictive_Model!$D$41,0)))))+IF(H812="Laptop",Predictive_Model!$D$43,IF(H812="Mobile",Predictive_Model!$D$44,IF(H812="TV",Predictive_Model!$D$45,IF(H812="Tablet",Predictive_Model!$D$46,0))))+IF(K812="Crypto",Predictive_Model!$D$48,IF(K812="Debit Card",Predictive_Model!$D$49,IF(K812="Gift Card",Predictive_Model!$D$50,IF(K812="PayPal",Predictive_Model!$D$51,0))))+IF(N812="Comedy",Predictive_Model!$D$53,IF(N812="Documentary",Predictive_Model!$D$54,IF(N812="Drama",Predictive_Model!$D$55,IF(N812="Horror",Predictive_Model!$D$56,IF(N812="Romance",Predictive_Model!$D$57,IF(N812="Sci-Fi",Predictive_Model!$D$58,0)))))))))</f>
        <v>0.99963140644903048</v>
      </c>
      <c r="V812" s="3" t="str">
        <f t="shared" si="126"/>
        <v>Critical</v>
      </c>
      <c r="W812" s="6">
        <f t="shared" si="127"/>
        <v>17.989999999999998</v>
      </c>
      <c r="X812" s="3" t="str">
        <f t="shared" si="128"/>
        <v>Priority 1</v>
      </c>
      <c r="Y812" s="3" t="str">
        <f t="shared" si="129"/>
        <v>OK</v>
      </c>
    </row>
    <row r="813" spans="1:25" x14ac:dyDescent="0.25">
      <c r="A813" s="3" t="str">
        <f>Raw_Data!A813</f>
        <v>6adc1db8-fe9f-4bec-9cb1-018123ce1b08</v>
      </c>
      <c r="B813" s="3">
        <f>Raw_Data!B813</f>
        <v>29</v>
      </c>
      <c r="C813" s="3" t="str">
        <f>Raw_Data!C813</f>
        <v>Male</v>
      </c>
      <c r="D813" s="3" t="str">
        <f>Raw_Data!D813</f>
        <v>Premium</v>
      </c>
      <c r="E813" s="3">
        <f>Raw_Data!E813</f>
        <v>21.53</v>
      </c>
      <c r="F813" s="3">
        <f>Raw_Data!F813</f>
        <v>36</v>
      </c>
      <c r="G813" s="3" t="str">
        <f>Raw_Data!G813</f>
        <v>Africa</v>
      </c>
      <c r="H813" s="3" t="str">
        <f>Raw_Data!H813</f>
        <v>TV</v>
      </c>
      <c r="I813" s="3">
        <f>Raw_Data!I813</f>
        <v>17.989999999999998</v>
      </c>
      <c r="J813" s="3">
        <f>Raw_Data!J813</f>
        <v>0</v>
      </c>
      <c r="K813" s="3" t="str">
        <f>Raw_Data!K813</f>
        <v>Credit Card</v>
      </c>
      <c r="L813" s="3">
        <f>Raw_Data!L813</f>
        <v>5</v>
      </c>
      <c r="M813" s="3">
        <f>Raw_Data!M813</f>
        <v>0.57999999999999996</v>
      </c>
      <c r="N813" s="3" t="str">
        <f>Raw_Data!N813</f>
        <v>Sci-Fi</v>
      </c>
      <c r="O813" s="3" t="str">
        <f t="shared" si="120"/>
        <v>25-34</v>
      </c>
      <c r="P813" s="3" t="str">
        <f t="shared" si="121"/>
        <v>10-24h</v>
      </c>
      <c r="Q813" s="3" t="str">
        <f t="shared" si="122"/>
        <v>22-45d</v>
      </c>
      <c r="R813" s="3" t="str">
        <f t="shared" si="123"/>
        <v>Medium</v>
      </c>
      <c r="S813" s="3" t="str">
        <f t="shared" si="124"/>
        <v>High</v>
      </c>
      <c r="T813" s="3" t="str">
        <f t="shared" si="125"/>
        <v>Active</v>
      </c>
      <c r="U813" s="4">
        <f>1/(1+EXP(-(Predictive_Model!$B$5+((B813-Predictive_Model!$B$20)/Predictive_Model!$C$20)*Predictive_Model!$D$20+((E813-Predictive_Model!$B$21)/Predictive_Model!$C$21)*Predictive_Model!$D$21+((F813-Predictive_Model!$B$22)/Predictive_Model!$C$22)*Predictive_Model!$D$22+((I813-Predictive_Model!$B$23)/Predictive_Model!$C$23)*Predictive_Model!$D$23+((L813-Predictive_Model!$B$24)/Predictive_Model!$C$24)*Predictive_Model!$D$24+((M813-Predictive_Model!$B$25)/Predictive_Model!$C$25)*Predictive_Model!$D$25+IF(C813="Male",Predictive_Model!$D$31,IF(C813="Other",Predictive_Model!$D$32,0))+IF(D813="Premium",Predictive_Model!$D$34,IF(D813="Standard",Predictive_Model!$D$35,0))+IF(G813="Asia",Predictive_Model!$D$37,IF(G813="Europe",Predictive_Model!$D$38,IF(G813="North America",Predictive_Model!$D$39,IF(G813="Oceania",Predictive_Model!$D$40,IF(G813="South America",Predictive_Model!$D$41,0)))))+IF(H813="Laptop",Predictive_Model!$D$43,IF(H813="Mobile",Predictive_Model!$D$44,IF(H813="TV",Predictive_Model!$D$45,IF(H813="Tablet",Predictive_Model!$D$46,0))))+IF(K813="Crypto",Predictive_Model!$D$48,IF(K813="Debit Card",Predictive_Model!$D$49,IF(K813="Gift Card",Predictive_Model!$D$50,IF(K813="PayPal",Predictive_Model!$D$51,0))))+IF(N813="Comedy",Predictive_Model!$D$53,IF(N813="Documentary",Predictive_Model!$D$54,IF(N813="Drama",Predictive_Model!$D$55,IF(N813="Horror",Predictive_Model!$D$56,IF(N813="Romance",Predictive_Model!$D$57,IF(N813="Sci-Fi",Predictive_Model!$D$58,0)))))))))</f>
        <v>8.0685166907507426E-3</v>
      </c>
      <c r="V813" s="3" t="str">
        <f t="shared" si="126"/>
        <v>Low</v>
      </c>
      <c r="W813" s="6">
        <f t="shared" si="127"/>
        <v>0.14515261526660583</v>
      </c>
      <c r="X813" s="3" t="str">
        <f t="shared" si="128"/>
        <v>Monitor</v>
      </c>
      <c r="Y813" s="3" t="str">
        <f t="shared" si="129"/>
        <v>OK</v>
      </c>
    </row>
    <row r="814" spans="1:25" x14ac:dyDescent="0.25">
      <c r="A814" s="3" t="str">
        <f>Raw_Data!A814</f>
        <v>45e3d341-d04b-4276-99dc-9fc89496e4b9</v>
      </c>
      <c r="B814" s="3">
        <f>Raw_Data!B814</f>
        <v>45</v>
      </c>
      <c r="C814" s="3" t="str">
        <f>Raw_Data!C814</f>
        <v>Male</v>
      </c>
      <c r="D814" s="3" t="str">
        <f>Raw_Data!D814</f>
        <v>Premium</v>
      </c>
      <c r="E814" s="3">
        <f>Raw_Data!E814</f>
        <v>13.88</v>
      </c>
      <c r="F814" s="3">
        <f>Raw_Data!F814</f>
        <v>26</v>
      </c>
      <c r="G814" s="3" t="str">
        <f>Raw_Data!G814</f>
        <v>North America</v>
      </c>
      <c r="H814" s="3" t="str">
        <f>Raw_Data!H814</f>
        <v>Desktop</v>
      </c>
      <c r="I814" s="3">
        <f>Raw_Data!I814</f>
        <v>17.989999999999998</v>
      </c>
      <c r="J814" s="3">
        <f>Raw_Data!J814</f>
        <v>0</v>
      </c>
      <c r="K814" s="3" t="str">
        <f>Raw_Data!K814</f>
        <v>Crypto</v>
      </c>
      <c r="L814" s="3">
        <f>Raw_Data!L814</f>
        <v>1</v>
      </c>
      <c r="M814" s="3">
        <f>Raw_Data!M814</f>
        <v>0.51</v>
      </c>
      <c r="N814" s="3" t="str">
        <f>Raw_Data!N814</f>
        <v>Documentary</v>
      </c>
      <c r="O814" s="3" t="str">
        <f t="shared" si="120"/>
        <v>45-54</v>
      </c>
      <c r="P814" s="3" t="str">
        <f t="shared" si="121"/>
        <v>10-24h</v>
      </c>
      <c r="Q814" s="3" t="str">
        <f t="shared" si="122"/>
        <v>22-45d</v>
      </c>
      <c r="R814" s="3" t="str">
        <f t="shared" si="123"/>
        <v>Medium</v>
      </c>
      <c r="S814" s="3" t="str">
        <f t="shared" si="124"/>
        <v>High</v>
      </c>
      <c r="T814" s="3" t="str">
        <f t="shared" si="125"/>
        <v>Active</v>
      </c>
      <c r="U814" s="4">
        <f>1/(1+EXP(-(Predictive_Model!$B$5+((B814-Predictive_Model!$B$20)/Predictive_Model!$C$20)*Predictive_Model!$D$20+((E814-Predictive_Model!$B$21)/Predictive_Model!$C$21)*Predictive_Model!$D$21+((F814-Predictive_Model!$B$22)/Predictive_Model!$C$22)*Predictive_Model!$D$22+((I814-Predictive_Model!$B$23)/Predictive_Model!$C$23)*Predictive_Model!$D$23+((L814-Predictive_Model!$B$24)/Predictive_Model!$C$24)*Predictive_Model!$D$24+((M814-Predictive_Model!$B$25)/Predictive_Model!$C$25)*Predictive_Model!$D$25+IF(C814="Male",Predictive_Model!$D$31,IF(C814="Other",Predictive_Model!$D$32,0))+IF(D814="Premium",Predictive_Model!$D$34,IF(D814="Standard",Predictive_Model!$D$35,0))+IF(G814="Asia",Predictive_Model!$D$37,IF(G814="Europe",Predictive_Model!$D$38,IF(G814="North America",Predictive_Model!$D$39,IF(G814="Oceania",Predictive_Model!$D$40,IF(G814="South America",Predictive_Model!$D$41,0)))))+IF(H814="Laptop",Predictive_Model!$D$43,IF(H814="Mobile",Predictive_Model!$D$44,IF(H814="TV",Predictive_Model!$D$45,IF(H814="Tablet",Predictive_Model!$D$46,0))))+IF(K814="Crypto",Predictive_Model!$D$48,IF(K814="Debit Card",Predictive_Model!$D$49,IF(K814="Gift Card",Predictive_Model!$D$50,IF(K814="PayPal",Predictive_Model!$D$51,0))))+IF(N814="Comedy",Predictive_Model!$D$53,IF(N814="Documentary",Predictive_Model!$D$54,IF(N814="Drama",Predictive_Model!$D$55,IF(N814="Horror",Predictive_Model!$D$56,IF(N814="Romance",Predictive_Model!$D$57,IF(N814="Sci-Fi",Predictive_Model!$D$58,0)))))))))</f>
        <v>0.46060973708965786</v>
      </c>
      <c r="V814" s="3" t="str">
        <f t="shared" si="126"/>
        <v>Medium</v>
      </c>
      <c r="W814" s="6">
        <f t="shared" si="127"/>
        <v>8.2863691702429438</v>
      </c>
      <c r="X814" s="3" t="str">
        <f t="shared" si="128"/>
        <v>Monitor</v>
      </c>
      <c r="Y814" s="3" t="str">
        <f t="shared" si="129"/>
        <v>OK</v>
      </c>
    </row>
    <row r="815" spans="1:25" x14ac:dyDescent="0.25">
      <c r="A815" s="3" t="str">
        <f>Raw_Data!A815</f>
        <v>c6ac02c8-fe12-46b3-a1ae-fd7f7ba481f9</v>
      </c>
      <c r="B815" s="3">
        <f>Raw_Data!B815</f>
        <v>50</v>
      </c>
      <c r="C815" s="3" t="str">
        <f>Raw_Data!C815</f>
        <v>Other</v>
      </c>
      <c r="D815" s="3" t="str">
        <f>Raw_Data!D815</f>
        <v>Premium</v>
      </c>
      <c r="E815" s="3">
        <f>Raw_Data!E815</f>
        <v>0.32</v>
      </c>
      <c r="F815" s="3">
        <f>Raw_Data!F815</f>
        <v>35</v>
      </c>
      <c r="G815" s="3" t="str">
        <f>Raw_Data!G815</f>
        <v>Europe</v>
      </c>
      <c r="H815" s="3" t="str">
        <f>Raw_Data!H815</f>
        <v>Desktop</v>
      </c>
      <c r="I815" s="3">
        <f>Raw_Data!I815</f>
        <v>17.989999999999998</v>
      </c>
      <c r="J815" s="3">
        <f>Raw_Data!J815</f>
        <v>1</v>
      </c>
      <c r="K815" s="3" t="str">
        <f>Raw_Data!K815</f>
        <v>Debit Card</v>
      </c>
      <c r="L815" s="3">
        <f>Raw_Data!L815</f>
        <v>2</v>
      </c>
      <c r="M815" s="3">
        <f>Raw_Data!M815</f>
        <v>0.01</v>
      </c>
      <c r="N815" s="3" t="str">
        <f>Raw_Data!N815</f>
        <v>Comedy</v>
      </c>
      <c r="O815" s="3" t="str">
        <f t="shared" si="120"/>
        <v>45-54</v>
      </c>
      <c r="P815" s="3" t="str">
        <f t="shared" si="121"/>
        <v>&lt;10h</v>
      </c>
      <c r="Q815" s="3" t="str">
        <f t="shared" si="122"/>
        <v>22-45d</v>
      </c>
      <c r="R815" s="3" t="str">
        <f t="shared" si="123"/>
        <v>Medium</v>
      </c>
      <c r="S815" s="3" t="str">
        <f t="shared" si="124"/>
        <v>High</v>
      </c>
      <c r="T815" s="3" t="str">
        <f t="shared" si="125"/>
        <v>Churned</v>
      </c>
      <c r="U815" s="4">
        <f>1/(1+EXP(-(Predictive_Model!$B$5+((B815-Predictive_Model!$B$20)/Predictive_Model!$C$20)*Predictive_Model!$D$20+((E815-Predictive_Model!$B$21)/Predictive_Model!$C$21)*Predictive_Model!$D$21+((F815-Predictive_Model!$B$22)/Predictive_Model!$C$22)*Predictive_Model!$D$22+((I815-Predictive_Model!$B$23)/Predictive_Model!$C$23)*Predictive_Model!$D$23+((L815-Predictive_Model!$B$24)/Predictive_Model!$C$24)*Predictive_Model!$D$24+((M815-Predictive_Model!$B$25)/Predictive_Model!$C$25)*Predictive_Model!$D$25+IF(C815="Male",Predictive_Model!$D$31,IF(C815="Other",Predictive_Model!$D$32,0))+IF(D815="Premium",Predictive_Model!$D$34,IF(D815="Standard",Predictive_Model!$D$35,0))+IF(G815="Asia",Predictive_Model!$D$37,IF(G815="Europe",Predictive_Model!$D$38,IF(G815="North America",Predictive_Model!$D$39,IF(G815="Oceania",Predictive_Model!$D$40,IF(G815="South America",Predictive_Model!$D$41,0)))))+IF(H815="Laptop",Predictive_Model!$D$43,IF(H815="Mobile",Predictive_Model!$D$44,IF(H815="TV",Predictive_Model!$D$45,IF(H815="Tablet",Predictive_Model!$D$46,0))))+IF(K815="Crypto",Predictive_Model!$D$48,IF(K815="Debit Card",Predictive_Model!$D$49,IF(K815="Gift Card",Predictive_Model!$D$50,IF(K815="PayPal",Predictive_Model!$D$51,0))))+IF(N815="Comedy",Predictive_Model!$D$53,IF(N815="Documentary",Predictive_Model!$D$54,IF(N815="Drama",Predictive_Model!$D$55,IF(N815="Horror",Predictive_Model!$D$56,IF(N815="Romance",Predictive_Model!$D$57,IF(N815="Sci-Fi",Predictive_Model!$D$58,0)))))))))</f>
        <v>0.99361084938954614</v>
      </c>
      <c r="V815" s="3" t="str">
        <f t="shared" si="126"/>
        <v>Critical</v>
      </c>
      <c r="W815" s="6">
        <f t="shared" si="127"/>
        <v>17.989999999999998</v>
      </c>
      <c r="X815" s="3" t="str">
        <f t="shared" si="128"/>
        <v>Priority 1</v>
      </c>
      <c r="Y815" s="3" t="str">
        <f t="shared" si="129"/>
        <v>OK</v>
      </c>
    </row>
    <row r="816" spans="1:25" x14ac:dyDescent="0.25">
      <c r="A816" s="3" t="str">
        <f>Raw_Data!A816</f>
        <v>a3a126f7-1a28-4a66-9a60-6a60f8411e89</v>
      </c>
      <c r="B816" s="3">
        <f>Raw_Data!B816</f>
        <v>23</v>
      </c>
      <c r="C816" s="3" t="str">
        <f>Raw_Data!C816</f>
        <v>Female</v>
      </c>
      <c r="D816" s="3" t="str">
        <f>Raw_Data!D816</f>
        <v>Standard</v>
      </c>
      <c r="E816" s="3">
        <f>Raw_Data!E816</f>
        <v>2.2799999999999998</v>
      </c>
      <c r="F816" s="3">
        <f>Raw_Data!F816</f>
        <v>46</v>
      </c>
      <c r="G816" s="3" t="str">
        <f>Raw_Data!G816</f>
        <v>Oceania</v>
      </c>
      <c r="H816" s="3" t="str">
        <f>Raw_Data!H816</f>
        <v>Tablet</v>
      </c>
      <c r="I816" s="3">
        <f>Raw_Data!I816</f>
        <v>13.99</v>
      </c>
      <c r="J816" s="3">
        <f>Raw_Data!J816</f>
        <v>1</v>
      </c>
      <c r="K816" s="3" t="str">
        <f>Raw_Data!K816</f>
        <v>PayPal</v>
      </c>
      <c r="L816" s="3">
        <f>Raw_Data!L816</f>
        <v>1</v>
      </c>
      <c r="M816" s="3">
        <f>Raw_Data!M816</f>
        <v>0.05</v>
      </c>
      <c r="N816" s="3" t="str">
        <f>Raw_Data!N816</f>
        <v>Horror</v>
      </c>
      <c r="O816" s="3" t="str">
        <f t="shared" si="120"/>
        <v>18-24</v>
      </c>
      <c r="P816" s="3" t="str">
        <f t="shared" si="121"/>
        <v>&lt;10h</v>
      </c>
      <c r="Q816" s="3" t="str">
        <f t="shared" si="122"/>
        <v>46-60d</v>
      </c>
      <c r="R816" s="3" t="str">
        <f t="shared" si="123"/>
        <v>Low</v>
      </c>
      <c r="S816" s="3" t="str">
        <f t="shared" si="124"/>
        <v>Mid</v>
      </c>
      <c r="T816" s="3" t="str">
        <f t="shared" si="125"/>
        <v>Churned</v>
      </c>
      <c r="U816" s="4">
        <f>1/(1+EXP(-(Predictive_Model!$B$5+((B816-Predictive_Model!$B$20)/Predictive_Model!$C$20)*Predictive_Model!$D$20+((E816-Predictive_Model!$B$21)/Predictive_Model!$C$21)*Predictive_Model!$D$21+((F816-Predictive_Model!$B$22)/Predictive_Model!$C$22)*Predictive_Model!$D$22+((I816-Predictive_Model!$B$23)/Predictive_Model!$C$23)*Predictive_Model!$D$23+((L816-Predictive_Model!$B$24)/Predictive_Model!$C$24)*Predictive_Model!$D$24+((M816-Predictive_Model!$B$25)/Predictive_Model!$C$25)*Predictive_Model!$D$25+IF(C816="Male",Predictive_Model!$D$31,IF(C816="Other",Predictive_Model!$D$32,0))+IF(D816="Premium",Predictive_Model!$D$34,IF(D816="Standard",Predictive_Model!$D$35,0))+IF(G816="Asia",Predictive_Model!$D$37,IF(G816="Europe",Predictive_Model!$D$38,IF(G816="North America",Predictive_Model!$D$39,IF(G816="Oceania",Predictive_Model!$D$40,IF(G816="South America",Predictive_Model!$D$41,0)))))+IF(H816="Laptop",Predictive_Model!$D$43,IF(H816="Mobile",Predictive_Model!$D$44,IF(H816="TV",Predictive_Model!$D$45,IF(H816="Tablet",Predictive_Model!$D$46,0))))+IF(K816="Crypto",Predictive_Model!$D$48,IF(K816="Debit Card",Predictive_Model!$D$49,IF(K816="Gift Card",Predictive_Model!$D$50,IF(K816="PayPal",Predictive_Model!$D$51,0))))+IF(N816="Comedy",Predictive_Model!$D$53,IF(N816="Documentary",Predictive_Model!$D$54,IF(N816="Drama",Predictive_Model!$D$55,IF(N816="Horror",Predictive_Model!$D$56,IF(N816="Romance",Predictive_Model!$D$57,IF(N816="Sci-Fi",Predictive_Model!$D$58,0)))))))))</f>
        <v>0.99996683169759992</v>
      </c>
      <c r="V816" s="3" t="str">
        <f t="shared" si="126"/>
        <v>Critical</v>
      </c>
      <c r="W816" s="6">
        <f t="shared" si="127"/>
        <v>13.99</v>
      </c>
      <c r="X816" s="3" t="str">
        <f t="shared" si="128"/>
        <v>Priority 2</v>
      </c>
      <c r="Y816" s="3" t="str">
        <f t="shared" si="129"/>
        <v>OK</v>
      </c>
    </row>
    <row r="817" spans="1:25" x14ac:dyDescent="0.25">
      <c r="A817" s="3" t="str">
        <f>Raw_Data!A817</f>
        <v>276c1104-d5fd-4930-8d5d-35956891c4fb</v>
      </c>
      <c r="B817" s="3">
        <f>Raw_Data!B817</f>
        <v>68</v>
      </c>
      <c r="C817" s="3" t="str">
        <f>Raw_Data!C817</f>
        <v>Female</v>
      </c>
      <c r="D817" s="3" t="str">
        <f>Raw_Data!D817</f>
        <v>Basic</v>
      </c>
      <c r="E817" s="3">
        <f>Raw_Data!E817</f>
        <v>0.27</v>
      </c>
      <c r="F817" s="3">
        <f>Raw_Data!F817</f>
        <v>4</v>
      </c>
      <c r="G817" s="3" t="str">
        <f>Raw_Data!G817</f>
        <v>Oceania</v>
      </c>
      <c r="H817" s="3" t="str">
        <f>Raw_Data!H817</f>
        <v>Tablet</v>
      </c>
      <c r="I817" s="3">
        <f>Raw_Data!I817</f>
        <v>8.99</v>
      </c>
      <c r="J817" s="3">
        <f>Raw_Data!J817</f>
        <v>1</v>
      </c>
      <c r="K817" s="3" t="str">
        <f>Raw_Data!K817</f>
        <v>Crypto</v>
      </c>
      <c r="L817" s="3">
        <f>Raw_Data!L817</f>
        <v>2</v>
      </c>
      <c r="M817" s="3">
        <f>Raw_Data!M817</f>
        <v>0.05</v>
      </c>
      <c r="N817" s="3" t="str">
        <f>Raw_Data!N817</f>
        <v>Horror</v>
      </c>
      <c r="O817" s="3" t="str">
        <f t="shared" si="120"/>
        <v>55-70</v>
      </c>
      <c r="P817" s="3" t="str">
        <f t="shared" si="121"/>
        <v>&lt;10h</v>
      </c>
      <c r="Q817" s="3" t="str">
        <f t="shared" si="122"/>
        <v>0-7d</v>
      </c>
      <c r="R817" s="3" t="str">
        <f t="shared" si="123"/>
        <v>Medium</v>
      </c>
      <c r="S817" s="3" t="str">
        <f t="shared" si="124"/>
        <v>Low</v>
      </c>
      <c r="T817" s="3" t="str">
        <f t="shared" si="125"/>
        <v>Churned</v>
      </c>
      <c r="U817" s="4">
        <f>1/(1+EXP(-(Predictive_Model!$B$5+((B817-Predictive_Model!$B$20)/Predictive_Model!$C$20)*Predictive_Model!$D$20+((E817-Predictive_Model!$B$21)/Predictive_Model!$C$21)*Predictive_Model!$D$21+((F817-Predictive_Model!$B$22)/Predictive_Model!$C$22)*Predictive_Model!$D$22+((I817-Predictive_Model!$B$23)/Predictive_Model!$C$23)*Predictive_Model!$D$23+((L817-Predictive_Model!$B$24)/Predictive_Model!$C$24)*Predictive_Model!$D$24+((M817-Predictive_Model!$B$25)/Predictive_Model!$C$25)*Predictive_Model!$D$25+IF(C817="Male",Predictive_Model!$D$31,IF(C817="Other",Predictive_Model!$D$32,0))+IF(D817="Premium",Predictive_Model!$D$34,IF(D817="Standard",Predictive_Model!$D$35,0))+IF(G817="Asia",Predictive_Model!$D$37,IF(G817="Europe",Predictive_Model!$D$38,IF(G817="North America",Predictive_Model!$D$39,IF(G817="Oceania",Predictive_Model!$D$40,IF(G817="South America",Predictive_Model!$D$41,0)))))+IF(H817="Laptop",Predictive_Model!$D$43,IF(H817="Mobile",Predictive_Model!$D$44,IF(H817="TV",Predictive_Model!$D$45,IF(H817="Tablet",Predictive_Model!$D$46,0))))+IF(K817="Crypto",Predictive_Model!$D$48,IF(K817="Debit Card",Predictive_Model!$D$49,IF(K817="Gift Card",Predictive_Model!$D$50,IF(K817="PayPal",Predictive_Model!$D$51,0))))+IF(N817="Comedy",Predictive_Model!$D$53,IF(N817="Documentary",Predictive_Model!$D$54,IF(N817="Drama",Predictive_Model!$D$55,IF(N817="Horror",Predictive_Model!$D$56,IF(N817="Romance",Predictive_Model!$D$57,IF(N817="Sci-Fi",Predictive_Model!$D$58,0)))))))))</f>
        <v>0.99714225847358651</v>
      </c>
      <c r="V817" s="3" t="str">
        <f t="shared" si="126"/>
        <v>Critical</v>
      </c>
      <c r="W817" s="6">
        <f t="shared" si="127"/>
        <v>8.99</v>
      </c>
      <c r="X817" s="3" t="str">
        <f t="shared" si="128"/>
        <v>Priority 2</v>
      </c>
      <c r="Y817" s="3" t="str">
        <f t="shared" si="129"/>
        <v>OK</v>
      </c>
    </row>
    <row r="818" spans="1:25" x14ac:dyDescent="0.25">
      <c r="A818" s="3" t="str">
        <f>Raw_Data!A818</f>
        <v>83cc815b-5d92-4695-a2a2-dacb964e209f</v>
      </c>
      <c r="B818" s="3">
        <f>Raw_Data!B818</f>
        <v>25</v>
      </c>
      <c r="C818" s="3" t="str">
        <f>Raw_Data!C818</f>
        <v>Male</v>
      </c>
      <c r="D818" s="3" t="str">
        <f>Raw_Data!D818</f>
        <v>Basic</v>
      </c>
      <c r="E818" s="3">
        <f>Raw_Data!E818</f>
        <v>6.05</v>
      </c>
      <c r="F818" s="3">
        <f>Raw_Data!F818</f>
        <v>60</v>
      </c>
      <c r="G818" s="3" t="str">
        <f>Raw_Data!G818</f>
        <v>North America</v>
      </c>
      <c r="H818" s="3" t="str">
        <f>Raw_Data!H818</f>
        <v>Mobile</v>
      </c>
      <c r="I818" s="3">
        <f>Raw_Data!I818</f>
        <v>8.99</v>
      </c>
      <c r="J818" s="3">
        <f>Raw_Data!J818</f>
        <v>1</v>
      </c>
      <c r="K818" s="3" t="str">
        <f>Raw_Data!K818</f>
        <v>Debit Card</v>
      </c>
      <c r="L818" s="3">
        <f>Raw_Data!L818</f>
        <v>3</v>
      </c>
      <c r="M818" s="3">
        <f>Raw_Data!M818</f>
        <v>0.1</v>
      </c>
      <c r="N818" s="3" t="str">
        <f>Raw_Data!N818</f>
        <v>Sci-Fi</v>
      </c>
      <c r="O818" s="3" t="str">
        <f t="shared" si="120"/>
        <v>25-34</v>
      </c>
      <c r="P818" s="3" t="str">
        <f t="shared" si="121"/>
        <v>&lt;10h</v>
      </c>
      <c r="Q818" s="3" t="str">
        <f t="shared" si="122"/>
        <v>46-60d</v>
      </c>
      <c r="R818" s="3" t="str">
        <f t="shared" si="123"/>
        <v>Low</v>
      </c>
      <c r="S818" s="3" t="str">
        <f t="shared" si="124"/>
        <v>Low</v>
      </c>
      <c r="T818" s="3" t="str">
        <f t="shared" si="125"/>
        <v>Churned</v>
      </c>
      <c r="U818" s="4">
        <f>1/(1+EXP(-(Predictive_Model!$B$5+((B818-Predictive_Model!$B$20)/Predictive_Model!$C$20)*Predictive_Model!$D$20+((E818-Predictive_Model!$B$21)/Predictive_Model!$C$21)*Predictive_Model!$D$21+((F818-Predictive_Model!$B$22)/Predictive_Model!$C$22)*Predictive_Model!$D$22+((I818-Predictive_Model!$B$23)/Predictive_Model!$C$23)*Predictive_Model!$D$23+((L818-Predictive_Model!$B$24)/Predictive_Model!$C$24)*Predictive_Model!$D$24+((M818-Predictive_Model!$B$25)/Predictive_Model!$C$25)*Predictive_Model!$D$25+IF(C818="Male",Predictive_Model!$D$31,IF(C818="Other",Predictive_Model!$D$32,0))+IF(D818="Premium",Predictive_Model!$D$34,IF(D818="Standard",Predictive_Model!$D$35,0))+IF(G818="Asia",Predictive_Model!$D$37,IF(G818="Europe",Predictive_Model!$D$38,IF(G818="North America",Predictive_Model!$D$39,IF(G818="Oceania",Predictive_Model!$D$40,IF(G818="South America",Predictive_Model!$D$41,0)))))+IF(H818="Laptop",Predictive_Model!$D$43,IF(H818="Mobile",Predictive_Model!$D$44,IF(H818="TV",Predictive_Model!$D$45,IF(H818="Tablet",Predictive_Model!$D$46,0))))+IF(K818="Crypto",Predictive_Model!$D$48,IF(K818="Debit Card",Predictive_Model!$D$49,IF(K818="Gift Card",Predictive_Model!$D$50,IF(K818="PayPal",Predictive_Model!$D$51,0))))+IF(N818="Comedy",Predictive_Model!$D$53,IF(N818="Documentary",Predictive_Model!$D$54,IF(N818="Drama",Predictive_Model!$D$55,IF(N818="Horror",Predictive_Model!$D$56,IF(N818="Romance",Predictive_Model!$D$57,IF(N818="Sci-Fi",Predictive_Model!$D$58,0)))))))))</f>
        <v>0.99996743548918698</v>
      </c>
      <c r="V818" s="3" t="str">
        <f t="shared" si="126"/>
        <v>Critical</v>
      </c>
      <c r="W818" s="6">
        <f t="shared" si="127"/>
        <v>8.99</v>
      </c>
      <c r="X818" s="3" t="str">
        <f t="shared" si="128"/>
        <v>Priority 2</v>
      </c>
      <c r="Y818" s="3" t="str">
        <f t="shared" si="129"/>
        <v>OK</v>
      </c>
    </row>
    <row r="819" spans="1:25" x14ac:dyDescent="0.25">
      <c r="A819" s="3" t="str">
        <f>Raw_Data!A819</f>
        <v>b985d6de-295a-4ecd-9353-4e9357c6c9dc</v>
      </c>
      <c r="B819" s="3">
        <f>Raw_Data!B819</f>
        <v>68</v>
      </c>
      <c r="C819" s="3" t="str">
        <f>Raw_Data!C819</f>
        <v>Other</v>
      </c>
      <c r="D819" s="3" t="str">
        <f>Raw_Data!D819</f>
        <v>Premium</v>
      </c>
      <c r="E819" s="3">
        <f>Raw_Data!E819</f>
        <v>1.66</v>
      </c>
      <c r="F819" s="3">
        <f>Raw_Data!F819</f>
        <v>42</v>
      </c>
      <c r="G819" s="3" t="str">
        <f>Raw_Data!G819</f>
        <v>North America</v>
      </c>
      <c r="H819" s="3" t="str">
        <f>Raw_Data!H819</f>
        <v>Mobile</v>
      </c>
      <c r="I819" s="3">
        <f>Raw_Data!I819</f>
        <v>17.989999999999998</v>
      </c>
      <c r="J819" s="3">
        <f>Raw_Data!J819</f>
        <v>1</v>
      </c>
      <c r="K819" s="3" t="str">
        <f>Raw_Data!K819</f>
        <v>Gift Card</v>
      </c>
      <c r="L819" s="3">
        <f>Raw_Data!L819</f>
        <v>4</v>
      </c>
      <c r="M819" s="3">
        <f>Raw_Data!M819</f>
        <v>0.04</v>
      </c>
      <c r="N819" s="3" t="str">
        <f>Raw_Data!N819</f>
        <v>Documentary</v>
      </c>
      <c r="O819" s="3" t="str">
        <f t="shared" si="120"/>
        <v>55-70</v>
      </c>
      <c r="P819" s="3" t="str">
        <f t="shared" si="121"/>
        <v>&lt;10h</v>
      </c>
      <c r="Q819" s="3" t="str">
        <f t="shared" si="122"/>
        <v>22-45d</v>
      </c>
      <c r="R819" s="3" t="str">
        <f t="shared" si="123"/>
        <v>Medium</v>
      </c>
      <c r="S819" s="3" t="str">
        <f t="shared" si="124"/>
        <v>High</v>
      </c>
      <c r="T819" s="3" t="str">
        <f t="shared" si="125"/>
        <v>Churned</v>
      </c>
      <c r="U819" s="4">
        <f>1/(1+EXP(-(Predictive_Model!$B$5+((B819-Predictive_Model!$B$20)/Predictive_Model!$C$20)*Predictive_Model!$D$20+((E819-Predictive_Model!$B$21)/Predictive_Model!$C$21)*Predictive_Model!$D$21+((F819-Predictive_Model!$B$22)/Predictive_Model!$C$22)*Predictive_Model!$D$22+((I819-Predictive_Model!$B$23)/Predictive_Model!$C$23)*Predictive_Model!$D$23+((L819-Predictive_Model!$B$24)/Predictive_Model!$C$24)*Predictive_Model!$D$24+((M819-Predictive_Model!$B$25)/Predictive_Model!$C$25)*Predictive_Model!$D$25+IF(C819="Male",Predictive_Model!$D$31,IF(C819="Other",Predictive_Model!$D$32,0))+IF(D819="Premium",Predictive_Model!$D$34,IF(D819="Standard",Predictive_Model!$D$35,0))+IF(G819="Asia",Predictive_Model!$D$37,IF(G819="Europe",Predictive_Model!$D$38,IF(G819="North America",Predictive_Model!$D$39,IF(G819="Oceania",Predictive_Model!$D$40,IF(G819="South America",Predictive_Model!$D$41,0)))))+IF(H819="Laptop",Predictive_Model!$D$43,IF(H819="Mobile",Predictive_Model!$D$44,IF(H819="TV",Predictive_Model!$D$45,IF(H819="Tablet",Predictive_Model!$D$46,0))))+IF(K819="Crypto",Predictive_Model!$D$48,IF(K819="Debit Card",Predictive_Model!$D$49,IF(K819="Gift Card",Predictive_Model!$D$50,IF(K819="PayPal",Predictive_Model!$D$51,0))))+IF(N819="Comedy",Predictive_Model!$D$53,IF(N819="Documentary",Predictive_Model!$D$54,IF(N819="Drama",Predictive_Model!$D$55,IF(N819="Horror",Predictive_Model!$D$56,IF(N819="Romance",Predictive_Model!$D$57,IF(N819="Sci-Fi",Predictive_Model!$D$58,0)))))))))</f>
        <v>0.99819600545133447</v>
      </c>
      <c r="V819" s="3" t="str">
        <f t="shared" si="126"/>
        <v>Critical</v>
      </c>
      <c r="W819" s="6">
        <f t="shared" si="127"/>
        <v>17.989999999999998</v>
      </c>
      <c r="X819" s="3" t="str">
        <f t="shared" si="128"/>
        <v>Priority 1</v>
      </c>
      <c r="Y819" s="3" t="str">
        <f t="shared" si="129"/>
        <v>OK</v>
      </c>
    </row>
    <row r="820" spans="1:25" x14ac:dyDescent="0.25">
      <c r="A820" s="3" t="str">
        <f>Raw_Data!A820</f>
        <v>b8f85415-9ec9-4b9b-be60-a88f1b6ecbdd</v>
      </c>
      <c r="B820" s="3">
        <f>Raw_Data!B820</f>
        <v>23</v>
      </c>
      <c r="C820" s="3" t="str">
        <f>Raw_Data!C820</f>
        <v>Other</v>
      </c>
      <c r="D820" s="3" t="str">
        <f>Raw_Data!D820</f>
        <v>Basic</v>
      </c>
      <c r="E820" s="3">
        <f>Raw_Data!E820</f>
        <v>4.01</v>
      </c>
      <c r="F820" s="3">
        <f>Raw_Data!F820</f>
        <v>27</v>
      </c>
      <c r="G820" s="3" t="str">
        <f>Raw_Data!G820</f>
        <v>Asia</v>
      </c>
      <c r="H820" s="3" t="str">
        <f>Raw_Data!H820</f>
        <v>Tablet</v>
      </c>
      <c r="I820" s="3">
        <f>Raw_Data!I820</f>
        <v>8.99</v>
      </c>
      <c r="J820" s="3">
        <f>Raw_Data!J820</f>
        <v>1</v>
      </c>
      <c r="K820" s="3" t="str">
        <f>Raw_Data!K820</f>
        <v>Crypto</v>
      </c>
      <c r="L820" s="3">
        <f>Raw_Data!L820</f>
        <v>2</v>
      </c>
      <c r="M820" s="3">
        <f>Raw_Data!M820</f>
        <v>0.14000000000000001</v>
      </c>
      <c r="N820" s="3" t="str">
        <f>Raw_Data!N820</f>
        <v>Romance</v>
      </c>
      <c r="O820" s="3" t="str">
        <f t="shared" si="120"/>
        <v>18-24</v>
      </c>
      <c r="P820" s="3" t="str">
        <f t="shared" si="121"/>
        <v>&lt;10h</v>
      </c>
      <c r="Q820" s="3" t="str">
        <f t="shared" si="122"/>
        <v>22-45d</v>
      </c>
      <c r="R820" s="3" t="str">
        <f t="shared" si="123"/>
        <v>Medium</v>
      </c>
      <c r="S820" s="3" t="str">
        <f t="shared" si="124"/>
        <v>Low</v>
      </c>
      <c r="T820" s="3" t="str">
        <f t="shared" si="125"/>
        <v>Churned</v>
      </c>
      <c r="U820" s="4">
        <f>1/(1+EXP(-(Predictive_Model!$B$5+((B820-Predictive_Model!$B$20)/Predictive_Model!$C$20)*Predictive_Model!$D$20+((E820-Predictive_Model!$B$21)/Predictive_Model!$C$21)*Predictive_Model!$D$21+((F820-Predictive_Model!$B$22)/Predictive_Model!$C$22)*Predictive_Model!$D$22+((I820-Predictive_Model!$B$23)/Predictive_Model!$C$23)*Predictive_Model!$D$23+((L820-Predictive_Model!$B$24)/Predictive_Model!$C$24)*Predictive_Model!$D$24+((M820-Predictive_Model!$B$25)/Predictive_Model!$C$25)*Predictive_Model!$D$25+IF(C820="Male",Predictive_Model!$D$31,IF(C820="Other",Predictive_Model!$D$32,0))+IF(D820="Premium",Predictive_Model!$D$34,IF(D820="Standard",Predictive_Model!$D$35,0))+IF(G820="Asia",Predictive_Model!$D$37,IF(G820="Europe",Predictive_Model!$D$38,IF(G820="North America",Predictive_Model!$D$39,IF(G820="Oceania",Predictive_Model!$D$40,IF(G820="South America",Predictive_Model!$D$41,0)))))+IF(H820="Laptop",Predictive_Model!$D$43,IF(H820="Mobile",Predictive_Model!$D$44,IF(H820="TV",Predictive_Model!$D$45,IF(H820="Tablet",Predictive_Model!$D$46,0))))+IF(K820="Crypto",Predictive_Model!$D$48,IF(K820="Debit Card",Predictive_Model!$D$49,IF(K820="Gift Card",Predictive_Model!$D$50,IF(K820="PayPal",Predictive_Model!$D$51,0))))+IF(N820="Comedy",Predictive_Model!$D$53,IF(N820="Documentary",Predictive_Model!$D$54,IF(N820="Drama",Predictive_Model!$D$55,IF(N820="Horror",Predictive_Model!$D$56,IF(N820="Romance",Predictive_Model!$D$57,IF(N820="Sci-Fi",Predictive_Model!$D$58,0)))))))))</f>
        <v>0.99921692297334685</v>
      </c>
      <c r="V820" s="3" t="str">
        <f t="shared" si="126"/>
        <v>Critical</v>
      </c>
      <c r="W820" s="6">
        <f t="shared" si="127"/>
        <v>8.99</v>
      </c>
      <c r="X820" s="3" t="str">
        <f t="shared" si="128"/>
        <v>Priority 2</v>
      </c>
      <c r="Y820" s="3" t="str">
        <f t="shared" si="129"/>
        <v>OK</v>
      </c>
    </row>
    <row r="821" spans="1:25" x14ac:dyDescent="0.25">
      <c r="A821" s="3" t="str">
        <f>Raw_Data!A821</f>
        <v>c3f8acfa-5b6c-4778-994d-0b27b839f52e</v>
      </c>
      <c r="B821" s="3">
        <f>Raw_Data!B821</f>
        <v>27</v>
      </c>
      <c r="C821" s="3" t="str">
        <f>Raw_Data!C821</f>
        <v>Female</v>
      </c>
      <c r="D821" s="3" t="str">
        <f>Raw_Data!D821</f>
        <v>Premium</v>
      </c>
      <c r="E821" s="3">
        <f>Raw_Data!E821</f>
        <v>6.01</v>
      </c>
      <c r="F821" s="3">
        <f>Raw_Data!F821</f>
        <v>5</v>
      </c>
      <c r="G821" s="3" t="str">
        <f>Raw_Data!G821</f>
        <v>Europe</v>
      </c>
      <c r="H821" s="3" t="str">
        <f>Raw_Data!H821</f>
        <v>Mobile</v>
      </c>
      <c r="I821" s="3">
        <f>Raw_Data!I821</f>
        <v>17.989999999999998</v>
      </c>
      <c r="J821" s="3">
        <f>Raw_Data!J821</f>
        <v>0</v>
      </c>
      <c r="K821" s="3" t="str">
        <f>Raw_Data!K821</f>
        <v>Gift Card</v>
      </c>
      <c r="L821" s="3">
        <f>Raw_Data!L821</f>
        <v>1</v>
      </c>
      <c r="M821" s="3">
        <f>Raw_Data!M821</f>
        <v>1</v>
      </c>
      <c r="N821" s="3" t="str">
        <f>Raw_Data!N821</f>
        <v>Horror</v>
      </c>
      <c r="O821" s="3" t="str">
        <f t="shared" si="120"/>
        <v>25-34</v>
      </c>
      <c r="P821" s="3" t="str">
        <f t="shared" si="121"/>
        <v>&lt;10h</v>
      </c>
      <c r="Q821" s="3" t="str">
        <f t="shared" si="122"/>
        <v>0-7d</v>
      </c>
      <c r="R821" s="3" t="str">
        <f t="shared" si="123"/>
        <v>Medium</v>
      </c>
      <c r="S821" s="3" t="str">
        <f t="shared" si="124"/>
        <v>High</v>
      </c>
      <c r="T821" s="3" t="str">
        <f t="shared" si="125"/>
        <v>Active</v>
      </c>
      <c r="U821" s="4">
        <f>1/(1+EXP(-(Predictive_Model!$B$5+((B821-Predictive_Model!$B$20)/Predictive_Model!$C$20)*Predictive_Model!$D$20+((E821-Predictive_Model!$B$21)/Predictive_Model!$C$21)*Predictive_Model!$D$21+((F821-Predictive_Model!$B$22)/Predictive_Model!$C$22)*Predictive_Model!$D$22+((I821-Predictive_Model!$B$23)/Predictive_Model!$C$23)*Predictive_Model!$D$23+((L821-Predictive_Model!$B$24)/Predictive_Model!$C$24)*Predictive_Model!$D$24+((M821-Predictive_Model!$B$25)/Predictive_Model!$C$25)*Predictive_Model!$D$25+IF(C821="Male",Predictive_Model!$D$31,IF(C821="Other",Predictive_Model!$D$32,0))+IF(D821="Premium",Predictive_Model!$D$34,IF(D821="Standard",Predictive_Model!$D$35,0))+IF(G821="Asia",Predictive_Model!$D$37,IF(G821="Europe",Predictive_Model!$D$38,IF(G821="North America",Predictive_Model!$D$39,IF(G821="Oceania",Predictive_Model!$D$40,IF(G821="South America",Predictive_Model!$D$41,0)))))+IF(H821="Laptop",Predictive_Model!$D$43,IF(H821="Mobile",Predictive_Model!$D$44,IF(H821="TV",Predictive_Model!$D$45,IF(H821="Tablet",Predictive_Model!$D$46,0))))+IF(K821="Crypto",Predictive_Model!$D$48,IF(K821="Debit Card",Predictive_Model!$D$49,IF(K821="Gift Card",Predictive_Model!$D$50,IF(K821="PayPal",Predictive_Model!$D$51,0))))+IF(N821="Comedy",Predictive_Model!$D$53,IF(N821="Documentary",Predictive_Model!$D$54,IF(N821="Drama",Predictive_Model!$D$55,IF(N821="Horror",Predictive_Model!$D$56,IF(N821="Romance",Predictive_Model!$D$57,IF(N821="Sci-Fi",Predictive_Model!$D$58,0)))))))))</f>
        <v>0.68677872159223208</v>
      </c>
      <c r="V821" s="3" t="str">
        <f t="shared" si="126"/>
        <v>High</v>
      </c>
      <c r="W821" s="6">
        <f t="shared" si="127"/>
        <v>12.355149201444254</v>
      </c>
      <c r="X821" s="3" t="str">
        <f t="shared" si="128"/>
        <v>Monitor</v>
      </c>
      <c r="Y821" s="3" t="str">
        <f t="shared" si="129"/>
        <v>OK</v>
      </c>
    </row>
    <row r="822" spans="1:25" x14ac:dyDescent="0.25">
      <c r="A822" s="3" t="str">
        <f>Raw_Data!A822</f>
        <v>cb415cf6-759a-40bc-873b-1abec0c9b5ec</v>
      </c>
      <c r="B822" s="3">
        <f>Raw_Data!B822</f>
        <v>62</v>
      </c>
      <c r="C822" s="3" t="str">
        <f>Raw_Data!C822</f>
        <v>Other</v>
      </c>
      <c r="D822" s="3" t="str">
        <f>Raw_Data!D822</f>
        <v>Basic</v>
      </c>
      <c r="E822" s="3">
        <f>Raw_Data!E822</f>
        <v>15.54</v>
      </c>
      <c r="F822" s="3">
        <f>Raw_Data!F822</f>
        <v>51</v>
      </c>
      <c r="G822" s="3" t="str">
        <f>Raw_Data!G822</f>
        <v>Asia</v>
      </c>
      <c r="H822" s="3" t="str">
        <f>Raw_Data!H822</f>
        <v>Mobile</v>
      </c>
      <c r="I822" s="3">
        <f>Raw_Data!I822</f>
        <v>8.99</v>
      </c>
      <c r="J822" s="3">
        <f>Raw_Data!J822</f>
        <v>1</v>
      </c>
      <c r="K822" s="3" t="str">
        <f>Raw_Data!K822</f>
        <v>PayPal</v>
      </c>
      <c r="L822" s="3">
        <f>Raw_Data!L822</f>
        <v>4</v>
      </c>
      <c r="M822" s="3">
        <f>Raw_Data!M822</f>
        <v>0.3</v>
      </c>
      <c r="N822" s="3" t="str">
        <f>Raw_Data!N822</f>
        <v>Sci-Fi</v>
      </c>
      <c r="O822" s="3" t="str">
        <f t="shared" si="120"/>
        <v>55-70</v>
      </c>
      <c r="P822" s="3" t="str">
        <f t="shared" si="121"/>
        <v>10-24h</v>
      </c>
      <c r="Q822" s="3" t="str">
        <f t="shared" si="122"/>
        <v>46-60d</v>
      </c>
      <c r="R822" s="3" t="str">
        <f t="shared" si="123"/>
        <v>Medium</v>
      </c>
      <c r="S822" s="3" t="str">
        <f t="shared" si="124"/>
        <v>Low</v>
      </c>
      <c r="T822" s="3" t="str">
        <f t="shared" si="125"/>
        <v>Churned</v>
      </c>
      <c r="U822" s="4">
        <f>1/(1+EXP(-(Predictive_Model!$B$5+((B822-Predictive_Model!$B$20)/Predictive_Model!$C$20)*Predictive_Model!$D$20+((E822-Predictive_Model!$B$21)/Predictive_Model!$C$21)*Predictive_Model!$D$21+((F822-Predictive_Model!$B$22)/Predictive_Model!$C$22)*Predictive_Model!$D$22+((I822-Predictive_Model!$B$23)/Predictive_Model!$C$23)*Predictive_Model!$D$23+((L822-Predictive_Model!$B$24)/Predictive_Model!$C$24)*Predictive_Model!$D$24+((M822-Predictive_Model!$B$25)/Predictive_Model!$C$25)*Predictive_Model!$D$25+IF(C822="Male",Predictive_Model!$D$31,IF(C822="Other",Predictive_Model!$D$32,0))+IF(D822="Premium",Predictive_Model!$D$34,IF(D822="Standard",Predictive_Model!$D$35,0))+IF(G822="Asia",Predictive_Model!$D$37,IF(G822="Europe",Predictive_Model!$D$38,IF(G822="North America",Predictive_Model!$D$39,IF(G822="Oceania",Predictive_Model!$D$40,IF(G822="South America",Predictive_Model!$D$41,0)))))+IF(H822="Laptop",Predictive_Model!$D$43,IF(H822="Mobile",Predictive_Model!$D$44,IF(H822="TV",Predictive_Model!$D$45,IF(H822="Tablet",Predictive_Model!$D$46,0))))+IF(K822="Crypto",Predictive_Model!$D$48,IF(K822="Debit Card",Predictive_Model!$D$49,IF(K822="Gift Card",Predictive_Model!$D$50,IF(K822="PayPal",Predictive_Model!$D$51,0))))+IF(N822="Comedy",Predictive_Model!$D$53,IF(N822="Documentary",Predictive_Model!$D$54,IF(N822="Drama",Predictive_Model!$D$55,IF(N822="Horror",Predictive_Model!$D$56,IF(N822="Romance",Predictive_Model!$D$57,IF(N822="Sci-Fi",Predictive_Model!$D$58,0)))))))))</f>
        <v>0.99300270680595049</v>
      </c>
      <c r="V822" s="3" t="str">
        <f t="shared" si="126"/>
        <v>Critical</v>
      </c>
      <c r="W822" s="6">
        <f t="shared" si="127"/>
        <v>8.99</v>
      </c>
      <c r="X822" s="3" t="str">
        <f t="shared" si="128"/>
        <v>Priority 2</v>
      </c>
      <c r="Y822" s="3" t="str">
        <f t="shared" si="129"/>
        <v>OK</v>
      </c>
    </row>
    <row r="823" spans="1:25" x14ac:dyDescent="0.25">
      <c r="A823" s="3" t="str">
        <f>Raw_Data!A823</f>
        <v>c6028128-8d31-4b45-90a7-4422386e8649</v>
      </c>
      <c r="B823" s="3">
        <f>Raw_Data!B823</f>
        <v>28</v>
      </c>
      <c r="C823" s="3" t="str">
        <f>Raw_Data!C823</f>
        <v>Male</v>
      </c>
      <c r="D823" s="3" t="str">
        <f>Raw_Data!D823</f>
        <v>Premium</v>
      </c>
      <c r="E823" s="3">
        <f>Raw_Data!E823</f>
        <v>5.32</v>
      </c>
      <c r="F823" s="3">
        <f>Raw_Data!F823</f>
        <v>25</v>
      </c>
      <c r="G823" s="3" t="str">
        <f>Raw_Data!G823</f>
        <v>Africa</v>
      </c>
      <c r="H823" s="3" t="str">
        <f>Raw_Data!H823</f>
        <v>Laptop</v>
      </c>
      <c r="I823" s="3">
        <f>Raw_Data!I823</f>
        <v>17.989999999999998</v>
      </c>
      <c r="J823" s="3">
        <f>Raw_Data!J823</f>
        <v>0</v>
      </c>
      <c r="K823" s="3" t="str">
        <f>Raw_Data!K823</f>
        <v>Debit Card</v>
      </c>
      <c r="L823" s="3">
        <f>Raw_Data!L823</f>
        <v>4</v>
      </c>
      <c r="M823" s="3">
        <f>Raw_Data!M823</f>
        <v>0.2</v>
      </c>
      <c r="N823" s="3" t="str">
        <f>Raw_Data!N823</f>
        <v>Horror</v>
      </c>
      <c r="O823" s="3" t="str">
        <f t="shared" si="120"/>
        <v>25-34</v>
      </c>
      <c r="P823" s="3" t="str">
        <f t="shared" si="121"/>
        <v>&lt;10h</v>
      </c>
      <c r="Q823" s="3" t="str">
        <f t="shared" si="122"/>
        <v>22-45d</v>
      </c>
      <c r="R823" s="3" t="str">
        <f t="shared" si="123"/>
        <v>Medium</v>
      </c>
      <c r="S823" s="3" t="str">
        <f t="shared" si="124"/>
        <v>High</v>
      </c>
      <c r="T823" s="3" t="str">
        <f t="shared" si="125"/>
        <v>Active</v>
      </c>
      <c r="U823" s="4">
        <f>1/(1+EXP(-(Predictive_Model!$B$5+((B823-Predictive_Model!$B$20)/Predictive_Model!$C$20)*Predictive_Model!$D$20+((E823-Predictive_Model!$B$21)/Predictive_Model!$C$21)*Predictive_Model!$D$21+((F823-Predictive_Model!$B$22)/Predictive_Model!$C$22)*Predictive_Model!$D$22+((I823-Predictive_Model!$B$23)/Predictive_Model!$C$23)*Predictive_Model!$D$23+((L823-Predictive_Model!$B$24)/Predictive_Model!$C$24)*Predictive_Model!$D$24+((M823-Predictive_Model!$B$25)/Predictive_Model!$C$25)*Predictive_Model!$D$25+IF(C823="Male",Predictive_Model!$D$31,IF(C823="Other",Predictive_Model!$D$32,0))+IF(D823="Premium",Predictive_Model!$D$34,IF(D823="Standard",Predictive_Model!$D$35,0))+IF(G823="Asia",Predictive_Model!$D$37,IF(G823="Europe",Predictive_Model!$D$38,IF(G823="North America",Predictive_Model!$D$39,IF(G823="Oceania",Predictive_Model!$D$40,IF(G823="South America",Predictive_Model!$D$41,0)))))+IF(H823="Laptop",Predictive_Model!$D$43,IF(H823="Mobile",Predictive_Model!$D$44,IF(H823="TV",Predictive_Model!$D$45,IF(H823="Tablet",Predictive_Model!$D$46,0))))+IF(K823="Crypto",Predictive_Model!$D$48,IF(K823="Debit Card",Predictive_Model!$D$49,IF(K823="Gift Card",Predictive_Model!$D$50,IF(K823="PayPal",Predictive_Model!$D$51,0))))+IF(N823="Comedy",Predictive_Model!$D$53,IF(N823="Documentary",Predictive_Model!$D$54,IF(N823="Drama",Predictive_Model!$D$55,IF(N823="Horror",Predictive_Model!$D$56,IF(N823="Romance",Predictive_Model!$D$57,IF(N823="Sci-Fi",Predictive_Model!$D$58,0)))))))))</f>
        <v>0.56571453787238102</v>
      </c>
      <c r="V823" s="3" t="str">
        <f t="shared" si="126"/>
        <v>High</v>
      </c>
      <c r="W823" s="6">
        <f t="shared" si="127"/>
        <v>10.177204536324133</v>
      </c>
      <c r="X823" s="3" t="str">
        <f t="shared" si="128"/>
        <v>Priority 2</v>
      </c>
      <c r="Y823" s="3" t="str">
        <f t="shared" si="129"/>
        <v>OK</v>
      </c>
    </row>
    <row r="824" spans="1:25" x14ac:dyDescent="0.25">
      <c r="A824" s="3" t="str">
        <f>Raw_Data!A824</f>
        <v>24828084-41fa-4b71-a36f-4575ccbe0ca8</v>
      </c>
      <c r="B824" s="3">
        <f>Raw_Data!B824</f>
        <v>45</v>
      </c>
      <c r="C824" s="3" t="str">
        <f>Raw_Data!C824</f>
        <v>Other</v>
      </c>
      <c r="D824" s="3" t="str">
        <f>Raw_Data!D824</f>
        <v>Standard</v>
      </c>
      <c r="E824" s="3">
        <f>Raw_Data!E824</f>
        <v>7.03</v>
      </c>
      <c r="F824" s="3">
        <f>Raw_Data!F824</f>
        <v>2</v>
      </c>
      <c r="G824" s="3" t="str">
        <f>Raw_Data!G824</f>
        <v>Africa</v>
      </c>
      <c r="H824" s="3" t="str">
        <f>Raw_Data!H824</f>
        <v>Laptop</v>
      </c>
      <c r="I824" s="3">
        <f>Raw_Data!I824</f>
        <v>13.99</v>
      </c>
      <c r="J824" s="3">
        <f>Raw_Data!J824</f>
        <v>0</v>
      </c>
      <c r="K824" s="3" t="str">
        <f>Raw_Data!K824</f>
        <v>PayPal</v>
      </c>
      <c r="L824" s="3">
        <f>Raw_Data!L824</f>
        <v>2</v>
      </c>
      <c r="M824" s="3">
        <f>Raw_Data!M824</f>
        <v>2.34</v>
      </c>
      <c r="N824" s="3" t="str">
        <f>Raw_Data!N824</f>
        <v>Drama</v>
      </c>
      <c r="O824" s="3" t="str">
        <f t="shared" si="120"/>
        <v>45-54</v>
      </c>
      <c r="P824" s="3" t="str">
        <f t="shared" si="121"/>
        <v>&lt;10h</v>
      </c>
      <c r="Q824" s="3" t="str">
        <f t="shared" si="122"/>
        <v>0-7d</v>
      </c>
      <c r="R824" s="3" t="str">
        <f t="shared" si="123"/>
        <v>Medium</v>
      </c>
      <c r="S824" s="3" t="str">
        <f t="shared" si="124"/>
        <v>Mid</v>
      </c>
      <c r="T824" s="3" t="str">
        <f t="shared" si="125"/>
        <v>Active</v>
      </c>
      <c r="U824" s="4">
        <f>1/(1+EXP(-(Predictive_Model!$B$5+((B824-Predictive_Model!$B$20)/Predictive_Model!$C$20)*Predictive_Model!$D$20+((E824-Predictive_Model!$B$21)/Predictive_Model!$C$21)*Predictive_Model!$D$21+((F824-Predictive_Model!$B$22)/Predictive_Model!$C$22)*Predictive_Model!$D$22+((I824-Predictive_Model!$B$23)/Predictive_Model!$C$23)*Predictive_Model!$D$23+((L824-Predictive_Model!$B$24)/Predictive_Model!$C$24)*Predictive_Model!$D$24+((M824-Predictive_Model!$B$25)/Predictive_Model!$C$25)*Predictive_Model!$D$25+IF(C824="Male",Predictive_Model!$D$31,IF(C824="Other",Predictive_Model!$D$32,0))+IF(D824="Premium",Predictive_Model!$D$34,IF(D824="Standard",Predictive_Model!$D$35,0))+IF(G824="Asia",Predictive_Model!$D$37,IF(G824="Europe",Predictive_Model!$D$38,IF(G824="North America",Predictive_Model!$D$39,IF(G824="Oceania",Predictive_Model!$D$40,IF(G824="South America",Predictive_Model!$D$41,0)))))+IF(H824="Laptop",Predictive_Model!$D$43,IF(H824="Mobile",Predictive_Model!$D$44,IF(H824="TV",Predictive_Model!$D$45,IF(H824="Tablet",Predictive_Model!$D$46,0))))+IF(K824="Crypto",Predictive_Model!$D$48,IF(K824="Debit Card",Predictive_Model!$D$49,IF(K824="Gift Card",Predictive_Model!$D$50,IF(K824="PayPal",Predictive_Model!$D$51,0))))+IF(N824="Comedy",Predictive_Model!$D$53,IF(N824="Documentary",Predictive_Model!$D$54,IF(N824="Drama",Predictive_Model!$D$55,IF(N824="Horror",Predictive_Model!$D$56,IF(N824="Romance",Predictive_Model!$D$57,IF(N824="Sci-Fi",Predictive_Model!$D$58,0)))))))))</f>
        <v>3.0421646833276271E-2</v>
      </c>
      <c r="V824" s="3" t="str">
        <f t="shared" si="126"/>
        <v>Low</v>
      </c>
      <c r="W824" s="6">
        <f t="shared" si="127"/>
        <v>0.42559883919753505</v>
      </c>
      <c r="X824" s="3" t="str">
        <f t="shared" si="128"/>
        <v>Monitor</v>
      </c>
      <c r="Y824" s="3" t="str">
        <f t="shared" si="129"/>
        <v>OK</v>
      </c>
    </row>
    <row r="825" spans="1:25" x14ac:dyDescent="0.25">
      <c r="A825" s="3" t="str">
        <f>Raw_Data!A825</f>
        <v>fa639f8f-0453-46e1-93c3-ed22f0d0dff9</v>
      </c>
      <c r="B825" s="3">
        <f>Raw_Data!B825</f>
        <v>22</v>
      </c>
      <c r="C825" s="3" t="str">
        <f>Raw_Data!C825</f>
        <v>Female</v>
      </c>
      <c r="D825" s="3" t="str">
        <f>Raw_Data!D825</f>
        <v>Basic</v>
      </c>
      <c r="E825" s="3">
        <f>Raw_Data!E825</f>
        <v>5.42</v>
      </c>
      <c r="F825" s="3">
        <f>Raw_Data!F825</f>
        <v>0</v>
      </c>
      <c r="G825" s="3" t="str">
        <f>Raw_Data!G825</f>
        <v>Africa</v>
      </c>
      <c r="H825" s="3" t="str">
        <f>Raw_Data!H825</f>
        <v>Desktop</v>
      </c>
      <c r="I825" s="3">
        <f>Raw_Data!I825</f>
        <v>8.99</v>
      </c>
      <c r="J825" s="3">
        <f>Raw_Data!J825</f>
        <v>0</v>
      </c>
      <c r="K825" s="3" t="str">
        <f>Raw_Data!K825</f>
        <v>PayPal</v>
      </c>
      <c r="L825" s="3">
        <f>Raw_Data!L825</f>
        <v>1</v>
      </c>
      <c r="M825" s="3">
        <f>Raw_Data!M825</f>
        <v>5.42</v>
      </c>
      <c r="N825" s="3" t="str">
        <f>Raw_Data!N825</f>
        <v>Action</v>
      </c>
      <c r="O825" s="3" t="str">
        <f t="shared" si="120"/>
        <v>18-24</v>
      </c>
      <c r="P825" s="3" t="str">
        <f t="shared" si="121"/>
        <v>&lt;10h</v>
      </c>
      <c r="Q825" s="3" t="str">
        <f t="shared" si="122"/>
        <v>0-7d</v>
      </c>
      <c r="R825" s="3" t="str">
        <f t="shared" si="123"/>
        <v>Medium</v>
      </c>
      <c r="S825" s="3" t="str">
        <f t="shared" si="124"/>
        <v>Low</v>
      </c>
      <c r="T825" s="3" t="str">
        <f t="shared" si="125"/>
        <v>Active</v>
      </c>
      <c r="U825" s="4">
        <f>1/(1+EXP(-(Predictive_Model!$B$5+((B825-Predictive_Model!$B$20)/Predictive_Model!$C$20)*Predictive_Model!$D$20+((E825-Predictive_Model!$B$21)/Predictive_Model!$C$21)*Predictive_Model!$D$21+((F825-Predictive_Model!$B$22)/Predictive_Model!$C$22)*Predictive_Model!$D$22+((I825-Predictive_Model!$B$23)/Predictive_Model!$C$23)*Predictive_Model!$D$23+((L825-Predictive_Model!$B$24)/Predictive_Model!$C$24)*Predictive_Model!$D$24+((M825-Predictive_Model!$B$25)/Predictive_Model!$C$25)*Predictive_Model!$D$25+IF(C825="Male",Predictive_Model!$D$31,IF(C825="Other",Predictive_Model!$D$32,0))+IF(D825="Premium",Predictive_Model!$D$34,IF(D825="Standard",Predictive_Model!$D$35,0))+IF(G825="Asia",Predictive_Model!$D$37,IF(G825="Europe",Predictive_Model!$D$38,IF(G825="North America",Predictive_Model!$D$39,IF(G825="Oceania",Predictive_Model!$D$40,IF(G825="South America",Predictive_Model!$D$41,0)))))+IF(H825="Laptop",Predictive_Model!$D$43,IF(H825="Mobile",Predictive_Model!$D$44,IF(H825="TV",Predictive_Model!$D$45,IF(H825="Tablet",Predictive_Model!$D$46,0))))+IF(K825="Crypto",Predictive_Model!$D$48,IF(K825="Debit Card",Predictive_Model!$D$49,IF(K825="Gift Card",Predictive_Model!$D$50,IF(K825="PayPal",Predictive_Model!$D$51,0))))+IF(N825="Comedy",Predictive_Model!$D$53,IF(N825="Documentary",Predictive_Model!$D$54,IF(N825="Drama",Predictive_Model!$D$55,IF(N825="Horror",Predictive_Model!$D$56,IF(N825="Romance",Predictive_Model!$D$57,IF(N825="Sci-Fi",Predictive_Model!$D$58,0)))))))))</f>
        <v>1.7340052846146611E-3</v>
      </c>
      <c r="V825" s="3" t="str">
        <f t="shared" si="126"/>
        <v>Low</v>
      </c>
      <c r="W825" s="6">
        <f t="shared" si="127"/>
        <v>1.5588707508685804E-2</v>
      </c>
      <c r="X825" s="3" t="str">
        <f t="shared" si="128"/>
        <v>Monitor</v>
      </c>
      <c r="Y825" s="3" t="str">
        <f t="shared" si="129"/>
        <v>OK</v>
      </c>
    </row>
    <row r="826" spans="1:25" x14ac:dyDescent="0.25">
      <c r="A826" s="3" t="str">
        <f>Raw_Data!A826</f>
        <v>7f047317-dfff-44b6-b4fc-4d3b7493da6b</v>
      </c>
      <c r="B826" s="3">
        <f>Raw_Data!B826</f>
        <v>66</v>
      </c>
      <c r="C826" s="3" t="str">
        <f>Raw_Data!C826</f>
        <v>Other</v>
      </c>
      <c r="D826" s="3" t="str">
        <f>Raw_Data!D826</f>
        <v>Basic</v>
      </c>
      <c r="E826" s="3">
        <f>Raw_Data!E826</f>
        <v>5.33</v>
      </c>
      <c r="F826" s="3">
        <f>Raw_Data!F826</f>
        <v>36</v>
      </c>
      <c r="G826" s="3" t="str">
        <f>Raw_Data!G826</f>
        <v>Africa</v>
      </c>
      <c r="H826" s="3" t="str">
        <f>Raw_Data!H826</f>
        <v>Mobile</v>
      </c>
      <c r="I826" s="3">
        <f>Raw_Data!I826</f>
        <v>8.99</v>
      </c>
      <c r="J826" s="3">
        <f>Raw_Data!J826</f>
        <v>1</v>
      </c>
      <c r="K826" s="3" t="str">
        <f>Raw_Data!K826</f>
        <v>Credit Card</v>
      </c>
      <c r="L826" s="3">
        <f>Raw_Data!L826</f>
        <v>2</v>
      </c>
      <c r="M826" s="3">
        <f>Raw_Data!M826</f>
        <v>0.14000000000000001</v>
      </c>
      <c r="N826" s="3" t="str">
        <f>Raw_Data!N826</f>
        <v>Romance</v>
      </c>
      <c r="O826" s="3" t="str">
        <f t="shared" si="120"/>
        <v>55-70</v>
      </c>
      <c r="P826" s="3" t="str">
        <f t="shared" si="121"/>
        <v>&lt;10h</v>
      </c>
      <c r="Q826" s="3" t="str">
        <f t="shared" si="122"/>
        <v>22-45d</v>
      </c>
      <c r="R826" s="3" t="str">
        <f t="shared" si="123"/>
        <v>Medium</v>
      </c>
      <c r="S826" s="3" t="str">
        <f t="shared" si="124"/>
        <v>Low</v>
      </c>
      <c r="T826" s="3" t="str">
        <f t="shared" si="125"/>
        <v>Churned</v>
      </c>
      <c r="U826" s="4">
        <f>1/(1+EXP(-(Predictive_Model!$B$5+((B826-Predictive_Model!$B$20)/Predictive_Model!$C$20)*Predictive_Model!$D$20+((E826-Predictive_Model!$B$21)/Predictive_Model!$C$21)*Predictive_Model!$D$21+((F826-Predictive_Model!$B$22)/Predictive_Model!$C$22)*Predictive_Model!$D$22+((I826-Predictive_Model!$B$23)/Predictive_Model!$C$23)*Predictive_Model!$D$23+((L826-Predictive_Model!$B$24)/Predictive_Model!$C$24)*Predictive_Model!$D$24+((M826-Predictive_Model!$B$25)/Predictive_Model!$C$25)*Predictive_Model!$D$25+IF(C826="Male",Predictive_Model!$D$31,IF(C826="Other",Predictive_Model!$D$32,0))+IF(D826="Premium",Predictive_Model!$D$34,IF(D826="Standard",Predictive_Model!$D$35,0))+IF(G826="Asia",Predictive_Model!$D$37,IF(G826="Europe",Predictive_Model!$D$38,IF(G826="North America",Predictive_Model!$D$39,IF(G826="Oceania",Predictive_Model!$D$40,IF(G826="South America",Predictive_Model!$D$41,0)))))+IF(H826="Laptop",Predictive_Model!$D$43,IF(H826="Mobile",Predictive_Model!$D$44,IF(H826="TV",Predictive_Model!$D$45,IF(H826="Tablet",Predictive_Model!$D$46,0))))+IF(K826="Crypto",Predictive_Model!$D$48,IF(K826="Debit Card",Predictive_Model!$D$49,IF(K826="Gift Card",Predictive_Model!$D$50,IF(K826="PayPal",Predictive_Model!$D$51,0))))+IF(N826="Comedy",Predictive_Model!$D$53,IF(N826="Documentary",Predictive_Model!$D$54,IF(N826="Drama",Predictive_Model!$D$55,IF(N826="Horror",Predictive_Model!$D$56,IF(N826="Romance",Predictive_Model!$D$57,IF(N826="Sci-Fi",Predictive_Model!$D$58,0)))))))))</f>
        <v>0.99973887486075264</v>
      </c>
      <c r="V826" s="3" t="str">
        <f t="shared" si="126"/>
        <v>Critical</v>
      </c>
      <c r="W826" s="6">
        <f t="shared" si="127"/>
        <v>8.99</v>
      </c>
      <c r="X826" s="3" t="str">
        <f t="shared" si="128"/>
        <v>Priority 2</v>
      </c>
      <c r="Y826" s="3" t="str">
        <f t="shared" si="129"/>
        <v>OK</v>
      </c>
    </row>
    <row r="827" spans="1:25" x14ac:dyDescent="0.25">
      <c r="A827" s="3" t="str">
        <f>Raw_Data!A827</f>
        <v>a1f99ca8-0b8f-4c59-a52e-4eb2ea8d4bf6</v>
      </c>
      <c r="B827" s="3">
        <f>Raw_Data!B827</f>
        <v>49</v>
      </c>
      <c r="C827" s="3" t="str">
        <f>Raw_Data!C827</f>
        <v>Other</v>
      </c>
      <c r="D827" s="3" t="str">
        <f>Raw_Data!D827</f>
        <v>Standard</v>
      </c>
      <c r="E827" s="3">
        <f>Raw_Data!E827</f>
        <v>2.86</v>
      </c>
      <c r="F827" s="3">
        <f>Raw_Data!F827</f>
        <v>30</v>
      </c>
      <c r="G827" s="3" t="str">
        <f>Raw_Data!G827</f>
        <v>Europe</v>
      </c>
      <c r="H827" s="3" t="str">
        <f>Raw_Data!H827</f>
        <v>Tablet</v>
      </c>
      <c r="I827" s="3">
        <f>Raw_Data!I827</f>
        <v>13.99</v>
      </c>
      <c r="J827" s="3">
        <f>Raw_Data!J827</f>
        <v>1</v>
      </c>
      <c r="K827" s="3" t="str">
        <f>Raw_Data!K827</f>
        <v>Credit Card</v>
      </c>
      <c r="L827" s="3">
        <f>Raw_Data!L827</f>
        <v>3</v>
      </c>
      <c r="M827" s="3">
        <f>Raw_Data!M827</f>
        <v>0.09</v>
      </c>
      <c r="N827" s="3" t="str">
        <f>Raw_Data!N827</f>
        <v>Drama</v>
      </c>
      <c r="O827" s="3" t="str">
        <f t="shared" si="120"/>
        <v>45-54</v>
      </c>
      <c r="P827" s="3" t="str">
        <f t="shared" si="121"/>
        <v>&lt;10h</v>
      </c>
      <c r="Q827" s="3" t="str">
        <f t="shared" si="122"/>
        <v>22-45d</v>
      </c>
      <c r="R827" s="3" t="str">
        <f t="shared" si="123"/>
        <v>Medium</v>
      </c>
      <c r="S827" s="3" t="str">
        <f t="shared" si="124"/>
        <v>Mid</v>
      </c>
      <c r="T827" s="3" t="str">
        <f t="shared" si="125"/>
        <v>Churned</v>
      </c>
      <c r="U827" s="4">
        <f>1/(1+EXP(-(Predictive_Model!$B$5+((B827-Predictive_Model!$B$20)/Predictive_Model!$C$20)*Predictive_Model!$D$20+((E827-Predictive_Model!$B$21)/Predictive_Model!$C$21)*Predictive_Model!$D$21+((F827-Predictive_Model!$B$22)/Predictive_Model!$C$22)*Predictive_Model!$D$22+((I827-Predictive_Model!$B$23)/Predictive_Model!$C$23)*Predictive_Model!$D$23+((L827-Predictive_Model!$B$24)/Predictive_Model!$C$24)*Predictive_Model!$D$24+((M827-Predictive_Model!$B$25)/Predictive_Model!$C$25)*Predictive_Model!$D$25+IF(C827="Male",Predictive_Model!$D$31,IF(C827="Other",Predictive_Model!$D$32,0))+IF(D827="Premium",Predictive_Model!$D$34,IF(D827="Standard",Predictive_Model!$D$35,0))+IF(G827="Asia",Predictive_Model!$D$37,IF(G827="Europe",Predictive_Model!$D$38,IF(G827="North America",Predictive_Model!$D$39,IF(G827="Oceania",Predictive_Model!$D$40,IF(G827="South America",Predictive_Model!$D$41,0)))))+IF(H827="Laptop",Predictive_Model!$D$43,IF(H827="Mobile",Predictive_Model!$D$44,IF(H827="TV",Predictive_Model!$D$45,IF(H827="Tablet",Predictive_Model!$D$46,0))))+IF(K827="Crypto",Predictive_Model!$D$48,IF(K827="Debit Card",Predictive_Model!$D$49,IF(K827="Gift Card",Predictive_Model!$D$50,IF(K827="PayPal",Predictive_Model!$D$51,0))))+IF(N827="Comedy",Predictive_Model!$D$53,IF(N827="Documentary",Predictive_Model!$D$54,IF(N827="Drama",Predictive_Model!$D$55,IF(N827="Horror",Predictive_Model!$D$56,IF(N827="Romance",Predictive_Model!$D$57,IF(N827="Sci-Fi",Predictive_Model!$D$58,0)))))))))</f>
        <v>0.99798017492811175</v>
      </c>
      <c r="V827" s="3" t="str">
        <f t="shared" si="126"/>
        <v>Critical</v>
      </c>
      <c r="W827" s="6">
        <f t="shared" si="127"/>
        <v>13.99</v>
      </c>
      <c r="X827" s="3" t="str">
        <f t="shared" si="128"/>
        <v>Priority 2</v>
      </c>
      <c r="Y827" s="3" t="str">
        <f t="shared" si="129"/>
        <v>OK</v>
      </c>
    </row>
    <row r="828" spans="1:25" x14ac:dyDescent="0.25">
      <c r="A828" s="3" t="str">
        <f>Raw_Data!A828</f>
        <v>d8e3d413-9b2b-47ee-96b7-c1de8ba78a74</v>
      </c>
      <c r="B828" s="3">
        <f>Raw_Data!B828</f>
        <v>37</v>
      </c>
      <c r="C828" s="3" t="str">
        <f>Raw_Data!C828</f>
        <v>Other</v>
      </c>
      <c r="D828" s="3" t="str">
        <f>Raw_Data!D828</f>
        <v>Standard</v>
      </c>
      <c r="E828" s="3">
        <f>Raw_Data!E828</f>
        <v>11.76</v>
      </c>
      <c r="F828" s="3">
        <f>Raw_Data!F828</f>
        <v>17</v>
      </c>
      <c r="G828" s="3" t="str">
        <f>Raw_Data!G828</f>
        <v>Oceania</v>
      </c>
      <c r="H828" s="3" t="str">
        <f>Raw_Data!H828</f>
        <v>Desktop</v>
      </c>
      <c r="I828" s="3">
        <f>Raw_Data!I828</f>
        <v>13.99</v>
      </c>
      <c r="J828" s="3">
        <f>Raw_Data!J828</f>
        <v>0</v>
      </c>
      <c r="K828" s="3" t="str">
        <f>Raw_Data!K828</f>
        <v>Crypto</v>
      </c>
      <c r="L828" s="3">
        <f>Raw_Data!L828</f>
        <v>3</v>
      </c>
      <c r="M828" s="3">
        <f>Raw_Data!M828</f>
        <v>0.65</v>
      </c>
      <c r="N828" s="3" t="str">
        <f>Raw_Data!N828</f>
        <v>Comedy</v>
      </c>
      <c r="O828" s="3" t="str">
        <f t="shared" si="120"/>
        <v>35-44</v>
      </c>
      <c r="P828" s="3" t="str">
        <f t="shared" si="121"/>
        <v>10-24h</v>
      </c>
      <c r="Q828" s="3" t="str">
        <f t="shared" si="122"/>
        <v>8-21d</v>
      </c>
      <c r="R828" s="3" t="str">
        <f t="shared" si="123"/>
        <v>Medium</v>
      </c>
      <c r="S828" s="3" t="str">
        <f t="shared" si="124"/>
        <v>Mid</v>
      </c>
      <c r="T828" s="3" t="str">
        <f t="shared" si="125"/>
        <v>Active</v>
      </c>
      <c r="U828" s="4">
        <f>1/(1+EXP(-(Predictive_Model!$B$5+((B828-Predictive_Model!$B$20)/Predictive_Model!$C$20)*Predictive_Model!$D$20+((E828-Predictive_Model!$B$21)/Predictive_Model!$C$21)*Predictive_Model!$D$21+((F828-Predictive_Model!$B$22)/Predictive_Model!$C$22)*Predictive_Model!$D$22+((I828-Predictive_Model!$B$23)/Predictive_Model!$C$23)*Predictive_Model!$D$23+((L828-Predictive_Model!$B$24)/Predictive_Model!$C$24)*Predictive_Model!$D$24+((M828-Predictive_Model!$B$25)/Predictive_Model!$C$25)*Predictive_Model!$D$25+IF(C828="Male",Predictive_Model!$D$31,IF(C828="Other",Predictive_Model!$D$32,0))+IF(D828="Premium",Predictive_Model!$D$34,IF(D828="Standard",Predictive_Model!$D$35,0))+IF(G828="Asia",Predictive_Model!$D$37,IF(G828="Europe",Predictive_Model!$D$38,IF(G828="North America",Predictive_Model!$D$39,IF(G828="Oceania",Predictive_Model!$D$40,IF(G828="South America",Predictive_Model!$D$41,0)))))+IF(H828="Laptop",Predictive_Model!$D$43,IF(H828="Mobile",Predictive_Model!$D$44,IF(H828="TV",Predictive_Model!$D$45,IF(H828="Tablet",Predictive_Model!$D$46,0))))+IF(K828="Crypto",Predictive_Model!$D$48,IF(K828="Debit Card",Predictive_Model!$D$49,IF(K828="Gift Card",Predictive_Model!$D$50,IF(K828="PayPal",Predictive_Model!$D$51,0))))+IF(N828="Comedy",Predictive_Model!$D$53,IF(N828="Documentary",Predictive_Model!$D$54,IF(N828="Drama",Predictive_Model!$D$55,IF(N828="Horror",Predictive_Model!$D$56,IF(N828="Romance",Predictive_Model!$D$57,IF(N828="Sci-Fi",Predictive_Model!$D$58,0)))))))))</f>
        <v>0.34309990670036111</v>
      </c>
      <c r="V828" s="3" t="str">
        <f t="shared" si="126"/>
        <v>Medium</v>
      </c>
      <c r="W828" s="6">
        <f t="shared" si="127"/>
        <v>4.7999676947380516</v>
      </c>
      <c r="X828" s="3" t="str">
        <f t="shared" si="128"/>
        <v>Monitor</v>
      </c>
      <c r="Y828" s="3" t="str">
        <f t="shared" si="129"/>
        <v>OK</v>
      </c>
    </row>
    <row r="829" spans="1:25" x14ac:dyDescent="0.25">
      <c r="A829" s="3" t="str">
        <f>Raw_Data!A829</f>
        <v>6f47f4c7-63e3-49c7-8e37-bbb0af66e9eb</v>
      </c>
      <c r="B829" s="3">
        <f>Raw_Data!B829</f>
        <v>60</v>
      </c>
      <c r="C829" s="3" t="str">
        <f>Raw_Data!C829</f>
        <v>Male</v>
      </c>
      <c r="D829" s="3" t="str">
        <f>Raw_Data!D829</f>
        <v>Standard</v>
      </c>
      <c r="E829" s="3">
        <f>Raw_Data!E829</f>
        <v>36.159999999999997</v>
      </c>
      <c r="F829" s="3">
        <f>Raw_Data!F829</f>
        <v>42</v>
      </c>
      <c r="G829" s="3" t="str">
        <f>Raw_Data!G829</f>
        <v>North America</v>
      </c>
      <c r="H829" s="3" t="str">
        <f>Raw_Data!H829</f>
        <v>TV</v>
      </c>
      <c r="I829" s="3">
        <f>Raw_Data!I829</f>
        <v>13.99</v>
      </c>
      <c r="J829" s="3">
        <f>Raw_Data!J829</f>
        <v>0</v>
      </c>
      <c r="K829" s="3" t="str">
        <f>Raw_Data!K829</f>
        <v>Gift Card</v>
      </c>
      <c r="L829" s="3">
        <f>Raw_Data!L829</f>
        <v>5</v>
      </c>
      <c r="M829" s="3">
        <f>Raw_Data!M829</f>
        <v>0.84</v>
      </c>
      <c r="N829" s="3" t="str">
        <f>Raw_Data!N829</f>
        <v>Drama</v>
      </c>
      <c r="O829" s="3" t="str">
        <f t="shared" si="120"/>
        <v>55-70</v>
      </c>
      <c r="P829" s="3" t="str">
        <f t="shared" si="121"/>
        <v>25-49h</v>
      </c>
      <c r="Q829" s="3" t="str">
        <f t="shared" si="122"/>
        <v>22-45d</v>
      </c>
      <c r="R829" s="3" t="str">
        <f t="shared" si="123"/>
        <v>Medium</v>
      </c>
      <c r="S829" s="3" t="str">
        <f t="shared" si="124"/>
        <v>Mid</v>
      </c>
      <c r="T829" s="3" t="str">
        <f t="shared" si="125"/>
        <v>Active</v>
      </c>
      <c r="U829" s="4">
        <f>1/(1+EXP(-(Predictive_Model!$B$5+((B829-Predictive_Model!$B$20)/Predictive_Model!$C$20)*Predictive_Model!$D$20+((E829-Predictive_Model!$B$21)/Predictive_Model!$C$21)*Predictive_Model!$D$21+((F829-Predictive_Model!$B$22)/Predictive_Model!$C$22)*Predictive_Model!$D$22+((I829-Predictive_Model!$B$23)/Predictive_Model!$C$23)*Predictive_Model!$D$23+((L829-Predictive_Model!$B$24)/Predictive_Model!$C$24)*Predictive_Model!$D$24+((M829-Predictive_Model!$B$25)/Predictive_Model!$C$25)*Predictive_Model!$D$25+IF(C829="Male",Predictive_Model!$D$31,IF(C829="Other",Predictive_Model!$D$32,0))+IF(D829="Premium",Predictive_Model!$D$34,IF(D829="Standard",Predictive_Model!$D$35,0))+IF(G829="Asia",Predictive_Model!$D$37,IF(G829="Europe",Predictive_Model!$D$38,IF(G829="North America",Predictive_Model!$D$39,IF(G829="Oceania",Predictive_Model!$D$40,IF(G829="South America",Predictive_Model!$D$41,0)))))+IF(H829="Laptop",Predictive_Model!$D$43,IF(H829="Mobile",Predictive_Model!$D$44,IF(H829="TV",Predictive_Model!$D$45,IF(H829="Tablet",Predictive_Model!$D$46,0))))+IF(K829="Crypto",Predictive_Model!$D$48,IF(K829="Debit Card",Predictive_Model!$D$49,IF(K829="Gift Card",Predictive_Model!$D$50,IF(K829="PayPal",Predictive_Model!$D$51,0))))+IF(N829="Comedy",Predictive_Model!$D$53,IF(N829="Documentary",Predictive_Model!$D$54,IF(N829="Drama",Predictive_Model!$D$55,IF(N829="Horror",Predictive_Model!$D$56,IF(N829="Romance",Predictive_Model!$D$57,IF(N829="Sci-Fi",Predictive_Model!$D$58,0)))))))))</f>
        <v>1.0879364351851215E-3</v>
      </c>
      <c r="V829" s="3" t="str">
        <f t="shared" si="126"/>
        <v>Low</v>
      </c>
      <c r="W829" s="6">
        <f t="shared" si="127"/>
        <v>1.522023072823985E-2</v>
      </c>
      <c r="X829" s="3" t="str">
        <f t="shared" si="128"/>
        <v>Monitor</v>
      </c>
      <c r="Y829" s="3" t="str">
        <f t="shared" si="129"/>
        <v>OK</v>
      </c>
    </row>
    <row r="830" spans="1:25" x14ac:dyDescent="0.25">
      <c r="A830" s="3" t="str">
        <f>Raw_Data!A830</f>
        <v>f18bb534-3003-4858-95d7-fdf908fc7432</v>
      </c>
      <c r="B830" s="3">
        <f>Raw_Data!B830</f>
        <v>64</v>
      </c>
      <c r="C830" s="3" t="str">
        <f>Raw_Data!C830</f>
        <v>Male</v>
      </c>
      <c r="D830" s="3" t="str">
        <f>Raw_Data!D830</f>
        <v>Basic</v>
      </c>
      <c r="E830" s="3">
        <f>Raw_Data!E830</f>
        <v>0.27</v>
      </c>
      <c r="F830" s="3">
        <f>Raw_Data!F830</f>
        <v>49</v>
      </c>
      <c r="G830" s="3" t="str">
        <f>Raw_Data!G830</f>
        <v>South America</v>
      </c>
      <c r="H830" s="3" t="str">
        <f>Raw_Data!H830</f>
        <v>Mobile</v>
      </c>
      <c r="I830" s="3">
        <f>Raw_Data!I830</f>
        <v>8.99</v>
      </c>
      <c r="J830" s="3">
        <f>Raw_Data!J830</f>
        <v>1</v>
      </c>
      <c r="K830" s="3" t="str">
        <f>Raw_Data!K830</f>
        <v>Crypto</v>
      </c>
      <c r="L830" s="3">
        <f>Raw_Data!L830</f>
        <v>4</v>
      </c>
      <c r="M830" s="3">
        <f>Raw_Data!M830</f>
        <v>0.01</v>
      </c>
      <c r="N830" s="3" t="str">
        <f>Raw_Data!N830</f>
        <v>Horror</v>
      </c>
      <c r="O830" s="3" t="str">
        <f t="shared" si="120"/>
        <v>55-70</v>
      </c>
      <c r="P830" s="3" t="str">
        <f t="shared" si="121"/>
        <v>&lt;10h</v>
      </c>
      <c r="Q830" s="3" t="str">
        <f t="shared" si="122"/>
        <v>46-60d</v>
      </c>
      <c r="R830" s="3" t="str">
        <f t="shared" si="123"/>
        <v>Low</v>
      </c>
      <c r="S830" s="3" t="str">
        <f t="shared" si="124"/>
        <v>Low</v>
      </c>
      <c r="T830" s="3" t="str">
        <f t="shared" si="125"/>
        <v>Churned</v>
      </c>
      <c r="U830" s="4">
        <f>1/(1+EXP(-(Predictive_Model!$B$5+((B830-Predictive_Model!$B$20)/Predictive_Model!$C$20)*Predictive_Model!$D$20+((E830-Predictive_Model!$B$21)/Predictive_Model!$C$21)*Predictive_Model!$D$21+((F830-Predictive_Model!$B$22)/Predictive_Model!$C$22)*Predictive_Model!$D$22+((I830-Predictive_Model!$B$23)/Predictive_Model!$C$23)*Predictive_Model!$D$23+((L830-Predictive_Model!$B$24)/Predictive_Model!$C$24)*Predictive_Model!$D$24+((M830-Predictive_Model!$B$25)/Predictive_Model!$C$25)*Predictive_Model!$D$25+IF(C830="Male",Predictive_Model!$D$31,IF(C830="Other",Predictive_Model!$D$32,0))+IF(D830="Premium",Predictive_Model!$D$34,IF(D830="Standard",Predictive_Model!$D$35,0))+IF(G830="Asia",Predictive_Model!$D$37,IF(G830="Europe",Predictive_Model!$D$38,IF(G830="North America",Predictive_Model!$D$39,IF(G830="Oceania",Predictive_Model!$D$40,IF(G830="South America",Predictive_Model!$D$41,0)))))+IF(H830="Laptop",Predictive_Model!$D$43,IF(H830="Mobile",Predictive_Model!$D$44,IF(H830="TV",Predictive_Model!$D$45,IF(H830="Tablet",Predictive_Model!$D$46,0))))+IF(K830="Crypto",Predictive_Model!$D$48,IF(K830="Debit Card",Predictive_Model!$D$49,IF(K830="Gift Card",Predictive_Model!$D$50,IF(K830="PayPal",Predictive_Model!$D$51,0))))+IF(N830="Comedy",Predictive_Model!$D$53,IF(N830="Documentary",Predictive_Model!$D$54,IF(N830="Drama",Predictive_Model!$D$55,IF(N830="Horror",Predictive_Model!$D$56,IF(N830="Romance",Predictive_Model!$D$57,IF(N830="Sci-Fi",Predictive_Model!$D$58,0)))))))))</f>
        <v>0.9999664735736663</v>
      </c>
      <c r="V830" s="3" t="str">
        <f t="shared" si="126"/>
        <v>Critical</v>
      </c>
      <c r="W830" s="6">
        <f t="shared" si="127"/>
        <v>8.99</v>
      </c>
      <c r="X830" s="3" t="str">
        <f t="shared" si="128"/>
        <v>Priority 2</v>
      </c>
      <c r="Y830" s="3" t="str">
        <f t="shared" si="129"/>
        <v>OK</v>
      </c>
    </row>
    <row r="831" spans="1:25" x14ac:dyDescent="0.25">
      <c r="A831" s="3" t="str">
        <f>Raw_Data!A831</f>
        <v>91c78112-b9eb-48ad-9fca-29f6197be2d7</v>
      </c>
      <c r="B831" s="3">
        <f>Raw_Data!B831</f>
        <v>21</v>
      </c>
      <c r="C831" s="3" t="str">
        <f>Raw_Data!C831</f>
        <v>Other</v>
      </c>
      <c r="D831" s="3" t="str">
        <f>Raw_Data!D831</f>
        <v>Standard</v>
      </c>
      <c r="E831" s="3">
        <f>Raw_Data!E831</f>
        <v>8.08</v>
      </c>
      <c r="F831" s="3">
        <f>Raw_Data!F831</f>
        <v>16</v>
      </c>
      <c r="G831" s="3" t="str">
        <f>Raw_Data!G831</f>
        <v>Oceania</v>
      </c>
      <c r="H831" s="3" t="str">
        <f>Raw_Data!H831</f>
        <v>Laptop</v>
      </c>
      <c r="I831" s="3">
        <f>Raw_Data!I831</f>
        <v>13.99</v>
      </c>
      <c r="J831" s="3">
        <f>Raw_Data!J831</f>
        <v>0</v>
      </c>
      <c r="K831" s="3" t="str">
        <f>Raw_Data!K831</f>
        <v>Crypto</v>
      </c>
      <c r="L831" s="3">
        <f>Raw_Data!L831</f>
        <v>4</v>
      </c>
      <c r="M831" s="3">
        <f>Raw_Data!M831</f>
        <v>0.48</v>
      </c>
      <c r="N831" s="3" t="str">
        <f>Raw_Data!N831</f>
        <v>Action</v>
      </c>
      <c r="O831" s="3" t="str">
        <f t="shared" si="120"/>
        <v>18-24</v>
      </c>
      <c r="P831" s="3" t="str">
        <f t="shared" si="121"/>
        <v>&lt;10h</v>
      </c>
      <c r="Q831" s="3" t="str">
        <f t="shared" si="122"/>
        <v>8-21d</v>
      </c>
      <c r="R831" s="3" t="str">
        <f t="shared" si="123"/>
        <v>Medium</v>
      </c>
      <c r="S831" s="3" t="str">
        <f t="shared" si="124"/>
        <v>Mid</v>
      </c>
      <c r="T831" s="3" t="str">
        <f t="shared" si="125"/>
        <v>Active</v>
      </c>
      <c r="U831" s="4">
        <f>1/(1+EXP(-(Predictive_Model!$B$5+((B831-Predictive_Model!$B$20)/Predictive_Model!$C$20)*Predictive_Model!$D$20+((E831-Predictive_Model!$B$21)/Predictive_Model!$C$21)*Predictive_Model!$D$21+((F831-Predictive_Model!$B$22)/Predictive_Model!$C$22)*Predictive_Model!$D$22+((I831-Predictive_Model!$B$23)/Predictive_Model!$C$23)*Predictive_Model!$D$23+((L831-Predictive_Model!$B$24)/Predictive_Model!$C$24)*Predictive_Model!$D$24+((M831-Predictive_Model!$B$25)/Predictive_Model!$C$25)*Predictive_Model!$D$25+IF(C831="Male",Predictive_Model!$D$31,IF(C831="Other",Predictive_Model!$D$32,0))+IF(D831="Premium",Predictive_Model!$D$34,IF(D831="Standard",Predictive_Model!$D$35,0))+IF(G831="Asia",Predictive_Model!$D$37,IF(G831="Europe",Predictive_Model!$D$38,IF(G831="North America",Predictive_Model!$D$39,IF(G831="Oceania",Predictive_Model!$D$40,IF(G831="South America",Predictive_Model!$D$41,0)))))+IF(H831="Laptop",Predictive_Model!$D$43,IF(H831="Mobile",Predictive_Model!$D$44,IF(H831="TV",Predictive_Model!$D$45,IF(H831="Tablet",Predictive_Model!$D$46,0))))+IF(K831="Crypto",Predictive_Model!$D$48,IF(K831="Debit Card",Predictive_Model!$D$49,IF(K831="Gift Card",Predictive_Model!$D$50,IF(K831="PayPal",Predictive_Model!$D$51,0))))+IF(N831="Comedy",Predictive_Model!$D$53,IF(N831="Documentary",Predictive_Model!$D$54,IF(N831="Drama",Predictive_Model!$D$55,IF(N831="Horror",Predictive_Model!$D$56,IF(N831="Romance",Predictive_Model!$D$57,IF(N831="Sci-Fi",Predictive_Model!$D$58,0)))))))))</f>
        <v>0.47969028948697201</v>
      </c>
      <c r="V831" s="3" t="str">
        <f t="shared" si="126"/>
        <v>Medium</v>
      </c>
      <c r="W831" s="6">
        <f t="shared" si="127"/>
        <v>6.7108671499227386</v>
      </c>
      <c r="X831" s="3" t="str">
        <f t="shared" si="128"/>
        <v>Monitor</v>
      </c>
      <c r="Y831" s="3" t="str">
        <f t="shared" si="129"/>
        <v>OK</v>
      </c>
    </row>
    <row r="832" spans="1:25" x14ac:dyDescent="0.25">
      <c r="A832" s="3" t="str">
        <f>Raw_Data!A832</f>
        <v>c34baf8c-d65c-4aaa-9602-2bb9efaa4f6c</v>
      </c>
      <c r="B832" s="3">
        <f>Raw_Data!B832</f>
        <v>45</v>
      </c>
      <c r="C832" s="3" t="str">
        <f>Raw_Data!C832</f>
        <v>Female</v>
      </c>
      <c r="D832" s="3" t="str">
        <f>Raw_Data!D832</f>
        <v>Basic</v>
      </c>
      <c r="E832" s="3">
        <f>Raw_Data!E832</f>
        <v>7.13</v>
      </c>
      <c r="F832" s="3">
        <f>Raw_Data!F832</f>
        <v>8</v>
      </c>
      <c r="G832" s="3" t="str">
        <f>Raw_Data!G832</f>
        <v>Oceania</v>
      </c>
      <c r="H832" s="3" t="str">
        <f>Raw_Data!H832</f>
        <v>Mobile</v>
      </c>
      <c r="I832" s="3">
        <f>Raw_Data!I832</f>
        <v>8.99</v>
      </c>
      <c r="J832" s="3">
        <f>Raw_Data!J832</f>
        <v>0</v>
      </c>
      <c r="K832" s="3" t="str">
        <f>Raw_Data!K832</f>
        <v>Credit Card</v>
      </c>
      <c r="L832" s="3">
        <f>Raw_Data!L832</f>
        <v>3</v>
      </c>
      <c r="M832" s="3">
        <f>Raw_Data!M832</f>
        <v>0.79</v>
      </c>
      <c r="N832" s="3" t="str">
        <f>Raw_Data!N832</f>
        <v>Horror</v>
      </c>
      <c r="O832" s="3" t="str">
        <f t="shared" si="120"/>
        <v>45-54</v>
      </c>
      <c r="P832" s="3" t="str">
        <f t="shared" si="121"/>
        <v>&lt;10h</v>
      </c>
      <c r="Q832" s="3" t="str">
        <f t="shared" si="122"/>
        <v>8-21d</v>
      </c>
      <c r="R832" s="3" t="str">
        <f t="shared" si="123"/>
        <v>Medium</v>
      </c>
      <c r="S832" s="3" t="str">
        <f t="shared" si="124"/>
        <v>Low</v>
      </c>
      <c r="T832" s="3" t="str">
        <f t="shared" si="125"/>
        <v>Active</v>
      </c>
      <c r="U832" s="4">
        <f>1/(1+EXP(-(Predictive_Model!$B$5+((B832-Predictive_Model!$B$20)/Predictive_Model!$C$20)*Predictive_Model!$D$20+((E832-Predictive_Model!$B$21)/Predictive_Model!$C$21)*Predictive_Model!$D$21+((F832-Predictive_Model!$B$22)/Predictive_Model!$C$22)*Predictive_Model!$D$22+((I832-Predictive_Model!$B$23)/Predictive_Model!$C$23)*Predictive_Model!$D$23+((L832-Predictive_Model!$B$24)/Predictive_Model!$C$24)*Predictive_Model!$D$24+((M832-Predictive_Model!$B$25)/Predictive_Model!$C$25)*Predictive_Model!$D$25+IF(C832="Male",Predictive_Model!$D$31,IF(C832="Other",Predictive_Model!$D$32,0))+IF(D832="Premium",Predictive_Model!$D$34,IF(D832="Standard",Predictive_Model!$D$35,0))+IF(G832="Asia",Predictive_Model!$D$37,IF(G832="Europe",Predictive_Model!$D$38,IF(G832="North America",Predictive_Model!$D$39,IF(G832="Oceania",Predictive_Model!$D$40,IF(G832="South America",Predictive_Model!$D$41,0)))))+IF(H832="Laptop",Predictive_Model!$D$43,IF(H832="Mobile",Predictive_Model!$D$44,IF(H832="TV",Predictive_Model!$D$45,IF(H832="Tablet",Predictive_Model!$D$46,0))))+IF(K832="Crypto",Predictive_Model!$D$48,IF(K832="Debit Card",Predictive_Model!$D$49,IF(K832="Gift Card",Predictive_Model!$D$50,IF(K832="PayPal",Predictive_Model!$D$51,0))))+IF(N832="Comedy",Predictive_Model!$D$53,IF(N832="Documentary",Predictive_Model!$D$54,IF(N832="Drama",Predictive_Model!$D$55,IF(N832="Horror",Predictive_Model!$D$56,IF(N832="Romance",Predictive_Model!$D$57,IF(N832="Sci-Fi",Predictive_Model!$D$58,0)))))))))</f>
        <v>0.9144384106697756</v>
      </c>
      <c r="V832" s="3" t="str">
        <f t="shared" si="126"/>
        <v>Critical</v>
      </c>
      <c r="W832" s="6">
        <f t="shared" si="127"/>
        <v>8.2208013119212833</v>
      </c>
      <c r="X832" s="3" t="str">
        <f t="shared" si="128"/>
        <v>Priority 2</v>
      </c>
      <c r="Y832" s="3" t="str">
        <f t="shared" si="129"/>
        <v>OK</v>
      </c>
    </row>
    <row r="833" spans="1:25" x14ac:dyDescent="0.25">
      <c r="A833" s="3" t="str">
        <f>Raw_Data!A833</f>
        <v>0ef9124e-50c5-411b-b436-edacd29199a8</v>
      </c>
      <c r="B833" s="3">
        <f>Raw_Data!B833</f>
        <v>47</v>
      </c>
      <c r="C833" s="3" t="str">
        <f>Raw_Data!C833</f>
        <v>Female</v>
      </c>
      <c r="D833" s="3" t="str">
        <f>Raw_Data!D833</f>
        <v>Standard</v>
      </c>
      <c r="E833" s="3">
        <f>Raw_Data!E833</f>
        <v>4.13</v>
      </c>
      <c r="F833" s="3">
        <f>Raw_Data!F833</f>
        <v>30</v>
      </c>
      <c r="G833" s="3" t="str">
        <f>Raw_Data!G833</f>
        <v>South America</v>
      </c>
      <c r="H833" s="3" t="str">
        <f>Raw_Data!H833</f>
        <v>Tablet</v>
      </c>
      <c r="I833" s="3">
        <f>Raw_Data!I833</f>
        <v>13.99</v>
      </c>
      <c r="J833" s="3">
        <f>Raw_Data!J833</f>
        <v>1</v>
      </c>
      <c r="K833" s="3" t="str">
        <f>Raw_Data!K833</f>
        <v>Gift Card</v>
      </c>
      <c r="L833" s="3">
        <f>Raw_Data!L833</f>
        <v>2</v>
      </c>
      <c r="M833" s="3">
        <f>Raw_Data!M833</f>
        <v>0.13</v>
      </c>
      <c r="N833" s="3" t="str">
        <f>Raw_Data!N833</f>
        <v>Horror</v>
      </c>
      <c r="O833" s="3" t="str">
        <f t="shared" si="120"/>
        <v>45-54</v>
      </c>
      <c r="P833" s="3" t="str">
        <f t="shared" si="121"/>
        <v>&lt;10h</v>
      </c>
      <c r="Q833" s="3" t="str">
        <f t="shared" si="122"/>
        <v>22-45d</v>
      </c>
      <c r="R833" s="3" t="str">
        <f t="shared" si="123"/>
        <v>Medium</v>
      </c>
      <c r="S833" s="3" t="str">
        <f t="shared" si="124"/>
        <v>Mid</v>
      </c>
      <c r="T833" s="3" t="str">
        <f t="shared" si="125"/>
        <v>Churned</v>
      </c>
      <c r="U833" s="4">
        <f>1/(1+EXP(-(Predictive_Model!$B$5+((B833-Predictive_Model!$B$20)/Predictive_Model!$C$20)*Predictive_Model!$D$20+((E833-Predictive_Model!$B$21)/Predictive_Model!$C$21)*Predictive_Model!$D$21+((F833-Predictive_Model!$B$22)/Predictive_Model!$C$22)*Predictive_Model!$D$22+((I833-Predictive_Model!$B$23)/Predictive_Model!$C$23)*Predictive_Model!$D$23+((L833-Predictive_Model!$B$24)/Predictive_Model!$C$24)*Predictive_Model!$D$24+((M833-Predictive_Model!$B$25)/Predictive_Model!$C$25)*Predictive_Model!$D$25+IF(C833="Male",Predictive_Model!$D$31,IF(C833="Other",Predictive_Model!$D$32,0))+IF(D833="Premium",Predictive_Model!$D$34,IF(D833="Standard",Predictive_Model!$D$35,0))+IF(G833="Asia",Predictive_Model!$D$37,IF(G833="Europe",Predictive_Model!$D$38,IF(G833="North America",Predictive_Model!$D$39,IF(G833="Oceania",Predictive_Model!$D$40,IF(G833="South America",Predictive_Model!$D$41,0)))))+IF(H833="Laptop",Predictive_Model!$D$43,IF(H833="Mobile",Predictive_Model!$D$44,IF(H833="TV",Predictive_Model!$D$45,IF(H833="Tablet",Predictive_Model!$D$46,0))))+IF(K833="Crypto",Predictive_Model!$D$48,IF(K833="Debit Card",Predictive_Model!$D$49,IF(K833="Gift Card",Predictive_Model!$D$50,IF(K833="PayPal",Predictive_Model!$D$51,0))))+IF(N833="Comedy",Predictive_Model!$D$53,IF(N833="Documentary",Predictive_Model!$D$54,IF(N833="Drama",Predictive_Model!$D$55,IF(N833="Horror",Predictive_Model!$D$56,IF(N833="Romance",Predictive_Model!$D$57,IF(N833="Sci-Fi",Predictive_Model!$D$58,0)))))))))</f>
        <v>0.99915780219750494</v>
      </c>
      <c r="V833" s="3" t="str">
        <f t="shared" si="126"/>
        <v>Critical</v>
      </c>
      <c r="W833" s="6">
        <f t="shared" si="127"/>
        <v>13.99</v>
      </c>
      <c r="X833" s="3" t="str">
        <f t="shared" si="128"/>
        <v>Priority 2</v>
      </c>
      <c r="Y833" s="3" t="str">
        <f t="shared" si="129"/>
        <v>OK</v>
      </c>
    </row>
    <row r="834" spans="1:25" x14ac:dyDescent="0.25">
      <c r="A834" s="3" t="str">
        <f>Raw_Data!A834</f>
        <v>8f74fb47-9bcc-4ec6-a9d8-5e795ef2235d</v>
      </c>
      <c r="B834" s="3">
        <f>Raw_Data!B834</f>
        <v>60</v>
      </c>
      <c r="C834" s="3" t="str">
        <f>Raw_Data!C834</f>
        <v>Female</v>
      </c>
      <c r="D834" s="3" t="str">
        <f>Raw_Data!D834</f>
        <v>Premium</v>
      </c>
      <c r="E834" s="3">
        <f>Raw_Data!E834</f>
        <v>12.6</v>
      </c>
      <c r="F834" s="3">
        <f>Raw_Data!F834</f>
        <v>33</v>
      </c>
      <c r="G834" s="3" t="str">
        <f>Raw_Data!G834</f>
        <v>Europe</v>
      </c>
      <c r="H834" s="3" t="str">
        <f>Raw_Data!H834</f>
        <v>Desktop</v>
      </c>
      <c r="I834" s="3">
        <f>Raw_Data!I834</f>
        <v>17.989999999999998</v>
      </c>
      <c r="J834" s="3">
        <f>Raw_Data!J834</f>
        <v>1</v>
      </c>
      <c r="K834" s="3" t="str">
        <f>Raw_Data!K834</f>
        <v>Gift Card</v>
      </c>
      <c r="L834" s="3">
        <f>Raw_Data!L834</f>
        <v>2</v>
      </c>
      <c r="M834" s="3">
        <f>Raw_Data!M834</f>
        <v>0.37</v>
      </c>
      <c r="N834" s="3" t="str">
        <f>Raw_Data!N834</f>
        <v>Sci-Fi</v>
      </c>
      <c r="O834" s="3" t="str">
        <f t="shared" si="120"/>
        <v>55-70</v>
      </c>
      <c r="P834" s="3" t="str">
        <f t="shared" si="121"/>
        <v>10-24h</v>
      </c>
      <c r="Q834" s="3" t="str">
        <f t="shared" si="122"/>
        <v>22-45d</v>
      </c>
      <c r="R834" s="3" t="str">
        <f t="shared" si="123"/>
        <v>Medium</v>
      </c>
      <c r="S834" s="3" t="str">
        <f t="shared" si="124"/>
        <v>High</v>
      </c>
      <c r="T834" s="3" t="str">
        <f t="shared" si="125"/>
        <v>Churned</v>
      </c>
      <c r="U834" s="4">
        <f>1/(1+EXP(-(Predictive_Model!$B$5+((B834-Predictive_Model!$B$20)/Predictive_Model!$C$20)*Predictive_Model!$D$20+((E834-Predictive_Model!$B$21)/Predictive_Model!$C$21)*Predictive_Model!$D$21+((F834-Predictive_Model!$B$22)/Predictive_Model!$C$22)*Predictive_Model!$D$22+((I834-Predictive_Model!$B$23)/Predictive_Model!$C$23)*Predictive_Model!$D$23+((L834-Predictive_Model!$B$24)/Predictive_Model!$C$24)*Predictive_Model!$D$24+((M834-Predictive_Model!$B$25)/Predictive_Model!$C$25)*Predictive_Model!$D$25+IF(C834="Male",Predictive_Model!$D$31,IF(C834="Other",Predictive_Model!$D$32,0))+IF(D834="Premium",Predictive_Model!$D$34,IF(D834="Standard",Predictive_Model!$D$35,0))+IF(G834="Asia",Predictive_Model!$D$37,IF(G834="Europe",Predictive_Model!$D$38,IF(G834="North America",Predictive_Model!$D$39,IF(G834="Oceania",Predictive_Model!$D$40,IF(G834="South America",Predictive_Model!$D$41,0)))))+IF(H834="Laptop",Predictive_Model!$D$43,IF(H834="Mobile",Predictive_Model!$D$44,IF(H834="TV",Predictive_Model!$D$45,IF(H834="Tablet",Predictive_Model!$D$46,0))))+IF(K834="Crypto",Predictive_Model!$D$48,IF(K834="Debit Card",Predictive_Model!$D$49,IF(K834="Gift Card",Predictive_Model!$D$50,IF(K834="PayPal",Predictive_Model!$D$51,0))))+IF(N834="Comedy",Predictive_Model!$D$53,IF(N834="Documentary",Predictive_Model!$D$54,IF(N834="Drama",Predictive_Model!$D$55,IF(N834="Horror",Predictive_Model!$D$56,IF(N834="Romance",Predictive_Model!$D$57,IF(N834="Sci-Fi",Predictive_Model!$D$58,0)))))))))</f>
        <v>0.74605972940837273</v>
      </c>
      <c r="V834" s="3" t="str">
        <f t="shared" si="126"/>
        <v>High</v>
      </c>
      <c r="W834" s="6">
        <f t="shared" si="127"/>
        <v>17.989999999999998</v>
      </c>
      <c r="X834" s="3" t="str">
        <f t="shared" si="128"/>
        <v>Priority 2</v>
      </c>
      <c r="Y834" s="3" t="str">
        <f t="shared" si="129"/>
        <v>OK</v>
      </c>
    </row>
    <row r="835" spans="1:25" x14ac:dyDescent="0.25">
      <c r="A835" s="3" t="str">
        <f>Raw_Data!A835</f>
        <v>60fbb4af-309d-4a37-93b2-20c05286ac2f</v>
      </c>
      <c r="B835" s="3">
        <f>Raw_Data!B835</f>
        <v>60</v>
      </c>
      <c r="C835" s="3" t="str">
        <f>Raw_Data!C835</f>
        <v>Other</v>
      </c>
      <c r="D835" s="3" t="str">
        <f>Raw_Data!D835</f>
        <v>Standard</v>
      </c>
      <c r="E835" s="3">
        <f>Raw_Data!E835</f>
        <v>0.62</v>
      </c>
      <c r="F835" s="3">
        <f>Raw_Data!F835</f>
        <v>48</v>
      </c>
      <c r="G835" s="3" t="str">
        <f>Raw_Data!G835</f>
        <v>Africa</v>
      </c>
      <c r="H835" s="3" t="str">
        <f>Raw_Data!H835</f>
        <v>TV</v>
      </c>
      <c r="I835" s="3">
        <f>Raw_Data!I835</f>
        <v>13.99</v>
      </c>
      <c r="J835" s="3">
        <f>Raw_Data!J835</f>
        <v>1</v>
      </c>
      <c r="K835" s="3" t="str">
        <f>Raw_Data!K835</f>
        <v>Crypto</v>
      </c>
      <c r="L835" s="3">
        <f>Raw_Data!L835</f>
        <v>4</v>
      </c>
      <c r="M835" s="3">
        <f>Raw_Data!M835</f>
        <v>0.01</v>
      </c>
      <c r="N835" s="3" t="str">
        <f>Raw_Data!N835</f>
        <v>Documentary</v>
      </c>
      <c r="O835" s="3" t="str">
        <f t="shared" si="120"/>
        <v>55-70</v>
      </c>
      <c r="P835" s="3" t="str">
        <f t="shared" si="121"/>
        <v>&lt;10h</v>
      </c>
      <c r="Q835" s="3" t="str">
        <f t="shared" si="122"/>
        <v>46-60d</v>
      </c>
      <c r="R835" s="3" t="str">
        <f t="shared" si="123"/>
        <v>Low</v>
      </c>
      <c r="S835" s="3" t="str">
        <f t="shared" si="124"/>
        <v>Mid</v>
      </c>
      <c r="T835" s="3" t="str">
        <f t="shared" si="125"/>
        <v>Churned</v>
      </c>
      <c r="U835" s="4">
        <f>1/(1+EXP(-(Predictive_Model!$B$5+((B835-Predictive_Model!$B$20)/Predictive_Model!$C$20)*Predictive_Model!$D$20+((E835-Predictive_Model!$B$21)/Predictive_Model!$C$21)*Predictive_Model!$D$21+((F835-Predictive_Model!$B$22)/Predictive_Model!$C$22)*Predictive_Model!$D$22+((I835-Predictive_Model!$B$23)/Predictive_Model!$C$23)*Predictive_Model!$D$23+((L835-Predictive_Model!$B$24)/Predictive_Model!$C$24)*Predictive_Model!$D$24+((M835-Predictive_Model!$B$25)/Predictive_Model!$C$25)*Predictive_Model!$D$25+IF(C835="Male",Predictive_Model!$D$31,IF(C835="Other",Predictive_Model!$D$32,0))+IF(D835="Premium",Predictive_Model!$D$34,IF(D835="Standard",Predictive_Model!$D$35,0))+IF(G835="Asia",Predictive_Model!$D$37,IF(G835="Europe",Predictive_Model!$D$38,IF(G835="North America",Predictive_Model!$D$39,IF(G835="Oceania",Predictive_Model!$D$40,IF(G835="South America",Predictive_Model!$D$41,0)))))+IF(H835="Laptop",Predictive_Model!$D$43,IF(H835="Mobile",Predictive_Model!$D$44,IF(H835="TV",Predictive_Model!$D$45,IF(H835="Tablet",Predictive_Model!$D$46,0))))+IF(K835="Crypto",Predictive_Model!$D$48,IF(K835="Debit Card",Predictive_Model!$D$49,IF(K835="Gift Card",Predictive_Model!$D$50,IF(K835="PayPal",Predictive_Model!$D$51,0))))+IF(N835="Comedy",Predictive_Model!$D$53,IF(N835="Documentary",Predictive_Model!$D$54,IF(N835="Drama",Predictive_Model!$D$55,IF(N835="Horror",Predictive_Model!$D$56,IF(N835="Romance",Predictive_Model!$D$57,IF(N835="Sci-Fi",Predictive_Model!$D$58,0)))))))))</f>
        <v>0.99903317151944038</v>
      </c>
      <c r="V835" s="3" t="str">
        <f t="shared" si="126"/>
        <v>Critical</v>
      </c>
      <c r="W835" s="6">
        <f t="shared" si="127"/>
        <v>13.99</v>
      </c>
      <c r="X835" s="3" t="str">
        <f t="shared" si="128"/>
        <v>Priority 2</v>
      </c>
      <c r="Y835" s="3" t="str">
        <f t="shared" si="129"/>
        <v>OK</v>
      </c>
    </row>
    <row r="836" spans="1:25" x14ac:dyDescent="0.25">
      <c r="A836" s="3" t="str">
        <f>Raw_Data!A836</f>
        <v>d5ebd5d0-4ce3-4120-9c8a-d01de6e00ba5</v>
      </c>
      <c r="B836" s="3">
        <f>Raw_Data!B836</f>
        <v>28</v>
      </c>
      <c r="C836" s="3" t="str">
        <f>Raw_Data!C836</f>
        <v>Male</v>
      </c>
      <c r="D836" s="3" t="str">
        <f>Raw_Data!D836</f>
        <v>Standard</v>
      </c>
      <c r="E836" s="3">
        <f>Raw_Data!E836</f>
        <v>2.6</v>
      </c>
      <c r="F836" s="3">
        <f>Raw_Data!F836</f>
        <v>45</v>
      </c>
      <c r="G836" s="3" t="str">
        <f>Raw_Data!G836</f>
        <v>Europe</v>
      </c>
      <c r="H836" s="3" t="str">
        <f>Raw_Data!H836</f>
        <v>Laptop</v>
      </c>
      <c r="I836" s="3">
        <f>Raw_Data!I836</f>
        <v>13.99</v>
      </c>
      <c r="J836" s="3">
        <f>Raw_Data!J836</f>
        <v>1</v>
      </c>
      <c r="K836" s="3" t="str">
        <f>Raw_Data!K836</f>
        <v>Credit Card</v>
      </c>
      <c r="L836" s="3">
        <f>Raw_Data!L836</f>
        <v>2</v>
      </c>
      <c r="M836" s="3">
        <f>Raw_Data!M836</f>
        <v>0.06</v>
      </c>
      <c r="N836" s="3" t="str">
        <f>Raw_Data!N836</f>
        <v>Sci-Fi</v>
      </c>
      <c r="O836" s="3" t="str">
        <f t="shared" si="120"/>
        <v>25-34</v>
      </c>
      <c r="P836" s="3" t="str">
        <f t="shared" si="121"/>
        <v>&lt;10h</v>
      </c>
      <c r="Q836" s="3" t="str">
        <f t="shared" si="122"/>
        <v>22-45d</v>
      </c>
      <c r="R836" s="3" t="str">
        <f t="shared" si="123"/>
        <v>Medium</v>
      </c>
      <c r="S836" s="3" t="str">
        <f t="shared" si="124"/>
        <v>Mid</v>
      </c>
      <c r="T836" s="3" t="str">
        <f t="shared" si="125"/>
        <v>Churned</v>
      </c>
      <c r="U836" s="4">
        <f>1/(1+EXP(-(Predictive_Model!$B$5+((B836-Predictive_Model!$B$20)/Predictive_Model!$C$20)*Predictive_Model!$D$20+((E836-Predictive_Model!$B$21)/Predictive_Model!$C$21)*Predictive_Model!$D$21+((F836-Predictive_Model!$B$22)/Predictive_Model!$C$22)*Predictive_Model!$D$22+((I836-Predictive_Model!$B$23)/Predictive_Model!$C$23)*Predictive_Model!$D$23+((L836-Predictive_Model!$B$24)/Predictive_Model!$C$24)*Predictive_Model!$D$24+((M836-Predictive_Model!$B$25)/Predictive_Model!$C$25)*Predictive_Model!$D$25+IF(C836="Male",Predictive_Model!$D$31,IF(C836="Other",Predictive_Model!$D$32,0))+IF(D836="Premium",Predictive_Model!$D$34,IF(D836="Standard",Predictive_Model!$D$35,0))+IF(G836="Asia",Predictive_Model!$D$37,IF(G836="Europe",Predictive_Model!$D$38,IF(G836="North America",Predictive_Model!$D$39,IF(G836="Oceania",Predictive_Model!$D$40,IF(G836="South America",Predictive_Model!$D$41,0)))))+IF(H836="Laptop",Predictive_Model!$D$43,IF(H836="Mobile",Predictive_Model!$D$44,IF(H836="TV",Predictive_Model!$D$45,IF(H836="Tablet",Predictive_Model!$D$46,0))))+IF(K836="Crypto",Predictive_Model!$D$48,IF(K836="Debit Card",Predictive_Model!$D$49,IF(K836="Gift Card",Predictive_Model!$D$50,IF(K836="PayPal",Predictive_Model!$D$51,0))))+IF(N836="Comedy",Predictive_Model!$D$53,IF(N836="Documentary",Predictive_Model!$D$54,IF(N836="Drama",Predictive_Model!$D$55,IF(N836="Horror",Predictive_Model!$D$56,IF(N836="Romance",Predictive_Model!$D$57,IF(N836="Sci-Fi",Predictive_Model!$D$58,0)))))))))</f>
        <v>0.99951852274474429</v>
      </c>
      <c r="V836" s="3" t="str">
        <f t="shared" si="126"/>
        <v>Critical</v>
      </c>
      <c r="W836" s="6">
        <f t="shared" si="127"/>
        <v>13.99</v>
      </c>
      <c r="X836" s="3" t="str">
        <f t="shared" si="128"/>
        <v>Priority 2</v>
      </c>
      <c r="Y836" s="3" t="str">
        <f t="shared" si="129"/>
        <v>OK</v>
      </c>
    </row>
    <row r="837" spans="1:25" x14ac:dyDescent="0.25">
      <c r="A837" s="3" t="str">
        <f>Raw_Data!A837</f>
        <v>e2fa23ce-0f5d-44a2-8cec-b14660947d11</v>
      </c>
      <c r="B837" s="3">
        <f>Raw_Data!B837</f>
        <v>25</v>
      </c>
      <c r="C837" s="3" t="str">
        <f>Raw_Data!C837</f>
        <v>Female</v>
      </c>
      <c r="D837" s="3" t="str">
        <f>Raw_Data!D837</f>
        <v>Standard</v>
      </c>
      <c r="E837" s="3">
        <f>Raw_Data!E837</f>
        <v>3.17</v>
      </c>
      <c r="F837" s="3">
        <f>Raw_Data!F837</f>
        <v>32</v>
      </c>
      <c r="G837" s="3" t="str">
        <f>Raw_Data!G837</f>
        <v>Europe</v>
      </c>
      <c r="H837" s="3" t="str">
        <f>Raw_Data!H837</f>
        <v>Desktop</v>
      </c>
      <c r="I837" s="3">
        <f>Raw_Data!I837</f>
        <v>13.99</v>
      </c>
      <c r="J837" s="3">
        <f>Raw_Data!J837</f>
        <v>1</v>
      </c>
      <c r="K837" s="3" t="str">
        <f>Raw_Data!K837</f>
        <v>Debit Card</v>
      </c>
      <c r="L837" s="3">
        <f>Raw_Data!L837</f>
        <v>5</v>
      </c>
      <c r="M837" s="3">
        <f>Raw_Data!M837</f>
        <v>0.1</v>
      </c>
      <c r="N837" s="3" t="str">
        <f>Raw_Data!N837</f>
        <v>Documentary</v>
      </c>
      <c r="O837" s="3" t="str">
        <f t="shared" ref="O837:O900" si="130">IF(B837&lt;25,"18-24",IF(B837&lt;35,"25-34",IF(B837&lt;45,"35-44",IF(B837&lt;55,"45-54","55-70"))))</f>
        <v>25-34</v>
      </c>
      <c r="P837" s="3" t="str">
        <f t="shared" ref="P837:P900" si="131">IF(E837&lt;10,"&lt;10h",IF(E837&lt;25,"10-24h",IF(E837&lt;50,"25-49h","50h+")))</f>
        <v>&lt;10h</v>
      </c>
      <c r="Q837" s="3" t="str">
        <f t="shared" ref="Q837:Q900" si="132">IF(F837&lt;=7,"0-7d",IF(F837&lt;=21,"8-21d",IF(F837&lt;=45,"22-45d","46-60d")))</f>
        <v>22-45d</v>
      </c>
      <c r="R837" s="3" t="str">
        <f t="shared" ref="R837:R900" si="133">IF(AND(E837&gt;=25,F837&lt;=21),"High",IF(OR(E837&gt;=10,F837&lt;=45),"Medium","Low"))</f>
        <v>Medium</v>
      </c>
      <c r="S837" s="3" t="str">
        <f t="shared" ref="S837:S900" si="134">IF(I837&lt;10,"Low",IF(I837&lt;16,"Mid","High"))</f>
        <v>Mid</v>
      </c>
      <c r="T837" s="3" t="str">
        <f t="shared" ref="T837:T900" si="135">IF(J837=1,"Churned","Active")</f>
        <v>Churned</v>
      </c>
      <c r="U837" s="4">
        <f>1/(1+EXP(-(Predictive_Model!$B$5+((B837-Predictive_Model!$B$20)/Predictive_Model!$C$20)*Predictive_Model!$D$20+((E837-Predictive_Model!$B$21)/Predictive_Model!$C$21)*Predictive_Model!$D$21+((F837-Predictive_Model!$B$22)/Predictive_Model!$C$22)*Predictive_Model!$D$22+((I837-Predictive_Model!$B$23)/Predictive_Model!$C$23)*Predictive_Model!$D$23+((L837-Predictive_Model!$B$24)/Predictive_Model!$C$24)*Predictive_Model!$D$24+((M837-Predictive_Model!$B$25)/Predictive_Model!$C$25)*Predictive_Model!$D$25+IF(C837="Male",Predictive_Model!$D$31,IF(C837="Other",Predictive_Model!$D$32,0))+IF(D837="Premium",Predictive_Model!$D$34,IF(D837="Standard",Predictive_Model!$D$35,0))+IF(G837="Asia",Predictive_Model!$D$37,IF(G837="Europe",Predictive_Model!$D$38,IF(G837="North America",Predictive_Model!$D$39,IF(G837="Oceania",Predictive_Model!$D$40,IF(G837="South America",Predictive_Model!$D$41,0)))))+IF(H837="Laptop",Predictive_Model!$D$43,IF(H837="Mobile",Predictive_Model!$D$44,IF(H837="TV",Predictive_Model!$D$45,IF(H837="Tablet",Predictive_Model!$D$46,0))))+IF(K837="Crypto",Predictive_Model!$D$48,IF(K837="Debit Card",Predictive_Model!$D$49,IF(K837="Gift Card",Predictive_Model!$D$50,IF(K837="PayPal",Predictive_Model!$D$51,0))))+IF(N837="Comedy",Predictive_Model!$D$53,IF(N837="Documentary",Predictive_Model!$D$54,IF(N837="Drama",Predictive_Model!$D$55,IF(N837="Horror",Predictive_Model!$D$56,IF(N837="Romance",Predictive_Model!$D$57,IF(N837="Sci-Fi",Predictive_Model!$D$58,0)))))))))</f>
        <v>0.96138469031566176</v>
      </c>
      <c r="V837" s="3" t="str">
        <f t="shared" ref="V837:V900" si="136">IF(U837&gt;=0.75,"Critical",IF(U837&gt;=0.5,"High",IF(U837&gt;=0.25,"Medium","Low")))</f>
        <v>Critical</v>
      </c>
      <c r="W837" s="6">
        <f t="shared" ref="W837:W900" si="137">IF(J837=1,I837,I837*U837)</f>
        <v>13.99</v>
      </c>
      <c r="X837" s="3" t="str">
        <f t="shared" ref="X837:X900" si="138">IF(AND(V837="Critical",I837&gt;=15),"Priority 1",IF(OR(V837="Critical",AND(V837="High",F837&gt;21)),"Priority 2","Monitor"))</f>
        <v>Priority 2</v>
      </c>
      <c r="Y837" s="3" t="str">
        <f t="shared" ref="Y837:Y900" si="139">IF(COUNTA(A837:N837)=14,"OK","CHECK")</f>
        <v>OK</v>
      </c>
    </row>
    <row r="838" spans="1:25" x14ac:dyDescent="0.25">
      <c r="A838" s="3" t="str">
        <f>Raw_Data!A838</f>
        <v>a28580ec-90be-4f6d-ab87-619d8f0679b0</v>
      </c>
      <c r="B838" s="3">
        <f>Raw_Data!B838</f>
        <v>19</v>
      </c>
      <c r="C838" s="3" t="str">
        <f>Raw_Data!C838</f>
        <v>Other</v>
      </c>
      <c r="D838" s="3" t="str">
        <f>Raw_Data!D838</f>
        <v>Standard</v>
      </c>
      <c r="E838" s="3">
        <f>Raw_Data!E838</f>
        <v>3.16</v>
      </c>
      <c r="F838" s="3">
        <f>Raw_Data!F838</f>
        <v>43</v>
      </c>
      <c r="G838" s="3" t="str">
        <f>Raw_Data!G838</f>
        <v>Oceania</v>
      </c>
      <c r="H838" s="3" t="str">
        <f>Raw_Data!H838</f>
        <v>Mobile</v>
      </c>
      <c r="I838" s="3">
        <f>Raw_Data!I838</f>
        <v>13.99</v>
      </c>
      <c r="J838" s="3">
        <f>Raw_Data!J838</f>
        <v>1</v>
      </c>
      <c r="K838" s="3" t="str">
        <f>Raw_Data!K838</f>
        <v>Gift Card</v>
      </c>
      <c r="L838" s="3">
        <f>Raw_Data!L838</f>
        <v>1</v>
      </c>
      <c r="M838" s="3">
        <f>Raw_Data!M838</f>
        <v>7.0000000000000007E-2</v>
      </c>
      <c r="N838" s="3" t="str">
        <f>Raw_Data!N838</f>
        <v>Horror</v>
      </c>
      <c r="O838" s="3" t="str">
        <f t="shared" si="130"/>
        <v>18-24</v>
      </c>
      <c r="P838" s="3" t="str">
        <f t="shared" si="131"/>
        <v>&lt;10h</v>
      </c>
      <c r="Q838" s="3" t="str">
        <f t="shared" si="132"/>
        <v>22-45d</v>
      </c>
      <c r="R838" s="3" t="str">
        <f t="shared" si="133"/>
        <v>Medium</v>
      </c>
      <c r="S838" s="3" t="str">
        <f t="shared" si="134"/>
        <v>Mid</v>
      </c>
      <c r="T838" s="3" t="str">
        <f t="shared" si="135"/>
        <v>Churned</v>
      </c>
      <c r="U838" s="4">
        <f>1/(1+EXP(-(Predictive_Model!$B$5+((B838-Predictive_Model!$B$20)/Predictive_Model!$C$20)*Predictive_Model!$D$20+((E838-Predictive_Model!$B$21)/Predictive_Model!$C$21)*Predictive_Model!$D$21+((F838-Predictive_Model!$B$22)/Predictive_Model!$C$22)*Predictive_Model!$D$22+((I838-Predictive_Model!$B$23)/Predictive_Model!$C$23)*Predictive_Model!$D$23+((L838-Predictive_Model!$B$24)/Predictive_Model!$C$24)*Predictive_Model!$D$24+((M838-Predictive_Model!$B$25)/Predictive_Model!$C$25)*Predictive_Model!$D$25+IF(C838="Male",Predictive_Model!$D$31,IF(C838="Other",Predictive_Model!$D$32,0))+IF(D838="Premium",Predictive_Model!$D$34,IF(D838="Standard",Predictive_Model!$D$35,0))+IF(G838="Asia",Predictive_Model!$D$37,IF(G838="Europe",Predictive_Model!$D$38,IF(G838="North America",Predictive_Model!$D$39,IF(G838="Oceania",Predictive_Model!$D$40,IF(G838="South America",Predictive_Model!$D$41,0)))))+IF(H838="Laptop",Predictive_Model!$D$43,IF(H838="Mobile",Predictive_Model!$D$44,IF(H838="TV",Predictive_Model!$D$45,IF(H838="Tablet",Predictive_Model!$D$46,0))))+IF(K838="Crypto",Predictive_Model!$D$48,IF(K838="Debit Card",Predictive_Model!$D$49,IF(K838="Gift Card",Predictive_Model!$D$50,IF(K838="PayPal",Predictive_Model!$D$51,0))))+IF(N838="Comedy",Predictive_Model!$D$53,IF(N838="Documentary",Predictive_Model!$D$54,IF(N838="Drama",Predictive_Model!$D$55,IF(N838="Horror",Predictive_Model!$D$56,IF(N838="Romance",Predictive_Model!$D$57,IF(N838="Sci-Fi",Predictive_Model!$D$58,0)))))))))</f>
        <v>0.99996004838272656</v>
      </c>
      <c r="V838" s="3" t="str">
        <f t="shared" si="136"/>
        <v>Critical</v>
      </c>
      <c r="W838" s="6">
        <f t="shared" si="137"/>
        <v>13.99</v>
      </c>
      <c r="X838" s="3" t="str">
        <f t="shared" si="138"/>
        <v>Priority 2</v>
      </c>
      <c r="Y838" s="3" t="str">
        <f t="shared" si="139"/>
        <v>OK</v>
      </c>
    </row>
    <row r="839" spans="1:25" x14ac:dyDescent="0.25">
      <c r="A839" s="3" t="str">
        <f>Raw_Data!A839</f>
        <v>d9a89da8-9188-4be1-9fa4-6ff8394bce3a</v>
      </c>
      <c r="B839" s="3">
        <f>Raw_Data!B839</f>
        <v>25</v>
      </c>
      <c r="C839" s="3" t="str">
        <f>Raw_Data!C839</f>
        <v>Female</v>
      </c>
      <c r="D839" s="3" t="str">
        <f>Raw_Data!D839</f>
        <v>Premium</v>
      </c>
      <c r="E839" s="3">
        <f>Raw_Data!E839</f>
        <v>0.64</v>
      </c>
      <c r="F839" s="3">
        <f>Raw_Data!F839</f>
        <v>32</v>
      </c>
      <c r="G839" s="3" t="str">
        <f>Raw_Data!G839</f>
        <v>Asia</v>
      </c>
      <c r="H839" s="3" t="str">
        <f>Raw_Data!H839</f>
        <v>Laptop</v>
      </c>
      <c r="I839" s="3">
        <f>Raw_Data!I839</f>
        <v>17.989999999999998</v>
      </c>
      <c r="J839" s="3">
        <f>Raw_Data!J839</f>
        <v>1</v>
      </c>
      <c r="K839" s="3" t="str">
        <f>Raw_Data!K839</f>
        <v>Gift Card</v>
      </c>
      <c r="L839" s="3">
        <f>Raw_Data!L839</f>
        <v>4</v>
      </c>
      <c r="M839" s="3">
        <f>Raw_Data!M839</f>
        <v>0.02</v>
      </c>
      <c r="N839" s="3" t="str">
        <f>Raw_Data!N839</f>
        <v>Romance</v>
      </c>
      <c r="O839" s="3" t="str">
        <f t="shared" si="130"/>
        <v>25-34</v>
      </c>
      <c r="P839" s="3" t="str">
        <f t="shared" si="131"/>
        <v>&lt;10h</v>
      </c>
      <c r="Q839" s="3" t="str">
        <f t="shared" si="132"/>
        <v>22-45d</v>
      </c>
      <c r="R839" s="3" t="str">
        <f t="shared" si="133"/>
        <v>Medium</v>
      </c>
      <c r="S839" s="3" t="str">
        <f t="shared" si="134"/>
        <v>High</v>
      </c>
      <c r="T839" s="3" t="str">
        <f t="shared" si="135"/>
        <v>Churned</v>
      </c>
      <c r="U839" s="4">
        <f>1/(1+EXP(-(Predictive_Model!$B$5+((B839-Predictive_Model!$B$20)/Predictive_Model!$C$20)*Predictive_Model!$D$20+((E839-Predictive_Model!$B$21)/Predictive_Model!$C$21)*Predictive_Model!$D$21+((F839-Predictive_Model!$B$22)/Predictive_Model!$C$22)*Predictive_Model!$D$22+((I839-Predictive_Model!$B$23)/Predictive_Model!$C$23)*Predictive_Model!$D$23+((L839-Predictive_Model!$B$24)/Predictive_Model!$C$24)*Predictive_Model!$D$24+((M839-Predictive_Model!$B$25)/Predictive_Model!$C$25)*Predictive_Model!$D$25+IF(C839="Male",Predictive_Model!$D$31,IF(C839="Other",Predictive_Model!$D$32,0))+IF(D839="Premium",Predictive_Model!$D$34,IF(D839="Standard",Predictive_Model!$D$35,0))+IF(G839="Asia",Predictive_Model!$D$37,IF(G839="Europe",Predictive_Model!$D$38,IF(G839="North America",Predictive_Model!$D$39,IF(G839="Oceania",Predictive_Model!$D$40,IF(G839="South America",Predictive_Model!$D$41,0)))))+IF(H839="Laptop",Predictive_Model!$D$43,IF(H839="Mobile",Predictive_Model!$D$44,IF(H839="TV",Predictive_Model!$D$45,IF(H839="Tablet",Predictive_Model!$D$46,0))))+IF(K839="Crypto",Predictive_Model!$D$48,IF(K839="Debit Card",Predictive_Model!$D$49,IF(K839="Gift Card",Predictive_Model!$D$50,IF(K839="PayPal",Predictive_Model!$D$51,0))))+IF(N839="Comedy",Predictive_Model!$D$53,IF(N839="Documentary",Predictive_Model!$D$54,IF(N839="Drama",Predictive_Model!$D$55,IF(N839="Horror",Predictive_Model!$D$56,IF(N839="Romance",Predictive_Model!$D$57,IF(N839="Sci-Fi",Predictive_Model!$D$58,0)))))))))</f>
        <v>0.97372156944499377</v>
      </c>
      <c r="V839" s="3" t="str">
        <f t="shared" si="136"/>
        <v>Critical</v>
      </c>
      <c r="W839" s="6">
        <f t="shared" si="137"/>
        <v>17.989999999999998</v>
      </c>
      <c r="X839" s="3" t="str">
        <f t="shared" si="138"/>
        <v>Priority 1</v>
      </c>
      <c r="Y839" s="3" t="str">
        <f t="shared" si="139"/>
        <v>OK</v>
      </c>
    </row>
    <row r="840" spans="1:25" x14ac:dyDescent="0.25">
      <c r="A840" s="3" t="str">
        <f>Raw_Data!A840</f>
        <v>658cf3cd-4370-4794-8745-77395b791c00</v>
      </c>
      <c r="B840" s="3">
        <f>Raw_Data!B840</f>
        <v>58</v>
      </c>
      <c r="C840" s="3" t="str">
        <f>Raw_Data!C840</f>
        <v>Female</v>
      </c>
      <c r="D840" s="3" t="str">
        <f>Raw_Data!D840</f>
        <v>Standard</v>
      </c>
      <c r="E840" s="3">
        <f>Raw_Data!E840</f>
        <v>5.63</v>
      </c>
      <c r="F840" s="3">
        <f>Raw_Data!F840</f>
        <v>4</v>
      </c>
      <c r="G840" s="3" t="str">
        <f>Raw_Data!G840</f>
        <v>Africa</v>
      </c>
      <c r="H840" s="3" t="str">
        <f>Raw_Data!H840</f>
        <v>TV</v>
      </c>
      <c r="I840" s="3">
        <f>Raw_Data!I840</f>
        <v>13.99</v>
      </c>
      <c r="J840" s="3">
        <f>Raw_Data!J840</f>
        <v>0</v>
      </c>
      <c r="K840" s="3" t="str">
        <f>Raw_Data!K840</f>
        <v>Gift Card</v>
      </c>
      <c r="L840" s="3">
        <f>Raw_Data!L840</f>
        <v>5</v>
      </c>
      <c r="M840" s="3">
        <f>Raw_Data!M840</f>
        <v>1.1299999999999999</v>
      </c>
      <c r="N840" s="3" t="str">
        <f>Raw_Data!N840</f>
        <v>Documentary</v>
      </c>
      <c r="O840" s="3" t="str">
        <f t="shared" si="130"/>
        <v>55-70</v>
      </c>
      <c r="P840" s="3" t="str">
        <f t="shared" si="131"/>
        <v>&lt;10h</v>
      </c>
      <c r="Q840" s="3" t="str">
        <f t="shared" si="132"/>
        <v>0-7d</v>
      </c>
      <c r="R840" s="3" t="str">
        <f t="shared" si="133"/>
        <v>Medium</v>
      </c>
      <c r="S840" s="3" t="str">
        <f t="shared" si="134"/>
        <v>Mid</v>
      </c>
      <c r="T840" s="3" t="str">
        <f t="shared" si="135"/>
        <v>Active</v>
      </c>
      <c r="U840" s="4">
        <f>1/(1+EXP(-(Predictive_Model!$B$5+((B840-Predictive_Model!$B$20)/Predictive_Model!$C$20)*Predictive_Model!$D$20+((E840-Predictive_Model!$B$21)/Predictive_Model!$C$21)*Predictive_Model!$D$21+((F840-Predictive_Model!$B$22)/Predictive_Model!$C$22)*Predictive_Model!$D$22+((I840-Predictive_Model!$B$23)/Predictive_Model!$C$23)*Predictive_Model!$D$23+((L840-Predictive_Model!$B$24)/Predictive_Model!$C$24)*Predictive_Model!$D$24+((M840-Predictive_Model!$B$25)/Predictive_Model!$C$25)*Predictive_Model!$D$25+IF(C840="Male",Predictive_Model!$D$31,IF(C840="Other",Predictive_Model!$D$32,0))+IF(D840="Premium",Predictive_Model!$D$34,IF(D840="Standard",Predictive_Model!$D$35,0))+IF(G840="Asia",Predictive_Model!$D$37,IF(G840="Europe",Predictive_Model!$D$38,IF(G840="North America",Predictive_Model!$D$39,IF(G840="Oceania",Predictive_Model!$D$40,IF(G840="South America",Predictive_Model!$D$41,0)))))+IF(H840="Laptop",Predictive_Model!$D$43,IF(H840="Mobile",Predictive_Model!$D$44,IF(H840="TV",Predictive_Model!$D$45,IF(H840="Tablet",Predictive_Model!$D$46,0))))+IF(K840="Crypto",Predictive_Model!$D$48,IF(K840="Debit Card",Predictive_Model!$D$49,IF(K840="Gift Card",Predictive_Model!$D$50,IF(K840="PayPal",Predictive_Model!$D$51,0))))+IF(N840="Comedy",Predictive_Model!$D$53,IF(N840="Documentary",Predictive_Model!$D$54,IF(N840="Drama",Predictive_Model!$D$55,IF(N840="Horror",Predictive_Model!$D$56,IF(N840="Romance",Predictive_Model!$D$57,IF(N840="Sci-Fi",Predictive_Model!$D$58,0)))))))))</f>
        <v>6.5018607052865829E-2</v>
      </c>
      <c r="V840" s="3" t="str">
        <f t="shared" si="136"/>
        <v>Low</v>
      </c>
      <c r="W840" s="6">
        <f t="shared" si="137"/>
        <v>0.90961031266959291</v>
      </c>
      <c r="X840" s="3" t="str">
        <f t="shared" si="138"/>
        <v>Monitor</v>
      </c>
      <c r="Y840" s="3" t="str">
        <f t="shared" si="139"/>
        <v>OK</v>
      </c>
    </row>
    <row r="841" spans="1:25" x14ac:dyDescent="0.25">
      <c r="A841" s="3" t="str">
        <f>Raw_Data!A841</f>
        <v>384e7ce5-f382-45e9-91da-8d4e24b9a392</v>
      </c>
      <c r="B841" s="3">
        <f>Raw_Data!B841</f>
        <v>31</v>
      </c>
      <c r="C841" s="3" t="str">
        <f>Raw_Data!C841</f>
        <v>Female</v>
      </c>
      <c r="D841" s="3" t="str">
        <f>Raw_Data!D841</f>
        <v>Premium</v>
      </c>
      <c r="E841" s="3">
        <f>Raw_Data!E841</f>
        <v>20.73</v>
      </c>
      <c r="F841" s="3">
        <f>Raw_Data!F841</f>
        <v>60</v>
      </c>
      <c r="G841" s="3" t="str">
        <f>Raw_Data!G841</f>
        <v>South America</v>
      </c>
      <c r="H841" s="3" t="str">
        <f>Raw_Data!H841</f>
        <v>Tablet</v>
      </c>
      <c r="I841" s="3">
        <f>Raw_Data!I841</f>
        <v>17.989999999999998</v>
      </c>
      <c r="J841" s="3">
        <f>Raw_Data!J841</f>
        <v>0</v>
      </c>
      <c r="K841" s="3" t="str">
        <f>Raw_Data!K841</f>
        <v>Gift Card</v>
      </c>
      <c r="L841" s="3">
        <f>Raw_Data!L841</f>
        <v>4</v>
      </c>
      <c r="M841" s="3">
        <f>Raw_Data!M841</f>
        <v>0.34</v>
      </c>
      <c r="N841" s="3" t="str">
        <f>Raw_Data!N841</f>
        <v>Sci-Fi</v>
      </c>
      <c r="O841" s="3" t="str">
        <f t="shared" si="130"/>
        <v>25-34</v>
      </c>
      <c r="P841" s="3" t="str">
        <f t="shared" si="131"/>
        <v>10-24h</v>
      </c>
      <c r="Q841" s="3" t="str">
        <f t="shared" si="132"/>
        <v>46-60d</v>
      </c>
      <c r="R841" s="3" t="str">
        <f t="shared" si="133"/>
        <v>Medium</v>
      </c>
      <c r="S841" s="3" t="str">
        <f t="shared" si="134"/>
        <v>High</v>
      </c>
      <c r="T841" s="3" t="str">
        <f t="shared" si="135"/>
        <v>Active</v>
      </c>
      <c r="U841" s="4">
        <f>1/(1+EXP(-(Predictive_Model!$B$5+((B841-Predictive_Model!$B$20)/Predictive_Model!$C$20)*Predictive_Model!$D$20+((E841-Predictive_Model!$B$21)/Predictive_Model!$C$21)*Predictive_Model!$D$21+((F841-Predictive_Model!$B$22)/Predictive_Model!$C$22)*Predictive_Model!$D$22+((I841-Predictive_Model!$B$23)/Predictive_Model!$C$23)*Predictive_Model!$D$23+((L841-Predictive_Model!$B$24)/Predictive_Model!$C$24)*Predictive_Model!$D$24+((M841-Predictive_Model!$B$25)/Predictive_Model!$C$25)*Predictive_Model!$D$25+IF(C841="Male",Predictive_Model!$D$31,IF(C841="Other",Predictive_Model!$D$32,0))+IF(D841="Premium",Predictive_Model!$D$34,IF(D841="Standard",Predictive_Model!$D$35,0))+IF(G841="Asia",Predictive_Model!$D$37,IF(G841="Europe",Predictive_Model!$D$38,IF(G841="North America",Predictive_Model!$D$39,IF(G841="Oceania",Predictive_Model!$D$40,IF(G841="South America",Predictive_Model!$D$41,0)))))+IF(H841="Laptop",Predictive_Model!$D$43,IF(H841="Mobile",Predictive_Model!$D$44,IF(H841="TV",Predictive_Model!$D$45,IF(H841="Tablet",Predictive_Model!$D$46,0))))+IF(K841="Crypto",Predictive_Model!$D$48,IF(K841="Debit Card",Predictive_Model!$D$49,IF(K841="Gift Card",Predictive_Model!$D$50,IF(K841="PayPal",Predictive_Model!$D$51,0))))+IF(N841="Comedy",Predictive_Model!$D$53,IF(N841="Documentary",Predictive_Model!$D$54,IF(N841="Drama",Predictive_Model!$D$55,IF(N841="Horror",Predictive_Model!$D$56,IF(N841="Romance",Predictive_Model!$D$57,IF(N841="Sci-Fi",Predictive_Model!$D$58,0)))))))))</f>
        <v>0.89144118077227885</v>
      </c>
      <c r="V841" s="3" t="str">
        <f t="shared" si="136"/>
        <v>Critical</v>
      </c>
      <c r="W841" s="6">
        <f t="shared" si="137"/>
        <v>16.037026842093294</v>
      </c>
      <c r="X841" s="3" t="str">
        <f t="shared" si="138"/>
        <v>Priority 1</v>
      </c>
      <c r="Y841" s="3" t="str">
        <f t="shared" si="139"/>
        <v>OK</v>
      </c>
    </row>
    <row r="842" spans="1:25" x14ac:dyDescent="0.25">
      <c r="A842" s="3" t="str">
        <f>Raw_Data!A842</f>
        <v>a6b50d35-9ec1-4952-bc1a-4db4877d1b7c</v>
      </c>
      <c r="B842" s="3">
        <f>Raw_Data!B842</f>
        <v>54</v>
      </c>
      <c r="C842" s="3" t="str">
        <f>Raw_Data!C842</f>
        <v>Female</v>
      </c>
      <c r="D842" s="3" t="str">
        <f>Raw_Data!D842</f>
        <v>Standard</v>
      </c>
      <c r="E842" s="3">
        <f>Raw_Data!E842</f>
        <v>6.26</v>
      </c>
      <c r="F842" s="3">
        <f>Raw_Data!F842</f>
        <v>47</v>
      </c>
      <c r="G842" s="3" t="str">
        <f>Raw_Data!G842</f>
        <v>South America</v>
      </c>
      <c r="H842" s="3" t="str">
        <f>Raw_Data!H842</f>
        <v>Desktop</v>
      </c>
      <c r="I842" s="3">
        <f>Raw_Data!I842</f>
        <v>13.99</v>
      </c>
      <c r="J842" s="3">
        <f>Raw_Data!J842</f>
        <v>1</v>
      </c>
      <c r="K842" s="3" t="str">
        <f>Raw_Data!K842</f>
        <v>Credit Card</v>
      </c>
      <c r="L842" s="3">
        <f>Raw_Data!L842</f>
        <v>2</v>
      </c>
      <c r="M842" s="3">
        <f>Raw_Data!M842</f>
        <v>0.13</v>
      </c>
      <c r="N842" s="3" t="str">
        <f>Raw_Data!N842</f>
        <v>Drama</v>
      </c>
      <c r="O842" s="3" t="str">
        <f t="shared" si="130"/>
        <v>45-54</v>
      </c>
      <c r="P842" s="3" t="str">
        <f t="shared" si="131"/>
        <v>&lt;10h</v>
      </c>
      <c r="Q842" s="3" t="str">
        <f t="shared" si="132"/>
        <v>46-60d</v>
      </c>
      <c r="R842" s="3" t="str">
        <f t="shared" si="133"/>
        <v>Low</v>
      </c>
      <c r="S842" s="3" t="str">
        <f t="shared" si="134"/>
        <v>Mid</v>
      </c>
      <c r="T842" s="3" t="str">
        <f t="shared" si="135"/>
        <v>Churned</v>
      </c>
      <c r="U842" s="4">
        <f>1/(1+EXP(-(Predictive_Model!$B$5+((B842-Predictive_Model!$B$20)/Predictive_Model!$C$20)*Predictive_Model!$D$20+((E842-Predictive_Model!$B$21)/Predictive_Model!$C$21)*Predictive_Model!$D$21+((F842-Predictive_Model!$B$22)/Predictive_Model!$C$22)*Predictive_Model!$D$22+((I842-Predictive_Model!$B$23)/Predictive_Model!$C$23)*Predictive_Model!$D$23+((L842-Predictive_Model!$B$24)/Predictive_Model!$C$24)*Predictive_Model!$D$24+((M842-Predictive_Model!$B$25)/Predictive_Model!$C$25)*Predictive_Model!$D$25+IF(C842="Male",Predictive_Model!$D$31,IF(C842="Other",Predictive_Model!$D$32,0))+IF(D842="Premium",Predictive_Model!$D$34,IF(D842="Standard",Predictive_Model!$D$35,0))+IF(G842="Asia",Predictive_Model!$D$37,IF(G842="Europe",Predictive_Model!$D$38,IF(G842="North America",Predictive_Model!$D$39,IF(G842="Oceania",Predictive_Model!$D$40,IF(G842="South America",Predictive_Model!$D$41,0)))))+IF(H842="Laptop",Predictive_Model!$D$43,IF(H842="Mobile",Predictive_Model!$D$44,IF(H842="TV",Predictive_Model!$D$45,IF(H842="Tablet",Predictive_Model!$D$46,0))))+IF(K842="Crypto",Predictive_Model!$D$48,IF(K842="Debit Card",Predictive_Model!$D$49,IF(K842="Gift Card",Predictive_Model!$D$50,IF(K842="PayPal",Predictive_Model!$D$51,0))))+IF(N842="Comedy",Predictive_Model!$D$53,IF(N842="Documentary",Predictive_Model!$D$54,IF(N842="Drama",Predictive_Model!$D$55,IF(N842="Horror",Predictive_Model!$D$56,IF(N842="Romance",Predictive_Model!$D$57,IF(N842="Sci-Fi",Predictive_Model!$D$58,0)))))))))</f>
        <v>0.99893166386335475</v>
      </c>
      <c r="V842" s="3" t="str">
        <f t="shared" si="136"/>
        <v>Critical</v>
      </c>
      <c r="W842" s="6">
        <f t="shared" si="137"/>
        <v>13.99</v>
      </c>
      <c r="X842" s="3" t="str">
        <f t="shared" si="138"/>
        <v>Priority 2</v>
      </c>
      <c r="Y842" s="3" t="str">
        <f t="shared" si="139"/>
        <v>OK</v>
      </c>
    </row>
    <row r="843" spans="1:25" x14ac:dyDescent="0.25">
      <c r="A843" s="3" t="str">
        <f>Raw_Data!A843</f>
        <v>609e52d2-62e8-428d-b9fa-f2fb77dd62cb</v>
      </c>
      <c r="B843" s="3">
        <f>Raw_Data!B843</f>
        <v>65</v>
      </c>
      <c r="C843" s="3" t="str">
        <f>Raw_Data!C843</f>
        <v>Female</v>
      </c>
      <c r="D843" s="3" t="str">
        <f>Raw_Data!D843</f>
        <v>Standard</v>
      </c>
      <c r="E843" s="3">
        <f>Raw_Data!E843</f>
        <v>34.39</v>
      </c>
      <c r="F843" s="3">
        <f>Raw_Data!F843</f>
        <v>19</v>
      </c>
      <c r="G843" s="3" t="str">
        <f>Raw_Data!G843</f>
        <v>Asia</v>
      </c>
      <c r="H843" s="3" t="str">
        <f>Raw_Data!H843</f>
        <v>TV</v>
      </c>
      <c r="I843" s="3">
        <f>Raw_Data!I843</f>
        <v>13.99</v>
      </c>
      <c r="J843" s="3">
        <f>Raw_Data!J843</f>
        <v>0</v>
      </c>
      <c r="K843" s="3" t="str">
        <f>Raw_Data!K843</f>
        <v>Credit Card</v>
      </c>
      <c r="L843" s="3">
        <f>Raw_Data!L843</f>
        <v>3</v>
      </c>
      <c r="M843" s="3">
        <f>Raw_Data!M843</f>
        <v>1.72</v>
      </c>
      <c r="N843" s="3" t="str">
        <f>Raw_Data!N843</f>
        <v>Romance</v>
      </c>
      <c r="O843" s="3" t="str">
        <f t="shared" si="130"/>
        <v>55-70</v>
      </c>
      <c r="P843" s="3" t="str">
        <f t="shared" si="131"/>
        <v>25-49h</v>
      </c>
      <c r="Q843" s="3" t="str">
        <f t="shared" si="132"/>
        <v>8-21d</v>
      </c>
      <c r="R843" s="3" t="str">
        <f t="shared" si="133"/>
        <v>High</v>
      </c>
      <c r="S843" s="3" t="str">
        <f t="shared" si="134"/>
        <v>Mid</v>
      </c>
      <c r="T843" s="3" t="str">
        <f t="shared" si="135"/>
        <v>Active</v>
      </c>
      <c r="U843" s="4">
        <f>1/(1+EXP(-(Predictive_Model!$B$5+((B843-Predictive_Model!$B$20)/Predictive_Model!$C$20)*Predictive_Model!$D$20+((E843-Predictive_Model!$B$21)/Predictive_Model!$C$21)*Predictive_Model!$D$21+((F843-Predictive_Model!$B$22)/Predictive_Model!$C$22)*Predictive_Model!$D$22+((I843-Predictive_Model!$B$23)/Predictive_Model!$C$23)*Predictive_Model!$D$23+((L843-Predictive_Model!$B$24)/Predictive_Model!$C$24)*Predictive_Model!$D$24+((M843-Predictive_Model!$B$25)/Predictive_Model!$C$25)*Predictive_Model!$D$25+IF(C843="Male",Predictive_Model!$D$31,IF(C843="Other",Predictive_Model!$D$32,0))+IF(D843="Premium",Predictive_Model!$D$34,IF(D843="Standard",Predictive_Model!$D$35,0))+IF(G843="Asia",Predictive_Model!$D$37,IF(G843="Europe",Predictive_Model!$D$38,IF(G843="North America",Predictive_Model!$D$39,IF(G843="Oceania",Predictive_Model!$D$40,IF(G843="South America",Predictive_Model!$D$41,0)))))+IF(H843="Laptop",Predictive_Model!$D$43,IF(H843="Mobile",Predictive_Model!$D$44,IF(H843="TV",Predictive_Model!$D$45,IF(H843="Tablet",Predictive_Model!$D$46,0))))+IF(K843="Crypto",Predictive_Model!$D$48,IF(K843="Debit Card",Predictive_Model!$D$49,IF(K843="Gift Card",Predictive_Model!$D$50,IF(K843="PayPal",Predictive_Model!$D$51,0))))+IF(N843="Comedy",Predictive_Model!$D$53,IF(N843="Documentary",Predictive_Model!$D$54,IF(N843="Drama",Predictive_Model!$D$55,IF(N843="Horror",Predictive_Model!$D$56,IF(N843="Romance",Predictive_Model!$D$57,IF(N843="Sci-Fi",Predictive_Model!$D$58,0)))))))))</f>
        <v>6.2249262778014253E-5</v>
      </c>
      <c r="V843" s="3" t="str">
        <f t="shared" si="136"/>
        <v>Low</v>
      </c>
      <c r="W843" s="6">
        <f t="shared" si="137"/>
        <v>8.7086718626441947E-4</v>
      </c>
      <c r="X843" s="3" t="str">
        <f t="shared" si="138"/>
        <v>Monitor</v>
      </c>
      <c r="Y843" s="3" t="str">
        <f t="shared" si="139"/>
        <v>OK</v>
      </c>
    </row>
    <row r="844" spans="1:25" x14ac:dyDescent="0.25">
      <c r="A844" s="3" t="str">
        <f>Raw_Data!A844</f>
        <v>2a70df84-b707-4ccb-b3ac-56b6ccc32347</v>
      </c>
      <c r="B844" s="3">
        <f>Raw_Data!B844</f>
        <v>26</v>
      </c>
      <c r="C844" s="3" t="str">
        <f>Raw_Data!C844</f>
        <v>Female</v>
      </c>
      <c r="D844" s="3" t="str">
        <f>Raw_Data!D844</f>
        <v>Premium</v>
      </c>
      <c r="E844" s="3">
        <f>Raw_Data!E844</f>
        <v>7.33</v>
      </c>
      <c r="F844" s="3">
        <f>Raw_Data!F844</f>
        <v>30</v>
      </c>
      <c r="G844" s="3" t="str">
        <f>Raw_Data!G844</f>
        <v>Oceania</v>
      </c>
      <c r="H844" s="3" t="str">
        <f>Raw_Data!H844</f>
        <v>Laptop</v>
      </c>
      <c r="I844" s="3">
        <f>Raw_Data!I844</f>
        <v>17.989999999999998</v>
      </c>
      <c r="J844" s="3">
        <f>Raw_Data!J844</f>
        <v>0</v>
      </c>
      <c r="K844" s="3" t="str">
        <f>Raw_Data!K844</f>
        <v>Gift Card</v>
      </c>
      <c r="L844" s="3">
        <f>Raw_Data!L844</f>
        <v>1</v>
      </c>
      <c r="M844" s="3">
        <f>Raw_Data!M844</f>
        <v>0.24</v>
      </c>
      <c r="N844" s="3" t="str">
        <f>Raw_Data!N844</f>
        <v>Sci-Fi</v>
      </c>
      <c r="O844" s="3" t="str">
        <f t="shared" si="130"/>
        <v>25-34</v>
      </c>
      <c r="P844" s="3" t="str">
        <f t="shared" si="131"/>
        <v>&lt;10h</v>
      </c>
      <c r="Q844" s="3" t="str">
        <f t="shared" si="132"/>
        <v>22-45d</v>
      </c>
      <c r="R844" s="3" t="str">
        <f t="shared" si="133"/>
        <v>Medium</v>
      </c>
      <c r="S844" s="3" t="str">
        <f t="shared" si="134"/>
        <v>High</v>
      </c>
      <c r="T844" s="3" t="str">
        <f t="shared" si="135"/>
        <v>Active</v>
      </c>
      <c r="U844" s="4">
        <f>1/(1+EXP(-(Predictive_Model!$B$5+((B844-Predictive_Model!$B$20)/Predictive_Model!$C$20)*Predictive_Model!$D$20+((E844-Predictive_Model!$B$21)/Predictive_Model!$C$21)*Predictive_Model!$D$21+((F844-Predictive_Model!$B$22)/Predictive_Model!$C$22)*Predictive_Model!$D$22+((I844-Predictive_Model!$B$23)/Predictive_Model!$C$23)*Predictive_Model!$D$23+((L844-Predictive_Model!$B$24)/Predictive_Model!$C$24)*Predictive_Model!$D$24+((M844-Predictive_Model!$B$25)/Predictive_Model!$C$25)*Predictive_Model!$D$25+IF(C844="Male",Predictive_Model!$D$31,IF(C844="Other",Predictive_Model!$D$32,0))+IF(D844="Premium",Predictive_Model!$D$34,IF(D844="Standard",Predictive_Model!$D$35,0))+IF(G844="Asia",Predictive_Model!$D$37,IF(G844="Europe",Predictive_Model!$D$38,IF(G844="North America",Predictive_Model!$D$39,IF(G844="Oceania",Predictive_Model!$D$40,IF(G844="South America",Predictive_Model!$D$41,0)))))+IF(H844="Laptop",Predictive_Model!$D$43,IF(H844="Mobile",Predictive_Model!$D$44,IF(H844="TV",Predictive_Model!$D$45,IF(H844="Tablet",Predictive_Model!$D$46,0))))+IF(K844="Crypto",Predictive_Model!$D$48,IF(K844="Debit Card",Predictive_Model!$D$49,IF(K844="Gift Card",Predictive_Model!$D$50,IF(K844="PayPal",Predictive_Model!$D$51,0))))+IF(N844="Comedy",Predictive_Model!$D$53,IF(N844="Documentary",Predictive_Model!$D$54,IF(N844="Drama",Predictive_Model!$D$55,IF(N844="Horror",Predictive_Model!$D$56,IF(N844="Romance",Predictive_Model!$D$57,IF(N844="Sci-Fi",Predictive_Model!$D$58,0)))))))))</f>
        <v>0.97024177816304891</v>
      </c>
      <c r="V844" s="3" t="str">
        <f t="shared" si="136"/>
        <v>Critical</v>
      </c>
      <c r="W844" s="6">
        <f t="shared" si="137"/>
        <v>17.454649589153249</v>
      </c>
      <c r="X844" s="3" t="str">
        <f t="shared" si="138"/>
        <v>Priority 1</v>
      </c>
      <c r="Y844" s="3" t="str">
        <f t="shared" si="139"/>
        <v>OK</v>
      </c>
    </row>
    <row r="845" spans="1:25" x14ac:dyDescent="0.25">
      <c r="A845" s="3" t="str">
        <f>Raw_Data!A845</f>
        <v>8372f52f-257c-4f58-ae67-dfa618516600</v>
      </c>
      <c r="B845" s="3">
        <f>Raw_Data!B845</f>
        <v>32</v>
      </c>
      <c r="C845" s="3" t="str">
        <f>Raw_Data!C845</f>
        <v>Other</v>
      </c>
      <c r="D845" s="3" t="str">
        <f>Raw_Data!D845</f>
        <v>Basic</v>
      </c>
      <c r="E845" s="3">
        <f>Raw_Data!E845</f>
        <v>1.96</v>
      </c>
      <c r="F845" s="3">
        <f>Raw_Data!F845</f>
        <v>49</v>
      </c>
      <c r="G845" s="3" t="str">
        <f>Raw_Data!G845</f>
        <v>North America</v>
      </c>
      <c r="H845" s="3" t="str">
        <f>Raw_Data!H845</f>
        <v>Laptop</v>
      </c>
      <c r="I845" s="3">
        <f>Raw_Data!I845</f>
        <v>8.99</v>
      </c>
      <c r="J845" s="3">
        <f>Raw_Data!J845</f>
        <v>1</v>
      </c>
      <c r="K845" s="3" t="str">
        <f>Raw_Data!K845</f>
        <v>PayPal</v>
      </c>
      <c r="L845" s="3">
        <f>Raw_Data!L845</f>
        <v>4</v>
      </c>
      <c r="M845" s="3">
        <f>Raw_Data!M845</f>
        <v>0.04</v>
      </c>
      <c r="N845" s="3" t="str">
        <f>Raw_Data!N845</f>
        <v>Documentary</v>
      </c>
      <c r="O845" s="3" t="str">
        <f t="shared" si="130"/>
        <v>25-34</v>
      </c>
      <c r="P845" s="3" t="str">
        <f t="shared" si="131"/>
        <v>&lt;10h</v>
      </c>
      <c r="Q845" s="3" t="str">
        <f t="shared" si="132"/>
        <v>46-60d</v>
      </c>
      <c r="R845" s="3" t="str">
        <f t="shared" si="133"/>
        <v>Low</v>
      </c>
      <c r="S845" s="3" t="str">
        <f t="shared" si="134"/>
        <v>Low</v>
      </c>
      <c r="T845" s="3" t="str">
        <f t="shared" si="135"/>
        <v>Churned</v>
      </c>
      <c r="U845" s="4">
        <f>1/(1+EXP(-(Predictive_Model!$B$5+((B845-Predictive_Model!$B$20)/Predictive_Model!$C$20)*Predictive_Model!$D$20+((E845-Predictive_Model!$B$21)/Predictive_Model!$C$21)*Predictive_Model!$D$21+((F845-Predictive_Model!$B$22)/Predictive_Model!$C$22)*Predictive_Model!$D$22+((I845-Predictive_Model!$B$23)/Predictive_Model!$C$23)*Predictive_Model!$D$23+((L845-Predictive_Model!$B$24)/Predictive_Model!$C$24)*Predictive_Model!$D$24+((M845-Predictive_Model!$B$25)/Predictive_Model!$C$25)*Predictive_Model!$D$25+IF(C845="Male",Predictive_Model!$D$31,IF(C845="Other",Predictive_Model!$D$32,0))+IF(D845="Premium",Predictive_Model!$D$34,IF(D845="Standard",Predictive_Model!$D$35,0))+IF(G845="Asia",Predictive_Model!$D$37,IF(G845="Europe",Predictive_Model!$D$38,IF(G845="North America",Predictive_Model!$D$39,IF(G845="Oceania",Predictive_Model!$D$40,IF(G845="South America",Predictive_Model!$D$41,0)))))+IF(H845="Laptop",Predictive_Model!$D$43,IF(H845="Mobile",Predictive_Model!$D$44,IF(H845="TV",Predictive_Model!$D$45,IF(H845="Tablet",Predictive_Model!$D$46,0))))+IF(K845="Crypto",Predictive_Model!$D$48,IF(K845="Debit Card",Predictive_Model!$D$49,IF(K845="Gift Card",Predictive_Model!$D$50,IF(K845="PayPal",Predictive_Model!$D$51,0))))+IF(N845="Comedy",Predictive_Model!$D$53,IF(N845="Documentary",Predictive_Model!$D$54,IF(N845="Drama",Predictive_Model!$D$55,IF(N845="Horror",Predictive_Model!$D$56,IF(N845="Romance",Predictive_Model!$D$57,IF(N845="Sci-Fi",Predictive_Model!$D$58,0)))))))))</f>
        <v>0.99965518610266135</v>
      </c>
      <c r="V845" s="3" t="str">
        <f t="shared" si="136"/>
        <v>Critical</v>
      </c>
      <c r="W845" s="6">
        <f t="shared" si="137"/>
        <v>8.99</v>
      </c>
      <c r="X845" s="3" t="str">
        <f t="shared" si="138"/>
        <v>Priority 2</v>
      </c>
      <c r="Y845" s="3" t="str">
        <f t="shared" si="139"/>
        <v>OK</v>
      </c>
    </row>
    <row r="846" spans="1:25" x14ac:dyDescent="0.25">
      <c r="A846" s="3" t="str">
        <f>Raw_Data!A846</f>
        <v>d6ad8dcd-7d77-4c28-8a3b-fe698c0f7794</v>
      </c>
      <c r="B846" s="3">
        <f>Raw_Data!B846</f>
        <v>32</v>
      </c>
      <c r="C846" s="3" t="str">
        <f>Raw_Data!C846</f>
        <v>Male</v>
      </c>
      <c r="D846" s="3" t="str">
        <f>Raw_Data!D846</f>
        <v>Basic</v>
      </c>
      <c r="E846" s="3">
        <f>Raw_Data!E846</f>
        <v>8.25</v>
      </c>
      <c r="F846" s="3">
        <f>Raw_Data!F846</f>
        <v>59</v>
      </c>
      <c r="G846" s="3" t="str">
        <f>Raw_Data!G846</f>
        <v>Africa</v>
      </c>
      <c r="H846" s="3" t="str">
        <f>Raw_Data!H846</f>
        <v>TV</v>
      </c>
      <c r="I846" s="3">
        <f>Raw_Data!I846</f>
        <v>8.99</v>
      </c>
      <c r="J846" s="3">
        <f>Raw_Data!J846</f>
        <v>1</v>
      </c>
      <c r="K846" s="3" t="str">
        <f>Raw_Data!K846</f>
        <v>PayPal</v>
      </c>
      <c r="L846" s="3">
        <f>Raw_Data!L846</f>
        <v>4</v>
      </c>
      <c r="M846" s="3">
        <f>Raw_Data!M846</f>
        <v>0.14000000000000001</v>
      </c>
      <c r="N846" s="3" t="str">
        <f>Raw_Data!N846</f>
        <v>Action</v>
      </c>
      <c r="O846" s="3" t="str">
        <f t="shared" si="130"/>
        <v>25-34</v>
      </c>
      <c r="P846" s="3" t="str">
        <f t="shared" si="131"/>
        <v>&lt;10h</v>
      </c>
      <c r="Q846" s="3" t="str">
        <f t="shared" si="132"/>
        <v>46-60d</v>
      </c>
      <c r="R846" s="3" t="str">
        <f t="shared" si="133"/>
        <v>Low</v>
      </c>
      <c r="S846" s="3" t="str">
        <f t="shared" si="134"/>
        <v>Low</v>
      </c>
      <c r="T846" s="3" t="str">
        <f t="shared" si="135"/>
        <v>Churned</v>
      </c>
      <c r="U846" s="4">
        <f>1/(1+EXP(-(Predictive_Model!$B$5+((B846-Predictive_Model!$B$20)/Predictive_Model!$C$20)*Predictive_Model!$D$20+((E846-Predictive_Model!$B$21)/Predictive_Model!$C$21)*Predictive_Model!$D$21+((F846-Predictive_Model!$B$22)/Predictive_Model!$C$22)*Predictive_Model!$D$22+((I846-Predictive_Model!$B$23)/Predictive_Model!$C$23)*Predictive_Model!$D$23+((L846-Predictive_Model!$B$24)/Predictive_Model!$C$24)*Predictive_Model!$D$24+((M846-Predictive_Model!$B$25)/Predictive_Model!$C$25)*Predictive_Model!$D$25+IF(C846="Male",Predictive_Model!$D$31,IF(C846="Other",Predictive_Model!$D$32,0))+IF(D846="Premium",Predictive_Model!$D$34,IF(D846="Standard",Predictive_Model!$D$35,0))+IF(G846="Asia",Predictive_Model!$D$37,IF(G846="Europe",Predictive_Model!$D$38,IF(G846="North America",Predictive_Model!$D$39,IF(G846="Oceania",Predictive_Model!$D$40,IF(G846="South America",Predictive_Model!$D$41,0)))))+IF(H846="Laptop",Predictive_Model!$D$43,IF(H846="Mobile",Predictive_Model!$D$44,IF(H846="TV",Predictive_Model!$D$45,IF(H846="Tablet",Predictive_Model!$D$46,0))))+IF(K846="Crypto",Predictive_Model!$D$48,IF(K846="Debit Card",Predictive_Model!$D$49,IF(K846="Gift Card",Predictive_Model!$D$50,IF(K846="PayPal",Predictive_Model!$D$51,0))))+IF(N846="Comedy",Predictive_Model!$D$53,IF(N846="Documentary",Predictive_Model!$D$54,IF(N846="Drama",Predictive_Model!$D$55,IF(N846="Horror",Predictive_Model!$D$56,IF(N846="Romance",Predictive_Model!$D$57,IF(N846="Sci-Fi",Predictive_Model!$D$58,0)))))))))</f>
        <v>0.99890871791896674</v>
      </c>
      <c r="V846" s="3" t="str">
        <f t="shared" si="136"/>
        <v>Critical</v>
      </c>
      <c r="W846" s="6">
        <f t="shared" si="137"/>
        <v>8.99</v>
      </c>
      <c r="X846" s="3" t="str">
        <f t="shared" si="138"/>
        <v>Priority 2</v>
      </c>
      <c r="Y846" s="3" t="str">
        <f t="shared" si="139"/>
        <v>OK</v>
      </c>
    </row>
    <row r="847" spans="1:25" x14ac:dyDescent="0.25">
      <c r="A847" s="3" t="str">
        <f>Raw_Data!A847</f>
        <v>2d77b990-4c9b-4602-b2cc-3635194e1daf</v>
      </c>
      <c r="B847" s="3">
        <f>Raw_Data!B847</f>
        <v>52</v>
      </c>
      <c r="C847" s="3" t="str">
        <f>Raw_Data!C847</f>
        <v>Male</v>
      </c>
      <c r="D847" s="3" t="str">
        <f>Raw_Data!D847</f>
        <v>Standard</v>
      </c>
      <c r="E847" s="3">
        <f>Raw_Data!E847</f>
        <v>28.47</v>
      </c>
      <c r="F847" s="3">
        <f>Raw_Data!F847</f>
        <v>15</v>
      </c>
      <c r="G847" s="3" t="str">
        <f>Raw_Data!G847</f>
        <v>Europe</v>
      </c>
      <c r="H847" s="3" t="str">
        <f>Raw_Data!H847</f>
        <v>Laptop</v>
      </c>
      <c r="I847" s="3">
        <f>Raw_Data!I847</f>
        <v>13.99</v>
      </c>
      <c r="J847" s="3">
        <f>Raw_Data!J847</f>
        <v>0</v>
      </c>
      <c r="K847" s="3" t="str">
        <f>Raw_Data!K847</f>
        <v>Credit Card</v>
      </c>
      <c r="L847" s="3">
        <f>Raw_Data!L847</f>
        <v>1</v>
      </c>
      <c r="M847" s="3">
        <f>Raw_Data!M847</f>
        <v>1.78</v>
      </c>
      <c r="N847" s="3" t="str">
        <f>Raw_Data!N847</f>
        <v>Drama</v>
      </c>
      <c r="O847" s="3" t="str">
        <f t="shared" si="130"/>
        <v>45-54</v>
      </c>
      <c r="P847" s="3" t="str">
        <f t="shared" si="131"/>
        <v>25-49h</v>
      </c>
      <c r="Q847" s="3" t="str">
        <f t="shared" si="132"/>
        <v>8-21d</v>
      </c>
      <c r="R847" s="3" t="str">
        <f t="shared" si="133"/>
        <v>High</v>
      </c>
      <c r="S847" s="3" t="str">
        <f t="shared" si="134"/>
        <v>Mid</v>
      </c>
      <c r="T847" s="3" t="str">
        <f t="shared" si="135"/>
        <v>Active</v>
      </c>
      <c r="U847" s="4">
        <f>1/(1+EXP(-(Predictive_Model!$B$5+((B847-Predictive_Model!$B$20)/Predictive_Model!$C$20)*Predictive_Model!$D$20+((E847-Predictive_Model!$B$21)/Predictive_Model!$C$21)*Predictive_Model!$D$21+((F847-Predictive_Model!$B$22)/Predictive_Model!$C$22)*Predictive_Model!$D$22+((I847-Predictive_Model!$B$23)/Predictive_Model!$C$23)*Predictive_Model!$D$23+((L847-Predictive_Model!$B$24)/Predictive_Model!$C$24)*Predictive_Model!$D$24+((M847-Predictive_Model!$B$25)/Predictive_Model!$C$25)*Predictive_Model!$D$25+IF(C847="Male",Predictive_Model!$D$31,IF(C847="Other",Predictive_Model!$D$32,0))+IF(D847="Premium",Predictive_Model!$D$34,IF(D847="Standard",Predictive_Model!$D$35,0))+IF(G847="Asia",Predictive_Model!$D$37,IF(G847="Europe",Predictive_Model!$D$38,IF(G847="North America",Predictive_Model!$D$39,IF(G847="Oceania",Predictive_Model!$D$40,IF(G847="South America",Predictive_Model!$D$41,0)))))+IF(H847="Laptop",Predictive_Model!$D$43,IF(H847="Mobile",Predictive_Model!$D$44,IF(H847="TV",Predictive_Model!$D$45,IF(H847="Tablet",Predictive_Model!$D$46,0))))+IF(K847="Crypto",Predictive_Model!$D$48,IF(K847="Debit Card",Predictive_Model!$D$49,IF(K847="Gift Card",Predictive_Model!$D$50,IF(K847="PayPal",Predictive_Model!$D$51,0))))+IF(N847="Comedy",Predictive_Model!$D$53,IF(N847="Documentary",Predictive_Model!$D$54,IF(N847="Drama",Predictive_Model!$D$55,IF(N847="Horror",Predictive_Model!$D$56,IF(N847="Romance",Predictive_Model!$D$57,IF(N847="Sci-Fi",Predictive_Model!$D$58,0)))))))))</f>
        <v>1.2806003244351665E-3</v>
      </c>
      <c r="V847" s="3" t="str">
        <f t="shared" si="136"/>
        <v>Low</v>
      </c>
      <c r="W847" s="6">
        <f t="shared" si="137"/>
        <v>1.7915598538847978E-2</v>
      </c>
      <c r="X847" s="3" t="str">
        <f t="shared" si="138"/>
        <v>Monitor</v>
      </c>
      <c r="Y847" s="3" t="str">
        <f t="shared" si="139"/>
        <v>OK</v>
      </c>
    </row>
    <row r="848" spans="1:25" x14ac:dyDescent="0.25">
      <c r="A848" s="3" t="str">
        <f>Raw_Data!A848</f>
        <v>aaa3844f-e33c-4ea6-b92d-35a5ceec248a</v>
      </c>
      <c r="B848" s="3">
        <f>Raw_Data!B848</f>
        <v>67</v>
      </c>
      <c r="C848" s="3" t="str">
        <f>Raw_Data!C848</f>
        <v>Male</v>
      </c>
      <c r="D848" s="3" t="str">
        <f>Raw_Data!D848</f>
        <v>Basic</v>
      </c>
      <c r="E848" s="3">
        <f>Raw_Data!E848</f>
        <v>1.74</v>
      </c>
      <c r="F848" s="3">
        <f>Raw_Data!F848</f>
        <v>4</v>
      </c>
      <c r="G848" s="3" t="str">
        <f>Raw_Data!G848</f>
        <v>Europe</v>
      </c>
      <c r="H848" s="3" t="str">
        <f>Raw_Data!H848</f>
        <v>Mobile</v>
      </c>
      <c r="I848" s="3">
        <f>Raw_Data!I848</f>
        <v>8.99</v>
      </c>
      <c r="J848" s="3">
        <f>Raw_Data!J848</f>
        <v>1</v>
      </c>
      <c r="K848" s="3" t="str">
        <f>Raw_Data!K848</f>
        <v>Gift Card</v>
      </c>
      <c r="L848" s="3">
        <f>Raw_Data!L848</f>
        <v>2</v>
      </c>
      <c r="M848" s="3">
        <f>Raw_Data!M848</f>
        <v>0.35</v>
      </c>
      <c r="N848" s="3" t="str">
        <f>Raw_Data!N848</f>
        <v>Action</v>
      </c>
      <c r="O848" s="3" t="str">
        <f t="shared" si="130"/>
        <v>55-70</v>
      </c>
      <c r="P848" s="3" t="str">
        <f t="shared" si="131"/>
        <v>&lt;10h</v>
      </c>
      <c r="Q848" s="3" t="str">
        <f t="shared" si="132"/>
        <v>0-7d</v>
      </c>
      <c r="R848" s="3" t="str">
        <f t="shared" si="133"/>
        <v>Medium</v>
      </c>
      <c r="S848" s="3" t="str">
        <f t="shared" si="134"/>
        <v>Low</v>
      </c>
      <c r="T848" s="3" t="str">
        <f t="shared" si="135"/>
        <v>Churned</v>
      </c>
      <c r="U848" s="4">
        <f>1/(1+EXP(-(Predictive_Model!$B$5+((B848-Predictive_Model!$B$20)/Predictive_Model!$C$20)*Predictive_Model!$D$20+((E848-Predictive_Model!$B$21)/Predictive_Model!$C$21)*Predictive_Model!$D$21+((F848-Predictive_Model!$B$22)/Predictive_Model!$C$22)*Predictive_Model!$D$22+((I848-Predictive_Model!$B$23)/Predictive_Model!$C$23)*Predictive_Model!$D$23+((L848-Predictive_Model!$B$24)/Predictive_Model!$C$24)*Predictive_Model!$D$24+((M848-Predictive_Model!$B$25)/Predictive_Model!$C$25)*Predictive_Model!$D$25+IF(C848="Male",Predictive_Model!$D$31,IF(C848="Other",Predictive_Model!$D$32,0))+IF(D848="Premium",Predictive_Model!$D$34,IF(D848="Standard",Predictive_Model!$D$35,0))+IF(G848="Asia",Predictive_Model!$D$37,IF(G848="Europe",Predictive_Model!$D$38,IF(G848="North America",Predictive_Model!$D$39,IF(G848="Oceania",Predictive_Model!$D$40,IF(G848="South America",Predictive_Model!$D$41,0)))))+IF(H848="Laptop",Predictive_Model!$D$43,IF(H848="Mobile",Predictive_Model!$D$44,IF(H848="TV",Predictive_Model!$D$45,IF(H848="Tablet",Predictive_Model!$D$46,0))))+IF(K848="Crypto",Predictive_Model!$D$48,IF(K848="Debit Card",Predictive_Model!$D$49,IF(K848="Gift Card",Predictive_Model!$D$50,IF(K848="PayPal",Predictive_Model!$D$51,0))))+IF(N848="Comedy",Predictive_Model!$D$53,IF(N848="Documentary",Predictive_Model!$D$54,IF(N848="Drama",Predictive_Model!$D$55,IF(N848="Horror",Predictive_Model!$D$56,IF(N848="Romance",Predictive_Model!$D$57,IF(N848="Sci-Fi",Predictive_Model!$D$58,0)))))))))</f>
        <v>0.99423257550833921</v>
      </c>
      <c r="V848" s="3" t="str">
        <f t="shared" si="136"/>
        <v>Critical</v>
      </c>
      <c r="W848" s="6">
        <f t="shared" si="137"/>
        <v>8.99</v>
      </c>
      <c r="X848" s="3" t="str">
        <f t="shared" si="138"/>
        <v>Priority 2</v>
      </c>
      <c r="Y848" s="3" t="str">
        <f t="shared" si="139"/>
        <v>OK</v>
      </c>
    </row>
    <row r="849" spans="1:25" x14ac:dyDescent="0.25">
      <c r="A849" s="3" t="str">
        <f>Raw_Data!A849</f>
        <v>277577cb-b4e0-41ca-9c88-2456d7f2ba36</v>
      </c>
      <c r="B849" s="3">
        <f>Raw_Data!B849</f>
        <v>37</v>
      </c>
      <c r="C849" s="3" t="str">
        <f>Raw_Data!C849</f>
        <v>Male</v>
      </c>
      <c r="D849" s="3" t="str">
        <f>Raw_Data!D849</f>
        <v>Basic</v>
      </c>
      <c r="E849" s="3">
        <f>Raw_Data!E849</f>
        <v>21.82</v>
      </c>
      <c r="F849" s="3">
        <f>Raw_Data!F849</f>
        <v>40</v>
      </c>
      <c r="G849" s="3" t="str">
        <f>Raw_Data!G849</f>
        <v>Europe</v>
      </c>
      <c r="H849" s="3" t="str">
        <f>Raw_Data!H849</f>
        <v>Tablet</v>
      </c>
      <c r="I849" s="3">
        <f>Raw_Data!I849</f>
        <v>8.99</v>
      </c>
      <c r="J849" s="3">
        <f>Raw_Data!J849</f>
        <v>0</v>
      </c>
      <c r="K849" s="3" t="str">
        <f>Raw_Data!K849</f>
        <v>Credit Card</v>
      </c>
      <c r="L849" s="3">
        <f>Raw_Data!L849</f>
        <v>2</v>
      </c>
      <c r="M849" s="3">
        <f>Raw_Data!M849</f>
        <v>0.53</v>
      </c>
      <c r="N849" s="3" t="str">
        <f>Raw_Data!N849</f>
        <v>Drama</v>
      </c>
      <c r="O849" s="3" t="str">
        <f t="shared" si="130"/>
        <v>35-44</v>
      </c>
      <c r="P849" s="3" t="str">
        <f t="shared" si="131"/>
        <v>10-24h</v>
      </c>
      <c r="Q849" s="3" t="str">
        <f t="shared" si="132"/>
        <v>22-45d</v>
      </c>
      <c r="R849" s="3" t="str">
        <f t="shared" si="133"/>
        <v>Medium</v>
      </c>
      <c r="S849" s="3" t="str">
        <f t="shared" si="134"/>
        <v>Low</v>
      </c>
      <c r="T849" s="3" t="str">
        <f t="shared" si="135"/>
        <v>Active</v>
      </c>
      <c r="U849" s="4">
        <f>1/(1+EXP(-(Predictive_Model!$B$5+((B849-Predictive_Model!$B$20)/Predictive_Model!$C$20)*Predictive_Model!$D$20+((E849-Predictive_Model!$B$21)/Predictive_Model!$C$21)*Predictive_Model!$D$21+((F849-Predictive_Model!$B$22)/Predictive_Model!$C$22)*Predictive_Model!$D$22+((I849-Predictive_Model!$B$23)/Predictive_Model!$C$23)*Predictive_Model!$D$23+((L849-Predictive_Model!$B$24)/Predictive_Model!$C$24)*Predictive_Model!$D$24+((M849-Predictive_Model!$B$25)/Predictive_Model!$C$25)*Predictive_Model!$D$25+IF(C849="Male",Predictive_Model!$D$31,IF(C849="Other",Predictive_Model!$D$32,0))+IF(D849="Premium",Predictive_Model!$D$34,IF(D849="Standard",Predictive_Model!$D$35,0))+IF(G849="Asia",Predictive_Model!$D$37,IF(G849="Europe",Predictive_Model!$D$38,IF(G849="North America",Predictive_Model!$D$39,IF(G849="Oceania",Predictive_Model!$D$40,IF(G849="South America",Predictive_Model!$D$41,0)))))+IF(H849="Laptop",Predictive_Model!$D$43,IF(H849="Mobile",Predictive_Model!$D$44,IF(H849="TV",Predictive_Model!$D$45,IF(H849="Tablet",Predictive_Model!$D$46,0))))+IF(K849="Crypto",Predictive_Model!$D$48,IF(K849="Debit Card",Predictive_Model!$D$49,IF(K849="Gift Card",Predictive_Model!$D$50,IF(K849="PayPal",Predictive_Model!$D$51,0))))+IF(N849="Comedy",Predictive_Model!$D$53,IF(N849="Documentary",Predictive_Model!$D$54,IF(N849="Drama",Predictive_Model!$D$55,IF(N849="Horror",Predictive_Model!$D$56,IF(N849="Romance",Predictive_Model!$D$57,IF(N849="Sci-Fi",Predictive_Model!$D$58,0)))))))))</f>
        <v>0.93872251223369729</v>
      </c>
      <c r="V849" s="3" t="str">
        <f t="shared" si="136"/>
        <v>Critical</v>
      </c>
      <c r="W849" s="6">
        <f t="shared" si="137"/>
        <v>8.4391153849809388</v>
      </c>
      <c r="X849" s="3" t="str">
        <f t="shared" si="138"/>
        <v>Priority 2</v>
      </c>
      <c r="Y849" s="3" t="str">
        <f t="shared" si="139"/>
        <v>OK</v>
      </c>
    </row>
    <row r="850" spans="1:25" x14ac:dyDescent="0.25">
      <c r="A850" s="3" t="str">
        <f>Raw_Data!A850</f>
        <v>3cdce0fe-8109-4092-9d06-4746c152516c</v>
      </c>
      <c r="B850" s="3">
        <f>Raw_Data!B850</f>
        <v>68</v>
      </c>
      <c r="C850" s="3" t="str">
        <f>Raw_Data!C850</f>
        <v>Female</v>
      </c>
      <c r="D850" s="3" t="str">
        <f>Raw_Data!D850</f>
        <v>Premium</v>
      </c>
      <c r="E850" s="3">
        <f>Raw_Data!E850</f>
        <v>13.41</v>
      </c>
      <c r="F850" s="3">
        <f>Raw_Data!F850</f>
        <v>35</v>
      </c>
      <c r="G850" s="3" t="str">
        <f>Raw_Data!G850</f>
        <v>North America</v>
      </c>
      <c r="H850" s="3" t="str">
        <f>Raw_Data!H850</f>
        <v>Mobile</v>
      </c>
      <c r="I850" s="3">
        <f>Raw_Data!I850</f>
        <v>17.989999999999998</v>
      </c>
      <c r="J850" s="3">
        <f>Raw_Data!J850</f>
        <v>1</v>
      </c>
      <c r="K850" s="3" t="str">
        <f>Raw_Data!K850</f>
        <v>Crypto</v>
      </c>
      <c r="L850" s="3">
        <f>Raw_Data!L850</f>
        <v>1</v>
      </c>
      <c r="M850" s="3">
        <f>Raw_Data!M850</f>
        <v>0.37</v>
      </c>
      <c r="N850" s="3" t="str">
        <f>Raw_Data!N850</f>
        <v>Action</v>
      </c>
      <c r="O850" s="3" t="str">
        <f t="shared" si="130"/>
        <v>55-70</v>
      </c>
      <c r="P850" s="3" t="str">
        <f t="shared" si="131"/>
        <v>10-24h</v>
      </c>
      <c r="Q850" s="3" t="str">
        <f t="shared" si="132"/>
        <v>22-45d</v>
      </c>
      <c r="R850" s="3" t="str">
        <f t="shared" si="133"/>
        <v>Medium</v>
      </c>
      <c r="S850" s="3" t="str">
        <f t="shared" si="134"/>
        <v>High</v>
      </c>
      <c r="T850" s="3" t="str">
        <f t="shared" si="135"/>
        <v>Churned</v>
      </c>
      <c r="U850" s="4">
        <f>1/(1+EXP(-(Predictive_Model!$B$5+((B850-Predictive_Model!$B$20)/Predictive_Model!$C$20)*Predictive_Model!$D$20+((E850-Predictive_Model!$B$21)/Predictive_Model!$C$21)*Predictive_Model!$D$21+((F850-Predictive_Model!$B$22)/Predictive_Model!$C$22)*Predictive_Model!$D$22+((I850-Predictive_Model!$B$23)/Predictive_Model!$C$23)*Predictive_Model!$D$23+((L850-Predictive_Model!$B$24)/Predictive_Model!$C$24)*Predictive_Model!$D$24+((M850-Predictive_Model!$B$25)/Predictive_Model!$C$25)*Predictive_Model!$D$25+IF(C850="Male",Predictive_Model!$D$31,IF(C850="Other",Predictive_Model!$D$32,0))+IF(D850="Premium",Predictive_Model!$D$34,IF(D850="Standard",Predictive_Model!$D$35,0))+IF(G850="Asia",Predictive_Model!$D$37,IF(G850="Europe",Predictive_Model!$D$38,IF(G850="North America",Predictive_Model!$D$39,IF(G850="Oceania",Predictive_Model!$D$40,IF(G850="South America",Predictive_Model!$D$41,0)))))+IF(H850="Laptop",Predictive_Model!$D$43,IF(H850="Mobile",Predictive_Model!$D$44,IF(H850="TV",Predictive_Model!$D$45,IF(H850="Tablet",Predictive_Model!$D$46,0))))+IF(K850="Crypto",Predictive_Model!$D$48,IF(K850="Debit Card",Predictive_Model!$D$49,IF(K850="Gift Card",Predictive_Model!$D$50,IF(K850="PayPal",Predictive_Model!$D$51,0))))+IF(N850="Comedy",Predictive_Model!$D$53,IF(N850="Documentary",Predictive_Model!$D$54,IF(N850="Drama",Predictive_Model!$D$55,IF(N850="Horror",Predictive_Model!$D$56,IF(N850="Romance",Predictive_Model!$D$57,IF(N850="Sci-Fi",Predictive_Model!$D$58,0)))))))))</f>
        <v>0.96128458522221316</v>
      </c>
      <c r="V850" s="3" t="str">
        <f t="shared" si="136"/>
        <v>Critical</v>
      </c>
      <c r="W850" s="6">
        <f t="shared" si="137"/>
        <v>17.989999999999998</v>
      </c>
      <c r="X850" s="3" t="str">
        <f t="shared" si="138"/>
        <v>Priority 1</v>
      </c>
      <c r="Y850" s="3" t="str">
        <f t="shared" si="139"/>
        <v>OK</v>
      </c>
    </row>
    <row r="851" spans="1:25" x14ac:dyDescent="0.25">
      <c r="A851" s="3" t="str">
        <f>Raw_Data!A851</f>
        <v>7c88ae82-dad4-4bb3-8e01-e587c43395ab</v>
      </c>
      <c r="B851" s="3">
        <f>Raw_Data!B851</f>
        <v>38</v>
      </c>
      <c r="C851" s="3" t="str">
        <f>Raw_Data!C851</f>
        <v>Other</v>
      </c>
      <c r="D851" s="3" t="str">
        <f>Raw_Data!D851</f>
        <v>Standard</v>
      </c>
      <c r="E851" s="3">
        <f>Raw_Data!E851</f>
        <v>3.39</v>
      </c>
      <c r="F851" s="3">
        <f>Raw_Data!F851</f>
        <v>35</v>
      </c>
      <c r="G851" s="3" t="str">
        <f>Raw_Data!G851</f>
        <v>South America</v>
      </c>
      <c r="H851" s="3" t="str">
        <f>Raw_Data!H851</f>
        <v>Desktop</v>
      </c>
      <c r="I851" s="3">
        <f>Raw_Data!I851</f>
        <v>13.99</v>
      </c>
      <c r="J851" s="3">
        <f>Raw_Data!J851</f>
        <v>1</v>
      </c>
      <c r="K851" s="3" t="str">
        <f>Raw_Data!K851</f>
        <v>Debit Card</v>
      </c>
      <c r="L851" s="3">
        <f>Raw_Data!L851</f>
        <v>1</v>
      </c>
      <c r="M851" s="3">
        <f>Raw_Data!M851</f>
        <v>0.09</v>
      </c>
      <c r="N851" s="3" t="str">
        <f>Raw_Data!N851</f>
        <v>Drama</v>
      </c>
      <c r="O851" s="3" t="str">
        <f t="shared" si="130"/>
        <v>35-44</v>
      </c>
      <c r="P851" s="3" t="str">
        <f t="shared" si="131"/>
        <v>&lt;10h</v>
      </c>
      <c r="Q851" s="3" t="str">
        <f t="shared" si="132"/>
        <v>22-45d</v>
      </c>
      <c r="R851" s="3" t="str">
        <f t="shared" si="133"/>
        <v>Medium</v>
      </c>
      <c r="S851" s="3" t="str">
        <f t="shared" si="134"/>
        <v>Mid</v>
      </c>
      <c r="T851" s="3" t="str">
        <f t="shared" si="135"/>
        <v>Churned</v>
      </c>
      <c r="U851" s="4">
        <f>1/(1+EXP(-(Predictive_Model!$B$5+((B851-Predictive_Model!$B$20)/Predictive_Model!$C$20)*Predictive_Model!$D$20+((E851-Predictive_Model!$B$21)/Predictive_Model!$C$21)*Predictive_Model!$D$21+((F851-Predictive_Model!$B$22)/Predictive_Model!$C$22)*Predictive_Model!$D$22+((I851-Predictive_Model!$B$23)/Predictive_Model!$C$23)*Predictive_Model!$D$23+((L851-Predictive_Model!$B$24)/Predictive_Model!$C$24)*Predictive_Model!$D$24+((M851-Predictive_Model!$B$25)/Predictive_Model!$C$25)*Predictive_Model!$D$25+IF(C851="Male",Predictive_Model!$D$31,IF(C851="Other",Predictive_Model!$D$32,0))+IF(D851="Premium",Predictive_Model!$D$34,IF(D851="Standard",Predictive_Model!$D$35,0))+IF(G851="Asia",Predictive_Model!$D$37,IF(G851="Europe",Predictive_Model!$D$38,IF(G851="North America",Predictive_Model!$D$39,IF(G851="Oceania",Predictive_Model!$D$40,IF(G851="South America",Predictive_Model!$D$41,0)))))+IF(H851="Laptop",Predictive_Model!$D$43,IF(H851="Mobile",Predictive_Model!$D$44,IF(H851="TV",Predictive_Model!$D$45,IF(H851="Tablet",Predictive_Model!$D$46,0))))+IF(K851="Crypto",Predictive_Model!$D$48,IF(K851="Debit Card",Predictive_Model!$D$49,IF(K851="Gift Card",Predictive_Model!$D$50,IF(K851="PayPal",Predictive_Model!$D$51,0))))+IF(N851="Comedy",Predictive_Model!$D$53,IF(N851="Documentary",Predictive_Model!$D$54,IF(N851="Drama",Predictive_Model!$D$55,IF(N851="Horror",Predictive_Model!$D$56,IF(N851="Romance",Predictive_Model!$D$57,IF(N851="Sci-Fi",Predictive_Model!$D$58,0)))))))))</f>
        <v>0.99866310278520098</v>
      </c>
      <c r="V851" s="3" t="str">
        <f t="shared" si="136"/>
        <v>Critical</v>
      </c>
      <c r="W851" s="6">
        <f t="shared" si="137"/>
        <v>13.99</v>
      </c>
      <c r="X851" s="3" t="str">
        <f t="shared" si="138"/>
        <v>Priority 2</v>
      </c>
      <c r="Y851" s="3" t="str">
        <f t="shared" si="139"/>
        <v>OK</v>
      </c>
    </row>
    <row r="852" spans="1:25" x14ac:dyDescent="0.25">
      <c r="A852" s="3" t="str">
        <f>Raw_Data!A852</f>
        <v>e07c609b-0ad2-4f99-bc35-b91288003b2e</v>
      </c>
      <c r="B852" s="3">
        <f>Raw_Data!B852</f>
        <v>61</v>
      </c>
      <c r="C852" s="3" t="str">
        <f>Raw_Data!C852</f>
        <v>Female</v>
      </c>
      <c r="D852" s="3" t="str">
        <f>Raw_Data!D852</f>
        <v>Premium</v>
      </c>
      <c r="E852" s="3">
        <f>Raw_Data!E852</f>
        <v>54.86</v>
      </c>
      <c r="F852" s="3">
        <f>Raw_Data!F852</f>
        <v>27</v>
      </c>
      <c r="G852" s="3" t="str">
        <f>Raw_Data!G852</f>
        <v>Africa</v>
      </c>
      <c r="H852" s="3" t="str">
        <f>Raw_Data!H852</f>
        <v>Mobile</v>
      </c>
      <c r="I852" s="3">
        <f>Raw_Data!I852</f>
        <v>17.989999999999998</v>
      </c>
      <c r="J852" s="3">
        <f>Raw_Data!J852</f>
        <v>0</v>
      </c>
      <c r="K852" s="3" t="str">
        <f>Raw_Data!K852</f>
        <v>Gift Card</v>
      </c>
      <c r="L852" s="3">
        <f>Raw_Data!L852</f>
        <v>2</v>
      </c>
      <c r="M852" s="3">
        <f>Raw_Data!M852</f>
        <v>1.96</v>
      </c>
      <c r="N852" s="3" t="str">
        <f>Raw_Data!N852</f>
        <v>Documentary</v>
      </c>
      <c r="O852" s="3" t="str">
        <f t="shared" si="130"/>
        <v>55-70</v>
      </c>
      <c r="P852" s="3" t="str">
        <f t="shared" si="131"/>
        <v>50h+</v>
      </c>
      <c r="Q852" s="3" t="str">
        <f t="shared" si="132"/>
        <v>22-45d</v>
      </c>
      <c r="R852" s="3" t="str">
        <f t="shared" si="133"/>
        <v>Medium</v>
      </c>
      <c r="S852" s="3" t="str">
        <f t="shared" si="134"/>
        <v>High</v>
      </c>
      <c r="T852" s="3" t="str">
        <f t="shared" si="135"/>
        <v>Active</v>
      </c>
      <c r="U852" s="4">
        <f>1/(1+EXP(-(Predictive_Model!$B$5+((B852-Predictive_Model!$B$20)/Predictive_Model!$C$20)*Predictive_Model!$D$20+((E852-Predictive_Model!$B$21)/Predictive_Model!$C$21)*Predictive_Model!$D$21+((F852-Predictive_Model!$B$22)/Predictive_Model!$C$22)*Predictive_Model!$D$22+((I852-Predictive_Model!$B$23)/Predictive_Model!$C$23)*Predictive_Model!$D$23+((L852-Predictive_Model!$B$24)/Predictive_Model!$C$24)*Predictive_Model!$D$24+((M852-Predictive_Model!$B$25)/Predictive_Model!$C$25)*Predictive_Model!$D$25+IF(C852="Male",Predictive_Model!$D$31,IF(C852="Other",Predictive_Model!$D$32,0))+IF(D852="Premium",Predictive_Model!$D$34,IF(D852="Standard",Predictive_Model!$D$35,0))+IF(G852="Asia",Predictive_Model!$D$37,IF(G852="Europe",Predictive_Model!$D$38,IF(G852="North America",Predictive_Model!$D$39,IF(G852="Oceania",Predictive_Model!$D$40,IF(G852="South America",Predictive_Model!$D$41,0)))))+IF(H852="Laptop",Predictive_Model!$D$43,IF(H852="Mobile",Predictive_Model!$D$44,IF(H852="TV",Predictive_Model!$D$45,IF(H852="Tablet",Predictive_Model!$D$46,0))))+IF(K852="Crypto",Predictive_Model!$D$48,IF(K852="Debit Card",Predictive_Model!$D$49,IF(K852="Gift Card",Predictive_Model!$D$50,IF(K852="PayPal",Predictive_Model!$D$51,0))))+IF(N852="Comedy",Predictive_Model!$D$53,IF(N852="Documentary",Predictive_Model!$D$54,IF(N852="Drama",Predictive_Model!$D$55,IF(N852="Horror",Predictive_Model!$D$56,IF(N852="Romance",Predictive_Model!$D$57,IF(N852="Sci-Fi",Predictive_Model!$D$58,0)))))))))</f>
        <v>7.1898509669117418E-7</v>
      </c>
      <c r="V852" s="3" t="str">
        <f t="shared" si="136"/>
        <v>Low</v>
      </c>
      <c r="W852" s="6">
        <f t="shared" si="137"/>
        <v>1.2934541889474223E-5</v>
      </c>
      <c r="X852" s="3" t="str">
        <f t="shared" si="138"/>
        <v>Monitor</v>
      </c>
      <c r="Y852" s="3" t="str">
        <f t="shared" si="139"/>
        <v>OK</v>
      </c>
    </row>
    <row r="853" spans="1:25" x14ac:dyDescent="0.25">
      <c r="A853" s="3" t="str">
        <f>Raw_Data!A853</f>
        <v>d786a211-3e93-4204-8b1d-e10f595bf093</v>
      </c>
      <c r="B853" s="3">
        <f>Raw_Data!B853</f>
        <v>40</v>
      </c>
      <c r="C853" s="3" t="str">
        <f>Raw_Data!C853</f>
        <v>Female</v>
      </c>
      <c r="D853" s="3" t="str">
        <f>Raw_Data!D853</f>
        <v>Basic</v>
      </c>
      <c r="E853" s="3">
        <f>Raw_Data!E853</f>
        <v>23.97</v>
      </c>
      <c r="F853" s="3">
        <f>Raw_Data!F853</f>
        <v>48</v>
      </c>
      <c r="G853" s="3" t="str">
        <f>Raw_Data!G853</f>
        <v>South America</v>
      </c>
      <c r="H853" s="3" t="str">
        <f>Raw_Data!H853</f>
        <v>Desktop</v>
      </c>
      <c r="I853" s="3">
        <f>Raw_Data!I853</f>
        <v>8.99</v>
      </c>
      <c r="J853" s="3">
        <f>Raw_Data!J853</f>
        <v>0</v>
      </c>
      <c r="K853" s="3" t="str">
        <f>Raw_Data!K853</f>
        <v>Debit Card</v>
      </c>
      <c r="L853" s="3">
        <f>Raw_Data!L853</f>
        <v>5</v>
      </c>
      <c r="M853" s="3">
        <f>Raw_Data!M853</f>
        <v>0.49</v>
      </c>
      <c r="N853" s="3" t="str">
        <f>Raw_Data!N853</f>
        <v>Action</v>
      </c>
      <c r="O853" s="3" t="str">
        <f t="shared" si="130"/>
        <v>35-44</v>
      </c>
      <c r="P853" s="3" t="str">
        <f t="shared" si="131"/>
        <v>10-24h</v>
      </c>
      <c r="Q853" s="3" t="str">
        <f t="shared" si="132"/>
        <v>46-60d</v>
      </c>
      <c r="R853" s="3" t="str">
        <f t="shared" si="133"/>
        <v>Medium</v>
      </c>
      <c r="S853" s="3" t="str">
        <f t="shared" si="134"/>
        <v>Low</v>
      </c>
      <c r="T853" s="3" t="str">
        <f t="shared" si="135"/>
        <v>Active</v>
      </c>
      <c r="U853" s="4">
        <f>1/(1+EXP(-(Predictive_Model!$B$5+((B853-Predictive_Model!$B$20)/Predictive_Model!$C$20)*Predictive_Model!$D$20+((E853-Predictive_Model!$B$21)/Predictive_Model!$C$21)*Predictive_Model!$D$21+((F853-Predictive_Model!$B$22)/Predictive_Model!$C$22)*Predictive_Model!$D$22+((I853-Predictive_Model!$B$23)/Predictive_Model!$C$23)*Predictive_Model!$D$23+((L853-Predictive_Model!$B$24)/Predictive_Model!$C$24)*Predictive_Model!$D$24+((M853-Predictive_Model!$B$25)/Predictive_Model!$C$25)*Predictive_Model!$D$25+IF(C853="Male",Predictive_Model!$D$31,IF(C853="Other",Predictive_Model!$D$32,0))+IF(D853="Premium",Predictive_Model!$D$34,IF(D853="Standard",Predictive_Model!$D$35,0))+IF(G853="Asia",Predictive_Model!$D$37,IF(G853="Europe",Predictive_Model!$D$38,IF(G853="North America",Predictive_Model!$D$39,IF(G853="Oceania",Predictive_Model!$D$40,IF(G853="South America",Predictive_Model!$D$41,0)))))+IF(H853="Laptop",Predictive_Model!$D$43,IF(H853="Mobile",Predictive_Model!$D$44,IF(H853="TV",Predictive_Model!$D$45,IF(H853="Tablet",Predictive_Model!$D$46,0))))+IF(K853="Crypto",Predictive_Model!$D$48,IF(K853="Debit Card",Predictive_Model!$D$49,IF(K853="Gift Card",Predictive_Model!$D$50,IF(K853="PayPal",Predictive_Model!$D$51,0))))+IF(N853="Comedy",Predictive_Model!$D$53,IF(N853="Documentary",Predictive_Model!$D$54,IF(N853="Drama",Predictive_Model!$D$55,IF(N853="Horror",Predictive_Model!$D$56,IF(N853="Romance",Predictive_Model!$D$57,IF(N853="Sci-Fi",Predictive_Model!$D$58,0)))))))))</f>
        <v>0.33935798904969311</v>
      </c>
      <c r="V853" s="3" t="str">
        <f t="shared" si="136"/>
        <v>Medium</v>
      </c>
      <c r="W853" s="6">
        <f t="shared" si="137"/>
        <v>3.0508283215567413</v>
      </c>
      <c r="X853" s="3" t="str">
        <f t="shared" si="138"/>
        <v>Monitor</v>
      </c>
      <c r="Y853" s="3" t="str">
        <f t="shared" si="139"/>
        <v>OK</v>
      </c>
    </row>
    <row r="854" spans="1:25" x14ac:dyDescent="0.25">
      <c r="A854" s="3" t="str">
        <f>Raw_Data!A854</f>
        <v>6928de64-4465-4a01-9208-9597cdf58bf8</v>
      </c>
      <c r="B854" s="3">
        <f>Raw_Data!B854</f>
        <v>56</v>
      </c>
      <c r="C854" s="3" t="str">
        <f>Raw_Data!C854</f>
        <v>Male</v>
      </c>
      <c r="D854" s="3" t="str">
        <f>Raw_Data!D854</f>
        <v>Basic</v>
      </c>
      <c r="E854" s="3">
        <f>Raw_Data!E854</f>
        <v>3.29</v>
      </c>
      <c r="F854" s="3">
        <f>Raw_Data!F854</f>
        <v>58</v>
      </c>
      <c r="G854" s="3" t="str">
        <f>Raw_Data!G854</f>
        <v>Europe</v>
      </c>
      <c r="H854" s="3" t="str">
        <f>Raw_Data!H854</f>
        <v>Mobile</v>
      </c>
      <c r="I854" s="3">
        <f>Raw_Data!I854</f>
        <v>8.99</v>
      </c>
      <c r="J854" s="3">
        <f>Raw_Data!J854</f>
        <v>1</v>
      </c>
      <c r="K854" s="3" t="str">
        <f>Raw_Data!K854</f>
        <v>Debit Card</v>
      </c>
      <c r="L854" s="3">
        <f>Raw_Data!L854</f>
        <v>1</v>
      </c>
      <c r="M854" s="3">
        <f>Raw_Data!M854</f>
        <v>0.06</v>
      </c>
      <c r="N854" s="3" t="str">
        <f>Raw_Data!N854</f>
        <v>Action</v>
      </c>
      <c r="O854" s="3" t="str">
        <f t="shared" si="130"/>
        <v>55-70</v>
      </c>
      <c r="P854" s="3" t="str">
        <f t="shared" si="131"/>
        <v>&lt;10h</v>
      </c>
      <c r="Q854" s="3" t="str">
        <f t="shared" si="132"/>
        <v>46-60d</v>
      </c>
      <c r="R854" s="3" t="str">
        <f t="shared" si="133"/>
        <v>Low</v>
      </c>
      <c r="S854" s="3" t="str">
        <f t="shared" si="134"/>
        <v>Low</v>
      </c>
      <c r="T854" s="3" t="str">
        <f t="shared" si="135"/>
        <v>Churned</v>
      </c>
      <c r="U854" s="4">
        <f>1/(1+EXP(-(Predictive_Model!$B$5+((B854-Predictive_Model!$B$20)/Predictive_Model!$C$20)*Predictive_Model!$D$20+((E854-Predictive_Model!$B$21)/Predictive_Model!$C$21)*Predictive_Model!$D$21+((F854-Predictive_Model!$B$22)/Predictive_Model!$C$22)*Predictive_Model!$D$22+((I854-Predictive_Model!$B$23)/Predictive_Model!$C$23)*Predictive_Model!$D$23+((L854-Predictive_Model!$B$24)/Predictive_Model!$C$24)*Predictive_Model!$D$24+((M854-Predictive_Model!$B$25)/Predictive_Model!$C$25)*Predictive_Model!$D$25+IF(C854="Male",Predictive_Model!$D$31,IF(C854="Other",Predictive_Model!$D$32,0))+IF(D854="Premium",Predictive_Model!$D$34,IF(D854="Standard",Predictive_Model!$D$35,0))+IF(G854="Asia",Predictive_Model!$D$37,IF(G854="Europe",Predictive_Model!$D$38,IF(G854="North America",Predictive_Model!$D$39,IF(G854="Oceania",Predictive_Model!$D$40,IF(G854="South America",Predictive_Model!$D$41,0)))))+IF(H854="Laptop",Predictive_Model!$D$43,IF(H854="Mobile",Predictive_Model!$D$44,IF(H854="TV",Predictive_Model!$D$45,IF(H854="Tablet",Predictive_Model!$D$46,0))))+IF(K854="Crypto",Predictive_Model!$D$48,IF(K854="Debit Card",Predictive_Model!$D$49,IF(K854="Gift Card",Predictive_Model!$D$50,IF(K854="PayPal",Predictive_Model!$D$51,0))))+IF(N854="Comedy",Predictive_Model!$D$53,IF(N854="Documentary",Predictive_Model!$D$54,IF(N854="Drama",Predictive_Model!$D$55,IF(N854="Horror",Predictive_Model!$D$56,IF(N854="Romance",Predictive_Model!$D$57,IF(N854="Sci-Fi",Predictive_Model!$D$58,0)))))))))</f>
        <v>0.99999628188364353</v>
      </c>
      <c r="V854" s="3" t="str">
        <f t="shared" si="136"/>
        <v>Critical</v>
      </c>
      <c r="W854" s="6">
        <f t="shared" si="137"/>
        <v>8.99</v>
      </c>
      <c r="X854" s="3" t="str">
        <f t="shared" si="138"/>
        <v>Priority 2</v>
      </c>
      <c r="Y854" s="3" t="str">
        <f t="shared" si="139"/>
        <v>OK</v>
      </c>
    </row>
    <row r="855" spans="1:25" x14ac:dyDescent="0.25">
      <c r="A855" s="3" t="str">
        <f>Raw_Data!A855</f>
        <v>d1bae981-3ea1-432e-b791-65c33a5310cc</v>
      </c>
      <c r="B855" s="3">
        <f>Raw_Data!B855</f>
        <v>68</v>
      </c>
      <c r="C855" s="3" t="str">
        <f>Raw_Data!C855</f>
        <v>Other</v>
      </c>
      <c r="D855" s="3" t="str">
        <f>Raw_Data!D855</f>
        <v>Basic</v>
      </c>
      <c r="E855" s="3">
        <f>Raw_Data!E855</f>
        <v>2.2799999999999998</v>
      </c>
      <c r="F855" s="3">
        <f>Raw_Data!F855</f>
        <v>60</v>
      </c>
      <c r="G855" s="3" t="str">
        <f>Raw_Data!G855</f>
        <v>North America</v>
      </c>
      <c r="H855" s="3" t="str">
        <f>Raw_Data!H855</f>
        <v>Tablet</v>
      </c>
      <c r="I855" s="3">
        <f>Raw_Data!I855</f>
        <v>8.99</v>
      </c>
      <c r="J855" s="3">
        <f>Raw_Data!J855</f>
        <v>1</v>
      </c>
      <c r="K855" s="3" t="str">
        <f>Raw_Data!K855</f>
        <v>Debit Card</v>
      </c>
      <c r="L855" s="3">
        <f>Raw_Data!L855</f>
        <v>2</v>
      </c>
      <c r="M855" s="3">
        <f>Raw_Data!M855</f>
        <v>0.04</v>
      </c>
      <c r="N855" s="3" t="str">
        <f>Raw_Data!N855</f>
        <v>Documentary</v>
      </c>
      <c r="O855" s="3" t="str">
        <f t="shared" si="130"/>
        <v>55-70</v>
      </c>
      <c r="P855" s="3" t="str">
        <f t="shared" si="131"/>
        <v>&lt;10h</v>
      </c>
      <c r="Q855" s="3" t="str">
        <f t="shared" si="132"/>
        <v>46-60d</v>
      </c>
      <c r="R855" s="3" t="str">
        <f t="shared" si="133"/>
        <v>Low</v>
      </c>
      <c r="S855" s="3" t="str">
        <f t="shared" si="134"/>
        <v>Low</v>
      </c>
      <c r="T855" s="3" t="str">
        <f t="shared" si="135"/>
        <v>Churned</v>
      </c>
      <c r="U855" s="4">
        <f>1/(1+EXP(-(Predictive_Model!$B$5+((B855-Predictive_Model!$B$20)/Predictive_Model!$C$20)*Predictive_Model!$D$20+((E855-Predictive_Model!$B$21)/Predictive_Model!$C$21)*Predictive_Model!$D$21+((F855-Predictive_Model!$B$22)/Predictive_Model!$C$22)*Predictive_Model!$D$22+((I855-Predictive_Model!$B$23)/Predictive_Model!$C$23)*Predictive_Model!$D$23+((L855-Predictive_Model!$B$24)/Predictive_Model!$C$24)*Predictive_Model!$D$24+((M855-Predictive_Model!$B$25)/Predictive_Model!$C$25)*Predictive_Model!$D$25+IF(C855="Male",Predictive_Model!$D$31,IF(C855="Other",Predictive_Model!$D$32,0))+IF(D855="Premium",Predictive_Model!$D$34,IF(D855="Standard",Predictive_Model!$D$35,0))+IF(G855="Asia",Predictive_Model!$D$37,IF(G855="Europe",Predictive_Model!$D$38,IF(G855="North America",Predictive_Model!$D$39,IF(G855="Oceania",Predictive_Model!$D$40,IF(G855="South America",Predictive_Model!$D$41,0)))))+IF(H855="Laptop",Predictive_Model!$D$43,IF(H855="Mobile",Predictive_Model!$D$44,IF(H855="TV",Predictive_Model!$D$45,IF(H855="Tablet",Predictive_Model!$D$46,0))))+IF(K855="Crypto",Predictive_Model!$D$48,IF(K855="Debit Card",Predictive_Model!$D$49,IF(K855="Gift Card",Predictive_Model!$D$50,IF(K855="PayPal",Predictive_Model!$D$51,0))))+IF(N855="Comedy",Predictive_Model!$D$53,IF(N855="Documentary",Predictive_Model!$D$54,IF(N855="Drama",Predictive_Model!$D$55,IF(N855="Horror",Predictive_Model!$D$56,IF(N855="Romance",Predictive_Model!$D$57,IF(N855="Sci-Fi",Predictive_Model!$D$58,0)))))))))</f>
        <v>0.99999515904426095</v>
      </c>
      <c r="V855" s="3" t="str">
        <f t="shared" si="136"/>
        <v>Critical</v>
      </c>
      <c r="W855" s="6">
        <f t="shared" si="137"/>
        <v>8.99</v>
      </c>
      <c r="X855" s="3" t="str">
        <f t="shared" si="138"/>
        <v>Priority 2</v>
      </c>
      <c r="Y855" s="3" t="str">
        <f t="shared" si="139"/>
        <v>OK</v>
      </c>
    </row>
    <row r="856" spans="1:25" x14ac:dyDescent="0.25">
      <c r="A856" s="3" t="str">
        <f>Raw_Data!A856</f>
        <v>d5085dca-434a-4eab-91d5-9a0085af79d2</v>
      </c>
      <c r="B856" s="3">
        <f>Raw_Data!B856</f>
        <v>54</v>
      </c>
      <c r="C856" s="3" t="str">
        <f>Raw_Data!C856</f>
        <v>Other</v>
      </c>
      <c r="D856" s="3" t="str">
        <f>Raw_Data!D856</f>
        <v>Standard</v>
      </c>
      <c r="E856" s="3">
        <f>Raw_Data!E856</f>
        <v>0.37</v>
      </c>
      <c r="F856" s="3">
        <f>Raw_Data!F856</f>
        <v>39</v>
      </c>
      <c r="G856" s="3" t="str">
        <f>Raw_Data!G856</f>
        <v>North America</v>
      </c>
      <c r="H856" s="3" t="str">
        <f>Raw_Data!H856</f>
        <v>Tablet</v>
      </c>
      <c r="I856" s="3">
        <f>Raw_Data!I856</f>
        <v>13.99</v>
      </c>
      <c r="J856" s="3">
        <f>Raw_Data!J856</f>
        <v>1</v>
      </c>
      <c r="K856" s="3" t="str">
        <f>Raw_Data!K856</f>
        <v>Credit Card</v>
      </c>
      <c r="L856" s="3">
        <f>Raw_Data!L856</f>
        <v>4</v>
      </c>
      <c r="M856" s="3">
        <f>Raw_Data!M856</f>
        <v>0.01</v>
      </c>
      <c r="N856" s="3" t="str">
        <f>Raw_Data!N856</f>
        <v>Sci-Fi</v>
      </c>
      <c r="O856" s="3" t="str">
        <f t="shared" si="130"/>
        <v>45-54</v>
      </c>
      <c r="P856" s="3" t="str">
        <f t="shared" si="131"/>
        <v>&lt;10h</v>
      </c>
      <c r="Q856" s="3" t="str">
        <f t="shared" si="132"/>
        <v>22-45d</v>
      </c>
      <c r="R856" s="3" t="str">
        <f t="shared" si="133"/>
        <v>Medium</v>
      </c>
      <c r="S856" s="3" t="str">
        <f t="shared" si="134"/>
        <v>Mid</v>
      </c>
      <c r="T856" s="3" t="str">
        <f t="shared" si="135"/>
        <v>Churned</v>
      </c>
      <c r="U856" s="4">
        <f>1/(1+EXP(-(Predictive_Model!$B$5+((B856-Predictive_Model!$B$20)/Predictive_Model!$C$20)*Predictive_Model!$D$20+((E856-Predictive_Model!$B$21)/Predictive_Model!$C$21)*Predictive_Model!$D$21+((F856-Predictive_Model!$B$22)/Predictive_Model!$C$22)*Predictive_Model!$D$22+((I856-Predictive_Model!$B$23)/Predictive_Model!$C$23)*Predictive_Model!$D$23+((L856-Predictive_Model!$B$24)/Predictive_Model!$C$24)*Predictive_Model!$D$24+((M856-Predictive_Model!$B$25)/Predictive_Model!$C$25)*Predictive_Model!$D$25+IF(C856="Male",Predictive_Model!$D$31,IF(C856="Other",Predictive_Model!$D$32,0))+IF(D856="Premium",Predictive_Model!$D$34,IF(D856="Standard",Predictive_Model!$D$35,0))+IF(G856="Asia",Predictive_Model!$D$37,IF(G856="Europe",Predictive_Model!$D$38,IF(G856="North America",Predictive_Model!$D$39,IF(G856="Oceania",Predictive_Model!$D$40,IF(G856="South America",Predictive_Model!$D$41,0)))))+IF(H856="Laptop",Predictive_Model!$D$43,IF(H856="Mobile",Predictive_Model!$D$44,IF(H856="TV",Predictive_Model!$D$45,IF(H856="Tablet",Predictive_Model!$D$46,0))))+IF(K856="Crypto",Predictive_Model!$D$48,IF(K856="Debit Card",Predictive_Model!$D$49,IF(K856="Gift Card",Predictive_Model!$D$50,IF(K856="PayPal",Predictive_Model!$D$51,0))))+IF(N856="Comedy",Predictive_Model!$D$53,IF(N856="Documentary",Predictive_Model!$D$54,IF(N856="Drama",Predictive_Model!$D$55,IF(N856="Horror",Predictive_Model!$D$56,IF(N856="Romance",Predictive_Model!$D$57,IF(N856="Sci-Fi",Predictive_Model!$D$58,0)))))))))</f>
        <v>0.9995083952989926</v>
      </c>
      <c r="V856" s="3" t="str">
        <f t="shared" si="136"/>
        <v>Critical</v>
      </c>
      <c r="W856" s="6">
        <f t="shared" si="137"/>
        <v>13.99</v>
      </c>
      <c r="X856" s="3" t="str">
        <f t="shared" si="138"/>
        <v>Priority 2</v>
      </c>
      <c r="Y856" s="3" t="str">
        <f t="shared" si="139"/>
        <v>OK</v>
      </c>
    </row>
    <row r="857" spans="1:25" x14ac:dyDescent="0.25">
      <c r="A857" s="3" t="str">
        <f>Raw_Data!A857</f>
        <v>c51c0139-d70e-4eb5-89a0-fb7553e33b4a</v>
      </c>
      <c r="B857" s="3">
        <f>Raw_Data!B857</f>
        <v>32</v>
      </c>
      <c r="C857" s="3" t="str">
        <f>Raw_Data!C857</f>
        <v>Other</v>
      </c>
      <c r="D857" s="3" t="str">
        <f>Raw_Data!D857</f>
        <v>Premium</v>
      </c>
      <c r="E857" s="3">
        <f>Raw_Data!E857</f>
        <v>14</v>
      </c>
      <c r="F857" s="3">
        <f>Raw_Data!F857</f>
        <v>44</v>
      </c>
      <c r="G857" s="3" t="str">
        <f>Raw_Data!G857</f>
        <v>Europe</v>
      </c>
      <c r="H857" s="3" t="str">
        <f>Raw_Data!H857</f>
        <v>Laptop</v>
      </c>
      <c r="I857" s="3">
        <f>Raw_Data!I857</f>
        <v>17.989999999999998</v>
      </c>
      <c r="J857" s="3">
        <f>Raw_Data!J857</f>
        <v>1</v>
      </c>
      <c r="K857" s="3" t="str">
        <f>Raw_Data!K857</f>
        <v>Debit Card</v>
      </c>
      <c r="L857" s="3">
        <f>Raw_Data!L857</f>
        <v>1</v>
      </c>
      <c r="M857" s="3">
        <f>Raw_Data!M857</f>
        <v>0.31</v>
      </c>
      <c r="N857" s="3" t="str">
        <f>Raw_Data!N857</f>
        <v>Sci-Fi</v>
      </c>
      <c r="O857" s="3" t="str">
        <f t="shared" si="130"/>
        <v>25-34</v>
      </c>
      <c r="P857" s="3" t="str">
        <f t="shared" si="131"/>
        <v>10-24h</v>
      </c>
      <c r="Q857" s="3" t="str">
        <f t="shared" si="132"/>
        <v>22-45d</v>
      </c>
      <c r="R857" s="3" t="str">
        <f t="shared" si="133"/>
        <v>Medium</v>
      </c>
      <c r="S857" s="3" t="str">
        <f t="shared" si="134"/>
        <v>High</v>
      </c>
      <c r="T857" s="3" t="str">
        <f t="shared" si="135"/>
        <v>Churned</v>
      </c>
      <c r="U857" s="4">
        <f>1/(1+EXP(-(Predictive_Model!$B$5+((B857-Predictive_Model!$B$20)/Predictive_Model!$C$20)*Predictive_Model!$D$20+((E857-Predictive_Model!$B$21)/Predictive_Model!$C$21)*Predictive_Model!$D$21+((F857-Predictive_Model!$B$22)/Predictive_Model!$C$22)*Predictive_Model!$D$22+((I857-Predictive_Model!$B$23)/Predictive_Model!$C$23)*Predictive_Model!$D$23+((L857-Predictive_Model!$B$24)/Predictive_Model!$C$24)*Predictive_Model!$D$24+((M857-Predictive_Model!$B$25)/Predictive_Model!$C$25)*Predictive_Model!$D$25+IF(C857="Male",Predictive_Model!$D$31,IF(C857="Other",Predictive_Model!$D$32,0))+IF(D857="Premium",Predictive_Model!$D$34,IF(D857="Standard",Predictive_Model!$D$35,0))+IF(G857="Asia",Predictive_Model!$D$37,IF(G857="Europe",Predictive_Model!$D$38,IF(G857="North America",Predictive_Model!$D$39,IF(G857="Oceania",Predictive_Model!$D$40,IF(G857="South America",Predictive_Model!$D$41,0)))))+IF(H857="Laptop",Predictive_Model!$D$43,IF(H857="Mobile",Predictive_Model!$D$44,IF(H857="TV",Predictive_Model!$D$45,IF(H857="Tablet",Predictive_Model!$D$46,0))))+IF(K857="Crypto",Predictive_Model!$D$48,IF(K857="Debit Card",Predictive_Model!$D$49,IF(K857="Gift Card",Predictive_Model!$D$50,IF(K857="PayPal",Predictive_Model!$D$51,0))))+IF(N857="Comedy",Predictive_Model!$D$53,IF(N857="Documentary",Predictive_Model!$D$54,IF(N857="Drama",Predictive_Model!$D$55,IF(N857="Horror",Predictive_Model!$D$56,IF(N857="Romance",Predictive_Model!$D$57,IF(N857="Sci-Fi",Predictive_Model!$D$58,0)))))))))</f>
        <v>0.90219671650828026</v>
      </c>
      <c r="V857" s="3" t="str">
        <f t="shared" si="136"/>
        <v>Critical</v>
      </c>
      <c r="W857" s="6">
        <f t="shared" si="137"/>
        <v>17.989999999999998</v>
      </c>
      <c r="X857" s="3" t="str">
        <f t="shared" si="138"/>
        <v>Priority 1</v>
      </c>
      <c r="Y857" s="3" t="str">
        <f t="shared" si="139"/>
        <v>OK</v>
      </c>
    </row>
    <row r="858" spans="1:25" x14ac:dyDescent="0.25">
      <c r="A858" s="3" t="str">
        <f>Raw_Data!A858</f>
        <v>01c5033b-b19f-4074-a2c2-a1ece7235af7</v>
      </c>
      <c r="B858" s="3">
        <f>Raw_Data!B858</f>
        <v>59</v>
      </c>
      <c r="C858" s="3" t="str">
        <f>Raw_Data!C858</f>
        <v>Female</v>
      </c>
      <c r="D858" s="3" t="str">
        <f>Raw_Data!D858</f>
        <v>Standard</v>
      </c>
      <c r="E858" s="3">
        <f>Raw_Data!E858</f>
        <v>5.26</v>
      </c>
      <c r="F858" s="3">
        <f>Raw_Data!F858</f>
        <v>5</v>
      </c>
      <c r="G858" s="3" t="str">
        <f>Raw_Data!G858</f>
        <v>Africa</v>
      </c>
      <c r="H858" s="3" t="str">
        <f>Raw_Data!H858</f>
        <v>Laptop</v>
      </c>
      <c r="I858" s="3">
        <f>Raw_Data!I858</f>
        <v>13.99</v>
      </c>
      <c r="J858" s="3">
        <f>Raw_Data!J858</f>
        <v>0</v>
      </c>
      <c r="K858" s="3" t="str">
        <f>Raw_Data!K858</f>
        <v>Crypto</v>
      </c>
      <c r="L858" s="3">
        <f>Raw_Data!L858</f>
        <v>1</v>
      </c>
      <c r="M858" s="3">
        <f>Raw_Data!M858</f>
        <v>0.88</v>
      </c>
      <c r="N858" s="3" t="str">
        <f>Raw_Data!N858</f>
        <v>Documentary</v>
      </c>
      <c r="O858" s="3" t="str">
        <f t="shared" si="130"/>
        <v>55-70</v>
      </c>
      <c r="P858" s="3" t="str">
        <f t="shared" si="131"/>
        <v>&lt;10h</v>
      </c>
      <c r="Q858" s="3" t="str">
        <f t="shared" si="132"/>
        <v>0-7d</v>
      </c>
      <c r="R858" s="3" t="str">
        <f t="shared" si="133"/>
        <v>Medium</v>
      </c>
      <c r="S858" s="3" t="str">
        <f t="shared" si="134"/>
        <v>Mid</v>
      </c>
      <c r="T858" s="3" t="str">
        <f t="shared" si="135"/>
        <v>Active</v>
      </c>
      <c r="U858" s="4">
        <f>1/(1+EXP(-(Predictive_Model!$B$5+((B858-Predictive_Model!$B$20)/Predictive_Model!$C$20)*Predictive_Model!$D$20+((E858-Predictive_Model!$B$21)/Predictive_Model!$C$21)*Predictive_Model!$D$21+((F858-Predictive_Model!$B$22)/Predictive_Model!$C$22)*Predictive_Model!$D$22+((I858-Predictive_Model!$B$23)/Predictive_Model!$C$23)*Predictive_Model!$D$23+((L858-Predictive_Model!$B$24)/Predictive_Model!$C$24)*Predictive_Model!$D$24+((M858-Predictive_Model!$B$25)/Predictive_Model!$C$25)*Predictive_Model!$D$25+IF(C858="Male",Predictive_Model!$D$31,IF(C858="Other",Predictive_Model!$D$32,0))+IF(D858="Premium",Predictive_Model!$D$34,IF(D858="Standard",Predictive_Model!$D$35,0))+IF(G858="Asia",Predictive_Model!$D$37,IF(G858="Europe",Predictive_Model!$D$38,IF(G858="North America",Predictive_Model!$D$39,IF(G858="Oceania",Predictive_Model!$D$40,IF(G858="South America",Predictive_Model!$D$41,0)))))+IF(H858="Laptop",Predictive_Model!$D$43,IF(H858="Mobile",Predictive_Model!$D$44,IF(H858="TV",Predictive_Model!$D$45,IF(H858="Tablet",Predictive_Model!$D$46,0))))+IF(K858="Crypto",Predictive_Model!$D$48,IF(K858="Debit Card",Predictive_Model!$D$49,IF(K858="Gift Card",Predictive_Model!$D$50,IF(K858="PayPal",Predictive_Model!$D$51,0))))+IF(N858="Comedy",Predictive_Model!$D$53,IF(N858="Documentary",Predictive_Model!$D$54,IF(N858="Drama",Predictive_Model!$D$55,IF(N858="Horror",Predictive_Model!$D$56,IF(N858="Romance",Predictive_Model!$D$57,IF(N858="Sci-Fi",Predictive_Model!$D$58,0)))))))))</f>
        <v>0.72923142370405269</v>
      </c>
      <c r="V858" s="3" t="str">
        <f t="shared" si="136"/>
        <v>High</v>
      </c>
      <c r="W858" s="6">
        <f t="shared" si="137"/>
        <v>10.201947617619698</v>
      </c>
      <c r="X858" s="3" t="str">
        <f t="shared" si="138"/>
        <v>Monitor</v>
      </c>
      <c r="Y858" s="3" t="str">
        <f t="shared" si="139"/>
        <v>OK</v>
      </c>
    </row>
    <row r="859" spans="1:25" x14ac:dyDescent="0.25">
      <c r="A859" s="3" t="str">
        <f>Raw_Data!A859</f>
        <v>4ce5cf41-1115-4423-ad64-807b0d57c5d7</v>
      </c>
      <c r="B859" s="3">
        <f>Raw_Data!B859</f>
        <v>24</v>
      </c>
      <c r="C859" s="3" t="str">
        <f>Raw_Data!C859</f>
        <v>Other</v>
      </c>
      <c r="D859" s="3" t="str">
        <f>Raw_Data!D859</f>
        <v>Standard</v>
      </c>
      <c r="E859" s="3">
        <f>Raw_Data!E859</f>
        <v>18.29</v>
      </c>
      <c r="F859" s="3">
        <f>Raw_Data!F859</f>
        <v>52</v>
      </c>
      <c r="G859" s="3" t="str">
        <f>Raw_Data!G859</f>
        <v>North America</v>
      </c>
      <c r="H859" s="3" t="str">
        <f>Raw_Data!H859</f>
        <v>Tablet</v>
      </c>
      <c r="I859" s="3">
        <f>Raw_Data!I859</f>
        <v>13.99</v>
      </c>
      <c r="J859" s="3">
        <f>Raw_Data!J859</f>
        <v>0</v>
      </c>
      <c r="K859" s="3" t="str">
        <f>Raw_Data!K859</f>
        <v>PayPal</v>
      </c>
      <c r="L859" s="3">
        <f>Raw_Data!L859</f>
        <v>4</v>
      </c>
      <c r="M859" s="3">
        <f>Raw_Data!M859</f>
        <v>0.35</v>
      </c>
      <c r="N859" s="3" t="str">
        <f>Raw_Data!N859</f>
        <v>Comedy</v>
      </c>
      <c r="O859" s="3" t="str">
        <f t="shared" si="130"/>
        <v>18-24</v>
      </c>
      <c r="P859" s="3" t="str">
        <f t="shared" si="131"/>
        <v>10-24h</v>
      </c>
      <c r="Q859" s="3" t="str">
        <f t="shared" si="132"/>
        <v>46-60d</v>
      </c>
      <c r="R859" s="3" t="str">
        <f t="shared" si="133"/>
        <v>Medium</v>
      </c>
      <c r="S859" s="3" t="str">
        <f t="shared" si="134"/>
        <v>Mid</v>
      </c>
      <c r="T859" s="3" t="str">
        <f t="shared" si="135"/>
        <v>Active</v>
      </c>
      <c r="U859" s="4">
        <f>1/(1+EXP(-(Predictive_Model!$B$5+((B859-Predictive_Model!$B$20)/Predictive_Model!$C$20)*Predictive_Model!$D$20+((E859-Predictive_Model!$B$21)/Predictive_Model!$C$21)*Predictive_Model!$D$21+((F859-Predictive_Model!$B$22)/Predictive_Model!$C$22)*Predictive_Model!$D$22+((I859-Predictive_Model!$B$23)/Predictive_Model!$C$23)*Predictive_Model!$D$23+((L859-Predictive_Model!$B$24)/Predictive_Model!$C$24)*Predictive_Model!$D$24+((M859-Predictive_Model!$B$25)/Predictive_Model!$C$25)*Predictive_Model!$D$25+IF(C859="Male",Predictive_Model!$D$31,IF(C859="Other",Predictive_Model!$D$32,0))+IF(D859="Premium",Predictive_Model!$D$34,IF(D859="Standard",Predictive_Model!$D$35,0))+IF(G859="Asia",Predictive_Model!$D$37,IF(G859="Europe",Predictive_Model!$D$38,IF(G859="North America",Predictive_Model!$D$39,IF(G859="Oceania",Predictive_Model!$D$40,IF(G859="South America",Predictive_Model!$D$41,0)))))+IF(H859="Laptop",Predictive_Model!$D$43,IF(H859="Mobile",Predictive_Model!$D$44,IF(H859="TV",Predictive_Model!$D$45,IF(H859="Tablet",Predictive_Model!$D$46,0))))+IF(K859="Crypto",Predictive_Model!$D$48,IF(K859="Debit Card",Predictive_Model!$D$49,IF(K859="Gift Card",Predictive_Model!$D$50,IF(K859="PayPal",Predictive_Model!$D$51,0))))+IF(N859="Comedy",Predictive_Model!$D$53,IF(N859="Documentary",Predictive_Model!$D$54,IF(N859="Drama",Predictive_Model!$D$55,IF(N859="Horror",Predictive_Model!$D$56,IF(N859="Romance",Predictive_Model!$D$57,IF(N859="Sci-Fi",Predictive_Model!$D$58,0)))))))))</f>
        <v>0.95008438952438867</v>
      </c>
      <c r="V859" s="3" t="str">
        <f t="shared" si="136"/>
        <v>Critical</v>
      </c>
      <c r="W859" s="6">
        <f t="shared" si="137"/>
        <v>13.291680609446198</v>
      </c>
      <c r="X859" s="3" t="str">
        <f t="shared" si="138"/>
        <v>Priority 2</v>
      </c>
      <c r="Y859" s="3" t="str">
        <f t="shared" si="139"/>
        <v>OK</v>
      </c>
    </row>
    <row r="860" spans="1:25" x14ac:dyDescent="0.25">
      <c r="A860" s="3" t="str">
        <f>Raw_Data!A860</f>
        <v>f332b1a7-8ece-44df-8237-bbc843e979b5</v>
      </c>
      <c r="B860" s="3">
        <f>Raw_Data!B860</f>
        <v>21</v>
      </c>
      <c r="C860" s="3" t="str">
        <f>Raw_Data!C860</f>
        <v>Female</v>
      </c>
      <c r="D860" s="3" t="str">
        <f>Raw_Data!D860</f>
        <v>Standard</v>
      </c>
      <c r="E860" s="3">
        <f>Raw_Data!E860</f>
        <v>0.74</v>
      </c>
      <c r="F860" s="3">
        <f>Raw_Data!F860</f>
        <v>16</v>
      </c>
      <c r="G860" s="3" t="str">
        <f>Raw_Data!G860</f>
        <v>Asia</v>
      </c>
      <c r="H860" s="3" t="str">
        <f>Raw_Data!H860</f>
        <v>Desktop</v>
      </c>
      <c r="I860" s="3">
        <f>Raw_Data!I860</f>
        <v>13.99</v>
      </c>
      <c r="J860" s="3">
        <f>Raw_Data!J860</f>
        <v>0</v>
      </c>
      <c r="K860" s="3" t="str">
        <f>Raw_Data!K860</f>
        <v>Credit Card</v>
      </c>
      <c r="L860" s="3">
        <f>Raw_Data!L860</f>
        <v>5</v>
      </c>
      <c r="M860" s="3">
        <f>Raw_Data!M860</f>
        <v>0.04</v>
      </c>
      <c r="N860" s="3" t="str">
        <f>Raw_Data!N860</f>
        <v>Romance</v>
      </c>
      <c r="O860" s="3" t="str">
        <f t="shared" si="130"/>
        <v>18-24</v>
      </c>
      <c r="P860" s="3" t="str">
        <f t="shared" si="131"/>
        <v>&lt;10h</v>
      </c>
      <c r="Q860" s="3" t="str">
        <f t="shared" si="132"/>
        <v>8-21d</v>
      </c>
      <c r="R860" s="3" t="str">
        <f t="shared" si="133"/>
        <v>Medium</v>
      </c>
      <c r="S860" s="3" t="str">
        <f t="shared" si="134"/>
        <v>Mid</v>
      </c>
      <c r="T860" s="3" t="str">
        <f t="shared" si="135"/>
        <v>Active</v>
      </c>
      <c r="U860" s="4">
        <f>1/(1+EXP(-(Predictive_Model!$B$5+((B860-Predictive_Model!$B$20)/Predictive_Model!$C$20)*Predictive_Model!$D$20+((E860-Predictive_Model!$B$21)/Predictive_Model!$C$21)*Predictive_Model!$D$21+((F860-Predictive_Model!$B$22)/Predictive_Model!$C$22)*Predictive_Model!$D$22+((I860-Predictive_Model!$B$23)/Predictive_Model!$C$23)*Predictive_Model!$D$23+((L860-Predictive_Model!$B$24)/Predictive_Model!$C$24)*Predictive_Model!$D$24+((M860-Predictive_Model!$B$25)/Predictive_Model!$C$25)*Predictive_Model!$D$25+IF(C860="Male",Predictive_Model!$D$31,IF(C860="Other",Predictive_Model!$D$32,0))+IF(D860="Premium",Predictive_Model!$D$34,IF(D860="Standard",Predictive_Model!$D$35,0))+IF(G860="Asia",Predictive_Model!$D$37,IF(G860="Europe",Predictive_Model!$D$38,IF(G860="North America",Predictive_Model!$D$39,IF(G860="Oceania",Predictive_Model!$D$40,IF(G860="South America",Predictive_Model!$D$41,0)))))+IF(H860="Laptop",Predictive_Model!$D$43,IF(H860="Mobile",Predictive_Model!$D$44,IF(H860="TV",Predictive_Model!$D$45,IF(H860="Tablet",Predictive_Model!$D$46,0))))+IF(K860="Crypto",Predictive_Model!$D$48,IF(K860="Debit Card",Predictive_Model!$D$49,IF(K860="Gift Card",Predictive_Model!$D$50,IF(K860="PayPal",Predictive_Model!$D$51,0))))+IF(N860="Comedy",Predictive_Model!$D$53,IF(N860="Documentary",Predictive_Model!$D$54,IF(N860="Drama",Predictive_Model!$D$55,IF(N860="Horror",Predictive_Model!$D$56,IF(N860="Romance",Predictive_Model!$D$57,IF(N860="Sci-Fi",Predictive_Model!$D$58,0)))))))))</f>
        <v>0.88781035840856493</v>
      </c>
      <c r="V860" s="3" t="str">
        <f t="shared" si="136"/>
        <v>Critical</v>
      </c>
      <c r="W860" s="6">
        <f t="shared" si="137"/>
        <v>12.420466914135824</v>
      </c>
      <c r="X860" s="3" t="str">
        <f t="shared" si="138"/>
        <v>Priority 2</v>
      </c>
      <c r="Y860" s="3" t="str">
        <f t="shared" si="139"/>
        <v>OK</v>
      </c>
    </row>
    <row r="861" spans="1:25" x14ac:dyDescent="0.25">
      <c r="A861" s="3" t="str">
        <f>Raw_Data!A861</f>
        <v>1f9510bb-4838-49ae-83dd-4331a0f59f22</v>
      </c>
      <c r="B861" s="3">
        <f>Raw_Data!B861</f>
        <v>66</v>
      </c>
      <c r="C861" s="3" t="str">
        <f>Raw_Data!C861</f>
        <v>Other</v>
      </c>
      <c r="D861" s="3" t="str">
        <f>Raw_Data!D861</f>
        <v>Standard</v>
      </c>
      <c r="E861" s="3">
        <f>Raw_Data!E861</f>
        <v>29.93</v>
      </c>
      <c r="F861" s="3">
        <f>Raw_Data!F861</f>
        <v>46</v>
      </c>
      <c r="G861" s="3" t="str">
        <f>Raw_Data!G861</f>
        <v>Africa</v>
      </c>
      <c r="H861" s="3" t="str">
        <f>Raw_Data!H861</f>
        <v>Mobile</v>
      </c>
      <c r="I861" s="3">
        <f>Raw_Data!I861</f>
        <v>13.99</v>
      </c>
      <c r="J861" s="3">
        <f>Raw_Data!J861</f>
        <v>0</v>
      </c>
      <c r="K861" s="3" t="str">
        <f>Raw_Data!K861</f>
        <v>Credit Card</v>
      </c>
      <c r="L861" s="3">
        <f>Raw_Data!L861</f>
        <v>5</v>
      </c>
      <c r="M861" s="3">
        <f>Raw_Data!M861</f>
        <v>0.64</v>
      </c>
      <c r="N861" s="3" t="str">
        <f>Raw_Data!N861</f>
        <v>Sci-Fi</v>
      </c>
      <c r="O861" s="3" t="str">
        <f t="shared" si="130"/>
        <v>55-70</v>
      </c>
      <c r="P861" s="3" t="str">
        <f t="shared" si="131"/>
        <v>25-49h</v>
      </c>
      <c r="Q861" s="3" t="str">
        <f t="shared" si="132"/>
        <v>46-60d</v>
      </c>
      <c r="R861" s="3" t="str">
        <f t="shared" si="133"/>
        <v>Medium</v>
      </c>
      <c r="S861" s="3" t="str">
        <f t="shared" si="134"/>
        <v>Mid</v>
      </c>
      <c r="T861" s="3" t="str">
        <f t="shared" si="135"/>
        <v>Active</v>
      </c>
      <c r="U861" s="4">
        <f>1/(1+EXP(-(Predictive_Model!$B$5+((B861-Predictive_Model!$B$20)/Predictive_Model!$C$20)*Predictive_Model!$D$20+((E861-Predictive_Model!$B$21)/Predictive_Model!$C$21)*Predictive_Model!$D$21+((F861-Predictive_Model!$B$22)/Predictive_Model!$C$22)*Predictive_Model!$D$22+((I861-Predictive_Model!$B$23)/Predictive_Model!$C$23)*Predictive_Model!$D$23+((L861-Predictive_Model!$B$24)/Predictive_Model!$C$24)*Predictive_Model!$D$24+((M861-Predictive_Model!$B$25)/Predictive_Model!$C$25)*Predictive_Model!$D$25+IF(C861="Male",Predictive_Model!$D$31,IF(C861="Other",Predictive_Model!$D$32,0))+IF(D861="Premium",Predictive_Model!$D$34,IF(D861="Standard",Predictive_Model!$D$35,0))+IF(G861="Asia",Predictive_Model!$D$37,IF(G861="Europe",Predictive_Model!$D$38,IF(G861="North America",Predictive_Model!$D$39,IF(G861="Oceania",Predictive_Model!$D$40,IF(G861="South America",Predictive_Model!$D$41,0)))))+IF(H861="Laptop",Predictive_Model!$D$43,IF(H861="Mobile",Predictive_Model!$D$44,IF(H861="TV",Predictive_Model!$D$45,IF(H861="Tablet",Predictive_Model!$D$46,0))))+IF(K861="Crypto",Predictive_Model!$D$48,IF(K861="Debit Card",Predictive_Model!$D$49,IF(K861="Gift Card",Predictive_Model!$D$50,IF(K861="PayPal",Predictive_Model!$D$51,0))))+IF(N861="Comedy",Predictive_Model!$D$53,IF(N861="Documentary",Predictive_Model!$D$54,IF(N861="Drama",Predictive_Model!$D$55,IF(N861="Horror",Predictive_Model!$D$56,IF(N861="Romance",Predictive_Model!$D$57,IF(N861="Sci-Fi",Predictive_Model!$D$58,0)))))))))</f>
        <v>7.2562270475986623E-2</v>
      </c>
      <c r="V861" s="3" t="str">
        <f t="shared" si="136"/>
        <v>Low</v>
      </c>
      <c r="W861" s="6">
        <f t="shared" si="137"/>
        <v>1.0151461639590529</v>
      </c>
      <c r="X861" s="3" t="str">
        <f t="shared" si="138"/>
        <v>Monitor</v>
      </c>
      <c r="Y861" s="3" t="str">
        <f t="shared" si="139"/>
        <v>OK</v>
      </c>
    </row>
    <row r="862" spans="1:25" x14ac:dyDescent="0.25">
      <c r="A862" s="3" t="str">
        <f>Raw_Data!A862</f>
        <v>9a31b543-8464-42d2-ab0b-4d9568ebe947</v>
      </c>
      <c r="B862" s="3">
        <f>Raw_Data!B862</f>
        <v>26</v>
      </c>
      <c r="C862" s="3" t="str">
        <f>Raw_Data!C862</f>
        <v>Other</v>
      </c>
      <c r="D862" s="3" t="str">
        <f>Raw_Data!D862</f>
        <v>Premium</v>
      </c>
      <c r="E862" s="3">
        <f>Raw_Data!E862</f>
        <v>3.77</v>
      </c>
      <c r="F862" s="3">
        <f>Raw_Data!F862</f>
        <v>52</v>
      </c>
      <c r="G862" s="3" t="str">
        <f>Raw_Data!G862</f>
        <v>Africa</v>
      </c>
      <c r="H862" s="3" t="str">
        <f>Raw_Data!H862</f>
        <v>TV</v>
      </c>
      <c r="I862" s="3">
        <f>Raw_Data!I862</f>
        <v>17.989999999999998</v>
      </c>
      <c r="J862" s="3">
        <f>Raw_Data!J862</f>
        <v>1</v>
      </c>
      <c r="K862" s="3" t="str">
        <f>Raw_Data!K862</f>
        <v>Crypto</v>
      </c>
      <c r="L862" s="3">
        <f>Raw_Data!L862</f>
        <v>4</v>
      </c>
      <c r="M862" s="3">
        <f>Raw_Data!M862</f>
        <v>7.0000000000000007E-2</v>
      </c>
      <c r="N862" s="3" t="str">
        <f>Raw_Data!N862</f>
        <v>Comedy</v>
      </c>
      <c r="O862" s="3" t="str">
        <f t="shared" si="130"/>
        <v>25-34</v>
      </c>
      <c r="P862" s="3" t="str">
        <f t="shared" si="131"/>
        <v>&lt;10h</v>
      </c>
      <c r="Q862" s="3" t="str">
        <f t="shared" si="132"/>
        <v>46-60d</v>
      </c>
      <c r="R862" s="3" t="str">
        <f t="shared" si="133"/>
        <v>Low</v>
      </c>
      <c r="S862" s="3" t="str">
        <f t="shared" si="134"/>
        <v>High</v>
      </c>
      <c r="T862" s="3" t="str">
        <f t="shared" si="135"/>
        <v>Churned</v>
      </c>
      <c r="U862" s="4">
        <f>1/(1+EXP(-(Predictive_Model!$B$5+((B862-Predictive_Model!$B$20)/Predictive_Model!$C$20)*Predictive_Model!$D$20+((E862-Predictive_Model!$B$21)/Predictive_Model!$C$21)*Predictive_Model!$D$21+((F862-Predictive_Model!$B$22)/Predictive_Model!$C$22)*Predictive_Model!$D$22+((I862-Predictive_Model!$B$23)/Predictive_Model!$C$23)*Predictive_Model!$D$23+((L862-Predictive_Model!$B$24)/Predictive_Model!$C$24)*Predictive_Model!$D$24+((M862-Predictive_Model!$B$25)/Predictive_Model!$C$25)*Predictive_Model!$D$25+IF(C862="Male",Predictive_Model!$D$31,IF(C862="Other",Predictive_Model!$D$32,0))+IF(D862="Premium",Predictive_Model!$D$34,IF(D862="Standard",Predictive_Model!$D$35,0))+IF(G862="Asia",Predictive_Model!$D$37,IF(G862="Europe",Predictive_Model!$D$38,IF(G862="North America",Predictive_Model!$D$39,IF(G862="Oceania",Predictive_Model!$D$40,IF(G862="South America",Predictive_Model!$D$41,0)))))+IF(H862="Laptop",Predictive_Model!$D$43,IF(H862="Mobile",Predictive_Model!$D$44,IF(H862="TV",Predictive_Model!$D$45,IF(H862="Tablet",Predictive_Model!$D$46,0))))+IF(K862="Crypto",Predictive_Model!$D$48,IF(K862="Debit Card",Predictive_Model!$D$49,IF(K862="Gift Card",Predictive_Model!$D$50,IF(K862="PayPal",Predictive_Model!$D$51,0))))+IF(N862="Comedy",Predictive_Model!$D$53,IF(N862="Documentary",Predictive_Model!$D$54,IF(N862="Drama",Predictive_Model!$D$55,IF(N862="Horror",Predictive_Model!$D$56,IF(N862="Romance",Predictive_Model!$D$57,IF(N862="Sci-Fi",Predictive_Model!$D$58,0)))))))))</f>
        <v>0.98935323194119418</v>
      </c>
      <c r="V862" s="3" t="str">
        <f t="shared" si="136"/>
        <v>Critical</v>
      </c>
      <c r="W862" s="6">
        <f t="shared" si="137"/>
        <v>17.989999999999998</v>
      </c>
      <c r="X862" s="3" t="str">
        <f t="shared" si="138"/>
        <v>Priority 1</v>
      </c>
      <c r="Y862" s="3" t="str">
        <f t="shared" si="139"/>
        <v>OK</v>
      </c>
    </row>
    <row r="863" spans="1:25" x14ac:dyDescent="0.25">
      <c r="A863" s="3" t="str">
        <f>Raw_Data!A863</f>
        <v>7b7213e4-5ca8-4625-b1d2-f73605f5ca06</v>
      </c>
      <c r="B863" s="3">
        <f>Raw_Data!B863</f>
        <v>51</v>
      </c>
      <c r="C863" s="3" t="str">
        <f>Raw_Data!C863</f>
        <v>Other</v>
      </c>
      <c r="D863" s="3" t="str">
        <f>Raw_Data!D863</f>
        <v>Basic</v>
      </c>
      <c r="E863" s="3">
        <f>Raw_Data!E863</f>
        <v>15.14</v>
      </c>
      <c r="F863" s="3">
        <f>Raw_Data!F863</f>
        <v>17</v>
      </c>
      <c r="G863" s="3" t="str">
        <f>Raw_Data!G863</f>
        <v>North America</v>
      </c>
      <c r="H863" s="3" t="str">
        <f>Raw_Data!H863</f>
        <v>Desktop</v>
      </c>
      <c r="I863" s="3">
        <f>Raw_Data!I863</f>
        <v>8.99</v>
      </c>
      <c r="J863" s="3">
        <f>Raw_Data!J863</f>
        <v>0</v>
      </c>
      <c r="K863" s="3" t="str">
        <f>Raw_Data!K863</f>
        <v>Gift Card</v>
      </c>
      <c r="L863" s="3">
        <f>Raw_Data!L863</f>
        <v>4</v>
      </c>
      <c r="M863" s="3">
        <f>Raw_Data!M863</f>
        <v>0.84</v>
      </c>
      <c r="N863" s="3" t="str">
        <f>Raw_Data!N863</f>
        <v>Documentary</v>
      </c>
      <c r="O863" s="3" t="str">
        <f t="shared" si="130"/>
        <v>45-54</v>
      </c>
      <c r="P863" s="3" t="str">
        <f t="shared" si="131"/>
        <v>10-24h</v>
      </c>
      <c r="Q863" s="3" t="str">
        <f t="shared" si="132"/>
        <v>8-21d</v>
      </c>
      <c r="R863" s="3" t="str">
        <f t="shared" si="133"/>
        <v>Medium</v>
      </c>
      <c r="S863" s="3" t="str">
        <f t="shared" si="134"/>
        <v>Low</v>
      </c>
      <c r="T863" s="3" t="str">
        <f t="shared" si="135"/>
        <v>Active</v>
      </c>
      <c r="U863" s="4">
        <f>1/(1+EXP(-(Predictive_Model!$B$5+((B863-Predictive_Model!$B$20)/Predictive_Model!$C$20)*Predictive_Model!$D$20+((E863-Predictive_Model!$B$21)/Predictive_Model!$C$21)*Predictive_Model!$D$21+((F863-Predictive_Model!$B$22)/Predictive_Model!$C$22)*Predictive_Model!$D$22+((I863-Predictive_Model!$B$23)/Predictive_Model!$C$23)*Predictive_Model!$D$23+((L863-Predictive_Model!$B$24)/Predictive_Model!$C$24)*Predictive_Model!$D$24+((M863-Predictive_Model!$B$25)/Predictive_Model!$C$25)*Predictive_Model!$D$25+IF(C863="Male",Predictive_Model!$D$31,IF(C863="Other",Predictive_Model!$D$32,0))+IF(D863="Premium",Predictive_Model!$D$34,IF(D863="Standard",Predictive_Model!$D$35,0))+IF(G863="Asia",Predictive_Model!$D$37,IF(G863="Europe",Predictive_Model!$D$38,IF(G863="North America",Predictive_Model!$D$39,IF(G863="Oceania",Predictive_Model!$D$40,IF(G863="South America",Predictive_Model!$D$41,0)))))+IF(H863="Laptop",Predictive_Model!$D$43,IF(H863="Mobile",Predictive_Model!$D$44,IF(H863="TV",Predictive_Model!$D$45,IF(H863="Tablet",Predictive_Model!$D$46,0))))+IF(K863="Crypto",Predictive_Model!$D$48,IF(K863="Debit Card",Predictive_Model!$D$49,IF(K863="Gift Card",Predictive_Model!$D$50,IF(K863="PayPal",Predictive_Model!$D$51,0))))+IF(N863="Comedy",Predictive_Model!$D$53,IF(N863="Documentary",Predictive_Model!$D$54,IF(N863="Drama",Predictive_Model!$D$55,IF(N863="Horror",Predictive_Model!$D$56,IF(N863="Romance",Predictive_Model!$D$57,IF(N863="Sci-Fi",Predictive_Model!$D$58,0)))))))))</f>
        <v>0.21093884754458159</v>
      </c>
      <c r="V863" s="3" t="str">
        <f t="shared" si="136"/>
        <v>Low</v>
      </c>
      <c r="W863" s="6">
        <f t="shared" si="137"/>
        <v>1.8963402394257884</v>
      </c>
      <c r="X863" s="3" t="str">
        <f t="shared" si="138"/>
        <v>Monitor</v>
      </c>
      <c r="Y863" s="3" t="str">
        <f t="shared" si="139"/>
        <v>OK</v>
      </c>
    </row>
    <row r="864" spans="1:25" x14ac:dyDescent="0.25">
      <c r="A864" s="3" t="str">
        <f>Raw_Data!A864</f>
        <v>94520f48-96a9-4b36-a6ee-5cfd9ec9143b</v>
      </c>
      <c r="B864" s="3">
        <f>Raw_Data!B864</f>
        <v>18</v>
      </c>
      <c r="C864" s="3" t="str">
        <f>Raw_Data!C864</f>
        <v>Other</v>
      </c>
      <c r="D864" s="3" t="str">
        <f>Raw_Data!D864</f>
        <v>Basic</v>
      </c>
      <c r="E864" s="3">
        <f>Raw_Data!E864</f>
        <v>0.67</v>
      </c>
      <c r="F864" s="3">
        <f>Raw_Data!F864</f>
        <v>11</v>
      </c>
      <c r="G864" s="3" t="str">
        <f>Raw_Data!G864</f>
        <v>Asia</v>
      </c>
      <c r="H864" s="3" t="str">
        <f>Raw_Data!H864</f>
        <v>Laptop</v>
      </c>
      <c r="I864" s="3">
        <f>Raw_Data!I864</f>
        <v>8.99</v>
      </c>
      <c r="J864" s="3">
        <f>Raw_Data!J864</f>
        <v>1</v>
      </c>
      <c r="K864" s="3" t="str">
        <f>Raw_Data!K864</f>
        <v>Gift Card</v>
      </c>
      <c r="L864" s="3">
        <f>Raw_Data!L864</f>
        <v>4</v>
      </c>
      <c r="M864" s="3">
        <f>Raw_Data!M864</f>
        <v>0.06</v>
      </c>
      <c r="N864" s="3" t="str">
        <f>Raw_Data!N864</f>
        <v>Documentary</v>
      </c>
      <c r="O864" s="3" t="str">
        <f t="shared" si="130"/>
        <v>18-24</v>
      </c>
      <c r="P864" s="3" t="str">
        <f t="shared" si="131"/>
        <v>&lt;10h</v>
      </c>
      <c r="Q864" s="3" t="str">
        <f t="shared" si="132"/>
        <v>8-21d</v>
      </c>
      <c r="R864" s="3" t="str">
        <f t="shared" si="133"/>
        <v>Medium</v>
      </c>
      <c r="S864" s="3" t="str">
        <f t="shared" si="134"/>
        <v>Low</v>
      </c>
      <c r="T864" s="3" t="str">
        <f t="shared" si="135"/>
        <v>Churned</v>
      </c>
      <c r="U864" s="4">
        <f>1/(1+EXP(-(Predictive_Model!$B$5+((B864-Predictive_Model!$B$20)/Predictive_Model!$C$20)*Predictive_Model!$D$20+((E864-Predictive_Model!$B$21)/Predictive_Model!$C$21)*Predictive_Model!$D$21+((F864-Predictive_Model!$B$22)/Predictive_Model!$C$22)*Predictive_Model!$D$22+((I864-Predictive_Model!$B$23)/Predictive_Model!$C$23)*Predictive_Model!$D$23+((L864-Predictive_Model!$B$24)/Predictive_Model!$C$24)*Predictive_Model!$D$24+((M864-Predictive_Model!$B$25)/Predictive_Model!$C$25)*Predictive_Model!$D$25+IF(C864="Male",Predictive_Model!$D$31,IF(C864="Other",Predictive_Model!$D$32,0))+IF(D864="Premium",Predictive_Model!$D$34,IF(D864="Standard",Predictive_Model!$D$35,0))+IF(G864="Asia",Predictive_Model!$D$37,IF(G864="Europe",Predictive_Model!$D$38,IF(G864="North America",Predictive_Model!$D$39,IF(G864="Oceania",Predictive_Model!$D$40,IF(G864="South America",Predictive_Model!$D$41,0)))))+IF(H864="Laptop",Predictive_Model!$D$43,IF(H864="Mobile",Predictive_Model!$D$44,IF(H864="TV",Predictive_Model!$D$45,IF(H864="Tablet",Predictive_Model!$D$46,0))))+IF(K864="Crypto",Predictive_Model!$D$48,IF(K864="Debit Card",Predictive_Model!$D$49,IF(K864="Gift Card",Predictive_Model!$D$50,IF(K864="PayPal",Predictive_Model!$D$51,0))))+IF(N864="Comedy",Predictive_Model!$D$53,IF(N864="Documentary",Predictive_Model!$D$54,IF(N864="Drama",Predictive_Model!$D$55,IF(N864="Horror",Predictive_Model!$D$56,IF(N864="Romance",Predictive_Model!$D$57,IF(N864="Sci-Fi",Predictive_Model!$D$58,0)))))))))</f>
        <v>0.97234791574882118</v>
      </c>
      <c r="V864" s="3" t="str">
        <f t="shared" si="136"/>
        <v>Critical</v>
      </c>
      <c r="W864" s="6">
        <f t="shared" si="137"/>
        <v>8.99</v>
      </c>
      <c r="X864" s="3" t="str">
        <f t="shared" si="138"/>
        <v>Priority 2</v>
      </c>
      <c r="Y864" s="3" t="str">
        <f t="shared" si="139"/>
        <v>OK</v>
      </c>
    </row>
    <row r="865" spans="1:25" x14ac:dyDescent="0.25">
      <c r="A865" s="3" t="str">
        <f>Raw_Data!A865</f>
        <v>f258f8f6-080b-4ef1-8884-c508456b9694</v>
      </c>
      <c r="B865" s="3">
        <f>Raw_Data!B865</f>
        <v>29</v>
      </c>
      <c r="C865" s="3" t="str">
        <f>Raw_Data!C865</f>
        <v>Male</v>
      </c>
      <c r="D865" s="3" t="str">
        <f>Raw_Data!D865</f>
        <v>Premium</v>
      </c>
      <c r="E865" s="3">
        <f>Raw_Data!E865</f>
        <v>9.2200000000000006</v>
      </c>
      <c r="F865" s="3">
        <f>Raw_Data!F865</f>
        <v>6</v>
      </c>
      <c r="G865" s="3" t="str">
        <f>Raw_Data!G865</f>
        <v>South America</v>
      </c>
      <c r="H865" s="3" t="str">
        <f>Raw_Data!H865</f>
        <v>Laptop</v>
      </c>
      <c r="I865" s="3">
        <f>Raw_Data!I865</f>
        <v>17.989999999999998</v>
      </c>
      <c r="J865" s="3">
        <f>Raw_Data!J865</f>
        <v>0</v>
      </c>
      <c r="K865" s="3" t="str">
        <f>Raw_Data!K865</f>
        <v>Debit Card</v>
      </c>
      <c r="L865" s="3">
        <f>Raw_Data!L865</f>
        <v>4</v>
      </c>
      <c r="M865" s="3">
        <f>Raw_Data!M865</f>
        <v>1.32</v>
      </c>
      <c r="N865" s="3" t="str">
        <f>Raw_Data!N865</f>
        <v>Drama</v>
      </c>
      <c r="O865" s="3" t="str">
        <f t="shared" si="130"/>
        <v>25-34</v>
      </c>
      <c r="P865" s="3" t="str">
        <f t="shared" si="131"/>
        <v>&lt;10h</v>
      </c>
      <c r="Q865" s="3" t="str">
        <f t="shared" si="132"/>
        <v>0-7d</v>
      </c>
      <c r="R865" s="3" t="str">
        <f t="shared" si="133"/>
        <v>Medium</v>
      </c>
      <c r="S865" s="3" t="str">
        <f t="shared" si="134"/>
        <v>High</v>
      </c>
      <c r="T865" s="3" t="str">
        <f t="shared" si="135"/>
        <v>Active</v>
      </c>
      <c r="U865" s="4">
        <f>1/(1+EXP(-(Predictive_Model!$B$5+((B865-Predictive_Model!$B$20)/Predictive_Model!$C$20)*Predictive_Model!$D$20+((E865-Predictive_Model!$B$21)/Predictive_Model!$C$21)*Predictive_Model!$D$21+((F865-Predictive_Model!$B$22)/Predictive_Model!$C$22)*Predictive_Model!$D$22+((I865-Predictive_Model!$B$23)/Predictive_Model!$C$23)*Predictive_Model!$D$23+((L865-Predictive_Model!$B$24)/Predictive_Model!$C$24)*Predictive_Model!$D$24+((M865-Predictive_Model!$B$25)/Predictive_Model!$C$25)*Predictive_Model!$D$25+IF(C865="Male",Predictive_Model!$D$31,IF(C865="Other",Predictive_Model!$D$32,0))+IF(D865="Premium",Predictive_Model!$D$34,IF(D865="Standard",Predictive_Model!$D$35,0))+IF(G865="Asia",Predictive_Model!$D$37,IF(G865="Europe",Predictive_Model!$D$38,IF(G865="North America",Predictive_Model!$D$39,IF(G865="Oceania",Predictive_Model!$D$40,IF(G865="South America",Predictive_Model!$D$41,0)))))+IF(H865="Laptop",Predictive_Model!$D$43,IF(H865="Mobile",Predictive_Model!$D$44,IF(H865="TV",Predictive_Model!$D$45,IF(H865="Tablet",Predictive_Model!$D$46,0))))+IF(K865="Crypto",Predictive_Model!$D$48,IF(K865="Debit Card",Predictive_Model!$D$49,IF(K865="Gift Card",Predictive_Model!$D$50,IF(K865="PayPal",Predictive_Model!$D$51,0))))+IF(N865="Comedy",Predictive_Model!$D$53,IF(N865="Documentary",Predictive_Model!$D$54,IF(N865="Drama",Predictive_Model!$D$55,IF(N865="Horror",Predictive_Model!$D$56,IF(N865="Romance",Predictive_Model!$D$57,IF(N865="Sci-Fi",Predictive_Model!$D$58,0)))))))))</f>
        <v>4.8855263068996188E-3</v>
      </c>
      <c r="V865" s="3" t="str">
        <f t="shared" si="136"/>
        <v>Low</v>
      </c>
      <c r="W865" s="6">
        <f t="shared" si="137"/>
        <v>8.789061826112414E-2</v>
      </c>
      <c r="X865" s="3" t="str">
        <f t="shared" si="138"/>
        <v>Monitor</v>
      </c>
      <c r="Y865" s="3" t="str">
        <f t="shared" si="139"/>
        <v>OK</v>
      </c>
    </row>
    <row r="866" spans="1:25" x14ac:dyDescent="0.25">
      <c r="A866" s="3" t="str">
        <f>Raw_Data!A866</f>
        <v>acee18e9-c039-434c-9c7b-8a2bb81bf19f</v>
      </c>
      <c r="B866" s="3">
        <f>Raw_Data!B866</f>
        <v>58</v>
      </c>
      <c r="C866" s="3" t="str">
        <f>Raw_Data!C866</f>
        <v>Female</v>
      </c>
      <c r="D866" s="3" t="str">
        <f>Raw_Data!D866</f>
        <v>Premium</v>
      </c>
      <c r="E866" s="3">
        <f>Raw_Data!E866</f>
        <v>4.41</v>
      </c>
      <c r="F866" s="3">
        <f>Raw_Data!F866</f>
        <v>39</v>
      </c>
      <c r="G866" s="3" t="str">
        <f>Raw_Data!G866</f>
        <v>Oceania</v>
      </c>
      <c r="H866" s="3" t="str">
        <f>Raw_Data!H866</f>
        <v>Laptop</v>
      </c>
      <c r="I866" s="3">
        <f>Raw_Data!I866</f>
        <v>17.989999999999998</v>
      </c>
      <c r="J866" s="3">
        <f>Raw_Data!J866</f>
        <v>1</v>
      </c>
      <c r="K866" s="3" t="str">
        <f>Raw_Data!K866</f>
        <v>PayPal</v>
      </c>
      <c r="L866" s="3">
        <f>Raw_Data!L866</f>
        <v>5</v>
      </c>
      <c r="M866" s="3">
        <f>Raw_Data!M866</f>
        <v>0.11</v>
      </c>
      <c r="N866" s="3" t="str">
        <f>Raw_Data!N866</f>
        <v>Documentary</v>
      </c>
      <c r="O866" s="3" t="str">
        <f t="shared" si="130"/>
        <v>55-70</v>
      </c>
      <c r="P866" s="3" t="str">
        <f t="shared" si="131"/>
        <v>&lt;10h</v>
      </c>
      <c r="Q866" s="3" t="str">
        <f t="shared" si="132"/>
        <v>22-45d</v>
      </c>
      <c r="R866" s="3" t="str">
        <f t="shared" si="133"/>
        <v>Medium</v>
      </c>
      <c r="S866" s="3" t="str">
        <f t="shared" si="134"/>
        <v>High</v>
      </c>
      <c r="T866" s="3" t="str">
        <f t="shared" si="135"/>
        <v>Churned</v>
      </c>
      <c r="U866" s="4">
        <f>1/(1+EXP(-(Predictive_Model!$B$5+((B866-Predictive_Model!$B$20)/Predictive_Model!$C$20)*Predictive_Model!$D$20+((E866-Predictive_Model!$B$21)/Predictive_Model!$C$21)*Predictive_Model!$D$21+((F866-Predictive_Model!$B$22)/Predictive_Model!$C$22)*Predictive_Model!$D$22+((I866-Predictive_Model!$B$23)/Predictive_Model!$C$23)*Predictive_Model!$D$23+((L866-Predictive_Model!$B$24)/Predictive_Model!$C$24)*Predictive_Model!$D$24+((M866-Predictive_Model!$B$25)/Predictive_Model!$C$25)*Predictive_Model!$D$25+IF(C866="Male",Predictive_Model!$D$31,IF(C866="Other",Predictive_Model!$D$32,0))+IF(D866="Premium",Predictive_Model!$D$34,IF(D866="Standard",Predictive_Model!$D$35,0))+IF(G866="Asia",Predictive_Model!$D$37,IF(G866="Europe",Predictive_Model!$D$38,IF(G866="North America",Predictive_Model!$D$39,IF(G866="Oceania",Predictive_Model!$D$40,IF(G866="South America",Predictive_Model!$D$41,0)))))+IF(H866="Laptop",Predictive_Model!$D$43,IF(H866="Mobile",Predictive_Model!$D$44,IF(H866="TV",Predictive_Model!$D$45,IF(H866="Tablet",Predictive_Model!$D$46,0))))+IF(K866="Crypto",Predictive_Model!$D$48,IF(K866="Debit Card",Predictive_Model!$D$49,IF(K866="Gift Card",Predictive_Model!$D$50,IF(K866="PayPal",Predictive_Model!$D$51,0))))+IF(N866="Comedy",Predictive_Model!$D$53,IF(N866="Documentary",Predictive_Model!$D$54,IF(N866="Drama",Predictive_Model!$D$55,IF(N866="Horror",Predictive_Model!$D$56,IF(N866="Romance",Predictive_Model!$D$57,IF(N866="Sci-Fi",Predictive_Model!$D$58,0)))))))))</f>
        <v>0.90300552709048643</v>
      </c>
      <c r="V866" s="3" t="str">
        <f t="shared" si="136"/>
        <v>Critical</v>
      </c>
      <c r="W866" s="6">
        <f t="shared" si="137"/>
        <v>17.989999999999998</v>
      </c>
      <c r="X866" s="3" t="str">
        <f t="shared" si="138"/>
        <v>Priority 1</v>
      </c>
      <c r="Y866" s="3" t="str">
        <f t="shared" si="139"/>
        <v>OK</v>
      </c>
    </row>
    <row r="867" spans="1:25" x14ac:dyDescent="0.25">
      <c r="A867" s="3" t="str">
        <f>Raw_Data!A867</f>
        <v>6e346808-c15b-472c-ab5a-83cc8f70c8cb</v>
      </c>
      <c r="B867" s="3">
        <f>Raw_Data!B867</f>
        <v>54</v>
      </c>
      <c r="C867" s="3" t="str">
        <f>Raw_Data!C867</f>
        <v>Male</v>
      </c>
      <c r="D867" s="3" t="str">
        <f>Raw_Data!D867</f>
        <v>Standard</v>
      </c>
      <c r="E867" s="3">
        <f>Raw_Data!E867</f>
        <v>3.47</v>
      </c>
      <c r="F867" s="3">
        <f>Raw_Data!F867</f>
        <v>31</v>
      </c>
      <c r="G867" s="3" t="str">
        <f>Raw_Data!G867</f>
        <v>Europe</v>
      </c>
      <c r="H867" s="3" t="str">
        <f>Raw_Data!H867</f>
        <v>Laptop</v>
      </c>
      <c r="I867" s="3">
        <f>Raw_Data!I867</f>
        <v>13.99</v>
      </c>
      <c r="J867" s="3">
        <f>Raw_Data!J867</f>
        <v>1</v>
      </c>
      <c r="K867" s="3" t="str">
        <f>Raw_Data!K867</f>
        <v>Crypto</v>
      </c>
      <c r="L867" s="3">
        <f>Raw_Data!L867</f>
        <v>5</v>
      </c>
      <c r="M867" s="3">
        <f>Raw_Data!M867</f>
        <v>0.11</v>
      </c>
      <c r="N867" s="3" t="str">
        <f>Raw_Data!N867</f>
        <v>Sci-Fi</v>
      </c>
      <c r="O867" s="3" t="str">
        <f t="shared" si="130"/>
        <v>45-54</v>
      </c>
      <c r="P867" s="3" t="str">
        <f t="shared" si="131"/>
        <v>&lt;10h</v>
      </c>
      <c r="Q867" s="3" t="str">
        <f t="shared" si="132"/>
        <v>22-45d</v>
      </c>
      <c r="R867" s="3" t="str">
        <f t="shared" si="133"/>
        <v>Medium</v>
      </c>
      <c r="S867" s="3" t="str">
        <f t="shared" si="134"/>
        <v>Mid</v>
      </c>
      <c r="T867" s="3" t="str">
        <f t="shared" si="135"/>
        <v>Churned</v>
      </c>
      <c r="U867" s="4">
        <f>1/(1+EXP(-(Predictive_Model!$B$5+((B867-Predictive_Model!$B$20)/Predictive_Model!$C$20)*Predictive_Model!$D$20+((E867-Predictive_Model!$B$21)/Predictive_Model!$C$21)*Predictive_Model!$D$21+((F867-Predictive_Model!$B$22)/Predictive_Model!$C$22)*Predictive_Model!$D$22+((I867-Predictive_Model!$B$23)/Predictive_Model!$C$23)*Predictive_Model!$D$23+((L867-Predictive_Model!$B$24)/Predictive_Model!$C$24)*Predictive_Model!$D$24+((M867-Predictive_Model!$B$25)/Predictive_Model!$C$25)*Predictive_Model!$D$25+IF(C867="Male",Predictive_Model!$D$31,IF(C867="Other",Predictive_Model!$D$32,0))+IF(D867="Premium",Predictive_Model!$D$34,IF(D867="Standard",Predictive_Model!$D$35,0))+IF(G867="Asia",Predictive_Model!$D$37,IF(G867="Europe",Predictive_Model!$D$38,IF(G867="North America",Predictive_Model!$D$39,IF(G867="Oceania",Predictive_Model!$D$40,IF(G867="South America",Predictive_Model!$D$41,0)))))+IF(H867="Laptop",Predictive_Model!$D$43,IF(H867="Mobile",Predictive_Model!$D$44,IF(H867="TV",Predictive_Model!$D$45,IF(H867="Tablet",Predictive_Model!$D$46,0))))+IF(K867="Crypto",Predictive_Model!$D$48,IF(K867="Debit Card",Predictive_Model!$D$49,IF(K867="Gift Card",Predictive_Model!$D$50,IF(K867="PayPal",Predictive_Model!$D$51,0))))+IF(N867="Comedy",Predictive_Model!$D$53,IF(N867="Documentary",Predictive_Model!$D$54,IF(N867="Drama",Predictive_Model!$D$55,IF(N867="Horror",Predictive_Model!$D$56,IF(N867="Romance",Predictive_Model!$D$57,IF(N867="Sci-Fi",Predictive_Model!$D$58,0)))))))))</f>
        <v>0.95568069829422664</v>
      </c>
      <c r="V867" s="3" t="str">
        <f t="shared" si="136"/>
        <v>Critical</v>
      </c>
      <c r="W867" s="6">
        <f t="shared" si="137"/>
        <v>13.99</v>
      </c>
      <c r="X867" s="3" t="str">
        <f t="shared" si="138"/>
        <v>Priority 2</v>
      </c>
      <c r="Y867" s="3" t="str">
        <f t="shared" si="139"/>
        <v>OK</v>
      </c>
    </row>
    <row r="868" spans="1:25" x14ac:dyDescent="0.25">
      <c r="A868" s="3" t="str">
        <f>Raw_Data!A868</f>
        <v>786dbd2b-3739-4c1b-946b-6c101f827832</v>
      </c>
      <c r="B868" s="3">
        <f>Raw_Data!B868</f>
        <v>61</v>
      </c>
      <c r="C868" s="3" t="str">
        <f>Raw_Data!C868</f>
        <v>Female</v>
      </c>
      <c r="D868" s="3" t="str">
        <f>Raw_Data!D868</f>
        <v>Basic</v>
      </c>
      <c r="E868" s="3">
        <f>Raw_Data!E868</f>
        <v>6.52</v>
      </c>
      <c r="F868" s="3">
        <f>Raw_Data!F868</f>
        <v>26</v>
      </c>
      <c r="G868" s="3" t="str">
        <f>Raw_Data!G868</f>
        <v>Africa</v>
      </c>
      <c r="H868" s="3" t="str">
        <f>Raw_Data!H868</f>
        <v>TV</v>
      </c>
      <c r="I868" s="3">
        <f>Raw_Data!I868</f>
        <v>8.99</v>
      </c>
      <c r="J868" s="3">
        <f>Raw_Data!J868</f>
        <v>0</v>
      </c>
      <c r="K868" s="3" t="str">
        <f>Raw_Data!K868</f>
        <v>Credit Card</v>
      </c>
      <c r="L868" s="3">
        <f>Raw_Data!L868</f>
        <v>4</v>
      </c>
      <c r="M868" s="3">
        <f>Raw_Data!M868</f>
        <v>0.24</v>
      </c>
      <c r="N868" s="3" t="str">
        <f>Raw_Data!N868</f>
        <v>Horror</v>
      </c>
      <c r="O868" s="3" t="str">
        <f t="shared" si="130"/>
        <v>55-70</v>
      </c>
      <c r="P868" s="3" t="str">
        <f t="shared" si="131"/>
        <v>&lt;10h</v>
      </c>
      <c r="Q868" s="3" t="str">
        <f t="shared" si="132"/>
        <v>22-45d</v>
      </c>
      <c r="R868" s="3" t="str">
        <f t="shared" si="133"/>
        <v>Medium</v>
      </c>
      <c r="S868" s="3" t="str">
        <f t="shared" si="134"/>
        <v>Low</v>
      </c>
      <c r="T868" s="3" t="str">
        <f t="shared" si="135"/>
        <v>Active</v>
      </c>
      <c r="U868" s="4">
        <f>1/(1+EXP(-(Predictive_Model!$B$5+((B868-Predictive_Model!$B$20)/Predictive_Model!$C$20)*Predictive_Model!$D$20+((E868-Predictive_Model!$B$21)/Predictive_Model!$C$21)*Predictive_Model!$D$21+((F868-Predictive_Model!$B$22)/Predictive_Model!$C$22)*Predictive_Model!$D$22+((I868-Predictive_Model!$B$23)/Predictive_Model!$C$23)*Predictive_Model!$D$23+((L868-Predictive_Model!$B$24)/Predictive_Model!$C$24)*Predictive_Model!$D$24+((M868-Predictive_Model!$B$25)/Predictive_Model!$C$25)*Predictive_Model!$D$25+IF(C868="Male",Predictive_Model!$D$31,IF(C868="Other",Predictive_Model!$D$32,0))+IF(D868="Premium",Predictive_Model!$D$34,IF(D868="Standard",Predictive_Model!$D$35,0))+IF(G868="Asia",Predictive_Model!$D$37,IF(G868="Europe",Predictive_Model!$D$38,IF(G868="North America",Predictive_Model!$D$39,IF(G868="Oceania",Predictive_Model!$D$40,IF(G868="South America",Predictive_Model!$D$41,0)))))+IF(H868="Laptop",Predictive_Model!$D$43,IF(H868="Mobile",Predictive_Model!$D$44,IF(H868="TV",Predictive_Model!$D$45,IF(H868="Tablet",Predictive_Model!$D$46,0))))+IF(K868="Crypto",Predictive_Model!$D$48,IF(K868="Debit Card",Predictive_Model!$D$49,IF(K868="Gift Card",Predictive_Model!$D$50,IF(K868="PayPal",Predictive_Model!$D$51,0))))+IF(N868="Comedy",Predictive_Model!$D$53,IF(N868="Documentary",Predictive_Model!$D$54,IF(N868="Drama",Predictive_Model!$D$55,IF(N868="Horror",Predictive_Model!$D$56,IF(N868="Romance",Predictive_Model!$D$57,IF(N868="Sci-Fi",Predictive_Model!$D$58,0)))))))))</f>
        <v>0.95529552228901848</v>
      </c>
      <c r="V868" s="3" t="str">
        <f t="shared" si="136"/>
        <v>Critical</v>
      </c>
      <c r="W868" s="6">
        <f t="shared" si="137"/>
        <v>8.5881067453782762</v>
      </c>
      <c r="X868" s="3" t="str">
        <f t="shared" si="138"/>
        <v>Priority 2</v>
      </c>
      <c r="Y868" s="3" t="str">
        <f t="shared" si="139"/>
        <v>OK</v>
      </c>
    </row>
    <row r="869" spans="1:25" x14ac:dyDescent="0.25">
      <c r="A869" s="3" t="str">
        <f>Raw_Data!A869</f>
        <v>1c44e21b-8dc4-4deb-b0a5-67556fbdf4a2</v>
      </c>
      <c r="B869" s="3">
        <f>Raw_Data!B869</f>
        <v>24</v>
      </c>
      <c r="C869" s="3" t="str">
        <f>Raw_Data!C869</f>
        <v>Other</v>
      </c>
      <c r="D869" s="3" t="str">
        <f>Raw_Data!D869</f>
        <v>Premium</v>
      </c>
      <c r="E869" s="3">
        <f>Raw_Data!E869</f>
        <v>18.309999999999999</v>
      </c>
      <c r="F869" s="3">
        <f>Raw_Data!F869</f>
        <v>45</v>
      </c>
      <c r="G869" s="3" t="str">
        <f>Raw_Data!G869</f>
        <v>North America</v>
      </c>
      <c r="H869" s="3" t="str">
        <f>Raw_Data!H869</f>
        <v>Laptop</v>
      </c>
      <c r="I869" s="3">
        <f>Raw_Data!I869</f>
        <v>17.989999999999998</v>
      </c>
      <c r="J869" s="3">
        <f>Raw_Data!J869</f>
        <v>1</v>
      </c>
      <c r="K869" s="3" t="str">
        <f>Raw_Data!K869</f>
        <v>Debit Card</v>
      </c>
      <c r="L869" s="3">
        <f>Raw_Data!L869</f>
        <v>1</v>
      </c>
      <c r="M869" s="3">
        <f>Raw_Data!M869</f>
        <v>0.4</v>
      </c>
      <c r="N869" s="3" t="str">
        <f>Raw_Data!N869</f>
        <v>Sci-Fi</v>
      </c>
      <c r="O869" s="3" t="str">
        <f t="shared" si="130"/>
        <v>18-24</v>
      </c>
      <c r="P869" s="3" t="str">
        <f t="shared" si="131"/>
        <v>10-24h</v>
      </c>
      <c r="Q869" s="3" t="str">
        <f t="shared" si="132"/>
        <v>22-45d</v>
      </c>
      <c r="R869" s="3" t="str">
        <f t="shared" si="133"/>
        <v>Medium</v>
      </c>
      <c r="S869" s="3" t="str">
        <f t="shared" si="134"/>
        <v>High</v>
      </c>
      <c r="T869" s="3" t="str">
        <f t="shared" si="135"/>
        <v>Churned</v>
      </c>
      <c r="U869" s="4">
        <f>1/(1+EXP(-(Predictive_Model!$B$5+((B869-Predictive_Model!$B$20)/Predictive_Model!$C$20)*Predictive_Model!$D$20+((E869-Predictive_Model!$B$21)/Predictive_Model!$C$21)*Predictive_Model!$D$21+((F869-Predictive_Model!$B$22)/Predictive_Model!$C$22)*Predictive_Model!$D$22+((I869-Predictive_Model!$B$23)/Predictive_Model!$C$23)*Predictive_Model!$D$23+((L869-Predictive_Model!$B$24)/Predictive_Model!$C$24)*Predictive_Model!$D$24+((M869-Predictive_Model!$B$25)/Predictive_Model!$C$25)*Predictive_Model!$D$25+IF(C869="Male",Predictive_Model!$D$31,IF(C869="Other",Predictive_Model!$D$32,0))+IF(D869="Premium",Predictive_Model!$D$34,IF(D869="Standard",Predictive_Model!$D$35,0))+IF(G869="Asia",Predictive_Model!$D$37,IF(G869="Europe",Predictive_Model!$D$38,IF(G869="North America",Predictive_Model!$D$39,IF(G869="Oceania",Predictive_Model!$D$40,IF(G869="South America",Predictive_Model!$D$41,0)))))+IF(H869="Laptop",Predictive_Model!$D$43,IF(H869="Mobile",Predictive_Model!$D$44,IF(H869="TV",Predictive_Model!$D$45,IF(H869="Tablet",Predictive_Model!$D$46,0))))+IF(K869="Crypto",Predictive_Model!$D$48,IF(K869="Debit Card",Predictive_Model!$D$49,IF(K869="Gift Card",Predictive_Model!$D$50,IF(K869="PayPal",Predictive_Model!$D$51,0))))+IF(N869="Comedy",Predictive_Model!$D$53,IF(N869="Documentary",Predictive_Model!$D$54,IF(N869="Drama",Predictive_Model!$D$55,IF(N869="Horror",Predictive_Model!$D$56,IF(N869="Romance",Predictive_Model!$D$57,IF(N869="Sci-Fi",Predictive_Model!$D$58,0)))))))))</f>
        <v>0.71330202527239028</v>
      </c>
      <c r="V869" s="3" t="str">
        <f t="shared" si="136"/>
        <v>High</v>
      </c>
      <c r="W869" s="6">
        <f t="shared" si="137"/>
        <v>17.989999999999998</v>
      </c>
      <c r="X869" s="3" t="str">
        <f t="shared" si="138"/>
        <v>Priority 2</v>
      </c>
      <c r="Y869" s="3" t="str">
        <f t="shared" si="139"/>
        <v>OK</v>
      </c>
    </row>
    <row r="870" spans="1:25" x14ac:dyDescent="0.25">
      <c r="A870" s="3" t="str">
        <f>Raw_Data!A870</f>
        <v>a300bc71-2231-406c-953c-92a9a5ecbd89</v>
      </c>
      <c r="B870" s="3">
        <f>Raw_Data!B870</f>
        <v>57</v>
      </c>
      <c r="C870" s="3" t="str">
        <f>Raw_Data!C870</f>
        <v>Male</v>
      </c>
      <c r="D870" s="3" t="str">
        <f>Raw_Data!D870</f>
        <v>Premium</v>
      </c>
      <c r="E870" s="3">
        <f>Raw_Data!E870</f>
        <v>4.08</v>
      </c>
      <c r="F870" s="3">
        <f>Raw_Data!F870</f>
        <v>27</v>
      </c>
      <c r="G870" s="3" t="str">
        <f>Raw_Data!G870</f>
        <v>Europe</v>
      </c>
      <c r="H870" s="3" t="str">
        <f>Raw_Data!H870</f>
        <v>TV</v>
      </c>
      <c r="I870" s="3">
        <f>Raw_Data!I870</f>
        <v>17.989999999999998</v>
      </c>
      <c r="J870" s="3">
        <f>Raw_Data!J870</f>
        <v>1</v>
      </c>
      <c r="K870" s="3" t="str">
        <f>Raw_Data!K870</f>
        <v>Credit Card</v>
      </c>
      <c r="L870" s="3">
        <f>Raw_Data!L870</f>
        <v>1</v>
      </c>
      <c r="M870" s="3">
        <f>Raw_Data!M870</f>
        <v>0.15</v>
      </c>
      <c r="N870" s="3" t="str">
        <f>Raw_Data!N870</f>
        <v>Horror</v>
      </c>
      <c r="O870" s="3" t="str">
        <f t="shared" si="130"/>
        <v>55-70</v>
      </c>
      <c r="P870" s="3" t="str">
        <f t="shared" si="131"/>
        <v>&lt;10h</v>
      </c>
      <c r="Q870" s="3" t="str">
        <f t="shared" si="132"/>
        <v>22-45d</v>
      </c>
      <c r="R870" s="3" t="str">
        <f t="shared" si="133"/>
        <v>Medium</v>
      </c>
      <c r="S870" s="3" t="str">
        <f t="shared" si="134"/>
        <v>High</v>
      </c>
      <c r="T870" s="3" t="str">
        <f t="shared" si="135"/>
        <v>Churned</v>
      </c>
      <c r="U870" s="4">
        <f>1/(1+EXP(-(Predictive_Model!$B$5+((B870-Predictive_Model!$B$20)/Predictive_Model!$C$20)*Predictive_Model!$D$20+((E870-Predictive_Model!$B$21)/Predictive_Model!$C$21)*Predictive_Model!$D$21+((F870-Predictive_Model!$B$22)/Predictive_Model!$C$22)*Predictive_Model!$D$22+((I870-Predictive_Model!$B$23)/Predictive_Model!$C$23)*Predictive_Model!$D$23+((L870-Predictive_Model!$B$24)/Predictive_Model!$C$24)*Predictive_Model!$D$24+((M870-Predictive_Model!$B$25)/Predictive_Model!$C$25)*Predictive_Model!$D$25+IF(C870="Male",Predictive_Model!$D$31,IF(C870="Other",Predictive_Model!$D$32,0))+IF(D870="Premium",Predictive_Model!$D$34,IF(D870="Standard",Predictive_Model!$D$35,0))+IF(G870="Asia",Predictive_Model!$D$37,IF(G870="Europe",Predictive_Model!$D$38,IF(G870="North America",Predictive_Model!$D$39,IF(G870="Oceania",Predictive_Model!$D$40,IF(G870="South America",Predictive_Model!$D$41,0)))))+IF(H870="Laptop",Predictive_Model!$D$43,IF(H870="Mobile",Predictive_Model!$D$44,IF(H870="TV",Predictive_Model!$D$45,IF(H870="Tablet",Predictive_Model!$D$46,0))))+IF(K870="Crypto",Predictive_Model!$D$48,IF(K870="Debit Card",Predictive_Model!$D$49,IF(K870="Gift Card",Predictive_Model!$D$50,IF(K870="PayPal",Predictive_Model!$D$51,0))))+IF(N870="Comedy",Predictive_Model!$D$53,IF(N870="Documentary",Predictive_Model!$D$54,IF(N870="Drama",Predictive_Model!$D$55,IF(N870="Horror",Predictive_Model!$D$56,IF(N870="Romance",Predictive_Model!$D$57,IF(N870="Sci-Fi",Predictive_Model!$D$58,0)))))))))</f>
        <v>0.96708775730536478</v>
      </c>
      <c r="V870" s="3" t="str">
        <f t="shared" si="136"/>
        <v>Critical</v>
      </c>
      <c r="W870" s="6">
        <f t="shared" si="137"/>
        <v>17.989999999999998</v>
      </c>
      <c r="X870" s="3" t="str">
        <f t="shared" si="138"/>
        <v>Priority 1</v>
      </c>
      <c r="Y870" s="3" t="str">
        <f t="shared" si="139"/>
        <v>OK</v>
      </c>
    </row>
    <row r="871" spans="1:25" x14ac:dyDescent="0.25">
      <c r="A871" s="3" t="str">
        <f>Raw_Data!A871</f>
        <v>4c1eec06-5abb-4b67-a976-0a1b307004ce</v>
      </c>
      <c r="B871" s="3">
        <f>Raw_Data!B871</f>
        <v>41</v>
      </c>
      <c r="C871" s="3" t="str">
        <f>Raw_Data!C871</f>
        <v>Female</v>
      </c>
      <c r="D871" s="3" t="str">
        <f>Raw_Data!D871</f>
        <v>Premium</v>
      </c>
      <c r="E871" s="3">
        <f>Raw_Data!E871</f>
        <v>0.43</v>
      </c>
      <c r="F871" s="3">
        <f>Raw_Data!F871</f>
        <v>2</v>
      </c>
      <c r="G871" s="3" t="str">
        <f>Raw_Data!G871</f>
        <v>Oceania</v>
      </c>
      <c r="H871" s="3" t="str">
        <f>Raw_Data!H871</f>
        <v>Mobile</v>
      </c>
      <c r="I871" s="3">
        <f>Raw_Data!I871</f>
        <v>17.989999999999998</v>
      </c>
      <c r="J871" s="3">
        <f>Raw_Data!J871</f>
        <v>0</v>
      </c>
      <c r="K871" s="3" t="str">
        <f>Raw_Data!K871</f>
        <v>Gift Card</v>
      </c>
      <c r="L871" s="3">
        <f>Raw_Data!L871</f>
        <v>5</v>
      </c>
      <c r="M871" s="3">
        <f>Raw_Data!M871</f>
        <v>0.14000000000000001</v>
      </c>
      <c r="N871" s="3" t="str">
        <f>Raw_Data!N871</f>
        <v>Horror</v>
      </c>
      <c r="O871" s="3" t="str">
        <f t="shared" si="130"/>
        <v>35-44</v>
      </c>
      <c r="P871" s="3" t="str">
        <f t="shared" si="131"/>
        <v>&lt;10h</v>
      </c>
      <c r="Q871" s="3" t="str">
        <f t="shared" si="132"/>
        <v>0-7d</v>
      </c>
      <c r="R871" s="3" t="str">
        <f t="shared" si="133"/>
        <v>Medium</v>
      </c>
      <c r="S871" s="3" t="str">
        <f t="shared" si="134"/>
        <v>High</v>
      </c>
      <c r="T871" s="3" t="str">
        <f t="shared" si="135"/>
        <v>Active</v>
      </c>
      <c r="U871" s="4">
        <f>1/(1+EXP(-(Predictive_Model!$B$5+((B871-Predictive_Model!$B$20)/Predictive_Model!$C$20)*Predictive_Model!$D$20+((E871-Predictive_Model!$B$21)/Predictive_Model!$C$21)*Predictive_Model!$D$21+((F871-Predictive_Model!$B$22)/Predictive_Model!$C$22)*Predictive_Model!$D$22+((I871-Predictive_Model!$B$23)/Predictive_Model!$C$23)*Predictive_Model!$D$23+((L871-Predictive_Model!$B$24)/Predictive_Model!$C$24)*Predictive_Model!$D$24+((M871-Predictive_Model!$B$25)/Predictive_Model!$C$25)*Predictive_Model!$D$25+IF(C871="Male",Predictive_Model!$D$31,IF(C871="Other",Predictive_Model!$D$32,0))+IF(D871="Premium",Predictive_Model!$D$34,IF(D871="Standard",Predictive_Model!$D$35,0))+IF(G871="Asia",Predictive_Model!$D$37,IF(G871="Europe",Predictive_Model!$D$38,IF(G871="North America",Predictive_Model!$D$39,IF(G871="Oceania",Predictive_Model!$D$40,IF(G871="South America",Predictive_Model!$D$41,0)))))+IF(H871="Laptop",Predictive_Model!$D$43,IF(H871="Mobile",Predictive_Model!$D$44,IF(H871="TV",Predictive_Model!$D$45,IF(H871="Tablet",Predictive_Model!$D$46,0))))+IF(K871="Crypto",Predictive_Model!$D$48,IF(K871="Debit Card",Predictive_Model!$D$49,IF(K871="Gift Card",Predictive_Model!$D$50,IF(K871="PayPal",Predictive_Model!$D$51,0))))+IF(N871="Comedy",Predictive_Model!$D$53,IF(N871="Documentary",Predictive_Model!$D$54,IF(N871="Drama",Predictive_Model!$D$55,IF(N871="Horror",Predictive_Model!$D$56,IF(N871="Romance",Predictive_Model!$D$57,IF(N871="Sci-Fi",Predictive_Model!$D$58,0)))))))))</f>
        <v>0.65434624354934212</v>
      </c>
      <c r="V871" s="3" t="str">
        <f t="shared" si="136"/>
        <v>High</v>
      </c>
      <c r="W871" s="6">
        <f t="shared" si="137"/>
        <v>11.771688921452665</v>
      </c>
      <c r="X871" s="3" t="str">
        <f t="shared" si="138"/>
        <v>Monitor</v>
      </c>
      <c r="Y871" s="3" t="str">
        <f t="shared" si="139"/>
        <v>OK</v>
      </c>
    </row>
    <row r="872" spans="1:25" x14ac:dyDescent="0.25">
      <c r="A872" s="3" t="str">
        <f>Raw_Data!A872</f>
        <v>7dab1ac1-07b0-43d7-a665-63d71f903c49</v>
      </c>
      <c r="B872" s="3">
        <f>Raw_Data!B872</f>
        <v>28</v>
      </c>
      <c r="C872" s="3" t="str">
        <f>Raw_Data!C872</f>
        <v>Female</v>
      </c>
      <c r="D872" s="3" t="str">
        <f>Raw_Data!D872</f>
        <v>Basic</v>
      </c>
      <c r="E872" s="3">
        <f>Raw_Data!E872</f>
        <v>46.68</v>
      </c>
      <c r="F872" s="3">
        <f>Raw_Data!F872</f>
        <v>10</v>
      </c>
      <c r="G872" s="3" t="str">
        <f>Raw_Data!G872</f>
        <v>Asia</v>
      </c>
      <c r="H872" s="3" t="str">
        <f>Raw_Data!H872</f>
        <v>Desktop</v>
      </c>
      <c r="I872" s="3">
        <f>Raw_Data!I872</f>
        <v>8.99</v>
      </c>
      <c r="J872" s="3">
        <f>Raw_Data!J872</f>
        <v>0</v>
      </c>
      <c r="K872" s="3" t="str">
        <f>Raw_Data!K872</f>
        <v>PayPal</v>
      </c>
      <c r="L872" s="3">
        <f>Raw_Data!L872</f>
        <v>1</v>
      </c>
      <c r="M872" s="3">
        <f>Raw_Data!M872</f>
        <v>4.24</v>
      </c>
      <c r="N872" s="3" t="str">
        <f>Raw_Data!N872</f>
        <v>Sci-Fi</v>
      </c>
      <c r="O872" s="3" t="str">
        <f t="shared" si="130"/>
        <v>25-34</v>
      </c>
      <c r="P872" s="3" t="str">
        <f t="shared" si="131"/>
        <v>25-49h</v>
      </c>
      <c r="Q872" s="3" t="str">
        <f t="shared" si="132"/>
        <v>8-21d</v>
      </c>
      <c r="R872" s="3" t="str">
        <f t="shared" si="133"/>
        <v>High</v>
      </c>
      <c r="S872" s="3" t="str">
        <f t="shared" si="134"/>
        <v>Low</v>
      </c>
      <c r="T872" s="3" t="str">
        <f t="shared" si="135"/>
        <v>Active</v>
      </c>
      <c r="U872" s="4">
        <f>1/(1+EXP(-(Predictive_Model!$B$5+((B872-Predictive_Model!$B$20)/Predictive_Model!$C$20)*Predictive_Model!$D$20+((E872-Predictive_Model!$B$21)/Predictive_Model!$C$21)*Predictive_Model!$D$21+((F872-Predictive_Model!$B$22)/Predictive_Model!$C$22)*Predictive_Model!$D$22+((I872-Predictive_Model!$B$23)/Predictive_Model!$C$23)*Predictive_Model!$D$23+((L872-Predictive_Model!$B$24)/Predictive_Model!$C$24)*Predictive_Model!$D$24+((M872-Predictive_Model!$B$25)/Predictive_Model!$C$25)*Predictive_Model!$D$25+IF(C872="Male",Predictive_Model!$D$31,IF(C872="Other",Predictive_Model!$D$32,0))+IF(D872="Premium",Predictive_Model!$D$34,IF(D872="Standard",Predictive_Model!$D$35,0))+IF(G872="Asia",Predictive_Model!$D$37,IF(G872="Europe",Predictive_Model!$D$38,IF(G872="North America",Predictive_Model!$D$39,IF(G872="Oceania",Predictive_Model!$D$40,IF(G872="South America",Predictive_Model!$D$41,0)))))+IF(H872="Laptop",Predictive_Model!$D$43,IF(H872="Mobile",Predictive_Model!$D$44,IF(H872="TV",Predictive_Model!$D$45,IF(H872="Tablet",Predictive_Model!$D$46,0))))+IF(K872="Crypto",Predictive_Model!$D$48,IF(K872="Debit Card",Predictive_Model!$D$49,IF(K872="Gift Card",Predictive_Model!$D$50,IF(K872="PayPal",Predictive_Model!$D$51,0))))+IF(N872="Comedy",Predictive_Model!$D$53,IF(N872="Documentary",Predictive_Model!$D$54,IF(N872="Drama",Predictive_Model!$D$55,IF(N872="Horror",Predictive_Model!$D$56,IF(N872="Romance",Predictive_Model!$D$57,IF(N872="Sci-Fi",Predictive_Model!$D$58,0)))))))))</f>
        <v>9.2964197252289555E-8</v>
      </c>
      <c r="V872" s="3" t="str">
        <f t="shared" si="136"/>
        <v>Low</v>
      </c>
      <c r="W872" s="6">
        <f t="shared" si="137"/>
        <v>8.3574813329808308E-7</v>
      </c>
      <c r="X872" s="3" t="str">
        <f t="shared" si="138"/>
        <v>Monitor</v>
      </c>
      <c r="Y872" s="3" t="str">
        <f t="shared" si="139"/>
        <v>OK</v>
      </c>
    </row>
    <row r="873" spans="1:25" x14ac:dyDescent="0.25">
      <c r="A873" s="3" t="str">
        <f>Raw_Data!A873</f>
        <v>d66b7151-9251-4e63-8bac-8784764de25b</v>
      </c>
      <c r="B873" s="3">
        <f>Raw_Data!B873</f>
        <v>64</v>
      </c>
      <c r="C873" s="3" t="str">
        <f>Raw_Data!C873</f>
        <v>Other</v>
      </c>
      <c r="D873" s="3" t="str">
        <f>Raw_Data!D873</f>
        <v>Basic</v>
      </c>
      <c r="E873" s="3">
        <f>Raw_Data!E873</f>
        <v>3.84</v>
      </c>
      <c r="F873" s="3">
        <f>Raw_Data!F873</f>
        <v>38</v>
      </c>
      <c r="G873" s="3" t="str">
        <f>Raw_Data!G873</f>
        <v>Africa</v>
      </c>
      <c r="H873" s="3" t="str">
        <f>Raw_Data!H873</f>
        <v>Tablet</v>
      </c>
      <c r="I873" s="3">
        <f>Raw_Data!I873</f>
        <v>8.99</v>
      </c>
      <c r="J873" s="3">
        <f>Raw_Data!J873</f>
        <v>1</v>
      </c>
      <c r="K873" s="3" t="str">
        <f>Raw_Data!K873</f>
        <v>Credit Card</v>
      </c>
      <c r="L873" s="3">
        <f>Raw_Data!L873</f>
        <v>1</v>
      </c>
      <c r="M873" s="3">
        <f>Raw_Data!M873</f>
        <v>0.1</v>
      </c>
      <c r="N873" s="3" t="str">
        <f>Raw_Data!N873</f>
        <v>Documentary</v>
      </c>
      <c r="O873" s="3" t="str">
        <f t="shared" si="130"/>
        <v>55-70</v>
      </c>
      <c r="P873" s="3" t="str">
        <f t="shared" si="131"/>
        <v>&lt;10h</v>
      </c>
      <c r="Q873" s="3" t="str">
        <f t="shared" si="132"/>
        <v>22-45d</v>
      </c>
      <c r="R873" s="3" t="str">
        <f t="shared" si="133"/>
        <v>Medium</v>
      </c>
      <c r="S873" s="3" t="str">
        <f t="shared" si="134"/>
        <v>Low</v>
      </c>
      <c r="T873" s="3" t="str">
        <f t="shared" si="135"/>
        <v>Churned</v>
      </c>
      <c r="U873" s="4">
        <f>1/(1+EXP(-(Predictive_Model!$B$5+((B873-Predictive_Model!$B$20)/Predictive_Model!$C$20)*Predictive_Model!$D$20+((E873-Predictive_Model!$B$21)/Predictive_Model!$C$21)*Predictive_Model!$D$21+((F873-Predictive_Model!$B$22)/Predictive_Model!$C$22)*Predictive_Model!$D$22+((I873-Predictive_Model!$B$23)/Predictive_Model!$C$23)*Predictive_Model!$D$23+((L873-Predictive_Model!$B$24)/Predictive_Model!$C$24)*Predictive_Model!$D$24+((M873-Predictive_Model!$B$25)/Predictive_Model!$C$25)*Predictive_Model!$D$25+IF(C873="Male",Predictive_Model!$D$31,IF(C873="Other",Predictive_Model!$D$32,0))+IF(D873="Premium",Predictive_Model!$D$34,IF(D873="Standard",Predictive_Model!$D$35,0))+IF(G873="Asia",Predictive_Model!$D$37,IF(G873="Europe",Predictive_Model!$D$38,IF(G873="North America",Predictive_Model!$D$39,IF(G873="Oceania",Predictive_Model!$D$40,IF(G873="South America",Predictive_Model!$D$41,0)))))+IF(H873="Laptop",Predictive_Model!$D$43,IF(H873="Mobile",Predictive_Model!$D$44,IF(H873="TV",Predictive_Model!$D$45,IF(H873="Tablet",Predictive_Model!$D$46,0))))+IF(K873="Crypto",Predictive_Model!$D$48,IF(K873="Debit Card",Predictive_Model!$D$49,IF(K873="Gift Card",Predictive_Model!$D$50,IF(K873="PayPal",Predictive_Model!$D$51,0))))+IF(N873="Comedy",Predictive_Model!$D$53,IF(N873="Documentary",Predictive_Model!$D$54,IF(N873="Drama",Predictive_Model!$D$55,IF(N873="Horror",Predictive_Model!$D$56,IF(N873="Romance",Predictive_Model!$D$57,IF(N873="Sci-Fi",Predictive_Model!$D$58,0)))))))))</f>
        <v>0.99993580741481336</v>
      </c>
      <c r="V873" s="3" t="str">
        <f t="shared" si="136"/>
        <v>Critical</v>
      </c>
      <c r="W873" s="6">
        <f t="shared" si="137"/>
        <v>8.99</v>
      </c>
      <c r="X873" s="3" t="str">
        <f t="shared" si="138"/>
        <v>Priority 2</v>
      </c>
      <c r="Y873" s="3" t="str">
        <f t="shared" si="139"/>
        <v>OK</v>
      </c>
    </row>
    <row r="874" spans="1:25" x14ac:dyDescent="0.25">
      <c r="A874" s="3" t="str">
        <f>Raw_Data!A874</f>
        <v>d7fe9858-9131-4293-9ab0-88f6275949f8</v>
      </c>
      <c r="B874" s="3">
        <f>Raw_Data!B874</f>
        <v>26</v>
      </c>
      <c r="C874" s="3" t="str">
        <f>Raw_Data!C874</f>
        <v>Male</v>
      </c>
      <c r="D874" s="3" t="str">
        <f>Raw_Data!D874</f>
        <v>Basic</v>
      </c>
      <c r="E874" s="3">
        <f>Raw_Data!E874</f>
        <v>30.34</v>
      </c>
      <c r="F874" s="3">
        <f>Raw_Data!F874</f>
        <v>42</v>
      </c>
      <c r="G874" s="3" t="str">
        <f>Raw_Data!G874</f>
        <v>Asia</v>
      </c>
      <c r="H874" s="3" t="str">
        <f>Raw_Data!H874</f>
        <v>Laptop</v>
      </c>
      <c r="I874" s="3">
        <f>Raw_Data!I874</f>
        <v>8.99</v>
      </c>
      <c r="J874" s="3">
        <f>Raw_Data!J874</f>
        <v>0</v>
      </c>
      <c r="K874" s="3" t="str">
        <f>Raw_Data!K874</f>
        <v>Credit Card</v>
      </c>
      <c r="L874" s="3">
        <f>Raw_Data!L874</f>
        <v>5</v>
      </c>
      <c r="M874" s="3">
        <f>Raw_Data!M874</f>
        <v>0.71</v>
      </c>
      <c r="N874" s="3" t="str">
        <f>Raw_Data!N874</f>
        <v>Horror</v>
      </c>
      <c r="O874" s="3" t="str">
        <f t="shared" si="130"/>
        <v>25-34</v>
      </c>
      <c r="P874" s="3" t="str">
        <f t="shared" si="131"/>
        <v>25-49h</v>
      </c>
      <c r="Q874" s="3" t="str">
        <f t="shared" si="132"/>
        <v>22-45d</v>
      </c>
      <c r="R874" s="3" t="str">
        <f t="shared" si="133"/>
        <v>Medium</v>
      </c>
      <c r="S874" s="3" t="str">
        <f t="shared" si="134"/>
        <v>Low</v>
      </c>
      <c r="T874" s="3" t="str">
        <f t="shared" si="135"/>
        <v>Active</v>
      </c>
      <c r="U874" s="4">
        <f>1/(1+EXP(-(Predictive_Model!$B$5+((B874-Predictive_Model!$B$20)/Predictive_Model!$C$20)*Predictive_Model!$D$20+((E874-Predictive_Model!$B$21)/Predictive_Model!$C$21)*Predictive_Model!$D$21+((F874-Predictive_Model!$B$22)/Predictive_Model!$C$22)*Predictive_Model!$D$22+((I874-Predictive_Model!$B$23)/Predictive_Model!$C$23)*Predictive_Model!$D$23+((L874-Predictive_Model!$B$24)/Predictive_Model!$C$24)*Predictive_Model!$D$24+((M874-Predictive_Model!$B$25)/Predictive_Model!$C$25)*Predictive_Model!$D$25+IF(C874="Male",Predictive_Model!$D$31,IF(C874="Other",Predictive_Model!$D$32,0))+IF(D874="Premium",Predictive_Model!$D$34,IF(D874="Standard",Predictive_Model!$D$35,0))+IF(G874="Asia",Predictive_Model!$D$37,IF(G874="Europe",Predictive_Model!$D$38,IF(G874="North America",Predictive_Model!$D$39,IF(G874="Oceania",Predictive_Model!$D$40,IF(G874="South America",Predictive_Model!$D$41,0)))))+IF(H874="Laptop",Predictive_Model!$D$43,IF(H874="Mobile",Predictive_Model!$D$44,IF(H874="TV",Predictive_Model!$D$45,IF(H874="Tablet",Predictive_Model!$D$46,0))))+IF(K874="Crypto",Predictive_Model!$D$48,IF(K874="Debit Card",Predictive_Model!$D$49,IF(K874="Gift Card",Predictive_Model!$D$50,IF(K874="PayPal",Predictive_Model!$D$51,0))))+IF(N874="Comedy",Predictive_Model!$D$53,IF(N874="Documentary",Predictive_Model!$D$54,IF(N874="Drama",Predictive_Model!$D$55,IF(N874="Horror",Predictive_Model!$D$56,IF(N874="Romance",Predictive_Model!$D$57,IF(N874="Sci-Fi",Predictive_Model!$D$58,0)))))))))</f>
        <v>1.8958584533318799E-2</v>
      </c>
      <c r="V874" s="3" t="str">
        <f t="shared" si="136"/>
        <v>Low</v>
      </c>
      <c r="W874" s="6">
        <f t="shared" si="137"/>
        <v>0.17043767495453602</v>
      </c>
      <c r="X874" s="3" t="str">
        <f t="shared" si="138"/>
        <v>Monitor</v>
      </c>
      <c r="Y874" s="3" t="str">
        <f t="shared" si="139"/>
        <v>OK</v>
      </c>
    </row>
    <row r="875" spans="1:25" x14ac:dyDescent="0.25">
      <c r="A875" s="3" t="str">
        <f>Raw_Data!A875</f>
        <v>3f1a1195-8bb2-439e-8b0b-09b02dacda0d</v>
      </c>
      <c r="B875" s="3">
        <f>Raw_Data!B875</f>
        <v>30</v>
      </c>
      <c r="C875" s="3" t="str">
        <f>Raw_Data!C875</f>
        <v>Female</v>
      </c>
      <c r="D875" s="3" t="str">
        <f>Raw_Data!D875</f>
        <v>Standard</v>
      </c>
      <c r="E875" s="3">
        <f>Raw_Data!E875</f>
        <v>8.01</v>
      </c>
      <c r="F875" s="3">
        <f>Raw_Data!F875</f>
        <v>40</v>
      </c>
      <c r="G875" s="3" t="str">
        <f>Raw_Data!G875</f>
        <v>Asia</v>
      </c>
      <c r="H875" s="3" t="str">
        <f>Raw_Data!H875</f>
        <v>Laptop</v>
      </c>
      <c r="I875" s="3">
        <f>Raw_Data!I875</f>
        <v>13.99</v>
      </c>
      <c r="J875" s="3">
        <f>Raw_Data!J875</f>
        <v>1</v>
      </c>
      <c r="K875" s="3" t="str">
        <f>Raw_Data!K875</f>
        <v>Crypto</v>
      </c>
      <c r="L875" s="3">
        <f>Raw_Data!L875</f>
        <v>2</v>
      </c>
      <c r="M875" s="3">
        <f>Raw_Data!M875</f>
        <v>0.2</v>
      </c>
      <c r="N875" s="3" t="str">
        <f>Raw_Data!N875</f>
        <v>Romance</v>
      </c>
      <c r="O875" s="3" t="str">
        <f t="shared" si="130"/>
        <v>25-34</v>
      </c>
      <c r="P875" s="3" t="str">
        <f t="shared" si="131"/>
        <v>&lt;10h</v>
      </c>
      <c r="Q875" s="3" t="str">
        <f t="shared" si="132"/>
        <v>22-45d</v>
      </c>
      <c r="R875" s="3" t="str">
        <f t="shared" si="133"/>
        <v>Medium</v>
      </c>
      <c r="S875" s="3" t="str">
        <f t="shared" si="134"/>
        <v>Mid</v>
      </c>
      <c r="T875" s="3" t="str">
        <f t="shared" si="135"/>
        <v>Churned</v>
      </c>
      <c r="U875" s="4">
        <f>1/(1+EXP(-(Predictive_Model!$B$5+((B875-Predictive_Model!$B$20)/Predictive_Model!$C$20)*Predictive_Model!$D$20+((E875-Predictive_Model!$B$21)/Predictive_Model!$C$21)*Predictive_Model!$D$21+((F875-Predictive_Model!$B$22)/Predictive_Model!$C$22)*Predictive_Model!$D$22+((I875-Predictive_Model!$B$23)/Predictive_Model!$C$23)*Predictive_Model!$D$23+((L875-Predictive_Model!$B$24)/Predictive_Model!$C$24)*Predictive_Model!$D$24+((M875-Predictive_Model!$B$25)/Predictive_Model!$C$25)*Predictive_Model!$D$25+IF(C875="Male",Predictive_Model!$D$31,IF(C875="Other",Predictive_Model!$D$32,0))+IF(D875="Premium",Predictive_Model!$D$34,IF(D875="Standard",Predictive_Model!$D$35,0))+IF(G875="Asia",Predictive_Model!$D$37,IF(G875="Europe",Predictive_Model!$D$38,IF(G875="North America",Predictive_Model!$D$39,IF(G875="Oceania",Predictive_Model!$D$40,IF(G875="South America",Predictive_Model!$D$41,0)))))+IF(H875="Laptop",Predictive_Model!$D$43,IF(H875="Mobile",Predictive_Model!$D$44,IF(H875="TV",Predictive_Model!$D$45,IF(H875="Tablet",Predictive_Model!$D$46,0))))+IF(K875="Crypto",Predictive_Model!$D$48,IF(K875="Debit Card",Predictive_Model!$D$49,IF(K875="Gift Card",Predictive_Model!$D$50,IF(K875="PayPal",Predictive_Model!$D$51,0))))+IF(N875="Comedy",Predictive_Model!$D$53,IF(N875="Documentary",Predictive_Model!$D$54,IF(N875="Drama",Predictive_Model!$D$55,IF(N875="Horror",Predictive_Model!$D$56,IF(N875="Romance",Predictive_Model!$D$57,IF(N875="Sci-Fi",Predictive_Model!$D$58,0)))))))))</f>
        <v>0.9934656153250796</v>
      </c>
      <c r="V875" s="3" t="str">
        <f t="shared" si="136"/>
        <v>Critical</v>
      </c>
      <c r="W875" s="6">
        <f t="shared" si="137"/>
        <v>13.99</v>
      </c>
      <c r="X875" s="3" t="str">
        <f t="shared" si="138"/>
        <v>Priority 2</v>
      </c>
      <c r="Y875" s="3" t="str">
        <f t="shared" si="139"/>
        <v>OK</v>
      </c>
    </row>
    <row r="876" spans="1:25" x14ac:dyDescent="0.25">
      <c r="A876" s="3" t="str">
        <f>Raw_Data!A876</f>
        <v>861019e6-124d-4a7b-8c20-0ea5f85f4b04</v>
      </c>
      <c r="B876" s="3">
        <f>Raw_Data!B876</f>
        <v>18</v>
      </c>
      <c r="C876" s="3" t="str">
        <f>Raw_Data!C876</f>
        <v>Female</v>
      </c>
      <c r="D876" s="3" t="str">
        <f>Raw_Data!D876</f>
        <v>Basic</v>
      </c>
      <c r="E876" s="3">
        <f>Raw_Data!E876</f>
        <v>20.25</v>
      </c>
      <c r="F876" s="3">
        <f>Raw_Data!F876</f>
        <v>9</v>
      </c>
      <c r="G876" s="3" t="str">
        <f>Raw_Data!G876</f>
        <v>South America</v>
      </c>
      <c r="H876" s="3" t="str">
        <f>Raw_Data!H876</f>
        <v>Tablet</v>
      </c>
      <c r="I876" s="3">
        <f>Raw_Data!I876</f>
        <v>8.99</v>
      </c>
      <c r="J876" s="3">
        <f>Raw_Data!J876</f>
        <v>0</v>
      </c>
      <c r="K876" s="3" t="str">
        <f>Raw_Data!K876</f>
        <v>Gift Card</v>
      </c>
      <c r="L876" s="3">
        <f>Raw_Data!L876</f>
        <v>3</v>
      </c>
      <c r="M876" s="3">
        <f>Raw_Data!M876</f>
        <v>2.02</v>
      </c>
      <c r="N876" s="3" t="str">
        <f>Raw_Data!N876</f>
        <v>Romance</v>
      </c>
      <c r="O876" s="3" t="str">
        <f t="shared" si="130"/>
        <v>18-24</v>
      </c>
      <c r="P876" s="3" t="str">
        <f t="shared" si="131"/>
        <v>10-24h</v>
      </c>
      <c r="Q876" s="3" t="str">
        <f t="shared" si="132"/>
        <v>8-21d</v>
      </c>
      <c r="R876" s="3" t="str">
        <f t="shared" si="133"/>
        <v>Medium</v>
      </c>
      <c r="S876" s="3" t="str">
        <f t="shared" si="134"/>
        <v>Low</v>
      </c>
      <c r="T876" s="3" t="str">
        <f t="shared" si="135"/>
        <v>Active</v>
      </c>
      <c r="U876" s="4">
        <f>1/(1+EXP(-(Predictive_Model!$B$5+((B876-Predictive_Model!$B$20)/Predictive_Model!$C$20)*Predictive_Model!$D$20+((E876-Predictive_Model!$B$21)/Predictive_Model!$C$21)*Predictive_Model!$D$21+((F876-Predictive_Model!$B$22)/Predictive_Model!$C$22)*Predictive_Model!$D$22+((I876-Predictive_Model!$B$23)/Predictive_Model!$C$23)*Predictive_Model!$D$23+((L876-Predictive_Model!$B$24)/Predictive_Model!$C$24)*Predictive_Model!$D$24+((M876-Predictive_Model!$B$25)/Predictive_Model!$C$25)*Predictive_Model!$D$25+IF(C876="Male",Predictive_Model!$D$31,IF(C876="Other",Predictive_Model!$D$32,0))+IF(D876="Premium",Predictive_Model!$D$34,IF(D876="Standard",Predictive_Model!$D$35,0))+IF(G876="Asia",Predictive_Model!$D$37,IF(G876="Europe",Predictive_Model!$D$38,IF(G876="North America",Predictive_Model!$D$39,IF(G876="Oceania",Predictive_Model!$D$40,IF(G876="South America",Predictive_Model!$D$41,0)))))+IF(H876="Laptop",Predictive_Model!$D$43,IF(H876="Mobile",Predictive_Model!$D$44,IF(H876="TV",Predictive_Model!$D$45,IF(H876="Tablet",Predictive_Model!$D$46,0))))+IF(K876="Crypto",Predictive_Model!$D$48,IF(K876="Debit Card",Predictive_Model!$D$49,IF(K876="Gift Card",Predictive_Model!$D$50,IF(K876="PayPal",Predictive_Model!$D$51,0))))+IF(N876="Comedy",Predictive_Model!$D$53,IF(N876="Documentary",Predictive_Model!$D$54,IF(N876="Drama",Predictive_Model!$D$55,IF(N876="Horror",Predictive_Model!$D$56,IF(N876="Romance",Predictive_Model!$D$57,IF(N876="Sci-Fi",Predictive_Model!$D$58,0)))))))))</f>
        <v>2.5593733356844547E-2</v>
      </c>
      <c r="V876" s="3" t="str">
        <f t="shared" si="136"/>
        <v>Low</v>
      </c>
      <c r="W876" s="6">
        <f t="shared" si="137"/>
        <v>0.23008766287803248</v>
      </c>
      <c r="X876" s="3" t="str">
        <f t="shared" si="138"/>
        <v>Monitor</v>
      </c>
      <c r="Y876" s="3" t="str">
        <f t="shared" si="139"/>
        <v>OK</v>
      </c>
    </row>
    <row r="877" spans="1:25" x14ac:dyDescent="0.25">
      <c r="A877" s="3" t="str">
        <f>Raw_Data!A877</f>
        <v>0caa27d1-1f18-4fa5-97ce-a1656248d78e</v>
      </c>
      <c r="B877" s="3">
        <f>Raw_Data!B877</f>
        <v>20</v>
      </c>
      <c r="C877" s="3" t="str">
        <f>Raw_Data!C877</f>
        <v>Other</v>
      </c>
      <c r="D877" s="3" t="str">
        <f>Raw_Data!D877</f>
        <v>Standard</v>
      </c>
      <c r="E877" s="3">
        <f>Raw_Data!E877</f>
        <v>18.309999999999999</v>
      </c>
      <c r="F877" s="3">
        <f>Raw_Data!F877</f>
        <v>41</v>
      </c>
      <c r="G877" s="3" t="str">
        <f>Raw_Data!G877</f>
        <v>Oceania</v>
      </c>
      <c r="H877" s="3" t="str">
        <f>Raw_Data!H877</f>
        <v>Laptop</v>
      </c>
      <c r="I877" s="3">
        <f>Raw_Data!I877</f>
        <v>13.99</v>
      </c>
      <c r="J877" s="3">
        <f>Raw_Data!J877</f>
        <v>1</v>
      </c>
      <c r="K877" s="3" t="str">
        <f>Raw_Data!K877</f>
        <v>Credit Card</v>
      </c>
      <c r="L877" s="3">
        <f>Raw_Data!L877</f>
        <v>1</v>
      </c>
      <c r="M877" s="3">
        <f>Raw_Data!M877</f>
        <v>0.44</v>
      </c>
      <c r="N877" s="3" t="str">
        <f>Raw_Data!N877</f>
        <v>Romance</v>
      </c>
      <c r="O877" s="3" t="str">
        <f t="shared" si="130"/>
        <v>18-24</v>
      </c>
      <c r="P877" s="3" t="str">
        <f t="shared" si="131"/>
        <v>10-24h</v>
      </c>
      <c r="Q877" s="3" t="str">
        <f t="shared" si="132"/>
        <v>22-45d</v>
      </c>
      <c r="R877" s="3" t="str">
        <f t="shared" si="133"/>
        <v>Medium</v>
      </c>
      <c r="S877" s="3" t="str">
        <f t="shared" si="134"/>
        <v>Mid</v>
      </c>
      <c r="T877" s="3" t="str">
        <f t="shared" si="135"/>
        <v>Churned</v>
      </c>
      <c r="U877" s="4">
        <f>1/(1+EXP(-(Predictive_Model!$B$5+((B877-Predictive_Model!$B$20)/Predictive_Model!$C$20)*Predictive_Model!$D$20+((E877-Predictive_Model!$B$21)/Predictive_Model!$C$21)*Predictive_Model!$D$21+((F877-Predictive_Model!$B$22)/Predictive_Model!$C$22)*Predictive_Model!$D$22+((I877-Predictive_Model!$B$23)/Predictive_Model!$C$23)*Predictive_Model!$D$23+((L877-Predictive_Model!$B$24)/Predictive_Model!$C$24)*Predictive_Model!$D$24+((M877-Predictive_Model!$B$25)/Predictive_Model!$C$25)*Predictive_Model!$D$25+IF(C877="Male",Predictive_Model!$D$31,IF(C877="Other",Predictive_Model!$D$32,0))+IF(D877="Premium",Predictive_Model!$D$34,IF(D877="Standard",Predictive_Model!$D$35,0))+IF(G877="Asia",Predictive_Model!$D$37,IF(G877="Europe",Predictive_Model!$D$38,IF(G877="North America",Predictive_Model!$D$39,IF(G877="Oceania",Predictive_Model!$D$40,IF(G877="South America",Predictive_Model!$D$41,0)))))+IF(H877="Laptop",Predictive_Model!$D$43,IF(H877="Mobile",Predictive_Model!$D$44,IF(H877="TV",Predictive_Model!$D$45,IF(H877="Tablet",Predictive_Model!$D$46,0))))+IF(K877="Crypto",Predictive_Model!$D$48,IF(K877="Debit Card",Predictive_Model!$D$49,IF(K877="Gift Card",Predictive_Model!$D$50,IF(K877="PayPal",Predictive_Model!$D$51,0))))+IF(N877="Comedy",Predictive_Model!$D$53,IF(N877="Documentary",Predictive_Model!$D$54,IF(N877="Drama",Predictive_Model!$D$55,IF(N877="Horror",Predictive_Model!$D$56,IF(N877="Romance",Predictive_Model!$D$57,IF(N877="Sci-Fi",Predictive_Model!$D$58,0)))))))))</f>
        <v>0.91900755787651534</v>
      </c>
      <c r="V877" s="3" t="str">
        <f t="shared" si="136"/>
        <v>Critical</v>
      </c>
      <c r="W877" s="6">
        <f t="shared" si="137"/>
        <v>13.99</v>
      </c>
      <c r="X877" s="3" t="str">
        <f t="shared" si="138"/>
        <v>Priority 2</v>
      </c>
      <c r="Y877" s="3" t="str">
        <f t="shared" si="139"/>
        <v>OK</v>
      </c>
    </row>
    <row r="878" spans="1:25" x14ac:dyDescent="0.25">
      <c r="A878" s="3" t="str">
        <f>Raw_Data!A878</f>
        <v>e2acf824-f42f-4e3b-b767-2d1a38910ce4</v>
      </c>
      <c r="B878" s="3">
        <f>Raw_Data!B878</f>
        <v>61</v>
      </c>
      <c r="C878" s="3" t="str">
        <f>Raw_Data!C878</f>
        <v>Male</v>
      </c>
      <c r="D878" s="3" t="str">
        <f>Raw_Data!D878</f>
        <v>Standard</v>
      </c>
      <c r="E878" s="3">
        <f>Raw_Data!E878</f>
        <v>6.79</v>
      </c>
      <c r="F878" s="3">
        <f>Raw_Data!F878</f>
        <v>16</v>
      </c>
      <c r="G878" s="3" t="str">
        <f>Raw_Data!G878</f>
        <v>Asia</v>
      </c>
      <c r="H878" s="3" t="str">
        <f>Raw_Data!H878</f>
        <v>Desktop</v>
      </c>
      <c r="I878" s="3">
        <f>Raw_Data!I878</f>
        <v>13.99</v>
      </c>
      <c r="J878" s="3">
        <f>Raw_Data!J878</f>
        <v>0</v>
      </c>
      <c r="K878" s="3" t="str">
        <f>Raw_Data!K878</f>
        <v>Gift Card</v>
      </c>
      <c r="L878" s="3">
        <f>Raw_Data!L878</f>
        <v>5</v>
      </c>
      <c r="M878" s="3">
        <f>Raw_Data!M878</f>
        <v>0.4</v>
      </c>
      <c r="N878" s="3" t="str">
        <f>Raw_Data!N878</f>
        <v>Comedy</v>
      </c>
      <c r="O878" s="3" t="str">
        <f t="shared" si="130"/>
        <v>55-70</v>
      </c>
      <c r="P878" s="3" t="str">
        <f t="shared" si="131"/>
        <v>&lt;10h</v>
      </c>
      <c r="Q878" s="3" t="str">
        <f t="shared" si="132"/>
        <v>8-21d</v>
      </c>
      <c r="R878" s="3" t="str">
        <f t="shared" si="133"/>
        <v>Medium</v>
      </c>
      <c r="S878" s="3" t="str">
        <f t="shared" si="134"/>
        <v>Mid</v>
      </c>
      <c r="T878" s="3" t="str">
        <f t="shared" si="135"/>
        <v>Active</v>
      </c>
      <c r="U878" s="4">
        <f>1/(1+EXP(-(Predictive_Model!$B$5+((B878-Predictive_Model!$B$20)/Predictive_Model!$C$20)*Predictive_Model!$D$20+((E878-Predictive_Model!$B$21)/Predictive_Model!$C$21)*Predictive_Model!$D$21+((F878-Predictive_Model!$B$22)/Predictive_Model!$C$22)*Predictive_Model!$D$22+((I878-Predictive_Model!$B$23)/Predictive_Model!$C$23)*Predictive_Model!$D$23+((L878-Predictive_Model!$B$24)/Predictive_Model!$C$24)*Predictive_Model!$D$24+((M878-Predictive_Model!$B$25)/Predictive_Model!$C$25)*Predictive_Model!$D$25+IF(C878="Male",Predictive_Model!$D$31,IF(C878="Other",Predictive_Model!$D$32,0))+IF(D878="Premium",Predictive_Model!$D$34,IF(D878="Standard",Predictive_Model!$D$35,0))+IF(G878="Asia",Predictive_Model!$D$37,IF(G878="Europe",Predictive_Model!$D$38,IF(G878="North America",Predictive_Model!$D$39,IF(G878="Oceania",Predictive_Model!$D$40,IF(G878="South America",Predictive_Model!$D$41,0)))))+IF(H878="Laptop",Predictive_Model!$D$43,IF(H878="Mobile",Predictive_Model!$D$44,IF(H878="TV",Predictive_Model!$D$45,IF(H878="Tablet",Predictive_Model!$D$46,0))))+IF(K878="Crypto",Predictive_Model!$D$48,IF(K878="Debit Card",Predictive_Model!$D$49,IF(K878="Gift Card",Predictive_Model!$D$50,IF(K878="PayPal",Predictive_Model!$D$51,0))))+IF(N878="Comedy",Predictive_Model!$D$53,IF(N878="Documentary",Predictive_Model!$D$54,IF(N878="Drama",Predictive_Model!$D$55,IF(N878="Horror",Predictive_Model!$D$56,IF(N878="Romance",Predictive_Model!$D$57,IF(N878="Sci-Fi",Predictive_Model!$D$58,0)))))))))</f>
        <v>0.43679005721669006</v>
      </c>
      <c r="V878" s="3" t="str">
        <f t="shared" si="136"/>
        <v>Medium</v>
      </c>
      <c r="W878" s="6">
        <f t="shared" si="137"/>
        <v>6.110692900461494</v>
      </c>
      <c r="X878" s="3" t="str">
        <f t="shared" si="138"/>
        <v>Monitor</v>
      </c>
      <c r="Y878" s="3" t="str">
        <f t="shared" si="139"/>
        <v>OK</v>
      </c>
    </row>
    <row r="879" spans="1:25" x14ac:dyDescent="0.25">
      <c r="A879" s="3" t="str">
        <f>Raw_Data!A879</f>
        <v>c9a4793a-ad86-4111-9021-3b66af99fbfb</v>
      </c>
      <c r="B879" s="3">
        <f>Raw_Data!B879</f>
        <v>68</v>
      </c>
      <c r="C879" s="3" t="str">
        <f>Raw_Data!C879</f>
        <v>Other</v>
      </c>
      <c r="D879" s="3" t="str">
        <f>Raw_Data!D879</f>
        <v>Basic</v>
      </c>
      <c r="E879" s="3">
        <f>Raw_Data!E879</f>
        <v>2.48</v>
      </c>
      <c r="F879" s="3">
        <f>Raw_Data!F879</f>
        <v>0</v>
      </c>
      <c r="G879" s="3" t="str">
        <f>Raw_Data!G879</f>
        <v>Asia</v>
      </c>
      <c r="H879" s="3" t="str">
        <f>Raw_Data!H879</f>
        <v>Tablet</v>
      </c>
      <c r="I879" s="3">
        <f>Raw_Data!I879</f>
        <v>8.99</v>
      </c>
      <c r="J879" s="3">
        <f>Raw_Data!J879</f>
        <v>0</v>
      </c>
      <c r="K879" s="3" t="str">
        <f>Raw_Data!K879</f>
        <v>Credit Card</v>
      </c>
      <c r="L879" s="3">
        <f>Raw_Data!L879</f>
        <v>3</v>
      </c>
      <c r="M879" s="3">
        <f>Raw_Data!M879</f>
        <v>2.48</v>
      </c>
      <c r="N879" s="3" t="str">
        <f>Raw_Data!N879</f>
        <v>Horror</v>
      </c>
      <c r="O879" s="3" t="str">
        <f t="shared" si="130"/>
        <v>55-70</v>
      </c>
      <c r="P879" s="3" t="str">
        <f t="shared" si="131"/>
        <v>&lt;10h</v>
      </c>
      <c r="Q879" s="3" t="str">
        <f t="shared" si="132"/>
        <v>0-7d</v>
      </c>
      <c r="R879" s="3" t="str">
        <f t="shared" si="133"/>
        <v>Medium</v>
      </c>
      <c r="S879" s="3" t="str">
        <f t="shared" si="134"/>
        <v>Low</v>
      </c>
      <c r="T879" s="3" t="str">
        <f t="shared" si="135"/>
        <v>Active</v>
      </c>
      <c r="U879" s="4">
        <f>1/(1+EXP(-(Predictive_Model!$B$5+((B879-Predictive_Model!$B$20)/Predictive_Model!$C$20)*Predictive_Model!$D$20+((E879-Predictive_Model!$B$21)/Predictive_Model!$C$21)*Predictive_Model!$D$21+((F879-Predictive_Model!$B$22)/Predictive_Model!$C$22)*Predictive_Model!$D$22+((I879-Predictive_Model!$B$23)/Predictive_Model!$C$23)*Predictive_Model!$D$23+((L879-Predictive_Model!$B$24)/Predictive_Model!$C$24)*Predictive_Model!$D$24+((M879-Predictive_Model!$B$25)/Predictive_Model!$C$25)*Predictive_Model!$D$25+IF(C879="Male",Predictive_Model!$D$31,IF(C879="Other",Predictive_Model!$D$32,0))+IF(D879="Premium",Predictive_Model!$D$34,IF(D879="Standard",Predictive_Model!$D$35,0))+IF(G879="Asia",Predictive_Model!$D$37,IF(G879="Europe",Predictive_Model!$D$38,IF(G879="North America",Predictive_Model!$D$39,IF(G879="Oceania",Predictive_Model!$D$40,IF(G879="South America",Predictive_Model!$D$41,0)))))+IF(H879="Laptop",Predictive_Model!$D$43,IF(H879="Mobile",Predictive_Model!$D$44,IF(H879="TV",Predictive_Model!$D$45,IF(H879="Tablet",Predictive_Model!$D$46,0))))+IF(K879="Crypto",Predictive_Model!$D$48,IF(K879="Debit Card",Predictive_Model!$D$49,IF(K879="Gift Card",Predictive_Model!$D$50,IF(K879="PayPal",Predictive_Model!$D$51,0))))+IF(N879="Comedy",Predictive_Model!$D$53,IF(N879="Documentary",Predictive_Model!$D$54,IF(N879="Drama",Predictive_Model!$D$55,IF(N879="Horror",Predictive_Model!$D$56,IF(N879="Romance",Predictive_Model!$D$57,IF(N879="Sci-Fi",Predictive_Model!$D$58,0)))))))))</f>
        <v>0.33630831750508833</v>
      </c>
      <c r="V879" s="3" t="str">
        <f t="shared" si="136"/>
        <v>Medium</v>
      </c>
      <c r="W879" s="6">
        <f t="shared" si="137"/>
        <v>3.0234117743707443</v>
      </c>
      <c r="X879" s="3" t="str">
        <f t="shared" si="138"/>
        <v>Monitor</v>
      </c>
      <c r="Y879" s="3" t="str">
        <f t="shared" si="139"/>
        <v>OK</v>
      </c>
    </row>
    <row r="880" spans="1:25" x14ac:dyDescent="0.25">
      <c r="A880" s="3" t="str">
        <f>Raw_Data!A880</f>
        <v>704af732-4f2c-47bd-8005-51eaee71c3bb</v>
      </c>
      <c r="B880" s="3">
        <f>Raw_Data!B880</f>
        <v>59</v>
      </c>
      <c r="C880" s="3" t="str">
        <f>Raw_Data!C880</f>
        <v>Other</v>
      </c>
      <c r="D880" s="3" t="str">
        <f>Raw_Data!D880</f>
        <v>Premium</v>
      </c>
      <c r="E880" s="3">
        <f>Raw_Data!E880</f>
        <v>1.1200000000000001</v>
      </c>
      <c r="F880" s="3">
        <f>Raw_Data!F880</f>
        <v>13</v>
      </c>
      <c r="G880" s="3" t="str">
        <f>Raw_Data!G880</f>
        <v>North America</v>
      </c>
      <c r="H880" s="3" t="str">
        <f>Raw_Data!H880</f>
        <v>Tablet</v>
      </c>
      <c r="I880" s="3">
        <f>Raw_Data!I880</f>
        <v>17.989999999999998</v>
      </c>
      <c r="J880" s="3">
        <f>Raw_Data!J880</f>
        <v>1</v>
      </c>
      <c r="K880" s="3" t="str">
        <f>Raw_Data!K880</f>
        <v>Crypto</v>
      </c>
      <c r="L880" s="3">
        <f>Raw_Data!L880</f>
        <v>2</v>
      </c>
      <c r="M880" s="3">
        <f>Raw_Data!M880</f>
        <v>0.08</v>
      </c>
      <c r="N880" s="3" t="str">
        <f>Raw_Data!N880</f>
        <v>Drama</v>
      </c>
      <c r="O880" s="3" t="str">
        <f t="shared" si="130"/>
        <v>55-70</v>
      </c>
      <c r="P880" s="3" t="str">
        <f t="shared" si="131"/>
        <v>&lt;10h</v>
      </c>
      <c r="Q880" s="3" t="str">
        <f t="shared" si="132"/>
        <v>8-21d</v>
      </c>
      <c r="R880" s="3" t="str">
        <f t="shared" si="133"/>
        <v>Medium</v>
      </c>
      <c r="S880" s="3" t="str">
        <f t="shared" si="134"/>
        <v>High</v>
      </c>
      <c r="T880" s="3" t="str">
        <f t="shared" si="135"/>
        <v>Churned</v>
      </c>
      <c r="U880" s="4">
        <f>1/(1+EXP(-(Predictive_Model!$B$5+((B880-Predictive_Model!$B$20)/Predictive_Model!$C$20)*Predictive_Model!$D$20+((E880-Predictive_Model!$B$21)/Predictive_Model!$C$21)*Predictive_Model!$D$21+((F880-Predictive_Model!$B$22)/Predictive_Model!$C$22)*Predictive_Model!$D$22+((I880-Predictive_Model!$B$23)/Predictive_Model!$C$23)*Predictive_Model!$D$23+((L880-Predictive_Model!$B$24)/Predictive_Model!$C$24)*Predictive_Model!$D$24+((M880-Predictive_Model!$B$25)/Predictive_Model!$C$25)*Predictive_Model!$D$25+IF(C880="Male",Predictive_Model!$D$31,IF(C880="Other",Predictive_Model!$D$32,0))+IF(D880="Premium",Predictive_Model!$D$34,IF(D880="Standard",Predictive_Model!$D$35,0))+IF(G880="Asia",Predictive_Model!$D$37,IF(G880="Europe",Predictive_Model!$D$38,IF(G880="North America",Predictive_Model!$D$39,IF(G880="Oceania",Predictive_Model!$D$40,IF(G880="South America",Predictive_Model!$D$41,0)))))+IF(H880="Laptop",Predictive_Model!$D$43,IF(H880="Mobile",Predictive_Model!$D$44,IF(H880="TV",Predictive_Model!$D$45,IF(H880="Tablet",Predictive_Model!$D$46,0))))+IF(K880="Crypto",Predictive_Model!$D$48,IF(K880="Debit Card",Predictive_Model!$D$49,IF(K880="Gift Card",Predictive_Model!$D$50,IF(K880="PayPal",Predictive_Model!$D$51,0))))+IF(N880="Comedy",Predictive_Model!$D$53,IF(N880="Documentary",Predictive_Model!$D$54,IF(N880="Drama",Predictive_Model!$D$55,IF(N880="Horror",Predictive_Model!$D$56,IF(N880="Romance",Predictive_Model!$D$57,IF(N880="Sci-Fi",Predictive_Model!$D$58,0)))))))))</f>
        <v>0.97239088345283153</v>
      </c>
      <c r="V880" s="3" t="str">
        <f t="shared" si="136"/>
        <v>Critical</v>
      </c>
      <c r="W880" s="6">
        <f t="shared" si="137"/>
        <v>17.989999999999998</v>
      </c>
      <c r="X880" s="3" t="str">
        <f t="shared" si="138"/>
        <v>Priority 1</v>
      </c>
      <c r="Y880" s="3" t="str">
        <f t="shared" si="139"/>
        <v>OK</v>
      </c>
    </row>
    <row r="881" spans="1:25" x14ac:dyDescent="0.25">
      <c r="A881" s="3" t="str">
        <f>Raw_Data!A881</f>
        <v>a6439c47-77e6-4c51-b834-0f66b0f1a239</v>
      </c>
      <c r="B881" s="3">
        <f>Raw_Data!B881</f>
        <v>48</v>
      </c>
      <c r="C881" s="3" t="str">
        <f>Raw_Data!C881</f>
        <v>Female</v>
      </c>
      <c r="D881" s="3" t="str">
        <f>Raw_Data!D881</f>
        <v>Premium</v>
      </c>
      <c r="E881" s="3">
        <f>Raw_Data!E881</f>
        <v>9.65</v>
      </c>
      <c r="F881" s="3">
        <f>Raw_Data!F881</f>
        <v>60</v>
      </c>
      <c r="G881" s="3" t="str">
        <f>Raw_Data!G881</f>
        <v>Oceania</v>
      </c>
      <c r="H881" s="3" t="str">
        <f>Raw_Data!H881</f>
        <v>Laptop</v>
      </c>
      <c r="I881" s="3">
        <f>Raw_Data!I881</f>
        <v>17.989999999999998</v>
      </c>
      <c r="J881" s="3">
        <f>Raw_Data!J881</f>
        <v>1</v>
      </c>
      <c r="K881" s="3" t="str">
        <f>Raw_Data!K881</f>
        <v>Gift Card</v>
      </c>
      <c r="L881" s="3">
        <f>Raw_Data!L881</f>
        <v>4</v>
      </c>
      <c r="M881" s="3">
        <f>Raw_Data!M881</f>
        <v>0.16</v>
      </c>
      <c r="N881" s="3" t="str">
        <f>Raw_Data!N881</f>
        <v>Drama</v>
      </c>
      <c r="O881" s="3" t="str">
        <f t="shared" si="130"/>
        <v>45-54</v>
      </c>
      <c r="P881" s="3" t="str">
        <f t="shared" si="131"/>
        <v>&lt;10h</v>
      </c>
      <c r="Q881" s="3" t="str">
        <f t="shared" si="132"/>
        <v>46-60d</v>
      </c>
      <c r="R881" s="3" t="str">
        <f t="shared" si="133"/>
        <v>Low</v>
      </c>
      <c r="S881" s="3" t="str">
        <f t="shared" si="134"/>
        <v>High</v>
      </c>
      <c r="T881" s="3" t="str">
        <f t="shared" si="135"/>
        <v>Churned</v>
      </c>
      <c r="U881" s="4">
        <f>1/(1+EXP(-(Predictive_Model!$B$5+((B881-Predictive_Model!$B$20)/Predictive_Model!$C$20)*Predictive_Model!$D$20+((E881-Predictive_Model!$B$21)/Predictive_Model!$C$21)*Predictive_Model!$D$21+((F881-Predictive_Model!$B$22)/Predictive_Model!$C$22)*Predictive_Model!$D$22+((I881-Predictive_Model!$B$23)/Predictive_Model!$C$23)*Predictive_Model!$D$23+((L881-Predictive_Model!$B$24)/Predictive_Model!$C$24)*Predictive_Model!$D$24+((M881-Predictive_Model!$B$25)/Predictive_Model!$C$25)*Predictive_Model!$D$25+IF(C881="Male",Predictive_Model!$D$31,IF(C881="Other",Predictive_Model!$D$32,0))+IF(D881="Premium",Predictive_Model!$D$34,IF(D881="Standard",Predictive_Model!$D$35,0))+IF(G881="Asia",Predictive_Model!$D$37,IF(G881="Europe",Predictive_Model!$D$38,IF(G881="North America",Predictive_Model!$D$39,IF(G881="Oceania",Predictive_Model!$D$40,IF(G881="South America",Predictive_Model!$D$41,0)))))+IF(H881="Laptop",Predictive_Model!$D$43,IF(H881="Mobile",Predictive_Model!$D$44,IF(H881="TV",Predictive_Model!$D$45,IF(H881="Tablet",Predictive_Model!$D$46,0))))+IF(K881="Crypto",Predictive_Model!$D$48,IF(K881="Debit Card",Predictive_Model!$D$49,IF(K881="Gift Card",Predictive_Model!$D$50,IF(K881="PayPal",Predictive_Model!$D$51,0))))+IF(N881="Comedy",Predictive_Model!$D$53,IF(N881="Documentary",Predictive_Model!$D$54,IF(N881="Drama",Predictive_Model!$D$55,IF(N881="Horror",Predictive_Model!$D$56,IF(N881="Romance",Predictive_Model!$D$57,IF(N881="Sci-Fi",Predictive_Model!$D$58,0)))))))))</f>
        <v>0.98945330432756573</v>
      </c>
      <c r="V881" s="3" t="str">
        <f t="shared" si="136"/>
        <v>Critical</v>
      </c>
      <c r="W881" s="6">
        <f t="shared" si="137"/>
        <v>17.989999999999998</v>
      </c>
      <c r="X881" s="3" t="str">
        <f t="shared" si="138"/>
        <v>Priority 1</v>
      </c>
      <c r="Y881" s="3" t="str">
        <f t="shared" si="139"/>
        <v>OK</v>
      </c>
    </row>
    <row r="882" spans="1:25" x14ac:dyDescent="0.25">
      <c r="A882" s="3" t="str">
        <f>Raw_Data!A882</f>
        <v>9344e6e8-32e7-4867-a514-a51882b6ab16</v>
      </c>
      <c r="B882" s="3">
        <f>Raw_Data!B882</f>
        <v>40</v>
      </c>
      <c r="C882" s="3" t="str">
        <f>Raw_Data!C882</f>
        <v>Other</v>
      </c>
      <c r="D882" s="3" t="str">
        <f>Raw_Data!D882</f>
        <v>Premium</v>
      </c>
      <c r="E882" s="3">
        <f>Raw_Data!E882</f>
        <v>1.2</v>
      </c>
      <c r="F882" s="3">
        <f>Raw_Data!F882</f>
        <v>7</v>
      </c>
      <c r="G882" s="3" t="str">
        <f>Raw_Data!G882</f>
        <v>Africa</v>
      </c>
      <c r="H882" s="3" t="str">
        <f>Raw_Data!H882</f>
        <v>Tablet</v>
      </c>
      <c r="I882" s="3">
        <f>Raw_Data!I882</f>
        <v>17.989999999999998</v>
      </c>
      <c r="J882" s="3">
        <f>Raw_Data!J882</f>
        <v>1</v>
      </c>
      <c r="K882" s="3" t="str">
        <f>Raw_Data!K882</f>
        <v>PayPal</v>
      </c>
      <c r="L882" s="3">
        <f>Raw_Data!L882</f>
        <v>1</v>
      </c>
      <c r="M882" s="3">
        <f>Raw_Data!M882</f>
        <v>0.15</v>
      </c>
      <c r="N882" s="3" t="str">
        <f>Raw_Data!N882</f>
        <v>Action</v>
      </c>
      <c r="O882" s="3" t="str">
        <f t="shared" si="130"/>
        <v>35-44</v>
      </c>
      <c r="P882" s="3" t="str">
        <f t="shared" si="131"/>
        <v>&lt;10h</v>
      </c>
      <c r="Q882" s="3" t="str">
        <f t="shared" si="132"/>
        <v>0-7d</v>
      </c>
      <c r="R882" s="3" t="str">
        <f t="shared" si="133"/>
        <v>Medium</v>
      </c>
      <c r="S882" s="3" t="str">
        <f t="shared" si="134"/>
        <v>High</v>
      </c>
      <c r="T882" s="3" t="str">
        <f t="shared" si="135"/>
        <v>Churned</v>
      </c>
      <c r="U882" s="4">
        <f>1/(1+EXP(-(Predictive_Model!$B$5+((B882-Predictive_Model!$B$20)/Predictive_Model!$C$20)*Predictive_Model!$D$20+((E882-Predictive_Model!$B$21)/Predictive_Model!$C$21)*Predictive_Model!$D$21+((F882-Predictive_Model!$B$22)/Predictive_Model!$C$22)*Predictive_Model!$D$22+((I882-Predictive_Model!$B$23)/Predictive_Model!$C$23)*Predictive_Model!$D$23+((L882-Predictive_Model!$B$24)/Predictive_Model!$C$24)*Predictive_Model!$D$24+((M882-Predictive_Model!$B$25)/Predictive_Model!$C$25)*Predictive_Model!$D$25+IF(C882="Male",Predictive_Model!$D$31,IF(C882="Other",Predictive_Model!$D$32,0))+IF(D882="Premium",Predictive_Model!$D$34,IF(D882="Standard",Predictive_Model!$D$35,0))+IF(G882="Asia",Predictive_Model!$D$37,IF(G882="Europe",Predictive_Model!$D$38,IF(G882="North America",Predictive_Model!$D$39,IF(G882="Oceania",Predictive_Model!$D$40,IF(G882="South America",Predictive_Model!$D$41,0)))))+IF(H882="Laptop",Predictive_Model!$D$43,IF(H882="Mobile",Predictive_Model!$D$44,IF(H882="TV",Predictive_Model!$D$45,IF(H882="Tablet",Predictive_Model!$D$46,0))))+IF(K882="Crypto",Predictive_Model!$D$48,IF(K882="Debit Card",Predictive_Model!$D$49,IF(K882="Gift Card",Predictive_Model!$D$50,IF(K882="PayPal",Predictive_Model!$D$51,0))))+IF(N882="Comedy",Predictive_Model!$D$53,IF(N882="Documentary",Predictive_Model!$D$54,IF(N882="Drama",Predictive_Model!$D$55,IF(N882="Horror",Predictive_Model!$D$56,IF(N882="Romance",Predictive_Model!$D$57,IF(N882="Sci-Fi",Predictive_Model!$D$58,0)))))))))</f>
        <v>0.96102269663996731</v>
      </c>
      <c r="V882" s="3" t="str">
        <f t="shared" si="136"/>
        <v>Critical</v>
      </c>
      <c r="W882" s="6">
        <f t="shared" si="137"/>
        <v>17.989999999999998</v>
      </c>
      <c r="X882" s="3" t="str">
        <f t="shared" si="138"/>
        <v>Priority 1</v>
      </c>
      <c r="Y882" s="3" t="str">
        <f t="shared" si="139"/>
        <v>OK</v>
      </c>
    </row>
    <row r="883" spans="1:25" x14ac:dyDescent="0.25">
      <c r="A883" s="3" t="str">
        <f>Raw_Data!A883</f>
        <v>02629028-5476-4dad-b44b-0c284f757874</v>
      </c>
      <c r="B883" s="3">
        <f>Raw_Data!B883</f>
        <v>56</v>
      </c>
      <c r="C883" s="3" t="str">
        <f>Raw_Data!C883</f>
        <v>Female</v>
      </c>
      <c r="D883" s="3" t="str">
        <f>Raw_Data!D883</f>
        <v>Basic</v>
      </c>
      <c r="E883" s="3">
        <f>Raw_Data!E883</f>
        <v>2.23</v>
      </c>
      <c r="F883" s="3">
        <f>Raw_Data!F883</f>
        <v>26</v>
      </c>
      <c r="G883" s="3" t="str">
        <f>Raw_Data!G883</f>
        <v>Africa</v>
      </c>
      <c r="H883" s="3" t="str">
        <f>Raw_Data!H883</f>
        <v>Tablet</v>
      </c>
      <c r="I883" s="3">
        <f>Raw_Data!I883</f>
        <v>8.99</v>
      </c>
      <c r="J883" s="3">
        <f>Raw_Data!J883</f>
        <v>1</v>
      </c>
      <c r="K883" s="3" t="str">
        <f>Raw_Data!K883</f>
        <v>Credit Card</v>
      </c>
      <c r="L883" s="3">
        <f>Raw_Data!L883</f>
        <v>5</v>
      </c>
      <c r="M883" s="3">
        <f>Raw_Data!M883</f>
        <v>0.08</v>
      </c>
      <c r="N883" s="3" t="str">
        <f>Raw_Data!N883</f>
        <v>Documentary</v>
      </c>
      <c r="O883" s="3" t="str">
        <f t="shared" si="130"/>
        <v>55-70</v>
      </c>
      <c r="P883" s="3" t="str">
        <f t="shared" si="131"/>
        <v>&lt;10h</v>
      </c>
      <c r="Q883" s="3" t="str">
        <f t="shared" si="132"/>
        <v>22-45d</v>
      </c>
      <c r="R883" s="3" t="str">
        <f t="shared" si="133"/>
        <v>Medium</v>
      </c>
      <c r="S883" s="3" t="str">
        <f t="shared" si="134"/>
        <v>Low</v>
      </c>
      <c r="T883" s="3" t="str">
        <f t="shared" si="135"/>
        <v>Churned</v>
      </c>
      <c r="U883" s="4">
        <f>1/(1+EXP(-(Predictive_Model!$B$5+((B883-Predictive_Model!$B$20)/Predictive_Model!$C$20)*Predictive_Model!$D$20+((E883-Predictive_Model!$B$21)/Predictive_Model!$C$21)*Predictive_Model!$D$21+((F883-Predictive_Model!$B$22)/Predictive_Model!$C$22)*Predictive_Model!$D$22+((I883-Predictive_Model!$B$23)/Predictive_Model!$C$23)*Predictive_Model!$D$23+((L883-Predictive_Model!$B$24)/Predictive_Model!$C$24)*Predictive_Model!$D$24+((M883-Predictive_Model!$B$25)/Predictive_Model!$C$25)*Predictive_Model!$D$25+IF(C883="Male",Predictive_Model!$D$31,IF(C883="Other",Predictive_Model!$D$32,0))+IF(D883="Premium",Predictive_Model!$D$34,IF(D883="Standard",Predictive_Model!$D$35,0))+IF(G883="Asia",Predictive_Model!$D$37,IF(G883="Europe",Predictive_Model!$D$38,IF(G883="North America",Predictive_Model!$D$39,IF(G883="Oceania",Predictive_Model!$D$40,IF(G883="South America",Predictive_Model!$D$41,0)))))+IF(H883="Laptop",Predictive_Model!$D$43,IF(H883="Mobile",Predictive_Model!$D$44,IF(H883="TV",Predictive_Model!$D$45,IF(H883="Tablet",Predictive_Model!$D$46,0))))+IF(K883="Crypto",Predictive_Model!$D$48,IF(K883="Debit Card",Predictive_Model!$D$49,IF(K883="Gift Card",Predictive_Model!$D$50,IF(K883="PayPal",Predictive_Model!$D$51,0))))+IF(N883="Comedy",Predictive_Model!$D$53,IF(N883="Documentary",Predictive_Model!$D$54,IF(N883="Drama",Predictive_Model!$D$55,IF(N883="Horror",Predictive_Model!$D$56,IF(N883="Romance",Predictive_Model!$D$57,IF(N883="Sci-Fi",Predictive_Model!$D$58,0)))))))))</f>
        <v>0.99634795562142076</v>
      </c>
      <c r="V883" s="3" t="str">
        <f t="shared" si="136"/>
        <v>Critical</v>
      </c>
      <c r="W883" s="6">
        <f t="shared" si="137"/>
        <v>8.99</v>
      </c>
      <c r="X883" s="3" t="str">
        <f t="shared" si="138"/>
        <v>Priority 2</v>
      </c>
      <c r="Y883" s="3" t="str">
        <f t="shared" si="139"/>
        <v>OK</v>
      </c>
    </row>
    <row r="884" spans="1:25" x14ac:dyDescent="0.25">
      <c r="A884" s="3" t="str">
        <f>Raw_Data!A884</f>
        <v>9e919388-ff51-4cf3-a822-a64ebac6a825</v>
      </c>
      <c r="B884" s="3">
        <f>Raw_Data!B884</f>
        <v>27</v>
      </c>
      <c r="C884" s="3" t="str">
        <f>Raw_Data!C884</f>
        <v>Other</v>
      </c>
      <c r="D884" s="3" t="str">
        <f>Raw_Data!D884</f>
        <v>Standard</v>
      </c>
      <c r="E884" s="3">
        <f>Raw_Data!E884</f>
        <v>22.68</v>
      </c>
      <c r="F884" s="3">
        <f>Raw_Data!F884</f>
        <v>45</v>
      </c>
      <c r="G884" s="3" t="str">
        <f>Raw_Data!G884</f>
        <v>North America</v>
      </c>
      <c r="H884" s="3" t="str">
        <f>Raw_Data!H884</f>
        <v>Laptop</v>
      </c>
      <c r="I884" s="3">
        <f>Raw_Data!I884</f>
        <v>13.99</v>
      </c>
      <c r="J884" s="3">
        <f>Raw_Data!J884</f>
        <v>0</v>
      </c>
      <c r="K884" s="3" t="str">
        <f>Raw_Data!K884</f>
        <v>Crypto</v>
      </c>
      <c r="L884" s="3">
        <f>Raw_Data!L884</f>
        <v>3</v>
      </c>
      <c r="M884" s="3">
        <f>Raw_Data!M884</f>
        <v>0.49</v>
      </c>
      <c r="N884" s="3" t="str">
        <f>Raw_Data!N884</f>
        <v>Sci-Fi</v>
      </c>
      <c r="O884" s="3" t="str">
        <f t="shared" si="130"/>
        <v>25-34</v>
      </c>
      <c r="P884" s="3" t="str">
        <f t="shared" si="131"/>
        <v>10-24h</v>
      </c>
      <c r="Q884" s="3" t="str">
        <f t="shared" si="132"/>
        <v>22-45d</v>
      </c>
      <c r="R884" s="3" t="str">
        <f t="shared" si="133"/>
        <v>Medium</v>
      </c>
      <c r="S884" s="3" t="str">
        <f t="shared" si="134"/>
        <v>Mid</v>
      </c>
      <c r="T884" s="3" t="str">
        <f t="shared" si="135"/>
        <v>Active</v>
      </c>
      <c r="U884" s="4">
        <f>1/(1+EXP(-(Predictive_Model!$B$5+((B884-Predictive_Model!$B$20)/Predictive_Model!$C$20)*Predictive_Model!$D$20+((E884-Predictive_Model!$B$21)/Predictive_Model!$C$21)*Predictive_Model!$D$21+((F884-Predictive_Model!$B$22)/Predictive_Model!$C$22)*Predictive_Model!$D$22+((I884-Predictive_Model!$B$23)/Predictive_Model!$C$23)*Predictive_Model!$D$23+((L884-Predictive_Model!$B$24)/Predictive_Model!$C$24)*Predictive_Model!$D$24+((M884-Predictive_Model!$B$25)/Predictive_Model!$C$25)*Predictive_Model!$D$25+IF(C884="Male",Predictive_Model!$D$31,IF(C884="Other",Predictive_Model!$D$32,0))+IF(D884="Premium",Predictive_Model!$D$34,IF(D884="Standard",Predictive_Model!$D$35,0))+IF(G884="Asia",Predictive_Model!$D$37,IF(G884="Europe",Predictive_Model!$D$38,IF(G884="North America",Predictive_Model!$D$39,IF(G884="Oceania",Predictive_Model!$D$40,IF(G884="South America",Predictive_Model!$D$41,0)))))+IF(H884="Laptop",Predictive_Model!$D$43,IF(H884="Mobile",Predictive_Model!$D$44,IF(H884="TV",Predictive_Model!$D$45,IF(H884="Tablet",Predictive_Model!$D$46,0))))+IF(K884="Crypto",Predictive_Model!$D$48,IF(K884="Debit Card",Predictive_Model!$D$49,IF(K884="Gift Card",Predictive_Model!$D$50,IF(K884="PayPal",Predictive_Model!$D$51,0))))+IF(N884="Comedy",Predictive_Model!$D$53,IF(N884="Documentary",Predictive_Model!$D$54,IF(N884="Drama",Predictive_Model!$D$55,IF(N884="Horror",Predictive_Model!$D$56,IF(N884="Romance",Predictive_Model!$D$57,IF(N884="Sci-Fi",Predictive_Model!$D$58,0)))))))))</f>
        <v>0.46207891180212979</v>
      </c>
      <c r="V884" s="3" t="str">
        <f t="shared" si="136"/>
        <v>Medium</v>
      </c>
      <c r="W884" s="6">
        <f t="shared" si="137"/>
        <v>6.4644839761117963</v>
      </c>
      <c r="X884" s="3" t="str">
        <f t="shared" si="138"/>
        <v>Monitor</v>
      </c>
      <c r="Y884" s="3" t="str">
        <f t="shared" si="139"/>
        <v>OK</v>
      </c>
    </row>
    <row r="885" spans="1:25" x14ac:dyDescent="0.25">
      <c r="A885" s="3" t="str">
        <f>Raw_Data!A885</f>
        <v>af47b2dd-417b-4542-8f5f-34d5f6940e36</v>
      </c>
      <c r="B885" s="3">
        <f>Raw_Data!B885</f>
        <v>46</v>
      </c>
      <c r="C885" s="3" t="str">
        <f>Raw_Data!C885</f>
        <v>Female</v>
      </c>
      <c r="D885" s="3" t="str">
        <f>Raw_Data!D885</f>
        <v>Standard</v>
      </c>
      <c r="E885" s="3">
        <f>Raw_Data!E885</f>
        <v>19.63</v>
      </c>
      <c r="F885" s="3">
        <f>Raw_Data!F885</f>
        <v>30</v>
      </c>
      <c r="G885" s="3" t="str">
        <f>Raw_Data!G885</f>
        <v>North America</v>
      </c>
      <c r="H885" s="3" t="str">
        <f>Raw_Data!H885</f>
        <v>Mobile</v>
      </c>
      <c r="I885" s="3">
        <f>Raw_Data!I885</f>
        <v>13.99</v>
      </c>
      <c r="J885" s="3">
        <f>Raw_Data!J885</f>
        <v>0</v>
      </c>
      <c r="K885" s="3" t="str">
        <f>Raw_Data!K885</f>
        <v>Credit Card</v>
      </c>
      <c r="L885" s="3">
        <f>Raw_Data!L885</f>
        <v>1</v>
      </c>
      <c r="M885" s="3">
        <f>Raw_Data!M885</f>
        <v>0.63</v>
      </c>
      <c r="N885" s="3" t="str">
        <f>Raw_Data!N885</f>
        <v>Comedy</v>
      </c>
      <c r="O885" s="3" t="str">
        <f t="shared" si="130"/>
        <v>45-54</v>
      </c>
      <c r="P885" s="3" t="str">
        <f t="shared" si="131"/>
        <v>10-24h</v>
      </c>
      <c r="Q885" s="3" t="str">
        <f t="shared" si="132"/>
        <v>22-45d</v>
      </c>
      <c r="R885" s="3" t="str">
        <f t="shared" si="133"/>
        <v>Medium</v>
      </c>
      <c r="S885" s="3" t="str">
        <f t="shared" si="134"/>
        <v>Mid</v>
      </c>
      <c r="T885" s="3" t="str">
        <f t="shared" si="135"/>
        <v>Active</v>
      </c>
      <c r="U885" s="4">
        <f>1/(1+EXP(-(Predictive_Model!$B$5+((B885-Predictive_Model!$B$20)/Predictive_Model!$C$20)*Predictive_Model!$D$20+((E885-Predictive_Model!$B$21)/Predictive_Model!$C$21)*Predictive_Model!$D$21+((F885-Predictive_Model!$B$22)/Predictive_Model!$C$22)*Predictive_Model!$D$22+((I885-Predictive_Model!$B$23)/Predictive_Model!$C$23)*Predictive_Model!$D$23+((L885-Predictive_Model!$B$24)/Predictive_Model!$C$24)*Predictive_Model!$D$24+((M885-Predictive_Model!$B$25)/Predictive_Model!$C$25)*Predictive_Model!$D$25+IF(C885="Male",Predictive_Model!$D$31,IF(C885="Other",Predictive_Model!$D$32,0))+IF(D885="Premium",Predictive_Model!$D$34,IF(D885="Standard",Predictive_Model!$D$35,0))+IF(G885="Asia",Predictive_Model!$D$37,IF(G885="Europe",Predictive_Model!$D$38,IF(G885="North America",Predictive_Model!$D$39,IF(G885="Oceania",Predictive_Model!$D$40,IF(G885="South America",Predictive_Model!$D$41,0)))))+IF(H885="Laptop",Predictive_Model!$D$43,IF(H885="Mobile",Predictive_Model!$D$44,IF(H885="TV",Predictive_Model!$D$45,IF(H885="Tablet",Predictive_Model!$D$46,0))))+IF(K885="Crypto",Predictive_Model!$D$48,IF(K885="Debit Card",Predictive_Model!$D$49,IF(K885="Gift Card",Predictive_Model!$D$50,IF(K885="PayPal",Predictive_Model!$D$51,0))))+IF(N885="Comedy",Predictive_Model!$D$53,IF(N885="Documentary",Predictive_Model!$D$54,IF(N885="Drama",Predictive_Model!$D$55,IF(N885="Horror",Predictive_Model!$D$56,IF(N885="Romance",Predictive_Model!$D$57,IF(N885="Sci-Fi",Predictive_Model!$D$58,0)))))))))</f>
        <v>0.86958584705589481</v>
      </c>
      <c r="V885" s="3" t="str">
        <f t="shared" si="136"/>
        <v>Critical</v>
      </c>
      <c r="W885" s="6">
        <f t="shared" si="137"/>
        <v>12.165506000311968</v>
      </c>
      <c r="X885" s="3" t="str">
        <f t="shared" si="138"/>
        <v>Priority 2</v>
      </c>
      <c r="Y885" s="3" t="str">
        <f t="shared" si="139"/>
        <v>OK</v>
      </c>
    </row>
    <row r="886" spans="1:25" x14ac:dyDescent="0.25">
      <c r="A886" s="3" t="str">
        <f>Raw_Data!A886</f>
        <v>4403409b-c5ff-4f1d-85b6-d7d26093f6a3</v>
      </c>
      <c r="B886" s="3">
        <f>Raw_Data!B886</f>
        <v>43</v>
      </c>
      <c r="C886" s="3" t="str">
        <f>Raw_Data!C886</f>
        <v>Female</v>
      </c>
      <c r="D886" s="3" t="str">
        <f>Raw_Data!D886</f>
        <v>Basic</v>
      </c>
      <c r="E886" s="3">
        <f>Raw_Data!E886</f>
        <v>0.69</v>
      </c>
      <c r="F886" s="3">
        <f>Raw_Data!F886</f>
        <v>39</v>
      </c>
      <c r="G886" s="3" t="str">
        <f>Raw_Data!G886</f>
        <v>South America</v>
      </c>
      <c r="H886" s="3" t="str">
        <f>Raw_Data!H886</f>
        <v>Laptop</v>
      </c>
      <c r="I886" s="3">
        <f>Raw_Data!I886</f>
        <v>8.99</v>
      </c>
      <c r="J886" s="3">
        <f>Raw_Data!J886</f>
        <v>1</v>
      </c>
      <c r="K886" s="3" t="str">
        <f>Raw_Data!K886</f>
        <v>Debit Card</v>
      </c>
      <c r="L886" s="3">
        <f>Raw_Data!L886</f>
        <v>1</v>
      </c>
      <c r="M886" s="3">
        <f>Raw_Data!M886</f>
        <v>0.02</v>
      </c>
      <c r="N886" s="3" t="str">
        <f>Raw_Data!N886</f>
        <v>Action</v>
      </c>
      <c r="O886" s="3" t="str">
        <f t="shared" si="130"/>
        <v>35-44</v>
      </c>
      <c r="P886" s="3" t="str">
        <f t="shared" si="131"/>
        <v>&lt;10h</v>
      </c>
      <c r="Q886" s="3" t="str">
        <f t="shared" si="132"/>
        <v>22-45d</v>
      </c>
      <c r="R886" s="3" t="str">
        <f t="shared" si="133"/>
        <v>Medium</v>
      </c>
      <c r="S886" s="3" t="str">
        <f t="shared" si="134"/>
        <v>Low</v>
      </c>
      <c r="T886" s="3" t="str">
        <f t="shared" si="135"/>
        <v>Churned</v>
      </c>
      <c r="U886" s="4">
        <f>1/(1+EXP(-(Predictive_Model!$B$5+((B886-Predictive_Model!$B$20)/Predictive_Model!$C$20)*Predictive_Model!$D$20+((E886-Predictive_Model!$B$21)/Predictive_Model!$C$21)*Predictive_Model!$D$21+((F886-Predictive_Model!$B$22)/Predictive_Model!$C$22)*Predictive_Model!$D$22+((I886-Predictive_Model!$B$23)/Predictive_Model!$C$23)*Predictive_Model!$D$23+((L886-Predictive_Model!$B$24)/Predictive_Model!$C$24)*Predictive_Model!$D$24+((M886-Predictive_Model!$B$25)/Predictive_Model!$C$25)*Predictive_Model!$D$25+IF(C886="Male",Predictive_Model!$D$31,IF(C886="Other",Predictive_Model!$D$32,0))+IF(D886="Premium",Predictive_Model!$D$34,IF(D886="Standard",Predictive_Model!$D$35,0))+IF(G886="Asia",Predictive_Model!$D$37,IF(G886="Europe",Predictive_Model!$D$38,IF(G886="North America",Predictive_Model!$D$39,IF(G886="Oceania",Predictive_Model!$D$40,IF(G886="South America",Predictive_Model!$D$41,0)))))+IF(H886="Laptop",Predictive_Model!$D$43,IF(H886="Mobile",Predictive_Model!$D$44,IF(H886="TV",Predictive_Model!$D$45,IF(H886="Tablet",Predictive_Model!$D$46,0))))+IF(K886="Crypto",Predictive_Model!$D$48,IF(K886="Debit Card",Predictive_Model!$D$49,IF(K886="Gift Card",Predictive_Model!$D$50,IF(K886="PayPal",Predictive_Model!$D$51,0))))+IF(N886="Comedy",Predictive_Model!$D$53,IF(N886="Documentary",Predictive_Model!$D$54,IF(N886="Drama",Predictive_Model!$D$55,IF(N886="Horror",Predictive_Model!$D$56,IF(N886="Romance",Predictive_Model!$D$57,IF(N886="Sci-Fi",Predictive_Model!$D$58,0)))))))))</f>
        <v>0.99991829743395466</v>
      </c>
      <c r="V886" s="3" t="str">
        <f t="shared" si="136"/>
        <v>Critical</v>
      </c>
      <c r="W886" s="6">
        <f t="shared" si="137"/>
        <v>8.99</v>
      </c>
      <c r="X886" s="3" t="str">
        <f t="shared" si="138"/>
        <v>Priority 2</v>
      </c>
      <c r="Y886" s="3" t="str">
        <f t="shared" si="139"/>
        <v>OK</v>
      </c>
    </row>
    <row r="887" spans="1:25" x14ac:dyDescent="0.25">
      <c r="A887" s="3" t="str">
        <f>Raw_Data!A887</f>
        <v>c46da64b-c643-414b-9c74-f9c9cfd93905</v>
      </c>
      <c r="B887" s="3">
        <f>Raw_Data!B887</f>
        <v>21</v>
      </c>
      <c r="C887" s="3" t="str">
        <f>Raw_Data!C887</f>
        <v>Other</v>
      </c>
      <c r="D887" s="3" t="str">
        <f>Raw_Data!D887</f>
        <v>Standard</v>
      </c>
      <c r="E887" s="3">
        <f>Raw_Data!E887</f>
        <v>2.5099999999999998</v>
      </c>
      <c r="F887" s="3">
        <f>Raw_Data!F887</f>
        <v>19</v>
      </c>
      <c r="G887" s="3" t="str">
        <f>Raw_Data!G887</f>
        <v>South America</v>
      </c>
      <c r="H887" s="3" t="str">
        <f>Raw_Data!H887</f>
        <v>Mobile</v>
      </c>
      <c r="I887" s="3">
        <f>Raw_Data!I887</f>
        <v>13.99</v>
      </c>
      <c r="J887" s="3">
        <f>Raw_Data!J887</f>
        <v>1</v>
      </c>
      <c r="K887" s="3" t="str">
        <f>Raw_Data!K887</f>
        <v>Crypto</v>
      </c>
      <c r="L887" s="3">
        <f>Raw_Data!L887</f>
        <v>2</v>
      </c>
      <c r="M887" s="3">
        <f>Raw_Data!M887</f>
        <v>0.13</v>
      </c>
      <c r="N887" s="3" t="str">
        <f>Raw_Data!N887</f>
        <v>Drama</v>
      </c>
      <c r="O887" s="3" t="str">
        <f t="shared" si="130"/>
        <v>18-24</v>
      </c>
      <c r="P887" s="3" t="str">
        <f t="shared" si="131"/>
        <v>&lt;10h</v>
      </c>
      <c r="Q887" s="3" t="str">
        <f t="shared" si="132"/>
        <v>8-21d</v>
      </c>
      <c r="R887" s="3" t="str">
        <f t="shared" si="133"/>
        <v>Medium</v>
      </c>
      <c r="S887" s="3" t="str">
        <f t="shared" si="134"/>
        <v>Mid</v>
      </c>
      <c r="T887" s="3" t="str">
        <f t="shared" si="135"/>
        <v>Churned</v>
      </c>
      <c r="U887" s="4">
        <f>1/(1+EXP(-(Predictive_Model!$B$5+((B887-Predictive_Model!$B$20)/Predictive_Model!$C$20)*Predictive_Model!$D$20+((E887-Predictive_Model!$B$21)/Predictive_Model!$C$21)*Predictive_Model!$D$21+((F887-Predictive_Model!$B$22)/Predictive_Model!$C$22)*Predictive_Model!$D$22+((I887-Predictive_Model!$B$23)/Predictive_Model!$C$23)*Predictive_Model!$D$23+((L887-Predictive_Model!$B$24)/Predictive_Model!$C$24)*Predictive_Model!$D$24+((M887-Predictive_Model!$B$25)/Predictive_Model!$C$25)*Predictive_Model!$D$25+IF(C887="Male",Predictive_Model!$D$31,IF(C887="Other",Predictive_Model!$D$32,0))+IF(D887="Premium",Predictive_Model!$D$34,IF(D887="Standard",Predictive_Model!$D$35,0))+IF(G887="Asia",Predictive_Model!$D$37,IF(G887="Europe",Predictive_Model!$D$38,IF(G887="North America",Predictive_Model!$D$39,IF(G887="Oceania",Predictive_Model!$D$40,IF(G887="South America",Predictive_Model!$D$41,0)))))+IF(H887="Laptop",Predictive_Model!$D$43,IF(H887="Mobile",Predictive_Model!$D$44,IF(H887="TV",Predictive_Model!$D$45,IF(H887="Tablet",Predictive_Model!$D$46,0))))+IF(K887="Crypto",Predictive_Model!$D$48,IF(K887="Debit Card",Predictive_Model!$D$49,IF(K887="Gift Card",Predictive_Model!$D$50,IF(K887="PayPal",Predictive_Model!$D$51,0))))+IF(N887="Comedy",Predictive_Model!$D$53,IF(N887="Documentary",Predictive_Model!$D$54,IF(N887="Drama",Predictive_Model!$D$55,IF(N887="Horror",Predictive_Model!$D$56,IF(N887="Romance",Predictive_Model!$D$57,IF(N887="Sci-Fi",Predictive_Model!$D$58,0)))))))))</f>
        <v>0.99695868748223604</v>
      </c>
      <c r="V887" s="3" t="str">
        <f t="shared" si="136"/>
        <v>Critical</v>
      </c>
      <c r="W887" s="6">
        <f t="shared" si="137"/>
        <v>13.99</v>
      </c>
      <c r="X887" s="3" t="str">
        <f t="shared" si="138"/>
        <v>Priority 2</v>
      </c>
      <c r="Y887" s="3" t="str">
        <f t="shared" si="139"/>
        <v>OK</v>
      </c>
    </row>
    <row r="888" spans="1:25" x14ac:dyDescent="0.25">
      <c r="A888" s="3" t="str">
        <f>Raw_Data!A888</f>
        <v>c1d847e8-da01-4f2c-ad47-5ca849b92f6d</v>
      </c>
      <c r="B888" s="3">
        <f>Raw_Data!B888</f>
        <v>23</v>
      </c>
      <c r="C888" s="3" t="str">
        <f>Raw_Data!C888</f>
        <v>Other</v>
      </c>
      <c r="D888" s="3" t="str">
        <f>Raw_Data!D888</f>
        <v>Basic</v>
      </c>
      <c r="E888" s="3">
        <f>Raw_Data!E888</f>
        <v>5.62</v>
      </c>
      <c r="F888" s="3">
        <f>Raw_Data!F888</f>
        <v>9</v>
      </c>
      <c r="G888" s="3" t="str">
        <f>Raw_Data!G888</f>
        <v>Africa</v>
      </c>
      <c r="H888" s="3" t="str">
        <f>Raw_Data!H888</f>
        <v>Tablet</v>
      </c>
      <c r="I888" s="3">
        <f>Raw_Data!I888</f>
        <v>8.99</v>
      </c>
      <c r="J888" s="3">
        <f>Raw_Data!J888</f>
        <v>0</v>
      </c>
      <c r="K888" s="3" t="str">
        <f>Raw_Data!K888</f>
        <v>Gift Card</v>
      </c>
      <c r="L888" s="3">
        <f>Raw_Data!L888</f>
        <v>4</v>
      </c>
      <c r="M888" s="3">
        <f>Raw_Data!M888</f>
        <v>0.56000000000000005</v>
      </c>
      <c r="N888" s="3" t="str">
        <f>Raw_Data!N888</f>
        <v>Documentary</v>
      </c>
      <c r="O888" s="3" t="str">
        <f t="shared" si="130"/>
        <v>18-24</v>
      </c>
      <c r="P888" s="3" t="str">
        <f t="shared" si="131"/>
        <v>&lt;10h</v>
      </c>
      <c r="Q888" s="3" t="str">
        <f t="shared" si="132"/>
        <v>8-21d</v>
      </c>
      <c r="R888" s="3" t="str">
        <f t="shared" si="133"/>
        <v>Medium</v>
      </c>
      <c r="S888" s="3" t="str">
        <f t="shared" si="134"/>
        <v>Low</v>
      </c>
      <c r="T888" s="3" t="str">
        <f t="shared" si="135"/>
        <v>Active</v>
      </c>
      <c r="U888" s="4">
        <f>1/(1+EXP(-(Predictive_Model!$B$5+((B888-Predictive_Model!$B$20)/Predictive_Model!$C$20)*Predictive_Model!$D$20+((E888-Predictive_Model!$B$21)/Predictive_Model!$C$21)*Predictive_Model!$D$21+((F888-Predictive_Model!$B$22)/Predictive_Model!$C$22)*Predictive_Model!$D$22+((I888-Predictive_Model!$B$23)/Predictive_Model!$C$23)*Predictive_Model!$D$23+((L888-Predictive_Model!$B$24)/Predictive_Model!$C$24)*Predictive_Model!$D$24+((M888-Predictive_Model!$B$25)/Predictive_Model!$C$25)*Predictive_Model!$D$25+IF(C888="Male",Predictive_Model!$D$31,IF(C888="Other",Predictive_Model!$D$32,0))+IF(D888="Premium",Predictive_Model!$D$34,IF(D888="Standard",Predictive_Model!$D$35,0))+IF(G888="Asia",Predictive_Model!$D$37,IF(G888="Europe",Predictive_Model!$D$38,IF(G888="North America",Predictive_Model!$D$39,IF(G888="Oceania",Predictive_Model!$D$40,IF(G888="South America",Predictive_Model!$D$41,0)))))+IF(H888="Laptop",Predictive_Model!$D$43,IF(H888="Mobile",Predictive_Model!$D$44,IF(H888="TV",Predictive_Model!$D$45,IF(H888="Tablet",Predictive_Model!$D$46,0))))+IF(K888="Crypto",Predictive_Model!$D$48,IF(K888="Debit Card",Predictive_Model!$D$49,IF(K888="Gift Card",Predictive_Model!$D$50,IF(K888="PayPal",Predictive_Model!$D$51,0))))+IF(N888="Comedy",Predictive_Model!$D$53,IF(N888="Documentary",Predictive_Model!$D$54,IF(N888="Drama",Predictive_Model!$D$55,IF(N888="Horror",Predictive_Model!$D$56,IF(N888="Romance",Predictive_Model!$D$57,IF(N888="Sci-Fi",Predictive_Model!$D$58,0)))))))))</f>
        <v>0.92182826596666745</v>
      </c>
      <c r="V888" s="3" t="str">
        <f t="shared" si="136"/>
        <v>Critical</v>
      </c>
      <c r="W888" s="6">
        <f t="shared" si="137"/>
        <v>8.2872361110403414</v>
      </c>
      <c r="X888" s="3" t="str">
        <f t="shared" si="138"/>
        <v>Priority 2</v>
      </c>
      <c r="Y888" s="3" t="str">
        <f t="shared" si="139"/>
        <v>OK</v>
      </c>
    </row>
    <row r="889" spans="1:25" x14ac:dyDescent="0.25">
      <c r="A889" s="3" t="str">
        <f>Raw_Data!A889</f>
        <v>beba695f-a5c0-4418-a080-59fc806ea0c6</v>
      </c>
      <c r="B889" s="3">
        <f>Raw_Data!B889</f>
        <v>58</v>
      </c>
      <c r="C889" s="3" t="str">
        <f>Raw_Data!C889</f>
        <v>Other</v>
      </c>
      <c r="D889" s="3" t="str">
        <f>Raw_Data!D889</f>
        <v>Basic</v>
      </c>
      <c r="E889" s="3">
        <f>Raw_Data!E889</f>
        <v>6.01</v>
      </c>
      <c r="F889" s="3">
        <f>Raw_Data!F889</f>
        <v>12</v>
      </c>
      <c r="G889" s="3" t="str">
        <f>Raw_Data!G889</f>
        <v>North America</v>
      </c>
      <c r="H889" s="3" t="str">
        <f>Raw_Data!H889</f>
        <v>Desktop</v>
      </c>
      <c r="I889" s="3">
        <f>Raw_Data!I889</f>
        <v>8.99</v>
      </c>
      <c r="J889" s="3">
        <f>Raw_Data!J889</f>
        <v>0</v>
      </c>
      <c r="K889" s="3" t="str">
        <f>Raw_Data!K889</f>
        <v>Debit Card</v>
      </c>
      <c r="L889" s="3">
        <f>Raw_Data!L889</f>
        <v>2</v>
      </c>
      <c r="M889" s="3">
        <f>Raw_Data!M889</f>
        <v>0.46</v>
      </c>
      <c r="N889" s="3" t="str">
        <f>Raw_Data!N889</f>
        <v>Comedy</v>
      </c>
      <c r="O889" s="3" t="str">
        <f t="shared" si="130"/>
        <v>55-70</v>
      </c>
      <c r="P889" s="3" t="str">
        <f t="shared" si="131"/>
        <v>&lt;10h</v>
      </c>
      <c r="Q889" s="3" t="str">
        <f t="shared" si="132"/>
        <v>8-21d</v>
      </c>
      <c r="R889" s="3" t="str">
        <f t="shared" si="133"/>
        <v>Medium</v>
      </c>
      <c r="S889" s="3" t="str">
        <f t="shared" si="134"/>
        <v>Low</v>
      </c>
      <c r="T889" s="3" t="str">
        <f t="shared" si="135"/>
        <v>Active</v>
      </c>
      <c r="U889" s="4">
        <f>1/(1+EXP(-(Predictive_Model!$B$5+((B889-Predictive_Model!$B$20)/Predictive_Model!$C$20)*Predictive_Model!$D$20+((E889-Predictive_Model!$B$21)/Predictive_Model!$C$21)*Predictive_Model!$D$21+((F889-Predictive_Model!$B$22)/Predictive_Model!$C$22)*Predictive_Model!$D$22+((I889-Predictive_Model!$B$23)/Predictive_Model!$C$23)*Predictive_Model!$D$23+((L889-Predictive_Model!$B$24)/Predictive_Model!$C$24)*Predictive_Model!$D$24+((M889-Predictive_Model!$B$25)/Predictive_Model!$C$25)*Predictive_Model!$D$25+IF(C889="Male",Predictive_Model!$D$31,IF(C889="Other",Predictive_Model!$D$32,0))+IF(D889="Premium",Predictive_Model!$D$34,IF(D889="Standard",Predictive_Model!$D$35,0))+IF(G889="Asia",Predictive_Model!$D$37,IF(G889="Europe",Predictive_Model!$D$38,IF(G889="North America",Predictive_Model!$D$39,IF(G889="Oceania",Predictive_Model!$D$40,IF(G889="South America",Predictive_Model!$D$41,0)))))+IF(H889="Laptop",Predictive_Model!$D$43,IF(H889="Mobile",Predictive_Model!$D$44,IF(H889="TV",Predictive_Model!$D$45,IF(H889="Tablet",Predictive_Model!$D$46,0))))+IF(K889="Crypto",Predictive_Model!$D$48,IF(K889="Debit Card",Predictive_Model!$D$49,IF(K889="Gift Card",Predictive_Model!$D$50,IF(K889="PayPal",Predictive_Model!$D$51,0))))+IF(N889="Comedy",Predictive_Model!$D$53,IF(N889="Documentary",Predictive_Model!$D$54,IF(N889="Drama",Predictive_Model!$D$55,IF(N889="Horror",Predictive_Model!$D$56,IF(N889="Romance",Predictive_Model!$D$57,IF(N889="Sci-Fi",Predictive_Model!$D$58,0)))))))))</f>
        <v>0.92104897521046891</v>
      </c>
      <c r="V889" s="3" t="str">
        <f t="shared" si="136"/>
        <v>Critical</v>
      </c>
      <c r="W889" s="6">
        <f t="shared" si="137"/>
        <v>8.2802302871421158</v>
      </c>
      <c r="X889" s="3" t="str">
        <f t="shared" si="138"/>
        <v>Priority 2</v>
      </c>
      <c r="Y889" s="3" t="str">
        <f t="shared" si="139"/>
        <v>OK</v>
      </c>
    </row>
    <row r="890" spans="1:25" x14ac:dyDescent="0.25">
      <c r="A890" s="3" t="str">
        <f>Raw_Data!A890</f>
        <v>722ad842-9f84-4f22-ba03-ec58ac6c23da</v>
      </c>
      <c r="B890" s="3">
        <f>Raw_Data!B890</f>
        <v>65</v>
      </c>
      <c r="C890" s="3" t="str">
        <f>Raw_Data!C890</f>
        <v>Other</v>
      </c>
      <c r="D890" s="3" t="str">
        <f>Raw_Data!D890</f>
        <v>Premium</v>
      </c>
      <c r="E890" s="3">
        <f>Raw_Data!E890</f>
        <v>2.42</v>
      </c>
      <c r="F890" s="3">
        <f>Raw_Data!F890</f>
        <v>48</v>
      </c>
      <c r="G890" s="3" t="str">
        <f>Raw_Data!G890</f>
        <v>Africa</v>
      </c>
      <c r="H890" s="3" t="str">
        <f>Raw_Data!H890</f>
        <v>Desktop</v>
      </c>
      <c r="I890" s="3">
        <f>Raw_Data!I890</f>
        <v>17.989999999999998</v>
      </c>
      <c r="J890" s="3">
        <f>Raw_Data!J890</f>
        <v>1</v>
      </c>
      <c r="K890" s="3" t="str">
        <f>Raw_Data!K890</f>
        <v>Gift Card</v>
      </c>
      <c r="L890" s="3">
        <f>Raw_Data!L890</f>
        <v>2</v>
      </c>
      <c r="M890" s="3">
        <f>Raw_Data!M890</f>
        <v>0.05</v>
      </c>
      <c r="N890" s="3" t="str">
        <f>Raw_Data!N890</f>
        <v>Comedy</v>
      </c>
      <c r="O890" s="3" t="str">
        <f t="shared" si="130"/>
        <v>55-70</v>
      </c>
      <c r="P890" s="3" t="str">
        <f t="shared" si="131"/>
        <v>&lt;10h</v>
      </c>
      <c r="Q890" s="3" t="str">
        <f t="shared" si="132"/>
        <v>46-60d</v>
      </c>
      <c r="R890" s="3" t="str">
        <f t="shared" si="133"/>
        <v>Low</v>
      </c>
      <c r="S890" s="3" t="str">
        <f t="shared" si="134"/>
        <v>High</v>
      </c>
      <c r="T890" s="3" t="str">
        <f t="shared" si="135"/>
        <v>Churned</v>
      </c>
      <c r="U890" s="4">
        <f>1/(1+EXP(-(Predictive_Model!$B$5+((B890-Predictive_Model!$B$20)/Predictive_Model!$C$20)*Predictive_Model!$D$20+((E890-Predictive_Model!$B$21)/Predictive_Model!$C$21)*Predictive_Model!$D$21+((F890-Predictive_Model!$B$22)/Predictive_Model!$C$22)*Predictive_Model!$D$22+((I890-Predictive_Model!$B$23)/Predictive_Model!$C$23)*Predictive_Model!$D$23+((L890-Predictive_Model!$B$24)/Predictive_Model!$C$24)*Predictive_Model!$D$24+((M890-Predictive_Model!$B$25)/Predictive_Model!$C$25)*Predictive_Model!$D$25+IF(C890="Male",Predictive_Model!$D$31,IF(C890="Other",Predictive_Model!$D$32,0))+IF(D890="Premium",Predictive_Model!$D$34,IF(D890="Standard",Predictive_Model!$D$35,0))+IF(G890="Asia",Predictive_Model!$D$37,IF(G890="Europe",Predictive_Model!$D$38,IF(G890="North America",Predictive_Model!$D$39,IF(G890="Oceania",Predictive_Model!$D$40,IF(G890="South America",Predictive_Model!$D$41,0)))))+IF(H890="Laptop",Predictive_Model!$D$43,IF(H890="Mobile",Predictive_Model!$D$44,IF(H890="TV",Predictive_Model!$D$45,IF(H890="Tablet",Predictive_Model!$D$46,0))))+IF(K890="Crypto",Predictive_Model!$D$48,IF(K890="Debit Card",Predictive_Model!$D$49,IF(K890="Gift Card",Predictive_Model!$D$50,IF(K890="PayPal",Predictive_Model!$D$51,0))))+IF(N890="Comedy",Predictive_Model!$D$53,IF(N890="Documentary",Predictive_Model!$D$54,IF(N890="Drama",Predictive_Model!$D$55,IF(N890="Horror",Predictive_Model!$D$56,IF(N890="Romance",Predictive_Model!$D$57,IF(N890="Sci-Fi",Predictive_Model!$D$58,0)))))))))</f>
        <v>0.99870470482945062</v>
      </c>
      <c r="V890" s="3" t="str">
        <f t="shared" si="136"/>
        <v>Critical</v>
      </c>
      <c r="W890" s="6">
        <f t="shared" si="137"/>
        <v>17.989999999999998</v>
      </c>
      <c r="X890" s="3" t="str">
        <f t="shared" si="138"/>
        <v>Priority 1</v>
      </c>
      <c r="Y890" s="3" t="str">
        <f t="shared" si="139"/>
        <v>OK</v>
      </c>
    </row>
    <row r="891" spans="1:25" x14ac:dyDescent="0.25">
      <c r="A891" s="3" t="str">
        <f>Raw_Data!A891</f>
        <v>6ca95308-1b7d-40a9-a8ff-fc292007d82f</v>
      </c>
      <c r="B891" s="3">
        <f>Raw_Data!B891</f>
        <v>54</v>
      </c>
      <c r="C891" s="3" t="str">
        <f>Raw_Data!C891</f>
        <v>Female</v>
      </c>
      <c r="D891" s="3" t="str">
        <f>Raw_Data!D891</f>
        <v>Standard</v>
      </c>
      <c r="E891" s="3">
        <f>Raw_Data!E891</f>
        <v>8.41</v>
      </c>
      <c r="F891" s="3">
        <f>Raw_Data!F891</f>
        <v>55</v>
      </c>
      <c r="G891" s="3" t="str">
        <f>Raw_Data!G891</f>
        <v>North America</v>
      </c>
      <c r="H891" s="3" t="str">
        <f>Raw_Data!H891</f>
        <v>Mobile</v>
      </c>
      <c r="I891" s="3">
        <f>Raw_Data!I891</f>
        <v>13.99</v>
      </c>
      <c r="J891" s="3">
        <f>Raw_Data!J891</f>
        <v>1</v>
      </c>
      <c r="K891" s="3" t="str">
        <f>Raw_Data!K891</f>
        <v>Crypto</v>
      </c>
      <c r="L891" s="3">
        <f>Raw_Data!L891</f>
        <v>4</v>
      </c>
      <c r="M891" s="3">
        <f>Raw_Data!M891</f>
        <v>0.15</v>
      </c>
      <c r="N891" s="3" t="str">
        <f>Raw_Data!N891</f>
        <v>Sci-Fi</v>
      </c>
      <c r="O891" s="3" t="str">
        <f t="shared" si="130"/>
        <v>45-54</v>
      </c>
      <c r="P891" s="3" t="str">
        <f t="shared" si="131"/>
        <v>&lt;10h</v>
      </c>
      <c r="Q891" s="3" t="str">
        <f t="shared" si="132"/>
        <v>46-60d</v>
      </c>
      <c r="R891" s="3" t="str">
        <f t="shared" si="133"/>
        <v>Low</v>
      </c>
      <c r="S891" s="3" t="str">
        <f t="shared" si="134"/>
        <v>Mid</v>
      </c>
      <c r="T891" s="3" t="str">
        <f t="shared" si="135"/>
        <v>Churned</v>
      </c>
      <c r="U891" s="4">
        <f>1/(1+EXP(-(Predictive_Model!$B$5+((B891-Predictive_Model!$B$20)/Predictive_Model!$C$20)*Predictive_Model!$D$20+((E891-Predictive_Model!$B$21)/Predictive_Model!$C$21)*Predictive_Model!$D$21+((F891-Predictive_Model!$B$22)/Predictive_Model!$C$22)*Predictive_Model!$D$22+((I891-Predictive_Model!$B$23)/Predictive_Model!$C$23)*Predictive_Model!$D$23+((L891-Predictive_Model!$B$24)/Predictive_Model!$C$24)*Predictive_Model!$D$24+((M891-Predictive_Model!$B$25)/Predictive_Model!$C$25)*Predictive_Model!$D$25+IF(C891="Male",Predictive_Model!$D$31,IF(C891="Other",Predictive_Model!$D$32,0))+IF(D891="Premium",Predictive_Model!$D$34,IF(D891="Standard",Predictive_Model!$D$35,0))+IF(G891="Asia",Predictive_Model!$D$37,IF(G891="Europe",Predictive_Model!$D$38,IF(G891="North America",Predictive_Model!$D$39,IF(G891="Oceania",Predictive_Model!$D$40,IF(G891="South America",Predictive_Model!$D$41,0)))))+IF(H891="Laptop",Predictive_Model!$D$43,IF(H891="Mobile",Predictive_Model!$D$44,IF(H891="TV",Predictive_Model!$D$45,IF(H891="Tablet",Predictive_Model!$D$46,0))))+IF(K891="Crypto",Predictive_Model!$D$48,IF(K891="Debit Card",Predictive_Model!$D$49,IF(K891="Gift Card",Predictive_Model!$D$50,IF(K891="PayPal",Predictive_Model!$D$51,0))))+IF(N891="Comedy",Predictive_Model!$D$53,IF(N891="Documentary",Predictive_Model!$D$54,IF(N891="Drama",Predictive_Model!$D$55,IF(N891="Horror",Predictive_Model!$D$56,IF(N891="Romance",Predictive_Model!$D$57,IF(N891="Sci-Fi",Predictive_Model!$D$58,0)))))))))</f>
        <v>0.99930842300544487</v>
      </c>
      <c r="V891" s="3" t="str">
        <f t="shared" si="136"/>
        <v>Critical</v>
      </c>
      <c r="W891" s="6">
        <f t="shared" si="137"/>
        <v>13.99</v>
      </c>
      <c r="X891" s="3" t="str">
        <f t="shared" si="138"/>
        <v>Priority 2</v>
      </c>
      <c r="Y891" s="3" t="str">
        <f t="shared" si="139"/>
        <v>OK</v>
      </c>
    </row>
    <row r="892" spans="1:25" x14ac:dyDescent="0.25">
      <c r="A892" s="3" t="str">
        <f>Raw_Data!A892</f>
        <v>615e7406-59c1-43a1-a7c2-21eebf7b480b</v>
      </c>
      <c r="B892" s="3">
        <f>Raw_Data!B892</f>
        <v>31</v>
      </c>
      <c r="C892" s="3" t="str">
        <f>Raw_Data!C892</f>
        <v>Male</v>
      </c>
      <c r="D892" s="3" t="str">
        <f>Raw_Data!D892</f>
        <v>Basic</v>
      </c>
      <c r="E892" s="3">
        <f>Raw_Data!E892</f>
        <v>4.58</v>
      </c>
      <c r="F892" s="3">
        <f>Raw_Data!F892</f>
        <v>26</v>
      </c>
      <c r="G892" s="3" t="str">
        <f>Raw_Data!G892</f>
        <v>North America</v>
      </c>
      <c r="H892" s="3" t="str">
        <f>Raw_Data!H892</f>
        <v>Desktop</v>
      </c>
      <c r="I892" s="3">
        <f>Raw_Data!I892</f>
        <v>8.99</v>
      </c>
      <c r="J892" s="3">
        <f>Raw_Data!J892</f>
        <v>1</v>
      </c>
      <c r="K892" s="3" t="str">
        <f>Raw_Data!K892</f>
        <v>PayPal</v>
      </c>
      <c r="L892" s="3">
        <f>Raw_Data!L892</f>
        <v>2</v>
      </c>
      <c r="M892" s="3">
        <f>Raw_Data!M892</f>
        <v>0.17</v>
      </c>
      <c r="N892" s="3" t="str">
        <f>Raw_Data!N892</f>
        <v>Action</v>
      </c>
      <c r="O892" s="3" t="str">
        <f t="shared" si="130"/>
        <v>25-34</v>
      </c>
      <c r="P892" s="3" t="str">
        <f t="shared" si="131"/>
        <v>&lt;10h</v>
      </c>
      <c r="Q892" s="3" t="str">
        <f t="shared" si="132"/>
        <v>22-45d</v>
      </c>
      <c r="R892" s="3" t="str">
        <f t="shared" si="133"/>
        <v>Medium</v>
      </c>
      <c r="S892" s="3" t="str">
        <f t="shared" si="134"/>
        <v>Low</v>
      </c>
      <c r="T892" s="3" t="str">
        <f t="shared" si="135"/>
        <v>Churned</v>
      </c>
      <c r="U892" s="4">
        <f>1/(1+EXP(-(Predictive_Model!$B$5+((B892-Predictive_Model!$B$20)/Predictive_Model!$C$20)*Predictive_Model!$D$20+((E892-Predictive_Model!$B$21)/Predictive_Model!$C$21)*Predictive_Model!$D$21+((F892-Predictive_Model!$B$22)/Predictive_Model!$C$22)*Predictive_Model!$D$22+((I892-Predictive_Model!$B$23)/Predictive_Model!$C$23)*Predictive_Model!$D$23+((L892-Predictive_Model!$B$24)/Predictive_Model!$C$24)*Predictive_Model!$D$24+((M892-Predictive_Model!$B$25)/Predictive_Model!$C$25)*Predictive_Model!$D$25+IF(C892="Male",Predictive_Model!$D$31,IF(C892="Other",Predictive_Model!$D$32,0))+IF(D892="Premium",Predictive_Model!$D$34,IF(D892="Standard",Predictive_Model!$D$35,0))+IF(G892="Asia",Predictive_Model!$D$37,IF(G892="Europe",Predictive_Model!$D$38,IF(G892="North America",Predictive_Model!$D$39,IF(G892="Oceania",Predictive_Model!$D$40,IF(G892="South America",Predictive_Model!$D$41,0)))))+IF(H892="Laptop",Predictive_Model!$D$43,IF(H892="Mobile",Predictive_Model!$D$44,IF(H892="TV",Predictive_Model!$D$45,IF(H892="Tablet",Predictive_Model!$D$46,0))))+IF(K892="Crypto",Predictive_Model!$D$48,IF(K892="Debit Card",Predictive_Model!$D$49,IF(K892="Gift Card",Predictive_Model!$D$50,IF(K892="PayPal",Predictive_Model!$D$51,0))))+IF(N892="Comedy",Predictive_Model!$D$53,IF(N892="Documentary",Predictive_Model!$D$54,IF(N892="Drama",Predictive_Model!$D$55,IF(N892="Horror",Predictive_Model!$D$56,IF(N892="Romance",Predictive_Model!$D$57,IF(N892="Sci-Fi",Predictive_Model!$D$58,0)))))))))</f>
        <v>0.99562159856259336</v>
      </c>
      <c r="V892" s="3" t="str">
        <f t="shared" si="136"/>
        <v>Critical</v>
      </c>
      <c r="W892" s="6">
        <f t="shared" si="137"/>
        <v>8.99</v>
      </c>
      <c r="X892" s="3" t="str">
        <f t="shared" si="138"/>
        <v>Priority 2</v>
      </c>
      <c r="Y892" s="3" t="str">
        <f t="shared" si="139"/>
        <v>OK</v>
      </c>
    </row>
    <row r="893" spans="1:25" x14ac:dyDescent="0.25">
      <c r="A893" s="3" t="str">
        <f>Raw_Data!A893</f>
        <v>6165db84-db8d-46ac-b332-1c3c11a6a0d0</v>
      </c>
      <c r="B893" s="3">
        <f>Raw_Data!B893</f>
        <v>20</v>
      </c>
      <c r="C893" s="3" t="str">
        <f>Raw_Data!C893</f>
        <v>Female</v>
      </c>
      <c r="D893" s="3" t="str">
        <f>Raw_Data!D893</f>
        <v>Premium</v>
      </c>
      <c r="E893" s="3">
        <f>Raw_Data!E893</f>
        <v>9.4600000000000009</v>
      </c>
      <c r="F893" s="3">
        <f>Raw_Data!F893</f>
        <v>35</v>
      </c>
      <c r="G893" s="3" t="str">
        <f>Raw_Data!G893</f>
        <v>North America</v>
      </c>
      <c r="H893" s="3" t="str">
        <f>Raw_Data!H893</f>
        <v>Mobile</v>
      </c>
      <c r="I893" s="3">
        <f>Raw_Data!I893</f>
        <v>17.989999999999998</v>
      </c>
      <c r="J893" s="3">
        <f>Raw_Data!J893</f>
        <v>1</v>
      </c>
      <c r="K893" s="3" t="str">
        <f>Raw_Data!K893</f>
        <v>Crypto</v>
      </c>
      <c r="L893" s="3">
        <f>Raw_Data!L893</f>
        <v>2</v>
      </c>
      <c r="M893" s="3">
        <f>Raw_Data!M893</f>
        <v>0.26</v>
      </c>
      <c r="N893" s="3" t="str">
        <f>Raw_Data!N893</f>
        <v>Sci-Fi</v>
      </c>
      <c r="O893" s="3" t="str">
        <f t="shared" si="130"/>
        <v>18-24</v>
      </c>
      <c r="P893" s="3" t="str">
        <f t="shared" si="131"/>
        <v>&lt;10h</v>
      </c>
      <c r="Q893" s="3" t="str">
        <f t="shared" si="132"/>
        <v>22-45d</v>
      </c>
      <c r="R893" s="3" t="str">
        <f t="shared" si="133"/>
        <v>Medium</v>
      </c>
      <c r="S893" s="3" t="str">
        <f t="shared" si="134"/>
        <v>High</v>
      </c>
      <c r="T893" s="3" t="str">
        <f t="shared" si="135"/>
        <v>Churned</v>
      </c>
      <c r="U893" s="4">
        <f>1/(1+EXP(-(Predictive_Model!$B$5+((B893-Predictive_Model!$B$20)/Predictive_Model!$C$20)*Predictive_Model!$D$20+((E893-Predictive_Model!$B$21)/Predictive_Model!$C$21)*Predictive_Model!$D$21+((F893-Predictive_Model!$B$22)/Predictive_Model!$C$22)*Predictive_Model!$D$22+((I893-Predictive_Model!$B$23)/Predictive_Model!$C$23)*Predictive_Model!$D$23+((L893-Predictive_Model!$B$24)/Predictive_Model!$C$24)*Predictive_Model!$D$24+((M893-Predictive_Model!$B$25)/Predictive_Model!$C$25)*Predictive_Model!$D$25+IF(C893="Male",Predictive_Model!$D$31,IF(C893="Other",Predictive_Model!$D$32,0))+IF(D893="Premium",Predictive_Model!$D$34,IF(D893="Standard",Predictive_Model!$D$35,0))+IF(G893="Asia",Predictive_Model!$D$37,IF(G893="Europe",Predictive_Model!$D$38,IF(G893="North America",Predictive_Model!$D$39,IF(G893="Oceania",Predictive_Model!$D$40,IF(G893="South America",Predictive_Model!$D$41,0)))))+IF(H893="Laptop",Predictive_Model!$D$43,IF(H893="Mobile",Predictive_Model!$D$44,IF(H893="TV",Predictive_Model!$D$45,IF(H893="Tablet",Predictive_Model!$D$46,0))))+IF(K893="Crypto",Predictive_Model!$D$48,IF(K893="Debit Card",Predictive_Model!$D$49,IF(K893="Gift Card",Predictive_Model!$D$50,IF(K893="PayPal",Predictive_Model!$D$51,0))))+IF(N893="Comedy",Predictive_Model!$D$53,IF(N893="Documentary",Predictive_Model!$D$54,IF(N893="Drama",Predictive_Model!$D$55,IF(N893="Horror",Predictive_Model!$D$56,IF(N893="Romance",Predictive_Model!$D$57,IF(N893="Sci-Fi",Predictive_Model!$D$58,0)))))))))</f>
        <v>0.97925469541700638</v>
      </c>
      <c r="V893" s="3" t="str">
        <f t="shared" si="136"/>
        <v>Critical</v>
      </c>
      <c r="W893" s="6">
        <f t="shared" si="137"/>
        <v>17.989999999999998</v>
      </c>
      <c r="X893" s="3" t="str">
        <f t="shared" si="138"/>
        <v>Priority 1</v>
      </c>
      <c r="Y893" s="3" t="str">
        <f t="shared" si="139"/>
        <v>OK</v>
      </c>
    </row>
    <row r="894" spans="1:25" x14ac:dyDescent="0.25">
      <c r="A894" s="3" t="str">
        <f>Raw_Data!A894</f>
        <v>e4a0a6b2-3105-4153-8233-36a82a6f9b11</v>
      </c>
      <c r="B894" s="3">
        <f>Raw_Data!B894</f>
        <v>54</v>
      </c>
      <c r="C894" s="3" t="str">
        <f>Raw_Data!C894</f>
        <v>Female</v>
      </c>
      <c r="D894" s="3" t="str">
        <f>Raw_Data!D894</f>
        <v>Premium</v>
      </c>
      <c r="E894" s="3">
        <f>Raw_Data!E894</f>
        <v>11.96</v>
      </c>
      <c r="F894" s="3">
        <f>Raw_Data!F894</f>
        <v>37</v>
      </c>
      <c r="G894" s="3" t="str">
        <f>Raw_Data!G894</f>
        <v>Oceania</v>
      </c>
      <c r="H894" s="3" t="str">
        <f>Raw_Data!H894</f>
        <v>Desktop</v>
      </c>
      <c r="I894" s="3">
        <f>Raw_Data!I894</f>
        <v>17.989999999999998</v>
      </c>
      <c r="J894" s="3">
        <f>Raw_Data!J894</f>
        <v>1</v>
      </c>
      <c r="K894" s="3" t="str">
        <f>Raw_Data!K894</f>
        <v>Gift Card</v>
      </c>
      <c r="L894" s="3">
        <f>Raw_Data!L894</f>
        <v>3</v>
      </c>
      <c r="M894" s="3">
        <f>Raw_Data!M894</f>
        <v>0.31</v>
      </c>
      <c r="N894" s="3" t="str">
        <f>Raw_Data!N894</f>
        <v>Romance</v>
      </c>
      <c r="O894" s="3" t="str">
        <f t="shared" si="130"/>
        <v>45-54</v>
      </c>
      <c r="P894" s="3" t="str">
        <f t="shared" si="131"/>
        <v>10-24h</v>
      </c>
      <c r="Q894" s="3" t="str">
        <f t="shared" si="132"/>
        <v>22-45d</v>
      </c>
      <c r="R894" s="3" t="str">
        <f t="shared" si="133"/>
        <v>Medium</v>
      </c>
      <c r="S894" s="3" t="str">
        <f t="shared" si="134"/>
        <v>High</v>
      </c>
      <c r="T894" s="3" t="str">
        <f t="shared" si="135"/>
        <v>Churned</v>
      </c>
      <c r="U894" s="4">
        <f>1/(1+EXP(-(Predictive_Model!$B$5+((B894-Predictive_Model!$B$20)/Predictive_Model!$C$20)*Predictive_Model!$D$20+((E894-Predictive_Model!$B$21)/Predictive_Model!$C$21)*Predictive_Model!$D$21+((F894-Predictive_Model!$B$22)/Predictive_Model!$C$22)*Predictive_Model!$D$22+((I894-Predictive_Model!$B$23)/Predictive_Model!$C$23)*Predictive_Model!$D$23+((L894-Predictive_Model!$B$24)/Predictive_Model!$C$24)*Predictive_Model!$D$24+((M894-Predictive_Model!$B$25)/Predictive_Model!$C$25)*Predictive_Model!$D$25+IF(C894="Male",Predictive_Model!$D$31,IF(C894="Other",Predictive_Model!$D$32,0))+IF(D894="Premium",Predictive_Model!$D$34,IF(D894="Standard",Predictive_Model!$D$35,0))+IF(G894="Asia",Predictive_Model!$D$37,IF(G894="Europe",Predictive_Model!$D$38,IF(G894="North America",Predictive_Model!$D$39,IF(G894="Oceania",Predictive_Model!$D$40,IF(G894="South America",Predictive_Model!$D$41,0)))))+IF(H894="Laptop",Predictive_Model!$D$43,IF(H894="Mobile",Predictive_Model!$D$44,IF(H894="TV",Predictive_Model!$D$45,IF(H894="Tablet",Predictive_Model!$D$46,0))))+IF(K894="Crypto",Predictive_Model!$D$48,IF(K894="Debit Card",Predictive_Model!$D$49,IF(K894="Gift Card",Predictive_Model!$D$50,IF(K894="PayPal",Predictive_Model!$D$51,0))))+IF(N894="Comedy",Predictive_Model!$D$53,IF(N894="Documentary",Predictive_Model!$D$54,IF(N894="Drama",Predictive_Model!$D$55,IF(N894="Horror",Predictive_Model!$D$56,IF(N894="Romance",Predictive_Model!$D$57,IF(N894="Sci-Fi",Predictive_Model!$D$58,0)))))))))</f>
        <v>0.7831042133518471</v>
      </c>
      <c r="V894" s="3" t="str">
        <f t="shared" si="136"/>
        <v>Critical</v>
      </c>
      <c r="W894" s="6">
        <f t="shared" si="137"/>
        <v>17.989999999999998</v>
      </c>
      <c r="X894" s="3" t="str">
        <f t="shared" si="138"/>
        <v>Priority 1</v>
      </c>
      <c r="Y894" s="3" t="str">
        <f t="shared" si="139"/>
        <v>OK</v>
      </c>
    </row>
    <row r="895" spans="1:25" x14ac:dyDescent="0.25">
      <c r="A895" s="3" t="str">
        <f>Raw_Data!A895</f>
        <v>2d92d684-bf9c-4dbf-a3ee-f28d0a610007</v>
      </c>
      <c r="B895" s="3">
        <f>Raw_Data!B895</f>
        <v>57</v>
      </c>
      <c r="C895" s="3" t="str">
        <f>Raw_Data!C895</f>
        <v>Other</v>
      </c>
      <c r="D895" s="3" t="str">
        <f>Raw_Data!D895</f>
        <v>Premium</v>
      </c>
      <c r="E895" s="3">
        <f>Raw_Data!E895</f>
        <v>10.029999999999999</v>
      </c>
      <c r="F895" s="3">
        <f>Raw_Data!F895</f>
        <v>21</v>
      </c>
      <c r="G895" s="3" t="str">
        <f>Raw_Data!G895</f>
        <v>Africa</v>
      </c>
      <c r="H895" s="3" t="str">
        <f>Raw_Data!H895</f>
        <v>Tablet</v>
      </c>
      <c r="I895" s="3">
        <f>Raw_Data!I895</f>
        <v>17.989999999999998</v>
      </c>
      <c r="J895" s="3">
        <f>Raw_Data!J895</f>
        <v>0</v>
      </c>
      <c r="K895" s="3" t="str">
        <f>Raw_Data!K895</f>
        <v>Credit Card</v>
      </c>
      <c r="L895" s="3">
        <f>Raw_Data!L895</f>
        <v>2</v>
      </c>
      <c r="M895" s="3">
        <f>Raw_Data!M895</f>
        <v>0.46</v>
      </c>
      <c r="N895" s="3" t="str">
        <f>Raw_Data!N895</f>
        <v>Horror</v>
      </c>
      <c r="O895" s="3" t="str">
        <f t="shared" si="130"/>
        <v>55-70</v>
      </c>
      <c r="P895" s="3" t="str">
        <f t="shared" si="131"/>
        <v>10-24h</v>
      </c>
      <c r="Q895" s="3" t="str">
        <f t="shared" si="132"/>
        <v>8-21d</v>
      </c>
      <c r="R895" s="3" t="str">
        <f t="shared" si="133"/>
        <v>Medium</v>
      </c>
      <c r="S895" s="3" t="str">
        <f t="shared" si="134"/>
        <v>High</v>
      </c>
      <c r="T895" s="3" t="str">
        <f t="shared" si="135"/>
        <v>Active</v>
      </c>
      <c r="U895" s="4">
        <f>1/(1+EXP(-(Predictive_Model!$B$5+((B895-Predictive_Model!$B$20)/Predictive_Model!$C$20)*Predictive_Model!$D$20+((E895-Predictive_Model!$B$21)/Predictive_Model!$C$21)*Predictive_Model!$D$21+((F895-Predictive_Model!$B$22)/Predictive_Model!$C$22)*Predictive_Model!$D$22+((I895-Predictive_Model!$B$23)/Predictive_Model!$C$23)*Predictive_Model!$D$23+((L895-Predictive_Model!$B$24)/Predictive_Model!$C$24)*Predictive_Model!$D$24+((M895-Predictive_Model!$B$25)/Predictive_Model!$C$25)*Predictive_Model!$D$25+IF(C895="Male",Predictive_Model!$D$31,IF(C895="Other",Predictive_Model!$D$32,0))+IF(D895="Premium",Predictive_Model!$D$34,IF(D895="Standard",Predictive_Model!$D$35,0))+IF(G895="Asia",Predictive_Model!$D$37,IF(G895="Europe",Predictive_Model!$D$38,IF(G895="North America",Predictive_Model!$D$39,IF(G895="Oceania",Predictive_Model!$D$40,IF(G895="South America",Predictive_Model!$D$41,0)))))+IF(H895="Laptop",Predictive_Model!$D$43,IF(H895="Mobile",Predictive_Model!$D$44,IF(H895="TV",Predictive_Model!$D$45,IF(H895="Tablet",Predictive_Model!$D$46,0))))+IF(K895="Crypto",Predictive_Model!$D$48,IF(K895="Debit Card",Predictive_Model!$D$49,IF(K895="Gift Card",Predictive_Model!$D$50,IF(K895="PayPal",Predictive_Model!$D$51,0))))+IF(N895="Comedy",Predictive_Model!$D$53,IF(N895="Documentary",Predictive_Model!$D$54,IF(N895="Drama",Predictive_Model!$D$55,IF(N895="Horror",Predictive_Model!$D$56,IF(N895="Romance",Predictive_Model!$D$57,IF(N895="Sci-Fi",Predictive_Model!$D$58,0)))))))))</f>
        <v>0.74762447095465834</v>
      </c>
      <c r="V895" s="3" t="str">
        <f t="shared" si="136"/>
        <v>High</v>
      </c>
      <c r="W895" s="6">
        <f t="shared" si="137"/>
        <v>13.449764232474303</v>
      </c>
      <c r="X895" s="3" t="str">
        <f t="shared" si="138"/>
        <v>Monitor</v>
      </c>
      <c r="Y895" s="3" t="str">
        <f t="shared" si="139"/>
        <v>OK</v>
      </c>
    </row>
    <row r="896" spans="1:25" x14ac:dyDescent="0.25">
      <c r="A896" s="3" t="str">
        <f>Raw_Data!A896</f>
        <v>09861433-8978-4198-a3f3-51e0cbe5b9a0</v>
      </c>
      <c r="B896" s="3">
        <f>Raw_Data!B896</f>
        <v>40</v>
      </c>
      <c r="C896" s="3" t="str">
        <f>Raw_Data!C896</f>
        <v>Other</v>
      </c>
      <c r="D896" s="3" t="str">
        <f>Raw_Data!D896</f>
        <v>Standard</v>
      </c>
      <c r="E896" s="3">
        <f>Raw_Data!E896</f>
        <v>14.34</v>
      </c>
      <c r="F896" s="3">
        <f>Raw_Data!F896</f>
        <v>15</v>
      </c>
      <c r="G896" s="3" t="str">
        <f>Raw_Data!G896</f>
        <v>North America</v>
      </c>
      <c r="H896" s="3" t="str">
        <f>Raw_Data!H896</f>
        <v>Desktop</v>
      </c>
      <c r="I896" s="3">
        <f>Raw_Data!I896</f>
        <v>13.99</v>
      </c>
      <c r="J896" s="3">
        <f>Raw_Data!J896</f>
        <v>0</v>
      </c>
      <c r="K896" s="3" t="str">
        <f>Raw_Data!K896</f>
        <v>Debit Card</v>
      </c>
      <c r="L896" s="3">
        <f>Raw_Data!L896</f>
        <v>1</v>
      </c>
      <c r="M896" s="3">
        <f>Raw_Data!M896</f>
        <v>0.9</v>
      </c>
      <c r="N896" s="3" t="str">
        <f>Raw_Data!N896</f>
        <v>Sci-Fi</v>
      </c>
      <c r="O896" s="3" t="str">
        <f t="shared" si="130"/>
        <v>35-44</v>
      </c>
      <c r="P896" s="3" t="str">
        <f t="shared" si="131"/>
        <v>10-24h</v>
      </c>
      <c r="Q896" s="3" t="str">
        <f t="shared" si="132"/>
        <v>8-21d</v>
      </c>
      <c r="R896" s="3" t="str">
        <f t="shared" si="133"/>
        <v>Medium</v>
      </c>
      <c r="S896" s="3" t="str">
        <f t="shared" si="134"/>
        <v>Mid</v>
      </c>
      <c r="T896" s="3" t="str">
        <f t="shared" si="135"/>
        <v>Active</v>
      </c>
      <c r="U896" s="4">
        <f>1/(1+EXP(-(Predictive_Model!$B$5+((B896-Predictive_Model!$B$20)/Predictive_Model!$C$20)*Predictive_Model!$D$20+((E896-Predictive_Model!$B$21)/Predictive_Model!$C$21)*Predictive_Model!$D$21+((F896-Predictive_Model!$B$22)/Predictive_Model!$C$22)*Predictive_Model!$D$22+((I896-Predictive_Model!$B$23)/Predictive_Model!$C$23)*Predictive_Model!$D$23+((L896-Predictive_Model!$B$24)/Predictive_Model!$C$24)*Predictive_Model!$D$24+((M896-Predictive_Model!$B$25)/Predictive_Model!$C$25)*Predictive_Model!$D$25+IF(C896="Male",Predictive_Model!$D$31,IF(C896="Other",Predictive_Model!$D$32,0))+IF(D896="Premium",Predictive_Model!$D$34,IF(D896="Standard",Predictive_Model!$D$35,0))+IF(G896="Asia",Predictive_Model!$D$37,IF(G896="Europe",Predictive_Model!$D$38,IF(G896="North America",Predictive_Model!$D$39,IF(G896="Oceania",Predictive_Model!$D$40,IF(G896="South America",Predictive_Model!$D$41,0)))))+IF(H896="Laptop",Predictive_Model!$D$43,IF(H896="Mobile",Predictive_Model!$D$44,IF(H896="TV",Predictive_Model!$D$45,IF(H896="Tablet",Predictive_Model!$D$46,0))))+IF(K896="Crypto",Predictive_Model!$D$48,IF(K896="Debit Card",Predictive_Model!$D$49,IF(K896="Gift Card",Predictive_Model!$D$50,IF(K896="PayPal",Predictive_Model!$D$51,0))))+IF(N896="Comedy",Predictive_Model!$D$53,IF(N896="Documentary",Predictive_Model!$D$54,IF(N896="Drama",Predictive_Model!$D$55,IF(N896="Horror",Predictive_Model!$D$56,IF(N896="Romance",Predictive_Model!$D$57,IF(N896="Sci-Fi",Predictive_Model!$D$58,0)))))))))</f>
        <v>0.29577022464021158</v>
      </c>
      <c r="V896" s="3" t="str">
        <f t="shared" si="136"/>
        <v>Medium</v>
      </c>
      <c r="W896" s="6">
        <f t="shared" si="137"/>
        <v>4.1378254427165597</v>
      </c>
      <c r="X896" s="3" t="str">
        <f t="shared" si="138"/>
        <v>Monitor</v>
      </c>
      <c r="Y896" s="3" t="str">
        <f t="shared" si="139"/>
        <v>OK</v>
      </c>
    </row>
    <row r="897" spans="1:25" x14ac:dyDescent="0.25">
      <c r="A897" s="3" t="str">
        <f>Raw_Data!A897</f>
        <v>32f4e267-4894-4705-9abb-d834e5c51501</v>
      </c>
      <c r="B897" s="3">
        <f>Raw_Data!B897</f>
        <v>65</v>
      </c>
      <c r="C897" s="3" t="str">
        <f>Raw_Data!C897</f>
        <v>Other</v>
      </c>
      <c r="D897" s="3" t="str">
        <f>Raw_Data!D897</f>
        <v>Premium</v>
      </c>
      <c r="E897" s="3">
        <f>Raw_Data!E897</f>
        <v>0.47</v>
      </c>
      <c r="F897" s="3">
        <f>Raw_Data!F897</f>
        <v>25</v>
      </c>
      <c r="G897" s="3" t="str">
        <f>Raw_Data!G897</f>
        <v>Asia</v>
      </c>
      <c r="H897" s="3" t="str">
        <f>Raw_Data!H897</f>
        <v>TV</v>
      </c>
      <c r="I897" s="3">
        <f>Raw_Data!I897</f>
        <v>17.989999999999998</v>
      </c>
      <c r="J897" s="3">
        <f>Raw_Data!J897</f>
        <v>1</v>
      </c>
      <c r="K897" s="3" t="str">
        <f>Raw_Data!K897</f>
        <v>Debit Card</v>
      </c>
      <c r="L897" s="3">
        <f>Raw_Data!L897</f>
        <v>3</v>
      </c>
      <c r="M897" s="3">
        <f>Raw_Data!M897</f>
        <v>0.02</v>
      </c>
      <c r="N897" s="3" t="str">
        <f>Raw_Data!N897</f>
        <v>Drama</v>
      </c>
      <c r="O897" s="3" t="str">
        <f t="shared" si="130"/>
        <v>55-70</v>
      </c>
      <c r="P897" s="3" t="str">
        <f t="shared" si="131"/>
        <v>&lt;10h</v>
      </c>
      <c r="Q897" s="3" t="str">
        <f t="shared" si="132"/>
        <v>22-45d</v>
      </c>
      <c r="R897" s="3" t="str">
        <f t="shared" si="133"/>
        <v>Medium</v>
      </c>
      <c r="S897" s="3" t="str">
        <f t="shared" si="134"/>
        <v>High</v>
      </c>
      <c r="T897" s="3" t="str">
        <f t="shared" si="135"/>
        <v>Churned</v>
      </c>
      <c r="U897" s="4">
        <f>1/(1+EXP(-(Predictive_Model!$B$5+((B897-Predictive_Model!$B$20)/Predictive_Model!$C$20)*Predictive_Model!$D$20+((E897-Predictive_Model!$B$21)/Predictive_Model!$C$21)*Predictive_Model!$D$21+((F897-Predictive_Model!$B$22)/Predictive_Model!$C$22)*Predictive_Model!$D$22+((I897-Predictive_Model!$B$23)/Predictive_Model!$C$23)*Predictive_Model!$D$23+((L897-Predictive_Model!$B$24)/Predictive_Model!$C$24)*Predictive_Model!$D$24+((M897-Predictive_Model!$B$25)/Predictive_Model!$C$25)*Predictive_Model!$D$25+IF(C897="Male",Predictive_Model!$D$31,IF(C897="Other",Predictive_Model!$D$32,0))+IF(D897="Premium",Predictive_Model!$D$34,IF(D897="Standard",Predictive_Model!$D$35,0))+IF(G897="Asia",Predictive_Model!$D$37,IF(G897="Europe",Predictive_Model!$D$38,IF(G897="North America",Predictive_Model!$D$39,IF(G897="Oceania",Predictive_Model!$D$40,IF(G897="South America",Predictive_Model!$D$41,0)))))+IF(H897="Laptop",Predictive_Model!$D$43,IF(H897="Mobile",Predictive_Model!$D$44,IF(H897="TV",Predictive_Model!$D$45,IF(H897="Tablet",Predictive_Model!$D$46,0))))+IF(K897="Crypto",Predictive_Model!$D$48,IF(K897="Debit Card",Predictive_Model!$D$49,IF(K897="Gift Card",Predictive_Model!$D$50,IF(K897="PayPal",Predictive_Model!$D$51,0))))+IF(N897="Comedy",Predictive_Model!$D$53,IF(N897="Documentary",Predictive_Model!$D$54,IF(N897="Drama",Predictive_Model!$D$55,IF(N897="Horror",Predictive_Model!$D$56,IF(N897="Romance",Predictive_Model!$D$57,IF(N897="Sci-Fi",Predictive_Model!$D$58,0)))))))))</f>
        <v>0.92710758277776595</v>
      </c>
      <c r="V897" s="3" t="str">
        <f t="shared" si="136"/>
        <v>Critical</v>
      </c>
      <c r="W897" s="6">
        <f t="shared" si="137"/>
        <v>17.989999999999998</v>
      </c>
      <c r="X897" s="3" t="str">
        <f t="shared" si="138"/>
        <v>Priority 1</v>
      </c>
      <c r="Y897" s="3" t="str">
        <f t="shared" si="139"/>
        <v>OK</v>
      </c>
    </row>
    <row r="898" spans="1:25" x14ac:dyDescent="0.25">
      <c r="A898" s="3" t="str">
        <f>Raw_Data!A898</f>
        <v>a566dd67-1290-4278-8cc9-fd29e99a7aa6</v>
      </c>
      <c r="B898" s="3">
        <f>Raw_Data!B898</f>
        <v>21</v>
      </c>
      <c r="C898" s="3" t="str">
        <f>Raw_Data!C898</f>
        <v>Male</v>
      </c>
      <c r="D898" s="3" t="str">
        <f>Raw_Data!D898</f>
        <v>Premium</v>
      </c>
      <c r="E898" s="3">
        <f>Raw_Data!E898</f>
        <v>1.3</v>
      </c>
      <c r="F898" s="3">
        <f>Raw_Data!F898</f>
        <v>13</v>
      </c>
      <c r="G898" s="3" t="str">
        <f>Raw_Data!G898</f>
        <v>Oceania</v>
      </c>
      <c r="H898" s="3" t="str">
        <f>Raw_Data!H898</f>
        <v>Tablet</v>
      </c>
      <c r="I898" s="3">
        <f>Raw_Data!I898</f>
        <v>17.989999999999998</v>
      </c>
      <c r="J898" s="3">
        <f>Raw_Data!J898</f>
        <v>1</v>
      </c>
      <c r="K898" s="3" t="str">
        <f>Raw_Data!K898</f>
        <v>PayPal</v>
      </c>
      <c r="L898" s="3">
        <f>Raw_Data!L898</f>
        <v>2</v>
      </c>
      <c r="M898" s="3">
        <f>Raw_Data!M898</f>
        <v>0.09</v>
      </c>
      <c r="N898" s="3" t="str">
        <f>Raw_Data!N898</f>
        <v>Documentary</v>
      </c>
      <c r="O898" s="3" t="str">
        <f t="shared" si="130"/>
        <v>18-24</v>
      </c>
      <c r="P898" s="3" t="str">
        <f t="shared" si="131"/>
        <v>&lt;10h</v>
      </c>
      <c r="Q898" s="3" t="str">
        <f t="shared" si="132"/>
        <v>8-21d</v>
      </c>
      <c r="R898" s="3" t="str">
        <f t="shared" si="133"/>
        <v>Medium</v>
      </c>
      <c r="S898" s="3" t="str">
        <f t="shared" si="134"/>
        <v>High</v>
      </c>
      <c r="T898" s="3" t="str">
        <f t="shared" si="135"/>
        <v>Churned</v>
      </c>
      <c r="U898" s="4">
        <f>1/(1+EXP(-(Predictive_Model!$B$5+((B898-Predictive_Model!$B$20)/Predictive_Model!$C$20)*Predictive_Model!$D$20+((E898-Predictive_Model!$B$21)/Predictive_Model!$C$21)*Predictive_Model!$D$21+((F898-Predictive_Model!$B$22)/Predictive_Model!$C$22)*Predictive_Model!$D$22+((I898-Predictive_Model!$B$23)/Predictive_Model!$C$23)*Predictive_Model!$D$23+((L898-Predictive_Model!$B$24)/Predictive_Model!$C$24)*Predictive_Model!$D$24+((M898-Predictive_Model!$B$25)/Predictive_Model!$C$25)*Predictive_Model!$D$25+IF(C898="Male",Predictive_Model!$D$31,IF(C898="Other",Predictive_Model!$D$32,0))+IF(D898="Premium",Predictive_Model!$D$34,IF(D898="Standard",Predictive_Model!$D$35,0))+IF(G898="Asia",Predictive_Model!$D$37,IF(G898="Europe",Predictive_Model!$D$38,IF(G898="North America",Predictive_Model!$D$39,IF(G898="Oceania",Predictive_Model!$D$40,IF(G898="South America",Predictive_Model!$D$41,0)))))+IF(H898="Laptop",Predictive_Model!$D$43,IF(H898="Mobile",Predictive_Model!$D$44,IF(H898="TV",Predictive_Model!$D$45,IF(H898="Tablet",Predictive_Model!$D$46,0))))+IF(K898="Crypto",Predictive_Model!$D$48,IF(K898="Debit Card",Predictive_Model!$D$49,IF(K898="Gift Card",Predictive_Model!$D$50,IF(K898="PayPal",Predictive_Model!$D$51,0))))+IF(N898="Comedy",Predictive_Model!$D$53,IF(N898="Documentary",Predictive_Model!$D$54,IF(N898="Drama",Predictive_Model!$D$55,IF(N898="Horror",Predictive_Model!$D$56,IF(N898="Romance",Predictive_Model!$D$57,IF(N898="Sci-Fi",Predictive_Model!$D$58,0)))))))))</f>
        <v>0.96924786904931792</v>
      </c>
      <c r="V898" s="3" t="str">
        <f t="shared" si="136"/>
        <v>Critical</v>
      </c>
      <c r="W898" s="6">
        <f t="shared" si="137"/>
        <v>17.989999999999998</v>
      </c>
      <c r="X898" s="3" t="str">
        <f t="shared" si="138"/>
        <v>Priority 1</v>
      </c>
      <c r="Y898" s="3" t="str">
        <f t="shared" si="139"/>
        <v>OK</v>
      </c>
    </row>
    <row r="899" spans="1:25" x14ac:dyDescent="0.25">
      <c r="A899" s="3" t="str">
        <f>Raw_Data!A899</f>
        <v>ad8ed552-77c0-494b-a820-0ff9eb72124d</v>
      </c>
      <c r="B899" s="3">
        <f>Raw_Data!B899</f>
        <v>60</v>
      </c>
      <c r="C899" s="3" t="str">
        <f>Raw_Data!C899</f>
        <v>Other</v>
      </c>
      <c r="D899" s="3" t="str">
        <f>Raw_Data!D899</f>
        <v>Basic</v>
      </c>
      <c r="E899" s="3">
        <f>Raw_Data!E899</f>
        <v>9.7100000000000009</v>
      </c>
      <c r="F899" s="3">
        <f>Raw_Data!F899</f>
        <v>46</v>
      </c>
      <c r="G899" s="3" t="str">
        <f>Raw_Data!G899</f>
        <v>North America</v>
      </c>
      <c r="H899" s="3" t="str">
        <f>Raw_Data!H899</f>
        <v>Tablet</v>
      </c>
      <c r="I899" s="3">
        <f>Raw_Data!I899</f>
        <v>8.99</v>
      </c>
      <c r="J899" s="3">
        <f>Raw_Data!J899</f>
        <v>1</v>
      </c>
      <c r="K899" s="3" t="str">
        <f>Raw_Data!K899</f>
        <v>Debit Card</v>
      </c>
      <c r="L899" s="3">
        <f>Raw_Data!L899</f>
        <v>5</v>
      </c>
      <c r="M899" s="3">
        <f>Raw_Data!M899</f>
        <v>0.21</v>
      </c>
      <c r="N899" s="3" t="str">
        <f>Raw_Data!N899</f>
        <v>Action</v>
      </c>
      <c r="O899" s="3" t="str">
        <f t="shared" si="130"/>
        <v>55-70</v>
      </c>
      <c r="P899" s="3" t="str">
        <f t="shared" si="131"/>
        <v>&lt;10h</v>
      </c>
      <c r="Q899" s="3" t="str">
        <f t="shared" si="132"/>
        <v>46-60d</v>
      </c>
      <c r="R899" s="3" t="str">
        <f t="shared" si="133"/>
        <v>Low</v>
      </c>
      <c r="S899" s="3" t="str">
        <f t="shared" si="134"/>
        <v>Low</v>
      </c>
      <c r="T899" s="3" t="str">
        <f t="shared" si="135"/>
        <v>Churned</v>
      </c>
      <c r="U899" s="4">
        <f>1/(1+EXP(-(Predictive_Model!$B$5+((B899-Predictive_Model!$B$20)/Predictive_Model!$C$20)*Predictive_Model!$D$20+((E899-Predictive_Model!$B$21)/Predictive_Model!$C$21)*Predictive_Model!$D$21+((F899-Predictive_Model!$B$22)/Predictive_Model!$C$22)*Predictive_Model!$D$22+((I899-Predictive_Model!$B$23)/Predictive_Model!$C$23)*Predictive_Model!$D$23+((L899-Predictive_Model!$B$24)/Predictive_Model!$C$24)*Predictive_Model!$D$24+((M899-Predictive_Model!$B$25)/Predictive_Model!$C$25)*Predictive_Model!$D$25+IF(C899="Male",Predictive_Model!$D$31,IF(C899="Other",Predictive_Model!$D$32,0))+IF(D899="Premium",Predictive_Model!$D$34,IF(D899="Standard",Predictive_Model!$D$35,0))+IF(G899="Asia",Predictive_Model!$D$37,IF(G899="Europe",Predictive_Model!$D$38,IF(G899="North America",Predictive_Model!$D$39,IF(G899="Oceania",Predictive_Model!$D$40,IF(G899="South America",Predictive_Model!$D$41,0)))))+IF(H899="Laptop",Predictive_Model!$D$43,IF(H899="Mobile",Predictive_Model!$D$44,IF(H899="TV",Predictive_Model!$D$45,IF(H899="Tablet",Predictive_Model!$D$46,0))))+IF(K899="Crypto",Predictive_Model!$D$48,IF(K899="Debit Card",Predictive_Model!$D$49,IF(K899="Gift Card",Predictive_Model!$D$50,IF(K899="PayPal",Predictive_Model!$D$51,0))))+IF(N899="Comedy",Predictive_Model!$D$53,IF(N899="Documentary",Predictive_Model!$D$54,IF(N899="Drama",Predictive_Model!$D$55,IF(N899="Horror",Predictive_Model!$D$56,IF(N899="Romance",Predictive_Model!$D$57,IF(N899="Sci-Fi",Predictive_Model!$D$58,0)))))))))</f>
        <v>0.9954741073239104</v>
      </c>
      <c r="V899" s="3" t="str">
        <f t="shared" si="136"/>
        <v>Critical</v>
      </c>
      <c r="W899" s="6">
        <f t="shared" si="137"/>
        <v>8.99</v>
      </c>
      <c r="X899" s="3" t="str">
        <f t="shared" si="138"/>
        <v>Priority 2</v>
      </c>
      <c r="Y899" s="3" t="str">
        <f t="shared" si="139"/>
        <v>OK</v>
      </c>
    </row>
    <row r="900" spans="1:25" x14ac:dyDescent="0.25">
      <c r="A900" s="3" t="str">
        <f>Raw_Data!A900</f>
        <v>3497e92a-d299-4252-b5e1-b77c3424dd97</v>
      </c>
      <c r="B900" s="3">
        <f>Raw_Data!B900</f>
        <v>38</v>
      </c>
      <c r="C900" s="3" t="str">
        <f>Raw_Data!C900</f>
        <v>Other</v>
      </c>
      <c r="D900" s="3" t="str">
        <f>Raw_Data!D900</f>
        <v>Premium</v>
      </c>
      <c r="E900" s="3">
        <f>Raw_Data!E900</f>
        <v>20.79</v>
      </c>
      <c r="F900" s="3">
        <f>Raw_Data!F900</f>
        <v>21</v>
      </c>
      <c r="G900" s="3" t="str">
        <f>Raw_Data!G900</f>
        <v>Asia</v>
      </c>
      <c r="H900" s="3" t="str">
        <f>Raw_Data!H900</f>
        <v>TV</v>
      </c>
      <c r="I900" s="3">
        <f>Raw_Data!I900</f>
        <v>17.989999999999998</v>
      </c>
      <c r="J900" s="3">
        <f>Raw_Data!J900</f>
        <v>0</v>
      </c>
      <c r="K900" s="3" t="str">
        <f>Raw_Data!K900</f>
        <v>Credit Card</v>
      </c>
      <c r="L900" s="3">
        <f>Raw_Data!L900</f>
        <v>4</v>
      </c>
      <c r="M900" s="3">
        <f>Raw_Data!M900</f>
        <v>0.94</v>
      </c>
      <c r="N900" s="3" t="str">
        <f>Raw_Data!N900</f>
        <v>Horror</v>
      </c>
      <c r="O900" s="3" t="str">
        <f t="shared" si="130"/>
        <v>35-44</v>
      </c>
      <c r="P900" s="3" t="str">
        <f t="shared" si="131"/>
        <v>10-24h</v>
      </c>
      <c r="Q900" s="3" t="str">
        <f t="shared" si="132"/>
        <v>8-21d</v>
      </c>
      <c r="R900" s="3" t="str">
        <f t="shared" si="133"/>
        <v>Medium</v>
      </c>
      <c r="S900" s="3" t="str">
        <f t="shared" si="134"/>
        <v>High</v>
      </c>
      <c r="T900" s="3" t="str">
        <f t="shared" si="135"/>
        <v>Active</v>
      </c>
      <c r="U900" s="4">
        <f>1/(1+EXP(-(Predictive_Model!$B$5+((B900-Predictive_Model!$B$20)/Predictive_Model!$C$20)*Predictive_Model!$D$20+((E900-Predictive_Model!$B$21)/Predictive_Model!$C$21)*Predictive_Model!$D$21+((F900-Predictive_Model!$B$22)/Predictive_Model!$C$22)*Predictive_Model!$D$22+((I900-Predictive_Model!$B$23)/Predictive_Model!$C$23)*Predictive_Model!$D$23+((L900-Predictive_Model!$B$24)/Predictive_Model!$C$24)*Predictive_Model!$D$24+((M900-Predictive_Model!$B$25)/Predictive_Model!$C$25)*Predictive_Model!$D$25+IF(C900="Male",Predictive_Model!$D$31,IF(C900="Other",Predictive_Model!$D$32,0))+IF(D900="Premium",Predictive_Model!$D$34,IF(D900="Standard",Predictive_Model!$D$35,0))+IF(G900="Asia",Predictive_Model!$D$37,IF(G900="Europe",Predictive_Model!$D$38,IF(G900="North America",Predictive_Model!$D$39,IF(G900="Oceania",Predictive_Model!$D$40,IF(G900="South America",Predictive_Model!$D$41,0)))))+IF(H900="Laptop",Predictive_Model!$D$43,IF(H900="Mobile",Predictive_Model!$D$44,IF(H900="TV",Predictive_Model!$D$45,IF(H900="Tablet",Predictive_Model!$D$46,0))))+IF(K900="Crypto",Predictive_Model!$D$48,IF(K900="Debit Card",Predictive_Model!$D$49,IF(K900="Gift Card",Predictive_Model!$D$50,IF(K900="PayPal",Predictive_Model!$D$51,0))))+IF(N900="Comedy",Predictive_Model!$D$53,IF(N900="Documentary",Predictive_Model!$D$54,IF(N900="Drama",Predictive_Model!$D$55,IF(N900="Horror",Predictive_Model!$D$56,IF(N900="Romance",Predictive_Model!$D$57,IF(N900="Sci-Fi",Predictive_Model!$D$58,0)))))))))</f>
        <v>1.4794849444240274E-3</v>
      </c>
      <c r="V900" s="3" t="str">
        <f t="shared" si="136"/>
        <v>Low</v>
      </c>
      <c r="W900" s="6">
        <f t="shared" si="137"/>
        <v>2.6615934150188252E-2</v>
      </c>
      <c r="X900" s="3" t="str">
        <f t="shared" si="138"/>
        <v>Monitor</v>
      </c>
      <c r="Y900" s="3" t="str">
        <f t="shared" si="139"/>
        <v>OK</v>
      </c>
    </row>
    <row r="901" spans="1:25" x14ac:dyDescent="0.25">
      <c r="A901" s="3" t="str">
        <f>Raw_Data!A901</f>
        <v>cc89e609-6ccc-496f-b4ae-de53496d3706</v>
      </c>
      <c r="B901" s="3">
        <f>Raw_Data!B901</f>
        <v>57</v>
      </c>
      <c r="C901" s="3" t="str">
        <f>Raw_Data!C901</f>
        <v>Other</v>
      </c>
      <c r="D901" s="3" t="str">
        <f>Raw_Data!D901</f>
        <v>Standard</v>
      </c>
      <c r="E901" s="3">
        <f>Raw_Data!E901</f>
        <v>31.69</v>
      </c>
      <c r="F901" s="3">
        <f>Raw_Data!F901</f>
        <v>18</v>
      </c>
      <c r="G901" s="3" t="str">
        <f>Raw_Data!G901</f>
        <v>Europe</v>
      </c>
      <c r="H901" s="3" t="str">
        <f>Raw_Data!H901</f>
        <v>Mobile</v>
      </c>
      <c r="I901" s="3">
        <f>Raw_Data!I901</f>
        <v>13.99</v>
      </c>
      <c r="J901" s="3">
        <f>Raw_Data!J901</f>
        <v>0</v>
      </c>
      <c r="K901" s="3" t="str">
        <f>Raw_Data!K901</f>
        <v>PayPal</v>
      </c>
      <c r="L901" s="3">
        <f>Raw_Data!L901</f>
        <v>4</v>
      </c>
      <c r="M901" s="3">
        <f>Raw_Data!M901</f>
        <v>1.67</v>
      </c>
      <c r="N901" s="3" t="str">
        <f>Raw_Data!N901</f>
        <v>Sci-Fi</v>
      </c>
      <c r="O901" s="3" t="str">
        <f t="shared" ref="O901:O964" si="140">IF(B901&lt;25,"18-24",IF(B901&lt;35,"25-34",IF(B901&lt;45,"35-44",IF(B901&lt;55,"45-54","55-70"))))</f>
        <v>55-70</v>
      </c>
      <c r="P901" s="3" t="str">
        <f t="shared" ref="P901:P964" si="141">IF(E901&lt;10,"&lt;10h",IF(E901&lt;25,"10-24h",IF(E901&lt;50,"25-49h","50h+")))</f>
        <v>25-49h</v>
      </c>
      <c r="Q901" s="3" t="str">
        <f t="shared" ref="Q901:Q964" si="142">IF(F901&lt;=7,"0-7d",IF(F901&lt;=21,"8-21d",IF(F901&lt;=45,"22-45d","46-60d")))</f>
        <v>8-21d</v>
      </c>
      <c r="R901" s="3" t="str">
        <f t="shared" ref="R901:R964" si="143">IF(AND(E901&gt;=25,F901&lt;=21),"High",IF(OR(E901&gt;=10,F901&lt;=45),"Medium","Low"))</f>
        <v>High</v>
      </c>
      <c r="S901" s="3" t="str">
        <f t="shared" ref="S901:S964" si="144">IF(I901&lt;10,"Low",IF(I901&lt;16,"Mid","High"))</f>
        <v>Mid</v>
      </c>
      <c r="T901" s="3" t="str">
        <f t="shared" ref="T901:T964" si="145">IF(J901=1,"Churned","Active")</f>
        <v>Active</v>
      </c>
      <c r="U901" s="4">
        <f>1/(1+EXP(-(Predictive_Model!$B$5+((B901-Predictive_Model!$B$20)/Predictive_Model!$C$20)*Predictive_Model!$D$20+((E901-Predictive_Model!$B$21)/Predictive_Model!$C$21)*Predictive_Model!$D$21+((F901-Predictive_Model!$B$22)/Predictive_Model!$C$22)*Predictive_Model!$D$22+((I901-Predictive_Model!$B$23)/Predictive_Model!$C$23)*Predictive_Model!$D$23+((L901-Predictive_Model!$B$24)/Predictive_Model!$C$24)*Predictive_Model!$D$24+((M901-Predictive_Model!$B$25)/Predictive_Model!$C$25)*Predictive_Model!$D$25+IF(C901="Male",Predictive_Model!$D$31,IF(C901="Other",Predictive_Model!$D$32,0))+IF(D901="Premium",Predictive_Model!$D$34,IF(D901="Standard",Predictive_Model!$D$35,0))+IF(G901="Asia",Predictive_Model!$D$37,IF(G901="Europe",Predictive_Model!$D$38,IF(G901="North America",Predictive_Model!$D$39,IF(G901="Oceania",Predictive_Model!$D$40,IF(G901="South America",Predictive_Model!$D$41,0)))))+IF(H901="Laptop",Predictive_Model!$D$43,IF(H901="Mobile",Predictive_Model!$D$44,IF(H901="TV",Predictive_Model!$D$45,IF(H901="Tablet",Predictive_Model!$D$46,0))))+IF(K901="Crypto",Predictive_Model!$D$48,IF(K901="Debit Card",Predictive_Model!$D$49,IF(K901="Gift Card",Predictive_Model!$D$50,IF(K901="PayPal",Predictive_Model!$D$51,0))))+IF(N901="Comedy",Predictive_Model!$D$53,IF(N901="Documentary",Predictive_Model!$D$54,IF(N901="Drama",Predictive_Model!$D$55,IF(N901="Horror",Predictive_Model!$D$56,IF(N901="Romance",Predictive_Model!$D$57,IF(N901="Sci-Fi",Predictive_Model!$D$58,0)))))))))</f>
        <v>3.7306166945335928E-4</v>
      </c>
      <c r="V901" s="3" t="str">
        <f t="shared" ref="V901:V964" si="146">IF(U901&gt;=0.75,"Critical",IF(U901&gt;=0.5,"High",IF(U901&gt;=0.25,"Medium","Low")))</f>
        <v>Low</v>
      </c>
      <c r="W901" s="6">
        <f t="shared" ref="W901:W964" si="147">IF(J901=1,I901,I901*U901)</f>
        <v>5.2191327556524968E-3</v>
      </c>
      <c r="X901" s="3" t="str">
        <f t="shared" ref="X901:X964" si="148">IF(AND(V901="Critical",I901&gt;=15),"Priority 1",IF(OR(V901="Critical",AND(V901="High",F901&gt;21)),"Priority 2","Monitor"))</f>
        <v>Monitor</v>
      </c>
      <c r="Y901" s="3" t="str">
        <f t="shared" ref="Y901:Y964" si="149">IF(COUNTA(A901:N901)=14,"OK","CHECK")</f>
        <v>OK</v>
      </c>
    </row>
    <row r="902" spans="1:25" x14ac:dyDescent="0.25">
      <c r="A902" s="3" t="str">
        <f>Raw_Data!A902</f>
        <v>d1abaf68-4ead-452c-9916-921a55246557</v>
      </c>
      <c r="B902" s="3">
        <f>Raw_Data!B902</f>
        <v>38</v>
      </c>
      <c r="C902" s="3" t="str">
        <f>Raw_Data!C902</f>
        <v>Other</v>
      </c>
      <c r="D902" s="3" t="str">
        <f>Raw_Data!D902</f>
        <v>Basic</v>
      </c>
      <c r="E902" s="3">
        <f>Raw_Data!E902</f>
        <v>11.42</v>
      </c>
      <c r="F902" s="3">
        <f>Raw_Data!F902</f>
        <v>5</v>
      </c>
      <c r="G902" s="3" t="str">
        <f>Raw_Data!G902</f>
        <v>South America</v>
      </c>
      <c r="H902" s="3" t="str">
        <f>Raw_Data!H902</f>
        <v>Laptop</v>
      </c>
      <c r="I902" s="3">
        <f>Raw_Data!I902</f>
        <v>8.99</v>
      </c>
      <c r="J902" s="3">
        <f>Raw_Data!J902</f>
        <v>0</v>
      </c>
      <c r="K902" s="3" t="str">
        <f>Raw_Data!K902</f>
        <v>Crypto</v>
      </c>
      <c r="L902" s="3">
        <f>Raw_Data!L902</f>
        <v>5</v>
      </c>
      <c r="M902" s="3">
        <f>Raw_Data!M902</f>
        <v>1.9</v>
      </c>
      <c r="N902" s="3" t="str">
        <f>Raw_Data!N902</f>
        <v>Romance</v>
      </c>
      <c r="O902" s="3" t="str">
        <f t="shared" si="140"/>
        <v>35-44</v>
      </c>
      <c r="P902" s="3" t="str">
        <f t="shared" si="141"/>
        <v>10-24h</v>
      </c>
      <c r="Q902" s="3" t="str">
        <f t="shared" si="142"/>
        <v>0-7d</v>
      </c>
      <c r="R902" s="3" t="str">
        <f t="shared" si="143"/>
        <v>Medium</v>
      </c>
      <c r="S902" s="3" t="str">
        <f t="shared" si="144"/>
        <v>Low</v>
      </c>
      <c r="T902" s="3" t="str">
        <f t="shared" si="145"/>
        <v>Active</v>
      </c>
      <c r="U902" s="4">
        <f>1/(1+EXP(-(Predictive_Model!$B$5+((B902-Predictive_Model!$B$20)/Predictive_Model!$C$20)*Predictive_Model!$D$20+((E902-Predictive_Model!$B$21)/Predictive_Model!$C$21)*Predictive_Model!$D$21+((F902-Predictive_Model!$B$22)/Predictive_Model!$C$22)*Predictive_Model!$D$22+((I902-Predictive_Model!$B$23)/Predictive_Model!$C$23)*Predictive_Model!$D$23+((L902-Predictive_Model!$B$24)/Predictive_Model!$C$24)*Predictive_Model!$D$24+((M902-Predictive_Model!$B$25)/Predictive_Model!$C$25)*Predictive_Model!$D$25+IF(C902="Male",Predictive_Model!$D$31,IF(C902="Other",Predictive_Model!$D$32,0))+IF(D902="Premium",Predictive_Model!$D$34,IF(D902="Standard",Predictive_Model!$D$35,0))+IF(G902="Asia",Predictive_Model!$D$37,IF(G902="Europe",Predictive_Model!$D$38,IF(G902="North America",Predictive_Model!$D$39,IF(G902="Oceania",Predictive_Model!$D$40,IF(G902="South America",Predictive_Model!$D$41,0)))))+IF(H902="Laptop",Predictive_Model!$D$43,IF(H902="Mobile",Predictive_Model!$D$44,IF(H902="TV",Predictive_Model!$D$45,IF(H902="Tablet",Predictive_Model!$D$46,0))))+IF(K902="Crypto",Predictive_Model!$D$48,IF(K902="Debit Card",Predictive_Model!$D$49,IF(K902="Gift Card",Predictive_Model!$D$50,IF(K902="PayPal",Predictive_Model!$D$51,0))))+IF(N902="Comedy",Predictive_Model!$D$53,IF(N902="Documentary",Predictive_Model!$D$54,IF(N902="Drama",Predictive_Model!$D$55,IF(N902="Horror",Predictive_Model!$D$56,IF(N902="Romance",Predictive_Model!$D$57,IF(N902="Sci-Fi",Predictive_Model!$D$58,0)))))))))</f>
        <v>8.9249879690614497E-3</v>
      </c>
      <c r="V902" s="3" t="str">
        <f t="shared" si="146"/>
        <v>Low</v>
      </c>
      <c r="W902" s="6">
        <f t="shared" si="147"/>
        <v>8.0235641841862437E-2</v>
      </c>
      <c r="X902" s="3" t="str">
        <f t="shared" si="148"/>
        <v>Monitor</v>
      </c>
      <c r="Y902" s="3" t="str">
        <f t="shared" si="149"/>
        <v>OK</v>
      </c>
    </row>
    <row r="903" spans="1:25" x14ac:dyDescent="0.25">
      <c r="A903" s="3" t="str">
        <f>Raw_Data!A903</f>
        <v>f872f7f1-9736-4b28-a268-51c252774a54</v>
      </c>
      <c r="B903" s="3">
        <f>Raw_Data!B903</f>
        <v>43</v>
      </c>
      <c r="C903" s="3" t="str">
        <f>Raw_Data!C903</f>
        <v>Female</v>
      </c>
      <c r="D903" s="3" t="str">
        <f>Raw_Data!D903</f>
        <v>Premium</v>
      </c>
      <c r="E903" s="3">
        <f>Raw_Data!E903</f>
        <v>17.91</v>
      </c>
      <c r="F903" s="3">
        <f>Raw_Data!F903</f>
        <v>26</v>
      </c>
      <c r="G903" s="3" t="str">
        <f>Raw_Data!G903</f>
        <v>Africa</v>
      </c>
      <c r="H903" s="3" t="str">
        <f>Raw_Data!H903</f>
        <v>Desktop</v>
      </c>
      <c r="I903" s="3">
        <f>Raw_Data!I903</f>
        <v>17.989999999999998</v>
      </c>
      <c r="J903" s="3">
        <f>Raw_Data!J903</f>
        <v>0</v>
      </c>
      <c r="K903" s="3" t="str">
        <f>Raw_Data!K903</f>
        <v>Gift Card</v>
      </c>
      <c r="L903" s="3">
        <f>Raw_Data!L903</f>
        <v>1</v>
      </c>
      <c r="M903" s="3">
        <f>Raw_Data!M903</f>
        <v>0.66</v>
      </c>
      <c r="N903" s="3" t="str">
        <f>Raw_Data!N903</f>
        <v>Action</v>
      </c>
      <c r="O903" s="3" t="str">
        <f t="shared" si="140"/>
        <v>35-44</v>
      </c>
      <c r="P903" s="3" t="str">
        <f t="shared" si="141"/>
        <v>10-24h</v>
      </c>
      <c r="Q903" s="3" t="str">
        <f t="shared" si="142"/>
        <v>22-45d</v>
      </c>
      <c r="R903" s="3" t="str">
        <f t="shared" si="143"/>
        <v>Medium</v>
      </c>
      <c r="S903" s="3" t="str">
        <f t="shared" si="144"/>
        <v>High</v>
      </c>
      <c r="T903" s="3" t="str">
        <f t="shared" si="145"/>
        <v>Active</v>
      </c>
      <c r="U903" s="4">
        <f>1/(1+EXP(-(Predictive_Model!$B$5+((B903-Predictive_Model!$B$20)/Predictive_Model!$C$20)*Predictive_Model!$D$20+((E903-Predictive_Model!$B$21)/Predictive_Model!$C$21)*Predictive_Model!$D$21+((F903-Predictive_Model!$B$22)/Predictive_Model!$C$22)*Predictive_Model!$D$22+((I903-Predictive_Model!$B$23)/Predictive_Model!$C$23)*Predictive_Model!$D$23+((L903-Predictive_Model!$B$24)/Predictive_Model!$C$24)*Predictive_Model!$D$24+((M903-Predictive_Model!$B$25)/Predictive_Model!$C$25)*Predictive_Model!$D$25+IF(C903="Male",Predictive_Model!$D$31,IF(C903="Other",Predictive_Model!$D$32,0))+IF(D903="Premium",Predictive_Model!$D$34,IF(D903="Standard",Predictive_Model!$D$35,0))+IF(G903="Asia",Predictive_Model!$D$37,IF(G903="Europe",Predictive_Model!$D$38,IF(G903="North America",Predictive_Model!$D$39,IF(G903="Oceania",Predictive_Model!$D$40,IF(G903="South America",Predictive_Model!$D$41,0)))))+IF(H903="Laptop",Predictive_Model!$D$43,IF(H903="Mobile",Predictive_Model!$D$44,IF(H903="TV",Predictive_Model!$D$45,IF(H903="Tablet",Predictive_Model!$D$46,0))))+IF(K903="Crypto",Predictive_Model!$D$48,IF(K903="Debit Card",Predictive_Model!$D$49,IF(K903="Gift Card",Predictive_Model!$D$50,IF(K903="PayPal",Predictive_Model!$D$51,0))))+IF(N903="Comedy",Predictive_Model!$D$53,IF(N903="Documentary",Predictive_Model!$D$54,IF(N903="Drama",Predictive_Model!$D$55,IF(N903="Horror",Predictive_Model!$D$56,IF(N903="Romance",Predictive_Model!$D$57,IF(N903="Sci-Fi",Predictive_Model!$D$58,0)))))))))</f>
        <v>0.22087150109979498</v>
      </c>
      <c r="V903" s="3" t="str">
        <f t="shared" si="146"/>
        <v>Low</v>
      </c>
      <c r="W903" s="6">
        <f t="shared" si="147"/>
        <v>3.9734783047853113</v>
      </c>
      <c r="X903" s="3" t="str">
        <f t="shared" si="148"/>
        <v>Monitor</v>
      </c>
      <c r="Y903" s="3" t="str">
        <f t="shared" si="149"/>
        <v>OK</v>
      </c>
    </row>
    <row r="904" spans="1:25" x14ac:dyDescent="0.25">
      <c r="A904" s="3" t="str">
        <f>Raw_Data!A904</f>
        <v>b86bed59-f60a-4ad4-ad4d-1011bda4d143</v>
      </c>
      <c r="B904" s="3">
        <f>Raw_Data!B904</f>
        <v>62</v>
      </c>
      <c r="C904" s="3" t="str">
        <f>Raw_Data!C904</f>
        <v>Female</v>
      </c>
      <c r="D904" s="3" t="str">
        <f>Raw_Data!D904</f>
        <v>Premium</v>
      </c>
      <c r="E904" s="3">
        <f>Raw_Data!E904</f>
        <v>5.32</v>
      </c>
      <c r="F904" s="3">
        <f>Raw_Data!F904</f>
        <v>6</v>
      </c>
      <c r="G904" s="3" t="str">
        <f>Raw_Data!G904</f>
        <v>Asia</v>
      </c>
      <c r="H904" s="3" t="str">
        <f>Raw_Data!H904</f>
        <v>Laptop</v>
      </c>
      <c r="I904" s="3">
        <f>Raw_Data!I904</f>
        <v>17.989999999999998</v>
      </c>
      <c r="J904" s="3">
        <f>Raw_Data!J904</f>
        <v>0</v>
      </c>
      <c r="K904" s="3" t="str">
        <f>Raw_Data!K904</f>
        <v>Debit Card</v>
      </c>
      <c r="L904" s="3">
        <f>Raw_Data!L904</f>
        <v>5</v>
      </c>
      <c r="M904" s="3">
        <f>Raw_Data!M904</f>
        <v>0.76</v>
      </c>
      <c r="N904" s="3" t="str">
        <f>Raw_Data!N904</f>
        <v>Drama</v>
      </c>
      <c r="O904" s="3" t="str">
        <f t="shared" si="140"/>
        <v>55-70</v>
      </c>
      <c r="P904" s="3" t="str">
        <f t="shared" si="141"/>
        <v>&lt;10h</v>
      </c>
      <c r="Q904" s="3" t="str">
        <f t="shared" si="142"/>
        <v>0-7d</v>
      </c>
      <c r="R904" s="3" t="str">
        <f t="shared" si="143"/>
        <v>Medium</v>
      </c>
      <c r="S904" s="3" t="str">
        <f t="shared" si="144"/>
        <v>High</v>
      </c>
      <c r="T904" s="3" t="str">
        <f t="shared" si="145"/>
        <v>Active</v>
      </c>
      <c r="U904" s="4">
        <f>1/(1+EXP(-(Predictive_Model!$B$5+((B904-Predictive_Model!$B$20)/Predictive_Model!$C$20)*Predictive_Model!$D$20+((E904-Predictive_Model!$B$21)/Predictive_Model!$C$21)*Predictive_Model!$D$21+((F904-Predictive_Model!$B$22)/Predictive_Model!$C$22)*Predictive_Model!$D$22+((I904-Predictive_Model!$B$23)/Predictive_Model!$C$23)*Predictive_Model!$D$23+((L904-Predictive_Model!$B$24)/Predictive_Model!$C$24)*Predictive_Model!$D$24+((M904-Predictive_Model!$B$25)/Predictive_Model!$C$25)*Predictive_Model!$D$25+IF(C904="Male",Predictive_Model!$D$31,IF(C904="Other",Predictive_Model!$D$32,0))+IF(D904="Premium",Predictive_Model!$D$34,IF(D904="Standard",Predictive_Model!$D$35,0))+IF(G904="Asia",Predictive_Model!$D$37,IF(G904="Europe",Predictive_Model!$D$38,IF(G904="North America",Predictive_Model!$D$39,IF(G904="Oceania",Predictive_Model!$D$40,IF(G904="South America",Predictive_Model!$D$41,0)))))+IF(H904="Laptop",Predictive_Model!$D$43,IF(H904="Mobile",Predictive_Model!$D$44,IF(H904="TV",Predictive_Model!$D$45,IF(H904="Tablet",Predictive_Model!$D$46,0))))+IF(K904="Crypto",Predictive_Model!$D$48,IF(K904="Debit Card",Predictive_Model!$D$49,IF(K904="Gift Card",Predictive_Model!$D$50,IF(K904="PayPal",Predictive_Model!$D$51,0))))+IF(N904="Comedy",Predictive_Model!$D$53,IF(N904="Documentary",Predictive_Model!$D$54,IF(N904="Drama",Predictive_Model!$D$55,IF(N904="Horror",Predictive_Model!$D$56,IF(N904="Romance",Predictive_Model!$D$57,IF(N904="Sci-Fi",Predictive_Model!$D$58,0)))))))))</f>
        <v>1.863049836856261E-2</v>
      </c>
      <c r="V904" s="3" t="str">
        <f t="shared" si="146"/>
        <v>Low</v>
      </c>
      <c r="W904" s="6">
        <f t="shared" si="147"/>
        <v>0.33516266565044134</v>
      </c>
      <c r="X904" s="3" t="str">
        <f t="shared" si="148"/>
        <v>Monitor</v>
      </c>
      <c r="Y904" s="3" t="str">
        <f t="shared" si="149"/>
        <v>OK</v>
      </c>
    </row>
    <row r="905" spans="1:25" x14ac:dyDescent="0.25">
      <c r="A905" s="3" t="str">
        <f>Raw_Data!A905</f>
        <v>7f1d805c-7098-481c-aa5a-d4c06ab3b77c</v>
      </c>
      <c r="B905" s="3">
        <f>Raw_Data!B905</f>
        <v>27</v>
      </c>
      <c r="C905" s="3" t="str">
        <f>Raw_Data!C905</f>
        <v>Female</v>
      </c>
      <c r="D905" s="3" t="str">
        <f>Raw_Data!D905</f>
        <v>Premium</v>
      </c>
      <c r="E905" s="3">
        <f>Raw_Data!E905</f>
        <v>23.17</v>
      </c>
      <c r="F905" s="3">
        <f>Raw_Data!F905</f>
        <v>36</v>
      </c>
      <c r="G905" s="3" t="str">
        <f>Raw_Data!G905</f>
        <v>North America</v>
      </c>
      <c r="H905" s="3" t="str">
        <f>Raw_Data!H905</f>
        <v>Laptop</v>
      </c>
      <c r="I905" s="3">
        <f>Raw_Data!I905</f>
        <v>17.989999999999998</v>
      </c>
      <c r="J905" s="3">
        <f>Raw_Data!J905</f>
        <v>0</v>
      </c>
      <c r="K905" s="3" t="str">
        <f>Raw_Data!K905</f>
        <v>Debit Card</v>
      </c>
      <c r="L905" s="3">
        <f>Raw_Data!L905</f>
        <v>3</v>
      </c>
      <c r="M905" s="3">
        <f>Raw_Data!M905</f>
        <v>0.63</v>
      </c>
      <c r="N905" s="3" t="str">
        <f>Raw_Data!N905</f>
        <v>Drama</v>
      </c>
      <c r="O905" s="3" t="str">
        <f t="shared" si="140"/>
        <v>25-34</v>
      </c>
      <c r="P905" s="3" t="str">
        <f t="shared" si="141"/>
        <v>10-24h</v>
      </c>
      <c r="Q905" s="3" t="str">
        <f t="shared" si="142"/>
        <v>22-45d</v>
      </c>
      <c r="R905" s="3" t="str">
        <f t="shared" si="143"/>
        <v>Medium</v>
      </c>
      <c r="S905" s="3" t="str">
        <f t="shared" si="144"/>
        <v>High</v>
      </c>
      <c r="T905" s="3" t="str">
        <f t="shared" si="145"/>
        <v>Active</v>
      </c>
      <c r="U905" s="4">
        <f>1/(1+EXP(-(Predictive_Model!$B$5+((B905-Predictive_Model!$B$20)/Predictive_Model!$C$20)*Predictive_Model!$D$20+((E905-Predictive_Model!$B$21)/Predictive_Model!$C$21)*Predictive_Model!$D$21+((F905-Predictive_Model!$B$22)/Predictive_Model!$C$22)*Predictive_Model!$D$22+((I905-Predictive_Model!$B$23)/Predictive_Model!$C$23)*Predictive_Model!$D$23+((L905-Predictive_Model!$B$24)/Predictive_Model!$C$24)*Predictive_Model!$D$24+((M905-Predictive_Model!$B$25)/Predictive_Model!$C$25)*Predictive_Model!$D$25+IF(C905="Male",Predictive_Model!$D$31,IF(C905="Other",Predictive_Model!$D$32,0))+IF(D905="Premium",Predictive_Model!$D$34,IF(D905="Standard",Predictive_Model!$D$35,0))+IF(G905="Asia",Predictive_Model!$D$37,IF(G905="Europe",Predictive_Model!$D$38,IF(G905="North America",Predictive_Model!$D$39,IF(G905="Oceania",Predictive_Model!$D$40,IF(G905="South America",Predictive_Model!$D$41,0)))))+IF(H905="Laptop",Predictive_Model!$D$43,IF(H905="Mobile",Predictive_Model!$D$44,IF(H905="TV",Predictive_Model!$D$45,IF(H905="Tablet",Predictive_Model!$D$46,0))))+IF(K905="Crypto",Predictive_Model!$D$48,IF(K905="Debit Card",Predictive_Model!$D$49,IF(K905="Gift Card",Predictive_Model!$D$50,IF(K905="PayPal",Predictive_Model!$D$51,0))))+IF(N905="Comedy",Predictive_Model!$D$53,IF(N905="Documentary",Predictive_Model!$D$54,IF(N905="Drama",Predictive_Model!$D$55,IF(N905="Horror",Predictive_Model!$D$56,IF(N905="Romance",Predictive_Model!$D$57,IF(N905="Sci-Fi",Predictive_Model!$D$58,0)))))))))</f>
        <v>2.5614675992707177E-2</v>
      </c>
      <c r="V905" s="3" t="str">
        <f t="shared" si="146"/>
        <v>Low</v>
      </c>
      <c r="W905" s="6">
        <f t="shared" si="147"/>
        <v>0.46080802110880209</v>
      </c>
      <c r="X905" s="3" t="str">
        <f t="shared" si="148"/>
        <v>Monitor</v>
      </c>
      <c r="Y905" s="3" t="str">
        <f t="shared" si="149"/>
        <v>OK</v>
      </c>
    </row>
    <row r="906" spans="1:25" x14ac:dyDescent="0.25">
      <c r="A906" s="3" t="str">
        <f>Raw_Data!A906</f>
        <v>a3eeb138-744f-4bfb-87bf-72f794b2290a</v>
      </c>
      <c r="B906" s="3">
        <f>Raw_Data!B906</f>
        <v>47</v>
      </c>
      <c r="C906" s="3" t="str">
        <f>Raw_Data!C906</f>
        <v>Other</v>
      </c>
      <c r="D906" s="3" t="str">
        <f>Raw_Data!D906</f>
        <v>Premium</v>
      </c>
      <c r="E906" s="3">
        <f>Raw_Data!E906</f>
        <v>3.99</v>
      </c>
      <c r="F906" s="3">
        <f>Raw_Data!F906</f>
        <v>53</v>
      </c>
      <c r="G906" s="3" t="str">
        <f>Raw_Data!G906</f>
        <v>Africa</v>
      </c>
      <c r="H906" s="3" t="str">
        <f>Raw_Data!H906</f>
        <v>Mobile</v>
      </c>
      <c r="I906" s="3">
        <f>Raw_Data!I906</f>
        <v>17.989999999999998</v>
      </c>
      <c r="J906" s="3">
        <f>Raw_Data!J906</f>
        <v>1</v>
      </c>
      <c r="K906" s="3" t="str">
        <f>Raw_Data!K906</f>
        <v>Gift Card</v>
      </c>
      <c r="L906" s="3">
        <f>Raw_Data!L906</f>
        <v>2</v>
      </c>
      <c r="M906" s="3">
        <f>Raw_Data!M906</f>
        <v>7.0000000000000007E-2</v>
      </c>
      <c r="N906" s="3" t="str">
        <f>Raw_Data!N906</f>
        <v>Sci-Fi</v>
      </c>
      <c r="O906" s="3" t="str">
        <f t="shared" si="140"/>
        <v>45-54</v>
      </c>
      <c r="P906" s="3" t="str">
        <f t="shared" si="141"/>
        <v>&lt;10h</v>
      </c>
      <c r="Q906" s="3" t="str">
        <f t="shared" si="142"/>
        <v>46-60d</v>
      </c>
      <c r="R906" s="3" t="str">
        <f t="shared" si="143"/>
        <v>Low</v>
      </c>
      <c r="S906" s="3" t="str">
        <f t="shared" si="144"/>
        <v>High</v>
      </c>
      <c r="T906" s="3" t="str">
        <f t="shared" si="145"/>
        <v>Churned</v>
      </c>
      <c r="U906" s="4">
        <f>1/(1+EXP(-(Predictive_Model!$B$5+((B906-Predictive_Model!$B$20)/Predictive_Model!$C$20)*Predictive_Model!$D$20+((E906-Predictive_Model!$B$21)/Predictive_Model!$C$21)*Predictive_Model!$D$21+((F906-Predictive_Model!$B$22)/Predictive_Model!$C$22)*Predictive_Model!$D$22+((I906-Predictive_Model!$B$23)/Predictive_Model!$C$23)*Predictive_Model!$D$23+((L906-Predictive_Model!$B$24)/Predictive_Model!$C$24)*Predictive_Model!$D$24+((M906-Predictive_Model!$B$25)/Predictive_Model!$C$25)*Predictive_Model!$D$25+IF(C906="Male",Predictive_Model!$D$31,IF(C906="Other",Predictive_Model!$D$32,0))+IF(D906="Premium",Predictive_Model!$D$34,IF(D906="Standard",Predictive_Model!$D$35,0))+IF(G906="Asia",Predictive_Model!$D$37,IF(G906="Europe",Predictive_Model!$D$38,IF(G906="North America",Predictive_Model!$D$39,IF(G906="Oceania",Predictive_Model!$D$40,IF(G906="South America",Predictive_Model!$D$41,0)))))+IF(H906="Laptop",Predictive_Model!$D$43,IF(H906="Mobile",Predictive_Model!$D$44,IF(H906="TV",Predictive_Model!$D$45,IF(H906="Tablet",Predictive_Model!$D$46,0))))+IF(K906="Crypto",Predictive_Model!$D$48,IF(K906="Debit Card",Predictive_Model!$D$49,IF(K906="Gift Card",Predictive_Model!$D$50,IF(K906="PayPal",Predictive_Model!$D$51,0))))+IF(N906="Comedy",Predictive_Model!$D$53,IF(N906="Documentary",Predictive_Model!$D$54,IF(N906="Drama",Predictive_Model!$D$55,IF(N906="Horror",Predictive_Model!$D$56,IF(N906="Romance",Predictive_Model!$D$57,IF(N906="Sci-Fi",Predictive_Model!$D$58,0)))))))))</f>
        <v>0.99978860194224717</v>
      </c>
      <c r="V906" s="3" t="str">
        <f t="shared" si="146"/>
        <v>Critical</v>
      </c>
      <c r="W906" s="6">
        <f t="shared" si="147"/>
        <v>17.989999999999998</v>
      </c>
      <c r="X906" s="3" t="str">
        <f t="shared" si="148"/>
        <v>Priority 1</v>
      </c>
      <c r="Y906" s="3" t="str">
        <f t="shared" si="149"/>
        <v>OK</v>
      </c>
    </row>
    <row r="907" spans="1:25" x14ac:dyDescent="0.25">
      <c r="A907" s="3" t="str">
        <f>Raw_Data!A907</f>
        <v>2a99d3ad-4874-4d00-a714-5e17ab8be70e</v>
      </c>
      <c r="B907" s="3">
        <f>Raw_Data!B907</f>
        <v>49</v>
      </c>
      <c r="C907" s="3" t="str">
        <f>Raw_Data!C907</f>
        <v>Male</v>
      </c>
      <c r="D907" s="3" t="str">
        <f>Raw_Data!D907</f>
        <v>Basic</v>
      </c>
      <c r="E907" s="3">
        <f>Raw_Data!E907</f>
        <v>3.34</v>
      </c>
      <c r="F907" s="3">
        <f>Raw_Data!F907</f>
        <v>50</v>
      </c>
      <c r="G907" s="3" t="str">
        <f>Raw_Data!G907</f>
        <v>Africa</v>
      </c>
      <c r="H907" s="3" t="str">
        <f>Raw_Data!H907</f>
        <v>Laptop</v>
      </c>
      <c r="I907" s="3">
        <f>Raw_Data!I907</f>
        <v>8.99</v>
      </c>
      <c r="J907" s="3">
        <f>Raw_Data!J907</f>
        <v>1</v>
      </c>
      <c r="K907" s="3" t="str">
        <f>Raw_Data!K907</f>
        <v>Credit Card</v>
      </c>
      <c r="L907" s="3">
        <f>Raw_Data!L907</f>
        <v>5</v>
      </c>
      <c r="M907" s="3">
        <f>Raw_Data!M907</f>
        <v>7.0000000000000007E-2</v>
      </c>
      <c r="N907" s="3" t="str">
        <f>Raw_Data!N907</f>
        <v>Sci-Fi</v>
      </c>
      <c r="O907" s="3" t="str">
        <f t="shared" si="140"/>
        <v>45-54</v>
      </c>
      <c r="P907" s="3" t="str">
        <f t="shared" si="141"/>
        <v>&lt;10h</v>
      </c>
      <c r="Q907" s="3" t="str">
        <f t="shared" si="142"/>
        <v>46-60d</v>
      </c>
      <c r="R907" s="3" t="str">
        <f t="shared" si="143"/>
        <v>Low</v>
      </c>
      <c r="S907" s="3" t="str">
        <f t="shared" si="144"/>
        <v>Low</v>
      </c>
      <c r="T907" s="3" t="str">
        <f t="shared" si="145"/>
        <v>Churned</v>
      </c>
      <c r="U907" s="4">
        <f>1/(1+EXP(-(Predictive_Model!$B$5+((B907-Predictive_Model!$B$20)/Predictive_Model!$C$20)*Predictive_Model!$D$20+((E907-Predictive_Model!$B$21)/Predictive_Model!$C$21)*Predictive_Model!$D$21+((F907-Predictive_Model!$B$22)/Predictive_Model!$C$22)*Predictive_Model!$D$22+((I907-Predictive_Model!$B$23)/Predictive_Model!$C$23)*Predictive_Model!$D$23+((L907-Predictive_Model!$B$24)/Predictive_Model!$C$24)*Predictive_Model!$D$24+((M907-Predictive_Model!$B$25)/Predictive_Model!$C$25)*Predictive_Model!$D$25+IF(C907="Male",Predictive_Model!$D$31,IF(C907="Other",Predictive_Model!$D$32,0))+IF(D907="Premium",Predictive_Model!$D$34,IF(D907="Standard",Predictive_Model!$D$35,0))+IF(G907="Asia",Predictive_Model!$D$37,IF(G907="Europe",Predictive_Model!$D$38,IF(G907="North America",Predictive_Model!$D$39,IF(G907="Oceania",Predictive_Model!$D$40,IF(G907="South America",Predictive_Model!$D$41,0)))))+IF(H907="Laptop",Predictive_Model!$D$43,IF(H907="Mobile",Predictive_Model!$D$44,IF(H907="TV",Predictive_Model!$D$45,IF(H907="Tablet",Predictive_Model!$D$46,0))))+IF(K907="Crypto",Predictive_Model!$D$48,IF(K907="Debit Card",Predictive_Model!$D$49,IF(K907="Gift Card",Predictive_Model!$D$50,IF(K907="PayPal",Predictive_Model!$D$51,0))))+IF(N907="Comedy",Predictive_Model!$D$53,IF(N907="Documentary",Predictive_Model!$D$54,IF(N907="Drama",Predictive_Model!$D$55,IF(N907="Horror",Predictive_Model!$D$56,IF(N907="Romance",Predictive_Model!$D$57,IF(N907="Sci-Fi",Predictive_Model!$D$58,0)))))))))</f>
        <v>0.99895505915921068</v>
      </c>
      <c r="V907" s="3" t="str">
        <f t="shared" si="146"/>
        <v>Critical</v>
      </c>
      <c r="W907" s="6">
        <f t="shared" si="147"/>
        <v>8.99</v>
      </c>
      <c r="X907" s="3" t="str">
        <f t="shared" si="148"/>
        <v>Priority 2</v>
      </c>
      <c r="Y907" s="3" t="str">
        <f t="shared" si="149"/>
        <v>OK</v>
      </c>
    </row>
    <row r="908" spans="1:25" x14ac:dyDescent="0.25">
      <c r="A908" s="3" t="str">
        <f>Raw_Data!A908</f>
        <v>871fbc03-cc9a-4915-a0b2-1b53fa2ea19e</v>
      </c>
      <c r="B908" s="3">
        <f>Raw_Data!B908</f>
        <v>29</v>
      </c>
      <c r="C908" s="3" t="str">
        <f>Raw_Data!C908</f>
        <v>Female</v>
      </c>
      <c r="D908" s="3" t="str">
        <f>Raw_Data!D908</f>
        <v>Basic</v>
      </c>
      <c r="E908" s="3">
        <f>Raw_Data!E908</f>
        <v>1.46</v>
      </c>
      <c r="F908" s="3">
        <f>Raw_Data!F908</f>
        <v>54</v>
      </c>
      <c r="G908" s="3" t="str">
        <f>Raw_Data!G908</f>
        <v>Europe</v>
      </c>
      <c r="H908" s="3" t="str">
        <f>Raw_Data!H908</f>
        <v>TV</v>
      </c>
      <c r="I908" s="3">
        <f>Raw_Data!I908</f>
        <v>8.99</v>
      </c>
      <c r="J908" s="3">
        <f>Raw_Data!J908</f>
        <v>1</v>
      </c>
      <c r="K908" s="3" t="str">
        <f>Raw_Data!K908</f>
        <v>Crypto</v>
      </c>
      <c r="L908" s="3">
        <f>Raw_Data!L908</f>
        <v>3</v>
      </c>
      <c r="M908" s="3">
        <f>Raw_Data!M908</f>
        <v>0.03</v>
      </c>
      <c r="N908" s="3" t="str">
        <f>Raw_Data!N908</f>
        <v>Sci-Fi</v>
      </c>
      <c r="O908" s="3" t="str">
        <f t="shared" si="140"/>
        <v>25-34</v>
      </c>
      <c r="P908" s="3" t="str">
        <f t="shared" si="141"/>
        <v>&lt;10h</v>
      </c>
      <c r="Q908" s="3" t="str">
        <f t="shared" si="142"/>
        <v>46-60d</v>
      </c>
      <c r="R908" s="3" t="str">
        <f t="shared" si="143"/>
        <v>Low</v>
      </c>
      <c r="S908" s="3" t="str">
        <f t="shared" si="144"/>
        <v>Low</v>
      </c>
      <c r="T908" s="3" t="str">
        <f t="shared" si="145"/>
        <v>Churned</v>
      </c>
      <c r="U908" s="4">
        <f>1/(1+EXP(-(Predictive_Model!$B$5+((B908-Predictive_Model!$B$20)/Predictive_Model!$C$20)*Predictive_Model!$D$20+((E908-Predictive_Model!$B$21)/Predictive_Model!$C$21)*Predictive_Model!$D$21+((F908-Predictive_Model!$B$22)/Predictive_Model!$C$22)*Predictive_Model!$D$22+((I908-Predictive_Model!$B$23)/Predictive_Model!$C$23)*Predictive_Model!$D$23+((L908-Predictive_Model!$B$24)/Predictive_Model!$C$24)*Predictive_Model!$D$24+((M908-Predictive_Model!$B$25)/Predictive_Model!$C$25)*Predictive_Model!$D$25+IF(C908="Male",Predictive_Model!$D$31,IF(C908="Other",Predictive_Model!$D$32,0))+IF(D908="Premium",Predictive_Model!$D$34,IF(D908="Standard",Predictive_Model!$D$35,0))+IF(G908="Asia",Predictive_Model!$D$37,IF(G908="Europe",Predictive_Model!$D$38,IF(G908="North America",Predictive_Model!$D$39,IF(G908="Oceania",Predictive_Model!$D$40,IF(G908="South America",Predictive_Model!$D$41,0)))))+IF(H908="Laptop",Predictive_Model!$D$43,IF(H908="Mobile",Predictive_Model!$D$44,IF(H908="TV",Predictive_Model!$D$45,IF(H908="Tablet",Predictive_Model!$D$46,0))))+IF(K908="Crypto",Predictive_Model!$D$48,IF(K908="Debit Card",Predictive_Model!$D$49,IF(K908="Gift Card",Predictive_Model!$D$50,IF(K908="PayPal",Predictive_Model!$D$51,0))))+IF(N908="Comedy",Predictive_Model!$D$53,IF(N908="Documentary",Predictive_Model!$D$54,IF(N908="Drama",Predictive_Model!$D$55,IF(N908="Horror",Predictive_Model!$D$56,IF(N908="Romance",Predictive_Model!$D$57,IF(N908="Sci-Fi",Predictive_Model!$D$58,0)))))))))</f>
        <v>0.99992676887814758</v>
      </c>
      <c r="V908" s="3" t="str">
        <f t="shared" si="146"/>
        <v>Critical</v>
      </c>
      <c r="W908" s="6">
        <f t="shared" si="147"/>
        <v>8.99</v>
      </c>
      <c r="X908" s="3" t="str">
        <f t="shared" si="148"/>
        <v>Priority 2</v>
      </c>
      <c r="Y908" s="3" t="str">
        <f t="shared" si="149"/>
        <v>OK</v>
      </c>
    </row>
    <row r="909" spans="1:25" x14ac:dyDescent="0.25">
      <c r="A909" s="3" t="str">
        <f>Raw_Data!A909</f>
        <v>59c9af14-e6e7-42b9-bfc6-1e3f7b529c79</v>
      </c>
      <c r="B909" s="3">
        <f>Raw_Data!B909</f>
        <v>41</v>
      </c>
      <c r="C909" s="3" t="str">
        <f>Raw_Data!C909</f>
        <v>Other</v>
      </c>
      <c r="D909" s="3" t="str">
        <f>Raw_Data!D909</f>
        <v>Standard</v>
      </c>
      <c r="E909" s="3">
        <f>Raw_Data!E909</f>
        <v>12.78</v>
      </c>
      <c r="F909" s="3">
        <f>Raw_Data!F909</f>
        <v>48</v>
      </c>
      <c r="G909" s="3" t="str">
        <f>Raw_Data!G909</f>
        <v>Europe</v>
      </c>
      <c r="H909" s="3" t="str">
        <f>Raw_Data!H909</f>
        <v>Desktop</v>
      </c>
      <c r="I909" s="3">
        <f>Raw_Data!I909</f>
        <v>13.99</v>
      </c>
      <c r="J909" s="3">
        <f>Raw_Data!J909</f>
        <v>1</v>
      </c>
      <c r="K909" s="3" t="str">
        <f>Raw_Data!K909</f>
        <v>Crypto</v>
      </c>
      <c r="L909" s="3">
        <f>Raw_Data!L909</f>
        <v>5</v>
      </c>
      <c r="M909" s="3">
        <f>Raw_Data!M909</f>
        <v>0.26</v>
      </c>
      <c r="N909" s="3" t="str">
        <f>Raw_Data!N909</f>
        <v>Sci-Fi</v>
      </c>
      <c r="O909" s="3" t="str">
        <f t="shared" si="140"/>
        <v>35-44</v>
      </c>
      <c r="P909" s="3" t="str">
        <f t="shared" si="141"/>
        <v>10-24h</v>
      </c>
      <c r="Q909" s="3" t="str">
        <f t="shared" si="142"/>
        <v>46-60d</v>
      </c>
      <c r="R909" s="3" t="str">
        <f t="shared" si="143"/>
        <v>Medium</v>
      </c>
      <c r="S909" s="3" t="str">
        <f t="shared" si="144"/>
        <v>Mid</v>
      </c>
      <c r="T909" s="3" t="str">
        <f t="shared" si="145"/>
        <v>Churned</v>
      </c>
      <c r="U909" s="4">
        <f>1/(1+EXP(-(Predictive_Model!$B$5+((B909-Predictive_Model!$B$20)/Predictive_Model!$C$20)*Predictive_Model!$D$20+((E909-Predictive_Model!$B$21)/Predictive_Model!$C$21)*Predictive_Model!$D$21+((F909-Predictive_Model!$B$22)/Predictive_Model!$C$22)*Predictive_Model!$D$22+((I909-Predictive_Model!$B$23)/Predictive_Model!$C$23)*Predictive_Model!$D$23+((L909-Predictive_Model!$B$24)/Predictive_Model!$C$24)*Predictive_Model!$D$24+((M909-Predictive_Model!$B$25)/Predictive_Model!$C$25)*Predictive_Model!$D$25+IF(C909="Male",Predictive_Model!$D$31,IF(C909="Other",Predictive_Model!$D$32,0))+IF(D909="Premium",Predictive_Model!$D$34,IF(D909="Standard",Predictive_Model!$D$35,0))+IF(G909="Asia",Predictive_Model!$D$37,IF(G909="Europe",Predictive_Model!$D$38,IF(G909="North America",Predictive_Model!$D$39,IF(G909="Oceania",Predictive_Model!$D$40,IF(G909="South America",Predictive_Model!$D$41,0)))))+IF(H909="Laptop",Predictive_Model!$D$43,IF(H909="Mobile",Predictive_Model!$D$44,IF(H909="TV",Predictive_Model!$D$45,IF(H909="Tablet",Predictive_Model!$D$46,0))))+IF(K909="Crypto",Predictive_Model!$D$48,IF(K909="Debit Card",Predictive_Model!$D$49,IF(K909="Gift Card",Predictive_Model!$D$50,IF(K909="PayPal",Predictive_Model!$D$51,0))))+IF(N909="Comedy",Predictive_Model!$D$53,IF(N909="Documentary",Predictive_Model!$D$54,IF(N909="Drama",Predictive_Model!$D$55,IF(N909="Horror",Predictive_Model!$D$56,IF(N909="Romance",Predictive_Model!$D$57,IF(N909="Sci-Fi",Predictive_Model!$D$58,0)))))))))</f>
        <v>0.89476512514833839</v>
      </c>
      <c r="V909" s="3" t="str">
        <f t="shared" si="146"/>
        <v>Critical</v>
      </c>
      <c r="W909" s="6">
        <f t="shared" si="147"/>
        <v>13.99</v>
      </c>
      <c r="X909" s="3" t="str">
        <f t="shared" si="148"/>
        <v>Priority 2</v>
      </c>
      <c r="Y909" s="3" t="str">
        <f t="shared" si="149"/>
        <v>OK</v>
      </c>
    </row>
    <row r="910" spans="1:25" x14ac:dyDescent="0.25">
      <c r="A910" s="3" t="str">
        <f>Raw_Data!A910</f>
        <v>c8389b66-987e-42cb-a884-a424dd8b6eef</v>
      </c>
      <c r="B910" s="3">
        <f>Raw_Data!B910</f>
        <v>29</v>
      </c>
      <c r="C910" s="3" t="str">
        <f>Raw_Data!C910</f>
        <v>Male</v>
      </c>
      <c r="D910" s="3" t="str">
        <f>Raw_Data!D910</f>
        <v>Premium</v>
      </c>
      <c r="E910" s="3">
        <f>Raw_Data!E910</f>
        <v>7.18</v>
      </c>
      <c r="F910" s="3">
        <f>Raw_Data!F910</f>
        <v>23</v>
      </c>
      <c r="G910" s="3" t="str">
        <f>Raw_Data!G910</f>
        <v>Europe</v>
      </c>
      <c r="H910" s="3" t="str">
        <f>Raw_Data!H910</f>
        <v>Desktop</v>
      </c>
      <c r="I910" s="3">
        <f>Raw_Data!I910</f>
        <v>17.989999999999998</v>
      </c>
      <c r="J910" s="3">
        <f>Raw_Data!J910</f>
        <v>0</v>
      </c>
      <c r="K910" s="3" t="str">
        <f>Raw_Data!K910</f>
        <v>Debit Card</v>
      </c>
      <c r="L910" s="3">
        <f>Raw_Data!L910</f>
        <v>1</v>
      </c>
      <c r="M910" s="3">
        <f>Raw_Data!M910</f>
        <v>0.3</v>
      </c>
      <c r="N910" s="3" t="str">
        <f>Raw_Data!N910</f>
        <v>Horror</v>
      </c>
      <c r="O910" s="3" t="str">
        <f t="shared" si="140"/>
        <v>25-34</v>
      </c>
      <c r="P910" s="3" t="str">
        <f t="shared" si="141"/>
        <v>&lt;10h</v>
      </c>
      <c r="Q910" s="3" t="str">
        <f t="shared" si="142"/>
        <v>22-45d</v>
      </c>
      <c r="R910" s="3" t="str">
        <f t="shared" si="143"/>
        <v>Medium</v>
      </c>
      <c r="S910" s="3" t="str">
        <f t="shared" si="144"/>
        <v>High</v>
      </c>
      <c r="T910" s="3" t="str">
        <f t="shared" si="145"/>
        <v>Active</v>
      </c>
      <c r="U910" s="4">
        <f>1/(1+EXP(-(Predictive_Model!$B$5+((B910-Predictive_Model!$B$20)/Predictive_Model!$C$20)*Predictive_Model!$D$20+((E910-Predictive_Model!$B$21)/Predictive_Model!$C$21)*Predictive_Model!$D$21+((F910-Predictive_Model!$B$22)/Predictive_Model!$C$22)*Predictive_Model!$D$22+((I910-Predictive_Model!$B$23)/Predictive_Model!$C$23)*Predictive_Model!$D$23+((L910-Predictive_Model!$B$24)/Predictive_Model!$C$24)*Predictive_Model!$D$24+((M910-Predictive_Model!$B$25)/Predictive_Model!$C$25)*Predictive_Model!$D$25+IF(C910="Male",Predictive_Model!$D$31,IF(C910="Other",Predictive_Model!$D$32,0))+IF(D910="Premium",Predictive_Model!$D$34,IF(D910="Standard",Predictive_Model!$D$35,0))+IF(G910="Asia",Predictive_Model!$D$37,IF(G910="Europe",Predictive_Model!$D$38,IF(G910="North America",Predictive_Model!$D$39,IF(G910="Oceania",Predictive_Model!$D$40,IF(G910="South America",Predictive_Model!$D$41,0)))))+IF(H910="Laptop",Predictive_Model!$D$43,IF(H910="Mobile",Predictive_Model!$D$44,IF(H910="TV",Predictive_Model!$D$45,IF(H910="Tablet",Predictive_Model!$D$46,0))))+IF(K910="Crypto",Predictive_Model!$D$48,IF(K910="Debit Card",Predictive_Model!$D$49,IF(K910="Gift Card",Predictive_Model!$D$50,IF(K910="PayPal",Predictive_Model!$D$51,0))))+IF(N910="Comedy",Predictive_Model!$D$53,IF(N910="Documentary",Predictive_Model!$D$54,IF(N910="Drama",Predictive_Model!$D$55,IF(N910="Horror",Predictive_Model!$D$56,IF(N910="Romance",Predictive_Model!$D$57,IF(N910="Sci-Fi",Predictive_Model!$D$58,0)))))))))</f>
        <v>0.83235308505504613</v>
      </c>
      <c r="V910" s="3" t="str">
        <f t="shared" si="146"/>
        <v>Critical</v>
      </c>
      <c r="W910" s="6">
        <f t="shared" si="147"/>
        <v>14.974032000140278</v>
      </c>
      <c r="X910" s="3" t="str">
        <f t="shared" si="148"/>
        <v>Priority 1</v>
      </c>
      <c r="Y910" s="3" t="str">
        <f t="shared" si="149"/>
        <v>OK</v>
      </c>
    </row>
    <row r="911" spans="1:25" x14ac:dyDescent="0.25">
      <c r="A911" s="3" t="str">
        <f>Raw_Data!A911</f>
        <v>f0f2e301-21e8-4b5c-9b1a-69e650630e83</v>
      </c>
      <c r="B911" s="3">
        <f>Raw_Data!B911</f>
        <v>55</v>
      </c>
      <c r="C911" s="3" t="str">
        <f>Raw_Data!C911</f>
        <v>Female</v>
      </c>
      <c r="D911" s="3" t="str">
        <f>Raw_Data!D911</f>
        <v>Premium</v>
      </c>
      <c r="E911" s="3">
        <f>Raw_Data!E911</f>
        <v>12.82</v>
      </c>
      <c r="F911" s="3">
        <f>Raw_Data!F911</f>
        <v>47</v>
      </c>
      <c r="G911" s="3" t="str">
        <f>Raw_Data!G911</f>
        <v>South America</v>
      </c>
      <c r="H911" s="3" t="str">
        <f>Raw_Data!H911</f>
        <v>Mobile</v>
      </c>
      <c r="I911" s="3">
        <f>Raw_Data!I911</f>
        <v>17.989999999999998</v>
      </c>
      <c r="J911" s="3">
        <f>Raw_Data!J911</f>
        <v>1</v>
      </c>
      <c r="K911" s="3" t="str">
        <f>Raw_Data!K911</f>
        <v>Gift Card</v>
      </c>
      <c r="L911" s="3">
        <f>Raw_Data!L911</f>
        <v>3</v>
      </c>
      <c r="M911" s="3">
        <f>Raw_Data!M911</f>
        <v>0.27</v>
      </c>
      <c r="N911" s="3" t="str">
        <f>Raw_Data!N911</f>
        <v>Horror</v>
      </c>
      <c r="O911" s="3" t="str">
        <f t="shared" si="140"/>
        <v>55-70</v>
      </c>
      <c r="P911" s="3" t="str">
        <f t="shared" si="141"/>
        <v>10-24h</v>
      </c>
      <c r="Q911" s="3" t="str">
        <f t="shared" si="142"/>
        <v>46-60d</v>
      </c>
      <c r="R911" s="3" t="str">
        <f t="shared" si="143"/>
        <v>Medium</v>
      </c>
      <c r="S911" s="3" t="str">
        <f t="shared" si="144"/>
        <v>High</v>
      </c>
      <c r="T911" s="3" t="str">
        <f t="shared" si="145"/>
        <v>Churned</v>
      </c>
      <c r="U911" s="4">
        <f>1/(1+EXP(-(Predictive_Model!$B$5+((B911-Predictive_Model!$B$20)/Predictive_Model!$C$20)*Predictive_Model!$D$20+((E911-Predictive_Model!$B$21)/Predictive_Model!$C$21)*Predictive_Model!$D$21+((F911-Predictive_Model!$B$22)/Predictive_Model!$C$22)*Predictive_Model!$D$22+((I911-Predictive_Model!$B$23)/Predictive_Model!$C$23)*Predictive_Model!$D$23+((L911-Predictive_Model!$B$24)/Predictive_Model!$C$24)*Predictive_Model!$D$24+((M911-Predictive_Model!$B$25)/Predictive_Model!$C$25)*Predictive_Model!$D$25+IF(C911="Male",Predictive_Model!$D$31,IF(C911="Other",Predictive_Model!$D$32,0))+IF(D911="Premium",Predictive_Model!$D$34,IF(D911="Standard",Predictive_Model!$D$35,0))+IF(G911="Asia",Predictive_Model!$D$37,IF(G911="Europe",Predictive_Model!$D$38,IF(G911="North America",Predictive_Model!$D$39,IF(G911="Oceania",Predictive_Model!$D$40,IF(G911="South America",Predictive_Model!$D$41,0)))))+IF(H911="Laptop",Predictive_Model!$D$43,IF(H911="Mobile",Predictive_Model!$D$44,IF(H911="TV",Predictive_Model!$D$45,IF(H911="Tablet",Predictive_Model!$D$46,0))))+IF(K911="Crypto",Predictive_Model!$D$48,IF(K911="Debit Card",Predictive_Model!$D$49,IF(K911="Gift Card",Predictive_Model!$D$50,IF(K911="PayPal",Predictive_Model!$D$51,0))))+IF(N911="Comedy",Predictive_Model!$D$53,IF(N911="Documentary",Predictive_Model!$D$54,IF(N911="Drama",Predictive_Model!$D$55,IF(N911="Horror",Predictive_Model!$D$56,IF(N911="Romance",Predictive_Model!$D$57,IF(N911="Sci-Fi",Predictive_Model!$D$58,0)))))))))</f>
        <v>0.98137246251942778</v>
      </c>
      <c r="V911" s="3" t="str">
        <f t="shared" si="146"/>
        <v>Critical</v>
      </c>
      <c r="W911" s="6">
        <f t="shared" si="147"/>
        <v>17.989999999999998</v>
      </c>
      <c r="X911" s="3" t="str">
        <f t="shared" si="148"/>
        <v>Priority 1</v>
      </c>
      <c r="Y911" s="3" t="str">
        <f t="shared" si="149"/>
        <v>OK</v>
      </c>
    </row>
    <row r="912" spans="1:25" x14ac:dyDescent="0.25">
      <c r="A912" s="3" t="str">
        <f>Raw_Data!A912</f>
        <v>2d60c768-c50a-462f-bcbf-e0d5a7715a9c</v>
      </c>
      <c r="B912" s="3">
        <f>Raw_Data!B912</f>
        <v>70</v>
      </c>
      <c r="C912" s="3" t="str">
        <f>Raw_Data!C912</f>
        <v>Female</v>
      </c>
      <c r="D912" s="3" t="str">
        <f>Raw_Data!D912</f>
        <v>Basic</v>
      </c>
      <c r="E912" s="3">
        <f>Raw_Data!E912</f>
        <v>12.97</v>
      </c>
      <c r="F912" s="3">
        <f>Raw_Data!F912</f>
        <v>34</v>
      </c>
      <c r="G912" s="3" t="str">
        <f>Raw_Data!G912</f>
        <v>South America</v>
      </c>
      <c r="H912" s="3" t="str">
        <f>Raw_Data!H912</f>
        <v>Laptop</v>
      </c>
      <c r="I912" s="3">
        <f>Raw_Data!I912</f>
        <v>8.99</v>
      </c>
      <c r="J912" s="3">
        <f>Raw_Data!J912</f>
        <v>1</v>
      </c>
      <c r="K912" s="3" t="str">
        <f>Raw_Data!K912</f>
        <v>Gift Card</v>
      </c>
      <c r="L912" s="3">
        <f>Raw_Data!L912</f>
        <v>5</v>
      </c>
      <c r="M912" s="3">
        <f>Raw_Data!M912</f>
        <v>0.37</v>
      </c>
      <c r="N912" s="3" t="str">
        <f>Raw_Data!N912</f>
        <v>Action</v>
      </c>
      <c r="O912" s="3" t="str">
        <f t="shared" si="140"/>
        <v>55-70</v>
      </c>
      <c r="P912" s="3" t="str">
        <f t="shared" si="141"/>
        <v>10-24h</v>
      </c>
      <c r="Q912" s="3" t="str">
        <f t="shared" si="142"/>
        <v>22-45d</v>
      </c>
      <c r="R912" s="3" t="str">
        <f t="shared" si="143"/>
        <v>Medium</v>
      </c>
      <c r="S912" s="3" t="str">
        <f t="shared" si="144"/>
        <v>Low</v>
      </c>
      <c r="T912" s="3" t="str">
        <f t="shared" si="145"/>
        <v>Churned</v>
      </c>
      <c r="U912" s="4">
        <f>1/(1+EXP(-(Predictive_Model!$B$5+((B912-Predictive_Model!$B$20)/Predictive_Model!$C$20)*Predictive_Model!$D$20+((E912-Predictive_Model!$B$21)/Predictive_Model!$C$21)*Predictive_Model!$D$21+((F912-Predictive_Model!$B$22)/Predictive_Model!$C$22)*Predictive_Model!$D$22+((I912-Predictive_Model!$B$23)/Predictive_Model!$C$23)*Predictive_Model!$D$23+((L912-Predictive_Model!$B$24)/Predictive_Model!$C$24)*Predictive_Model!$D$24+((M912-Predictive_Model!$B$25)/Predictive_Model!$C$25)*Predictive_Model!$D$25+IF(C912="Male",Predictive_Model!$D$31,IF(C912="Other",Predictive_Model!$D$32,0))+IF(D912="Premium",Predictive_Model!$D$34,IF(D912="Standard",Predictive_Model!$D$35,0))+IF(G912="Asia",Predictive_Model!$D$37,IF(G912="Europe",Predictive_Model!$D$38,IF(G912="North America",Predictive_Model!$D$39,IF(G912="Oceania",Predictive_Model!$D$40,IF(G912="South America",Predictive_Model!$D$41,0)))))+IF(H912="Laptop",Predictive_Model!$D$43,IF(H912="Mobile",Predictive_Model!$D$44,IF(H912="TV",Predictive_Model!$D$45,IF(H912="Tablet",Predictive_Model!$D$46,0))))+IF(K912="Crypto",Predictive_Model!$D$48,IF(K912="Debit Card",Predictive_Model!$D$49,IF(K912="Gift Card",Predictive_Model!$D$50,IF(K912="PayPal",Predictive_Model!$D$51,0))))+IF(N912="Comedy",Predictive_Model!$D$53,IF(N912="Documentary",Predictive_Model!$D$54,IF(N912="Drama",Predictive_Model!$D$55,IF(N912="Horror",Predictive_Model!$D$56,IF(N912="Romance",Predictive_Model!$D$57,IF(N912="Sci-Fi",Predictive_Model!$D$58,0)))))))))</f>
        <v>0.85408169063453887</v>
      </c>
      <c r="V912" s="3" t="str">
        <f t="shared" si="146"/>
        <v>Critical</v>
      </c>
      <c r="W912" s="6">
        <f t="shared" si="147"/>
        <v>8.99</v>
      </c>
      <c r="X912" s="3" t="str">
        <f t="shared" si="148"/>
        <v>Priority 2</v>
      </c>
      <c r="Y912" s="3" t="str">
        <f t="shared" si="149"/>
        <v>OK</v>
      </c>
    </row>
    <row r="913" spans="1:25" x14ac:dyDescent="0.25">
      <c r="A913" s="3" t="str">
        <f>Raw_Data!A913</f>
        <v>1dedd7bd-4abf-4f4b-8269-f4becf423ce2</v>
      </c>
      <c r="B913" s="3">
        <f>Raw_Data!B913</f>
        <v>23</v>
      </c>
      <c r="C913" s="3" t="str">
        <f>Raw_Data!C913</f>
        <v>Other</v>
      </c>
      <c r="D913" s="3" t="str">
        <f>Raw_Data!D913</f>
        <v>Basic</v>
      </c>
      <c r="E913" s="3">
        <f>Raw_Data!E913</f>
        <v>11.37</v>
      </c>
      <c r="F913" s="3">
        <f>Raw_Data!F913</f>
        <v>16</v>
      </c>
      <c r="G913" s="3" t="str">
        <f>Raw_Data!G913</f>
        <v>Africa</v>
      </c>
      <c r="H913" s="3" t="str">
        <f>Raw_Data!H913</f>
        <v>TV</v>
      </c>
      <c r="I913" s="3">
        <f>Raw_Data!I913</f>
        <v>8.99</v>
      </c>
      <c r="J913" s="3">
        <f>Raw_Data!J913</f>
        <v>0</v>
      </c>
      <c r="K913" s="3" t="str">
        <f>Raw_Data!K913</f>
        <v>Credit Card</v>
      </c>
      <c r="L913" s="3">
        <f>Raw_Data!L913</f>
        <v>3</v>
      </c>
      <c r="M913" s="3">
        <f>Raw_Data!M913</f>
        <v>0.67</v>
      </c>
      <c r="N913" s="3" t="str">
        <f>Raw_Data!N913</f>
        <v>Horror</v>
      </c>
      <c r="O913" s="3" t="str">
        <f t="shared" si="140"/>
        <v>18-24</v>
      </c>
      <c r="P913" s="3" t="str">
        <f t="shared" si="141"/>
        <v>10-24h</v>
      </c>
      <c r="Q913" s="3" t="str">
        <f t="shared" si="142"/>
        <v>8-21d</v>
      </c>
      <c r="R913" s="3" t="str">
        <f t="shared" si="143"/>
        <v>Medium</v>
      </c>
      <c r="S913" s="3" t="str">
        <f t="shared" si="144"/>
        <v>Low</v>
      </c>
      <c r="T913" s="3" t="str">
        <f t="shared" si="145"/>
        <v>Active</v>
      </c>
      <c r="U913" s="4">
        <f>1/(1+EXP(-(Predictive_Model!$B$5+((B913-Predictive_Model!$B$20)/Predictive_Model!$C$20)*Predictive_Model!$D$20+((E913-Predictive_Model!$B$21)/Predictive_Model!$C$21)*Predictive_Model!$D$21+((F913-Predictive_Model!$B$22)/Predictive_Model!$C$22)*Predictive_Model!$D$22+((I913-Predictive_Model!$B$23)/Predictive_Model!$C$23)*Predictive_Model!$D$23+((L913-Predictive_Model!$B$24)/Predictive_Model!$C$24)*Predictive_Model!$D$24+((M913-Predictive_Model!$B$25)/Predictive_Model!$C$25)*Predictive_Model!$D$25+IF(C913="Male",Predictive_Model!$D$31,IF(C913="Other",Predictive_Model!$D$32,0))+IF(D913="Premium",Predictive_Model!$D$34,IF(D913="Standard",Predictive_Model!$D$35,0))+IF(G913="Asia",Predictive_Model!$D$37,IF(G913="Europe",Predictive_Model!$D$38,IF(G913="North America",Predictive_Model!$D$39,IF(G913="Oceania",Predictive_Model!$D$40,IF(G913="South America",Predictive_Model!$D$41,0)))))+IF(H913="Laptop",Predictive_Model!$D$43,IF(H913="Mobile",Predictive_Model!$D$44,IF(H913="TV",Predictive_Model!$D$45,IF(H913="Tablet",Predictive_Model!$D$46,0))))+IF(K913="Crypto",Predictive_Model!$D$48,IF(K913="Debit Card",Predictive_Model!$D$49,IF(K913="Gift Card",Predictive_Model!$D$50,IF(K913="PayPal",Predictive_Model!$D$51,0))))+IF(N913="Comedy",Predictive_Model!$D$53,IF(N913="Documentary",Predictive_Model!$D$54,IF(N913="Drama",Predictive_Model!$D$55,IF(N913="Horror",Predictive_Model!$D$56,IF(N913="Romance",Predictive_Model!$D$57,IF(N913="Sci-Fi",Predictive_Model!$D$58,0)))))))))</f>
        <v>0.52657741072470743</v>
      </c>
      <c r="V913" s="3" t="str">
        <f t="shared" si="146"/>
        <v>High</v>
      </c>
      <c r="W913" s="6">
        <f t="shared" si="147"/>
        <v>4.7339309224151203</v>
      </c>
      <c r="X913" s="3" t="str">
        <f t="shared" si="148"/>
        <v>Monitor</v>
      </c>
      <c r="Y913" s="3" t="str">
        <f t="shared" si="149"/>
        <v>OK</v>
      </c>
    </row>
    <row r="914" spans="1:25" x14ac:dyDescent="0.25">
      <c r="A914" s="3" t="str">
        <f>Raw_Data!A914</f>
        <v>9cfcedf7-e40b-4540-ba12-84d6f04d55d9</v>
      </c>
      <c r="B914" s="3">
        <f>Raw_Data!B914</f>
        <v>25</v>
      </c>
      <c r="C914" s="3" t="str">
        <f>Raw_Data!C914</f>
        <v>Male</v>
      </c>
      <c r="D914" s="3" t="str">
        <f>Raw_Data!D914</f>
        <v>Premium</v>
      </c>
      <c r="E914" s="3">
        <f>Raw_Data!E914</f>
        <v>2.42</v>
      </c>
      <c r="F914" s="3">
        <f>Raw_Data!F914</f>
        <v>1</v>
      </c>
      <c r="G914" s="3" t="str">
        <f>Raw_Data!G914</f>
        <v>North America</v>
      </c>
      <c r="H914" s="3" t="str">
        <f>Raw_Data!H914</f>
        <v>Tablet</v>
      </c>
      <c r="I914" s="3">
        <f>Raw_Data!I914</f>
        <v>17.989999999999998</v>
      </c>
      <c r="J914" s="3">
        <f>Raw_Data!J914</f>
        <v>0</v>
      </c>
      <c r="K914" s="3" t="str">
        <f>Raw_Data!K914</f>
        <v>Credit Card</v>
      </c>
      <c r="L914" s="3">
        <f>Raw_Data!L914</f>
        <v>5</v>
      </c>
      <c r="M914" s="3">
        <f>Raw_Data!M914</f>
        <v>1.21</v>
      </c>
      <c r="N914" s="3" t="str">
        <f>Raw_Data!N914</f>
        <v>Sci-Fi</v>
      </c>
      <c r="O914" s="3" t="str">
        <f t="shared" si="140"/>
        <v>25-34</v>
      </c>
      <c r="P914" s="3" t="str">
        <f t="shared" si="141"/>
        <v>&lt;10h</v>
      </c>
      <c r="Q914" s="3" t="str">
        <f t="shared" si="142"/>
        <v>0-7d</v>
      </c>
      <c r="R914" s="3" t="str">
        <f t="shared" si="143"/>
        <v>Medium</v>
      </c>
      <c r="S914" s="3" t="str">
        <f t="shared" si="144"/>
        <v>High</v>
      </c>
      <c r="T914" s="3" t="str">
        <f t="shared" si="145"/>
        <v>Active</v>
      </c>
      <c r="U914" s="4">
        <f>1/(1+EXP(-(Predictive_Model!$B$5+((B914-Predictive_Model!$B$20)/Predictive_Model!$C$20)*Predictive_Model!$D$20+((E914-Predictive_Model!$B$21)/Predictive_Model!$C$21)*Predictive_Model!$D$21+((F914-Predictive_Model!$B$22)/Predictive_Model!$C$22)*Predictive_Model!$D$22+((I914-Predictive_Model!$B$23)/Predictive_Model!$C$23)*Predictive_Model!$D$23+((L914-Predictive_Model!$B$24)/Predictive_Model!$C$24)*Predictive_Model!$D$24+((M914-Predictive_Model!$B$25)/Predictive_Model!$C$25)*Predictive_Model!$D$25+IF(C914="Male",Predictive_Model!$D$31,IF(C914="Other",Predictive_Model!$D$32,0))+IF(D914="Premium",Predictive_Model!$D$34,IF(D914="Standard",Predictive_Model!$D$35,0))+IF(G914="Asia",Predictive_Model!$D$37,IF(G914="Europe",Predictive_Model!$D$38,IF(G914="North America",Predictive_Model!$D$39,IF(G914="Oceania",Predictive_Model!$D$40,IF(G914="South America",Predictive_Model!$D$41,0)))))+IF(H914="Laptop",Predictive_Model!$D$43,IF(H914="Mobile",Predictive_Model!$D$44,IF(H914="TV",Predictive_Model!$D$45,IF(H914="Tablet",Predictive_Model!$D$46,0))))+IF(K914="Crypto",Predictive_Model!$D$48,IF(K914="Debit Card",Predictive_Model!$D$49,IF(K914="Gift Card",Predictive_Model!$D$50,IF(K914="PayPal",Predictive_Model!$D$51,0))))+IF(N914="Comedy",Predictive_Model!$D$53,IF(N914="Documentary",Predictive_Model!$D$54,IF(N914="Drama",Predictive_Model!$D$55,IF(N914="Horror",Predictive_Model!$D$56,IF(N914="Romance",Predictive_Model!$D$57,IF(N914="Sci-Fi",Predictive_Model!$D$58,0)))))))))</f>
        <v>6.2688216210379927E-2</v>
      </c>
      <c r="V914" s="3" t="str">
        <f t="shared" si="146"/>
        <v>Low</v>
      </c>
      <c r="W914" s="6">
        <f t="shared" si="147"/>
        <v>1.1277610096247348</v>
      </c>
      <c r="X914" s="3" t="str">
        <f t="shared" si="148"/>
        <v>Monitor</v>
      </c>
      <c r="Y914" s="3" t="str">
        <f t="shared" si="149"/>
        <v>OK</v>
      </c>
    </row>
    <row r="915" spans="1:25" x14ac:dyDescent="0.25">
      <c r="A915" s="3" t="str">
        <f>Raw_Data!A915</f>
        <v>29f0d261-6fb7-4413-9e1b-e93d45e073bc</v>
      </c>
      <c r="B915" s="3">
        <f>Raw_Data!B915</f>
        <v>59</v>
      </c>
      <c r="C915" s="3" t="str">
        <f>Raw_Data!C915</f>
        <v>Male</v>
      </c>
      <c r="D915" s="3" t="str">
        <f>Raw_Data!D915</f>
        <v>Standard</v>
      </c>
      <c r="E915" s="3">
        <f>Raw_Data!E915</f>
        <v>22.89</v>
      </c>
      <c r="F915" s="3">
        <f>Raw_Data!F915</f>
        <v>38</v>
      </c>
      <c r="G915" s="3" t="str">
        <f>Raw_Data!G915</f>
        <v>Africa</v>
      </c>
      <c r="H915" s="3" t="str">
        <f>Raw_Data!H915</f>
        <v>TV</v>
      </c>
      <c r="I915" s="3">
        <f>Raw_Data!I915</f>
        <v>13.99</v>
      </c>
      <c r="J915" s="3">
        <f>Raw_Data!J915</f>
        <v>0</v>
      </c>
      <c r="K915" s="3" t="str">
        <f>Raw_Data!K915</f>
        <v>PayPal</v>
      </c>
      <c r="L915" s="3">
        <f>Raw_Data!L915</f>
        <v>4</v>
      </c>
      <c r="M915" s="3">
        <f>Raw_Data!M915</f>
        <v>0.59</v>
      </c>
      <c r="N915" s="3" t="str">
        <f>Raw_Data!N915</f>
        <v>Action</v>
      </c>
      <c r="O915" s="3" t="str">
        <f t="shared" si="140"/>
        <v>55-70</v>
      </c>
      <c r="P915" s="3" t="str">
        <f t="shared" si="141"/>
        <v>10-24h</v>
      </c>
      <c r="Q915" s="3" t="str">
        <f t="shared" si="142"/>
        <v>22-45d</v>
      </c>
      <c r="R915" s="3" t="str">
        <f t="shared" si="143"/>
        <v>Medium</v>
      </c>
      <c r="S915" s="3" t="str">
        <f t="shared" si="144"/>
        <v>Mid</v>
      </c>
      <c r="T915" s="3" t="str">
        <f t="shared" si="145"/>
        <v>Active</v>
      </c>
      <c r="U915" s="4">
        <f>1/(1+EXP(-(Predictive_Model!$B$5+((B915-Predictive_Model!$B$20)/Predictive_Model!$C$20)*Predictive_Model!$D$20+((E915-Predictive_Model!$B$21)/Predictive_Model!$C$21)*Predictive_Model!$D$21+((F915-Predictive_Model!$B$22)/Predictive_Model!$C$22)*Predictive_Model!$D$22+((I915-Predictive_Model!$B$23)/Predictive_Model!$C$23)*Predictive_Model!$D$23+((L915-Predictive_Model!$B$24)/Predictive_Model!$C$24)*Predictive_Model!$D$24+((M915-Predictive_Model!$B$25)/Predictive_Model!$C$25)*Predictive_Model!$D$25+IF(C915="Male",Predictive_Model!$D$31,IF(C915="Other",Predictive_Model!$D$32,0))+IF(D915="Premium",Predictive_Model!$D$34,IF(D915="Standard",Predictive_Model!$D$35,0))+IF(G915="Asia",Predictive_Model!$D$37,IF(G915="Europe",Predictive_Model!$D$38,IF(G915="North America",Predictive_Model!$D$39,IF(G915="Oceania",Predictive_Model!$D$40,IF(G915="South America",Predictive_Model!$D$41,0)))))+IF(H915="Laptop",Predictive_Model!$D$43,IF(H915="Mobile",Predictive_Model!$D$44,IF(H915="TV",Predictive_Model!$D$45,IF(H915="Tablet",Predictive_Model!$D$46,0))))+IF(K915="Crypto",Predictive_Model!$D$48,IF(K915="Debit Card",Predictive_Model!$D$49,IF(K915="Gift Card",Predictive_Model!$D$50,IF(K915="PayPal",Predictive_Model!$D$51,0))))+IF(N915="Comedy",Predictive_Model!$D$53,IF(N915="Documentary",Predictive_Model!$D$54,IF(N915="Drama",Predictive_Model!$D$55,IF(N915="Horror",Predictive_Model!$D$56,IF(N915="Romance",Predictive_Model!$D$57,IF(N915="Sci-Fi",Predictive_Model!$D$58,0)))))))))</f>
        <v>7.4417755216394807E-2</v>
      </c>
      <c r="V915" s="3" t="str">
        <f t="shared" si="146"/>
        <v>Low</v>
      </c>
      <c r="W915" s="6">
        <f t="shared" si="147"/>
        <v>1.0411043954773633</v>
      </c>
      <c r="X915" s="3" t="str">
        <f t="shared" si="148"/>
        <v>Monitor</v>
      </c>
      <c r="Y915" s="3" t="str">
        <f t="shared" si="149"/>
        <v>OK</v>
      </c>
    </row>
    <row r="916" spans="1:25" x14ac:dyDescent="0.25">
      <c r="A916" s="3" t="str">
        <f>Raw_Data!A916</f>
        <v>0f6eeb6a-a13b-49df-aa42-65048a3879e7</v>
      </c>
      <c r="B916" s="3">
        <f>Raw_Data!B916</f>
        <v>51</v>
      </c>
      <c r="C916" s="3" t="str">
        <f>Raw_Data!C916</f>
        <v>Other</v>
      </c>
      <c r="D916" s="3" t="str">
        <f>Raw_Data!D916</f>
        <v>Basic</v>
      </c>
      <c r="E916" s="3">
        <f>Raw_Data!E916</f>
        <v>7.53</v>
      </c>
      <c r="F916" s="3">
        <f>Raw_Data!F916</f>
        <v>39</v>
      </c>
      <c r="G916" s="3" t="str">
        <f>Raw_Data!G916</f>
        <v>Africa</v>
      </c>
      <c r="H916" s="3" t="str">
        <f>Raw_Data!H916</f>
        <v>Mobile</v>
      </c>
      <c r="I916" s="3">
        <f>Raw_Data!I916</f>
        <v>8.99</v>
      </c>
      <c r="J916" s="3">
        <f>Raw_Data!J916</f>
        <v>1</v>
      </c>
      <c r="K916" s="3" t="str">
        <f>Raw_Data!K916</f>
        <v>Credit Card</v>
      </c>
      <c r="L916" s="3">
        <f>Raw_Data!L916</f>
        <v>3</v>
      </c>
      <c r="M916" s="3">
        <f>Raw_Data!M916</f>
        <v>0.19</v>
      </c>
      <c r="N916" s="3" t="str">
        <f>Raw_Data!N916</f>
        <v>Drama</v>
      </c>
      <c r="O916" s="3" t="str">
        <f t="shared" si="140"/>
        <v>45-54</v>
      </c>
      <c r="P916" s="3" t="str">
        <f t="shared" si="141"/>
        <v>&lt;10h</v>
      </c>
      <c r="Q916" s="3" t="str">
        <f t="shared" si="142"/>
        <v>22-45d</v>
      </c>
      <c r="R916" s="3" t="str">
        <f t="shared" si="143"/>
        <v>Medium</v>
      </c>
      <c r="S916" s="3" t="str">
        <f t="shared" si="144"/>
        <v>Low</v>
      </c>
      <c r="T916" s="3" t="str">
        <f t="shared" si="145"/>
        <v>Churned</v>
      </c>
      <c r="U916" s="4">
        <f>1/(1+EXP(-(Predictive_Model!$B$5+((B916-Predictive_Model!$B$20)/Predictive_Model!$C$20)*Predictive_Model!$D$20+((E916-Predictive_Model!$B$21)/Predictive_Model!$C$21)*Predictive_Model!$D$21+((F916-Predictive_Model!$B$22)/Predictive_Model!$C$22)*Predictive_Model!$D$22+((I916-Predictive_Model!$B$23)/Predictive_Model!$C$23)*Predictive_Model!$D$23+((L916-Predictive_Model!$B$24)/Predictive_Model!$C$24)*Predictive_Model!$D$24+((M916-Predictive_Model!$B$25)/Predictive_Model!$C$25)*Predictive_Model!$D$25+IF(C916="Male",Predictive_Model!$D$31,IF(C916="Other",Predictive_Model!$D$32,0))+IF(D916="Premium",Predictive_Model!$D$34,IF(D916="Standard",Predictive_Model!$D$35,0))+IF(G916="Asia",Predictive_Model!$D$37,IF(G916="Europe",Predictive_Model!$D$38,IF(G916="North America",Predictive_Model!$D$39,IF(G916="Oceania",Predictive_Model!$D$40,IF(G916="South America",Predictive_Model!$D$41,0)))))+IF(H916="Laptop",Predictive_Model!$D$43,IF(H916="Mobile",Predictive_Model!$D$44,IF(H916="TV",Predictive_Model!$D$45,IF(H916="Tablet",Predictive_Model!$D$46,0))))+IF(K916="Crypto",Predictive_Model!$D$48,IF(K916="Debit Card",Predictive_Model!$D$49,IF(K916="Gift Card",Predictive_Model!$D$50,IF(K916="PayPal",Predictive_Model!$D$51,0))))+IF(N916="Comedy",Predictive_Model!$D$53,IF(N916="Documentary",Predictive_Model!$D$54,IF(N916="Drama",Predictive_Model!$D$55,IF(N916="Horror",Predictive_Model!$D$56,IF(N916="Romance",Predictive_Model!$D$57,IF(N916="Sci-Fi",Predictive_Model!$D$58,0)))))))))</f>
        <v>0.99916274817254924</v>
      </c>
      <c r="V916" s="3" t="str">
        <f t="shared" si="146"/>
        <v>Critical</v>
      </c>
      <c r="W916" s="6">
        <f t="shared" si="147"/>
        <v>8.99</v>
      </c>
      <c r="X916" s="3" t="str">
        <f t="shared" si="148"/>
        <v>Priority 2</v>
      </c>
      <c r="Y916" s="3" t="str">
        <f t="shared" si="149"/>
        <v>OK</v>
      </c>
    </row>
    <row r="917" spans="1:25" x14ac:dyDescent="0.25">
      <c r="A917" s="3" t="str">
        <f>Raw_Data!A917</f>
        <v>867083ff-72cc-4bcb-a44f-442d4a12f7bd</v>
      </c>
      <c r="B917" s="3">
        <f>Raw_Data!B917</f>
        <v>46</v>
      </c>
      <c r="C917" s="3" t="str">
        <f>Raw_Data!C917</f>
        <v>Female</v>
      </c>
      <c r="D917" s="3" t="str">
        <f>Raw_Data!D917</f>
        <v>Standard</v>
      </c>
      <c r="E917" s="3">
        <f>Raw_Data!E917</f>
        <v>13.41</v>
      </c>
      <c r="F917" s="3">
        <f>Raw_Data!F917</f>
        <v>42</v>
      </c>
      <c r="G917" s="3" t="str">
        <f>Raw_Data!G917</f>
        <v>Oceania</v>
      </c>
      <c r="H917" s="3" t="str">
        <f>Raw_Data!H917</f>
        <v>Tablet</v>
      </c>
      <c r="I917" s="3">
        <f>Raw_Data!I917</f>
        <v>13.99</v>
      </c>
      <c r="J917" s="3">
        <f>Raw_Data!J917</f>
        <v>1</v>
      </c>
      <c r="K917" s="3" t="str">
        <f>Raw_Data!K917</f>
        <v>Crypto</v>
      </c>
      <c r="L917" s="3">
        <f>Raw_Data!L917</f>
        <v>1</v>
      </c>
      <c r="M917" s="3">
        <f>Raw_Data!M917</f>
        <v>0.31</v>
      </c>
      <c r="N917" s="3" t="str">
        <f>Raw_Data!N917</f>
        <v>Drama</v>
      </c>
      <c r="O917" s="3" t="str">
        <f t="shared" si="140"/>
        <v>45-54</v>
      </c>
      <c r="P917" s="3" t="str">
        <f t="shared" si="141"/>
        <v>10-24h</v>
      </c>
      <c r="Q917" s="3" t="str">
        <f t="shared" si="142"/>
        <v>22-45d</v>
      </c>
      <c r="R917" s="3" t="str">
        <f t="shared" si="143"/>
        <v>Medium</v>
      </c>
      <c r="S917" s="3" t="str">
        <f t="shared" si="144"/>
        <v>Mid</v>
      </c>
      <c r="T917" s="3" t="str">
        <f t="shared" si="145"/>
        <v>Churned</v>
      </c>
      <c r="U917" s="4">
        <f>1/(1+EXP(-(Predictive_Model!$B$5+((B917-Predictive_Model!$B$20)/Predictive_Model!$C$20)*Predictive_Model!$D$20+((E917-Predictive_Model!$B$21)/Predictive_Model!$C$21)*Predictive_Model!$D$21+((F917-Predictive_Model!$B$22)/Predictive_Model!$C$22)*Predictive_Model!$D$22+((I917-Predictive_Model!$B$23)/Predictive_Model!$C$23)*Predictive_Model!$D$23+((L917-Predictive_Model!$B$24)/Predictive_Model!$C$24)*Predictive_Model!$D$24+((M917-Predictive_Model!$B$25)/Predictive_Model!$C$25)*Predictive_Model!$D$25+IF(C917="Male",Predictive_Model!$D$31,IF(C917="Other",Predictive_Model!$D$32,0))+IF(D917="Premium",Predictive_Model!$D$34,IF(D917="Standard",Predictive_Model!$D$35,0))+IF(G917="Asia",Predictive_Model!$D$37,IF(G917="Europe",Predictive_Model!$D$38,IF(G917="North America",Predictive_Model!$D$39,IF(G917="Oceania",Predictive_Model!$D$40,IF(G917="South America",Predictive_Model!$D$41,0)))))+IF(H917="Laptop",Predictive_Model!$D$43,IF(H917="Mobile",Predictive_Model!$D$44,IF(H917="TV",Predictive_Model!$D$45,IF(H917="Tablet",Predictive_Model!$D$46,0))))+IF(K917="Crypto",Predictive_Model!$D$48,IF(K917="Debit Card",Predictive_Model!$D$49,IF(K917="Gift Card",Predictive_Model!$D$50,IF(K917="PayPal",Predictive_Model!$D$51,0))))+IF(N917="Comedy",Predictive_Model!$D$53,IF(N917="Documentary",Predictive_Model!$D$54,IF(N917="Drama",Predictive_Model!$D$55,IF(N917="Horror",Predictive_Model!$D$56,IF(N917="Romance",Predictive_Model!$D$57,IF(N917="Sci-Fi",Predictive_Model!$D$58,0)))))))))</f>
        <v>0.99735115285387033</v>
      </c>
      <c r="V917" s="3" t="str">
        <f t="shared" si="146"/>
        <v>Critical</v>
      </c>
      <c r="W917" s="6">
        <f t="shared" si="147"/>
        <v>13.99</v>
      </c>
      <c r="X917" s="3" t="str">
        <f t="shared" si="148"/>
        <v>Priority 2</v>
      </c>
      <c r="Y917" s="3" t="str">
        <f t="shared" si="149"/>
        <v>OK</v>
      </c>
    </row>
    <row r="918" spans="1:25" x14ac:dyDescent="0.25">
      <c r="A918" s="3" t="str">
        <f>Raw_Data!A918</f>
        <v>b1bc1db4-b670-44f7-a229-9ef130b67a3c</v>
      </c>
      <c r="B918" s="3">
        <f>Raw_Data!B918</f>
        <v>27</v>
      </c>
      <c r="C918" s="3" t="str">
        <f>Raw_Data!C918</f>
        <v>Other</v>
      </c>
      <c r="D918" s="3" t="str">
        <f>Raw_Data!D918</f>
        <v>Basic</v>
      </c>
      <c r="E918" s="3">
        <f>Raw_Data!E918</f>
        <v>6.89</v>
      </c>
      <c r="F918" s="3">
        <f>Raw_Data!F918</f>
        <v>6</v>
      </c>
      <c r="G918" s="3" t="str">
        <f>Raw_Data!G918</f>
        <v>Europe</v>
      </c>
      <c r="H918" s="3" t="str">
        <f>Raw_Data!H918</f>
        <v>Tablet</v>
      </c>
      <c r="I918" s="3">
        <f>Raw_Data!I918</f>
        <v>8.99</v>
      </c>
      <c r="J918" s="3">
        <f>Raw_Data!J918</f>
        <v>0</v>
      </c>
      <c r="K918" s="3" t="str">
        <f>Raw_Data!K918</f>
        <v>Credit Card</v>
      </c>
      <c r="L918" s="3">
        <f>Raw_Data!L918</f>
        <v>5</v>
      </c>
      <c r="M918" s="3">
        <f>Raw_Data!M918</f>
        <v>0.98</v>
      </c>
      <c r="N918" s="3" t="str">
        <f>Raw_Data!N918</f>
        <v>Documentary</v>
      </c>
      <c r="O918" s="3" t="str">
        <f t="shared" si="140"/>
        <v>25-34</v>
      </c>
      <c r="P918" s="3" t="str">
        <f t="shared" si="141"/>
        <v>&lt;10h</v>
      </c>
      <c r="Q918" s="3" t="str">
        <f t="shared" si="142"/>
        <v>0-7d</v>
      </c>
      <c r="R918" s="3" t="str">
        <f t="shared" si="143"/>
        <v>Medium</v>
      </c>
      <c r="S918" s="3" t="str">
        <f t="shared" si="144"/>
        <v>Low</v>
      </c>
      <c r="T918" s="3" t="str">
        <f t="shared" si="145"/>
        <v>Active</v>
      </c>
      <c r="U918" s="4">
        <f>1/(1+EXP(-(Predictive_Model!$B$5+((B918-Predictive_Model!$B$20)/Predictive_Model!$C$20)*Predictive_Model!$D$20+((E918-Predictive_Model!$B$21)/Predictive_Model!$C$21)*Predictive_Model!$D$21+((F918-Predictive_Model!$B$22)/Predictive_Model!$C$22)*Predictive_Model!$D$22+((I918-Predictive_Model!$B$23)/Predictive_Model!$C$23)*Predictive_Model!$D$23+((L918-Predictive_Model!$B$24)/Predictive_Model!$C$24)*Predictive_Model!$D$24+((M918-Predictive_Model!$B$25)/Predictive_Model!$C$25)*Predictive_Model!$D$25+IF(C918="Male",Predictive_Model!$D$31,IF(C918="Other",Predictive_Model!$D$32,0))+IF(D918="Premium",Predictive_Model!$D$34,IF(D918="Standard",Predictive_Model!$D$35,0))+IF(G918="Asia",Predictive_Model!$D$37,IF(G918="Europe",Predictive_Model!$D$38,IF(G918="North America",Predictive_Model!$D$39,IF(G918="Oceania",Predictive_Model!$D$40,IF(G918="South America",Predictive_Model!$D$41,0)))))+IF(H918="Laptop",Predictive_Model!$D$43,IF(H918="Mobile",Predictive_Model!$D$44,IF(H918="TV",Predictive_Model!$D$45,IF(H918="Tablet",Predictive_Model!$D$46,0))))+IF(K918="Crypto",Predictive_Model!$D$48,IF(K918="Debit Card",Predictive_Model!$D$49,IF(K918="Gift Card",Predictive_Model!$D$50,IF(K918="PayPal",Predictive_Model!$D$51,0))))+IF(N918="Comedy",Predictive_Model!$D$53,IF(N918="Documentary",Predictive_Model!$D$54,IF(N918="Drama",Predictive_Model!$D$55,IF(N918="Horror",Predictive_Model!$D$56,IF(N918="Romance",Predictive_Model!$D$57,IF(N918="Sci-Fi",Predictive_Model!$D$58,0)))))))))</f>
        <v>0.45558944249946687</v>
      </c>
      <c r="V918" s="3" t="str">
        <f t="shared" si="146"/>
        <v>Medium</v>
      </c>
      <c r="W918" s="6">
        <f t="shared" si="147"/>
        <v>4.0957490880702077</v>
      </c>
      <c r="X918" s="3" t="str">
        <f t="shared" si="148"/>
        <v>Monitor</v>
      </c>
      <c r="Y918" s="3" t="str">
        <f t="shared" si="149"/>
        <v>OK</v>
      </c>
    </row>
    <row r="919" spans="1:25" x14ac:dyDescent="0.25">
      <c r="A919" s="3" t="str">
        <f>Raw_Data!A919</f>
        <v>91b43c76-8109-4310-9b77-70ff596e5237</v>
      </c>
      <c r="B919" s="3">
        <f>Raw_Data!B919</f>
        <v>70</v>
      </c>
      <c r="C919" s="3" t="str">
        <f>Raw_Data!C919</f>
        <v>Female</v>
      </c>
      <c r="D919" s="3" t="str">
        <f>Raw_Data!D919</f>
        <v>Basic</v>
      </c>
      <c r="E919" s="3">
        <f>Raw_Data!E919</f>
        <v>20.64</v>
      </c>
      <c r="F919" s="3">
        <f>Raw_Data!F919</f>
        <v>34</v>
      </c>
      <c r="G919" s="3" t="str">
        <f>Raw_Data!G919</f>
        <v>Africa</v>
      </c>
      <c r="H919" s="3" t="str">
        <f>Raw_Data!H919</f>
        <v>Mobile</v>
      </c>
      <c r="I919" s="3">
        <f>Raw_Data!I919</f>
        <v>8.99</v>
      </c>
      <c r="J919" s="3">
        <f>Raw_Data!J919</f>
        <v>1</v>
      </c>
      <c r="K919" s="3" t="str">
        <f>Raw_Data!K919</f>
        <v>Crypto</v>
      </c>
      <c r="L919" s="3">
        <f>Raw_Data!L919</f>
        <v>1</v>
      </c>
      <c r="M919" s="3">
        <f>Raw_Data!M919</f>
        <v>0.59</v>
      </c>
      <c r="N919" s="3" t="str">
        <f>Raw_Data!N919</f>
        <v>Sci-Fi</v>
      </c>
      <c r="O919" s="3" t="str">
        <f t="shared" si="140"/>
        <v>55-70</v>
      </c>
      <c r="P919" s="3" t="str">
        <f t="shared" si="141"/>
        <v>10-24h</v>
      </c>
      <c r="Q919" s="3" t="str">
        <f t="shared" si="142"/>
        <v>22-45d</v>
      </c>
      <c r="R919" s="3" t="str">
        <f t="shared" si="143"/>
        <v>Medium</v>
      </c>
      <c r="S919" s="3" t="str">
        <f t="shared" si="144"/>
        <v>Low</v>
      </c>
      <c r="T919" s="3" t="str">
        <f t="shared" si="145"/>
        <v>Churned</v>
      </c>
      <c r="U919" s="4">
        <f>1/(1+EXP(-(Predictive_Model!$B$5+((B919-Predictive_Model!$B$20)/Predictive_Model!$C$20)*Predictive_Model!$D$20+((E919-Predictive_Model!$B$21)/Predictive_Model!$C$21)*Predictive_Model!$D$21+((F919-Predictive_Model!$B$22)/Predictive_Model!$C$22)*Predictive_Model!$D$22+((I919-Predictive_Model!$B$23)/Predictive_Model!$C$23)*Predictive_Model!$D$23+((L919-Predictive_Model!$B$24)/Predictive_Model!$C$24)*Predictive_Model!$D$24+((M919-Predictive_Model!$B$25)/Predictive_Model!$C$25)*Predictive_Model!$D$25+IF(C919="Male",Predictive_Model!$D$31,IF(C919="Other",Predictive_Model!$D$32,0))+IF(D919="Premium",Predictive_Model!$D$34,IF(D919="Standard",Predictive_Model!$D$35,0))+IF(G919="Asia",Predictive_Model!$D$37,IF(G919="Europe",Predictive_Model!$D$38,IF(G919="North America",Predictive_Model!$D$39,IF(G919="Oceania",Predictive_Model!$D$40,IF(G919="South America",Predictive_Model!$D$41,0)))))+IF(H919="Laptop",Predictive_Model!$D$43,IF(H919="Mobile",Predictive_Model!$D$44,IF(H919="TV",Predictive_Model!$D$45,IF(H919="Tablet",Predictive_Model!$D$46,0))))+IF(K919="Crypto",Predictive_Model!$D$48,IF(K919="Debit Card",Predictive_Model!$D$49,IF(K919="Gift Card",Predictive_Model!$D$50,IF(K919="PayPal",Predictive_Model!$D$51,0))))+IF(N919="Comedy",Predictive_Model!$D$53,IF(N919="Documentary",Predictive_Model!$D$54,IF(N919="Drama",Predictive_Model!$D$55,IF(N919="Horror",Predictive_Model!$D$56,IF(N919="Romance",Predictive_Model!$D$57,IF(N919="Sci-Fi",Predictive_Model!$D$58,0)))))))))</f>
        <v>0.9640670069738182</v>
      </c>
      <c r="V919" s="3" t="str">
        <f t="shared" si="146"/>
        <v>Critical</v>
      </c>
      <c r="W919" s="6">
        <f t="shared" si="147"/>
        <v>8.99</v>
      </c>
      <c r="X919" s="3" t="str">
        <f t="shared" si="148"/>
        <v>Priority 2</v>
      </c>
      <c r="Y919" s="3" t="str">
        <f t="shared" si="149"/>
        <v>OK</v>
      </c>
    </row>
    <row r="920" spans="1:25" x14ac:dyDescent="0.25">
      <c r="A920" s="3" t="str">
        <f>Raw_Data!A920</f>
        <v>f7ef1fac-89a3-46ec-856c-daadc20d6e44</v>
      </c>
      <c r="B920" s="3">
        <f>Raw_Data!B920</f>
        <v>66</v>
      </c>
      <c r="C920" s="3" t="str">
        <f>Raw_Data!C920</f>
        <v>Male</v>
      </c>
      <c r="D920" s="3" t="str">
        <f>Raw_Data!D920</f>
        <v>Standard</v>
      </c>
      <c r="E920" s="3">
        <f>Raw_Data!E920</f>
        <v>3.11</v>
      </c>
      <c r="F920" s="3">
        <f>Raw_Data!F920</f>
        <v>3</v>
      </c>
      <c r="G920" s="3" t="str">
        <f>Raw_Data!G920</f>
        <v>Africa</v>
      </c>
      <c r="H920" s="3" t="str">
        <f>Raw_Data!H920</f>
        <v>TV</v>
      </c>
      <c r="I920" s="3">
        <f>Raw_Data!I920</f>
        <v>13.99</v>
      </c>
      <c r="J920" s="3">
        <f>Raw_Data!J920</f>
        <v>0</v>
      </c>
      <c r="K920" s="3" t="str">
        <f>Raw_Data!K920</f>
        <v>PayPal</v>
      </c>
      <c r="L920" s="3">
        <f>Raw_Data!L920</f>
        <v>3</v>
      </c>
      <c r="M920" s="3">
        <f>Raw_Data!M920</f>
        <v>0.78</v>
      </c>
      <c r="N920" s="3" t="str">
        <f>Raw_Data!N920</f>
        <v>Comedy</v>
      </c>
      <c r="O920" s="3" t="str">
        <f t="shared" si="140"/>
        <v>55-70</v>
      </c>
      <c r="P920" s="3" t="str">
        <f t="shared" si="141"/>
        <v>&lt;10h</v>
      </c>
      <c r="Q920" s="3" t="str">
        <f t="shared" si="142"/>
        <v>0-7d</v>
      </c>
      <c r="R920" s="3" t="str">
        <f t="shared" si="143"/>
        <v>Medium</v>
      </c>
      <c r="S920" s="3" t="str">
        <f t="shared" si="144"/>
        <v>Mid</v>
      </c>
      <c r="T920" s="3" t="str">
        <f t="shared" si="145"/>
        <v>Active</v>
      </c>
      <c r="U920" s="4">
        <f>1/(1+EXP(-(Predictive_Model!$B$5+((B920-Predictive_Model!$B$20)/Predictive_Model!$C$20)*Predictive_Model!$D$20+((E920-Predictive_Model!$B$21)/Predictive_Model!$C$21)*Predictive_Model!$D$21+((F920-Predictive_Model!$B$22)/Predictive_Model!$C$22)*Predictive_Model!$D$22+((I920-Predictive_Model!$B$23)/Predictive_Model!$C$23)*Predictive_Model!$D$23+((L920-Predictive_Model!$B$24)/Predictive_Model!$C$24)*Predictive_Model!$D$24+((M920-Predictive_Model!$B$25)/Predictive_Model!$C$25)*Predictive_Model!$D$25+IF(C920="Male",Predictive_Model!$D$31,IF(C920="Other",Predictive_Model!$D$32,0))+IF(D920="Premium",Predictive_Model!$D$34,IF(D920="Standard",Predictive_Model!$D$35,0))+IF(G920="Asia",Predictive_Model!$D$37,IF(G920="Europe",Predictive_Model!$D$38,IF(G920="North America",Predictive_Model!$D$39,IF(G920="Oceania",Predictive_Model!$D$40,IF(G920="South America",Predictive_Model!$D$41,0)))))+IF(H920="Laptop",Predictive_Model!$D$43,IF(H920="Mobile",Predictive_Model!$D$44,IF(H920="TV",Predictive_Model!$D$45,IF(H920="Tablet",Predictive_Model!$D$46,0))))+IF(K920="Crypto",Predictive_Model!$D$48,IF(K920="Debit Card",Predictive_Model!$D$49,IF(K920="Gift Card",Predictive_Model!$D$50,IF(K920="PayPal",Predictive_Model!$D$51,0))))+IF(N920="Comedy",Predictive_Model!$D$53,IF(N920="Documentary",Predictive_Model!$D$54,IF(N920="Drama",Predictive_Model!$D$55,IF(N920="Horror",Predictive_Model!$D$56,IF(N920="Romance",Predictive_Model!$D$57,IF(N920="Sci-Fi",Predictive_Model!$D$58,0)))))))))</f>
        <v>0.37696106437643606</v>
      </c>
      <c r="V920" s="3" t="str">
        <f t="shared" si="146"/>
        <v>Medium</v>
      </c>
      <c r="W920" s="6">
        <f t="shared" si="147"/>
        <v>5.2736852906263403</v>
      </c>
      <c r="X920" s="3" t="str">
        <f t="shared" si="148"/>
        <v>Monitor</v>
      </c>
      <c r="Y920" s="3" t="str">
        <f t="shared" si="149"/>
        <v>OK</v>
      </c>
    </row>
    <row r="921" spans="1:25" x14ac:dyDescent="0.25">
      <c r="A921" s="3" t="str">
        <f>Raw_Data!A921</f>
        <v>9b063e64-9ae5-4e10-8b25-04d7859ac28c</v>
      </c>
      <c r="B921" s="3">
        <f>Raw_Data!B921</f>
        <v>68</v>
      </c>
      <c r="C921" s="3" t="str">
        <f>Raw_Data!C921</f>
        <v>Male</v>
      </c>
      <c r="D921" s="3" t="str">
        <f>Raw_Data!D921</f>
        <v>Basic</v>
      </c>
      <c r="E921" s="3">
        <f>Raw_Data!E921</f>
        <v>5.37</v>
      </c>
      <c r="F921" s="3">
        <f>Raw_Data!F921</f>
        <v>49</v>
      </c>
      <c r="G921" s="3" t="str">
        <f>Raw_Data!G921</f>
        <v>Europe</v>
      </c>
      <c r="H921" s="3" t="str">
        <f>Raw_Data!H921</f>
        <v>Desktop</v>
      </c>
      <c r="I921" s="3">
        <f>Raw_Data!I921</f>
        <v>8.99</v>
      </c>
      <c r="J921" s="3">
        <f>Raw_Data!J921</f>
        <v>1</v>
      </c>
      <c r="K921" s="3" t="str">
        <f>Raw_Data!K921</f>
        <v>Debit Card</v>
      </c>
      <c r="L921" s="3">
        <f>Raw_Data!L921</f>
        <v>3</v>
      </c>
      <c r="M921" s="3">
        <f>Raw_Data!M921</f>
        <v>0.11</v>
      </c>
      <c r="N921" s="3" t="str">
        <f>Raw_Data!N921</f>
        <v>Documentary</v>
      </c>
      <c r="O921" s="3" t="str">
        <f t="shared" si="140"/>
        <v>55-70</v>
      </c>
      <c r="P921" s="3" t="str">
        <f t="shared" si="141"/>
        <v>&lt;10h</v>
      </c>
      <c r="Q921" s="3" t="str">
        <f t="shared" si="142"/>
        <v>46-60d</v>
      </c>
      <c r="R921" s="3" t="str">
        <f t="shared" si="143"/>
        <v>Low</v>
      </c>
      <c r="S921" s="3" t="str">
        <f t="shared" si="144"/>
        <v>Low</v>
      </c>
      <c r="T921" s="3" t="str">
        <f t="shared" si="145"/>
        <v>Churned</v>
      </c>
      <c r="U921" s="4">
        <f>1/(1+EXP(-(Predictive_Model!$B$5+((B921-Predictive_Model!$B$20)/Predictive_Model!$C$20)*Predictive_Model!$D$20+((E921-Predictive_Model!$B$21)/Predictive_Model!$C$21)*Predictive_Model!$D$21+((F921-Predictive_Model!$B$22)/Predictive_Model!$C$22)*Predictive_Model!$D$22+((I921-Predictive_Model!$B$23)/Predictive_Model!$C$23)*Predictive_Model!$D$23+((L921-Predictive_Model!$B$24)/Predictive_Model!$C$24)*Predictive_Model!$D$24+((M921-Predictive_Model!$B$25)/Predictive_Model!$C$25)*Predictive_Model!$D$25+IF(C921="Male",Predictive_Model!$D$31,IF(C921="Other",Predictive_Model!$D$32,0))+IF(D921="Premium",Predictive_Model!$D$34,IF(D921="Standard",Predictive_Model!$D$35,0))+IF(G921="Asia",Predictive_Model!$D$37,IF(G921="Europe",Predictive_Model!$D$38,IF(G921="North America",Predictive_Model!$D$39,IF(G921="Oceania",Predictive_Model!$D$40,IF(G921="South America",Predictive_Model!$D$41,0)))))+IF(H921="Laptop",Predictive_Model!$D$43,IF(H921="Mobile",Predictive_Model!$D$44,IF(H921="TV",Predictive_Model!$D$45,IF(H921="Tablet",Predictive_Model!$D$46,0))))+IF(K921="Crypto",Predictive_Model!$D$48,IF(K921="Debit Card",Predictive_Model!$D$49,IF(K921="Gift Card",Predictive_Model!$D$50,IF(K921="PayPal",Predictive_Model!$D$51,0))))+IF(N921="Comedy",Predictive_Model!$D$53,IF(N921="Documentary",Predictive_Model!$D$54,IF(N921="Drama",Predictive_Model!$D$55,IF(N921="Horror",Predictive_Model!$D$56,IF(N921="Romance",Predictive_Model!$D$57,IF(N921="Sci-Fi",Predictive_Model!$D$58,0)))))))))</f>
        <v>0.99936432653456841</v>
      </c>
      <c r="V921" s="3" t="str">
        <f t="shared" si="146"/>
        <v>Critical</v>
      </c>
      <c r="W921" s="6">
        <f t="shared" si="147"/>
        <v>8.99</v>
      </c>
      <c r="X921" s="3" t="str">
        <f t="shared" si="148"/>
        <v>Priority 2</v>
      </c>
      <c r="Y921" s="3" t="str">
        <f t="shared" si="149"/>
        <v>OK</v>
      </c>
    </row>
    <row r="922" spans="1:25" x14ac:dyDescent="0.25">
      <c r="A922" s="3" t="str">
        <f>Raw_Data!A922</f>
        <v>250343bf-153a-4ecf-969c-591aae270fc8</v>
      </c>
      <c r="B922" s="3">
        <f>Raw_Data!B922</f>
        <v>41</v>
      </c>
      <c r="C922" s="3" t="str">
        <f>Raw_Data!C922</f>
        <v>Other</v>
      </c>
      <c r="D922" s="3" t="str">
        <f>Raw_Data!D922</f>
        <v>Premium</v>
      </c>
      <c r="E922" s="3">
        <f>Raw_Data!E922</f>
        <v>26.57</v>
      </c>
      <c r="F922" s="3">
        <f>Raw_Data!F922</f>
        <v>58</v>
      </c>
      <c r="G922" s="3" t="str">
        <f>Raw_Data!G922</f>
        <v>Europe</v>
      </c>
      <c r="H922" s="3" t="str">
        <f>Raw_Data!H922</f>
        <v>Desktop</v>
      </c>
      <c r="I922" s="3">
        <f>Raw_Data!I922</f>
        <v>17.989999999999998</v>
      </c>
      <c r="J922" s="3">
        <f>Raw_Data!J922</f>
        <v>0</v>
      </c>
      <c r="K922" s="3" t="str">
        <f>Raw_Data!K922</f>
        <v>Crypto</v>
      </c>
      <c r="L922" s="3">
        <f>Raw_Data!L922</f>
        <v>3</v>
      </c>
      <c r="M922" s="3">
        <f>Raw_Data!M922</f>
        <v>0.45</v>
      </c>
      <c r="N922" s="3" t="str">
        <f>Raw_Data!N922</f>
        <v>Comedy</v>
      </c>
      <c r="O922" s="3" t="str">
        <f t="shared" si="140"/>
        <v>35-44</v>
      </c>
      <c r="P922" s="3" t="str">
        <f t="shared" si="141"/>
        <v>25-49h</v>
      </c>
      <c r="Q922" s="3" t="str">
        <f t="shared" si="142"/>
        <v>46-60d</v>
      </c>
      <c r="R922" s="3" t="str">
        <f t="shared" si="143"/>
        <v>Medium</v>
      </c>
      <c r="S922" s="3" t="str">
        <f t="shared" si="144"/>
        <v>High</v>
      </c>
      <c r="T922" s="3" t="str">
        <f t="shared" si="145"/>
        <v>Active</v>
      </c>
      <c r="U922" s="4">
        <f>1/(1+EXP(-(Predictive_Model!$B$5+((B922-Predictive_Model!$B$20)/Predictive_Model!$C$20)*Predictive_Model!$D$20+((E922-Predictive_Model!$B$21)/Predictive_Model!$C$21)*Predictive_Model!$D$21+((F922-Predictive_Model!$B$22)/Predictive_Model!$C$22)*Predictive_Model!$D$22+((I922-Predictive_Model!$B$23)/Predictive_Model!$C$23)*Predictive_Model!$D$23+((L922-Predictive_Model!$B$24)/Predictive_Model!$C$24)*Predictive_Model!$D$24+((M922-Predictive_Model!$B$25)/Predictive_Model!$C$25)*Predictive_Model!$D$25+IF(C922="Male",Predictive_Model!$D$31,IF(C922="Other",Predictive_Model!$D$32,0))+IF(D922="Premium",Predictive_Model!$D$34,IF(D922="Standard",Predictive_Model!$D$35,0))+IF(G922="Asia",Predictive_Model!$D$37,IF(G922="Europe",Predictive_Model!$D$38,IF(G922="North America",Predictive_Model!$D$39,IF(G922="Oceania",Predictive_Model!$D$40,IF(G922="South America",Predictive_Model!$D$41,0)))))+IF(H922="Laptop",Predictive_Model!$D$43,IF(H922="Mobile",Predictive_Model!$D$44,IF(H922="TV",Predictive_Model!$D$45,IF(H922="Tablet",Predictive_Model!$D$46,0))))+IF(K922="Crypto",Predictive_Model!$D$48,IF(K922="Debit Card",Predictive_Model!$D$49,IF(K922="Gift Card",Predictive_Model!$D$50,IF(K922="PayPal",Predictive_Model!$D$51,0))))+IF(N922="Comedy",Predictive_Model!$D$53,IF(N922="Documentary",Predictive_Model!$D$54,IF(N922="Drama",Predictive_Model!$D$55,IF(N922="Horror",Predictive_Model!$D$56,IF(N922="Romance",Predictive_Model!$D$57,IF(N922="Sci-Fi",Predictive_Model!$D$58,0)))))))))</f>
        <v>0.1847748087382507</v>
      </c>
      <c r="V922" s="3" t="str">
        <f t="shared" si="146"/>
        <v>Low</v>
      </c>
      <c r="W922" s="6">
        <f t="shared" si="147"/>
        <v>3.3240988092011299</v>
      </c>
      <c r="X922" s="3" t="str">
        <f t="shared" si="148"/>
        <v>Monitor</v>
      </c>
      <c r="Y922" s="3" t="str">
        <f t="shared" si="149"/>
        <v>OK</v>
      </c>
    </row>
    <row r="923" spans="1:25" x14ac:dyDescent="0.25">
      <c r="A923" s="3" t="str">
        <f>Raw_Data!A923</f>
        <v>3578445b-fdf1-4151-8f2b-22511480c2ef</v>
      </c>
      <c r="B923" s="3">
        <f>Raw_Data!B923</f>
        <v>41</v>
      </c>
      <c r="C923" s="3" t="str">
        <f>Raw_Data!C923</f>
        <v>Male</v>
      </c>
      <c r="D923" s="3" t="str">
        <f>Raw_Data!D923</f>
        <v>Basic</v>
      </c>
      <c r="E923" s="3">
        <f>Raw_Data!E923</f>
        <v>4.32</v>
      </c>
      <c r="F923" s="3">
        <f>Raw_Data!F923</f>
        <v>0</v>
      </c>
      <c r="G923" s="3" t="str">
        <f>Raw_Data!G923</f>
        <v>South America</v>
      </c>
      <c r="H923" s="3" t="str">
        <f>Raw_Data!H923</f>
        <v>Tablet</v>
      </c>
      <c r="I923" s="3">
        <f>Raw_Data!I923</f>
        <v>8.99</v>
      </c>
      <c r="J923" s="3">
        <f>Raw_Data!J923</f>
        <v>1</v>
      </c>
      <c r="K923" s="3" t="str">
        <f>Raw_Data!K923</f>
        <v>PayPal</v>
      </c>
      <c r="L923" s="3">
        <f>Raw_Data!L923</f>
        <v>1</v>
      </c>
      <c r="M923" s="3">
        <f>Raw_Data!M923</f>
        <v>4.32</v>
      </c>
      <c r="N923" s="3" t="str">
        <f>Raw_Data!N923</f>
        <v>Horror</v>
      </c>
      <c r="O923" s="3" t="str">
        <f t="shared" si="140"/>
        <v>35-44</v>
      </c>
      <c r="P923" s="3" t="str">
        <f t="shared" si="141"/>
        <v>&lt;10h</v>
      </c>
      <c r="Q923" s="3" t="str">
        <f t="shared" si="142"/>
        <v>0-7d</v>
      </c>
      <c r="R923" s="3" t="str">
        <f t="shared" si="143"/>
        <v>Medium</v>
      </c>
      <c r="S923" s="3" t="str">
        <f t="shared" si="144"/>
        <v>Low</v>
      </c>
      <c r="T923" s="3" t="str">
        <f t="shared" si="145"/>
        <v>Churned</v>
      </c>
      <c r="U923" s="4">
        <f>1/(1+EXP(-(Predictive_Model!$B$5+((B923-Predictive_Model!$B$20)/Predictive_Model!$C$20)*Predictive_Model!$D$20+((E923-Predictive_Model!$B$21)/Predictive_Model!$C$21)*Predictive_Model!$D$21+((F923-Predictive_Model!$B$22)/Predictive_Model!$C$22)*Predictive_Model!$D$22+((I923-Predictive_Model!$B$23)/Predictive_Model!$C$23)*Predictive_Model!$D$23+((L923-Predictive_Model!$B$24)/Predictive_Model!$C$24)*Predictive_Model!$D$24+((M923-Predictive_Model!$B$25)/Predictive_Model!$C$25)*Predictive_Model!$D$25+IF(C923="Male",Predictive_Model!$D$31,IF(C923="Other",Predictive_Model!$D$32,0))+IF(D923="Premium",Predictive_Model!$D$34,IF(D923="Standard",Predictive_Model!$D$35,0))+IF(G923="Asia",Predictive_Model!$D$37,IF(G923="Europe",Predictive_Model!$D$38,IF(G923="North America",Predictive_Model!$D$39,IF(G923="Oceania",Predictive_Model!$D$40,IF(G923="South America",Predictive_Model!$D$41,0)))))+IF(H923="Laptop",Predictive_Model!$D$43,IF(H923="Mobile",Predictive_Model!$D$44,IF(H923="TV",Predictive_Model!$D$45,IF(H923="Tablet",Predictive_Model!$D$46,0))))+IF(K923="Crypto",Predictive_Model!$D$48,IF(K923="Debit Card",Predictive_Model!$D$49,IF(K923="Gift Card",Predictive_Model!$D$50,IF(K923="PayPal",Predictive_Model!$D$51,0))))+IF(N923="Comedy",Predictive_Model!$D$53,IF(N923="Documentary",Predictive_Model!$D$54,IF(N923="Drama",Predictive_Model!$D$55,IF(N923="Horror",Predictive_Model!$D$56,IF(N923="Romance",Predictive_Model!$D$57,IF(N923="Sci-Fi",Predictive_Model!$D$58,0)))))))))</f>
        <v>6.0562218683631854E-2</v>
      </c>
      <c r="V923" s="3" t="str">
        <f t="shared" si="146"/>
        <v>Low</v>
      </c>
      <c r="W923" s="6">
        <f t="shared" si="147"/>
        <v>8.99</v>
      </c>
      <c r="X923" s="3" t="str">
        <f t="shared" si="148"/>
        <v>Monitor</v>
      </c>
      <c r="Y923" s="3" t="str">
        <f t="shared" si="149"/>
        <v>OK</v>
      </c>
    </row>
    <row r="924" spans="1:25" x14ac:dyDescent="0.25">
      <c r="A924" s="3" t="str">
        <f>Raw_Data!A924</f>
        <v>be23ec59-2fcc-4671-9283-33b1981584f0</v>
      </c>
      <c r="B924" s="3">
        <f>Raw_Data!B924</f>
        <v>35</v>
      </c>
      <c r="C924" s="3" t="str">
        <f>Raw_Data!C924</f>
        <v>Male</v>
      </c>
      <c r="D924" s="3" t="str">
        <f>Raw_Data!D924</f>
        <v>Premium</v>
      </c>
      <c r="E924" s="3">
        <f>Raw_Data!E924</f>
        <v>14.76</v>
      </c>
      <c r="F924" s="3">
        <f>Raw_Data!F924</f>
        <v>26</v>
      </c>
      <c r="G924" s="3" t="str">
        <f>Raw_Data!G924</f>
        <v>South America</v>
      </c>
      <c r="H924" s="3" t="str">
        <f>Raw_Data!H924</f>
        <v>Desktop</v>
      </c>
      <c r="I924" s="3">
        <f>Raw_Data!I924</f>
        <v>17.989999999999998</v>
      </c>
      <c r="J924" s="3">
        <f>Raw_Data!J924</f>
        <v>0</v>
      </c>
      <c r="K924" s="3" t="str">
        <f>Raw_Data!K924</f>
        <v>Credit Card</v>
      </c>
      <c r="L924" s="3">
        <f>Raw_Data!L924</f>
        <v>4</v>
      </c>
      <c r="M924" s="3">
        <f>Raw_Data!M924</f>
        <v>0.55000000000000004</v>
      </c>
      <c r="N924" s="3" t="str">
        <f>Raw_Data!N924</f>
        <v>Drama</v>
      </c>
      <c r="O924" s="3" t="str">
        <f t="shared" si="140"/>
        <v>35-44</v>
      </c>
      <c r="P924" s="3" t="str">
        <f t="shared" si="141"/>
        <v>10-24h</v>
      </c>
      <c r="Q924" s="3" t="str">
        <f t="shared" si="142"/>
        <v>22-45d</v>
      </c>
      <c r="R924" s="3" t="str">
        <f t="shared" si="143"/>
        <v>Medium</v>
      </c>
      <c r="S924" s="3" t="str">
        <f t="shared" si="144"/>
        <v>High</v>
      </c>
      <c r="T924" s="3" t="str">
        <f t="shared" si="145"/>
        <v>Active</v>
      </c>
      <c r="U924" s="4">
        <f>1/(1+EXP(-(Predictive_Model!$B$5+((B924-Predictive_Model!$B$20)/Predictive_Model!$C$20)*Predictive_Model!$D$20+((E924-Predictive_Model!$B$21)/Predictive_Model!$C$21)*Predictive_Model!$D$21+((F924-Predictive_Model!$B$22)/Predictive_Model!$C$22)*Predictive_Model!$D$22+((I924-Predictive_Model!$B$23)/Predictive_Model!$C$23)*Predictive_Model!$D$23+((L924-Predictive_Model!$B$24)/Predictive_Model!$C$24)*Predictive_Model!$D$24+((M924-Predictive_Model!$B$25)/Predictive_Model!$C$25)*Predictive_Model!$D$25+IF(C924="Male",Predictive_Model!$D$31,IF(C924="Other",Predictive_Model!$D$32,0))+IF(D924="Premium",Predictive_Model!$D$34,IF(D924="Standard",Predictive_Model!$D$35,0))+IF(G924="Asia",Predictive_Model!$D$37,IF(G924="Europe",Predictive_Model!$D$38,IF(G924="North America",Predictive_Model!$D$39,IF(G924="Oceania",Predictive_Model!$D$40,IF(G924="South America",Predictive_Model!$D$41,0)))))+IF(H924="Laptop",Predictive_Model!$D$43,IF(H924="Mobile",Predictive_Model!$D$44,IF(H924="TV",Predictive_Model!$D$45,IF(H924="Tablet",Predictive_Model!$D$46,0))))+IF(K924="Crypto",Predictive_Model!$D$48,IF(K924="Debit Card",Predictive_Model!$D$49,IF(K924="Gift Card",Predictive_Model!$D$50,IF(K924="PayPal",Predictive_Model!$D$51,0))))+IF(N924="Comedy",Predictive_Model!$D$53,IF(N924="Documentary",Predictive_Model!$D$54,IF(N924="Drama",Predictive_Model!$D$55,IF(N924="Horror",Predictive_Model!$D$56,IF(N924="Romance",Predictive_Model!$D$57,IF(N924="Sci-Fi",Predictive_Model!$D$58,0)))))))))</f>
        <v>5.4583875130079784E-2</v>
      </c>
      <c r="V924" s="3" t="str">
        <f t="shared" si="146"/>
        <v>Low</v>
      </c>
      <c r="W924" s="6">
        <f t="shared" si="147"/>
        <v>0.98196391359013524</v>
      </c>
      <c r="X924" s="3" t="str">
        <f t="shared" si="148"/>
        <v>Monitor</v>
      </c>
      <c r="Y924" s="3" t="str">
        <f t="shared" si="149"/>
        <v>OK</v>
      </c>
    </row>
    <row r="925" spans="1:25" x14ac:dyDescent="0.25">
      <c r="A925" s="3" t="str">
        <f>Raw_Data!A925</f>
        <v>354dd217-2718-4a52-9640-2100fce27845</v>
      </c>
      <c r="B925" s="3">
        <f>Raw_Data!B925</f>
        <v>27</v>
      </c>
      <c r="C925" s="3" t="str">
        <f>Raw_Data!C925</f>
        <v>Female</v>
      </c>
      <c r="D925" s="3" t="str">
        <f>Raw_Data!D925</f>
        <v>Standard</v>
      </c>
      <c r="E925" s="3">
        <f>Raw_Data!E925</f>
        <v>1.77</v>
      </c>
      <c r="F925" s="3">
        <f>Raw_Data!F925</f>
        <v>41</v>
      </c>
      <c r="G925" s="3" t="str">
        <f>Raw_Data!G925</f>
        <v>South America</v>
      </c>
      <c r="H925" s="3" t="str">
        <f>Raw_Data!H925</f>
        <v>Mobile</v>
      </c>
      <c r="I925" s="3">
        <f>Raw_Data!I925</f>
        <v>13.99</v>
      </c>
      <c r="J925" s="3">
        <f>Raw_Data!J925</f>
        <v>1</v>
      </c>
      <c r="K925" s="3" t="str">
        <f>Raw_Data!K925</f>
        <v>PayPal</v>
      </c>
      <c r="L925" s="3">
        <f>Raw_Data!L925</f>
        <v>2</v>
      </c>
      <c r="M925" s="3">
        <f>Raw_Data!M925</f>
        <v>0.04</v>
      </c>
      <c r="N925" s="3" t="str">
        <f>Raw_Data!N925</f>
        <v>Horror</v>
      </c>
      <c r="O925" s="3" t="str">
        <f t="shared" si="140"/>
        <v>25-34</v>
      </c>
      <c r="P925" s="3" t="str">
        <f t="shared" si="141"/>
        <v>&lt;10h</v>
      </c>
      <c r="Q925" s="3" t="str">
        <f t="shared" si="142"/>
        <v>22-45d</v>
      </c>
      <c r="R925" s="3" t="str">
        <f t="shared" si="143"/>
        <v>Medium</v>
      </c>
      <c r="S925" s="3" t="str">
        <f t="shared" si="144"/>
        <v>Mid</v>
      </c>
      <c r="T925" s="3" t="str">
        <f t="shared" si="145"/>
        <v>Churned</v>
      </c>
      <c r="U925" s="4">
        <f>1/(1+EXP(-(Predictive_Model!$B$5+((B925-Predictive_Model!$B$20)/Predictive_Model!$C$20)*Predictive_Model!$D$20+((E925-Predictive_Model!$B$21)/Predictive_Model!$C$21)*Predictive_Model!$D$21+((F925-Predictive_Model!$B$22)/Predictive_Model!$C$22)*Predictive_Model!$D$22+((I925-Predictive_Model!$B$23)/Predictive_Model!$C$23)*Predictive_Model!$D$23+((L925-Predictive_Model!$B$24)/Predictive_Model!$C$24)*Predictive_Model!$D$24+((M925-Predictive_Model!$B$25)/Predictive_Model!$C$25)*Predictive_Model!$D$25+IF(C925="Male",Predictive_Model!$D$31,IF(C925="Other",Predictive_Model!$D$32,0))+IF(D925="Premium",Predictive_Model!$D$34,IF(D925="Standard",Predictive_Model!$D$35,0))+IF(G925="Asia",Predictive_Model!$D$37,IF(G925="Europe",Predictive_Model!$D$38,IF(G925="North America",Predictive_Model!$D$39,IF(G925="Oceania",Predictive_Model!$D$40,IF(G925="South America",Predictive_Model!$D$41,0)))))+IF(H925="Laptop",Predictive_Model!$D$43,IF(H925="Mobile",Predictive_Model!$D$44,IF(H925="TV",Predictive_Model!$D$45,IF(H925="Tablet",Predictive_Model!$D$46,0))))+IF(K925="Crypto",Predictive_Model!$D$48,IF(K925="Debit Card",Predictive_Model!$D$49,IF(K925="Gift Card",Predictive_Model!$D$50,IF(K925="PayPal",Predictive_Model!$D$51,0))))+IF(N925="Comedy",Predictive_Model!$D$53,IF(N925="Documentary",Predictive_Model!$D$54,IF(N925="Drama",Predictive_Model!$D$55,IF(N925="Horror",Predictive_Model!$D$56,IF(N925="Romance",Predictive_Model!$D$57,IF(N925="Sci-Fi",Predictive_Model!$D$58,0)))))))))</f>
        <v>0.99989265484702794</v>
      </c>
      <c r="V925" s="3" t="str">
        <f t="shared" si="146"/>
        <v>Critical</v>
      </c>
      <c r="W925" s="6">
        <f t="shared" si="147"/>
        <v>13.99</v>
      </c>
      <c r="X925" s="3" t="str">
        <f t="shared" si="148"/>
        <v>Priority 2</v>
      </c>
      <c r="Y925" s="3" t="str">
        <f t="shared" si="149"/>
        <v>OK</v>
      </c>
    </row>
    <row r="926" spans="1:25" x14ac:dyDescent="0.25">
      <c r="A926" s="3" t="str">
        <f>Raw_Data!A926</f>
        <v>d9909eed-db58-4db5-b0e4-92b311601ab9</v>
      </c>
      <c r="B926" s="3">
        <f>Raw_Data!B926</f>
        <v>44</v>
      </c>
      <c r="C926" s="3" t="str">
        <f>Raw_Data!C926</f>
        <v>Other</v>
      </c>
      <c r="D926" s="3" t="str">
        <f>Raw_Data!D926</f>
        <v>Standard</v>
      </c>
      <c r="E926" s="3">
        <f>Raw_Data!E926</f>
        <v>2.14</v>
      </c>
      <c r="F926" s="3">
        <f>Raw_Data!F926</f>
        <v>4</v>
      </c>
      <c r="G926" s="3" t="str">
        <f>Raw_Data!G926</f>
        <v>Asia</v>
      </c>
      <c r="H926" s="3" t="str">
        <f>Raw_Data!H926</f>
        <v>Desktop</v>
      </c>
      <c r="I926" s="3">
        <f>Raw_Data!I926</f>
        <v>13.99</v>
      </c>
      <c r="J926" s="3">
        <f>Raw_Data!J926</f>
        <v>1</v>
      </c>
      <c r="K926" s="3" t="str">
        <f>Raw_Data!K926</f>
        <v>Crypto</v>
      </c>
      <c r="L926" s="3">
        <f>Raw_Data!L926</f>
        <v>2</v>
      </c>
      <c r="M926" s="3">
        <f>Raw_Data!M926</f>
        <v>0.43</v>
      </c>
      <c r="N926" s="3" t="str">
        <f>Raw_Data!N926</f>
        <v>Comedy</v>
      </c>
      <c r="O926" s="3" t="str">
        <f t="shared" si="140"/>
        <v>35-44</v>
      </c>
      <c r="P926" s="3" t="str">
        <f t="shared" si="141"/>
        <v>&lt;10h</v>
      </c>
      <c r="Q926" s="3" t="str">
        <f t="shared" si="142"/>
        <v>0-7d</v>
      </c>
      <c r="R926" s="3" t="str">
        <f t="shared" si="143"/>
        <v>Medium</v>
      </c>
      <c r="S926" s="3" t="str">
        <f t="shared" si="144"/>
        <v>Mid</v>
      </c>
      <c r="T926" s="3" t="str">
        <f t="shared" si="145"/>
        <v>Churned</v>
      </c>
      <c r="U926" s="4">
        <f>1/(1+EXP(-(Predictive_Model!$B$5+((B926-Predictive_Model!$B$20)/Predictive_Model!$C$20)*Predictive_Model!$D$20+((E926-Predictive_Model!$B$21)/Predictive_Model!$C$21)*Predictive_Model!$D$21+((F926-Predictive_Model!$B$22)/Predictive_Model!$C$22)*Predictive_Model!$D$22+((I926-Predictive_Model!$B$23)/Predictive_Model!$C$23)*Predictive_Model!$D$23+((L926-Predictive_Model!$B$24)/Predictive_Model!$C$24)*Predictive_Model!$D$24+((M926-Predictive_Model!$B$25)/Predictive_Model!$C$25)*Predictive_Model!$D$25+IF(C926="Male",Predictive_Model!$D$31,IF(C926="Other",Predictive_Model!$D$32,0))+IF(D926="Premium",Predictive_Model!$D$34,IF(D926="Standard",Predictive_Model!$D$35,0))+IF(G926="Asia",Predictive_Model!$D$37,IF(G926="Europe",Predictive_Model!$D$38,IF(G926="North America",Predictive_Model!$D$39,IF(G926="Oceania",Predictive_Model!$D$40,IF(G926="South America",Predictive_Model!$D$41,0)))))+IF(H926="Laptop",Predictive_Model!$D$43,IF(H926="Mobile",Predictive_Model!$D$44,IF(H926="TV",Predictive_Model!$D$45,IF(H926="Tablet",Predictive_Model!$D$46,0))))+IF(K926="Crypto",Predictive_Model!$D$48,IF(K926="Debit Card",Predictive_Model!$D$49,IF(K926="Gift Card",Predictive_Model!$D$50,IF(K926="PayPal",Predictive_Model!$D$51,0))))+IF(N926="Comedy",Predictive_Model!$D$53,IF(N926="Documentary",Predictive_Model!$D$54,IF(N926="Drama",Predictive_Model!$D$55,IF(N926="Horror",Predictive_Model!$D$56,IF(N926="Romance",Predictive_Model!$D$57,IF(N926="Sci-Fi",Predictive_Model!$D$58,0)))))))))</f>
        <v>0.82263846431871757</v>
      </c>
      <c r="V926" s="3" t="str">
        <f t="shared" si="146"/>
        <v>Critical</v>
      </c>
      <c r="W926" s="6">
        <f t="shared" si="147"/>
        <v>13.99</v>
      </c>
      <c r="X926" s="3" t="str">
        <f t="shared" si="148"/>
        <v>Priority 2</v>
      </c>
      <c r="Y926" s="3" t="str">
        <f t="shared" si="149"/>
        <v>OK</v>
      </c>
    </row>
    <row r="927" spans="1:25" x14ac:dyDescent="0.25">
      <c r="A927" s="3" t="str">
        <f>Raw_Data!A927</f>
        <v>312afc5f-e59a-4e90-925d-2a8de08ec764</v>
      </c>
      <c r="B927" s="3">
        <f>Raw_Data!B927</f>
        <v>38</v>
      </c>
      <c r="C927" s="3" t="str">
        <f>Raw_Data!C927</f>
        <v>Other</v>
      </c>
      <c r="D927" s="3" t="str">
        <f>Raw_Data!D927</f>
        <v>Basic</v>
      </c>
      <c r="E927" s="3">
        <f>Raw_Data!E927</f>
        <v>53.06</v>
      </c>
      <c r="F927" s="3">
        <f>Raw_Data!F927</f>
        <v>55</v>
      </c>
      <c r="G927" s="3" t="str">
        <f>Raw_Data!G927</f>
        <v>Africa</v>
      </c>
      <c r="H927" s="3" t="str">
        <f>Raw_Data!H927</f>
        <v>Laptop</v>
      </c>
      <c r="I927" s="3">
        <f>Raw_Data!I927</f>
        <v>8.99</v>
      </c>
      <c r="J927" s="3">
        <f>Raw_Data!J927</f>
        <v>0</v>
      </c>
      <c r="K927" s="3" t="str">
        <f>Raw_Data!K927</f>
        <v>PayPal</v>
      </c>
      <c r="L927" s="3">
        <f>Raw_Data!L927</f>
        <v>4</v>
      </c>
      <c r="M927" s="3">
        <f>Raw_Data!M927</f>
        <v>0.95</v>
      </c>
      <c r="N927" s="3" t="str">
        <f>Raw_Data!N927</f>
        <v>Horror</v>
      </c>
      <c r="O927" s="3" t="str">
        <f t="shared" si="140"/>
        <v>35-44</v>
      </c>
      <c r="P927" s="3" t="str">
        <f t="shared" si="141"/>
        <v>50h+</v>
      </c>
      <c r="Q927" s="3" t="str">
        <f t="shared" si="142"/>
        <v>46-60d</v>
      </c>
      <c r="R927" s="3" t="str">
        <f t="shared" si="143"/>
        <v>Medium</v>
      </c>
      <c r="S927" s="3" t="str">
        <f t="shared" si="144"/>
        <v>Low</v>
      </c>
      <c r="T927" s="3" t="str">
        <f t="shared" si="145"/>
        <v>Active</v>
      </c>
      <c r="U927" s="4">
        <f>1/(1+EXP(-(Predictive_Model!$B$5+((B927-Predictive_Model!$B$20)/Predictive_Model!$C$20)*Predictive_Model!$D$20+((E927-Predictive_Model!$B$21)/Predictive_Model!$C$21)*Predictive_Model!$D$21+((F927-Predictive_Model!$B$22)/Predictive_Model!$C$22)*Predictive_Model!$D$22+((I927-Predictive_Model!$B$23)/Predictive_Model!$C$23)*Predictive_Model!$D$23+((L927-Predictive_Model!$B$24)/Predictive_Model!$C$24)*Predictive_Model!$D$24+((M927-Predictive_Model!$B$25)/Predictive_Model!$C$25)*Predictive_Model!$D$25+IF(C927="Male",Predictive_Model!$D$31,IF(C927="Other",Predictive_Model!$D$32,0))+IF(D927="Premium",Predictive_Model!$D$34,IF(D927="Standard",Predictive_Model!$D$35,0))+IF(G927="Asia",Predictive_Model!$D$37,IF(G927="Europe",Predictive_Model!$D$38,IF(G927="North America",Predictive_Model!$D$39,IF(G927="Oceania",Predictive_Model!$D$40,IF(G927="South America",Predictive_Model!$D$41,0)))))+IF(H927="Laptop",Predictive_Model!$D$43,IF(H927="Mobile",Predictive_Model!$D$44,IF(H927="TV",Predictive_Model!$D$45,IF(H927="Tablet",Predictive_Model!$D$46,0))))+IF(K927="Crypto",Predictive_Model!$D$48,IF(K927="Debit Card",Predictive_Model!$D$49,IF(K927="Gift Card",Predictive_Model!$D$50,IF(K927="PayPal",Predictive_Model!$D$51,0))))+IF(N927="Comedy",Predictive_Model!$D$53,IF(N927="Documentary",Predictive_Model!$D$54,IF(N927="Drama",Predictive_Model!$D$55,IF(N927="Horror",Predictive_Model!$D$56,IF(N927="Romance",Predictive_Model!$D$57,IF(N927="Sci-Fi",Predictive_Model!$D$58,0)))))))))</f>
        <v>1.2163958381548034E-4</v>
      </c>
      <c r="V927" s="3" t="str">
        <f t="shared" si="146"/>
        <v>Low</v>
      </c>
      <c r="W927" s="6">
        <f t="shared" si="147"/>
        <v>1.0935398585011683E-3</v>
      </c>
      <c r="X927" s="3" t="str">
        <f t="shared" si="148"/>
        <v>Monitor</v>
      </c>
      <c r="Y927" s="3" t="str">
        <f t="shared" si="149"/>
        <v>OK</v>
      </c>
    </row>
    <row r="928" spans="1:25" x14ac:dyDescent="0.25">
      <c r="A928" s="3" t="str">
        <f>Raw_Data!A928</f>
        <v>75fc6d6b-4c43-4682-8151-3ca3b9669fb7</v>
      </c>
      <c r="B928" s="3">
        <f>Raw_Data!B928</f>
        <v>18</v>
      </c>
      <c r="C928" s="3" t="str">
        <f>Raw_Data!C928</f>
        <v>Female</v>
      </c>
      <c r="D928" s="3" t="str">
        <f>Raw_Data!D928</f>
        <v>Standard</v>
      </c>
      <c r="E928" s="3">
        <f>Raw_Data!E928</f>
        <v>1.71</v>
      </c>
      <c r="F928" s="3">
        <f>Raw_Data!F928</f>
        <v>49</v>
      </c>
      <c r="G928" s="3" t="str">
        <f>Raw_Data!G928</f>
        <v>South America</v>
      </c>
      <c r="H928" s="3" t="str">
        <f>Raw_Data!H928</f>
        <v>TV</v>
      </c>
      <c r="I928" s="3">
        <f>Raw_Data!I928</f>
        <v>13.99</v>
      </c>
      <c r="J928" s="3">
        <f>Raw_Data!J928</f>
        <v>1</v>
      </c>
      <c r="K928" s="3" t="str">
        <f>Raw_Data!K928</f>
        <v>PayPal</v>
      </c>
      <c r="L928" s="3">
        <f>Raw_Data!L928</f>
        <v>3</v>
      </c>
      <c r="M928" s="3">
        <f>Raw_Data!M928</f>
        <v>0.03</v>
      </c>
      <c r="N928" s="3" t="str">
        <f>Raw_Data!N928</f>
        <v>Horror</v>
      </c>
      <c r="O928" s="3" t="str">
        <f t="shared" si="140"/>
        <v>18-24</v>
      </c>
      <c r="P928" s="3" t="str">
        <f t="shared" si="141"/>
        <v>&lt;10h</v>
      </c>
      <c r="Q928" s="3" t="str">
        <f t="shared" si="142"/>
        <v>46-60d</v>
      </c>
      <c r="R928" s="3" t="str">
        <f t="shared" si="143"/>
        <v>Low</v>
      </c>
      <c r="S928" s="3" t="str">
        <f t="shared" si="144"/>
        <v>Mid</v>
      </c>
      <c r="T928" s="3" t="str">
        <f t="shared" si="145"/>
        <v>Churned</v>
      </c>
      <c r="U928" s="4">
        <f>1/(1+EXP(-(Predictive_Model!$B$5+((B928-Predictive_Model!$B$20)/Predictive_Model!$C$20)*Predictive_Model!$D$20+((E928-Predictive_Model!$B$21)/Predictive_Model!$C$21)*Predictive_Model!$D$21+((F928-Predictive_Model!$B$22)/Predictive_Model!$C$22)*Predictive_Model!$D$22+((I928-Predictive_Model!$B$23)/Predictive_Model!$C$23)*Predictive_Model!$D$23+((L928-Predictive_Model!$B$24)/Predictive_Model!$C$24)*Predictive_Model!$D$24+((M928-Predictive_Model!$B$25)/Predictive_Model!$C$25)*Predictive_Model!$D$25+IF(C928="Male",Predictive_Model!$D$31,IF(C928="Other",Predictive_Model!$D$32,0))+IF(D928="Premium",Predictive_Model!$D$34,IF(D928="Standard",Predictive_Model!$D$35,0))+IF(G928="Asia",Predictive_Model!$D$37,IF(G928="Europe",Predictive_Model!$D$38,IF(G928="North America",Predictive_Model!$D$39,IF(G928="Oceania",Predictive_Model!$D$40,IF(G928="South America",Predictive_Model!$D$41,0)))))+IF(H928="Laptop",Predictive_Model!$D$43,IF(H928="Mobile",Predictive_Model!$D$44,IF(H928="TV",Predictive_Model!$D$45,IF(H928="Tablet",Predictive_Model!$D$46,0))))+IF(K928="Crypto",Predictive_Model!$D$48,IF(K928="Debit Card",Predictive_Model!$D$49,IF(K928="Gift Card",Predictive_Model!$D$50,IF(K928="PayPal",Predictive_Model!$D$51,0))))+IF(N928="Comedy",Predictive_Model!$D$53,IF(N928="Documentary",Predictive_Model!$D$54,IF(N928="Drama",Predictive_Model!$D$55,IF(N928="Horror",Predictive_Model!$D$56,IF(N928="Romance",Predictive_Model!$D$57,IF(N928="Sci-Fi",Predictive_Model!$D$58,0)))))))))</f>
        <v>0.99948614698163663</v>
      </c>
      <c r="V928" s="3" t="str">
        <f t="shared" si="146"/>
        <v>Critical</v>
      </c>
      <c r="W928" s="6">
        <f t="shared" si="147"/>
        <v>13.99</v>
      </c>
      <c r="X928" s="3" t="str">
        <f t="shared" si="148"/>
        <v>Priority 2</v>
      </c>
      <c r="Y928" s="3" t="str">
        <f t="shared" si="149"/>
        <v>OK</v>
      </c>
    </row>
    <row r="929" spans="1:25" x14ac:dyDescent="0.25">
      <c r="A929" s="3" t="str">
        <f>Raw_Data!A929</f>
        <v>88316c46-ce49-4f56-bed6-ac68ea711acf</v>
      </c>
      <c r="B929" s="3">
        <f>Raw_Data!B929</f>
        <v>58</v>
      </c>
      <c r="C929" s="3" t="str">
        <f>Raw_Data!C929</f>
        <v>Other</v>
      </c>
      <c r="D929" s="3" t="str">
        <f>Raw_Data!D929</f>
        <v>Premium</v>
      </c>
      <c r="E929" s="3">
        <f>Raw_Data!E929</f>
        <v>2.75</v>
      </c>
      <c r="F929" s="3">
        <f>Raw_Data!F929</f>
        <v>8</v>
      </c>
      <c r="G929" s="3" t="str">
        <f>Raw_Data!G929</f>
        <v>South America</v>
      </c>
      <c r="H929" s="3" t="str">
        <f>Raw_Data!H929</f>
        <v>Laptop</v>
      </c>
      <c r="I929" s="3">
        <f>Raw_Data!I929</f>
        <v>17.989999999999998</v>
      </c>
      <c r="J929" s="3">
        <f>Raw_Data!J929</f>
        <v>0</v>
      </c>
      <c r="K929" s="3" t="str">
        <f>Raw_Data!K929</f>
        <v>PayPal</v>
      </c>
      <c r="L929" s="3">
        <f>Raw_Data!L929</f>
        <v>4</v>
      </c>
      <c r="M929" s="3">
        <f>Raw_Data!M929</f>
        <v>0.31</v>
      </c>
      <c r="N929" s="3" t="str">
        <f>Raw_Data!N929</f>
        <v>Documentary</v>
      </c>
      <c r="O929" s="3" t="str">
        <f t="shared" si="140"/>
        <v>55-70</v>
      </c>
      <c r="P929" s="3" t="str">
        <f t="shared" si="141"/>
        <v>&lt;10h</v>
      </c>
      <c r="Q929" s="3" t="str">
        <f t="shared" si="142"/>
        <v>8-21d</v>
      </c>
      <c r="R929" s="3" t="str">
        <f t="shared" si="143"/>
        <v>Medium</v>
      </c>
      <c r="S929" s="3" t="str">
        <f t="shared" si="144"/>
        <v>High</v>
      </c>
      <c r="T929" s="3" t="str">
        <f t="shared" si="145"/>
        <v>Active</v>
      </c>
      <c r="U929" s="4">
        <f>1/(1+EXP(-(Predictive_Model!$B$5+((B929-Predictive_Model!$B$20)/Predictive_Model!$C$20)*Predictive_Model!$D$20+((E929-Predictive_Model!$B$21)/Predictive_Model!$C$21)*Predictive_Model!$D$21+((F929-Predictive_Model!$B$22)/Predictive_Model!$C$22)*Predictive_Model!$D$22+((I929-Predictive_Model!$B$23)/Predictive_Model!$C$23)*Predictive_Model!$D$23+((L929-Predictive_Model!$B$24)/Predictive_Model!$C$24)*Predictive_Model!$D$24+((M929-Predictive_Model!$B$25)/Predictive_Model!$C$25)*Predictive_Model!$D$25+IF(C929="Male",Predictive_Model!$D$31,IF(C929="Other",Predictive_Model!$D$32,0))+IF(D929="Premium",Predictive_Model!$D$34,IF(D929="Standard",Predictive_Model!$D$35,0))+IF(G929="Asia",Predictive_Model!$D$37,IF(G929="Europe",Predictive_Model!$D$38,IF(G929="North America",Predictive_Model!$D$39,IF(G929="Oceania",Predictive_Model!$D$40,IF(G929="South America",Predictive_Model!$D$41,0)))))+IF(H929="Laptop",Predictive_Model!$D$43,IF(H929="Mobile",Predictive_Model!$D$44,IF(H929="TV",Predictive_Model!$D$45,IF(H929="Tablet",Predictive_Model!$D$46,0))))+IF(K929="Crypto",Predictive_Model!$D$48,IF(K929="Debit Card",Predictive_Model!$D$49,IF(K929="Gift Card",Predictive_Model!$D$50,IF(K929="PayPal",Predictive_Model!$D$51,0))))+IF(N929="Comedy",Predictive_Model!$D$53,IF(N929="Documentary",Predictive_Model!$D$54,IF(N929="Drama",Predictive_Model!$D$55,IF(N929="Horror",Predictive_Model!$D$56,IF(N929="Romance",Predictive_Model!$D$57,IF(N929="Sci-Fi",Predictive_Model!$D$58,0)))))))))</f>
        <v>0.24025363443387623</v>
      </c>
      <c r="V929" s="3" t="str">
        <f t="shared" si="146"/>
        <v>Low</v>
      </c>
      <c r="W929" s="6">
        <f t="shared" si="147"/>
        <v>4.3221628834654329</v>
      </c>
      <c r="X929" s="3" t="str">
        <f t="shared" si="148"/>
        <v>Monitor</v>
      </c>
      <c r="Y929" s="3" t="str">
        <f t="shared" si="149"/>
        <v>OK</v>
      </c>
    </row>
    <row r="930" spans="1:25" x14ac:dyDescent="0.25">
      <c r="A930" s="3" t="str">
        <f>Raw_Data!A930</f>
        <v>301cb0ea-848e-4782-926b-70a7042cd3b8</v>
      </c>
      <c r="B930" s="3">
        <f>Raw_Data!B930</f>
        <v>58</v>
      </c>
      <c r="C930" s="3" t="str">
        <f>Raw_Data!C930</f>
        <v>Male</v>
      </c>
      <c r="D930" s="3" t="str">
        <f>Raw_Data!D930</f>
        <v>Premium</v>
      </c>
      <c r="E930" s="3">
        <f>Raw_Data!E930</f>
        <v>6.28</v>
      </c>
      <c r="F930" s="3">
        <f>Raw_Data!F930</f>
        <v>4</v>
      </c>
      <c r="G930" s="3" t="str">
        <f>Raw_Data!G930</f>
        <v>Europe</v>
      </c>
      <c r="H930" s="3" t="str">
        <f>Raw_Data!H930</f>
        <v>Tablet</v>
      </c>
      <c r="I930" s="3">
        <f>Raw_Data!I930</f>
        <v>17.989999999999998</v>
      </c>
      <c r="J930" s="3">
        <f>Raw_Data!J930</f>
        <v>0</v>
      </c>
      <c r="K930" s="3" t="str">
        <f>Raw_Data!K930</f>
        <v>Debit Card</v>
      </c>
      <c r="L930" s="3">
        <f>Raw_Data!L930</f>
        <v>4</v>
      </c>
      <c r="M930" s="3">
        <f>Raw_Data!M930</f>
        <v>1.26</v>
      </c>
      <c r="N930" s="3" t="str">
        <f>Raw_Data!N930</f>
        <v>Drama</v>
      </c>
      <c r="O930" s="3" t="str">
        <f t="shared" si="140"/>
        <v>55-70</v>
      </c>
      <c r="P930" s="3" t="str">
        <f t="shared" si="141"/>
        <v>&lt;10h</v>
      </c>
      <c r="Q930" s="3" t="str">
        <f t="shared" si="142"/>
        <v>0-7d</v>
      </c>
      <c r="R930" s="3" t="str">
        <f t="shared" si="143"/>
        <v>Medium</v>
      </c>
      <c r="S930" s="3" t="str">
        <f t="shared" si="144"/>
        <v>High</v>
      </c>
      <c r="T930" s="3" t="str">
        <f t="shared" si="145"/>
        <v>Active</v>
      </c>
      <c r="U930" s="4">
        <f>1/(1+EXP(-(Predictive_Model!$B$5+((B930-Predictive_Model!$B$20)/Predictive_Model!$C$20)*Predictive_Model!$D$20+((E930-Predictive_Model!$B$21)/Predictive_Model!$C$21)*Predictive_Model!$D$21+((F930-Predictive_Model!$B$22)/Predictive_Model!$C$22)*Predictive_Model!$D$22+((I930-Predictive_Model!$B$23)/Predictive_Model!$C$23)*Predictive_Model!$D$23+((L930-Predictive_Model!$B$24)/Predictive_Model!$C$24)*Predictive_Model!$D$24+((M930-Predictive_Model!$B$25)/Predictive_Model!$C$25)*Predictive_Model!$D$25+IF(C930="Male",Predictive_Model!$D$31,IF(C930="Other",Predictive_Model!$D$32,0))+IF(D930="Premium",Predictive_Model!$D$34,IF(D930="Standard",Predictive_Model!$D$35,0))+IF(G930="Asia",Predictive_Model!$D$37,IF(G930="Europe",Predictive_Model!$D$38,IF(G930="North America",Predictive_Model!$D$39,IF(G930="Oceania",Predictive_Model!$D$40,IF(G930="South America",Predictive_Model!$D$41,0)))))+IF(H930="Laptop",Predictive_Model!$D$43,IF(H930="Mobile",Predictive_Model!$D$44,IF(H930="TV",Predictive_Model!$D$45,IF(H930="Tablet",Predictive_Model!$D$46,0))))+IF(K930="Crypto",Predictive_Model!$D$48,IF(K930="Debit Card",Predictive_Model!$D$49,IF(K930="Gift Card",Predictive_Model!$D$50,IF(K930="PayPal",Predictive_Model!$D$51,0))))+IF(N930="Comedy",Predictive_Model!$D$53,IF(N930="Documentary",Predictive_Model!$D$54,IF(N930="Drama",Predictive_Model!$D$55,IF(N930="Horror",Predictive_Model!$D$56,IF(N930="Romance",Predictive_Model!$D$57,IF(N930="Sci-Fi",Predictive_Model!$D$58,0)))))))))</f>
        <v>4.146438220438501E-2</v>
      </c>
      <c r="V930" s="3" t="str">
        <f t="shared" si="146"/>
        <v>Low</v>
      </c>
      <c r="W930" s="6">
        <f t="shared" si="147"/>
        <v>0.7459442358568863</v>
      </c>
      <c r="X930" s="3" t="str">
        <f t="shared" si="148"/>
        <v>Monitor</v>
      </c>
      <c r="Y930" s="3" t="str">
        <f t="shared" si="149"/>
        <v>OK</v>
      </c>
    </row>
    <row r="931" spans="1:25" x14ac:dyDescent="0.25">
      <c r="A931" s="3" t="str">
        <f>Raw_Data!A931</f>
        <v>1aa2e994-3eb1-4bd3-88e9-1aa4c4aab306</v>
      </c>
      <c r="B931" s="3">
        <f>Raw_Data!B931</f>
        <v>70</v>
      </c>
      <c r="C931" s="3" t="str">
        <f>Raw_Data!C931</f>
        <v>Male</v>
      </c>
      <c r="D931" s="3" t="str">
        <f>Raw_Data!D931</f>
        <v>Basic</v>
      </c>
      <c r="E931" s="3">
        <f>Raw_Data!E931</f>
        <v>1.24</v>
      </c>
      <c r="F931" s="3">
        <f>Raw_Data!F931</f>
        <v>29</v>
      </c>
      <c r="G931" s="3" t="str">
        <f>Raw_Data!G931</f>
        <v>Oceania</v>
      </c>
      <c r="H931" s="3" t="str">
        <f>Raw_Data!H931</f>
        <v>Laptop</v>
      </c>
      <c r="I931" s="3">
        <f>Raw_Data!I931</f>
        <v>8.99</v>
      </c>
      <c r="J931" s="3">
        <f>Raw_Data!J931</f>
        <v>1</v>
      </c>
      <c r="K931" s="3" t="str">
        <f>Raw_Data!K931</f>
        <v>PayPal</v>
      </c>
      <c r="L931" s="3">
        <f>Raw_Data!L931</f>
        <v>1</v>
      </c>
      <c r="M931" s="3">
        <f>Raw_Data!M931</f>
        <v>0.04</v>
      </c>
      <c r="N931" s="3" t="str">
        <f>Raw_Data!N931</f>
        <v>Horror</v>
      </c>
      <c r="O931" s="3" t="str">
        <f t="shared" si="140"/>
        <v>55-70</v>
      </c>
      <c r="P931" s="3" t="str">
        <f t="shared" si="141"/>
        <v>&lt;10h</v>
      </c>
      <c r="Q931" s="3" t="str">
        <f t="shared" si="142"/>
        <v>22-45d</v>
      </c>
      <c r="R931" s="3" t="str">
        <f t="shared" si="143"/>
        <v>Medium</v>
      </c>
      <c r="S931" s="3" t="str">
        <f t="shared" si="144"/>
        <v>Low</v>
      </c>
      <c r="T931" s="3" t="str">
        <f t="shared" si="145"/>
        <v>Churned</v>
      </c>
      <c r="U931" s="4">
        <f>1/(1+EXP(-(Predictive_Model!$B$5+((B931-Predictive_Model!$B$20)/Predictive_Model!$C$20)*Predictive_Model!$D$20+((E931-Predictive_Model!$B$21)/Predictive_Model!$C$21)*Predictive_Model!$D$21+((F931-Predictive_Model!$B$22)/Predictive_Model!$C$22)*Predictive_Model!$D$22+((I931-Predictive_Model!$B$23)/Predictive_Model!$C$23)*Predictive_Model!$D$23+((L931-Predictive_Model!$B$24)/Predictive_Model!$C$24)*Predictive_Model!$D$24+((M931-Predictive_Model!$B$25)/Predictive_Model!$C$25)*Predictive_Model!$D$25+IF(C931="Male",Predictive_Model!$D$31,IF(C931="Other",Predictive_Model!$D$32,0))+IF(D931="Premium",Predictive_Model!$D$34,IF(D931="Standard",Predictive_Model!$D$35,0))+IF(G931="Asia",Predictive_Model!$D$37,IF(G931="Europe",Predictive_Model!$D$38,IF(G931="North America",Predictive_Model!$D$39,IF(G931="Oceania",Predictive_Model!$D$40,IF(G931="South America",Predictive_Model!$D$41,0)))))+IF(H931="Laptop",Predictive_Model!$D$43,IF(H931="Mobile",Predictive_Model!$D$44,IF(H931="TV",Predictive_Model!$D$45,IF(H931="Tablet",Predictive_Model!$D$46,0))))+IF(K931="Crypto",Predictive_Model!$D$48,IF(K931="Debit Card",Predictive_Model!$D$49,IF(K931="Gift Card",Predictive_Model!$D$50,IF(K931="PayPal",Predictive_Model!$D$51,0))))+IF(N931="Comedy",Predictive_Model!$D$53,IF(N931="Documentary",Predictive_Model!$D$54,IF(N931="Drama",Predictive_Model!$D$55,IF(N931="Horror",Predictive_Model!$D$56,IF(N931="Romance",Predictive_Model!$D$57,IF(N931="Sci-Fi",Predictive_Model!$D$58,0)))))))))</f>
        <v>0.99965304214980621</v>
      </c>
      <c r="V931" s="3" t="str">
        <f t="shared" si="146"/>
        <v>Critical</v>
      </c>
      <c r="W931" s="6">
        <f t="shared" si="147"/>
        <v>8.99</v>
      </c>
      <c r="X931" s="3" t="str">
        <f t="shared" si="148"/>
        <v>Priority 2</v>
      </c>
      <c r="Y931" s="3" t="str">
        <f t="shared" si="149"/>
        <v>OK</v>
      </c>
    </row>
    <row r="932" spans="1:25" x14ac:dyDescent="0.25">
      <c r="A932" s="3" t="str">
        <f>Raw_Data!A932</f>
        <v>51c26840-b286-42ef-b074-77c2db6c31f5</v>
      </c>
      <c r="B932" s="3">
        <f>Raw_Data!B932</f>
        <v>38</v>
      </c>
      <c r="C932" s="3" t="str">
        <f>Raw_Data!C932</f>
        <v>Male</v>
      </c>
      <c r="D932" s="3" t="str">
        <f>Raw_Data!D932</f>
        <v>Basic</v>
      </c>
      <c r="E932" s="3">
        <f>Raw_Data!E932</f>
        <v>3.86</v>
      </c>
      <c r="F932" s="3">
        <f>Raw_Data!F932</f>
        <v>37</v>
      </c>
      <c r="G932" s="3" t="str">
        <f>Raw_Data!G932</f>
        <v>South America</v>
      </c>
      <c r="H932" s="3" t="str">
        <f>Raw_Data!H932</f>
        <v>Laptop</v>
      </c>
      <c r="I932" s="3">
        <f>Raw_Data!I932</f>
        <v>8.99</v>
      </c>
      <c r="J932" s="3">
        <f>Raw_Data!J932</f>
        <v>1</v>
      </c>
      <c r="K932" s="3" t="str">
        <f>Raw_Data!K932</f>
        <v>PayPal</v>
      </c>
      <c r="L932" s="3">
        <f>Raw_Data!L932</f>
        <v>4</v>
      </c>
      <c r="M932" s="3">
        <f>Raw_Data!M932</f>
        <v>0.1</v>
      </c>
      <c r="N932" s="3" t="str">
        <f>Raw_Data!N932</f>
        <v>Romance</v>
      </c>
      <c r="O932" s="3" t="str">
        <f t="shared" si="140"/>
        <v>35-44</v>
      </c>
      <c r="P932" s="3" t="str">
        <f t="shared" si="141"/>
        <v>&lt;10h</v>
      </c>
      <c r="Q932" s="3" t="str">
        <f t="shared" si="142"/>
        <v>22-45d</v>
      </c>
      <c r="R932" s="3" t="str">
        <f t="shared" si="143"/>
        <v>Medium</v>
      </c>
      <c r="S932" s="3" t="str">
        <f t="shared" si="144"/>
        <v>Low</v>
      </c>
      <c r="T932" s="3" t="str">
        <f t="shared" si="145"/>
        <v>Churned</v>
      </c>
      <c r="U932" s="4">
        <f>1/(1+EXP(-(Predictive_Model!$B$5+((B932-Predictive_Model!$B$20)/Predictive_Model!$C$20)*Predictive_Model!$D$20+((E932-Predictive_Model!$B$21)/Predictive_Model!$C$21)*Predictive_Model!$D$21+((F932-Predictive_Model!$B$22)/Predictive_Model!$C$22)*Predictive_Model!$D$22+((I932-Predictive_Model!$B$23)/Predictive_Model!$C$23)*Predictive_Model!$D$23+((L932-Predictive_Model!$B$24)/Predictive_Model!$C$24)*Predictive_Model!$D$24+((M932-Predictive_Model!$B$25)/Predictive_Model!$C$25)*Predictive_Model!$D$25+IF(C932="Male",Predictive_Model!$D$31,IF(C932="Other",Predictive_Model!$D$32,0))+IF(D932="Premium",Predictive_Model!$D$34,IF(D932="Standard",Predictive_Model!$D$35,0))+IF(G932="Asia",Predictive_Model!$D$37,IF(G932="Europe",Predictive_Model!$D$38,IF(G932="North America",Predictive_Model!$D$39,IF(G932="Oceania",Predictive_Model!$D$40,IF(G932="South America",Predictive_Model!$D$41,0)))))+IF(H932="Laptop",Predictive_Model!$D$43,IF(H932="Mobile",Predictive_Model!$D$44,IF(H932="TV",Predictive_Model!$D$45,IF(H932="Tablet",Predictive_Model!$D$46,0))))+IF(K932="Crypto",Predictive_Model!$D$48,IF(K932="Debit Card",Predictive_Model!$D$49,IF(K932="Gift Card",Predictive_Model!$D$50,IF(K932="PayPal",Predictive_Model!$D$51,0))))+IF(N932="Comedy",Predictive_Model!$D$53,IF(N932="Documentary",Predictive_Model!$D$54,IF(N932="Drama",Predictive_Model!$D$55,IF(N932="Horror",Predictive_Model!$D$56,IF(N932="Romance",Predictive_Model!$D$57,IF(N932="Sci-Fi",Predictive_Model!$D$58,0)))))))))</f>
        <v>0.99653078120544203</v>
      </c>
      <c r="V932" s="3" t="str">
        <f t="shared" si="146"/>
        <v>Critical</v>
      </c>
      <c r="W932" s="6">
        <f t="shared" si="147"/>
        <v>8.99</v>
      </c>
      <c r="X932" s="3" t="str">
        <f t="shared" si="148"/>
        <v>Priority 2</v>
      </c>
      <c r="Y932" s="3" t="str">
        <f t="shared" si="149"/>
        <v>OK</v>
      </c>
    </row>
    <row r="933" spans="1:25" x14ac:dyDescent="0.25">
      <c r="A933" s="3" t="str">
        <f>Raw_Data!A933</f>
        <v>24e4bd86-3468-4e68-befb-bd4b6a6676a9</v>
      </c>
      <c r="B933" s="3">
        <f>Raw_Data!B933</f>
        <v>58</v>
      </c>
      <c r="C933" s="3" t="str">
        <f>Raw_Data!C933</f>
        <v>Other</v>
      </c>
      <c r="D933" s="3" t="str">
        <f>Raw_Data!D933</f>
        <v>Basic</v>
      </c>
      <c r="E933" s="3">
        <f>Raw_Data!E933</f>
        <v>14.3</v>
      </c>
      <c r="F933" s="3">
        <f>Raw_Data!F933</f>
        <v>43</v>
      </c>
      <c r="G933" s="3" t="str">
        <f>Raw_Data!G933</f>
        <v>South America</v>
      </c>
      <c r="H933" s="3" t="str">
        <f>Raw_Data!H933</f>
        <v>TV</v>
      </c>
      <c r="I933" s="3">
        <f>Raw_Data!I933</f>
        <v>8.99</v>
      </c>
      <c r="J933" s="3">
        <f>Raw_Data!J933</f>
        <v>1</v>
      </c>
      <c r="K933" s="3" t="str">
        <f>Raw_Data!K933</f>
        <v>Credit Card</v>
      </c>
      <c r="L933" s="3">
        <f>Raw_Data!L933</f>
        <v>2</v>
      </c>
      <c r="M933" s="3">
        <f>Raw_Data!M933</f>
        <v>0.33</v>
      </c>
      <c r="N933" s="3" t="str">
        <f>Raw_Data!N933</f>
        <v>Drama</v>
      </c>
      <c r="O933" s="3" t="str">
        <f t="shared" si="140"/>
        <v>55-70</v>
      </c>
      <c r="P933" s="3" t="str">
        <f t="shared" si="141"/>
        <v>10-24h</v>
      </c>
      <c r="Q933" s="3" t="str">
        <f t="shared" si="142"/>
        <v>22-45d</v>
      </c>
      <c r="R933" s="3" t="str">
        <f t="shared" si="143"/>
        <v>Medium</v>
      </c>
      <c r="S933" s="3" t="str">
        <f t="shared" si="144"/>
        <v>Low</v>
      </c>
      <c r="T933" s="3" t="str">
        <f t="shared" si="145"/>
        <v>Churned</v>
      </c>
      <c r="U933" s="4">
        <f>1/(1+EXP(-(Predictive_Model!$B$5+((B933-Predictive_Model!$B$20)/Predictive_Model!$C$20)*Predictive_Model!$D$20+((E933-Predictive_Model!$B$21)/Predictive_Model!$C$21)*Predictive_Model!$D$21+((F933-Predictive_Model!$B$22)/Predictive_Model!$C$22)*Predictive_Model!$D$22+((I933-Predictive_Model!$B$23)/Predictive_Model!$C$23)*Predictive_Model!$D$23+((L933-Predictive_Model!$B$24)/Predictive_Model!$C$24)*Predictive_Model!$D$24+((M933-Predictive_Model!$B$25)/Predictive_Model!$C$25)*Predictive_Model!$D$25+IF(C933="Male",Predictive_Model!$D$31,IF(C933="Other",Predictive_Model!$D$32,0))+IF(D933="Premium",Predictive_Model!$D$34,IF(D933="Standard",Predictive_Model!$D$35,0))+IF(G933="Asia",Predictive_Model!$D$37,IF(G933="Europe",Predictive_Model!$D$38,IF(G933="North America",Predictive_Model!$D$39,IF(G933="Oceania",Predictive_Model!$D$40,IF(G933="South America",Predictive_Model!$D$41,0)))))+IF(H933="Laptop",Predictive_Model!$D$43,IF(H933="Mobile",Predictive_Model!$D$44,IF(H933="TV",Predictive_Model!$D$45,IF(H933="Tablet",Predictive_Model!$D$46,0))))+IF(K933="Crypto",Predictive_Model!$D$48,IF(K933="Debit Card",Predictive_Model!$D$49,IF(K933="Gift Card",Predictive_Model!$D$50,IF(K933="PayPal",Predictive_Model!$D$51,0))))+IF(N933="Comedy",Predictive_Model!$D$53,IF(N933="Documentary",Predictive_Model!$D$54,IF(N933="Drama",Predictive_Model!$D$55,IF(N933="Horror",Predictive_Model!$D$56,IF(N933="Romance",Predictive_Model!$D$57,IF(N933="Sci-Fi",Predictive_Model!$D$58,0)))))))))</f>
        <v>0.98543052097521089</v>
      </c>
      <c r="V933" s="3" t="str">
        <f t="shared" si="146"/>
        <v>Critical</v>
      </c>
      <c r="W933" s="6">
        <f t="shared" si="147"/>
        <v>8.99</v>
      </c>
      <c r="X933" s="3" t="str">
        <f t="shared" si="148"/>
        <v>Priority 2</v>
      </c>
      <c r="Y933" s="3" t="str">
        <f t="shared" si="149"/>
        <v>OK</v>
      </c>
    </row>
    <row r="934" spans="1:25" x14ac:dyDescent="0.25">
      <c r="A934" s="3" t="str">
        <f>Raw_Data!A934</f>
        <v>9eca028c-ffdd-4958-9e30-b04a4d3b93bf</v>
      </c>
      <c r="B934" s="3">
        <f>Raw_Data!B934</f>
        <v>56</v>
      </c>
      <c r="C934" s="3" t="str">
        <f>Raw_Data!C934</f>
        <v>Other</v>
      </c>
      <c r="D934" s="3" t="str">
        <f>Raw_Data!D934</f>
        <v>Basic</v>
      </c>
      <c r="E934" s="3">
        <f>Raw_Data!E934</f>
        <v>9.1300000000000008</v>
      </c>
      <c r="F934" s="3">
        <f>Raw_Data!F934</f>
        <v>11</v>
      </c>
      <c r="G934" s="3" t="str">
        <f>Raw_Data!G934</f>
        <v>Asia</v>
      </c>
      <c r="H934" s="3" t="str">
        <f>Raw_Data!H934</f>
        <v>Desktop</v>
      </c>
      <c r="I934" s="3">
        <f>Raw_Data!I934</f>
        <v>8.99</v>
      </c>
      <c r="J934" s="3">
        <f>Raw_Data!J934</f>
        <v>0</v>
      </c>
      <c r="K934" s="3" t="str">
        <f>Raw_Data!K934</f>
        <v>Debit Card</v>
      </c>
      <c r="L934" s="3">
        <f>Raw_Data!L934</f>
        <v>2</v>
      </c>
      <c r="M934" s="3">
        <f>Raw_Data!M934</f>
        <v>0.76</v>
      </c>
      <c r="N934" s="3" t="str">
        <f>Raw_Data!N934</f>
        <v>Romance</v>
      </c>
      <c r="O934" s="3" t="str">
        <f t="shared" si="140"/>
        <v>55-70</v>
      </c>
      <c r="P934" s="3" t="str">
        <f t="shared" si="141"/>
        <v>&lt;10h</v>
      </c>
      <c r="Q934" s="3" t="str">
        <f t="shared" si="142"/>
        <v>8-21d</v>
      </c>
      <c r="R934" s="3" t="str">
        <f t="shared" si="143"/>
        <v>Medium</v>
      </c>
      <c r="S934" s="3" t="str">
        <f t="shared" si="144"/>
        <v>Low</v>
      </c>
      <c r="T934" s="3" t="str">
        <f t="shared" si="145"/>
        <v>Active</v>
      </c>
      <c r="U934" s="4">
        <f>1/(1+EXP(-(Predictive_Model!$B$5+((B934-Predictive_Model!$B$20)/Predictive_Model!$C$20)*Predictive_Model!$D$20+((E934-Predictive_Model!$B$21)/Predictive_Model!$C$21)*Predictive_Model!$D$21+((F934-Predictive_Model!$B$22)/Predictive_Model!$C$22)*Predictive_Model!$D$22+((I934-Predictive_Model!$B$23)/Predictive_Model!$C$23)*Predictive_Model!$D$23+((L934-Predictive_Model!$B$24)/Predictive_Model!$C$24)*Predictive_Model!$D$24+((M934-Predictive_Model!$B$25)/Predictive_Model!$C$25)*Predictive_Model!$D$25+IF(C934="Male",Predictive_Model!$D$31,IF(C934="Other",Predictive_Model!$D$32,0))+IF(D934="Premium",Predictive_Model!$D$34,IF(D934="Standard",Predictive_Model!$D$35,0))+IF(G934="Asia",Predictive_Model!$D$37,IF(G934="Europe",Predictive_Model!$D$38,IF(G934="North America",Predictive_Model!$D$39,IF(G934="Oceania",Predictive_Model!$D$40,IF(G934="South America",Predictive_Model!$D$41,0)))))+IF(H934="Laptop",Predictive_Model!$D$43,IF(H934="Mobile",Predictive_Model!$D$44,IF(H934="TV",Predictive_Model!$D$45,IF(H934="Tablet",Predictive_Model!$D$46,0))))+IF(K934="Crypto",Predictive_Model!$D$48,IF(K934="Debit Card",Predictive_Model!$D$49,IF(K934="Gift Card",Predictive_Model!$D$50,IF(K934="PayPal",Predictive_Model!$D$51,0))))+IF(N934="Comedy",Predictive_Model!$D$53,IF(N934="Documentary",Predictive_Model!$D$54,IF(N934="Drama",Predictive_Model!$D$55,IF(N934="Horror",Predictive_Model!$D$56,IF(N934="Romance",Predictive_Model!$D$57,IF(N934="Sci-Fi",Predictive_Model!$D$58,0)))))))))</f>
        <v>0.66016348137313519</v>
      </c>
      <c r="V934" s="3" t="str">
        <f t="shared" si="146"/>
        <v>High</v>
      </c>
      <c r="W934" s="6">
        <f t="shared" si="147"/>
        <v>5.9348696975444852</v>
      </c>
      <c r="X934" s="3" t="str">
        <f t="shared" si="148"/>
        <v>Monitor</v>
      </c>
      <c r="Y934" s="3" t="str">
        <f t="shared" si="149"/>
        <v>OK</v>
      </c>
    </row>
    <row r="935" spans="1:25" x14ac:dyDescent="0.25">
      <c r="A935" s="3" t="str">
        <f>Raw_Data!A935</f>
        <v>3d1d46bb-37e3-4347-84f6-1266325022c0</v>
      </c>
      <c r="B935" s="3">
        <f>Raw_Data!B935</f>
        <v>38</v>
      </c>
      <c r="C935" s="3" t="str">
        <f>Raw_Data!C935</f>
        <v>Female</v>
      </c>
      <c r="D935" s="3" t="str">
        <f>Raw_Data!D935</f>
        <v>Premium</v>
      </c>
      <c r="E935" s="3">
        <f>Raw_Data!E935</f>
        <v>4.12</v>
      </c>
      <c r="F935" s="3">
        <f>Raw_Data!F935</f>
        <v>54</v>
      </c>
      <c r="G935" s="3" t="str">
        <f>Raw_Data!G935</f>
        <v>Oceania</v>
      </c>
      <c r="H935" s="3" t="str">
        <f>Raw_Data!H935</f>
        <v>Tablet</v>
      </c>
      <c r="I935" s="3">
        <f>Raw_Data!I935</f>
        <v>17.989999999999998</v>
      </c>
      <c r="J935" s="3">
        <f>Raw_Data!J935</f>
        <v>1</v>
      </c>
      <c r="K935" s="3" t="str">
        <f>Raw_Data!K935</f>
        <v>Gift Card</v>
      </c>
      <c r="L935" s="3">
        <f>Raw_Data!L935</f>
        <v>1</v>
      </c>
      <c r="M935" s="3">
        <f>Raw_Data!M935</f>
        <v>7.0000000000000007E-2</v>
      </c>
      <c r="N935" s="3" t="str">
        <f>Raw_Data!N935</f>
        <v>Romance</v>
      </c>
      <c r="O935" s="3" t="str">
        <f t="shared" si="140"/>
        <v>35-44</v>
      </c>
      <c r="P935" s="3" t="str">
        <f t="shared" si="141"/>
        <v>&lt;10h</v>
      </c>
      <c r="Q935" s="3" t="str">
        <f t="shared" si="142"/>
        <v>46-60d</v>
      </c>
      <c r="R935" s="3" t="str">
        <f t="shared" si="143"/>
        <v>Low</v>
      </c>
      <c r="S935" s="3" t="str">
        <f t="shared" si="144"/>
        <v>High</v>
      </c>
      <c r="T935" s="3" t="str">
        <f t="shared" si="145"/>
        <v>Churned</v>
      </c>
      <c r="U935" s="4">
        <f>1/(1+EXP(-(Predictive_Model!$B$5+((B935-Predictive_Model!$B$20)/Predictive_Model!$C$20)*Predictive_Model!$D$20+((E935-Predictive_Model!$B$21)/Predictive_Model!$C$21)*Predictive_Model!$D$21+((F935-Predictive_Model!$B$22)/Predictive_Model!$C$22)*Predictive_Model!$D$22+((I935-Predictive_Model!$B$23)/Predictive_Model!$C$23)*Predictive_Model!$D$23+((L935-Predictive_Model!$B$24)/Predictive_Model!$C$24)*Predictive_Model!$D$24+((M935-Predictive_Model!$B$25)/Predictive_Model!$C$25)*Predictive_Model!$D$25+IF(C935="Male",Predictive_Model!$D$31,IF(C935="Other",Predictive_Model!$D$32,0))+IF(D935="Premium",Predictive_Model!$D$34,IF(D935="Standard",Predictive_Model!$D$35,0))+IF(G935="Asia",Predictive_Model!$D$37,IF(G935="Europe",Predictive_Model!$D$38,IF(G935="North America",Predictive_Model!$D$39,IF(G935="Oceania",Predictive_Model!$D$40,IF(G935="South America",Predictive_Model!$D$41,0)))))+IF(H935="Laptop",Predictive_Model!$D$43,IF(H935="Mobile",Predictive_Model!$D$44,IF(H935="TV",Predictive_Model!$D$45,IF(H935="Tablet",Predictive_Model!$D$46,0))))+IF(K935="Crypto",Predictive_Model!$D$48,IF(K935="Debit Card",Predictive_Model!$D$49,IF(K935="Gift Card",Predictive_Model!$D$50,IF(K935="PayPal",Predictive_Model!$D$51,0))))+IF(N935="Comedy",Predictive_Model!$D$53,IF(N935="Documentary",Predictive_Model!$D$54,IF(N935="Drama",Predictive_Model!$D$55,IF(N935="Horror",Predictive_Model!$D$56,IF(N935="Romance",Predictive_Model!$D$57,IF(N935="Sci-Fi",Predictive_Model!$D$58,0)))))))))</f>
        <v>0.99992135558158168</v>
      </c>
      <c r="V935" s="3" t="str">
        <f t="shared" si="146"/>
        <v>Critical</v>
      </c>
      <c r="W935" s="6">
        <f t="shared" si="147"/>
        <v>17.989999999999998</v>
      </c>
      <c r="X935" s="3" t="str">
        <f t="shared" si="148"/>
        <v>Priority 1</v>
      </c>
      <c r="Y935" s="3" t="str">
        <f t="shared" si="149"/>
        <v>OK</v>
      </c>
    </row>
    <row r="936" spans="1:25" x14ac:dyDescent="0.25">
      <c r="A936" s="3" t="str">
        <f>Raw_Data!A936</f>
        <v>054f20d6-02b1-4e8b-845e-85daac125a5a</v>
      </c>
      <c r="B936" s="3">
        <f>Raw_Data!B936</f>
        <v>70</v>
      </c>
      <c r="C936" s="3" t="str">
        <f>Raw_Data!C936</f>
        <v>Other</v>
      </c>
      <c r="D936" s="3" t="str">
        <f>Raw_Data!D936</f>
        <v>Standard</v>
      </c>
      <c r="E936" s="3">
        <f>Raw_Data!E936</f>
        <v>6.17</v>
      </c>
      <c r="F936" s="3">
        <f>Raw_Data!F936</f>
        <v>25</v>
      </c>
      <c r="G936" s="3" t="str">
        <f>Raw_Data!G936</f>
        <v>Oceania</v>
      </c>
      <c r="H936" s="3" t="str">
        <f>Raw_Data!H936</f>
        <v>Mobile</v>
      </c>
      <c r="I936" s="3">
        <f>Raw_Data!I936</f>
        <v>13.99</v>
      </c>
      <c r="J936" s="3">
        <f>Raw_Data!J936</f>
        <v>0</v>
      </c>
      <c r="K936" s="3" t="str">
        <f>Raw_Data!K936</f>
        <v>Credit Card</v>
      </c>
      <c r="L936" s="3">
        <f>Raw_Data!L936</f>
        <v>2</v>
      </c>
      <c r="M936" s="3">
        <f>Raw_Data!M936</f>
        <v>0.24</v>
      </c>
      <c r="N936" s="3" t="str">
        <f>Raw_Data!N936</f>
        <v>Drama</v>
      </c>
      <c r="O936" s="3" t="str">
        <f t="shared" si="140"/>
        <v>55-70</v>
      </c>
      <c r="P936" s="3" t="str">
        <f t="shared" si="141"/>
        <v>&lt;10h</v>
      </c>
      <c r="Q936" s="3" t="str">
        <f t="shared" si="142"/>
        <v>22-45d</v>
      </c>
      <c r="R936" s="3" t="str">
        <f t="shared" si="143"/>
        <v>Medium</v>
      </c>
      <c r="S936" s="3" t="str">
        <f t="shared" si="144"/>
        <v>Mid</v>
      </c>
      <c r="T936" s="3" t="str">
        <f t="shared" si="145"/>
        <v>Active</v>
      </c>
      <c r="U936" s="4">
        <f>1/(1+EXP(-(Predictive_Model!$B$5+((B936-Predictive_Model!$B$20)/Predictive_Model!$C$20)*Predictive_Model!$D$20+((E936-Predictive_Model!$B$21)/Predictive_Model!$C$21)*Predictive_Model!$D$21+((F936-Predictive_Model!$B$22)/Predictive_Model!$C$22)*Predictive_Model!$D$22+((I936-Predictive_Model!$B$23)/Predictive_Model!$C$23)*Predictive_Model!$D$23+((L936-Predictive_Model!$B$24)/Predictive_Model!$C$24)*Predictive_Model!$D$24+((M936-Predictive_Model!$B$25)/Predictive_Model!$C$25)*Predictive_Model!$D$25+IF(C936="Male",Predictive_Model!$D$31,IF(C936="Other",Predictive_Model!$D$32,0))+IF(D936="Premium",Predictive_Model!$D$34,IF(D936="Standard",Predictive_Model!$D$35,0))+IF(G936="Asia",Predictive_Model!$D$37,IF(G936="Europe",Predictive_Model!$D$38,IF(G936="North America",Predictive_Model!$D$39,IF(G936="Oceania",Predictive_Model!$D$40,IF(G936="South America",Predictive_Model!$D$41,0)))))+IF(H936="Laptop",Predictive_Model!$D$43,IF(H936="Mobile",Predictive_Model!$D$44,IF(H936="TV",Predictive_Model!$D$45,IF(H936="Tablet",Predictive_Model!$D$46,0))))+IF(K936="Crypto",Predictive_Model!$D$48,IF(K936="Debit Card",Predictive_Model!$D$49,IF(K936="Gift Card",Predictive_Model!$D$50,IF(K936="PayPal",Predictive_Model!$D$51,0))))+IF(N936="Comedy",Predictive_Model!$D$53,IF(N936="Documentary",Predictive_Model!$D$54,IF(N936="Drama",Predictive_Model!$D$55,IF(N936="Horror",Predictive_Model!$D$56,IF(N936="Romance",Predictive_Model!$D$57,IF(N936="Sci-Fi",Predictive_Model!$D$58,0)))))))))</f>
        <v>0.9953082292318719</v>
      </c>
      <c r="V936" s="3" t="str">
        <f t="shared" si="146"/>
        <v>Critical</v>
      </c>
      <c r="W936" s="6">
        <f t="shared" si="147"/>
        <v>13.924362126953888</v>
      </c>
      <c r="X936" s="3" t="str">
        <f t="shared" si="148"/>
        <v>Priority 2</v>
      </c>
      <c r="Y936" s="3" t="str">
        <f t="shared" si="149"/>
        <v>OK</v>
      </c>
    </row>
    <row r="937" spans="1:25" x14ac:dyDescent="0.25">
      <c r="A937" s="3" t="str">
        <f>Raw_Data!A937</f>
        <v>965f3ea1-7c9b-4640-bd10-d27c42163c65</v>
      </c>
      <c r="B937" s="3">
        <f>Raw_Data!B937</f>
        <v>61</v>
      </c>
      <c r="C937" s="3" t="str">
        <f>Raw_Data!C937</f>
        <v>Other</v>
      </c>
      <c r="D937" s="3" t="str">
        <f>Raw_Data!D937</f>
        <v>Premium</v>
      </c>
      <c r="E937" s="3">
        <f>Raw_Data!E937</f>
        <v>19.93</v>
      </c>
      <c r="F937" s="3">
        <f>Raw_Data!F937</f>
        <v>59</v>
      </c>
      <c r="G937" s="3" t="str">
        <f>Raw_Data!G937</f>
        <v>North America</v>
      </c>
      <c r="H937" s="3" t="str">
        <f>Raw_Data!H937</f>
        <v>Laptop</v>
      </c>
      <c r="I937" s="3">
        <f>Raw_Data!I937</f>
        <v>17.989999999999998</v>
      </c>
      <c r="J937" s="3">
        <f>Raw_Data!J937</f>
        <v>1</v>
      </c>
      <c r="K937" s="3" t="str">
        <f>Raw_Data!K937</f>
        <v>Credit Card</v>
      </c>
      <c r="L937" s="3">
        <f>Raw_Data!L937</f>
        <v>1</v>
      </c>
      <c r="M937" s="3">
        <f>Raw_Data!M937</f>
        <v>0.33</v>
      </c>
      <c r="N937" s="3" t="str">
        <f>Raw_Data!N937</f>
        <v>Action</v>
      </c>
      <c r="O937" s="3" t="str">
        <f t="shared" si="140"/>
        <v>55-70</v>
      </c>
      <c r="P937" s="3" t="str">
        <f t="shared" si="141"/>
        <v>10-24h</v>
      </c>
      <c r="Q937" s="3" t="str">
        <f t="shared" si="142"/>
        <v>46-60d</v>
      </c>
      <c r="R937" s="3" t="str">
        <f t="shared" si="143"/>
        <v>Medium</v>
      </c>
      <c r="S937" s="3" t="str">
        <f t="shared" si="144"/>
        <v>High</v>
      </c>
      <c r="T937" s="3" t="str">
        <f t="shared" si="145"/>
        <v>Churned</v>
      </c>
      <c r="U937" s="4">
        <f>1/(1+EXP(-(Predictive_Model!$B$5+((B937-Predictive_Model!$B$20)/Predictive_Model!$C$20)*Predictive_Model!$D$20+((E937-Predictive_Model!$B$21)/Predictive_Model!$C$21)*Predictive_Model!$D$21+((F937-Predictive_Model!$B$22)/Predictive_Model!$C$22)*Predictive_Model!$D$22+((I937-Predictive_Model!$B$23)/Predictive_Model!$C$23)*Predictive_Model!$D$23+((L937-Predictive_Model!$B$24)/Predictive_Model!$C$24)*Predictive_Model!$D$24+((M937-Predictive_Model!$B$25)/Predictive_Model!$C$25)*Predictive_Model!$D$25+IF(C937="Male",Predictive_Model!$D$31,IF(C937="Other",Predictive_Model!$D$32,0))+IF(D937="Premium",Predictive_Model!$D$34,IF(D937="Standard",Predictive_Model!$D$35,0))+IF(G937="Asia",Predictive_Model!$D$37,IF(G937="Europe",Predictive_Model!$D$38,IF(G937="North America",Predictive_Model!$D$39,IF(G937="Oceania",Predictive_Model!$D$40,IF(G937="South America",Predictive_Model!$D$41,0)))))+IF(H937="Laptop",Predictive_Model!$D$43,IF(H937="Mobile",Predictive_Model!$D$44,IF(H937="TV",Predictive_Model!$D$45,IF(H937="Tablet",Predictive_Model!$D$46,0))))+IF(K937="Crypto",Predictive_Model!$D$48,IF(K937="Debit Card",Predictive_Model!$D$49,IF(K937="Gift Card",Predictive_Model!$D$50,IF(K937="PayPal",Predictive_Model!$D$51,0))))+IF(N937="Comedy",Predictive_Model!$D$53,IF(N937="Documentary",Predictive_Model!$D$54,IF(N937="Drama",Predictive_Model!$D$55,IF(N937="Horror",Predictive_Model!$D$56,IF(N937="Romance",Predictive_Model!$D$57,IF(N937="Sci-Fi",Predictive_Model!$D$58,0)))))))))</f>
        <v>0.93307966226029704</v>
      </c>
      <c r="V937" s="3" t="str">
        <f t="shared" si="146"/>
        <v>Critical</v>
      </c>
      <c r="W937" s="6">
        <f t="shared" si="147"/>
        <v>17.989999999999998</v>
      </c>
      <c r="X937" s="3" t="str">
        <f t="shared" si="148"/>
        <v>Priority 1</v>
      </c>
      <c r="Y937" s="3" t="str">
        <f t="shared" si="149"/>
        <v>OK</v>
      </c>
    </row>
    <row r="938" spans="1:25" x14ac:dyDescent="0.25">
      <c r="A938" s="3" t="str">
        <f>Raw_Data!A938</f>
        <v>d26df67f-9283-43be-be84-53d211ed7bf4</v>
      </c>
      <c r="B938" s="3">
        <f>Raw_Data!B938</f>
        <v>53</v>
      </c>
      <c r="C938" s="3" t="str">
        <f>Raw_Data!C938</f>
        <v>Female</v>
      </c>
      <c r="D938" s="3" t="str">
        <f>Raw_Data!D938</f>
        <v>Basic</v>
      </c>
      <c r="E938" s="3">
        <f>Raw_Data!E938</f>
        <v>7.94</v>
      </c>
      <c r="F938" s="3">
        <f>Raw_Data!F938</f>
        <v>12</v>
      </c>
      <c r="G938" s="3" t="str">
        <f>Raw_Data!G938</f>
        <v>Europe</v>
      </c>
      <c r="H938" s="3" t="str">
        <f>Raw_Data!H938</f>
        <v>Mobile</v>
      </c>
      <c r="I938" s="3">
        <f>Raw_Data!I938</f>
        <v>8.99</v>
      </c>
      <c r="J938" s="3">
        <f>Raw_Data!J938</f>
        <v>0</v>
      </c>
      <c r="K938" s="3" t="str">
        <f>Raw_Data!K938</f>
        <v>PayPal</v>
      </c>
      <c r="L938" s="3">
        <f>Raw_Data!L938</f>
        <v>1</v>
      </c>
      <c r="M938" s="3">
        <f>Raw_Data!M938</f>
        <v>0.61</v>
      </c>
      <c r="N938" s="3" t="str">
        <f>Raw_Data!N938</f>
        <v>Documentary</v>
      </c>
      <c r="O938" s="3" t="str">
        <f t="shared" si="140"/>
        <v>45-54</v>
      </c>
      <c r="P938" s="3" t="str">
        <f t="shared" si="141"/>
        <v>&lt;10h</v>
      </c>
      <c r="Q938" s="3" t="str">
        <f t="shared" si="142"/>
        <v>8-21d</v>
      </c>
      <c r="R938" s="3" t="str">
        <f t="shared" si="143"/>
        <v>Medium</v>
      </c>
      <c r="S938" s="3" t="str">
        <f t="shared" si="144"/>
        <v>Low</v>
      </c>
      <c r="T938" s="3" t="str">
        <f t="shared" si="145"/>
        <v>Active</v>
      </c>
      <c r="U938" s="4">
        <f>1/(1+EXP(-(Predictive_Model!$B$5+((B938-Predictive_Model!$B$20)/Predictive_Model!$C$20)*Predictive_Model!$D$20+((E938-Predictive_Model!$B$21)/Predictive_Model!$C$21)*Predictive_Model!$D$21+((F938-Predictive_Model!$B$22)/Predictive_Model!$C$22)*Predictive_Model!$D$22+((I938-Predictive_Model!$B$23)/Predictive_Model!$C$23)*Predictive_Model!$D$23+((L938-Predictive_Model!$B$24)/Predictive_Model!$C$24)*Predictive_Model!$D$24+((M938-Predictive_Model!$B$25)/Predictive_Model!$C$25)*Predictive_Model!$D$25+IF(C938="Male",Predictive_Model!$D$31,IF(C938="Other",Predictive_Model!$D$32,0))+IF(D938="Premium",Predictive_Model!$D$34,IF(D938="Standard",Predictive_Model!$D$35,0))+IF(G938="Asia",Predictive_Model!$D$37,IF(G938="Europe",Predictive_Model!$D$38,IF(G938="North America",Predictive_Model!$D$39,IF(G938="Oceania",Predictive_Model!$D$40,IF(G938="South America",Predictive_Model!$D$41,0)))))+IF(H938="Laptop",Predictive_Model!$D$43,IF(H938="Mobile",Predictive_Model!$D$44,IF(H938="TV",Predictive_Model!$D$45,IF(H938="Tablet",Predictive_Model!$D$46,0))))+IF(K938="Crypto",Predictive_Model!$D$48,IF(K938="Debit Card",Predictive_Model!$D$49,IF(K938="Gift Card",Predictive_Model!$D$50,IF(K938="PayPal",Predictive_Model!$D$51,0))))+IF(N938="Comedy",Predictive_Model!$D$53,IF(N938="Documentary",Predictive_Model!$D$54,IF(N938="Drama",Predictive_Model!$D$55,IF(N938="Horror",Predictive_Model!$D$56,IF(N938="Romance",Predictive_Model!$D$57,IF(N938="Sci-Fi",Predictive_Model!$D$58,0)))))))))</f>
        <v>0.98593494446579499</v>
      </c>
      <c r="V938" s="3" t="str">
        <f t="shared" si="146"/>
        <v>Critical</v>
      </c>
      <c r="W938" s="6">
        <f t="shared" si="147"/>
        <v>8.8635551507474979</v>
      </c>
      <c r="X938" s="3" t="str">
        <f t="shared" si="148"/>
        <v>Priority 2</v>
      </c>
      <c r="Y938" s="3" t="str">
        <f t="shared" si="149"/>
        <v>OK</v>
      </c>
    </row>
    <row r="939" spans="1:25" x14ac:dyDescent="0.25">
      <c r="A939" s="3" t="str">
        <f>Raw_Data!A939</f>
        <v>02ca32eb-bc08-4a92-8c39-ea2fe7612be9</v>
      </c>
      <c r="B939" s="3">
        <f>Raw_Data!B939</f>
        <v>53</v>
      </c>
      <c r="C939" s="3" t="str">
        <f>Raw_Data!C939</f>
        <v>Male</v>
      </c>
      <c r="D939" s="3" t="str">
        <f>Raw_Data!D939</f>
        <v>Premium</v>
      </c>
      <c r="E939" s="3">
        <f>Raw_Data!E939</f>
        <v>2.72</v>
      </c>
      <c r="F939" s="3">
        <f>Raw_Data!F939</f>
        <v>8</v>
      </c>
      <c r="G939" s="3" t="str">
        <f>Raw_Data!G939</f>
        <v>Asia</v>
      </c>
      <c r="H939" s="3" t="str">
        <f>Raw_Data!H939</f>
        <v>Desktop</v>
      </c>
      <c r="I939" s="3">
        <f>Raw_Data!I939</f>
        <v>17.989999999999998</v>
      </c>
      <c r="J939" s="3">
        <f>Raw_Data!J939</f>
        <v>1</v>
      </c>
      <c r="K939" s="3" t="str">
        <f>Raw_Data!K939</f>
        <v>Crypto</v>
      </c>
      <c r="L939" s="3">
        <f>Raw_Data!L939</f>
        <v>1</v>
      </c>
      <c r="M939" s="3">
        <f>Raw_Data!M939</f>
        <v>0.3</v>
      </c>
      <c r="N939" s="3" t="str">
        <f>Raw_Data!N939</f>
        <v>Romance</v>
      </c>
      <c r="O939" s="3" t="str">
        <f t="shared" si="140"/>
        <v>45-54</v>
      </c>
      <c r="P939" s="3" t="str">
        <f t="shared" si="141"/>
        <v>&lt;10h</v>
      </c>
      <c r="Q939" s="3" t="str">
        <f t="shared" si="142"/>
        <v>8-21d</v>
      </c>
      <c r="R939" s="3" t="str">
        <f t="shared" si="143"/>
        <v>Medium</v>
      </c>
      <c r="S939" s="3" t="str">
        <f t="shared" si="144"/>
        <v>High</v>
      </c>
      <c r="T939" s="3" t="str">
        <f t="shared" si="145"/>
        <v>Churned</v>
      </c>
      <c r="U939" s="4">
        <f>1/(1+EXP(-(Predictive_Model!$B$5+((B939-Predictive_Model!$B$20)/Predictive_Model!$C$20)*Predictive_Model!$D$20+((E939-Predictive_Model!$B$21)/Predictive_Model!$C$21)*Predictive_Model!$D$21+((F939-Predictive_Model!$B$22)/Predictive_Model!$C$22)*Predictive_Model!$D$22+((I939-Predictive_Model!$B$23)/Predictive_Model!$C$23)*Predictive_Model!$D$23+((L939-Predictive_Model!$B$24)/Predictive_Model!$C$24)*Predictive_Model!$D$24+((M939-Predictive_Model!$B$25)/Predictive_Model!$C$25)*Predictive_Model!$D$25+IF(C939="Male",Predictive_Model!$D$31,IF(C939="Other",Predictive_Model!$D$32,0))+IF(D939="Premium",Predictive_Model!$D$34,IF(D939="Standard",Predictive_Model!$D$35,0))+IF(G939="Asia",Predictive_Model!$D$37,IF(G939="Europe",Predictive_Model!$D$38,IF(G939="North America",Predictive_Model!$D$39,IF(G939="Oceania",Predictive_Model!$D$40,IF(G939="South America",Predictive_Model!$D$41,0)))))+IF(H939="Laptop",Predictive_Model!$D$43,IF(H939="Mobile",Predictive_Model!$D$44,IF(H939="TV",Predictive_Model!$D$45,IF(H939="Tablet",Predictive_Model!$D$46,0))))+IF(K939="Crypto",Predictive_Model!$D$48,IF(K939="Debit Card",Predictive_Model!$D$49,IF(K939="Gift Card",Predictive_Model!$D$50,IF(K939="PayPal",Predictive_Model!$D$51,0))))+IF(N939="Comedy",Predictive_Model!$D$53,IF(N939="Documentary",Predictive_Model!$D$54,IF(N939="Drama",Predictive_Model!$D$55,IF(N939="Horror",Predictive_Model!$D$56,IF(N939="Romance",Predictive_Model!$D$57,IF(N939="Sci-Fi",Predictive_Model!$D$58,0)))))))))</f>
        <v>0.75556137556946035</v>
      </c>
      <c r="V939" s="3" t="str">
        <f t="shared" si="146"/>
        <v>Critical</v>
      </c>
      <c r="W939" s="6">
        <f t="shared" si="147"/>
        <v>17.989999999999998</v>
      </c>
      <c r="X939" s="3" t="str">
        <f t="shared" si="148"/>
        <v>Priority 1</v>
      </c>
      <c r="Y939" s="3" t="str">
        <f t="shared" si="149"/>
        <v>OK</v>
      </c>
    </row>
    <row r="940" spans="1:25" x14ac:dyDescent="0.25">
      <c r="A940" s="3" t="str">
        <f>Raw_Data!A940</f>
        <v>6bc3b8c6-8beb-4c8d-b43e-6f17e0280063</v>
      </c>
      <c r="B940" s="3">
        <f>Raw_Data!B940</f>
        <v>58</v>
      </c>
      <c r="C940" s="3" t="str">
        <f>Raw_Data!C940</f>
        <v>Female</v>
      </c>
      <c r="D940" s="3" t="str">
        <f>Raw_Data!D940</f>
        <v>Standard</v>
      </c>
      <c r="E940" s="3">
        <f>Raw_Data!E940</f>
        <v>17.989999999999998</v>
      </c>
      <c r="F940" s="3">
        <f>Raw_Data!F940</f>
        <v>8</v>
      </c>
      <c r="G940" s="3" t="str">
        <f>Raw_Data!G940</f>
        <v>South America</v>
      </c>
      <c r="H940" s="3" t="str">
        <f>Raw_Data!H940</f>
        <v>TV</v>
      </c>
      <c r="I940" s="3">
        <f>Raw_Data!I940</f>
        <v>13.99</v>
      </c>
      <c r="J940" s="3">
        <f>Raw_Data!J940</f>
        <v>0</v>
      </c>
      <c r="K940" s="3" t="str">
        <f>Raw_Data!K940</f>
        <v>Debit Card</v>
      </c>
      <c r="L940" s="3">
        <f>Raw_Data!L940</f>
        <v>1</v>
      </c>
      <c r="M940" s="3">
        <f>Raw_Data!M940</f>
        <v>2</v>
      </c>
      <c r="N940" s="3" t="str">
        <f>Raw_Data!N940</f>
        <v>Drama</v>
      </c>
      <c r="O940" s="3" t="str">
        <f t="shared" si="140"/>
        <v>55-70</v>
      </c>
      <c r="P940" s="3" t="str">
        <f t="shared" si="141"/>
        <v>10-24h</v>
      </c>
      <c r="Q940" s="3" t="str">
        <f t="shared" si="142"/>
        <v>8-21d</v>
      </c>
      <c r="R940" s="3" t="str">
        <f t="shared" si="143"/>
        <v>Medium</v>
      </c>
      <c r="S940" s="3" t="str">
        <f t="shared" si="144"/>
        <v>Mid</v>
      </c>
      <c r="T940" s="3" t="str">
        <f t="shared" si="145"/>
        <v>Active</v>
      </c>
      <c r="U940" s="4">
        <f>1/(1+EXP(-(Predictive_Model!$B$5+((B940-Predictive_Model!$B$20)/Predictive_Model!$C$20)*Predictive_Model!$D$20+((E940-Predictive_Model!$B$21)/Predictive_Model!$C$21)*Predictive_Model!$D$21+((F940-Predictive_Model!$B$22)/Predictive_Model!$C$22)*Predictive_Model!$D$22+((I940-Predictive_Model!$B$23)/Predictive_Model!$C$23)*Predictive_Model!$D$23+((L940-Predictive_Model!$B$24)/Predictive_Model!$C$24)*Predictive_Model!$D$24+((M940-Predictive_Model!$B$25)/Predictive_Model!$C$25)*Predictive_Model!$D$25+IF(C940="Male",Predictive_Model!$D$31,IF(C940="Other",Predictive_Model!$D$32,0))+IF(D940="Premium",Predictive_Model!$D$34,IF(D940="Standard",Predictive_Model!$D$35,0))+IF(G940="Asia",Predictive_Model!$D$37,IF(G940="Europe",Predictive_Model!$D$38,IF(G940="North America",Predictive_Model!$D$39,IF(G940="Oceania",Predictive_Model!$D$40,IF(G940="South America",Predictive_Model!$D$41,0)))))+IF(H940="Laptop",Predictive_Model!$D$43,IF(H940="Mobile",Predictive_Model!$D$44,IF(H940="TV",Predictive_Model!$D$45,IF(H940="Tablet",Predictive_Model!$D$46,0))))+IF(K940="Crypto",Predictive_Model!$D$48,IF(K940="Debit Card",Predictive_Model!$D$49,IF(K940="Gift Card",Predictive_Model!$D$50,IF(K940="PayPal",Predictive_Model!$D$51,0))))+IF(N940="Comedy",Predictive_Model!$D$53,IF(N940="Documentary",Predictive_Model!$D$54,IF(N940="Drama",Predictive_Model!$D$55,IF(N940="Horror",Predictive_Model!$D$56,IF(N940="Romance",Predictive_Model!$D$57,IF(N940="Sci-Fi",Predictive_Model!$D$58,0)))))))))</f>
        <v>7.1936268688137005E-3</v>
      </c>
      <c r="V940" s="3" t="str">
        <f t="shared" si="146"/>
        <v>Low</v>
      </c>
      <c r="W940" s="6">
        <f t="shared" si="147"/>
        <v>0.10063883989470367</v>
      </c>
      <c r="X940" s="3" t="str">
        <f t="shared" si="148"/>
        <v>Monitor</v>
      </c>
      <c r="Y940" s="3" t="str">
        <f t="shared" si="149"/>
        <v>OK</v>
      </c>
    </row>
    <row r="941" spans="1:25" x14ac:dyDescent="0.25">
      <c r="A941" s="3" t="str">
        <f>Raw_Data!A941</f>
        <v>aa6f379a-ce91-484e-b54e-c1223dd2a9c0</v>
      </c>
      <c r="B941" s="3">
        <f>Raw_Data!B941</f>
        <v>19</v>
      </c>
      <c r="C941" s="3" t="str">
        <f>Raw_Data!C941</f>
        <v>Female</v>
      </c>
      <c r="D941" s="3" t="str">
        <f>Raw_Data!D941</f>
        <v>Standard</v>
      </c>
      <c r="E941" s="3">
        <f>Raw_Data!E941</f>
        <v>0.17</v>
      </c>
      <c r="F941" s="3">
        <f>Raw_Data!F941</f>
        <v>34</v>
      </c>
      <c r="G941" s="3" t="str">
        <f>Raw_Data!G941</f>
        <v>Europe</v>
      </c>
      <c r="H941" s="3" t="str">
        <f>Raw_Data!H941</f>
        <v>Laptop</v>
      </c>
      <c r="I941" s="3">
        <f>Raw_Data!I941</f>
        <v>13.99</v>
      </c>
      <c r="J941" s="3">
        <f>Raw_Data!J941</f>
        <v>1</v>
      </c>
      <c r="K941" s="3" t="str">
        <f>Raw_Data!K941</f>
        <v>Gift Card</v>
      </c>
      <c r="L941" s="3">
        <f>Raw_Data!L941</f>
        <v>3</v>
      </c>
      <c r="M941" s="3">
        <f>Raw_Data!M941</f>
        <v>0</v>
      </c>
      <c r="N941" s="3" t="str">
        <f>Raw_Data!N941</f>
        <v>Romance</v>
      </c>
      <c r="O941" s="3" t="str">
        <f t="shared" si="140"/>
        <v>18-24</v>
      </c>
      <c r="P941" s="3" t="str">
        <f t="shared" si="141"/>
        <v>&lt;10h</v>
      </c>
      <c r="Q941" s="3" t="str">
        <f t="shared" si="142"/>
        <v>22-45d</v>
      </c>
      <c r="R941" s="3" t="str">
        <f t="shared" si="143"/>
        <v>Medium</v>
      </c>
      <c r="S941" s="3" t="str">
        <f t="shared" si="144"/>
        <v>Mid</v>
      </c>
      <c r="T941" s="3" t="str">
        <f t="shared" si="145"/>
        <v>Churned</v>
      </c>
      <c r="U941" s="4">
        <f>1/(1+EXP(-(Predictive_Model!$B$5+((B941-Predictive_Model!$B$20)/Predictive_Model!$C$20)*Predictive_Model!$D$20+((E941-Predictive_Model!$B$21)/Predictive_Model!$C$21)*Predictive_Model!$D$21+((F941-Predictive_Model!$B$22)/Predictive_Model!$C$22)*Predictive_Model!$D$22+((I941-Predictive_Model!$B$23)/Predictive_Model!$C$23)*Predictive_Model!$D$23+((L941-Predictive_Model!$B$24)/Predictive_Model!$C$24)*Predictive_Model!$D$24+((M941-Predictive_Model!$B$25)/Predictive_Model!$C$25)*Predictive_Model!$D$25+IF(C941="Male",Predictive_Model!$D$31,IF(C941="Other",Predictive_Model!$D$32,0))+IF(D941="Premium",Predictive_Model!$D$34,IF(D941="Standard",Predictive_Model!$D$35,0))+IF(G941="Asia",Predictive_Model!$D$37,IF(G941="Europe",Predictive_Model!$D$38,IF(G941="North America",Predictive_Model!$D$39,IF(G941="Oceania",Predictive_Model!$D$40,IF(G941="South America",Predictive_Model!$D$41,0)))))+IF(H941="Laptop",Predictive_Model!$D$43,IF(H941="Mobile",Predictive_Model!$D$44,IF(H941="TV",Predictive_Model!$D$45,IF(H941="Tablet",Predictive_Model!$D$46,0))))+IF(K941="Crypto",Predictive_Model!$D$48,IF(K941="Debit Card",Predictive_Model!$D$49,IF(K941="Gift Card",Predictive_Model!$D$50,IF(K941="PayPal",Predictive_Model!$D$51,0))))+IF(N941="Comedy",Predictive_Model!$D$53,IF(N941="Documentary",Predictive_Model!$D$54,IF(N941="Drama",Predictive_Model!$D$55,IF(N941="Horror",Predictive_Model!$D$56,IF(N941="Romance",Predictive_Model!$D$57,IF(N941="Sci-Fi",Predictive_Model!$D$58,0)))))))))</f>
        <v>0.99884933306288015</v>
      </c>
      <c r="V941" s="3" t="str">
        <f t="shared" si="146"/>
        <v>Critical</v>
      </c>
      <c r="W941" s="6">
        <f t="shared" si="147"/>
        <v>13.99</v>
      </c>
      <c r="X941" s="3" t="str">
        <f t="shared" si="148"/>
        <v>Priority 2</v>
      </c>
      <c r="Y941" s="3" t="str">
        <f t="shared" si="149"/>
        <v>OK</v>
      </c>
    </row>
    <row r="942" spans="1:25" x14ac:dyDescent="0.25">
      <c r="A942" s="3" t="str">
        <f>Raw_Data!A942</f>
        <v>1d3f0f36-3bb5-407a-a51b-4656e78996aa</v>
      </c>
      <c r="B942" s="3">
        <f>Raw_Data!B942</f>
        <v>47</v>
      </c>
      <c r="C942" s="3" t="str">
        <f>Raw_Data!C942</f>
        <v>Female</v>
      </c>
      <c r="D942" s="3" t="str">
        <f>Raw_Data!D942</f>
        <v>Basic</v>
      </c>
      <c r="E942" s="3">
        <f>Raw_Data!E942</f>
        <v>6.51</v>
      </c>
      <c r="F942" s="3">
        <f>Raw_Data!F942</f>
        <v>58</v>
      </c>
      <c r="G942" s="3" t="str">
        <f>Raw_Data!G942</f>
        <v>Asia</v>
      </c>
      <c r="H942" s="3" t="str">
        <f>Raw_Data!H942</f>
        <v>Laptop</v>
      </c>
      <c r="I942" s="3">
        <f>Raw_Data!I942</f>
        <v>8.99</v>
      </c>
      <c r="J942" s="3">
        <f>Raw_Data!J942</f>
        <v>1</v>
      </c>
      <c r="K942" s="3" t="str">
        <f>Raw_Data!K942</f>
        <v>Gift Card</v>
      </c>
      <c r="L942" s="3">
        <f>Raw_Data!L942</f>
        <v>5</v>
      </c>
      <c r="M942" s="3">
        <f>Raw_Data!M942</f>
        <v>0.11</v>
      </c>
      <c r="N942" s="3" t="str">
        <f>Raw_Data!N942</f>
        <v>Documentary</v>
      </c>
      <c r="O942" s="3" t="str">
        <f t="shared" si="140"/>
        <v>45-54</v>
      </c>
      <c r="P942" s="3" t="str">
        <f t="shared" si="141"/>
        <v>&lt;10h</v>
      </c>
      <c r="Q942" s="3" t="str">
        <f t="shared" si="142"/>
        <v>46-60d</v>
      </c>
      <c r="R942" s="3" t="str">
        <f t="shared" si="143"/>
        <v>Low</v>
      </c>
      <c r="S942" s="3" t="str">
        <f t="shared" si="144"/>
        <v>Low</v>
      </c>
      <c r="T942" s="3" t="str">
        <f t="shared" si="145"/>
        <v>Churned</v>
      </c>
      <c r="U942" s="4">
        <f>1/(1+EXP(-(Predictive_Model!$B$5+((B942-Predictive_Model!$B$20)/Predictive_Model!$C$20)*Predictive_Model!$D$20+((E942-Predictive_Model!$B$21)/Predictive_Model!$C$21)*Predictive_Model!$D$21+((F942-Predictive_Model!$B$22)/Predictive_Model!$C$22)*Predictive_Model!$D$22+((I942-Predictive_Model!$B$23)/Predictive_Model!$C$23)*Predictive_Model!$D$23+((L942-Predictive_Model!$B$24)/Predictive_Model!$C$24)*Predictive_Model!$D$24+((M942-Predictive_Model!$B$25)/Predictive_Model!$C$25)*Predictive_Model!$D$25+IF(C942="Male",Predictive_Model!$D$31,IF(C942="Other",Predictive_Model!$D$32,0))+IF(D942="Premium",Predictive_Model!$D$34,IF(D942="Standard",Predictive_Model!$D$35,0))+IF(G942="Asia",Predictive_Model!$D$37,IF(G942="Europe",Predictive_Model!$D$38,IF(G942="North America",Predictive_Model!$D$39,IF(G942="Oceania",Predictive_Model!$D$40,IF(G942="South America",Predictive_Model!$D$41,0)))))+IF(H942="Laptop",Predictive_Model!$D$43,IF(H942="Mobile",Predictive_Model!$D$44,IF(H942="TV",Predictive_Model!$D$45,IF(H942="Tablet",Predictive_Model!$D$46,0))))+IF(K942="Crypto",Predictive_Model!$D$48,IF(K942="Debit Card",Predictive_Model!$D$49,IF(K942="Gift Card",Predictive_Model!$D$50,IF(K942="PayPal",Predictive_Model!$D$51,0))))+IF(N942="Comedy",Predictive_Model!$D$53,IF(N942="Documentary",Predictive_Model!$D$54,IF(N942="Drama",Predictive_Model!$D$55,IF(N942="Horror",Predictive_Model!$D$56,IF(N942="Romance",Predictive_Model!$D$57,IF(N942="Sci-Fi",Predictive_Model!$D$58,0)))))))))</f>
        <v>0.99928628754450266</v>
      </c>
      <c r="V942" s="3" t="str">
        <f t="shared" si="146"/>
        <v>Critical</v>
      </c>
      <c r="W942" s="6">
        <f t="shared" si="147"/>
        <v>8.99</v>
      </c>
      <c r="X942" s="3" t="str">
        <f t="shared" si="148"/>
        <v>Priority 2</v>
      </c>
      <c r="Y942" s="3" t="str">
        <f t="shared" si="149"/>
        <v>OK</v>
      </c>
    </row>
    <row r="943" spans="1:25" x14ac:dyDescent="0.25">
      <c r="A943" s="3" t="str">
        <f>Raw_Data!A943</f>
        <v>8ab68b44-3c2f-41b6-b3b9-39b79bd94fa8</v>
      </c>
      <c r="B943" s="3">
        <f>Raw_Data!B943</f>
        <v>19</v>
      </c>
      <c r="C943" s="3" t="str">
        <f>Raw_Data!C943</f>
        <v>Other</v>
      </c>
      <c r="D943" s="3" t="str">
        <f>Raw_Data!D943</f>
        <v>Premium</v>
      </c>
      <c r="E943" s="3">
        <f>Raw_Data!E943</f>
        <v>0.24</v>
      </c>
      <c r="F943" s="3">
        <f>Raw_Data!F943</f>
        <v>4</v>
      </c>
      <c r="G943" s="3" t="str">
        <f>Raw_Data!G943</f>
        <v>Oceania</v>
      </c>
      <c r="H943" s="3" t="str">
        <f>Raw_Data!H943</f>
        <v>Desktop</v>
      </c>
      <c r="I943" s="3">
        <f>Raw_Data!I943</f>
        <v>17.989999999999998</v>
      </c>
      <c r="J943" s="3">
        <f>Raw_Data!J943</f>
        <v>0</v>
      </c>
      <c r="K943" s="3" t="str">
        <f>Raw_Data!K943</f>
        <v>Gift Card</v>
      </c>
      <c r="L943" s="3">
        <f>Raw_Data!L943</f>
        <v>4</v>
      </c>
      <c r="M943" s="3">
        <f>Raw_Data!M943</f>
        <v>0.05</v>
      </c>
      <c r="N943" s="3" t="str">
        <f>Raw_Data!N943</f>
        <v>Sci-Fi</v>
      </c>
      <c r="O943" s="3" t="str">
        <f t="shared" si="140"/>
        <v>18-24</v>
      </c>
      <c r="P943" s="3" t="str">
        <f t="shared" si="141"/>
        <v>&lt;10h</v>
      </c>
      <c r="Q943" s="3" t="str">
        <f t="shared" si="142"/>
        <v>0-7d</v>
      </c>
      <c r="R943" s="3" t="str">
        <f t="shared" si="143"/>
        <v>Medium</v>
      </c>
      <c r="S943" s="3" t="str">
        <f t="shared" si="144"/>
        <v>High</v>
      </c>
      <c r="T943" s="3" t="str">
        <f t="shared" si="145"/>
        <v>Active</v>
      </c>
      <c r="U943" s="4">
        <f>1/(1+EXP(-(Predictive_Model!$B$5+((B943-Predictive_Model!$B$20)/Predictive_Model!$C$20)*Predictive_Model!$D$20+((E943-Predictive_Model!$B$21)/Predictive_Model!$C$21)*Predictive_Model!$D$21+((F943-Predictive_Model!$B$22)/Predictive_Model!$C$22)*Predictive_Model!$D$22+((I943-Predictive_Model!$B$23)/Predictive_Model!$C$23)*Predictive_Model!$D$23+((L943-Predictive_Model!$B$24)/Predictive_Model!$C$24)*Predictive_Model!$D$24+((M943-Predictive_Model!$B$25)/Predictive_Model!$C$25)*Predictive_Model!$D$25+IF(C943="Male",Predictive_Model!$D$31,IF(C943="Other",Predictive_Model!$D$32,0))+IF(D943="Premium",Predictive_Model!$D$34,IF(D943="Standard",Predictive_Model!$D$35,0))+IF(G943="Asia",Predictive_Model!$D$37,IF(G943="Europe",Predictive_Model!$D$38,IF(G943="North America",Predictive_Model!$D$39,IF(G943="Oceania",Predictive_Model!$D$40,IF(G943="South America",Predictive_Model!$D$41,0)))))+IF(H943="Laptop",Predictive_Model!$D$43,IF(H943="Mobile",Predictive_Model!$D$44,IF(H943="TV",Predictive_Model!$D$45,IF(H943="Tablet",Predictive_Model!$D$46,0))))+IF(K943="Crypto",Predictive_Model!$D$48,IF(K943="Debit Card",Predictive_Model!$D$49,IF(K943="Gift Card",Predictive_Model!$D$50,IF(K943="PayPal",Predictive_Model!$D$51,0))))+IF(N943="Comedy",Predictive_Model!$D$53,IF(N943="Documentary",Predictive_Model!$D$54,IF(N943="Drama",Predictive_Model!$D$55,IF(N943="Horror",Predictive_Model!$D$56,IF(N943="Romance",Predictive_Model!$D$57,IF(N943="Sci-Fi",Predictive_Model!$D$58,0)))))))))</f>
        <v>0.52851740190471486</v>
      </c>
      <c r="V943" s="3" t="str">
        <f t="shared" si="146"/>
        <v>High</v>
      </c>
      <c r="W943" s="6">
        <f t="shared" si="147"/>
        <v>9.5080280602658203</v>
      </c>
      <c r="X943" s="3" t="str">
        <f t="shared" si="148"/>
        <v>Monitor</v>
      </c>
      <c r="Y943" s="3" t="str">
        <f t="shared" si="149"/>
        <v>OK</v>
      </c>
    </row>
    <row r="944" spans="1:25" x14ac:dyDescent="0.25">
      <c r="A944" s="3" t="str">
        <f>Raw_Data!A944</f>
        <v>108167e5-098a-4268-834b-c154d0500827</v>
      </c>
      <c r="B944" s="3">
        <f>Raw_Data!B944</f>
        <v>67</v>
      </c>
      <c r="C944" s="3" t="str">
        <f>Raw_Data!C944</f>
        <v>Other</v>
      </c>
      <c r="D944" s="3" t="str">
        <f>Raw_Data!D944</f>
        <v>Standard</v>
      </c>
      <c r="E944" s="3">
        <f>Raw_Data!E944</f>
        <v>15.34</v>
      </c>
      <c r="F944" s="3">
        <f>Raw_Data!F944</f>
        <v>39</v>
      </c>
      <c r="G944" s="3" t="str">
        <f>Raw_Data!G944</f>
        <v>North America</v>
      </c>
      <c r="H944" s="3" t="str">
        <f>Raw_Data!H944</f>
        <v>Laptop</v>
      </c>
      <c r="I944" s="3">
        <f>Raw_Data!I944</f>
        <v>13.99</v>
      </c>
      <c r="J944" s="3">
        <f>Raw_Data!J944</f>
        <v>1</v>
      </c>
      <c r="K944" s="3" t="str">
        <f>Raw_Data!K944</f>
        <v>Credit Card</v>
      </c>
      <c r="L944" s="3">
        <f>Raw_Data!L944</f>
        <v>2</v>
      </c>
      <c r="M944" s="3">
        <f>Raw_Data!M944</f>
        <v>0.38</v>
      </c>
      <c r="N944" s="3" t="str">
        <f>Raw_Data!N944</f>
        <v>Horror</v>
      </c>
      <c r="O944" s="3" t="str">
        <f t="shared" si="140"/>
        <v>55-70</v>
      </c>
      <c r="P944" s="3" t="str">
        <f t="shared" si="141"/>
        <v>10-24h</v>
      </c>
      <c r="Q944" s="3" t="str">
        <f t="shared" si="142"/>
        <v>22-45d</v>
      </c>
      <c r="R944" s="3" t="str">
        <f t="shared" si="143"/>
        <v>Medium</v>
      </c>
      <c r="S944" s="3" t="str">
        <f t="shared" si="144"/>
        <v>Mid</v>
      </c>
      <c r="T944" s="3" t="str">
        <f t="shared" si="145"/>
        <v>Churned</v>
      </c>
      <c r="U944" s="4">
        <f>1/(1+EXP(-(Predictive_Model!$B$5+((B944-Predictive_Model!$B$20)/Predictive_Model!$C$20)*Predictive_Model!$D$20+((E944-Predictive_Model!$B$21)/Predictive_Model!$C$21)*Predictive_Model!$D$21+((F944-Predictive_Model!$B$22)/Predictive_Model!$C$22)*Predictive_Model!$D$22+((I944-Predictive_Model!$B$23)/Predictive_Model!$C$23)*Predictive_Model!$D$23+((L944-Predictive_Model!$B$24)/Predictive_Model!$C$24)*Predictive_Model!$D$24+((M944-Predictive_Model!$B$25)/Predictive_Model!$C$25)*Predictive_Model!$D$25+IF(C944="Male",Predictive_Model!$D$31,IF(C944="Other",Predictive_Model!$D$32,0))+IF(D944="Premium",Predictive_Model!$D$34,IF(D944="Standard",Predictive_Model!$D$35,0))+IF(G944="Asia",Predictive_Model!$D$37,IF(G944="Europe",Predictive_Model!$D$38,IF(G944="North America",Predictive_Model!$D$39,IF(G944="Oceania",Predictive_Model!$D$40,IF(G944="South America",Predictive_Model!$D$41,0)))))+IF(H944="Laptop",Predictive_Model!$D$43,IF(H944="Mobile",Predictive_Model!$D$44,IF(H944="TV",Predictive_Model!$D$45,IF(H944="Tablet",Predictive_Model!$D$46,0))))+IF(K944="Crypto",Predictive_Model!$D$48,IF(K944="Debit Card",Predictive_Model!$D$49,IF(K944="Gift Card",Predictive_Model!$D$50,IF(K944="PayPal",Predictive_Model!$D$51,0))))+IF(N944="Comedy",Predictive_Model!$D$53,IF(N944="Documentary",Predictive_Model!$D$54,IF(N944="Drama",Predictive_Model!$D$55,IF(N944="Horror",Predictive_Model!$D$56,IF(N944="Romance",Predictive_Model!$D$57,IF(N944="Sci-Fi",Predictive_Model!$D$58,0)))))))))</f>
        <v>0.9133959811704101</v>
      </c>
      <c r="V944" s="3" t="str">
        <f t="shared" si="146"/>
        <v>Critical</v>
      </c>
      <c r="W944" s="6">
        <f t="shared" si="147"/>
        <v>13.99</v>
      </c>
      <c r="X944" s="3" t="str">
        <f t="shared" si="148"/>
        <v>Priority 2</v>
      </c>
      <c r="Y944" s="3" t="str">
        <f t="shared" si="149"/>
        <v>OK</v>
      </c>
    </row>
    <row r="945" spans="1:25" x14ac:dyDescent="0.25">
      <c r="A945" s="3" t="str">
        <f>Raw_Data!A945</f>
        <v>20c8a7c5-8ed4-4b39-a8f3-244a4679ff09</v>
      </c>
      <c r="B945" s="3">
        <f>Raw_Data!B945</f>
        <v>47</v>
      </c>
      <c r="C945" s="3" t="str">
        <f>Raw_Data!C945</f>
        <v>Female</v>
      </c>
      <c r="D945" s="3" t="str">
        <f>Raw_Data!D945</f>
        <v>Basic</v>
      </c>
      <c r="E945" s="3">
        <f>Raw_Data!E945</f>
        <v>16.29</v>
      </c>
      <c r="F945" s="3">
        <f>Raw_Data!F945</f>
        <v>57</v>
      </c>
      <c r="G945" s="3" t="str">
        <f>Raw_Data!G945</f>
        <v>North America</v>
      </c>
      <c r="H945" s="3" t="str">
        <f>Raw_Data!H945</f>
        <v>Tablet</v>
      </c>
      <c r="I945" s="3">
        <f>Raw_Data!I945</f>
        <v>8.99</v>
      </c>
      <c r="J945" s="3">
        <f>Raw_Data!J945</f>
        <v>1</v>
      </c>
      <c r="K945" s="3" t="str">
        <f>Raw_Data!K945</f>
        <v>Credit Card</v>
      </c>
      <c r="L945" s="3">
        <f>Raw_Data!L945</f>
        <v>3</v>
      </c>
      <c r="M945" s="3">
        <f>Raw_Data!M945</f>
        <v>0.28000000000000003</v>
      </c>
      <c r="N945" s="3" t="str">
        <f>Raw_Data!N945</f>
        <v>Horror</v>
      </c>
      <c r="O945" s="3" t="str">
        <f t="shared" si="140"/>
        <v>45-54</v>
      </c>
      <c r="P945" s="3" t="str">
        <f t="shared" si="141"/>
        <v>10-24h</v>
      </c>
      <c r="Q945" s="3" t="str">
        <f t="shared" si="142"/>
        <v>46-60d</v>
      </c>
      <c r="R945" s="3" t="str">
        <f t="shared" si="143"/>
        <v>Medium</v>
      </c>
      <c r="S945" s="3" t="str">
        <f t="shared" si="144"/>
        <v>Low</v>
      </c>
      <c r="T945" s="3" t="str">
        <f t="shared" si="145"/>
        <v>Churned</v>
      </c>
      <c r="U945" s="4">
        <f>1/(1+EXP(-(Predictive_Model!$B$5+((B945-Predictive_Model!$B$20)/Predictive_Model!$C$20)*Predictive_Model!$D$20+((E945-Predictive_Model!$B$21)/Predictive_Model!$C$21)*Predictive_Model!$D$21+((F945-Predictive_Model!$B$22)/Predictive_Model!$C$22)*Predictive_Model!$D$22+((I945-Predictive_Model!$B$23)/Predictive_Model!$C$23)*Predictive_Model!$D$23+((L945-Predictive_Model!$B$24)/Predictive_Model!$C$24)*Predictive_Model!$D$24+((M945-Predictive_Model!$B$25)/Predictive_Model!$C$25)*Predictive_Model!$D$25+IF(C945="Male",Predictive_Model!$D$31,IF(C945="Other",Predictive_Model!$D$32,0))+IF(D945="Premium",Predictive_Model!$D$34,IF(D945="Standard",Predictive_Model!$D$35,0))+IF(G945="Asia",Predictive_Model!$D$37,IF(G945="Europe",Predictive_Model!$D$38,IF(G945="North America",Predictive_Model!$D$39,IF(G945="Oceania",Predictive_Model!$D$40,IF(G945="South America",Predictive_Model!$D$41,0)))))+IF(H945="Laptop",Predictive_Model!$D$43,IF(H945="Mobile",Predictive_Model!$D$44,IF(H945="TV",Predictive_Model!$D$45,IF(H945="Tablet",Predictive_Model!$D$46,0))))+IF(K945="Crypto",Predictive_Model!$D$48,IF(K945="Debit Card",Predictive_Model!$D$49,IF(K945="Gift Card",Predictive_Model!$D$50,IF(K945="PayPal",Predictive_Model!$D$51,0))))+IF(N945="Comedy",Predictive_Model!$D$53,IF(N945="Documentary",Predictive_Model!$D$54,IF(N945="Drama",Predictive_Model!$D$55,IF(N945="Horror",Predictive_Model!$D$56,IF(N945="Romance",Predictive_Model!$D$57,IF(N945="Sci-Fi",Predictive_Model!$D$58,0)))))))))</f>
        <v>0.99863646644996296</v>
      </c>
      <c r="V945" s="3" t="str">
        <f t="shared" si="146"/>
        <v>Critical</v>
      </c>
      <c r="W945" s="6">
        <f t="shared" si="147"/>
        <v>8.99</v>
      </c>
      <c r="X945" s="3" t="str">
        <f t="shared" si="148"/>
        <v>Priority 2</v>
      </c>
      <c r="Y945" s="3" t="str">
        <f t="shared" si="149"/>
        <v>OK</v>
      </c>
    </row>
    <row r="946" spans="1:25" x14ac:dyDescent="0.25">
      <c r="A946" s="3" t="str">
        <f>Raw_Data!A946</f>
        <v>f2f4b958-e361-4c93-afd5-3ce91d7b7165</v>
      </c>
      <c r="B946" s="3">
        <f>Raw_Data!B946</f>
        <v>25</v>
      </c>
      <c r="C946" s="3" t="str">
        <f>Raw_Data!C946</f>
        <v>Other</v>
      </c>
      <c r="D946" s="3" t="str">
        <f>Raw_Data!D946</f>
        <v>Basic</v>
      </c>
      <c r="E946" s="3">
        <f>Raw_Data!E946</f>
        <v>35.36</v>
      </c>
      <c r="F946" s="3">
        <f>Raw_Data!F946</f>
        <v>34</v>
      </c>
      <c r="G946" s="3" t="str">
        <f>Raw_Data!G946</f>
        <v>Oceania</v>
      </c>
      <c r="H946" s="3" t="str">
        <f>Raw_Data!H946</f>
        <v>Tablet</v>
      </c>
      <c r="I946" s="3">
        <f>Raw_Data!I946</f>
        <v>8.99</v>
      </c>
      <c r="J946" s="3">
        <f>Raw_Data!J946</f>
        <v>0</v>
      </c>
      <c r="K946" s="3" t="str">
        <f>Raw_Data!K946</f>
        <v>Crypto</v>
      </c>
      <c r="L946" s="3">
        <f>Raw_Data!L946</f>
        <v>5</v>
      </c>
      <c r="M946" s="3">
        <f>Raw_Data!M946</f>
        <v>1.01</v>
      </c>
      <c r="N946" s="3" t="str">
        <f>Raw_Data!N946</f>
        <v>Sci-Fi</v>
      </c>
      <c r="O946" s="3" t="str">
        <f t="shared" si="140"/>
        <v>25-34</v>
      </c>
      <c r="P946" s="3" t="str">
        <f t="shared" si="141"/>
        <v>25-49h</v>
      </c>
      <c r="Q946" s="3" t="str">
        <f t="shared" si="142"/>
        <v>22-45d</v>
      </c>
      <c r="R946" s="3" t="str">
        <f t="shared" si="143"/>
        <v>Medium</v>
      </c>
      <c r="S946" s="3" t="str">
        <f t="shared" si="144"/>
        <v>Low</v>
      </c>
      <c r="T946" s="3" t="str">
        <f t="shared" si="145"/>
        <v>Active</v>
      </c>
      <c r="U946" s="4">
        <f>1/(1+EXP(-(Predictive_Model!$B$5+((B946-Predictive_Model!$B$20)/Predictive_Model!$C$20)*Predictive_Model!$D$20+((E946-Predictive_Model!$B$21)/Predictive_Model!$C$21)*Predictive_Model!$D$21+((F946-Predictive_Model!$B$22)/Predictive_Model!$C$22)*Predictive_Model!$D$22+((I946-Predictive_Model!$B$23)/Predictive_Model!$C$23)*Predictive_Model!$D$23+((L946-Predictive_Model!$B$24)/Predictive_Model!$C$24)*Predictive_Model!$D$24+((M946-Predictive_Model!$B$25)/Predictive_Model!$C$25)*Predictive_Model!$D$25+IF(C946="Male",Predictive_Model!$D$31,IF(C946="Other",Predictive_Model!$D$32,0))+IF(D946="Premium",Predictive_Model!$D$34,IF(D946="Standard",Predictive_Model!$D$35,0))+IF(G946="Asia",Predictive_Model!$D$37,IF(G946="Europe",Predictive_Model!$D$38,IF(G946="North America",Predictive_Model!$D$39,IF(G946="Oceania",Predictive_Model!$D$40,IF(G946="South America",Predictive_Model!$D$41,0)))))+IF(H946="Laptop",Predictive_Model!$D$43,IF(H946="Mobile",Predictive_Model!$D$44,IF(H946="TV",Predictive_Model!$D$45,IF(H946="Tablet",Predictive_Model!$D$46,0))))+IF(K946="Crypto",Predictive_Model!$D$48,IF(K946="Debit Card",Predictive_Model!$D$49,IF(K946="Gift Card",Predictive_Model!$D$50,IF(K946="PayPal",Predictive_Model!$D$51,0))))+IF(N946="Comedy",Predictive_Model!$D$53,IF(N946="Documentary",Predictive_Model!$D$54,IF(N946="Drama",Predictive_Model!$D$55,IF(N946="Horror",Predictive_Model!$D$56,IF(N946="Romance",Predictive_Model!$D$57,IF(N946="Sci-Fi",Predictive_Model!$D$58,0)))))))))</f>
        <v>4.6695299033459488E-3</v>
      </c>
      <c r="V946" s="3" t="str">
        <f t="shared" si="146"/>
        <v>Low</v>
      </c>
      <c r="W946" s="6">
        <f t="shared" si="147"/>
        <v>4.1979073831080078E-2</v>
      </c>
      <c r="X946" s="3" t="str">
        <f t="shared" si="148"/>
        <v>Monitor</v>
      </c>
      <c r="Y946" s="3" t="str">
        <f t="shared" si="149"/>
        <v>OK</v>
      </c>
    </row>
    <row r="947" spans="1:25" x14ac:dyDescent="0.25">
      <c r="A947" s="3" t="str">
        <f>Raw_Data!A947</f>
        <v>b305a860-7ad9-4d15-b67d-a8c5f7d04158</v>
      </c>
      <c r="B947" s="3">
        <f>Raw_Data!B947</f>
        <v>59</v>
      </c>
      <c r="C947" s="3" t="str">
        <f>Raw_Data!C947</f>
        <v>Female</v>
      </c>
      <c r="D947" s="3" t="str">
        <f>Raw_Data!D947</f>
        <v>Standard</v>
      </c>
      <c r="E947" s="3">
        <f>Raw_Data!E947</f>
        <v>20.89</v>
      </c>
      <c r="F947" s="3">
        <f>Raw_Data!F947</f>
        <v>27</v>
      </c>
      <c r="G947" s="3" t="str">
        <f>Raw_Data!G947</f>
        <v>Africa</v>
      </c>
      <c r="H947" s="3" t="str">
        <f>Raw_Data!H947</f>
        <v>Laptop</v>
      </c>
      <c r="I947" s="3">
        <f>Raw_Data!I947</f>
        <v>13.99</v>
      </c>
      <c r="J947" s="3">
        <f>Raw_Data!J947</f>
        <v>0</v>
      </c>
      <c r="K947" s="3" t="str">
        <f>Raw_Data!K947</f>
        <v>Debit Card</v>
      </c>
      <c r="L947" s="3">
        <f>Raw_Data!L947</f>
        <v>2</v>
      </c>
      <c r="M947" s="3">
        <f>Raw_Data!M947</f>
        <v>0.75</v>
      </c>
      <c r="N947" s="3" t="str">
        <f>Raw_Data!N947</f>
        <v>Horror</v>
      </c>
      <c r="O947" s="3" t="str">
        <f t="shared" si="140"/>
        <v>55-70</v>
      </c>
      <c r="P947" s="3" t="str">
        <f t="shared" si="141"/>
        <v>10-24h</v>
      </c>
      <c r="Q947" s="3" t="str">
        <f t="shared" si="142"/>
        <v>22-45d</v>
      </c>
      <c r="R947" s="3" t="str">
        <f t="shared" si="143"/>
        <v>Medium</v>
      </c>
      <c r="S947" s="3" t="str">
        <f t="shared" si="144"/>
        <v>Mid</v>
      </c>
      <c r="T947" s="3" t="str">
        <f t="shared" si="145"/>
        <v>Active</v>
      </c>
      <c r="U947" s="4">
        <f>1/(1+EXP(-(Predictive_Model!$B$5+((B947-Predictive_Model!$B$20)/Predictive_Model!$C$20)*Predictive_Model!$D$20+((E947-Predictive_Model!$B$21)/Predictive_Model!$C$21)*Predictive_Model!$D$21+((F947-Predictive_Model!$B$22)/Predictive_Model!$C$22)*Predictive_Model!$D$22+((I947-Predictive_Model!$B$23)/Predictive_Model!$C$23)*Predictive_Model!$D$23+((L947-Predictive_Model!$B$24)/Predictive_Model!$C$24)*Predictive_Model!$D$24+((M947-Predictive_Model!$B$25)/Predictive_Model!$C$25)*Predictive_Model!$D$25+IF(C947="Male",Predictive_Model!$D$31,IF(C947="Other",Predictive_Model!$D$32,0))+IF(D947="Premium",Predictive_Model!$D$34,IF(D947="Standard",Predictive_Model!$D$35,0))+IF(G947="Asia",Predictive_Model!$D$37,IF(G947="Europe",Predictive_Model!$D$38,IF(G947="North America",Predictive_Model!$D$39,IF(G947="Oceania",Predictive_Model!$D$40,IF(G947="South America",Predictive_Model!$D$41,0)))))+IF(H947="Laptop",Predictive_Model!$D$43,IF(H947="Mobile",Predictive_Model!$D$44,IF(H947="TV",Predictive_Model!$D$45,IF(H947="Tablet",Predictive_Model!$D$46,0))))+IF(K947="Crypto",Predictive_Model!$D$48,IF(K947="Debit Card",Predictive_Model!$D$49,IF(K947="Gift Card",Predictive_Model!$D$50,IF(K947="PayPal",Predictive_Model!$D$51,0))))+IF(N947="Comedy",Predictive_Model!$D$53,IF(N947="Documentary",Predictive_Model!$D$54,IF(N947="Drama",Predictive_Model!$D$55,IF(N947="Horror",Predictive_Model!$D$56,IF(N947="Romance",Predictive_Model!$D$57,IF(N947="Sci-Fi",Predictive_Model!$D$58,0)))))))))</f>
        <v>0.13920841595966474</v>
      </c>
      <c r="V947" s="3" t="str">
        <f t="shared" si="146"/>
        <v>Low</v>
      </c>
      <c r="W947" s="6">
        <f t="shared" si="147"/>
        <v>1.9475257392757097</v>
      </c>
      <c r="X947" s="3" t="str">
        <f t="shared" si="148"/>
        <v>Monitor</v>
      </c>
      <c r="Y947" s="3" t="str">
        <f t="shared" si="149"/>
        <v>OK</v>
      </c>
    </row>
    <row r="948" spans="1:25" x14ac:dyDescent="0.25">
      <c r="A948" s="3" t="str">
        <f>Raw_Data!A948</f>
        <v>6dfa61eb-b7eb-4d9f-979a-252808674892</v>
      </c>
      <c r="B948" s="3">
        <f>Raw_Data!B948</f>
        <v>39</v>
      </c>
      <c r="C948" s="3" t="str">
        <f>Raw_Data!C948</f>
        <v>Other</v>
      </c>
      <c r="D948" s="3" t="str">
        <f>Raw_Data!D948</f>
        <v>Premium</v>
      </c>
      <c r="E948" s="3">
        <f>Raw_Data!E948</f>
        <v>1.83</v>
      </c>
      <c r="F948" s="3">
        <f>Raw_Data!F948</f>
        <v>12</v>
      </c>
      <c r="G948" s="3" t="str">
        <f>Raw_Data!G948</f>
        <v>Africa</v>
      </c>
      <c r="H948" s="3" t="str">
        <f>Raw_Data!H948</f>
        <v>Mobile</v>
      </c>
      <c r="I948" s="3">
        <f>Raw_Data!I948</f>
        <v>17.989999999999998</v>
      </c>
      <c r="J948" s="3">
        <f>Raw_Data!J948</f>
        <v>1</v>
      </c>
      <c r="K948" s="3" t="str">
        <f>Raw_Data!K948</f>
        <v>Credit Card</v>
      </c>
      <c r="L948" s="3">
        <f>Raw_Data!L948</f>
        <v>3</v>
      </c>
      <c r="M948" s="3">
        <f>Raw_Data!M948</f>
        <v>0.14000000000000001</v>
      </c>
      <c r="N948" s="3" t="str">
        <f>Raw_Data!N948</f>
        <v>Romance</v>
      </c>
      <c r="O948" s="3" t="str">
        <f t="shared" si="140"/>
        <v>35-44</v>
      </c>
      <c r="P948" s="3" t="str">
        <f t="shared" si="141"/>
        <v>&lt;10h</v>
      </c>
      <c r="Q948" s="3" t="str">
        <f t="shared" si="142"/>
        <v>8-21d</v>
      </c>
      <c r="R948" s="3" t="str">
        <f t="shared" si="143"/>
        <v>Medium</v>
      </c>
      <c r="S948" s="3" t="str">
        <f t="shared" si="144"/>
        <v>High</v>
      </c>
      <c r="T948" s="3" t="str">
        <f t="shared" si="145"/>
        <v>Churned</v>
      </c>
      <c r="U948" s="4">
        <f>1/(1+EXP(-(Predictive_Model!$B$5+((B948-Predictive_Model!$B$20)/Predictive_Model!$C$20)*Predictive_Model!$D$20+((E948-Predictive_Model!$B$21)/Predictive_Model!$C$21)*Predictive_Model!$D$21+((F948-Predictive_Model!$B$22)/Predictive_Model!$C$22)*Predictive_Model!$D$22+((I948-Predictive_Model!$B$23)/Predictive_Model!$C$23)*Predictive_Model!$D$23+((L948-Predictive_Model!$B$24)/Predictive_Model!$C$24)*Predictive_Model!$D$24+((M948-Predictive_Model!$B$25)/Predictive_Model!$C$25)*Predictive_Model!$D$25+IF(C948="Male",Predictive_Model!$D$31,IF(C948="Other",Predictive_Model!$D$32,0))+IF(D948="Premium",Predictive_Model!$D$34,IF(D948="Standard",Predictive_Model!$D$35,0))+IF(G948="Asia",Predictive_Model!$D$37,IF(G948="Europe",Predictive_Model!$D$38,IF(G948="North America",Predictive_Model!$D$39,IF(G948="Oceania",Predictive_Model!$D$40,IF(G948="South America",Predictive_Model!$D$41,0)))))+IF(H948="Laptop",Predictive_Model!$D$43,IF(H948="Mobile",Predictive_Model!$D$44,IF(H948="TV",Predictive_Model!$D$45,IF(H948="Tablet",Predictive_Model!$D$46,0))))+IF(K948="Crypto",Predictive_Model!$D$48,IF(K948="Debit Card",Predictive_Model!$D$49,IF(K948="Gift Card",Predictive_Model!$D$50,IF(K948="PayPal",Predictive_Model!$D$51,0))))+IF(N948="Comedy",Predictive_Model!$D$53,IF(N948="Documentary",Predictive_Model!$D$54,IF(N948="Drama",Predictive_Model!$D$55,IF(N948="Horror",Predictive_Model!$D$56,IF(N948="Romance",Predictive_Model!$D$57,IF(N948="Sci-Fi",Predictive_Model!$D$58,0)))))))))</f>
        <v>0.91831557597934865</v>
      </c>
      <c r="V948" s="3" t="str">
        <f t="shared" si="146"/>
        <v>Critical</v>
      </c>
      <c r="W948" s="6">
        <f t="shared" si="147"/>
        <v>17.989999999999998</v>
      </c>
      <c r="X948" s="3" t="str">
        <f t="shared" si="148"/>
        <v>Priority 1</v>
      </c>
      <c r="Y948" s="3" t="str">
        <f t="shared" si="149"/>
        <v>OK</v>
      </c>
    </row>
    <row r="949" spans="1:25" x14ac:dyDescent="0.25">
      <c r="A949" s="3" t="str">
        <f>Raw_Data!A949</f>
        <v>58e23f86-3804-49d5-aad4-ddae9767076e</v>
      </c>
      <c r="B949" s="3">
        <f>Raw_Data!B949</f>
        <v>27</v>
      </c>
      <c r="C949" s="3" t="str">
        <f>Raw_Data!C949</f>
        <v>Other</v>
      </c>
      <c r="D949" s="3" t="str">
        <f>Raw_Data!D949</f>
        <v>Basic</v>
      </c>
      <c r="E949" s="3">
        <f>Raw_Data!E949</f>
        <v>65.86</v>
      </c>
      <c r="F949" s="3">
        <f>Raw_Data!F949</f>
        <v>40</v>
      </c>
      <c r="G949" s="3" t="str">
        <f>Raw_Data!G949</f>
        <v>Europe</v>
      </c>
      <c r="H949" s="3" t="str">
        <f>Raw_Data!H949</f>
        <v>Mobile</v>
      </c>
      <c r="I949" s="3">
        <f>Raw_Data!I949</f>
        <v>8.99</v>
      </c>
      <c r="J949" s="3">
        <f>Raw_Data!J949</f>
        <v>0</v>
      </c>
      <c r="K949" s="3" t="str">
        <f>Raw_Data!K949</f>
        <v>Debit Card</v>
      </c>
      <c r="L949" s="3">
        <f>Raw_Data!L949</f>
        <v>5</v>
      </c>
      <c r="M949" s="3">
        <f>Raw_Data!M949</f>
        <v>1.61</v>
      </c>
      <c r="N949" s="3" t="str">
        <f>Raw_Data!N949</f>
        <v>Sci-Fi</v>
      </c>
      <c r="O949" s="3" t="str">
        <f t="shared" si="140"/>
        <v>25-34</v>
      </c>
      <c r="P949" s="3" t="str">
        <f t="shared" si="141"/>
        <v>50h+</v>
      </c>
      <c r="Q949" s="3" t="str">
        <f t="shared" si="142"/>
        <v>22-45d</v>
      </c>
      <c r="R949" s="3" t="str">
        <f t="shared" si="143"/>
        <v>Medium</v>
      </c>
      <c r="S949" s="3" t="str">
        <f t="shared" si="144"/>
        <v>Low</v>
      </c>
      <c r="T949" s="3" t="str">
        <f t="shared" si="145"/>
        <v>Active</v>
      </c>
      <c r="U949" s="4">
        <f>1/(1+EXP(-(Predictive_Model!$B$5+((B949-Predictive_Model!$B$20)/Predictive_Model!$C$20)*Predictive_Model!$D$20+((E949-Predictive_Model!$B$21)/Predictive_Model!$C$21)*Predictive_Model!$D$21+((F949-Predictive_Model!$B$22)/Predictive_Model!$C$22)*Predictive_Model!$D$22+((I949-Predictive_Model!$B$23)/Predictive_Model!$C$23)*Predictive_Model!$D$23+((L949-Predictive_Model!$B$24)/Predictive_Model!$C$24)*Predictive_Model!$D$24+((M949-Predictive_Model!$B$25)/Predictive_Model!$C$25)*Predictive_Model!$D$25+IF(C949="Male",Predictive_Model!$D$31,IF(C949="Other",Predictive_Model!$D$32,0))+IF(D949="Premium",Predictive_Model!$D$34,IF(D949="Standard",Predictive_Model!$D$35,0))+IF(G949="Asia",Predictive_Model!$D$37,IF(G949="Europe",Predictive_Model!$D$38,IF(G949="North America",Predictive_Model!$D$39,IF(G949="Oceania",Predictive_Model!$D$40,IF(G949="South America",Predictive_Model!$D$41,0)))))+IF(H949="Laptop",Predictive_Model!$D$43,IF(H949="Mobile",Predictive_Model!$D$44,IF(H949="TV",Predictive_Model!$D$45,IF(H949="Tablet",Predictive_Model!$D$46,0))))+IF(K949="Crypto",Predictive_Model!$D$48,IF(K949="Debit Card",Predictive_Model!$D$49,IF(K949="Gift Card",Predictive_Model!$D$50,IF(K949="PayPal",Predictive_Model!$D$51,0))))+IF(N949="Comedy",Predictive_Model!$D$53,IF(N949="Documentary",Predictive_Model!$D$54,IF(N949="Drama",Predictive_Model!$D$55,IF(N949="Horror",Predictive_Model!$D$56,IF(N949="Romance",Predictive_Model!$D$57,IF(N949="Sci-Fi",Predictive_Model!$D$58,0)))))))))</f>
        <v>1.9890487415791507E-7</v>
      </c>
      <c r="V949" s="3" t="str">
        <f t="shared" si="146"/>
        <v>Low</v>
      </c>
      <c r="W949" s="6">
        <f t="shared" si="147"/>
        <v>1.7881548186796566E-6</v>
      </c>
      <c r="X949" s="3" t="str">
        <f t="shared" si="148"/>
        <v>Monitor</v>
      </c>
      <c r="Y949" s="3" t="str">
        <f t="shared" si="149"/>
        <v>OK</v>
      </c>
    </row>
    <row r="950" spans="1:25" x14ac:dyDescent="0.25">
      <c r="A950" s="3" t="str">
        <f>Raw_Data!A950</f>
        <v>d9ab0b45-1fd7-42b4-8cac-954c506f4b0b</v>
      </c>
      <c r="B950" s="3">
        <f>Raw_Data!B950</f>
        <v>68</v>
      </c>
      <c r="C950" s="3" t="str">
        <f>Raw_Data!C950</f>
        <v>Other</v>
      </c>
      <c r="D950" s="3" t="str">
        <f>Raw_Data!D950</f>
        <v>Premium</v>
      </c>
      <c r="E950" s="3">
        <f>Raw_Data!E950</f>
        <v>38.25</v>
      </c>
      <c r="F950" s="3">
        <f>Raw_Data!F950</f>
        <v>16</v>
      </c>
      <c r="G950" s="3" t="str">
        <f>Raw_Data!G950</f>
        <v>South America</v>
      </c>
      <c r="H950" s="3" t="str">
        <f>Raw_Data!H950</f>
        <v>Desktop</v>
      </c>
      <c r="I950" s="3">
        <f>Raw_Data!I950</f>
        <v>17.989999999999998</v>
      </c>
      <c r="J950" s="3">
        <f>Raw_Data!J950</f>
        <v>0</v>
      </c>
      <c r="K950" s="3" t="str">
        <f>Raw_Data!K950</f>
        <v>Credit Card</v>
      </c>
      <c r="L950" s="3">
        <f>Raw_Data!L950</f>
        <v>3</v>
      </c>
      <c r="M950" s="3">
        <f>Raw_Data!M950</f>
        <v>2.25</v>
      </c>
      <c r="N950" s="3" t="str">
        <f>Raw_Data!N950</f>
        <v>Sci-Fi</v>
      </c>
      <c r="O950" s="3" t="str">
        <f t="shared" si="140"/>
        <v>55-70</v>
      </c>
      <c r="P950" s="3" t="str">
        <f t="shared" si="141"/>
        <v>25-49h</v>
      </c>
      <c r="Q950" s="3" t="str">
        <f t="shared" si="142"/>
        <v>8-21d</v>
      </c>
      <c r="R950" s="3" t="str">
        <f t="shared" si="143"/>
        <v>High</v>
      </c>
      <c r="S950" s="3" t="str">
        <f t="shared" si="144"/>
        <v>High</v>
      </c>
      <c r="T950" s="3" t="str">
        <f t="shared" si="145"/>
        <v>Active</v>
      </c>
      <c r="U950" s="4">
        <f>1/(1+EXP(-(Predictive_Model!$B$5+((B950-Predictive_Model!$B$20)/Predictive_Model!$C$20)*Predictive_Model!$D$20+((E950-Predictive_Model!$B$21)/Predictive_Model!$C$21)*Predictive_Model!$D$21+((F950-Predictive_Model!$B$22)/Predictive_Model!$C$22)*Predictive_Model!$D$22+((I950-Predictive_Model!$B$23)/Predictive_Model!$C$23)*Predictive_Model!$D$23+((L950-Predictive_Model!$B$24)/Predictive_Model!$C$24)*Predictive_Model!$D$24+((M950-Predictive_Model!$B$25)/Predictive_Model!$C$25)*Predictive_Model!$D$25+IF(C950="Male",Predictive_Model!$D$31,IF(C950="Other",Predictive_Model!$D$32,0))+IF(D950="Premium",Predictive_Model!$D$34,IF(D950="Standard",Predictive_Model!$D$35,0))+IF(G950="Asia",Predictive_Model!$D$37,IF(G950="Europe",Predictive_Model!$D$38,IF(G950="North America",Predictive_Model!$D$39,IF(G950="Oceania",Predictive_Model!$D$40,IF(G950="South America",Predictive_Model!$D$41,0)))))+IF(H950="Laptop",Predictive_Model!$D$43,IF(H950="Mobile",Predictive_Model!$D$44,IF(H950="TV",Predictive_Model!$D$45,IF(H950="Tablet",Predictive_Model!$D$46,0))))+IF(K950="Crypto",Predictive_Model!$D$48,IF(K950="Debit Card",Predictive_Model!$D$49,IF(K950="Gift Card",Predictive_Model!$D$50,IF(K950="PayPal",Predictive_Model!$D$51,0))))+IF(N950="Comedy",Predictive_Model!$D$53,IF(N950="Documentary",Predictive_Model!$D$54,IF(N950="Drama",Predictive_Model!$D$55,IF(N950="Horror",Predictive_Model!$D$56,IF(N950="Romance",Predictive_Model!$D$57,IF(N950="Sci-Fi",Predictive_Model!$D$58,0)))))))))</f>
        <v>1.1269329811834579E-6</v>
      </c>
      <c r="V950" s="3" t="str">
        <f t="shared" si="146"/>
        <v>Low</v>
      </c>
      <c r="W950" s="6">
        <f t="shared" si="147"/>
        <v>2.0273524331490407E-5</v>
      </c>
      <c r="X950" s="3" t="str">
        <f t="shared" si="148"/>
        <v>Monitor</v>
      </c>
      <c r="Y950" s="3" t="str">
        <f t="shared" si="149"/>
        <v>OK</v>
      </c>
    </row>
    <row r="951" spans="1:25" x14ac:dyDescent="0.25">
      <c r="A951" s="3" t="str">
        <f>Raw_Data!A951</f>
        <v>92f00f87-ff84-41ee-8555-81009d4b6d10</v>
      </c>
      <c r="B951" s="3">
        <f>Raw_Data!B951</f>
        <v>26</v>
      </c>
      <c r="C951" s="3" t="str">
        <f>Raw_Data!C951</f>
        <v>Other</v>
      </c>
      <c r="D951" s="3" t="str">
        <f>Raw_Data!D951</f>
        <v>Standard</v>
      </c>
      <c r="E951" s="3">
        <f>Raw_Data!E951</f>
        <v>24.14</v>
      </c>
      <c r="F951" s="3">
        <f>Raw_Data!F951</f>
        <v>18</v>
      </c>
      <c r="G951" s="3" t="str">
        <f>Raw_Data!G951</f>
        <v>Oceania</v>
      </c>
      <c r="H951" s="3" t="str">
        <f>Raw_Data!H951</f>
        <v>Laptop</v>
      </c>
      <c r="I951" s="3">
        <f>Raw_Data!I951</f>
        <v>13.99</v>
      </c>
      <c r="J951" s="3">
        <f>Raw_Data!J951</f>
        <v>0</v>
      </c>
      <c r="K951" s="3" t="str">
        <f>Raw_Data!K951</f>
        <v>Debit Card</v>
      </c>
      <c r="L951" s="3">
        <f>Raw_Data!L951</f>
        <v>1</v>
      </c>
      <c r="M951" s="3">
        <f>Raw_Data!M951</f>
        <v>1.27</v>
      </c>
      <c r="N951" s="3" t="str">
        <f>Raw_Data!N951</f>
        <v>Horror</v>
      </c>
      <c r="O951" s="3" t="str">
        <f t="shared" si="140"/>
        <v>25-34</v>
      </c>
      <c r="P951" s="3" t="str">
        <f t="shared" si="141"/>
        <v>10-24h</v>
      </c>
      <c r="Q951" s="3" t="str">
        <f t="shared" si="142"/>
        <v>8-21d</v>
      </c>
      <c r="R951" s="3" t="str">
        <f t="shared" si="143"/>
        <v>Medium</v>
      </c>
      <c r="S951" s="3" t="str">
        <f t="shared" si="144"/>
        <v>Mid</v>
      </c>
      <c r="T951" s="3" t="str">
        <f t="shared" si="145"/>
        <v>Active</v>
      </c>
      <c r="U951" s="4">
        <f>1/(1+EXP(-(Predictive_Model!$B$5+((B951-Predictive_Model!$B$20)/Predictive_Model!$C$20)*Predictive_Model!$D$20+((E951-Predictive_Model!$B$21)/Predictive_Model!$C$21)*Predictive_Model!$D$21+((F951-Predictive_Model!$B$22)/Predictive_Model!$C$22)*Predictive_Model!$D$22+((I951-Predictive_Model!$B$23)/Predictive_Model!$C$23)*Predictive_Model!$D$23+((L951-Predictive_Model!$B$24)/Predictive_Model!$C$24)*Predictive_Model!$D$24+((M951-Predictive_Model!$B$25)/Predictive_Model!$C$25)*Predictive_Model!$D$25+IF(C951="Male",Predictive_Model!$D$31,IF(C951="Other",Predictive_Model!$D$32,0))+IF(D951="Premium",Predictive_Model!$D$34,IF(D951="Standard",Predictive_Model!$D$35,0))+IF(G951="Asia",Predictive_Model!$D$37,IF(G951="Europe",Predictive_Model!$D$38,IF(G951="North America",Predictive_Model!$D$39,IF(G951="Oceania",Predictive_Model!$D$40,IF(G951="South America",Predictive_Model!$D$41,0)))))+IF(H951="Laptop",Predictive_Model!$D$43,IF(H951="Mobile",Predictive_Model!$D$44,IF(H951="TV",Predictive_Model!$D$45,IF(H951="Tablet",Predictive_Model!$D$46,0))))+IF(K951="Crypto",Predictive_Model!$D$48,IF(K951="Debit Card",Predictive_Model!$D$49,IF(K951="Gift Card",Predictive_Model!$D$50,IF(K951="PayPal",Predictive_Model!$D$51,0))))+IF(N951="Comedy",Predictive_Model!$D$53,IF(N951="Documentary",Predictive_Model!$D$54,IF(N951="Drama",Predictive_Model!$D$55,IF(N951="Horror",Predictive_Model!$D$56,IF(N951="Romance",Predictive_Model!$D$57,IF(N951="Sci-Fi",Predictive_Model!$D$58,0)))))))))</f>
        <v>1.5925858668833857E-2</v>
      </c>
      <c r="V951" s="3" t="str">
        <f t="shared" si="146"/>
        <v>Low</v>
      </c>
      <c r="W951" s="6">
        <f t="shared" si="147"/>
        <v>0.22280276277698566</v>
      </c>
      <c r="X951" s="3" t="str">
        <f t="shared" si="148"/>
        <v>Monitor</v>
      </c>
      <c r="Y951" s="3" t="str">
        <f t="shared" si="149"/>
        <v>OK</v>
      </c>
    </row>
    <row r="952" spans="1:25" x14ac:dyDescent="0.25">
      <c r="A952" s="3" t="str">
        <f>Raw_Data!A952</f>
        <v>8751780d-93c1-4eb9-8905-ec30ecc5cabd</v>
      </c>
      <c r="B952" s="3">
        <f>Raw_Data!B952</f>
        <v>49</v>
      </c>
      <c r="C952" s="3" t="str">
        <f>Raw_Data!C952</f>
        <v>Female</v>
      </c>
      <c r="D952" s="3" t="str">
        <f>Raw_Data!D952</f>
        <v>Standard</v>
      </c>
      <c r="E952" s="3">
        <f>Raw_Data!E952</f>
        <v>10.83</v>
      </c>
      <c r="F952" s="3">
        <f>Raw_Data!F952</f>
        <v>56</v>
      </c>
      <c r="G952" s="3" t="str">
        <f>Raw_Data!G952</f>
        <v>Europe</v>
      </c>
      <c r="H952" s="3" t="str">
        <f>Raw_Data!H952</f>
        <v>Mobile</v>
      </c>
      <c r="I952" s="3">
        <f>Raw_Data!I952</f>
        <v>13.99</v>
      </c>
      <c r="J952" s="3">
        <f>Raw_Data!J952</f>
        <v>1</v>
      </c>
      <c r="K952" s="3" t="str">
        <f>Raw_Data!K952</f>
        <v>Gift Card</v>
      </c>
      <c r="L952" s="3">
        <f>Raw_Data!L952</f>
        <v>1</v>
      </c>
      <c r="M952" s="3">
        <f>Raw_Data!M952</f>
        <v>0.19</v>
      </c>
      <c r="N952" s="3" t="str">
        <f>Raw_Data!N952</f>
        <v>Sci-Fi</v>
      </c>
      <c r="O952" s="3" t="str">
        <f t="shared" si="140"/>
        <v>45-54</v>
      </c>
      <c r="P952" s="3" t="str">
        <f t="shared" si="141"/>
        <v>10-24h</v>
      </c>
      <c r="Q952" s="3" t="str">
        <f t="shared" si="142"/>
        <v>46-60d</v>
      </c>
      <c r="R952" s="3" t="str">
        <f t="shared" si="143"/>
        <v>Medium</v>
      </c>
      <c r="S952" s="3" t="str">
        <f t="shared" si="144"/>
        <v>Mid</v>
      </c>
      <c r="T952" s="3" t="str">
        <f t="shared" si="145"/>
        <v>Churned</v>
      </c>
      <c r="U952" s="4">
        <f>1/(1+EXP(-(Predictive_Model!$B$5+((B952-Predictive_Model!$B$20)/Predictive_Model!$C$20)*Predictive_Model!$D$20+((E952-Predictive_Model!$B$21)/Predictive_Model!$C$21)*Predictive_Model!$D$21+((F952-Predictive_Model!$B$22)/Predictive_Model!$C$22)*Predictive_Model!$D$22+((I952-Predictive_Model!$B$23)/Predictive_Model!$C$23)*Predictive_Model!$D$23+((L952-Predictive_Model!$B$24)/Predictive_Model!$C$24)*Predictive_Model!$D$24+((M952-Predictive_Model!$B$25)/Predictive_Model!$C$25)*Predictive_Model!$D$25+IF(C952="Male",Predictive_Model!$D$31,IF(C952="Other",Predictive_Model!$D$32,0))+IF(D952="Premium",Predictive_Model!$D$34,IF(D952="Standard",Predictive_Model!$D$35,0))+IF(G952="Asia",Predictive_Model!$D$37,IF(G952="Europe",Predictive_Model!$D$38,IF(G952="North America",Predictive_Model!$D$39,IF(G952="Oceania",Predictive_Model!$D$40,IF(G952="South America",Predictive_Model!$D$41,0)))))+IF(H952="Laptop",Predictive_Model!$D$43,IF(H952="Mobile",Predictive_Model!$D$44,IF(H952="TV",Predictive_Model!$D$45,IF(H952="Tablet",Predictive_Model!$D$46,0))))+IF(K952="Crypto",Predictive_Model!$D$48,IF(K952="Debit Card",Predictive_Model!$D$49,IF(K952="Gift Card",Predictive_Model!$D$50,IF(K952="PayPal",Predictive_Model!$D$51,0))))+IF(N952="Comedy",Predictive_Model!$D$53,IF(N952="Documentary",Predictive_Model!$D$54,IF(N952="Drama",Predictive_Model!$D$55,IF(N952="Horror",Predictive_Model!$D$56,IF(N952="Romance",Predictive_Model!$D$57,IF(N952="Sci-Fi",Predictive_Model!$D$58,0)))))))))</f>
        <v>0.99990088944927991</v>
      </c>
      <c r="V952" s="3" t="str">
        <f t="shared" si="146"/>
        <v>Critical</v>
      </c>
      <c r="W952" s="6">
        <f t="shared" si="147"/>
        <v>13.99</v>
      </c>
      <c r="X952" s="3" t="str">
        <f t="shared" si="148"/>
        <v>Priority 2</v>
      </c>
      <c r="Y952" s="3" t="str">
        <f t="shared" si="149"/>
        <v>OK</v>
      </c>
    </row>
    <row r="953" spans="1:25" x14ac:dyDescent="0.25">
      <c r="A953" s="3" t="str">
        <f>Raw_Data!A953</f>
        <v>5e67d8d5-6502-4810-99de-205eff3fa834</v>
      </c>
      <c r="B953" s="3">
        <f>Raw_Data!B953</f>
        <v>41</v>
      </c>
      <c r="C953" s="3" t="str">
        <f>Raw_Data!C953</f>
        <v>Other</v>
      </c>
      <c r="D953" s="3" t="str">
        <f>Raw_Data!D953</f>
        <v>Basic</v>
      </c>
      <c r="E953" s="3">
        <f>Raw_Data!E953</f>
        <v>9.25</v>
      </c>
      <c r="F953" s="3">
        <f>Raw_Data!F953</f>
        <v>47</v>
      </c>
      <c r="G953" s="3" t="str">
        <f>Raw_Data!G953</f>
        <v>Oceania</v>
      </c>
      <c r="H953" s="3" t="str">
        <f>Raw_Data!H953</f>
        <v>Desktop</v>
      </c>
      <c r="I953" s="3">
        <f>Raw_Data!I953</f>
        <v>8.99</v>
      </c>
      <c r="J953" s="3">
        <f>Raw_Data!J953</f>
        <v>1</v>
      </c>
      <c r="K953" s="3" t="str">
        <f>Raw_Data!K953</f>
        <v>Debit Card</v>
      </c>
      <c r="L953" s="3">
        <f>Raw_Data!L953</f>
        <v>5</v>
      </c>
      <c r="M953" s="3">
        <f>Raw_Data!M953</f>
        <v>0.19</v>
      </c>
      <c r="N953" s="3" t="str">
        <f>Raw_Data!N953</f>
        <v>Drama</v>
      </c>
      <c r="O953" s="3" t="str">
        <f t="shared" si="140"/>
        <v>35-44</v>
      </c>
      <c r="P953" s="3" t="str">
        <f t="shared" si="141"/>
        <v>&lt;10h</v>
      </c>
      <c r="Q953" s="3" t="str">
        <f t="shared" si="142"/>
        <v>46-60d</v>
      </c>
      <c r="R953" s="3" t="str">
        <f t="shared" si="143"/>
        <v>Low</v>
      </c>
      <c r="S953" s="3" t="str">
        <f t="shared" si="144"/>
        <v>Low</v>
      </c>
      <c r="T953" s="3" t="str">
        <f t="shared" si="145"/>
        <v>Churned</v>
      </c>
      <c r="U953" s="4">
        <f>1/(1+EXP(-(Predictive_Model!$B$5+((B953-Predictive_Model!$B$20)/Predictive_Model!$C$20)*Predictive_Model!$D$20+((E953-Predictive_Model!$B$21)/Predictive_Model!$C$21)*Predictive_Model!$D$21+((F953-Predictive_Model!$B$22)/Predictive_Model!$C$22)*Predictive_Model!$D$22+((I953-Predictive_Model!$B$23)/Predictive_Model!$C$23)*Predictive_Model!$D$23+((L953-Predictive_Model!$B$24)/Predictive_Model!$C$24)*Predictive_Model!$D$24+((M953-Predictive_Model!$B$25)/Predictive_Model!$C$25)*Predictive_Model!$D$25+IF(C953="Male",Predictive_Model!$D$31,IF(C953="Other",Predictive_Model!$D$32,0))+IF(D953="Premium",Predictive_Model!$D$34,IF(D953="Standard",Predictive_Model!$D$35,0))+IF(G953="Asia",Predictive_Model!$D$37,IF(G953="Europe",Predictive_Model!$D$38,IF(G953="North America",Predictive_Model!$D$39,IF(G953="Oceania",Predictive_Model!$D$40,IF(G953="South America",Predictive_Model!$D$41,0)))))+IF(H953="Laptop",Predictive_Model!$D$43,IF(H953="Mobile",Predictive_Model!$D$44,IF(H953="TV",Predictive_Model!$D$45,IF(H953="Tablet",Predictive_Model!$D$46,0))))+IF(K953="Crypto",Predictive_Model!$D$48,IF(K953="Debit Card",Predictive_Model!$D$49,IF(K953="Gift Card",Predictive_Model!$D$50,IF(K953="PayPal",Predictive_Model!$D$51,0))))+IF(N953="Comedy",Predictive_Model!$D$53,IF(N953="Documentary",Predictive_Model!$D$54,IF(N953="Drama",Predictive_Model!$D$55,IF(N953="Horror",Predictive_Model!$D$56,IF(N953="Romance",Predictive_Model!$D$57,IF(N953="Sci-Fi",Predictive_Model!$D$58,0)))))))))</f>
        <v>0.98685427093241951</v>
      </c>
      <c r="V953" s="3" t="str">
        <f t="shared" si="146"/>
        <v>Critical</v>
      </c>
      <c r="W953" s="6">
        <f t="shared" si="147"/>
        <v>8.99</v>
      </c>
      <c r="X953" s="3" t="str">
        <f t="shared" si="148"/>
        <v>Priority 2</v>
      </c>
      <c r="Y953" s="3" t="str">
        <f t="shared" si="149"/>
        <v>OK</v>
      </c>
    </row>
    <row r="954" spans="1:25" x14ac:dyDescent="0.25">
      <c r="A954" s="3" t="str">
        <f>Raw_Data!A954</f>
        <v>337d7132-8164-46fe-9481-78329007a7af</v>
      </c>
      <c r="B954" s="3">
        <f>Raw_Data!B954</f>
        <v>27</v>
      </c>
      <c r="C954" s="3" t="str">
        <f>Raw_Data!C954</f>
        <v>Male</v>
      </c>
      <c r="D954" s="3" t="str">
        <f>Raw_Data!D954</f>
        <v>Standard</v>
      </c>
      <c r="E954" s="3">
        <f>Raw_Data!E954</f>
        <v>0.43</v>
      </c>
      <c r="F954" s="3">
        <f>Raw_Data!F954</f>
        <v>27</v>
      </c>
      <c r="G954" s="3" t="str">
        <f>Raw_Data!G954</f>
        <v>Europe</v>
      </c>
      <c r="H954" s="3" t="str">
        <f>Raw_Data!H954</f>
        <v>Laptop</v>
      </c>
      <c r="I954" s="3">
        <f>Raw_Data!I954</f>
        <v>13.99</v>
      </c>
      <c r="J954" s="3">
        <f>Raw_Data!J954</f>
        <v>1</v>
      </c>
      <c r="K954" s="3" t="str">
        <f>Raw_Data!K954</f>
        <v>PayPal</v>
      </c>
      <c r="L954" s="3">
        <f>Raw_Data!L954</f>
        <v>2</v>
      </c>
      <c r="M954" s="3">
        <f>Raw_Data!M954</f>
        <v>0.02</v>
      </c>
      <c r="N954" s="3" t="str">
        <f>Raw_Data!N954</f>
        <v>Sci-Fi</v>
      </c>
      <c r="O954" s="3" t="str">
        <f t="shared" si="140"/>
        <v>25-34</v>
      </c>
      <c r="P954" s="3" t="str">
        <f t="shared" si="141"/>
        <v>&lt;10h</v>
      </c>
      <c r="Q954" s="3" t="str">
        <f t="shared" si="142"/>
        <v>22-45d</v>
      </c>
      <c r="R954" s="3" t="str">
        <f t="shared" si="143"/>
        <v>Medium</v>
      </c>
      <c r="S954" s="3" t="str">
        <f t="shared" si="144"/>
        <v>Mid</v>
      </c>
      <c r="T954" s="3" t="str">
        <f t="shared" si="145"/>
        <v>Churned</v>
      </c>
      <c r="U954" s="4">
        <f>1/(1+EXP(-(Predictive_Model!$B$5+((B954-Predictive_Model!$B$20)/Predictive_Model!$C$20)*Predictive_Model!$D$20+((E954-Predictive_Model!$B$21)/Predictive_Model!$C$21)*Predictive_Model!$D$21+((F954-Predictive_Model!$B$22)/Predictive_Model!$C$22)*Predictive_Model!$D$22+((I954-Predictive_Model!$B$23)/Predictive_Model!$C$23)*Predictive_Model!$D$23+((L954-Predictive_Model!$B$24)/Predictive_Model!$C$24)*Predictive_Model!$D$24+((M954-Predictive_Model!$B$25)/Predictive_Model!$C$25)*Predictive_Model!$D$25+IF(C954="Male",Predictive_Model!$D$31,IF(C954="Other",Predictive_Model!$D$32,0))+IF(D954="Premium",Predictive_Model!$D$34,IF(D954="Standard",Predictive_Model!$D$35,0))+IF(G954="Asia",Predictive_Model!$D$37,IF(G954="Europe",Predictive_Model!$D$38,IF(G954="North America",Predictive_Model!$D$39,IF(G954="Oceania",Predictive_Model!$D$40,IF(G954="South America",Predictive_Model!$D$41,0)))))+IF(H954="Laptop",Predictive_Model!$D$43,IF(H954="Mobile",Predictive_Model!$D$44,IF(H954="TV",Predictive_Model!$D$45,IF(H954="Tablet",Predictive_Model!$D$46,0))))+IF(K954="Crypto",Predictive_Model!$D$48,IF(K954="Debit Card",Predictive_Model!$D$49,IF(K954="Gift Card",Predictive_Model!$D$50,IF(K954="PayPal",Predictive_Model!$D$51,0))))+IF(N954="Comedy",Predictive_Model!$D$53,IF(N954="Documentary",Predictive_Model!$D$54,IF(N954="Drama",Predictive_Model!$D$55,IF(N954="Horror",Predictive_Model!$D$56,IF(N954="Romance",Predictive_Model!$D$57,IF(N954="Sci-Fi",Predictive_Model!$D$58,0)))))))))</f>
        <v>0.99722676135601063</v>
      </c>
      <c r="V954" s="3" t="str">
        <f t="shared" si="146"/>
        <v>Critical</v>
      </c>
      <c r="W954" s="6">
        <f t="shared" si="147"/>
        <v>13.99</v>
      </c>
      <c r="X954" s="3" t="str">
        <f t="shared" si="148"/>
        <v>Priority 2</v>
      </c>
      <c r="Y954" s="3" t="str">
        <f t="shared" si="149"/>
        <v>OK</v>
      </c>
    </row>
    <row r="955" spans="1:25" x14ac:dyDescent="0.25">
      <c r="A955" s="3" t="str">
        <f>Raw_Data!A955</f>
        <v>09b2a1f5-8eed-45d8-b381-b3327cfcd14f</v>
      </c>
      <c r="B955" s="3">
        <f>Raw_Data!B955</f>
        <v>20</v>
      </c>
      <c r="C955" s="3" t="str">
        <f>Raw_Data!C955</f>
        <v>Male</v>
      </c>
      <c r="D955" s="3" t="str">
        <f>Raw_Data!D955</f>
        <v>Standard</v>
      </c>
      <c r="E955" s="3">
        <f>Raw_Data!E955</f>
        <v>41.67</v>
      </c>
      <c r="F955" s="3">
        <f>Raw_Data!F955</f>
        <v>44</v>
      </c>
      <c r="G955" s="3" t="str">
        <f>Raw_Data!G955</f>
        <v>Oceania</v>
      </c>
      <c r="H955" s="3" t="str">
        <f>Raw_Data!H955</f>
        <v>Tablet</v>
      </c>
      <c r="I955" s="3">
        <f>Raw_Data!I955</f>
        <v>13.99</v>
      </c>
      <c r="J955" s="3">
        <f>Raw_Data!J955</f>
        <v>0</v>
      </c>
      <c r="K955" s="3" t="str">
        <f>Raw_Data!K955</f>
        <v>Debit Card</v>
      </c>
      <c r="L955" s="3">
        <f>Raw_Data!L955</f>
        <v>2</v>
      </c>
      <c r="M955" s="3">
        <f>Raw_Data!M955</f>
        <v>0.93</v>
      </c>
      <c r="N955" s="3" t="str">
        <f>Raw_Data!N955</f>
        <v>Sci-Fi</v>
      </c>
      <c r="O955" s="3" t="str">
        <f t="shared" si="140"/>
        <v>18-24</v>
      </c>
      <c r="P955" s="3" t="str">
        <f t="shared" si="141"/>
        <v>25-49h</v>
      </c>
      <c r="Q955" s="3" t="str">
        <f t="shared" si="142"/>
        <v>22-45d</v>
      </c>
      <c r="R955" s="3" t="str">
        <f t="shared" si="143"/>
        <v>Medium</v>
      </c>
      <c r="S955" s="3" t="str">
        <f t="shared" si="144"/>
        <v>Mid</v>
      </c>
      <c r="T955" s="3" t="str">
        <f t="shared" si="145"/>
        <v>Active</v>
      </c>
      <c r="U955" s="4">
        <f>1/(1+EXP(-(Predictive_Model!$B$5+((B955-Predictive_Model!$B$20)/Predictive_Model!$C$20)*Predictive_Model!$D$20+((E955-Predictive_Model!$B$21)/Predictive_Model!$C$21)*Predictive_Model!$D$21+((F955-Predictive_Model!$B$22)/Predictive_Model!$C$22)*Predictive_Model!$D$22+((I955-Predictive_Model!$B$23)/Predictive_Model!$C$23)*Predictive_Model!$D$23+((L955-Predictive_Model!$B$24)/Predictive_Model!$C$24)*Predictive_Model!$D$24+((M955-Predictive_Model!$B$25)/Predictive_Model!$C$25)*Predictive_Model!$D$25+IF(C955="Male",Predictive_Model!$D$31,IF(C955="Other",Predictive_Model!$D$32,0))+IF(D955="Premium",Predictive_Model!$D$34,IF(D955="Standard",Predictive_Model!$D$35,0))+IF(G955="Asia",Predictive_Model!$D$37,IF(G955="Europe",Predictive_Model!$D$38,IF(G955="North America",Predictive_Model!$D$39,IF(G955="Oceania",Predictive_Model!$D$40,IF(G955="South America",Predictive_Model!$D$41,0)))))+IF(H955="Laptop",Predictive_Model!$D$43,IF(H955="Mobile",Predictive_Model!$D$44,IF(H955="TV",Predictive_Model!$D$45,IF(H955="Tablet",Predictive_Model!$D$46,0))))+IF(K955="Crypto",Predictive_Model!$D$48,IF(K955="Debit Card",Predictive_Model!$D$49,IF(K955="Gift Card",Predictive_Model!$D$50,IF(K955="PayPal",Predictive_Model!$D$51,0))))+IF(N955="Comedy",Predictive_Model!$D$53,IF(N955="Documentary",Predictive_Model!$D$54,IF(N955="Drama",Predictive_Model!$D$55,IF(N955="Horror",Predictive_Model!$D$56,IF(N955="Romance",Predictive_Model!$D$57,IF(N955="Sci-Fi",Predictive_Model!$D$58,0)))))))))</f>
        <v>7.0293162646203949E-3</v>
      </c>
      <c r="V955" s="3" t="str">
        <f t="shared" si="146"/>
        <v>Low</v>
      </c>
      <c r="W955" s="6">
        <f t="shared" si="147"/>
        <v>9.8340134542039326E-2</v>
      </c>
      <c r="X955" s="3" t="str">
        <f t="shared" si="148"/>
        <v>Monitor</v>
      </c>
      <c r="Y955" s="3" t="str">
        <f t="shared" si="149"/>
        <v>OK</v>
      </c>
    </row>
    <row r="956" spans="1:25" x14ac:dyDescent="0.25">
      <c r="A956" s="3" t="str">
        <f>Raw_Data!A956</f>
        <v>3fad7427-ca8a-45c7-8ace-23b3cfa8b921</v>
      </c>
      <c r="B956" s="3">
        <f>Raw_Data!B956</f>
        <v>51</v>
      </c>
      <c r="C956" s="3" t="str">
        <f>Raw_Data!C956</f>
        <v>Other</v>
      </c>
      <c r="D956" s="3" t="str">
        <f>Raw_Data!D956</f>
        <v>Premium</v>
      </c>
      <c r="E956" s="3">
        <f>Raw_Data!E956</f>
        <v>8</v>
      </c>
      <c r="F956" s="3">
        <f>Raw_Data!F956</f>
        <v>11</v>
      </c>
      <c r="G956" s="3" t="str">
        <f>Raw_Data!G956</f>
        <v>South America</v>
      </c>
      <c r="H956" s="3" t="str">
        <f>Raw_Data!H956</f>
        <v>TV</v>
      </c>
      <c r="I956" s="3">
        <f>Raw_Data!I956</f>
        <v>17.989999999999998</v>
      </c>
      <c r="J956" s="3">
        <f>Raw_Data!J956</f>
        <v>0</v>
      </c>
      <c r="K956" s="3" t="str">
        <f>Raw_Data!K956</f>
        <v>Crypto</v>
      </c>
      <c r="L956" s="3">
        <f>Raw_Data!L956</f>
        <v>1</v>
      </c>
      <c r="M956" s="3">
        <f>Raw_Data!M956</f>
        <v>0.67</v>
      </c>
      <c r="N956" s="3" t="str">
        <f>Raw_Data!N956</f>
        <v>Sci-Fi</v>
      </c>
      <c r="O956" s="3" t="str">
        <f t="shared" si="140"/>
        <v>45-54</v>
      </c>
      <c r="P956" s="3" t="str">
        <f t="shared" si="141"/>
        <v>&lt;10h</v>
      </c>
      <c r="Q956" s="3" t="str">
        <f t="shared" si="142"/>
        <v>8-21d</v>
      </c>
      <c r="R956" s="3" t="str">
        <f t="shared" si="143"/>
        <v>Medium</v>
      </c>
      <c r="S956" s="3" t="str">
        <f t="shared" si="144"/>
        <v>High</v>
      </c>
      <c r="T956" s="3" t="str">
        <f t="shared" si="145"/>
        <v>Active</v>
      </c>
      <c r="U956" s="4">
        <f>1/(1+EXP(-(Predictive_Model!$B$5+((B956-Predictive_Model!$B$20)/Predictive_Model!$C$20)*Predictive_Model!$D$20+((E956-Predictive_Model!$B$21)/Predictive_Model!$C$21)*Predictive_Model!$D$21+((F956-Predictive_Model!$B$22)/Predictive_Model!$C$22)*Predictive_Model!$D$22+((I956-Predictive_Model!$B$23)/Predictive_Model!$C$23)*Predictive_Model!$D$23+((L956-Predictive_Model!$B$24)/Predictive_Model!$C$24)*Predictive_Model!$D$24+((M956-Predictive_Model!$B$25)/Predictive_Model!$C$25)*Predictive_Model!$D$25+IF(C956="Male",Predictive_Model!$D$31,IF(C956="Other",Predictive_Model!$D$32,0))+IF(D956="Premium",Predictive_Model!$D$34,IF(D956="Standard",Predictive_Model!$D$35,0))+IF(G956="Asia",Predictive_Model!$D$37,IF(G956="Europe",Predictive_Model!$D$38,IF(G956="North America",Predictive_Model!$D$39,IF(G956="Oceania",Predictive_Model!$D$40,IF(G956="South America",Predictive_Model!$D$41,0)))))+IF(H956="Laptop",Predictive_Model!$D$43,IF(H956="Mobile",Predictive_Model!$D$44,IF(H956="TV",Predictive_Model!$D$45,IF(H956="Tablet",Predictive_Model!$D$46,0))))+IF(K956="Crypto",Predictive_Model!$D$48,IF(K956="Debit Card",Predictive_Model!$D$49,IF(K956="Gift Card",Predictive_Model!$D$50,IF(K956="PayPal",Predictive_Model!$D$51,0))))+IF(N956="Comedy",Predictive_Model!$D$53,IF(N956="Documentary",Predictive_Model!$D$54,IF(N956="Drama",Predictive_Model!$D$55,IF(N956="Horror",Predictive_Model!$D$56,IF(N956="Romance",Predictive_Model!$D$57,IF(N956="Sci-Fi",Predictive_Model!$D$58,0)))))))))</f>
        <v>0.30735864053085538</v>
      </c>
      <c r="V956" s="3" t="str">
        <f t="shared" si="146"/>
        <v>Medium</v>
      </c>
      <c r="W956" s="6">
        <f t="shared" si="147"/>
        <v>5.5293819431500877</v>
      </c>
      <c r="X956" s="3" t="str">
        <f t="shared" si="148"/>
        <v>Monitor</v>
      </c>
      <c r="Y956" s="3" t="str">
        <f t="shared" si="149"/>
        <v>OK</v>
      </c>
    </row>
    <row r="957" spans="1:25" x14ac:dyDescent="0.25">
      <c r="A957" s="3" t="str">
        <f>Raw_Data!A957</f>
        <v>18780a36-d9e5-4aa3-ad15-3c6d0fb16344</v>
      </c>
      <c r="B957" s="3">
        <f>Raw_Data!B957</f>
        <v>32</v>
      </c>
      <c r="C957" s="3" t="str">
        <f>Raw_Data!C957</f>
        <v>Other</v>
      </c>
      <c r="D957" s="3" t="str">
        <f>Raw_Data!D957</f>
        <v>Standard</v>
      </c>
      <c r="E957" s="3">
        <f>Raw_Data!E957</f>
        <v>21.32</v>
      </c>
      <c r="F957" s="3">
        <f>Raw_Data!F957</f>
        <v>13</v>
      </c>
      <c r="G957" s="3" t="str">
        <f>Raw_Data!G957</f>
        <v>Asia</v>
      </c>
      <c r="H957" s="3" t="str">
        <f>Raw_Data!H957</f>
        <v>Tablet</v>
      </c>
      <c r="I957" s="3">
        <f>Raw_Data!I957</f>
        <v>13.99</v>
      </c>
      <c r="J957" s="3">
        <f>Raw_Data!J957</f>
        <v>0</v>
      </c>
      <c r="K957" s="3" t="str">
        <f>Raw_Data!K957</f>
        <v>Crypto</v>
      </c>
      <c r="L957" s="3">
        <f>Raw_Data!L957</f>
        <v>5</v>
      </c>
      <c r="M957" s="3">
        <f>Raw_Data!M957</f>
        <v>1.52</v>
      </c>
      <c r="N957" s="3" t="str">
        <f>Raw_Data!N957</f>
        <v>Sci-Fi</v>
      </c>
      <c r="O957" s="3" t="str">
        <f t="shared" si="140"/>
        <v>25-34</v>
      </c>
      <c r="P957" s="3" t="str">
        <f t="shared" si="141"/>
        <v>10-24h</v>
      </c>
      <c r="Q957" s="3" t="str">
        <f t="shared" si="142"/>
        <v>8-21d</v>
      </c>
      <c r="R957" s="3" t="str">
        <f t="shared" si="143"/>
        <v>Medium</v>
      </c>
      <c r="S957" s="3" t="str">
        <f t="shared" si="144"/>
        <v>Mid</v>
      </c>
      <c r="T957" s="3" t="str">
        <f t="shared" si="145"/>
        <v>Active</v>
      </c>
      <c r="U957" s="4">
        <f>1/(1+EXP(-(Predictive_Model!$B$5+((B957-Predictive_Model!$B$20)/Predictive_Model!$C$20)*Predictive_Model!$D$20+((E957-Predictive_Model!$B$21)/Predictive_Model!$C$21)*Predictive_Model!$D$21+((F957-Predictive_Model!$B$22)/Predictive_Model!$C$22)*Predictive_Model!$D$22+((I957-Predictive_Model!$B$23)/Predictive_Model!$C$23)*Predictive_Model!$D$23+((L957-Predictive_Model!$B$24)/Predictive_Model!$C$24)*Predictive_Model!$D$24+((M957-Predictive_Model!$B$25)/Predictive_Model!$C$25)*Predictive_Model!$D$25+IF(C957="Male",Predictive_Model!$D$31,IF(C957="Other",Predictive_Model!$D$32,0))+IF(D957="Premium",Predictive_Model!$D$34,IF(D957="Standard",Predictive_Model!$D$35,0))+IF(G957="Asia",Predictive_Model!$D$37,IF(G957="Europe",Predictive_Model!$D$38,IF(G957="North America",Predictive_Model!$D$39,IF(G957="Oceania",Predictive_Model!$D$40,IF(G957="South America",Predictive_Model!$D$41,0)))))+IF(H957="Laptop",Predictive_Model!$D$43,IF(H957="Mobile",Predictive_Model!$D$44,IF(H957="TV",Predictive_Model!$D$45,IF(H957="Tablet",Predictive_Model!$D$46,0))))+IF(K957="Crypto",Predictive_Model!$D$48,IF(K957="Debit Card",Predictive_Model!$D$49,IF(K957="Gift Card",Predictive_Model!$D$50,IF(K957="PayPal",Predictive_Model!$D$51,0))))+IF(N957="Comedy",Predictive_Model!$D$53,IF(N957="Documentary",Predictive_Model!$D$54,IF(N957="Drama",Predictive_Model!$D$55,IF(N957="Horror",Predictive_Model!$D$56,IF(N957="Romance",Predictive_Model!$D$57,IF(N957="Sci-Fi",Predictive_Model!$D$58,0)))))))))</f>
        <v>2.4177591569887595E-3</v>
      </c>
      <c r="V957" s="3" t="str">
        <f t="shared" si="146"/>
        <v>Low</v>
      </c>
      <c r="W957" s="6">
        <f t="shared" si="147"/>
        <v>3.3824450606272746E-2</v>
      </c>
      <c r="X957" s="3" t="str">
        <f t="shared" si="148"/>
        <v>Monitor</v>
      </c>
      <c r="Y957" s="3" t="str">
        <f t="shared" si="149"/>
        <v>OK</v>
      </c>
    </row>
    <row r="958" spans="1:25" x14ac:dyDescent="0.25">
      <c r="A958" s="3" t="str">
        <f>Raw_Data!A958</f>
        <v>55a3fde3-633f-4391-8622-3375e3fa49b7</v>
      </c>
      <c r="B958" s="3">
        <f>Raw_Data!B958</f>
        <v>23</v>
      </c>
      <c r="C958" s="3" t="str">
        <f>Raw_Data!C958</f>
        <v>Female</v>
      </c>
      <c r="D958" s="3" t="str">
        <f>Raw_Data!D958</f>
        <v>Standard</v>
      </c>
      <c r="E958" s="3">
        <f>Raw_Data!E958</f>
        <v>31.27</v>
      </c>
      <c r="F958" s="3">
        <f>Raw_Data!F958</f>
        <v>10</v>
      </c>
      <c r="G958" s="3" t="str">
        <f>Raw_Data!G958</f>
        <v>Oceania</v>
      </c>
      <c r="H958" s="3" t="str">
        <f>Raw_Data!H958</f>
        <v>Mobile</v>
      </c>
      <c r="I958" s="3">
        <f>Raw_Data!I958</f>
        <v>13.99</v>
      </c>
      <c r="J958" s="3">
        <f>Raw_Data!J958</f>
        <v>0</v>
      </c>
      <c r="K958" s="3" t="str">
        <f>Raw_Data!K958</f>
        <v>Debit Card</v>
      </c>
      <c r="L958" s="3">
        <f>Raw_Data!L958</f>
        <v>4</v>
      </c>
      <c r="M958" s="3">
        <f>Raw_Data!M958</f>
        <v>2.84</v>
      </c>
      <c r="N958" s="3" t="str">
        <f>Raw_Data!N958</f>
        <v>Drama</v>
      </c>
      <c r="O958" s="3" t="str">
        <f t="shared" si="140"/>
        <v>18-24</v>
      </c>
      <c r="P958" s="3" t="str">
        <f t="shared" si="141"/>
        <v>25-49h</v>
      </c>
      <c r="Q958" s="3" t="str">
        <f t="shared" si="142"/>
        <v>8-21d</v>
      </c>
      <c r="R958" s="3" t="str">
        <f t="shared" si="143"/>
        <v>High</v>
      </c>
      <c r="S958" s="3" t="str">
        <f t="shared" si="144"/>
        <v>Mid</v>
      </c>
      <c r="T958" s="3" t="str">
        <f t="shared" si="145"/>
        <v>Active</v>
      </c>
      <c r="U958" s="4">
        <f>1/(1+EXP(-(Predictive_Model!$B$5+((B958-Predictive_Model!$B$20)/Predictive_Model!$C$20)*Predictive_Model!$D$20+((E958-Predictive_Model!$B$21)/Predictive_Model!$C$21)*Predictive_Model!$D$21+((F958-Predictive_Model!$B$22)/Predictive_Model!$C$22)*Predictive_Model!$D$22+((I958-Predictive_Model!$B$23)/Predictive_Model!$C$23)*Predictive_Model!$D$23+((L958-Predictive_Model!$B$24)/Predictive_Model!$C$24)*Predictive_Model!$D$24+((M958-Predictive_Model!$B$25)/Predictive_Model!$C$25)*Predictive_Model!$D$25+IF(C958="Male",Predictive_Model!$D$31,IF(C958="Other",Predictive_Model!$D$32,0))+IF(D958="Premium",Predictive_Model!$D$34,IF(D958="Standard",Predictive_Model!$D$35,0))+IF(G958="Asia",Predictive_Model!$D$37,IF(G958="Europe",Predictive_Model!$D$38,IF(G958="North America",Predictive_Model!$D$39,IF(G958="Oceania",Predictive_Model!$D$40,IF(G958="South America",Predictive_Model!$D$41,0)))))+IF(H958="Laptop",Predictive_Model!$D$43,IF(H958="Mobile",Predictive_Model!$D$44,IF(H958="TV",Predictive_Model!$D$45,IF(H958="Tablet",Predictive_Model!$D$46,0))))+IF(K958="Crypto",Predictive_Model!$D$48,IF(K958="Debit Card",Predictive_Model!$D$49,IF(K958="Gift Card",Predictive_Model!$D$50,IF(K958="PayPal",Predictive_Model!$D$51,0))))+IF(N958="Comedy",Predictive_Model!$D$53,IF(N958="Documentary",Predictive_Model!$D$54,IF(N958="Drama",Predictive_Model!$D$55,IF(N958="Horror",Predictive_Model!$D$56,IF(N958="Romance",Predictive_Model!$D$57,IF(N958="Sci-Fi",Predictive_Model!$D$58,0)))))))))</f>
        <v>2.3453538931703017E-5</v>
      </c>
      <c r="V958" s="3" t="str">
        <f t="shared" si="146"/>
        <v>Low</v>
      </c>
      <c r="W958" s="6">
        <f t="shared" si="147"/>
        <v>3.281150096545252E-4</v>
      </c>
      <c r="X958" s="3" t="str">
        <f t="shared" si="148"/>
        <v>Monitor</v>
      </c>
      <c r="Y958" s="3" t="str">
        <f t="shared" si="149"/>
        <v>OK</v>
      </c>
    </row>
    <row r="959" spans="1:25" x14ac:dyDescent="0.25">
      <c r="A959" s="3" t="str">
        <f>Raw_Data!A959</f>
        <v>1e9b1aeb-5474-4b08-8588-d736f184d8fe</v>
      </c>
      <c r="B959" s="3">
        <f>Raw_Data!B959</f>
        <v>60</v>
      </c>
      <c r="C959" s="3" t="str">
        <f>Raw_Data!C959</f>
        <v>Male</v>
      </c>
      <c r="D959" s="3" t="str">
        <f>Raw_Data!D959</f>
        <v>Standard</v>
      </c>
      <c r="E959" s="3">
        <f>Raw_Data!E959</f>
        <v>14.57</v>
      </c>
      <c r="F959" s="3">
        <f>Raw_Data!F959</f>
        <v>40</v>
      </c>
      <c r="G959" s="3" t="str">
        <f>Raw_Data!G959</f>
        <v>Africa</v>
      </c>
      <c r="H959" s="3" t="str">
        <f>Raw_Data!H959</f>
        <v>TV</v>
      </c>
      <c r="I959" s="3">
        <f>Raw_Data!I959</f>
        <v>13.99</v>
      </c>
      <c r="J959" s="3">
        <f>Raw_Data!J959</f>
        <v>1</v>
      </c>
      <c r="K959" s="3" t="str">
        <f>Raw_Data!K959</f>
        <v>Gift Card</v>
      </c>
      <c r="L959" s="3">
        <f>Raw_Data!L959</f>
        <v>4</v>
      </c>
      <c r="M959" s="3">
        <f>Raw_Data!M959</f>
        <v>0.36</v>
      </c>
      <c r="N959" s="3" t="str">
        <f>Raw_Data!N959</f>
        <v>Romance</v>
      </c>
      <c r="O959" s="3" t="str">
        <f t="shared" si="140"/>
        <v>55-70</v>
      </c>
      <c r="P959" s="3" t="str">
        <f t="shared" si="141"/>
        <v>10-24h</v>
      </c>
      <c r="Q959" s="3" t="str">
        <f t="shared" si="142"/>
        <v>22-45d</v>
      </c>
      <c r="R959" s="3" t="str">
        <f t="shared" si="143"/>
        <v>Medium</v>
      </c>
      <c r="S959" s="3" t="str">
        <f t="shared" si="144"/>
        <v>Mid</v>
      </c>
      <c r="T959" s="3" t="str">
        <f t="shared" si="145"/>
        <v>Churned</v>
      </c>
      <c r="U959" s="4">
        <f>1/(1+EXP(-(Predictive_Model!$B$5+((B959-Predictive_Model!$B$20)/Predictive_Model!$C$20)*Predictive_Model!$D$20+((E959-Predictive_Model!$B$21)/Predictive_Model!$C$21)*Predictive_Model!$D$21+((F959-Predictive_Model!$B$22)/Predictive_Model!$C$22)*Predictive_Model!$D$22+((I959-Predictive_Model!$B$23)/Predictive_Model!$C$23)*Predictive_Model!$D$23+((L959-Predictive_Model!$B$24)/Predictive_Model!$C$24)*Predictive_Model!$D$24+((M959-Predictive_Model!$B$25)/Predictive_Model!$C$25)*Predictive_Model!$D$25+IF(C959="Male",Predictive_Model!$D$31,IF(C959="Other",Predictive_Model!$D$32,0))+IF(D959="Premium",Predictive_Model!$D$34,IF(D959="Standard",Predictive_Model!$D$35,0))+IF(G959="Asia",Predictive_Model!$D$37,IF(G959="Europe",Predictive_Model!$D$38,IF(G959="North America",Predictive_Model!$D$39,IF(G959="Oceania",Predictive_Model!$D$40,IF(G959="South America",Predictive_Model!$D$41,0)))))+IF(H959="Laptop",Predictive_Model!$D$43,IF(H959="Mobile",Predictive_Model!$D$44,IF(H959="TV",Predictive_Model!$D$45,IF(H959="Tablet",Predictive_Model!$D$46,0))))+IF(K959="Crypto",Predictive_Model!$D$48,IF(K959="Debit Card",Predictive_Model!$D$49,IF(K959="Gift Card",Predictive_Model!$D$50,IF(K959="PayPal",Predictive_Model!$D$51,0))))+IF(N959="Comedy",Predictive_Model!$D$53,IF(N959="Documentary",Predictive_Model!$D$54,IF(N959="Drama",Predictive_Model!$D$55,IF(N959="Horror",Predictive_Model!$D$56,IF(N959="Romance",Predictive_Model!$D$57,IF(N959="Sci-Fi",Predictive_Model!$D$58,0)))))))))</f>
        <v>0.776403697515194</v>
      </c>
      <c r="V959" s="3" t="str">
        <f t="shared" si="146"/>
        <v>Critical</v>
      </c>
      <c r="W959" s="6">
        <f t="shared" si="147"/>
        <v>13.99</v>
      </c>
      <c r="X959" s="3" t="str">
        <f t="shared" si="148"/>
        <v>Priority 2</v>
      </c>
      <c r="Y959" s="3" t="str">
        <f t="shared" si="149"/>
        <v>OK</v>
      </c>
    </row>
    <row r="960" spans="1:25" x14ac:dyDescent="0.25">
      <c r="A960" s="3" t="str">
        <f>Raw_Data!A960</f>
        <v>1f81b811-5888-4bae-83fd-50155e50c4da</v>
      </c>
      <c r="B960" s="3">
        <f>Raw_Data!B960</f>
        <v>39</v>
      </c>
      <c r="C960" s="3" t="str">
        <f>Raw_Data!C960</f>
        <v>Other</v>
      </c>
      <c r="D960" s="3" t="str">
        <f>Raw_Data!D960</f>
        <v>Standard</v>
      </c>
      <c r="E960" s="3">
        <f>Raw_Data!E960</f>
        <v>8.27</v>
      </c>
      <c r="F960" s="3">
        <f>Raw_Data!F960</f>
        <v>36</v>
      </c>
      <c r="G960" s="3" t="str">
        <f>Raw_Data!G960</f>
        <v>South America</v>
      </c>
      <c r="H960" s="3" t="str">
        <f>Raw_Data!H960</f>
        <v>Laptop</v>
      </c>
      <c r="I960" s="3">
        <f>Raw_Data!I960</f>
        <v>13.99</v>
      </c>
      <c r="J960" s="3">
        <f>Raw_Data!J960</f>
        <v>1</v>
      </c>
      <c r="K960" s="3" t="str">
        <f>Raw_Data!K960</f>
        <v>Gift Card</v>
      </c>
      <c r="L960" s="3">
        <f>Raw_Data!L960</f>
        <v>2</v>
      </c>
      <c r="M960" s="3">
        <f>Raw_Data!M960</f>
        <v>0.22</v>
      </c>
      <c r="N960" s="3" t="str">
        <f>Raw_Data!N960</f>
        <v>Documentary</v>
      </c>
      <c r="O960" s="3" t="str">
        <f t="shared" si="140"/>
        <v>35-44</v>
      </c>
      <c r="P960" s="3" t="str">
        <f t="shared" si="141"/>
        <v>&lt;10h</v>
      </c>
      <c r="Q960" s="3" t="str">
        <f t="shared" si="142"/>
        <v>22-45d</v>
      </c>
      <c r="R960" s="3" t="str">
        <f t="shared" si="143"/>
        <v>Medium</v>
      </c>
      <c r="S960" s="3" t="str">
        <f t="shared" si="144"/>
        <v>Mid</v>
      </c>
      <c r="T960" s="3" t="str">
        <f t="shared" si="145"/>
        <v>Churned</v>
      </c>
      <c r="U960" s="4">
        <f>1/(1+EXP(-(Predictive_Model!$B$5+((B960-Predictive_Model!$B$20)/Predictive_Model!$C$20)*Predictive_Model!$D$20+((E960-Predictive_Model!$B$21)/Predictive_Model!$C$21)*Predictive_Model!$D$21+((F960-Predictive_Model!$B$22)/Predictive_Model!$C$22)*Predictive_Model!$D$22+((I960-Predictive_Model!$B$23)/Predictive_Model!$C$23)*Predictive_Model!$D$23+((L960-Predictive_Model!$B$24)/Predictive_Model!$C$24)*Predictive_Model!$D$24+((M960-Predictive_Model!$B$25)/Predictive_Model!$C$25)*Predictive_Model!$D$25+IF(C960="Male",Predictive_Model!$D$31,IF(C960="Other",Predictive_Model!$D$32,0))+IF(D960="Premium",Predictive_Model!$D$34,IF(D960="Standard",Predictive_Model!$D$35,0))+IF(G960="Asia",Predictive_Model!$D$37,IF(G960="Europe",Predictive_Model!$D$38,IF(G960="North America",Predictive_Model!$D$39,IF(G960="Oceania",Predictive_Model!$D$40,IF(G960="South America",Predictive_Model!$D$41,0)))))+IF(H960="Laptop",Predictive_Model!$D$43,IF(H960="Mobile",Predictive_Model!$D$44,IF(H960="TV",Predictive_Model!$D$45,IF(H960="Tablet",Predictive_Model!$D$46,0))))+IF(K960="Crypto",Predictive_Model!$D$48,IF(K960="Debit Card",Predictive_Model!$D$49,IF(K960="Gift Card",Predictive_Model!$D$50,IF(K960="PayPal",Predictive_Model!$D$51,0))))+IF(N960="Comedy",Predictive_Model!$D$53,IF(N960="Documentary",Predictive_Model!$D$54,IF(N960="Drama",Predictive_Model!$D$55,IF(N960="Horror",Predictive_Model!$D$56,IF(N960="Romance",Predictive_Model!$D$57,IF(N960="Sci-Fi",Predictive_Model!$D$58,0)))))))))</f>
        <v>0.99193796316295835</v>
      </c>
      <c r="V960" s="3" t="str">
        <f t="shared" si="146"/>
        <v>Critical</v>
      </c>
      <c r="W960" s="6">
        <f t="shared" si="147"/>
        <v>13.99</v>
      </c>
      <c r="X960" s="3" t="str">
        <f t="shared" si="148"/>
        <v>Priority 2</v>
      </c>
      <c r="Y960" s="3" t="str">
        <f t="shared" si="149"/>
        <v>OK</v>
      </c>
    </row>
    <row r="961" spans="1:25" x14ac:dyDescent="0.25">
      <c r="A961" s="3" t="str">
        <f>Raw_Data!A961</f>
        <v>3b6f4e0f-3b8f-43a4-b7cb-806e26bf35d5</v>
      </c>
      <c r="B961" s="3">
        <f>Raw_Data!B961</f>
        <v>70</v>
      </c>
      <c r="C961" s="3" t="str">
        <f>Raw_Data!C961</f>
        <v>Male</v>
      </c>
      <c r="D961" s="3" t="str">
        <f>Raw_Data!D961</f>
        <v>Basic</v>
      </c>
      <c r="E961" s="3">
        <f>Raw_Data!E961</f>
        <v>5.45</v>
      </c>
      <c r="F961" s="3">
        <f>Raw_Data!F961</f>
        <v>42</v>
      </c>
      <c r="G961" s="3" t="str">
        <f>Raw_Data!G961</f>
        <v>South America</v>
      </c>
      <c r="H961" s="3" t="str">
        <f>Raw_Data!H961</f>
        <v>Mobile</v>
      </c>
      <c r="I961" s="3">
        <f>Raw_Data!I961</f>
        <v>8.99</v>
      </c>
      <c r="J961" s="3">
        <f>Raw_Data!J961</f>
        <v>1</v>
      </c>
      <c r="K961" s="3" t="str">
        <f>Raw_Data!K961</f>
        <v>Gift Card</v>
      </c>
      <c r="L961" s="3">
        <f>Raw_Data!L961</f>
        <v>5</v>
      </c>
      <c r="M961" s="3">
        <f>Raw_Data!M961</f>
        <v>0.13</v>
      </c>
      <c r="N961" s="3" t="str">
        <f>Raw_Data!N961</f>
        <v>Drama</v>
      </c>
      <c r="O961" s="3" t="str">
        <f t="shared" si="140"/>
        <v>55-70</v>
      </c>
      <c r="P961" s="3" t="str">
        <f t="shared" si="141"/>
        <v>&lt;10h</v>
      </c>
      <c r="Q961" s="3" t="str">
        <f t="shared" si="142"/>
        <v>22-45d</v>
      </c>
      <c r="R961" s="3" t="str">
        <f t="shared" si="143"/>
        <v>Medium</v>
      </c>
      <c r="S961" s="3" t="str">
        <f t="shared" si="144"/>
        <v>Low</v>
      </c>
      <c r="T961" s="3" t="str">
        <f t="shared" si="145"/>
        <v>Churned</v>
      </c>
      <c r="U961" s="4">
        <f>1/(1+EXP(-(Predictive_Model!$B$5+((B961-Predictive_Model!$B$20)/Predictive_Model!$C$20)*Predictive_Model!$D$20+((E961-Predictive_Model!$B$21)/Predictive_Model!$C$21)*Predictive_Model!$D$21+((F961-Predictive_Model!$B$22)/Predictive_Model!$C$22)*Predictive_Model!$D$22+((I961-Predictive_Model!$B$23)/Predictive_Model!$C$23)*Predictive_Model!$D$23+((L961-Predictive_Model!$B$24)/Predictive_Model!$C$24)*Predictive_Model!$D$24+((M961-Predictive_Model!$B$25)/Predictive_Model!$C$25)*Predictive_Model!$D$25+IF(C961="Male",Predictive_Model!$D$31,IF(C961="Other",Predictive_Model!$D$32,0))+IF(D961="Premium",Predictive_Model!$D$34,IF(D961="Standard",Predictive_Model!$D$35,0))+IF(G961="Asia",Predictive_Model!$D$37,IF(G961="Europe",Predictive_Model!$D$38,IF(G961="North America",Predictive_Model!$D$39,IF(G961="Oceania",Predictive_Model!$D$40,IF(G961="South America",Predictive_Model!$D$41,0)))))+IF(H961="Laptop",Predictive_Model!$D$43,IF(H961="Mobile",Predictive_Model!$D$44,IF(H961="TV",Predictive_Model!$D$45,IF(H961="Tablet",Predictive_Model!$D$46,0))))+IF(K961="Crypto",Predictive_Model!$D$48,IF(K961="Debit Card",Predictive_Model!$D$49,IF(K961="Gift Card",Predictive_Model!$D$50,IF(K961="PayPal",Predictive_Model!$D$51,0))))+IF(N961="Comedy",Predictive_Model!$D$53,IF(N961="Documentary",Predictive_Model!$D$54,IF(N961="Drama",Predictive_Model!$D$55,IF(N961="Horror",Predictive_Model!$D$56,IF(N961="Romance",Predictive_Model!$D$57,IF(N961="Sci-Fi",Predictive_Model!$D$58,0)))))))))</f>
        <v>0.99919723983723685</v>
      </c>
      <c r="V961" s="3" t="str">
        <f t="shared" si="146"/>
        <v>Critical</v>
      </c>
      <c r="W961" s="6">
        <f t="shared" si="147"/>
        <v>8.99</v>
      </c>
      <c r="X961" s="3" t="str">
        <f t="shared" si="148"/>
        <v>Priority 2</v>
      </c>
      <c r="Y961" s="3" t="str">
        <f t="shared" si="149"/>
        <v>OK</v>
      </c>
    </row>
    <row r="962" spans="1:25" x14ac:dyDescent="0.25">
      <c r="A962" s="3" t="str">
        <f>Raw_Data!A962</f>
        <v>6dce1b4d-a8d3-4f5a-94dc-b0fe742371df</v>
      </c>
      <c r="B962" s="3">
        <f>Raw_Data!B962</f>
        <v>34</v>
      </c>
      <c r="C962" s="3" t="str">
        <f>Raw_Data!C962</f>
        <v>Male</v>
      </c>
      <c r="D962" s="3" t="str">
        <f>Raw_Data!D962</f>
        <v>Standard</v>
      </c>
      <c r="E962" s="3">
        <f>Raw_Data!E962</f>
        <v>22.28</v>
      </c>
      <c r="F962" s="3">
        <f>Raw_Data!F962</f>
        <v>51</v>
      </c>
      <c r="G962" s="3" t="str">
        <f>Raw_Data!G962</f>
        <v>South America</v>
      </c>
      <c r="H962" s="3" t="str">
        <f>Raw_Data!H962</f>
        <v>Mobile</v>
      </c>
      <c r="I962" s="3">
        <f>Raw_Data!I962</f>
        <v>13.99</v>
      </c>
      <c r="J962" s="3">
        <f>Raw_Data!J962</f>
        <v>0</v>
      </c>
      <c r="K962" s="3" t="str">
        <f>Raw_Data!K962</f>
        <v>PayPal</v>
      </c>
      <c r="L962" s="3">
        <f>Raw_Data!L962</f>
        <v>1</v>
      </c>
      <c r="M962" s="3">
        <f>Raw_Data!M962</f>
        <v>0.43</v>
      </c>
      <c r="N962" s="3" t="str">
        <f>Raw_Data!N962</f>
        <v>Drama</v>
      </c>
      <c r="O962" s="3" t="str">
        <f t="shared" si="140"/>
        <v>25-34</v>
      </c>
      <c r="P962" s="3" t="str">
        <f t="shared" si="141"/>
        <v>10-24h</v>
      </c>
      <c r="Q962" s="3" t="str">
        <f t="shared" si="142"/>
        <v>46-60d</v>
      </c>
      <c r="R962" s="3" t="str">
        <f t="shared" si="143"/>
        <v>Medium</v>
      </c>
      <c r="S962" s="3" t="str">
        <f t="shared" si="144"/>
        <v>Mid</v>
      </c>
      <c r="T962" s="3" t="str">
        <f t="shared" si="145"/>
        <v>Active</v>
      </c>
      <c r="U962" s="4">
        <f>1/(1+EXP(-(Predictive_Model!$B$5+((B962-Predictive_Model!$B$20)/Predictive_Model!$C$20)*Predictive_Model!$D$20+((E962-Predictive_Model!$B$21)/Predictive_Model!$C$21)*Predictive_Model!$D$21+((F962-Predictive_Model!$B$22)/Predictive_Model!$C$22)*Predictive_Model!$D$22+((I962-Predictive_Model!$B$23)/Predictive_Model!$C$23)*Predictive_Model!$D$23+((L962-Predictive_Model!$B$24)/Predictive_Model!$C$24)*Predictive_Model!$D$24+((M962-Predictive_Model!$B$25)/Predictive_Model!$C$25)*Predictive_Model!$D$25+IF(C962="Male",Predictive_Model!$D$31,IF(C962="Other",Predictive_Model!$D$32,0))+IF(D962="Premium",Predictive_Model!$D$34,IF(D962="Standard",Predictive_Model!$D$35,0))+IF(G962="Asia",Predictive_Model!$D$37,IF(G962="Europe",Predictive_Model!$D$38,IF(G962="North America",Predictive_Model!$D$39,IF(G962="Oceania",Predictive_Model!$D$40,IF(G962="South America",Predictive_Model!$D$41,0)))))+IF(H962="Laptop",Predictive_Model!$D$43,IF(H962="Mobile",Predictive_Model!$D$44,IF(H962="TV",Predictive_Model!$D$45,IF(H962="Tablet",Predictive_Model!$D$46,0))))+IF(K962="Crypto",Predictive_Model!$D$48,IF(K962="Debit Card",Predictive_Model!$D$49,IF(K962="Gift Card",Predictive_Model!$D$50,IF(K962="PayPal",Predictive_Model!$D$51,0))))+IF(N962="Comedy",Predictive_Model!$D$53,IF(N962="Documentary",Predictive_Model!$D$54,IF(N962="Drama",Predictive_Model!$D$55,IF(N962="Horror",Predictive_Model!$D$56,IF(N962="Romance",Predictive_Model!$D$57,IF(N962="Sci-Fi",Predictive_Model!$D$58,0)))))))))</f>
        <v>0.98146231832733588</v>
      </c>
      <c r="V962" s="3" t="str">
        <f t="shared" si="146"/>
        <v>Critical</v>
      </c>
      <c r="W962" s="6">
        <f t="shared" si="147"/>
        <v>13.730657833399428</v>
      </c>
      <c r="X962" s="3" t="str">
        <f t="shared" si="148"/>
        <v>Priority 2</v>
      </c>
      <c r="Y962" s="3" t="str">
        <f t="shared" si="149"/>
        <v>OK</v>
      </c>
    </row>
    <row r="963" spans="1:25" x14ac:dyDescent="0.25">
      <c r="A963" s="3" t="str">
        <f>Raw_Data!A963</f>
        <v>534229c3-8f50-4913-9f38-ceb0de98fa82</v>
      </c>
      <c r="B963" s="3">
        <f>Raw_Data!B963</f>
        <v>42</v>
      </c>
      <c r="C963" s="3" t="str">
        <f>Raw_Data!C963</f>
        <v>Male</v>
      </c>
      <c r="D963" s="3" t="str">
        <f>Raw_Data!D963</f>
        <v>Basic</v>
      </c>
      <c r="E963" s="3">
        <f>Raw_Data!E963</f>
        <v>14.77</v>
      </c>
      <c r="F963" s="3">
        <f>Raw_Data!F963</f>
        <v>29</v>
      </c>
      <c r="G963" s="3" t="str">
        <f>Raw_Data!G963</f>
        <v>Europe</v>
      </c>
      <c r="H963" s="3" t="str">
        <f>Raw_Data!H963</f>
        <v>Mobile</v>
      </c>
      <c r="I963" s="3">
        <f>Raw_Data!I963</f>
        <v>8.99</v>
      </c>
      <c r="J963" s="3">
        <f>Raw_Data!J963</f>
        <v>1</v>
      </c>
      <c r="K963" s="3" t="str">
        <f>Raw_Data!K963</f>
        <v>Gift Card</v>
      </c>
      <c r="L963" s="3">
        <f>Raw_Data!L963</f>
        <v>3</v>
      </c>
      <c r="M963" s="3">
        <f>Raw_Data!M963</f>
        <v>0.49</v>
      </c>
      <c r="N963" s="3" t="str">
        <f>Raw_Data!N963</f>
        <v>Horror</v>
      </c>
      <c r="O963" s="3" t="str">
        <f t="shared" si="140"/>
        <v>35-44</v>
      </c>
      <c r="P963" s="3" t="str">
        <f t="shared" si="141"/>
        <v>10-24h</v>
      </c>
      <c r="Q963" s="3" t="str">
        <f t="shared" si="142"/>
        <v>22-45d</v>
      </c>
      <c r="R963" s="3" t="str">
        <f t="shared" si="143"/>
        <v>Medium</v>
      </c>
      <c r="S963" s="3" t="str">
        <f t="shared" si="144"/>
        <v>Low</v>
      </c>
      <c r="T963" s="3" t="str">
        <f t="shared" si="145"/>
        <v>Churned</v>
      </c>
      <c r="U963" s="4">
        <f>1/(1+EXP(-(Predictive_Model!$B$5+((B963-Predictive_Model!$B$20)/Predictive_Model!$C$20)*Predictive_Model!$D$20+((E963-Predictive_Model!$B$21)/Predictive_Model!$C$21)*Predictive_Model!$D$21+((F963-Predictive_Model!$B$22)/Predictive_Model!$C$22)*Predictive_Model!$D$22+((I963-Predictive_Model!$B$23)/Predictive_Model!$C$23)*Predictive_Model!$D$23+((L963-Predictive_Model!$B$24)/Predictive_Model!$C$24)*Predictive_Model!$D$24+((M963-Predictive_Model!$B$25)/Predictive_Model!$C$25)*Predictive_Model!$D$25+IF(C963="Male",Predictive_Model!$D$31,IF(C963="Other",Predictive_Model!$D$32,0))+IF(D963="Premium",Predictive_Model!$D$34,IF(D963="Standard",Predictive_Model!$D$35,0))+IF(G963="Asia",Predictive_Model!$D$37,IF(G963="Europe",Predictive_Model!$D$38,IF(G963="North America",Predictive_Model!$D$39,IF(G963="Oceania",Predictive_Model!$D$40,IF(G963="South America",Predictive_Model!$D$41,0)))))+IF(H963="Laptop",Predictive_Model!$D$43,IF(H963="Mobile",Predictive_Model!$D$44,IF(H963="TV",Predictive_Model!$D$45,IF(H963="Tablet",Predictive_Model!$D$46,0))))+IF(K963="Crypto",Predictive_Model!$D$48,IF(K963="Debit Card",Predictive_Model!$D$49,IF(K963="Gift Card",Predictive_Model!$D$50,IF(K963="PayPal",Predictive_Model!$D$51,0))))+IF(N963="Comedy",Predictive_Model!$D$53,IF(N963="Documentary",Predictive_Model!$D$54,IF(N963="Drama",Predictive_Model!$D$55,IF(N963="Horror",Predictive_Model!$D$56,IF(N963="Romance",Predictive_Model!$D$57,IF(N963="Sci-Fi",Predictive_Model!$D$58,0)))))))))</f>
        <v>0.96551772518753376</v>
      </c>
      <c r="V963" s="3" t="str">
        <f t="shared" si="146"/>
        <v>Critical</v>
      </c>
      <c r="W963" s="6">
        <f t="shared" si="147"/>
        <v>8.99</v>
      </c>
      <c r="X963" s="3" t="str">
        <f t="shared" si="148"/>
        <v>Priority 2</v>
      </c>
      <c r="Y963" s="3" t="str">
        <f t="shared" si="149"/>
        <v>OK</v>
      </c>
    </row>
    <row r="964" spans="1:25" x14ac:dyDescent="0.25">
      <c r="A964" s="3" t="str">
        <f>Raw_Data!A964</f>
        <v>ff43bebc-c143-44c4-bc18-643f1fab423c</v>
      </c>
      <c r="B964" s="3">
        <f>Raw_Data!B964</f>
        <v>32</v>
      </c>
      <c r="C964" s="3" t="str">
        <f>Raw_Data!C964</f>
        <v>Female</v>
      </c>
      <c r="D964" s="3" t="str">
        <f>Raw_Data!D964</f>
        <v>Standard</v>
      </c>
      <c r="E964" s="3">
        <f>Raw_Data!E964</f>
        <v>2.34</v>
      </c>
      <c r="F964" s="3">
        <f>Raw_Data!F964</f>
        <v>32</v>
      </c>
      <c r="G964" s="3" t="str">
        <f>Raw_Data!G964</f>
        <v>Oceania</v>
      </c>
      <c r="H964" s="3" t="str">
        <f>Raw_Data!H964</f>
        <v>Mobile</v>
      </c>
      <c r="I964" s="3">
        <f>Raw_Data!I964</f>
        <v>13.99</v>
      </c>
      <c r="J964" s="3">
        <f>Raw_Data!J964</f>
        <v>1</v>
      </c>
      <c r="K964" s="3" t="str">
        <f>Raw_Data!K964</f>
        <v>Crypto</v>
      </c>
      <c r="L964" s="3">
        <f>Raw_Data!L964</f>
        <v>5</v>
      </c>
      <c r="M964" s="3">
        <f>Raw_Data!M964</f>
        <v>7.0000000000000007E-2</v>
      </c>
      <c r="N964" s="3" t="str">
        <f>Raw_Data!N964</f>
        <v>Action</v>
      </c>
      <c r="O964" s="3" t="str">
        <f t="shared" si="140"/>
        <v>25-34</v>
      </c>
      <c r="P964" s="3" t="str">
        <f t="shared" si="141"/>
        <v>&lt;10h</v>
      </c>
      <c r="Q964" s="3" t="str">
        <f t="shared" si="142"/>
        <v>22-45d</v>
      </c>
      <c r="R964" s="3" t="str">
        <f t="shared" si="143"/>
        <v>Medium</v>
      </c>
      <c r="S964" s="3" t="str">
        <f t="shared" si="144"/>
        <v>Mid</v>
      </c>
      <c r="T964" s="3" t="str">
        <f t="shared" si="145"/>
        <v>Churned</v>
      </c>
      <c r="U964" s="4">
        <f>1/(1+EXP(-(Predictive_Model!$B$5+((B964-Predictive_Model!$B$20)/Predictive_Model!$C$20)*Predictive_Model!$D$20+((E964-Predictive_Model!$B$21)/Predictive_Model!$C$21)*Predictive_Model!$D$21+((F964-Predictive_Model!$B$22)/Predictive_Model!$C$22)*Predictive_Model!$D$22+((I964-Predictive_Model!$B$23)/Predictive_Model!$C$23)*Predictive_Model!$D$23+((L964-Predictive_Model!$B$24)/Predictive_Model!$C$24)*Predictive_Model!$D$24+((M964-Predictive_Model!$B$25)/Predictive_Model!$C$25)*Predictive_Model!$D$25+IF(C964="Male",Predictive_Model!$D$31,IF(C964="Other",Predictive_Model!$D$32,0))+IF(D964="Premium",Predictive_Model!$D$34,IF(D964="Standard",Predictive_Model!$D$35,0))+IF(G964="Asia",Predictive_Model!$D$37,IF(G964="Europe",Predictive_Model!$D$38,IF(G964="North America",Predictive_Model!$D$39,IF(G964="Oceania",Predictive_Model!$D$40,IF(G964="South America",Predictive_Model!$D$41,0)))))+IF(H964="Laptop",Predictive_Model!$D$43,IF(H964="Mobile",Predictive_Model!$D$44,IF(H964="TV",Predictive_Model!$D$45,IF(H964="Tablet",Predictive_Model!$D$46,0))))+IF(K964="Crypto",Predictive_Model!$D$48,IF(K964="Debit Card",Predictive_Model!$D$49,IF(K964="Gift Card",Predictive_Model!$D$50,IF(K964="PayPal",Predictive_Model!$D$51,0))))+IF(N964="Comedy",Predictive_Model!$D$53,IF(N964="Documentary",Predictive_Model!$D$54,IF(N964="Drama",Predictive_Model!$D$55,IF(N964="Horror",Predictive_Model!$D$56,IF(N964="Romance",Predictive_Model!$D$57,IF(N964="Sci-Fi",Predictive_Model!$D$58,0)))))))))</f>
        <v>0.99617401235280556</v>
      </c>
      <c r="V964" s="3" t="str">
        <f t="shared" si="146"/>
        <v>Critical</v>
      </c>
      <c r="W964" s="6">
        <f t="shared" si="147"/>
        <v>13.99</v>
      </c>
      <c r="X964" s="3" t="str">
        <f t="shared" si="148"/>
        <v>Priority 2</v>
      </c>
      <c r="Y964" s="3" t="str">
        <f t="shared" si="149"/>
        <v>OK</v>
      </c>
    </row>
    <row r="965" spans="1:25" x14ac:dyDescent="0.25">
      <c r="A965" s="3" t="str">
        <f>Raw_Data!A965</f>
        <v>eb64992f-d352-47d7-afb7-c03dd58cdba6</v>
      </c>
      <c r="B965" s="3">
        <f>Raw_Data!B965</f>
        <v>50</v>
      </c>
      <c r="C965" s="3" t="str">
        <f>Raw_Data!C965</f>
        <v>Other</v>
      </c>
      <c r="D965" s="3" t="str">
        <f>Raw_Data!D965</f>
        <v>Premium</v>
      </c>
      <c r="E965" s="3">
        <f>Raw_Data!E965</f>
        <v>21.92</v>
      </c>
      <c r="F965" s="3">
        <f>Raw_Data!F965</f>
        <v>6</v>
      </c>
      <c r="G965" s="3" t="str">
        <f>Raw_Data!G965</f>
        <v>Asia</v>
      </c>
      <c r="H965" s="3" t="str">
        <f>Raw_Data!H965</f>
        <v>Mobile</v>
      </c>
      <c r="I965" s="3">
        <f>Raw_Data!I965</f>
        <v>17.989999999999998</v>
      </c>
      <c r="J965" s="3">
        <f>Raw_Data!J965</f>
        <v>0</v>
      </c>
      <c r="K965" s="3" t="str">
        <f>Raw_Data!K965</f>
        <v>PayPal</v>
      </c>
      <c r="L965" s="3">
        <f>Raw_Data!L965</f>
        <v>1</v>
      </c>
      <c r="M965" s="3">
        <f>Raw_Data!M965</f>
        <v>3.13</v>
      </c>
      <c r="N965" s="3" t="str">
        <f>Raw_Data!N965</f>
        <v>Documentary</v>
      </c>
      <c r="O965" s="3" t="str">
        <f t="shared" ref="O965:O1028" si="150">IF(B965&lt;25,"18-24",IF(B965&lt;35,"25-34",IF(B965&lt;45,"35-44",IF(B965&lt;55,"45-54","55-70"))))</f>
        <v>45-54</v>
      </c>
      <c r="P965" s="3" t="str">
        <f t="shared" ref="P965:P1028" si="151">IF(E965&lt;10,"&lt;10h",IF(E965&lt;25,"10-24h",IF(E965&lt;50,"25-49h","50h+")))</f>
        <v>10-24h</v>
      </c>
      <c r="Q965" s="3" t="str">
        <f t="shared" ref="Q965:Q1028" si="152">IF(F965&lt;=7,"0-7d",IF(F965&lt;=21,"8-21d",IF(F965&lt;=45,"22-45d","46-60d")))</f>
        <v>0-7d</v>
      </c>
      <c r="R965" s="3" t="str">
        <f t="shared" ref="R965:R1028" si="153">IF(AND(E965&gt;=25,F965&lt;=21),"High",IF(OR(E965&gt;=10,F965&lt;=45),"Medium","Low"))</f>
        <v>Medium</v>
      </c>
      <c r="S965" s="3" t="str">
        <f t="shared" ref="S965:S1028" si="154">IF(I965&lt;10,"Low",IF(I965&lt;16,"Mid","High"))</f>
        <v>High</v>
      </c>
      <c r="T965" s="3" t="str">
        <f t="shared" ref="T965:T1028" si="155">IF(J965=1,"Churned","Active")</f>
        <v>Active</v>
      </c>
      <c r="U965" s="4">
        <f>1/(1+EXP(-(Predictive_Model!$B$5+((B965-Predictive_Model!$B$20)/Predictive_Model!$C$20)*Predictive_Model!$D$20+((E965-Predictive_Model!$B$21)/Predictive_Model!$C$21)*Predictive_Model!$D$21+((F965-Predictive_Model!$B$22)/Predictive_Model!$C$22)*Predictive_Model!$D$22+((I965-Predictive_Model!$B$23)/Predictive_Model!$C$23)*Predictive_Model!$D$23+((L965-Predictive_Model!$B$24)/Predictive_Model!$C$24)*Predictive_Model!$D$24+((M965-Predictive_Model!$B$25)/Predictive_Model!$C$25)*Predictive_Model!$D$25+IF(C965="Male",Predictive_Model!$D$31,IF(C965="Other",Predictive_Model!$D$32,0))+IF(D965="Premium",Predictive_Model!$D$34,IF(D965="Standard",Predictive_Model!$D$35,0))+IF(G965="Asia",Predictive_Model!$D$37,IF(G965="Europe",Predictive_Model!$D$38,IF(G965="North America",Predictive_Model!$D$39,IF(G965="Oceania",Predictive_Model!$D$40,IF(G965="South America",Predictive_Model!$D$41,0)))))+IF(H965="Laptop",Predictive_Model!$D$43,IF(H965="Mobile",Predictive_Model!$D$44,IF(H965="TV",Predictive_Model!$D$45,IF(H965="Tablet",Predictive_Model!$D$46,0))))+IF(K965="Crypto",Predictive_Model!$D$48,IF(K965="Debit Card",Predictive_Model!$D$49,IF(K965="Gift Card",Predictive_Model!$D$50,IF(K965="PayPal",Predictive_Model!$D$51,0))))+IF(N965="Comedy",Predictive_Model!$D$53,IF(N965="Documentary",Predictive_Model!$D$54,IF(N965="Drama",Predictive_Model!$D$55,IF(N965="Horror",Predictive_Model!$D$56,IF(N965="Romance",Predictive_Model!$D$57,IF(N965="Sci-Fi",Predictive_Model!$D$58,0)))))))))</f>
        <v>2.123938534692699E-4</v>
      </c>
      <c r="V965" s="3" t="str">
        <f t="shared" ref="V965:V1028" si="156">IF(U965&gt;=0.75,"Critical",IF(U965&gt;=0.5,"High",IF(U965&gt;=0.25,"Medium","Low")))</f>
        <v>Low</v>
      </c>
      <c r="W965" s="6">
        <f t="shared" ref="W965:W1028" si="157">IF(J965=1,I965,I965*U965)</f>
        <v>3.8209654239121653E-3</v>
      </c>
      <c r="X965" s="3" t="str">
        <f t="shared" ref="X965:X1028" si="158">IF(AND(V965="Critical",I965&gt;=15),"Priority 1",IF(OR(V965="Critical",AND(V965="High",F965&gt;21)),"Priority 2","Monitor"))</f>
        <v>Monitor</v>
      </c>
      <c r="Y965" s="3" t="str">
        <f t="shared" ref="Y965:Y1028" si="159">IF(COUNTA(A965:N965)=14,"OK","CHECK")</f>
        <v>OK</v>
      </c>
    </row>
    <row r="966" spans="1:25" x14ac:dyDescent="0.25">
      <c r="A966" s="3" t="str">
        <f>Raw_Data!A966</f>
        <v>15f25fe0-0224-44b0-a150-2afc797b5cd5</v>
      </c>
      <c r="B966" s="3">
        <f>Raw_Data!B966</f>
        <v>26</v>
      </c>
      <c r="C966" s="3" t="str">
        <f>Raw_Data!C966</f>
        <v>Male</v>
      </c>
      <c r="D966" s="3" t="str">
        <f>Raw_Data!D966</f>
        <v>Standard</v>
      </c>
      <c r="E966" s="3">
        <f>Raw_Data!E966</f>
        <v>2.48</v>
      </c>
      <c r="F966" s="3">
        <f>Raw_Data!F966</f>
        <v>56</v>
      </c>
      <c r="G966" s="3" t="str">
        <f>Raw_Data!G966</f>
        <v>Asia</v>
      </c>
      <c r="H966" s="3" t="str">
        <f>Raw_Data!H966</f>
        <v>Laptop</v>
      </c>
      <c r="I966" s="3">
        <f>Raw_Data!I966</f>
        <v>13.99</v>
      </c>
      <c r="J966" s="3">
        <f>Raw_Data!J966</f>
        <v>1</v>
      </c>
      <c r="K966" s="3" t="str">
        <f>Raw_Data!K966</f>
        <v>Credit Card</v>
      </c>
      <c r="L966" s="3">
        <f>Raw_Data!L966</f>
        <v>4</v>
      </c>
      <c r="M966" s="3">
        <f>Raw_Data!M966</f>
        <v>0.04</v>
      </c>
      <c r="N966" s="3" t="str">
        <f>Raw_Data!N966</f>
        <v>Documentary</v>
      </c>
      <c r="O966" s="3" t="str">
        <f t="shared" si="150"/>
        <v>25-34</v>
      </c>
      <c r="P966" s="3" t="str">
        <f t="shared" si="151"/>
        <v>&lt;10h</v>
      </c>
      <c r="Q966" s="3" t="str">
        <f t="shared" si="152"/>
        <v>46-60d</v>
      </c>
      <c r="R966" s="3" t="str">
        <f t="shared" si="153"/>
        <v>Low</v>
      </c>
      <c r="S966" s="3" t="str">
        <f t="shared" si="154"/>
        <v>Mid</v>
      </c>
      <c r="T966" s="3" t="str">
        <f t="shared" si="155"/>
        <v>Churned</v>
      </c>
      <c r="U966" s="4">
        <f>1/(1+EXP(-(Predictive_Model!$B$5+((B966-Predictive_Model!$B$20)/Predictive_Model!$C$20)*Predictive_Model!$D$20+((E966-Predictive_Model!$B$21)/Predictive_Model!$C$21)*Predictive_Model!$D$21+((F966-Predictive_Model!$B$22)/Predictive_Model!$C$22)*Predictive_Model!$D$22+((I966-Predictive_Model!$B$23)/Predictive_Model!$C$23)*Predictive_Model!$D$23+((L966-Predictive_Model!$B$24)/Predictive_Model!$C$24)*Predictive_Model!$D$24+((M966-Predictive_Model!$B$25)/Predictive_Model!$C$25)*Predictive_Model!$D$25+IF(C966="Male",Predictive_Model!$D$31,IF(C966="Other",Predictive_Model!$D$32,0))+IF(D966="Premium",Predictive_Model!$D$34,IF(D966="Standard",Predictive_Model!$D$35,0))+IF(G966="Asia",Predictive_Model!$D$37,IF(G966="Europe",Predictive_Model!$D$38,IF(G966="North America",Predictive_Model!$D$39,IF(G966="Oceania",Predictive_Model!$D$40,IF(G966="South America",Predictive_Model!$D$41,0)))))+IF(H966="Laptop",Predictive_Model!$D$43,IF(H966="Mobile",Predictive_Model!$D$44,IF(H966="TV",Predictive_Model!$D$45,IF(H966="Tablet",Predictive_Model!$D$46,0))))+IF(K966="Crypto",Predictive_Model!$D$48,IF(K966="Debit Card",Predictive_Model!$D$49,IF(K966="Gift Card",Predictive_Model!$D$50,IF(K966="PayPal",Predictive_Model!$D$51,0))))+IF(N966="Comedy",Predictive_Model!$D$53,IF(N966="Documentary",Predictive_Model!$D$54,IF(N966="Drama",Predictive_Model!$D$55,IF(N966="Horror",Predictive_Model!$D$56,IF(N966="Romance",Predictive_Model!$D$57,IF(N966="Sci-Fi",Predictive_Model!$D$58,0)))))))))</f>
        <v>0.9994364056571009</v>
      </c>
      <c r="V966" s="3" t="str">
        <f t="shared" si="156"/>
        <v>Critical</v>
      </c>
      <c r="W966" s="6">
        <f t="shared" si="157"/>
        <v>13.99</v>
      </c>
      <c r="X966" s="3" t="str">
        <f t="shared" si="158"/>
        <v>Priority 2</v>
      </c>
      <c r="Y966" s="3" t="str">
        <f t="shared" si="159"/>
        <v>OK</v>
      </c>
    </row>
    <row r="967" spans="1:25" x14ac:dyDescent="0.25">
      <c r="A967" s="3" t="str">
        <f>Raw_Data!A967</f>
        <v>319e82a6-0499-4d27-9f10-f3c05154c3a0</v>
      </c>
      <c r="B967" s="3">
        <f>Raw_Data!B967</f>
        <v>29</v>
      </c>
      <c r="C967" s="3" t="str">
        <f>Raw_Data!C967</f>
        <v>Other</v>
      </c>
      <c r="D967" s="3" t="str">
        <f>Raw_Data!D967</f>
        <v>Premium</v>
      </c>
      <c r="E967" s="3">
        <f>Raw_Data!E967</f>
        <v>16.41</v>
      </c>
      <c r="F967" s="3">
        <f>Raw_Data!F967</f>
        <v>25</v>
      </c>
      <c r="G967" s="3" t="str">
        <f>Raw_Data!G967</f>
        <v>South America</v>
      </c>
      <c r="H967" s="3" t="str">
        <f>Raw_Data!H967</f>
        <v>Mobile</v>
      </c>
      <c r="I967" s="3">
        <f>Raw_Data!I967</f>
        <v>17.989999999999998</v>
      </c>
      <c r="J967" s="3">
        <f>Raw_Data!J967</f>
        <v>0</v>
      </c>
      <c r="K967" s="3" t="str">
        <f>Raw_Data!K967</f>
        <v>PayPal</v>
      </c>
      <c r="L967" s="3">
        <f>Raw_Data!L967</f>
        <v>5</v>
      </c>
      <c r="M967" s="3">
        <f>Raw_Data!M967</f>
        <v>0.63</v>
      </c>
      <c r="N967" s="3" t="str">
        <f>Raw_Data!N967</f>
        <v>Drama</v>
      </c>
      <c r="O967" s="3" t="str">
        <f t="shared" si="150"/>
        <v>25-34</v>
      </c>
      <c r="P967" s="3" t="str">
        <f t="shared" si="151"/>
        <v>10-24h</v>
      </c>
      <c r="Q967" s="3" t="str">
        <f t="shared" si="152"/>
        <v>22-45d</v>
      </c>
      <c r="R967" s="3" t="str">
        <f t="shared" si="153"/>
        <v>Medium</v>
      </c>
      <c r="S967" s="3" t="str">
        <f t="shared" si="154"/>
        <v>High</v>
      </c>
      <c r="T967" s="3" t="str">
        <f t="shared" si="155"/>
        <v>Active</v>
      </c>
      <c r="U967" s="4">
        <f>1/(1+EXP(-(Predictive_Model!$B$5+((B967-Predictive_Model!$B$20)/Predictive_Model!$C$20)*Predictive_Model!$D$20+((E967-Predictive_Model!$B$21)/Predictive_Model!$C$21)*Predictive_Model!$D$21+((F967-Predictive_Model!$B$22)/Predictive_Model!$C$22)*Predictive_Model!$D$22+((I967-Predictive_Model!$B$23)/Predictive_Model!$C$23)*Predictive_Model!$D$23+((L967-Predictive_Model!$B$24)/Predictive_Model!$C$24)*Predictive_Model!$D$24+((M967-Predictive_Model!$B$25)/Predictive_Model!$C$25)*Predictive_Model!$D$25+IF(C967="Male",Predictive_Model!$D$31,IF(C967="Other",Predictive_Model!$D$32,0))+IF(D967="Premium",Predictive_Model!$D$34,IF(D967="Standard",Predictive_Model!$D$35,0))+IF(G967="Asia",Predictive_Model!$D$37,IF(G967="Europe",Predictive_Model!$D$38,IF(G967="North America",Predictive_Model!$D$39,IF(G967="Oceania",Predictive_Model!$D$40,IF(G967="South America",Predictive_Model!$D$41,0)))))+IF(H967="Laptop",Predictive_Model!$D$43,IF(H967="Mobile",Predictive_Model!$D$44,IF(H967="TV",Predictive_Model!$D$45,IF(H967="Tablet",Predictive_Model!$D$46,0))))+IF(K967="Crypto",Predictive_Model!$D$48,IF(K967="Debit Card",Predictive_Model!$D$49,IF(K967="Gift Card",Predictive_Model!$D$50,IF(K967="PayPal",Predictive_Model!$D$51,0))))+IF(N967="Comedy",Predictive_Model!$D$53,IF(N967="Documentary",Predictive_Model!$D$54,IF(N967="Drama",Predictive_Model!$D$55,IF(N967="Horror",Predictive_Model!$D$56,IF(N967="Romance",Predictive_Model!$D$57,IF(N967="Sci-Fi",Predictive_Model!$D$58,0)))))))))</f>
        <v>5.2660802411321331E-2</v>
      </c>
      <c r="V967" s="3" t="str">
        <f t="shared" si="156"/>
        <v>Low</v>
      </c>
      <c r="W967" s="6">
        <f t="shared" si="157"/>
        <v>0.94736783537967062</v>
      </c>
      <c r="X967" s="3" t="str">
        <f t="shared" si="158"/>
        <v>Monitor</v>
      </c>
      <c r="Y967" s="3" t="str">
        <f t="shared" si="159"/>
        <v>OK</v>
      </c>
    </row>
    <row r="968" spans="1:25" x14ac:dyDescent="0.25">
      <c r="A968" s="3" t="str">
        <f>Raw_Data!A968</f>
        <v>60edeb0f-1d93-4636-ad6d-7aafabfe9220</v>
      </c>
      <c r="B968" s="3">
        <f>Raw_Data!B968</f>
        <v>60</v>
      </c>
      <c r="C968" s="3" t="str">
        <f>Raw_Data!C968</f>
        <v>Female</v>
      </c>
      <c r="D968" s="3" t="str">
        <f>Raw_Data!D968</f>
        <v>Standard</v>
      </c>
      <c r="E968" s="3">
        <f>Raw_Data!E968</f>
        <v>9.16</v>
      </c>
      <c r="F968" s="3">
        <f>Raw_Data!F968</f>
        <v>37</v>
      </c>
      <c r="G968" s="3" t="str">
        <f>Raw_Data!G968</f>
        <v>North America</v>
      </c>
      <c r="H968" s="3" t="str">
        <f>Raw_Data!H968</f>
        <v>Tablet</v>
      </c>
      <c r="I968" s="3">
        <f>Raw_Data!I968</f>
        <v>13.99</v>
      </c>
      <c r="J968" s="3">
        <f>Raw_Data!J968</f>
        <v>1</v>
      </c>
      <c r="K968" s="3" t="str">
        <f>Raw_Data!K968</f>
        <v>Gift Card</v>
      </c>
      <c r="L968" s="3">
        <f>Raw_Data!L968</f>
        <v>5</v>
      </c>
      <c r="M968" s="3">
        <f>Raw_Data!M968</f>
        <v>0.24</v>
      </c>
      <c r="N968" s="3" t="str">
        <f>Raw_Data!N968</f>
        <v>Romance</v>
      </c>
      <c r="O968" s="3" t="str">
        <f t="shared" si="150"/>
        <v>55-70</v>
      </c>
      <c r="P968" s="3" t="str">
        <f t="shared" si="151"/>
        <v>&lt;10h</v>
      </c>
      <c r="Q968" s="3" t="str">
        <f t="shared" si="152"/>
        <v>22-45d</v>
      </c>
      <c r="R968" s="3" t="str">
        <f t="shared" si="153"/>
        <v>Medium</v>
      </c>
      <c r="S968" s="3" t="str">
        <f t="shared" si="154"/>
        <v>Mid</v>
      </c>
      <c r="T968" s="3" t="str">
        <f t="shared" si="155"/>
        <v>Churned</v>
      </c>
      <c r="U968" s="4">
        <f>1/(1+EXP(-(Predictive_Model!$B$5+((B968-Predictive_Model!$B$20)/Predictive_Model!$C$20)*Predictive_Model!$D$20+((E968-Predictive_Model!$B$21)/Predictive_Model!$C$21)*Predictive_Model!$D$21+((F968-Predictive_Model!$B$22)/Predictive_Model!$C$22)*Predictive_Model!$D$22+((I968-Predictive_Model!$B$23)/Predictive_Model!$C$23)*Predictive_Model!$D$23+((L968-Predictive_Model!$B$24)/Predictive_Model!$C$24)*Predictive_Model!$D$24+((M968-Predictive_Model!$B$25)/Predictive_Model!$C$25)*Predictive_Model!$D$25+IF(C968="Male",Predictive_Model!$D$31,IF(C968="Other",Predictive_Model!$D$32,0))+IF(D968="Premium",Predictive_Model!$D$34,IF(D968="Standard",Predictive_Model!$D$35,0))+IF(G968="Asia",Predictive_Model!$D$37,IF(G968="Europe",Predictive_Model!$D$38,IF(G968="North America",Predictive_Model!$D$39,IF(G968="Oceania",Predictive_Model!$D$40,IF(G968="South America",Predictive_Model!$D$41,0)))))+IF(H968="Laptop",Predictive_Model!$D$43,IF(H968="Mobile",Predictive_Model!$D$44,IF(H968="TV",Predictive_Model!$D$45,IF(H968="Tablet",Predictive_Model!$D$46,0))))+IF(K968="Crypto",Predictive_Model!$D$48,IF(K968="Debit Card",Predictive_Model!$D$49,IF(K968="Gift Card",Predictive_Model!$D$50,IF(K968="PayPal",Predictive_Model!$D$51,0))))+IF(N968="Comedy",Predictive_Model!$D$53,IF(N968="Documentary",Predictive_Model!$D$54,IF(N968="Drama",Predictive_Model!$D$55,IF(N968="Horror",Predictive_Model!$D$56,IF(N968="Romance",Predictive_Model!$D$57,IF(N968="Sci-Fi",Predictive_Model!$D$58,0)))))))))</f>
        <v>0.98025762773633507</v>
      </c>
      <c r="V968" s="3" t="str">
        <f t="shared" si="156"/>
        <v>Critical</v>
      </c>
      <c r="W968" s="6">
        <f t="shared" si="157"/>
        <v>13.99</v>
      </c>
      <c r="X968" s="3" t="str">
        <f t="shared" si="158"/>
        <v>Priority 2</v>
      </c>
      <c r="Y968" s="3" t="str">
        <f t="shared" si="159"/>
        <v>OK</v>
      </c>
    </row>
    <row r="969" spans="1:25" x14ac:dyDescent="0.25">
      <c r="A969" s="3" t="str">
        <f>Raw_Data!A969</f>
        <v>1d13d8f1-ee57-45e2-981a-5ec74bc67f1d</v>
      </c>
      <c r="B969" s="3">
        <f>Raw_Data!B969</f>
        <v>58</v>
      </c>
      <c r="C969" s="3" t="str">
        <f>Raw_Data!C969</f>
        <v>Male</v>
      </c>
      <c r="D969" s="3" t="str">
        <f>Raw_Data!D969</f>
        <v>Premium</v>
      </c>
      <c r="E969" s="3">
        <f>Raw_Data!E969</f>
        <v>11.98</v>
      </c>
      <c r="F969" s="3">
        <f>Raw_Data!F969</f>
        <v>41</v>
      </c>
      <c r="G969" s="3" t="str">
        <f>Raw_Data!G969</f>
        <v>South America</v>
      </c>
      <c r="H969" s="3" t="str">
        <f>Raw_Data!H969</f>
        <v>Tablet</v>
      </c>
      <c r="I969" s="3">
        <f>Raw_Data!I969</f>
        <v>17.989999999999998</v>
      </c>
      <c r="J969" s="3">
        <f>Raw_Data!J969</f>
        <v>1</v>
      </c>
      <c r="K969" s="3" t="str">
        <f>Raw_Data!K969</f>
        <v>Crypto</v>
      </c>
      <c r="L969" s="3">
        <f>Raw_Data!L969</f>
        <v>4</v>
      </c>
      <c r="M969" s="3">
        <f>Raw_Data!M969</f>
        <v>0.28999999999999998</v>
      </c>
      <c r="N969" s="3" t="str">
        <f>Raw_Data!N969</f>
        <v>Romance</v>
      </c>
      <c r="O969" s="3" t="str">
        <f t="shared" si="150"/>
        <v>55-70</v>
      </c>
      <c r="P969" s="3" t="str">
        <f t="shared" si="151"/>
        <v>10-24h</v>
      </c>
      <c r="Q969" s="3" t="str">
        <f t="shared" si="152"/>
        <v>22-45d</v>
      </c>
      <c r="R969" s="3" t="str">
        <f t="shared" si="153"/>
        <v>Medium</v>
      </c>
      <c r="S969" s="3" t="str">
        <f t="shared" si="154"/>
        <v>High</v>
      </c>
      <c r="T969" s="3" t="str">
        <f t="shared" si="155"/>
        <v>Churned</v>
      </c>
      <c r="U969" s="4">
        <f>1/(1+EXP(-(Predictive_Model!$B$5+((B969-Predictive_Model!$B$20)/Predictive_Model!$C$20)*Predictive_Model!$D$20+((E969-Predictive_Model!$B$21)/Predictive_Model!$C$21)*Predictive_Model!$D$21+((F969-Predictive_Model!$B$22)/Predictive_Model!$C$22)*Predictive_Model!$D$22+((I969-Predictive_Model!$B$23)/Predictive_Model!$C$23)*Predictive_Model!$D$23+((L969-Predictive_Model!$B$24)/Predictive_Model!$C$24)*Predictive_Model!$D$24+((M969-Predictive_Model!$B$25)/Predictive_Model!$C$25)*Predictive_Model!$D$25+IF(C969="Male",Predictive_Model!$D$31,IF(C969="Other",Predictive_Model!$D$32,0))+IF(D969="Premium",Predictive_Model!$D$34,IF(D969="Standard",Predictive_Model!$D$35,0))+IF(G969="Asia",Predictive_Model!$D$37,IF(G969="Europe",Predictive_Model!$D$38,IF(G969="North America",Predictive_Model!$D$39,IF(G969="Oceania",Predictive_Model!$D$40,IF(G969="South America",Predictive_Model!$D$41,0)))))+IF(H969="Laptop",Predictive_Model!$D$43,IF(H969="Mobile",Predictive_Model!$D$44,IF(H969="TV",Predictive_Model!$D$45,IF(H969="Tablet",Predictive_Model!$D$46,0))))+IF(K969="Crypto",Predictive_Model!$D$48,IF(K969="Debit Card",Predictive_Model!$D$49,IF(K969="Gift Card",Predictive_Model!$D$50,IF(K969="PayPal",Predictive_Model!$D$51,0))))+IF(N969="Comedy",Predictive_Model!$D$53,IF(N969="Documentary",Predictive_Model!$D$54,IF(N969="Drama",Predictive_Model!$D$55,IF(N969="Horror",Predictive_Model!$D$56,IF(N969="Romance",Predictive_Model!$D$57,IF(N969="Sci-Fi",Predictive_Model!$D$58,0)))))))))</f>
        <v>0.87237608043375214</v>
      </c>
      <c r="V969" s="3" t="str">
        <f t="shared" si="156"/>
        <v>Critical</v>
      </c>
      <c r="W969" s="6">
        <f t="shared" si="157"/>
        <v>17.989999999999998</v>
      </c>
      <c r="X969" s="3" t="str">
        <f t="shared" si="158"/>
        <v>Priority 1</v>
      </c>
      <c r="Y969" s="3" t="str">
        <f t="shared" si="159"/>
        <v>OK</v>
      </c>
    </row>
    <row r="970" spans="1:25" x14ac:dyDescent="0.25">
      <c r="A970" s="3" t="str">
        <f>Raw_Data!A970</f>
        <v>132eb3c0-beb0-4236-8684-bb3e2fc8cec9</v>
      </c>
      <c r="B970" s="3">
        <f>Raw_Data!B970</f>
        <v>55</v>
      </c>
      <c r="C970" s="3" t="str">
        <f>Raw_Data!C970</f>
        <v>Female</v>
      </c>
      <c r="D970" s="3" t="str">
        <f>Raw_Data!D970</f>
        <v>Standard</v>
      </c>
      <c r="E970" s="3">
        <f>Raw_Data!E970</f>
        <v>14.39</v>
      </c>
      <c r="F970" s="3">
        <f>Raw_Data!F970</f>
        <v>54</v>
      </c>
      <c r="G970" s="3" t="str">
        <f>Raw_Data!G970</f>
        <v>Oceania</v>
      </c>
      <c r="H970" s="3" t="str">
        <f>Raw_Data!H970</f>
        <v>TV</v>
      </c>
      <c r="I970" s="3">
        <f>Raw_Data!I970</f>
        <v>13.99</v>
      </c>
      <c r="J970" s="3">
        <f>Raw_Data!J970</f>
        <v>1</v>
      </c>
      <c r="K970" s="3" t="str">
        <f>Raw_Data!K970</f>
        <v>Credit Card</v>
      </c>
      <c r="L970" s="3">
        <f>Raw_Data!L970</f>
        <v>3</v>
      </c>
      <c r="M970" s="3">
        <f>Raw_Data!M970</f>
        <v>0.26</v>
      </c>
      <c r="N970" s="3" t="str">
        <f>Raw_Data!N970</f>
        <v>Romance</v>
      </c>
      <c r="O970" s="3" t="str">
        <f t="shared" si="150"/>
        <v>55-70</v>
      </c>
      <c r="P970" s="3" t="str">
        <f t="shared" si="151"/>
        <v>10-24h</v>
      </c>
      <c r="Q970" s="3" t="str">
        <f t="shared" si="152"/>
        <v>46-60d</v>
      </c>
      <c r="R970" s="3" t="str">
        <f t="shared" si="153"/>
        <v>Medium</v>
      </c>
      <c r="S970" s="3" t="str">
        <f t="shared" si="154"/>
        <v>Mid</v>
      </c>
      <c r="T970" s="3" t="str">
        <f t="shared" si="155"/>
        <v>Churned</v>
      </c>
      <c r="U970" s="4">
        <f>1/(1+EXP(-(Predictive_Model!$B$5+((B970-Predictive_Model!$B$20)/Predictive_Model!$C$20)*Predictive_Model!$D$20+((E970-Predictive_Model!$B$21)/Predictive_Model!$C$21)*Predictive_Model!$D$21+((F970-Predictive_Model!$B$22)/Predictive_Model!$C$22)*Predictive_Model!$D$22+((I970-Predictive_Model!$B$23)/Predictive_Model!$C$23)*Predictive_Model!$D$23+((L970-Predictive_Model!$B$24)/Predictive_Model!$C$24)*Predictive_Model!$D$24+((M970-Predictive_Model!$B$25)/Predictive_Model!$C$25)*Predictive_Model!$D$25+IF(C970="Male",Predictive_Model!$D$31,IF(C970="Other",Predictive_Model!$D$32,0))+IF(D970="Premium",Predictive_Model!$D$34,IF(D970="Standard",Predictive_Model!$D$35,0))+IF(G970="Asia",Predictive_Model!$D$37,IF(G970="Europe",Predictive_Model!$D$38,IF(G970="North America",Predictive_Model!$D$39,IF(G970="Oceania",Predictive_Model!$D$40,IF(G970="South America",Predictive_Model!$D$41,0)))))+IF(H970="Laptop",Predictive_Model!$D$43,IF(H970="Mobile",Predictive_Model!$D$44,IF(H970="TV",Predictive_Model!$D$45,IF(H970="Tablet",Predictive_Model!$D$46,0))))+IF(K970="Crypto",Predictive_Model!$D$48,IF(K970="Debit Card",Predictive_Model!$D$49,IF(K970="Gift Card",Predictive_Model!$D$50,IF(K970="PayPal",Predictive_Model!$D$51,0))))+IF(N970="Comedy",Predictive_Model!$D$53,IF(N970="Documentary",Predictive_Model!$D$54,IF(N970="Drama",Predictive_Model!$D$55,IF(N970="Horror",Predictive_Model!$D$56,IF(N970="Romance",Predictive_Model!$D$57,IF(N970="Sci-Fi",Predictive_Model!$D$58,0)))))))))</f>
        <v>0.98287070717424974</v>
      </c>
      <c r="V970" s="3" t="str">
        <f t="shared" si="156"/>
        <v>Critical</v>
      </c>
      <c r="W970" s="6">
        <f t="shared" si="157"/>
        <v>13.99</v>
      </c>
      <c r="X970" s="3" t="str">
        <f t="shared" si="158"/>
        <v>Priority 2</v>
      </c>
      <c r="Y970" s="3" t="str">
        <f t="shared" si="159"/>
        <v>OK</v>
      </c>
    </row>
    <row r="971" spans="1:25" x14ac:dyDescent="0.25">
      <c r="A971" s="3" t="str">
        <f>Raw_Data!A971</f>
        <v>cc7b109f-a26d-466b-aee5-eea0b7709004</v>
      </c>
      <c r="B971" s="3">
        <f>Raw_Data!B971</f>
        <v>60</v>
      </c>
      <c r="C971" s="3" t="str">
        <f>Raw_Data!C971</f>
        <v>Male</v>
      </c>
      <c r="D971" s="3" t="str">
        <f>Raw_Data!D971</f>
        <v>Premium</v>
      </c>
      <c r="E971" s="3">
        <f>Raw_Data!E971</f>
        <v>9.15</v>
      </c>
      <c r="F971" s="3">
        <f>Raw_Data!F971</f>
        <v>18</v>
      </c>
      <c r="G971" s="3" t="str">
        <f>Raw_Data!G971</f>
        <v>Oceania</v>
      </c>
      <c r="H971" s="3" t="str">
        <f>Raw_Data!H971</f>
        <v>Desktop</v>
      </c>
      <c r="I971" s="3">
        <f>Raw_Data!I971</f>
        <v>17.989999999999998</v>
      </c>
      <c r="J971" s="3">
        <f>Raw_Data!J971</f>
        <v>0</v>
      </c>
      <c r="K971" s="3" t="str">
        <f>Raw_Data!K971</f>
        <v>Debit Card</v>
      </c>
      <c r="L971" s="3">
        <f>Raw_Data!L971</f>
        <v>1</v>
      </c>
      <c r="M971" s="3">
        <f>Raw_Data!M971</f>
        <v>0.48</v>
      </c>
      <c r="N971" s="3" t="str">
        <f>Raw_Data!N971</f>
        <v>Drama</v>
      </c>
      <c r="O971" s="3" t="str">
        <f t="shared" si="150"/>
        <v>55-70</v>
      </c>
      <c r="P971" s="3" t="str">
        <f t="shared" si="151"/>
        <v>&lt;10h</v>
      </c>
      <c r="Q971" s="3" t="str">
        <f t="shared" si="152"/>
        <v>8-21d</v>
      </c>
      <c r="R971" s="3" t="str">
        <f t="shared" si="153"/>
        <v>Medium</v>
      </c>
      <c r="S971" s="3" t="str">
        <f t="shared" si="154"/>
        <v>High</v>
      </c>
      <c r="T971" s="3" t="str">
        <f t="shared" si="155"/>
        <v>Active</v>
      </c>
      <c r="U971" s="4">
        <f>1/(1+EXP(-(Predictive_Model!$B$5+((B971-Predictive_Model!$B$20)/Predictive_Model!$C$20)*Predictive_Model!$D$20+((E971-Predictive_Model!$B$21)/Predictive_Model!$C$21)*Predictive_Model!$D$21+((F971-Predictive_Model!$B$22)/Predictive_Model!$C$22)*Predictive_Model!$D$22+((I971-Predictive_Model!$B$23)/Predictive_Model!$C$23)*Predictive_Model!$D$23+((L971-Predictive_Model!$B$24)/Predictive_Model!$C$24)*Predictive_Model!$D$24+((M971-Predictive_Model!$B$25)/Predictive_Model!$C$25)*Predictive_Model!$D$25+IF(C971="Male",Predictive_Model!$D$31,IF(C971="Other",Predictive_Model!$D$32,0))+IF(D971="Premium",Predictive_Model!$D$34,IF(D971="Standard",Predictive_Model!$D$35,0))+IF(G971="Asia",Predictive_Model!$D$37,IF(G971="Europe",Predictive_Model!$D$38,IF(G971="North America",Predictive_Model!$D$39,IF(G971="Oceania",Predictive_Model!$D$40,IF(G971="South America",Predictive_Model!$D$41,0)))))+IF(H971="Laptop",Predictive_Model!$D$43,IF(H971="Mobile",Predictive_Model!$D$44,IF(H971="TV",Predictive_Model!$D$45,IF(H971="Tablet",Predictive_Model!$D$46,0))))+IF(K971="Crypto",Predictive_Model!$D$48,IF(K971="Debit Card",Predictive_Model!$D$49,IF(K971="Gift Card",Predictive_Model!$D$50,IF(K971="PayPal",Predictive_Model!$D$51,0))))+IF(N971="Comedy",Predictive_Model!$D$53,IF(N971="Documentary",Predictive_Model!$D$54,IF(N971="Drama",Predictive_Model!$D$55,IF(N971="Horror",Predictive_Model!$D$56,IF(N971="Romance",Predictive_Model!$D$57,IF(N971="Sci-Fi",Predictive_Model!$D$58,0)))))))))</f>
        <v>0.54224445671383725</v>
      </c>
      <c r="V971" s="3" t="str">
        <f t="shared" si="156"/>
        <v>High</v>
      </c>
      <c r="W971" s="6">
        <f t="shared" si="157"/>
        <v>9.7549777762819314</v>
      </c>
      <c r="X971" s="3" t="str">
        <f t="shared" si="158"/>
        <v>Monitor</v>
      </c>
      <c r="Y971" s="3" t="str">
        <f t="shared" si="159"/>
        <v>OK</v>
      </c>
    </row>
    <row r="972" spans="1:25" x14ac:dyDescent="0.25">
      <c r="A972" s="3" t="str">
        <f>Raw_Data!A972</f>
        <v>48b066a3-ba77-444f-ac80-33a8b5921cea</v>
      </c>
      <c r="B972" s="3">
        <f>Raw_Data!B972</f>
        <v>24</v>
      </c>
      <c r="C972" s="3" t="str">
        <f>Raw_Data!C972</f>
        <v>Other</v>
      </c>
      <c r="D972" s="3" t="str">
        <f>Raw_Data!D972</f>
        <v>Premium</v>
      </c>
      <c r="E972" s="3">
        <f>Raw_Data!E972</f>
        <v>2.98</v>
      </c>
      <c r="F972" s="3">
        <f>Raw_Data!F972</f>
        <v>11</v>
      </c>
      <c r="G972" s="3" t="str">
        <f>Raw_Data!G972</f>
        <v>Europe</v>
      </c>
      <c r="H972" s="3" t="str">
        <f>Raw_Data!H972</f>
        <v>TV</v>
      </c>
      <c r="I972" s="3">
        <f>Raw_Data!I972</f>
        <v>17.989999999999998</v>
      </c>
      <c r="J972" s="3">
        <f>Raw_Data!J972</f>
        <v>1</v>
      </c>
      <c r="K972" s="3" t="str">
        <f>Raw_Data!K972</f>
        <v>PayPal</v>
      </c>
      <c r="L972" s="3">
        <f>Raw_Data!L972</f>
        <v>2</v>
      </c>
      <c r="M972" s="3">
        <f>Raw_Data!M972</f>
        <v>0.25</v>
      </c>
      <c r="N972" s="3" t="str">
        <f>Raw_Data!N972</f>
        <v>Drama</v>
      </c>
      <c r="O972" s="3" t="str">
        <f t="shared" si="150"/>
        <v>18-24</v>
      </c>
      <c r="P972" s="3" t="str">
        <f t="shared" si="151"/>
        <v>&lt;10h</v>
      </c>
      <c r="Q972" s="3" t="str">
        <f t="shared" si="152"/>
        <v>8-21d</v>
      </c>
      <c r="R972" s="3" t="str">
        <f t="shared" si="153"/>
        <v>Medium</v>
      </c>
      <c r="S972" s="3" t="str">
        <f t="shared" si="154"/>
        <v>High</v>
      </c>
      <c r="T972" s="3" t="str">
        <f t="shared" si="155"/>
        <v>Churned</v>
      </c>
      <c r="U972" s="4">
        <f>1/(1+EXP(-(Predictive_Model!$B$5+((B972-Predictive_Model!$B$20)/Predictive_Model!$C$20)*Predictive_Model!$D$20+((E972-Predictive_Model!$B$21)/Predictive_Model!$C$21)*Predictive_Model!$D$21+((F972-Predictive_Model!$B$22)/Predictive_Model!$C$22)*Predictive_Model!$D$22+((I972-Predictive_Model!$B$23)/Predictive_Model!$C$23)*Predictive_Model!$D$23+((L972-Predictive_Model!$B$24)/Predictive_Model!$C$24)*Predictive_Model!$D$24+((M972-Predictive_Model!$B$25)/Predictive_Model!$C$25)*Predictive_Model!$D$25+IF(C972="Male",Predictive_Model!$D$31,IF(C972="Other",Predictive_Model!$D$32,0))+IF(D972="Premium",Predictive_Model!$D$34,IF(D972="Standard",Predictive_Model!$D$35,0))+IF(G972="Asia",Predictive_Model!$D$37,IF(G972="Europe",Predictive_Model!$D$38,IF(G972="North America",Predictive_Model!$D$39,IF(G972="Oceania",Predictive_Model!$D$40,IF(G972="South America",Predictive_Model!$D$41,0)))))+IF(H972="Laptop",Predictive_Model!$D$43,IF(H972="Mobile",Predictive_Model!$D$44,IF(H972="TV",Predictive_Model!$D$45,IF(H972="Tablet",Predictive_Model!$D$46,0))))+IF(K972="Crypto",Predictive_Model!$D$48,IF(K972="Debit Card",Predictive_Model!$D$49,IF(K972="Gift Card",Predictive_Model!$D$50,IF(K972="PayPal",Predictive_Model!$D$51,0))))+IF(N972="Comedy",Predictive_Model!$D$53,IF(N972="Documentary",Predictive_Model!$D$54,IF(N972="Drama",Predictive_Model!$D$55,IF(N972="Horror",Predictive_Model!$D$56,IF(N972="Romance",Predictive_Model!$D$57,IF(N972="Sci-Fi",Predictive_Model!$D$58,0)))))))))</f>
        <v>0.62999218053150841</v>
      </c>
      <c r="V972" s="3" t="str">
        <f t="shared" si="156"/>
        <v>High</v>
      </c>
      <c r="W972" s="6">
        <f t="shared" si="157"/>
        <v>17.989999999999998</v>
      </c>
      <c r="X972" s="3" t="str">
        <f t="shared" si="158"/>
        <v>Monitor</v>
      </c>
      <c r="Y972" s="3" t="str">
        <f t="shared" si="159"/>
        <v>OK</v>
      </c>
    </row>
    <row r="973" spans="1:25" x14ac:dyDescent="0.25">
      <c r="A973" s="3" t="str">
        <f>Raw_Data!A973</f>
        <v>892b51bc-17bf-44f1-a629-5ab54394fc90</v>
      </c>
      <c r="B973" s="3">
        <f>Raw_Data!B973</f>
        <v>30</v>
      </c>
      <c r="C973" s="3" t="str">
        <f>Raw_Data!C973</f>
        <v>Male</v>
      </c>
      <c r="D973" s="3" t="str">
        <f>Raw_Data!D973</f>
        <v>Standard</v>
      </c>
      <c r="E973" s="3">
        <f>Raw_Data!E973</f>
        <v>29.21</v>
      </c>
      <c r="F973" s="3">
        <f>Raw_Data!F973</f>
        <v>2</v>
      </c>
      <c r="G973" s="3" t="str">
        <f>Raw_Data!G973</f>
        <v>Asia</v>
      </c>
      <c r="H973" s="3" t="str">
        <f>Raw_Data!H973</f>
        <v>Mobile</v>
      </c>
      <c r="I973" s="3">
        <f>Raw_Data!I973</f>
        <v>13.99</v>
      </c>
      <c r="J973" s="3">
        <f>Raw_Data!J973</f>
        <v>0</v>
      </c>
      <c r="K973" s="3" t="str">
        <f>Raw_Data!K973</f>
        <v>PayPal</v>
      </c>
      <c r="L973" s="3">
        <f>Raw_Data!L973</f>
        <v>3</v>
      </c>
      <c r="M973" s="3">
        <f>Raw_Data!M973</f>
        <v>9.74</v>
      </c>
      <c r="N973" s="3" t="str">
        <f>Raw_Data!N973</f>
        <v>Romance</v>
      </c>
      <c r="O973" s="3" t="str">
        <f t="shared" si="150"/>
        <v>25-34</v>
      </c>
      <c r="P973" s="3" t="str">
        <f t="shared" si="151"/>
        <v>25-49h</v>
      </c>
      <c r="Q973" s="3" t="str">
        <f t="shared" si="152"/>
        <v>0-7d</v>
      </c>
      <c r="R973" s="3" t="str">
        <f t="shared" si="153"/>
        <v>High</v>
      </c>
      <c r="S973" s="3" t="str">
        <f t="shared" si="154"/>
        <v>Mid</v>
      </c>
      <c r="T973" s="3" t="str">
        <f t="shared" si="155"/>
        <v>Active</v>
      </c>
      <c r="U973" s="4">
        <f>1/(1+EXP(-(Predictive_Model!$B$5+((B973-Predictive_Model!$B$20)/Predictive_Model!$C$20)*Predictive_Model!$D$20+((E973-Predictive_Model!$B$21)/Predictive_Model!$C$21)*Predictive_Model!$D$21+((F973-Predictive_Model!$B$22)/Predictive_Model!$C$22)*Predictive_Model!$D$22+((I973-Predictive_Model!$B$23)/Predictive_Model!$C$23)*Predictive_Model!$D$23+((L973-Predictive_Model!$B$24)/Predictive_Model!$C$24)*Predictive_Model!$D$24+((M973-Predictive_Model!$B$25)/Predictive_Model!$C$25)*Predictive_Model!$D$25+IF(C973="Male",Predictive_Model!$D$31,IF(C973="Other",Predictive_Model!$D$32,0))+IF(D973="Premium",Predictive_Model!$D$34,IF(D973="Standard",Predictive_Model!$D$35,0))+IF(G973="Asia",Predictive_Model!$D$37,IF(G973="Europe",Predictive_Model!$D$38,IF(G973="North America",Predictive_Model!$D$39,IF(G973="Oceania",Predictive_Model!$D$40,IF(G973="South America",Predictive_Model!$D$41,0)))))+IF(H973="Laptop",Predictive_Model!$D$43,IF(H973="Mobile",Predictive_Model!$D$44,IF(H973="TV",Predictive_Model!$D$45,IF(H973="Tablet",Predictive_Model!$D$46,0))))+IF(K973="Crypto",Predictive_Model!$D$48,IF(K973="Debit Card",Predictive_Model!$D$49,IF(K973="Gift Card",Predictive_Model!$D$50,IF(K973="PayPal",Predictive_Model!$D$51,0))))+IF(N973="Comedy",Predictive_Model!$D$53,IF(N973="Documentary",Predictive_Model!$D$54,IF(N973="Drama",Predictive_Model!$D$55,IF(N973="Horror",Predictive_Model!$D$56,IF(N973="Romance",Predictive_Model!$D$57,IF(N973="Sci-Fi",Predictive_Model!$D$58,0)))))))))</f>
        <v>2.1577488753713917E-10</v>
      </c>
      <c r="V973" s="3" t="str">
        <f t="shared" si="156"/>
        <v>Low</v>
      </c>
      <c r="W973" s="6">
        <f t="shared" si="157"/>
        <v>3.0186906766445772E-9</v>
      </c>
      <c r="X973" s="3" t="str">
        <f t="shared" si="158"/>
        <v>Monitor</v>
      </c>
      <c r="Y973" s="3" t="str">
        <f t="shared" si="159"/>
        <v>OK</v>
      </c>
    </row>
    <row r="974" spans="1:25" x14ac:dyDescent="0.25">
      <c r="A974" s="3" t="str">
        <f>Raw_Data!A974</f>
        <v>e469dd14-2b8e-4054-b091-b7e45361ed5e</v>
      </c>
      <c r="B974" s="3">
        <f>Raw_Data!B974</f>
        <v>44</v>
      </c>
      <c r="C974" s="3" t="str">
        <f>Raw_Data!C974</f>
        <v>Female</v>
      </c>
      <c r="D974" s="3" t="str">
        <f>Raw_Data!D974</f>
        <v>Premium</v>
      </c>
      <c r="E974" s="3">
        <f>Raw_Data!E974</f>
        <v>9.89</v>
      </c>
      <c r="F974" s="3">
        <f>Raw_Data!F974</f>
        <v>25</v>
      </c>
      <c r="G974" s="3" t="str">
        <f>Raw_Data!G974</f>
        <v>South America</v>
      </c>
      <c r="H974" s="3" t="str">
        <f>Raw_Data!H974</f>
        <v>Desktop</v>
      </c>
      <c r="I974" s="3">
        <f>Raw_Data!I974</f>
        <v>17.989999999999998</v>
      </c>
      <c r="J974" s="3">
        <f>Raw_Data!J974</f>
        <v>0</v>
      </c>
      <c r="K974" s="3" t="str">
        <f>Raw_Data!K974</f>
        <v>Credit Card</v>
      </c>
      <c r="L974" s="3">
        <f>Raw_Data!L974</f>
        <v>4</v>
      </c>
      <c r="M974" s="3">
        <f>Raw_Data!M974</f>
        <v>0.38</v>
      </c>
      <c r="N974" s="3" t="str">
        <f>Raw_Data!N974</f>
        <v>Comedy</v>
      </c>
      <c r="O974" s="3" t="str">
        <f t="shared" si="150"/>
        <v>35-44</v>
      </c>
      <c r="P974" s="3" t="str">
        <f t="shared" si="151"/>
        <v>&lt;10h</v>
      </c>
      <c r="Q974" s="3" t="str">
        <f t="shared" si="152"/>
        <v>22-45d</v>
      </c>
      <c r="R974" s="3" t="str">
        <f t="shared" si="153"/>
        <v>Medium</v>
      </c>
      <c r="S974" s="3" t="str">
        <f t="shared" si="154"/>
        <v>High</v>
      </c>
      <c r="T974" s="3" t="str">
        <f t="shared" si="155"/>
        <v>Active</v>
      </c>
      <c r="U974" s="4">
        <f>1/(1+EXP(-(Predictive_Model!$B$5+((B974-Predictive_Model!$B$20)/Predictive_Model!$C$20)*Predictive_Model!$D$20+((E974-Predictive_Model!$B$21)/Predictive_Model!$C$21)*Predictive_Model!$D$21+((F974-Predictive_Model!$B$22)/Predictive_Model!$C$22)*Predictive_Model!$D$22+((I974-Predictive_Model!$B$23)/Predictive_Model!$C$23)*Predictive_Model!$D$23+((L974-Predictive_Model!$B$24)/Predictive_Model!$C$24)*Predictive_Model!$D$24+((M974-Predictive_Model!$B$25)/Predictive_Model!$C$25)*Predictive_Model!$D$25+IF(C974="Male",Predictive_Model!$D$31,IF(C974="Other",Predictive_Model!$D$32,0))+IF(D974="Premium",Predictive_Model!$D$34,IF(D974="Standard",Predictive_Model!$D$35,0))+IF(G974="Asia",Predictive_Model!$D$37,IF(G974="Europe",Predictive_Model!$D$38,IF(G974="North America",Predictive_Model!$D$39,IF(G974="Oceania",Predictive_Model!$D$40,IF(G974="South America",Predictive_Model!$D$41,0)))))+IF(H974="Laptop",Predictive_Model!$D$43,IF(H974="Mobile",Predictive_Model!$D$44,IF(H974="TV",Predictive_Model!$D$45,IF(H974="Tablet",Predictive_Model!$D$46,0))))+IF(K974="Crypto",Predictive_Model!$D$48,IF(K974="Debit Card",Predictive_Model!$D$49,IF(K974="Gift Card",Predictive_Model!$D$50,IF(K974="PayPal",Predictive_Model!$D$51,0))))+IF(N974="Comedy",Predictive_Model!$D$53,IF(N974="Documentary",Predictive_Model!$D$54,IF(N974="Drama",Predictive_Model!$D$55,IF(N974="Horror",Predictive_Model!$D$56,IF(N974="Romance",Predictive_Model!$D$57,IF(N974="Sci-Fi",Predictive_Model!$D$58,0)))))))))</f>
        <v>0.25782418161373588</v>
      </c>
      <c r="V974" s="3" t="str">
        <f t="shared" si="156"/>
        <v>Medium</v>
      </c>
      <c r="W974" s="6">
        <f t="shared" si="157"/>
        <v>4.6382570272311083</v>
      </c>
      <c r="X974" s="3" t="str">
        <f t="shared" si="158"/>
        <v>Monitor</v>
      </c>
      <c r="Y974" s="3" t="str">
        <f t="shared" si="159"/>
        <v>OK</v>
      </c>
    </row>
    <row r="975" spans="1:25" x14ac:dyDescent="0.25">
      <c r="A975" s="3" t="str">
        <f>Raw_Data!A975</f>
        <v>72227fe7-9cb6-4220-8596-0bcad0d4d3e4</v>
      </c>
      <c r="B975" s="3">
        <f>Raw_Data!B975</f>
        <v>63</v>
      </c>
      <c r="C975" s="3" t="str">
        <f>Raw_Data!C975</f>
        <v>Other</v>
      </c>
      <c r="D975" s="3" t="str">
        <f>Raw_Data!D975</f>
        <v>Basic</v>
      </c>
      <c r="E975" s="3">
        <f>Raw_Data!E975</f>
        <v>18.77</v>
      </c>
      <c r="F975" s="3">
        <f>Raw_Data!F975</f>
        <v>56</v>
      </c>
      <c r="G975" s="3" t="str">
        <f>Raw_Data!G975</f>
        <v>South America</v>
      </c>
      <c r="H975" s="3" t="str">
        <f>Raw_Data!H975</f>
        <v>Mobile</v>
      </c>
      <c r="I975" s="3">
        <f>Raw_Data!I975</f>
        <v>8.99</v>
      </c>
      <c r="J975" s="3">
        <f>Raw_Data!J975</f>
        <v>1</v>
      </c>
      <c r="K975" s="3" t="str">
        <f>Raw_Data!K975</f>
        <v>Crypto</v>
      </c>
      <c r="L975" s="3">
        <f>Raw_Data!L975</f>
        <v>2</v>
      </c>
      <c r="M975" s="3">
        <f>Raw_Data!M975</f>
        <v>0.33</v>
      </c>
      <c r="N975" s="3" t="str">
        <f>Raw_Data!N975</f>
        <v>Sci-Fi</v>
      </c>
      <c r="O975" s="3" t="str">
        <f t="shared" si="150"/>
        <v>55-70</v>
      </c>
      <c r="P975" s="3" t="str">
        <f t="shared" si="151"/>
        <v>10-24h</v>
      </c>
      <c r="Q975" s="3" t="str">
        <f t="shared" si="152"/>
        <v>46-60d</v>
      </c>
      <c r="R975" s="3" t="str">
        <f t="shared" si="153"/>
        <v>Medium</v>
      </c>
      <c r="S975" s="3" t="str">
        <f t="shared" si="154"/>
        <v>Low</v>
      </c>
      <c r="T975" s="3" t="str">
        <f t="shared" si="155"/>
        <v>Churned</v>
      </c>
      <c r="U975" s="4">
        <f>1/(1+EXP(-(Predictive_Model!$B$5+((B975-Predictive_Model!$B$20)/Predictive_Model!$C$20)*Predictive_Model!$D$20+((E975-Predictive_Model!$B$21)/Predictive_Model!$C$21)*Predictive_Model!$D$21+((F975-Predictive_Model!$B$22)/Predictive_Model!$C$22)*Predictive_Model!$D$22+((I975-Predictive_Model!$B$23)/Predictive_Model!$C$23)*Predictive_Model!$D$23+((L975-Predictive_Model!$B$24)/Predictive_Model!$C$24)*Predictive_Model!$D$24+((M975-Predictive_Model!$B$25)/Predictive_Model!$C$25)*Predictive_Model!$D$25+IF(C975="Male",Predictive_Model!$D$31,IF(C975="Other",Predictive_Model!$D$32,0))+IF(D975="Premium",Predictive_Model!$D$34,IF(D975="Standard",Predictive_Model!$D$35,0))+IF(G975="Asia",Predictive_Model!$D$37,IF(G975="Europe",Predictive_Model!$D$38,IF(G975="North America",Predictive_Model!$D$39,IF(G975="Oceania",Predictive_Model!$D$40,IF(G975="South America",Predictive_Model!$D$41,0)))))+IF(H975="Laptop",Predictive_Model!$D$43,IF(H975="Mobile",Predictive_Model!$D$44,IF(H975="TV",Predictive_Model!$D$45,IF(H975="Tablet",Predictive_Model!$D$46,0))))+IF(K975="Crypto",Predictive_Model!$D$48,IF(K975="Debit Card",Predictive_Model!$D$49,IF(K975="Gift Card",Predictive_Model!$D$50,IF(K975="PayPal",Predictive_Model!$D$51,0))))+IF(N975="Comedy",Predictive_Model!$D$53,IF(N975="Documentary",Predictive_Model!$D$54,IF(N975="Drama",Predictive_Model!$D$55,IF(N975="Horror",Predictive_Model!$D$56,IF(N975="Romance",Predictive_Model!$D$57,IF(N975="Sci-Fi",Predictive_Model!$D$58,0)))))))))</f>
        <v>0.99835340124588612</v>
      </c>
      <c r="V975" s="3" t="str">
        <f t="shared" si="156"/>
        <v>Critical</v>
      </c>
      <c r="W975" s="6">
        <f t="shared" si="157"/>
        <v>8.99</v>
      </c>
      <c r="X975" s="3" t="str">
        <f t="shared" si="158"/>
        <v>Priority 2</v>
      </c>
      <c r="Y975" s="3" t="str">
        <f t="shared" si="159"/>
        <v>OK</v>
      </c>
    </row>
    <row r="976" spans="1:25" x14ac:dyDescent="0.25">
      <c r="A976" s="3" t="str">
        <f>Raw_Data!A976</f>
        <v>53bc3af1-7d15-47c2-a0e0-d07714326d65</v>
      </c>
      <c r="B976" s="3">
        <f>Raw_Data!B976</f>
        <v>22</v>
      </c>
      <c r="C976" s="3" t="str">
        <f>Raw_Data!C976</f>
        <v>Male</v>
      </c>
      <c r="D976" s="3" t="str">
        <f>Raw_Data!D976</f>
        <v>Standard</v>
      </c>
      <c r="E976" s="3">
        <f>Raw_Data!E976</f>
        <v>13.57</v>
      </c>
      <c r="F976" s="3">
        <f>Raw_Data!F976</f>
        <v>3</v>
      </c>
      <c r="G976" s="3" t="str">
        <f>Raw_Data!G976</f>
        <v>Oceania</v>
      </c>
      <c r="H976" s="3" t="str">
        <f>Raw_Data!H976</f>
        <v>Tablet</v>
      </c>
      <c r="I976" s="3">
        <f>Raw_Data!I976</f>
        <v>13.99</v>
      </c>
      <c r="J976" s="3">
        <f>Raw_Data!J976</f>
        <v>0</v>
      </c>
      <c r="K976" s="3" t="str">
        <f>Raw_Data!K976</f>
        <v>Debit Card</v>
      </c>
      <c r="L976" s="3">
        <f>Raw_Data!L976</f>
        <v>4</v>
      </c>
      <c r="M976" s="3">
        <f>Raw_Data!M976</f>
        <v>3.39</v>
      </c>
      <c r="N976" s="3" t="str">
        <f>Raw_Data!N976</f>
        <v>Documentary</v>
      </c>
      <c r="O976" s="3" t="str">
        <f t="shared" si="150"/>
        <v>18-24</v>
      </c>
      <c r="P976" s="3" t="str">
        <f t="shared" si="151"/>
        <v>10-24h</v>
      </c>
      <c r="Q976" s="3" t="str">
        <f t="shared" si="152"/>
        <v>0-7d</v>
      </c>
      <c r="R976" s="3" t="str">
        <f t="shared" si="153"/>
        <v>Medium</v>
      </c>
      <c r="S976" s="3" t="str">
        <f t="shared" si="154"/>
        <v>Mid</v>
      </c>
      <c r="T976" s="3" t="str">
        <f t="shared" si="155"/>
        <v>Active</v>
      </c>
      <c r="U976" s="4">
        <f>1/(1+EXP(-(Predictive_Model!$B$5+((B976-Predictive_Model!$B$20)/Predictive_Model!$C$20)*Predictive_Model!$D$20+((E976-Predictive_Model!$B$21)/Predictive_Model!$C$21)*Predictive_Model!$D$21+((F976-Predictive_Model!$B$22)/Predictive_Model!$C$22)*Predictive_Model!$D$22+((I976-Predictive_Model!$B$23)/Predictive_Model!$C$23)*Predictive_Model!$D$23+((L976-Predictive_Model!$B$24)/Predictive_Model!$C$24)*Predictive_Model!$D$24+((M976-Predictive_Model!$B$25)/Predictive_Model!$C$25)*Predictive_Model!$D$25+IF(C976="Male",Predictive_Model!$D$31,IF(C976="Other",Predictive_Model!$D$32,0))+IF(D976="Premium",Predictive_Model!$D$34,IF(D976="Standard",Predictive_Model!$D$35,0))+IF(G976="Asia",Predictive_Model!$D$37,IF(G976="Europe",Predictive_Model!$D$38,IF(G976="North America",Predictive_Model!$D$39,IF(G976="Oceania",Predictive_Model!$D$40,IF(G976="South America",Predictive_Model!$D$41,0)))))+IF(H976="Laptop",Predictive_Model!$D$43,IF(H976="Mobile",Predictive_Model!$D$44,IF(H976="TV",Predictive_Model!$D$45,IF(H976="Tablet",Predictive_Model!$D$46,0))))+IF(K976="Crypto",Predictive_Model!$D$48,IF(K976="Debit Card",Predictive_Model!$D$49,IF(K976="Gift Card",Predictive_Model!$D$50,IF(K976="PayPal",Predictive_Model!$D$51,0))))+IF(N976="Comedy",Predictive_Model!$D$53,IF(N976="Documentary",Predictive_Model!$D$54,IF(N976="Drama",Predictive_Model!$D$55,IF(N976="Horror",Predictive_Model!$D$56,IF(N976="Romance",Predictive_Model!$D$57,IF(N976="Sci-Fi",Predictive_Model!$D$58,0)))))))))</f>
        <v>7.1268723731142251E-4</v>
      </c>
      <c r="V976" s="3" t="str">
        <f t="shared" si="156"/>
        <v>Low</v>
      </c>
      <c r="W976" s="6">
        <f t="shared" si="157"/>
        <v>9.9704944499868012E-3</v>
      </c>
      <c r="X976" s="3" t="str">
        <f t="shared" si="158"/>
        <v>Monitor</v>
      </c>
      <c r="Y976" s="3" t="str">
        <f t="shared" si="159"/>
        <v>OK</v>
      </c>
    </row>
    <row r="977" spans="1:25" x14ac:dyDescent="0.25">
      <c r="A977" s="3" t="str">
        <f>Raw_Data!A977</f>
        <v>8cab77af-0730-4c99-abfa-9322d9cd1e3f</v>
      </c>
      <c r="B977" s="3">
        <f>Raw_Data!B977</f>
        <v>49</v>
      </c>
      <c r="C977" s="3" t="str">
        <f>Raw_Data!C977</f>
        <v>Male</v>
      </c>
      <c r="D977" s="3" t="str">
        <f>Raw_Data!D977</f>
        <v>Standard</v>
      </c>
      <c r="E977" s="3">
        <f>Raw_Data!E977</f>
        <v>3.91</v>
      </c>
      <c r="F977" s="3">
        <f>Raw_Data!F977</f>
        <v>10</v>
      </c>
      <c r="G977" s="3" t="str">
        <f>Raw_Data!G977</f>
        <v>Oceania</v>
      </c>
      <c r="H977" s="3" t="str">
        <f>Raw_Data!H977</f>
        <v>TV</v>
      </c>
      <c r="I977" s="3">
        <f>Raw_Data!I977</f>
        <v>13.99</v>
      </c>
      <c r="J977" s="3">
        <f>Raw_Data!J977</f>
        <v>1</v>
      </c>
      <c r="K977" s="3" t="str">
        <f>Raw_Data!K977</f>
        <v>Gift Card</v>
      </c>
      <c r="L977" s="3">
        <f>Raw_Data!L977</f>
        <v>3</v>
      </c>
      <c r="M977" s="3">
        <f>Raw_Data!M977</f>
        <v>0.36</v>
      </c>
      <c r="N977" s="3" t="str">
        <f>Raw_Data!N977</f>
        <v>Romance</v>
      </c>
      <c r="O977" s="3" t="str">
        <f t="shared" si="150"/>
        <v>45-54</v>
      </c>
      <c r="P977" s="3" t="str">
        <f t="shared" si="151"/>
        <v>&lt;10h</v>
      </c>
      <c r="Q977" s="3" t="str">
        <f t="shared" si="152"/>
        <v>8-21d</v>
      </c>
      <c r="R977" s="3" t="str">
        <f t="shared" si="153"/>
        <v>Medium</v>
      </c>
      <c r="S977" s="3" t="str">
        <f t="shared" si="154"/>
        <v>Mid</v>
      </c>
      <c r="T977" s="3" t="str">
        <f t="shared" si="155"/>
        <v>Churned</v>
      </c>
      <c r="U977" s="4">
        <f>1/(1+EXP(-(Predictive_Model!$B$5+((B977-Predictive_Model!$B$20)/Predictive_Model!$C$20)*Predictive_Model!$D$20+((E977-Predictive_Model!$B$21)/Predictive_Model!$C$21)*Predictive_Model!$D$21+((F977-Predictive_Model!$B$22)/Predictive_Model!$C$22)*Predictive_Model!$D$22+((I977-Predictive_Model!$B$23)/Predictive_Model!$C$23)*Predictive_Model!$D$23+((L977-Predictive_Model!$B$24)/Predictive_Model!$C$24)*Predictive_Model!$D$24+((M977-Predictive_Model!$B$25)/Predictive_Model!$C$25)*Predictive_Model!$D$25+IF(C977="Male",Predictive_Model!$D$31,IF(C977="Other",Predictive_Model!$D$32,0))+IF(D977="Premium",Predictive_Model!$D$34,IF(D977="Standard",Predictive_Model!$D$35,0))+IF(G977="Asia",Predictive_Model!$D$37,IF(G977="Europe",Predictive_Model!$D$38,IF(G977="North America",Predictive_Model!$D$39,IF(G977="Oceania",Predictive_Model!$D$40,IF(G977="South America",Predictive_Model!$D$41,0)))))+IF(H977="Laptop",Predictive_Model!$D$43,IF(H977="Mobile",Predictive_Model!$D$44,IF(H977="TV",Predictive_Model!$D$45,IF(H977="Tablet",Predictive_Model!$D$46,0))))+IF(K977="Crypto",Predictive_Model!$D$48,IF(K977="Debit Card",Predictive_Model!$D$49,IF(K977="Gift Card",Predictive_Model!$D$50,IF(K977="PayPal",Predictive_Model!$D$51,0))))+IF(N977="Comedy",Predictive_Model!$D$53,IF(N977="Documentary",Predictive_Model!$D$54,IF(N977="Drama",Predictive_Model!$D$55,IF(N977="Horror",Predictive_Model!$D$56,IF(N977="Romance",Predictive_Model!$D$57,IF(N977="Sci-Fi",Predictive_Model!$D$58,0)))))))))</f>
        <v>0.82740121135653999</v>
      </c>
      <c r="V977" s="3" t="str">
        <f t="shared" si="156"/>
        <v>Critical</v>
      </c>
      <c r="W977" s="6">
        <f t="shared" si="157"/>
        <v>13.99</v>
      </c>
      <c r="X977" s="3" t="str">
        <f t="shared" si="158"/>
        <v>Priority 2</v>
      </c>
      <c r="Y977" s="3" t="str">
        <f t="shared" si="159"/>
        <v>OK</v>
      </c>
    </row>
    <row r="978" spans="1:25" x14ac:dyDescent="0.25">
      <c r="A978" s="3" t="str">
        <f>Raw_Data!A978</f>
        <v>6af66e55-75f5-4b4b-8cc6-59f5b1a12687</v>
      </c>
      <c r="B978" s="3">
        <f>Raw_Data!B978</f>
        <v>46</v>
      </c>
      <c r="C978" s="3" t="str">
        <f>Raw_Data!C978</f>
        <v>Other</v>
      </c>
      <c r="D978" s="3" t="str">
        <f>Raw_Data!D978</f>
        <v>Standard</v>
      </c>
      <c r="E978" s="3">
        <f>Raw_Data!E978</f>
        <v>16.420000000000002</v>
      </c>
      <c r="F978" s="3">
        <f>Raw_Data!F978</f>
        <v>58</v>
      </c>
      <c r="G978" s="3" t="str">
        <f>Raw_Data!G978</f>
        <v>Africa</v>
      </c>
      <c r="H978" s="3" t="str">
        <f>Raw_Data!H978</f>
        <v>Mobile</v>
      </c>
      <c r="I978" s="3">
        <f>Raw_Data!I978</f>
        <v>13.99</v>
      </c>
      <c r="J978" s="3">
        <f>Raw_Data!J978</f>
        <v>1</v>
      </c>
      <c r="K978" s="3" t="str">
        <f>Raw_Data!K978</f>
        <v>Debit Card</v>
      </c>
      <c r="L978" s="3">
        <f>Raw_Data!L978</f>
        <v>2</v>
      </c>
      <c r="M978" s="3">
        <f>Raw_Data!M978</f>
        <v>0.28000000000000003</v>
      </c>
      <c r="N978" s="3" t="str">
        <f>Raw_Data!N978</f>
        <v>Comedy</v>
      </c>
      <c r="O978" s="3" t="str">
        <f t="shared" si="150"/>
        <v>45-54</v>
      </c>
      <c r="P978" s="3" t="str">
        <f t="shared" si="151"/>
        <v>10-24h</v>
      </c>
      <c r="Q978" s="3" t="str">
        <f t="shared" si="152"/>
        <v>46-60d</v>
      </c>
      <c r="R978" s="3" t="str">
        <f t="shared" si="153"/>
        <v>Medium</v>
      </c>
      <c r="S978" s="3" t="str">
        <f t="shared" si="154"/>
        <v>Mid</v>
      </c>
      <c r="T978" s="3" t="str">
        <f t="shared" si="155"/>
        <v>Churned</v>
      </c>
      <c r="U978" s="4">
        <f>1/(1+EXP(-(Predictive_Model!$B$5+((B978-Predictive_Model!$B$20)/Predictive_Model!$C$20)*Predictive_Model!$D$20+((E978-Predictive_Model!$B$21)/Predictive_Model!$C$21)*Predictive_Model!$D$21+((F978-Predictive_Model!$B$22)/Predictive_Model!$C$22)*Predictive_Model!$D$22+((I978-Predictive_Model!$B$23)/Predictive_Model!$C$23)*Predictive_Model!$D$23+((L978-Predictive_Model!$B$24)/Predictive_Model!$C$24)*Predictive_Model!$D$24+((M978-Predictive_Model!$B$25)/Predictive_Model!$C$25)*Predictive_Model!$D$25+IF(C978="Male",Predictive_Model!$D$31,IF(C978="Other",Predictive_Model!$D$32,0))+IF(D978="Premium",Predictive_Model!$D$34,IF(D978="Standard",Predictive_Model!$D$35,0))+IF(G978="Asia",Predictive_Model!$D$37,IF(G978="Europe",Predictive_Model!$D$38,IF(G978="North America",Predictive_Model!$D$39,IF(G978="Oceania",Predictive_Model!$D$40,IF(G978="South America",Predictive_Model!$D$41,0)))))+IF(H978="Laptop",Predictive_Model!$D$43,IF(H978="Mobile",Predictive_Model!$D$44,IF(H978="TV",Predictive_Model!$D$45,IF(H978="Tablet",Predictive_Model!$D$46,0))))+IF(K978="Crypto",Predictive_Model!$D$48,IF(K978="Debit Card",Predictive_Model!$D$49,IF(K978="Gift Card",Predictive_Model!$D$50,IF(K978="PayPal",Predictive_Model!$D$51,0))))+IF(N978="Comedy",Predictive_Model!$D$53,IF(N978="Documentary",Predictive_Model!$D$54,IF(N978="Drama",Predictive_Model!$D$55,IF(N978="Horror",Predictive_Model!$D$56,IF(N978="Romance",Predictive_Model!$D$57,IF(N978="Sci-Fi",Predictive_Model!$D$58,0)))))))))</f>
        <v>0.99748529045588696</v>
      </c>
      <c r="V978" s="3" t="str">
        <f t="shared" si="156"/>
        <v>Critical</v>
      </c>
      <c r="W978" s="6">
        <f t="shared" si="157"/>
        <v>13.99</v>
      </c>
      <c r="X978" s="3" t="str">
        <f t="shared" si="158"/>
        <v>Priority 2</v>
      </c>
      <c r="Y978" s="3" t="str">
        <f t="shared" si="159"/>
        <v>OK</v>
      </c>
    </row>
    <row r="979" spans="1:25" x14ac:dyDescent="0.25">
      <c r="A979" s="3" t="str">
        <f>Raw_Data!A979</f>
        <v>74a351ad-a105-47a3-8788-be27f4901415</v>
      </c>
      <c r="B979" s="3">
        <f>Raw_Data!B979</f>
        <v>46</v>
      </c>
      <c r="C979" s="3" t="str">
        <f>Raw_Data!C979</f>
        <v>Female</v>
      </c>
      <c r="D979" s="3" t="str">
        <f>Raw_Data!D979</f>
        <v>Premium</v>
      </c>
      <c r="E979" s="3">
        <f>Raw_Data!E979</f>
        <v>2.09</v>
      </c>
      <c r="F979" s="3">
        <f>Raw_Data!F979</f>
        <v>36</v>
      </c>
      <c r="G979" s="3" t="str">
        <f>Raw_Data!G979</f>
        <v>North America</v>
      </c>
      <c r="H979" s="3" t="str">
        <f>Raw_Data!H979</f>
        <v>Mobile</v>
      </c>
      <c r="I979" s="3">
        <f>Raw_Data!I979</f>
        <v>17.989999999999998</v>
      </c>
      <c r="J979" s="3">
        <f>Raw_Data!J979</f>
        <v>1</v>
      </c>
      <c r="K979" s="3" t="str">
        <f>Raw_Data!K979</f>
        <v>Debit Card</v>
      </c>
      <c r="L979" s="3">
        <f>Raw_Data!L979</f>
        <v>3</v>
      </c>
      <c r="M979" s="3">
        <f>Raw_Data!M979</f>
        <v>0.06</v>
      </c>
      <c r="N979" s="3" t="str">
        <f>Raw_Data!N979</f>
        <v>Sci-Fi</v>
      </c>
      <c r="O979" s="3" t="str">
        <f t="shared" si="150"/>
        <v>45-54</v>
      </c>
      <c r="P979" s="3" t="str">
        <f t="shared" si="151"/>
        <v>&lt;10h</v>
      </c>
      <c r="Q979" s="3" t="str">
        <f t="shared" si="152"/>
        <v>22-45d</v>
      </c>
      <c r="R979" s="3" t="str">
        <f t="shared" si="153"/>
        <v>Medium</v>
      </c>
      <c r="S979" s="3" t="str">
        <f t="shared" si="154"/>
        <v>High</v>
      </c>
      <c r="T979" s="3" t="str">
        <f t="shared" si="155"/>
        <v>Churned</v>
      </c>
      <c r="U979" s="4">
        <f>1/(1+EXP(-(Predictive_Model!$B$5+((B979-Predictive_Model!$B$20)/Predictive_Model!$C$20)*Predictive_Model!$D$20+((E979-Predictive_Model!$B$21)/Predictive_Model!$C$21)*Predictive_Model!$D$21+((F979-Predictive_Model!$B$22)/Predictive_Model!$C$22)*Predictive_Model!$D$22+((I979-Predictive_Model!$B$23)/Predictive_Model!$C$23)*Predictive_Model!$D$23+((L979-Predictive_Model!$B$24)/Predictive_Model!$C$24)*Predictive_Model!$D$24+((M979-Predictive_Model!$B$25)/Predictive_Model!$C$25)*Predictive_Model!$D$25+IF(C979="Male",Predictive_Model!$D$31,IF(C979="Other",Predictive_Model!$D$32,0))+IF(D979="Premium",Predictive_Model!$D$34,IF(D979="Standard",Predictive_Model!$D$35,0))+IF(G979="Asia",Predictive_Model!$D$37,IF(G979="Europe",Predictive_Model!$D$38,IF(G979="North America",Predictive_Model!$D$39,IF(G979="Oceania",Predictive_Model!$D$40,IF(G979="South America",Predictive_Model!$D$41,0)))))+IF(H979="Laptop",Predictive_Model!$D$43,IF(H979="Mobile",Predictive_Model!$D$44,IF(H979="TV",Predictive_Model!$D$45,IF(H979="Tablet",Predictive_Model!$D$46,0))))+IF(K979="Crypto",Predictive_Model!$D$48,IF(K979="Debit Card",Predictive_Model!$D$49,IF(K979="Gift Card",Predictive_Model!$D$50,IF(K979="PayPal",Predictive_Model!$D$51,0))))+IF(N979="Comedy",Predictive_Model!$D$53,IF(N979="Documentary",Predictive_Model!$D$54,IF(N979="Drama",Predictive_Model!$D$55,IF(N979="Horror",Predictive_Model!$D$56,IF(N979="Romance",Predictive_Model!$D$57,IF(N979="Sci-Fi",Predictive_Model!$D$58,0)))))))))</f>
        <v>0.99647850641870639</v>
      </c>
      <c r="V979" s="3" t="str">
        <f t="shared" si="156"/>
        <v>Critical</v>
      </c>
      <c r="W979" s="6">
        <f t="shared" si="157"/>
        <v>17.989999999999998</v>
      </c>
      <c r="X979" s="3" t="str">
        <f t="shared" si="158"/>
        <v>Priority 1</v>
      </c>
      <c r="Y979" s="3" t="str">
        <f t="shared" si="159"/>
        <v>OK</v>
      </c>
    </row>
    <row r="980" spans="1:25" x14ac:dyDescent="0.25">
      <c r="A980" s="3" t="str">
        <f>Raw_Data!A980</f>
        <v>ebfb6de4-10aa-40fd-8f58-14f5bbe80d7f</v>
      </c>
      <c r="B980" s="3">
        <f>Raw_Data!B980</f>
        <v>48</v>
      </c>
      <c r="C980" s="3" t="str">
        <f>Raw_Data!C980</f>
        <v>Female</v>
      </c>
      <c r="D980" s="3" t="str">
        <f>Raw_Data!D980</f>
        <v>Basic</v>
      </c>
      <c r="E980" s="3">
        <f>Raw_Data!E980</f>
        <v>5.22</v>
      </c>
      <c r="F980" s="3">
        <f>Raw_Data!F980</f>
        <v>51</v>
      </c>
      <c r="G980" s="3" t="str">
        <f>Raw_Data!G980</f>
        <v>Europe</v>
      </c>
      <c r="H980" s="3" t="str">
        <f>Raw_Data!H980</f>
        <v>TV</v>
      </c>
      <c r="I980" s="3">
        <f>Raw_Data!I980</f>
        <v>8.99</v>
      </c>
      <c r="J980" s="3">
        <f>Raw_Data!J980</f>
        <v>1</v>
      </c>
      <c r="K980" s="3" t="str">
        <f>Raw_Data!K980</f>
        <v>Gift Card</v>
      </c>
      <c r="L980" s="3">
        <f>Raw_Data!L980</f>
        <v>2</v>
      </c>
      <c r="M980" s="3">
        <f>Raw_Data!M980</f>
        <v>0.1</v>
      </c>
      <c r="N980" s="3" t="str">
        <f>Raw_Data!N980</f>
        <v>Documentary</v>
      </c>
      <c r="O980" s="3" t="str">
        <f t="shared" si="150"/>
        <v>45-54</v>
      </c>
      <c r="P980" s="3" t="str">
        <f t="shared" si="151"/>
        <v>&lt;10h</v>
      </c>
      <c r="Q980" s="3" t="str">
        <f t="shared" si="152"/>
        <v>46-60d</v>
      </c>
      <c r="R980" s="3" t="str">
        <f t="shared" si="153"/>
        <v>Low</v>
      </c>
      <c r="S980" s="3" t="str">
        <f t="shared" si="154"/>
        <v>Low</v>
      </c>
      <c r="T980" s="3" t="str">
        <f t="shared" si="155"/>
        <v>Churned</v>
      </c>
      <c r="U980" s="4">
        <f>1/(1+EXP(-(Predictive_Model!$B$5+((B980-Predictive_Model!$B$20)/Predictive_Model!$C$20)*Predictive_Model!$D$20+((E980-Predictive_Model!$B$21)/Predictive_Model!$C$21)*Predictive_Model!$D$21+((F980-Predictive_Model!$B$22)/Predictive_Model!$C$22)*Predictive_Model!$D$22+((I980-Predictive_Model!$B$23)/Predictive_Model!$C$23)*Predictive_Model!$D$23+((L980-Predictive_Model!$B$24)/Predictive_Model!$C$24)*Predictive_Model!$D$24+((M980-Predictive_Model!$B$25)/Predictive_Model!$C$25)*Predictive_Model!$D$25+IF(C980="Male",Predictive_Model!$D$31,IF(C980="Other",Predictive_Model!$D$32,0))+IF(D980="Premium",Predictive_Model!$D$34,IF(D980="Standard",Predictive_Model!$D$35,0))+IF(G980="Asia",Predictive_Model!$D$37,IF(G980="Europe",Predictive_Model!$D$38,IF(G980="North America",Predictive_Model!$D$39,IF(G980="Oceania",Predictive_Model!$D$40,IF(G980="South America",Predictive_Model!$D$41,0)))))+IF(H980="Laptop",Predictive_Model!$D$43,IF(H980="Mobile",Predictive_Model!$D$44,IF(H980="TV",Predictive_Model!$D$45,IF(H980="Tablet",Predictive_Model!$D$46,0))))+IF(K980="Crypto",Predictive_Model!$D$48,IF(K980="Debit Card",Predictive_Model!$D$49,IF(K980="Gift Card",Predictive_Model!$D$50,IF(K980="PayPal",Predictive_Model!$D$51,0))))+IF(N980="Comedy",Predictive_Model!$D$53,IF(N980="Documentary",Predictive_Model!$D$54,IF(N980="Drama",Predictive_Model!$D$55,IF(N980="Horror",Predictive_Model!$D$56,IF(N980="Romance",Predictive_Model!$D$57,IF(N980="Sci-Fi",Predictive_Model!$D$58,0)))))))))</f>
        <v>0.99987364596519201</v>
      </c>
      <c r="V980" s="3" t="str">
        <f t="shared" si="156"/>
        <v>Critical</v>
      </c>
      <c r="W980" s="6">
        <f t="shared" si="157"/>
        <v>8.99</v>
      </c>
      <c r="X980" s="3" t="str">
        <f t="shared" si="158"/>
        <v>Priority 2</v>
      </c>
      <c r="Y980" s="3" t="str">
        <f t="shared" si="159"/>
        <v>OK</v>
      </c>
    </row>
    <row r="981" spans="1:25" x14ac:dyDescent="0.25">
      <c r="A981" s="3" t="str">
        <f>Raw_Data!A981</f>
        <v>c1dd3024-79ef-48e1-b1f7-420cd63b57bf</v>
      </c>
      <c r="B981" s="3">
        <f>Raw_Data!B981</f>
        <v>34</v>
      </c>
      <c r="C981" s="3" t="str">
        <f>Raw_Data!C981</f>
        <v>Female</v>
      </c>
      <c r="D981" s="3" t="str">
        <f>Raw_Data!D981</f>
        <v>Standard</v>
      </c>
      <c r="E981" s="3">
        <f>Raw_Data!E981</f>
        <v>11.95</v>
      </c>
      <c r="F981" s="3">
        <f>Raw_Data!F981</f>
        <v>47</v>
      </c>
      <c r="G981" s="3" t="str">
        <f>Raw_Data!G981</f>
        <v>South America</v>
      </c>
      <c r="H981" s="3" t="str">
        <f>Raw_Data!H981</f>
        <v>Laptop</v>
      </c>
      <c r="I981" s="3">
        <f>Raw_Data!I981</f>
        <v>13.99</v>
      </c>
      <c r="J981" s="3">
        <f>Raw_Data!J981</f>
        <v>0</v>
      </c>
      <c r="K981" s="3" t="str">
        <f>Raw_Data!K981</f>
        <v>Debit Card</v>
      </c>
      <c r="L981" s="3">
        <f>Raw_Data!L981</f>
        <v>5</v>
      </c>
      <c r="M981" s="3">
        <f>Raw_Data!M981</f>
        <v>0.25</v>
      </c>
      <c r="N981" s="3" t="str">
        <f>Raw_Data!N981</f>
        <v>Comedy</v>
      </c>
      <c r="O981" s="3" t="str">
        <f t="shared" si="150"/>
        <v>25-34</v>
      </c>
      <c r="P981" s="3" t="str">
        <f t="shared" si="151"/>
        <v>10-24h</v>
      </c>
      <c r="Q981" s="3" t="str">
        <f t="shared" si="152"/>
        <v>46-60d</v>
      </c>
      <c r="R981" s="3" t="str">
        <f t="shared" si="153"/>
        <v>Medium</v>
      </c>
      <c r="S981" s="3" t="str">
        <f t="shared" si="154"/>
        <v>Mid</v>
      </c>
      <c r="T981" s="3" t="str">
        <f t="shared" si="155"/>
        <v>Active</v>
      </c>
      <c r="U981" s="4">
        <f>1/(1+EXP(-(Predictive_Model!$B$5+((B981-Predictive_Model!$B$20)/Predictive_Model!$C$20)*Predictive_Model!$D$20+((E981-Predictive_Model!$B$21)/Predictive_Model!$C$21)*Predictive_Model!$D$21+((F981-Predictive_Model!$B$22)/Predictive_Model!$C$22)*Predictive_Model!$D$22+((I981-Predictive_Model!$B$23)/Predictive_Model!$C$23)*Predictive_Model!$D$23+((L981-Predictive_Model!$B$24)/Predictive_Model!$C$24)*Predictive_Model!$D$24+((M981-Predictive_Model!$B$25)/Predictive_Model!$C$25)*Predictive_Model!$D$25+IF(C981="Male",Predictive_Model!$D$31,IF(C981="Other",Predictive_Model!$D$32,0))+IF(D981="Premium",Predictive_Model!$D$34,IF(D981="Standard",Predictive_Model!$D$35,0))+IF(G981="Asia",Predictive_Model!$D$37,IF(G981="Europe",Predictive_Model!$D$38,IF(G981="North America",Predictive_Model!$D$39,IF(G981="Oceania",Predictive_Model!$D$40,IF(G981="South America",Predictive_Model!$D$41,0)))))+IF(H981="Laptop",Predictive_Model!$D$43,IF(H981="Mobile",Predictive_Model!$D$44,IF(H981="TV",Predictive_Model!$D$45,IF(H981="Tablet",Predictive_Model!$D$46,0))))+IF(K981="Crypto",Predictive_Model!$D$48,IF(K981="Debit Card",Predictive_Model!$D$49,IF(K981="Gift Card",Predictive_Model!$D$50,IF(K981="PayPal",Predictive_Model!$D$51,0))))+IF(N981="Comedy",Predictive_Model!$D$53,IF(N981="Documentary",Predictive_Model!$D$54,IF(N981="Drama",Predictive_Model!$D$55,IF(N981="Horror",Predictive_Model!$D$56,IF(N981="Romance",Predictive_Model!$D$57,IF(N981="Sci-Fi",Predictive_Model!$D$58,0)))))))))</f>
        <v>0.90027210343249264</v>
      </c>
      <c r="V981" s="3" t="str">
        <f t="shared" si="156"/>
        <v>Critical</v>
      </c>
      <c r="W981" s="6">
        <f t="shared" si="157"/>
        <v>12.594806727020572</v>
      </c>
      <c r="X981" s="3" t="str">
        <f t="shared" si="158"/>
        <v>Priority 2</v>
      </c>
      <c r="Y981" s="3" t="str">
        <f t="shared" si="159"/>
        <v>OK</v>
      </c>
    </row>
    <row r="982" spans="1:25" x14ac:dyDescent="0.25">
      <c r="A982" s="3" t="str">
        <f>Raw_Data!A982</f>
        <v>adb42d2f-cca8-4f85-ba5f-9ce775b0cdb7</v>
      </c>
      <c r="B982" s="3">
        <f>Raw_Data!B982</f>
        <v>27</v>
      </c>
      <c r="C982" s="3" t="str">
        <f>Raw_Data!C982</f>
        <v>Male</v>
      </c>
      <c r="D982" s="3" t="str">
        <f>Raw_Data!D982</f>
        <v>Standard</v>
      </c>
      <c r="E982" s="3">
        <f>Raw_Data!E982</f>
        <v>7.3</v>
      </c>
      <c r="F982" s="3">
        <f>Raw_Data!F982</f>
        <v>54</v>
      </c>
      <c r="G982" s="3" t="str">
        <f>Raw_Data!G982</f>
        <v>South America</v>
      </c>
      <c r="H982" s="3" t="str">
        <f>Raw_Data!H982</f>
        <v>TV</v>
      </c>
      <c r="I982" s="3">
        <f>Raw_Data!I982</f>
        <v>13.99</v>
      </c>
      <c r="J982" s="3">
        <f>Raw_Data!J982</f>
        <v>1</v>
      </c>
      <c r="K982" s="3" t="str">
        <f>Raw_Data!K982</f>
        <v>Credit Card</v>
      </c>
      <c r="L982" s="3">
        <f>Raw_Data!L982</f>
        <v>3</v>
      </c>
      <c r="M982" s="3">
        <f>Raw_Data!M982</f>
        <v>0.13</v>
      </c>
      <c r="N982" s="3" t="str">
        <f>Raw_Data!N982</f>
        <v>Action</v>
      </c>
      <c r="O982" s="3" t="str">
        <f t="shared" si="150"/>
        <v>25-34</v>
      </c>
      <c r="P982" s="3" t="str">
        <f t="shared" si="151"/>
        <v>&lt;10h</v>
      </c>
      <c r="Q982" s="3" t="str">
        <f t="shared" si="152"/>
        <v>46-60d</v>
      </c>
      <c r="R982" s="3" t="str">
        <f t="shared" si="153"/>
        <v>Low</v>
      </c>
      <c r="S982" s="3" t="str">
        <f t="shared" si="154"/>
        <v>Mid</v>
      </c>
      <c r="T982" s="3" t="str">
        <f t="shared" si="155"/>
        <v>Churned</v>
      </c>
      <c r="U982" s="4">
        <f>1/(1+EXP(-(Predictive_Model!$B$5+((B982-Predictive_Model!$B$20)/Predictive_Model!$C$20)*Predictive_Model!$D$20+((E982-Predictive_Model!$B$21)/Predictive_Model!$C$21)*Predictive_Model!$D$21+((F982-Predictive_Model!$B$22)/Predictive_Model!$C$22)*Predictive_Model!$D$22+((I982-Predictive_Model!$B$23)/Predictive_Model!$C$23)*Predictive_Model!$D$23+((L982-Predictive_Model!$B$24)/Predictive_Model!$C$24)*Predictive_Model!$D$24+((M982-Predictive_Model!$B$25)/Predictive_Model!$C$25)*Predictive_Model!$D$25+IF(C982="Male",Predictive_Model!$D$31,IF(C982="Other",Predictive_Model!$D$32,0))+IF(D982="Premium",Predictive_Model!$D$34,IF(D982="Standard",Predictive_Model!$D$35,0))+IF(G982="Asia",Predictive_Model!$D$37,IF(G982="Europe",Predictive_Model!$D$38,IF(G982="North America",Predictive_Model!$D$39,IF(G982="Oceania",Predictive_Model!$D$40,IF(G982="South America",Predictive_Model!$D$41,0)))))+IF(H982="Laptop",Predictive_Model!$D$43,IF(H982="Mobile",Predictive_Model!$D$44,IF(H982="TV",Predictive_Model!$D$45,IF(H982="Tablet",Predictive_Model!$D$46,0))))+IF(K982="Crypto",Predictive_Model!$D$48,IF(K982="Debit Card",Predictive_Model!$D$49,IF(K982="Gift Card",Predictive_Model!$D$50,IF(K982="PayPal",Predictive_Model!$D$51,0))))+IF(N982="Comedy",Predictive_Model!$D$53,IF(N982="Documentary",Predictive_Model!$D$54,IF(N982="Drama",Predictive_Model!$D$55,IF(N982="Horror",Predictive_Model!$D$56,IF(N982="Romance",Predictive_Model!$D$57,IF(N982="Sci-Fi",Predictive_Model!$D$58,0)))))))))</f>
        <v>0.99812551599550026</v>
      </c>
      <c r="V982" s="3" t="str">
        <f t="shared" si="156"/>
        <v>Critical</v>
      </c>
      <c r="W982" s="6">
        <f t="shared" si="157"/>
        <v>13.99</v>
      </c>
      <c r="X982" s="3" t="str">
        <f t="shared" si="158"/>
        <v>Priority 2</v>
      </c>
      <c r="Y982" s="3" t="str">
        <f t="shared" si="159"/>
        <v>OK</v>
      </c>
    </row>
    <row r="983" spans="1:25" x14ac:dyDescent="0.25">
      <c r="A983" s="3" t="str">
        <f>Raw_Data!A983</f>
        <v>c44dca13-8b31-45ae-8749-b96c8cc7f207</v>
      </c>
      <c r="B983" s="3">
        <f>Raw_Data!B983</f>
        <v>42</v>
      </c>
      <c r="C983" s="3" t="str">
        <f>Raw_Data!C983</f>
        <v>Other</v>
      </c>
      <c r="D983" s="3" t="str">
        <f>Raw_Data!D983</f>
        <v>Standard</v>
      </c>
      <c r="E983" s="3">
        <f>Raw_Data!E983</f>
        <v>0.45</v>
      </c>
      <c r="F983" s="3">
        <f>Raw_Data!F983</f>
        <v>15</v>
      </c>
      <c r="G983" s="3" t="str">
        <f>Raw_Data!G983</f>
        <v>Africa</v>
      </c>
      <c r="H983" s="3" t="str">
        <f>Raw_Data!H983</f>
        <v>Laptop</v>
      </c>
      <c r="I983" s="3">
        <f>Raw_Data!I983</f>
        <v>13.99</v>
      </c>
      <c r="J983" s="3">
        <f>Raw_Data!J983</f>
        <v>1</v>
      </c>
      <c r="K983" s="3" t="str">
        <f>Raw_Data!K983</f>
        <v>Gift Card</v>
      </c>
      <c r="L983" s="3">
        <f>Raw_Data!L983</f>
        <v>5</v>
      </c>
      <c r="M983" s="3">
        <f>Raw_Data!M983</f>
        <v>0.03</v>
      </c>
      <c r="N983" s="3" t="str">
        <f>Raw_Data!N983</f>
        <v>Romance</v>
      </c>
      <c r="O983" s="3" t="str">
        <f t="shared" si="150"/>
        <v>35-44</v>
      </c>
      <c r="P983" s="3" t="str">
        <f t="shared" si="151"/>
        <v>&lt;10h</v>
      </c>
      <c r="Q983" s="3" t="str">
        <f t="shared" si="152"/>
        <v>8-21d</v>
      </c>
      <c r="R983" s="3" t="str">
        <f t="shared" si="153"/>
        <v>Medium</v>
      </c>
      <c r="S983" s="3" t="str">
        <f t="shared" si="154"/>
        <v>Mid</v>
      </c>
      <c r="T983" s="3" t="str">
        <f t="shared" si="155"/>
        <v>Churned</v>
      </c>
      <c r="U983" s="4">
        <f>1/(1+EXP(-(Predictive_Model!$B$5+((B983-Predictive_Model!$B$20)/Predictive_Model!$C$20)*Predictive_Model!$D$20+((E983-Predictive_Model!$B$21)/Predictive_Model!$C$21)*Predictive_Model!$D$21+((F983-Predictive_Model!$B$22)/Predictive_Model!$C$22)*Predictive_Model!$D$22+((I983-Predictive_Model!$B$23)/Predictive_Model!$C$23)*Predictive_Model!$D$23+((L983-Predictive_Model!$B$24)/Predictive_Model!$C$24)*Predictive_Model!$D$24+((M983-Predictive_Model!$B$25)/Predictive_Model!$C$25)*Predictive_Model!$D$25+IF(C983="Male",Predictive_Model!$D$31,IF(C983="Other",Predictive_Model!$D$32,0))+IF(D983="Premium",Predictive_Model!$D$34,IF(D983="Standard",Predictive_Model!$D$35,0))+IF(G983="Asia",Predictive_Model!$D$37,IF(G983="Europe",Predictive_Model!$D$38,IF(G983="North America",Predictive_Model!$D$39,IF(G983="Oceania",Predictive_Model!$D$40,IF(G983="South America",Predictive_Model!$D$41,0)))))+IF(H983="Laptop",Predictive_Model!$D$43,IF(H983="Mobile",Predictive_Model!$D$44,IF(H983="TV",Predictive_Model!$D$45,IF(H983="Tablet",Predictive_Model!$D$46,0))))+IF(K983="Crypto",Predictive_Model!$D$48,IF(K983="Debit Card",Predictive_Model!$D$49,IF(K983="Gift Card",Predictive_Model!$D$50,IF(K983="PayPal",Predictive_Model!$D$51,0))))+IF(N983="Comedy",Predictive_Model!$D$53,IF(N983="Documentary",Predictive_Model!$D$54,IF(N983="Drama",Predictive_Model!$D$55,IF(N983="Horror",Predictive_Model!$D$56,IF(N983="Romance",Predictive_Model!$D$57,IF(N983="Sci-Fi",Predictive_Model!$D$58,0)))))))))</f>
        <v>0.91638995895536313</v>
      </c>
      <c r="V983" s="3" t="str">
        <f t="shared" si="156"/>
        <v>Critical</v>
      </c>
      <c r="W983" s="6">
        <f t="shared" si="157"/>
        <v>13.99</v>
      </c>
      <c r="X983" s="3" t="str">
        <f t="shared" si="158"/>
        <v>Priority 2</v>
      </c>
      <c r="Y983" s="3" t="str">
        <f t="shared" si="159"/>
        <v>OK</v>
      </c>
    </row>
    <row r="984" spans="1:25" x14ac:dyDescent="0.25">
      <c r="A984" s="3" t="str">
        <f>Raw_Data!A984</f>
        <v>55b61c53-96bb-4c6e-9ebe-21cb327d2935</v>
      </c>
      <c r="B984" s="3">
        <f>Raw_Data!B984</f>
        <v>34</v>
      </c>
      <c r="C984" s="3" t="str">
        <f>Raw_Data!C984</f>
        <v>Other</v>
      </c>
      <c r="D984" s="3" t="str">
        <f>Raw_Data!D984</f>
        <v>Premium</v>
      </c>
      <c r="E984" s="3">
        <f>Raw_Data!E984</f>
        <v>1.59</v>
      </c>
      <c r="F984" s="3">
        <f>Raw_Data!F984</f>
        <v>8</v>
      </c>
      <c r="G984" s="3" t="str">
        <f>Raw_Data!G984</f>
        <v>South America</v>
      </c>
      <c r="H984" s="3" t="str">
        <f>Raw_Data!H984</f>
        <v>Laptop</v>
      </c>
      <c r="I984" s="3">
        <f>Raw_Data!I984</f>
        <v>17.989999999999998</v>
      </c>
      <c r="J984" s="3">
        <f>Raw_Data!J984</f>
        <v>1</v>
      </c>
      <c r="K984" s="3" t="str">
        <f>Raw_Data!K984</f>
        <v>Crypto</v>
      </c>
      <c r="L984" s="3">
        <f>Raw_Data!L984</f>
        <v>5</v>
      </c>
      <c r="M984" s="3">
        <f>Raw_Data!M984</f>
        <v>0.18</v>
      </c>
      <c r="N984" s="3" t="str">
        <f>Raw_Data!N984</f>
        <v>Action</v>
      </c>
      <c r="O984" s="3" t="str">
        <f t="shared" si="150"/>
        <v>25-34</v>
      </c>
      <c r="P984" s="3" t="str">
        <f t="shared" si="151"/>
        <v>&lt;10h</v>
      </c>
      <c r="Q984" s="3" t="str">
        <f t="shared" si="152"/>
        <v>8-21d</v>
      </c>
      <c r="R984" s="3" t="str">
        <f t="shared" si="153"/>
        <v>Medium</v>
      </c>
      <c r="S984" s="3" t="str">
        <f t="shared" si="154"/>
        <v>High</v>
      </c>
      <c r="T984" s="3" t="str">
        <f t="shared" si="155"/>
        <v>Churned</v>
      </c>
      <c r="U984" s="4">
        <f>1/(1+EXP(-(Predictive_Model!$B$5+((B984-Predictive_Model!$B$20)/Predictive_Model!$C$20)*Predictive_Model!$D$20+((E984-Predictive_Model!$B$21)/Predictive_Model!$C$21)*Predictive_Model!$D$21+((F984-Predictive_Model!$B$22)/Predictive_Model!$C$22)*Predictive_Model!$D$22+((I984-Predictive_Model!$B$23)/Predictive_Model!$C$23)*Predictive_Model!$D$23+((L984-Predictive_Model!$B$24)/Predictive_Model!$C$24)*Predictive_Model!$D$24+((M984-Predictive_Model!$B$25)/Predictive_Model!$C$25)*Predictive_Model!$D$25+IF(C984="Male",Predictive_Model!$D$31,IF(C984="Other",Predictive_Model!$D$32,0))+IF(D984="Premium",Predictive_Model!$D$34,IF(D984="Standard",Predictive_Model!$D$35,0))+IF(G984="Asia",Predictive_Model!$D$37,IF(G984="Europe",Predictive_Model!$D$38,IF(G984="North America",Predictive_Model!$D$39,IF(G984="Oceania",Predictive_Model!$D$40,IF(G984="South America",Predictive_Model!$D$41,0)))))+IF(H984="Laptop",Predictive_Model!$D$43,IF(H984="Mobile",Predictive_Model!$D$44,IF(H984="TV",Predictive_Model!$D$45,IF(H984="Tablet",Predictive_Model!$D$46,0))))+IF(K984="Crypto",Predictive_Model!$D$48,IF(K984="Debit Card",Predictive_Model!$D$49,IF(K984="Gift Card",Predictive_Model!$D$50,IF(K984="PayPal",Predictive_Model!$D$51,0))))+IF(N984="Comedy",Predictive_Model!$D$53,IF(N984="Documentary",Predictive_Model!$D$54,IF(N984="Drama",Predictive_Model!$D$55,IF(N984="Horror",Predictive_Model!$D$56,IF(N984="Romance",Predictive_Model!$D$57,IF(N984="Sci-Fi",Predictive_Model!$D$58,0)))))))))</f>
        <v>0.22304949625814452</v>
      </c>
      <c r="V984" s="3" t="str">
        <f t="shared" si="156"/>
        <v>Low</v>
      </c>
      <c r="W984" s="6">
        <f t="shared" si="157"/>
        <v>17.989999999999998</v>
      </c>
      <c r="X984" s="3" t="str">
        <f t="shared" si="158"/>
        <v>Monitor</v>
      </c>
      <c r="Y984" s="3" t="str">
        <f t="shared" si="159"/>
        <v>OK</v>
      </c>
    </row>
    <row r="985" spans="1:25" x14ac:dyDescent="0.25">
      <c r="A985" s="3" t="str">
        <f>Raw_Data!A985</f>
        <v>a20e1296-2ca8-4935-9877-ced081fdedd6</v>
      </c>
      <c r="B985" s="3">
        <f>Raw_Data!B985</f>
        <v>63</v>
      </c>
      <c r="C985" s="3" t="str">
        <f>Raw_Data!C985</f>
        <v>Male</v>
      </c>
      <c r="D985" s="3" t="str">
        <f>Raw_Data!D985</f>
        <v>Standard</v>
      </c>
      <c r="E985" s="3">
        <f>Raw_Data!E985</f>
        <v>0.4</v>
      </c>
      <c r="F985" s="3">
        <f>Raw_Data!F985</f>
        <v>0</v>
      </c>
      <c r="G985" s="3" t="str">
        <f>Raw_Data!G985</f>
        <v>North America</v>
      </c>
      <c r="H985" s="3" t="str">
        <f>Raw_Data!H985</f>
        <v>TV</v>
      </c>
      <c r="I985" s="3">
        <f>Raw_Data!I985</f>
        <v>13.99</v>
      </c>
      <c r="J985" s="3">
        <f>Raw_Data!J985</f>
        <v>0</v>
      </c>
      <c r="K985" s="3" t="str">
        <f>Raw_Data!K985</f>
        <v>PayPal</v>
      </c>
      <c r="L985" s="3">
        <f>Raw_Data!L985</f>
        <v>4</v>
      </c>
      <c r="M985" s="3">
        <f>Raw_Data!M985</f>
        <v>0.4</v>
      </c>
      <c r="N985" s="3" t="str">
        <f>Raw_Data!N985</f>
        <v>Comedy</v>
      </c>
      <c r="O985" s="3" t="str">
        <f t="shared" si="150"/>
        <v>55-70</v>
      </c>
      <c r="P985" s="3" t="str">
        <f t="shared" si="151"/>
        <v>&lt;10h</v>
      </c>
      <c r="Q985" s="3" t="str">
        <f t="shared" si="152"/>
        <v>0-7d</v>
      </c>
      <c r="R985" s="3" t="str">
        <f t="shared" si="153"/>
        <v>Medium</v>
      </c>
      <c r="S985" s="3" t="str">
        <f t="shared" si="154"/>
        <v>Mid</v>
      </c>
      <c r="T985" s="3" t="str">
        <f t="shared" si="155"/>
        <v>Active</v>
      </c>
      <c r="U985" s="4">
        <f>1/(1+EXP(-(Predictive_Model!$B$5+((B985-Predictive_Model!$B$20)/Predictive_Model!$C$20)*Predictive_Model!$D$20+((E985-Predictive_Model!$B$21)/Predictive_Model!$C$21)*Predictive_Model!$D$21+((F985-Predictive_Model!$B$22)/Predictive_Model!$C$22)*Predictive_Model!$D$22+((I985-Predictive_Model!$B$23)/Predictive_Model!$C$23)*Predictive_Model!$D$23+((L985-Predictive_Model!$B$24)/Predictive_Model!$C$24)*Predictive_Model!$D$24+((M985-Predictive_Model!$B$25)/Predictive_Model!$C$25)*Predictive_Model!$D$25+IF(C985="Male",Predictive_Model!$D$31,IF(C985="Other",Predictive_Model!$D$32,0))+IF(D985="Premium",Predictive_Model!$D$34,IF(D985="Standard",Predictive_Model!$D$35,0))+IF(G985="Asia",Predictive_Model!$D$37,IF(G985="Europe",Predictive_Model!$D$38,IF(G985="North America",Predictive_Model!$D$39,IF(G985="Oceania",Predictive_Model!$D$40,IF(G985="South America",Predictive_Model!$D$41,0)))))+IF(H985="Laptop",Predictive_Model!$D$43,IF(H985="Mobile",Predictive_Model!$D$44,IF(H985="TV",Predictive_Model!$D$45,IF(H985="Tablet",Predictive_Model!$D$46,0))))+IF(K985="Crypto",Predictive_Model!$D$48,IF(K985="Debit Card",Predictive_Model!$D$49,IF(K985="Gift Card",Predictive_Model!$D$50,IF(K985="PayPal",Predictive_Model!$D$51,0))))+IF(N985="Comedy",Predictive_Model!$D$53,IF(N985="Documentary",Predictive_Model!$D$54,IF(N985="Drama",Predictive_Model!$D$55,IF(N985="Horror",Predictive_Model!$D$56,IF(N985="Romance",Predictive_Model!$D$57,IF(N985="Sci-Fi",Predictive_Model!$D$58,0)))))))))</f>
        <v>0.47601840824817954</v>
      </c>
      <c r="V985" s="3" t="str">
        <f t="shared" si="156"/>
        <v>Medium</v>
      </c>
      <c r="W985" s="6">
        <f t="shared" si="157"/>
        <v>6.6594975313920317</v>
      </c>
      <c r="X985" s="3" t="str">
        <f t="shared" si="158"/>
        <v>Monitor</v>
      </c>
      <c r="Y985" s="3" t="str">
        <f t="shared" si="159"/>
        <v>OK</v>
      </c>
    </row>
    <row r="986" spans="1:25" x14ac:dyDescent="0.25">
      <c r="A986" s="3" t="str">
        <f>Raw_Data!A986</f>
        <v>ed9ece99-238c-42cb-9dec-fd9333218f1a</v>
      </c>
      <c r="B986" s="3">
        <f>Raw_Data!B986</f>
        <v>63</v>
      </c>
      <c r="C986" s="3" t="str">
        <f>Raw_Data!C986</f>
        <v>Other</v>
      </c>
      <c r="D986" s="3" t="str">
        <f>Raw_Data!D986</f>
        <v>Basic</v>
      </c>
      <c r="E986" s="3">
        <f>Raw_Data!E986</f>
        <v>59.23</v>
      </c>
      <c r="F986" s="3">
        <f>Raw_Data!F986</f>
        <v>27</v>
      </c>
      <c r="G986" s="3" t="str">
        <f>Raw_Data!G986</f>
        <v>Oceania</v>
      </c>
      <c r="H986" s="3" t="str">
        <f>Raw_Data!H986</f>
        <v>Desktop</v>
      </c>
      <c r="I986" s="3">
        <f>Raw_Data!I986</f>
        <v>8.99</v>
      </c>
      <c r="J986" s="3">
        <f>Raw_Data!J986</f>
        <v>0</v>
      </c>
      <c r="K986" s="3" t="str">
        <f>Raw_Data!K986</f>
        <v>Debit Card</v>
      </c>
      <c r="L986" s="3">
        <f>Raw_Data!L986</f>
        <v>2</v>
      </c>
      <c r="M986" s="3">
        <f>Raw_Data!M986</f>
        <v>2.12</v>
      </c>
      <c r="N986" s="3" t="str">
        <f>Raw_Data!N986</f>
        <v>Comedy</v>
      </c>
      <c r="O986" s="3" t="str">
        <f t="shared" si="150"/>
        <v>55-70</v>
      </c>
      <c r="P986" s="3" t="str">
        <f t="shared" si="151"/>
        <v>50h+</v>
      </c>
      <c r="Q986" s="3" t="str">
        <f t="shared" si="152"/>
        <v>22-45d</v>
      </c>
      <c r="R986" s="3" t="str">
        <f t="shared" si="153"/>
        <v>Medium</v>
      </c>
      <c r="S986" s="3" t="str">
        <f t="shared" si="154"/>
        <v>Low</v>
      </c>
      <c r="T986" s="3" t="str">
        <f t="shared" si="155"/>
        <v>Active</v>
      </c>
      <c r="U986" s="4">
        <f>1/(1+EXP(-(Predictive_Model!$B$5+((B986-Predictive_Model!$B$20)/Predictive_Model!$C$20)*Predictive_Model!$D$20+((E986-Predictive_Model!$B$21)/Predictive_Model!$C$21)*Predictive_Model!$D$21+((F986-Predictive_Model!$B$22)/Predictive_Model!$C$22)*Predictive_Model!$D$22+((I986-Predictive_Model!$B$23)/Predictive_Model!$C$23)*Predictive_Model!$D$23+((L986-Predictive_Model!$B$24)/Predictive_Model!$C$24)*Predictive_Model!$D$24+((M986-Predictive_Model!$B$25)/Predictive_Model!$C$25)*Predictive_Model!$D$25+IF(C986="Male",Predictive_Model!$D$31,IF(C986="Other",Predictive_Model!$D$32,0))+IF(D986="Premium",Predictive_Model!$D$34,IF(D986="Standard",Predictive_Model!$D$35,0))+IF(G986="Asia",Predictive_Model!$D$37,IF(G986="Europe",Predictive_Model!$D$38,IF(G986="North America",Predictive_Model!$D$39,IF(G986="Oceania",Predictive_Model!$D$40,IF(G986="South America",Predictive_Model!$D$41,0)))))+IF(H986="Laptop",Predictive_Model!$D$43,IF(H986="Mobile",Predictive_Model!$D$44,IF(H986="TV",Predictive_Model!$D$45,IF(H986="Tablet",Predictive_Model!$D$46,0))))+IF(K986="Crypto",Predictive_Model!$D$48,IF(K986="Debit Card",Predictive_Model!$D$49,IF(K986="Gift Card",Predictive_Model!$D$50,IF(K986="PayPal",Predictive_Model!$D$51,0))))+IF(N986="Comedy",Predictive_Model!$D$53,IF(N986="Documentary",Predictive_Model!$D$54,IF(N986="Drama",Predictive_Model!$D$55,IF(N986="Horror",Predictive_Model!$D$56,IF(N986="Romance",Predictive_Model!$D$57,IF(N986="Sci-Fi",Predictive_Model!$D$58,0)))))))))</f>
        <v>2.7501584856937212E-7</v>
      </c>
      <c r="V986" s="3" t="str">
        <f t="shared" si="156"/>
        <v>Low</v>
      </c>
      <c r="W986" s="6">
        <f t="shared" si="157"/>
        <v>2.4723924786386555E-6</v>
      </c>
      <c r="X986" s="3" t="str">
        <f t="shared" si="158"/>
        <v>Monitor</v>
      </c>
      <c r="Y986" s="3" t="str">
        <f t="shared" si="159"/>
        <v>OK</v>
      </c>
    </row>
    <row r="987" spans="1:25" x14ac:dyDescent="0.25">
      <c r="A987" s="3" t="str">
        <f>Raw_Data!A987</f>
        <v>05014de6-4f07-455d-ae29-2ec9600d723c</v>
      </c>
      <c r="B987" s="3">
        <f>Raw_Data!B987</f>
        <v>52</v>
      </c>
      <c r="C987" s="3" t="str">
        <f>Raw_Data!C987</f>
        <v>Other</v>
      </c>
      <c r="D987" s="3" t="str">
        <f>Raw_Data!D987</f>
        <v>Premium</v>
      </c>
      <c r="E987" s="3">
        <f>Raw_Data!E987</f>
        <v>26.94</v>
      </c>
      <c r="F987" s="3">
        <f>Raw_Data!F987</f>
        <v>6</v>
      </c>
      <c r="G987" s="3" t="str">
        <f>Raw_Data!G987</f>
        <v>North America</v>
      </c>
      <c r="H987" s="3" t="str">
        <f>Raw_Data!H987</f>
        <v>Desktop</v>
      </c>
      <c r="I987" s="3">
        <f>Raw_Data!I987</f>
        <v>17.989999999999998</v>
      </c>
      <c r="J987" s="3">
        <f>Raw_Data!J987</f>
        <v>0</v>
      </c>
      <c r="K987" s="3" t="str">
        <f>Raw_Data!K987</f>
        <v>Crypto</v>
      </c>
      <c r="L987" s="3">
        <f>Raw_Data!L987</f>
        <v>3</v>
      </c>
      <c r="M987" s="3">
        <f>Raw_Data!M987</f>
        <v>3.85</v>
      </c>
      <c r="N987" s="3" t="str">
        <f>Raw_Data!N987</f>
        <v>Documentary</v>
      </c>
      <c r="O987" s="3" t="str">
        <f t="shared" si="150"/>
        <v>45-54</v>
      </c>
      <c r="P987" s="3" t="str">
        <f t="shared" si="151"/>
        <v>25-49h</v>
      </c>
      <c r="Q987" s="3" t="str">
        <f t="shared" si="152"/>
        <v>0-7d</v>
      </c>
      <c r="R987" s="3" t="str">
        <f t="shared" si="153"/>
        <v>High</v>
      </c>
      <c r="S987" s="3" t="str">
        <f t="shared" si="154"/>
        <v>High</v>
      </c>
      <c r="T987" s="3" t="str">
        <f t="shared" si="155"/>
        <v>Active</v>
      </c>
      <c r="U987" s="4">
        <f>1/(1+EXP(-(Predictive_Model!$B$5+((B987-Predictive_Model!$B$20)/Predictive_Model!$C$20)*Predictive_Model!$D$20+((E987-Predictive_Model!$B$21)/Predictive_Model!$C$21)*Predictive_Model!$D$21+((F987-Predictive_Model!$B$22)/Predictive_Model!$C$22)*Predictive_Model!$D$22+((I987-Predictive_Model!$B$23)/Predictive_Model!$C$23)*Predictive_Model!$D$23+((L987-Predictive_Model!$B$24)/Predictive_Model!$C$24)*Predictive_Model!$D$24+((M987-Predictive_Model!$B$25)/Predictive_Model!$C$25)*Predictive_Model!$D$25+IF(C987="Male",Predictive_Model!$D$31,IF(C987="Other",Predictive_Model!$D$32,0))+IF(D987="Premium",Predictive_Model!$D$34,IF(D987="Standard",Predictive_Model!$D$35,0))+IF(G987="Asia",Predictive_Model!$D$37,IF(G987="Europe",Predictive_Model!$D$38,IF(G987="North America",Predictive_Model!$D$39,IF(G987="Oceania",Predictive_Model!$D$40,IF(G987="South America",Predictive_Model!$D$41,0)))))+IF(H987="Laptop",Predictive_Model!$D$43,IF(H987="Mobile",Predictive_Model!$D$44,IF(H987="TV",Predictive_Model!$D$45,IF(H987="Tablet",Predictive_Model!$D$46,0))))+IF(K987="Crypto",Predictive_Model!$D$48,IF(K987="Debit Card",Predictive_Model!$D$49,IF(K987="Gift Card",Predictive_Model!$D$50,IF(K987="PayPal",Predictive_Model!$D$51,0))))+IF(N987="Comedy",Predictive_Model!$D$53,IF(N987="Documentary",Predictive_Model!$D$54,IF(N987="Drama",Predictive_Model!$D$55,IF(N987="Horror",Predictive_Model!$D$56,IF(N987="Romance",Predictive_Model!$D$57,IF(N987="Sci-Fi",Predictive_Model!$D$58,0)))))))))</f>
        <v>7.0899208337542246E-7</v>
      </c>
      <c r="V987" s="3" t="str">
        <f t="shared" si="156"/>
        <v>Low</v>
      </c>
      <c r="W987" s="6">
        <f t="shared" si="157"/>
        <v>1.2754767579923848E-5</v>
      </c>
      <c r="X987" s="3" t="str">
        <f t="shared" si="158"/>
        <v>Monitor</v>
      </c>
      <c r="Y987" s="3" t="str">
        <f t="shared" si="159"/>
        <v>OK</v>
      </c>
    </row>
    <row r="988" spans="1:25" x14ac:dyDescent="0.25">
      <c r="A988" s="3" t="str">
        <f>Raw_Data!A988</f>
        <v>e0907dc5-05e8-4469-822f-a363ed76009f</v>
      </c>
      <c r="B988" s="3">
        <f>Raw_Data!B988</f>
        <v>44</v>
      </c>
      <c r="C988" s="3" t="str">
        <f>Raw_Data!C988</f>
        <v>Other</v>
      </c>
      <c r="D988" s="3" t="str">
        <f>Raw_Data!D988</f>
        <v>Premium</v>
      </c>
      <c r="E988" s="3">
        <f>Raw_Data!E988</f>
        <v>7.91</v>
      </c>
      <c r="F988" s="3">
        <f>Raw_Data!F988</f>
        <v>7</v>
      </c>
      <c r="G988" s="3" t="str">
        <f>Raw_Data!G988</f>
        <v>South America</v>
      </c>
      <c r="H988" s="3" t="str">
        <f>Raw_Data!H988</f>
        <v>Mobile</v>
      </c>
      <c r="I988" s="3">
        <f>Raw_Data!I988</f>
        <v>17.989999999999998</v>
      </c>
      <c r="J988" s="3">
        <f>Raw_Data!J988</f>
        <v>0</v>
      </c>
      <c r="K988" s="3" t="str">
        <f>Raw_Data!K988</f>
        <v>Debit Card</v>
      </c>
      <c r="L988" s="3">
        <f>Raw_Data!L988</f>
        <v>1</v>
      </c>
      <c r="M988" s="3">
        <f>Raw_Data!M988</f>
        <v>0.99</v>
      </c>
      <c r="N988" s="3" t="str">
        <f>Raw_Data!N988</f>
        <v>Documentary</v>
      </c>
      <c r="O988" s="3" t="str">
        <f t="shared" si="150"/>
        <v>35-44</v>
      </c>
      <c r="P988" s="3" t="str">
        <f t="shared" si="151"/>
        <v>&lt;10h</v>
      </c>
      <c r="Q988" s="3" t="str">
        <f t="shared" si="152"/>
        <v>0-7d</v>
      </c>
      <c r="R988" s="3" t="str">
        <f t="shared" si="153"/>
        <v>Medium</v>
      </c>
      <c r="S988" s="3" t="str">
        <f t="shared" si="154"/>
        <v>High</v>
      </c>
      <c r="T988" s="3" t="str">
        <f t="shared" si="155"/>
        <v>Active</v>
      </c>
      <c r="U988" s="4">
        <f>1/(1+EXP(-(Predictive_Model!$B$5+((B988-Predictive_Model!$B$20)/Predictive_Model!$C$20)*Predictive_Model!$D$20+((E988-Predictive_Model!$B$21)/Predictive_Model!$C$21)*Predictive_Model!$D$21+((F988-Predictive_Model!$B$22)/Predictive_Model!$C$22)*Predictive_Model!$D$22+((I988-Predictive_Model!$B$23)/Predictive_Model!$C$23)*Predictive_Model!$D$23+((L988-Predictive_Model!$B$24)/Predictive_Model!$C$24)*Predictive_Model!$D$24+((M988-Predictive_Model!$B$25)/Predictive_Model!$C$25)*Predictive_Model!$D$25+IF(C988="Male",Predictive_Model!$D$31,IF(C988="Other",Predictive_Model!$D$32,0))+IF(D988="Premium",Predictive_Model!$D$34,IF(D988="Standard",Predictive_Model!$D$35,0))+IF(G988="Asia",Predictive_Model!$D$37,IF(G988="Europe",Predictive_Model!$D$38,IF(G988="North America",Predictive_Model!$D$39,IF(G988="Oceania",Predictive_Model!$D$40,IF(G988="South America",Predictive_Model!$D$41,0)))))+IF(H988="Laptop",Predictive_Model!$D$43,IF(H988="Mobile",Predictive_Model!$D$44,IF(H988="TV",Predictive_Model!$D$45,IF(H988="Tablet",Predictive_Model!$D$46,0))))+IF(K988="Crypto",Predictive_Model!$D$48,IF(K988="Debit Card",Predictive_Model!$D$49,IF(K988="Gift Card",Predictive_Model!$D$50,IF(K988="PayPal",Predictive_Model!$D$51,0))))+IF(N988="Comedy",Predictive_Model!$D$53,IF(N988="Documentary",Predictive_Model!$D$54,IF(N988="Drama",Predictive_Model!$D$55,IF(N988="Horror",Predictive_Model!$D$56,IF(N988="Romance",Predictive_Model!$D$57,IF(N988="Sci-Fi",Predictive_Model!$D$58,0)))))))))</f>
        <v>0.44698170959692957</v>
      </c>
      <c r="V988" s="3" t="str">
        <f t="shared" si="156"/>
        <v>Medium</v>
      </c>
      <c r="W988" s="6">
        <f t="shared" si="157"/>
        <v>8.0412009556487618</v>
      </c>
      <c r="X988" s="3" t="str">
        <f t="shared" si="158"/>
        <v>Monitor</v>
      </c>
      <c r="Y988" s="3" t="str">
        <f t="shared" si="159"/>
        <v>OK</v>
      </c>
    </row>
    <row r="989" spans="1:25" x14ac:dyDescent="0.25">
      <c r="A989" s="3" t="str">
        <f>Raw_Data!A989</f>
        <v>7f20a481-fa8a-466a-8003-791225f73ab2</v>
      </c>
      <c r="B989" s="3">
        <f>Raw_Data!B989</f>
        <v>32</v>
      </c>
      <c r="C989" s="3" t="str">
        <f>Raw_Data!C989</f>
        <v>Female</v>
      </c>
      <c r="D989" s="3" t="str">
        <f>Raw_Data!D989</f>
        <v>Basic</v>
      </c>
      <c r="E989" s="3">
        <f>Raw_Data!E989</f>
        <v>8.1199999999999992</v>
      </c>
      <c r="F989" s="3">
        <f>Raw_Data!F989</f>
        <v>36</v>
      </c>
      <c r="G989" s="3" t="str">
        <f>Raw_Data!G989</f>
        <v>Oceania</v>
      </c>
      <c r="H989" s="3" t="str">
        <f>Raw_Data!H989</f>
        <v>Laptop</v>
      </c>
      <c r="I989" s="3">
        <f>Raw_Data!I989</f>
        <v>8.99</v>
      </c>
      <c r="J989" s="3">
        <f>Raw_Data!J989</f>
        <v>1</v>
      </c>
      <c r="K989" s="3" t="str">
        <f>Raw_Data!K989</f>
        <v>Debit Card</v>
      </c>
      <c r="L989" s="3">
        <f>Raw_Data!L989</f>
        <v>5</v>
      </c>
      <c r="M989" s="3">
        <f>Raw_Data!M989</f>
        <v>0.22</v>
      </c>
      <c r="N989" s="3" t="str">
        <f>Raw_Data!N989</f>
        <v>Drama</v>
      </c>
      <c r="O989" s="3" t="str">
        <f t="shared" si="150"/>
        <v>25-34</v>
      </c>
      <c r="P989" s="3" t="str">
        <f t="shared" si="151"/>
        <v>&lt;10h</v>
      </c>
      <c r="Q989" s="3" t="str">
        <f t="shared" si="152"/>
        <v>22-45d</v>
      </c>
      <c r="R989" s="3" t="str">
        <f t="shared" si="153"/>
        <v>Medium</v>
      </c>
      <c r="S989" s="3" t="str">
        <f t="shared" si="154"/>
        <v>Low</v>
      </c>
      <c r="T989" s="3" t="str">
        <f t="shared" si="155"/>
        <v>Churned</v>
      </c>
      <c r="U989" s="4">
        <f>1/(1+EXP(-(Predictive_Model!$B$5+((B989-Predictive_Model!$B$20)/Predictive_Model!$C$20)*Predictive_Model!$D$20+((E989-Predictive_Model!$B$21)/Predictive_Model!$C$21)*Predictive_Model!$D$21+((F989-Predictive_Model!$B$22)/Predictive_Model!$C$22)*Predictive_Model!$D$22+((I989-Predictive_Model!$B$23)/Predictive_Model!$C$23)*Predictive_Model!$D$23+((L989-Predictive_Model!$B$24)/Predictive_Model!$C$24)*Predictive_Model!$D$24+((M989-Predictive_Model!$B$25)/Predictive_Model!$C$25)*Predictive_Model!$D$25+IF(C989="Male",Predictive_Model!$D$31,IF(C989="Other",Predictive_Model!$D$32,0))+IF(D989="Premium",Predictive_Model!$D$34,IF(D989="Standard",Predictive_Model!$D$35,0))+IF(G989="Asia",Predictive_Model!$D$37,IF(G989="Europe",Predictive_Model!$D$38,IF(G989="North America",Predictive_Model!$D$39,IF(G989="Oceania",Predictive_Model!$D$40,IF(G989="South America",Predictive_Model!$D$41,0)))))+IF(H989="Laptop",Predictive_Model!$D$43,IF(H989="Mobile",Predictive_Model!$D$44,IF(H989="TV",Predictive_Model!$D$45,IF(H989="Tablet",Predictive_Model!$D$46,0))))+IF(K989="Crypto",Predictive_Model!$D$48,IF(K989="Debit Card",Predictive_Model!$D$49,IF(K989="Gift Card",Predictive_Model!$D$50,IF(K989="PayPal",Predictive_Model!$D$51,0))))+IF(N989="Comedy",Predictive_Model!$D$53,IF(N989="Documentary",Predictive_Model!$D$54,IF(N989="Drama",Predictive_Model!$D$55,IF(N989="Horror",Predictive_Model!$D$56,IF(N989="Romance",Predictive_Model!$D$57,IF(N989="Sci-Fi",Predictive_Model!$D$58,0)))))))))</f>
        <v>0.96402725018290059</v>
      </c>
      <c r="V989" s="3" t="str">
        <f t="shared" si="156"/>
        <v>Critical</v>
      </c>
      <c r="W989" s="6">
        <f t="shared" si="157"/>
        <v>8.99</v>
      </c>
      <c r="X989" s="3" t="str">
        <f t="shared" si="158"/>
        <v>Priority 2</v>
      </c>
      <c r="Y989" s="3" t="str">
        <f t="shared" si="159"/>
        <v>OK</v>
      </c>
    </row>
    <row r="990" spans="1:25" x14ac:dyDescent="0.25">
      <c r="A990" s="3" t="str">
        <f>Raw_Data!A990</f>
        <v>ffa3c2de-0887-4b1a-9f2e-f0aaaf5ea2e5</v>
      </c>
      <c r="B990" s="3">
        <f>Raw_Data!B990</f>
        <v>28</v>
      </c>
      <c r="C990" s="3" t="str">
        <f>Raw_Data!C990</f>
        <v>Female</v>
      </c>
      <c r="D990" s="3" t="str">
        <f>Raw_Data!D990</f>
        <v>Premium</v>
      </c>
      <c r="E990" s="3">
        <f>Raw_Data!E990</f>
        <v>4.0999999999999996</v>
      </c>
      <c r="F990" s="3">
        <f>Raw_Data!F990</f>
        <v>55</v>
      </c>
      <c r="G990" s="3" t="str">
        <f>Raw_Data!G990</f>
        <v>Oceania</v>
      </c>
      <c r="H990" s="3" t="str">
        <f>Raw_Data!H990</f>
        <v>Desktop</v>
      </c>
      <c r="I990" s="3">
        <f>Raw_Data!I990</f>
        <v>17.989999999999998</v>
      </c>
      <c r="J990" s="3">
        <f>Raw_Data!J990</f>
        <v>1</v>
      </c>
      <c r="K990" s="3" t="str">
        <f>Raw_Data!K990</f>
        <v>PayPal</v>
      </c>
      <c r="L990" s="3">
        <f>Raw_Data!L990</f>
        <v>2</v>
      </c>
      <c r="M990" s="3">
        <f>Raw_Data!M990</f>
        <v>7.0000000000000007E-2</v>
      </c>
      <c r="N990" s="3" t="str">
        <f>Raw_Data!N990</f>
        <v>Sci-Fi</v>
      </c>
      <c r="O990" s="3" t="str">
        <f t="shared" si="150"/>
        <v>25-34</v>
      </c>
      <c r="P990" s="3" t="str">
        <f t="shared" si="151"/>
        <v>&lt;10h</v>
      </c>
      <c r="Q990" s="3" t="str">
        <f t="shared" si="152"/>
        <v>46-60d</v>
      </c>
      <c r="R990" s="3" t="str">
        <f t="shared" si="153"/>
        <v>Low</v>
      </c>
      <c r="S990" s="3" t="str">
        <f t="shared" si="154"/>
        <v>High</v>
      </c>
      <c r="T990" s="3" t="str">
        <f t="shared" si="155"/>
        <v>Churned</v>
      </c>
      <c r="U990" s="4">
        <f>1/(1+EXP(-(Predictive_Model!$B$5+((B990-Predictive_Model!$B$20)/Predictive_Model!$C$20)*Predictive_Model!$D$20+((E990-Predictive_Model!$B$21)/Predictive_Model!$C$21)*Predictive_Model!$D$21+((F990-Predictive_Model!$B$22)/Predictive_Model!$C$22)*Predictive_Model!$D$22+((I990-Predictive_Model!$B$23)/Predictive_Model!$C$23)*Predictive_Model!$D$23+((L990-Predictive_Model!$B$24)/Predictive_Model!$C$24)*Predictive_Model!$D$24+((M990-Predictive_Model!$B$25)/Predictive_Model!$C$25)*Predictive_Model!$D$25+IF(C990="Male",Predictive_Model!$D$31,IF(C990="Other",Predictive_Model!$D$32,0))+IF(D990="Premium",Predictive_Model!$D$34,IF(D990="Standard",Predictive_Model!$D$35,0))+IF(G990="Asia",Predictive_Model!$D$37,IF(G990="Europe",Predictive_Model!$D$38,IF(G990="North America",Predictive_Model!$D$39,IF(G990="Oceania",Predictive_Model!$D$40,IF(G990="South America",Predictive_Model!$D$41,0)))))+IF(H990="Laptop",Predictive_Model!$D$43,IF(H990="Mobile",Predictive_Model!$D$44,IF(H990="TV",Predictive_Model!$D$45,IF(H990="Tablet",Predictive_Model!$D$46,0))))+IF(K990="Crypto",Predictive_Model!$D$48,IF(K990="Debit Card",Predictive_Model!$D$49,IF(K990="Gift Card",Predictive_Model!$D$50,IF(K990="PayPal",Predictive_Model!$D$51,0))))+IF(N990="Comedy",Predictive_Model!$D$53,IF(N990="Documentary",Predictive_Model!$D$54,IF(N990="Drama",Predictive_Model!$D$55,IF(N990="Horror",Predictive_Model!$D$56,IF(N990="Romance",Predictive_Model!$D$57,IF(N990="Sci-Fi",Predictive_Model!$D$58,0)))))))))</f>
        <v>0.99895895071361152</v>
      </c>
      <c r="V990" s="3" t="str">
        <f t="shared" si="156"/>
        <v>Critical</v>
      </c>
      <c r="W990" s="6">
        <f t="shared" si="157"/>
        <v>17.989999999999998</v>
      </c>
      <c r="X990" s="3" t="str">
        <f t="shared" si="158"/>
        <v>Priority 1</v>
      </c>
      <c r="Y990" s="3" t="str">
        <f t="shared" si="159"/>
        <v>OK</v>
      </c>
    </row>
    <row r="991" spans="1:25" x14ac:dyDescent="0.25">
      <c r="A991" s="3" t="str">
        <f>Raw_Data!A991</f>
        <v>1c351517-e739-4ef8-a0bf-c188dc68abca</v>
      </c>
      <c r="B991" s="3">
        <f>Raw_Data!B991</f>
        <v>39</v>
      </c>
      <c r="C991" s="3" t="str">
        <f>Raw_Data!C991</f>
        <v>Other</v>
      </c>
      <c r="D991" s="3" t="str">
        <f>Raw_Data!D991</f>
        <v>Standard</v>
      </c>
      <c r="E991" s="3">
        <f>Raw_Data!E991</f>
        <v>23.44</v>
      </c>
      <c r="F991" s="3">
        <f>Raw_Data!F991</f>
        <v>22</v>
      </c>
      <c r="G991" s="3" t="str">
        <f>Raw_Data!G991</f>
        <v>Oceania</v>
      </c>
      <c r="H991" s="3" t="str">
        <f>Raw_Data!H991</f>
        <v>TV</v>
      </c>
      <c r="I991" s="3">
        <f>Raw_Data!I991</f>
        <v>13.99</v>
      </c>
      <c r="J991" s="3">
        <f>Raw_Data!J991</f>
        <v>0</v>
      </c>
      <c r="K991" s="3" t="str">
        <f>Raw_Data!K991</f>
        <v>Debit Card</v>
      </c>
      <c r="L991" s="3">
        <f>Raw_Data!L991</f>
        <v>5</v>
      </c>
      <c r="M991" s="3">
        <f>Raw_Data!M991</f>
        <v>1.02</v>
      </c>
      <c r="N991" s="3" t="str">
        <f>Raw_Data!N991</f>
        <v>Comedy</v>
      </c>
      <c r="O991" s="3" t="str">
        <f t="shared" si="150"/>
        <v>35-44</v>
      </c>
      <c r="P991" s="3" t="str">
        <f t="shared" si="151"/>
        <v>10-24h</v>
      </c>
      <c r="Q991" s="3" t="str">
        <f t="shared" si="152"/>
        <v>22-45d</v>
      </c>
      <c r="R991" s="3" t="str">
        <f t="shared" si="153"/>
        <v>Medium</v>
      </c>
      <c r="S991" s="3" t="str">
        <f t="shared" si="154"/>
        <v>Mid</v>
      </c>
      <c r="T991" s="3" t="str">
        <f t="shared" si="155"/>
        <v>Active</v>
      </c>
      <c r="U991" s="4">
        <f>1/(1+EXP(-(Predictive_Model!$B$5+((B991-Predictive_Model!$B$20)/Predictive_Model!$C$20)*Predictive_Model!$D$20+((E991-Predictive_Model!$B$21)/Predictive_Model!$C$21)*Predictive_Model!$D$21+((F991-Predictive_Model!$B$22)/Predictive_Model!$C$22)*Predictive_Model!$D$22+((I991-Predictive_Model!$B$23)/Predictive_Model!$C$23)*Predictive_Model!$D$23+((L991-Predictive_Model!$B$24)/Predictive_Model!$C$24)*Predictive_Model!$D$24+((M991-Predictive_Model!$B$25)/Predictive_Model!$C$25)*Predictive_Model!$D$25+IF(C991="Male",Predictive_Model!$D$31,IF(C991="Other",Predictive_Model!$D$32,0))+IF(D991="Premium",Predictive_Model!$D$34,IF(D991="Standard",Predictive_Model!$D$35,0))+IF(G991="Asia",Predictive_Model!$D$37,IF(G991="Europe",Predictive_Model!$D$38,IF(G991="North America",Predictive_Model!$D$39,IF(G991="Oceania",Predictive_Model!$D$40,IF(G991="South America",Predictive_Model!$D$41,0)))))+IF(H991="Laptop",Predictive_Model!$D$43,IF(H991="Mobile",Predictive_Model!$D$44,IF(H991="TV",Predictive_Model!$D$45,IF(H991="Tablet",Predictive_Model!$D$46,0))))+IF(K991="Crypto",Predictive_Model!$D$48,IF(K991="Debit Card",Predictive_Model!$D$49,IF(K991="Gift Card",Predictive_Model!$D$50,IF(K991="PayPal",Predictive_Model!$D$51,0))))+IF(N991="Comedy",Predictive_Model!$D$53,IF(N991="Documentary",Predictive_Model!$D$54,IF(N991="Drama",Predictive_Model!$D$55,IF(N991="Horror",Predictive_Model!$D$56,IF(N991="Romance",Predictive_Model!$D$57,IF(N991="Sci-Fi",Predictive_Model!$D$58,0)))))))))</f>
        <v>1.7569399175336902E-3</v>
      </c>
      <c r="V991" s="3" t="str">
        <f t="shared" si="156"/>
        <v>Low</v>
      </c>
      <c r="W991" s="6">
        <f t="shared" si="157"/>
        <v>2.4579589446296325E-2</v>
      </c>
      <c r="X991" s="3" t="str">
        <f t="shared" si="158"/>
        <v>Monitor</v>
      </c>
      <c r="Y991" s="3" t="str">
        <f t="shared" si="159"/>
        <v>OK</v>
      </c>
    </row>
    <row r="992" spans="1:25" x14ac:dyDescent="0.25">
      <c r="A992" s="3" t="str">
        <f>Raw_Data!A992</f>
        <v>a54d2797-8e28-42a3-a8b9-74d42fc1d3bd</v>
      </c>
      <c r="B992" s="3">
        <f>Raw_Data!B992</f>
        <v>51</v>
      </c>
      <c r="C992" s="3" t="str">
        <f>Raw_Data!C992</f>
        <v>Other</v>
      </c>
      <c r="D992" s="3" t="str">
        <f>Raw_Data!D992</f>
        <v>Standard</v>
      </c>
      <c r="E992" s="3">
        <f>Raw_Data!E992</f>
        <v>16.03</v>
      </c>
      <c r="F992" s="3">
        <f>Raw_Data!F992</f>
        <v>48</v>
      </c>
      <c r="G992" s="3" t="str">
        <f>Raw_Data!G992</f>
        <v>Africa</v>
      </c>
      <c r="H992" s="3" t="str">
        <f>Raw_Data!H992</f>
        <v>Tablet</v>
      </c>
      <c r="I992" s="3">
        <f>Raw_Data!I992</f>
        <v>13.99</v>
      </c>
      <c r="J992" s="3">
        <f>Raw_Data!J992</f>
        <v>1</v>
      </c>
      <c r="K992" s="3" t="str">
        <f>Raw_Data!K992</f>
        <v>Crypto</v>
      </c>
      <c r="L992" s="3">
        <f>Raw_Data!L992</f>
        <v>4</v>
      </c>
      <c r="M992" s="3">
        <f>Raw_Data!M992</f>
        <v>0.33</v>
      </c>
      <c r="N992" s="3" t="str">
        <f>Raw_Data!N992</f>
        <v>Romance</v>
      </c>
      <c r="O992" s="3" t="str">
        <f t="shared" si="150"/>
        <v>45-54</v>
      </c>
      <c r="P992" s="3" t="str">
        <f t="shared" si="151"/>
        <v>10-24h</v>
      </c>
      <c r="Q992" s="3" t="str">
        <f t="shared" si="152"/>
        <v>46-60d</v>
      </c>
      <c r="R992" s="3" t="str">
        <f t="shared" si="153"/>
        <v>Medium</v>
      </c>
      <c r="S992" s="3" t="str">
        <f t="shared" si="154"/>
        <v>Mid</v>
      </c>
      <c r="T992" s="3" t="str">
        <f t="shared" si="155"/>
        <v>Churned</v>
      </c>
      <c r="U992" s="4">
        <f>1/(1+EXP(-(Predictive_Model!$B$5+((B992-Predictive_Model!$B$20)/Predictive_Model!$C$20)*Predictive_Model!$D$20+((E992-Predictive_Model!$B$21)/Predictive_Model!$C$21)*Predictive_Model!$D$21+((F992-Predictive_Model!$B$22)/Predictive_Model!$C$22)*Predictive_Model!$D$22+((I992-Predictive_Model!$B$23)/Predictive_Model!$C$23)*Predictive_Model!$D$23+((L992-Predictive_Model!$B$24)/Predictive_Model!$C$24)*Predictive_Model!$D$24+((M992-Predictive_Model!$B$25)/Predictive_Model!$C$25)*Predictive_Model!$D$25+IF(C992="Male",Predictive_Model!$D$31,IF(C992="Other",Predictive_Model!$D$32,0))+IF(D992="Premium",Predictive_Model!$D$34,IF(D992="Standard",Predictive_Model!$D$35,0))+IF(G992="Asia",Predictive_Model!$D$37,IF(G992="Europe",Predictive_Model!$D$38,IF(G992="North America",Predictive_Model!$D$39,IF(G992="Oceania",Predictive_Model!$D$40,IF(G992="South America",Predictive_Model!$D$41,0)))))+IF(H992="Laptop",Predictive_Model!$D$43,IF(H992="Mobile",Predictive_Model!$D$44,IF(H992="TV",Predictive_Model!$D$45,IF(H992="Tablet",Predictive_Model!$D$46,0))))+IF(K992="Crypto",Predictive_Model!$D$48,IF(K992="Debit Card",Predictive_Model!$D$49,IF(K992="Gift Card",Predictive_Model!$D$50,IF(K992="PayPal",Predictive_Model!$D$51,0))))+IF(N992="Comedy",Predictive_Model!$D$53,IF(N992="Documentary",Predictive_Model!$D$54,IF(N992="Drama",Predictive_Model!$D$55,IF(N992="Horror",Predictive_Model!$D$56,IF(N992="Romance",Predictive_Model!$D$57,IF(N992="Sci-Fi",Predictive_Model!$D$58,0)))))))))</f>
        <v>0.96177343098405799</v>
      </c>
      <c r="V992" s="3" t="str">
        <f t="shared" si="156"/>
        <v>Critical</v>
      </c>
      <c r="W992" s="6">
        <f t="shared" si="157"/>
        <v>13.99</v>
      </c>
      <c r="X992" s="3" t="str">
        <f t="shared" si="158"/>
        <v>Priority 2</v>
      </c>
      <c r="Y992" s="3" t="str">
        <f t="shared" si="159"/>
        <v>OK</v>
      </c>
    </row>
    <row r="993" spans="1:25" x14ac:dyDescent="0.25">
      <c r="A993" s="3" t="str">
        <f>Raw_Data!A993</f>
        <v>1f1b3a5e-0dbc-4352-ac12-73d9bc1dc7b4</v>
      </c>
      <c r="B993" s="3">
        <f>Raw_Data!B993</f>
        <v>53</v>
      </c>
      <c r="C993" s="3" t="str">
        <f>Raw_Data!C993</f>
        <v>Male</v>
      </c>
      <c r="D993" s="3" t="str">
        <f>Raw_Data!D993</f>
        <v>Standard</v>
      </c>
      <c r="E993" s="3">
        <f>Raw_Data!E993</f>
        <v>7.88</v>
      </c>
      <c r="F993" s="3">
        <f>Raw_Data!F993</f>
        <v>23</v>
      </c>
      <c r="G993" s="3" t="str">
        <f>Raw_Data!G993</f>
        <v>South America</v>
      </c>
      <c r="H993" s="3" t="str">
        <f>Raw_Data!H993</f>
        <v>TV</v>
      </c>
      <c r="I993" s="3">
        <f>Raw_Data!I993</f>
        <v>13.99</v>
      </c>
      <c r="J993" s="3">
        <f>Raw_Data!J993</f>
        <v>0</v>
      </c>
      <c r="K993" s="3" t="str">
        <f>Raw_Data!K993</f>
        <v>Credit Card</v>
      </c>
      <c r="L993" s="3">
        <f>Raw_Data!L993</f>
        <v>1</v>
      </c>
      <c r="M993" s="3">
        <f>Raw_Data!M993</f>
        <v>0.33</v>
      </c>
      <c r="N993" s="3" t="str">
        <f>Raw_Data!N993</f>
        <v>Horror</v>
      </c>
      <c r="O993" s="3" t="str">
        <f t="shared" si="150"/>
        <v>45-54</v>
      </c>
      <c r="P993" s="3" t="str">
        <f t="shared" si="151"/>
        <v>&lt;10h</v>
      </c>
      <c r="Q993" s="3" t="str">
        <f t="shared" si="152"/>
        <v>22-45d</v>
      </c>
      <c r="R993" s="3" t="str">
        <f t="shared" si="153"/>
        <v>Medium</v>
      </c>
      <c r="S993" s="3" t="str">
        <f t="shared" si="154"/>
        <v>Mid</v>
      </c>
      <c r="T993" s="3" t="str">
        <f t="shared" si="155"/>
        <v>Active</v>
      </c>
      <c r="U993" s="4">
        <f>1/(1+EXP(-(Predictive_Model!$B$5+((B993-Predictive_Model!$B$20)/Predictive_Model!$C$20)*Predictive_Model!$D$20+((E993-Predictive_Model!$B$21)/Predictive_Model!$C$21)*Predictive_Model!$D$21+((F993-Predictive_Model!$B$22)/Predictive_Model!$C$22)*Predictive_Model!$D$22+((I993-Predictive_Model!$B$23)/Predictive_Model!$C$23)*Predictive_Model!$D$23+((L993-Predictive_Model!$B$24)/Predictive_Model!$C$24)*Predictive_Model!$D$24+((M993-Predictive_Model!$B$25)/Predictive_Model!$C$25)*Predictive_Model!$D$25+IF(C993="Male",Predictive_Model!$D$31,IF(C993="Other",Predictive_Model!$D$32,0))+IF(D993="Premium",Predictive_Model!$D$34,IF(D993="Standard",Predictive_Model!$D$35,0))+IF(G993="Asia",Predictive_Model!$D$37,IF(G993="Europe",Predictive_Model!$D$38,IF(G993="North America",Predictive_Model!$D$39,IF(G993="Oceania",Predictive_Model!$D$40,IF(G993="South America",Predictive_Model!$D$41,0)))))+IF(H993="Laptop",Predictive_Model!$D$43,IF(H993="Mobile",Predictive_Model!$D$44,IF(H993="TV",Predictive_Model!$D$45,IF(H993="Tablet",Predictive_Model!$D$46,0))))+IF(K993="Crypto",Predictive_Model!$D$48,IF(K993="Debit Card",Predictive_Model!$D$49,IF(K993="Gift Card",Predictive_Model!$D$50,IF(K993="PayPal",Predictive_Model!$D$51,0))))+IF(N993="Comedy",Predictive_Model!$D$53,IF(N993="Documentary",Predictive_Model!$D$54,IF(N993="Drama",Predictive_Model!$D$55,IF(N993="Horror",Predictive_Model!$D$56,IF(N993="Romance",Predictive_Model!$D$57,IF(N993="Sci-Fi",Predictive_Model!$D$58,0)))))))))</f>
        <v>0.96077682814459808</v>
      </c>
      <c r="V993" s="3" t="str">
        <f t="shared" si="156"/>
        <v>Critical</v>
      </c>
      <c r="W993" s="6">
        <f t="shared" si="157"/>
        <v>13.441267825742928</v>
      </c>
      <c r="X993" s="3" t="str">
        <f t="shared" si="158"/>
        <v>Priority 2</v>
      </c>
      <c r="Y993" s="3" t="str">
        <f t="shared" si="159"/>
        <v>OK</v>
      </c>
    </row>
    <row r="994" spans="1:25" x14ac:dyDescent="0.25">
      <c r="A994" s="3" t="str">
        <f>Raw_Data!A994</f>
        <v>7e6f4d69-8626-4fd9-a4b9-f0206bd3fa3b</v>
      </c>
      <c r="B994" s="3">
        <f>Raw_Data!B994</f>
        <v>50</v>
      </c>
      <c r="C994" s="3" t="str">
        <f>Raw_Data!C994</f>
        <v>Female</v>
      </c>
      <c r="D994" s="3" t="str">
        <f>Raw_Data!D994</f>
        <v>Premium</v>
      </c>
      <c r="E994" s="3">
        <f>Raw_Data!E994</f>
        <v>3.81</v>
      </c>
      <c r="F994" s="3">
        <f>Raw_Data!F994</f>
        <v>53</v>
      </c>
      <c r="G994" s="3" t="str">
        <f>Raw_Data!G994</f>
        <v>Europe</v>
      </c>
      <c r="H994" s="3" t="str">
        <f>Raw_Data!H994</f>
        <v>Mobile</v>
      </c>
      <c r="I994" s="3">
        <f>Raw_Data!I994</f>
        <v>17.989999999999998</v>
      </c>
      <c r="J994" s="3">
        <f>Raw_Data!J994</f>
        <v>1</v>
      </c>
      <c r="K994" s="3" t="str">
        <f>Raw_Data!K994</f>
        <v>Gift Card</v>
      </c>
      <c r="L994" s="3">
        <f>Raw_Data!L994</f>
        <v>1</v>
      </c>
      <c r="M994" s="3">
        <f>Raw_Data!M994</f>
        <v>7.0000000000000007E-2</v>
      </c>
      <c r="N994" s="3" t="str">
        <f>Raw_Data!N994</f>
        <v>Sci-Fi</v>
      </c>
      <c r="O994" s="3" t="str">
        <f t="shared" si="150"/>
        <v>45-54</v>
      </c>
      <c r="P994" s="3" t="str">
        <f t="shared" si="151"/>
        <v>&lt;10h</v>
      </c>
      <c r="Q994" s="3" t="str">
        <f t="shared" si="152"/>
        <v>46-60d</v>
      </c>
      <c r="R994" s="3" t="str">
        <f t="shared" si="153"/>
        <v>Low</v>
      </c>
      <c r="S994" s="3" t="str">
        <f t="shared" si="154"/>
        <v>High</v>
      </c>
      <c r="T994" s="3" t="str">
        <f t="shared" si="155"/>
        <v>Churned</v>
      </c>
      <c r="U994" s="4">
        <f>1/(1+EXP(-(Predictive_Model!$B$5+((B994-Predictive_Model!$B$20)/Predictive_Model!$C$20)*Predictive_Model!$D$20+((E994-Predictive_Model!$B$21)/Predictive_Model!$C$21)*Predictive_Model!$D$21+((F994-Predictive_Model!$B$22)/Predictive_Model!$C$22)*Predictive_Model!$D$22+((I994-Predictive_Model!$B$23)/Predictive_Model!$C$23)*Predictive_Model!$D$23+((L994-Predictive_Model!$B$24)/Predictive_Model!$C$24)*Predictive_Model!$D$24+((M994-Predictive_Model!$B$25)/Predictive_Model!$C$25)*Predictive_Model!$D$25+IF(C994="Male",Predictive_Model!$D$31,IF(C994="Other",Predictive_Model!$D$32,0))+IF(D994="Premium",Predictive_Model!$D$34,IF(D994="Standard",Predictive_Model!$D$35,0))+IF(G994="Asia",Predictive_Model!$D$37,IF(G994="Europe",Predictive_Model!$D$38,IF(G994="North America",Predictive_Model!$D$39,IF(G994="Oceania",Predictive_Model!$D$40,IF(G994="South America",Predictive_Model!$D$41,0)))))+IF(H994="Laptop",Predictive_Model!$D$43,IF(H994="Mobile",Predictive_Model!$D$44,IF(H994="TV",Predictive_Model!$D$45,IF(H994="Tablet",Predictive_Model!$D$46,0))))+IF(K994="Crypto",Predictive_Model!$D$48,IF(K994="Debit Card",Predictive_Model!$D$49,IF(K994="Gift Card",Predictive_Model!$D$50,IF(K994="PayPal",Predictive_Model!$D$51,0))))+IF(N994="Comedy",Predictive_Model!$D$53,IF(N994="Documentary",Predictive_Model!$D$54,IF(N994="Drama",Predictive_Model!$D$55,IF(N994="Horror",Predictive_Model!$D$56,IF(N994="Romance",Predictive_Model!$D$57,IF(N994="Sci-Fi",Predictive_Model!$D$58,0)))))))))</f>
        <v>0.9999211798704698</v>
      </c>
      <c r="V994" s="3" t="str">
        <f t="shared" si="156"/>
        <v>Critical</v>
      </c>
      <c r="W994" s="6">
        <f t="shared" si="157"/>
        <v>17.989999999999998</v>
      </c>
      <c r="X994" s="3" t="str">
        <f t="shared" si="158"/>
        <v>Priority 1</v>
      </c>
      <c r="Y994" s="3" t="str">
        <f t="shared" si="159"/>
        <v>OK</v>
      </c>
    </row>
    <row r="995" spans="1:25" x14ac:dyDescent="0.25">
      <c r="A995" s="3" t="str">
        <f>Raw_Data!A995</f>
        <v>3835799a-8de3-44fd-8982-3f36e75865ed</v>
      </c>
      <c r="B995" s="3">
        <f>Raw_Data!B995</f>
        <v>37</v>
      </c>
      <c r="C995" s="3" t="str">
        <f>Raw_Data!C995</f>
        <v>Male</v>
      </c>
      <c r="D995" s="3" t="str">
        <f>Raw_Data!D995</f>
        <v>Premium</v>
      </c>
      <c r="E995" s="3">
        <f>Raw_Data!E995</f>
        <v>6.42</v>
      </c>
      <c r="F995" s="3">
        <f>Raw_Data!F995</f>
        <v>3</v>
      </c>
      <c r="G995" s="3" t="str">
        <f>Raw_Data!G995</f>
        <v>North America</v>
      </c>
      <c r="H995" s="3" t="str">
        <f>Raw_Data!H995</f>
        <v>Laptop</v>
      </c>
      <c r="I995" s="3">
        <f>Raw_Data!I995</f>
        <v>17.989999999999998</v>
      </c>
      <c r="J995" s="3">
        <f>Raw_Data!J995</f>
        <v>0</v>
      </c>
      <c r="K995" s="3" t="str">
        <f>Raw_Data!K995</f>
        <v>Debit Card</v>
      </c>
      <c r="L995" s="3">
        <f>Raw_Data!L995</f>
        <v>1</v>
      </c>
      <c r="M995" s="3">
        <f>Raw_Data!M995</f>
        <v>1.6</v>
      </c>
      <c r="N995" s="3" t="str">
        <f>Raw_Data!N995</f>
        <v>Comedy</v>
      </c>
      <c r="O995" s="3" t="str">
        <f t="shared" si="150"/>
        <v>35-44</v>
      </c>
      <c r="P995" s="3" t="str">
        <f t="shared" si="151"/>
        <v>&lt;10h</v>
      </c>
      <c r="Q995" s="3" t="str">
        <f t="shared" si="152"/>
        <v>0-7d</v>
      </c>
      <c r="R995" s="3" t="str">
        <f t="shared" si="153"/>
        <v>Medium</v>
      </c>
      <c r="S995" s="3" t="str">
        <f t="shared" si="154"/>
        <v>High</v>
      </c>
      <c r="T995" s="3" t="str">
        <f t="shared" si="155"/>
        <v>Active</v>
      </c>
      <c r="U995" s="4">
        <f>1/(1+EXP(-(Predictive_Model!$B$5+((B995-Predictive_Model!$B$20)/Predictive_Model!$C$20)*Predictive_Model!$D$20+((E995-Predictive_Model!$B$21)/Predictive_Model!$C$21)*Predictive_Model!$D$21+((F995-Predictive_Model!$B$22)/Predictive_Model!$C$22)*Predictive_Model!$D$22+((I995-Predictive_Model!$B$23)/Predictive_Model!$C$23)*Predictive_Model!$D$23+((L995-Predictive_Model!$B$24)/Predictive_Model!$C$24)*Predictive_Model!$D$24+((M995-Predictive_Model!$B$25)/Predictive_Model!$C$25)*Predictive_Model!$D$25+IF(C995="Male",Predictive_Model!$D$31,IF(C995="Other",Predictive_Model!$D$32,0))+IF(D995="Premium",Predictive_Model!$D$34,IF(D995="Standard",Predictive_Model!$D$35,0))+IF(G995="Asia",Predictive_Model!$D$37,IF(G995="Europe",Predictive_Model!$D$38,IF(G995="North America",Predictive_Model!$D$39,IF(G995="Oceania",Predictive_Model!$D$40,IF(G995="South America",Predictive_Model!$D$41,0)))))+IF(H995="Laptop",Predictive_Model!$D$43,IF(H995="Mobile",Predictive_Model!$D$44,IF(H995="TV",Predictive_Model!$D$45,IF(H995="Tablet",Predictive_Model!$D$46,0))))+IF(K995="Crypto",Predictive_Model!$D$48,IF(K995="Debit Card",Predictive_Model!$D$49,IF(K995="Gift Card",Predictive_Model!$D$50,IF(K995="PayPal",Predictive_Model!$D$51,0))))+IF(N995="Comedy",Predictive_Model!$D$53,IF(N995="Documentary",Predictive_Model!$D$54,IF(N995="Drama",Predictive_Model!$D$55,IF(N995="Horror",Predictive_Model!$D$56,IF(N995="Romance",Predictive_Model!$D$57,IF(N995="Sci-Fi",Predictive_Model!$D$58,0)))))))))</f>
        <v>4.7943690627691729E-2</v>
      </c>
      <c r="V995" s="3" t="str">
        <f t="shared" si="156"/>
        <v>Low</v>
      </c>
      <c r="W995" s="6">
        <f t="shared" si="157"/>
        <v>0.86250699439217415</v>
      </c>
      <c r="X995" s="3" t="str">
        <f t="shared" si="158"/>
        <v>Monitor</v>
      </c>
      <c r="Y995" s="3" t="str">
        <f t="shared" si="159"/>
        <v>OK</v>
      </c>
    </row>
    <row r="996" spans="1:25" x14ac:dyDescent="0.25">
      <c r="A996" s="3" t="str">
        <f>Raw_Data!A996</f>
        <v>6c6bdb2d-b94f-40dd-9427-be74fdbb7d3b</v>
      </c>
      <c r="B996" s="3">
        <f>Raw_Data!B996</f>
        <v>69</v>
      </c>
      <c r="C996" s="3" t="str">
        <f>Raw_Data!C996</f>
        <v>Female</v>
      </c>
      <c r="D996" s="3" t="str">
        <f>Raw_Data!D996</f>
        <v>Basic</v>
      </c>
      <c r="E996" s="3">
        <f>Raw_Data!E996</f>
        <v>33.340000000000003</v>
      </c>
      <c r="F996" s="3">
        <f>Raw_Data!F996</f>
        <v>42</v>
      </c>
      <c r="G996" s="3" t="str">
        <f>Raw_Data!G996</f>
        <v>Asia</v>
      </c>
      <c r="H996" s="3" t="str">
        <f>Raw_Data!H996</f>
        <v>Laptop</v>
      </c>
      <c r="I996" s="3">
        <f>Raw_Data!I996</f>
        <v>8.99</v>
      </c>
      <c r="J996" s="3">
        <f>Raw_Data!J996</f>
        <v>0</v>
      </c>
      <c r="K996" s="3" t="str">
        <f>Raw_Data!K996</f>
        <v>Gift Card</v>
      </c>
      <c r="L996" s="3">
        <f>Raw_Data!L996</f>
        <v>3</v>
      </c>
      <c r="M996" s="3">
        <f>Raw_Data!M996</f>
        <v>0.78</v>
      </c>
      <c r="N996" s="3" t="str">
        <f>Raw_Data!N996</f>
        <v>Romance</v>
      </c>
      <c r="O996" s="3" t="str">
        <f t="shared" si="150"/>
        <v>55-70</v>
      </c>
      <c r="P996" s="3" t="str">
        <f t="shared" si="151"/>
        <v>25-49h</v>
      </c>
      <c r="Q996" s="3" t="str">
        <f t="shared" si="152"/>
        <v>22-45d</v>
      </c>
      <c r="R996" s="3" t="str">
        <f t="shared" si="153"/>
        <v>Medium</v>
      </c>
      <c r="S996" s="3" t="str">
        <f t="shared" si="154"/>
        <v>Low</v>
      </c>
      <c r="T996" s="3" t="str">
        <f t="shared" si="155"/>
        <v>Active</v>
      </c>
      <c r="U996" s="4">
        <f>1/(1+EXP(-(Predictive_Model!$B$5+((B996-Predictive_Model!$B$20)/Predictive_Model!$C$20)*Predictive_Model!$D$20+((E996-Predictive_Model!$B$21)/Predictive_Model!$C$21)*Predictive_Model!$D$21+((F996-Predictive_Model!$B$22)/Predictive_Model!$C$22)*Predictive_Model!$D$22+((I996-Predictive_Model!$B$23)/Predictive_Model!$C$23)*Predictive_Model!$D$23+((L996-Predictive_Model!$B$24)/Predictive_Model!$C$24)*Predictive_Model!$D$24+((M996-Predictive_Model!$B$25)/Predictive_Model!$C$25)*Predictive_Model!$D$25+IF(C996="Male",Predictive_Model!$D$31,IF(C996="Other",Predictive_Model!$D$32,0))+IF(D996="Premium",Predictive_Model!$D$34,IF(D996="Standard",Predictive_Model!$D$35,0))+IF(G996="Asia",Predictive_Model!$D$37,IF(G996="Europe",Predictive_Model!$D$38,IF(G996="North America",Predictive_Model!$D$39,IF(G996="Oceania",Predictive_Model!$D$40,IF(G996="South America",Predictive_Model!$D$41,0)))))+IF(H996="Laptop",Predictive_Model!$D$43,IF(H996="Mobile",Predictive_Model!$D$44,IF(H996="TV",Predictive_Model!$D$45,IF(H996="Tablet",Predictive_Model!$D$46,0))))+IF(K996="Crypto",Predictive_Model!$D$48,IF(K996="Debit Card",Predictive_Model!$D$49,IF(K996="Gift Card",Predictive_Model!$D$50,IF(K996="PayPal",Predictive_Model!$D$51,0))))+IF(N996="Comedy",Predictive_Model!$D$53,IF(N996="Documentary",Predictive_Model!$D$54,IF(N996="Drama",Predictive_Model!$D$55,IF(N996="Horror",Predictive_Model!$D$56,IF(N996="Romance",Predictive_Model!$D$57,IF(N996="Sci-Fi",Predictive_Model!$D$58,0)))))))))</f>
        <v>5.0404329792369959E-2</v>
      </c>
      <c r="V996" s="3" t="str">
        <f t="shared" si="156"/>
        <v>Low</v>
      </c>
      <c r="W996" s="6">
        <f t="shared" si="157"/>
        <v>0.45313492483340595</v>
      </c>
      <c r="X996" s="3" t="str">
        <f t="shared" si="158"/>
        <v>Monitor</v>
      </c>
      <c r="Y996" s="3" t="str">
        <f t="shared" si="159"/>
        <v>OK</v>
      </c>
    </row>
    <row r="997" spans="1:25" x14ac:dyDescent="0.25">
      <c r="A997" s="3" t="str">
        <f>Raw_Data!A997</f>
        <v>b40e1e26-2209-4e4f-8ca8-5199ec7d599b</v>
      </c>
      <c r="B997" s="3">
        <f>Raw_Data!B997</f>
        <v>26</v>
      </c>
      <c r="C997" s="3" t="str">
        <f>Raw_Data!C997</f>
        <v>Female</v>
      </c>
      <c r="D997" s="3" t="str">
        <f>Raw_Data!D997</f>
        <v>Standard</v>
      </c>
      <c r="E997" s="3">
        <f>Raw_Data!E997</f>
        <v>20.2</v>
      </c>
      <c r="F997" s="3">
        <f>Raw_Data!F997</f>
        <v>46</v>
      </c>
      <c r="G997" s="3" t="str">
        <f>Raw_Data!G997</f>
        <v>North America</v>
      </c>
      <c r="H997" s="3" t="str">
        <f>Raw_Data!H997</f>
        <v>Desktop</v>
      </c>
      <c r="I997" s="3">
        <f>Raw_Data!I997</f>
        <v>13.99</v>
      </c>
      <c r="J997" s="3">
        <f>Raw_Data!J997</f>
        <v>0</v>
      </c>
      <c r="K997" s="3" t="str">
        <f>Raw_Data!K997</f>
        <v>Crypto</v>
      </c>
      <c r="L997" s="3">
        <f>Raw_Data!L997</f>
        <v>5</v>
      </c>
      <c r="M997" s="3">
        <f>Raw_Data!M997</f>
        <v>0.43</v>
      </c>
      <c r="N997" s="3" t="str">
        <f>Raw_Data!N997</f>
        <v>Sci-Fi</v>
      </c>
      <c r="O997" s="3" t="str">
        <f t="shared" si="150"/>
        <v>25-34</v>
      </c>
      <c r="P997" s="3" t="str">
        <f t="shared" si="151"/>
        <v>10-24h</v>
      </c>
      <c r="Q997" s="3" t="str">
        <f t="shared" si="152"/>
        <v>46-60d</v>
      </c>
      <c r="R997" s="3" t="str">
        <f t="shared" si="153"/>
        <v>Medium</v>
      </c>
      <c r="S997" s="3" t="str">
        <f t="shared" si="154"/>
        <v>Mid</v>
      </c>
      <c r="T997" s="3" t="str">
        <f t="shared" si="155"/>
        <v>Active</v>
      </c>
      <c r="U997" s="4">
        <f>1/(1+EXP(-(Predictive_Model!$B$5+((B997-Predictive_Model!$B$20)/Predictive_Model!$C$20)*Predictive_Model!$D$20+((E997-Predictive_Model!$B$21)/Predictive_Model!$C$21)*Predictive_Model!$D$21+((F997-Predictive_Model!$B$22)/Predictive_Model!$C$22)*Predictive_Model!$D$22+((I997-Predictive_Model!$B$23)/Predictive_Model!$C$23)*Predictive_Model!$D$23+((L997-Predictive_Model!$B$24)/Predictive_Model!$C$24)*Predictive_Model!$D$24+((M997-Predictive_Model!$B$25)/Predictive_Model!$C$25)*Predictive_Model!$D$25+IF(C997="Male",Predictive_Model!$D$31,IF(C997="Other",Predictive_Model!$D$32,0))+IF(D997="Premium",Predictive_Model!$D$34,IF(D997="Standard",Predictive_Model!$D$35,0))+IF(G997="Asia",Predictive_Model!$D$37,IF(G997="Europe",Predictive_Model!$D$38,IF(G997="North America",Predictive_Model!$D$39,IF(G997="Oceania",Predictive_Model!$D$40,IF(G997="South America",Predictive_Model!$D$41,0)))))+IF(H997="Laptop",Predictive_Model!$D$43,IF(H997="Mobile",Predictive_Model!$D$44,IF(H997="TV",Predictive_Model!$D$45,IF(H997="Tablet",Predictive_Model!$D$46,0))))+IF(K997="Crypto",Predictive_Model!$D$48,IF(K997="Debit Card",Predictive_Model!$D$49,IF(K997="Gift Card",Predictive_Model!$D$50,IF(K997="PayPal",Predictive_Model!$D$51,0))))+IF(N997="Comedy",Predictive_Model!$D$53,IF(N997="Documentary",Predictive_Model!$D$54,IF(N997="Drama",Predictive_Model!$D$55,IF(N997="Horror",Predictive_Model!$D$56,IF(N997="Romance",Predictive_Model!$D$57,IF(N997="Sci-Fi",Predictive_Model!$D$58,0)))))))))</f>
        <v>0.36467287631297279</v>
      </c>
      <c r="V997" s="3" t="str">
        <f t="shared" si="156"/>
        <v>Medium</v>
      </c>
      <c r="W997" s="6">
        <f t="shared" si="157"/>
        <v>5.1017735396184891</v>
      </c>
      <c r="X997" s="3" t="str">
        <f t="shared" si="158"/>
        <v>Monitor</v>
      </c>
      <c r="Y997" s="3" t="str">
        <f t="shared" si="159"/>
        <v>OK</v>
      </c>
    </row>
    <row r="998" spans="1:25" x14ac:dyDescent="0.25">
      <c r="A998" s="3" t="str">
        <f>Raw_Data!A998</f>
        <v>31785188-5996-4861-a62c-90d91330002d</v>
      </c>
      <c r="B998" s="3">
        <f>Raw_Data!B998</f>
        <v>38</v>
      </c>
      <c r="C998" s="3" t="str">
        <f>Raw_Data!C998</f>
        <v>Female</v>
      </c>
      <c r="D998" s="3" t="str">
        <f>Raw_Data!D998</f>
        <v>Basic</v>
      </c>
      <c r="E998" s="3">
        <f>Raw_Data!E998</f>
        <v>23.78</v>
      </c>
      <c r="F998" s="3">
        <f>Raw_Data!F998</f>
        <v>1</v>
      </c>
      <c r="G998" s="3" t="str">
        <f>Raw_Data!G998</f>
        <v>Oceania</v>
      </c>
      <c r="H998" s="3" t="str">
        <f>Raw_Data!H998</f>
        <v>Desktop</v>
      </c>
      <c r="I998" s="3">
        <f>Raw_Data!I998</f>
        <v>8.99</v>
      </c>
      <c r="J998" s="3">
        <f>Raw_Data!J998</f>
        <v>0</v>
      </c>
      <c r="K998" s="3" t="str">
        <f>Raw_Data!K998</f>
        <v>Credit Card</v>
      </c>
      <c r="L998" s="3">
        <f>Raw_Data!L998</f>
        <v>2</v>
      </c>
      <c r="M998" s="3">
        <f>Raw_Data!M998</f>
        <v>11.89</v>
      </c>
      <c r="N998" s="3" t="str">
        <f>Raw_Data!N998</f>
        <v>Action</v>
      </c>
      <c r="O998" s="3" t="str">
        <f t="shared" si="150"/>
        <v>35-44</v>
      </c>
      <c r="P998" s="3" t="str">
        <f t="shared" si="151"/>
        <v>10-24h</v>
      </c>
      <c r="Q998" s="3" t="str">
        <f t="shared" si="152"/>
        <v>0-7d</v>
      </c>
      <c r="R998" s="3" t="str">
        <f t="shared" si="153"/>
        <v>Medium</v>
      </c>
      <c r="S998" s="3" t="str">
        <f t="shared" si="154"/>
        <v>Low</v>
      </c>
      <c r="T998" s="3" t="str">
        <f t="shared" si="155"/>
        <v>Active</v>
      </c>
      <c r="U998" s="4">
        <f>1/(1+EXP(-(Predictive_Model!$B$5+((B998-Predictive_Model!$B$20)/Predictive_Model!$C$20)*Predictive_Model!$D$20+((E998-Predictive_Model!$B$21)/Predictive_Model!$C$21)*Predictive_Model!$D$21+((F998-Predictive_Model!$B$22)/Predictive_Model!$C$22)*Predictive_Model!$D$22+((I998-Predictive_Model!$B$23)/Predictive_Model!$C$23)*Predictive_Model!$D$23+((L998-Predictive_Model!$B$24)/Predictive_Model!$C$24)*Predictive_Model!$D$24+((M998-Predictive_Model!$B$25)/Predictive_Model!$C$25)*Predictive_Model!$D$25+IF(C998="Male",Predictive_Model!$D$31,IF(C998="Other",Predictive_Model!$D$32,0))+IF(D998="Premium",Predictive_Model!$D$34,IF(D998="Standard",Predictive_Model!$D$35,0))+IF(G998="Asia",Predictive_Model!$D$37,IF(G998="Europe",Predictive_Model!$D$38,IF(G998="North America",Predictive_Model!$D$39,IF(G998="Oceania",Predictive_Model!$D$40,IF(G998="South America",Predictive_Model!$D$41,0)))))+IF(H998="Laptop",Predictive_Model!$D$43,IF(H998="Mobile",Predictive_Model!$D$44,IF(H998="TV",Predictive_Model!$D$45,IF(H998="Tablet",Predictive_Model!$D$46,0))))+IF(K998="Crypto",Predictive_Model!$D$48,IF(K998="Debit Card",Predictive_Model!$D$49,IF(K998="Gift Card",Predictive_Model!$D$50,IF(K998="PayPal",Predictive_Model!$D$51,0))))+IF(N998="Comedy",Predictive_Model!$D$53,IF(N998="Documentary",Predictive_Model!$D$54,IF(N998="Drama",Predictive_Model!$D$55,IF(N998="Horror",Predictive_Model!$D$56,IF(N998="Romance",Predictive_Model!$D$57,IF(N998="Sci-Fi",Predictive_Model!$D$58,0)))))))))</f>
        <v>6.3579624862736795E-11</v>
      </c>
      <c r="V998" s="3" t="str">
        <f t="shared" si="156"/>
        <v>Low</v>
      </c>
      <c r="W998" s="6">
        <f t="shared" si="157"/>
        <v>5.7158082751600379E-10</v>
      </c>
      <c r="X998" s="3" t="str">
        <f t="shared" si="158"/>
        <v>Monitor</v>
      </c>
      <c r="Y998" s="3" t="str">
        <f t="shared" si="159"/>
        <v>OK</v>
      </c>
    </row>
    <row r="999" spans="1:25" x14ac:dyDescent="0.25">
      <c r="A999" s="3" t="str">
        <f>Raw_Data!A999</f>
        <v>a765f57c-d958-435c-b331-ffc9a8750a0f</v>
      </c>
      <c r="B999" s="3">
        <f>Raw_Data!B999</f>
        <v>50</v>
      </c>
      <c r="C999" s="3" t="str">
        <f>Raw_Data!C999</f>
        <v>Other</v>
      </c>
      <c r="D999" s="3" t="str">
        <f>Raw_Data!D999</f>
        <v>Basic</v>
      </c>
      <c r="E999" s="3">
        <f>Raw_Data!E999</f>
        <v>7.86</v>
      </c>
      <c r="F999" s="3">
        <f>Raw_Data!F999</f>
        <v>55</v>
      </c>
      <c r="G999" s="3" t="str">
        <f>Raw_Data!G999</f>
        <v>Asia</v>
      </c>
      <c r="H999" s="3" t="str">
        <f>Raw_Data!H999</f>
        <v>TV</v>
      </c>
      <c r="I999" s="3">
        <f>Raw_Data!I999</f>
        <v>8.99</v>
      </c>
      <c r="J999" s="3">
        <f>Raw_Data!J999</f>
        <v>1</v>
      </c>
      <c r="K999" s="3" t="str">
        <f>Raw_Data!K999</f>
        <v>Gift Card</v>
      </c>
      <c r="L999" s="3">
        <f>Raw_Data!L999</f>
        <v>1</v>
      </c>
      <c r="M999" s="3">
        <f>Raw_Data!M999</f>
        <v>0.14000000000000001</v>
      </c>
      <c r="N999" s="3" t="str">
        <f>Raw_Data!N999</f>
        <v>Drama</v>
      </c>
      <c r="O999" s="3" t="str">
        <f t="shared" si="150"/>
        <v>45-54</v>
      </c>
      <c r="P999" s="3" t="str">
        <f t="shared" si="151"/>
        <v>&lt;10h</v>
      </c>
      <c r="Q999" s="3" t="str">
        <f t="shared" si="152"/>
        <v>46-60d</v>
      </c>
      <c r="R999" s="3" t="str">
        <f t="shared" si="153"/>
        <v>Low</v>
      </c>
      <c r="S999" s="3" t="str">
        <f t="shared" si="154"/>
        <v>Low</v>
      </c>
      <c r="T999" s="3" t="str">
        <f t="shared" si="155"/>
        <v>Churned</v>
      </c>
      <c r="U999" s="4">
        <f>1/(1+EXP(-(Predictive_Model!$B$5+((B999-Predictive_Model!$B$20)/Predictive_Model!$C$20)*Predictive_Model!$D$20+((E999-Predictive_Model!$B$21)/Predictive_Model!$C$21)*Predictive_Model!$D$21+((F999-Predictive_Model!$B$22)/Predictive_Model!$C$22)*Predictive_Model!$D$22+((I999-Predictive_Model!$B$23)/Predictive_Model!$C$23)*Predictive_Model!$D$23+((L999-Predictive_Model!$B$24)/Predictive_Model!$C$24)*Predictive_Model!$D$24+((M999-Predictive_Model!$B$25)/Predictive_Model!$C$25)*Predictive_Model!$D$25+IF(C999="Male",Predictive_Model!$D$31,IF(C999="Other",Predictive_Model!$D$32,0))+IF(D999="Premium",Predictive_Model!$D$34,IF(D999="Standard",Predictive_Model!$D$35,0))+IF(G999="Asia",Predictive_Model!$D$37,IF(G999="Europe",Predictive_Model!$D$38,IF(G999="North America",Predictive_Model!$D$39,IF(G999="Oceania",Predictive_Model!$D$40,IF(G999="South America",Predictive_Model!$D$41,0)))))+IF(H999="Laptop",Predictive_Model!$D$43,IF(H999="Mobile",Predictive_Model!$D$44,IF(H999="TV",Predictive_Model!$D$45,IF(H999="Tablet",Predictive_Model!$D$46,0))))+IF(K999="Crypto",Predictive_Model!$D$48,IF(K999="Debit Card",Predictive_Model!$D$49,IF(K999="Gift Card",Predictive_Model!$D$50,IF(K999="PayPal",Predictive_Model!$D$51,0))))+IF(N999="Comedy",Predictive_Model!$D$53,IF(N999="Documentary",Predictive_Model!$D$54,IF(N999="Drama",Predictive_Model!$D$55,IF(N999="Horror",Predictive_Model!$D$56,IF(N999="Romance",Predictive_Model!$D$57,IF(N999="Sci-Fi",Predictive_Model!$D$58,0)))))))))</f>
        <v>0.9998907527395422</v>
      </c>
      <c r="V999" s="3" t="str">
        <f t="shared" si="156"/>
        <v>Critical</v>
      </c>
      <c r="W999" s="6">
        <f t="shared" si="157"/>
        <v>8.99</v>
      </c>
      <c r="X999" s="3" t="str">
        <f t="shared" si="158"/>
        <v>Priority 2</v>
      </c>
      <c r="Y999" s="3" t="str">
        <f t="shared" si="159"/>
        <v>OK</v>
      </c>
    </row>
    <row r="1000" spans="1:25" x14ac:dyDescent="0.25">
      <c r="A1000" s="3" t="str">
        <f>Raw_Data!A1000</f>
        <v>e8f2664c-402d-4227-975c-6b6f3960336f</v>
      </c>
      <c r="B1000" s="3">
        <f>Raw_Data!B1000</f>
        <v>61</v>
      </c>
      <c r="C1000" s="3" t="str">
        <f>Raw_Data!C1000</f>
        <v>Other</v>
      </c>
      <c r="D1000" s="3" t="str">
        <f>Raw_Data!D1000</f>
        <v>Standard</v>
      </c>
      <c r="E1000" s="3">
        <f>Raw_Data!E1000</f>
        <v>4.6900000000000004</v>
      </c>
      <c r="F1000" s="3">
        <f>Raw_Data!F1000</f>
        <v>45</v>
      </c>
      <c r="G1000" s="3" t="str">
        <f>Raw_Data!G1000</f>
        <v>Asia</v>
      </c>
      <c r="H1000" s="3" t="str">
        <f>Raw_Data!H1000</f>
        <v>Mobile</v>
      </c>
      <c r="I1000" s="3">
        <f>Raw_Data!I1000</f>
        <v>13.99</v>
      </c>
      <c r="J1000" s="3">
        <f>Raw_Data!J1000</f>
        <v>1</v>
      </c>
      <c r="K1000" s="3" t="str">
        <f>Raw_Data!K1000</f>
        <v>Crypto</v>
      </c>
      <c r="L1000" s="3">
        <f>Raw_Data!L1000</f>
        <v>3</v>
      </c>
      <c r="M1000" s="3">
        <f>Raw_Data!M1000</f>
        <v>0.1</v>
      </c>
      <c r="N1000" s="3" t="str">
        <f>Raw_Data!N1000</f>
        <v>Horror</v>
      </c>
      <c r="O1000" s="3" t="str">
        <f t="shared" si="150"/>
        <v>55-70</v>
      </c>
      <c r="P1000" s="3" t="str">
        <f t="shared" si="151"/>
        <v>&lt;10h</v>
      </c>
      <c r="Q1000" s="3" t="str">
        <f t="shared" si="152"/>
        <v>22-45d</v>
      </c>
      <c r="R1000" s="3" t="str">
        <f t="shared" si="153"/>
        <v>Medium</v>
      </c>
      <c r="S1000" s="3" t="str">
        <f t="shared" si="154"/>
        <v>Mid</v>
      </c>
      <c r="T1000" s="3" t="str">
        <f t="shared" si="155"/>
        <v>Churned</v>
      </c>
      <c r="U1000" s="4">
        <f>1/(1+EXP(-(Predictive_Model!$B$5+((B1000-Predictive_Model!$B$20)/Predictive_Model!$C$20)*Predictive_Model!$D$20+((E1000-Predictive_Model!$B$21)/Predictive_Model!$C$21)*Predictive_Model!$D$21+((F1000-Predictive_Model!$B$22)/Predictive_Model!$C$22)*Predictive_Model!$D$22+((I1000-Predictive_Model!$B$23)/Predictive_Model!$C$23)*Predictive_Model!$D$23+((L1000-Predictive_Model!$B$24)/Predictive_Model!$C$24)*Predictive_Model!$D$24+((M1000-Predictive_Model!$B$25)/Predictive_Model!$C$25)*Predictive_Model!$D$25+IF(C1000="Male",Predictive_Model!$D$31,IF(C1000="Other",Predictive_Model!$D$32,0))+IF(D1000="Premium",Predictive_Model!$D$34,IF(D1000="Standard",Predictive_Model!$D$35,0))+IF(G1000="Asia",Predictive_Model!$D$37,IF(G1000="Europe",Predictive_Model!$D$38,IF(G1000="North America",Predictive_Model!$D$39,IF(G1000="Oceania",Predictive_Model!$D$40,IF(G1000="South America",Predictive_Model!$D$41,0)))))+IF(H1000="Laptop",Predictive_Model!$D$43,IF(H1000="Mobile",Predictive_Model!$D$44,IF(H1000="TV",Predictive_Model!$D$45,IF(H1000="Tablet",Predictive_Model!$D$46,0))))+IF(K1000="Crypto",Predictive_Model!$D$48,IF(K1000="Debit Card",Predictive_Model!$D$49,IF(K1000="Gift Card",Predictive_Model!$D$50,IF(K1000="PayPal",Predictive_Model!$D$51,0))))+IF(N1000="Comedy",Predictive_Model!$D$53,IF(N1000="Documentary",Predictive_Model!$D$54,IF(N1000="Drama",Predictive_Model!$D$55,IF(N1000="Horror",Predictive_Model!$D$56,IF(N1000="Romance",Predictive_Model!$D$57,IF(N1000="Sci-Fi",Predictive_Model!$D$58,0)))))))))</f>
        <v>0.99952382324803057</v>
      </c>
      <c r="V1000" s="3" t="str">
        <f t="shared" si="156"/>
        <v>Critical</v>
      </c>
      <c r="W1000" s="6">
        <f t="shared" si="157"/>
        <v>13.99</v>
      </c>
      <c r="X1000" s="3" t="str">
        <f t="shared" si="158"/>
        <v>Priority 2</v>
      </c>
      <c r="Y1000" s="3" t="str">
        <f t="shared" si="159"/>
        <v>OK</v>
      </c>
    </row>
    <row r="1001" spans="1:25" x14ac:dyDescent="0.25">
      <c r="A1001" s="3" t="str">
        <f>Raw_Data!A1001</f>
        <v>c78370fc-117b-44eb-927d-1e56d69513fc</v>
      </c>
      <c r="B1001" s="3">
        <f>Raw_Data!B1001</f>
        <v>54</v>
      </c>
      <c r="C1001" s="3" t="str">
        <f>Raw_Data!C1001</f>
        <v>Other</v>
      </c>
      <c r="D1001" s="3" t="str">
        <f>Raw_Data!D1001</f>
        <v>Premium</v>
      </c>
      <c r="E1001" s="3">
        <f>Raw_Data!E1001</f>
        <v>6.83</v>
      </c>
      <c r="F1001" s="3">
        <f>Raw_Data!F1001</f>
        <v>53</v>
      </c>
      <c r="G1001" s="3" t="str">
        <f>Raw_Data!G1001</f>
        <v>Oceania</v>
      </c>
      <c r="H1001" s="3" t="str">
        <f>Raw_Data!H1001</f>
        <v>TV</v>
      </c>
      <c r="I1001" s="3">
        <f>Raw_Data!I1001</f>
        <v>17.989999999999998</v>
      </c>
      <c r="J1001" s="3">
        <f>Raw_Data!J1001</f>
        <v>0</v>
      </c>
      <c r="K1001" s="3" t="str">
        <f>Raw_Data!K1001</f>
        <v>Debit Card</v>
      </c>
      <c r="L1001" s="3">
        <f>Raw_Data!L1001</f>
        <v>4</v>
      </c>
      <c r="M1001" s="3">
        <f>Raw_Data!M1001</f>
        <v>0.13</v>
      </c>
      <c r="N1001" s="3" t="str">
        <f>Raw_Data!N1001</f>
        <v>Documentary</v>
      </c>
      <c r="O1001" s="3" t="str">
        <f t="shared" si="150"/>
        <v>45-54</v>
      </c>
      <c r="P1001" s="3" t="str">
        <f t="shared" si="151"/>
        <v>&lt;10h</v>
      </c>
      <c r="Q1001" s="3" t="str">
        <f t="shared" si="152"/>
        <v>46-60d</v>
      </c>
      <c r="R1001" s="3" t="str">
        <f t="shared" si="153"/>
        <v>Low</v>
      </c>
      <c r="S1001" s="3" t="str">
        <f t="shared" si="154"/>
        <v>High</v>
      </c>
      <c r="T1001" s="3" t="str">
        <f t="shared" si="155"/>
        <v>Active</v>
      </c>
      <c r="U1001" s="4">
        <f>1/(1+EXP(-(Predictive_Model!$B$5+((B1001-Predictive_Model!$B$20)/Predictive_Model!$C$20)*Predictive_Model!$D$20+((E1001-Predictive_Model!$B$21)/Predictive_Model!$C$21)*Predictive_Model!$D$21+((F1001-Predictive_Model!$B$22)/Predictive_Model!$C$22)*Predictive_Model!$D$22+((I1001-Predictive_Model!$B$23)/Predictive_Model!$C$23)*Predictive_Model!$D$23+((L1001-Predictive_Model!$B$24)/Predictive_Model!$C$24)*Predictive_Model!$D$24+((M1001-Predictive_Model!$B$25)/Predictive_Model!$C$25)*Predictive_Model!$D$25+IF(C1001="Male",Predictive_Model!$D$31,IF(C1001="Other",Predictive_Model!$D$32,0))+IF(D1001="Premium",Predictive_Model!$D$34,IF(D1001="Standard",Predictive_Model!$D$35,0))+IF(G1001="Asia",Predictive_Model!$D$37,IF(G1001="Europe",Predictive_Model!$D$38,IF(G1001="North America",Predictive_Model!$D$39,IF(G1001="Oceania",Predictive_Model!$D$40,IF(G1001="South America",Predictive_Model!$D$41,0)))))+IF(H1001="Laptop",Predictive_Model!$D$43,IF(H1001="Mobile",Predictive_Model!$D$44,IF(H1001="TV",Predictive_Model!$D$45,IF(H1001="Tablet",Predictive_Model!$D$46,0))))+IF(K1001="Crypto",Predictive_Model!$D$48,IF(K1001="Debit Card",Predictive_Model!$D$49,IF(K1001="Gift Card",Predictive_Model!$D$50,IF(K1001="PayPal",Predictive_Model!$D$51,0))))+IF(N1001="Comedy",Predictive_Model!$D$53,IF(N1001="Documentary",Predictive_Model!$D$54,IF(N1001="Drama",Predictive_Model!$D$55,IF(N1001="Horror",Predictive_Model!$D$56,IF(N1001="Romance",Predictive_Model!$D$57,IF(N1001="Sci-Fi",Predictive_Model!$D$58,0)))))))))</f>
        <v>0.972654497194824</v>
      </c>
      <c r="V1001" s="3" t="str">
        <f t="shared" si="156"/>
        <v>Critical</v>
      </c>
      <c r="W1001" s="6">
        <f t="shared" si="157"/>
        <v>17.498054404534884</v>
      </c>
      <c r="X1001" s="3" t="str">
        <f t="shared" si="158"/>
        <v>Priority 1</v>
      </c>
      <c r="Y1001" s="3" t="str">
        <f t="shared" si="159"/>
        <v>OK</v>
      </c>
    </row>
    <row r="1002" spans="1:25" x14ac:dyDescent="0.25">
      <c r="A1002" s="3" t="str">
        <f>Raw_Data!A1002</f>
        <v>86f4f231-f362-43d5-91ca-d0045caa2ba6</v>
      </c>
      <c r="B1002" s="3">
        <f>Raw_Data!B1002</f>
        <v>66</v>
      </c>
      <c r="C1002" s="3" t="str">
        <f>Raw_Data!C1002</f>
        <v>Male</v>
      </c>
      <c r="D1002" s="3" t="str">
        <f>Raw_Data!D1002</f>
        <v>Basic</v>
      </c>
      <c r="E1002" s="3">
        <f>Raw_Data!E1002</f>
        <v>56.24</v>
      </c>
      <c r="F1002" s="3">
        <f>Raw_Data!F1002</f>
        <v>2</v>
      </c>
      <c r="G1002" s="3" t="str">
        <f>Raw_Data!G1002</f>
        <v>North America</v>
      </c>
      <c r="H1002" s="3" t="str">
        <f>Raw_Data!H1002</f>
        <v>Laptop</v>
      </c>
      <c r="I1002" s="3">
        <f>Raw_Data!I1002</f>
        <v>8.99</v>
      </c>
      <c r="J1002" s="3">
        <f>Raw_Data!J1002</f>
        <v>0</v>
      </c>
      <c r="K1002" s="3" t="str">
        <f>Raw_Data!K1002</f>
        <v>Credit Card</v>
      </c>
      <c r="L1002" s="3">
        <f>Raw_Data!L1002</f>
        <v>4</v>
      </c>
      <c r="M1002" s="3">
        <f>Raw_Data!M1002</f>
        <v>18.75</v>
      </c>
      <c r="N1002" s="3" t="str">
        <f>Raw_Data!N1002</f>
        <v>Romance</v>
      </c>
      <c r="O1002" s="3" t="str">
        <f t="shared" si="150"/>
        <v>55-70</v>
      </c>
      <c r="P1002" s="3" t="str">
        <f t="shared" si="151"/>
        <v>50h+</v>
      </c>
      <c r="Q1002" s="3" t="str">
        <f t="shared" si="152"/>
        <v>0-7d</v>
      </c>
      <c r="R1002" s="3" t="str">
        <f t="shared" si="153"/>
        <v>High</v>
      </c>
      <c r="S1002" s="3" t="str">
        <f t="shared" si="154"/>
        <v>Low</v>
      </c>
      <c r="T1002" s="3" t="str">
        <f t="shared" si="155"/>
        <v>Active</v>
      </c>
      <c r="U1002" s="4">
        <f>1/(1+EXP(-(Predictive_Model!$B$5+((B1002-Predictive_Model!$B$20)/Predictive_Model!$C$20)*Predictive_Model!$D$20+((E1002-Predictive_Model!$B$21)/Predictive_Model!$C$21)*Predictive_Model!$D$21+((F1002-Predictive_Model!$B$22)/Predictive_Model!$C$22)*Predictive_Model!$D$22+((I1002-Predictive_Model!$B$23)/Predictive_Model!$C$23)*Predictive_Model!$D$23+((L1002-Predictive_Model!$B$24)/Predictive_Model!$C$24)*Predictive_Model!$D$24+((M1002-Predictive_Model!$B$25)/Predictive_Model!$C$25)*Predictive_Model!$D$25+IF(C1002="Male",Predictive_Model!$D$31,IF(C1002="Other",Predictive_Model!$D$32,0))+IF(D1002="Premium",Predictive_Model!$D$34,IF(D1002="Standard",Predictive_Model!$D$35,0))+IF(G1002="Asia",Predictive_Model!$D$37,IF(G1002="Europe",Predictive_Model!$D$38,IF(G1002="North America",Predictive_Model!$D$39,IF(G1002="Oceania",Predictive_Model!$D$40,IF(G1002="South America",Predictive_Model!$D$41,0)))))+IF(H1002="Laptop",Predictive_Model!$D$43,IF(H1002="Mobile",Predictive_Model!$D$44,IF(H1002="TV",Predictive_Model!$D$45,IF(H1002="Tablet",Predictive_Model!$D$46,0))))+IF(K1002="Crypto",Predictive_Model!$D$48,IF(K1002="Debit Card",Predictive_Model!$D$49,IF(K1002="Gift Card",Predictive_Model!$D$50,IF(K1002="PayPal",Predictive_Model!$D$51,0))))+IF(N1002="Comedy",Predictive_Model!$D$53,IF(N1002="Documentary",Predictive_Model!$D$54,IF(N1002="Drama",Predictive_Model!$D$55,IF(N1002="Horror",Predictive_Model!$D$56,IF(N1002="Romance",Predictive_Model!$D$57,IF(N1002="Sci-Fi",Predictive_Model!$D$58,0)))))))))</f>
        <v>3.8847104804289223E-21</v>
      </c>
      <c r="V1002" s="3" t="str">
        <f t="shared" si="156"/>
        <v>Low</v>
      </c>
      <c r="W1002" s="6">
        <f t="shared" si="157"/>
        <v>3.4923547219056013E-20</v>
      </c>
      <c r="X1002" s="3" t="str">
        <f t="shared" si="158"/>
        <v>Monitor</v>
      </c>
      <c r="Y1002" s="3" t="str">
        <f t="shared" si="159"/>
        <v>OK</v>
      </c>
    </row>
    <row r="1003" spans="1:25" x14ac:dyDescent="0.25">
      <c r="A1003" s="3" t="str">
        <f>Raw_Data!A1003</f>
        <v>a1ba331a-1851-4e9e-a785-9e38e25fee01</v>
      </c>
      <c r="B1003" s="3">
        <f>Raw_Data!B1003</f>
        <v>39</v>
      </c>
      <c r="C1003" s="3" t="str">
        <f>Raw_Data!C1003</f>
        <v>Female</v>
      </c>
      <c r="D1003" s="3" t="str">
        <f>Raw_Data!D1003</f>
        <v>Basic</v>
      </c>
      <c r="E1003" s="3">
        <f>Raw_Data!E1003</f>
        <v>17.350000000000001</v>
      </c>
      <c r="F1003" s="3">
        <f>Raw_Data!F1003</f>
        <v>29</v>
      </c>
      <c r="G1003" s="3" t="str">
        <f>Raw_Data!G1003</f>
        <v>South America</v>
      </c>
      <c r="H1003" s="3" t="str">
        <f>Raw_Data!H1003</f>
        <v>Tablet</v>
      </c>
      <c r="I1003" s="3">
        <f>Raw_Data!I1003</f>
        <v>8.99</v>
      </c>
      <c r="J1003" s="3">
        <f>Raw_Data!J1003</f>
        <v>0</v>
      </c>
      <c r="K1003" s="3" t="str">
        <f>Raw_Data!K1003</f>
        <v>PayPal</v>
      </c>
      <c r="L1003" s="3">
        <f>Raw_Data!L1003</f>
        <v>4</v>
      </c>
      <c r="M1003" s="3">
        <f>Raw_Data!M1003</f>
        <v>0.57999999999999996</v>
      </c>
      <c r="N1003" s="3" t="str">
        <f>Raw_Data!N1003</f>
        <v>Horror</v>
      </c>
      <c r="O1003" s="3" t="str">
        <f t="shared" si="150"/>
        <v>35-44</v>
      </c>
      <c r="P1003" s="3" t="str">
        <f t="shared" si="151"/>
        <v>10-24h</v>
      </c>
      <c r="Q1003" s="3" t="str">
        <f t="shared" si="152"/>
        <v>22-45d</v>
      </c>
      <c r="R1003" s="3" t="str">
        <f t="shared" si="153"/>
        <v>Medium</v>
      </c>
      <c r="S1003" s="3" t="str">
        <f t="shared" si="154"/>
        <v>Low</v>
      </c>
      <c r="T1003" s="3" t="str">
        <f t="shared" si="155"/>
        <v>Active</v>
      </c>
      <c r="U1003" s="4">
        <f>1/(1+EXP(-(Predictive_Model!$B$5+((B1003-Predictive_Model!$B$20)/Predictive_Model!$C$20)*Predictive_Model!$D$20+((E1003-Predictive_Model!$B$21)/Predictive_Model!$C$21)*Predictive_Model!$D$21+((F1003-Predictive_Model!$B$22)/Predictive_Model!$C$22)*Predictive_Model!$D$22+((I1003-Predictive_Model!$B$23)/Predictive_Model!$C$23)*Predictive_Model!$D$23+((L1003-Predictive_Model!$B$24)/Predictive_Model!$C$24)*Predictive_Model!$D$24+((M1003-Predictive_Model!$B$25)/Predictive_Model!$C$25)*Predictive_Model!$D$25+IF(C1003="Male",Predictive_Model!$D$31,IF(C1003="Other",Predictive_Model!$D$32,0))+IF(D1003="Premium",Predictive_Model!$D$34,IF(D1003="Standard",Predictive_Model!$D$35,0))+IF(G1003="Asia",Predictive_Model!$D$37,IF(G1003="Europe",Predictive_Model!$D$38,IF(G1003="North America",Predictive_Model!$D$39,IF(G1003="Oceania",Predictive_Model!$D$40,IF(G1003="South America",Predictive_Model!$D$41,0)))))+IF(H1003="Laptop",Predictive_Model!$D$43,IF(H1003="Mobile",Predictive_Model!$D$44,IF(H1003="TV",Predictive_Model!$D$45,IF(H1003="Tablet",Predictive_Model!$D$46,0))))+IF(K1003="Crypto",Predictive_Model!$D$48,IF(K1003="Debit Card",Predictive_Model!$D$49,IF(K1003="Gift Card",Predictive_Model!$D$50,IF(K1003="PayPal",Predictive_Model!$D$51,0))))+IF(N1003="Comedy",Predictive_Model!$D$53,IF(N1003="Documentary",Predictive_Model!$D$54,IF(N1003="Drama",Predictive_Model!$D$55,IF(N1003="Horror",Predictive_Model!$D$56,IF(N1003="Romance",Predictive_Model!$D$57,IF(N1003="Sci-Fi",Predictive_Model!$D$58,0)))))))))</f>
        <v>0.75432146423814161</v>
      </c>
      <c r="V1003" s="3" t="str">
        <f t="shared" si="156"/>
        <v>Critical</v>
      </c>
      <c r="W1003" s="6">
        <f t="shared" si="157"/>
        <v>6.7813499635008929</v>
      </c>
      <c r="X1003" s="3" t="str">
        <f t="shared" si="158"/>
        <v>Priority 2</v>
      </c>
      <c r="Y1003" s="3" t="str">
        <f t="shared" si="159"/>
        <v>OK</v>
      </c>
    </row>
    <row r="1004" spans="1:25" x14ac:dyDescent="0.25">
      <c r="A1004" s="3" t="str">
        <f>Raw_Data!A1004</f>
        <v>31d3a4d3-4f08-4c99-b7c0-b86e5d907649</v>
      </c>
      <c r="B1004" s="3">
        <f>Raw_Data!B1004</f>
        <v>27</v>
      </c>
      <c r="C1004" s="3" t="str">
        <f>Raw_Data!C1004</f>
        <v>Male</v>
      </c>
      <c r="D1004" s="3" t="str">
        <f>Raw_Data!D1004</f>
        <v>Basic</v>
      </c>
      <c r="E1004" s="3">
        <f>Raw_Data!E1004</f>
        <v>4.6100000000000003</v>
      </c>
      <c r="F1004" s="3">
        <f>Raw_Data!F1004</f>
        <v>42</v>
      </c>
      <c r="G1004" s="3" t="str">
        <f>Raw_Data!G1004</f>
        <v>Asia</v>
      </c>
      <c r="H1004" s="3" t="str">
        <f>Raw_Data!H1004</f>
        <v>Mobile</v>
      </c>
      <c r="I1004" s="3">
        <f>Raw_Data!I1004</f>
        <v>8.99</v>
      </c>
      <c r="J1004" s="3">
        <f>Raw_Data!J1004</f>
        <v>1</v>
      </c>
      <c r="K1004" s="3" t="str">
        <f>Raw_Data!K1004</f>
        <v>Crypto</v>
      </c>
      <c r="L1004" s="3">
        <f>Raw_Data!L1004</f>
        <v>2</v>
      </c>
      <c r="M1004" s="3">
        <f>Raw_Data!M1004</f>
        <v>0.11</v>
      </c>
      <c r="N1004" s="3" t="str">
        <f>Raw_Data!N1004</f>
        <v>Comedy</v>
      </c>
      <c r="O1004" s="3" t="str">
        <f t="shared" si="150"/>
        <v>25-34</v>
      </c>
      <c r="P1004" s="3" t="str">
        <f t="shared" si="151"/>
        <v>&lt;10h</v>
      </c>
      <c r="Q1004" s="3" t="str">
        <f t="shared" si="152"/>
        <v>22-45d</v>
      </c>
      <c r="R1004" s="3" t="str">
        <f t="shared" si="153"/>
        <v>Medium</v>
      </c>
      <c r="S1004" s="3" t="str">
        <f t="shared" si="154"/>
        <v>Low</v>
      </c>
      <c r="T1004" s="3" t="str">
        <f t="shared" si="155"/>
        <v>Churned</v>
      </c>
      <c r="U1004" s="4">
        <f>1/(1+EXP(-(Predictive_Model!$B$5+((B1004-Predictive_Model!$B$20)/Predictive_Model!$C$20)*Predictive_Model!$D$20+((E1004-Predictive_Model!$B$21)/Predictive_Model!$C$21)*Predictive_Model!$D$21+((F1004-Predictive_Model!$B$22)/Predictive_Model!$C$22)*Predictive_Model!$D$22+((I1004-Predictive_Model!$B$23)/Predictive_Model!$C$23)*Predictive_Model!$D$23+((L1004-Predictive_Model!$B$24)/Predictive_Model!$C$24)*Predictive_Model!$D$24+((M1004-Predictive_Model!$B$25)/Predictive_Model!$C$25)*Predictive_Model!$D$25+IF(C1004="Male",Predictive_Model!$D$31,IF(C1004="Other",Predictive_Model!$D$32,0))+IF(D1004="Premium",Predictive_Model!$D$34,IF(D1004="Standard",Predictive_Model!$D$35,0))+IF(G1004="Asia",Predictive_Model!$D$37,IF(G1004="Europe",Predictive_Model!$D$38,IF(G1004="North America",Predictive_Model!$D$39,IF(G1004="Oceania",Predictive_Model!$D$40,IF(G1004="South America",Predictive_Model!$D$41,0)))))+IF(H1004="Laptop",Predictive_Model!$D$43,IF(H1004="Mobile",Predictive_Model!$D$44,IF(H1004="TV",Predictive_Model!$D$45,IF(H1004="Tablet",Predictive_Model!$D$46,0))))+IF(K1004="Crypto",Predictive_Model!$D$48,IF(K1004="Debit Card",Predictive_Model!$D$49,IF(K1004="Gift Card",Predictive_Model!$D$50,IF(K1004="PayPal",Predictive_Model!$D$51,0))))+IF(N1004="Comedy",Predictive_Model!$D$53,IF(N1004="Documentary",Predictive_Model!$D$54,IF(N1004="Drama",Predictive_Model!$D$55,IF(N1004="Horror",Predictive_Model!$D$56,IF(N1004="Romance",Predictive_Model!$D$57,IF(N1004="Sci-Fi",Predictive_Model!$D$58,0)))))))))</f>
        <v>0.99989366923358325</v>
      </c>
      <c r="V1004" s="3" t="str">
        <f t="shared" si="156"/>
        <v>Critical</v>
      </c>
      <c r="W1004" s="6">
        <f t="shared" si="157"/>
        <v>8.99</v>
      </c>
      <c r="X1004" s="3" t="str">
        <f t="shared" si="158"/>
        <v>Priority 2</v>
      </c>
      <c r="Y1004" s="3" t="str">
        <f t="shared" si="159"/>
        <v>OK</v>
      </c>
    </row>
    <row r="1005" spans="1:25" x14ac:dyDescent="0.25">
      <c r="A1005" s="3" t="str">
        <f>Raw_Data!A1005</f>
        <v>e0cdb351-f217-4c9b-8462-56cd11d35000</v>
      </c>
      <c r="B1005" s="3">
        <f>Raw_Data!B1005</f>
        <v>62</v>
      </c>
      <c r="C1005" s="3" t="str">
        <f>Raw_Data!C1005</f>
        <v>Female</v>
      </c>
      <c r="D1005" s="3" t="str">
        <f>Raw_Data!D1005</f>
        <v>Basic</v>
      </c>
      <c r="E1005" s="3">
        <f>Raw_Data!E1005</f>
        <v>9.41</v>
      </c>
      <c r="F1005" s="3">
        <f>Raw_Data!F1005</f>
        <v>31</v>
      </c>
      <c r="G1005" s="3" t="str">
        <f>Raw_Data!G1005</f>
        <v>Asia</v>
      </c>
      <c r="H1005" s="3" t="str">
        <f>Raw_Data!H1005</f>
        <v>TV</v>
      </c>
      <c r="I1005" s="3">
        <f>Raw_Data!I1005</f>
        <v>8.99</v>
      </c>
      <c r="J1005" s="3">
        <f>Raw_Data!J1005</f>
        <v>1</v>
      </c>
      <c r="K1005" s="3" t="str">
        <f>Raw_Data!K1005</f>
        <v>Credit Card</v>
      </c>
      <c r="L1005" s="3">
        <f>Raw_Data!L1005</f>
        <v>1</v>
      </c>
      <c r="M1005" s="3">
        <f>Raw_Data!M1005</f>
        <v>0.28999999999999998</v>
      </c>
      <c r="N1005" s="3" t="str">
        <f>Raw_Data!N1005</f>
        <v>Drama</v>
      </c>
      <c r="O1005" s="3" t="str">
        <f t="shared" si="150"/>
        <v>55-70</v>
      </c>
      <c r="P1005" s="3" t="str">
        <f t="shared" si="151"/>
        <v>&lt;10h</v>
      </c>
      <c r="Q1005" s="3" t="str">
        <f t="shared" si="152"/>
        <v>22-45d</v>
      </c>
      <c r="R1005" s="3" t="str">
        <f t="shared" si="153"/>
        <v>Medium</v>
      </c>
      <c r="S1005" s="3" t="str">
        <f t="shared" si="154"/>
        <v>Low</v>
      </c>
      <c r="T1005" s="3" t="str">
        <f t="shared" si="155"/>
        <v>Churned</v>
      </c>
      <c r="U1005" s="4">
        <f>1/(1+EXP(-(Predictive_Model!$B$5+((B1005-Predictive_Model!$B$20)/Predictive_Model!$C$20)*Predictive_Model!$D$20+((E1005-Predictive_Model!$B$21)/Predictive_Model!$C$21)*Predictive_Model!$D$21+((F1005-Predictive_Model!$B$22)/Predictive_Model!$C$22)*Predictive_Model!$D$22+((I1005-Predictive_Model!$B$23)/Predictive_Model!$C$23)*Predictive_Model!$D$23+((L1005-Predictive_Model!$B$24)/Predictive_Model!$C$24)*Predictive_Model!$D$24+((M1005-Predictive_Model!$B$25)/Predictive_Model!$C$25)*Predictive_Model!$D$25+IF(C1005="Male",Predictive_Model!$D$31,IF(C1005="Other",Predictive_Model!$D$32,0))+IF(D1005="Premium",Predictive_Model!$D$34,IF(D1005="Standard",Predictive_Model!$D$35,0))+IF(G1005="Asia",Predictive_Model!$D$37,IF(G1005="Europe",Predictive_Model!$D$38,IF(G1005="North America",Predictive_Model!$D$39,IF(G1005="Oceania",Predictive_Model!$D$40,IF(G1005="South America",Predictive_Model!$D$41,0)))))+IF(H1005="Laptop",Predictive_Model!$D$43,IF(H1005="Mobile",Predictive_Model!$D$44,IF(H1005="TV",Predictive_Model!$D$45,IF(H1005="Tablet",Predictive_Model!$D$46,0))))+IF(K1005="Crypto",Predictive_Model!$D$48,IF(K1005="Debit Card",Predictive_Model!$D$49,IF(K1005="Gift Card",Predictive_Model!$D$50,IF(K1005="PayPal",Predictive_Model!$D$51,0))))+IF(N1005="Comedy",Predictive_Model!$D$53,IF(N1005="Documentary",Predictive_Model!$D$54,IF(N1005="Drama",Predictive_Model!$D$55,IF(N1005="Horror",Predictive_Model!$D$56,IF(N1005="Romance",Predictive_Model!$D$57,IF(N1005="Sci-Fi",Predictive_Model!$D$58,0)))))))))</f>
        <v>0.99299574154856907</v>
      </c>
      <c r="V1005" s="3" t="str">
        <f t="shared" si="156"/>
        <v>Critical</v>
      </c>
      <c r="W1005" s="6">
        <f t="shared" si="157"/>
        <v>8.99</v>
      </c>
      <c r="X1005" s="3" t="str">
        <f t="shared" si="158"/>
        <v>Priority 2</v>
      </c>
      <c r="Y1005" s="3" t="str">
        <f t="shared" si="159"/>
        <v>OK</v>
      </c>
    </row>
    <row r="1006" spans="1:25" x14ac:dyDescent="0.25">
      <c r="A1006" s="3" t="str">
        <f>Raw_Data!A1006</f>
        <v>e8b7beae-b596-437f-9003-baf5250132d1</v>
      </c>
      <c r="B1006" s="3">
        <f>Raw_Data!B1006</f>
        <v>22</v>
      </c>
      <c r="C1006" s="3" t="str">
        <f>Raw_Data!C1006</f>
        <v>Male</v>
      </c>
      <c r="D1006" s="3" t="str">
        <f>Raw_Data!D1006</f>
        <v>Premium</v>
      </c>
      <c r="E1006" s="3">
        <f>Raw_Data!E1006</f>
        <v>7.49</v>
      </c>
      <c r="F1006" s="3">
        <f>Raw_Data!F1006</f>
        <v>29</v>
      </c>
      <c r="G1006" s="3" t="str">
        <f>Raw_Data!G1006</f>
        <v>Europe</v>
      </c>
      <c r="H1006" s="3" t="str">
        <f>Raw_Data!H1006</f>
        <v>Mobile</v>
      </c>
      <c r="I1006" s="3">
        <f>Raw_Data!I1006</f>
        <v>17.989999999999998</v>
      </c>
      <c r="J1006" s="3">
        <f>Raw_Data!J1006</f>
        <v>0</v>
      </c>
      <c r="K1006" s="3" t="str">
        <f>Raw_Data!K1006</f>
        <v>Gift Card</v>
      </c>
      <c r="L1006" s="3">
        <f>Raw_Data!L1006</f>
        <v>2</v>
      </c>
      <c r="M1006" s="3">
        <f>Raw_Data!M1006</f>
        <v>0.25</v>
      </c>
      <c r="N1006" s="3" t="str">
        <f>Raw_Data!N1006</f>
        <v>Romance</v>
      </c>
      <c r="O1006" s="3" t="str">
        <f t="shared" si="150"/>
        <v>18-24</v>
      </c>
      <c r="P1006" s="3" t="str">
        <f t="shared" si="151"/>
        <v>&lt;10h</v>
      </c>
      <c r="Q1006" s="3" t="str">
        <f t="shared" si="152"/>
        <v>22-45d</v>
      </c>
      <c r="R1006" s="3" t="str">
        <f t="shared" si="153"/>
        <v>Medium</v>
      </c>
      <c r="S1006" s="3" t="str">
        <f t="shared" si="154"/>
        <v>High</v>
      </c>
      <c r="T1006" s="3" t="str">
        <f t="shared" si="155"/>
        <v>Active</v>
      </c>
      <c r="U1006" s="4">
        <f>1/(1+EXP(-(Predictive_Model!$B$5+((B1006-Predictive_Model!$B$20)/Predictive_Model!$C$20)*Predictive_Model!$D$20+((E1006-Predictive_Model!$B$21)/Predictive_Model!$C$21)*Predictive_Model!$D$21+((F1006-Predictive_Model!$B$22)/Predictive_Model!$C$22)*Predictive_Model!$D$22+((I1006-Predictive_Model!$B$23)/Predictive_Model!$C$23)*Predictive_Model!$D$23+((L1006-Predictive_Model!$B$24)/Predictive_Model!$C$24)*Predictive_Model!$D$24+((M1006-Predictive_Model!$B$25)/Predictive_Model!$C$25)*Predictive_Model!$D$25+IF(C1006="Male",Predictive_Model!$D$31,IF(C1006="Other",Predictive_Model!$D$32,0))+IF(D1006="Premium",Predictive_Model!$D$34,IF(D1006="Standard",Predictive_Model!$D$35,0))+IF(G1006="Asia",Predictive_Model!$D$37,IF(G1006="Europe",Predictive_Model!$D$38,IF(G1006="North America",Predictive_Model!$D$39,IF(G1006="Oceania",Predictive_Model!$D$40,IF(G1006="South America",Predictive_Model!$D$41,0)))))+IF(H1006="Laptop",Predictive_Model!$D$43,IF(H1006="Mobile",Predictive_Model!$D$44,IF(H1006="TV",Predictive_Model!$D$45,IF(H1006="Tablet",Predictive_Model!$D$46,0))))+IF(K1006="Crypto",Predictive_Model!$D$48,IF(K1006="Debit Card",Predictive_Model!$D$49,IF(K1006="Gift Card",Predictive_Model!$D$50,IF(K1006="PayPal",Predictive_Model!$D$51,0))))+IF(N1006="Comedy",Predictive_Model!$D$53,IF(N1006="Documentary",Predictive_Model!$D$54,IF(N1006="Drama",Predictive_Model!$D$55,IF(N1006="Horror",Predictive_Model!$D$56,IF(N1006="Romance",Predictive_Model!$D$57,IF(N1006="Sci-Fi",Predictive_Model!$D$58,0)))))))))</f>
        <v>0.97937751515670302</v>
      </c>
      <c r="V1006" s="3" t="str">
        <f t="shared" si="156"/>
        <v>Critical</v>
      </c>
      <c r="W1006" s="6">
        <f t="shared" si="157"/>
        <v>17.619001497669085</v>
      </c>
      <c r="X1006" s="3" t="str">
        <f t="shared" si="158"/>
        <v>Priority 1</v>
      </c>
      <c r="Y1006" s="3" t="str">
        <f t="shared" si="159"/>
        <v>OK</v>
      </c>
    </row>
    <row r="1007" spans="1:25" x14ac:dyDescent="0.25">
      <c r="A1007" s="3" t="str">
        <f>Raw_Data!A1007</f>
        <v>c39feafb-2760-416e-98e6-ec7ba55a88bb</v>
      </c>
      <c r="B1007" s="3">
        <f>Raw_Data!B1007</f>
        <v>61</v>
      </c>
      <c r="C1007" s="3" t="str">
        <f>Raw_Data!C1007</f>
        <v>Female</v>
      </c>
      <c r="D1007" s="3" t="str">
        <f>Raw_Data!D1007</f>
        <v>Standard</v>
      </c>
      <c r="E1007" s="3">
        <f>Raw_Data!E1007</f>
        <v>39.090000000000003</v>
      </c>
      <c r="F1007" s="3">
        <f>Raw_Data!F1007</f>
        <v>5</v>
      </c>
      <c r="G1007" s="3" t="str">
        <f>Raw_Data!G1007</f>
        <v>Europe</v>
      </c>
      <c r="H1007" s="3" t="str">
        <f>Raw_Data!H1007</f>
        <v>Tablet</v>
      </c>
      <c r="I1007" s="3">
        <f>Raw_Data!I1007</f>
        <v>13.99</v>
      </c>
      <c r="J1007" s="3">
        <f>Raw_Data!J1007</f>
        <v>0</v>
      </c>
      <c r="K1007" s="3" t="str">
        <f>Raw_Data!K1007</f>
        <v>PayPal</v>
      </c>
      <c r="L1007" s="3">
        <f>Raw_Data!L1007</f>
        <v>1</v>
      </c>
      <c r="M1007" s="3">
        <f>Raw_Data!M1007</f>
        <v>6.52</v>
      </c>
      <c r="N1007" s="3" t="str">
        <f>Raw_Data!N1007</f>
        <v>Documentary</v>
      </c>
      <c r="O1007" s="3" t="str">
        <f t="shared" si="150"/>
        <v>55-70</v>
      </c>
      <c r="P1007" s="3" t="str">
        <f t="shared" si="151"/>
        <v>25-49h</v>
      </c>
      <c r="Q1007" s="3" t="str">
        <f t="shared" si="152"/>
        <v>0-7d</v>
      </c>
      <c r="R1007" s="3" t="str">
        <f t="shared" si="153"/>
        <v>High</v>
      </c>
      <c r="S1007" s="3" t="str">
        <f t="shared" si="154"/>
        <v>Mid</v>
      </c>
      <c r="T1007" s="3" t="str">
        <f t="shared" si="155"/>
        <v>Active</v>
      </c>
      <c r="U1007" s="4">
        <f>1/(1+EXP(-(Predictive_Model!$B$5+((B1007-Predictive_Model!$B$20)/Predictive_Model!$C$20)*Predictive_Model!$D$20+((E1007-Predictive_Model!$B$21)/Predictive_Model!$C$21)*Predictive_Model!$D$21+((F1007-Predictive_Model!$B$22)/Predictive_Model!$C$22)*Predictive_Model!$D$22+((I1007-Predictive_Model!$B$23)/Predictive_Model!$C$23)*Predictive_Model!$D$23+((L1007-Predictive_Model!$B$24)/Predictive_Model!$C$24)*Predictive_Model!$D$24+((M1007-Predictive_Model!$B$25)/Predictive_Model!$C$25)*Predictive_Model!$D$25+IF(C1007="Male",Predictive_Model!$D$31,IF(C1007="Other",Predictive_Model!$D$32,0))+IF(D1007="Premium",Predictive_Model!$D$34,IF(D1007="Standard",Predictive_Model!$D$35,0))+IF(G1007="Asia",Predictive_Model!$D$37,IF(G1007="Europe",Predictive_Model!$D$38,IF(G1007="North America",Predictive_Model!$D$39,IF(G1007="Oceania",Predictive_Model!$D$40,IF(G1007="South America",Predictive_Model!$D$41,0)))))+IF(H1007="Laptop",Predictive_Model!$D$43,IF(H1007="Mobile",Predictive_Model!$D$44,IF(H1007="TV",Predictive_Model!$D$45,IF(H1007="Tablet",Predictive_Model!$D$46,0))))+IF(K1007="Crypto",Predictive_Model!$D$48,IF(K1007="Debit Card",Predictive_Model!$D$49,IF(K1007="Gift Card",Predictive_Model!$D$50,IF(K1007="PayPal",Predictive_Model!$D$51,0))))+IF(N1007="Comedy",Predictive_Model!$D$53,IF(N1007="Documentary",Predictive_Model!$D$54,IF(N1007="Drama",Predictive_Model!$D$55,IF(N1007="Horror",Predictive_Model!$D$56,IF(N1007="Romance",Predictive_Model!$D$57,IF(N1007="Sci-Fi",Predictive_Model!$D$58,0)))))))))</f>
        <v>1.724171580032607E-8</v>
      </c>
      <c r="V1007" s="3" t="str">
        <f t="shared" si="156"/>
        <v>Low</v>
      </c>
      <c r="W1007" s="6">
        <f t="shared" si="157"/>
        <v>2.4121160404656174E-7</v>
      </c>
      <c r="X1007" s="3" t="str">
        <f t="shared" si="158"/>
        <v>Monitor</v>
      </c>
      <c r="Y1007" s="3" t="str">
        <f t="shared" si="159"/>
        <v>OK</v>
      </c>
    </row>
    <row r="1008" spans="1:25" x14ac:dyDescent="0.25">
      <c r="A1008" s="3" t="str">
        <f>Raw_Data!A1008</f>
        <v>e86efcfc-cc7a-402e-b8c1-b2a0a5ad92b8</v>
      </c>
      <c r="B1008" s="3">
        <f>Raw_Data!B1008</f>
        <v>49</v>
      </c>
      <c r="C1008" s="3" t="str">
        <f>Raw_Data!C1008</f>
        <v>Other</v>
      </c>
      <c r="D1008" s="3" t="str">
        <f>Raw_Data!D1008</f>
        <v>Basic</v>
      </c>
      <c r="E1008" s="3">
        <f>Raw_Data!E1008</f>
        <v>25.4</v>
      </c>
      <c r="F1008" s="3">
        <f>Raw_Data!F1008</f>
        <v>47</v>
      </c>
      <c r="G1008" s="3" t="str">
        <f>Raw_Data!G1008</f>
        <v>North America</v>
      </c>
      <c r="H1008" s="3" t="str">
        <f>Raw_Data!H1008</f>
        <v>Laptop</v>
      </c>
      <c r="I1008" s="3">
        <f>Raw_Data!I1008</f>
        <v>8.99</v>
      </c>
      <c r="J1008" s="3">
        <f>Raw_Data!J1008</f>
        <v>0</v>
      </c>
      <c r="K1008" s="3" t="str">
        <f>Raw_Data!K1008</f>
        <v>Crypto</v>
      </c>
      <c r="L1008" s="3">
        <f>Raw_Data!L1008</f>
        <v>4</v>
      </c>
      <c r="M1008" s="3">
        <f>Raw_Data!M1008</f>
        <v>0.53</v>
      </c>
      <c r="N1008" s="3" t="str">
        <f>Raw_Data!N1008</f>
        <v>Documentary</v>
      </c>
      <c r="O1008" s="3" t="str">
        <f t="shared" si="150"/>
        <v>45-54</v>
      </c>
      <c r="P1008" s="3" t="str">
        <f t="shared" si="151"/>
        <v>25-49h</v>
      </c>
      <c r="Q1008" s="3" t="str">
        <f t="shared" si="152"/>
        <v>46-60d</v>
      </c>
      <c r="R1008" s="3" t="str">
        <f t="shared" si="153"/>
        <v>Medium</v>
      </c>
      <c r="S1008" s="3" t="str">
        <f t="shared" si="154"/>
        <v>Low</v>
      </c>
      <c r="T1008" s="3" t="str">
        <f t="shared" si="155"/>
        <v>Active</v>
      </c>
      <c r="U1008" s="4">
        <f>1/(1+EXP(-(Predictive_Model!$B$5+((B1008-Predictive_Model!$B$20)/Predictive_Model!$C$20)*Predictive_Model!$D$20+((E1008-Predictive_Model!$B$21)/Predictive_Model!$C$21)*Predictive_Model!$D$21+((F1008-Predictive_Model!$B$22)/Predictive_Model!$C$22)*Predictive_Model!$D$22+((I1008-Predictive_Model!$B$23)/Predictive_Model!$C$23)*Predictive_Model!$D$23+((L1008-Predictive_Model!$B$24)/Predictive_Model!$C$24)*Predictive_Model!$D$24+((M1008-Predictive_Model!$B$25)/Predictive_Model!$C$25)*Predictive_Model!$D$25+IF(C1008="Male",Predictive_Model!$D$31,IF(C1008="Other",Predictive_Model!$D$32,0))+IF(D1008="Premium",Predictive_Model!$D$34,IF(D1008="Standard",Predictive_Model!$D$35,0))+IF(G1008="Asia",Predictive_Model!$D$37,IF(G1008="Europe",Predictive_Model!$D$38,IF(G1008="North America",Predictive_Model!$D$39,IF(G1008="Oceania",Predictive_Model!$D$40,IF(G1008="South America",Predictive_Model!$D$41,0)))))+IF(H1008="Laptop",Predictive_Model!$D$43,IF(H1008="Mobile",Predictive_Model!$D$44,IF(H1008="TV",Predictive_Model!$D$45,IF(H1008="Tablet",Predictive_Model!$D$46,0))))+IF(K1008="Crypto",Predictive_Model!$D$48,IF(K1008="Debit Card",Predictive_Model!$D$49,IF(K1008="Gift Card",Predictive_Model!$D$50,IF(K1008="PayPal",Predictive_Model!$D$51,0))))+IF(N1008="Comedy",Predictive_Model!$D$53,IF(N1008="Documentary",Predictive_Model!$D$54,IF(N1008="Drama",Predictive_Model!$D$55,IF(N1008="Horror",Predictive_Model!$D$56,IF(N1008="Romance",Predictive_Model!$D$57,IF(N1008="Sci-Fi",Predictive_Model!$D$58,0)))))))))</f>
        <v>0.39458502603561013</v>
      </c>
      <c r="V1008" s="3" t="str">
        <f t="shared" si="156"/>
        <v>Medium</v>
      </c>
      <c r="W1008" s="6">
        <f t="shared" si="157"/>
        <v>3.5473193840601351</v>
      </c>
      <c r="X1008" s="3" t="str">
        <f t="shared" si="158"/>
        <v>Monitor</v>
      </c>
      <c r="Y1008" s="3" t="str">
        <f t="shared" si="159"/>
        <v>OK</v>
      </c>
    </row>
    <row r="1009" spans="1:25" x14ac:dyDescent="0.25">
      <c r="A1009" s="3" t="str">
        <f>Raw_Data!A1009</f>
        <v>13ce4e0a-ed91-400c-a92a-d6d39c14bdd9</v>
      </c>
      <c r="B1009" s="3">
        <f>Raw_Data!B1009</f>
        <v>32</v>
      </c>
      <c r="C1009" s="3" t="str">
        <f>Raw_Data!C1009</f>
        <v>Female</v>
      </c>
      <c r="D1009" s="3" t="str">
        <f>Raw_Data!D1009</f>
        <v>Premium</v>
      </c>
      <c r="E1009" s="3">
        <f>Raw_Data!E1009</f>
        <v>18.28</v>
      </c>
      <c r="F1009" s="3">
        <f>Raw_Data!F1009</f>
        <v>10</v>
      </c>
      <c r="G1009" s="3" t="str">
        <f>Raw_Data!G1009</f>
        <v>South America</v>
      </c>
      <c r="H1009" s="3" t="str">
        <f>Raw_Data!H1009</f>
        <v>Desktop</v>
      </c>
      <c r="I1009" s="3">
        <f>Raw_Data!I1009</f>
        <v>17.989999999999998</v>
      </c>
      <c r="J1009" s="3">
        <f>Raw_Data!J1009</f>
        <v>0</v>
      </c>
      <c r="K1009" s="3" t="str">
        <f>Raw_Data!K1009</f>
        <v>Credit Card</v>
      </c>
      <c r="L1009" s="3">
        <f>Raw_Data!L1009</f>
        <v>4</v>
      </c>
      <c r="M1009" s="3">
        <f>Raw_Data!M1009</f>
        <v>1.66</v>
      </c>
      <c r="N1009" s="3" t="str">
        <f>Raw_Data!N1009</f>
        <v>Action</v>
      </c>
      <c r="O1009" s="3" t="str">
        <f t="shared" si="150"/>
        <v>25-34</v>
      </c>
      <c r="P1009" s="3" t="str">
        <f t="shared" si="151"/>
        <v>10-24h</v>
      </c>
      <c r="Q1009" s="3" t="str">
        <f t="shared" si="152"/>
        <v>8-21d</v>
      </c>
      <c r="R1009" s="3" t="str">
        <f t="shared" si="153"/>
        <v>Medium</v>
      </c>
      <c r="S1009" s="3" t="str">
        <f t="shared" si="154"/>
        <v>High</v>
      </c>
      <c r="T1009" s="3" t="str">
        <f t="shared" si="155"/>
        <v>Active</v>
      </c>
      <c r="U1009" s="4">
        <f>1/(1+EXP(-(Predictive_Model!$B$5+((B1009-Predictive_Model!$B$20)/Predictive_Model!$C$20)*Predictive_Model!$D$20+((E1009-Predictive_Model!$B$21)/Predictive_Model!$C$21)*Predictive_Model!$D$21+((F1009-Predictive_Model!$B$22)/Predictive_Model!$C$22)*Predictive_Model!$D$22+((I1009-Predictive_Model!$B$23)/Predictive_Model!$C$23)*Predictive_Model!$D$23+((L1009-Predictive_Model!$B$24)/Predictive_Model!$C$24)*Predictive_Model!$D$24+((M1009-Predictive_Model!$B$25)/Predictive_Model!$C$25)*Predictive_Model!$D$25+IF(C1009="Male",Predictive_Model!$D$31,IF(C1009="Other",Predictive_Model!$D$32,0))+IF(D1009="Premium",Predictive_Model!$D$34,IF(D1009="Standard",Predictive_Model!$D$35,0))+IF(G1009="Asia",Predictive_Model!$D$37,IF(G1009="Europe",Predictive_Model!$D$38,IF(G1009="North America",Predictive_Model!$D$39,IF(G1009="Oceania",Predictive_Model!$D$40,IF(G1009="South America",Predictive_Model!$D$41,0)))))+IF(H1009="Laptop",Predictive_Model!$D$43,IF(H1009="Mobile",Predictive_Model!$D$44,IF(H1009="TV",Predictive_Model!$D$45,IF(H1009="Tablet",Predictive_Model!$D$46,0))))+IF(K1009="Crypto",Predictive_Model!$D$48,IF(K1009="Debit Card",Predictive_Model!$D$49,IF(K1009="Gift Card",Predictive_Model!$D$50,IF(K1009="PayPal",Predictive_Model!$D$51,0))))+IF(N1009="Comedy",Predictive_Model!$D$53,IF(N1009="Documentary",Predictive_Model!$D$54,IF(N1009="Drama",Predictive_Model!$D$55,IF(N1009="Horror",Predictive_Model!$D$56,IF(N1009="Romance",Predictive_Model!$D$57,IF(N1009="Sci-Fi",Predictive_Model!$D$58,0)))))))))</f>
        <v>3.9508908188724633E-4</v>
      </c>
      <c r="V1009" s="3" t="str">
        <f t="shared" si="156"/>
        <v>Low</v>
      </c>
      <c r="W1009" s="6">
        <f t="shared" si="157"/>
        <v>7.1076525831515608E-3</v>
      </c>
      <c r="X1009" s="3" t="str">
        <f t="shared" si="158"/>
        <v>Monitor</v>
      </c>
      <c r="Y1009" s="3" t="str">
        <f t="shared" si="159"/>
        <v>OK</v>
      </c>
    </row>
    <row r="1010" spans="1:25" x14ac:dyDescent="0.25">
      <c r="A1010" s="3" t="str">
        <f>Raw_Data!A1010</f>
        <v>51a00cea-7f82-4b3b-b03e-dcd34870ecb6</v>
      </c>
      <c r="B1010" s="3">
        <f>Raw_Data!B1010</f>
        <v>49</v>
      </c>
      <c r="C1010" s="3" t="str">
        <f>Raw_Data!C1010</f>
        <v>Other</v>
      </c>
      <c r="D1010" s="3" t="str">
        <f>Raw_Data!D1010</f>
        <v>Premium</v>
      </c>
      <c r="E1010" s="3">
        <f>Raw_Data!E1010</f>
        <v>6.23</v>
      </c>
      <c r="F1010" s="3">
        <f>Raw_Data!F1010</f>
        <v>12</v>
      </c>
      <c r="G1010" s="3" t="str">
        <f>Raw_Data!G1010</f>
        <v>Europe</v>
      </c>
      <c r="H1010" s="3" t="str">
        <f>Raw_Data!H1010</f>
        <v>Laptop</v>
      </c>
      <c r="I1010" s="3">
        <f>Raw_Data!I1010</f>
        <v>17.989999999999998</v>
      </c>
      <c r="J1010" s="3">
        <f>Raw_Data!J1010</f>
        <v>0</v>
      </c>
      <c r="K1010" s="3" t="str">
        <f>Raw_Data!K1010</f>
        <v>Debit Card</v>
      </c>
      <c r="L1010" s="3">
        <f>Raw_Data!L1010</f>
        <v>2</v>
      </c>
      <c r="M1010" s="3">
        <f>Raw_Data!M1010</f>
        <v>0.48</v>
      </c>
      <c r="N1010" s="3" t="str">
        <f>Raw_Data!N1010</f>
        <v>Drama</v>
      </c>
      <c r="O1010" s="3" t="str">
        <f t="shared" si="150"/>
        <v>45-54</v>
      </c>
      <c r="P1010" s="3" t="str">
        <f t="shared" si="151"/>
        <v>&lt;10h</v>
      </c>
      <c r="Q1010" s="3" t="str">
        <f t="shared" si="152"/>
        <v>8-21d</v>
      </c>
      <c r="R1010" s="3" t="str">
        <f t="shared" si="153"/>
        <v>Medium</v>
      </c>
      <c r="S1010" s="3" t="str">
        <f t="shared" si="154"/>
        <v>High</v>
      </c>
      <c r="T1010" s="3" t="str">
        <f t="shared" si="155"/>
        <v>Active</v>
      </c>
      <c r="U1010" s="4">
        <f>1/(1+EXP(-(Predictive_Model!$B$5+((B1010-Predictive_Model!$B$20)/Predictive_Model!$C$20)*Predictive_Model!$D$20+((E1010-Predictive_Model!$B$21)/Predictive_Model!$C$21)*Predictive_Model!$D$21+((F1010-Predictive_Model!$B$22)/Predictive_Model!$C$22)*Predictive_Model!$D$22+((I1010-Predictive_Model!$B$23)/Predictive_Model!$C$23)*Predictive_Model!$D$23+((L1010-Predictive_Model!$B$24)/Predictive_Model!$C$24)*Predictive_Model!$D$24+((M1010-Predictive_Model!$B$25)/Predictive_Model!$C$25)*Predictive_Model!$D$25+IF(C1010="Male",Predictive_Model!$D$31,IF(C1010="Other",Predictive_Model!$D$32,0))+IF(D1010="Premium",Predictive_Model!$D$34,IF(D1010="Standard",Predictive_Model!$D$35,0))+IF(G1010="Asia",Predictive_Model!$D$37,IF(G1010="Europe",Predictive_Model!$D$38,IF(G1010="North America",Predictive_Model!$D$39,IF(G1010="Oceania",Predictive_Model!$D$40,IF(G1010="South America",Predictive_Model!$D$41,0)))))+IF(H1010="Laptop",Predictive_Model!$D$43,IF(H1010="Mobile",Predictive_Model!$D$44,IF(H1010="TV",Predictive_Model!$D$45,IF(H1010="Tablet",Predictive_Model!$D$46,0))))+IF(K1010="Crypto",Predictive_Model!$D$48,IF(K1010="Debit Card",Predictive_Model!$D$49,IF(K1010="Gift Card",Predictive_Model!$D$50,IF(K1010="PayPal",Predictive_Model!$D$51,0))))+IF(N1010="Comedy",Predictive_Model!$D$53,IF(N1010="Documentary",Predictive_Model!$D$54,IF(N1010="Drama",Predictive_Model!$D$55,IF(N1010="Horror",Predictive_Model!$D$56,IF(N1010="Romance",Predictive_Model!$D$57,IF(N1010="Sci-Fi",Predictive_Model!$D$58,0)))))))))</f>
        <v>0.34436232762860219</v>
      </c>
      <c r="V1010" s="3" t="str">
        <f t="shared" si="156"/>
        <v>Medium</v>
      </c>
      <c r="W1010" s="6">
        <f t="shared" si="157"/>
        <v>6.1950782740385533</v>
      </c>
      <c r="X1010" s="3" t="str">
        <f t="shared" si="158"/>
        <v>Monitor</v>
      </c>
      <c r="Y1010" s="3" t="str">
        <f t="shared" si="159"/>
        <v>OK</v>
      </c>
    </row>
    <row r="1011" spans="1:25" x14ac:dyDescent="0.25">
      <c r="A1011" s="3" t="str">
        <f>Raw_Data!A1011</f>
        <v>450aaa67-4be4-4d6a-957f-3c3b3e02f741</v>
      </c>
      <c r="B1011" s="3">
        <f>Raw_Data!B1011</f>
        <v>38</v>
      </c>
      <c r="C1011" s="3" t="str">
        <f>Raw_Data!C1011</f>
        <v>Male</v>
      </c>
      <c r="D1011" s="3" t="str">
        <f>Raw_Data!D1011</f>
        <v>Standard</v>
      </c>
      <c r="E1011" s="3">
        <f>Raw_Data!E1011</f>
        <v>1.21</v>
      </c>
      <c r="F1011" s="3">
        <f>Raw_Data!F1011</f>
        <v>21</v>
      </c>
      <c r="G1011" s="3" t="str">
        <f>Raw_Data!G1011</f>
        <v>South America</v>
      </c>
      <c r="H1011" s="3" t="str">
        <f>Raw_Data!H1011</f>
        <v>TV</v>
      </c>
      <c r="I1011" s="3">
        <f>Raw_Data!I1011</f>
        <v>13.99</v>
      </c>
      <c r="J1011" s="3">
        <f>Raw_Data!J1011</f>
        <v>0</v>
      </c>
      <c r="K1011" s="3" t="str">
        <f>Raw_Data!K1011</f>
        <v>PayPal</v>
      </c>
      <c r="L1011" s="3">
        <f>Raw_Data!L1011</f>
        <v>4</v>
      </c>
      <c r="M1011" s="3">
        <f>Raw_Data!M1011</f>
        <v>0.06</v>
      </c>
      <c r="N1011" s="3" t="str">
        <f>Raw_Data!N1011</f>
        <v>Romance</v>
      </c>
      <c r="O1011" s="3" t="str">
        <f t="shared" si="150"/>
        <v>35-44</v>
      </c>
      <c r="P1011" s="3" t="str">
        <f t="shared" si="151"/>
        <v>&lt;10h</v>
      </c>
      <c r="Q1011" s="3" t="str">
        <f t="shared" si="152"/>
        <v>8-21d</v>
      </c>
      <c r="R1011" s="3" t="str">
        <f t="shared" si="153"/>
        <v>Medium</v>
      </c>
      <c r="S1011" s="3" t="str">
        <f t="shared" si="154"/>
        <v>Mid</v>
      </c>
      <c r="T1011" s="3" t="str">
        <f t="shared" si="155"/>
        <v>Active</v>
      </c>
      <c r="U1011" s="4">
        <f>1/(1+EXP(-(Predictive_Model!$B$5+((B1011-Predictive_Model!$B$20)/Predictive_Model!$C$20)*Predictive_Model!$D$20+((E1011-Predictive_Model!$B$21)/Predictive_Model!$C$21)*Predictive_Model!$D$21+((F1011-Predictive_Model!$B$22)/Predictive_Model!$C$22)*Predictive_Model!$D$22+((I1011-Predictive_Model!$B$23)/Predictive_Model!$C$23)*Predictive_Model!$D$23+((L1011-Predictive_Model!$B$24)/Predictive_Model!$C$24)*Predictive_Model!$D$24+((M1011-Predictive_Model!$B$25)/Predictive_Model!$C$25)*Predictive_Model!$D$25+IF(C1011="Male",Predictive_Model!$D$31,IF(C1011="Other",Predictive_Model!$D$32,0))+IF(D1011="Premium",Predictive_Model!$D$34,IF(D1011="Standard",Predictive_Model!$D$35,0))+IF(G1011="Asia",Predictive_Model!$D$37,IF(G1011="Europe",Predictive_Model!$D$38,IF(G1011="North America",Predictive_Model!$D$39,IF(G1011="Oceania",Predictive_Model!$D$40,IF(G1011="South America",Predictive_Model!$D$41,0)))))+IF(H1011="Laptop",Predictive_Model!$D$43,IF(H1011="Mobile",Predictive_Model!$D$44,IF(H1011="TV",Predictive_Model!$D$45,IF(H1011="Tablet",Predictive_Model!$D$46,0))))+IF(K1011="Crypto",Predictive_Model!$D$48,IF(K1011="Debit Card",Predictive_Model!$D$49,IF(K1011="Gift Card",Predictive_Model!$D$50,IF(K1011="PayPal",Predictive_Model!$D$51,0))))+IF(N1011="Comedy",Predictive_Model!$D$53,IF(N1011="Documentary",Predictive_Model!$D$54,IF(N1011="Drama",Predictive_Model!$D$55,IF(N1011="Horror",Predictive_Model!$D$56,IF(N1011="Romance",Predictive_Model!$D$57,IF(N1011="Sci-Fi",Predictive_Model!$D$58,0)))))))))</f>
        <v>0.95437751078167798</v>
      </c>
      <c r="V1011" s="3" t="str">
        <f t="shared" si="156"/>
        <v>Critical</v>
      </c>
      <c r="W1011" s="6">
        <f t="shared" si="157"/>
        <v>13.351741375835676</v>
      </c>
      <c r="X1011" s="3" t="str">
        <f t="shared" si="158"/>
        <v>Priority 2</v>
      </c>
      <c r="Y1011" s="3" t="str">
        <f t="shared" si="159"/>
        <v>OK</v>
      </c>
    </row>
    <row r="1012" spans="1:25" x14ac:dyDescent="0.25">
      <c r="A1012" s="3" t="str">
        <f>Raw_Data!A1012</f>
        <v>f5309997-6d14-4c98-9379-ac88f9cbbe93</v>
      </c>
      <c r="B1012" s="3">
        <f>Raw_Data!B1012</f>
        <v>29</v>
      </c>
      <c r="C1012" s="3" t="str">
        <f>Raw_Data!C1012</f>
        <v>Male</v>
      </c>
      <c r="D1012" s="3" t="str">
        <f>Raw_Data!D1012</f>
        <v>Standard</v>
      </c>
      <c r="E1012" s="3">
        <f>Raw_Data!E1012</f>
        <v>0.48</v>
      </c>
      <c r="F1012" s="3">
        <f>Raw_Data!F1012</f>
        <v>29</v>
      </c>
      <c r="G1012" s="3" t="str">
        <f>Raw_Data!G1012</f>
        <v>Asia</v>
      </c>
      <c r="H1012" s="3" t="str">
        <f>Raw_Data!H1012</f>
        <v>TV</v>
      </c>
      <c r="I1012" s="3">
        <f>Raw_Data!I1012</f>
        <v>13.99</v>
      </c>
      <c r="J1012" s="3">
        <f>Raw_Data!J1012</f>
        <v>1</v>
      </c>
      <c r="K1012" s="3" t="str">
        <f>Raw_Data!K1012</f>
        <v>Debit Card</v>
      </c>
      <c r="L1012" s="3">
        <f>Raw_Data!L1012</f>
        <v>3</v>
      </c>
      <c r="M1012" s="3">
        <f>Raw_Data!M1012</f>
        <v>0.02</v>
      </c>
      <c r="N1012" s="3" t="str">
        <f>Raw_Data!N1012</f>
        <v>Action</v>
      </c>
      <c r="O1012" s="3" t="str">
        <f t="shared" si="150"/>
        <v>25-34</v>
      </c>
      <c r="P1012" s="3" t="str">
        <f t="shared" si="151"/>
        <v>&lt;10h</v>
      </c>
      <c r="Q1012" s="3" t="str">
        <f t="shared" si="152"/>
        <v>22-45d</v>
      </c>
      <c r="R1012" s="3" t="str">
        <f t="shared" si="153"/>
        <v>Medium</v>
      </c>
      <c r="S1012" s="3" t="str">
        <f t="shared" si="154"/>
        <v>Mid</v>
      </c>
      <c r="T1012" s="3" t="str">
        <f t="shared" si="155"/>
        <v>Churned</v>
      </c>
      <c r="U1012" s="4">
        <f>1/(1+EXP(-(Predictive_Model!$B$5+((B1012-Predictive_Model!$B$20)/Predictive_Model!$C$20)*Predictive_Model!$D$20+((E1012-Predictive_Model!$B$21)/Predictive_Model!$C$21)*Predictive_Model!$D$21+((F1012-Predictive_Model!$B$22)/Predictive_Model!$C$22)*Predictive_Model!$D$22+((I1012-Predictive_Model!$B$23)/Predictive_Model!$C$23)*Predictive_Model!$D$23+((L1012-Predictive_Model!$B$24)/Predictive_Model!$C$24)*Predictive_Model!$D$24+((M1012-Predictive_Model!$B$25)/Predictive_Model!$C$25)*Predictive_Model!$D$25+IF(C1012="Male",Predictive_Model!$D$31,IF(C1012="Other",Predictive_Model!$D$32,0))+IF(D1012="Premium",Predictive_Model!$D$34,IF(D1012="Standard",Predictive_Model!$D$35,0))+IF(G1012="Asia",Predictive_Model!$D$37,IF(G1012="Europe",Predictive_Model!$D$38,IF(G1012="North America",Predictive_Model!$D$39,IF(G1012="Oceania",Predictive_Model!$D$40,IF(G1012="South America",Predictive_Model!$D$41,0)))))+IF(H1012="Laptop",Predictive_Model!$D$43,IF(H1012="Mobile",Predictive_Model!$D$44,IF(H1012="TV",Predictive_Model!$D$45,IF(H1012="Tablet",Predictive_Model!$D$46,0))))+IF(K1012="Crypto",Predictive_Model!$D$48,IF(K1012="Debit Card",Predictive_Model!$D$49,IF(K1012="Gift Card",Predictive_Model!$D$50,IF(K1012="PayPal",Predictive_Model!$D$51,0))))+IF(N1012="Comedy",Predictive_Model!$D$53,IF(N1012="Documentary",Predictive_Model!$D$54,IF(N1012="Drama",Predictive_Model!$D$55,IF(N1012="Horror",Predictive_Model!$D$56,IF(N1012="Romance",Predictive_Model!$D$57,IF(N1012="Sci-Fi",Predictive_Model!$D$58,0)))))))))</f>
        <v>0.992272805424389</v>
      </c>
      <c r="V1012" s="3" t="str">
        <f t="shared" si="156"/>
        <v>Critical</v>
      </c>
      <c r="W1012" s="6">
        <f t="shared" si="157"/>
        <v>13.99</v>
      </c>
      <c r="X1012" s="3" t="str">
        <f t="shared" si="158"/>
        <v>Priority 2</v>
      </c>
      <c r="Y1012" s="3" t="str">
        <f t="shared" si="159"/>
        <v>OK</v>
      </c>
    </row>
    <row r="1013" spans="1:25" x14ac:dyDescent="0.25">
      <c r="A1013" s="3" t="str">
        <f>Raw_Data!A1013</f>
        <v>7b727762-d96e-4828-bd7d-0548f6311542</v>
      </c>
      <c r="B1013" s="3">
        <f>Raw_Data!B1013</f>
        <v>47</v>
      </c>
      <c r="C1013" s="3" t="str">
        <f>Raw_Data!C1013</f>
        <v>Female</v>
      </c>
      <c r="D1013" s="3" t="str">
        <f>Raw_Data!D1013</f>
        <v>Premium</v>
      </c>
      <c r="E1013" s="3">
        <f>Raw_Data!E1013</f>
        <v>14.8</v>
      </c>
      <c r="F1013" s="3">
        <f>Raw_Data!F1013</f>
        <v>43</v>
      </c>
      <c r="G1013" s="3" t="str">
        <f>Raw_Data!G1013</f>
        <v>Europe</v>
      </c>
      <c r="H1013" s="3" t="str">
        <f>Raw_Data!H1013</f>
        <v>TV</v>
      </c>
      <c r="I1013" s="3">
        <f>Raw_Data!I1013</f>
        <v>17.989999999999998</v>
      </c>
      <c r="J1013" s="3">
        <f>Raw_Data!J1013</f>
        <v>1</v>
      </c>
      <c r="K1013" s="3" t="str">
        <f>Raw_Data!K1013</f>
        <v>Credit Card</v>
      </c>
      <c r="L1013" s="3">
        <f>Raw_Data!L1013</f>
        <v>3</v>
      </c>
      <c r="M1013" s="3">
        <f>Raw_Data!M1013</f>
        <v>0.34</v>
      </c>
      <c r="N1013" s="3" t="str">
        <f>Raw_Data!N1013</f>
        <v>Romance</v>
      </c>
      <c r="O1013" s="3" t="str">
        <f t="shared" si="150"/>
        <v>45-54</v>
      </c>
      <c r="P1013" s="3" t="str">
        <f t="shared" si="151"/>
        <v>10-24h</v>
      </c>
      <c r="Q1013" s="3" t="str">
        <f t="shared" si="152"/>
        <v>22-45d</v>
      </c>
      <c r="R1013" s="3" t="str">
        <f t="shared" si="153"/>
        <v>Medium</v>
      </c>
      <c r="S1013" s="3" t="str">
        <f t="shared" si="154"/>
        <v>High</v>
      </c>
      <c r="T1013" s="3" t="str">
        <f t="shared" si="155"/>
        <v>Churned</v>
      </c>
      <c r="U1013" s="4">
        <f>1/(1+EXP(-(Predictive_Model!$B$5+((B1013-Predictive_Model!$B$20)/Predictive_Model!$C$20)*Predictive_Model!$D$20+((E1013-Predictive_Model!$B$21)/Predictive_Model!$C$21)*Predictive_Model!$D$21+((F1013-Predictive_Model!$B$22)/Predictive_Model!$C$22)*Predictive_Model!$D$22+((I1013-Predictive_Model!$B$23)/Predictive_Model!$C$23)*Predictive_Model!$D$23+((L1013-Predictive_Model!$B$24)/Predictive_Model!$C$24)*Predictive_Model!$D$24+((M1013-Predictive_Model!$B$25)/Predictive_Model!$C$25)*Predictive_Model!$D$25+IF(C1013="Male",Predictive_Model!$D$31,IF(C1013="Other",Predictive_Model!$D$32,0))+IF(D1013="Premium",Predictive_Model!$D$34,IF(D1013="Standard",Predictive_Model!$D$35,0))+IF(G1013="Asia",Predictive_Model!$D$37,IF(G1013="Europe",Predictive_Model!$D$38,IF(G1013="North America",Predictive_Model!$D$39,IF(G1013="Oceania",Predictive_Model!$D$40,IF(G1013="South America",Predictive_Model!$D$41,0)))))+IF(H1013="Laptop",Predictive_Model!$D$43,IF(H1013="Mobile",Predictive_Model!$D$44,IF(H1013="TV",Predictive_Model!$D$45,IF(H1013="Tablet",Predictive_Model!$D$46,0))))+IF(K1013="Crypto",Predictive_Model!$D$48,IF(K1013="Debit Card",Predictive_Model!$D$49,IF(K1013="Gift Card",Predictive_Model!$D$50,IF(K1013="PayPal",Predictive_Model!$D$51,0))))+IF(N1013="Comedy",Predictive_Model!$D$53,IF(N1013="Documentary",Predictive_Model!$D$54,IF(N1013="Drama",Predictive_Model!$D$55,IF(N1013="Horror",Predictive_Model!$D$56,IF(N1013="Romance",Predictive_Model!$D$57,IF(N1013="Sci-Fi",Predictive_Model!$D$58,0)))))))))</f>
        <v>0.59184479141108159</v>
      </c>
      <c r="V1013" s="3" t="str">
        <f t="shared" si="156"/>
        <v>High</v>
      </c>
      <c r="W1013" s="6">
        <f t="shared" si="157"/>
        <v>17.989999999999998</v>
      </c>
      <c r="X1013" s="3" t="str">
        <f t="shared" si="158"/>
        <v>Priority 2</v>
      </c>
      <c r="Y1013" s="3" t="str">
        <f t="shared" si="159"/>
        <v>OK</v>
      </c>
    </row>
    <row r="1014" spans="1:25" x14ac:dyDescent="0.25">
      <c r="A1014" s="3" t="str">
        <f>Raw_Data!A1014</f>
        <v>f0998eae-9a45-4ed5-95e4-0b6a02db0630</v>
      </c>
      <c r="B1014" s="3">
        <f>Raw_Data!B1014</f>
        <v>56</v>
      </c>
      <c r="C1014" s="3" t="str">
        <f>Raw_Data!C1014</f>
        <v>Other</v>
      </c>
      <c r="D1014" s="3" t="str">
        <f>Raw_Data!D1014</f>
        <v>Basic</v>
      </c>
      <c r="E1014" s="3">
        <f>Raw_Data!E1014</f>
        <v>1.22</v>
      </c>
      <c r="F1014" s="3">
        <f>Raw_Data!F1014</f>
        <v>23</v>
      </c>
      <c r="G1014" s="3" t="str">
        <f>Raw_Data!G1014</f>
        <v>North America</v>
      </c>
      <c r="H1014" s="3" t="str">
        <f>Raw_Data!H1014</f>
        <v>TV</v>
      </c>
      <c r="I1014" s="3">
        <f>Raw_Data!I1014</f>
        <v>8.99</v>
      </c>
      <c r="J1014" s="3">
        <f>Raw_Data!J1014</f>
        <v>1</v>
      </c>
      <c r="K1014" s="3" t="str">
        <f>Raw_Data!K1014</f>
        <v>PayPal</v>
      </c>
      <c r="L1014" s="3">
        <f>Raw_Data!L1014</f>
        <v>5</v>
      </c>
      <c r="M1014" s="3">
        <f>Raw_Data!M1014</f>
        <v>0.05</v>
      </c>
      <c r="N1014" s="3" t="str">
        <f>Raw_Data!N1014</f>
        <v>Horror</v>
      </c>
      <c r="O1014" s="3" t="str">
        <f t="shared" si="150"/>
        <v>55-70</v>
      </c>
      <c r="P1014" s="3" t="str">
        <f t="shared" si="151"/>
        <v>&lt;10h</v>
      </c>
      <c r="Q1014" s="3" t="str">
        <f t="shared" si="152"/>
        <v>22-45d</v>
      </c>
      <c r="R1014" s="3" t="str">
        <f t="shared" si="153"/>
        <v>Medium</v>
      </c>
      <c r="S1014" s="3" t="str">
        <f t="shared" si="154"/>
        <v>Low</v>
      </c>
      <c r="T1014" s="3" t="str">
        <f t="shared" si="155"/>
        <v>Churned</v>
      </c>
      <c r="U1014" s="4">
        <f>1/(1+EXP(-(Predictive_Model!$B$5+((B1014-Predictive_Model!$B$20)/Predictive_Model!$C$20)*Predictive_Model!$D$20+((E1014-Predictive_Model!$B$21)/Predictive_Model!$C$21)*Predictive_Model!$D$21+((F1014-Predictive_Model!$B$22)/Predictive_Model!$C$22)*Predictive_Model!$D$22+((I1014-Predictive_Model!$B$23)/Predictive_Model!$C$23)*Predictive_Model!$D$23+((L1014-Predictive_Model!$B$24)/Predictive_Model!$C$24)*Predictive_Model!$D$24+((M1014-Predictive_Model!$B$25)/Predictive_Model!$C$25)*Predictive_Model!$D$25+IF(C1014="Male",Predictive_Model!$D$31,IF(C1014="Other",Predictive_Model!$D$32,0))+IF(D1014="Premium",Predictive_Model!$D$34,IF(D1014="Standard",Predictive_Model!$D$35,0))+IF(G1014="Asia",Predictive_Model!$D$37,IF(G1014="Europe",Predictive_Model!$D$38,IF(G1014="North America",Predictive_Model!$D$39,IF(G1014="Oceania",Predictive_Model!$D$40,IF(G1014="South America",Predictive_Model!$D$41,0)))))+IF(H1014="Laptop",Predictive_Model!$D$43,IF(H1014="Mobile",Predictive_Model!$D$44,IF(H1014="TV",Predictive_Model!$D$45,IF(H1014="Tablet",Predictive_Model!$D$46,0))))+IF(K1014="Crypto",Predictive_Model!$D$48,IF(K1014="Debit Card",Predictive_Model!$D$49,IF(K1014="Gift Card",Predictive_Model!$D$50,IF(K1014="PayPal",Predictive_Model!$D$51,0))))+IF(N1014="Comedy",Predictive_Model!$D$53,IF(N1014="Documentary",Predictive_Model!$D$54,IF(N1014="Drama",Predictive_Model!$D$55,IF(N1014="Horror",Predictive_Model!$D$56,IF(N1014="Romance",Predictive_Model!$D$57,IF(N1014="Sci-Fi",Predictive_Model!$D$58,0)))))))))</f>
        <v>0.97631987990124747</v>
      </c>
      <c r="V1014" s="3" t="str">
        <f t="shared" si="156"/>
        <v>Critical</v>
      </c>
      <c r="W1014" s="6">
        <f t="shared" si="157"/>
        <v>8.99</v>
      </c>
      <c r="X1014" s="3" t="str">
        <f t="shared" si="158"/>
        <v>Priority 2</v>
      </c>
      <c r="Y1014" s="3" t="str">
        <f t="shared" si="159"/>
        <v>OK</v>
      </c>
    </row>
    <row r="1015" spans="1:25" x14ac:dyDescent="0.25">
      <c r="A1015" s="3" t="str">
        <f>Raw_Data!A1015</f>
        <v>0cacf79a-fce7-458e-b6c4-875c2af22550</v>
      </c>
      <c r="B1015" s="3">
        <f>Raw_Data!B1015</f>
        <v>23</v>
      </c>
      <c r="C1015" s="3" t="str">
        <f>Raw_Data!C1015</f>
        <v>Other</v>
      </c>
      <c r="D1015" s="3" t="str">
        <f>Raw_Data!D1015</f>
        <v>Standard</v>
      </c>
      <c r="E1015" s="3">
        <f>Raw_Data!E1015</f>
        <v>7.45</v>
      </c>
      <c r="F1015" s="3">
        <f>Raw_Data!F1015</f>
        <v>41</v>
      </c>
      <c r="G1015" s="3" t="str">
        <f>Raw_Data!G1015</f>
        <v>Asia</v>
      </c>
      <c r="H1015" s="3" t="str">
        <f>Raw_Data!H1015</f>
        <v>Desktop</v>
      </c>
      <c r="I1015" s="3">
        <f>Raw_Data!I1015</f>
        <v>13.99</v>
      </c>
      <c r="J1015" s="3">
        <f>Raw_Data!J1015</f>
        <v>1</v>
      </c>
      <c r="K1015" s="3" t="str">
        <f>Raw_Data!K1015</f>
        <v>Crypto</v>
      </c>
      <c r="L1015" s="3">
        <f>Raw_Data!L1015</f>
        <v>3</v>
      </c>
      <c r="M1015" s="3">
        <f>Raw_Data!M1015</f>
        <v>0.18</v>
      </c>
      <c r="N1015" s="3" t="str">
        <f>Raw_Data!N1015</f>
        <v>Action</v>
      </c>
      <c r="O1015" s="3" t="str">
        <f t="shared" si="150"/>
        <v>18-24</v>
      </c>
      <c r="P1015" s="3" t="str">
        <f t="shared" si="151"/>
        <v>&lt;10h</v>
      </c>
      <c r="Q1015" s="3" t="str">
        <f t="shared" si="152"/>
        <v>22-45d</v>
      </c>
      <c r="R1015" s="3" t="str">
        <f t="shared" si="153"/>
        <v>Medium</v>
      </c>
      <c r="S1015" s="3" t="str">
        <f t="shared" si="154"/>
        <v>Mid</v>
      </c>
      <c r="T1015" s="3" t="str">
        <f t="shared" si="155"/>
        <v>Churned</v>
      </c>
      <c r="U1015" s="4">
        <f>1/(1+EXP(-(Predictive_Model!$B$5+((B1015-Predictive_Model!$B$20)/Predictive_Model!$C$20)*Predictive_Model!$D$20+((E1015-Predictive_Model!$B$21)/Predictive_Model!$C$21)*Predictive_Model!$D$21+((F1015-Predictive_Model!$B$22)/Predictive_Model!$C$22)*Predictive_Model!$D$22+((I1015-Predictive_Model!$B$23)/Predictive_Model!$C$23)*Predictive_Model!$D$23+((L1015-Predictive_Model!$B$24)/Predictive_Model!$C$24)*Predictive_Model!$D$24+((M1015-Predictive_Model!$B$25)/Predictive_Model!$C$25)*Predictive_Model!$D$25+IF(C1015="Male",Predictive_Model!$D$31,IF(C1015="Other",Predictive_Model!$D$32,0))+IF(D1015="Premium",Predictive_Model!$D$34,IF(D1015="Standard",Predictive_Model!$D$35,0))+IF(G1015="Asia",Predictive_Model!$D$37,IF(G1015="Europe",Predictive_Model!$D$38,IF(G1015="North America",Predictive_Model!$D$39,IF(G1015="Oceania",Predictive_Model!$D$40,IF(G1015="South America",Predictive_Model!$D$41,0)))))+IF(H1015="Laptop",Predictive_Model!$D$43,IF(H1015="Mobile",Predictive_Model!$D$44,IF(H1015="TV",Predictive_Model!$D$45,IF(H1015="Tablet",Predictive_Model!$D$46,0))))+IF(K1015="Crypto",Predictive_Model!$D$48,IF(K1015="Debit Card",Predictive_Model!$D$49,IF(K1015="Gift Card",Predictive_Model!$D$50,IF(K1015="PayPal",Predictive_Model!$D$51,0))))+IF(N1015="Comedy",Predictive_Model!$D$53,IF(N1015="Documentary",Predictive_Model!$D$54,IF(N1015="Drama",Predictive_Model!$D$55,IF(N1015="Horror",Predictive_Model!$D$56,IF(N1015="Romance",Predictive_Model!$D$57,IF(N1015="Sci-Fi",Predictive_Model!$D$58,0)))))))))</f>
        <v>0.98852506429923248</v>
      </c>
      <c r="V1015" s="3" t="str">
        <f t="shared" si="156"/>
        <v>Critical</v>
      </c>
      <c r="W1015" s="6">
        <f t="shared" si="157"/>
        <v>13.99</v>
      </c>
      <c r="X1015" s="3" t="str">
        <f t="shared" si="158"/>
        <v>Priority 2</v>
      </c>
      <c r="Y1015" s="3" t="str">
        <f t="shared" si="159"/>
        <v>OK</v>
      </c>
    </row>
    <row r="1016" spans="1:25" x14ac:dyDescent="0.25">
      <c r="A1016" s="3" t="str">
        <f>Raw_Data!A1016</f>
        <v>725f7196-8df8-4046-8d35-22a7ee20413e</v>
      </c>
      <c r="B1016" s="3">
        <f>Raw_Data!B1016</f>
        <v>28</v>
      </c>
      <c r="C1016" s="3" t="str">
        <f>Raw_Data!C1016</f>
        <v>Male</v>
      </c>
      <c r="D1016" s="3" t="str">
        <f>Raw_Data!D1016</f>
        <v>Premium</v>
      </c>
      <c r="E1016" s="3">
        <f>Raw_Data!E1016</f>
        <v>15.45</v>
      </c>
      <c r="F1016" s="3">
        <f>Raw_Data!F1016</f>
        <v>44</v>
      </c>
      <c r="G1016" s="3" t="str">
        <f>Raw_Data!G1016</f>
        <v>South America</v>
      </c>
      <c r="H1016" s="3" t="str">
        <f>Raw_Data!H1016</f>
        <v>Desktop</v>
      </c>
      <c r="I1016" s="3">
        <f>Raw_Data!I1016</f>
        <v>17.989999999999998</v>
      </c>
      <c r="J1016" s="3">
        <f>Raw_Data!J1016</f>
        <v>1</v>
      </c>
      <c r="K1016" s="3" t="str">
        <f>Raw_Data!K1016</f>
        <v>Crypto</v>
      </c>
      <c r="L1016" s="3">
        <f>Raw_Data!L1016</f>
        <v>4</v>
      </c>
      <c r="M1016" s="3">
        <f>Raw_Data!M1016</f>
        <v>0.34</v>
      </c>
      <c r="N1016" s="3" t="str">
        <f>Raw_Data!N1016</f>
        <v>Drama</v>
      </c>
      <c r="O1016" s="3" t="str">
        <f t="shared" si="150"/>
        <v>25-34</v>
      </c>
      <c r="P1016" s="3" t="str">
        <f t="shared" si="151"/>
        <v>10-24h</v>
      </c>
      <c r="Q1016" s="3" t="str">
        <f t="shared" si="152"/>
        <v>22-45d</v>
      </c>
      <c r="R1016" s="3" t="str">
        <f t="shared" si="153"/>
        <v>Medium</v>
      </c>
      <c r="S1016" s="3" t="str">
        <f t="shared" si="154"/>
        <v>High</v>
      </c>
      <c r="T1016" s="3" t="str">
        <f t="shared" si="155"/>
        <v>Churned</v>
      </c>
      <c r="U1016" s="4">
        <f>1/(1+EXP(-(Predictive_Model!$B$5+((B1016-Predictive_Model!$B$20)/Predictive_Model!$C$20)*Predictive_Model!$D$20+((E1016-Predictive_Model!$B$21)/Predictive_Model!$C$21)*Predictive_Model!$D$21+((F1016-Predictive_Model!$B$22)/Predictive_Model!$C$22)*Predictive_Model!$D$22+((I1016-Predictive_Model!$B$23)/Predictive_Model!$C$23)*Predictive_Model!$D$23+((L1016-Predictive_Model!$B$24)/Predictive_Model!$C$24)*Predictive_Model!$D$24+((M1016-Predictive_Model!$B$25)/Predictive_Model!$C$25)*Predictive_Model!$D$25+IF(C1016="Male",Predictive_Model!$D$31,IF(C1016="Other",Predictive_Model!$D$32,0))+IF(D1016="Premium",Predictive_Model!$D$34,IF(D1016="Standard",Predictive_Model!$D$35,0))+IF(G1016="Asia",Predictive_Model!$D$37,IF(G1016="Europe",Predictive_Model!$D$38,IF(G1016="North America",Predictive_Model!$D$39,IF(G1016="Oceania",Predictive_Model!$D$40,IF(G1016="South America",Predictive_Model!$D$41,0)))))+IF(H1016="Laptop",Predictive_Model!$D$43,IF(H1016="Mobile",Predictive_Model!$D$44,IF(H1016="TV",Predictive_Model!$D$45,IF(H1016="Tablet",Predictive_Model!$D$46,0))))+IF(K1016="Crypto",Predictive_Model!$D$48,IF(K1016="Debit Card",Predictive_Model!$D$49,IF(K1016="Gift Card",Predictive_Model!$D$50,IF(K1016="PayPal",Predictive_Model!$D$51,0))))+IF(N1016="Comedy",Predictive_Model!$D$53,IF(N1016="Documentary",Predictive_Model!$D$54,IF(N1016="Drama",Predictive_Model!$D$55,IF(N1016="Horror",Predictive_Model!$D$56,IF(N1016="Romance",Predictive_Model!$D$57,IF(N1016="Sci-Fi",Predictive_Model!$D$58,0)))))))))</f>
        <v>0.41844196040283815</v>
      </c>
      <c r="V1016" s="3" t="str">
        <f t="shared" si="156"/>
        <v>Medium</v>
      </c>
      <c r="W1016" s="6">
        <f t="shared" si="157"/>
        <v>17.989999999999998</v>
      </c>
      <c r="X1016" s="3" t="str">
        <f t="shared" si="158"/>
        <v>Monitor</v>
      </c>
      <c r="Y1016" s="3" t="str">
        <f t="shared" si="159"/>
        <v>OK</v>
      </c>
    </row>
    <row r="1017" spans="1:25" x14ac:dyDescent="0.25">
      <c r="A1017" s="3" t="str">
        <f>Raw_Data!A1017</f>
        <v>7767a55d-bc06-4edf-89a6-0235f5728dd5</v>
      </c>
      <c r="B1017" s="3">
        <f>Raw_Data!B1017</f>
        <v>19</v>
      </c>
      <c r="C1017" s="3" t="str">
        <f>Raw_Data!C1017</f>
        <v>Male</v>
      </c>
      <c r="D1017" s="3" t="str">
        <f>Raw_Data!D1017</f>
        <v>Standard</v>
      </c>
      <c r="E1017" s="3">
        <f>Raw_Data!E1017</f>
        <v>0.95</v>
      </c>
      <c r="F1017" s="3">
        <f>Raw_Data!F1017</f>
        <v>22</v>
      </c>
      <c r="G1017" s="3" t="str">
        <f>Raw_Data!G1017</f>
        <v>Asia</v>
      </c>
      <c r="H1017" s="3" t="str">
        <f>Raw_Data!H1017</f>
        <v>Laptop</v>
      </c>
      <c r="I1017" s="3">
        <f>Raw_Data!I1017</f>
        <v>13.99</v>
      </c>
      <c r="J1017" s="3">
        <f>Raw_Data!J1017</f>
        <v>1</v>
      </c>
      <c r="K1017" s="3" t="str">
        <f>Raw_Data!K1017</f>
        <v>Credit Card</v>
      </c>
      <c r="L1017" s="3">
        <f>Raw_Data!L1017</f>
        <v>2</v>
      </c>
      <c r="M1017" s="3">
        <f>Raw_Data!M1017</f>
        <v>0.04</v>
      </c>
      <c r="N1017" s="3" t="str">
        <f>Raw_Data!N1017</f>
        <v>Documentary</v>
      </c>
      <c r="O1017" s="3" t="str">
        <f t="shared" si="150"/>
        <v>18-24</v>
      </c>
      <c r="P1017" s="3" t="str">
        <f t="shared" si="151"/>
        <v>&lt;10h</v>
      </c>
      <c r="Q1017" s="3" t="str">
        <f t="shared" si="152"/>
        <v>22-45d</v>
      </c>
      <c r="R1017" s="3" t="str">
        <f t="shared" si="153"/>
        <v>Medium</v>
      </c>
      <c r="S1017" s="3" t="str">
        <f t="shared" si="154"/>
        <v>Mid</v>
      </c>
      <c r="T1017" s="3" t="str">
        <f t="shared" si="155"/>
        <v>Churned</v>
      </c>
      <c r="U1017" s="4">
        <f>1/(1+EXP(-(Predictive_Model!$B$5+((B1017-Predictive_Model!$B$20)/Predictive_Model!$C$20)*Predictive_Model!$D$20+((E1017-Predictive_Model!$B$21)/Predictive_Model!$C$21)*Predictive_Model!$D$21+((F1017-Predictive_Model!$B$22)/Predictive_Model!$C$22)*Predictive_Model!$D$22+((I1017-Predictive_Model!$B$23)/Predictive_Model!$C$23)*Predictive_Model!$D$23+((L1017-Predictive_Model!$B$24)/Predictive_Model!$C$24)*Predictive_Model!$D$24+((M1017-Predictive_Model!$B$25)/Predictive_Model!$C$25)*Predictive_Model!$D$25+IF(C1017="Male",Predictive_Model!$D$31,IF(C1017="Other",Predictive_Model!$D$32,0))+IF(D1017="Premium",Predictive_Model!$D$34,IF(D1017="Standard",Predictive_Model!$D$35,0))+IF(G1017="Asia",Predictive_Model!$D$37,IF(G1017="Europe",Predictive_Model!$D$38,IF(G1017="North America",Predictive_Model!$D$39,IF(G1017="Oceania",Predictive_Model!$D$40,IF(G1017="South America",Predictive_Model!$D$41,0)))))+IF(H1017="Laptop",Predictive_Model!$D$43,IF(H1017="Mobile",Predictive_Model!$D$44,IF(H1017="TV",Predictive_Model!$D$45,IF(H1017="Tablet",Predictive_Model!$D$46,0))))+IF(K1017="Crypto",Predictive_Model!$D$48,IF(K1017="Debit Card",Predictive_Model!$D$49,IF(K1017="Gift Card",Predictive_Model!$D$50,IF(K1017="PayPal",Predictive_Model!$D$51,0))))+IF(N1017="Comedy",Predictive_Model!$D$53,IF(N1017="Documentary",Predictive_Model!$D$54,IF(N1017="Drama",Predictive_Model!$D$55,IF(N1017="Horror",Predictive_Model!$D$56,IF(N1017="Romance",Predictive_Model!$D$57,IF(N1017="Sci-Fi",Predictive_Model!$D$58,0)))))))))</f>
        <v>0.99330607087366951</v>
      </c>
      <c r="V1017" s="3" t="str">
        <f t="shared" si="156"/>
        <v>Critical</v>
      </c>
      <c r="W1017" s="6">
        <f t="shared" si="157"/>
        <v>13.99</v>
      </c>
      <c r="X1017" s="3" t="str">
        <f t="shared" si="158"/>
        <v>Priority 2</v>
      </c>
      <c r="Y1017" s="3" t="str">
        <f t="shared" si="159"/>
        <v>OK</v>
      </c>
    </row>
    <row r="1018" spans="1:25" x14ac:dyDescent="0.25">
      <c r="A1018" s="3" t="str">
        <f>Raw_Data!A1018</f>
        <v>e12018ab-4d36-4bbe-bd5a-3e7d2c14b5bb</v>
      </c>
      <c r="B1018" s="3">
        <f>Raw_Data!B1018</f>
        <v>52</v>
      </c>
      <c r="C1018" s="3" t="str">
        <f>Raw_Data!C1018</f>
        <v>Female</v>
      </c>
      <c r="D1018" s="3" t="str">
        <f>Raw_Data!D1018</f>
        <v>Basic</v>
      </c>
      <c r="E1018" s="3">
        <f>Raw_Data!E1018</f>
        <v>34.130000000000003</v>
      </c>
      <c r="F1018" s="3">
        <f>Raw_Data!F1018</f>
        <v>32</v>
      </c>
      <c r="G1018" s="3" t="str">
        <f>Raw_Data!G1018</f>
        <v>South America</v>
      </c>
      <c r="H1018" s="3" t="str">
        <f>Raw_Data!H1018</f>
        <v>Desktop</v>
      </c>
      <c r="I1018" s="3">
        <f>Raw_Data!I1018</f>
        <v>8.99</v>
      </c>
      <c r="J1018" s="3">
        <f>Raw_Data!J1018</f>
        <v>0</v>
      </c>
      <c r="K1018" s="3" t="str">
        <f>Raw_Data!K1018</f>
        <v>Crypto</v>
      </c>
      <c r="L1018" s="3">
        <f>Raw_Data!L1018</f>
        <v>3</v>
      </c>
      <c r="M1018" s="3">
        <f>Raw_Data!M1018</f>
        <v>1.03</v>
      </c>
      <c r="N1018" s="3" t="str">
        <f>Raw_Data!N1018</f>
        <v>Comedy</v>
      </c>
      <c r="O1018" s="3" t="str">
        <f t="shared" si="150"/>
        <v>45-54</v>
      </c>
      <c r="P1018" s="3" t="str">
        <f t="shared" si="151"/>
        <v>25-49h</v>
      </c>
      <c r="Q1018" s="3" t="str">
        <f t="shared" si="152"/>
        <v>22-45d</v>
      </c>
      <c r="R1018" s="3" t="str">
        <f t="shared" si="153"/>
        <v>Medium</v>
      </c>
      <c r="S1018" s="3" t="str">
        <f t="shared" si="154"/>
        <v>Low</v>
      </c>
      <c r="T1018" s="3" t="str">
        <f t="shared" si="155"/>
        <v>Active</v>
      </c>
      <c r="U1018" s="4">
        <f>1/(1+EXP(-(Predictive_Model!$B$5+((B1018-Predictive_Model!$B$20)/Predictive_Model!$C$20)*Predictive_Model!$D$20+((E1018-Predictive_Model!$B$21)/Predictive_Model!$C$21)*Predictive_Model!$D$21+((F1018-Predictive_Model!$B$22)/Predictive_Model!$C$22)*Predictive_Model!$D$22+((I1018-Predictive_Model!$B$23)/Predictive_Model!$C$23)*Predictive_Model!$D$23+((L1018-Predictive_Model!$B$24)/Predictive_Model!$C$24)*Predictive_Model!$D$24+((M1018-Predictive_Model!$B$25)/Predictive_Model!$C$25)*Predictive_Model!$D$25+IF(C1018="Male",Predictive_Model!$D$31,IF(C1018="Other",Predictive_Model!$D$32,0))+IF(D1018="Premium",Predictive_Model!$D$34,IF(D1018="Standard",Predictive_Model!$D$35,0))+IF(G1018="Asia",Predictive_Model!$D$37,IF(G1018="Europe",Predictive_Model!$D$38,IF(G1018="North America",Predictive_Model!$D$39,IF(G1018="Oceania",Predictive_Model!$D$40,IF(G1018="South America",Predictive_Model!$D$41,0)))))+IF(H1018="Laptop",Predictive_Model!$D$43,IF(H1018="Mobile",Predictive_Model!$D$44,IF(H1018="TV",Predictive_Model!$D$45,IF(H1018="Tablet",Predictive_Model!$D$46,0))))+IF(K1018="Crypto",Predictive_Model!$D$48,IF(K1018="Debit Card",Predictive_Model!$D$49,IF(K1018="Gift Card",Predictive_Model!$D$50,IF(K1018="PayPal",Predictive_Model!$D$51,0))))+IF(N1018="Comedy",Predictive_Model!$D$53,IF(N1018="Documentary",Predictive_Model!$D$54,IF(N1018="Drama",Predictive_Model!$D$55,IF(N1018="Horror",Predictive_Model!$D$56,IF(N1018="Romance",Predictive_Model!$D$57,IF(N1018="Sci-Fi",Predictive_Model!$D$58,0)))))))))</f>
        <v>5.705708188907796E-3</v>
      </c>
      <c r="V1018" s="3" t="str">
        <f t="shared" si="156"/>
        <v>Low</v>
      </c>
      <c r="W1018" s="6">
        <f t="shared" si="157"/>
        <v>5.1294316618281086E-2</v>
      </c>
      <c r="X1018" s="3" t="str">
        <f t="shared" si="158"/>
        <v>Monitor</v>
      </c>
      <c r="Y1018" s="3" t="str">
        <f t="shared" si="159"/>
        <v>OK</v>
      </c>
    </row>
    <row r="1019" spans="1:25" x14ac:dyDescent="0.25">
      <c r="A1019" s="3" t="str">
        <f>Raw_Data!A1019</f>
        <v>c24bf17b-a0f9-429c-9b41-a7b00dcfa39b</v>
      </c>
      <c r="B1019" s="3">
        <f>Raw_Data!B1019</f>
        <v>62</v>
      </c>
      <c r="C1019" s="3" t="str">
        <f>Raw_Data!C1019</f>
        <v>Other</v>
      </c>
      <c r="D1019" s="3" t="str">
        <f>Raw_Data!D1019</f>
        <v>Premium</v>
      </c>
      <c r="E1019" s="3">
        <f>Raw_Data!E1019</f>
        <v>10.02</v>
      </c>
      <c r="F1019" s="3">
        <f>Raw_Data!F1019</f>
        <v>33</v>
      </c>
      <c r="G1019" s="3" t="str">
        <f>Raw_Data!G1019</f>
        <v>Africa</v>
      </c>
      <c r="H1019" s="3" t="str">
        <f>Raw_Data!H1019</f>
        <v>TV</v>
      </c>
      <c r="I1019" s="3">
        <f>Raw_Data!I1019</f>
        <v>17.989999999999998</v>
      </c>
      <c r="J1019" s="3">
        <f>Raw_Data!J1019</f>
        <v>1</v>
      </c>
      <c r="K1019" s="3" t="str">
        <f>Raw_Data!K1019</f>
        <v>PayPal</v>
      </c>
      <c r="L1019" s="3">
        <f>Raw_Data!L1019</f>
        <v>2</v>
      </c>
      <c r="M1019" s="3">
        <f>Raw_Data!M1019</f>
        <v>0.28999999999999998</v>
      </c>
      <c r="N1019" s="3" t="str">
        <f>Raw_Data!N1019</f>
        <v>Comedy</v>
      </c>
      <c r="O1019" s="3" t="str">
        <f t="shared" si="150"/>
        <v>55-70</v>
      </c>
      <c r="P1019" s="3" t="str">
        <f t="shared" si="151"/>
        <v>10-24h</v>
      </c>
      <c r="Q1019" s="3" t="str">
        <f t="shared" si="152"/>
        <v>22-45d</v>
      </c>
      <c r="R1019" s="3" t="str">
        <f t="shared" si="153"/>
        <v>Medium</v>
      </c>
      <c r="S1019" s="3" t="str">
        <f t="shared" si="154"/>
        <v>High</v>
      </c>
      <c r="T1019" s="3" t="str">
        <f t="shared" si="155"/>
        <v>Churned</v>
      </c>
      <c r="U1019" s="4">
        <f>1/(1+EXP(-(Predictive_Model!$B$5+((B1019-Predictive_Model!$B$20)/Predictive_Model!$C$20)*Predictive_Model!$D$20+((E1019-Predictive_Model!$B$21)/Predictive_Model!$C$21)*Predictive_Model!$D$21+((F1019-Predictive_Model!$B$22)/Predictive_Model!$C$22)*Predictive_Model!$D$22+((I1019-Predictive_Model!$B$23)/Predictive_Model!$C$23)*Predictive_Model!$D$23+((L1019-Predictive_Model!$B$24)/Predictive_Model!$C$24)*Predictive_Model!$D$24+((M1019-Predictive_Model!$B$25)/Predictive_Model!$C$25)*Predictive_Model!$D$25+IF(C1019="Male",Predictive_Model!$D$31,IF(C1019="Other",Predictive_Model!$D$32,0))+IF(D1019="Premium",Predictive_Model!$D$34,IF(D1019="Standard",Predictive_Model!$D$35,0))+IF(G1019="Asia",Predictive_Model!$D$37,IF(G1019="Europe",Predictive_Model!$D$38,IF(G1019="North America",Predictive_Model!$D$39,IF(G1019="Oceania",Predictive_Model!$D$40,IF(G1019="South America",Predictive_Model!$D$41,0)))))+IF(H1019="Laptop",Predictive_Model!$D$43,IF(H1019="Mobile",Predictive_Model!$D$44,IF(H1019="TV",Predictive_Model!$D$45,IF(H1019="Tablet",Predictive_Model!$D$46,0))))+IF(K1019="Crypto",Predictive_Model!$D$48,IF(K1019="Debit Card",Predictive_Model!$D$49,IF(K1019="Gift Card",Predictive_Model!$D$50,IF(K1019="PayPal",Predictive_Model!$D$51,0))))+IF(N1019="Comedy",Predictive_Model!$D$53,IF(N1019="Documentary",Predictive_Model!$D$54,IF(N1019="Drama",Predictive_Model!$D$55,IF(N1019="Horror",Predictive_Model!$D$56,IF(N1019="Romance",Predictive_Model!$D$57,IF(N1019="Sci-Fi",Predictive_Model!$D$58,0)))))))))</f>
        <v>0.75435666809759183</v>
      </c>
      <c r="V1019" s="3" t="str">
        <f t="shared" si="156"/>
        <v>Critical</v>
      </c>
      <c r="W1019" s="6">
        <f t="shared" si="157"/>
        <v>17.989999999999998</v>
      </c>
      <c r="X1019" s="3" t="str">
        <f t="shared" si="158"/>
        <v>Priority 1</v>
      </c>
      <c r="Y1019" s="3" t="str">
        <f t="shared" si="159"/>
        <v>OK</v>
      </c>
    </row>
    <row r="1020" spans="1:25" x14ac:dyDescent="0.25">
      <c r="A1020" s="3" t="str">
        <f>Raw_Data!A1020</f>
        <v>d2c7c300-4be4-4fc4-9e3b-f7075f0140d4</v>
      </c>
      <c r="B1020" s="3">
        <f>Raw_Data!B1020</f>
        <v>28</v>
      </c>
      <c r="C1020" s="3" t="str">
        <f>Raw_Data!C1020</f>
        <v>Male</v>
      </c>
      <c r="D1020" s="3" t="str">
        <f>Raw_Data!D1020</f>
        <v>Basic</v>
      </c>
      <c r="E1020" s="3">
        <f>Raw_Data!E1020</f>
        <v>48.58</v>
      </c>
      <c r="F1020" s="3">
        <f>Raw_Data!F1020</f>
        <v>10</v>
      </c>
      <c r="G1020" s="3" t="str">
        <f>Raw_Data!G1020</f>
        <v>North America</v>
      </c>
      <c r="H1020" s="3" t="str">
        <f>Raw_Data!H1020</f>
        <v>Laptop</v>
      </c>
      <c r="I1020" s="3">
        <f>Raw_Data!I1020</f>
        <v>8.99</v>
      </c>
      <c r="J1020" s="3">
        <f>Raw_Data!J1020</f>
        <v>0</v>
      </c>
      <c r="K1020" s="3" t="str">
        <f>Raw_Data!K1020</f>
        <v>Debit Card</v>
      </c>
      <c r="L1020" s="3">
        <f>Raw_Data!L1020</f>
        <v>2</v>
      </c>
      <c r="M1020" s="3">
        <f>Raw_Data!M1020</f>
        <v>4.42</v>
      </c>
      <c r="N1020" s="3" t="str">
        <f>Raw_Data!N1020</f>
        <v>Drama</v>
      </c>
      <c r="O1020" s="3" t="str">
        <f t="shared" si="150"/>
        <v>25-34</v>
      </c>
      <c r="P1020" s="3" t="str">
        <f t="shared" si="151"/>
        <v>25-49h</v>
      </c>
      <c r="Q1020" s="3" t="str">
        <f t="shared" si="152"/>
        <v>8-21d</v>
      </c>
      <c r="R1020" s="3" t="str">
        <f t="shared" si="153"/>
        <v>High</v>
      </c>
      <c r="S1020" s="3" t="str">
        <f t="shared" si="154"/>
        <v>Low</v>
      </c>
      <c r="T1020" s="3" t="str">
        <f t="shared" si="155"/>
        <v>Active</v>
      </c>
      <c r="U1020" s="4">
        <f>1/(1+EXP(-(Predictive_Model!$B$5+((B1020-Predictive_Model!$B$20)/Predictive_Model!$C$20)*Predictive_Model!$D$20+((E1020-Predictive_Model!$B$21)/Predictive_Model!$C$21)*Predictive_Model!$D$21+((F1020-Predictive_Model!$B$22)/Predictive_Model!$C$22)*Predictive_Model!$D$22+((I1020-Predictive_Model!$B$23)/Predictive_Model!$C$23)*Predictive_Model!$D$23+((L1020-Predictive_Model!$B$24)/Predictive_Model!$C$24)*Predictive_Model!$D$24+((M1020-Predictive_Model!$B$25)/Predictive_Model!$C$25)*Predictive_Model!$D$25+IF(C1020="Male",Predictive_Model!$D$31,IF(C1020="Other",Predictive_Model!$D$32,0))+IF(D1020="Premium",Predictive_Model!$D$34,IF(D1020="Standard",Predictive_Model!$D$35,0))+IF(G1020="Asia",Predictive_Model!$D$37,IF(G1020="Europe",Predictive_Model!$D$38,IF(G1020="North America",Predictive_Model!$D$39,IF(G1020="Oceania",Predictive_Model!$D$40,IF(G1020="South America",Predictive_Model!$D$41,0)))))+IF(H1020="Laptop",Predictive_Model!$D$43,IF(H1020="Mobile",Predictive_Model!$D$44,IF(H1020="TV",Predictive_Model!$D$45,IF(H1020="Tablet",Predictive_Model!$D$46,0))))+IF(K1020="Crypto",Predictive_Model!$D$48,IF(K1020="Debit Card",Predictive_Model!$D$49,IF(K1020="Gift Card",Predictive_Model!$D$50,IF(K1020="PayPal",Predictive_Model!$D$51,0))))+IF(N1020="Comedy",Predictive_Model!$D$53,IF(N1020="Documentary",Predictive_Model!$D$54,IF(N1020="Drama",Predictive_Model!$D$55,IF(N1020="Horror",Predictive_Model!$D$56,IF(N1020="Romance",Predictive_Model!$D$57,IF(N1020="Sci-Fi",Predictive_Model!$D$58,0)))))))))</f>
        <v>1.6023701163328541E-8</v>
      </c>
      <c r="V1020" s="3" t="str">
        <f t="shared" si="156"/>
        <v>Low</v>
      </c>
      <c r="W1020" s="6">
        <f t="shared" si="157"/>
        <v>1.440530734583236E-7</v>
      </c>
      <c r="X1020" s="3" t="str">
        <f t="shared" si="158"/>
        <v>Monitor</v>
      </c>
      <c r="Y1020" s="3" t="str">
        <f t="shared" si="159"/>
        <v>OK</v>
      </c>
    </row>
    <row r="1021" spans="1:25" x14ac:dyDescent="0.25">
      <c r="A1021" s="3" t="str">
        <f>Raw_Data!A1021</f>
        <v>11889462-30c0-4225-a01f-7363d2edb91f</v>
      </c>
      <c r="B1021" s="3">
        <f>Raw_Data!B1021</f>
        <v>43</v>
      </c>
      <c r="C1021" s="3" t="str">
        <f>Raw_Data!C1021</f>
        <v>Female</v>
      </c>
      <c r="D1021" s="3" t="str">
        <f>Raw_Data!D1021</f>
        <v>Premium</v>
      </c>
      <c r="E1021" s="3">
        <f>Raw_Data!E1021</f>
        <v>7.18</v>
      </c>
      <c r="F1021" s="3">
        <f>Raw_Data!F1021</f>
        <v>14</v>
      </c>
      <c r="G1021" s="3" t="str">
        <f>Raw_Data!G1021</f>
        <v>Europe</v>
      </c>
      <c r="H1021" s="3" t="str">
        <f>Raw_Data!H1021</f>
        <v>Mobile</v>
      </c>
      <c r="I1021" s="3">
        <f>Raw_Data!I1021</f>
        <v>17.989999999999998</v>
      </c>
      <c r="J1021" s="3">
        <f>Raw_Data!J1021</f>
        <v>0</v>
      </c>
      <c r="K1021" s="3" t="str">
        <f>Raw_Data!K1021</f>
        <v>Gift Card</v>
      </c>
      <c r="L1021" s="3">
        <f>Raw_Data!L1021</f>
        <v>5</v>
      </c>
      <c r="M1021" s="3">
        <f>Raw_Data!M1021</f>
        <v>0.48</v>
      </c>
      <c r="N1021" s="3" t="str">
        <f>Raw_Data!N1021</f>
        <v>Romance</v>
      </c>
      <c r="O1021" s="3" t="str">
        <f t="shared" si="150"/>
        <v>35-44</v>
      </c>
      <c r="P1021" s="3" t="str">
        <f t="shared" si="151"/>
        <v>&lt;10h</v>
      </c>
      <c r="Q1021" s="3" t="str">
        <f t="shared" si="152"/>
        <v>8-21d</v>
      </c>
      <c r="R1021" s="3" t="str">
        <f t="shared" si="153"/>
        <v>Medium</v>
      </c>
      <c r="S1021" s="3" t="str">
        <f t="shared" si="154"/>
        <v>High</v>
      </c>
      <c r="T1021" s="3" t="str">
        <f t="shared" si="155"/>
        <v>Active</v>
      </c>
      <c r="U1021" s="4">
        <f>1/(1+EXP(-(Predictive_Model!$B$5+((B1021-Predictive_Model!$B$20)/Predictive_Model!$C$20)*Predictive_Model!$D$20+((E1021-Predictive_Model!$B$21)/Predictive_Model!$C$21)*Predictive_Model!$D$21+((F1021-Predictive_Model!$B$22)/Predictive_Model!$C$22)*Predictive_Model!$D$22+((I1021-Predictive_Model!$B$23)/Predictive_Model!$C$23)*Predictive_Model!$D$23+((L1021-Predictive_Model!$B$24)/Predictive_Model!$C$24)*Predictive_Model!$D$24+((M1021-Predictive_Model!$B$25)/Predictive_Model!$C$25)*Predictive_Model!$D$25+IF(C1021="Male",Predictive_Model!$D$31,IF(C1021="Other",Predictive_Model!$D$32,0))+IF(D1021="Premium",Predictive_Model!$D$34,IF(D1021="Standard",Predictive_Model!$D$35,0))+IF(G1021="Asia",Predictive_Model!$D$37,IF(G1021="Europe",Predictive_Model!$D$38,IF(G1021="North America",Predictive_Model!$D$39,IF(G1021="Oceania",Predictive_Model!$D$40,IF(G1021="South America",Predictive_Model!$D$41,0)))))+IF(H1021="Laptop",Predictive_Model!$D$43,IF(H1021="Mobile",Predictive_Model!$D$44,IF(H1021="TV",Predictive_Model!$D$45,IF(H1021="Tablet",Predictive_Model!$D$46,0))))+IF(K1021="Crypto",Predictive_Model!$D$48,IF(K1021="Debit Card",Predictive_Model!$D$49,IF(K1021="Gift Card",Predictive_Model!$D$50,IF(K1021="PayPal",Predictive_Model!$D$51,0))))+IF(N1021="Comedy",Predictive_Model!$D$53,IF(N1021="Documentary",Predictive_Model!$D$54,IF(N1021="Drama",Predictive_Model!$D$55,IF(N1021="Horror",Predictive_Model!$D$56,IF(N1021="Romance",Predictive_Model!$D$57,IF(N1021="Sci-Fi",Predictive_Model!$D$58,0)))))))))</f>
        <v>0.34827672036499197</v>
      </c>
      <c r="V1021" s="3" t="str">
        <f t="shared" si="156"/>
        <v>Medium</v>
      </c>
      <c r="W1021" s="6">
        <f t="shared" si="157"/>
        <v>6.2654981993662053</v>
      </c>
      <c r="X1021" s="3" t="str">
        <f t="shared" si="158"/>
        <v>Monitor</v>
      </c>
      <c r="Y1021" s="3" t="str">
        <f t="shared" si="159"/>
        <v>OK</v>
      </c>
    </row>
    <row r="1022" spans="1:25" x14ac:dyDescent="0.25">
      <c r="A1022" s="3" t="str">
        <f>Raw_Data!A1022</f>
        <v>ef33bc45-1eef-4924-970e-4fe1e0a2ad6b</v>
      </c>
      <c r="B1022" s="3">
        <f>Raw_Data!B1022</f>
        <v>62</v>
      </c>
      <c r="C1022" s="3" t="str">
        <f>Raw_Data!C1022</f>
        <v>Female</v>
      </c>
      <c r="D1022" s="3" t="str">
        <f>Raw_Data!D1022</f>
        <v>Basic</v>
      </c>
      <c r="E1022" s="3">
        <f>Raw_Data!E1022</f>
        <v>12</v>
      </c>
      <c r="F1022" s="3">
        <f>Raw_Data!F1022</f>
        <v>27</v>
      </c>
      <c r="G1022" s="3" t="str">
        <f>Raw_Data!G1022</f>
        <v>Asia</v>
      </c>
      <c r="H1022" s="3" t="str">
        <f>Raw_Data!H1022</f>
        <v>TV</v>
      </c>
      <c r="I1022" s="3">
        <f>Raw_Data!I1022</f>
        <v>8.99</v>
      </c>
      <c r="J1022" s="3">
        <f>Raw_Data!J1022</f>
        <v>1</v>
      </c>
      <c r="K1022" s="3" t="str">
        <f>Raw_Data!K1022</f>
        <v>Crypto</v>
      </c>
      <c r="L1022" s="3">
        <f>Raw_Data!L1022</f>
        <v>2</v>
      </c>
      <c r="M1022" s="3">
        <f>Raw_Data!M1022</f>
        <v>0.43</v>
      </c>
      <c r="N1022" s="3" t="str">
        <f>Raw_Data!N1022</f>
        <v>Drama</v>
      </c>
      <c r="O1022" s="3" t="str">
        <f t="shared" si="150"/>
        <v>55-70</v>
      </c>
      <c r="P1022" s="3" t="str">
        <f t="shared" si="151"/>
        <v>10-24h</v>
      </c>
      <c r="Q1022" s="3" t="str">
        <f t="shared" si="152"/>
        <v>22-45d</v>
      </c>
      <c r="R1022" s="3" t="str">
        <f t="shared" si="153"/>
        <v>Medium</v>
      </c>
      <c r="S1022" s="3" t="str">
        <f t="shared" si="154"/>
        <v>Low</v>
      </c>
      <c r="T1022" s="3" t="str">
        <f t="shared" si="155"/>
        <v>Churned</v>
      </c>
      <c r="U1022" s="4">
        <f>1/(1+EXP(-(Predictive_Model!$B$5+((B1022-Predictive_Model!$B$20)/Predictive_Model!$C$20)*Predictive_Model!$D$20+((E1022-Predictive_Model!$B$21)/Predictive_Model!$C$21)*Predictive_Model!$D$21+((F1022-Predictive_Model!$B$22)/Predictive_Model!$C$22)*Predictive_Model!$D$22+((I1022-Predictive_Model!$B$23)/Predictive_Model!$C$23)*Predictive_Model!$D$23+((L1022-Predictive_Model!$B$24)/Predictive_Model!$C$24)*Predictive_Model!$D$24+((M1022-Predictive_Model!$B$25)/Predictive_Model!$C$25)*Predictive_Model!$D$25+IF(C1022="Male",Predictive_Model!$D$31,IF(C1022="Other",Predictive_Model!$D$32,0))+IF(D1022="Premium",Predictive_Model!$D$34,IF(D1022="Standard",Predictive_Model!$D$35,0))+IF(G1022="Asia",Predictive_Model!$D$37,IF(G1022="Europe",Predictive_Model!$D$38,IF(G1022="North America",Predictive_Model!$D$39,IF(G1022="Oceania",Predictive_Model!$D$40,IF(G1022="South America",Predictive_Model!$D$41,0)))))+IF(H1022="Laptop",Predictive_Model!$D$43,IF(H1022="Mobile",Predictive_Model!$D$44,IF(H1022="TV",Predictive_Model!$D$45,IF(H1022="Tablet",Predictive_Model!$D$46,0))))+IF(K1022="Crypto",Predictive_Model!$D$48,IF(K1022="Debit Card",Predictive_Model!$D$49,IF(K1022="Gift Card",Predictive_Model!$D$50,IF(K1022="PayPal",Predictive_Model!$D$51,0))))+IF(N1022="Comedy",Predictive_Model!$D$53,IF(N1022="Documentary",Predictive_Model!$D$54,IF(N1022="Drama",Predictive_Model!$D$55,IF(N1022="Horror",Predictive_Model!$D$56,IF(N1022="Romance",Predictive_Model!$D$57,IF(N1022="Sci-Fi",Predictive_Model!$D$58,0)))))))))</f>
        <v>0.92935849458259112</v>
      </c>
      <c r="V1022" s="3" t="str">
        <f t="shared" si="156"/>
        <v>Critical</v>
      </c>
      <c r="W1022" s="6">
        <f t="shared" si="157"/>
        <v>8.99</v>
      </c>
      <c r="X1022" s="3" t="str">
        <f t="shared" si="158"/>
        <v>Priority 2</v>
      </c>
      <c r="Y1022" s="3" t="str">
        <f t="shared" si="159"/>
        <v>OK</v>
      </c>
    </row>
    <row r="1023" spans="1:25" x14ac:dyDescent="0.25">
      <c r="A1023" s="3" t="str">
        <f>Raw_Data!A1023</f>
        <v>fb73a240-4dd9-4168-adfa-cd33c41b23a3</v>
      </c>
      <c r="B1023" s="3">
        <f>Raw_Data!B1023</f>
        <v>45</v>
      </c>
      <c r="C1023" s="3" t="str">
        <f>Raw_Data!C1023</f>
        <v>Male</v>
      </c>
      <c r="D1023" s="3" t="str">
        <f>Raw_Data!D1023</f>
        <v>Standard</v>
      </c>
      <c r="E1023" s="3">
        <f>Raw_Data!E1023</f>
        <v>13.11</v>
      </c>
      <c r="F1023" s="3">
        <f>Raw_Data!F1023</f>
        <v>8</v>
      </c>
      <c r="G1023" s="3" t="str">
        <f>Raw_Data!G1023</f>
        <v>Asia</v>
      </c>
      <c r="H1023" s="3" t="str">
        <f>Raw_Data!H1023</f>
        <v>Laptop</v>
      </c>
      <c r="I1023" s="3">
        <f>Raw_Data!I1023</f>
        <v>13.99</v>
      </c>
      <c r="J1023" s="3">
        <f>Raw_Data!J1023</f>
        <v>0</v>
      </c>
      <c r="K1023" s="3" t="str">
        <f>Raw_Data!K1023</f>
        <v>Gift Card</v>
      </c>
      <c r="L1023" s="3">
        <f>Raw_Data!L1023</f>
        <v>1</v>
      </c>
      <c r="M1023" s="3">
        <f>Raw_Data!M1023</f>
        <v>1.46</v>
      </c>
      <c r="N1023" s="3" t="str">
        <f>Raw_Data!N1023</f>
        <v>Sci-Fi</v>
      </c>
      <c r="O1023" s="3" t="str">
        <f t="shared" si="150"/>
        <v>45-54</v>
      </c>
      <c r="P1023" s="3" t="str">
        <f t="shared" si="151"/>
        <v>10-24h</v>
      </c>
      <c r="Q1023" s="3" t="str">
        <f t="shared" si="152"/>
        <v>8-21d</v>
      </c>
      <c r="R1023" s="3" t="str">
        <f t="shared" si="153"/>
        <v>Medium</v>
      </c>
      <c r="S1023" s="3" t="str">
        <f t="shared" si="154"/>
        <v>Mid</v>
      </c>
      <c r="T1023" s="3" t="str">
        <f t="shared" si="155"/>
        <v>Active</v>
      </c>
      <c r="U1023" s="4">
        <f>1/(1+EXP(-(Predictive_Model!$B$5+((B1023-Predictive_Model!$B$20)/Predictive_Model!$C$20)*Predictive_Model!$D$20+((E1023-Predictive_Model!$B$21)/Predictive_Model!$C$21)*Predictive_Model!$D$21+((F1023-Predictive_Model!$B$22)/Predictive_Model!$C$22)*Predictive_Model!$D$22+((I1023-Predictive_Model!$B$23)/Predictive_Model!$C$23)*Predictive_Model!$D$23+((L1023-Predictive_Model!$B$24)/Predictive_Model!$C$24)*Predictive_Model!$D$24+((M1023-Predictive_Model!$B$25)/Predictive_Model!$C$25)*Predictive_Model!$D$25+IF(C1023="Male",Predictive_Model!$D$31,IF(C1023="Other",Predictive_Model!$D$32,0))+IF(D1023="Premium",Predictive_Model!$D$34,IF(D1023="Standard",Predictive_Model!$D$35,0))+IF(G1023="Asia",Predictive_Model!$D$37,IF(G1023="Europe",Predictive_Model!$D$38,IF(G1023="North America",Predictive_Model!$D$39,IF(G1023="Oceania",Predictive_Model!$D$40,IF(G1023="South America",Predictive_Model!$D$41,0)))))+IF(H1023="Laptop",Predictive_Model!$D$43,IF(H1023="Mobile",Predictive_Model!$D$44,IF(H1023="TV",Predictive_Model!$D$45,IF(H1023="Tablet",Predictive_Model!$D$46,0))))+IF(K1023="Crypto",Predictive_Model!$D$48,IF(K1023="Debit Card",Predictive_Model!$D$49,IF(K1023="Gift Card",Predictive_Model!$D$50,IF(K1023="PayPal",Predictive_Model!$D$51,0))))+IF(N1023="Comedy",Predictive_Model!$D$53,IF(N1023="Documentary",Predictive_Model!$D$54,IF(N1023="Drama",Predictive_Model!$D$55,IF(N1023="Horror",Predictive_Model!$D$56,IF(N1023="Romance",Predictive_Model!$D$57,IF(N1023="Sci-Fi",Predictive_Model!$D$58,0)))))))))</f>
        <v>0.12377632661297711</v>
      </c>
      <c r="V1023" s="3" t="str">
        <f t="shared" si="156"/>
        <v>Low</v>
      </c>
      <c r="W1023" s="6">
        <f t="shared" si="157"/>
        <v>1.7316308093155497</v>
      </c>
      <c r="X1023" s="3" t="str">
        <f t="shared" si="158"/>
        <v>Monitor</v>
      </c>
      <c r="Y1023" s="3" t="str">
        <f t="shared" si="159"/>
        <v>OK</v>
      </c>
    </row>
    <row r="1024" spans="1:25" x14ac:dyDescent="0.25">
      <c r="A1024" s="3" t="str">
        <f>Raw_Data!A1024</f>
        <v>6f0b25fb-c81b-4416-ad28-7ae1b7f73dfc</v>
      </c>
      <c r="B1024" s="3">
        <f>Raw_Data!B1024</f>
        <v>68</v>
      </c>
      <c r="C1024" s="3" t="str">
        <f>Raw_Data!C1024</f>
        <v>Female</v>
      </c>
      <c r="D1024" s="3" t="str">
        <f>Raw_Data!D1024</f>
        <v>Basic</v>
      </c>
      <c r="E1024" s="3">
        <f>Raw_Data!E1024</f>
        <v>1.91</v>
      </c>
      <c r="F1024" s="3">
        <f>Raw_Data!F1024</f>
        <v>57</v>
      </c>
      <c r="G1024" s="3" t="str">
        <f>Raw_Data!G1024</f>
        <v>Africa</v>
      </c>
      <c r="H1024" s="3" t="str">
        <f>Raw_Data!H1024</f>
        <v>Desktop</v>
      </c>
      <c r="I1024" s="3">
        <f>Raw_Data!I1024</f>
        <v>8.99</v>
      </c>
      <c r="J1024" s="3">
        <f>Raw_Data!J1024</f>
        <v>1</v>
      </c>
      <c r="K1024" s="3" t="str">
        <f>Raw_Data!K1024</f>
        <v>Debit Card</v>
      </c>
      <c r="L1024" s="3">
        <f>Raw_Data!L1024</f>
        <v>3</v>
      </c>
      <c r="M1024" s="3">
        <f>Raw_Data!M1024</f>
        <v>0.03</v>
      </c>
      <c r="N1024" s="3" t="str">
        <f>Raw_Data!N1024</f>
        <v>Sci-Fi</v>
      </c>
      <c r="O1024" s="3" t="str">
        <f t="shared" si="150"/>
        <v>55-70</v>
      </c>
      <c r="P1024" s="3" t="str">
        <f t="shared" si="151"/>
        <v>&lt;10h</v>
      </c>
      <c r="Q1024" s="3" t="str">
        <f t="shared" si="152"/>
        <v>46-60d</v>
      </c>
      <c r="R1024" s="3" t="str">
        <f t="shared" si="153"/>
        <v>Low</v>
      </c>
      <c r="S1024" s="3" t="str">
        <f t="shared" si="154"/>
        <v>Low</v>
      </c>
      <c r="T1024" s="3" t="str">
        <f t="shared" si="155"/>
        <v>Churned</v>
      </c>
      <c r="U1024" s="4">
        <f>1/(1+EXP(-(Predictive_Model!$B$5+((B1024-Predictive_Model!$B$20)/Predictive_Model!$C$20)*Predictive_Model!$D$20+((E1024-Predictive_Model!$B$21)/Predictive_Model!$C$21)*Predictive_Model!$D$21+((F1024-Predictive_Model!$B$22)/Predictive_Model!$C$22)*Predictive_Model!$D$22+((I1024-Predictive_Model!$B$23)/Predictive_Model!$C$23)*Predictive_Model!$D$23+((L1024-Predictive_Model!$B$24)/Predictive_Model!$C$24)*Predictive_Model!$D$24+((M1024-Predictive_Model!$B$25)/Predictive_Model!$C$25)*Predictive_Model!$D$25+IF(C1024="Male",Predictive_Model!$D$31,IF(C1024="Other",Predictive_Model!$D$32,0))+IF(D1024="Premium",Predictive_Model!$D$34,IF(D1024="Standard",Predictive_Model!$D$35,0))+IF(G1024="Asia",Predictive_Model!$D$37,IF(G1024="Europe",Predictive_Model!$D$38,IF(G1024="North America",Predictive_Model!$D$39,IF(G1024="Oceania",Predictive_Model!$D$40,IF(G1024="South America",Predictive_Model!$D$41,0)))))+IF(H1024="Laptop",Predictive_Model!$D$43,IF(H1024="Mobile",Predictive_Model!$D$44,IF(H1024="TV",Predictive_Model!$D$45,IF(H1024="Tablet",Predictive_Model!$D$46,0))))+IF(K1024="Crypto",Predictive_Model!$D$48,IF(K1024="Debit Card",Predictive_Model!$D$49,IF(K1024="Gift Card",Predictive_Model!$D$50,IF(K1024="PayPal",Predictive_Model!$D$51,0))))+IF(N1024="Comedy",Predictive_Model!$D$53,IF(N1024="Documentary",Predictive_Model!$D$54,IF(N1024="Drama",Predictive_Model!$D$55,IF(N1024="Horror",Predictive_Model!$D$56,IF(N1024="Romance",Predictive_Model!$D$57,IF(N1024="Sci-Fi",Predictive_Model!$D$58,0)))))))))</f>
        <v>0.99994335108996424</v>
      </c>
      <c r="V1024" s="3" t="str">
        <f t="shared" si="156"/>
        <v>Critical</v>
      </c>
      <c r="W1024" s="6">
        <f t="shared" si="157"/>
        <v>8.99</v>
      </c>
      <c r="X1024" s="3" t="str">
        <f t="shared" si="158"/>
        <v>Priority 2</v>
      </c>
      <c r="Y1024" s="3" t="str">
        <f t="shared" si="159"/>
        <v>OK</v>
      </c>
    </row>
    <row r="1025" spans="1:25" x14ac:dyDescent="0.25">
      <c r="A1025" s="3" t="str">
        <f>Raw_Data!A1025</f>
        <v>d4642e0c-7c28-4b72-a098-27f0f6bf51ac</v>
      </c>
      <c r="B1025" s="3">
        <f>Raw_Data!B1025</f>
        <v>24</v>
      </c>
      <c r="C1025" s="3" t="str">
        <f>Raw_Data!C1025</f>
        <v>Other</v>
      </c>
      <c r="D1025" s="3" t="str">
        <f>Raw_Data!D1025</f>
        <v>Basic</v>
      </c>
      <c r="E1025" s="3">
        <f>Raw_Data!E1025</f>
        <v>0.17</v>
      </c>
      <c r="F1025" s="3">
        <f>Raw_Data!F1025</f>
        <v>25</v>
      </c>
      <c r="G1025" s="3" t="str">
        <f>Raw_Data!G1025</f>
        <v>South America</v>
      </c>
      <c r="H1025" s="3" t="str">
        <f>Raw_Data!H1025</f>
        <v>TV</v>
      </c>
      <c r="I1025" s="3">
        <f>Raw_Data!I1025</f>
        <v>8.99</v>
      </c>
      <c r="J1025" s="3">
        <f>Raw_Data!J1025</f>
        <v>1</v>
      </c>
      <c r="K1025" s="3" t="str">
        <f>Raw_Data!K1025</f>
        <v>Debit Card</v>
      </c>
      <c r="L1025" s="3">
        <f>Raw_Data!L1025</f>
        <v>5</v>
      </c>
      <c r="M1025" s="3">
        <f>Raw_Data!M1025</f>
        <v>0.01</v>
      </c>
      <c r="N1025" s="3" t="str">
        <f>Raw_Data!N1025</f>
        <v>Comedy</v>
      </c>
      <c r="O1025" s="3" t="str">
        <f t="shared" si="150"/>
        <v>18-24</v>
      </c>
      <c r="P1025" s="3" t="str">
        <f t="shared" si="151"/>
        <v>&lt;10h</v>
      </c>
      <c r="Q1025" s="3" t="str">
        <f t="shared" si="152"/>
        <v>22-45d</v>
      </c>
      <c r="R1025" s="3" t="str">
        <f t="shared" si="153"/>
        <v>Medium</v>
      </c>
      <c r="S1025" s="3" t="str">
        <f t="shared" si="154"/>
        <v>Low</v>
      </c>
      <c r="T1025" s="3" t="str">
        <f t="shared" si="155"/>
        <v>Churned</v>
      </c>
      <c r="U1025" s="4">
        <f>1/(1+EXP(-(Predictive_Model!$B$5+((B1025-Predictive_Model!$B$20)/Predictive_Model!$C$20)*Predictive_Model!$D$20+((E1025-Predictive_Model!$B$21)/Predictive_Model!$C$21)*Predictive_Model!$D$21+((F1025-Predictive_Model!$B$22)/Predictive_Model!$C$22)*Predictive_Model!$D$22+((I1025-Predictive_Model!$B$23)/Predictive_Model!$C$23)*Predictive_Model!$D$23+((L1025-Predictive_Model!$B$24)/Predictive_Model!$C$24)*Predictive_Model!$D$24+((M1025-Predictive_Model!$B$25)/Predictive_Model!$C$25)*Predictive_Model!$D$25+IF(C1025="Male",Predictive_Model!$D$31,IF(C1025="Other",Predictive_Model!$D$32,0))+IF(D1025="Premium",Predictive_Model!$D$34,IF(D1025="Standard",Predictive_Model!$D$35,0))+IF(G1025="Asia",Predictive_Model!$D$37,IF(G1025="Europe",Predictive_Model!$D$38,IF(G1025="North America",Predictive_Model!$D$39,IF(G1025="Oceania",Predictive_Model!$D$40,IF(G1025="South America",Predictive_Model!$D$41,0)))))+IF(H1025="Laptop",Predictive_Model!$D$43,IF(H1025="Mobile",Predictive_Model!$D$44,IF(H1025="TV",Predictive_Model!$D$45,IF(H1025="Tablet",Predictive_Model!$D$46,0))))+IF(K1025="Crypto",Predictive_Model!$D$48,IF(K1025="Debit Card",Predictive_Model!$D$49,IF(K1025="Gift Card",Predictive_Model!$D$50,IF(K1025="PayPal",Predictive_Model!$D$51,0))))+IF(N1025="Comedy",Predictive_Model!$D$53,IF(N1025="Documentary",Predictive_Model!$D$54,IF(N1025="Drama",Predictive_Model!$D$55,IF(N1025="Horror",Predictive_Model!$D$56,IF(N1025="Romance",Predictive_Model!$D$57,IF(N1025="Sci-Fi",Predictive_Model!$D$58,0)))))))))</f>
        <v>0.98511610109620473</v>
      </c>
      <c r="V1025" s="3" t="str">
        <f t="shared" si="156"/>
        <v>Critical</v>
      </c>
      <c r="W1025" s="6">
        <f t="shared" si="157"/>
        <v>8.99</v>
      </c>
      <c r="X1025" s="3" t="str">
        <f t="shared" si="158"/>
        <v>Priority 2</v>
      </c>
      <c r="Y1025" s="3" t="str">
        <f t="shared" si="159"/>
        <v>OK</v>
      </c>
    </row>
    <row r="1026" spans="1:25" x14ac:dyDescent="0.25">
      <c r="A1026" s="3" t="str">
        <f>Raw_Data!A1026</f>
        <v>c211101f-5e9f-4e0a-b04d-6e14174a8a29</v>
      </c>
      <c r="B1026" s="3">
        <f>Raw_Data!B1026</f>
        <v>45</v>
      </c>
      <c r="C1026" s="3" t="str">
        <f>Raw_Data!C1026</f>
        <v>Male</v>
      </c>
      <c r="D1026" s="3" t="str">
        <f>Raw_Data!D1026</f>
        <v>Basic</v>
      </c>
      <c r="E1026" s="3">
        <f>Raw_Data!E1026</f>
        <v>6.78</v>
      </c>
      <c r="F1026" s="3">
        <f>Raw_Data!F1026</f>
        <v>23</v>
      </c>
      <c r="G1026" s="3" t="str">
        <f>Raw_Data!G1026</f>
        <v>Asia</v>
      </c>
      <c r="H1026" s="3" t="str">
        <f>Raw_Data!H1026</f>
        <v>Laptop</v>
      </c>
      <c r="I1026" s="3">
        <f>Raw_Data!I1026</f>
        <v>8.99</v>
      </c>
      <c r="J1026" s="3">
        <f>Raw_Data!J1026</f>
        <v>0</v>
      </c>
      <c r="K1026" s="3" t="str">
        <f>Raw_Data!K1026</f>
        <v>PayPal</v>
      </c>
      <c r="L1026" s="3">
        <f>Raw_Data!L1026</f>
        <v>2</v>
      </c>
      <c r="M1026" s="3">
        <f>Raw_Data!M1026</f>
        <v>0.28000000000000003</v>
      </c>
      <c r="N1026" s="3" t="str">
        <f>Raw_Data!N1026</f>
        <v>Sci-Fi</v>
      </c>
      <c r="O1026" s="3" t="str">
        <f t="shared" si="150"/>
        <v>45-54</v>
      </c>
      <c r="P1026" s="3" t="str">
        <f t="shared" si="151"/>
        <v>&lt;10h</v>
      </c>
      <c r="Q1026" s="3" t="str">
        <f t="shared" si="152"/>
        <v>22-45d</v>
      </c>
      <c r="R1026" s="3" t="str">
        <f t="shared" si="153"/>
        <v>Medium</v>
      </c>
      <c r="S1026" s="3" t="str">
        <f t="shared" si="154"/>
        <v>Low</v>
      </c>
      <c r="T1026" s="3" t="str">
        <f t="shared" si="155"/>
        <v>Active</v>
      </c>
      <c r="U1026" s="4">
        <f>1/(1+EXP(-(Predictive_Model!$B$5+((B1026-Predictive_Model!$B$20)/Predictive_Model!$C$20)*Predictive_Model!$D$20+((E1026-Predictive_Model!$B$21)/Predictive_Model!$C$21)*Predictive_Model!$D$21+((F1026-Predictive_Model!$B$22)/Predictive_Model!$C$22)*Predictive_Model!$D$22+((I1026-Predictive_Model!$B$23)/Predictive_Model!$C$23)*Predictive_Model!$D$23+((L1026-Predictive_Model!$B$24)/Predictive_Model!$C$24)*Predictive_Model!$D$24+((M1026-Predictive_Model!$B$25)/Predictive_Model!$C$25)*Predictive_Model!$D$25+IF(C1026="Male",Predictive_Model!$D$31,IF(C1026="Other",Predictive_Model!$D$32,0))+IF(D1026="Premium",Predictive_Model!$D$34,IF(D1026="Standard",Predictive_Model!$D$35,0))+IF(G1026="Asia",Predictive_Model!$D$37,IF(G1026="Europe",Predictive_Model!$D$38,IF(G1026="North America",Predictive_Model!$D$39,IF(G1026="Oceania",Predictive_Model!$D$40,IF(G1026="South America",Predictive_Model!$D$41,0)))))+IF(H1026="Laptop",Predictive_Model!$D$43,IF(H1026="Mobile",Predictive_Model!$D$44,IF(H1026="TV",Predictive_Model!$D$45,IF(H1026="Tablet",Predictive_Model!$D$46,0))))+IF(K1026="Crypto",Predictive_Model!$D$48,IF(K1026="Debit Card",Predictive_Model!$D$49,IF(K1026="Gift Card",Predictive_Model!$D$50,IF(K1026="PayPal",Predictive_Model!$D$51,0))))+IF(N1026="Comedy",Predictive_Model!$D$53,IF(N1026="Documentary",Predictive_Model!$D$54,IF(N1026="Drama",Predictive_Model!$D$55,IF(N1026="Horror",Predictive_Model!$D$56,IF(N1026="Romance",Predictive_Model!$D$57,IF(N1026="Sci-Fi",Predictive_Model!$D$58,0)))))))))</f>
        <v>0.98090585769930749</v>
      </c>
      <c r="V1026" s="3" t="str">
        <f t="shared" si="156"/>
        <v>Critical</v>
      </c>
      <c r="W1026" s="6">
        <f t="shared" si="157"/>
        <v>8.8183436607167742</v>
      </c>
      <c r="X1026" s="3" t="str">
        <f t="shared" si="158"/>
        <v>Priority 2</v>
      </c>
      <c r="Y1026" s="3" t="str">
        <f t="shared" si="159"/>
        <v>OK</v>
      </c>
    </row>
    <row r="1027" spans="1:25" x14ac:dyDescent="0.25">
      <c r="A1027" s="3" t="str">
        <f>Raw_Data!A1027</f>
        <v>7e0c2384-0d8b-4ba9-9ff0-698bbd61512d</v>
      </c>
      <c r="B1027" s="3">
        <f>Raw_Data!B1027</f>
        <v>64</v>
      </c>
      <c r="C1027" s="3" t="str">
        <f>Raw_Data!C1027</f>
        <v>Male</v>
      </c>
      <c r="D1027" s="3" t="str">
        <f>Raw_Data!D1027</f>
        <v>Standard</v>
      </c>
      <c r="E1027" s="3">
        <f>Raw_Data!E1027</f>
        <v>46.62</v>
      </c>
      <c r="F1027" s="3">
        <f>Raw_Data!F1027</f>
        <v>48</v>
      </c>
      <c r="G1027" s="3" t="str">
        <f>Raw_Data!G1027</f>
        <v>Asia</v>
      </c>
      <c r="H1027" s="3" t="str">
        <f>Raw_Data!H1027</f>
        <v>Laptop</v>
      </c>
      <c r="I1027" s="3">
        <f>Raw_Data!I1027</f>
        <v>13.99</v>
      </c>
      <c r="J1027" s="3">
        <f>Raw_Data!J1027</f>
        <v>0</v>
      </c>
      <c r="K1027" s="3" t="str">
        <f>Raw_Data!K1027</f>
        <v>PayPal</v>
      </c>
      <c r="L1027" s="3">
        <f>Raw_Data!L1027</f>
        <v>3</v>
      </c>
      <c r="M1027" s="3">
        <f>Raw_Data!M1027</f>
        <v>0.95</v>
      </c>
      <c r="N1027" s="3" t="str">
        <f>Raw_Data!N1027</f>
        <v>Horror</v>
      </c>
      <c r="O1027" s="3" t="str">
        <f t="shared" si="150"/>
        <v>55-70</v>
      </c>
      <c r="P1027" s="3" t="str">
        <f t="shared" si="151"/>
        <v>25-49h</v>
      </c>
      <c r="Q1027" s="3" t="str">
        <f t="shared" si="152"/>
        <v>46-60d</v>
      </c>
      <c r="R1027" s="3" t="str">
        <f t="shared" si="153"/>
        <v>Medium</v>
      </c>
      <c r="S1027" s="3" t="str">
        <f t="shared" si="154"/>
        <v>Mid</v>
      </c>
      <c r="T1027" s="3" t="str">
        <f t="shared" si="155"/>
        <v>Active</v>
      </c>
      <c r="U1027" s="4">
        <f>1/(1+EXP(-(Predictive_Model!$B$5+((B1027-Predictive_Model!$B$20)/Predictive_Model!$C$20)*Predictive_Model!$D$20+((E1027-Predictive_Model!$B$21)/Predictive_Model!$C$21)*Predictive_Model!$D$21+((F1027-Predictive_Model!$B$22)/Predictive_Model!$C$22)*Predictive_Model!$D$22+((I1027-Predictive_Model!$B$23)/Predictive_Model!$C$23)*Predictive_Model!$D$23+((L1027-Predictive_Model!$B$24)/Predictive_Model!$C$24)*Predictive_Model!$D$24+((M1027-Predictive_Model!$B$25)/Predictive_Model!$C$25)*Predictive_Model!$D$25+IF(C1027="Male",Predictive_Model!$D$31,IF(C1027="Other",Predictive_Model!$D$32,0))+IF(D1027="Premium",Predictive_Model!$D$34,IF(D1027="Standard",Predictive_Model!$D$35,0))+IF(G1027="Asia",Predictive_Model!$D$37,IF(G1027="Europe",Predictive_Model!$D$38,IF(G1027="North America",Predictive_Model!$D$39,IF(G1027="Oceania",Predictive_Model!$D$40,IF(G1027="South America",Predictive_Model!$D$41,0)))))+IF(H1027="Laptop",Predictive_Model!$D$43,IF(H1027="Mobile",Predictive_Model!$D$44,IF(H1027="TV",Predictive_Model!$D$45,IF(H1027="Tablet",Predictive_Model!$D$46,0))))+IF(K1027="Crypto",Predictive_Model!$D$48,IF(K1027="Debit Card",Predictive_Model!$D$49,IF(K1027="Gift Card",Predictive_Model!$D$50,IF(K1027="PayPal",Predictive_Model!$D$51,0))))+IF(N1027="Comedy",Predictive_Model!$D$53,IF(N1027="Documentary",Predictive_Model!$D$54,IF(N1027="Drama",Predictive_Model!$D$55,IF(N1027="Horror",Predictive_Model!$D$56,IF(N1027="Romance",Predictive_Model!$D$57,IF(N1027="Sci-Fi",Predictive_Model!$D$58,0)))))))))</f>
        <v>2.2403810061443453E-4</v>
      </c>
      <c r="V1027" s="3" t="str">
        <f t="shared" si="156"/>
        <v>Low</v>
      </c>
      <c r="W1027" s="6">
        <f t="shared" si="157"/>
        <v>3.1342930275959392E-3</v>
      </c>
      <c r="X1027" s="3" t="str">
        <f t="shared" si="158"/>
        <v>Monitor</v>
      </c>
      <c r="Y1027" s="3" t="str">
        <f t="shared" si="159"/>
        <v>OK</v>
      </c>
    </row>
    <row r="1028" spans="1:25" x14ac:dyDescent="0.25">
      <c r="A1028" s="3" t="str">
        <f>Raw_Data!A1028</f>
        <v>45217a6b-8346-4945-907e-aa7b308c5d9d</v>
      </c>
      <c r="B1028" s="3">
        <f>Raw_Data!B1028</f>
        <v>21</v>
      </c>
      <c r="C1028" s="3" t="str">
        <f>Raw_Data!C1028</f>
        <v>Female</v>
      </c>
      <c r="D1028" s="3" t="str">
        <f>Raw_Data!D1028</f>
        <v>Basic</v>
      </c>
      <c r="E1028" s="3">
        <f>Raw_Data!E1028</f>
        <v>1.31</v>
      </c>
      <c r="F1028" s="3">
        <f>Raw_Data!F1028</f>
        <v>10</v>
      </c>
      <c r="G1028" s="3" t="str">
        <f>Raw_Data!G1028</f>
        <v>South America</v>
      </c>
      <c r="H1028" s="3" t="str">
        <f>Raw_Data!H1028</f>
        <v>Mobile</v>
      </c>
      <c r="I1028" s="3">
        <f>Raw_Data!I1028</f>
        <v>8.99</v>
      </c>
      <c r="J1028" s="3">
        <f>Raw_Data!J1028</f>
        <v>1</v>
      </c>
      <c r="K1028" s="3" t="str">
        <f>Raw_Data!K1028</f>
        <v>Debit Card</v>
      </c>
      <c r="L1028" s="3">
        <f>Raw_Data!L1028</f>
        <v>2</v>
      </c>
      <c r="M1028" s="3">
        <f>Raw_Data!M1028</f>
        <v>0.12</v>
      </c>
      <c r="N1028" s="3" t="str">
        <f>Raw_Data!N1028</f>
        <v>Comedy</v>
      </c>
      <c r="O1028" s="3" t="str">
        <f t="shared" si="150"/>
        <v>18-24</v>
      </c>
      <c r="P1028" s="3" t="str">
        <f t="shared" si="151"/>
        <v>&lt;10h</v>
      </c>
      <c r="Q1028" s="3" t="str">
        <f t="shared" si="152"/>
        <v>8-21d</v>
      </c>
      <c r="R1028" s="3" t="str">
        <f t="shared" si="153"/>
        <v>Medium</v>
      </c>
      <c r="S1028" s="3" t="str">
        <f t="shared" si="154"/>
        <v>Low</v>
      </c>
      <c r="T1028" s="3" t="str">
        <f t="shared" si="155"/>
        <v>Churned</v>
      </c>
      <c r="U1028" s="4">
        <f>1/(1+EXP(-(Predictive_Model!$B$5+((B1028-Predictive_Model!$B$20)/Predictive_Model!$C$20)*Predictive_Model!$D$20+((E1028-Predictive_Model!$B$21)/Predictive_Model!$C$21)*Predictive_Model!$D$21+((F1028-Predictive_Model!$B$22)/Predictive_Model!$C$22)*Predictive_Model!$D$22+((I1028-Predictive_Model!$B$23)/Predictive_Model!$C$23)*Predictive_Model!$D$23+((L1028-Predictive_Model!$B$24)/Predictive_Model!$C$24)*Predictive_Model!$D$24+((M1028-Predictive_Model!$B$25)/Predictive_Model!$C$25)*Predictive_Model!$D$25+IF(C1028="Male",Predictive_Model!$D$31,IF(C1028="Other",Predictive_Model!$D$32,0))+IF(D1028="Premium",Predictive_Model!$D$34,IF(D1028="Standard",Predictive_Model!$D$35,0))+IF(G1028="Asia",Predictive_Model!$D$37,IF(G1028="Europe",Predictive_Model!$D$38,IF(G1028="North America",Predictive_Model!$D$39,IF(G1028="Oceania",Predictive_Model!$D$40,IF(G1028="South America",Predictive_Model!$D$41,0)))))+IF(H1028="Laptop",Predictive_Model!$D$43,IF(H1028="Mobile",Predictive_Model!$D$44,IF(H1028="TV",Predictive_Model!$D$45,IF(H1028="Tablet",Predictive_Model!$D$46,0))))+IF(K1028="Crypto",Predictive_Model!$D$48,IF(K1028="Debit Card",Predictive_Model!$D$49,IF(K1028="Gift Card",Predictive_Model!$D$50,IF(K1028="PayPal",Predictive_Model!$D$51,0))))+IF(N1028="Comedy",Predictive_Model!$D$53,IF(N1028="Documentary",Predictive_Model!$D$54,IF(N1028="Drama",Predictive_Model!$D$55,IF(N1028="Horror",Predictive_Model!$D$56,IF(N1028="Romance",Predictive_Model!$D$57,IF(N1028="Sci-Fi",Predictive_Model!$D$58,0)))))))))</f>
        <v>0.99755183121607871</v>
      </c>
      <c r="V1028" s="3" t="str">
        <f t="shared" si="156"/>
        <v>Critical</v>
      </c>
      <c r="W1028" s="6">
        <f t="shared" si="157"/>
        <v>8.99</v>
      </c>
      <c r="X1028" s="3" t="str">
        <f t="shared" si="158"/>
        <v>Priority 2</v>
      </c>
      <c r="Y1028" s="3" t="str">
        <f t="shared" si="159"/>
        <v>OK</v>
      </c>
    </row>
    <row r="1029" spans="1:25" x14ac:dyDescent="0.25">
      <c r="A1029" s="3" t="str">
        <f>Raw_Data!A1029</f>
        <v>abfeba54-42ea-43d9-a800-a069d5b0dbda</v>
      </c>
      <c r="B1029" s="3">
        <f>Raw_Data!B1029</f>
        <v>66</v>
      </c>
      <c r="C1029" s="3" t="str">
        <f>Raw_Data!C1029</f>
        <v>Other</v>
      </c>
      <c r="D1029" s="3" t="str">
        <f>Raw_Data!D1029</f>
        <v>Basic</v>
      </c>
      <c r="E1029" s="3">
        <f>Raw_Data!E1029</f>
        <v>0.83</v>
      </c>
      <c r="F1029" s="3">
        <f>Raw_Data!F1029</f>
        <v>30</v>
      </c>
      <c r="G1029" s="3" t="str">
        <f>Raw_Data!G1029</f>
        <v>Europe</v>
      </c>
      <c r="H1029" s="3" t="str">
        <f>Raw_Data!H1029</f>
        <v>Laptop</v>
      </c>
      <c r="I1029" s="3">
        <f>Raw_Data!I1029</f>
        <v>8.99</v>
      </c>
      <c r="J1029" s="3">
        <f>Raw_Data!J1029</f>
        <v>1</v>
      </c>
      <c r="K1029" s="3" t="str">
        <f>Raw_Data!K1029</f>
        <v>PayPal</v>
      </c>
      <c r="L1029" s="3">
        <f>Raw_Data!L1029</f>
        <v>5</v>
      </c>
      <c r="M1029" s="3">
        <f>Raw_Data!M1029</f>
        <v>0.03</v>
      </c>
      <c r="N1029" s="3" t="str">
        <f>Raw_Data!N1029</f>
        <v>Comedy</v>
      </c>
      <c r="O1029" s="3" t="str">
        <f t="shared" ref="O1029:O1092" si="160">IF(B1029&lt;25,"18-24",IF(B1029&lt;35,"25-34",IF(B1029&lt;45,"35-44",IF(B1029&lt;55,"45-54","55-70"))))</f>
        <v>55-70</v>
      </c>
      <c r="P1029" s="3" t="str">
        <f t="shared" ref="P1029:P1092" si="161">IF(E1029&lt;10,"&lt;10h",IF(E1029&lt;25,"10-24h",IF(E1029&lt;50,"25-49h","50h+")))</f>
        <v>&lt;10h</v>
      </c>
      <c r="Q1029" s="3" t="str">
        <f t="shared" ref="Q1029:Q1092" si="162">IF(F1029&lt;=7,"0-7d",IF(F1029&lt;=21,"8-21d",IF(F1029&lt;=45,"22-45d","46-60d")))</f>
        <v>22-45d</v>
      </c>
      <c r="R1029" s="3" t="str">
        <f t="shared" ref="R1029:R1092" si="163">IF(AND(E1029&gt;=25,F1029&lt;=21),"High",IF(OR(E1029&gt;=10,F1029&lt;=45),"Medium","Low"))</f>
        <v>Medium</v>
      </c>
      <c r="S1029" s="3" t="str">
        <f t="shared" ref="S1029:S1092" si="164">IF(I1029&lt;10,"Low",IF(I1029&lt;16,"Mid","High"))</f>
        <v>Low</v>
      </c>
      <c r="T1029" s="3" t="str">
        <f t="shared" ref="T1029:T1092" si="165">IF(J1029=1,"Churned","Active")</f>
        <v>Churned</v>
      </c>
      <c r="U1029" s="4">
        <f>1/(1+EXP(-(Predictive_Model!$B$5+((B1029-Predictive_Model!$B$20)/Predictive_Model!$C$20)*Predictive_Model!$D$20+((E1029-Predictive_Model!$B$21)/Predictive_Model!$C$21)*Predictive_Model!$D$21+((F1029-Predictive_Model!$B$22)/Predictive_Model!$C$22)*Predictive_Model!$D$22+((I1029-Predictive_Model!$B$23)/Predictive_Model!$C$23)*Predictive_Model!$D$23+((L1029-Predictive_Model!$B$24)/Predictive_Model!$C$24)*Predictive_Model!$D$24+((M1029-Predictive_Model!$B$25)/Predictive_Model!$C$25)*Predictive_Model!$D$25+IF(C1029="Male",Predictive_Model!$D$31,IF(C1029="Other",Predictive_Model!$D$32,0))+IF(D1029="Premium",Predictive_Model!$D$34,IF(D1029="Standard",Predictive_Model!$D$35,0))+IF(G1029="Asia",Predictive_Model!$D$37,IF(G1029="Europe",Predictive_Model!$D$38,IF(G1029="North America",Predictive_Model!$D$39,IF(G1029="Oceania",Predictive_Model!$D$40,IF(G1029="South America",Predictive_Model!$D$41,0)))))+IF(H1029="Laptop",Predictive_Model!$D$43,IF(H1029="Mobile",Predictive_Model!$D$44,IF(H1029="TV",Predictive_Model!$D$45,IF(H1029="Tablet",Predictive_Model!$D$46,0))))+IF(K1029="Crypto",Predictive_Model!$D$48,IF(K1029="Debit Card",Predictive_Model!$D$49,IF(K1029="Gift Card",Predictive_Model!$D$50,IF(K1029="PayPal",Predictive_Model!$D$51,0))))+IF(N1029="Comedy",Predictive_Model!$D$53,IF(N1029="Documentary",Predictive_Model!$D$54,IF(N1029="Drama",Predictive_Model!$D$55,IF(N1029="Horror",Predictive_Model!$D$56,IF(N1029="Romance",Predictive_Model!$D$57,IF(N1029="Sci-Fi",Predictive_Model!$D$58,0)))))))))</f>
        <v>0.9928379305428412</v>
      </c>
      <c r="V1029" s="3" t="str">
        <f t="shared" ref="V1029:V1092" si="166">IF(U1029&gt;=0.75,"Critical",IF(U1029&gt;=0.5,"High",IF(U1029&gt;=0.25,"Medium","Low")))</f>
        <v>Critical</v>
      </c>
      <c r="W1029" s="6">
        <f t="shared" ref="W1029:W1092" si="167">IF(J1029=1,I1029,I1029*U1029)</f>
        <v>8.99</v>
      </c>
      <c r="X1029" s="3" t="str">
        <f t="shared" ref="X1029:X1092" si="168">IF(AND(V1029="Critical",I1029&gt;=15),"Priority 1",IF(OR(V1029="Critical",AND(V1029="High",F1029&gt;21)),"Priority 2","Monitor"))</f>
        <v>Priority 2</v>
      </c>
      <c r="Y1029" s="3" t="str">
        <f t="shared" ref="Y1029:Y1092" si="169">IF(COUNTA(A1029:N1029)=14,"OK","CHECK")</f>
        <v>OK</v>
      </c>
    </row>
    <row r="1030" spans="1:25" x14ac:dyDescent="0.25">
      <c r="A1030" s="3" t="str">
        <f>Raw_Data!A1030</f>
        <v>fac6f604-ca17-4e60-9c5a-50a7bd80f2bb</v>
      </c>
      <c r="B1030" s="3">
        <f>Raw_Data!B1030</f>
        <v>59</v>
      </c>
      <c r="C1030" s="3" t="str">
        <f>Raw_Data!C1030</f>
        <v>Female</v>
      </c>
      <c r="D1030" s="3" t="str">
        <f>Raw_Data!D1030</f>
        <v>Premium</v>
      </c>
      <c r="E1030" s="3">
        <f>Raw_Data!E1030</f>
        <v>4.67</v>
      </c>
      <c r="F1030" s="3">
        <f>Raw_Data!F1030</f>
        <v>13</v>
      </c>
      <c r="G1030" s="3" t="str">
        <f>Raw_Data!G1030</f>
        <v>Oceania</v>
      </c>
      <c r="H1030" s="3" t="str">
        <f>Raw_Data!H1030</f>
        <v>Mobile</v>
      </c>
      <c r="I1030" s="3">
        <f>Raw_Data!I1030</f>
        <v>17.989999999999998</v>
      </c>
      <c r="J1030" s="3">
        <f>Raw_Data!J1030</f>
        <v>0</v>
      </c>
      <c r="K1030" s="3" t="str">
        <f>Raw_Data!K1030</f>
        <v>PayPal</v>
      </c>
      <c r="L1030" s="3">
        <f>Raw_Data!L1030</f>
        <v>5</v>
      </c>
      <c r="M1030" s="3">
        <f>Raw_Data!M1030</f>
        <v>0.33</v>
      </c>
      <c r="N1030" s="3" t="str">
        <f>Raw_Data!N1030</f>
        <v>Action</v>
      </c>
      <c r="O1030" s="3" t="str">
        <f t="shared" si="160"/>
        <v>55-70</v>
      </c>
      <c r="P1030" s="3" t="str">
        <f t="shared" si="161"/>
        <v>&lt;10h</v>
      </c>
      <c r="Q1030" s="3" t="str">
        <f t="shared" si="162"/>
        <v>8-21d</v>
      </c>
      <c r="R1030" s="3" t="str">
        <f t="shared" si="163"/>
        <v>Medium</v>
      </c>
      <c r="S1030" s="3" t="str">
        <f t="shared" si="164"/>
        <v>High</v>
      </c>
      <c r="T1030" s="3" t="str">
        <f t="shared" si="165"/>
        <v>Active</v>
      </c>
      <c r="U1030" s="4">
        <f>1/(1+EXP(-(Predictive_Model!$B$5+((B1030-Predictive_Model!$B$20)/Predictive_Model!$C$20)*Predictive_Model!$D$20+((E1030-Predictive_Model!$B$21)/Predictive_Model!$C$21)*Predictive_Model!$D$21+((F1030-Predictive_Model!$B$22)/Predictive_Model!$C$22)*Predictive_Model!$D$22+((I1030-Predictive_Model!$B$23)/Predictive_Model!$C$23)*Predictive_Model!$D$23+((L1030-Predictive_Model!$B$24)/Predictive_Model!$C$24)*Predictive_Model!$D$24+((M1030-Predictive_Model!$B$25)/Predictive_Model!$C$25)*Predictive_Model!$D$25+IF(C1030="Male",Predictive_Model!$D$31,IF(C1030="Other",Predictive_Model!$D$32,0))+IF(D1030="Premium",Predictive_Model!$D$34,IF(D1030="Standard",Predictive_Model!$D$35,0))+IF(G1030="Asia",Predictive_Model!$D$37,IF(G1030="Europe",Predictive_Model!$D$38,IF(G1030="North America",Predictive_Model!$D$39,IF(G1030="Oceania",Predictive_Model!$D$40,IF(G1030="South America",Predictive_Model!$D$41,0)))))+IF(H1030="Laptop",Predictive_Model!$D$43,IF(H1030="Mobile",Predictive_Model!$D$44,IF(H1030="TV",Predictive_Model!$D$45,IF(H1030="Tablet",Predictive_Model!$D$46,0))))+IF(K1030="Crypto",Predictive_Model!$D$48,IF(K1030="Debit Card",Predictive_Model!$D$49,IF(K1030="Gift Card",Predictive_Model!$D$50,IF(K1030="PayPal",Predictive_Model!$D$51,0))))+IF(N1030="Comedy",Predictive_Model!$D$53,IF(N1030="Documentary",Predictive_Model!$D$54,IF(N1030="Drama",Predictive_Model!$D$55,IF(N1030="Horror",Predictive_Model!$D$56,IF(N1030="Romance",Predictive_Model!$D$57,IF(N1030="Sci-Fi",Predictive_Model!$D$58,0)))))))))</f>
        <v>0.49131671727273823</v>
      </c>
      <c r="V1030" s="3" t="str">
        <f t="shared" si="166"/>
        <v>Medium</v>
      </c>
      <c r="W1030" s="6">
        <f t="shared" si="167"/>
        <v>8.8387877437365603</v>
      </c>
      <c r="X1030" s="3" t="str">
        <f t="shared" si="168"/>
        <v>Monitor</v>
      </c>
      <c r="Y1030" s="3" t="str">
        <f t="shared" si="169"/>
        <v>OK</v>
      </c>
    </row>
    <row r="1031" spans="1:25" x14ac:dyDescent="0.25">
      <c r="A1031" s="3" t="str">
        <f>Raw_Data!A1031</f>
        <v>c7370855-3032-43eb-988b-e8ac68458da1</v>
      </c>
      <c r="B1031" s="3">
        <f>Raw_Data!B1031</f>
        <v>25</v>
      </c>
      <c r="C1031" s="3" t="str">
        <f>Raw_Data!C1031</f>
        <v>Other</v>
      </c>
      <c r="D1031" s="3" t="str">
        <f>Raw_Data!D1031</f>
        <v>Premium</v>
      </c>
      <c r="E1031" s="3">
        <f>Raw_Data!E1031</f>
        <v>48.76</v>
      </c>
      <c r="F1031" s="3">
        <f>Raw_Data!F1031</f>
        <v>47</v>
      </c>
      <c r="G1031" s="3" t="str">
        <f>Raw_Data!G1031</f>
        <v>North America</v>
      </c>
      <c r="H1031" s="3" t="str">
        <f>Raw_Data!H1031</f>
        <v>Laptop</v>
      </c>
      <c r="I1031" s="3">
        <f>Raw_Data!I1031</f>
        <v>17.989999999999998</v>
      </c>
      <c r="J1031" s="3">
        <f>Raw_Data!J1031</f>
        <v>0</v>
      </c>
      <c r="K1031" s="3" t="str">
        <f>Raw_Data!K1031</f>
        <v>Crypto</v>
      </c>
      <c r="L1031" s="3">
        <f>Raw_Data!L1031</f>
        <v>1</v>
      </c>
      <c r="M1031" s="3">
        <f>Raw_Data!M1031</f>
        <v>1.02</v>
      </c>
      <c r="N1031" s="3" t="str">
        <f>Raw_Data!N1031</f>
        <v>Romance</v>
      </c>
      <c r="O1031" s="3" t="str">
        <f t="shared" si="160"/>
        <v>25-34</v>
      </c>
      <c r="P1031" s="3" t="str">
        <f t="shared" si="161"/>
        <v>25-49h</v>
      </c>
      <c r="Q1031" s="3" t="str">
        <f t="shared" si="162"/>
        <v>46-60d</v>
      </c>
      <c r="R1031" s="3" t="str">
        <f t="shared" si="163"/>
        <v>Medium</v>
      </c>
      <c r="S1031" s="3" t="str">
        <f t="shared" si="164"/>
        <v>High</v>
      </c>
      <c r="T1031" s="3" t="str">
        <f t="shared" si="165"/>
        <v>Active</v>
      </c>
      <c r="U1031" s="4">
        <f>1/(1+EXP(-(Predictive_Model!$B$5+((B1031-Predictive_Model!$B$20)/Predictive_Model!$C$20)*Predictive_Model!$D$20+((E1031-Predictive_Model!$B$21)/Predictive_Model!$C$21)*Predictive_Model!$D$21+((F1031-Predictive_Model!$B$22)/Predictive_Model!$C$22)*Predictive_Model!$D$22+((I1031-Predictive_Model!$B$23)/Predictive_Model!$C$23)*Predictive_Model!$D$23+((L1031-Predictive_Model!$B$24)/Predictive_Model!$C$24)*Predictive_Model!$D$24+((M1031-Predictive_Model!$B$25)/Predictive_Model!$C$25)*Predictive_Model!$D$25+IF(C1031="Male",Predictive_Model!$D$31,IF(C1031="Other",Predictive_Model!$D$32,0))+IF(D1031="Premium",Predictive_Model!$D$34,IF(D1031="Standard",Predictive_Model!$D$35,0))+IF(G1031="Asia",Predictive_Model!$D$37,IF(G1031="Europe",Predictive_Model!$D$38,IF(G1031="North America",Predictive_Model!$D$39,IF(G1031="Oceania",Predictive_Model!$D$40,IF(G1031="South America",Predictive_Model!$D$41,0)))))+IF(H1031="Laptop",Predictive_Model!$D$43,IF(H1031="Mobile",Predictive_Model!$D$44,IF(H1031="TV",Predictive_Model!$D$45,IF(H1031="Tablet",Predictive_Model!$D$46,0))))+IF(K1031="Crypto",Predictive_Model!$D$48,IF(K1031="Debit Card",Predictive_Model!$D$49,IF(K1031="Gift Card",Predictive_Model!$D$50,IF(K1031="PayPal",Predictive_Model!$D$51,0))))+IF(N1031="Comedy",Predictive_Model!$D$53,IF(N1031="Documentary",Predictive_Model!$D$54,IF(N1031="Drama",Predictive_Model!$D$55,IF(N1031="Horror",Predictive_Model!$D$56,IF(N1031="Romance",Predictive_Model!$D$57,IF(N1031="Sci-Fi",Predictive_Model!$D$58,0)))))))))</f>
        <v>9.4800734683827447E-5</v>
      </c>
      <c r="V1031" s="3" t="str">
        <f t="shared" si="166"/>
        <v>Low</v>
      </c>
      <c r="W1031" s="6">
        <f t="shared" si="167"/>
        <v>1.7054652169620557E-3</v>
      </c>
      <c r="X1031" s="3" t="str">
        <f t="shared" si="168"/>
        <v>Monitor</v>
      </c>
      <c r="Y1031" s="3" t="str">
        <f t="shared" si="169"/>
        <v>OK</v>
      </c>
    </row>
    <row r="1032" spans="1:25" x14ac:dyDescent="0.25">
      <c r="A1032" s="3" t="str">
        <f>Raw_Data!A1032</f>
        <v>c1297aad-0eff-4128-a815-3d35e932b23c</v>
      </c>
      <c r="B1032" s="3">
        <f>Raw_Data!B1032</f>
        <v>55</v>
      </c>
      <c r="C1032" s="3" t="str">
        <f>Raw_Data!C1032</f>
        <v>Male</v>
      </c>
      <c r="D1032" s="3" t="str">
        <f>Raw_Data!D1032</f>
        <v>Basic</v>
      </c>
      <c r="E1032" s="3">
        <f>Raw_Data!E1032</f>
        <v>3.76</v>
      </c>
      <c r="F1032" s="3">
        <f>Raw_Data!F1032</f>
        <v>22</v>
      </c>
      <c r="G1032" s="3" t="str">
        <f>Raw_Data!G1032</f>
        <v>Asia</v>
      </c>
      <c r="H1032" s="3" t="str">
        <f>Raw_Data!H1032</f>
        <v>Desktop</v>
      </c>
      <c r="I1032" s="3">
        <f>Raw_Data!I1032</f>
        <v>8.99</v>
      </c>
      <c r="J1032" s="3">
        <f>Raw_Data!J1032</f>
        <v>1</v>
      </c>
      <c r="K1032" s="3" t="str">
        <f>Raw_Data!K1032</f>
        <v>Crypto</v>
      </c>
      <c r="L1032" s="3">
        <f>Raw_Data!L1032</f>
        <v>4</v>
      </c>
      <c r="M1032" s="3">
        <f>Raw_Data!M1032</f>
        <v>0.16</v>
      </c>
      <c r="N1032" s="3" t="str">
        <f>Raw_Data!N1032</f>
        <v>Romance</v>
      </c>
      <c r="O1032" s="3" t="str">
        <f t="shared" si="160"/>
        <v>55-70</v>
      </c>
      <c r="P1032" s="3" t="str">
        <f t="shared" si="161"/>
        <v>&lt;10h</v>
      </c>
      <c r="Q1032" s="3" t="str">
        <f t="shared" si="162"/>
        <v>22-45d</v>
      </c>
      <c r="R1032" s="3" t="str">
        <f t="shared" si="163"/>
        <v>Medium</v>
      </c>
      <c r="S1032" s="3" t="str">
        <f t="shared" si="164"/>
        <v>Low</v>
      </c>
      <c r="T1032" s="3" t="str">
        <f t="shared" si="165"/>
        <v>Churned</v>
      </c>
      <c r="U1032" s="4">
        <f>1/(1+EXP(-(Predictive_Model!$B$5+((B1032-Predictive_Model!$B$20)/Predictive_Model!$C$20)*Predictive_Model!$D$20+((E1032-Predictive_Model!$B$21)/Predictive_Model!$C$21)*Predictive_Model!$D$21+((F1032-Predictive_Model!$B$22)/Predictive_Model!$C$22)*Predictive_Model!$D$22+((I1032-Predictive_Model!$B$23)/Predictive_Model!$C$23)*Predictive_Model!$D$23+((L1032-Predictive_Model!$B$24)/Predictive_Model!$C$24)*Predictive_Model!$D$24+((M1032-Predictive_Model!$B$25)/Predictive_Model!$C$25)*Predictive_Model!$D$25+IF(C1032="Male",Predictive_Model!$D$31,IF(C1032="Other",Predictive_Model!$D$32,0))+IF(D1032="Premium",Predictive_Model!$D$34,IF(D1032="Standard",Predictive_Model!$D$35,0))+IF(G1032="Asia",Predictive_Model!$D$37,IF(G1032="Europe",Predictive_Model!$D$38,IF(G1032="North America",Predictive_Model!$D$39,IF(G1032="Oceania",Predictive_Model!$D$40,IF(G1032="South America",Predictive_Model!$D$41,0)))))+IF(H1032="Laptop",Predictive_Model!$D$43,IF(H1032="Mobile",Predictive_Model!$D$44,IF(H1032="TV",Predictive_Model!$D$45,IF(H1032="Tablet",Predictive_Model!$D$46,0))))+IF(K1032="Crypto",Predictive_Model!$D$48,IF(K1032="Debit Card",Predictive_Model!$D$49,IF(K1032="Gift Card",Predictive_Model!$D$50,IF(K1032="PayPal",Predictive_Model!$D$51,0))))+IF(N1032="Comedy",Predictive_Model!$D$53,IF(N1032="Documentary",Predictive_Model!$D$54,IF(N1032="Drama",Predictive_Model!$D$55,IF(N1032="Horror",Predictive_Model!$D$56,IF(N1032="Romance",Predictive_Model!$D$57,IF(N1032="Sci-Fi",Predictive_Model!$D$58,0)))))))))</f>
        <v>0.9710670311348214</v>
      </c>
      <c r="V1032" s="3" t="str">
        <f t="shared" si="166"/>
        <v>Critical</v>
      </c>
      <c r="W1032" s="6">
        <f t="shared" si="167"/>
        <v>8.99</v>
      </c>
      <c r="X1032" s="3" t="str">
        <f t="shared" si="168"/>
        <v>Priority 2</v>
      </c>
      <c r="Y1032" s="3" t="str">
        <f t="shared" si="169"/>
        <v>OK</v>
      </c>
    </row>
    <row r="1033" spans="1:25" x14ac:dyDescent="0.25">
      <c r="A1033" s="3" t="str">
        <f>Raw_Data!A1033</f>
        <v>272a45af-0205-4022-a7d3-fd8266d2a630</v>
      </c>
      <c r="B1033" s="3">
        <f>Raw_Data!B1033</f>
        <v>46</v>
      </c>
      <c r="C1033" s="3" t="str">
        <f>Raw_Data!C1033</f>
        <v>Female</v>
      </c>
      <c r="D1033" s="3" t="str">
        <f>Raw_Data!D1033</f>
        <v>Basic</v>
      </c>
      <c r="E1033" s="3">
        <f>Raw_Data!E1033</f>
        <v>0.49</v>
      </c>
      <c r="F1033" s="3">
        <f>Raw_Data!F1033</f>
        <v>35</v>
      </c>
      <c r="G1033" s="3" t="str">
        <f>Raw_Data!G1033</f>
        <v>Africa</v>
      </c>
      <c r="H1033" s="3" t="str">
        <f>Raw_Data!H1033</f>
        <v>Mobile</v>
      </c>
      <c r="I1033" s="3">
        <f>Raw_Data!I1033</f>
        <v>8.99</v>
      </c>
      <c r="J1033" s="3">
        <f>Raw_Data!J1033</f>
        <v>1</v>
      </c>
      <c r="K1033" s="3" t="str">
        <f>Raw_Data!K1033</f>
        <v>Gift Card</v>
      </c>
      <c r="L1033" s="3">
        <f>Raw_Data!L1033</f>
        <v>3</v>
      </c>
      <c r="M1033" s="3">
        <f>Raw_Data!M1033</f>
        <v>0.01</v>
      </c>
      <c r="N1033" s="3" t="str">
        <f>Raw_Data!N1033</f>
        <v>Drama</v>
      </c>
      <c r="O1033" s="3" t="str">
        <f t="shared" si="160"/>
        <v>45-54</v>
      </c>
      <c r="P1033" s="3" t="str">
        <f t="shared" si="161"/>
        <v>&lt;10h</v>
      </c>
      <c r="Q1033" s="3" t="str">
        <f t="shared" si="162"/>
        <v>22-45d</v>
      </c>
      <c r="R1033" s="3" t="str">
        <f t="shared" si="163"/>
        <v>Medium</v>
      </c>
      <c r="S1033" s="3" t="str">
        <f t="shared" si="164"/>
        <v>Low</v>
      </c>
      <c r="T1033" s="3" t="str">
        <f t="shared" si="165"/>
        <v>Churned</v>
      </c>
      <c r="U1033" s="4">
        <f>1/(1+EXP(-(Predictive_Model!$B$5+((B1033-Predictive_Model!$B$20)/Predictive_Model!$C$20)*Predictive_Model!$D$20+((E1033-Predictive_Model!$B$21)/Predictive_Model!$C$21)*Predictive_Model!$D$21+((F1033-Predictive_Model!$B$22)/Predictive_Model!$C$22)*Predictive_Model!$D$22+((I1033-Predictive_Model!$B$23)/Predictive_Model!$C$23)*Predictive_Model!$D$23+((L1033-Predictive_Model!$B$24)/Predictive_Model!$C$24)*Predictive_Model!$D$24+((M1033-Predictive_Model!$B$25)/Predictive_Model!$C$25)*Predictive_Model!$D$25+IF(C1033="Male",Predictive_Model!$D$31,IF(C1033="Other",Predictive_Model!$D$32,0))+IF(D1033="Premium",Predictive_Model!$D$34,IF(D1033="Standard",Predictive_Model!$D$35,0))+IF(G1033="Asia",Predictive_Model!$D$37,IF(G1033="Europe",Predictive_Model!$D$38,IF(G1033="North America",Predictive_Model!$D$39,IF(G1033="Oceania",Predictive_Model!$D$40,IF(G1033="South America",Predictive_Model!$D$41,0)))))+IF(H1033="Laptop",Predictive_Model!$D$43,IF(H1033="Mobile",Predictive_Model!$D$44,IF(H1033="TV",Predictive_Model!$D$45,IF(H1033="Tablet",Predictive_Model!$D$46,0))))+IF(K1033="Crypto",Predictive_Model!$D$48,IF(K1033="Debit Card",Predictive_Model!$D$49,IF(K1033="Gift Card",Predictive_Model!$D$50,IF(K1033="PayPal",Predictive_Model!$D$51,0))))+IF(N1033="Comedy",Predictive_Model!$D$53,IF(N1033="Documentary",Predictive_Model!$D$54,IF(N1033="Drama",Predictive_Model!$D$55,IF(N1033="Horror",Predictive_Model!$D$56,IF(N1033="Romance",Predictive_Model!$D$57,IF(N1033="Sci-Fi",Predictive_Model!$D$58,0)))))))))</f>
        <v>0.99993118392980063</v>
      </c>
      <c r="V1033" s="3" t="str">
        <f t="shared" si="166"/>
        <v>Critical</v>
      </c>
      <c r="W1033" s="6">
        <f t="shared" si="167"/>
        <v>8.99</v>
      </c>
      <c r="X1033" s="3" t="str">
        <f t="shared" si="168"/>
        <v>Priority 2</v>
      </c>
      <c r="Y1033" s="3" t="str">
        <f t="shared" si="169"/>
        <v>OK</v>
      </c>
    </row>
    <row r="1034" spans="1:25" x14ac:dyDescent="0.25">
      <c r="A1034" s="3" t="str">
        <f>Raw_Data!A1034</f>
        <v>0bdf101f-bfac-4ae9-82bb-a063653efd7b</v>
      </c>
      <c r="B1034" s="3">
        <f>Raw_Data!B1034</f>
        <v>41</v>
      </c>
      <c r="C1034" s="3" t="str">
        <f>Raw_Data!C1034</f>
        <v>Male</v>
      </c>
      <c r="D1034" s="3" t="str">
        <f>Raw_Data!D1034</f>
        <v>Basic</v>
      </c>
      <c r="E1034" s="3">
        <f>Raw_Data!E1034</f>
        <v>10.68</v>
      </c>
      <c r="F1034" s="3">
        <f>Raw_Data!F1034</f>
        <v>14</v>
      </c>
      <c r="G1034" s="3" t="str">
        <f>Raw_Data!G1034</f>
        <v>Europe</v>
      </c>
      <c r="H1034" s="3" t="str">
        <f>Raw_Data!H1034</f>
        <v>Laptop</v>
      </c>
      <c r="I1034" s="3">
        <f>Raw_Data!I1034</f>
        <v>8.99</v>
      </c>
      <c r="J1034" s="3">
        <f>Raw_Data!J1034</f>
        <v>0</v>
      </c>
      <c r="K1034" s="3" t="str">
        <f>Raw_Data!K1034</f>
        <v>Gift Card</v>
      </c>
      <c r="L1034" s="3">
        <f>Raw_Data!L1034</f>
        <v>5</v>
      </c>
      <c r="M1034" s="3">
        <f>Raw_Data!M1034</f>
        <v>0.71</v>
      </c>
      <c r="N1034" s="3" t="str">
        <f>Raw_Data!N1034</f>
        <v>Drama</v>
      </c>
      <c r="O1034" s="3" t="str">
        <f t="shared" si="160"/>
        <v>35-44</v>
      </c>
      <c r="P1034" s="3" t="str">
        <f t="shared" si="161"/>
        <v>10-24h</v>
      </c>
      <c r="Q1034" s="3" t="str">
        <f t="shared" si="162"/>
        <v>8-21d</v>
      </c>
      <c r="R1034" s="3" t="str">
        <f t="shared" si="163"/>
        <v>Medium</v>
      </c>
      <c r="S1034" s="3" t="str">
        <f t="shared" si="164"/>
        <v>Low</v>
      </c>
      <c r="T1034" s="3" t="str">
        <f t="shared" si="165"/>
        <v>Active</v>
      </c>
      <c r="U1034" s="4">
        <f>1/(1+EXP(-(Predictive_Model!$B$5+((B1034-Predictive_Model!$B$20)/Predictive_Model!$C$20)*Predictive_Model!$D$20+((E1034-Predictive_Model!$B$21)/Predictive_Model!$C$21)*Predictive_Model!$D$21+((F1034-Predictive_Model!$B$22)/Predictive_Model!$C$22)*Predictive_Model!$D$22+((I1034-Predictive_Model!$B$23)/Predictive_Model!$C$23)*Predictive_Model!$D$23+((L1034-Predictive_Model!$B$24)/Predictive_Model!$C$24)*Predictive_Model!$D$24+((M1034-Predictive_Model!$B$25)/Predictive_Model!$C$25)*Predictive_Model!$D$25+IF(C1034="Male",Predictive_Model!$D$31,IF(C1034="Other",Predictive_Model!$D$32,0))+IF(D1034="Premium",Predictive_Model!$D$34,IF(D1034="Standard",Predictive_Model!$D$35,0))+IF(G1034="Asia",Predictive_Model!$D$37,IF(G1034="Europe",Predictive_Model!$D$38,IF(G1034="North America",Predictive_Model!$D$39,IF(G1034="Oceania",Predictive_Model!$D$40,IF(G1034="South America",Predictive_Model!$D$41,0)))))+IF(H1034="Laptop",Predictive_Model!$D$43,IF(H1034="Mobile",Predictive_Model!$D$44,IF(H1034="TV",Predictive_Model!$D$45,IF(H1034="Tablet",Predictive_Model!$D$46,0))))+IF(K1034="Crypto",Predictive_Model!$D$48,IF(K1034="Debit Card",Predictive_Model!$D$49,IF(K1034="Gift Card",Predictive_Model!$D$50,IF(K1034="PayPal",Predictive_Model!$D$51,0))))+IF(N1034="Comedy",Predictive_Model!$D$53,IF(N1034="Documentary",Predictive_Model!$D$54,IF(N1034="Drama",Predictive_Model!$D$55,IF(N1034="Horror",Predictive_Model!$D$56,IF(N1034="Romance",Predictive_Model!$D$57,IF(N1034="Sci-Fi",Predictive_Model!$D$58,0)))))))))</f>
        <v>0.27818812344893074</v>
      </c>
      <c r="V1034" s="3" t="str">
        <f t="shared" si="166"/>
        <v>Medium</v>
      </c>
      <c r="W1034" s="6">
        <f t="shared" si="167"/>
        <v>2.5009112298058875</v>
      </c>
      <c r="X1034" s="3" t="str">
        <f t="shared" si="168"/>
        <v>Monitor</v>
      </c>
      <c r="Y1034" s="3" t="str">
        <f t="shared" si="169"/>
        <v>OK</v>
      </c>
    </row>
    <row r="1035" spans="1:25" x14ac:dyDescent="0.25">
      <c r="A1035" s="3" t="str">
        <f>Raw_Data!A1035</f>
        <v>305425be-706a-499b-992f-7c0c74027cba</v>
      </c>
      <c r="B1035" s="3">
        <f>Raw_Data!B1035</f>
        <v>63</v>
      </c>
      <c r="C1035" s="3" t="str">
        <f>Raw_Data!C1035</f>
        <v>Female</v>
      </c>
      <c r="D1035" s="3" t="str">
        <f>Raw_Data!D1035</f>
        <v>Premium</v>
      </c>
      <c r="E1035" s="3">
        <f>Raw_Data!E1035</f>
        <v>15.93</v>
      </c>
      <c r="F1035" s="3">
        <f>Raw_Data!F1035</f>
        <v>31</v>
      </c>
      <c r="G1035" s="3" t="str">
        <f>Raw_Data!G1035</f>
        <v>Oceania</v>
      </c>
      <c r="H1035" s="3" t="str">
        <f>Raw_Data!H1035</f>
        <v>Mobile</v>
      </c>
      <c r="I1035" s="3">
        <f>Raw_Data!I1035</f>
        <v>17.989999999999998</v>
      </c>
      <c r="J1035" s="3">
        <f>Raw_Data!J1035</f>
        <v>0</v>
      </c>
      <c r="K1035" s="3" t="str">
        <f>Raw_Data!K1035</f>
        <v>PayPal</v>
      </c>
      <c r="L1035" s="3">
        <f>Raw_Data!L1035</f>
        <v>3</v>
      </c>
      <c r="M1035" s="3">
        <f>Raw_Data!M1035</f>
        <v>0.5</v>
      </c>
      <c r="N1035" s="3" t="str">
        <f>Raw_Data!N1035</f>
        <v>Documentary</v>
      </c>
      <c r="O1035" s="3" t="str">
        <f t="shared" si="160"/>
        <v>55-70</v>
      </c>
      <c r="P1035" s="3" t="str">
        <f t="shared" si="161"/>
        <v>10-24h</v>
      </c>
      <c r="Q1035" s="3" t="str">
        <f t="shared" si="162"/>
        <v>22-45d</v>
      </c>
      <c r="R1035" s="3" t="str">
        <f t="shared" si="163"/>
        <v>Medium</v>
      </c>
      <c r="S1035" s="3" t="str">
        <f t="shared" si="164"/>
        <v>High</v>
      </c>
      <c r="T1035" s="3" t="str">
        <f t="shared" si="165"/>
        <v>Active</v>
      </c>
      <c r="U1035" s="4">
        <f>1/(1+EXP(-(Predictive_Model!$B$5+((B1035-Predictive_Model!$B$20)/Predictive_Model!$C$20)*Predictive_Model!$D$20+((E1035-Predictive_Model!$B$21)/Predictive_Model!$C$21)*Predictive_Model!$D$21+((F1035-Predictive_Model!$B$22)/Predictive_Model!$C$22)*Predictive_Model!$D$22+((I1035-Predictive_Model!$B$23)/Predictive_Model!$C$23)*Predictive_Model!$D$23+((L1035-Predictive_Model!$B$24)/Predictive_Model!$C$24)*Predictive_Model!$D$24+((M1035-Predictive_Model!$B$25)/Predictive_Model!$C$25)*Predictive_Model!$D$25+IF(C1035="Male",Predictive_Model!$D$31,IF(C1035="Other",Predictive_Model!$D$32,0))+IF(D1035="Premium",Predictive_Model!$D$34,IF(D1035="Standard",Predictive_Model!$D$35,0))+IF(G1035="Asia",Predictive_Model!$D$37,IF(G1035="Europe",Predictive_Model!$D$38,IF(G1035="North America",Predictive_Model!$D$39,IF(G1035="Oceania",Predictive_Model!$D$40,IF(G1035="South America",Predictive_Model!$D$41,0)))))+IF(H1035="Laptop",Predictive_Model!$D$43,IF(H1035="Mobile",Predictive_Model!$D$44,IF(H1035="TV",Predictive_Model!$D$45,IF(H1035="Tablet",Predictive_Model!$D$46,0))))+IF(K1035="Crypto",Predictive_Model!$D$48,IF(K1035="Debit Card",Predictive_Model!$D$49,IF(K1035="Gift Card",Predictive_Model!$D$50,IF(K1035="PayPal",Predictive_Model!$D$51,0))))+IF(N1035="Comedy",Predictive_Model!$D$53,IF(N1035="Documentary",Predictive_Model!$D$54,IF(N1035="Drama",Predictive_Model!$D$55,IF(N1035="Horror",Predictive_Model!$D$56,IF(N1035="Romance",Predictive_Model!$D$57,IF(N1035="Sci-Fi",Predictive_Model!$D$58,0)))))))))</f>
        <v>0.51874106416080212</v>
      </c>
      <c r="V1035" s="3" t="str">
        <f t="shared" si="166"/>
        <v>High</v>
      </c>
      <c r="W1035" s="6">
        <f t="shared" si="167"/>
        <v>9.3321517442528297</v>
      </c>
      <c r="X1035" s="3" t="str">
        <f t="shared" si="168"/>
        <v>Priority 2</v>
      </c>
      <c r="Y1035" s="3" t="str">
        <f t="shared" si="169"/>
        <v>OK</v>
      </c>
    </row>
    <row r="1036" spans="1:25" x14ac:dyDescent="0.25">
      <c r="A1036" s="3" t="str">
        <f>Raw_Data!A1036</f>
        <v>0c341383-e13c-495a-97e6-9da049fa458e</v>
      </c>
      <c r="B1036" s="3">
        <f>Raw_Data!B1036</f>
        <v>27</v>
      </c>
      <c r="C1036" s="3" t="str">
        <f>Raw_Data!C1036</f>
        <v>Male</v>
      </c>
      <c r="D1036" s="3" t="str">
        <f>Raw_Data!D1036</f>
        <v>Premium</v>
      </c>
      <c r="E1036" s="3">
        <f>Raw_Data!E1036</f>
        <v>11.44</v>
      </c>
      <c r="F1036" s="3">
        <f>Raw_Data!F1036</f>
        <v>54</v>
      </c>
      <c r="G1036" s="3" t="str">
        <f>Raw_Data!G1036</f>
        <v>South America</v>
      </c>
      <c r="H1036" s="3" t="str">
        <f>Raw_Data!H1036</f>
        <v>Laptop</v>
      </c>
      <c r="I1036" s="3">
        <f>Raw_Data!I1036</f>
        <v>17.989999999999998</v>
      </c>
      <c r="J1036" s="3">
        <f>Raw_Data!J1036</f>
        <v>1</v>
      </c>
      <c r="K1036" s="3" t="str">
        <f>Raw_Data!K1036</f>
        <v>Crypto</v>
      </c>
      <c r="L1036" s="3">
        <f>Raw_Data!L1036</f>
        <v>3</v>
      </c>
      <c r="M1036" s="3">
        <f>Raw_Data!M1036</f>
        <v>0.21</v>
      </c>
      <c r="N1036" s="3" t="str">
        <f>Raw_Data!N1036</f>
        <v>Horror</v>
      </c>
      <c r="O1036" s="3" t="str">
        <f t="shared" si="160"/>
        <v>25-34</v>
      </c>
      <c r="P1036" s="3" t="str">
        <f t="shared" si="161"/>
        <v>10-24h</v>
      </c>
      <c r="Q1036" s="3" t="str">
        <f t="shared" si="162"/>
        <v>46-60d</v>
      </c>
      <c r="R1036" s="3" t="str">
        <f t="shared" si="163"/>
        <v>Medium</v>
      </c>
      <c r="S1036" s="3" t="str">
        <f t="shared" si="164"/>
        <v>High</v>
      </c>
      <c r="T1036" s="3" t="str">
        <f t="shared" si="165"/>
        <v>Churned</v>
      </c>
      <c r="U1036" s="4">
        <f>1/(1+EXP(-(Predictive_Model!$B$5+((B1036-Predictive_Model!$B$20)/Predictive_Model!$C$20)*Predictive_Model!$D$20+((E1036-Predictive_Model!$B$21)/Predictive_Model!$C$21)*Predictive_Model!$D$21+((F1036-Predictive_Model!$B$22)/Predictive_Model!$C$22)*Predictive_Model!$D$22+((I1036-Predictive_Model!$B$23)/Predictive_Model!$C$23)*Predictive_Model!$D$23+((L1036-Predictive_Model!$B$24)/Predictive_Model!$C$24)*Predictive_Model!$D$24+((M1036-Predictive_Model!$B$25)/Predictive_Model!$C$25)*Predictive_Model!$D$25+IF(C1036="Male",Predictive_Model!$D$31,IF(C1036="Other",Predictive_Model!$D$32,0))+IF(D1036="Premium",Predictive_Model!$D$34,IF(D1036="Standard",Predictive_Model!$D$35,0))+IF(G1036="Asia",Predictive_Model!$D$37,IF(G1036="Europe",Predictive_Model!$D$38,IF(G1036="North America",Predictive_Model!$D$39,IF(G1036="Oceania",Predictive_Model!$D$40,IF(G1036="South America",Predictive_Model!$D$41,0)))))+IF(H1036="Laptop",Predictive_Model!$D$43,IF(H1036="Mobile",Predictive_Model!$D$44,IF(H1036="TV",Predictive_Model!$D$45,IF(H1036="Tablet",Predictive_Model!$D$46,0))))+IF(K1036="Crypto",Predictive_Model!$D$48,IF(K1036="Debit Card",Predictive_Model!$D$49,IF(K1036="Gift Card",Predictive_Model!$D$50,IF(K1036="PayPal",Predictive_Model!$D$51,0))))+IF(N1036="Comedy",Predictive_Model!$D$53,IF(N1036="Documentary",Predictive_Model!$D$54,IF(N1036="Drama",Predictive_Model!$D$55,IF(N1036="Horror",Predictive_Model!$D$56,IF(N1036="Romance",Predictive_Model!$D$57,IF(N1036="Sci-Fi",Predictive_Model!$D$58,0)))))))))</f>
        <v>0.96321035943034705</v>
      </c>
      <c r="V1036" s="3" t="str">
        <f t="shared" si="166"/>
        <v>Critical</v>
      </c>
      <c r="W1036" s="6">
        <f t="shared" si="167"/>
        <v>17.989999999999998</v>
      </c>
      <c r="X1036" s="3" t="str">
        <f t="shared" si="168"/>
        <v>Priority 1</v>
      </c>
      <c r="Y1036" s="3" t="str">
        <f t="shared" si="169"/>
        <v>OK</v>
      </c>
    </row>
    <row r="1037" spans="1:25" x14ac:dyDescent="0.25">
      <c r="A1037" s="3" t="str">
        <f>Raw_Data!A1037</f>
        <v>1839b86b-6680-44d8-91d9-6875ad85997e</v>
      </c>
      <c r="B1037" s="3">
        <f>Raw_Data!B1037</f>
        <v>50</v>
      </c>
      <c r="C1037" s="3" t="str">
        <f>Raw_Data!C1037</f>
        <v>Male</v>
      </c>
      <c r="D1037" s="3" t="str">
        <f>Raw_Data!D1037</f>
        <v>Premium</v>
      </c>
      <c r="E1037" s="3">
        <f>Raw_Data!E1037</f>
        <v>4.5999999999999996</v>
      </c>
      <c r="F1037" s="3">
        <f>Raw_Data!F1037</f>
        <v>6</v>
      </c>
      <c r="G1037" s="3" t="str">
        <f>Raw_Data!G1037</f>
        <v>North America</v>
      </c>
      <c r="H1037" s="3" t="str">
        <f>Raw_Data!H1037</f>
        <v>Tablet</v>
      </c>
      <c r="I1037" s="3">
        <f>Raw_Data!I1037</f>
        <v>17.989999999999998</v>
      </c>
      <c r="J1037" s="3">
        <f>Raw_Data!J1037</f>
        <v>0</v>
      </c>
      <c r="K1037" s="3" t="str">
        <f>Raw_Data!K1037</f>
        <v>PayPal</v>
      </c>
      <c r="L1037" s="3">
        <f>Raw_Data!L1037</f>
        <v>4</v>
      </c>
      <c r="M1037" s="3">
        <f>Raw_Data!M1037</f>
        <v>0.66</v>
      </c>
      <c r="N1037" s="3" t="str">
        <f>Raw_Data!N1037</f>
        <v>Sci-Fi</v>
      </c>
      <c r="O1037" s="3" t="str">
        <f t="shared" si="160"/>
        <v>45-54</v>
      </c>
      <c r="P1037" s="3" t="str">
        <f t="shared" si="161"/>
        <v>&lt;10h</v>
      </c>
      <c r="Q1037" s="3" t="str">
        <f t="shared" si="162"/>
        <v>0-7d</v>
      </c>
      <c r="R1037" s="3" t="str">
        <f t="shared" si="163"/>
        <v>Medium</v>
      </c>
      <c r="S1037" s="3" t="str">
        <f t="shared" si="164"/>
        <v>High</v>
      </c>
      <c r="T1037" s="3" t="str">
        <f t="shared" si="165"/>
        <v>Active</v>
      </c>
      <c r="U1037" s="4">
        <f>1/(1+EXP(-(Predictive_Model!$B$5+((B1037-Predictive_Model!$B$20)/Predictive_Model!$C$20)*Predictive_Model!$D$20+((E1037-Predictive_Model!$B$21)/Predictive_Model!$C$21)*Predictive_Model!$D$21+((F1037-Predictive_Model!$B$22)/Predictive_Model!$C$22)*Predictive_Model!$D$22+((I1037-Predictive_Model!$B$23)/Predictive_Model!$C$23)*Predictive_Model!$D$23+((L1037-Predictive_Model!$B$24)/Predictive_Model!$C$24)*Predictive_Model!$D$24+((M1037-Predictive_Model!$B$25)/Predictive_Model!$C$25)*Predictive_Model!$D$25+IF(C1037="Male",Predictive_Model!$D$31,IF(C1037="Other",Predictive_Model!$D$32,0))+IF(D1037="Premium",Predictive_Model!$D$34,IF(D1037="Standard",Predictive_Model!$D$35,0))+IF(G1037="Asia",Predictive_Model!$D$37,IF(G1037="Europe",Predictive_Model!$D$38,IF(G1037="North America",Predictive_Model!$D$39,IF(G1037="Oceania",Predictive_Model!$D$40,IF(G1037="South America",Predictive_Model!$D$41,0)))))+IF(H1037="Laptop",Predictive_Model!$D$43,IF(H1037="Mobile",Predictive_Model!$D$44,IF(H1037="TV",Predictive_Model!$D$45,IF(H1037="Tablet",Predictive_Model!$D$46,0))))+IF(K1037="Crypto",Predictive_Model!$D$48,IF(K1037="Debit Card",Predictive_Model!$D$49,IF(K1037="Gift Card",Predictive_Model!$D$50,IF(K1037="PayPal",Predictive_Model!$D$51,0))))+IF(N1037="Comedy",Predictive_Model!$D$53,IF(N1037="Documentary",Predictive_Model!$D$54,IF(N1037="Drama",Predictive_Model!$D$55,IF(N1037="Horror",Predictive_Model!$D$56,IF(N1037="Romance",Predictive_Model!$D$57,IF(N1037="Sci-Fi",Predictive_Model!$D$58,0)))))))))</f>
        <v>0.24558228494869594</v>
      </c>
      <c r="V1037" s="3" t="str">
        <f t="shared" si="166"/>
        <v>Low</v>
      </c>
      <c r="W1037" s="6">
        <f t="shared" si="167"/>
        <v>4.4180253062270394</v>
      </c>
      <c r="X1037" s="3" t="str">
        <f t="shared" si="168"/>
        <v>Monitor</v>
      </c>
      <c r="Y1037" s="3" t="str">
        <f t="shared" si="169"/>
        <v>OK</v>
      </c>
    </row>
    <row r="1038" spans="1:25" x14ac:dyDescent="0.25">
      <c r="A1038" s="3" t="str">
        <f>Raw_Data!A1038</f>
        <v>ed301603-0c5b-4e19-bc71-e669064a348d</v>
      </c>
      <c r="B1038" s="3">
        <f>Raw_Data!B1038</f>
        <v>42</v>
      </c>
      <c r="C1038" s="3" t="str">
        <f>Raw_Data!C1038</f>
        <v>Female</v>
      </c>
      <c r="D1038" s="3" t="str">
        <f>Raw_Data!D1038</f>
        <v>Standard</v>
      </c>
      <c r="E1038" s="3">
        <f>Raw_Data!E1038</f>
        <v>27.93</v>
      </c>
      <c r="F1038" s="3">
        <f>Raw_Data!F1038</f>
        <v>59</v>
      </c>
      <c r="G1038" s="3" t="str">
        <f>Raw_Data!G1038</f>
        <v>Asia</v>
      </c>
      <c r="H1038" s="3" t="str">
        <f>Raw_Data!H1038</f>
        <v>TV</v>
      </c>
      <c r="I1038" s="3">
        <f>Raw_Data!I1038</f>
        <v>13.99</v>
      </c>
      <c r="J1038" s="3">
        <f>Raw_Data!J1038</f>
        <v>0</v>
      </c>
      <c r="K1038" s="3" t="str">
        <f>Raw_Data!K1038</f>
        <v>Crypto</v>
      </c>
      <c r="L1038" s="3">
        <f>Raw_Data!L1038</f>
        <v>4</v>
      </c>
      <c r="M1038" s="3">
        <f>Raw_Data!M1038</f>
        <v>0.47</v>
      </c>
      <c r="N1038" s="3" t="str">
        <f>Raw_Data!N1038</f>
        <v>Horror</v>
      </c>
      <c r="O1038" s="3" t="str">
        <f t="shared" si="160"/>
        <v>35-44</v>
      </c>
      <c r="P1038" s="3" t="str">
        <f t="shared" si="161"/>
        <v>25-49h</v>
      </c>
      <c r="Q1038" s="3" t="str">
        <f t="shared" si="162"/>
        <v>46-60d</v>
      </c>
      <c r="R1038" s="3" t="str">
        <f t="shared" si="163"/>
        <v>Medium</v>
      </c>
      <c r="S1038" s="3" t="str">
        <f t="shared" si="164"/>
        <v>Mid</v>
      </c>
      <c r="T1038" s="3" t="str">
        <f t="shared" si="165"/>
        <v>Active</v>
      </c>
      <c r="U1038" s="4">
        <f>1/(1+EXP(-(Predictive_Model!$B$5+((B1038-Predictive_Model!$B$20)/Predictive_Model!$C$20)*Predictive_Model!$D$20+((E1038-Predictive_Model!$B$21)/Predictive_Model!$C$21)*Predictive_Model!$D$21+((F1038-Predictive_Model!$B$22)/Predictive_Model!$C$22)*Predictive_Model!$D$22+((I1038-Predictive_Model!$B$23)/Predictive_Model!$C$23)*Predictive_Model!$D$23+((L1038-Predictive_Model!$B$24)/Predictive_Model!$C$24)*Predictive_Model!$D$24+((M1038-Predictive_Model!$B$25)/Predictive_Model!$C$25)*Predictive_Model!$D$25+IF(C1038="Male",Predictive_Model!$D$31,IF(C1038="Other",Predictive_Model!$D$32,0))+IF(D1038="Premium",Predictive_Model!$D$34,IF(D1038="Standard",Predictive_Model!$D$35,0))+IF(G1038="Asia",Predictive_Model!$D$37,IF(G1038="Europe",Predictive_Model!$D$38,IF(G1038="North America",Predictive_Model!$D$39,IF(G1038="Oceania",Predictive_Model!$D$40,IF(G1038="South America",Predictive_Model!$D$41,0)))))+IF(H1038="Laptop",Predictive_Model!$D$43,IF(H1038="Mobile",Predictive_Model!$D$44,IF(H1038="TV",Predictive_Model!$D$45,IF(H1038="Tablet",Predictive_Model!$D$46,0))))+IF(K1038="Crypto",Predictive_Model!$D$48,IF(K1038="Debit Card",Predictive_Model!$D$49,IF(K1038="Gift Card",Predictive_Model!$D$50,IF(K1038="PayPal",Predictive_Model!$D$51,0))))+IF(N1038="Comedy",Predictive_Model!$D$53,IF(N1038="Documentary",Predictive_Model!$D$54,IF(N1038="Drama",Predictive_Model!$D$55,IF(N1038="Horror",Predictive_Model!$D$56,IF(N1038="Romance",Predictive_Model!$D$57,IF(N1038="Sci-Fi",Predictive_Model!$D$58,0)))))))))</f>
        <v>0.26942769664593541</v>
      </c>
      <c r="V1038" s="3" t="str">
        <f t="shared" si="166"/>
        <v>Medium</v>
      </c>
      <c r="W1038" s="6">
        <f t="shared" si="167"/>
        <v>3.7692934760766366</v>
      </c>
      <c r="X1038" s="3" t="str">
        <f t="shared" si="168"/>
        <v>Monitor</v>
      </c>
      <c r="Y1038" s="3" t="str">
        <f t="shared" si="169"/>
        <v>OK</v>
      </c>
    </row>
    <row r="1039" spans="1:25" x14ac:dyDescent="0.25">
      <c r="A1039" s="3" t="str">
        <f>Raw_Data!A1039</f>
        <v>d63982f2-ea11-489e-9092-559a4f2190ec</v>
      </c>
      <c r="B1039" s="3">
        <f>Raw_Data!B1039</f>
        <v>60</v>
      </c>
      <c r="C1039" s="3" t="str">
        <f>Raw_Data!C1039</f>
        <v>Female</v>
      </c>
      <c r="D1039" s="3" t="str">
        <f>Raw_Data!D1039</f>
        <v>Standard</v>
      </c>
      <c r="E1039" s="3">
        <f>Raw_Data!E1039</f>
        <v>0.76</v>
      </c>
      <c r="F1039" s="3">
        <f>Raw_Data!F1039</f>
        <v>59</v>
      </c>
      <c r="G1039" s="3" t="str">
        <f>Raw_Data!G1039</f>
        <v>North America</v>
      </c>
      <c r="H1039" s="3" t="str">
        <f>Raw_Data!H1039</f>
        <v>Desktop</v>
      </c>
      <c r="I1039" s="3">
        <f>Raw_Data!I1039</f>
        <v>13.99</v>
      </c>
      <c r="J1039" s="3">
        <f>Raw_Data!J1039</f>
        <v>1</v>
      </c>
      <c r="K1039" s="3" t="str">
        <f>Raw_Data!K1039</f>
        <v>Credit Card</v>
      </c>
      <c r="L1039" s="3">
        <f>Raw_Data!L1039</f>
        <v>2</v>
      </c>
      <c r="M1039" s="3">
        <f>Raw_Data!M1039</f>
        <v>0.01</v>
      </c>
      <c r="N1039" s="3" t="str">
        <f>Raw_Data!N1039</f>
        <v>Romance</v>
      </c>
      <c r="O1039" s="3" t="str">
        <f t="shared" si="160"/>
        <v>55-70</v>
      </c>
      <c r="P1039" s="3" t="str">
        <f t="shared" si="161"/>
        <v>&lt;10h</v>
      </c>
      <c r="Q1039" s="3" t="str">
        <f t="shared" si="162"/>
        <v>46-60d</v>
      </c>
      <c r="R1039" s="3" t="str">
        <f t="shared" si="163"/>
        <v>Low</v>
      </c>
      <c r="S1039" s="3" t="str">
        <f t="shared" si="164"/>
        <v>Mid</v>
      </c>
      <c r="T1039" s="3" t="str">
        <f t="shared" si="165"/>
        <v>Churned</v>
      </c>
      <c r="U1039" s="4">
        <f>1/(1+EXP(-(Predictive_Model!$B$5+((B1039-Predictive_Model!$B$20)/Predictive_Model!$C$20)*Predictive_Model!$D$20+((E1039-Predictive_Model!$B$21)/Predictive_Model!$C$21)*Predictive_Model!$D$21+((F1039-Predictive_Model!$B$22)/Predictive_Model!$C$22)*Predictive_Model!$D$22+((I1039-Predictive_Model!$B$23)/Predictive_Model!$C$23)*Predictive_Model!$D$23+((L1039-Predictive_Model!$B$24)/Predictive_Model!$C$24)*Predictive_Model!$D$24+((M1039-Predictive_Model!$B$25)/Predictive_Model!$C$25)*Predictive_Model!$D$25+IF(C1039="Male",Predictive_Model!$D$31,IF(C1039="Other",Predictive_Model!$D$32,0))+IF(D1039="Premium",Predictive_Model!$D$34,IF(D1039="Standard",Predictive_Model!$D$35,0))+IF(G1039="Asia",Predictive_Model!$D$37,IF(G1039="Europe",Predictive_Model!$D$38,IF(G1039="North America",Predictive_Model!$D$39,IF(G1039="Oceania",Predictive_Model!$D$40,IF(G1039="South America",Predictive_Model!$D$41,0)))))+IF(H1039="Laptop",Predictive_Model!$D$43,IF(H1039="Mobile",Predictive_Model!$D$44,IF(H1039="TV",Predictive_Model!$D$45,IF(H1039="Tablet",Predictive_Model!$D$46,0))))+IF(K1039="Crypto",Predictive_Model!$D$48,IF(K1039="Debit Card",Predictive_Model!$D$49,IF(K1039="Gift Card",Predictive_Model!$D$50,IF(K1039="PayPal",Predictive_Model!$D$51,0))))+IF(N1039="Comedy",Predictive_Model!$D$53,IF(N1039="Documentary",Predictive_Model!$D$54,IF(N1039="Drama",Predictive_Model!$D$55,IF(N1039="Horror",Predictive_Model!$D$56,IF(N1039="Romance",Predictive_Model!$D$57,IF(N1039="Sci-Fi",Predictive_Model!$D$58,0)))))))))</f>
        <v>0.99996933595152959</v>
      </c>
      <c r="V1039" s="3" t="str">
        <f t="shared" si="166"/>
        <v>Critical</v>
      </c>
      <c r="W1039" s="6">
        <f t="shared" si="167"/>
        <v>13.99</v>
      </c>
      <c r="X1039" s="3" t="str">
        <f t="shared" si="168"/>
        <v>Priority 2</v>
      </c>
      <c r="Y1039" s="3" t="str">
        <f t="shared" si="169"/>
        <v>OK</v>
      </c>
    </row>
    <row r="1040" spans="1:25" x14ac:dyDescent="0.25">
      <c r="A1040" s="3" t="str">
        <f>Raw_Data!A1040</f>
        <v>f45345b7-462c-499d-9ad0-b9852024225d</v>
      </c>
      <c r="B1040" s="3">
        <f>Raw_Data!B1040</f>
        <v>22</v>
      </c>
      <c r="C1040" s="3" t="str">
        <f>Raw_Data!C1040</f>
        <v>Other</v>
      </c>
      <c r="D1040" s="3" t="str">
        <f>Raw_Data!D1040</f>
        <v>Premium</v>
      </c>
      <c r="E1040" s="3">
        <f>Raw_Data!E1040</f>
        <v>3.24</v>
      </c>
      <c r="F1040" s="3">
        <f>Raw_Data!F1040</f>
        <v>5</v>
      </c>
      <c r="G1040" s="3" t="str">
        <f>Raw_Data!G1040</f>
        <v>South America</v>
      </c>
      <c r="H1040" s="3" t="str">
        <f>Raw_Data!H1040</f>
        <v>Laptop</v>
      </c>
      <c r="I1040" s="3">
        <f>Raw_Data!I1040</f>
        <v>17.989999999999998</v>
      </c>
      <c r="J1040" s="3">
        <f>Raw_Data!J1040</f>
        <v>0</v>
      </c>
      <c r="K1040" s="3" t="str">
        <f>Raw_Data!K1040</f>
        <v>Gift Card</v>
      </c>
      <c r="L1040" s="3">
        <f>Raw_Data!L1040</f>
        <v>4</v>
      </c>
      <c r="M1040" s="3">
        <f>Raw_Data!M1040</f>
        <v>0.54</v>
      </c>
      <c r="N1040" s="3" t="str">
        <f>Raw_Data!N1040</f>
        <v>Romance</v>
      </c>
      <c r="O1040" s="3" t="str">
        <f t="shared" si="160"/>
        <v>18-24</v>
      </c>
      <c r="P1040" s="3" t="str">
        <f t="shared" si="161"/>
        <v>&lt;10h</v>
      </c>
      <c r="Q1040" s="3" t="str">
        <f t="shared" si="162"/>
        <v>0-7d</v>
      </c>
      <c r="R1040" s="3" t="str">
        <f t="shared" si="163"/>
        <v>Medium</v>
      </c>
      <c r="S1040" s="3" t="str">
        <f t="shared" si="164"/>
        <v>High</v>
      </c>
      <c r="T1040" s="3" t="str">
        <f t="shared" si="165"/>
        <v>Active</v>
      </c>
      <c r="U1040" s="4">
        <f>1/(1+EXP(-(Predictive_Model!$B$5+((B1040-Predictive_Model!$B$20)/Predictive_Model!$C$20)*Predictive_Model!$D$20+((E1040-Predictive_Model!$B$21)/Predictive_Model!$C$21)*Predictive_Model!$D$21+((F1040-Predictive_Model!$B$22)/Predictive_Model!$C$22)*Predictive_Model!$D$22+((I1040-Predictive_Model!$B$23)/Predictive_Model!$C$23)*Predictive_Model!$D$23+((L1040-Predictive_Model!$B$24)/Predictive_Model!$C$24)*Predictive_Model!$D$24+((M1040-Predictive_Model!$B$25)/Predictive_Model!$C$25)*Predictive_Model!$D$25+IF(C1040="Male",Predictive_Model!$D$31,IF(C1040="Other",Predictive_Model!$D$32,0))+IF(D1040="Premium",Predictive_Model!$D$34,IF(D1040="Standard",Predictive_Model!$D$35,0))+IF(G1040="Asia",Predictive_Model!$D$37,IF(G1040="Europe",Predictive_Model!$D$38,IF(G1040="North America",Predictive_Model!$D$39,IF(G1040="Oceania",Predictive_Model!$D$40,IF(G1040="South America",Predictive_Model!$D$41,0)))))+IF(H1040="Laptop",Predictive_Model!$D$43,IF(H1040="Mobile",Predictive_Model!$D$44,IF(H1040="TV",Predictive_Model!$D$45,IF(H1040="Tablet",Predictive_Model!$D$46,0))))+IF(K1040="Crypto",Predictive_Model!$D$48,IF(K1040="Debit Card",Predictive_Model!$D$49,IF(K1040="Gift Card",Predictive_Model!$D$50,IF(K1040="PayPal",Predictive_Model!$D$51,0))))+IF(N1040="Comedy",Predictive_Model!$D$53,IF(N1040="Documentary",Predictive_Model!$D$54,IF(N1040="Drama",Predictive_Model!$D$55,IF(N1040="Horror",Predictive_Model!$D$56,IF(N1040="Romance",Predictive_Model!$D$57,IF(N1040="Sci-Fi",Predictive_Model!$D$58,0)))))))))</f>
        <v>0.16454194883770545</v>
      </c>
      <c r="V1040" s="3" t="str">
        <f t="shared" si="166"/>
        <v>Low</v>
      </c>
      <c r="W1040" s="6">
        <f t="shared" si="167"/>
        <v>2.9601096595903207</v>
      </c>
      <c r="X1040" s="3" t="str">
        <f t="shared" si="168"/>
        <v>Monitor</v>
      </c>
      <c r="Y1040" s="3" t="str">
        <f t="shared" si="169"/>
        <v>OK</v>
      </c>
    </row>
    <row r="1041" spans="1:25" x14ac:dyDescent="0.25">
      <c r="A1041" s="3" t="str">
        <f>Raw_Data!A1041</f>
        <v>c2f0dedf-b5be-49d7-a724-7ace524e3cbf</v>
      </c>
      <c r="B1041" s="3">
        <f>Raw_Data!B1041</f>
        <v>67</v>
      </c>
      <c r="C1041" s="3" t="str">
        <f>Raw_Data!C1041</f>
        <v>Female</v>
      </c>
      <c r="D1041" s="3" t="str">
        <f>Raw_Data!D1041</f>
        <v>Premium</v>
      </c>
      <c r="E1041" s="3">
        <f>Raw_Data!E1041</f>
        <v>5.4</v>
      </c>
      <c r="F1041" s="3">
        <f>Raw_Data!F1041</f>
        <v>3</v>
      </c>
      <c r="G1041" s="3" t="str">
        <f>Raw_Data!G1041</f>
        <v>Asia</v>
      </c>
      <c r="H1041" s="3" t="str">
        <f>Raw_Data!H1041</f>
        <v>Mobile</v>
      </c>
      <c r="I1041" s="3">
        <f>Raw_Data!I1041</f>
        <v>17.989999999999998</v>
      </c>
      <c r="J1041" s="3">
        <f>Raw_Data!J1041</f>
        <v>0</v>
      </c>
      <c r="K1041" s="3" t="str">
        <f>Raw_Data!K1041</f>
        <v>PayPal</v>
      </c>
      <c r="L1041" s="3">
        <f>Raw_Data!L1041</f>
        <v>2</v>
      </c>
      <c r="M1041" s="3">
        <f>Raw_Data!M1041</f>
        <v>1.35</v>
      </c>
      <c r="N1041" s="3" t="str">
        <f>Raw_Data!N1041</f>
        <v>Sci-Fi</v>
      </c>
      <c r="O1041" s="3" t="str">
        <f t="shared" si="160"/>
        <v>55-70</v>
      </c>
      <c r="P1041" s="3" t="str">
        <f t="shared" si="161"/>
        <v>&lt;10h</v>
      </c>
      <c r="Q1041" s="3" t="str">
        <f t="shared" si="162"/>
        <v>0-7d</v>
      </c>
      <c r="R1041" s="3" t="str">
        <f t="shared" si="163"/>
        <v>Medium</v>
      </c>
      <c r="S1041" s="3" t="str">
        <f t="shared" si="164"/>
        <v>High</v>
      </c>
      <c r="T1041" s="3" t="str">
        <f t="shared" si="165"/>
        <v>Active</v>
      </c>
      <c r="U1041" s="4">
        <f>1/(1+EXP(-(Predictive_Model!$B$5+((B1041-Predictive_Model!$B$20)/Predictive_Model!$C$20)*Predictive_Model!$D$20+((E1041-Predictive_Model!$B$21)/Predictive_Model!$C$21)*Predictive_Model!$D$21+((F1041-Predictive_Model!$B$22)/Predictive_Model!$C$22)*Predictive_Model!$D$22+((I1041-Predictive_Model!$B$23)/Predictive_Model!$C$23)*Predictive_Model!$D$23+((L1041-Predictive_Model!$B$24)/Predictive_Model!$C$24)*Predictive_Model!$D$24+((M1041-Predictive_Model!$B$25)/Predictive_Model!$C$25)*Predictive_Model!$D$25+IF(C1041="Male",Predictive_Model!$D$31,IF(C1041="Other",Predictive_Model!$D$32,0))+IF(D1041="Premium",Predictive_Model!$D$34,IF(D1041="Standard",Predictive_Model!$D$35,0))+IF(G1041="Asia",Predictive_Model!$D$37,IF(G1041="Europe",Predictive_Model!$D$38,IF(G1041="North America",Predictive_Model!$D$39,IF(G1041="Oceania",Predictive_Model!$D$40,IF(G1041="South America",Predictive_Model!$D$41,0)))))+IF(H1041="Laptop",Predictive_Model!$D$43,IF(H1041="Mobile",Predictive_Model!$D$44,IF(H1041="TV",Predictive_Model!$D$45,IF(H1041="Tablet",Predictive_Model!$D$46,0))))+IF(K1041="Crypto",Predictive_Model!$D$48,IF(K1041="Debit Card",Predictive_Model!$D$49,IF(K1041="Gift Card",Predictive_Model!$D$50,IF(K1041="PayPal",Predictive_Model!$D$51,0))))+IF(N1041="Comedy",Predictive_Model!$D$53,IF(N1041="Documentary",Predictive_Model!$D$54,IF(N1041="Drama",Predictive_Model!$D$55,IF(N1041="Horror",Predictive_Model!$D$56,IF(N1041="Romance",Predictive_Model!$D$57,IF(N1041="Sci-Fi",Predictive_Model!$D$58,0)))))))))</f>
        <v>0.2207496341583737</v>
      </c>
      <c r="V1041" s="3" t="str">
        <f t="shared" si="166"/>
        <v>Low</v>
      </c>
      <c r="W1041" s="6">
        <f t="shared" si="167"/>
        <v>3.9712859185091425</v>
      </c>
      <c r="X1041" s="3" t="str">
        <f t="shared" si="168"/>
        <v>Monitor</v>
      </c>
      <c r="Y1041" s="3" t="str">
        <f t="shared" si="169"/>
        <v>OK</v>
      </c>
    </row>
    <row r="1042" spans="1:25" x14ac:dyDescent="0.25">
      <c r="A1042" s="3" t="str">
        <f>Raw_Data!A1042</f>
        <v>dbab2c81-25f3-4f64-969d-48093e7989cc</v>
      </c>
      <c r="B1042" s="3">
        <f>Raw_Data!B1042</f>
        <v>50</v>
      </c>
      <c r="C1042" s="3" t="str">
        <f>Raw_Data!C1042</f>
        <v>Other</v>
      </c>
      <c r="D1042" s="3" t="str">
        <f>Raw_Data!D1042</f>
        <v>Premium</v>
      </c>
      <c r="E1042" s="3">
        <f>Raw_Data!E1042</f>
        <v>1.21</v>
      </c>
      <c r="F1042" s="3">
        <f>Raw_Data!F1042</f>
        <v>44</v>
      </c>
      <c r="G1042" s="3" t="str">
        <f>Raw_Data!G1042</f>
        <v>Europe</v>
      </c>
      <c r="H1042" s="3" t="str">
        <f>Raw_Data!H1042</f>
        <v>Tablet</v>
      </c>
      <c r="I1042" s="3">
        <f>Raw_Data!I1042</f>
        <v>17.989999999999998</v>
      </c>
      <c r="J1042" s="3">
        <f>Raw_Data!J1042</f>
        <v>1</v>
      </c>
      <c r="K1042" s="3" t="str">
        <f>Raw_Data!K1042</f>
        <v>Credit Card</v>
      </c>
      <c r="L1042" s="3">
        <f>Raw_Data!L1042</f>
        <v>1</v>
      </c>
      <c r="M1042" s="3">
        <f>Raw_Data!M1042</f>
        <v>0.03</v>
      </c>
      <c r="N1042" s="3" t="str">
        <f>Raw_Data!N1042</f>
        <v>Action</v>
      </c>
      <c r="O1042" s="3" t="str">
        <f t="shared" si="160"/>
        <v>45-54</v>
      </c>
      <c r="P1042" s="3" t="str">
        <f t="shared" si="161"/>
        <v>&lt;10h</v>
      </c>
      <c r="Q1042" s="3" t="str">
        <f t="shared" si="162"/>
        <v>22-45d</v>
      </c>
      <c r="R1042" s="3" t="str">
        <f t="shared" si="163"/>
        <v>Medium</v>
      </c>
      <c r="S1042" s="3" t="str">
        <f t="shared" si="164"/>
        <v>High</v>
      </c>
      <c r="T1042" s="3" t="str">
        <f t="shared" si="165"/>
        <v>Churned</v>
      </c>
      <c r="U1042" s="4">
        <f>1/(1+EXP(-(Predictive_Model!$B$5+((B1042-Predictive_Model!$B$20)/Predictive_Model!$C$20)*Predictive_Model!$D$20+((E1042-Predictive_Model!$B$21)/Predictive_Model!$C$21)*Predictive_Model!$D$21+((F1042-Predictive_Model!$B$22)/Predictive_Model!$C$22)*Predictive_Model!$D$22+((I1042-Predictive_Model!$B$23)/Predictive_Model!$C$23)*Predictive_Model!$D$23+((L1042-Predictive_Model!$B$24)/Predictive_Model!$C$24)*Predictive_Model!$D$24+((M1042-Predictive_Model!$B$25)/Predictive_Model!$C$25)*Predictive_Model!$D$25+IF(C1042="Male",Predictive_Model!$D$31,IF(C1042="Other",Predictive_Model!$D$32,0))+IF(D1042="Premium",Predictive_Model!$D$34,IF(D1042="Standard",Predictive_Model!$D$35,0))+IF(G1042="Asia",Predictive_Model!$D$37,IF(G1042="Europe",Predictive_Model!$D$38,IF(G1042="North America",Predictive_Model!$D$39,IF(G1042="Oceania",Predictive_Model!$D$40,IF(G1042="South America",Predictive_Model!$D$41,0)))))+IF(H1042="Laptop",Predictive_Model!$D$43,IF(H1042="Mobile",Predictive_Model!$D$44,IF(H1042="TV",Predictive_Model!$D$45,IF(H1042="Tablet",Predictive_Model!$D$46,0))))+IF(K1042="Crypto",Predictive_Model!$D$48,IF(K1042="Debit Card",Predictive_Model!$D$49,IF(K1042="Gift Card",Predictive_Model!$D$50,IF(K1042="PayPal",Predictive_Model!$D$51,0))))+IF(N1042="Comedy",Predictive_Model!$D$53,IF(N1042="Documentary",Predictive_Model!$D$54,IF(N1042="Drama",Predictive_Model!$D$55,IF(N1042="Horror",Predictive_Model!$D$56,IF(N1042="Romance",Predictive_Model!$D$57,IF(N1042="Sci-Fi",Predictive_Model!$D$58,0)))))))))</f>
        <v>0.99978746917502992</v>
      </c>
      <c r="V1042" s="3" t="str">
        <f t="shared" si="166"/>
        <v>Critical</v>
      </c>
      <c r="W1042" s="6">
        <f t="shared" si="167"/>
        <v>17.989999999999998</v>
      </c>
      <c r="X1042" s="3" t="str">
        <f t="shared" si="168"/>
        <v>Priority 1</v>
      </c>
      <c r="Y1042" s="3" t="str">
        <f t="shared" si="169"/>
        <v>OK</v>
      </c>
    </row>
    <row r="1043" spans="1:25" x14ac:dyDescent="0.25">
      <c r="A1043" s="3" t="str">
        <f>Raw_Data!A1043</f>
        <v>e983ae1e-8a1b-4d99-b9fe-35b35f4e5a18</v>
      </c>
      <c r="B1043" s="3">
        <f>Raw_Data!B1043</f>
        <v>64</v>
      </c>
      <c r="C1043" s="3" t="str">
        <f>Raw_Data!C1043</f>
        <v>Other</v>
      </c>
      <c r="D1043" s="3" t="str">
        <f>Raw_Data!D1043</f>
        <v>Premium</v>
      </c>
      <c r="E1043" s="3">
        <f>Raw_Data!E1043</f>
        <v>15</v>
      </c>
      <c r="F1043" s="3">
        <f>Raw_Data!F1043</f>
        <v>24</v>
      </c>
      <c r="G1043" s="3" t="str">
        <f>Raw_Data!G1043</f>
        <v>Asia</v>
      </c>
      <c r="H1043" s="3" t="str">
        <f>Raw_Data!H1043</f>
        <v>Desktop</v>
      </c>
      <c r="I1043" s="3">
        <f>Raw_Data!I1043</f>
        <v>17.989999999999998</v>
      </c>
      <c r="J1043" s="3">
        <f>Raw_Data!J1043</f>
        <v>0</v>
      </c>
      <c r="K1043" s="3" t="str">
        <f>Raw_Data!K1043</f>
        <v>Crypto</v>
      </c>
      <c r="L1043" s="3">
        <f>Raw_Data!L1043</f>
        <v>2</v>
      </c>
      <c r="M1043" s="3">
        <f>Raw_Data!M1043</f>
        <v>0.6</v>
      </c>
      <c r="N1043" s="3" t="str">
        <f>Raw_Data!N1043</f>
        <v>Documentary</v>
      </c>
      <c r="O1043" s="3" t="str">
        <f t="shared" si="160"/>
        <v>55-70</v>
      </c>
      <c r="P1043" s="3" t="str">
        <f t="shared" si="161"/>
        <v>10-24h</v>
      </c>
      <c r="Q1043" s="3" t="str">
        <f t="shared" si="162"/>
        <v>22-45d</v>
      </c>
      <c r="R1043" s="3" t="str">
        <f t="shared" si="163"/>
        <v>Medium</v>
      </c>
      <c r="S1043" s="3" t="str">
        <f t="shared" si="164"/>
        <v>High</v>
      </c>
      <c r="T1043" s="3" t="str">
        <f t="shared" si="165"/>
        <v>Active</v>
      </c>
      <c r="U1043" s="4">
        <f>1/(1+EXP(-(Predictive_Model!$B$5+((B1043-Predictive_Model!$B$20)/Predictive_Model!$C$20)*Predictive_Model!$D$20+((E1043-Predictive_Model!$B$21)/Predictive_Model!$C$21)*Predictive_Model!$D$21+((F1043-Predictive_Model!$B$22)/Predictive_Model!$C$22)*Predictive_Model!$D$22+((I1043-Predictive_Model!$B$23)/Predictive_Model!$C$23)*Predictive_Model!$D$23+((L1043-Predictive_Model!$B$24)/Predictive_Model!$C$24)*Predictive_Model!$D$24+((M1043-Predictive_Model!$B$25)/Predictive_Model!$C$25)*Predictive_Model!$D$25+IF(C1043="Male",Predictive_Model!$D$31,IF(C1043="Other",Predictive_Model!$D$32,0))+IF(D1043="Premium",Predictive_Model!$D$34,IF(D1043="Standard",Predictive_Model!$D$35,0))+IF(G1043="Asia",Predictive_Model!$D$37,IF(G1043="Europe",Predictive_Model!$D$38,IF(G1043="North America",Predictive_Model!$D$39,IF(G1043="Oceania",Predictive_Model!$D$40,IF(G1043="South America",Predictive_Model!$D$41,0)))))+IF(H1043="Laptop",Predictive_Model!$D$43,IF(H1043="Mobile",Predictive_Model!$D$44,IF(H1043="TV",Predictive_Model!$D$45,IF(H1043="Tablet",Predictive_Model!$D$46,0))))+IF(K1043="Crypto",Predictive_Model!$D$48,IF(K1043="Debit Card",Predictive_Model!$D$49,IF(K1043="Gift Card",Predictive_Model!$D$50,IF(K1043="PayPal",Predictive_Model!$D$51,0))))+IF(N1043="Comedy",Predictive_Model!$D$53,IF(N1043="Documentary",Predictive_Model!$D$54,IF(N1043="Drama",Predictive_Model!$D$55,IF(N1043="Horror",Predictive_Model!$D$56,IF(N1043="Romance",Predictive_Model!$D$57,IF(N1043="Sci-Fi",Predictive_Model!$D$58,0)))))))))</f>
        <v>0.12915446735014097</v>
      </c>
      <c r="V1043" s="3" t="str">
        <f t="shared" si="166"/>
        <v>Low</v>
      </c>
      <c r="W1043" s="6">
        <f t="shared" si="167"/>
        <v>2.3234888676290359</v>
      </c>
      <c r="X1043" s="3" t="str">
        <f t="shared" si="168"/>
        <v>Monitor</v>
      </c>
      <c r="Y1043" s="3" t="str">
        <f t="shared" si="169"/>
        <v>OK</v>
      </c>
    </row>
    <row r="1044" spans="1:25" x14ac:dyDescent="0.25">
      <c r="A1044" s="3" t="str">
        <f>Raw_Data!A1044</f>
        <v>1f5bbc73-5a88-444b-9814-ad4f1aa9291c</v>
      </c>
      <c r="B1044" s="3">
        <f>Raw_Data!B1044</f>
        <v>26</v>
      </c>
      <c r="C1044" s="3" t="str">
        <f>Raw_Data!C1044</f>
        <v>Female</v>
      </c>
      <c r="D1044" s="3" t="str">
        <f>Raw_Data!D1044</f>
        <v>Premium</v>
      </c>
      <c r="E1044" s="3">
        <f>Raw_Data!E1044</f>
        <v>5.22</v>
      </c>
      <c r="F1044" s="3">
        <f>Raw_Data!F1044</f>
        <v>24</v>
      </c>
      <c r="G1044" s="3" t="str">
        <f>Raw_Data!G1044</f>
        <v>Asia</v>
      </c>
      <c r="H1044" s="3" t="str">
        <f>Raw_Data!H1044</f>
        <v>Laptop</v>
      </c>
      <c r="I1044" s="3">
        <f>Raw_Data!I1044</f>
        <v>17.989999999999998</v>
      </c>
      <c r="J1044" s="3">
        <f>Raw_Data!J1044</f>
        <v>0</v>
      </c>
      <c r="K1044" s="3" t="str">
        <f>Raw_Data!K1044</f>
        <v>Gift Card</v>
      </c>
      <c r="L1044" s="3">
        <f>Raw_Data!L1044</f>
        <v>5</v>
      </c>
      <c r="M1044" s="3">
        <f>Raw_Data!M1044</f>
        <v>0.21</v>
      </c>
      <c r="N1044" s="3" t="str">
        <f>Raw_Data!N1044</f>
        <v>Action</v>
      </c>
      <c r="O1044" s="3" t="str">
        <f t="shared" si="160"/>
        <v>25-34</v>
      </c>
      <c r="P1044" s="3" t="str">
        <f t="shared" si="161"/>
        <v>&lt;10h</v>
      </c>
      <c r="Q1044" s="3" t="str">
        <f t="shared" si="162"/>
        <v>22-45d</v>
      </c>
      <c r="R1044" s="3" t="str">
        <f t="shared" si="163"/>
        <v>Medium</v>
      </c>
      <c r="S1044" s="3" t="str">
        <f t="shared" si="164"/>
        <v>High</v>
      </c>
      <c r="T1044" s="3" t="str">
        <f t="shared" si="165"/>
        <v>Active</v>
      </c>
      <c r="U1044" s="4">
        <f>1/(1+EXP(-(Predictive_Model!$B$5+((B1044-Predictive_Model!$B$20)/Predictive_Model!$C$20)*Predictive_Model!$D$20+((E1044-Predictive_Model!$B$21)/Predictive_Model!$C$21)*Predictive_Model!$D$21+((F1044-Predictive_Model!$B$22)/Predictive_Model!$C$22)*Predictive_Model!$D$22+((I1044-Predictive_Model!$B$23)/Predictive_Model!$C$23)*Predictive_Model!$D$23+((L1044-Predictive_Model!$B$24)/Predictive_Model!$C$24)*Predictive_Model!$D$24+((M1044-Predictive_Model!$B$25)/Predictive_Model!$C$25)*Predictive_Model!$D$25+IF(C1044="Male",Predictive_Model!$D$31,IF(C1044="Other",Predictive_Model!$D$32,0))+IF(D1044="Premium",Predictive_Model!$D$34,IF(D1044="Standard",Predictive_Model!$D$35,0))+IF(G1044="Asia",Predictive_Model!$D$37,IF(G1044="Europe",Predictive_Model!$D$38,IF(G1044="North America",Predictive_Model!$D$39,IF(G1044="Oceania",Predictive_Model!$D$40,IF(G1044="South America",Predictive_Model!$D$41,0)))))+IF(H1044="Laptop",Predictive_Model!$D$43,IF(H1044="Mobile",Predictive_Model!$D$44,IF(H1044="TV",Predictive_Model!$D$45,IF(H1044="Tablet",Predictive_Model!$D$46,0))))+IF(K1044="Crypto",Predictive_Model!$D$48,IF(K1044="Debit Card",Predictive_Model!$D$49,IF(K1044="Gift Card",Predictive_Model!$D$50,IF(K1044="PayPal",Predictive_Model!$D$51,0))))+IF(N1044="Comedy",Predictive_Model!$D$53,IF(N1044="Documentary",Predictive_Model!$D$54,IF(N1044="Drama",Predictive_Model!$D$55,IF(N1044="Horror",Predictive_Model!$D$56,IF(N1044="Romance",Predictive_Model!$D$57,IF(N1044="Sci-Fi",Predictive_Model!$D$58,0)))))))))</f>
        <v>0.49931036572022314</v>
      </c>
      <c r="V1044" s="3" t="str">
        <f t="shared" si="166"/>
        <v>Medium</v>
      </c>
      <c r="W1044" s="6">
        <f t="shared" si="167"/>
        <v>8.9825934793068143</v>
      </c>
      <c r="X1044" s="3" t="str">
        <f t="shared" si="168"/>
        <v>Monitor</v>
      </c>
      <c r="Y1044" s="3" t="str">
        <f t="shared" si="169"/>
        <v>OK</v>
      </c>
    </row>
    <row r="1045" spans="1:25" x14ac:dyDescent="0.25">
      <c r="A1045" s="3" t="str">
        <f>Raw_Data!A1045</f>
        <v>79e33997-7571-4785-bf32-7c6b45dd2a38</v>
      </c>
      <c r="B1045" s="3">
        <f>Raw_Data!B1045</f>
        <v>37</v>
      </c>
      <c r="C1045" s="3" t="str">
        <f>Raw_Data!C1045</f>
        <v>Female</v>
      </c>
      <c r="D1045" s="3" t="str">
        <f>Raw_Data!D1045</f>
        <v>Premium</v>
      </c>
      <c r="E1045" s="3">
        <f>Raw_Data!E1045</f>
        <v>0.52</v>
      </c>
      <c r="F1045" s="3">
        <f>Raw_Data!F1045</f>
        <v>37</v>
      </c>
      <c r="G1045" s="3" t="str">
        <f>Raw_Data!G1045</f>
        <v>North America</v>
      </c>
      <c r="H1045" s="3" t="str">
        <f>Raw_Data!H1045</f>
        <v>TV</v>
      </c>
      <c r="I1045" s="3">
        <f>Raw_Data!I1045</f>
        <v>17.989999999999998</v>
      </c>
      <c r="J1045" s="3">
        <f>Raw_Data!J1045</f>
        <v>1</v>
      </c>
      <c r="K1045" s="3" t="str">
        <f>Raw_Data!K1045</f>
        <v>PayPal</v>
      </c>
      <c r="L1045" s="3">
        <f>Raw_Data!L1045</f>
        <v>4</v>
      </c>
      <c r="M1045" s="3">
        <f>Raw_Data!M1045</f>
        <v>0.01</v>
      </c>
      <c r="N1045" s="3" t="str">
        <f>Raw_Data!N1045</f>
        <v>Documentary</v>
      </c>
      <c r="O1045" s="3" t="str">
        <f t="shared" si="160"/>
        <v>35-44</v>
      </c>
      <c r="P1045" s="3" t="str">
        <f t="shared" si="161"/>
        <v>&lt;10h</v>
      </c>
      <c r="Q1045" s="3" t="str">
        <f t="shared" si="162"/>
        <v>22-45d</v>
      </c>
      <c r="R1045" s="3" t="str">
        <f t="shared" si="163"/>
        <v>Medium</v>
      </c>
      <c r="S1045" s="3" t="str">
        <f t="shared" si="164"/>
        <v>High</v>
      </c>
      <c r="T1045" s="3" t="str">
        <f t="shared" si="165"/>
        <v>Churned</v>
      </c>
      <c r="U1045" s="4">
        <f>1/(1+EXP(-(Predictive_Model!$B$5+((B1045-Predictive_Model!$B$20)/Predictive_Model!$C$20)*Predictive_Model!$D$20+((E1045-Predictive_Model!$B$21)/Predictive_Model!$C$21)*Predictive_Model!$D$21+((F1045-Predictive_Model!$B$22)/Predictive_Model!$C$22)*Predictive_Model!$D$22+((I1045-Predictive_Model!$B$23)/Predictive_Model!$C$23)*Predictive_Model!$D$23+((L1045-Predictive_Model!$B$24)/Predictive_Model!$C$24)*Predictive_Model!$D$24+((M1045-Predictive_Model!$B$25)/Predictive_Model!$C$25)*Predictive_Model!$D$25+IF(C1045="Male",Predictive_Model!$D$31,IF(C1045="Other",Predictive_Model!$D$32,0))+IF(D1045="Premium",Predictive_Model!$D$34,IF(D1045="Standard",Predictive_Model!$D$35,0))+IF(G1045="Asia",Predictive_Model!$D$37,IF(G1045="Europe",Predictive_Model!$D$38,IF(G1045="North America",Predictive_Model!$D$39,IF(G1045="Oceania",Predictive_Model!$D$40,IF(G1045="South America",Predictive_Model!$D$41,0)))))+IF(H1045="Laptop",Predictive_Model!$D$43,IF(H1045="Mobile",Predictive_Model!$D$44,IF(H1045="TV",Predictive_Model!$D$45,IF(H1045="Tablet",Predictive_Model!$D$46,0))))+IF(K1045="Crypto",Predictive_Model!$D$48,IF(K1045="Debit Card",Predictive_Model!$D$49,IF(K1045="Gift Card",Predictive_Model!$D$50,IF(K1045="PayPal",Predictive_Model!$D$51,0))))+IF(N1045="Comedy",Predictive_Model!$D$53,IF(N1045="Documentary",Predictive_Model!$D$54,IF(N1045="Drama",Predictive_Model!$D$55,IF(N1045="Horror",Predictive_Model!$D$56,IF(N1045="Romance",Predictive_Model!$D$57,IF(N1045="Sci-Fi",Predictive_Model!$D$58,0)))))))))</f>
        <v>0.97867383629420812</v>
      </c>
      <c r="V1045" s="3" t="str">
        <f t="shared" si="166"/>
        <v>Critical</v>
      </c>
      <c r="W1045" s="6">
        <f t="shared" si="167"/>
        <v>17.989999999999998</v>
      </c>
      <c r="X1045" s="3" t="str">
        <f t="shared" si="168"/>
        <v>Priority 1</v>
      </c>
      <c r="Y1045" s="3" t="str">
        <f t="shared" si="169"/>
        <v>OK</v>
      </c>
    </row>
    <row r="1046" spans="1:25" x14ac:dyDescent="0.25">
      <c r="A1046" s="3" t="str">
        <f>Raw_Data!A1046</f>
        <v>abac424e-372a-41ae-83ad-49cb2c194231</v>
      </c>
      <c r="B1046" s="3">
        <f>Raw_Data!B1046</f>
        <v>64</v>
      </c>
      <c r="C1046" s="3" t="str">
        <f>Raw_Data!C1046</f>
        <v>Male</v>
      </c>
      <c r="D1046" s="3" t="str">
        <f>Raw_Data!D1046</f>
        <v>Standard</v>
      </c>
      <c r="E1046" s="3">
        <f>Raw_Data!E1046</f>
        <v>8.35</v>
      </c>
      <c r="F1046" s="3">
        <f>Raw_Data!F1046</f>
        <v>32</v>
      </c>
      <c r="G1046" s="3" t="str">
        <f>Raw_Data!G1046</f>
        <v>Africa</v>
      </c>
      <c r="H1046" s="3" t="str">
        <f>Raw_Data!H1046</f>
        <v>TV</v>
      </c>
      <c r="I1046" s="3">
        <f>Raw_Data!I1046</f>
        <v>13.99</v>
      </c>
      <c r="J1046" s="3">
        <f>Raw_Data!J1046</f>
        <v>1</v>
      </c>
      <c r="K1046" s="3" t="str">
        <f>Raw_Data!K1046</f>
        <v>Credit Card</v>
      </c>
      <c r="L1046" s="3">
        <f>Raw_Data!L1046</f>
        <v>2</v>
      </c>
      <c r="M1046" s="3">
        <f>Raw_Data!M1046</f>
        <v>0.25</v>
      </c>
      <c r="N1046" s="3" t="str">
        <f>Raw_Data!N1046</f>
        <v>Action</v>
      </c>
      <c r="O1046" s="3" t="str">
        <f t="shared" si="160"/>
        <v>55-70</v>
      </c>
      <c r="P1046" s="3" t="str">
        <f t="shared" si="161"/>
        <v>&lt;10h</v>
      </c>
      <c r="Q1046" s="3" t="str">
        <f t="shared" si="162"/>
        <v>22-45d</v>
      </c>
      <c r="R1046" s="3" t="str">
        <f t="shared" si="163"/>
        <v>Medium</v>
      </c>
      <c r="S1046" s="3" t="str">
        <f t="shared" si="164"/>
        <v>Mid</v>
      </c>
      <c r="T1046" s="3" t="str">
        <f t="shared" si="165"/>
        <v>Churned</v>
      </c>
      <c r="U1046" s="4">
        <f>1/(1+EXP(-(Predictive_Model!$B$5+((B1046-Predictive_Model!$B$20)/Predictive_Model!$C$20)*Predictive_Model!$D$20+((E1046-Predictive_Model!$B$21)/Predictive_Model!$C$21)*Predictive_Model!$D$21+((F1046-Predictive_Model!$B$22)/Predictive_Model!$C$22)*Predictive_Model!$D$22+((I1046-Predictive_Model!$B$23)/Predictive_Model!$C$23)*Predictive_Model!$D$23+((L1046-Predictive_Model!$B$24)/Predictive_Model!$C$24)*Predictive_Model!$D$24+((M1046-Predictive_Model!$B$25)/Predictive_Model!$C$25)*Predictive_Model!$D$25+IF(C1046="Male",Predictive_Model!$D$31,IF(C1046="Other",Predictive_Model!$D$32,0))+IF(D1046="Premium",Predictive_Model!$D$34,IF(D1046="Standard",Predictive_Model!$D$35,0))+IF(G1046="Asia",Predictive_Model!$D$37,IF(G1046="Europe",Predictive_Model!$D$38,IF(G1046="North America",Predictive_Model!$D$39,IF(G1046="Oceania",Predictive_Model!$D$40,IF(G1046="South America",Predictive_Model!$D$41,0)))))+IF(H1046="Laptop",Predictive_Model!$D$43,IF(H1046="Mobile",Predictive_Model!$D$44,IF(H1046="TV",Predictive_Model!$D$45,IF(H1046="Tablet",Predictive_Model!$D$46,0))))+IF(K1046="Crypto",Predictive_Model!$D$48,IF(K1046="Debit Card",Predictive_Model!$D$49,IF(K1046="Gift Card",Predictive_Model!$D$50,IF(K1046="PayPal",Predictive_Model!$D$51,0))))+IF(N1046="Comedy",Predictive_Model!$D$53,IF(N1046="Documentary",Predictive_Model!$D$54,IF(N1046="Drama",Predictive_Model!$D$55,IF(N1046="Horror",Predictive_Model!$D$56,IF(N1046="Romance",Predictive_Model!$D$57,IF(N1046="Sci-Fi",Predictive_Model!$D$58,0)))))))))</f>
        <v>0.97149207500942913</v>
      </c>
      <c r="V1046" s="3" t="str">
        <f t="shared" si="166"/>
        <v>Critical</v>
      </c>
      <c r="W1046" s="6">
        <f t="shared" si="167"/>
        <v>13.99</v>
      </c>
      <c r="X1046" s="3" t="str">
        <f t="shared" si="168"/>
        <v>Priority 2</v>
      </c>
      <c r="Y1046" s="3" t="str">
        <f t="shared" si="169"/>
        <v>OK</v>
      </c>
    </row>
    <row r="1047" spans="1:25" x14ac:dyDescent="0.25">
      <c r="A1047" s="3" t="str">
        <f>Raw_Data!A1047</f>
        <v>09f7ad4e-663a-4d60-a8cb-28fbb633d12f</v>
      </c>
      <c r="B1047" s="3">
        <f>Raw_Data!B1047</f>
        <v>32</v>
      </c>
      <c r="C1047" s="3" t="str">
        <f>Raw_Data!C1047</f>
        <v>Female</v>
      </c>
      <c r="D1047" s="3" t="str">
        <f>Raw_Data!D1047</f>
        <v>Standard</v>
      </c>
      <c r="E1047" s="3">
        <f>Raw_Data!E1047</f>
        <v>13.49</v>
      </c>
      <c r="F1047" s="3">
        <f>Raw_Data!F1047</f>
        <v>8</v>
      </c>
      <c r="G1047" s="3" t="str">
        <f>Raw_Data!G1047</f>
        <v>Africa</v>
      </c>
      <c r="H1047" s="3" t="str">
        <f>Raw_Data!H1047</f>
        <v>Desktop</v>
      </c>
      <c r="I1047" s="3">
        <f>Raw_Data!I1047</f>
        <v>13.99</v>
      </c>
      <c r="J1047" s="3">
        <f>Raw_Data!J1047</f>
        <v>0</v>
      </c>
      <c r="K1047" s="3" t="str">
        <f>Raw_Data!K1047</f>
        <v>Gift Card</v>
      </c>
      <c r="L1047" s="3">
        <f>Raw_Data!L1047</f>
        <v>4</v>
      </c>
      <c r="M1047" s="3">
        <f>Raw_Data!M1047</f>
        <v>1.5</v>
      </c>
      <c r="N1047" s="3" t="str">
        <f>Raw_Data!N1047</f>
        <v>Sci-Fi</v>
      </c>
      <c r="O1047" s="3" t="str">
        <f t="shared" si="160"/>
        <v>25-34</v>
      </c>
      <c r="P1047" s="3" t="str">
        <f t="shared" si="161"/>
        <v>10-24h</v>
      </c>
      <c r="Q1047" s="3" t="str">
        <f t="shared" si="162"/>
        <v>8-21d</v>
      </c>
      <c r="R1047" s="3" t="str">
        <f t="shared" si="163"/>
        <v>Medium</v>
      </c>
      <c r="S1047" s="3" t="str">
        <f t="shared" si="164"/>
        <v>Mid</v>
      </c>
      <c r="T1047" s="3" t="str">
        <f t="shared" si="165"/>
        <v>Active</v>
      </c>
      <c r="U1047" s="4">
        <f>1/(1+EXP(-(Predictive_Model!$B$5+((B1047-Predictive_Model!$B$20)/Predictive_Model!$C$20)*Predictive_Model!$D$20+((E1047-Predictive_Model!$B$21)/Predictive_Model!$C$21)*Predictive_Model!$D$21+((F1047-Predictive_Model!$B$22)/Predictive_Model!$C$22)*Predictive_Model!$D$22+((I1047-Predictive_Model!$B$23)/Predictive_Model!$C$23)*Predictive_Model!$D$23+((L1047-Predictive_Model!$B$24)/Predictive_Model!$C$24)*Predictive_Model!$D$24+((M1047-Predictive_Model!$B$25)/Predictive_Model!$C$25)*Predictive_Model!$D$25+IF(C1047="Male",Predictive_Model!$D$31,IF(C1047="Other",Predictive_Model!$D$32,0))+IF(D1047="Premium",Predictive_Model!$D$34,IF(D1047="Standard",Predictive_Model!$D$35,0))+IF(G1047="Asia",Predictive_Model!$D$37,IF(G1047="Europe",Predictive_Model!$D$38,IF(G1047="North America",Predictive_Model!$D$39,IF(G1047="Oceania",Predictive_Model!$D$40,IF(G1047="South America",Predictive_Model!$D$41,0)))))+IF(H1047="Laptop",Predictive_Model!$D$43,IF(H1047="Mobile",Predictive_Model!$D$44,IF(H1047="TV",Predictive_Model!$D$45,IF(H1047="Tablet",Predictive_Model!$D$46,0))))+IF(K1047="Crypto",Predictive_Model!$D$48,IF(K1047="Debit Card",Predictive_Model!$D$49,IF(K1047="Gift Card",Predictive_Model!$D$50,IF(K1047="PayPal",Predictive_Model!$D$51,0))))+IF(N1047="Comedy",Predictive_Model!$D$53,IF(N1047="Documentary",Predictive_Model!$D$54,IF(N1047="Drama",Predictive_Model!$D$55,IF(N1047="Horror",Predictive_Model!$D$56,IF(N1047="Romance",Predictive_Model!$D$57,IF(N1047="Sci-Fi",Predictive_Model!$D$58,0)))))))))</f>
        <v>1.4337279423155288E-2</v>
      </c>
      <c r="V1047" s="3" t="str">
        <f t="shared" si="166"/>
        <v>Low</v>
      </c>
      <c r="W1047" s="6">
        <f t="shared" si="167"/>
        <v>0.20057853912994247</v>
      </c>
      <c r="X1047" s="3" t="str">
        <f t="shared" si="168"/>
        <v>Monitor</v>
      </c>
      <c r="Y1047" s="3" t="str">
        <f t="shared" si="169"/>
        <v>OK</v>
      </c>
    </row>
    <row r="1048" spans="1:25" x14ac:dyDescent="0.25">
      <c r="A1048" s="3" t="str">
        <f>Raw_Data!A1048</f>
        <v>3b9e88b6-d283-419b-9562-d98fe199e04e</v>
      </c>
      <c r="B1048" s="3">
        <f>Raw_Data!B1048</f>
        <v>39</v>
      </c>
      <c r="C1048" s="3" t="str">
        <f>Raw_Data!C1048</f>
        <v>Other</v>
      </c>
      <c r="D1048" s="3" t="str">
        <f>Raw_Data!D1048</f>
        <v>Premium</v>
      </c>
      <c r="E1048" s="3">
        <f>Raw_Data!E1048</f>
        <v>3.98</v>
      </c>
      <c r="F1048" s="3">
        <f>Raw_Data!F1048</f>
        <v>39</v>
      </c>
      <c r="G1048" s="3" t="str">
        <f>Raw_Data!G1048</f>
        <v>Asia</v>
      </c>
      <c r="H1048" s="3" t="str">
        <f>Raw_Data!H1048</f>
        <v>Tablet</v>
      </c>
      <c r="I1048" s="3">
        <f>Raw_Data!I1048</f>
        <v>17.989999999999998</v>
      </c>
      <c r="J1048" s="3">
        <f>Raw_Data!J1048</f>
        <v>1</v>
      </c>
      <c r="K1048" s="3" t="str">
        <f>Raw_Data!K1048</f>
        <v>Debit Card</v>
      </c>
      <c r="L1048" s="3">
        <f>Raw_Data!L1048</f>
        <v>3</v>
      </c>
      <c r="M1048" s="3">
        <f>Raw_Data!M1048</f>
        <v>0.1</v>
      </c>
      <c r="N1048" s="3" t="str">
        <f>Raw_Data!N1048</f>
        <v>Drama</v>
      </c>
      <c r="O1048" s="3" t="str">
        <f t="shared" si="160"/>
        <v>35-44</v>
      </c>
      <c r="P1048" s="3" t="str">
        <f t="shared" si="161"/>
        <v>&lt;10h</v>
      </c>
      <c r="Q1048" s="3" t="str">
        <f t="shared" si="162"/>
        <v>22-45d</v>
      </c>
      <c r="R1048" s="3" t="str">
        <f t="shared" si="163"/>
        <v>Medium</v>
      </c>
      <c r="S1048" s="3" t="str">
        <f t="shared" si="164"/>
        <v>High</v>
      </c>
      <c r="T1048" s="3" t="str">
        <f t="shared" si="165"/>
        <v>Churned</v>
      </c>
      <c r="U1048" s="4">
        <f>1/(1+EXP(-(Predictive_Model!$B$5+((B1048-Predictive_Model!$B$20)/Predictive_Model!$C$20)*Predictive_Model!$D$20+((E1048-Predictive_Model!$B$21)/Predictive_Model!$C$21)*Predictive_Model!$D$21+((F1048-Predictive_Model!$B$22)/Predictive_Model!$C$22)*Predictive_Model!$D$22+((I1048-Predictive_Model!$B$23)/Predictive_Model!$C$23)*Predictive_Model!$D$23+((L1048-Predictive_Model!$B$24)/Predictive_Model!$C$24)*Predictive_Model!$D$24+((M1048-Predictive_Model!$B$25)/Predictive_Model!$C$25)*Predictive_Model!$D$25+IF(C1048="Male",Predictive_Model!$D$31,IF(C1048="Other",Predictive_Model!$D$32,0))+IF(D1048="Premium",Predictive_Model!$D$34,IF(D1048="Standard",Predictive_Model!$D$35,0))+IF(G1048="Asia",Predictive_Model!$D$37,IF(G1048="Europe",Predictive_Model!$D$38,IF(G1048="North America",Predictive_Model!$D$39,IF(G1048="Oceania",Predictive_Model!$D$40,IF(G1048="South America",Predictive_Model!$D$41,0)))))+IF(H1048="Laptop",Predictive_Model!$D$43,IF(H1048="Mobile",Predictive_Model!$D$44,IF(H1048="TV",Predictive_Model!$D$45,IF(H1048="Tablet",Predictive_Model!$D$46,0))))+IF(K1048="Crypto",Predictive_Model!$D$48,IF(K1048="Debit Card",Predictive_Model!$D$49,IF(K1048="Gift Card",Predictive_Model!$D$50,IF(K1048="PayPal",Predictive_Model!$D$51,0))))+IF(N1048="Comedy",Predictive_Model!$D$53,IF(N1048="Documentary",Predictive_Model!$D$54,IF(N1048="Drama",Predictive_Model!$D$55,IF(N1048="Horror",Predictive_Model!$D$56,IF(N1048="Romance",Predictive_Model!$D$57,IF(N1048="Sci-Fi",Predictive_Model!$D$58,0)))))))))</f>
        <v>0.99227801449219988</v>
      </c>
      <c r="V1048" s="3" t="str">
        <f t="shared" si="166"/>
        <v>Critical</v>
      </c>
      <c r="W1048" s="6">
        <f t="shared" si="167"/>
        <v>17.989999999999998</v>
      </c>
      <c r="X1048" s="3" t="str">
        <f t="shared" si="168"/>
        <v>Priority 1</v>
      </c>
      <c r="Y1048" s="3" t="str">
        <f t="shared" si="169"/>
        <v>OK</v>
      </c>
    </row>
    <row r="1049" spans="1:25" x14ac:dyDescent="0.25">
      <c r="A1049" s="3" t="str">
        <f>Raw_Data!A1049</f>
        <v>c9fa7288-917d-4b7c-8538-dcc9d103ab8b</v>
      </c>
      <c r="B1049" s="3">
        <f>Raw_Data!B1049</f>
        <v>66</v>
      </c>
      <c r="C1049" s="3" t="str">
        <f>Raw_Data!C1049</f>
        <v>Male</v>
      </c>
      <c r="D1049" s="3" t="str">
        <f>Raw_Data!D1049</f>
        <v>Standard</v>
      </c>
      <c r="E1049" s="3">
        <f>Raw_Data!E1049</f>
        <v>0.24</v>
      </c>
      <c r="F1049" s="3">
        <f>Raw_Data!F1049</f>
        <v>13</v>
      </c>
      <c r="G1049" s="3" t="str">
        <f>Raw_Data!G1049</f>
        <v>Oceania</v>
      </c>
      <c r="H1049" s="3" t="str">
        <f>Raw_Data!H1049</f>
        <v>Tablet</v>
      </c>
      <c r="I1049" s="3">
        <f>Raw_Data!I1049</f>
        <v>13.99</v>
      </c>
      <c r="J1049" s="3">
        <f>Raw_Data!J1049</f>
        <v>1</v>
      </c>
      <c r="K1049" s="3" t="str">
        <f>Raw_Data!K1049</f>
        <v>Crypto</v>
      </c>
      <c r="L1049" s="3">
        <f>Raw_Data!L1049</f>
        <v>5</v>
      </c>
      <c r="M1049" s="3">
        <f>Raw_Data!M1049</f>
        <v>0.02</v>
      </c>
      <c r="N1049" s="3" t="str">
        <f>Raw_Data!N1049</f>
        <v>Action</v>
      </c>
      <c r="O1049" s="3" t="str">
        <f t="shared" si="160"/>
        <v>55-70</v>
      </c>
      <c r="P1049" s="3" t="str">
        <f t="shared" si="161"/>
        <v>&lt;10h</v>
      </c>
      <c r="Q1049" s="3" t="str">
        <f t="shared" si="162"/>
        <v>8-21d</v>
      </c>
      <c r="R1049" s="3" t="str">
        <f t="shared" si="163"/>
        <v>Medium</v>
      </c>
      <c r="S1049" s="3" t="str">
        <f t="shared" si="164"/>
        <v>Mid</v>
      </c>
      <c r="T1049" s="3" t="str">
        <f t="shared" si="165"/>
        <v>Churned</v>
      </c>
      <c r="U1049" s="4">
        <f>1/(1+EXP(-(Predictive_Model!$B$5+((B1049-Predictive_Model!$B$20)/Predictive_Model!$C$20)*Predictive_Model!$D$20+((E1049-Predictive_Model!$B$21)/Predictive_Model!$C$21)*Predictive_Model!$D$21+((F1049-Predictive_Model!$B$22)/Predictive_Model!$C$22)*Predictive_Model!$D$22+((I1049-Predictive_Model!$B$23)/Predictive_Model!$C$23)*Predictive_Model!$D$23+((L1049-Predictive_Model!$B$24)/Predictive_Model!$C$24)*Predictive_Model!$D$24+((M1049-Predictive_Model!$B$25)/Predictive_Model!$C$25)*Predictive_Model!$D$25+IF(C1049="Male",Predictive_Model!$D$31,IF(C1049="Other",Predictive_Model!$D$32,0))+IF(D1049="Premium",Predictive_Model!$D$34,IF(D1049="Standard",Predictive_Model!$D$35,0))+IF(G1049="Asia",Predictive_Model!$D$37,IF(G1049="Europe",Predictive_Model!$D$38,IF(G1049="North America",Predictive_Model!$D$39,IF(G1049="Oceania",Predictive_Model!$D$40,IF(G1049="South America",Predictive_Model!$D$41,0)))))+IF(H1049="Laptop",Predictive_Model!$D$43,IF(H1049="Mobile",Predictive_Model!$D$44,IF(H1049="TV",Predictive_Model!$D$45,IF(H1049="Tablet",Predictive_Model!$D$46,0))))+IF(K1049="Crypto",Predictive_Model!$D$48,IF(K1049="Debit Card",Predictive_Model!$D$49,IF(K1049="Gift Card",Predictive_Model!$D$50,IF(K1049="PayPal",Predictive_Model!$D$51,0))))+IF(N1049="Comedy",Predictive_Model!$D$53,IF(N1049="Documentary",Predictive_Model!$D$54,IF(N1049="Drama",Predictive_Model!$D$55,IF(N1049="Horror",Predictive_Model!$D$56,IF(N1049="Romance",Predictive_Model!$D$57,IF(N1049="Sci-Fi",Predictive_Model!$D$58,0)))))))))</f>
        <v>0.9698518239482502</v>
      </c>
      <c r="V1049" s="3" t="str">
        <f t="shared" si="166"/>
        <v>Critical</v>
      </c>
      <c r="W1049" s="6">
        <f t="shared" si="167"/>
        <v>13.99</v>
      </c>
      <c r="X1049" s="3" t="str">
        <f t="shared" si="168"/>
        <v>Priority 2</v>
      </c>
      <c r="Y1049" s="3" t="str">
        <f t="shared" si="169"/>
        <v>OK</v>
      </c>
    </row>
    <row r="1050" spans="1:25" x14ac:dyDescent="0.25">
      <c r="A1050" s="3" t="str">
        <f>Raw_Data!A1050</f>
        <v>d71984cf-9d1d-4192-95df-020aed82e1af</v>
      </c>
      <c r="B1050" s="3">
        <f>Raw_Data!B1050</f>
        <v>57</v>
      </c>
      <c r="C1050" s="3" t="str">
        <f>Raw_Data!C1050</f>
        <v>Male</v>
      </c>
      <c r="D1050" s="3" t="str">
        <f>Raw_Data!D1050</f>
        <v>Premium</v>
      </c>
      <c r="E1050" s="3">
        <f>Raw_Data!E1050</f>
        <v>20</v>
      </c>
      <c r="F1050" s="3">
        <f>Raw_Data!F1050</f>
        <v>41</v>
      </c>
      <c r="G1050" s="3" t="str">
        <f>Raw_Data!G1050</f>
        <v>South America</v>
      </c>
      <c r="H1050" s="3" t="str">
        <f>Raw_Data!H1050</f>
        <v>Laptop</v>
      </c>
      <c r="I1050" s="3">
        <f>Raw_Data!I1050</f>
        <v>17.989999999999998</v>
      </c>
      <c r="J1050" s="3">
        <f>Raw_Data!J1050</f>
        <v>1</v>
      </c>
      <c r="K1050" s="3" t="str">
        <f>Raw_Data!K1050</f>
        <v>Debit Card</v>
      </c>
      <c r="L1050" s="3">
        <f>Raw_Data!L1050</f>
        <v>2</v>
      </c>
      <c r="M1050" s="3">
        <f>Raw_Data!M1050</f>
        <v>0.48</v>
      </c>
      <c r="N1050" s="3" t="str">
        <f>Raw_Data!N1050</f>
        <v>Drama</v>
      </c>
      <c r="O1050" s="3" t="str">
        <f t="shared" si="160"/>
        <v>55-70</v>
      </c>
      <c r="P1050" s="3" t="str">
        <f t="shared" si="161"/>
        <v>10-24h</v>
      </c>
      <c r="Q1050" s="3" t="str">
        <f t="shared" si="162"/>
        <v>22-45d</v>
      </c>
      <c r="R1050" s="3" t="str">
        <f t="shared" si="163"/>
        <v>Medium</v>
      </c>
      <c r="S1050" s="3" t="str">
        <f t="shared" si="164"/>
        <v>High</v>
      </c>
      <c r="T1050" s="3" t="str">
        <f t="shared" si="165"/>
        <v>Churned</v>
      </c>
      <c r="U1050" s="4">
        <f>1/(1+EXP(-(Predictive_Model!$B$5+((B1050-Predictive_Model!$B$20)/Predictive_Model!$C$20)*Predictive_Model!$D$20+((E1050-Predictive_Model!$B$21)/Predictive_Model!$C$21)*Predictive_Model!$D$21+((F1050-Predictive_Model!$B$22)/Predictive_Model!$C$22)*Predictive_Model!$D$22+((I1050-Predictive_Model!$B$23)/Predictive_Model!$C$23)*Predictive_Model!$D$23+((L1050-Predictive_Model!$B$24)/Predictive_Model!$C$24)*Predictive_Model!$D$24+((M1050-Predictive_Model!$B$25)/Predictive_Model!$C$25)*Predictive_Model!$D$25+IF(C1050="Male",Predictive_Model!$D$31,IF(C1050="Other",Predictive_Model!$D$32,0))+IF(D1050="Premium",Predictive_Model!$D$34,IF(D1050="Standard",Predictive_Model!$D$35,0))+IF(G1050="Asia",Predictive_Model!$D$37,IF(G1050="Europe",Predictive_Model!$D$38,IF(G1050="North America",Predictive_Model!$D$39,IF(G1050="Oceania",Predictive_Model!$D$40,IF(G1050="South America",Predictive_Model!$D$41,0)))))+IF(H1050="Laptop",Predictive_Model!$D$43,IF(H1050="Mobile",Predictive_Model!$D$44,IF(H1050="TV",Predictive_Model!$D$45,IF(H1050="Tablet",Predictive_Model!$D$46,0))))+IF(K1050="Crypto",Predictive_Model!$D$48,IF(K1050="Debit Card",Predictive_Model!$D$49,IF(K1050="Gift Card",Predictive_Model!$D$50,IF(K1050="PayPal",Predictive_Model!$D$51,0))))+IF(N1050="Comedy",Predictive_Model!$D$53,IF(N1050="Documentary",Predictive_Model!$D$54,IF(N1050="Drama",Predictive_Model!$D$55,IF(N1050="Horror",Predictive_Model!$D$56,IF(N1050="Romance",Predictive_Model!$D$57,IF(N1050="Sci-Fi",Predictive_Model!$D$58,0)))))))))</f>
        <v>0.25401215036277142</v>
      </c>
      <c r="V1050" s="3" t="str">
        <f t="shared" si="166"/>
        <v>Medium</v>
      </c>
      <c r="W1050" s="6">
        <f t="shared" si="167"/>
        <v>17.989999999999998</v>
      </c>
      <c r="X1050" s="3" t="str">
        <f t="shared" si="168"/>
        <v>Monitor</v>
      </c>
      <c r="Y1050" s="3" t="str">
        <f t="shared" si="169"/>
        <v>OK</v>
      </c>
    </row>
    <row r="1051" spans="1:25" x14ac:dyDescent="0.25">
      <c r="A1051" s="3" t="str">
        <f>Raw_Data!A1051</f>
        <v>c70b095c-012c-4449-97e4-e685d7b9a45b</v>
      </c>
      <c r="B1051" s="3">
        <f>Raw_Data!B1051</f>
        <v>53</v>
      </c>
      <c r="C1051" s="3" t="str">
        <f>Raw_Data!C1051</f>
        <v>Female</v>
      </c>
      <c r="D1051" s="3" t="str">
        <f>Raw_Data!D1051</f>
        <v>Basic</v>
      </c>
      <c r="E1051" s="3">
        <f>Raw_Data!E1051</f>
        <v>20.8</v>
      </c>
      <c r="F1051" s="3">
        <f>Raw_Data!F1051</f>
        <v>27</v>
      </c>
      <c r="G1051" s="3" t="str">
        <f>Raw_Data!G1051</f>
        <v>Asia</v>
      </c>
      <c r="H1051" s="3" t="str">
        <f>Raw_Data!H1051</f>
        <v>Mobile</v>
      </c>
      <c r="I1051" s="3">
        <f>Raw_Data!I1051</f>
        <v>8.99</v>
      </c>
      <c r="J1051" s="3">
        <f>Raw_Data!J1051</f>
        <v>0</v>
      </c>
      <c r="K1051" s="3" t="str">
        <f>Raw_Data!K1051</f>
        <v>Gift Card</v>
      </c>
      <c r="L1051" s="3">
        <f>Raw_Data!L1051</f>
        <v>5</v>
      </c>
      <c r="M1051" s="3">
        <f>Raw_Data!M1051</f>
        <v>0.74</v>
      </c>
      <c r="N1051" s="3" t="str">
        <f>Raw_Data!N1051</f>
        <v>Comedy</v>
      </c>
      <c r="O1051" s="3" t="str">
        <f t="shared" si="160"/>
        <v>45-54</v>
      </c>
      <c r="P1051" s="3" t="str">
        <f t="shared" si="161"/>
        <v>10-24h</v>
      </c>
      <c r="Q1051" s="3" t="str">
        <f t="shared" si="162"/>
        <v>22-45d</v>
      </c>
      <c r="R1051" s="3" t="str">
        <f t="shared" si="163"/>
        <v>Medium</v>
      </c>
      <c r="S1051" s="3" t="str">
        <f t="shared" si="164"/>
        <v>Low</v>
      </c>
      <c r="T1051" s="3" t="str">
        <f t="shared" si="165"/>
        <v>Active</v>
      </c>
      <c r="U1051" s="4">
        <f>1/(1+EXP(-(Predictive_Model!$B$5+((B1051-Predictive_Model!$B$20)/Predictive_Model!$C$20)*Predictive_Model!$D$20+((E1051-Predictive_Model!$B$21)/Predictive_Model!$C$21)*Predictive_Model!$D$21+((F1051-Predictive_Model!$B$22)/Predictive_Model!$C$22)*Predictive_Model!$D$22+((I1051-Predictive_Model!$B$23)/Predictive_Model!$C$23)*Predictive_Model!$D$23+((L1051-Predictive_Model!$B$24)/Predictive_Model!$C$24)*Predictive_Model!$D$24+((M1051-Predictive_Model!$B$25)/Predictive_Model!$C$25)*Predictive_Model!$D$25+IF(C1051="Male",Predictive_Model!$D$31,IF(C1051="Other",Predictive_Model!$D$32,0))+IF(D1051="Premium",Predictive_Model!$D$34,IF(D1051="Standard",Predictive_Model!$D$35,0))+IF(G1051="Asia",Predictive_Model!$D$37,IF(G1051="Europe",Predictive_Model!$D$38,IF(G1051="North America",Predictive_Model!$D$39,IF(G1051="Oceania",Predictive_Model!$D$40,IF(G1051="South America",Predictive_Model!$D$41,0)))))+IF(H1051="Laptop",Predictive_Model!$D$43,IF(H1051="Mobile",Predictive_Model!$D$44,IF(H1051="TV",Predictive_Model!$D$45,IF(H1051="Tablet",Predictive_Model!$D$46,0))))+IF(K1051="Crypto",Predictive_Model!$D$48,IF(K1051="Debit Card",Predictive_Model!$D$49,IF(K1051="Gift Card",Predictive_Model!$D$50,IF(K1051="PayPal",Predictive_Model!$D$51,0))))+IF(N1051="Comedy",Predictive_Model!$D$53,IF(N1051="Documentary",Predictive_Model!$D$54,IF(N1051="Drama",Predictive_Model!$D$55,IF(N1051="Horror",Predictive_Model!$D$56,IF(N1051="Romance",Predictive_Model!$D$57,IF(N1051="Sci-Fi",Predictive_Model!$D$58,0)))))))))</f>
        <v>0.29813619850441148</v>
      </c>
      <c r="V1051" s="3" t="str">
        <f t="shared" si="166"/>
        <v>Medium</v>
      </c>
      <c r="W1051" s="6">
        <f t="shared" si="167"/>
        <v>2.6802444245546591</v>
      </c>
      <c r="X1051" s="3" t="str">
        <f t="shared" si="168"/>
        <v>Monitor</v>
      </c>
      <c r="Y1051" s="3" t="str">
        <f t="shared" si="169"/>
        <v>OK</v>
      </c>
    </row>
    <row r="1052" spans="1:25" x14ac:dyDescent="0.25">
      <c r="A1052" s="3" t="str">
        <f>Raw_Data!A1052</f>
        <v>5b57deb8-313a-4470-b11e-f3a11aecea63</v>
      </c>
      <c r="B1052" s="3">
        <f>Raw_Data!B1052</f>
        <v>36</v>
      </c>
      <c r="C1052" s="3" t="str">
        <f>Raw_Data!C1052</f>
        <v>Other</v>
      </c>
      <c r="D1052" s="3" t="str">
        <f>Raw_Data!D1052</f>
        <v>Basic</v>
      </c>
      <c r="E1052" s="3">
        <f>Raw_Data!E1052</f>
        <v>0.95</v>
      </c>
      <c r="F1052" s="3">
        <f>Raw_Data!F1052</f>
        <v>41</v>
      </c>
      <c r="G1052" s="3" t="str">
        <f>Raw_Data!G1052</f>
        <v>North America</v>
      </c>
      <c r="H1052" s="3" t="str">
        <f>Raw_Data!H1052</f>
        <v>Desktop</v>
      </c>
      <c r="I1052" s="3">
        <f>Raw_Data!I1052</f>
        <v>8.99</v>
      </c>
      <c r="J1052" s="3">
        <f>Raw_Data!J1052</f>
        <v>1</v>
      </c>
      <c r="K1052" s="3" t="str">
        <f>Raw_Data!K1052</f>
        <v>Gift Card</v>
      </c>
      <c r="L1052" s="3">
        <f>Raw_Data!L1052</f>
        <v>5</v>
      </c>
      <c r="M1052" s="3">
        <f>Raw_Data!M1052</f>
        <v>0.02</v>
      </c>
      <c r="N1052" s="3" t="str">
        <f>Raw_Data!N1052</f>
        <v>Documentary</v>
      </c>
      <c r="O1052" s="3" t="str">
        <f t="shared" si="160"/>
        <v>35-44</v>
      </c>
      <c r="P1052" s="3" t="str">
        <f t="shared" si="161"/>
        <v>&lt;10h</v>
      </c>
      <c r="Q1052" s="3" t="str">
        <f t="shared" si="162"/>
        <v>22-45d</v>
      </c>
      <c r="R1052" s="3" t="str">
        <f t="shared" si="163"/>
        <v>Medium</v>
      </c>
      <c r="S1052" s="3" t="str">
        <f t="shared" si="164"/>
        <v>Low</v>
      </c>
      <c r="T1052" s="3" t="str">
        <f t="shared" si="165"/>
        <v>Churned</v>
      </c>
      <c r="U1052" s="4">
        <f>1/(1+EXP(-(Predictive_Model!$B$5+((B1052-Predictive_Model!$B$20)/Predictive_Model!$C$20)*Predictive_Model!$D$20+((E1052-Predictive_Model!$B$21)/Predictive_Model!$C$21)*Predictive_Model!$D$21+((F1052-Predictive_Model!$B$22)/Predictive_Model!$C$22)*Predictive_Model!$D$22+((I1052-Predictive_Model!$B$23)/Predictive_Model!$C$23)*Predictive_Model!$D$23+((L1052-Predictive_Model!$B$24)/Predictive_Model!$C$24)*Predictive_Model!$D$24+((M1052-Predictive_Model!$B$25)/Predictive_Model!$C$25)*Predictive_Model!$D$25+IF(C1052="Male",Predictive_Model!$D$31,IF(C1052="Other",Predictive_Model!$D$32,0))+IF(D1052="Premium",Predictive_Model!$D$34,IF(D1052="Standard",Predictive_Model!$D$35,0))+IF(G1052="Asia",Predictive_Model!$D$37,IF(G1052="Europe",Predictive_Model!$D$38,IF(G1052="North America",Predictive_Model!$D$39,IF(G1052="Oceania",Predictive_Model!$D$40,IF(G1052="South America",Predictive_Model!$D$41,0)))))+IF(H1052="Laptop",Predictive_Model!$D$43,IF(H1052="Mobile",Predictive_Model!$D$44,IF(H1052="TV",Predictive_Model!$D$45,IF(H1052="Tablet",Predictive_Model!$D$46,0))))+IF(K1052="Crypto",Predictive_Model!$D$48,IF(K1052="Debit Card",Predictive_Model!$D$49,IF(K1052="Gift Card",Predictive_Model!$D$50,IF(K1052="PayPal",Predictive_Model!$D$51,0))))+IF(N1052="Comedy",Predictive_Model!$D$53,IF(N1052="Documentary",Predictive_Model!$D$54,IF(N1052="Drama",Predictive_Model!$D$55,IF(N1052="Horror",Predictive_Model!$D$56,IF(N1052="Romance",Predictive_Model!$D$57,IF(N1052="Sci-Fi",Predictive_Model!$D$58,0)))))))))</f>
        <v>0.99905657337208154</v>
      </c>
      <c r="V1052" s="3" t="str">
        <f t="shared" si="166"/>
        <v>Critical</v>
      </c>
      <c r="W1052" s="6">
        <f t="shared" si="167"/>
        <v>8.99</v>
      </c>
      <c r="X1052" s="3" t="str">
        <f t="shared" si="168"/>
        <v>Priority 2</v>
      </c>
      <c r="Y1052" s="3" t="str">
        <f t="shared" si="169"/>
        <v>OK</v>
      </c>
    </row>
    <row r="1053" spans="1:25" x14ac:dyDescent="0.25">
      <c r="A1053" s="3" t="str">
        <f>Raw_Data!A1053</f>
        <v>ec879c8c-9cc0-41a3-b625-69979bbc565f</v>
      </c>
      <c r="B1053" s="3">
        <f>Raw_Data!B1053</f>
        <v>67</v>
      </c>
      <c r="C1053" s="3" t="str">
        <f>Raw_Data!C1053</f>
        <v>Female</v>
      </c>
      <c r="D1053" s="3" t="str">
        <f>Raw_Data!D1053</f>
        <v>Premium</v>
      </c>
      <c r="E1053" s="3">
        <f>Raw_Data!E1053</f>
        <v>3.33</v>
      </c>
      <c r="F1053" s="3">
        <f>Raw_Data!F1053</f>
        <v>11</v>
      </c>
      <c r="G1053" s="3" t="str">
        <f>Raw_Data!G1053</f>
        <v>Europe</v>
      </c>
      <c r="H1053" s="3" t="str">
        <f>Raw_Data!H1053</f>
        <v>Mobile</v>
      </c>
      <c r="I1053" s="3">
        <f>Raw_Data!I1053</f>
        <v>17.989999999999998</v>
      </c>
      <c r="J1053" s="3">
        <f>Raw_Data!J1053</f>
        <v>1</v>
      </c>
      <c r="K1053" s="3" t="str">
        <f>Raw_Data!K1053</f>
        <v>Crypto</v>
      </c>
      <c r="L1053" s="3">
        <f>Raw_Data!L1053</f>
        <v>3</v>
      </c>
      <c r="M1053" s="3">
        <f>Raw_Data!M1053</f>
        <v>0.28000000000000003</v>
      </c>
      <c r="N1053" s="3" t="str">
        <f>Raw_Data!N1053</f>
        <v>Action</v>
      </c>
      <c r="O1053" s="3" t="str">
        <f t="shared" si="160"/>
        <v>55-70</v>
      </c>
      <c r="P1053" s="3" t="str">
        <f t="shared" si="161"/>
        <v>&lt;10h</v>
      </c>
      <c r="Q1053" s="3" t="str">
        <f t="shared" si="162"/>
        <v>8-21d</v>
      </c>
      <c r="R1053" s="3" t="str">
        <f t="shared" si="163"/>
        <v>Medium</v>
      </c>
      <c r="S1053" s="3" t="str">
        <f t="shared" si="164"/>
        <v>High</v>
      </c>
      <c r="T1053" s="3" t="str">
        <f t="shared" si="165"/>
        <v>Churned</v>
      </c>
      <c r="U1053" s="4">
        <f>1/(1+EXP(-(Predictive_Model!$B$5+((B1053-Predictive_Model!$B$20)/Predictive_Model!$C$20)*Predictive_Model!$D$20+((E1053-Predictive_Model!$B$21)/Predictive_Model!$C$21)*Predictive_Model!$D$21+((F1053-Predictive_Model!$B$22)/Predictive_Model!$C$22)*Predictive_Model!$D$22+((I1053-Predictive_Model!$B$23)/Predictive_Model!$C$23)*Predictive_Model!$D$23+((L1053-Predictive_Model!$B$24)/Predictive_Model!$C$24)*Predictive_Model!$D$24+((M1053-Predictive_Model!$B$25)/Predictive_Model!$C$25)*Predictive_Model!$D$25+IF(C1053="Male",Predictive_Model!$D$31,IF(C1053="Other",Predictive_Model!$D$32,0))+IF(D1053="Premium",Predictive_Model!$D$34,IF(D1053="Standard",Predictive_Model!$D$35,0))+IF(G1053="Asia",Predictive_Model!$D$37,IF(G1053="Europe",Predictive_Model!$D$38,IF(G1053="North America",Predictive_Model!$D$39,IF(G1053="Oceania",Predictive_Model!$D$40,IF(G1053="South America",Predictive_Model!$D$41,0)))))+IF(H1053="Laptop",Predictive_Model!$D$43,IF(H1053="Mobile",Predictive_Model!$D$44,IF(H1053="TV",Predictive_Model!$D$45,IF(H1053="Tablet",Predictive_Model!$D$46,0))))+IF(K1053="Crypto",Predictive_Model!$D$48,IF(K1053="Debit Card",Predictive_Model!$D$49,IF(K1053="Gift Card",Predictive_Model!$D$50,IF(K1053="PayPal",Predictive_Model!$D$51,0))))+IF(N1053="Comedy",Predictive_Model!$D$53,IF(N1053="Documentary",Predictive_Model!$D$54,IF(N1053="Drama",Predictive_Model!$D$55,IF(N1053="Horror",Predictive_Model!$D$56,IF(N1053="Romance",Predictive_Model!$D$57,IF(N1053="Sci-Fi",Predictive_Model!$D$58,0)))))))))</f>
        <v>0.84842069041453305</v>
      </c>
      <c r="V1053" s="3" t="str">
        <f t="shared" si="166"/>
        <v>Critical</v>
      </c>
      <c r="W1053" s="6">
        <f t="shared" si="167"/>
        <v>17.989999999999998</v>
      </c>
      <c r="X1053" s="3" t="str">
        <f t="shared" si="168"/>
        <v>Priority 1</v>
      </c>
      <c r="Y1053" s="3" t="str">
        <f t="shared" si="169"/>
        <v>OK</v>
      </c>
    </row>
    <row r="1054" spans="1:25" x14ac:dyDescent="0.25">
      <c r="A1054" s="3" t="str">
        <f>Raw_Data!A1054</f>
        <v>292f1ea2-d6d7-4446-9ed3-325ed83d4238</v>
      </c>
      <c r="B1054" s="3">
        <f>Raw_Data!B1054</f>
        <v>32</v>
      </c>
      <c r="C1054" s="3" t="str">
        <f>Raw_Data!C1054</f>
        <v>Other</v>
      </c>
      <c r="D1054" s="3" t="str">
        <f>Raw_Data!D1054</f>
        <v>Basic</v>
      </c>
      <c r="E1054" s="3">
        <f>Raw_Data!E1054</f>
        <v>5.21</v>
      </c>
      <c r="F1054" s="3">
        <f>Raw_Data!F1054</f>
        <v>9</v>
      </c>
      <c r="G1054" s="3" t="str">
        <f>Raw_Data!G1054</f>
        <v>Asia</v>
      </c>
      <c r="H1054" s="3" t="str">
        <f>Raw_Data!H1054</f>
        <v>Laptop</v>
      </c>
      <c r="I1054" s="3">
        <f>Raw_Data!I1054</f>
        <v>8.99</v>
      </c>
      <c r="J1054" s="3">
        <f>Raw_Data!J1054</f>
        <v>0</v>
      </c>
      <c r="K1054" s="3" t="str">
        <f>Raw_Data!K1054</f>
        <v>Gift Card</v>
      </c>
      <c r="L1054" s="3">
        <f>Raw_Data!L1054</f>
        <v>2</v>
      </c>
      <c r="M1054" s="3">
        <f>Raw_Data!M1054</f>
        <v>0.52</v>
      </c>
      <c r="N1054" s="3" t="str">
        <f>Raw_Data!N1054</f>
        <v>Romance</v>
      </c>
      <c r="O1054" s="3" t="str">
        <f t="shared" si="160"/>
        <v>25-34</v>
      </c>
      <c r="P1054" s="3" t="str">
        <f t="shared" si="161"/>
        <v>&lt;10h</v>
      </c>
      <c r="Q1054" s="3" t="str">
        <f t="shared" si="162"/>
        <v>8-21d</v>
      </c>
      <c r="R1054" s="3" t="str">
        <f t="shared" si="163"/>
        <v>Medium</v>
      </c>
      <c r="S1054" s="3" t="str">
        <f t="shared" si="164"/>
        <v>Low</v>
      </c>
      <c r="T1054" s="3" t="str">
        <f t="shared" si="165"/>
        <v>Active</v>
      </c>
      <c r="U1054" s="4">
        <f>1/(1+EXP(-(Predictive_Model!$B$5+((B1054-Predictive_Model!$B$20)/Predictive_Model!$C$20)*Predictive_Model!$D$20+((E1054-Predictive_Model!$B$21)/Predictive_Model!$C$21)*Predictive_Model!$D$21+((F1054-Predictive_Model!$B$22)/Predictive_Model!$C$22)*Predictive_Model!$D$22+((I1054-Predictive_Model!$B$23)/Predictive_Model!$C$23)*Predictive_Model!$D$23+((L1054-Predictive_Model!$B$24)/Predictive_Model!$C$24)*Predictive_Model!$D$24+((M1054-Predictive_Model!$B$25)/Predictive_Model!$C$25)*Predictive_Model!$D$25+IF(C1054="Male",Predictive_Model!$D$31,IF(C1054="Other",Predictive_Model!$D$32,0))+IF(D1054="Premium",Predictive_Model!$D$34,IF(D1054="Standard",Predictive_Model!$D$35,0))+IF(G1054="Asia",Predictive_Model!$D$37,IF(G1054="Europe",Predictive_Model!$D$38,IF(G1054="North America",Predictive_Model!$D$39,IF(G1054="Oceania",Predictive_Model!$D$40,IF(G1054="South America",Predictive_Model!$D$41,0)))))+IF(H1054="Laptop",Predictive_Model!$D$43,IF(H1054="Mobile",Predictive_Model!$D$44,IF(H1054="TV",Predictive_Model!$D$45,IF(H1054="Tablet",Predictive_Model!$D$46,0))))+IF(K1054="Crypto",Predictive_Model!$D$48,IF(K1054="Debit Card",Predictive_Model!$D$49,IF(K1054="Gift Card",Predictive_Model!$D$50,IF(K1054="PayPal",Predictive_Model!$D$51,0))))+IF(N1054="Comedy",Predictive_Model!$D$53,IF(N1054="Documentary",Predictive_Model!$D$54,IF(N1054="Drama",Predictive_Model!$D$55,IF(N1054="Horror",Predictive_Model!$D$56,IF(N1054="Romance",Predictive_Model!$D$57,IF(N1054="Sci-Fi",Predictive_Model!$D$58,0)))))))))</f>
        <v>0.93369521070735861</v>
      </c>
      <c r="V1054" s="3" t="str">
        <f t="shared" si="166"/>
        <v>Critical</v>
      </c>
      <c r="W1054" s="6">
        <f t="shared" si="167"/>
        <v>8.3939199442591548</v>
      </c>
      <c r="X1054" s="3" t="str">
        <f t="shared" si="168"/>
        <v>Priority 2</v>
      </c>
      <c r="Y1054" s="3" t="str">
        <f t="shared" si="169"/>
        <v>OK</v>
      </c>
    </row>
    <row r="1055" spans="1:25" x14ac:dyDescent="0.25">
      <c r="A1055" s="3" t="str">
        <f>Raw_Data!A1055</f>
        <v>c8bd8abb-7f19-4148-8b95-bf358610e66e</v>
      </c>
      <c r="B1055" s="3">
        <f>Raw_Data!B1055</f>
        <v>48</v>
      </c>
      <c r="C1055" s="3" t="str">
        <f>Raw_Data!C1055</f>
        <v>Male</v>
      </c>
      <c r="D1055" s="3" t="str">
        <f>Raw_Data!D1055</f>
        <v>Premium</v>
      </c>
      <c r="E1055" s="3">
        <f>Raw_Data!E1055</f>
        <v>8.82</v>
      </c>
      <c r="F1055" s="3">
        <f>Raw_Data!F1055</f>
        <v>1</v>
      </c>
      <c r="G1055" s="3" t="str">
        <f>Raw_Data!G1055</f>
        <v>South America</v>
      </c>
      <c r="H1055" s="3" t="str">
        <f>Raw_Data!H1055</f>
        <v>Laptop</v>
      </c>
      <c r="I1055" s="3">
        <f>Raw_Data!I1055</f>
        <v>17.989999999999998</v>
      </c>
      <c r="J1055" s="3">
        <f>Raw_Data!J1055</f>
        <v>0</v>
      </c>
      <c r="K1055" s="3" t="str">
        <f>Raw_Data!K1055</f>
        <v>PayPal</v>
      </c>
      <c r="L1055" s="3">
        <f>Raw_Data!L1055</f>
        <v>5</v>
      </c>
      <c r="M1055" s="3">
        <f>Raw_Data!M1055</f>
        <v>4.41</v>
      </c>
      <c r="N1055" s="3" t="str">
        <f>Raw_Data!N1055</f>
        <v>Romance</v>
      </c>
      <c r="O1055" s="3" t="str">
        <f t="shared" si="160"/>
        <v>45-54</v>
      </c>
      <c r="P1055" s="3" t="str">
        <f t="shared" si="161"/>
        <v>&lt;10h</v>
      </c>
      <c r="Q1055" s="3" t="str">
        <f t="shared" si="162"/>
        <v>0-7d</v>
      </c>
      <c r="R1055" s="3" t="str">
        <f t="shared" si="163"/>
        <v>Medium</v>
      </c>
      <c r="S1055" s="3" t="str">
        <f t="shared" si="164"/>
        <v>High</v>
      </c>
      <c r="T1055" s="3" t="str">
        <f t="shared" si="165"/>
        <v>Active</v>
      </c>
      <c r="U1055" s="4">
        <f>1/(1+EXP(-(Predictive_Model!$B$5+((B1055-Predictive_Model!$B$20)/Predictive_Model!$C$20)*Predictive_Model!$D$20+((E1055-Predictive_Model!$B$21)/Predictive_Model!$C$21)*Predictive_Model!$D$21+((F1055-Predictive_Model!$B$22)/Predictive_Model!$C$22)*Predictive_Model!$D$22+((I1055-Predictive_Model!$B$23)/Predictive_Model!$C$23)*Predictive_Model!$D$23+((L1055-Predictive_Model!$B$24)/Predictive_Model!$C$24)*Predictive_Model!$D$24+((M1055-Predictive_Model!$B$25)/Predictive_Model!$C$25)*Predictive_Model!$D$25+IF(C1055="Male",Predictive_Model!$D$31,IF(C1055="Other",Predictive_Model!$D$32,0))+IF(D1055="Premium",Predictive_Model!$D$34,IF(D1055="Standard",Predictive_Model!$D$35,0))+IF(G1055="Asia",Predictive_Model!$D$37,IF(G1055="Europe",Predictive_Model!$D$38,IF(G1055="North America",Predictive_Model!$D$39,IF(G1055="Oceania",Predictive_Model!$D$40,IF(G1055="South America",Predictive_Model!$D$41,0)))))+IF(H1055="Laptop",Predictive_Model!$D$43,IF(H1055="Mobile",Predictive_Model!$D$44,IF(H1055="TV",Predictive_Model!$D$45,IF(H1055="Tablet",Predictive_Model!$D$46,0))))+IF(K1055="Crypto",Predictive_Model!$D$48,IF(K1055="Debit Card",Predictive_Model!$D$49,IF(K1055="Gift Card",Predictive_Model!$D$50,IF(K1055="PayPal",Predictive_Model!$D$51,0))))+IF(N1055="Comedy",Predictive_Model!$D$53,IF(N1055="Documentary",Predictive_Model!$D$54,IF(N1055="Drama",Predictive_Model!$D$55,IF(N1055="Horror",Predictive_Model!$D$56,IF(N1055="Romance",Predictive_Model!$D$57,IF(N1055="Sci-Fi",Predictive_Model!$D$58,0)))))))))</f>
        <v>8.0649413563394308E-6</v>
      </c>
      <c r="V1055" s="3" t="str">
        <f t="shared" si="166"/>
        <v>Low</v>
      </c>
      <c r="W1055" s="6">
        <f t="shared" si="167"/>
        <v>1.4508829500054635E-4</v>
      </c>
      <c r="X1055" s="3" t="str">
        <f t="shared" si="168"/>
        <v>Monitor</v>
      </c>
      <c r="Y1055" s="3" t="str">
        <f t="shared" si="169"/>
        <v>OK</v>
      </c>
    </row>
    <row r="1056" spans="1:25" x14ac:dyDescent="0.25">
      <c r="A1056" s="3" t="str">
        <f>Raw_Data!A1056</f>
        <v>2dcbd1ab-9f58-4dfd-86ae-87927ae211bf</v>
      </c>
      <c r="B1056" s="3">
        <f>Raw_Data!B1056</f>
        <v>32</v>
      </c>
      <c r="C1056" s="3" t="str">
        <f>Raw_Data!C1056</f>
        <v>Female</v>
      </c>
      <c r="D1056" s="3" t="str">
        <f>Raw_Data!D1056</f>
        <v>Basic</v>
      </c>
      <c r="E1056" s="3">
        <f>Raw_Data!E1056</f>
        <v>3.15</v>
      </c>
      <c r="F1056" s="3">
        <f>Raw_Data!F1056</f>
        <v>26</v>
      </c>
      <c r="G1056" s="3" t="str">
        <f>Raw_Data!G1056</f>
        <v>North America</v>
      </c>
      <c r="H1056" s="3" t="str">
        <f>Raw_Data!H1056</f>
        <v>Laptop</v>
      </c>
      <c r="I1056" s="3">
        <f>Raw_Data!I1056</f>
        <v>8.99</v>
      </c>
      <c r="J1056" s="3">
        <f>Raw_Data!J1056</f>
        <v>1</v>
      </c>
      <c r="K1056" s="3" t="str">
        <f>Raw_Data!K1056</f>
        <v>Debit Card</v>
      </c>
      <c r="L1056" s="3">
        <f>Raw_Data!L1056</f>
        <v>2</v>
      </c>
      <c r="M1056" s="3">
        <f>Raw_Data!M1056</f>
        <v>0.12</v>
      </c>
      <c r="N1056" s="3" t="str">
        <f>Raw_Data!N1056</f>
        <v>Comedy</v>
      </c>
      <c r="O1056" s="3" t="str">
        <f t="shared" si="160"/>
        <v>25-34</v>
      </c>
      <c r="P1056" s="3" t="str">
        <f t="shared" si="161"/>
        <v>&lt;10h</v>
      </c>
      <c r="Q1056" s="3" t="str">
        <f t="shared" si="162"/>
        <v>22-45d</v>
      </c>
      <c r="R1056" s="3" t="str">
        <f t="shared" si="163"/>
        <v>Medium</v>
      </c>
      <c r="S1056" s="3" t="str">
        <f t="shared" si="164"/>
        <v>Low</v>
      </c>
      <c r="T1056" s="3" t="str">
        <f t="shared" si="165"/>
        <v>Churned</v>
      </c>
      <c r="U1056" s="4">
        <f>1/(1+EXP(-(Predictive_Model!$B$5+((B1056-Predictive_Model!$B$20)/Predictive_Model!$C$20)*Predictive_Model!$D$20+((E1056-Predictive_Model!$B$21)/Predictive_Model!$C$21)*Predictive_Model!$D$21+((F1056-Predictive_Model!$B$22)/Predictive_Model!$C$22)*Predictive_Model!$D$22+((I1056-Predictive_Model!$B$23)/Predictive_Model!$C$23)*Predictive_Model!$D$23+((L1056-Predictive_Model!$B$24)/Predictive_Model!$C$24)*Predictive_Model!$D$24+((M1056-Predictive_Model!$B$25)/Predictive_Model!$C$25)*Predictive_Model!$D$25+IF(C1056="Male",Predictive_Model!$D$31,IF(C1056="Other",Predictive_Model!$D$32,0))+IF(D1056="Premium",Predictive_Model!$D$34,IF(D1056="Standard",Predictive_Model!$D$35,0))+IF(G1056="Asia",Predictive_Model!$D$37,IF(G1056="Europe",Predictive_Model!$D$38,IF(G1056="North America",Predictive_Model!$D$39,IF(G1056="Oceania",Predictive_Model!$D$40,IF(G1056="South America",Predictive_Model!$D$41,0)))))+IF(H1056="Laptop",Predictive_Model!$D$43,IF(H1056="Mobile",Predictive_Model!$D$44,IF(H1056="TV",Predictive_Model!$D$45,IF(H1056="Tablet",Predictive_Model!$D$46,0))))+IF(K1056="Crypto",Predictive_Model!$D$48,IF(K1056="Debit Card",Predictive_Model!$D$49,IF(K1056="Gift Card",Predictive_Model!$D$50,IF(K1056="PayPal",Predictive_Model!$D$51,0))))+IF(N1056="Comedy",Predictive_Model!$D$53,IF(N1056="Documentary",Predictive_Model!$D$54,IF(N1056="Drama",Predictive_Model!$D$55,IF(N1056="Horror",Predictive_Model!$D$56,IF(N1056="Romance",Predictive_Model!$D$57,IF(N1056="Sci-Fi",Predictive_Model!$D$58,0)))))))))</f>
        <v>0.99732897112592611</v>
      </c>
      <c r="V1056" s="3" t="str">
        <f t="shared" si="166"/>
        <v>Critical</v>
      </c>
      <c r="W1056" s="6">
        <f t="shared" si="167"/>
        <v>8.99</v>
      </c>
      <c r="X1056" s="3" t="str">
        <f t="shared" si="168"/>
        <v>Priority 2</v>
      </c>
      <c r="Y1056" s="3" t="str">
        <f t="shared" si="169"/>
        <v>OK</v>
      </c>
    </row>
    <row r="1057" spans="1:25" x14ac:dyDescent="0.25">
      <c r="A1057" s="3" t="str">
        <f>Raw_Data!A1057</f>
        <v>645a02c0-c741-4abc-8ac1-a9fb97b766e9</v>
      </c>
      <c r="B1057" s="3">
        <f>Raw_Data!B1057</f>
        <v>50</v>
      </c>
      <c r="C1057" s="3" t="str">
        <f>Raw_Data!C1057</f>
        <v>Other</v>
      </c>
      <c r="D1057" s="3" t="str">
        <f>Raw_Data!D1057</f>
        <v>Premium</v>
      </c>
      <c r="E1057" s="3">
        <f>Raw_Data!E1057</f>
        <v>75.900000000000006</v>
      </c>
      <c r="F1057" s="3">
        <f>Raw_Data!F1057</f>
        <v>40</v>
      </c>
      <c r="G1057" s="3" t="str">
        <f>Raw_Data!G1057</f>
        <v>South America</v>
      </c>
      <c r="H1057" s="3" t="str">
        <f>Raw_Data!H1057</f>
        <v>Mobile</v>
      </c>
      <c r="I1057" s="3">
        <f>Raw_Data!I1057</f>
        <v>17.989999999999998</v>
      </c>
      <c r="J1057" s="3">
        <f>Raw_Data!J1057</f>
        <v>0</v>
      </c>
      <c r="K1057" s="3" t="str">
        <f>Raw_Data!K1057</f>
        <v>Crypto</v>
      </c>
      <c r="L1057" s="3">
        <f>Raw_Data!L1057</f>
        <v>5</v>
      </c>
      <c r="M1057" s="3">
        <f>Raw_Data!M1057</f>
        <v>1.85</v>
      </c>
      <c r="N1057" s="3" t="str">
        <f>Raw_Data!N1057</f>
        <v>Action</v>
      </c>
      <c r="O1057" s="3" t="str">
        <f t="shared" si="160"/>
        <v>45-54</v>
      </c>
      <c r="P1057" s="3" t="str">
        <f t="shared" si="161"/>
        <v>50h+</v>
      </c>
      <c r="Q1057" s="3" t="str">
        <f t="shared" si="162"/>
        <v>22-45d</v>
      </c>
      <c r="R1057" s="3" t="str">
        <f t="shared" si="163"/>
        <v>Medium</v>
      </c>
      <c r="S1057" s="3" t="str">
        <f t="shared" si="164"/>
        <v>High</v>
      </c>
      <c r="T1057" s="3" t="str">
        <f t="shared" si="165"/>
        <v>Active</v>
      </c>
      <c r="U1057" s="4">
        <f>1/(1+EXP(-(Predictive_Model!$B$5+((B1057-Predictive_Model!$B$20)/Predictive_Model!$C$20)*Predictive_Model!$D$20+((E1057-Predictive_Model!$B$21)/Predictive_Model!$C$21)*Predictive_Model!$D$21+((F1057-Predictive_Model!$B$22)/Predictive_Model!$C$22)*Predictive_Model!$D$22+((I1057-Predictive_Model!$B$23)/Predictive_Model!$C$23)*Predictive_Model!$D$23+((L1057-Predictive_Model!$B$24)/Predictive_Model!$C$24)*Predictive_Model!$D$24+((M1057-Predictive_Model!$B$25)/Predictive_Model!$C$25)*Predictive_Model!$D$25+IF(C1057="Male",Predictive_Model!$D$31,IF(C1057="Other",Predictive_Model!$D$32,0))+IF(D1057="Premium",Predictive_Model!$D$34,IF(D1057="Standard",Predictive_Model!$D$35,0))+IF(G1057="Asia",Predictive_Model!$D$37,IF(G1057="Europe",Predictive_Model!$D$38,IF(G1057="North America",Predictive_Model!$D$39,IF(G1057="Oceania",Predictive_Model!$D$40,IF(G1057="South America",Predictive_Model!$D$41,0)))))+IF(H1057="Laptop",Predictive_Model!$D$43,IF(H1057="Mobile",Predictive_Model!$D$44,IF(H1057="TV",Predictive_Model!$D$45,IF(H1057="Tablet",Predictive_Model!$D$46,0))))+IF(K1057="Crypto",Predictive_Model!$D$48,IF(K1057="Debit Card",Predictive_Model!$D$49,IF(K1057="Gift Card",Predictive_Model!$D$50,IF(K1057="PayPal",Predictive_Model!$D$51,0))))+IF(N1057="Comedy",Predictive_Model!$D$53,IF(N1057="Documentary",Predictive_Model!$D$54,IF(N1057="Drama",Predictive_Model!$D$55,IF(N1057="Horror",Predictive_Model!$D$56,IF(N1057="Romance",Predictive_Model!$D$57,IF(N1057="Sci-Fi",Predictive_Model!$D$58,0)))))))))</f>
        <v>3.9106884255615485E-10</v>
      </c>
      <c r="V1057" s="3" t="str">
        <f t="shared" si="166"/>
        <v>Low</v>
      </c>
      <c r="W1057" s="6">
        <f t="shared" si="167"/>
        <v>7.0353284775852255E-9</v>
      </c>
      <c r="X1057" s="3" t="str">
        <f t="shared" si="168"/>
        <v>Monitor</v>
      </c>
      <c r="Y1057" s="3" t="str">
        <f t="shared" si="169"/>
        <v>OK</v>
      </c>
    </row>
    <row r="1058" spans="1:25" x14ac:dyDescent="0.25">
      <c r="A1058" s="3" t="str">
        <f>Raw_Data!A1058</f>
        <v>ee23b820-b023-455c-a164-7a6f029cb8c8</v>
      </c>
      <c r="B1058" s="3">
        <f>Raw_Data!B1058</f>
        <v>55</v>
      </c>
      <c r="C1058" s="3" t="str">
        <f>Raw_Data!C1058</f>
        <v>Female</v>
      </c>
      <c r="D1058" s="3" t="str">
        <f>Raw_Data!D1058</f>
        <v>Premium</v>
      </c>
      <c r="E1058" s="3">
        <f>Raw_Data!E1058</f>
        <v>3.27</v>
      </c>
      <c r="F1058" s="3">
        <f>Raw_Data!F1058</f>
        <v>21</v>
      </c>
      <c r="G1058" s="3" t="str">
        <f>Raw_Data!G1058</f>
        <v>South America</v>
      </c>
      <c r="H1058" s="3" t="str">
        <f>Raw_Data!H1058</f>
        <v>TV</v>
      </c>
      <c r="I1058" s="3">
        <f>Raw_Data!I1058</f>
        <v>17.989999999999998</v>
      </c>
      <c r="J1058" s="3">
        <f>Raw_Data!J1058</f>
        <v>1</v>
      </c>
      <c r="K1058" s="3" t="str">
        <f>Raw_Data!K1058</f>
        <v>PayPal</v>
      </c>
      <c r="L1058" s="3">
        <f>Raw_Data!L1058</f>
        <v>1</v>
      </c>
      <c r="M1058" s="3">
        <f>Raw_Data!M1058</f>
        <v>0.15</v>
      </c>
      <c r="N1058" s="3" t="str">
        <f>Raw_Data!N1058</f>
        <v>Action</v>
      </c>
      <c r="O1058" s="3" t="str">
        <f t="shared" si="160"/>
        <v>55-70</v>
      </c>
      <c r="P1058" s="3" t="str">
        <f t="shared" si="161"/>
        <v>&lt;10h</v>
      </c>
      <c r="Q1058" s="3" t="str">
        <f t="shared" si="162"/>
        <v>8-21d</v>
      </c>
      <c r="R1058" s="3" t="str">
        <f t="shared" si="163"/>
        <v>Medium</v>
      </c>
      <c r="S1058" s="3" t="str">
        <f t="shared" si="164"/>
        <v>High</v>
      </c>
      <c r="T1058" s="3" t="str">
        <f t="shared" si="165"/>
        <v>Churned</v>
      </c>
      <c r="U1058" s="4">
        <f>1/(1+EXP(-(Predictive_Model!$B$5+((B1058-Predictive_Model!$B$20)/Predictive_Model!$C$20)*Predictive_Model!$D$20+((E1058-Predictive_Model!$B$21)/Predictive_Model!$C$21)*Predictive_Model!$D$21+((F1058-Predictive_Model!$B$22)/Predictive_Model!$C$22)*Predictive_Model!$D$22+((I1058-Predictive_Model!$B$23)/Predictive_Model!$C$23)*Predictive_Model!$D$23+((L1058-Predictive_Model!$B$24)/Predictive_Model!$C$24)*Predictive_Model!$D$24+((M1058-Predictive_Model!$B$25)/Predictive_Model!$C$25)*Predictive_Model!$D$25+IF(C1058="Male",Predictive_Model!$D$31,IF(C1058="Other",Predictive_Model!$D$32,0))+IF(D1058="Premium",Predictive_Model!$D$34,IF(D1058="Standard",Predictive_Model!$D$35,0))+IF(G1058="Asia",Predictive_Model!$D$37,IF(G1058="Europe",Predictive_Model!$D$38,IF(G1058="North America",Predictive_Model!$D$39,IF(G1058="Oceania",Predictive_Model!$D$40,IF(G1058="South America",Predictive_Model!$D$41,0)))))+IF(H1058="Laptop",Predictive_Model!$D$43,IF(H1058="Mobile",Predictive_Model!$D$44,IF(H1058="TV",Predictive_Model!$D$45,IF(H1058="Tablet",Predictive_Model!$D$46,0))))+IF(K1058="Crypto",Predictive_Model!$D$48,IF(K1058="Debit Card",Predictive_Model!$D$49,IF(K1058="Gift Card",Predictive_Model!$D$50,IF(K1058="PayPal",Predictive_Model!$D$51,0))))+IF(N1058="Comedy",Predictive_Model!$D$53,IF(N1058="Documentary",Predictive_Model!$D$54,IF(N1058="Drama",Predictive_Model!$D$55,IF(N1058="Horror",Predictive_Model!$D$56,IF(N1058="Romance",Predictive_Model!$D$57,IF(N1058="Sci-Fi",Predictive_Model!$D$58,0)))))))))</f>
        <v>0.94914259594290096</v>
      </c>
      <c r="V1058" s="3" t="str">
        <f t="shared" si="166"/>
        <v>Critical</v>
      </c>
      <c r="W1058" s="6">
        <f t="shared" si="167"/>
        <v>17.989999999999998</v>
      </c>
      <c r="X1058" s="3" t="str">
        <f t="shared" si="168"/>
        <v>Priority 1</v>
      </c>
      <c r="Y1058" s="3" t="str">
        <f t="shared" si="169"/>
        <v>OK</v>
      </c>
    </row>
    <row r="1059" spans="1:25" x14ac:dyDescent="0.25">
      <c r="A1059" s="3" t="str">
        <f>Raw_Data!A1059</f>
        <v>df604392-c45e-4f2d-80d5-544300e084e2</v>
      </c>
      <c r="B1059" s="3">
        <f>Raw_Data!B1059</f>
        <v>41</v>
      </c>
      <c r="C1059" s="3" t="str">
        <f>Raw_Data!C1059</f>
        <v>Other</v>
      </c>
      <c r="D1059" s="3" t="str">
        <f>Raw_Data!D1059</f>
        <v>Basic</v>
      </c>
      <c r="E1059" s="3">
        <f>Raw_Data!E1059</f>
        <v>4.1500000000000004</v>
      </c>
      <c r="F1059" s="3">
        <f>Raw_Data!F1059</f>
        <v>39</v>
      </c>
      <c r="G1059" s="3" t="str">
        <f>Raw_Data!G1059</f>
        <v>Asia</v>
      </c>
      <c r="H1059" s="3" t="str">
        <f>Raw_Data!H1059</f>
        <v>Laptop</v>
      </c>
      <c r="I1059" s="3">
        <f>Raw_Data!I1059</f>
        <v>8.99</v>
      </c>
      <c r="J1059" s="3">
        <f>Raw_Data!J1059</f>
        <v>1</v>
      </c>
      <c r="K1059" s="3" t="str">
        <f>Raw_Data!K1059</f>
        <v>PayPal</v>
      </c>
      <c r="L1059" s="3">
        <f>Raw_Data!L1059</f>
        <v>5</v>
      </c>
      <c r="M1059" s="3">
        <f>Raw_Data!M1059</f>
        <v>0.1</v>
      </c>
      <c r="N1059" s="3" t="str">
        <f>Raw_Data!N1059</f>
        <v>Comedy</v>
      </c>
      <c r="O1059" s="3" t="str">
        <f t="shared" si="160"/>
        <v>35-44</v>
      </c>
      <c r="P1059" s="3" t="str">
        <f t="shared" si="161"/>
        <v>&lt;10h</v>
      </c>
      <c r="Q1059" s="3" t="str">
        <f t="shared" si="162"/>
        <v>22-45d</v>
      </c>
      <c r="R1059" s="3" t="str">
        <f t="shared" si="163"/>
        <v>Medium</v>
      </c>
      <c r="S1059" s="3" t="str">
        <f t="shared" si="164"/>
        <v>Low</v>
      </c>
      <c r="T1059" s="3" t="str">
        <f t="shared" si="165"/>
        <v>Churned</v>
      </c>
      <c r="U1059" s="4">
        <f>1/(1+EXP(-(Predictive_Model!$B$5+((B1059-Predictive_Model!$B$20)/Predictive_Model!$C$20)*Predictive_Model!$D$20+((E1059-Predictive_Model!$B$21)/Predictive_Model!$C$21)*Predictive_Model!$D$21+((F1059-Predictive_Model!$B$22)/Predictive_Model!$C$22)*Predictive_Model!$D$22+((I1059-Predictive_Model!$B$23)/Predictive_Model!$C$23)*Predictive_Model!$D$23+((L1059-Predictive_Model!$B$24)/Predictive_Model!$C$24)*Predictive_Model!$D$24+((M1059-Predictive_Model!$B$25)/Predictive_Model!$C$25)*Predictive_Model!$D$25+IF(C1059="Male",Predictive_Model!$D$31,IF(C1059="Other",Predictive_Model!$D$32,0))+IF(D1059="Premium",Predictive_Model!$D$34,IF(D1059="Standard",Predictive_Model!$D$35,0))+IF(G1059="Asia",Predictive_Model!$D$37,IF(G1059="Europe",Predictive_Model!$D$38,IF(G1059="North America",Predictive_Model!$D$39,IF(G1059="Oceania",Predictive_Model!$D$40,IF(G1059="South America",Predictive_Model!$D$41,0)))))+IF(H1059="Laptop",Predictive_Model!$D$43,IF(H1059="Mobile",Predictive_Model!$D$44,IF(H1059="TV",Predictive_Model!$D$45,IF(H1059="Tablet",Predictive_Model!$D$46,0))))+IF(K1059="Crypto",Predictive_Model!$D$48,IF(K1059="Debit Card",Predictive_Model!$D$49,IF(K1059="Gift Card",Predictive_Model!$D$50,IF(K1059="PayPal",Predictive_Model!$D$51,0))))+IF(N1059="Comedy",Predictive_Model!$D$53,IF(N1059="Documentary",Predictive_Model!$D$54,IF(N1059="Drama",Predictive_Model!$D$55,IF(N1059="Horror",Predictive_Model!$D$56,IF(N1059="Romance",Predictive_Model!$D$57,IF(N1059="Sci-Fi",Predictive_Model!$D$58,0)))))))))</f>
        <v>0.99202915419760973</v>
      </c>
      <c r="V1059" s="3" t="str">
        <f t="shared" si="166"/>
        <v>Critical</v>
      </c>
      <c r="W1059" s="6">
        <f t="shared" si="167"/>
        <v>8.99</v>
      </c>
      <c r="X1059" s="3" t="str">
        <f t="shared" si="168"/>
        <v>Priority 2</v>
      </c>
      <c r="Y1059" s="3" t="str">
        <f t="shared" si="169"/>
        <v>OK</v>
      </c>
    </row>
    <row r="1060" spans="1:25" x14ac:dyDescent="0.25">
      <c r="A1060" s="3" t="str">
        <f>Raw_Data!A1060</f>
        <v>9b57e510-576f-4fce-87b1-8f4d2b614820</v>
      </c>
      <c r="B1060" s="3">
        <f>Raw_Data!B1060</f>
        <v>34</v>
      </c>
      <c r="C1060" s="3" t="str">
        <f>Raw_Data!C1060</f>
        <v>Male</v>
      </c>
      <c r="D1060" s="3" t="str">
        <f>Raw_Data!D1060</f>
        <v>Premium</v>
      </c>
      <c r="E1060" s="3">
        <f>Raw_Data!E1060</f>
        <v>13.49</v>
      </c>
      <c r="F1060" s="3">
        <f>Raw_Data!F1060</f>
        <v>51</v>
      </c>
      <c r="G1060" s="3" t="str">
        <f>Raw_Data!G1060</f>
        <v>South America</v>
      </c>
      <c r="H1060" s="3" t="str">
        <f>Raw_Data!H1060</f>
        <v>Tablet</v>
      </c>
      <c r="I1060" s="3">
        <f>Raw_Data!I1060</f>
        <v>17.989999999999998</v>
      </c>
      <c r="J1060" s="3">
        <f>Raw_Data!J1060</f>
        <v>1</v>
      </c>
      <c r="K1060" s="3" t="str">
        <f>Raw_Data!K1060</f>
        <v>Debit Card</v>
      </c>
      <c r="L1060" s="3">
        <f>Raw_Data!L1060</f>
        <v>1</v>
      </c>
      <c r="M1060" s="3">
        <f>Raw_Data!M1060</f>
        <v>0.26</v>
      </c>
      <c r="N1060" s="3" t="str">
        <f>Raw_Data!N1060</f>
        <v>Horror</v>
      </c>
      <c r="O1060" s="3" t="str">
        <f t="shared" si="160"/>
        <v>25-34</v>
      </c>
      <c r="P1060" s="3" t="str">
        <f t="shared" si="161"/>
        <v>10-24h</v>
      </c>
      <c r="Q1060" s="3" t="str">
        <f t="shared" si="162"/>
        <v>46-60d</v>
      </c>
      <c r="R1060" s="3" t="str">
        <f t="shared" si="163"/>
        <v>Medium</v>
      </c>
      <c r="S1060" s="3" t="str">
        <f t="shared" si="164"/>
        <v>High</v>
      </c>
      <c r="T1060" s="3" t="str">
        <f t="shared" si="165"/>
        <v>Churned</v>
      </c>
      <c r="U1060" s="4">
        <f>1/(1+EXP(-(Predictive_Model!$B$5+((B1060-Predictive_Model!$B$20)/Predictive_Model!$C$20)*Predictive_Model!$D$20+((E1060-Predictive_Model!$B$21)/Predictive_Model!$C$21)*Predictive_Model!$D$21+((F1060-Predictive_Model!$B$22)/Predictive_Model!$C$22)*Predictive_Model!$D$22+((I1060-Predictive_Model!$B$23)/Predictive_Model!$C$23)*Predictive_Model!$D$23+((L1060-Predictive_Model!$B$24)/Predictive_Model!$C$24)*Predictive_Model!$D$24+((M1060-Predictive_Model!$B$25)/Predictive_Model!$C$25)*Predictive_Model!$D$25+IF(C1060="Male",Predictive_Model!$D$31,IF(C1060="Other",Predictive_Model!$D$32,0))+IF(D1060="Premium",Predictive_Model!$D$34,IF(D1060="Standard",Predictive_Model!$D$35,0))+IF(G1060="Asia",Predictive_Model!$D$37,IF(G1060="Europe",Predictive_Model!$D$38,IF(G1060="North America",Predictive_Model!$D$39,IF(G1060="Oceania",Predictive_Model!$D$40,IF(G1060="South America",Predictive_Model!$D$41,0)))))+IF(H1060="Laptop",Predictive_Model!$D$43,IF(H1060="Mobile",Predictive_Model!$D$44,IF(H1060="TV",Predictive_Model!$D$45,IF(H1060="Tablet",Predictive_Model!$D$46,0))))+IF(K1060="Crypto",Predictive_Model!$D$48,IF(K1060="Debit Card",Predictive_Model!$D$49,IF(K1060="Gift Card",Predictive_Model!$D$50,IF(K1060="PayPal",Predictive_Model!$D$51,0))))+IF(N1060="Comedy",Predictive_Model!$D$53,IF(N1060="Documentary",Predictive_Model!$D$54,IF(N1060="Drama",Predictive_Model!$D$55,IF(N1060="Horror",Predictive_Model!$D$56,IF(N1060="Romance",Predictive_Model!$D$57,IF(N1060="Sci-Fi",Predictive_Model!$D$58,0)))))))))</f>
        <v>0.9927967245562016</v>
      </c>
      <c r="V1060" s="3" t="str">
        <f t="shared" si="166"/>
        <v>Critical</v>
      </c>
      <c r="W1060" s="6">
        <f t="shared" si="167"/>
        <v>17.989999999999998</v>
      </c>
      <c r="X1060" s="3" t="str">
        <f t="shared" si="168"/>
        <v>Priority 1</v>
      </c>
      <c r="Y1060" s="3" t="str">
        <f t="shared" si="169"/>
        <v>OK</v>
      </c>
    </row>
    <row r="1061" spans="1:25" x14ac:dyDescent="0.25">
      <c r="A1061" s="3" t="str">
        <f>Raw_Data!A1061</f>
        <v>22de8619-8784-4702-a030-c9ca8312d7f1</v>
      </c>
      <c r="B1061" s="3">
        <f>Raw_Data!B1061</f>
        <v>26</v>
      </c>
      <c r="C1061" s="3" t="str">
        <f>Raw_Data!C1061</f>
        <v>Female</v>
      </c>
      <c r="D1061" s="3" t="str">
        <f>Raw_Data!D1061</f>
        <v>Premium</v>
      </c>
      <c r="E1061" s="3">
        <f>Raw_Data!E1061</f>
        <v>26.05</v>
      </c>
      <c r="F1061" s="3">
        <f>Raw_Data!F1061</f>
        <v>42</v>
      </c>
      <c r="G1061" s="3" t="str">
        <f>Raw_Data!G1061</f>
        <v>South America</v>
      </c>
      <c r="H1061" s="3" t="str">
        <f>Raw_Data!H1061</f>
        <v>Tablet</v>
      </c>
      <c r="I1061" s="3">
        <f>Raw_Data!I1061</f>
        <v>17.989999999999998</v>
      </c>
      <c r="J1061" s="3">
        <f>Raw_Data!J1061</f>
        <v>0</v>
      </c>
      <c r="K1061" s="3" t="str">
        <f>Raw_Data!K1061</f>
        <v>Crypto</v>
      </c>
      <c r="L1061" s="3">
        <f>Raw_Data!L1061</f>
        <v>4</v>
      </c>
      <c r="M1061" s="3">
        <f>Raw_Data!M1061</f>
        <v>0.61</v>
      </c>
      <c r="N1061" s="3" t="str">
        <f>Raw_Data!N1061</f>
        <v>Sci-Fi</v>
      </c>
      <c r="O1061" s="3" t="str">
        <f t="shared" si="160"/>
        <v>25-34</v>
      </c>
      <c r="P1061" s="3" t="str">
        <f t="shared" si="161"/>
        <v>25-49h</v>
      </c>
      <c r="Q1061" s="3" t="str">
        <f t="shared" si="162"/>
        <v>22-45d</v>
      </c>
      <c r="R1061" s="3" t="str">
        <f t="shared" si="163"/>
        <v>Medium</v>
      </c>
      <c r="S1061" s="3" t="str">
        <f t="shared" si="164"/>
        <v>High</v>
      </c>
      <c r="T1061" s="3" t="str">
        <f t="shared" si="165"/>
        <v>Active</v>
      </c>
      <c r="U1061" s="4">
        <f>1/(1+EXP(-(Predictive_Model!$B$5+((B1061-Predictive_Model!$B$20)/Predictive_Model!$C$20)*Predictive_Model!$D$20+((E1061-Predictive_Model!$B$21)/Predictive_Model!$C$21)*Predictive_Model!$D$21+((F1061-Predictive_Model!$B$22)/Predictive_Model!$C$22)*Predictive_Model!$D$22+((I1061-Predictive_Model!$B$23)/Predictive_Model!$C$23)*Predictive_Model!$D$23+((L1061-Predictive_Model!$B$24)/Predictive_Model!$C$24)*Predictive_Model!$D$24+((M1061-Predictive_Model!$B$25)/Predictive_Model!$C$25)*Predictive_Model!$D$25+IF(C1061="Male",Predictive_Model!$D$31,IF(C1061="Other",Predictive_Model!$D$32,0))+IF(D1061="Premium",Predictive_Model!$D$34,IF(D1061="Standard",Predictive_Model!$D$35,0))+IF(G1061="Asia",Predictive_Model!$D$37,IF(G1061="Europe",Predictive_Model!$D$38,IF(G1061="North America",Predictive_Model!$D$39,IF(G1061="Oceania",Predictive_Model!$D$40,IF(G1061="South America",Predictive_Model!$D$41,0)))))+IF(H1061="Laptop",Predictive_Model!$D$43,IF(H1061="Mobile",Predictive_Model!$D$44,IF(H1061="TV",Predictive_Model!$D$45,IF(H1061="Tablet",Predictive_Model!$D$46,0))))+IF(K1061="Crypto",Predictive_Model!$D$48,IF(K1061="Debit Card",Predictive_Model!$D$49,IF(K1061="Gift Card",Predictive_Model!$D$50,IF(K1061="PayPal",Predictive_Model!$D$51,0))))+IF(N1061="Comedy",Predictive_Model!$D$53,IF(N1061="Documentary",Predictive_Model!$D$54,IF(N1061="Drama",Predictive_Model!$D$55,IF(N1061="Horror",Predictive_Model!$D$56,IF(N1061="Romance",Predictive_Model!$D$57,IF(N1061="Sci-Fi",Predictive_Model!$D$58,0)))))))))</f>
        <v>5.7003097071449946E-2</v>
      </c>
      <c r="V1061" s="3" t="str">
        <f t="shared" si="166"/>
        <v>Low</v>
      </c>
      <c r="W1061" s="6">
        <f t="shared" si="167"/>
        <v>1.0254857163153845</v>
      </c>
      <c r="X1061" s="3" t="str">
        <f t="shared" si="168"/>
        <v>Monitor</v>
      </c>
      <c r="Y1061" s="3" t="str">
        <f t="shared" si="169"/>
        <v>OK</v>
      </c>
    </row>
    <row r="1062" spans="1:25" x14ac:dyDescent="0.25">
      <c r="A1062" s="3" t="str">
        <f>Raw_Data!A1062</f>
        <v>1c47a376-99f8-413d-80a8-1b409b29a493</v>
      </c>
      <c r="B1062" s="3">
        <f>Raw_Data!B1062</f>
        <v>59</v>
      </c>
      <c r="C1062" s="3" t="str">
        <f>Raw_Data!C1062</f>
        <v>Female</v>
      </c>
      <c r="D1062" s="3" t="str">
        <f>Raw_Data!D1062</f>
        <v>Premium</v>
      </c>
      <c r="E1062" s="3">
        <f>Raw_Data!E1062</f>
        <v>8.86</v>
      </c>
      <c r="F1062" s="3">
        <f>Raw_Data!F1062</f>
        <v>35</v>
      </c>
      <c r="G1062" s="3" t="str">
        <f>Raw_Data!G1062</f>
        <v>Africa</v>
      </c>
      <c r="H1062" s="3" t="str">
        <f>Raw_Data!H1062</f>
        <v>Laptop</v>
      </c>
      <c r="I1062" s="3">
        <f>Raw_Data!I1062</f>
        <v>17.989999999999998</v>
      </c>
      <c r="J1062" s="3">
        <f>Raw_Data!J1062</f>
        <v>0</v>
      </c>
      <c r="K1062" s="3" t="str">
        <f>Raw_Data!K1062</f>
        <v>Debit Card</v>
      </c>
      <c r="L1062" s="3">
        <f>Raw_Data!L1062</f>
        <v>5</v>
      </c>
      <c r="M1062" s="3">
        <f>Raw_Data!M1062</f>
        <v>0.25</v>
      </c>
      <c r="N1062" s="3" t="str">
        <f>Raw_Data!N1062</f>
        <v>Drama</v>
      </c>
      <c r="O1062" s="3" t="str">
        <f t="shared" si="160"/>
        <v>55-70</v>
      </c>
      <c r="P1062" s="3" t="str">
        <f t="shared" si="161"/>
        <v>&lt;10h</v>
      </c>
      <c r="Q1062" s="3" t="str">
        <f t="shared" si="162"/>
        <v>22-45d</v>
      </c>
      <c r="R1062" s="3" t="str">
        <f t="shared" si="163"/>
        <v>Medium</v>
      </c>
      <c r="S1062" s="3" t="str">
        <f t="shared" si="164"/>
        <v>High</v>
      </c>
      <c r="T1062" s="3" t="str">
        <f t="shared" si="165"/>
        <v>Active</v>
      </c>
      <c r="U1062" s="4">
        <f>1/(1+EXP(-(Predictive_Model!$B$5+((B1062-Predictive_Model!$B$20)/Predictive_Model!$C$20)*Predictive_Model!$D$20+((E1062-Predictive_Model!$B$21)/Predictive_Model!$C$21)*Predictive_Model!$D$21+((F1062-Predictive_Model!$B$22)/Predictive_Model!$C$22)*Predictive_Model!$D$22+((I1062-Predictive_Model!$B$23)/Predictive_Model!$C$23)*Predictive_Model!$D$23+((L1062-Predictive_Model!$B$24)/Predictive_Model!$C$24)*Predictive_Model!$D$24+((M1062-Predictive_Model!$B$25)/Predictive_Model!$C$25)*Predictive_Model!$D$25+IF(C1062="Male",Predictive_Model!$D$31,IF(C1062="Other",Predictive_Model!$D$32,0))+IF(D1062="Premium",Predictive_Model!$D$34,IF(D1062="Standard",Predictive_Model!$D$35,0))+IF(G1062="Asia",Predictive_Model!$D$37,IF(G1062="Europe",Predictive_Model!$D$38,IF(G1062="North America",Predictive_Model!$D$39,IF(G1062="Oceania",Predictive_Model!$D$40,IF(G1062="South America",Predictive_Model!$D$41,0)))))+IF(H1062="Laptop",Predictive_Model!$D$43,IF(H1062="Mobile",Predictive_Model!$D$44,IF(H1062="TV",Predictive_Model!$D$45,IF(H1062="Tablet",Predictive_Model!$D$46,0))))+IF(K1062="Crypto",Predictive_Model!$D$48,IF(K1062="Debit Card",Predictive_Model!$D$49,IF(K1062="Gift Card",Predictive_Model!$D$50,IF(K1062="PayPal",Predictive_Model!$D$51,0))))+IF(N1062="Comedy",Predictive_Model!$D$53,IF(N1062="Documentary",Predictive_Model!$D$54,IF(N1062="Drama",Predictive_Model!$D$55,IF(N1062="Horror",Predictive_Model!$D$56,IF(N1062="Romance",Predictive_Model!$D$57,IF(N1062="Sci-Fi",Predictive_Model!$D$58,0)))))))))</f>
        <v>0.4392025095357906</v>
      </c>
      <c r="V1062" s="3" t="str">
        <f t="shared" si="166"/>
        <v>Medium</v>
      </c>
      <c r="W1062" s="6">
        <f t="shared" si="167"/>
        <v>7.9012531465488722</v>
      </c>
      <c r="X1062" s="3" t="str">
        <f t="shared" si="168"/>
        <v>Monitor</v>
      </c>
      <c r="Y1062" s="3" t="str">
        <f t="shared" si="169"/>
        <v>OK</v>
      </c>
    </row>
    <row r="1063" spans="1:25" x14ac:dyDescent="0.25">
      <c r="A1063" s="3" t="str">
        <f>Raw_Data!A1063</f>
        <v>fef2b49b-0991-4aa2-8614-d01832721049</v>
      </c>
      <c r="B1063" s="3">
        <f>Raw_Data!B1063</f>
        <v>58</v>
      </c>
      <c r="C1063" s="3" t="str">
        <f>Raw_Data!C1063</f>
        <v>Female</v>
      </c>
      <c r="D1063" s="3" t="str">
        <f>Raw_Data!D1063</f>
        <v>Premium</v>
      </c>
      <c r="E1063" s="3">
        <f>Raw_Data!E1063</f>
        <v>8.74</v>
      </c>
      <c r="F1063" s="3">
        <f>Raw_Data!F1063</f>
        <v>49</v>
      </c>
      <c r="G1063" s="3" t="str">
        <f>Raw_Data!G1063</f>
        <v>Africa</v>
      </c>
      <c r="H1063" s="3" t="str">
        <f>Raw_Data!H1063</f>
        <v>Laptop</v>
      </c>
      <c r="I1063" s="3">
        <f>Raw_Data!I1063</f>
        <v>17.989999999999998</v>
      </c>
      <c r="J1063" s="3">
        <f>Raw_Data!J1063</f>
        <v>1</v>
      </c>
      <c r="K1063" s="3" t="str">
        <f>Raw_Data!K1063</f>
        <v>Debit Card</v>
      </c>
      <c r="L1063" s="3">
        <f>Raw_Data!L1063</f>
        <v>1</v>
      </c>
      <c r="M1063" s="3">
        <f>Raw_Data!M1063</f>
        <v>0.17</v>
      </c>
      <c r="N1063" s="3" t="str">
        <f>Raw_Data!N1063</f>
        <v>Romance</v>
      </c>
      <c r="O1063" s="3" t="str">
        <f t="shared" si="160"/>
        <v>55-70</v>
      </c>
      <c r="P1063" s="3" t="str">
        <f t="shared" si="161"/>
        <v>&lt;10h</v>
      </c>
      <c r="Q1063" s="3" t="str">
        <f t="shared" si="162"/>
        <v>46-60d</v>
      </c>
      <c r="R1063" s="3" t="str">
        <f t="shared" si="163"/>
        <v>Low</v>
      </c>
      <c r="S1063" s="3" t="str">
        <f t="shared" si="164"/>
        <v>High</v>
      </c>
      <c r="T1063" s="3" t="str">
        <f t="shared" si="165"/>
        <v>Churned</v>
      </c>
      <c r="U1063" s="4">
        <f>1/(1+EXP(-(Predictive_Model!$B$5+((B1063-Predictive_Model!$B$20)/Predictive_Model!$C$20)*Predictive_Model!$D$20+((E1063-Predictive_Model!$B$21)/Predictive_Model!$C$21)*Predictive_Model!$D$21+((F1063-Predictive_Model!$B$22)/Predictive_Model!$C$22)*Predictive_Model!$D$22+((I1063-Predictive_Model!$B$23)/Predictive_Model!$C$23)*Predictive_Model!$D$23+((L1063-Predictive_Model!$B$24)/Predictive_Model!$C$24)*Predictive_Model!$D$24+((M1063-Predictive_Model!$B$25)/Predictive_Model!$C$25)*Predictive_Model!$D$25+IF(C1063="Male",Predictive_Model!$D$31,IF(C1063="Other",Predictive_Model!$D$32,0))+IF(D1063="Premium",Predictive_Model!$D$34,IF(D1063="Standard",Predictive_Model!$D$35,0))+IF(G1063="Asia",Predictive_Model!$D$37,IF(G1063="Europe",Predictive_Model!$D$38,IF(G1063="North America",Predictive_Model!$D$39,IF(G1063="Oceania",Predictive_Model!$D$40,IF(G1063="South America",Predictive_Model!$D$41,0)))))+IF(H1063="Laptop",Predictive_Model!$D$43,IF(H1063="Mobile",Predictive_Model!$D$44,IF(H1063="TV",Predictive_Model!$D$45,IF(H1063="Tablet",Predictive_Model!$D$46,0))))+IF(K1063="Crypto",Predictive_Model!$D$48,IF(K1063="Debit Card",Predictive_Model!$D$49,IF(K1063="Gift Card",Predictive_Model!$D$50,IF(K1063="PayPal",Predictive_Model!$D$51,0))))+IF(N1063="Comedy",Predictive_Model!$D$53,IF(N1063="Documentary",Predictive_Model!$D$54,IF(N1063="Drama",Predictive_Model!$D$55,IF(N1063="Horror",Predictive_Model!$D$56,IF(N1063="Romance",Predictive_Model!$D$57,IF(N1063="Sci-Fi",Predictive_Model!$D$58,0)))))))))</f>
        <v>0.99271993735388298</v>
      </c>
      <c r="V1063" s="3" t="str">
        <f t="shared" si="166"/>
        <v>Critical</v>
      </c>
      <c r="W1063" s="6">
        <f t="shared" si="167"/>
        <v>17.989999999999998</v>
      </c>
      <c r="X1063" s="3" t="str">
        <f t="shared" si="168"/>
        <v>Priority 1</v>
      </c>
      <c r="Y1063" s="3" t="str">
        <f t="shared" si="169"/>
        <v>OK</v>
      </c>
    </row>
    <row r="1064" spans="1:25" x14ac:dyDescent="0.25">
      <c r="A1064" s="3" t="str">
        <f>Raw_Data!A1064</f>
        <v>a51a0fca-f883-4bde-9acb-a7dd51f56f09</v>
      </c>
      <c r="B1064" s="3">
        <f>Raw_Data!B1064</f>
        <v>22</v>
      </c>
      <c r="C1064" s="3" t="str">
        <f>Raw_Data!C1064</f>
        <v>Male</v>
      </c>
      <c r="D1064" s="3" t="str">
        <f>Raw_Data!D1064</f>
        <v>Basic</v>
      </c>
      <c r="E1064" s="3">
        <f>Raw_Data!E1064</f>
        <v>0.8</v>
      </c>
      <c r="F1064" s="3">
        <f>Raw_Data!F1064</f>
        <v>35</v>
      </c>
      <c r="G1064" s="3" t="str">
        <f>Raw_Data!G1064</f>
        <v>Oceania</v>
      </c>
      <c r="H1064" s="3" t="str">
        <f>Raw_Data!H1064</f>
        <v>TV</v>
      </c>
      <c r="I1064" s="3">
        <f>Raw_Data!I1064</f>
        <v>8.99</v>
      </c>
      <c r="J1064" s="3">
        <f>Raw_Data!J1064</f>
        <v>1</v>
      </c>
      <c r="K1064" s="3" t="str">
        <f>Raw_Data!K1064</f>
        <v>Gift Card</v>
      </c>
      <c r="L1064" s="3">
        <f>Raw_Data!L1064</f>
        <v>1</v>
      </c>
      <c r="M1064" s="3">
        <f>Raw_Data!M1064</f>
        <v>0.02</v>
      </c>
      <c r="N1064" s="3" t="str">
        <f>Raw_Data!N1064</f>
        <v>Sci-Fi</v>
      </c>
      <c r="O1064" s="3" t="str">
        <f t="shared" si="160"/>
        <v>18-24</v>
      </c>
      <c r="P1064" s="3" t="str">
        <f t="shared" si="161"/>
        <v>&lt;10h</v>
      </c>
      <c r="Q1064" s="3" t="str">
        <f t="shared" si="162"/>
        <v>22-45d</v>
      </c>
      <c r="R1064" s="3" t="str">
        <f t="shared" si="163"/>
        <v>Medium</v>
      </c>
      <c r="S1064" s="3" t="str">
        <f t="shared" si="164"/>
        <v>Low</v>
      </c>
      <c r="T1064" s="3" t="str">
        <f t="shared" si="165"/>
        <v>Churned</v>
      </c>
      <c r="U1064" s="4">
        <f>1/(1+EXP(-(Predictive_Model!$B$5+((B1064-Predictive_Model!$B$20)/Predictive_Model!$C$20)*Predictive_Model!$D$20+((E1064-Predictive_Model!$B$21)/Predictive_Model!$C$21)*Predictive_Model!$D$21+((F1064-Predictive_Model!$B$22)/Predictive_Model!$C$22)*Predictive_Model!$D$22+((I1064-Predictive_Model!$B$23)/Predictive_Model!$C$23)*Predictive_Model!$D$23+((L1064-Predictive_Model!$B$24)/Predictive_Model!$C$24)*Predictive_Model!$D$24+((M1064-Predictive_Model!$B$25)/Predictive_Model!$C$25)*Predictive_Model!$D$25+IF(C1064="Male",Predictive_Model!$D$31,IF(C1064="Other",Predictive_Model!$D$32,0))+IF(D1064="Premium",Predictive_Model!$D$34,IF(D1064="Standard",Predictive_Model!$D$35,0))+IF(G1064="Asia",Predictive_Model!$D$37,IF(G1064="Europe",Predictive_Model!$D$38,IF(G1064="North America",Predictive_Model!$D$39,IF(G1064="Oceania",Predictive_Model!$D$40,IF(G1064="South America",Predictive_Model!$D$41,0)))))+IF(H1064="Laptop",Predictive_Model!$D$43,IF(H1064="Mobile",Predictive_Model!$D$44,IF(H1064="TV",Predictive_Model!$D$45,IF(H1064="Tablet",Predictive_Model!$D$46,0))))+IF(K1064="Crypto",Predictive_Model!$D$48,IF(K1064="Debit Card",Predictive_Model!$D$49,IF(K1064="Gift Card",Predictive_Model!$D$50,IF(K1064="PayPal",Predictive_Model!$D$51,0))))+IF(N1064="Comedy",Predictive_Model!$D$53,IF(N1064="Documentary",Predictive_Model!$D$54,IF(N1064="Drama",Predictive_Model!$D$55,IF(N1064="Horror",Predictive_Model!$D$56,IF(N1064="Romance",Predictive_Model!$D$57,IF(N1064="Sci-Fi",Predictive_Model!$D$58,0)))))))))</f>
        <v>0.99989581014347984</v>
      </c>
      <c r="V1064" s="3" t="str">
        <f t="shared" si="166"/>
        <v>Critical</v>
      </c>
      <c r="W1064" s="6">
        <f t="shared" si="167"/>
        <v>8.99</v>
      </c>
      <c r="X1064" s="3" t="str">
        <f t="shared" si="168"/>
        <v>Priority 2</v>
      </c>
      <c r="Y1064" s="3" t="str">
        <f t="shared" si="169"/>
        <v>OK</v>
      </c>
    </row>
    <row r="1065" spans="1:25" x14ac:dyDescent="0.25">
      <c r="A1065" s="3" t="str">
        <f>Raw_Data!A1065</f>
        <v>6cf5b92e-37e9-4e2e-9993-28d4abdbe701</v>
      </c>
      <c r="B1065" s="3">
        <f>Raw_Data!B1065</f>
        <v>44</v>
      </c>
      <c r="C1065" s="3" t="str">
        <f>Raw_Data!C1065</f>
        <v>Other</v>
      </c>
      <c r="D1065" s="3" t="str">
        <f>Raw_Data!D1065</f>
        <v>Basic</v>
      </c>
      <c r="E1065" s="3">
        <f>Raw_Data!E1065</f>
        <v>16.91</v>
      </c>
      <c r="F1065" s="3">
        <f>Raw_Data!F1065</f>
        <v>23</v>
      </c>
      <c r="G1065" s="3" t="str">
        <f>Raw_Data!G1065</f>
        <v>Africa</v>
      </c>
      <c r="H1065" s="3" t="str">
        <f>Raw_Data!H1065</f>
        <v>Mobile</v>
      </c>
      <c r="I1065" s="3">
        <f>Raw_Data!I1065</f>
        <v>8.99</v>
      </c>
      <c r="J1065" s="3">
        <f>Raw_Data!J1065</f>
        <v>0</v>
      </c>
      <c r="K1065" s="3" t="str">
        <f>Raw_Data!K1065</f>
        <v>Crypto</v>
      </c>
      <c r="L1065" s="3">
        <f>Raw_Data!L1065</f>
        <v>4</v>
      </c>
      <c r="M1065" s="3">
        <f>Raw_Data!M1065</f>
        <v>0.7</v>
      </c>
      <c r="N1065" s="3" t="str">
        <f>Raw_Data!N1065</f>
        <v>Romance</v>
      </c>
      <c r="O1065" s="3" t="str">
        <f t="shared" si="160"/>
        <v>35-44</v>
      </c>
      <c r="P1065" s="3" t="str">
        <f t="shared" si="161"/>
        <v>10-24h</v>
      </c>
      <c r="Q1065" s="3" t="str">
        <f t="shared" si="162"/>
        <v>22-45d</v>
      </c>
      <c r="R1065" s="3" t="str">
        <f t="shared" si="163"/>
        <v>Medium</v>
      </c>
      <c r="S1065" s="3" t="str">
        <f t="shared" si="164"/>
        <v>Low</v>
      </c>
      <c r="T1065" s="3" t="str">
        <f t="shared" si="165"/>
        <v>Active</v>
      </c>
      <c r="U1065" s="4">
        <f>1/(1+EXP(-(Predictive_Model!$B$5+((B1065-Predictive_Model!$B$20)/Predictive_Model!$C$20)*Predictive_Model!$D$20+((E1065-Predictive_Model!$B$21)/Predictive_Model!$C$21)*Predictive_Model!$D$21+((F1065-Predictive_Model!$B$22)/Predictive_Model!$C$22)*Predictive_Model!$D$22+((I1065-Predictive_Model!$B$23)/Predictive_Model!$C$23)*Predictive_Model!$D$23+((L1065-Predictive_Model!$B$24)/Predictive_Model!$C$24)*Predictive_Model!$D$24+((M1065-Predictive_Model!$B$25)/Predictive_Model!$C$25)*Predictive_Model!$D$25+IF(C1065="Male",Predictive_Model!$D$31,IF(C1065="Other",Predictive_Model!$D$32,0))+IF(D1065="Premium",Predictive_Model!$D$34,IF(D1065="Standard",Predictive_Model!$D$35,0))+IF(G1065="Asia",Predictive_Model!$D$37,IF(G1065="Europe",Predictive_Model!$D$38,IF(G1065="North America",Predictive_Model!$D$39,IF(G1065="Oceania",Predictive_Model!$D$40,IF(G1065="South America",Predictive_Model!$D$41,0)))))+IF(H1065="Laptop",Predictive_Model!$D$43,IF(H1065="Mobile",Predictive_Model!$D$44,IF(H1065="TV",Predictive_Model!$D$45,IF(H1065="Tablet",Predictive_Model!$D$46,0))))+IF(K1065="Crypto",Predictive_Model!$D$48,IF(K1065="Debit Card",Predictive_Model!$D$49,IF(K1065="Gift Card",Predictive_Model!$D$50,IF(K1065="PayPal",Predictive_Model!$D$51,0))))+IF(N1065="Comedy",Predictive_Model!$D$53,IF(N1065="Documentary",Predictive_Model!$D$54,IF(N1065="Drama",Predictive_Model!$D$55,IF(N1065="Horror",Predictive_Model!$D$56,IF(N1065="Romance",Predictive_Model!$D$57,IF(N1065="Sci-Fi",Predictive_Model!$D$58,0)))))))))</f>
        <v>0.58301334425060169</v>
      </c>
      <c r="V1065" s="3" t="str">
        <f t="shared" si="166"/>
        <v>High</v>
      </c>
      <c r="W1065" s="6">
        <f t="shared" si="167"/>
        <v>5.2412899648129097</v>
      </c>
      <c r="X1065" s="3" t="str">
        <f t="shared" si="168"/>
        <v>Priority 2</v>
      </c>
      <c r="Y1065" s="3" t="str">
        <f t="shared" si="169"/>
        <v>OK</v>
      </c>
    </row>
    <row r="1066" spans="1:25" x14ac:dyDescent="0.25">
      <c r="A1066" s="3" t="str">
        <f>Raw_Data!A1066</f>
        <v>e0a74f0e-ad6f-485f-b40b-a100315bb68d</v>
      </c>
      <c r="B1066" s="3">
        <f>Raw_Data!B1066</f>
        <v>62</v>
      </c>
      <c r="C1066" s="3" t="str">
        <f>Raw_Data!C1066</f>
        <v>Male</v>
      </c>
      <c r="D1066" s="3" t="str">
        <f>Raw_Data!D1066</f>
        <v>Basic</v>
      </c>
      <c r="E1066" s="3">
        <f>Raw_Data!E1066</f>
        <v>7.12</v>
      </c>
      <c r="F1066" s="3">
        <f>Raw_Data!F1066</f>
        <v>10</v>
      </c>
      <c r="G1066" s="3" t="str">
        <f>Raw_Data!G1066</f>
        <v>North America</v>
      </c>
      <c r="H1066" s="3" t="str">
        <f>Raw_Data!H1066</f>
        <v>Desktop</v>
      </c>
      <c r="I1066" s="3">
        <f>Raw_Data!I1066</f>
        <v>8.99</v>
      </c>
      <c r="J1066" s="3">
        <f>Raw_Data!J1066</f>
        <v>0</v>
      </c>
      <c r="K1066" s="3" t="str">
        <f>Raw_Data!K1066</f>
        <v>Gift Card</v>
      </c>
      <c r="L1066" s="3">
        <f>Raw_Data!L1066</f>
        <v>1</v>
      </c>
      <c r="M1066" s="3">
        <f>Raw_Data!M1066</f>
        <v>0.65</v>
      </c>
      <c r="N1066" s="3" t="str">
        <f>Raw_Data!N1066</f>
        <v>Drama</v>
      </c>
      <c r="O1066" s="3" t="str">
        <f t="shared" si="160"/>
        <v>55-70</v>
      </c>
      <c r="P1066" s="3" t="str">
        <f t="shared" si="161"/>
        <v>&lt;10h</v>
      </c>
      <c r="Q1066" s="3" t="str">
        <f t="shared" si="162"/>
        <v>8-21d</v>
      </c>
      <c r="R1066" s="3" t="str">
        <f t="shared" si="163"/>
        <v>Medium</v>
      </c>
      <c r="S1066" s="3" t="str">
        <f t="shared" si="164"/>
        <v>Low</v>
      </c>
      <c r="T1066" s="3" t="str">
        <f t="shared" si="165"/>
        <v>Active</v>
      </c>
      <c r="U1066" s="4">
        <f>1/(1+EXP(-(Predictive_Model!$B$5+((B1066-Predictive_Model!$B$20)/Predictive_Model!$C$20)*Predictive_Model!$D$20+((E1066-Predictive_Model!$B$21)/Predictive_Model!$C$21)*Predictive_Model!$D$21+((F1066-Predictive_Model!$B$22)/Predictive_Model!$C$22)*Predictive_Model!$D$22+((I1066-Predictive_Model!$B$23)/Predictive_Model!$C$23)*Predictive_Model!$D$23+((L1066-Predictive_Model!$B$24)/Predictive_Model!$C$24)*Predictive_Model!$D$24+((M1066-Predictive_Model!$B$25)/Predictive_Model!$C$25)*Predictive_Model!$D$25+IF(C1066="Male",Predictive_Model!$D$31,IF(C1066="Other",Predictive_Model!$D$32,0))+IF(D1066="Premium",Predictive_Model!$D$34,IF(D1066="Standard",Predictive_Model!$D$35,0))+IF(G1066="Asia",Predictive_Model!$D$37,IF(G1066="Europe",Predictive_Model!$D$38,IF(G1066="North America",Predictive_Model!$D$39,IF(G1066="Oceania",Predictive_Model!$D$40,IF(G1066="South America",Predictive_Model!$D$41,0)))))+IF(H1066="Laptop",Predictive_Model!$D$43,IF(H1066="Mobile",Predictive_Model!$D$44,IF(H1066="TV",Predictive_Model!$D$45,IF(H1066="Tablet",Predictive_Model!$D$46,0))))+IF(K1066="Crypto",Predictive_Model!$D$48,IF(K1066="Debit Card",Predictive_Model!$D$49,IF(K1066="Gift Card",Predictive_Model!$D$50,IF(K1066="PayPal",Predictive_Model!$D$51,0))))+IF(N1066="Comedy",Predictive_Model!$D$53,IF(N1066="Documentary",Predictive_Model!$D$54,IF(N1066="Drama",Predictive_Model!$D$55,IF(N1066="Horror",Predictive_Model!$D$56,IF(N1066="Romance",Predictive_Model!$D$57,IF(N1066="Sci-Fi",Predictive_Model!$D$58,0)))))))))</f>
        <v>0.95023115688504778</v>
      </c>
      <c r="V1066" s="3" t="str">
        <f t="shared" si="166"/>
        <v>Critical</v>
      </c>
      <c r="W1066" s="6">
        <f t="shared" si="167"/>
        <v>8.5425781003965806</v>
      </c>
      <c r="X1066" s="3" t="str">
        <f t="shared" si="168"/>
        <v>Priority 2</v>
      </c>
      <c r="Y1066" s="3" t="str">
        <f t="shared" si="169"/>
        <v>OK</v>
      </c>
    </row>
    <row r="1067" spans="1:25" x14ac:dyDescent="0.25">
      <c r="A1067" s="3" t="str">
        <f>Raw_Data!A1067</f>
        <v>3135c865-75e1-426d-bb90-4f6550be662a</v>
      </c>
      <c r="B1067" s="3">
        <f>Raw_Data!B1067</f>
        <v>20</v>
      </c>
      <c r="C1067" s="3" t="str">
        <f>Raw_Data!C1067</f>
        <v>Female</v>
      </c>
      <c r="D1067" s="3" t="str">
        <f>Raw_Data!D1067</f>
        <v>Standard</v>
      </c>
      <c r="E1067" s="3">
        <f>Raw_Data!E1067</f>
        <v>5.68</v>
      </c>
      <c r="F1067" s="3">
        <f>Raw_Data!F1067</f>
        <v>54</v>
      </c>
      <c r="G1067" s="3" t="str">
        <f>Raw_Data!G1067</f>
        <v>North America</v>
      </c>
      <c r="H1067" s="3" t="str">
        <f>Raw_Data!H1067</f>
        <v>TV</v>
      </c>
      <c r="I1067" s="3">
        <f>Raw_Data!I1067</f>
        <v>13.99</v>
      </c>
      <c r="J1067" s="3">
        <f>Raw_Data!J1067</f>
        <v>1</v>
      </c>
      <c r="K1067" s="3" t="str">
        <f>Raw_Data!K1067</f>
        <v>Gift Card</v>
      </c>
      <c r="L1067" s="3">
        <f>Raw_Data!L1067</f>
        <v>3</v>
      </c>
      <c r="M1067" s="3">
        <f>Raw_Data!M1067</f>
        <v>0.1</v>
      </c>
      <c r="N1067" s="3" t="str">
        <f>Raw_Data!N1067</f>
        <v>Sci-Fi</v>
      </c>
      <c r="O1067" s="3" t="str">
        <f t="shared" si="160"/>
        <v>18-24</v>
      </c>
      <c r="P1067" s="3" t="str">
        <f t="shared" si="161"/>
        <v>&lt;10h</v>
      </c>
      <c r="Q1067" s="3" t="str">
        <f t="shared" si="162"/>
        <v>46-60d</v>
      </c>
      <c r="R1067" s="3" t="str">
        <f t="shared" si="163"/>
        <v>Low</v>
      </c>
      <c r="S1067" s="3" t="str">
        <f t="shared" si="164"/>
        <v>Mid</v>
      </c>
      <c r="T1067" s="3" t="str">
        <f t="shared" si="165"/>
        <v>Churned</v>
      </c>
      <c r="U1067" s="4">
        <f>1/(1+EXP(-(Predictive_Model!$B$5+((B1067-Predictive_Model!$B$20)/Predictive_Model!$C$20)*Predictive_Model!$D$20+((E1067-Predictive_Model!$B$21)/Predictive_Model!$C$21)*Predictive_Model!$D$21+((F1067-Predictive_Model!$B$22)/Predictive_Model!$C$22)*Predictive_Model!$D$22+((I1067-Predictive_Model!$B$23)/Predictive_Model!$C$23)*Predictive_Model!$D$23+((L1067-Predictive_Model!$B$24)/Predictive_Model!$C$24)*Predictive_Model!$D$24+((M1067-Predictive_Model!$B$25)/Predictive_Model!$C$25)*Predictive_Model!$D$25+IF(C1067="Male",Predictive_Model!$D$31,IF(C1067="Other",Predictive_Model!$D$32,0))+IF(D1067="Premium",Predictive_Model!$D$34,IF(D1067="Standard",Predictive_Model!$D$35,0))+IF(G1067="Asia",Predictive_Model!$D$37,IF(G1067="Europe",Predictive_Model!$D$38,IF(G1067="North America",Predictive_Model!$D$39,IF(G1067="Oceania",Predictive_Model!$D$40,IF(G1067="South America",Predictive_Model!$D$41,0)))))+IF(H1067="Laptop",Predictive_Model!$D$43,IF(H1067="Mobile",Predictive_Model!$D$44,IF(H1067="TV",Predictive_Model!$D$45,IF(H1067="Tablet",Predictive_Model!$D$46,0))))+IF(K1067="Crypto",Predictive_Model!$D$48,IF(K1067="Debit Card",Predictive_Model!$D$49,IF(K1067="Gift Card",Predictive_Model!$D$50,IF(K1067="PayPal",Predictive_Model!$D$51,0))))+IF(N1067="Comedy",Predictive_Model!$D$53,IF(N1067="Documentary",Predictive_Model!$D$54,IF(N1067="Drama",Predictive_Model!$D$55,IF(N1067="Horror",Predictive_Model!$D$56,IF(N1067="Romance",Predictive_Model!$D$57,IF(N1067="Sci-Fi",Predictive_Model!$D$58,0)))))))))</f>
        <v>0.99936102196027254</v>
      </c>
      <c r="V1067" s="3" t="str">
        <f t="shared" si="166"/>
        <v>Critical</v>
      </c>
      <c r="W1067" s="6">
        <f t="shared" si="167"/>
        <v>13.99</v>
      </c>
      <c r="X1067" s="3" t="str">
        <f t="shared" si="168"/>
        <v>Priority 2</v>
      </c>
      <c r="Y1067" s="3" t="str">
        <f t="shared" si="169"/>
        <v>OK</v>
      </c>
    </row>
    <row r="1068" spans="1:25" x14ac:dyDescent="0.25">
      <c r="A1068" s="3" t="str">
        <f>Raw_Data!A1068</f>
        <v>2fa4c011-968c-449e-b26f-3cb70ae6a8a0</v>
      </c>
      <c r="B1068" s="3">
        <f>Raw_Data!B1068</f>
        <v>49</v>
      </c>
      <c r="C1068" s="3" t="str">
        <f>Raw_Data!C1068</f>
        <v>Female</v>
      </c>
      <c r="D1068" s="3" t="str">
        <f>Raw_Data!D1068</f>
        <v>Basic</v>
      </c>
      <c r="E1068" s="3">
        <f>Raw_Data!E1068</f>
        <v>18.190000000000001</v>
      </c>
      <c r="F1068" s="3">
        <f>Raw_Data!F1068</f>
        <v>23</v>
      </c>
      <c r="G1068" s="3" t="str">
        <f>Raw_Data!G1068</f>
        <v>Europe</v>
      </c>
      <c r="H1068" s="3" t="str">
        <f>Raw_Data!H1068</f>
        <v>Mobile</v>
      </c>
      <c r="I1068" s="3">
        <f>Raw_Data!I1068</f>
        <v>8.99</v>
      </c>
      <c r="J1068" s="3">
        <f>Raw_Data!J1068</f>
        <v>0</v>
      </c>
      <c r="K1068" s="3" t="str">
        <f>Raw_Data!K1068</f>
        <v>Gift Card</v>
      </c>
      <c r="L1068" s="3">
        <f>Raw_Data!L1068</f>
        <v>3</v>
      </c>
      <c r="M1068" s="3">
        <f>Raw_Data!M1068</f>
        <v>0.76</v>
      </c>
      <c r="N1068" s="3" t="str">
        <f>Raw_Data!N1068</f>
        <v>Sci-Fi</v>
      </c>
      <c r="O1068" s="3" t="str">
        <f t="shared" si="160"/>
        <v>45-54</v>
      </c>
      <c r="P1068" s="3" t="str">
        <f t="shared" si="161"/>
        <v>10-24h</v>
      </c>
      <c r="Q1068" s="3" t="str">
        <f t="shared" si="162"/>
        <v>22-45d</v>
      </c>
      <c r="R1068" s="3" t="str">
        <f t="shared" si="163"/>
        <v>Medium</v>
      </c>
      <c r="S1068" s="3" t="str">
        <f t="shared" si="164"/>
        <v>Low</v>
      </c>
      <c r="T1068" s="3" t="str">
        <f t="shared" si="165"/>
        <v>Active</v>
      </c>
      <c r="U1068" s="4">
        <f>1/(1+EXP(-(Predictive_Model!$B$5+((B1068-Predictive_Model!$B$20)/Predictive_Model!$C$20)*Predictive_Model!$D$20+((E1068-Predictive_Model!$B$21)/Predictive_Model!$C$21)*Predictive_Model!$D$21+((F1068-Predictive_Model!$B$22)/Predictive_Model!$C$22)*Predictive_Model!$D$22+((I1068-Predictive_Model!$B$23)/Predictive_Model!$C$23)*Predictive_Model!$D$23+((L1068-Predictive_Model!$B$24)/Predictive_Model!$C$24)*Predictive_Model!$D$24+((M1068-Predictive_Model!$B$25)/Predictive_Model!$C$25)*Predictive_Model!$D$25+IF(C1068="Male",Predictive_Model!$D$31,IF(C1068="Other",Predictive_Model!$D$32,0))+IF(D1068="Premium",Predictive_Model!$D$34,IF(D1068="Standard",Predictive_Model!$D$35,0))+IF(G1068="Asia",Predictive_Model!$D$37,IF(G1068="Europe",Predictive_Model!$D$38,IF(G1068="North America",Predictive_Model!$D$39,IF(G1068="Oceania",Predictive_Model!$D$40,IF(G1068="South America",Predictive_Model!$D$41,0)))))+IF(H1068="Laptop",Predictive_Model!$D$43,IF(H1068="Mobile",Predictive_Model!$D$44,IF(H1068="TV",Predictive_Model!$D$45,IF(H1068="Tablet",Predictive_Model!$D$46,0))))+IF(K1068="Crypto",Predictive_Model!$D$48,IF(K1068="Debit Card",Predictive_Model!$D$49,IF(K1068="Gift Card",Predictive_Model!$D$50,IF(K1068="PayPal",Predictive_Model!$D$51,0))))+IF(N1068="Comedy",Predictive_Model!$D$53,IF(N1068="Documentary",Predictive_Model!$D$54,IF(N1068="Drama",Predictive_Model!$D$55,IF(N1068="Horror",Predictive_Model!$D$56,IF(N1068="Romance",Predictive_Model!$D$57,IF(N1068="Sci-Fi",Predictive_Model!$D$58,0)))))))))</f>
        <v>0.75670571865712255</v>
      </c>
      <c r="V1068" s="3" t="str">
        <f t="shared" si="166"/>
        <v>Critical</v>
      </c>
      <c r="W1068" s="6">
        <f t="shared" si="167"/>
        <v>6.8027844107275319</v>
      </c>
      <c r="X1068" s="3" t="str">
        <f t="shared" si="168"/>
        <v>Priority 2</v>
      </c>
      <c r="Y1068" s="3" t="str">
        <f t="shared" si="169"/>
        <v>OK</v>
      </c>
    </row>
    <row r="1069" spans="1:25" x14ac:dyDescent="0.25">
      <c r="A1069" s="3" t="str">
        <f>Raw_Data!A1069</f>
        <v>07e2381a-6287-4599-acc0-231fcce39535</v>
      </c>
      <c r="B1069" s="3">
        <f>Raw_Data!B1069</f>
        <v>52</v>
      </c>
      <c r="C1069" s="3" t="str">
        <f>Raw_Data!C1069</f>
        <v>Male</v>
      </c>
      <c r="D1069" s="3" t="str">
        <f>Raw_Data!D1069</f>
        <v>Premium</v>
      </c>
      <c r="E1069" s="3">
        <f>Raw_Data!E1069</f>
        <v>10.14</v>
      </c>
      <c r="F1069" s="3">
        <f>Raw_Data!F1069</f>
        <v>42</v>
      </c>
      <c r="G1069" s="3" t="str">
        <f>Raw_Data!G1069</f>
        <v>Europe</v>
      </c>
      <c r="H1069" s="3" t="str">
        <f>Raw_Data!H1069</f>
        <v>Laptop</v>
      </c>
      <c r="I1069" s="3">
        <f>Raw_Data!I1069</f>
        <v>17.989999999999998</v>
      </c>
      <c r="J1069" s="3">
        <f>Raw_Data!J1069</f>
        <v>0</v>
      </c>
      <c r="K1069" s="3" t="str">
        <f>Raw_Data!K1069</f>
        <v>Credit Card</v>
      </c>
      <c r="L1069" s="3">
        <f>Raw_Data!L1069</f>
        <v>5</v>
      </c>
      <c r="M1069" s="3">
        <f>Raw_Data!M1069</f>
        <v>0.24</v>
      </c>
      <c r="N1069" s="3" t="str">
        <f>Raw_Data!N1069</f>
        <v>Drama</v>
      </c>
      <c r="O1069" s="3" t="str">
        <f t="shared" si="160"/>
        <v>45-54</v>
      </c>
      <c r="P1069" s="3" t="str">
        <f t="shared" si="161"/>
        <v>10-24h</v>
      </c>
      <c r="Q1069" s="3" t="str">
        <f t="shared" si="162"/>
        <v>22-45d</v>
      </c>
      <c r="R1069" s="3" t="str">
        <f t="shared" si="163"/>
        <v>Medium</v>
      </c>
      <c r="S1069" s="3" t="str">
        <f t="shared" si="164"/>
        <v>High</v>
      </c>
      <c r="T1069" s="3" t="str">
        <f t="shared" si="165"/>
        <v>Active</v>
      </c>
      <c r="U1069" s="4">
        <f>1/(1+EXP(-(Predictive_Model!$B$5+((B1069-Predictive_Model!$B$20)/Predictive_Model!$C$20)*Predictive_Model!$D$20+((E1069-Predictive_Model!$B$21)/Predictive_Model!$C$21)*Predictive_Model!$D$21+((F1069-Predictive_Model!$B$22)/Predictive_Model!$C$22)*Predictive_Model!$D$22+((I1069-Predictive_Model!$B$23)/Predictive_Model!$C$23)*Predictive_Model!$D$23+((L1069-Predictive_Model!$B$24)/Predictive_Model!$C$24)*Predictive_Model!$D$24+((M1069-Predictive_Model!$B$25)/Predictive_Model!$C$25)*Predictive_Model!$D$25+IF(C1069="Male",Predictive_Model!$D$31,IF(C1069="Other",Predictive_Model!$D$32,0))+IF(D1069="Premium",Predictive_Model!$D$34,IF(D1069="Standard",Predictive_Model!$D$35,0))+IF(G1069="Asia",Predictive_Model!$D$37,IF(G1069="Europe",Predictive_Model!$D$38,IF(G1069="North America",Predictive_Model!$D$39,IF(G1069="Oceania",Predictive_Model!$D$40,IF(G1069="South America",Predictive_Model!$D$41,0)))))+IF(H1069="Laptop",Predictive_Model!$D$43,IF(H1069="Mobile",Predictive_Model!$D$44,IF(H1069="TV",Predictive_Model!$D$45,IF(H1069="Tablet",Predictive_Model!$D$46,0))))+IF(K1069="Crypto",Predictive_Model!$D$48,IF(K1069="Debit Card",Predictive_Model!$D$49,IF(K1069="Gift Card",Predictive_Model!$D$50,IF(K1069="PayPal",Predictive_Model!$D$51,0))))+IF(N1069="Comedy",Predictive_Model!$D$53,IF(N1069="Documentary",Predictive_Model!$D$54,IF(N1069="Drama",Predictive_Model!$D$55,IF(N1069="Horror",Predictive_Model!$D$56,IF(N1069="Romance",Predictive_Model!$D$57,IF(N1069="Sci-Fi",Predictive_Model!$D$58,0)))))))))</f>
        <v>0.60308934843227502</v>
      </c>
      <c r="V1069" s="3" t="str">
        <f t="shared" si="166"/>
        <v>High</v>
      </c>
      <c r="W1069" s="6">
        <f t="shared" si="167"/>
        <v>10.849577378296626</v>
      </c>
      <c r="X1069" s="3" t="str">
        <f t="shared" si="168"/>
        <v>Priority 2</v>
      </c>
      <c r="Y1069" s="3" t="str">
        <f t="shared" si="169"/>
        <v>OK</v>
      </c>
    </row>
    <row r="1070" spans="1:25" x14ac:dyDescent="0.25">
      <c r="A1070" s="3" t="str">
        <f>Raw_Data!A1070</f>
        <v>b40a2be6-d491-4cb7-820e-5d185505bbb6</v>
      </c>
      <c r="B1070" s="3">
        <f>Raw_Data!B1070</f>
        <v>69</v>
      </c>
      <c r="C1070" s="3" t="str">
        <f>Raw_Data!C1070</f>
        <v>Other</v>
      </c>
      <c r="D1070" s="3" t="str">
        <f>Raw_Data!D1070</f>
        <v>Premium</v>
      </c>
      <c r="E1070" s="3">
        <f>Raw_Data!E1070</f>
        <v>20.85</v>
      </c>
      <c r="F1070" s="3">
        <f>Raw_Data!F1070</f>
        <v>57</v>
      </c>
      <c r="G1070" s="3" t="str">
        <f>Raw_Data!G1070</f>
        <v>North America</v>
      </c>
      <c r="H1070" s="3" t="str">
        <f>Raw_Data!H1070</f>
        <v>Laptop</v>
      </c>
      <c r="I1070" s="3">
        <f>Raw_Data!I1070</f>
        <v>17.989999999999998</v>
      </c>
      <c r="J1070" s="3">
        <f>Raw_Data!J1070</f>
        <v>0</v>
      </c>
      <c r="K1070" s="3" t="str">
        <f>Raw_Data!K1070</f>
        <v>Gift Card</v>
      </c>
      <c r="L1070" s="3">
        <f>Raw_Data!L1070</f>
        <v>4</v>
      </c>
      <c r="M1070" s="3">
        <f>Raw_Data!M1070</f>
        <v>0.36</v>
      </c>
      <c r="N1070" s="3" t="str">
        <f>Raw_Data!N1070</f>
        <v>Drama</v>
      </c>
      <c r="O1070" s="3" t="str">
        <f t="shared" si="160"/>
        <v>55-70</v>
      </c>
      <c r="P1070" s="3" t="str">
        <f t="shared" si="161"/>
        <v>10-24h</v>
      </c>
      <c r="Q1070" s="3" t="str">
        <f t="shared" si="162"/>
        <v>46-60d</v>
      </c>
      <c r="R1070" s="3" t="str">
        <f t="shared" si="163"/>
        <v>Medium</v>
      </c>
      <c r="S1070" s="3" t="str">
        <f t="shared" si="164"/>
        <v>High</v>
      </c>
      <c r="T1070" s="3" t="str">
        <f t="shared" si="165"/>
        <v>Active</v>
      </c>
      <c r="U1070" s="4">
        <f>1/(1+EXP(-(Predictive_Model!$B$5+((B1070-Predictive_Model!$B$20)/Predictive_Model!$C$20)*Predictive_Model!$D$20+((E1070-Predictive_Model!$B$21)/Predictive_Model!$C$21)*Predictive_Model!$D$21+((F1070-Predictive_Model!$B$22)/Predictive_Model!$C$22)*Predictive_Model!$D$22+((I1070-Predictive_Model!$B$23)/Predictive_Model!$C$23)*Predictive_Model!$D$23+((L1070-Predictive_Model!$B$24)/Predictive_Model!$C$24)*Predictive_Model!$D$24+((M1070-Predictive_Model!$B$25)/Predictive_Model!$C$25)*Predictive_Model!$D$25+IF(C1070="Male",Predictive_Model!$D$31,IF(C1070="Other",Predictive_Model!$D$32,0))+IF(D1070="Premium",Predictive_Model!$D$34,IF(D1070="Standard",Predictive_Model!$D$35,0))+IF(G1070="Asia",Predictive_Model!$D$37,IF(G1070="Europe",Predictive_Model!$D$38,IF(G1070="North America",Predictive_Model!$D$39,IF(G1070="Oceania",Predictive_Model!$D$40,IF(G1070="South America",Predictive_Model!$D$41,0)))))+IF(H1070="Laptop",Predictive_Model!$D$43,IF(H1070="Mobile",Predictive_Model!$D$44,IF(H1070="TV",Predictive_Model!$D$45,IF(H1070="Tablet",Predictive_Model!$D$46,0))))+IF(K1070="Crypto",Predictive_Model!$D$48,IF(K1070="Debit Card",Predictive_Model!$D$49,IF(K1070="Gift Card",Predictive_Model!$D$50,IF(K1070="PayPal",Predictive_Model!$D$51,0))))+IF(N1070="Comedy",Predictive_Model!$D$53,IF(N1070="Documentary",Predictive_Model!$D$54,IF(N1070="Drama",Predictive_Model!$D$55,IF(N1070="Horror",Predictive_Model!$D$56,IF(N1070="Romance",Predictive_Model!$D$57,IF(N1070="Sci-Fi",Predictive_Model!$D$58,0)))))))))</f>
        <v>0.51346879182567462</v>
      </c>
      <c r="V1070" s="3" t="str">
        <f t="shared" si="166"/>
        <v>High</v>
      </c>
      <c r="W1070" s="6">
        <f t="shared" si="167"/>
        <v>9.2373035649438862</v>
      </c>
      <c r="X1070" s="3" t="str">
        <f t="shared" si="168"/>
        <v>Priority 2</v>
      </c>
      <c r="Y1070" s="3" t="str">
        <f t="shared" si="169"/>
        <v>OK</v>
      </c>
    </row>
    <row r="1071" spans="1:25" x14ac:dyDescent="0.25">
      <c r="A1071" s="3" t="str">
        <f>Raw_Data!A1071</f>
        <v>91ec5e63-ded9-4939-9069-d62188a03aef</v>
      </c>
      <c r="B1071" s="3">
        <f>Raw_Data!B1071</f>
        <v>55</v>
      </c>
      <c r="C1071" s="3" t="str">
        <f>Raw_Data!C1071</f>
        <v>Other</v>
      </c>
      <c r="D1071" s="3" t="str">
        <f>Raw_Data!D1071</f>
        <v>Premium</v>
      </c>
      <c r="E1071" s="3">
        <f>Raw_Data!E1071</f>
        <v>14.3</v>
      </c>
      <c r="F1071" s="3">
        <f>Raw_Data!F1071</f>
        <v>32</v>
      </c>
      <c r="G1071" s="3" t="str">
        <f>Raw_Data!G1071</f>
        <v>Africa</v>
      </c>
      <c r="H1071" s="3" t="str">
        <f>Raw_Data!H1071</f>
        <v>TV</v>
      </c>
      <c r="I1071" s="3">
        <f>Raw_Data!I1071</f>
        <v>17.989999999999998</v>
      </c>
      <c r="J1071" s="3">
        <f>Raw_Data!J1071</f>
        <v>1</v>
      </c>
      <c r="K1071" s="3" t="str">
        <f>Raw_Data!K1071</f>
        <v>Gift Card</v>
      </c>
      <c r="L1071" s="3">
        <f>Raw_Data!L1071</f>
        <v>5</v>
      </c>
      <c r="M1071" s="3">
        <f>Raw_Data!M1071</f>
        <v>0.43</v>
      </c>
      <c r="N1071" s="3" t="str">
        <f>Raw_Data!N1071</f>
        <v>Drama</v>
      </c>
      <c r="O1071" s="3" t="str">
        <f t="shared" si="160"/>
        <v>55-70</v>
      </c>
      <c r="P1071" s="3" t="str">
        <f t="shared" si="161"/>
        <v>10-24h</v>
      </c>
      <c r="Q1071" s="3" t="str">
        <f t="shared" si="162"/>
        <v>22-45d</v>
      </c>
      <c r="R1071" s="3" t="str">
        <f t="shared" si="163"/>
        <v>Medium</v>
      </c>
      <c r="S1071" s="3" t="str">
        <f t="shared" si="164"/>
        <v>High</v>
      </c>
      <c r="T1071" s="3" t="str">
        <f t="shared" si="165"/>
        <v>Churned</v>
      </c>
      <c r="U1071" s="4">
        <f>1/(1+EXP(-(Predictive_Model!$B$5+((B1071-Predictive_Model!$B$20)/Predictive_Model!$C$20)*Predictive_Model!$D$20+((E1071-Predictive_Model!$B$21)/Predictive_Model!$C$21)*Predictive_Model!$D$21+((F1071-Predictive_Model!$B$22)/Predictive_Model!$C$22)*Predictive_Model!$D$22+((I1071-Predictive_Model!$B$23)/Predictive_Model!$C$23)*Predictive_Model!$D$23+((L1071-Predictive_Model!$B$24)/Predictive_Model!$C$24)*Predictive_Model!$D$24+((M1071-Predictive_Model!$B$25)/Predictive_Model!$C$25)*Predictive_Model!$D$25+IF(C1071="Male",Predictive_Model!$D$31,IF(C1071="Other",Predictive_Model!$D$32,0))+IF(D1071="Premium",Predictive_Model!$D$34,IF(D1071="Standard",Predictive_Model!$D$35,0))+IF(G1071="Asia",Predictive_Model!$D$37,IF(G1071="Europe",Predictive_Model!$D$38,IF(G1071="North America",Predictive_Model!$D$39,IF(G1071="Oceania",Predictive_Model!$D$40,IF(G1071="South America",Predictive_Model!$D$41,0)))))+IF(H1071="Laptop",Predictive_Model!$D$43,IF(H1071="Mobile",Predictive_Model!$D$44,IF(H1071="TV",Predictive_Model!$D$45,IF(H1071="Tablet",Predictive_Model!$D$46,0))))+IF(K1071="Crypto",Predictive_Model!$D$48,IF(K1071="Debit Card",Predictive_Model!$D$49,IF(K1071="Gift Card",Predictive_Model!$D$50,IF(K1071="PayPal",Predictive_Model!$D$51,0))))+IF(N1071="Comedy",Predictive_Model!$D$53,IF(N1071="Documentary",Predictive_Model!$D$54,IF(N1071="Drama",Predictive_Model!$D$55,IF(N1071="Horror",Predictive_Model!$D$56,IF(N1071="Romance",Predictive_Model!$D$57,IF(N1071="Sci-Fi",Predictive_Model!$D$58,0)))))))))</f>
        <v>8.1137942028169194E-2</v>
      </c>
      <c r="V1071" s="3" t="str">
        <f t="shared" si="166"/>
        <v>Low</v>
      </c>
      <c r="W1071" s="6">
        <f t="shared" si="167"/>
        <v>17.989999999999998</v>
      </c>
      <c r="X1071" s="3" t="str">
        <f t="shared" si="168"/>
        <v>Monitor</v>
      </c>
      <c r="Y1071" s="3" t="str">
        <f t="shared" si="169"/>
        <v>OK</v>
      </c>
    </row>
    <row r="1072" spans="1:25" x14ac:dyDescent="0.25">
      <c r="A1072" s="3" t="str">
        <f>Raw_Data!A1072</f>
        <v>8c1a9225-1585-49c8-84c6-ef0e0cd5265b</v>
      </c>
      <c r="B1072" s="3">
        <f>Raw_Data!B1072</f>
        <v>51</v>
      </c>
      <c r="C1072" s="3" t="str">
        <f>Raw_Data!C1072</f>
        <v>Female</v>
      </c>
      <c r="D1072" s="3" t="str">
        <f>Raw_Data!D1072</f>
        <v>Standard</v>
      </c>
      <c r="E1072" s="3">
        <f>Raw_Data!E1072</f>
        <v>18.3</v>
      </c>
      <c r="F1072" s="3">
        <f>Raw_Data!F1072</f>
        <v>56</v>
      </c>
      <c r="G1072" s="3" t="str">
        <f>Raw_Data!G1072</f>
        <v>Africa</v>
      </c>
      <c r="H1072" s="3" t="str">
        <f>Raw_Data!H1072</f>
        <v>TV</v>
      </c>
      <c r="I1072" s="3">
        <f>Raw_Data!I1072</f>
        <v>13.99</v>
      </c>
      <c r="J1072" s="3">
        <f>Raw_Data!J1072</f>
        <v>1</v>
      </c>
      <c r="K1072" s="3" t="str">
        <f>Raw_Data!K1072</f>
        <v>Debit Card</v>
      </c>
      <c r="L1072" s="3">
        <f>Raw_Data!L1072</f>
        <v>3</v>
      </c>
      <c r="M1072" s="3">
        <f>Raw_Data!M1072</f>
        <v>0.32</v>
      </c>
      <c r="N1072" s="3" t="str">
        <f>Raw_Data!N1072</f>
        <v>Horror</v>
      </c>
      <c r="O1072" s="3" t="str">
        <f t="shared" si="160"/>
        <v>45-54</v>
      </c>
      <c r="P1072" s="3" t="str">
        <f t="shared" si="161"/>
        <v>10-24h</v>
      </c>
      <c r="Q1072" s="3" t="str">
        <f t="shared" si="162"/>
        <v>46-60d</v>
      </c>
      <c r="R1072" s="3" t="str">
        <f t="shared" si="163"/>
        <v>Medium</v>
      </c>
      <c r="S1072" s="3" t="str">
        <f t="shared" si="164"/>
        <v>Mid</v>
      </c>
      <c r="T1072" s="3" t="str">
        <f t="shared" si="165"/>
        <v>Churned</v>
      </c>
      <c r="U1072" s="4">
        <f>1/(1+EXP(-(Predictive_Model!$B$5+((B1072-Predictive_Model!$B$20)/Predictive_Model!$C$20)*Predictive_Model!$D$20+((E1072-Predictive_Model!$B$21)/Predictive_Model!$C$21)*Predictive_Model!$D$21+((F1072-Predictive_Model!$B$22)/Predictive_Model!$C$22)*Predictive_Model!$D$22+((I1072-Predictive_Model!$B$23)/Predictive_Model!$C$23)*Predictive_Model!$D$23+((L1072-Predictive_Model!$B$24)/Predictive_Model!$C$24)*Predictive_Model!$D$24+((M1072-Predictive_Model!$B$25)/Predictive_Model!$C$25)*Predictive_Model!$D$25+IF(C1072="Male",Predictive_Model!$D$31,IF(C1072="Other",Predictive_Model!$D$32,0))+IF(D1072="Premium",Predictive_Model!$D$34,IF(D1072="Standard",Predictive_Model!$D$35,0))+IF(G1072="Asia",Predictive_Model!$D$37,IF(G1072="Europe",Predictive_Model!$D$38,IF(G1072="North America",Predictive_Model!$D$39,IF(G1072="Oceania",Predictive_Model!$D$40,IF(G1072="South America",Predictive_Model!$D$41,0)))))+IF(H1072="Laptop",Predictive_Model!$D$43,IF(H1072="Mobile",Predictive_Model!$D$44,IF(H1072="TV",Predictive_Model!$D$45,IF(H1072="Tablet",Predictive_Model!$D$46,0))))+IF(K1072="Crypto",Predictive_Model!$D$48,IF(K1072="Debit Card",Predictive_Model!$D$49,IF(K1072="Gift Card",Predictive_Model!$D$50,IF(K1072="PayPal",Predictive_Model!$D$51,0))))+IF(N1072="Comedy",Predictive_Model!$D$53,IF(N1072="Documentary",Predictive_Model!$D$54,IF(N1072="Drama",Predictive_Model!$D$55,IF(N1072="Horror",Predictive_Model!$D$56,IF(N1072="Romance",Predictive_Model!$D$57,IF(N1072="Sci-Fi",Predictive_Model!$D$58,0)))))))))</f>
        <v>0.92864879800775624</v>
      </c>
      <c r="V1072" s="3" t="str">
        <f t="shared" si="166"/>
        <v>Critical</v>
      </c>
      <c r="W1072" s="6">
        <f t="shared" si="167"/>
        <v>13.99</v>
      </c>
      <c r="X1072" s="3" t="str">
        <f t="shared" si="168"/>
        <v>Priority 2</v>
      </c>
      <c r="Y1072" s="3" t="str">
        <f t="shared" si="169"/>
        <v>OK</v>
      </c>
    </row>
    <row r="1073" spans="1:25" x14ac:dyDescent="0.25">
      <c r="A1073" s="3" t="str">
        <f>Raw_Data!A1073</f>
        <v>0a327804-a317-4c35-ba2d-ef4656c5f744</v>
      </c>
      <c r="B1073" s="3">
        <f>Raw_Data!B1073</f>
        <v>32</v>
      </c>
      <c r="C1073" s="3" t="str">
        <f>Raw_Data!C1073</f>
        <v>Female</v>
      </c>
      <c r="D1073" s="3" t="str">
        <f>Raw_Data!D1073</f>
        <v>Premium</v>
      </c>
      <c r="E1073" s="3">
        <f>Raw_Data!E1073</f>
        <v>3.64</v>
      </c>
      <c r="F1073" s="3">
        <f>Raw_Data!F1073</f>
        <v>12</v>
      </c>
      <c r="G1073" s="3" t="str">
        <f>Raw_Data!G1073</f>
        <v>Europe</v>
      </c>
      <c r="H1073" s="3" t="str">
        <f>Raw_Data!H1073</f>
        <v>Tablet</v>
      </c>
      <c r="I1073" s="3">
        <f>Raw_Data!I1073</f>
        <v>17.989999999999998</v>
      </c>
      <c r="J1073" s="3">
        <f>Raw_Data!J1073</f>
        <v>0</v>
      </c>
      <c r="K1073" s="3" t="str">
        <f>Raw_Data!K1073</f>
        <v>Credit Card</v>
      </c>
      <c r="L1073" s="3">
        <f>Raw_Data!L1073</f>
        <v>4</v>
      </c>
      <c r="M1073" s="3">
        <f>Raw_Data!M1073</f>
        <v>0.28000000000000003</v>
      </c>
      <c r="N1073" s="3" t="str">
        <f>Raw_Data!N1073</f>
        <v>Drama</v>
      </c>
      <c r="O1073" s="3" t="str">
        <f t="shared" si="160"/>
        <v>25-34</v>
      </c>
      <c r="P1073" s="3" t="str">
        <f t="shared" si="161"/>
        <v>&lt;10h</v>
      </c>
      <c r="Q1073" s="3" t="str">
        <f t="shared" si="162"/>
        <v>8-21d</v>
      </c>
      <c r="R1073" s="3" t="str">
        <f t="shared" si="163"/>
        <v>Medium</v>
      </c>
      <c r="S1073" s="3" t="str">
        <f t="shared" si="164"/>
        <v>High</v>
      </c>
      <c r="T1073" s="3" t="str">
        <f t="shared" si="165"/>
        <v>Active</v>
      </c>
      <c r="U1073" s="4">
        <f>1/(1+EXP(-(Predictive_Model!$B$5+((B1073-Predictive_Model!$B$20)/Predictive_Model!$C$20)*Predictive_Model!$D$20+((E1073-Predictive_Model!$B$21)/Predictive_Model!$C$21)*Predictive_Model!$D$21+((F1073-Predictive_Model!$B$22)/Predictive_Model!$C$22)*Predictive_Model!$D$22+((I1073-Predictive_Model!$B$23)/Predictive_Model!$C$23)*Predictive_Model!$D$23+((L1073-Predictive_Model!$B$24)/Predictive_Model!$C$24)*Predictive_Model!$D$24+((M1073-Predictive_Model!$B$25)/Predictive_Model!$C$25)*Predictive_Model!$D$25+IF(C1073="Male",Predictive_Model!$D$31,IF(C1073="Other",Predictive_Model!$D$32,0))+IF(D1073="Premium",Predictive_Model!$D$34,IF(D1073="Standard",Predictive_Model!$D$35,0))+IF(G1073="Asia",Predictive_Model!$D$37,IF(G1073="Europe",Predictive_Model!$D$38,IF(G1073="North America",Predictive_Model!$D$39,IF(G1073="Oceania",Predictive_Model!$D$40,IF(G1073="South America",Predictive_Model!$D$41,0)))))+IF(H1073="Laptop",Predictive_Model!$D$43,IF(H1073="Mobile",Predictive_Model!$D$44,IF(H1073="TV",Predictive_Model!$D$45,IF(H1073="Tablet",Predictive_Model!$D$46,0))))+IF(K1073="Crypto",Predictive_Model!$D$48,IF(K1073="Debit Card",Predictive_Model!$D$49,IF(K1073="Gift Card",Predictive_Model!$D$50,IF(K1073="PayPal",Predictive_Model!$D$51,0))))+IF(N1073="Comedy",Predictive_Model!$D$53,IF(N1073="Documentary",Predictive_Model!$D$54,IF(N1073="Drama",Predictive_Model!$D$55,IF(N1073="Horror",Predictive_Model!$D$56,IF(N1073="Romance",Predictive_Model!$D$57,IF(N1073="Sci-Fi",Predictive_Model!$D$58,0)))))))))</f>
        <v>0.68864427171278586</v>
      </c>
      <c r="V1073" s="3" t="str">
        <f t="shared" si="166"/>
        <v>High</v>
      </c>
      <c r="W1073" s="6">
        <f t="shared" si="167"/>
        <v>12.388710448113017</v>
      </c>
      <c r="X1073" s="3" t="str">
        <f t="shared" si="168"/>
        <v>Monitor</v>
      </c>
      <c r="Y1073" s="3" t="str">
        <f t="shared" si="169"/>
        <v>OK</v>
      </c>
    </row>
    <row r="1074" spans="1:25" x14ac:dyDescent="0.25">
      <c r="A1074" s="3" t="str">
        <f>Raw_Data!A1074</f>
        <v>76ad4d6a-19dd-42de-add3-bb96a7511b3c</v>
      </c>
      <c r="B1074" s="3">
        <f>Raw_Data!B1074</f>
        <v>53</v>
      </c>
      <c r="C1074" s="3" t="str">
        <f>Raw_Data!C1074</f>
        <v>Female</v>
      </c>
      <c r="D1074" s="3" t="str">
        <f>Raw_Data!D1074</f>
        <v>Premium</v>
      </c>
      <c r="E1074" s="3">
        <f>Raw_Data!E1074</f>
        <v>1.25</v>
      </c>
      <c r="F1074" s="3">
        <f>Raw_Data!F1074</f>
        <v>37</v>
      </c>
      <c r="G1074" s="3" t="str">
        <f>Raw_Data!G1074</f>
        <v>Asia</v>
      </c>
      <c r="H1074" s="3" t="str">
        <f>Raw_Data!H1074</f>
        <v>Mobile</v>
      </c>
      <c r="I1074" s="3">
        <f>Raw_Data!I1074</f>
        <v>17.989999999999998</v>
      </c>
      <c r="J1074" s="3">
        <f>Raw_Data!J1074</f>
        <v>1</v>
      </c>
      <c r="K1074" s="3" t="str">
        <f>Raw_Data!K1074</f>
        <v>PayPal</v>
      </c>
      <c r="L1074" s="3">
        <f>Raw_Data!L1074</f>
        <v>5</v>
      </c>
      <c r="M1074" s="3">
        <f>Raw_Data!M1074</f>
        <v>0.03</v>
      </c>
      <c r="N1074" s="3" t="str">
        <f>Raw_Data!N1074</f>
        <v>Action</v>
      </c>
      <c r="O1074" s="3" t="str">
        <f t="shared" si="160"/>
        <v>45-54</v>
      </c>
      <c r="P1074" s="3" t="str">
        <f t="shared" si="161"/>
        <v>&lt;10h</v>
      </c>
      <c r="Q1074" s="3" t="str">
        <f t="shared" si="162"/>
        <v>22-45d</v>
      </c>
      <c r="R1074" s="3" t="str">
        <f t="shared" si="163"/>
        <v>Medium</v>
      </c>
      <c r="S1074" s="3" t="str">
        <f t="shared" si="164"/>
        <v>High</v>
      </c>
      <c r="T1074" s="3" t="str">
        <f t="shared" si="165"/>
        <v>Churned</v>
      </c>
      <c r="U1074" s="4">
        <f>1/(1+EXP(-(Predictive_Model!$B$5+((B1074-Predictive_Model!$B$20)/Predictive_Model!$C$20)*Predictive_Model!$D$20+((E1074-Predictive_Model!$B$21)/Predictive_Model!$C$21)*Predictive_Model!$D$21+((F1074-Predictive_Model!$B$22)/Predictive_Model!$C$22)*Predictive_Model!$D$22+((I1074-Predictive_Model!$B$23)/Predictive_Model!$C$23)*Predictive_Model!$D$23+((L1074-Predictive_Model!$B$24)/Predictive_Model!$C$24)*Predictive_Model!$D$24+((M1074-Predictive_Model!$B$25)/Predictive_Model!$C$25)*Predictive_Model!$D$25+IF(C1074="Male",Predictive_Model!$D$31,IF(C1074="Other",Predictive_Model!$D$32,0))+IF(D1074="Premium",Predictive_Model!$D$34,IF(D1074="Standard",Predictive_Model!$D$35,0))+IF(G1074="Asia",Predictive_Model!$D$37,IF(G1074="Europe",Predictive_Model!$D$38,IF(G1074="North America",Predictive_Model!$D$39,IF(G1074="Oceania",Predictive_Model!$D$40,IF(G1074="South America",Predictive_Model!$D$41,0)))))+IF(H1074="Laptop",Predictive_Model!$D$43,IF(H1074="Mobile",Predictive_Model!$D$44,IF(H1074="TV",Predictive_Model!$D$45,IF(H1074="Tablet",Predictive_Model!$D$46,0))))+IF(K1074="Crypto",Predictive_Model!$D$48,IF(K1074="Debit Card",Predictive_Model!$D$49,IF(K1074="Gift Card",Predictive_Model!$D$50,IF(K1074="PayPal",Predictive_Model!$D$51,0))))+IF(N1074="Comedy",Predictive_Model!$D$53,IF(N1074="Documentary",Predictive_Model!$D$54,IF(N1074="Drama",Predictive_Model!$D$55,IF(N1074="Horror",Predictive_Model!$D$56,IF(N1074="Romance",Predictive_Model!$D$57,IF(N1074="Sci-Fi",Predictive_Model!$D$58,0)))))))))</f>
        <v>0.98861095236135077</v>
      </c>
      <c r="V1074" s="3" t="str">
        <f t="shared" si="166"/>
        <v>Critical</v>
      </c>
      <c r="W1074" s="6">
        <f t="shared" si="167"/>
        <v>17.989999999999998</v>
      </c>
      <c r="X1074" s="3" t="str">
        <f t="shared" si="168"/>
        <v>Priority 1</v>
      </c>
      <c r="Y1074" s="3" t="str">
        <f t="shared" si="169"/>
        <v>OK</v>
      </c>
    </row>
    <row r="1075" spans="1:25" x14ac:dyDescent="0.25">
      <c r="A1075" s="3" t="str">
        <f>Raw_Data!A1075</f>
        <v>1a2dcd89-e8ac-4205-abd6-4f2fa9a6559a</v>
      </c>
      <c r="B1075" s="3">
        <f>Raw_Data!B1075</f>
        <v>44</v>
      </c>
      <c r="C1075" s="3" t="str">
        <f>Raw_Data!C1075</f>
        <v>Female</v>
      </c>
      <c r="D1075" s="3" t="str">
        <f>Raw_Data!D1075</f>
        <v>Basic</v>
      </c>
      <c r="E1075" s="3">
        <f>Raw_Data!E1075</f>
        <v>3.72</v>
      </c>
      <c r="F1075" s="3">
        <f>Raw_Data!F1075</f>
        <v>37</v>
      </c>
      <c r="G1075" s="3" t="str">
        <f>Raw_Data!G1075</f>
        <v>Oceania</v>
      </c>
      <c r="H1075" s="3" t="str">
        <f>Raw_Data!H1075</f>
        <v>TV</v>
      </c>
      <c r="I1075" s="3">
        <f>Raw_Data!I1075</f>
        <v>8.99</v>
      </c>
      <c r="J1075" s="3">
        <f>Raw_Data!J1075</f>
        <v>1</v>
      </c>
      <c r="K1075" s="3" t="str">
        <f>Raw_Data!K1075</f>
        <v>Debit Card</v>
      </c>
      <c r="L1075" s="3">
        <f>Raw_Data!L1075</f>
        <v>1</v>
      </c>
      <c r="M1075" s="3">
        <f>Raw_Data!M1075</f>
        <v>0.1</v>
      </c>
      <c r="N1075" s="3" t="str">
        <f>Raw_Data!N1075</f>
        <v>Documentary</v>
      </c>
      <c r="O1075" s="3" t="str">
        <f t="shared" si="160"/>
        <v>35-44</v>
      </c>
      <c r="P1075" s="3" t="str">
        <f t="shared" si="161"/>
        <v>&lt;10h</v>
      </c>
      <c r="Q1075" s="3" t="str">
        <f t="shared" si="162"/>
        <v>22-45d</v>
      </c>
      <c r="R1075" s="3" t="str">
        <f t="shared" si="163"/>
        <v>Medium</v>
      </c>
      <c r="S1075" s="3" t="str">
        <f t="shared" si="164"/>
        <v>Low</v>
      </c>
      <c r="T1075" s="3" t="str">
        <f t="shared" si="165"/>
        <v>Churned</v>
      </c>
      <c r="U1075" s="4">
        <f>1/(1+EXP(-(Predictive_Model!$B$5+((B1075-Predictive_Model!$B$20)/Predictive_Model!$C$20)*Predictive_Model!$D$20+((E1075-Predictive_Model!$B$21)/Predictive_Model!$C$21)*Predictive_Model!$D$21+((F1075-Predictive_Model!$B$22)/Predictive_Model!$C$22)*Predictive_Model!$D$22+((I1075-Predictive_Model!$B$23)/Predictive_Model!$C$23)*Predictive_Model!$D$23+((L1075-Predictive_Model!$B$24)/Predictive_Model!$C$24)*Predictive_Model!$D$24+((M1075-Predictive_Model!$B$25)/Predictive_Model!$C$25)*Predictive_Model!$D$25+IF(C1075="Male",Predictive_Model!$D$31,IF(C1075="Other",Predictive_Model!$D$32,0))+IF(D1075="Premium",Predictive_Model!$D$34,IF(D1075="Standard",Predictive_Model!$D$35,0))+IF(G1075="Asia",Predictive_Model!$D$37,IF(G1075="Europe",Predictive_Model!$D$38,IF(G1075="North America",Predictive_Model!$D$39,IF(G1075="Oceania",Predictive_Model!$D$40,IF(G1075="South America",Predictive_Model!$D$41,0)))))+IF(H1075="Laptop",Predictive_Model!$D$43,IF(H1075="Mobile",Predictive_Model!$D$44,IF(H1075="TV",Predictive_Model!$D$45,IF(H1075="Tablet",Predictive_Model!$D$46,0))))+IF(K1075="Crypto",Predictive_Model!$D$48,IF(K1075="Debit Card",Predictive_Model!$D$49,IF(K1075="Gift Card",Predictive_Model!$D$50,IF(K1075="PayPal",Predictive_Model!$D$51,0))))+IF(N1075="Comedy",Predictive_Model!$D$53,IF(N1075="Documentary",Predictive_Model!$D$54,IF(N1075="Drama",Predictive_Model!$D$55,IF(N1075="Horror",Predictive_Model!$D$56,IF(N1075="Romance",Predictive_Model!$D$57,IF(N1075="Sci-Fi",Predictive_Model!$D$58,0)))))))))</f>
        <v>0.99963207615839955</v>
      </c>
      <c r="V1075" s="3" t="str">
        <f t="shared" si="166"/>
        <v>Critical</v>
      </c>
      <c r="W1075" s="6">
        <f t="shared" si="167"/>
        <v>8.99</v>
      </c>
      <c r="X1075" s="3" t="str">
        <f t="shared" si="168"/>
        <v>Priority 2</v>
      </c>
      <c r="Y1075" s="3" t="str">
        <f t="shared" si="169"/>
        <v>OK</v>
      </c>
    </row>
    <row r="1076" spans="1:25" x14ac:dyDescent="0.25">
      <c r="A1076" s="3" t="str">
        <f>Raw_Data!A1076</f>
        <v>06938a8c-6c69-4e18-8c06-17a8f12f6019</v>
      </c>
      <c r="B1076" s="3">
        <f>Raw_Data!B1076</f>
        <v>25</v>
      </c>
      <c r="C1076" s="3" t="str">
        <f>Raw_Data!C1076</f>
        <v>Male</v>
      </c>
      <c r="D1076" s="3" t="str">
        <f>Raw_Data!D1076</f>
        <v>Basic</v>
      </c>
      <c r="E1076" s="3">
        <f>Raw_Data!E1076</f>
        <v>1.27</v>
      </c>
      <c r="F1076" s="3">
        <f>Raw_Data!F1076</f>
        <v>43</v>
      </c>
      <c r="G1076" s="3" t="str">
        <f>Raw_Data!G1076</f>
        <v>Asia</v>
      </c>
      <c r="H1076" s="3" t="str">
        <f>Raw_Data!H1076</f>
        <v>Mobile</v>
      </c>
      <c r="I1076" s="3">
        <f>Raw_Data!I1076</f>
        <v>8.99</v>
      </c>
      <c r="J1076" s="3">
        <f>Raw_Data!J1076</f>
        <v>1</v>
      </c>
      <c r="K1076" s="3" t="str">
        <f>Raw_Data!K1076</f>
        <v>Debit Card</v>
      </c>
      <c r="L1076" s="3">
        <f>Raw_Data!L1076</f>
        <v>2</v>
      </c>
      <c r="M1076" s="3">
        <f>Raw_Data!M1076</f>
        <v>0.03</v>
      </c>
      <c r="N1076" s="3" t="str">
        <f>Raw_Data!N1076</f>
        <v>Sci-Fi</v>
      </c>
      <c r="O1076" s="3" t="str">
        <f t="shared" si="160"/>
        <v>25-34</v>
      </c>
      <c r="P1076" s="3" t="str">
        <f t="shared" si="161"/>
        <v>&lt;10h</v>
      </c>
      <c r="Q1076" s="3" t="str">
        <f t="shared" si="162"/>
        <v>22-45d</v>
      </c>
      <c r="R1076" s="3" t="str">
        <f t="shared" si="163"/>
        <v>Medium</v>
      </c>
      <c r="S1076" s="3" t="str">
        <f t="shared" si="164"/>
        <v>Low</v>
      </c>
      <c r="T1076" s="3" t="str">
        <f t="shared" si="165"/>
        <v>Churned</v>
      </c>
      <c r="U1076" s="4">
        <f>1/(1+EXP(-(Predictive_Model!$B$5+((B1076-Predictive_Model!$B$20)/Predictive_Model!$C$20)*Predictive_Model!$D$20+((E1076-Predictive_Model!$B$21)/Predictive_Model!$C$21)*Predictive_Model!$D$21+((F1076-Predictive_Model!$B$22)/Predictive_Model!$C$22)*Predictive_Model!$D$22+((I1076-Predictive_Model!$B$23)/Predictive_Model!$C$23)*Predictive_Model!$D$23+((L1076-Predictive_Model!$B$24)/Predictive_Model!$C$24)*Predictive_Model!$D$24+((M1076-Predictive_Model!$B$25)/Predictive_Model!$C$25)*Predictive_Model!$D$25+IF(C1076="Male",Predictive_Model!$D$31,IF(C1076="Other",Predictive_Model!$D$32,0))+IF(D1076="Premium",Predictive_Model!$D$34,IF(D1076="Standard",Predictive_Model!$D$35,0))+IF(G1076="Asia",Predictive_Model!$D$37,IF(G1076="Europe",Predictive_Model!$D$38,IF(G1076="North America",Predictive_Model!$D$39,IF(G1076="Oceania",Predictive_Model!$D$40,IF(G1076="South America",Predictive_Model!$D$41,0)))))+IF(H1076="Laptop",Predictive_Model!$D$43,IF(H1076="Mobile",Predictive_Model!$D$44,IF(H1076="TV",Predictive_Model!$D$45,IF(H1076="Tablet",Predictive_Model!$D$46,0))))+IF(K1076="Crypto",Predictive_Model!$D$48,IF(K1076="Debit Card",Predictive_Model!$D$49,IF(K1076="Gift Card",Predictive_Model!$D$50,IF(K1076="PayPal",Predictive_Model!$D$51,0))))+IF(N1076="Comedy",Predictive_Model!$D$53,IF(N1076="Documentary",Predictive_Model!$D$54,IF(N1076="Drama",Predictive_Model!$D$55,IF(N1076="Horror",Predictive_Model!$D$56,IF(N1076="Romance",Predictive_Model!$D$57,IF(N1076="Sci-Fi",Predictive_Model!$D$58,0)))))))))</f>
        <v>0.99996555619398497</v>
      </c>
      <c r="V1076" s="3" t="str">
        <f t="shared" si="166"/>
        <v>Critical</v>
      </c>
      <c r="W1076" s="6">
        <f t="shared" si="167"/>
        <v>8.99</v>
      </c>
      <c r="X1076" s="3" t="str">
        <f t="shared" si="168"/>
        <v>Priority 2</v>
      </c>
      <c r="Y1076" s="3" t="str">
        <f t="shared" si="169"/>
        <v>OK</v>
      </c>
    </row>
    <row r="1077" spans="1:25" x14ac:dyDescent="0.25">
      <c r="A1077" s="3" t="str">
        <f>Raw_Data!A1077</f>
        <v>fef9c533-b570-4ab6-8bbc-8bc6bbec40fd</v>
      </c>
      <c r="B1077" s="3">
        <f>Raw_Data!B1077</f>
        <v>60</v>
      </c>
      <c r="C1077" s="3" t="str">
        <f>Raw_Data!C1077</f>
        <v>Male</v>
      </c>
      <c r="D1077" s="3" t="str">
        <f>Raw_Data!D1077</f>
        <v>Premium</v>
      </c>
      <c r="E1077" s="3">
        <f>Raw_Data!E1077</f>
        <v>2.52</v>
      </c>
      <c r="F1077" s="3">
        <f>Raw_Data!F1077</f>
        <v>32</v>
      </c>
      <c r="G1077" s="3" t="str">
        <f>Raw_Data!G1077</f>
        <v>Asia</v>
      </c>
      <c r="H1077" s="3" t="str">
        <f>Raw_Data!H1077</f>
        <v>Tablet</v>
      </c>
      <c r="I1077" s="3">
        <f>Raw_Data!I1077</f>
        <v>17.989999999999998</v>
      </c>
      <c r="J1077" s="3">
        <f>Raw_Data!J1077</f>
        <v>1</v>
      </c>
      <c r="K1077" s="3" t="str">
        <f>Raw_Data!K1077</f>
        <v>PayPal</v>
      </c>
      <c r="L1077" s="3">
        <f>Raw_Data!L1077</f>
        <v>4</v>
      </c>
      <c r="M1077" s="3">
        <f>Raw_Data!M1077</f>
        <v>0.08</v>
      </c>
      <c r="N1077" s="3" t="str">
        <f>Raw_Data!N1077</f>
        <v>Drama</v>
      </c>
      <c r="O1077" s="3" t="str">
        <f t="shared" si="160"/>
        <v>55-70</v>
      </c>
      <c r="P1077" s="3" t="str">
        <f t="shared" si="161"/>
        <v>&lt;10h</v>
      </c>
      <c r="Q1077" s="3" t="str">
        <f t="shared" si="162"/>
        <v>22-45d</v>
      </c>
      <c r="R1077" s="3" t="str">
        <f t="shared" si="163"/>
        <v>Medium</v>
      </c>
      <c r="S1077" s="3" t="str">
        <f t="shared" si="164"/>
        <v>High</v>
      </c>
      <c r="T1077" s="3" t="str">
        <f t="shared" si="165"/>
        <v>Churned</v>
      </c>
      <c r="U1077" s="4">
        <f>1/(1+EXP(-(Predictive_Model!$B$5+((B1077-Predictive_Model!$B$20)/Predictive_Model!$C$20)*Predictive_Model!$D$20+((E1077-Predictive_Model!$B$21)/Predictive_Model!$C$21)*Predictive_Model!$D$21+((F1077-Predictive_Model!$B$22)/Predictive_Model!$C$22)*Predictive_Model!$D$22+((I1077-Predictive_Model!$B$23)/Predictive_Model!$C$23)*Predictive_Model!$D$23+((L1077-Predictive_Model!$B$24)/Predictive_Model!$C$24)*Predictive_Model!$D$24+((M1077-Predictive_Model!$B$25)/Predictive_Model!$C$25)*Predictive_Model!$D$25+IF(C1077="Male",Predictive_Model!$D$31,IF(C1077="Other",Predictive_Model!$D$32,0))+IF(D1077="Premium",Predictive_Model!$D$34,IF(D1077="Standard",Predictive_Model!$D$35,0))+IF(G1077="Asia",Predictive_Model!$D$37,IF(G1077="Europe",Predictive_Model!$D$38,IF(G1077="North America",Predictive_Model!$D$39,IF(G1077="Oceania",Predictive_Model!$D$40,IF(G1077="South America",Predictive_Model!$D$41,0)))))+IF(H1077="Laptop",Predictive_Model!$D$43,IF(H1077="Mobile",Predictive_Model!$D$44,IF(H1077="TV",Predictive_Model!$D$45,IF(H1077="Tablet",Predictive_Model!$D$46,0))))+IF(K1077="Crypto",Predictive_Model!$D$48,IF(K1077="Debit Card",Predictive_Model!$D$49,IF(K1077="Gift Card",Predictive_Model!$D$50,IF(K1077="PayPal",Predictive_Model!$D$51,0))))+IF(N1077="Comedy",Predictive_Model!$D$53,IF(N1077="Documentary",Predictive_Model!$D$54,IF(N1077="Drama",Predictive_Model!$D$55,IF(N1077="Horror",Predictive_Model!$D$56,IF(N1077="Romance",Predictive_Model!$D$57,IF(N1077="Sci-Fi",Predictive_Model!$D$58,0)))))))))</f>
        <v>0.97757458497458882</v>
      </c>
      <c r="V1077" s="3" t="str">
        <f t="shared" si="166"/>
        <v>Critical</v>
      </c>
      <c r="W1077" s="6">
        <f t="shared" si="167"/>
        <v>17.989999999999998</v>
      </c>
      <c r="X1077" s="3" t="str">
        <f t="shared" si="168"/>
        <v>Priority 1</v>
      </c>
      <c r="Y1077" s="3" t="str">
        <f t="shared" si="169"/>
        <v>OK</v>
      </c>
    </row>
    <row r="1078" spans="1:25" x14ac:dyDescent="0.25">
      <c r="A1078" s="3" t="str">
        <f>Raw_Data!A1078</f>
        <v>87bb868a-f169-41ac-ab78-94021cf19a0f</v>
      </c>
      <c r="B1078" s="3">
        <f>Raw_Data!B1078</f>
        <v>68</v>
      </c>
      <c r="C1078" s="3" t="str">
        <f>Raw_Data!C1078</f>
        <v>Male</v>
      </c>
      <c r="D1078" s="3" t="str">
        <f>Raw_Data!D1078</f>
        <v>Standard</v>
      </c>
      <c r="E1078" s="3">
        <f>Raw_Data!E1078</f>
        <v>1.68</v>
      </c>
      <c r="F1078" s="3">
        <f>Raw_Data!F1078</f>
        <v>33</v>
      </c>
      <c r="G1078" s="3" t="str">
        <f>Raw_Data!G1078</f>
        <v>Africa</v>
      </c>
      <c r="H1078" s="3" t="str">
        <f>Raw_Data!H1078</f>
        <v>Desktop</v>
      </c>
      <c r="I1078" s="3">
        <f>Raw_Data!I1078</f>
        <v>13.99</v>
      </c>
      <c r="J1078" s="3">
        <f>Raw_Data!J1078</f>
        <v>1</v>
      </c>
      <c r="K1078" s="3" t="str">
        <f>Raw_Data!K1078</f>
        <v>Credit Card</v>
      </c>
      <c r="L1078" s="3">
        <f>Raw_Data!L1078</f>
        <v>3</v>
      </c>
      <c r="M1078" s="3">
        <f>Raw_Data!M1078</f>
        <v>0.05</v>
      </c>
      <c r="N1078" s="3" t="str">
        <f>Raw_Data!N1078</f>
        <v>Drama</v>
      </c>
      <c r="O1078" s="3" t="str">
        <f t="shared" si="160"/>
        <v>55-70</v>
      </c>
      <c r="P1078" s="3" t="str">
        <f t="shared" si="161"/>
        <v>&lt;10h</v>
      </c>
      <c r="Q1078" s="3" t="str">
        <f t="shared" si="162"/>
        <v>22-45d</v>
      </c>
      <c r="R1078" s="3" t="str">
        <f t="shared" si="163"/>
        <v>Medium</v>
      </c>
      <c r="S1078" s="3" t="str">
        <f t="shared" si="164"/>
        <v>Mid</v>
      </c>
      <c r="T1078" s="3" t="str">
        <f t="shared" si="165"/>
        <v>Churned</v>
      </c>
      <c r="U1078" s="4">
        <f>1/(1+EXP(-(Predictive_Model!$B$5+((B1078-Predictive_Model!$B$20)/Predictive_Model!$C$20)*Predictive_Model!$D$20+((E1078-Predictive_Model!$B$21)/Predictive_Model!$C$21)*Predictive_Model!$D$21+((F1078-Predictive_Model!$B$22)/Predictive_Model!$C$22)*Predictive_Model!$D$22+((I1078-Predictive_Model!$B$23)/Predictive_Model!$C$23)*Predictive_Model!$D$23+((L1078-Predictive_Model!$B$24)/Predictive_Model!$C$24)*Predictive_Model!$D$24+((M1078-Predictive_Model!$B$25)/Predictive_Model!$C$25)*Predictive_Model!$D$25+IF(C1078="Male",Predictive_Model!$D$31,IF(C1078="Other",Predictive_Model!$D$32,0))+IF(D1078="Premium",Predictive_Model!$D$34,IF(D1078="Standard",Predictive_Model!$D$35,0))+IF(G1078="Asia",Predictive_Model!$D$37,IF(G1078="Europe",Predictive_Model!$D$38,IF(G1078="North America",Predictive_Model!$D$39,IF(G1078="Oceania",Predictive_Model!$D$40,IF(G1078="South America",Predictive_Model!$D$41,0)))))+IF(H1078="Laptop",Predictive_Model!$D$43,IF(H1078="Mobile",Predictive_Model!$D$44,IF(H1078="TV",Predictive_Model!$D$45,IF(H1078="Tablet",Predictive_Model!$D$46,0))))+IF(K1078="Crypto",Predictive_Model!$D$48,IF(K1078="Debit Card",Predictive_Model!$D$49,IF(K1078="Gift Card",Predictive_Model!$D$50,IF(K1078="PayPal",Predictive_Model!$D$51,0))))+IF(N1078="Comedy",Predictive_Model!$D$53,IF(N1078="Documentary",Predictive_Model!$D$54,IF(N1078="Drama",Predictive_Model!$D$55,IF(N1078="Horror",Predictive_Model!$D$56,IF(N1078="Romance",Predictive_Model!$D$57,IF(N1078="Sci-Fi",Predictive_Model!$D$58,0)))))))))</f>
        <v>0.99620395811725626</v>
      </c>
      <c r="V1078" s="3" t="str">
        <f t="shared" si="166"/>
        <v>Critical</v>
      </c>
      <c r="W1078" s="6">
        <f t="shared" si="167"/>
        <v>13.99</v>
      </c>
      <c r="X1078" s="3" t="str">
        <f t="shared" si="168"/>
        <v>Priority 2</v>
      </c>
      <c r="Y1078" s="3" t="str">
        <f t="shared" si="169"/>
        <v>OK</v>
      </c>
    </row>
    <row r="1079" spans="1:25" x14ac:dyDescent="0.25">
      <c r="A1079" s="3" t="str">
        <f>Raw_Data!A1079</f>
        <v>1d1cd9d8-ec13-4c06-88b3-c7aced7f8570</v>
      </c>
      <c r="B1079" s="3">
        <f>Raw_Data!B1079</f>
        <v>22</v>
      </c>
      <c r="C1079" s="3" t="str">
        <f>Raw_Data!C1079</f>
        <v>Other</v>
      </c>
      <c r="D1079" s="3" t="str">
        <f>Raw_Data!D1079</f>
        <v>Premium</v>
      </c>
      <c r="E1079" s="3">
        <f>Raw_Data!E1079</f>
        <v>0.43</v>
      </c>
      <c r="F1079" s="3">
        <f>Raw_Data!F1079</f>
        <v>23</v>
      </c>
      <c r="G1079" s="3" t="str">
        <f>Raw_Data!G1079</f>
        <v>Europe</v>
      </c>
      <c r="H1079" s="3" t="str">
        <f>Raw_Data!H1079</f>
        <v>Tablet</v>
      </c>
      <c r="I1079" s="3">
        <f>Raw_Data!I1079</f>
        <v>17.989999999999998</v>
      </c>
      <c r="J1079" s="3">
        <f>Raw_Data!J1079</f>
        <v>0</v>
      </c>
      <c r="K1079" s="3" t="str">
        <f>Raw_Data!K1079</f>
        <v>Credit Card</v>
      </c>
      <c r="L1079" s="3">
        <f>Raw_Data!L1079</f>
        <v>4</v>
      </c>
      <c r="M1079" s="3">
        <f>Raw_Data!M1079</f>
        <v>0.02</v>
      </c>
      <c r="N1079" s="3" t="str">
        <f>Raw_Data!N1079</f>
        <v>Horror</v>
      </c>
      <c r="O1079" s="3" t="str">
        <f t="shared" si="160"/>
        <v>18-24</v>
      </c>
      <c r="P1079" s="3" t="str">
        <f t="shared" si="161"/>
        <v>&lt;10h</v>
      </c>
      <c r="Q1079" s="3" t="str">
        <f t="shared" si="162"/>
        <v>22-45d</v>
      </c>
      <c r="R1079" s="3" t="str">
        <f t="shared" si="163"/>
        <v>Medium</v>
      </c>
      <c r="S1079" s="3" t="str">
        <f t="shared" si="164"/>
        <v>High</v>
      </c>
      <c r="T1079" s="3" t="str">
        <f t="shared" si="165"/>
        <v>Active</v>
      </c>
      <c r="U1079" s="4">
        <f>1/(1+EXP(-(Predictive_Model!$B$5+((B1079-Predictive_Model!$B$20)/Predictive_Model!$C$20)*Predictive_Model!$D$20+((E1079-Predictive_Model!$B$21)/Predictive_Model!$C$21)*Predictive_Model!$D$21+((F1079-Predictive_Model!$B$22)/Predictive_Model!$C$22)*Predictive_Model!$D$22+((I1079-Predictive_Model!$B$23)/Predictive_Model!$C$23)*Predictive_Model!$D$23+((L1079-Predictive_Model!$B$24)/Predictive_Model!$C$24)*Predictive_Model!$D$24+((M1079-Predictive_Model!$B$25)/Predictive_Model!$C$25)*Predictive_Model!$D$25+IF(C1079="Male",Predictive_Model!$D$31,IF(C1079="Other",Predictive_Model!$D$32,0))+IF(D1079="Premium",Predictive_Model!$D$34,IF(D1079="Standard",Predictive_Model!$D$35,0))+IF(G1079="Asia",Predictive_Model!$D$37,IF(G1079="Europe",Predictive_Model!$D$38,IF(G1079="North America",Predictive_Model!$D$39,IF(G1079="Oceania",Predictive_Model!$D$40,IF(G1079="South America",Predictive_Model!$D$41,0)))))+IF(H1079="Laptop",Predictive_Model!$D$43,IF(H1079="Mobile",Predictive_Model!$D$44,IF(H1079="TV",Predictive_Model!$D$45,IF(H1079="Tablet",Predictive_Model!$D$46,0))))+IF(K1079="Crypto",Predictive_Model!$D$48,IF(K1079="Debit Card",Predictive_Model!$D$49,IF(K1079="Gift Card",Predictive_Model!$D$50,IF(K1079="PayPal",Predictive_Model!$D$51,0))))+IF(N1079="Comedy",Predictive_Model!$D$53,IF(N1079="Documentary",Predictive_Model!$D$54,IF(N1079="Drama",Predictive_Model!$D$55,IF(N1079="Horror",Predictive_Model!$D$56,IF(N1079="Romance",Predictive_Model!$D$57,IF(N1079="Sci-Fi",Predictive_Model!$D$58,0)))))))))</f>
        <v>0.97276289052296605</v>
      </c>
      <c r="V1079" s="3" t="str">
        <f t="shared" si="166"/>
        <v>Critical</v>
      </c>
      <c r="W1079" s="6">
        <f t="shared" si="167"/>
        <v>17.500004400508157</v>
      </c>
      <c r="X1079" s="3" t="str">
        <f t="shared" si="168"/>
        <v>Priority 1</v>
      </c>
      <c r="Y1079" s="3" t="str">
        <f t="shared" si="169"/>
        <v>OK</v>
      </c>
    </row>
    <row r="1080" spans="1:25" x14ac:dyDescent="0.25">
      <c r="A1080" s="3" t="str">
        <f>Raw_Data!A1080</f>
        <v>240347ff-cafe-4b8b-86da-a0a0b6b8e162</v>
      </c>
      <c r="B1080" s="3">
        <f>Raw_Data!B1080</f>
        <v>43</v>
      </c>
      <c r="C1080" s="3" t="str">
        <f>Raw_Data!C1080</f>
        <v>Male</v>
      </c>
      <c r="D1080" s="3" t="str">
        <f>Raw_Data!D1080</f>
        <v>Basic</v>
      </c>
      <c r="E1080" s="3">
        <f>Raw_Data!E1080</f>
        <v>50.47</v>
      </c>
      <c r="F1080" s="3">
        <f>Raw_Data!F1080</f>
        <v>37</v>
      </c>
      <c r="G1080" s="3" t="str">
        <f>Raw_Data!G1080</f>
        <v>Africa</v>
      </c>
      <c r="H1080" s="3" t="str">
        <f>Raw_Data!H1080</f>
        <v>Laptop</v>
      </c>
      <c r="I1080" s="3">
        <f>Raw_Data!I1080</f>
        <v>8.99</v>
      </c>
      <c r="J1080" s="3">
        <f>Raw_Data!J1080</f>
        <v>0</v>
      </c>
      <c r="K1080" s="3" t="str">
        <f>Raw_Data!K1080</f>
        <v>Debit Card</v>
      </c>
      <c r="L1080" s="3">
        <f>Raw_Data!L1080</f>
        <v>4</v>
      </c>
      <c r="M1080" s="3">
        <f>Raw_Data!M1080</f>
        <v>1.33</v>
      </c>
      <c r="N1080" s="3" t="str">
        <f>Raw_Data!N1080</f>
        <v>Sci-Fi</v>
      </c>
      <c r="O1080" s="3" t="str">
        <f t="shared" si="160"/>
        <v>35-44</v>
      </c>
      <c r="P1080" s="3" t="str">
        <f t="shared" si="161"/>
        <v>50h+</v>
      </c>
      <c r="Q1080" s="3" t="str">
        <f t="shared" si="162"/>
        <v>22-45d</v>
      </c>
      <c r="R1080" s="3" t="str">
        <f t="shared" si="163"/>
        <v>Medium</v>
      </c>
      <c r="S1080" s="3" t="str">
        <f t="shared" si="164"/>
        <v>Low</v>
      </c>
      <c r="T1080" s="3" t="str">
        <f t="shared" si="165"/>
        <v>Active</v>
      </c>
      <c r="U1080" s="4">
        <f>1/(1+EXP(-(Predictive_Model!$B$5+((B1080-Predictive_Model!$B$20)/Predictive_Model!$C$20)*Predictive_Model!$D$20+((E1080-Predictive_Model!$B$21)/Predictive_Model!$C$21)*Predictive_Model!$D$21+((F1080-Predictive_Model!$B$22)/Predictive_Model!$C$22)*Predictive_Model!$D$22+((I1080-Predictive_Model!$B$23)/Predictive_Model!$C$23)*Predictive_Model!$D$23+((L1080-Predictive_Model!$B$24)/Predictive_Model!$C$24)*Predictive_Model!$D$24+((M1080-Predictive_Model!$B$25)/Predictive_Model!$C$25)*Predictive_Model!$D$25+IF(C1080="Male",Predictive_Model!$D$31,IF(C1080="Other",Predictive_Model!$D$32,0))+IF(D1080="Premium",Predictive_Model!$D$34,IF(D1080="Standard",Predictive_Model!$D$35,0))+IF(G1080="Asia",Predictive_Model!$D$37,IF(G1080="Europe",Predictive_Model!$D$38,IF(G1080="North America",Predictive_Model!$D$39,IF(G1080="Oceania",Predictive_Model!$D$40,IF(G1080="South America",Predictive_Model!$D$41,0)))))+IF(H1080="Laptop",Predictive_Model!$D$43,IF(H1080="Mobile",Predictive_Model!$D$44,IF(H1080="TV",Predictive_Model!$D$45,IF(H1080="Tablet",Predictive_Model!$D$46,0))))+IF(K1080="Crypto",Predictive_Model!$D$48,IF(K1080="Debit Card",Predictive_Model!$D$49,IF(K1080="Gift Card",Predictive_Model!$D$50,IF(K1080="PayPal",Predictive_Model!$D$51,0))))+IF(N1080="Comedy",Predictive_Model!$D$53,IF(N1080="Documentary",Predictive_Model!$D$54,IF(N1080="Drama",Predictive_Model!$D$55,IF(N1080="Horror",Predictive_Model!$D$56,IF(N1080="Romance",Predictive_Model!$D$57,IF(N1080="Sci-Fi",Predictive_Model!$D$58,0)))))))))</f>
        <v>1.1546538058285246E-5</v>
      </c>
      <c r="V1080" s="3" t="str">
        <f t="shared" si="166"/>
        <v>Low</v>
      </c>
      <c r="W1080" s="6">
        <f t="shared" si="167"/>
        <v>1.0380337714398436E-4</v>
      </c>
      <c r="X1080" s="3" t="str">
        <f t="shared" si="168"/>
        <v>Monitor</v>
      </c>
      <c r="Y1080" s="3" t="str">
        <f t="shared" si="169"/>
        <v>OK</v>
      </c>
    </row>
    <row r="1081" spans="1:25" x14ac:dyDescent="0.25">
      <c r="A1081" s="3" t="str">
        <f>Raw_Data!A1081</f>
        <v>732d67f8-5996-46fe-9b35-695e2c344cee</v>
      </c>
      <c r="B1081" s="3">
        <f>Raw_Data!B1081</f>
        <v>65</v>
      </c>
      <c r="C1081" s="3" t="str">
        <f>Raw_Data!C1081</f>
        <v>Female</v>
      </c>
      <c r="D1081" s="3" t="str">
        <f>Raw_Data!D1081</f>
        <v>Basic</v>
      </c>
      <c r="E1081" s="3">
        <f>Raw_Data!E1081</f>
        <v>3.46</v>
      </c>
      <c r="F1081" s="3">
        <f>Raw_Data!F1081</f>
        <v>48</v>
      </c>
      <c r="G1081" s="3" t="str">
        <f>Raw_Data!G1081</f>
        <v>Oceania</v>
      </c>
      <c r="H1081" s="3" t="str">
        <f>Raw_Data!H1081</f>
        <v>Tablet</v>
      </c>
      <c r="I1081" s="3">
        <f>Raw_Data!I1081</f>
        <v>8.99</v>
      </c>
      <c r="J1081" s="3">
        <f>Raw_Data!J1081</f>
        <v>1</v>
      </c>
      <c r="K1081" s="3" t="str">
        <f>Raw_Data!K1081</f>
        <v>Credit Card</v>
      </c>
      <c r="L1081" s="3">
        <f>Raw_Data!L1081</f>
        <v>4</v>
      </c>
      <c r="M1081" s="3">
        <f>Raw_Data!M1081</f>
        <v>7.0000000000000007E-2</v>
      </c>
      <c r="N1081" s="3" t="str">
        <f>Raw_Data!N1081</f>
        <v>Drama</v>
      </c>
      <c r="O1081" s="3" t="str">
        <f t="shared" si="160"/>
        <v>55-70</v>
      </c>
      <c r="P1081" s="3" t="str">
        <f t="shared" si="161"/>
        <v>&lt;10h</v>
      </c>
      <c r="Q1081" s="3" t="str">
        <f t="shared" si="162"/>
        <v>46-60d</v>
      </c>
      <c r="R1081" s="3" t="str">
        <f t="shared" si="163"/>
        <v>Low</v>
      </c>
      <c r="S1081" s="3" t="str">
        <f t="shared" si="164"/>
        <v>Low</v>
      </c>
      <c r="T1081" s="3" t="str">
        <f t="shared" si="165"/>
        <v>Churned</v>
      </c>
      <c r="U1081" s="4">
        <f>1/(1+EXP(-(Predictive_Model!$B$5+((B1081-Predictive_Model!$B$20)/Predictive_Model!$C$20)*Predictive_Model!$D$20+((E1081-Predictive_Model!$B$21)/Predictive_Model!$C$21)*Predictive_Model!$D$21+((F1081-Predictive_Model!$B$22)/Predictive_Model!$C$22)*Predictive_Model!$D$22+((I1081-Predictive_Model!$B$23)/Predictive_Model!$C$23)*Predictive_Model!$D$23+((L1081-Predictive_Model!$B$24)/Predictive_Model!$C$24)*Predictive_Model!$D$24+((M1081-Predictive_Model!$B$25)/Predictive_Model!$C$25)*Predictive_Model!$D$25+IF(C1081="Male",Predictive_Model!$D$31,IF(C1081="Other",Predictive_Model!$D$32,0))+IF(D1081="Premium",Predictive_Model!$D$34,IF(D1081="Standard",Predictive_Model!$D$35,0))+IF(G1081="Asia",Predictive_Model!$D$37,IF(G1081="Europe",Predictive_Model!$D$38,IF(G1081="North America",Predictive_Model!$D$39,IF(G1081="Oceania",Predictive_Model!$D$40,IF(G1081="South America",Predictive_Model!$D$41,0)))))+IF(H1081="Laptop",Predictive_Model!$D$43,IF(H1081="Mobile",Predictive_Model!$D$44,IF(H1081="TV",Predictive_Model!$D$45,IF(H1081="Tablet",Predictive_Model!$D$46,0))))+IF(K1081="Crypto",Predictive_Model!$D$48,IF(K1081="Debit Card",Predictive_Model!$D$49,IF(K1081="Gift Card",Predictive_Model!$D$50,IF(K1081="PayPal",Predictive_Model!$D$51,0))))+IF(N1081="Comedy",Predictive_Model!$D$53,IF(N1081="Documentary",Predictive_Model!$D$54,IF(N1081="Drama",Predictive_Model!$D$55,IF(N1081="Horror",Predictive_Model!$D$56,IF(N1081="Romance",Predictive_Model!$D$57,IF(N1081="Sci-Fi",Predictive_Model!$D$58,0)))))))))</f>
        <v>0.9998898221027509</v>
      </c>
      <c r="V1081" s="3" t="str">
        <f t="shared" si="166"/>
        <v>Critical</v>
      </c>
      <c r="W1081" s="6">
        <f t="shared" si="167"/>
        <v>8.99</v>
      </c>
      <c r="X1081" s="3" t="str">
        <f t="shared" si="168"/>
        <v>Priority 2</v>
      </c>
      <c r="Y1081" s="3" t="str">
        <f t="shared" si="169"/>
        <v>OK</v>
      </c>
    </row>
    <row r="1082" spans="1:25" x14ac:dyDescent="0.25">
      <c r="A1082" s="3" t="str">
        <f>Raw_Data!A1082</f>
        <v>97e6a461-5a39-4cd6-8459-95562f279693</v>
      </c>
      <c r="B1082" s="3">
        <f>Raw_Data!B1082</f>
        <v>38</v>
      </c>
      <c r="C1082" s="3" t="str">
        <f>Raw_Data!C1082</f>
        <v>Male</v>
      </c>
      <c r="D1082" s="3" t="str">
        <f>Raw_Data!D1082</f>
        <v>Basic</v>
      </c>
      <c r="E1082" s="3">
        <f>Raw_Data!E1082</f>
        <v>5.46</v>
      </c>
      <c r="F1082" s="3">
        <f>Raw_Data!F1082</f>
        <v>5</v>
      </c>
      <c r="G1082" s="3" t="str">
        <f>Raw_Data!G1082</f>
        <v>Oceania</v>
      </c>
      <c r="H1082" s="3" t="str">
        <f>Raw_Data!H1082</f>
        <v>TV</v>
      </c>
      <c r="I1082" s="3">
        <f>Raw_Data!I1082</f>
        <v>8.99</v>
      </c>
      <c r="J1082" s="3">
        <f>Raw_Data!J1082</f>
        <v>0</v>
      </c>
      <c r="K1082" s="3" t="str">
        <f>Raw_Data!K1082</f>
        <v>Gift Card</v>
      </c>
      <c r="L1082" s="3">
        <f>Raw_Data!L1082</f>
        <v>2</v>
      </c>
      <c r="M1082" s="3">
        <f>Raw_Data!M1082</f>
        <v>0.91</v>
      </c>
      <c r="N1082" s="3" t="str">
        <f>Raw_Data!N1082</f>
        <v>Horror</v>
      </c>
      <c r="O1082" s="3" t="str">
        <f t="shared" si="160"/>
        <v>35-44</v>
      </c>
      <c r="P1082" s="3" t="str">
        <f t="shared" si="161"/>
        <v>&lt;10h</v>
      </c>
      <c r="Q1082" s="3" t="str">
        <f t="shared" si="162"/>
        <v>0-7d</v>
      </c>
      <c r="R1082" s="3" t="str">
        <f t="shared" si="163"/>
        <v>Medium</v>
      </c>
      <c r="S1082" s="3" t="str">
        <f t="shared" si="164"/>
        <v>Low</v>
      </c>
      <c r="T1082" s="3" t="str">
        <f t="shared" si="165"/>
        <v>Active</v>
      </c>
      <c r="U1082" s="4">
        <f>1/(1+EXP(-(Predictive_Model!$B$5+((B1082-Predictive_Model!$B$20)/Predictive_Model!$C$20)*Predictive_Model!$D$20+((E1082-Predictive_Model!$B$21)/Predictive_Model!$C$21)*Predictive_Model!$D$21+((F1082-Predictive_Model!$B$22)/Predictive_Model!$C$22)*Predictive_Model!$D$22+((I1082-Predictive_Model!$B$23)/Predictive_Model!$C$23)*Predictive_Model!$D$23+((L1082-Predictive_Model!$B$24)/Predictive_Model!$C$24)*Predictive_Model!$D$24+((M1082-Predictive_Model!$B$25)/Predictive_Model!$C$25)*Predictive_Model!$D$25+IF(C1082="Male",Predictive_Model!$D$31,IF(C1082="Other",Predictive_Model!$D$32,0))+IF(D1082="Premium",Predictive_Model!$D$34,IF(D1082="Standard",Predictive_Model!$D$35,0))+IF(G1082="Asia",Predictive_Model!$D$37,IF(G1082="Europe",Predictive_Model!$D$38,IF(G1082="North America",Predictive_Model!$D$39,IF(G1082="Oceania",Predictive_Model!$D$40,IF(G1082="South America",Predictive_Model!$D$41,0)))))+IF(H1082="Laptop",Predictive_Model!$D$43,IF(H1082="Mobile",Predictive_Model!$D$44,IF(H1082="TV",Predictive_Model!$D$45,IF(H1082="Tablet",Predictive_Model!$D$46,0))))+IF(K1082="Crypto",Predictive_Model!$D$48,IF(K1082="Debit Card",Predictive_Model!$D$49,IF(K1082="Gift Card",Predictive_Model!$D$50,IF(K1082="PayPal",Predictive_Model!$D$51,0))))+IF(N1082="Comedy",Predictive_Model!$D$53,IF(N1082="Documentary",Predictive_Model!$D$54,IF(N1082="Drama",Predictive_Model!$D$55,IF(N1082="Horror",Predictive_Model!$D$56,IF(N1082="Romance",Predictive_Model!$D$57,IF(N1082="Sci-Fi",Predictive_Model!$D$58,0)))))))))</f>
        <v>0.8053426906547515</v>
      </c>
      <c r="V1082" s="3" t="str">
        <f t="shared" si="166"/>
        <v>Critical</v>
      </c>
      <c r="W1082" s="6">
        <f t="shared" si="167"/>
        <v>7.2400307889862159</v>
      </c>
      <c r="X1082" s="3" t="str">
        <f t="shared" si="168"/>
        <v>Priority 2</v>
      </c>
      <c r="Y1082" s="3" t="str">
        <f t="shared" si="169"/>
        <v>OK</v>
      </c>
    </row>
    <row r="1083" spans="1:25" x14ac:dyDescent="0.25">
      <c r="A1083" s="3" t="str">
        <f>Raw_Data!A1083</f>
        <v>c1036f42-7ebe-4737-aa18-7019022de901</v>
      </c>
      <c r="B1083" s="3">
        <f>Raw_Data!B1083</f>
        <v>61</v>
      </c>
      <c r="C1083" s="3" t="str">
        <f>Raw_Data!C1083</f>
        <v>Other</v>
      </c>
      <c r="D1083" s="3" t="str">
        <f>Raw_Data!D1083</f>
        <v>Premium</v>
      </c>
      <c r="E1083" s="3">
        <f>Raw_Data!E1083</f>
        <v>2.2200000000000002</v>
      </c>
      <c r="F1083" s="3">
        <f>Raw_Data!F1083</f>
        <v>43</v>
      </c>
      <c r="G1083" s="3" t="str">
        <f>Raw_Data!G1083</f>
        <v>Asia</v>
      </c>
      <c r="H1083" s="3" t="str">
        <f>Raw_Data!H1083</f>
        <v>TV</v>
      </c>
      <c r="I1083" s="3">
        <f>Raw_Data!I1083</f>
        <v>17.989999999999998</v>
      </c>
      <c r="J1083" s="3">
        <f>Raw_Data!J1083</f>
        <v>1</v>
      </c>
      <c r="K1083" s="3" t="str">
        <f>Raw_Data!K1083</f>
        <v>Gift Card</v>
      </c>
      <c r="L1083" s="3">
        <f>Raw_Data!L1083</f>
        <v>4</v>
      </c>
      <c r="M1083" s="3">
        <f>Raw_Data!M1083</f>
        <v>0.05</v>
      </c>
      <c r="N1083" s="3" t="str">
        <f>Raw_Data!N1083</f>
        <v>Documentary</v>
      </c>
      <c r="O1083" s="3" t="str">
        <f t="shared" si="160"/>
        <v>55-70</v>
      </c>
      <c r="P1083" s="3" t="str">
        <f t="shared" si="161"/>
        <v>&lt;10h</v>
      </c>
      <c r="Q1083" s="3" t="str">
        <f t="shared" si="162"/>
        <v>22-45d</v>
      </c>
      <c r="R1083" s="3" t="str">
        <f t="shared" si="163"/>
        <v>Medium</v>
      </c>
      <c r="S1083" s="3" t="str">
        <f t="shared" si="164"/>
        <v>High</v>
      </c>
      <c r="T1083" s="3" t="str">
        <f t="shared" si="165"/>
        <v>Churned</v>
      </c>
      <c r="U1083" s="4">
        <f>1/(1+EXP(-(Predictive_Model!$B$5+((B1083-Predictive_Model!$B$20)/Predictive_Model!$C$20)*Predictive_Model!$D$20+((E1083-Predictive_Model!$B$21)/Predictive_Model!$C$21)*Predictive_Model!$D$21+((F1083-Predictive_Model!$B$22)/Predictive_Model!$C$22)*Predictive_Model!$D$22+((I1083-Predictive_Model!$B$23)/Predictive_Model!$C$23)*Predictive_Model!$D$23+((L1083-Predictive_Model!$B$24)/Predictive_Model!$C$24)*Predictive_Model!$D$24+((M1083-Predictive_Model!$B$25)/Predictive_Model!$C$25)*Predictive_Model!$D$25+IF(C1083="Male",Predictive_Model!$D$31,IF(C1083="Other",Predictive_Model!$D$32,0))+IF(D1083="Premium",Predictive_Model!$D$34,IF(D1083="Standard",Predictive_Model!$D$35,0))+IF(G1083="Asia",Predictive_Model!$D$37,IF(G1083="Europe",Predictive_Model!$D$38,IF(G1083="North America",Predictive_Model!$D$39,IF(G1083="Oceania",Predictive_Model!$D$40,IF(G1083="South America",Predictive_Model!$D$41,0)))))+IF(H1083="Laptop",Predictive_Model!$D$43,IF(H1083="Mobile",Predictive_Model!$D$44,IF(H1083="TV",Predictive_Model!$D$45,IF(H1083="Tablet",Predictive_Model!$D$46,0))))+IF(K1083="Crypto",Predictive_Model!$D$48,IF(K1083="Debit Card",Predictive_Model!$D$49,IF(K1083="Gift Card",Predictive_Model!$D$50,IF(K1083="PayPal",Predictive_Model!$D$51,0))))+IF(N1083="Comedy",Predictive_Model!$D$53,IF(N1083="Documentary",Predictive_Model!$D$54,IF(N1083="Drama",Predictive_Model!$D$55,IF(N1083="Horror",Predictive_Model!$D$56,IF(N1083="Romance",Predictive_Model!$D$57,IF(N1083="Sci-Fi",Predictive_Model!$D$58,0)))))))))</f>
        <v>0.98470589182553891</v>
      </c>
      <c r="V1083" s="3" t="str">
        <f t="shared" si="166"/>
        <v>Critical</v>
      </c>
      <c r="W1083" s="6">
        <f t="shared" si="167"/>
        <v>17.989999999999998</v>
      </c>
      <c r="X1083" s="3" t="str">
        <f t="shared" si="168"/>
        <v>Priority 1</v>
      </c>
      <c r="Y1083" s="3" t="str">
        <f t="shared" si="169"/>
        <v>OK</v>
      </c>
    </row>
    <row r="1084" spans="1:25" x14ac:dyDescent="0.25">
      <c r="A1084" s="3" t="str">
        <f>Raw_Data!A1084</f>
        <v>d7e8c0ad-3178-481a-855e-5fd5fe3ffa43</v>
      </c>
      <c r="B1084" s="3">
        <f>Raw_Data!B1084</f>
        <v>68</v>
      </c>
      <c r="C1084" s="3" t="str">
        <f>Raw_Data!C1084</f>
        <v>Female</v>
      </c>
      <c r="D1084" s="3" t="str">
        <f>Raw_Data!D1084</f>
        <v>Premium</v>
      </c>
      <c r="E1084" s="3">
        <f>Raw_Data!E1084</f>
        <v>27.23</v>
      </c>
      <c r="F1084" s="3">
        <f>Raw_Data!F1084</f>
        <v>53</v>
      </c>
      <c r="G1084" s="3" t="str">
        <f>Raw_Data!G1084</f>
        <v>North America</v>
      </c>
      <c r="H1084" s="3" t="str">
        <f>Raw_Data!H1084</f>
        <v>Desktop</v>
      </c>
      <c r="I1084" s="3">
        <f>Raw_Data!I1084</f>
        <v>17.989999999999998</v>
      </c>
      <c r="J1084" s="3">
        <f>Raw_Data!J1084</f>
        <v>0</v>
      </c>
      <c r="K1084" s="3" t="str">
        <f>Raw_Data!K1084</f>
        <v>Gift Card</v>
      </c>
      <c r="L1084" s="3">
        <f>Raw_Data!L1084</f>
        <v>3</v>
      </c>
      <c r="M1084" s="3">
        <f>Raw_Data!M1084</f>
        <v>0.5</v>
      </c>
      <c r="N1084" s="3" t="str">
        <f>Raw_Data!N1084</f>
        <v>Documentary</v>
      </c>
      <c r="O1084" s="3" t="str">
        <f t="shared" si="160"/>
        <v>55-70</v>
      </c>
      <c r="P1084" s="3" t="str">
        <f t="shared" si="161"/>
        <v>25-49h</v>
      </c>
      <c r="Q1084" s="3" t="str">
        <f t="shared" si="162"/>
        <v>46-60d</v>
      </c>
      <c r="R1084" s="3" t="str">
        <f t="shared" si="163"/>
        <v>Medium</v>
      </c>
      <c r="S1084" s="3" t="str">
        <f t="shared" si="164"/>
        <v>High</v>
      </c>
      <c r="T1084" s="3" t="str">
        <f t="shared" si="165"/>
        <v>Active</v>
      </c>
      <c r="U1084" s="4">
        <f>1/(1+EXP(-(Predictive_Model!$B$5+((B1084-Predictive_Model!$B$20)/Predictive_Model!$C$20)*Predictive_Model!$D$20+((E1084-Predictive_Model!$B$21)/Predictive_Model!$C$21)*Predictive_Model!$D$21+((F1084-Predictive_Model!$B$22)/Predictive_Model!$C$22)*Predictive_Model!$D$22+((I1084-Predictive_Model!$B$23)/Predictive_Model!$C$23)*Predictive_Model!$D$23+((L1084-Predictive_Model!$B$24)/Predictive_Model!$C$24)*Predictive_Model!$D$24+((M1084-Predictive_Model!$B$25)/Predictive_Model!$C$25)*Predictive_Model!$D$25+IF(C1084="Male",Predictive_Model!$D$31,IF(C1084="Other",Predictive_Model!$D$32,0))+IF(D1084="Premium",Predictive_Model!$D$34,IF(D1084="Standard",Predictive_Model!$D$35,0))+IF(G1084="Asia",Predictive_Model!$D$37,IF(G1084="Europe",Predictive_Model!$D$38,IF(G1084="North America",Predictive_Model!$D$39,IF(G1084="Oceania",Predictive_Model!$D$40,IF(G1084="South America",Predictive_Model!$D$41,0)))))+IF(H1084="Laptop",Predictive_Model!$D$43,IF(H1084="Mobile",Predictive_Model!$D$44,IF(H1084="TV",Predictive_Model!$D$45,IF(H1084="Tablet",Predictive_Model!$D$46,0))))+IF(K1084="Crypto",Predictive_Model!$D$48,IF(K1084="Debit Card",Predictive_Model!$D$49,IF(K1084="Gift Card",Predictive_Model!$D$50,IF(K1084="PayPal",Predictive_Model!$D$51,0))))+IF(N1084="Comedy",Predictive_Model!$D$53,IF(N1084="Documentary",Predictive_Model!$D$54,IF(N1084="Drama",Predictive_Model!$D$55,IF(N1084="Horror",Predictive_Model!$D$56,IF(N1084="Romance",Predictive_Model!$D$57,IF(N1084="Sci-Fi",Predictive_Model!$D$58,0)))))))))</f>
        <v>0.14036492475293569</v>
      </c>
      <c r="V1084" s="3" t="str">
        <f t="shared" si="166"/>
        <v>Low</v>
      </c>
      <c r="W1084" s="6">
        <f t="shared" si="167"/>
        <v>2.5251649963053127</v>
      </c>
      <c r="X1084" s="3" t="str">
        <f t="shared" si="168"/>
        <v>Monitor</v>
      </c>
      <c r="Y1084" s="3" t="str">
        <f t="shared" si="169"/>
        <v>OK</v>
      </c>
    </row>
    <row r="1085" spans="1:25" x14ac:dyDescent="0.25">
      <c r="A1085" s="3" t="str">
        <f>Raw_Data!A1085</f>
        <v>92f2af93-27fc-4030-95ce-aecc9b077942</v>
      </c>
      <c r="B1085" s="3">
        <f>Raw_Data!B1085</f>
        <v>54</v>
      </c>
      <c r="C1085" s="3" t="str">
        <f>Raw_Data!C1085</f>
        <v>Male</v>
      </c>
      <c r="D1085" s="3" t="str">
        <f>Raw_Data!D1085</f>
        <v>Standard</v>
      </c>
      <c r="E1085" s="3">
        <f>Raw_Data!E1085</f>
        <v>8.18</v>
      </c>
      <c r="F1085" s="3">
        <f>Raw_Data!F1085</f>
        <v>36</v>
      </c>
      <c r="G1085" s="3" t="str">
        <f>Raw_Data!G1085</f>
        <v>Oceania</v>
      </c>
      <c r="H1085" s="3" t="str">
        <f>Raw_Data!H1085</f>
        <v>Mobile</v>
      </c>
      <c r="I1085" s="3">
        <f>Raw_Data!I1085</f>
        <v>13.99</v>
      </c>
      <c r="J1085" s="3">
        <f>Raw_Data!J1085</f>
        <v>1</v>
      </c>
      <c r="K1085" s="3" t="str">
        <f>Raw_Data!K1085</f>
        <v>Credit Card</v>
      </c>
      <c r="L1085" s="3">
        <f>Raw_Data!L1085</f>
        <v>2</v>
      </c>
      <c r="M1085" s="3">
        <f>Raw_Data!M1085</f>
        <v>0.22</v>
      </c>
      <c r="N1085" s="3" t="str">
        <f>Raw_Data!N1085</f>
        <v>Documentary</v>
      </c>
      <c r="O1085" s="3" t="str">
        <f t="shared" si="160"/>
        <v>45-54</v>
      </c>
      <c r="P1085" s="3" t="str">
        <f t="shared" si="161"/>
        <v>&lt;10h</v>
      </c>
      <c r="Q1085" s="3" t="str">
        <f t="shared" si="162"/>
        <v>22-45d</v>
      </c>
      <c r="R1085" s="3" t="str">
        <f t="shared" si="163"/>
        <v>Medium</v>
      </c>
      <c r="S1085" s="3" t="str">
        <f t="shared" si="164"/>
        <v>Mid</v>
      </c>
      <c r="T1085" s="3" t="str">
        <f t="shared" si="165"/>
        <v>Churned</v>
      </c>
      <c r="U1085" s="4">
        <f>1/(1+EXP(-(Predictive_Model!$B$5+((B1085-Predictive_Model!$B$20)/Predictive_Model!$C$20)*Predictive_Model!$D$20+((E1085-Predictive_Model!$B$21)/Predictive_Model!$C$21)*Predictive_Model!$D$21+((F1085-Predictive_Model!$B$22)/Predictive_Model!$C$22)*Predictive_Model!$D$22+((I1085-Predictive_Model!$B$23)/Predictive_Model!$C$23)*Predictive_Model!$D$23+((L1085-Predictive_Model!$B$24)/Predictive_Model!$C$24)*Predictive_Model!$D$24+((M1085-Predictive_Model!$B$25)/Predictive_Model!$C$25)*Predictive_Model!$D$25+IF(C1085="Male",Predictive_Model!$D$31,IF(C1085="Other",Predictive_Model!$D$32,0))+IF(D1085="Premium",Predictive_Model!$D$34,IF(D1085="Standard",Predictive_Model!$D$35,0))+IF(G1085="Asia",Predictive_Model!$D$37,IF(G1085="Europe",Predictive_Model!$D$38,IF(G1085="North America",Predictive_Model!$D$39,IF(G1085="Oceania",Predictive_Model!$D$40,IF(G1085="South America",Predictive_Model!$D$41,0)))))+IF(H1085="Laptop",Predictive_Model!$D$43,IF(H1085="Mobile",Predictive_Model!$D$44,IF(H1085="TV",Predictive_Model!$D$45,IF(H1085="Tablet",Predictive_Model!$D$46,0))))+IF(K1085="Crypto",Predictive_Model!$D$48,IF(K1085="Debit Card",Predictive_Model!$D$49,IF(K1085="Gift Card",Predictive_Model!$D$50,IF(K1085="PayPal",Predictive_Model!$D$51,0))))+IF(N1085="Comedy",Predictive_Model!$D$53,IF(N1085="Documentary",Predictive_Model!$D$54,IF(N1085="Drama",Predictive_Model!$D$55,IF(N1085="Horror",Predictive_Model!$D$56,IF(N1085="Romance",Predictive_Model!$D$57,IF(N1085="Sci-Fi",Predictive_Model!$D$58,0)))))))))</f>
        <v>0.99799959266552596</v>
      </c>
      <c r="V1085" s="3" t="str">
        <f t="shared" si="166"/>
        <v>Critical</v>
      </c>
      <c r="W1085" s="6">
        <f t="shared" si="167"/>
        <v>13.99</v>
      </c>
      <c r="X1085" s="3" t="str">
        <f t="shared" si="168"/>
        <v>Priority 2</v>
      </c>
      <c r="Y1085" s="3" t="str">
        <f t="shared" si="169"/>
        <v>OK</v>
      </c>
    </row>
    <row r="1086" spans="1:25" x14ac:dyDescent="0.25">
      <c r="A1086" s="3" t="str">
        <f>Raw_Data!A1086</f>
        <v>de7ca252-1a6c-444f-950d-1d30acb83619</v>
      </c>
      <c r="B1086" s="3">
        <f>Raw_Data!B1086</f>
        <v>28</v>
      </c>
      <c r="C1086" s="3" t="str">
        <f>Raw_Data!C1086</f>
        <v>Male</v>
      </c>
      <c r="D1086" s="3" t="str">
        <f>Raw_Data!D1086</f>
        <v>Premium</v>
      </c>
      <c r="E1086" s="3">
        <f>Raw_Data!E1086</f>
        <v>4.5999999999999996</v>
      </c>
      <c r="F1086" s="3">
        <f>Raw_Data!F1086</f>
        <v>16</v>
      </c>
      <c r="G1086" s="3" t="str">
        <f>Raw_Data!G1086</f>
        <v>South America</v>
      </c>
      <c r="H1086" s="3" t="str">
        <f>Raw_Data!H1086</f>
        <v>Mobile</v>
      </c>
      <c r="I1086" s="3">
        <f>Raw_Data!I1086</f>
        <v>17.989999999999998</v>
      </c>
      <c r="J1086" s="3">
        <f>Raw_Data!J1086</f>
        <v>0</v>
      </c>
      <c r="K1086" s="3" t="str">
        <f>Raw_Data!K1086</f>
        <v>PayPal</v>
      </c>
      <c r="L1086" s="3">
        <f>Raw_Data!L1086</f>
        <v>4</v>
      </c>
      <c r="M1086" s="3">
        <f>Raw_Data!M1086</f>
        <v>0.27</v>
      </c>
      <c r="N1086" s="3" t="str">
        <f>Raw_Data!N1086</f>
        <v>Action</v>
      </c>
      <c r="O1086" s="3" t="str">
        <f t="shared" si="160"/>
        <v>25-34</v>
      </c>
      <c r="P1086" s="3" t="str">
        <f t="shared" si="161"/>
        <v>&lt;10h</v>
      </c>
      <c r="Q1086" s="3" t="str">
        <f t="shared" si="162"/>
        <v>8-21d</v>
      </c>
      <c r="R1086" s="3" t="str">
        <f t="shared" si="163"/>
        <v>Medium</v>
      </c>
      <c r="S1086" s="3" t="str">
        <f t="shared" si="164"/>
        <v>High</v>
      </c>
      <c r="T1086" s="3" t="str">
        <f t="shared" si="165"/>
        <v>Active</v>
      </c>
      <c r="U1086" s="4">
        <f>1/(1+EXP(-(Predictive_Model!$B$5+((B1086-Predictive_Model!$B$20)/Predictive_Model!$C$20)*Predictive_Model!$D$20+((E1086-Predictive_Model!$B$21)/Predictive_Model!$C$21)*Predictive_Model!$D$21+((F1086-Predictive_Model!$B$22)/Predictive_Model!$C$22)*Predictive_Model!$D$22+((I1086-Predictive_Model!$B$23)/Predictive_Model!$C$23)*Predictive_Model!$D$23+((L1086-Predictive_Model!$B$24)/Predictive_Model!$C$24)*Predictive_Model!$D$24+((M1086-Predictive_Model!$B$25)/Predictive_Model!$C$25)*Predictive_Model!$D$25+IF(C1086="Male",Predictive_Model!$D$31,IF(C1086="Other",Predictive_Model!$D$32,0))+IF(D1086="Premium",Predictive_Model!$D$34,IF(D1086="Standard",Predictive_Model!$D$35,0))+IF(G1086="Asia",Predictive_Model!$D$37,IF(G1086="Europe",Predictive_Model!$D$38,IF(G1086="North America",Predictive_Model!$D$39,IF(G1086="Oceania",Predictive_Model!$D$40,IF(G1086="South America",Predictive_Model!$D$41,0)))))+IF(H1086="Laptop",Predictive_Model!$D$43,IF(H1086="Mobile",Predictive_Model!$D$44,IF(H1086="TV",Predictive_Model!$D$45,IF(H1086="Tablet",Predictive_Model!$D$46,0))))+IF(K1086="Crypto",Predictive_Model!$D$48,IF(K1086="Debit Card",Predictive_Model!$D$49,IF(K1086="Gift Card",Predictive_Model!$D$50,IF(K1086="PayPal",Predictive_Model!$D$51,0))))+IF(N1086="Comedy",Predictive_Model!$D$53,IF(N1086="Documentary",Predictive_Model!$D$54,IF(N1086="Drama",Predictive_Model!$D$55,IF(N1086="Horror",Predictive_Model!$D$56,IF(N1086="Romance",Predictive_Model!$D$57,IF(N1086="Sci-Fi",Predictive_Model!$D$58,0)))))))))</f>
        <v>0.73771381978364658</v>
      </c>
      <c r="V1086" s="3" t="str">
        <f t="shared" si="166"/>
        <v>High</v>
      </c>
      <c r="W1086" s="6">
        <f t="shared" si="167"/>
        <v>13.271471617907801</v>
      </c>
      <c r="X1086" s="3" t="str">
        <f t="shared" si="168"/>
        <v>Monitor</v>
      </c>
      <c r="Y1086" s="3" t="str">
        <f t="shared" si="169"/>
        <v>OK</v>
      </c>
    </row>
    <row r="1087" spans="1:25" x14ac:dyDescent="0.25">
      <c r="A1087" s="3" t="str">
        <f>Raw_Data!A1087</f>
        <v>4b2d1a25-31b7-4b0f-bc95-017606ce2284</v>
      </c>
      <c r="B1087" s="3">
        <f>Raw_Data!B1087</f>
        <v>54</v>
      </c>
      <c r="C1087" s="3" t="str">
        <f>Raw_Data!C1087</f>
        <v>Other</v>
      </c>
      <c r="D1087" s="3" t="str">
        <f>Raw_Data!D1087</f>
        <v>Basic</v>
      </c>
      <c r="E1087" s="3">
        <f>Raw_Data!E1087</f>
        <v>12.13</v>
      </c>
      <c r="F1087" s="3">
        <f>Raw_Data!F1087</f>
        <v>50</v>
      </c>
      <c r="G1087" s="3" t="str">
        <f>Raw_Data!G1087</f>
        <v>South America</v>
      </c>
      <c r="H1087" s="3" t="str">
        <f>Raw_Data!H1087</f>
        <v>Tablet</v>
      </c>
      <c r="I1087" s="3">
        <f>Raw_Data!I1087</f>
        <v>8.99</v>
      </c>
      <c r="J1087" s="3">
        <f>Raw_Data!J1087</f>
        <v>1</v>
      </c>
      <c r="K1087" s="3" t="str">
        <f>Raw_Data!K1087</f>
        <v>Crypto</v>
      </c>
      <c r="L1087" s="3">
        <f>Raw_Data!L1087</f>
        <v>1</v>
      </c>
      <c r="M1087" s="3">
        <f>Raw_Data!M1087</f>
        <v>0.24</v>
      </c>
      <c r="N1087" s="3" t="str">
        <f>Raw_Data!N1087</f>
        <v>Romance</v>
      </c>
      <c r="O1087" s="3" t="str">
        <f t="shared" si="160"/>
        <v>45-54</v>
      </c>
      <c r="P1087" s="3" t="str">
        <f t="shared" si="161"/>
        <v>10-24h</v>
      </c>
      <c r="Q1087" s="3" t="str">
        <f t="shared" si="162"/>
        <v>46-60d</v>
      </c>
      <c r="R1087" s="3" t="str">
        <f t="shared" si="163"/>
        <v>Medium</v>
      </c>
      <c r="S1087" s="3" t="str">
        <f t="shared" si="164"/>
        <v>Low</v>
      </c>
      <c r="T1087" s="3" t="str">
        <f t="shared" si="165"/>
        <v>Churned</v>
      </c>
      <c r="U1087" s="4">
        <f>1/(1+EXP(-(Predictive_Model!$B$5+((B1087-Predictive_Model!$B$20)/Predictive_Model!$C$20)*Predictive_Model!$D$20+((E1087-Predictive_Model!$B$21)/Predictive_Model!$C$21)*Predictive_Model!$D$21+((F1087-Predictive_Model!$B$22)/Predictive_Model!$C$22)*Predictive_Model!$D$22+((I1087-Predictive_Model!$B$23)/Predictive_Model!$C$23)*Predictive_Model!$D$23+((L1087-Predictive_Model!$B$24)/Predictive_Model!$C$24)*Predictive_Model!$D$24+((M1087-Predictive_Model!$B$25)/Predictive_Model!$C$25)*Predictive_Model!$D$25+IF(C1087="Male",Predictive_Model!$D$31,IF(C1087="Other",Predictive_Model!$D$32,0))+IF(D1087="Premium",Predictive_Model!$D$34,IF(D1087="Standard",Predictive_Model!$D$35,0))+IF(G1087="Asia",Predictive_Model!$D$37,IF(G1087="Europe",Predictive_Model!$D$38,IF(G1087="North America",Predictive_Model!$D$39,IF(G1087="Oceania",Predictive_Model!$D$40,IF(G1087="South America",Predictive_Model!$D$41,0)))))+IF(H1087="Laptop",Predictive_Model!$D$43,IF(H1087="Mobile",Predictive_Model!$D$44,IF(H1087="TV",Predictive_Model!$D$45,IF(H1087="Tablet",Predictive_Model!$D$46,0))))+IF(K1087="Crypto",Predictive_Model!$D$48,IF(K1087="Debit Card",Predictive_Model!$D$49,IF(K1087="Gift Card",Predictive_Model!$D$50,IF(K1087="PayPal",Predictive_Model!$D$51,0))))+IF(N1087="Comedy",Predictive_Model!$D$53,IF(N1087="Documentary",Predictive_Model!$D$54,IF(N1087="Drama",Predictive_Model!$D$55,IF(N1087="Horror",Predictive_Model!$D$56,IF(N1087="Romance",Predictive_Model!$D$57,IF(N1087="Sci-Fi",Predictive_Model!$D$58,0)))))))))</f>
        <v>0.99978774847168472</v>
      </c>
      <c r="V1087" s="3" t="str">
        <f t="shared" si="166"/>
        <v>Critical</v>
      </c>
      <c r="W1087" s="6">
        <f t="shared" si="167"/>
        <v>8.99</v>
      </c>
      <c r="X1087" s="3" t="str">
        <f t="shared" si="168"/>
        <v>Priority 2</v>
      </c>
      <c r="Y1087" s="3" t="str">
        <f t="shared" si="169"/>
        <v>OK</v>
      </c>
    </row>
    <row r="1088" spans="1:25" x14ac:dyDescent="0.25">
      <c r="A1088" s="3" t="str">
        <f>Raw_Data!A1088</f>
        <v>5497a74d-e048-4392-9025-2000dfceb952</v>
      </c>
      <c r="B1088" s="3">
        <f>Raw_Data!B1088</f>
        <v>63</v>
      </c>
      <c r="C1088" s="3" t="str">
        <f>Raw_Data!C1088</f>
        <v>Female</v>
      </c>
      <c r="D1088" s="3" t="str">
        <f>Raw_Data!D1088</f>
        <v>Basic</v>
      </c>
      <c r="E1088" s="3">
        <f>Raw_Data!E1088</f>
        <v>3.65</v>
      </c>
      <c r="F1088" s="3">
        <f>Raw_Data!F1088</f>
        <v>55</v>
      </c>
      <c r="G1088" s="3" t="str">
        <f>Raw_Data!G1088</f>
        <v>South America</v>
      </c>
      <c r="H1088" s="3" t="str">
        <f>Raw_Data!H1088</f>
        <v>Desktop</v>
      </c>
      <c r="I1088" s="3">
        <f>Raw_Data!I1088</f>
        <v>8.99</v>
      </c>
      <c r="J1088" s="3">
        <f>Raw_Data!J1088</f>
        <v>1</v>
      </c>
      <c r="K1088" s="3" t="str">
        <f>Raw_Data!K1088</f>
        <v>Crypto</v>
      </c>
      <c r="L1088" s="3">
        <f>Raw_Data!L1088</f>
        <v>5</v>
      </c>
      <c r="M1088" s="3">
        <f>Raw_Data!M1088</f>
        <v>7.0000000000000007E-2</v>
      </c>
      <c r="N1088" s="3" t="str">
        <f>Raw_Data!N1088</f>
        <v>Comedy</v>
      </c>
      <c r="O1088" s="3" t="str">
        <f t="shared" si="160"/>
        <v>55-70</v>
      </c>
      <c r="P1088" s="3" t="str">
        <f t="shared" si="161"/>
        <v>&lt;10h</v>
      </c>
      <c r="Q1088" s="3" t="str">
        <f t="shared" si="162"/>
        <v>46-60d</v>
      </c>
      <c r="R1088" s="3" t="str">
        <f t="shared" si="163"/>
        <v>Low</v>
      </c>
      <c r="S1088" s="3" t="str">
        <f t="shared" si="164"/>
        <v>Low</v>
      </c>
      <c r="T1088" s="3" t="str">
        <f t="shared" si="165"/>
        <v>Churned</v>
      </c>
      <c r="U1088" s="4">
        <f>1/(1+EXP(-(Predictive_Model!$B$5+((B1088-Predictive_Model!$B$20)/Predictive_Model!$C$20)*Predictive_Model!$D$20+((E1088-Predictive_Model!$B$21)/Predictive_Model!$C$21)*Predictive_Model!$D$21+((F1088-Predictive_Model!$B$22)/Predictive_Model!$C$22)*Predictive_Model!$D$22+((I1088-Predictive_Model!$B$23)/Predictive_Model!$C$23)*Predictive_Model!$D$23+((L1088-Predictive_Model!$B$24)/Predictive_Model!$C$24)*Predictive_Model!$D$24+((M1088-Predictive_Model!$B$25)/Predictive_Model!$C$25)*Predictive_Model!$D$25+IF(C1088="Male",Predictive_Model!$D$31,IF(C1088="Other",Predictive_Model!$D$32,0))+IF(D1088="Premium",Predictive_Model!$D$34,IF(D1088="Standard",Predictive_Model!$D$35,0))+IF(G1088="Asia",Predictive_Model!$D$37,IF(G1088="Europe",Predictive_Model!$D$38,IF(G1088="North America",Predictive_Model!$D$39,IF(G1088="Oceania",Predictive_Model!$D$40,IF(G1088="South America",Predictive_Model!$D$41,0)))))+IF(H1088="Laptop",Predictive_Model!$D$43,IF(H1088="Mobile",Predictive_Model!$D$44,IF(H1088="TV",Predictive_Model!$D$45,IF(H1088="Tablet",Predictive_Model!$D$46,0))))+IF(K1088="Crypto",Predictive_Model!$D$48,IF(K1088="Debit Card",Predictive_Model!$D$49,IF(K1088="Gift Card",Predictive_Model!$D$50,IF(K1088="PayPal",Predictive_Model!$D$51,0))))+IF(N1088="Comedy",Predictive_Model!$D$53,IF(N1088="Documentary",Predictive_Model!$D$54,IF(N1088="Drama",Predictive_Model!$D$55,IF(N1088="Horror",Predictive_Model!$D$56,IF(N1088="Romance",Predictive_Model!$D$57,IF(N1088="Sci-Fi",Predictive_Model!$D$58,0)))))))))</f>
        <v>0.99950204749226756</v>
      </c>
      <c r="V1088" s="3" t="str">
        <f t="shared" si="166"/>
        <v>Critical</v>
      </c>
      <c r="W1088" s="6">
        <f t="shared" si="167"/>
        <v>8.99</v>
      </c>
      <c r="X1088" s="3" t="str">
        <f t="shared" si="168"/>
        <v>Priority 2</v>
      </c>
      <c r="Y1088" s="3" t="str">
        <f t="shared" si="169"/>
        <v>OK</v>
      </c>
    </row>
    <row r="1089" spans="1:25" x14ac:dyDescent="0.25">
      <c r="A1089" s="3" t="str">
        <f>Raw_Data!A1089</f>
        <v>decb540e-6381-40d1-8c00-29e7277a279d</v>
      </c>
      <c r="B1089" s="3">
        <f>Raw_Data!B1089</f>
        <v>59</v>
      </c>
      <c r="C1089" s="3" t="str">
        <f>Raw_Data!C1089</f>
        <v>Other</v>
      </c>
      <c r="D1089" s="3" t="str">
        <f>Raw_Data!D1089</f>
        <v>Basic</v>
      </c>
      <c r="E1089" s="3">
        <f>Raw_Data!E1089</f>
        <v>10.87</v>
      </c>
      <c r="F1089" s="3">
        <f>Raw_Data!F1089</f>
        <v>31</v>
      </c>
      <c r="G1089" s="3" t="str">
        <f>Raw_Data!G1089</f>
        <v>South America</v>
      </c>
      <c r="H1089" s="3" t="str">
        <f>Raw_Data!H1089</f>
        <v>Laptop</v>
      </c>
      <c r="I1089" s="3">
        <f>Raw_Data!I1089</f>
        <v>8.99</v>
      </c>
      <c r="J1089" s="3">
        <f>Raw_Data!J1089</f>
        <v>1</v>
      </c>
      <c r="K1089" s="3" t="str">
        <f>Raw_Data!K1089</f>
        <v>Debit Card</v>
      </c>
      <c r="L1089" s="3">
        <f>Raw_Data!L1089</f>
        <v>4</v>
      </c>
      <c r="M1089" s="3">
        <f>Raw_Data!M1089</f>
        <v>0.34</v>
      </c>
      <c r="N1089" s="3" t="str">
        <f>Raw_Data!N1089</f>
        <v>Comedy</v>
      </c>
      <c r="O1089" s="3" t="str">
        <f t="shared" si="160"/>
        <v>55-70</v>
      </c>
      <c r="P1089" s="3" t="str">
        <f t="shared" si="161"/>
        <v>10-24h</v>
      </c>
      <c r="Q1089" s="3" t="str">
        <f t="shared" si="162"/>
        <v>22-45d</v>
      </c>
      <c r="R1089" s="3" t="str">
        <f t="shared" si="163"/>
        <v>Medium</v>
      </c>
      <c r="S1089" s="3" t="str">
        <f t="shared" si="164"/>
        <v>Low</v>
      </c>
      <c r="T1089" s="3" t="str">
        <f t="shared" si="165"/>
        <v>Churned</v>
      </c>
      <c r="U1089" s="4">
        <f>1/(1+EXP(-(Predictive_Model!$B$5+((B1089-Predictive_Model!$B$20)/Predictive_Model!$C$20)*Predictive_Model!$D$20+((E1089-Predictive_Model!$B$21)/Predictive_Model!$C$21)*Predictive_Model!$D$21+((F1089-Predictive_Model!$B$22)/Predictive_Model!$C$22)*Predictive_Model!$D$22+((I1089-Predictive_Model!$B$23)/Predictive_Model!$C$23)*Predictive_Model!$D$23+((L1089-Predictive_Model!$B$24)/Predictive_Model!$C$24)*Predictive_Model!$D$24+((M1089-Predictive_Model!$B$25)/Predictive_Model!$C$25)*Predictive_Model!$D$25+IF(C1089="Male",Predictive_Model!$D$31,IF(C1089="Other",Predictive_Model!$D$32,0))+IF(D1089="Premium",Predictive_Model!$D$34,IF(D1089="Standard",Predictive_Model!$D$35,0))+IF(G1089="Asia",Predictive_Model!$D$37,IF(G1089="Europe",Predictive_Model!$D$38,IF(G1089="North America",Predictive_Model!$D$39,IF(G1089="Oceania",Predictive_Model!$D$40,IF(G1089="South America",Predictive_Model!$D$41,0)))))+IF(H1089="Laptop",Predictive_Model!$D$43,IF(H1089="Mobile",Predictive_Model!$D$44,IF(H1089="TV",Predictive_Model!$D$45,IF(H1089="Tablet",Predictive_Model!$D$46,0))))+IF(K1089="Crypto",Predictive_Model!$D$48,IF(K1089="Debit Card",Predictive_Model!$D$49,IF(K1089="Gift Card",Predictive_Model!$D$50,IF(K1089="PayPal",Predictive_Model!$D$51,0))))+IF(N1089="Comedy",Predictive_Model!$D$53,IF(N1089="Documentary",Predictive_Model!$D$54,IF(N1089="Drama",Predictive_Model!$D$55,IF(N1089="Horror",Predictive_Model!$D$56,IF(N1089="Romance",Predictive_Model!$D$57,IF(N1089="Sci-Fi",Predictive_Model!$D$58,0)))))))))</f>
        <v>0.88830794956494596</v>
      </c>
      <c r="V1089" s="3" t="str">
        <f t="shared" si="166"/>
        <v>Critical</v>
      </c>
      <c r="W1089" s="6">
        <f t="shared" si="167"/>
        <v>8.99</v>
      </c>
      <c r="X1089" s="3" t="str">
        <f t="shared" si="168"/>
        <v>Priority 2</v>
      </c>
      <c r="Y1089" s="3" t="str">
        <f t="shared" si="169"/>
        <v>OK</v>
      </c>
    </row>
    <row r="1090" spans="1:25" x14ac:dyDescent="0.25">
      <c r="A1090" s="3" t="str">
        <f>Raw_Data!A1090</f>
        <v>ab11ccda-a915-4c76-851d-663a8e0d10df</v>
      </c>
      <c r="B1090" s="3">
        <f>Raw_Data!B1090</f>
        <v>54</v>
      </c>
      <c r="C1090" s="3" t="str">
        <f>Raw_Data!C1090</f>
        <v>Other</v>
      </c>
      <c r="D1090" s="3" t="str">
        <f>Raw_Data!D1090</f>
        <v>Basic</v>
      </c>
      <c r="E1090" s="3">
        <f>Raw_Data!E1090</f>
        <v>30.06</v>
      </c>
      <c r="F1090" s="3">
        <f>Raw_Data!F1090</f>
        <v>37</v>
      </c>
      <c r="G1090" s="3" t="str">
        <f>Raw_Data!G1090</f>
        <v>Oceania</v>
      </c>
      <c r="H1090" s="3" t="str">
        <f>Raw_Data!H1090</f>
        <v>TV</v>
      </c>
      <c r="I1090" s="3">
        <f>Raw_Data!I1090</f>
        <v>8.99</v>
      </c>
      <c r="J1090" s="3">
        <f>Raw_Data!J1090</f>
        <v>0</v>
      </c>
      <c r="K1090" s="3" t="str">
        <f>Raw_Data!K1090</f>
        <v>Gift Card</v>
      </c>
      <c r="L1090" s="3">
        <f>Raw_Data!L1090</f>
        <v>2</v>
      </c>
      <c r="M1090" s="3">
        <f>Raw_Data!M1090</f>
        <v>0.79</v>
      </c>
      <c r="N1090" s="3" t="str">
        <f>Raw_Data!N1090</f>
        <v>Action</v>
      </c>
      <c r="O1090" s="3" t="str">
        <f t="shared" si="160"/>
        <v>45-54</v>
      </c>
      <c r="P1090" s="3" t="str">
        <f t="shared" si="161"/>
        <v>25-49h</v>
      </c>
      <c r="Q1090" s="3" t="str">
        <f t="shared" si="162"/>
        <v>22-45d</v>
      </c>
      <c r="R1090" s="3" t="str">
        <f t="shared" si="163"/>
        <v>Medium</v>
      </c>
      <c r="S1090" s="3" t="str">
        <f t="shared" si="164"/>
        <v>Low</v>
      </c>
      <c r="T1090" s="3" t="str">
        <f t="shared" si="165"/>
        <v>Active</v>
      </c>
      <c r="U1090" s="4">
        <f>1/(1+EXP(-(Predictive_Model!$B$5+((B1090-Predictive_Model!$B$20)/Predictive_Model!$C$20)*Predictive_Model!$D$20+((E1090-Predictive_Model!$B$21)/Predictive_Model!$C$21)*Predictive_Model!$D$21+((F1090-Predictive_Model!$B$22)/Predictive_Model!$C$22)*Predictive_Model!$D$22+((I1090-Predictive_Model!$B$23)/Predictive_Model!$C$23)*Predictive_Model!$D$23+((L1090-Predictive_Model!$B$24)/Predictive_Model!$C$24)*Predictive_Model!$D$24+((M1090-Predictive_Model!$B$25)/Predictive_Model!$C$25)*Predictive_Model!$D$25+IF(C1090="Male",Predictive_Model!$D$31,IF(C1090="Other",Predictive_Model!$D$32,0))+IF(D1090="Premium",Predictive_Model!$D$34,IF(D1090="Standard",Predictive_Model!$D$35,0))+IF(G1090="Asia",Predictive_Model!$D$37,IF(G1090="Europe",Predictive_Model!$D$38,IF(G1090="North America",Predictive_Model!$D$39,IF(G1090="Oceania",Predictive_Model!$D$40,IF(G1090="South America",Predictive_Model!$D$41,0)))))+IF(H1090="Laptop",Predictive_Model!$D$43,IF(H1090="Mobile",Predictive_Model!$D$44,IF(H1090="TV",Predictive_Model!$D$45,IF(H1090="Tablet",Predictive_Model!$D$46,0))))+IF(K1090="Crypto",Predictive_Model!$D$48,IF(K1090="Debit Card",Predictive_Model!$D$49,IF(K1090="Gift Card",Predictive_Model!$D$50,IF(K1090="PayPal",Predictive_Model!$D$51,0))))+IF(N1090="Comedy",Predictive_Model!$D$53,IF(N1090="Documentary",Predictive_Model!$D$54,IF(N1090="Drama",Predictive_Model!$D$55,IF(N1090="Horror",Predictive_Model!$D$56,IF(N1090="Romance",Predictive_Model!$D$57,IF(N1090="Sci-Fi",Predictive_Model!$D$58,0)))))))))</f>
        <v>0.13117780705348306</v>
      </c>
      <c r="V1090" s="3" t="str">
        <f t="shared" si="166"/>
        <v>Low</v>
      </c>
      <c r="W1090" s="6">
        <f t="shared" si="167"/>
        <v>1.1792884854108128</v>
      </c>
      <c r="X1090" s="3" t="str">
        <f t="shared" si="168"/>
        <v>Monitor</v>
      </c>
      <c r="Y1090" s="3" t="str">
        <f t="shared" si="169"/>
        <v>OK</v>
      </c>
    </row>
    <row r="1091" spans="1:25" x14ac:dyDescent="0.25">
      <c r="A1091" s="3" t="str">
        <f>Raw_Data!A1091</f>
        <v>13d60860-ba76-458b-b4a2-a2b57814f3a5</v>
      </c>
      <c r="B1091" s="3">
        <f>Raw_Data!B1091</f>
        <v>62</v>
      </c>
      <c r="C1091" s="3" t="str">
        <f>Raw_Data!C1091</f>
        <v>Male</v>
      </c>
      <c r="D1091" s="3" t="str">
        <f>Raw_Data!D1091</f>
        <v>Premium</v>
      </c>
      <c r="E1091" s="3">
        <f>Raw_Data!E1091</f>
        <v>2.68</v>
      </c>
      <c r="F1091" s="3">
        <f>Raw_Data!F1091</f>
        <v>55</v>
      </c>
      <c r="G1091" s="3" t="str">
        <f>Raw_Data!G1091</f>
        <v>Africa</v>
      </c>
      <c r="H1091" s="3" t="str">
        <f>Raw_Data!H1091</f>
        <v>TV</v>
      </c>
      <c r="I1091" s="3">
        <f>Raw_Data!I1091</f>
        <v>17.989999999999998</v>
      </c>
      <c r="J1091" s="3">
        <f>Raw_Data!J1091</f>
        <v>1</v>
      </c>
      <c r="K1091" s="3" t="str">
        <f>Raw_Data!K1091</f>
        <v>Gift Card</v>
      </c>
      <c r="L1091" s="3">
        <f>Raw_Data!L1091</f>
        <v>1</v>
      </c>
      <c r="M1091" s="3">
        <f>Raw_Data!M1091</f>
        <v>0.05</v>
      </c>
      <c r="N1091" s="3" t="str">
        <f>Raw_Data!N1091</f>
        <v>Action</v>
      </c>
      <c r="O1091" s="3" t="str">
        <f t="shared" si="160"/>
        <v>55-70</v>
      </c>
      <c r="P1091" s="3" t="str">
        <f t="shared" si="161"/>
        <v>&lt;10h</v>
      </c>
      <c r="Q1091" s="3" t="str">
        <f t="shared" si="162"/>
        <v>46-60d</v>
      </c>
      <c r="R1091" s="3" t="str">
        <f t="shared" si="163"/>
        <v>Low</v>
      </c>
      <c r="S1091" s="3" t="str">
        <f t="shared" si="164"/>
        <v>High</v>
      </c>
      <c r="T1091" s="3" t="str">
        <f t="shared" si="165"/>
        <v>Churned</v>
      </c>
      <c r="U1091" s="4">
        <f>1/(1+EXP(-(Predictive_Model!$B$5+((B1091-Predictive_Model!$B$20)/Predictive_Model!$C$20)*Predictive_Model!$D$20+((E1091-Predictive_Model!$B$21)/Predictive_Model!$C$21)*Predictive_Model!$D$21+((F1091-Predictive_Model!$B$22)/Predictive_Model!$C$22)*Predictive_Model!$D$22+((I1091-Predictive_Model!$B$23)/Predictive_Model!$C$23)*Predictive_Model!$D$23+((L1091-Predictive_Model!$B$24)/Predictive_Model!$C$24)*Predictive_Model!$D$24+((M1091-Predictive_Model!$B$25)/Predictive_Model!$C$25)*Predictive_Model!$D$25+IF(C1091="Male",Predictive_Model!$D$31,IF(C1091="Other",Predictive_Model!$D$32,0))+IF(D1091="Premium",Predictive_Model!$D$34,IF(D1091="Standard",Predictive_Model!$D$35,0))+IF(G1091="Asia",Predictive_Model!$D$37,IF(G1091="Europe",Predictive_Model!$D$38,IF(G1091="North America",Predictive_Model!$D$39,IF(G1091="Oceania",Predictive_Model!$D$40,IF(G1091="South America",Predictive_Model!$D$41,0)))))+IF(H1091="Laptop",Predictive_Model!$D$43,IF(H1091="Mobile",Predictive_Model!$D$44,IF(H1091="TV",Predictive_Model!$D$45,IF(H1091="Tablet",Predictive_Model!$D$46,0))))+IF(K1091="Crypto",Predictive_Model!$D$48,IF(K1091="Debit Card",Predictive_Model!$D$49,IF(K1091="Gift Card",Predictive_Model!$D$50,IF(K1091="PayPal",Predictive_Model!$D$51,0))))+IF(N1091="Comedy",Predictive_Model!$D$53,IF(N1091="Documentary",Predictive_Model!$D$54,IF(N1091="Drama",Predictive_Model!$D$55,IF(N1091="Horror",Predictive_Model!$D$56,IF(N1091="Romance",Predictive_Model!$D$57,IF(N1091="Sci-Fi",Predictive_Model!$D$58,0)))))))))</f>
        <v>0.9996884974541983</v>
      </c>
      <c r="V1091" s="3" t="str">
        <f t="shared" si="166"/>
        <v>Critical</v>
      </c>
      <c r="W1091" s="6">
        <f t="shared" si="167"/>
        <v>17.989999999999998</v>
      </c>
      <c r="X1091" s="3" t="str">
        <f t="shared" si="168"/>
        <v>Priority 1</v>
      </c>
      <c r="Y1091" s="3" t="str">
        <f t="shared" si="169"/>
        <v>OK</v>
      </c>
    </row>
    <row r="1092" spans="1:25" x14ac:dyDescent="0.25">
      <c r="A1092" s="3" t="str">
        <f>Raw_Data!A1092</f>
        <v>fa434710-e3c5-4591-b249-e7c0091ef66f</v>
      </c>
      <c r="B1092" s="3">
        <f>Raw_Data!B1092</f>
        <v>54</v>
      </c>
      <c r="C1092" s="3" t="str">
        <f>Raw_Data!C1092</f>
        <v>Female</v>
      </c>
      <c r="D1092" s="3" t="str">
        <f>Raw_Data!D1092</f>
        <v>Standard</v>
      </c>
      <c r="E1092" s="3">
        <f>Raw_Data!E1092</f>
        <v>15.72</v>
      </c>
      <c r="F1092" s="3">
        <f>Raw_Data!F1092</f>
        <v>0</v>
      </c>
      <c r="G1092" s="3" t="str">
        <f>Raw_Data!G1092</f>
        <v>Africa</v>
      </c>
      <c r="H1092" s="3" t="str">
        <f>Raw_Data!H1092</f>
        <v>Mobile</v>
      </c>
      <c r="I1092" s="3">
        <f>Raw_Data!I1092</f>
        <v>13.99</v>
      </c>
      <c r="J1092" s="3">
        <f>Raw_Data!J1092</f>
        <v>0</v>
      </c>
      <c r="K1092" s="3" t="str">
        <f>Raw_Data!K1092</f>
        <v>PayPal</v>
      </c>
      <c r="L1092" s="3">
        <f>Raw_Data!L1092</f>
        <v>5</v>
      </c>
      <c r="M1092" s="3">
        <f>Raw_Data!M1092</f>
        <v>15.72</v>
      </c>
      <c r="N1092" s="3" t="str">
        <f>Raw_Data!N1092</f>
        <v>Romance</v>
      </c>
      <c r="O1092" s="3" t="str">
        <f t="shared" si="160"/>
        <v>45-54</v>
      </c>
      <c r="P1092" s="3" t="str">
        <f t="shared" si="161"/>
        <v>10-24h</v>
      </c>
      <c r="Q1092" s="3" t="str">
        <f t="shared" si="162"/>
        <v>0-7d</v>
      </c>
      <c r="R1092" s="3" t="str">
        <f t="shared" si="163"/>
        <v>Medium</v>
      </c>
      <c r="S1092" s="3" t="str">
        <f t="shared" si="164"/>
        <v>Mid</v>
      </c>
      <c r="T1092" s="3" t="str">
        <f t="shared" si="165"/>
        <v>Active</v>
      </c>
      <c r="U1092" s="4">
        <f>1/(1+EXP(-(Predictive_Model!$B$5+((B1092-Predictive_Model!$B$20)/Predictive_Model!$C$20)*Predictive_Model!$D$20+((E1092-Predictive_Model!$B$21)/Predictive_Model!$C$21)*Predictive_Model!$D$21+((F1092-Predictive_Model!$B$22)/Predictive_Model!$C$22)*Predictive_Model!$D$22+((I1092-Predictive_Model!$B$23)/Predictive_Model!$C$23)*Predictive_Model!$D$23+((L1092-Predictive_Model!$B$24)/Predictive_Model!$C$24)*Predictive_Model!$D$24+((M1092-Predictive_Model!$B$25)/Predictive_Model!$C$25)*Predictive_Model!$D$25+IF(C1092="Male",Predictive_Model!$D$31,IF(C1092="Other",Predictive_Model!$D$32,0))+IF(D1092="Premium",Predictive_Model!$D$34,IF(D1092="Standard",Predictive_Model!$D$35,0))+IF(G1092="Asia",Predictive_Model!$D$37,IF(G1092="Europe",Predictive_Model!$D$38,IF(G1092="North America",Predictive_Model!$D$39,IF(G1092="Oceania",Predictive_Model!$D$40,IF(G1092="South America",Predictive_Model!$D$41,0)))))+IF(H1092="Laptop",Predictive_Model!$D$43,IF(H1092="Mobile",Predictive_Model!$D$44,IF(H1092="TV",Predictive_Model!$D$45,IF(H1092="Tablet",Predictive_Model!$D$46,0))))+IF(K1092="Crypto",Predictive_Model!$D$48,IF(K1092="Debit Card",Predictive_Model!$D$49,IF(K1092="Gift Card",Predictive_Model!$D$50,IF(K1092="PayPal",Predictive_Model!$D$51,0))))+IF(N1092="Comedy",Predictive_Model!$D$53,IF(N1092="Documentary",Predictive_Model!$D$54,IF(N1092="Drama",Predictive_Model!$D$55,IF(N1092="Horror",Predictive_Model!$D$56,IF(N1092="Romance",Predictive_Model!$D$57,IF(N1092="Sci-Fi",Predictive_Model!$D$58,0)))))))))</f>
        <v>1.2899678425352437E-13</v>
      </c>
      <c r="V1092" s="3" t="str">
        <f t="shared" si="166"/>
        <v>Low</v>
      </c>
      <c r="W1092" s="6">
        <f t="shared" si="167"/>
        <v>1.8046650117068061E-12</v>
      </c>
      <c r="X1092" s="3" t="str">
        <f t="shared" si="168"/>
        <v>Monitor</v>
      </c>
      <c r="Y1092" s="3" t="str">
        <f t="shared" si="169"/>
        <v>OK</v>
      </c>
    </row>
    <row r="1093" spans="1:25" x14ac:dyDescent="0.25">
      <c r="A1093" s="3" t="str">
        <f>Raw_Data!A1093</f>
        <v>98006a18-b3dc-4c62-862d-60e463cf6f7f</v>
      </c>
      <c r="B1093" s="3">
        <f>Raw_Data!B1093</f>
        <v>37</v>
      </c>
      <c r="C1093" s="3" t="str">
        <f>Raw_Data!C1093</f>
        <v>Male</v>
      </c>
      <c r="D1093" s="3" t="str">
        <f>Raw_Data!D1093</f>
        <v>Standard</v>
      </c>
      <c r="E1093" s="3">
        <f>Raw_Data!E1093</f>
        <v>2.31</v>
      </c>
      <c r="F1093" s="3">
        <f>Raw_Data!F1093</f>
        <v>28</v>
      </c>
      <c r="G1093" s="3" t="str">
        <f>Raw_Data!G1093</f>
        <v>Asia</v>
      </c>
      <c r="H1093" s="3" t="str">
        <f>Raw_Data!H1093</f>
        <v>Laptop</v>
      </c>
      <c r="I1093" s="3">
        <f>Raw_Data!I1093</f>
        <v>13.99</v>
      </c>
      <c r="J1093" s="3">
        <f>Raw_Data!J1093</f>
        <v>1</v>
      </c>
      <c r="K1093" s="3" t="str">
        <f>Raw_Data!K1093</f>
        <v>PayPal</v>
      </c>
      <c r="L1093" s="3">
        <f>Raw_Data!L1093</f>
        <v>1</v>
      </c>
      <c r="M1093" s="3">
        <f>Raw_Data!M1093</f>
        <v>0.08</v>
      </c>
      <c r="N1093" s="3" t="str">
        <f>Raw_Data!N1093</f>
        <v>Horror</v>
      </c>
      <c r="O1093" s="3" t="str">
        <f t="shared" ref="O1093:O1156" si="170">IF(B1093&lt;25,"18-24",IF(B1093&lt;35,"25-34",IF(B1093&lt;45,"35-44",IF(B1093&lt;55,"45-54","55-70"))))</f>
        <v>35-44</v>
      </c>
      <c r="P1093" s="3" t="str">
        <f t="shared" ref="P1093:P1156" si="171">IF(E1093&lt;10,"&lt;10h",IF(E1093&lt;25,"10-24h",IF(E1093&lt;50,"25-49h","50h+")))</f>
        <v>&lt;10h</v>
      </c>
      <c r="Q1093" s="3" t="str">
        <f t="shared" ref="Q1093:Q1156" si="172">IF(F1093&lt;=7,"0-7d",IF(F1093&lt;=21,"8-21d",IF(F1093&lt;=45,"22-45d","46-60d")))</f>
        <v>22-45d</v>
      </c>
      <c r="R1093" s="3" t="str">
        <f t="shared" ref="R1093:R1156" si="173">IF(AND(E1093&gt;=25,F1093&lt;=21),"High",IF(OR(E1093&gt;=10,F1093&lt;=45),"Medium","Low"))</f>
        <v>Medium</v>
      </c>
      <c r="S1093" s="3" t="str">
        <f t="shared" ref="S1093:S1156" si="174">IF(I1093&lt;10,"Low",IF(I1093&lt;16,"Mid","High"))</f>
        <v>Mid</v>
      </c>
      <c r="T1093" s="3" t="str">
        <f t="shared" ref="T1093:T1156" si="175">IF(J1093=1,"Churned","Active")</f>
        <v>Churned</v>
      </c>
      <c r="U1093" s="4">
        <f>1/(1+EXP(-(Predictive_Model!$B$5+((B1093-Predictive_Model!$B$20)/Predictive_Model!$C$20)*Predictive_Model!$D$20+((E1093-Predictive_Model!$B$21)/Predictive_Model!$C$21)*Predictive_Model!$D$21+((F1093-Predictive_Model!$B$22)/Predictive_Model!$C$22)*Predictive_Model!$D$22+((I1093-Predictive_Model!$B$23)/Predictive_Model!$C$23)*Predictive_Model!$D$23+((L1093-Predictive_Model!$B$24)/Predictive_Model!$C$24)*Predictive_Model!$D$24+((M1093-Predictive_Model!$B$25)/Predictive_Model!$C$25)*Predictive_Model!$D$25+IF(C1093="Male",Predictive_Model!$D$31,IF(C1093="Other",Predictive_Model!$D$32,0))+IF(D1093="Premium",Predictive_Model!$D$34,IF(D1093="Standard",Predictive_Model!$D$35,0))+IF(G1093="Asia",Predictive_Model!$D$37,IF(G1093="Europe",Predictive_Model!$D$38,IF(G1093="North America",Predictive_Model!$D$39,IF(G1093="Oceania",Predictive_Model!$D$40,IF(G1093="South America",Predictive_Model!$D$41,0)))))+IF(H1093="Laptop",Predictive_Model!$D$43,IF(H1093="Mobile",Predictive_Model!$D$44,IF(H1093="TV",Predictive_Model!$D$45,IF(H1093="Tablet",Predictive_Model!$D$46,0))))+IF(K1093="Crypto",Predictive_Model!$D$48,IF(K1093="Debit Card",Predictive_Model!$D$49,IF(K1093="Gift Card",Predictive_Model!$D$50,IF(K1093="PayPal",Predictive_Model!$D$51,0))))+IF(N1093="Comedy",Predictive_Model!$D$53,IF(N1093="Documentary",Predictive_Model!$D$54,IF(N1093="Drama",Predictive_Model!$D$55,IF(N1093="Horror",Predictive_Model!$D$56,IF(N1093="Romance",Predictive_Model!$D$57,IF(N1093="Sci-Fi",Predictive_Model!$D$58,0)))))))))</f>
        <v>0.99746346409989683</v>
      </c>
      <c r="V1093" s="3" t="str">
        <f t="shared" ref="V1093:V1156" si="176">IF(U1093&gt;=0.75,"Critical",IF(U1093&gt;=0.5,"High",IF(U1093&gt;=0.25,"Medium","Low")))</f>
        <v>Critical</v>
      </c>
      <c r="W1093" s="6">
        <f t="shared" ref="W1093:W1156" si="177">IF(J1093=1,I1093,I1093*U1093)</f>
        <v>13.99</v>
      </c>
      <c r="X1093" s="3" t="str">
        <f t="shared" ref="X1093:X1156" si="178">IF(AND(V1093="Critical",I1093&gt;=15),"Priority 1",IF(OR(V1093="Critical",AND(V1093="High",F1093&gt;21)),"Priority 2","Monitor"))</f>
        <v>Priority 2</v>
      </c>
      <c r="Y1093" s="3" t="str">
        <f t="shared" ref="Y1093:Y1156" si="179">IF(COUNTA(A1093:N1093)=14,"OK","CHECK")</f>
        <v>OK</v>
      </c>
    </row>
    <row r="1094" spans="1:25" x14ac:dyDescent="0.25">
      <c r="A1094" s="3" t="str">
        <f>Raw_Data!A1094</f>
        <v>e3eea8bc-2806-4c16-9034-bf7a50dd7acd</v>
      </c>
      <c r="B1094" s="3">
        <f>Raw_Data!B1094</f>
        <v>64</v>
      </c>
      <c r="C1094" s="3" t="str">
        <f>Raw_Data!C1094</f>
        <v>Male</v>
      </c>
      <c r="D1094" s="3" t="str">
        <f>Raw_Data!D1094</f>
        <v>Standard</v>
      </c>
      <c r="E1094" s="3">
        <f>Raw_Data!E1094</f>
        <v>22.72</v>
      </c>
      <c r="F1094" s="3">
        <f>Raw_Data!F1094</f>
        <v>32</v>
      </c>
      <c r="G1094" s="3" t="str">
        <f>Raw_Data!G1094</f>
        <v>North America</v>
      </c>
      <c r="H1094" s="3" t="str">
        <f>Raw_Data!H1094</f>
        <v>Laptop</v>
      </c>
      <c r="I1094" s="3">
        <f>Raw_Data!I1094</f>
        <v>13.99</v>
      </c>
      <c r="J1094" s="3">
        <f>Raw_Data!J1094</f>
        <v>0</v>
      </c>
      <c r="K1094" s="3" t="str">
        <f>Raw_Data!K1094</f>
        <v>PayPal</v>
      </c>
      <c r="L1094" s="3">
        <f>Raw_Data!L1094</f>
        <v>1</v>
      </c>
      <c r="M1094" s="3">
        <f>Raw_Data!M1094</f>
        <v>0.69</v>
      </c>
      <c r="N1094" s="3" t="str">
        <f>Raw_Data!N1094</f>
        <v>Romance</v>
      </c>
      <c r="O1094" s="3" t="str">
        <f t="shared" si="170"/>
        <v>55-70</v>
      </c>
      <c r="P1094" s="3" t="str">
        <f t="shared" si="171"/>
        <v>10-24h</v>
      </c>
      <c r="Q1094" s="3" t="str">
        <f t="shared" si="172"/>
        <v>22-45d</v>
      </c>
      <c r="R1094" s="3" t="str">
        <f t="shared" si="173"/>
        <v>Medium</v>
      </c>
      <c r="S1094" s="3" t="str">
        <f t="shared" si="174"/>
        <v>Mid</v>
      </c>
      <c r="T1094" s="3" t="str">
        <f t="shared" si="175"/>
        <v>Active</v>
      </c>
      <c r="U1094" s="4">
        <f>1/(1+EXP(-(Predictive_Model!$B$5+((B1094-Predictive_Model!$B$20)/Predictive_Model!$C$20)*Predictive_Model!$D$20+((E1094-Predictive_Model!$B$21)/Predictive_Model!$C$21)*Predictive_Model!$D$21+((F1094-Predictive_Model!$B$22)/Predictive_Model!$C$22)*Predictive_Model!$D$22+((I1094-Predictive_Model!$B$23)/Predictive_Model!$C$23)*Predictive_Model!$D$23+((L1094-Predictive_Model!$B$24)/Predictive_Model!$C$24)*Predictive_Model!$D$24+((M1094-Predictive_Model!$B$25)/Predictive_Model!$C$25)*Predictive_Model!$D$25+IF(C1094="Male",Predictive_Model!$D$31,IF(C1094="Other",Predictive_Model!$D$32,0))+IF(D1094="Premium",Predictive_Model!$D$34,IF(D1094="Standard",Predictive_Model!$D$35,0))+IF(G1094="Asia",Predictive_Model!$D$37,IF(G1094="Europe",Predictive_Model!$D$38,IF(G1094="North America",Predictive_Model!$D$39,IF(G1094="Oceania",Predictive_Model!$D$40,IF(G1094="South America",Predictive_Model!$D$41,0)))))+IF(H1094="Laptop",Predictive_Model!$D$43,IF(H1094="Mobile",Predictive_Model!$D$44,IF(H1094="TV",Predictive_Model!$D$45,IF(H1094="Tablet",Predictive_Model!$D$46,0))))+IF(K1094="Crypto",Predictive_Model!$D$48,IF(K1094="Debit Card",Predictive_Model!$D$49,IF(K1094="Gift Card",Predictive_Model!$D$50,IF(K1094="PayPal",Predictive_Model!$D$51,0))))+IF(N1094="Comedy",Predictive_Model!$D$53,IF(N1094="Documentary",Predictive_Model!$D$54,IF(N1094="Drama",Predictive_Model!$D$55,IF(N1094="Horror",Predictive_Model!$D$56,IF(N1094="Romance",Predictive_Model!$D$57,IF(N1094="Sci-Fi",Predictive_Model!$D$58,0)))))))))</f>
        <v>0.31682050455987154</v>
      </c>
      <c r="V1094" s="3" t="str">
        <f t="shared" si="176"/>
        <v>Medium</v>
      </c>
      <c r="W1094" s="6">
        <f t="shared" si="177"/>
        <v>4.4323188587926028</v>
      </c>
      <c r="X1094" s="3" t="str">
        <f t="shared" si="178"/>
        <v>Monitor</v>
      </c>
      <c r="Y1094" s="3" t="str">
        <f t="shared" si="179"/>
        <v>OK</v>
      </c>
    </row>
    <row r="1095" spans="1:25" x14ac:dyDescent="0.25">
      <c r="A1095" s="3" t="str">
        <f>Raw_Data!A1095</f>
        <v>7d27b819-bbc1-4ed3-90fc-fab14f4f7676</v>
      </c>
      <c r="B1095" s="3">
        <f>Raw_Data!B1095</f>
        <v>26</v>
      </c>
      <c r="C1095" s="3" t="str">
        <f>Raw_Data!C1095</f>
        <v>Other</v>
      </c>
      <c r="D1095" s="3" t="str">
        <f>Raw_Data!D1095</f>
        <v>Premium</v>
      </c>
      <c r="E1095" s="3">
        <f>Raw_Data!E1095</f>
        <v>4.76</v>
      </c>
      <c r="F1095" s="3">
        <f>Raw_Data!F1095</f>
        <v>27</v>
      </c>
      <c r="G1095" s="3" t="str">
        <f>Raw_Data!G1095</f>
        <v>Oceania</v>
      </c>
      <c r="H1095" s="3" t="str">
        <f>Raw_Data!H1095</f>
        <v>Mobile</v>
      </c>
      <c r="I1095" s="3">
        <f>Raw_Data!I1095</f>
        <v>17.989999999999998</v>
      </c>
      <c r="J1095" s="3">
        <f>Raw_Data!J1095</f>
        <v>1</v>
      </c>
      <c r="K1095" s="3" t="str">
        <f>Raw_Data!K1095</f>
        <v>Crypto</v>
      </c>
      <c r="L1095" s="3">
        <f>Raw_Data!L1095</f>
        <v>4</v>
      </c>
      <c r="M1095" s="3">
        <f>Raw_Data!M1095</f>
        <v>0.17</v>
      </c>
      <c r="N1095" s="3" t="str">
        <f>Raw_Data!N1095</f>
        <v>Documentary</v>
      </c>
      <c r="O1095" s="3" t="str">
        <f t="shared" si="170"/>
        <v>25-34</v>
      </c>
      <c r="P1095" s="3" t="str">
        <f t="shared" si="171"/>
        <v>&lt;10h</v>
      </c>
      <c r="Q1095" s="3" t="str">
        <f t="shared" si="172"/>
        <v>22-45d</v>
      </c>
      <c r="R1095" s="3" t="str">
        <f t="shared" si="173"/>
        <v>Medium</v>
      </c>
      <c r="S1095" s="3" t="str">
        <f t="shared" si="174"/>
        <v>High</v>
      </c>
      <c r="T1095" s="3" t="str">
        <f t="shared" si="175"/>
        <v>Churned</v>
      </c>
      <c r="U1095" s="4">
        <f>1/(1+EXP(-(Predictive_Model!$B$5+((B1095-Predictive_Model!$B$20)/Predictive_Model!$C$20)*Predictive_Model!$D$20+((E1095-Predictive_Model!$B$21)/Predictive_Model!$C$21)*Predictive_Model!$D$21+((F1095-Predictive_Model!$B$22)/Predictive_Model!$C$22)*Predictive_Model!$D$22+((I1095-Predictive_Model!$B$23)/Predictive_Model!$C$23)*Predictive_Model!$D$23+((L1095-Predictive_Model!$B$24)/Predictive_Model!$C$24)*Predictive_Model!$D$24+((M1095-Predictive_Model!$B$25)/Predictive_Model!$C$25)*Predictive_Model!$D$25+IF(C1095="Male",Predictive_Model!$D$31,IF(C1095="Other",Predictive_Model!$D$32,0))+IF(D1095="Premium",Predictive_Model!$D$34,IF(D1095="Standard",Predictive_Model!$D$35,0))+IF(G1095="Asia",Predictive_Model!$D$37,IF(G1095="Europe",Predictive_Model!$D$38,IF(G1095="North America",Predictive_Model!$D$39,IF(G1095="Oceania",Predictive_Model!$D$40,IF(G1095="South America",Predictive_Model!$D$41,0)))))+IF(H1095="Laptop",Predictive_Model!$D$43,IF(H1095="Mobile",Predictive_Model!$D$44,IF(H1095="TV",Predictive_Model!$D$45,IF(H1095="Tablet",Predictive_Model!$D$46,0))))+IF(K1095="Crypto",Predictive_Model!$D$48,IF(K1095="Debit Card",Predictive_Model!$D$49,IF(K1095="Gift Card",Predictive_Model!$D$50,IF(K1095="PayPal",Predictive_Model!$D$51,0))))+IF(N1095="Comedy",Predictive_Model!$D$53,IF(N1095="Documentary",Predictive_Model!$D$54,IF(N1095="Drama",Predictive_Model!$D$55,IF(N1095="Horror",Predictive_Model!$D$56,IF(N1095="Romance",Predictive_Model!$D$57,IF(N1095="Sci-Fi",Predictive_Model!$D$58,0)))))))))</f>
        <v>0.94331797927095562</v>
      </c>
      <c r="V1095" s="3" t="str">
        <f t="shared" si="176"/>
        <v>Critical</v>
      </c>
      <c r="W1095" s="6">
        <f t="shared" si="177"/>
        <v>17.989999999999998</v>
      </c>
      <c r="X1095" s="3" t="str">
        <f t="shared" si="178"/>
        <v>Priority 1</v>
      </c>
      <c r="Y1095" s="3" t="str">
        <f t="shared" si="179"/>
        <v>OK</v>
      </c>
    </row>
    <row r="1096" spans="1:25" x14ac:dyDescent="0.25">
      <c r="A1096" s="3" t="str">
        <f>Raw_Data!A1096</f>
        <v>f6586998-c5aa-4fc4-86ac-0c0356195134</v>
      </c>
      <c r="B1096" s="3">
        <f>Raw_Data!B1096</f>
        <v>41</v>
      </c>
      <c r="C1096" s="3" t="str">
        <f>Raw_Data!C1096</f>
        <v>Other</v>
      </c>
      <c r="D1096" s="3" t="str">
        <f>Raw_Data!D1096</f>
        <v>Premium</v>
      </c>
      <c r="E1096" s="3">
        <f>Raw_Data!E1096</f>
        <v>2.74</v>
      </c>
      <c r="F1096" s="3">
        <f>Raw_Data!F1096</f>
        <v>19</v>
      </c>
      <c r="G1096" s="3" t="str">
        <f>Raw_Data!G1096</f>
        <v>Asia</v>
      </c>
      <c r="H1096" s="3" t="str">
        <f>Raw_Data!H1096</f>
        <v>Laptop</v>
      </c>
      <c r="I1096" s="3">
        <f>Raw_Data!I1096</f>
        <v>17.989999999999998</v>
      </c>
      <c r="J1096" s="3">
        <f>Raw_Data!J1096</f>
        <v>1</v>
      </c>
      <c r="K1096" s="3" t="str">
        <f>Raw_Data!K1096</f>
        <v>Debit Card</v>
      </c>
      <c r="L1096" s="3">
        <f>Raw_Data!L1096</f>
        <v>3</v>
      </c>
      <c r="M1096" s="3">
        <f>Raw_Data!M1096</f>
        <v>0.14000000000000001</v>
      </c>
      <c r="N1096" s="3" t="str">
        <f>Raw_Data!N1096</f>
        <v>Sci-Fi</v>
      </c>
      <c r="O1096" s="3" t="str">
        <f t="shared" si="170"/>
        <v>35-44</v>
      </c>
      <c r="P1096" s="3" t="str">
        <f t="shared" si="171"/>
        <v>&lt;10h</v>
      </c>
      <c r="Q1096" s="3" t="str">
        <f t="shared" si="172"/>
        <v>8-21d</v>
      </c>
      <c r="R1096" s="3" t="str">
        <f t="shared" si="173"/>
        <v>Medium</v>
      </c>
      <c r="S1096" s="3" t="str">
        <f t="shared" si="174"/>
        <v>High</v>
      </c>
      <c r="T1096" s="3" t="str">
        <f t="shared" si="175"/>
        <v>Churned</v>
      </c>
      <c r="U1096" s="4">
        <f>1/(1+EXP(-(Predictive_Model!$B$5+((B1096-Predictive_Model!$B$20)/Predictive_Model!$C$20)*Predictive_Model!$D$20+((E1096-Predictive_Model!$B$21)/Predictive_Model!$C$21)*Predictive_Model!$D$21+((F1096-Predictive_Model!$B$22)/Predictive_Model!$C$22)*Predictive_Model!$D$22+((I1096-Predictive_Model!$B$23)/Predictive_Model!$C$23)*Predictive_Model!$D$23+((L1096-Predictive_Model!$B$24)/Predictive_Model!$C$24)*Predictive_Model!$D$24+((M1096-Predictive_Model!$B$25)/Predictive_Model!$C$25)*Predictive_Model!$D$25+IF(C1096="Male",Predictive_Model!$D$31,IF(C1096="Other",Predictive_Model!$D$32,0))+IF(D1096="Premium",Predictive_Model!$D$34,IF(D1096="Standard",Predictive_Model!$D$35,0))+IF(G1096="Asia",Predictive_Model!$D$37,IF(G1096="Europe",Predictive_Model!$D$38,IF(G1096="North America",Predictive_Model!$D$39,IF(G1096="Oceania",Predictive_Model!$D$40,IF(G1096="South America",Predictive_Model!$D$41,0)))))+IF(H1096="Laptop",Predictive_Model!$D$43,IF(H1096="Mobile",Predictive_Model!$D$44,IF(H1096="TV",Predictive_Model!$D$45,IF(H1096="Tablet",Predictive_Model!$D$46,0))))+IF(K1096="Crypto",Predictive_Model!$D$48,IF(K1096="Debit Card",Predictive_Model!$D$49,IF(K1096="Gift Card",Predictive_Model!$D$50,IF(K1096="PayPal",Predictive_Model!$D$51,0))))+IF(N1096="Comedy",Predictive_Model!$D$53,IF(N1096="Documentary",Predictive_Model!$D$54,IF(N1096="Drama",Predictive_Model!$D$55,IF(N1096="Horror",Predictive_Model!$D$56,IF(N1096="Romance",Predictive_Model!$D$57,IF(N1096="Sci-Fi",Predictive_Model!$D$58,0)))))))))</f>
        <v>0.74132988872153693</v>
      </c>
      <c r="V1096" s="3" t="str">
        <f t="shared" si="176"/>
        <v>High</v>
      </c>
      <c r="W1096" s="6">
        <f t="shared" si="177"/>
        <v>17.989999999999998</v>
      </c>
      <c r="X1096" s="3" t="str">
        <f t="shared" si="178"/>
        <v>Monitor</v>
      </c>
      <c r="Y1096" s="3" t="str">
        <f t="shared" si="179"/>
        <v>OK</v>
      </c>
    </row>
    <row r="1097" spans="1:25" x14ac:dyDescent="0.25">
      <c r="A1097" s="3" t="str">
        <f>Raw_Data!A1097</f>
        <v>b93f548e-af61-48f2-9b3e-b3ac52460c91</v>
      </c>
      <c r="B1097" s="3">
        <f>Raw_Data!B1097</f>
        <v>60</v>
      </c>
      <c r="C1097" s="3" t="str">
        <f>Raw_Data!C1097</f>
        <v>Female</v>
      </c>
      <c r="D1097" s="3" t="str">
        <f>Raw_Data!D1097</f>
        <v>Standard</v>
      </c>
      <c r="E1097" s="3">
        <f>Raw_Data!E1097</f>
        <v>17.420000000000002</v>
      </c>
      <c r="F1097" s="3">
        <f>Raw_Data!F1097</f>
        <v>27</v>
      </c>
      <c r="G1097" s="3" t="str">
        <f>Raw_Data!G1097</f>
        <v>Asia</v>
      </c>
      <c r="H1097" s="3" t="str">
        <f>Raw_Data!H1097</f>
        <v>Desktop</v>
      </c>
      <c r="I1097" s="3">
        <f>Raw_Data!I1097</f>
        <v>13.99</v>
      </c>
      <c r="J1097" s="3">
        <f>Raw_Data!J1097</f>
        <v>0</v>
      </c>
      <c r="K1097" s="3" t="str">
        <f>Raw_Data!K1097</f>
        <v>Credit Card</v>
      </c>
      <c r="L1097" s="3">
        <f>Raw_Data!L1097</f>
        <v>5</v>
      </c>
      <c r="M1097" s="3">
        <f>Raw_Data!M1097</f>
        <v>0.62</v>
      </c>
      <c r="N1097" s="3" t="str">
        <f>Raw_Data!N1097</f>
        <v>Action</v>
      </c>
      <c r="O1097" s="3" t="str">
        <f t="shared" si="170"/>
        <v>55-70</v>
      </c>
      <c r="P1097" s="3" t="str">
        <f t="shared" si="171"/>
        <v>10-24h</v>
      </c>
      <c r="Q1097" s="3" t="str">
        <f t="shared" si="172"/>
        <v>22-45d</v>
      </c>
      <c r="R1097" s="3" t="str">
        <f t="shared" si="173"/>
        <v>Medium</v>
      </c>
      <c r="S1097" s="3" t="str">
        <f t="shared" si="174"/>
        <v>Mid</v>
      </c>
      <c r="T1097" s="3" t="str">
        <f t="shared" si="175"/>
        <v>Active</v>
      </c>
      <c r="U1097" s="4">
        <f>1/(1+EXP(-(Predictive_Model!$B$5+((B1097-Predictive_Model!$B$20)/Predictive_Model!$C$20)*Predictive_Model!$D$20+((E1097-Predictive_Model!$B$21)/Predictive_Model!$C$21)*Predictive_Model!$D$21+((F1097-Predictive_Model!$B$22)/Predictive_Model!$C$22)*Predictive_Model!$D$22+((I1097-Predictive_Model!$B$23)/Predictive_Model!$C$23)*Predictive_Model!$D$23+((L1097-Predictive_Model!$B$24)/Predictive_Model!$C$24)*Predictive_Model!$D$24+((M1097-Predictive_Model!$B$25)/Predictive_Model!$C$25)*Predictive_Model!$D$25+IF(C1097="Male",Predictive_Model!$D$31,IF(C1097="Other",Predictive_Model!$D$32,0))+IF(D1097="Premium",Predictive_Model!$D$34,IF(D1097="Standard",Predictive_Model!$D$35,0))+IF(G1097="Asia",Predictive_Model!$D$37,IF(G1097="Europe",Predictive_Model!$D$38,IF(G1097="North America",Predictive_Model!$D$39,IF(G1097="Oceania",Predictive_Model!$D$40,IF(G1097="South America",Predictive_Model!$D$41,0)))))+IF(H1097="Laptop",Predictive_Model!$D$43,IF(H1097="Mobile",Predictive_Model!$D$44,IF(H1097="TV",Predictive_Model!$D$45,IF(H1097="Tablet",Predictive_Model!$D$46,0))))+IF(K1097="Crypto",Predictive_Model!$D$48,IF(K1097="Debit Card",Predictive_Model!$D$49,IF(K1097="Gift Card",Predictive_Model!$D$50,IF(K1097="PayPal",Predictive_Model!$D$51,0))))+IF(N1097="Comedy",Predictive_Model!$D$53,IF(N1097="Documentary",Predictive_Model!$D$54,IF(N1097="Drama",Predictive_Model!$D$55,IF(N1097="Horror",Predictive_Model!$D$56,IF(N1097="Romance",Predictive_Model!$D$57,IF(N1097="Sci-Fi",Predictive_Model!$D$58,0)))))))))</f>
        <v>6.2142805177126004E-2</v>
      </c>
      <c r="V1097" s="3" t="str">
        <f t="shared" si="176"/>
        <v>Low</v>
      </c>
      <c r="W1097" s="6">
        <f t="shared" si="177"/>
        <v>0.86937784442799282</v>
      </c>
      <c r="X1097" s="3" t="str">
        <f t="shared" si="178"/>
        <v>Monitor</v>
      </c>
      <c r="Y1097" s="3" t="str">
        <f t="shared" si="179"/>
        <v>OK</v>
      </c>
    </row>
    <row r="1098" spans="1:25" x14ac:dyDescent="0.25">
      <c r="A1098" s="3" t="str">
        <f>Raw_Data!A1098</f>
        <v>17c2628d-07f1-47e3-9684-dedb7aa86b6c</v>
      </c>
      <c r="B1098" s="3">
        <f>Raw_Data!B1098</f>
        <v>56</v>
      </c>
      <c r="C1098" s="3" t="str">
        <f>Raw_Data!C1098</f>
        <v>Female</v>
      </c>
      <c r="D1098" s="3" t="str">
        <f>Raw_Data!D1098</f>
        <v>Premium</v>
      </c>
      <c r="E1098" s="3">
        <f>Raw_Data!E1098</f>
        <v>10.220000000000001</v>
      </c>
      <c r="F1098" s="3">
        <f>Raw_Data!F1098</f>
        <v>56</v>
      </c>
      <c r="G1098" s="3" t="str">
        <f>Raw_Data!G1098</f>
        <v>Africa</v>
      </c>
      <c r="H1098" s="3" t="str">
        <f>Raw_Data!H1098</f>
        <v>TV</v>
      </c>
      <c r="I1098" s="3">
        <f>Raw_Data!I1098</f>
        <v>17.989999999999998</v>
      </c>
      <c r="J1098" s="3">
        <f>Raw_Data!J1098</f>
        <v>0</v>
      </c>
      <c r="K1098" s="3" t="str">
        <f>Raw_Data!K1098</f>
        <v>Debit Card</v>
      </c>
      <c r="L1098" s="3">
        <f>Raw_Data!L1098</f>
        <v>5</v>
      </c>
      <c r="M1098" s="3">
        <f>Raw_Data!M1098</f>
        <v>0.18</v>
      </c>
      <c r="N1098" s="3" t="str">
        <f>Raw_Data!N1098</f>
        <v>Drama</v>
      </c>
      <c r="O1098" s="3" t="str">
        <f t="shared" si="170"/>
        <v>55-70</v>
      </c>
      <c r="P1098" s="3" t="str">
        <f t="shared" si="171"/>
        <v>10-24h</v>
      </c>
      <c r="Q1098" s="3" t="str">
        <f t="shared" si="172"/>
        <v>46-60d</v>
      </c>
      <c r="R1098" s="3" t="str">
        <f t="shared" si="173"/>
        <v>Medium</v>
      </c>
      <c r="S1098" s="3" t="str">
        <f t="shared" si="174"/>
        <v>High</v>
      </c>
      <c r="T1098" s="3" t="str">
        <f t="shared" si="175"/>
        <v>Active</v>
      </c>
      <c r="U1098" s="4">
        <f>1/(1+EXP(-(Predictive_Model!$B$5+((B1098-Predictive_Model!$B$20)/Predictive_Model!$C$20)*Predictive_Model!$D$20+((E1098-Predictive_Model!$B$21)/Predictive_Model!$C$21)*Predictive_Model!$D$21+((F1098-Predictive_Model!$B$22)/Predictive_Model!$C$22)*Predictive_Model!$D$22+((I1098-Predictive_Model!$B$23)/Predictive_Model!$C$23)*Predictive_Model!$D$23+((L1098-Predictive_Model!$B$24)/Predictive_Model!$C$24)*Predictive_Model!$D$24+((M1098-Predictive_Model!$B$25)/Predictive_Model!$C$25)*Predictive_Model!$D$25+IF(C1098="Male",Predictive_Model!$D$31,IF(C1098="Other",Predictive_Model!$D$32,0))+IF(D1098="Premium",Predictive_Model!$D$34,IF(D1098="Standard",Predictive_Model!$D$35,0))+IF(G1098="Asia",Predictive_Model!$D$37,IF(G1098="Europe",Predictive_Model!$D$38,IF(G1098="North America",Predictive_Model!$D$39,IF(G1098="Oceania",Predictive_Model!$D$40,IF(G1098="South America",Predictive_Model!$D$41,0)))))+IF(H1098="Laptop",Predictive_Model!$D$43,IF(H1098="Mobile",Predictive_Model!$D$44,IF(H1098="TV",Predictive_Model!$D$45,IF(H1098="Tablet",Predictive_Model!$D$46,0))))+IF(K1098="Crypto",Predictive_Model!$D$48,IF(K1098="Debit Card",Predictive_Model!$D$49,IF(K1098="Gift Card",Predictive_Model!$D$50,IF(K1098="PayPal",Predictive_Model!$D$51,0))))+IF(N1098="Comedy",Predictive_Model!$D$53,IF(N1098="Documentary",Predictive_Model!$D$54,IF(N1098="Drama",Predictive_Model!$D$55,IF(N1098="Horror",Predictive_Model!$D$56,IF(N1098="Romance",Predictive_Model!$D$57,IF(N1098="Sci-Fi",Predictive_Model!$D$58,0)))))))))</f>
        <v>0.88108170025919885</v>
      </c>
      <c r="V1098" s="3" t="str">
        <f t="shared" si="176"/>
        <v>Critical</v>
      </c>
      <c r="W1098" s="6">
        <f t="shared" si="177"/>
        <v>15.850659787662986</v>
      </c>
      <c r="X1098" s="3" t="str">
        <f t="shared" si="178"/>
        <v>Priority 1</v>
      </c>
      <c r="Y1098" s="3" t="str">
        <f t="shared" si="179"/>
        <v>OK</v>
      </c>
    </row>
    <row r="1099" spans="1:25" x14ac:dyDescent="0.25">
      <c r="A1099" s="3" t="str">
        <f>Raw_Data!A1099</f>
        <v>12a7aef2-17ed-466d-80e4-e176d2ca52b9</v>
      </c>
      <c r="B1099" s="3">
        <f>Raw_Data!B1099</f>
        <v>20</v>
      </c>
      <c r="C1099" s="3" t="str">
        <f>Raw_Data!C1099</f>
        <v>Other</v>
      </c>
      <c r="D1099" s="3" t="str">
        <f>Raw_Data!D1099</f>
        <v>Premium</v>
      </c>
      <c r="E1099" s="3">
        <f>Raw_Data!E1099</f>
        <v>5.12</v>
      </c>
      <c r="F1099" s="3">
        <f>Raw_Data!F1099</f>
        <v>18</v>
      </c>
      <c r="G1099" s="3" t="str">
        <f>Raw_Data!G1099</f>
        <v>Oceania</v>
      </c>
      <c r="H1099" s="3" t="str">
        <f>Raw_Data!H1099</f>
        <v>Desktop</v>
      </c>
      <c r="I1099" s="3">
        <f>Raw_Data!I1099</f>
        <v>17.989999999999998</v>
      </c>
      <c r="J1099" s="3">
        <f>Raw_Data!J1099</f>
        <v>0</v>
      </c>
      <c r="K1099" s="3" t="str">
        <f>Raw_Data!K1099</f>
        <v>PayPal</v>
      </c>
      <c r="L1099" s="3">
        <f>Raw_Data!L1099</f>
        <v>1</v>
      </c>
      <c r="M1099" s="3">
        <f>Raw_Data!M1099</f>
        <v>0.27</v>
      </c>
      <c r="N1099" s="3" t="str">
        <f>Raw_Data!N1099</f>
        <v>Action</v>
      </c>
      <c r="O1099" s="3" t="str">
        <f t="shared" si="170"/>
        <v>18-24</v>
      </c>
      <c r="P1099" s="3" t="str">
        <f t="shared" si="171"/>
        <v>&lt;10h</v>
      </c>
      <c r="Q1099" s="3" t="str">
        <f t="shared" si="172"/>
        <v>8-21d</v>
      </c>
      <c r="R1099" s="3" t="str">
        <f t="shared" si="173"/>
        <v>Medium</v>
      </c>
      <c r="S1099" s="3" t="str">
        <f t="shared" si="174"/>
        <v>High</v>
      </c>
      <c r="T1099" s="3" t="str">
        <f t="shared" si="175"/>
        <v>Active</v>
      </c>
      <c r="U1099" s="4">
        <f>1/(1+EXP(-(Predictive_Model!$B$5+((B1099-Predictive_Model!$B$20)/Predictive_Model!$C$20)*Predictive_Model!$D$20+((E1099-Predictive_Model!$B$21)/Predictive_Model!$C$21)*Predictive_Model!$D$21+((F1099-Predictive_Model!$B$22)/Predictive_Model!$C$22)*Predictive_Model!$D$22+((I1099-Predictive_Model!$B$23)/Predictive_Model!$C$23)*Predictive_Model!$D$23+((L1099-Predictive_Model!$B$24)/Predictive_Model!$C$24)*Predictive_Model!$D$24+((M1099-Predictive_Model!$B$25)/Predictive_Model!$C$25)*Predictive_Model!$D$25+IF(C1099="Male",Predictive_Model!$D$31,IF(C1099="Other",Predictive_Model!$D$32,0))+IF(D1099="Premium",Predictive_Model!$D$34,IF(D1099="Standard",Predictive_Model!$D$35,0))+IF(G1099="Asia",Predictive_Model!$D$37,IF(G1099="Europe",Predictive_Model!$D$38,IF(G1099="North America",Predictive_Model!$D$39,IF(G1099="Oceania",Predictive_Model!$D$40,IF(G1099="South America",Predictive_Model!$D$41,0)))))+IF(H1099="Laptop",Predictive_Model!$D$43,IF(H1099="Mobile",Predictive_Model!$D$44,IF(H1099="TV",Predictive_Model!$D$45,IF(H1099="Tablet",Predictive_Model!$D$46,0))))+IF(K1099="Crypto",Predictive_Model!$D$48,IF(K1099="Debit Card",Predictive_Model!$D$49,IF(K1099="Gift Card",Predictive_Model!$D$50,IF(K1099="PayPal",Predictive_Model!$D$51,0))))+IF(N1099="Comedy",Predictive_Model!$D$53,IF(N1099="Documentary",Predictive_Model!$D$54,IF(N1099="Drama",Predictive_Model!$D$55,IF(N1099="Horror",Predictive_Model!$D$56,IF(N1099="Romance",Predictive_Model!$D$57,IF(N1099="Sci-Fi",Predictive_Model!$D$58,0)))))))))</f>
        <v>0.8727780408903526</v>
      </c>
      <c r="V1099" s="3" t="str">
        <f t="shared" si="176"/>
        <v>Critical</v>
      </c>
      <c r="W1099" s="6">
        <f t="shared" si="177"/>
        <v>15.701276955617441</v>
      </c>
      <c r="X1099" s="3" t="str">
        <f t="shared" si="178"/>
        <v>Priority 1</v>
      </c>
      <c r="Y1099" s="3" t="str">
        <f t="shared" si="179"/>
        <v>OK</v>
      </c>
    </row>
    <row r="1100" spans="1:25" x14ac:dyDescent="0.25">
      <c r="A1100" s="3" t="str">
        <f>Raw_Data!A1100</f>
        <v>a0caf50f-05f2-45a0-8b16-a55f02928a2b</v>
      </c>
      <c r="B1100" s="3">
        <f>Raw_Data!B1100</f>
        <v>19</v>
      </c>
      <c r="C1100" s="3" t="str">
        <f>Raw_Data!C1100</f>
        <v>Female</v>
      </c>
      <c r="D1100" s="3" t="str">
        <f>Raw_Data!D1100</f>
        <v>Premium</v>
      </c>
      <c r="E1100" s="3">
        <f>Raw_Data!E1100</f>
        <v>2.2999999999999998</v>
      </c>
      <c r="F1100" s="3">
        <f>Raw_Data!F1100</f>
        <v>1</v>
      </c>
      <c r="G1100" s="3" t="str">
        <f>Raw_Data!G1100</f>
        <v>South America</v>
      </c>
      <c r="H1100" s="3" t="str">
        <f>Raw_Data!H1100</f>
        <v>Mobile</v>
      </c>
      <c r="I1100" s="3">
        <f>Raw_Data!I1100</f>
        <v>17.989999999999998</v>
      </c>
      <c r="J1100" s="3">
        <f>Raw_Data!J1100</f>
        <v>0</v>
      </c>
      <c r="K1100" s="3" t="str">
        <f>Raw_Data!K1100</f>
        <v>Crypto</v>
      </c>
      <c r="L1100" s="3">
        <f>Raw_Data!L1100</f>
        <v>3</v>
      </c>
      <c r="M1100" s="3">
        <f>Raw_Data!M1100</f>
        <v>1.1499999999999999</v>
      </c>
      <c r="N1100" s="3" t="str">
        <f>Raw_Data!N1100</f>
        <v>Comedy</v>
      </c>
      <c r="O1100" s="3" t="str">
        <f t="shared" si="170"/>
        <v>18-24</v>
      </c>
      <c r="P1100" s="3" t="str">
        <f t="shared" si="171"/>
        <v>&lt;10h</v>
      </c>
      <c r="Q1100" s="3" t="str">
        <f t="shared" si="172"/>
        <v>0-7d</v>
      </c>
      <c r="R1100" s="3" t="str">
        <f t="shared" si="173"/>
        <v>Medium</v>
      </c>
      <c r="S1100" s="3" t="str">
        <f t="shared" si="174"/>
        <v>High</v>
      </c>
      <c r="T1100" s="3" t="str">
        <f t="shared" si="175"/>
        <v>Active</v>
      </c>
      <c r="U1100" s="4">
        <f>1/(1+EXP(-(Predictive_Model!$B$5+((B1100-Predictive_Model!$B$20)/Predictive_Model!$C$20)*Predictive_Model!$D$20+((E1100-Predictive_Model!$B$21)/Predictive_Model!$C$21)*Predictive_Model!$D$21+((F1100-Predictive_Model!$B$22)/Predictive_Model!$C$22)*Predictive_Model!$D$22+((I1100-Predictive_Model!$B$23)/Predictive_Model!$C$23)*Predictive_Model!$D$23+((L1100-Predictive_Model!$B$24)/Predictive_Model!$C$24)*Predictive_Model!$D$24+((M1100-Predictive_Model!$B$25)/Predictive_Model!$C$25)*Predictive_Model!$D$25+IF(C1100="Male",Predictive_Model!$D$31,IF(C1100="Other",Predictive_Model!$D$32,0))+IF(D1100="Premium",Predictive_Model!$D$34,IF(D1100="Standard",Predictive_Model!$D$35,0))+IF(G1100="Asia",Predictive_Model!$D$37,IF(G1100="Europe",Predictive_Model!$D$38,IF(G1100="North America",Predictive_Model!$D$39,IF(G1100="Oceania",Predictive_Model!$D$40,IF(G1100="South America",Predictive_Model!$D$41,0)))))+IF(H1100="Laptop",Predictive_Model!$D$43,IF(H1100="Mobile",Predictive_Model!$D$44,IF(H1100="TV",Predictive_Model!$D$45,IF(H1100="Tablet",Predictive_Model!$D$46,0))))+IF(K1100="Crypto",Predictive_Model!$D$48,IF(K1100="Debit Card",Predictive_Model!$D$49,IF(K1100="Gift Card",Predictive_Model!$D$50,IF(K1100="PayPal",Predictive_Model!$D$51,0))))+IF(N1100="Comedy",Predictive_Model!$D$53,IF(N1100="Documentary",Predictive_Model!$D$54,IF(N1100="Drama",Predictive_Model!$D$55,IF(N1100="Horror",Predictive_Model!$D$56,IF(N1100="Romance",Predictive_Model!$D$57,IF(N1100="Sci-Fi",Predictive_Model!$D$58,0)))))))))</f>
        <v>0.32201851127480996</v>
      </c>
      <c r="V1100" s="3" t="str">
        <f t="shared" si="176"/>
        <v>Medium</v>
      </c>
      <c r="W1100" s="6">
        <f t="shared" si="177"/>
        <v>5.7931130178338304</v>
      </c>
      <c r="X1100" s="3" t="str">
        <f t="shared" si="178"/>
        <v>Monitor</v>
      </c>
      <c r="Y1100" s="3" t="str">
        <f t="shared" si="179"/>
        <v>OK</v>
      </c>
    </row>
    <row r="1101" spans="1:25" x14ac:dyDescent="0.25">
      <c r="A1101" s="3" t="str">
        <f>Raw_Data!A1101</f>
        <v>06acad39-2870-4b82-be56-ed73b3aa151b</v>
      </c>
      <c r="B1101" s="3">
        <f>Raw_Data!B1101</f>
        <v>20</v>
      </c>
      <c r="C1101" s="3" t="str">
        <f>Raw_Data!C1101</f>
        <v>Female</v>
      </c>
      <c r="D1101" s="3" t="str">
        <f>Raw_Data!D1101</f>
        <v>Standard</v>
      </c>
      <c r="E1101" s="3">
        <f>Raw_Data!E1101</f>
        <v>1.45</v>
      </c>
      <c r="F1101" s="3">
        <f>Raw_Data!F1101</f>
        <v>0</v>
      </c>
      <c r="G1101" s="3" t="str">
        <f>Raw_Data!G1101</f>
        <v>North America</v>
      </c>
      <c r="H1101" s="3" t="str">
        <f>Raw_Data!H1101</f>
        <v>Tablet</v>
      </c>
      <c r="I1101" s="3">
        <f>Raw_Data!I1101</f>
        <v>13.99</v>
      </c>
      <c r="J1101" s="3">
        <f>Raw_Data!J1101</f>
        <v>0</v>
      </c>
      <c r="K1101" s="3" t="str">
        <f>Raw_Data!K1101</f>
        <v>Gift Card</v>
      </c>
      <c r="L1101" s="3">
        <f>Raw_Data!L1101</f>
        <v>5</v>
      </c>
      <c r="M1101" s="3">
        <f>Raw_Data!M1101</f>
        <v>1.45</v>
      </c>
      <c r="N1101" s="3" t="str">
        <f>Raw_Data!N1101</f>
        <v>Horror</v>
      </c>
      <c r="O1101" s="3" t="str">
        <f t="shared" si="170"/>
        <v>18-24</v>
      </c>
      <c r="P1101" s="3" t="str">
        <f t="shared" si="171"/>
        <v>&lt;10h</v>
      </c>
      <c r="Q1101" s="3" t="str">
        <f t="shared" si="172"/>
        <v>0-7d</v>
      </c>
      <c r="R1101" s="3" t="str">
        <f t="shared" si="173"/>
        <v>Medium</v>
      </c>
      <c r="S1101" s="3" t="str">
        <f t="shared" si="174"/>
        <v>Mid</v>
      </c>
      <c r="T1101" s="3" t="str">
        <f t="shared" si="175"/>
        <v>Active</v>
      </c>
      <c r="U1101" s="4">
        <f>1/(1+EXP(-(Predictive_Model!$B$5+((B1101-Predictive_Model!$B$20)/Predictive_Model!$C$20)*Predictive_Model!$D$20+((E1101-Predictive_Model!$B$21)/Predictive_Model!$C$21)*Predictive_Model!$D$21+((F1101-Predictive_Model!$B$22)/Predictive_Model!$C$22)*Predictive_Model!$D$22+((I1101-Predictive_Model!$B$23)/Predictive_Model!$C$23)*Predictive_Model!$D$23+((L1101-Predictive_Model!$B$24)/Predictive_Model!$C$24)*Predictive_Model!$D$24+((M1101-Predictive_Model!$B$25)/Predictive_Model!$C$25)*Predictive_Model!$D$25+IF(C1101="Male",Predictive_Model!$D$31,IF(C1101="Other",Predictive_Model!$D$32,0))+IF(D1101="Premium",Predictive_Model!$D$34,IF(D1101="Standard",Predictive_Model!$D$35,0))+IF(G1101="Asia",Predictive_Model!$D$37,IF(G1101="Europe",Predictive_Model!$D$38,IF(G1101="North America",Predictive_Model!$D$39,IF(G1101="Oceania",Predictive_Model!$D$40,IF(G1101="South America",Predictive_Model!$D$41,0)))))+IF(H1101="Laptop",Predictive_Model!$D$43,IF(H1101="Mobile",Predictive_Model!$D$44,IF(H1101="TV",Predictive_Model!$D$45,IF(H1101="Tablet",Predictive_Model!$D$46,0))))+IF(K1101="Crypto",Predictive_Model!$D$48,IF(K1101="Debit Card",Predictive_Model!$D$49,IF(K1101="Gift Card",Predictive_Model!$D$50,IF(K1101="PayPal",Predictive_Model!$D$51,0))))+IF(N1101="Comedy",Predictive_Model!$D$53,IF(N1101="Documentary",Predictive_Model!$D$54,IF(N1101="Drama",Predictive_Model!$D$55,IF(N1101="Horror",Predictive_Model!$D$56,IF(N1101="Romance",Predictive_Model!$D$57,IF(N1101="Sci-Fi",Predictive_Model!$D$58,0)))))))))</f>
        <v>0.34555821746169024</v>
      </c>
      <c r="V1101" s="3" t="str">
        <f t="shared" si="176"/>
        <v>Medium</v>
      </c>
      <c r="W1101" s="6">
        <f t="shared" si="177"/>
        <v>4.8343594622890462</v>
      </c>
      <c r="X1101" s="3" t="str">
        <f t="shared" si="178"/>
        <v>Monitor</v>
      </c>
      <c r="Y1101" s="3" t="str">
        <f t="shared" si="179"/>
        <v>OK</v>
      </c>
    </row>
    <row r="1102" spans="1:25" x14ac:dyDescent="0.25">
      <c r="A1102" s="3" t="str">
        <f>Raw_Data!A1102</f>
        <v>71459779-5507-4c55-9b99-c6daee4273f0</v>
      </c>
      <c r="B1102" s="3">
        <f>Raw_Data!B1102</f>
        <v>57</v>
      </c>
      <c r="C1102" s="3" t="str">
        <f>Raw_Data!C1102</f>
        <v>Female</v>
      </c>
      <c r="D1102" s="3" t="str">
        <f>Raw_Data!D1102</f>
        <v>Premium</v>
      </c>
      <c r="E1102" s="3">
        <f>Raw_Data!E1102</f>
        <v>19.3</v>
      </c>
      <c r="F1102" s="3">
        <f>Raw_Data!F1102</f>
        <v>42</v>
      </c>
      <c r="G1102" s="3" t="str">
        <f>Raw_Data!G1102</f>
        <v>Europe</v>
      </c>
      <c r="H1102" s="3" t="str">
        <f>Raw_Data!H1102</f>
        <v>Desktop</v>
      </c>
      <c r="I1102" s="3">
        <f>Raw_Data!I1102</f>
        <v>17.989999999999998</v>
      </c>
      <c r="J1102" s="3">
        <f>Raw_Data!J1102</f>
        <v>1</v>
      </c>
      <c r="K1102" s="3" t="str">
        <f>Raw_Data!K1102</f>
        <v>Gift Card</v>
      </c>
      <c r="L1102" s="3">
        <f>Raw_Data!L1102</f>
        <v>4</v>
      </c>
      <c r="M1102" s="3">
        <f>Raw_Data!M1102</f>
        <v>0.45</v>
      </c>
      <c r="N1102" s="3" t="str">
        <f>Raw_Data!N1102</f>
        <v>Romance</v>
      </c>
      <c r="O1102" s="3" t="str">
        <f t="shared" si="170"/>
        <v>55-70</v>
      </c>
      <c r="P1102" s="3" t="str">
        <f t="shared" si="171"/>
        <v>10-24h</v>
      </c>
      <c r="Q1102" s="3" t="str">
        <f t="shared" si="172"/>
        <v>22-45d</v>
      </c>
      <c r="R1102" s="3" t="str">
        <f t="shared" si="173"/>
        <v>Medium</v>
      </c>
      <c r="S1102" s="3" t="str">
        <f t="shared" si="174"/>
        <v>High</v>
      </c>
      <c r="T1102" s="3" t="str">
        <f t="shared" si="175"/>
        <v>Churned</v>
      </c>
      <c r="U1102" s="4">
        <f>1/(1+EXP(-(Predictive_Model!$B$5+((B1102-Predictive_Model!$B$20)/Predictive_Model!$C$20)*Predictive_Model!$D$20+((E1102-Predictive_Model!$B$21)/Predictive_Model!$C$21)*Predictive_Model!$D$21+((F1102-Predictive_Model!$B$22)/Predictive_Model!$C$22)*Predictive_Model!$D$22+((I1102-Predictive_Model!$B$23)/Predictive_Model!$C$23)*Predictive_Model!$D$23+((L1102-Predictive_Model!$B$24)/Predictive_Model!$C$24)*Predictive_Model!$D$24+((M1102-Predictive_Model!$B$25)/Predictive_Model!$C$25)*Predictive_Model!$D$25+IF(C1102="Male",Predictive_Model!$D$31,IF(C1102="Other",Predictive_Model!$D$32,0))+IF(D1102="Premium",Predictive_Model!$D$34,IF(D1102="Standard",Predictive_Model!$D$35,0))+IF(G1102="Asia",Predictive_Model!$D$37,IF(G1102="Europe",Predictive_Model!$D$38,IF(G1102="North America",Predictive_Model!$D$39,IF(G1102="Oceania",Predictive_Model!$D$40,IF(G1102="South America",Predictive_Model!$D$41,0)))))+IF(H1102="Laptop",Predictive_Model!$D$43,IF(H1102="Mobile",Predictive_Model!$D$44,IF(H1102="TV",Predictive_Model!$D$45,IF(H1102="Tablet",Predictive_Model!$D$46,0))))+IF(K1102="Crypto",Predictive_Model!$D$48,IF(K1102="Debit Card",Predictive_Model!$D$49,IF(K1102="Gift Card",Predictive_Model!$D$50,IF(K1102="PayPal",Predictive_Model!$D$51,0))))+IF(N1102="Comedy",Predictive_Model!$D$53,IF(N1102="Documentary",Predictive_Model!$D$54,IF(N1102="Drama",Predictive_Model!$D$55,IF(N1102="Horror",Predictive_Model!$D$56,IF(N1102="Romance",Predictive_Model!$D$57,IF(N1102="Sci-Fi",Predictive_Model!$D$58,0)))))))))</f>
        <v>0.17635896301269877</v>
      </c>
      <c r="V1102" s="3" t="str">
        <f t="shared" si="176"/>
        <v>Low</v>
      </c>
      <c r="W1102" s="6">
        <f t="shared" si="177"/>
        <v>17.989999999999998</v>
      </c>
      <c r="X1102" s="3" t="str">
        <f t="shared" si="178"/>
        <v>Monitor</v>
      </c>
      <c r="Y1102" s="3" t="str">
        <f t="shared" si="179"/>
        <v>OK</v>
      </c>
    </row>
    <row r="1103" spans="1:25" x14ac:dyDescent="0.25">
      <c r="A1103" s="3" t="str">
        <f>Raw_Data!A1103</f>
        <v>23f251da-e126-4afc-88a9-12165a683cde</v>
      </c>
      <c r="B1103" s="3">
        <f>Raw_Data!B1103</f>
        <v>61</v>
      </c>
      <c r="C1103" s="3" t="str">
        <f>Raw_Data!C1103</f>
        <v>Male</v>
      </c>
      <c r="D1103" s="3" t="str">
        <f>Raw_Data!D1103</f>
        <v>Premium</v>
      </c>
      <c r="E1103" s="3">
        <f>Raw_Data!E1103</f>
        <v>34.86</v>
      </c>
      <c r="F1103" s="3">
        <f>Raw_Data!F1103</f>
        <v>23</v>
      </c>
      <c r="G1103" s="3" t="str">
        <f>Raw_Data!G1103</f>
        <v>Oceania</v>
      </c>
      <c r="H1103" s="3" t="str">
        <f>Raw_Data!H1103</f>
        <v>Mobile</v>
      </c>
      <c r="I1103" s="3">
        <f>Raw_Data!I1103</f>
        <v>17.989999999999998</v>
      </c>
      <c r="J1103" s="3">
        <f>Raw_Data!J1103</f>
        <v>0</v>
      </c>
      <c r="K1103" s="3" t="str">
        <f>Raw_Data!K1103</f>
        <v>Crypto</v>
      </c>
      <c r="L1103" s="3">
        <f>Raw_Data!L1103</f>
        <v>3</v>
      </c>
      <c r="M1103" s="3">
        <f>Raw_Data!M1103</f>
        <v>1.45</v>
      </c>
      <c r="N1103" s="3" t="str">
        <f>Raw_Data!N1103</f>
        <v>Documentary</v>
      </c>
      <c r="O1103" s="3" t="str">
        <f t="shared" si="170"/>
        <v>55-70</v>
      </c>
      <c r="P1103" s="3" t="str">
        <f t="shared" si="171"/>
        <v>25-49h</v>
      </c>
      <c r="Q1103" s="3" t="str">
        <f t="shared" si="172"/>
        <v>22-45d</v>
      </c>
      <c r="R1103" s="3" t="str">
        <f t="shared" si="173"/>
        <v>Medium</v>
      </c>
      <c r="S1103" s="3" t="str">
        <f t="shared" si="174"/>
        <v>High</v>
      </c>
      <c r="T1103" s="3" t="str">
        <f t="shared" si="175"/>
        <v>Active</v>
      </c>
      <c r="U1103" s="4">
        <f>1/(1+EXP(-(Predictive_Model!$B$5+((B1103-Predictive_Model!$B$20)/Predictive_Model!$C$20)*Predictive_Model!$D$20+((E1103-Predictive_Model!$B$21)/Predictive_Model!$C$21)*Predictive_Model!$D$21+((F1103-Predictive_Model!$B$22)/Predictive_Model!$C$22)*Predictive_Model!$D$22+((I1103-Predictive_Model!$B$23)/Predictive_Model!$C$23)*Predictive_Model!$D$23+((L1103-Predictive_Model!$B$24)/Predictive_Model!$C$24)*Predictive_Model!$D$24+((M1103-Predictive_Model!$B$25)/Predictive_Model!$C$25)*Predictive_Model!$D$25+IF(C1103="Male",Predictive_Model!$D$31,IF(C1103="Other",Predictive_Model!$D$32,0))+IF(D1103="Premium",Predictive_Model!$D$34,IF(D1103="Standard",Predictive_Model!$D$35,0))+IF(G1103="Asia",Predictive_Model!$D$37,IF(G1103="Europe",Predictive_Model!$D$38,IF(G1103="North America",Predictive_Model!$D$39,IF(G1103="Oceania",Predictive_Model!$D$40,IF(G1103="South America",Predictive_Model!$D$41,0)))))+IF(H1103="Laptop",Predictive_Model!$D$43,IF(H1103="Mobile",Predictive_Model!$D$44,IF(H1103="TV",Predictive_Model!$D$45,IF(H1103="Tablet",Predictive_Model!$D$46,0))))+IF(K1103="Crypto",Predictive_Model!$D$48,IF(K1103="Debit Card",Predictive_Model!$D$49,IF(K1103="Gift Card",Predictive_Model!$D$50,IF(K1103="PayPal",Predictive_Model!$D$51,0))))+IF(N1103="Comedy",Predictive_Model!$D$53,IF(N1103="Documentary",Predictive_Model!$D$54,IF(N1103="Drama",Predictive_Model!$D$55,IF(N1103="Horror",Predictive_Model!$D$56,IF(N1103="Romance",Predictive_Model!$D$57,IF(N1103="Sci-Fi",Predictive_Model!$D$58,0)))))))))</f>
        <v>1.8069972485261368E-4</v>
      </c>
      <c r="V1103" s="3" t="str">
        <f t="shared" si="176"/>
        <v>Low</v>
      </c>
      <c r="W1103" s="6">
        <f t="shared" si="177"/>
        <v>3.2507880500985196E-3</v>
      </c>
      <c r="X1103" s="3" t="str">
        <f t="shared" si="178"/>
        <v>Monitor</v>
      </c>
      <c r="Y1103" s="3" t="str">
        <f t="shared" si="179"/>
        <v>OK</v>
      </c>
    </row>
    <row r="1104" spans="1:25" x14ac:dyDescent="0.25">
      <c r="A1104" s="3" t="str">
        <f>Raw_Data!A1104</f>
        <v>d950a7ae-60bd-4f16-ad7e-46c34268c6fd</v>
      </c>
      <c r="B1104" s="3">
        <f>Raw_Data!B1104</f>
        <v>24</v>
      </c>
      <c r="C1104" s="3" t="str">
        <f>Raw_Data!C1104</f>
        <v>Other</v>
      </c>
      <c r="D1104" s="3" t="str">
        <f>Raw_Data!D1104</f>
        <v>Standard</v>
      </c>
      <c r="E1104" s="3">
        <f>Raw_Data!E1104</f>
        <v>4.8899999999999997</v>
      </c>
      <c r="F1104" s="3">
        <f>Raw_Data!F1104</f>
        <v>58</v>
      </c>
      <c r="G1104" s="3" t="str">
        <f>Raw_Data!G1104</f>
        <v>South America</v>
      </c>
      <c r="H1104" s="3" t="str">
        <f>Raw_Data!H1104</f>
        <v>Mobile</v>
      </c>
      <c r="I1104" s="3">
        <f>Raw_Data!I1104</f>
        <v>13.99</v>
      </c>
      <c r="J1104" s="3">
        <f>Raw_Data!J1104</f>
        <v>1</v>
      </c>
      <c r="K1104" s="3" t="str">
        <f>Raw_Data!K1104</f>
        <v>Debit Card</v>
      </c>
      <c r="L1104" s="3">
        <f>Raw_Data!L1104</f>
        <v>2</v>
      </c>
      <c r="M1104" s="3">
        <f>Raw_Data!M1104</f>
        <v>0.08</v>
      </c>
      <c r="N1104" s="3" t="str">
        <f>Raw_Data!N1104</f>
        <v>Action</v>
      </c>
      <c r="O1104" s="3" t="str">
        <f t="shared" si="170"/>
        <v>18-24</v>
      </c>
      <c r="P1104" s="3" t="str">
        <f t="shared" si="171"/>
        <v>&lt;10h</v>
      </c>
      <c r="Q1104" s="3" t="str">
        <f t="shared" si="172"/>
        <v>46-60d</v>
      </c>
      <c r="R1104" s="3" t="str">
        <f t="shared" si="173"/>
        <v>Low</v>
      </c>
      <c r="S1104" s="3" t="str">
        <f t="shared" si="174"/>
        <v>Mid</v>
      </c>
      <c r="T1104" s="3" t="str">
        <f t="shared" si="175"/>
        <v>Churned</v>
      </c>
      <c r="U1104" s="4">
        <f>1/(1+EXP(-(Predictive_Model!$B$5+((B1104-Predictive_Model!$B$20)/Predictive_Model!$C$20)*Predictive_Model!$D$20+((E1104-Predictive_Model!$B$21)/Predictive_Model!$C$21)*Predictive_Model!$D$21+((F1104-Predictive_Model!$B$22)/Predictive_Model!$C$22)*Predictive_Model!$D$22+((I1104-Predictive_Model!$B$23)/Predictive_Model!$C$23)*Predictive_Model!$D$23+((L1104-Predictive_Model!$B$24)/Predictive_Model!$C$24)*Predictive_Model!$D$24+((M1104-Predictive_Model!$B$25)/Predictive_Model!$C$25)*Predictive_Model!$D$25+IF(C1104="Male",Predictive_Model!$D$31,IF(C1104="Other",Predictive_Model!$D$32,0))+IF(D1104="Premium",Predictive_Model!$D$34,IF(D1104="Standard",Predictive_Model!$D$35,0))+IF(G1104="Asia",Predictive_Model!$D$37,IF(G1104="Europe",Predictive_Model!$D$38,IF(G1104="North America",Predictive_Model!$D$39,IF(G1104="Oceania",Predictive_Model!$D$40,IF(G1104="South America",Predictive_Model!$D$41,0)))))+IF(H1104="Laptop",Predictive_Model!$D$43,IF(H1104="Mobile",Predictive_Model!$D$44,IF(H1104="TV",Predictive_Model!$D$45,IF(H1104="Tablet",Predictive_Model!$D$46,0))))+IF(K1104="Crypto",Predictive_Model!$D$48,IF(K1104="Debit Card",Predictive_Model!$D$49,IF(K1104="Gift Card",Predictive_Model!$D$50,IF(K1104="PayPal",Predictive_Model!$D$51,0))))+IF(N1104="Comedy",Predictive_Model!$D$53,IF(N1104="Documentary",Predictive_Model!$D$54,IF(N1104="Drama",Predictive_Model!$D$55,IF(N1104="Horror",Predictive_Model!$D$56,IF(N1104="Romance",Predictive_Model!$D$57,IF(N1104="Sci-Fi",Predictive_Model!$D$58,0)))))))))</f>
        <v>0.99995802177850535</v>
      </c>
      <c r="V1104" s="3" t="str">
        <f t="shared" si="176"/>
        <v>Critical</v>
      </c>
      <c r="W1104" s="6">
        <f t="shared" si="177"/>
        <v>13.99</v>
      </c>
      <c r="X1104" s="3" t="str">
        <f t="shared" si="178"/>
        <v>Priority 2</v>
      </c>
      <c r="Y1104" s="3" t="str">
        <f t="shared" si="179"/>
        <v>OK</v>
      </c>
    </row>
    <row r="1105" spans="1:25" x14ac:dyDescent="0.25">
      <c r="A1105" s="3" t="str">
        <f>Raw_Data!A1105</f>
        <v>9faa53a9-c587-4b26-830b-365ae864c983</v>
      </c>
      <c r="B1105" s="3">
        <f>Raw_Data!B1105</f>
        <v>47</v>
      </c>
      <c r="C1105" s="3" t="str">
        <f>Raw_Data!C1105</f>
        <v>Other</v>
      </c>
      <c r="D1105" s="3" t="str">
        <f>Raw_Data!D1105</f>
        <v>Standard</v>
      </c>
      <c r="E1105" s="3">
        <f>Raw_Data!E1105</f>
        <v>24.11</v>
      </c>
      <c r="F1105" s="3">
        <f>Raw_Data!F1105</f>
        <v>31</v>
      </c>
      <c r="G1105" s="3" t="str">
        <f>Raw_Data!G1105</f>
        <v>Europe</v>
      </c>
      <c r="H1105" s="3" t="str">
        <f>Raw_Data!H1105</f>
        <v>Laptop</v>
      </c>
      <c r="I1105" s="3">
        <f>Raw_Data!I1105</f>
        <v>13.99</v>
      </c>
      <c r="J1105" s="3">
        <f>Raw_Data!J1105</f>
        <v>0</v>
      </c>
      <c r="K1105" s="3" t="str">
        <f>Raw_Data!K1105</f>
        <v>PayPal</v>
      </c>
      <c r="L1105" s="3">
        <f>Raw_Data!L1105</f>
        <v>3</v>
      </c>
      <c r="M1105" s="3">
        <f>Raw_Data!M1105</f>
        <v>0.75</v>
      </c>
      <c r="N1105" s="3" t="str">
        <f>Raw_Data!N1105</f>
        <v>Sci-Fi</v>
      </c>
      <c r="O1105" s="3" t="str">
        <f t="shared" si="170"/>
        <v>45-54</v>
      </c>
      <c r="P1105" s="3" t="str">
        <f t="shared" si="171"/>
        <v>10-24h</v>
      </c>
      <c r="Q1105" s="3" t="str">
        <f t="shared" si="172"/>
        <v>22-45d</v>
      </c>
      <c r="R1105" s="3" t="str">
        <f t="shared" si="173"/>
        <v>Medium</v>
      </c>
      <c r="S1105" s="3" t="str">
        <f t="shared" si="174"/>
        <v>Mid</v>
      </c>
      <c r="T1105" s="3" t="str">
        <f t="shared" si="175"/>
        <v>Active</v>
      </c>
      <c r="U1105" s="4">
        <f>1/(1+EXP(-(Predictive_Model!$B$5+((B1105-Predictive_Model!$B$20)/Predictive_Model!$C$20)*Predictive_Model!$D$20+((E1105-Predictive_Model!$B$21)/Predictive_Model!$C$21)*Predictive_Model!$D$21+((F1105-Predictive_Model!$B$22)/Predictive_Model!$C$22)*Predictive_Model!$D$22+((I1105-Predictive_Model!$B$23)/Predictive_Model!$C$23)*Predictive_Model!$D$23+((L1105-Predictive_Model!$B$24)/Predictive_Model!$C$24)*Predictive_Model!$D$24+((M1105-Predictive_Model!$B$25)/Predictive_Model!$C$25)*Predictive_Model!$D$25+IF(C1105="Male",Predictive_Model!$D$31,IF(C1105="Other",Predictive_Model!$D$32,0))+IF(D1105="Premium",Predictive_Model!$D$34,IF(D1105="Standard",Predictive_Model!$D$35,0))+IF(G1105="Asia",Predictive_Model!$D$37,IF(G1105="Europe",Predictive_Model!$D$38,IF(G1105="North America",Predictive_Model!$D$39,IF(G1105="Oceania",Predictive_Model!$D$40,IF(G1105="South America",Predictive_Model!$D$41,0)))))+IF(H1105="Laptop",Predictive_Model!$D$43,IF(H1105="Mobile",Predictive_Model!$D$44,IF(H1105="TV",Predictive_Model!$D$45,IF(H1105="Tablet",Predictive_Model!$D$46,0))))+IF(K1105="Crypto",Predictive_Model!$D$48,IF(K1105="Debit Card",Predictive_Model!$D$49,IF(K1105="Gift Card",Predictive_Model!$D$50,IF(K1105="PayPal",Predictive_Model!$D$51,0))))+IF(N1105="Comedy",Predictive_Model!$D$53,IF(N1105="Documentary",Predictive_Model!$D$54,IF(N1105="Drama",Predictive_Model!$D$55,IF(N1105="Horror",Predictive_Model!$D$56,IF(N1105="Romance",Predictive_Model!$D$57,IF(N1105="Sci-Fi",Predictive_Model!$D$58,0)))))))))</f>
        <v>4.3964422701819793E-2</v>
      </c>
      <c r="V1105" s="3" t="str">
        <f t="shared" si="176"/>
        <v>Low</v>
      </c>
      <c r="W1105" s="6">
        <f t="shared" si="177"/>
        <v>0.61506227359845889</v>
      </c>
      <c r="X1105" s="3" t="str">
        <f t="shared" si="178"/>
        <v>Monitor</v>
      </c>
      <c r="Y1105" s="3" t="str">
        <f t="shared" si="179"/>
        <v>OK</v>
      </c>
    </row>
    <row r="1106" spans="1:25" x14ac:dyDescent="0.25">
      <c r="A1106" s="3" t="str">
        <f>Raw_Data!A1106</f>
        <v>68f57553-4bf4-455c-ad2e-ce88ba80449d</v>
      </c>
      <c r="B1106" s="3">
        <f>Raw_Data!B1106</f>
        <v>68</v>
      </c>
      <c r="C1106" s="3" t="str">
        <f>Raw_Data!C1106</f>
        <v>Female</v>
      </c>
      <c r="D1106" s="3" t="str">
        <f>Raw_Data!D1106</f>
        <v>Standard</v>
      </c>
      <c r="E1106" s="3">
        <f>Raw_Data!E1106</f>
        <v>81.069999999999993</v>
      </c>
      <c r="F1106" s="3">
        <f>Raw_Data!F1106</f>
        <v>42</v>
      </c>
      <c r="G1106" s="3" t="str">
        <f>Raw_Data!G1106</f>
        <v>North America</v>
      </c>
      <c r="H1106" s="3" t="str">
        <f>Raw_Data!H1106</f>
        <v>Laptop</v>
      </c>
      <c r="I1106" s="3">
        <f>Raw_Data!I1106</f>
        <v>13.99</v>
      </c>
      <c r="J1106" s="3">
        <f>Raw_Data!J1106</f>
        <v>0</v>
      </c>
      <c r="K1106" s="3" t="str">
        <f>Raw_Data!K1106</f>
        <v>Debit Card</v>
      </c>
      <c r="L1106" s="3">
        <f>Raw_Data!L1106</f>
        <v>1</v>
      </c>
      <c r="M1106" s="3">
        <f>Raw_Data!M1106</f>
        <v>1.89</v>
      </c>
      <c r="N1106" s="3" t="str">
        <f>Raw_Data!N1106</f>
        <v>Documentary</v>
      </c>
      <c r="O1106" s="3" t="str">
        <f t="shared" si="170"/>
        <v>55-70</v>
      </c>
      <c r="P1106" s="3" t="str">
        <f t="shared" si="171"/>
        <v>50h+</v>
      </c>
      <c r="Q1106" s="3" t="str">
        <f t="shared" si="172"/>
        <v>22-45d</v>
      </c>
      <c r="R1106" s="3" t="str">
        <f t="shared" si="173"/>
        <v>Medium</v>
      </c>
      <c r="S1106" s="3" t="str">
        <f t="shared" si="174"/>
        <v>Mid</v>
      </c>
      <c r="T1106" s="3" t="str">
        <f t="shared" si="175"/>
        <v>Active</v>
      </c>
      <c r="U1106" s="4">
        <f>1/(1+EXP(-(Predictive_Model!$B$5+((B1106-Predictive_Model!$B$20)/Predictive_Model!$C$20)*Predictive_Model!$D$20+((E1106-Predictive_Model!$B$21)/Predictive_Model!$C$21)*Predictive_Model!$D$21+((F1106-Predictive_Model!$B$22)/Predictive_Model!$C$22)*Predictive_Model!$D$22+((I1106-Predictive_Model!$B$23)/Predictive_Model!$C$23)*Predictive_Model!$D$23+((L1106-Predictive_Model!$B$24)/Predictive_Model!$C$24)*Predictive_Model!$D$24+((M1106-Predictive_Model!$B$25)/Predictive_Model!$C$25)*Predictive_Model!$D$25+IF(C1106="Male",Predictive_Model!$D$31,IF(C1106="Other",Predictive_Model!$D$32,0))+IF(D1106="Premium",Predictive_Model!$D$34,IF(D1106="Standard",Predictive_Model!$D$35,0))+IF(G1106="Asia",Predictive_Model!$D$37,IF(G1106="Europe",Predictive_Model!$D$38,IF(G1106="North America",Predictive_Model!$D$39,IF(G1106="Oceania",Predictive_Model!$D$40,IF(G1106="South America",Predictive_Model!$D$41,0)))))+IF(H1106="Laptop",Predictive_Model!$D$43,IF(H1106="Mobile",Predictive_Model!$D$44,IF(H1106="TV",Predictive_Model!$D$45,IF(H1106="Tablet",Predictive_Model!$D$46,0))))+IF(K1106="Crypto",Predictive_Model!$D$48,IF(K1106="Debit Card",Predictive_Model!$D$49,IF(K1106="Gift Card",Predictive_Model!$D$50,IF(K1106="PayPal",Predictive_Model!$D$51,0))))+IF(N1106="Comedy",Predictive_Model!$D$53,IF(N1106="Documentary",Predictive_Model!$D$54,IF(N1106="Drama",Predictive_Model!$D$55,IF(N1106="Horror",Predictive_Model!$D$56,IF(N1106="Romance",Predictive_Model!$D$57,IF(N1106="Sci-Fi",Predictive_Model!$D$58,0)))))))))</f>
        <v>2.2434793547596655E-9</v>
      </c>
      <c r="V1106" s="3" t="str">
        <f t="shared" si="176"/>
        <v>Low</v>
      </c>
      <c r="W1106" s="6">
        <f t="shared" si="177"/>
        <v>3.1386276173087718E-8</v>
      </c>
      <c r="X1106" s="3" t="str">
        <f t="shared" si="178"/>
        <v>Monitor</v>
      </c>
      <c r="Y1106" s="3" t="str">
        <f t="shared" si="179"/>
        <v>OK</v>
      </c>
    </row>
    <row r="1107" spans="1:25" x14ac:dyDescent="0.25">
      <c r="A1107" s="3" t="str">
        <f>Raw_Data!A1107</f>
        <v>1fda0f85-9ca8-4a37-b594-0577cc40d107</v>
      </c>
      <c r="B1107" s="3">
        <f>Raw_Data!B1107</f>
        <v>40</v>
      </c>
      <c r="C1107" s="3" t="str">
        <f>Raw_Data!C1107</f>
        <v>Other</v>
      </c>
      <c r="D1107" s="3" t="str">
        <f>Raw_Data!D1107</f>
        <v>Basic</v>
      </c>
      <c r="E1107" s="3">
        <f>Raw_Data!E1107</f>
        <v>0.86</v>
      </c>
      <c r="F1107" s="3">
        <f>Raw_Data!F1107</f>
        <v>5</v>
      </c>
      <c r="G1107" s="3" t="str">
        <f>Raw_Data!G1107</f>
        <v>Oceania</v>
      </c>
      <c r="H1107" s="3" t="str">
        <f>Raw_Data!H1107</f>
        <v>Tablet</v>
      </c>
      <c r="I1107" s="3">
        <f>Raw_Data!I1107</f>
        <v>8.99</v>
      </c>
      <c r="J1107" s="3">
        <f>Raw_Data!J1107</f>
        <v>1</v>
      </c>
      <c r="K1107" s="3" t="str">
        <f>Raw_Data!K1107</f>
        <v>Debit Card</v>
      </c>
      <c r="L1107" s="3">
        <f>Raw_Data!L1107</f>
        <v>2</v>
      </c>
      <c r="M1107" s="3">
        <f>Raw_Data!M1107</f>
        <v>0.14000000000000001</v>
      </c>
      <c r="N1107" s="3" t="str">
        <f>Raw_Data!N1107</f>
        <v>Documentary</v>
      </c>
      <c r="O1107" s="3" t="str">
        <f t="shared" si="170"/>
        <v>35-44</v>
      </c>
      <c r="P1107" s="3" t="str">
        <f t="shared" si="171"/>
        <v>&lt;10h</v>
      </c>
      <c r="Q1107" s="3" t="str">
        <f t="shared" si="172"/>
        <v>0-7d</v>
      </c>
      <c r="R1107" s="3" t="str">
        <f t="shared" si="173"/>
        <v>Medium</v>
      </c>
      <c r="S1107" s="3" t="str">
        <f t="shared" si="174"/>
        <v>Low</v>
      </c>
      <c r="T1107" s="3" t="str">
        <f t="shared" si="175"/>
        <v>Churned</v>
      </c>
      <c r="U1107" s="4">
        <f>1/(1+EXP(-(Predictive_Model!$B$5+((B1107-Predictive_Model!$B$20)/Predictive_Model!$C$20)*Predictive_Model!$D$20+((E1107-Predictive_Model!$B$21)/Predictive_Model!$C$21)*Predictive_Model!$D$21+((F1107-Predictive_Model!$B$22)/Predictive_Model!$C$22)*Predictive_Model!$D$22+((I1107-Predictive_Model!$B$23)/Predictive_Model!$C$23)*Predictive_Model!$D$23+((L1107-Predictive_Model!$B$24)/Predictive_Model!$C$24)*Predictive_Model!$D$24+((M1107-Predictive_Model!$B$25)/Predictive_Model!$C$25)*Predictive_Model!$D$25+IF(C1107="Male",Predictive_Model!$D$31,IF(C1107="Other",Predictive_Model!$D$32,0))+IF(D1107="Premium",Predictive_Model!$D$34,IF(D1107="Standard",Predictive_Model!$D$35,0))+IF(G1107="Asia",Predictive_Model!$D$37,IF(G1107="Europe",Predictive_Model!$D$38,IF(G1107="North America",Predictive_Model!$D$39,IF(G1107="Oceania",Predictive_Model!$D$40,IF(G1107="South America",Predictive_Model!$D$41,0)))))+IF(H1107="Laptop",Predictive_Model!$D$43,IF(H1107="Mobile",Predictive_Model!$D$44,IF(H1107="TV",Predictive_Model!$D$45,IF(H1107="Tablet",Predictive_Model!$D$46,0))))+IF(K1107="Crypto",Predictive_Model!$D$48,IF(K1107="Debit Card",Predictive_Model!$D$49,IF(K1107="Gift Card",Predictive_Model!$D$50,IF(K1107="PayPal",Predictive_Model!$D$51,0))))+IF(N1107="Comedy",Predictive_Model!$D$53,IF(N1107="Documentary",Predictive_Model!$D$54,IF(N1107="Drama",Predictive_Model!$D$55,IF(N1107="Horror",Predictive_Model!$D$56,IF(N1107="Romance",Predictive_Model!$D$57,IF(N1107="Sci-Fi",Predictive_Model!$D$58,0)))))))))</f>
        <v>0.99488516648014469</v>
      </c>
      <c r="V1107" s="3" t="str">
        <f t="shared" si="176"/>
        <v>Critical</v>
      </c>
      <c r="W1107" s="6">
        <f t="shared" si="177"/>
        <v>8.99</v>
      </c>
      <c r="X1107" s="3" t="str">
        <f t="shared" si="178"/>
        <v>Priority 2</v>
      </c>
      <c r="Y1107" s="3" t="str">
        <f t="shared" si="179"/>
        <v>OK</v>
      </c>
    </row>
    <row r="1108" spans="1:25" x14ac:dyDescent="0.25">
      <c r="A1108" s="3" t="str">
        <f>Raw_Data!A1108</f>
        <v>99b75d88-389d-4e15-ae49-2fbda9481a56</v>
      </c>
      <c r="B1108" s="3">
        <f>Raw_Data!B1108</f>
        <v>42</v>
      </c>
      <c r="C1108" s="3" t="str">
        <f>Raw_Data!C1108</f>
        <v>Male</v>
      </c>
      <c r="D1108" s="3" t="str">
        <f>Raw_Data!D1108</f>
        <v>Premium</v>
      </c>
      <c r="E1108" s="3">
        <f>Raw_Data!E1108</f>
        <v>1.91</v>
      </c>
      <c r="F1108" s="3">
        <f>Raw_Data!F1108</f>
        <v>44</v>
      </c>
      <c r="G1108" s="3" t="str">
        <f>Raw_Data!G1108</f>
        <v>Europe</v>
      </c>
      <c r="H1108" s="3" t="str">
        <f>Raw_Data!H1108</f>
        <v>Mobile</v>
      </c>
      <c r="I1108" s="3">
        <f>Raw_Data!I1108</f>
        <v>17.989999999999998</v>
      </c>
      <c r="J1108" s="3">
        <f>Raw_Data!J1108</f>
        <v>1</v>
      </c>
      <c r="K1108" s="3" t="str">
        <f>Raw_Data!K1108</f>
        <v>Crypto</v>
      </c>
      <c r="L1108" s="3">
        <f>Raw_Data!L1108</f>
        <v>1</v>
      </c>
      <c r="M1108" s="3">
        <f>Raw_Data!M1108</f>
        <v>0.04</v>
      </c>
      <c r="N1108" s="3" t="str">
        <f>Raw_Data!N1108</f>
        <v>Action</v>
      </c>
      <c r="O1108" s="3" t="str">
        <f t="shared" si="170"/>
        <v>35-44</v>
      </c>
      <c r="P1108" s="3" t="str">
        <f t="shared" si="171"/>
        <v>&lt;10h</v>
      </c>
      <c r="Q1108" s="3" t="str">
        <f t="shared" si="172"/>
        <v>22-45d</v>
      </c>
      <c r="R1108" s="3" t="str">
        <f t="shared" si="173"/>
        <v>Medium</v>
      </c>
      <c r="S1108" s="3" t="str">
        <f t="shared" si="174"/>
        <v>High</v>
      </c>
      <c r="T1108" s="3" t="str">
        <f t="shared" si="175"/>
        <v>Churned</v>
      </c>
      <c r="U1108" s="4">
        <f>1/(1+EXP(-(Predictive_Model!$B$5+((B1108-Predictive_Model!$B$20)/Predictive_Model!$C$20)*Predictive_Model!$D$20+((E1108-Predictive_Model!$B$21)/Predictive_Model!$C$21)*Predictive_Model!$D$21+((F1108-Predictive_Model!$B$22)/Predictive_Model!$C$22)*Predictive_Model!$D$22+((I1108-Predictive_Model!$B$23)/Predictive_Model!$C$23)*Predictive_Model!$D$23+((L1108-Predictive_Model!$B$24)/Predictive_Model!$C$24)*Predictive_Model!$D$24+((M1108-Predictive_Model!$B$25)/Predictive_Model!$C$25)*Predictive_Model!$D$25+IF(C1108="Male",Predictive_Model!$D$31,IF(C1108="Other",Predictive_Model!$D$32,0))+IF(D1108="Premium",Predictive_Model!$D$34,IF(D1108="Standard",Predictive_Model!$D$35,0))+IF(G1108="Asia",Predictive_Model!$D$37,IF(G1108="Europe",Predictive_Model!$D$38,IF(G1108="North America",Predictive_Model!$D$39,IF(G1108="Oceania",Predictive_Model!$D$40,IF(G1108="South America",Predictive_Model!$D$41,0)))))+IF(H1108="Laptop",Predictive_Model!$D$43,IF(H1108="Mobile",Predictive_Model!$D$44,IF(H1108="TV",Predictive_Model!$D$45,IF(H1108="Tablet",Predictive_Model!$D$46,0))))+IF(K1108="Crypto",Predictive_Model!$D$48,IF(K1108="Debit Card",Predictive_Model!$D$49,IF(K1108="Gift Card",Predictive_Model!$D$50,IF(K1108="PayPal",Predictive_Model!$D$51,0))))+IF(N1108="Comedy",Predictive_Model!$D$53,IF(N1108="Documentary",Predictive_Model!$D$54,IF(N1108="Drama",Predictive_Model!$D$55,IF(N1108="Horror",Predictive_Model!$D$56,IF(N1108="Romance",Predictive_Model!$D$57,IF(N1108="Sci-Fi",Predictive_Model!$D$58,0)))))))))</f>
        <v>0.99977222580802461</v>
      </c>
      <c r="V1108" s="3" t="str">
        <f t="shared" si="176"/>
        <v>Critical</v>
      </c>
      <c r="W1108" s="6">
        <f t="shared" si="177"/>
        <v>17.989999999999998</v>
      </c>
      <c r="X1108" s="3" t="str">
        <f t="shared" si="178"/>
        <v>Priority 1</v>
      </c>
      <c r="Y1108" s="3" t="str">
        <f t="shared" si="179"/>
        <v>OK</v>
      </c>
    </row>
    <row r="1109" spans="1:25" x14ac:dyDescent="0.25">
      <c r="A1109" s="3" t="str">
        <f>Raw_Data!A1109</f>
        <v>1ff10a52-1dd7-49be-a93f-16d96d69cfe8</v>
      </c>
      <c r="B1109" s="3">
        <f>Raw_Data!B1109</f>
        <v>59</v>
      </c>
      <c r="C1109" s="3" t="str">
        <f>Raw_Data!C1109</f>
        <v>Other</v>
      </c>
      <c r="D1109" s="3" t="str">
        <f>Raw_Data!D1109</f>
        <v>Basic</v>
      </c>
      <c r="E1109" s="3">
        <f>Raw_Data!E1109</f>
        <v>14.32</v>
      </c>
      <c r="F1109" s="3">
        <f>Raw_Data!F1109</f>
        <v>47</v>
      </c>
      <c r="G1109" s="3" t="str">
        <f>Raw_Data!G1109</f>
        <v>South America</v>
      </c>
      <c r="H1109" s="3" t="str">
        <f>Raw_Data!H1109</f>
        <v>Laptop</v>
      </c>
      <c r="I1109" s="3">
        <f>Raw_Data!I1109</f>
        <v>8.99</v>
      </c>
      <c r="J1109" s="3">
        <f>Raw_Data!J1109</f>
        <v>1</v>
      </c>
      <c r="K1109" s="3" t="str">
        <f>Raw_Data!K1109</f>
        <v>Credit Card</v>
      </c>
      <c r="L1109" s="3">
        <f>Raw_Data!L1109</f>
        <v>1</v>
      </c>
      <c r="M1109" s="3">
        <f>Raw_Data!M1109</f>
        <v>0.3</v>
      </c>
      <c r="N1109" s="3" t="str">
        <f>Raw_Data!N1109</f>
        <v>Horror</v>
      </c>
      <c r="O1109" s="3" t="str">
        <f t="shared" si="170"/>
        <v>55-70</v>
      </c>
      <c r="P1109" s="3" t="str">
        <f t="shared" si="171"/>
        <v>10-24h</v>
      </c>
      <c r="Q1109" s="3" t="str">
        <f t="shared" si="172"/>
        <v>46-60d</v>
      </c>
      <c r="R1109" s="3" t="str">
        <f t="shared" si="173"/>
        <v>Medium</v>
      </c>
      <c r="S1109" s="3" t="str">
        <f t="shared" si="174"/>
        <v>Low</v>
      </c>
      <c r="T1109" s="3" t="str">
        <f t="shared" si="175"/>
        <v>Churned</v>
      </c>
      <c r="U1109" s="4">
        <f>1/(1+EXP(-(Predictive_Model!$B$5+((B1109-Predictive_Model!$B$20)/Predictive_Model!$C$20)*Predictive_Model!$D$20+((E1109-Predictive_Model!$B$21)/Predictive_Model!$C$21)*Predictive_Model!$D$21+((F1109-Predictive_Model!$B$22)/Predictive_Model!$C$22)*Predictive_Model!$D$22+((I1109-Predictive_Model!$B$23)/Predictive_Model!$C$23)*Predictive_Model!$D$23+((L1109-Predictive_Model!$B$24)/Predictive_Model!$C$24)*Predictive_Model!$D$24+((M1109-Predictive_Model!$B$25)/Predictive_Model!$C$25)*Predictive_Model!$D$25+IF(C1109="Male",Predictive_Model!$D$31,IF(C1109="Other",Predictive_Model!$D$32,0))+IF(D1109="Premium",Predictive_Model!$D$34,IF(D1109="Standard",Predictive_Model!$D$35,0))+IF(G1109="Asia",Predictive_Model!$D$37,IF(G1109="Europe",Predictive_Model!$D$38,IF(G1109="North America",Predictive_Model!$D$39,IF(G1109="Oceania",Predictive_Model!$D$40,IF(G1109="South America",Predictive_Model!$D$41,0)))))+IF(H1109="Laptop",Predictive_Model!$D$43,IF(H1109="Mobile",Predictive_Model!$D$44,IF(H1109="TV",Predictive_Model!$D$45,IF(H1109="Tablet",Predictive_Model!$D$46,0))))+IF(K1109="Crypto",Predictive_Model!$D$48,IF(K1109="Debit Card",Predictive_Model!$D$49,IF(K1109="Gift Card",Predictive_Model!$D$50,IF(K1109="PayPal",Predictive_Model!$D$51,0))))+IF(N1109="Comedy",Predictive_Model!$D$53,IF(N1109="Documentary",Predictive_Model!$D$54,IF(N1109="Drama",Predictive_Model!$D$55,IF(N1109="Horror",Predictive_Model!$D$56,IF(N1109="Romance",Predictive_Model!$D$57,IF(N1109="Sci-Fi",Predictive_Model!$D$58,0)))))))))</f>
        <v>0.99700320818205035</v>
      </c>
      <c r="V1109" s="3" t="str">
        <f t="shared" si="176"/>
        <v>Critical</v>
      </c>
      <c r="W1109" s="6">
        <f t="shared" si="177"/>
        <v>8.99</v>
      </c>
      <c r="X1109" s="3" t="str">
        <f t="shared" si="178"/>
        <v>Priority 2</v>
      </c>
      <c r="Y1109" s="3" t="str">
        <f t="shared" si="179"/>
        <v>OK</v>
      </c>
    </row>
    <row r="1110" spans="1:25" x14ac:dyDescent="0.25">
      <c r="A1110" s="3" t="str">
        <f>Raw_Data!A1110</f>
        <v>28750512-060a-4199-bbb4-ffa43bac55b5</v>
      </c>
      <c r="B1110" s="3">
        <f>Raw_Data!B1110</f>
        <v>59</v>
      </c>
      <c r="C1110" s="3" t="str">
        <f>Raw_Data!C1110</f>
        <v>Other</v>
      </c>
      <c r="D1110" s="3" t="str">
        <f>Raw_Data!D1110</f>
        <v>Basic</v>
      </c>
      <c r="E1110" s="3">
        <f>Raw_Data!E1110</f>
        <v>0.09</v>
      </c>
      <c r="F1110" s="3">
        <f>Raw_Data!F1110</f>
        <v>25</v>
      </c>
      <c r="G1110" s="3" t="str">
        <f>Raw_Data!G1110</f>
        <v>Europe</v>
      </c>
      <c r="H1110" s="3" t="str">
        <f>Raw_Data!H1110</f>
        <v>Laptop</v>
      </c>
      <c r="I1110" s="3">
        <f>Raw_Data!I1110</f>
        <v>8.99</v>
      </c>
      <c r="J1110" s="3">
        <f>Raw_Data!J1110</f>
        <v>1</v>
      </c>
      <c r="K1110" s="3" t="str">
        <f>Raw_Data!K1110</f>
        <v>Crypto</v>
      </c>
      <c r="L1110" s="3">
        <f>Raw_Data!L1110</f>
        <v>2</v>
      </c>
      <c r="M1110" s="3">
        <f>Raw_Data!M1110</f>
        <v>0</v>
      </c>
      <c r="N1110" s="3" t="str">
        <f>Raw_Data!N1110</f>
        <v>Sci-Fi</v>
      </c>
      <c r="O1110" s="3" t="str">
        <f t="shared" si="170"/>
        <v>55-70</v>
      </c>
      <c r="P1110" s="3" t="str">
        <f t="shared" si="171"/>
        <v>&lt;10h</v>
      </c>
      <c r="Q1110" s="3" t="str">
        <f t="shared" si="172"/>
        <v>22-45d</v>
      </c>
      <c r="R1110" s="3" t="str">
        <f t="shared" si="173"/>
        <v>Medium</v>
      </c>
      <c r="S1110" s="3" t="str">
        <f t="shared" si="174"/>
        <v>Low</v>
      </c>
      <c r="T1110" s="3" t="str">
        <f t="shared" si="175"/>
        <v>Churned</v>
      </c>
      <c r="U1110" s="4">
        <f>1/(1+EXP(-(Predictive_Model!$B$5+((B1110-Predictive_Model!$B$20)/Predictive_Model!$C$20)*Predictive_Model!$D$20+((E1110-Predictive_Model!$B$21)/Predictive_Model!$C$21)*Predictive_Model!$D$21+((F1110-Predictive_Model!$B$22)/Predictive_Model!$C$22)*Predictive_Model!$D$22+((I1110-Predictive_Model!$B$23)/Predictive_Model!$C$23)*Predictive_Model!$D$23+((L1110-Predictive_Model!$B$24)/Predictive_Model!$C$24)*Predictive_Model!$D$24+((M1110-Predictive_Model!$B$25)/Predictive_Model!$C$25)*Predictive_Model!$D$25+IF(C1110="Male",Predictive_Model!$D$31,IF(C1110="Other",Predictive_Model!$D$32,0))+IF(D1110="Premium",Predictive_Model!$D$34,IF(D1110="Standard",Predictive_Model!$D$35,0))+IF(G1110="Asia",Predictive_Model!$D$37,IF(G1110="Europe",Predictive_Model!$D$38,IF(G1110="North America",Predictive_Model!$D$39,IF(G1110="Oceania",Predictive_Model!$D$40,IF(G1110="South America",Predictive_Model!$D$41,0)))))+IF(H1110="Laptop",Predictive_Model!$D$43,IF(H1110="Mobile",Predictive_Model!$D$44,IF(H1110="TV",Predictive_Model!$D$45,IF(H1110="Tablet",Predictive_Model!$D$46,0))))+IF(K1110="Crypto",Predictive_Model!$D$48,IF(K1110="Debit Card",Predictive_Model!$D$49,IF(K1110="Gift Card",Predictive_Model!$D$50,IF(K1110="PayPal",Predictive_Model!$D$51,0))))+IF(N1110="Comedy",Predictive_Model!$D$53,IF(N1110="Documentary",Predictive_Model!$D$54,IF(N1110="Drama",Predictive_Model!$D$55,IF(N1110="Horror",Predictive_Model!$D$56,IF(N1110="Romance",Predictive_Model!$D$57,IF(N1110="Sci-Fi",Predictive_Model!$D$58,0)))))))))</f>
        <v>0.99912058783365654</v>
      </c>
      <c r="V1110" s="3" t="str">
        <f t="shared" si="176"/>
        <v>Critical</v>
      </c>
      <c r="W1110" s="6">
        <f t="shared" si="177"/>
        <v>8.99</v>
      </c>
      <c r="X1110" s="3" t="str">
        <f t="shared" si="178"/>
        <v>Priority 2</v>
      </c>
      <c r="Y1110" s="3" t="str">
        <f t="shared" si="179"/>
        <v>OK</v>
      </c>
    </row>
    <row r="1111" spans="1:25" x14ac:dyDescent="0.25">
      <c r="A1111" s="3" t="str">
        <f>Raw_Data!A1111</f>
        <v>85116642-d67a-44fb-8cf1-193e544d9390</v>
      </c>
      <c r="B1111" s="3">
        <f>Raw_Data!B1111</f>
        <v>33</v>
      </c>
      <c r="C1111" s="3" t="str">
        <f>Raw_Data!C1111</f>
        <v>Male</v>
      </c>
      <c r="D1111" s="3" t="str">
        <f>Raw_Data!D1111</f>
        <v>Premium</v>
      </c>
      <c r="E1111" s="3">
        <f>Raw_Data!E1111</f>
        <v>9.68</v>
      </c>
      <c r="F1111" s="3">
        <f>Raw_Data!F1111</f>
        <v>57</v>
      </c>
      <c r="G1111" s="3" t="str">
        <f>Raw_Data!G1111</f>
        <v>Asia</v>
      </c>
      <c r="H1111" s="3" t="str">
        <f>Raw_Data!H1111</f>
        <v>Laptop</v>
      </c>
      <c r="I1111" s="3">
        <f>Raw_Data!I1111</f>
        <v>17.989999999999998</v>
      </c>
      <c r="J1111" s="3">
        <f>Raw_Data!J1111</f>
        <v>1</v>
      </c>
      <c r="K1111" s="3" t="str">
        <f>Raw_Data!K1111</f>
        <v>Gift Card</v>
      </c>
      <c r="L1111" s="3">
        <f>Raw_Data!L1111</f>
        <v>1</v>
      </c>
      <c r="M1111" s="3">
        <f>Raw_Data!M1111</f>
        <v>0.17</v>
      </c>
      <c r="N1111" s="3" t="str">
        <f>Raw_Data!N1111</f>
        <v>Documentary</v>
      </c>
      <c r="O1111" s="3" t="str">
        <f t="shared" si="170"/>
        <v>25-34</v>
      </c>
      <c r="P1111" s="3" t="str">
        <f t="shared" si="171"/>
        <v>&lt;10h</v>
      </c>
      <c r="Q1111" s="3" t="str">
        <f t="shared" si="172"/>
        <v>46-60d</v>
      </c>
      <c r="R1111" s="3" t="str">
        <f t="shared" si="173"/>
        <v>Low</v>
      </c>
      <c r="S1111" s="3" t="str">
        <f t="shared" si="174"/>
        <v>High</v>
      </c>
      <c r="T1111" s="3" t="str">
        <f t="shared" si="175"/>
        <v>Churned</v>
      </c>
      <c r="U1111" s="4">
        <f>1/(1+EXP(-(Predictive_Model!$B$5+((B1111-Predictive_Model!$B$20)/Predictive_Model!$C$20)*Predictive_Model!$D$20+((E1111-Predictive_Model!$B$21)/Predictive_Model!$C$21)*Predictive_Model!$D$21+((F1111-Predictive_Model!$B$22)/Predictive_Model!$C$22)*Predictive_Model!$D$22+((I1111-Predictive_Model!$B$23)/Predictive_Model!$C$23)*Predictive_Model!$D$23+((L1111-Predictive_Model!$B$24)/Predictive_Model!$C$24)*Predictive_Model!$D$24+((M1111-Predictive_Model!$B$25)/Predictive_Model!$C$25)*Predictive_Model!$D$25+IF(C1111="Male",Predictive_Model!$D$31,IF(C1111="Other",Predictive_Model!$D$32,0))+IF(D1111="Premium",Predictive_Model!$D$34,IF(D1111="Standard",Predictive_Model!$D$35,0))+IF(G1111="Asia",Predictive_Model!$D$37,IF(G1111="Europe",Predictive_Model!$D$38,IF(G1111="North America",Predictive_Model!$D$39,IF(G1111="Oceania",Predictive_Model!$D$40,IF(G1111="South America",Predictive_Model!$D$41,0)))))+IF(H1111="Laptop",Predictive_Model!$D$43,IF(H1111="Mobile",Predictive_Model!$D$44,IF(H1111="TV",Predictive_Model!$D$45,IF(H1111="Tablet",Predictive_Model!$D$46,0))))+IF(K1111="Crypto",Predictive_Model!$D$48,IF(K1111="Debit Card",Predictive_Model!$D$49,IF(K1111="Gift Card",Predictive_Model!$D$50,IF(K1111="PayPal",Predictive_Model!$D$51,0))))+IF(N1111="Comedy",Predictive_Model!$D$53,IF(N1111="Documentary",Predictive_Model!$D$54,IF(N1111="Drama",Predictive_Model!$D$55,IF(N1111="Horror",Predictive_Model!$D$56,IF(N1111="Romance",Predictive_Model!$D$57,IF(N1111="Sci-Fi",Predictive_Model!$D$58,0)))))))))</f>
        <v>0.99760918032070378</v>
      </c>
      <c r="V1111" s="3" t="str">
        <f t="shared" si="176"/>
        <v>Critical</v>
      </c>
      <c r="W1111" s="6">
        <f t="shared" si="177"/>
        <v>17.989999999999998</v>
      </c>
      <c r="X1111" s="3" t="str">
        <f t="shared" si="178"/>
        <v>Priority 1</v>
      </c>
      <c r="Y1111" s="3" t="str">
        <f t="shared" si="179"/>
        <v>OK</v>
      </c>
    </row>
    <row r="1112" spans="1:25" x14ac:dyDescent="0.25">
      <c r="A1112" s="3" t="str">
        <f>Raw_Data!A1112</f>
        <v>4c85513b-b640-49e2-966a-ecaf69ed1a62</v>
      </c>
      <c r="B1112" s="3">
        <f>Raw_Data!B1112</f>
        <v>24</v>
      </c>
      <c r="C1112" s="3" t="str">
        <f>Raw_Data!C1112</f>
        <v>Male</v>
      </c>
      <c r="D1112" s="3" t="str">
        <f>Raw_Data!D1112</f>
        <v>Standard</v>
      </c>
      <c r="E1112" s="3">
        <f>Raw_Data!E1112</f>
        <v>13.71</v>
      </c>
      <c r="F1112" s="3">
        <f>Raw_Data!F1112</f>
        <v>51</v>
      </c>
      <c r="G1112" s="3" t="str">
        <f>Raw_Data!G1112</f>
        <v>Oceania</v>
      </c>
      <c r="H1112" s="3" t="str">
        <f>Raw_Data!H1112</f>
        <v>Mobile</v>
      </c>
      <c r="I1112" s="3">
        <f>Raw_Data!I1112</f>
        <v>13.99</v>
      </c>
      <c r="J1112" s="3">
        <f>Raw_Data!J1112</f>
        <v>1</v>
      </c>
      <c r="K1112" s="3" t="str">
        <f>Raw_Data!K1112</f>
        <v>Debit Card</v>
      </c>
      <c r="L1112" s="3">
        <f>Raw_Data!L1112</f>
        <v>1</v>
      </c>
      <c r="M1112" s="3">
        <f>Raw_Data!M1112</f>
        <v>0.26</v>
      </c>
      <c r="N1112" s="3" t="str">
        <f>Raw_Data!N1112</f>
        <v>Horror</v>
      </c>
      <c r="O1112" s="3" t="str">
        <f t="shared" si="170"/>
        <v>18-24</v>
      </c>
      <c r="P1112" s="3" t="str">
        <f t="shared" si="171"/>
        <v>10-24h</v>
      </c>
      <c r="Q1112" s="3" t="str">
        <f t="shared" si="172"/>
        <v>46-60d</v>
      </c>
      <c r="R1112" s="3" t="str">
        <f t="shared" si="173"/>
        <v>Medium</v>
      </c>
      <c r="S1112" s="3" t="str">
        <f t="shared" si="174"/>
        <v>Mid</v>
      </c>
      <c r="T1112" s="3" t="str">
        <f t="shared" si="175"/>
        <v>Churned</v>
      </c>
      <c r="U1112" s="4">
        <f>1/(1+EXP(-(Predictive_Model!$B$5+((B1112-Predictive_Model!$B$20)/Predictive_Model!$C$20)*Predictive_Model!$D$20+((E1112-Predictive_Model!$B$21)/Predictive_Model!$C$21)*Predictive_Model!$D$21+((F1112-Predictive_Model!$B$22)/Predictive_Model!$C$22)*Predictive_Model!$D$22+((I1112-Predictive_Model!$B$23)/Predictive_Model!$C$23)*Predictive_Model!$D$23+((L1112-Predictive_Model!$B$24)/Predictive_Model!$C$24)*Predictive_Model!$D$24+((M1112-Predictive_Model!$B$25)/Predictive_Model!$C$25)*Predictive_Model!$D$25+IF(C1112="Male",Predictive_Model!$D$31,IF(C1112="Other",Predictive_Model!$D$32,0))+IF(D1112="Premium",Predictive_Model!$D$34,IF(D1112="Standard",Predictive_Model!$D$35,0))+IF(G1112="Asia",Predictive_Model!$D$37,IF(G1112="Europe",Predictive_Model!$D$38,IF(G1112="North America",Predictive_Model!$D$39,IF(G1112="Oceania",Predictive_Model!$D$40,IF(G1112="South America",Predictive_Model!$D$41,0)))))+IF(H1112="Laptop",Predictive_Model!$D$43,IF(H1112="Mobile",Predictive_Model!$D$44,IF(H1112="TV",Predictive_Model!$D$45,IF(H1112="Tablet",Predictive_Model!$D$46,0))))+IF(K1112="Crypto",Predictive_Model!$D$48,IF(K1112="Debit Card",Predictive_Model!$D$49,IF(K1112="Gift Card",Predictive_Model!$D$50,IF(K1112="PayPal",Predictive_Model!$D$51,0))))+IF(N1112="Comedy",Predictive_Model!$D$53,IF(N1112="Documentary",Predictive_Model!$D$54,IF(N1112="Drama",Predictive_Model!$D$55,IF(N1112="Horror",Predictive_Model!$D$56,IF(N1112="Romance",Predictive_Model!$D$57,IF(N1112="Sci-Fi",Predictive_Model!$D$58,0)))))))))</f>
        <v>0.999013660412294</v>
      </c>
      <c r="V1112" s="3" t="str">
        <f t="shared" si="176"/>
        <v>Critical</v>
      </c>
      <c r="W1112" s="6">
        <f t="shared" si="177"/>
        <v>13.99</v>
      </c>
      <c r="X1112" s="3" t="str">
        <f t="shared" si="178"/>
        <v>Priority 2</v>
      </c>
      <c r="Y1112" s="3" t="str">
        <f t="shared" si="179"/>
        <v>OK</v>
      </c>
    </row>
    <row r="1113" spans="1:25" x14ac:dyDescent="0.25">
      <c r="A1113" s="3" t="str">
        <f>Raw_Data!A1113</f>
        <v>83ca2b12-f1fd-48b2-886b-c795742478a4</v>
      </c>
      <c r="B1113" s="3">
        <f>Raw_Data!B1113</f>
        <v>45</v>
      </c>
      <c r="C1113" s="3" t="str">
        <f>Raw_Data!C1113</f>
        <v>Female</v>
      </c>
      <c r="D1113" s="3" t="str">
        <f>Raw_Data!D1113</f>
        <v>Premium</v>
      </c>
      <c r="E1113" s="3">
        <f>Raw_Data!E1113</f>
        <v>11.99</v>
      </c>
      <c r="F1113" s="3">
        <f>Raw_Data!F1113</f>
        <v>54</v>
      </c>
      <c r="G1113" s="3" t="str">
        <f>Raw_Data!G1113</f>
        <v>North America</v>
      </c>
      <c r="H1113" s="3" t="str">
        <f>Raw_Data!H1113</f>
        <v>Desktop</v>
      </c>
      <c r="I1113" s="3">
        <f>Raw_Data!I1113</f>
        <v>17.989999999999998</v>
      </c>
      <c r="J1113" s="3">
        <f>Raw_Data!J1113</f>
        <v>1</v>
      </c>
      <c r="K1113" s="3" t="str">
        <f>Raw_Data!K1113</f>
        <v>Credit Card</v>
      </c>
      <c r="L1113" s="3">
        <f>Raw_Data!L1113</f>
        <v>2</v>
      </c>
      <c r="M1113" s="3">
        <f>Raw_Data!M1113</f>
        <v>0.22</v>
      </c>
      <c r="N1113" s="3" t="str">
        <f>Raw_Data!N1113</f>
        <v>Horror</v>
      </c>
      <c r="O1113" s="3" t="str">
        <f t="shared" si="170"/>
        <v>45-54</v>
      </c>
      <c r="P1113" s="3" t="str">
        <f t="shared" si="171"/>
        <v>10-24h</v>
      </c>
      <c r="Q1113" s="3" t="str">
        <f t="shared" si="172"/>
        <v>46-60d</v>
      </c>
      <c r="R1113" s="3" t="str">
        <f t="shared" si="173"/>
        <v>Medium</v>
      </c>
      <c r="S1113" s="3" t="str">
        <f t="shared" si="174"/>
        <v>High</v>
      </c>
      <c r="T1113" s="3" t="str">
        <f t="shared" si="175"/>
        <v>Churned</v>
      </c>
      <c r="U1113" s="4">
        <f>1/(1+EXP(-(Predictive_Model!$B$5+((B1113-Predictive_Model!$B$20)/Predictive_Model!$C$20)*Predictive_Model!$D$20+((E1113-Predictive_Model!$B$21)/Predictive_Model!$C$21)*Predictive_Model!$D$21+((F1113-Predictive_Model!$B$22)/Predictive_Model!$C$22)*Predictive_Model!$D$22+((I1113-Predictive_Model!$B$23)/Predictive_Model!$C$23)*Predictive_Model!$D$23+((L1113-Predictive_Model!$B$24)/Predictive_Model!$C$24)*Predictive_Model!$D$24+((M1113-Predictive_Model!$B$25)/Predictive_Model!$C$25)*Predictive_Model!$D$25+IF(C1113="Male",Predictive_Model!$D$31,IF(C1113="Other",Predictive_Model!$D$32,0))+IF(D1113="Premium",Predictive_Model!$D$34,IF(D1113="Standard",Predictive_Model!$D$35,0))+IF(G1113="Asia",Predictive_Model!$D$37,IF(G1113="Europe",Predictive_Model!$D$38,IF(G1113="North America",Predictive_Model!$D$39,IF(G1113="Oceania",Predictive_Model!$D$40,IF(G1113="South America",Predictive_Model!$D$41,0)))))+IF(H1113="Laptop",Predictive_Model!$D$43,IF(H1113="Mobile",Predictive_Model!$D$44,IF(H1113="TV",Predictive_Model!$D$45,IF(H1113="Tablet",Predictive_Model!$D$46,0))))+IF(K1113="Crypto",Predictive_Model!$D$48,IF(K1113="Debit Card",Predictive_Model!$D$49,IF(K1113="Gift Card",Predictive_Model!$D$50,IF(K1113="PayPal",Predictive_Model!$D$51,0))))+IF(N1113="Comedy",Predictive_Model!$D$53,IF(N1113="Documentary",Predictive_Model!$D$54,IF(N1113="Drama",Predictive_Model!$D$55,IF(N1113="Horror",Predictive_Model!$D$56,IF(N1113="Romance",Predictive_Model!$D$57,IF(N1113="Sci-Fi",Predictive_Model!$D$58,0)))))))))</f>
        <v>0.98239346997252897</v>
      </c>
      <c r="V1113" s="3" t="str">
        <f t="shared" si="176"/>
        <v>Critical</v>
      </c>
      <c r="W1113" s="6">
        <f t="shared" si="177"/>
        <v>17.989999999999998</v>
      </c>
      <c r="X1113" s="3" t="str">
        <f t="shared" si="178"/>
        <v>Priority 1</v>
      </c>
      <c r="Y1113" s="3" t="str">
        <f t="shared" si="179"/>
        <v>OK</v>
      </c>
    </row>
    <row r="1114" spans="1:25" x14ac:dyDescent="0.25">
      <c r="A1114" s="3" t="str">
        <f>Raw_Data!A1114</f>
        <v>7003d3e0-38c6-442b-b19e-026dde7d98ea</v>
      </c>
      <c r="B1114" s="3">
        <f>Raw_Data!B1114</f>
        <v>48</v>
      </c>
      <c r="C1114" s="3" t="str">
        <f>Raw_Data!C1114</f>
        <v>Male</v>
      </c>
      <c r="D1114" s="3" t="str">
        <f>Raw_Data!D1114</f>
        <v>Premium</v>
      </c>
      <c r="E1114" s="3">
        <f>Raw_Data!E1114</f>
        <v>7.18</v>
      </c>
      <c r="F1114" s="3">
        <f>Raw_Data!F1114</f>
        <v>53</v>
      </c>
      <c r="G1114" s="3" t="str">
        <f>Raw_Data!G1114</f>
        <v>Asia</v>
      </c>
      <c r="H1114" s="3" t="str">
        <f>Raw_Data!H1114</f>
        <v>Tablet</v>
      </c>
      <c r="I1114" s="3">
        <f>Raw_Data!I1114</f>
        <v>17.989999999999998</v>
      </c>
      <c r="J1114" s="3">
        <f>Raw_Data!J1114</f>
        <v>0</v>
      </c>
      <c r="K1114" s="3" t="str">
        <f>Raw_Data!K1114</f>
        <v>Debit Card</v>
      </c>
      <c r="L1114" s="3">
        <f>Raw_Data!L1114</f>
        <v>4</v>
      </c>
      <c r="M1114" s="3">
        <f>Raw_Data!M1114</f>
        <v>0.13</v>
      </c>
      <c r="N1114" s="3" t="str">
        <f>Raw_Data!N1114</f>
        <v>Comedy</v>
      </c>
      <c r="O1114" s="3" t="str">
        <f t="shared" si="170"/>
        <v>45-54</v>
      </c>
      <c r="P1114" s="3" t="str">
        <f t="shared" si="171"/>
        <v>&lt;10h</v>
      </c>
      <c r="Q1114" s="3" t="str">
        <f t="shared" si="172"/>
        <v>46-60d</v>
      </c>
      <c r="R1114" s="3" t="str">
        <f t="shared" si="173"/>
        <v>Low</v>
      </c>
      <c r="S1114" s="3" t="str">
        <f t="shared" si="174"/>
        <v>High</v>
      </c>
      <c r="T1114" s="3" t="str">
        <f t="shared" si="175"/>
        <v>Active</v>
      </c>
      <c r="U1114" s="4">
        <f>1/(1+EXP(-(Predictive_Model!$B$5+((B1114-Predictive_Model!$B$20)/Predictive_Model!$C$20)*Predictive_Model!$D$20+((E1114-Predictive_Model!$B$21)/Predictive_Model!$C$21)*Predictive_Model!$D$21+((F1114-Predictive_Model!$B$22)/Predictive_Model!$C$22)*Predictive_Model!$D$22+((I1114-Predictive_Model!$B$23)/Predictive_Model!$C$23)*Predictive_Model!$D$23+((L1114-Predictive_Model!$B$24)/Predictive_Model!$C$24)*Predictive_Model!$D$24+((M1114-Predictive_Model!$B$25)/Predictive_Model!$C$25)*Predictive_Model!$D$25+IF(C1114="Male",Predictive_Model!$D$31,IF(C1114="Other",Predictive_Model!$D$32,0))+IF(D1114="Premium",Predictive_Model!$D$34,IF(D1114="Standard",Predictive_Model!$D$35,0))+IF(G1114="Asia",Predictive_Model!$D$37,IF(G1114="Europe",Predictive_Model!$D$38,IF(G1114="North America",Predictive_Model!$D$39,IF(G1114="Oceania",Predictive_Model!$D$40,IF(G1114="South America",Predictive_Model!$D$41,0)))))+IF(H1114="Laptop",Predictive_Model!$D$43,IF(H1114="Mobile",Predictive_Model!$D$44,IF(H1114="TV",Predictive_Model!$D$45,IF(H1114="Tablet",Predictive_Model!$D$46,0))))+IF(K1114="Crypto",Predictive_Model!$D$48,IF(K1114="Debit Card",Predictive_Model!$D$49,IF(K1114="Gift Card",Predictive_Model!$D$50,IF(K1114="PayPal",Predictive_Model!$D$51,0))))+IF(N1114="Comedy",Predictive_Model!$D$53,IF(N1114="Documentary",Predictive_Model!$D$54,IF(N1114="Drama",Predictive_Model!$D$55,IF(N1114="Horror",Predictive_Model!$D$56,IF(N1114="Romance",Predictive_Model!$D$57,IF(N1114="Sci-Fi",Predictive_Model!$D$58,0)))))))))</f>
        <v>0.99211386153322934</v>
      </c>
      <c r="V1114" s="3" t="str">
        <f t="shared" si="176"/>
        <v>Critical</v>
      </c>
      <c r="W1114" s="6">
        <f t="shared" si="177"/>
        <v>17.848128368982795</v>
      </c>
      <c r="X1114" s="3" t="str">
        <f t="shared" si="178"/>
        <v>Priority 1</v>
      </c>
      <c r="Y1114" s="3" t="str">
        <f t="shared" si="179"/>
        <v>OK</v>
      </c>
    </row>
    <row r="1115" spans="1:25" x14ac:dyDescent="0.25">
      <c r="A1115" s="3" t="str">
        <f>Raw_Data!A1115</f>
        <v>be26463d-8df5-4f33-aaa9-94fd9b9512f9</v>
      </c>
      <c r="B1115" s="3">
        <f>Raw_Data!B1115</f>
        <v>39</v>
      </c>
      <c r="C1115" s="3" t="str">
        <f>Raw_Data!C1115</f>
        <v>Male</v>
      </c>
      <c r="D1115" s="3" t="str">
        <f>Raw_Data!D1115</f>
        <v>Standard</v>
      </c>
      <c r="E1115" s="3">
        <f>Raw_Data!E1115</f>
        <v>31.83</v>
      </c>
      <c r="F1115" s="3">
        <f>Raw_Data!F1115</f>
        <v>2</v>
      </c>
      <c r="G1115" s="3" t="str">
        <f>Raw_Data!G1115</f>
        <v>Africa</v>
      </c>
      <c r="H1115" s="3" t="str">
        <f>Raw_Data!H1115</f>
        <v>Mobile</v>
      </c>
      <c r="I1115" s="3">
        <f>Raw_Data!I1115</f>
        <v>13.99</v>
      </c>
      <c r="J1115" s="3">
        <f>Raw_Data!J1115</f>
        <v>0</v>
      </c>
      <c r="K1115" s="3" t="str">
        <f>Raw_Data!K1115</f>
        <v>Crypto</v>
      </c>
      <c r="L1115" s="3">
        <f>Raw_Data!L1115</f>
        <v>5</v>
      </c>
      <c r="M1115" s="3">
        <f>Raw_Data!M1115</f>
        <v>10.61</v>
      </c>
      <c r="N1115" s="3" t="str">
        <f>Raw_Data!N1115</f>
        <v>Horror</v>
      </c>
      <c r="O1115" s="3" t="str">
        <f t="shared" si="170"/>
        <v>35-44</v>
      </c>
      <c r="P1115" s="3" t="str">
        <f t="shared" si="171"/>
        <v>25-49h</v>
      </c>
      <c r="Q1115" s="3" t="str">
        <f t="shared" si="172"/>
        <v>0-7d</v>
      </c>
      <c r="R1115" s="3" t="str">
        <f t="shared" si="173"/>
        <v>High</v>
      </c>
      <c r="S1115" s="3" t="str">
        <f t="shared" si="174"/>
        <v>Mid</v>
      </c>
      <c r="T1115" s="3" t="str">
        <f t="shared" si="175"/>
        <v>Active</v>
      </c>
      <c r="U1115" s="4">
        <f>1/(1+EXP(-(Predictive_Model!$B$5+((B1115-Predictive_Model!$B$20)/Predictive_Model!$C$20)*Predictive_Model!$D$20+((E1115-Predictive_Model!$B$21)/Predictive_Model!$C$21)*Predictive_Model!$D$21+((F1115-Predictive_Model!$B$22)/Predictive_Model!$C$22)*Predictive_Model!$D$22+((I1115-Predictive_Model!$B$23)/Predictive_Model!$C$23)*Predictive_Model!$D$23+((L1115-Predictive_Model!$B$24)/Predictive_Model!$C$24)*Predictive_Model!$D$24+((M1115-Predictive_Model!$B$25)/Predictive_Model!$C$25)*Predictive_Model!$D$25+IF(C1115="Male",Predictive_Model!$D$31,IF(C1115="Other",Predictive_Model!$D$32,0))+IF(D1115="Premium",Predictive_Model!$D$34,IF(D1115="Standard",Predictive_Model!$D$35,0))+IF(G1115="Asia",Predictive_Model!$D$37,IF(G1115="Europe",Predictive_Model!$D$38,IF(G1115="North America",Predictive_Model!$D$39,IF(G1115="Oceania",Predictive_Model!$D$40,IF(G1115="South America",Predictive_Model!$D$41,0)))))+IF(H1115="Laptop",Predictive_Model!$D$43,IF(H1115="Mobile",Predictive_Model!$D$44,IF(H1115="TV",Predictive_Model!$D$45,IF(H1115="Tablet",Predictive_Model!$D$46,0))))+IF(K1115="Crypto",Predictive_Model!$D$48,IF(K1115="Debit Card",Predictive_Model!$D$49,IF(K1115="Gift Card",Predictive_Model!$D$50,IF(K1115="PayPal",Predictive_Model!$D$51,0))))+IF(N1115="Comedy",Predictive_Model!$D$53,IF(N1115="Documentary",Predictive_Model!$D$54,IF(N1115="Drama",Predictive_Model!$D$55,IF(N1115="Horror",Predictive_Model!$D$56,IF(N1115="Romance",Predictive_Model!$D$57,IF(N1115="Sci-Fi",Predictive_Model!$D$58,0)))))))))</f>
        <v>5.6662357107684794E-12</v>
      </c>
      <c r="V1115" s="3" t="str">
        <f t="shared" si="176"/>
        <v>Low</v>
      </c>
      <c r="W1115" s="6">
        <f t="shared" si="177"/>
        <v>7.9270637593651021E-11</v>
      </c>
      <c r="X1115" s="3" t="str">
        <f t="shared" si="178"/>
        <v>Monitor</v>
      </c>
      <c r="Y1115" s="3" t="str">
        <f t="shared" si="179"/>
        <v>OK</v>
      </c>
    </row>
    <row r="1116" spans="1:25" x14ac:dyDescent="0.25">
      <c r="A1116" s="3" t="str">
        <f>Raw_Data!A1116</f>
        <v>476f04d7-1939-44f5-8231-9970934be051</v>
      </c>
      <c r="B1116" s="3">
        <f>Raw_Data!B1116</f>
        <v>25</v>
      </c>
      <c r="C1116" s="3" t="str">
        <f>Raw_Data!C1116</f>
        <v>Male</v>
      </c>
      <c r="D1116" s="3" t="str">
        <f>Raw_Data!D1116</f>
        <v>Standard</v>
      </c>
      <c r="E1116" s="3">
        <f>Raw_Data!E1116</f>
        <v>7.26</v>
      </c>
      <c r="F1116" s="3">
        <f>Raw_Data!F1116</f>
        <v>43</v>
      </c>
      <c r="G1116" s="3" t="str">
        <f>Raw_Data!G1116</f>
        <v>Oceania</v>
      </c>
      <c r="H1116" s="3" t="str">
        <f>Raw_Data!H1116</f>
        <v>Desktop</v>
      </c>
      <c r="I1116" s="3">
        <f>Raw_Data!I1116</f>
        <v>13.99</v>
      </c>
      <c r="J1116" s="3">
        <f>Raw_Data!J1116</f>
        <v>1</v>
      </c>
      <c r="K1116" s="3" t="str">
        <f>Raw_Data!K1116</f>
        <v>PayPal</v>
      </c>
      <c r="L1116" s="3">
        <f>Raw_Data!L1116</f>
        <v>1</v>
      </c>
      <c r="M1116" s="3">
        <f>Raw_Data!M1116</f>
        <v>0.17</v>
      </c>
      <c r="N1116" s="3" t="str">
        <f>Raw_Data!N1116</f>
        <v>Action</v>
      </c>
      <c r="O1116" s="3" t="str">
        <f t="shared" si="170"/>
        <v>25-34</v>
      </c>
      <c r="P1116" s="3" t="str">
        <f t="shared" si="171"/>
        <v>&lt;10h</v>
      </c>
      <c r="Q1116" s="3" t="str">
        <f t="shared" si="172"/>
        <v>22-45d</v>
      </c>
      <c r="R1116" s="3" t="str">
        <f t="shared" si="173"/>
        <v>Medium</v>
      </c>
      <c r="S1116" s="3" t="str">
        <f t="shared" si="174"/>
        <v>Mid</v>
      </c>
      <c r="T1116" s="3" t="str">
        <f t="shared" si="175"/>
        <v>Churned</v>
      </c>
      <c r="U1116" s="4">
        <f>1/(1+EXP(-(Predictive_Model!$B$5+((B1116-Predictive_Model!$B$20)/Predictive_Model!$C$20)*Predictive_Model!$D$20+((E1116-Predictive_Model!$B$21)/Predictive_Model!$C$21)*Predictive_Model!$D$21+((F1116-Predictive_Model!$B$22)/Predictive_Model!$C$22)*Predictive_Model!$D$22+((I1116-Predictive_Model!$B$23)/Predictive_Model!$C$23)*Predictive_Model!$D$23+((L1116-Predictive_Model!$B$24)/Predictive_Model!$C$24)*Predictive_Model!$D$24+((M1116-Predictive_Model!$B$25)/Predictive_Model!$C$25)*Predictive_Model!$D$25+IF(C1116="Male",Predictive_Model!$D$31,IF(C1116="Other",Predictive_Model!$D$32,0))+IF(D1116="Premium",Predictive_Model!$D$34,IF(D1116="Standard",Predictive_Model!$D$35,0))+IF(G1116="Asia",Predictive_Model!$D$37,IF(G1116="Europe",Predictive_Model!$D$38,IF(G1116="North America",Predictive_Model!$D$39,IF(G1116="Oceania",Predictive_Model!$D$40,IF(G1116="South America",Predictive_Model!$D$41,0)))))+IF(H1116="Laptop",Predictive_Model!$D$43,IF(H1116="Mobile",Predictive_Model!$D$44,IF(H1116="TV",Predictive_Model!$D$45,IF(H1116="Tablet",Predictive_Model!$D$46,0))))+IF(K1116="Crypto",Predictive_Model!$D$48,IF(K1116="Debit Card",Predictive_Model!$D$49,IF(K1116="Gift Card",Predictive_Model!$D$50,IF(K1116="PayPal",Predictive_Model!$D$51,0))))+IF(N1116="Comedy",Predictive_Model!$D$53,IF(N1116="Documentary",Predictive_Model!$D$54,IF(N1116="Drama",Predictive_Model!$D$55,IF(N1116="Horror",Predictive_Model!$D$56,IF(N1116="Romance",Predictive_Model!$D$57,IF(N1116="Sci-Fi",Predictive_Model!$D$58,0)))))))))</f>
        <v>0.99855532966893557</v>
      </c>
      <c r="V1116" s="3" t="str">
        <f t="shared" si="176"/>
        <v>Critical</v>
      </c>
      <c r="W1116" s="6">
        <f t="shared" si="177"/>
        <v>13.99</v>
      </c>
      <c r="X1116" s="3" t="str">
        <f t="shared" si="178"/>
        <v>Priority 2</v>
      </c>
      <c r="Y1116" s="3" t="str">
        <f t="shared" si="179"/>
        <v>OK</v>
      </c>
    </row>
    <row r="1117" spans="1:25" x14ac:dyDescent="0.25">
      <c r="A1117" s="3" t="str">
        <f>Raw_Data!A1117</f>
        <v>8063a1cf-5f45-417e-ac5b-3660ce54cbb3</v>
      </c>
      <c r="B1117" s="3">
        <f>Raw_Data!B1117</f>
        <v>64</v>
      </c>
      <c r="C1117" s="3" t="str">
        <f>Raw_Data!C1117</f>
        <v>Male</v>
      </c>
      <c r="D1117" s="3" t="str">
        <f>Raw_Data!D1117</f>
        <v>Premium</v>
      </c>
      <c r="E1117" s="3">
        <f>Raw_Data!E1117</f>
        <v>3.51</v>
      </c>
      <c r="F1117" s="3">
        <f>Raw_Data!F1117</f>
        <v>30</v>
      </c>
      <c r="G1117" s="3" t="str">
        <f>Raw_Data!G1117</f>
        <v>Europe</v>
      </c>
      <c r="H1117" s="3" t="str">
        <f>Raw_Data!H1117</f>
        <v>Tablet</v>
      </c>
      <c r="I1117" s="3">
        <f>Raw_Data!I1117</f>
        <v>17.989999999999998</v>
      </c>
      <c r="J1117" s="3">
        <f>Raw_Data!J1117</f>
        <v>0</v>
      </c>
      <c r="K1117" s="3" t="str">
        <f>Raw_Data!K1117</f>
        <v>PayPal</v>
      </c>
      <c r="L1117" s="3">
        <f>Raw_Data!L1117</f>
        <v>5</v>
      </c>
      <c r="M1117" s="3">
        <f>Raw_Data!M1117</f>
        <v>0.11</v>
      </c>
      <c r="N1117" s="3" t="str">
        <f>Raw_Data!N1117</f>
        <v>Action</v>
      </c>
      <c r="O1117" s="3" t="str">
        <f t="shared" si="170"/>
        <v>55-70</v>
      </c>
      <c r="P1117" s="3" t="str">
        <f t="shared" si="171"/>
        <v>&lt;10h</v>
      </c>
      <c r="Q1117" s="3" t="str">
        <f t="shared" si="172"/>
        <v>22-45d</v>
      </c>
      <c r="R1117" s="3" t="str">
        <f t="shared" si="173"/>
        <v>Medium</v>
      </c>
      <c r="S1117" s="3" t="str">
        <f t="shared" si="174"/>
        <v>High</v>
      </c>
      <c r="T1117" s="3" t="str">
        <f t="shared" si="175"/>
        <v>Active</v>
      </c>
      <c r="U1117" s="4">
        <f>1/(1+EXP(-(Predictive_Model!$B$5+((B1117-Predictive_Model!$B$20)/Predictive_Model!$C$20)*Predictive_Model!$D$20+((E1117-Predictive_Model!$B$21)/Predictive_Model!$C$21)*Predictive_Model!$D$21+((F1117-Predictive_Model!$B$22)/Predictive_Model!$C$22)*Predictive_Model!$D$22+((I1117-Predictive_Model!$B$23)/Predictive_Model!$C$23)*Predictive_Model!$D$23+((L1117-Predictive_Model!$B$24)/Predictive_Model!$C$24)*Predictive_Model!$D$24+((M1117-Predictive_Model!$B$25)/Predictive_Model!$C$25)*Predictive_Model!$D$25+IF(C1117="Male",Predictive_Model!$D$31,IF(C1117="Other",Predictive_Model!$D$32,0))+IF(D1117="Premium",Predictive_Model!$D$34,IF(D1117="Standard",Predictive_Model!$D$35,0))+IF(G1117="Asia",Predictive_Model!$D$37,IF(G1117="Europe",Predictive_Model!$D$38,IF(G1117="North America",Predictive_Model!$D$39,IF(G1117="Oceania",Predictive_Model!$D$40,IF(G1117="South America",Predictive_Model!$D$41,0)))))+IF(H1117="Laptop",Predictive_Model!$D$43,IF(H1117="Mobile",Predictive_Model!$D$44,IF(H1117="TV",Predictive_Model!$D$45,IF(H1117="Tablet",Predictive_Model!$D$46,0))))+IF(K1117="Crypto",Predictive_Model!$D$48,IF(K1117="Debit Card",Predictive_Model!$D$49,IF(K1117="Gift Card",Predictive_Model!$D$50,IF(K1117="PayPal",Predictive_Model!$D$51,0))))+IF(N1117="Comedy",Predictive_Model!$D$53,IF(N1117="Documentary",Predictive_Model!$D$54,IF(N1117="Drama",Predictive_Model!$D$55,IF(N1117="Horror",Predictive_Model!$D$56,IF(N1117="Romance",Predictive_Model!$D$57,IF(N1117="Sci-Fi",Predictive_Model!$D$58,0)))))))))</f>
        <v>0.92385681834751721</v>
      </c>
      <c r="V1117" s="3" t="str">
        <f t="shared" si="176"/>
        <v>Critical</v>
      </c>
      <c r="W1117" s="6">
        <f t="shared" si="177"/>
        <v>16.620184162071833</v>
      </c>
      <c r="X1117" s="3" t="str">
        <f t="shared" si="178"/>
        <v>Priority 1</v>
      </c>
      <c r="Y1117" s="3" t="str">
        <f t="shared" si="179"/>
        <v>OK</v>
      </c>
    </row>
    <row r="1118" spans="1:25" x14ac:dyDescent="0.25">
      <c r="A1118" s="3" t="str">
        <f>Raw_Data!A1118</f>
        <v>bbc95670-f863-4860-9cbb-d7b3dec90199</v>
      </c>
      <c r="B1118" s="3">
        <f>Raw_Data!B1118</f>
        <v>25</v>
      </c>
      <c r="C1118" s="3" t="str">
        <f>Raw_Data!C1118</f>
        <v>Male</v>
      </c>
      <c r="D1118" s="3" t="str">
        <f>Raw_Data!D1118</f>
        <v>Premium</v>
      </c>
      <c r="E1118" s="3">
        <f>Raw_Data!E1118</f>
        <v>16.61</v>
      </c>
      <c r="F1118" s="3">
        <f>Raw_Data!F1118</f>
        <v>34</v>
      </c>
      <c r="G1118" s="3" t="str">
        <f>Raw_Data!G1118</f>
        <v>Oceania</v>
      </c>
      <c r="H1118" s="3" t="str">
        <f>Raw_Data!H1118</f>
        <v>Mobile</v>
      </c>
      <c r="I1118" s="3">
        <f>Raw_Data!I1118</f>
        <v>17.989999999999998</v>
      </c>
      <c r="J1118" s="3">
        <f>Raw_Data!J1118</f>
        <v>0</v>
      </c>
      <c r="K1118" s="3" t="str">
        <f>Raw_Data!K1118</f>
        <v>Debit Card</v>
      </c>
      <c r="L1118" s="3">
        <f>Raw_Data!L1118</f>
        <v>4</v>
      </c>
      <c r="M1118" s="3">
        <f>Raw_Data!M1118</f>
        <v>0.47</v>
      </c>
      <c r="N1118" s="3" t="str">
        <f>Raw_Data!N1118</f>
        <v>Comedy</v>
      </c>
      <c r="O1118" s="3" t="str">
        <f t="shared" si="170"/>
        <v>25-34</v>
      </c>
      <c r="P1118" s="3" t="str">
        <f t="shared" si="171"/>
        <v>10-24h</v>
      </c>
      <c r="Q1118" s="3" t="str">
        <f t="shared" si="172"/>
        <v>22-45d</v>
      </c>
      <c r="R1118" s="3" t="str">
        <f t="shared" si="173"/>
        <v>Medium</v>
      </c>
      <c r="S1118" s="3" t="str">
        <f t="shared" si="174"/>
        <v>High</v>
      </c>
      <c r="T1118" s="3" t="str">
        <f t="shared" si="175"/>
        <v>Active</v>
      </c>
      <c r="U1118" s="4">
        <f>1/(1+EXP(-(Predictive_Model!$B$5+((B1118-Predictive_Model!$B$20)/Predictive_Model!$C$20)*Predictive_Model!$D$20+((E1118-Predictive_Model!$B$21)/Predictive_Model!$C$21)*Predictive_Model!$D$21+((F1118-Predictive_Model!$B$22)/Predictive_Model!$C$22)*Predictive_Model!$D$22+((I1118-Predictive_Model!$B$23)/Predictive_Model!$C$23)*Predictive_Model!$D$23+((L1118-Predictive_Model!$B$24)/Predictive_Model!$C$24)*Predictive_Model!$D$24+((M1118-Predictive_Model!$B$25)/Predictive_Model!$C$25)*Predictive_Model!$D$25+IF(C1118="Male",Predictive_Model!$D$31,IF(C1118="Other",Predictive_Model!$D$32,0))+IF(D1118="Premium",Predictive_Model!$D$34,IF(D1118="Standard",Predictive_Model!$D$35,0))+IF(G1118="Asia",Predictive_Model!$D$37,IF(G1118="Europe",Predictive_Model!$D$38,IF(G1118="North America",Predictive_Model!$D$39,IF(G1118="Oceania",Predictive_Model!$D$40,IF(G1118="South America",Predictive_Model!$D$41,0)))))+IF(H1118="Laptop",Predictive_Model!$D$43,IF(H1118="Mobile",Predictive_Model!$D$44,IF(H1118="TV",Predictive_Model!$D$45,IF(H1118="Tablet",Predictive_Model!$D$46,0))))+IF(K1118="Crypto",Predictive_Model!$D$48,IF(K1118="Debit Card",Predictive_Model!$D$49,IF(K1118="Gift Card",Predictive_Model!$D$50,IF(K1118="PayPal",Predictive_Model!$D$51,0))))+IF(N1118="Comedy",Predictive_Model!$D$53,IF(N1118="Documentary",Predictive_Model!$D$54,IF(N1118="Drama",Predictive_Model!$D$55,IF(N1118="Horror",Predictive_Model!$D$56,IF(N1118="Romance",Predictive_Model!$D$57,IF(N1118="Sci-Fi",Predictive_Model!$D$58,0)))))))))</f>
        <v>0.3118283702118364</v>
      </c>
      <c r="V1118" s="3" t="str">
        <f t="shared" si="176"/>
        <v>Medium</v>
      </c>
      <c r="W1118" s="6">
        <f t="shared" si="177"/>
        <v>5.6097923801109362</v>
      </c>
      <c r="X1118" s="3" t="str">
        <f t="shared" si="178"/>
        <v>Monitor</v>
      </c>
      <c r="Y1118" s="3" t="str">
        <f t="shared" si="179"/>
        <v>OK</v>
      </c>
    </row>
    <row r="1119" spans="1:25" x14ac:dyDescent="0.25">
      <c r="A1119" s="3" t="str">
        <f>Raw_Data!A1119</f>
        <v>abd53402-72af-47cc-812b-9baa61d4d769</v>
      </c>
      <c r="B1119" s="3">
        <f>Raw_Data!B1119</f>
        <v>59</v>
      </c>
      <c r="C1119" s="3" t="str">
        <f>Raw_Data!C1119</f>
        <v>Female</v>
      </c>
      <c r="D1119" s="3" t="str">
        <f>Raw_Data!D1119</f>
        <v>Basic</v>
      </c>
      <c r="E1119" s="3">
        <f>Raw_Data!E1119</f>
        <v>6.96</v>
      </c>
      <c r="F1119" s="3">
        <f>Raw_Data!F1119</f>
        <v>4</v>
      </c>
      <c r="G1119" s="3" t="str">
        <f>Raw_Data!G1119</f>
        <v>Asia</v>
      </c>
      <c r="H1119" s="3" t="str">
        <f>Raw_Data!H1119</f>
        <v>TV</v>
      </c>
      <c r="I1119" s="3">
        <f>Raw_Data!I1119</f>
        <v>8.99</v>
      </c>
      <c r="J1119" s="3">
        <f>Raw_Data!J1119</f>
        <v>0</v>
      </c>
      <c r="K1119" s="3" t="str">
        <f>Raw_Data!K1119</f>
        <v>PayPal</v>
      </c>
      <c r="L1119" s="3">
        <f>Raw_Data!L1119</f>
        <v>2</v>
      </c>
      <c r="M1119" s="3">
        <f>Raw_Data!M1119</f>
        <v>1.39</v>
      </c>
      <c r="N1119" s="3" t="str">
        <f>Raw_Data!N1119</f>
        <v>Horror</v>
      </c>
      <c r="O1119" s="3" t="str">
        <f t="shared" si="170"/>
        <v>55-70</v>
      </c>
      <c r="P1119" s="3" t="str">
        <f t="shared" si="171"/>
        <v>&lt;10h</v>
      </c>
      <c r="Q1119" s="3" t="str">
        <f t="shared" si="172"/>
        <v>0-7d</v>
      </c>
      <c r="R1119" s="3" t="str">
        <f t="shared" si="173"/>
        <v>Medium</v>
      </c>
      <c r="S1119" s="3" t="str">
        <f t="shared" si="174"/>
        <v>Low</v>
      </c>
      <c r="T1119" s="3" t="str">
        <f t="shared" si="175"/>
        <v>Active</v>
      </c>
      <c r="U1119" s="4">
        <f>1/(1+EXP(-(Predictive_Model!$B$5+((B1119-Predictive_Model!$B$20)/Predictive_Model!$C$20)*Predictive_Model!$D$20+((E1119-Predictive_Model!$B$21)/Predictive_Model!$C$21)*Predictive_Model!$D$21+((F1119-Predictive_Model!$B$22)/Predictive_Model!$C$22)*Predictive_Model!$D$22+((I1119-Predictive_Model!$B$23)/Predictive_Model!$C$23)*Predictive_Model!$D$23+((L1119-Predictive_Model!$B$24)/Predictive_Model!$C$24)*Predictive_Model!$D$24+((M1119-Predictive_Model!$B$25)/Predictive_Model!$C$25)*Predictive_Model!$D$25+IF(C1119="Male",Predictive_Model!$D$31,IF(C1119="Other",Predictive_Model!$D$32,0))+IF(D1119="Premium",Predictive_Model!$D$34,IF(D1119="Standard",Predictive_Model!$D$35,0))+IF(G1119="Asia",Predictive_Model!$D$37,IF(G1119="Europe",Predictive_Model!$D$38,IF(G1119="North America",Predictive_Model!$D$39,IF(G1119="Oceania",Predictive_Model!$D$40,IF(G1119="South America",Predictive_Model!$D$41,0)))))+IF(H1119="Laptop",Predictive_Model!$D$43,IF(H1119="Mobile",Predictive_Model!$D$44,IF(H1119="TV",Predictive_Model!$D$45,IF(H1119="Tablet",Predictive_Model!$D$46,0))))+IF(K1119="Crypto",Predictive_Model!$D$48,IF(K1119="Debit Card",Predictive_Model!$D$49,IF(K1119="Gift Card",Predictive_Model!$D$50,IF(K1119="PayPal",Predictive_Model!$D$51,0))))+IF(N1119="Comedy",Predictive_Model!$D$53,IF(N1119="Documentary",Predictive_Model!$D$54,IF(N1119="Drama",Predictive_Model!$D$55,IF(N1119="Horror",Predictive_Model!$D$56,IF(N1119="Romance",Predictive_Model!$D$57,IF(N1119="Sci-Fi",Predictive_Model!$D$58,0)))))))))</f>
        <v>0.3500071034140077</v>
      </c>
      <c r="V1119" s="3" t="str">
        <f t="shared" si="176"/>
        <v>Medium</v>
      </c>
      <c r="W1119" s="6">
        <f t="shared" si="177"/>
        <v>3.1465638596919292</v>
      </c>
      <c r="X1119" s="3" t="str">
        <f t="shared" si="178"/>
        <v>Monitor</v>
      </c>
      <c r="Y1119" s="3" t="str">
        <f t="shared" si="179"/>
        <v>OK</v>
      </c>
    </row>
    <row r="1120" spans="1:25" x14ac:dyDescent="0.25">
      <c r="A1120" s="3" t="str">
        <f>Raw_Data!A1120</f>
        <v>c3b7f8f2-8065-47c1-b595-aae94c1e9346</v>
      </c>
      <c r="B1120" s="3">
        <f>Raw_Data!B1120</f>
        <v>64</v>
      </c>
      <c r="C1120" s="3" t="str">
        <f>Raw_Data!C1120</f>
        <v>Male</v>
      </c>
      <c r="D1120" s="3" t="str">
        <f>Raw_Data!D1120</f>
        <v>Premium</v>
      </c>
      <c r="E1120" s="3">
        <f>Raw_Data!E1120</f>
        <v>15.22</v>
      </c>
      <c r="F1120" s="3">
        <f>Raw_Data!F1120</f>
        <v>4</v>
      </c>
      <c r="G1120" s="3" t="str">
        <f>Raw_Data!G1120</f>
        <v>North America</v>
      </c>
      <c r="H1120" s="3" t="str">
        <f>Raw_Data!H1120</f>
        <v>Laptop</v>
      </c>
      <c r="I1120" s="3">
        <f>Raw_Data!I1120</f>
        <v>17.989999999999998</v>
      </c>
      <c r="J1120" s="3">
        <f>Raw_Data!J1120</f>
        <v>0</v>
      </c>
      <c r="K1120" s="3" t="str">
        <f>Raw_Data!K1120</f>
        <v>Gift Card</v>
      </c>
      <c r="L1120" s="3">
        <f>Raw_Data!L1120</f>
        <v>1</v>
      </c>
      <c r="M1120" s="3">
        <f>Raw_Data!M1120</f>
        <v>3.04</v>
      </c>
      <c r="N1120" s="3" t="str">
        <f>Raw_Data!N1120</f>
        <v>Documentary</v>
      </c>
      <c r="O1120" s="3" t="str">
        <f t="shared" si="170"/>
        <v>55-70</v>
      </c>
      <c r="P1120" s="3" t="str">
        <f t="shared" si="171"/>
        <v>10-24h</v>
      </c>
      <c r="Q1120" s="3" t="str">
        <f t="shared" si="172"/>
        <v>0-7d</v>
      </c>
      <c r="R1120" s="3" t="str">
        <f t="shared" si="173"/>
        <v>Medium</v>
      </c>
      <c r="S1120" s="3" t="str">
        <f t="shared" si="174"/>
        <v>High</v>
      </c>
      <c r="T1120" s="3" t="str">
        <f t="shared" si="175"/>
        <v>Active</v>
      </c>
      <c r="U1120" s="4">
        <f>1/(1+EXP(-(Predictive_Model!$B$5+((B1120-Predictive_Model!$B$20)/Predictive_Model!$C$20)*Predictive_Model!$D$20+((E1120-Predictive_Model!$B$21)/Predictive_Model!$C$21)*Predictive_Model!$D$21+((F1120-Predictive_Model!$B$22)/Predictive_Model!$C$22)*Predictive_Model!$D$22+((I1120-Predictive_Model!$B$23)/Predictive_Model!$C$23)*Predictive_Model!$D$23+((L1120-Predictive_Model!$B$24)/Predictive_Model!$C$24)*Predictive_Model!$D$24+((M1120-Predictive_Model!$B$25)/Predictive_Model!$C$25)*Predictive_Model!$D$25+IF(C1120="Male",Predictive_Model!$D$31,IF(C1120="Other",Predictive_Model!$D$32,0))+IF(D1120="Premium",Predictive_Model!$D$34,IF(D1120="Standard",Predictive_Model!$D$35,0))+IF(G1120="Asia",Predictive_Model!$D$37,IF(G1120="Europe",Predictive_Model!$D$38,IF(G1120="North America",Predictive_Model!$D$39,IF(G1120="Oceania",Predictive_Model!$D$40,IF(G1120="South America",Predictive_Model!$D$41,0)))))+IF(H1120="Laptop",Predictive_Model!$D$43,IF(H1120="Mobile",Predictive_Model!$D$44,IF(H1120="TV",Predictive_Model!$D$45,IF(H1120="Tablet",Predictive_Model!$D$46,0))))+IF(K1120="Crypto",Predictive_Model!$D$48,IF(K1120="Debit Card",Predictive_Model!$D$49,IF(K1120="Gift Card",Predictive_Model!$D$50,IF(K1120="PayPal",Predictive_Model!$D$51,0))))+IF(N1120="Comedy",Predictive_Model!$D$53,IF(N1120="Documentary",Predictive_Model!$D$54,IF(N1120="Drama",Predictive_Model!$D$55,IF(N1120="Horror",Predictive_Model!$D$56,IF(N1120="Romance",Predictive_Model!$D$57,IF(N1120="Sci-Fi",Predictive_Model!$D$58,0)))))))))</f>
        <v>6.0096943495695243E-4</v>
      </c>
      <c r="V1120" s="3" t="str">
        <f t="shared" si="176"/>
        <v>Low</v>
      </c>
      <c r="W1120" s="6">
        <f t="shared" si="177"/>
        <v>1.0811440134875573E-2</v>
      </c>
      <c r="X1120" s="3" t="str">
        <f t="shared" si="178"/>
        <v>Monitor</v>
      </c>
      <c r="Y1120" s="3" t="str">
        <f t="shared" si="179"/>
        <v>OK</v>
      </c>
    </row>
    <row r="1121" spans="1:25" x14ac:dyDescent="0.25">
      <c r="A1121" s="3" t="str">
        <f>Raw_Data!A1121</f>
        <v>ba0197bb-b5f5-478a-adda-7fc9c9963ae2</v>
      </c>
      <c r="B1121" s="3">
        <f>Raw_Data!B1121</f>
        <v>62</v>
      </c>
      <c r="C1121" s="3" t="str">
        <f>Raw_Data!C1121</f>
        <v>Other</v>
      </c>
      <c r="D1121" s="3" t="str">
        <f>Raw_Data!D1121</f>
        <v>Premium</v>
      </c>
      <c r="E1121" s="3">
        <f>Raw_Data!E1121</f>
        <v>4.99</v>
      </c>
      <c r="F1121" s="3">
        <f>Raw_Data!F1121</f>
        <v>10</v>
      </c>
      <c r="G1121" s="3" t="str">
        <f>Raw_Data!G1121</f>
        <v>North America</v>
      </c>
      <c r="H1121" s="3" t="str">
        <f>Raw_Data!H1121</f>
        <v>TV</v>
      </c>
      <c r="I1121" s="3">
        <f>Raw_Data!I1121</f>
        <v>17.989999999999998</v>
      </c>
      <c r="J1121" s="3">
        <f>Raw_Data!J1121</f>
        <v>1</v>
      </c>
      <c r="K1121" s="3" t="str">
        <f>Raw_Data!K1121</f>
        <v>Debit Card</v>
      </c>
      <c r="L1121" s="3">
        <f>Raw_Data!L1121</f>
        <v>2</v>
      </c>
      <c r="M1121" s="3">
        <f>Raw_Data!M1121</f>
        <v>0.45</v>
      </c>
      <c r="N1121" s="3" t="str">
        <f>Raw_Data!N1121</f>
        <v>Comedy</v>
      </c>
      <c r="O1121" s="3" t="str">
        <f t="shared" si="170"/>
        <v>55-70</v>
      </c>
      <c r="P1121" s="3" t="str">
        <f t="shared" si="171"/>
        <v>&lt;10h</v>
      </c>
      <c r="Q1121" s="3" t="str">
        <f t="shared" si="172"/>
        <v>8-21d</v>
      </c>
      <c r="R1121" s="3" t="str">
        <f t="shared" si="173"/>
        <v>Medium</v>
      </c>
      <c r="S1121" s="3" t="str">
        <f t="shared" si="174"/>
        <v>High</v>
      </c>
      <c r="T1121" s="3" t="str">
        <f t="shared" si="175"/>
        <v>Churned</v>
      </c>
      <c r="U1121" s="4">
        <f>1/(1+EXP(-(Predictive_Model!$B$5+((B1121-Predictive_Model!$B$20)/Predictive_Model!$C$20)*Predictive_Model!$D$20+((E1121-Predictive_Model!$B$21)/Predictive_Model!$C$21)*Predictive_Model!$D$21+((F1121-Predictive_Model!$B$22)/Predictive_Model!$C$22)*Predictive_Model!$D$22+((I1121-Predictive_Model!$B$23)/Predictive_Model!$C$23)*Predictive_Model!$D$23+((L1121-Predictive_Model!$B$24)/Predictive_Model!$C$24)*Predictive_Model!$D$24+((M1121-Predictive_Model!$B$25)/Predictive_Model!$C$25)*Predictive_Model!$D$25+IF(C1121="Male",Predictive_Model!$D$31,IF(C1121="Other",Predictive_Model!$D$32,0))+IF(D1121="Premium",Predictive_Model!$D$34,IF(D1121="Standard",Predictive_Model!$D$35,0))+IF(G1121="Asia",Predictive_Model!$D$37,IF(G1121="Europe",Predictive_Model!$D$38,IF(G1121="North America",Predictive_Model!$D$39,IF(G1121="Oceania",Predictive_Model!$D$40,IF(G1121="South America",Predictive_Model!$D$41,0)))))+IF(H1121="Laptop",Predictive_Model!$D$43,IF(H1121="Mobile",Predictive_Model!$D$44,IF(H1121="TV",Predictive_Model!$D$45,IF(H1121="Tablet",Predictive_Model!$D$46,0))))+IF(K1121="Crypto",Predictive_Model!$D$48,IF(K1121="Debit Card",Predictive_Model!$D$49,IF(K1121="Gift Card",Predictive_Model!$D$50,IF(K1121="PayPal",Predictive_Model!$D$51,0))))+IF(N1121="Comedy",Predictive_Model!$D$53,IF(N1121="Documentary",Predictive_Model!$D$54,IF(N1121="Drama",Predictive_Model!$D$55,IF(N1121="Horror",Predictive_Model!$D$56,IF(N1121="Romance",Predictive_Model!$D$57,IF(N1121="Sci-Fi",Predictive_Model!$D$58,0)))))))))</f>
        <v>0.33954092834085825</v>
      </c>
      <c r="V1121" s="3" t="str">
        <f t="shared" si="176"/>
        <v>Medium</v>
      </c>
      <c r="W1121" s="6">
        <f t="shared" si="177"/>
        <v>17.989999999999998</v>
      </c>
      <c r="X1121" s="3" t="str">
        <f t="shared" si="178"/>
        <v>Monitor</v>
      </c>
      <c r="Y1121" s="3" t="str">
        <f t="shared" si="179"/>
        <v>OK</v>
      </c>
    </row>
    <row r="1122" spans="1:25" x14ac:dyDescent="0.25">
      <c r="A1122" s="3" t="str">
        <f>Raw_Data!A1122</f>
        <v>dc7b6e36-883c-4d1b-8258-c057e80305e4</v>
      </c>
      <c r="B1122" s="3">
        <f>Raw_Data!B1122</f>
        <v>57</v>
      </c>
      <c r="C1122" s="3" t="str">
        <f>Raw_Data!C1122</f>
        <v>Male</v>
      </c>
      <c r="D1122" s="3" t="str">
        <f>Raw_Data!D1122</f>
        <v>Standard</v>
      </c>
      <c r="E1122" s="3">
        <f>Raw_Data!E1122</f>
        <v>3.73</v>
      </c>
      <c r="F1122" s="3">
        <f>Raw_Data!F1122</f>
        <v>5</v>
      </c>
      <c r="G1122" s="3" t="str">
        <f>Raw_Data!G1122</f>
        <v>Europe</v>
      </c>
      <c r="H1122" s="3" t="str">
        <f>Raw_Data!H1122</f>
        <v>Laptop</v>
      </c>
      <c r="I1122" s="3">
        <f>Raw_Data!I1122</f>
        <v>13.99</v>
      </c>
      <c r="J1122" s="3">
        <f>Raw_Data!J1122</f>
        <v>0</v>
      </c>
      <c r="K1122" s="3" t="str">
        <f>Raw_Data!K1122</f>
        <v>PayPal</v>
      </c>
      <c r="L1122" s="3">
        <f>Raw_Data!L1122</f>
        <v>2</v>
      </c>
      <c r="M1122" s="3">
        <f>Raw_Data!M1122</f>
        <v>0.62</v>
      </c>
      <c r="N1122" s="3" t="str">
        <f>Raw_Data!N1122</f>
        <v>Comedy</v>
      </c>
      <c r="O1122" s="3" t="str">
        <f t="shared" si="170"/>
        <v>55-70</v>
      </c>
      <c r="P1122" s="3" t="str">
        <f t="shared" si="171"/>
        <v>&lt;10h</v>
      </c>
      <c r="Q1122" s="3" t="str">
        <f t="shared" si="172"/>
        <v>0-7d</v>
      </c>
      <c r="R1122" s="3" t="str">
        <f t="shared" si="173"/>
        <v>Medium</v>
      </c>
      <c r="S1122" s="3" t="str">
        <f t="shared" si="174"/>
        <v>Mid</v>
      </c>
      <c r="T1122" s="3" t="str">
        <f t="shared" si="175"/>
        <v>Active</v>
      </c>
      <c r="U1122" s="4">
        <f>1/(1+EXP(-(Predictive_Model!$B$5+((B1122-Predictive_Model!$B$20)/Predictive_Model!$C$20)*Predictive_Model!$D$20+((E1122-Predictive_Model!$B$21)/Predictive_Model!$C$21)*Predictive_Model!$D$21+((F1122-Predictive_Model!$B$22)/Predictive_Model!$C$22)*Predictive_Model!$D$22+((I1122-Predictive_Model!$B$23)/Predictive_Model!$C$23)*Predictive_Model!$D$23+((L1122-Predictive_Model!$B$24)/Predictive_Model!$C$24)*Predictive_Model!$D$24+((M1122-Predictive_Model!$B$25)/Predictive_Model!$C$25)*Predictive_Model!$D$25+IF(C1122="Male",Predictive_Model!$D$31,IF(C1122="Other",Predictive_Model!$D$32,0))+IF(D1122="Premium",Predictive_Model!$D$34,IF(D1122="Standard",Predictive_Model!$D$35,0))+IF(G1122="Asia",Predictive_Model!$D$37,IF(G1122="Europe",Predictive_Model!$D$38,IF(G1122="North America",Predictive_Model!$D$39,IF(G1122="Oceania",Predictive_Model!$D$40,IF(G1122="South America",Predictive_Model!$D$41,0)))))+IF(H1122="Laptop",Predictive_Model!$D$43,IF(H1122="Mobile",Predictive_Model!$D$44,IF(H1122="TV",Predictive_Model!$D$45,IF(H1122="Tablet",Predictive_Model!$D$46,0))))+IF(K1122="Crypto",Predictive_Model!$D$48,IF(K1122="Debit Card",Predictive_Model!$D$49,IF(K1122="Gift Card",Predictive_Model!$D$50,IF(K1122="PayPal",Predictive_Model!$D$51,0))))+IF(N1122="Comedy",Predictive_Model!$D$53,IF(N1122="Documentary",Predictive_Model!$D$54,IF(N1122="Drama",Predictive_Model!$D$55,IF(N1122="Horror",Predictive_Model!$D$56,IF(N1122="Romance",Predictive_Model!$D$57,IF(N1122="Sci-Fi",Predictive_Model!$D$58,0)))))))))</f>
        <v>0.70384617561087803</v>
      </c>
      <c r="V1122" s="3" t="str">
        <f t="shared" si="176"/>
        <v>High</v>
      </c>
      <c r="W1122" s="6">
        <f t="shared" si="177"/>
        <v>9.8468079967961835</v>
      </c>
      <c r="X1122" s="3" t="str">
        <f t="shared" si="178"/>
        <v>Monitor</v>
      </c>
      <c r="Y1122" s="3" t="str">
        <f t="shared" si="179"/>
        <v>OK</v>
      </c>
    </row>
    <row r="1123" spans="1:25" x14ac:dyDescent="0.25">
      <c r="A1123" s="3" t="str">
        <f>Raw_Data!A1123</f>
        <v>82861b0b-5c7d-4251-a211-75c0a5b2ee6c</v>
      </c>
      <c r="B1123" s="3">
        <f>Raw_Data!B1123</f>
        <v>24</v>
      </c>
      <c r="C1123" s="3" t="str">
        <f>Raw_Data!C1123</f>
        <v>Female</v>
      </c>
      <c r="D1123" s="3" t="str">
        <f>Raw_Data!D1123</f>
        <v>Premium</v>
      </c>
      <c r="E1123" s="3">
        <f>Raw_Data!E1123</f>
        <v>30.8</v>
      </c>
      <c r="F1123" s="3">
        <f>Raw_Data!F1123</f>
        <v>19</v>
      </c>
      <c r="G1123" s="3" t="str">
        <f>Raw_Data!G1123</f>
        <v>Europe</v>
      </c>
      <c r="H1123" s="3" t="str">
        <f>Raw_Data!H1123</f>
        <v>Mobile</v>
      </c>
      <c r="I1123" s="3">
        <f>Raw_Data!I1123</f>
        <v>17.989999999999998</v>
      </c>
      <c r="J1123" s="3">
        <f>Raw_Data!J1123</f>
        <v>0</v>
      </c>
      <c r="K1123" s="3" t="str">
        <f>Raw_Data!K1123</f>
        <v>Credit Card</v>
      </c>
      <c r="L1123" s="3">
        <f>Raw_Data!L1123</f>
        <v>5</v>
      </c>
      <c r="M1123" s="3">
        <f>Raw_Data!M1123</f>
        <v>1.54</v>
      </c>
      <c r="N1123" s="3" t="str">
        <f>Raw_Data!N1123</f>
        <v>Romance</v>
      </c>
      <c r="O1123" s="3" t="str">
        <f t="shared" si="170"/>
        <v>18-24</v>
      </c>
      <c r="P1123" s="3" t="str">
        <f t="shared" si="171"/>
        <v>25-49h</v>
      </c>
      <c r="Q1123" s="3" t="str">
        <f t="shared" si="172"/>
        <v>8-21d</v>
      </c>
      <c r="R1123" s="3" t="str">
        <f t="shared" si="173"/>
        <v>High</v>
      </c>
      <c r="S1123" s="3" t="str">
        <f t="shared" si="174"/>
        <v>High</v>
      </c>
      <c r="T1123" s="3" t="str">
        <f t="shared" si="175"/>
        <v>Active</v>
      </c>
      <c r="U1123" s="4">
        <f>1/(1+EXP(-(Predictive_Model!$B$5+((B1123-Predictive_Model!$B$20)/Predictive_Model!$C$20)*Predictive_Model!$D$20+((E1123-Predictive_Model!$B$21)/Predictive_Model!$C$21)*Predictive_Model!$D$21+((F1123-Predictive_Model!$B$22)/Predictive_Model!$C$22)*Predictive_Model!$D$22+((I1123-Predictive_Model!$B$23)/Predictive_Model!$C$23)*Predictive_Model!$D$23+((L1123-Predictive_Model!$B$24)/Predictive_Model!$C$24)*Predictive_Model!$D$24+((M1123-Predictive_Model!$B$25)/Predictive_Model!$C$25)*Predictive_Model!$D$25+IF(C1123="Male",Predictive_Model!$D$31,IF(C1123="Other",Predictive_Model!$D$32,0))+IF(D1123="Premium",Predictive_Model!$D$34,IF(D1123="Standard",Predictive_Model!$D$35,0))+IF(G1123="Asia",Predictive_Model!$D$37,IF(G1123="Europe",Predictive_Model!$D$38,IF(G1123="North America",Predictive_Model!$D$39,IF(G1123="Oceania",Predictive_Model!$D$40,IF(G1123="South America",Predictive_Model!$D$41,0)))))+IF(H1123="Laptop",Predictive_Model!$D$43,IF(H1123="Mobile",Predictive_Model!$D$44,IF(H1123="TV",Predictive_Model!$D$45,IF(H1123="Tablet",Predictive_Model!$D$46,0))))+IF(K1123="Crypto",Predictive_Model!$D$48,IF(K1123="Debit Card",Predictive_Model!$D$49,IF(K1123="Gift Card",Predictive_Model!$D$50,IF(K1123="PayPal",Predictive_Model!$D$51,0))))+IF(N1123="Comedy",Predictive_Model!$D$53,IF(N1123="Documentary",Predictive_Model!$D$54,IF(N1123="Drama",Predictive_Model!$D$55,IF(N1123="Horror",Predictive_Model!$D$56,IF(N1123="Romance",Predictive_Model!$D$57,IF(N1123="Sci-Fi",Predictive_Model!$D$58,0)))))))))</f>
        <v>6.7950504778266764E-5</v>
      </c>
      <c r="V1123" s="3" t="str">
        <f t="shared" si="176"/>
        <v>Low</v>
      </c>
      <c r="W1123" s="6">
        <f t="shared" si="177"/>
        <v>1.222429580961019E-3</v>
      </c>
      <c r="X1123" s="3" t="str">
        <f t="shared" si="178"/>
        <v>Monitor</v>
      </c>
      <c r="Y1123" s="3" t="str">
        <f t="shared" si="179"/>
        <v>OK</v>
      </c>
    </row>
    <row r="1124" spans="1:25" x14ac:dyDescent="0.25">
      <c r="A1124" s="3" t="str">
        <f>Raw_Data!A1124</f>
        <v>a6391928-52e9-4141-85d4-5a49f203a0fb</v>
      </c>
      <c r="B1124" s="3">
        <f>Raw_Data!B1124</f>
        <v>51</v>
      </c>
      <c r="C1124" s="3" t="str">
        <f>Raw_Data!C1124</f>
        <v>Other</v>
      </c>
      <c r="D1124" s="3" t="str">
        <f>Raw_Data!D1124</f>
        <v>Basic</v>
      </c>
      <c r="E1124" s="3">
        <f>Raw_Data!E1124</f>
        <v>36.619999999999997</v>
      </c>
      <c r="F1124" s="3">
        <f>Raw_Data!F1124</f>
        <v>43</v>
      </c>
      <c r="G1124" s="3" t="str">
        <f>Raw_Data!G1124</f>
        <v>North America</v>
      </c>
      <c r="H1124" s="3" t="str">
        <f>Raw_Data!H1124</f>
        <v>Laptop</v>
      </c>
      <c r="I1124" s="3">
        <f>Raw_Data!I1124</f>
        <v>8.99</v>
      </c>
      <c r="J1124" s="3">
        <f>Raw_Data!J1124</f>
        <v>0</v>
      </c>
      <c r="K1124" s="3" t="str">
        <f>Raw_Data!K1124</f>
        <v>Credit Card</v>
      </c>
      <c r="L1124" s="3">
        <f>Raw_Data!L1124</f>
        <v>4</v>
      </c>
      <c r="M1124" s="3">
        <f>Raw_Data!M1124</f>
        <v>0.83</v>
      </c>
      <c r="N1124" s="3" t="str">
        <f>Raw_Data!N1124</f>
        <v>Horror</v>
      </c>
      <c r="O1124" s="3" t="str">
        <f t="shared" si="170"/>
        <v>45-54</v>
      </c>
      <c r="P1124" s="3" t="str">
        <f t="shared" si="171"/>
        <v>25-49h</v>
      </c>
      <c r="Q1124" s="3" t="str">
        <f t="shared" si="172"/>
        <v>22-45d</v>
      </c>
      <c r="R1124" s="3" t="str">
        <f t="shared" si="173"/>
        <v>Medium</v>
      </c>
      <c r="S1124" s="3" t="str">
        <f t="shared" si="174"/>
        <v>Low</v>
      </c>
      <c r="T1124" s="3" t="str">
        <f t="shared" si="175"/>
        <v>Active</v>
      </c>
      <c r="U1124" s="4">
        <f>1/(1+EXP(-(Predictive_Model!$B$5+((B1124-Predictive_Model!$B$20)/Predictive_Model!$C$20)*Predictive_Model!$D$20+((E1124-Predictive_Model!$B$21)/Predictive_Model!$C$21)*Predictive_Model!$D$21+((F1124-Predictive_Model!$B$22)/Predictive_Model!$C$22)*Predictive_Model!$D$22+((I1124-Predictive_Model!$B$23)/Predictive_Model!$C$23)*Predictive_Model!$D$23+((L1124-Predictive_Model!$B$24)/Predictive_Model!$C$24)*Predictive_Model!$D$24+((M1124-Predictive_Model!$B$25)/Predictive_Model!$C$25)*Predictive_Model!$D$25+IF(C1124="Male",Predictive_Model!$D$31,IF(C1124="Other",Predictive_Model!$D$32,0))+IF(D1124="Premium",Predictive_Model!$D$34,IF(D1124="Standard",Predictive_Model!$D$35,0))+IF(G1124="Asia",Predictive_Model!$D$37,IF(G1124="Europe",Predictive_Model!$D$38,IF(G1124="North America",Predictive_Model!$D$39,IF(G1124="Oceania",Predictive_Model!$D$40,IF(G1124="South America",Predictive_Model!$D$41,0)))))+IF(H1124="Laptop",Predictive_Model!$D$43,IF(H1124="Mobile",Predictive_Model!$D$44,IF(H1124="TV",Predictive_Model!$D$45,IF(H1124="Tablet",Predictive_Model!$D$46,0))))+IF(K1124="Crypto",Predictive_Model!$D$48,IF(K1124="Debit Card",Predictive_Model!$D$49,IF(K1124="Gift Card",Predictive_Model!$D$50,IF(K1124="PayPal",Predictive_Model!$D$51,0))))+IF(N1124="Comedy",Predictive_Model!$D$53,IF(N1124="Documentary",Predictive_Model!$D$54,IF(N1124="Drama",Predictive_Model!$D$55,IF(N1124="Horror",Predictive_Model!$D$56,IF(N1124="Romance",Predictive_Model!$D$57,IF(N1124="Sci-Fi",Predictive_Model!$D$58,0)))))))))</f>
        <v>6.6430884135292596E-3</v>
      </c>
      <c r="V1124" s="3" t="str">
        <f t="shared" si="176"/>
        <v>Low</v>
      </c>
      <c r="W1124" s="6">
        <f t="shared" si="177"/>
        <v>5.9721364837628042E-2</v>
      </c>
      <c r="X1124" s="3" t="str">
        <f t="shared" si="178"/>
        <v>Monitor</v>
      </c>
      <c r="Y1124" s="3" t="str">
        <f t="shared" si="179"/>
        <v>OK</v>
      </c>
    </row>
    <row r="1125" spans="1:25" x14ac:dyDescent="0.25">
      <c r="A1125" s="3" t="str">
        <f>Raw_Data!A1125</f>
        <v>bc638748-782d-4220-8fc7-ed7e6747c894</v>
      </c>
      <c r="B1125" s="3">
        <f>Raw_Data!B1125</f>
        <v>69</v>
      </c>
      <c r="C1125" s="3" t="str">
        <f>Raw_Data!C1125</f>
        <v>Female</v>
      </c>
      <c r="D1125" s="3" t="str">
        <f>Raw_Data!D1125</f>
        <v>Basic</v>
      </c>
      <c r="E1125" s="3">
        <f>Raw_Data!E1125</f>
        <v>4.8099999999999996</v>
      </c>
      <c r="F1125" s="3">
        <f>Raw_Data!F1125</f>
        <v>22</v>
      </c>
      <c r="G1125" s="3" t="str">
        <f>Raw_Data!G1125</f>
        <v>South America</v>
      </c>
      <c r="H1125" s="3" t="str">
        <f>Raw_Data!H1125</f>
        <v>TV</v>
      </c>
      <c r="I1125" s="3">
        <f>Raw_Data!I1125</f>
        <v>8.99</v>
      </c>
      <c r="J1125" s="3">
        <f>Raw_Data!J1125</f>
        <v>1</v>
      </c>
      <c r="K1125" s="3" t="str">
        <f>Raw_Data!K1125</f>
        <v>Gift Card</v>
      </c>
      <c r="L1125" s="3">
        <f>Raw_Data!L1125</f>
        <v>2</v>
      </c>
      <c r="M1125" s="3">
        <f>Raw_Data!M1125</f>
        <v>0.21</v>
      </c>
      <c r="N1125" s="3" t="str">
        <f>Raw_Data!N1125</f>
        <v>Action</v>
      </c>
      <c r="O1125" s="3" t="str">
        <f t="shared" si="170"/>
        <v>55-70</v>
      </c>
      <c r="P1125" s="3" t="str">
        <f t="shared" si="171"/>
        <v>&lt;10h</v>
      </c>
      <c r="Q1125" s="3" t="str">
        <f t="shared" si="172"/>
        <v>22-45d</v>
      </c>
      <c r="R1125" s="3" t="str">
        <f t="shared" si="173"/>
        <v>Medium</v>
      </c>
      <c r="S1125" s="3" t="str">
        <f t="shared" si="174"/>
        <v>Low</v>
      </c>
      <c r="T1125" s="3" t="str">
        <f t="shared" si="175"/>
        <v>Churned</v>
      </c>
      <c r="U1125" s="4">
        <f>1/(1+EXP(-(Predictive_Model!$B$5+((B1125-Predictive_Model!$B$20)/Predictive_Model!$C$20)*Predictive_Model!$D$20+((E1125-Predictive_Model!$B$21)/Predictive_Model!$C$21)*Predictive_Model!$D$21+((F1125-Predictive_Model!$B$22)/Predictive_Model!$C$22)*Predictive_Model!$D$22+((I1125-Predictive_Model!$B$23)/Predictive_Model!$C$23)*Predictive_Model!$D$23+((L1125-Predictive_Model!$B$24)/Predictive_Model!$C$24)*Predictive_Model!$D$24+((M1125-Predictive_Model!$B$25)/Predictive_Model!$C$25)*Predictive_Model!$D$25+IF(C1125="Male",Predictive_Model!$D$31,IF(C1125="Other",Predictive_Model!$D$32,0))+IF(D1125="Premium",Predictive_Model!$D$34,IF(D1125="Standard",Predictive_Model!$D$35,0))+IF(G1125="Asia",Predictive_Model!$D$37,IF(G1125="Europe",Predictive_Model!$D$38,IF(G1125="North America",Predictive_Model!$D$39,IF(G1125="Oceania",Predictive_Model!$D$40,IF(G1125="South America",Predictive_Model!$D$41,0)))))+IF(H1125="Laptop",Predictive_Model!$D$43,IF(H1125="Mobile",Predictive_Model!$D$44,IF(H1125="TV",Predictive_Model!$D$45,IF(H1125="Tablet",Predictive_Model!$D$46,0))))+IF(K1125="Crypto",Predictive_Model!$D$48,IF(K1125="Debit Card",Predictive_Model!$D$49,IF(K1125="Gift Card",Predictive_Model!$D$50,IF(K1125="PayPal",Predictive_Model!$D$51,0))))+IF(N1125="Comedy",Predictive_Model!$D$53,IF(N1125="Documentary",Predictive_Model!$D$54,IF(N1125="Drama",Predictive_Model!$D$55,IF(N1125="Horror",Predictive_Model!$D$56,IF(N1125="Romance",Predictive_Model!$D$57,IF(N1125="Sci-Fi",Predictive_Model!$D$58,0)))))))))</f>
        <v>0.99410930713830437</v>
      </c>
      <c r="V1125" s="3" t="str">
        <f t="shared" si="176"/>
        <v>Critical</v>
      </c>
      <c r="W1125" s="6">
        <f t="shared" si="177"/>
        <v>8.99</v>
      </c>
      <c r="X1125" s="3" t="str">
        <f t="shared" si="178"/>
        <v>Priority 2</v>
      </c>
      <c r="Y1125" s="3" t="str">
        <f t="shared" si="179"/>
        <v>OK</v>
      </c>
    </row>
    <row r="1126" spans="1:25" x14ac:dyDescent="0.25">
      <c r="A1126" s="3" t="str">
        <f>Raw_Data!A1126</f>
        <v>d43c645d-181a-41e8-89a1-051dee52867d</v>
      </c>
      <c r="B1126" s="3">
        <f>Raw_Data!B1126</f>
        <v>20</v>
      </c>
      <c r="C1126" s="3" t="str">
        <f>Raw_Data!C1126</f>
        <v>Female</v>
      </c>
      <c r="D1126" s="3" t="str">
        <f>Raw_Data!D1126</f>
        <v>Standard</v>
      </c>
      <c r="E1126" s="3">
        <f>Raw_Data!E1126</f>
        <v>4.28</v>
      </c>
      <c r="F1126" s="3">
        <f>Raw_Data!F1126</f>
        <v>14</v>
      </c>
      <c r="G1126" s="3" t="str">
        <f>Raw_Data!G1126</f>
        <v>North America</v>
      </c>
      <c r="H1126" s="3" t="str">
        <f>Raw_Data!H1126</f>
        <v>Tablet</v>
      </c>
      <c r="I1126" s="3">
        <f>Raw_Data!I1126</f>
        <v>13.99</v>
      </c>
      <c r="J1126" s="3">
        <f>Raw_Data!J1126</f>
        <v>0</v>
      </c>
      <c r="K1126" s="3" t="str">
        <f>Raw_Data!K1126</f>
        <v>Debit Card</v>
      </c>
      <c r="L1126" s="3">
        <f>Raw_Data!L1126</f>
        <v>5</v>
      </c>
      <c r="M1126" s="3">
        <f>Raw_Data!M1126</f>
        <v>0.28999999999999998</v>
      </c>
      <c r="N1126" s="3" t="str">
        <f>Raw_Data!N1126</f>
        <v>Sci-Fi</v>
      </c>
      <c r="O1126" s="3" t="str">
        <f t="shared" si="170"/>
        <v>18-24</v>
      </c>
      <c r="P1126" s="3" t="str">
        <f t="shared" si="171"/>
        <v>&lt;10h</v>
      </c>
      <c r="Q1126" s="3" t="str">
        <f t="shared" si="172"/>
        <v>8-21d</v>
      </c>
      <c r="R1126" s="3" t="str">
        <f t="shared" si="173"/>
        <v>Medium</v>
      </c>
      <c r="S1126" s="3" t="str">
        <f t="shared" si="174"/>
        <v>Mid</v>
      </c>
      <c r="T1126" s="3" t="str">
        <f t="shared" si="175"/>
        <v>Active</v>
      </c>
      <c r="U1126" s="4">
        <f>1/(1+EXP(-(Predictive_Model!$B$5+((B1126-Predictive_Model!$B$20)/Predictive_Model!$C$20)*Predictive_Model!$D$20+((E1126-Predictive_Model!$B$21)/Predictive_Model!$C$21)*Predictive_Model!$D$21+((F1126-Predictive_Model!$B$22)/Predictive_Model!$C$22)*Predictive_Model!$D$22+((I1126-Predictive_Model!$B$23)/Predictive_Model!$C$23)*Predictive_Model!$D$23+((L1126-Predictive_Model!$B$24)/Predictive_Model!$C$24)*Predictive_Model!$D$24+((M1126-Predictive_Model!$B$25)/Predictive_Model!$C$25)*Predictive_Model!$D$25+IF(C1126="Male",Predictive_Model!$D$31,IF(C1126="Other",Predictive_Model!$D$32,0))+IF(D1126="Premium",Predictive_Model!$D$34,IF(D1126="Standard",Predictive_Model!$D$35,0))+IF(G1126="Asia",Predictive_Model!$D$37,IF(G1126="Europe",Predictive_Model!$D$38,IF(G1126="North America",Predictive_Model!$D$39,IF(G1126="Oceania",Predictive_Model!$D$40,IF(G1126="South America",Predictive_Model!$D$41,0)))))+IF(H1126="Laptop",Predictive_Model!$D$43,IF(H1126="Mobile",Predictive_Model!$D$44,IF(H1126="TV",Predictive_Model!$D$45,IF(H1126="Tablet",Predictive_Model!$D$46,0))))+IF(K1126="Crypto",Predictive_Model!$D$48,IF(K1126="Debit Card",Predictive_Model!$D$49,IF(K1126="Gift Card",Predictive_Model!$D$50,IF(K1126="PayPal",Predictive_Model!$D$51,0))))+IF(N1126="Comedy",Predictive_Model!$D$53,IF(N1126="Documentary",Predictive_Model!$D$54,IF(N1126="Drama",Predictive_Model!$D$55,IF(N1126="Horror",Predictive_Model!$D$56,IF(N1126="Romance",Predictive_Model!$D$57,IF(N1126="Sci-Fi",Predictive_Model!$D$58,0)))))))))</f>
        <v>0.84296060395286665</v>
      </c>
      <c r="V1126" s="3" t="str">
        <f t="shared" si="176"/>
        <v>Critical</v>
      </c>
      <c r="W1126" s="6">
        <f t="shared" si="177"/>
        <v>11.793018849300605</v>
      </c>
      <c r="X1126" s="3" t="str">
        <f t="shared" si="178"/>
        <v>Priority 2</v>
      </c>
      <c r="Y1126" s="3" t="str">
        <f t="shared" si="179"/>
        <v>OK</v>
      </c>
    </row>
    <row r="1127" spans="1:25" x14ac:dyDescent="0.25">
      <c r="A1127" s="3" t="str">
        <f>Raw_Data!A1127</f>
        <v>5707a108-c200-42ad-af1e-b4653b58d581</v>
      </c>
      <c r="B1127" s="3">
        <f>Raw_Data!B1127</f>
        <v>46</v>
      </c>
      <c r="C1127" s="3" t="str">
        <f>Raw_Data!C1127</f>
        <v>Female</v>
      </c>
      <c r="D1127" s="3" t="str">
        <f>Raw_Data!D1127</f>
        <v>Standard</v>
      </c>
      <c r="E1127" s="3">
        <f>Raw_Data!E1127</f>
        <v>10.98</v>
      </c>
      <c r="F1127" s="3">
        <f>Raw_Data!F1127</f>
        <v>20</v>
      </c>
      <c r="G1127" s="3" t="str">
        <f>Raw_Data!G1127</f>
        <v>Africa</v>
      </c>
      <c r="H1127" s="3" t="str">
        <f>Raw_Data!H1127</f>
        <v>Mobile</v>
      </c>
      <c r="I1127" s="3">
        <f>Raw_Data!I1127</f>
        <v>13.99</v>
      </c>
      <c r="J1127" s="3">
        <f>Raw_Data!J1127</f>
        <v>0</v>
      </c>
      <c r="K1127" s="3" t="str">
        <f>Raw_Data!K1127</f>
        <v>Gift Card</v>
      </c>
      <c r="L1127" s="3">
        <f>Raw_Data!L1127</f>
        <v>5</v>
      </c>
      <c r="M1127" s="3">
        <f>Raw_Data!M1127</f>
        <v>0.52</v>
      </c>
      <c r="N1127" s="3" t="str">
        <f>Raw_Data!N1127</f>
        <v>Sci-Fi</v>
      </c>
      <c r="O1127" s="3" t="str">
        <f t="shared" si="170"/>
        <v>45-54</v>
      </c>
      <c r="P1127" s="3" t="str">
        <f t="shared" si="171"/>
        <v>10-24h</v>
      </c>
      <c r="Q1127" s="3" t="str">
        <f t="shared" si="172"/>
        <v>8-21d</v>
      </c>
      <c r="R1127" s="3" t="str">
        <f t="shared" si="173"/>
        <v>Medium</v>
      </c>
      <c r="S1127" s="3" t="str">
        <f t="shared" si="174"/>
        <v>Mid</v>
      </c>
      <c r="T1127" s="3" t="str">
        <f t="shared" si="175"/>
        <v>Active</v>
      </c>
      <c r="U1127" s="4">
        <f>1/(1+EXP(-(Predictive_Model!$B$5+((B1127-Predictive_Model!$B$20)/Predictive_Model!$C$20)*Predictive_Model!$D$20+((E1127-Predictive_Model!$B$21)/Predictive_Model!$C$21)*Predictive_Model!$D$21+((F1127-Predictive_Model!$B$22)/Predictive_Model!$C$22)*Predictive_Model!$D$22+((I1127-Predictive_Model!$B$23)/Predictive_Model!$C$23)*Predictive_Model!$D$23+((L1127-Predictive_Model!$B$24)/Predictive_Model!$C$24)*Predictive_Model!$D$24+((M1127-Predictive_Model!$B$25)/Predictive_Model!$C$25)*Predictive_Model!$D$25+IF(C1127="Male",Predictive_Model!$D$31,IF(C1127="Other",Predictive_Model!$D$32,0))+IF(D1127="Premium",Predictive_Model!$D$34,IF(D1127="Standard",Predictive_Model!$D$35,0))+IF(G1127="Asia",Predictive_Model!$D$37,IF(G1127="Europe",Predictive_Model!$D$38,IF(G1127="North America",Predictive_Model!$D$39,IF(G1127="Oceania",Predictive_Model!$D$40,IF(G1127="South America",Predictive_Model!$D$41,0)))))+IF(H1127="Laptop",Predictive_Model!$D$43,IF(H1127="Mobile",Predictive_Model!$D$44,IF(H1127="TV",Predictive_Model!$D$45,IF(H1127="Tablet",Predictive_Model!$D$46,0))))+IF(K1127="Crypto",Predictive_Model!$D$48,IF(K1127="Debit Card",Predictive_Model!$D$49,IF(K1127="Gift Card",Predictive_Model!$D$50,IF(K1127="PayPal",Predictive_Model!$D$51,0))))+IF(N1127="Comedy",Predictive_Model!$D$53,IF(N1127="Documentary",Predictive_Model!$D$54,IF(N1127="Drama",Predictive_Model!$D$55,IF(N1127="Horror",Predictive_Model!$D$56,IF(N1127="Romance",Predictive_Model!$D$57,IF(N1127="Sci-Fi",Predictive_Model!$D$58,0)))))))))</f>
        <v>0.66479240861777533</v>
      </c>
      <c r="V1127" s="3" t="str">
        <f t="shared" si="176"/>
        <v>High</v>
      </c>
      <c r="W1127" s="6">
        <f t="shared" si="177"/>
        <v>9.300445796562677</v>
      </c>
      <c r="X1127" s="3" t="str">
        <f t="shared" si="178"/>
        <v>Monitor</v>
      </c>
      <c r="Y1127" s="3" t="str">
        <f t="shared" si="179"/>
        <v>OK</v>
      </c>
    </row>
    <row r="1128" spans="1:25" x14ac:dyDescent="0.25">
      <c r="A1128" s="3" t="str">
        <f>Raw_Data!A1128</f>
        <v>fd38515a-bac5-4f2e-a993-784b9013fa7b</v>
      </c>
      <c r="B1128" s="3">
        <f>Raw_Data!B1128</f>
        <v>21</v>
      </c>
      <c r="C1128" s="3" t="str">
        <f>Raw_Data!C1128</f>
        <v>Male</v>
      </c>
      <c r="D1128" s="3" t="str">
        <f>Raw_Data!D1128</f>
        <v>Premium</v>
      </c>
      <c r="E1128" s="3">
        <f>Raw_Data!E1128</f>
        <v>3.06</v>
      </c>
      <c r="F1128" s="3">
        <f>Raw_Data!F1128</f>
        <v>24</v>
      </c>
      <c r="G1128" s="3" t="str">
        <f>Raw_Data!G1128</f>
        <v>North America</v>
      </c>
      <c r="H1128" s="3" t="str">
        <f>Raw_Data!H1128</f>
        <v>Mobile</v>
      </c>
      <c r="I1128" s="3">
        <f>Raw_Data!I1128</f>
        <v>17.989999999999998</v>
      </c>
      <c r="J1128" s="3">
        <f>Raw_Data!J1128</f>
        <v>0</v>
      </c>
      <c r="K1128" s="3" t="str">
        <f>Raw_Data!K1128</f>
        <v>PayPal</v>
      </c>
      <c r="L1128" s="3">
        <f>Raw_Data!L1128</f>
        <v>4</v>
      </c>
      <c r="M1128" s="3">
        <f>Raw_Data!M1128</f>
        <v>0.12</v>
      </c>
      <c r="N1128" s="3" t="str">
        <f>Raw_Data!N1128</f>
        <v>Romance</v>
      </c>
      <c r="O1128" s="3" t="str">
        <f t="shared" si="170"/>
        <v>18-24</v>
      </c>
      <c r="P1128" s="3" t="str">
        <f t="shared" si="171"/>
        <v>&lt;10h</v>
      </c>
      <c r="Q1128" s="3" t="str">
        <f t="shared" si="172"/>
        <v>22-45d</v>
      </c>
      <c r="R1128" s="3" t="str">
        <f t="shared" si="173"/>
        <v>Medium</v>
      </c>
      <c r="S1128" s="3" t="str">
        <f t="shared" si="174"/>
        <v>High</v>
      </c>
      <c r="T1128" s="3" t="str">
        <f t="shared" si="175"/>
        <v>Active</v>
      </c>
      <c r="U1128" s="4">
        <f>1/(1+EXP(-(Predictive_Model!$B$5+((B1128-Predictive_Model!$B$20)/Predictive_Model!$C$20)*Predictive_Model!$D$20+((E1128-Predictive_Model!$B$21)/Predictive_Model!$C$21)*Predictive_Model!$D$21+((F1128-Predictive_Model!$B$22)/Predictive_Model!$C$22)*Predictive_Model!$D$22+((I1128-Predictive_Model!$B$23)/Predictive_Model!$C$23)*Predictive_Model!$D$23+((L1128-Predictive_Model!$B$24)/Predictive_Model!$C$24)*Predictive_Model!$D$24+((M1128-Predictive_Model!$B$25)/Predictive_Model!$C$25)*Predictive_Model!$D$25+IF(C1128="Male",Predictive_Model!$D$31,IF(C1128="Other",Predictive_Model!$D$32,0))+IF(D1128="Premium",Predictive_Model!$D$34,IF(D1128="Standard",Predictive_Model!$D$35,0))+IF(G1128="Asia",Predictive_Model!$D$37,IF(G1128="Europe",Predictive_Model!$D$38,IF(G1128="North America",Predictive_Model!$D$39,IF(G1128="Oceania",Predictive_Model!$D$40,IF(G1128="South America",Predictive_Model!$D$41,0)))))+IF(H1128="Laptop",Predictive_Model!$D$43,IF(H1128="Mobile",Predictive_Model!$D$44,IF(H1128="TV",Predictive_Model!$D$45,IF(H1128="Tablet",Predictive_Model!$D$46,0))))+IF(K1128="Crypto",Predictive_Model!$D$48,IF(K1128="Debit Card",Predictive_Model!$D$49,IF(K1128="Gift Card",Predictive_Model!$D$50,IF(K1128="PayPal",Predictive_Model!$D$51,0))))+IF(N1128="Comedy",Predictive_Model!$D$53,IF(N1128="Documentary",Predictive_Model!$D$54,IF(N1128="Drama",Predictive_Model!$D$55,IF(N1128="Horror",Predictive_Model!$D$56,IF(N1128="Romance",Predictive_Model!$D$57,IF(N1128="Sci-Fi",Predictive_Model!$D$58,0)))))))))</f>
        <v>0.94526238552317965</v>
      </c>
      <c r="V1128" s="3" t="str">
        <f t="shared" si="176"/>
        <v>Critical</v>
      </c>
      <c r="W1128" s="6">
        <f t="shared" si="177"/>
        <v>17.005270315562001</v>
      </c>
      <c r="X1128" s="3" t="str">
        <f t="shared" si="178"/>
        <v>Priority 1</v>
      </c>
      <c r="Y1128" s="3" t="str">
        <f t="shared" si="179"/>
        <v>OK</v>
      </c>
    </row>
    <row r="1129" spans="1:25" x14ac:dyDescent="0.25">
      <c r="A1129" s="3" t="str">
        <f>Raw_Data!A1129</f>
        <v>fea19557-12f5-44ac-a0af-198d9808d92b</v>
      </c>
      <c r="B1129" s="3">
        <f>Raw_Data!B1129</f>
        <v>56</v>
      </c>
      <c r="C1129" s="3" t="str">
        <f>Raw_Data!C1129</f>
        <v>Other</v>
      </c>
      <c r="D1129" s="3" t="str">
        <f>Raw_Data!D1129</f>
        <v>Standard</v>
      </c>
      <c r="E1129" s="3">
        <f>Raw_Data!E1129</f>
        <v>16.86</v>
      </c>
      <c r="F1129" s="3">
        <f>Raw_Data!F1129</f>
        <v>34</v>
      </c>
      <c r="G1129" s="3" t="str">
        <f>Raw_Data!G1129</f>
        <v>South America</v>
      </c>
      <c r="H1129" s="3" t="str">
        <f>Raw_Data!H1129</f>
        <v>TV</v>
      </c>
      <c r="I1129" s="3">
        <f>Raw_Data!I1129</f>
        <v>13.99</v>
      </c>
      <c r="J1129" s="3">
        <f>Raw_Data!J1129</f>
        <v>1</v>
      </c>
      <c r="K1129" s="3" t="str">
        <f>Raw_Data!K1129</f>
        <v>Credit Card</v>
      </c>
      <c r="L1129" s="3">
        <f>Raw_Data!L1129</f>
        <v>2</v>
      </c>
      <c r="M1129" s="3">
        <f>Raw_Data!M1129</f>
        <v>0.48</v>
      </c>
      <c r="N1129" s="3" t="str">
        <f>Raw_Data!N1129</f>
        <v>Action</v>
      </c>
      <c r="O1129" s="3" t="str">
        <f t="shared" si="170"/>
        <v>55-70</v>
      </c>
      <c r="P1129" s="3" t="str">
        <f t="shared" si="171"/>
        <v>10-24h</v>
      </c>
      <c r="Q1129" s="3" t="str">
        <f t="shared" si="172"/>
        <v>22-45d</v>
      </c>
      <c r="R1129" s="3" t="str">
        <f t="shared" si="173"/>
        <v>Medium</v>
      </c>
      <c r="S1129" s="3" t="str">
        <f t="shared" si="174"/>
        <v>Mid</v>
      </c>
      <c r="T1129" s="3" t="str">
        <f t="shared" si="175"/>
        <v>Churned</v>
      </c>
      <c r="U1129" s="4">
        <f>1/(1+EXP(-(Predictive_Model!$B$5+((B1129-Predictive_Model!$B$20)/Predictive_Model!$C$20)*Predictive_Model!$D$20+((E1129-Predictive_Model!$B$21)/Predictive_Model!$C$21)*Predictive_Model!$D$21+((F1129-Predictive_Model!$B$22)/Predictive_Model!$C$22)*Predictive_Model!$D$22+((I1129-Predictive_Model!$B$23)/Predictive_Model!$C$23)*Predictive_Model!$D$23+((L1129-Predictive_Model!$B$24)/Predictive_Model!$C$24)*Predictive_Model!$D$24+((M1129-Predictive_Model!$B$25)/Predictive_Model!$C$25)*Predictive_Model!$D$25+IF(C1129="Male",Predictive_Model!$D$31,IF(C1129="Other",Predictive_Model!$D$32,0))+IF(D1129="Premium",Predictive_Model!$D$34,IF(D1129="Standard",Predictive_Model!$D$35,0))+IF(G1129="Asia",Predictive_Model!$D$37,IF(G1129="Europe",Predictive_Model!$D$38,IF(G1129="North America",Predictive_Model!$D$39,IF(G1129="Oceania",Predictive_Model!$D$40,IF(G1129="South America",Predictive_Model!$D$41,0)))))+IF(H1129="Laptop",Predictive_Model!$D$43,IF(H1129="Mobile",Predictive_Model!$D$44,IF(H1129="TV",Predictive_Model!$D$45,IF(H1129="Tablet",Predictive_Model!$D$46,0))))+IF(K1129="Crypto",Predictive_Model!$D$48,IF(K1129="Debit Card",Predictive_Model!$D$49,IF(K1129="Gift Card",Predictive_Model!$D$50,IF(K1129="PayPal",Predictive_Model!$D$51,0))))+IF(N1129="Comedy",Predictive_Model!$D$53,IF(N1129="Documentary",Predictive_Model!$D$54,IF(N1129="Drama",Predictive_Model!$D$55,IF(N1129="Horror",Predictive_Model!$D$56,IF(N1129="Romance",Predictive_Model!$D$57,IF(N1129="Sci-Fi",Predictive_Model!$D$58,0)))))))))</f>
        <v>0.68816714844426707</v>
      </c>
      <c r="V1129" s="3" t="str">
        <f t="shared" si="176"/>
        <v>High</v>
      </c>
      <c r="W1129" s="6">
        <f t="shared" si="177"/>
        <v>13.99</v>
      </c>
      <c r="X1129" s="3" t="str">
        <f t="shared" si="178"/>
        <v>Priority 2</v>
      </c>
      <c r="Y1129" s="3" t="str">
        <f t="shared" si="179"/>
        <v>OK</v>
      </c>
    </row>
    <row r="1130" spans="1:25" x14ac:dyDescent="0.25">
      <c r="A1130" s="3" t="str">
        <f>Raw_Data!A1130</f>
        <v>86b8e1a7-89e0-4e3e-9888-b7007b775af0</v>
      </c>
      <c r="B1130" s="3">
        <f>Raw_Data!B1130</f>
        <v>40</v>
      </c>
      <c r="C1130" s="3" t="str">
        <f>Raw_Data!C1130</f>
        <v>Other</v>
      </c>
      <c r="D1130" s="3" t="str">
        <f>Raw_Data!D1130</f>
        <v>Standard</v>
      </c>
      <c r="E1130" s="3">
        <f>Raw_Data!E1130</f>
        <v>9.41</v>
      </c>
      <c r="F1130" s="3">
        <f>Raw_Data!F1130</f>
        <v>46</v>
      </c>
      <c r="G1130" s="3" t="str">
        <f>Raw_Data!G1130</f>
        <v>Africa</v>
      </c>
      <c r="H1130" s="3" t="str">
        <f>Raw_Data!H1130</f>
        <v>TV</v>
      </c>
      <c r="I1130" s="3">
        <f>Raw_Data!I1130</f>
        <v>13.99</v>
      </c>
      <c r="J1130" s="3">
        <f>Raw_Data!J1130</f>
        <v>1</v>
      </c>
      <c r="K1130" s="3" t="str">
        <f>Raw_Data!K1130</f>
        <v>Crypto</v>
      </c>
      <c r="L1130" s="3">
        <f>Raw_Data!L1130</f>
        <v>3</v>
      </c>
      <c r="M1130" s="3">
        <f>Raw_Data!M1130</f>
        <v>0.2</v>
      </c>
      <c r="N1130" s="3" t="str">
        <f>Raw_Data!N1130</f>
        <v>Drama</v>
      </c>
      <c r="O1130" s="3" t="str">
        <f t="shared" si="170"/>
        <v>35-44</v>
      </c>
      <c r="P1130" s="3" t="str">
        <f t="shared" si="171"/>
        <v>&lt;10h</v>
      </c>
      <c r="Q1130" s="3" t="str">
        <f t="shared" si="172"/>
        <v>46-60d</v>
      </c>
      <c r="R1130" s="3" t="str">
        <f t="shared" si="173"/>
        <v>Low</v>
      </c>
      <c r="S1130" s="3" t="str">
        <f t="shared" si="174"/>
        <v>Mid</v>
      </c>
      <c r="T1130" s="3" t="str">
        <f t="shared" si="175"/>
        <v>Churned</v>
      </c>
      <c r="U1130" s="4">
        <f>1/(1+EXP(-(Predictive_Model!$B$5+((B1130-Predictive_Model!$B$20)/Predictive_Model!$C$20)*Predictive_Model!$D$20+((E1130-Predictive_Model!$B$21)/Predictive_Model!$C$21)*Predictive_Model!$D$21+((F1130-Predictive_Model!$B$22)/Predictive_Model!$C$22)*Predictive_Model!$D$22+((I1130-Predictive_Model!$B$23)/Predictive_Model!$C$23)*Predictive_Model!$D$23+((L1130-Predictive_Model!$B$24)/Predictive_Model!$C$24)*Predictive_Model!$D$24+((M1130-Predictive_Model!$B$25)/Predictive_Model!$C$25)*Predictive_Model!$D$25+IF(C1130="Male",Predictive_Model!$D$31,IF(C1130="Other",Predictive_Model!$D$32,0))+IF(D1130="Premium",Predictive_Model!$D$34,IF(D1130="Standard",Predictive_Model!$D$35,0))+IF(G1130="Asia",Predictive_Model!$D$37,IF(G1130="Europe",Predictive_Model!$D$38,IF(G1130="North America",Predictive_Model!$D$39,IF(G1130="Oceania",Predictive_Model!$D$40,IF(G1130="South America",Predictive_Model!$D$41,0)))))+IF(H1130="Laptop",Predictive_Model!$D$43,IF(H1130="Mobile",Predictive_Model!$D$44,IF(H1130="TV",Predictive_Model!$D$45,IF(H1130="Tablet",Predictive_Model!$D$46,0))))+IF(K1130="Crypto",Predictive_Model!$D$48,IF(K1130="Debit Card",Predictive_Model!$D$49,IF(K1130="Gift Card",Predictive_Model!$D$50,IF(K1130="PayPal",Predictive_Model!$D$51,0))))+IF(N1130="Comedy",Predictive_Model!$D$53,IF(N1130="Documentary",Predictive_Model!$D$54,IF(N1130="Drama",Predictive_Model!$D$55,IF(N1130="Horror",Predictive_Model!$D$56,IF(N1130="Romance",Predictive_Model!$D$57,IF(N1130="Sci-Fi",Predictive_Model!$D$58,0)))))))))</f>
        <v>0.98724615746415922</v>
      </c>
      <c r="V1130" s="3" t="str">
        <f t="shared" si="176"/>
        <v>Critical</v>
      </c>
      <c r="W1130" s="6">
        <f t="shared" si="177"/>
        <v>13.99</v>
      </c>
      <c r="X1130" s="3" t="str">
        <f t="shared" si="178"/>
        <v>Priority 2</v>
      </c>
      <c r="Y1130" s="3" t="str">
        <f t="shared" si="179"/>
        <v>OK</v>
      </c>
    </row>
    <row r="1131" spans="1:25" x14ac:dyDescent="0.25">
      <c r="A1131" s="3" t="str">
        <f>Raw_Data!A1131</f>
        <v>75356eca-46e2-4c47-8f88-59c4646c5827</v>
      </c>
      <c r="B1131" s="3">
        <f>Raw_Data!B1131</f>
        <v>21</v>
      </c>
      <c r="C1131" s="3" t="str">
        <f>Raw_Data!C1131</f>
        <v>Other</v>
      </c>
      <c r="D1131" s="3" t="str">
        <f>Raw_Data!D1131</f>
        <v>Basic</v>
      </c>
      <c r="E1131" s="3">
        <f>Raw_Data!E1131</f>
        <v>54.56</v>
      </c>
      <c r="F1131" s="3">
        <f>Raw_Data!F1131</f>
        <v>11</v>
      </c>
      <c r="G1131" s="3" t="str">
        <f>Raw_Data!G1131</f>
        <v>North America</v>
      </c>
      <c r="H1131" s="3" t="str">
        <f>Raw_Data!H1131</f>
        <v>Desktop</v>
      </c>
      <c r="I1131" s="3">
        <f>Raw_Data!I1131</f>
        <v>8.99</v>
      </c>
      <c r="J1131" s="3">
        <f>Raw_Data!J1131</f>
        <v>0</v>
      </c>
      <c r="K1131" s="3" t="str">
        <f>Raw_Data!K1131</f>
        <v>Credit Card</v>
      </c>
      <c r="L1131" s="3">
        <f>Raw_Data!L1131</f>
        <v>5</v>
      </c>
      <c r="M1131" s="3">
        <f>Raw_Data!M1131</f>
        <v>4.55</v>
      </c>
      <c r="N1131" s="3" t="str">
        <f>Raw_Data!N1131</f>
        <v>Romance</v>
      </c>
      <c r="O1131" s="3" t="str">
        <f t="shared" si="170"/>
        <v>18-24</v>
      </c>
      <c r="P1131" s="3" t="str">
        <f t="shared" si="171"/>
        <v>50h+</v>
      </c>
      <c r="Q1131" s="3" t="str">
        <f t="shared" si="172"/>
        <v>8-21d</v>
      </c>
      <c r="R1131" s="3" t="str">
        <f t="shared" si="173"/>
        <v>High</v>
      </c>
      <c r="S1131" s="3" t="str">
        <f t="shared" si="174"/>
        <v>Low</v>
      </c>
      <c r="T1131" s="3" t="str">
        <f t="shared" si="175"/>
        <v>Active</v>
      </c>
      <c r="U1131" s="4">
        <f>1/(1+EXP(-(Predictive_Model!$B$5+((B1131-Predictive_Model!$B$20)/Predictive_Model!$C$20)*Predictive_Model!$D$20+((E1131-Predictive_Model!$B$21)/Predictive_Model!$C$21)*Predictive_Model!$D$21+((F1131-Predictive_Model!$B$22)/Predictive_Model!$C$22)*Predictive_Model!$D$22+((I1131-Predictive_Model!$B$23)/Predictive_Model!$C$23)*Predictive_Model!$D$23+((L1131-Predictive_Model!$B$24)/Predictive_Model!$C$24)*Predictive_Model!$D$24+((M1131-Predictive_Model!$B$25)/Predictive_Model!$C$25)*Predictive_Model!$D$25+IF(C1131="Male",Predictive_Model!$D$31,IF(C1131="Other",Predictive_Model!$D$32,0))+IF(D1131="Premium",Predictive_Model!$D$34,IF(D1131="Standard",Predictive_Model!$D$35,0))+IF(G1131="Asia",Predictive_Model!$D$37,IF(G1131="Europe",Predictive_Model!$D$38,IF(G1131="North America",Predictive_Model!$D$39,IF(G1131="Oceania",Predictive_Model!$D$40,IF(G1131="South America",Predictive_Model!$D$41,0)))))+IF(H1131="Laptop",Predictive_Model!$D$43,IF(H1131="Mobile",Predictive_Model!$D$44,IF(H1131="TV",Predictive_Model!$D$45,IF(H1131="Tablet",Predictive_Model!$D$46,0))))+IF(K1131="Crypto",Predictive_Model!$D$48,IF(K1131="Debit Card",Predictive_Model!$D$49,IF(K1131="Gift Card",Predictive_Model!$D$50,IF(K1131="PayPal",Predictive_Model!$D$51,0))))+IF(N1131="Comedy",Predictive_Model!$D$53,IF(N1131="Documentary",Predictive_Model!$D$54,IF(N1131="Drama",Predictive_Model!$D$55,IF(N1131="Horror",Predictive_Model!$D$56,IF(N1131="Romance",Predictive_Model!$D$57,IF(N1131="Sci-Fi",Predictive_Model!$D$58,0)))))))))</f>
        <v>2.7388568537477778E-10</v>
      </c>
      <c r="V1131" s="3" t="str">
        <f t="shared" si="176"/>
        <v>Low</v>
      </c>
      <c r="W1131" s="6">
        <f t="shared" si="177"/>
        <v>2.4622323115192523E-9</v>
      </c>
      <c r="X1131" s="3" t="str">
        <f t="shared" si="178"/>
        <v>Monitor</v>
      </c>
      <c r="Y1131" s="3" t="str">
        <f t="shared" si="179"/>
        <v>OK</v>
      </c>
    </row>
    <row r="1132" spans="1:25" x14ac:dyDescent="0.25">
      <c r="A1132" s="3" t="str">
        <f>Raw_Data!A1132</f>
        <v>4acacbc6-042b-4dce-aae2-1a5c6d52ce20</v>
      </c>
      <c r="B1132" s="3">
        <f>Raw_Data!B1132</f>
        <v>18</v>
      </c>
      <c r="C1132" s="3" t="str">
        <f>Raw_Data!C1132</f>
        <v>Male</v>
      </c>
      <c r="D1132" s="3" t="str">
        <f>Raw_Data!D1132</f>
        <v>Premium</v>
      </c>
      <c r="E1132" s="3">
        <f>Raw_Data!E1132</f>
        <v>1.61</v>
      </c>
      <c r="F1132" s="3">
        <f>Raw_Data!F1132</f>
        <v>29</v>
      </c>
      <c r="G1132" s="3" t="str">
        <f>Raw_Data!G1132</f>
        <v>Asia</v>
      </c>
      <c r="H1132" s="3" t="str">
        <f>Raw_Data!H1132</f>
        <v>Mobile</v>
      </c>
      <c r="I1132" s="3">
        <f>Raw_Data!I1132</f>
        <v>17.989999999999998</v>
      </c>
      <c r="J1132" s="3">
        <f>Raw_Data!J1132</f>
        <v>1</v>
      </c>
      <c r="K1132" s="3" t="str">
        <f>Raw_Data!K1132</f>
        <v>PayPal</v>
      </c>
      <c r="L1132" s="3">
        <f>Raw_Data!L1132</f>
        <v>1</v>
      </c>
      <c r="M1132" s="3">
        <f>Raw_Data!M1132</f>
        <v>0.05</v>
      </c>
      <c r="N1132" s="3" t="str">
        <f>Raw_Data!N1132</f>
        <v>Drama</v>
      </c>
      <c r="O1132" s="3" t="str">
        <f t="shared" si="170"/>
        <v>18-24</v>
      </c>
      <c r="P1132" s="3" t="str">
        <f t="shared" si="171"/>
        <v>&lt;10h</v>
      </c>
      <c r="Q1132" s="3" t="str">
        <f t="shared" si="172"/>
        <v>22-45d</v>
      </c>
      <c r="R1132" s="3" t="str">
        <f t="shared" si="173"/>
        <v>Medium</v>
      </c>
      <c r="S1132" s="3" t="str">
        <f t="shared" si="174"/>
        <v>High</v>
      </c>
      <c r="T1132" s="3" t="str">
        <f t="shared" si="175"/>
        <v>Churned</v>
      </c>
      <c r="U1132" s="4">
        <f>1/(1+EXP(-(Predictive_Model!$B$5+((B1132-Predictive_Model!$B$20)/Predictive_Model!$C$20)*Predictive_Model!$D$20+((E1132-Predictive_Model!$B$21)/Predictive_Model!$C$21)*Predictive_Model!$D$21+((F1132-Predictive_Model!$B$22)/Predictive_Model!$C$22)*Predictive_Model!$D$22+((I1132-Predictive_Model!$B$23)/Predictive_Model!$C$23)*Predictive_Model!$D$23+((L1132-Predictive_Model!$B$24)/Predictive_Model!$C$24)*Predictive_Model!$D$24+((M1132-Predictive_Model!$B$25)/Predictive_Model!$C$25)*Predictive_Model!$D$25+IF(C1132="Male",Predictive_Model!$D$31,IF(C1132="Other",Predictive_Model!$D$32,0))+IF(D1132="Premium",Predictive_Model!$D$34,IF(D1132="Standard",Predictive_Model!$D$35,0))+IF(G1132="Asia",Predictive_Model!$D$37,IF(G1132="Europe",Predictive_Model!$D$38,IF(G1132="North America",Predictive_Model!$D$39,IF(G1132="Oceania",Predictive_Model!$D$40,IF(G1132="South America",Predictive_Model!$D$41,0)))))+IF(H1132="Laptop",Predictive_Model!$D$43,IF(H1132="Mobile",Predictive_Model!$D$44,IF(H1132="TV",Predictive_Model!$D$45,IF(H1132="Tablet",Predictive_Model!$D$46,0))))+IF(K1132="Crypto",Predictive_Model!$D$48,IF(K1132="Debit Card",Predictive_Model!$D$49,IF(K1132="Gift Card",Predictive_Model!$D$50,IF(K1132="PayPal",Predictive_Model!$D$51,0))))+IF(N1132="Comedy",Predictive_Model!$D$53,IF(N1132="Documentary",Predictive_Model!$D$54,IF(N1132="Drama",Predictive_Model!$D$55,IF(N1132="Horror",Predictive_Model!$D$56,IF(N1132="Romance",Predictive_Model!$D$57,IF(N1132="Sci-Fi",Predictive_Model!$D$58,0)))))))))</f>
        <v>0.99803145771080537</v>
      </c>
      <c r="V1132" s="3" t="str">
        <f t="shared" si="176"/>
        <v>Critical</v>
      </c>
      <c r="W1132" s="6">
        <f t="shared" si="177"/>
        <v>17.989999999999998</v>
      </c>
      <c r="X1132" s="3" t="str">
        <f t="shared" si="178"/>
        <v>Priority 1</v>
      </c>
      <c r="Y1132" s="3" t="str">
        <f t="shared" si="179"/>
        <v>OK</v>
      </c>
    </row>
    <row r="1133" spans="1:25" x14ac:dyDescent="0.25">
      <c r="A1133" s="3" t="str">
        <f>Raw_Data!A1133</f>
        <v>87c00608-c077-4037-9cfe-11d7e7f3f9f2</v>
      </c>
      <c r="B1133" s="3">
        <f>Raw_Data!B1133</f>
        <v>18</v>
      </c>
      <c r="C1133" s="3" t="str">
        <f>Raw_Data!C1133</f>
        <v>Female</v>
      </c>
      <c r="D1133" s="3" t="str">
        <f>Raw_Data!D1133</f>
        <v>Premium</v>
      </c>
      <c r="E1133" s="3">
        <f>Raw_Data!E1133</f>
        <v>0.38</v>
      </c>
      <c r="F1133" s="3">
        <f>Raw_Data!F1133</f>
        <v>37</v>
      </c>
      <c r="G1133" s="3" t="str">
        <f>Raw_Data!G1133</f>
        <v>North America</v>
      </c>
      <c r="H1133" s="3" t="str">
        <f>Raw_Data!H1133</f>
        <v>TV</v>
      </c>
      <c r="I1133" s="3">
        <f>Raw_Data!I1133</f>
        <v>17.989999999999998</v>
      </c>
      <c r="J1133" s="3">
        <f>Raw_Data!J1133</f>
        <v>1</v>
      </c>
      <c r="K1133" s="3" t="str">
        <f>Raw_Data!K1133</f>
        <v>Crypto</v>
      </c>
      <c r="L1133" s="3">
        <f>Raw_Data!L1133</f>
        <v>5</v>
      </c>
      <c r="M1133" s="3">
        <f>Raw_Data!M1133</f>
        <v>0.01</v>
      </c>
      <c r="N1133" s="3" t="str">
        <f>Raw_Data!N1133</f>
        <v>Action</v>
      </c>
      <c r="O1133" s="3" t="str">
        <f t="shared" si="170"/>
        <v>18-24</v>
      </c>
      <c r="P1133" s="3" t="str">
        <f t="shared" si="171"/>
        <v>&lt;10h</v>
      </c>
      <c r="Q1133" s="3" t="str">
        <f t="shared" si="172"/>
        <v>22-45d</v>
      </c>
      <c r="R1133" s="3" t="str">
        <f t="shared" si="173"/>
        <v>Medium</v>
      </c>
      <c r="S1133" s="3" t="str">
        <f t="shared" si="174"/>
        <v>High</v>
      </c>
      <c r="T1133" s="3" t="str">
        <f t="shared" si="175"/>
        <v>Churned</v>
      </c>
      <c r="U1133" s="4">
        <f>1/(1+EXP(-(Predictive_Model!$B$5+((B1133-Predictive_Model!$B$20)/Predictive_Model!$C$20)*Predictive_Model!$D$20+((E1133-Predictive_Model!$B$21)/Predictive_Model!$C$21)*Predictive_Model!$D$21+((F1133-Predictive_Model!$B$22)/Predictive_Model!$C$22)*Predictive_Model!$D$22+((I1133-Predictive_Model!$B$23)/Predictive_Model!$C$23)*Predictive_Model!$D$23+((L1133-Predictive_Model!$B$24)/Predictive_Model!$C$24)*Predictive_Model!$D$24+((M1133-Predictive_Model!$B$25)/Predictive_Model!$C$25)*Predictive_Model!$D$25+IF(C1133="Male",Predictive_Model!$D$31,IF(C1133="Other",Predictive_Model!$D$32,0))+IF(D1133="Premium",Predictive_Model!$D$34,IF(D1133="Standard",Predictive_Model!$D$35,0))+IF(G1133="Asia",Predictive_Model!$D$37,IF(G1133="Europe",Predictive_Model!$D$38,IF(G1133="North America",Predictive_Model!$D$39,IF(G1133="Oceania",Predictive_Model!$D$40,IF(G1133="South America",Predictive_Model!$D$41,0)))))+IF(H1133="Laptop",Predictive_Model!$D$43,IF(H1133="Mobile",Predictive_Model!$D$44,IF(H1133="TV",Predictive_Model!$D$45,IF(H1133="Tablet",Predictive_Model!$D$46,0))))+IF(K1133="Crypto",Predictive_Model!$D$48,IF(K1133="Debit Card",Predictive_Model!$D$49,IF(K1133="Gift Card",Predictive_Model!$D$50,IF(K1133="PayPal",Predictive_Model!$D$51,0))))+IF(N1133="Comedy",Predictive_Model!$D$53,IF(N1133="Documentary",Predictive_Model!$D$54,IF(N1133="Drama",Predictive_Model!$D$55,IF(N1133="Horror",Predictive_Model!$D$56,IF(N1133="Romance",Predictive_Model!$D$57,IF(N1133="Sci-Fi",Predictive_Model!$D$58,0)))))))))</f>
        <v>0.96038922740037835</v>
      </c>
      <c r="V1133" s="3" t="str">
        <f t="shared" si="176"/>
        <v>Critical</v>
      </c>
      <c r="W1133" s="6">
        <f t="shared" si="177"/>
        <v>17.989999999999998</v>
      </c>
      <c r="X1133" s="3" t="str">
        <f t="shared" si="178"/>
        <v>Priority 1</v>
      </c>
      <c r="Y1133" s="3" t="str">
        <f t="shared" si="179"/>
        <v>OK</v>
      </c>
    </row>
    <row r="1134" spans="1:25" x14ac:dyDescent="0.25">
      <c r="A1134" s="3" t="str">
        <f>Raw_Data!A1134</f>
        <v>4ba7f702-5b22-4e31-ac70-272407eb79f8</v>
      </c>
      <c r="B1134" s="3">
        <f>Raw_Data!B1134</f>
        <v>31</v>
      </c>
      <c r="C1134" s="3" t="str">
        <f>Raw_Data!C1134</f>
        <v>Female</v>
      </c>
      <c r="D1134" s="3" t="str">
        <f>Raw_Data!D1134</f>
        <v>Premium</v>
      </c>
      <c r="E1134" s="3">
        <f>Raw_Data!E1134</f>
        <v>0.54</v>
      </c>
      <c r="F1134" s="3">
        <f>Raw_Data!F1134</f>
        <v>16</v>
      </c>
      <c r="G1134" s="3" t="str">
        <f>Raw_Data!G1134</f>
        <v>North America</v>
      </c>
      <c r="H1134" s="3" t="str">
        <f>Raw_Data!H1134</f>
        <v>Desktop</v>
      </c>
      <c r="I1134" s="3">
        <f>Raw_Data!I1134</f>
        <v>17.989999999999998</v>
      </c>
      <c r="J1134" s="3">
        <f>Raw_Data!J1134</f>
        <v>1</v>
      </c>
      <c r="K1134" s="3" t="str">
        <f>Raw_Data!K1134</f>
        <v>Credit Card</v>
      </c>
      <c r="L1134" s="3">
        <f>Raw_Data!L1134</f>
        <v>1</v>
      </c>
      <c r="M1134" s="3">
        <f>Raw_Data!M1134</f>
        <v>0.03</v>
      </c>
      <c r="N1134" s="3" t="str">
        <f>Raw_Data!N1134</f>
        <v>Sci-Fi</v>
      </c>
      <c r="O1134" s="3" t="str">
        <f t="shared" si="170"/>
        <v>25-34</v>
      </c>
      <c r="P1134" s="3" t="str">
        <f t="shared" si="171"/>
        <v>&lt;10h</v>
      </c>
      <c r="Q1134" s="3" t="str">
        <f t="shared" si="172"/>
        <v>8-21d</v>
      </c>
      <c r="R1134" s="3" t="str">
        <f t="shared" si="173"/>
        <v>Medium</v>
      </c>
      <c r="S1134" s="3" t="str">
        <f t="shared" si="174"/>
        <v>High</v>
      </c>
      <c r="T1134" s="3" t="str">
        <f t="shared" si="175"/>
        <v>Churned</v>
      </c>
      <c r="U1134" s="4">
        <f>1/(1+EXP(-(Predictive_Model!$B$5+((B1134-Predictive_Model!$B$20)/Predictive_Model!$C$20)*Predictive_Model!$D$20+((E1134-Predictive_Model!$B$21)/Predictive_Model!$C$21)*Predictive_Model!$D$21+((F1134-Predictive_Model!$B$22)/Predictive_Model!$C$22)*Predictive_Model!$D$22+((I1134-Predictive_Model!$B$23)/Predictive_Model!$C$23)*Predictive_Model!$D$23+((L1134-Predictive_Model!$B$24)/Predictive_Model!$C$24)*Predictive_Model!$D$24+((M1134-Predictive_Model!$B$25)/Predictive_Model!$C$25)*Predictive_Model!$D$25+IF(C1134="Male",Predictive_Model!$D$31,IF(C1134="Other",Predictive_Model!$D$32,0))+IF(D1134="Premium",Predictive_Model!$D$34,IF(D1134="Standard",Predictive_Model!$D$35,0))+IF(G1134="Asia",Predictive_Model!$D$37,IF(G1134="Europe",Predictive_Model!$D$38,IF(G1134="North America",Predictive_Model!$D$39,IF(G1134="Oceania",Predictive_Model!$D$40,IF(G1134="South America",Predictive_Model!$D$41,0)))))+IF(H1134="Laptop",Predictive_Model!$D$43,IF(H1134="Mobile",Predictive_Model!$D$44,IF(H1134="TV",Predictive_Model!$D$45,IF(H1134="Tablet",Predictive_Model!$D$46,0))))+IF(K1134="Crypto",Predictive_Model!$D$48,IF(K1134="Debit Card",Predictive_Model!$D$49,IF(K1134="Gift Card",Predictive_Model!$D$50,IF(K1134="PayPal",Predictive_Model!$D$51,0))))+IF(N1134="Comedy",Predictive_Model!$D$53,IF(N1134="Documentary",Predictive_Model!$D$54,IF(N1134="Drama",Predictive_Model!$D$55,IF(N1134="Horror",Predictive_Model!$D$56,IF(N1134="Romance",Predictive_Model!$D$57,IF(N1134="Sci-Fi",Predictive_Model!$D$58,0)))))))))</f>
        <v>0.975506215786065</v>
      </c>
      <c r="V1134" s="3" t="str">
        <f t="shared" si="176"/>
        <v>Critical</v>
      </c>
      <c r="W1134" s="6">
        <f t="shared" si="177"/>
        <v>17.989999999999998</v>
      </c>
      <c r="X1134" s="3" t="str">
        <f t="shared" si="178"/>
        <v>Priority 1</v>
      </c>
      <c r="Y1134" s="3" t="str">
        <f t="shared" si="179"/>
        <v>OK</v>
      </c>
    </row>
    <row r="1135" spans="1:25" x14ac:dyDescent="0.25">
      <c r="A1135" s="3" t="str">
        <f>Raw_Data!A1135</f>
        <v>603d23eb-86c6-449e-83a9-626d45204c7f</v>
      </c>
      <c r="B1135" s="3">
        <f>Raw_Data!B1135</f>
        <v>45</v>
      </c>
      <c r="C1135" s="3" t="str">
        <f>Raw_Data!C1135</f>
        <v>Male</v>
      </c>
      <c r="D1135" s="3" t="str">
        <f>Raw_Data!D1135</f>
        <v>Basic</v>
      </c>
      <c r="E1135" s="3">
        <f>Raw_Data!E1135</f>
        <v>5.8</v>
      </c>
      <c r="F1135" s="3">
        <f>Raw_Data!F1135</f>
        <v>39</v>
      </c>
      <c r="G1135" s="3" t="str">
        <f>Raw_Data!G1135</f>
        <v>North America</v>
      </c>
      <c r="H1135" s="3" t="str">
        <f>Raw_Data!H1135</f>
        <v>Mobile</v>
      </c>
      <c r="I1135" s="3">
        <f>Raw_Data!I1135</f>
        <v>8.99</v>
      </c>
      <c r="J1135" s="3">
        <f>Raw_Data!J1135</f>
        <v>1</v>
      </c>
      <c r="K1135" s="3" t="str">
        <f>Raw_Data!K1135</f>
        <v>Debit Card</v>
      </c>
      <c r="L1135" s="3">
        <f>Raw_Data!L1135</f>
        <v>4</v>
      </c>
      <c r="M1135" s="3">
        <f>Raw_Data!M1135</f>
        <v>0.14000000000000001</v>
      </c>
      <c r="N1135" s="3" t="str">
        <f>Raw_Data!N1135</f>
        <v>Documentary</v>
      </c>
      <c r="O1135" s="3" t="str">
        <f t="shared" si="170"/>
        <v>45-54</v>
      </c>
      <c r="P1135" s="3" t="str">
        <f t="shared" si="171"/>
        <v>&lt;10h</v>
      </c>
      <c r="Q1135" s="3" t="str">
        <f t="shared" si="172"/>
        <v>22-45d</v>
      </c>
      <c r="R1135" s="3" t="str">
        <f t="shared" si="173"/>
        <v>Medium</v>
      </c>
      <c r="S1135" s="3" t="str">
        <f t="shared" si="174"/>
        <v>Low</v>
      </c>
      <c r="T1135" s="3" t="str">
        <f t="shared" si="175"/>
        <v>Churned</v>
      </c>
      <c r="U1135" s="4">
        <f>1/(1+EXP(-(Predictive_Model!$B$5+((B1135-Predictive_Model!$B$20)/Predictive_Model!$C$20)*Predictive_Model!$D$20+((E1135-Predictive_Model!$B$21)/Predictive_Model!$C$21)*Predictive_Model!$D$21+((F1135-Predictive_Model!$B$22)/Predictive_Model!$C$22)*Predictive_Model!$D$22+((I1135-Predictive_Model!$B$23)/Predictive_Model!$C$23)*Predictive_Model!$D$23+((L1135-Predictive_Model!$B$24)/Predictive_Model!$C$24)*Predictive_Model!$D$24+((M1135-Predictive_Model!$B$25)/Predictive_Model!$C$25)*Predictive_Model!$D$25+IF(C1135="Male",Predictive_Model!$D$31,IF(C1135="Other",Predictive_Model!$D$32,0))+IF(D1135="Premium",Predictive_Model!$D$34,IF(D1135="Standard",Predictive_Model!$D$35,0))+IF(G1135="Asia",Predictive_Model!$D$37,IF(G1135="Europe",Predictive_Model!$D$38,IF(G1135="North America",Predictive_Model!$D$39,IF(G1135="Oceania",Predictive_Model!$D$40,IF(G1135="South America",Predictive_Model!$D$41,0)))))+IF(H1135="Laptop",Predictive_Model!$D$43,IF(H1135="Mobile",Predictive_Model!$D$44,IF(H1135="TV",Predictive_Model!$D$45,IF(H1135="Tablet",Predictive_Model!$D$46,0))))+IF(K1135="Crypto",Predictive_Model!$D$48,IF(K1135="Debit Card",Predictive_Model!$D$49,IF(K1135="Gift Card",Predictive_Model!$D$50,IF(K1135="PayPal",Predictive_Model!$D$51,0))))+IF(N1135="Comedy",Predictive_Model!$D$53,IF(N1135="Documentary",Predictive_Model!$D$54,IF(N1135="Drama",Predictive_Model!$D$55,IF(N1135="Horror",Predictive_Model!$D$56,IF(N1135="Romance",Predictive_Model!$D$57,IF(N1135="Sci-Fi",Predictive_Model!$D$58,0)))))))))</f>
        <v>0.99885714761770139</v>
      </c>
      <c r="V1135" s="3" t="str">
        <f t="shared" si="176"/>
        <v>Critical</v>
      </c>
      <c r="W1135" s="6">
        <f t="shared" si="177"/>
        <v>8.99</v>
      </c>
      <c r="X1135" s="3" t="str">
        <f t="shared" si="178"/>
        <v>Priority 2</v>
      </c>
      <c r="Y1135" s="3" t="str">
        <f t="shared" si="179"/>
        <v>OK</v>
      </c>
    </row>
    <row r="1136" spans="1:25" x14ac:dyDescent="0.25">
      <c r="A1136" s="3" t="str">
        <f>Raw_Data!A1136</f>
        <v>79b69ab0-31aa-48b1-a4bb-2987db4fa802</v>
      </c>
      <c r="B1136" s="3">
        <f>Raw_Data!B1136</f>
        <v>33</v>
      </c>
      <c r="C1136" s="3" t="str">
        <f>Raw_Data!C1136</f>
        <v>Female</v>
      </c>
      <c r="D1136" s="3" t="str">
        <f>Raw_Data!D1136</f>
        <v>Standard</v>
      </c>
      <c r="E1136" s="3">
        <f>Raw_Data!E1136</f>
        <v>6.15</v>
      </c>
      <c r="F1136" s="3">
        <f>Raw_Data!F1136</f>
        <v>13</v>
      </c>
      <c r="G1136" s="3" t="str">
        <f>Raw_Data!G1136</f>
        <v>North America</v>
      </c>
      <c r="H1136" s="3" t="str">
        <f>Raw_Data!H1136</f>
        <v>Tablet</v>
      </c>
      <c r="I1136" s="3">
        <f>Raw_Data!I1136</f>
        <v>13.99</v>
      </c>
      <c r="J1136" s="3">
        <f>Raw_Data!J1136</f>
        <v>0</v>
      </c>
      <c r="K1136" s="3" t="str">
        <f>Raw_Data!K1136</f>
        <v>Gift Card</v>
      </c>
      <c r="L1136" s="3">
        <f>Raw_Data!L1136</f>
        <v>5</v>
      </c>
      <c r="M1136" s="3">
        <f>Raw_Data!M1136</f>
        <v>0.44</v>
      </c>
      <c r="N1136" s="3" t="str">
        <f>Raw_Data!N1136</f>
        <v>Horror</v>
      </c>
      <c r="O1136" s="3" t="str">
        <f t="shared" si="170"/>
        <v>25-34</v>
      </c>
      <c r="P1136" s="3" t="str">
        <f t="shared" si="171"/>
        <v>&lt;10h</v>
      </c>
      <c r="Q1136" s="3" t="str">
        <f t="shared" si="172"/>
        <v>8-21d</v>
      </c>
      <c r="R1136" s="3" t="str">
        <f t="shared" si="173"/>
        <v>Medium</v>
      </c>
      <c r="S1136" s="3" t="str">
        <f t="shared" si="174"/>
        <v>Mid</v>
      </c>
      <c r="T1136" s="3" t="str">
        <f t="shared" si="175"/>
        <v>Active</v>
      </c>
      <c r="U1136" s="4">
        <f>1/(1+EXP(-(Predictive_Model!$B$5+((B1136-Predictive_Model!$B$20)/Predictive_Model!$C$20)*Predictive_Model!$D$20+((E1136-Predictive_Model!$B$21)/Predictive_Model!$C$21)*Predictive_Model!$D$21+((F1136-Predictive_Model!$B$22)/Predictive_Model!$C$22)*Predictive_Model!$D$22+((I1136-Predictive_Model!$B$23)/Predictive_Model!$C$23)*Predictive_Model!$D$23+((L1136-Predictive_Model!$B$24)/Predictive_Model!$C$24)*Predictive_Model!$D$24+((M1136-Predictive_Model!$B$25)/Predictive_Model!$C$25)*Predictive_Model!$D$25+IF(C1136="Male",Predictive_Model!$D$31,IF(C1136="Other",Predictive_Model!$D$32,0))+IF(D1136="Premium",Predictive_Model!$D$34,IF(D1136="Standard",Predictive_Model!$D$35,0))+IF(G1136="Asia",Predictive_Model!$D$37,IF(G1136="Europe",Predictive_Model!$D$38,IF(G1136="North America",Predictive_Model!$D$39,IF(G1136="Oceania",Predictive_Model!$D$40,IF(G1136="South America",Predictive_Model!$D$41,0)))))+IF(H1136="Laptop",Predictive_Model!$D$43,IF(H1136="Mobile",Predictive_Model!$D$44,IF(H1136="TV",Predictive_Model!$D$45,IF(H1136="Tablet",Predictive_Model!$D$46,0))))+IF(K1136="Crypto",Predictive_Model!$D$48,IF(K1136="Debit Card",Predictive_Model!$D$49,IF(K1136="Gift Card",Predictive_Model!$D$50,IF(K1136="PayPal",Predictive_Model!$D$51,0))))+IF(N1136="Comedy",Predictive_Model!$D$53,IF(N1136="Documentary",Predictive_Model!$D$54,IF(N1136="Drama",Predictive_Model!$D$55,IF(N1136="Horror",Predictive_Model!$D$56,IF(N1136="Romance",Predictive_Model!$D$57,IF(N1136="Sci-Fi",Predictive_Model!$D$58,0)))))))))</f>
        <v>0.78881731935441191</v>
      </c>
      <c r="V1136" s="3" t="str">
        <f t="shared" si="176"/>
        <v>Critical</v>
      </c>
      <c r="W1136" s="6">
        <f t="shared" si="177"/>
        <v>11.035554297768222</v>
      </c>
      <c r="X1136" s="3" t="str">
        <f t="shared" si="178"/>
        <v>Priority 2</v>
      </c>
      <c r="Y1136" s="3" t="str">
        <f t="shared" si="179"/>
        <v>OK</v>
      </c>
    </row>
    <row r="1137" spans="1:25" x14ac:dyDescent="0.25">
      <c r="A1137" s="3" t="str">
        <f>Raw_Data!A1137</f>
        <v>5fb82ca0-59b1-4c7a-ace5-9dc04e30c4ab</v>
      </c>
      <c r="B1137" s="3">
        <f>Raw_Data!B1137</f>
        <v>33</v>
      </c>
      <c r="C1137" s="3" t="str">
        <f>Raw_Data!C1137</f>
        <v>Female</v>
      </c>
      <c r="D1137" s="3" t="str">
        <f>Raw_Data!D1137</f>
        <v>Standard</v>
      </c>
      <c r="E1137" s="3">
        <f>Raw_Data!E1137</f>
        <v>3.98</v>
      </c>
      <c r="F1137" s="3">
        <f>Raw_Data!F1137</f>
        <v>49</v>
      </c>
      <c r="G1137" s="3" t="str">
        <f>Raw_Data!G1137</f>
        <v>Oceania</v>
      </c>
      <c r="H1137" s="3" t="str">
        <f>Raw_Data!H1137</f>
        <v>Tablet</v>
      </c>
      <c r="I1137" s="3">
        <f>Raw_Data!I1137</f>
        <v>13.99</v>
      </c>
      <c r="J1137" s="3">
        <f>Raw_Data!J1137</f>
        <v>1</v>
      </c>
      <c r="K1137" s="3" t="str">
        <f>Raw_Data!K1137</f>
        <v>Debit Card</v>
      </c>
      <c r="L1137" s="3">
        <f>Raw_Data!L1137</f>
        <v>4</v>
      </c>
      <c r="M1137" s="3">
        <f>Raw_Data!M1137</f>
        <v>0.08</v>
      </c>
      <c r="N1137" s="3" t="str">
        <f>Raw_Data!N1137</f>
        <v>Drama</v>
      </c>
      <c r="O1137" s="3" t="str">
        <f t="shared" si="170"/>
        <v>25-34</v>
      </c>
      <c r="P1137" s="3" t="str">
        <f t="shared" si="171"/>
        <v>&lt;10h</v>
      </c>
      <c r="Q1137" s="3" t="str">
        <f t="shared" si="172"/>
        <v>46-60d</v>
      </c>
      <c r="R1137" s="3" t="str">
        <f t="shared" si="173"/>
        <v>Low</v>
      </c>
      <c r="S1137" s="3" t="str">
        <f t="shared" si="174"/>
        <v>Mid</v>
      </c>
      <c r="T1137" s="3" t="str">
        <f t="shared" si="175"/>
        <v>Churned</v>
      </c>
      <c r="U1137" s="4">
        <f>1/(1+EXP(-(Predictive_Model!$B$5+((B1137-Predictive_Model!$B$20)/Predictive_Model!$C$20)*Predictive_Model!$D$20+((E1137-Predictive_Model!$B$21)/Predictive_Model!$C$21)*Predictive_Model!$D$21+((F1137-Predictive_Model!$B$22)/Predictive_Model!$C$22)*Predictive_Model!$D$22+((I1137-Predictive_Model!$B$23)/Predictive_Model!$C$23)*Predictive_Model!$D$23+((L1137-Predictive_Model!$B$24)/Predictive_Model!$C$24)*Predictive_Model!$D$24+((M1137-Predictive_Model!$B$25)/Predictive_Model!$C$25)*Predictive_Model!$D$25+IF(C1137="Male",Predictive_Model!$D$31,IF(C1137="Other",Predictive_Model!$D$32,0))+IF(D1137="Premium",Predictive_Model!$D$34,IF(D1137="Standard",Predictive_Model!$D$35,0))+IF(G1137="Asia",Predictive_Model!$D$37,IF(G1137="Europe",Predictive_Model!$D$38,IF(G1137="North America",Predictive_Model!$D$39,IF(G1137="Oceania",Predictive_Model!$D$40,IF(G1137="South America",Predictive_Model!$D$41,0)))))+IF(H1137="Laptop",Predictive_Model!$D$43,IF(H1137="Mobile",Predictive_Model!$D$44,IF(H1137="TV",Predictive_Model!$D$45,IF(H1137="Tablet",Predictive_Model!$D$46,0))))+IF(K1137="Crypto",Predictive_Model!$D$48,IF(K1137="Debit Card",Predictive_Model!$D$49,IF(K1137="Gift Card",Predictive_Model!$D$50,IF(K1137="PayPal",Predictive_Model!$D$51,0))))+IF(N1137="Comedy",Predictive_Model!$D$53,IF(N1137="Documentary",Predictive_Model!$D$54,IF(N1137="Drama",Predictive_Model!$D$55,IF(N1137="Horror",Predictive_Model!$D$56,IF(N1137="Romance",Predictive_Model!$D$57,IF(N1137="Sci-Fi",Predictive_Model!$D$58,0)))))))))</f>
        <v>0.99952467760246677</v>
      </c>
      <c r="V1137" s="3" t="str">
        <f t="shared" si="176"/>
        <v>Critical</v>
      </c>
      <c r="W1137" s="6">
        <f t="shared" si="177"/>
        <v>13.99</v>
      </c>
      <c r="X1137" s="3" t="str">
        <f t="shared" si="178"/>
        <v>Priority 2</v>
      </c>
      <c r="Y1137" s="3" t="str">
        <f t="shared" si="179"/>
        <v>OK</v>
      </c>
    </row>
    <row r="1138" spans="1:25" x14ac:dyDescent="0.25">
      <c r="A1138" s="3" t="str">
        <f>Raw_Data!A1138</f>
        <v>f42ed003-e8bf-42bd-830e-0286e52956a8</v>
      </c>
      <c r="B1138" s="3">
        <f>Raw_Data!B1138</f>
        <v>31</v>
      </c>
      <c r="C1138" s="3" t="str">
        <f>Raw_Data!C1138</f>
        <v>Male</v>
      </c>
      <c r="D1138" s="3" t="str">
        <f>Raw_Data!D1138</f>
        <v>Premium</v>
      </c>
      <c r="E1138" s="3">
        <f>Raw_Data!E1138</f>
        <v>1.9</v>
      </c>
      <c r="F1138" s="3">
        <f>Raw_Data!F1138</f>
        <v>31</v>
      </c>
      <c r="G1138" s="3" t="str">
        <f>Raw_Data!G1138</f>
        <v>Europe</v>
      </c>
      <c r="H1138" s="3" t="str">
        <f>Raw_Data!H1138</f>
        <v>Mobile</v>
      </c>
      <c r="I1138" s="3">
        <f>Raw_Data!I1138</f>
        <v>17.989999999999998</v>
      </c>
      <c r="J1138" s="3">
        <f>Raw_Data!J1138</f>
        <v>1</v>
      </c>
      <c r="K1138" s="3" t="str">
        <f>Raw_Data!K1138</f>
        <v>Gift Card</v>
      </c>
      <c r="L1138" s="3">
        <f>Raw_Data!L1138</f>
        <v>1</v>
      </c>
      <c r="M1138" s="3">
        <f>Raw_Data!M1138</f>
        <v>0.06</v>
      </c>
      <c r="N1138" s="3" t="str">
        <f>Raw_Data!N1138</f>
        <v>Horror</v>
      </c>
      <c r="O1138" s="3" t="str">
        <f t="shared" si="170"/>
        <v>25-34</v>
      </c>
      <c r="P1138" s="3" t="str">
        <f t="shared" si="171"/>
        <v>&lt;10h</v>
      </c>
      <c r="Q1138" s="3" t="str">
        <f t="shared" si="172"/>
        <v>22-45d</v>
      </c>
      <c r="R1138" s="3" t="str">
        <f t="shared" si="173"/>
        <v>Medium</v>
      </c>
      <c r="S1138" s="3" t="str">
        <f t="shared" si="174"/>
        <v>High</v>
      </c>
      <c r="T1138" s="3" t="str">
        <f t="shared" si="175"/>
        <v>Churned</v>
      </c>
      <c r="U1138" s="4">
        <f>1/(1+EXP(-(Predictive_Model!$B$5+((B1138-Predictive_Model!$B$20)/Predictive_Model!$C$20)*Predictive_Model!$D$20+((E1138-Predictive_Model!$B$21)/Predictive_Model!$C$21)*Predictive_Model!$D$21+((F1138-Predictive_Model!$B$22)/Predictive_Model!$C$22)*Predictive_Model!$D$22+((I1138-Predictive_Model!$B$23)/Predictive_Model!$C$23)*Predictive_Model!$D$23+((L1138-Predictive_Model!$B$24)/Predictive_Model!$C$24)*Predictive_Model!$D$24+((M1138-Predictive_Model!$B$25)/Predictive_Model!$C$25)*Predictive_Model!$D$25+IF(C1138="Male",Predictive_Model!$D$31,IF(C1138="Other",Predictive_Model!$D$32,0))+IF(D1138="Premium",Predictive_Model!$D$34,IF(D1138="Standard",Predictive_Model!$D$35,0))+IF(G1138="Asia",Predictive_Model!$D$37,IF(G1138="Europe",Predictive_Model!$D$38,IF(G1138="North America",Predictive_Model!$D$39,IF(G1138="Oceania",Predictive_Model!$D$40,IF(G1138="South America",Predictive_Model!$D$41,0)))))+IF(H1138="Laptop",Predictive_Model!$D$43,IF(H1138="Mobile",Predictive_Model!$D$44,IF(H1138="TV",Predictive_Model!$D$45,IF(H1138="Tablet",Predictive_Model!$D$46,0))))+IF(K1138="Crypto",Predictive_Model!$D$48,IF(K1138="Debit Card",Predictive_Model!$D$49,IF(K1138="Gift Card",Predictive_Model!$D$50,IF(K1138="PayPal",Predictive_Model!$D$51,0))))+IF(N1138="Comedy",Predictive_Model!$D$53,IF(N1138="Documentary",Predictive_Model!$D$54,IF(N1138="Drama",Predictive_Model!$D$55,IF(N1138="Horror",Predictive_Model!$D$56,IF(N1138="Romance",Predictive_Model!$D$57,IF(N1138="Sci-Fi",Predictive_Model!$D$58,0)))))))))</f>
        <v>0.99908811297143263</v>
      </c>
      <c r="V1138" s="3" t="str">
        <f t="shared" si="176"/>
        <v>Critical</v>
      </c>
      <c r="W1138" s="6">
        <f t="shared" si="177"/>
        <v>17.989999999999998</v>
      </c>
      <c r="X1138" s="3" t="str">
        <f t="shared" si="178"/>
        <v>Priority 1</v>
      </c>
      <c r="Y1138" s="3" t="str">
        <f t="shared" si="179"/>
        <v>OK</v>
      </c>
    </row>
    <row r="1139" spans="1:25" x14ac:dyDescent="0.25">
      <c r="A1139" s="3" t="str">
        <f>Raw_Data!A1139</f>
        <v>376b1e05-d9f2-4a64-a5f9-7817933d9c19</v>
      </c>
      <c r="B1139" s="3">
        <f>Raw_Data!B1139</f>
        <v>18</v>
      </c>
      <c r="C1139" s="3" t="str">
        <f>Raw_Data!C1139</f>
        <v>Other</v>
      </c>
      <c r="D1139" s="3" t="str">
        <f>Raw_Data!D1139</f>
        <v>Premium</v>
      </c>
      <c r="E1139" s="3">
        <f>Raw_Data!E1139</f>
        <v>7.93</v>
      </c>
      <c r="F1139" s="3">
        <f>Raw_Data!F1139</f>
        <v>60</v>
      </c>
      <c r="G1139" s="3" t="str">
        <f>Raw_Data!G1139</f>
        <v>Oceania</v>
      </c>
      <c r="H1139" s="3" t="str">
        <f>Raw_Data!H1139</f>
        <v>Mobile</v>
      </c>
      <c r="I1139" s="3">
        <f>Raw_Data!I1139</f>
        <v>17.989999999999998</v>
      </c>
      <c r="J1139" s="3">
        <f>Raw_Data!J1139</f>
        <v>0</v>
      </c>
      <c r="K1139" s="3" t="str">
        <f>Raw_Data!K1139</f>
        <v>Debit Card</v>
      </c>
      <c r="L1139" s="3">
        <f>Raw_Data!L1139</f>
        <v>4</v>
      </c>
      <c r="M1139" s="3">
        <f>Raw_Data!M1139</f>
        <v>0.13</v>
      </c>
      <c r="N1139" s="3" t="str">
        <f>Raw_Data!N1139</f>
        <v>Documentary</v>
      </c>
      <c r="O1139" s="3" t="str">
        <f t="shared" si="170"/>
        <v>18-24</v>
      </c>
      <c r="P1139" s="3" t="str">
        <f t="shared" si="171"/>
        <v>&lt;10h</v>
      </c>
      <c r="Q1139" s="3" t="str">
        <f t="shared" si="172"/>
        <v>46-60d</v>
      </c>
      <c r="R1139" s="3" t="str">
        <f t="shared" si="173"/>
        <v>Low</v>
      </c>
      <c r="S1139" s="3" t="str">
        <f t="shared" si="174"/>
        <v>High</v>
      </c>
      <c r="T1139" s="3" t="str">
        <f t="shared" si="175"/>
        <v>Active</v>
      </c>
      <c r="U1139" s="4">
        <f>1/(1+EXP(-(Predictive_Model!$B$5+((B1139-Predictive_Model!$B$20)/Predictive_Model!$C$20)*Predictive_Model!$D$20+((E1139-Predictive_Model!$B$21)/Predictive_Model!$C$21)*Predictive_Model!$D$21+((F1139-Predictive_Model!$B$22)/Predictive_Model!$C$22)*Predictive_Model!$D$22+((I1139-Predictive_Model!$B$23)/Predictive_Model!$C$23)*Predictive_Model!$D$23+((L1139-Predictive_Model!$B$24)/Predictive_Model!$C$24)*Predictive_Model!$D$24+((M1139-Predictive_Model!$B$25)/Predictive_Model!$C$25)*Predictive_Model!$D$25+IF(C1139="Male",Predictive_Model!$D$31,IF(C1139="Other",Predictive_Model!$D$32,0))+IF(D1139="Premium",Predictive_Model!$D$34,IF(D1139="Standard",Predictive_Model!$D$35,0))+IF(G1139="Asia",Predictive_Model!$D$37,IF(G1139="Europe",Predictive_Model!$D$38,IF(G1139="North America",Predictive_Model!$D$39,IF(G1139="Oceania",Predictive_Model!$D$40,IF(G1139="South America",Predictive_Model!$D$41,0)))))+IF(H1139="Laptop",Predictive_Model!$D$43,IF(H1139="Mobile",Predictive_Model!$D$44,IF(H1139="TV",Predictive_Model!$D$45,IF(H1139="Tablet",Predictive_Model!$D$46,0))))+IF(K1139="Crypto",Predictive_Model!$D$48,IF(K1139="Debit Card",Predictive_Model!$D$49,IF(K1139="Gift Card",Predictive_Model!$D$50,IF(K1139="PayPal",Predictive_Model!$D$51,0))))+IF(N1139="Comedy",Predictive_Model!$D$53,IF(N1139="Documentary",Predictive_Model!$D$54,IF(N1139="Drama",Predictive_Model!$D$55,IF(N1139="Horror",Predictive_Model!$D$56,IF(N1139="Romance",Predictive_Model!$D$57,IF(N1139="Sci-Fi",Predictive_Model!$D$58,0)))))))))</f>
        <v>0.99760004590521167</v>
      </c>
      <c r="V1139" s="3" t="str">
        <f t="shared" si="176"/>
        <v>Critical</v>
      </c>
      <c r="W1139" s="6">
        <f t="shared" si="177"/>
        <v>17.946824825834756</v>
      </c>
      <c r="X1139" s="3" t="str">
        <f t="shared" si="178"/>
        <v>Priority 1</v>
      </c>
      <c r="Y1139" s="3" t="str">
        <f t="shared" si="179"/>
        <v>OK</v>
      </c>
    </row>
    <row r="1140" spans="1:25" x14ac:dyDescent="0.25">
      <c r="A1140" s="3" t="str">
        <f>Raw_Data!A1140</f>
        <v>4bd379ac-7088-4f76-8659-5dee42ce681e</v>
      </c>
      <c r="B1140" s="3">
        <f>Raw_Data!B1140</f>
        <v>29</v>
      </c>
      <c r="C1140" s="3" t="str">
        <f>Raw_Data!C1140</f>
        <v>Male</v>
      </c>
      <c r="D1140" s="3" t="str">
        <f>Raw_Data!D1140</f>
        <v>Standard</v>
      </c>
      <c r="E1140" s="3">
        <f>Raw_Data!E1140</f>
        <v>1.23</v>
      </c>
      <c r="F1140" s="3">
        <f>Raw_Data!F1140</f>
        <v>50</v>
      </c>
      <c r="G1140" s="3" t="str">
        <f>Raw_Data!G1140</f>
        <v>Asia</v>
      </c>
      <c r="H1140" s="3" t="str">
        <f>Raw_Data!H1140</f>
        <v>Desktop</v>
      </c>
      <c r="I1140" s="3">
        <f>Raw_Data!I1140</f>
        <v>13.99</v>
      </c>
      <c r="J1140" s="3">
        <f>Raw_Data!J1140</f>
        <v>1</v>
      </c>
      <c r="K1140" s="3" t="str">
        <f>Raw_Data!K1140</f>
        <v>PayPal</v>
      </c>
      <c r="L1140" s="3">
        <f>Raw_Data!L1140</f>
        <v>3</v>
      </c>
      <c r="M1140" s="3">
        <f>Raw_Data!M1140</f>
        <v>0.02</v>
      </c>
      <c r="N1140" s="3" t="str">
        <f>Raw_Data!N1140</f>
        <v>Comedy</v>
      </c>
      <c r="O1140" s="3" t="str">
        <f t="shared" si="170"/>
        <v>25-34</v>
      </c>
      <c r="P1140" s="3" t="str">
        <f t="shared" si="171"/>
        <v>&lt;10h</v>
      </c>
      <c r="Q1140" s="3" t="str">
        <f t="shared" si="172"/>
        <v>46-60d</v>
      </c>
      <c r="R1140" s="3" t="str">
        <f t="shared" si="173"/>
        <v>Low</v>
      </c>
      <c r="S1140" s="3" t="str">
        <f t="shared" si="174"/>
        <v>Mid</v>
      </c>
      <c r="T1140" s="3" t="str">
        <f t="shared" si="175"/>
        <v>Churned</v>
      </c>
      <c r="U1140" s="4">
        <f>1/(1+EXP(-(Predictive_Model!$B$5+((B1140-Predictive_Model!$B$20)/Predictive_Model!$C$20)*Predictive_Model!$D$20+((E1140-Predictive_Model!$B$21)/Predictive_Model!$C$21)*Predictive_Model!$D$21+((F1140-Predictive_Model!$B$22)/Predictive_Model!$C$22)*Predictive_Model!$D$22+((I1140-Predictive_Model!$B$23)/Predictive_Model!$C$23)*Predictive_Model!$D$23+((L1140-Predictive_Model!$B$24)/Predictive_Model!$C$24)*Predictive_Model!$D$24+((M1140-Predictive_Model!$B$25)/Predictive_Model!$C$25)*Predictive_Model!$D$25+IF(C1140="Male",Predictive_Model!$D$31,IF(C1140="Other",Predictive_Model!$D$32,0))+IF(D1140="Premium",Predictive_Model!$D$34,IF(D1140="Standard",Predictive_Model!$D$35,0))+IF(G1140="Asia",Predictive_Model!$D$37,IF(G1140="Europe",Predictive_Model!$D$38,IF(G1140="North America",Predictive_Model!$D$39,IF(G1140="Oceania",Predictive_Model!$D$40,IF(G1140="South America",Predictive_Model!$D$41,0)))))+IF(H1140="Laptop",Predictive_Model!$D$43,IF(H1140="Mobile",Predictive_Model!$D$44,IF(H1140="TV",Predictive_Model!$D$45,IF(H1140="Tablet",Predictive_Model!$D$46,0))))+IF(K1140="Crypto",Predictive_Model!$D$48,IF(K1140="Debit Card",Predictive_Model!$D$49,IF(K1140="Gift Card",Predictive_Model!$D$50,IF(K1140="PayPal",Predictive_Model!$D$51,0))))+IF(N1140="Comedy",Predictive_Model!$D$53,IF(N1140="Documentary",Predictive_Model!$D$54,IF(N1140="Drama",Predictive_Model!$D$55,IF(N1140="Horror",Predictive_Model!$D$56,IF(N1140="Romance",Predictive_Model!$D$57,IF(N1140="Sci-Fi",Predictive_Model!$D$58,0)))))))))</f>
        <v>0.99956801907632864</v>
      </c>
      <c r="V1140" s="3" t="str">
        <f t="shared" si="176"/>
        <v>Critical</v>
      </c>
      <c r="W1140" s="6">
        <f t="shared" si="177"/>
        <v>13.99</v>
      </c>
      <c r="X1140" s="3" t="str">
        <f t="shared" si="178"/>
        <v>Priority 2</v>
      </c>
      <c r="Y1140" s="3" t="str">
        <f t="shared" si="179"/>
        <v>OK</v>
      </c>
    </row>
    <row r="1141" spans="1:25" x14ac:dyDescent="0.25">
      <c r="A1141" s="3" t="str">
        <f>Raw_Data!A1141</f>
        <v>825c1f34-4c70-4e01-88de-57f51cf6bc99</v>
      </c>
      <c r="B1141" s="3">
        <f>Raw_Data!B1141</f>
        <v>46</v>
      </c>
      <c r="C1141" s="3" t="str">
        <f>Raw_Data!C1141</f>
        <v>Other</v>
      </c>
      <c r="D1141" s="3" t="str">
        <f>Raw_Data!D1141</f>
        <v>Basic</v>
      </c>
      <c r="E1141" s="3">
        <f>Raw_Data!E1141</f>
        <v>8.69</v>
      </c>
      <c r="F1141" s="3">
        <f>Raw_Data!F1141</f>
        <v>35</v>
      </c>
      <c r="G1141" s="3" t="str">
        <f>Raw_Data!G1141</f>
        <v>Oceania</v>
      </c>
      <c r="H1141" s="3" t="str">
        <f>Raw_Data!H1141</f>
        <v>TV</v>
      </c>
      <c r="I1141" s="3">
        <f>Raw_Data!I1141</f>
        <v>8.99</v>
      </c>
      <c r="J1141" s="3">
        <f>Raw_Data!J1141</f>
        <v>1</v>
      </c>
      <c r="K1141" s="3" t="str">
        <f>Raw_Data!K1141</f>
        <v>Gift Card</v>
      </c>
      <c r="L1141" s="3">
        <f>Raw_Data!L1141</f>
        <v>1</v>
      </c>
      <c r="M1141" s="3">
        <f>Raw_Data!M1141</f>
        <v>0.24</v>
      </c>
      <c r="N1141" s="3" t="str">
        <f>Raw_Data!N1141</f>
        <v>Comedy</v>
      </c>
      <c r="O1141" s="3" t="str">
        <f t="shared" si="170"/>
        <v>45-54</v>
      </c>
      <c r="P1141" s="3" t="str">
        <f t="shared" si="171"/>
        <v>&lt;10h</v>
      </c>
      <c r="Q1141" s="3" t="str">
        <f t="shared" si="172"/>
        <v>22-45d</v>
      </c>
      <c r="R1141" s="3" t="str">
        <f t="shared" si="173"/>
        <v>Medium</v>
      </c>
      <c r="S1141" s="3" t="str">
        <f t="shared" si="174"/>
        <v>Low</v>
      </c>
      <c r="T1141" s="3" t="str">
        <f t="shared" si="175"/>
        <v>Churned</v>
      </c>
      <c r="U1141" s="4">
        <f>1/(1+EXP(-(Predictive_Model!$B$5+((B1141-Predictive_Model!$B$20)/Predictive_Model!$C$20)*Predictive_Model!$D$20+((E1141-Predictive_Model!$B$21)/Predictive_Model!$C$21)*Predictive_Model!$D$21+((F1141-Predictive_Model!$B$22)/Predictive_Model!$C$22)*Predictive_Model!$D$22+((I1141-Predictive_Model!$B$23)/Predictive_Model!$C$23)*Predictive_Model!$D$23+((L1141-Predictive_Model!$B$24)/Predictive_Model!$C$24)*Predictive_Model!$D$24+((M1141-Predictive_Model!$B$25)/Predictive_Model!$C$25)*Predictive_Model!$D$25+IF(C1141="Male",Predictive_Model!$D$31,IF(C1141="Other",Predictive_Model!$D$32,0))+IF(D1141="Premium",Predictive_Model!$D$34,IF(D1141="Standard",Predictive_Model!$D$35,0))+IF(G1141="Asia",Predictive_Model!$D$37,IF(G1141="Europe",Predictive_Model!$D$38,IF(G1141="North America",Predictive_Model!$D$39,IF(G1141="Oceania",Predictive_Model!$D$40,IF(G1141="South America",Predictive_Model!$D$41,0)))))+IF(H1141="Laptop",Predictive_Model!$D$43,IF(H1141="Mobile",Predictive_Model!$D$44,IF(H1141="TV",Predictive_Model!$D$45,IF(H1141="Tablet",Predictive_Model!$D$46,0))))+IF(K1141="Crypto",Predictive_Model!$D$48,IF(K1141="Debit Card",Predictive_Model!$D$49,IF(K1141="Gift Card",Predictive_Model!$D$50,IF(K1141="PayPal",Predictive_Model!$D$51,0))))+IF(N1141="Comedy",Predictive_Model!$D$53,IF(N1141="Documentary",Predictive_Model!$D$54,IF(N1141="Drama",Predictive_Model!$D$55,IF(N1141="Horror",Predictive_Model!$D$56,IF(N1141="Romance",Predictive_Model!$D$57,IF(N1141="Sci-Fi",Predictive_Model!$D$58,0)))))))))</f>
        <v>0.9981127627436851</v>
      </c>
      <c r="V1141" s="3" t="str">
        <f t="shared" si="176"/>
        <v>Critical</v>
      </c>
      <c r="W1141" s="6">
        <f t="shared" si="177"/>
        <v>8.99</v>
      </c>
      <c r="X1141" s="3" t="str">
        <f t="shared" si="178"/>
        <v>Priority 2</v>
      </c>
      <c r="Y1141" s="3" t="str">
        <f t="shared" si="179"/>
        <v>OK</v>
      </c>
    </row>
    <row r="1142" spans="1:25" x14ac:dyDescent="0.25">
      <c r="A1142" s="3" t="str">
        <f>Raw_Data!A1142</f>
        <v>47f99416-fe67-4680-89a7-d3fb3aad0529</v>
      </c>
      <c r="B1142" s="3">
        <f>Raw_Data!B1142</f>
        <v>60</v>
      </c>
      <c r="C1142" s="3" t="str">
        <f>Raw_Data!C1142</f>
        <v>Male</v>
      </c>
      <c r="D1142" s="3" t="str">
        <f>Raw_Data!D1142</f>
        <v>Basic</v>
      </c>
      <c r="E1142" s="3">
        <f>Raw_Data!E1142</f>
        <v>21.16</v>
      </c>
      <c r="F1142" s="3">
        <f>Raw_Data!F1142</f>
        <v>23</v>
      </c>
      <c r="G1142" s="3" t="str">
        <f>Raw_Data!G1142</f>
        <v>Europe</v>
      </c>
      <c r="H1142" s="3" t="str">
        <f>Raw_Data!H1142</f>
        <v>TV</v>
      </c>
      <c r="I1142" s="3">
        <f>Raw_Data!I1142</f>
        <v>8.99</v>
      </c>
      <c r="J1142" s="3">
        <f>Raw_Data!J1142</f>
        <v>0</v>
      </c>
      <c r="K1142" s="3" t="str">
        <f>Raw_Data!K1142</f>
        <v>Credit Card</v>
      </c>
      <c r="L1142" s="3">
        <f>Raw_Data!L1142</f>
        <v>5</v>
      </c>
      <c r="M1142" s="3">
        <f>Raw_Data!M1142</f>
        <v>0.88</v>
      </c>
      <c r="N1142" s="3" t="str">
        <f>Raw_Data!N1142</f>
        <v>Romance</v>
      </c>
      <c r="O1142" s="3" t="str">
        <f t="shared" si="170"/>
        <v>55-70</v>
      </c>
      <c r="P1142" s="3" t="str">
        <f t="shared" si="171"/>
        <v>10-24h</v>
      </c>
      <c r="Q1142" s="3" t="str">
        <f t="shared" si="172"/>
        <v>22-45d</v>
      </c>
      <c r="R1142" s="3" t="str">
        <f t="shared" si="173"/>
        <v>Medium</v>
      </c>
      <c r="S1142" s="3" t="str">
        <f t="shared" si="174"/>
        <v>Low</v>
      </c>
      <c r="T1142" s="3" t="str">
        <f t="shared" si="175"/>
        <v>Active</v>
      </c>
      <c r="U1142" s="4">
        <f>1/(1+EXP(-(Predictive_Model!$B$5+((B1142-Predictive_Model!$B$20)/Predictive_Model!$C$20)*Predictive_Model!$D$20+((E1142-Predictive_Model!$B$21)/Predictive_Model!$C$21)*Predictive_Model!$D$21+((F1142-Predictive_Model!$B$22)/Predictive_Model!$C$22)*Predictive_Model!$D$22+((I1142-Predictive_Model!$B$23)/Predictive_Model!$C$23)*Predictive_Model!$D$23+((L1142-Predictive_Model!$B$24)/Predictive_Model!$C$24)*Predictive_Model!$D$24+((M1142-Predictive_Model!$B$25)/Predictive_Model!$C$25)*Predictive_Model!$D$25+IF(C1142="Male",Predictive_Model!$D$31,IF(C1142="Other",Predictive_Model!$D$32,0))+IF(D1142="Premium",Predictive_Model!$D$34,IF(D1142="Standard",Predictive_Model!$D$35,0))+IF(G1142="Asia",Predictive_Model!$D$37,IF(G1142="Europe",Predictive_Model!$D$38,IF(G1142="North America",Predictive_Model!$D$39,IF(G1142="Oceania",Predictive_Model!$D$40,IF(G1142="South America",Predictive_Model!$D$41,0)))))+IF(H1142="Laptop",Predictive_Model!$D$43,IF(H1142="Mobile",Predictive_Model!$D$44,IF(H1142="TV",Predictive_Model!$D$45,IF(H1142="Tablet",Predictive_Model!$D$46,0))))+IF(K1142="Crypto",Predictive_Model!$D$48,IF(K1142="Debit Card",Predictive_Model!$D$49,IF(K1142="Gift Card",Predictive_Model!$D$50,IF(K1142="PayPal",Predictive_Model!$D$51,0))))+IF(N1142="Comedy",Predictive_Model!$D$53,IF(N1142="Documentary",Predictive_Model!$D$54,IF(N1142="Drama",Predictive_Model!$D$55,IF(N1142="Horror",Predictive_Model!$D$56,IF(N1142="Romance",Predictive_Model!$D$57,IF(N1142="Sci-Fi",Predictive_Model!$D$58,0)))))))))</f>
        <v>1.8791364284236296E-2</v>
      </c>
      <c r="V1142" s="3" t="str">
        <f t="shared" si="176"/>
        <v>Low</v>
      </c>
      <c r="W1142" s="6">
        <f t="shared" si="177"/>
        <v>0.1689343649152843</v>
      </c>
      <c r="X1142" s="3" t="str">
        <f t="shared" si="178"/>
        <v>Monitor</v>
      </c>
      <c r="Y1142" s="3" t="str">
        <f t="shared" si="179"/>
        <v>OK</v>
      </c>
    </row>
    <row r="1143" spans="1:25" x14ac:dyDescent="0.25">
      <c r="A1143" s="3" t="str">
        <f>Raw_Data!A1143</f>
        <v>2810911b-db9f-4cf9-97c5-5c22d2d60bee</v>
      </c>
      <c r="B1143" s="3">
        <f>Raw_Data!B1143</f>
        <v>52</v>
      </c>
      <c r="C1143" s="3" t="str">
        <f>Raw_Data!C1143</f>
        <v>Other</v>
      </c>
      <c r="D1143" s="3" t="str">
        <f>Raw_Data!D1143</f>
        <v>Standard</v>
      </c>
      <c r="E1143" s="3">
        <f>Raw_Data!E1143</f>
        <v>8.61</v>
      </c>
      <c r="F1143" s="3">
        <f>Raw_Data!F1143</f>
        <v>45</v>
      </c>
      <c r="G1143" s="3" t="str">
        <f>Raw_Data!G1143</f>
        <v>North America</v>
      </c>
      <c r="H1143" s="3" t="str">
        <f>Raw_Data!H1143</f>
        <v>Mobile</v>
      </c>
      <c r="I1143" s="3">
        <f>Raw_Data!I1143</f>
        <v>13.99</v>
      </c>
      <c r="J1143" s="3">
        <f>Raw_Data!J1143</f>
        <v>1</v>
      </c>
      <c r="K1143" s="3" t="str">
        <f>Raw_Data!K1143</f>
        <v>Crypto</v>
      </c>
      <c r="L1143" s="3">
        <f>Raw_Data!L1143</f>
        <v>3</v>
      </c>
      <c r="M1143" s="3">
        <f>Raw_Data!M1143</f>
        <v>0.19</v>
      </c>
      <c r="N1143" s="3" t="str">
        <f>Raw_Data!N1143</f>
        <v>Horror</v>
      </c>
      <c r="O1143" s="3" t="str">
        <f t="shared" si="170"/>
        <v>45-54</v>
      </c>
      <c r="P1143" s="3" t="str">
        <f t="shared" si="171"/>
        <v>&lt;10h</v>
      </c>
      <c r="Q1143" s="3" t="str">
        <f t="shared" si="172"/>
        <v>22-45d</v>
      </c>
      <c r="R1143" s="3" t="str">
        <f t="shared" si="173"/>
        <v>Medium</v>
      </c>
      <c r="S1143" s="3" t="str">
        <f t="shared" si="174"/>
        <v>Mid</v>
      </c>
      <c r="T1143" s="3" t="str">
        <f t="shared" si="175"/>
        <v>Churned</v>
      </c>
      <c r="U1143" s="4">
        <f>1/(1+EXP(-(Predictive_Model!$B$5+((B1143-Predictive_Model!$B$20)/Predictive_Model!$C$20)*Predictive_Model!$D$20+((E1143-Predictive_Model!$B$21)/Predictive_Model!$C$21)*Predictive_Model!$D$21+((F1143-Predictive_Model!$B$22)/Predictive_Model!$C$22)*Predictive_Model!$D$22+((I1143-Predictive_Model!$B$23)/Predictive_Model!$C$23)*Predictive_Model!$D$23+((L1143-Predictive_Model!$B$24)/Predictive_Model!$C$24)*Predictive_Model!$D$24+((M1143-Predictive_Model!$B$25)/Predictive_Model!$C$25)*Predictive_Model!$D$25+IF(C1143="Male",Predictive_Model!$D$31,IF(C1143="Other",Predictive_Model!$D$32,0))+IF(D1143="Premium",Predictive_Model!$D$34,IF(D1143="Standard",Predictive_Model!$D$35,0))+IF(G1143="Asia",Predictive_Model!$D$37,IF(G1143="Europe",Predictive_Model!$D$38,IF(G1143="North America",Predictive_Model!$D$39,IF(G1143="Oceania",Predictive_Model!$D$40,IF(G1143="South America",Predictive_Model!$D$41,0)))))+IF(H1143="Laptop",Predictive_Model!$D$43,IF(H1143="Mobile",Predictive_Model!$D$44,IF(H1143="TV",Predictive_Model!$D$45,IF(H1143="Tablet",Predictive_Model!$D$46,0))))+IF(K1143="Crypto",Predictive_Model!$D$48,IF(K1143="Debit Card",Predictive_Model!$D$49,IF(K1143="Gift Card",Predictive_Model!$D$50,IF(K1143="PayPal",Predictive_Model!$D$51,0))))+IF(N1143="Comedy",Predictive_Model!$D$53,IF(N1143="Documentary",Predictive_Model!$D$54,IF(N1143="Drama",Predictive_Model!$D$55,IF(N1143="Horror",Predictive_Model!$D$56,IF(N1143="Romance",Predictive_Model!$D$57,IF(N1143="Sci-Fi",Predictive_Model!$D$58,0)))))))))</f>
        <v>0.99843731926115298</v>
      </c>
      <c r="V1143" s="3" t="str">
        <f t="shared" si="176"/>
        <v>Critical</v>
      </c>
      <c r="W1143" s="6">
        <f t="shared" si="177"/>
        <v>13.99</v>
      </c>
      <c r="X1143" s="3" t="str">
        <f t="shared" si="178"/>
        <v>Priority 2</v>
      </c>
      <c r="Y1143" s="3" t="str">
        <f t="shared" si="179"/>
        <v>OK</v>
      </c>
    </row>
    <row r="1144" spans="1:25" x14ac:dyDescent="0.25">
      <c r="A1144" s="3" t="str">
        <f>Raw_Data!A1144</f>
        <v>114b979d-9555-470b-990f-4f6851855e8f</v>
      </c>
      <c r="B1144" s="3">
        <f>Raw_Data!B1144</f>
        <v>30</v>
      </c>
      <c r="C1144" s="3" t="str">
        <f>Raw_Data!C1144</f>
        <v>Other</v>
      </c>
      <c r="D1144" s="3" t="str">
        <f>Raw_Data!D1144</f>
        <v>Standard</v>
      </c>
      <c r="E1144" s="3">
        <f>Raw_Data!E1144</f>
        <v>14.41</v>
      </c>
      <c r="F1144" s="3">
        <f>Raw_Data!F1144</f>
        <v>51</v>
      </c>
      <c r="G1144" s="3" t="str">
        <f>Raw_Data!G1144</f>
        <v>Asia</v>
      </c>
      <c r="H1144" s="3" t="str">
        <f>Raw_Data!H1144</f>
        <v>Tablet</v>
      </c>
      <c r="I1144" s="3">
        <f>Raw_Data!I1144</f>
        <v>13.99</v>
      </c>
      <c r="J1144" s="3">
        <f>Raw_Data!J1144</f>
        <v>1</v>
      </c>
      <c r="K1144" s="3" t="str">
        <f>Raw_Data!K1144</f>
        <v>Gift Card</v>
      </c>
      <c r="L1144" s="3">
        <f>Raw_Data!L1144</f>
        <v>1</v>
      </c>
      <c r="M1144" s="3">
        <f>Raw_Data!M1144</f>
        <v>0.28000000000000003</v>
      </c>
      <c r="N1144" s="3" t="str">
        <f>Raw_Data!N1144</f>
        <v>Comedy</v>
      </c>
      <c r="O1144" s="3" t="str">
        <f t="shared" si="170"/>
        <v>25-34</v>
      </c>
      <c r="P1144" s="3" t="str">
        <f t="shared" si="171"/>
        <v>10-24h</v>
      </c>
      <c r="Q1144" s="3" t="str">
        <f t="shared" si="172"/>
        <v>46-60d</v>
      </c>
      <c r="R1144" s="3" t="str">
        <f t="shared" si="173"/>
        <v>Medium</v>
      </c>
      <c r="S1144" s="3" t="str">
        <f t="shared" si="174"/>
        <v>Mid</v>
      </c>
      <c r="T1144" s="3" t="str">
        <f t="shared" si="175"/>
        <v>Churned</v>
      </c>
      <c r="U1144" s="4">
        <f>1/(1+EXP(-(Predictive_Model!$B$5+((B1144-Predictive_Model!$B$20)/Predictive_Model!$C$20)*Predictive_Model!$D$20+((E1144-Predictive_Model!$B$21)/Predictive_Model!$C$21)*Predictive_Model!$D$21+((F1144-Predictive_Model!$B$22)/Predictive_Model!$C$22)*Predictive_Model!$D$22+((I1144-Predictive_Model!$B$23)/Predictive_Model!$C$23)*Predictive_Model!$D$23+((L1144-Predictive_Model!$B$24)/Predictive_Model!$C$24)*Predictive_Model!$D$24+((M1144-Predictive_Model!$B$25)/Predictive_Model!$C$25)*Predictive_Model!$D$25+IF(C1144="Male",Predictive_Model!$D$31,IF(C1144="Other",Predictive_Model!$D$32,0))+IF(D1144="Premium",Predictive_Model!$D$34,IF(D1144="Standard",Predictive_Model!$D$35,0))+IF(G1144="Asia",Predictive_Model!$D$37,IF(G1144="Europe",Predictive_Model!$D$38,IF(G1144="North America",Predictive_Model!$D$39,IF(G1144="Oceania",Predictive_Model!$D$40,IF(G1144="South America",Predictive_Model!$D$41,0)))))+IF(H1144="Laptop",Predictive_Model!$D$43,IF(H1144="Mobile",Predictive_Model!$D$44,IF(H1144="TV",Predictive_Model!$D$45,IF(H1144="Tablet",Predictive_Model!$D$46,0))))+IF(K1144="Crypto",Predictive_Model!$D$48,IF(K1144="Debit Card",Predictive_Model!$D$49,IF(K1144="Gift Card",Predictive_Model!$D$50,IF(K1144="PayPal",Predictive_Model!$D$51,0))))+IF(N1144="Comedy",Predictive_Model!$D$53,IF(N1144="Documentary",Predictive_Model!$D$54,IF(N1144="Drama",Predictive_Model!$D$55,IF(N1144="Horror",Predictive_Model!$D$56,IF(N1144="Romance",Predictive_Model!$D$57,IF(N1144="Sci-Fi",Predictive_Model!$D$58,0)))))))))</f>
        <v>0.99886148327532998</v>
      </c>
      <c r="V1144" s="3" t="str">
        <f t="shared" si="176"/>
        <v>Critical</v>
      </c>
      <c r="W1144" s="6">
        <f t="shared" si="177"/>
        <v>13.99</v>
      </c>
      <c r="X1144" s="3" t="str">
        <f t="shared" si="178"/>
        <v>Priority 2</v>
      </c>
      <c r="Y1144" s="3" t="str">
        <f t="shared" si="179"/>
        <v>OK</v>
      </c>
    </row>
    <row r="1145" spans="1:25" x14ac:dyDescent="0.25">
      <c r="A1145" s="3" t="str">
        <f>Raw_Data!A1145</f>
        <v>023b26d4-c93d-4dc3-8397-5f01fd650e10</v>
      </c>
      <c r="B1145" s="3">
        <f>Raw_Data!B1145</f>
        <v>25</v>
      </c>
      <c r="C1145" s="3" t="str">
        <f>Raw_Data!C1145</f>
        <v>Male</v>
      </c>
      <c r="D1145" s="3" t="str">
        <f>Raw_Data!D1145</f>
        <v>Standard</v>
      </c>
      <c r="E1145" s="3">
        <f>Raw_Data!E1145</f>
        <v>1.36</v>
      </c>
      <c r="F1145" s="3">
        <f>Raw_Data!F1145</f>
        <v>4</v>
      </c>
      <c r="G1145" s="3" t="str">
        <f>Raw_Data!G1145</f>
        <v>North America</v>
      </c>
      <c r="H1145" s="3" t="str">
        <f>Raw_Data!H1145</f>
        <v>Laptop</v>
      </c>
      <c r="I1145" s="3">
        <f>Raw_Data!I1145</f>
        <v>13.99</v>
      </c>
      <c r="J1145" s="3">
        <f>Raw_Data!J1145</f>
        <v>0</v>
      </c>
      <c r="K1145" s="3" t="str">
        <f>Raw_Data!K1145</f>
        <v>Gift Card</v>
      </c>
      <c r="L1145" s="3">
        <f>Raw_Data!L1145</f>
        <v>5</v>
      </c>
      <c r="M1145" s="3">
        <f>Raw_Data!M1145</f>
        <v>0.27</v>
      </c>
      <c r="N1145" s="3" t="str">
        <f>Raw_Data!N1145</f>
        <v>Romance</v>
      </c>
      <c r="O1145" s="3" t="str">
        <f t="shared" si="170"/>
        <v>25-34</v>
      </c>
      <c r="P1145" s="3" t="str">
        <f t="shared" si="171"/>
        <v>&lt;10h</v>
      </c>
      <c r="Q1145" s="3" t="str">
        <f t="shared" si="172"/>
        <v>0-7d</v>
      </c>
      <c r="R1145" s="3" t="str">
        <f t="shared" si="173"/>
        <v>Medium</v>
      </c>
      <c r="S1145" s="3" t="str">
        <f t="shared" si="174"/>
        <v>Mid</v>
      </c>
      <c r="T1145" s="3" t="str">
        <f t="shared" si="175"/>
        <v>Active</v>
      </c>
      <c r="U1145" s="4">
        <f>1/(1+EXP(-(Predictive_Model!$B$5+((B1145-Predictive_Model!$B$20)/Predictive_Model!$C$20)*Predictive_Model!$D$20+((E1145-Predictive_Model!$B$21)/Predictive_Model!$C$21)*Predictive_Model!$D$21+((F1145-Predictive_Model!$B$22)/Predictive_Model!$C$22)*Predictive_Model!$D$22+((I1145-Predictive_Model!$B$23)/Predictive_Model!$C$23)*Predictive_Model!$D$23+((L1145-Predictive_Model!$B$24)/Predictive_Model!$C$24)*Predictive_Model!$D$24+((M1145-Predictive_Model!$B$25)/Predictive_Model!$C$25)*Predictive_Model!$D$25+IF(C1145="Male",Predictive_Model!$D$31,IF(C1145="Other",Predictive_Model!$D$32,0))+IF(D1145="Premium",Predictive_Model!$D$34,IF(D1145="Standard",Predictive_Model!$D$35,0))+IF(G1145="Asia",Predictive_Model!$D$37,IF(G1145="Europe",Predictive_Model!$D$38,IF(G1145="North America",Predictive_Model!$D$39,IF(G1145="Oceania",Predictive_Model!$D$40,IF(G1145="South America",Predictive_Model!$D$41,0)))))+IF(H1145="Laptop",Predictive_Model!$D$43,IF(H1145="Mobile",Predictive_Model!$D$44,IF(H1145="TV",Predictive_Model!$D$45,IF(H1145="Tablet",Predictive_Model!$D$46,0))))+IF(K1145="Crypto",Predictive_Model!$D$48,IF(K1145="Debit Card",Predictive_Model!$D$49,IF(K1145="Gift Card",Predictive_Model!$D$50,IF(K1145="PayPal",Predictive_Model!$D$51,0))))+IF(N1145="Comedy",Predictive_Model!$D$53,IF(N1145="Documentary",Predictive_Model!$D$54,IF(N1145="Drama",Predictive_Model!$D$55,IF(N1145="Horror",Predictive_Model!$D$56,IF(N1145="Romance",Predictive_Model!$D$57,IF(N1145="Sci-Fi",Predictive_Model!$D$58,0)))))))))</f>
        <v>0.57846729061228108</v>
      </c>
      <c r="V1145" s="3" t="str">
        <f t="shared" si="176"/>
        <v>High</v>
      </c>
      <c r="W1145" s="6">
        <f t="shared" si="177"/>
        <v>8.0927573956658119</v>
      </c>
      <c r="X1145" s="3" t="str">
        <f t="shared" si="178"/>
        <v>Monitor</v>
      </c>
      <c r="Y1145" s="3" t="str">
        <f t="shared" si="179"/>
        <v>OK</v>
      </c>
    </row>
    <row r="1146" spans="1:25" x14ac:dyDescent="0.25">
      <c r="A1146" s="3" t="str">
        <f>Raw_Data!A1146</f>
        <v>95b8b913-647a-4cf0-8a1c-12eba4a8ed74</v>
      </c>
      <c r="B1146" s="3">
        <f>Raw_Data!B1146</f>
        <v>33</v>
      </c>
      <c r="C1146" s="3" t="str">
        <f>Raw_Data!C1146</f>
        <v>Female</v>
      </c>
      <c r="D1146" s="3" t="str">
        <f>Raw_Data!D1146</f>
        <v>Basic</v>
      </c>
      <c r="E1146" s="3">
        <f>Raw_Data!E1146</f>
        <v>0.03</v>
      </c>
      <c r="F1146" s="3">
        <f>Raw_Data!F1146</f>
        <v>51</v>
      </c>
      <c r="G1146" s="3" t="str">
        <f>Raw_Data!G1146</f>
        <v>North America</v>
      </c>
      <c r="H1146" s="3" t="str">
        <f>Raw_Data!H1146</f>
        <v>Laptop</v>
      </c>
      <c r="I1146" s="3">
        <f>Raw_Data!I1146</f>
        <v>8.99</v>
      </c>
      <c r="J1146" s="3">
        <f>Raw_Data!J1146</f>
        <v>1</v>
      </c>
      <c r="K1146" s="3" t="str">
        <f>Raw_Data!K1146</f>
        <v>Credit Card</v>
      </c>
      <c r="L1146" s="3">
        <f>Raw_Data!L1146</f>
        <v>1</v>
      </c>
      <c r="M1146" s="3">
        <f>Raw_Data!M1146</f>
        <v>0</v>
      </c>
      <c r="N1146" s="3" t="str">
        <f>Raw_Data!N1146</f>
        <v>Horror</v>
      </c>
      <c r="O1146" s="3" t="str">
        <f t="shared" si="170"/>
        <v>25-34</v>
      </c>
      <c r="P1146" s="3" t="str">
        <f t="shared" si="171"/>
        <v>&lt;10h</v>
      </c>
      <c r="Q1146" s="3" t="str">
        <f t="shared" si="172"/>
        <v>46-60d</v>
      </c>
      <c r="R1146" s="3" t="str">
        <f t="shared" si="173"/>
        <v>Low</v>
      </c>
      <c r="S1146" s="3" t="str">
        <f t="shared" si="174"/>
        <v>Low</v>
      </c>
      <c r="T1146" s="3" t="str">
        <f t="shared" si="175"/>
        <v>Churned</v>
      </c>
      <c r="U1146" s="4">
        <f>1/(1+EXP(-(Predictive_Model!$B$5+((B1146-Predictive_Model!$B$20)/Predictive_Model!$C$20)*Predictive_Model!$D$20+((E1146-Predictive_Model!$B$21)/Predictive_Model!$C$21)*Predictive_Model!$D$21+((F1146-Predictive_Model!$B$22)/Predictive_Model!$C$22)*Predictive_Model!$D$22+((I1146-Predictive_Model!$B$23)/Predictive_Model!$C$23)*Predictive_Model!$D$23+((L1146-Predictive_Model!$B$24)/Predictive_Model!$C$24)*Predictive_Model!$D$24+((M1146-Predictive_Model!$B$25)/Predictive_Model!$C$25)*Predictive_Model!$D$25+IF(C1146="Male",Predictive_Model!$D$31,IF(C1146="Other",Predictive_Model!$D$32,0))+IF(D1146="Premium",Predictive_Model!$D$34,IF(D1146="Standard",Predictive_Model!$D$35,0))+IF(G1146="Asia",Predictive_Model!$D$37,IF(G1146="Europe",Predictive_Model!$D$38,IF(G1146="North America",Predictive_Model!$D$39,IF(G1146="Oceania",Predictive_Model!$D$40,IF(G1146="South America",Predictive_Model!$D$41,0)))))+IF(H1146="Laptop",Predictive_Model!$D$43,IF(H1146="Mobile",Predictive_Model!$D$44,IF(H1146="TV",Predictive_Model!$D$45,IF(H1146="Tablet",Predictive_Model!$D$46,0))))+IF(K1146="Crypto",Predictive_Model!$D$48,IF(K1146="Debit Card",Predictive_Model!$D$49,IF(K1146="Gift Card",Predictive_Model!$D$50,IF(K1146="PayPal",Predictive_Model!$D$51,0))))+IF(N1146="Comedy",Predictive_Model!$D$53,IF(N1146="Documentary",Predictive_Model!$D$54,IF(N1146="Drama",Predictive_Model!$D$55,IF(N1146="Horror",Predictive_Model!$D$56,IF(N1146="Romance",Predictive_Model!$D$57,IF(N1146="Sci-Fi",Predictive_Model!$D$58,0)))))))))</f>
        <v>0.9999899248318308</v>
      </c>
      <c r="V1146" s="3" t="str">
        <f t="shared" si="176"/>
        <v>Critical</v>
      </c>
      <c r="W1146" s="6">
        <f t="shared" si="177"/>
        <v>8.99</v>
      </c>
      <c r="X1146" s="3" t="str">
        <f t="shared" si="178"/>
        <v>Priority 2</v>
      </c>
      <c r="Y1146" s="3" t="str">
        <f t="shared" si="179"/>
        <v>OK</v>
      </c>
    </row>
    <row r="1147" spans="1:25" x14ac:dyDescent="0.25">
      <c r="A1147" s="3" t="str">
        <f>Raw_Data!A1147</f>
        <v>df48d25d-a147-43c2-a6f4-7995ad062c66</v>
      </c>
      <c r="B1147" s="3">
        <f>Raw_Data!B1147</f>
        <v>63</v>
      </c>
      <c r="C1147" s="3" t="str">
        <f>Raw_Data!C1147</f>
        <v>Female</v>
      </c>
      <c r="D1147" s="3" t="str">
        <f>Raw_Data!D1147</f>
        <v>Standard</v>
      </c>
      <c r="E1147" s="3">
        <f>Raw_Data!E1147</f>
        <v>45.57</v>
      </c>
      <c r="F1147" s="3">
        <f>Raw_Data!F1147</f>
        <v>53</v>
      </c>
      <c r="G1147" s="3" t="str">
        <f>Raw_Data!G1147</f>
        <v>Europe</v>
      </c>
      <c r="H1147" s="3" t="str">
        <f>Raw_Data!H1147</f>
        <v>Desktop</v>
      </c>
      <c r="I1147" s="3">
        <f>Raw_Data!I1147</f>
        <v>13.99</v>
      </c>
      <c r="J1147" s="3">
        <f>Raw_Data!J1147</f>
        <v>0</v>
      </c>
      <c r="K1147" s="3" t="str">
        <f>Raw_Data!K1147</f>
        <v>Debit Card</v>
      </c>
      <c r="L1147" s="3">
        <f>Raw_Data!L1147</f>
        <v>4</v>
      </c>
      <c r="M1147" s="3">
        <f>Raw_Data!M1147</f>
        <v>0.84</v>
      </c>
      <c r="N1147" s="3" t="str">
        <f>Raw_Data!N1147</f>
        <v>Romance</v>
      </c>
      <c r="O1147" s="3" t="str">
        <f t="shared" si="170"/>
        <v>55-70</v>
      </c>
      <c r="P1147" s="3" t="str">
        <f t="shared" si="171"/>
        <v>25-49h</v>
      </c>
      <c r="Q1147" s="3" t="str">
        <f t="shared" si="172"/>
        <v>46-60d</v>
      </c>
      <c r="R1147" s="3" t="str">
        <f t="shared" si="173"/>
        <v>Medium</v>
      </c>
      <c r="S1147" s="3" t="str">
        <f t="shared" si="174"/>
        <v>Mid</v>
      </c>
      <c r="T1147" s="3" t="str">
        <f t="shared" si="175"/>
        <v>Active</v>
      </c>
      <c r="U1147" s="4">
        <f>1/(1+EXP(-(Predictive_Model!$B$5+((B1147-Predictive_Model!$B$20)/Predictive_Model!$C$20)*Predictive_Model!$D$20+((E1147-Predictive_Model!$B$21)/Predictive_Model!$C$21)*Predictive_Model!$D$21+((F1147-Predictive_Model!$B$22)/Predictive_Model!$C$22)*Predictive_Model!$D$22+((I1147-Predictive_Model!$B$23)/Predictive_Model!$C$23)*Predictive_Model!$D$23+((L1147-Predictive_Model!$B$24)/Predictive_Model!$C$24)*Predictive_Model!$D$24+((M1147-Predictive_Model!$B$25)/Predictive_Model!$C$25)*Predictive_Model!$D$25+IF(C1147="Male",Predictive_Model!$D$31,IF(C1147="Other",Predictive_Model!$D$32,0))+IF(D1147="Premium",Predictive_Model!$D$34,IF(D1147="Standard",Predictive_Model!$D$35,0))+IF(G1147="Asia",Predictive_Model!$D$37,IF(G1147="Europe",Predictive_Model!$D$38,IF(G1147="North America",Predictive_Model!$D$39,IF(G1147="Oceania",Predictive_Model!$D$40,IF(G1147="South America",Predictive_Model!$D$41,0)))))+IF(H1147="Laptop",Predictive_Model!$D$43,IF(H1147="Mobile",Predictive_Model!$D$44,IF(H1147="TV",Predictive_Model!$D$45,IF(H1147="Tablet",Predictive_Model!$D$46,0))))+IF(K1147="Crypto",Predictive_Model!$D$48,IF(K1147="Debit Card",Predictive_Model!$D$49,IF(K1147="Gift Card",Predictive_Model!$D$50,IF(K1147="PayPal",Predictive_Model!$D$51,0))))+IF(N1147="Comedy",Predictive_Model!$D$53,IF(N1147="Documentary",Predictive_Model!$D$54,IF(N1147="Drama",Predictive_Model!$D$55,IF(N1147="Horror",Predictive_Model!$D$56,IF(N1147="Romance",Predictive_Model!$D$57,IF(N1147="Sci-Fi",Predictive_Model!$D$58,0)))))))))</f>
        <v>3.8546128269531526E-4</v>
      </c>
      <c r="V1147" s="3" t="str">
        <f t="shared" si="176"/>
        <v>Low</v>
      </c>
      <c r="W1147" s="6">
        <f t="shared" si="177"/>
        <v>5.3926033449074604E-3</v>
      </c>
      <c r="X1147" s="3" t="str">
        <f t="shared" si="178"/>
        <v>Monitor</v>
      </c>
      <c r="Y1147" s="3" t="str">
        <f t="shared" si="179"/>
        <v>OK</v>
      </c>
    </row>
    <row r="1148" spans="1:25" x14ac:dyDescent="0.25">
      <c r="A1148" s="3" t="str">
        <f>Raw_Data!A1148</f>
        <v>e3d1e10c-f5d4-42cb-a0cd-06b860980446</v>
      </c>
      <c r="B1148" s="3">
        <f>Raw_Data!B1148</f>
        <v>21</v>
      </c>
      <c r="C1148" s="3" t="str">
        <f>Raw_Data!C1148</f>
        <v>Other</v>
      </c>
      <c r="D1148" s="3" t="str">
        <f>Raw_Data!D1148</f>
        <v>Basic</v>
      </c>
      <c r="E1148" s="3">
        <f>Raw_Data!E1148</f>
        <v>19.21</v>
      </c>
      <c r="F1148" s="3">
        <f>Raw_Data!F1148</f>
        <v>57</v>
      </c>
      <c r="G1148" s="3" t="str">
        <f>Raw_Data!G1148</f>
        <v>Asia</v>
      </c>
      <c r="H1148" s="3" t="str">
        <f>Raw_Data!H1148</f>
        <v>Laptop</v>
      </c>
      <c r="I1148" s="3">
        <f>Raw_Data!I1148</f>
        <v>8.99</v>
      </c>
      <c r="J1148" s="3">
        <f>Raw_Data!J1148</f>
        <v>1</v>
      </c>
      <c r="K1148" s="3" t="str">
        <f>Raw_Data!K1148</f>
        <v>Gift Card</v>
      </c>
      <c r="L1148" s="3">
        <f>Raw_Data!L1148</f>
        <v>4</v>
      </c>
      <c r="M1148" s="3">
        <f>Raw_Data!M1148</f>
        <v>0.33</v>
      </c>
      <c r="N1148" s="3" t="str">
        <f>Raw_Data!N1148</f>
        <v>Documentary</v>
      </c>
      <c r="O1148" s="3" t="str">
        <f t="shared" si="170"/>
        <v>18-24</v>
      </c>
      <c r="P1148" s="3" t="str">
        <f t="shared" si="171"/>
        <v>10-24h</v>
      </c>
      <c r="Q1148" s="3" t="str">
        <f t="shared" si="172"/>
        <v>46-60d</v>
      </c>
      <c r="R1148" s="3" t="str">
        <f t="shared" si="173"/>
        <v>Medium</v>
      </c>
      <c r="S1148" s="3" t="str">
        <f t="shared" si="174"/>
        <v>Low</v>
      </c>
      <c r="T1148" s="3" t="str">
        <f t="shared" si="175"/>
        <v>Churned</v>
      </c>
      <c r="U1148" s="4">
        <f>1/(1+EXP(-(Predictive_Model!$B$5+((B1148-Predictive_Model!$B$20)/Predictive_Model!$C$20)*Predictive_Model!$D$20+((E1148-Predictive_Model!$B$21)/Predictive_Model!$C$21)*Predictive_Model!$D$21+((F1148-Predictive_Model!$B$22)/Predictive_Model!$C$22)*Predictive_Model!$D$22+((I1148-Predictive_Model!$B$23)/Predictive_Model!$C$23)*Predictive_Model!$D$23+((L1148-Predictive_Model!$B$24)/Predictive_Model!$C$24)*Predictive_Model!$D$24+((M1148-Predictive_Model!$B$25)/Predictive_Model!$C$25)*Predictive_Model!$D$25+IF(C1148="Male",Predictive_Model!$D$31,IF(C1148="Other",Predictive_Model!$D$32,0))+IF(D1148="Premium",Predictive_Model!$D$34,IF(D1148="Standard",Predictive_Model!$D$35,0))+IF(G1148="Asia",Predictive_Model!$D$37,IF(G1148="Europe",Predictive_Model!$D$38,IF(G1148="North America",Predictive_Model!$D$39,IF(G1148="Oceania",Predictive_Model!$D$40,IF(G1148="South America",Predictive_Model!$D$41,0)))))+IF(H1148="Laptop",Predictive_Model!$D$43,IF(H1148="Mobile",Predictive_Model!$D$44,IF(H1148="TV",Predictive_Model!$D$45,IF(H1148="Tablet",Predictive_Model!$D$46,0))))+IF(K1148="Crypto",Predictive_Model!$D$48,IF(K1148="Debit Card",Predictive_Model!$D$49,IF(K1148="Gift Card",Predictive_Model!$D$50,IF(K1148="PayPal",Predictive_Model!$D$51,0))))+IF(N1148="Comedy",Predictive_Model!$D$53,IF(N1148="Documentary",Predictive_Model!$D$54,IF(N1148="Drama",Predictive_Model!$D$55,IF(N1148="Horror",Predictive_Model!$D$56,IF(N1148="Romance",Predictive_Model!$D$57,IF(N1148="Sci-Fi",Predictive_Model!$D$58,0)))))))))</f>
        <v>0.96651276184322721</v>
      </c>
      <c r="V1148" s="3" t="str">
        <f t="shared" si="176"/>
        <v>Critical</v>
      </c>
      <c r="W1148" s="6">
        <f t="shared" si="177"/>
        <v>8.99</v>
      </c>
      <c r="X1148" s="3" t="str">
        <f t="shared" si="178"/>
        <v>Priority 2</v>
      </c>
      <c r="Y1148" s="3" t="str">
        <f t="shared" si="179"/>
        <v>OK</v>
      </c>
    </row>
    <row r="1149" spans="1:25" x14ac:dyDescent="0.25">
      <c r="A1149" s="3" t="str">
        <f>Raw_Data!A1149</f>
        <v>3d604c3a-0b78-4192-8389-dd95566832af</v>
      </c>
      <c r="B1149" s="3">
        <f>Raw_Data!B1149</f>
        <v>46</v>
      </c>
      <c r="C1149" s="3" t="str">
        <f>Raw_Data!C1149</f>
        <v>Other</v>
      </c>
      <c r="D1149" s="3" t="str">
        <f>Raw_Data!D1149</f>
        <v>Standard</v>
      </c>
      <c r="E1149" s="3">
        <f>Raw_Data!E1149</f>
        <v>0.83</v>
      </c>
      <c r="F1149" s="3">
        <f>Raw_Data!F1149</f>
        <v>12</v>
      </c>
      <c r="G1149" s="3" t="str">
        <f>Raw_Data!G1149</f>
        <v>South America</v>
      </c>
      <c r="H1149" s="3" t="str">
        <f>Raw_Data!H1149</f>
        <v>Mobile</v>
      </c>
      <c r="I1149" s="3">
        <f>Raw_Data!I1149</f>
        <v>13.99</v>
      </c>
      <c r="J1149" s="3">
        <f>Raw_Data!J1149</f>
        <v>1</v>
      </c>
      <c r="K1149" s="3" t="str">
        <f>Raw_Data!K1149</f>
        <v>Crypto</v>
      </c>
      <c r="L1149" s="3">
        <f>Raw_Data!L1149</f>
        <v>4</v>
      </c>
      <c r="M1149" s="3">
        <f>Raw_Data!M1149</f>
        <v>0.06</v>
      </c>
      <c r="N1149" s="3" t="str">
        <f>Raw_Data!N1149</f>
        <v>Comedy</v>
      </c>
      <c r="O1149" s="3" t="str">
        <f t="shared" si="170"/>
        <v>45-54</v>
      </c>
      <c r="P1149" s="3" t="str">
        <f t="shared" si="171"/>
        <v>&lt;10h</v>
      </c>
      <c r="Q1149" s="3" t="str">
        <f t="shared" si="172"/>
        <v>8-21d</v>
      </c>
      <c r="R1149" s="3" t="str">
        <f t="shared" si="173"/>
        <v>Medium</v>
      </c>
      <c r="S1149" s="3" t="str">
        <f t="shared" si="174"/>
        <v>Mid</v>
      </c>
      <c r="T1149" s="3" t="str">
        <f t="shared" si="175"/>
        <v>Churned</v>
      </c>
      <c r="U1149" s="4">
        <f>1/(1+EXP(-(Predictive_Model!$B$5+((B1149-Predictive_Model!$B$20)/Predictive_Model!$C$20)*Predictive_Model!$D$20+((E1149-Predictive_Model!$B$21)/Predictive_Model!$C$21)*Predictive_Model!$D$21+((F1149-Predictive_Model!$B$22)/Predictive_Model!$C$22)*Predictive_Model!$D$22+((I1149-Predictive_Model!$B$23)/Predictive_Model!$C$23)*Predictive_Model!$D$23+((L1149-Predictive_Model!$B$24)/Predictive_Model!$C$24)*Predictive_Model!$D$24+((M1149-Predictive_Model!$B$25)/Predictive_Model!$C$25)*Predictive_Model!$D$25+IF(C1149="Male",Predictive_Model!$D$31,IF(C1149="Other",Predictive_Model!$D$32,0))+IF(D1149="Premium",Predictive_Model!$D$34,IF(D1149="Standard",Predictive_Model!$D$35,0))+IF(G1149="Asia",Predictive_Model!$D$37,IF(G1149="Europe",Predictive_Model!$D$38,IF(G1149="North America",Predictive_Model!$D$39,IF(G1149="Oceania",Predictive_Model!$D$40,IF(G1149="South America",Predictive_Model!$D$41,0)))))+IF(H1149="Laptop",Predictive_Model!$D$43,IF(H1149="Mobile",Predictive_Model!$D$44,IF(H1149="TV",Predictive_Model!$D$45,IF(H1149="Tablet",Predictive_Model!$D$46,0))))+IF(K1149="Crypto",Predictive_Model!$D$48,IF(K1149="Debit Card",Predictive_Model!$D$49,IF(K1149="Gift Card",Predictive_Model!$D$50,IF(K1149="PayPal",Predictive_Model!$D$51,0))))+IF(N1149="Comedy",Predictive_Model!$D$53,IF(N1149="Documentary",Predictive_Model!$D$54,IF(N1149="Drama",Predictive_Model!$D$55,IF(N1149="Horror",Predictive_Model!$D$56,IF(N1149="Romance",Predictive_Model!$D$57,IF(N1149="Sci-Fi",Predictive_Model!$D$58,0)))))))))</f>
        <v>0.98045069593278766</v>
      </c>
      <c r="V1149" s="3" t="str">
        <f t="shared" si="176"/>
        <v>Critical</v>
      </c>
      <c r="W1149" s="6">
        <f t="shared" si="177"/>
        <v>13.99</v>
      </c>
      <c r="X1149" s="3" t="str">
        <f t="shared" si="178"/>
        <v>Priority 2</v>
      </c>
      <c r="Y1149" s="3" t="str">
        <f t="shared" si="179"/>
        <v>OK</v>
      </c>
    </row>
    <row r="1150" spans="1:25" x14ac:dyDescent="0.25">
      <c r="A1150" s="3" t="str">
        <f>Raw_Data!A1150</f>
        <v>dda88e04-bad3-4755-9aee-584f129d0d86</v>
      </c>
      <c r="B1150" s="3">
        <f>Raw_Data!B1150</f>
        <v>21</v>
      </c>
      <c r="C1150" s="3" t="str">
        <f>Raw_Data!C1150</f>
        <v>Female</v>
      </c>
      <c r="D1150" s="3" t="str">
        <f>Raw_Data!D1150</f>
        <v>Standard</v>
      </c>
      <c r="E1150" s="3">
        <f>Raw_Data!E1150</f>
        <v>9.39</v>
      </c>
      <c r="F1150" s="3">
        <f>Raw_Data!F1150</f>
        <v>41</v>
      </c>
      <c r="G1150" s="3" t="str">
        <f>Raw_Data!G1150</f>
        <v>South America</v>
      </c>
      <c r="H1150" s="3" t="str">
        <f>Raw_Data!H1150</f>
        <v>Mobile</v>
      </c>
      <c r="I1150" s="3">
        <f>Raw_Data!I1150</f>
        <v>13.99</v>
      </c>
      <c r="J1150" s="3">
        <f>Raw_Data!J1150</f>
        <v>0</v>
      </c>
      <c r="K1150" s="3" t="str">
        <f>Raw_Data!K1150</f>
        <v>PayPal</v>
      </c>
      <c r="L1150" s="3">
        <f>Raw_Data!L1150</f>
        <v>5</v>
      </c>
      <c r="M1150" s="3">
        <f>Raw_Data!M1150</f>
        <v>0.22</v>
      </c>
      <c r="N1150" s="3" t="str">
        <f>Raw_Data!N1150</f>
        <v>Drama</v>
      </c>
      <c r="O1150" s="3" t="str">
        <f t="shared" si="170"/>
        <v>18-24</v>
      </c>
      <c r="P1150" s="3" t="str">
        <f t="shared" si="171"/>
        <v>&lt;10h</v>
      </c>
      <c r="Q1150" s="3" t="str">
        <f t="shared" si="172"/>
        <v>22-45d</v>
      </c>
      <c r="R1150" s="3" t="str">
        <f t="shared" si="173"/>
        <v>Medium</v>
      </c>
      <c r="S1150" s="3" t="str">
        <f t="shared" si="174"/>
        <v>Mid</v>
      </c>
      <c r="T1150" s="3" t="str">
        <f t="shared" si="175"/>
        <v>Active</v>
      </c>
      <c r="U1150" s="4">
        <f>1/(1+EXP(-(Predictive_Model!$B$5+((B1150-Predictive_Model!$B$20)/Predictive_Model!$C$20)*Predictive_Model!$D$20+((E1150-Predictive_Model!$B$21)/Predictive_Model!$C$21)*Predictive_Model!$D$21+((F1150-Predictive_Model!$B$22)/Predictive_Model!$C$22)*Predictive_Model!$D$22+((I1150-Predictive_Model!$B$23)/Predictive_Model!$C$23)*Predictive_Model!$D$23+((L1150-Predictive_Model!$B$24)/Predictive_Model!$C$24)*Predictive_Model!$D$24+((M1150-Predictive_Model!$B$25)/Predictive_Model!$C$25)*Predictive_Model!$D$25+IF(C1150="Male",Predictive_Model!$D$31,IF(C1150="Other",Predictive_Model!$D$32,0))+IF(D1150="Premium",Predictive_Model!$D$34,IF(D1150="Standard",Predictive_Model!$D$35,0))+IF(G1150="Asia",Predictive_Model!$D$37,IF(G1150="Europe",Predictive_Model!$D$38,IF(G1150="North America",Predictive_Model!$D$39,IF(G1150="Oceania",Predictive_Model!$D$40,IF(G1150="South America",Predictive_Model!$D$41,0)))))+IF(H1150="Laptop",Predictive_Model!$D$43,IF(H1150="Mobile",Predictive_Model!$D$44,IF(H1150="TV",Predictive_Model!$D$45,IF(H1150="Tablet",Predictive_Model!$D$46,0))))+IF(K1150="Crypto",Predictive_Model!$D$48,IF(K1150="Debit Card",Predictive_Model!$D$49,IF(K1150="Gift Card",Predictive_Model!$D$50,IF(K1150="PayPal",Predictive_Model!$D$51,0))))+IF(N1150="Comedy",Predictive_Model!$D$53,IF(N1150="Documentary",Predictive_Model!$D$54,IF(N1150="Drama",Predictive_Model!$D$55,IF(N1150="Horror",Predictive_Model!$D$56,IF(N1150="Romance",Predictive_Model!$D$57,IF(N1150="Sci-Fi",Predictive_Model!$D$58,0)))))))))</f>
        <v>0.98338889511734062</v>
      </c>
      <c r="V1150" s="3" t="str">
        <f t="shared" si="176"/>
        <v>Critical</v>
      </c>
      <c r="W1150" s="6">
        <f t="shared" si="177"/>
        <v>13.757610642691596</v>
      </c>
      <c r="X1150" s="3" t="str">
        <f t="shared" si="178"/>
        <v>Priority 2</v>
      </c>
      <c r="Y1150" s="3" t="str">
        <f t="shared" si="179"/>
        <v>OK</v>
      </c>
    </row>
    <row r="1151" spans="1:25" x14ac:dyDescent="0.25">
      <c r="A1151" s="3" t="str">
        <f>Raw_Data!A1151</f>
        <v>93880064-9281-4aec-a8f9-0be261a5257c</v>
      </c>
      <c r="B1151" s="3">
        <f>Raw_Data!B1151</f>
        <v>49</v>
      </c>
      <c r="C1151" s="3" t="str">
        <f>Raw_Data!C1151</f>
        <v>Female</v>
      </c>
      <c r="D1151" s="3" t="str">
        <f>Raw_Data!D1151</f>
        <v>Premium</v>
      </c>
      <c r="E1151" s="3">
        <f>Raw_Data!E1151</f>
        <v>3.31</v>
      </c>
      <c r="F1151" s="3">
        <f>Raw_Data!F1151</f>
        <v>59</v>
      </c>
      <c r="G1151" s="3" t="str">
        <f>Raw_Data!G1151</f>
        <v>Europe</v>
      </c>
      <c r="H1151" s="3" t="str">
        <f>Raw_Data!H1151</f>
        <v>Laptop</v>
      </c>
      <c r="I1151" s="3">
        <f>Raw_Data!I1151</f>
        <v>17.989999999999998</v>
      </c>
      <c r="J1151" s="3">
        <f>Raw_Data!J1151</f>
        <v>1</v>
      </c>
      <c r="K1151" s="3" t="str">
        <f>Raw_Data!K1151</f>
        <v>PayPal</v>
      </c>
      <c r="L1151" s="3">
        <f>Raw_Data!L1151</f>
        <v>1</v>
      </c>
      <c r="M1151" s="3">
        <f>Raw_Data!M1151</f>
        <v>0.06</v>
      </c>
      <c r="N1151" s="3" t="str">
        <f>Raw_Data!N1151</f>
        <v>Sci-Fi</v>
      </c>
      <c r="O1151" s="3" t="str">
        <f t="shared" si="170"/>
        <v>45-54</v>
      </c>
      <c r="P1151" s="3" t="str">
        <f t="shared" si="171"/>
        <v>&lt;10h</v>
      </c>
      <c r="Q1151" s="3" t="str">
        <f t="shared" si="172"/>
        <v>46-60d</v>
      </c>
      <c r="R1151" s="3" t="str">
        <f t="shared" si="173"/>
        <v>Low</v>
      </c>
      <c r="S1151" s="3" t="str">
        <f t="shared" si="174"/>
        <v>High</v>
      </c>
      <c r="T1151" s="3" t="str">
        <f t="shared" si="175"/>
        <v>Churned</v>
      </c>
      <c r="U1151" s="4">
        <f>1/(1+EXP(-(Predictive_Model!$B$5+((B1151-Predictive_Model!$B$20)/Predictive_Model!$C$20)*Predictive_Model!$D$20+((E1151-Predictive_Model!$B$21)/Predictive_Model!$C$21)*Predictive_Model!$D$21+((F1151-Predictive_Model!$B$22)/Predictive_Model!$C$22)*Predictive_Model!$D$22+((I1151-Predictive_Model!$B$23)/Predictive_Model!$C$23)*Predictive_Model!$D$23+((L1151-Predictive_Model!$B$24)/Predictive_Model!$C$24)*Predictive_Model!$D$24+((M1151-Predictive_Model!$B$25)/Predictive_Model!$C$25)*Predictive_Model!$D$25+IF(C1151="Male",Predictive_Model!$D$31,IF(C1151="Other",Predictive_Model!$D$32,0))+IF(D1151="Premium",Predictive_Model!$D$34,IF(D1151="Standard",Predictive_Model!$D$35,0))+IF(G1151="Asia",Predictive_Model!$D$37,IF(G1151="Europe",Predictive_Model!$D$38,IF(G1151="North America",Predictive_Model!$D$39,IF(G1151="Oceania",Predictive_Model!$D$40,IF(G1151="South America",Predictive_Model!$D$41,0)))))+IF(H1151="Laptop",Predictive_Model!$D$43,IF(H1151="Mobile",Predictive_Model!$D$44,IF(H1151="TV",Predictive_Model!$D$45,IF(H1151="Tablet",Predictive_Model!$D$46,0))))+IF(K1151="Crypto",Predictive_Model!$D$48,IF(K1151="Debit Card",Predictive_Model!$D$49,IF(K1151="Gift Card",Predictive_Model!$D$50,IF(K1151="PayPal",Predictive_Model!$D$51,0))))+IF(N1151="Comedy",Predictive_Model!$D$53,IF(N1151="Documentary",Predictive_Model!$D$54,IF(N1151="Drama",Predictive_Model!$D$55,IF(N1151="Horror",Predictive_Model!$D$56,IF(N1151="Romance",Predictive_Model!$D$57,IF(N1151="Sci-Fi",Predictive_Model!$D$58,0)))))))))</f>
        <v>0.99975007630725576</v>
      </c>
      <c r="V1151" s="3" t="str">
        <f t="shared" si="176"/>
        <v>Critical</v>
      </c>
      <c r="W1151" s="6">
        <f t="shared" si="177"/>
        <v>17.989999999999998</v>
      </c>
      <c r="X1151" s="3" t="str">
        <f t="shared" si="178"/>
        <v>Priority 1</v>
      </c>
      <c r="Y1151" s="3" t="str">
        <f t="shared" si="179"/>
        <v>OK</v>
      </c>
    </row>
    <row r="1152" spans="1:25" x14ac:dyDescent="0.25">
      <c r="A1152" s="3" t="str">
        <f>Raw_Data!A1152</f>
        <v>ff06eb31-09ff-48f4-821a-632b3d504124</v>
      </c>
      <c r="B1152" s="3">
        <f>Raw_Data!B1152</f>
        <v>55</v>
      </c>
      <c r="C1152" s="3" t="str">
        <f>Raw_Data!C1152</f>
        <v>Male</v>
      </c>
      <c r="D1152" s="3" t="str">
        <f>Raw_Data!D1152</f>
        <v>Premium</v>
      </c>
      <c r="E1152" s="3">
        <f>Raw_Data!E1152</f>
        <v>0.87</v>
      </c>
      <c r="F1152" s="3">
        <f>Raw_Data!F1152</f>
        <v>48</v>
      </c>
      <c r="G1152" s="3" t="str">
        <f>Raw_Data!G1152</f>
        <v>Asia</v>
      </c>
      <c r="H1152" s="3" t="str">
        <f>Raw_Data!H1152</f>
        <v>Tablet</v>
      </c>
      <c r="I1152" s="3">
        <f>Raw_Data!I1152</f>
        <v>17.989999999999998</v>
      </c>
      <c r="J1152" s="3">
        <f>Raw_Data!J1152</f>
        <v>1</v>
      </c>
      <c r="K1152" s="3" t="str">
        <f>Raw_Data!K1152</f>
        <v>Debit Card</v>
      </c>
      <c r="L1152" s="3">
        <f>Raw_Data!L1152</f>
        <v>4</v>
      </c>
      <c r="M1152" s="3">
        <f>Raw_Data!M1152</f>
        <v>0.02</v>
      </c>
      <c r="N1152" s="3" t="str">
        <f>Raw_Data!N1152</f>
        <v>Action</v>
      </c>
      <c r="O1152" s="3" t="str">
        <f t="shared" si="170"/>
        <v>55-70</v>
      </c>
      <c r="P1152" s="3" t="str">
        <f t="shared" si="171"/>
        <v>&lt;10h</v>
      </c>
      <c r="Q1152" s="3" t="str">
        <f t="shared" si="172"/>
        <v>46-60d</v>
      </c>
      <c r="R1152" s="3" t="str">
        <f t="shared" si="173"/>
        <v>Low</v>
      </c>
      <c r="S1152" s="3" t="str">
        <f t="shared" si="174"/>
        <v>High</v>
      </c>
      <c r="T1152" s="3" t="str">
        <f t="shared" si="175"/>
        <v>Churned</v>
      </c>
      <c r="U1152" s="4">
        <f>1/(1+EXP(-(Predictive_Model!$B$5+((B1152-Predictive_Model!$B$20)/Predictive_Model!$C$20)*Predictive_Model!$D$20+((E1152-Predictive_Model!$B$21)/Predictive_Model!$C$21)*Predictive_Model!$D$21+((F1152-Predictive_Model!$B$22)/Predictive_Model!$C$22)*Predictive_Model!$D$22+((I1152-Predictive_Model!$B$23)/Predictive_Model!$C$23)*Predictive_Model!$D$23+((L1152-Predictive_Model!$B$24)/Predictive_Model!$C$24)*Predictive_Model!$D$24+((M1152-Predictive_Model!$B$25)/Predictive_Model!$C$25)*Predictive_Model!$D$25+IF(C1152="Male",Predictive_Model!$D$31,IF(C1152="Other",Predictive_Model!$D$32,0))+IF(D1152="Premium",Predictive_Model!$D$34,IF(D1152="Standard",Predictive_Model!$D$35,0))+IF(G1152="Asia",Predictive_Model!$D$37,IF(G1152="Europe",Predictive_Model!$D$38,IF(G1152="North America",Predictive_Model!$D$39,IF(G1152="Oceania",Predictive_Model!$D$40,IF(G1152="South America",Predictive_Model!$D$41,0)))))+IF(H1152="Laptop",Predictive_Model!$D$43,IF(H1152="Mobile",Predictive_Model!$D$44,IF(H1152="TV",Predictive_Model!$D$45,IF(H1152="Tablet",Predictive_Model!$D$46,0))))+IF(K1152="Crypto",Predictive_Model!$D$48,IF(K1152="Debit Card",Predictive_Model!$D$49,IF(K1152="Gift Card",Predictive_Model!$D$50,IF(K1152="PayPal",Predictive_Model!$D$51,0))))+IF(N1152="Comedy",Predictive_Model!$D$53,IF(N1152="Documentary",Predictive_Model!$D$54,IF(N1152="Drama",Predictive_Model!$D$55,IF(N1152="Horror",Predictive_Model!$D$56,IF(N1152="Romance",Predictive_Model!$D$57,IF(N1152="Sci-Fi",Predictive_Model!$D$58,0)))))))))</f>
        <v>0.99832895497436547</v>
      </c>
      <c r="V1152" s="3" t="str">
        <f t="shared" si="176"/>
        <v>Critical</v>
      </c>
      <c r="W1152" s="6">
        <f t="shared" si="177"/>
        <v>17.989999999999998</v>
      </c>
      <c r="X1152" s="3" t="str">
        <f t="shared" si="178"/>
        <v>Priority 1</v>
      </c>
      <c r="Y1152" s="3" t="str">
        <f t="shared" si="179"/>
        <v>OK</v>
      </c>
    </row>
    <row r="1153" spans="1:25" x14ac:dyDescent="0.25">
      <c r="A1153" s="3" t="str">
        <f>Raw_Data!A1153</f>
        <v>41f6124d-7959-4fc3-83af-7c634c843b10</v>
      </c>
      <c r="B1153" s="3">
        <f>Raw_Data!B1153</f>
        <v>39</v>
      </c>
      <c r="C1153" s="3" t="str">
        <f>Raw_Data!C1153</f>
        <v>Other</v>
      </c>
      <c r="D1153" s="3" t="str">
        <f>Raw_Data!D1153</f>
        <v>Premium</v>
      </c>
      <c r="E1153" s="3">
        <f>Raw_Data!E1153</f>
        <v>2.99</v>
      </c>
      <c r="F1153" s="3">
        <f>Raw_Data!F1153</f>
        <v>46</v>
      </c>
      <c r="G1153" s="3" t="str">
        <f>Raw_Data!G1153</f>
        <v>Europe</v>
      </c>
      <c r="H1153" s="3" t="str">
        <f>Raw_Data!H1153</f>
        <v>Tablet</v>
      </c>
      <c r="I1153" s="3">
        <f>Raw_Data!I1153</f>
        <v>17.989999999999998</v>
      </c>
      <c r="J1153" s="3">
        <f>Raw_Data!J1153</f>
        <v>1</v>
      </c>
      <c r="K1153" s="3" t="str">
        <f>Raw_Data!K1153</f>
        <v>Crypto</v>
      </c>
      <c r="L1153" s="3">
        <f>Raw_Data!L1153</f>
        <v>4</v>
      </c>
      <c r="M1153" s="3">
        <f>Raw_Data!M1153</f>
        <v>0.06</v>
      </c>
      <c r="N1153" s="3" t="str">
        <f>Raw_Data!N1153</f>
        <v>Romance</v>
      </c>
      <c r="O1153" s="3" t="str">
        <f t="shared" si="170"/>
        <v>35-44</v>
      </c>
      <c r="P1153" s="3" t="str">
        <f t="shared" si="171"/>
        <v>&lt;10h</v>
      </c>
      <c r="Q1153" s="3" t="str">
        <f t="shared" si="172"/>
        <v>46-60d</v>
      </c>
      <c r="R1153" s="3" t="str">
        <f t="shared" si="173"/>
        <v>Low</v>
      </c>
      <c r="S1153" s="3" t="str">
        <f t="shared" si="174"/>
        <v>High</v>
      </c>
      <c r="T1153" s="3" t="str">
        <f t="shared" si="175"/>
        <v>Churned</v>
      </c>
      <c r="U1153" s="4">
        <f>1/(1+EXP(-(Predictive_Model!$B$5+((B1153-Predictive_Model!$B$20)/Predictive_Model!$C$20)*Predictive_Model!$D$20+((E1153-Predictive_Model!$B$21)/Predictive_Model!$C$21)*Predictive_Model!$D$21+((F1153-Predictive_Model!$B$22)/Predictive_Model!$C$22)*Predictive_Model!$D$22+((I1153-Predictive_Model!$B$23)/Predictive_Model!$C$23)*Predictive_Model!$D$23+((L1153-Predictive_Model!$B$24)/Predictive_Model!$C$24)*Predictive_Model!$D$24+((M1153-Predictive_Model!$B$25)/Predictive_Model!$C$25)*Predictive_Model!$D$25+IF(C1153="Male",Predictive_Model!$D$31,IF(C1153="Other",Predictive_Model!$D$32,0))+IF(D1153="Premium",Predictive_Model!$D$34,IF(D1153="Standard",Predictive_Model!$D$35,0))+IF(G1153="Asia",Predictive_Model!$D$37,IF(G1153="Europe",Predictive_Model!$D$38,IF(G1153="North America",Predictive_Model!$D$39,IF(G1153="Oceania",Predictive_Model!$D$40,IF(G1153="South America",Predictive_Model!$D$41,0)))))+IF(H1153="Laptop",Predictive_Model!$D$43,IF(H1153="Mobile",Predictive_Model!$D$44,IF(H1153="TV",Predictive_Model!$D$45,IF(H1153="Tablet",Predictive_Model!$D$46,0))))+IF(K1153="Crypto",Predictive_Model!$D$48,IF(K1153="Debit Card",Predictive_Model!$D$49,IF(K1153="Gift Card",Predictive_Model!$D$50,IF(K1153="PayPal",Predictive_Model!$D$51,0))))+IF(N1153="Comedy",Predictive_Model!$D$53,IF(N1153="Documentary",Predictive_Model!$D$54,IF(N1153="Drama",Predictive_Model!$D$55,IF(N1153="Horror",Predictive_Model!$D$56,IF(N1153="Romance",Predictive_Model!$D$57,IF(N1153="Sci-Fi",Predictive_Model!$D$58,0)))))))))</f>
        <v>0.9968435942841235</v>
      </c>
      <c r="V1153" s="3" t="str">
        <f t="shared" si="176"/>
        <v>Critical</v>
      </c>
      <c r="W1153" s="6">
        <f t="shared" si="177"/>
        <v>17.989999999999998</v>
      </c>
      <c r="X1153" s="3" t="str">
        <f t="shared" si="178"/>
        <v>Priority 1</v>
      </c>
      <c r="Y1153" s="3" t="str">
        <f t="shared" si="179"/>
        <v>OK</v>
      </c>
    </row>
    <row r="1154" spans="1:25" x14ac:dyDescent="0.25">
      <c r="A1154" s="3" t="str">
        <f>Raw_Data!A1154</f>
        <v>cb4906d4-6473-4dff-a7a6-9188bad17eb7</v>
      </c>
      <c r="B1154" s="3">
        <f>Raw_Data!B1154</f>
        <v>67</v>
      </c>
      <c r="C1154" s="3" t="str">
        <f>Raw_Data!C1154</f>
        <v>Female</v>
      </c>
      <c r="D1154" s="3" t="str">
        <f>Raw_Data!D1154</f>
        <v>Premium</v>
      </c>
      <c r="E1154" s="3">
        <f>Raw_Data!E1154</f>
        <v>15.71</v>
      </c>
      <c r="F1154" s="3">
        <f>Raw_Data!F1154</f>
        <v>20</v>
      </c>
      <c r="G1154" s="3" t="str">
        <f>Raw_Data!G1154</f>
        <v>North America</v>
      </c>
      <c r="H1154" s="3" t="str">
        <f>Raw_Data!H1154</f>
        <v>Mobile</v>
      </c>
      <c r="I1154" s="3">
        <f>Raw_Data!I1154</f>
        <v>17.989999999999998</v>
      </c>
      <c r="J1154" s="3">
        <f>Raw_Data!J1154</f>
        <v>0</v>
      </c>
      <c r="K1154" s="3" t="str">
        <f>Raw_Data!K1154</f>
        <v>Credit Card</v>
      </c>
      <c r="L1154" s="3">
        <f>Raw_Data!L1154</f>
        <v>5</v>
      </c>
      <c r="M1154" s="3">
        <f>Raw_Data!M1154</f>
        <v>0.75</v>
      </c>
      <c r="N1154" s="3" t="str">
        <f>Raw_Data!N1154</f>
        <v>Sci-Fi</v>
      </c>
      <c r="O1154" s="3" t="str">
        <f t="shared" si="170"/>
        <v>55-70</v>
      </c>
      <c r="P1154" s="3" t="str">
        <f t="shared" si="171"/>
        <v>10-24h</v>
      </c>
      <c r="Q1154" s="3" t="str">
        <f t="shared" si="172"/>
        <v>8-21d</v>
      </c>
      <c r="R1154" s="3" t="str">
        <f t="shared" si="173"/>
        <v>Medium</v>
      </c>
      <c r="S1154" s="3" t="str">
        <f t="shared" si="174"/>
        <v>High</v>
      </c>
      <c r="T1154" s="3" t="str">
        <f t="shared" si="175"/>
        <v>Active</v>
      </c>
      <c r="U1154" s="4">
        <f>1/(1+EXP(-(Predictive_Model!$B$5+((B1154-Predictive_Model!$B$20)/Predictive_Model!$C$20)*Predictive_Model!$D$20+((E1154-Predictive_Model!$B$21)/Predictive_Model!$C$21)*Predictive_Model!$D$21+((F1154-Predictive_Model!$B$22)/Predictive_Model!$C$22)*Predictive_Model!$D$22+((I1154-Predictive_Model!$B$23)/Predictive_Model!$C$23)*Predictive_Model!$D$23+((L1154-Predictive_Model!$B$24)/Predictive_Model!$C$24)*Predictive_Model!$D$24+((M1154-Predictive_Model!$B$25)/Predictive_Model!$C$25)*Predictive_Model!$D$25+IF(C1154="Male",Predictive_Model!$D$31,IF(C1154="Other",Predictive_Model!$D$32,0))+IF(D1154="Premium",Predictive_Model!$D$34,IF(D1154="Standard",Predictive_Model!$D$35,0))+IF(G1154="Asia",Predictive_Model!$D$37,IF(G1154="Europe",Predictive_Model!$D$38,IF(G1154="North America",Predictive_Model!$D$39,IF(G1154="Oceania",Predictive_Model!$D$40,IF(G1154="South America",Predictive_Model!$D$41,0)))))+IF(H1154="Laptop",Predictive_Model!$D$43,IF(H1154="Mobile",Predictive_Model!$D$44,IF(H1154="TV",Predictive_Model!$D$45,IF(H1154="Tablet",Predictive_Model!$D$46,0))))+IF(K1154="Crypto",Predictive_Model!$D$48,IF(K1154="Debit Card",Predictive_Model!$D$49,IF(K1154="Gift Card",Predictive_Model!$D$50,IF(K1154="PayPal",Predictive_Model!$D$51,0))))+IF(N1154="Comedy",Predictive_Model!$D$53,IF(N1154="Documentary",Predictive_Model!$D$54,IF(N1154="Drama",Predictive_Model!$D$55,IF(N1154="Horror",Predictive_Model!$D$56,IF(N1154="Romance",Predictive_Model!$D$57,IF(N1154="Sci-Fi",Predictive_Model!$D$58,0)))))))))</f>
        <v>3.6607473161347603E-2</v>
      </c>
      <c r="V1154" s="3" t="str">
        <f t="shared" si="176"/>
        <v>Low</v>
      </c>
      <c r="W1154" s="6">
        <f t="shared" si="177"/>
        <v>0.65856844217264332</v>
      </c>
      <c r="X1154" s="3" t="str">
        <f t="shared" si="178"/>
        <v>Monitor</v>
      </c>
      <c r="Y1154" s="3" t="str">
        <f t="shared" si="179"/>
        <v>OK</v>
      </c>
    </row>
    <row r="1155" spans="1:25" x14ac:dyDescent="0.25">
      <c r="A1155" s="3" t="str">
        <f>Raw_Data!A1155</f>
        <v>0fb2c3f5-d063-4477-baba-bffd25a2a799</v>
      </c>
      <c r="B1155" s="3">
        <f>Raw_Data!B1155</f>
        <v>55</v>
      </c>
      <c r="C1155" s="3" t="str">
        <f>Raw_Data!C1155</f>
        <v>Male</v>
      </c>
      <c r="D1155" s="3" t="str">
        <f>Raw_Data!D1155</f>
        <v>Standard</v>
      </c>
      <c r="E1155" s="3">
        <f>Raw_Data!E1155</f>
        <v>55.93</v>
      </c>
      <c r="F1155" s="3">
        <f>Raw_Data!F1155</f>
        <v>43</v>
      </c>
      <c r="G1155" s="3" t="str">
        <f>Raw_Data!G1155</f>
        <v>Asia</v>
      </c>
      <c r="H1155" s="3" t="str">
        <f>Raw_Data!H1155</f>
        <v>TV</v>
      </c>
      <c r="I1155" s="3">
        <f>Raw_Data!I1155</f>
        <v>13.99</v>
      </c>
      <c r="J1155" s="3">
        <f>Raw_Data!J1155</f>
        <v>0</v>
      </c>
      <c r="K1155" s="3" t="str">
        <f>Raw_Data!K1155</f>
        <v>Gift Card</v>
      </c>
      <c r="L1155" s="3">
        <f>Raw_Data!L1155</f>
        <v>1</v>
      </c>
      <c r="M1155" s="3">
        <f>Raw_Data!M1155</f>
        <v>1.27</v>
      </c>
      <c r="N1155" s="3" t="str">
        <f>Raw_Data!N1155</f>
        <v>Action</v>
      </c>
      <c r="O1155" s="3" t="str">
        <f t="shared" si="170"/>
        <v>55-70</v>
      </c>
      <c r="P1155" s="3" t="str">
        <f t="shared" si="171"/>
        <v>50h+</v>
      </c>
      <c r="Q1155" s="3" t="str">
        <f t="shared" si="172"/>
        <v>22-45d</v>
      </c>
      <c r="R1155" s="3" t="str">
        <f t="shared" si="173"/>
        <v>Medium</v>
      </c>
      <c r="S1155" s="3" t="str">
        <f t="shared" si="174"/>
        <v>Mid</v>
      </c>
      <c r="T1155" s="3" t="str">
        <f t="shared" si="175"/>
        <v>Active</v>
      </c>
      <c r="U1155" s="4">
        <f>1/(1+EXP(-(Predictive_Model!$B$5+((B1155-Predictive_Model!$B$20)/Predictive_Model!$C$20)*Predictive_Model!$D$20+((E1155-Predictive_Model!$B$21)/Predictive_Model!$C$21)*Predictive_Model!$D$21+((F1155-Predictive_Model!$B$22)/Predictive_Model!$C$22)*Predictive_Model!$D$22+((I1155-Predictive_Model!$B$23)/Predictive_Model!$C$23)*Predictive_Model!$D$23+((L1155-Predictive_Model!$B$24)/Predictive_Model!$C$24)*Predictive_Model!$D$24+((M1155-Predictive_Model!$B$25)/Predictive_Model!$C$25)*Predictive_Model!$D$25+IF(C1155="Male",Predictive_Model!$D$31,IF(C1155="Other",Predictive_Model!$D$32,0))+IF(D1155="Premium",Predictive_Model!$D$34,IF(D1155="Standard",Predictive_Model!$D$35,0))+IF(G1155="Asia",Predictive_Model!$D$37,IF(G1155="Europe",Predictive_Model!$D$38,IF(G1155="North America",Predictive_Model!$D$39,IF(G1155="Oceania",Predictive_Model!$D$40,IF(G1155="South America",Predictive_Model!$D$41,0)))))+IF(H1155="Laptop",Predictive_Model!$D$43,IF(H1155="Mobile",Predictive_Model!$D$44,IF(H1155="TV",Predictive_Model!$D$45,IF(H1155="Tablet",Predictive_Model!$D$46,0))))+IF(K1155="Crypto",Predictive_Model!$D$48,IF(K1155="Debit Card",Predictive_Model!$D$49,IF(K1155="Gift Card",Predictive_Model!$D$50,IF(K1155="PayPal",Predictive_Model!$D$51,0))))+IF(N1155="Comedy",Predictive_Model!$D$53,IF(N1155="Documentary",Predictive_Model!$D$54,IF(N1155="Drama",Predictive_Model!$D$55,IF(N1155="Horror",Predictive_Model!$D$56,IF(N1155="Romance",Predictive_Model!$D$57,IF(N1155="Sci-Fi",Predictive_Model!$D$58,0)))))))))</f>
        <v>2.1417902206033394E-5</v>
      </c>
      <c r="V1155" s="3" t="str">
        <f t="shared" si="176"/>
        <v>Low</v>
      </c>
      <c r="W1155" s="6">
        <f t="shared" si="177"/>
        <v>2.9963645186240718E-4</v>
      </c>
      <c r="X1155" s="3" t="str">
        <f t="shared" si="178"/>
        <v>Monitor</v>
      </c>
      <c r="Y1155" s="3" t="str">
        <f t="shared" si="179"/>
        <v>OK</v>
      </c>
    </row>
    <row r="1156" spans="1:25" x14ac:dyDescent="0.25">
      <c r="A1156" s="3" t="str">
        <f>Raw_Data!A1156</f>
        <v>915bdcfc-6d40-4333-a5e2-5af8c8f31566</v>
      </c>
      <c r="B1156" s="3">
        <f>Raw_Data!B1156</f>
        <v>19</v>
      </c>
      <c r="C1156" s="3" t="str">
        <f>Raw_Data!C1156</f>
        <v>Female</v>
      </c>
      <c r="D1156" s="3" t="str">
        <f>Raw_Data!D1156</f>
        <v>Basic</v>
      </c>
      <c r="E1156" s="3">
        <f>Raw_Data!E1156</f>
        <v>40.159999999999997</v>
      </c>
      <c r="F1156" s="3">
        <f>Raw_Data!F1156</f>
        <v>20</v>
      </c>
      <c r="G1156" s="3" t="str">
        <f>Raw_Data!G1156</f>
        <v>Oceania</v>
      </c>
      <c r="H1156" s="3" t="str">
        <f>Raw_Data!H1156</f>
        <v>Desktop</v>
      </c>
      <c r="I1156" s="3">
        <f>Raw_Data!I1156</f>
        <v>8.99</v>
      </c>
      <c r="J1156" s="3">
        <f>Raw_Data!J1156</f>
        <v>0</v>
      </c>
      <c r="K1156" s="3" t="str">
        <f>Raw_Data!K1156</f>
        <v>PayPal</v>
      </c>
      <c r="L1156" s="3">
        <f>Raw_Data!L1156</f>
        <v>3</v>
      </c>
      <c r="M1156" s="3">
        <f>Raw_Data!M1156</f>
        <v>1.91</v>
      </c>
      <c r="N1156" s="3" t="str">
        <f>Raw_Data!N1156</f>
        <v>Action</v>
      </c>
      <c r="O1156" s="3" t="str">
        <f t="shared" si="170"/>
        <v>18-24</v>
      </c>
      <c r="P1156" s="3" t="str">
        <f t="shared" si="171"/>
        <v>25-49h</v>
      </c>
      <c r="Q1156" s="3" t="str">
        <f t="shared" si="172"/>
        <v>8-21d</v>
      </c>
      <c r="R1156" s="3" t="str">
        <f t="shared" si="173"/>
        <v>High</v>
      </c>
      <c r="S1156" s="3" t="str">
        <f t="shared" si="174"/>
        <v>Low</v>
      </c>
      <c r="T1156" s="3" t="str">
        <f t="shared" si="175"/>
        <v>Active</v>
      </c>
      <c r="U1156" s="4">
        <f>1/(1+EXP(-(Predictive_Model!$B$5+((B1156-Predictive_Model!$B$20)/Predictive_Model!$C$20)*Predictive_Model!$D$20+((E1156-Predictive_Model!$B$21)/Predictive_Model!$C$21)*Predictive_Model!$D$21+((F1156-Predictive_Model!$B$22)/Predictive_Model!$C$22)*Predictive_Model!$D$22+((I1156-Predictive_Model!$B$23)/Predictive_Model!$C$23)*Predictive_Model!$D$23+((L1156-Predictive_Model!$B$24)/Predictive_Model!$C$24)*Predictive_Model!$D$24+((M1156-Predictive_Model!$B$25)/Predictive_Model!$C$25)*Predictive_Model!$D$25+IF(C1156="Male",Predictive_Model!$D$31,IF(C1156="Other",Predictive_Model!$D$32,0))+IF(D1156="Premium",Predictive_Model!$D$34,IF(D1156="Standard",Predictive_Model!$D$35,0))+IF(G1156="Asia",Predictive_Model!$D$37,IF(G1156="Europe",Predictive_Model!$D$38,IF(G1156="North America",Predictive_Model!$D$39,IF(G1156="Oceania",Predictive_Model!$D$40,IF(G1156="South America",Predictive_Model!$D$41,0)))))+IF(H1156="Laptop",Predictive_Model!$D$43,IF(H1156="Mobile",Predictive_Model!$D$44,IF(H1156="TV",Predictive_Model!$D$45,IF(H1156="Tablet",Predictive_Model!$D$46,0))))+IF(K1156="Crypto",Predictive_Model!$D$48,IF(K1156="Debit Card",Predictive_Model!$D$49,IF(K1156="Gift Card",Predictive_Model!$D$50,IF(K1156="PayPal",Predictive_Model!$D$51,0))))+IF(N1156="Comedy",Predictive_Model!$D$53,IF(N1156="Documentary",Predictive_Model!$D$54,IF(N1156="Drama",Predictive_Model!$D$55,IF(N1156="Horror",Predictive_Model!$D$56,IF(N1156="Romance",Predictive_Model!$D$57,IF(N1156="Sci-Fi",Predictive_Model!$D$58,0)))))))))</f>
        <v>3.9637011871595483E-5</v>
      </c>
      <c r="V1156" s="3" t="str">
        <f t="shared" si="176"/>
        <v>Low</v>
      </c>
      <c r="W1156" s="6">
        <f t="shared" si="177"/>
        <v>3.5633673672564339E-4</v>
      </c>
      <c r="X1156" s="3" t="str">
        <f t="shared" si="178"/>
        <v>Monitor</v>
      </c>
      <c r="Y1156" s="3" t="str">
        <f t="shared" si="179"/>
        <v>OK</v>
      </c>
    </row>
    <row r="1157" spans="1:25" x14ac:dyDescent="0.25">
      <c r="A1157" s="3" t="str">
        <f>Raw_Data!A1157</f>
        <v>414c16e4-7496-4596-b55d-41d8ed0219fe</v>
      </c>
      <c r="B1157" s="3">
        <f>Raw_Data!B1157</f>
        <v>65</v>
      </c>
      <c r="C1157" s="3" t="str">
        <f>Raw_Data!C1157</f>
        <v>Male</v>
      </c>
      <c r="D1157" s="3" t="str">
        <f>Raw_Data!D1157</f>
        <v>Premium</v>
      </c>
      <c r="E1157" s="3">
        <f>Raw_Data!E1157</f>
        <v>11.56</v>
      </c>
      <c r="F1157" s="3">
        <f>Raw_Data!F1157</f>
        <v>18</v>
      </c>
      <c r="G1157" s="3" t="str">
        <f>Raw_Data!G1157</f>
        <v>South America</v>
      </c>
      <c r="H1157" s="3" t="str">
        <f>Raw_Data!H1157</f>
        <v>Desktop</v>
      </c>
      <c r="I1157" s="3">
        <f>Raw_Data!I1157</f>
        <v>17.989999999999998</v>
      </c>
      <c r="J1157" s="3">
        <f>Raw_Data!J1157</f>
        <v>0</v>
      </c>
      <c r="K1157" s="3" t="str">
        <f>Raw_Data!K1157</f>
        <v>Crypto</v>
      </c>
      <c r="L1157" s="3">
        <f>Raw_Data!L1157</f>
        <v>1</v>
      </c>
      <c r="M1157" s="3">
        <f>Raw_Data!M1157</f>
        <v>0.61</v>
      </c>
      <c r="N1157" s="3" t="str">
        <f>Raw_Data!N1157</f>
        <v>Sci-Fi</v>
      </c>
      <c r="O1157" s="3" t="str">
        <f t="shared" ref="O1157:O1220" si="180">IF(B1157&lt;25,"18-24",IF(B1157&lt;35,"25-34",IF(B1157&lt;45,"35-44",IF(B1157&lt;55,"45-54","55-70"))))</f>
        <v>55-70</v>
      </c>
      <c r="P1157" s="3" t="str">
        <f t="shared" ref="P1157:P1220" si="181">IF(E1157&lt;10,"&lt;10h",IF(E1157&lt;25,"10-24h",IF(E1157&lt;50,"25-49h","50h+")))</f>
        <v>10-24h</v>
      </c>
      <c r="Q1157" s="3" t="str">
        <f t="shared" ref="Q1157:Q1220" si="182">IF(F1157&lt;=7,"0-7d",IF(F1157&lt;=21,"8-21d",IF(F1157&lt;=45,"22-45d","46-60d")))</f>
        <v>8-21d</v>
      </c>
      <c r="R1157" s="3" t="str">
        <f t="shared" ref="R1157:R1220" si="183">IF(AND(E1157&gt;=25,F1157&lt;=21),"High",IF(OR(E1157&gt;=10,F1157&lt;=45),"Medium","Low"))</f>
        <v>Medium</v>
      </c>
      <c r="S1157" s="3" t="str">
        <f t="shared" ref="S1157:S1220" si="184">IF(I1157&lt;10,"Low",IF(I1157&lt;16,"Mid","High"))</f>
        <v>High</v>
      </c>
      <c r="T1157" s="3" t="str">
        <f t="shared" ref="T1157:T1220" si="185">IF(J1157=1,"Churned","Active")</f>
        <v>Active</v>
      </c>
      <c r="U1157" s="4">
        <f>1/(1+EXP(-(Predictive_Model!$B$5+((B1157-Predictive_Model!$B$20)/Predictive_Model!$C$20)*Predictive_Model!$D$20+((E1157-Predictive_Model!$B$21)/Predictive_Model!$C$21)*Predictive_Model!$D$21+((F1157-Predictive_Model!$B$22)/Predictive_Model!$C$22)*Predictive_Model!$D$22+((I1157-Predictive_Model!$B$23)/Predictive_Model!$C$23)*Predictive_Model!$D$23+((L1157-Predictive_Model!$B$24)/Predictive_Model!$C$24)*Predictive_Model!$D$24+((M1157-Predictive_Model!$B$25)/Predictive_Model!$C$25)*Predictive_Model!$D$25+IF(C1157="Male",Predictive_Model!$D$31,IF(C1157="Other",Predictive_Model!$D$32,0))+IF(D1157="Premium",Predictive_Model!$D$34,IF(D1157="Standard",Predictive_Model!$D$35,0))+IF(G1157="Asia",Predictive_Model!$D$37,IF(G1157="Europe",Predictive_Model!$D$38,IF(G1157="North America",Predictive_Model!$D$39,IF(G1157="Oceania",Predictive_Model!$D$40,IF(G1157="South America",Predictive_Model!$D$41,0)))))+IF(H1157="Laptop",Predictive_Model!$D$43,IF(H1157="Mobile",Predictive_Model!$D$44,IF(H1157="TV",Predictive_Model!$D$45,IF(H1157="Tablet",Predictive_Model!$D$46,0))))+IF(K1157="Crypto",Predictive_Model!$D$48,IF(K1157="Debit Card",Predictive_Model!$D$49,IF(K1157="Gift Card",Predictive_Model!$D$50,IF(K1157="PayPal",Predictive_Model!$D$51,0))))+IF(N1157="Comedy",Predictive_Model!$D$53,IF(N1157="Documentary",Predictive_Model!$D$54,IF(N1157="Drama",Predictive_Model!$D$55,IF(N1157="Horror",Predictive_Model!$D$56,IF(N1157="Romance",Predictive_Model!$D$57,IF(N1157="Sci-Fi",Predictive_Model!$D$58,0)))))))))</f>
        <v>0.33979784678953706</v>
      </c>
      <c r="V1157" s="3" t="str">
        <f t="shared" ref="V1157:V1220" si="186">IF(U1157&gt;=0.75,"Critical",IF(U1157&gt;=0.5,"High",IF(U1157&gt;=0.25,"Medium","Low")))</f>
        <v>Medium</v>
      </c>
      <c r="W1157" s="6">
        <f t="shared" ref="W1157:W1220" si="187">IF(J1157=1,I1157,I1157*U1157)</f>
        <v>6.1129632637437714</v>
      </c>
      <c r="X1157" s="3" t="str">
        <f t="shared" ref="X1157:X1220" si="188">IF(AND(V1157="Critical",I1157&gt;=15),"Priority 1",IF(OR(V1157="Critical",AND(V1157="High",F1157&gt;21)),"Priority 2","Monitor"))</f>
        <v>Monitor</v>
      </c>
      <c r="Y1157" s="3" t="str">
        <f t="shared" ref="Y1157:Y1220" si="189">IF(COUNTA(A1157:N1157)=14,"OK","CHECK")</f>
        <v>OK</v>
      </c>
    </row>
    <row r="1158" spans="1:25" x14ac:dyDescent="0.25">
      <c r="A1158" s="3" t="str">
        <f>Raw_Data!A1158</f>
        <v>cca8b581-77d7-49a1-91e5-6e68aed943a2</v>
      </c>
      <c r="B1158" s="3">
        <f>Raw_Data!B1158</f>
        <v>34</v>
      </c>
      <c r="C1158" s="3" t="str">
        <f>Raw_Data!C1158</f>
        <v>Female</v>
      </c>
      <c r="D1158" s="3" t="str">
        <f>Raw_Data!D1158</f>
        <v>Basic</v>
      </c>
      <c r="E1158" s="3">
        <f>Raw_Data!E1158</f>
        <v>7.93</v>
      </c>
      <c r="F1158" s="3">
        <f>Raw_Data!F1158</f>
        <v>60</v>
      </c>
      <c r="G1158" s="3" t="str">
        <f>Raw_Data!G1158</f>
        <v>Asia</v>
      </c>
      <c r="H1158" s="3" t="str">
        <f>Raw_Data!H1158</f>
        <v>Desktop</v>
      </c>
      <c r="I1158" s="3">
        <f>Raw_Data!I1158</f>
        <v>8.99</v>
      </c>
      <c r="J1158" s="3">
        <f>Raw_Data!J1158</f>
        <v>1</v>
      </c>
      <c r="K1158" s="3" t="str">
        <f>Raw_Data!K1158</f>
        <v>Crypto</v>
      </c>
      <c r="L1158" s="3">
        <f>Raw_Data!L1158</f>
        <v>1</v>
      </c>
      <c r="M1158" s="3">
        <f>Raw_Data!M1158</f>
        <v>0.13</v>
      </c>
      <c r="N1158" s="3" t="str">
        <f>Raw_Data!N1158</f>
        <v>Action</v>
      </c>
      <c r="O1158" s="3" t="str">
        <f t="shared" si="180"/>
        <v>25-34</v>
      </c>
      <c r="P1158" s="3" t="str">
        <f t="shared" si="181"/>
        <v>&lt;10h</v>
      </c>
      <c r="Q1158" s="3" t="str">
        <f t="shared" si="182"/>
        <v>46-60d</v>
      </c>
      <c r="R1158" s="3" t="str">
        <f t="shared" si="183"/>
        <v>Low</v>
      </c>
      <c r="S1158" s="3" t="str">
        <f t="shared" si="184"/>
        <v>Low</v>
      </c>
      <c r="T1158" s="3" t="str">
        <f t="shared" si="185"/>
        <v>Churned</v>
      </c>
      <c r="U1158" s="4">
        <f>1/(1+EXP(-(Predictive_Model!$B$5+((B1158-Predictive_Model!$B$20)/Predictive_Model!$C$20)*Predictive_Model!$D$20+((E1158-Predictive_Model!$B$21)/Predictive_Model!$C$21)*Predictive_Model!$D$21+((F1158-Predictive_Model!$B$22)/Predictive_Model!$C$22)*Predictive_Model!$D$22+((I1158-Predictive_Model!$B$23)/Predictive_Model!$C$23)*Predictive_Model!$D$23+((L1158-Predictive_Model!$B$24)/Predictive_Model!$C$24)*Predictive_Model!$D$24+((M1158-Predictive_Model!$B$25)/Predictive_Model!$C$25)*Predictive_Model!$D$25+IF(C1158="Male",Predictive_Model!$D$31,IF(C1158="Other",Predictive_Model!$D$32,0))+IF(D1158="Premium",Predictive_Model!$D$34,IF(D1158="Standard",Predictive_Model!$D$35,0))+IF(G1158="Asia",Predictive_Model!$D$37,IF(G1158="Europe",Predictive_Model!$D$38,IF(G1158="North America",Predictive_Model!$D$39,IF(G1158="Oceania",Predictive_Model!$D$40,IF(G1158="South America",Predictive_Model!$D$41,0)))))+IF(H1158="Laptop",Predictive_Model!$D$43,IF(H1158="Mobile",Predictive_Model!$D$44,IF(H1158="TV",Predictive_Model!$D$45,IF(H1158="Tablet",Predictive_Model!$D$46,0))))+IF(K1158="Crypto",Predictive_Model!$D$48,IF(K1158="Debit Card",Predictive_Model!$D$49,IF(K1158="Gift Card",Predictive_Model!$D$50,IF(K1158="PayPal",Predictive_Model!$D$51,0))))+IF(N1158="Comedy",Predictive_Model!$D$53,IF(N1158="Documentary",Predictive_Model!$D$54,IF(N1158="Drama",Predictive_Model!$D$55,IF(N1158="Horror",Predictive_Model!$D$56,IF(N1158="Romance",Predictive_Model!$D$57,IF(N1158="Sci-Fi",Predictive_Model!$D$58,0)))))))))</f>
        <v>0.99994329317037467</v>
      </c>
      <c r="V1158" s="3" t="str">
        <f t="shared" si="186"/>
        <v>Critical</v>
      </c>
      <c r="W1158" s="6">
        <f t="shared" si="187"/>
        <v>8.99</v>
      </c>
      <c r="X1158" s="3" t="str">
        <f t="shared" si="188"/>
        <v>Priority 2</v>
      </c>
      <c r="Y1158" s="3" t="str">
        <f t="shared" si="189"/>
        <v>OK</v>
      </c>
    </row>
    <row r="1159" spans="1:25" x14ac:dyDescent="0.25">
      <c r="A1159" s="3" t="str">
        <f>Raw_Data!A1159</f>
        <v>7136ba96-f288-4279-a5ea-f9e2305f5387</v>
      </c>
      <c r="B1159" s="3">
        <f>Raw_Data!B1159</f>
        <v>58</v>
      </c>
      <c r="C1159" s="3" t="str">
        <f>Raw_Data!C1159</f>
        <v>Female</v>
      </c>
      <c r="D1159" s="3" t="str">
        <f>Raw_Data!D1159</f>
        <v>Standard</v>
      </c>
      <c r="E1159" s="3">
        <f>Raw_Data!E1159</f>
        <v>23.72</v>
      </c>
      <c r="F1159" s="3">
        <f>Raw_Data!F1159</f>
        <v>34</v>
      </c>
      <c r="G1159" s="3" t="str">
        <f>Raw_Data!G1159</f>
        <v>North America</v>
      </c>
      <c r="H1159" s="3" t="str">
        <f>Raw_Data!H1159</f>
        <v>Tablet</v>
      </c>
      <c r="I1159" s="3">
        <f>Raw_Data!I1159</f>
        <v>13.99</v>
      </c>
      <c r="J1159" s="3">
        <f>Raw_Data!J1159</f>
        <v>0</v>
      </c>
      <c r="K1159" s="3" t="str">
        <f>Raw_Data!K1159</f>
        <v>PayPal</v>
      </c>
      <c r="L1159" s="3">
        <f>Raw_Data!L1159</f>
        <v>4</v>
      </c>
      <c r="M1159" s="3">
        <f>Raw_Data!M1159</f>
        <v>0.68</v>
      </c>
      <c r="N1159" s="3" t="str">
        <f>Raw_Data!N1159</f>
        <v>Comedy</v>
      </c>
      <c r="O1159" s="3" t="str">
        <f t="shared" si="180"/>
        <v>55-70</v>
      </c>
      <c r="P1159" s="3" t="str">
        <f t="shared" si="181"/>
        <v>10-24h</v>
      </c>
      <c r="Q1159" s="3" t="str">
        <f t="shared" si="182"/>
        <v>22-45d</v>
      </c>
      <c r="R1159" s="3" t="str">
        <f t="shared" si="183"/>
        <v>Medium</v>
      </c>
      <c r="S1159" s="3" t="str">
        <f t="shared" si="184"/>
        <v>Mid</v>
      </c>
      <c r="T1159" s="3" t="str">
        <f t="shared" si="185"/>
        <v>Active</v>
      </c>
      <c r="U1159" s="4">
        <f>1/(1+EXP(-(Predictive_Model!$B$5+((B1159-Predictive_Model!$B$20)/Predictive_Model!$C$20)*Predictive_Model!$D$20+((E1159-Predictive_Model!$B$21)/Predictive_Model!$C$21)*Predictive_Model!$D$21+((F1159-Predictive_Model!$B$22)/Predictive_Model!$C$22)*Predictive_Model!$D$22+((I1159-Predictive_Model!$B$23)/Predictive_Model!$C$23)*Predictive_Model!$D$23+((L1159-Predictive_Model!$B$24)/Predictive_Model!$C$24)*Predictive_Model!$D$24+((M1159-Predictive_Model!$B$25)/Predictive_Model!$C$25)*Predictive_Model!$D$25+IF(C1159="Male",Predictive_Model!$D$31,IF(C1159="Other",Predictive_Model!$D$32,0))+IF(D1159="Premium",Predictive_Model!$D$34,IF(D1159="Standard",Predictive_Model!$D$35,0))+IF(G1159="Asia",Predictive_Model!$D$37,IF(G1159="Europe",Predictive_Model!$D$38,IF(G1159="North America",Predictive_Model!$D$39,IF(G1159="Oceania",Predictive_Model!$D$40,IF(G1159="South America",Predictive_Model!$D$41,0)))))+IF(H1159="Laptop",Predictive_Model!$D$43,IF(H1159="Mobile",Predictive_Model!$D$44,IF(H1159="TV",Predictive_Model!$D$45,IF(H1159="Tablet",Predictive_Model!$D$46,0))))+IF(K1159="Crypto",Predictive_Model!$D$48,IF(K1159="Debit Card",Predictive_Model!$D$49,IF(K1159="Gift Card",Predictive_Model!$D$50,IF(K1159="PayPal",Predictive_Model!$D$51,0))))+IF(N1159="Comedy",Predictive_Model!$D$53,IF(N1159="Documentary",Predictive_Model!$D$54,IF(N1159="Drama",Predictive_Model!$D$55,IF(N1159="Horror",Predictive_Model!$D$56,IF(N1159="Romance",Predictive_Model!$D$57,IF(N1159="Sci-Fi",Predictive_Model!$D$58,0)))))))))</f>
        <v>0.17056657322758703</v>
      </c>
      <c r="V1159" s="3" t="str">
        <f t="shared" si="186"/>
        <v>Low</v>
      </c>
      <c r="W1159" s="6">
        <f t="shared" si="187"/>
        <v>2.3862263594539428</v>
      </c>
      <c r="X1159" s="3" t="str">
        <f t="shared" si="188"/>
        <v>Monitor</v>
      </c>
      <c r="Y1159" s="3" t="str">
        <f t="shared" si="189"/>
        <v>OK</v>
      </c>
    </row>
    <row r="1160" spans="1:25" x14ac:dyDescent="0.25">
      <c r="A1160" s="3" t="str">
        <f>Raw_Data!A1160</f>
        <v>7a83aab4-74d0-4981-a8dc-b3efb61412f6</v>
      </c>
      <c r="B1160" s="3">
        <f>Raw_Data!B1160</f>
        <v>25</v>
      </c>
      <c r="C1160" s="3" t="str">
        <f>Raw_Data!C1160</f>
        <v>Female</v>
      </c>
      <c r="D1160" s="3" t="str">
        <f>Raw_Data!D1160</f>
        <v>Premium</v>
      </c>
      <c r="E1160" s="3">
        <f>Raw_Data!E1160</f>
        <v>17.57</v>
      </c>
      <c r="F1160" s="3">
        <f>Raw_Data!F1160</f>
        <v>16</v>
      </c>
      <c r="G1160" s="3" t="str">
        <f>Raw_Data!G1160</f>
        <v>Oceania</v>
      </c>
      <c r="H1160" s="3" t="str">
        <f>Raw_Data!H1160</f>
        <v>Tablet</v>
      </c>
      <c r="I1160" s="3">
        <f>Raw_Data!I1160</f>
        <v>17.989999999999998</v>
      </c>
      <c r="J1160" s="3">
        <f>Raw_Data!J1160</f>
        <v>0</v>
      </c>
      <c r="K1160" s="3" t="str">
        <f>Raw_Data!K1160</f>
        <v>PayPal</v>
      </c>
      <c r="L1160" s="3">
        <f>Raw_Data!L1160</f>
        <v>4</v>
      </c>
      <c r="M1160" s="3">
        <f>Raw_Data!M1160</f>
        <v>1.03</v>
      </c>
      <c r="N1160" s="3" t="str">
        <f>Raw_Data!N1160</f>
        <v>Comedy</v>
      </c>
      <c r="O1160" s="3" t="str">
        <f t="shared" si="180"/>
        <v>25-34</v>
      </c>
      <c r="P1160" s="3" t="str">
        <f t="shared" si="181"/>
        <v>10-24h</v>
      </c>
      <c r="Q1160" s="3" t="str">
        <f t="shared" si="182"/>
        <v>8-21d</v>
      </c>
      <c r="R1160" s="3" t="str">
        <f t="shared" si="183"/>
        <v>Medium</v>
      </c>
      <c r="S1160" s="3" t="str">
        <f t="shared" si="184"/>
        <v>High</v>
      </c>
      <c r="T1160" s="3" t="str">
        <f t="shared" si="185"/>
        <v>Active</v>
      </c>
      <c r="U1160" s="4">
        <f>1/(1+EXP(-(Predictive_Model!$B$5+((B1160-Predictive_Model!$B$20)/Predictive_Model!$C$20)*Predictive_Model!$D$20+((E1160-Predictive_Model!$B$21)/Predictive_Model!$C$21)*Predictive_Model!$D$21+((F1160-Predictive_Model!$B$22)/Predictive_Model!$C$22)*Predictive_Model!$D$22+((I1160-Predictive_Model!$B$23)/Predictive_Model!$C$23)*Predictive_Model!$D$23+((L1160-Predictive_Model!$B$24)/Predictive_Model!$C$24)*Predictive_Model!$D$24+((M1160-Predictive_Model!$B$25)/Predictive_Model!$C$25)*Predictive_Model!$D$25+IF(C1160="Male",Predictive_Model!$D$31,IF(C1160="Other",Predictive_Model!$D$32,0))+IF(D1160="Premium",Predictive_Model!$D$34,IF(D1160="Standard",Predictive_Model!$D$35,0))+IF(G1160="Asia",Predictive_Model!$D$37,IF(G1160="Europe",Predictive_Model!$D$38,IF(G1160="North America",Predictive_Model!$D$39,IF(G1160="Oceania",Predictive_Model!$D$40,IF(G1160="South America",Predictive_Model!$D$41,0)))))+IF(H1160="Laptop",Predictive_Model!$D$43,IF(H1160="Mobile",Predictive_Model!$D$44,IF(H1160="TV",Predictive_Model!$D$45,IF(H1160="Tablet",Predictive_Model!$D$46,0))))+IF(K1160="Crypto",Predictive_Model!$D$48,IF(K1160="Debit Card",Predictive_Model!$D$49,IF(K1160="Gift Card",Predictive_Model!$D$50,IF(K1160="PayPal",Predictive_Model!$D$51,0))))+IF(N1160="Comedy",Predictive_Model!$D$53,IF(N1160="Documentary",Predictive_Model!$D$54,IF(N1160="Drama",Predictive_Model!$D$55,IF(N1160="Horror",Predictive_Model!$D$56,IF(N1160="Romance",Predictive_Model!$D$57,IF(N1160="Sci-Fi",Predictive_Model!$D$58,0)))))))))</f>
        <v>1.275194776053438E-2</v>
      </c>
      <c r="V1160" s="3" t="str">
        <f t="shared" si="186"/>
        <v>Low</v>
      </c>
      <c r="W1160" s="6">
        <f t="shared" si="187"/>
        <v>0.22940754021201348</v>
      </c>
      <c r="X1160" s="3" t="str">
        <f t="shared" si="188"/>
        <v>Monitor</v>
      </c>
      <c r="Y1160" s="3" t="str">
        <f t="shared" si="189"/>
        <v>OK</v>
      </c>
    </row>
    <row r="1161" spans="1:25" x14ac:dyDescent="0.25">
      <c r="A1161" s="3" t="str">
        <f>Raw_Data!A1161</f>
        <v>3d5df00c-915c-489c-8b43-5066e165ee26</v>
      </c>
      <c r="B1161" s="3">
        <f>Raw_Data!B1161</f>
        <v>65</v>
      </c>
      <c r="C1161" s="3" t="str">
        <f>Raw_Data!C1161</f>
        <v>Female</v>
      </c>
      <c r="D1161" s="3" t="str">
        <f>Raw_Data!D1161</f>
        <v>Standard</v>
      </c>
      <c r="E1161" s="3">
        <f>Raw_Data!E1161</f>
        <v>0.53</v>
      </c>
      <c r="F1161" s="3">
        <f>Raw_Data!F1161</f>
        <v>1</v>
      </c>
      <c r="G1161" s="3" t="str">
        <f>Raw_Data!G1161</f>
        <v>Europe</v>
      </c>
      <c r="H1161" s="3" t="str">
        <f>Raw_Data!H1161</f>
        <v>Laptop</v>
      </c>
      <c r="I1161" s="3">
        <f>Raw_Data!I1161</f>
        <v>13.99</v>
      </c>
      <c r="J1161" s="3">
        <f>Raw_Data!J1161</f>
        <v>0</v>
      </c>
      <c r="K1161" s="3" t="str">
        <f>Raw_Data!K1161</f>
        <v>Credit Card</v>
      </c>
      <c r="L1161" s="3">
        <f>Raw_Data!L1161</f>
        <v>5</v>
      </c>
      <c r="M1161" s="3">
        <f>Raw_Data!M1161</f>
        <v>0.27</v>
      </c>
      <c r="N1161" s="3" t="str">
        <f>Raw_Data!N1161</f>
        <v>Sci-Fi</v>
      </c>
      <c r="O1161" s="3" t="str">
        <f t="shared" si="180"/>
        <v>55-70</v>
      </c>
      <c r="P1161" s="3" t="str">
        <f t="shared" si="181"/>
        <v>&lt;10h</v>
      </c>
      <c r="Q1161" s="3" t="str">
        <f t="shared" si="182"/>
        <v>0-7d</v>
      </c>
      <c r="R1161" s="3" t="str">
        <f t="shared" si="183"/>
        <v>Medium</v>
      </c>
      <c r="S1161" s="3" t="str">
        <f t="shared" si="184"/>
        <v>Mid</v>
      </c>
      <c r="T1161" s="3" t="str">
        <f t="shared" si="185"/>
        <v>Active</v>
      </c>
      <c r="U1161" s="4">
        <f>1/(1+EXP(-(Predictive_Model!$B$5+((B1161-Predictive_Model!$B$20)/Predictive_Model!$C$20)*Predictive_Model!$D$20+((E1161-Predictive_Model!$B$21)/Predictive_Model!$C$21)*Predictive_Model!$D$21+((F1161-Predictive_Model!$B$22)/Predictive_Model!$C$22)*Predictive_Model!$D$22+((I1161-Predictive_Model!$B$23)/Predictive_Model!$C$23)*Predictive_Model!$D$23+((L1161-Predictive_Model!$B$24)/Predictive_Model!$C$24)*Predictive_Model!$D$24+((M1161-Predictive_Model!$B$25)/Predictive_Model!$C$25)*Predictive_Model!$D$25+IF(C1161="Male",Predictive_Model!$D$31,IF(C1161="Other",Predictive_Model!$D$32,0))+IF(D1161="Premium",Predictive_Model!$D$34,IF(D1161="Standard",Predictive_Model!$D$35,0))+IF(G1161="Asia",Predictive_Model!$D$37,IF(G1161="Europe",Predictive_Model!$D$38,IF(G1161="North America",Predictive_Model!$D$39,IF(G1161="Oceania",Predictive_Model!$D$40,IF(G1161="South America",Predictive_Model!$D$41,0)))))+IF(H1161="Laptop",Predictive_Model!$D$43,IF(H1161="Mobile",Predictive_Model!$D$44,IF(H1161="TV",Predictive_Model!$D$45,IF(H1161="Tablet",Predictive_Model!$D$46,0))))+IF(K1161="Crypto",Predictive_Model!$D$48,IF(K1161="Debit Card",Predictive_Model!$D$49,IF(K1161="Gift Card",Predictive_Model!$D$50,IF(K1161="PayPal",Predictive_Model!$D$51,0))))+IF(N1161="Comedy",Predictive_Model!$D$53,IF(N1161="Documentary",Predictive_Model!$D$54,IF(N1161="Drama",Predictive_Model!$D$55,IF(N1161="Horror",Predictive_Model!$D$56,IF(N1161="Romance",Predictive_Model!$D$57,IF(N1161="Sci-Fi",Predictive_Model!$D$58,0)))))))))</f>
        <v>0.47157121267402208</v>
      </c>
      <c r="V1161" s="3" t="str">
        <f t="shared" si="186"/>
        <v>Medium</v>
      </c>
      <c r="W1161" s="6">
        <f t="shared" si="187"/>
        <v>6.5972812653095687</v>
      </c>
      <c r="X1161" s="3" t="str">
        <f t="shared" si="188"/>
        <v>Monitor</v>
      </c>
      <c r="Y1161" s="3" t="str">
        <f t="shared" si="189"/>
        <v>OK</v>
      </c>
    </row>
    <row r="1162" spans="1:25" x14ac:dyDescent="0.25">
      <c r="A1162" s="3" t="str">
        <f>Raw_Data!A1162</f>
        <v>373bbb0c-fe39-494c-a615-e5066a1a2b6d</v>
      </c>
      <c r="B1162" s="3">
        <f>Raw_Data!B1162</f>
        <v>65</v>
      </c>
      <c r="C1162" s="3" t="str">
        <f>Raw_Data!C1162</f>
        <v>Other</v>
      </c>
      <c r="D1162" s="3" t="str">
        <f>Raw_Data!D1162</f>
        <v>Premium</v>
      </c>
      <c r="E1162" s="3">
        <f>Raw_Data!E1162</f>
        <v>27.63</v>
      </c>
      <c r="F1162" s="3">
        <f>Raw_Data!F1162</f>
        <v>8</v>
      </c>
      <c r="G1162" s="3" t="str">
        <f>Raw_Data!G1162</f>
        <v>Asia</v>
      </c>
      <c r="H1162" s="3" t="str">
        <f>Raw_Data!H1162</f>
        <v>TV</v>
      </c>
      <c r="I1162" s="3">
        <f>Raw_Data!I1162</f>
        <v>17.989999999999998</v>
      </c>
      <c r="J1162" s="3">
        <f>Raw_Data!J1162</f>
        <v>0</v>
      </c>
      <c r="K1162" s="3" t="str">
        <f>Raw_Data!K1162</f>
        <v>Crypto</v>
      </c>
      <c r="L1162" s="3">
        <f>Raw_Data!L1162</f>
        <v>5</v>
      </c>
      <c r="M1162" s="3">
        <f>Raw_Data!M1162</f>
        <v>3.07</v>
      </c>
      <c r="N1162" s="3" t="str">
        <f>Raw_Data!N1162</f>
        <v>Romance</v>
      </c>
      <c r="O1162" s="3" t="str">
        <f t="shared" si="180"/>
        <v>55-70</v>
      </c>
      <c r="P1162" s="3" t="str">
        <f t="shared" si="181"/>
        <v>25-49h</v>
      </c>
      <c r="Q1162" s="3" t="str">
        <f t="shared" si="182"/>
        <v>8-21d</v>
      </c>
      <c r="R1162" s="3" t="str">
        <f t="shared" si="183"/>
        <v>High</v>
      </c>
      <c r="S1162" s="3" t="str">
        <f t="shared" si="184"/>
        <v>High</v>
      </c>
      <c r="T1162" s="3" t="str">
        <f t="shared" si="185"/>
        <v>Active</v>
      </c>
      <c r="U1162" s="4">
        <f>1/(1+EXP(-(Predictive_Model!$B$5+((B1162-Predictive_Model!$B$20)/Predictive_Model!$C$20)*Predictive_Model!$D$20+((E1162-Predictive_Model!$B$21)/Predictive_Model!$C$21)*Predictive_Model!$D$21+((F1162-Predictive_Model!$B$22)/Predictive_Model!$C$22)*Predictive_Model!$D$22+((I1162-Predictive_Model!$B$23)/Predictive_Model!$C$23)*Predictive_Model!$D$23+((L1162-Predictive_Model!$B$24)/Predictive_Model!$C$24)*Predictive_Model!$D$24+((M1162-Predictive_Model!$B$25)/Predictive_Model!$C$25)*Predictive_Model!$D$25+IF(C1162="Male",Predictive_Model!$D$31,IF(C1162="Other",Predictive_Model!$D$32,0))+IF(D1162="Premium",Predictive_Model!$D$34,IF(D1162="Standard",Predictive_Model!$D$35,0))+IF(G1162="Asia",Predictive_Model!$D$37,IF(G1162="Europe",Predictive_Model!$D$38,IF(G1162="North America",Predictive_Model!$D$39,IF(G1162="Oceania",Predictive_Model!$D$40,IF(G1162="South America",Predictive_Model!$D$41,0)))))+IF(H1162="Laptop",Predictive_Model!$D$43,IF(H1162="Mobile",Predictive_Model!$D$44,IF(H1162="TV",Predictive_Model!$D$45,IF(H1162="Tablet",Predictive_Model!$D$46,0))))+IF(K1162="Crypto",Predictive_Model!$D$48,IF(K1162="Debit Card",Predictive_Model!$D$49,IF(K1162="Gift Card",Predictive_Model!$D$50,IF(K1162="PayPal",Predictive_Model!$D$51,0))))+IF(N1162="Comedy",Predictive_Model!$D$53,IF(N1162="Documentary",Predictive_Model!$D$54,IF(N1162="Drama",Predictive_Model!$D$55,IF(N1162="Horror",Predictive_Model!$D$56,IF(N1162="Romance",Predictive_Model!$D$57,IF(N1162="Sci-Fi",Predictive_Model!$D$58,0)))))))))</f>
        <v>3.7551611058508434E-7</v>
      </c>
      <c r="V1162" s="3" t="str">
        <f t="shared" si="186"/>
        <v>Low</v>
      </c>
      <c r="W1162" s="6">
        <f t="shared" si="187"/>
        <v>6.7555348294256671E-6</v>
      </c>
      <c r="X1162" s="3" t="str">
        <f t="shared" si="188"/>
        <v>Monitor</v>
      </c>
      <c r="Y1162" s="3" t="str">
        <f t="shared" si="189"/>
        <v>OK</v>
      </c>
    </row>
    <row r="1163" spans="1:25" x14ac:dyDescent="0.25">
      <c r="A1163" s="3" t="str">
        <f>Raw_Data!A1163</f>
        <v>524faae4-641a-4b2f-b59c-1e54ada79b0b</v>
      </c>
      <c r="B1163" s="3">
        <f>Raw_Data!B1163</f>
        <v>28</v>
      </c>
      <c r="C1163" s="3" t="str">
        <f>Raw_Data!C1163</f>
        <v>Male</v>
      </c>
      <c r="D1163" s="3" t="str">
        <f>Raw_Data!D1163</f>
        <v>Premium</v>
      </c>
      <c r="E1163" s="3">
        <f>Raw_Data!E1163</f>
        <v>50.96</v>
      </c>
      <c r="F1163" s="3">
        <f>Raw_Data!F1163</f>
        <v>23</v>
      </c>
      <c r="G1163" s="3" t="str">
        <f>Raw_Data!G1163</f>
        <v>North America</v>
      </c>
      <c r="H1163" s="3" t="str">
        <f>Raw_Data!H1163</f>
        <v>Mobile</v>
      </c>
      <c r="I1163" s="3">
        <f>Raw_Data!I1163</f>
        <v>17.989999999999998</v>
      </c>
      <c r="J1163" s="3">
        <f>Raw_Data!J1163</f>
        <v>0</v>
      </c>
      <c r="K1163" s="3" t="str">
        <f>Raw_Data!K1163</f>
        <v>Crypto</v>
      </c>
      <c r="L1163" s="3">
        <f>Raw_Data!L1163</f>
        <v>3</v>
      </c>
      <c r="M1163" s="3">
        <f>Raw_Data!M1163</f>
        <v>2.12</v>
      </c>
      <c r="N1163" s="3" t="str">
        <f>Raw_Data!N1163</f>
        <v>Horror</v>
      </c>
      <c r="O1163" s="3" t="str">
        <f t="shared" si="180"/>
        <v>25-34</v>
      </c>
      <c r="P1163" s="3" t="str">
        <f t="shared" si="181"/>
        <v>50h+</v>
      </c>
      <c r="Q1163" s="3" t="str">
        <f t="shared" si="182"/>
        <v>22-45d</v>
      </c>
      <c r="R1163" s="3" t="str">
        <f t="shared" si="183"/>
        <v>Medium</v>
      </c>
      <c r="S1163" s="3" t="str">
        <f t="shared" si="184"/>
        <v>High</v>
      </c>
      <c r="T1163" s="3" t="str">
        <f t="shared" si="185"/>
        <v>Active</v>
      </c>
      <c r="U1163" s="4">
        <f>1/(1+EXP(-(Predictive_Model!$B$5+((B1163-Predictive_Model!$B$20)/Predictive_Model!$C$20)*Predictive_Model!$D$20+((E1163-Predictive_Model!$B$21)/Predictive_Model!$C$21)*Predictive_Model!$D$21+((F1163-Predictive_Model!$B$22)/Predictive_Model!$C$22)*Predictive_Model!$D$22+((I1163-Predictive_Model!$B$23)/Predictive_Model!$C$23)*Predictive_Model!$D$23+((L1163-Predictive_Model!$B$24)/Predictive_Model!$C$24)*Predictive_Model!$D$24+((M1163-Predictive_Model!$B$25)/Predictive_Model!$C$25)*Predictive_Model!$D$25+IF(C1163="Male",Predictive_Model!$D$31,IF(C1163="Other",Predictive_Model!$D$32,0))+IF(D1163="Premium",Predictive_Model!$D$34,IF(D1163="Standard",Predictive_Model!$D$35,0))+IF(G1163="Asia",Predictive_Model!$D$37,IF(G1163="Europe",Predictive_Model!$D$38,IF(G1163="North America",Predictive_Model!$D$39,IF(G1163="Oceania",Predictive_Model!$D$40,IF(G1163="South America",Predictive_Model!$D$41,0)))))+IF(H1163="Laptop",Predictive_Model!$D$43,IF(H1163="Mobile",Predictive_Model!$D$44,IF(H1163="TV",Predictive_Model!$D$45,IF(H1163="Tablet",Predictive_Model!$D$46,0))))+IF(K1163="Crypto",Predictive_Model!$D$48,IF(K1163="Debit Card",Predictive_Model!$D$49,IF(K1163="Gift Card",Predictive_Model!$D$50,IF(K1163="PayPal",Predictive_Model!$D$51,0))))+IF(N1163="Comedy",Predictive_Model!$D$53,IF(N1163="Documentary",Predictive_Model!$D$54,IF(N1163="Drama",Predictive_Model!$D$55,IF(N1163="Horror",Predictive_Model!$D$56,IF(N1163="Romance",Predictive_Model!$D$57,IF(N1163="Sci-Fi",Predictive_Model!$D$58,0)))))))))</f>
        <v>3.2794916052636247E-7</v>
      </c>
      <c r="V1163" s="3" t="str">
        <f t="shared" si="186"/>
        <v>Low</v>
      </c>
      <c r="W1163" s="6">
        <f t="shared" si="187"/>
        <v>5.8998053978692606E-6</v>
      </c>
      <c r="X1163" s="3" t="str">
        <f t="shared" si="188"/>
        <v>Monitor</v>
      </c>
      <c r="Y1163" s="3" t="str">
        <f t="shared" si="189"/>
        <v>OK</v>
      </c>
    </row>
    <row r="1164" spans="1:25" x14ac:dyDescent="0.25">
      <c r="A1164" s="3" t="str">
        <f>Raw_Data!A1164</f>
        <v>3a5d46fd-0ca3-44a1-a8be-d7e35a75218e</v>
      </c>
      <c r="B1164" s="3">
        <f>Raw_Data!B1164</f>
        <v>57</v>
      </c>
      <c r="C1164" s="3" t="str">
        <f>Raw_Data!C1164</f>
        <v>Male</v>
      </c>
      <c r="D1164" s="3" t="str">
        <f>Raw_Data!D1164</f>
        <v>Basic</v>
      </c>
      <c r="E1164" s="3">
        <f>Raw_Data!E1164</f>
        <v>3.09</v>
      </c>
      <c r="F1164" s="3">
        <f>Raw_Data!F1164</f>
        <v>43</v>
      </c>
      <c r="G1164" s="3" t="str">
        <f>Raw_Data!G1164</f>
        <v>South America</v>
      </c>
      <c r="H1164" s="3" t="str">
        <f>Raw_Data!H1164</f>
        <v>Mobile</v>
      </c>
      <c r="I1164" s="3">
        <f>Raw_Data!I1164</f>
        <v>8.99</v>
      </c>
      <c r="J1164" s="3">
        <f>Raw_Data!J1164</f>
        <v>1</v>
      </c>
      <c r="K1164" s="3" t="str">
        <f>Raw_Data!K1164</f>
        <v>Debit Card</v>
      </c>
      <c r="L1164" s="3">
        <f>Raw_Data!L1164</f>
        <v>5</v>
      </c>
      <c r="M1164" s="3">
        <f>Raw_Data!M1164</f>
        <v>7.0000000000000007E-2</v>
      </c>
      <c r="N1164" s="3" t="str">
        <f>Raw_Data!N1164</f>
        <v>Horror</v>
      </c>
      <c r="O1164" s="3" t="str">
        <f t="shared" si="180"/>
        <v>55-70</v>
      </c>
      <c r="P1164" s="3" t="str">
        <f t="shared" si="181"/>
        <v>&lt;10h</v>
      </c>
      <c r="Q1164" s="3" t="str">
        <f t="shared" si="182"/>
        <v>22-45d</v>
      </c>
      <c r="R1164" s="3" t="str">
        <f t="shared" si="183"/>
        <v>Medium</v>
      </c>
      <c r="S1164" s="3" t="str">
        <f t="shared" si="184"/>
        <v>Low</v>
      </c>
      <c r="T1164" s="3" t="str">
        <f t="shared" si="185"/>
        <v>Churned</v>
      </c>
      <c r="U1164" s="4">
        <f>1/(1+EXP(-(Predictive_Model!$B$5+((B1164-Predictive_Model!$B$20)/Predictive_Model!$C$20)*Predictive_Model!$D$20+((E1164-Predictive_Model!$B$21)/Predictive_Model!$C$21)*Predictive_Model!$D$21+((F1164-Predictive_Model!$B$22)/Predictive_Model!$C$22)*Predictive_Model!$D$22+((I1164-Predictive_Model!$B$23)/Predictive_Model!$C$23)*Predictive_Model!$D$23+((L1164-Predictive_Model!$B$24)/Predictive_Model!$C$24)*Predictive_Model!$D$24+((M1164-Predictive_Model!$B$25)/Predictive_Model!$C$25)*Predictive_Model!$D$25+IF(C1164="Male",Predictive_Model!$D$31,IF(C1164="Other",Predictive_Model!$D$32,0))+IF(D1164="Premium",Predictive_Model!$D$34,IF(D1164="Standard",Predictive_Model!$D$35,0))+IF(G1164="Asia",Predictive_Model!$D$37,IF(G1164="Europe",Predictive_Model!$D$38,IF(G1164="North America",Predictive_Model!$D$39,IF(G1164="Oceania",Predictive_Model!$D$40,IF(G1164="South America",Predictive_Model!$D$41,0)))))+IF(H1164="Laptop",Predictive_Model!$D$43,IF(H1164="Mobile",Predictive_Model!$D$44,IF(H1164="TV",Predictive_Model!$D$45,IF(H1164="Tablet",Predictive_Model!$D$46,0))))+IF(K1164="Crypto",Predictive_Model!$D$48,IF(K1164="Debit Card",Predictive_Model!$D$49,IF(K1164="Gift Card",Predictive_Model!$D$50,IF(K1164="PayPal",Predictive_Model!$D$51,0))))+IF(N1164="Comedy",Predictive_Model!$D$53,IF(N1164="Documentary",Predictive_Model!$D$54,IF(N1164="Drama",Predictive_Model!$D$55,IF(N1164="Horror",Predictive_Model!$D$56,IF(N1164="Romance",Predictive_Model!$D$57,IF(N1164="Sci-Fi",Predictive_Model!$D$58,0)))))))))</f>
        <v>0.99944272057207084</v>
      </c>
      <c r="V1164" s="3" t="str">
        <f t="shared" si="186"/>
        <v>Critical</v>
      </c>
      <c r="W1164" s="6">
        <f t="shared" si="187"/>
        <v>8.99</v>
      </c>
      <c r="X1164" s="3" t="str">
        <f t="shared" si="188"/>
        <v>Priority 2</v>
      </c>
      <c r="Y1164" s="3" t="str">
        <f t="shared" si="189"/>
        <v>OK</v>
      </c>
    </row>
    <row r="1165" spans="1:25" x14ac:dyDescent="0.25">
      <c r="A1165" s="3" t="str">
        <f>Raw_Data!A1165</f>
        <v>6b8c4ccd-8bee-4022-94e8-b5f5a0d5bb5f</v>
      </c>
      <c r="B1165" s="3">
        <f>Raw_Data!B1165</f>
        <v>64</v>
      </c>
      <c r="C1165" s="3" t="str">
        <f>Raw_Data!C1165</f>
        <v>Other</v>
      </c>
      <c r="D1165" s="3" t="str">
        <f>Raw_Data!D1165</f>
        <v>Standard</v>
      </c>
      <c r="E1165" s="3">
        <f>Raw_Data!E1165</f>
        <v>1.0900000000000001</v>
      </c>
      <c r="F1165" s="3">
        <f>Raw_Data!F1165</f>
        <v>37</v>
      </c>
      <c r="G1165" s="3" t="str">
        <f>Raw_Data!G1165</f>
        <v>South America</v>
      </c>
      <c r="H1165" s="3" t="str">
        <f>Raw_Data!H1165</f>
        <v>Laptop</v>
      </c>
      <c r="I1165" s="3">
        <f>Raw_Data!I1165</f>
        <v>13.99</v>
      </c>
      <c r="J1165" s="3">
        <f>Raw_Data!J1165</f>
        <v>1</v>
      </c>
      <c r="K1165" s="3" t="str">
        <f>Raw_Data!K1165</f>
        <v>Credit Card</v>
      </c>
      <c r="L1165" s="3">
        <f>Raw_Data!L1165</f>
        <v>5</v>
      </c>
      <c r="M1165" s="3">
        <f>Raw_Data!M1165</f>
        <v>0.03</v>
      </c>
      <c r="N1165" s="3" t="str">
        <f>Raw_Data!N1165</f>
        <v>Documentary</v>
      </c>
      <c r="O1165" s="3" t="str">
        <f t="shared" si="180"/>
        <v>55-70</v>
      </c>
      <c r="P1165" s="3" t="str">
        <f t="shared" si="181"/>
        <v>&lt;10h</v>
      </c>
      <c r="Q1165" s="3" t="str">
        <f t="shared" si="182"/>
        <v>22-45d</v>
      </c>
      <c r="R1165" s="3" t="str">
        <f t="shared" si="183"/>
        <v>Medium</v>
      </c>
      <c r="S1165" s="3" t="str">
        <f t="shared" si="184"/>
        <v>Mid</v>
      </c>
      <c r="T1165" s="3" t="str">
        <f t="shared" si="185"/>
        <v>Churned</v>
      </c>
      <c r="U1165" s="4">
        <f>1/(1+EXP(-(Predictive_Model!$B$5+((B1165-Predictive_Model!$B$20)/Predictive_Model!$C$20)*Predictive_Model!$D$20+((E1165-Predictive_Model!$B$21)/Predictive_Model!$C$21)*Predictive_Model!$D$21+((F1165-Predictive_Model!$B$22)/Predictive_Model!$C$22)*Predictive_Model!$D$22+((I1165-Predictive_Model!$B$23)/Predictive_Model!$C$23)*Predictive_Model!$D$23+((L1165-Predictive_Model!$B$24)/Predictive_Model!$C$24)*Predictive_Model!$D$24+((M1165-Predictive_Model!$B$25)/Predictive_Model!$C$25)*Predictive_Model!$D$25+IF(C1165="Male",Predictive_Model!$D$31,IF(C1165="Other",Predictive_Model!$D$32,0))+IF(D1165="Premium",Predictive_Model!$D$34,IF(D1165="Standard",Predictive_Model!$D$35,0))+IF(G1165="Asia",Predictive_Model!$D$37,IF(G1165="Europe",Predictive_Model!$D$38,IF(G1165="North America",Predictive_Model!$D$39,IF(G1165="Oceania",Predictive_Model!$D$40,IF(G1165="South America",Predictive_Model!$D$41,0)))))+IF(H1165="Laptop",Predictive_Model!$D$43,IF(H1165="Mobile",Predictive_Model!$D$44,IF(H1165="TV",Predictive_Model!$D$45,IF(H1165="Tablet",Predictive_Model!$D$46,0))))+IF(K1165="Crypto",Predictive_Model!$D$48,IF(K1165="Debit Card",Predictive_Model!$D$49,IF(K1165="Gift Card",Predictive_Model!$D$50,IF(K1165="PayPal",Predictive_Model!$D$51,0))))+IF(N1165="Comedy",Predictive_Model!$D$53,IF(N1165="Documentary",Predictive_Model!$D$54,IF(N1165="Drama",Predictive_Model!$D$55,IF(N1165="Horror",Predictive_Model!$D$56,IF(N1165="Romance",Predictive_Model!$D$57,IF(N1165="Sci-Fi",Predictive_Model!$D$58,0)))))))))</f>
        <v>0.99210655458529873</v>
      </c>
      <c r="V1165" s="3" t="str">
        <f t="shared" si="186"/>
        <v>Critical</v>
      </c>
      <c r="W1165" s="6">
        <f t="shared" si="187"/>
        <v>13.99</v>
      </c>
      <c r="X1165" s="3" t="str">
        <f t="shared" si="188"/>
        <v>Priority 2</v>
      </c>
      <c r="Y1165" s="3" t="str">
        <f t="shared" si="189"/>
        <v>OK</v>
      </c>
    </row>
    <row r="1166" spans="1:25" x14ac:dyDescent="0.25">
      <c r="A1166" s="3" t="str">
        <f>Raw_Data!A1166</f>
        <v>99a0c45f-205b-4979-b1da-1410233ab47f</v>
      </c>
      <c r="B1166" s="3">
        <f>Raw_Data!B1166</f>
        <v>66</v>
      </c>
      <c r="C1166" s="3" t="str">
        <f>Raw_Data!C1166</f>
        <v>Other</v>
      </c>
      <c r="D1166" s="3" t="str">
        <f>Raw_Data!D1166</f>
        <v>Standard</v>
      </c>
      <c r="E1166" s="3">
        <f>Raw_Data!E1166</f>
        <v>10.25</v>
      </c>
      <c r="F1166" s="3">
        <f>Raw_Data!F1166</f>
        <v>28</v>
      </c>
      <c r="G1166" s="3" t="str">
        <f>Raw_Data!G1166</f>
        <v>North America</v>
      </c>
      <c r="H1166" s="3" t="str">
        <f>Raw_Data!H1166</f>
        <v>Desktop</v>
      </c>
      <c r="I1166" s="3">
        <f>Raw_Data!I1166</f>
        <v>13.99</v>
      </c>
      <c r="J1166" s="3">
        <f>Raw_Data!J1166</f>
        <v>0</v>
      </c>
      <c r="K1166" s="3" t="str">
        <f>Raw_Data!K1166</f>
        <v>Debit Card</v>
      </c>
      <c r="L1166" s="3">
        <f>Raw_Data!L1166</f>
        <v>4</v>
      </c>
      <c r="M1166" s="3">
        <f>Raw_Data!M1166</f>
        <v>0.35</v>
      </c>
      <c r="N1166" s="3" t="str">
        <f>Raw_Data!N1166</f>
        <v>Comedy</v>
      </c>
      <c r="O1166" s="3" t="str">
        <f t="shared" si="180"/>
        <v>55-70</v>
      </c>
      <c r="P1166" s="3" t="str">
        <f t="shared" si="181"/>
        <v>10-24h</v>
      </c>
      <c r="Q1166" s="3" t="str">
        <f t="shared" si="182"/>
        <v>22-45d</v>
      </c>
      <c r="R1166" s="3" t="str">
        <f t="shared" si="183"/>
        <v>Medium</v>
      </c>
      <c r="S1166" s="3" t="str">
        <f t="shared" si="184"/>
        <v>Mid</v>
      </c>
      <c r="T1166" s="3" t="str">
        <f t="shared" si="185"/>
        <v>Active</v>
      </c>
      <c r="U1166" s="4">
        <f>1/(1+EXP(-(Predictive_Model!$B$5+((B1166-Predictive_Model!$B$20)/Predictive_Model!$C$20)*Predictive_Model!$D$20+((E1166-Predictive_Model!$B$21)/Predictive_Model!$C$21)*Predictive_Model!$D$21+((F1166-Predictive_Model!$B$22)/Predictive_Model!$C$22)*Predictive_Model!$D$22+((I1166-Predictive_Model!$B$23)/Predictive_Model!$C$23)*Predictive_Model!$D$23+((L1166-Predictive_Model!$B$24)/Predictive_Model!$C$24)*Predictive_Model!$D$24+((M1166-Predictive_Model!$B$25)/Predictive_Model!$C$25)*Predictive_Model!$D$25+IF(C1166="Male",Predictive_Model!$D$31,IF(C1166="Other",Predictive_Model!$D$32,0))+IF(D1166="Premium",Predictive_Model!$D$34,IF(D1166="Standard",Predictive_Model!$D$35,0))+IF(G1166="Asia",Predictive_Model!$D$37,IF(G1166="Europe",Predictive_Model!$D$38,IF(G1166="North America",Predictive_Model!$D$39,IF(G1166="Oceania",Predictive_Model!$D$40,IF(G1166="South America",Predictive_Model!$D$41,0)))))+IF(H1166="Laptop",Predictive_Model!$D$43,IF(H1166="Mobile",Predictive_Model!$D$44,IF(H1166="TV",Predictive_Model!$D$45,IF(H1166="Tablet",Predictive_Model!$D$46,0))))+IF(K1166="Crypto",Predictive_Model!$D$48,IF(K1166="Debit Card",Predictive_Model!$D$49,IF(K1166="Gift Card",Predictive_Model!$D$50,IF(K1166="PayPal",Predictive_Model!$D$51,0))))+IF(N1166="Comedy",Predictive_Model!$D$53,IF(N1166="Documentary",Predictive_Model!$D$54,IF(N1166="Drama",Predictive_Model!$D$55,IF(N1166="Horror",Predictive_Model!$D$56,IF(N1166="Romance",Predictive_Model!$D$57,IF(N1166="Sci-Fi",Predictive_Model!$D$58,0)))))))))</f>
        <v>0.67052264156479569</v>
      </c>
      <c r="V1166" s="3" t="str">
        <f t="shared" si="186"/>
        <v>High</v>
      </c>
      <c r="W1166" s="6">
        <f t="shared" si="187"/>
        <v>9.3806117554914916</v>
      </c>
      <c r="X1166" s="3" t="str">
        <f t="shared" si="188"/>
        <v>Priority 2</v>
      </c>
      <c r="Y1166" s="3" t="str">
        <f t="shared" si="189"/>
        <v>OK</v>
      </c>
    </row>
    <row r="1167" spans="1:25" x14ac:dyDescent="0.25">
      <c r="A1167" s="3" t="str">
        <f>Raw_Data!A1167</f>
        <v>5abf9d55-254b-428f-83be-4bfd21883499</v>
      </c>
      <c r="B1167" s="3">
        <f>Raw_Data!B1167</f>
        <v>29</v>
      </c>
      <c r="C1167" s="3" t="str">
        <f>Raw_Data!C1167</f>
        <v>Male</v>
      </c>
      <c r="D1167" s="3" t="str">
        <f>Raw_Data!D1167</f>
        <v>Premium</v>
      </c>
      <c r="E1167" s="3">
        <f>Raw_Data!E1167</f>
        <v>17.559999999999999</v>
      </c>
      <c r="F1167" s="3">
        <f>Raw_Data!F1167</f>
        <v>13</v>
      </c>
      <c r="G1167" s="3" t="str">
        <f>Raw_Data!G1167</f>
        <v>Asia</v>
      </c>
      <c r="H1167" s="3" t="str">
        <f>Raw_Data!H1167</f>
        <v>TV</v>
      </c>
      <c r="I1167" s="3">
        <f>Raw_Data!I1167</f>
        <v>17.989999999999998</v>
      </c>
      <c r="J1167" s="3">
        <f>Raw_Data!J1167</f>
        <v>0</v>
      </c>
      <c r="K1167" s="3" t="str">
        <f>Raw_Data!K1167</f>
        <v>Debit Card</v>
      </c>
      <c r="L1167" s="3">
        <f>Raw_Data!L1167</f>
        <v>3</v>
      </c>
      <c r="M1167" s="3">
        <f>Raw_Data!M1167</f>
        <v>1.25</v>
      </c>
      <c r="N1167" s="3" t="str">
        <f>Raw_Data!N1167</f>
        <v>Romance</v>
      </c>
      <c r="O1167" s="3" t="str">
        <f t="shared" si="180"/>
        <v>25-34</v>
      </c>
      <c r="P1167" s="3" t="str">
        <f t="shared" si="181"/>
        <v>10-24h</v>
      </c>
      <c r="Q1167" s="3" t="str">
        <f t="shared" si="182"/>
        <v>8-21d</v>
      </c>
      <c r="R1167" s="3" t="str">
        <f t="shared" si="183"/>
        <v>Medium</v>
      </c>
      <c r="S1167" s="3" t="str">
        <f t="shared" si="184"/>
        <v>High</v>
      </c>
      <c r="T1167" s="3" t="str">
        <f t="shared" si="185"/>
        <v>Active</v>
      </c>
      <c r="U1167" s="4">
        <f>1/(1+EXP(-(Predictive_Model!$B$5+((B1167-Predictive_Model!$B$20)/Predictive_Model!$C$20)*Predictive_Model!$D$20+((E1167-Predictive_Model!$B$21)/Predictive_Model!$C$21)*Predictive_Model!$D$21+((F1167-Predictive_Model!$B$22)/Predictive_Model!$C$22)*Predictive_Model!$D$22+((I1167-Predictive_Model!$B$23)/Predictive_Model!$C$23)*Predictive_Model!$D$23+((L1167-Predictive_Model!$B$24)/Predictive_Model!$C$24)*Predictive_Model!$D$24+((M1167-Predictive_Model!$B$25)/Predictive_Model!$C$25)*Predictive_Model!$D$25+IF(C1167="Male",Predictive_Model!$D$31,IF(C1167="Other",Predictive_Model!$D$32,0))+IF(D1167="Premium",Predictive_Model!$D$34,IF(D1167="Standard",Predictive_Model!$D$35,0))+IF(G1167="Asia",Predictive_Model!$D$37,IF(G1167="Europe",Predictive_Model!$D$38,IF(G1167="North America",Predictive_Model!$D$39,IF(G1167="Oceania",Predictive_Model!$D$40,IF(G1167="South America",Predictive_Model!$D$41,0)))))+IF(H1167="Laptop",Predictive_Model!$D$43,IF(H1167="Mobile",Predictive_Model!$D$44,IF(H1167="TV",Predictive_Model!$D$45,IF(H1167="Tablet",Predictive_Model!$D$46,0))))+IF(K1167="Crypto",Predictive_Model!$D$48,IF(K1167="Debit Card",Predictive_Model!$D$49,IF(K1167="Gift Card",Predictive_Model!$D$50,IF(K1167="PayPal",Predictive_Model!$D$51,0))))+IF(N1167="Comedy",Predictive_Model!$D$53,IF(N1167="Documentary",Predictive_Model!$D$54,IF(N1167="Drama",Predictive_Model!$D$55,IF(N1167="Horror",Predictive_Model!$D$56,IF(N1167="Romance",Predictive_Model!$D$57,IF(N1167="Sci-Fi",Predictive_Model!$D$58,0)))))))))</f>
        <v>1.4254861185579468E-3</v>
      </c>
      <c r="V1167" s="3" t="str">
        <f t="shared" si="186"/>
        <v>Low</v>
      </c>
      <c r="W1167" s="6">
        <f t="shared" si="187"/>
        <v>2.5644495272857459E-2</v>
      </c>
      <c r="X1167" s="3" t="str">
        <f t="shared" si="188"/>
        <v>Monitor</v>
      </c>
      <c r="Y1167" s="3" t="str">
        <f t="shared" si="189"/>
        <v>OK</v>
      </c>
    </row>
    <row r="1168" spans="1:25" x14ac:dyDescent="0.25">
      <c r="A1168" s="3" t="str">
        <f>Raw_Data!A1168</f>
        <v>0686a45f-68cd-4b98-94f5-3af6be2adc23</v>
      </c>
      <c r="B1168" s="3">
        <f>Raw_Data!B1168</f>
        <v>66</v>
      </c>
      <c r="C1168" s="3" t="str">
        <f>Raw_Data!C1168</f>
        <v>Male</v>
      </c>
      <c r="D1168" s="3" t="str">
        <f>Raw_Data!D1168</f>
        <v>Premium</v>
      </c>
      <c r="E1168" s="3">
        <f>Raw_Data!E1168</f>
        <v>32.92</v>
      </c>
      <c r="F1168" s="3">
        <f>Raw_Data!F1168</f>
        <v>33</v>
      </c>
      <c r="G1168" s="3" t="str">
        <f>Raw_Data!G1168</f>
        <v>Asia</v>
      </c>
      <c r="H1168" s="3" t="str">
        <f>Raw_Data!H1168</f>
        <v>Mobile</v>
      </c>
      <c r="I1168" s="3">
        <f>Raw_Data!I1168</f>
        <v>17.989999999999998</v>
      </c>
      <c r="J1168" s="3">
        <f>Raw_Data!J1168</f>
        <v>0</v>
      </c>
      <c r="K1168" s="3" t="str">
        <f>Raw_Data!K1168</f>
        <v>Debit Card</v>
      </c>
      <c r="L1168" s="3">
        <f>Raw_Data!L1168</f>
        <v>4</v>
      </c>
      <c r="M1168" s="3">
        <f>Raw_Data!M1168</f>
        <v>0.97</v>
      </c>
      <c r="N1168" s="3" t="str">
        <f>Raw_Data!N1168</f>
        <v>Drama</v>
      </c>
      <c r="O1168" s="3" t="str">
        <f t="shared" si="180"/>
        <v>55-70</v>
      </c>
      <c r="P1168" s="3" t="str">
        <f t="shared" si="181"/>
        <v>25-49h</v>
      </c>
      <c r="Q1168" s="3" t="str">
        <f t="shared" si="182"/>
        <v>22-45d</v>
      </c>
      <c r="R1168" s="3" t="str">
        <f t="shared" si="183"/>
        <v>Medium</v>
      </c>
      <c r="S1168" s="3" t="str">
        <f t="shared" si="184"/>
        <v>High</v>
      </c>
      <c r="T1168" s="3" t="str">
        <f t="shared" si="185"/>
        <v>Active</v>
      </c>
      <c r="U1168" s="4">
        <f>1/(1+EXP(-(Predictive_Model!$B$5+((B1168-Predictive_Model!$B$20)/Predictive_Model!$C$20)*Predictive_Model!$D$20+((E1168-Predictive_Model!$B$21)/Predictive_Model!$C$21)*Predictive_Model!$D$21+((F1168-Predictive_Model!$B$22)/Predictive_Model!$C$22)*Predictive_Model!$D$22+((I1168-Predictive_Model!$B$23)/Predictive_Model!$C$23)*Predictive_Model!$D$23+((L1168-Predictive_Model!$B$24)/Predictive_Model!$C$24)*Predictive_Model!$D$24+((M1168-Predictive_Model!$B$25)/Predictive_Model!$C$25)*Predictive_Model!$D$25+IF(C1168="Male",Predictive_Model!$D$31,IF(C1168="Other",Predictive_Model!$D$32,0))+IF(D1168="Premium",Predictive_Model!$D$34,IF(D1168="Standard",Predictive_Model!$D$35,0))+IF(G1168="Asia",Predictive_Model!$D$37,IF(G1168="Europe",Predictive_Model!$D$38,IF(G1168="North America",Predictive_Model!$D$39,IF(G1168="Oceania",Predictive_Model!$D$40,IF(G1168="South America",Predictive_Model!$D$41,0)))))+IF(H1168="Laptop",Predictive_Model!$D$43,IF(H1168="Mobile",Predictive_Model!$D$44,IF(H1168="TV",Predictive_Model!$D$45,IF(H1168="Tablet",Predictive_Model!$D$46,0))))+IF(K1168="Crypto",Predictive_Model!$D$48,IF(K1168="Debit Card",Predictive_Model!$D$49,IF(K1168="Gift Card",Predictive_Model!$D$50,IF(K1168="PayPal",Predictive_Model!$D$51,0))))+IF(N1168="Comedy",Predictive_Model!$D$53,IF(N1168="Documentary",Predictive_Model!$D$54,IF(N1168="Drama",Predictive_Model!$D$55,IF(N1168="Horror",Predictive_Model!$D$56,IF(N1168="Romance",Predictive_Model!$D$57,IF(N1168="Sci-Fi",Predictive_Model!$D$58,0)))))))))</f>
        <v>7.7524389608906786E-4</v>
      </c>
      <c r="V1168" s="3" t="str">
        <f t="shared" si="186"/>
        <v>Low</v>
      </c>
      <c r="W1168" s="6">
        <f t="shared" si="187"/>
        <v>1.3946637690642329E-2</v>
      </c>
      <c r="X1168" s="3" t="str">
        <f t="shared" si="188"/>
        <v>Monitor</v>
      </c>
      <c r="Y1168" s="3" t="str">
        <f t="shared" si="189"/>
        <v>OK</v>
      </c>
    </row>
    <row r="1169" spans="1:25" x14ac:dyDescent="0.25">
      <c r="A1169" s="3" t="str">
        <f>Raw_Data!A1169</f>
        <v>73b0db82-374c-43df-a4a6-abebae1c9730</v>
      </c>
      <c r="B1169" s="3">
        <f>Raw_Data!B1169</f>
        <v>24</v>
      </c>
      <c r="C1169" s="3" t="str">
        <f>Raw_Data!C1169</f>
        <v>Female</v>
      </c>
      <c r="D1169" s="3" t="str">
        <f>Raw_Data!D1169</f>
        <v>Basic</v>
      </c>
      <c r="E1169" s="3">
        <f>Raw_Data!E1169</f>
        <v>1.71</v>
      </c>
      <c r="F1169" s="3">
        <f>Raw_Data!F1169</f>
        <v>3</v>
      </c>
      <c r="G1169" s="3" t="str">
        <f>Raw_Data!G1169</f>
        <v>Africa</v>
      </c>
      <c r="H1169" s="3" t="str">
        <f>Raw_Data!H1169</f>
        <v>Mobile</v>
      </c>
      <c r="I1169" s="3">
        <f>Raw_Data!I1169</f>
        <v>8.99</v>
      </c>
      <c r="J1169" s="3">
        <f>Raw_Data!J1169</f>
        <v>1</v>
      </c>
      <c r="K1169" s="3" t="str">
        <f>Raw_Data!K1169</f>
        <v>Crypto</v>
      </c>
      <c r="L1169" s="3">
        <f>Raw_Data!L1169</f>
        <v>3</v>
      </c>
      <c r="M1169" s="3">
        <f>Raw_Data!M1169</f>
        <v>0.43</v>
      </c>
      <c r="N1169" s="3" t="str">
        <f>Raw_Data!N1169</f>
        <v>Sci-Fi</v>
      </c>
      <c r="O1169" s="3" t="str">
        <f t="shared" si="180"/>
        <v>18-24</v>
      </c>
      <c r="P1169" s="3" t="str">
        <f t="shared" si="181"/>
        <v>&lt;10h</v>
      </c>
      <c r="Q1169" s="3" t="str">
        <f t="shared" si="182"/>
        <v>0-7d</v>
      </c>
      <c r="R1169" s="3" t="str">
        <f t="shared" si="183"/>
        <v>Medium</v>
      </c>
      <c r="S1169" s="3" t="str">
        <f t="shared" si="184"/>
        <v>Low</v>
      </c>
      <c r="T1169" s="3" t="str">
        <f t="shared" si="185"/>
        <v>Churned</v>
      </c>
      <c r="U1169" s="4">
        <f>1/(1+EXP(-(Predictive_Model!$B$5+((B1169-Predictive_Model!$B$20)/Predictive_Model!$C$20)*Predictive_Model!$D$20+((E1169-Predictive_Model!$B$21)/Predictive_Model!$C$21)*Predictive_Model!$D$21+((F1169-Predictive_Model!$B$22)/Predictive_Model!$C$22)*Predictive_Model!$D$22+((I1169-Predictive_Model!$B$23)/Predictive_Model!$C$23)*Predictive_Model!$D$23+((L1169-Predictive_Model!$B$24)/Predictive_Model!$C$24)*Predictive_Model!$D$24+((M1169-Predictive_Model!$B$25)/Predictive_Model!$C$25)*Predictive_Model!$D$25+IF(C1169="Male",Predictive_Model!$D$31,IF(C1169="Other",Predictive_Model!$D$32,0))+IF(D1169="Premium",Predictive_Model!$D$34,IF(D1169="Standard",Predictive_Model!$D$35,0))+IF(G1169="Asia",Predictive_Model!$D$37,IF(G1169="Europe",Predictive_Model!$D$38,IF(G1169="North America",Predictive_Model!$D$39,IF(G1169="Oceania",Predictive_Model!$D$40,IF(G1169="South America",Predictive_Model!$D$41,0)))))+IF(H1169="Laptop",Predictive_Model!$D$43,IF(H1169="Mobile",Predictive_Model!$D$44,IF(H1169="TV",Predictive_Model!$D$45,IF(H1169="Tablet",Predictive_Model!$D$46,0))))+IF(K1169="Crypto",Predictive_Model!$D$48,IF(K1169="Debit Card",Predictive_Model!$D$49,IF(K1169="Gift Card",Predictive_Model!$D$50,IF(K1169="PayPal",Predictive_Model!$D$51,0))))+IF(N1169="Comedy",Predictive_Model!$D$53,IF(N1169="Documentary",Predictive_Model!$D$54,IF(N1169="Drama",Predictive_Model!$D$55,IF(N1169="Horror",Predictive_Model!$D$56,IF(N1169="Romance",Predictive_Model!$D$57,IF(N1169="Sci-Fi",Predictive_Model!$D$58,0)))))))))</f>
        <v>0.97911936482576634</v>
      </c>
      <c r="V1169" s="3" t="str">
        <f t="shared" si="186"/>
        <v>Critical</v>
      </c>
      <c r="W1169" s="6">
        <f t="shared" si="187"/>
        <v>8.99</v>
      </c>
      <c r="X1169" s="3" t="str">
        <f t="shared" si="188"/>
        <v>Priority 2</v>
      </c>
      <c r="Y1169" s="3" t="str">
        <f t="shared" si="189"/>
        <v>OK</v>
      </c>
    </row>
    <row r="1170" spans="1:25" x14ac:dyDescent="0.25">
      <c r="A1170" s="3" t="str">
        <f>Raw_Data!A1170</f>
        <v>53280000-5c09-40ef-a4dc-78d8c0583b19</v>
      </c>
      <c r="B1170" s="3">
        <f>Raw_Data!B1170</f>
        <v>36</v>
      </c>
      <c r="C1170" s="3" t="str">
        <f>Raw_Data!C1170</f>
        <v>Other</v>
      </c>
      <c r="D1170" s="3" t="str">
        <f>Raw_Data!D1170</f>
        <v>Basic</v>
      </c>
      <c r="E1170" s="3">
        <f>Raw_Data!E1170</f>
        <v>18.510000000000002</v>
      </c>
      <c r="F1170" s="3">
        <f>Raw_Data!F1170</f>
        <v>11</v>
      </c>
      <c r="G1170" s="3" t="str">
        <f>Raw_Data!G1170</f>
        <v>South America</v>
      </c>
      <c r="H1170" s="3" t="str">
        <f>Raw_Data!H1170</f>
        <v>TV</v>
      </c>
      <c r="I1170" s="3">
        <f>Raw_Data!I1170</f>
        <v>8.99</v>
      </c>
      <c r="J1170" s="3">
        <f>Raw_Data!J1170</f>
        <v>0</v>
      </c>
      <c r="K1170" s="3" t="str">
        <f>Raw_Data!K1170</f>
        <v>Debit Card</v>
      </c>
      <c r="L1170" s="3">
        <f>Raw_Data!L1170</f>
        <v>3</v>
      </c>
      <c r="M1170" s="3">
        <f>Raw_Data!M1170</f>
        <v>1.54</v>
      </c>
      <c r="N1170" s="3" t="str">
        <f>Raw_Data!N1170</f>
        <v>Sci-Fi</v>
      </c>
      <c r="O1170" s="3" t="str">
        <f t="shared" si="180"/>
        <v>35-44</v>
      </c>
      <c r="P1170" s="3" t="str">
        <f t="shared" si="181"/>
        <v>10-24h</v>
      </c>
      <c r="Q1170" s="3" t="str">
        <f t="shared" si="182"/>
        <v>8-21d</v>
      </c>
      <c r="R1170" s="3" t="str">
        <f t="shared" si="183"/>
        <v>Medium</v>
      </c>
      <c r="S1170" s="3" t="str">
        <f t="shared" si="184"/>
        <v>Low</v>
      </c>
      <c r="T1170" s="3" t="str">
        <f t="shared" si="185"/>
        <v>Active</v>
      </c>
      <c r="U1170" s="4">
        <f>1/(1+EXP(-(Predictive_Model!$B$5+((B1170-Predictive_Model!$B$20)/Predictive_Model!$C$20)*Predictive_Model!$D$20+((E1170-Predictive_Model!$B$21)/Predictive_Model!$C$21)*Predictive_Model!$D$21+((F1170-Predictive_Model!$B$22)/Predictive_Model!$C$22)*Predictive_Model!$D$22+((I1170-Predictive_Model!$B$23)/Predictive_Model!$C$23)*Predictive_Model!$D$23+((L1170-Predictive_Model!$B$24)/Predictive_Model!$C$24)*Predictive_Model!$D$24+((M1170-Predictive_Model!$B$25)/Predictive_Model!$C$25)*Predictive_Model!$D$25+IF(C1170="Male",Predictive_Model!$D$31,IF(C1170="Other",Predictive_Model!$D$32,0))+IF(D1170="Premium",Predictive_Model!$D$34,IF(D1170="Standard",Predictive_Model!$D$35,0))+IF(G1170="Asia",Predictive_Model!$D$37,IF(G1170="Europe",Predictive_Model!$D$38,IF(G1170="North America",Predictive_Model!$D$39,IF(G1170="Oceania",Predictive_Model!$D$40,IF(G1170="South America",Predictive_Model!$D$41,0)))))+IF(H1170="Laptop",Predictive_Model!$D$43,IF(H1170="Mobile",Predictive_Model!$D$44,IF(H1170="TV",Predictive_Model!$D$45,IF(H1170="Tablet",Predictive_Model!$D$46,0))))+IF(K1170="Crypto",Predictive_Model!$D$48,IF(K1170="Debit Card",Predictive_Model!$D$49,IF(K1170="Gift Card",Predictive_Model!$D$50,IF(K1170="PayPal",Predictive_Model!$D$51,0))))+IF(N1170="Comedy",Predictive_Model!$D$53,IF(N1170="Documentary",Predictive_Model!$D$54,IF(N1170="Drama",Predictive_Model!$D$55,IF(N1170="Horror",Predictive_Model!$D$56,IF(N1170="Romance",Predictive_Model!$D$57,IF(N1170="Sci-Fi",Predictive_Model!$D$58,0)))))))))</f>
        <v>1.1487251547813495E-2</v>
      </c>
      <c r="V1170" s="3" t="str">
        <f t="shared" si="186"/>
        <v>Low</v>
      </c>
      <c r="W1170" s="6">
        <f t="shared" si="187"/>
        <v>0.10327039141484332</v>
      </c>
      <c r="X1170" s="3" t="str">
        <f t="shared" si="188"/>
        <v>Monitor</v>
      </c>
      <c r="Y1170" s="3" t="str">
        <f t="shared" si="189"/>
        <v>OK</v>
      </c>
    </row>
    <row r="1171" spans="1:25" x14ac:dyDescent="0.25">
      <c r="A1171" s="3" t="str">
        <f>Raw_Data!A1171</f>
        <v>a7e20d3f-bf41-4628-8052-ba95cff759c1</v>
      </c>
      <c r="B1171" s="3">
        <f>Raw_Data!B1171</f>
        <v>51</v>
      </c>
      <c r="C1171" s="3" t="str">
        <f>Raw_Data!C1171</f>
        <v>Female</v>
      </c>
      <c r="D1171" s="3" t="str">
        <f>Raw_Data!D1171</f>
        <v>Standard</v>
      </c>
      <c r="E1171" s="3">
        <f>Raw_Data!E1171</f>
        <v>13.68</v>
      </c>
      <c r="F1171" s="3">
        <f>Raw_Data!F1171</f>
        <v>3</v>
      </c>
      <c r="G1171" s="3" t="str">
        <f>Raw_Data!G1171</f>
        <v>Africa</v>
      </c>
      <c r="H1171" s="3" t="str">
        <f>Raw_Data!H1171</f>
        <v>Desktop</v>
      </c>
      <c r="I1171" s="3">
        <f>Raw_Data!I1171</f>
        <v>13.99</v>
      </c>
      <c r="J1171" s="3">
        <f>Raw_Data!J1171</f>
        <v>0</v>
      </c>
      <c r="K1171" s="3" t="str">
        <f>Raw_Data!K1171</f>
        <v>PayPal</v>
      </c>
      <c r="L1171" s="3">
        <f>Raw_Data!L1171</f>
        <v>4</v>
      </c>
      <c r="M1171" s="3">
        <f>Raw_Data!M1171</f>
        <v>3.42</v>
      </c>
      <c r="N1171" s="3" t="str">
        <f>Raw_Data!N1171</f>
        <v>Documentary</v>
      </c>
      <c r="O1171" s="3" t="str">
        <f t="shared" si="180"/>
        <v>45-54</v>
      </c>
      <c r="P1171" s="3" t="str">
        <f t="shared" si="181"/>
        <v>10-24h</v>
      </c>
      <c r="Q1171" s="3" t="str">
        <f t="shared" si="182"/>
        <v>0-7d</v>
      </c>
      <c r="R1171" s="3" t="str">
        <f t="shared" si="183"/>
        <v>Medium</v>
      </c>
      <c r="S1171" s="3" t="str">
        <f t="shared" si="184"/>
        <v>Mid</v>
      </c>
      <c r="T1171" s="3" t="str">
        <f t="shared" si="185"/>
        <v>Active</v>
      </c>
      <c r="U1171" s="4">
        <f>1/(1+EXP(-(Predictive_Model!$B$5+((B1171-Predictive_Model!$B$20)/Predictive_Model!$C$20)*Predictive_Model!$D$20+((E1171-Predictive_Model!$B$21)/Predictive_Model!$C$21)*Predictive_Model!$D$21+((F1171-Predictive_Model!$B$22)/Predictive_Model!$C$22)*Predictive_Model!$D$22+((I1171-Predictive_Model!$B$23)/Predictive_Model!$C$23)*Predictive_Model!$D$23+((L1171-Predictive_Model!$B$24)/Predictive_Model!$C$24)*Predictive_Model!$D$24+((M1171-Predictive_Model!$B$25)/Predictive_Model!$C$25)*Predictive_Model!$D$25+IF(C1171="Male",Predictive_Model!$D$31,IF(C1171="Other",Predictive_Model!$D$32,0))+IF(D1171="Premium",Predictive_Model!$D$34,IF(D1171="Standard",Predictive_Model!$D$35,0))+IF(G1171="Asia",Predictive_Model!$D$37,IF(G1171="Europe",Predictive_Model!$D$38,IF(G1171="North America",Predictive_Model!$D$39,IF(G1171="Oceania",Predictive_Model!$D$40,IF(G1171="South America",Predictive_Model!$D$41,0)))))+IF(H1171="Laptop",Predictive_Model!$D$43,IF(H1171="Mobile",Predictive_Model!$D$44,IF(H1171="TV",Predictive_Model!$D$45,IF(H1171="Tablet",Predictive_Model!$D$46,0))))+IF(K1171="Crypto",Predictive_Model!$D$48,IF(K1171="Debit Card",Predictive_Model!$D$49,IF(K1171="Gift Card",Predictive_Model!$D$50,IF(K1171="PayPal",Predictive_Model!$D$51,0))))+IF(N1171="Comedy",Predictive_Model!$D$53,IF(N1171="Documentary",Predictive_Model!$D$54,IF(N1171="Drama",Predictive_Model!$D$55,IF(N1171="Horror",Predictive_Model!$D$56,IF(N1171="Romance",Predictive_Model!$D$57,IF(N1171="Sci-Fi",Predictive_Model!$D$58,0)))))))))</f>
        <v>1.6996788781612304E-4</v>
      </c>
      <c r="V1171" s="3" t="str">
        <f t="shared" si="186"/>
        <v>Low</v>
      </c>
      <c r="W1171" s="6">
        <f t="shared" si="187"/>
        <v>2.3778507505475611E-3</v>
      </c>
      <c r="X1171" s="3" t="str">
        <f t="shared" si="188"/>
        <v>Monitor</v>
      </c>
      <c r="Y1171" s="3" t="str">
        <f t="shared" si="189"/>
        <v>OK</v>
      </c>
    </row>
    <row r="1172" spans="1:25" x14ac:dyDescent="0.25">
      <c r="A1172" s="3" t="str">
        <f>Raw_Data!A1172</f>
        <v>d8e57ff7-d71c-4ffa-8a92-f63fced488de</v>
      </c>
      <c r="B1172" s="3">
        <f>Raw_Data!B1172</f>
        <v>23</v>
      </c>
      <c r="C1172" s="3" t="str">
        <f>Raw_Data!C1172</f>
        <v>Other</v>
      </c>
      <c r="D1172" s="3" t="str">
        <f>Raw_Data!D1172</f>
        <v>Premium</v>
      </c>
      <c r="E1172" s="3">
        <f>Raw_Data!E1172</f>
        <v>11.61</v>
      </c>
      <c r="F1172" s="3">
        <f>Raw_Data!F1172</f>
        <v>38</v>
      </c>
      <c r="G1172" s="3" t="str">
        <f>Raw_Data!G1172</f>
        <v>North America</v>
      </c>
      <c r="H1172" s="3" t="str">
        <f>Raw_Data!H1172</f>
        <v>Mobile</v>
      </c>
      <c r="I1172" s="3">
        <f>Raw_Data!I1172</f>
        <v>17.989999999999998</v>
      </c>
      <c r="J1172" s="3">
        <f>Raw_Data!J1172</f>
        <v>1</v>
      </c>
      <c r="K1172" s="3" t="str">
        <f>Raw_Data!K1172</f>
        <v>Credit Card</v>
      </c>
      <c r="L1172" s="3">
        <f>Raw_Data!L1172</f>
        <v>3</v>
      </c>
      <c r="M1172" s="3">
        <f>Raw_Data!M1172</f>
        <v>0.3</v>
      </c>
      <c r="N1172" s="3" t="str">
        <f>Raw_Data!N1172</f>
        <v>Horror</v>
      </c>
      <c r="O1172" s="3" t="str">
        <f t="shared" si="180"/>
        <v>18-24</v>
      </c>
      <c r="P1172" s="3" t="str">
        <f t="shared" si="181"/>
        <v>10-24h</v>
      </c>
      <c r="Q1172" s="3" t="str">
        <f t="shared" si="182"/>
        <v>22-45d</v>
      </c>
      <c r="R1172" s="3" t="str">
        <f t="shared" si="183"/>
        <v>Medium</v>
      </c>
      <c r="S1172" s="3" t="str">
        <f t="shared" si="184"/>
        <v>High</v>
      </c>
      <c r="T1172" s="3" t="str">
        <f t="shared" si="185"/>
        <v>Churned</v>
      </c>
      <c r="U1172" s="4">
        <f>1/(1+EXP(-(Predictive_Model!$B$5+((B1172-Predictive_Model!$B$20)/Predictive_Model!$C$20)*Predictive_Model!$D$20+((E1172-Predictive_Model!$B$21)/Predictive_Model!$C$21)*Predictive_Model!$D$21+((F1172-Predictive_Model!$B$22)/Predictive_Model!$C$22)*Predictive_Model!$D$22+((I1172-Predictive_Model!$B$23)/Predictive_Model!$C$23)*Predictive_Model!$D$23+((L1172-Predictive_Model!$B$24)/Predictive_Model!$C$24)*Predictive_Model!$D$24+((M1172-Predictive_Model!$B$25)/Predictive_Model!$C$25)*Predictive_Model!$D$25+IF(C1172="Male",Predictive_Model!$D$31,IF(C1172="Other",Predictive_Model!$D$32,0))+IF(D1172="Premium",Predictive_Model!$D$34,IF(D1172="Standard",Predictive_Model!$D$35,0))+IF(G1172="Asia",Predictive_Model!$D$37,IF(G1172="Europe",Predictive_Model!$D$38,IF(G1172="North America",Predictive_Model!$D$39,IF(G1172="Oceania",Predictive_Model!$D$40,IF(G1172="South America",Predictive_Model!$D$41,0)))))+IF(H1172="Laptop",Predictive_Model!$D$43,IF(H1172="Mobile",Predictive_Model!$D$44,IF(H1172="TV",Predictive_Model!$D$45,IF(H1172="Tablet",Predictive_Model!$D$46,0))))+IF(K1172="Crypto",Predictive_Model!$D$48,IF(K1172="Debit Card",Predictive_Model!$D$49,IF(K1172="Gift Card",Predictive_Model!$D$50,IF(K1172="PayPal",Predictive_Model!$D$51,0))))+IF(N1172="Comedy",Predictive_Model!$D$53,IF(N1172="Documentary",Predictive_Model!$D$54,IF(N1172="Drama",Predictive_Model!$D$55,IF(N1172="Horror",Predictive_Model!$D$56,IF(N1172="Romance",Predictive_Model!$D$57,IF(N1172="Sci-Fi",Predictive_Model!$D$58,0)))))))))</f>
        <v>0.93082474094818557</v>
      </c>
      <c r="V1172" s="3" t="str">
        <f t="shared" si="186"/>
        <v>Critical</v>
      </c>
      <c r="W1172" s="6">
        <f t="shared" si="187"/>
        <v>17.989999999999998</v>
      </c>
      <c r="X1172" s="3" t="str">
        <f t="shared" si="188"/>
        <v>Priority 1</v>
      </c>
      <c r="Y1172" s="3" t="str">
        <f t="shared" si="189"/>
        <v>OK</v>
      </c>
    </row>
    <row r="1173" spans="1:25" x14ac:dyDescent="0.25">
      <c r="A1173" s="3" t="str">
        <f>Raw_Data!A1173</f>
        <v>c701bb39-0cd8-4e31-9b40-944dcc679fcb</v>
      </c>
      <c r="B1173" s="3">
        <f>Raw_Data!B1173</f>
        <v>66</v>
      </c>
      <c r="C1173" s="3" t="str">
        <f>Raw_Data!C1173</f>
        <v>Other</v>
      </c>
      <c r="D1173" s="3" t="str">
        <f>Raw_Data!D1173</f>
        <v>Premium</v>
      </c>
      <c r="E1173" s="3">
        <f>Raw_Data!E1173</f>
        <v>14.44</v>
      </c>
      <c r="F1173" s="3">
        <f>Raw_Data!F1173</f>
        <v>48</v>
      </c>
      <c r="G1173" s="3" t="str">
        <f>Raw_Data!G1173</f>
        <v>Africa</v>
      </c>
      <c r="H1173" s="3" t="str">
        <f>Raw_Data!H1173</f>
        <v>TV</v>
      </c>
      <c r="I1173" s="3">
        <f>Raw_Data!I1173</f>
        <v>17.989999999999998</v>
      </c>
      <c r="J1173" s="3">
        <f>Raw_Data!J1173</f>
        <v>1</v>
      </c>
      <c r="K1173" s="3" t="str">
        <f>Raw_Data!K1173</f>
        <v>Crypto</v>
      </c>
      <c r="L1173" s="3">
        <f>Raw_Data!L1173</f>
        <v>3</v>
      </c>
      <c r="M1173" s="3">
        <f>Raw_Data!M1173</f>
        <v>0.28999999999999998</v>
      </c>
      <c r="N1173" s="3" t="str">
        <f>Raw_Data!N1173</f>
        <v>Comedy</v>
      </c>
      <c r="O1173" s="3" t="str">
        <f t="shared" si="180"/>
        <v>55-70</v>
      </c>
      <c r="P1173" s="3" t="str">
        <f t="shared" si="181"/>
        <v>10-24h</v>
      </c>
      <c r="Q1173" s="3" t="str">
        <f t="shared" si="182"/>
        <v>46-60d</v>
      </c>
      <c r="R1173" s="3" t="str">
        <f t="shared" si="183"/>
        <v>Medium</v>
      </c>
      <c r="S1173" s="3" t="str">
        <f t="shared" si="184"/>
        <v>High</v>
      </c>
      <c r="T1173" s="3" t="str">
        <f t="shared" si="185"/>
        <v>Churned</v>
      </c>
      <c r="U1173" s="4">
        <f>1/(1+EXP(-(Predictive_Model!$B$5+((B1173-Predictive_Model!$B$20)/Predictive_Model!$C$20)*Predictive_Model!$D$20+((E1173-Predictive_Model!$B$21)/Predictive_Model!$C$21)*Predictive_Model!$D$21+((F1173-Predictive_Model!$B$22)/Predictive_Model!$C$22)*Predictive_Model!$D$22+((I1173-Predictive_Model!$B$23)/Predictive_Model!$C$23)*Predictive_Model!$D$23+((L1173-Predictive_Model!$B$24)/Predictive_Model!$C$24)*Predictive_Model!$D$24+((M1173-Predictive_Model!$B$25)/Predictive_Model!$C$25)*Predictive_Model!$D$25+IF(C1173="Male",Predictive_Model!$D$31,IF(C1173="Other",Predictive_Model!$D$32,0))+IF(D1173="Premium",Predictive_Model!$D$34,IF(D1173="Standard",Predictive_Model!$D$35,0))+IF(G1173="Asia",Predictive_Model!$D$37,IF(G1173="Europe",Predictive_Model!$D$38,IF(G1173="North America",Predictive_Model!$D$39,IF(G1173="Oceania",Predictive_Model!$D$40,IF(G1173="South America",Predictive_Model!$D$41,0)))))+IF(H1173="Laptop",Predictive_Model!$D$43,IF(H1173="Mobile",Predictive_Model!$D$44,IF(H1173="TV",Predictive_Model!$D$45,IF(H1173="Tablet",Predictive_Model!$D$46,0))))+IF(K1173="Crypto",Predictive_Model!$D$48,IF(K1173="Debit Card",Predictive_Model!$D$49,IF(K1173="Gift Card",Predictive_Model!$D$50,IF(K1173="PayPal",Predictive_Model!$D$51,0))))+IF(N1173="Comedy",Predictive_Model!$D$53,IF(N1173="Documentary",Predictive_Model!$D$54,IF(N1173="Drama",Predictive_Model!$D$55,IF(N1173="Horror",Predictive_Model!$D$56,IF(N1173="Romance",Predictive_Model!$D$57,IF(N1173="Sci-Fi",Predictive_Model!$D$58,0)))))))))</f>
        <v>0.73959310627622332</v>
      </c>
      <c r="V1173" s="3" t="str">
        <f t="shared" si="186"/>
        <v>High</v>
      </c>
      <c r="W1173" s="6">
        <f t="shared" si="187"/>
        <v>17.989999999999998</v>
      </c>
      <c r="X1173" s="3" t="str">
        <f t="shared" si="188"/>
        <v>Priority 2</v>
      </c>
      <c r="Y1173" s="3" t="str">
        <f t="shared" si="189"/>
        <v>OK</v>
      </c>
    </row>
    <row r="1174" spans="1:25" x14ac:dyDescent="0.25">
      <c r="A1174" s="3" t="str">
        <f>Raw_Data!A1174</f>
        <v>18bed870-a69b-40c0-8d97-e03ae32e7de8</v>
      </c>
      <c r="B1174" s="3">
        <f>Raw_Data!B1174</f>
        <v>29</v>
      </c>
      <c r="C1174" s="3" t="str">
        <f>Raw_Data!C1174</f>
        <v>Other</v>
      </c>
      <c r="D1174" s="3" t="str">
        <f>Raw_Data!D1174</f>
        <v>Standard</v>
      </c>
      <c r="E1174" s="3">
        <f>Raw_Data!E1174</f>
        <v>8.31</v>
      </c>
      <c r="F1174" s="3">
        <f>Raw_Data!F1174</f>
        <v>30</v>
      </c>
      <c r="G1174" s="3" t="str">
        <f>Raw_Data!G1174</f>
        <v>Asia</v>
      </c>
      <c r="H1174" s="3" t="str">
        <f>Raw_Data!H1174</f>
        <v>Mobile</v>
      </c>
      <c r="I1174" s="3">
        <f>Raw_Data!I1174</f>
        <v>13.99</v>
      </c>
      <c r="J1174" s="3">
        <f>Raw_Data!J1174</f>
        <v>0</v>
      </c>
      <c r="K1174" s="3" t="str">
        <f>Raw_Data!K1174</f>
        <v>PayPal</v>
      </c>
      <c r="L1174" s="3">
        <f>Raw_Data!L1174</f>
        <v>1</v>
      </c>
      <c r="M1174" s="3">
        <f>Raw_Data!M1174</f>
        <v>0.27</v>
      </c>
      <c r="N1174" s="3" t="str">
        <f>Raw_Data!N1174</f>
        <v>Action</v>
      </c>
      <c r="O1174" s="3" t="str">
        <f t="shared" si="180"/>
        <v>25-34</v>
      </c>
      <c r="P1174" s="3" t="str">
        <f t="shared" si="181"/>
        <v>&lt;10h</v>
      </c>
      <c r="Q1174" s="3" t="str">
        <f t="shared" si="182"/>
        <v>22-45d</v>
      </c>
      <c r="R1174" s="3" t="str">
        <f t="shared" si="183"/>
        <v>Medium</v>
      </c>
      <c r="S1174" s="3" t="str">
        <f t="shared" si="184"/>
        <v>Mid</v>
      </c>
      <c r="T1174" s="3" t="str">
        <f t="shared" si="185"/>
        <v>Active</v>
      </c>
      <c r="U1174" s="4">
        <f>1/(1+EXP(-(Predictive_Model!$B$5+((B1174-Predictive_Model!$B$20)/Predictive_Model!$C$20)*Predictive_Model!$D$20+((E1174-Predictive_Model!$B$21)/Predictive_Model!$C$21)*Predictive_Model!$D$21+((F1174-Predictive_Model!$B$22)/Predictive_Model!$C$22)*Predictive_Model!$D$22+((I1174-Predictive_Model!$B$23)/Predictive_Model!$C$23)*Predictive_Model!$D$23+((L1174-Predictive_Model!$B$24)/Predictive_Model!$C$24)*Predictive_Model!$D$24+((M1174-Predictive_Model!$B$25)/Predictive_Model!$C$25)*Predictive_Model!$D$25+IF(C1174="Male",Predictive_Model!$D$31,IF(C1174="Other",Predictive_Model!$D$32,0))+IF(D1174="Premium",Predictive_Model!$D$34,IF(D1174="Standard",Predictive_Model!$D$35,0))+IF(G1174="Asia",Predictive_Model!$D$37,IF(G1174="Europe",Predictive_Model!$D$38,IF(G1174="North America",Predictive_Model!$D$39,IF(G1174="Oceania",Predictive_Model!$D$40,IF(G1174="South America",Predictive_Model!$D$41,0)))))+IF(H1174="Laptop",Predictive_Model!$D$43,IF(H1174="Mobile",Predictive_Model!$D$44,IF(H1174="TV",Predictive_Model!$D$45,IF(H1174="Tablet",Predictive_Model!$D$46,0))))+IF(K1174="Crypto",Predictive_Model!$D$48,IF(K1174="Debit Card",Predictive_Model!$D$49,IF(K1174="Gift Card",Predictive_Model!$D$50,IF(K1174="PayPal",Predictive_Model!$D$51,0))))+IF(N1174="Comedy",Predictive_Model!$D$53,IF(N1174="Documentary",Predictive_Model!$D$54,IF(N1174="Drama",Predictive_Model!$D$55,IF(N1174="Horror",Predictive_Model!$D$56,IF(N1174="Romance",Predictive_Model!$D$57,IF(N1174="Sci-Fi",Predictive_Model!$D$58,0)))))))))</f>
        <v>0.99656782196891436</v>
      </c>
      <c r="V1174" s="3" t="str">
        <f t="shared" si="186"/>
        <v>Critical</v>
      </c>
      <c r="W1174" s="6">
        <f t="shared" si="187"/>
        <v>13.941983829345112</v>
      </c>
      <c r="X1174" s="3" t="str">
        <f t="shared" si="188"/>
        <v>Priority 2</v>
      </c>
      <c r="Y1174" s="3" t="str">
        <f t="shared" si="189"/>
        <v>OK</v>
      </c>
    </row>
    <row r="1175" spans="1:25" x14ac:dyDescent="0.25">
      <c r="A1175" s="3" t="str">
        <f>Raw_Data!A1175</f>
        <v>fa491f04-59eb-4305-83ea-0e1a91ac890f</v>
      </c>
      <c r="B1175" s="3">
        <f>Raw_Data!B1175</f>
        <v>32</v>
      </c>
      <c r="C1175" s="3" t="str">
        <f>Raw_Data!C1175</f>
        <v>Female</v>
      </c>
      <c r="D1175" s="3" t="str">
        <f>Raw_Data!D1175</f>
        <v>Basic</v>
      </c>
      <c r="E1175" s="3">
        <f>Raw_Data!E1175</f>
        <v>11.48</v>
      </c>
      <c r="F1175" s="3">
        <f>Raw_Data!F1175</f>
        <v>34</v>
      </c>
      <c r="G1175" s="3" t="str">
        <f>Raw_Data!G1175</f>
        <v>Oceania</v>
      </c>
      <c r="H1175" s="3" t="str">
        <f>Raw_Data!H1175</f>
        <v>Tablet</v>
      </c>
      <c r="I1175" s="3">
        <f>Raw_Data!I1175</f>
        <v>8.99</v>
      </c>
      <c r="J1175" s="3">
        <f>Raw_Data!J1175</f>
        <v>1</v>
      </c>
      <c r="K1175" s="3" t="str">
        <f>Raw_Data!K1175</f>
        <v>Debit Card</v>
      </c>
      <c r="L1175" s="3">
        <f>Raw_Data!L1175</f>
        <v>1</v>
      </c>
      <c r="M1175" s="3">
        <f>Raw_Data!M1175</f>
        <v>0.33</v>
      </c>
      <c r="N1175" s="3" t="str">
        <f>Raw_Data!N1175</f>
        <v>Horror</v>
      </c>
      <c r="O1175" s="3" t="str">
        <f t="shared" si="180"/>
        <v>25-34</v>
      </c>
      <c r="P1175" s="3" t="str">
        <f t="shared" si="181"/>
        <v>10-24h</v>
      </c>
      <c r="Q1175" s="3" t="str">
        <f t="shared" si="182"/>
        <v>22-45d</v>
      </c>
      <c r="R1175" s="3" t="str">
        <f t="shared" si="183"/>
        <v>Medium</v>
      </c>
      <c r="S1175" s="3" t="str">
        <f t="shared" si="184"/>
        <v>Low</v>
      </c>
      <c r="T1175" s="3" t="str">
        <f t="shared" si="185"/>
        <v>Churned</v>
      </c>
      <c r="U1175" s="4">
        <f>1/(1+EXP(-(Predictive_Model!$B$5+((B1175-Predictive_Model!$B$20)/Predictive_Model!$C$20)*Predictive_Model!$D$20+((E1175-Predictive_Model!$B$21)/Predictive_Model!$C$21)*Predictive_Model!$D$21+((F1175-Predictive_Model!$B$22)/Predictive_Model!$C$22)*Predictive_Model!$D$22+((I1175-Predictive_Model!$B$23)/Predictive_Model!$C$23)*Predictive_Model!$D$23+((L1175-Predictive_Model!$B$24)/Predictive_Model!$C$24)*Predictive_Model!$D$24+((M1175-Predictive_Model!$B$25)/Predictive_Model!$C$25)*Predictive_Model!$D$25+IF(C1175="Male",Predictive_Model!$D$31,IF(C1175="Other",Predictive_Model!$D$32,0))+IF(D1175="Premium",Predictive_Model!$D$34,IF(D1175="Standard",Predictive_Model!$D$35,0))+IF(G1175="Asia",Predictive_Model!$D$37,IF(G1175="Europe",Predictive_Model!$D$38,IF(G1175="North America",Predictive_Model!$D$39,IF(G1175="Oceania",Predictive_Model!$D$40,IF(G1175="South America",Predictive_Model!$D$41,0)))))+IF(H1175="Laptop",Predictive_Model!$D$43,IF(H1175="Mobile",Predictive_Model!$D$44,IF(H1175="TV",Predictive_Model!$D$45,IF(H1175="Tablet",Predictive_Model!$D$46,0))))+IF(K1175="Crypto",Predictive_Model!$D$48,IF(K1175="Debit Card",Predictive_Model!$D$49,IF(K1175="Gift Card",Predictive_Model!$D$50,IF(K1175="PayPal",Predictive_Model!$D$51,0))))+IF(N1175="Comedy",Predictive_Model!$D$53,IF(N1175="Documentary",Predictive_Model!$D$54,IF(N1175="Drama",Predictive_Model!$D$55,IF(N1175="Horror",Predictive_Model!$D$56,IF(N1175="Romance",Predictive_Model!$D$57,IF(N1175="Sci-Fi",Predictive_Model!$D$58,0)))))))))</f>
        <v>0.99827956388709493</v>
      </c>
      <c r="V1175" s="3" t="str">
        <f t="shared" si="186"/>
        <v>Critical</v>
      </c>
      <c r="W1175" s="6">
        <f t="shared" si="187"/>
        <v>8.99</v>
      </c>
      <c r="X1175" s="3" t="str">
        <f t="shared" si="188"/>
        <v>Priority 2</v>
      </c>
      <c r="Y1175" s="3" t="str">
        <f t="shared" si="189"/>
        <v>OK</v>
      </c>
    </row>
    <row r="1176" spans="1:25" x14ac:dyDescent="0.25">
      <c r="A1176" s="3" t="str">
        <f>Raw_Data!A1176</f>
        <v>7be4e423-83bd-4cc9-96d5-a845a5ae728f</v>
      </c>
      <c r="B1176" s="3">
        <f>Raw_Data!B1176</f>
        <v>43</v>
      </c>
      <c r="C1176" s="3" t="str">
        <f>Raw_Data!C1176</f>
        <v>Male</v>
      </c>
      <c r="D1176" s="3" t="str">
        <f>Raw_Data!D1176</f>
        <v>Premium</v>
      </c>
      <c r="E1176" s="3">
        <f>Raw_Data!E1176</f>
        <v>1.99</v>
      </c>
      <c r="F1176" s="3">
        <f>Raw_Data!F1176</f>
        <v>17</v>
      </c>
      <c r="G1176" s="3" t="str">
        <f>Raw_Data!G1176</f>
        <v>Africa</v>
      </c>
      <c r="H1176" s="3" t="str">
        <f>Raw_Data!H1176</f>
        <v>TV</v>
      </c>
      <c r="I1176" s="3">
        <f>Raw_Data!I1176</f>
        <v>17.989999999999998</v>
      </c>
      <c r="J1176" s="3">
        <f>Raw_Data!J1176</f>
        <v>1</v>
      </c>
      <c r="K1176" s="3" t="str">
        <f>Raw_Data!K1176</f>
        <v>Crypto</v>
      </c>
      <c r="L1176" s="3">
        <f>Raw_Data!L1176</f>
        <v>5</v>
      </c>
      <c r="M1176" s="3">
        <f>Raw_Data!M1176</f>
        <v>0.11</v>
      </c>
      <c r="N1176" s="3" t="str">
        <f>Raw_Data!N1176</f>
        <v>Action</v>
      </c>
      <c r="O1176" s="3" t="str">
        <f t="shared" si="180"/>
        <v>35-44</v>
      </c>
      <c r="P1176" s="3" t="str">
        <f t="shared" si="181"/>
        <v>&lt;10h</v>
      </c>
      <c r="Q1176" s="3" t="str">
        <f t="shared" si="182"/>
        <v>8-21d</v>
      </c>
      <c r="R1176" s="3" t="str">
        <f t="shared" si="183"/>
        <v>Medium</v>
      </c>
      <c r="S1176" s="3" t="str">
        <f t="shared" si="184"/>
        <v>High</v>
      </c>
      <c r="T1176" s="3" t="str">
        <f t="shared" si="185"/>
        <v>Churned</v>
      </c>
      <c r="U1176" s="4">
        <f>1/(1+EXP(-(Predictive_Model!$B$5+((B1176-Predictive_Model!$B$20)/Predictive_Model!$C$20)*Predictive_Model!$D$20+((E1176-Predictive_Model!$B$21)/Predictive_Model!$C$21)*Predictive_Model!$D$21+((F1176-Predictive_Model!$B$22)/Predictive_Model!$C$22)*Predictive_Model!$D$22+((I1176-Predictive_Model!$B$23)/Predictive_Model!$C$23)*Predictive_Model!$D$23+((L1176-Predictive_Model!$B$24)/Predictive_Model!$C$24)*Predictive_Model!$D$24+((M1176-Predictive_Model!$B$25)/Predictive_Model!$C$25)*Predictive_Model!$D$25+IF(C1176="Male",Predictive_Model!$D$31,IF(C1176="Other",Predictive_Model!$D$32,0))+IF(D1176="Premium",Predictive_Model!$D$34,IF(D1176="Standard",Predictive_Model!$D$35,0))+IF(G1176="Asia",Predictive_Model!$D$37,IF(G1176="Europe",Predictive_Model!$D$38,IF(G1176="North America",Predictive_Model!$D$39,IF(G1176="Oceania",Predictive_Model!$D$40,IF(G1176="South America",Predictive_Model!$D$41,0)))))+IF(H1176="Laptop",Predictive_Model!$D$43,IF(H1176="Mobile",Predictive_Model!$D$44,IF(H1176="TV",Predictive_Model!$D$45,IF(H1176="Tablet",Predictive_Model!$D$46,0))))+IF(K1176="Crypto",Predictive_Model!$D$48,IF(K1176="Debit Card",Predictive_Model!$D$49,IF(K1176="Gift Card",Predictive_Model!$D$50,IF(K1176="PayPal",Predictive_Model!$D$51,0))))+IF(N1176="Comedy",Predictive_Model!$D$53,IF(N1176="Documentary",Predictive_Model!$D$54,IF(N1176="Drama",Predictive_Model!$D$55,IF(N1176="Horror",Predictive_Model!$D$56,IF(N1176="Romance",Predictive_Model!$D$57,IF(N1176="Sci-Fi",Predictive_Model!$D$58,0)))))))))</f>
        <v>0.40846114775952574</v>
      </c>
      <c r="V1176" s="3" t="str">
        <f t="shared" si="186"/>
        <v>Medium</v>
      </c>
      <c r="W1176" s="6">
        <f t="shared" si="187"/>
        <v>17.989999999999998</v>
      </c>
      <c r="X1176" s="3" t="str">
        <f t="shared" si="188"/>
        <v>Monitor</v>
      </c>
      <c r="Y1176" s="3" t="str">
        <f t="shared" si="189"/>
        <v>OK</v>
      </c>
    </row>
    <row r="1177" spans="1:25" x14ac:dyDescent="0.25">
      <c r="A1177" s="3" t="str">
        <f>Raw_Data!A1177</f>
        <v>69a8fdc5-cf5b-43c9-bd8d-3fb8299eac10</v>
      </c>
      <c r="B1177" s="3">
        <f>Raw_Data!B1177</f>
        <v>61</v>
      </c>
      <c r="C1177" s="3" t="str">
        <f>Raw_Data!C1177</f>
        <v>Other</v>
      </c>
      <c r="D1177" s="3" t="str">
        <f>Raw_Data!D1177</f>
        <v>Standard</v>
      </c>
      <c r="E1177" s="3">
        <f>Raw_Data!E1177</f>
        <v>8.1199999999999992</v>
      </c>
      <c r="F1177" s="3">
        <f>Raw_Data!F1177</f>
        <v>56</v>
      </c>
      <c r="G1177" s="3" t="str">
        <f>Raw_Data!G1177</f>
        <v>Africa</v>
      </c>
      <c r="H1177" s="3" t="str">
        <f>Raw_Data!H1177</f>
        <v>TV</v>
      </c>
      <c r="I1177" s="3">
        <f>Raw_Data!I1177</f>
        <v>13.99</v>
      </c>
      <c r="J1177" s="3">
        <f>Raw_Data!J1177</f>
        <v>0</v>
      </c>
      <c r="K1177" s="3" t="str">
        <f>Raw_Data!K1177</f>
        <v>Credit Card</v>
      </c>
      <c r="L1177" s="3">
        <f>Raw_Data!L1177</f>
        <v>4</v>
      </c>
      <c r="M1177" s="3">
        <f>Raw_Data!M1177</f>
        <v>0.14000000000000001</v>
      </c>
      <c r="N1177" s="3" t="str">
        <f>Raw_Data!N1177</f>
        <v>Horror</v>
      </c>
      <c r="O1177" s="3" t="str">
        <f t="shared" si="180"/>
        <v>55-70</v>
      </c>
      <c r="P1177" s="3" t="str">
        <f t="shared" si="181"/>
        <v>&lt;10h</v>
      </c>
      <c r="Q1177" s="3" t="str">
        <f t="shared" si="182"/>
        <v>46-60d</v>
      </c>
      <c r="R1177" s="3" t="str">
        <f t="shared" si="183"/>
        <v>Low</v>
      </c>
      <c r="S1177" s="3" t="str">
        <f t="shared" si="184"/>
        <v>Mid</v>
      </c>
      <c r="T1177" s="3" t="str">
        <f t="shared" si="185"/>
        <v>Active</v>
      </c>
      <c r="U1177" s="4">
        <f>1/(1+EXP(-(Predictive_Model!$B$5+((B1177-Predictive_Model!$B$20)/Predictive_Model!$C$20)*Predictive_Model!$D$20+((E1177-Predictive_Model!$B$21)/Predictive_Model!$C$21)*Predictive_Model!$D$21+((F1177-Predictive_Model!$B$22)/Predictive_Model!$C$22)*Predictive_Model!$D$22+((I1177-Predictive_Model!$B$23)/Predictive_Model!$C$23)*Predictive_Model!$D$23+((L1177-Predictive_Model!$B$24)/Predictive_Model!$C$24)*Predictive_Model!$D$24+((M1177-Predictive_Model!$B$25)/Predictive_Model!$C$25)*Predictive_Model!$D$25+IF(C1177="Male",Predictive_Model!$D$31,IF(C1177="Other",Predictive_Model!$D$32,0))+IF(D1177="Premium",Predictive_Model!$D$34,IF(D1177="Standard",Predictive_Model!$D$35,0))+IF(G1177="Asia",Predictive_Model!$D$37,IF(G1177="Europe",Predictive_Model!$D$38,IF(G1177="North America",Predictive_Model!$D$39,IF(G1177="Oceania",Predictive_Model!$D$40,IF(G1177="South America",Predictive_Model!$D$41,0)))))+IF(H1177="Laptop",Predictive_Model!$D$43,IF(H1177="Mobile",Predictive_Model!$D$44,IF(H1177="TV",Predictive_Model!$D$45,IF(H1177="Tablet",Predictive_Model!$D$46,0))))+IF(K1177="Crypto",Predictive_Model!$D$48,IF(K1177="Debit Card",Predictive_Model!$D$49,IF(K1177="Gift Card",Predictive_Model!$D$50,IF(K1177="PayPal",Predictive_Model!$D$51,0))))+IF(N1177="Comedy",Predictive_Model!$D$53,IF(N1177="Documentary",Predictive_Model!$D$54,IF(N1177="Drama",Predictive_Model!$D$55,IF(N1177="Horror",Predictive_Model!$D$56,IF(N1177="Romance",Predictive_Model!$D$57,IF(N1177="Sci-Fi",Predictive_Model!$D$58,0)))))))))</f>
        <v>0.99560046364737842</v>
      </c>
      <c r="V1177" s="3" t="str">
        <f t="shared" si="186"/>
        <v>Critical</v>
      </c>
      <c r="W1177" s="6">
        <f t="shared" si="187"/>
        <v>13.928450486426824</v>
      </c>
      <c r="X1177" s="3" t="str">
        <f t="shared" si="188"/>
        <v>Priority 2</v>
      </c>
      <c r="Y1177" s="3" t="str">
        <f t="shared" si="189"/>
        <v>OK</v>
      </c>
    </row>
    <row r="1178" spans="1:25" x14ac:dyDescent="0.25">
      <c r="A1178" s="3" t="str">
        <f>Raw_Data!A1178</f>
        <v>dcaf88dd-7810-44bb-ab55-d2ad4410ad63</v>
      </c>
      <c r="B1178" s="3">
        <f>Raw_Data!B1178</f>
        <v>44</v>
      </c>
      <c r="C1178" s="3" t="str">
        <f>Raw_Data!C1178</f>
        <v>Other</v>
      </c>
      <c r="D1178" s="3" t="str">
        <f>Raw_Data!D1178</f>
        <v>Basic</v>
      </c>
      <c r="E1178" s="3">
        <f>Raw_Data!E1178</f>
        <v>1.4</v>
      </c>
      <c r="F1178" s="3">
        <f>Raw_Data!F1178</f>
        <v>58</v>
      </c>
      <c r="G1178" s="3" t="str">
        <f>Raw_Data!G1178</f>
        <v>Asia</v>
      </c>
      <c r="H1178" s="3" t="str">
        <f>Raw_Data!H1178</f>
        <v>TV</v>
      </c>
      <c r="I1178" s="3">
        <f>Raw_Data!I1178</f>
        <v>8.99</v>
      </c>
      <c r="J1178" s="3">
        <f>Raw_Data!J1178</f>
        <v>1</v>
      </c>
      <c r="K1178" s="3" t="str">
        <f>Raw_Data!K1178</f>
        <v>Debit Card</v>
      </c>
      <c r="L1178" s="3">
        <f>Raw_Data!L1178</f>
        <v>5</v>
      </c>
      <c r="M1178" s="3">
        <f>Raw_Data!M1178</f>
        <v>0.02</v>
      </c>
      <c r="N1178" s="3" t="str">
        <f>Raw_Data!N1178</f>
        <v>Drama</v>
      </c>
      <c r="O1178" s="3" t="str">
        <f t="shared" si="180"/>
        <v>35-44</v>
      </c>
      <c r="P1178" s="3" t="str">
        <f t="shared" si="181"/>
        <v>&lt;10h</v>
      </c>
      <c r="Q1178" s="3" t="str">
        <f t="shared" si="182"/>
        <v>46-60d</v>
      </c>
      <c r="R1178" s="3" t="str">
        <f t="shared" si="183"/>
        <v>Low</v>
      </c>
      <c r="S1178" s="3" t="str">
        <f t="shared" si="184"/>
        <v>Low</v>
      </c>
      <c r="T1178" s="3" t="str">
        <f t="shared" si="185"/>
        <v>Churned</v>
      </c>
      <c r="U1178" s="4">
        <f>1/(1+EXP(-(Predictive_Model!$B$5+((B1178-Predictive_Model!$B$20)/Predictive_Model!$C$20)*Predictive_Model!$D$20+((E1178-Predictive_Model!$B$21)/Predictive_Model!$C$21)*Predictive_Model!$D$21+((F1178-Predictive_Model!$B$22)/Predictive_Model!$C$22)*Predictive_Model!$D$22+((I1178-Predictive_Model!$B$23)/Predictive_Model!$C$23)*Predictive_Model!$D$23+((L1178-Predictive_Model!$B$24)/Predictive_Model!$C$24)*Predictive_Model!$D$24+((M1178-Predictive_Model!$B$25)/Predictive_Model!$C$25)*Predictive_Model!$D$25+IF(C1178="Male",Predictive_Model!$D$31,IF(C1178="Other",Predictive_Model!$D$32,0))+IF(D1178="Premium",Predictive_Model!$D$34,IF(D1178="Standard",Predictive_Model!$D$35,0))+IF(G1178="Asia",Predictive_Model!$D$37,IF(G1178="Europe",Predictive_Model!$D$38,IF(G1178="North America",Predictive_Model!$D$39,IF(G1178="Oceania",Predictive_Model!$D$40,IF(G1178="South America",Predictive_Model!$D$41,0)))))+IF(H1178="Laptop",Predictive_Model!$D$43,IF(H1178="Mobile",Predictive_Model!$D$44,IF(H1178="TV",Predictive_Model!$D$45,IF(H1178="Tablet",Predictive_Model!$D$46,0))))+IF(K1178="Crypto",Predictive_Model!$D$48,IF(K1178="Debit Card",Predictive_Model!$D$49,IF(K1178="Gift Card",Predictive_Model!$D$50,IF(K1178="PayPal",Predictive_Model!$D$51,0))))+IF(N1178="Comedy",Predictive_Model!$D$53,IF(N1178="Documentary",Predictive_Model!$D$54,IF(N1178="Drama",Predictive_Model!$D$55,IF(N1178="Horror",Predictive_Model!$D$56,IF(N1178="Romance",Predictive_Model!$D$57,IF(N1178="Sci-Fi",Predictive_Model!$D$58,0)))))))))</f>
        <v>0.99967438142245135</v>
      </c>
      <c r="V1178" s="3" t="str">
        <f t="shared" si="186"/>
        <v>Critical</v>
      </c>
      <c r="W1178" s="6">
        <f t="shared" si="187"/>
        <v>8.99</v>
      </c>
      <c r="X1178" s="3" t="str">
        <f t="shared" si="188"/>
        <v>Priority 2</v>
      </c>
      <c r="Y1178" s="3" t="str">
        <f t="shared" si="189"/>
        <v>OK</v>
      </c>
    </row>
    <row r="1179" spans="1:25" x14ac:dyDescent="0.25">
      <c r="A1179" s="3" t="str">
        <f>Raw_Data!A1179</f>
        <v>a9d14534-5bca-41dd-8d02-0d92570cb764</v>
      </c>
      <c r="B1179" s="3">
        <f>Raw_Data!B1179</f>
        <v>35</v>
      </c>
      <c r="C1179" s="3" t="str">
        <f>Raw_Data!C1179</f>
        <v>Male</v>
      </c>
      <c r="D1179" s="3" t="str">
        <f>Raw_Data!D1179</f>
        <v>Standard</v>
      </c>
      <c r="E1179" s="3">
        <f>Raw_Data!E1179</f>
        <v>4.13</v>
      </c>
      <c r="F1179" s="3">
        <f>Raw_Data!F1179</f>
        <v>32</v>
      </c>
      <c r="G1179" s="3" t="str">
        <f>Raw_Data!G1179</f>
        <v>Africa</v>
      </c>
      <c r="H1179" s="3" t="str">
        <f>Raw_Data!H1179</f>
        <v>TV</v>
      </c>
      <c r="I1179" s="3">
        <f>Raw_Data!I1179</f>
        <v>13.99</v>
      </c>
      <c r="J1179" s="3">
        <f>Raw_Data!J1179</f>
        <v>1</v>
      </c>
      <c r="K1179" s="3" t="str">
        <f>Raw_Data!K1179</f>
        <v>Credit Card</v>
      </c>
      <c r="L1179" s="3">
        <f>Raw_Data!L1179</f>
        <v>1</v>
      </c>
      <c r="M1179" s="3">
        <f>Raw_Data!M1179</f>
        <v>0.13</v>
      </c>
      <c r="N1179" s="3" t="str">
        <f>Raw_Data!N1179</f>
        <v>Horror</v>
      </c>
      <c r="O1179" s="3" t="str">
        <f t="shared" si="180"/>
        <v>35-44</v>
      </c>
      <c r="P1179" s="3" t="str">
        <f t="shared" si="181"/>
        <v>&lt;10h</v>
      </c>
      <c r="Q1179" s="3" t="str">
        <f t="shared" si="182"/>
        <v>22-45d</v>
      </c>
      <c r="R1179" s="3" t="str">
        <f t="shared" si="183"/>
        <v>Medium</v>
      </c>
      <c r="S1179" s="3" t="str">
        <f t="shared" si="184"/>
        <v>Mid</v>
      </c>
      <c r="T1179" s="3" t="str">
        <f t="shared" si="185"/>
        <v>Churned</v>
      </c>
      <c r="U1179" s="4">
        <f>1/(1+EXP(-(Predictive_Model!$B$5+((B1179-Predictive_Model!$B$20)/Predictive_Model!$C$20)*Predictive_Model!$D$20+((E1179-Predictive_Model!$B$21)/Predictive_Model!$C$21)*Predictive_Model!$D$21+((F1179-Predictive_Model!$B$22)/Predictive_Model!$C$22)*Predictive_Model!$D$22+((I1179-Predictive_Model!$B$23)/Predictive_Model!$C$23)*Predictive_Model!$D$23+((L1179-Predictive_Model!$B$24)/Predictive_Model!$C$24)*Predictive_Model!$D$24+((M1179-Predictive_Model!$B$25)/Predictive_Model!$C$25)*Predictive_Model!$D$25+IF(C1179="Male",Predictive_Model!$D$31,IF(C1179="Other",Predictive_Model!$D$32,0))+IF(D1179="Premium",Predictive_Model!$D$34,IF(D1179="Standard",Predictive_Model!$D$35,0))+IF(G1179="Asia",Predictive_Model!$D$37,IF(G1179="Europe",Predictive_Model!$D$38,IF(G1179="North America",Predictive_Model!$D$39,IF(G1179="Oceania",Predictive_Model!$D$40,IF(G1179="South America",Predictive_Model!$D$41,0)))))+IF(H1179="Laptop",Predictive_Model!$D$43,IF(H1179="Mobile",Predictive_Model!$D$44,IF(H1179="TV",Predictive_Model!$D$45,IF(H1179="Tablet",Predictive_Model!$D$46,0))))+IF(K1179="Crypto",Predictive_Model!$D$48,IF(K1179="Debit Card",Predictive_Model!$D$49,IF(K1179="Gift Card",Predictive_Model!$D$50,IF(K1179="PayPal",Predictive_Model!$D$51,0))))+IF(N1179="Comedy",Predictive_Model!$D$53,IF(N1179="Documentary",Predictive_Model!$D$54,IF(N1179="Drama",Predictive_Model!$D$55,IF(N1179="Horror",Predictive_Model!$D$56,IF(N1179="Romance",Predictive_Model!$D$57,IF(N1179="Sci-Fi",Predictive_Model!$D$58,0)))))))))</f>
        <v>0.9970992677979148</v>
      </c>
      <c r="V1179" s="3" t="str">
        <f t="shared" si="186"/>
        <v>Critical</v>
      </c>
      <c r="W1179" s="6">
        <f t="shared" si="187"/>
        <v>13.99</v>
      </c>
      <c r="X1179" s="3" t="str">
        <f t="shared" si="188"/>
        <v>Priority 2</v>
      </c>
      <c r="Y1179" s="3" t="str">
        <f t="shared" si="189"/>
        <v>OK</v>
      </c>
    </row>
    <row r="1180" spans="1:25" x14ac:dyDescent="0.25">
      <c r="A1180" s="3" t="str">
        <f>Raw_Data!A1180</f>
        <v>179e0f5d-799d-4691-accc-09755ff50aac</v>
      </c>
      <c r="B1180" s="3">
        <f>Raw_Data!B1180</f>
        <v>67</v>
      </c>
      <c r="C1180" s="3" t="str">
        <f>Raw_Data!C1180</f>
        <v>Female</v>
      </c>
      <c r="D1180" s="3" t="str">
        <f>Raw_Data!D1180</f>
        <v>Basic</v>
      </c>
      <c r="E1180" s="3">
        <f>Raw_Data!E1180</f>
        <v>23.72</v>
      </c>
      <c r="F1180" s="3">
        <f>Raw_Data!F1180</f>
        <v>49</v>
      </c>
      <c r="G1180" s="3" t="str">
        <f>Raw_Data!G1180</f>
        <v>Oceania</v>
      </c>
      <c r="H1180" s="3" t="str">
        <f>Raw_Data!H1180</f>
        <v>Desktop</v>
      </c>
      <c r="I1180" s="3">
        <f>Raw_Data!I1180</f>
        <v>8.99</v>
      </c>
      <c r="J1180" s="3">
        <f>Raw_Data!J1180</f>
        <v>1</v>
      </c>
      <c r="K1180" s="3" t="str">
        <f>Raw_Data!K1180</f>
        <v>Gift Card</v>
      </c>
      <c r="L1180" s="3">
        <f>Raw_Data!L1180</f>
        <v>5</v>
      </c>
      <c r="M1180" s="3">
        <f>Raw_Data!M1180</f>
        <v>0.47</v>
      </c>
      <c r="N1180" s="3" t="str">
        <f>Raw_Data!N1180</f>
        <v>Documentary</v>
      </c>
      <c r="O1180" s="3" t="str">
        <f t="shared" si="180"/>
        <v>55-70</v>
      </c>
      <c r="P1180" s="3" t="str">
        <f t="shared" si="181"/>
        <v>10-24h</v>
      </c>
      <c r="Q1180" s="3" t="str">
        <f t="shared" si="182"/>
        <v>46-60d</v>
      </c>
      <c r="R1180" s="3" t="str">
        <f t="shared" si="183"/>
        <v>Medium</v>
      </c>
      <c r="S1180" s="3" t="str">
        <f t="shared" si="184"/>
        <v>Low</v>
      </c>
      <c r="T1180" s="3" t="str">
        <f t="shared" si="185"/>
        <v>Churned</v>
      </c>
      <c r="U1180" s="4">
        <f>1/(1+EXP(-(Predictive_Model!$B$5+((B1180-Predictive_Model!$B$20)/Predictive_Model!$C$20)*Predictive_Model!$D$20+((E1180-Predictive_Model!$B$21)/Predictive_Model!$C$21)*Predictive_Model!$D$21+((F1180-Predictive_Model!$B$22)/Predictive_Model!$C$22)*Predictive_Model!$D$22+((I1180-Predictive_Model!$B$23)/Predictive_Model!$C$23)*Predictive_Model!$D$23+((L1180-Predictive_Model!$B$24)/Predictive_Model!$C$24)*Predictive_Model!$D$24+((M1180-Predictive_Model!$B$25)/Predictive_Model!$C$25)*Predictive_Model!$D$25+IF(C1180="Male",Predictive_Model!$D$31,IF(C1180="Other",Predictive_Model!$D$32,0))+IF(D1180="Premium",Predictive_Model!$D$34,IF(D1180="Standard",Predictive_Model!$D$35,0))+IF(G1180="Asia",Predictive_Model!$D$37,IF(G1180="Europe",Predictive_Model!$D$38,IF(G1180="North America",Predictive_Model!$D$39,IF(G1180="Oceania",Predictive_Model!$D$40,IF(G1180="South America",Predictive_Model!$D$41,0)))))+IF(H1180="Laptop",Predictive_Model!$D$43,IF(H1180="Mobile",Predictive_Model!$D$44,IF(H1180="TV",Predictive_Model!$D$45,IF(H1180="Tablet",Predictive_Model!$D$46,0))))+IF(K1180="Crypto",Predictive_Model!$D$48,IF(K1180="Debit Card",Predictive_Model!$D$49,IF(K1180="Gift Card",Predictive_Model!$D$50,IF(K1180="PayPal",Predictive_Model!$D$51,0))))+IF(N1180="Comedy",Predictive_Model!$D$53,IF(N1180="Documentary",Predictive_Model!$D$54,IF(N1180="Drama",Predictive_Model!$D$55,IF(N1180="Horror",Predictive_Model!$D$56,IF(N1180="Romance",Predictive_Model!$D$57,IF(N1180="Sci-Fi",Predictive_Model!$D$58,0)))))))))</f>
        <v>0.57164167275619682</v>
      </c>
      <c r="V1180" s="3" t="str">
        <f t="shared" si="186"/>
        <v>High</v>
      </c>
      <c r="W1180" s="6">
        <f t="shared" si="187"/>
        <v>8.99</v>
      </c>
      <c r="X1180" s="3" t="str">
        <f t="shared" si="188"/>
        <v>Priority 2</v>
      </c>
      <c r="Y1180" s="3" t="str">
        <f t="shared" si="189"/>
        <v>OK</v>
      </c>
    </row>
    <row r="1181" spans="1:25" x14ac:dyDescent="0.25">
      <c r="A1181" s="3" t="str">
        <f>Raw_Data!A1181</f>
        <v>8224eaf1-c683-4c85-a1f9-8bb9c2ef21ec</v>
      </c>
      <c r="B1181" s="3">
        <f>Raw_Data!B1181</f>
        <v>67</v>
      </c>
      <c r="C1181" s="3" t="str">
        <f>Raw_Data!C1181</f>
        <v>Female</v>
      </c>
      <c r="D1181" s="3" t="str">
        <f>Raw_Data!D1181</f>
        <v>Standard</v>
      </c>
      <c r="E1181" s="3">
        <f>Raw_Data!E1181</f>
        <v>8.1199999999999992</v>
      </c>
      <c r="F1181" s="3">
        <f>Raw_Data!F1181</f>
        <v>26</v>
      </c>
      <c r="G1181" s="3" t="str">
        <f>Raw_Data!G1181</f>
        <v>South America</v>
      </c>
      <c r="H1181" s="3" t="str">
        <f>Raw_Data!H1181</f>
        <v>TV</v>
      </c>
      <c r="I1181" s="3">
        <f>Raw_Data!I1181</f>
        <v>13.99</v>
      </c>
      <c r="J1181" s="3">
        <f>Raw_Data!J1181</f>
        <v>0</v>
      </c>
      <c r="K1181" s="3" t="str">
        <f>Raw_Data!K1181</f>
        <v>Credit Card</v>
      </c>
      <c r="L1181" s="3">
        <f>Raw_Data!L1181</f>
        <v>3</v>
      </c>
      <c r="M1181" s="3">
        <f>Raw_Data!M1181</f>
        <v>0.3</v>
      </c>
      <c r="N1181" s="3" t="str">
        <f>Raw_Data!N1181</f>
        <v>Drama</v>
      </c>
      <c r="O1181" s="3" t="str">
        <f t="shared" si="180"/>
        <v>55-70</v>
      </c>
      <c r="P1181" s="3" t="str">
        <f t="shared" si="181"/>
        <v>&lt;10h</v>
      </c>
      <c r="Q1181" s="3" t="str">
        <f t="shared" si="182"/>
        <v>22-45d</v>
      </c>
      <c r="R1181" s="3" t="str">
        <f t="shared" si="183"/>
        <v>Medium</v>
      </c>
      <c r="S1181" s="3" t="str">
        <f t="shared" si="184"/>
        <v>Mid</v>
      </c>
      <c r="T1181" s="3" t="str">
        <f t="shared" si="185"/>
        <v>Active</v>
      </c>
      <c r="U1181" s="4">
        <f>1/(1+EXP(-(Predictive_Model!$B$5+((B1181-Predictive_Model!$B$20)/Predictive_Model!$C$20)*Predictive_Model!$D$20+((E1181-Predictive_Model!$B$21)/Predictive_Model!$C$21)*Predictive_Model!$D$21+((F1181-Predictive_Model!$B$22)/Predictive_Model!$C$22)*Predictive_Model!$D$22+((I1181-Predictive_Model!$B$23)/Predictive_Model!$C$23)*Predictive_Model!$D$23+((L1181-Predictive_Model!$B$24)/Predictive_Model!$C$24)*Predictive_Model!$D$24+((M1181-Predictive_Model!$B$25)/Predictive_Model!$C$25)*Predictive_Model!$D$25+IF(C1181="Male",Predictive_Model!$D$31,IF(C1181="Other",Predictive_Model!$D$32,0))+IF(D1181="Premium",Predictive_Model!$D$34,IF(D1181="Standard",Predictive_Model!$D$35,0))+IF(G1181="Asia",Predictive_Model!$D$37,IF(G1181="Europe",Predictive_Model!$D$38,IF(G1181="North America",Predictive_Model!$D$39,IF(G1181="Oceania",Predictive_Model!$D$40,IF(G1181="South America",Predictive_Model!$D$41,0)))))+IF(H1181="Laptop",Predictive_Model!$D$43,IF(H1181="Mobile",Predictive_Model!$D$44,IF(H1181="TV",Predictive_Model!$D$45,IF(H1181="Tablet",Predictive_Model!$D$46,0))))+IF(K1181="Crypto",Predictive_Model!$D$48,IF(K1181="Debit Card",Predictive_Model!$D$49,IF(K1181="Gift Card",Predictive_Model!$D$50,IF(K1181="PayPal",Predictive_Model!$D$51,0))))+IF(N1181="Comedy",Predictive_Model!$D$53,IF(N1181="Documentary",Predictive_Model!$D$54,IF(N1181="Drama",Predictive_Model!$D$55,IF(N1181="Horror",Predictive_Model!$D$56,IF(N1181="Romance",Predictive_Model!$D$57,IF(N1181="Sci-Fi",Predictive_Model!$D$58,0)))))))))</f>
        <v>0.89585345402590544</v>
      </c>
      <c r="V1181" s="3" t="str">
        <f t="shared" si="186"/>
        <v>Critical</v>
      </c>
      <c r="W1181" s="6">
        <f t="shared" si="187"/>
        <v>12.532989821822417</v>
      </c>
      <c r="X1181" s="3" t="str">
        <f t="shared" si="188"/>
        <v>Priority 2</v>
      </c>
      <c r="Y1181" s="3" t="str">
        <f t="shared" si="189"/>
        <v>OK</v>
      </c>
    </row>
    <row r="1182" spans="1:25" x14ac:dyDescent="0.25">
      <c r="A1182" s="3" t="str">
        <f>Raw_Data!A1182</f>
        <v>4d72f986-020f-4c5e-9e76-eb69bea859e6</v>
      </c>
      <c r="B1182" s="3">
        <f>Raw_Data!B1182</f>
        <v>46</v>
      </c>
      <c r="C1182" s="3" t="str">
        <f>Raw_Data!C1182</f>
        <v>Other</v>
      </c>
      <c r="D1182" s="3" t="str">
        <f>Raw_Data!D1182</f>
        <v>Standard</v>
      </c>
      <c r="E1182" s="3">
        <f>Raw_Data!E1182</f>
        <v>1.24</v>
      </c>
      <c r="F1182" s="3">
        <f>Raw_Data!F1182</f>
        <v>60</v>
      </c>
      <c r="G1182" s="3" t="str">
        <f>Raw_Data!G1182</f>
        <v>Europe</v>
      </c>
      <c r="H1182" s="3" t="str">
        <f>Raw_Data!H1182</f>
        <v>TV</v>
      </c>
      <c r="I1182" s="3">
        <f>Raw_Data!I1182</f>
        <v>13.99</v>
      </c>
      <c r="J1182" s="3">
        <f>Raw_Data!J1182</f>
        <v>1</v>
      </c>
      <c r="K1182" s="3" t="str">
        <f>Raw_Data!K1182</f>
        <v>Debit Card</v>
      </c>
      <c r="L1182" s="3">
        <f>Raw_Data!L1182</f>
        <v>5</v>
      </c>
      <c r="M1182" s="3">
        <f>Raw_Data!M1182</f>
        <v>0.02</v>
      </c>
      <c r="N1182" s="3" t="str">
        <f>Raw_Data!N1182</f>
        <v>Horror</v>
      </c>
      <c r="O1182" s="3" t="str">
        <f t="shared" si="180"/>
        <v>45-54</v>
      </c>
      <c r="P1182" s="3" t="str">
        <f t="shared" si="181"/>
        <v>&lt;10h</v>
      </c>
      <c r="Q1182" s="3" t="str">
        <f t="shared" si="182"/>
        <v>46-60d</v>
      </c>
      <c r="R1182" s="3" t="str">
        <f t="shared" si="183"/>
        <v>Low</v>
      </c>
      <c r="S1182" s="3" t="str">
        <f t="shared" si="184"/>
        <v>Mid</v>
      </c>
      <c r="T1182" s="3" t="str">
        <f t="shared" si="185"/>
        <v>Churned</v>
      </c>
      <c r="U1182" s="4">
        <f>1/(1+EXP(-(Predictive_Model!$B$5+((B1182-Predictive_Model!$B$20)/Predictive_Model!$C$20)*Predictive_Model!$D$20+((E1182-Predictive_Model!$B$21)/Predictive_Model!$C$21)*Predictive_Model!$D$21+((F1182-Predictive_Model!$B$22)/Predictive_Model!$C$22)*Predictive_Model!$D$22+((I1182-Predictive_Model!$B$23)/Predictive_Model!$C$23)*Predictive_Model!$D$23+((L1182-Predictive_Model!$B$24)/Predictive_Model!$C$24)*Predictive_Model!$D$24+((M1182-Predictive_Model!$B$25)/Predictive_Model!$C$25)*Predictive_Model!$D$25+IF(C1182="Male",Predictive_Model!$D$31,IF(C1182="Other",Predictive_Model!$D$32,0))+IF(D1182="Premium",Predictive_Model!$D$34,IF(D1182="Standard",Predictive_Model!$D$35,0))+IF(G1182="Asia",Predictive_Model!$D$37,IF(G1182="Europe",Predictive_Model!$D$38,IF(G1182="North America",Predictive_Model!$D$39,IF(G1182="Oceania",Predictive_Model!$D$40,IF(G1182="South America",Predictive_Model!$D$41,0)))))+IF(H1182="Laptop",Predictive_Model!$D$43,IF(H1182="Mobile",Predictive_Model!$D$44,IF(H1182="TV",Predictive_Model!$D$45,IF(H1182="Tablet",Predictive_Model!$D$46,0))))+IF(K1182="Crypto",Predictive_Model!$D$48,IF(K1182="Debit Card",Predictive_Model!$D$49,IF(K1182="Gift Card",Predictive_Model!$D$50,IF(K1182="PayPal",Predictive_Model!$D$51,0))))+IF(N1182="Comedy",Predictive_Model!$D$53,IF(N1182="Documentary",Predictive_Model!$D$54,IF(N1182="Drama",Predictive_Model!$D$55,IF(N1182="Horror",Predictive_Model!$D$56,IF(N1182="Romance",Predictive_Model!$D$57,IF(N1182="Sci-Fi",Predictive_Model!$D$58,0)))))))))</f>
        <v>0.9993360663891051</v>
      </c>
      <c r="V1182" s="3" t="str">
        <f t="shared" si="186"/>
        <v>Critical</v>
      </c>
      <c r="W1182" s="6">
        <f t="shared" si="187"/>
        <v>13.99</v>
      </c>
      <c r="X1182" s="3" t="str">
        <f t="shared" si="188"/>
        <v>Priority 2</v>
      </c>
      <c r="Y1182" s="3" t="str">
        <f t="shared" si="189"/>
        <v>OK</v>
      </c>
    </row>
    <row r="1183" spans="1:25" x14ac:dyDescent="0.25">
      <c r="A1183" s="3" t="str">
        <f>Raw_Data!A1183</f>
        <v>39ec453a-2361-4649-b68a-cba07181c4a7</v>
      </c>
      <c r="B1183" s="3">
        <f>Raw_Data!B1183</f>
        <v>41</v>
      </c>
      <c r="C1183" s="3" t="str">
        <f>Raw_Data!C1183</f>
        <v>Other</v>
      </c>
      <c r="D1183" s="3" t="str">
        <f>Raw_Data!D1183</f>
        <v>Standard</v>
      </c>
      <c r="E1183" s="3">
        <f>Raw_Data!E1183</f>
        <v>22.67</v>
      </c>
      <c r="F1183" s="3">
        <f>Raw_Data!F1183</f>
        <v>51</v>
      </c>
      <c r="G1183" s="3" t="str">
        <f>Raw_Data!G1183</f>
        <v>North America</v>
      </c>
      <c r="H1183" s="3" t="str">
        <f>Raw_Data!H1183</f>
        <v>Desktop</v>
      </c>
      <c r="I1183" s="3">
        <f>Raw_Data!I1183</f>
        <v>13.99</v>
      </c>
      <c r="J1183" s="3">
        <f>Raw_Data!J1183</f>
        <v>0</v>
      </c>
      <c r="K1183" s="3" t="str">
        <f>Raw_Data!K1183</f>
        <v>PayPal</v>
      </c>
      <c r="L1183" s="3">
        <f>Raw_Data!L1183</f>
        <v>2</v>
      </c>
      <c r="M1183" s="3">
        <f>Raw_Data!M1183</f>
        <v>0.44</v>
      </c>
      <c r="N1183" s="3" t="str">
        <f>Raw_Data!N1183</f>
        <v>Documentary</v>
      </c>
      <c r="O1183" s="3" t="str">
        <f t="shared" si="180"/>
        <v>35-44</v>
      </c>
      <c r="P1183" s="3" t="str">
        <f t="shared" si="181"/>
        <v>10-24h</v>
      </c>
      <c r="Q1183" s="3" t="str">
        <f t="shared" si="182"/>
        <v>46-60d</v>
      </c>
      <c r="R1183" s="3" t="str">
        <f t="shared" si="183"/>
        <v>Medium</v>
      </c>
      <c r="S1183" s="3" t="str">
        <f t="shared" si="184"/>
        <v>Mid</v>
      </c>
      <c r="T1183" s="3" t="str">
        <f t="shared" si="185"/>
        <v>Active</v>
      </c>
      <c r="U1183" s="4">
        <f>1/(1+EXP(-(Predictive_Model!$B$5+((B1183-Predictive_Model!$B$20)/Predictive_Model!$C$20)*Predictive_Model!$D$20+((E1183-Predictive_Model!$B$21)/Predictive_Model!$C$21)*Predictive_Model!$D$21+((F1183-Predictive_Model!$B$22)/Predictive_Model!$C$22)*Predictive_Model!$D$22+((I1183-Predictive_Model!$B$23)/Predictive_Model!$C$23)*Predictive_Model!$D$23+((L1183-Predictive_Model!$B$24)/Predictive_Model!$C$24)*Predictive_Model!$D$24+((M1183-Predictive_Model!$B$25)/Predictive_Model!$C$25)*Predictive_Model!$D$25+IF(C1183="Male",Predictive_Model!$D$31,IF(C1183="Other",Predictive_Model!$D$32,0))+IF(D1183="Premium",Predictive_Model!$D$34,IF(D1183="Standard",Predictive_Model!$D$35,0))+IF(G1183="Asia",Predictive_Model!$D$37,IF(G1183="Europe",Predictive_Model!$D$38,IF(G1183="North America",Predictive_Model!$D$39,IF(G1183="Oceania",Predictive_Model!$D$40,IF(G1183="South America",Predictive_Model!$D$41,0)))))+IF(H1183="Laptop",Predictive_Model!$D$43,IF(H1183="Mobile",Predictive_Model!$D$44,IF(H1183="TV",Predictive_Model!$D$45,IF(H1183="Tablet",Predictive_Model!$D$46,0))))+IF(K1183="Crypto",Predictive_Model!$D$48,IF(K1183="Debit Card",Predictive_Model!$D$49,IF(K1183="Gift Card",Predictive_Model!$D$50,IF(K1183="PayPal",Predictive_Model!$D$51,0))))+IF(N1183="Comedy",Predictive_Model!$D$53,IF(N1183="Documentary",Predictive_Model!$D$54,IF(N1183="Drama",Predictive_Model!$D$55,IF(N1183="Horror",Predictive_Model!$D$56,IF(N1183="Romance",Predictive_Model!$D$57,IF(N1183="Sci-Fi",Predictive_Model!$D$58,0)))))))))</f>
        <v>0.80543101568322018</v>
      </c>
      <c r="V1183" s="3" t="str">
        <f t="shared" si="186"/>
        <v>Critical</v>
      </c>
      <c r="W1183" s="6">
        <f t="shared" si="187"/>
        <v>11.26797990940825</v>
      </c>
      <c r="X1183" s="3" t="str">
        <f t="shared" si="188"/>
        <v>Priority 2</v>
      </c>
      <c r="Y1183" s="3" t="str">
        <f t="shared" si="189"/>
        <v>OK</v>
      </c>
    </row>
    <row r="1184" spans="1:25" x14ac:dyDescent="0.25">
      <c r="A1184" s="3" t="str">
        <f>Raw_Data!A1184</f>
        <v>f38cb847-0ed5-4a2d-87bb-e740dd8adef2</v>
      </c>
      <c r="B1184" s="3">
        <f>Raw_Data!B1184</f>
        <v>28</v>
      </c>
      <c r="C1184" s="3" t="str">
        <f>Raw_Data!C1184</f>
        <v>Female</v>
      </c>
      <c r="D1184" s="3" t="str">
        <f>Raw_Data!D1184</f>
        <v>Basic</v>
      </c>
      <c r="E1184" s="3">
        <f>Raw_Data!E1184</f>
        <v>13.35</v>
      </c>
      <c r="F1184" s="3">
        <f>Raw_Data!F1184</f>
        <v>17</v>
      </c>
      <c r="G1184" s="3" t="str">
        <f>Raw_Data!G1184</f>
        <v>North America</v>
      </c>
      <c r="H1184" s="3" t="str">
        <f>Raw_Data!H1184</f>
        <v>Tablet</v>
      </c>
      <c r="I1184" s="3">
        <f>Raw_Data!I1184</f>
        <v>8.99</v>
      </c>
      <c r="J1184" s="3">
        <f>Raw_Data!J1184</f>
        <v>0</v>
      </c>
      <c r="K1184" s="3" t="str">
        <f>Raw_Data!K1184</f>
        <v>PayPal</v>
      </c>
      <c r="L1184" s="3">
        <f>Raw_Data!L1184</f>
        <v>1</v>
      </c>
      <c r="M1184" s="3">
        <f>Raw_Data!M1184</f>
        <v>0.74</v>
      </c>
      <c r="N1184" s="3" t="str">
        <f>Raw_Data!N1184</f>
        <v>Comedy</v>
      </c>
      <c r="O1184" s="3" t="str">
        <f t="shared" si="180"/>
        <v>25-34</v>
      </c>
      <c r="P1184" s="3" t="str">
        <f t="shared" si="181"/>
        <v>10-24h</v>
      </c>
      <c r="Q1184" s="3" t="str">
        <f t="shared" si="182"/>
        <v>8-21d</v>
      </c>
      <c r="R1184" s="3" t="str">
        <f t="shared" si="183"/>
        <v>Medium</v>
      </c>
      <c r="S1184" s="3" t="str">
        <f t="shared" si="184"/>
        <v>Low</v>
      </c>
      <c r="T1184" s="3" t="str">
        <f t="shared" si="185"/>
        <v>Active</v>
      </c>
      <c r="U1184" s="4">
        <f>1/(1+EXP(-(Predictive_Model!$B$5+((B1184-Predictive_Model!$B$20)/Predictive_Model!$C$20)*Predictive_Model!$D$20+((E1184-Predictive_Model!$B$21)/Predictive_Model!$C$21)*Predictive_Model!$D$21+((F1184-Predictive_Model!$B$22)/Predictive_Model!$C$22)*Predictive_Model!$D$22+((I1184-Predictive_Model!$B$23)/Predictive_Model!$C$23)*Predictive_Model!$D$23+((L1184-Predictive_Model!$B$24)/Predictive_Model!$C$24)*Predictive_Model!$D$24+((M1184-Predictive_Model!$B$25)/Predictive_Model!$C$25)*Predictive_Model!$D$25+IF(C1184="Male",Predictive_Model!$D$31,IF(C1184="Other",Predictive_Model!$D$32,0))+IF(D1184="Premium",Predictive_Model!$D$34,IF(D1184="Standard",Predictive_Model!$D$35,0))+IF(G1184="Asia",Predictive_Model!$D$37,IF(G1184="Europe",Predictive_Model!$D$38,IF(G1184="North America",Predictive_Model!$D$39,IF(G1184="Oceania",Predictive_Model!$D$40,IF(G1184="South America",Predictive_Model!$D$41,0)))))+IF(H1184="Laptop",Predictive_Model!$D$43,IF(H1184="Mobile",Predictive_Model!$D$44,IF(H1184="TV",Predictive_Model!$D$45,IF(H1184="Tablet",Predictive_Model!$D$46,0))))+IF(K1184="Crypto",Predictive_Model!$D$48,IF(K1184="Debit Card",Predictive_Model!$D$49,IF(K1184="Gift Card",Predictive_Model!$D$50,IF(K1184="PayPal",Predictive_Model!$D$51,0))))+IF(N1184="Comedy",Predictive_Model!$D$53,IF(N1184="Documentary",Predictive_Model!$D$54,IF(N1184="Drama",Predictive_Model!$D$55,IF(N1184="Horror",Predictive_Model!$D$56,IF(N1184="Romance",Predictive_Model!$D$57,IF(N1184="Sci-Fi",Predictive_Model!$D$58,0)))))))))</f>
        <v>0.94427191888823803</v>
      </c>
      <c r="V1184" s="3" t="str">
        <f t="shared" si="186"/>
        <v>Critical</v>
      </c>
      <c r="W1184" s="6">
        <f t="shared" si="187"/>
        <v>8.4890045508052605</v>
      </c>
      <c r="X1184" s="3" t="str">
        <f t="shared" si="188"/>
        <v>Priority 2</v>
      </c>
      <c r="Y1184" s="3" t="str">
        <f t="shared" si="189"/>
        <v>OK</v>
      </c>
    </row>
    <row r="1185" spans="1:25" x14ac:dyDescent="0.25">
      <c r="A1185" s="3" t="str">
        <f>Raw_Data!A1185</f>
        <v>9401354d-1498-4eee-a560-19b633a103b3</v>
      </c>
      <c r="B1185" s="3">
        <f>Raw_Data!B1185</f>
        <v>48</v>
      </c>
      <c r="C1185" s="3" t="str">
        <f>Raw_Data!C1185</f>
        <v>Other</v>
      </c>
      <c r="D1185" s="3" t="str">
        <f>Raw_Data!D1185</f>
        <v>Premium</v>
      </c>
      <c r="E1185" s="3">
        <f>Raw_Data!E1185</f>
        <v>25.07</v>
      </c>
      <c r="F1185" s="3">
        <f>Raw_Data!F1185</f>
        <v>29</v>
      </c>
      <c r="G1185" s="3" t="str">
        <f>Raw_Data!G1185</f>
        <v>North America</v>
      </c>
      <c r="H1185" s="3" t="str">
        <f>Raw_Data!H1185</f>
        <v>Tablet</v>
      </c>
      <c r="I1185" s="3">
        <f>Raw_Data!I1185</f>
        <v>17.989999999999998</v>
      </c>
      <c r="J1185" s="3">
        <f>Raw_Data!J1185</f>
        <v>0</v>
      </c>
      <c r="K1185" s="3" t="str">
        <f>Raw_Data!K1185</f>
        <v>Credit Card</v>
      </c>
      <c r="L1185" s="3">
        <f>Raw_Data!L1185</f>
        <v>4</v>
      </c>
      <c r="M1185" s="3">
        <f>Raw_Data!M1185</f>
        <v>0.84</v>
      </c>
      <c r="N1185" s="3" t="str">
        <f>Raw_Data!N1185</f>
        <v>Drama</v>
      </c>
      <c r="O1185" s="3" t="str">
        <f t="shared" si="180"/>
        <v>45-54</v>
      </c>
      <c r="P1185" s="3" t="str">
        <f t="shared" si="181"/>
        <v>25-49h</v>
      </c>
      <c r="Q1185" s="3" t="str">
        <f t="shared" si="182"/>
        <v>22-45d</v>
      </c>
      <c r="R1185" s="3" t="str">
        <f t="shared" si="183"/>
        <v>Medium</v>
      </c>
      <c r="S1185" s="3" t="str">
        <f t="shared" si="184"/>
        <v>High</v>
      </c>
      <c r="T1185" s="3" t="str">
        <f t="shared" si="185"/>
        <v>Active</v>
      </c>
      <c r="U1185" s="4">
        <f>1/(1+EXP(-(Predictive_Model!$B$5+((B1185-Predictive_Model!$B$20)/Predictive_Model!$C$20)*Predictive_Model!$D$20+((E1185-Predictive_Model!$B$21)/Predictive_Model!$C$21)*Predictive_Model!$D$21+((F1185-Predictive_Model!$B$22)/Predictive_Model!$C$22)*Predictive_Model!$D$22+((I1185-Predictive_Model!$B$23)/Predictive_Model!$C$23)*Predictive_Model!$D$23+((L1185-Predictive_Model!$B$24)/Predictive_Model!$C$24)*Predictive_Model!$D$24+((M1185-Predictive_Model!$B$25)/Predictive_Model!$C$25)*Predictive_Model!$D$25+IF(C1185="Male",Predictive_Model!$D$31,IF(C1185="Other",Predictive_Model!$D$32,0))+IF(D1185="Premium",Predictive_Model!$D$34,IF(D1185="Standard",Predictive_Model!$D$35,0))+IF(G1185="Asia",Predictive_Model!$D$37,IF(G1185="Europe",Predictive_Model!$D$38,IF(G1185="North America",Predictive_Model!$D$39,IF(G1185="Oceania",Predictive_Model!$D$40,IF(G1185="South America",Predictive_Model!$D$41,0)))))+IF(H1185="Laptop",Predictive_Model!$D$43,IF(H1185="Mobile",Predictive_Model!$D$44,IF(H1185="TV",Predictive_Model!$D$45,IF(H1185="Tablet",Predictive_Model!$D$46,0))))+IF(K1185="Crypto",Predictive_Model!$D$48,IF(K1185="Debit Card",Predictive_Model!$D$49,IF(K1185="Gift Card",Predictive_Model!$D$50,IF(K1185="PayPal",Predictive_Model!$D$51,0))))+IF(N1185="Comedy",Predictive_Model!$D$53,IF(N1185="Documentary",Predictive_Model!$D$54,IF(N1185="Drama",Predictive_Model!$D$55,IF(N1185="Horror",Predictive_Model!$D$56,IF(N1185="Romance",Predictive_Model!$D$57,IF(N1185="Sci-Fi",Predictive_Model!$D$58,0)))))))))</f>
        <v>8.7894809527643645E-3</v>
      </c>
      <c r="V1185" s="3" t="str">
        <f t="shared" si="186"/>
        <v>Low</v>
      </c>
      <c r="W1185" s="6">
        <f t="shared" si="187"/>
        <v>0.1581227623402309</v>
      </c>
      <c r="X1185" s="3" t="str">
        <f t="shared" si="188"/>
        <v>Monitor</v>
      </c>
      <c r="Y1185" s="3" t="str">
        <f t="shared" si="189"/>
        <v>OK</v>
      </c>
    </row>
    <row r="1186" spans="1:25" x14ac:dyDescent="0.25">
      <c r="A1186" s="3" t="str">
        <f>Raw_Data!A1186</f>
        <v>ec49d8e7-535d-4732-8fd2-f99e64a19a5f</v>
      </c>
      <c r="B1186" s="3">
        <f>Raw_Data!B1186</f>
        <v>62</v>
      </c>
      <c r="C1186" s="3" t="str">
        <f>Raw_Data!C1186</f>
        <v>Female</v>
      </c>
      <c r="D1186" s="3" t="str">
        <f>Raw_Data!D1186</f>
        <v>Standard</v>
      </c>
      <c r="E1186" s="3">
        <f>Raw_Data!E1186</f>
        <v>5.47</v>
      </c>
      <c r="F1186" s="3">
        <f>Raw_Data!F1186</f>
        <v>31</v>
      </c>
      <c r="G1186" s="3" t="str">
        <f>Raw_Data!G1186</f>
        <v>South America</v>
      </c>
      <c r="H1186" s="3" t="str">
        <f>Raw_Data!H1186</f>
        <v>TV</v>
      </c>
      <c r="I1186" s="3">
        <f>Raw_Data!I1186</f>
        <v>13.99</v>
      </c>
      <c r="J1186" s="3">
        <f>Raw_Data!J1186</f>
        <v>1</v>
      </c>
      <c r="K1186" s="3" t="str">
        <f>Raw_Data!K1186</f>
        <v>Debit Card</v>
      </c>
      <c r="L1186" s="3">
        <f>Raw_Data!L1186</f>
        <v>1</v>
      </c>
      <c r="M1186" s="3">
        <f>Raw_Data!M1186</f>
        <v>0.17</v>
      </c>
      <c r="N1186" s="3" t="str">
        <f>Raw_Data!N1186</f>
        <v>Sci-Fi</v>
      </c>
      <c r="O1186" s="3" t="str">
        <f t="shared" si="180"/>
        <v>55-70</v>
      </c>
      <c r="P1186" s="3" t="str">
        <f t="shared" si="181"/>
        <v>&lt;10h</v>
      </c>
      <c r="Q1186" s="3" t="str">
        <f t="shared" si="182"/>
        <v>22-45d</v>
      </c>
      <c r="R1186" s="3" t="str">
        <f t="shared" si="183"/>
        <v>Medium</v>
      </c>
      <c r="S1186" s="3" t="str">
        <f t="shared" si="184"/>
        <v>Mid</v>
      </c>
      <c r="T1186" s="3" t="str">
        <f t="shared" si="185"/>
        <v>Churned</v>
      </c>
      <c r="U1186" s="4">
        <f>1/(1+EXP(-(Predictive_Model!$B$5+((B1186-Predictive_Model!$B$20)/Predictive_Model!$C$20)*Predictive_Model!$D$20+((E1186-Predictive_Model!$B$21)/Predictive_Model!$C$21)*Predictive_Model!$D$21+((F1186-Predictive_Model!$B$22)/Predictive_Model!$C$22)*Predictive_Model!$D$22+((I1186-Predictive_Model!$B$23)/Predictive_Model!$C$23)*Predictive_Model!$D$23+((L1186-Predictive_Model!$B$24)/Predictive_Model!$C$24)*Predictive_Model!$D$24+((M1186-Predictive_Model!$B$25)/Predictive_Model!$C$25)*Predictive_Model!$D$25+IF(C1186="Male",Predictive_Model!$D$31,IF(C1186="Other",Predictive_Model!$D$32,0))+IF(D1186="Premium",Predictive_Model!$D$34,IF(D1186="Standard",Predictive_Model!$D$35,0))+IF(G1186="Asia",Predictive_Model!$D$37,IF(G1186="Europe",Predictive_Model!$D$38,IF(G1186="North America",Predictive_Model!$D$39,IF(G1186="Oceania",Predictive_Model!$D$40,IF(G1186="South America",Predictive_Model!$D$41,0)))))+IF(H1186="Laptop",Predictive_Model!$D$43,IF(H1186="Mobile",Predictive_Model!$D$44,IF(H1186="TV",Predictive_Model!$D$45,IF(H1186="Tablet",Predictive_Model!$D$46,0))))+IF(K1186="Crypto",Predictive_Model!$D$48,IF(K1186="Debit Card",Predictive_Model!$D$49,IF(K1186="Gift Card",Predictive_Model!$D$50,IF(K1186="PayPal",Predictive_Model!$D$51,0))))+IF(N1186="Comedy",Predictive_Model!$D$53,IF(N1186="Documentary",Predictive_Model!$D$54,IF(N1186="Drama",Predictive_Model!$D$55,IF(N1186="Horror",Predictive_Model!$D$56,IF(N1186="Romance",Predictive_Model!$D$57,IF(N1186="Sci-Fi",Predictive_Model!$D$58,0)))))))))</f>
        <v>0.99446366494571903</v>
      </c>
      <c r="V1186" s="3" t="str">
        <f t="shared" si="186"/>
        <v>Critical</v>
      </c>
      <c r="W1186" s="6">
        <f t="shared" si="187"/>
        <v>13.99</v>
      </c>
      <c r="X1186" s="3" t="str">
        <f t="shared" si="188"/>
        <v>Priority 2</v>
      </c>
      <c r="Y1186" s="3" t="str">
        <f t="shared" si="189"/>
        <v>OK</v>
      </c>
    </row>
    <row r="1187" spans="1:25" x14ac:dyDescent="0.25">
      <c r="A1187" s="3" t="str">
        <f>Raw_Data!A1187</f>
        <v>27ccc5be-9895-4ee0-86b5-8e917c0650e4</v>
      </c>
      <c r="B1187" s="3">
        <f>Raw_Data!B1187</f>
        <v>29</v>
      </c>
      <c r="C1187" s="3" t="str">
        <f>Raw_Data!C1187</f>
        <v>Male</v>
      </c>
      <c r="D1187" s="3" t="str">
        <f>Raw_Data!D1187</f>
        <v>Basic</v>
      </c>
      <c r="E1187" s="3">
        <f>Raw_Data!E1187</f>
        <v>11.65</v>
      </c>
      <c r="F1187" s="3">
        <f>Raw_Data!F1187</f>
        <v>22</v>
      </c>
      <c r="G1187" s="3" t="str">
        <f>Raw_Data!G1187</f>
        <v>Asia</v>
      </c>
      <c r="H1187" s="3" t="str">
        <f>Raw_Data!H1187</f>
        <v>Laptop</v>
      </c>
      <c r="I1187" s="3">
        <f>Raw_Data!I1187</f>
        <v>8.99</v>
      </c>
      <c r="J1187" s="3">
        <f>Raw_Data!J1187</f>
        <v>0</v>
      </c>
      <c r="K1187" s="3" t="str">
        <f>Raw_Data!K1187</f>
        <v>PayPal</v>
      </c>
      <c r="L1187" s="3">
        <f>Raw_Data!L1187</f>
        <v>2</v>
      </c>
      <c r="M1187" s="3">
        <f>Raw_Data!M1187</f>
        <v>0.51</v>
      </c>
      <c r="N1187" s="3" t="str">
        <f>Raw_Data!N1187</f>
        <v>Comedy</v>
      </c>
      <c r="O1187" s="3" t="str">
        <f t="shared" si="180"/>
        <v>25-34</v>
      </c>
      <c r="P1187" s="3" t="str">
        <f t="shared" si="181"/>
        <v>10-24h</v>
      </c>
      <c r="Q1187" s="3" t="str">
        <f t="shared" si="182"/>
        <v>22-45d</v>
      </c>
      <c r="R1187" s="3" t="str">
        <f t="shared" si="183"/>
        <v>Medium</v>
      </c>
      <c r="S1187" s="3" t="str">
        <f t="shared" si="184"/>
        <v>Low</v>
      </c>
      <c r="T1187" s="3" t="str">
        <f t="shared" si="185"/>
        <v>Active</v>
      </c>
      <c r="U1187" s="4">
        <f>1/(1+EXP(-(Predictive_Model!$B$5+((B1187-Predictive_Model!$B$20)/Predictive_Model!$C$20)*Predictive_Model!$D$20+((E1187-Predictive_Model!$B$21)/Predictive_Model!$C$21)*Predictive_Model!$D$21+((F1187-Predictive_Model!$B$22)/Predictive_Model!$C$22)*Predictive_Model!$D$22+((I1187-Predictive_Model!$B$23)/Predictive_Model!$C$23)*Predictive_Model!$D$23+((L1187-Predictive_Model!$B$24)/Predictive_Model!$C$24)*Predictive_Model!$D$24+((M1187-Predictive_Model!$B$25)/Predictive_Model!$C$25)*Predictive_Model!$D$25+IF(C1187="Male",Predictive_Model!$D$31,IF(C1187="Other",Predictive_Model!$D$32,0))+IF(D1187="Premium",Predictive_Model!$D$34,IF(D1187="Standard",Predictive_Model!$D$35,0))+IF(G1187="Asia",Predictive_Model!$D$37,IF(G1187="Europe",Predictive_Model!$D$38,IF(G1187="North America",Predictive_Model!$D$39,IF(G1187="Oceania",Predictive_Model!$D$40,IF(G1187="South America",Predictive_Model!$D$41,0)))))+IF(H1187="Laptop",Predictive_Model!$D$43,IF(H1187="Mobile",Predictive_Model!$D$44,IF(H1187="TV",Predictive_Model!$D$45,IF(H1187="Tablet",Predictive_Model!$D$46,0))))+IF(K1187="Crypto",Predictive_Model!$D$48,IF(K1187="Debit Card",Predictive_Model!$D$49,IF(K1187="Gift Card",Predictive_Model!$D$50,IF(K1187="PayPal",Predictive_Model!$D$51,0))))+IF(N1187="Comedy",Predictive_Model!$D$53,IF(N1187="Documentary",Predictive_Model!$D$54,IF(N1187="Drama",Predictive_Model!$D$55,IF(N1187="Horror",Predictive_Model!$D$56,IF(N1187="Romance",Predictive_Model!$D$57,IF(N1187="Sci-Fi",Predictive_Model!$D$58,0)))))))))</f>
        <v>0.8620891030099429</v>
      </c>
      <c r="V1187" s="3" t="str">
        <f t="shared" si="186"/>
        <v>Critical</v>
      </c>
      <c r="W1187" s="6">
        <f t="shared" si="187"/>
        <v>7.750181036059387</v>
      </c>
      <c r="X1187" s="3" t="str">
        <f t="shared" si="188"/>
        <v>Priority 2</v>
      </c>
      <c r="Y1187" s="3" t="str">
        <f t="shared" si="189"/>
        <v>OK</v>
      </c>
    </row>
    <row r="1188" spans="1:25" x14ac:dyDescent="0.25">
      <c r="A1188" s="3" t="str">
        <f>Raw_Data!A1188</f>
        <v>cb370c32-624d-42ee-b4c7-d90cd286a11f</v>
      </c>
      <c r="B1188" s="3">
        <f>Raw_Data!B1188</f>
        <v>40</v>
      </c>
      <c r="C1188" s="3" t="str">
        <f>Raw_Data!C1188</f>
        <v>Female</v>
      </c>
      <c r="D1188" s="3" t="str">
        <f>Raw_Data!D1188</f>
        <v>Basic</v>
      </c>
      <c r="E1188" s="3">
        <f>Raw_Data!E1188</f>
        <v>1.79</v>
      </c>
      <c r="F1188" s="3">
        <f>Raw_Data!F1188</f>
        <v>14</v>
      </c>
      <c r="G1188" s="3" t="str">
        <f>Raw_Data!G1188</f>
        <v>South America</v>
      </c>
      <c r="H1188" s="3" t="str">
        <f>Raw_Data!H1188</f>
        <v>Laptop</v>
      </c>
      <c r="I1188" s="3">
        <f>Raw_Data!I1188</f>
        <v>8.99</v>
      </c>
      <c r="J1188" s="3">
        <f>Raw_Data!J1188</f>
        <v>1</v>
      </c>
      <c r="K1188" s="3" t="str">
        <f>Raw_Data!K1188</f>
        <v>PayPal</v>
      </c>
      <c r="L1188" s="3">
        <f>Raw_Data!L1188</f>
        <v>1</v>
      </c>
      <c r="M1188" s="3">
        <f>Raw_Data!M1188</f>
        <v>0.12</v>
      </c>
      <c r="N1188" s="3" t="str">
        <f>Raw_Data!N1188</f>
        <v>Documentary</v>
      </c>
      <c r="O1188" s="3" t="str">
        <f t="shared" si="180"/>
        <v>35-44</v>
      </c>
      <c r="P1188" s="3" t="str">
        <f t="shared" si="181"/>
        <v>&lt;10h</v>
      </c>
      <c r="Q1188" s="3" t="str">
        <f t="shared" si="182"/>
        <v>8-21d</v>
      </c>
      <c r="R1188" s="3" t="str">
        <f t="shared" si="183"/>
        <v>Medium</v>
      </c>
      <c r="S1188" s="3" t="str">
        <f t="shared" si="184"/>
        <v>Low</v>
      </c>
      <c r="T1188" s="3" t="str">
        <f t="shared" si="185"/>
        <v>Churned</v>
      </c>
      <c r="U1188" s="4">
        <f>1/(1+EXP(-(Predictive_Model!$B$5+((B1188-Predictive_Model!$B$20)/Predictive_Model!$C$20)*Predictive_Model!$D$20+((E1188-Predictive_Model!$B$21)/Predictive_Model!$C$21)*Predictive_Model!$D$21+((F1188-Predictive_Model!$B$22)/Predictive_Model!$C$22)*Predictive_Model!$D$22+((I1188-Predictive_Model!$B$23)/Predictive_Model!$C$23)*Predictive_Model!$D$23+((L1188-Predictive_Model!$B$24)/Predictive_Model!$C$24)*Predictive_Model!$D$24+((M1188-Predictive_Model!$B$25)/Predictive_Model!$C$25)*Predictive_Model!$D$25+IF(C1188="Male",Predictive_Model!$D$31,IF(C1188="Other",Predictive_Model!$D$32,0))+IF(D1188="Premium",Predictive_Model!$D$34,IF(D1188="Standard",Predictive_Model!$D$35,0))+IF(G1188="Asia",Predictive_Model!$D$37,IF(G1188="Europe",Predictive_Model!$D$38,IF(G1188="North America",Predictive_Model!$D$39,IF(G1188="Oceania",Predictive_Model!$D$40,IF(G1188="South America",Predictive_Model!$D$41,0)))))+IF(H1188="Laptop",Predictive_Model!$D$43,IF(H1188="Mobile",Predictive_Model!$D$44,IF(H1188="TV",Predictive_Model!$D$45,IF(H1188="Tablet",Predictive_Model!$D$46,0))))+IF(K1188="Crypto",Predictive_Model!$D$48,IF(K1188="Debit Card",Predictive_Model!$D$49,IF(K1188="Gift Card",Predictive_Model!$D$50,IF(K1188="PayPal",Predictive_Model!$D$51,0))))+IF(N1188="Comedy",Predictive_Model!$D$53,IF(N1188="Documentary",Predictive_Model!$D$54,IF(N1188="Drama",Predictive_Model!$D$55,IF(N1188="Horror",Predictive_Model!$D$56,IF(N1188="Romance",Predictive_Model!$D$57,IF(N1188="Sci-Fi",Predictive_Model!$D$58,0)))))))))</f>
        <v>0.99666893958090796</v>
      </c>
      <c r="V1188" s="3" t="str">
        <f t="shared" si="186"/>
        <v>Critical</v>
      </c>
      <c r="W1188" s="6">
        <f t="shared" si="187"/>
        <v>8.99</v>
      </c>
      <c r="X1188" s="3" t="str">
        <f t="shared" si="188"/>
        <v>Priority 2</v>
      </c>
      <c r="Y1188" s="3" t="str">
        <f t="shared" si="189"/>
        <v>OK</v>
      </c>
    </row>
    <row r="1189" spans="1:25" x14ac:dyDescent="0.25">
      <c r="A1189" s="3" t="str">
        <f>Raw_Data!A1189</f>
        <v>0ad1bda0-04dc-4731-9a41-b2c54969004c</v>
      </c>
      <c r="B1189" s="3">
        <f>Raw_Data!B1189</f>
        <v>35</v>
      </c>
      <c r="C1189" s="3" t="str">
        <f>Raw_Data!C1189</f>
        <v>Female</v>
      </c>
      <c r="D1189" s="3" t="str">
        <f>Raw_Data!D1189</f>
        <v>Basic</v>
      </c>
      <c r="E1189" s="3">
        <f>Raw_Data!E1189</f>
        <v>5.61</v>
      </c>
      <c r="F1189" s="3">
        <f>Raw_Data!F1189</f>
        <v>18</v>
      </c>
      <c r="G1189" s="3" t="str">
        <f>Raw_Data!G1189</f>
        <v>Europe</v>
      </c>
      <c r="H1189" s="3" t="str">
        <f>Raw_Data!H1189</f>
        <v>Mobile</v>
      </c>
      <c r="I1189" s="3">
        <f>Raw_Data!I1189</f>
        <v>8.99</v>
      </c>
      <c r="J1189" s="3">
        <f>Raw_Data!J1189</f>
        <v>1</v>
      </c>
      <c r="K1189" s="3" t="str">
        <f>Raw_Data!K1189</f>
        <v>Crypto</v>
      </c>
      <c r="L1189" s="3">
        <f>Raw_Data!L1189</f>
        <v>2</v>
      </c>
      <c r="M1189" s="3">
        <f>Raw_Data!M1189</f>
        <v>0.3</v>
      </c>
      <c r="N1189" s="3" t="str">
        <f>Raw_Data!N1189</f>
        <v>Horror</v>
      </c>
      <c r="O1189" s="3" t="str">
        <f t="shared" si="180"/>
        <v>35-44</v>
      </c>
      <c r="P1189" s="3" t="str">
        <f t="shared" si="181"/>
        <v>&lt;10h</v>
      </c>
      <c r="Q1189" s="3" t="str">
        <f t="shared" si="182"/>
        <v>8-21d</v>
      </c>
      <c r="R1189" s="3" t="str">
        <f t="shared" si="183"/>
        <v>Medium</v>
      </c>
      <c r="S1189" s="3" t="str">
        <f t="shared" si="184"/>
        <v>Low</v>
      </c>
      <c r="T1189" s="3" t="str">
        <f t="shared" si="185"/>
        <v>Churned</v>
      </c>
      <c r="U1189" s="4">
        <f>1/(1+EXP(-(Predictive_Model!$B$5+((B1189-Predictive_Model!$B$20)/Predictive_Model!$C$20)*Predictive_Model!$D$20+((E1189-Predictive_Model!$B$21)/Predictive_Model!$C$21)*Predictive_Model!$D$21+((F1189-Predictive_Model!$B$22)/Predictive_Model!$C$22)*Predictive_Model!$D$22+((I1189-Predictive_Model!$B$23)/Predictive_Model!$C$23)*Predictive_Model!$D$23+((L1189-Predictive_Model!$B$24)/Predictive_Model!$C$24)*Predictive_Model!$D$24+((M1189-Predictive_Model!$B$25)/Predictive_Model!$C$25)*Predictive_Model!$D$25+IF(C1189="Male",Predictive_Model!$D$31,IF(C1189="Other",Predictive_Model!$D$32,0))+IF(D1189="Premium",Predictive_Model!$D$34,IF(D1189="Standard",Predictive_Model!$D$35,0))+IF(G1189="Asia",Predictive_Model!$D$37,IF(G1189="Europe",Predictive_Model!$D$38,IF(G1189="North America",Predictive_Model!$D$39,IF(G1189="Oceania",Predictive_Model!$D$40,IF(G1189="South America",Predictive_Model!$D$41,0)))))+IF(H1189="Laptop",Predictive_Model!$D$43,IF(H1189="Mobile",Predictive_Model!$D$44,IF(H1189="TV",Predictive_Model!$D$45,IF(H1189="Tablet",Predictive_Model!$D$46,0))))+IF(K1189="Crypto",Predictive_Model!$D$48,IF(K1189="Debit Card",Predictive_Model!$D$49,IF(K1189="Gift Card",Predictive_Model!$D$50,IF(K1189="PayPal",Predictive_Model!$D$51,0))))+IF(N1189="Comedy",Predictive_Model!$D$53,IF(N1189="Documentary",Predictive_Model!$D$54,IF(N1189="Drama",Predictive_Model!$D$55,IF(N1189="Horror",Predictive_Model!$D$56,IF(N1189="Romance",Predictive_Model!$D$57,IF(N1189="Sci-Fi",Predictive_Model!$D$58,0)))))))))</f>
        <v>0.99641639124986614</v>
      </c>
      <c r="V1189" s="3" t="str">
        <f t="shared" si="186"/>
        <v>Critical</v>
      </c>
      <c r="W1189" s="6">
        <f t="shared" si="187"/>
        <v>8.99</v>
      </c>
      <c r="X1189" s="3" t="str">
        <f t="shared" si="188"/>
        <v>Priority 2</v>
      </c>
      <c r="Y1189" s="3" t="str">
        <f t="shared" si="189"/>
        <v>OK</v>
      </c>
    </row>
    <row r="1190" spans="1:25" x14ac:dyDescent="0.25">
      <c r="A1190" s="3" t="str">
        <f>Raw_Data!A1190</f>
        <v>6a99ebb0-cc9f-45ab-b6e9-4791602ae7c4</v>
      </c>
      <c r="B1190" s="3">
        <f>Raw_Data!B1190</f>
        <v>35</v>
      </c>
      <c r="C1190" s="3" t="str">
        <f>Raw_Data!C1190</f>
        <v>Female</v>
      </c>
      <c r="D1190" s="3" t="str">
        <f>Raw_Data!D1190</f>
        <v>Standard</v>
      </c>
      <c r="E1190" s="3">
        <f>Raw_Data!E1190</f>
        <v>3.26</v>
      </c>
      <c r="F1190" s="3">
        <f>Raw_Data!F1190</f>
        <v>39</v>
      </c>
      <c r="G1190" s="3" t="str">
        <f>Raw_Data!G1190</f>
        <v>Europe</v>
      </c>
      <c r="H1190" s="3" t="str">
        <f>Raw_Data!H1190</f>
        <v>Tablet</v>
      </c>
      <c r="I1190" s="3">
        <f>Raw_Data!I1190</f>
        <v>13.99</v>
      </c>
      <c r="J1190" s="3">
        <f>Raw_Data!J1190</f>
        <v>1</v>
      </c>
      <c r="K1190" s="3" t="str">
        <f>Raw_Data!K1190</f>
        <v>Debit Card</v>
      </c>
      <c r="L1190" s="3">
        <f>Raw_Data!L1190</f>
        <v>2</v>
      </c>
      <c r="M1190" s="3">
        <f>Raw_Data!M1190</f>
        <v>0.08</v>
      </c>
      <c r="N1190" s="3" t="str">
        <f>Raw_Data!N1190</f>
        <v>Drama</v>
      </c>
      <c r="O1190" s="3" t="str">
        <f t="shared" si="180"/>
        <v>35-44</v>
      </c>
      <c r="P1190" s="3" t="str">
        <f t="shared" si="181"/>
        <v>&lt;10h</v>
      </c>
      <c r="Q1190" s="3" t="str">
        <f t="shared" si="182"/>
        <v>22-45d</v>
      </c>
      <c r="R1190" s="3" t="str">
        <f t="shared" si="183"/>
        <v>Medium</v>
      </c>
      <c r="S1190" s="3" t="str">
        <f t="shared" si="184"/>
        <v>Mid</v>
      </c>
      <c r="T1190" s="3" t="str">
        <f t="shared" si="185"/>
        <v>Churned</v>
      </c>
      <c r="U1190" s="4">
        <f>1/(1+EXP(-(Predictive_Model!$B$5+((B1190-Predictive_Model!$B$20)/Predictive_Model!$C$20)*Predictive_Model!$D$20+((E1190-Predictive_Model!$B$21)/Predictive_Model!$C$21)*Predictive_Model!$D$21+((F1190-Predictive_Model!$B$22)/Predictive_Model!$C$22)*Predictive_Model!$D$22+((I1190-Predictive_Model!$B$23)/Predictive_Model!$C$23)*Predictive_Model!$D$23+((L1190-Predictive_Model!$B$24)/Predictive_Model!$C$24)*Predictive_Model!$D$24+((M1190-Predictive_Model!$B$25)/Predictive_Model!$C$25)*Predictive_Model!$D$25+IF(C1190="Male",Predictive_Model!$D$31,IF(C1190="Other",Predictive_Model!$D$32,0))+IF(D1190="Premium",Predictive_Model!$D$34,IF(D1190="Standard",Predictive_Model!$D$35,0))+IF(G1190="Asia",Predictive_Model!$D$37,IF(G1190="Europe",Predictive_Model!$D$38,IF(G1190="North America",Predictive_Model!$D$39,IF(G1190="Oceania",Predictive_Model!$D$40,IF(G1190="South America",Predictive_Model!$D$41,0)))))+IF(H1190="Laptop",Predictive_Model!$D$43,IF(H1190="Mobile",Predictive_Model!$D$44,IF(H1190="TV",Predictive_Model!$D$45,IF(H1190="Tablet",Predictive_Model!$D$46,0))))+IF(K1190="Crypto",Predictive_Model!$D$48,IF(K1190="Debit Card",Predictive_Model!$D$49,IF(K1190="Gift Card",Predictive_Model!$D$50,IF(K1190="PayPal",Predictive_Model!$D$51,0))))+IF(N1190="Comedy",Predictive_Model!$D$53,IF(N1190="Documentary",Predictive_Model!$D$54,IF(N1190="Drama",Predictive_Model!$D$55,IF(N1190="Horror",Predictive_Model!$D$56,IF(N1190="Romance",Predictive_Model!$D$57,IF(N1190="Sci-Fi",Predictive_Model!$D$58,0)))))))))</f>
        <v>0.99965024944376757</v>
      </c>
      <c r="V1190" s="3" t="str">
        <f t="shared" si="186"/>
        <v>Critical</v>
      </c>
      <c r="W1190" s="6">
        <f t="shared" si="187"/>
        <v>13.99</v>
      </c>
      <c r="X1190" s="3" t="str">
        <f t="shared" si="188"/>
        <v>Priority 2</v>
      </c>
      <c r="Y1190" s="3" t="str">
        <f t="shared" si="189"/>
        <v>OK</v>
      </c>
    </row>
    <row r="1191" spans="1:25" x14ac:dyDescent="0.25">
      <c r="A1191" s="3" t="str">
        <f>Raw_Data!A1191</f>
        <v>59711c93-38ef-47c5-b728-42fa302cacd0</v>
      </c>
      <c r="B1191" s="3">
        <f>Raw_Data!B1191</f>
        <v>42</v>
      </c>
      <c r="C1191" s="3" t="str">
        <f>Raw_Data!C1191</f>
        <v>Female</v>
      </c>
      <c r="D1191" s="3" t="str">
        <f>Raw_Data!D1191</f>
        <v>Standard</v>
      </c>
      <c r="E1191" s="3">
        <f>Raw_Data!E1191</f>
        <v>3.67</v>
      </c>
      <c r="F1191" s="3">
        <f>Raw_Data!F1191</f>
        <v>13</v>
      </c>
      <c r="G1191" s="3" t="str">
        <f>Raw_Data!G1191</f>
        <v>Oceania</v>
      </c>
      <c r="H1191" s="3" t="str">
        <f>Raw_Data!H1191</f>
        <v>TV</v>
      </c>
      <c r="I1191" s="3">
        <f>Raw_Data!I1191</f>
        <v>13.99</v>
      </c>
      <c r="J1191" s="3">
        <f>Raw_Data!J1191</f>
        <v>1</v>
      </c>
      <c r="K1191" s="3" t="str">
        <f>Raw_Data!K1191</f>
        <v>Debit Card</v>
      </c>
      <c r="L1191" s="3">
        <f>Raw_Data!L1191</f>
        <v>3</v>
      </c>
      <c r="M1191" s="3">
        <f>Raw_Data!M1191</f>
        <v>0.26</v>
      </c>
      <c r="N1191" s="3" t="str">
        <f>Raw_Data!N1191</f>
        <v>Action</v>
      </c>
      <c r="O1191" s="3" t="str">
        <f t="shared" si="180"/>
        <v>35-44</v>
      </c>
      <c r="P1191" s="3" t="str">
        <f t="shared" si="181"/>
        <v>&lt;10h</v>
      </c>
      <c r="Q1191" s="3" t="str">
        <f t="shared" si="182"/>
        <v>8-21d</v>
      </c>
      <c r="R1191" s="3" t="str">
        <f t="shared" si="183"/>
        <v>Medium</v>
      </c>
      <c r="S1191" s="3" t="str">
        <f t="shared" si="184"/>
        <v>Mid</v>
      </c>
      <c r="T1191" s="3" t="str">
        <f t="shared" si="185"/>
        <v>Churned</v>
      </c>
      <c r="U1191" s="4">
        <f>1/(1+EXP(-(Predictive_Model!$B$5+((B1191-Predictive_Model!$B$20)/Predictive_Model!$C$20)*Predictive_Model!$D$20+((E1191-Predictive_Model!$B$21)/Predictive_Model!$C$21)*Predictive_Model!$D$21+((F1191-Predictive_Model!$B$22)/Predictive_Model!$C$22)*Predictive_Model!$D$22+((I1191-Predictive_Model!$B$23)/Predictive_Model!$C$23)*Predictive_Model!$D$23+((L1191-Predictive_Model!$B$24)/Predictive_Model!$C$24)*Predictive_Model!$D$24+((M1191-Predictive_Model!$B$25)/Predictive_Model!$C$25)*Predictive_Model!$D$25+IF(C1191="Male",Predictive_Model!$D$31,IF(C1191="Other",Predictive_Model!$D$32,0))+IF(D1191="Premium",Predictive_Model!$D$34,IF(D1191="Standard",Predictive_Model!$D$35,0))+IF(G1191="Asia",Predictive_Model!$D$37,IF(G1191="Europe",Predictive_Model!$D$38,IF(G1191="North America",Predictive_Model!$D$39,IF(G1191="Oceania",Predictive_Model!$D$40,IF(G1191="South America",Predictive_Model!$D$41,0)))))+IF(H1191="Laptop",Predictive_Model!$D$43,IF(H1191="Mobile",Predictive_Model!$D$44,IF(H1191="TV",Predictive_Model!$D$45,IF(H1191="Tablet",Predictive_Model!$D$46,0))))+IF(K1191="Crypto",Predictive_Model!$D$48,IF(K1191="Debit Card",Predictive_Model!$D$49,IF(K1191="Gift Card",Predictive_Model!$D$50,IF(K1191="PayPal",Predictive_Model!$D$51,0))))+IF(N1191="Comedy",Predictive_Model!$D$53,IF(N1191="Documentary",Predictive_Model!$D$54,IF(N1191="Drama",Predictive_Model!$D$55,IF(N1191="Horror",Predictive_Model!$D$56,IF(N1191="Romance",Predictive_Model!$D$57,IF(N1191="Sci-Fi",Predictive_Model!$D$58,0)))))))))</f>
        <v>0.85007378723562477</v>
      </c>
      <c r="V1191" s="3" t="str">
        <f t="shared" si="186"/>
        <v>Critical</v>
      </c>
      <c r="W1191" s="6">
        <f t="shared" si="187"/>
        <v>13.99</v>
      </c>
      <c r="X1191" s="3" t="str">
        <f t="shared" si="188"/>
        <v>Priority 2</v>
      </c>
      <c r="Y1191" s="3" t="str">
        <f t="shared" si="189"/>
        <v>OK</v>
      </c>
    </row>
    <row r="1192" spans="1:25" x14ac:dyDescent="0.25">
      <c r="A1192" s="3" t="str">
        <f>Raw_Data!A1192</f>
        <v>bb67998e-4ac1-45da-b7ca-605ec973e5fe</v>
      </c>
      <c r="B1192" s="3">
        <f>Raw_Data!B1192</f>
        <v>24</v>
      </c>
      <c r="C1192" s="3" t="str">
        <f>Raw_Data!C1192</f>
        <v>Male</v>
      </c>
      <c r="D1192" s="3" t="str">
        <f>Raw_Data!D1192</f>
        <v>Premium</v>
      </c>
      <c r="E1192" s="3">
        <f>Raw_Data!E1192</f>
        <v>1.1200000000000001</v>
      </c>
      <c r="F1192" s="3">
        <f>Raw_Data!F1192</f>
        <v>55</v>
      </c>
      <c r="G1192" s="3" t="str">
        <f>Raw_Data!G1192</f>
        <v>Asia</v>
      </c>
      <c r="H1192" s="3" t="str">
        <f>Raw_Data!H1192</f>
        <v>Tablet</v>
      </c>
      <c r="I1192" s="3">
        <f>Raw_Data!I1192</f>
        <v>17.989999999999998</v>
      </c>
      <c r="J1192" s="3">
        <f>Raw_Data!J1192</f>
        <v>1</v>
      </c>
      <c r="K1192" s="3" t="str">
        <f>Raw_Data!K1192</f>
        <v>Crypto</v>
      </c>
      <c r="L1192" s="3">
        <f>Raw_Data!L1192</f>
        <v>5</v>
      </c>
      <c r="M1192" s="3">
        <f>Raw_Data!M1192</f>
        <v>0.02</v>
      </c>
      <c r="N1192" s="3" t="str">
        <f>Raw_Data!N1192</f>
        <v>Documentary</v>
      </c>
      <c r="O1192" s="3" t="str">
        <f t="shared" si="180"/>
        <v>18-24</v>
      </c>
      <c r="P1192" s="3" t="str">
        <f t="shared" si="181"/>
        <v>&lt;10h</v>
      </c>
      <c r="Q1192" s="3" t="str">
        <f t="shared" si="182"/>
        <v>46-60d</v>
      </c>
      <c r="R1192" s="3" t="str">
        <f t="shared" si="183"/>
        <v>Low</v>
      </c>
      <c r="S1192" s="3" t="str">
        <f t="shared" si="184"/>
        <v>High</v>
      </c>
      <c r="T1192" s="3" t="str">
        <f t="shared" si="185"/>
        <v>Churned</v>
      </c>
      <c r="U1192" s="4">
        <f>1/(1+EXP(-(Predictive_Model!$B$5+((B1192-Predictive_Model!$B$20)/Predictive_Model!$C$20)*Predictive_Model!$D$20+((E1192-Predictive_Model!$B$21)/Predictive_Model!$C$21)*Predictive_Model!$D$21+((F1192-Predictive_Model!$B$22)/Predictive_Model!$C$22)*Predictive_Model!$D$22+((I1192-Predictive_Model!$B$23)/Predictive_Model!$C$23)*Predictive_Model!$D$23+((L1192-Predictive_Model!$B$24)/Predictive_Model!$C$24)*Predictive_Model!$D$24+((M1192-Predictive_Model!$B$25)/Predictive_Model!$C$25)*Predictive_Model!$D$25+IF(C1192="Male",Predictive_Model!$D$31,IF(C1192="Other",Predictive_Model!$D$32,0))+IF(D1192="Premium",Predictive_Model!$D$34,IF(D1192="Standard",Predictive_Model!$D$35,0))+IF(G1192="Asia",Predictive_Model!$D$37,IF(G1192="Europe",Predictive_Model!$D$38,IF(G1192="North America",Predictive_Model!$D$39,IF(G1192="Oceania",Predictive_Model!$D$40,IF(G1192="South America",Predictive_Model!$D$41,0)))))+IF(H1192="Laptop",Predictive_Model!$D$43,IF(H1192="Mobile",Predictive_Model!$D$44,IF(H1192="TV",Predictive_Model!$D$45,IF(H1192="Tablet",Predictive_Model!$D$46,0))))+IF(K1192="Crypto",Predictive_Model!$D$48,IF(K1192="Debit Card",Predictive_Model!$D$49,IF(K1192="Gift Card",Predictive_Model!$D$50,IF(K1192="PayPal",Predictive_Model!$D$51,0))))+IF(N1192="Comedy",Predictive_Model!$D$53,IF(N1192="Documentary",Predictive_Model!$D$54,IF(N1192="Drama",Predictive_Model!$D$55,IF(N1192="Horror",Predictive_Model!$D$56,IF(N1192="Romance",Predictive_Model!$D$57,IF(N1192="Sci-Fi",Predictive_Model!$D$58,0)))))))))</f>
        <v>0.99876245892608162</v>
      </c>
      <c r="V1192" s="3" t="str">
        <f t="shared" si="186"/>
        <v>Critical</v>
      </c>
      <c r="W1192" s="6">
        <f t="shared" si="187"/>
        <v>17.989999999999998</v>
      </c>
      <c r="X1192" s="3" t="str">
        <f t="shared" si="188"/>
        <v>Priority 1</v>
      </c>
      <c r="Y1192" s="3" t="str">
        <f t="shared" si="189"/>
        <v>OK</v>
      </c>
    </row>
    <row r="1193" spans="1:25" x14ac:dyDescent="0.25">
      <c r="A1193" s="3" t="str">
        <f>Raw_Data!A1193</f>
        <v>32c0a4d8-3699-4f09-907b-5f303f8274c1</v>
      </c>
      <c r="B1193" s="3">
        <f>Raw_Data!B1193</f>
        <v>38</v>
      </c>
      <c r="C1193" s="3" t="str">
        <f>Raw_Data!C1193</f>
        <v>Female</v>
      </c>
      <c r="D1193" s="3" t="str">
        <f>Raw_Data!D1193</f>
        <v>Premium</v>
      </c>
      <c r="E1193" s="3">
        <f>Raw_Data!E1193</f>
        <v>15.94</v>
      </c>
      <c r="F1193" s="3">
        <f>Raw_Data!F1193</f>
        <v>54</v>
      </c>
      <c r="G1193" s="3" t="str">
        <f>Raw_Data!G1193</f>
        <v>Oceania</v>
      </c>
      <c r="H1193" s="3" t="str">
        <f>Raw_Data!H1193</f>
        <v>Desktop</v>
      </c>
      <c r="I1193" s="3">
        <f>Raw_Data!I1193</f>
        <v>17.989999999999998</v>
      </c>
      <c r="J1193" s="3">
        <f>Raw_Data!J1193</f>
        <v>1</v>
      </c>
      <c r="K1193" s="3" t="str">
        <f>Raw_Data!K1193</f>
        <v>Crypto</v>
      </c>
      <c r="L1193" s="3">
        <f>Raw_Data!L1193</f>
        <v>2</v>
      </c>
      <c r="M1193" s="3">
        <f>Raw_Data!M1193</f>
        <v>0.28999999999999998</v>
      </c>
      <c r="N1193" s="3" t="str">
        <f>Raw_Data!N1193</f>
        <v>Action</v>
      </c>
      <c r="O1193" s="3" t="str">
        <f t="shared" si="180"/>
        <v>35-44</v>
      </c>
      <c r="P1193" s="3" t="str">
        <f t="shared" si="181"/>
        <v>10-24h</v>
      </c>
      <c r="Q1193" s="3" t="str">
        <f t="shared" si="182"/>
        <v>46-60d</v>
      </c>
      <c r="R1193" s="3" t="str">
        <f t="shared" si="183"/>
        <v>Medium</v>
      </c>
      <c r="S1193" s="3" t="str">
        <f t="shared" si="184"/>
        <v>High</v>
      </c>
      <c r="T1193" s="3" t="str">
        <f t="shared" si="185"/>
        <v>Churned</v>
      </c>
      <c r="U1193" s="4">
        <f>1/(1+EXP(-(Predictive_Model!$B$5+((B1193-Predictive_Model!$B$20)/Predictive_Model!$C$20)*Predictive_Model!$D$20+((E1193-Predictive_Model!$B$21)/Predictive_Model!$C$21)*Predictive_Model!$D$21+((F1193-Predictive_Model!$B$22)/Predictive_Model!$C$22)*Predictive_Model!$D$22+((I1193-Predictive_Model!$B$23)/Predictive_Model!$C$23)*Predictive_Model!$D$23+((L1193-Predictive_Model!$B$24)/Predictive_Model!$C$24)*Predictive_Model!$D$24+((M1193-Predictive_Model!$B$25)/Predictive_Model!$C$25)*Predictive_Model!$D$25+IF(C1193="Male",Predictive_Model!$D$31,IF(C1193="Other",Predictive_Model!$D$32,0))+IF(D1193="Premium",Predictive_Model!$D$34,IF(D1193="Standard",Predictive_Model!$D$35,0))+IF(G1193="Asia",Predictive_Model!$D$37,IF(G1193="Europe",Predictive_Model!$D$38,IF(G1193="North America",Predictive_Model!$D$39,IF(G1193="Oceania",Predictive_Model!$D$40,IF(G1193="South America",Predictive_Model!$D$41,0)))))+IF(H1193="Laptop",Predictive_Model!$D$43,IF(H1193="Mobile",Predictive_Model!$D$44,IF(H1193="TV",Predictive_Model!$D$45,IF(H1193="Tablet",Predictive_Model!$D$46,0))))+IF(K1193="Crypto",Predictive_Model!$D$48,IF(K1193="Debit Card",Predictive_Model!$D$49,IF(K1193="Gift Card",Predictive_Model!$D$50,IF(K1193="PayPal",Predictive_Model!$D$51,0))))+IF(N1193="Comedy",Predictive_Model!$D$53,IF(N1193="Documentary",Predictive_Model!$D$54,IF(N1193="Drama",Predictive_Model!$D$55,IF(N1193="Horror",Predictive_Model!$D$56,IF(N1193="Romance",Predictive_Model!$D$57,IF(N1193="Sci-Fi",Predictive_Model!$D$58,0)))))))))</f>
        <v>0.93835634303990156</v>
      </c>
      <c r="V1193" s="3" t="str">
        <f t="shared" si="186"/>
        <v>Critical</v>
      </c>
      <c r="W1193" s="6">
        <f t="shared" si="187"/>
        <v>17.989999999999998</v>
      </c>
      <c r="X1193" s="3" t="str">
        <f t="shared" si="188"/>
        <v>Priority 1</v>
      </c>
      <c r="Y1193" s="3" t="str">
        <f t="shared" si="189"/>
        <v>OK</v>
      </c>
    </row>
    <row r="1194" spans="1:25" x14ac:dyDescent="0.25">
      <c r="A1194" s="3" t="str">
        <f>Raw_Data!A1194</f>
        <v>e090df54-097b-4e77-87c0-f9e8a965c013</v>
      </c>
      <c r="B1194" s="3">
        <f>Raw_Data!B1194</f>
        <v>26</v>
      </c>
      <c r="C1194" s="3" t="str">
        <f>Raw_Data!C1194</f>
        <v>Other</v>
      </c>
      <c r="D1194" s="3" t="str">
        <f>Raw_Data!D1194</f>
        <v>Premium</v>
      </c>
      <c r="E1194" s="3">
        <f>Raw_Data!E1194</f>
        <v>8.32</v>
      </c>
      <c r="F1194" s="3">
        <f>Raw_Data!F1194</f>
        <v>48</v>
      </c>
      <c r="G1194" s="3" t="str">
        <f>Raw_Data!G1194</f>
        <v>Africa</v>
      </c>
      <c r="H1194" s="3" t="str">
        <f>Raw_Data!H1194</f>
        <v>Laptop</v>
      </c>
      <c r="I1194" s="3">
        <f>Raw_Data!I1194</f>
        <v>17.989999999999998</v>
      </c>
      <c r="J1194" s="3">
        <f>Raw_Data!J1194</f>
        <v>1</v>
      </c>
      <c r="K1194" s="3" t="str">
        <f>Raw_Data!K1194</f>
        <v>Crypto</v>
      </c>
      <c r="L1194" s="3">
        <f>Raw_Data!L1194</f>
        <v>5</v>
      </c>
      <c r="M1194" s="3">
        <f>Raw_Data!M1194</f>
        <v>0.17</v>
      </c>
      <c r="N1194" s="3" t="str">
        <f>Raw_Data!N1194</f>
        <v>Sci-Fi</v>
      </c>
      <c r="O1194" s="3" t="str">
        <f t="shared" si="180"/>
        <v>25-34</v>
      </c>
      <c r="P1194" s="3" t="str">
        <f t="shared" si="181"/>
        <v>&lt;10h</v>
      </c>
      <c r="Q1194" s="3" t="str">
        <f t="shared" si="182"/>
        <v>46-60d</v>
      </c>
      <c r="R1194" s="3" t="str">
        <f t="shared" si="183"/>
        <v>Low</v>
      </c>
      <c r="S1194" s="3" t="str">
        <f t="shared" si="184"/>
        <v>High</v>
      </c>
      <c r="T1194" s="3" t="str">
        <f t="shared" si="185"/>
        <v>Churned</v>
      </c>
      <c r="U1194" s="4">
        <f>1/(1+EXP(-(Predictive_Model!$B$5+((B1194-Predictive_Model!$B$20)/Predictive_Model!$C$20)*Predictive_Model!$D$20+((E1194-Predictive_Model!$B$21)/Predictive_Model!$C$21)*Predictive_Model!$D$21+((F1194-Predictive_Model!$B$22)/Predictive_Model!$C$22)*Predictive_Model!$D$22+((I1194-Predictive_Model!$B$23)/Predictive_Model!$C$23)*Predictive_Model!$D$23+((L1194-Predictive_Model!$B$24)/Predictive_Model!$C$24)*Predictive_Model!$D$24+((M1194-Predictive_Model!$B$25)/Predictive_Model!$C$25)*Predictive_Model!$D$25+IF(C1194="Male",Predictive_Model!$D$31,IF(C1194="Other",Predictive_Model!$D$32,0))+IF(D1194="Premium",Predictive_Model!$D$34,IF(D1194="Standard",Predictive_Model!$D$35,0))+IF(G1194="Asia",Predictive_Model!$D$37,IF(G1194="Europe",Predictive_Model!$D$38,IF(G1194="North America",Predictive_Model!$D$39,IF(G1194="Oceania",Predictive_Model!$D$40,IF(G1194="South America",Predictive_Model!$D$41,0)))))+IF(H1194="Laptop",Predictive_Model!$D$43,IF(H1194="Mobile",Predictive_Model!$D$44,IF(H1194="TV",Predictive_Model!$D$45,IF(H1194="Tablet",Predictive_Model!$D$46,0))))+IF(K1194="Crypto",Predictive_Model!$D$48,IF(K1194="Debit Card",Predictive_Model!$D$49,IF(K1194="Gift Card",Predictive_Model!$D$50,IF(K1194="PayPal",Predictive_Model!$D$51,0))))+IF(N1194="Comedy",Predictive_Model!$D$53,IF(N1194="Documentary",Predictive_Model!$D$54,IF(N1194="Drama",Predictive_Model!$D$55,IF(N1194="Horror",Predictive_Model!$D$56,IF(N1194="Romance",Predictive_Model!$D$57,IF(N1194="Sci-Fi",Predictive_Model!$D$58,0)))))))))</f>
        <v>0.8682644358722974</v>
      </c>
      <c r="V1194" s="3" t="str">
        <f t="shared" si="186"/>
        <v>Critical</v>
      </c>
      <c r="W1194" s="6">
        <f t="shared" si="187"/>
        <v>17.989999999999998</v>
      </c>
      <c r="X1194" s="3" t="str">
        <f t="shared" si="188"/>
        <v>Priority 1</v>
      </c>
      <c r="Y1194" s="3" t="str">
        <f t="shared" si="189"/>
        <v>OK</v>
      </c>
    </row>
    <row r="1195" spans="1:25" x14ac:dyDescent="0.25">
      <c r="A1195" s="3" t="str">
        <f>Raw_Data!A1195</f>
        <v>ffb75258-7e17-4433-86eb-cca51e35b5de</v>
      </c>
      <c r="B1195" s="3">
        <f>Raw_Data!B1195</f>
        <v>65</v>
      </c>
      <c r="C1195" s="3" t="str">
        <f>Raw_Data!C1195</f>
        <v>Female</v>
      </c>
      <c r="D1195" s="3" t="str">
        <f>Raw_Data!D1195</f>
        <v>Premium</v>
      </c>
      <c r="E1195" s="3">
        <f>Raw_Data!E1195</f>
        <v>22.68</v>
      </c>
      <c r="F1195" s="3">
        <f>Raw_Data!F1195</f>
        <v>40</v>
      </c>
      <c r="G1195" s="3" t="str">
        <f>Raw_Data!G1195</f>
        <v>Europe</v>
      </c>
      <c r="H1195" s="3" t="str">
        <f>Raw_Data!H1195</f>
        <v>Tablet</v>
      </c>
      <c r="I1195" s="3">
        <f>Raw_Data!I1195</f>
        <v>17.989999999999998</v>
      </c>
      <c r="J1195" s="3">
        <f>Raw_Data!J1195</f>
        <v>0</v>
      </c>
      <c r="K1195" s="3" t="str">
        <f>Raw_Data!K1195</f>
        <v>Crypto</v>
      </c>
      <c r="L1195" s="3">
        <f>Raw_Data!L1195</f>
        <v>2</v>
      </c>
      <c r="M1195" s="3">
        <f>Raw_Data!M1195</f>
        <v>0.55000000000000004</v>
      </c>
      <c r="N1195" s="3" t="str">
        <f>Raw_Data!N1195</f>
        <v>Horror</v>
      </c>
      <c r="O1195" s="3" t="str">
        <f t="shared" si="180"/>
        <v>55-70</v>
      </c>
      <c r="P1195" s="3" t="str">
        <f t="shared" si="181"/>
        <v>10-24h</v>
      </c>
      <c r="Q1195" s="3" t="str">
        <f t="shared" si="182"/>
        <v>22-45d</v>
      </c>
      <c r="R1195" s="3" t="str">
        <f t="shared" si="183"/>
        <v>Medium</v>
      </c>
      <c r="S1195" s="3" t="str">
        <f t="shared" si="184"/>
        <v>High</v>
      </c>
      <c r="T1195" s="3" t="str">
        <f t="shared" si="185"/>
        <v>Active</v>
      </c>
      <c r="U1195" s="4">
        <f>1/(1+EXP(-(Predictive_Model!$B$5+((B1195-Predictive_Model!$B$20)/Predictive_Model!$C$20)*Predictive_Model!$D$20+((E1195-Predictive_Model!$B$21)/Predictive_Model!$C$21)*Predictive_Model!$D$21+((F1195-Predictive_Model!$B$22)/Predictive_Model!$C$22)*Predictive_Model!$D$22+((I1195-Predictive_Model!$B$23)/Predictive_Model!$C$23)*Predictive_Model!$D$23+((L1195-Predictive_Model!$B$24)/Predictive_Model!$C$24)*Predictive_Model!$D$24+((M1195-Predictive_Model!$B$25)/Predictive_Model!$C$25)*Predictive_Model!$D$25+IF(C1195="Male",Predictive_Model!$D$31,IF(C1195="Other",Predictive_Model!$D$32,0))+IF(D1195="Premium",Predictive_Model!$D$34,IF(D1195="Standard",Predictive_Model!$D$35,0))+IF(G1195="Asia",Predictive_Model!$D$37,IF(G1195="Europe",Predictive_Model!$D$38,IF(G1195="North America",Predictive_Model!$D$39,IF(G1195="Oceania",Predictive_Model!$D$40,IF(G1195="South America",Predictive_Model!$D$41,0)))))+IF(H1195="Laptop",Predictive_Model!$D$43,IF(H1195="Mobile",Predictive_Model!$D$44,IF(H1195="TV",Predictive_Model!$D$45,IF(H1195="Tablet",Predictive_Model!$D$46,0))))+IF(K1195="Crypto",Predictive_Model!$D$48,IF(K1195="Debit Card",Predictive_Model!$D$49,IF(K1195="Gift Card",Predictive_Model!$D$50,IF(K1195="PayPal",Predictive_Model!$D$51,0))))+IF(N1195="Comedy",Predictive_Model!$D$53,IF(N1195="Documentary",Predictive_Model!$D$54,IF(N1195="Drama",Predictive_Model!$D$55,IF(N1195="Horror",Predictive_Model!$D$56,IF(N1195="Romance",Predictive_Model!$D$57,IF(N1195="Sci-Fi",Predictive_Model!$D$58,0)))))))))</f>
        <v>0.40224190665775306</v>
      </c>
      <c r="V1195" s="3" t="str">
        <f t="shared" si="186"/>
        <v>Medium</v>
      </c>
      <c r="W1195" s="6">
        <f t="shared" si="187"/>
        <v>7.2363319007729769</v>
      </c>
      <c r="X1195" s="3" t="str">
        <f t="shared" si="188"/>
        <v>Monitor</v>
      </c>
      <c r="Y1195" s="3" t="str">
        <f t="shared" si="189"/>
        <v>OK</v>
      </c>
    </row>
    <row r="1196" spans="1:25" x14ac:dyDescent="0.25">
      <c r="A1196" s="3" t="str">
        <f>Raw_Data!A1196</f>
        <v>b26a4921-90b8-4360-8834-fad7a130bfb4</v>
      </c>
      <c r="B1196" s="3">
        <f>Raw_Data!B1196</f>
        <v>24</v>
      </c>
      <c r="C1196" s="3" t="str">
        <f>Raw_Data!C1196</f>
        <v>Male</v>
      </c>
      <c r="D1196" s="3" t="str">
        <f>Raw_Data!D1196</f>
        <v>Premium</v>
      </c>
      <c r="E1196" s="3">
        <f>Raw_Data!E1196</f>
        <v>0.57999999999999996</v>
      </c>
      <c r="F1196" s="3">
        <f>Raw_Data!F1196</f>
        <v>57</v>
      </c>
      <c r="G1196" s="3" t="str">
        <f>Raw_Data!G1196</f>
        <v>Europe</v>
      </c>
      <c r="H1196" s="3" t="str">
        <f>Raw_Data!H1196</f>
        <v>Tablet</v>
      </c>
      <c r="I1196" s="3">
        <f>Raw_Data!I1196</f>
        <v>17.989999999999998</v>
      </c>
      <c r="J1196" s="3">
        <f>Raw_Data!J1196</f>
        <v>1</v>
      </c>
      <c r="K1196" s="3" t="str">
        <f>Raw_Data!K1196</f>
        <v>PayPal</v>
      </c>
      <c r="L1196" s="3">
        <f>Raw_Data!L1196</f>
        <v>3</v>
      </c>
      <c r="M1196" s="3">
        <f>Raw_Data!M1196</f>
        <v>0.01</v>
      </c>
      <c r="N1196" s="3" t="str">
        <f>Raw_Data!N1196</f>
        <v>Sci-Fi</v>
      </c>
      <c r="O1196" s="3" t="str">
        <f t="shared" si="180"/>
        <v>18-24</v>
      </c>
      <c r="P1196" s="3" t="str">
        <f t="shared" si="181"/>
        <v>&lt;10h</v>
      </c>
      <c r="Q1196" s="3" t="str">
        <f t="shared" si="182"/>
        <v>46-60d</v>
      </c>
      <c r="R1196" s="3" t="str">
        <f t="shared" si="183"/>
        <v>Low</v>
      </c>
      <c r="S1196" s="3" t="str">
        <f t="shared" si="184"/>
        <v>High</v>
      </c>
      <c r="T1196" s="3" t="str">
        <f t="shared" si="185"/>
        <v>Churned</v>
      </c>
      <c r="U1196" s="4">
        <f>1/(1+EXP(-(Predictive_Model!$B$5+((B1196-Predictive_Model!$B$20)/Predictive_Model!$C$20)*Predictive_Model!$D$20+((E1196-Predictive_Model!$B$21)/Predictive_Model!$C$21)*Predictive_Model!$D$21+((F1196-Predictive_Model!$B$22)/Predictive_Model!$C$22)*Predictive_Model!$D$22+((I1196-Predictive_Model!$B$23)/Predictive_Model!$C$23)*Predictive_Model!$D$23+((L1196-Predictive_Model!$B$24)/Predictive_Model!$C$24)*Predictive_Model!$D$24+((M1196-Predictive_Model!$B$25)/Predictive_Model!$C$25)*Predictive_Model!$D$25+IF(C1196="Male",Predictive_Model!$D$31,IF(C1196="Other",Predictive_Model!$D$32,0))+IF(D1196="Premium",Predictive_Model!$D$34,IF(D1196="Standard",Predictive_Model!$D$35,0))+IF(G1196="Asia",Predictive_Model!$D$37,IF(G1196="Europe",Predictive_Model!$D$38,IF(G1196="North America",Predictive_Model!$D$39,IF(G1196="Oceania",Predictive_Model!$D$40,IF(G1196="South America",Predictive_Model!$D$41,0)))))+IF(H1196="Laptop",Predictive_Model!$D$43,IF(H1196="Mobile",Predictive_Model!$D$44,IF(H1196="TV",Predictive_Model!$D$45,IF(H1196="Tablet",Predictive_Model!$D$46,0))))+IF(K1196="Crypto",Predictive_Model!$D$48,IF(K1196="Debit Card",Predictive_Model!$D$49,IF(K1196="Gift Card",Predictive_Model!$D$50,IF(K1196="PayPal",Predictive_Model!$D$51,0))))+IF(N1196="Comedy",Predictive_Model!$D$53,IF(N1196="Documentary",Predictive_Model!$D$54,IF(N1196="Drama",Predictive_Model!$D$55,IF(N1196="Horror",Predictive_Model!$D$56,IF(N1196="Romance",Predictive_Model!$D$57,IF(N1196="Sci-Fi",Predictive_Model!$D$58,0)))))))))</f>
        <v>0.99983943080555926</v>
      </c>
      <c r="V1196" s="3" t="str">
        <f t="shared" si="186"/>
        <v>Critical</v>
      </c>
      <c r="W1196" s="6">
        <f t="shared" si="187"/>
        <v>17.989999999999998</v>
      </c>
      <c r="X1196" s="3" t="str">
        <f t="shared" si="188"/>
        <v>Priority 1</v>
      </c>
      <c r="Y1196" s="3" t="str">
        <f t="shared" si="189"/>
        <v>OK</v>
      </c>
    </row>
    <row r="1197" spans="1:25" x14ac:dyDescent="0.25">
      <c r="A1197" s="3" t="str">
        <f>Raw_Data!A1197</f>
        <v>a539900a-d75e-4437-865c-59d6ba1df7f5</v>
      </c>
      <c r="B1197" s="3">
        <f>Raw_Data!B1197</f>
        <v>56</v>
      </c>
      <c r="C1197" s="3" t="str">
        <f>Raw_Data!C1197</f>
        <v>Other</v>
      </c>
      <c r="D1197" s="3" t="str">
        <f>Raw_Data!D1197</f>
        <v>Basic</v>
      </c>
      <c r="E1197" s="3">
        <f>Raw_Data!E1197</f>
        <v>11.81</v>
      </c>
      <c r="F1197" s="3">
        <f>Raw_Data!F1197</f>
        <v>14</v>
      </c>
      <c r="G1197" s="3" t="str">
        <f>Raw_Data!G1197</f>
        <v>Asia</v>
      </c>
      <c r="H1197" s="3" t="str">
        <f>Raw_Data!H1197</f>
        <v>Laptop</v>
      </c>
      <c r="I1197" s="3">
        <f>Raw_Data!I1197</f>
        <v>8.99</v>
      </c>
      <c r="J1197" s="3">
        <f>Raw_Data!J1197</f>
        <v>0</v>
      </c>
      <c r="K1197" s="3" t="str">
        <f>Raw_Data!K1197</f>
        <v>PayPal</v>
      </c>
      <c r="L1197" s="3">
        <f>Raw_Data!L1197</f>
        <v>2</v>
      </c>
      <c r="M1197" s="3">
        <f>Raw_Data!M1197</f>
        <v>0.79</v>
      </c>
      <c r="N1197" s="3" t="str">
        <f>Raw_Data!N1197</f>
        <v>Drama</v>
      </c>
      <c r="O1197" s="3" t="str">
        <f t="shared" si="180"/>
        <v>55-70</v>
      </c>
      <c r="P1197" s="3" t="str">
        <f t="shared" si="181"/>
        <v>10-24h</v>
      </c>
      <c r="Q1197" s="3" t="str">
        <f t="shared" si="182"/>
        <v>8-21d</v>
      </c>
      <c r="R1197" s="3" t="str">
        <f t="shared" si="183"/>
        <v>Medium</v>
      </c>
      <c r="S1197" s="3" t="str">
        <f t="shared" si="184"/>
        <v>Low</v>
      </c>
      <c r="T1197" s="3" t="str">
        <f t="shared" si="185"/>
        <v>Active</v>
      </c>
      <c r="U1197" s="4">
        <f>1/(1+EXP(-(Predictive_Model!$B$5+((B1197-Predictive_Model!$B$20)/Predictive_Model!$C$20)*Predictive_Model!$D$20+((E1197-Predictive_Model!$B$21)/Predictive_Model!$C$21)*Predictive_Model!$D$21+((F1197-Predictive_Model!$B$22)/Predictive_Model!$C$22)*Predictive_Model!$D$22+((I1197-Predictive_Model!$B$23)/Predictive_Model!$C$23)*Predictive_Model!$D$23+((L1197-Predictive_Model!$B$24)/Predictive_Model!$C$24)*Predictive_Model!$D$24+((M1197-Predictive_Model!$B$25)/Predictive_Model!$C$25)*Predictive_Model!$D$25+IF(C1197="Male",Predictive_Model!$D$31,IF(C1197="Other",Predictive_Model!$D$32,0))+IF(D1197="Premium",Predictive_Model!$D$34,IF(D1197="Standard",Predictive_Model!$D$35,0))+IF(G1197="Asia",Predictive_Model!$D$37,IF(G1197="Europe",Predictive_Model!$D$38,IF(G1197="North America",Predictive_Model!$D$39,IF(G1197="Oceania",Predictive_Model!$D$40,IF(G1197="South America",Predictive_Model!$D$41,0)))))+IF(H1197="Laptop",Predictive_Model!$D$43,IF(H1197="Mobile",Predictive_Model!$D$44,IF(H1197="TV",Predictive_Model!$D$45,IF(H1197="Tablet",Predictive_Model!$D$46,0))))+IF(K1197="Crypto",Predictive_Model!$D$48,IF(K1197="Debit Card",Predictive_Model!$D$49,IF(K1197="Gift Card",Predictive_Model!$D$50,IF(K1197="PayPal",Predictive_Model!$D$51,0))))+IF(N1197="Comedy",Predictive_Model!$D$53,IF(N1197="Documentary",Predictive_Model!$D$54,IF(N1197="Drama",Predictive_Model!$D$55,IF(N1197="Horror",Predictive_Model!$D$56,IF(N1197="Romance",Predictive_Model!$D$57,IF(N1197="Sci-Fi",Predictive_Model!$D$58,0)))))))))</f>
        <v>0.57280186572116409</v>
      </c>
      <c r="V1197" s="3" t="str">
        <f t="shared" si="186"/>
        <v>High</v>
      </c>
      <c r="W1197" s="6">
        <f t="shared" si="187"/>
        <v>5.1494887728332657</v>
      </c>
      <c r="X1197" s="3" t="str">
        <f t="shared" si="188"/>
        <v>Monitor</v>
      </c>
      <c r="Y1197" s="3" t="str">
        <f t="shared" si="189"/>
        <v>OK</v>
      </c>
    </row>
    <row r="1198" spans="1:25" x14ac:dyDescent="0.25">
      <c r="A1198" s="3" t="str">
        <f>Raw_Data!A1198</f>
        <v>eaf0471b-e553-4302-a1aa-cf3284f3a3a9</v>
      </c>
      <c r="B1198" s="3">
        <f>Raw_Data!B1198</f>
        <v>34</v>
      </c>
      <c r="C1198" s="3" t="str">
        <f>Raw_Data!C1198</f>
        <v>Female</v>
      </c>
      <c r="D1198" s="3" t="str">
        <f>Raw_Data!D1198</f>
        <v>Basic</v>
      </c>
      <c r="E1198" s="3">
        <f>Raw_Data!E1198</f>
        <v>0.95</v>
      </c>
      <c r="F1198" s="3">
        <f>Raw_Data!F1198</f>
        <v>44</v>
      </c>
      <c r="G1198" s="3" t="str">
        <f>Raw_Data!G1198</f>
        <v>Asia</v>
      </c>
      <c r="H1198" s="3" t="str">
        <f>Raw_Data!H1198</f>
        <v>Mobile</v>
      </c>
      <c r="I1198" s="3">
        <f>Raw_Data!I1198</f>
        <v>8.99</v>
      </c>
      <c r="J1198" s="3">
        <f>Raw_Data!J1198</f>
        <v>1</v>
      </c>
      <c r="K1198" s="3" t="str">
        <f>Raw_Data!K1198</f>
        <v>PayPal</v>
      </c>
      <c r="L1198" s="3">
        <f>Raw_Data!L1198</f>
        <v>4</v>
      </c>
      <c r="M1198" s="3">
        <f>Raw_Data!M1198</f>
        <v>0.02</v>
      </c>
      <c r="N1198" s="3" t="str">
        <f>Raw_Data!N1198</f>
        <v>Action</v>
      </c>
      <c r="O1198" s="3" t="str">
        <f t="shared" si="180"/>
        <v>25-34</v>
      </c>
      <c r="P1198" s="3" t="str">
        <f t="shared" si="181"/>
        <v>&lt;10h</v>
      </c>
      <c r="Q1198" s="3" t="str">
        <f t="shared" si="182"/>
        <v>22-45d</v>
      </c>
      <c r="R1198" s="3" t="str">
        <f t="shared" si="183"/>
        <v>Medium</v>
      </c>
      <c r="S1198" s="3" t="str">
        <f t="shared" si="184"/>
        <v>Low</v>
      </c>
      <c r="T1198" s="3" t="str">
        <f t="shared" si="185"/>
        <v>Churned</v>
      </c>
      <c r="U1198" s="4">
        <f>1/(1+EXP(-(Predictive_Model!$B$5+((B1198-Predictive_Model!$B$20)/Predictive_Model!$C$20)*Predictive_Model!$D$20+((E1198-Predictive_Model!$B$21)/Predictive_Model!$C$21)*Predictive_Model!$D$21+((F1198-Predictive_Model!$B$22)/Predictive_Model!$C$22)*Predictive_Model!$D$22+((I1198-Predictive_Model!$B$23)/Predictive_Model!$C$23)*Predictive_Model!$D$23+((L1198-Predictive_Model!$B$24)/Predictive_Model!$C$24)*Predictive_Model!$D$24+((M1198-Predictive_Model!$B$25)/Predictive_Model!$C$25)*Predictive_Model!$D$25+IF(C1198="Male",Predictive_Model!$D$31,IF(C1198="Other",Predictive_Model!$D$32,0))+IF(D1198="Premium",Predictive_Model!$D$34,IF(D1198="Standard",Predictive_Model!$D$35,0))+IF(G1198="Asia",Predictive_Model!$D$37,IF(G1198="Europe",Predictive_Model!$D$38,IF(G1198="North America",Predictive_Model!$D$39,IF(G1198="Oceania",Predictive_Model!$D$40,IF(G1198="South America",Predictive_Model!$D$41,0)))))+IF(H1198="Laptop",Predictive_Model!$D$43,IF(H1198="Mobile",Predictive_Model!$D$44,IF(H1198="TV",Predictive_Model!$D$45,IF(H1198="Tablet",Predictive_Model!$D$46,0))))+IF(K1198="Crypto",Predictive_Model!$D$48,IF(K1198="Debit Card",Predictive_Model!$D$49,IF(K1198="Gift Card",Predictive_Model!$D$50,IF(K1198="PayPal",Predictive_Model!$D$51,0))))+IF(N1198="Comedy",Predictive_Model!$D$53,IF(N1198="Documentary",Predictive_Model!$D$54,IF(N1198="Drama",Predictive_Model!$D$55,IF(N1198="Horror",Predictive_Model!$D$56,IF(N1198="Romance",Predictive_Model!$D$57,IF(N1198="Sci-Fi",Predictive_Model!$D$58,0)))))))))</f>
        <v>0.99990283895370502</v>
      </c>
      <c r="V1198" s="3" t="str">
        <f t="shared" si="186"/>
        <v>Critical</v>
      </c>
      <c r="W1198" s="6">
        <f t="shared" si="187"/>
        <v>8.99</v>
      </c>
      <c r="X1198" s="3" t="str">
        <f t="shared" si="188"/>
        <v>Priority 2</v>
      </c>
      <c r="Y1198" s="3" t="str">
        <f t="shared" si="189"/>
        <v>OK</v>
      </c>
    </row>
    <row r="1199" spans="1:25" x14ac:dyDescent="0.25">
      <c r="A1199" s="3" t="str">
        <f>Raw_Data!A1199</f>
        <v>60fddd3f-fcdd-4d60-9195-d733c67449a0</v>
      </c>
      <c r="B1199" s="3">
        <f>Raw_Data!B1199</f>
        <v>26</v>
      </c>
      <c r="C1199" s="3" t="str">
        <f>Raw_Data!C1199</f>
        <v>Female</v>
      </c>
      <c r="D1199" s="3" t="str">
        <f>Raw_Data!D1199</f>
        <v>Premium</v>
      </c>
      <c r="E1199" s="3">
        <f>Raw_Data!E1199</f>
        <v>0.67</v>
      </c>
      <c r="F1199" s="3">
        <f>Raw_Data!F1199</f>
        <v>8</v>
      </c>
      <c r="G1199" s="3" t="str">
        <f>Raw_Data!G1199</f>
        <v>Asia</v>
      </c>
      <c r="H1199" s="3" t="str">
        <f>Raw_Data!H1199</f>
        <v>Laptop</v>
      </c>
      <c r="I1199" s="3">
        <f>Raw_Data!I1199</f>
        <v>17.989999999999998</v>
      </c>
      <c r="J1199" s="3">
        <f>Raw_Data!J1199</f>
        <v>0</v>
      </c>
      <c r="K1199" s="3" t="str">
        <f>Raw_Data!K1199</f>
        <v>Debit Card</v>
      </c>
      <c r="L1199" s="3">
        <f>Raw_Data!L1199</f>
        <v>4</v>
      </c>
      <c r="M1199" s="3">
        <f>Raw_Data!M1199</f>
        <v>7.0000000000000007E-2</v>
      </c>
      <c r="N1199" s="3" t="str">
        <f>Raw_Data!N1199</f>
        <v>Sci-Fi</v>
      </c>
      <c r="O1199" s="3" t="str">
        <f t="shared" si="180"/>
        <v>25-34</v>
      </c>
      <c r="P1199" s="3" t="str">
        <f t="shared" si="181"/>
        <v>&lt;10h</v>
      </c>
      <c r="Q1199" s="3" t="str">
        <f t="shared" si="182"/>
        <v>8-21d</v>
      </c>
      <c r="R1199" s="3" t="str">
        <f t="shared" si="183"/>
        <v>Medium</v>
      </c>
      <c r="S1199" s="3" t="str">
        <f t="shared" si="184"/>
        <v>High</v>
      </c>
      <c r="T1199" s="3" t="str">
        <f t="shared" si="185"/>
        <v>Active</v>
      </c>
      <c r="U1199" s="4">
        <f>1/(1+EXP(-(Predictive_Model!$B$5+((B1199-Predictive_Model!$B$20)/Predictive_Model!$C$20)*Predictive_Model!$D$20+((E1199-Predictive_Model!$B$21)/Predictive_Model!$C$21)*Predictive_Model!$D$21+((F1199-Predictive_Model!$B$22)/Predictive_Model!$C$22)*Predictive_Model!$D$22+((I1199-Predictive_Model!$B$23)/Predictive_Model!$C$23)*Predictive_Model!$D$23+((L1199-Predictive_Model!$B$24)/Predictive_Model!$C$24)*Predictive_Model!$D$24+((M1199-Predictive_Model!$B$25)/Predictive_Model!$C$25)*Predictive_Model!$D$25+IF(C1199="Male",Predictive_Model!$D$31,IF(C1199="Other",Predictive_Model!$D$32,0))+IF(D1199="Premium",Predictive_Model!$D$34,IF(D1199="Standard",Predictive_Model!$D$35,0))+IF(G1199="Asia",Predictive_Model!$D$37,IF(G1199="Europe",Predictive_Model!$D$38,IF(G1199="North America",Predictive_Model!$D$39,IF(G1199="Oceania",Predictive_Model!$D$40,IF(G1199="South America",Predictive_Model!$D$41,0)))))+IF(H1199="Laptop",Predictive_Model!$D$43,IF(H1199="Mobile",Predictive_Model!$D$44,IF(H1199="TV",Predictive_Model!$D$45,IF(H1199="Tablet",Predictive_Model!$D$46,0))))+IF(K1199="Crypto",Predictive_Model!$D$48,IF(K1199="Debit Card",Predictive_Model!$D$49,IF(K1199="Gift Card",Predictive_Model!$D$50,IF(K1199="PayPal",Predictive_Model!$D$51,0))))+IF(N1199="Comedy",Predictive_Model!$D$53,IF(N1199="Documentary",Predictive_Model!$D$54,IF(N1199="Drama",Predictive_Model!$D$55,IF(N1199="Horror",Predictive_Model!$D$56,IF(N1199="Romance",Predictive_Model!$D$57,IF(N1199="Sci-Fi",Predictive_Model!$D$58,0)))))))))</f>
        <v>0.42854620802213161</v>
      </c>
      <c r="V1199" s="3" t="str">
        <f t="shared" si="186"/>
        <v>Medium</v>
      </c>
      <c r="W1199" s="6">
        <f t="shared" si="187"/>
        <v>7.7095462823181471</v>
      </c>
      <c r="X1199" s="3" t="str">
        <f t="shared" si="188"/>
        <v>Monitor</v>
      </c>
      <c r="Y1199" s="3" t="str">
        <f t="shared" si="189"/>
        <v>OK</v>
      </c>
    </row>
    <row r="1200" spans="1:25" x14ac:dyDescent="0.25">
      <c r="A1200" s="3" t="str">
        <f>Raw_Data!A1200</f>
        <v>38af7deb-8836-4d80-a9fb-01540432a8b3</v>
      </c>
      <c r="B1200" s="3">
        <f>Raw_Data!B1200</f>
        <v>56</v>
      </c>
      <c r="C1200" s="3" t="str">
        <f>Raw_Data!C1200</f>
        <v>Other</v>
      </c>
      <c r="D1200" s="3" t="str">
        <f>Raw_Data!D1200</f>
        <v>Premium</v>
      </c>
      <c r="E1200" s="3">
        <f>Raw_Data!E1200</f>
        <v>3.67</v>
      </c>
      <c r="F1200" s="3">
        <f>Raw_Data!F1200</f>
        <v>19</v>
      </c>
      <c r="G1200" s="3" t="str">
        <f>Raw_Data!G1200</f>
        <v>Asia</v>
      </c>
      <c r="H1200" s="3" t="str">
        <f>Raw_Data!H1200</f>
        <v>TV</v>
      </c>
      <c r="I1200" s="3">
        <f>Raw_Data!I1200</f>
        <v>17.989999999999998</v>
      </c>
      <c r="J1200" s="3">
        <f>Raw_Data!J1200</f>
        <v>0</v>
      </c>
      <c r="K1200" s="3" t="str">
        <f>Raw_Data!K1200</f>
        <v>Debit Card</v>
      </c>
      <c r="L1200" s="3">
        <f>Raw_Data!L1200</f>
        <v>5</v>
      </c>
      <c r="M1200" s="3">
        <f>Raw_Data!M1200</f>
        <v>0.18</v>
      </c>
      <c r="N1200" s="3" t="str">
        <f>Raw_Data!N1200</f>
        <v>Action</v>
      </c>
      <c r="O1200" s="3" t="str">
        <f t="shared" si="180"/>
        <v>55-70</v>
      </c>
      <c r="P1200" s="3" t="str">
        <f t="shared" si="181"/>
        <v>&lt;10h</v>
      </c>
      <c r="Q1200" s="3" t="str">
        <f t="shared" si="182"/>
        <v>8-21d</v>
      </c>
      <c r="R1200" s="3" t="str">
        <f t="shared" si="183"/>
        <v>Medium</v>
      </c>
      <c r="S1200" s="3" t="str">
        <f t="shared" si="184"/>
        <v>High</v>
      </c>
      <c r="T1200" s="3" t="str">
        <f t="shared" si="185"/>
        <v>Active</v>
      </c>
      <c r="U1200" s="4">
        <f>1/(1+EXP(-(Predictive_Model!$B$5+((B1200-Predictive_Model!$B$20)/Predictive_Model!$C$20)*Predictive_Model!$D$20+((E1200-Predictive_Model!$B$21)/Predictive_Model!$C$21)*Predictive_Model!$D$21+((F1200-Predictive_Model!$B$22)/Predictive_Model!$C$22)*Predictive_Model!$D$22+((I1200-Predictive_Model!$B$23)/Predictive_Model!$C$23)*Predictive_Model!$D$23+((L1200-Predictive_Model!$B$24)/Predictive_Model!$C$24)*Predictive_Model!$D$24+((M1200-Predictive_Model!$B$25)/Predictive_Model!$C$25)*Predictive_Model!$D$25+IF(C1200="Male",Predictive_Model!$D$31,IF(C1200="Other",Predictive_Model!$D$32,0))+IF(D1200="Premium",Predictive_Model!$D$34,IF(D1200="Standard",Predictive_Model!$D$35,0))+IF(G1200="Asia",Predictive_Model!$D$37,IF(G1200="Europe",Predictive_Model!$D$38,IF(G1200="North America",Predictive_Model!$D$39,IF(G1200="Oceania",Predictive_Model!$D$40,IF(G1200="South America",Predictive_Model!$D$41,0)))))+IF(H1200="Laptop",Predictive_Model!$D$43,IF(H1200="Mobile",Predictive_Model!$D$44,IF(H1200="TV",Predictive_Model!$D$45,IF(H1200="Tablet",Predictive_Model!$D$46,0))))+IF(K1200="Crypto",Predictive_Model!$D$48,IF(K1200="Debit Card",Predictive_Model!$D$49,IF(K1200="Gift Card",Predictive_Model!$D$50,IF(K1200="PayPal",Predictive_Model!$D$51,0))))+IF(N1200="Comedy",Predictive_Model!$D$53,IF(N1200="Documentary",Predictive_Model!$D$54,IF(N1200="Drama",Predictive_Model!$D$55,IF(N1200="Horror",Predictive_Model!$D$56,IF(N1200="Romance",Predictive_Model!$D$57,IF(N1200="Sci-Fi",Predictive_Model!$D$58,0)))))))))</f>
        <v>0.24934633200186013</v>
      </c>
      <c r="V1200" s="3" t="str">
        <f t="shared" si="186"/>
        <v>Low</v>
      </c>
      <c r="W1200" s="6">
        <f t="shared" si="187"/>
        <v>4.4857405127134635</v>
      </c>
      <c r="X1200" s="3" t="str">
        <f t="shared" si="188"/>
        <v>Monitor</v>
      </c>
      <c r="Y1200" s="3" t="str">
        <f t="shared" si="189"/>
        <v>OK</v>
      </c>
    </row>
    <row r="1201" spans="1:25" x14ac:dyDescent="0.25">
      <c r="A1201" s="3" t="str">
        <f>Raw_Data!A1201</f>
        <v>5826ee1b-74c4-4180-bfd3-f486446f0023</v>
      </c>
      <c r="B1201" s="3">
        <f>Raw_Data!B1201</f>
        <v>57</v>
      </c>
      <c r="C1201" s="3" t="str">
        <f>Raw_Data!C1201</f>
        <v>Female</v>
      </c>
      <c r="D1201" s="3" t="str">
        <f>Raw_Data!D1201</f>
        <v>Standard</v>
      </c>
      <c r="E1201" s="3">
        <f>Raw_Data!E1201</f>
        <v>16.97</v>
      </c>
      <c r="F1201" s="3">
        <f>Raw_Data!F1201</f>
        <v>55</v>
      </c>
      <c r="G1201" s="3" t="str">
        <f>Raw_Data!G1201</f>
        <v>Asia</v>
      </c>
      <c r="H1201" s="3" t="str">
        <f>Raw_Data!H1201</f>
        <v>TV</v>
      </c>
      <c r="I1201" s="3">
        <f>Raw_Data!I1201</f>
        <v>13.99</v>
      </c>
      <c r="J1201" s="3">
        <f>Raw_Data!J1201</f>
        <v>1</v>
      </c>
      <c r="K1201" s="3" t="str">
        <f>Raw_Data!K1201</f>
        <v>Gift Card</v>
      </c>
      <c r="L1201" s="3">
        <f>Raw_Data!L1201</f>
        <v>4</v>
      </c>
      <c r="M1201" s="3">
        <f>Raw_Data!M1201</f>
        <v>0.3</v>
      </c>
      <c r="N1201" s="3" t="str">
        <f>Raw_Data!N1201</f>
        <v>Comedy</v>
      </c>
      <c r="O1201" s="3" t="str">
        <f t="shared" si="180"/>
        <v>55-70</v>
      </c>
      <c r="P1201" s="3" t="str">
        <f t="shared" si="181"/>
        <v>10-24h</v>
      </c>
      <c r="Q1201" s="3" t="str">
        <f t="shared" si="182"/>
        <v>46-60d</v>
      </c>
      <c r="R1201" s="3" t="str">
        <f t="shared" si="183"/>
        <v>Medium</v>
      </c>
      <c r="S1201" s="3" t="str">
        <f t="shared" si="184"/>
        <v>Mid</v>
      </c>
      <c r="T1201" s="3" t="str">
        <f t="shared" si="185"/>
        <v>Churned</v>
      </c>
      <c r="U1201" s="4">
        <f>1/(1+EXP(-(Predictive_Model!$B$5+((B1201-Predictive_Model!$B$20)/Predictive_Model!$C$20)*Predictive_Model!$D$20+((E1201-Predictive_Model!$B$21)/Predictive_Model!$C$21)*Predictive_Model!$D$21+((F1201-Predictive_Model!$B$22)/Predictive_Model!$C$22)*Predictive_Model!$D$22+((I1201-Predictive_Model!$B$23)/Predictive_Model!$C$23)*Predictive_Model!$D$23+((L1201-Predictive_Model!$B$24)/Predictive_Model!$C$24)*Predictive_Model!$D$24+((M1201-Predictive_Model!$B$25)/Predictive_Model!$C$25)*Predictive_Model!$D$25+IF(C1201="Male",Predictive_Model!$D$31,IF(C1201="Other",Predictive_Model!$D$32,0))+IF(D1201="Premium",Predictive_Model!$D$34,IF(D1201="Standard",Predictive_Model!$D$35,0))+IF(G1201="Asia",Predictive_Model!$D$37,IF(G1201="Europe",Predictive_Model!$D$38,IF(G1201="North America",Predictive_Model!$D$39,IF(G1201="Oceania",Predictive_Model!$D$40,IF(G1201="South America",Predictive_Model!$D$41,0)))))+IF(H1201="Laptop",Predictive_Model!$D$43,IF(H1201="Mobile",Predictive_Model!$D$44,IF(H1201="TV",Predictive_Model!$D$45,IF(H1201="Tablet",Predictive_Model!$D$46,0))))+IF(K1201="Crypto",Predictive_Model!$D$48,IF(K1201="Debit Card",Predictive_Model!$D$49,IF(K1201="Gift Card",Predictive_Model!$D$50,IF(K1201="PayPal",Predictive_Model!$D$51,0))))+IF(N1201="Comedy",Predictive_Model!$D$53,IF(N1201="Documentary",Predictive_Model!$D$54,IF(N1201="Drama",Predictive_Model!$D$55,IF(N1201="Horror",Predictive_Model!$D$56,IF(N1201="Romance",Predictive_Model!$D$57,IF(N1201="Sci-Fi",Predictive_Model!$D$58,0)))))))))</f>
        <v>0.92844362560335214</v>
      </c>
      <c r="V1201" s="3" t="str">
        <f t="shared" si="186"/>
        <v>Critical</v>
      </c>
      <c r="W1201" s="6">
        <f t="shared" si="187"/>
        <v>13.99</v>
      </c>
      <c r="X1201" s="3" t="str">
        <f t="shared" si="188"/>
        <v>Priority 2</v>
      </c>
      <c r="Y1201" s="3" t="str">
        <f t="shared" si="189"/>
        <v>OK</v>
      </c>
    </row>
    <row r="1202" spans="1:25" x14ac:dyDescent="0.25">
      <c r="A1202" s="3" t="str">
        <f>Raw_Data!A1202</f>
        <v>ccfcd4b9-a541-4751-abb4-571a84c4770c</v>
      </c>
      <c r="B1202" s="3">
        <f>Raw_Data!B1202</f>
        <v>54</v>
      </c>
      <c r="C1202" s="3" t="str">
        <f>Raw_Data!C1202</f>
        <v>Other</v>
      </c>
      <c r="D1202" s="3" t="str">
        <f>Raw_Data!D1202</f>
        <v>Standard</v>
      </c>
      <c r="E1202" s="3">
        <f>Raw_Data!E1202</f>
        <v>8.61</v>
      </c>
      <c r="F1202" s="3">
        <f>Raw_Data!F1202</f>
        <v>11</v>
      </c>
      <c r="G1202" s="3" t="str">
        <f>Raw_Data!G1202</f>
        <v>Africa</v>
      </c>
      <c r="H1202" s="3" t="str">
        <f>Raw_Data!H1202</f>
        <v>Tablet</v>
      </c>
      <c r="I1202" s="3">
        <f>Raw_Data!I1202</f>
        <v>13.99</v>
      </c>
      <c r="J1202" s="3">
        <f>Raw_Data!J1202</f>
        <v>0</v>
      </c>
      <c r="K1202" s="3" t="str">
        <f>Raw_Data!K1202</f>
        <v>Gift Card</v>
      </c>
      <c r="L1202" s="3">
        <f>Raw_Data!L1202</f>
        <v>3</v>
      </c>
      <c r="M1202" s="3">
        <f>Raw_Data!M1202</f>
        <v>0.72</v>
      </c>
      <c r="N1202" s="3" t="str">
        <f>Raw_Data!N1202</f>
        <v>Romance</v>
      </c>
      <c r="O1202" s="3" t="str">
        <f t="shared" si="180"/>
        <v>45-54</v>
      </c>
      <c r="P1202" s="3" t="str">
        <f t="shared" si="181"/>
        <v>&lt;10h</v>
      </c>
      <c r="Q1202" s="3" t="str">
        <f t="shared" si="182"/>
        <v>8-21d</v>
      </c>
      <c r="R1202" s="3" t="str">
        <f t="shared" si="183"/>
        <v>Medium</v>
      </c>
      <c r="S1202" s="3" t="str">
        <f t="shared" si="184"/>
        <v>Mid</v>
      </c>
      <c r="T1202" s="3" t="str">
        <f t="shared" si="185"/>
        <v>Active</v>
      </c>
      <c r="U1202" s="4">
        <f>1/(1+EXP(-(Predictive_Model!$B$5+((B1202-Predictive_Model!$B$20)/Predictive_Model!$C$20)*Predictive_Model!$D$20+((E1202-Predictive_Model!$B$21)/Predictive_Model!$C$21)*Predictive_Model!$D$21+((F1202-Predictive_Model!$B$22)/Predictive_Model!$C$22)*Predictive_Model!$D$22+((I1202-Predictive_Model!$B$23)/Predictive_Model!$C$23)*Predictive_Model!$D$23+((L1202-Predictive_Model!$B$24)/Predictive_Model!$C$24)*Predictive_Model!$D$24+((M1202-Predictive_Model!$B$25)/Predictive_Model!$C$25)*Predictive_Model!$D$25+IF(C1202="Male",Predictive_Model!$D$31,IF(C1202="Other",Predictive_Model!$D$32,0))+IF(D1202="Premium",Predictive_Model!$D$34,IF(D1202="Standard",Predictive_Model!$D$35,0))+IF(G1202="Asia",Predictive_Model!$D$37,IF(G1202="Europe",Predictive_Model!$D$38,IF(G1202="North America",Predictive_Model!$D$39,IF(G1202="Oceania",Predictive_Model!$D$40,IF(G1202="South America",Predictive_Model!$D$41,0)))))+IF(H1202="Laptop",Predictive_Model!$D$43,IF(H1202="Mobile",Predictive_Model!$D$44,IF(H1202="TV",Predictive_Model!$D$45,IF(H1202="Tablet",Predictive_Model!$D$46,0))))+IF(K1202="Crypto",Predictive_Model!$D$48,IF(K1202="Debit Card",Predictive_Model!$D$49,IF(K1202="Gift Card",Predictive_Model!$D$50,IF(K1202="PayPal",Predictive_Model!$D$51,0))))+IF(N1202="Comedy",Predictive_Model!$D$53,IF(N1202="Documentary",Predictive_Model!$D$54,IF(N1202="Drama",Predictive_Model!$D$55,IF(N1202="Horror",Predictive_Model!$D$56,IF(N1202="Romance",Predictive_Model!$D$57,IF(N1202="Sci-Fi",Predictive_Model!$D$58,0)))))))))</f>
        <v>0.75857875860746082</v>
      </c>
      <c r="V1202" s="3" t="str">
        <f t="shared" si="186"/>
        <v>Critical</v>
      </c>
      <c r="W1202" s="6">
        <f t="shared" si="187"/>
        <v>10.612516832918377</v>
      </c>
      <c r="X1202" s="3" t="str">
        <f t="shared" si="188"/>
        <v>Priority 2</v>
      </c>
      <c r="Y1202" s="3" t="str">
        <f t="shared" si="189"/>
        <v>OK</v>
      </c>
    </row>
    <row r="1203" spans="1:25" x14ac:dyDescent="0.25">
      <c r="A1203" s="3" t="str">
        <f>Raw_Data!A1203</f>
        <v>31673a23-132a-46a7-b029-975ac1465c50</v>
      </c>
      <c r="B1203" s="3">
        <f>Raw_Data!B1203</f>
        <v>48</v>
      </c>
      <c r="C1203" s="3" t="str">
        <f>Raw_Data!C1203</f>
        <v>Male</v>
      </c>
      <c r="D1203" s="3" t="str">
        <f>Raw_Data!D1203</f>
        <v>Premium</v>
      </c>
      <c r="E1203" s="3">
        <f>Raw_Data!E1203</f>
        <v>4.1500000000000004</v>
      </c>
      <c r="F1203" s="3">
        <f>Raw_Data!F1203</f>
        <v>53</v>
      </c>
      <c r="G1203" s="3" t="str">
        <f>Raw_Data!G1203</f>
        <v>Africa</v>
      </c>
      <c r="H1203" s="3" t="str">
        <f>Raw_Data!H1203</f>
        <v>Laptop</v>
      </c>
      <c r="I1203" s="3">
        <f>Raw_Data!I1203</f>
        <v>17.989999999999998</v>
      </c>
      <c r="J1203" s="3">
        <f>Raw_Data!J1203</f>
        <v>1</v>
      </c>
      <c r="K1203" s="3" t="str">
        <f>Raw_Data!K1203</f>
        <v>Credit Card</v>
      </c>
      <c r="L1203" s="3">
        <f>Raw_Data!L1203</f>
        <v>4</v>
      </c>
      <c r="M1203" s="3">
        <f>Raw_Data!M1203</f>
        <v>0.08</v>
      </c>
      <c r="N1203" s="3" t="str">
        <f>Raw_Data!N1203</f>
        <v>Documentary</v>
      </c>
      <c r="O1203" s="3" t="str">
        <f t="shared" si="180"/>
        <v>45-54</v>
      </c>
      <c r="P1203" s="3" t="str">
        <f t="shared" si="181"/>
        <v>&lt;10h</v>
      </c>
      <c r="Q1203" s="3" t="str">
        <f t="shared" si="182"/>
        <v>46-60d</v>
      </c>
      <c r="R1203" s="3" t="str">
        <f t="shared" si="183"/>
        <v>Low</v>
      </c>
      <c r="S1203" s="3" t="str">
        <f t="shared" si="184"/>
        <v>High</v>
      </c>
      <c r="T1203" s="3" t="str">
        <f t="shared" si="185"/>
        <v>Churned</v>
      </c>
      <c r="U1203" s="4">
        <f>1/(1+EXP(-(Predictive_Model!$B$5+((B1203-Predictive_Model!$B$20)/Predictive_Model!$C$20)*Predictive_Model!$D$20+((E1203-Predictive_Model!$B$21)/Predictive_Model!$C$21)*Predictive_Model!$D$21+((F1203-Predictive_Model!$B$22)/Predictive_Model!$C$22)*Predictive_Model!$D$22+((I1203-Predictive_Model!$B$23)/Predictive_Model!$C$23)*Predictive_Model!$D$23+((L1203-Predictive_Model!$B$24)/Predictive_Model!$C$24)*Predictive_Model!$D$24+((M1203-Predictive_Model!$B$25)/Predictive_Model!$C$25)*Predictive_Model!$D$25+IF(C1203="Male",Predictive_Model!$D$31,IF(C1203="Other",Predictive_Model!$D$32,0))+IF(D1203="Premium",Predictive_Model!$D$34,IF(D1203="Standard",Predictive_Model!$D$35,0))+IF(G1203="Asia",Predictive_Model!$D$37,IF(G1203="Europe",Predictive_Model!$D$38,IF(G1203="North America",Predictive_Model!$D$39,IF(G1203="Oceania",Predictive_Model!$D$40,IF(G1203="South America",Predictive_Model!$D$41,0)))))+IF(H1203="Laptop",Predictive_Model!$D$43,IF(H1203="Mobile",Predictive_Model!$D$44,IF(H1203="TV",Predictive_Model!$D$45,IF(H1203="Tablet",Predictive_Model!$D$46,0))))+IF(K1203="Crypto",Predictive_Model!$D$48,IF(K1203="Debit Card",Predictive_Model!$D$49,IF(K1203="Gift Card",Predictive_Model!$D$50,IF(K1203="PayPal",Predictive_Model!$D$51,0))))+IF(N1203="Comedy",Predictive_Model!$D$53,IF(N1203="Documentary",Predictive_Model!$D$54,IF(N1203="Drama",Predictive_Model!$D$55,IF(N1203="Horror",Predictive_Model!$D$56,IF(N1203="Romance",Predictive_Model!$D$57,IF(N1203="Sci-Fi",Predictive_Model!$D$58,0)))))))))</f>
        <v>0.99194712413589903</v>
      </c>
      <c r="V1203" s="3" t="str">
        <f t="shared" si="186"/>
        <v>Critical</v>
      </c>
      <c r="W1203" s="6">
        <f t="shared" si="187"/>
        <v>17.989999999999998</v>
      </c>
      <c r="X1203" s="3" t="str">
        <f t="shared" si="188"/>
        <v>Priority 1</v>
      </c>
      <c r="Y1203" s="3" t="str">
        <f t="shared" si="189"/>
        <v>OK</v>
      </c>
    </row>
    <row r="1204" spans="1:25" x14ac:dyDescent="0.25">
      <c r="A1204" s="3" t="str">
        <f>Raw_Data!A1204</f>
        <v>8c4c751f-f5a4-4ac7-877d-1158db922567</v>
      </c>
      <c r="B1204" s="3">
        <f>Raw_Data!B1204</f>
        <v>38</v>
      </c>
      <c r="C1204" s="3" t="str">
        <f>Raw_Data!C1204</f>
        <v>Female</v>
      </c>
      <c r="D1204" s="3" t="str">
        <f>Raw_Data!D1204</f>
        <v>Basic</v>
      </c>
      <c r="E1204" s="3">
        <f>Raw_Data!E1204</f>
        <v>6.63</v>
      </c>
      <c r="F1204" s="3">
        <f>Raw_Data!F1204</f>
        <v>24</v>
      </c>
      <c r="G1204" s="3" t="str">
        <f>Raw_Data!G1204</f>
        <v>Europe</v>
      </c>
      <c r="H1204" s="3" t="str">
        <f>Raw_Data!H1204</f>
        <v>Mobile</v>
      </c>
      <c r="I1204" s="3">
        <f>Raw_Data!I1204</f>
        <v>8.99</v>
      </c>
      <c r="J1204" s="3">
        <f>Raw_Data!J1204</f>
        <v>1</v>
      </c>
      <c r="K1204" s="3" t="str">
        <f>Raw_Data!K1204</f>
        <v>Crypto</v>
      </c>
      <c r="L1204" s="3">
        <f>Raw_Data!L1204</f>
        <v>3</v>
      </c>
      <c r="M1204" s="3">
        <f>Raw_Data!M1204</f>
        <v>0.27</v>
      </c>
      <c r="N1204" s="3" t="str">
        <f>Raw_Data!N1204</f>
        <v>Drama</v>
      </c>
      <c r="O1204" s="3" t="str">
        <f t="shared" si="180"/>
        <v>35-44</v>
      </c>
      <c r="P1204" s="3" t="str">
        <f t="shared" si="181"/>
        <v>&lt;10h</v>
      </c>
      <c r="Q1204" s="3" t="str">
        <f t="shared" si="182"/>
        <v>22-45d</v>
      </c>
      <c r="R1204" s="3" t="str">
        <f t="shared" si="183"/>
        <v>Medium</v>
      </c>
      <c r="S1204" s="3" t="str">
        <f t="shared" si="184"/>
        <v>Low</v>
      </c>
      <c r="T1204" s="3" t="str">
        <f t="shared" si="185"/>
        <v>Churned</v>
      </c>
      <c r="U1204" s="4">
        <f>1/(1+EXP(-(Predictive_Model!$B$5+((B1204-Predictive_Model!$B$20)/Predictive_Model!$C$20)*Predictive_Model!$D$20+((E1204-Predictive_Model!$B$21)/Predictive_Model!$C$21)*Predictive_Model!$D$21+((F1204-Predictive_Model!$B$22)/Predictive_Model!$C$22)*Predictive_Model!$D$22+((I1204-Predictive_Model!$B$23)/Predictive_Model!$C$23)*Predictive_Model!$D$23+((L1204-Predictive_Model!$B$24)/Predictive_Model!$C$24)*Predictive_Model!$D$24+((M1204-Predictive_Model!$B$25)/Predictive_Model!$C$25)*Predictive_Model!$D$25+IF(C1204="Male",Predictive_Model!$D$31,IF(C1204="Other",Predictive_Model!$D$32,0))+IF(D1204="Premium",Predictive_Model!$D$34,IF(D1204="Standard",Predictive_Model!$D$35,0))+IF(G1204="Asia",Predictive_Model!$D$37,IF(G1204="Europe",Predictive_Model!$D$38,IF(G1204="North America",Predictive_Model!$D$39,IF(G1204="Oceania",Predictive_Model!$D$40,IF(G1204="South America",Predictive_Model!$D$41,0)))))+IF(H1204="Laptop",Predictive_Model!$D$43,IF(H1204="Mobile",Predictive_Model!$D$44,IF(H1204="TV",Predictive_Model!$D$45,IF(H1204="Tablet",Predictive_Model!$D$46,0))))+IF(K1204="Crypto",Predictive_Model!$D$48,IF(K1204="Debit Card",Predictive_Model!$D$49,IF(K1204="Gift Card",Predictive_Model!$D$50,IF(K1204="PayPal",Predictive_Model!$D$51,0))))+IF(N1204="Comedy",Predictive_Model!$D$53,IF(N1204="Documentary",Predictive_Model!$D$54,IF(N1204="Drama",Predictive_Model!$D$55,IF(N1204="Horror",Predictive_Model!$D$56,IF(N1204="Romance",Predictive_Model!$D$57,IF(N1204="Sci-Fi",Predictive_Model!$D$58,0)))))))))</f>
        <v>0.99538743774312477</v>
      </c>
      <c r="V1204" s="3" t="str">
        <f t="shared" si="186"/>
        <v>Critical</v>
      </c>
      <c r="W1204" s="6">
        <f t="shared" si="187"/>
        <v>8.99</v>
      </c>
      <c r="X1204" s="3" t="str">
        <f t="shared" si="188"/>
        <v>Priority 2</v>
      </c>
      <c r="Y1204" s="3" t="str">
        <f t="shared" si="189"/>
        <v>OK</v>
      </c>
    </row>
    <row r="1205" spans="1:25" x14ac:dyDescent="0.25">
      <c r="A1205" s="3" t="str">
        <f>Raw_Data!A1205</f>
        <v>90e5aae2-d9c9-4271-afb7-5e4b799ddaa6</v>
      </c>
      <c r="B1205" s="3">
        <f>Raw_Data!B1205</f>
        <v>70</v>
      </c>
      <c r="C1205" s="3" t="str">
        <f>Raw_Data!C1205</f>
        <v>Female</v>
      </c>
      <c r="D1205" s="3" t="str">
        <f>Raw_Data!D1205</f>
        <v>Basic</v>
      </c>
      <c r="E1205" s="3">
        <f>Raw_Data!E1205</f>
        <v>13.01</v>
      </c>
      <c r="F1205" s="3">
        <f>Raw_Data!F1205</f>
        <v>32</v>
      </c>
      <c r="G1205" s="3" t="str">
        <f>Raw_Data!G1205</f>
        <v>Asia</v>
      </c>
      <c r="H1205" s="3" t="str">
        <f>Raw_Data!H1205</f>
        <v>TV</v>
      </c>
      <c r="I1205" s="3">
        <f>Raw_Data!I1205</f>
        <v>8.99</v>
      </c>
      <c r="J1205" s="3">
        <f>Raw_Data!J1205</f>
        <v>1</v>
      </c>
      <c r="K1205" s="3" t="str">
        <f>Raw_Data!K1205</f>
        <v>Crypto</v>
      </c>
      <c r="L1205" s="3">
        <f>Raw_Data!L1205</f>
        <v>2</v>
      </c>
      <c r="M1205" s="3">
        <f>Raw_Data!M1205</f>
        <v>0.39</v>
      </c>
      <c r="N1205" s="3" t="str">
        <f>Raw_Data!N1205</f>
        <v>Comedy</v>
      </c>
      <c r="O1205" s="3" t="str">
        <f t="shared" si="180"/>
        <v>55-70</v>
      </c>
      <c r="P1205" s="3" t="str">
        <f t="shared" si="181"/>
        <v>10-24h</v>
      </c>
      <c r="Q1205" s="3" t="str">
        <f t="shared" si="182"/>
        <v>22-45d</v>
      </c>
      <c r="R1205" s="3" t="str">
        <f t="shared" si="183"/>
        <v>Medium</v>
      </c>
      <c r="S1205" s="3" t="str">
        <f t="shared" si="184"/>
        <v>Low</v>
      </c>
      <c r="T1205" s="3" t="str">
        <f t="shared" si="185"/>
        <v>Churned</v>
      </c>
      <c r="U1205" s="4">
        <f>1/(1+EXP(-(Predictive_Model!$B$5+((B1205-Predictive_Model!$B$20)/Predictive_Model!$C$20)*Predictive_Model!$D$20+((E1205-Predictive_Model!$B$21)/Predictive_Model!$C$21)*Predictive_Model!$D$21+((F1205-Predictive_Model!$B$22)/Predictive_Model!$C$22)*Predictive_Model!$D$22+((I1205-Predictive_Model!$B$23)/Predictive_Model!$C$23)*Predictive_Model!$D$23+((L1205-Predictive_Model!$B$24)/Predictive_Model!$C$24)*Predictive_Model!$D$24+((M1205-Predictive_Model!$B$25)/Predictive_Model!$C$25)*Predictive_Model!$D$25+IF(C1205="Male",Predictive_Model!$D$31,IF(C1205="Other",Predictive_Model!$D$32,0))+IF(D1205="Premium",Predictive_Model!$D$34,IF(D1205="Standard",Predictive_Model!$D$35,0))+IF(G1205="Asia",Predictive_Model!$D$37,IF(G1205="Europe",Predictive_Model!$D$38,IF(G1205="North America",Predictive_Model!$D$39,IF(G1205="Oceania",Predictive_Model!$D$40,IF(G1205="South America",Predictive_Model!$D$41,0)))))+IF(H1205="Laptop",Predictive_Model!$D$43,IF(H1205="Mobile",Predictive_Model!$D$44,IF(H1205="TV",Predictive_Model!$D$45,IF(H1205="Tablet",Predictive_Model!$D$46,0))))+IF(K1205="Crypto",Predictive_Model!$D$48,IF(K1205="Debit Card",Predictive_Model!$D$49,IF(K1205="Gift Card",Predictive_Model!$D$50,IF(K1205="PayPal",Predictive_Model!$D$51,0))))+IF(N1205="Comedy",Predictive_Model!$D$53,IF(N1205="Documentary",Predictive_Model!$D$54,IF(N1205="Drama",Predictive_Model!$D$55,IF(N1205="Horror",Predictive_Model!$D$56,IF(N1205="Romance",Predictive_Model!$D$57,IF(N1205="Sci-Fi",Predictive_Model!$D$58,0)))))))))</f>
        <v>0.95038488283075773</v>
      </c>
      <c r="V1205" s="3" t="str">
        <f t="shared" si="186"/>
        <v>Critical</v>
      </c>
      <c r="W1205" s="6">
        <f t="shared" si="187"/>
        <v>8.99</v>
      </c>
      <c r="X1205" s="3" t="str">
        <f t="shared" si="188"/>
        <v>Priority 2</v>
      </c>
      <c r="Y1205" s="3" t="str">
        <f t="shared" si="189"/>
        <v>OK</v>
      </c>
    </row>
    <row r="1206" spans="1:25" x14ac:dyDescent="0.25">
      <c r="A1206" s="3" t="str">
        <f>Raw_Data!A1206</f>
        <v>094c8ee8-4143-4ebf-9ed3-1ad255f30ef5</v>
      </c>
      <c r="B1206" s="3">
        <f>Raw_Data!B1206</f>
        <v>53</v>
      </c>
      <c r="C1206" s="3" t="str">
        <f>Raw_Data!C1206</f>
        <v>Female</v>
      </c>
      <c r="D1206" s="3" t="str">
        <f>Raw_Data!D1206</f>
        <v>Standard</v>
      </c>
      <c r="E1206" s="3">
        <f>Raw_Data!E1206</f>
        <v>20.82</v>
      </c>
      <c r="F1206" s="3">
        <f>Raw_Data!F1206</f>
        <v>13</v>
      </c>
      <c r="G1206" s="3" t="str">
        <f>Raw_Data!G1206</f>
        <v>Asia</v>
      </c>
      <c r="H1206" s="3" t="str">
        <f>Raw_Data!H1206</f>
        <v>Laptop</v>
      </c>
      <c r="I1206" s="3">
        <f>Raw_Data!I1206</f>
        <v>13.99</v>
      </c>
      <c r="J1206" s="3">
        <f>Raw_Data!J1206</f>
        <v>0</v>
      </c>
      <c r="K1206" s="3" t="str">
        <f>Raw_Data!K1206</f>
        <v>Credit Card</v>
      </c>
      <c r="L1206" s="3">
        <f>Raw_Data!L1206</f>
        <v>2</v>
      </c>
      <c r="M1206" s="3">
        <f>Raw_Data!M1206</f>
        <v>1.49</v>
      </c>
      <c r="N1206" s="3" t="str">
        <f>Raw_Data!N1206</f>
        <v>Romance</v>
      </c>
      <c r="O1206" s="3" t="str">
        <f t="shared" si="180"/>
        <v>45-54</v>
      </c>
      <c r="P1206" s="3" t="str">
        <f t="shared" si="181"/>
        <v>10-24h</v>
      </c>
      <c r="Q1206" s="3" t="str">
        <f t="shared" si="182"/>
        <v>8-21d</v>
      </c>
      <c r="R1206" s="3" t="str">
        <f t="shared" si="183"/>
        <v>Medium</v>
      </c>
      <c r="S1206" s="3" t="str">
        <f t="shared" si="184"/>
        <v>Mid</v>
      </c>
      <c r="T1206" s="3" t="str">
        <f t="shared" si="185"/>
        <v>Active</v>
      </c>
      <c r="U1206" s="4">
        <f>1/(1+EXP(-(Predictive_Model!$B$5+((B1206-Predictive_Model!$B$20)/Predictive_Model!$C$20)*Predictive_Model!$D$20+((E1206-Predictive_Model!$B$21)/Predictive_Model!$C$21)*Predictive_Model!$D$21+((F1206-Predictive_Model!$B$22)/Predictive_Model!$C$22)*Predictive_Model!$D$22+((I1206-Predictive_Model!$B$23)/Predictive_Model!$C$23)*Predictive_Model!$D$23+((L1206-Predictive_Model!$B$24)/Predictive_Model!$C$24)*Predictive_Model!$D$24+((M1206-Predictive_Model!$B$25)/Predictive_Model!$C$25)*Predictive_Model!$D$25+IF(C1206="Male",Predictive_Model!$D$31,IF(C1206="Other",Predictive_Model!$D$32,0))+IF(D1206="Premium",Predictive_Model!$D$34,IF(D1206="Standard",Predictive_Model!$D$35,0))+IF(G1206="Asia",Predictive_Model!$D$37,IF(G1206="Europe",Predictive_Model!$D$38,IF(G1206="North America",Predictive_Model!$D$39,IF(G1206="Oceania",Predictive_Model!$D$40,IF(G1206="South America",Predictive_Model!$D$41,0)))))+IF(H1206="Laptop",Predictive_Model!$D$43,IF(H1206="Mobile",Predictive_Model!$D$44,IF(H1206="TV",Predictive_Model!$D$45,IF(H1206="Tablet",Predictive_Model!$D$46,0))))+IF(K1206="Crypto",Predictive_Model!$D$48,IF(K1206="Debit Card",Predictive_Model!$D$49,IF(K1206="Gift Card",Predictive_Model!$D$50,IF(K1206="PayPal",Predictive_Model!$D$51,0))))+IF(N1206="Comedy",Predictive_Model!$D$53,IF(N1206="Documentary",Predictive_Model!$D$54,IF(N1206="Drama",Predictive_Model!$D$55,IF(N1206="Horror",Predictive_Model!$D$56,IF(N1206="Romance",Predictive_Model!$D$57,IF(N1206="Sci-Fi",Predictive_Model!$D$58,0)))))))))</f>
        <v>8.2500165448520912E-3</v>
      </c>
      <c r="V1206" s="3" t="str">
        <f t="shared" si="186"/>
        <v>Low</v>
      </c>
      <c r="W1206" s="6">
        <f t="shared" si="187"/>
        <v>0.11541773146248076</v>
      </c>
      <c r="X1206" s="3" t="str">
        <f t="shared" si="188"/>
        <v>Monitor</v>
      </c>
      <c r="Y1206" s="3" t="str">
        <f t="shared" si="189"/>
        <v>OK</v>
      </c>
    </row>
    <row r="1207" spans="1:25" x14ac:dyDescent="0.25">
      <c r="A1207" s="3" t="str">
        <f>Raw_Data!A1207</f>
        <v>c7429be0-64d2-4995-a915-e1250fbe94ec</v>
      </c>
      <c r="B1207" s="3">
        <f>Raw_Data!B1207</f>
        <v>48</v>
      </c>
      <c r="C1207" s="3" t="str">
        <f>Raw_Data!C1207</f>
        <v>Female</v>
      </c>
      <c r="D1207" s="3" t="str">
        <f>Raw_Data!D1207</f>
        <v>Premium</v>
      </c>
      <c r="E1207" s="3">
        <f>Raw_Data!E1207</f>
        <v>5.85</v>
      </c>
      <c r="F1207" s="3">
        <f>Raw_Data!F1207</f>
        <v>3</v>
      </c>
      <c r="G1207" s="3" t="str">
        <f>Raw_Data!G1207</f>
        <v>North America</v>
      </c>
      <c r="H1207" s="3" t="str">
        <f>Raw_Data!H1207</f>
        <v>Tablet</v>
      </c>
      <c r="I1207" s="3">
        <f>Raw_Data!I1207</f>
        <v>17.989999999999998</v>
      </c>
      <c r="J1207" s="3">
        <f>Raw_Data!J1207</f>
        <v>0</v>
      </c>
      <c r="K1207" s="3" t="str">
        <f>Raw_Data!K1207</f>
        <v>Credit Card</v>
      </c>
      <c r="L1207" s="3">
        <f>Raw_Data!L1207</f>
        <v>4</v>
      </c>
      <c r="M1207" s="3">
        <f>Raw_Data!M1207</f>
        <v>1.46</v>
      </c>
      <c r="N1207" s="3" t="str">
        <f>Raw_Data!N1207</f>
        <v>Action</v>
      </c>
      <c r="O1207" s="3" t="str">
        <f t="shared" si="180"/>
        <v>45-54</v>
      </c>
      <c r="P1207" s="3" t="str">
        <f t="shared" si="181"/>
        <v>&lt;10h</v>
      </c>
      <c r="Q1207" s="3" t="str">
        <f t="shared" si="182"/>
        <v>0-7d</v>
      </c>
      <c r="R1207" s="3" t="str">
        <f t="shared" si="183"/>
        <v>Medium</v>
      </c>
      <c r="S1207" s="3" t="str">
        <f t="shared" si="184"/>
        <v>High</v>
      </c>
      <c r="T1207" s="3" t="str">
        <f t="shared" si="185"/>
        <v>Active</v>
      </c>
      <c r="U1207" s="4">
        <f>1/(1+EXP(-(Predictive_Model!$B$5+((B1207-Predictive_Model!$B$20)/Predictive_Model!$C$20)*Predictive_Model!$D$20+((E1207-Predictive_Model!$B$21)/Predictive_Model!$C$21)*Predictive_Model!$D$21+((F1207-Predictive_Model!$B$22)/Predictive_Model!$C$22)*Predictive_Model!$D$22+((I1207-Predictive_Model!$B$23)/Predictive_Model!$C$23)*Predictive_Model!$D$23+((L1207-Predictive_Model!$B$24)/Predictive_Model!$C$24)*Predictive_Model!$D$24+((M1207-Predictive_Model!$B$25)/Predictive_Model!$C$25)*Predictive_Model!$D$25+IF(C1207="Male",Predictive_Model!$D$31,IF(C1207="Other",Predictive_Model!$D$32,0))+IF(D1207="Premium",Predictive_Model!$D$34,IF(D1207="Standard",Predictive_Model!$D$35,0))+IF(G1207="Asia",Predictive_Model!$D$37,IF(G1207="Europe",Predictive_Model!$D$38,IF(G1207="North America",Predictive_Model!$D$39,IF(G1207="Oceania",Predictive_Model!$D$40,IF(G1207="South America",Predictive_Model!$D$41,0)))))+IF(H1207="Laptop",Predictive_Model!$D$43,IF(H1207="Mobile",Predictive_Model!$D$44,IF(H1207="TV",Predictive_Model!$D$45,IF(H1207="Tablet",Predictive_Model!$D$46,0))))+IF(K1207="Crypto",Predictive_Model!$D$48,IF(K1207="Debit Card",Predictive_Model!$D$49,IF(K1207="Gift Card",Predictive_Model!$D$50,IF(K1207="PayPal",Predictive_Model!$D$51,0))))+IF(N1207="Comedy",Predictive_Model!$D$53,IF(N1207="Documentary",Predictive_Model!$D$54,IF(N1207="Drama",Predictive_Model!$D$55,IF(N1207="Horror",Predictive_Model!$D$56,IF(N1207="Romance",Predictive_Model!$D$57,IF(N1207="Sci-Fi",Predictive_Model!$D$58,0)))))))))</f>
        <v>4.6433346565403578E-2</v>
      </c>
      <c r="V1207" s="3" t="str">
        <f t="shared" si="186"/>
        <v>Low</v>
      </c>
      <c r="W1207" s="6">
        <f t="shared" si="187"/>
        <v>0.83533590471161034</v>
      </c>
      <c r="X1207" s="3" t="str">
        <f t="shared" si="188"/>
        <v>Monitor</v>
      </c>
      <c r="Y1207" s="3" t="str">
        <f t="shared" si="189"/>
        <v>OK</v>
      </c>
    </row>
    <row r="1208" spans="1:25" x14ac:dyDescent="0.25">
      <c r="A1208" s="3" t="str">
        <f>Raw_Data!A1208</f>
        <v>43359fac-cb1f-4e7e-ae5c-990d96bd2200</v>
      </c>
      <c r="B1208" s="3">
        <f>Raw_Data!B1208</f>
        <v>63</v>
      </c>
      <c r="C1208" s="3" t="str">
        <f>Raw_Data!C1208</f>
        <v>Female</v>
      </c>
      <c r="D1208" s="3" t="str">
        <f>Raw_Data!D1208</f>
        <v>Basic</v>
      </c>
      <c r="E1208" s="3">
        <f>Raw_Data!E1208</f>
        <v>8.83</v>
      </c>
      <c r="F1208" s="3">
        <f>Raw_Data!F1208</f>
        <v>13</v>
      </c>
      <c r="G1208" s="3" t="str">
        <f>Raw_Data!G1208</f>
        <v>Asia</v>
      </c>
      <c r="H1208" s="3" t="str">
        <f>Raw_Data!H1208</f>
        <v>Laptop</v>
      </c>
      <c r="I1208" s="3">
        <f>Raw_Data!I1208</f>
        <v>8.99</v>
      </c>
      <c r="J1208" s="3">
        <f>Raw_Data!J1208</f>
        <v>0</v>
      </c>
      <c r="K1208" s="3" t="str">
        <f>Raw_Data!K1208</f>
        <v>Crypto</v>
      </c>
      <c r="L1208" s="3">
        <f>Raw_Data!L1208</f>
        <v>4</v>
      </c>
      <c r="M1208" s="3">
        <f>Raw_Data!M1208</f>
        <v>0.63</v>
      </c>
      <c r="N1208" s="3" t="str">
        <f>Raw_Data!N1208</f>
        <v>Sci-Fi</v>
      </c>
      <c r="O1208" s="3" t="str">
        <f t="shared" si="180"/>
        <v>55-70</v>
      </c>
      <c r="P1208" s="3" t="str">
        <f t="shared" si="181"/>
        <v>&lt;10h</v>
      </c>
      <c r="Q1208" s="3" t="str">
        <f t="shared" si="182"/>
        <v>8-21d</v>
      </c>
      <c r="R1208" s="3" t="str">
        <f t="shared" si="183"/>
        <v>Medium</v>
      </c>
      <c r="S1208" s="3" t="str">
        <f t="shared" si="184"/>
        <v>Low</v>
      </c>
      <c r="T1208" s="3" t="str">
        <f t="shared" si="185"/>
        <v>Active</v>
      </c>
      <c r="U1208" s="4">
        <f>1/(1+EXP(-(Predictive_Model!$B$5+((B1208-Predictive_Model!$B$20)/Predictive_Model!$C$20)*Predictive_Model!$D$20+((E1208-Predictive_Model!$B$21)/Predictive_Model!$C$21)*Predictive_Model!$D$21+((F1208-Predictive_Model!$B$22)/Predictive_Model!$C$22)*Predictive_Model!$D$22+((I1208-Predictive_Model!$B$23)/Predictive_Model!$C$23)*Predictive_Model!$D$23+((L1208-Predictive_Model!$B$24)/Predictive_Model!$C$24)*Predictive_Model!$D$24+((M1208-Predictive_Model!$B$25)/Predictive_Model!$C$25)*Predictive_Model!$D$25+IF(C1208="Male",Predictive_Model!$D$31,IF(C1208="Other",Predictive_Model!$D$32,0))+IF(D1208="Premium",Predictive_Model!$D$34,IF(D1208="Standard",Predictive_Model!$D$35,0))+IF(G1208="Asia",Predictive_Model!$D$37,IF(G1208="Europe",Predictive_Model!$D$38,IF(G1208="North America",Predictive_Model!$D$39,IF(G1208="Oceania",Predictive_Model!$D$40,IF(G1208="South America",Predictive_Model!$D$41,0)))))+IF(H1208="Laptop",Predictive_Model!$D$43,IF(H1208="Mobile",Predictive_Model!$D$44,IF(H1208="TV",Predictive_Model!$D$45,IF(H1208="Tablet",Predictive_Model!$D$46,0))))+IF(K1208="Crypto",Predictive_Model!$D$48,IF(K1208="Debit Card",Predictive_Model!$D$49,IF(K1208="Gift Card",Predictive_Model!$D$50,IF(K1208="PayPal",Predictive_Model!$D$51,0))))+IF(N1208="Comedy",Predictive_Model!$D$53,IF(N1208="Documentary",Predictive_Model!$D$54,IF(N1208="Drama",Predictive_Model!$D$55,IF(N1208="Horror",Predictive_Model!$D$56,IF(N1208="Romance",Predictive_Model!$D$57,IF(N1208="Sci-Fi",Predictive_Model!$D$58,0)))))))))</f>
        <v>0.51284172869918065</v>
      </c>
      <c r="V1208" s="3" t="str">
        <f t="shared" si="186"/>
        <v>High</v>
      </c>
      <c r="W1208" s="6">
        <f t="shared" si="187"/>
        <v>4.6104471410056345</v>
      </c>
      <c r="X1208" s="3" t="str">
        <f t="shared" si="188"/>
        <v>Monitor</v>
      </c>
      <c r="Y1208" s="3" t="str">
        <f t="shared" si="189"/>
        <v>OK</v>
      </c>
    </row>
    <row r="1209" spans="1:25" x14ac:dyDescent="0.25">
      <c r="A1209" s="3" t="str">
        <f>Raw_Data!A1209</f>
        <v>83404a73-33c4-4297-a97c-8a146155e477</v>
      </c>
      <c r="B1209" s="3">
        <f>Raw_Data!B1209</f>
        <v>67</v>
      </c>
      <c r="C1209" s="3" t="str">
        <f>Raw_Data!C1209</f>
        <v>Female</v>
      </c>
      <c r="D1209" s="3" t="str">
        <f>Raw_Data!D1209</f>
        <v>Premium</v>
      </c>
      <c r="E1209" s="3">
        <f>Raw_Data!E1209</f>
        <v>31.33</v>
      </c>
      <c r="F1209" s="3">
        <f>Raw_Data!F1209</f>
        <v>29</v>
      </c>
      <c r="G1209" s="3" t="str">
        <f>Raw_Data!G1209</f>
        <v>North America</v>
      </c>
      <c r="H1209" s="3" t="str">
        <f>Raw_Data!H1209</f>
        <v>Mobile</v>
      </c>
      <c r="I1209" s="3">
        <f>Raw_Data!I1209</f>
        <v>17.989999999999998</v>
      </c>
      <c r="J1209" s="3">
        <f>Raw_Data!J1209</f>
        <v>0</v>
      </c>
      <c r="K1209" s="3" t="str">
        <f>Raw_Data!K1209</f>
        <v>Gift Card</v>
      </c>
      <c r="L1209" s="3">
        <f>Raw_Data!L1209</f>
        <v>2</v>
      </c>
      <c r="M1209" s="3">
        <f>Raw_Data!M1209</f>
        <v>1.04</v>
      </c>
      <c r="N1209" s="3" t="str">
        <f>Raw_Data!N1209</f>
        <v>Horror</v>
      </c>
      <c r="O1209" s="3" t="str">
        <f t="shared" si="180"/>
        <v>55-70</v>
      </c>
      <c r="P1209" s="3" t="str">
        <f t="shared" si="181"/>
        <v>25-49h</v>
      </c>
      <c r="Q1209" s="3" t="str">
        <f t="shared" si="182"/>
        <v>22-45d</v>
      </c>
      <c r="R1209" s="3" t="str">
        <f t="shared" si="183"/>
        <v>Medium</v>
      </c>
      <c r="S1209" s="3" t="str">
        <f t="shared" si="184"/>
        <v>High</v>
      </c>
      <c r="T1209" s="3" t="str">
        <f t="shared" si="185"/>
        <v>Active</v>
      </c>
      <c r="U1209" s="4">
        <f>1/(1+EXP(-(Predictive_Model!$B$5+((B1209-Predictive_Model!$B$20)/Predictive_Model!$C$20)*Predictive_Model!$D$20+((E1209-Predictive_Model!$B$21)/Predictive_Model!$C$21)*Predictive_Model!$D$21+((F1209-Predictive_Model!$B$22)/Predictive_Model!$C$22)*Predictive_Model!$D$22+((I1209-Predictive_Model!$B$23)/Predictive_Model!$C$23)*Predictive_Model!$D$23+((L1209-Predictive_Model!$B$24)/Predictive_Model!$C$24)*Predictive_Model!$D$24+((M1209-Predictive_Model!$B$25)/Predictive_Model!$C$25)*Predictive_Model!$D$25+IF(C1209="Male",Predictive_Model!$D$31,IF(C1209="Other",Predictive_Model!$D$32,0))+IF(D1209="Premium",Predictive_Model!$D$34,IF(D1209="Standard",Predictive_Model!$D$35,0))+IF(G1209="Asia",Predictive_Model!$D$37,IF(G1209="Europe",Predictive_Model!$D$38,IF(G1209="North America",Predictive_Model!$D$39,IF(G1209="Oceania",Predictive_Model!$D$40,IF(G1209="South America",Predictive_Model!$D$41,0)))))+IF(H1209="Laptop",Predictive_Model!$D$43,IF(H1209="Mobile",Predictive_Model!$D$44,IF(H1209="TV",Predictive_Model!$D$45,IF(H1209="Tablet",Predictive_Model!$D$46,0))))+IF(K1209="Crypto",Predictive_Model!$D$48,IF(K1209="Debit Card",Predictive_Model!$D$49,IF(K1209="Gift Card",Predictive_Model!$D$50,IF(K1209="PayPal",Predictive_Model!$D$51,0))))+IF(N1209="Comedy",Predictive_Model!$D$53,IF(N1209="Documentary",Predictive_Model!$D$54,IF(N1209="Drama",Predictive_Model!$D$55,IF(N1209="Horror",Predictive_Model!$D$56,IF(N1209="Romance",Predictive_Model!$D$57,IF(N1209="Sci-Fi",Predictive_Model!$D$58,0)))))))))</f>
        <v>8.2218448110353334E-3</v>
      </c>
      <c r="V1209" s="3" t="str">
        <f t="shared" si="186"/>
        <v>Low</v>
      </c>
      <c r="W1209" s="6">
        <f t="shared" si="187"/>
        <v>0.14791098815052564</v>
      </c>
      <c r="X1209" s="3" t="str">
        <f t="shared" si="188"/>
        <v>Monitor</v>
      </c>
      <c r="Y1209" s="3" t="str">
        <f t="shared" si="189"/>
        <v>OK</v>
      </c>
    </row>
    <row r="1210" spans="1:25" x14ac:dyDescent="0.25">
      <c r="A1210" s="3" t="str">
        <f>Raw_Data!A1210</f>
        <v>2c06953e-4bc1-42f4-8769-813f8f36b530</v>
      </c>
      <c r="B1210" s="3">
        <f>Raw_Data!B1210</f>
        <v>54</v>
      </c>
      <c r="C1210" s="3" t="str">
        <f>Raw_Data!C1210</f>
        <v>Other</v>
      </c>
      <c r="D1210" s="3" t="str">
        <f>Raw_Data!D1210</f>
        <v>Basic</v>
      </c>
      <c r="E1210" s="3">
        <f>Raw_Data!E1210</f>
        <v>0.5</v>
      </c>
      <c r="F1210" s="3">
        <f>Raw_Data!F1210</f>
        <v>54</v>
      </c>
      <c r="G1210" s="3" t="str">
        <f>Raw_Data!G1210</f>
        <v>Asia</v>
      </c>
      <c r="H1210" s="3" t="str">
        <f>Raw_Data!H1210</f>
        <v>Desktop</v>
      </c>
      <c r="I1210" s="3">
        <f>Raw_Data!I1210</f>
        <v>8.99</v>
      </c>
      <c r="J1210" s="3">
        <f>Raw_Data!J1210</f>
        <v>1</v>
      </c>
      <c r="K1210" s="3" t="str">
        <f>Raw_Data!K1210</f>
        <v>Crypto</v>
      </c>
      <c r="L1210" s="3">
        <f>Raw_Data!L1210</f>
        <v>1</v>
      </c>
      <c r="M1210" s="3">
        <f>Raw_Data!M1210</f>
        <v>0.01</v>
      </c>
      <c r="N1210" s="3" t="str">
        <f>Raw_Data!N1210</f>
        <v>Comedy</v>
      </c>
      <c r="O1210" s="3" t="str">
        <f t="shared" si="180"/>
        <v>45-54</v>
      </c>
      <c r="P1210" s="3" t="str">
        <f t="shared" si="181"/>
        <v>&lt;10h</v>
      </c>
      <c r="Q1210" s="3" t="str">
        <f t="shared" si="182"/>
        <v>46-60d</v>
      </c>
      <c r="R1210" s="3" t="str">
        <f t="shared" si="183"/>
        <v>Low</v>
      </c>
      <c r="S1210" s="3" t="str">
        <f t="shared" si="184"/>
        <v>Low</v>
      </c>
      <c r="T1210" s="3" t="str">
        <f t="shared" si="185"/>
        <v>Churned</v>
      </c>
      <c r="U1210" s="4">
        <f>1/(1+EXP(-(Predictive_Model!$B$5+((B1210-Predictive_Model!$B$20)/Predictive_Model!$C$20)*Predictive_Model!$D$20+((E1210-Predictive_Model!$B$21)/Predictive_Model!$C$21)*Predictive_Model!$D$21+((F1210-Predictive_Model!$B$22)/Predictive_Model!$C$22)*Predictive_Model!$D$22+((I1210-Predictive_Model!$B$23)/Predictive_Model!$C$23)*Predictive_Model!$D$23+((L1210-Predictive_Model!$B$24)/Predictive_Model!$C$24)*Predictive_Model!$D$24+((M1210-Predictive_Model!$B$25)/Predictive_Model!$C$25)*Predictive_Model!$D$25+IF(C1210="Male",Predictive_Model!$D$31,IF(C1210="Other",Predictive_Model!$D$32,0))+IF(D1210="Premium",Predictive_Model!$D$34,IF(D1210="Standard",Predictive_Model!$D$35,0))+IF(G1210="Asia",Predictive_Model!$D$37,IF(G1210="Europe",Predictive_Model!$D$38,IF(G1210="North America",Predictive_Model!$D$39,IF(G1210="Oceania",Predictive_Model!$D$40,IF(G1210="South America",Predictive_Model!$D$41,0)))))+IF(H1210="Laptop",Predictive_Model!$D$43,IF(H1210="Mobile",Predictive_Model!$D$44,IF(H1210="TV",Predictive_Model!$D$45,IF(H1210="Tablet",Predictive_Model!$D$46,0))))+IF(K1210="Crypto",Predictive_Model!$D$48,IF(K1210="Debit Card",Predictive_Model!$D$49,IF(K1210="Gift Card",Predictive_Model!$D$50,IF(K1210="PayPal",Predictive_Model!$D$51,0))))+IF(N1210="Comedy",Predictive_Model!$D$53,IF(N1210="Documentary",Predictive_Model!$D$54,IF(N1210="Drama",Predictive_Model!$D$55,IF(N1210="Horror",Predictive_Model!$D$56,IF(N1210="Romance",Predictive_Model!$D$57,IF(N1210="Sci-Fi",Predictive_Model!$D$58,0)))))))))</f>
        <v>0.99998837103069449</v>
      </c>
      <c r="V1210" s="3" t="str">
        <f t="shared" si="186"/>
        <v>Critical</v>
      </c>
      <c r="W1210" s="6">
        <f t="shared" si="187"/>
        <v>8.99</v>
      </c>
      <c r="X1210" s="3" t="str">
        <f t="shared" si="188"/>
        <v>Priority 2</v>
      </c>
      <c r="Y1210" s="3" t="str">
        <f t="shared" si="189"/>
        <v>OK</v>
      </c>
    </row>
    <row r="1211" spans="1:25" x14ac:dyDescent="0.25">
      <c r="A1211" s="3" t="str">
        <f>Raw_Data!A1211</f>
        <v>9797381e-3100-410c-8d84-6145bc723595</v>
      </c>
      <c r="B1211" s="3">
        <f>Raw_Data!B1211</f>
        <v>59</v>
      </c>
      <c r="C1211" s="3" t="str">
        <f>Raw_Data!C1211</f>
        <v>Male</v>
      </c>
      <c r="D1211" s="3" t="str">
        <f>Raw_Data!D1211</f>
        <v>Premium</v>
      </c>
      <c r="E1211" s="3">
        <f>Raw_Data!E1211</f>
        <v>8.39</v>
      </c>
      <c r="F1211" s="3">
        <f>Raw_Data!F1211</f>
        <v>59</v>
      </c>
      <c r="G1211" s="3" t="str">
        <f>Raw_Data!G1211</f>
        <v>Africa</v>
      </c>
      <c r="H1211" s="3" t="str">
        <f>Raw_Data!H1211</f>
        <v>Mobile</v>
      </c>
      <c r="I1211" s="3">
        <f>Raw_Data!I1211</f>
        <v>17.989999999999998</v>
      </c>
      <c r="J1211" s="3">
        <f>Raw_Data!J1211</f>
        <v>1</v>
      </c>
      <c r="K1211" s="3" t="str">
        <f>Raw_Data!K1211</f>
        <v>Debit Card</v>
      </c>
      <c r="L1211" s="3">
        <f>Raw_Data!L1211</f>
        <v>3</v>
      </c>
      <c r="M1211" s="3">
        <f>Raw_Data!M1211</f>
        <v>0.14000000000000001</v>
      </c>
      <c r="N1211" s="3" t="str">
        <f>Raw_Data!N1211</f>
        <v>Horror</v>
      </c>
      <c r="O1211" s="3" t="str">
        <f t="shared" si="180"/>
        <v>55-70</v>
      </c>
      <c r="P1211" s="3" t="str">
        <f t="shared" si="181"/>
        <v>&lt;10h</v>
      </c>
      <c r="Q1211" s="3" t="str">
        <f t="shared" si="182"/>
        <v>46-60d</v>
      </c>
      <c r="R1211" s="3" t="str">
        <f t="shared" si="183"/>
        <v>Low</v>
      </c>
      <c r="S1211" s="3" t="str">
        <f t="shared" si="184"/>
        <v>High</v>
      </c>
      <c r="T1211" s="3" t="str">
        <f t="shared" si="185"/>
        <v>Churned</v>
      </c>
      <c r="U1211" s="4">
        <f>1/(1+EXP(-(Predictive_Model!$B$5+((B1211-Predictive_Model!$B$20)/Predictive_Model!$C$20)*Predictive_Model!$D$20+((E1211-Predictive_Model!$B$21)/Predictive_Model!$C$21)*Predictive_Model!$D$21+((F1211-Predictive_Model!$B$22)/Predictive_Model!$C$22)*Predictive_Model!$D$22+((I1211-Predictive_Model!$B$23)/Predictive_Model!$C$23)*Predictive_Model!$D$23+((L1211-Predictive_Model!$B$24)/Predictive_Model!$C$24)*Predictive_Model!$D$24+((M1211-Predictive_Model!$B$25)/Predictive_Model!$C$25)*Predictive_Model!$D$25+IF(C1211="Male",Predictive_Model!$D$31,IF(C1211="Other",Predictive_Model!$D$32,0))+IF(D1211="Premium",Predictive_Model!$D$34,IF(D1211="Standard",Predictive_Model!$D$35,0))+IF(G1211="Asia",Predictive_Model!$D$37,IF(G1211="Europe",Predictive_Model!$D$38,IF(G1211="North America",Predictive_Model!$D$39,IF(G1211="Oceania",Predictive_Model!$D$40,IF(G1211="South America",Predictive_Model!$D$41,0)))))+IF(H1211="Laptop",Predictive_Model!$D$43,IF(H1211="Mobile",Predictive_Model!$D$44,IF(H1211="TV",Predictive_Model!$D$45,IF(H1211="Tablet",Predictive_Model!$D$46,0))))+IF(K1211="Crypto",Predictive_Model!$D$48,IF(K1211="Debit Card",Predictive_Model!$D$49,IF(K1211="Gift Card",Predictive_Model!$D$50,IF(K1211="PayPal",Predictive_Model!$D$51,0))))+IF(N1211="Comedy",Predictive_Model!$D$53,IF(N1211="Documentary",Predictive_Model!$D$54,IF(N1211="Drama",Predictive_Model!$D$55,IF(N1211="Horror",Predictive_Model!$D$56,IF(N1211="Romance",Predictive_Model!$D$57,IF(N1211="Sci-Fi",Predictive_Model!$D$58,0)))))))))</f>
        <v>0.99826820404600813</v>
      </c>
      <c r="V1211" s="3" t="str">
        <f t="shared" si="186"/>
        <v>Critical</v>
      </c>
      <c r="W1211" s="6">
        <f t="shared" si="187"/>
        <v>17.989999999999998</v>
      </c>
      <c r="X1211" s="3" t="str">
        <f t="shared" si="188"/>
        <v>Priority 1</v>
      </c>
      <c r="Y1211" s="3" t="str">
        <f t="shared" si="189"/>
        <v>OK</v>
      </c>
    </row>
    <row r="1212" spans="1:25" x14ac:dyDescent="0.25">
      <c r="A1212" s="3" t="str">
        <f>Raw_Data!A1212</f>
        <v>32b9cb76-87c9-48c7-a73a-293d09c61937</v>
      </c>
      <c r="B1212" s="3">
        <f>Raw_Data!B1212</f>
        <v>22</v>
      </c>
      <c r="C1212" s="3" t="str">
        <f>Raw_Data!C1212</f>
        <v>Other</v>
      </c>
      <c r="D1212" s="3" t="str">
        <f>Raw_Data!D1212</f>
        <v>Basic</v>
      </c>
      <c r="E1212" s="3">
        <f>Raw_Data!E1212</f>
        <v>18.39</v>
      </c>
      <c r="F1212" s="3">
        <f>Raw_Data!F1212</f>
        <v>44</v>
      </c>
      <c r="G1212" s="3" t="str">
        <f>Raw_Data!G1212</f>
        <v>Africa</v>
      </c>
      <c r="H1212" s="3" t="str">
        <f>Raw_Data!H1212</f>
        <v>TV</v>
      </c>
      <c r="I1212" s="3">
        <f>Raw_Data!I1212</f>
        <v>8.99</v>
      </c>
      <c r="J1212" s="3">
        <f>Raw_Data!J1212</f>
        <v>1</v>
      </c>
      <c r="K1212" s="3" t="str">
        <f>Raw_Data!K1212</f>
        <v>Credit Card</v>
      </c>
      <c r="L1212" s="3">
        <f>Raw_Data!L1212</f>
        <v>1</v>
      </c>
      <c r="M1212" s="3">
        <f>Raw_Data!M1212</f>
        <v>0.41</v>
      </c>
      <c r="N1212" s="3" t="str">
        <f>Raw_Data!N1212</f>
        <v>Comedy</v>
      </c>
      <c r="O1212" s="3" t="str">
        <f t="shared" si="180"/>
        <v>18-24</v>
      </c>
      <c r="P1212" s="3" t="str">
        <f t="shared" si="181"/>
        <v>10-24h</v>
      </c>
      <c r="Q1212" s="3" t="str">
        <f t="shared" si="182"/>
        <v>22-45d</v>
      </c>
      <c r="R1212" s="3" t="str">
        <f t="shared" si="183"/>
        <v>Medium</v>
      </c>
      <c r="S1212" s="3" t="str">
        <f t="shared" si="184"/>
        <v>Low</v>
      </c>
      <c r="T1212" s="3" t="str">
        <f t="shared" si="185"/>
        <v>Churned</v>
      </c>
      <c r="U1212" s="4">
        <f>1/(1+EXP(-(Predictive_Model!$B$5+((B1212-Predictive_Model!$B$20)/Predictive_Model!$C$20)*Predictive_Model!$D$20+((E1212-Predictive_Model!$B$21)/Predictive_Model!$C$21)*Predictive_Model!$D$21+((F1212-Predictive_Model!$B$22)/Predictive_Model!$C$22)*Predictive_Model!$D$22+((I1212-Predictive_Model!$B$23)/Predictive_Model!$C$23)*Predictive_Model!$D$23+((L1212-Predictive_Model!$B$24)/Predictive_Model!$C$24)*Predictive_Model!$D$24+((M1212-Predictive_Model!$B$25)/Predictive_Model!$C$25)*Predictive_Model!$D$25+IF(C1212="Male",Predictive_Model!$D$31,IF(C1212="Other",Predictive_Model!$D$32,0))+IF(D1212="Premium",Predictive_Model!$D$34,IF(D1212="Standard",Predictive_Model!$D$35,0))+IF(G1212="Asia",Predictive_Model!$D$37,IF(G1212="Europe",Predictive_Model!$D$38,IF(G1212="North America",Predictive_Model!$D$39,IF(G1212="Oceania",Predictive_Model!$D$40,IF(G1212="South America",Predictive_Model!$D$41,0)))))+IF(H1212="Laptop",Predictive_Model!$D$43,IF(H1212="Mobile",Predictive_Model!$D$44,IF(H1212="TV",Predictive_Model!$D$45,IF(H1212="Tablet",Predictive_Model!$D$46,0))))+IF(K1212="Crypto",Predictive_Model!$D$48,IF(K1212="Debit Card",Predictive_Model!$D$49,IF(K1212="Gift Card",Predictive_Model!$D$50,IF(K1212="PayPal",Predictive_Model!$D$51,0))))+IF(N1212="Comedy",Predictive_Model!$D$53,IF(N1212="Documentary",Predictive_Model!$D$54,IF(N1212="Drama",Predictive_Model!$D$55,IF(N1212="Horror",Predictive_Model!$D$56,IF(N1212="Romance",Predictive_Model!$D$57,IF(N1212="Sci-Fi",Predictive_Model!$D$58,0)))))))))</f>
        <v>0.97272822290457639</v>
      </c>
      <c r="V1212" s="3" t="str">
        <f t="shared" si="186"/>
        <v>Critical</v>
      </c>
      <c r="W1212" s="6">
        <f t="shared" si="187"/>
        <v>8.99</v>
      </c>
      <c r="X1212" s="3" t="str">
        <f t="shared" si="188"/>
        <v>Priority 2</v>
      </c>
      <c r="Y1212" s="3" t="str">
        <f t="shared" si="189"/>
        <v>OK</v>
      </c>
    </row>
    <row r="1213" spans="1:25" x14ac:dyDescent="0.25">
      <c r="A1213" s="3" t="str">
        <f>Raw_Data!A1213</f>
        <v>ab376d84-3616-480d-b4eb-49efee6f2837</v>
      </c>
      <c r="B1213" s="3">
        <f>Raw_Data!B1213</f>
        <v>24</v>
      </c>
      <c r="C1213" s="3" t="str">
        <f>Raw_Data!C1213</f>
        <v>Female</v>
      </c>
      <c r="D1213" s="3" t="str">
        <f>Raw_Data!D1213</f>
        <v>Basic</v>
      </c>
      <c r="E1213" s="3">
        <f>Raw_Data!E1213</f>
        <v>12.03</v>
      </c>
      <c r="F1213" s="3">
        <f>Raw_Data!F1213</f>
        <v>28</v>
      </c>
      <c r="G1213" s="3" t="str">
        <f>Raw_Data!G1213</f>
        <v>Asia</v>
      </c>
      <c r="H1213" s="3" t="str">
        <f>Raw_Data!H1213</f>
        <v>Mobile</v>
      </c>
      <c r="I1213" s="3">
        <f>Raw_Data!I1213</f>
        <v>8.99</v>
      </c>
      <c r="J1213" s="3">
        <f>Raw_Data!J1213</f>
        <v>0</v>
      </c>
      <c r="K1213" s="3" t="str">
        <f>Raw_Data!K1213</f>
        <v>Debit Card</v>
      </c>
      <c r="L1213" s="3">
        <f>Raw_Data!L1213</f>
        <v>4</v>
      </c>
      <c r="M1213" s="3">
        <f>Raw_Data!M1213</f>
        <v>0.41</v>
      </c>
      <c r="N1213" s="3" t="str">
        <f>Raw_Data!N1213</f>
        <v>Comedy</v>
      </c>
      <c r="O1213" s="3" t="str">
        <f t="shared" si="180"/>
        <v>18-24</v>
      </c>
      <c r="P1213" s="3" t="str">
        <f t="shared" si="181"/>
        <v>10-24h</v>
      </c>
      <c r="Q1213" s="3" t="str">
        <f t="shared" si="182"/>
        <v>22-45d</v>
      </c>
      <c r="R1213" s="3" t="str">
        <f t="shared" si="183"/>
        <v>Medium</v>
      </c>
      <c r="S1213" s="3" t="str">
        <f t="shared" si="184"/>
        <v>Low</v>
      </c>
      <c r="T1213" s="3" t="str">
        <f t="shared" si="185"/>
        <v>Active</v>
      </c>
      <c r="U1213" s="4">
        <f>1/(1+EXP(-(Predictive_Model!$B$5+((B1213-Predictive_Model!$B$20)/Predictive_Model!$C$20)*Predictive_Model!$D$20+((E1213-Predictive_Model!$B$21)/Predictive_Model!$C$21)*Predictive_Model!$D$21+((F1213-Predictive_Model!$B$22)/Predictive_Model!$C$22)*Predictive_Model!$D$22+((I1213-Predictive_Model!$B$23)/Predictive_Model!$C$23)*Predictive_Model!$D$23+((L1213-Predictive_Model!$B$24)/Predictive_Model!$C$24)*Predictive_Model!$D$24+((M1213-Predictive_Model!$B$25)/Predictive_Model!$C$25)*Predictive_Model!$D$25+IF(C1213="Male",Predictive_Model!$D$31,IF(C1213="Other",Predictive_Model!$D$32,0))+IF(D1213="Premium",Predictive_Model!$D$34,IF(D1213="Standard",Predictive_Model!$D$35,0))+IF(G1213="Asia",Predictive_Model!$D$37,IF(G1213="Europe",Predictive_Model!$D$38,IF(G1213="North America",Predictive_Model!$D$39,IF(G1213="Oceania",Predictive_Model!$D$40,IF(G1213="South America",Predictive_Model!$D$41,0)))))+IF(H1213="Laptop",Predictive_Model!$D$43,IF(H1213="Mobile",Predictive_Model!$D$44,IF(H1213="TV",Predictive_Model!$D$45,IF(H1213="Tablet",Predictive_Model!$D$46,0))))+IF(K1213="Crypto",Predictive_Model!$D$48,IF(K1213="Debit Card",Predictive_Model!$D$49,IF(K1213="Gift Card",Predictive_Model!$D$50,IF(K1213="PayPal",Predictive_Model!$D$51,0))))+IF(N1213="Comedy",Predictive_Model!$D$53,IF(N1213="Documentary",Predictive_Model!$D$54,IF(N1213="Drama",Predictive_Model!$D$55,IF(N1213="Horror",Predictive_Model!$D$56,IF(N1213="Romance",Predictive_Model!$D$57,IF(N1213="Sci-Fi",Predictive_Model!$D$58,0)))))))))</f>
        <v>0.94102883288827655</v>
      </c>
      <c r="V1213" s="3" t="str">
        <f t="shared" si="186"/>
        <v>Critical</v>
      </c>
      <c r="W1213" s="6">
        <f t="shared" si="187"/>
        <v>8.4598492076656058</v>
      </c>
      <c r="X1213" s="3" t="str">
        <f t="shared" si="188"/>
        <v>Priority 2</v>
      </c>
      <c r="Y1213" s="3" t="str">
        <f t="shared" si="189"/>
        <v>OK</v>
      </c>
    </row>
    <row r="1214" spans="1:25" x14ac:dyDescent="0.25">
      <c r="A1214" s="3" t="str">
        <f>Raw_Data!A1214</f>
        <v>25fd1786-ff5a-45fc-bb97-0ab5ba25bbd4</v>
      </c>
      <c r="B1214" s="3">
        <f>Raw_Data!B1214</f>
        <v>69</v>
      </c>
      <c r="C1214" s="3" t="str">
        <f>Raw_Data!C1214</f>
        <v>Female</v>
      </c>
      <c r="D1214" s="3" t="str">
        <f>Raw_Data!D1214</f>
        <v>Basic</v>
      </c>
      <c r="E1214" s="3">
        <f>Raw_Data!E1214</f>
        <v>0.64</v>
      </c>
      <c r="F1214" s="3">
        <f>Raw_Data!F1214</f>
        <v>21</v>
      </c>
      <c r="G1214" s="3" t="str">
        <f>Raw_Data!G1214</f>
        <v>South America</v>
      </c>
      <c r="H1214" s="3" t="str">
        <f>Raw_Data!H1214</f>
        <v>Mobile</v>
      </c>
      <c r="I1214" s="3">
        <f>Raw_Data!I1214</f>
        <v>8.99</v>
      </c>
      <c r="J1214" s="3">
        <f>Raw_Data!J1214</f>
        <v>1</v>
      </c>
      <c r="K1214" s="3" t="str">
        <f>Raw_Data!K1214</f>
        <v>PayPal</v>
      </c>
      <c r="L1214" s="3">
        <f>Raw_Data!L1214</f>
        <v>1</v>
      </c>
      <c r="M1214" s="3">
        <f>Raw_Data!M1214</f>
        <v>0.03</v>
      </c>
      <c r="N1214" s="3" t="str">
        <f>Raw_Data!N1214</f>
        <v>Drama</v>
      </c>
      <c r="O1214" s="3" t="str">
        <f t="shared" si="180"/>
        <v>55-70</v>
      </c>
      <c r="P1214" s="3" t="str">
        <f t="shared" si="181"/>
        <v>&lt;10h</v>
      </c>
      <c r="Q1214" s="3" t="str">
        <f t="shared" si="182"/>
        <v>8-21d</v>
      </c>
      <c r="R1214" s="3" t="str">
        <f t="shared" si="183"/>
        <v>Medium</v>
      </c>
      <c r="S1214" s="3" t="str">
        <f t="shared" si="184"/>
        <v>Low</v>
      </c>
      <c r="T1214" s="3" t="str">
        <f t="shared" si="185"/>
        <v>Churned</v>
      </c>
      <c r="U1214" s="4">
        <f>1/(1+EXP(-(Predictive_Model!$B$5+((B1214-Predictive_Model!$B$20)/Predictive_Model!$C$20)*Predictive_Model!$D$20+((E1214-Predictive_Model!$B$21)/Predictive_Model!$C$21)*Predictive_Model!$D$21+((F1214-Predictive_Model!$B$22)/Predictive_Model!$C$22)*Predictive_Model!$D$22+((I1214-Predictive_Model!$B$23)/Predictive_Model!$C$23)*Predictive_Model!$D$23+((L1214-Predictive_Model!$B$24)/Predictive_Model!$C$24)*Predictive_Model!$D$24+((M1214-Predictive_Model!$B$25)/Predictive_Model!$C$25)*Predictive_Model!$D$25+IF(C1214="Male",Predictive_Model!$D$31,IF(C1214="Other",Predictive_Model!$D$32,0))+IF(D1214="Premium",Predictive_Model!$D$34,IF(D1214="Standard",Predictive_Model!$D$35,0))+IF(G1214="Asia",Predictive_Model!$D$37,IF(G1214="Europe",Predictive_Model!$D$38,IF(G1214="North America",Predictive_Model!$D$39,IF(G1214="Oceania",Predictive_Model!$D$40,IF(G1214="South America",Predictive_Model!$D$41,0)))))+IF(H1214="Laptop",Predictive_Model!$D$43,IF(H1214="Mobile",Predictive_Model!$D$44,IF(H1214="TV",Predictive_Model!$D$45,IF(H1214="Tablet",Predictive_Model!$D$46,0))))+IF(K1214="Crypto",Predictive_Model!$D$48,IF(K1214="Debit Card",Predictive_Model!$D$49,IF(K1214="Gift Card",Predictive_Model!$D$50,IF(K1214="PayPal",Predictive_Model!$D$51,0))))+IF(N1214="Comedy",Predictive_Model!$D$53,IF(N1214="Documentary",Predictive_Model!$D$54,IF(N1214="Drama",Predictive_Model!$D$55,IF(N1214="Horror",Predictive_Model!$D$56,IF(N1214="Romance",Predictive_Model!$D$57,IF(N1214="Sci-Fi",Predictive_Model!$D$58,0)))))))))</f>
        <v>0.99984994875143363</v>
      </c>
      <c r="V1214" s="3" t="str">
        <f t="shared" si="186"/>
        <v>Critical</v>
      </c>
      <c r="W1214" s="6">
        <f t="shared" si="187"/>
        <v>8.99</v>
      </c>
      <c r="X1214" s="3" t="str">
        <f t="shared" si="188"/>
        <v>Priority 2</v>
      </c>
      <c r="Y1214" s="3" t="str">
        <f t="shared" si="189"/>
        <v>OK</v>
      </c>
    </row>
    <row r="1215" spans="1:25" x14ac:dyDescent="0.25">
      <c r="A1215" s="3" t="str">
        <f>Raw_Data!A1215</f>
        <v>fcc3fddc-5adf-4ff0-9e0e-c84a424d2070</v>
      </c>
      <c r="B1215" s="3">
        <f>Raw_Data!B1215</f>
        <v>24</v>
      </c>
      <c r="C1215" s="3" t="str">
        <f>Raw_Data!C1215</f>
        <v>Female</v>
      </c>
      <c r="D1215" s="3" t="str">
        <f>Raw_Data!D1215</f>
        <v>Standard</v>
      </c>
      <c r="E1215" s="3">
        <f>Raw_Data!E1215</f>
        <v>3.9</v>
      </c>
      <c r="F1215" s="3">
        <f>Raw_Data!F1215</f>
        <v>32</v>
      </c>
      <c r="G1215" s="3" t="str">
        <f>Raw_Data!G1215</f>
        <v>South America</v>
      </c>
      <c r="H1215" s="3" t="str">
        <f>Raw_Data!H1215</f>
        <v>TV</v>
      </c>
      <c r="I1215" s="3">
        <f>Raw_Data!I1215</f>
        <v>13.99</v>
      </c>
      <c r="J1215" s="3">
        <f>Raw_Data!J1215</f>
        <v>1</v>
      </c>
      <c r="K1215" s="3" t="str">
        <f>Raw_Data!K1215</f>
        <v>PayPal</v>
      </c>
      <c r="L1215" s="3">
        <f>Raw_Data!L1215</f>
        <v>5</v>
      </c>
      <c r="M1215" s="3">
        <f>Raw_Data!M1215</f>
        <v>0.12</v>
      </c>
      <c r="N1215" s="3" t="str">
        <f>Raw_Data!N1215</f>
        <v>Sci-Fi</v>
      </c>
      <c r="O1215" s="3" t="str">
        <f t="shared" si="180"/>
        <v>18-24</v>
      </c>
      <c r="P1215" s="3" t="str">
        <f t="shared" si="181"/>
        <v>&lt;10h</v>
      </c>
      <c r="Q1215" s="3" t="str">
        <f t="shared" si="182"/>
        <v>22-45d</v>
      </c>
      <c r="R1215" s="3" t="str">
        <f t="shared" si="183"/>
        <v>Medium</v>
      </c>
      <c r="S1215" s="3" t="str">
        <f t="shared" si="184"/>
        <v>Mid</v>
      </c>
      <c r="T1215" s="3" t="str">
        <f t="shared" si="185"/>
        <v>Churned</v>
      </c>
      <c r="U1215" s="4">
        <f>1/(1+EXP(-(Predictive_Model!$B$5+((B1215-Predictive_Model!$B$20)/Predictive_Model!$C$20)*Predictive_Model!$D$20+((E1215-Predictive_Model!$B$21)/Predictive_Model!$C$21)*Predictive_Model!$D$21+((F1215-Predictive_Model!$B$22)/Predictive_Model!$C$22)*Predictive_Model!$D$22+((I1215-Predictive_Model!$B$23)/Predictive_Model!$C$23)*Predictive_Model!$D$23+((L1215-Predictive_Model!$B$24)/Predictive_Model!$C$24)*Predictive_Model!$D$24+((M1215-Predictive_Model!$B$25)/Predictive_Model!$C$25)*Predictive_Model!$D$25+IF(C1215="Male",Predictive_Model!$D$31,IF(C1215="Other",Predictive_Model!$D$32,0))+IF(D1215="Premium",Predictive_Model!$D$34,IF(D1215="Standard",Predictive_Model!$D$35,0))+IF(G1215="Asia",Predictive_Model!$D$37,IF(G1215="Europe",Predictive_Model!$D$38,IF(G1215="North America",Predictive_Model!$D$39,IF(G1215="Oceania",Predictive_Model!$D$40,IF(G1215="South America",Predictive_Model!$D$41,0)))))+IF(H1215="Laptop",Predictive_Model!$D$43,IF(H1215="Mobile",Predictive_Model!$D$44,IF(H1215="TV",Predictive_Model!$D$45,IF(H1215="Tablet",Predictive_Model!$D$46,0))))+IF(K1215="Crypto",Predictive_Model!$D$48,IF(K1215="Debit Card",Predictive_Model!$D$49,IF(K1215="Gift Card",Predictive_Model!$D$50,IF(K1215="PayPal",Predictive_Model!$D$51,0))))+IF(N1215="Comedy",Predictive_Model!$D$53,IF(N1215="Documentary",Predictive_Model!$D$54,IF(N1215="Drama",Predictive_Model!$D$55,IF(N1215="Horror",Predictive_Model!$D$56,IF(N1215="Romance",Predictive_Model!$D$57,IF(N1215="Sci-Fi",Predictive_Model!$D$58,0)))))))))</f>
        <v>0.9481235270790257</v>
      </c>
      <c r="V1215" s="3" t="str">
        <f t="shared" si="186"/>
        <v>Critical</v>
      </c>
      <c r="W1215" s="6">
        <f t="shared" si="187"/>
        <v>13.99</v>
      </c>
      <c r="X1215" s="3" t="str">
        <f t="shared" si="188"/>
        <v>Priority 2</v>
      </c>
      <c r="Y1215" s="3" t="str">
        <f t="shared" si="189"/>
        <v>OK</v>
      </c>
    </row>
    <row r="1216" spans="1:25" x14ac:dyDescent="0.25">
      <c r="A1216" s="3" t="str">
        <f>Raw_Data!A1216</f>
        <v>73afe00b-3f93-4cd4-b71f-161f6da7d9a8</v>
      </c>
      <c r="B1216" s="3">
        <f>Raw_Data!B1216</f>
        <v>64</v>
      </c>
      <c r="C1216" s="3" t="str">
        <f>Raw_Data!C1216</f>
        <v>Other</v>
      </c>
      <c r="D1216" s="3" t="str">
        <f>Raw_Data!D1216</f>
        <v>Basic</v>
      </c>
      <c r="E1216" s="3">
        <f>Raw_Data!E1216</f>
        <v>4.8600000000000003</v>
      </c>
      <c r="F1216" s="3">
        <f>Raw_Data!F1216</f>
        <v>33</v>
      </c>
      <c r="G1216" s="3" t="str">
        <f>Raw_Data!G1216</f>
        <v>South America</v>
      </c>
      <c r="H1216" s="3" t="str">
        <f>Raw_Data!H1216</f>
        <v>TV</v>
      </c>
      <c r="I1216" s="3">
        <f>Raw_Data!I1216</f>
        <v>8.99</v>
      </c>
      <c r="J1216" s="3">
        <f>Raw_Data!J1216</f>
        <v>1</v>
      </c>
      <c r="K1216" s="3" t="str">
        <f>Raw_Data!K1216</f>
        <v>Debit Card</v>
      </c>
      <c r="L1216" s="3">
        <f>Raw_Data!L1216</f>
        <v>5</v>
      </c>
      <c r="M1216" s="3">
        <f>Raw_Data!M1216</f>
        <v>0.14000000000000001</v>
      </c>
      <c r="N1216" s="3" t="str">
        <f>Raw_Data!N1216</f>
        <v>Documentary</v>
      </c>
      <c r="O1216" s="3" t="str">
        <f t="shared" si="180"/>
        <v>55-70</v>
      </c>
      <c r="P1216" s="3" t="str">
        <f t="shared" si="181"/>
        <v>&lt;10h</v>
      </c>
      <c r="Q1216" s="3" t="str">
        <f t="shared" si="182"/>
        <v>22-45d</v>
      </c>
      <c r="R1216" s="3" t="str">
        <f t="shared" si="183"/>
        <v>Medium</v>
      </c>
      <c r="S1216" s="3" t="str">
        <f t="shared" si="184"/>
        <v>Low</v>
      </c>
      <c r="T1216" s="3" t="str">
        <f t="shared" si="185"/>
        <v>Churned</v>
      </c>
      <c r="U1216" s="4">
        <f>1/(1+EXP(-(Predictive_Model!$B$5+((B1216-Predictive_Model!$B$20)/Predictive_Model!$C$20)*Predictive_Model!$D$20+((E1216-Predictive_Model!$B$21)/Predictive_Model!$C$21)*Predictive_Model!$D$21+((F1216-Predictive_Model!$B$22)/Predictive_Model!$C$22)*Predictive_Model!$D$22+((I1216-Predictive_Model!$B$23)/Predictive_Model!$C$23)*Predictive_Model!$D$23+((L1216-Predictive_Model!$B$24)/Predictive_Model!$C$24)*Predictive_Model!$D$24+((M1216-Predictive_Model!$B$25)/Predictive_Model!$C$25)*Predictive_Model!$D$25+IF(C1216="Male",Predictive_Model!$D$31,IF(C1216="Other",Predictive_Model!$D$32,0))+IF(D1216="Premium",Predictive_Model!$D$34,IF(D1216="Standard",Predictive_Model!$D$35,0))+IF(G1216="Asia",Predictive_Model!$D$37,IF(G1216="Europe",Predictive_Model!$D$38,IF(G1216="North America",Predictive_Model!$D$39,IF(G1216="Oceania",Predictive_Model!$D$40,IF(G1216="South America",Predictive_Model!$D$41,0)))))+IF(H1216="Laptop",Predictive_Model!$D$43,IF(H1216="Mobile",Predictive_Model!$D$44,IF(H1216="TV",Predictive_Model!$D$45,IF(H1216="Tablet",Predictive_Model!$D$46,0))))+IF(K1216="Crypto",Predictive_Model!$D$48,IF(K1216="Debit Card",Predictive_Model!$D$49,IF(K1216="Gift Card",Predictive_Model!$D$50,IF(K1216="PayPal",Predictive_Model!$D$51,0))))+IF(N1216="Comedy",Predictive_Model!$D$53,IF(N1216="Documentary",Predictive_Model!$D$54,IF(N1216="Drama",Predictive_Model!$D$55,IF(N1216="Horror",Predictive_Model!$D$56,IF(N1216="Romance",Predictive_Model!$D$57,IF(N1216="Sci-Fi",Predictive_Model!$D$58,0)))))))))</f>
        <v>0.97350439806586664</v>
      </c>
      <c r="V1216" s="3" t="str">
        <f t="shared" si="186"/>
        <v>Critical</v>
      </c>
      <c r="W1216" s="6">
        <f t="shared" si="187"/>
        <v>8.99</v>
      </c>
      <c r="X1216" s="3" t="str">
        <f t="shared" si="188"/>
        <v>Priority 2</v>
      </c>
      <c r="Y1216" s="3" t="str">
        <f t="shared" si="189"/>
        <v>OK</v>
      </c>
    </row>
    <row r="1217" spans="1:25" x14ac:dyDescent="0.25">
      <c r="A1217" s="3" t="str">
        <f>Raw_Data!A1217</f>
        <v>9f5ad18c-d0a8-4ba0-b642-fa94801265f6</v>
      </c>
      <c r="B1217" s="3">
        <f>Raw_Data!B1217</f>
        <v>57</v>
      </c>
      <c r="C1217" s="3" t="str">
        <f>Raw_Data!C1217</f>
        <v>Female</v>
      </c>
      <c r="D1217" s="3" t="str">
        <f>Raw_Data!D1217</f>
        <v>Premium</v>
      </c>
      <c r="E1217" s="3">
        <f>Raw_Data!E1217</f>
        <v>28.21</v>
      </c>
      <c r="F1217" s="3">
        <f>Raw_Data!F1217</f>
        <v>1</v>
      </c>
      <c r="G1217" s="3" t="str">
        <f>Raw_Data!G1217</f>
        <v>Asia</v>
      </c>
      <c r="H1217" s="3" t="str">
        <f>Raw_Data!H1217</f>
        <v>Desktop</v>
      </c>
      <c r="I1217" s="3">
        <f>Raw_Data!I1217</f>
        <v>17.989999999999998</v>
      </c>
      <c r="J1217" s="3">
        <f>Raw_Data!J1217</f>
        <v>0</v>
      </c>
      <c r="K1217" s="3" t="str">
        <f>Raw_Data!K1217</f>
        <v>Crypto</v>
      </c>
      <c r="L1217" s="3">
        <f>Raw_Data!L1217</f>
        <v>5</v>
      </c>
      <c r="M1217" s="3">
        <f>Raw_Data!M1217</f>
        <v>14.11</v>
      </c>
      <c r="N1217" s="3" t="str">
        <f>Raw_Data!N1217</f>
        <v>Documentary</v>
      </c>
      <c r="O1217" s="3" t="str">
        <f t="shared" si="180"/>
        <v>55-70</v>
      </c>
      <c r="P1217" s="3" t="str">
        <f t="shared" si="181"/>
        <v>25-49h</v>
      </c>
      <c r="Q1217" s="3" t="str">
        <f t="shared" si="182"/>
        <v>0-7d</v>
      </c>
      <c r="R1217" s="3" t="str">
        <f t="shared" si="183"/>
        <v>High</v>
      </c>
      <c r="S1217" s="3" t="str">
        <f t="shared" si="184"/>
        <v>High</v>
      </c>
      <c r="T1217" s="3" t="str">
        <f t="shared" si="185"/>
        <v>Active</v>
      </c>
      <c r="U1217" s="4">
        <f>1/(1+EXP(-(Predictive_Model!$B$5+((B1217-Predictive_Model!$B$20)/Predictive_Model!$C$20)*Predictive_Model!$D$20+((E1217-Predictive_Model!$B$21)/Predictive_Model!$C$21)*Predictive_Model!$D$21+((F1217-Predictive_Model!$B$22)/Predictive_Model!$C$22)*Predictive_Model!$D$22+((I1217-Predictive_Model!$B$23)/Predictive_Model!$C$23)*Predictive_Model!$D$23+((L1217-Predictive_Model!$B$24)/Predictive_Model!$C$24)*Predictive_Model!$D$24+((M1217-Predictive_Model!$B$25)/Predictive_Model!$C$25)*Predictive_Model!$D$25+IF(C1217="Male",Predictive_Model!$D$31,IF(C1217="Other",Predictive_Model!$D$32,0))+IF(D1217="Premium",Predictive_Model!$D$34,IF(D1217="Standard",Predictive_Model!$D$35,0))+IF(G1217="Asia",Predictive_Model!$D$37,IF(G1217="Europe",Predictive_Model!$D$38,IF(G1217="North America",Predictive_Model!$D$39,IF(G1217="Oceania",Predictive_Model!$D$40,IF(G1217="South America",Predictive_Model!$D$41,0)))))+IF(H1217="Laptop",Predictive_Model!$D$43,IF(H1217="Mobile",Predictive_Model!$D$44,IF(H1217="TV",Predictive_Model!$D$45,IF(H1217="Tablet",Predictive_Model!$D$46,0))))+IF(K1217="Crypto",Predictive_Model!$D$48,IF(K1217="Debit Card",Predictive_Model!$D$49,IF(K1217="Gift Card",Predictive_Model!$D$50,IF(K1217="PayPal",Predictive_Model!$D$51,0))))+IF(N1217="Comedy",Predictive_Model!$D$53,IF(N1217="Documentary",Predictive_Model!$D$54,IF(N1217="Drama",Predictive_Model!$D$55,IF(N1217="Horror",Predictive_Model!$D$56,IF(N1217="Romance",Predictive_Model!$D$57,IF(N1217="Sci-Fi",Predictive_Model!$D$58,0)))))))))</f>
        <v>1.372402043053125E-15</v>
      </c>
      <c r="V1217" s="3" t="str">
        <f t="shared" si="186"/>
        <v>Low</v>
      </c>
      <c r="W1217" s="6">
        <f t="shared" si="187"/>
        <v>2.4689512754525718E-14</v>
      </c>
      <c r="X1217" s="3" t="str">
        <f t="shared" si="188"/>
        <v>Monitor</v>
      </c>
      <c r="Y1217" s="3" t="str">
        <f t="shared" si="189"/>
        <v>OK</v>
      </c>
    </row>
    <row r="1218" spans="1:25" x14ac:dyDescent="0.25">
      <c r="A1218" s="3" t="str">
        <f>Raw_Data!A1218</f>
        <v>3e8c2562-a487-4d89-a1d8-3fdc53caf638</v>
      </c>
      <c r="B1218" s="3">
        <f>Raw_Data!B1218</f>
        <v>45</v>
      </c>
      <c r="C1218" s="3" t="str">
        <f>Raw_Data!C1218</f>
        <v>Other</v>
      </c>
      <c r="D1218" s="3" t="str">
        <f>Raw_Data!D1218</f>
        <v>Basic</v>
      </c>
      <c r="E1218" s="3">
        <f>Raw_Data!E1218</f>
        <v>10.01</v>
      </c>
      <c r="F1218" s="3">
        <f>Raw_Data!F1218</f>
        <v>46</v>
      </c>
      <c r="G1218" s="3" t="str">
        <f>Raw_Data!G1218</f>
        <v>Asia</v>
      </c>
      <c r="H1218" s="3" t="str">
        <f>Raw_Data!H1218</f>
        <v>Mobile</v>
      </c>
      <c r="I1218" s="3">
        <f>Raw_Data!I1218</f>
        <v>8.99</v>
      </c>
      <c r="J1218" s="3">
        <f>Raw_Data!J1218</f>
        <v>1</v>
      </c>
      <c r="K1218" s="3" t="str">
        <f>Raw_Data!K1218</f>
        <v>PayPal</v>
      </c>
      <c r="L1218" s="3">
        <f>Raw_Data!L1218</f>
        <v>3</v>
      </c>
      <c r="M1218" s="3">
        <f>Raw_Data!M1218</f>
        <v>0.21</v>
      </c>
      <c r="N1218" s="3" t="str">
        <f>Raw_Data!N1218</f>
        <v>Comedy</v>
      </c>
      <c r="O1218" s="3" t="str">
        <f t="shared" si="180"/>
        <v>45-54</v>
      </c>
      <c r="P1218" s="3" t="str">
        <f t="shared" si="181"/>
        <v>10-24h</v>
      </c>
      <c r="Q1218" s="3" t="str">
        <f t="shared" si="182"/>
        <v>46-60d</v>
      </c>
      <c r="R1218" s="3" t="str">
        <f t="shared" si="183"/>
        <v>Medium</v>
      </c>
      <c r="S1218" s="3" t="str">
        <f t="shared" si="184"/>
        <v>Low</v>
      </c>
      <c r="T1218" s="3" t="str">
        <f t="shared" si="185"/>
        <v>Churned</v>
      </c>
      <c r="U1218" s="4">
        <f>1/(1+EXP(-(Predictive_Model!$B$5+((B1218-Predictive_Model!$B$20)/Predictive_Model!$C$20)*Predictive_Model!$D$20+((E1218-Predictive_Model!$B$21)/Predictive_Model!$C$21)*Predictive_Model!$D$21+((F1218-Predictive_Model!$B$22)/Predictive_Model!$C$22)*Predictive_Model!$D$22+((I1218-Predictive_Model!$B$23)/Predictive_Model!$C$23)*Predictive_Model!$D$23+((L1218-Predictive_Model!$B$24)/Predictive_Model!$C$24)*Predictive_Model!$D$24+((M1218-Predictive_Model!$B$25)/Predictive_Model!$C$25)*Predictive_Model!$D$25+IF(C1218="Male",Predictive_Model!$D$31,IF(C1218="Other",Predictive_Model!$D$32,0))+IF(D1218="Premium",Predictive_Model!$D$34,IF(D1218="Standard",Predictive_Model!$D$35,0))+IF(G1218="Asia",Predictive_Model!$D$37,IF(G1218="Europe",Predictive_Model!$D$38,IF(G1218="North America",Predictive_Model!$D$39,IF(G1218="Oceania",Predictive_Model!$D$40,IF(G1218="South America",Predictive_Model!$D$41,0)))))+IF(H1218="Laptop",Predictive_Model!$D$43,IF(H1218="Mobile",Predictive_Model!$D$44,IF(H1218="TV",Predictive_Model!$D$45,IF(H1218="Tablet",Predictive_Model!$D$46,0))))+IF(K1218="Crypto",Predictive_Model!$D$48,IF(K1218="Debit Card",Predictive_Model!$D$49,IF(K1218="Gift Card",Predictive_Model!$D$50,IF(K1218="PayPal",Predictive_Model!$D$51,0))))+IF(N1218="Comedy",Predictive_Model!$D$53,IF(N1218="Documentary",Predictive_Model!$D$54,IF(N1218="Drama",Predictive_Model!$D$55,IF(N1218="Horror",Predictive_Model!$D$56,IF(N1218="Romance",Predictive_Model!$D$57,IF(N1218="Sci-Fi",Predictive_Model!$D$58,0)))))))))</f>
        <v>0.99902053904058774</v>
      </c>
      <c r="V1218" s="3" t="str">
        <f t="shared" si="186"/>
        <v>Critical</v>
      </c>
      <c r="W1218" s="6">
        <f t="shared" si="187"/>
        <v>8.99</v>
      </c>
      <c r="X1218" s="3" t="str">
        <f t="shared" si="188"/>
        <v>Priority 2</v>
      </c>
      <c r="Y1218" s="3" t="str">
        <f t="shared" si="189"/>
        <v>OK</v>
      </c>
    </row>
    <row r="1219" spans="1:25" x14ac:dyDescent="0.25">
      <c r="A1219" s="3" t="str">
        <f>Raw_Data!A1219</f>
        <v>63424808-052e-4e93-a382-1bc16302c1cd</v>
      </c>
      <c r="B1219" s="3">
        <f>Raw_Data!B1219</f>
        <v>34</v>
      </c>
      <c r="C1219" s="3" t="str">
        <f>Raw_Data!C1219</f>
        <v>Female</v>
      </c>
      <c r="D1219" s="3" t="str">
        <f>Raw_Data!D1219</f>
        <v>Basic</v>
      </c>
      <c r="E1219" s="3">
        <f>Raw_Data!E1219</f>
        <v>4.45</v>
      </c>
      <c r="F1219" s="3">
        <f>Raw_Data!F1219</f>
        <v>60</v>
      </c>
      <c r="G1219" s="3" t="str">
        <f>Raw_Data!G1219</f>
        <v>North America</v>
      </c>
      <c r="H1219" s="3" t="str">
        <f>Raw_Data!H1219</f>
        <v>Laptop</v>
      </c>
      <c r="I1219" s="3">
        <f>Raw_Data!I1219</f>
        <v>8.99</v>
      </c>
      <c r="J1219" s="3">
        <f>Raw_Data!J1219</f>
        <v>1</v>
      </c>
      <c r="K1219" s="3" t="str">
        <f>Raw_Data!K1219</f>
        <v>Gift Card</v>
      </c>
      <c r="L1219" s="3">
        <f>Raw_Data!L1219</f>
        <v>4</v>
      </c>
      <c r="M1219" s="3">
        <f>Raw_Data!M1219</f>
        <v>7.0000000000000007E-2</v>
      </c>
      <c r="N1219" s="3" t="str">
        <f>Raw_Data!N1219</f>
        <v>Action</v>
      </c>
      <c r="O1219" s="3" t="str">
        <f t="shared" si="180"/>
        <v>25-34</v>
      </c>
      <c r="P1219" s="3" t="str">
        <f t="shared" si="181"/>
        <v>&lt;10h</v>
      </c>
      <c r="Q1219" s="3" t="str">
        <f t="shared" si="182"/>
        <v>46-60d</v>
      </c>
      <c r="R1219" s="3" t="str">
        <f t="shared" si="183"/>
        <v>Low</v>
      </c>
      <c r="S1219" s="3" t="str">
        <f t="shared" si="184"/>
        <v>Low</v>
      </c>
      <c r="T1219" s="3" t="str">
        <f t="shared" si="185"/>
        <v>Churned</v>
      </c>
      <c r="U1219" s="4">
        <f>1/(1+EXP(-(Predictive_Model!$B$5+((B1219-Predictive_Model!$B$20)/Predictive_Model!$C$20)*Predictive_Model!$D$20+((E1219-Predictive_Model!$B$21)/Predictive_Model!$C$21)*Predictive_Model!$D$21+((F1219-Predictive_Model!$B$22)/Predictive_Model!$C$22)*Predictive_Model!$D$22+((I1219-Predictive_Model!$B$23)/Predictive_Model!$C$23)*Predictive_Model!$D$23+((L1219-Predictive_Model!$B$24)/Predictive_Model!$C$24)*Predictive_Model!$D$24+((M1219-Predictive_Model!$B$25)/Predictive_Model!$C$25)*Predictive_Model!$D$25+IF(C1219="Male",Predictive_Model!$D$31,IF(C1219="Other",Predictive_Model!$D$32,0))+IF(D1219="Premium",Predictive_Model!$D$34,IF(D1219="Standard",Predictive_Model!$D$35,0))+IF(G1219="Asia",Predictive_Model!$D$37,IF(G1219="Europe",Predictive_Model!$D$38,IF(G1219="North America",Predictive_Model!$D$39,IF(G1219="Oceania",Predictive_Model!$D$40,IF(G1219="South America",Predictive_Model!$D$41,0)))))+IF(H1219="Laptop",Predictive_Model!$D$43,IF(H1219="Mobile",Predictive_Model!$D$44,IF(H1219="TV",Predictive_Model!$D$45,IF(H1219="Tablet",Predictive_Model!$D$46,0))))+IF(K1219="Crypto",Predictive_Model!$D$48,IF(K1219="Debit Card",Predictive_Model!$D$49,IF(K1219="Gift Card",Predictive_Model!$D$50,IF(K1219="PayPal",Predictive_Model!$D$51,0))))+IF(N1219="Comedy",Predictive_Model!$D$53,IF(N1219="Documentary",Predictive_Model!$D$54,IF(N1219="Drama",Predictive_Model!$D$55,IF(N1219="Horror",Predictive_Model!$D$56,IF(N1219="Romance",Predictive_Model!$D$57,IF(N1219="Sci-Fi",Predictive_Model!$D$58,0)))))))))</f>
        <v>0.99990017067526415</v>
      </c>
      <c r="V1219" s="3" t="str">
        <f t="shared" si="186"/>
        <v>Critical</v>
      </c>
      <c r="W1219" s="6">
        <f t="shared" si="187"/>
        <v>8.99</v>
      </c>
      <c r="X1219" s="3" t="str">
        <f t="shared" si="188"/>
        <v>Priority 2</v>
      </c>
      <c r="Y1219" s="3" t="str">
        <f t="shared" si="189"/>
        <v>OK</v>
      </c>
    </row>
    <row r="1220" spans="1:25" x14ac:dyDescent="0.25">
      <c r="A1220" s="3" t="str">
        <f>Raw_Data!A1220</f>
        <v>704f903b-21e4-4101-8321-58d705089b06</v>
      </c>
      <c r="B1220" s="3">
        <f>Raw_Data!B1220</f>
        <v>18</v>
      </c>
      <c r="C1220" s="3" t="str">
        <f>Raw_Data!C1220</f>
        <v>Female</v>
      </c>
      <c r="D1220" s="3" t="str">
        <f>Raw_Data!D1220</f>
        <v>Premium</v>
      </c>
      <c r="E1220" s="3">
        <f>Raw_Data!E1220</f>
        <v>33.81</v>
      </c>
      <c r="F1220" s="3">
        <f>Raw_Data!F1220</f>
        <v>5</v>
      </c>
      <c r="G1220" s="3" t="str">
        <f>Raw_Data!G1220</f>
        <v>Asia</v>
      </c>
      <c r="H1220" s="3" t="str">
        <f>Raw_Data!H1220</f>
        <v>TV</v>
      </c>
      <c r="I1220" s="3">
        <f>Raw_Data!I1220</f>
        <v>17.989999999999998</v>
      </c>
      <c r="J1220" s="3">
        <f>Raw_Data!J1220</f>
        <v>0</v>
      </c>
      <c r="K1220" s="3" t="str">
        <f>Raw_Data!K1220</f>
        <v>Crypto</v>
      </c>
      <c r="L1220" s="3">
        <f>Raw_Data!L1220</f>
        <v>2</v>
      </c>
      <c r="M1220" s="3">
        <f>Raw_Data!M1220</f>
        <v>5.64</v>
      </c>
      <c r="N1220" s="3" t="str">
        <f>Raw_Data!N1220</f>
        <v>Romance</v>
      </c>
      <c r="O1220" s="3" t="str">
        <f t="shared" si="180"/>
        <v>18-24</v>
      </c>
      <c r="P1220" s="3" t="str">
        <f t="shared" si="181"/>
        <v>25-49h</v>
      </c>
      <c r="Q1220" s="3" t="str">
        <f t="shared" si="182"/>
        <v>0-7d</v>
      </c>
      <c r="R1220" s="3" t="str">
        <f t="shared" si="183"/>
        <v>High</v>
      </c>
      <c r="S1220" s="3" t="str">
        <f t="shared" si="184"/>
        <v>High</v>
      </c>
      <c r="T1220" s="3" t="str">
        <f t="shared" si="185"/>
        <v>Active</v>
      </c>
      <c r="U1220" s="4">
        <f>1/(1+EXP(-(Predictive_Model!$B$5+((B1220-Predictive_Model!$B$20)/Predictive_Model!$C$20)*Predictive_Model!$D$20+((E1220-Predictive_Model!$B$21)/Predictive_Model!$C$21)*Predictive_Model!$D$21+((F1220-Predictive_Model!$B$22)/Predictive_Model!$C$22)*Predictive_Model!$D$22+((I1220-Predictive_Model!$B$23)/Predictive_Model!$C$23)*Predictive_Model!$D$23+((L1220-Predictive_Model!$B$24)/Predictive_Model!$C$24)*Predictive_Model!$D$24+((M1220-Predictive_Model!$B$25)/Predictive_Model!$C$25)*Predictive_Model!$D$25+IF(C1220="Male",Predictive_Model!$D$31,IF(C1220="Other",Predictive_Model!$D$32,0))+IF(D1220="Premium",Predictive_Model!$D$34,IF(D1220="Standard",Predictive_Model!$D$35,0))+IF(G1220="Asia",Predictive_Model!$D$37,IF(G1220="Europe",Predictive_Model!$D$38,IF(G1220="North America",Predictive_Model!$D$39,IF(G1220="Oceania",Predictive_Model!$D$40,IF(G1220="South America",Predictive_Model!$D$41,0)))))+IF(H1220="Laptop",Predictive_Model!$D$43,IF(H1220="Mobile",Predictive_Model!$D$44,IF(H1220="TV",Predictive_Model!$D$45,IF(H1220="Tablet",Predictive_Model!$D$46,0))))+IF(K1220="Crypto",Predictive_Model!$D$48,IF(K1220="Debit Card",Predictive_Model!$D$49,IF(K1220="Gift Card",Predictive_Model!$D$50,IF(K1220="PayPal",Predictive_Model!$D$51,0))))+IF(N1220="Comedy",Predictive_Model!$D$53,IF(N1220="Documentary",Predictive_Model!$D$54,IF(N1220="Drama",Predictive_Model!$D$55,IF(N1220="Horror",Predictive_Model!$D$56,IF(N1220="Romance",Predictive_Model!$D$57,IF(N1220="Sci-Fi",Predictive_Model!$D$58,0)))))))))</f>
        <v>5.4232656164283945E-9</v>
      </c>
      <c r="V1220" s="3" t="str">
        <f t="shared" si="186"/>
        <v>Low</v>
      </c>
      <c r="W1220" s="6">
        <f t="shared" si="187"/>
        <v>9.7564548439546812E-8</v>
      </c>
      <c r="X1220" s="3" t="str">
        <f t="shared" si="188"/>
        <v>Monitor</v>
      </c>
      <c r="Y1220" s="3" t="str">
        <f t="shared" si="189"/>
        <v>OK</v>
      </c>
    </row>
    <row r="1221" spans="1:25" x14ac:dyDescent="0.25">
      <c r="A1221" s="3" t="str">
        <f>Raw_Data!A1221</f>
        <v>7ab6446a-575b-4875-ab7a-79bd93c17a64</v>
      </c>
      <c r="B1221" s="3">
        <f>Raw_Data!B1221</f>
        <v>21</v>
      </c>
      <c r="C1221" s="3" t="str">
        <f>Raw_Data!C1221</f>
        <v>Other</v>
      </c>
      <c r="D1221" s="3" t="str">
        <f>Raw_Data!D1221</f>
        <v>Premium</v>
      </c>
      <c r="E1221" s="3">
        <f>Raw_Data!E1221</f>
        <v>9.85</v>
      </c>
      <c r="F1221" s="3">
        <f>Raw_Data!F1221</f>
        <v>54</v>
      </c>
      <c r="G1221" s="3" t="str">
        <f>Raw_Data!G1221</f>
        <v>South America</v>
      </c>
      <c r="H1221" s="3" t="str">
        <f>Raw_Data!H1221</f>
        <v>Desktop</v>
      </c>
      <c r="I1221" s="3">
        <f>Raw_Data!I1221</f>
        <v>17.989999999999998</v>
      </c>
      <c r="J1221" s="3">
        <f>Raw_Data!J1221</f>
        <v>1</v>
      </c>
      <c r="K1221" s="3" t="str">
        <f>Raw_Data!K1221</f>
        <v>Debit Card</v>
      </c>
      <c r="L1221" s="3">
        <f>Raw_Data!L1221</f>
        <v>1</v>
      </c>
      <c r="M1221" s="3">
        <f>Raw_Data!M1221</f>
        <v>0.18</v>
      </c>
      <c r="N1221" s="3" t="str">
        <f>Raw_Data!N1221</f>
        <v>Action</v>
      </c>
      <c r="O1221" s="3" t="str">
        <f t="shared" ref="O1221:O1284" si="190">IF(B1221&lt;25,"18-24",IF(B1221&lt;35,"25-34",IF(B1221&lt;45,"35-44",IF(B1221&lt;55,"45-54","55-70"))))</f>
        <v>18-24</v>
      </c>
      <c r="P1221" s="3" t="str">
        <f t="shared" ref="P1221:P1284" si="191">IF(E1221&lt;10,"&lt;10h",IF(E1221&lt;25,"10-24h",IF(E1221&lt;50,"25-49h","50h+")))</f>
        <v>&lt;10h</v>
      </c>
      <c r="Q1221" s="3" t="str">
        <f t="shared" ref="Q1221:Q1284" si="192">IF(F1221&lt;=7,"0-7d",IF(F1221&lt;=21,"8-21d",IF(F1221&lt;=45,"22-45d","46-60d")))</f>
        <v>46-60d</v>
      </c>
      <c r="R1221" s="3" t="str">
        <f t="shared" ref="R1221:R1284" si="193">IF(AND(E1221&gt;=25,F1221&lt;=21),"High",IF(OR(E1221&gt;=10,F1221&lt;=45),"Medium","Low"))</f>
        <v>Low</v>
      </c>
      <c r="S1221" s="3" t="str">
        <f t="shared" ref="S1221:S1284" si="194">IF(I1221&lt;10,"Low",IF(I1221&lt;16,"Mid","High"))</f>
        <v>High</v>
      </c>
      <c r="T1221" s="3" t="str">
        <f t="shared" ref="T1221:T1284" si="195">IF(J1221=1,"Churned","Active")</f>
        <v>Churned</v>
      </c>
      <c r="U1221" s="4">
        <f>1/(1+EXP(-(Predictive_Model!$B$5+((B1221-Predictive_Model!$B$20)/Predictive_Model!$C$20)*Predictive_Model!$D$20+((E1221-Predictive_Model!$B$21)/Predictive_Model!$C$21)*Predictive_Model!$D$21+((F1221-Predictive_Model!$B$22)/Predictive_Model!$C$22)*Predictive_Model!$D$22+((I1221-Predictive_Model!$B$23)/Predictive_Model!$C$23)*Predictive_Model!$D$23+((L1221-Predictive_Model!$B$24)/Predictive_Model!$C$24)*Predictive_Model!$D$24+((M1221-Predictive_Model!$B$25)/Predictive_Model!$C$25)*Predictive_Model!$D$25+IF(C1221="Male",Predictive_Model!$D$31,IF(C1221="Other",Predictive_Model!$D$32,0))+IF(D1221="Premium",Predictive_Model!$D$34,IF(D1221="Standard",Predictive_Model!$D$35,0))+IF(G1221="Asia",Predictive_Model!$D$37,IF(G1221="Europe",Predictive_Model!$D$38,IF(G1221="North America",Predictive_Model!$D$39,IF(G1221="Oceania",Predictive_Model!$D$40,IF(G1221="South America",Predictive_Model!$D$41,0)))))+IF(H1221="Laptop",Predictive_Model!$D$43,IF(H1221="Mobile",Predictive_Model!$D$44,IF(H1221="TV",Predictive_Model!$D$45,IF(H1221="Tablet",Predictive_Model!$D$46,0))))+IF(K1221="Crypto",Predictive_Model!$D$48,IF(K1221="Debit Card",Predictive_Model!$D$49,IF(K1221="Gift Card",Predictive_Model!$D$50,IF(K1221="PayPal",Predictive_Model!$D$51,0))))+IF(N1221="Comedy",Predictive_Model!$D$53,IF(N1221="Documentary",Predictive_Model!$D$54,IF(N1221="Drama",Predictive_Model!$D$55,IF(N1221="Horror",Predictive_Model!$D$56,IF(N1221="Romance",Predictive_Model!$D$57,IF(N1221="Sci-Fi",Predictive_Model!$D$58,0)))))))))</f>
        <v>0.9942354238258394</v>
      </c>
      <c r="V1221" s="3" t="str">
        <f t="shared" ref="V1221:V1284" si="196">IF(U1221&gt;=0.75,"Critical",IF(U1221&gt;=0.5,"High",IF(U1221&gt;=0.25,"Medium","Low")))</f>
        <v>Critical</v>
      </c>
      <c r="W1221" s="6">
        <f t="shared" ref="W1221:W1284" si="197">IF(J1221=1,I1221,I1221*U1221)</f>
        <v>17.989999999999998</v>
      </c>
      <c r="X1221" s="3" t="str">
        <f t="shared" ref="X1221:X1284" si="198">IF(AND(V1221="Critical",I1221&gt;=15),"Priority 1",IF(OR(V1221="Critical",AND(V1221="High",F1221&gt;21)),"Priority 2","Monitor"))</f>
        <v>Priority 1</v>
      </c>
      <c r="Y1221" s="3" t="str">
        <f t="shared" ref="Y1221:Y1284" si="199">IF(COUNTA(A1221:N1221)=14,"OK","CHECK")</f>
        <v>OK</v>
      </c>
    </row>
    <row r="1222" spans="1:25" x14ac:dyDescent="0.25">
      <c r="A1222" s="3" t="str">
        <f>Raw_Data!A1222</f>
        <v>ac7b5aa4-5c89-4616-926f-1b8919909d63</v>
      </c>
      <c r="B1222" s="3">
        <f>Raw_Data!B1222</f>
        <v>63</v>
      </c>
      <c r="C1222" s="3" t="str">
        <f>Raw_Data!C1222</f>
        <v>Female</v>
      </c>
      <c r="D1222" s="3" t="str">
        <f>Raw_Data!D1222</f>
        <v>Standard</v>
      </c>
      <c r="E1222" s="3">
        <f>Raw_Data!E1222</f>
        <v>6.37</v>
      </c>
      <c r="F1222" s="3">
        <f>Raw_Data!F1222</f>
        <v>48</v>
      </c>
      <c r="G1222" s="3" t="str">
        <f>Raw_Data!G1222</f>
        <v>Asia</v>
      </c>
      <c r="H1222" s="3" t="str">
        <f>Raw_Data!H1222</f>
        <v>Mobile</v>
      </c>
      <c r="I1222" s="3">
        <f>Raw_Data!I1222</f>
        <v>13.99</v>
      </c>
      <c r="J1222" s="3">
        <f>Raw_Data!J1222</f>
        <v>0</v>
      </c>
      <c r="K1222" s="3" t="str">
        <f>Raw_Data!K1222</f>
        <v>Credit Card</v>
      </c>
      <c r="L1222" s="3">
        <f>Raw_Data!L1222</f>
        <v>5</v>
      </c>
      <c r="M1222" s="3">
        <f>Raw_Data!M1222</f>
        <v>0.13</v>
      </c>
      <c r="N1222" s="3" t="str">
        <f>Raw_Data!N1222</f>
        <v>Romance</v>
      </c>
      <c r="O1222" s="3" t="str">
        <f t="shared" si="190"/>
        <v>55-70</v>
      </c>
      <c r="P1222" s="3" t="str">
        <f t="shared" si="191"/>
        <v>&lt;10h</v>
      </c>
      <c r="Q1222" s="3" t="str">
        <f t="shared" si="192"/>
        <v>46-60d</v>
      </c>
      <c r="R1222" s="3" t="str">
        <f t="shared" si="193"/>
        <v>Low</v>
      </c>
      <c r="S1222" s="3" t="str">
        <f t="shared" si="194"/>
        <v>Mid</v>
      </c>
      <c r="T1222" s="3" t="str">
        <f t="shared" si="195"/>
        <v>Active</v>
      </c>
      <c r="U1222" s="4">
        <f>1/(1+EXP(-(Predictive_Model!$B$5+((B1222-Predictive_Model!$B$20)/Predictive_Model!$C$20)*Predictive_Model!$D$20+((E1222-Predictive_Model!$B$21)/Predictive_Model!$C$21)*Predictive_Model!$D$21+((F1222-Predictive_Model!$B$22)/Predictive_Model!$C$22)*Predictive_Model!$D$22+((I1222-Predictive_Model!$B$23)/Predictive_Model!$C$23)*Predictive_Model!$D$23+((L1222-Predictive_Model!$B$24)/Predictive_Model!$C$24)*Predictive_Model!$D$24+((M1222-Predictive_Model!$B$25)/Predictive_Model!$C$25)*Predictive_Model!$D$25+IF(C1222="Male",Predictive_Model!$D$31,IF(C1222="Other",Predictive_Model!$D$32,0))+IF(D1222="Premium",Predictive_Model!$D$34,IF(D1222="Standard",Predictive_Model!$D$35,0))+IF(G1222="Asia",Predictive_Model!$D$37,IF(G1222="Europe",Predictive_Model!$D$38,IF(G1222="North America",Predictive_Model!$D$39,IF(G1222="Oceania",Predictive_Model!$D$40,IF(G1222="South America",Predictive_Model!$D$41,0)))))+IF(H1222="Laptop",Predictive_Model!$D$43,IF(H1222="Mobile",Predictive_Model!$D$44,IF(H1222="TV",Predictive_Model!$D$45,IF(H1222="Tablet",Predictive_Model!$D$46,0))))+IF(K1222="Crypto",Predictive_Model!$D$48,IF(K1222="Debit Card",Predictive_Model!$D$49,IF(K1222="Gift Card",Predictive_Model!$D$50,IF(K1222="PayPal",Predictive_Model!$D$51,0))))+IF(N1222="Comedy",Predictive_Model!$D$53,IF(N1222="Documentary",Predictive_Model!$D$54,IF(N1222="Drama",Predictive_Model!$D$55,IF(N1222="Horror",Predictive_Model!$D$56,IF(N1222="Romance",Predictive_Model!$D$57,IF(N1222="Sci-Fi",Predictive_Model!$D$58,0)))))))))</f>
        <v>0.99764314735190773</v>
      </c>
      <c r="V1222" s="3" t="str">
        <f t="shared" si="196"/>
        <v>Critical</v>
      </c>
      <c r="W1222" s="6">
        <f t="shared" si="197"/>
        <v>13.95702763145319</v>
      </c>
      <c r="X1222" s="3" t="str">
        <f t="shared" si="198"/>
        <v>Priority 2</v>
      </c>
      <c r="Y1222" s="3" t="str">
        <f t="shared" si="199"/>
        <v>OK</v>
      </c>
    </row>
    <row r="1223" spans="1:25" x14ac:dyDescent="0.25">
      <c r="A1223" s="3" t="str">
        <f>Raw_Data!A1223</f>
        <v>c1d2a88a-570a-4de1-8313-46284c224bee</v>
      </c>
      <c r="B1223" s="3">
        <f>Raw_Data!B1223</f>
        <v>23</v>
      </c>
      <c r="C1223" s="3" t="str">
        <f>Raw_Data!C1223</f>
        <v>Other</v>
      </c>
      <c r="D1223" s="3" t="str">
        <f>Raw_Data!D1223</f>
        <v>Standard</v>
      </c>
      <c r="E1223" s="3">
        <f>Raw_Data!E1223</f>
        <v>24.23</v>
      </c>
      <c r="F1223" s="3">
        <f>Raw_Data!F1223</f>
        <v>52</v>
      </c>
      <c r="G1223" s="3" t="str">
        <f>Raw_Data!G1223</f>
        <v>Africa</v>
      </c>
      <c r="H1223" s="3" t="str">
        <f>Raw_Data!H1223</f>
        <v>TV</v>
      </c>
      <c r="I1223" s="3">
        <f>Raw_Data!I1223</f>
        <v>13.99</v>
      </c>
      <c r="J1223" s="3">
        <f>Raw_Data!J1223</f>
        <v>0</v>
      </c>
      <c r="K1223" s="3" t="str">
        <f>Raw_Data!K1223</f>
        <v>Gift Card</v>
      </c>
      <c r="L1223" s="3">
        <f>Raw_Data!L1223</f>
        <v>2</v>
      </c>
      <c r="M1223" s="3">
        <f>Raw_Data!M1223</f>
        <v>0.46</v>
      </c>
      <c r="N1223" s="3" t="str">
        <f>Raw_Data!N1223</f>
        <v>Documentary</v>
      </c>
      <c r="O1223" s="3" t="str">
        <f t="shared" si="190"/>
        <v>18-24</v>
      </c>
      <c r="P1223" s="3" t="str">
        <f t="shared" si="191"/>
        <v>10-24h</v>
      </c>
      <c r="Q1223" s="3" t="str">
        <f t="shared" si="192"/>
        <v>46-60d</v>
      </c>
      <c r="R1223" s="3" t="str">
        <f t="shared" si="193"/>
        <v>Medium</v>
      </c>
      <c r="S1223" s="3" t="str">
        <f t="shared" si="194"/>
        <v>Mid</v>
      </c>
      <c r="T1223" s="3" t="str">
        <f t="shared" si="195"/>
        <v>Active</v>
      </c>
      <c r="U1223" s="4">
        <f>1/(1+EXP(-(Predictive_Model!$B$5+((B1223-Predictive_Model!$B$20)/Predictive_Model!$C$20)*Predictive_Model!$D$20+((E1223-Predictive_Model!$B$21)/Predictive_Model!$C$21)*Predictive_Model!$D$21+((F1223-Predictive_Model!$B$22)/Predictive_Model!$C$22)*Predictive_Model!$D$22+((I1223-Predictive_Model!$B$23)/Predictive_Model!$C$23)*Predictive_Model!$D$23+((L1223-Predictive_Model!$B$24)/Predictive_Model!$C$24)*Predictive_Model!$D$24+((M1223-Predictive_Model!$B$25)/Predictive_Model!$C$25)*Predictive_Model!$D$25+IF(C1223="Male",Predictive_Model!$D$31,IF(C1223="Other",Predictive_Model!$D$32,0))+IF(D1223="Premium",Predictive_Model!$D$34,IF(D1223="Standard",Predictive_Model!$D$35,0))+IF(G1223="Asia",Predictive_Model!$D$37,IF(G1223="Europe",Predictive_Model!$D$38,IF(G1223="North America",Predictive_Model!$D$39,IF(G1223="Oceania",Predictive_Model!$D$40,IF(G1223="South America",Predictive_Model!$D$41,0)))))+IF(H1223="Laptop",Predictive_Model!$D$43,IF(H1223="Mobile",Predictive_Model!$D$44,IF(H1223="TV",Predictive_Model!$D$45,IF(H1223="Tablet",Predictive_Model!$D$46,0))))+IF(K1223="Crypto",Predictive_Model!$D$48,IF(K1223="Debit Card",Predictive_Model!$D$49,IF(K1223="Gift Card",Predictive_Model!$D$50,IF(K1223="PayPal",Predictive_Model!$D$51,0))))+IF(N1223="Comedy",Predictive_Model!$D$53,IF(N1223="Documentary",Predictive_Model!$D$54,IF(N1223="Drama",Predictive_Model!$D$55,IF(N1223="Horror",Predictive_Model!$D$56,IF(N1223="Romance",Predictive_Model!$D$57,IF(N1223="Sci-Fi",Predictive_Model!$D$58,0)))))))))</f>
        <v>0.76373878057635625</v>
      </c>
      <c r="V1223" s="3" t="str">
        <f t="shared" si="196"/>
        <v>Critical</v>
      </c>
      <c r="W1223" s="6">
        <f t="shared" si="197"/>
        <v>10.684705540263224</v>
      </c>
      <c r="X1223" s="3" t="str">
        <f t="shared" si="198"/>
        <v>Priority 2</v>
      </c>
      <c r="Y1223" s="3" t="str">
        <f t="shared" si="199"/>
        <v>OK</v>
      </c>
    </row>
    <row r="1224" spans="1:25" x14ac:dyDescent="0.25">
      <c r="A1224" s="3" t="str">
        <f>Raw_Data!A1224</f>
        <v>45ea1095-e06b-4a1c-a0b7-c3671c9f006a</v>
      </c>
      <c r="B1224" s="3">
        <f>Raw_Data!B1224</f>
        <v>57</v>
      </c>
      <c r="C1224" s="3" t="str">
        <f>Raw_Data!C1224</f>
        <v>Other</v>
      </c>
      <c r="D1224" s="3" t="str">
        <f>Raw_Data!D1224</f>
        <v>Basic</v>
      </c>
      <c r="E1224" s="3">
        <f>Raw_Data!E1224</f>
        <v>52.8</v>
      </c>
      <c r="F1224" s="3">
        <f>Raw_Data!F1224</f>
        <v>0</v>
      </c>
      <c r="G1224" s="3" t="str">
        <f>Raw_Data!G1224</f>
        <v>Europe</v>
      </c>
      <c r="H1224" s="3" t="str">
        <f>Raw_Data!H1224</f>
        <v>Tablet</v>
      </c>
      <c r="I1224" s="3">
        <f>Raw_Data!I1224</f>
        <v>8.99</v>
      </c>
      <c r="J1224" s="3">
        <f>Raw_Data!J1224</f>
        <v>0</v>
      </c>
      <c r="K1224" s="3" t="str">
        <f>Raw_Data!K1224</f>
        <v>PayPal</v>
      </c>
      <c r="L1224" s="3">
        <f>Raw_Data!L1224</f>
        <v>2</v>
      </c>
      <c r="M1224" s="3">
        <f>Raw_Data!M1224</f>
        <v>52.8</v>
      </c>
      <c r="N1224" s="3" t="str">
        <f>Raw_Data!N1224</f>
        <v>Sci-Fi</v>
      </c>
      <c r="O1224" s="3" t="str">
        <f t="shared" si="190"/>
        <v>55-70</v>
      </c>
      <c r="P1224" s="3" t="str">
        <f t="shared" si="191"/>
        <v>50h+</v>
      </c>
      <c r="Q1224" s="3" t="str">
        <f t="shared" si="192"/>
        <v>0-7d</v>
      </c>
      <c r="R1224" s="3" t="str">
        <f t="shared" si="193"/>
        <v>High</v>
      </c>
      <c r="S1224" s="3" t="str">
        <f t="shared" si="194"/>
        <v>Low</v>
      </c>
      <c r="T1224" s="3" t="str">
        <f t="shared" si="195"/>
        <v>Active</v>
      </c>
      <c r="U1224" s="4">
        <f>1/(1+EXP(-(Predictive_Model!$B$5+((B1224-Predictive_Model!$B$20)/Predictive_Model!$C$20)*Predictive_Model!$D$20+((E1224-Predictive_Model!$B$21)/Predictive_Model!$C$21)*Predictive_Model!$D$21+((F1224-Predictive_Model!$B$22)/Predictive_Model!$C$22)*Predictive_Model!$D$22+((I1224-Predictive_Model!$B$23)/Predictive_Model!$C$23)*Predictive_Model!$D$23+((L1224-Predictive_Model!$B$24)/Predictive_Model!$C$24)*Predictive_Model!$D$24+((M1224-Predictive_Model!$B$25)/Predictive_Model!$C$25)*Predictive_Model!$D$25+IF(C1224="Male",Predictive_Model!$D$31,IF(C1224="Other",Predictive_Model!$D$32,0))+IF(D1224="Premium",Predictive_Model!$D$34,IF(D1224="Standard",Predictive_Model!$D$35,0))+IF(G1224="Asia",Predictive_Model!$D$37,IF(G1224="Europe",Predictive_Model!$D$38,IF(G1224="North America",Predictive_Model!$D$39,IF(G1224="Oceania",Predictive_Model!$D$40,IF(G1224="South America",Predictive_Model!$D$41,0)))))+IF(H1224="Laptop",Predictive_Model!$D$43,IF(H1224="Mobile",Predictive_Model!$D$44,IF(H1224="TV",Predictive_Model!$D$45,IF(H1224="Tablet",Predictive_Model!$D$46,0))))+IF(K1224="Crypto",Predictive_Model!$D$48,IF(K1224="Debit Card",Predictive_Model!$D$49,IF(K1224="Gift Card",Predictive_Model!$D$50,IF(K1224="PayPal",Predictive_Model!$D$51,0))))+IF(N1224="Comedy",Predictive_Model!$D$53,IF(N1224="Documentary",Predictive_Model!$D$54,IF(N1224="Drama",Predictive_Model!$D$55,IF(N1224="Horror",Predictive_Model!$D$56,IF(N1224="Romance",Predictive_Model!$D$57,IF(N1224="Sci-Fi",Predictive_Model!$D$58,0)))))))))</f>
        <v>1.4209867765443733E-44</v>
      </c>
      <c r="V1224" s="3" t="str">
        <f t="shared" si="196"/>
        <v>Low</v>
      </c>
      <c r="W1224" s="6">
        <f t="shared" si="197"/>
        <v>1.2774671121133915E-43</v>
      </c>
      <c r="X1224" s="3" t="str">
        <f t="shared" si="198"/>
        <v>Monitor</v>
      </c>
      <c r="Y1224" s="3" t="str">
        <f t="shared" si="199"/>
        <v>OK</v>
      </c>
    </row>
    <row r="1225" spans="1:25" x14ac:dyDescent="0.25">
      <c r="A1225" s="3" t="str">
        <f>Raw_Data!A1225</f>
        <v>2e46a8d4-de1a-4340-9c8f-215dc059df43</v>
      </c>
      <c r="B1225" s="3">
        <f>Raw_Data!B1225</f>
        <v>63</v>
      </c>
      <c r="C1225" s="3" t="str">
        <f>Raw_Data!C1225</f>
        <v>Other</v>
      </c>
      <c r="D1225" s="3" t="str">
        <f>Raw_Data!D1225</f>
        <v>Basic</v>
      </c>
      <c r="E1225" s="3">
        <f>Raw_Data!E1225</f>
        <v>15.77</v>
      </c>
      <c r="F1225" s="3">
        <f>Raw_Data!F1225</f>
        <v>2</v>
      </c>
      <c r="G1225" s="3" t="str">
        <f>Raw_Data!G1225</f>
        <v>Europe</v>
      </c>
      <c r="H1225" s="3" t="str">
        <f>Raw_Data!H1225</f>
        <v>Tablet</v>
      </c>
      <c r="I1225" s="3">
        <f>Raw_Data!I1225</f>
        <v>8.99</v>
      </c>
      <c r="J1225" s="3">
        <f>Raw_Data!J1225</f>
        <v>0</v>
      </c>
      <c r="K1225" s="3" t="str">
        <f>Raw_Data!K1225</f>
        <v>PayPal</v>
      </c>
      <c r="L1225" s="3">
        <f>Raw_Data!L1225</f>
        <v>4</v>
      </c>
      <c r="M1225" s="3">
        <f>Raw_Data!M1225</f>
        <v>5.26</v>
      </c>
      <c r="N1225" s="3" t="str">
        <f>Raw_Data!N1225</f>
        <v>Drama</v>
      </c>
      <c r="O1225" s="3" t="str">
        <f t="shared" si="190"/>
        <v>55-70</v>
      </c>
      <c r="P1225" s="3" t="str">
        <f t="shared" si="191"/>
        <v>10-24h</v>
      </c>
      <c r="Q1225" s="3" t="str">
        <f t="shared" si="192"/>
        <v>0-7d</v>
      </c>
      <c r="R1225" s="3" t="str">
        <f t="shared" si="193"/>
        <v>Medium</v>
      </c>
      <c r="S1225" s="3" t="str">
        <f t="shared" si="194"/>
        <v>Low</v>
      </c>
      <c r="T1225" s="3" t="str">
        <f t="shared" si="195"/>
        <v>Active</v>
      </c>
      <c r="U1225" s="4">
        <f>1/(1+EXP(-(Predictive_Model!$B$5+((B1225-Predictive_Model!$B$20)/Predictive_Model!$C$20)*Predictive_Model!$D$20+((E1225-Predictive_Model!$B$21)/Predictive_Model!$C$21)*Predictive_Model!$D$21+((F1225-Predictive_Model!$B$22)/Predictive_Model!$C$22)*Predictive_Model!$D$22+((I1225-Predictive_Model!$B$23)/Predictive_Model!$C$23)*Predictive_Model!$D$23+((L1225-Predictive_Model!$B$24)/Predictive_Model!$C$24)*Predictive_Model!$D$24+((M1225-Predictive_Model!$B$25)/Predictive_Model!$C$25)*Predictive_Model!$D$25+IF(C1225="Male",Predictive_Model!$D$31,IF(C1225="Other",Predictive_Model!$D$32,0))+IF(D1225="Premium",Predictive_Model!$D$34,IF(D1225="Standard",Predictive_Model!$D$35,0))+IF(G1225="Asia",Predictive_Model!$D$37,IF(G1225="Europe",Predictive_Model!$D$38,IF(G1225="North America",Predictive_Model!$D$39,IF(G1225="Oceania",Predictive_Model!$D$40,IF(G1225="South America",Predictive_Model!$D$41,0)))))+IF(H1225="Laptop",Predictive_Model!$D$43,IF(H1225="Mobile",Predictive_Model!$D$44,IF(H1225="TV",Predictive_Model!$D$45,IF(H1225="Tablet",Predictive_Model!$D$46,0))))+IF(K1225="Crypto",Predictive_Model!$D$48,IF(K1225="Debit Card",Predictive_Model!$D$49,IF(K1225="Gift Card",Predictive_Model!$D$50,IF(K1225="PayPal",Predictive_Model!$D$51,0))))+IF(N1225="Comedy",Predictive_Model!$D$53,IF(N1225="Documentary",Predictive_Model!$D$54,IF(N1225="Drama",Predictive_Model!$D$55,IF(N1225="Horror",Predictive_Model!$D$56,IF(N1225="Romance",Predictive_Model!$D$57,IF(N1225="Sci-Fi",Predictive_Model!$D$58,0)))))))))</f>
        <v>4.1734812188817019E-5</v>
      </c>
      <c r="V1225" s="3" t="str">
        <f t="shared" si="196"/>
        <v>Low</v>
      </c>
      <c r="W1225" s="6">
        <f t="shared" si="197"/>
        <v>3.7519596157746499E-4</v>
      </c>
      <c r="X1225" s="3" t="str">
        <f t="shared" si="198"/>
        <v>Monitor</v>
      </c>
      <c r="Y1225" s="3" t="str">
        <f t="shared" si="199"/>
        <v>OK</v>
      </c>
    </row>
    <row r="1226" spans="1:25" x14ac:dyDescent="0.25">
      <c r="A1226" s="3" t="str">
        <f>Raw_Data!A1226</f>
        <v>a1fceb9a-0b93-4ab1-8cc5-987d5ec80234</v>
      </c>
      <c r="B1226" s="3">
        <f>Raw_Data!B1226</f>
        <v>69</v>
      </c>
      <c r="C1226" s="3" t="str">
        <f>Raw_Data!C1226</f>
        <v>Other</v>
      </c>
      <c r="D1226" s="3" t="str">
        <f>Raw_Data!D1226</f>
        <v>Basic</v>
      </c>
      <c r="E1226" s="3">
        <f>Raw_Data!E1226</f>
        <v>13.94</v>
      </c>
      <c r="F1226" s="3">
        <f>Raw_Data!F1226</f>
        <v>32</v>
      </c>
      <c r="G1226" s="3" t="str">
        <f>Raw_Data!G1226</f>
        <v>North America</v>
      </c>
      <c r="H1226" s="3" t="str">
        <f>Raw_Data!H1226</f>
        <v>TV</v>
      </c>
      <c r="I1226" s="3">
        <f>Raw_Data!I1226</f>
        <v>8.99</v>
      </c>
      <c r="J1226" s="3">
        <f>Raw_Data!J1226</f>
        <v>1</v>
      </c>
      <c r="K1226" s="3" t="str">
        <f>Raw_Data!K1226</f>
        <v>PayPal</v>
      </c>
      <c r="L1226" s="3">
        <f>Raw_Data!L1226</f>
        <v>1</v>
      </c>
      <c r="M1226" s="3">
        <f>Raw_Data!M1226</f>
        <v>0.42</v>
      </c>
      <c r="N1226" s="3" t="str">
        <f>Raw_Data!N1226</f>
        <v>Action</v>
      </c>
      <c r="O1226" s="3" t="str">
        <f t="shared" si="190"/>
        <v>55-70</v>
      </c>
      <c r="P1226" s="3" t="str">
        <f t="shared" si="191"/>
        <v>10-24h</v>
      </c>
      <c r="Q1226" s="3" t="str">
        <f t="shared" si="192"/>
        <v>22-45d</v>
      </c>
      <c r="R1226" s="3" t="str">
        <f t="shared" si="193"/>
        <v>Medium</v>
      </c>
      <c r="S1226" s="3" t="str">
        <f t="shared" si="194"/>
        <v>Low</v>
      </c>
      <c r="T1226" s="3" t="str">
        <f t="shared" si="195"/>
        <v>Churned</v>
      </c>
      <c r="U1226" s="4">
        <f>1/(1+EXP(-(Predictive_Model!$B$5+((B1226-Predictive_Model!$B$20)/Predictive_Model!$C$20)*Predictive_Model!$D$20+((E1226-Predictive_Model!$B$21)/Predictive_Model!$C$21)*Predictive_Model!$D$21+((F1226-Predictive_Model!$B$22)/Predictive_Model!$C$22)*Predictive_Model!$D$22+((I1226-Predictive_Model!$B$23)/Predictive_Model!$C$23)*Predictive_Model!$D$23+((L1226-Predictive_Model!$B$24)/Predictive_Model!$C$24)*Predictive_Model!$D$24+((M1226-Predictive_Model!$B$25)/Predictive_Model!$C$25)*Predictive_Model!$D$25+IF(C1226="Male",Predictive_Model!$D$31,IF(C1226="Other",Predictive_Model!$D$32,0))+IF(D1226="Premium",Predictive_Model!$D$34,IF(D1226="Standard",Predictive_Model!$D$35,0))+IF(G1226="Asia",Predictive_Model!$D$37,IF(G1226="Europe",Predictive_Model!$D$38,IF(G1226="North America",Predictive_Model!$D$39,IF(G1226="Oceania",Predictive_Model!$D$40,IF(G1226="South America",Predictive_Model!$D$41,0)))))+IF(H1226="Laptop",Predictive_Model!$D$43,IF(H1226="Mobile",Predictive_Model!$D$44,IF(H1226="TV",Predictive_Model!$D$45,IF(H1226="Tablet",Predictive_Model!$D$46,0))))+IF(K1226="Crypto",Predictive_Model!$D$48,IF(K1226="Debit Card",Predictive_Model!$D$49,IF(K1226="Gift Card",Predictive_Model!$D$50,IF(K1226="PayPal",Predictive_Model!$D$51,0))))+IF(N1226="Comedy",Predictive_Model!$D$53,IF(N1226="Documentary",Predictive_Model!$D$54,IF(N1226="Drama",Predictive_Model!$D$55,IF(N1226="Horror",Predictive_Model!$D$56,IF(N1226="Romance",Predictive_Model!$D$57,IF(N1226="Sci-Fi",Predictive_Model!$D$58,0)))))))))</f>
        <v>0.96754817661946946</v>
      </c>
      <c r="V1226" s="3" t="str">
        <f t="shared" si="196"/>
        <v>Critical</v>
      </c>
      <c r="W1226" s="6">
        <f t="shared" si="197"/>
        <v>8.99</v>
      </c>
      <c r="X1226" s="3" t="str">
        <f t="shared" si="198"/>
        <v>Priority 2</v>
      </c>
      <c r="Y1226" s="3" t="str">
        <f t="shared" si="199"/>
        <v>OK</v>
      </c>
    </row>
    <row r="1227" spans="1:25" x14ac:dyDescent="0.25">
      <c r="A1227" s="3" t="str">
        <f>Raw_Data!A1227</f>
        <v>054b7510-54c8-48f4-bd06-8e2ba58cbd51</v>
      </c>
      <c r="B1227" s="3">
        <f>Raw_Data!B1227</f>
        <v>64</v>
      </c>
      <c r="C1227" s="3" t="str">
        <f>Raw_Data!C1227</f>
        <v>Female</v>
      </c>
      <c r="D1227" s="3" t="str">
        <f>Raw_Data!D1227</f>
        <v>Standard</v>
      </c>
      <c r="E1227" s="3">
        <f>Raw_Data!E1227</f>
        <v>2.56</v>
      </c>
      <c r="F1227" s="3">
        <f>Raw_Data!F1227</f>
        <v>3</v>
      </c>
      <c r="G1227" s="3" t="str">
        <f>Raw_Data!G1227</f>
        <v>North America</v>
      </c>
      <c r="H1227" s="3" t="str">
        <f>Raw_Data!H1227</f>
        <v>Laptop</v>
      </c>
      <c r="I1227" s="3">
        <f>Raw_Data!I1227</f>
        <v>13.99</v>
      </c>
      <c r="J1227" s="3">
        <f>Raw_Data!J1227</f>
        <v>0</v>
      </c>
      <c r="K1227" s="3" t="str">
        <f>Raw_Data!K1227</f>
        <v>Debit Card</v>
      </c>
      <c r="L1227" s="3">
        <f>Raw_Data!L1227</f>
        <v>4</v>
      </c>
      <c r="M1227" s="3">
        <f>Raw_Data!M1227</f>
        <v>0.64</v>
      </c>
      <c r="N1227" s="3" t="str">
        <f>Raw_Data!N1227</f>
        <v>Documentary</v>
      </c>
      <c r="O1227" s="3" t="str">
        <f t="shared" si="190"/>
        <v>55-70</v>
      </c>
      <c r="P1227" s="3" t="str">
        <f t="shared" si="191"/>
        <v>&lt;10h</v>
      </c>
      <c r="Q1227" s="3" t="str">
        <f t="shared" si="192"/>
        <v>0-7d</v>
      </c>
      <c r="R1227" s="3" t="str">
        <f t="shared" si="193"/>
        <v>Medium</v>
      </c>
      <c r="S1227" s="3" t="str">
        <f t="shared" si="194"/>
        <v>Mid</v>
      </c>
      <c r="T1227" s="3" t="str">
        <f t="shared" si="195"/>
        <v>Active</v>
      </c>
      <c r="U1227" s="4">
        <f>1/(1+EXP(-(Predictive_Model!$B$5+((B1227-Predictive_Model!$B$20)/Predictive_Model!$C$20)*Predictive_Model!$D$20+((E1227-Predictive_Model!$B$21)/Predictive_Model!$C$21)*Predictive_Model!$D$21+((F1227-Predictive_Model!$B$22)/Predictive_Model!$C$22)*Predictive_Model!$D$22+((I1227-Predictive_Model!$B$23)/Predictive_Model!$C$23)*Predictive_Model!$D$23+((L1227-Predictive_Model!$B$24)/Predictive_Model!$C$24)*Predictive_Model!$D$24+((M1227-Predictive_Model!$B$25)/Predictive_Model!$C$25)*Predictive_Model!$D$25+IF(C1227="Male",Predictive_Model!$D$31,IF(C1227="Other",Predictive_Model!$D$32,0))+IF(D1227="Premium",Predictive_Model!$D$34,IF(D1227="Standard",Predictive_Model!$D$35,0))+IF(G1227="Asia",Predictive_Model!$D$37,IF(G1227="Europe",Predictive_Model!$D$38,IF(G1227="North America",Predictive_Model!$D$39,IF(G1227="Oceania",Predictive_Model!$D$40,IF(G1227="South America",Predictive_Model!$D$41,0)))))+IF(H1227="Laptop",Predictive_Model!$D$43,IF(H1227="Mobile",Predictive_Model!$D$44,IF(H1227="TV",Predictive_Model!$D$45,IF(H1227="Tablet",Predictive_Model!$D$46,0))))+IF(K1227="Crypto",Predictive_Model!$D$48,IF(K1227="Debit Card",Predictive_Model!$D$49,IF(K1227="Gift Card",Predictive_Model!$D$50,IF(K1227="PayPal",Predictive_Model!$D$51,0))))+IF(N1227="Comedy",Predictive_Model!$D$53,IF(N1227="Documentary",Predictive_Model!$D$54,IF(N1227="Drama",Predictive_Model!$D$55,IF(N1227="Horror",Predictive_Model!$D$56,IF(N1227="Romance",Predictive_Model!$D$57,IF(N1227="Sci-Fi",Predictive_Model!$D$58,0)))))))))</f>
        <v>0.37601741675274403</v>
      </c>
      <c r="V1227" s="3" t="str">
        <f t="shared" si="196"/>
        <v>Medium</v>
      </c>
      <c r="W1227" s="6">
        <f t="shared" si="197"/>
        <v>5.2604836603708893</v>
      </c>
      <c r="X1227" s="3" t="str">
        <f t="shared" si="198"/>
        <v>Monitor</v>
      </c>
      <c r="Y1227" s="3" t="str">
        <f t="shared" si="199"/>
        <v>OK</v>
      </c>
    </row>
    <row r="1228" spans="1:25" x14ac:dyDescent="0.25">
      <c r="A1228" s="3" t="str">
        <f>Raw_Data!A1228</f>
        <v>4a349095-f180-4dbf-981e-94a275412847</v>
      </c>
      <c r="B1228" s="3">
        <f>Raw_Data!B1228</f>
        <v>65</v>
      </c>
      <c r="C1228" s="3" t="str">
        <f>Raw_Data!C1228</f>
        <v>Male</v>
      </c>
      <c r="D1228" s="3" t="str">
        <f>Raw_Data!D1228</f>
        <v>Standard</v>
      </c>
      <c r="E1228" s="3">
        <f>Raw_Data!E1228</f>
        <v>1.55</v>
      </c>
      <c r="F1228" s="3">
        <f>Raw_Data!F1228</f>
        <v>1</v>
      </c>
      <c r="G1228" s="3" t="str">
        <f>Raw_Data!G1228</f>
        <v>Asia</v>
      </c>
      <c r="H1228" s="3" t="str">
        <f>Raw_Data!H1228</f>
        <v>Laptop</v>
      </c>
      <c r="I1228" s="3">
        <f>Raw_Data!I1228</f>
        <v>13.99</v>
      </c>
      <c r="J1228" s="3">
        <f>Raw_Data!J1228</f>
        <v>0</v>
      </c>
      <c r="K1228" s="3" t="str">
        <f>Raw_Data!K1228</f>
        <v>Debit Card</v>
      </c>
      <c r="L1228" s="3">
        <f>Raw_Data!L1228</f>
        <v>2</v>
      </c>
      <c r="M1228" s="3">
        <f>Raw_Data!M1228</f>
        <v>0.78</v>
      </c>
      <c r="N1228" s="3" t="str">
        <f>Raw_Data!N1228</f>
        <v>Horror</v>
      </c>
      <c r="O1228" s="3" t="str">
        <f t="shared" si="190"/>
        <v>55-70</v>
      </c>
      <c r="P1228" s="3" t="str">
        <f t="shared" si="191"/>
        <v>&lt;10h</v>
      </c>
      <c r="Q1228" s="3" t="str">
        <f t="shared" si="192"/>
        <v>0-7d</v>
      </c>
      <c r="R1228" s="3" t="str">
        <f t="shared" si="193"/>
        <v>Medium</v>
      </c>
      <c r="S1228" s="3" t="str">
        <f t="shared" si="194"/>
        <v>Mid</v>
      </c>
      <c r="T1228" s="3" t="str">
        <f t="shared" si="195"/>
        <v>Active</v>
      </c>
      <c r="U1228" s="4">
        <f>1/(1+EXP(-(Predictive_Model!$B$5+((B1228-Predictive_Model!$B$20)/Predictive_Model!$C$20)*Predictive_Model!$D$20+((E1228-Predictive_Model!$B$21)/Predictive_Model!$C$21)*Predictive_Model!$D$21+((F1228-Predictive_Model!$B$22)/Predictive_Model!$C$22)*Predictive_Model!$D$22+((I1228-Predictive_Model!$B$23)/Predictive_Model!$C$23)*Predictive_Model!$D$23+((L1228-Predictive_Model!$B$24)/Predictive_Model!$C$24)*Predictive_Model!$D$24+((M1228-Predictive_Model!$B$25)/Predictive_Model!$C$25)*Predictive_Model!$D$25+IF(C1228="Male",Predictive_Model!$D$31,IF(C1228="Other",Predictive_Model!$D$32,0))+IF(D1228="Premium",Predictive_Model!$D$34,IF(D1228="Standard",Predictive_Model!$D$35,0))+IF(G1228="Asia",Predictive_Model!$D$37,IF(G1228="Europe",Predictive_Model!$D$38,IF(G1228="North America",Predictive_Model!$D$39,IF(G1228="Oceania",Predictive_Model!$D$40,IF(G1228="South America",Predictive_Model!$D$41,0)))))+IF(H1228="Laptop",Predictive_Model!$D$43,IF(H1228="Mobile",Predictive_Model!$D$44,IF(H1228="TV",Predictive_Model!$D$45,IF(H1228="Tablet",Predictive_Model!$D$46,0))))+IF(K1228="Crypto",Predictive_Model!$D$48,IF(K1228="Debit Card",Predictive_Model!$D$49,IF(K1228="Gift Card",Predictive_Model!$D$50,IF(K1228="PayPal",Predictive_Model!$D$51,0))))+IF(N1228="Comedy",Predictive_Model!$D$53,IF(N1228="Documentary",Predictive_Model!$D$54,IF(N1228="Drama",Predictive_Model!$D$55,IF(N1228="Horror",Predictive_Model!$D$56,IF(N1228="Romance",Predictive_Model!$D$57,IF(N1228="Sci-Fi",Predictive_Model!$D$58,0)))))))))</f>
        <v>0.6293491107605288</v>
      </c>
      <c r="V1228" s="3" t="str">
        <f t="shared" si="196"/>
        <v>High</v>
      </c>
      <c r="W1228" s="6">
        <f t="shared" si="197"/>
        <v>8.8045940595397987</v>
      </c>
      <c r="X1228" s="3" t="str">
        <f t="shared" si="198"/>
        <v>Monitor</v>
      </c>
      <c r="Y1228" s="3" t="str">
        <f t="shared" si="199"/>
        <v>OK</v>
      </c>
    </row>
    <row r="1229" spans="1:25" x14ac:dyDescent="0.25">
      <c r="A1229" s="3" t="str">
        <f>Raw_Data!A1229</f>
        <v>1af70b1b-d756-415f-a5b4-3861139559d8</v>
      </c>
      <c r="B1229" s="3">
        <f>Raw_Data!B1229</f>
        <v>32</v>
      </c>
      <c r="C1229" s="3" t="str">
        <f>Raw_Data!C1229</f>
        <v>Female</v>
      </c>
      <c r="D1229" s="3" t="str">
        <f>Raw_Data!D1229</f>
        <v>Premium</v>
      </c>
      <c r="E1229" s="3">
        <f>Raw_Data!E1229</f>
        <v>4.46</v>
      </c>
      <c r="F1229" s="3">
        <f>Raw_Data!F1229</f>
        <v>40</v>
      </c>
      <c r="G1229" s="3" t="str">
        <f>Raw_Data!G1229</f>
        <v>South America</v>
      </c>
      <c r="H1229" s="3" t="str">
        <f>Raw_Data!H1229</f>
        <v>Mobile</v>
      </c>
      <c r="I1229" s="3">
        <f>Raw_Data!I1229</f>
        <v>17.989999999999998</v>
      </c>
      <c r="J1229" s="3">
        <f>Raw_Data!J1229</f>
        <v>1</v>
      </c>
      <c r="K1229" s="3" t="str">
        <f>Raw_Data!K1229</f>
        <v>Crypto</v>
      </c>
      <c r="L1229" s="3">
        <f>Raw_Data!L1229</f>
        <v>1</v>
      </c>
      <c r="M1229" s="3">
        <f>Raw_Data!M1229</f>
        <v>0.11</v>
      </c>
      <c r="N1229" s="3" t="str">
        <f>Raw_Data!N1229</f>
        <v>Comedy</v>
      </c>
      <c r="O1229" s="3" t="str">
        <f t="shared" si="190"/>
        <v>25-34</v>
      </c>
      <c r="P1229" s="3" t="str">
        <f t="shared" si="191"/>
        <v>&lt;10h</v>
      </c>
      <c r="Q1229" s="3" t="str">
        <f t="shared" si="192"/>
        <v>22-45d</v>
      </c>
      <c r="R1229" s="3" t="str">
        <f t="shared" si="193"/>
        <v>Medium</v>
      </c>
      <c r="S1229" s="3" t="str">
        <f t="shared" si="194"/>
        <v>High</v>
      </c>
      <c r="T1229" s="3" t="str">
        <f t="shared" si="195"/>
        <v>Churned</v>
      </c>
      <c r="U1229" s="4">
        <f>1/(1+EXP(-(Predictive_Model!$B$5+((B1229-Predictive_Model!$B$20)/Predictive_Model!$C$20)*Predictive_Model!$D$20+((E1229-Predictive_Model!$B$21)/Predictive_Model!$C$21)*Predictive_Model!$D$21+((F1229-Predictive_Model!$B$22)/Predictive_Model!$C$22)*Predictive_Model!$D$22+((I1229-Predictive_Model!$B$23)/Predictive_Model!$C$23)*Predictive_Model!$D$23+((L1229-Predictive_Model!$B$24)/Predictive_Model!$C$24)*Predictive_Model!$D$24+((M1229-Predictive_Model!$B$25)/Predictive_Model!$C$25)*Predictive_Model!$D$25+IF(C1229="Male",Predictive_Model!$D$31,IF(C1229="Other",Predictive_Model!$D$32,0))+IF(D1229="Premium",Predictive_Model!$D$34,IF(D1229="Standard",Predictive_Model!$D$35,0))+IF(G1229="Asia",Predictive_Model!$D$37,IF(G1229="Europe",Predictive_Model!$D$38,IF(G1229="North America",Predictive_Model!$D$39,IF(G1229="Oceania",Predictive_Model!$D$40,IF(G1229="South America",Predictive_Model!$D$41,0)))))+IF(H1229="Laptop",Predictive_Model!$D$43,IF(H1229="Mobile",Predictive_Model!$D$44,IF(H1229="TV",Predictive_Model!$D$45,IF(H1229="Tablet",Predictive_Model!$D$46,0))))+IF(K1229="Crypto",Predictive_Model!$D$48,IF(K1229="Debit Card",Predictive_Model!$D$49,IF(K1229="Gift Card",Predictive_Model!$D$50,IF(K1229="PayPal",Predictive_Model!$D$51,0))))+IF(N1229="Comedy",Predictive_Model!$D$53,IF(N1229="Documentary",Predictive_Model!$D$54,IF(N1229="Drama",Predictive_Model!$D$55,IF(N1229="Horror",Predictive_Model!$D$56,IF(N1229="Romance",Predictive_Model!$D$57,IF(N1229="Sci-Fi",Predictive_Model!$D$58,0)))))))))</f>
        <v>0.99916535974094112</v>
      </c>
      <c r="V1229" s="3" t="str">
        <f t="shared" si="196"/>
        <v>Critical</v>
      </c>
      <c r="W1229" s="6">
        <f t="shared" si="197"/>
        <v>17.989999999999998</v>
      </c>
      <c r="X1229" s="3" t="str">
        <f t="shared" si="198"/>
        <v>Priority 1</v>
      </c>
      <c r="Y1229" s="3" t="str">
        <f t="shared" si="199"/>
        <v>OK</v>
      </c>
    </row>
    <row r="1230" spans="1:25" x14ac:dyDescent="0.25">
      <c r="A1230" s="3" t="str">
        <f>Raw_Data!A1230</f>
        <v>6b9ce9b4-316f-4e82-a0b9-127441795232</v>
      </c>
      <c r="B1230" s="3">
        <f>Raw_Data!B1230</f>
        <v>53</v>
      </c>
      <c r="C1230" s="3" t="str">
        <f>Raw_Data!C1230</f>
        <v>Male</v>
      </c>
      <c r="D1230" s="3" t="str">
        <f>Raw_Data!D1230</f>
        <v>Premium</v>
      </c>
      <c r="E1230" s="3">
        <f>Raw_Data!E1230</f>
        <v>7.98</v>
      </c>
      <c r="F1230" s="3">
        <f>Raw_Data!F1230</f>
        <v>20</v>
      </c>
      <c r="G1230" s="3" t="str">
        <f>Raw_Data!G1230</f>
        <v>Europe</v>
      </c>
      <c r="H1230" s="3" t="str">
        <f>Raw_Data!H1230</f>
        <v>Desktop</v>
      </c>
      <c r="I1230" s="3">
        <f>Raw_Data!I1230</f>
        <v>17.989999999999998</v>
      </c>
      <c r="J1230" s="3">
        <f>Raw_Data!J1230</f>
        <v>0</v>
      </c>
      <c r="K1230" s="3" t="str">
        <f>Raw_Data!K1230</f>
        <v>Credit Card</v>
      </c>
      <c r="L1230" s="3">
        <f>Raw_Data!L1230</f>
        <v>3</v>
      </c>
      <c r="M1230" s="3">
        <f>Raw_Data!M1230</f>
        <v>0.38</v>
      </c>
      <c r="N1230" s="3" t="str">
        <f>Raw_Data!N1230</f>
        <v>Action</v>
      </c>
      <c r="O1230" s="3" t="str">
        <f t="shared" si="190"/>
        <v>45-54</v>
      </c>
      <c r="P1230" s="3" t="str">
        <f t="shared" si="191"/>
        <v>&lt;10h</v>
      </c>
      <c r="Q1230" s="3" t="str">
        <f t="shared" si="192"/>
        <v>8-21d</v>
      </c>
      <c r="R1230" s="3" t="str">
        <f t="shared" si="193"/>
        <v>Medium</v>
      </c>
      <c r="S1230" s="3" t="str">
        <f t="shared" si="194"/>
        <v>High</v>
      </c>
      <c r="T1230" s="3" t="str">
        <f t="shared" si="195"/>
        <v>Active</v>
      </c>
      <c r="U1230" s="4">
        <f>1/(1+EXP(-(Predictive_Model!$B$5+((B1230-Predictive_Model!$B$20)/Predictive_Model!$C$20)*Predictive_Model!$D$20+((E1230-Predictive_Model!$B$21)/Predictive_Model!$C$21)*Predictive_Model!$D$21+((F1230-Predictive_Model!$B$22)/Predictive_Model!$C$22)*Predictive_Model!$D$22+((I1230-Predictive_Model!$B$23)/Predictive_Model!$C$23)*Predictive_Model!$D$23+((L1230-Predictive_Model!$B$24)/Predictive_Model!$C$24)*Predictive_Model!$D$24+((M1230-Predictive_Model!$B$25)/Predictive_Model!$C$25)*Predictive_Model!$D$25+IF(C1230="Male",Predictive_Model!$D$31,IF(C1230="Other",Predictive_Model!$D$32,0))+IF(D1230="Premium",Predictive_Model!$D$34,IF(D1230="Standard",Predictive_Model!$D$35,0))+IF(G1230="Asia",Predictive_Model!$D$37,IF(G1230="Europe",Predictive_Model!$D$38,IF(G1230="North America",Predictive_Model!$D$39,IF(G1230="Oceania",Predictive_Model!$D$40,IF(G1230="South America",Predictive_Model!$D$41,0)))))+IF(H1230="Laptop",Predictive_Model!$D$43,IF(H1230="Mobile",Predictive_Model!$D$44,IF(H1230="TV",Predictive_Model!$D$45,IF(H1230="Tablet",Predictive_Model!$D$46,0))))+IF(K1230="Crypto",Predictive_Model!$D$48,IF(K1230="Debit Card",Predictive_Model!$D$49,IF(K1230="Gift Card",Predictive_Model!$D$50,IF(K1230="PayPal",Predictive_Model!$D$51,0))))+IF(N1230="Comedy",Predictive_Model!$D$53,IF(N1230="Documentary",Predictive_Model!$D$54,IF(N1230="Drama",Predictive_Model!$D$55,IF(N1230="Horror",Predictive_Model!$D$56,IF(N1230="Romance",Predictive_Model!$D$57,IF(N1230="Sci-Fi",Predictive_Model!$D$58,0)))))))))</f>
        <v>0.37848700508345723</v>
      </c>
      <c r="V1230" s="3" t="str">
        <f t="shared" si="196"/>
        <v>Medium</v>
      </c>
      <c r="W1230" s="6">
        <f t="shared" si="197"/>
        <v>6.8089812214513952</v>
      </c>
      <c r="X1230" s="3" t="str">
        <f t="shared" si="198"/>
        <v>Monitor</v>
      </c>
      <c r="Y1230" s="3" t="str">
        <f t="shared" si="199"/>
        <v>OK</v>
      </c>
    </row>
    <row r="1231" spans="1:25" x14ac:dyDescent="0.25">
      <c r="A1231" s="3" t="str">
        <f>Raw_Data!A1231</f>
        <v>0d7ac1da-194d-4844-a919-6bfec0989d14</v>
      </c>
      <c r="B1231" s="3">
        <f>Raw_Data!B1231</f>
        <v>23</v>
      </c>
      <c r="C1231" s="3" t="str">
        <f>Raw_Data!C1231</f>
        <v>Other</v>
      </c>
      <c r="D1231" s="3" t="str">
        <f>Raw_Data!D1231</f>
        <v>Standard</v>
      </c>
      <c r="E1231" s="3">
        <f>Raw_Data!E1231</f>
        <v>9.6</v>
      </c>
      <c r="F1231" s="3">
        <f>Raw_Data!F1231</f>
        <v>54</v>
      </c>
      <c r="G1231" s="3" t="str">
        <f>Raw_Data!G1231</f>
        <v>Asia</v>
      </c>
      <c r="H1231" s="3" t="str">
        <f>Raw_Data!H1231</f>
        <v>Laptop</v>
      </c>
      <c r="I1231" s="3">
        <f>Raw_Data!I1231</f>
        <v>13.99</v>
      </c>
      <c r="J1231" s="3">
        <f>Raw_Data!J1231</f>
        <v>1</v>
      </c>
      <c r="K1231" s="3" t="str">
        <f>Raw_Data!K1231</f>
        <v>Gift Card</v>
      </c>
      <c r="L1231" s="3">
        <f>Raw_Data!L1231</f>
        <v>4</v>
      </c>
      <c r="M1231" s="3">
        <f>Raw_Data!M1231</f>
        <v>0.17</v>
      </c>
      <c r="N1231" s="3" t="str">
        <f>Raw_Data!N1231</f>
        <v>Action</v>
      </c>
      <c r="O1231" s="3" t="str">
        <f t="shared" si="190"/>
        <v>18-24</v>
      </c>
      <c r="P1231" s="3" t="str">
        <f t="shared" si="191"/>
        <v>&lt;10h</v>
      </c>
      <c r="Q1231" s="3" t="str">
        <f t="shared" si="192"/>
        <v>46-60d</v>
      </c>
      <c r="R1231" s="3" t="str">
        <f t="shared" si="193"/>
        <v>Low</v>
      </c>
      <c r="S1231" s="3" t="str">
        <f t="shared" si="194"/>
        <v>Mid</v>
      </c>
      <c r="T1231" s="3" t="str">
        <f t="shared" si="195"/>
        <v>Churned</v>
      </c>
      <c r="U1231" s="4">
        <f>1/(1+EXP(-(Predictive_Model!$B$5+((B1231-Predictive_Model!$B$20)/Predictive_Model!$C$20)*Predictive_Model!$D$20+((E1231-Predictive_Model!$B$21)/Predictive_Model!$C$21)*Predictive_Model!$D$21+((F1231-Predictive_Model!$B$22)/Predictive_Model!$C$22)*Predictive_Model!$D$22+((I1231-Predictive_Model!$B$23)/Predictive_Model!$C$23)*Predictive_Model!$D$23+((L1231-Predictive_Model!$B$24)/Predictive_Model!$C$24)*Predictive_Model!$D$24+((M1231-Predictive_Model!$B$25)/Predictive_Model!$C$25)*Predictive_Model!$D$25+IF(C1231="Male",Predictive_Model!$D$31,IF(C1231="Other",Predictive_Model!$D$32,0))+IF(D1231="Premium",Predictive_Model!$D$34,IF(D1231="Standard",Predictive_Model!$D$35,0))+IF(G1231="Asia",Predictive_Model!$D$37,IF(G1231="Europe",Predictive_Model!$D$38,IF(G1231="North America",Predictive_Model!$D$39,IF(G1231="Oceania",Predictive_Model!$D$40,IF(G1231="South America",Predictive_Model!$D$41,0)))))+IF(H1231="Laptop",Predictive_Model!$D$43,IF(H1231="Mobile",Predictive_Model!$D$44,IF(H1231="TV",Predictive_Model!$D$45,IF(H1231="Tablet",Predictive_Model!$D$46,0))))+IF(K1231="Crypto",Predictive_Model!$D$48,IF(K1231="Debit Card",Predictive_Model!$D$49,IF(K1231="Gift Card",Predictive_Model!$D$50,IF(K1231="PayPal",Predictive_Model!$D$51,0))))+IF(N1231="Comedy",Predictive_Model!$D$53,IF(N1231="Documentary",Predictive_Model!$D$54,IF(N1231="Drama",Predictive_Model!$D$55,IF(N1231="Horror",Predictive_Model!$D$56,IF(N1231="Romance",Predictive_Model!$D$57,IF(N1231="Sci-Fi",Predictive_Model!$D$58,0)))))))))</f>
        <v>0.9940152047277393</v>
      </c>
      <c r="V1231" s="3" t="str">
        <f t="shared" si="196"/>
        <v>Critical</v>
      </c>
      <c r="W1231" s="6">
        <f t="shared" si="197"/>
        <v>13.99</v>
      </c>
      <c r="X1231" s="3" t="str">
        <f t="shared" si="198"/>
        <v>Priority 2</v>
      </c>
      <c r="Y1231" s="3" t="str">
        <f t="shared" si="199"/>
        <v>OK</v>
      </c>
    </row>
    <row r="1232" spans="1:25" x14ac:dyDescent="0.25">
      <c r="A1232" s="3" t="str">
        <f>Raw_Data!A1232</f>
        <v>760b70e5-2135-4106-bf18-2df119411aa4</v>
      </c>
      <c r="B1232" s="3">
        <f>Raw_Data!B1232</f>
        <v>28</v>
      </c>
      <c r="C1232" s="3" t="str">
        <f>Raw_Data!C1232</f>
        <v>Female</v>
      </c>
      <c r="D1232" s="3" t="str">
        <f>Raw_Data!D1232</f>
        <v>Premium</v>
      </c>
      <c r="E1232" s="3">
        <f>Raw_Data!E1232</f>
        <v>3.16</v>
      </c>
      <c r="F1232" s="3">
        <f>Raw_Data!F1232</f>
        <v>8</v>
      </c>
      <c r="G1232" s="3" t="str">
        <f>Raw_Data!G1232</f>
        <v>Europe</v>
      </c>
      <c r="H1232" s="3" t="str">
        <f>Raw_Data!H1232</f>
        <v>Tablet</v>
      </c>
      <c r="I1232" s="3">
        <f>Raw_Data!I1232</f>
        <v>17.989999999999998</v>
      </c>
      <c r="J1232" s="3">
        <f>Raw_Data!J1232</f>
        <v>1</v>
      </c>
      <c r="K1232" s="3" t="str">
        <f>Raw_Data!K1232</f>
        <v>Crypto</v>
      </c>
      <c r="L1232" s="3">
        <f>Raw_Data!L1232</f>
        <v>1</v>
      </c>
      <c r="M1232" s="3">
        <f>Raw_Data!M1232</f>
        <v>0.35</v>
      </c>
      <c r="N1232" s="3" t="str">
        <f>Raw_Data!N1232</f>
        <v>Horror</v>
      </c>
      <c r="O1232" s="3" t="str">
        <f t="shared" si="190"/>
        <v>25-34</v>
      </c>
      <c r="P1232" s="3" t="str">
        <f t="shared" si="191"/>
        <v>&lt;10h</v>
      </c>
      <c r="Q1232" s="3" t="str">
        <f t="shared" si="192"/>
        <v>8-21d</v>
      </c>
      <c r="R1232" s="3" t="str">
        <f t="shared" si="193"/>
        <v>Medium</v>
      </c>
      <c r="S1232" s="3" t="str">
        <f t="shared" si="194"/>
        <v>High</v>
      </c>
      <c r="T1232" s="3" t="str">
        <f t="shared" si="195"/>
        <v>Churned</v>
      </c>
      <c r="U1232" s="4">
        <f>1/(1+EXP(-(Predictive_Model!$B$5+((B1232-Predictive_Model!$B$20)/Predictive_Model!$C$20)*Predictive_Model!$D$20+((E1232-Predictive_Model!$B$21)/Predictive_Model!$C$21)*Predictive_Model!$D$21+((F1232-Predictive_Model!$B$22)/Predictive_Model!$C$22)*Predictive_Model!$D$22+((I1232-Predictive_Model!$B$23)/Predictive_Model!$C$23)*Predictive_Model!$D$23+((L1232-Predictive_Model!$B$24)/Predictive_Model!$C$24)*Predictive_Model!$D$24+((M1232-Predictive_Model!$B$25)/Predictive_Model!$C$25)*Predictive_Model!$D$25+IF(C1232="Male",Predictive_Model!$D$31,IF(C1232="Other",Predictive_Model!$D$32,0))+IF(D1232="Premium",Predictive_Model!$D$34,IF(D1232="Standard",Predictive_Model!$D$35,0))+IF(G1232="Asia",Predictive_Model!$D$37,IF(G1232="Europe",Predictive_Model!$D$38,IF(G1232="North America",Predictive_Model!$D$39,IF(G1232="Oceania",Predictive_Model!$D$40,IF(G1232="South America",Predictive_Model!$D$41,0)))))+IF(H1232="Laptop",Predictive_Model!$D$43,IF(H1232="Mobile",Predictive_Model!$D$44,IF(H1232="TV",Predictive_Model!$D$45,IF(H1232="Tablet",Predictive_Model!$D$46,0))))+IF(K1232="Crypto",Predictive_Model!$D$48,IF(K1232="Debit Card",Predictive_Model!$D$49,IF(K1232="Gift Card",Predictive_Model!$D$50,IF(K1232="PayPal",Predictive_Model!$D$51,0))))+IF(N1232="Comedy",Predictive_Model!$D$53,IF(N1232="Documentary",Predictive_Model!$D$54,IF(N1232="Drama",Predictive_Model!$D$55,IF(N1232="Horror",Predictive_Model!$D$56,IF(N1232="Romance",Predictive_Model!$D$57,IF(N1232="Sci-Fi",Predictive_Model!$D$58,0)))))))))</f>
        <v>0.93265935237236475</v>
      </c>
      <c r="V1232" s="3" t="str">
        <f t="shared" si="196"/>
        <v>Critical</v>
      </c>
      <c r="W1232" s="6">
        <f t="shared" si="197"/>
        <v>17.989999999999998</v>
      </c>
      <c r="X1232" s="3" t="str">
        <f t="shared" si="198"/>
        <v>Priority 1</v>
      </c>
      <c r="Y1232" s="3" t="str">
        <f t="shared" si="199"/>
        <v>OK</v>
      </c>
    </row>
    <row r="1233" spans="1:25" x14ac:dyDescent="0.25">
      <c r="A1233" s="3" t="str">
        <f>Raw_Data!A1233</f>
        <v>2a0fdbe4-588b-40fe-ba75-19cebe31bea8</v>
      </c>
      <c r="B1233" s="3">
        <f>Raw_Data!B1233</f>
        <v>69</v>
      </c>
      <c r="C1233" s="3" t="str">
        <f>Raw_Data!C1233</f>
        <v>Other</v>
      </c>
      <c r="D1233" s="3" t="str">
        <f>Raw_Data!D1233</f>
        <v>Premium</v>
      </c>
      <c r="E1233" s="3">
        <f>Raw_Data!E1233</f>
        <v>1.85</v>
      </c>
      <c r="F1233" s="3">
        <f>Raw_Data!F1233</f>
        <v>33</v>
      </c>
      <c r="G1233" s="3" t="str">
        <f>Raw_Data!G1233</f>
        <v>Oceania</v>
      </c>
      <c r="H1233" s="3" t="str">
        <f>Raw_Data!H1233</f>
        <v>Laptop</v>
      </c>
      <c r="I1233" s="3">
        <f>Raw_Data!I1233</f>
        <v>17.989999999999998</v>
      </c>
      <c r="J1233" s="3">
        <f>Raw_Data!J1233</f>
        <v>1</v>
      </c>
      <c r="K1233" s="3" t="str">
        <f>Raw_Data!K1233</f>
        <v>Debit Card</v>
      </c>
      <c r="L1233" s="3">
        <f>Raw_Data!L1233</f>
        <v>2</v>
      </c>
      <c r="M1233" s="3">
        <f>Raw_Data!M1233</f>
        <v>0.05</v>
      </c>
      <c r="N1233" s="3" t="str">
        <f>Raw_Data!N1233</f>
        <v>Drama</v>
      </c>
      <c r="O1233" s="3" t="str">
        <f t="shared" si="190"/>
        <v>55-70</v>
      </c>
      <c r="P1233" s="3" t="str">
        <f t="shared" si="191"/>
        <v>&lt;10h</v>
      </c>
      <c r="Q1233" s="3" t="str">
        <f t="shared" si="192"/>
        <v>22-45d</v>
      </c>
      <c r="R1233" s="3" t="str">
        <f t="shared" si="193"/>
        <v>Medium</v>
      </c>
      <c r="S1233" s="3" t="str">
        <f t="shared" si="194"/>
        <v>High</v>
      </c>
      <c r="T1233" s="3" t="str">
        <f t="shared" si="195"/>
        <v>Churned</v>
      </c>
      <c r="U1233" s="4">
        <f>1/(1+EXP(-(Predictive_Model!$B$5+((B1233-Predictive_Model!$B$20)/Predictive_Model!$C$20)*Predictive_Model!$D$20+((E1233-Predictive_Model!$B$21)/Predictive_Model!$C$21)*Predictive_Model!$D$21+((F1233-Predictive_Model!$B$22)/Predictive_Model!$C$22)*Predictive_Model!$D$22+((I1233-Predictive_Model!$B$23)/Predictive_Model!$C$23)*Predictive_Model!$D$23+((L1233-Predictive_Model!$B$24)/Predictive_Model!$C$24)*Predictive_Model!$D$24+((M1233-Predictive_Model!$B$25)/Predictive_Model!$C$25)*Predictive_Model!$D$25+IF(C1233="Male",Predictive_Model!$D$31,IF(C1233="Other",Predictive_Model!$D$32,0))+IF(D1233="Premium",Predictive_Model!$D$34,IF(D1233="Standard",Predictive_Model!$D$35,0))+IF(G1233="Asia",Predictive_Model!$D$37,IF(G1233="Europe",Predictive_Model!$D$38,IF(G1233="North America",Predictive_Model!$D$39,IF(G1233="Oceania",Predictive_Model!$D$40,IF(G1233="South America",Predictive_Model!$D$41,0)))))+IF(H1233="Laptop",Predictive_Model!$D$43,IF(H1233="Mobile",Predictive_Model!$D$44,IF(H1233="TV",Predictive_Model!$D$45,IF(H1233="Tablet",Predictive_Model!$D$46,0))))+IF(K1233="Crypto",Predictive_Model!$D$48,IF(K1233="Debit Card",Predictive_Model!$D$49,IF(K1233="Gift Card",Predictive_Model!$D$50,IF(K1233="PayPal",Predictive_Model!$D$51,0))))+IF(N1233="Comedy",Predictive_Model!$D$53,IF(N1233="Documentary",Predictive_Model!$D$54,IF(N1233="Drama",Predictive_Model!$D$55,IF(N1233="Horror",Predictive_Model!$D$56,IF(N1233="Romance",Predictive_Model!$D$57,IF(N1233="Sci-Fi",Predictive_Model!$D$58,0)))))))))</f>
        <v>0.98811826779511447</v>
      </c>
      <c r="V1233" s="3" t="str">
        <f t="shared" si="196"/>
        <v>Critical</v>
      </c>
      <c r="W1233" s="6">
        <f t="shared" si="197"/>
        <v>17.989999999999998</v>
      </c>
      <c r="X1233" s="3" t="str">
        <f t="shared" si="198"/>
        <v>Priority 1</v>
      </c>
      <c r="Y1233" s="3" t="str">
        <f t="shared" si="199"/>
        <v>OK</v>
      </c>
    </row>
    <row r="1234" spans="1:25" x14ac:dyDescent="0.25">
      <c r="A1234" s="3" t="str">
        <f>Raw_Data!A1234</f>
        <v>53c38b09-0edc-4eaa-b83f-d8227eb19850</v>
      </c>
      <c r="B1234" s="3">
        <f>Raw_Data!B1234</f>
        <v>21</v>
      </c>
      <c r="C1234" s="3" t="str">
        <f>Raw_Data!C1234</f>
        <v>Other</v>
      </c>
      <c r="D1234" s="3" t="str">
        <f>Raw_Data!D1234</f>
        <v>Standard</v>
      </c>
      <c r="E1234" s="3">
        <f>Raw_Data!E1234</f>
        <v>14.71</v>
      </c>
      <c r="F1234" s="3">
        <f>Raw_Data!F1234</f>
        <v>11</v>
      </c>
      <c r="G1234" s="3" t="str">
        <f>Raw_Data!G1234</f>
        <v>Asia</v>
      </c>
      <c r="H1234" s="3" t="str">
        <f>Raw_Data!H1234</f>
        <v>Laptop</v>
      </c>
      <c r="I1234" s="3">
        <f>Raw_Data!I1234</f>
        <v>13.99</v>
      </c>
      <c r="J1234" s="3">
        <f>Raw_Data!J1234</f>
        <v>0</v>
      </c>
      <c r="K1234" s="3" t="str">
        <f>Raw_Data!K1234</f>
        <v>Crypto</v>
      </c>
      <c r="L1234" s="3">
        <f>Raw_Data!L1234</f>
        <v>1</v>
      </c>
      <c r="M1234" s="3">
        <f>Raw_Data!M1234</f>
        <v>1.23</v>
      </c>
      <c r="N1234" s="3" t="str">
        <f>Raw_Data!N1234</f>
        <v>Sci-Fi</v>
      </c>
      <c r="O1234" s="3" t="str">
        <f t="shared" si="190"/>
        <v>18-24</v>
      </c>
      <c r="P1234" s="3" t="str">
        <f t="shared" si="191"/>
        <v>10-24h</v>
      </c>
      <c r="Q1234" s="3" t="str">
        <f t="shared" si="192"/>
        <v>8-21d</v>
      </c>
      <c r="R1234" s="3" t="str">
        <f t="shared" si="193"/>
        <v>Medium</v>
      </c>
      <c r="S1234" s="3" t="str">
        <f t="shared" si="194"/>
        <v>Mid</v>
      </c>
      <c r="T1234" s="3" t="str">
        <f t="shared" si="195"/>
        <v>Active</v>
      </c>
      <c r="U1234" s="4">
        <f>1/(1+EXP(-(Predictive_Model!$B$5+((B1234-Predictive_Model!$B$20)/Predictive_Model!$C$20)*Predictive_Model!$D$20+((E1234-Predictive_Model!$B$21)/Predictive_Model!$C$21)*Predictive_Model!$D$21+((F1234-Predictive_Model!$B$22)/Predictive_Model!$C$22)*Predictive_Model!$D$22+((I1234-Predictive_Model!$B$23)/Predictive_Model!$C$23)*Predictive_Model!$D$23+((L1234-Predictive_Model!$B$24)/Predictive_Model!$C$24)*Predictive_Model!$D$24+((M1234-Predictive_Model!$B$25)/Predictive_Model!$C$25)*Predictive_Model!$D$25+IF(C1234="Male",Predictive_Model!$D$31,IF(C1234="Other",Predictive_Model!$D$32,0))+IF(D1234="Premium",Predictive_Model!$D$34,IF(D1234="Standard",Predictive_Model!$D$35,0))+IF(G1234="Asia",Predictive_Model!$D$37,IF(G1234="Europe",Predictive_Model!$D$38,IF(G1234="North America",Predictive_Model!$D$39,IF(G1234="Oceania",Predictive_Model!$D$40,IF(G1234="South America",Predictive_Model!$D$41,0)))))+IF(H1234="Laptop",Predictive_Model!$D$43,IF(H1234="Mobile",Predictive_Model!$D$44,IF(H1234="TV",Predictive_Model!$D$45,IF(H1234="Tablet",Predictive_Model!$D$46,0))))+IF(K1234="Crypto",Predictive_Model!$D$48,IF(K1234="Debit Card",Predictive_Model!$D$49,IF(K1234="Gift Card",Predictive_Model!$D$50,IF(K1234="PayPal",Predictive_Model!$D$51,0))))+IF(N1234="Comedy",Predictive_Model!$D$53,IF(N1234="Documentary",Predictive_Model!$D$54,IF(N1234="Drama",Predictive_Model!$D$55,IF(N1234="Horror",Predictive_Model!$D$56,IF(N1234="Romance",Predictive_Model!$D$57,IF(N1234="Sci-Fi",Predictive_Model!$D$58,0)))))))))</f>
        <v>0.1137299649654534</v>
      </c>
      <c r="V1234" s="3" t="str">
        <f t="shared" si="196"/>
        <v>Low</v>
      </c>
      <c r="W1234" s="6">
        <f t="shared" si="197"/>
        <v>1.591082209866693</v>
      </c>
      <c r="X1234" s="3" t="str">
        <f t="shared" si="198"/>
        <v>Monitor</v>
      </c>
      <c r="Y1234" s="3" t="str">
        <f t="shared" si="199"/>
        <v>OK</v>
      </c>
    </row>
    <row r="1235" spans="1:25" x14ac:dyDescent="0.25">
      <c r="A1235" s="3" t="str">
        <f>Raw_Data!A1235</f>
        <v>825bd557-2be9-4aca-a8d1-eb8a5f1bb037</v>
      </c>
      <c r="B1235" s="3">
        <f>Raw_Data!B1235</f>
        <v>29</v>
      </c>
      <c r="C1235" s="3" t="str">
        <f>Raw_Data!C1235</f>
        <v>Female</v>
      </c>
      <c r="D1235" s="3" t="str">
        <f>Raw_Data!D1235</f>
        <v>Premium</v>
      </c>
      <c r="E1235" s="3">
        <f>Raw_Data!E1235</f>
        <v>0.19</v>
      </c>
      <c r="F1235" s="3">
        <f>Raw_Data!F1235</f>
        <v>54</v>
      </c>
      <c r="G1235" s="3" t="str">
        <f>Raw_Data!G1235</f>
        <v>Europe</v>
      </c>
      <c r="H1235" s="3" t="str">
        <f>Raw_Data!H1235</f>
        <v>Mobile</v>
      </c>
      <c r="I1235" s="3">
        <f>Raw_Data!I1235</f>
        <v>17.989999999999998</v>
      </c>
      <c r="J1235" s="3">
        <f>Raw_Data!J1235</f>
        <v>1</v>
      </c>
      <c r="K1235" s="3" t="str">
        <f>Raw_Data!K1235</f>
        <v>PayPal</v>
      </c>
      <c r="L1235" s="3">
        <f>Raw_Data!L1235</f>
        <v>2</v>
      </c>
      <c r="M1235" s="3">
        <f>Raw_Data!M1235</f>
        <v>0</v>
      </c>
      <c r="N1235" s="3" t="str">
        <f>Raw_Data!N1235</f>
        <v>Drama</v>
      </c>
      <c r="O1235" s="3" t="str">
        <f t="shared" si="190"/>
        <v>25-34</v>
      </c>
      <c r="P1235" s="3" t="str">
        <f t="shared" si="191"/>
        <v>&lt;10h</v>
      </c>
      <c r="Q1235" s="3" t="str">
        <f t="shared" si="192"/>
        <v>46-60d</v>
      </c>
      <c r="R1235" s="3" t="str">
        <f t="shared" si="193"/>
        <v>Low</v>
      </c>
      <c r="S1235" s="3" t="str">
        <f t="shared" si="194"/>
        <v>High</v>
      </c>
      <c r="T1235" s="3" t="str">
        <f t="shared" si="195"/>
        <v>Churned</v>
      </c>
      <c r="U1235" s="4">
        <f>1/(1+EXP(-(Predictive_Model!$B$5+((B1235-Predictive_Model!$B$20)/Predictive_Model!$C$20)*Predictive_Model!$D$20+((E1235-Predictive_Model!$B$21)/Predictive_Model!$C$21)*Predictive_Model!$D$21+((F1235-Predictive_Model!$B$22)/Predictive_Model!$C$22)*Predictive_Model!$D$22+((I1235-Predictive_Model!$B$23)/Predictive_Model!$C$23)*Predictive_Model!$D$23+((L1235-Predictive_Model!$B$24)/Predictive_Model!$C$24)*Predictive_Model!$D$24+((M1235-Predictive_Model!$B$25)/Predictive_Model!$C$25)*Predictive_Model!$D$25+IF(C1235="Male",Predictive_Model!$D$31,IF(C1235="Other",Predictive_Model!$D$32,0))+IF(D1235="Premium",Predictive_Model!$D$34,IF(D1235="Standard",Predictive_Model!$D$35,0))+IF(G1235="Asia",Predictive_Model!$D$37,IF(G1235="Europe",Predictive_Model!$D$38,IF(G1235="North America",Predictive_Model!$D$39,IF(G1235="Oceania",Predictive_Model!$D$40,IF(G1235="South America",Predictive_Model!$D$41,0)))))+IF(H1235="Laptop",Predictive_Model!$D$43,IF(H1235="Mobile",Predictive_Model!$D$44,IF(H1235="TV",Predictive_Model!$D$45,IF(H1235="Tablet",Predictive_Model!$D$46,0))))+IF(K1235="Crypto",Predictive_Model!$D$48,IF(K1235="Debit Card",Predictive_Model!$D$49,IF(K1235="Gift Card",Predictive_Model!$D$50,IF(K1235="PayPal",Predictive_Model!$D$51,0))))+IF(N1235="Comedy",Predictive_Model!$D$53,IF(N1235="Documentary",Predictive_Model!$D$54,IF(N1235="Drama",Predictive_Model!$D$55,IF(N1235="Horror",Predictive_Model!$D$56,IF(N1235="Romance",Predictive_Model!$D$57,IF(N1235="Sci-Fi",Predictive_Model!$D$58,0)))))))))</f>
        <v>0.99993087668669223</v>
      </c>
      <c r="V1235" s="3" t="str">
        <f t="shared" si="196"/>
        <v>Critical</v>
      </c>
      <c r="W1235" s="6">
        <f t="shared" si="197"/>
        <v>17.989999999999998</v>
      </c>
      <c r="X1235" s="3" t="str">
        <f t="shared" si="198"/>
        <v>Priority 1</v>
      </c>
      <c r="Y1235" s="3" t="str">
        <f t="shared" si="199"/>
        <v>OK</v>
      </c>
    </row>
    <row r="1236" spans="1:25" x14ac:dyDescent="0.25">
      <c r="A1236" s="3" t="str">
        <f>Raw_Data!A1236</f>
        <v>e2975ec5-cdb8-43d8-803a-1ebba615cf15</v>
      </c>
      <c r="B1236" s="3">
        <f>Raw_Data!B1236</f>
        <v>21</v>
      </c>
      <c r="C1236" s="3" t="str">
        <f>Raw_Data!C1236</f>
        <v>Male</v>
      </c>
      <c r="D1236" s="3" t="str">
        <f>Raw_Data!D1236</f>
        <v>Premium</v>
      </c>
      <c r="E1236" s="3">
        <f>Raw_Data!E1236</f>
        <v>20</v>
      </c>
      <c r="F1236" s="3">
        <f>Raw_Data!F1236</f>
        <v>22</v>
      </c>
      <c r="G1236" s="3" t="str">
        <f>Raw_Data!G1236</f>
        <v>North America</v>
      </c>
      <c r="H1236" s="3" t="str">
        <f>Raw_Data!H1236</f>
        <v>Laptop</v>
      </c>
      <c r="I1236" s="3">
        <f>Raw_Data!I1236</f>
        <v>17.989999999999998</v>
      </c>
      <c r="J1236" s="3">
        <f>Raw_Data!J1236</f>
        <v>0</v>
      </c>
      <c r="K1236" s="3" t="str">
        <f>Raw_Data!K1236</f>
        <v>Debit Card</v>
      </c>
      <c r="L1236" s="3">
        <f>Raw_Data!L1236</f>
        <v>5</v>
      </c>
      <c r="M1236" s="3">
        <f>Raw_Data!M1236</f>
        <v>0.87</v>
      </c>
      <c r="N1236" s="3" t="str">
        <f>Raw_Data!N1236</f>
        <v>Sci-Fi</v>
      </c>
      <c r="O1236" s="3" t="str">
        <f t="shared" si="190"/>
        <v>18-24</v>
      </c>
      <c r="P1236" s="3" t="str">
        <f t="shared" si="191"/>
        <v>10-24h</v>
      </c>
      <c r="Q1236" s="3" t="str">
        <f t="shared" si="192"/>
        <v>22-45d</v>
      </c>
      <c r="R1236" s="3" t="str">
        <f t="shared" si="193"/>
        <v>Medium</v>
      </c>
      <c r="S1236" s="3" t="str">
        <f t="shared" si="194"/>
        <v>High</v>
      </c>
      <c r="T1236" s="3" t="str">
        <f t="shared" si="195"/>
        <v>Active</v>
      </c>
      <c r="U1236" s="4">
        <f>1/(1+EXP(-(Predictive_Model!$B$5+((B1236-Predictive_Model!$B$20)/Predictive_Model!$C$20)*Predictive_Model!$D$20+((E1236-Predictive_Model!$B$21)/Predictive_Model!$C$21)*Predictive_Model!$D$21+((F1236-Predictive_Model!$B$22)/Predictive_Model!$C$22)*Predictive_Model!$D$22+((I1236-Predictive_Model!$B$23)/Predictive_Model!$C$23)*Predictive_Model!$D$23+((L1236-Predictive_Model!$B$24)/Predictive_Model!$C$24)*Predictive_Model!$D$24+((M1236-Predictive_Model!$B$25)/Predictive_Model!$C$25)*Predictive_Model!$D$25+IF(C1236="Male",Predictive_Model!$D$31,IF(C1236="Other",Predictive_Model!$D$32,0))+IF(D1236="Premium",Predictive_Model!$D$34,IF(D1236="Standard",Predictive_Model!$D$35,0))+IF(G1236="Asia",Predictive_Model!$D$37,IF(G1236="Europe",Predictive_Model!$D$38,IF(G1236="North America",Predictive_Model!$D$39,IF(G1236="Oceania",Predictive_Model!$D$40,IF(G1236="South America",Predictive_Model!$D$41,0)))))+IF(H1236="Laptop",Predictive_Model!$D$43,IF(H1236="Mobile",Predictive_Model!$D$44,IF(H1236="TV",Predictive_Model!$D$45,IF(H1236="Tablet",Predictive_Model!$D$46,0))))+IF(K1236="Crypto",Predictive_Model!$D$48,IF(K1236="Debit Card",Predictive_Model!$D$49,IF(K1236="Gift Card",Predictive_Model!$D$50,IF(K1236="PayPal",Predictive_Model!$D$51,0))))+IF(N1236="Comedy",Predictive_Model!$D$53,IF(N1236="Documentary",Predictive_Model!$D$54,IF(N1236="Drama",Predictive_Model!$D$55,IF(N1236="Horror",Predictive_Model!$D$56,IF(N1236="Romance",Predictive_Model!$D$57,IF(N1236="Sci-Fi",Predictive_Model!$D$58,0)))))))))</f>
        <v>1.3498303337219186E-3</v>
      </c>
      <c r="V1236" s="3" t="str">
        <f t="shared" si="196"/>
        <v>Low</v>
      </c>
      <c r="W1236" s="6">
        <f t="shared" si="197"/>
        <v>2.4283447703657313E-2</v>
      </c>
      <c r="X1236" s="3" t="str">
        <f t="shared" si="198"/>
        <v>Monitor</v>
      </c>
      <c r="Y1236" s="3" t="str">
        <f t="shared" si="199"/>
        <v>OK</v>
      </c>
    </row>
    <row r="1237" spans="1:25" x14ac:dyDescent="0.25">
      <c r="A1237" s="3" t="str">
        <f>Raw_Data!A1237</f>
        <v>820d7eb0-d64e-4e70-839a-ec9db5bf1969</v>
      </c>
      <c r="B1237" s="3">
        <f>Raw_Data!B1237</f>
        <v>32</v>
      </c>
      <c r="C1237" s="3" t="str">
        <f>Raw_Data!C1237</f>
        <v>Male</v>
      </c>
      <c r="D1237" s="3" t="str">
        <f>Raw_Data!D1237</f>
        <v>Basic</v>
      </c>
      <c r="E1237" s="3">
        <f>Raw_Data!E1237</f>
        <v>12.51</v>
      </c>
      <c r="F1237" s="3">
        <f>Raw_Data!F1237</f>
        <v>30</v>
      </c>
      <c r="G1237" s="3" t="str">
        <f>Raw_Data!G1237</f>
        <v>South America</v>
      </c>
      <c r="H1237" s="3" t="str">
        <f>Raw_Data!H1237</f>
        <v>Mobile</v>
      </c>
      <c r="I1237" s="3">
        <f>Raw_Data!I1237</f>
        <v>8.99</v>
      </c>
      <c r="J1237" s="3">
        <f>Raw_Data!J1237</f>
        <v>0</v>
      </c>
      <c r="K1237" s="3" t="str">
        <f>Raw_Data!K1237</f>
        <v>PayPal</v>
      </c>
      <c r="L1237" s="3">
        <f>Raw_Data!L1237</f>
        <v>2</v>
      </c>
      <c r="M1237" s="3">
        <f>Raw_Data!M1237</f>
        <v>0.4</v>
      </c>
      <c r="N1237" s="3" t="str">
        <f>Raw_Data!N1237</f>
        <v>Romance</v>
      </c>
      <c r="O1237" s="3" t="str">
        <f t="shared" si="190"/>
        <v>25-34</v>
      </c>
      <c r="P1237" s="3" t="str">
        <f t="shared" si="191"/>
        <v>10-24h</v>
      </c>
      <c r="Q1237" s="3" t="str">
        <f t="shared" si="192"/>
        <v>22-45d</v>
      </c>
      <c r="R1237" s="3" t="str">
        <f t="shared" si="193"/>
        <v>Medium</v>
      </c>
      <c r="S1237" s="3" t="str">
        <f t="shared" si="194"/>
        <v>Low</v>
      </c>
      <c r="T1237" s="3" t="str">
        <f t="shared" si="195"/>
        <v>Active</v>
      </c>
      <c r="U1237" s="4">
        <f>1/(1+EXP(-(Predictive_Model!$B$5+((B1237-Predictive_Model!$B$20)/Predictive_Model!$C$20)*Predictive_Model!$D$20+((E1237-Predictive_Model!$B$21)/Predictive_Model!$C$21)*Predictive_Model!$D$21+((F1237-Predictive_Model!$B$22)/Predictive_Model!$C$22)*Predictive_Model!$D$22+((I1237-Predictive_Model!$B$23)/Predictive_Model!$C$23)*Predictive_Model!$D$23+((L1237-Predictive_Model!$B$24)/Predictive_Model!$C$24)*Predictive_Model!$D$24+((M1237-Predictive_Model!$B$25)/Predictive_Model!$C$25)*Predictive_Model!$D$25+IF(C1237="Male",Predictive_Model!$D$31,IF(C1237="Other",Predictive_Model!$D$32,0))+IF(D1237="Premium",Predictive_Model!$D$34,IF(D1237="Standard",Predictive_Model!$D$35,0))+IF(G1237="Asia",Predictive_Model!$D$37,IF(G1237="Europe",Predictive_Model!$D$38,IF(G1237="North America",Predictive_Model!$D$39,IF(G1237="Oceania",Predictive_Model!$D$40,IF(G1237="South America",Predictive_Model!$D$41,0)))))+IF(H1237="Laptop",Predictive_Model!$D$43,IF(H1237="Mobile",Predictive_Model!$D$44,IF(H1237="TV",Predictive_Model!$D$45,IF(H1237="Tablet",Predictive_Model!$D$46,0))))+IF(K1237="Crypto",Predictive_Model!$D$48,IF(K1237="Debit Card",Predictive_Model!$D$49,IF(K1237="Gift Card",Predictive_Model!$D$50,IF(K1237="PayPal",Predictive_Model!$D$51,0))))+IF(N1237="Comedy",Predictive_Model!$D$53,IF(N1237="Documentary",Predictive_Model!$D$54,IF(N1237="Drama",Predictive_Model!$D$55,IF(N1237="Horror",Predictive_Model!$D$56,IF(N1237="Romance",Predictive_Model!$D$57,IF(N1237="Sci-Fi",Predictive_Model!$D$58,0)))))))))</f>
        <v>0.99093749504638273</v>
      </c>
      <c r="V1237" s="3" t="str">
        <f t="shared" si="196"/>
        <v>Critical</v>
      </c>
      <c r="W1237" s="6">
        <f t="shared" si="197"/>
        <v>8.9085280804669811</v>
      </c>
      <c r="X1237" s="3" t="str">
        <f t="shared" si="198"/>
        <v>Priority 2</v>
      </c>
      <c r="Y1237" s="3" t="str">
        <f t="shared" si="199"/>
        <v>OK</v>
      </c>
    </row>
    <row r="1238" spans="1:25" x14ac:dyDescent="0.25">
      <c r="A1238" s="3" t="str">
        <f>Raw_Data!A1238</f>
        <v>14f4e734-af4b-4566-9b26-a78985629df6</v>
      </c>
      <c r="B1238" s="3">
        <f>Raw_Data!B1238</f>
        <v>47</v>
      </c>
      <c r="C1238" s="3" t="str">
        <f>Raw_Data!C1238</f>
        <v>Male</v>
      </c>
      <c r="D1238" s="3" t="str">
        <f>Raw_Data!D1238</f>
        <v>Standard</v>
      </c>
      <c r="E1238" s="3">
        <f>Raw_Data!E1238</f>
        <v>26.18</v>
      </c>
      <c r="F1238" s="3">
        <f>Raw_Data!F1238</f>
        <v>8</v>
      </c>
      <c r="G1238" s="3" t="str">
        <f>Raw_Data!G1238</f>
        <v>North America</v>
      </c>
      <c r="H1238" s="3" t="str">
        <f>Raw_Data!H1238</f>
        <v>TV</v>
      </c>
      <c r="I1238" s="3">
        <f>Raw_Data!I1238</f>
        <v>13.99</v>
      </c>
      <c r="J1238" s="3">
        <f>Raw_Data!J1238</f>
        <v>0</v>
      </c>
      <c r="K1238" s="3" t="str">
        <f>Raw_Data!K1238</f>
        <v>Debit Card</v>
      </c>
      <c r="L1238" s="3">
        <f>Raw_Data!L1238</f>
        <v>1</v>
      </c>
      <c r="M1238" s="3">
        <f>Raw_Data!M1238</f>
        <v>2.91</v>
      </c>
      <c r="N1238" s="3" t="str">
        <f>Raw_Data!N1238</f>
        <v>Action</v>
      </c>
      <c r="O1238" s="3" t="str">
        <f t="shared" si="190"/>
        <v>45-54</v>
      </c>
      <c r="P1238" s="3" t="str">
        <f t="shared" si="191"/>
        <v>25-49h</v>
      </c>
      <c r="Q1238" s="3" t="str">
        <f t="shared" si="192"/>
        <v>8-21d</v>
      </c>
      <c r="R1238" s="3" t="str">
        <f t="shared" si="193"/>
        <v>High</v>
      </c>
      <c r="S1238" s="3" t="str">
        <f t="shared" si="194"/>
        <v>Mid</v>
      </c>
      <c r="T1238" s="3" t="str">
        <f t="shared" si="195"/>
        <v>Active</v>
      </c>
      <c r="U1238" s="4">
        <f>1/(1+EXP(-(Predictive_Model!$B$5+((B1238-Predictive_Model!$B$20)/Predictive_Model!$C$20)*Predictive_Model!$D$20+((E1238-Predictive_Model!$B$21)/Predictive_Model!$C$21)*Predictive_Model!$D$21+((F1238-Predictive_Model!$B$22)/Predictive_Model!$C$22)*Predictive_Model!$D$22+((I1238-Predictive_Model!$B$23)/Predictive_Model!$C$23)*Predictive_Model!$D$23+((L1238-Predictive_Model!$B$24)/Predictive_Model!$C$24)*Predictive_Model!$D$24+((M1238-Predictive_Model!$B$25)/Predictive_Model!$C$25)*Predictive_Model!$D$25+IF(C1238="Male",Predictive_Model!$D$31,IF(C1238="Other",Predictive_Model!$D$32,0))+IF(D1238="Premium",Predictive_Model!$D$34,IF(D1238="Standard",Predictive_Model!$D$35,0))+IF(G1238="Asia",Predictive_Model!$D$37,IF(G1238="Europe",Predictive_Model!$D$38,IF(G1238="North America",Predictive_Model!$D$39,IF(G1238="Oceania",Predictive_Model!$D$40,IF(G1238="South America",Predictive_Model!$D$41,0)))))+IF(H1238="Laptop",Predictive_Model!$D$43,IF(H1238="Mobile",Predictive_Model!$D$44,IF(H1238="TV",Predictive_Model!$D$45,IF(H1238="Tablet",Predictive_Model!$D$46,0))))+IF(K1238="Crypto",Predictive_Model!$D$48,IF(K1238="Debit Card",Predictive_Model!$D$49,IF(K1238="Gift Card",Predictive_Model!$D$50,IF(K1238="PayPal",Predictive_Model!$D$51,0))))+IF(N1238="Comedy",Predictive_Model!$D$53,IF(N1238="Documentary",Predictive_Model!$D$54,IF(N1238="Drama",Predictive_Model!$D$55,IF(N1238="Horror",Predictive_Model!$D$56,IF(N1238="Romance",Predictive_Model!$D$57,IF(N1238="Sci-Fi",Predictive_Model!$D$58,0)))))))))</f>
        <v>1.0237484277749312E-4</v>
      </c>
      <c r="V1238" s="3" t="str">
        <f t="shared" si="196"/>
        <v>Low</v>
      </c>
      <c r="W1238" s="6">
        <f t="shared" si="197"/>
        <v>1.4322240504571287E-3</v>
      </c>
      <c r="X1238" s="3" t="str">
        <f t="shared" si="198"/>
        <v>Monitor</v>
      </c>
      <c r="Y1238" s="3" t="str">
        <f t="shared" si="199"/>
        <v>OK</v>
      </c>
    </row>
    <row r="1239" spans="1:25" x14ac:dyDescent="0.25">
      <c r="A1239" s="3" t="str">
        <f>Raw_Data!A1239</f>
        <v>9e80b9c8-a0b6-48bf-a0c6-44a0bb9a2fd4</v>
      </c>
      <c r="B1239" s="3">
        <f>Raw_Data!B1239</f>
        <v>66</v>
      </c>
      <c r="C1239" s="3" t="str">
        <f>Raw_Data!C1239</f>
        <v>Male</v>
      </c>
      <c r="D1239" s="3" t="str">
        <f>Raw_Data!D1239</f>
        <v>Standard</v>
      </c>
      <c r="E1239" s="3">
        <f>Raw_Data!E1239</f>
        <v>12.19</v>
      </c>
      <c r="F1239" s="3">
        <f>Raw_Data!F1239</f>
        <v>24</v>
      </c>
      <c r="G1239" s="3" t="str">
        <f>Raw_Data!G1239</f>
        <v>Oceania</v>
      </c>
      <c r="H1239" s="3" t="str">
        <f>Raw_Data!H1239</f>
        <v>Tablet</v>
      </c>
      <c r="I1239" s="3">
        <f>Raw_Data!I1239</f>
        <v>13.99</v>
      </c>
      <c r="J1239" s="3">
        <f>Raw_Data!J1239</f>
        <v>0</v>
      </c>
      <c r="K1239" s="3" t="str">
        <f>Raw_Data!K1239</f>
        <v>Debit Card</v>
      </c>
      <c r="L1239" s="3">
        <f>Raw_Data!L1239</f>
        <v>1</v>
      </c>
      <c r="M1239" s="3">
        <f>Raw_Data!M1239</f>
        <v>0.49</v>
      </c>
      <c r="N1239" s="3" t="str">
        <f>Raw_Data!N1239</f>
        <v>Action</v>
      </c>
      <c r="O1239" s="3" t="str">
        <f t="shared" si="190"/>
        <v>55-70</v>
      </c>
      <c r="P1239" s="3" t="str">
        <f t="shared" si="191"/>
        <v>10-24h</v>
      </c>
      <c r="Q1239" s="3" t="str">
        <f t="shared" si="192"/>
        <v>22-45d</v>
      </c>
      <c r="R1239" s="3" t="str">
        <f t="shared" si="193"/>
        <v>Medium</v>
      </c>
      <c r="S1239" s="3" t="str">
        <f t="shared" si="194"/>
        <v>Mid</v>
      </c>
      <c r="T1239" s="3" t="str">
        <f t="shared" si="195"/>
        <v>Active</v>
      </c>
      <c r="U1239" s="4">
        <f>1/(1+EXP(-(Predictive_Model!$B$5+((B1239-Predictive_Model!$B$20)/Predictive_Model!$C$20)*Predictive_Model!$D$20+((E1239-Predictive_Model!$B$21)/Predictive_Model!$C$21)*Predictive_Model!$D$21+((F1239-Predictive_Model!$B$22)/Predictive_Model!$C$22)*Predictive_Model!$D$22+((I1239-Predictive_Model!$B$23)/Predictive_Model!$C$23)*Predictive_Model!$D$23+((L1239-Predictive_Model!$B$24)/Predictive_Model!$C$24)*Predictive_Model!$D$24+((M1239-Predictive_Model!$B$25)/Predictive_Model!$C$25)*Predictive_Model!$D$25+IF(C1239="Male",Predictive_Model!$D$31,IF(C1239="Other",Predictive_Model!$D$32,0))+IF(D1239="Premium",Predictive_Model!$D$34,IF(D1239="Standard",Predictive_Model!$D$35,0))+IF(G1239="Asia",Predictive_Model!$D$37,IF(G1239="Europe",Predictive_Model!$D$38,IF(G1239="North America",Predictive_Model!$D$39,IF(G1239="Oceania",Predictive_Model!$D$40,IF(G1239="South America",Predictive_Model!$D$41,0)))))+IF(H1239="Laptop",Predictive_Model!$D$43,IF(H1239="Mobile",Predictive_Model!$D$44,IF(H1239="TV",Predictive_Model!$D$45,IF(H1239="Tablet",Predictive_Model!$D$46,0))))+IF(K1239="Crypto",Predictive_Model!$D$48,IF(K1239="Debit Card",Predictive_Model!$D$49,IF(K1239="Gift Card",Predictive_Model!$D$50,IF(K1239="PayPal",Predictive_Model!$D$51,0))))+IF(N1239="Comedy",Predictive_Model!$D$53,IF(N1239="Documentary",Predictive_Model!$D$54,IF(N1239="Drama",Predictive_Model!$D$55,IF(N1239="Horror",Predictive_Model!$D$56,IF(N1239="Romance",Predictive_Model!$D$57,IF(N1239="Sci-Fi",Predictive_Model!$D$58,0)))))))))</f>
        <v>0.9625711316761334</v>
      </c>
      <c r="V1239" s="3" t="str">
        <f t="shared" si="196"/>
        <v>Critical</v>
      </c>
      <c r="W1239" s="6">
        <f t="shared" si="197"/>
        <v>13.466370132149107</v>
      </c>
      <c r="X1239" s="3" t="str">
        <f t="shared" si="198"/>
        <v>Priority 2</v>
      </c>
      <c r="Y1239" s="3" t="str">
        <f t="shared" si="199"/>
        <v>OK</v>
      </c>
    </row>
    <row r="1240" spans="1:25" x14ac:dyDescent="0.25">
      <c r="A1240" s="3" t="str">
        <f>Raw_Data!A1240</f>
        <v>8c6cf0c3-b47d-4935-8973-e2a6de582b1c</v>
      </c>
      <c r="B1240" s="3">
        <f>Raw_Data!B1240</f>
        <v>60</v>
      </c>
      <c r="C1240" s="3" t="str">
        <f>Raw_Data!C1240</f>
        <v>Male</v>
      </c>
      <c r="D1240" s="3" t="str">
        <f>Raw_Data!D1240</f>
        <v>Basic</v>
      </c>
      <c r="E1240" s="3">
        <f>Raw_Data!E1240</f>
        <v>17.3</v>
      </c>
      <c r="F1240" s="3">
        <f>Raw_Data!F1240</f>
        <v>36</v>
      </c>
      <c r="G1240" s="3" t="str">
        <f>Raw_Data!G1240</f>
        <v>Europe</v>
      </c>
      <c r="H1240" s="3" t="str">
        <f>Raw_Data!H1240</f>
        <v>Tablet</v>
      </c>
      <c r="I1240" s="3">
        <f>Raw_Data!I1240</f>
        <v>8.99</v>
      </c>
      <c r="J1240" s="3">
        <f>Raw_Data!J1240</f>
        <v>1</v>
      </c>
      <c r="K1240" s="3" t="str">
        <f>Raw_Data!K1240</f>
        <v>Gift Card</v>
      </c>
      <c r="L1240" s="3">
        <f>Raw_Data!L1240</f>
        <v>3</v>
      </c>
      <c r="M1240" s="3">
        <f>Raw_Data!M1240</f>
        <v>0.47</v>
      </c>
      <c r="N1240" s="3" t="str">
        <f>Raw_Data!N1240</f>
        <v>Drama</v>
      </c>
      <c r="O1240" s="3" t="str">
        <f t="shared" si="190"/>
        <v>55-70</v>
      </c>
      <c r="P1240" s="3" t="str">
        <f t="shared" si="191"/>
        <v>10-24h</v>
      </c>
      <c r="Q1240" s="3" t="str">
        <f t="shared" si="192"/>
        <v>22-45d</v>
      </c>
      <c r="R1240" s="3" t="str">
        <f t="shared" si="193"/>
        <v>Medium</v>
      </c>
      <c r="S1240" s="3" t="str">
        <f t="shared" si="194"/>
        <v>Low</v>
      </c>
      <c r="T1240" s="3" t="str">
        <f t="shared" si="195"/>
        <v>Churned</v>
      </c>
      <c r="U1240" s="4">
        <f>1/(1+EXP(-(Predictive_Model!$B$5+((B1240-Predictive_Model!$B$20)/Predictive_Model!$C$20)*Predictive_Model!$D$20+((E1240-Predictive_Model!$B$21)/Predictive_Model!$C$21)*Predictive_Model!$D$21+((F1240-Predictive_Model!$B$22)/Predictive_Model!$C$22)*Predictive_Model!$D$22+((I1240-Predictive_Model!$B$23)/Predictive_Model!$C$23)*Predictive_Model!$D$23+((L1240-Predictive_Model!$B$24)/Predictive_Model!$C$24)*Predictive_Model!$D$24+((M1240-Predictive_Model!$B$25)/Predictive_Model!$C$25)*Predictive_Model!$D$25+IF(C1240="Male",Predictive_Model!$D$31,IF(C1240="Other",Predictive_Model!$D$32,0))+IF(D1240="Premium",Predictive_Model!$D$34,IF(D1240="Standard",Predictive_Model!$D$35,0))+IF(G1240="Asia",Predictive_Model!$D$37,IF(G1240="Europe",Predictive_Model!$D$38,IF(G1240="North America",Predictive_Model!$D$39,IF(G1240="Oceania",Predictive_Model!$D$40,IF(G1240="South America",Predictive_Model!$D$41,0)))))+IF(H1240="Laptop",Predictive_Model!$D$43,IF(H1240="Mobile",Predictive_Model!$D$44,IF(H1240="TV",Predictive_Model!$D$45,IF(H1240="Tablet",Predictive_Model!$D$46,0))))+IF(K1240="Crypto",Predictive_Model!$D$48,IF(K1240="Debit Card",Predictive_Model!$D$49,IF(K1240="Gift Card",Predictive_Model!$D$50,IF(K1240="PayPal",Predictive_Model!$D$51,0))))+IF(N1240="Comedy",Predictive_Model!$D$53,IF(N1240="Documentary",Predictive_Model!$D$54,IF(N1240="Drama",Predictive_Model!$D$55,IF(N1240="Horror",Predictive_Model!$D$56,IF(N1240="Romance",Predictive_Model!$D$57,IF(N1240="Sci-Fi",Predictive_Model!$D$58,0)))))))))</f>
        <v>0.96510642107509026</v>
      </c>
      <c r="V1240" s="3" t="str">
        <f t="shared" si="196"/>
        <v>Critical</v>
      </c>
      <c r="W1240" s="6">
        <f t="shared" si="197"/>
        <v>8.99</v>
      </c>
      <c r="X1240" s="3" t="str">
        <f t="shared" si="198"/>
        <v>Priority 2</v>
      </c>
      <c r="Y1240" s="3" t="str">
        <f t="shared" si="199"/>
        <v>OK</v>
      </c>
    </row>
    <row r="1241" spans="1:25" x14ac:dyDescent="0.25">
      <c r="A1241" s="3" t="str">
        <f>Raw_Data!A1241</f>
        <v>00aa6c2a-b291-411e-b240-202fea9bf417</v>
      </c>
      <c r="B1241" s="3">
        <f>Raw_Data!B1241</f>
        <v>18</v>
      </c>
      <c r="C1241" s="3" t="str">
        <f>Raw_Data!C1241</f>
        <v>Male</v>
      </c>
      <c r="D1241" s="3" t="str">
        <f>Raw_Data!D1241</f>
        <v>Premium</v>
      </c>
      <c r="E1241" s="3">
        <f>Raw_Data!E1241</f>
        <v>17.829999999999998</v>
      </c>
      <c r="F1241" s="3">
        <f>Raw_Data!F1241</f>
        <v>37</v>
      </c>
      <c r="G1241" s="3" t="str">
        <f>Raw_Data!G1241</f>
        <v>Asia</v>
      </c>
      <c r="H1241" s="3" t="str">
        <f>Raw_Data!H1241</f>
        <v>Laptop</v>
      </c>
      <c r="I1241" s="3">
        <f>Raw_Data!I1241</f>
        <v>17.989999999999998</v>
      </c>
      <c r="J1241" s="3">
        <f>Raw_Data!J1241</f>
        <v>0</v>
      </c>
      <c r="K1241" s="3" t="str">
        <f>Raw_Data!K1241</f>
        <v>Credit Card</v>
      </c>
      <c r="L1241" s="3">
        <f>Raw_Data!L1241</f>
        <v>4</v>
      </c>
      <c r="M1241" s="3">
        <f>Raw_Data!M1241</f>
        <v>0.47</v>
      </c>
      <c r="N1241" s="3" t="str">
        <f>Raw_Data!N1241</f>
        <v>Action</v>
      </c>
      <c r="O1241" s="3" t="str">
        <f t="shared" si="190"/>
        <v>18-24</v>
      </c>
      <c r="P1241" s="3" t="str">
        <f t="shared" si="191"/>
        <v>10-24h</v>
      </c>
      <c r="Q1241" s="3" t="str">
        <f t="shared" si="192"/>
        <v>22-45d</v>
      </c>
      <c r="R1241" s="3" t="str">
        <f t="shared" si="193"/>
        <v>Medium</v>
      </c>
      <c r="S1241" s="3" t="str">
        <f t="shared" si="194"/>
        <v>High</v>
      </c>
      <c r="T1241" s="3" t="str">
        <f t="shared" si="195"/>
        <v>Active</v>
      </c>
      <c r="U1241" s="4">
        <f>1/(1+EXP(-(Predictive_Model!$B$5+((B1241-Predictive_Model!$B$20)/Predictive_Model!$C$20)*Predictive_Model!$D$20+((E1241-Predictive_Model!$B$21)/Predictive_Model!$C$21)*Predictive_Model!$D$21+((F1241-Predictive_Model!$B$22)/Predictive_Model!$C$22)*Predictive_Model!$D$22+((I1241-Predictive_Model!$B$23)/Predictive_Model!$C$23)*Predictive_Model!$D$23+((L1241-Predictive_Model!$B$24)/Predictive_Model!$C$24)*Predictive_Model!$D$24+((M1241-Predictive_Model!$B$25)/Predictive_Model!$C$25)*Predictive_Model!$D$25+IF(C1241="Male",Predictive_Model!$D$31,IF(C1241="Other",Predictive_Model!$D$32,0))+IF(D1241="Premium",Predictive_Model!$D$34,IF(D1241="Standard",Predictive_Model!$D$35,0))+IF(G1241="Asia",Predictive_Model!$D$37,IF(G1241="Europe",Predictive_Model!$D$38,IF(G1241="North America",Predictive_Model!$D$39,IF(G1241="Oceania",Predictive_Model!$D$40,IF(G1241="South America",Predictive_Model!$D$41,0)))))+IF(H1241="Laptop",Predictive_Model!$D$43,IF(H1241="Mobile",Predictive_Model!$D$44,IF(H1241="TV",Predictive_Model!$D$45,IF(H1241="Tablet",Predictive_Model!$D$46,0))))+IF(K1241="Crypto",Predictive_Model!$D$48,IF(K1241="Debit Card",Predictive_Model!$D$49,IF(K1241="Gift Card",Predictive_Model!$D$50,IF(K1241="PayPal",Predictive_Model!$D$51,0))))+IF(N1241="Comedy",Predictive_Model!$D$53,IF(N1241="Documentary",Predictive_Model!$D$54,IF(N1241="Drama",Predictive_Model!$D$55,IF(N1241="Horror",Predictive_Model!$D$56,IF(N1241="Romance",Predictive_Model!$D$57,IF(N1241="Sci-Fi",Predictive_Model!$D$58,0)))))))))</f>
        <v>8.1167383464252757E-2</v>
      </c>
      <c r="V1241" s="3" t="str">
        <f t="shared" si="196"/>
        <v>Low</v>
      </c>
      <c r="W1241" s="6">
        <f t="shared" si="197"/>
        <v>1.460201228521907</v>
      </c>
      <c r="X1241" s="3" t="str">
        <f t="shared" si="198"/>
        <v>Monitor</v>
      </c>
      <c r="Y1241" s="3" t="str">
        <f t="shared" si="199"/>
        <v>OK</v>
      </c>
    </row>
    <row r="1242" spans="1:25" x14ac:dyDescent="0.25">
      <c r="A1242" s="3" t="str">
        <f>Raw_Data!A1242</f>
        <v>dc13c828-eda9-45c8-909b-cb84e3b0b8fb</v>
      </c>
      <c r="B1242" s="3">
        <f>Raw_Data!B1242</f>
        <v>46</v>
      </c>
      <c r="C1242" s="3" t="str">
        <f>Raw_Data!C1242</f>
        <v>Male</v>
      </c>
      <c r="D1242" s="3" t="str">
        <f>Raw_Data!D1242</f>
        <v>Basic</v>
      </c>
      <c r="E1242" s="3">
        <f>Raw_Data!E1242</f>
        <v>7.08</v>
      </c>
      <c r="F1242" s="3">
        <f>Raw_Data!F1242</f>
        <v>23</v>
      </c>
      <c r="G1242" s="3" t="str">
        <f>Raw_Data!G1242</f>
        <v>Asia</v>
      </c>
      <c r="H1242" s="3" t="str">
        <f>Raw_Data!H1242</f>
        <v>Desktop</v>
      </c>
      <c r="I1242" s="3">
        <f>Raw_Data!I1242</f>
        <v>8.99</v>
      </c>
      <c r="J1242" s="3">
        <f>Raw_Data!J1242</f>
        <v>0</v>
      </c>
      <c r="K1242" s="3" t="str">
        <f>Raw_Data!K1242</f>
        <v>Credit Card</v>
      </c>
      <c r="L1242" s="3">
        <f>Raw_Data!L1242</f>
        <v>5</v>
      </c>
      <c r="M1242" s="3">
        <f>Raw_Data!M1242</f>
        <v>0.28999999999999998</v>
      </c>
      <c r="N1242" s="3" t="str">
        <f>Raw_Data!N1242</f>
        <v>Action</v>
      </c>
      <c r="O1242" s="3" t="str">
        <f t="shared" si="190"/>
        <v>45-54</v>
      </c>
      <c r="P1242" s="3" t="str">
        <f t="shared" si="191"/>
        <v>&lt;10h</v>
      </c>
      <c r="Q1242" s="3" t="str">
        <f t="shared" si="192"/>
        <v>22-45d</v>
      </c>
      <c r="R1242" s="3" t="str">
        <f t="shared" si="193"/>
        <v>Medium</v>
      </c>
      <c r="S1242" s="3" t="str">
        <f t="shared" si="194"/>
        <v>Low</v>
      </c>
      <c r="T1242" s="3" t="str">
        <f t="shared" si="195"/>
        <v>Active</v>
      </c>
      <c r="U1242" s="4">
        <f>1/(1+EXP(-(Predictive_Model!$B$5+((B1242-Predictive_Model!$B$20)/Predictive_Model!$C$20)*Predictive_Model!$D$20+((E1242-Predictive_Model!$B$21)/Predictive_Model!$C$21)*Predictive_Model!$D$21+((F1242-Predictive_Model!$B$22)/Predictive_Model!$C$22)*Predictive_Model!$D$22+((I1242-Predictive_Model!$B$23)/Predictive_Model!$C$23)*Predictive_Model!$D$23+((L1242-Predictive_Model!$B$24)/Predictive_Model!$C$24)*Predictive_Model!$D$24+((M1242-Predictive_Model!$B$25)/Predictive_Model!$C$25)*Predictive_Model!$D$25+IF(C1242="Male",Predictive_Model!$D$31,IF(C1242="Other",Predictive_Model!$D$32,0))+IF(D1242="Premium",Predictive_Model!$D$34,IF(D1242="Standard",Predictive_Model!$D$35,0))+IF(G1242="Asia",Predictive_Model!$D$37,IF(G1242="Europe",Predictive_Model!$D$38,IF(G1242="North America",Predictive_Model!$D$39,IF(G1242="Oceania",Predictive_Model!$D$40,IF(G1242="South America",Predictive_Model!$D$41,0)))))+IF(H1242="Laptop",Predictive_Model!$D$43,IF(H1242="Mobile",Predictive_Model!$D$44,IF(H1242="TV",Predictive_Model!$D$45,IF(H1242="Tablet",Predictive_Model!$D$46,0))))+IF(K1242="Crypto",Predictive_Model!$D$48,IF(K1242="Debit Card",Predictive_Model!$D$49,IF(K1242="Gift Card",Predictive_Model!$D$50,IF(K1242="PayPal",Predictive_Model!$D$51,0))))+IF(N1242="Comedy",Predictive_Model!$D$53,IF(N1242="Documentary",Predictive_Model!$D$54,IF(N1242="Drama",Predictive_Model!$D$55,IF(N1242="Horror",Predictive_Model!$D$56,IF(N1242="Romance",Predictive_Model!$D$57,IF(N1242="Sci-Fi",Predictive_Model!$D$58,0)))))))))</f>
        <v>0.83224819413499307</v>
      </c>
      <c r="V1242" s="3" t="str">
        <f t="shared" si="196"/>
        <v>Critical</v>
      </c>
      <c r="W1242" s="6">
        <f t="shared" si="197"/>
        <v>7.4819112652735882</v>
      </c>
      <c r="X1242" s="3" t="str">
        <f t="shared" si="198"/>
        <v>Priority 2</v>
      </c>
      <c r="Y1242" s="3" t="str">
        <f t="shared" si="199"/>
        <v>OK</v>
      </c>
    </row>
    <row r="1243" spans="1:25" x14ac:dyDescent="0.25">
      <c r="A1243" s="3" t="str">
        <f>Raw_Data!A1243</f>
        <v>936b242f-90a4-4a2b-a846-12c531c67df2</v>
      </c>
      <c r="B1243" s="3">
        <f>Raw_Data!B1243</f>
        <v>25</v>
      </c>
      <c r="C1243" s="3" t="str">
        <f>Raw_Data!C1243</f>
        <v>Male</v>
      </c>
      <c r="D1243" s="3" t="str">
        <f>Raw_Data!D1243</f>
        <v>Premium</v>
      </c>
      <c r="E1243" s="3">
        <f>Raw_Data!E1243</f>
        <v>22.64</v>
      </c>
      <c r="F1243" s="3">
        <f>Raw_Data!F1243</f>
        <v>14</v>
      </c>
      <c r="G1243" s="3" t="str">
        <f>Raw_Data!G1243</f>
        <v>Africa</v>
      </c>
      <c r="H1243" s="3" t="str">
        <f>Raw_Data!H1243</f>
        <v>Desktop</v>
      </c>
      <c r="I1243" s="3">
        <f>Raw_Data!I1243</f>
        <v>17.989999999999998</v>
      </c>
      <c r="J1243" s="3">
        <f>Raw_Data!J1243</f>
        <v>0</v>
      </c>
      <c r="K1243" s="3" t="str">
        <f>Raw_Data!K1243</f>
        <v>PayPal</v>
      </c>
      <c r="L1243" s="3">
        <f>Raw_Data!L1243</f>
        <v>2</v>
      </c>
      <c r="M1243" s="3">
        <f>Raw_Data!M1243</f>
        <v>1.51</v>
      </c>
      <c r="N1243" s="3" t="str">
        <f>Raw_Data!N1243</f>
        <v>Horror</v>
      </c>
      <c r="O1243" s="3" t="str">
        <f t="shared" si="190"/>
        <v>25-34</v>
      </c>
      <c r="P1243" s="3" t="str">
        <f t="shared" si="191"/>
        <v>10-24h</v>
      </c>
      <c r="Q1243" s="3" t="str">
        <f t="shared" si="192"/>
        <v>8-21d</v>
      </c>
      <c r="R1243" s="3" t="str">
        <f t="shared" si="193"/>
        <v>Medium</v>
      </c>
      <c r="S1243" s="3" t="str">
        <f t="shared" si="194"/>
        <v>High</v>
      </c>
      <c r="T1243" s="3" t="str">
        <f t="shared" si="195"/>
        <v>Active</v>
      </c>
      <c r="U1243" s="4">
        <f>1/(1+EXP(-(Predictive_Model!$B$5+((B1243-Predictive_Model!$B$20)/Predictive_Model!$C$20)*Predictive_Model!$D$20+((E1243-Predictive_Model!$B$21)/Predictive_Model!$C$21)*Predictive_Model!$D$21+((F1243-Predictive_Model!$B$22)/Predictive_Model!$C$22)*Predictive_Model!$D$22+((I1243-Predictive_Model!$B$23)/Predictive_Model!$C$23)*Predictive_Model!$D$23+((L1243-Predictive_Model!$B$24)/Predictive_Model!$C$24)*Predictive_Model!$D$24+((M1243-Predictive_Model!$B$25)/Predictive_Model!$C$25)*Predictive_Model!$D$25+IF(C1243="Male",Predictive_Model!$D$31,IF(C1243="Other",Predictive_Model!$D$32,0))+IF(D1243="Premium",Predictive_Model!$D$34,IF(D1243="Standard",Predictive_Model!$D$35,0))+IF(G1243="Asia",Predictive_Model!$D$37,IF(G1243="Europe",Predictive_Model!$D$38,IF(G1243="North America",Predictive_Model!$D$39,IF(G1243="Oceania",Predictive_Model!$D$40,IF(G1243="South America",Predictive_Model!$D$41,0)))))+IF(H1243="Laptop",Predictive_Model!$D$43,IF(H1243="Mobile",Predictive_Model!$D$44,IF(H1243="TV",Predictive_Model!$D$45,IF(H1243="Tablet",Predictive_Model!$D$46,0))))+IF(K1243="Crypto",Predictive_Model!$D$48,IF(K1243="Debit Card",Predictive_Model!$D$49,IF(K1243="Gift Card",Predictive_Model!$D$50,IF(K1243="PayPal",Predictive_Model!$D$51,0))))+IF(N1243="Comedy",Predictive_Model!$D$53,IF(N1243="Documentary",Predictive_Model!$D$54,IF(N1243="Drama",Predictive_Model!$D$55,IF(N1243="Horror",Predictive_Model!$D$56,IF(N1243="Romance",Predictive_Model!$D$57,IF(N1243="Sci-Fi",Predictive_Model!$D$58,0)))))))))</f>
        <v>7.5064335813054199E-4</v>
      </c>
      <c r="V1243" s="3" t="str">
        <f t="shared" si="196"/>
        <v>Low</v>
      </c>
      <c r="W1243" s="6">
        <f t="shared" si="197"/>
        <v>1.3504074012768449E-2</v>
      </c>
      <c r="X1243" s="3" t="str">
        <f t="shared" si="198"/>
        <v>Monitor</v>
      </c>
      <c r="Y1243" s="3" t="str">
        <f t="shared" si="199"/>
        <v>OK</v>
      </c>
    </row>
    <row r="1244" spans="1:25" x14ac:dyDescent="0.25">
      <c r="A1244" s="3" t="str">
        <f>Raw_Data!A1244</f>
        <v>ec765c0b-cd27-4e30-b514-9509f020f439</v>
      </c>
      <c r="B1244" s="3">
        <f>Raw_Data!B1244</f>
        <v>51</v>
      </c>
      <c r="C1244" s="3" t="str">
        <f>Raw_Data!C1244</f>
        <v>Male</v>
      </c>
      <c r="D1244" s="3" t="str">
        <f>Raw_Data!D1244</f>
        <v>Basic</v>
      </c>
      <c r="E1244" s="3">
        <f>Raw_Data!E1244</f>
        <v>26.04</v>
      </c>
      <c r="F1244" s="3">
        <f>Raw_Data!F1244</f>
        <v>8</v>
      </c>
      <c r="G1244" s="3" t="str">
        <f>Raw_Data!G1244</f>
        <v>South America</v>
      </c>
      <c r="H1244" s="3" t="str">
        <f>Raw_Data!H1244</f>
        <v>Laptop</v>
      </c>
      <c r="I1244" s="3">
        <f>Raw_Data!I1244</f>
        <v>8.99</v>
      </c>
      <c r="J1244" s="3">
        <f>Raw_Data!J1244</f>
        <v>0</v>
      </c>
      <c r="K1244" s="3" t="str">
        <f>Raw_Data!K1244</f>
        <v>Credit Card</v>
      </c>
      <c r="L1244" s="3">
        <f>Raw_Data!L1244</f>
        <v>1</v>
      </c>
      <c r="M1244" s="3">
        <f>Raw_Data!M1244</f>
        <v>2.89</v>
      </c>
      <c r="N1244" s="3" t="str">
        <f>Raw_Data!N1244</f>
        <v>Romance</v>
      </c>
      <c r="O1244" s="3" t="str">
        <f t="shared" si="190"/>
        <v>45-54</v>
      </c>
      <c r="P1244" s="3" t="str">
        <f t="shared" si="191"/>
        <v>25-49h</v>
      </c>
      <c r="Q1244" s="3" t="str">
        <f t="shared" si="192"/>
        <v>8-21d</v>
      </c>
      <c r="R1244" s="3" t="str">
        <f t="shared" si="193"/>
        <v>High</v>
      </c>
      <c r="S1244" s="3" t="str">
        <f t="shared" si="194"/>
        <v>Low</v>
      </c>
      <c r="T1244" s="3" t="str">
        <f t="shared" si="195"/>
        <v>Active</v>
      </c>
      <c r="U1244" s="4">
        <f>1/(1+EXP(-(Predictive_Model!$B$5+((B1244-Predictive_Model!$B$20)/Predictive_Model!$C$20)*Predictive_Model!$D$20+((E1244-Predictive_Model!$B$21)/Predictive_Model!$C$21)*Predictive_Model!$D$21+((F1244-Predictive_Model!$B$22)/Predictive_Model!$C$22)*Predictive_Model!$D$22+((I1244-Predictive_Model!$B$23)/Predictive_Model!$C$23)*Predictive_Model!$D$23+((L1244-Predictive_Model!$B$24)/Predictive_Model!$C$24)*Predictive_Model!$D$24+((M1244-Predictive_Model!$B$25)/Predictive_Model!$C$25)*Predictive_Model!$D$25+IF(C1244="Male",Predictive_Model!$D$31,IF(C1244="Other",Predictive_Model!$D$32,0))+IF(D1244="Premium",Predictive_Model!$D$34,IF(D1244="Standard",Predictive_Model!$D$35,0))+IF(G1244="Asia",Predictive_Model!$D$37,IF(G1244="Europe",Predictive_Model!$D$38,IF(G1244="North America",Predictive_Model!$D$39,IF(G1244="Oceania",Predictive_Model!$D$40,IF(G1244="South America",Predictive_Model!$D$41,0)))))+IF(H1244="Laptop",Predictive_Model!$D$43,IF(H1244="Mobile",Predictive_Model!$D$44,IF(H1244="TV",Predictive_Model!$D$45,IF(H1244="Tablet",Predictive_Model!$D$46,0))))+IF(K1244="Crypto",Predictive_Model!$D$48,IF(K1244="Debit Card",Predictive_Model!$D$49,IF(K1244="Gift Card",Predictive_Model!$D$50,IF(K1244="PayPal",Predictive_Model!$D$51,0))))+IF(N1244="Comedy",Predictive_Model!$D$53,IF(N1244="Documentary",Predictive_Model!$D$54,IF(N1244="Drama",Predictive_Model!$D$55,IF(N1244="Horror",Predictive_Model!$D$56,IF(N1244="Romance",Predictive_Model!$D$57,IF(N1244="Sci-Fi",Predictive_Model!$D$58,0)))))))))</f>
        <v>5.6534162680967504E-4</v>
      </c>
      <c r="V1244" s="3" t="str">
        <f t="shared" si="196"/>
        <v>Low</v>
      </c>
      <c r="W1244" s="6">
        <f t="shared" si="197"/>
        <v>5.0824212250189784E-3</v>
      </c>
      <c r="X1244" s="3" t="str">
        <f t="shared" si="198"/>
        <v>Monitor</v>
      </c>
      <c r="Y1244" s="3" t="str">
        <f t="shared" si="199"/>
        <v>OK</v>
      </c>
    </row>
    <row r="1245" spans="1:25" x14ac:dyDescent="0.25">
      <c r="A1245" s="3" t="str">
        <f>Raw_Data!A1245</f>
        <v>686ac4a2-1ff7-45dc-82a3-e28d5333190b</v>
      </c>
      <c r="B1245" s="3">
        <f>Raw_Data!B1245</f>
        <v>39</v>
      </c>
      <c r="C1245" s="3" t="str">
        <f>Raw_Data!C1245</f>
        <v>Female</v>
      </c>
      <c r="D1245" s="3" t="str">
        <f>Raw_Data!D1245</f>
        <v>Premium</v>
      </c>
      <c r="E1245" s="3">
        <f>Raw_Data!E1245</f>
        <v>12.07</v>
      </c>
      <c r="F1245" s="3">
        <f>Raw_Data!F1245</f>
        <v>15</v>
      </c>
      <c r="G1245" s="3" t="str">
        <f>Raw_Data!G1245</f>
        <v>South America</v>
      </c>
      <c r="H1245" s="3" t="str">
        <f>Raw_Data!H1245</f>
        <v>Desktop</v>
      </c>
      <c r="I1245" s="3">
        <f>Raw_Data!I1245</f>
        <v>17.989999999999998</v>
      </c>
      <c r="J1245" s="3">
        <f>Raw_Data!J1245</f>
        <v>0</v>
      </c>
      <c r="K1245" s="3" t="str">
        <f>Raw_Data!K1245</f>
        <v>Debit Card</v>
      </c>
      <c r="L1245" s="3">
        <f>Raw_Data!L1245</f>
        <v>1</v>
      </c>
      <c r="M1245" s="3">
        <f>Raw_Data!M1245</f>
        <v>0.75</v>
      </c>
      <c r="N1245" s="3" t="str">
        <f>Raw_Data!N1245</f>
        <v>Documentary</v>
      </c>
      <c r="O1245" s="3" t="str">
        <f t="shared" si="190"/>
        <v>35-44</v>
      </c>
      <c r="P1245" s="3" t="str">
        <f t="shared" si="191"/>
        <v>10-24h</v>
      </c>
      <c r="Q1245" s="3" t="str">
        <f t="shared" si="192"/>
        <v>8-21d</v>
      </c>
      <c r="R1245" s="3" t="str">
        <f t="shared" si="193"/>
        <v>Medium</v>
      </c>
      <c r="S1245" s="3" t="str">
        <f t="shared" si="194"/>
        <v>High</v>
      </c>
      <c r="T1245" s="3" t="str">
        <f t="shared" si="195"/>
        <v>Active</v>
      </c>
      <c r="U1245" s="4">
        <f>1/(1+EXP(-(Predictive_Model!$B$5+((B1245-Predictive_Model!$B$20)/Predictive_Model!$C$20)*Predictive_Model!$D$20+((E1245-Predictive_Model!$B$21)/Predictive_Model!$C$21)*Predictive_Model!$D$21+((F1245-Predictive_Model!$B$22)/Predictive_Model!$C$22)*Predictive_Model!$D$22+((I1245-Predictive_Model!$B$23)/Predictive_Model!$C$23)*Predictive_Model!$D$23+((L1245-Predictive_Model!$B$24)/Predictive_Model!$C$24)*Predictive_Model!$D$24+((M1245-Predictive_Model!$B$25)/Predictive_Model!$C$25)*Predictive_Model!$D$25+IF(C1245="Male",Predictive_Model!$D$31,IF(C1245="Other",Predictive_Model!$D$32,0))+IF(D1245="Premium",Predictive_Model!$D$34,IF(D1245="Standard",Predictive_Model!$D$35,0))+IF(G1245="Asia",Predictive_Model!$D$37,IF(G1245="Europe",Predictive_Model!$D$38,IF(G1245="North America",Predictive_Model!$D$39,IF(G1245="Oceania",Predictive_Model!$D$40,IF(G1245="South America",Predictive_Model!$D$41,0)))))+IF(H1245="Laptop",Predictive_Model!$D$43,IF(H1245="Mobile",Predictive_Model!$D$44,IF(H1245="TV",Predictive_Model!$D$45,IF(H1245="Tablet",Predictive_Model!$D$46,0))))+IF(K1245="Crypto",Predictive_Model!$D$48,IF(K1245="Debit Card",Predictive_Model!$D$49,IF(K1245="Gift Card",Predictive_Model!$D$50,IF(K1245="PayPal",Predictive_Model!$D$51,0))))+IF(N1245="Comedy",Predictive_Model!$D$53,IF(N1245="Documentary",Predictive_Model!$D$54,IF(N1245="Drama",Predictive_Model!$D$55,IF(N1245="Horror",Predictive_Model!$D$56,IF(N1245="Romance",Predictive_Model!$D$57,IF(N1245="Sci-Fi",Predictive_Model!$D$58,0)))))))))</f>
        <v>0.17259916014930066</v>
      </c>
      <c r="V1245" s="3" t="str">
        <f t="shared" si="196"/>
        <v>Low</v>
      </c>
      <c r="W1245" s="6">
        <f t="shared" si="197"/>
        <v>3.1050588910859185</v>
      </c>
      <c r="X1245" s="3" t="str">
        <f t="shared" si="198"/>
        <v>Monitor</v>
      </c>
      <c r="Y1245" s="3" t="str">
        <f t="shared" si="199"/>
        <v>OK</v>
      </c>
    </row>
    <row r="1246" spans="1:25" x14ac:dyDescent="0.25">
      <c r="A1246" s="3" t="str">
        <f>Raw_Data!A1246</f>
        <v>b622cc96-c02c-4990-bba5-d27f32558b77</v>
      </c>
      <c r="B1246" s="3">
        <f>Raw_Data!B1246</f>
        <v>69</v>
      </c>
      <c r="C1246" s="3" t="str">
        <f>Raw_Data!C1246</f>
        <v>Male</v>
      </c>
      <c r="D1246" s="3" t="str">
        <f>Raw_Data!D1246</f>
        <v>Basic</v>
      </c>
      <c r="E1246" s="3">
        <f>Raw_Data!E1246</f>
        <v>6.06</v>
      </c>
      <c r="F1246" s="3">
        <f>Raw_Data!F1246</f>
        <v>30</v>
      </c>
      <c r="G1246" s="3" t="str">
        <f>Raw_Data!G1246</f>
        <v>Europe</v>
      </c>
      <c r="H1246" s="3" t="str">
        <f>Raw_Data!H1246</f>
        <v>TV</v>
      </c>
      <c r="I1246" s="3">
        <f>Raw_Data!I1246</f>
        <v>8.99</v>
      </c>
      <c r="J1246" s="3">
        <f>Raw_Data!J1246</f>
        <v>0</v>
      </c>
      <c r="K1246" s="3" t="str">
        <f>Raw_Data!K1246</f>
        <v>Credit Card</v>
      </c>
      <c r="L1246" s="3">
        <f>Raw_Data!L1246</f>
        <v>4</v>
      </c>
      <c r="M1246" s="3">
        <f>Raw_Data!M1246</f>
        <v>0.2</v>
      </c>
      <c r="N1246" s="3" t="str">
        <f>Raw_Data!N1246</f>
        <v>Romance</v>
      </c>
      <c r="O1246" s="3" t="str">
        <f t="shared" si="190"/>
        <v>55-70</v>
      </c>
      <c r="P1246" s="3" t="str">
        <f t="shared" si="191"/>
        <v>&lt;10h</v>
      </c>
      <c r="Q1246" s="3" t="str">
        <f t="shared" si="192"/>
        <v>22-45d</v>
      </c>
      <c r="R1246" s="3" t="str">
        <f t="shared" si="193"/>
        <v>Medium</v>
      </c>
      <c r="S1246" s="3" t="str">
        <f t="shared" si="194"/>
        <v>Low</v>
      </c>
      <c r="T1246" s="3" t="str">
        <f t="shared" si="195"/>
        <v>Active</v>
      </c>
      <c r="U1246" s="4">
        <f>1/(1+EXP(-(Predictive_Model!$B$5+((B1246-Predictive_Model!$B$20)/Predictive_Model!$C$20)*Predictive_Model!$D$20+((E1246-Predictive_Model!$B$21)/Predictive_Model!$C$21)*Predictive_Model!$D$21+((F1246-Predictive_Model!$B$22)/Predictive_Model!$C$22)*Predictive_Model!$D$22+((I1246-Predictive_Model!$B$23)/Predictive_Model!$C$23)*Predictive_Model!$D$23+((L1246-Predictive_Model!$B$24)/Predictive_Model!$C$24)*Predictive_Model!$D$24+((M1246-Predictive_Model!$B$25)/Predictive_Model!$C$25)*Predictive_Model!$D$25+IF(C1246="Male",Predictive_Model!$D$31,IF(C1246="Other",Predictive_Model!$D$32,0))+IF(D1246="Premium",Predictive_Model!$D$34,IF(D1246="Standard",Predictive_Model!$D$35,0))+IF(G1246="Asia",Predictive_Model!$D$37,IF(G1246="Europe",Predictive_Model!$D$38,IF(G1246="North America",Predictive_Model!$D$39,IF(G1246="Oceania",Predictive_Model!$D$40,IF(G1246="South America",Predictive_Model!$D$41,0)))))+IF(H1246="Laptop",Predictive_Model!$D$43,IF(H1246="Mobile",Predictive_Model!$D$44,IF(H1246="TV",Predictive_Model!$D$45,IF(H1246="Tablet",Predictive_Model!$D$46,0))))+IF(K1246="Crypto",Predictive_Model!$D$48,IF(K1246="Debit Card",Predictive_Model!$D$49,IF(K1246="Gift Card",Predictive_Model!$D$50,IF(K1246="PayPal",Predictive_Model!$D$51,0))))+IF(N1246="Comedy",Predictive_Model!$D$53,IF(N1246="Documentary",Predictive_Model!$D$54,IF(N1246="Drama",Predictive_Model!$D$55,IF(N1246="Horror",Predictive_Model!$D$56,IF(N1246="Romance",Predictive_Model!$D$57,IF(N1246="Sci-Fi",Predictive_Model!$D$58,0)))))))))</f>
        <v>0.97552136449584881</v>
      </c>
      <c r="V1246" s="3" t="str">
        <f t="shared" si="196"/>
        <v>Critical</v>
      </c>
      <c r="W1246" s="6">
        <f t="shared" si="197"/>
        <v>8.7699370668176808</v>
      </c>
      <c r="X1246" s="3" t="str">
        <f t="shared" si="198"/>
        <v>Priority 2</v>
      </c>
      <c r="Y1246" s="3" t="str">
        <f t="shared" si="199"/>
        <v>OK</v>
      </c>
    </row>
    <row r="1247" spans="1:25" x14ac:dyDescent="0.25">
      <c r="A1247" s="3" t="str">
        <f>Raw_Data!A1247</f>
        <v>6e13c94b-65dd-4b6b-b353-aa5382a88546</v>
      </c>
      <c r="B1247" s="3">
        <f>Raw_Data!B1247</f>
        <v>55</v>
      </c>
      <c r="C1247" s="3" t="str">
        <f>Raw_Data!C1247</f>
        <v>Female</v>
      </c>
      <c r="D1247" s="3" t="str">
        <f>Raw_Data!D1247</f>
        <v>Basic</v>
      </c>
      <c r="E1247" s="3">
        <f>Raw_Data!E1247</f>
        <v>24.21</v>
      </c>
      <c r="F1247" s="3">
        <f>Raw_Data!F1247</f>
        <v>35</v>
      </c>
      <c r="G1247" s="3" t="str">
        <f>Raw_Data!G1247</f>
        <v>Oceania</v>
      </c>
      <c r="H1247" s="3" t="str">
        <f>Raw_Data!H1247</f>
        <v>Laptop</v>
      </c>
      <c r="I1247" s="3">
        <f>Raw_Data!I1247</f>
        <v>8.99</v>
      </c>
      <c r="J1247" s="3">
        <f>Raw_Data!J1247</f>
        <v>0</v>
      </c>
      <c r="K1247" s="3" t="str">
        <f>Raw_Data!K1247</f>
        <v>PayPal</v>
      </c>
      <c r="L1247" s="3">
        <f>Raw_Data!L1247</f>
        <v>1</v>
      </c>
      <c r="M1247" s="3">
        <f>Raw_Data!M1247</f>
        <v>0.67</v>
      </c>
      <c r="N1247" s="3" t="str">
        <f>Raw_Data!N1247</f>
        <v>Drama</v>
      </c>
      <c r="O1247" s="3" t="str">
        <f t="shared" si="190"/>
        <v>55-70</v>
      </c>
      <c r="P1247" s="3" t="str">
        <f t="shared" si="191"/>
        <v>10-24h</v>
      </c>
      <c r="Q1247" s="3" t="str">
        <f t="shared" si="192"/>
        <v>22-45d</v>
      </c>
      <c r="R1247" s="3" t="str">
        <f t="shared" si="193"/>
        <v>Medium</v>
      </c>
      <c r="S1247" s="3" t="str">
        <f t="shared" si="194"/>
        <v>Low</v>
      </c>
      <c r="T1247" s="3" t="str">
        <f t="shared" si="195"/>
        <v>Active</v>
      </c>
      <c r="U1247" s="4">
        <f>1/(1+EXP(-(Predictive_Model!$B$5+((B1247-Predictive_Model!$B$20)/Predictive_Model!$C$20)*Predictive_Model!$D$20+((E1247-Predictive_Model!$B$21)/Predictive_Model!$C$21)*Predictive_Model!$D$21+((F1247-Predictive_Model!$B$22)/Predictive_Model!$C$22)*Predictive_Model!$D$22+((I1247-Predictive_Model!$B$23)/Predictive_Model!$C$23)*Predictive_Model!$D$23+((L1247-Predictive_Model!$B$24)/Predictive_Model!$C$24)*Predictive_Model!$D$24+((M1247-Predictive_Model!$B$25)/Predictive_Model!$C$25)*Predictive_Model!$D$25+IF(C1247="Male",Predictive_Model!$D$31,IF(C1247="Other",Predictive_Model!$D$32,0))+IF(D1247="Premium",Predictive_Model!$D$34,IF(D1247="Standard",Predictive_Model!$D$35,0))+IF(G1247="Asia",Predictive_Model!$D$37,IF(G1247="Europe",Predictive_Model!$D$38,IF(G1247="North America",Predictive_Model!$D$39,IF(G1247="Oceania",Predictive_Model!$D$40,IF(G1247="South America",Predictive_Model!$D$41,0)))))+IF(H1247="Laptop",Predictive_Model!$D$43,IF(H1247="Mobile",Predictive_Model!$D$44,IF(H1247="TV",Predictive_Model!$D$45,IF(H1247="Tablet",Predictive_Model!$D$46,0))))+IF(K1247="Crypto",Predictive_Model!$D$48,IF(K1247="Debit Card",Predictive_Model!$D$49,IF(K1247="Gift Card",Predictive_Model!$D$50,IF(K1247="PayPal",Predictive_Model!$D$51,0))))+IF(N1247="Comedy",Predictive_Model!$D$53,IF(N1247="Documentary",Predictive_Model!$D$54,IF(N1247="Drama",Predictive_Model!$D$55,IF(N1247="Horror",Predictive_Model!$D$56,IF(N1247="Romance",Predictive_Model!$D$57,IF(N1247="Sci-Fi",Predictive_Model!$D$58,0)))))))))</f>
        <v>0.63839588939195879</v>
      </c>
      <c r="V1247" s="3" t="str">
        <f t="shared" si="196"/>
        <v>High</v>
      </c>
      <c r="W1247" s="6">
        <f t="shared" si="197"/>
        <v>5.7391790456337093</v>
      </c>
      <c r="X1247" s="3" t="str">
        <f t="shared" si="198"/>
        <v>Priority 2</v>
      </c>
      <c r="Y1247" s="3" t="str">
        <f t="shared" si="199"/>
        <v>OK</v>
      </c>
    </row>
    <row r="1248" spans="1:25" x14ac:dyDescent="0.25">
      <c r="A1248" s="3" t="str">
        <f>Raw_Data!A1248</f>
        <v>c03d3d6b-a16d-4b1d-bf07-788f0372cec5</v>
      </c>
      <c r="B1248" s="3">
        <f>Raw_Data!B1248</f>
        <v>20</v>
      </c>
      <c r="C1248" s="3" t="str">
        <f>Raw_Data!C1248</f>
        <v>Other</v>
      </c>
      <c r="D1248" s="3" t="str">
        <f>Raw_Data!D1248</f>
        <v>Standard</v>
      </c>
      <c r="E1248" s="3">
        <f>Raw_Data!E1248</f>
        <v>3.19</v>
      </c>
      <c r="F1248" s="3">
        <f>Raw_Data!F1248</f>
        <v>53</v>
      </c>
      <c r="G1248" s="3" t="str">
        <f>Raw_Data!G1248</f>
        <v>South America</v>
      </c>
      <c r="H1248" s="3" t="str">
        <f>Raw_Data!H1248</f>
        <v>Tablet</v>
      </c>
      <c r="I1248" s="3">
        <f>Raw_Data!I1248</f>
        <v>13.99</v>
      </c>
      <c r="J1248" s="3">
        <f>Raw_Data!J1248</f>
        <v>1</v>
      </c>
      <c r="K1248" s="3" t="str">
        <f>Raw_Data!K1248</f>
        <v>Gift Card</v>
      </c>
      <c r="L1248" s="3">
        <f>Raw_Data!L1248</f>
        <v>4</v>
      </c>
      <c r="M1248" s="3">
        <f>Raw_Data!M1248</f>
        <v>0.06</v>
      </c>
      <c r="N1248" s="3" t="str">
        <f>Raw_Data!N1248</f>
        <v>Sci-Fi</v>
      </c>
      <c r="O1248" s="3" t="str">
        <f t="shared" si="190"/>
        <v>18-24</v>
      </c>
      <c r="P1248" s="3" t="str">
        <f t="shared" si="191"/>
        <v>&lt;10h</v>
      </c>
      <c r="Q1248" s="3" t="str">
        <f t="shared" si="192"/>
        <v>46-60d</v>
      </c>
      <c r="R1248" s="3" t="str">
        <f t="shared" si="193"/>
        <v>Low</v>
      </c>
      <c r="S1248" s="3" t="str">
        <f t="shared" si="194"/>
        <v>Mid</v>
      </c>
      <c r="T1248" s="3" t="str">
        <f t="shared" si="195"/>
        <v>Churned</v>
      </c>
      <c r="U1248" s="4">
        <f>1/(1+EXP(-(Predictive_Model!$B$5+((B1248-Predictive_Model!$B$20)/Predictive_Model!$C$20)*Predictive_Model!$D$20+((E1248-Predictive_Model!$B$21)/Predictive_Model!$C$21)*Predictive_Model!$D$21+((F1248-Predictive_Model!$B$22)/Predictive_Model!$C$22)*Predictive_Model!$D$22+((I1248-Predictive_Model!$B$23)/Predictive_Model!$C$23)*Predictive_Model!$D$23+((L1248-Predictive_Model!$B$24)/Predictive_Model!$C$24)*Predictive_Model!$D$24+((M1248-Predictive_Model!$B$25)/Predictive_Model!$C$25)*Predictive_Model!$D$25+IF(C1248="Male",Predictive_Model!$D$31,IF(C1248="Other",Predictive_Model!$D$32,0))+IF(D1248="Premium",Predictive_Model!$D$34,IF(D1248="Standard",Predictive_Model!$D$35,0))+IF(G1248="Asia",Predictive_Model!$D$37,IF(G1248="Europe",Predictive_Model!$D$38,IF(G1248="North America",Predictive_Model!$D$39,IF(G1248="Oceania",Predictive_Model!$D$40,IF(G1248="South America",Predictive_Model!$D$41,0)))))+IF(H1248="Laptop",Predictive_Model!$D$43,IF(H1248="Mobile",Predictive_Model!$D$44,IF(H1248="TV",Predictive_Model!$D$45,IF(H1248="Tablet",Predictive_Model!$D$46,0))))+IF(K1248="Crypto",Predictive_Model!$D$48,IF(K1248="Debit Card",Predictive_Model!$D$49,IF(K1248="Gift Card",Predictive_Model!$D$50,IF(K1248="PayPal",Predictive_Model!$D$51,0))))+IF(N1248="Comedy",Predictive_Model!$D$53,IF(N1248="Documentary",Predictive_Model!$D$54,IF(N1248="Drama",Predictive_Model!$D$55,IF(N1248="Horror",Predictive_Model!$D$56,IF(N1248="Romance",Predictive_Model!$D$57,IF(N1248="Sci-Fi",Predictive_Model!$D$58,0)))))))))</f>
        <v>0.99985691768666796</v>
      </c>
      <c r="V1248" s="3" t="str">
        <f t="shared" si="196"/>
        <v>Critical</v>
      </c>
      <c r="W1248" s="6">
        <f t="shared" si="197"/>
        <v>13.99</v>
      </c>
      <c r="X1248" s="3" t="str">
        <f t="shared" si="198"/>
        <v>Priority 2</v>
      </c>
      <c r="Y1248" s="3" t="str">
        <f t="shared" si="199"/>
        <v>OK</v>
      </c>
    </row>
    <row r="1249" spans="1:25" x14ac:dyDescent="0.25">
      <c r="A1249" s="3" t="str">
        <f>Raw_Data!A1249</f>
        <v>7a1d3b12-9be6-46eb-baa5-51803a0a4f10</v>
      </c>
      <c r="B1249" s="3">
        <f>Raw_Data!B1249</f>
        <v>20</v>
      </c>
      <c r="C1249" s="3" t="str">
        <f>Raw_Data!C1249</f>
        <v>Male</v>
      </c>
      <c r="D1249" s="3" t="str">
        <f>Raw_Data!D1249</f>
        <v>Premium</v>
      </c>
      <c r="E1249" s="3">
        <f>Raw_Data!E1249</f>
        <v>39.85</v>
      </c>
      <c r="F1249" s="3">
        <f>Raw_Data!F1249</f>
        <v>26</v>
      </c>
      <c r="G1249" s="3" t="str">
        <f>Raw_Data!G1249</f>
        <v>Europe</v>
      </c>
      <c r="H1249" s="3" t="str">
        <f>Raw_Data!H1249</f>
        <v>Desktop</v>
      </c>
      <c r="I1249" s="3">
        <f>Raw_Data!I1249</f>
        <v>17.989999999999998</v>
      </c>
      <c r="J1249" s="3">
        <f>Raw_Data!J1249</f>
        <v>0</v>
      </c>
      <c r="K1249" s="3" t="str">
        <f>Raw_Data!K1249</f>
        <v>Debit Card</v>
      </c>
      <c r="L1249" s="3">
        <f>Raw_Data!L1249</f>
        <v>1</v>
      </c>
      <c r="M1249" s="3">
        <f>Raw_Data!M1249</f>
        <v>1.48</v>
      </c>
      <c r="N1249" s="3" t="str">
        <f>Raw_Data!N1249</f>
        <v>Horror</v>
      </c>
      <c r="O1249" s="3" t="str">
        <f t="shared" si="190"/>
        <v>18-24</v>
      </c>
      <c r="P1249" s="3" t="str">
        <f t="shared" si="191"/>
        <v>25-49h</v>
      </c>
      <c r="Q1249" s="3" t="str">
        <f t="shared" si="192"/>
        <v>22-45d</v>
      </c>
      <c r="R1249" s="3" t="str">
        <f t="shared" si="193"/>
        <v>Medium</v>
      </c>
      <c r="S1249" s="3" t="str">
        <f t="shared" si="194"/>
        <v>High</v>
      </c>
      <c r="T1249" s="3" t="str">
        <f t="shared" si="195"/>
        <v>Active</v>
      </c>
      <c r="U1249" s="4">
        <f>1/(1+EXP(-(Predictive_Model!$B$5+((B1249-Predictive_Model!$B$20)/Predictive_Model!$C$20)*Predictive_Model!$D$20+((E1249-Predictive_Model!$B$21)/Predictive_Model!$C$21)*Predictive_Model!$D$21+((F1249-Predictive_Model!$B$22)/Predictive_Model!$C$22)*Predictive_Model!$D$22+((I1249-Predictive_Model!$B$23)/Predictive_Model!$C$23)*Predictive_Model!$D$23+((L1249-Predictive_Model!$B$24)/Predictive_Model!$C$24)*Predictive_Model!$D$24+((M1249-Predictive_Model!$B$25)/Predictive_Model!$C$25)*Predictive_Model!$D$25+IF(C1249="Male",Predictive_Model!$D$31,IF(C1249="Other",Predictive_Model!$D$32,0))+IF(D1249="Premium",Predictive_Model!$D$34,IF(D1249="Standard",Predictive_Model!$D$35,0))+IF(G1249="Asia",Predictive_Model!$D$37,IF(G1249="Europe",Predictive_Model!$D$38,IF(G1249="North America",Predictive_Model!$D$39,IF(G1249="Oceania",Predictive_Model!$D$40,IF(G1249="South America",Predictive_Model!$D$41,0)))))+IF(H1249="Laptop",Predictive_Model!$D$43,IF(H1249="Mobile",Predictive_Model!$D$44,IF(H1249="TV",Predictive_Model!$D$45,IF(H1249="Tablet",Predictive_Model!$D$46,0))))+IF(K1249="Crypto",Predictive_Model!$D$48,IF(K1249="Debit Card",Predictive_Model!$D$49,IF(K1249="Gift Card",Predictive_Model!$D$50,IF(K1249="PayPal",Predictive_Model!$D$51,0))))+IF(N1249="Comedy",Predictive_Model!$D$53,IF(N1249="Documentary",Predictive_Model!$D$54,IF(N1249="Drama",Predictive_Model!$D$55,IF(N1249="Horror",Predictive_Model!$D$56,IF(N1249="Romance",Predictive_Model!$D$57,IF(N1249="Sci-Fi",Predictive_Model!$D$58,0)))))))))</f>
        <v>3.2676343159937136E-5</v>
      </c>
      <c r="V1249" s="3" t="str">
        <f t="shared" si="196"/>
        <v>Low</v>
      </c>
      <c r="W1249" s="6">
        <f t="shared" si="197"/>
        <v>5.87847413447269E-4</v>
      </c>
      <c r="X1249" s="3" t="str">
        <f t="shared" si="198"/>
        <v>Monitor</v>
      </c>
      <c r="Y1249" s="3" t="str">
        <f t="shared" si="199"/>
        <v>OK</v>
      </c>
    </row>
    <row r="1250" spans="1:25" x14ac:dyDescent="0.25">
      <c r="A1250" s="3" t="str">
        <f>Raw_Data!A1250</f>
        <v>0decc7ea-dece-4638-83c8-b1df7e1e54d2</v>
      </c>
      <c r="B1250" s="3">
        <f>Raw_Data!B1250</f>
        <v>31</v>
      </c>
      <c r="C1250" s="3" t="str">
        <f>Raw_Data!C1250</f>
        <v>Other</v>
      </c>
      <c r="D1250" s="3" t="str">
        <f>Raw_Data!D1250</f>
        <v>Standard</v>
      </c>
      <c r="E1250" s="3">
        <f>Raw_Data!E1250</f>
        <v>31.29</v>
      </c>
      <c r="F1250" s="3">
        <f>Raw_Data!F1250</f>
        <v>9</v>
      </c>
      <c r="G1250" s="3" t="str">
        <f>Raw_Data!G1250</f>
        <v>South America</v>
      </c>
      <c r="H1250" s="3" t="str">
        <f>Raw_Data!H1250</f>
        <v>TV</v>
      </c>
      <c r="I1250" s="3">
        <f>Raw_Data!I1250</f>
        <v>13.99</v>
      </c>
      <c r="J1250" s="3">
        <f>Raw_Data!J1250</f>
        <v>0</v>
      </c>
      <c r="K1250" s="3" t="str">
        <f>Raw_Data!K1250</f>
        <v>Crypto</v>
      </c>
      <c r="L1250" s="3">
        <f>Raw_Data!L1250</f>
        <v>4</v>
      </c>
      <c r="M1250" s="3">
        <f>Raw_Data!M1250</f>
        <v>3.13</v>
      </c>
      <c r="N1250" s="3" t="str">
        <f>Raw_Data!N1250</f>
        <v>Documentary</v>
      </c>
      <c r="O1250" s="3" t="str">
        <f t="shared" si="190"/>
        <v>25-34</v>
      </c>
      <c r="P1250" s="3" t="str">
        <f t="shared" si="191"/>
        <v>25-49h</v>
      </c>
      <c r="Q1250" s="3" t="str">
        <f t="shared" si="192"/>
        <v>8-21d</v>
      </c>
      <c r="R1250" s="3" t="str">
        <f t="shared" si="193"/>
        <v>High</v>
      </c>
      <c r="S1250" s="3" t="str">
        <f t="shared" si="194"/>
        <v>Mid</v>
      </c>
      <c r="T1250" s="3" t="str">
        <f t="shared" si="195"/>
        <v>Active</v>
      </c>
      <c r="U1250" s="4">
        <f>1/(1+EXP(-(Predictive_Model!$B$5+((B1250-Predictive_Model!$B$20)/Predictive_Model!$C$20)*Predictive_Model!$D$20+((E1250-Predictive_Model!$B$21)/Predictive_Model!$C$21)*Predictive_Model!$D$21+((F1250-Predictive_Model!$B$22)/Predictive_Model!$C$22)*Predictive_Model!$D$22+((I1250-Predictive_Model!$B$23)/Predictive_Model!$C$23)*Predictive_Model!$D$23+((L1250-Predictive_Model!$B$24)/Predictive_Model!$C$24)*Predictive_Model!$D$24+((M1250-Predictive_Model!$B$25)/Predictive_Model!$C$25)*Predictive_Model!$D$25+IF(C1250="Male",Predictive_Model!$D$31,IF(C1250="Other",Predictive_Model!$D$32,0))+IF(D1250="Premium",Predictive_Model!$D$34,IF(D1250="Standard",Predictive_Model!$D$35,0))+IF(G1250="Asia",Predictive_Model!$D$37,IF(G1250="Europe",Predictive_Model!$D$38,IF(G1250="North America",Predictive_Model!$D$39,IF(G1250="Oceania",Predictive_Model!$D$40,IF(G1250="South America",Predictive_Model!$D$41,0)))))+IF(H1250="Laptop",Predictive_Model!$D$43,IF(H1250="Mobile",Predictive_Model!$D$44,IF(H1250="TV",Predictive_Model!$D$45,IF(H1250="Tablet",Predictive_Model!$D$46,0))))+IF(K1250="Crypto",Predictive_Model!$D$48,IF(K1250="Debit Card",Predictive_Model!$D$49,IF(K1250="Gift Card",Predictive_Model!$D$50,IF(K1250="PayPal",Predictive_Model!$D$51,0))))+IF(N1250="Comedy",Predictive_Model!$D$53,IF(N1250="Documentary",Predictive_Model!$D$54,IF(N1250="Drama",Predictive_Model!$D$55,IF(N1250="Horror",Predictive_Model!$D$56,IF(N1250="Romance",Predictive_Model!$D$57,IF(N1250="Sci-Fi",Predictive_Model!$D$58,0)))))))))</f>
        <v>1.926479363924198E-6</v>
      </c>
      <c r="V1250" s="3" t="str">
        <f t="shared" si="196"/>
        <v>Low</v>
      </c>
      <c r="W1250" s="6">
        <f t="shared" si="197"/>
        <v>2.695144630129953E-5</v>
      </c>
      <c r="X1250" s="3" t="str">
        <f t="shared" si="198"/>
        <v>Monitor</v>
      </c>
      <c r="Y1250" s="3" t="str">
        <f t="shared" si="199"/>
        <v>OK</v>
      </c>
    </row>
    <row r="1251" spans="1:25" x14ac:dyDescent="0.25">
      <c r="A1251" s="3" t="str">
        <f>Raw_Data!A1251</f>
        <v>89c2cbb3-f9a7-4eb1-86c3-c5488a62490e</v>
      </c>
      <c r="B1251" s="3">
        <f>Raw_Data!B1251</f>
        <v>18</v>
      </c>
      <c r="C1251" s="3" t="str">
        <f>Raw_Data!C1251</f>
        <v>Female</v>
      </c>
      <c r="D1251" s="3" t="str">
        <f>Raw_Data!D1251</f>
        <v>Standard</v>
      </c>
      <c r="E1251" s="3">
        <f>Raw_Data!E1251</f>
        <v>11.81</v>
      </c>
      <c r="F1251" s="3">
        <f>Raw_Data!F1251</f>
        <v>9</v>
      </c>
      <c r="G1251" s="3" t="str">
        <f>Raw_Data!G1251</f>
        <v>South America</v>
      </c>
      <c r="H1251" s="3" t="str">
        <f>Raw_Data!H1251</f>
        <v>Mobile</v>
      </c>
      <c r="I1251" s="3">
        <f>Raw_Data!I1251</f>
        <v>13.99</v>
      </c>
      <c r="J1251" s="3">
        <f>Raw_Data!J1251</f>
        <v>0</v>
      </c>
      <c r="K1251" s="3" t="str">
        <f>Raw_Data!K1251</f>
        <v>Credit Card</v>
      </c>
      <c r="L1251" s="3">
        <f>Raw_Data!L1251</f>
        <v>4</v>
      </c>
      <c r="M1251" s="3">
        <f>Raw_Data!M1251</f>
        <v>1.18</v>
      </c>
      <c r="N1251" s="3" t="str">
        <f>Raw_Data!N1251</f>
        <v>Horror</v>
      </c>
      <c r="O1251" s="3" t="str">
        <f t="shared" si="190"/>
        <v>18-24</v>
      </c>
      <c r="P1251" s="3" t="str">
        <f t="shared" si="191"/>
        <v>10-24h</v>
      </c>
      <c r="Q1251" s="3" t="str">
        <f t="shared" si="192"/>
        <v>8-21d</v>
      </c>
      <c r="R1251" s="3" t="str">
        <f t="shared" si="193"/>
        <v>Medium</v>
      </c>
      <c r="S1251" s="3" t="str">
        <f t="shared" si="194"/>
        <v>Mid</v>
      </c>
      <c r="T1251" s="3" t="str">
        <f t="shared" si="195"/>
        <v>Active</v>
      </c>
      <c r="U1251" s="4">
        <f>1/(1+EXP(-(Predictive_Model!$B$5+((B1251-Predictive_Model!$B$20)/Predictive_Model!$C$20)*Predictive_Model!$D$20+((E1251-Predictive_Model!$B$21)/Predictive_Model!$C$21)*Predictive_Model!$D$21+((F1251-Predictive_Model!$B$22)/Predictive_Model!$C$22)*Predictive_Model!$D$22+((I1251-Predictive_Model!$B$23)/Predictive_Model!$C$23)*Predictive_Model!$D$23+((L1251-Predictive_Model!$B$24)/Predictive_Model!$C$24)*Predictive_Model!$D$24+((M1251-Predictive_Model!$B$25)/Predictive_Model!$C$25)*Predictive_Model!$D$25+IF(C1251="Male",Predictive_Model!$D$31,IF(C1251="Other",Predictive_Model!$D$32,0))+IF(D1251="Premium",Predictive_Model!$D$34,IF(D1251="Standard",Predictive_Model!$D$35,0))+IF(G1251="Asia",Predictive_Model!$D$37,IF(G1251="Europe",Predictive_Model!$D$38,IF(G1251="North America",Predictive_Model!$D$39,IF(G1251="Oceania",Predictive_Model!$D$40,IF(G1251="South America",Predictive_Model!$D$41,0)))))+IF(H1251="Laptop",Predictive_Model!$D$43,IF(H1251="Mobile",Predictive_Model!$D$44,IF(H1251="TV",Predictive_Model!$D$45,IF(H1251="Tablet",Predictive_Model!$D$46,0))))+IF(K1251="Crypto",Predictive_Model!$D$48,IF(K1251="Debit Card",Predictive_Model!$D$49,IF(K1251="Gift Card",Predictive_Model!$D$50,IF(K1251="PayPal",Predictive_Model!$D$51,0))))+IF(N1251="Comedy",Predictive_Model!$D$53,IF(N1251="Documentary",Predictive_Model!$D$54,IF(N1251="Drama",Predictive_Model!$D$55,IF(N1251="Horror",Predictive_Model!$D$56,IF(N1251="Romance",Predictive_Model!$D$57,IF(N1251="Sci-Fi",Predictive_Model!$D$58,0)))))))))</f>
        <v>0.15762539830493427</v>
      </c>
      <c r="V1251" s="3" t="str">
        <f t="shared" si="196"/>
        <v>Low</v>
      </c>
      <c r="W1251" s="6">
        <f t="shared" si="197"/>
        <v>2.2051793222860305</v>
      </c>
      <c r="X1251" s="3" t="str">
        <f t="shared" si="198"/>
        <v>Monitor</v>
      </c>
      <c r="Y1251" s="3" t="str">
        <f t="shared" si="199"/>
        <v>OK</v>
      </c>
    </row>
    <row r="1252" spans="1:25" x14ac:dyDescent="0.25">
      <c r="A1252" s="3" t="str">
        <f>Raw_Data!A1252</f>
        <v>9e99bc5e-ff55-4cae-8611-2ce51687be6a</v>
      </c>
      <c r="B1252" s="3">
        <f>Raw_Data!B1252</f>
        <v>58</v>
      </c>
      <c r="C1252" s="3" t="str">
        <f>Raw_Data!C1252</f>
        <v>Other</v>
      </c>
      <c r="D1252" s="3" t="str">
        <f>Raw_Data!D1252</f>
        <v>Basic</v>
      </c>
      <c r="E1252" s="3">
        <f>Raw_Data!E1252</f>
        <v>6.1</v>
      </c>
      <c r="F1252" s="3">
        <f>Raw_Data!F1252</f>
        <v>26</v>
      </c>
      <c r="G1252" s="3" t="str">
        <f>Raw_Data!G1252</f>
        <v>Oceania</v>
      </c>
      <c r="H1252" s="3" t="str">
        <f>Raw_Data!H1252</f>
        <v>Tablet</v>
      </c>
      <c r="I1252" s="3">
        <f>Raw_Data!I1252</f>
        <v>8.99</v>
      </c>
      <c r="J1252" s="3">
        <f>Raw_Data!J1252</f>
        <v>0</v>
      </c>
      <c r="K1252" s="3" t="str">
        <f>Raw_Data!K1252</f>
        <v>Credit Card</v>
      </c>
      <c r="L1252" s="3">
        <f>Raw_Data!L1252</f>
        <v>2</v>
      </c>
      <c r="M1252" s="3">
        <f>Raw_Data!M1252</f>
        <v>0.23</v>
      </c>
      <c r="N1252" s="3" t="str">
        <f>Raw_Data!N1252</f>
        <v>Comedy</v>
      </c>
      <c r="O1252" s="3" t="str">
        <f t="shared" si="190"/>
        <v>55-70</v>
      </c>
      <c r="P1252" s="3" t="str">
        <f t="shared" si="191"/>
        <v>&lt;10h</v>
      </c>
      <c r="Q1252" s="3" t="str">
        <f t="shared" si="192"/>
        <v>22-45d</v>
      </c>
      <c r="R1252" s="3" t="str">
        <f t="shared" si="193"/>
        <v>Medium</v>
      </c>
      <c r="S1252" s="3" t="str">
        <f t="shared" si="194"/>
        <v>Low</v>
      </c>
      <c r="T1252" s="3" t="str">
        <f t="shared" si="195"/>
        <v>Active</v>
      </c>
      <c r="U1252" s="4">
        <f>1/(1+EXP(-(Predictive_Model!$B$5+((B1252-Predictive_Model!$B$20)/Predictive_Model!$C$20)*Predictive_Model!$D$20+((E1252-Predictive_Model!$B$21)/Predictive_Model!$C$21)*Predictive_Model!$D$21+((F1252-Predictive_Model!$B$22)/Predictive_Model!$C$22)*Predictive_Model!$D$22+((I1252-Predictive_Model!$B$23)/Predictive_Model!$C$23)*Predictive_Model!$D$23+((L1252-Predictive_Model!$B$24)/Predictive_Model!$C$24)*Predictive_Model!$D$24+((M1252-Predictive_Model!$B$25)/Predictive_Model!$C$25)*Predictive_Model!$D$25+IF(C1252="Male",Predictive_Model!$D$31,IF(C1252="Other",Predictive_Model!$D$32,0))+IF(D1252="Premium",Predictive_Model!$D$34,IF(D1252="Standard",Predictive_Model!$D$35,0))+IF(G1252="Asia",Predictive_Model!$D$37,IF(G1252="Europe",Predictive_Model!$D$38,IF(G1252="North America",Predictive_Model!$D$39,IF(G1252="Oceania",Predictive_Model!$D$40,IF(G1252="South America",Predictive_Model!$D$41,0)))))+IF(H1252="Laptop",Predictive_Model!$D$43,IF(H1252="Mobile",Predictive_Model!$D$44,IF(H1252="TV",Predictive_Model!$D$45,IF(H1252="Tablet",Predictive_Model!$D$46,0))))+IF(K1252="Crypto",Predictive_Model!$D$48,IF(K1252="Debit Card",Predictive_Model!$D$49,IF(K1252="Gift Card",Predictive_Model!$D$50,IF(K1252="PayPal",Predictive_Model!$D$51,0))))+IF(N1252="Comedy",Predictive_Model!$D$53,IF(N1252="Documentary",Predictive_Model!$D$54,IF(N1252="Drama",Predictive_Model!$D$55,IF(N1252="Horror",Predictive_Model!$D$56,IF(N1252="Romance",Predictive_Model!$D$57,IF(N1252="Sci-Fi",Predictive_Model!$D$58,0)))))))))</f>
        <v>0.99844585958616583</v>
      </c>
      <c r="V1252" s="3" t="str">
        <f t="shared" si="196"/>
        <v>Critical</v>
      </c>
      <c r="W1252" s="6">
        <f t="shared" si="197"/>
        <v>8.9760282776796316</v>
      </c>
      <c r="X1252" s="3" t="str">
        <f t="shared" si="198"/>
        <v>Priority 2</v>
      </c>
      <c r="Y1252" s="3" t="str">
        <f t="shared" si="199"/>
        <v>OK</v>
      </c>
    </row>
    <row r="1253" spans="1:25" x14ac:dyDescent="0.25">
      <c r="A1253" s="3" t="str">
        <f>Raw_Data!A1253</f>
        <v>99b76135-94d0-48e6-9ac7-ada314cc1ad1</v>
      </c>
      <c r="B1253" s="3">
        <f>Raw_Data!B1253</f>
        <v>37</v>
      </c>
      <c r="C1253" s="3" t="str">
        <f>Raw_Data!C1253</f>
        <v>Other</v>
      </c>
      <c r="D1253" s="3" t="str">
        <f>Raw_Data!D1253</f>
        <v>Premium</v>
      </c>
      <c r="E1253" s="3">
        <f>Raw_Data!E1253</f>
        <v>26.5</v>
      </c>
      <c r="F1253" s="3">
        <f>Raw_Data!F1253</f>
        <v>12</v>
      </c>
      <c r="G1253" s="3" t="str">
        <f>Raw_Data!G1253</f>
        <v>South America</v>
      </c>
      <c r="H1253" s="3" t="str">
        <f>Raw_Data!H1253</f>
        <v>Tablet</v>
      </c>
      <c r="I1253" s="3">
        <f>Raw_Data!I1253</f>
        <v>17.989999999999998</v>
      </c>
      <c r="J1253" s="3">
        <f>Raw_Data!J1253</f>
        <v>0</v>
      </c>
      <c r="K1253" s="3" t="str">
        <f>Raw_Data!K1253</f>
        <v>Debit Card</v>
      </c>
      <c r="L1253" s="3">
        <f>Raw_Data!L1253</f>
        <v>5</v>
      </c>
      <c r="M1253" s="3">
        <f>Raw_Data!M1253</f>
        <v>2.04</v>
      </c>
      <c r="N1253" s="3" t="str">
        <f>Raw_Data!N1253</f>
        <v>Drama</v>
      </c>
      <c r="O1253" s="3" t="str">
        <f t="shared" si="190"/>
        <v>35-44</v>
      </c>
      <c r="P1253" s="3" t="str">
        <f t="shared" si="191"/>
        <v>25-49h</v>
      </c>
      <c r="Q1253" s="3" t="str">
        <f t="shared" si="192"/>
        <v>8-21d</v>
      </c>
      <c r="R1253" s="3" t="str">
        <f t="shared" si="193"/>
        <v>High</v>
      </c>
      <c r="S1253" s="3" t="str">
        <f t="shared" si="194"/>
        <v>High</v>
      </c>
      <c r="T1253" s="3" t="str">
        <f t="shared" si="195"/>
        <v>Active</v>
      </c>
      <c r="U1253" s="4">
        <f>1/(1+EXP(-(Predictive_Model!$B$5+((B1253-Predictive_Model!$B$20)/Predictive_Model!$C$20)*Predictive_Model!$D$20+((E1253-Predictive_Model!$B$21)/Predictive_Model!$C$21)*Predictive_Model!$D$21+((F1253-Predictive_Model!$B$22)/Predictive_Model!$C$22)*Predictive_Model!$D$22+((I1253-Predictive_Model!$B$23)/Predictive_Model!$C$23)*Predictive_Model!$D$23+((L1253-Predictive_Model!$B$24)/Predictive_Model!$C$24)*Predictive_Model!$D$24+((M1253-Predictive_Model!$B$25)/Predictive_Model!$C$25)*Predictive_Model!$D$25+IF(C1253="Male",Predictive_Model!$D$31,IF(C1253="Other",Predictive_Model!$D$32,0))+IF(D1253="Premium",Predictive_Model!$D$34,IF(D1253="Standard",Predictive_Model!$D$35,0))+IF(G1253="Asia",Predictive_Model!$D$37,IF(G1253="Europe",Predictive_Model!$D$38,IF(G1253="North America",Predictive_Model!$D$39,IF(G1253="Oceania",Predictive_Model!$D$40,IF(G1253="South America",Predictive_Model!$D$41,0)))))+IF(H1253="Laptop",Predictive_Model!$D$43,IF(H1253="Mobile",Predictive_Model!$D$44,IF(H1253="TV",Predictive_Model!$D$45,IF(H1253="Tablet",Predictive_Model!$D$46,0))))+IF(K1253="Crypto",Predictive_Model!$D$48,IF(K1253="Debit Card",Predictive_Model!$D$49,IF(K1253="Gift Card",Predictive_Model!$D$50,IF(K1253="PayPal",Predictive_Model!$D$51,0))))+IF(N1253="Comedy",Predictive_Model!$D$53,IF(N1253="Documentary",Predictive_Model!$D$54,IF(N1253="Drama",Predictive_Model!$D$55,IF(N1253="Horror",Predictive_Model!$D$56,IF(N1253="Romance",Predictive_Model!$D$57,IF(N1253="Sci-Fi",Predictive_Model!$D$58,0)))))))))</f>
        <v>2.724488822302729E-5</v>
      </c>
      <c r="V1253" s="3" t="str">
        <f t="shared" si="196"/>
        <v>Low</v>
      </c>
      <c r="W1253" s="6">
        <f t="shared" si="197"/>
        <v>4.9013553913226091E-4</v>
      </c>
      <c r="X1253" s="3" t="str">
        <f t="shared" si="198"/>
        <v>Monitor</v>
      </c>
      <c r="Y1253" s="3" t="str">
        <f t="shared" si="199"/>
        <v>OK</v>
      </c>
    </row>
    <row r="1254" spans="1:25" x14ac:dyDescent="0.25">
      <c r="A1254" s="3" t="str">
        <f>Raw_Data!A1254</f>
        <v>225699c5-8b55-456f-95e3-7a5780ffac0a</v>
      </c>
      <c r="B1254" s="3">
        <f>Raw_Data!B1254</f>
        <v>23</v>
      </c>
      <c r="C1254" s="3" t="str">
        <f>Raw_Data!C1254</f>
        <v>Male</v>
      </c>
      <c r="D1254" s="3" t="str">
        <f>Raw_Data!D1254</f>
        <v>Standard</v>
      </c>
      <c r="E1254" s="3">
        <f>Raw_Data!E1254</f>
        <v>10.77</v>
      </c>
      <c r="F1254" s="3">
        <f>Raw_Data!F1254</f>
        <v>23</v>
      </c>
      <c r="G1254" s="3" t="str">
        <f>Raw_Data!G1254</f>
        <v>North America</v>
      </c>
      <c r="H1254" s="3" t="str">
        <f>Raw_Data!H1254</f>
        <v>Laptop</v>
      </c>
      <c r="I1254" s="3">
        <f>Raw_Data!I1254</f>
        <v>13.99</v>
      </c>
      <c r="J1254" s="3">
        <f>Raw_Data!J1254</f>
        <v>0</v>
      </c>
      <c r="K1254" s="3" t="str">
        <f>Raw_Data!K1254</f>
        <v>PayPal</v>
      </c>
      <c r="L1254" s="3">
        <f>Raw_Data!L1254</f>
        <v>3</v>
      </c>
      <c r="M1254" s="3">
        <f>Raw_Data!M1254</f>
        <v>0.45</v>
      </c>
      <c r="N1254" s="3" t="str">
        <f>Raw_Data!N1254</f>
        <v>Sci-Fi</v>
      </c>
      <c r="O1254" s="3" t="str">
        <f t="shared" si="190"/>
        <v>18-24</v>
      </c>
      <c r="P1254" s="3" t="str">
        <f t="shared" si="191"/>
        <v>10-24h</v>
      </c>
      <c r="Q1254" s="3" t="str">
        <f t="shared" si="192"/>
        <v>22-45d</v>
      </c>
      <c r="R1254" s="3" t="str">
        <f t="shared" si="193"/>
        <v>Medium</v>
      </c>
      <c r="S1254" s="3" t="str">
        <f t="shared" si="194"/>
        <v>Mid</v>
      </c>
      <c r="T1254" s="3" t="str">
        <f t="shared" si="195"/>
        <v>Active</v>
      </c>
      <c r="U1254" s="4">
        <f>1/(1+EXP(-(Predictive_Model!$B$5+((B1254-Predictive_Model!$B$20)/Predictive_Model!$C$20)*Predictive_Model!$D$20+((E1254-Predictive_Model!$B$21)/Predictive_Model!$C$21)*Predictive_Model!$D$21+((F1254-Predictive_Model!$B$22)/Predictive_Model!$C$22)*Predictive_Model!$D$22+((I1254-Predictive_Model!$B$23)/Predictive_Model!$C$23)*Predictive_Model!$D$23+((L1254-Predictive_Model!$B$24)/Predictive_Model!$C$24)*Predictive_Model!$D$24+((M1254-Predictive_Model!$B$25)/Predictive_Model!$C$25)*Predictive_Model!$D$25+IF(C1254="Male",Predictive_Model!$D$31,IF(C1254="Other",Predictive_Model!$D$32,0))+IF(D1254="Premium",Predictive_Model!$D$34,IF(D1254="Standard",Predictive_Model!$D$35,0))+IF(G1254="Asia",Predictive_Model!$D$37,IF(G1254="Europe",Predictive_Model!$D$38,IF(G1254="North America",Predictive_Model!$D$39,IF(G1254="Oceania",Predictive_Model!$D$40,IF(G1254="South America",Predictive_Model!$D$41,0)))))+IF(H1254="Laptop",Predictive_Model!$D$43,IF(H1254="Mobile",Predictive_Model!$D$44,IF(H1254="TV",Predictive_Model!$D$45,IF(H1254="Tablet",Predictive_Model!$D$46,0))))+IF(K1254="Crypto",Predictive_Model!$D$48,IF(K1254="Debit Card",Predictive_Model!$D$49,IF(K1254="Gift Card",Predictive_Model!$D$50,IF(K1254="PayPal",Predictive_Model!$D$51,0))))+IF(N1254="Comedy",Predictive_Model!$D$53,IF(N1254="Documentary",Predictive_Model!$D$54,IF(N1254="Drama",Predictive_Model!$D$55,IF(N1254="Horror",Predictive_Model!$D$56,IF(N1254="Romance",Predictive_Model!$D$57,IF(N1254="Sci-Fi",Predictive_Model!$D$58,0)))))))))</f>
        <v>0.65633459621082946</v>
      </c>
      <c r="V1254" s="3" t="str">
        <f t="shared" si="196"/>
        <v>High</v>
      </c>
      <c r="W1254" s="6">
        <f t="shared" si="197"/>
        <v>9.182121000989504</v>
      </c>
      <c r="X1254" s="3" t="str">
        <f t="shared" si="198"/>
        <v>Priority 2</v>
      </c>
      <c r="Y1254" s="3" t="str">
        <f t="shared" si="199"/>
        <v>OK</v>
      </c>
    </row>
    <row r="1255" spans="1:25" x14ac:dyDescent="0.25">
      <c r="A1255" s="3" t="str">
        <f>Raw_Data!A1255</f>
        <v>e969d3a9-a455-455f-9be8-38e701b1f653</v>
      </c>
      <c r="B1255" s="3">
        <f>Raw_Data!B1255</f>
        <v>46</v>
      </c>
      <c r="C1255" s="3" t="str">
        <f>Raw_Data!C1255</f>
        <v>Female</v>
      </c>
      <c r="D1255" s="3" t="str">
        <f>Raw_Data!D1255</f>
        <v>Standard</v>
      </c>
      <c r="E1255" s="3">
        <f>Raw_Data!E1255</f>
        <v>4.68</v>
      </c>
      <c r="F1255" s="3">
        <f>Raw_Data!F1255</f>
        <v>11</v>
      </c>
      <c r="G1255" s="3" t="str">
        <f>Raw_Data!G1255</f>
        <v>Africa</v>
      </c>
      <c r="H1255" s="3" t="str">
        <f>Raw_Data!H1255</f>
        <v>Tablet</v>
      </c>
      <c r="I1255" s="3">
        <f>Raw_Data!I1255</f>
        <v>13.99</v>
      </c>
      <c r="J1255" s="3">
        <f>Raw_Data!J1255</f>
        <v>1</v>
      </c>
      <c r="K1255" s="3" t="str">
        <f>Raw_Data!K1255</f>
        <v>Gift Card</v>
      </c>
      <c r="L1255" s="3">
        <f>Raw_Data!L1255</f>
        <v>5</v>
      </c>
      <c r="M1255" s="3">
        <f>Raw_Data!M1255</f>
        <v>0.39</v>
      </c>
      <c r="N1255" s="3" t="str">
        <f>Raw_Data!N1255</f>
        <v>Comedy</v>
      </c>
      <c r="O1255" s="3" t="str">
        <f t="shared" si="190"/>
        <v>45-54</v>
      </c>
      <c r="P1255" s="3" t="str">
        <f t="shared" si="191"/>
        <v>&lt;10h</v>
      </c>
      <c r="Q1255" s="3" t="str">
        <f t="shared" si="192"/>
        <v>8-21d</v>
      </c>
      <c r="R1255" s="3" t="str">
        <f t="shared" si="193"/>
        <v>Medium</v>
      </c>
      <c r="S1255" s="3" t="str">
        <f t="shared" si="194"/>
        <v>Mid</v>
      </c>
      <c r="T1255" s="3" t="str">
        <f t="shared" si="195"/>
        <v>Churned</v>
      </c>
      <c r="U1255" s="4">
        <f>1/(1+EXP(-(Predictive_Model!$B$5+((B1255-Predictive_Model!$B$20)/Predictive_Model!$C$20)*Predictive_Model!$D$20+((E1255-Predictive_Model!$B$21)/Predictive_Model!$C$21)*Predictive_Model!$D$21+((F1255-Predictive_Model!$B$22)/Predictive_Model!$C$22)*Predictive_Model!$D$22+((I1255-Predictive_Model!$B$23)/Predictive_Model!$C$23)*Predictive_Model!$D$23+((L1255-Predictive_Model!$B$24)/Predictive_Model!$C$24)*Predictive_Model!$D$24+((M1255-Predictive_Model!$B$25)/Predictive_Model!$C$25)*Predictive_Model!$D$25+IF(C1255="Male",Predictive_Model!$D$31,IF(C1255="Other",Predictive_Model!$D$32,0))+IF(D1255="Premium",Predictive_Model!$D$34,IF(D1255="Standard",Predictive_Model!$D$35,0))+IF(G1255="Asia",Predictive_Model!$D$37,IF(G1255="Europe",Predictive_Model!$D$38,IF(G1255="North America",Predictive_Model!$D$39,IF(G1255="Oceania",Predictive_Model!$D$40,IF(G1255="South America",Predictive_Model!$D$41,0)))))+IF(H1255="Laptop",Predictive_Model!$D$43,IF(H1255="Mobile",Predictive_Model!$D$44,IF(H1255="TV",Predictive_Model!$D$45,IF(H1255="Tablet",Predictive_Model!$D$46,0))))+IF(K1255="Crypto",Predictive_Model!$D$48,IF(K1255="Debit Card",Predictive_Model!$D$49,IF(K1255="Gift Card",Predictive_Model!$D$50,IF(K1255="PayPal",Predictive_Model!$D$51,0))))+IF(N1255="Comedy",Predictive_Model!$D$53,IF(N1255="Documentary",Predictive_Model!$D$54,IF(N1255="Drama",Predictive_Model!$D$55,IF(N1255="Horror",Predictive_Model!$D$56,IF(N1255="Romance",Predictive_Model!$D$57,IF(N1255="Sci-Fi",Predictive_Model!$D$58,0)))))))))</f>
        <v>0.81414478628830067</v>
      </c>
      <c r="V1255" s="3" t="str">
        <f t="shared" si="196"/>
        <v>Critical</v>
      </c>
      <c r="W1255" s="6">
        <f t="shared" si="197"/>
        <v>13.99</v>
      </c>
      <c r="X1255" s="3" t="str">
        <f t="shared" si="198"/>
        <v>Priority 2</v>
      </c>
      <c r="Y1255" s="3" t="str">
        <f t="shared" si="199"/>
        <v>OK</v>
      </c>
    </row>
    <row r="1256" spans="1:25" x14ac:dyDescent="0.25">
      <c r="A1256" s="3" t="str">
        <f>Raw_Data!A1256</f>
        <v>96de19f9-6aa8-493d-af89-56dbf25535c7</v>
      </c>
      <c r="B1256" s="3">
        <f>Raw_Data!B1256</f>
        <v>22</v>
      </c>
      <c r="C1256" s="3" t="str">
        <f>Raw_Data!C1256</f>
        <v>Male</v>
      </c>
      <c r="D1256" s="3" t="str">
        <f>Raw_Data!D1256</f>
        <v>Standard</v>
      </c>
      <c r="E1256" s="3">
        <f>Raw_Data!E1256</f>
        <v>17.8</v>
      </c>
      <c r="F1256" s="3">
        <f>Raw_Data!F1256</f>
        <v>54</v>
      </c>
      <c r="G1256" s="3" t="str">
        <f>Raw_Data!G1256</f>
        <v>North America</v>
      </c>
      <c r="H1256" s="3" t="str">
        <f>Raw_Data!H1256</f>
        <v>Desktop</v>
      </c>
      <c r="I1256" s="3">
        <f>Raw_Data!I1256</f>
        <v>13.99</v>
      </c>
      <c r="J1256" s="3">
        <f>Raw_Data!J1256</f>
        <v>1</v>
      </c>
      <c r="K1256" s="3" t="str">
        <f>Raw_Data!K1256</f>
        <v>Debit Card</v>
      </c>
      <c r="L1256" s="3">
        <f>Raw_Data!L1256</f>
        <v>1</v>
      </c>
      <c r="M1256" s="3">
        <f>Raw_Data!M1256</f>
        <v>0.32</v>
      </c>
      <c r="N1256" s="3" t="str">
        <f>Raw_Data!N1256</f>
        <v>Action</v>
      </c>
      <c r="O1256" s="3" t="str">
        <f t="shared" si="190"/>
        <v>18-24</v>
      </c>
      <c r="P1256" s="3" t="str">
        <f t="shared" si="191"/>
        <v>10-24h</v>
      </c>
      <c r="Q1256" s="3" t="str">
        <f t="shared" si="192"/>
        <v>46-60d</v>
      </c>
      <c r="R1256" s="3" t="str">
        <f t="shared" si="193"/>
        <v>Medium</v>
      </c>
      <c r="S1256" s="3" t="str">
        <f t="shared" si="194"/>
        <v>Mid</v>
      </c>
      <c r="T1256" s="3" t="str">
        <f t="shared" si="195"/>
        <v>Churned</v>
      </c>
      <c r="U1256" s="4">
        <f>1/(1+EXP(-(Predictive_Model!$B$5+((B1256-Predictive_Model!$B$20)/Predictive_Model!$C$20)*Predictive_Model!$D$20+((E1256-Predictive_Model!$B$21)/Predictive_Model!$C$21)*Predictive_Model!$D$21+((F1256-Predictive_Model!$B$22)/Predictive_Model!$C$22)*Predictive_Model!$D$22+((I1256-Predictive_Model!$B$23)/Predictive_Model!$C$23)*Predictive_Model!$D$23+((L1256-Predictive_Model!$B$24)/Predictive_Model!$C$24)*Predictive_Model!$D$24+((M1256-Predictive_Model!$B$25)/Predictive_Model!$C$25)*Predictive_Model!$D$25+IF(C1256="Male",Predictive_Model!$D$31,IF(C1256="Other",Predictive_Model!$D$32,0))+IF(D1256="Premium",Predictive_Model!$D$34,IF(D1256="Standard",Predictive_Model!$D$35,0))+IF(G1256="Asia",Predictive_Model!$D$37,IF(G1256="Europe",Predictive_Model!$D$38,IF(G1256="North America",Predictive_Model!$D$39,IF(G1256="Oceania",Predictive_Model!$D$40,IF(G1256="South America",Predictive_Model!$D$41,0)))))+IF(H1256="Laptop",Predictive_Model!$D$43,IF(H1256="Mobile",Predictive_Model!$D$44,IF(H1256="TV",Predictive_Model!$D$45,IF(H1256="Tablet",Predictive_Model!$D$46,0))))+IF(K1256="Crypto",Predictive_Model!$D$48,IF(K1256="Debit Card",Predictive_Model!$D$49,IF(K1256="Gift Card",Predictive_Model!$D$50,IF(K1256="PayPal",Predictive_Model!$D$51,0))))+IF(N1256="Comedy",Predictive_Model!$D$53,IF(N1256="Documentary",Predictive_Model!$D$54,IF(N1256="Drama",Predictive_Model!$D$55,IF(N1256="Horror",Predictive_Model!$D$56,IF(N1256="Romance",Predictive_Model!$D$57,IF(N1256="Sci-Fi",Predictive_Model!$D$58,0)))))))))</f>
        <v>0.98526357678038279</v>
      </c>
      <c r="V1256" s="3" t="str">
        <f t="shared" si="196"/>
        <v>Critical</v>
      </c>
      <c r="W1256" s="6">
        <f t="shared" si="197"/>
        <v>13.99</v>
      </c>
      <c r="X1256" s="3" t="str">
        <f t="shared" si="198"/>
        <v>Priority 2</v>
      </c>
      <c r="Y1256" s="3" t="str">
        <f t="shared" si="199"/>
        <v>OK</v>
      </c>
    </row>
    <row r="1257" spans="1:25" x14ac:dyDescent="0.25">
      <c r="A1257" s="3" t="str">
        <f>Raw_Data!A1257</f>
        <v>7cdc323f-67af-48e2-b15b-3e94cf19681f</v>
      </c>
      <c r="B1257" s="3">
        <f>Raw_Data!B1257</f>
        <v>36</v>
      </c>
      <c r="C1257" s="3" t="str">
        <f>Raw_Data!C1257</f>
        <v>Other</v>
      </c>
      <c r="D1257" s="3" t="str">
        <f>Raw_Data!D1257</f>
        <v>Standard</v>
      </c>
      <c r="E1257" s="3">
        <f>Raw_Data!E1257</f>
        <v>2.79</v>
      </c>
      <c r="F1257" s="3">
        <f>Raw_Data!F1257</f>
        <v>10</v>
      </c>
      <c r="G1257" s="3" t="str">
        <f>Raw_Data!G1257</f>
        <v>Europe</v>
      </c>
      <c r="H1257" s="3" t="str">
        <f>Raw_Data!H1257</f>
        <v>Desktop</v>
      </c>
      <c r="I1257" s="3">
        <f>Raw_Data!I1257</f>
        <v>13.99</v>
      </c>
      <c r="J1257" s="3">
        <f>Raw_Data!J1257</f>
        <v>1</v>
      </c>
      <c r="K1257" s="3" t="str">
        <f>Raw_Data!K1257</f>
        <v>Gift Card</v>
      </c>
      <c r="L1257" s="3">
        <f>Raw_Data!L1257</f>
        <v>1</v>
      </c>
      <c r="M1257" s="3">
        <f>Raw_Data!M1257</f>
        <v>0.25</v>
      </c>
      <c r="N1257" s="3" t="str">
        <f>Raw_Data!N1257</f>
        <v>Sci-Fi</v>
      </c>
      <c r="O1257" s="3" t="str">
        <f t="shared" si="190"/>
        <v>35-44</v>
      </c>
      <c r="P1257" s="3" t="str">
        <f t="shared" si="191"/>
        <v>&lt;10h</v>
      </c>
      <c r="Q1257" s="3" t="str">
        <f t="shared" si="192"/>
        <v>8-21d</v>
      </c>
      <c r="R1257" s="3" t="str">
        <f t="shared" si="193"/>
        <v>Medium</v>
      </c>
      <c r="S1257" s="3" t="str">
        <f t="shared" si="194"/>
        <v>Mid</v>
      </c>
      <c r="T1257" s="3" t="str">
        <f t="shared" si="195"/>
        <v>Churned</v>
      </c>
      <c r="U1257" s="4">
        <f>1/(1+EXP(-(Predictive_Model!$B$5+((B1257-Predictive_Model!$B$20)/Predictive_Model!$C$20)*Predictive_Model!$D$20+((E1257-Predictive_Model!$B$21)/Predictive_Model!$C$21)*Predictive_Model!$D$21+((F1257-Predictive_Model!$B$22)/Predictive_Model!$C$22)*Predictive_Model!$D$22+((I1257-Predictive_Model!$B$23)/Predictive_Model!$C$23)*Predictive_Model!$D$23+((L1257-Predictive_Model!$B$24)/Predictive_Model!$C$24)*Predictive_Model!$D$24+((M1257-Predictive_Model!$B$25)/Predictive_Model!$C$25)*Predictive_Model!$D$25+IF(C1257="Male",Predictive_Model!$D$31,IF(C1257="Other",Predictive_Model!$D$32,0))+IF(D1257="Premium",Predictive_Model!$D$34,IF(D1257="Standard",Predictive_Model!$D$35,0))+IF(G1257="Asia",Predictive_Model!$D$37,IF(G1257="Europe",Predictive_Model!$D$38,IF(G1257="North America",Predictive_Model!$D$39,IF(G1257="Oceania",Predictive_Model!$D$40,IF(G1257="South America",Predictive_Model!$D$41,0)))))+IF(H1257="Laptop",Predictive_Model!$D$43,IF(H1257="Mobile",Predictive_Model!$D$44,IF(H1257="TV",Predictive_Model!$D$45,IF(H1257="Tablet",Predictive_Model!$D$46,0))))+IF(K1257="Crypto",Predictive_Model!$D$48,IF(K1257="Debit Card",Predictive_Model!$D$49,IF(K1257="Gift Card",Predictive_Model!$D$50,IF(K1257="PayPal",Predictive_Model!$D$51,0))))+IF(N1257="Comedy",Predictive_Model!$D$53,IF(N1257="Documentary",Predictive_Model!$D$54,IF(N1257="Drama",Predictive_Model!$D$55,IF(N1257="Horror",Predictive_Model!$D$56,IF(N1257="Romance",Predictive_Model!$D$57,IF(N1257="Sci-Fi",Predictive_Model!$D$58,0)))))))))</f>
        <v>0.97718609454397176</v>
      </c>
      <c r="V1257" s="3" t="str">
        <f t="shared" si="196"/>
        <v>Critical</v>
      </c>
      <c r="W1257" s="6">
        <f t="shared" si="197"/>
        <v>13.99</v>
      </c>
      <c r="X1257" s="3" t="str">
        <f t="shared" si="198"/>
        <v>Priority 2</v>
      </c>
      <c r="Y1257" s="3" t="str">
        <f t="shared" si="199"/>
        <v>OK</v>
      </c>
    </row>
    <row r="1258" spans="1:25" x14ac:dyDescent="0.25">
      <c r="A1258" s="3" t="str">
        <f>Raw_Data!A1258</f>
        <v>fef36da3-13ae-416d-9e67-cfebe1220e24</v>
      </c>
      <c r="B1258" s="3">
        <f>Raw_Data!B1258</f>
        <v>51</v>
      </c>
      <c r="C1258" s="3" t="str">
        <f>Raw_Data!C1258</f>
        <v>Female</v>
      </c>
      <c r="D1258" s="3" t="str">
        <f>Raw_Data!D1258</f>
        <v>Premium</v>
      </c>
      <c r="E1258" s="3">
        <f>Raw_Data!E1258</f>
        <v>8.6</v>
      </c>
      <c r="F1258" s="3">
        <f>Raw_Data!F1258</f>
        <v>9</v>
      </c>
      <c r="G1258" s="3" t="str">
        <f>Raw_Data!G1258</f>
        <v>Europe</v>
      </c>
      <c r="H1258" s="3" t="str">
        <f>Raw_Data!H1258</f>
        <v>TV</v>
      </c>
      <c r="I1258" s="3">
        <f>Raw_Data!I1258</f>
        <v>17.989999999999998</v>
      </c>
      <c r="J1258" s="3">
        <f>Raw_Data!J1258</f>
        <v>0</v>
      </c>
      <c r="K1258" s="3" t="str">
        <f>Raw_Data!K1258</f>
        <v>Gift Card</v>
      </c>
      <c r="L1258" s="3">
        <f>Raw_Data!L1258</f>
        <v>1</v>
      </c>
      <c r="M1258" s="3">
        <f>Raw_Data!M1258</f>
        <v>0.86</v>
      </c>
      <c r="N1258" s="3" t="str">
        <f>Raw_Data!N1258</f>
        <v>Sci-Fi</v>
      </c>
      <c r="O1258" s="3" t="str">
        <f t="shared" si="190"/>
        <v>45-54</v>
      </c>
      <c r="P1258" s="3" t="str">
        <f t="shared" si="191"/>
        <v>&lt;10h</v>
      </c>
      <c r="Q1258" s="3" t="str">
        <f t="shared" si="192"/>
        <v>8-21d</v>
      </c>
      <c r="R1258" s="3" t="str">
        <f t="shared" si="193"/>
        <v>Medium</v>
      </c>
      <c r="S1258" s="3" t="str">
        <f t="shared" si="194"/>
        <v>High</v>
      </c>
      <c r="T1258" s="3" t="str">
        <f t="shared" si="195"/>
        <v>Active</v>
      </c>
      <c r="U1258" s="4">
        <f>1/(1+EXP(-(Predictive_Model!$B$5+((B1258-Predictive_Model!$B$20)/Predictive_Model!$C$20)*Predictive_Model!$D$20+((E1258-Predictive_Model!$B$21)/Predictive_Model!$C$21)*Predictive_Model!$D$21+((F1258-Predictive_Model!$B$22)/Predictive_Model!$C$22)*Predictive_Model!$D$22+((I1258-Predictive_Model!$B$23)/Predictive_Model!$C$23)*Predictive_Model!$D$23+((L1258-Predictive_Model!$B$24)/Predictive_Model!$C$24)*Predictive_Model!$D$24+((M1258-Predictive_Model!$B$25)/Predictive_Model!$C$25)*Predictive_Model!$D$25+IF(C1258="Male",Predictive_Model!$D$31,IF(C1258="Other",Predictive_Model!$D$32,0))+IF(D1258="Premium",Predictive_Model!$D$34,IF(D1258="Standard",Predictive_Model!$D$35,0))+IF(G1258="Asia",Predictive_Model!$D$37,IF(G1258="Europe",Predictive_Model!$D$38,IF(G1258="North America",Predictive_Model!$D$39,IF(G1258="Oceania",Predictive_Model!$D$40,IF(G1258="South America",Predictive_Model!$D$41,0)))))+IF(H1258="Laptop",Predictive_Model!$D$43,IF(H1258="Mobile",Predictive_Model!$D$44,IF(H1258="TV",Predictive_Model!$D$45,IF(H1258="Tablet",Predictive_Model!$D$46,0))))+IF(K1258="Crypto",Predictive_Model!$D$48,IF(K1258="Debit Card",Predictive_Model!$D$49,IF(K1258="Gift Card",Predictive_Model!$D$50,IF(K1258="PayPal",Predictive_Model!$D$51,0))))+IF(N1258="Comedy",Predictive_Model!$D$53,IF(N1258="Documentary",Predictive_Model!$D$54,IF(N1258="Drama",Predictive_Model!$D$55,IF(N1258="Horror",Predictive_Model!$D$56,IF(N1258="Romance",Predictive_Model!$D$57,IF(N1258="Sci-Fi",Predictive_Model!$D$58,0)))))))))</f>
        <v>0.24188471474322848</v>
      </c>
      <c r="V1258" s="3" t="str">
        <f t="shared" si="196"/>
        <v>Low</v>
      </c>
      <c r="W1258" s="6">
        <f t="shared" si="197"/>
        <v>4.3515060182306797</v>
      </c>
      <c r="X1258" s="3" t="str">
        <f t="shared" si="198"/>
        <v>Monitor</v>
      </c>
      <c r="Y1258" s="3" t="str">
        <f t="shared" si="199"/>
        <v>OK</v>
      </c>
    </row>
    <row r="1259" spans="1:25" x14ac:dyDescent="0.25">
      <c r="A1259" s="3" t="str">
        <f>Raw_Data!A1259</f>
        <v>2a1b3474-38d6-4ca0-8c57-b10eaae5e250</v>
      </c>
      <c r="B1259" s="3">
        <f>Raw_Data!B1259</f>
        <v>60</v>
      </c>
      <c r="C1259" s="3" t="str">
        <f>Raw_Data!C1259</f>
        <v>Other</v>
      </c>
      <c r="D1259" s="3" t="str">
        <f>Raw_Data!D1259</f>
        <v>Standard</v>
      </c>
      <c r="E1259" s="3">
        <f>Raw_Data!E1259</f>
        <v>4.57</v>
      </c>
      <c r="F1259" s="3">
        <f>Raw_Data!F1259</f>
        <v>60</v>
      </c>
      <c r="G1259" s="3" t="str">
        <f>Raw_Data!G1259</f>
        <v>Oceania</v>
      </c>
      <c r="H1259" s="3" t="str">
        <f>Raw_Data!H1259</f>
        <v>TV</v>
      </c>
      <c r="I1259" s="3">
        <f>Raw_Data!I1259</f>
        <v>13.99</v>
      </c>
      <c r="J1259" s="3">
        <f>Raw_Data!J1259</f>
        <v>1</v>
      </c>
      <c r="K1259" s="3" t="str">
        <f>Raw_Data!K1259</f>
        <v>Gift Card</v>
      </c>
      <c r="L1259" s="3">
        <f>Raw_Data!L1259</f>
        <v>3</v>
      </c>
      <c r="M1259" s="3">
        <f>Raw_Data!M1259</f>
        <v>7.0000000000000007E-2</v>
      </c>
      <c r="N1259" s="3" t="str">
        <f>Raw_Data!N1259</f>
        <v>Romance</v>
      </c>
      <c r="O1259" s="3" t="str">
        <f t="shared" si="190"/>
        <v>55-70</v>
      </c>
      <c r="P1259" s="3" t="str">
        <f t="shared" si="191"/>
        <v>&lt;10h</v>
      </c>
      <c r="Q1259" s="3" t="str">
        <f t="shared" si="192"/>
        <v>46-60d</v>
      </c>
      <c r="R1259" s="3" t="str">
        <f t="shared" si="193"/>
        <v>Low</v>
      </c>
      <c r="S1259" s="3" t="str">
        <f t="shared" si="194"/>
        <v>Mid</v>
      </c>
      <c r="T1259" s="3" t="str">
        <f t="shared" si="195"/>
        <v>Churned</v>
      </c>
      <c r="U1259" s="4">
        <f>1/(1+EXP(-(Predictive_Model!$B$5+((B1259-Predictive_Model!$B$20)/Predictive_Model!$C$20)*Predictive_Model!$D$20+((E1259-Predictive_Model!$B$21)/Predictive_Model!$C$21)*Predictive_Model!$D$21+((F1259-Predictive_Model!$B$22)/Predictive_Model!$C$22)*Predictive_Model!$D$22+((I1259-Predictive_Model!$B$23)/Predictive_Model!$C$23)*Predictive_Model!$D$23+((L1259-Predictive_Model!$B$24)/Predictive_Model!$C$24)*Predictive_Model!$D$24+((M1259-Predictive_Model!$B$25)/Predictive_Model!$C$25)*Predictive_Model!$D$25+IF(C1259="Male",Predictive_Model!$D$31,IF(C1259="Other",Predictive_Model!$D$32,0))+IF(D1259="Premium",Predictive_Model!$D$34,IF(D1259="Standard",Predictive_Model!$D$35,0))+IF(G1259="Asia",Predictive_Model!$D$37,IF(G1259="Europe",Predictive_Model!$D$38,IF(G1259="North America",Predictive_Model!$D$39,IF(G1259="Oceania",Predictive_Model!$D$40,IF(G1259="South America",Predictive_Model!$D$41,0)))))+IF(H1259="Laptop",Predictive_Model!$D$43,IF(H1259="Mobile",Predictive_Model!$D$44,IF(H1259="TV",Predictive_Model!$D$45,IF(H1259="Tablet",Predictive_Model!$D$46,0))))+IF(K1259="Crypto",Predictive_Model!$D$48,IF(K1259="Debit Card",Predictive_Model!$D$49,IF(K1259="Gift Card",Predictive_Model!$D$50,IF(K1259="PayPal",Predictive_Model!$D$51,0))))+IF(N1259="Comedy",Predictive_Model!$D$53,IF(N1259="Documentary",Predictive_Model!$D$54,IF(N1259="Drama",Predictive_Model!$D$55,IF(N1259="Horror",Predictive_Model!$D$56,IF(N1259="Romance",Predictive_Model!$D$57,IF(N1259="Sci-Fi",Predictive_Model!$D$58,0)))))))))</f>
        <v>0.9997983916603127</v>
      </c>
      <c r="V1259" s="3" t="str">
        <f t="shared" si="196"/>
        <v>Critical</v>
      </c>
      <c r="W1259" s="6">
        <f t="shared" si="197"/>
        <v>13.99</v>
      </c>
      <c r="X1259" s="3" t="str">
        <f t="shared" si="198"/>
        <v>Priority 2</v>
      </c>
      <c r="Y1259" s="3" t="str">
        <f t="shared" si="199"/>
        <v>OK</v>
      </c>
    </row>
    <row r="1260" spans="1:25" x14ac:dyDescent="0.25">
      <c r="A1260" s="3" t="str">
        <f>Raw_Data!A1260</f>
        <v>d7ec3b35-329b-4ea1-b9d7-8e8da1ae05bc</v>
      </c>
      <c r="B1260" s="3">
        <f>Raw_Data!B1260</f>
        <v>37</v>
      </c>
      <c r="C1260" s="3" t="str">
        <f>Raw_Data!C1260</f>
        <v>Male</v>
      </c>
      <c r="D1260" s="3" t="str">
        <f>Raw_Data!D1260</f>
        <v>Standard</v>
      </c>
      <c r="E1260" s="3">
        <f>Raw_Data!E1260</f>
        <v>2.4300000000000002</v>
      </c>
      <c r="F1260" s="3">
        <f>Raw_Data!F1260</f>
        <v>6</v>
      </c>
      <c r="G1260" s="3" t="str">
        <f>Raw_Data!G1260</f>
        <v>North America</v>
      </c>
      <c r="H1260" s="3" t="str">
        <f>Raw_Data!H1260</f>
        <v>Tablet</v>
      </c>
      <c r="I1260" s="3">
        <f>Raw_Data!I1260</f>
        <v>13.99</v>
      </c>
      <c r="J1260" s="3">
        <f>Raw_Data!J1260</f>
        <v>0</v>
      </c>
      <c r="K1260" s="3" t="str">
        <f>Raw_Data!K1260</f>
        <v>Crypto</v>
      </c>
      <c r="L1260" s="3">
        <f>Raw_Data!L1260</f>
        <v>5</v>
      </c>
      <c r="M1260" s="3">
        <f>Raw_Data!M1260</f>
        <v>0.35</v>
      </c>
      <c r="N1260" s="3" t="str">
        <f>Raw_Data!N1260</f>
        <v>Romance</v>
      </c>
      <c r="O1260" s="3" t="str">
        <f t="shared" si="190"/>
        <v>35-44</v>
      </c>
      <c r="P1260" s="3" t="str">
        <f t="shared" si="191"/>
        <v>&lt;10h</v>
      </c>
      <c r="Q1260" s="3" t="str">
        <f t="shared" si="192"/>
        <v>0-7d</v>
      </c>
      <c r="R1260" s="3" t="str">
        <f t="shared" si="193"/>
        <v>Medium</v>
      </c>
      <c r="S1260" s="3" t="str">
        <f t="shared" si="194"/>
        <v>Mid</v>
      </c>
      <c r="T1260" s="3" t="str">
        <f t="shared" si="195"/>
        <v>Active</v>
      </c>
      <c r="U1260" s="4">
        <f>1/(1+EXP(-(Predictive_Model!$B$5+((B1260-Predictive_Model!$B$20)/Predictive_Model!$C$20)*Predictive_Model!$D$20+((E1260-Predictive_Model!$B$21)/Predictive_Model!$C$21)*Predictive_Model!$D$21+((F1260-Predictive_Model!$B$22)/Predictive_Model!$C$22)*Predictive_Model!$D$22+((I1260-Predictive_Model!$B$23)/Predictive_Model!$C$23)*Predictive_Model!$D$23+((L1260-Predictive_Model!$B$24)/Predictive_Model!$C$24)*Predictive_Model!$D$24+((M1260-Predictive_Model!$B$25)/Predictive_Model!$C$25)*Predictive_Model!$D$25+IF(C1260="Male",Predictive_Model!$D$31,IF(C1260="Other",Predictive_Model!$D$32,0))+IF(D1260="Premium",Predictive_Model!$D$34,IF(D1260="Standard",Predictive_Model!$D$35,0))+IF(G1260="Asia",Predictive_Model!$D$37,IF(G1260="Europe",Predictive_Model!$D$38,IF(G1260="North America",Predictive_Model!$D$39,IF(G1260="Oceania",Predictive_Model!$D$40,IF(G1260="South America",Predictive_Model!$D$41,0)))))+IF(H1260="Laptop",Predictive_Model!$D$43,IF(H1260="Mobile",Predictive_Model!$D$44,IF(H1260="TV",Predictive_Model!$D$45,IF(H1260="Tablet",Predictive_Model!$D$46,0))))+IF(K1260="Crypto",Predictive_Model!$D$48,IF(K1260="Debit Card",Predictive_Model!$D$49,IF(K1260="Gift Card",Predictive_Model!$D$50,IF(K1260="PayPal",Predictive_Model!$D$51,0))))+IF(N1260="Comedy",Predictive_Model!$D$53,IF(N1260="Documentary",Predictive_Model!$D$54,IF(N1260="Drama",Predictive_Model!$D$55,IF(N1260="Horror",Predictive_Model!$D$56,IF(N1260="Romance",Predictive_Model!$D$57,IF(N1260="Sci-Fi",Predictive_Model!$D$58,0)))))))))</f>
        <v>0.76900373764533914</v>
      </c>
      <c r="V1260" s="3" t="str">
        <f t="shared" si="196"/>
        <v>Critical</v>
      </c>
      <c r="W1260" s="6">
        <f t="shared" si="197"/>
        <v>10.758362289658296</v>
      </c>
      <c r="X1260" s="3" t="str">
        <f t="shared" si="198"/>
        <v>Priority 2</v>
      </c>
      <c r="Y1260" s="3" t="str">
        <f t="shared" si="199"/>
        <v>OK</v>
      </c>
    </row>
    <row r="1261" spans="1:25" x14ac:dyDescent="0.25">
      <c r="A1261" s="3" t="str">
        <f>Raw_Data!A1261</f>
        <v>38d2d2ab-e9ce-43d7-97bc-c6a2a3d37276</v>
      </c>
      <c r="B1261" s="3">
        <f>Raw_Data!B1261</f>
        <v>55</v>
      </c>
      <c r="C1261" s="3" t="str">
        <f>Raw_Data!C1261</f>
        <v>Male</v>
      </c>
      <c r="D1261" s="3" t="str">
        <f>Raw_Data!D1261</f>
        <v>Standard</v>
      </c>
      <c r="E1261" s="3">
        <f>Raw_Data!E1261</f>
        <v>43.73</v>
      </c>
      <c r="F1261" s="3">
        <f>Raw_Data!F1261</f>
        <v>28</v>
      </c>
      <c r="G1261" s="3" t="str">
        <f>Raw_Data!G1261</f>
        <v>North America</v>
      </c>
      <c r="H1261" s="3" t="str">
        <f>Raw_Data!H1261</f>
        <v>Laptop</v>
      </c>
      <c r="I1261" s="3">
        <f>Raw_Data!I1261</f>
        <v>13.99</v>
      </c>
      <c r="J1261" s="3">
        <f>Raw_Data!J1261</f>
        <v>0</v>
      </c>
      <c r="K1261" s="3" t="str">
        <f>Raw_Data!K1261</f>
        <v>PayPal</v>
      </c>
      <c r="L1261" s="3">
        <f>Raw_Data!L1261</f>
        <v>4</v>
      </c>
      <c r="M1261" s="3">
        <f>Raw_Data!M1261</f>
        <v>1.51</v>
      </c>
      <c r="N1261" s="3" t="str">
        <f>Raw_Data!N1261</f>
        <v>Horror</v>
      </c>
      <c r="O1261" s="3" t="str">
        <f t="shared" si="190"/>
        <v>55-70</v>
      </c>
      <c r="P1261" s="3" t="str">
        <f t="shared" si="191"/>
        <v>25-49h</v>
      </c>
      <c r="Q1261" s="3" t="str">
        <f t="shared" si="192"/>
        <v>22-45d</v>
      </c>
      <c r="R1261" s="3" t="str">
        <f t="shared" si="193"/>
        <v>Medium</v>
      </c>
      <c r="S1261" s="3" t="str">
        <f t="shared" si="194"/>
        <v>Mid</v>
      </c>
      <c r="T1261" s="3" t="str">
        <f t="shared" si="195"/>
        <v>Active</v>
      </c>
      <c r="U1261" s="4">
        <f>1/(1+EXP(-(Predictive_Model!$B$5+((B1261-Predictive_Model!$B$20)/Predictive_Model!$C$20)*Predictive_Model!$D$20+((E1261-Predictive_Model!$B$21)/Predictive_Model!$C$21)*Predictive_Model!$D$21+((F1261-Predictive_Model!$B$22)/Predictive_Model!$C$22)*Predictive_Model!$D$22+((I1261-Predictive_Model!$B$23)/Predictive_Model!$C$23)*Predictive_Model!$D$23+((L1261-Predictive_Model!$B$24)/Predictive_Model!$C$24)*Predictive_Model!$D$24+((M1261-Predictive_Model!$B$25)/Predictive_Model!$C$25)*Predictive_Model!$D$25+IF(C1261="Male",Predictive_Model!$D$31,IF(C1261="Other",Predictive_Model!$D$32,0))+IF(D1261="Premium",Predictive_Model!$D$34,IF(D1261="Standard",Predictive_Model!$D$35,0))+IF(G1261="Asia",Predictive_Model!$D$37,IF(G1261="Europe",Predictive_Model!$D$38,IF(G1261="North America",Predictive_Model!$D$39,IF(G1261="Oceania",Predictive_Model!$D$40,IF(G1261="South America",Predictive_Model!$D$41,0)))))+IF(H1261="Laptop",Predictive_Model!$D$43,IF(H1261="Mobile",Predictive_Model!$D$44,IF(H1261="TV",Predictive_Model!$D$45,IF(H1261="Tablet",Predictive_Model!$D$46,0))))+IF(K1261="Crypto",Predictive_Model!$D$48,IF(K1261="Debit Card",Predictive_Model!$D$49,IF(K1261="Gift Card",Predictive_Model!$D$50,IF(K1261="PayPal",Predictive_Model!$D$51,0))))+IF(N1261="Comedy",Predictive_Model!$D$53,IF(N1261="Documentary",Predictive_Model!$D$54,IF(N1261="Drama",Predictive_Model!$D$55,IF(N1261="Horror",Predictive_Model!$D$56,IF(N1261="Romance",Predictive_Model!$D$57,IF(N1261="Sci-Fi",Predictive_Model!$D$58,0)))))))))</f>
        <v>8.4837304751518072E-6</v>
      </c>
      <c r="V1261" s="3" t="str">
        <f t="shared" si="196"/>
        <v>Low</v>
      </c>
      <c r="W1261" s="6">
        <f t="shared" si="197"/>
        <v>1.1868738934737378E-4</v>
      </c>
      <c r="X1261" s="3" t="str">
        <f t="shared" si="198"/>
        <v>Monitor</v>
      </c>
      <c r="Y1261" s="3" t="str">
        <f t="shared" si="199"/>
        <v>OK</v>
      </c>
    </row>
    <row r="1262" spans="1:25" x14ac:dyDescent="0.25">
      <c r="A1262" s="3" t="str">
        <f>Raw_Data!A1262</f>
        <v>b9be612d-c7cc-411f-afac-093196f87239</v>
      </c>
      <c r="B1262" s="3">
        <f>Raw_Data!B1262</f>
        <v>22</v>
      </c>
      <c r="C1262" s="3" t="str">
        <f>Raw_Data!C1262</f>
        <v>Male</v>
      </c>
      <c r="D1262" s="3" t="str">
        <f>Raw_Data!D1262</f>
        <v>Premium</v>
      </c>
      <c r="E1262" s="3">
        <f>Raw_Data!E1262</f>
        <v>21.47</v>
      </c>
      <c r="F1262" s="3">
        <f>Raw_Data!F1262</f>
        <v>51</v>
      </c>
      <c r="G1262" s="3" t="str">
        <f>Raw_Data!G1262</f>
        <v>South America</v>
      </c>
      <c r="H1262" s="3" t="str">
        <f>Raw_Data!H1262</f>
        <v>TV</v>
      </c>
      <c r="I1262" s="3">
        <f>Raw_Data!I1262</f>
        <v>17.989999999999998</v>
      </c>
      <c r="J1262" s="3">
        <f>Raw_Data!J1262</f>
        <v>0</v>
      </c>
      <c r="K1262" s="3" t="str">
        <f>Raw_Data!K1262</f>
        <v>PayPal</v>
      </c>
      <c r="L1262" s="3">
        <f>Raw_Data!L1262</f>
        <v>3</v>
      </c>
      <c r="M1262" s="3">
        <f>Raw_Data!M1262</f>
        <v>0.41</v>
      </c>
      <c r="N1262" s="3" t="str">
        <f>Raw_Data!N1262</f>
        <v>Sci-Fi</v>
      </c>
      <c r="O1262" s="3" t="str">
        <f t="shared" si="190"/>
        <v>18-24</v>
      </c>
      <c r="P1262" s="3" t="str">
        <f t="shared" si="191"/>
        <v>10-24h</v>
      </c>
      <c r="Q1262" s="3" t="str">
        <f t="shared" si="192"/>
        <v>46-60d</v>
      </c>
      <c r="R1262" s="3" t="str">
        <f t="shared" si="193"/>
        <v>Medium</v>
      </c>
      <c r="S1262" s="3" t="str">
        <f t="shared" si="194"/>
        <v>High</v>
      </c>
      <c r="T1262" s="3" t="str">
        <f t="shared" si="195"/>
        <v>Active</v>
      </c>
      <c r="U1262" s="4">
        <f>1/(1+EXP(-(Predictive_Model!$B$5+((B1262-Predictive_Model!$B$20)/Predictive_Model!$C$20)*Predictive_Model!$D$20+((E1262-Predictive_Model!$B$21)/Predictive_Model!$C$21)*Predictive_Model!$D$21+((F1262-Predictive_Model!$B$22)/Predictive_Model!$C$22)*Predictive_Model!$D$22+((I1262-Predictive_Model!$B$23)/Predictive_Model!$C$23)*Predictive_Model!$D$23+((L1262-Predictive_Model!$B$24)/Predictive_Model!$C$24)*Predictive_Model!$D$24+((M1262-Predictive_Model!$B$25)/Predictive_Model!$C$25)*Predictive_Model!$D$25+IF(C1262="Male",Predictive_Model!$D$31,IF(C1262="Other",Predictive_Model!$D$32,0))+IF(D1262="Premium",Predictive_Model!$D$34,IF(D1262="Standard",Predictive_Model!$D$35,0))+IF(G1262="Asia",Predictive_Model!$D$37,IF(G1262="Europe",Predictive_Model!$D$38,IF(G1262="North America",Predictive_Model!$D$39,IF(G1262="Oceania",Predictive_Model!$D$40,IF(G1262="South America",Predictive_Model!$D$41,0)))))+IF(H1262="Laptop",Predictive_Model!$D$43,IF(H1262="Mobile",Predictive_Model!$D$44,IF(H1262="TV",Predictive_Model!$D$45,IF(H1262="Tablet",Predictive_Model!$D$46,0))))+IF(K1262="Crypto",Predictive_Model!$D$48,IF(K1262="Debit Card",Predictive_Model!$D$49,IF(K1262="Gift Card",Predictive_Model!$D$50,IF(K1262="PayPal",Predictive_Model!$D$51,0))))+IF(N1262="Comedy",Predictive_Model!$D$53,IF(N1262="Documentary",Predictive_Model!$D$54,IF(N1262="Drama",Predictive_Model!$D$55,IF(N1262="Horror",Predictive_Model!$D$56,IF(N1262="Romance",Predictive_Model!$D$57,IF(N1262="Sci-Fi",Predictive_Model!$D$58,0)))))))))</f>
        <v>0.27207241772262541</v>
      </c>
      <c r="V1262" s="3" t="str">
        <f t="shared" si="196"/>
        <v>Medium</v>
      </c>
      <c r="W1262" s="6">
        <f t="shared" si="197"/>
        <v>4.8945827948300309</v>
      </c>
      <c r="X1262" s="3" t="str">
        <f t="shared" si="198"/>
        <v>Monitor</v>
      </c>
      <c r="Y1262" s="3" t="str">
        <f t="shared" si="199"/>
        <v>OK</v>
      </c>
    </row>
    <row r="1263" spans="1:25" x14ac:dyDescent="0.25">
      <c r="A1263" s="3" t="str">
        <f>Raw_Data!A1263</f>
        <v>798c452b-e7e0-48f3-a908-4f639ac8e614</v>
      </c>
      <c r="B1263" s="3">
        <f>Raw_Data!B1263</f>
        <v>18</v>
      </c>
      <c r="C1263" s="3" t="str">
        <f>Raw_Data!C1263</f>
        <v>Other</v>
      </c>
      <c r="D1263" s="3" t="str">
        <f>Raw_Data!D1263</f>
        <v>Premium</v>
      </c>
      <c r="E1263" s="3">
        <f>Raw_Data!E1263</f>
        <v>16.89</v>
      </c>
      <c r="F1263" s="3">
        <f>Raw_Data!F1263</f>
        <v>33</v>
      </c>
      <c r="G1263" s="3" t="str">
        <f>Raw_Data!G1263</f>
        <v>South America</v>
      </c>
      <c r="H1263" s="3" t="str">
        <f>Raw_Data!H1263</f>
        <v>Laptop</v>
      </c>
      <c r="I1263" s="3">
        <f>Raw_Data!I1263</f>
        <v>17.989999999999998</v>
      </c>
      <c r="J1263" s="3">
        <f>Raw_Data!J1263</f>
        <v>0</v>
      </c>
      <c r="K1263" s="3" t="str">
        <f>Raw_Data!K1263</f>
        <v>Debit Card</v>
      </c>
      <c r="L1263" s="3">
        <f>Raw_Data!L1263</f>
        <v>4</v>
      </c>
      <c r="M1263" s="3">
        <f>Raw_Data!M1263</f>
        <v>0.5</v>
      </c>
      <c r="N1263" s="3" t="str">
        <f>Raw_Data!N1263</f>
        <v>Romance</v>
      </c>
      <c r="O1263" s="3" t="str">
        <f t="shared" si="190"/>
        <v>18-24</v>
      </c>
      <c r="P1263" s="3" t="str">
        <f t="shared" si="191"/>
        <v>10-24h</v>
      </c>
      <c r="Q1263" s="3" t="str">
        <f t="shared" si="192"/>
        <v>22-45d</v>
      </c>
      <c r="R1263" s="3" t="str">
        <f t="shared" si="193"/>
        <v>Medium</v>
      </c>
      <c r="S1263" s="3" t="str">
        <f t="shared" si="194"/>
        <v>High</v>
      </c>
      <c r="T1263" s="3" t="str">
        <f t="shared" si="195"/>
        <v>Active</v>
      </c>
      <c r="U1263" s="4">
        <f>1/(1+EXP(-(Predictive_Model!$B$5+((B1263-Predictive_Model!$B$20)/Predictive_Model!$C$20)*Predictive_Model!$D$20+((E1263-Predictive_Model!$B$21)/Predictive_Model!$C$21)*Predictive_Model!$D$21+((F1263-Predictive_Model!$B$22)/Predictive_Model!$C$22)*Predictive_Model!$D$22+((I1263-Predictive_Model!$B$23)/Predictive_Model!$C$23)*Predictive_Model!$D$23+((L1263-Predictive_Model!$B$24)/Predictive_Model!$C$24)*Predictive_Model!$D$24+((M1263-Predictive_Model!$B$25)/Predictive_Model!$C$25)*Predictive_Model!$D$25+IF(C1263="Male",Predictive_Model!$D$31,IF(C1263="Other",Predictive_Model!$D$32,0))+IF(D1263="Premium",Predictive_Model!$D$34,IF(D1263="Standard",Predictive_Model!$D$35,0))+IF(G1263="Asia",Predictive_Model!$D$37,IF(G1263="Europe",Predictive_Model!$D$38,IF(G1263="North America",Predictive_Model!$D$39,IF(G1263="Oceania",Predictive_Model!$D$40,IF(G1263="South America",Predictive_Model!$D$41,0)))))+IF(H1263="Laptop",Predictive_Model!$D$43,IF(H1263="Mobile",Predictive_Model!$D$44,IF(H1263="TV",Predictive_Model!$D$45,IF(H1263="Tablet",Predictive_Model!$D$46,0))))+IF(K1263="Crypto",Predictive_Model!$D$48,IF(K1263="Debit Card",Predictive_Model!$D$49,IF(K1263="Gift Card",Predictive_Model!$D$50,IF(K1263="PayPal",Predictive_Model!$D$51,0))))+IF(N1263="Comedy",Predictive_Model!$D$53,IF(N1263="Documentary",Predictive_Model!$D$54,IF(N1263="Drama",Predictive_Model!$D$55,IF(N1263="Horror",Predictive_Model!$D$56,IF(N1263="Romance",Predictive_Model!$D$57,IF(N1263="Sci-Fi",Predictive_Model!$D$58,0)))))))))</f>
        <v>5.9476454402907997E-2</v>
      </c>
      <c r="V1263" s="3" t="str">
        <f t="shared" si="196"/>
        <v>Low</v>
      </c>
      <c r="W1263" s="6">
        <f t="shared" si="197"/>
        <v>1.0699814147083149</v>
      </c>
      <c r="X1263" s="3" t="str">
        <f t="shared" si="198"/>
        <v>Monitor</v>
      </c>
      <c r="Y1263" s="3" t="str">
        <f t="shared" si="199"/>
        <v>OK</v>
      </c>
    </row>
    <row r="1264" spans="1:25" x14ac:dyDescent="0.25">
      <c r="A1264" s="3" t="str">
        <f>Raw_Data!A1264</f>
        <v>744ddc65-15bd-4ea4-abe0-e6c0e760796f</v>
      </c>
      <c r="B1264" s="3">
        <f>Raw_Data!B1264</f>
        <v>46</v>
      </c>
      <c r="C1264" s="3" t="str">
        <f>Raw_Data!C1264</f>
        <v>Male</v>
      </c>
      <c r="D1264" s="3" t="str">
        <f>Raw_Data!D1264</f>
        <v>Premium</v>
      </c>
      <c r="E1264" s="3">
        <f>Raw_Data!E1264</f>
        <v>2.96</v>
      </c>
      <c r="F1264" s="3">
        <f>Raw_Data!F1264</f>
        <v>33</v>
      </c>
      <c r="G1264" s="3" t="str">
        <f>Raw_Data!G1264</f>
        <v>South America</v>
      </c>
      <c r="H1264" s="3" t="str">
        <f>Raw_Data!H1264</f>
        <v>TV</v>
      </c>
      <c r="I1264" s="3">
        <f>Raw_Data!I1264</f>
        <v>17.989999999999998</v>
      </c>
      <c r="J1264" s="3">
        <f>Raw_Data!J1264</f>
        <v>1</v>
      </c>
      <c r="K1264" s="3" t="str">
        <f>Raw_Data!K1264</f>
        <v>PayPal</v>
      </c>
      <c r="L1264" s="3">
        <f>Raw_Data!L1264</f>
        <v>5</v>
      </c>
      <c r="M1264" s="3">
        <f>Raw_Data!M1264</f>
        <v>0.09</v>
      </c>
      <c r="N1264" s="3" t="str">
        <f>Raw_Data!N1264</f>
        <v>Action</v>
      </c>
      <c r="O1264" s="3" t="str">
        <f t="shared" si="190"/>
        <v>45-54</v>
      </c>
      <c r="P1264" s="3" t="str">
        <f t="shared" si="191"/>
        <v>&lt;10h</v>
      </c>
      <c r="Q1264" s="3" t="str">
        <f t="shared" si="192"/>
        <v>22-45d</v>
      </c>
      <c r="R1264" s="3" t="str">
        <f t="shared" si="193"/>
        <v>Medium</v>
      </c>
      <c r="S1264" s="3" t="str">
        <f t="shared" si="194"/>
        <v>High</v>
      </c>
      <c r="T1264" s="3" t="str">
        <f t="shared" si="195"/>
        <v>Churned</v>
      </c>
      <c r="U1264" s="4">
        <f>1/(1+EXP(-(Predictive_Model!$B$5+((B1264-Predictive_Model!$B$20)/Predictive_Model!$C$20)*Predictive_Model!$D$20+((E1264-Predictive_Model!$B$21)/Predictive_Model!$C$21)*Predictive_Model!$D$21+((F1264-Predictive_Model!$B$22)/Predictive_Model!$C$22)*Predictive_Model!$D$22+((I1264-Predictive_Model!$B$23)/Predictive_Model!$C$23)*Predictive_Model!$D$23+((L1264-Predictive_Model!$B$24)/Predictive_Model!$C$24)*Predictive_Model!$D$24+((M1264-Predictive_Model!$B$25)/Predictive_Model!$C$25)*Predictive_Model!$D$25+IF(C1264="Male",Predictive_Model!$D$31,IF(C1264="Other",Predictive_Model!$D$32,0))+IF(D1264="Premium",Predictive_Model!$D$34,IF(D1264="Standard",Predictive_Model!$D$35,0))+IF(G1264="Asia",Predictive_Model!$D$37,IF(G1264="Europe",Predictive_Model!$D$38,IF(G1264="North America",Predictive_Model!$D$39,IF(G1264="Oceania",Predictive_Model!$D$40,IF(G1264="South America",Predictive_Model!$D$41,0)))))+IF(H1264="Laptop",Predictive_Model!$D$43,IF(H1264="Mobile",Predictive_Model!$D$44,IF(H1264="TV",Predictive_Model!$D$45,IF(H1264="Tablet",Predictive_Model!$D$46,0))))+IF(K1264="Crypto",Predictive_Model!$D$48,IF(K1264="Debit Card",Predictive_Model!$D$49,IF(K1264="Gift Card",Predictive_Model!$D$50,IF(K1264="PayPal",Predictive_Model!$D$51,0))))+IF(N1264="Comedy",Predictive_Model!$D$53,IF(N1264="Documentary",Predictive_Model!$D$54,IF(N1264="Drama",Predictive_Model!$D$55,IF(N1264="Horror",Predictive_Model!$D$56,IF(N1264="Romance",Predictive_Model!$D$57,IF(N1264="Sci-Fi",Predictive_Model!$D$58,0)))))))))</f>
        <v>0.81147126160128513</v>
      </c>
      <c r="V1264" s="3" t="str">
        <f t="shared" si="196"/>
        <v>Critical</v>
      </c>
      <c r="W1264" s="6">
        <f t="shared" si="197"/>
        <v>17.989999999999998</v>
      </c>
      <c r="X1264" s="3" t="str">
        <f t="shared" si="198"/>
        <v>Priority 1</v>
      </c>
      <c r="Y1264" s="3" t="str">
        <f t="shared" si="199"/>
        <v>OK</v>
      </c>
    </row>
    <row r="1265" spans="1:25" x14ac:dyDescent="0.25">
      <c r="A1265" s="3" t="str">
        <f>Raw_Data!A1265</f>
        <v>f9436f14-5021-4177-9206-b79da434105c</v>
      </c>
      <c r="B1265" s="3">
        <f>Raw_Data!B1265</f>
        <v>49</v>
      </c>
      <c r="C1265" s="3" t="str">
        <f>Raw_Data!C1265</f>
        <v>Other</v>
      </c>
      <c r="D1265" s="3" t="str">
        <f>Raw_Data!D1265</f>
        <v>Premium</v>
      </c>
      <c r="E1265" s="3">
        <f>Raw_Data!E1265</f>
        <v>22.29</v>
      </c>
      <c r="F1265" s="3">
        <f>Raw_Data!F1265</f>
        <v>19</v>
      </c>
      <c r="G1265" s="3" t="str">
        <f>Raw_Data!G1265</f>
        <v>Africa</v>
      </c>
      <c r="H1265" s="3" t="str">
        <f>Raw_Data!H1265</f>
        <v>Tablet</v>
      </c>
      <c r="I1265" s="3">
        <f>Raw_Data!I1265</f>
        <v>17.989999999999998</v>
      </c>
      <c r="J1265" s="3">
        <f>Raw_Data!J1265</f>
        <v>0</v>
      </c>
      <c r="K1265" s="3" t="str">
        <f>Raw_Data!K1265</f>
        <v>Gift Card</v>
      </c>
      <c r="L1265" s="3">
        <f>Raw_Data!L1265</f>
        <v>1</v>
      </c>
      <c r="M1265" s="3">
        <f>Raw_Data!M1265</f>
        <v>1.1100000000000001</v>
      </c>
      <c r="N1265" s="3" t="str">
        <f>Raw_Data!N1265</f>
        <v>Comedy</v>
      </c>
      <c r="O1265" s="3" t="str">
        <f t="shared" si="190"/>
        <v>45-54</v>
      </c>
      <c r="P1265" s="3" t="str">
        <f t="shared" si="191"/>
        <v>10-24h</v>
      </c>
      <c r="Q1265" s="3" t="str">
        <f t="shared" si="192"/>
        <v>8-21d</v>
      </c>
      <c r="R1265" s="3" t="str">
        <f t="shared" si="193"/>
        <v>Medium</v>
      </c>
      <c r="S1265" s="3" t="str">
        <f t="shared" si="194"/>
        <v>High</v>
      </c>
      <c r="T1265" s="3" t="str">
        <f t="shared" si="195"/>
        <v>Active</v>
      </c>
      <c r="U1265" s="4">
        <f>1/(1+EXP(-(Predictive_Model!$B$5+((B1265-Predictive_Model!$B$20)/Predictive_Model!$C$20)*Predictive_Model!$D$20+((E1265-Predictive_Model!$B$21)/Predictive_Model!$C$21)*Predictive_Model!$D$21+((F1265-Predictive_Model!$B$22)/Predictive_Model!$C$22)*Predictive_Model!$D$22+((I1265-Predictive_Model!$B$23)/Predictive_Model!$C$23)*Predictive_Model!$D$23+((L1265-Predictive_Model!$B$24)/Predictive_Model!$C$24)*Predictive_Model!$D$24+((M1265-Predictive_Model!$B$25)/Predictive_Model!$C$25)*Predictive_Model!$D$25+IF(C1265="Male",Predictive_Model!$D$31,IF(C1265="Other",Predictive_Model!$D$32,0))+IF(D1265="Premium",Predictive_Model!$D$34,IF(D1265="Standard",Predictive_Model!$D$35,0))+IF(G1265="Asia",Predictive_Model!$D$37,IF(G1265="Europe",Predictive_Model!$D$38,IF(G1265="North America",Predictive_Model!$D$39,IF(G1265="Oceania",Predictive_Model!$D$40,IF(G1265="South America",Predictive_Model!$D$41,0)))))+IF(H1265="Laptop",Predictive_Model!$D$43,IF(H1265="Mobile",Predictive_Model!$D$44,IF(H1265="TV",Predictive_Model!$D$45,IF(H1265="Tablet",Predictive_Model!$D$46,0))))+IF(K1265="Crypto",Predictive_Model!$D$48,IF(K1265="Debit Card",Predictive_Model!$D$49,IF(K1265="Gift Card",Predictive_Model!$D$50,IF(K1265="PayPal",Predictive_Model!$D$51,0))))+IF(N1265="Comedy",Predictive_Model!$D$53,IF(N1265="Documentary",Predictive_Model!$D$54,IF(N1265="Drama",Predictive_Model!$D$55,IF(N1265="Horror",Predictive_Model!$D$56,IF(N1265="Romance",Predictive_Model!$D$57,IF(N1265="Sci-Fi",Predictive_Model!$D$58,0)))))))))</f>
        <v>4.5178292981809531E-2</v>
      </c>
      <c r="V1265" s="3" t="str">
        <f t="shared" si="196"/>
        <v>Low</v>
      </c>
      <c r="W1265" s="6">
        <f t="shared" si="197"/>
        <v>0.81275749074275339</v>
      </c>
      <c r="X1265" s="3" t="str">
        <f t="shared" si="198"/>
        <v>Monitor</v>
      </c>
      <c r="Y1265" s="3" t="str">
        <f t="shared" si="199"/>
        <v>OK</v>
      </c>
    </row>
    <row r="1266" spans="1:25" x14ac:dyDescent="0.25">
      <c r="A1266" s="3" t="str">
        <f>Raw_Data!A1266</f>
        <v>dccfb706-58be-4f82-9f92-b806781953e0</v>
      </c>
      <c r="B1266" s="3">
        <f>Raw_Data!B1266</f>
        <v>23</v>
      </c>
      <c r="C1266" s="3" t="str">
        <f>Raw_Data!C1266</f>
        <v>Male</v>
      </c>
      <c r="D1266" s="3" t="str">
        <f>Raw_Data!D1266</f>
        <v>Basic</v>
      </c>
      <c r="E1266" s="3">
        <f>Raw_Data!E1266</f>
        <v>10.37</v>
      </c>
      <c r="F1266" s="3">
        <f>Raw_Data!F1266</f>
        <v>30</v>
      </c>
      <c r="G1266" s="3" t="str">
        <f>Raw_Data!G1266</f>
        <v>Oceania</v>
      </c>
      <c r="H1266" s="3" t="str">
        <f>Raw_Data!H1266</f>
        <v>Tablet</v>
      </c>
      <c r="I1266" s="3">
        <f>Raw_Data!I1266</f>
        <v>8.99</v>
      </c>
      <c r="J1266" s="3">
        <f>Raw_Data!J1266</f>
        <v>0</v>
      </c>
      <c r="K1266" s="3" t="str">
        <f>Raw_Data!K1266</f>
        <v>PayPal</v>
      </c>
      <c r="L1266" s="3">
        <f>Raw_Data!L1266</f>
        <v>2</v>
      </c>
      <c r="M1266" s="3">
        <f>Raw_Data!M1266</f>
        <v>0.33</v>
      </c>
      <c r="N1266" s="3" t="str">
        <f>Raw_Data!N1266</f>
        <v>Drama</v>
      </c>
      <c r="O1266" s="3" t="str">
        <f t="shared" si="190"/>
        <v>18-24</v>
      </c>
      <c r="P1266" s="3" t="str">
        <f t="shared" si="191"/>
        <v>10-24h</v>
      </c>
      <c r="Q1266" s="3" t="str">
        <f t="shared" si="192"/>
        <v>22-45d</v>
      </c>
      <c r="R1266" s="3" t="str">
        <f t="shared" si="193"/>
        <v>Medium</v>
      </c>
      <c r="S1266" s="3" t="str">
        <f t="shared" si="194"/>
        <v>Low</v>
      </c>
      <c r="T1266" s="3" t="str">
        <f t="shared" si="195"/>
        <v>Active</v>
      </c>
      <c r="U1266" s="4">
        <f>1/(1+EXP(-(Predictive_Model!$B$5+((B1266-Predictive_Model!$B$20)/Predictive_Model!$C$20)*Predictive_Model!$D$20+((E1266-Predictive_Model!$B$21)/Predictive_Model!$C$21)*Predictive_Model!$D$21+((F1266-Predictive_Model!$B$22)/Predictive_Model!$C$22)*Predictive_Model!$D$22+((I1266-Predictive_Model!$B$23)/Predictive_Model!$C$23)*Predictive_Model!$D$23+((L1266-Predictive_Model!$B$24)/Predictive_Model!$C$24)*Predictive_Model!$D$24+((M1266-Predictive_Model!$B$25)/Predictive_Model!$C$25)*Predictive_Model!$D$25+IF(C1266="Male",Predictive_Model!$D$31,IF(C1266="Other",Predictive_Model!$D$32,0))+IF(D1266="Premium",Predictive_Model!$D$34,IF(D1266="Standard",Predictive_Model!$D$35,0))+IF(G1266="Asia",Predictive_Model!$D$37,IF(G1266="Europe",Predictive_Model!$D$38,IF(G1266="North America",Predictive_Model!$D$39,IF(G1266="Oceania",Predictive_Model!$D$40,IF(G1266="South America",Predictive_Model!$D$41,0)))))+IF(H1266="Laptop",Predictive_Model!$D$43,IF(H1266="Mobile",Predictive_Model!$D$44,IF(H1266="TV",Predictive_Model!$D$45,IF(H1266="Tablet",Predictive_Model!$D$46,0))))+IF(K1266="Crypto",Predictive_Model!$D$48,IF(K1266="Debit Card",Predictive_Model!$D$49,IF(K1266="Gift Card",Predictive_Model!$D$50,IF(K1266="PayPal",Predictive_Model!$D$51,0))))+IF(N1266="Comedy",Predictive_Model!$D$53,IF(N1266="Documentary",Predictive_Model!$D$54,IF(N1266="Drama",Predictive_Model!$D$55,IF(N1266="Horror",Predictive_Model!$D$56,IF(N1266="Romance",Predictive_Model!$D$57,IF(N1266="Sci-Fi",Predictive_Model!$D$58,0)))))))))</f>
        <v>0.99548092529645871</v>
      </c>
      <c r="V1266" s="3" t="str">
        <f t="shared" si="196"/>
        <v>Critical</v>
      </c>
      <c r="W1266" s="6">
        <f t="shared" si="197"/>
        <v>8.9493735184151646</v>
      </c>
      <c r="X1266" s="3" t="str">
        <f t="shared" si="198"/>
        <v>Priority 2</v>
      </c>
      <c r="Y1266" s="3" t="str">
        <f t="shared" si="199"/>
        <v>OK</v>
      </c>
    </row>
    <row r="1267" spans="1:25" x14ac:dyDescent="0.25">
      <c r="A1267" s="3" t="str">
        <f>Raw_Data!A1267</f>
        <v>9c9899e3-1edf-4b8b-9c6d-ceedbc530a70</v>
      </c>
      <c r="B1267" s="3">
        <f>Raw_Data!B1267</f>
        <v>24</v>
      </c>
      <c r="C1267" s="3" t="str">
        <f>Raw_Data!C1267</f>
        <v>Female</v>
      </c>
      <c r="D1267" s="3" t="str">
        <f>Raw_Data!D1267</f>
        <v>Basic</v>
      </c>
      <c r="E1267" s="3">
        <f>Raw_Data!E1267</f>
        <v>21.04</v>
      </c>
      <c r="F1267" s="3">
        <f>Raw_Data!F1267</f>
        <v>10</v>
      </c>
      <c r="G1267" s="3" t="str">
        <f>Raw_Data!G1267</f>
        <v>Oceania</v>
      </c>
      <c r="H1267" s="3" t="str">
        <f>Raw_Data!H1267</f>
        <v>Tablet</v>
      </c>
      <c r="I1267" s="3">
        <f>Raw_Data!I1267</f>
        <v>8.99</v>
      </c>
      <c r="J1267" s="3">
        <f>Raw_Data!J1267</f>
        <v>0</v>
      </c>
      <c r="K1267" s="3" t="str">
        <f>Raw_Data!K1267</f>
        <v>Gift Card</v>
      </c>
      <c r="L1267" s="3">
        <f>Raw_Data!L1267</f>
        <v>2</v>
      </c>
      <c r="M1267" s="3">
        <f>Raw_Data!M1267</f>
        <v>1.91</v>
      </c>
      <c r="N1267" s="3" t="str">
        <f>Raw_Data!N1267</f>
        <v>Action</v>
      </c>
      <c r="O1267" s="3" t="str">
        <f t="shared" si="190"/>
        <v>18-24</v>
      </c>
      <c r="P1267" s="3" t="str">
        <f t="shared" si="191"/>
        <v>10-24h</v>
      </c>
      <c r="Q1267" s="3" t="str">
        <f t="shared" si="192"/>
        <v>8-21d</v>
      </c>
      <c r="R1267" s="3" t="str">
        <f t="shared" si="193"/>
        <v>Medium</v>
      </c>
      <c r="S1267" s="3" t="str">
        <f t="shared" si="194"/>
        <v>Low</v>
      </c>
      <c r="T1267" s="3" t="str">
        <f t="shared" si="195"/>
        <v>Active</v>
      </c>
      <c r="U1267" s="4">
        <f>1/(1+EXP(-(Predictive_Model!$B$5+((B1267-Predictive_Model!$B$20)/Predictive_Model!$C$20)*Predictive_Model!$D$20+((E1267-Predictive_Model!$B$21)/Predictive_Model!$C$21)*Predictive_Model!$D$21+((F1267-Predictive_Model!$B$22)/Predictive_Model!$C$22)*Predictive_Model!$D$22+((I1267-Predictive_Model!$B$23)/Predictive_Model!$C$23)*Predictive_Model!$D$23+((L1267-Predictive_Model!$B$24)/Predictive_Model!$C$24)*Predictive_Model!$D$24+((M1267-Predictive_Model!$B$25)/Predictive_Model!$C$25)*Predictive_Model!$D$25+IF(C1267="Male",Predictive_Model!$D$31,IF(C1267="Other",Predictive_Model!$D$32,0))+IF(D1267="Premium",Predictive_Model!$D$34,IF(D1267="Standard",Predictive_Model!$D$35,0))+IF(G1267="Asia",Predictive_Model!$D$37,IF(G1267="Europe",Predictive_Model!$D$38,IF(G1267="North America",Predictive_Model!$D$39,IF(G1267="Oceania",Predictive_Model!$D$40,IF(G1267="South America",Predictive_Model!$D$41,0)))))+IF(H1267="Laptop",Predictive_Model!$D$43,IF(H1267="Mobile",Predictive_Model!$D$44,IF(H1267="TV",Predictive_Model!$D$45,IF(H1267="Tablet",Predictive_Model!$D$46,0))))+IF(K1267="Crypto",Predictive_Model!$D$48,IF(K1267="Debit Card",Predictive_Model!$D$49,IF(K1267="Gift Card",Predictive_Model!$D$50,IF(K1267="PayPal",Predictive_Model!$D$51,0))))+IF(N1267="Comedy",Predictive_Model!$D$53,IF(N1267="Documentary",Predictive_Model!$D$54,IF(N1267="Drama",Predictive_Model!$D$55,IF(N1267="Horror",Predictive_Model!$D$56,IF(N1267="Romance",Predictive_Model!$D$57,IF(N1267="Sci-Fi",Predictive_Model!$D$58,0)))))))))</f>
        <v>6.3085109072645279E-2</v>
      </c>
      <c r="V1267" s="3" t="str">
        <f t="shared" si="196"/>
        <v>Low</v>
      </c>
      <c r="W1267" s="6">
        <f t="shared" si="197"/>
        <v>0.56713513056308107</v>
      </c>
      <c r="X1267" s="3" t="str">
        <f t="shared" si="198"/>
        <v>Monitor</v>
      </c>
      <c r="Y1267" s="3" t="str">
        <f t="shared" si="199"/>
        <v>OK</v>
      </c>
    </row>
    <row r="1268" spans="1:25" x14ac:dyDescent="0.25">
      <c r="A1268" s="3" t="str">
        <f>Raw_Data!A1268</f>
        <v>19e566a9-a789-4194-92eb-1a06b989a8d5</v>
      </c>
      <c r="B1268" s="3">
        <f>Raw_Data!B1268</f>
        <v>31</v>
      </c>
      <c r="C1268" s="3" t="str">
        <f>Raw_Data!C1268</f>
        <v>Other</v>
      </c>
      <c r="D1268" s="3" t="str">
        <f>Raw_Data!D1268</f>
        <v>Standard</v>
      </c>
      <c r="E1268" s="3">
        <f>Raw_Data!E1268</f>
        <v>8.02</v>
      </c>
      <c r="F1268" s="3">
        <f>Raw_Data!F1268</f>
        <v>28</v>
      </c>
      <c r="G1268" s="3" t="str">
        <f>Raw_Data!G1268</f>
        <v>Oceania</v>
      </c>
      <c r="H1268" s="3" t="str">
        <f>Raw_Data!H1268</f>
        <v>TV</v>
      </c>
      <c r="I1268" s="3">
        <f>Raw_Data!I1268</f>
        <v>13.99</v>
      </c>
      <c r="J1268" s="3">
        <f>Raw_Data!J1268</f>
        <v>0</v>
      </c>
      <c r="K1268" s="3" t="str">
        <f>Raw_Data!K1268</f>
        <v>Gift Card</v>
      </c>
      <c r="L1268" s="3">
        <f>Raw_Data!L1268</f>
        <v>5</v>
      </c>
      <c r="M1268" s="3">
        <f>Raw_Data!M1268</f>
        <v>0.28000000000000003</v>
      </c>
      <c r="N1268" s="3" t="str">
        <f>Raw_Data!N1268</f>
        <v>Drama</v>
      </c>
      <c r="O1268" s="3" t="str">
        <f t="shared" si="190"/>
        <v>25-34</v>
      </c>
      <c r="P1268" s="3" t="str">
        <f t="shared" si="191"/>
        <v>&lt;10h</v>
      </c>
      <c r="Q1268" s="3" t="str">
        <f t="shared" si="192"/>
        <v>22-45d</v>
      </c>
      <c r="R1268" s="3" t="str">
        <f t="shared" si="193"/>
        <v>Medium</v>
      </c>
      <c r="S1268" s="3" t="str">
        <f t="shared" si="194"/>
        <v>Mid</v>
      </c>
      <c r="T1268" s="3" t="str">
        <f t="shared" si="195"/>
        <v>Active</v>
      </c>
      <c r="U1268" s="4">
        <f>1/(1+EXP(-(Predictive_Model!$B$5+((B1268-Predictive_Model!$B$20)/Predictive_Model!$C$20)*Predictive_Model!$D$20+((E1268-Predictive_Model!$B$21)/Predictive_Model!$C$21)*Predictive_Model!$D$21+((F1268-Predictive_Model!$B$22)/Predictive_Model!$C$22)*Predictive_Model!$D$22+((I1268-Predictive_Model!$B$23)/Predictive_Model!$C$23)*Predictive_Model!$D$23+((L1268-Predictive_Model!$B$24)/Predictive_Model!$C$24)*Predictive_Model!$D$24+((M1268-Predictive_Model!$B$25)/Predictive_Model!$C$25)*Predictive_Model!$D$25+IF(C1268="Male",Predictive_Model!$D$31,IF(C1268="Other",Predictive_Model!$D$32,0))+IF(D1268="Premium",Predictive_Model!$D$34,IF(D1268="Standard",Predictive_Model!$D$35,0))+IF(G1268="Asia",Predictive_Model!$D$37,IF(G1268="Europe",Predictive_Model!$D$38,IF(G1268="North America",Predictive_Model!$D$39,IF(G1268="Oceania",Predictive_Model!$D$40,IF(G1268="South America",Predictive_Model!$D$41,0)))))+IF(H1268="Laptop",Predictive_Model!$D$43,IF(H1268="Mobile",Predictive_Model!$D$44,IF(H1268="TV",Predictive_Model!$D$45,IF(H1268="Tablet",Predictive_Model!$D$46,0))))+IF(K1268="Crypto",Predictive_Model!$D$48,IF(K1268="Debit Card",Predictive_Model!$D$49,IF(K1268="Gift Card",Predictive_Model!$D$50,IF(K1268="PayPal",Predictive_Model!$D$51,0))))+IF(N1268="Comedy",Predictive_Model!$D$53,IF(N1268="Documentary",Predictive_Model!$D$54,IF(N1268="Drama",Predictive_Model!$D$55,IF(N1268="Horror",Predictive_Model!$D$56,IF(N1268="Romance",Predictive_Model!$D$57,IF(N1268="Sci-Fi",Predictive_Model!$D$58,0)))))))))</f>
        <v>0.77471592011122503</v>
      </c>
      <c r="V1268" s="3" t="str">
        <f t="shared" si="196"/>
        <v>Critical</v>
      </c>
      <c r="W1268" s="6">
        <f t="shared" si="197"/>
        <v>10.838275722356038</v>
      </c>
      <c r="X1268" s="3" t="str">
        <f t="shared" si="198"/>
        <v>Priority 2</v>
      </c>
      <c r="Y1268" s="3" t="str">
        <f t="shared" si="199"/>
        <v>OK</v>
      </c>
    </row>
    <row r="1269" spans="1:25" x14ac:dyDescent="0.25">
      <c r="A1269" s="3" t="str">
        <f>Raw_Data!A1269</f>
        <v>c9f95e61-e079-477f-99b1-1136a2495e2f</v>
      </c>
      <c r="B1269" s="3">
        <f>Raw_Data!B1269</f>
        <v>66</v>
      </c>
      <c r="C1269" s="3" t="str">
        <f>Raw_Data!C1269</f>
        <v>Female</v>
      </c>
      <c r="D1269" s="3" t="str">
        <f>Raw_Data!D1269</f>
        <v>Standard</v>
      </c>
      <c r="E1269" s="3">
        <f>Raw_Data!E1269</f>
        <v>18.96</v>
      </c>
      <c r="F1269" s="3">
        <f>Raw_Data!F1269</f>
        <v>6</v>
      </c>
      <c r="G1269" s="3" t="str">
        <f>Raw_Data!G1269</f>
        <v>South America</v>
      </c>
      <c r="H1269" s="3" t="str">
        <f>Raw_Data!H1269</f>
        <v>Laptop</v>
      </c>
      <c r="I1269" s="3">
        <f>Raw_Data!I1269</f>
        <v>13.99</v>
      </c>
      <c r="J1269" s="3">
        <f>Raw_Data!J1269</f>
        <v>0</v>
      </c>
      <c r="K1269" s="3" t="str">
        <f>Raw_Data!K1269</f>
        <v>Gift Card</v>
      </c>
      <c r="L1269" s="3">
        <f>Raw_Data!L1269</f>
        <v>3</v>
      </c>
      <c r="M1269" s="3">
        <f>Raw_Data!M1269</f>
        <v>2.71</v>
      </c>
      <c r="N1269" s="3" t="str">
        <f>Raw_Data!N1269</f>
        <v>Action</v>
      </c>
      <c r="O1269" s="3" t="str">
        <f t="shared" si="190"/>
        <v>55-70</v>
      </c>
      <c r="P1269" s="3" t="str">
        <f t="shared" si="191"/>
        <v>10-24h</v>
      </c>
      <c r="Q1269" s="3" t="str">
        <f t="shared" si="192"/>
        <v>0-7d</v>
      </c>
      <c r="R1269" s="3" t="str">
        <f t="shared" si="193"/>
        <v>Medium</v>
      </c>
      <c r="S1269" s="3" t="str">
        <f t="shared" si="194"/>
        <v>Mid</v>
      </c>
      <c r="T1269" s="3" t="str">
        <f t="shared" si="195"/>
        <v>Active</v>
      </c>
      <c r="U1269" s="4">
        <f>1/(1+EXP(-(Predictive_Model!$B$5+((B1269-Predictive_Model!$B$20)/Predictive_Model!$C$20)*Predictive_Model!$D$20+((E1269-Predictive_Model!$B$21)/Predictive_Model!$C$21)*Predictive_Model!$D$21+((F1269-Predictive_Model!$B$22)/Predictive_Model!$C$22)*Predictive_Model!$D$22+((I1269-Predictive_Model!$B$23)/Predictive_Model!$C$23)*Predictive_Model!$D$23+((L1269-Predictive_Model!$B$24)/Predictive_Model!$C$24)*Predictive_Model!$D$24+((M1269-Predictive_Model!$B$25)/Predictive_Model!$C$25)*Predictive_Model!$D$25+IF(C1269="Male",Predictive_Model!$D$31,IF(C1269="Other",Predictive_Model!$D$32,0))+IF(D1269="Premium",Predictive_Model!$D$34,IF(D1269="Standard",Predictive_Model!$D$35,0))+IF(G1269="Asia",Predictive_Model!$D$37,IF(G1269="Europe",Predictive_Model!$D$38,IF(G1269="North America",Predictive_Model!$D$39,IF(G1269="Oceania",Predictive_Model!$D$40,IF(G1269="South America",Predictive_Model!$D$41,0)))))+IF(H1269="Laptop",Predictive_Model!$D$43,IF(H1269="Mobile",Predictive_Model!$D$44,IF(H1269="TV",Predictive_Model!$D$45,IF(H1269="Tablet",Predictive_Model!$D$46,0))))+IF(K1269="Crypto",Predictive_Model!$D$48,IF(K1269="Debit Card",Predictive_Model!$D$49,IF(K1269="Gift Card",Predictive_Model!$D$50,IF(K1269="PayPal",Predictive_Model!$D$51,0))))+IF(N1269="Comedy",Predictive_Model!$D$53,IF(N1269="Documentary",Predictive_Model!$D$54,IF(N1269="Drama",Predictive_Model!$D$55,IF(N1269="Horror",Predictive_Model!$D$56,IF(N1269="Romance",Predictive_Model!$D$57,IF(N1269="Sci-Fi",Predictive_Model!$D$58,0)))))))))</f>
        <v>6.0234429273431454E-4</v>
      </c>
      <c r="V1269" s="3" t="str">
        <f t="shared" si="196"/>
        <v>Low</v>
      </c>
      <c r="W1269" s="6">
        <f t="shared" si="197"/>
        <v>8.4267966553530603E-3</v>
      </c>
      <c r="X1269" s="3" t="str">
        <f t="shared" si="198"/>
        <v>Monitor</v>
      </c>
      <c r="Y1269" s="3" t="str">
        <f t="shared" si="199"/>
        <v>OK</v>
      </c>
    </row>
    <row r="1270" spans="1:25" x14ac:dyDescent="0.25">
      <c r="A1270" s="3" t="str">
        <f>Raw_Data!A1270</f>
        <v>3bea04a9-f8bc-4696-b3bb-60ebd979b047</v>
      </c>
      <c r="B1270" s="3">
        <f>Raw_Data!B1270</f>
        <v>65</v>
      </c>
      <c r="C1270" s="3" t="str">
        <f>Raw_Data!C1270</f>
        <v>Other</v>
      </c>
      <c r="D1270" s="3" t="str">
        <f>Raw_Data!D1270</f>
        <v>Basic</v>
      </c>
      <c r="E1270" s="3">
        <f>Raw_Data!E1270</f>
        <v>15.79</v>
      </c>
      <c r="F1270" s="3">
        <f>Raw_Data!F1270</f>
        <v>22</v>
      </c>
      <c r="G1270" s="3" t="str">
        <f>Raw_Data!G1270</f>
        <v>South America</v>
      </c>
      <c r="H1270" s="3" t="str">
        <f>Raw_Data!H1270</f>
        <v>Mobile</v>
      </c>
      <c r="I1270" s="3">
        <f>Raw_Data!I1270</f>
        <v>8.99</v>
      </c>
      <c r="J1270" s="3">
        <f>Raw_Data!J1270</f>
        <v>0</v>
      </c>
      <c r="K1270" s="3" t="str">
        <f>Raw_Data!K1270</f>
        <v>Debit Card</v>
      </c>
      <c r="L1270" s="3">
        <f>Raw_Data!L1270</f>
        <v>5</v>
      </c>
      <c r="M1270" s="3">
        <f>Raw_Data!M1270</f>
        <v>0.69</v>
      </c>
      <c r="N1270" s="3" t="str">
        <f>Raw_Data!N1270</f>
        <v>Sci-Fi</v>
      </c>
      <c r="O1270" s="3" t="str">
        <f t="shared" si="190"/>
        <v>55-70</v>
      </c>
      <c r="P1270" s="3" t="str">
        <f t="shared" si="191"/>
        <v>10-24h</v>
      </c>
      <c r="Q1270" s="3" t="str">
        <f t="shared" si="192"/>
        <v>22-45d</v>
      </c>
      <c r="R1270" s="3" t="str">
        <f t="shared" si="193"/>
        <v>Medium</v>
      </c>
      <c r="S1270" s="3" t="str">
        <f t="shared" si="194"/>
        <v>Low</v>
      </c>
      <c r="T1270" s="3" t="str">
        <f t="shared" si="195"/>
        <v>Active</v>
      </c>
      <c r="U1270" s="4">
        <f>1/(1+EXP(-(Predictive_Model!$B$5+((B1270-Predictive_Model!$B$20)/Predictive_Model!$C$20)*Predictive_Model!$D$20+((E1270-Predictive_Model!$B$21)/Predictive_Model!$C$21)*Predictive_Model!$D$21+((F1270-Predictive_Model!$B$22)/Predictive_Model!$C$22)*Predictive_Model!$D$22+((I1270-Predictive_Model!$B$23)/Predictive_Model!$C$23)*Predictive_Model!$D$23+((L1270-Predictive_Model!$B$24)/Predictive_Model!$C$24)*Predictive_Model!$D$24+((M1270-Predictive_Model!$B$25)/Predictive_Model!$C$25)*Predictive_Model!$D$25+IF(C1270="Male",Predictive_Model!$D$31,IF(C1270="Other",Predictive_Model!$D$32,0))+IF(D1270="Premium",Predictive_Model!$D$34,IF(D1270="Standard",Predictive_Model!$D$35,0))+IF(G1270="Asia",Predictive_Model!$D$37,IF(G1270="Europe",Predictive_Model!$D$38,IF(G1270="North America",Predictive_Model!$D$39,IF(G1270="Oceania",Predictive_Model!$D$40,IF(G1270="South America",Predictive_Model!$D$41,0)))))+IF(H1270="Laptop",Predictive_Model!$D$43,IF(H1270="Mobile",Predictive_Model!$D$44,IF(H1270="TV",Predictive_Model!$D$45,IF(H1270="Tablet",Predictive_Model!$D$46,0))))+IF(K1270="Crypto",Predictive_Model!$D$48,IF(K1270="Debit Card",Predictive_Model!$D$49,IF(K1270="Gift Card",Predictive_Model!$D$50,IF(K1270="PayPal",Predictive_Model!$D$51,0))))+IF(N1270="Comedy",Predictive_Model!$D$53,IF(N1270="Documentary",Predictive_Model!$D$54,IF(N1270="Drama",Predictive_Model!$D$55,IF(N1270="Horror",Predictive_Model!$D$56,IF(N1270="Romance",Predictive_Model!$D$57,IF(N1270="Sci-Fi",Predictive_Model!$D$58,0)))))))))</f>
        <v>0.41018439891363723</v>
      </c>
      <c r="V1270" s="3" t="str">
        <f t="shared" si="196"/>
        <v>Medium</v>
      </c>
      <c r="W1270" s="6">
        <f t="shared" si="197"/>
        <v>3.6875577462335989</v>
      </c>
      <c r="X1270" s="3" t="str">
        <f t="shared" si="198"/>
        <v>Monitor</v>
      </c>
      <c r="Y1270" s="3" t="str">
        <f t="shared" si="199"/>
        <v>OK</v>
      </c>
    </row>
    <row r="1271" spans="1:25" x14ac:dyDescent="0.25">
      <c r="A1271" s="3" t="str">
        <f>Raw_Data!A1271</f>
        <v>23a70fc2-9249-43b1-bef3-ea3121bcc6d4</v>
      </c>
      <c r="B1271" s="3">
        <f>Raw_Data!B1271</f>
        <v>64</v>
      </c>
      <c r="C1271" s="3" t="str">
        <f>Raw_Data!C1271</f>
        <v>Other</v>
      </c>
      <c r="D1271" s="3" t="str">
        <f>Raw_Data!D1271</f>
        <v>Basic</v>
      </c>
      <c r="E1271" s="3">
        <f>Raw_Data!E1271</f>
        <v>15.26</v>
      </c>
      <c r="F1271" s="3">
        <f>Raw_Data!F1271</f>
        <v>48</v>
      </c>
      <c r="G1271" s="3" t="str">
        <f>Raw_Data!G1271</f>
        <v>Asia</v>
      </c>
      <c r="H1271" s="3" t="str">
        <f>Raw_Data!H1271</f>
        <v>Mobile</v>
      </c>
      <c r="I1271" s="3">
        <f>Raw_Data!I1271</f>
        <v>8.99</v>
      </c>
      <c r="J1271" s="3">
        <f>Raw_Data!J1271</f>
        <v>1</v>
      </c>
      <c r="K1271" s="3" t="str">
        <f>Raw_Data!K1271</f>
        <v>Credit Card</v>
      </c>
      <c r="L1271" s="3">
        <f>Raw_Data!L1271</f>
        <v>1</v>
      </c>
      <c r="M1271" s="3">
        <f>Raw_Data!M1271</f>
        <v>0.31</v>
      </c>
      <c r="N1271" s="3" t="str">
        <f>Raw_Data!N1271</f>
        <v>Comedy</v>
      </c>
      <c r="O1271" s="3" t="str">
        <f t="shared" si="190"/>
        <v>55-70</v>
      </c>
      <c r="P1271" s="3" t="str">
        <f t="shared" si="191"/>
        <v>10-24h</v>
      </c>
      <c r="Q1271" s="3" t="str">
        <f t="shared" si="192"/>
        <v>46-60d</v>
      </c>
      <c r="R1271" s="3" t="str">
        <f t="shared" si="193"/>
        <v>Medium</v>
      </c>
      <c r="S1271" s="3" t="str">
        <f t="shared" si="194"/>
        <v>Low</v>
      </c>
      <c r="T1271" s="3" t="str">
        <f t="shared" si="195"/>
        <v>Churned</v>
      </c>
      <c r="U1271" s="4">
        <f>1/(1+EXP(-(Predictive_Model!$B$5+((B1271-Predictive_Model!$B$20)/Predictive_Model!$C$20)*Predictive_Model!$D$20+((E1271-Predictive_Model!$B$21)/Predictive_Model!$C$21)*Predictive_Model!$D$21+((F1271-Predictive_Model!$B$22)/Predictive_Model!$C$22)*Predictive_Model!$D$22+((I1271-Predictive_Model!$B$23)/Predictive_Model!$C$23)*Predictive_Model!$D$23+((L1271-Predictive_Model!$B$24)/Predictive_Model!$C$24)*Predictive_Model!$D$24+((M1271-Predictive_Model!$B$25)/Predictive_Model!$C$25)*Predictive_Model!$D$25+IF(C1271="Male",Predictive_Model!$D$31,IF(C1271="Other",Predictive_Model!$D$32,0))+IF(D1271="Premium",Predictive_Model!$D$34,IF(D1271="Standard",Predictive_Model!$D$35,0))+IF(G1271="Asia",Predictive_Model!$D$37,IF(G1271="Europe",Predictive_Model!$D$38,IF(G1271="North America",Predictive_Model!$D$39,IF(G1271="Oceania",Predictive_Model!$D$40,IF(G1271="South America",Predictive_Model!$D$41,0)))))+IF(H1271="Laptop",Predictive_Model!$D$43,IF(H1271="Mobile",Predictive_Model!$D$44,IF(H1271="TV",Predictive_Model!$D$45,IF(H1271="Tablet",Predictive_Model!$D$46,0))))+IF(K1271="Crypto",Predictive_Model!$D$48,IF(K1271="Debit Card",Predictive_Model!$D$49,IF(K1271="Gift Card",Predictive_Model!$D$50,IF(K1271="PayPal",Predictive_Model!$D$51,0))))+IF(N1271="Comedy",Predictive_Model!$D$53,IF(N1271="Documentary",Predictive_Model!$D$54,IF(N1271="Drama",Predictive_Model!$D$55,IF(N1271="Horror",Predictive_Model!$D$56,IF(N1271="Romance",Predictive_Model!$D$57,IF(N1271="Sci-Fi",Predictive_Model!$D$58,0)))))))))</f>
        <v>0.9991265833368308</v>
      </c>
      <c r="V1271" s="3" t="str">
        <f t="shared" si="196"/>
        <v>Critical</v>
      </c>
      <c r="W1271" s="6">
        <f t="shared" si="197"/>
        <v>8.99</v>
      </c>
      <c r="X1271" s="3" t="str">
        <f t="shared" si="198"/>
        <v>Priority 2</v>
      </c>
      <c r="Y1271" s="3" t="str">
        <f t="shared" si="199"/>
        <v>OK</v>
      </c>
    </row>
    <row r="1272" spans="1:25" x14ac:dyDescent="0.25">
      <c r="A1272" s="3" t="str">
        <f>Raw_Data!A1272</f>
        <v>46f6a6ef-156a-4979-892f-f6912d017577</v>
      </c>
      <c r="B1272" s="3">
        <f>Raw_Data!B1272</f>
        <v>29</v>
      </c>
      <c r="C1272" s="3" t="str">
        <f>Raw_Data!C1272</f>
        <v>Female</v>
      </c>
      <c r="D1272" s="3" t="str">
        <f>Raw_Data!D1272</f>
        <v>Basic</v>
      </c>
      <c r="E1272" s="3">
        <f>Raw_Data!E1272</f>
        <v>0.36</v>
      </c>
      <c r="F1272" s="3">
        <f>Raw_Data!F1272</f>
        <v>3</v>
      </c>
      <c r="G1272" s="3" t="str">
        <f>Raw_Data!G1272</f>
        <v>Asia</v>
      </c>
      <c r="H1272" s="3" t="str">
        <f>Raw_Data!H1272</f>
        <v>Mobile</v>
      </c>
      <c r="I1272" s="3">
        <f>Raw_Data!I1272</f>
        <v>8.99</v>
      </c>
      <c r="J1272" s="3">
        <f>Raw_Data!J1272</f>
        <v>1</v>
      </c>
      <c r="K1272" s="3" t="str">
        <f>Raw_Data!K1272</f>
        <v>Debit Card</v>
      </c>
      <c r="L1272" s="3">
        <f>Raw_Data!L1272</f>
        <v>4</v>
      </c>
      <c r="M1272" s="3">
        <f>Raw_Data!M1272</f>
        <v>0.09</v>
      </c>
      <c r="N1272" s="3" t="str">
        <f>Raw_Data!N1272</f>
        <v>Horror</v>
      </c>
      <c r="O1272" s="3" t="str">
        <f t="shared" si="190"/>
        <v>25-34</v>
      </c>
      <c r="P1272" s="3" t="str">
        <f t="shared" si="191"/>
        <v>&lt;10h</v>
      </c>
      <c r="Q1272" s="3" t="str">
        <f t="shared" si="192"/>
        <v>0-7d</v>
      </c>
      <c r="R1272" s="3" t="str">
        <f t="shared" si="193"/>
        <v>Medium</v>
      </c>
      <c r="S1272" s="3" t="str">
        <f t="shared" si="194"/>
        <v>Low</v>
      </c>
      <c r="T1272" s="3" t="str">
        <f t="shared" si="195"/>
        <v>Churned</v>
      </c>
      <c r="U1272" s="4">
        <f>1/(1+EXP(-(Predictive_Model!$B$5+((B1272-Predictive_Model!$B$20)/Predictive_Model!$C$20)*Predictive_Model!$D$20+((E1272-Predictive_Model!$B$21)/Predictive_Model!$C$21)*Predictive_Model!$D$21+((F1272-Predictive_Model!$B$22)/Predictive_Model!$C$22)*Predictive_Model!$D$22+((I1272-Predictive_Model!$B$23)/Predictive_Model!$C$23)*Predictive_Model!$D$23+((L1272-Predictive_Model!$B$24)/Predictive_Model!$C$24)*Predictive_Model!$D$24+((M1272-Predictive_Model!$B$25)/Predictive_Model!$C$25)*Predictive_Model!$D$25+IF(C1272="Male",Predictive_Model!$D$31,IF(C1272="Other",Predictive_Model!$D$32,0))+IF(D1272="Premium",Predictive_Model!$D$34,IF(D1272="Standard",Predictive_Model!$D$35,0))+IF(G1272="Asia",Predictive_Model!$D$37,IF(G1272="Europe",Predictive_Model!$D$38,IF(G1272="North America",Predictive_Model!$D$39,IF(G1272="Oceania",Predictive_Model!$D$40,IF(G1272="South America",Predictive_Model!$D$41,0)))))+IF(H1272="Laptop",Predictive_Model!$D$43,IF(H1272="Mobile",Predictive_Model!$D$44,IF(H1272="TV",Predictive_Model!$D$45,IF(H1272="Tablet",Predictive_Model!$D$46,0))))+IF(K1272="Crypto",Predictive_Model!$D$48,IF(K1272="Debit Card",Predictive_Model!$D$49,IF(K1272="Gift Card",Predictive_Model!$D$50,IF(K1272="PayPal",Predictive_Model!$D$51,0))))+IF(N1272="Comedy",Predictive_Model!$D$53,IF(N1272="Documentary",Predictive_Model!$D$54,IF(N1272="Drama",Predictive_Model!$D$55,IF(N1272="Horror",Predictive_Model!$D$56,IF(N1272="Romance",Predictive_Model!$D$57,IF(N1272="Sci-Fi",Predictive_Model!$D$58,0)))))))))</f>
        <v>0.97625099743050259</v>
      </c>
      <c r="V1272" s="3" t="str">
        <f t="shared" si="196"/>
        <v>Critical</v>
      </c>
      <c r="W1272" s="6">
        <f t="shared" si="197"/>
        <v>8.99</v>
      </c>
      <c r="X1272" s="3" t="str">
        <f t="shared" si="198"/>
        <v>Priority 2</v>
      </c>
      <c r="Y1272" s="3" t="str">
        <f t="shared" si="199"/>
        <v>OK</v>
      </c>
    </row>
    <row r="1273" spans="1:25" x14ac:dyDescent="0.25">
      <c r="A1273" s="3" t="str">
        <f>Raw_Data!A1273</f>
        <v>f426cb2e-e7cc-4571-bedf-ab5972f5ec5e</v>
      </c>
      <c r="B1273" s="3">
        <f>Raw_Data!B1273</f>
        <v>55</v>
      </c>
      <c r="C1273" s="3" t="str">
        <f>Raw_Data!C1273</f>
        <v>Female</v>
      </c>
      <c r="D1273" s="3" t="str">
        <f>Raw_Data!D1273</f>
        <v>Premium</v>
      </c>
      <c r="E1273" s="3">
        <f>Raw_Data!E1273</f>
        <v>20.71</v>
      </c>
      <c r="F1273" s="3">
        <f>Raw_Data!F1273</f>
        <v>7</v>
      </c>
      <c r="G1273" s="3" t="str">
        <f>Raw_Data!G1273</f>
        <v>North America</v>
      </c>
      <c r="H1273" s="3" t="str">
        <f>Raw_Data!H1273</f>
        <v>Mobile</v>
      </c>
      <c r="I1273" s="3">
        <f>Raw_Data!I1273</f>
        <v>17.989999999999998</v>
      </c>
      <c r="J1273" s="3">
        <f>Raw_Data!J1273</f>
        <v>0</v>
      </c>
      <c r="K1273" s="3" t="str">
        <f>Raw_Data!K1273</f>
        <v>Debit Card</v>
      </c>
      <c r="L1273" s="3">
        <f>Raw_Data!L1273</f>
        <v>5</v>
      </c>
      <c r="M1273" s="3">
        <f>Raw_Data!M1273</f>
        <v>2.59</v>
      </c>
      <c r="N1273" s="3" t="str">
        <f>Raw_Data!N1273</f>
        <v>Sci-Fi</v>
      </c>
      <c r="O1273" s="3" t="str">
        <f t="shared" si="190"/>
        <v>55-70</v>
      </c>
      <c r="P1273" s="3" t="str">
        <f t="shared" si="191"/>
        <v>10-24h</v>
      </c>
      <c r="Q1273" s="3" t="str">
        <f t="shared" si="192"/>
        <v>0-7d</v>
      </c>
      <c r="R1273" s="3" t="str">
        <f t="shared" si="193"/>
        <v>Medium</v>
      </c>
      <c r="S1273" s="3" t="str">
        <f t="shared" si="194"/>
        <v>High</v>
      </c>
      <c r="T1273" s="3" t="str">
        <f t="shared" si="195"/>
        <v>Active</v>
      </c>
      <c r="U1273" s="4">
        <f>1/(1+EXP(-(Predictive_Model!$B$5+((B1273-Predictive_Model!$B$20)/Predictive_Model!$C$20)*Predictive_Model!$D$20+((E1273-Predictive_Model!$B$21)/Predictive_Model!$C$21)*Predictive_Model!$D$21+((F1273-Predictive_Model!$B$22)/Predictive_Model!$C$22)*Predictive_Model!$D$22+((I1273-Predictive_Model!$B$23)/Predictive_Model!$C$23)*Predictive_Model!$D$23+((L1273-Predictive_Model!$B$24)/Predictive_Model!$C$24)*Predictive_Model!$D$24+((M1273-Predictive_Model!$B$25)/Predictive_Model!$C$25)*Predictive_Model!$D$25+IF(C1273="Male",Predictive_Model!$D$31,IF(C1273="Other",Predictive_Model!$D$32,0))+IF(D1273="Premium",Predictive_Model!$D$34,IF(D1273="Standard",Predictive_Model!$D$35,0))+IF(G1273="Asia",Predictive_Model!$D$37,IF(G1273="Europe",Predictive_Model!$D$38,IF(G1273="North America",Predictive_Model!$D$39,IF(G1273="Oceania",Predictive_Model!$D$40,IF(G1273="South America",Predictive_Model!$D$41,0)))))+IF(H1273="Laptop",Predictive_Model!$D$43,IF(H1273="Mobile",Predictive_Model!$D$44,IF(H1273="TV",Predictive_Model!$D$45,IF(H1273="Tablet",Predictive_Model!$D$46,0))))+IF(K1273="Crypto",Predictive_Model!$D$48,IF(K1273="Debit Card",Predictive_Model!$D$49,IF(K1273="Gift Card",Predictive_Model!$D$50,IF(K1273="PayPal",Predictive_Model!$D$51,0))))+IF(N1273="Comedy",Predictive_Model!$D$53,IF(N1273="Documentary",Predictive_Model!$D$54,IF(N1273="Drama",Predictive_Model!$D$55,IF(N1273="Horror",Predictive_Model!$D$56,IF(N1273="Romance",Predictive_Model!$D$57,IF(N1273="Sci-Fi",Predictive_Model!$D$58,0)))))))))</f>
        <v>4.8032006687930791E-5</v>
      </c>
      <c r="V1273" s="3" t="str">
        <f t="shared" si="196"/>
        <v>Low</v>
      </c>
      <c r="W1273" s="6">
        <f t="shared" si="197"/>
        <v>8.6409580031587482E-4</v>
      </c>
      <c r="X1273" s="3" t="str">
        <f t="shared" si="198"/>
        <v>Monitor</v>
      </c>
      <c r="Y1273" s="3" t="str">
        <f t="shared" si="199"/>
        <v>OK</v>
      </c>
    </row>
    <row r="1274" spans="1:25" x14ac:dyDescent="0.25">
      <c r="A1274" s="3" t="str">
        <f>Raw_Data!A1274</f>
        <v>0017c041-a14b-4780-9d9a-7a99558a0768</v>
      </c>
      <c r="B1274" s="3">
        <f>Raw_Data!B1274</f>
        <v>62</v>
      </c>
      <c r="C1274" s="3" t="str">
        <f>Raw_Data!C1274</f>
        <v>Male</v>
      </c>
      <c r="D1274" s="3" t="str">
        <f>Raw_Data!D1274</f>
        <v>Basic</v>
      </c>
      <c r="E1274" s="3">
        <f>Raw_Data!E1274</f>
        <v>11.99</v>
      </c>
      <c r="F1274" s="3">
        <f>Raw_Data!F1274</f>
        <v>7</v>
      </c>
      <c r="G1274" s="3" t="str">
        <f>Raw_Data!G1274</f>
        <v>Europe</v>
      </c>
      <c r="H1274" s="3" t="str">
        <f>Raw_Data!H1274</f>
        <v>TV</v>
      </c>
      <c r="I1274" s="3">
        <f>Raw_Data!I1274</f>
        <v>8.99</v>
      </c>
      <c r="J1274" s="3">
        <f>Raw_Data!J1274</f>
        <v>0</v>
      </c>
      <c r="K1274" s="3" t="str">
        <f>Raw_Data!K1274</f>
        <v>PayPal</v>
      </c>
      <c r="L1274" s="3">
        <f>Raw_Data!L1274</f>
        <v>2</v>
      </c>
      <c r="M1274" s="3">
        <f>Raw_Data!M1274</f>
        <v>1.5</v>
      </c>
      <c r="N1274" s="3" t="str">
        <f>Raw_Data!N1274</f>
        <v>Romance</v>
      </c>
      <c r="O1274" s="3" t="str">
        <f t="shared" si="190"/>
        <v>55-70</v>
      </c>
      <c r="P1274" s="3" t="str">
        <f t="shared" si="191"/>
        <v>10-24h</v>
      </c>
      <c r="Q1274" s="3" t="str">
        <f t="shared" si="192"/>
        <v>0-7d</v>
      </c>
      <c r="R1274" s="3" t="str">
        <f t="shared" si="193"/>
        <v>Medium</v>
      </c>
      <c r="S1274" s="3" t="str">
        <f t="shared" si="194"/>
        <v>Low</v>
      </c>
      <c r="T1274" s="3" t="str">
        <f t="shared" si="195"/>
        <v>Active</v>
      </c>
      <c r="U1274" s="4">
        <f>1/(1+EXP(-(Predictive_Model!$B$5+((B1274-Predictive_Model!$B$20)/Predictive_Model!$C$20)*Predictive_Model!$D$20+((E1274-Predictive_Model!$B$21)/Predictive_Model!$C$21)*Predictive_Model!$D$21+((F1274-Predictive_Model!$B$22)/Predictive_Model!$C$22)*Predictive_Model!$D$22+((I1274-Predictive_Model!$B$23)/Predictive_Model!$C$23)*Predictive_Model!$D$23+((L1274-Predictive_Model!$B$24)/Predictive_Model!$C$24)*Predictive_Model!$D$24+((M1274-Predictive_Model!$B$25)/Predictive_Model!$C$25)*Predictive_Model!$D$25+IF(C1274="Male",Predictive_Model!$D$31,IF(C1274="Other",Predictive_Model!$D$32,0))+IF(D1274="Premium",Predictive_Model!$D$34,IF(D1274="Standard",Predictive_Model!$D$35,0))+IF(G1274="Asia",Predictive_Model!$D$37,IF(G1274="Europe",Predictive_Model!$D$38,IF(G1274="North America",Predictive_Model!$D$39,IF(G1274="Oceania",Predictive_Model!$D$40,IF(G1274="South America",Predictive_Model!$D$41,0)))))+IF(H1274="Laptop",Predictive_Model!$D$43,IF(H1274="Mobile",Predictive_Model!$D$44,IF(H1274="TV",Predictive_Model!$D$45,IF(H1274="Tablet",Predictive_Model!$D$46,0))))+IF(K1274="Crypto",Predictive_Model!$D$48,IF(K1274="Debit Card",Predictive_Model!$D$49,IF(K1274="Gift Card",Predictive_Model!$D$50,IF(K1274="PayPal",Predictive_Model!$D$51,0))))+IF(N1274="Comedy",Predictive_Model!$D$53,IF(N1274="Documentary",Predictive_Model!$D$54,IF(N1274="Drama",Predictive_Model!$D$55,IF(N1274="Horror",Predictive_Model!$D$56,IF(N1274="Romance",Predictive_Model!$D$57,IF(N1274="Sci-Fi",Predictive_Model!$D$58,0)))))))))</f>
        <v>0.11893585642383783</v>
      </c>
      <c r="V1274" s="3" t="str">
        <f t="shared" si="196"/>
        <v>Low</v>
      </c>
      <c r="W1274" s="6">
        <f t="shared" si="197"/>
        <v>1.0692333492503021</v>
      </c>
      <c r="X1274" s="3" t="str">
        <f t="shared" si="198"/>
        <v>Monitor</v>
      </c>
      <c r="Y1274" s="3" t="str">
        <f t="shared" si="199"/>
        <v>OK</v>
      </c>
    </row>
    <row r="1275" spans="1:25" x14ac:dyDescent="0.25">
      <c r="A1275" s="3" t="str">
        <f>Raw_Data!A1275</f>
        <v>702a602e-e109-4038-b50b-e599b4d7b76f</v>
      </c>
      <c r="B1275" s="3">
        <f>Raw_Data!B1275</f>
        <v>59</v>
      </c>
      <c r="C1275" s="3" t="str">
        <f>Raw_Data!C1275</f>
        <v>Female</v>
      </c>
      <c r="D1275" s="3" t="str">
        <f>Raw_Data!D1275</f>
        <v>Basic</v>
      </c>
      <c r="E1275" s="3">
        <f>Raw_Data!E1275</f>
        <v>0.75</v>
      </c>
      <c r="F1275" s="3">
        <f>Raw_Data!F1275</f>
        <v>6</v>
      </c>
      <c r="G1275" s="3" t="str">
        <f>Raw_Data!G1275</f>
        <v>Oceania</v>
      </c>
      <c r="H1275" s="3" t="str">
        <f>Raw_Data!H1275</f>
        <v>TV</v>
      </c>
      <c r="I1275" s="3">
        <f>Raw_Data!I1275</f>
        <v>8.99</v>
      </c>
      <c r="J1275" s="3">
        <f>Raw_Data!J1275</f>
        <v>1</v>
      </c>
      <c r="K1275" s="3" t="str">
        <f>Raw_Data!K1275</f>
        <v>Debit Card</v>
      </c>
      <c r="L1275" s="3">
        <f>Raw_Data!L1275</f>
        <v>3</v>
      </c>
      <c r="M1275" s="3">
        <f>Raw_Data!M1275</f>
        <v>0.11</v>
      </c>
      <c r="N1275" s="3" t="str">
        <f>Raw_Data!N1275</f>
        <v>Romance</v>
      </c>
      <c r="O1275" s="3" t="str">
        <f t="shared" si="190"/>
        <v>55-70</v>
      </c>
      <c r="P1275" s="3" t="str">
        <f t="shared" si="191"/>
        <v>&lt;10h</v>
      </c>
      <c r="Q1275" s="3" t="str">
        <f t="shared" si="192"/>
        <v>0-7d</v>
      </c>
      <c r="R1275" s="3" t="str">
        <f t="shared" si="193"/>
        <v>Medium</v>
      </c>
      <c r="S1275" s="3" t="str">
        <f t="shared" si="194"/>
        <v>Low</v>
      </c>
      <c r="T1275" s="3" t="str">
        <f t="shared" si="195"/>
        <v>Churned</v>
      </c>
      <c r="U1275" s="4">
        <f>1/(1+EXP(-(Predictive_Model!$B$5+((B1275-Predictive_Model!$B$20)/Predictive_Model!$C$20)*Predictive_Model!$D$20+((E1275-Predictive_Model!$B$21)/Predictive_Model!$C$21)*Predictive_Model!$D$21+((F1275-Predictive_Model!$B$22)/Predictive_Model!$C$22)*Predictive_Model!$D$22+((I1275-Predictive_Model!$B$23)/Predictive_Model!$C$23)*Predictive_Model!$D$23+((L1275-Predictive_Model!$B$24)/Predictive_Model!$C$24)*Predictive_Model!$D$24+((M1275-Predictive_Model!$B$25)/Predictive_Model!$C$25)*Predictive_Model!$D$25+IF(C1275="Male",Predictive_Model!$D$31,IF(C1275="Other",Predictive_Model!$D$32,0))+IF(D1275="Premium",Predictive_Model!$D$34,IF(D1275="Standard",Predictive_Model!$D$35,0))+IF(G1275="Asia",Predictive_Model!$D$37,IF(G1275="Europe",Predictive_Model!$D$38,IF(G1275="North America",Predictive_Model!$D$39,IF(G1275="Oceania",Predictive_Model!$D$40,IF(G1275="South America",Predictive_Model!$D$41,0)))))+IF(H1275="Laptop",Predictive_Model!$D$43,IF(H1275="Mobile",Predictive_Model!$D$44,IF(H1275="TV",Predictive_Model!$D$45,IF(H1275="Tablet",Predictive_Model!$D$46,0))))+IF(K1275="Crypto",Predictive_Model!$D$48,IF(K1275="Debit Card",Predictive_Model!$D$49,IF(K1275="Gift Card",Predictive_Model!$D$50,IF(K1275="PayPal",Predictive_Model!$D$51,0))))+IF(N1275="Comedy",Predictive_Model!$D$53,IF(N1275="Documentary",Predictive_Model!$D$54,IF(N1275="Drama",Predictive_Model!$D$55,IF(N1275="Horror",Predictive_Model!$D$56,IF(N1275="Romance",Predictive_Model!$D$57,IF(N1275="Sci-Fi",Predictive_Model!$D$58,0)))))))))</f>
        <v>0.95875494516201543</v>
      </c>
      <c r="V1275" s="3" t="str">
        <f t="shared" si="196"/>
        <v>Critical</v>
      </c>
      <c r="W1275" s="6">
        <f t="shared" si="197"/>
        <v>8.99</v>
      </c>
      <c r="X1275" s="3" t="str">
        <f t="shared" si="198"/>
        <v>Priority 2</v>
      </c>
      <c r="Y1275" s="3" t="str">
        <f t="shared" si="199"/>
        <v>OK</v>
      </c>
    </row>
    <row r="1276" spans="1:25" x14ac:dyDescent="0.25">
      <c r="A1276" s="3" t="str">
        <f>Raw_Data!A1276</f>
        <v>8bbf6861-d17e-4548-bf18-f7f295ce59dd</v>
      </c>
      <c r="B1276" s="3">
        <f>Raw_Data!B1276</f>
        <v>55</v>
      </c>
      <c r="C1276" s="3" t="str">
        <f>Raw_Data!C1276</f>
        <v>Other</v>
      </c>
      <c r="D1276" s="3" t="str">
        <f>Raw_Data!D1276</f>
        <v>Standard</v>
      </c>
      <c r="E1276" s="3">
        <f>Raw_Data!E1276</f>
        <v>3.19</v>
      </c>
      <c r="F1276" s="3">
        <f>Raw_Data!F1276</f>
        <v>45</v>
      </c>
      <c r="G1276" s="3" t="str">
        <f>Raw_Data!G1276</f>
        <v>South America</v>
      </c>
      <c r="H1276" s="3" t="str">
        <f>Raw_Data!H1276</f>
        <v>Mobile</v>
      </c>
      <c r="I1276" s="3">
        <f>Raw_Data!I1276</f>
        <v>13.99</v>
      </c>
      <c r="J1276" s="3">
        <f>Raw_Data!J1276</f>
        <v>1</v>
      </c>
      <c r="K1276" s="3" t="str">
        <f>Raw_Data!K1276</f>
        <v>Gift Card</v>
      </c>
      <c r="L1276" s="3">
        <f>Raw_Data!L1276</f>
        <v>2</v>
      </c>
      <c r="M1276" s="3">
        <f>Raw_Data!M1276</f>
        <v>7.0000000000000007E-2</v>
      </c>
      <c r="N1276" s="3" t="str">
        <f>Raw_Data!N1276</f>
        <v>Comedy</v>
      </c>
      <c r="O1276" s="3" t="str">
        <f t="shared" si="190"/>
        <v>55-70</v>
      </c>
      <c r="P1276" s="3" t="str">
        <f t="shared" si="191"/>
        <v>&lt;10h</v>
      </c>
      <c r="Q1276" s="3" t="str">
        <f t="shared" si="192"/>
        <v>22-45d</v>
      </c>
      <c r="R1276" s="3" t="str">
        <f t="shared" si="193"/>
        <v>Medium</v>
      </c>
      <c r="S1276" s="3" t="str">
        <f t="shared" si="194"/>
        <v>Mid</v>
      </c>
      <c r="T1276" s="3" t="str">
        <f t="shared" si="195"/>
        <v>Churned</v>
      </c>
      <c r="U1276" s="4">
        <f>1/(1+EXP(-(Predictive_Model!$B$5+((B1276-Predictive_Model!$B$20)/Predictive_Model!$C$20)*Predictive_Model!$D$20+((E1276-Predictive_Model!$B$21)/Predictive_Model!$C$21)*Predictive_Model!$D$21+((F1276-Predictive_Model!$B$22)/Predictive_Model!$C$22)*Predictive_Model!$D$22+((I1276-Predictive_Model!$B$23)/Predictive_Model!$C$23)*Predictive_Model!$D$23+((L1276-Predictive_Model!$B$24)/Predictive_Model!$C$24)*Predictive_Model!$D$24+((M1276-Predictive_Model!$B$25)/Predictive_Model!$C$25)*Predictive_Model!$D$25+IF(C1276="Male",Predictive_Model!$D$31,IF(C1276="Other",Predictive_Model!$D$32,0))+IF(D1276="Premium",Predictive_Model!$D$34,IF(D1276="Standard",Predictive_Model!$D$35,0))+IF(G1276="Asia",Predictive_Model!$D$37,IF(G1276="Europe",Predictive_Model!$D$38,IF(G1276="North America",Predictive_Model!$D$39,IF(G1276="Oceania",Predictive_Model!$D$40,IF(G1276="South America",Predictive_Model!$D$41,0)))))+IF(H1276="Laptop",Predictive_Model!$D$43,IF(H1276="Mobile",Predictive_Model!$D$44,IF(H1276="TV",Predictive_Model!$D$45,IF(H1276="Tablet",Predictive_Model!$D$46,0))))+IF(K1276="Crypto",Predictive_Model!$D$48,IF(K1276="Debit Card",Predictive_Model!$D$49,IF(K1276="Gift Card",Predictive_Model!$D$50,IF(K1276="PayPal",Predictive_Model!$D$51,0))))+IF(N1276="Comedy",Predictive_Model!$D$53,IF(N1276="Documentary",Predictive_Model!$D$54,IF(N1276="Drama",Predictive_Model!$D$55,IF(N1276="Horror",Predictive_Model!$D$56,IF(N1276="Romance",Predictive_Model!$D$57,IF(N1276="Sci-Fi",Predictive_Model!$D$58,0)))))))))</f>
        <v>0.99992386956604051</v>
      </c>
      <c r="V1276" s="3" t="str">
        <f t="shared" si="196"/>
        <v>Critical</v>
      </c>
      <c r="W1276" s="6">
        <f t="shared" si="197"/>
        <v>13.99</v>
      </c>
      <c r="X1276" s="3" t="str">
        <f t="shared" si="198"/>
        <v>Priority 2</v>
      </c>
      <c r="Y1276" s="3" t="str">
        <f t="shared" si="199"/>
        <v>OK</v>
      </c>
    </row>
    <row r="1277" spans="1:25" x14ac:dyDescent="0.25">
      <c r="A1277" s="3" t="str">
        <f>Raw_Data!A1277</f>
        <v>5673adfa-c739-4dbb-b371-fd1f3eaeb562</v>
      </c>
      <c r="B1277" s="3">
        <f>Raw_Data!B1277</f>
        <v>52</v>
      </c>
      <c r="C1277" s="3" t="str">
        <f>Raw_Data!C1277</f>
        <v>Male</v>
      </c>
      <c r="D1277" s="3" t="str">
        <f>Raw_Data!D1277</f>
        <v>Premium</v>
      </c>
      <c r="E1277" s="3">
        <f>Raw_Data!E1277</f>
        <v>1.92</v>
      </c>
      <c r="F1277" s="3">
        <f>Raw_Data!F1277</f>
        <v>0</v>
      </c>
      <c r="G1277" s="3" t="str">
        <f>Raw_Data!G1277</f>
        <v>North America</v>
      </c>
      <c r="H1277" s="3" t="str">
        <f>Raw_Data!H1277</f>
        <v>TV</v>
      </c>
      <c r="I1277" s="3">
        <f>Raw_Data!I1277</f>
        <v>17.989999999999998</v>
      </c>
      <c r="J1277" s="3">
        <f>Raw_Data!J1277</f>
        <v>0</v>
      </c>
      <c r="K1277" s="3" t="str">
        <f>Raw_Data!K1277</f>
        <v>Debit Card</v>
      </c>
      <c r="L1277" s="3">
        <f>Raw_Data!L1277</f>
        <v>4</v>
      </c>
      <c r="M1277" s="3">
        <f>Raw_Data!M1277</f>
        <v>1.92</v>
      </c>
      <c r="N1277" s="3" t="str">
        <f>Raw_Data!N1277</f>
        <v>Action</v>
      </c>
      <c r="O1277" s="3" t="str">
        <f t="shared" si="190"/>
        <v>45-54</v>
      </c>
      <c r="P1277" s="3" t="str">
        <f t="shared" si="191"/>
        <v>&lt;10h</v>
      </c>
      <c r="Q1277" s="3" t="str">
        <f t="shared" si="192"/>
        <v>0-7d</v>
      </c>
      <c r="R1277" s="3" t="str">
        <f t="shared" si="193"/>
        <v>Medium</v>
      </c>
      <c r="S1277" s="3" t="str">
        <f t="shared" si="194"/>
        <v>High</v>
      </c>
      <c r="T1277" s="3" t="str">
        <f t="shared" si="195"/>
        <v>Active</v>
      </c>
      <c r="U1277" s="4">
        <f>1/(1+EXP(-(Predictive_Model!$B$5+((B1277-Predictive_Model!$B$20)/Predictive_Model!$C$20)*Predictive_Model!$D$20+((E1277-Predictive_Model!$B$21)/Predictive_Model!$C$21)*Predictive_Model!$D$21+((F1277-Predictive_Model!$B$22)/Predictive_Model!$C$22)*Predictive_Model!$D$22+((I1277-Predictive_Model!$B$23)/Predictive_Model!$C$23)*Predictive_Model!$D$23+((L1277-Predictive_Model!$B$24)/Predictive_Model!$C$24)*Predictive_Model!$D$24+((M1277-Predictive_Model!$B$25)/Predictive_Model!$C$25)*Predictive_Model!$D$25+IF(C1277="Male",Predictive_Model!$D$31,IF(C1277="Other",Predictive_Model!$D$32,0))+IF(D1277="Premium",Predictive_Model!$D$34,IF(D1277="Standard",Predictive_Model!$D$35,0))+IF(G1277="Asia",Predictive_Model!$D$37,IF(G1277="Europe",Predictive_Model!$D$38,IF(G1277="North America",Predictive_Model!$D$39,IF(G1277="Oceania",Predictive_Model!$D$40,IF(G1277="South America",Predictive_Model!$D$41,0)))))+IF(H1277="Laptop",Predictive_Model!$D$43,IF(H1277="Mobile",Predictive_Model!$D$44,IF(H1277="TV",Predictive_Model!$D$45,IF(H1277="Tablet",Predictive_Model!$D$46,0))))+IF(K1277="Crypto",Predictive_Model!$D$48,IF(K1277="Debit Card",Predictive_Model!$D$49,IF(K1277="Gift Card",Predictive_Model!$D$50,IF(K1277="PayPal",Predictive_Model!$D$51,0))))+IF(N1277="Comedy",Predictive_Model!$D$53,IF(N1277="Documentary",Predictive_Model!$D$54,IF(N1277="Drama",Predictive_Model!$D$55,IF(N1277="Horror",Predictive_Model!$D$56,IF(N1277="Romance",Predictive_Model!$D$57,IF(N1277="Sci-Fi",Predictive_Model!$D$58,0)))))))))</f>
        <v>6.4287893857361087E-3</v>
      </c>
      <c r="V1277" s="3" t="str">
        <f t="shared" si="196"/>
        <v>Low</v>
      </c>
      <c r="W1277" s="6">
        <f t="shared" si="197"/>
        <v>0.11565392104939258</v>
      </c>
      <c r="X1277" s="3" t="str">
        <f t="shared" si="198"/>
        <v>Monitor</v>
      </c>
      <c r="Y1277" s="3" t="str">
        <f t="shared" si="199"/>
        <v>OK</v>
      </c>
    </row>
    <row r="1278" spans="1:25" x14ac:dyDescent="0.25">
      <c r="A1278" s="3" t="str">
        <f>Raw_Data!A1278</f>
        <v>7ff1a77b-f219-42d5-97cd-279306d9c7bc</v>
      </c>
      <c r="B1278" s="3">
        <f>Raw_Data!B1278</f>
        <v>26</v>
      </c>
      <c r="C1278" s="3" t="str">
        <f>Raw_Data!C1278</f>
        <v>Male</v>
      </c>
      <c r="D1278" s="3" t="str">
        <f>Raw_Data!D1278</f>
        <v>Basic</v>
      </c>
      <c r="E1278" s="3">
        <f>Raw_Data!E1278</f>
        <v>2.04</v>
      </c>
      <c r="F1278" s="3">
        <f>Raw_Data!F1278</f>
        <v>59</v>
      </c>
      <c r="G1278" s="3" t="str">
        <f>Raw_Data!G1278</f>
        <v>South America</v>
      </c>
      <c r="H1278" s="3" t="str">
        <f>Raw_Data!H1278</f>
        <v>Laptop</v>
      </c>
      <c r="I1278" s="3">
        <f>Raw_Data!I1278</f>
        <v>8.99</v>
      </c>
      <c r="J1278" s="3">
        <f>Raw_Data!J1278</f>
        <v>1</v>
      </c>
      <c r="K1278" s="3" t="str">
        <f>Raw_Data!K1278</f>
        <v>Credit Card</v>
      </c>
      <c r="L1278" s="3">
        <f>Raw_Data!L1278</f>
        <v>5</v>
      </c>
      <c r="M1278" s="3">
        <f>Raw_Data!M1278</f>
        <v>0.03</v>
      </c>
      <c r="N1278" s="3" t="str">
        <f>Raw_Data!N1278</f>
        <v>Drama</v>
      </c>
      <c r="O1278" s="3" t="str">
        <f t="shared" si="190"/>
        <v>25-34</v>
      </c>
      <c r="P1278" s="3" t="str">
        <f t="shared" si="191"/>
        <v>&lt;10h</v>
      </c>
      <c r="Q1278" s="3" t="str">
        <f t="shared" si="192"/>
        <v>46-60d</v>
      </c>
      <c r="R1278" s="3" t="str">
        <f t="shared" si="193"/>
        <v>Low</v>
      </c>
      <c r="S1278" s="3" t="str">
        <f t="shared" si="194"/>
        <v>Low</v>
      </c>
      <c r="T1278" s="3" t="str">
        <f t="shared" si="195"/>
        <v>Churned</v>
      </c>
      <c r="U1278" s="4">
        <f>1/(1+EXP(-(Predictive_Model!$B$5+((B1278-Predictive_Model!$B$20)/Predictive_Model!$C$20)*Predictive_Model!$D$20+((E1278-Predictive_Model!$B$21)/Predictive_Model!$C$21)*Predictive_Model!$D$21+((F1278-Predictive_Model!$B$22)/Predictive_Model!$C$22)*Predictive_Model!$D$22+((I1278-Predictive_Model!$B$23)/Predictive_Model!$C$23)*Predictive_Model!$D$23+((L1278-Predictive_Model!$B$24)/Predictive_Model!$C$24)*Predictive_Model!$D$24+((M1278-Predictive_Model!$B$25)/Predictive_Model!$C$25)*Predictive_Model!$D$25+IF(C1278="Male",Predictive_Model!$D$31,IF(C1278="Other",Predictive_Model!$D$32,0))+IF(D1278="Premium",Predictive_Model!$D$34,IF(D1278="Standard",Predictive_Model!$D$35,0))+IF(G1278="Asia",Predictive_Model!$D$37,IF(G1278="Europe",Predictive_Model!$D$38,IF(G1278="North America",Predictive_Model!$D$39,IF(G1278="Oceania",Predictive_Model!$D$40,IF(G1278="South America",Predictive_Model!$D$41,0)))))+IF(H1278="Laptop",Predictive_Model!$D$43,IF(H1278="Mobile",Predictive_Model!$D$44,IF(H1278="TV",Predictive_Model!$D$45,IF(H1278="Tablet",Predictive_Model!$D$46,0))))+IF(K1278="Crypto",Predictive_Model!$D$48,IF(K1278="Debit Card",Predictive_Model!$D$49,IF(K1278="Gift Card",Predictive_Model!$D$50,IF(K1278="PayPal",Predictive_Model!$D$51,0))))+IF(N1278="Comedy",Predictive_Model!$D$53,IF(N1278="Documentary",Predictive_Model!$D$54,IF(N1278="Drama",Predictive_Model!$D$55,IF(N1278="Horror",Predictive_Model!$D$56,IF(N1278="Romance",Predictive_Model!$D$57,IF(N1278="Sci-Fi",Predictive_Model!$D$58,0)))))))))</f>
        <v>0.99981769760496997</v>
      </c>
      <c r="V1278" s="3" t="str">
        <f t="shared" si="196"/>
        <v>Critical</v>
      </c>
      <c r="W1278" s="6">
        <f t="shared" si="197"/>
        <v>8.99</v>
      </c>
      <c r="X1278" s="3" t="str">
        <f t="shared" si="198"/>
        <v>Priority 2</v>
      </c>
      <c r="Y1278" s="3" t="str">
        <f t="shared" si="199"/>
        <v>OK</v>
      </c>
    </row>
    <row r="1279" spans="1:25" x14ac:dyDescent="0.25">
      <c r="A1279" s="3" t="str">
        <f>Raw_Data!A1279</f>
        <v>fbd594ee-94ca-41dd-ac59-144c2ceb26c3</v>
      </c>
      <c r="B1279" s="3">
        <f>Raw_Data!B1279</f>
        <v>25</v>
      </c>
      <c r="C1279" s="3" t="str">
        <f>Raw_Data!C1279</f>
        <v>Male</v>
      </c>
      <c r="D1279" s="3" t="str">
        <f>Raw_Data!D1279</f>
        <v>Standard</v>
      </c>
      <c r="E1279" s="3">
        <f>Raw_Data!E1279</f>
        <v>30.99</v>
      </c>
      <c r="F1279" s="3">
        <f>Raw_Data!F1279</f>
        <v>52</v>
      </c>
      <c r="G1279" s="3" t="str">
        <f>Raw_Data!G1279</f>
        <v>Europe</v>
      </c>
      <c r="H1279" s="3" t="str">
        <f>Raw_Data!H1279</f>
        <v>TV</v>
      </c>
      <c r="I1279" s="3">
        <f>Raw_Data!I1279</f>
        <v>13.99</v>
      </c>
      <c r="J1279" s="3">
        <f>Raw_Data!J1279</f>
        <v>0</v>
      </c>
      <c r="K1279" s="3" t="str">
        <f>Raw_Data!K1279</f>
        <v>Gift Card</v>
      </c>
      <c r="L1279" s="3">
        <f>Raw_Data!L1279</f>
        <v>4</v>
      </c>
      <c r="M1279" s="3">
        <f>Raw_Data!M1279</f>
        <v>0.57999999999999996</v>
      </c>
      <c r="N1279" s="3" t="str">
        <f>Raw_Data!N1279</f>
        <v>Horror</v>
      </c>
      <c r="O1279" s="3" t="str">
        <f t="shared" si="190"/>
        <v>25-34</v>
      </c>
      <c r="P1279" s="3" t="str">
        <f t="shared" si="191"/>
        <v>25-49h</v>
      </c>
      <c r="Q1279" s="3" t="str">
        <f t="shared" si="192"/>
        <v>46-60d</v>
      </c>
      <c r="R1279" s="3" t="str">
        <f t="shared" si="193"/>
        <v>Medium</v>
      </c>
      <c r="S1279" s="3" t="str">
        <f t="shared" si="194"/>
        <v>Mid</v>
      </c>
      <c r="T1279" s="3" t="str">
        <f t="shared" si="195"/>
        <v>Active</v>
      </c>
      <c r="U1279" s="4">
        <f>1/(1+EXP(-(Predictive_Model!$B$5+((B1279-Predictive_Model!$B$20)/Predictive_Model!$C$20)*Predictive_Model!$D$20+((E1279-Predictive_Model!$B$21)/Predictive_Model!$C$21)*Predictive_Model!$D$21+((F1279-Predictive_Model!$B$22)/Predictive_Model!$C$22)*Predictive_Model!$D$22+((I1279-Predictive_Model!$B$23)/Predictive_Model!$C$23)*Predictive_Model!$D$23+((L1279-Predictive_Model!$B$24)/Predictive_Model!$C$24)*Predictive_Model!$D$24+((M1279-Predictive_Model!$B$25)/Predictive_Model!$C$25)*Predictive_Model!$D$25+IF(C1279="Male",Predictive_Model!$D$31,IF(C1279="Other",Predictive_Model!$D$32,0))+IF(D1279="Premium",Predictive_Model!$D$34,IF(D1279="Standard",Predictive_Model!$D$35,0))+IF(G1279="Asia",Predictive_Model!$D$37,IF(G1279="Europe",Predictive_Model!$D$38,IF(G1279="North America",Predictive_Model!$D$39,IF(G1279="Oceania",Predictive_Model!$D$40,IF(G1279="South America",Predictive_Model!$D$41,0)))))+IF(H1279="Laptop",Predictive_Model!$D$43,IF(H1279="Mobile",Predictive_Model!$D$44,IF(H1279="TV",Predictive_Model!$D$45,IF(H1279="Tablet",Predictive_Model!$D$46,0))))+IF(K1279="Crypto",Predictive_Model!$D$48,IF(K1279="Debit Card",Predictive_Model!$D$49,IF(K1279="Gift Card",Predictive_Model!$D$50,IF(K1279="PayPal",Predictive_Model!$D$51,0))))+IF(N1279="Comedy",Predictive_Model!$D$53,IF(N1279="Documentary",Predictive_Model!$D$54,IF(N1279="Drama",Predictive_Model!$D$55,IF(N1279="Horror",Predictive_Model!$D$56,IF(N1279="Romance",Predictive_Model!$D$57,IF(N1279="Sci-Fi",Predictive_Model!$D$58,0)))))))))</f>
        <v>6.1903832789410577E-2</v>
      </c>
      <c r="V1279" s="3" t="str">
        <f t="shared" si="196"/>
        <v>Low</v>
      </c>
      <c r="W1279" s="6">
        <f t="shared" si="197"/>
        <v>0.86603462072385395</v>
      </c>
      <c r="X1279" s="3" t="str">
        <f t="shared" si="198"/>
        <v>Monitor</v>
      </c>
      <c r="Y1279" s="3" t="str">
        <f t="shared" si="199"/>
        <v>OK</v>
      </c>
    </row>
    <row r="1280" spans="1:25" x14ac:dyDescent="0.25">
      <c r="A1280" s="3" t="str">
        <f>Raw_Data!A1280</f>
        <v>8095be8a-3220-40ec-a3ad-6bbc2aee0cc9</v>
      </c>
      <c r="B1280" s="3">
        <f>Raw_Data!B1280</f>
        <v>33</v>
      </c>
      <c r="C1280" s="3" t="str">
        <f>Raw_Data!C1280</f>
        <v>Other</v>
      </c>
      <c r="D1280" s="3" t="str">
        <f>Raw_Data!D1280</f>
        <v>Basic</v>
      </c>
      <c r="E1280" s="3">
        <f>Raw_Data!E1280</f>
        <v>20.059999999999999</v>
      </c>
      <c r="F1280" s="3">
        <f>Raw_Data!F1280</f>
        <v>32</v>
      </c>
      <c r="G1280" s="3" t="str">
        <f>Raw_Data!G1280</f>
        <v>South America</v>
      </c>
      <c r="H1280" s="3" t="str">
        <f>Raw_Data!H1280</f>
        <v>Tablet</v>
      </c>
      <c r="I1280" s="3">
        <f>Raw_Data!I1280</f>
        <v>8.99</v>
      </c>
      <c r="J1280" s="3">
        <f>Raw_Data!J1280</f>
        <v>0</v>
      </c>
      <c r="K1280" s="3" t="str">
        <f>Raw_Data!K1280</f>
        <v>Debit Card</v>
      </c>
      <c r="L1280" s="3">
        <f>Raw_Data!L1280</f>
        <v>3</v>
      </c>
      <c r="M1280" s="3">
        <f>Raw_Data!M1280</f>
        <v>0.61</v>
      </c>
      <c r="N1280" s="3" t="str">
        <f>Raw_Data!N1280</f>
        <v>Drama</v>
      </c>
      <c r="O1280" s="3" t="str">
        <f t="shared" si="190"/>
        <v>25-34</v>
      </c>
      <c r="P1280" s="3" t="str">
        <f t="shared" si="191"/>
        <v>10-24h</v>
      </c>
      <c r="Q1280" s="3" t="str">
        <f t="shared" si="192"/>
        <v>22-45d</v>
      </c>
      <c r="R1280" s="3" t="str">
        <f t="shared" si="193"/>
        <v>Medium</v>
      </c>
      <c r="S1280" s="3" t="str">
        <f t="shared" si="194"/>
        <v>Low</v>
      </c>
      <c r="T1280" s="3" t="str">
        <f t="shared" si="195"/>
        <v>Active</v>
      </c>
      <c r="U1280" s="4">
        <f>1/(1+EXP(-(Predictive_Model!$B$5+((B1280-Predictive_Model!$B$20)/Predictive_Model!$C$20)*Predictive_Model!$D$20+((E1280-Predictive_Model!$B$21)/Predictive_Model!$C$21)*Predictive_Model!$D$21+((F1280-Predictive_Model!$B$22)/Predictive_Model!$C$22)*Predictive_Model!$D$22+((I1280-Predictive_Model!$B$23)/Predictive_Model!$C$23)*Predictive_Model!$D$23+((L1280-Predictive_Model!$B$24)/Predictive_Model!$C$24)*Predictive_Model!$D$24+((M1280-Predictive_Model!$B$25)/Predictive_Model!$C$25)*Predictive_Model!$D$25+IF(C1280="Male",Predictive_Model!$D$31,IF(C1280="Other",Predictive_Model!$D$32,0))+IF(D1280="Premium",Predictive_Model!$D$34,IF(D1280="Standard",Predictive_Model!$D$35,0))+IF(G1280="Asia",Predictive_Model!$D$37,IF(G1280="Europe",Predictive_Model!$D$38,IF(G1280="North America",Predictive_Model!$D$39,IF(G1280="Oceania",Predictive_Model!$D$40,IF(G1280="South America",Predictive_Model!$D$41,0)))))+IF(H1280="Laptop",Predictive_Model!$D$43,IF(H1280="Mobile",Predictive_Model!$D$44,IF(H1280="TV",Predictive_Model!$D$45,IF(H1280="Tablet",Predictive_Model!$D$46,0))))+IF(K1280="Crypto",Predictive_Model!$D$48,IF(K1280="Debit Card",Predictive_Model!$D$49,IF(K1280="Gift Card",Predictive_Model!$D$50,IF(K1280="PayPal",Predictive_Model!$D$51,0))))+IF(N1280="Comedy",Predictive_Model!$D$53,IF(N1280="Documentary",Predictive_Model!$D$54,IF(N1280="Drama",Predictive_Model!$D$55,IF(N1280="Horror",Predictive_Model!$D$56,IF(N1280="Romance",Predictive_Model!$D$57,IF(N1280="Sci-Fi",Predictive_Model!$D$58,0)))))))))</f>
        <v>0.75480260820073974</v>
      </c>
      <c r="V1280" s="3" t="str">
        <f t="shared" si="196"/>
        <v>Critical</v>
      </c>
      <c r="W1280" s="6">
        <f t="shared" si="197"/>
        <v>6.7856754477246506</v>
      </c>
      <c r="X1280" s="3" t="str">
        <f t="shared" si="198"/>
        <v>Priority 2</v>
      </c>
      <c r="Y1280" s="3" t="str">
        <f t="shared" si="199"/>
        <v>OK</v>
      </c>
    </row>
    <row r="1281" spans="1:25" x14ac:dyDescent="0.25">
      <c r="A1281" s="3" t="str">
        <f>Raw_Data!A1281</f>
        <v>17f2ec1d-c875-43da-9307-7012fa87236c</v>
      </c>
      <c r="B1281" s="3">
        <f>Raw_Data!B1281</f>
        <v>40</v>
      </c>
      <c r="C1281" s="3" t="str">
        <f>Raw_Data!C1281</f>
        <v>Female</v>
      </c>
      <c r="D1281" s="3" t="str">
        <f>Raw_Data!D1281</f>
        <v>Premium</v>
      </c>
      <c r="E1281" s="3">
        <f>Raw_Data!E1281</f>
        <v>3.91</v>
      </c>
      <c r="F1281" s="3">
        <f>Raw_Data!F1281</f>
        <v>53</v>
      </c>
      <c r="G1281" s="3" t="str">
        <f>Raw_Data!G1281</f>
        <v>Europe</v>
      </c>
      <c r="H1281" s="3" t="str">
        <f>Raw_Data!H1281</f>
        <v>Mobile</v>
      </c>
      <c r="I1281" s="3">
        <f>Raw_Data!I1281</f>
        <v>17.989999999999998</v>
      </c>
      <c r="J1281" s="3">
        <f>Raw_Data!J1281</f>
        <v>1</v>
      </c>
      <c r="K1281" s="3" t="str">
        <f>Raw_Data!K1281</f>
        <v>PayPal</v>
      </c>
      <c r="L1281" s="3">
        <f>Raw_Data!L1281</f>
        <v>4</v>
      </c>
      <c r="M1281" s="3">
        <f>Raw_Data!M1281</f>
        <v>7.0000000000000007E-2</v>
      </c>
      <c r="N1281" s="3" t="str">
        <f>Raw_Data!N1281</f>
        <v>Action</v>
      </c>
      <c r="O1281" s="3" t="str">
        <f t="shared" si="190"/>
        <v>35-44</v>
      </c>
      <c r="P1281" s="3" t="str">
        <f t="shared" si="191"/>
        <v>&lt;10h</v>
      </c>
      <c r="Q1281" s="3" t="str">
        <f t="shared" si="192"/>
        <v>46-60d</v>
      </c>
      <c r="R1281" s="3" t="str">
        <f t="shared" si="193"/>
        <v>Low</v>
      </c>
      <c r="S1281" s="3" t="str">
        <f t="shared" si="194"/>
        <v>High</v>
      </c>
      <c r="T1281" s="3" t="str">
        <f t="shared" si="195"/>
        <v>Churned</v>
      </c>
      <c r="U1281" s="4">
        <f>1/(1+EXP(-(Predictive_Model!$B$5+((B1281-Predictive_Model!$B$20)/Predictive_Model!$C$20)*Predictive_Model!$D$20+((E1281-Predictive_Model!$B$21)/Predictive_Model!$C$21)*Predictive_Model!$D$21+((F1281-Predictive_Model!$B$22)/Predictive_Model!$C$22)*Predictive_Model!$D$22+((I1281-Predictive_Model!$B$23)/Predictive_Model!$C$23)*Predictive_Model!$D$23+((L1281-Predictive_Model!$B$24)/Predictive_Model!$C$24)*Predictive_Model!$D$24+((M1281-Predictive_Model!$B$25)/Predictive_Model!$C$25)*Predictive_Model!$D$25+IF(C1281="Male",Predictive_Model!$D$31,IF(C1281="Other",Predictive_Model!$D$32,0))+IF(D1281="Premium",Predictive_Model!$D$34,IF(D1281="Standard",Predictive_Model!$D$35,0))+IF(G1281="Asia",Predictive_Model!$D$37,IF(G1281="Europe",Predictive_Model!$D$38,IF(G1281="North America",Predictive_Model!$D$39,IF(G1281="Oceania",Predictive_Model!$D$40,IF(G1281="South America",Predictive_Model!$D$41,0)))))+IF(H1281="Laptop",Predictive_Model!$D$43,IF(H1281="Mobile",Predictive_Model!$D$44,IF(H1281="TV",Predictive_Model!$D$45,IF(H1281="Tablet",Predictive_Model!$D$46,0))))+IF(K1281="Crypto",Predictive_Model!$D$48,IF(K1281="Debit Card",Predictive_Model!$D$49,IF(K1281="Gift Card",Predictive_Model!$D$50,IF(K1281="PayPal",Predictive_Model!$D$51,0))))+IF(N1281="Comedy",Predictive_Model!$D$53,IF(N1281="Documentary",Predictive_Model!$D$54,IF(N1281="Drama",Predictive_Model!$D$55,IF(N1281="Horror",Predictive_Model!$D$56,IF(N1281="Romance",Predictive_Model!$D$57,IF(N1281="Sci-Fi",Predictive_Model!$D$58,0)))))))))</f>
        <v>0.99863142293128104</v>
      </c>
      <c r="V1281" s="3" t="str">
        <f t="shared" si="196"/>
        <v>Critical</v>
      </c>
      <c r="W1281" s="6">
        <f t="shared" si="197"/>
        <v>17.989999999999998</v>
      </c>
      <c r="X1281" s="3" t="str">
        <f t="shared" si="198"/>
        <v>Priority 1</v>
      </c>
      <c r="Y1281" s="3" t="str">
        <f t="shared" si="199"/>
        <v>OK</v>
      </c>
    </row>
    <row r="1282" spans="1:25" x14ac:dyDescent="0.25">
      <c r="A1282" s="3" t="str">
        <f>Raw_Data!A1282</f>
        <v>d694ed01-7f0c-40af-8749-f22aa8dd2ffa</v>
      </c>
      <c r="B1282" s="3">
        <f>Raw_Data!B1282</f>
        <v>55</v>
      </c>
      <c r="C1282" s="3" t="str">
        <f>Raw_Data!C1282</f>
        <v>Other</v>
      </c>
      <c r="D1282" s="3" t="str">
        <f>Raw_Data!D1282</f>
        <v>Premium</v>
      </c>
      <c r="E1282" s="3">
        <f>Raw_Data!E1282</f>
        <v>1.98</v>
      </c>
      <c r="F1282" s="3">
        <f>Raw_Data!F1282</f>
        <v>25</v>
      </c>
      <c r="G1282" s="3" t="str">
        <f>Raw_Data!G1282</f>
        <v>South America</v>
      </c>
      <c r="H1282" s="3" t="str">
        <f>Raw_Data!H1282</f>
        <v>Mobile</v>
      </c>
      <c r="I1282" s="3">
        <f>Raw_Data!I1282</f>
        <v>17.989999999999998</v>
      </c>
      <c r="J1282" s="3">
        <f>Raw_Data!J1282</f>
        <v>1</v>
      </c>
      <c r="K1282" s="3" t="str">
        <f>Raw_Data!K1282</f>
        <v>Gift Card</v>
      </c>
      <c r="L1282" s="3">
        <f>Raw_Data!L1282</f>
        <v>2</v>
      </c>
      <c r="M1282" s="3">
        <f>Raw_Data!M1282</f>
        <v>0.08</v>
      </c>
      <c r="N1282" s="3" t="str">
        <f>Raw_Data!N1282</f>
        <v>Romance</v>
      </c>
      <c r="O1282" s="3" t="str">
        <f t="shared" si="190"/>
        <v>55-70</v>
      </c>
      <c r="P1282" s="3" t="str">
        <f t="shared" si="191"/>
        <v>&lt;10h</v>
      </c>
      <c r="Q1282" s="3" t="str">
        <f t="shared" si="192"/>
        <v>22-45d</v>
      </c>
      <c r="R1282" s="3" t="str">
        <f t="shared" si="193"/>
        <v>Medium</v>
      </c>
      <c r="S1282" s="3" t="str">
        <f t="shared" si="194"/>
        <v>High</v>
      </c>
      <c r="T1282" s="3" t="str">
        <f t="shared" si="195"/>
        <v>Churned</v>
      </c>
      <c r="U1282" s="4">
        <f>1/(1+EXP(-(Predictive_Model!$B$5+((B1282-Predictive_Model!$B$20)/Predictive_Model!$C$20)*Predictive_Model!$D$20+((E1282-Predictive_Model!$B$21)/Predictive_Model!$C$21)*Predictive_Model!$D$21+((F1282-Predictive_Model!$B$22)/Predictive_Model!$C$22)*Predictive_Model!$D$22+((I1282-Predictive_Model!$B$23)/Predictive_Model!$C$23)*Predictive_Model!$D$23+((L1282-Predictive_Model!$B$24)/Predictive_Model!$C$24)*Predictive_Model!$D$24+((M1282-Predictive_Model!$B$25)/Predictive_Model!$C$25)*Predictive_Model!$D$25+IF(C1282="Male",Predictive_Model!$D$31,IF(C1282="Other",Predictive_Model!$D$32,0))+IF(D1282="Premium",Predictive_Model!$D$34,IF(D1282="Standard",Predictive_Model!$D$35,0))+IF(G1282="Asia",Predictive_Model!$D$37,IF(G1282="Europe",Predictive_Model!$D$38,IF(G1282="North America",Predictive_Model!$D$39,IF(G1282="Oceania",Predictive_Model!$D$40,IF(G1282="South America",Predictive_Model!$D$41,0)))))+IF(H1282="Laptop",Predictive_Model!$D$43,IF(H1282="Mobile",Predictive_Model!$D$44,IF(H1282="TV",Predictive_Model!$D$45,IF(H1282="Tablet",Predictive_Model!$D$46,0))))+IF(K1282="Crypto",Predictive_Model!$D$48,IF(K1282="Debit Card",Predictive_Model!$D$49,IF(K1282="Gift Card",Predictive_Model!$D$50,IF(K1282="PayPal",Predictive_Model!$D$51,0))))+IF(N1282="Comedy",Predictive_Model!$D$53,IF(N1282="Documentary",Predictive_Model!$D$54,IF(N1282="Drama",Predictive_Model!$D$55,IF(N1282="Horror",Predictive_Model!$D$56,IF(N1282="Romance",Predictive_Model!$D$57,IF(N1282="Sci-Fi",Predictive_Model!$D$58,0)))))))))</f>
        <v>0.99564567260384707</v>
      </c>
      <c r="V1282" s="3" t="str">
        <f t="shared" si="196"/>
        <v>Critical</v>
      </c>
      <c r="W1282" s="6">
        <f t="shared" si="197"/>
        <v>17.989999999999998</v>
      </c>
      <c r="X1282" s="3" t="str">
        <f t="shared" si="198"/>
        <v>Priority 1</v>
      </c>
      <c r="Y1282" s="3" t="str">
        <f t="shared" si="199"/>
        <v>OK</v>
      </c>
    </row>
    <row r="1283" spans="1:25" x14ac:dyDescent="0.25">
      <c r="A1283" s="3" t="str">
        <f>Raw_Data!A1283</f>
        <v>33624a15-18f7-4ffc-9315-f18f25909579</v>
      </c>
      <c r="B1283" s="3">
        <f>Raw_Data!B1283</f>
        <v>67</v>
      </c>
      <c r="C1283" s="3" t="str">
        <f>Raw_Data!C1283</f>
        <v>Female</v>
      </c>
      <c r="D1283" s="3" t="str">
        <f>Raw_Data!D1283</f>
        <v>Basic</v>
      </c>
      <c r="E1283" s="3">
        <f>Raw_Data!E1283</f>
        <v>5.74</v>
      </c>
      <c r="F1283" s="3">
        <f>Raw_Data!F1283</f>
        <v>1</v>
      </c>
      <c r="G1283" s="3" t="str">
        <f>Raw_Data!G1283</f>
        <v>Africa</v>
      </c>
      <c r="H1283" s="3" t="str">
        <f>Raw_Data!H1283</f>
        <v>Laptop</v>
      </c>
      <c r="I1283" s="3">
        <f>Raw_Data!I1283</f>
        <v>8.99</v>
      </c>
      <c r="J1283" s="3">
        <f>Raw_Data!J1283</f>
        <v>0</v>
      </c>
      <c r="K1283" s="3" t="str">
        <f>Raw_Data!K1283</f>
        <v>Credit Card</v>
      </c>
      <c r="L1283" s="3">
        <f>Raw_Data!L1283</f>
        <v>5</v>
      </c>
      <c r="M1283" s="3">
        <f>Raw_Data!M1283</f>
        <v>2.87</v>
      </c>
      <c r="N1283" s="3" t="str">
        <f>Raw_Data!N1283</f>
        <v>Drama</v>
      </c>
      <c r="O1283" s="3" t="str">
        <f t="shared" si="190"/>
        <v>55-70</v>
      </c>
      <c r="P1283" s="3" t="str">
        <f t="shared" si="191"/>
        <v>&lt;10h</v>
      </c>
      <c r="Q1283" s="3" t="str">
        <f t="shared" si="192"/>
        <v>0-7d</v>
      </c>
      <c r="R1283" s="3" t="str">
        <f t="shared" si="193"/>
        <v>Medium</v>
      </c>
      <c r="S1283" s="3" t="str">
        <f t="shared" si="194"/>
        <v>Low</v>
      </c>
      <c r="T1283" s="3" t="str">
        <f t="shared" si="195"/>
        <v>Active</v>
      </c>
      <c r="U1283" s="4">
        <f>1/(1+EXP(-(Predictive_Model!$B$5+((B1283-Predictive_Model!$B$20)/Predictive_Model!$C$20)*Predictive_Model!$D$20+((E1283-Predictive_Model!$B$21)/Predictive_Model!$C$21)*Predictive_Model!$D$21+((F1283-Predictive_Model!$B$22)/Predictive_Model!$C$22)*Predictive_Model!$D$22+((I1283-Predictive_Model!$B$23)/Predictive_Model!$C$23)*Predictive_Model!$D$23+((L1283-Predictive_Model!$B$24)/Predictive_Model!$C$24)*Predictive_Model!$D$24+((M1283-Predictive_Model!$B$25)/Predictive_Model!$C$25)*Predictive_Model!$D$25+IF(C1283="Male",Predictive_Model!$D$31,IF(C1283="Other",Predictive_Model!$D$32,0))+IF(D1283="Premium",Predictive_Model!$D$34,IF(D1283="Standard",Predictive_Model!$D$35,0))+IF(G1283="Asia",Predictive_Model!$D$37,IF(G1283="Europe",Predictive_Model!$D$38,IF(G1283="North America",Predictive_Model!$D$39,IF(G1283="Oceania",Predictive_Model!$D$40,IF(G1283="South America",Predictive_Model!$D$41,0)))))+IF(H1283="Laptop",Predictive_Model!$D$43,IF(H1283="Mobile",Predictive_Model!$D$44,IF(H1283="TV",Predictive_Model!$D$45,IF(H1283="Tablet",Predictive_Model!$D$46,0))))+IF(K1283="Crypto",Predictive_Model!$D$48,IF(K1283="Debit Card",Predictive_Model!$D$49,IF(K1283="Gift Card",Predictive_Model!$D$50,IF(K1283="PayPal",Predictive_Model!$D$51,0))))+IF(N1283="Comedy",Predictive_Model!$D$53,IF(N1283="Documentary",Predictive_Model!$D$54,IF(N1283="Drama",Predictive_Model!$D$55,IF(N1283="Horror",Predictive_Model!$D$56,IF(N1283="Romance",Predictive_Model!$D$57,IF(N1283="Sci-Fi",Predictive_Model!$D$58,0)))))))))</f>
        <v>6.6011904711978297E-3</v>
      </c>
      <c r="V1283" s="3" t="str">
        <f t="shared" si="196"/>
        <v>Low</v>
      </c>
      <c r="W1283" s="6">
        <f t="shared" si="197"/>
        <v>5.9344702336068492E-2</v>
      </c>
      <c r="X1283" s="3" t="str">
        <f t="shared" si="198"/>
        <v>Monitor</v>
      </c>
      <c r="Y1283" s="3" t="str">
        <f t="shared" si="199"/>
        <v>OK</v>
      </c>
    </row>
    <row r="1284" spans="1:25" x14ac:dyDescent="0.25">
      <c r="A1284" s="3" t="str">
        <f>Raw_Data!A1284</f>
        <v>c76f1318-9857-4514-8548-3cd20a91f650</v>
      </c>
      <c r="B1284" s="3">
        <f>Raw_Data!B1284</f>
        <v>62</v>
      </c>
      <c r="C1284" s="3" t="str">
        <f>Raw_Data!C1284</f>
        <v>Female</v>
      </c>
      <c r="D1284" s="3" t="str">
        <f>Raw_Data!D1284</f>
        <v>Basic</v>
      </c>
      <c r="E1284" s="3">
        <f>Raw_Data!E1284</f>
        <v>1.04</v>
      </c>
      <c r="F1284" s="3">
        <f>Raw_Data!F1284</f>
        <v>16</v>
      </c>
      <c r="G1284" s="3" t="str">
        <f>Raw_Data!G1284</f>
        <v>North America</v>
      </c>
      <c r="H1284" s="3" t="str">
        <f>Raw_Data!H1284</f>
        <v>Mobile</v>
      </c>
      <c r="I1284" s="3">
        <f>Raw_Data!I1284</f>
        <v>8.99</v>
      </c>
      <c r="J1284" s="3">
        <f>Raw_Data!J1284</f>
        <v>1</v>
      </c>
      <c r="K1284" s="3" t="str">
        <f>Raw_Data!K1284</f>
        <v>Credit Card</v>
      </c>
      <c r="L1284" s="3">
        <f>Raw_Data!L1284</f>
        <v>5</v>
      </c>
      <c r="M1284" s="3">
        <f>Raw_Data!M1284</f>
        <v>0.06</v>
      </c>
      <c r="N1284" s="3" t="str">
        <f>Raw_Data!N1284</f>
        <v>Comedy</v>
      </c>
      <c r="O1284" s="3" t="str">
        <f t="shared" si="190"/>
        <v>55-70</v>
      </c>
      <c r="P1284" s="3" t="str">
        <f t="shared" si="191"/>
        <v>&lt;10h</v>
      </c>
      <c r="Q1284" s="3" t="str">
        <f t="shared" si="192"/>
        <v>8-21d</v>
      </c>
      <c r="R1284" s="3" t="str">
        <f t="shared" si="193"/>
        <v>Medium</v>
      </c>
      <c r="S1284" s="3" t="str">
        <f t="shared" si="194"/>
        <v>Low</v>
      </c>
      <c r="T1284" s="3" t="str">
        <f t="shared" si="195"/>
        <v>Churned</v>
      </c>
      <c r="U1284" s="4">
        <f>1/(1+EXP(-(Predictive_Model!$B$5+((B1284-Predictive_Model!$B$20)/Predictive_Model!$C$20)*Predictive_Model!$D$20+((E1284-Predictive_Model!$B$21)/Predictive_Model!$C$21)*Predictive_Model!$D$21+((F1284-Predictive_Model!$B$22)/Predictive_Model!$C$22)*Predictive_Model!$D$22+((I1284-Predictive_Model!$B$23)/Predictive_Model!$C$23)*Predictive_Model!$D$23+((L1284-Predictive_Model!$B$24)/Predictive_Model!$C$24)*Predictive_Model!$D$24+((M1284-Predictive_Model!$B$25)/Predictive_Model!$C$25)*Predictive_Model!$D$25+IF(C1284="Male",Predictive_Model!$D$31,IF(C1284="Other",Predictive_Model!$D$32,0))+IF(D1284="Premium",Predictive_Model!$D$34,IF(D1284="Standard",Predictive_Model!$D$35,0))+IF(G1284="Asia",Predictive_Model!$D$37,IF(G1284="Europe",Predictive_Model!$D$38,IF(G1284="North America",Predictive_Model!$D$39,IF(G1284="Oceania",Predictive_Model!$D$40,IF(G1284="South America",Predictive_Model!$D$41,0)))))+IF(H1284="Laptop",Predictive_Model!$D$43,IF(H1284="Mobile",Predictive_Model!$D$44,IF(H1284="TV",Predictive_Model!$D$45,IF(H1284="Tablet",Predictive_Model!$D$46,0))))+IF(K1284="Crypto",Predictive_Model!$D$48,IF(K1284="Debit Card",Predictive_Model!$D$49,IF(K1284="Gift Card",Predictive_Model!$D$50,IF(K1284="PayPal",Predictive_Model!$D$51,0))))+IF(N1284="Comedy",Predictive_Model!$D$53,IF(N1284="Documentary",Predictive_Model!$D$54,IF(N1284="Drama",Predictive_Model!$D$55,IF(N1284="Horror",Predictive_Model!$D$56,IF(N1284="Romance",Predictive_Model!$D$57,IF(N1284="Sci-Fi",Predictive_Model!$D$58,0)))))))))</f>
        <v>0.99274655099932019</v>
      </c>
      <c r="V1284" s="3" t="str">
        <f t="shared" si="196"/>
        <v>Critical</v>
      </c>
      <c r="W1284" s="6">
        <f t="shared" si="197"/>
        <v>8.99</v>
      </c>
      <c r="X1284" s="3" t="str">
        <f t="shared" si="198"/>
        <v>Priority 2</v>
      </c>
      <c r="Y1284" s="3" t="str">
        <f t="shared" si="199"/>
        <v>OK</v>
      </c>
    </row>
    <row r="1285" spans="1:25" x14ac:dyDescent="0.25">
      <c r="A1285" s="3" t="str">
        <f>Raw_Data!A1285</f>
        <v>68afcc40-9bb4-4903-a7ce-3c64492794f6</v>
      </c>
      <c r="B1285" s="3">
        <f>Raw_Data!B1285</f>
        <v>69</v>
      </c>
      <c r="C1285" s="3" t="str">
        <f>Raw_Data!C1285</f>
        <v>Female</v>
      </c>
      <c r="D1285" s="3" t="str">
        <f>Raw_Data!D1285</f>
        <v>Standard</v>
      </c>
      <c r="E1285" s="3">
        <f>Raw_Data!E1285</f>
        <v>3.47</v>
      </c>
      <c r="F1285" s="3">
        <f>Raw_Data!F1285</f>
        <v>58</v>
      </c>
      <c r="G1285" s="3" t="str">
        <f>Raw_Data!G1285</f>
        <v>South America</v>
      </c>
      <c r="H1285" s="3" t="str">
        <f>Raw_Data!H1285</f>
        <v>Laptop</v>
      </c>
      <c r="I1285" s="3">
        <f>Raw_Data!I1285</f>
        <v>13.99</v>
      </c>
      <c r="J1285" s="3">
        <f>Raw_Data!J1285</f>
        <v>1</v>
      </c>
      <c r="K1285" s="3" t="str">
        <f>Raw_Data!K1285</f>
        <v>Gift Card</v>
      </c>
      <c r="L1285" s="3">
        <f>Raw_Data!L1285</f>
        <v>3</v>
      </c>
      <c r="M1285" s="3">
        <f>Raw_Data!M1285</f>
        <v>0.06</v>
      </c>
      <c r="N1285" s="3" t="str">
        <f>Raw_Data!N1285</f>
        <v>Comedy</v>
      </c>
      <c r="O1285" s="3" t="str">
        <f t="shared" ref="O1285:O1348" si="200">IF(B1285&lt;25,"18-24",IF(B1285&lt;35,"25-34",IF(B1285&lt;45,"35-44",IF(B1285&lt;55,"45-54","55-70"))))</f>
        <v>55-70</v>
      </c>
      <c r="P1285" s="3" t="str">
        <f t="shared" ref="P1285:P1348" si="201">IF(E1285&lt;10,"&lt;10h",IF(E1285&lt;25,"10-24h",IF(E1285&lt;50,"25-49h","50h+")))</f>
        <v>&lt;10h</v>
      </c>
      <c r="Q1285" s="3" t="str">
        <f t="shared" ref="Q1285:Q1348" si="202">IF(F1285&lt;=7,"0-7d",IF(F1285&lt;=21,"8-21d",IF(F1285&lt;=45,"22-45d","46-60d")))</f>
        <v>46-60d</v>
      </c>
      <c r="R1285" s="3" t="str">
        <f t="shared" ref="R1285:R1348" si="203">IF(AND(E1285&gt;=25,F1285&lt;=21),"High",IF(OR(E1285&gt;=10,F1285&lt;=45),"Medium","Low"))</f>
        <v>Low</v>
      </c>
      <c r="S1285" s="3" t="str">
        <f t="shared" ref="S1285:S1348" si="204">IF(I1285&lt;10,"Low",IF(I1285&lt;16,"Mid","High"))</f>
        <v>Mid</v>
      </c>
      <c r="T1285" s="3" t="str">
        <f t="shared" ref="T1285:T1348" si="205">IF(J1285=1,"Churned","Active")</f>
        <v>Churned</v>
      </c>
      <c r="U1285" s="4">
        <f>1/(1+EXP(-(Predictive_Model!$B$5+((B1285-Predictive_Model!$B$20)/Predictive_Model!$C$20)*Predictive_Model!$D$20+((E1285-Predictive_Model!$B$21)/Predictive_Model!$C$21)*Predictive_Model!$D$21+((F1285-Predictive_Model!$B$22)/Predictive_Model!$C$22)*Predictive_Model!$D$22+((I1285-Predictive_Model!$B$23)/Predictive_Model!$C$23)*Predictive_Model!$D$23+((L1285-Predictive_Model!$B$24)/Predictive_Model!$C$24)*Predictive_Model!$D$24+((M1285-Predictive_Model!$B$25)/Predictive_Model!$C$25)*Predictive_Model!$D$25+IF(C1285="Male",Predictive_Model!$D$31,IF(C1285="Other",Predictive_Model!$D$32,0))+IF(D1285="Premium",Predictive_Model!$D$34,IF(D1285="Standard",Predictive_Model!$D$35,0))+IF(G1285="Asia",Predictive_Model!$D$37,IF(G1285="Europe",Predictive_Model!$D$38,IF(G1285="North America",Predictive_Model!$D$39,IF(G1285="Oceania",Predictive_Model!$D$40,IF(G1285="South America",Predictive_Model!$D$41,0)))))+IF(H1285="Laptop",Predictive_Model!$D$43,IF(H1285="Mobile",Predictive_Model!$D$44,IF(H1285="TV",Predictive_Model!$D$45,IF(H1285="Tablet",Predictive_Model!$D$46,0))))+IF(K1285="Crypto",Predictive_Model!$D$48,IF(K1285="Debit Card",Predictive_Model!$D$49,IF(K1285="Gift Card",Predictive_Model!$D$50,IF(K1285="PayPal",Predictive_Model!$D$51,0))))+IF(N1285="Comedy",Predictive_Model!$D$53,IF(N1285="Documentary",Predictive_Model!$D$54,IF(N1285="Drama",Predictive_Model!$D$55,IF(N1285="Horror",Predictive_Model!$D$56,IF(N1285="Romance",Predictive_Model!$D$57,IF(N1285="Sci-Fi",Predictive_Model!$D$58,0)))))))))</f>
        <v>0.99985666432038833</v>
      </c>
      <c r="V1285" s="3" t="str">
        <f t="shared" ref="V1285:V1348" si="206">IF(U1285&gt;=0.75,"Critical",IF(U1285&gt;=0.5,"High",IF(U1285&gt;=0.25,"Medium","Low")))</f>
        <v>Critical</v>
      </c>
      <c r="W1285" s="6">
        <f t="shared" ref="W1285:W1348" si="207">IF(J1285=1,I1285,I1285*U1285)</f>
        <v>13.99</v>
      </c>
      <c r="X1285" s="3" t="str">
        <f t="shared" ref="X1285:X1348" si="208">IF(AND(V1285="Critical",I1285&gt;=15),"Priority 1",IF(OR(V1285="Critical",AND(V1285="High",F1285&gt;21)),"Priority 2","Monitor"))</f>
        <v>Priority 2</v>
      </c>
      <c r="Y1285" s="3" t="str">
        <f t="shared" ref="Y1285:Y1348" si="209">IF(COUNTA(A1285:N1285)=14,"OK","CHECK")</f>
        <v>OK</v>
      </c>
    </row>
    <row r="1286" spans="1:25" x14ac:dyDescent="0.25">
      <c r="A1286" s="3" t="str">
        <f>Raw_Data!A1286</f>
        <v>6bcde048-341c-45ac-98f5-4d14cb9833fb</v>
      </c>
      <c r="B1286" s="3">
        <f>Raw_Data!B1286</f>
        <v>53</v>
      </c>
      <c r="C1286" s="3" t="str">
        <f>Raw_Data!C1286</f>
        <v>Female</v>
      </c>
      <c r="D1286" s="3" t="str">
        <f>Raw_Data!D1286</f>
        <v>Premium</v>
      </c>
      <c r="E1286" s="3">
        <f>Raw_Data!E1286</f>
        <v>10.75</v>
      </c>
      <c r="F1286" s="3">
        <f>Raw_Data!F1286</f>
        <v>48</v>
      </c>
      <c r="G1286" s="3" t="str">
        <f>Raw_Data!G1286</f>
        <v>South America</v>
      </c>
      <c r="H1286" s="3" t="str">
        <f>Raw_Data!H1286</f>
        <v>Mobile</v>
      </c>
      <c r="I1286" s="3">
        <f>Raw_Data!I1286</f>
        <v>17.989999999999998</v>
      </c>
      <c r="J1286" s="3">
        <f>Raw_Data!J1286</f>
        <v>0</v>
      </c>
      <c r="K1286" s="3" t="str">
        <f>Raw_Data!K1286</f>
        <v>PayPal</v>
      </c>
      <c r="L1286" s="3">
        <f>Raw_Data!L1286</f>
        <v>4</v>
      </c>
      <c r="M1286" s="3">
        <f>Raw_Data!M1286</f>
        <v>0.22</v>
      </c>
      <c r="N1286" s="3" t="str">
        <f>Raw_Data!N1286</f>
        <v>Sci-Fi</v>
      </c>
      <c r="O1286" s="3" t="str">
        <f t="shared" si="200"/>
        <v>45-54</v>
      </c>
      <c r="P1286" s="3" t="str">
        <f t="shared" si="201"/>
        <v>10-24h</v>
      </c>
      <c r="Q1286" s="3" t="str">
        <f t="shared" si="202"/>
        <v>46-60d</v>
      </c>
      <c r="R1286" s="3" t="str">
        <f t="shared" si="203"/>
        <v>Medium</v>
      </c>
      <c r="S1286" s="3" t="str">
        <f t="shared" si="204"/>
        <v>High</v>
      </c>
      <c r="T1286" s="3" t="str">
        <f t="shared" si="205"/>
        <v>Active</v>
      </c>
      <c r="U1286" s="4">
        <f>1/(1+EXP(-(Predictive_Model!$B$5+((B1286-Predictive_Model!$B$20)/Predictive_Model!$C$20)*Predictive_Model!$D$20+((E1286-Predictive_Model!$B$21)/Predictive_Model!$C$21)*Predictive_Model!$D$21+((F1286-Predictive_Model!$B$22)/Predictive_Model!$C$22)*Predictive_Model!$D$22+((I1286-Predictive_Model!$B$23)/Predictive_Model!$C$23)*Predictive_Model!$D$23+((L1286-Predictive_Model!$B$24)/Predictive_Model!$C$24)*Predictive_Model!$D$24+((M1286-Predictive_Model!$B$25)/Predictive_Model!$C$25)*Predictive_Model!$D$25+IF(C1286="Male",Predictive_Model!$D$31,IF(C1286="Other",Predictive_Model!$D$32,0))+IF(D1286="Premium",Predictive_Model!$D$34,IF(D1286="Standard",Predictive_Model!$D$35,0))+IF(G1286="Asia",Predictive_Model!$D$37,IF(G1286="Europe",Predictive_Model!$D$38,IF(G1286="North America",Predictive_Model!$D$39,IF(G1286="Oceania",Predictive_Model!$D$40,IF(G1286="South America",Predictive_Model!$D$41,0)))))+IF(H1286="Laptop",Predictive_Model!$D$43,IF(H1286="Mobile",Predictive_Model!$D$44,IF(H1286="TV",Predictive_Model!$D$45,IF(H1286="Tablet",Predictive_Model!$D$46,0))))+IF(K1286="Crypto",Predictive_Model!$D$48,IF(K1286="Debit Card",Predictive_Model!$D$49,IF(K1286="Gift Card",Predictive_Model!$D$50,IF(K1286="PayPal",Predictive_Model!$D$51,0))))+IF(N1286="Comedy",Predictive_Model!$D$53,IF(N1286="Documentary",Predictive_Model!$D$54,IF(N1286="Drama",Predictive_Model!$D$55,IF(N1286="Horror",Predictive_Model!$D$56,IF(N1286="Romance",Predictive_Model!$D$57,IF(N1286="Sci-Fi",Predictive_Model!$D$58,0)))))))))</f>
        <v>0.97278318016545895</v>
      </c>
      <c r="V1286" s="3" t="str">
        <f t="shared" si="206"/>
        <v>Critical</v>
      </c>
      <c r="W1286" s="6">
        <f t="shared" si="207"/>
        <v>17.500369411176607</v>
      </c>
      <c r="X1286" s="3" t="str">
        <f t="shared" si="208"/>
        <v>Priority 1</v>
      </c>
      <c r="Y1286" s="3" t="str">
        <f t="shared" si="209"/>
        <v>OK</v>
      </c>
    </row>
    <row r="1287" spans="1:25" x14ac:dyDescent="0.25">
      <c r="A1287" s="3" t="str">
        <f>Raw_Data!A1287</f>
        <v>a21b6747-ba7f-45cf-aac1-1356acb9c8ae</v>
      </c>
      <c r="B1287" s="3">
        <f>Raw_Data!B1287</f>
        <v>20</v>
      </c>
      <c r="C1287" s="3" t="str">
        <f>Raw_Data!C1287</f>
        <v>Male</v>
      </c>
      <c r="D1287" s="3" t="str">
        <f>Raw_Data!D1287</f>
        <v>Basic</v>
      </c>
      <c r="E1287" s="3">
        <f>Raw_Data!E1287</f>
        <v>14.05</v>
      </c>
      <c r="F1287" s="3">
        <f>Raw_Data!F1287</f>
        <v>12</v>
      </c>
      <c r="G1287" s="3" t="str">
        <f>Raw_Data!G1287</f>
        <v>Asia</v>
      </c>
      <c r="H1287" s="3" t="str">
        <f>Raw_Data!H1287</f>
        <v>Mobile</v>
      </c>
      <c r="I1287" s="3">
        <f>Raw_Data!I1287</f>
        <v>8.99</v>
      </c>
      <c r="J1287" s="3">
        <f>Raw_Data!J1287</f>
        <v>0</v>
      </c>
      <c r="K1287" s="3" t="str">
        <f>Raw_Data!K1287</f>
        <v>Gift Card</v>
      </c>
      <c r="L1287" s="3">
        <f>Raw_Data!L1287</f>
        <v>2</v>
      </c>
      <c r="M1287" s="3">
        <f>Raw_Data!M1287</f>
        <v>1.08</v>
      </c>
      <c r="N1287" s="3" t="str">
        <f>Raw_Data!N1287</f>
        <v>Romance</v>
      </c>
      <c r="O1287" s="3" t="str">
        <f t="shared" si="200"/>
        <v>18-24</v>
      </c>
      <c r="P1287" s="3" t="str">
        <f t="shared" si="201"/>
        <v>10-24h</v>
      </c>
      <c r="Q1287" s="3" t="str">
        <f t="shared" si="202"/>
        <v>8-21d</v>
      </c>
      <c r="R1287" s="3" t="str">
        <f t="shared" si="203"/>
        <v>Medium</v>
      </c>
      <c r="S1287" s="3" t="str">
        <f t="shared" si="204"/>
        <v>Low</v>
      </c>
      <c r="T1287" s="3" t="str">
        <f t="shared" si="205"/>
        <v>Active</v>
      </c>
      <c r="U1287" s="4">
        <f>1/(1+EXP(-(Predictive_Model!$B$5+((B1287-Predictive_Model!$B$20)/Predictive_Model!$C$20)*Predictive_Model!$D$20+((E1287-Predictive_Model!$B$21)/Predictive_Model!$C$21)*Predictive_Model!$D$21+((F1287-Predictive_Model!$B$22)/Predictive_Model!$C$22)*Predictive_Model!$D$22+((I1287-Predictive_Model!$B$23)/Predictive_Model!$C$23)*Predictive_Model!$D$23+((L1287-Predictive_Model!$B$24)/Predictive_Model!$C$24)*Predictive_Model!$D$24+((M1287-Predictive_Model!$B$25)/Predictive_Model!$C$25)*Predictive_Model!$D$25+IF(C1287="Male",Predictive_Model!$D$31,IF(C1287="Other",Predictive_Model!$D$32,0))+IF(D1287="Premium",Predictive_Model!$D$34,IF(D1287="Standard",Predictive_Model!$D$35,0))+IF(G1287="Asia",Predictive_Model!$D$37,IF(G1287="Europe",Predictive_Model!$D$38,IF(G1287="North America",Predictive_Model!$D$39,IF(G1287="Oceania",Predictive_Model!$D$40,IF(G1287="South America",Predictive_Model!$D$41,0)))))+IF(H1287="Laptop",Predictive_Model!$D$43,IF(H1287="Mobile",Predictive_Model!$D$44,IF(H1287="TV",Predictive_Model!$D$45,IF(H1287="Tablet",Predictive_Model!$D$46,0))))+IF(K1287="Crypto",Predictive_Model!$D$48,IF(K1287="Debit Card",Predictive_Model!$D$49,IF(K1287="Gift Card",Predictive_Model!$D$50,IF(K1287="PayPal",Predictive_Model!$D$51,0))))+IF(N1287="Comedy",Predictive_Model!$D$53,IF(N1287="Documentary",Predictive_Model!$D$54,IF(N1287="Drama",Predictive_Model!$D$55,IF(N1287="Horror",Predictive_Model!$D$56,IF(N1287="Romance",Predictive_Model!$D$57,IF(N1287="Sci-Fi",Predictive_Model!$D$58,0)))))))))</f>
        <v>0.71979996475469288</v>
      </c>
      <c r="V1287" s="3" t="str">
        <f t="shared" si="206"/>
        <v>High</v>
      </c>
      <c r="W1287" s="6">
        <f t="shared" si="207"/>
        <v>6.4710016831446895</v>
      </c>
      <c r="X1287" s="3" t="str">
        <f t="shared" si="208"/>
        <v>Monitor</v>
      </c>
      <c r="Y1287" s="3" t="str">
        <f t="shared" si="209"/>
        <v>OK</v>
      </c>
    </row>
    <row r="1288" spans="1:25" x14ac:dyDescent="0.25">
      <c r="A1288" s="3" t="str">
        <f>Raw_Data!A1288</f>
        <v>11d62c4f-c1a0-4356-80eb-394f38d17efe</v>
      </c>
      <c r="B1288" s="3">
        <f>Raw_Data!B1288</f>
        <v>60</v>
      </c>
      <c r="C1288" s="3" t="str">
        <f>Raw_Data!C1288</f>
        <v>Male</v>
      </c>
      <c r="D1288" s="3" t="str">
        <f>Raw_Data!D1288</f>
        <v>Premium</v>
      </c>
      <c r="E1288" s="3">
        <f>Raw_Data!E1288</f>
        <v>10.71</v>
      </c>
      <c r="F1288" s="3">
        <f>Raw_Data!F1288</f>
        <v>53</v>
      </c>
      <c r="G1288" s="3" t="str">
        <f>Raw_Data!G1288</f>
        <v>South America</v>
      </c>
      <c r="H1288" s="3" t="str">
        <f>Raw_Data!H1288</f>
        <v>Desktop</v>
      </c>
      <c r="I1288" s="3">
        <f>Raw_Data!I1288</f>
        <v>17.989999999999998</v>
      </c>
      <c r="J1288" s="3">
        <f>Raw_Data!J1288</f>
        <v>1</v>
      </c>
      <c r="K1288" s="3" t="str">
        <f>Raw_Data!K1288</f>
        <v>Credit Card</v>
      </c>
      <c r="L1288" s="3">
        <f>Raw_Data!L1288</f>
        <v>1</v>
      </c>
      <c r="M1288" s="3">
        <f>Raw_Data!M1288</f>
        <v>0.2</v>
      </c>
      <c r="N1288" s="3" t="str">
        <f>Raw_Data!N1288</f>
        <v>Documentary</v>
      </c>
      <c r="O1288" s="3" t="str">
        <f t="shared" si="200"/>
        <v>55-70</v>
      </c>
      <c r="P1288" s="3" t="str">
        <f t="shared" si="201"/>
        <v>10-24h</v>
      </c>
      <c r="Q1288" s="3" t="str">
        <f t="shared" si="202"/>
        <v>46-60d</v>
      </c>
      <c r="R1288" s="3" t="str">
        <f t="shared" si="203"/>
        <v>Medium</v>
      </c>
      <c r="S1288" s="3" t="str">
        <f t="shared" si="204"/>
        <v>High</v>
      </c>
      <c r="T1288" s="3" t="str">
        <f t="shared" si="205"/>
        <v>Churned</v>
      </c>
      <c r="U1288" s="4">
        <f>1/(1+EXP(-(Predictive_Model!$B$5+((B1288-Predictive_Model!$B$20)/Predictive_Model!$C$20)*Predictive_Model!$D$20+((E1288-Predictive_Model!$B$21)/Predictive_Model!$C$21)*Predictive_Model!$D$21+((F1288-Predictive_Model!$B$22)/Predictive_Model!$C$22)*Predictive_Model!$D$22+((I1288-Predictive_Model!$B$23)/Predictive_Model!$C$23)*Predictive_Model!$D$23+((L1288-Predictive_Model!$B$24)/Predictive_Model!$C$24)*Predictive_Model!$D$24+((M1288-Predictive_Model!$B$25)/Predictive_Model!$C$25)*Predictive_Model!$D$25+IF(C1288="Male",Predictive_Model!$D$31,IF(C1288="Other",Predictive_Model!$D$32,0))+IF(D1288="Premium",Predictive_Model!$D$34,IF(D1288="Standard",Predictive_Model!$D$35,0))+IF(G1288="Asia",Predictive_Model!$D$37,IF(G1288="Europe",Predictive_Model!$D$38,IF(G1288="North America",Predictive_Model!$D$39,IF(G1288="Oceania",Predictive_Model!$D$40,IF(G1288="South America",Predictive_Model!$D$41,0)))))+IF(H1288="Laptop",Predictive_Model!$D$43,IF(H1288="Mobile",Predictive_Model!$D$44,IF(H1288="TV",Predictive_Model!$D$45,IF(H1288="Tablet",Predictive_Model!$D$46,0))))+IF(K1288="Crypto",Predictive_Model!$D$48,IF(K1288="Debit Card",Predictive_Model!$D$49,IF(K1288="Gift Card",Predictive_Model!$D$50,IF(K1288="PayPal",Predictive_Model!$D$51,0))))+IF(N1288="Comedy",Predictive_Model!$D$53,IF(N1288="Documentary",Predictive_Model!$D$54,IF(N1288="Drama",Predictive_Model!$D$55,IF(N1288="Horror",Predictive_Model!$D$56,IF(N1288="Romance",Predictive_Model!$D$57,IF(N1288="Sci-Fi",Predictive_Model!$D$58,0)))))))))</f>
        <v>0.99305766714818855</v>
      </c>
      <c r="V1288" s="3" t="str">
        <f t="shared" si="206"/>
        <v>Critical</v>
      </c>
      <c r="W1288" s="6">
        <f t="shared" si="207"/>
        <v>17.989999999999998</v>
      </c>
      <c r="X1288" s="3" t="str">
        <f t="shared" si="208"/>
        <v>Priority 1</v>
      </c>
      <c r="Y1288" s="3" t="str">
        <f t="shared" si="209"/>
        <v>OK</v>
      </c>
    </row>
    <row r="1289" spans="1:25" x14ac:dyDescent="0.25">
      <c r="A1289" s="3" t="str">
        <f>Raw_Data!A1289</f>
        <v>b41e00a2-10d7-46ae-a151-2cc315df1c34</v>
      </c>
      <c r="B1289" s="3">
        <f>Raw_Data!B1289</f>
        <v>56</v>
      </c>
      <c r="C1289" s="3" t="str">
        <f>Raw_Data!C1289</f>
        <v>Other</v>
      </c>
      <c r="D1289" s="3" t="str">
        <f>Raw_Data!D1289</f>
        <v>Basic</v>
      </c>
      <c r="E1289" s="3">
        <f>Raw_Data!E1289</f>
        <v>4.78</v>
      </c>
      <c r="F1289" s="3">
        <f>Raw_Data!F1289</f>
        <v>51</v>
      </c>
      <c r="G1289" s="3" t="str">
        <f>Raw_Data!G1289</f>
        <v>Oceania</v>
      </c>
      <c r="H1289" s="3" t="str">
        <f>Raw_Data!H1289</f>
        <v>Desktop</v>
      </c>
      <c r="I1289" s="3">
        <f>Raw_Data!I1289</f>
        <v>8.99</v>
      </c>
      <c r="J1289" s="3">
        <f>Raw_Data!J1289</f>
        <v>1</v>
      </c>
      <c r="K1289" s="3" t="str">
        <f>Raw_Data!K1289</f>
        <v>Gift Card</v>
      </c>
      <c r="L1289" s="3">
        <f>Raw_Data!L1289</f>
        <v>1</v>
      </c>
      <c r="M1289" s="3">
        <f>Raw_Data!M1289</f>
        <v>0.09</v>
      </c>
      <c r="N1289" s="3" t="str">
        <f>Raw_Data!N1289</f>
        <v>Romance</v>
      </c>
      <c r="O1289" s="3" t="str">
        <f t="shared" si="200"/>
        <v>55-70</v>
      </c>
      <c r="P1289" s="3" t="str">
        <f t="shared" si="201"/>
        <v>&lt;10h</v>
      </c>
      <c r="Q1289" s="3" t="str">
        <f t="shared" si="202"/>
        <v>46-60d</v>
      </c>
      <c r="R1289" s="3" t="str">
        <f t="shared" si="203"/>
        <v>Low</v>
      </c>
      <c r="S1289" s="3" t="str">
        <f t="shared" si="204"/>
        <v>Low</v>
      </c>
      <c r="T1289" s="3" t="str">
        <f t="shared" si="205"/>
        <v>Churned</v>
      </c>
      <c r="U1289" s="4">
        <f>1/(1+EXP(-(Predictive_Model!$B$5+((B1289-Predictive_Model!$B$20)/Predictive_Model!$C$20)*Predictive_Model!$D$20+((E1289-Predictive_Model!$B$21)/Predictive_Model!$C$21)*Predictive_Model!$D$21+((F1289-Predictive_Model!$B$22)/Predictive_Model!$C$22)*Predictive_Model!$D$22+((I1289-Predictive_Model!$B$23)/Predictive_Model!$C$23)*Predictive_Model!$D$23+((L1289-Predictive_Model!$B$24)/Predictive_Model!$C$24)*Predictive_Model!$D$24+((M1289-Predictive_Model!$B$25)/Predictive_Model!$C$25)*Predictive_Model!$D$25+IF(C1289="Male",Predictive_Model!$D$31,IF(C1289="Other",Predictive_Model!$D$32,0))+IF(D1289="Premium",Predictive_Model!$D$34,IF(D1289="Standard",Predictive_Model!$D$35,0))+IF(G1289="Asia",Predictive_Model!$D$37,IF(G1289="Europe",Predictive_Model!$D$38,IF(G1289="North America",Predictive_Model!$D$39,IF(G1289="Oceania",Predictive_Model!$D$40,IF(G1289="South America",Predictive_Model!$D$41,0)))))+IF(H1289="Laptop",Predictive_Model!$D$43,IF(H1289="Mobile",Predictive_Model!$D$44,IF(H1289="TV",Predictive_Model!$D$45,IF(H1289="Tablet",Predictive_Model!$D$46,0))))+IF(K1289="Crypto",Predictive_Model!$D$48,IF(K1289="Debit Card",Predictive_Model!$D$49,IF(K1289="Gift Card",Predictive_Model!$D$50,IF(K1289="PayPal",Predictive_Model!$D$51,0))))+IF(N1289="Comedy",Predictive_Model!$D$53,IF(N1289="Documentary",Predictive_Model!$D$54,IF(N1289="Drama",Predictive_Model!$D$55,IF(N1289="Horror",Predictive_Model!$D$56,IF(N1289="Romance",Predictive_Model!$D$57,IF(N1289="Sci-Fi",Predictive_Model!$D$58,0)))))))))</f>
        <v>0.99996182213228002</v>
      </c>
      <c r="V1289" s="3" t="str">
        <f t="shared" si="206"/>
        <v>Critical</v>
      </c>
      <c r="W1289" s="6">
        <f t="shared" si="207"/>
        <v>8.99</v>
      </c>
      <c r="X1289" s="3" t="str">
        <f t="shared" si="208"/>
        <v>Priority 2</v>
      </c>
      <c r="Y1289" s="3" t="str">
        <f t="shared" si="209"/>
        <v>OK</v>
      </c>
    </row>
    <row r="1290" spans="1:25" x14ac:dyDescent="0.25">
      <c r="A1290" s="3" t="str">
        <f>Raw_Data!A1290</f>
        <v>2f6ecf7c-ed0c-4011-8d13-90edf44b305d</v>
      </c>
      <c r="B1290" s="3">
        <f>Raw_Data!B1290</f>
        <v>65</v>
      </c>
      <c r="C1290" s="3" t="str">
        <f>Raw_Data!C1290</f>
        <v>Other</v>
      </c>
      <c r="D1290" s="3" t="str">
        <f>Raw_Data!D1290</f>
        <v>Premium</v>
      </c>
      <c r="E1290" s="3">
        <f>Raw_Data!E1290</f>
        <v>4.1100000000000003</v>
      </c>
      <c r="F1290" s="3">
        <f>Raw_Data!F1290</f>
        <v>41</v>
      </c>
      <c r="G1290" s="3" t="str">
        <f>Raw_Data!G1290</f>
        <v>Asia</v>
      </c>
      <c r="H1290" s="3" t="str">
        <f>Raw_Data!H1290</f>
        <v>Mobile</v>
      </c>
      <c r="I1290" s="3">
        <f>Raw_Data!I1290</f>
        <v>17.989999999999998</v>
      </c>
      <c r="J1290" s="3">
        <f>Raw_Data!J1290</f>
        <v>1</v>
      </c>
      <c r="K1290" s="3" t="str">
        <f>Raw_Data!K1290</f>
        <v>Gift Card</v>
      </c>
      <c r="L1290" s="3">
        <f>Raw_Data!L1290</f>
        <v>2</v>
      </c>
      <c r="M1290" s="3">
        <f>Raw_Data!M1290</f>
        <v>0.1</v>
      </c>
      <c r="N1290" s="3" t="str">
        <f>Raw_Data!N1290</f>
        <v>Drama</v>
      </c>
      <c r="O1290" s="3" t="str">
        <f t="shared" si="200"/>
        <v>55-70</v>
      </c>
      <c r="P1290" s="3" t="str">
        <f t="shared" si="201"/>
        <v>&lt;10h</v>
      </c>
      <c r="Q1290" s="3" t="str">
        <f t="shared" si="202"/>
        <v>22-45d</v>
      </c>
      <c r="R1290" s="3" t="str">
        <f t="shared" si="203"/>
        <v>Medium</v>
      </c>
      <c r="S1290" s="3" t="str">
        <f t="shared" si="204"/>
        <v>High</v>
      </c>
      <c r="T1290" s="3" t="str">
        <f t="shared" si="205"/>
        <v>Churned</v>
      </c>
      <c r="U1290" s="4">
        <f>1/(1+EXP(-(Predictive_Model!$B$5+((B1290-Predictive_Model!$B$20)/Predictive_Model!$C$20)*Predictive_Model!$D$20+((E1290-Predictive_Model!$B$21)/Predictive_Model!$C$21)*Predictive_Model!$D$21+((F1290-Predictive_Model!$B$22)/Predictive_Model!$C$22)*Predictive_Model!$D$22+((I1290-Predictive_Model!$B$23)/Predictive_Model!$C$23)*Predictive_Model!$D$23+((L1290-Predictive_Model!$B$24)/Predictive_Model!$C$24)*Predictive_Model!$D$24+((M1290-Predictive_Model!$B$25)/Predictive_Model!$C$25)*Predictive_Model!$D$25+IF(C1290="Male",Predictive_Model!$D$31,IF(C1290="Other",Predictive_Model!$D$32,0))+IF(D1290="Premium",Predictive_Model!$D$34,IF(D1290="Standard",Predictive_Model!$D$35,0))+IF(G1290="Asia",Predictive_Model!$D$37,IF(G1290="Europe",Predictive_Model!$D$38,IF(G1290="North America",Predictive_Model!$D$39,IF(G1290="Oceania",Predictive_Model!$D$40,IF(G1290="South America",Predictive_Model!$D$41,0)))))+IF(H1290="Laptop",Predictive_Model!$D$43,IF(H1290="Mobile",Predictive_Model!$D$44,IF(H1290="TV",Predictive_Model!$D$45,IF(H1290="Tablet",Predictive_Model!$D$46,0))))+IF(K1290="Crypto",Predictive_Model!$D$48,IF(K1290="Debit Card",Predictive_Model!$D$49,IF(K1290="Gift Card",Predictive_Model!$D$50,IF(K1290="PayPal",Predictive_Model!$D$51,0))))+IF(N1290="Comedy",Predictive_Model!$D$53,IF(N1290="Documentary",Predictive_Model!$D$54,IF(N1290="Drama",Predictive_Model!$D$55,IF(N1290="Horror",Predictive_Model!$D$56,IF(N1290="Romance",Predictive_Model!$D$57,IF(N1290="Sci-Fi",Predictive_Model!$D$58,0)))))))))</f>
        <v>0.99872416780408413</v>
      </c>
      <c r="V1290" s="3" t="str">
        <f t="shared" si="206"/>
        <v>Critical</v>
      </c>
      <c r="W1290" s="6">
        <f t="shared" si="207"/>
        <v>17.989999999999998</v>
      </c>
      <c r="X1290" s="3" t="str">
        <f t="shared" si="208"/>
        <v>Priority 1</v>
      </c>
      <c r="Y1290" s="3" t="str">
        <f t="shared" si="209"/>
        <v>OK</v>
      </c>
    </row>
    <row r="1291" spans="1:25" x14ac:dyDescent="0.25">
      <c r="A1291" s="3" t="str">
        <f>Raw_Data!A1291</f>
        <v>f83a42d7-d5e6-4e72-ad56-651f51927aca</v>
      </c>
      <c r="B1291" s="3">
        <f>Raw_Data!B1291</f>
        <v>67</v>
      </c>
      <c r="C1291" s="3" t="str">
        <f>Raw_Data!C1291</f>
        <v>Male</v>
      </c>
      <c r="D1291" s="3" t="str">
        <f>Raw_Data!D1291</f>
        <v>Basic</v>
      </c>
      <c r="E1291" s="3">
        <f>Raw_Data!E1291</f>
        <v>6.47</v>
      </c>
      <c r="F1291" s="3">
        <f>Raw_Data!F1291</f>
        <v>47</v>
      </c>
      <c r="G1291" s="3" t="str">
        <f>Raw_Data!G1291</f>
        <v>Europe</v>
      </c>
      <c r="H1291" s="3" t="str">
        <f>Raw_Data!H1291</f>
        <v>TV</v>
      </c>
      <c r="I1291" s="3">
        <f>Raw_Data!I1291</f>
        <v>8.99</v>
      </c>
      <c r="J1291" s="3">
        <f>Raw_Data!J1291</f>
        <v>1</v>
      </c>
      <c r="K1291" s="3" t="str">
        <f>Raw_Data!K1291</f>
        <v>PayPal</v>
      </c>
      <c r="L1291" s="3">
        <f>Raw_Data!L1291</f>
        <v>2</v>
      </c>
      <c r="M1291" s="3">
        <f>Raw_Data!M1291</f>
        <v>0.13</v>
      </c>
      <c r="N1291" s="3" t="str">
        <f>Raw_Data!N1291</f>
        <v>Sci-Fi</v>
      </c>
      <c r="O1291" s="3" t="str">
        <f t="shared" si="200"/>
        <v>55-70</v>
      </c>
      <c r="P1291" s="3" t="str">
        <f t="shared" si="201"/>
        <v>&lt;10h</v>
      </c>
      <c r="Q1291" s="3" t="str">
        <f t="shared" si="202"/>
        <v>46-60d</v>
      </c>
      <c r="R1291" s="3" t="str">
        <f t="shared" si="203"/>
        <v>Low</v>
      </c>
      <c r="S1291" s="3" t="str">
        <f t="shared" si="204"/>
        <v>Low</v>
      </c>
      <c r="T1291" s="3" t="str">
        <f t="shared" si="205"/>
        <v>Churned</v>
      </c>
      <c r="U1291" s="4">
        <f>1/(1+EXP(-(Predictive_Model!$B$5+((B1291-Predictive_Model!$B$20)/Predictive_Model!$C$20)*Predictive_Model!$D$20+((E1291-Predictive_Model!$B$21)/Predictive_Model!$C$21)*Predictive_Model!$D$21+((F1291-Predictive_Model!$B$22)/Predictive_Model!$C$22)*Predictive_Model!$D$22+((I1291-Predictive_Model!$B$23)/Predictive_Model!$C$23)*Predictive_Model!$D$23+((L1291-Predictive_Model!$B$24)/Predictive_Model!$C$24)*Predictive_Model!$D$24+((M1291-Predictive_Model!$B$25)/Predictive_Model!$C$25)*Predictive_Model!$D$25+IF(C1291="Male",Predictive_Model!$D$31,IF(C1291="Other",Predictive_Model!$D$32,0))+IF(D1291="Premium",Predictive_Model!$D$34,IF(D1291="Standard",Predictive_Model!$D$35,0))+IF(G1291="Asia",Predictive_Model!$D$37,IF(G1291="Europe",Predictive_Model!$D$38,IF(G1291="North America",Predictive_Model!$D$39,IF(G1291="Oceania",Predictive_Model!$D$40,IF(G1291="South America",Predictive_Model!$D$41,0)))))+IF(H1291="Laptop",Predictive_Model!$D$43,IF(H1291="Mobile",Predictive_Model!$D$44,IF(H1291="TV",Predictive_Model!$D$45,IF(H1291="Tablet",Predictive_Model!$D$46,0))))+IF(K1291="Crypto",Predictive_Model!$D$48,IF(K1291="Debit Card",Predictive_Model!$D$49,IF(K1291="Gift Card",Predictive_Model!$D$50,IF(K1291="PayPal",Predictive_Model!$D$51,0))))+IF(N1291="Comedy",Predictive_Model!$D$53,IF(N1291="Documentary",Predictive_Model!$D$54,IF(N1291="Drama",Predictive_Model!$D$55,IF(N1291="Horror",Predictive_Model!$D$56,IF(N1291="Romance",Predictive_Model!$D$57,IF(N1291="Sci-Fi",Predictive_Model!$D$58,0)))))))))</f>
        <v>0.99938057225445209</v>
      </c>
      <c r="V1291" s="3" t="str">
        <f t="shared" si="206"/>
        <v>Critical</v>
      </c>
      <c r="W1291" s="6">
        <f t="shared" si="207"/>
        <v>8.99</v>
      </c>
      <c r="X1291" s="3" t="str">
        <f t="shared" si="208"/>
        <v>Priority 2</v>
      </c>
      <c r="Y1291" s="3" t="str">
        <f t="shared" si="209"/>
        <v>OK</v>
      </c>
    </row>
    <row r="1292" spans="1:25" x14ac:dyDescent="0.25">
      <c r="A1292" s="3" t="str">
        <f>Raw_Data!A1292</f>
        <v>8ff31276-200d-4aec-b2e0-6a25c12c51e1</v>
      </c>
      <c r="B1292" s="3">
        <f>Raw_Data!B1292</f>
        <v>58</v>
      </c>
      <c r="C1292" s="3" t="str">
        <f>Raw_Data!C1292</f>
        <v>Other</v>
      </c>
      <c r="D1292" s="3" t="str">
        <f>Raw_Data!D1292</f>
        <v>Basic</v>
      </c>
      <c r="E1292" s="3">
        <f>Raw_Data!E1292</f>
        <v>10.29</v>
      </c>
      <c r="F1292" s="3">
        <f>Raw_Data!F1292</f>
        <v>26</v>
      </c>
      <c r="G1292" s="3" t="str">
        <f>Raw_Data!G1292</f>
        <v>South America</v>
      </c>
      <c r="H1292" s="3" t="str">
        <f>Raw_Data!H1292</f>
        <v>Mobile</v>
      </c>
      <c r="I1292" s="3">
        <f>Raw_Data!I1292</f>
        <v>8.99</v>
      </c>
      <c r="J1292" s="3">
        <f>Raw_Data!J1292</f>
        <v>1</v>
      </c>
      <c r="K1292" s="3" t="str">
        <f>Raw_Data!K1292</f>
        <v>PayPal</v>
      </c>
      <c r="L1292" s="3">
        <f>Raw_Data!L1292</f>
        <v>1</v>
      </c>
      <c r="M1292" s="3">
        <f>Raw_Data!M1292</f>
        <v>0.38</v>
      </c>
      <c r="N1292" s="3" t="str">
        <f>Raw_Data!N1292</f>
        <v>Romance</v>
      </c>
      <c r="O1292" s="3" t="str">
        <f t="shared" si="200"/>
        <v>55-70</v>
      </c>
      <c r="P1292" s="3" t="str">
        <f t="shared" si="201"/>
        <v>10-24h</v>
      </c>
      <c r="Q1292" s="3" t="str">
        <f t="shared" si="202"/>
        <v>22-45d</v>
      </c>
      <c r="R1292" s="3" t="str">
        <f t="shared" si="203"/>
        <v>Medium</v>
      </c>
      <c r="S1292" s="3" t="str">
        <f t="shared" si="204"/>
        <v>Low</v>
      </c>
      <c r="T1292" s="3" t="str">
        <f t="shared" si="205"/>
        <v>Churned</v>
      </c>
      <c r="U1292" s="4">
        <f>1/(1+EXP(-(Predictive_Model!$B$5+((B1292-Predictive_Model!$B$20)/Predictive_Model!$C$20)*Predictive_Model!$D$20+((E1292-Predictive_Model!$B$21)/Predictive_Model!$C$21)*Predictive_Model!$D$21+((F1292-Predictive_Model!$B$22)/Predictive_Model!$C$22)*Predictive_Model!$D$22+((I1292-Predictive_Model!$B$23)/Predictive_Model!$C$23)*Predictive_Model!$D$23+((L1292-Predictive_Model!$B$24)/Predictive_Model!$C$24)*Predictive_Model!$D$24+((M1292-Predictive_Model!$B$25)/Predictive_Model!$C$25)*Predictive_Model!$D$25+IF(C1292="Male",Predictive_Model!$D$31,IF(C1292="Other",Predictive_Model!$D$32,0))+IF(D1292="Premium",Predictive_Model!$D$34,IF(D1292="Standard",Predictive_Model!$D$35,0))+IF(G1292="Asia",Predictive_Model!$D$37,IF(G1292="Europe",Predictive_Model!$D$38,IF(G1292="North America",Predictive_Model!$D$39,IF(G1292="Oceania",Predictive_Model!$D$40,IF(G1292="South America",Predictive_Model!$D$41,0)))))+IF(H1292="Laptop",Predictive_Model!$D$43,IF(H1292="Mobile",Predictive_Model!$D$44,IF(H1292="TV",Predictive_Model!$D$45,IF(H1292="Tablet",Predictive_Model!$D$46,0))))+IF(K1292="Crypto",Predictive_Model!$D$48,IF(K1292="Debit Card",Predictive_Model!$D$49,IF(K1292="Gift Card",Predictive_Model!$D$50,IF(K1292="PayPal",Predictive_Model!$D$51,0))))+IF(N1292="Comedy",Predictive_Model!$D$53,IF(N1292="Documentary",Predictive_Model!$D$54,IF(N1292="Drama",Predictive_Model!$D$55,IF(N1292="Horror",Predictive_Model!$D$56,IF(N1292="Romance",Predictive_Model!$D$57,IF(N1292="Sci-Fi",Predictive_Model!$D$58,0)))))))))</f>
        <v>0.99662629299250272</v>
      </c>
      <c r="V1292" s="3" t="str">
        <f t="shared" si="206"/>
        <v>Critical</v>
      </c>
      <c r="W1292" s="6">
        <f t="shared" si="207"/>
        <v>8.99</v>
      </c>
      <c r="X1292" s="3" t="str">
        <f t="shared" si="208"/>
        <v>Priority 2</v>
      </c>
      <c r="Y1292" s="3" t="str">
        <f t="shared" si="209"/>
        <v>OK</v>
      </c>
    </row>
    <row r="1293" spans="1:25" x14ac:dyDescent="0.25">
      <c r="A1293" s="3" t="str">
        <f>Raw_Data!A1293</f>
        <v>2649f2e5-179f-4ae9-8280-0dd4aadb0676</v>
      </c>
      <c r="B1293" s="3">
        <f>Raw_Data!B1293</f>
        <v>65</v>
      </c>
      <c r="C1293" s="3" t="str">
        <f>Raw_Data!C1293</f>
        <v>Female</v>
      </c>
      <c r="D1293" s="3" t="str">
        <f>Raw_Data!D1293</f>
        <v>Basic</v>
      </c>
      <c r="E1293" s="3">
        <f>Raw_Data!E1293</f>
        <v>10.17</v>
      </c>
      <c r="F1293" s="3">
        <f>Raw_Data!F1293</f>
        <v>19</v>
      </c>
      <c r="G1293" s="3" t="str">
        <f>Raw_Data!G1293</f>
        <v>Asia</v>
      </c>
      <c r="H1293" s="3" t="str">
        <f>Raw_Data!H1293</f>
        <v>Mobile</v>
      </c>
      <c r="I1293" s="3">
        <f>Raw_Data!I1293</f>
        <v>8.99</v>
      </c>
      <c r="J1293" s="3">
        <f>Raw_Data!J1293</f>
        <v>0</v>
      </c>
      <c r="K1293" s="3" t="str">
        <f>Raw_Data!K1293</f>
        <v>Debit Card</v>
      </c>
      <c r="L1293" s="3">
        <f>Raw_Data!L1293</f>
        <v>5</v>
      </c>
      <c r="M1293" s="3">
        <f>Raw_Data!M1293</f>
        <v>0.51</v>
      </c>
      <c r="N1293" s="3" t="str">
        <f>Raw_Data!N1293</f>
        <v>Documentary</v>
      </c>
      <c r="O1293" s="3" t="str">
        <f t="shared" si="200"/>
        <v>55-70</v>
      </c>
      <c r="P1293" s="3" t="str">
        <f t="shared" si="201"/>
        <v>10-24h</v>
      </c>
      <c r="Q1293" s="3" t="str">
        <f t="shared" si="202"/>
        <v>8-21d</v>
      </c>
      <c r="R1293" s="3" t="str">
        <f t="shared" si="203"/>
        <v>Medium</v>
      </c>
      <c r="S1293" s="3" t="str">
        <f t="shared" si="204"/>
        <v>Low</v>
      </c>
      <c r="T1293" s="3" t="str">
        <f t="shared" si="205"/>
        <v>Active</v>
      </c>
      <c r="U1293" s="4">
        <f>1/(1+EXP(-(Predictive_Model!$B$5+((B1293-Predictive_Model!$B$20)/Predictive_Model!$C$20)*Predictive_Model!$D$20+((E1293-Predictive_Model!$B$21)/Predictive_Model!$C$21)*Predictive_Model!$D$21+((F1293-Predictive_Model!$B$22)/Predictive_Model!$C$22)*Predictive_Model!$D$22+((I1293-Predictive_Model!$B$23)/Predictive_Model!$C$23)*Predictive_Model!$D$23+((L1293-Predictive_Model!$B$24)/Predictive_Model!$C$24)*Predictive_Model!$D$24+((M1293-Predictive_Model!$B$25)/Predictive_Model!$C$25)*Predictive_Model!$D$25+IF(C1293="Male",Predictive_Model!$D$31,IF(C1293="Other",Predictive_Model!$D$32,0))+IF(D1293="Premium",Predictive_Model!$D$34,IF(D1293="Standard",Predictive_Model!$D$35,0))+IF(G1293="Asia",Predictive_Model!$D$37,IF(G1293="Europe",Predictive_Model!$D$38,IF(G1293="North America",Predictive_Model!$D$39,IF(G1293="Oceania",Predictive_Model!$D$40,IF(G1293="South America",Predictive_Model!$D$41,0)))))+IF(H1293="Laptop",Predictive_Model!$D$43,IF(H1293="Mobile",Predictive_Model!$D$44,IF(H1293="TV",Predictive_Model!$D$45,IF(H1293="Tablet",Predictive_Model!$D$46,0))))+IF(K1293="Crypto",Predictive_Model!$D$48,IF(K1293="Debit Card",Predictive_Model!$D$49,IF(K1293="Gift Card",Predictive_Model!$D$50,IF(K1293="PayPal",Predictive_Model!$D$51,0))))+IF(N1293="Comedy",Predictive_Model!$D$53,IF(N1293="Documentary",Predictive_Model!$D$54,IF(N1293="Drama",Predictive_Model!$D$55,IF(N1293="Horror",Predictive_Model!$D$56,IF(N1293="Romance",Predictive_Model!$D$57,IF(N1293="Sci-Fi",Predictive_Model!$D$58,0)))))))))</f>
        <v>0.7791067001449743</v>
      </c>
      <c r="V1293" s="3" t="str">
        <f t="shared" si="206"/>
        <v>Critical</v>
      </c>
      <c r="W1293" s="6">
        <f t="shared" si="207"/>
        <v>7.0041692343033191</v>
      </c>
      <c r="X1293" s="3" t="str">
        <f t="shared" si="208"/>
        <v>Priority 2</v>
      </c>
      <c r="Y1293" s="3" t="str">
        <f t="shared" si="209"/>
        <v>OK</v>
      </c>
    </row>
    <row r="1294" spans="1:25" x14ac:dyDescent="0.25">
      <c r="A1294" s="3" t="str">
        <f>Raw_Data!A1294</f>
        <v>dea362ed-393f-43b1-aaff-5195d91b0716</v>
      </c>
      <c r="B1294" s="3">
        <f>Raw_Data!B1294</f>
        <v>63</v>
      </c>
      <c r="C1294" s="3" t="str">
        <f>Raw_Data!C1294</f>
        <v>Female</v>
      </c>
      <c r="D1294" s="3" t="str">
        <f>Raw_Data!D1294</f>
        <v>Basic</v>
      </c>
      <c r="E1294" s="3">
        <f>Raw_Data!E1294</f>
        <v>22.9</v>
      </c>
      <c r="F1294" s="3">
        <f>Raw_Data!F1294</f>
        <v>11</v>
      </c>
      <c r="G1294" s="3" t="str">
        <f>Raw_Data!G1294</f>
        <v>Europe</v>
      </c>
      <c r="H1294" s="3" t="str">
        <f>Raw_Data!H1294</f>
        <v>TV</v>
      </c>
      <c r="I1294" s="3">
        <f>Raw_Data!I1294</f>
        <v>8.99</v>
      </c>
      <c r="J1294" s="3">
        <f>Raw_Data!J1294</f>
        <v>0</v>
      </c>
      <c r="K1294" s="3" t="str">
        <f>Raw_Data!K1294</f>
        <v>Credit Card</v>
      </c>
      <c r="L1294" s="3">
        <f>Raw_Data!L1294</f>
        <v>1</v>
      </c>
      <c r="M1294" s="3">
        <f>Raw_Data!M1294</f>
        <v>1.91</v>
      </c>
      <c r="N1294" s="3" t="str">
        <f>Raw_Data!N1294</f>
        <v>Romance</v>
      </c>
      <c r="O1294" s="3" t="str">
        <f t="shared" si="200"/>
        <v>55-70</v>
      </c>
      <c r="P1294" s="3" t="str">
        <f t="shared" si="201"/>
        <v>10-24h</v>
      </c>
      <c r="Q1294" s="3" t="str">
        <f t="shared" si="202"/>
        <v>8-21d</v>
      </c>
      <c r="R1294" s="3" t="str">
        <f t="shared" si="203"/>
        <v>Medium</v>
      </c>
      <c r="S1294" s="3" t="str">
        <f t="shared" si="204"/>
        <v>Low</v>
      </c>
      <c r="T1294" s="3" t="str">
        <f t="shared" si="205"/>
        <v>Active</v>
      </c>
      <c r="U1294" s="4">
        <f>1/(1+EXP(-(Predictive_Model!$B$5+((B1294-Predictive_Model!$B$20)/Predictive_Model!$C$20)*Predictive_Model!$D$20+((E1294-Predictive_Model!$B$21)/Predictive_Model!$C$21)*Predictive_Model!$D$21+((F1294-Predictive_Model!$B$22)/Predictive_Model!$C$22)*Predictive_Model!$D$22+((I1294-Predictive_Model!$B$23)/Predictive_Model!$C$23)*Predictive_Model!$D$23+((L1294-Predictive_Model!$B$24)/Predictive_Model!$C$24)*Predictive_Model!$D$24+((M1294-Predictive_Model!$B$25)/Predictive_Model!$C$25)*Predictive_Model!$D$25+IF(C1294="Male",Predictive_Model!$D$31,IF(C1294="Other",Predictive_Model!$D$32,0))+IF(D1294="Premium",Predictive_Model!$D$34,IF(D1294="Standard",Predictive_Model!$D$35,0))+IF(G1294="Asia",Predictive_Model!$D$37,IF(G1294="Europe",Predictive_Model!$D$38,IF(G1294="North America",Predictive_Model!$D$39,IF(G1294="Oceania",Predictive_Model!$D$40,IF(G1294="South America",Predictive_Model!$D$41,0)))))+IF(H1294="Laptop",Predictive_Model!$D$43,IF(H1294="Mobile",Predictive_Model!$D$44,IF(H1294="TV",Predictive_Model!$D$45,IF(H1294="Tablet",Predictive_Model!$D$46,0))))+IF(K1294="Crypto",Predictive_Model!$D$48,IF(K1294="Debit Card",Predictive_Model!$D$49,IF(K1294="Gift Card",Predictive_Model!$D$50,IF(K1294="PayPal",Predictive_Model!$D$51,0))))+IF(N1294="Comedy",Predictive_Model!$D$53,IF(N1294="Documentary",Predictive_Model!$D$54,IF(N1294="Drama",Predictive_Model!$D$55,IF(N1294="Horror",Predictive_Model!$D$56,IF(N1294="Romance",Predictive_Model!$D$57,IF(N1294="Sci-Fi",Predictive_Model!$D$58,0)))))))))</f>
        <v>1.0111746464484744E-2</v>
      </c>
      <c r="V1294" s="3" t="str">
        <f t="shared" si="206"/>
        <v>Low</v>
      </c>
      <c r="W1294" s="6">
        <f t="shared" si="207"/>
        <v>9.0904600715717848E-2</v>
      </c>
      <c r="X1294" s="3" t="str">
        <f t="shared" si="208"/>
        <v>Monitor</v>
      </c>
      <c r="Y1294" s="3" t="str">
        <f t="shared" si="209"/>
        <v>OK</v>
      </c>
    </row>
    <row r="1295" spans="1:25" x14ac:dyDescent="0.25">
      <c r="A1295" s="3" t="str">
        <f>Raw_Data!A1295</f>
        <v>414e2477-5a33-4de3-9f34-d375ccd27a80</v>
      </c>
      <c r="B1295" s="3">
        <f>Raw_Data!B1295</f>
        <v>38</v>
      </c>
      <c r="C1295" s="3" t="str">
        <f>Raw_Data!C1295</f>
        <v>Other</v>
      </c>
      <c r="D1295" s="3" t="str">
        <f>Raw_Data!D1295</f>
        <v>Premium</v>
      </c>
      <c r="E1295" s="3">
        <f>Raw_Data!E1295</f>
        <v>8.36</v>
      </c>
      <c r="F1295" s="3">
        <f>Raw_Data!F1295</f>
        <v>1</v>
      </c>
      <c r="G1295" s="3" t="str">
        <f>Raw_Data!G1295</f>
        <v>South America</v>
      </c>
      <c r="H1295" s="3" t="str">
        <f>Raw_Data!H1295</f>
        <v>TV</v>
      </c>
      <c r="I1295" s="3">
        <f>Raw_Data!I1295</f>
        <v>17.989999999999998</v>
      </c>
      <c r="J1295" s="3">
        <f>Raw_Data!J1295</f>
        <v>0</v>
      </c>
      <c r="K1295" s="3" t="str">
        <f>Raw_Data!K1295</f>
        <v>Gift Card</v>
      </c>
      <c r="L1295" s="3">
        <f>Raw_Data!L1295</f>
        <v>2</v>
      </c>
      <c r="M1295" s="3">
        <f>Raw_Data!M1295</f>
        <v>4.18</v>
      </c>
      <c r="N1295" s="3" t="str">
        <f>Raw_Data!N1295</f>
        <v>Drama</v>
      </c>
      <c r="O1295" s="3" t="str">
        <f t="shared" si="200"/>
        <v>35-44</v>
      </c>
      <c r="P1295" s="3" t="str">
        <f t="shared" si="201"/>
        <v>&lt;10h</v>
      </c>
      <c r="Q1295" s="3" t="str">
        <f t="shared" si="202"/>
        <v>0-7d</v>
      </c>
      <c r="R1295" s="3" t="str">
        <f t="shared" si="203"/>
        <v>Medium</v>
      </c>
      <c r="S1295" s="3" t="str">
        <f t="shared" si="204"/>
        <v>High</v>
      </c>
      <c r="T1295" s="3" t="str">
        <f t="shared" si="205"/>
        <v>Active</v>
      </c>
      <c r="U1295" s="4">
        <f>1/(1+EXP(-(Predictive_Model!$B$5+((B1295-Predictive_Model!$B$20)/Predictive_Model!$C$20)*Predictive_Model!$D$20+((E1295-Predictive_Model!$B$21)/Predictive_Model!$C$21)*Predictive_Model!$D$21+((F1295-Predictive_Model!$B$22)/Predictive_Model!$C$22)*Predictive_Model!$D$22+((I1295-Predictive_Model!$B$23)/Predictive_Model!$C$23)*Predictive_Model!$D$23+((L1295-Predictive_Model!$B$24)/Predictive_Model!$C$24)*Predictive_Model!$D$24+((M1295-Predictive_Model!$B$25)/Predictive_Model!$C$25)*Predictive_Model!$D$25+IF(C1295="Male",Predictive_Model!$D$31,IF(C1295="Other",Predictive_Model!$D$32,0))+IF(D1295="Premium",Predictive_Model!$D$34,IF(D1295="Standard",Predictive_Model!$D$35,0))+IF(G1295="Asia",Predictive_Model!$D$37,IF(G1295="Europe",Predictive_Model!$D$38,IF(G1295="North America",Predictive_Model!$D$39,IF(G1295="Oceania",Predictive_Model!$D$40,IF(G1295="South America",Predictive_Model!$D$41,0)))))+IF(H1295="Laptop",Predictive_Model!$D$43,IF(H1295="Mobile",Predictive_Model!$D$44,IF(H1295="TV",Predictive_Model!$D$45,IF(H1295="Tablet",Predictive_Model!$D$46,0))))+IF(K1295="Crypto",Predictive_Model!$D$48,IF(K1295="Debit Card",Predictive_Model!$D$49,IF(K1295="Gift Card",Predictive_Model!$D$50,IF(K1295="PayPal",Predictive_Model!$D$51,0))))+IF(N1295="Comedy",Predictive_Model!$D$53,IF(N1295="Documentary",Predictive_Model!$D$54,IF(N1295="Drama",Predictive_Model!$D$55,IF(N1295="Horror",Predictive_Model!$D$56,IF(N1295="Romance",Predictive_Model!$D$57,IF(N1295="Sci-Fi",Predictive_Model!$D$58,0)))))))))</f>
        <v>1.8289705273114606E-4</v>
      </c>
      <c r="V1295" s="3" t="str">
        <f t="shared" si="206"/>
        <v>Low</v>
      </c>
      <c r="W1295" s="6">
        <f t="shared" si="207"/>
        <v>3.2903179786333172E-3</v>
      </c>
      <c r="X1295" s="3" t="str">
        <f t="shared" si="208"/>
        <v>Monitor</v>
      </c>
      <c r="Y1295" s="3" t="str">
        <f t="shared" si="209"/>
        <v>OK</v>
      </c>
    </row>
    <row r="1296" spans="1:25" x14ac:dyDescent="0.25">
      <c r="A1296" s="3" t="str">
        <f>Raw_Data!A1296</f>
        <v>0627fc98-d9f7-49b9-a4cf-fd0b49f4e4d0</v>
      </c>
      <c r="B1296" s="3">
        <f>Raw_Data!B1296</f>
        <v>31</v>
      </c>
      <c r="C1296" s="3" t="str">
        <f>Raw_Data!C1296</f>
        <v>Male</v>
      </c>
      <c r="D1296" s="3" t="str">
        <f>Raw_Data!D1296</f>
        <v>Basic</v>
      </c>
      <c r="E1296" s="3">
        <f>Raw_Data!E1296</f>
        <v>11.96</v>
      </c>
      <c r="F1296" s="3">
        <f>Raw_Data!F1296</f>
        <v>6</v>
      </c>
      <c r="G1296" s="3" t="str">
        <f>Raw_Data!G1296</f>
        <v>Africa</v>
      </c>
      <c r="H1296" s="3" t="str">
        <f>Raw_Data!H1296</f>
        <v>Laptop</v>
      </c>
      <c r="I1296" s="3">
        <f>Raw_Data!I1296</f>
        <v>8.99</v>
      </c>
      <c r="J1296" s="3">
        <f>Raw_Data!J1296</f>
        <v>0</v>
      </c>
      <c r="K1296" s="3" t="str">
        <f>Raw_Data!K1296</f>
        <v>PayPal</v>
      </c>
      <c r="L1296" s="3">
        <f>Raw_Data!L1296</f>
        <v>4</v>
      </c>
      <c r="M1296" s="3">
        <f>Raw_Data!M1296</f>
        <v>1.71</v>
      </c>
      <c r="N1296" s="3" t="str">
        <f>Raw_Data!N1296</f>
        <v>Sci-Fi</v>
      </c>
      <c r="O1296" s="3" t="str">
        <f t="shared" si="200"/>
        <v>25-34</v>
      </c>
      <c r="P1296" s="3" t="str">
        <f t="shared" si="201"/>
        <v>10-24h</v>
      </c>
      <c r="Q1296" s="3" t="str">
        <f t="shared" si="202"/>
        <v>0-7d</v>
      </c>
      <c r="R1296" s="3" t="str">
        <f t="shared" si="203"/>
        <v>Medium</v>
      </c>
      <c r="S1296" s="3" t="str">
        <f t="shared" si="204"/>
        <v>Low</v>
      </c>
      <c r="T1296" s="3" t="str">
        <f t="shared" si="205"/>
        <v>Active</v>
      </c>
      <c r="U1296" s="4">
        <f>1/(1+EXP(-(Predictive_Model!$B$5+((B1296-Predictive_Model!$B$20)/Predictive_Model!$C$20)*Predictive_Model!$D$20+((E1296-Predictive_Model!$B$21)/Predictive_Model!$C$21)*Predictive_Model!$D$21+((F1296-Predictive_Model!$B$22)/Predictive_Model!$C$22)*Predictive_Model!$D$22+((I1296-Predictive_Model!$B$23)/Predictive_Model!$C$23)*Predictive_Model!$D$23+((L1296-Predictive_Model!$B$24)/Predictive_Model!$C$24)*Predictive_Model!$D$24+((M1296-Predictive_Model!$B$25)/Predictive_Model!$C$25)*Predictive_Model!$D$25+IF(C1296="Male",Predictive_Model!$D$31,IF(C1296="Other",Predictive_Model!$D$32,0))+IF(D1296="Premium",Predictive_Model!$D$34,IF(D1296="Standard",Predictive_Model!$D$35,0))+IF(G1296="Asia",Predictive_Model!$D$37,IF(G1296="Europe",Predictive_Model!$D$38,IF(G1296="North America",Predictive_Model!$D$39,IF(G1296="Oceania",Predictive_Model!$D$40,IF(G1296="South America",Predictive_Model!$D$41,0)))))+IF(H1296="Laptop",Predictive_Model!$D$43,IF(H1296="Mobile",Predictive_Model!$D$44,IF(H1296="TV",Predictive_Model!$D$45,IF(H1296="Tablet",Predictive_Model!$D$46,0))))+IF(K1296="Crypto",Predictive_Model!$D$48,IF(K1296="Debit Card",Predictive_Model!$D$49,IF(K1296="Gift Card",Predictive_Model!$D$50,IF(K1296="PayPal",Predictive_Model!$D$51,0))))+IF(N1296="Comedy",Predictive_Model!$D$53,IF(N1296="Documentary",Predictive_Model!$D$54,IF(N1296="Drama",Predictive_Model!$D$55,IF(N1296="Horror",Predictive_Model!$D$56,IF(N1296="Romance",Predictive_Model!$D$57,IF(N1296="Sci-Fi",Predictive_Model!$D$58,0)))))))))</f>
        <v>2.1262764618597604E-2</v>
      </c>
      <c r="V1296" s="3" t="str">
        <f t="shared" si="206"/>
        <v>Low</v>
      </c>
      <c r="W1296" s="6">
        <f t="shared" si="207"/>
        <v>0.19115225392119245</v>
      </c>
      <c r="X1296" s="3" t="str">
        <f t="shared" si="208"/>
        <v>Monitor</v>
      </c>
      <c r="Y1296" s="3" t="str">
        <f t="shared" si="209"/>
        <v>OK</v>
      </c>
    </row>
    <row r="1297" spans="1:25" x14ac:dyDescent="0.25">
      <c r="A1297" s="3" t="str">
        <f>Raw_Data!A1297</f>
        <v>05bf2a9f-e720-4d01-8ef5-9110d6fca724</v>
      </c>
      <c r="B1297" s="3">
        <f>Raw_Data!B1297</f>
        <v>23</v>
      </c>
      <c r="C1297" s="3" t="str">
        <f>Raw_Data!C1297</f>
        <v>Other</v>
      </c>
      <c r="D1297" s="3" t="str">
        <f>Raw_Data!D1297</f>
        <v>Standard</v>
      </c>
      <c r="E1297" s="3">
        <f>Raw_Data!E1297</f>
        <v>3.04</v>
      </c>
      <c r="F1297" s="3">
        <f>Raw_Data!F1297</f>
        <v>48</v>
      </c>
      <c r="G1297" s="3" t="str">
        <f>Raw_Data!G1297</f>
        <v>Europe</v>
      </c>
      <c r="H1297" s="3" t="str">
        <f>Raw_Data!H1297</f>
        <v>Tablet</v>
      </c>
      <c r="I1297" s="3">
        <f>Raw_Data!I1297</f>
        <v>13.99</v>
      </c>
      <c r="J1297" s="3">
        <f>Raw_Data!J1297</f>
        <v>1</v>
      </c>
      <c r="K1297" s="3" t="str">
        <f>Raw_Data!K1297</f>
        <v>Crypto</v>
      </c>
      <c r="L1297" s="3">
        <f>Raw_Data!L1297</f>
        <v>2</v>
      </c>
      <c r="M1297" s="3">
        <f>Raw_Data!M1297</f>
        <v>0.06</v>
      </c>
      <c r="N1297" s="3" t="str">
        <f>Raw_Data!N1297</f>
        <v>Horror</v>
      </c>
      <c r="O1297" s="3" t="str">
        <f t="shared" si="200"/>
        <v>18-24</v>
      </c>
      <c r="P1297" s="3" t="str">
        <f t="shared" si="201"/>
        <v>&lt;10h</v>
      </c>
      <c r="Q1297" s="3" t="str">
        <f t="shared" si="202"/>
        <v>46-60d</v>
      </c>
      <c r="R1297" s="3" t="str">
        <f t="shared" si="203"/>
        <v>Low</v>
      </c>
      <c r="S1297" s="3" t="str">
        <f t="shared" si="204"/>
        <v>Mid</v>
      </c>
      <c r="T1297" s="3" t="str">
        <f t="shared" si="205"/>
        <v>Churned</v>
      </c>
      <c r="U1297" s="4">
        <f>1/(1+EXP(-(Predictive_Model!$B$5+((B1297-Predictive_Model!$B$20)/Predictive_Model!$C$20)*Predictive_Model!$D$20+((E1297-Predictive_Model!$B$21)/Predictive_Model!$C$21)*Predictive_Model!$D$21+((F1297-Predictive_Model!$B$22)/Predictive_Model!$C$22)*Predictive_Model!$D$22+((I1297-Predictive_Model!$B$23)/Predictive_Model!$C$23)*Predictive_Model!$D$23+((L1297-Predictive_Model!$B$24)/Predictive_Model!$C$24)*Predictive_Model!$D$24+((M1297-Predictive_Model!$B$25)/Predictive_Model!$C$25)*Predictive_Model!$D$25+IF(C1297="Male",Predictive_Model!$D$31,IF(C1297="Other",Predictive_Model!$D$32,0))+IF(D1297="Premium",Predictive_Model!$D$34,IF(D1297="Standard",Predictive_Model!$D$35,0))+IF(G1297="Asia",Predictive_Model!$D$37,IF(G1297="Europe",Predictive_Model!$D$38,IF(G1297="North America",Predictive_Model!$D$39,IF(G1297="Oceania",Predictive_Model!$D$40,IF(G1297="South America",Predictive_Model!$D$41,0)))))+IF(H1297="Laptop",Predictive_Model!$D$43,IF(H1297="Mobile",Predictive_Model!$D$44,IF(H1297="TV",Predictive_Model!$D$45,IF(H1297="Tablet",Predictive_Model!$D$46,0))))+IF(K1297="Crypto",Predictive_Model!$D$48,IF(K1297="Debit Card",Predictive_Model!$D$49,IF(K1297="Gift Card",Predictive_Model!$D$50,IF(K1297="PayPal",Predictive_Model!$D$51,0))))+IF(N1297="Comedy",Predictive_Model!$D$53,IF(N1297="Documentary",Predictive_Model!$D$54,IF(N1297="Drama",Predictive_Model!$D$55,IF(N1297="Horror",Predictive_Model!$D$56,IF(N1297="Romance",Predictive_Model!$D$57,IF(N1297="Sci-Fi",Predictive_Model!$D$58,0)))))))))</f>
        <v>0.9999137532746224</v>
      </c>
      <c r="V1297" s="3" t="str">
        <f t="shared" si="206"/>
        <v>Critical</v>
      </c>
      <c r="W1297" s="6">
        <f t="shared" si="207"/>
        <v>13.99</v>
      </c>
      <c r="X1297" s="3" t="str">
        <f t="shared" si="208"/>
        <v>Priority 2</v>
      </c>
      <c r="Y1297" s="3" t="str">
        <f t="shared" si="209"/>
        <v>OK</v>
      </c>
    </row>
    <row r="1298" spans="1:25" x14ac:dyDescent="0.25">
      <c r="A1298" s="3" t="str">
        <f>Raw_Data!A1298</f>
        <v>819a1e55-0a4e-4467-92b3-74936dc87ecd</v>
      </c>
      <c r="B1298" s="3">
        <f>Raw_Data!B1298</f>
        <v>27</v>
      </c>
      <c r="C1298" s="3" t="str">
        <f>Raw_Data!C1298</f>
        <v>Female</v>
      </c>
      <c r="D1298" s="3" t="str">
        <f>Raw_Data!D1298</f>
        <v>Standard</v>
      </c>
      <c r="E1298" s="3">
        <f>Raw_Data!E1298</f>
        <v>0.21</v>
      </c>
      <c r="F1298" s="3">
        <f>Raw_Data!F1298</f>
        <v>44</v>
      </c>
      <c r="G1298" s="3" t="str">
        <f>Raw_Data!G1298</f>
        <v>Africa</v>
      </c>
      <c r="H1298" s="3" t="str">
        <f>Raw_Data!H1298</f>
        <v>Mobile</v>
      </c>
      <c r="I1298" s="3">
        <f>Raw_Data!I1298</f>
        <v>13.99</v>
      </c>
      <c r="J1298" s="3">
        <f>Raw_Data!J1298</f>
        <v>1</v>
      </c>
      <c r="K1298" s="3" t="str">
        <f>Raw_Data!K1298</f>
        <v>Gift Card</v>
      </c>
      <c r="L1298" s="3">
        <f>Raw_Data!L1298</f>
        <v>3</v>
      </c>
      <c r="M1298" s="3">
        <f>Raw_Data!M1298</f>
        <v>0</v>
      </c>
      <c r="N1298" s="3" t="str">
        <f>Raw_Data!N1298</f>
        <v>Documentary</v>
      </c>
      <c r="O1298" s="3" t="str">
        <f t="shared" si="200"/>
        <v>25-34</v>
      </c>
      <c r="P1298" s="3" t="str">
        <f t="shared" si="201"/>
        <v>&lt;10h</v>
      </c>
      <c r="Q1298" s="3" t="str">
        <f t="shared" si="202"/>
        <v>22-45d</v>
      </c>
      <c r="R1298" s="3" t="str">
        <f t="shared" si="203"/>
        <v>Medium</v>
      </c>
      <c r="S1298" s="3" t="str">
        <f t="shared" si="204"/>
        <v>Mid</v>
      </c>
      <c r="T1298" s="3" t="str">
        <f t="shared" si="205"/>
        <v>Churned</v>
      </c>
      <c r="U1298" s="4">
        <f>1/(1+EXP(-(Predictive_Model!$B$5+((B1298-Predictive_Model!$B$20)/Predictive_Model!$C$20)*Predictive_Model!$D$20+((E1298-Predictive_Model!$B$21)/Predictive_Model!$C$21)*Predictive_Model!$D$21+((F1298-Predictive_Model!$B$22)/Predictive_Model!$C$22)*Predictive_Model!$D$22+((I1298-Predictive_Model!$B$23)/Predictive_Model!$C$23)*Predictive_Model!$D$23+((L1298-Predictive_Model!$B$24)/Predictive_Model!$C$24)*Predictive_Model!$D$24+((M1298-Predictive_Model!$B$25)/Predictive_Model!$C$25)*Predictive_Model!$D$25+IF(C1298="Male",Predictive_Model!$D$31,IF(C1298="Other",Predictive_Model!$D$32,0))+IF(D1298="Premium",Predictive_Model!$D$34,IF(D1298="Standard",Predictive_Model!$D$35,0))+IF(G1298="Asia",Predictive_Model!$D$37,IF(G1298="Europe",Predictive_Model!$D$38,IF(G1298="North America",Predictive_Model!$D$39,IF(G1298="Oceania",Predictive_Model!$D$40,IF(G1298="South America",Predictive_Model!$D$41,0)))))+IF(H1298="Laptop",Predictive_Model!$D$43,IF(H1298="Mobile",Predictive_Model!$D$44,IF(H1298="TV",Predictive_Model!$D$45,IF(H1298="Tablet",Predictive_Model!$D$46,0))))+IF(K1298="Crypto",Predictive_Model!$D$48,IF(K1298="Debit Card",Predictive_Model!$D$49,IF(K1298="Gift Card",Predictive_Model!$D$50,IF(K1298="PayPal",Predictive_Model!$D$51,0))))+IF(N1298="Comedy",Predictive_Model!$D$53,IF(N1298="Documentary",Predictive_Model!$D$54,IF(N1298="Drama",Predictive_Model!$D$55,IF(N1298="Horror",Predictive_Model!$D$56,IF(N1298="Romance",Predictive_Model!$D$57,IF(N1298="Sci-Fi",Predictive_Model!$D$58,0)))))))))</f>
        <v>0.99994002106806368</v>
      </c>
      <c r="V1298" s="3" t="str">
        <f t="shared" si="206"/>
        <v>Critical</v>
      </c>
      <c r="W1298" s="6">
        <f t="shared" si="207"/>
        <v>13.99</v>
      </c>
      <c r="X1298" s="3" t="str">
        <f t="shared" si="208"/>
        <v>Priority 2</v>
      </c>
      <c r="Y1298" s="3" t="str">
        <f t="shared" si="209"/>
        <v>OK</v>
      </c>
    </row>
    <row r="1299" spans="1:25" x14ac:dyDescent="0.25">
      <c r="A1299" s="3" t="str">
        <f>Raw_Data!A1299</f>
        <v>d667d8ed-686c-4d78-b93e-ad2bab070d4a</v>
      </c>
      <c r="B1299" s="3">
        <f>Raw_Data!B1299</f>
        <v>46</v>
      </c>
      <c r="C1299" s="3" t="str">
        <f>Raw_Data!C1299</f>
        <v>Female</v>
      </c>
      <c r="D1299" s="3" t="str">
        <f>Raw_Data!D1299</f>
        <v>Basic</v>
      </c>
      <c r="E1299" s="3">
        <f>Raw_Data!E1299</f>
        <v>5.62</v>
      </c>
      <c r="F1299" s="3">
        <f>Raw_Data!F1299</f>
        <v>58</v>
      </c>
      <c r="G1299" s="3" t="str">
        <f>Raw_Data!G1299</f>
        <v>Europe</v>
      </c>
      <c r="H1299" s="3" t="str">
        <f>Raw_Data!H1299</f>
        <v>Mobile</v>
      </c>
      <c r="I1299" s="3">
        <f>Raw_Data!I1299</f>
        <v>8.99</v>
      </c>
      <c r="J1299" s="3">
        <f>Raw_Data!J1299</f>
        <v>1</v>
      </c>
      <c r="K1299" s="3" t="str">
        <f>Raw_Data!K1299</f>
        <v>PayPal</v>
      </c>
      <c r="L1299" s="3">
        <f>Raw_Data!L1299</f>
        <v>4</v>
      </c>
      <c r="M1299" s="3">
        <f>Raw_Data!M1299</f>
        <v>0.1</v>
      </c>
      <c r="N1299" s="3" t="str">
        <f>Raw_Data!N1299</f>
        <v>Documentary</v>
      </c>
      <c r="O1299" s="3" t="str">
        <f t="shared" si="200"/>
        <v>45-54</v>
      </c>
      <c r="P1299" s="3" t="str">
        <f t="shared" si="201"/>
        <v>&lt;10h</v>
      </c>
      <c r="Q1299" s="3" t="str">
        <f t="shared" si="202"/>
        <v>46-60d</v>
      </c>
      <c r="R1299" s="3" t="str">
        <f t="shared" si="203"/>
        <v>Low</v>
      </c>
      <c r="S1299" s="3" t="str">
        <f t="shared" si="204"/>
        <v>Low</v>
      </c>
      <c r="T1299" s="3" t="str">
        <f t="shared" si="205"/>
        <v>Churned</v>
      </c>
      <c r="U1299" s="4">
        <f>1/(1+EXP(-(Predictive_Model!$B$5+((B1299-Predictive_Model!$B$20)/Predictive_Model!$C$20)*Predictive_Model!$D$20+((E1299-Predictive_Model!$B$21)/Predictive_Model!$C$21)*Predictive_Model!$D$21+((F1299-Predictive_Model!$B$22)/Predictive_Model!$C$22)*Predictive_Model!$D$22+((I1299-Predictive_Model!$B$23)/Predictive_Model!$C$23)*Predictive_Model!$D$23+((L1299-Predictive_Model!$B$24)/Predictive_Model!$C$24)*Predictive_Model!$D$24+((M1299-Predictive_Model!$B$25)/Predictive_Model!$C$25)*Predictive_Model!$D$25+IF(C1299="Male",Predictive_Model!$D$31,IF(C1299="Other",Predictive_Model!$D$32,0))+IF(D1299="Premium",Predictive_Model!$D$34,IF(D1299="Standard",Predictive_Model!$D$35,0))+IF(G1299="Asia",Predictive_Model!$D$37,IF(G1299="Europe",Predictive_Model!$D$38,IF(G1299="North America",Predictive_Model!$D$39,IF(G1299="Oceania",Predictive_Model!$D$40,IF(G1299="South America",Predictive_Model!$D$41,0)))))+IF(H1299="Laptop",Predictive_Model!$D$43,IF(H1299="Mobile",Predictive_Model!$D$44,IF(H1299="TV",Predictive_Model!$D$45,IF(H1299="Tablet",Predictive_Model!$D$46,0))))+IF(K1299="Crypto",Predictive_Model!$D$48,IF(K1299="Debit Card",Predictive_Model!$D$49,IF(K1299="Gift Card",Predictive_Model!$D$50,IF(K1299="PayPal",Predictive_Model!$D$51,0))))+IF(N1299="Comedy",Predictive_Model!$D$53,IF(N1299="Documentary",Predictive_Model!$D$54,IF(N1299="Drama",Predictive_Model!$D$55,IF(N1299="Horror",Predictive_Model!$D$56,IF(N1299="Romance",Predictive_Model!$D$57,IF(N1299="Sci-Fi",Predictive_Model!$D$58,0)))))))))</f>
        <v>0.99993387387655464</v>
      </c>
      <c r="V1299" s="3" t="str">
        <f t="shared" si="206"/>
        <v>Critical</v>
      </c>
      <c r="W1299" s="6">
        <f t="shared" si="207"/>
        <v>8.99</v>
      </c>
      <c r="X1299" s="3" t="str">
        <f t="shared" si="208"/>
        <v>Priority 2</v>
      </c>
      <c r="Y1299" s="3" t="str">
        <f t="shared" si="209"/>
        <v>OK</v>
      </c>
    </row>
    <row r="1300" spans="1:25" x14ac:dyDescent="0.25">
      <c r="A1300" s="3" t="str">
        <f>Raw_Data!A1300</f>
        <v>fc8a1ff7-4c98-4ebd-a0cc-0fd7bb0bf243</v>
      </c>
      <c r="B1300" s="3">
        <f>Raw_Data!B1300</f>
        <v>62</v>
      </c>
      <c r="C1300" s="3" t="str">
        <f>Raw_Data!C1300</f>
        <v>Male</v>
      </c>
      <c r="D1300" s="3" t="str">
        <f>Raw_Data!D1300</f>
        <v>Basic</v>
      </c>
      <c r="E1300" s="3">
        <f>Raw_Data!E1300</f>
        <v>14.73</v>
      </c>
      <c r="F1300" s="3">
        <f>Raw_Data!F1300</f>
        <v>23</v>
      </c>
      <c r="G1300" s="3" t="str">
        <f>Raw_Data!G1300</f>
        <v>Africa</v>
      </c>
      <c r="H1300" s="3" t="str">
        <f>Raw_Data!H1300</f>
        <v>Desktop</v>
      </c>
      <c r="I1300" s="3">
        <f>Raw_Data!I1300</f>
        <v>8.99</v>
      </c>
      <c r="J1300" s="3">
        <f>Raw_Data!J1300</f>
        <v>0</v>
      </c>
      <c r="K1300" s="3" t="str">
        <f>Raw_Data!K1300</f>
        <v>Crypto</v>
      </c>
      <c r="L1300" s="3">
        <f>Raw_Data!L1300</f>
        <v>1</v>
      </c>
      <c r="M1300" s="3">
        <f>Raw_Data!M1300</f>
        <v>0.61</v>
      </c>
      <c r="N1300" s="3" t="str">
        <f>Raw_Data!N1300</f>
        <v>Romance</v>
      </c>
      <c r="O1300" s="3" t="str">
        <f t="shared" si="200"/>
        <v>55-70</v>
      </c>
      <c r="P1300" s="3" t="str">
        <f t="shared" si="201"/>
        <v>10-24h</v>
      </c>
      <c r="Q1300" s="3" t="str">
        <f t="shared" si="202"/>
        <v>22-45d</v>
      </c>
      <c r="R1300" s="3" t="str">
        <f t="shared" si="203"/>
        <v>Medium</v>
      </c>
      <c r="S1300" s="3" t="str">
        <f t="shared" si="204"/>
        <v>Low</v>
      </c>
      <c r="T1300" s="3" t="str">
        <f t="shared" si="205"/>
        <v>Active</v>
      </c>
      <c r="U1300" s="4">
        <f>1/(1+EXP(-(Predictive_Model!$B$5+((B1300-Predictive_Model!$B$20)/Predictive_Model!$C$20)*Predictive_Model!$D$20+((E1300-Predictive_Model!$B$21)/Predictive_Model!$C$21)*Predictive_Model!$D$21+((F1300-Predictive_Model!$B$22)/Predictive_Model!$C$22)*Predictive_Model!$D$22+((I1300-Predictive_Model!$B$23)/Predictive_Model!$C$23)*Predictive_Model!$D$23+((L1300-Predictive_Model!$B$24)/Predictive_Model!$C$24)*Predictive_Model!$D$24+((M1300-Predictive_Model!$B$25)/Predictive_Model!$C$25)*Predictive_Model!$D$25+IF(C1300="Male",Predictive_Model!$D$31,IF(C1300="Other",Predictive_Model!$D$32,0))+IF(D1300="Premium",Predictive_Model!$D$34,IF(D1300="Standard",Predictive_Model!$D$35,0))+IF(G1300="Asia",Predictive_Model!$D$37,IF(G1300="Europe",Predictive_Model!$D$38,IF(G1300="North America",Predictive_Model!$D$39,IF(G1300="Oceania",Predictive_Model!$D$40,IF(G1300="South America",Predictive_Model!$D$41,0)))))+IF(H1300="Laptop",Predictive_Model!$D$43,IF(H1300="Mobile",Predictive_Model!$D$44,IF(H1300="TV",Predictive_Model!$D$45,IF(H1300="Tablet",Predictive_Model!$D$46,0))))+IF(K1300="Crypto",Predictive_Model!$D$48,IF(K1300="Debit Card",Predictive_Model!$D$49,IF(K1300="Gift Card",Predictive_Model!$D$50,IF(K1300="PayPal",Predictive_Model!$D$51,0))))+IF(N1300="Comedy",Predictive_Model!$D$53,IF(N1300="Documentary",Predictive_Model!$D$54,IF(N1300="Drama",Predictive_Model!$D$55,IF(N1300="Horror",Predictive_Model!$D$56,IF(N1300="Romance",Predictive_Model!$D$57,IF(N1300="Sci-Fi",Predictive_Model!$D$58,0)))))))))</f>
        <v>0.86735513802779596</v>
      </c>
      <c r="V1300" s="3" t="str">
        <f t="shared" si="206"/>
        <v>Critical</v>
      </c>
      <c r="W1300" s="6">
        <f t="shared" si="207"/>
        <v>7.7975226908698856</v>
      </c>
      <c r="X1300" s="3" t="str">
        <f t="shared" si="208"/>
        <v>Priority 2</v>
      </c>
      <c r="Y1300" s="3" t="str">
        <f t="shared" si="209"/>
        <v>OK</v>
      </c>
    </row>
    <row r="1301" spans="1:25" x14ac:dyDescent="0.25">
      <c r="A1301" s="3" t="str">
        <f>Raw_Data!A1301</f>
        <v>1c1a7d6e-6ca7-4b92-9ca2-8497547c5ba1</v>
      </c>
      <c r="B1301" s="3">
        <f>Raw_Data!B1301</f>
        <v>25</v>
      </c>
      <c r="C1301" s="3" t="str">
        <f>Raw_Data!C1301</f>
        <v>Female</v>
      </c>
      <c r="D1301" s="3" t="str">
        <f>Raw_Data!D1301</f>
        <v>Basic</v>
      </c>
      <c r="E1301" s="3">
        <f>Raw_Data!E1301</f>
        <v>21.23</v>
      </c>
      <c r="F1301" s="3">
        <f>Raw_Data!F1301</f>
        <v>10</v>
      </c>
      <c r="G1301" s="3" t="str">
        <f>Raw_Data!G1301</f>
        <v>Africa</v>
      </c>
      <c r="H1301" s="3" t="str">
        <f>Raw_Data!H1301</f>
        <v>Laptop</v>
      </c>
      <c r="I1301" s="3">
        <f>Raw_Data!I1301</f>
        <v>8.99</v>
      </c>
      <c r="J1301" s="3">
        <f>Raw_Data!J1301</f>
        <v>0</v>
      </c>
      <c r="K1301" s="3" t="str">
        <f>Raw_Data!K1301</f>
        <v>Debit Card</v>
      </c>
      <c r="L1301" s="3">
        <f>Raw_Data!L1301</f>
        <v>1</v>
      </c>
      <c r="M1301" s="3">
        <f>Raw_Data!M1301</f>
        <v>1.93</v>
      </c>
      <c r="N1301" s="3" t="str">
        <f>Raw_Data!N1301</f>
        <v>Horror</v>
      </c>
      <c r="O1301" s="3" t="str">
        <f t="shared" si="200"/>
        <v>25-34</v>
      </c>
      <c r="P1301" s="3" t="str">
        <f t="shared" si="201"/>
        <v>10-24h</v>
      </c>
      <c r="Q1301" s="3" t="str">
        <f t="shared" si="202"/>
        <v>8-21d</v>
      </c>
      <c r="R1301" s="3" t="str">
        <f t="shared" si="203"/>
        <v>Medium</v>
      </c>
      <c r="S1301" s="3" t="str">
        <f t="shared" si="204"/>
        <v>Low</v>
      </c>
      <c r="T1301" s="3" t="str">
        <f t="shared" si="205"/>
        <v>Active</v>
      </c>
      <c r="U1301" s="4">
        <f>1/(1+EXP(-(Predictive_Model!$B$5+((B1301-Predictive_Model!$B$20)/Predictive_Model!$C$20)*Predictive_Model!$D$20+((E1301-Predictive_Model!$B$21)/Predictive_Model!$C$21)*Predictive_Model!$D$21+((F1301-Predictive_Model!$B$22)/Predictive_Model!$C$22)*Predictive_Model!$D$22+((I1301-Predictive_Model!$B$23)/Predictive_Model!$C$23)*Predictive_Model!$D$23+((L1301-Predictive_Model!$B$24)/Predictive_Model!$C$24)*Predictive_Model!$D$24+((M1301-Predictive_Model!$B$25)/Predictive_Model!$C$25)*Predictive_Model!$D$25+IF(C1301="Male",Predictive_Model!$D$31,IF(C1301="Other",Predictive_Model!$D$32,0))+IF(D1301="Premium",Predictive_Model!$D$34,IF(D1301="Standard",Predictive_Model!$D$35,0))+IF(G1301="Asia",Predictive_Model!$D$37,IF(G1301="Europe",Predictive_Model!$D$38,IF(G1301="North America",Predictive_Model!$D$39,IF(G1301="Oceania",Predictive_Model!$D$40,IF(G1301="South America",Predictive_Model!$D$41,0)))))+IF(H1301="Laptop",Predictive_Model!$D$43,IF(H1301="Mobile",Predictive_Model!$D$44,IF(H1301="TV",Predictive_Model!$D$45,IF(H1301="Tablet",Predictive_Model!$D$46,0))))+IF(K1301="Crypto",Predictive_Model!$D$48,IF(K1301="Debit Card",Predictive_Model!$D$49,IF(K1301="Gift Card",Predictive_Model!$D$50,IF(K1301="PayPal",Predictive_Model!$D$51,0))))+IF(N1301="Comedy",Predictive_Model!$D$53,IF(N1301="Documentary",Predictive_Model!$D$54,IF(N1301="Drama",Predictive_Model!$D$55,IF(N1301="Horror",Predictive_Model!$D$56,IF(N1301="Romance",Predictive_Model!$D$57,IF(N1301="Sci-Fi",Predictive_Model!$D$58,0)))))))))</f>
        <v>1.3987863267498126E-2</v>
      </c>
      <c r="V1301" s="3" t="str">
        <f t="shared" si="206"/>
        <v>Low</v>
      </c>
      <c r="W1301" s="6">
        <f t="shared" si="207"/>
        <v>0.12575089077480817</v>
      </c>
      <c r="X1301" s="3" t="str">
        <f t="shared" si="208"/>
        <v>Monitor</v>
      </c>
      <c r="Y1301" s="3" t="str">
        <f t="shared" si="209"/>
        <v>OK</v>
      </c>
    </row>
    <row r="1302" spans="1:25" x14ac:dyDescent="0.25">
      <c r="A1302" s="3" t="str">
        <f>Raw_Data!A1302</f>
        <v>3d90379c-6a89-4764-803b-b958c1a4e37a</v>
      </c>
      <c r="B1302" s="3">
        <f>Raw_Data!B1302</f>
        <v>24</v>
      </c>
      <c r="C1302" s="3" t="str">
        <f>Raw_Data!C1302</f>
        <v>Female</v>
      </c>
      <c r="D1302" s="3" t="str">
        <f>Raw_Data!D1302</f>
        <v>Premium</v>
      </c>
      <c r="E1302" s="3">
        <f>Raw_Data!E1302</f>
        <v>0.65</v>
      </c>
      <c r="F1302" s="3">
        <f>Raw_Data!F1302</f>
        <v>34</v>
      </c>
      <c r="G1302" s="3" t="str">
        <f>Raw_Data!G1302</f>
        <v>Africa</v>
      </c>
      <c r="H1302" s="3" t="str">
        <f>Raw_Data!H1302</f>
        <v>Mobile</v>
      </c>
      <c r="I1302" s="3">
        <f>Raw_Data!I1302</f>
        <v>17.989999999999998</v>
      </c>
      <c r="J1302" s="3">
        <f>Raw_Data!J1302</f>
        <v>1</v>
      </c>
      <c r="K1302" s="3" t="str">
        <f>Raw_Data!K1302</f>
        <v>Gift Card</v>
      </c>
      <c r="L1302" s="3">
        <f>Raw_Data!L1302</f>
        <v>4</v>
      </c>
      <c r="M1302" s="3">
        <f>Raw_Data!M1302</f>
        <v>0.02</v>
      </c>
      <c r="N1302" s="3" t="str">
        <f>Raw_Data!N1302</f>
        <v>Drama</v>
      </c>
      <c r="O1302" s="3" t="str">
        <f t="shared" si="200"/>
        <v>18-24</v>
      </c>
      <c r="P1302" s="3" t="str">
        <f t="shared" si="201"/>
        <v>&lt;10h</v>
      </c>
      <c r="Q1302" s="3" t="str">
        <f t="shared" si="202"/>
        <v>22-45d</v>
      </c>
      <c r="R1302" s="3" t="str">
        <f t="shared" si="203"/>
        <v>Medium</v>
      </c>
      <c r="S1302" s="3" t="str">
        <f t="shared" si="204"/>
        <v>High</v>
      </c>
      <c r="T1302" s="3" t="str">
        <f t="shared" si="205"/>
        <v>Churned</v>
      </c>
      <c r="U1302" s="4">
        <f>1/(1+EXP(-(Predictive_Model!$B$5+((B1302-Predictive_Model!$B$20)/Predictive_Model!$C$20)*Predictive_Model!$D$20+((E1302-Predictive_Model!$B$21)/Predictive_Model!$C$21)*Predictive_Model!$D$21+((F1302-Predictive_Model!$B$22)/Predictive_Model!$C$22)*Predictive_Model!$D$22+((I1302-Predictive_Model!$B$23)/Predictive_Model!$C$23)*Predictive_Model!$D$23+((L1302-Predictive_Model!$B$24)/Predictive_Model!$C$24)*Predictive_Model!$D$24+((M1302-Predictive_Model!$B$25)/Predictive_Model!$C$25)*Predictive_Model!$D$25+IF(C1302="Male",Predictive_Model!$D$31,IF(C1302="Other",Predictive_Model!$D$32,0))+IF(D1302="Premium",Predictive_Model!$D$34,IF(D1302="Standard",Predictive_Model!$D$35,0))+IF(G1302="Asia",Predictive_Model!$D$37,IF(G1302="Europe",Predictive_Model!$D$38,IF(G1302="North America",Predictive_Model!$D$39,IF(G1302="Oceania",Predictive_Model!$D$40,IF(G1302="South America",Predictive_Model!$D$41,0)))))+IF(H1302="Laptop",Predictive_Model!$D$43,IF(H1302="Mobile",Predictive_Model!$D$44,IF(H1302="TV",Predictive_Model!$D$45,IF(H1302="Tablet",Predictive_Model!$D$46,0))))+IF(K1302="Crypto",Predictive_Model!$D$48,IF(K1302="Debit Card",Predictive_Model!$D$49,IF(K1302="Gift Card",Predictive_Model!$D$50,IF(K1302="PayPal",Predictive_Model!$D$51,0))))+IF(N1302="Comedy",Predictive_Model!$D$53,IF(N1302="Documentary",Predictive_Model!$D$54,IF(N1302="Drama",Predictive_Model!$D$55,IF(N1302="Horror",Predictive_Model!$D$56,IF(N1302="Romance",Predictive_Model!$D$57,IF(N1302="Sci-Fi",Predictive_Model!$D$58,0)))))))))</f>
        <v>0.99646374309505792</v>
      </c>
      <c r="V1302" s="3" t="str">
        <f t="shared" si="206"/>
        <v>Critical</v>
      </c>
      <c r="W1302" s="6">
        <f t="shared" si="207"/>
        <v>17.989999999999998</v>
      </c>
      <c r="X1302" s="3" t="str">
        <f t="shared" si="208"/>
        <v>Priority 1</v>
      </c>
      <c r="Y1302" s="3" t="str">
        <f t="shared" si="209"/>
        <v>OK</v>
      </c>
    </row>
    <row r="1303" spans="1:25" x14ac:dyDescent="0.25">
      <c r="A1303" s="3" t="str">
        <f>Raw_Data!A1303</f>
        <v>8779474b-9c48-4042-ae79-b30c1e583e5d</v>
      </c>
      <c r="B1303" s="3">
        <f>Raw_Data!B1303</f>
        <v>18</v>
      </c>
      <c r="C1303" s="3" t="str">
        <f>Raw_Data!C1303</f>
        <v>Other</v>
      </c>
      <c r="D1303" s="3" t="str">
        <f>Raw_Data!D1303</f>
        <v>Premium</v>
      </c>
      <c r="E1303" s="3">
        <f>Raw_Data!E1303</f>
        <v>17.010000000000002</v>
      </c>
      <c r="F1303" s="3">
        <f>Raw_Data!F1303</f>
        <v>43</v>
      </c>
      <c r="G1303" s="3" t="str">
        <f>Raw_Data!G1303</f>
        <v>South America</v>
      </c>
      <c r="H1303" s="3" t="str">
        <f>Raw_Data!H1303</f>
        <v>Desktop</v>
      </c>
      <c r="I1303" s="3">
        <f>Raw_Data!I1303</f>
        <v>17.989999999999998</v>
      </c>
      <c r="J1303" s="3">
        <f>Raw_Data!J1303</f>
        <v>1</v>
      </c>
      <c r="K1303" s="3" t="str">
        <f>Raw_Data!K1303</f>
        <v>PayPal</v>
      </c>
      <c r="L1303" s="3">
        <f>Raw_Data!L1303</f>
        <v>2</v>
      </c>
      <c r="M1303" s="3">
        <f>Raw_Data!M1303</f>
        <v>0.39</v>
      </c>
      <c r="N1303" s="3" t="str">
        <f>Raw_Data!N1303</f>
        <v>Drama</v>
      </c>
      <c r="O1303" s="3" t="str">
        <f t="shared" si="200"/>
        <v>18-24</v>
      </c>
      <c r="P1303" s="3" t="str">
        <f t="shared" si="201"/>
        <v>10-24h</v>
      </c>
      <c r="Q1303" s="3" t="str">
        <f t="shared" si="202"/>
        <v>22-45d</v>
      </c>
      <c r="R1303" s="3" t="str">
        <f t="shared" si="203"/>
        <v>Medium</v>
      </c>
      <c r="S1303" s="3" t="str">
        <f t="shared" si="204"/>
        <v>High</v>
      </c>
      <c r="T1303" s="3" t="str">
        <f t="shared" si="205"/>
        <v>Churned</v>
      </c>
      <c r="U1303" s="4">
        <f>1/(1+EXP(-(Predictive_Model!$B$5+((B1303-Predictive_Model!$B$20)/Predictive_Model!$C$20)*Predictive_Model!$D$20+((E1303-Predictive_Model!$B$21)/Predictive_Model!$C$21)*Predictive_Model!$D$21+((F1303-Predictive_Model!$B$22)/Predictive_Model!$C$22)*Predictive_Model!$D$22+((I1303-Predictive_Model!$B$23)/Predictive_Model!$C$23)*Predictive_Model!$D$23+((L1303-Predictive_Model!$B$24)/Predictive_Model!$C$24)*Predictive_Model!$D$24+((M1303-Predictive_Model!$B$25)/Predictive_Model!$C$25)*Predictive_Model!$D$25+IF(C1303="Male",Predictive_Model!$D$31,IF(C1303="Other",Predictive_Model!$D$32,0))+IF(D1303="Premium",Predictive_Model!$D$34,IF(D1303="Standard",Predictive_Model!$D$35,0))+IF(G1303="Asia",Predictive_Model!$D$37,IF(G1303="Europe",Predictive_Model!$D$38,IF(G1303="North America",Predictive_Model!$D$39,IF(G1303="Oceania",Predictive_Model!$D$40,IF(G1303="South America",Predictive_Model!$D$41,0)))))+IF(H1303="Laptop",Predictive_Model!$D$43,IF(H1303="Mobile",Predictive_Model!$D$44,IF(H1303="TV",Predictive_Model!$D$45,IF(H1303="Tablet",Predictive_Model!$D$46,0))))+IF(K1303="Crypto",Predictive_Model!$D$48,IF(K1303="Debit Card",Predictive_Model!$D$49,IF(K1303="Gift Card",Predictive_Model!$D$50,IF(K1303="PayPal",Predictive_Model!$D$51,0))))+IF(N1303="Comedy",Predictive_Model!$D$53,IF(N1303="Documentary",Predictive_Model!$D$54,IF(N1303="Drama",Predictive_Model!$D$55,IF(N1303="Horror",Predictive_Model!$D$56,IF(N1303="Romance",Predictive_Model!$D$57,IF(N1303="Sci-Fi",Predictive_Model!$D$58,0)))))))))</f>
        <v>0.60317897410748611</v>
      </c>
      <c r="V1303" s="3" t="str">
        <f t="shared" si="206"/>
        <v>High</v>
      </c>
      <c r="W1303" s="6">
        <f t="shared" si="207"/>
        <v>17.989999999999998</v>
      </c>
      <c r="X1303" s="3" t="str">
        <f t="shared" si="208"/>
        <v>Priority 2</v>
      </c>
      <c r="Y1303" s="3" t="str">
        <f t="shared" si="209"/>
        <v>OK</v>
      </c>
    </row>
    <row r="1304" spans="1:25" x14ac:dyDescent="0.25">
      <c r="A1304" s="3" t="str">
        <f>Raw_Data!A1304</f>
        <v>d2538457-5b62-41a2-98c7-4b3b8e570a97</v>
      </c>
      <c r="B1304" s="3">
        <f>Raw_Data!B1304</f>
        <v>45</v>
      </c>
      <c r="C1304" s="3" t="str">
        <f>Raw_Data!C1304</f>
        <v>Female</v>
      </c>
      <c r="D1304" s="3" t="str">
        <f>Raw_Data!D1304</f>
        <v>Premium</v>
      </c>
      <c r="E1304" s="3">
        <f>Raw_Data!E1304</f>
        <v>15.57</v>
      </c>
      <c r="F1304" s="3">
        <f>Raw_Data!F1304</f>
        <v>24</v>
      </c>
      <c r="G1304" s="3" t="str">
        <f>Raw_Data!G1304</f>
        <v>Europe</v>
      </c>
      <c r="H1304" s="3" t="str">
        <f>Raw_Data!H1304</f>
        <v>Mobile</v>
      </c>
      <c r="I1304" s="3">
        <f>Raw_Data!I1304</f>
        <v>17.989999999999998</v>
      </c>
      <c r="J1304" s="3">
        <f>Raw_Data!J1304</f>
        <v>0</v>
      </c>
      <c r="K1304" s="3" t="str">
        <f>Raw_Data!K1304</f>
        <v>Credit Card</v>
      </c>
      <c r="L1304" s="3">
        <f>Raw_Data!L1304</f>
        <v>4</v>
      </c>
      <c r="M1304" s="3">
        <f>Raw_Data!M1304</f>
        <v>0.62</v>
      </c>
      <c r="N1304" s="3" t="str">
        <f>Raw_Data!N1304</f>
        <v>Documentary</v>
      </c>
      <c r="O1304" s="3" t="str">
        <f t="shared" si="200"/>
        <v>45-54</v>
      </c>
      <c r="P1304" s="3" t="str">
        <f t="shared" si="201"/>
        <v>10-24h</v>
      </c>
      <c r="Q1304" s="3" t="str">
        <f t="shared" si="202"/>
        <v>22-45d</v>
      </c>
      <c r="R1304" s="3" t="str">
        <f t="shared" si="203"/>
        <v>Medium</v>
      </c>
      <c r="S1304" s="3" t="str">
        <f t="shared" si="204"/>
        <v>High</v>
      </c>
      <c r="T1304" s="3" t="str">
        <f t="shared" si="205"/>
        <v>Active</v>
      </c>
      <c r="U1304" s="4">
        <f>1/(1+EXP(-(Predictive_Model!$B$5+((B1304-Predictive_Model!$B$20)/Predictive_Model!$C$20)*Predictive_Model!$D$20+((E1304-Predictive_Model!$B$21)/Predictive_Model!$C$21)*Predictive_Model!$D$21+((F1304-Predictive_Model!$B$22)/Predictive_Model!$C$22)*Predictive_Model!$D$22+((I1304-Predictive_Model!$B$23)/Predictive_Model!$C$23)*Predictive_Model!$D$23+((L1304-Predictive_Model!$B$24)/Predictive_Model!$C$24)*Predictive_Model!$D$24+((M1304-Predictive_Model!$B$25)/Predictive_Model!$C$25)*Predictive_Model!$D$25+IF(C1304="Male",Predictive_Model!$D$31,IF(C1304="Other",Predictive_Model!$D$32,0))+IF(D1304="Premium",Predictive_Model!$D$34,IF(D1304="Standard",Predictive_Model!$D$35,0))+IF(G1304="Asia",Predictive_Model!$D$37,IF(G1304="Europe",Predictive_Model!$D$38,IF(G1304="North America",Predictive_Model!$D$39,IF(G1304="Oceania",Predictive_Model!$D$40,IF(G1304="South America",Predictive_Model!$D$41,0)))))+IF(H1304="Laptop",Predictive_Model!$D$43,IF(H1304="Mobile",Predictive_Model!$D$44,IF(H1304="TV",Predictive_Model!$D$45,IF(H1304="Tablet",Predictive_Model!$D$46,0))))+IF(K1304="Crypto",Predictive_Model!$D$48,IF(K1304="Debit Card",Predictive_Model!$D$49,IF(K1304="Gift Card",Predictive_Model!$D$50,IF(K1304="PayPal",Predictive_Model!$D$51,0))))+IF(N1304="Comedy",Predictive_Model!$D$53,IF(N1304="Documentary",Predictive_Model!$D$54,IF(N1304="Drama",Predictive_Model!$D$55,IF(N1304="Horror",Predictive_Model!$D$56,IF(N1304="Romance",Predictive_Model!$D$57,IF(N1304="Sci-Fi",Predictive_Model!$D$58,0)))))))))</f>
        <v>0.14529900315863475</v>
      </c>
      <c r="V1304" s="3" t="str">
        <f t="shared" si="206"/>
        <v>Low</v>
      </c>
      <c r="W1304" s="6">
        <f t="shared" si="207"/>
        <v>2.6139290668238391</v>
      </c>
      <c r="X1304" s="3" t="str">
        <f t="shared" si="208"/>
        <v>Monitor</v>
      </c>
      <c r="Y1304" s="3" t="str">
        <f t="shared" si="209"/>
        <v>OK</v>
      </c>
    </row>
    <row r="1305" spans="1:25" x14ac:dyDescent="0.25">
      <c r="A1305" s="3" t="str">
        <f>Raw_Data!A1305</f>
        <v>d35e9995-4a42-438c-a56f-dff2e9acc65e</v>
      </c>
      <c r="B1305" s="3">
        <f>Raw_Data!B1305</f>
        <v>39</v>
      </c>
      <c r="C1305" s="3" t="str">
        <f>Raw_Data!C1305</f>
        <v>Other</v>
      </c>
      <c r="D1305" s="3" t="str">
        <f>Raw_Data!D1305</f>
        <v>Basic</v>
      </c>
      <c r="E1305" s="3">
        <f>Raw_Data!E1305</f>
        <v>1.28</v>
      </c>
      <c r="F1305" s="3">
        <f>Raw_Data!F1305</f>
        <v>39</v>
      </c>
      <c r="G1305" s="3" t="str">
        <f>Raw_Data!G1305</f>
        <v>South America</v>
      </c>
      <c r="H1305" s="3" t="str">
        <f>Raw_Data!H1305</f>
        <v>Desktop</v>
      </c>
      <c r="I1305" s="3">
        <f>Raw_Data!I1305</f>
        <v>8.99</v>
      </c>
      <c r="J1305" s="3">
        <f>Raw_Data!J1305</f>
        <v>1</v>
      </c>
      <c r="K1305" s="3" t="str">
        <f>Raw_Data!K1305</f>
        <v>Credit Card</v>
      </c>
      <c r="L1305" s="3">
        <f>Raw_Data!L1305</f>
        <v>5</v>
      </c>
      <c r="M1305" s="3">
        <f>Raw_Data!M1305</f>
        <v>0.03</v>
      </c>
      <c r="N1305" s="3" t="str">
        <f>Raw_Data!N1305</f>
        <v>Documentary</v>
      </c>
      <c r="O1305" s="3" t="str">
        <f t="shared" si="200"/>
        <v>35-44</v>
      </c>
      <c r="P1305" s="3" t="str">
        <f t="shared" si="201"/>
        <v>&lt;10h</v>
      </c>
      <c r="Q1305" s="3" t="str">
        <f t="shared" si="202"/>
        <v>22-45d</v>
      </c>
      <c r="R1305" s="3" t="str">
        <f t="shared" si="203"/>
        <v>Medium</v>
      </c>
      <c r="S1305" s="3" t="str">
        <f t="shared" si="204"/>
        <v>Low</v>
      </c>
      <c r="T1305" s="3" t="str">
        <f t="shared" si="205"/>
        <v>Churned</v>
      </c>
      <c r="U1305" s="4">
        <f>1/(1+EXP(-(Predictive_Model!$B$5+((B1305-Predictive_Model!$B$20)/Predictive_Model!$C$20)*Predictive_Model!$D$20+((E1305-Predictive_Model!$B$21)/Predictive_Model!$C$21)*Predictive_Model!$D$21+((F1305-Predictive_Model!$B$22)/Predictive_Model!$C$22)*Predictive_Model!$D$22+((I1305-Predictive_Model!$B$23)/Predictive_Model!$C$23)*Predictive_Model!$D$23+((L1305-Predictive_Model!$B$24)/Predictive_Model!$C$24)*Predictive_Model!$D$24+((M1305-Predictive_Model!$B$25)/Predictive_Model!$C$25)*Predictive_Model!$D$25+IF(C1305="Male",Predictive_Model!$D$31,IF(C1305="Other",Predictive_Model!$D$32,0))+IF(D1305="Premium",Predictive_Model!$D$34,IF(D1305="Standard",Predictive_Model!$D$35,0))+IF(G1305="Asia",Predictive_Model!$D$37,IF(G1305="Europe",Predictive_Model!$D$38,IF(G1305="North America",Predictive_Model!$D$39,IF(G1305="Oceania",Predictive_Model!$D$40,IF(G1305="South America",Predictive_Model!$D$41,0)))))+IF(H1305="Laptop",Predictive_Model!$D$43,IF(H1305="Mobile",Predictive_Model!$D$44,IF(H1305="TV",Predictive_Model!$D$45,IF(H1305="Tablet",Predictive_Model!$D$46,0))))+IF(K1305="Crypto",Predictive_Model!$D$48,IF(K1305="Debit Card",Predictive_Model!$D$49,IF(K1305="Gift Card",Predictive_Model!$D$50,IF(K1305="PayPal",Predictive_Model!$D$51,0))))+IF(N1305="Comedy",Predictive_Model!$D$53,IF(N1305="Documentary",Predictive_Model!$D$54,IF(N1305="Drama",Predictive_Model!$D$55,IF(N1305="Horror",Predictive_Model!$D$56,IF(N1305="Romance",Predictive_Model!$D$57,IF(N1305="Sci-Fi",Predictive_Model!$D$58,0)))))))))</f>
        <v>0.99797446693992919</v>
      </c>
      <c r="V1305" s="3" t="str">
        <f t="shared" si="206"/>
        <v>Critical</v>
      </c>
      <c r="W1305" s="6">
        <f t="shared" si="207"/>
        <v>8.99</v>
      </c>
      <c r="X1305" s="3" t="str">
        <f t="shared" si="208"/>
        <v>Priority 2</v>
      </c>
      <c r="Y1305" s="3" t="str">
        <f t="shared" si="209"/>
        <v>OK</v>
      </c>
    </row>
    <row r="1306" spans="1:25" x14ac:dyDescent="0.25">
      <c r="A1306" s="3" t="str">
        <f>Raw_Data!A1306</f>
        <v>66d3a92b-4c35-46e6-bf15-cb673be2aee2</v>
      </c>
      <c r="B1306" s="3">
        <f>Raw_Data!B1306</f>
        <v>27</v>
      </c>
      <c r="C1306" s="3" t="str">
        <f>Raw_Data!C1306</f>
        <v>Male</v>
      </c>
      <c r="D1306" s="3" t="str">
        <f>Raw_Data!D1306</f>
        <v>Premium</v>
      </c>
      <c r="E1306" s="3">
        <f>Raw_Data!E1306</f>
        <v>2.95</v>
      </c>
      <c r="F1306" s="3">
        <f>Raw_Data!F1306</f>
        <v>30</v>
      </c>
      <c r="G1306" s="3" t="str">
        <f>Raw_Data!G1306</f>
        <v>South America</v>
      </c>
      <c r="H1306" s="3" t="str">
        <f>Raw_Data!H1306</f>
        <v>Desktop</v>
      </c>
      <c r="I1306" s="3">
        <f>Raw_Data!I1306</f>
        <v>17.989999999999998</v>
      </c>
      <c r="J1306" s="3">
        <f>Raw_Data!J1306</f>
        <v>1</v>
      </c>
      <c r="K1306" s="3" t="str">
        <f>Raw_Data!K1306</f>
        <v>PayPal</v>
      </c>
      <c r="L1306" s="3">
        <f>Raw_Data!L1306</f>
        <v>2</v>
      </c>
      <c r="M1306" s="3">
        <f>Raw_Data!M1306</f>
        <v>0.1</v>
      </c>
      <c r="N1306" s="3" t="str">
        <f>Raw_Data!N1306</f>
        <v>Horror</v>
      </c>
      <c r="O1306" s="3" t="str">
        <f t="shared" si="200"/>
        <v>25-34</v>
      </c>
      <c r="P1306" s="3" t="str">
        <f t="shared" si="201"/>
        <v>&lt;10h</v>
      </c>
      <c r="Q1306" s="3" t="str">
        <f t="shared" si="202"/>
        <v>22-45d</v>
      </c>
      <c r="R1306" s="3" t="str">
        <f t="shared" si="203"/>
        <v>Medium</v>
      </c>
      <c r="S1306" s="3" t="str">
        <f t="shared" si="204"/>
        <v>High</v>
      </c>
      <c r="T1306" s="3" t="str">
        <f t="shared" si="205"/>
        <v>Churned</v>
      </c>
      <c r="U1306" s="4">
        <f>1/(1+EXP(-(Predictive_Model!$B$5+((B1306-Predictive_Model!$B$20)/Predictive_Model!$C$20)*Predictive_Model!$D$20+((E1306-Predictive_Model!$B$21)/Predictive_Model!$C$21)*Predictive_Model!$D$21+((F1306-Predictive_Model!$B$22)/Predictive_Model!$C$22)*Predictive_Model!$D$22+((I1306-Predictive_Model!$B$23)/Predictive_Model!$C$23)*Predictive_Model!$D$23+((L1306-Predictive_Model!$B$24)/Predictive_Model!$C$24)*Predictive_Model!$D$24+((M1306-Predictive_Model!$B$25)/Predictive_Model!$C$25)*Predictive_Model!$D$25+IF(C1306="Male",Predictive_Model!$D$31,IF(C1306="Other",Predictive_Model!$D$32,0))+IF(D1306="Premium",Predictive_Model!$D$34,IF(D1306="Standard",Predictive_Model!$D$35,0))+IF(G1306="Asia",Predictive_Model!$D$37,IF(G1306="Europe",Predictive_Model!$D$38,IF(G1306="North America",Predictive_Model!$D$39,IF(G1306="Oceania",Predictive_Model!$D$40,IF(G1306="South America",Predictive_Model!$D$41,0)))))+IF(H1306="Laptop",Predictive_Model!$D$43,IF(H1306="Mobile",Predictive_Model!$D$44,IF(H1306="TV",Predictive_Model!$D$45,IF(H1306="Tablet",Predictive_Model!$D$46,0))))+IF(K1306="Crypto",Predictive_Model!$D$48,IF(K1306="Debit Card",Predictive_Model!$D$49,IF(K1306="Gift Card",Predictive_Model!$D$50,IF(K1306="PayPal",Predictive_Model!$D$51,0))))+IF(N1306="Comedy",Predictive_Model!$D$53,IF(N1306="Documentary",Predictive_Model!$D$54,IF(N1306="Drama",Predictive_Model!$D$55,IF(N1306="Horror",Predictive_Model!$D$56,IF(N1306="Romance",Predictive_Model!$D$57,IF(N1306="Sci-Fi",Predictive_Model!$D$58,0)))))))))</f>
        <v>0.97404159236787891</v>
      </c>
      <c r="V1306" s="3" t="str">
        <f t="shared" si="206"/>
        <v>Critical</v>
      </c>
      <c r="W1306" s="6">
        <f t="shared" si="207"/>
        <v>17.989999999999998</v>
      </c>
      <c r="X1306" s="3" t="str">
        <f t="shared" si="208"/>
        <v>Priority 1</v>
      </c>
      <c r="Y1306" s="3" t="str">
        <f t="shared" si="209"/>
        <v>OK</v>
      </c>
    </row>
    <row r="1307" spans="1:25" x14ac:dyDescent="0.25">
      <c r="A1307" s="3" t="str">
        <f>Raw_Data!A1307</f>
        <v>5dd447db-64ce-4b28-b902-9ca4fa896a61</v>
      </c>
      <c r="B1307" s="3">
        <f>Raw_Data!B1307</f>
        <v>33</v>
      </c>
      <c r="C1307" s="3" t="str">
        <f>Raw_Data!C1307</f>
        <v>Female</v>
      </c>
      <c r="D1307" s="3" t="str">
        <f>Raw_Data!D1307</f>
        <v>Basic</v>
      </c>
      <c r="E1307" s="3">
        <f>Raw_Data!E1307</f>
        <v>21.76</v>
      </c>
      <c r="F1307" s="3">
        <f>Raw_Data!F1307</f>
        <v>33</v>
      </c>
      <c r="G1307" s="3" t="str">
        <f>Raw_Data!G1307</f>
        <v>Asia</v>
      </c>
      <c r="H1307" s="3" t="str">
        <f>Raw_Data!H1307</f>
        <v>Laptop</v>
      </c>
      <c r="I1307" s="3">
        <f>Raw_Data!I1307</f>
        <v>8.99</v>
      </c>
      <c r="J1307" s="3">
        <f>Raw_Data!J1307</f>
        <v>0</v>
      </c>
      <c r="K1307" s="3" t="str">
        <f>Raw_Data!K1307</f>
        <v>Crypto</v>
      </c>
      <c r="L1307" s="3">
        <f>Raw_Data!L1307</f>
        <v>4</v>
      </c>
      <c r="M1307" s="3">
        <f>Raw_Data!M1307</f>
        <v>0.64</v>
      </c>
      <c r="N1307" s="3" t="str">
        <f>Raw_Data!N1307</f>
        <v>Action</v>
      </c>
      <c r="O1307" s="3" t="str">
        <f t="shared" si="200"/>
        <v>25-34</v>
      </c>
      <c r="P1307" s="3" t="str">
        <f t="shared" si="201"/>
        <v>10-24h</v>
      </c>
      <c r="Q1307" s="3" t="str">
        <f t="shared" si="202"/>
        <v>22-45d</v>
      </c>
      <c r="R1307" s="3" t="str">
        <f t="shared" si="203"/>
        <v>Medium</v>
      </c>
      <c r="S1307" s="3" t="str">
        <f t="shared" si="204"/>
        <v>Low</v>
      </c>
      <c r="T1307" s="3" t="str">
        <f t="shared" si="205"/>
        <v>Active</v>
      </c>
      <c r="U1307" s="4">
        <f>1/(1+EXP(-(Predictive_Model!$B$5+((B1307-Predictive_Model!$B$20)/Predictive_Model!$C$20)*Predictive_Model!$D$20+((E1307-Predictive_Model!$B$21)/Predictive_Model!$C$21)*Predictive_Model!$D$21+((F1307-Predictive_Model!$B$22)/Predictive_Model!$C$22)*Predictive_Model!$D$22+((I1307-Predictive_Model!$B$23)/Predictive_Model!$C$23)*Predictive_Model!$D$23+((L1307-Predictive_Model!$B$24)/Predictive_Model!$C$24)*Predictive_Model!$D$24+((M1307-Predictive_Model!$B$25)/Predictive_Model!$C$25)*Predictive_Model!$D$25+IF(C1307="Male",Predictive_Model!$D$31,IF(C1307="Other",Predictive_Model!$D$32,0))+IF(D1307="Premium",Predictive_Model!$D$34,IF(D1307="Standard",Predictive_Model!$D$35,0))+IF(G1307="Asia",Predictive_Model!$D$37,IF(G1307="Europe",Predictive_Model!$D$38,IF(G1307="North America",Predictive_Model!$D$39,IF(G1307="Oceania",Predictive_Model!$D$40,IF(G1307="South America",Predictive_Model!$D$41,0)))))+IF(H1307="Laptop",Predictive_Model!$D$43,IF(H1307="Mobile",Predictive_Model!$D$44,IF(H1307="TV",Predictive_Model!$D$45,IF(H1307="Tablet",Predictive_Model!$D$46,0))))+IF(K1307="Crypto",Predictive_Model!$D$48,IF(K1307="Debit Card",Predictive_Model!$D$49,IF(K1307="Gift Card",Predictive_Model!$D$50,IF(K1307="PayPal",Predictive_Model!$D$51,0))))+IF(N1307="Comedy",Predictive_Model!$D$53,IF(N1307="Documentary",Predictive_Model!$D$54,IF(N1307="Drama",Predictive_Model!$D$55,IF(N1307="Horror",Predictive_Model!$D$56,IF(N1307="Romance",Predictive_Model!$D$57,IF(N1307="Sci-Fi",Predictive_Model!$D$58,0)))))))))</f>
        <v>0.19777730922013903</v>
      </c>
      <c r="V1307" s="3" t="str">
        <f t="shared" si="206"/>
        <v>Low</v>
      </c>
      <c r="W1307" s="6">
        <f t="shared" si="207"/>
        <v>1.7780180098890499</v>
      </c>
      <c r="X1307" s="3" t="str">
        <f t="shared" si="208"/>
        <v>Monitor</v>
      </c>
      <c r="Y1307" s="3" t="str">
        <f t="shared" si="209"/>
        <v>OK</v>
      </c>
    </row>
    <row r="1308" spans="1:25" x14ac:dyDescent="0.25">
      <c r="A1308" s="3" t="str">
        <f>Raw_Data!A1308</f>
        <v>78d39da7-c35a-4a24-a6a2-dcf5627f84f1</v>
      </c>
      <c r="B1308" s="3">
        <f>Raw_Data!B1308</f>
        <v>57</v>
      </c>
      <c r="C1308" s="3" t="str">
        <f>Raw_Data!C1308</f>
        <v>Male</v>
      </c>
      <c r="D1308" s="3" t="str">
        <f>Raw_Data!D1308</f>
        <v>Premium</v>
      </c>
      <c r="E1308" s="3">
        <f>Raw_Data!E1308</f>
        <v>16.850000000000001</v>
      </c>
      <c r="F1308" s="3">
        <f>Raw_Data!F1308</f>
        <v>33</v>
      </c>
      <c r="G1308" s="3" t="str">
        <f>Raw_Data!G1308</f>
        <v>Oceania</v>
      </c>
      <c r="H1308" s="3" t="str">
        <f>Raw_Data!H1308</f>
        <v>Laptop</v>
      </c>
      <c r="I1308" s="3">
        <f>Raw_Data!I1308</f>
        <v>17.989999999999998</v>
      </c>
      <c r="J1308" s="3">
        <f>Raw_Data!J1308</f>
        <v>1</v>
      </c>
      <c r="K1308" s="3" t="str">
        <f>Raw_Data!K1308</f>
        <v>Gift Card</v>
      </c>
      <c r="L1308" s="3">
        <f>Raw_Data!L1308</f>
        <v>1</v>
      </c>
      <c r="M1308" s="3">
        <f>Raw_Data!M1308</f>
        <v>0.5</v>
      </c>
      <c r="N1308" s="3" t="str">
        <f>Raw_Data!N1308</f>
        <v>Horror</v>
      </c>
      <c r="O1308" s="3" t="str">
        <f t="shared" si="200"/>
        <v>55-70</v>
      </c>
      <c r="P1308" s="3" t="str">
        <f t="shared" si="201"/>
        <v>10-24h</v>
      </c>
      <c r="Q1308" s="3" t="str">
        <f t="shared" si="202"/>
        <v>22-45d</v>
      </c>
      <c r="R1308" s="3" t="str">
        <f t="shared" si="203"/>
        <v>Medium</v>
      </c>
      <c r="S1308" s="3" t="str">
        <f t="shared" si="204"/>
        <v>High</v>
      </c>
      <c r="T1308" s="3" t="str">
        <f t="shared" si="205"/>
        <v>Churned</v>
      </c>
      <c r="U1308" s="4">
        <f>1/(1+EXP(-(Predictive_Model!$B$5+((B1308-Predictive_Model!$B$20)/Predictive_Model!$C$20)*Predictive_Model!$D$20+((E1308-Predictive_Model!$B$21)/Predictive_Model!$C$21)*Predictive_Model!$D$21+((F1308-Predictive_Model!$B$22)/Predictive_Model!$C$22)*Predictive_Model!$D$22+((I1308-Predictive_Model!$B$23)/Predictive_Model!$C$23)*Predictive_Model!$D$23+((L1308-Predictive_Model!$B$24)/Predictive_Model!$C$24)*Predictive_Model!$D$24+((M1308-Predictive_Model!$B$25)/Predictive_Model!$C$25)*Predictive_Model!$D$25+IF(C1308="Male",Predictive_Model!$D$31,IF(C1308="Other",Predictive_Model!$D$32,0))+IF(D1308="Premium",Predictive_Model!$D$34,IF(D1308="Standard",Predictive_Model!$D$35,0))+IF(G1308="Asia",Predictive_Model!$D$37,IF(G1308="Europe",Predictive_Model!$D$38,IF(G1308="North America",Predictive_Model!$D$39,IF(G1308="Oceania",Predictive_Model!$D$40,IF(G1308="South America",Predictive_Model!$D$41,0)))))+IF(H1308="Laptop",Predictive_Model!$D$43,IF(H1308="Mobile",Predictive_Model!$D$44,IF(H1308="TV",Predictive_Model!$D$45,IF(H1308="Tablet",Predictive_Model!$D$46,0))))+IF(K1308="Crypto",Predictive_Model!$D$48,IF(K1308="Debit Card",Predictive_Model!$D$49,IF(K1308="Gift Card",Predictive_Model!$D$50,IF(K1308="PayPal",Predictive_Model!$D$51,0))))+IF(N1308="Comedy",Predictive_Model!$D$53,IF(N1308="Documentary",Predictive_Model!$D$54,IF(N1308="Drama",Predictive_Model!$D$55,IF(N1308="Horror",Predictive_Model!$D$56,IF(N1308="Romance",Predictive_Model!$D$57,IF(N1308="Sci-Fi",Predictive_Model!$D$58,0)))))))))</f>
        <v>0.57522513400550901</v>
      </c>
      <c r="V1308" s="3" t="str">
        <f t="shared" si="206"/>
        <v>High</v>
      </c>
      <c r="W1308" s="6">
        <f t="shared" si="207"/>
        <v>17.989999999999998</v>
      </c>
      <c r="X1308" s="3" t="str">
        <f t="shared" si="208"/>
        <v>Priority 2</v>
      </c>
      <c r="Y1308" s="3" t="str">
        <f t="shared" si="209"/>
        <v>OK</v>
      </c>
    </row>
    <row r="1309" spans="1:25" x14ac:dyDescent="0.25">
      <c r="A1309" s="3" t="str">
        <f>Raw_Data!A1309</f>
        <v>8fecb4d8-9571-46f5-8773-da640a6481bc</v>
      </c>
      <c r="B1309" s="3">
        <f>Raw_Data!B1309</f>
        <v>32</v>
      </c>
      <c r="C1309" s="3" t="str">
        <f>Raw_Data!C1309</f>
        <v>Male</v>
      </c>
      <c r="D1309" s="3" t="str">
        <f>Raw_Data!D1309</f>
        <v>Premium</v>
      </c>
      <c r="E1309" s="3">
        <f>Raw_Data!E1309</f>
        <v>19.63</v>
      </c>
      <c r="F1309" s="3">
        <f>Raw_Data!F1309</f>
        <v>18</v>
      </c>
      <c r="G1309" s="3" t="str">
        <f>Raw_Data!G1309</f>
        <v>Asia</v>
      </c>
      <c r="H1309" s="3" t="str">
        <f>Raw_Data!H1309</f>
        <v>Laptop</v>
      </c>
      <c r="I1309" s="3">
        <f>Raw_Data!I1309</f>
        <v>17.989999999999998</v>
      </c>
      <c r="J1309" s="3">
        <f>Raw_Data!J1309</f>
        <v>0</v>
      </c>
      <c r="K1309" s="3" t="str">
        <f>Raw_Data!K1309</f>
        <v>Crypto</v>
      </c>
      <c r="L1309" s="3">
        <f>Raw_Data!L1309</f>
        <v>5</v>
      </c>
      <c r="M1309" s="3">
        <f>Raw_Data!M1309</f>
        <v>1.03</v>
      </c>
      <c r="N1309" s="3" t="str">
        <f>Raw_Data!N1309</f>
        <v>Horror</v>
      </c>
      <c r="O1309" s="3" t="str">
        <f t="shared" si="200"/>
        <v>25-34</v>
      </c>
      <c r="P1309" s="3" t="str">
        <f t="shared" si="201"/>
        <v>10-24h</v>
      </c>
      <c r="Q1309" s="3" t="str">
        <f t="shared" si="202"/>
        <v>8-21d</v>
      </c>
      <c r="R1309" s="3" t="str">
        <f t="shared" si="203"/>
        <v>Medium</v>
      </c>
      <c r="S1309" s="3" t="str">
        <f t="shared" si="204"/>
        <v>High</v>
      </c>
      <c r="T1309" s="3" t="str">
        <f t="shared" si="205"/>
        <v>Active</v>
      </c>
      <c r="U1309" s="4">
        <f>1/(1+EXP(-(Predictive_Model!$B$5+((B1309-Predictive_Model!$B$20)/Predictive_Model!$C$20)*Predictive_Model!$D$20+((E1309-Predictive_Model!$B$21)/Predictive_Model!$C$21)*Predictive_Model!$D$21+((F1309-Predictive_Model!$B$22)/Predictive_Model!$C$22)*Predictive_Model!$D$22+((I1309-Predictive_Model!$B$23)/Predictive_Model!$C$23)*Predictive_Model!$D$23+((L1309-Predictive_Model!$B$24)/Predictive_Model!$C$24)*Predictive_Model!$D$24+((M1309-Predictive_Model!$B$25)/Predictive_Model!$C$25)*Predictive_Model!$D$25+IF(C1309="Male",Predictive_Model!$D$31,IF(C1309="Other",Predictive_Model!$D$32,0))+IF(D1309="Premium",Predictive_Model!$D$34,IF(D1309="Standard",Predictive_Model!$D$35,0))+IF(G1309="Asia",Predictive_Model!$D$37,IF(G1309="Europe",Predictive_Model!$D$38,IF(G1309="North America",Predictive_Model!$D$39,IF(G1309="Oceania",Predictive_Model!$D$40,IF(G1309="South America",Predictive_Model!$D$41,0)))))+IF(H1309="Laptop",Predictive_Model!$D$43,IF(H1309="Mobile",Predictive_Model!$D$44,IF(H1309="TV",Predictive_Model!$D$45,IF(H1309="Tablet",Predictive_Model!$D$46,0))))+IF(K1309="Crypto",Predictive_Model!$D$48,IF(K1309="Debit Card",Predictive_Model!$D$49,IF(K1309="Gift Card",Predictive_Model!$D$50,IF(K1309="PayPal",Predictive_Model!$D$51,0))))+IF(N1309="Comedy",Predictive_Model!$D$53,IF(N1309="Documentary",Predictive_Model!$D$54,IF(N1309="Drama",Predictive_Model!$D$55,IF(N1309="Horror",Predictive_Model!$D$56,IF(N1309="Romance",Predictive_Model!$D$57,IF(N1309="Sci-Fi",Predictive_Model!$D$58,0)))))))))</f>
        <v>7.0427412610297557E-4</v>
      </c>
      <c r="V1309" s="3" t="str">
        <f t="shared" si="206"/>
        <v>Low</v>
      </c>
      <c r="W1309" s="6">
        <f t="shared" si="207"/>
        <v>1.266989152859253E-2</v>
      </c>
      <c r="X1309" s="3" t="str">
        <f t="shared" si="208"/>
        <v>Monitor</v>
      </c>
      <c r="Y1309" s="3" t="str">
        <f t="shared" si="209"/>
        <v>OK</v>
      </c>
    </row>
    <row r="1310" spans="1:25" x14ac:dyDescent="0.25">
      <c r="A1310" s="3" t="str">
        <f>Raw_Data!A1310</f>
        <v>7d3f0d0b-9acd-4f21-88ae-3801eba6cd8b</v>
      </c>
      <c r="B1310" s="3">
        <f>Raw_Data!B1310</f>
        <v>42</v>
      </c>
      <c r="C1310" s="3" t="str">
        <f>Raw_Data!C1310</f>
        <v>Female</v>
      </c>
      <c r="D1310" s="3" t="str">
        <f>Raw_Data!D1310</f>
        <v>Basic</v>
      </c>
      <c r="E1310" s="3">
        <f>Raw_Data!E1310</f>
        <v>23.89</v>
      </c>
      <c r="F1310" s="3">
        <f>Raw_Data!F1310</f>
        <v>18</v>
      </c>
      <c r="G1310" s="3" t="str">
        <f>Raw_Data!G1310</f>
        <v>Oceania</v>
      </c>
      <c r="H1310" s="3" t="str">
        <f>Raw_Data!H1310</f>
        <v>Mobile</v>
      </c>
      <c r="I1310" s="3">
        <f>Raw_Data!I1310</f>
        <v>8.99</v>
      </c>
      <c r="J1310" s="3">
        <f>Raw_Data!J1310</f>
        <v>0</v>
      </c>
      <c r="K1310" s="3" t="str">
        <f>Raw_Data!K1310</f>
        <v>Crypto</v>
      </c>
      <c r="L1310" s="3">
        <f>Raw_Data!L1310</f>
        <v>4</v>
      </c>
      <c r="M1310" s="3">
        <f>Raw_Data!M1310</f>
        <v>1.26</v>
      </c>
      <c r="N1310" s="3" t="str">
        <f>Raw_Data!N1310</f>
        <v>Horror</v>
      </c>
      <c r="O1310" s="3" t="str">
        <f t="shared" si="200"/>
        <v>35-44</v>
      </c>
      <c r="P1310" s="3" t="str">
        <f t="shared" si="201"/>
        <v>10-24h</v>
      </c>
      <c r="Q1310" s="3" t="str">
        <f t="shared" si="202"/>
        <v>8-21d</v>
      </c>
      <c r="R1310" s="3" t="str">
        <f t="shared" si="203"/>
        <v>Medium</v>
      </c>
      <c r="S1310" s="3" t="str">
        <f t="shared" si="204"/>
        <v>Low</v>
      </c>
      <c r="T1310" s="3" t="str">
        <f t="shared" si="205"/>
        <v>Active</v>
      </c>
      <c r="U1310" s="4">
        <f>1/(1+EXP(-(Predictive_Model!$B$5+((B1310-Predictive_Model!$B$20)/Predictive_Model!$C$20)*Predictive_Model!$D$20+((E1310-Predictive_Model!$B$21)/Predictive_Model!$C$21)*Predictive_Model!$D$21+((F1310-Predictive_Model!$B$22)/Predictive_Model!$C$22)*Predictive_Model!$D$22+((I1310-Predictive_Model!$B$23)/Predictive_Model!$C$23)*Predictive_Model!$D$23+((L1310-Predictive_Model!$B$24)/Predictive_Model!$C$24)*Predictive_Model!$D$24+((M1310-Predictive_Model!$B$25)/Predictive_Model!$C$25)*Predictive_Model!$D$25+IF(C1310="Male",Predictive_Model!$D$31,IF(C1310="Other",Predictive_Model!$D$32,0))+IF(D1310="Premium",Predictive_Model!$D$34,IF(D1310="Standard",Predictive_Model!$D$35,0))+IF(G1310="Asia",Predictive_Model!$D$37,IF(G1310="Europe",Predictive_Model!$D$38,IF(G1310="North America",Predictive_Model!$D$39,IF(G1310="Oceania",Predictive_Model!$D$40,IF(G1310="South America",Predictive_Model!$D$41,0)))))+IF(H1310="Laptop",Predictive_Model!$D$43,IF(H1310="Mobile",Predictive_Model!$D$44,IF(H1310="TV",Predictive_Model!$D$45,IF(H1310="Tablet",Predictive_Model!$D$46,0))))+IF(K1310="Crypto",Predictive_Model!$D$48,IF(K1310="Debit Card",Predictive_Model!$D$49,IF(K1310="Gift Card",Predictive_Model!$D$50,IF(K1310="PayPal",Predictive_Model!$D$51,0))))+IF(N1310="Comedy",Predictive_Model!$D$53,IF(N1310="Documentary",Predictive_Model!$D$54,IF(N1310="Drama",Predictive_Model!$D$55,IF(N1310="Horror",Predictive_Model!$D$56,IF(N1310="Romance",Predictive_Model!$D$57,IF(N1310="Sci-Fi",Predictive_Model!$D$58,0)))))))))</f>
        <v>3.9720702853178934E-2</v>
      </c>
      <c r="V1310" s="3" t="str">
        <f t="shared" si="206"/>
        <v>Low</v>
      </c>
      <c r="W1310" s="6">
        <f t="shared" si="207"/>
        <v>0.35708911865007864</v>
      </c>
      <c r="X1310" s="3" t="str">
        <f t="shared" si="208"/>
        <v>Monitor</v>
      </c>
      <c r="Y1310" s="3" t="str">
        <f t="shared" si="209"/>
        <v>OK</v>
      </c>
    </row>
    <row r="1311" spans="1:25" x14ac:dyDescent="0.25">
      <c r="A1311" s="3" t="str">
        <f>Raw_Data!A1311</f>
        <v>a893ce7f-c8bc-427a-b89d-206a94d5a33a</v>
      </c>
      <c r="B1311" s="3">
        <f>Raw_Data!B1311</f>
        <v>63</v>
      </c>
      <c r="C1311" s="3" t="str">
        <f>Raw_Data!C1311</f>
        <v>Female</v>
      </c>
      <c r="D1311" s="3" t="str">
        <f>Raw_Data!D1311</f>
        <v>Basic</v>
      </c>
      <c r="E1311" s="3">
        <f>Raw_Data!E1311</f>
        <v>2.95</v>
      </c>
      <c r="F1311" s="3">
        <f>Raw_Data!F1311</f>
        <v>41</v>
      </c>
      <c r="G1311" s="3" t="str">
        <f>Raw_Data!G1311</f>
        <v>South America</v>
      </c>
      <c r="H1311" s="3" t="str">
        <f>Raw_Data!H1311</f>
        <v>Laptop</v>
      </c>
      <c r="I1311" s="3">
        <f>Raw_Data!I1311</f>
        <v>8.99</v>
      </c>
      <c r="J1311" s="3">
        <f>Raw_Data!J1311</f>
        <v>1</v>
      </c>
      <c r="K1311" s="3" t="str">
        <f>Raw_Data!K1311</f>
        <v>PayPal</v>
      </c>
      <c r="L1311" s="3">
        <f>Raw_Data!L1311</f>
        <v>2</v>
      </c>
      <c r="M1311" s="3">
        <f>Raw_Data!M1311</f>
        <v>7.0000000000000007E-2</v>
      </c>
      <c r="N1311" s="3" t="str">
        <f>Raw_Data!N1311</f>
        <v>Romance</v>
      </c>
      <c r="O1311" s="3" t="str">
        <f t="shared" si="200"/>
        <v>55-70</v>
      </c>
      <c r="P1311" s="3" t="str">
        <f t="shared" si="201"/>
        <v>&lt;10h</v>
      </c>
      <c r="Q1311" s="3" t="str">
        <f t="shared" si="202"/>
        <v>22-45d</v>
      </c>
      <c r="R1311" s="3" t="str">
        <f t="shared" si="203"/>
        <v>Medium</v>
      </c>
      <c r="S1311" s="3" t="str">
        <f t="shared" si="204"/>
        <v>Low</v>
      </c>
      <c r="T1311" s="3" t="str">
        <f t="shared" si="205"/>
        <v>Churned</v>
      </c>
      <c r="U1311" s="4">
        <f>1/(1+EXP(-(Predictive_Model!$B$5+((B1311-Predictive_Model!$B$20)/Predictive_Model!$C$20)*Predictive_Model!$D$20+((E1311-Predictive_Model!$B$21)/Predictive_Model!$C$21)*Predictive_Model!$D$21+((F1311-Predictive_Model!$B$22)/Predictive_Model!$C$22)*Predictive_Model!$D$22+((I1311-Predictive_Model!$B$23)/Predictive_Model!$C$23)*Predictive_Model!$D$23+((L1311-Predictive_Model!$B$24)/Predictive_Model!$C$24)*Predictive_Model!$D$24+((M1311-Predictive_Model!$B$25)/Predictive_Model!$C$25)*Predictive_Model!$D$25+IF(C1311="Male",Predictive_Model!$D$31,IF(C1311="Other",Predictive_Model!$D$32,0))+IF(D1311="Premium",Predictive_Model!$D$34,IF(D1311="Standard",Predictive_Model!$D$35,0))+IF(G1311="Asia",Predictive_Model!$D$37,IF(G1311="Europe",Predictive_Model!$D$38,IF(G1311="North America",Predictive_Model!$D$39,IF(G1311="Oceania",Predictive_Model!$D$40,IF(G1311="South America",Predictive_Model!$D$41,0)))))+IF(H1311="Laptop",Predictive_Model!$D$43,IF(H1311="Mobile",Predictive_Model!$D$44,IF(H1311="TV",Predictive_Model!$D$45,IF(H1311="Tablet",Predictive_Model!$D$46,0))))+IF(K1311="Crypto",Predictive_Model!$D$48,IF(K1311="Debit Card",Predictive_Model!$D$49,IF(K1311="Gift Card",Predictive_Model!$D$50,IF(K1311="PayPal",Predictive_Model!$D$51,0))))+IF(N1311="Comedy",Predictive_Model!$D$53,IF(N1311="Documentary",Predictive_Model!$D$54,IF(N1311="Drama",Predictive_Model!$D$55,IF(N1311="Horror",Predictive_Model!$D$56,IF(N1311="Romance",Predictive_Model!$D$57,IF(N1311="Sci-Fi",Predictive_Model!$D$58,0)))))))))</f>
        <v>0.99973535443356631</v>
      </c>
      <c r="V1311" s="3" t="str">
        <f t="shared" si="206"/>
        <v>Critical</v>
      </c>
      <c r="W1311" s="6">
        <f t="shared" si="207"/>
        <v>8.99</v>
      </c>
      <c r="X1311" s="3" t="str">
        <f t="shared" si="208"/>
        <v>Priority 2</v>
      </c>
      <c r="Y1311" s="3" t="str">
        <f t="shared" si="209"/>
        <v>OK</v>
      </c>
    </row>
    <row r="1312" spans="1:25" x14ac:dyDescent="0.25">
      <c r="A1312" s="3" t="str">
        <f>Raw_Data!A1312</f>
        <v>23b6e829-8591-490b-b518-20b451b14bb1</v>
      </c>
      <c r="B1312" s="3">
        <f>Raw_Data!B1312</f>
        <v>61</v>
      </c>
      <c r="C1312" s="3" t="str">
        <f>Raw_Data!C1312</f>
        <v>Other</v>
      </c>
      <c r="D1312" s="3" t="str">
        <f>Raw_Data!D1312</f>
        <v>Basic</v>
      </c>
      <c r="E1312" s="3">
        <f>Raw_Data!E1312</f>
        <v>30.44</v>
      </c>
      <c r="F1312" s="3">
        <f>Raw_Data!F1312</f>
        <v>60</v>
      </c>
      <c r="G1312" s="3" t="str">
        <f>Raw_Data!G1312</f>
        <v>Oceania</v>
      </c>
      <c r="H1312" s="3" t="str">
        <f>Raw_Data!H1312</f>
        <v>Tablet</v>
      </c>
      <c r="I1312" s="3">
        <f>Raw_Data!I1312</f>
        <v>8.99</v>
      </c>
      <c r="J1312" s="3">
        <f>Raw_Data!J1312</f>
        <v>0</v>
      </c>
      <c r="K1312" s="3" t="str">
        <f>Raw_Data!K1312</f>
        <v>Gift Card</v>
      </c>
      <c r="L1312" s="3">
        <f>Raw_Data!L1312</f>
        <v>2</v>
      </c>
      <c r="M1312" s="3">
        <f>Raw_Data!M1312</f>
        <v>0.5</v>
      </c>
      <c r="N1312" s="3" t="str">
        <f>Raw_Data!N1312</f>
        <v>Horror</v>
      </c>
      <c r="O1312" s="3" t="str">
        <f t="shared" si="200"/>
        <v>55-70</v>
      </c>
      <c r="P1312" s="3" t="str">
        <f t="shared" si="201"/>
        <v>25-49h</v>
      </c>
      <c r="Q1312" s="3" t="str">
        <f t="shared" si="202"/>
        <v>46-60d</v>
      </c>
      <c r="R1312" s="3" t="str">
        <f t="shared" si="203"/>
        <v>Medium</v>
      </c>
      <c r="S1312" s="3" t="str">
        <f t="shared" si="204"/>
        <v>Low</v>
      </c>
      <c r="T1312" s="3" t="str">
        <f t="shared" si="205"/>
        <v>Active</v>
      </c>
      <c r="U1312" s="4">
        <f>1/(1+EXP(-(Predictive_Model!$B$5+((B1312-Predictive_Model!$B$20)/Predictive_Model!$C$20)*Predictive_Model!$D$20+((E1312-Predictive_Model!$B$21)/Predictive_Model!$C$21)*Predictive_Model!$D$21+((F1312-Predictive_Model!$B$22)/Predictive_Model!$C$22)*Predictive_Model!$D$22+((I1312-Predictive_Model!$B$23)/Predictive_Model!$C$23)*Predictive_Model!$D$23+((L1312-Predictive_Model!$B$24)/Predictive_Model!$C$24)*Predictive_Model!$D$24+((M1312-Predictive_Model!$B$25)/Predictive_Model!$C$25)*Predictive_Model!$D$25+IF(C1312="Male",Predictive_Model!$D$31,IF(C1312="Other",Predictive_Model!$D$32,0))+IF(D1312="Premium",Predictive_Model!$D$34,IF(D1312="Standard",Predictive_Model!$D$35,0))+IF(G1312="Asia",Predictive_Model!$D$37,IF(G1312="Europe",Predictive_Model!$D$38,IF(G1312="North America",Predictive_Model!$D$39,IF(G1312="Oceania",Predictive_Model!$D$40,IF(G1312="South America",Predictive_Model!$D$41,0)))))+IF(H1312="Laptop",Predictive_Model!$D$43,IF(H1312="Mobile",Predictive_Model!$D$44,IF(H1312="TV",Predictive_Model!$D$45,IF(H1312="Tablet",Predictive_Model!$D$46,0))))+IF(K1312="Crypto",Predictive_Model!$D$48,IF(K1312="Debit Card",Predictive_Model!$D$49,IF(K1312="Gift Card",Predictive_Model!$D$50,IF(K1312="PayPal",Predictive_Model!$D$51,0))))+IF(N1312="Comedy",Predictive_Model!$D$53,IF(N1312="Documentary",Predictive_Model!$D$54,IF(N1312="Drama",Predictive_Model!$D$55,IF(N1312="Horror",Predictive_Model!$D$56,IF(N1312="Romance",Predictive_Model!$D$57,IF(N1312="Sci-Fi",Predictive_Model!$D$58,0)))))))))</f>
        <v>0.96246341128534829</v>
      </c>
      <c r="V1312" s="3" t="str">
        <f t="shared" si="206"/>
        <v>Critical</v>
      </c>
      <c r="W1312" s="6">
        <f t="shared" si="207"/>
        <v>8.6525460674552814</v>
      </c>
      <c r="X1312" s="3" t="str">
        <f t="shared" si="208"/>
        <v>Priority 2</v>
      </c>
      <c r="Y1312" s="3" t="str">
        <f t="shared" si="209"/>
        <v>OK</v>
      </c>
    </row>
    <row r="1313" spans="1:25" x14ac:dyDescent="0.25">
      <c r="A1313" s="3" t="str">
        <f>Raw_Data!A1313</f>
        <v>d16ade89-0f8a-447e-b492-db632a54e02b</v>
      </c>
      <c r="B1313" s="3">
        <f>Raw_Data!B1313</f>
        <v>67</v>
      </c>
      <c r="C1313" s="3" t="str">
        <f>Raw_Data!C1313</f>
        <v>Male</v>
      </c>
      <c r="D1313" s="3" t="str">
        <f>Raw_Data!D1313</f>
        <v>Premium</v>
      </c>
      <c r="E1313" s="3">
        <f>Raw_Data!E1313</f>
        <v>4.7699999999999996</v>
      </c>
      <c r="F1313" s="3">
        <f>Raw_Data!F1313</f>
        <v>30</v>
      </c>
      <c r="G1313" s="3" t="str">
        <f>Raw_Data!G1313</f>
        <v>North America</v>
      </c>
      <c r="H1313" s="3" t="str">
        <f>Raw_Data!H1313</f>
        <v>Desktop</v>
      </c>
      <c r="I1313" s="3">
        <f>Raw_Data!I1313</f>
        <v>17.989999999999998</v>
      </c>
      <c r="J1313" s="3">
        <f>Raw_Data!J1313</f>
        <v>1</v>
      </c>
      <c r="K1313" s="3" t="str">
        <f>Raw_Data!K1313</f>
        <v>Debit Card</v>
      </c>
      <c r="L1313" s="3">
        <f>Raw_Data!L1313</f>
        <v>1</v>
      </c>
      <c r="M1313" s="3">
        <f>Raw_Data!M1313</f>
        <v>0.15</v>
      </c>
      <c r="N1313" s="3" t="str">
        <f>Raw_Data!N1313</f>
        <v>Action</v>
      </c>
      <c r="O1313" s="3" t="str">
        <f t="shared" si="200"/>
        <v>55-70</v>
      </c>
      <c r="P1313" s="3" t="str">
        <f t="shared" si="201"/>
        <v>&lt;10h</v>
      </c>
      <c r="Q1313" s="3" t="str">
        <f t="shared" si="202"/>
        <v>22-45d</v>
      </c>
      <c r="R1313" s="3" t="str">
        <f t="shared" si="203"/>
        <v>Medium</v>
      </c>
      <c r="S1313" s="3" t="str">
        <f t="shared" si="204"/>
        <v>High</v>
      </c>
      <c r="T1313" s="3" t="str">
        <f t="shared" si="205"/>
        <v>Churned</v>
      </c>
      <c r="U1313" s="4">
        <f>1/(1+EXP(-(Predictive_Model!$B$5+((B1313-Predictive_Model!$B$20)/Predictive_Model!$C$20)*Predictive_Model!$D$20+((E1313-Predictive_Model!$B$21)/Predictive_Model!$C$21)*Predictive_Model!$D$21+((F1313-Predictive_Model!$B$22)/Predictive_Model!$C$22)*Predictive_Model!$D$22+((I1313-Predictive_Model!$B$23)/Predictive_Model!$C$23)*Predictive_Model!$D$23+((L1313-Predictive_Model!$B$24)/Predictive_Model!$C$24)*Predictive_Model!$D$24+((M1313-Predictive_Model!$B$25)/Predictive_Model!$C$25)*Predictive_Model!$D$25+IF(C1313="Male",Predictive_Model!$D$31,IF(C1313="Other",Predictive_Model!$D$32,0))+IF(D1313="Premium",Predictive_Model!$D$34,IF(D1313="Standard",Predictive_Model!$D$35,0))+IF(G1313="Asia",Predictive_Model!$D$37,IF(G1313="Europe",Predictive_Model!$D$38,IF(G1313="North America",Predictive_Model!$D$39,IF(G1313="Oceania",Predictive_Model!$D$40,IF(G1313="South America",Predictive_Model!$D$41,0)))))+IF(H1313="Laptop",Predictive_Model!$D$43,IF(H1313="Mobile",Predictive_Model!$D$44,IF(H1313="TV",Predictive_Model!$D$45,IF(H1313="Tablet",Predictive_Model!$D$46,0))))+IF(K1313="Crypto",Predictive_Model!$D$48,IF(K1313="Debit Card",Predictive_Model!$D$49,IF(K1313="Gift Card",Predictive_Model!$D$50,IF(K1313="PayPal",Predictive_Model!$D$51,0))))+IF(N1313="Comedy",Predictive_Model!$D$53,IF(N1313="Documentary",Predictive_Model!$D$54,IF(N1313="Drama",Predictive_Model!$D$55,IF(N1313="Horror",Predictive_Model!$D$56,IF(N1313="Romance",Predictive_Model!$D$57,IF(N1313="Sci-Fi",Predictive_Model!$D$58,0)))))))))</f>
        <v>0.9742475172025703</v>
      </c>
      <c r="V1313" s="3" t="str">
        <f t="shared" si="206"/>
        <v>Critical</v>
      </c>
      <c r="W1313" s="6">
        <f t="shared" si="207"/>
        <v>17.989999999999998</v>
      </c>
      <c r="X1313" s="3" t="str">
        <f t="shared" si="208"/>
        <v>Priority 1</v>
      </c>
      <c r="Y1313" s="3" t="str">
        <f t="shared" si="209"/>
        <v>OK</v>
      </c>
    </row>
    <row r="1314" spans="1:25" x14ac:dyDescent="0.25">
      <c r="A1314" s="3" t="str">
        <f>Raw_Data!A1314</f>
        <v>713434a0-cfc8-456f-b17e-2f35e330560f</v>
      </c>
      <c r="B1314" s="3">
        <f>Raw_Data!B1314</f>
        <v>46</v>
      </c>
      <c r="C1314" s="3" t="str">
        <f>Raw_Data!C1314</f>
        <v>Other</v>
      </c>
      <c r="D1314" s="3" t="str">
        <f>Raw_Data!D1314</f>
        <v>Standard</v>
      </c>
      <c r="E1314" s="3">
        <f>Raw_Data!E1314</f>
        <v>20.57</v>
      </c>
      <c r="F1314" s="3">
        <f>Raw_Data!F1314</f>
        <v>43</v>
      </c>
      <c r="G1314" s="3" t="str">
        <f>Raw_Data!G1314</f>
        <v>Asia</v>
      </c>
      <c r="H1314" s="3" t="str">
        <f>Raw_Data!H1314</f>
        <v>Mobile</v>
      </c>
      <c r="I1314" s="3">
        <f>Raw_Data!I1314</f>
        <v>13.99</v>
      </c>
      <c r="J1314" s="3">
        <f>Raw_Data!J1314</f>
        <v>0</v>
      </c>
      <c r="K1314" s="3" t="str">
        <f>Raw_Data!K1314</f>
        <v>Credit Card</v>
      </c>
      <c r="L1314" s="3">
        <f>Raw_Data!L1314</f>
        <v>3</v>
      </c>
      <c r="M1314" s="3">
        <f>Raw_Data!M1314</f>
        <v>0.47</v>
      </c>
      <c r="N1314" s="3" t="str">
        <f>Raw_Data!N1314</f>
        <v>Drama</v>
      </c>
      <c r="O1314" s="3" t="str">
        <f t="shared" si="200"/>
        <v>45-54</v>
      </c>
      <c r="P1314" s="3" t="str">
        <f t="shared" si="201"/>
        <v>10-24h</v>
      </c>
      <c r="Q1314" s="3" t="str">
        <f t="shared" si="202"/>
        <v>22-45d</v>
      </c>
      <c r="R1314" s="3" t="str">
        <f t="shared" si="203"/>
        <v>Medium</v>
      </c>
      <c r="S1314" s="3" t="str">
        <f t="shared" si="204"/>
        <v>Mid</v>
      </c>
      <c r="T1314" s="3" t="str">
        <f t="shared" si="205"/>
        <v>Active</v>
      </c>
      <c r="U1314" s="4">
        <f>1/(1+EXP(-(Predictive_Model!$B$5+((B1314-Predictive_Model!$B$20)/Predictive_Model!$C$20)*Predictive_Model!$D$20+((E1314-Predictive_Model!$B$21)/Predictive_Model!$C$21)*Predictive_Model!$D$21+((F1314-Predictive_Model!$B$22)/Predictive_Model!$C$22)*Predictive_Model!$D$22+((I1314-Predictive_Model!$B$23)/Predictive_Model!$C$23)*Predictive_Model!$D$23+((L1314-Predictive_Model!$B$24)/Predictive_Model!$C$24)*Predictive_Model!$D$24+((M1314-Predictive_Model!$B$25)/Predictive_Model!$C$25)*Predictive_Model!$D$25+IF(C1314="Male",Predictive_Model!$D$31,IF(C1314="Other",Predictive_Model!$D$32,0))+IF(D1314="Premium",Predictive_Model!$D$34,IF(D1314="Standard",Predictive_Model!$D$35,0))+IF(G1314="Asia",Predictive_Model!$D$37,IF(G1314="Europe",Predictive_Model!$D$38,IF(G1314="North America",Predictive_Model!$D$39,IF(G1314="Oceania",Predictive_Model!$D$40,IF(G1314="South America",Predictive_Model!$D$41,0)))))+IF(H1314="Laptop",Predictive_Model!$D$43,IF(H1314="Mobile",Predictive_Model!$D$44,IF(H1314="TV",Predictive_Model!$D$45,IF(H1314="Tablet",Predictive_Model!$D$46,0))))+IF(K1314="Crypto",Predictive_Model!$D$48,IF(K1314="Debit Card",Predictive_Model!$D$49,IF(K1314="Gift Card",Predictive_Model!$D$50,IF(K1314="PayPal",Predictive_Model!$D$51,0))))+IF(N1314="Comedy",Predictive_Model!$D$53,IF(N1314="Documentary",Predictive_Model!$D$54,IF(N1314="Drama",Predictive_Model!$D$55,IF(N1314="Horror",Predictive_Model!$D$56,IF(N1314="Romance",Predictive_Model!$D$57,IF(N1314="Sci-Fi",Predictive_Model!$D$58,0)))))))))</f>
        <v>0.85064340739386379</v>
      </c>
      <c r="V1314" s="3" t="str">
        <f t="shared" si="206"/>
        <v>Critical</v>
      </c>
      <c r="W1314" s="6">
        <f t="shared" si="207"/>
        <v>11.900501269440154</v>
      </c>
      <c r="X1314" s="3" t="str">
        <f t="shared" si="208"/>
        <v>Priority 2</v>
      </c>
      <c r="Y1314" s="3" t="str">
        <f t="shared" si="209"/>
        <v>OK</v>
      </c>
    </row>
    <row r="1315" spans="1:25" x14ac:dyDescent="0.25">
      <c r="A1315" s="3" t="str">
        <f>Raw_Data!A1315</f>
        <v>d3b99f7e-d0ac-4199-8813-91665f16b3fb</v>
      </c>
      <c r="B1315" s="3">
        <f>Raw_Data!B1315</f>
        <v>23</v>
      </c>
      <c r="C1315" s="3" t="str">
        <f>Raw_Data!C1315</f>
        <v>Female</v>
      </c>
      <c r="D1315" s="3" t="str">
        <f>Raw_Data!D1315</f>
        <v>Premium</v>
      </c>
      <c r="E1315" s="3">
        <f>Raw_Data!E1315</f>
        <v>4.03</v>
      </c>
      <c r="F1315" s="3">
        <f>Raw_Data!F1315</f>
        <v>3</v>
      </c>
      <c r="G1315" s="3" t="str">
        <f>Raw_Data!G1315</f>
        <v>North America</v>
      </c>
      <c r="H1315" s="3" t="str">
        <f>Raw_Data!H1315</f>
        <v>Mobile</v>
      </c>
      <c r="I1315" s="3">
        <f>Raw_Data!I1315</f>
        <v>17.989999999999998</v>
      </c>
      <c r="J1315" s="3">
        <f>Raw_Data!J1315</f>
        <v>0</v>
      </c>
      <c r="K1315" s="3" t="str">
        <f>Raw_Data!K1315</f>
        <v>PayPal</v>
      </c>
      <c r="L1315" s="3">
        <f>Raw_Data!L1315</f>
        <v>5</v>
      </c>
      <c r="M1315" s="3">
        <f>Raw_Data!M1315</f>
        <v>1.01</v>
      </c>
      <c r="N1315" s="3" t="str">
        <f>Raw_Data!N1315</f>
        <v>Romance</v>
      </c>
      <c r="O1315" s="3" t="str">
        <f t="shared" si="200"/>
        <v>18-24</v>
      </c>
      <c r="P1315" s="3" t="str">
        <f t="shared" si="201"/>
        <v>&lt;10h</v>
      </c>
      <c r="Q1315" s="3" t="str">
        <f t="shared" si="202"/>
        <v>0-7d</v>
      </c>
      <c r="R1315" s="3" t="str">
        <f t="shared" si="203"/>
        <v>Medium</v>
      </c>
      <c r="S1315" s="3" t="str">
        <f t="shared" si="204"/>
        <v>High</v>
      </c>
      <c r="T1315" s="3" t="str">
        <f t="shared" si="205"/>
        <v>Active</v>
      </c>
      <c r="U1315" s="4">
        <f>1/(1+EXP(-(Predictive_Model!$B$5+((B1315-Predictive_Model!$B$20)/Predictive_Model!$C$20)*Predictive_Model!$D$20+((E1315-Predictive_Model!$B$21)/Predictive_Model!$C$21)*Predictive_Model!$D$21+((F1315-Predictive_Model!$B$22)/Predictive_Model!$C$22)*Predictive_Model!$D$22+((I1315-Predictive_Model!$B$23)/Predictive_Model!$C$23)*Predictive_Model!$D$23+((L1315-Predictive_Model!$B$24)/Predictive_Model!$C$24)*Predictive_Model!$D$24+((M1315-Predictive_Model!$B$25)/Predictive_Model!$C$25)*Predictive_Model!$D$25+IF(C1315="Male",Predictive_Model!$D$31,IF(C1315="Other",Predictive_Model!$D$32,0))+IF(D1315="Premium",Predictive_Model!$D$34,IF(D1315="Standard",Predictive_Model!$D$35,0))+IF(G1315="Asia",Predictive_Model!$D$37,IF(G1315="Europe",Predictive_Model!$D$38,IF(G1315="North America",Predictive_Model!$D$39,IF(G1315="Oceania",Predictive_Model!$D$40,IF(G1315="South America",Predictive_Model!$D$41,0)))))+IF(H1315="Laptop",Predictive_Model!$D$43,IF(H1315="Mobile",Predictive_Model!$D$44,IF(H1315="TV",Predictive_Model!$D$45,IF(H1315="Tablet",Predictive_Model!$D$46,0))))+IF(K1315="Crypto",Predictive_Model!$D$48,IF(K1315="Debit Card",Predictive_Model!$D$49,IF(K1315="Gift Card",Predictive_Model!$D$50,IF(K1315="PayPal",Predictive_Model!$D$51,0))))+IF(N1315="Comedy",Predictive_Model!$D$53,IF(N1315="Documentary",Predictive_Model!$D$54,IF(N1315="Drama",Predictive_Model!$D$55,IF(N1315="Horror",Predictive_Model!$D$56,IF(N1315="Romance",Predictive_Model!$D$57,IF(N1315="Sci-Fi",Predictive_Model!$D$58,0)))))))))</f>
        <v>8.305812298082485E-2</v>
      </c>
      <c r="V1315" s="3" t="str">
        <f t="shared" si="206"/>
        <v>Low</v>
      </c>
      <c r="W1315" s="6">
        <f t="shared" si="207"/>
        <v>1.4942156324250389</v>
      </c>
      <c r="X1315" s="3" t="str">
        <f t="shared" si="208"/>
        <v>Monitor</v>
      </c>
      <c r="Y1315" s="3" t="str">
        <f t="shared" si="209"/>
        <v>OK</v>
      </c>
    </row>
    <row r="1316" spans="1:25" x14ac:dyDescent="0.25">
      <c r="A1316" s="3" t="str">
        <f>Raw_Data!A1316</f>
        <v>9f79dcf6-1ff7-4605-b82c-36cd49b06dd2</v>
      </c>
      <c r="B1316" s="3">
        <f>Raw_Data!B1316</f>
        <v>60</v>
      </c>
      <c r="C1316" s="3" t="str">
        <f>Raw_Data!C1316</f>
        <v>Other</v>
      </c>
      <c r="D1316" s="3" t="str">
        <f>Raw_Data!D1316</f>
        <v>Standard</v>
      </c>
      <c r="E1316" s="3">
        <f>Raw_Data!E1316</f>
        <v>12.66</v>
      </c>
      <c r="F1316" s="3">
        <f>Raw_Data!F1316</f>
        <v>12</v>
      </c>
      <c r="G1316" s="3" t="str">
        <f>Raw_Data!G1316</f>
        <v>Asia</v>
      </c>
      <c r="H1316" s="3" t="str">
        <f>Raw_Data!H1316</f>
        <v>Desktop</v>
      </c>
      <c r="I1316" s="3">
        <f>Raw_Data!I1316</f>
        <v>13.99</v>
      </c>
      <c r="J1316" s="3">
        <f>Raw_Data!J1316</f>
        <v>0</v>
      </c>
      <c r="K1316" s="3" t="str">
        <f>Raw_Data!K1316</f>
        <v>Debit Card</v>
      </c>
      <c r="L1316" s="3">
        <f>Raw_Data!L1316</f>
        <v>1</v>
      </c>
      <c r="M1316" s="3">
        <f>Raw_Data!M1316</f>
        <v>0.97</v>
      </c>
      <c r="N1316" s="3" t="str">
        <f>Raw_Data!N1316</f>
        <v>Romance</v>
      </c>
      <c r="O1316" s="3" t="str">
        <f t="shared" si="200"/>
        <v>55-70</v>
      </c>
      <c r="P1316" s="3" t="str">
        <f t="shared" si="201"/>
        <v>10-24h</v>
      </c>
      <c r="Q1316" s="3" t="str">
        <f t="shared" si="202"/>
        <v>8-21d</v>
      </c>
      <c r="R1316" s="3" t="str">
        <f t="shared" si="203"/>
        <v>Medium</v>
      </c>
      <c r="S1316" s="3" t="str">
        <f t="shared" si="204"/>
        <v>Mid</v>
      </c>
      <c r="T1316" s="3" t="str">
        <f t="shared" si="205"/>
        <v>Active</v>
      </c>
      <c r="U1316" s="4">
        <f>1/(1+EXP(-(Predictive_Model!$B$5+((B1316-Predictive_Model!$B$20)/Predictive_Model!$C$20)*Predictive_Model!$D$20+((E1316-Predictive_Model!$B$21)/Predictive_Model!$C$21)*Predictive_Model!$D$21+((F1316-Predictive_Model!$B$22)/Predictive_Model!$C$22)*Predictive_Model!$D$22+((I1316-Predictive_Model!$B$23)/Predictive_Model!$C$23)*Predictive_Model!$D$23+((L1316-Predictive_Model!$B$24)/Predictive_Model!$C$24)*Predictive_Model!$D$24+((M1316-Predictive_Model!$B$25)/Predictive_Model!$C$25)*Predictive_Model!$D$25+IF(C1316="Male",Predictive_Model!$D$31,IF(C1316="Other",Predictive_Model!$D$32,0))+IF(D1316="Premium",Predictive_Model!$D$34,IF(D1316="Standard",Predictive_Model!$D$35,0))+IF(G1316="Asia",Predictive_Model!$D$37,IF(G1316="Europe",Predictive_Model!$D$38,IF(G1316="North America",Predictive_Model!$D$39,IF(G1316="Oceania",Predictive_Model!$D$40,IF(G1316="South America",Predictive_Model!$D$41,0)))))+IF(H1316="Laptop",Predictive_Model!$D$43,IF(H1316="Mobile",Predictive_Model!$D$44,IF(H1316="TV",Predictive_Model!$D$45,IF(H1316="Tablet",Predictive_Model!$D$46,0))))+IF(K1316="Crypto",Predictive_Model!$D$48,IF(K1316="Debit Card",Predictive_Model!$D$49,IF(K1316="Gift Card",Predictive_Model!$D$50,IF(K1316="PayPal",Predictive_Model!$D$51,0))))+IF(N1316="Comedy",Predictive_Model!$D$53,IF(N1316="Documentary",Predictive_Model!$D$54,IF(N1316="Drama",Predictive_Model!$D$55,IF(N1316="Horror",Predictive_Model!$D$56,IF(N1316="Romance",Predictive_Model!$D$57,IF(N1316="Sci-Fi",Predictive_Model!$D$58,0)))))))))</f>
        <v>0.25851416331534427</v>
      </c>
      <c r="V1316" s="3" t="str">
        <f t="shared" si="206"/>
        <v>Medium</v>
      </c>
      <c r="W1316" s="6">
        <f t="shared" si="207"/>
        <v>3.6166131447816663</v>
      </c>
      <c r="X1316" s="3" t="str">
        <f t="shared" si="208"/>
        <v>Monitor</v>
      </c>
      <c r="Y1316" s="3" t="str">
        <f t="shared" si="209"/>
        <v>OK</v>
      </c>
    </row>
    <row r="1317" spans="1:25" x14ac:dyDescent="0.25">
      <c r="A1317" s="3" t="str">
        <f>Raw_Data!A1317</f>
        <v>e13622fa-d0b3-44c6-b157-38f7a6933d87</v>
      </c>
      <c r="B1317" s="3">
        <f>Raw_Data!B1317</f>
        <v>58</v>
      </c>
      <c r="C1317" s="3" t="str">
        <f>Raw_Data!C1317</f>
        <v>Female</v>
      </c>
      <c r="D1317" s="3" t="str">
        <f>Raw_Data!D1317</f>
        <v>Basic</v>
      </c>
      <c r="E1317" s="3">
        <f>Raw_Data!E1317</f>
        <v>11.16</v>
      </c>
      <c r="F1317" s="3">
        <f>Raw_Data!F1317</f>
        <v>31</v>
      </c>
      <c r="G1317" s="3" t="str">
        <f>Raw_Data!G1317</f>
        <v>Asia</v>
      </c>
      <c r="H1317" s="3" t="str">
        <f>Raw_Data!H1317</f>
        <v>Laptop</v>
      </c>
      <c r="I1317" s="3">
        <f>Raw_Data!I1317</f>
        <v>8.99</v>
      </c>
      <c r="J1317" s="3">
        <f>Raw_Data!J1317</f>
        <v>1</v>
      </c>
      <c r="K1317" s="3" t="str">
        <f>Raw_Data!K1317</f>
        <v>Gift Card</v>
      </c>
      <c r="L1317" s="3">
        <f>Raw_Data!L1317</f>
        <v>1</v>
      </c>
      <c r="M1317" s="3">
        <f>Raw_Data!M1317</f>
        <v>0.35</v>
      </c>
      <c r="N1317" s="3" t="str">
        <f>Raw_Data!N1317</f>
        <v>Documentary</v>
      </c>
      <c r="O1317" s="3" t="str">
        <f t="shared" si="200"/>
        <v>55-70</v>
      </c>
      <c r="P1317" s="3" t="str">
        <f t="shared" si="201"/>
        <v>10-24h</v>
      </c>
      <c r="Q1317" s="3" t="str">
        <f t="shared" si="202"/>
        <v>22-45d</v>
      </c>
      <c r="R1317" s="3" t="str">
        <f t="shared" si="203"/>
        <v>Medium</v>
      </c>
      <c r="S1317" s="3" t="str">
        <f t="shared" si="204"/>
        <v>Low</v>
      </c>
      <c r="T1317" s="3" t="str">
        <f t="shared" si="205"/>
        <v>Churned</v>
      </c>
      <c r="U1317" s="4">
        <f>1/(1+EXP(-(Predictive_Model!$B$5+((B1317-Predictive_Model!$B$20)/Predictive_Model!$C$20)*Predictive_Model!$D$20+((E1317-Predictive_Model!$B$21)/Predictive_Model!$C$21)*Predictive_Model!$D$21+((F1317-Predictive_Model!$B$22)/Predictive_Model!$C$22)*Predictive_Model!$D$22+((I1317-Predictive_Model!$B$23)/Predictive_Model!$C$23)*Predictive_Model!$D$23+((L1317-Predictive_Model!$B$24)/Predictive_Model!$C$24)*Predictive_Model!$D$24+((M1317-Predictive_Model!$B$25)/Predictive_Model!$C$25)*Predictive_Model!$D$25+IF(C1317="Male",Predictive_Model!$D$31,IF(C1317="Other",Predictive_Model!$D$32,0))+IF(D1317="Premium",Predictive_Model!$D$34,IF(D1317="Standard",Predictive_Model!$D$35,0))+IF(G1317="Asia",Predictive_Model!$D$37,IF(G1317="Europe",Predictive_Model!$D$38,IF(G1317="North America",Predictive_Model!$D$39,IF(G1317="Oceania",Predictive_Model!$D$40,IF(G1317="South America",Predictive_Model!$D$41,0)))))+IF(H1317="Laptop",Predictive_Model!$D$43,IF(H1317="Mobile",Predictive_Model!$D$44,IF(H1317="TV",Predictive_Model!$D$45,IF(H1317="Tablet",Predictive_Model!$D$46,0))))+IF(K1317="Crypto",Predictive_Model!$D$48,IF(K1317="Debit Card",Predictive_Model!$D$49,IF(K1317="Gift Card",Predictive_Model!$D$50,IF(K1317="PayPal",Predictive_Model!$D$51,0))))+IF(N1317="Comedy",Predictive_Model!$D$53,IF(N1317="Documentary",Predictive_Model!$D$54,IF(N1317="Drama",Predictive_Model!$D$55,IF(N1317="Horror",Predictive_Model!$D$56,IF(N1317="Romance",Predictive_Model!$D$57,IF(N1317="Sci-Fi",Predictive_Model!$D$58,0)))))))))</f>
        <v>0.9926147236019307</v>
      </c>
      <c r="V1317" s="3" t="str">
        <f t="shared" si="206"/>
        <v>Critical</v>
      </c>
      <c r="W1317" s="6">
        <f t="shared" si="207"/>
        <v>8.99</v>
      </c>
      <c r="X1317" s="3" t="str">
        <f t="shared" si="208"/>
        <v>Priority 2</v>
      </c>
      <c r="Y1317" s="3" t="str">
        <f t="shared" si="209"/>
        <v>OK</v>
      </c>
    </row>
    <row r="1318" spans="1:25" x14ac:dyDescent="0.25">
      <c r="A1318" s="3" t="str">
        <f>Raw_Data!A1318</f>
        <v>45c38646-4908-4075-b81d-b90b507bdc9b</v>
      </c>
      <c r="B1318" s="3">
        <f>Raw_Data!B1318</f>
        <v>50</v>
      </c>
      <c r="C1318" s="3" t="str">
        <f>Raw_Data!C1318</f>
        <v>Other</v>
      </c>
      <c r="D1318" s="3" t="str">
        <f>Raw_Data!D1318</f>
        <v>Standard</v>
      </c>
      <c r="E1318" s="3">
        <f>Raw_Data!E1318</f>
        <v>31.24</v>
      </c>
      <c r="F1318" s="3">
        <f>Raw_Data!F1318</f>
        <v>8</v>
      </c>
      <c r="G1318" s="3" t="str">
        <f>Raw_Data!G1318</f>
        <v>South America</v>
      </c>
      <c r="H1318" s="3" t="str">
        <f>Raw_Data!H1318</f>
        <v>TV</v>
      </c>
      <c r="I1318" s="3">
        <f>Raw_Data!I1318</f>
        <v>13.99</v>
      </c>
      <c r="J1318" s="3">
        <f>Raw_Data!J1318</f>
        <v>0</v>
      </c>
      <c r="K1318" s="3" t="str">
        <f>Raw_Data!K1318</f>
        <v>PayPal</v>
      </c>
      <c r="L1318" s="3">
        <f>Raw_Data!L1318</f>
        <v>4</v>
      </c>
      <c r="M1318" s="3">
        <f>Raw_Data!M1318</f>
        <v>3.47</v>
      </c>
      <c r="N1318" s="3" t="str">
        <f>Raw_Data!N1318</f>
        <v>Romance</v>
      </c>
      <c r="O1318" s="3" t="str">
        <f t="shared" si="200"/>
        <v>45-54</v>
      </c>
      <c r="P1318" s="3" t="str">
        <f t="shared" si="201"/>
        <v>25-49h</v>
      </c>
      <c r="Q1318" s="3" t="str">
        <f t="shared" si="202"/>
        <v>8-21d</v>
      </c>
      <c r="R1318" s="3" t="str">
        <f t="shared" si="203"/>
        <v>High</v>
      </c>
      <c r="S1318" s="3" t="str">
        <f t="shared" si="204"/>
        <v>Mid</v>
      </c>
      <c r="T1318" s="3" t="str">
        <f t="shared" si="205"/>
        <v>Active</v>
      </c>
      <c r="U1318" s="4">
        <f>1/(1+EXP(-(Predictive_Model!$B$5+((B1318-Predictive_Model!$B$20)/Predictive_Model!$C$20)*Predictive_Model!$D$20+((E1318-Predictive_Model!$B$21)/Predictive_Model!$C$21)*Predictive_Model!$D$21+((F1318-Predictive_Model!$B$22)/Predictive_Model!$C$22)*Predictive_Model!$D$22+((I1318-Predictive_Model!$B$23)/Predictive_Model!$C$23)*Predictive_Model!$D$23+((L1318-Predictive_Model!$B$24)/Predictive_Model!$C$24)*Predictive_Model!$D$24+((M1318-Predictive_Model!$B$25)/Predictive_Model!$C$25)*Predictive_Model!$D$25+IF(C1318="Male",Predictive_Model!$D$31,IF(C1318="Other",Predictive_Model!$D$32,0))+IF(D1318="Premium",Predictive_Model!$D$34,IF(D1318="Standard",Predictive_Model!$D$35,0))+IF(G1318="Asia",Predictive_Model!$D$37,IF(G1318="Europe",Predictive_Model!$D$38,IF(G1318="North America",Predictive_Model!$D$39,IF(G1318="Oceania",Predictive_Model!$D$40,IF(G1318="South America",Predictive_Model!$D$41,0)))))+IF(H1318="Laptop",Predictive_Model!$D$43,IF(H1318="Mobile",Predictive_Model!$D$44,IF(H1318="TV",Predictive_Model!$D$45,IF(H1318="Tablet",Predictive_Model!$D$46,0))))+IF(K1318="Crypto",Predictive_Model!$D$48,IF(K1318="Debit Card",Predictive_Model!$D$49,IF(K1318="Gift Card",Predictive_Model!$D$50,IF(K1318="PayPal",Predictive_Model!$D$51,0))))+IF(N1318="Comedy",Predictive_Model!$D$53,IF(N1318="Documentary",Predictive_Model!$D$54,IF(N1318="Drama",Predictive_Model!$D$55,IF(N1318="Horror",Predictive_Model!$D$56,IF(N1318="Romance",Predictive_Model!$D$57,IF(N1318="Sci-Fi",Predictive_Model!$D$58,0)))))))))</f>
        <v>8.7317991408439375E-7</v>
      </c>
      <c r="V1318" s="3" t="str">
        <f t="shared" si="206"/>
        <v>Low</v>
      </c>
      <c r="W1318" s="6">
        <f t="shared" si="207"/>
        <v>1.2215786998040669E-5</v>
      </c>
      <c r="X1318" s="3" t="str">
        <f t="shared" si="208"/>
        <v>Monitor</v>
      </c>
      <c r="Y1318" s="3" t="str">
        <f t="shared" si="209"/>
        <v>OK</v>
      </c>
    </row>
    <row r="1319" spans="1:25" x14ac:dyDescent="0.25">
      <c r="A1319" s="3" t="str">
        <f>Raw_Data!A1319</f>
        <v>ceae0c44-3af1-464c-98de-82c6c0a19ae2</v>
      </c>
      <c r="B1319" s="3">
        <f>Raw_Data!B1319</f>
        <v>35</v>
      </c>
      <c r="C1319" s="3" t="str">
        <f>Raw_Data!C1319</f>
        <v>Other</v>
      </c>
      <c r="D1319" s="3" t="str">
        <f>Raw_Data!D1319</f>
        <v>Premium</v>
      </c>
      <c r="E1319" s="3">
        <f>Raw_Data!E1319</f>
        <v>3.63</v>
      </c>
      <c r="F1319" s="3">
        <f>Raw_Data!F1319</f>
        <v>57</v>
      </c>
      <c r="G1319" s="3" t="str">
        <f>Raw_Data!G1319</f>
        <v>Europe</v>
      </c>
      <c r="H1319" s="3" t="str">
        <f>Raw_Data!H1319</f>
        <v>Laptop</v>
      </c>
      <c r="I1319" s="3">
        <f>Raw_Data!I1319</f>
        <v>17.989999999999998</v>
      </c>
      <c r="J1319" s="3">
        <f>Raw_Data!J1319</f>
        <v>1</v>
      </c>
      <c r="K1319" s="3" t="str">
        <f>Raw_Data!K1319</f>
        <v>Credit Card</v>
      </c>
      <c r="L1319" s="3">
        <f>Raw_Data!L1319</f>
        <v>5</v>
      </c>
      <c r="M1319" s="3">
        <f>Raw_Data!M1319</f>
        <v>0.06</v>
      </c>
      <c r="N1319" s="3" t="str">
        <f>Raw_Data!N1319</f>
        <v>Sci-Fi</v>
      </c>
      <c r="O1319" s="3" t="str">
        <f t="shared" si="200"/>
        <v>35-44</v>
      </c>
      <c r="P1319" s="3" t="str">
        <f t="shared" si="201"/>
        <v>&lt;10h</v>
      </c>
      <c r="Q1319" s="3" t="str">
        <f t="shared" si="202"/>
        <v>46-60d</v>
      </c>
      <c r="R1319" s="3" t="str">
        <f t="shared" si="203"/>
        <v>Low</v>
      </c>
      <c r="S1319" s="3" t="str">
        <f t="shared" si="204"/>
        <v>High</v>
      </c>
      <c r="T1319" s="3" t="str">
        <f t="shared" si="205"/>
        <v>Churned</v>
      </c>
      <c r="U1319" s="4">
        <f>1/(1+EXP(-(Predictive_Model!$B$5+((B1319-Predictive_Model!$B$20)/Predictive_Model!$C$20)*Predictive_Model!$D$20+((E1319-Predictive_Model!$B$21)/Predictive_Model!$C$21)*Predictive_Model!$D$21+((F1319-Predictive_Model!$B$22)/Predictive_Model!$C$22)*Predictive_Model!$D$22+((I1319-Predictive_Model!$B$23)/Predictive_Model!$C$23)*Predictive_Model!$D$23+((L1319-Predictive_Model!$B$24)/Predictive_Model!$C$24)*Predictive_Model!$D$24+((M1319-Predictive_Model!$B$25)/Predictive_Model!$C$25)*Predictive_Model!$D$25+IF(C1319="Male",Predictive_Model!$D$31,IF(C1319="Other",Predictive_Model!$D$32,0))+IF(D1319="Premium",Predictive_Model!$D$34,IF(D1319="Standard",Predictive_Model!$D$35,0))+IF(G1319="Asia",Predictive_Model!$D$37,IF(G1319="Europe",Predictive_Model!$D$38,IF(G1319="North America",Predictive_Model!$D$39,IF(G1319="Oceania",Predictive_Model!$D$40,IF(G1319="South America",Predictive_Model!$D$41,0)))))+IF(H1319="Laptop",Predictive_Model!$D$43,IF(H1319="Mobile",Predictive_Model!$D$44,IF(H1319="TV",Predictive_Model!$D$45,IF(H1319="Tablet",Predictive_Model!$D$46,0))))+IF(K1319="Crypto",Predictive_Model!$D$48,IF(K1319="Debit Card",Predictive_Model!$D$49,IF(K1319="Gift Card",Predictive_Model!$D$50,IF(K1319="PayPal",Predictive_Model!$D$51,0))))+IF(N1319="Comedy",Predictive_Model!$D$53,IF(N1319="Documentary",Predictive_Model!$D$54,IF(N1319="Drama",Predictive_Model!$D$55,IF(N1319="Horror",Predictive_Model!$D$56,IF(N1319="Romance",Predictive_Model!$D$57,IF(N1319="Sci-Fi",Predictive_Model!$D$58,0)))))))))</f>
        <v>0.99164497171027322</v>
      </c>
      <c r="V1319" s="3" t="str">
        <f t="shared" si="206"/>
        <v>Critical</v>
      </c>
      <c r="W1319" s="6">
        <f t="shared" si="207"/>
        <v>17.989999999999998</v>
      </c>
      <c r="X1319" s="3" t="str">
        <f t="shared" si="208"/>
        <v>Priority 1</v>
      </c>
      <c r="Y1319" s="3" t="str">
        <f t="shared" si="209"/>
        <v>OK</v>
      </c>
    </row>
    <row r="1320" spans="1:25" x14ac:dyDescent="0.25">
      <c r="A1320" s="3" t="str">
        <f>Raw_Data!A1320</f>
        <v>35fd09b4-e9f0-4d81-9839-c48198d46cf2</v>
      </c>
      <c r="B1320" s="3">
        <f>Raw_Data!B1320</f>
        <v>18</v>
      </c>
      <c r="C1320" s="3" t="str">
        <f>Raw_Data!C1320</f>
        <v>Female</v>
      </c>
      <c r="D1320" s="3" t="str">
        <f>Raw_Data!D1320</f>
        <v>Basic</v>
      </c>
      <c r="E1320" s="3">
        <f>Raw_Data!E1320</f>
        <v>5.19</v>
      </c>
      <c r="F1320" s="3">
        <f>Raw_Data!F1320</f>
        <v>37</v>
      </c>
      <c r="G1320" s="3" t="str">
        <f>Raw_Data!G1320</f>
        <v>South America</v>
      </c>
      <c r="H1320" s="3" t="str">
        <f>Raw_Data!H1320</f>
        <v>Tablet</v>
      </c>
      <c r="I1320" s="3">
        <f>Raw_Data!I1320</f>
        <v>8.99</v>
      </c>
      <c r="J1320" s="3">
        <f>Raw_Data!J1320</f>
        <v>1</v>
      </c>
      <c r="K1320" s="3" t="str">
        <f>Raw_Data!K1320</f>
        <v>Crypto</v>
      </c>
      <c r="L1320" s="3">
        <f>Raw_Data!L1320</f>
        <v>1</v>
      </c>
      <c r="M1320" s="3">
        <f>Raw_Data!M1320</f>
        <v>0.14000000000000001</v>
      </c>
      <c r="N1320" s="3" t="str">
        <f>Raw_Data!N1320</f>
        <v>Romance</v>
      </c>
      <c r="O1320" s="3" t="str">
        <f t="shared" si="200"/>
        <v>18-24</v>
      </c>
      <c r="P1320" s="3" t="str">
        <f t="shared" si="201"/>
        <v>&lt;10h</v>
      </c>
      <c r="Q1320" s="3" t="str">
        <f t="shared" si="202"/>
        <v>22-45d</v>
      </c>
      <c r="R1320" s="3" t="str">
        <f t="shared" si="203"/>
        <v>Medium</v>
      </c>
      <c r="S1320" s="3" t="str">
        <f t="shared" si="204"/>
        <v>Low</v>
      </c>
      <c r="T1320" s="3" t="str">
        <f t="shared" si="205"/>
        <v>Churned</v>
      </c>
      <c r="U1320" s="4">
        <f>1/(1+EXP(-(Predictive_Model!$B$5+((B1320-Predictive_Model!$B$20)/Predictive_Model!$C$20)*Predictive_Model!$D$20+((E1320-Predictive_Model!$B$21)/Predictive_Model!$C$21)*Predictive_Model!$D$21+((F1320-Predictive_Model!$B$22)/Predictive_Model!$C$22)*Predictive_Model!$D$22+((I1320-Predictive_Model!$B$23)/Predictive_Model!$C$23)*Predictive_Model!$D$23+((L1320-Predictive_Model!$B$24)/Predictive_Model!$C$24)*Predictive_Model!$D$24+((M1320-Predictive_Model!$B$25)/Predictive_Model!$C$25)*Predictive_Model!$D$25+IF(C1320="Male",Predictive_Model!$D$31,IF(C1320="Other",Predictive_Model!$D$32,0))+IF(D1320="Premium",Predictive_Model!$D$34,IF(D1320="Standard",Predictive_Model!$D$35,0))+IF(G1320="Asia",Predictive_Model!$D$37,IF(G1320="Europe",Predictive_Model!$D$38,IF(G1320="North America",Predictive_Model!$D$39,IF(G1320="Oceania",Predictive_Model!$D$40,IF(G1320="South America",Predictive_Model!$D$41,0)))))+IF(H1320="Laptop",Predictive_Model!$D$43,IF(H1320="Mobile",Predictive_Model!$D$44,IF(H1320="TV",Predictive_Model!$D$45,IF(H1320="Tablet",Predictive_Model!$D$46,0))))+IF(K1320="Crypto",Predictive_Model!$D$48,IF(K1320="Debit Card",Predictive_Model!$D$49,IF(K1320="Gift Card",Predictive_Model!$D$50,IF(K1320="PayPal",Predictive_Model!$D$51,0))))+IF(N1320="Comedy",Predictive_Model!$D$53,IF(N1320="Documentary",Predictive_Model!$D$54,IF(N1320="Drama",Predictive_Model!$D$55,IF(N1320="Horror",Predictive_Model!$D$56,IF(N1320="Romance",Predictive_Model!$D$57,IF(N1320="Sci-Fi",Predictive_Model!$D$58,0)))))))))</f>
        <v>0.99990068747770311</v>
      </c>
      <c r="V1320" s="3" t="str">
        <f t="shared" si="206"/>
        <v>Critical</v>
      </c>
      <c r="W1320" s="6">
        <f t="shared" si="207"/>
        <v>8.99</v>
      </c>
      <c r="X1320" s="3" t="str">
        <f t="shared" si="208"/>
        <v>Priority 2</v>
      </c>
      <c r="Y1320" s="3" t="str">
        <f t="shared" si="209"/>
        <v>OK</v>
      </c>
    </row>
    <row r="1321" spans="1:25" x14ac:dyDescent="0.25">
      <c r="A1321" s="3" t="str">
        <f>Raw_Data!A1321</f>
        <v>92b89aae-d3d2-4715-b669-4634124a6444</v>
      </c>
      <c r="B1321" s="3">
        <f>Raw_Data!B1321</f>
        <v>62</v>
      </c>
      <c r="C1321" s="3" t="str">
        <f>Raw_Data!C1321</f>
        <v>Male</v>
      </c>
      <c r="D1321" s="3" t="str">
        <f>Raw_Data!D1321</f>
        <v>Basic</v>
      </c>
      <c r="E1321" s="3">
        <f>Raw_Data!E1321</f>
        <v>9.89</v>
      </c>
      <c r="F1321" s="3">
        <f>Raw_Data!F1321</f>
        <v>7</v>
      </c>
      <c r="G1321" s="3" t="str">
        <f>Raw_Data!G1321</f>
        <v>Europe</v>
      </c>
      <c r="H1321" s="3" t="str">
        <f>Raw_Data!H1321</f>
        <v>Tablet</v>
      </c>
      <c r="I1321" s="3">
        <f>Raw_Data!I1321</f>
        <v>8.99</v>
      </c>
      <c r="J1321" s="3">
        <f>Raw_Data!J1321</f>
        <v>0</v>
      </c>
      <c r="K1321" s="3" t="str">
        <f>Raw_Data!K1321</f>
        <v>Gift Card</v>
      </c>
      <c r="L1321" s="3">
        <f>Raw_Data!L1321</f>
        <v>2</v>
      </c>
      <c r="M1321" s="3">
        <f>Raw_Data!M1321</f>
        <v>1.24</v>
      </c>
      <c r="N1321" s="3" t="str">
        <f>Raw_Data!N1321</f>
        <v>Horror</v>
      </c>
      <c r="O1321" s="3" t="str">
        <f t="shared" si="200"/>
        <v>55-70</v>
      </c>
      <c r="P1321" s="3" t="str">
        <f t="shared" si="201"/>
        <v>&lt;10h</v>
      </c>
      <c r="Q1321" s="3" t="str">
        <f t="shared" si="202"/>
        <v>0-7d</v>
      </c>
      <c r="R1321" s="3" t="str">
        <f t="shared" si="203"/>
        <v>Medium</v>
      </c>
      <c r="S1321" s="3" t="str">
        <f t="shared" si="204"/>
        <v>Low</v>
      </c>
      <c r="T1321" s="3" t="str">
        <f t="shared" si="205"/>
        <v>Active</v>
      </c>
      <c r="U1321" s="4">
        <f>1/(1+EXP(-(Predictive_Model!$B$5+((B1321-Predictive_Model!$B$20)/Predictive_Model!$C$20)*Predictive_Model!$D$20+((E1321-Predictive_Model!$B$21)/Predictive_Model!$C$21)*Predictive_Model!$D$21+((F1321-Predictive_Model!$B$22)/Predictive_Model!$C$22)*Predictive_Model!$D$22+((I1321-Predictive_Model!$B$23)/Predictive_Model!$C$23)*Predictive_Model!$D$23+((L1321-Predictive_Model!$B$24)/Predictive_Model!$C$24)*Predictive_Model!$D$24+((M1321-Predictive_Model!$B$25)/Predictive_Model!$C$25)*Predictive_Model!$D$25+IF(C1321="Male",Predictive_Model!$D$31,IF(C1321="Other",Predictive_Model!$D$32,0))+IF(D1321="Premium",Predictive_Model!$D$34,IF(D1321="Standard",Predictive_Model!$D$35,0))+IF(G1321="Asia",Predictive_Model!$D$37,IF(G1321="Europe",Predictive_Model!$D$38,IF(G1321="North America",Predictive_Model!$D$39,IF(G1321="Oceania",Predictive_Model!$D$40,IF(G1321="South America",Predictive_Model!$D$41,0)))))+IF(H1321="Laptop",Predictive_Model!$D$43,IF(H1321="Mobile",Predictive_Model!$D$44,IF(H1321="TV",Predictive_Model!$D$45,IF(H1321="Tablet",Predictive_Model!$D$46,0))))+IF(K1321="Crypto",Predictive_Model!$D$48,IF(K1321="Debit Card",Predictive_Model!$D$49,IF(K1321="Gift Card",Predictive_Model!$D$50,IF(K1321="PayPal",Predictive_Model!$D$51,0))))+IF(N1321="Comedy",Predictive_Model!$D$53,IF(N1321="Documentary",Predictive_Model!$D$54,IF(N1321="Drama",Predictive_Model!$D$55,IF(N1321="Horror",Predictive_Model!$D$56,IF(N1321="Romance",Predictive_Model!$D$57,IF(N1321="Sci-Fi",Predictive_Model!$D$58,0)))))))))</f>
        <v>0.7827996172836813</v>
      </c>
      <c r="V1321" s="3" t="str">
        <f t="shared" si="206"/>
        <v>Critical</v>
      </c>
      <c r="W1321" s="6">
        <f t="shared" si="207"/>
        <v>7.0373685593802948</v>
      </c>
      <c r="X1321" s="3" t="str">
        <f t="shared" si="208"/>
        <v>Priority 2</v>
      </c>
      <c r="Y1321" s="3" t="str">
        <f t="shared" si="209"/>
        <v>OK</v>
      </c>
    </row>
    <row r="1322" spans="1:25" x14ac:dyDescent="0.25">
      <c r="A1322" s="3" t="str">
        <f>Raw_Data!A1322</f>
        <v>062c9b99-d361-4c0e-b1dd-507fdd20b1e7</v>
      </c>
      <c r="B1322" s="3">
        <f>Raw_Data!B1322</f>
        <v>55</v>
      </c>
      <c r="C1322" s="3" t="str">
        <f>Raw_Data!C1322</f>
        <v>Male</v>
      </c>
      <c r="D1322" s="3" t="str">
        <f>Raw_Data!D1322</f>
        <v>Basic</v>
      </c>
      <c r="E1322" s="3">
        <f>Raw_Data!E1322</f>
        <v>3.83</v>
      </c>
      <c r="F1322" s="3">
        <f>Raw_Data!F1322</f>
        <v>28</v>
      </c>
      <c r="G1322" s="3" t="str">
        <f>Raw_Data!G1322</f>
        <v>Europe</v>
      </c>
      <c r="H1322" s="3" t="str">
        <f>Raw_Data!H1322</f>
        <v>Desktop</v>
      </c>
      <c r="I1322" s="3">
        <f>Raw_Data!I1322</f>
        <v>8.99</v>
      </c>
      <c r="J1322" s="3">
        <f>Raw_Data!J1322</f>
        <v>1</v>
      </c>
      <c r="K1322" s="3" t="str">
        <f>Raw_Data!K1322</f>
        <v>Credit Card</v>
      </c>
      <c r="L1322" s="3">
        <f>Raw_Data!L1322</f>
        <v>4</v>
      </c>
      <c r="M1322" s="3">
        <f>Raw_Data!M1322</f>
        <v>0.13</v>
      </c>
      <c r="N1322" s="3" t="str">
        <f>Raw_Data!N1322</f>
        <v>Sci-Fi</v>
      </c>
      <c r="O1322" s="3" t="str">
        <f t="shared" si="200"/>
        <v>55-70</v>
      </c>
      <c r="P1322" s="3" t="str">
        <f t="shared" si="201"/>
        <v>&lt;10h</v>
      </c>
      <c r="Q1322" s="3" t="str">
        <f t="shared" si="202"/>
        <v>22-45d</v>
      </c>
      <c r="R1322" s="3" t="str">
        <f t="shared" si="203"/>
        <v>Medium</v>
      </c>
      <c r="S1322" s="3" t="str">
        <f t="shared" si="204"/>
        <v>Low</v>
      </c>
      <c r="T1322" s="3" t="str">
        <f t="shared" si="205"/>
        <v>Churned</v>
      </c>
      <c r="U1322" s="4">
        <f>1/(1+EXP(-(Predictive_Model!$B$5+((B1322-Predictive_Model!$B$20)/Predictive_Model!$C$20)*Predictive_Model!$D$20+((E1322-Predictive_Model!$B$21)/Predictive_Model!$C$21)*Predictive_Model!$D$21+((F1322-Predictive_Model!$B$22)/Predictive_Model!$C$22)*Predictive_Model!$D$22+((I1322-Predictive_Model!$B$23)/Predictive_Model!$C$23)*Predictive_Model!$D$23+((L1322-Predictive_Model!$B$24)/Predictive_Model!$C$24)*Predictive_Model!$D$24+((M1322-Predictive_Model!$B$25)/Predictive_Model!$C$25)*Predictive_Model!$D$25+IF(C1322="Male",Predictive_Model!$D$31,IF(C1322="Other",Predictive_Model!$D$32,0))+IF(D1322="Premium",Predictive_Model!$D$34,IF(D1322="Standard",Predictive_Model!$D$35,0))+IF(G1322="Asia",Predictive_Model!$D$37,IF(G1322="Europe",Predictive_Model!$D$38,IF(G1322="North America",Predictive_Model!$D$39,IF(G1322="Oceania",Predictive_Model!$D$40,IF(G1322="South America",Predictive_Model!$D$41,0)))))+IF(H1322="Laptop",Predictive_Model!$D$43,IF(H1322="Mobile",Predictive_Model!$D$44,IF(H1322="TV",Predictive_Model!$D$45,IF(H1322="Tablet",Predictive_Model!$D$46,0))))+IF(K1322="Crypto",Predictive_Model!$D$48,IF(K1322="Debit Card",Predictive_Model!$D$49,IF(K1322="Gift Card",Predictive_Model!$D$50,IF(K1322="PayPal",Predictive_Model!$D$51,0))))+IF(N1322="Comedy",Predictive_Model!$D$53,IF(N1322="Documentary",Predictive_Model!$D$54,IF(N1322="Drama",Predictive_Model!$D$55,IF(N1322="Horror",Predictive_Model!$D$56,IF(N1322="Romance",Predictive_Model!$D$57,IF(N1322="Sci-Fi",Predictive_Model!$D$58,0)))))))))</f>
        <v>0.98878942940808223</v>
      </c>
      <c r="V1322" s="3" t="str">
        <f t="shared" si="206"/>
        <v>Critical</v>
      </c>
      <c r="W1322" s="6">
        <f t="shared" si="207"/>
        <v>8.99</v>
      </c>
      <c r="X1322" s="3" t="str">
        <f t="shared" si="208"/>
        <v>Priority 2</v>
      </c>
      <c r="Y1322" s="3" t="str">
        <f t="shared" si="209"/>
        <v>OK</v>
      </c>
    </row>
    <row r="1323" spans="1:25" x14ac:dyDescent="0.25">
      <c r="A1323" s="3" t="str">
        <f>Raw_Data!A1323</f>
        <v>ccde27c7-ce46-4ad9-a8b4-8b2e100c2fa1</v>
      </c>
      <c r="B1323" s="3">
        <f>Raw_Data!B1323</f>
        <v>53</v>
      </c>
      <c r="C1323" s="3" t="str">
        <f>Raw_Data!C1323</f>
        <v>Male</v>
      </c>
      <c r="D1323" s="3" t="str">
        <f>Raw_Data!D1323</f>
        <v>Standard</v>
      </c>
      <c r="E1323" s="3">
        <f>Raw_Data!E1323</f>
        <v>3.65</v>
      </c>
      <c r="F1323" s="3">
        <f>Raw_Data!F1323</f>
        <v>2</v>
      </c>
      <c r="G1323" s="3" t="str">
        <f>Raw_Data!G1323</f>
        <v>Asia</v>
      </c>
      <c r="H1323" s="3" t="str">
        <f>Raw_Data!H1323</f>
        <v>Laptop</v>
      </c>
      <c r="I1323" s="3">
        <f>Raw_Data!I1323</f>
        <v>13.99</v>
      </c>
      <c r="J1323" s="3">
        <f>Raw_Data!J1323</f>
        <v>0</v>
      </c>
      <c r="K1323" s="3" t="str">
        <f>Raw_Data!K1323</f>
        <v>PayPal</v>
      </c>
      <c r="L1323" s="3">
        <f>Raw_Data!L1323</f>
        <v>4</v>
      </c>
      <c r="M1323" s="3">
        <f>Raw_Data!M1323</f>
        <v>1.22</v>
      </c>
      <c r="N1323" s="3" t="str">
        <f>Raw_Data!N1323</f>
        <v>Romance</v>
      </c>
      <c r="O1323" s="3" t="str">
        <f t="shared" si="200"/>
        <v>45-54</v>
      </c>
      <c r="P1323" s="3" t="str">
        <f t="shared" si="201"/>
        <v>&lt;10h</v>
      </c>
      <c r="Q1323" s="3" t="str">
        <f t="shared" si="202"/>
        <v>0-7d</v>
      </c>
      <c r="R1323" s="3" t="str">
        <f t="shared" si="203"/>
        <v>Medium</v>
      </c>
      <c r="S1323" s="3" t="str">
        <f t="shared" si="204"/>
        <v>Mid</v>
      </c>
      <c r="T1323" s="3" t="str">
        <f t="shared" si="205"/>
        <v>Active</v>
      </c>
      <c r="U1323" s="4">
        <f>1/(1+EXP(-(Predictive_Model!$B$5+((B1323-Predictive_Model!$B$20)/Predictive_Model!$C$20)*Predictive_Model!$D$20+((E1323-Predictive_Model!$B$21)/Predictive_Model!$C$21)*Predictive_Model!$D$21+((F1323-Predictive_Model!$B$22)/Predictive_Model!$C$22)*Predictive_Model!$D$22+((I1323-Predictive_Model!$B$23)/Predictive_Model!$C$23)*Predictive_Model!$D$23+((L1323-Predictive_Model!$B$24)/Predictive_Model!$C$24)*Predictive_Model!$D$24+((M1323-Predictive_Model!$B$25)/Predictive_Model!$C$25)*Predictive_Model!$D$25+IF(C1323="Male",Predictive_Model!$D$31,IF(C1323="Other",Predictive_Model!$D$32,0))+IF(D1323="Premium",Predictive_Model!$D$34,IF(D1323="Standard",Predictive_Model!$D$35,0))+IF(G1323="Asia",Predictive_Model!$D$37,IF(G1323="Europe",Predictive_Model!$D$38,IF(G1323="North America",Predictive_Model!$D$39,IF(G1323="Oceania",Predictive_Model!$D$40,IF(G1323="South America",Predictive_Model!$D$41,0)))))+IF(H1323="Laptop",Predictive_Model!$D$43,IF(H1323="Mobile",Predictive_Model!$D$44,IF(H1323="TV",Predictive_Model!$D$45,IF(H1323="Tablet",Predictive_Model!$D$46,0))))+IF(K1323="Crypto",Predictive_Model!$D$48,IF(K1323="Debit Card",Predictive_Model!$D$49,IF(K1323="Gift Card",Predictive_Model!$D$50,IF(K1323="PayPal",Predictive_Model!$D$51,0))))+IF(N1323="Comedy",Predictive_Model!$D$53,IF(N1323="Documentary",Predictive_Model!$D$54,IF(N1323="Drama",Predictive_Model!$D$55,IF(N1323="Horror",Predictive_Model!$D$56,IF(N1323="Romance",Predictive_Model!$D$57,IF(N1323="Sci-Fi",Predictive_Model!$D$58,0)))))))))</f>
        <v>0.10179182305851851</v>
      </c>
      <c r="V1323" s="3" t="str">
        <f t="shared" si="206"/>
        <v>Low</v>
      </c>
      <c r="W1323" s="6">
        <f t="shared" si="207"/>
        <v>1.424067604588674</v>
      </c>
      <c r="X1323" s="3" t="str">
        <f t="shared" si="208"/>
        <v>Monitor</v>
      </c>
      <c r="Y1323" s="3" t="str">
        <f t="shared" si="209"/>
        <v>OK</v>
      </c>
    </row>
    <row r="1324" spans="1:25" x14ac:dyDescent="0.25">
      <c r="A1324" s="3" t="str">
        <f>Raw_Data!A1324</f>
        <v>cc5f3372-1199-4095-b04e-5d731f75390e</v>
      </c>
      <c r="B1324" s="3">
        <f>Raw_Data!B1324</f>
        <v>27</v>
      </c>
      <c r="C1324" s="3" t="str">
        <f>Raw_Data!C1324</f>
        <v>Female</v>
      </c>
      <c r="D1324" s="3" t="str">
        <f>Raw_Data!D1324</f>
        <v>Premium</v>
      </c>
      <c r="E1324" s="3">
        <f>Raw_Data!E1324</f>
        <v>1.29</v>
      </c>
      <c r="F1324" s="3">
        <f>Raw_Data!F1324</f>
        <v>22</v>
      </c>
      <c r="G1324" s="3" t="str">
        <f>Raw_Data!G1324</f>
        <v>North America</v>
      </c>
      <c r="H1324" s="3" t="str">
        <f>Raw_Data!H1324</f>
        <v>Laptop</v>
      </c>
      <c r="I1324" s="3">
        <f>Raw_Data!I1324</f>
        <v>17.989999999999998</v>
      </c>
      <c r="J1324" s="3">
        <f>Raw_Data!J1324</f>
        <v>0</v>
      </c>
      <c r="K1324" s="3" t="str">
        <f>Raw_Data!K1324</f>
        <v>Debit Card</v>
      </c>
      <c r="L1324" s="3">
        <f>Raw_Data!L1324</f>
        <v>5</v>
      </c>
      <c r="M1324" s="3">
        <f>Raw_Data!M1324</f>
        <v>0.06</v>
      </c>
      <c r="N1324" s="3" t="str">
        <f>Raw_Data!N1324</f>
        <v>Comedy</v>
      </c>
      <c r="O1324" s="3" t="str">
        <f t="shared" si="200"/>
        <v>25-34</v>
      </c>
      <c r="P1324" s="3" t="str">
        <f t="shared" si="201"/>
        <v>&lt;10h</v>
      </c>
      <c r="Q1324" s="3" t="str">
        <f t="shared" si="202"/>
        <v>22-45d</v>
      </c>
      <c r="R1324" s="3" t="str">
        <f t="shared" si="203"/>
        <v>Medium</v>
      </c>
      <c r="S1324" s="3" t="str">
        <f t="shared" si="204"/>
        <v>High</v>
      </c>
      <c r="T1324" s="3" t="str">
        <f t="shared" si="205"/>
        <v>Active</v>
      </c>
      <c r="U1324" s="4">
        <f>1/(1+EXP(-(Predictive_Model!$B$5+((B1324-Predictive_Model!$B$20)/Predictive_Model!$C$20)*Predictive_Model!$D$20+((E1324-Predictive_Model!$B$21)/Predictive_Model!$C$21)*Predictive_Model!$D$21+((F1324-Predictive_Model!$B$22)/Predictive_Model!$C$22)*Predictive_Model!$D$22+((I1324-Predictive_Model!$B$23)/Predictive_Model!$C$23)*Predictive_Model!$D$23+((L1324-Predictive_Model!$B$24)/Predictive_Model!$C$24)*Predictive_Model!$D$24+((M1324-Predictive_Model!$B$25)/Predictive_Model!$C$25)*Predictive_Model!$D$25+IF(C1324="Male",Predictive_Model!$D$31,IF(C1324="Other",Predictive_Model!$D$32,0))+IF(D1324="Premium",Predictive_Model!$D$34,IF(D1324="Standard",Predictive_Model!$D$35,0))+IF(G1324="Asia",Predictive_Model!$D$37,IF(G1324="Europe",Predictive_Model!$D$38,IF(G1324="North America",Predictive_Model!$D$39,IF(G1324="Oceania",Predictive_Model!$D$40,IF(G1324="South America",Predictive_Model!$D$41,0)))))+IF(H1324="Laptop",Predictive_Model!$D$43,IF(H1324="Mobile",Predictive_Model!$D$44,IF(H1324="TV",Predictive_Model!$D$45,IF(H1324="Tablet",Predictive_Model!$D$46,0))))+IF(K1324="Crypto",Predictive_Model!$D$48,IF(K1324="Debit Card",Predictive_Model!$D$49,IF(K1324="Gift Card",Predictive_Model!$D$50,IF(K1324="PayPal",Predictive_Model!$D$51,0))))+IF(N1324="Comedy",Predictive_Model!$D$53,IF(N1324="Documentary",Predictive_Model!$D$54,IF(N1324="Drama",Predictive_Model!$D$55,IF(N1324="Horror",Predictive_Model!$D$56,IF(N1324="Romance",Predictive_Model!$D$57,IF(N1324="Sci-Fi",Predictive_Model!$D$58,0)))))))))</f>
        <v>0.68573155309438383</v>
      </c>
      <c r="V1324" s="3" t="str">
        <f t="shared" si="206"/>
        <v>High</v>
      </c>
      <c r="W1324" s="6">
        <f t="shared" si="207"/>
        <v>12.336310640167964</v>
      </c>
      <c r="X1324" s="3" t="str">
        <f t="shared" si="208"/>
        <v>Priority 2</v>
      </c>
      <c r="Y1324" s="3" t="str">
        <f t="shared" si="209"/>
        <v>OK</v>
      </c>
    </row>
    <row r="1325" spans="1:25" x14ac:dyDescent="0.25">
      <c r="A1325" s="3" t="str">
        <f>Raw_Data!A1325</f>
        <v>8ea1e41b-df4c-4d34-bb14-d0b5eff7b1e9</v>
      </c>
      <c r="B1325" s="3">
        <f>Raw_Data!B1325</f>
        <v>56</v>
      </c>
      <c r="C1325" s="3" t="str">
        <f>Raw_Data!C1325</f>
        <v>Other</v>
      </c>
      <c r="D1325" s="3" t="str">
        <f>Raw_Data!D1325</f>
        <v>Standard</v>
      </c>
      <c r="E1325" s="3">
        <f>Raw_Data!E1325</f>
        <v>19.59</v>
      </c>
      <c r="F1325" s="3">
        <f>Raw_Data!F1325</f>
        <v>23</v>
      </c>
      <c r="G1325" s="3" t="str">
        <f>Raw_Data!G1325</f>
        <v>North America</v>
      </c>
      <c r="H1325" s="3" t="str">
        <f>Raw_Data!H1325</f>
        <v>Mobile</v>
      </c>
      <c r="I1325" s="3">
        <f>Raw_Data!I1325</f>
        <v>13.99</v>
      </c>
      <c r="J1325" s="3">
        <f>Raw_Data!J1325</f>
        <v>0</v>
      </c>
      <c r="K1325" s="3" t="str">
        <f>Raw_Data!K1325</f>
        <v>Debit Card</v>
      </c>
      <c r="L1325" s="3">
        <f>Raw_Data!L1325</f>
        <v>1</v>
      </c>
      <c r="M1325" s="3">
        <f>Raw_Data!M1325</f>
        <v>0.82</v>
      </c>
      <c r="N1325" s="3" t="str">
        <f>Raw_Data!N1325</f>
        <v>Comedy</v>
      </c>
      <c r="O1325" s="3" t="str">
        <f t="shared" si="200"/>
        <v>55-70</v>
      </c>
      <c r="P1325" s="3" t="str">
        <f t="shared" si="201"/>
        <v>10-24h</v>
      </c>
      <c r="Q1325" s="3" t="str">
        <f t="shared" si="202"/>
        <v>22-45d</v>
      </c>
      <c r="R1325" s="3" t="str">
        <f t="shared" si="203"/>
        <v>Medium</v>
      </c>
      <c r="S1325" s="3" t="str">
        <f t="shared" si="204"/>
        <v>Mid</v>
      </c>
      <c r="T1325" s="3" t="str">
        <f t="shared" si="205"/>
        <v>Active</v>
      </c>
      <c r="U1325" s="4">
        <f>1/(1+EXP(-(Predictive_Model!$B$5+((B1325-Predictive_Model!$B$20)/Predictive_Model!$C$20)*Predictive_Model!$D$20+((E1325-Predictive_Model!$B$21)/Predictive_Model!$C$21)*Predictive_Model!$D$21+((F1325-Predictive_Model!$B$22)/Predictive_Model!$C$22)*Predictive_Model!$D$22+((I1325-Predictive_Model!$B$23)/Predictive_Model!$C$23)*Predictive_Model!$D$23+((L1325-Predictive_Model!$B$24)/Predictive_Model!$C$24)*Predictive_Model!$D$24+((M1325-Predictive_Model!$B$25)/Predictive_Model!$C$25)*Predictive_Model!$D$25+IF(C1325="Male",Predictive_Model!$D$31,IF(C1325="Other",Predictive_Model!$D$32,0))+IF(D1325="Premium",Predictive_Model!$D$34,IF(D1325="Standard",Predictive_Model!$D$35,0))+IF(G1325="Asia",Predictive_Model!$D$37,IF(G1325="Europe",Predictive_Model!$D$38,IF(G1325="North America",Predictive_Model!$D$39,IF(G1325="Oceania",Predictive_Model!$D$40,IF(G1325="South America",Predictive_Model!$D$41,0)))))+IF(H1325="Laptop",Predictive_Model!$D$43,IF(H1325="Mobile",Predictive_Model!$D$44,IF(H1325="TV",Predictive_Model!$D$45,IF(H1325="Tablet",Predictive_Model!$D$46,0))))+IF(K1325="Crypto",Predictive_Model!$D$48,IF(K1325="Debit Card",Predictive_Model!$D$49,IF(K1325="Gift Card",Predictive_Model!$D$50,IF(K1325="PayPal",Predictive_Model!$D$51,0))))+IF(N1325="Comedy",Predictive_Model!$D$53,IF(N1325="Documentary",Predictive_Model!$D$54,IF(N1325="Drama",Predictive_Model!$D$55,IF(N1325="Horror",Predictive_Model!$D$56,IF(N1325="Romance",Predictive_Model!$D$57,IF(N1325="Sci-Fi",Predictive_Model!$D$58,0)))))))))</f>
        <v>0.56943847632400257</v>
      </c>
      <c r="V1325" s="3" t="str">
        <f t="shared" si="206"/>
        <v>High</v>
      </c>
      <c r="W1325" s="6">
        <f t="shared" si="207"/>
        <v>7.9664442837727965</v>
      </c>
      <c r="X1325" s="3" t="str">
        <f t="shared" si="208"/>
        <v>Priority 2</v>
      </c>
      <c r="Y1325" s="3" t="str">
        <f t="shared" si="209"/>
        <v>OK</v>
      </c>
    </row>
    <row r="1326" spans="1:25" x14ac:dyDescent="0.25">
      <c r="A1326" s="3" t="str">
        <f>Raw_Data!A1326</f>
        <v>771523c2-478a-4251-bf5c-8a002d31b068</v>
      </c>
      <c r="B1326" s="3">
        <f>Raw_Data!B1326</f>
        <v>51</v>
      </c>
      <c r="C1326" s="3" t="str">
        <f>Raw_Data!C1326</f>
        <v>Other</v>
      </c>
      <c r="D1326" s="3" t="str">
        <f>Raw_Data!D1326</f>
        <v>Premium</v>
      </c>
      <c r="E1326" s="3">
        <f>Raw_Data!E1326</f>
        <v>4.5199999999999996</v>
      </c>
      <c r="F1326" s="3">
        <f>Raw_Data!F1326</f>
        <v>59</v>
      </c>
      <c r="G1326" s="3" t="str">
        <f>Raw_Data!G1326</f>
        <v>North America</v>
      </c>
      <c r="H1326" s="3" t="str">
        <f>Raw_Data!H1326</f>
        <v>TV</v>
      </c>
      <c r="I1326" s="3">
        <f>Raw_Data!I1326</f>
        <v>17.989999999999998</v>
      </c>
      <c r="J1326" s="3">
        <f>Raw_Data!J1326</f>
        <v>1</v>
      </c>
      <c r="K1326" s="3" t="str">
        <f>Raw_Data!K1326</f>
        <v>Crypto</v>
      </c>
      <c r="L1326" s="3">
        <f>Raw_Data!L1326</f>
        <v>3</v>
      </c>
      <c r="M1326" s="3">
        <f>Raw_Data!M1326</f>
        <v>0.08</v>
      </c>
      <c r="N1326" s="3" t="str">
        <f>Raw_Data!N1326</f>
        <v>Comedy</v>
      </c>
      <c r="O1326" s="3" t="str">
        <f t="shared" si="200"/>
        <v>45-54</v>
      </c>
      <c r="P1326" s="3" t="str">
        <f t="shared" si="201"/>
        <v>&lt;10h</v>
      </c>
      <c r="Q1326" s="3" t="str">
        <f t="shared" si="202"/>
        <v>46-60d</v>
      </c>
      <c r="R1326" s="3" t="str">
        <f t="shared" si="203"/>
        <v>Low</v>
      </c>
      <c r="S1326" s="3" t="str">
        <f t="shared" si="204"/>
        <v>High</v>
      </c>
      <c r="T1326" s="3" t="str">
        <f t="shared" si="205"/>
        <v>Churned</v>
      </c>
      <c r="U1326" s="4">
        <f>1/(1+EXP(-(Predictive_Model!$B$5+((B1326-Predictive_Model!$B$20)/Predictive_Model!$C$20)*Predictive_Model!$D$20+((E1326-Predictive_Model!$B$21)/Predictive_Model!$C$21)*Predictive_Model!$D$21+((F1326-Predictive_Model!$B$22)/Predictive_Model!$C$22)*Predictive_Model!$D$22+((I1326-Predictive_Model!$B$23)/Predictive_Model!$C$23)*Predictive_Model!$D$23+((L1326-Predictive_Model!$B$24)/Predictive_Model!$C$24)*Predictive_Model!$D$24+((M1326-Predictive_Model!$B$25)/Predictive_Model!$C$25)*Predictive_Model!$D$25+IF(C1326="Male",Predictive_Model!$D$31,IF(C1326="Other",Predictive_Model!$D$32,0))+IF(D1326="Premium",Predictive_Model!$D$34,IF(D1326="Standard",Predictive_Model!$D$35,0))+IF(G1326="Asia",Predictive_Model!$D$37,IF(G1326="Europe",Predictive_Model!$D$38,IF(G1326="North America",Predictive_Model!$D$39,IF(G1326="Oceania",Predictive_Model!$D$40,IF(G1326="South America",Predictive_Model!$D$41,0)))))+IF(H1326="Laptop",Predictive_Model!$D$43,IF(H1326="Mobile",Predictive_Model!$D$44,IF(H1326="TV",Predictive_Model!$D$45,IF(H1326="Tablet",Predictive_Model!$D$46,0))))+IF(K1326="Crypto",Predictive_Model!$D$48,IF(K1326="Debit Card",Predictive_Model!$D$49,IF(K1326="Gift Card",Predictive_Model!$D$50,IF(K1326="PayPal",Predictive_Model!$D$51,0))))+IF(N1326="Comedy",Predictive_Model!$D$53,IF(N1326="Documentary",Predictive_Model!$D$54,IF(N1326="Drama",Predictive_Model!$D$55,IF(N1326="Horror",Predictive_Model!$D$56,IF(N1326="Romance",Predictive_Model!$D$57,IF(N1326="Sci-Fi",Predictive_Model!$D$58,0)))))))))</f>
        <v>0.9977251042963734</v>
      </c>
      <c r="V1326" s="3" t="str">
        <f t="shared" si="206"/>
        <v>Critical</v>
      </c>
      <c r="W1326" s="6">
        <f t="shared" si="207"/>
        <v>17.989999999999998</v>
      </c>
      <c r="X1326" s="3" t="str">
        <f t="shared" si="208"/>
        <v>Priority 1</v>
      </c>
      <c r="Y1326" s="3" t="str">
        <f t="shared" si="209"/>
        <v>OK</v>
      </c>
    </row>
    <row r="1327" spans="1:25" x14ac:dyDescent="0.25">
      <c r="A1327" s="3" t="str">
        <f>Raw_Data!A1327</f>
        <v>4d3b2dc9-926d-4822-bb9d-93eb38181f03</v>
      </c>
      <c r="B1327" s="3">
        <f>Raw_Data!B1327</f>
        <v>58</v>
      </c>
      <c r="C1327" s="3" t="str">
        <f>Raw_Data!C1327</f>
        <v>Female</v>
      </c>
      <c r="D1327" s="3" t="str">
        <f>Raw_Data!D1327</f>
        <v>Basic</v>
      </c>
      <c r="E1327" s="3">
        <f>Raw_Data!E1327</f>
        <v>17.27</v>
      </c>
      <c r="F1327" s="3">
        <f>Raw_Data!F1327</f>
        <v>6</v>
      </c>
      <c r="G1327" s="3" t="str">
        <f>Raw_Data!G1327</f>
        <v>Asia</v>
      </c>
      <c r="H1327" s="3" t="str">
        <f>Raw_Data!H1327</f>
        <v>TV</v>
      </c>
      <c r="I1327" s="3">
        <f>Raw_Data!I1327</f>
        <v>8.99</v>
      </c>
      <c r="J1327" s="3">
        <f>Raw_Data!J1327</f>
        <v>0</v>
      </c>
      <c r="K1327" s="3" t="str">
        <f>Raw_Data!K1327</f>
        <v>Debit Card</v>
      </c>
      <c r="L1327" s="3">
        <f>Raw_Data!L1327</f>
        <v>3</v>
      </c>
      <c r="M1327" s="3">
        <f>Raw_Data!M1327</f>
        <v>2.4700000000000002</v>
      </c>
      <c r="N1327" s="3" t="str">
        <f>Raw_Data!N1327</f>
        <v>Romance</v>
      </c>
      <c r="O1327" s="3" t="str">
        <f t="shared" si="200"/>
        <v>55-70</v>
      </c>
      <c r="P1327" s="3" t="str">
        <f t="shared" si="201"/>
        <v>10-24h</v>
      </c>
      <c r="Q1327" s="3" t="str">
        <f t="shared" si="202"/>
        <v>0-7d</v>
      </c>
      <c r="R1327" s="3" t="str">
        <f t="shared" si="203"/>
        <v>Medium</v>
      </c>
      <c r="S1327" s="3" t="str">
        <f t="shared" si="204"/>
        <v>Low</v>
      </c>
      <c r="T1327" s="3" t="str">
        <f t="shared" si="205"/>
        <v>Active</v>
      </c>
      <c r="U1327" s="4">
        <f>1/(1+EXP(-(Predictive_Model!$B$5+((B1327-Predictive_Model!$B$20)/Predictive_Model!$C$20)*Predictive_Model!$D$20+((E1327-Predictive_Model!$B$21)/Predictive_Model!$C$21)*Predictive_Model!$D$21+((F1327-Predictive_Model!$B$22)/Predictive_Model!$C$22)*Predictive_Model!$D$22+((I1327-Predictive_Model!$B$23)/Predictive_Model!$C$23)*Predictive_Model!$D$23+((L1327-Predictive_Model!$B$24)/Predictive_Model!$C$24)*Predictive_Model!$D$24+((M1327-Predictive_Model!$B$25)/Predictive_Model!$C$25)*Predictive_Model!$D$25+IF(C1327="Male",Predictive_Model!$D$31,IF(C1327="Other",Predictive_Model!$D$32,0))+IF(D1327="Premium",Predictive_Model!$D$34,IF(D1327="Standard",Predictive_Model!$D$35,0))+IF(G1327="Asia",Predictive_Model!$D$37,IF(G1327="Europe",Predictive_Model!$D$38,IF(G1327="North America",Predictive_Model!$D$39,IF(G1327="Oceania",Predictive_Model!$D$40,IF(G1327="South America",Predictive_Model!$D$41,0)))))+IF(H1327="Laptop",Predictive_Model!$D$43,IF(H1327="Mobile",Predictive_Model!$D$44,IF(H1327="TV",Predictive_Model!$D$45,IF(H1327="Tablet",Predictive_Model!$D$46,0))))+IF(K1327="Crypto",Predictive_Model!$D$48,IF(K1327="Debit Card",Predictive_Model!$D$49,IF(K1327="Gift Card",Predictive_Model!$D$50,IF(K1327="PayPal",Predictive_Model!$D$51,0))))+IF(N1327="Comedy",Predictive_Model!$D$53,IF(N1327="Documentary",Predictive_Model!$D$54,IF(N1327="Drama",Predictive_Model!$D$55,IF(N1327="Horror",Predictive_Model!$D$56,IF(N1327="Romance",Predictive_Model!$D$57,IF(N1327="Sci-Fi",Predictive_Model!$D$58,0)))))))))</f>
        <v>1.7337445551437473E-3</v>
      </c>
      <c r="V1327" s="3" t="str">
        <f t="shared" si="206"/>
        <v>Low</v>
      </c>
      <c r="W1327" s="6">
        <f t="shared" si="207"/>
        <v>1.5586363550742289E-2</v>
      </c>
      <c r="X1327" s="3" t="str">
        <f t="shared" si="208"/>
        <v>Monitor</v>
      </c>
      <c r="Y1327" s="3" t="str">
        <f t="shared" si="209"/>
        <v>OK</v>
      </c>
    </row>
    <row r="1328" spans="1:25" x14ac:dyDescent="0.25">
      <c r="A1328" s="3" t="str">
        <f>Raw_Data!A1328</f>
        <v>f77b7449-0c29-440f-a2c0-67cd766eb69b</v>
      </c>
      <c r="B1328" s="3">
        <f>Raw_Data!B1328</f>
        <v>54</v>
      </c>
      <c r="C1328" s="3" t="str">
        <f>Raw_Data!C1328</f>
        <v>Other</v>
      </c>
      <c r="D1328" s="3" t="str">
        <f>Raw_Data!D1328</f>
        <v>Basic</v>
      </c>
      <c r="E1328" s="3">
        <f>Raw_Data!E1328</f>
        <v>12.9</v>
      </c>
      <c r="F1328" s="3">
        <f>Raw_Data!F1328</f>
        <v>48</v>
      </c>
      <c r="G1328" s="3" t="str">
        <f>Raw_Data!G1328</f>
        <v>Africa</v>
      </c>
      <c r="H1328" s="3" t="str">
        <f>Raw_Data!H1328</f>
        <v>Tablet</v>
      </c>
      <c r="I1328" s="3">
        <f>Raw_Data!I1328</f>
        <v>8.99</v>
      </c>
      <c r="J1328" s="3">
        <f>Raw_Data!J1328</f>
        <v>1</v>
      </c>
      <c r="K1328" s="3" t="str">
        <f>Raw_Data!K1328</f>
        <v>Gift Card</v>
      </c>
      <c r="L1328" s="3">
        <f>Raw_Data!L1328</f>
        <v>4</v>
      </c>
      <c r="M1328" s="3">
        <f>Raw_Data!M1328</f>
        <v>0.26</v>
      </c>
      <c r="N1328" s="3" t="str">
        <f>Raw_Data!N1328</f>
        <v>Action</v>
      </c>
      <c r="O1328" s="3" t="str">
        <f t="shared" si="200"/>
        <v>45-54</v>
      </c>
      <c r="P1328" s="3" t="str">
        <f t="shared" si="201"/>
        <v>10-24h</v>
      </c>
      <c r="Q1328" s="3" t="str">
        <f t="shared" si="202"/>
        <v>46-60d</v>
      </c>
      <c r="R1328" s="3" t="str">
        <f t="shared" si="203"/>
        <v>Medium</v>
      </c>
      <c r="S1328" s="3" t="str">
        <f t="shared" si="204"/>
        <v>Low</v>
      </c>
      <c r="T1328" s="3" t="str">
        <f t="shared" si="205"/>
        <v>Churned</v>
      </c>
      <c r="U1328" s="4">
        <f>1/(1+EXP(-(Predictive_Model!$B$5+((B1328-Predictive_Model!$B$20)/Predictive_Model!$C$20)*Predictive_Model!$D$20+((E1328-Predictive_Model!$B$21)/Predictive_Model!$C$21)*Predictive_Model!$D$21+((F1328-Predictive_Model!$B$22)/Predictive_Model!$C$22)*Predictive_Model!$D$22+((I1328-Predictive_Model!$B$23)/Predictive_Model!$C$23)*Predictive_Model!$D$23+((L1328-Predictive_Model!$B$24)/Predictive_Model!$C$24)*Predictive_Model!$D$24+((M1328-Predictive_Model!$B$25)/Predictive_Model!$C$25)*Predictive_Model!$D$25+IF(C1328="Male",Predictive_Model!$D$31,IF(C1328="Other",Predictive_Model!$D$32,0))+IF(D1328="Premium",Predictive_Model!$D$34,IF(D1328="Standard",Predictive_Model!$D$35,0))+IF(G1328="Asia",Predictive_Model!$D$37,IF(G1328="Europe",Predictive_Model!$D$38,IF(G1328="North America",Predictive_Model!$D$39,IF(G1328="Oceania",Predictive_Model!$D$40,IF(G1328="South America",Predictive_Model!$D$41,0)))))+IF(H1328="Laptop",Predictive_Model!$D$43,IF(H1328="Mobile",Predictive_Model!$D$44,IF(H1328="TV",Predictive_Model!$D$45,IF(H1328="Tablet",Predictive_Model!$D$46,0))))+IF(K1328="Crypto",Predictive_Model!$D$48,IF(K1328="Debit Card",Predictive_Model!$D$49,IF(K1328="Gift Card",Predictive_Model!$D$50,IF(K1328="PayPal",Predictive_Model!$D$51,0))))+IF(N1328="Comedy",Predictive_Model!$D$53,IF(N1328="Documentary",Predictive_Model!$D$54,IF(N1328="Drama",Predictive_Model!$D$55,IF(N1328="Horror",Predictive_Model!$D$56,IF(N1328="Romance",Predictive_Model!$D$57,IF(N1328="Sci-Fi",Predictive_Model!$D$58,0)))))))))</f>
        <v>0.99718735958810578</v>
      </c>
      <c r="V1328" s="3" t="str">
        <f t="shared" si="206"/>
        <v>Critical</v>
      </c>
      <c r="W1328" s="6">
        <f t="shared" si="207"/>
        <v>8.99</v>
      </c>
      <c r="X1328" s="3" t="str">
        <f t="shared" si="208"/>
        <v>Priority 2</v>
      </c>
      <c r="Y1328" s="3" t="str">
        <f t="shared" si="209"/>
        <v>OK</v>
      </c>
    </row>
    <row r="1329" spans="1:25" x14ac:dyDescent="0.25">
      <c r="A1329" s="3" t="str">
        <f>Raw_Data!A1329</f>
        <v>0c3d6cf4-03ef-4bdc-90c2-4219f71d505a</v>
      </c>
      <c r="B1329" s="3">
        <f>Raw_Data!B1329</f>
        <v>38</v>
      </c>
      <c r="C1329" s="3" t="str">
        <f>Raw_Data!C1329</f>
        <v>Other</v>
      </c>
      <c r="D1329" s="3" t="str">
        <f>Raw_Data!D1329</f>
        <v>Standard</v>
      </c>
      <c r="E1329" s="3">
        <f>Raw_Data!E1329</f>
        <v>18.329999999999998</v>
      </c>
      <c r="F1329" s="3">
        <f>Raw_Data!F1329</f>
        <v>21</v>
      </c>
      <c r="G1329" s="3" t="str">
        <f>Raw_Data!G1329</f>
        <v>Africa</v>
      </c>
      <c r="H1329" s="3" t="str">
        <f>Raw_Data!H1329</f>
        <v>Desktop</v>
      </c>
      <c r="I1329" s="3">
        <f>Raw_Data!I1329</f>
        <v>13.99</v>
      </c>
      <c r="J1329" s="3">
        <f>Raw_Data!J1329</f>
        <v>0</v>
      </c>
      <c r="K1329" s="3" t="str">
        <f>Raw_Data!K1329</f>
        <v>Gift Card</v>
      </c>
      <c r="L1329" s="3">
        <f>Raw_Data!L1329</f>
        <v>5</v>
      </c>
      <c r="M1329" s="3">
        <f>Raw_Data!M1329</f>
        <v>0.83</v>
      </c>
      <c r="N1329" s="3" t="str">
        <f>Raw_Data!N1329</f>
        <v>Comedy</v>
      </c>
      <c r="O1329" s="3" t="str">
        <f t="shared" si="200"/>
        <v>35-44</v>
      </c>
      <c r="P1329" s="3" t="str">
        <f t="shared" si="201"/>
        <v>10-24h</v>
      </c>
      <c r="Q1329" s="3" t="str">
        <f t="shared" si="202"/>
        <v>8-21d</v>
      </c>
      <c r="R1329" s="3" t="str">
        <f t="shared" si="203"/>
        <v>Medium</v>
      </c>
      <c r="S1329" s="3" t="str">
        <f t="shared" si="204"/>
        <v>Mid</v>
      </c>
      <c r="T1329" s="3" t="str">
        <f t="shared" si="205"/>
        <v>Active</v>
      </c>
      <c r="U1329" s="4">
        <f>1/(1+EXP(-(Predictive_Model!$B$5+((B1329-Predictive_Model!$B$20)/Predictive_Model!$C$20)*Predictive_Model!$D$20+((E1329-Predictive_Model!$B$21)/Predictive_Model!$C$21)*Predictive_Model!$D$21+((F1329-Predictive_Model!$B$22)/Predictive_Model!$C$22)*Predictive_Model!$D$22+((I1329-Predictive_Model!$B$23)/Predictive_Model!$C$23)*Predictive_Model!$D$23+((L1329-Predictive_Model!$B$24)/Predictive_Model!$C$24)*Predictive_Model!$D$24+((M1329-Predictive_Model!$B$25)/Predictive_Model!$C$25)*Predictive_Model!$D$25+IF(C1329="Male",Predictive_Model!$D$31,IF(C1329="Other",Predictive_Model!$D$32,0))+IF(D1329="Premium",Predictive_Model!$D$34,IF(D1329="Standard",Predictive_Model!$D$35,0))+IF(G1329="Asia",Predictive_Model!$D$37,IF(G1329="Europe",Predictive_Model!$D$38,IF(G1329="North America",Predictive_Model!$D$39,IF(G1329="Oceania",Predictive_Model!$D$40,IF(G1329="South America",Predictive_Model!$D$41,0)))))+IF(H1329="Laptop",Predictive_Model!$D$43,IF(H1329="Mobile",Predictive_Model!$D$44,IF(H1329="TV",Predictive_Model!$D$45,IF(H1329="Tablet",Predictive_Model!$D$46,0))))+IF(K1329="Crypto",Predictive_Model!$D$48,IF(K1329="Debit Card",Predictive_Model!$D$49,IF(K1329="Gift Card",Predictive_Model!$D$50,IF(K1329="PayPal",Predictive_Model!$D$51,0))))+IF(N1329="Comedy",Predictive_Model!$D$53,IF(N1329="Documentary",Predictive_Model!$D$54,IF(N1329="Drama",Predictive_Model!$D$55,IF(N1329="Horror",Predictive_Model!$D$56,IF(N1329="Romance",Predictive_Model!$D$57,IF(N1329="Sci-Fi",Predictive_Model!$D$58,0)))))))))</f>
        <v>2.0814092630111452E-2</v>
      </c>
      <c r="V1329" s="3" t="str">
        <f t="shared" si="206"/>
        <v>Low</v>
      </c>
      <c r="W1329" s="6">
        <f t="shared" si="207"/>
        <v>0.29118915589525923</v>
      </c>
      <c r="X1329" s="3" t="str">
        <f t="shared" si="208"/>
        <v>Monitor</v>
      </c>
      <c r="Y1329" s="3" t="str">
        <f t="shared" si="209"/>
        <v>OK</v>
      </c>
    </row>
    <row r="1330" spans="1:25" x14ac:dyDescent="0.25">
      <c r="A1330" s="3" t="str">
        <f>Raw_Data!A1330</f>
        <v>c7e0f909-6796-452d-a3fd-dc07966ec853</v>
      </c>
      <c r="B1330" s="3">
        <f>Raw_Data!B1330</f>
        <v>21</v>
      </c>
      <c r="C1330" s="3" t="str">
        <f>Raw_Data!C1330</f>
        <v>Male</v>
      </c>
      <c r="D1330" s="3" t="str">
        <f>Raw_Data!D1330</f>
        <v>Basic</v>
      </c>
      <c r="E1330" s="3">
        <f>Raw_Data!E1330</f>
        <v>10.77</v>
      </c>
      <c r="F1330" s="3">
        <f>Raw_Data!F1330</f>
        <v>24</v>
      </c>
      <c r="G1330" s="3" t="str">
        <f>Raw_Data!G1330</f>
        <v>Africa</v>
      </c>
      <c r="H1330" s="3" t="str">
        <f>Raw_Data!H1330</f>
        <v>TV</v>
      </c>
      <c r="I1330" s="3">
        <f>Raw_Data!I1330</f>
        <v>8.99</v>
      </c>
      <c r="J1330" s="3">
        <f>Raw_Data!J1330</f>
        <v>0</v>
      </c>
      <c r="K1330" s="3" t="str">
        <f>Raw_Data!K1330</f>
        <v>PayPal</v>
      </c>
      <c r="L1330" s="3">
        <f>Raw_Data!L1330</f>
        <v>2</v>
      </c>
      <c r="M1330" s="3">
        <f>Raw_Data!M1330</f>
        <v>0.43</v>
      </c>
      <c r="N1330" s="3" t="str">
        <f>Raw_Data!N1330</f>
        <v>Horror</v>
      </c>
      <c r="O1330" s="3" t="str">
        <f t="shared" si="200"/>
        <v>18-24</v>
      </c>
      <c r="P1330" s="3" t="str">
        <f t="shared" si="201"/>
        <v>10-24h</v>
      </c>
      <c r="Q1330" s="3" t="str">
        <f t="shared" si="202"/>
        <v>22-45d</v>
      </c>
      <c r="R1330" s="3" t="str">
        <f t="shared" si="203"/>
        <v>Medium</v>
      </c>
      <c r="S1330" s="3" t="str">
        <f t="shared" si="204"/>
        <v>Low</v>
      </c>
      <c r="T1330" s="3" t="str">
        <f t="shared" si="205"/>
        <v>Active</v>
      </c>
      <c r="U1330" s="4">
        <f>1/(1+EXP(-(Predictive_Model!$B$5+((B1330-Predictive_Model!$B$20)/Predictive_Model!$C$20)*Predictive_Model!$D$20+((E1330-Predictive_Model!$B$21)/Predictive_Model!$C$21)*Predictive_Model!$D$21+((F1330-Predictive_Model!$B$22)/Predictive_Model!$C$22)*Predictive_Model!$D$22+((I1330-Predictive_Model!$B$23)/Predictive_Model!$C$23)*Predictive_Model!$D$23+((L1330-Predictive_Model!$B$24)/Predictive_Model!$C$24)*Predictive_Model!$D$24+((M1330-Predictive_Model!$B$25)/Predictive_Model!$C$25)*Predictive_Model!$D$25+IF(C1330="Male",Predictive_Model!$D$31,IF(C1330="Other",Predictive_Model!$D$32,0))+IF(D1330="Premium",Predictive_Model!$D$34,IF(D1330="Standard",Predictive_Model!$D$35,0))+IF(G1330="Asia",Predictive_Model!$D$37,IF(G1330="Europe",Predictive_Model!$D$38,IF(G1330="North America",Predictive_Model!$D$39,IF(G1330="Oceania",Predictive_Model!$D$40,IF(G1330="South America",Predictive_Model!$D$41,0)))))+IF(H1330="Laptop",Predictive_Model!$D$43,IF(H1330="Mobile",Predictive_Model!$D$44,IF(H1330="TV",Predictive_Model!$D$45,IF(H1330="Tablet",Predictive_Model!$D$46,0))))+IF(K1330="Crypto",Predictive_Model!$D$48,IF(K1330="Debit Card",Predictive_Model!$D$49,IF(K1330="Gift Card",Predictive_Model!$D$50,IF(K1330="PayPal",Predictive_Model!$D$51,0))))+IF(N1330="Comedy",Predictive_Model!$D$53,IF(N1330="Documentary",Predictive_Model!$D$54,IF(N1330="Drama",Predictive_Model!$D$55,IF(N1330="Horror",Predictive_Model!$D$56,IF(N1330="Romance",Predictive_Model!$D$57,IF(N1330="Sci-Fi",Predictive_Model!$D$58,0)))))))))</f>
        <v>0.91930376791445245</v>
      </c>
      <c r="V1330" s="3" t="str">
        <f t="shared" si="206"/>
        <v>Critical</v>
      </c>
      <c r="W1330" s="6">
        <f t="shared" si="207"/>
        <v>8.2645408735509278</v>
      </c>
      <c r="X1330" s="3" t="str">
        <f t="shared" si="208"/>
        <v>Priority 2</v>
      </c>
      <c r="Y1330" s="3" t="str">
        <f t="shared" si="209"/>
        <v>OK</v>
      </c>
    </row>
    <row r="1331" spans="1:25" x14ac:dyDescent="0.25">
      <c r="A1331" s="3" t="str">
        <f>Raw_Data!A1331</f>
        <v>c8a3fc80-5146-415e-b463-45b56f4a9c14</v>
      </c>
      <c r="B1331" s="3">
        <f>Raw_Data!B1331</f>
        <v>40</v>
      </c>
      <c r="C1331" s="3" t="str">
        <f>Raw_Data!C1331</f>
        <v>Male</v>
      </c>
      <c r="D1331" s="3" t="str">
        <f>Raw_Data!D1331</f>
        <v>Basic</v>
      </c>
      <c r="E1331" s="3">
        <f>Raw_Data!E1331</f>
        <v>5.1100000000000003</v>
      </c>
      <c r="F1331" s="3">
        <f>Raw_Data!F1331</f>
        <v>8</v>
      </c>
      <c r="G1331" s="3" t="str">
        <f>Raw_Data!G1331</f>
        <v>North America</v>
      </c>
      <c r="H1331" s="3" t="str">
        <f>Raw_Data!H1331</f>
        <v>Desktop</v>
      </c>
      <c r="I1331" s="3">
        <f>Raw_Data!I1331</f>
        <v>8.99</v>
      </c>
      <c r="J1331" s="3">
        <f>Raw_Data!J1331</f>
        <v>0</v>
      </c>
      <c r="K1331" s="3" t="str">
        <f>Raw_Data!K1331</f>
        <v>Crypto</v>
      </c>
      <c r="L1331" s="3">
        <f>Raw_Data!L1331</f>
        <v>1</v>
      </c>
      <c r="M1331" s="3">
        <f>Raw_Data!M1331</f>
        <v>0.56999999999999995</v>
      </c>
      <c r="N1331" s="3" t="str">
        <f>Raw_Data!N1331</f>
        <v>Romance</v>
      </c>
      <c r="O1331" s="3" t="str">
        <f t="shared" si="200"/>
        <v>35-44</v>
      </c>
      <c r="P1331" s="3" t="str">
        <f t="shared" si="201"/>
        <v>&lt;10h</v>
      </c>
      <c r="Q1331" s="3" t="str">
        <f t="shared" si="202"/>
        <v>8-21d</v>
      </c>
      <c r="R1331" s="3" t="str">
        <f t="shared" si="203"/>
        <v>Medium</v>
      </c>
      <c r="S1331" s="3" t="str">
        <f t="shared" si="204"/>
        <v>Low</v>
      </c>
      <c r="T1331" s="3" t="str">
        <f t="shared" si="205"/>
        <v>Active</v>
      </c>
      <c r="U1331" s="4">
        <f>1/(1+EXP(-(Predictive_Model!$B$5+((B1331-Predictive_Model!$B$20)/Predictive_Model!$C$20)*Predictive_Model!$D$20+((E1331-Predictive_Model!$B$21)/Predictive_Model!$C$21)*Predictive_Model!$D$21+((F1331-Predictive_Model!$B$22)/Predictive_Model!$C$22)*Predictive_Model!$D$22+((I1331-Predictive_Model!$B$23)/Predictive_Model!$C$23)*Predictive_Model!$D$23+((L1331-Predictive_Model!$B$24)/Predictive_Model!$C$24)*Predictive_Model!$D$24+((M1331-Predictive_Model!$B$25)/Predictive_Model!$C$25)*Predictive_Model!$D$25+IF(C1331="Male",Predictive_Model!$D$31,IF(C1331="Other",Predictive_Model!$D$32,0))+IF(D1331="Premium",Predictive_Model!$D$34,IF(D1331="Standard",Predictive_Model!$D$35,0))+IF(G1331="Asia",Predictive_Model!$D$37,IF(G1331="Europe",Predictive_Model!$D$38,IF(G1331="North America",Predictive_Model!$D$39,IF(G1331="Oceania",Predictive_Model!$D$40,IF(G1331="South America",Predictive_Model!$D$41,0)))))+IF(H1331="Laptop",Predictive_Model!$D$43,IF(H1331="Mobile",Predictive_Model!$D$44,IF(H1331="TV",Predictive_Model!$D$45,IF(H1331="Tablet",Predictive_Model!$D$46,0))))+IF(K1331="Crypto",Predictive_Model!$D$48,IF(K1331="Debit Card",Predictive_Model!$D$49,IF(K1331="Gift Card",Predictive_Model!$D$50,IF(K1331="PayPal",Predictive_Model!$D$51,0))))+IF(N1331="Comedy",Predictive_Model!$D$53,IF(N1331="Documentary",Predictive_Model!$D$54,IF(N1331="Drama",Predictive_Model!$D$55,IF(N1331="Horror",Predictive_Model!$D$56,IF(N1331="Romance",Predictive_Model!$D$57,IF(N1331="Sci-Fi",Predictive_Model!$D$58,0)))))))))</f>
        <v>0.95577027730263975</v>
      </c>
      <c r="V1331" s="3" t="str">
        <f t="shared" si="206"/>
        <v>Critical</v>
      </c>
      <c r="W1331" s="6">
        <f t="shared" si="207"/>
        <v>8.5923747929507321</v>
      </c>
      <c r="X1331" s="3" t="str">
        <f t="shared" si="208"/>
        <v>Priority 2</v>
      </c>
      <c r="Y1331" s="3" t="str">
        <f t="shared" si="209"/>
        <v>OK</v>
      </c>
    </row>
    <row r="1332" spans="1:25" x14ac:dyDescent="0.25">
      <c r="A1332" s="3" t="str">
        <f>Raw_Data!A1332</f>
        <v>f86bf906-2201-4800-8413-fba4e4e8ae50</v>
      </c>
      <c r="B1332" s="3">
        <f>Raw_Data!B1332</f>
        <v>59</v>
      </c>
      <c r="C1332" s="3" t="str">
        <f>Raw_Data!C1332</f>
        <v>Male</v>
      </c>
      <c r="D1332" s="3" t="str">
        <f>Raw_Data!D1332</f>
        <v>Basic</v>
      </c>
      <c r="E1332" s="3">
        <f>Raw_Data!E1332</f>
        <v>0.5</v>
      </c>
      <c r="F1332" s="3">
        <f>Raw_Data!F1332</f>
        <v>60</v>
      </c>
      <c r="G1332" s="3" t="str">
        <f>Raw_Data!G1332</f>
        <v>North America</v>
      </c>
      <c r="H1332" s="3" t="str">
        <f>Raw_Data!H1332</f>
        <v>Tablet</v>
      </c>
      <c r="I1332" s="3">
        <f>Raw_Data!I1332</f>
        <v>8.99</v>
      </c>
      <c r="J1332" s="3">
        <f>Raw_Data!J1332</f>
        <v>1</v>
      </c>
      <c r="K1332" s="3" t="str">
        <f>Raw_Data!K1332</f>
        <v>Credit Card</v>
      </c>
      <c r="L1332" s="3">
        <f>Raw_Data!L1332</f>
        <v>2</v>
      </c>
      <c r="M1332" s="3">
        <f>Raw_Data!M1332</f>
        <v>0.01</v>
      </c>
      <c r="N1332" s="3" t="str">
        <f>Raw_Data!N1332</f>
        <v>Sci-Fi</v>
      </c>
      <c r="O1332" s="3" t="str">
        <f t="shared" si="200"/>
        <v>55-70</v>
      </c>
      <c r="P1332" s="3" t="str">
        <f t="shared" si="201"/>
        <v>&lt;10h</v>
      </c>
      <c r="Q1332" s="3" t="str">
        <f t="shared" si="202"/>
        <v>46-60d</v>
      </c>
      <c r="R1332" s="3" t="str">
        <f t="shared" si="203"/>
        <v>Low</v>
      </c>
      <c r="S1332" s="3" t="str">
        <f t="shared" si="204"/>
        <v>Low</v>
      </c>
      <c r="T1332" s="3" t="str">
        <f t="shared" si="205"/>
        <v>Churned</v>
      </c>
      <c r="U1332" s="4">
        <f>1/(1+EXP(-(Predictive_Model!$B$5+((B1332-Predictive_Model!$B$20)/Predictive_Model!$C$20)*Predictive_Model!$D$20+((E1332-Predictive_Model!$B$21)/Predictive_Model!$C$21)*Predictive_Model!$D$21+((F1332-Predictive_Model!$B$22)/Predictive_Model!$C$22)*Predictive_Model!$D$22+((I1332-Predictive_Model!$B$23)/Predictive_Model!$C$23)*Predictive_Model!$D$23+((L1332-Predictive_Model!$B$24)/Predictive_Model!$C$24)*Predictive_Model!$D$24+((M1332-Predictive_Model!$B$25)/Predictive_Model!$C$25)*Predictive_Model!$D$25+IF(C1332="Male",Predictive_Model!$D$31,IF(C1332="Other",Predictive_Model!$D$32,0))+IF(D1332="Premium",Predictive_Model!$D$34,IF(D1332="Standard",Predictive_Model!$D$35,0))+IF(G1332="Asia",Predictive_Model!$D$37,IF(G1332="Europe",Predictive_Model!$D$38,IF(G1332="North America",Predictive_Model!$D$39,IF(G1332="Oceania",Predictive_Model!$D$40,IF(G1332="South America",Predictive_Model!$D$41,0)))))+IF(H1332="Laptop",Predictive_Model!$D$43,IF(H1332="Mobile",Predictive_Model!$D$44,IF(H1332="TV",Predictive_Model!$D$45,IF(H1332="Tablet",Predictive_Model!$D$46,0))))+IF(K1332="Crypto",Predictive_Model!$D$48,IF(K1332="Debit Card",Predictive_Model!$D$49,IF(K1332="Gift Card",Predictive_Model!$D$50,IF(K1332="PayPal",Predictive_Model!$D$51,0))))+IF(N1332="Comedy",Predictive_Model!$D$53,IF(N1332="Documentary",Predictive_Model!$D$54,IF(N1332="Drama",Predictive_Model!$D$55,IF(N1332="Horror",Predictive_Model!$D$56,IF(N1332="Romance",Predictive_Model!$D$57,IF(N1332="Sci-Fi",Predictive_Model!$D$58,0)))))))))</f>
        <v>0.99999793813126203</v>
      </c>
      <c r="V1332" s="3" t="str">
        <f t="shared" si="206"/>
        <v>Critical</v>
      </c>
      <c r="W1332" s="6">
        <f t="shared" si="207"/>
        <v>8.99</v>
      </c>
      <c r="X1332" s="3" t="str">
        <f t="shared" si="208"/>
        <v>Priority 2</v>
      </c>
      <c r="Y1332" s="3" t="str">
        <f t="shared" si="209"/>
        <v>OK</v>
      </c>
    </row>
    <row r="1333" spans="1:25" x14ac:dyDescent="0.25">
      <c r="A1333" s="3" t="str">
        <f>Raw_Data!A1333</f>
        <v>59ddcb4d-d232-4415-a32e-7c13d1b268f5</v>
      </c>
      <c r="B1333" s="3">
        <f>Raw_Data!B1333</f>
        <v>62</v>
      </c>
      <c r="C1333" s="3" t="str">
        <f>Raw_Data!C1333</f>
        <v>Female</v>
      </c>
      <c r="D1333" s="3" t="str">
        <f>Raw_Data!D1333</f>
        <v>Premium</v>
      </c>
      <c r="E1333" s="3">
        <f>Raw_Data!E1333</f>
        <v>33.770000000000003</v>
      </c>
      <c r="F1333" s="3">
        <f>Raw_Data!F1333</f>
        <v>31</v>
      </c>
      <c r="G1333" s="3" t="str">
        <f>Raw_Data!G1333</f>
        <v>Asia</v>
      </c>
      <c r="H1333" s="3" t="str">
        <f>Raw_Data!H1333</f>
        <v>Tablet</v>
      </c>
      <c r="I1333" s="3">
        <f>Raw_Data!I1333</f>
        <v>17.989999999999998</v>
      </c>
      <c r="J1333" s="3">
        <f>Raw_Data!J1333</f>
        <v>0</v>
      </c>
      <c r="K1333" s="3" t="str">
        <f>Raw_Data!K1333</f>
        <v>PayPal</v>
      </c>
      <c r="L1333" s="3">
        <f>Raw_Data!L1333</f>
        <v>4</v>
      </c>
      <c r="M1333" s="3">
        <f>Raw_Data!M1333</f>
        <v>1.06</v>
      </c>
      <c r="N1333" s="3" t="str">
        <f>Raw_Data!N1333</f>
        <v>Action</v>
      </c>
      <c r="O1333" s="3" t="str">
        <f t="shared" si="200"/>
        <v>55-70</v>
      </c>
      <c r="P1333" s="3" t="str">
        <f t="shared" si="201"/>
        <v>25-49h</v>
      </c>
      <c r="Q1333" s="3" t="str">
        <f t="shared" si="202"/>
        <v>22-45d</v>
      </c>
      <c r="R1333" s="3" t="str">
        <f t="shared" si="203"/>
        <v>Medium</v>
      </c>
      <c r="S1333" s="3" t="str">
        <f t="shared" si="204"/>
        <v>High</v>
      </c>
      <c r="T1333" s="3" t="str">
        <f t="shared" si="205"/>
        <v>Active</v>
      </c>
      <c r="U1333" s="4">
        <f>1/(1+EXP(-(Predictive_Model!$B$5+((B1333-Predictive_Model!$B$20)/Predictive_Model!$C$20)*Predictive_Model!$D$20+((E1333-Predictive_Model!$B$21)/Predictive_Model!$C$21)*Predictive_Model!$D$21+((F1333-Predictive_Model!$B$22)/Predictive_Model!$C$22)*Predictive_Model!$D$22+((I1333-Predictive_Model!$B$23)/Predictive_Model!$C$23)*Predictive_Model!$D$23+((L1333-Predictive_Model!$B$24)/Predictive_Model!$C$24)*Predictive_Model!$D$24+((M1333-Predictive_Model!$B$25)/Predictive_Model!$C$25)*Predictive_Model!$D$25+IF(C1333="Male",Predictive_Model!$D$31,IF(C1333="Other",Predictive_Model!$D$32,0))+IF(D1333="Premium",Predictive_Model!$D$34,IF(D1333="Standard",Predictive_Model!$D$35,0))+IF(G1333="Asia",Predictive_Model!$D$37,IF(G1333="Europe",Predictive_Model!$D$38,IF(G1333="North America",Predictive_Model!$D$39,IF(G1333="Oceania",Predictive_Model!$D$40,IF(G1333="South America",Predictive_Model!$D$41,0)))))+IF(H1333="Laptop",Predictive_Model!$D$43,IF(H1333="Mobile",Predictive_Model!$D$44,IF(H1333="TV",Predictive_Model!$D$45,IF(H1333="Tablet",Predictive_Model!$D$46,0))))+IF(K1333="Crypto",Predictive_Model!$D$48,IF(K1333="Debit Card",Predictive_Model!$D$49,IF(K1333="Gift Card",Predictive_Model!$D$50,IF(K1333="PayPal",Predictive_Model!$D$51,0))))+IF(N1333="Comedy",Predictive_Model!$D$53,IF(N1333="Documentary",Predictive_Model!$D$54,IF(N1333="Drama",Predictive_Model!$D$55,IF(N1333="Horror",Predictive_Model!$D$56,IF(N1333="Romance",Predictive_Model!$D$57,IF(N1333="Sci-Fi",Predictive_Model!$D$58,0)))))))))</f>
        <v>4.259765149738575E-4</v>
      </c>
      <c r="V1333" s="3" t="str">
        <f t="shared" si="206"/>
        <v>Low</v>
      </c>
      <c r="W1333" s="6">
        <f t="shared" si="207"/>
        <v>7.6633175043796962E-3</v>
      </c>
      <c r="X1333" s="3" t="str">
        <f t="shared" si="208"/>
        <v>Monitor</v>
      </c>
      <c r="Y1333" s="3" t="str">
        <f t="shared" si="209"/>
        <v>OK</v>
      </c>
    </row>
    <row r="1334" spans="1:25" x14ac:dyDescent="0.25">
      <c r="A1334" s="3" t="str">
        <f>Raw_Data!A1334</f>
        <v>7016829c-88f3-4821-9fc1-ce5343e53906</v>
      </c>
      <c r="B1334" s="3">
        <f>Raw_Data!B1334</f>
        <v>31</v>
      </c>
      <c r="C1334" s="3" t="str">
        <f>Raw_Data!C1334</f>
        <v>Female</v>
      </c>
      <c r="D1334" s="3" t="str">
        <f>Raw_Data!D1334</f>
        <v>Premium</v>
      </c>
      <c r="E1334" s="3">
        <f>Raw_Data!E1334</f>
        <v>1.02</v>
      </c>
      <c r="F1334" s="3">
        <f>Raw_Data!F1334</f>
        <v>39</v>
      </c>
      <c r="G1334" s="3" t="str">
        <f>Raw_Data!G1334</f>
        <v>Oceania</v>
      </c>
      <c r="H1334" s="3" t="str">
        <f>Raw_Data!H1334</f>
        <v>Laptop</v>
      </c>
      <c r="I1334" s="3">
        <f>Raw_Data!I1334</f>
        <v>17.989999999999998</v>
      </c>
      <c r="J1334" s="3">
        <f>Raw_Data!J1334</f>
        <v>1</v>
      </c>
      <c r="K1334" s="3" t="str">
        <f>Raw_Data!K1334</f>
        <v>Crypto</v>
      </c>
      <c r="L1334" s="3">
        <f>Raw_Data!L1334</f>
        <v>3</v>
      </c>
      <c r="M1334" s="3">
        <f>Raw_Data!M1334</f>
        <v>0.03</v>
      </c>
      <c r="N1334" s="3" t="str">
        <f>Raw_Data!N1334</f>
        <v>Drama</v>
      </c>
      <c r="O1334" s="3" t="str">
        <f t="shared" si="200"/>
        <v>25-34</v>
      </c>
      <c r="P1334" s="3" t="str">
        <f t="shared" si="201"/>
        <v>&lt;10h</v>
      </c>
      <c r="Q1334" s="3" t="str">
        <f t="shared" si="202"/>
        <v>22-45d</v>
      </c>
      <c r="R1334" s="3" t="str">
        <f t="shared" si="203"/>
        <v>Medium</v>
      </c>
      <c r="S1334" s="3" t="str">
        <f t="shared" si="204"/>
        <v>High</v>
      </c>
      <c r="T1334" s="3" t="str">
        <f t="shared" si="205"/>
        <v>Churned</v>
      </c>
      <c r="U1334" s="4">
        <f>1/(1+EXP(-(Predictive_Model!$B$5+((B1334-Predictive_Model!$B$20)/Predictive_Model!$C$20)*Predictive_Model!$D$20+((E1334-Predictive_Model!$B$21)/Predictive_Model!$C$21)*Predictive_Model!$D$21+((F1334-Predictive_Model!$B$22)/Predictive_Model!$C$22)*Predictive_Model!$D$22+((I1334-Predictive_Model!$B$23)/Predictive_Model!$C$23)*Predictive_Model!$D$23+((L1334-Predictive_Model!$B$24)/Predictive_Model!$C$24)*Predictive_Model!$D$24+((M1334-Predictive_Model!$B$25)/Predictive_Model!$C$25)*Predictive_Model!$D$25+IF(C1334="Male",Predictive_Model!$D$31,IF(C1334="Other",Predictive_Model!$D$32,0))+IF(D1334="Premium",Predictive_Model!$D$34,IF(D1334="Standard",Predictive_Model!$D$35,0))+IF(G1334="Asia",Predictive_Model!$D$37,IF(G1334="Europe",Predictive_Model!$D$38,IF(G1334="North America",Predictive_Model!$D$39,IF(G1334="Oceania",Predictive_Model!$D$40,IF(G1334="South America",Predictive_Model!$D$41,0)))))+IF(H1334="Laptop",Predictive_Model!$D$43,IF(H1334="Mobile",Predictive_Model!$D$44,IF(H1334="TV",Predictive_Model!$D$45,IF(H1334="Tablet",Predictive_Model!$D$46,0))))+IF(K1334="Crypto",Predictive_Model!$D$48,IF(K1334="Debit Card",Predictive_Model!$D$49,IF(K1334="Gift Card",Predictive_Model!$D$50,IF(K1334="PayPal",Predictive_Model!$D$51,0))))+IF(N1334="Comedy",Predictive_Model!$D$53,IF(N1334="Documentary",Predictive_Model!$D$54,IF(N1334="Drama",Predictive_Model!$D$55,IF(N1334="Horror",Predictive_Model!$D$56,IF(N1334="Romance",Predictive_Model!$D$57,IF(N1334="Sci-Fi",Predictive_Model!$D$58,0)))))))))</f>
        <v>0.99392110673464273</v>
      </c>
      <c r="V1334" s="3" t="str">
        <f t="shared" si="206"/>
        <v>Critical</v>
      </c>
      <c r="W1334" s="6">
        <f t="shared" si="207"/>
        <v>17.989999999999998</v>
      </c>
      <c r="X1334" s="3" t="str">
        <f t="shared" si="208"/>
        <v>Priority 1</v>
      </c>
      <c r="Y1334" s="3" t="str">
        <f t="shared" si="209"/>
        <v>OK</v>
      </c>
    </row>
    <row r="1335" spans="1:25" x14ac:dyDescent="0.25">
      <c r="A1335" s="3" t="str">
        <f>Raw_Data!A1335</f>
        <v>8590233c-8a03-4da7-b235-d889a4ba10a7</v>
      </c>
      <c r="B1335" s="3">
        <f>Raw_Data!B1335</f>
        <v>27</v>
      </c>
      <c r="C1335" s="3" t="str">
        <f>Raw_Data!C1335</f>
        <v>Other</v>
      </c>
      <c r="D1335" s="3" t="str">
        <f>Raw_Data!D1335</f>
        <v>Premium</v>
      </c>
      <c r="E1335" s="3">
        <f>Raw_Data!E1335</f>
        <v>30.11</v>
      </c>
      <c r="F1335" s="3">
        <f>Raw_Data!F1335</f>
        <v>3</v>
      </c>
      <c r="G1335" s="3" t="str">
        <f>Raw_Data!G1335</f>
        <v>Africa</v>
      </c>
      <c r="H1335" s="3" t="str">
        <f>Raw_Data!H1335</f>
        <v>Mobile</v>
      </c>
      <c r="I1335" s="3">
        <f>Raw_Data!I1335</f>
        <v>17.989999999999998</v>
      </c>
      <c r="J1335" s="3">
        <f>Raw_Data!J1335</f>
        <v>0</v>
      </c>
      <c r="K1335" s="3" t="str">
        <f>Raw_Data!K1335</f>
        <v>Crypto</v>
      </c>
      <c r="L1335" s="3">
        <f>Raw_Data!L1335</f>
        <v>3</v>
      </c>
      <c r="M1335" s="3">
        <f>Raw_Data!M1335</f>
        <v>7.53</v>
      </c>
      <c r="N1335" s="3" t="str">
        <f>Raw_Data!N1335</f>
        <v>Romance</v>
      </c>
      <c r="O1335" s="3" t="str">
        <f t="shared" si="200"/>
        <v>25-34</v>
      </c>
      <c r="P1335" s="3" t="str">
        <f t="shared" si="201"/>
        <v>25-49h</v>
      </c>
      <c r="Q1335" s="3" t="str">
        <f t="shared" si="202"/>
        <v>0-7d</v>
      </c>
      <c r="R1335" s="3" t="str">
        <f t="shared" si="203"/>
        <v>High</v>
      </c>
      <c r="S1335" s="3" t="str">
        <f t="shared" si="204"/>
        <v>High</v>
      </c>
      <c r="T1335" s="3" t="str">
        <f t="shared" si="205"/>
        <v>Active</v>
      </c>
      <c r="U1335" s="4">
        <f>1/(1+EXP(-(Predictive_Model!$B$5+((B1335-Predictive_Model!$B$20)/Predictive_Model!$C$20)*Predictive_Model!$D$20+((E1335-Predictive_Model!$B$21)/Predictive_Model!$C$21)*Predictive_Model!$D$21+((F1335-Predictive_Model!$B$22)/Predictive_Model!$C$22)*Predictive_Model!$D$22+((I1335-Predictive_Model!$B$23)/Predictive_Model!$C$23)*Predictive_Model!$D$23+((L1335-Predictive_Model!$B$24)/Predictive_Model!$C$24)*Predictive_Model!$D$24+((M1335-Predictive_Model!$B$25)/Predictive_Model!$C$25)*Predictive_Model!$D$25+IF(C1335="Male",Predictive_Model!$D$31,IF(C1335="Other",Predictive_Model!$D$32,0))+IF(D1335="Premium",Predictive_Model!$D$34,IF(D1335="Standard",Predictive_Model!$D$35,0))+IF(G1335="Asia",Predictive_Model!$D$37,IF(G1335="Europe",Predictive_Model!$D$38,IF(G1335="North America",Predictive_Model!$D$39,IF(G1335="Oceania",Predictive_Model!$D$40,IF(G1335="South America",Predictive_Model!$D$41,0)))))+IF(H1335="Laptop",Predictive_Model!$D$43,IF(H1335="Mobile",Predictive_Model!$D$44,IF(H1335="TV",Predictive_Model!$D$45,IF(H1335="Tablet",Predictive_Model!$D$46,0))))+IF(K1335="Crypto",Predictive_Model!$D$48,IF(K1335="Debit Card",Predictive_Model!$D$49,IF(K1335="Gift Card",Predictive_Model!$D$50,IF(K1335="PayPal",Predictive_Model!$D$51,0))))+IF(N1335="Comedy",Predictive_Model!$D$53,IF(N1335="Documentary",Predictive_Model!$D$54,IF(N1335="Drama",Predictive_Model!$D$55,IF(N1335="Horror",Predictive_Model!$D$56,IF(N1335="Romance",Predictive_Model!$D$57,IF(N1335="Sci-Fi",Predictive_Model!$D$58,0)))))))))</f>
        <v>1.6217883876825269E-9</v>
      </c>
      <c r="V1335" s="3" t="str">
        <f t="shared" si="206"/>
        <v>Low</v>
      </c>
      <c r="W1335" s="6">
        <f t="shared" si="207"/>
        <v>2.9175973094408655E-8</v>
      </c>
      <c r="X1335" s="3" t="str">
        <f t="shared" si="208"/>
        <v>Monitor</v>
      </c>
      <c r="Y1335" s="3" t="str">
        <f t="shared" si="209"/>
        <v>OK</v>
      </c>
    </row>
    <row r="1336" spans="1:25" x14ac:dyDescent="0.25">
      <c r="A1336" s="3" t="str">
        <f>Raw_Data!A1336</f>
        <v>b444d608-a7ec-4a3d-b25b-e182bde9cdca</v>
      </c>
      <c r="B1336" s="3">
        <f>Raw_Data!B1336</f>
        <v>51</v>
      </c>
      <c r="C1336" s="3" t="str">
        <f>Raw_Data!C1336</f>
        <v>Male</v>
      </c>
      <c r="D1336" s="3" t="str">
        <f>Raw_Data!D1336</f>
        <v>Premium</v>
      </c>
      <c r="E1336" s="3">
        <f>Raw_Data!E1336</f>
        <v>7.8</v>
      </c>
      <c r="F1336" s="3">
        <f>Raw_Data!F1336</f>
        <v>59</v>
      </c>
      <c r="G1336" s="3" t="str">
        <f>Raw_Data!G1336</f>
        <v>North America</v>
      </c>
      <c r="H1336" s="3" t="str">
        <f>Raw_Data!H1336</f>
        <v>Desktop</v>
      </c>
      <c r="I1336" s="3">
        <f>Raw_Data!I1336</f>
        <v>17.989999999999998</v>
      </c>
      <c r="J1336" s="3">
        <f>Raw_Data!J1336</f>
        <v>1</v>
      </c>
      <c r="K1336" s="3" t="str">
        <f>Raw_Data!K1336</f>
        <v>Debit Card</v>
      </c>
      <c r="L1336" s="3">
        <f>Raw_Data!L1336</f>
        <v>2</v>
      </c>
      <c r="M1336" s="3">
        <f>Raw_Data!M1336</f>
        <v>0.13</v>
      </c>
      <c r="N1336" s="3" t="str">
        <f>Raw_Data!N1336</f>
        <v>Romance</v>
      </c>
      <c r="O1336" s="3" t="str">
        <f t="shared" si="200"/>
        <v>45-54</v>
      </c>
      <c r="P1336" s="3" t="str">
        <f t="shared" si="201"/>
        <v>&lt;10h</v>
      </c>
      <c r="Q1336" s="3" t="str">
        <f t="shared" si="202"/>
        <v>46-60d</v>
      </c>
      <c r="R1336" s="3" t="str">
        <f t="shared" si="203"/>
        <v>Low</v>
      </c>
      <c r="S1336" s="3" t="str">
        <f t="shared" si="204"/>
        <v>High</v>
      </c>
      <c r="T1336" s="3" t="str">
        <f t="shared" si="205"/>
        <v>Churned</v>
      </c>
      <c r="U1336" s="4">
        <f>1/(1+EXP(-(Predictive_Model!$B$5+((B1336-Predictive_Model!$B$20)/Predictive_Model!$C$20)*Predictive_Model!$D$20+((E1336-Predictive_Model!$B$21)/Predictive_Model!$C$21)*Predictive_Model!$D$21+((F1336-Predictive_Model!$B$22)/Predictive_Model!$C$22)*Predictive_Model!$D$22+((I1336-Predictive_Model!$B$23)/Predictive_Model!$C$23)*Predictive_Model!$D$23+((L1336-Predictive_Model!$B$24)/Predictive_Model!$C$24)*Predictive_Model!$D$24+((M1336-Predictive_Model!$B$25)/Predictive_Model!$C$25)*Predictive_Model!$D$25+IF(C1336="Male",Predictive_Model!$D$31,IF(C1336="Other",Predictive_Model!$D$32,0))+IF(D1336="Premium",Predictive_Model!$D$34,IF(D1336="Standard",Predictive_Model!$D$35,0))+IF(G1336="Asia",Predictive_Model!$D$37,IF(G1336="Europe",Predictive_Model!$D$38,IF(G1336="North America",Predictive_Model!$D$39,IF(G1336="Oceania",Predictive_Model!$D$40,IF(G1336="South America",Predictive_Model!$D$41,0)))))+IF(H1336="Laptop",Predictive_Model!$D$43,IF(H1336="Mobile",Predictive_Model!$D$44,IF(H1336="TV",Predictive_Model!$D$45,IF(H1336="Tablet",Predictive_Model!$D$46,0))))+IF(K1336="Crypto",Predictive_Model!$D$48,IF(K1336="Debit Card",Predictive_Model!$D$49,IF(K1336="Gift Card",Predictive_Model!$D$50,IF(K1336="PayPal",Predictive_Model!$D$51,0))))+IF(N1336="Comedy",Predictive_Model!$D$53,IF(N1336="Documentary",Predictive_Model!$D$54,IF(N1336="Drama",Predictive_Model!$D$55,IF(N1336="Horror",Predictive_Model!$D$56,IF(N1336="Romance",Predictive_Model!$D$57,IF(N1336="Sci-Fi",Predictive_Model!$D$58,0)))))))))</f>
        <v>0.99693059835914966</v>
      </c>
      <c r="V1336" s="3" t="str">
        <f t="shared" si="206"/>
        <v>Critical</v>
      </c>
      <c r="W1336" s="6">
        <f t="shared" si="207"/>
        <v>17.989999999999998</v>
      </c>
      <c r="X1336" s="3" t="str">
        <f t="shared" si="208"/>
        <v>Priority 1</v>
      </c>
      <c r="Y1336" s="3" t="str">
        <f t="shared" si="209"/>
        <v>OK</v>
      </c>
    </row>
    <row r="1337" spans="1:25" x14ac:dyDescent="0.25">
      <c r="A1337" s="3" t="str">
        <f>Raw_Data!A1337</f>
        <v>70c22bdb-e226-4a53-b2da-5f00c9873c5c</v>
      </c>
      <c r="B1337" s="3">
        <f>Raw_Data!B1337</f>
        <v>47</v>
      </c>
      <c r="C1337" s="3" t="str">
        <f>Raw_Data!C1337</f>
        <v>Other</v>
      </c>
      <c r="D1337" s="3" t="str">
        <f>Raw_Data!D1337</f>
        <v>Basic</v>
      </c>
      <c r="E1337" s="3">
        <f>Raw_Data!E1337</f>
        <v>3.64</v>
      </c>
      <c r="F1337" s="3">
        <f>Raw_Data!F1337</f>
        <v>15</v>
      </c>
      <c r="G1337" s="3" t="str">
        <f>Raw_Data!G1337</f>
        <v>Oceania</v>
      </c>
      <c r="H1337" s="3" t="str">
        <f>Raw_Data!H1337</f>
        <v>Mobile</v>
      </c>
      <c r="I1337" s="3">
        <f>Raw_Data!I1337</f>
        <v>8.99</v>
      </c>
      <c r="J1337" s="3">
        <f>Raw_Data!J1337</f>
        <v>1</v>
      </c>
      <c r="K1337" s="3" t="str">
        <f>Raw_Data!K1337</f>
        <v>Crypto</v>
      </c>
      <c r="L1337" s="3">
        <f>Raw_Data!L1337</f>
        <v>4</v>
      </c>
      <c r="M1337" s="3">
        <f>Raw_Data!M1337</f>
        <v>0.23</v>
      </c>
      <c r="N1337" s="3" t="str">
        <f>Raw_Data!N1337</f>
        <v>Drama</v>
      </c>
      <c r="O1337" s="3" t="str">
        <f t="shared" si="200"/>
        <v>45-54</v>
      </c>
      <c r="P1337" s="3" t="str">
        <f t="shared" si="201"/>
        <v>&lt;10h</v>
      </c>
      <c r="Q1337" s="3" t="str">
        <f t="shared" si="202"/>
        <v>8-21d</v>
      </c>
      <c r="R1337" s="3" t="str">
        <f t="shared" si="203"/>
        <v>Medium</v>
      </c>
      <c r="S1337" s="3" t="str">
        <f t="shared" si="204"/>
        <v>Low</v>
      </c>
      <c r="T1337" s="3" t="str">
        <f t="shared" si="205"/>
        <v>Churned</v>
      </c>
      <c r="U1337" s="4">
        <f>1/(1+EXP(-(Predictive_Model!$B$5+((B1337-Predictive_Model!$B$20)/Predictive_Model!$C$20)*Predictive_Model!$D$20+((E1337-Predictive_Model!$B$21)/Predictive_Model!$C$21)*Predictive_Model!$D$21+((F1337-Predictive_Model!$B$22)/Predictive_Model!$C$22)*Predictive_Model!$D$22+((I1337-Predictive_Model!$B$23)/Predictive_Model!$C$23)*Predictive_Model!$D$23+((L1337-Predictive_Model!$B$24)/Predictive_Model!$C$24)*Predictive_Model!$D$24+((M1337-Predictive_Model!$B$25)/Predictive_Model!$C$25)*Predictive_Model!$D$25+IF(C1337="Male",Predictive_Model!$D$31,IF(C1337="Other",Predictive_Model!$D$32,0))+IF(D1337="Premium",Predictive_Model!$D$34,IF(D1337="Standard",Predictive_Model!$D$35,0))+IF(G1337="Asia",Predictive_Model!$D$37,IF(G1337="Europe",Predictive_Model!$D$38,IF(G1337="North America",Predictive_Model!$D$39,IF(G1337="Oceania",Predictive_Model!$D$40,IF(G1337="South America",Predictive_Model!$D$41,0)))))+IF(H1337="Laptop",Predictive_Model!$D$43,IF(H1337="Mobile",Predictive_Model!$D$44,IF(H1337="TV",Predictive_Model!$D$45,IF(H1337="Tablet",Predictive_Model!$D$46,0))))+IF(K1337="Crypto",Predictive_Model!$D$48,IF(K1337="Debit Card",Predictive_Model!$D$49,IF(K1337="Gift Card",Predictive_Model!$D$50,IF(K1337="PayPal",Predictive_Model!$D$51,0))))+IF(N1337="Comedy",Predictive_Model!$D$53,IF(N1337="Documentary",Predictive_Model!$D$54,IF(N1337="Drama",Predictive_Model!$D$55,IF(N1337="Horror",Predictive_Model!$D$56,IF(N1337="Romance",Predictive_Model!$D$57,IF(N1337="Sci-Fi",Predictive_Model!$D$58,0)))))))))</f>
        <v>0.98821149899265426</v>
      </c>
      <c r="V1337" s="3" t="str">
        <f t="shared" si="206"/>
        <v>Critical</v>
      </c>
      <c r="W1337" s="6">
        <f t="shared" si="207"/>
        <v>8.99</v>
      </c>
      <c r="X1337" s="3" t="str">
        <f t="shared" si="208"/>
        <v>Priority 2</v>
      </c>
      <c r="Y1337" s="3" t="str">
        <f t="shared" si="209"/>
        <v>OK</v>
      </c>
    </row>
    <row r="1338" spans="1:25" x14ac:dyDescent="0.25">
      <c r="A1338" s="3" t="str">
        <f>Raw_Data!A1338</f>
        <v>e5d91451-1d12-4a01-a042-87b0f22cc66b</v>
      </c>
      <c r="B1338" s="3">
        <f>Raw_Data!B1338</f>
        <v>42</v>
      </c>
      <c r="C1338" s="3" t="str">
        <f>Raw_Data!C1338</f>
        <v>Male</v>
      </c>
      <c r="D1338" s="3" t="str">
        <f>Raw_Data!D1338</f>
        <v>Premium</v>
      </c>
      <c r="E1338" s="3">
        <f>Raw_Data!E1338</f>
        <v>16.37</v>
      </c>
      <c r="F1338" s="3">
        <f>Raw_Data!F1338</f>
        <v>45</v>
      </c>
      <c r="G1338" s="3" t="str">
        <f>Raw_Data!G1338</f>
        <v>Asia</v>
      </c>
      <c r="H1338" s="3" t="str">
        <f>Raw_Data!H1338</f>
        <v>Desktop</v>
      </c>
      <c r="I1338" s="3">
        <f>Raw_Data!I1338</f>
        <v>17.989999999999998</v>
      </c>
      <c r="J1338" s="3">
        <f>Raw_Data!J1338</f>
        <v>0</v>
      </c>
      <c r="K1338" s="3" t="str">
        <f>Raw_Data!K1338</f>
        <v>Debit Card</v>
      </c>
      <c r="L1338" s="3">
        <f>Raw_Data!L1338</f>
        <v>4</v>
      </c>
      <c r="M1338" s="3">
        <f>Raw_Data!M1338</f>
        <v>0.36</v>
      </c>
      <c r="N1338" s="3" t="str">
        <f>Raw_Data!N1338</f>
        <v>Comedy</v>
      </c>
      <c r="O1338" s="3" t="str">
        <f t="shared" si="200"/>
        <v>35-44</v>
      </c>
      <c r="P1338" s="3" t="str">
        <f t="shared" si="201"/>
        <v>10-24h</v>
      </c>
      <c r="Q1338" s="3" t="str">
        <f t="shared" si="202"/>
        <v>22-45d</v>
      </c>
      <c r="R1338" s="3" t="str">
        <f t="shared" si="203"/>
        <v>Medium</v>
      </c>
      <c r="S1338" s="3" t="str">
        <f t="shared" si="204"/>
        <v>High</v>
      </c>
      <c r="T1338" s="3" t="str">
        <f t="shared" si="205"/>
        <v>Active</v>
      </c>
      <c r="U1338" s="4">
        <f>1/(1+EXP(-(Predictive_Model!$B$5+((B1338-Predictive_Model!$B$20)/Predictive_Model!$C$20)*Predictive_Model!$D$20+((E1338-Predictive_Model!$B$21)/Predictive_Model!$C$21)*Predictive_Model!$D$21+((F1338-Predictive_Model!$B$22)/Predictive_Model!$C$22)*Predictive_Model!$D$22+((I1338-Predictive_Model!$B$23)/Predictive_Model!$C$23)*Predictive_Model!$D$23+((L1338-Predictive_Model!$B$24)/Predictive_Model!$C$24)*Predictive_Model!$D$24+((M1338-Predictive_Model!$B$25)/Predictive_Model!$C$25)*Predictive_Model!$D$25+IF(C1338="Male",Predictive_Model!$D$31,IF(C1338="Other",Predictive_Model!$D$32,0))+IF(D1338="Premium",Predictive_Model!$D$34,IF(D1338="Standard",Predictive_Model!$D$35,0))+IF(G1338="Asia",Predictive_Model!$D$37,IF(G1338="Europe",Predictive_Model!$D$38,IF(G1338="North America",Predictive_Model!$D$39,IF(G1338="Oceania",Predictive_Model!$D$40,IF(G1338="South America",Predictive_Model!$D$41,0)))))+IF(H1338="Laptop",Predictive_Model!$D$43,IF(H1338="Mobile",Predictive_Model!$D$44,IF(H1338="TV",Predictive_Model!$D$45,IF(H1338="Tablet",Predictive_Model!$D$46,0))))+IF(K1338="Crypto",Predictive_Model!$D$48,IF(K1338="Debit Card",Predictive_Model!$D$49,IF(K1338="Gift Card",Predictive_Model!$D$50,IF(K1338="PayPal",Predictive_Model!$D$51,0))))+IF(N1338="Comedy",Predictive_Model!$D$53,IF(N1338="Documentary",Predictive_Model!$D$54,IF(N1338="Drama",Predictive_Model!$D$55,IF(N1338="Horror",Predictive_Model!$D$56,IF(N1338="Romance",Predictive_Model!$D$57,IF(N1338="Sci-Fi",Predictive_Model!$D$58,0)))))))))</f>
        <v>0.27132571168665132</v>
      </c>
      <c r="V1338" s="3" t="str">
        <f t="shared" si="206"/>
        <v>Medium</v>
      </c>
      <c r="W1338" s="6">
        <f t="shared" si="207"/>
        <v>4.8811495532428566</v>
      </c>
      <c r="X1338" s="3" t="str">
        <f t="shared" si="208"/>
        <v>Monitor</v>
      </c>
      <c r="Y1338" s="3" t="str">
        <f t="shared" si="209"/>
        <v>OK</v>
      </c>
    </row>
    <row r="1339" spans="1:25" x14ac:dyDescent="0.25">
      <c r="A1339" s="3" t="str">
        <f>Raw_Data!A1339</f>
        <v>a6d3a561-5aff-4eb2-b18a-60064af4a2c4</v>
      </c>
      <c r="B1339" s="3">
        <f>Raw_Data!B1339</f>
        <v>60</v>
      </c>
      <c r="C1339" s="3" t="str">
        <f>Raw_Data!C1339</f>
        <v>Other</v>
      </c>
      <c r="D1339" s="3" t="str">
        <f>Raw_Data!D1339</f>
        <v>Standard</v>
      </c>
      <c r="E1339" s="3">
        <f>Raw_Data!E1339</f>
        <v>3.29</v>
      </c>
      <c r="F1339" s="3">
        <f>Raw_Data!F1339</f>
        <v>50</v>
      </c>
      <c r="G1339" s="3" t="str">
        <f>Raw_Data!G1339</f>
        <v>South America</v>
      </c>
      <c r="H1339" s="3" t="str">
        <f>Raw_Data!H1339</f>
        <v>TV</v>
      </c>
      <c r="I1339" s="3">
        <f>Raw_Data!I1339</f>
        <v>13.99</v>
      </c>
      <c r="J1339" s="3">
        <f>Raw_Data!J1339</f>
        <v>1</v>
      </c>
      <c r="K1339" s="3" t="str">
        <f>Raw_Data!K1339</f>
        <v>Crypto</v>
      </c>
      <c r="L1339" s="3">
        <f>Raw_Data!L1339</f>
        <v>3</v>
      </c>
      <c r="M1339" s="3">
        <f>Raw_Data!M1339</f>
        <v>0.06</v>
      </c>
      <c r="N1339" s="3" t="str">
        <f>Raw_Data!N1339</f>
        <v>Horror</v>
      </c>
      <c r="O1339" s="3" t="str">
        <f t="shared" si="200"/>
        <v>55-70</v>
      </c>
      <c r="P1339" s="3" t="str">
        <f t="shared" si="201"/>
        <v>&lt;10h</v>
      </c>
      <c r="Q1339" s="3" t="str">
        <f t="shared" si="202"/>
        <v>46-60d</v>
      </c>
      <c r="R1339" s="3" t="str">
        <f t="shared" si="203"/>
        <v>Low</v>
      </c>
      <c r="S1339" s="3" t="str">
        <f t="shared" si="204"/>
        <v>Mid</v>
      </c>
      <c r="T1339" s="3" t="str">
        <f t="shared" si="205"/>
        <v>Churned</v>
      </c>
      <c r="U1339" s="4">
        <f>1/(1+EXP(-(Predictive_Model!$B$5+((B1339-Predictive_Model!$B$20)/Predictive_Model!$C$20)*Predictive_Model!$D$20+((E1339-Predictive_Model!$B$21)/Predictive_Model!$C$21)*Predictive_Model!$D$21+((F1339-Predictive_Model!$B$22)/Predictive_Model!$C$22)*Predictive_Model!$D$22+((I1339-Predictive_Model!$B$23)/Predictive_Model!$C$23)*Predictive_Model!$D$23+((L1339-Predictive_Model!$B$24)/Predictive_Model!$C$24)*Predictive_Model!$D$24+((M1339-Predictive_Model!$B$25)/Predictive_Model!$C$25)*Predictive_Model!$D$25+IF(C1339="Male",Predictive_Model!$D$31,IF(C1339="Other",Predictive_Model!$D$32,0))+IF(D1339="Premium",Predictive_Model!$D$34,IF(D1339="Standard",Predictive_Model!$D$35,0))+IF(G1339="Asia",Predictive_Model!$D$37,IF(G1339="Europe",Predictive_Model!$D$38,IF(G1339="North America",Predictive_Model!$D$39,IF(G1339="Oceania",Predictive_Model!$D$40,IF(G1339="South America",Predictive_Model!$D$41,0)))))+IF(H1339="Laptop",Predictive_Model!$D$43,IF(H1339="Mobile",Predictive_Model!$D$44,IF(H1339="TV",Predictive_Model!$D$45,IF(H1339="Tablet",Predictive_Model!$D$46,0))))+IF(K1339="Crypto",Predictive_Model!$D$48,IF(K1339="Debit Card",Predictive_Model!$D$49,IF(K1339="Gift Card",Predictive_Model!$D$50,IF(K1339="PayPal",Predictive_Model!$D$51,0))))+IF(N1339="Comedy",Predictive_Model!$D$53,IF(N1339="Documentary",Predictive_Model!$D$54,IF(N1339="Drama",Predictive_Model!$D$55,IF(N1339="Horror",Predictive_Model!$D$56,IF(N1339="Romance",Predictive_Model!$D$57,IF(N1339="Sci-Fi",Predictive_Model!$D$58,0)))))))))</f>
        <v>0.99920371935530505</v>
      </c>
      <c r="V1339" s="3" t="str">
        <f t="shared" si="206"/>
        <v>Critical</v>
      </c>
      <c r="W1339" s="6">
        <f t="shared" si="207"/>
        <v>13.99</v>
      </c>
      <c r="X1339" s="3" t="str">
        <f t="shared" si="208"/>
        <v>Priority 2</v>
      </c>
      <c r="Y1339" s="3" t="str">
        <f t="shared" si="209"/>
        <v>OK</v>
      </c>
    </row>
    <row r="1340" spans="1:25" x14ac:dyDescent="0.25">
      <c r="A1340" s="3" t="str">
        <f>Raw_Data!A1340</f>
        <v>391709dc-2122-409e-9e2c-0bcf6f96d131</v>
      </c>
      <c r="B1340" s="3">
        <f>Raw_Data!B1340</f>
        <v>19</v>
      </c>
      <c r="C1340" s="3" t="str">
        <f>Raw_Data!C1340</f>
        <v>Male</v>
      </c>
      <c r="D1340" s="3" t="str">
        <f>Raw_Data!D1340</f>
        <v>Premium</v>
      </c>
      <c r="E1340" s="3">
        <f>Raw_Data!E1340</f>
        <v>1.98</v>
      </c>
      <c r="F1340" s="3">
        <f>Raw_Data!F1340</f>
        <v>26</v>
      </c>
      <c r="G1340" s="3" t="str">
        <f>Raw_Data!G1340</f>
        <v>Asia</v>
      </c>
      <c r="H1340" s="3" t="str">
        <f>Raw_Data!H1340</f>
        <v>Laptop</v>
      </c>
      <c r="I1340" s="3">
        <f>Raw_Data!I1340</f>
        <v>17.989999999999998</v>
      </c>
      <c r="J1340" s="3">
        <f>Raw_Data!J1340</f>
        <v>0</v>
      </c>
      <c r="K1340" s="3" t="str">
        <f>Raw_Data!K1340</f>
        <v>PayPal</v>
      </c>
      <c r="L1340" s="3">
        <f>Raw_Data!L1340</f>
        <v>4</v>
      </c>
      <c r="M1340" s="3">
        <f>Raw_Data!M1340</f>
        <v>7.0000000000000007E-2</v>
      </c>
      <c r="N1340" s="3" t="str">
        <f>Raw_Data!N1340</f>
        <v>Horror</v>
      </c>
      <c r="O1340" s="3" t="str">
        <f t="shared" si="200"/>
        <v>18-24</v>
      </c>
      <c r="P1340" s="3" t="str">
        <f t="shared" si="201"/>
        <v>&lt;10h</v>
      </c>
      <c r="Q1340" s="3" t="str">
        <f t="shared" si="202"/>
        <v>22-45d</v>
      </c>
      <c r="R1340" s="3" t="str">
        <f t="shared" si="203"/>
        <v>Medium</v>
      </c>
      <c r="S1340" s="3" t="str">
        <f t="shared" si="204"/>
        <v>High</v>
      </c>
      <c r="T1340" s="3" t="str">
        <f t="shared" si="205"/>
        <v>Active</v>
      </c>
      <c r="U1340" s="4">
        <f>1/(1+EXP(-(Predictive_Model!$B$5+((B1340-Predictive_Model!$B$20)/Predictive_Model!$C$20)*Predictive_Model!$D$20+((E1340-Predictive_Model!$B$21)/Predictive_Model!$C$21)*Predictive_Model!$D$21+((F1340-Predictive_Model!$B$22)/Predictive_Model!$C$22)*Predictive_Model!$D$22+((I1340-Predictive_Model!$B$23)/Predictive_Model!$C$23)*Predictive_Model!$D$23+((L1340-Predictive_Model!$B$24)/Predictive_Model!$C$24)*Predictive_Model!$D$24+((M1340-Predictive_Model!$B$25)/Predictive_Model!$C$25)*Predictive_Model!$D$25+IF(C1340="Male",Predictive_Model!$D$31,IF(C1340="Other",Predictive_Model!$D$32,0))+IF(D1340="Premium",Predictive_Model!$D$34,IF(D1340="Standard",Predictive_Model!$D$35,0))+IF(G1340="Asia",Predictive_Model!$D$37,IF(G1340="Europe",Predictive_Model!$D$38,IF(G1340="North America",Predictive_Model!$D$39,IF(G1340="Oceania",Predictive_Model!$D$40,IF(G1340="South America",Predictive_Model!$D$41,0)))))+IF(H1340="Laptop",Predictive_Model!$D$43,IF(H1340="Mobile",Predictive_Model!$D$44,IF(H1340="TV",Predictive_Model!$D$45,IF(H1340="Tablet",Predictive_Model!$D$46,0))))+IF(K1340="Crypto",Predictive_Model!$D$48,IF(K1340="Debit Card",Predictive_Model!$D$49,IF(K1340="Gift Card",Predictive_Model!$D$50,IF(K1340="PayPal",Predictive_Model!$D$51,0))))+IF(N1340="Comedy",Predictive_Model!$D$53,IF(N1340="Documentary",Predictive_Model!$D$54,IF(N1340="Drama",Predictive_Model!$D$55,IF(N1340="Horror",Predictive_Model!$D$56,IF(N1340="Romance",Predictive_Model!$D$57,IF(N1340="Sci-Fi",Predictive_Model!$D$58,0)))))))))</f>
        <v>0.84389397445762582</v>
      </c>
      <c r="V1340" s="3" t="str">
        <f t="shared" si="206"/>
        <v>Critical</v>
      </c>
      <c r="W1340" s="6">
        <f t="shared" si="207"/>
        <v>15.181652600492686</v>
      </c>
      <c r="X1340" s="3" t="str">
        <f t="shared" si="208"/>
        <v>Priority 1</v>
      </c>
      <c r="Y1340" s="3" t="str">
        <f t="shared" si="209"/>
        <v>OK</v>
      </c>
    </row>
    <row r="1341" spans="1:25" x14ac:dyDescent="0.25">
      <c r="A1341" s="3" t="str">
        <f>Raw_Data!A1341</f>
        <v>2995e5e8-b8e9-40d6-b211-a261528128d7</v>
      </c>
      <c r="B1341" s="3">
        <f>Raw_Data!B1341</f>
        <v>61</v>
      </c>
      <c r="C1341" s="3" t="str">
        <f>Raw_Data!C1341</f>
        <v>Male</v>
      </c>
      <c r="D1341" s="3" t="str">
        <f>Raw_Data!D1341</f>
        <v>Premium</v>
      </c>
      <c r="E1341" s="3">
        <f>Raw_Data!E1341</f>
        <v>5.31</v>
      </c>
      <c r="F1341" s="3">
        <f>Raw_Data!F1341</f>
        <v>25</v>
      </c>
      <c r="G1341" s="3" t="str">
        <f>Raw_Data!G1341</f>
        <v>Europe</v>
      </c>
      <c r="H1341" s="3" t="str">
        <f>Raw_Data!H1341</f>
        <v>Laptop</v>
      </c>
      <c r="I1341" s="3">
        <f>Raw_Data!I1341</f>
        <v>17.989999999999998</v>
      </c>
      <c r="J1341" s="3">
        <f>Raw_Data!J1341</f>
        <v>0</v>
      </c>
      <c r="K1341" s="3" t="str">
        <f>Raw_Data!K1341</f>
        <v>Gift Card</v>
      </c>
      <c r="L1341" s="3">
        <f>Raw_Data!L1341</f>
        <v>3</v>
      </c>
      <c r="M1341" s="3">
        <f>Raw_Data!M1341</f>
        <v>0.2</v>
      </c>
      <c r="N1341" s="3" t="str">
        <f>Raw_Data!N1341</f>
        <v>Sci-Fi</v>
      </c>
      <c r="O1341" s="3" t="str">
        <f t="shared" si="200"/>
        <v>55-70</v>
      </c>
      <c r="P1341" s="3" t="str">
        <f t="shared" si="201"/>
        <v>&lt;10h</v>
      </c>
      <c r="Q1341" s="3" t="str">
        <f t="shared" si="202"/>
        <v>22-45d</v>
      </c>
      <c r="R1341" s="3" t="str">
        <f t="shared" si="203"/>
        <v>Medium</v>
      </c>
      <c r="S1341" s="3" t="str">
        <f t="shared" si="204"/>
        <v>High</v>
      </c>
      <c r="T1341" s="3" t="str">
        <f t="shared" si="205"/>
        <v>Active</v>
      </c>
      <c r="U1341" s="4">
        <f>1/(1+EXP(-(Predictive_Model!$B$5+((B1341-Predictive_Model!$B$20)/Predictive_Model!$C$20)*Predictive_Model!$D$20+((E1341-Predictive_Model!$B$21)/Predictive_Model!$C$21)*Predictive_Model!$D$21+((F1341-Predictive_Model!$B$22)/Predictive_Model!$C$22)*Predictive_Model!$D$22+((I1341-Predictive_Model!$B$23)/Predictive_Model!$C$23)*Predictive_Model!$D$23+((L1341-Predictive_Model!$B$24)/Predictive_Model!$C$24)*Predictive_Model!$D$24+((M1341-Predictive_Model!$B$25)/Predictive_Model!$C$25)*Predictive_Model!$D$25+IF(C1341="Male",Predictive_Model!$D$31,IF(C1341="Other",Predictive_Model!$D$32,0))+IF(D1341="Premium",Predictive_Model!$D$34,IF(D1341="Standard",Predictive_Model!$D$35,0))+IF(G1341="Asia",Predictive_Model!$D$37,IF(G1341="Europe",Predictive_Model!$D$38,IF(G1341="North America",Predictive_Model!$D$39,IF(G1341="Oceania",Predictive_Model!$D$40,IF(G1341="South America",Predictive_Model!$D$41,0)))))+IF(H1341="Laptop",Predictive_Model!$D$43,IF(H1341="Mobile",Predictive_Model!$D$44,IF(H1341="TV",Predictive_Model!$D$45,IF(H1341="Tablet",Predictive_Model!$D$46,0))))+IF(K1341="Crypto",Predictive_Model!$D$48,IF(K1341="Debit Card",Predictive_Model!$D$49,IF(K1341="Gift Card",Predictive_Model!$D$50,IF(K1341="PayPal",Predictive_Model!$D$51,0))))+IF(N1341="Comedy",Predictive_Model!$D$53,IF(N1341="Documentary",Predictive_Model!$D$54,IF(N1341="Drama",Predictive_Model!$D$55,IF(N1341="Horror",Predictive_Model!$D$56,IF(N1341="Romance",Predictive_Model!$D$57,IF(N1341="Sci-Fi",Predictive_Model!$D$58,0)))))))))</f>
        <v>0.84323842551970629</v>
      </c>
      <c r="V1341" s="3" t="str">
        <f t="shared" si="206"/>
        <v>Critical</v>
      </c>
      <c r="W1341" s="6">
        <f t="shared" si="207"/>
        <v>15.169859275099515</v>
      </c>
      <c r="X1341" s="3" t="str">
        <f t="shared" si="208"/>
        <v>Priority 1</v>
      </c>
      <c r="Y1341" s="3" t="str">
        <f t="shared" si="209"/>
        <v>OK</v>
      </c>
    </row>
    <row r="1342" spans="1:25" x14ac:dyDescent="0.25">
      <c r="A1342" s="3" t="str">
        <f>Raw_Data!A1342</f>
        <v>a1b7828b-5601-4a18-b19c-fe7268dd5a15</v>
      </c>
      <c r="B1342" s="3">
        <f>Raw_Data!B1342</f>
        <v>68</v>
      </c>
      <c r="C1342" s="3" t="str">
        <f>Raw_Data!C1342</f>
        <v>Female</v>
      </c>
      <c r="D1342" s="3" t="str">
        <f>Raw_Data!D1342</f>
        <v>Premium</v>
      </c>
      <c r="E1342" s="3">
        <f>Raw_Data!E1342</f>
        <v>41.2</v>
      </c>
      <c r="F1342" s="3">
        <f>Raw_Data!F1342</f>
        <v>30</v>
      </c>
      <c r="G1342" s="3" t="str">
        <f>Raw_Data!G1342</f>
        <v>Oceania</v>
      </c>
      <c r="H1342" s="3" t="str">
        <f>Raw_Data!H1342</f>
        <v>Tablet</v>
      </c>
      <c r="I1342" s="3">
        <f>Raw_Data!I1342</f>
        <v>17.989999999999998</v>
      </c>
      <c r="J1342" s="3">
        <f>Raw_Data!J1342</f>
        <v>0</v>
      </c>
      <c r="K1342" s="3" t="str">
        <f>Raw_Data!K1342</f>
        <v>Gift Card</v>
      </c>
      <c r="L1342" s="3">
        <f>Raw_Data!L1342</f>
        <v>5</v>
      </c>
      <c r="M1342" s="3">
        <f>Raw_Data!M1342</f>
        <v>1.33</v>
      </c>
      <c r="N1342" s="3" t="str">
        <f>Raw_Data!N1342</f>
        <v>Comedy</v>
      </c>
      <c r="O1342" s="3" t="str">
        <f t="shared" si="200"/>
        <v>55-70</v>
      </c>
      <c r="P1342" s="3" t="str">
        <f t="shared" si="201"/>
        <v>25-49h</v>
      </c>
      <c r="Q1342" s="3" t="str">
        <f t="shared" si="202"/>
        <v>22-45d</v>
      </c>
      <c r="R1342" s="3" t="str">
        <f t="shared" si="203"/>
        <v>Medium</v>
      </c>
      <c r="S1342" s="3" t="str">
        <f t="shared" si="204"/>
        <v>High</v>
      </c>
      <c r="T1342" s="3" t="str">
        <f t="shared" si="205"/>
        <v>Active</v>
      </c>
      <c r="U1342" s="4">
        <f>1/(1+EXP(-(Predictive_Model!$B$5+((B1342-Predictive_Model!$B$20)/Predictive_Model!$C$20)*Predictive_Model!$D$20+((E1342-Predictive_Model!$B$21)/Predictive_Model!$C$21)*Predictive_Model!$D$21+((F1342-Predictive_Model!$B$22)/Predictive_Model!$C$22)*Predictive_Model!$D$22+((I1342-Predictive_Model!$B$23)/Predictive_Model!$C$23)*Predictive_Model!$D$23+((L1342-Predictive_Model!$B$24)/Predictive_Model!$C$24)*Predictive_Model!$D$24+((M1342-Predictive_Model!$B$25)/Predictive_Model!$C$25)*Predictive_Model!$D$25+IF(C1342="Male",Predictive_Model!$D$31,IF(C1342="Other",Predictive_Model!$D$32,0))+IF(D1342="Premium",Predictive_Model!$D$34,IF(D1342="Standard",Predictive_Model!$D$35,0))+IF(G1342="Asia",Predictive_Model!$D$37,IF(G1342="Europe",Predictive_Model!$D$38,IF(G1342="North America",Predictive_Model!$D$39,IF(G1342="Oceania",Predictive_Model!$D$40,IF(G1342="South America",Predictive_Model!$D$41,0)))))+IF(H1342="Laptop",Predictive_Model!$D$43,IF(H1342="Mobile",Predictive_Model!$D$44,IF(H1342="TV",Predictive_Model!$D$45,IF(H1342="Tablet",Predictive_Model!$D$46,0))))+IF(K1342="Crypto",Predictive_Model!$D$48,IF(K1342="Debit Card",Predictive_Model!$D$49,IF(K1342="Gift Card",Predictive_Model!$D$50,IF(K1342="PayPal",Predictive_Model!$D$51,0))))+IF(N1342="Comedy",Predictive_Model!$D$53,IF(N1342="Documentary",Predictive_Model!$D$54,IF(N1342="Drama",Predictive_Model!$D$55,IF(N1342="Horror",Predictive_Model!$D$56,IF(N1342="Romance",Predictive_Model!$D$57,IF(N1342="Sci-Fi",Predictive_Model!$D$58,0)))))))))</f>
        <v>2.128298673916108E-5</v>
      </c>
      <c r="V1342" s="3" t="str">
        <f t="shared" si="206"/>
        <v>Low</v>
      </c>
      <c r="W1342" s="6">
        <f t="shared" si="207"/>
        <v>3.8288093143750779E-4</v>
      </c>
      <c r="X1342" s="3" t="str">
        <f t="shared" si="208"/>
        <v>Monitor</v>
      </c>
      <c r="Y1342" s="3" t="str">
        <f t="shared" si="209"/>
        <v>OK</v>
      </c>
    </row>
    <row r="1343" spans="1:25" x14ac:dyDescent="0.25">
      <c r="A1343" s="3" t="str">
        <f>Raw_Data!A1343</f>
        <v>49b003fa-4997-4af1-90e2-c4f8ee1f1779</v>
      </c>
      <c r="B1343" s="3">
        <f>Raw_Data!B1343</f>
        <v>44</v>
      </c>
      <c r="C1343" s="3" t="str">
        <f>Raw_Data!C1343</f>
        <v>Male</v>
      </c>
      <c r="D1343" s="3" t="str">
        <f>Raw_Data!D1343</f>
        <v>Standard</v>
      </c>
      <c r="E1343" s="3">
        <f>Raw_Data!E1343</f>
        <v>1.05</v>
      </c>
      <c r="F1343" s="3">
        <f>Raw_Data!F1343</f>
        <v>18</v>
      </c>
      <c r="G1343" s="3" t="str">
        <f>Raw_Data!G1343</f>
        <v>Africa</v>
      </c>
      <c r="H1343" s="3" t="str">
        <f>Raw_Data!H1343</f>
        <v>Tablet</v>
      </c>
      <c r="I1343" s="3">
        <f>Raw_Data!I1343</f>
        <v>13.99</v>
      </c>
      <c r="J1343" s="3">
        <f>Raw_Data!J1343</f>
        <v>1</v>
      </c>
      <c r="K1343" s="3" t="str">
        <f>Raw_Data!K1343</f>
        <v>PayPal</v>
      </c>
      <c r="L1343" s="3">
        <f>Raw_Data!L1343</f>
        <v>3</v>
      </c>
      <c r="M1343" s="3">
        <f>Raw_Data!M1343</f>
        <v>0.06</v>
      </c>
      <c r="N1343" s="3" t="str">
        <f>Raw_Data!N1343</f>
        <v>Drama</v>
      </c>
      <c r="O1343" s="3" t="str">
        <f t="shared" si="200"/>
        <v>35-44</v>
      </c>
      <c r="P1343" s="3" t="str">
        <f t="shared" si="201"/>
        <v>&lt;10h</v>
      </c>
      <c r="Q1343" s="3" t="str">
        <f t="shared" si="202"/>
        <v>8-21d</v>
      </c>
      <c r="R1343" s="3" t="str">
        <f t="shared" si="203"/>
        <v>Medium</v>
      </c>
      <c r="S1343" s="3" t="str">
        <f t="shared" si="204"/>
        <v>Mid</v>
      </c>
      <c r="T1343" s="3" t="str">
        <f t="shared" si="205"/>
        <v>Churned</v>
      </c>
      <c r="U1343" s="4">
        <f>1/(1+EXP(-(Predictive_Model!$B$5+((B1343-Predictive_Model!$B$20)/Predictive_Model!$C$20)*Predictive_Model!$D$20+((E1343-Predictive_Model!$B$21)/Predictive_Model!$C$21)*Predictive_Model!$D$21+((F1343-Predictive_Model!$B$22)/Predictive_Model!$C$22)*Predictive_Model!$D$22+((I1343-Predictive_Model!$B$23)/Predictive_Model!$C$23)*Predictive_Model!$D$23+((L1343-Predictive_Model!$B$24)/Predictive_Model!$C$24)*Predictive_Model!$D$24+((M1343-Predictive_Model!$B$25)/Predictive_Model!$C$25)*Predictive_Model!$D$25+IF(C1343="Male",Predictive_Model!$D$31,IF(C1343="Other",Predictive_Model!$D$32,0))+IF(D1343="Premium",Predictive_Model!$D$34,IF(D1343="Standard",Predictive_Model!$D$35,0))+IF(G1343="Asia",Predictive_Model!$D$37,IF(G1343="Europe",Predictive_Model!$D$38,IF(G1343="North America",Predictive_Model!$D$39,IF(G1343="Oceania",Predictive_Model!$D$40,IF(G1343="South America",Predictive_Model!$D$41,0)))))+IF(H1343="Laptop",Predictive_Model!$D$43,IF(H1343="Mobile",Predictive_Model!$D$44,IF(H1343="TV",Predictive_Model!$D$45,IF(H1343="Tablet",Predictive_Model!$D$46,0))))+IF(K1343="Crypto",Predictive_Model!$D$48,IF(K1343="Debit Card",Predictive_Model!$D$49,IF(K1343="Gift Card",Predictive_Model!$D$50,IF(K1343="PayPal",Predictive_Model!$D$51,0))))+IF(N1343="Comedy",Predictive_Model!$D$53,IF(N1343="Documentary",Predictive_Model!$D$54,IF(N1343="Drama",Predictive_Model!$D$55,IF(N1343="Horror",Predictive_Model!$D$56,IF(N1343="Romance",Predictive_Model!$D$57,IF(N1343="Sci-Fi",Predictive_Model!$D$58,0)))))))))</f>
        <v>0.99393919958530574</v>
      </c>
      <c r="V1343" s="3" t="str">
        <f t="shared" si="206"/>
        <v>Critical</v>
      </c>
      <c r="W1343" s="6">
        <f t="shared" si="207"/>
        <v>13.99</v>
      </c>
      <c r="X1343" s="3" t="str">
        <f t="shared" si="208"/>
        <v>Priority 2</v>
      </c>
      <c r="Y1343" s="3" t="str">
        <f t="shared" si="209"/>
        <v>OK</v>
      </c>
    </row>
    <row r="1344" spans="1:25" x14ac:dyDescent="0.25">
      <c r="A1344" s="3" t="str">
        <f>Raw_Data!A1344</f>
        <v>30b72525-6af0-428b-a8d9-7451d407f3b9</v>
      </c>
      <c r="B1344" s="3">
        <f>Raw_Data!B1344</f>
        <v>46</v>
      </c>
      <c r="C1344" s="3" t="str">
        <f>Raw_Data!C1344</f>
        <v>Male</v>
      </c>
      <c r="D1344" s="3" t="str">
        <f>Raw_Data!D1344</f>
        <v>Premium</v>
      </c>
      <c r="E1344" s="3">
        <f>Raw_Data!E1344</f>
        <v>30.92</v>
      </c>
      <c r="F1344" s="3">
        <f>Raw_Data!F1344</f>
        <v>15</v>
      </c>
      <c r="G1344" s="3" t="str">
        <f>Raw_Data!G1344</f>
        <v>Europe</v>
      </c>
      <c r="H1344" s="3" t="str">
        <f>Raw_Data!H1344</f>
        <v>Desktop</v>
      </c>
      <c r="I1344" s="3">
        <f>Raw_Data!I1344</f>
        <v>17.989999999999998</v>
      </c>
      <c r="J1344" s="3">
        <f>Raw_Data!J1344</f>
        <v>0</v>
      </c>
      <c r="K1344" s="3" t="str">
        <f>Raw_Data!K1344</f>
        <v>Credit Card</v>
      </c>
      <c r="L1344" s="3">
        <f>Raw_Data!L1344</f>
        <v>5</v>
      </c>
      <c r="M1344" s="3">
        <f>Raw_Data!M1344</f>
        <v>1.93</v>
      </c>
      <c r="N1344" s="3" t="str">
        <f>Raw_Data!N1344</f>
        <v>Action</v>
      </c>
      <c r="O1344" s="3" t="str">
        <f t="shared" si="200"/>
        <v>45-54</v>
      </c>
      <c r="P1344" s="3" t="str">
        <f t="shared" si="201"/>
        <v>25-49h</v>
      </c>
      <c r="Q1344" s="3" t="str">
        <f t="shared" si="202"/>
        <v>8-21d</v>
      </c>
      <c r="R1344" s="3" t="str">
        <f t="shared" si="203"/>
        <v>High</v>
      </c>
      <c r="S1344" s="3" t="str">
        <f t="shared" si="204"/>
        <v>High</v>
      </c>
      <c r="T1344" s="3" t="str">
        <f t="shared" si="205"/>
        <v>Active</v>
      </c>
      <c r="U1344" s="4">
        <f>1/(1+EXP(-(Predictive_Model!$B$5+((B1344-Predictive_Model!$B$20)/Predictive_Model!$C$20)*Predictive_Model!$D$20+((E1344-Predictive_Model!$B$21)/Predictive_Model!$C$21)*Predictive_Model!$D$21+((F1344-Predictive_Model!$B$22)/Predictive_Model!$C$22)*Predictive_Model!$D$22+((I1344-Predictive_Model!$B$23)/Predictive_Model!$C$23)*Predictive_Model!$D$23+((L1344-Predictive_Model!$B$24)/Predictive_Model!$C$24)*Predictive_Model!$D$24+((M1344-Predictive_Model!$B$25)/Predictive_Model!$C$25)*Predictive_Model!$D$25+IF(C1344="Male",Predictive_Model!$D$31,IF(C1344="Other",Predictive_Model!$D$32,0))+IF(D1344="Premium",Predictive_Model!$D$34,IF(D1344="Standard",Predictive_Model!$D$35,0))+IF(G1344="Asia",Predictive_Model!$D$37,IF(G1344="Europe",Predictive_Model!$D$38,IF(G1344="North America",Predictive_Model!$D$39,IF(G1344="Oceania",Predictive_Model!$D$40,IF(G1344="South America",Predictive_Model!$D$41,0)))))+IF(H1344="Laptop",Predictive_Model!$D$43,IF(H1344="Mobile",Predictive_Model!$D$44,IF(H1344="TV",Predictive_Model!$D$45,IF(H1344="Tablet",Predictive_Model!$D$46,0))))+IF(K1344="Crypto",Predictive_Model!$D$48,IF(K1344="Debit Card",Predictive_Model!$D$49,IF(K1344="Gift Card",Predictive_Model!$D$50,IF(K1344="PayPal",Predictive_Model!$D$51,0))))+IF(N1344="Comedy",Predictive_Model!$D$53,IF(N1344="Documentary",Predictive_Model!$D$54,IF(N1344="Drama",Predictive_Model!$D$55,IF(N1344="Horror",Predictive_Model!$D$56,IF(N1344="Romance",Predictive_Model!$D$57,IF(N1344="Sci-Fi",Predictive_Model!$D$58,0)))))))))</f>
        <v>3.3637297682093443E-6</v>
      </c>
      <c r="V1344" s="3" t="str">
        <f t="shared" si="206"/>
        <v>Low</v>
      </c>
      <c r="W1344" s="6">
        <f t="shared" si="207"/>
        <v>6.0513498530086097E-5</v>
      </c>
      <c r="X1344" s="3" t="str">
        <f t="shared" si="208"/>
        <v>Monitor</v>
      </c>
      <c r="Y1344" s="3" t="str">
        <f t="shared" si="209"/>
        <v>OK</v>
      </c>
    </row>
    <row r="1345" spans="1:25" x14ac:dyDescent="0.25">
      <c r="A1345" s="3" t="str">
        <f>Raw_Data!A1345</f>
        <v>c5012664-e999-48d6-ba20-5a7c51f6f262</v>
      </c>
      <c r="B1345" s="3">
        <f>Raw_Data!B1345</f>
        <v>30</v>
      </c>
      <c r="C1345" s="3" t="str">
        <f>Raw_Data!C1345</f>
        <v>Other</v>
      </c>
      <c r="D1345" s="3" t="str">
        <f>Raw_Data!D1345</f>
        <v>Basic</v>
      </c>
      <c r="E1345" s="3">
        <f>Raw_Data!E1345</f>
        <v>14.06</v>
      </c>
      <c r="F1345" s="3">
        <f>Raw_Data!F1345</f>
        <v>50</v>
      </c>
      <c r="G1345" s="3" t="str">
        <f>Raw_Data!G1345</f>
        <v>North America</v>
      </c>
      <c r="H1345" s="3" t="str">
        <f>Raw_Data!H1345</f>
        <v>Laptop</v>
      </c>
      <c r="I1345" s="3">
        <f>Raw_Data!I1345</f>
        <v>8.99</v>
      </c>
      <c r="J1345" s="3">
        <f>Raw_Data!J1345</f>
        <v>1</v>
      </c>
      <c r="K1345" s="3" t="str">
        <f>Raw_Data!K1345</f>
        <v>Gift Card</v>
      </c>
      <c r="L1345" s="3">
        <f>Raw_Data!L1345</f>
        <v>1</v>
      </c>
      <c r="M1345" s="3">
        <f>Raw_Data!M1345</f>
        <v>0.28000000000000003</v>
      </c>
      <c r="N1345" s="3" t="str">
        <f>Raw_Data!N1345</f>
        <v>Documentary</v>
      </c>
      <c r="O1345" s="3" t="str">
        <f t="shared" si="200"/>
        <v>25-34</v>
      </c>
      <c r="P1345" s="3" t="str">
        <f t="shared" si="201"/>
        <v>10-24h</v>
      </c>
      <c r="Q1345" s="3" t="str">
        <f t="shared" si="202"/>
        <v>46-60d</v>
      </c>
      <c r="R1345" s="3" t="str">
        <f t="shared" si="203"/>
        <v>Medium</v>
      </c>
      <c r="S1345" s="3" t="str">
        <f t="shared" si="204"/>
        <v>Low</v>
      </c>
      <c r="T1345" s="3" t="str">
        <f t="shared" si="205"/>
        <v>Churned</v>
      </c>
      <c r="U1345" s="4">
        <f>1/(1+EXP(-(Predictive_Model!$B$5+((B1345-Predictive_Model!$B$20)/Predictive_Model!$C$20)*Predictive_Model!$D$20+((E1345-Predictive_Model!$B$21)/Predictive_Model!$C$21)*Predictive_Model!$D$21+((F1345-Predictive_Model!$B$22)/Predictive_Model!$C$22)*Predictive_Model!$D$22+((I1345-Predictive_Model!$B$23)/Predictive_Model!$C$23)*Predictive_Model!$D$23+((L1345-Predictive_Model!$B$24)/Predictive_Model!$C$24)*Predictive_Model!$D$24+((M1345-Predictive_Model!$B$25)/Predictive_Model!$C$25)*Predictive_Model!$D$25+IF(C1345="Male",Predictive_Model!$D$31,IF(C1345="Other",Predictive_Model!$D$32,0))+IF(D1345="Premium",Predictive_Model!$D$34,IF(D1345="Standard",Predictive_Model!$D$35,0))+IF(G1345="Asia",Predictive_Model!$D$37,IF(G1345="Europe",Predictive_Model!$D$38,IF(G1345="North America",Predictive_Model!$D$39,IF(G1345="Oceania",Predictive_Model!$D$40,IF(G1345="South America",Predictive_Model!$D$41,0)))))+IF(H1345="Laptop",Predictive_Model!$D$43,IF(H1345="Mobile",Predictive_Model!$D$44,IF(H1345="TV",Predictive_Model!$D$45,IF(H1345="Tablet",Predictive_Model!$D$46,0))))+IF(K1345="Crypto",Predictive_Model!$D$48,IF(K1345="Debit Card",Predictive_Model!$D$49,IF(K1345="Gift Card",Predictive_Model!$D$50,IF(K1345="PayPal",Predictive_Model!$D$51,0))))+IF(N1345="Comedy",Predictive_Model!$D$53,IF(N1345="Documentary",Predictive_Model!$D$54,IF(N1345="Drama",Predictive_Model!$D$55,IF(N1345="Horror",Predictive_Model!$D$56,IF(N1345="Romance",Predictive_Model!$D$57,IF(N1345="Sci-Fi",Predictive_Model!$D$58,0)))))))))</f>
        <v>0.99876291999714617</v>
      </c>
      <c r="V1345" s="3" t="str">
        <f t="shared" si="206"/>
        <v>Critical</v>
      </c>
      <c r="W1345" s="6">
        <f t="shared" si="207"/>
        <v>8.99</v>
      </c>
      <c r="X1345" s="3" t="str">
        <f t="shared" si="208"/>
        <v>Priority 2</v>
      </c>
      <c r="Y1345" s="3" t="str">
        <f t="shared" si="209"/>
        <v>OK</v>
      </c>
    </row>
    <row r="1346" spans="1:25" x14ac:dyDescent="0.25">
      <c r="A1346" s="3" t="str">
        <f>Raw_Data!A1346</f>
        <v>fc1176e6-bf27-4f67-989e-2bb32af87eb5</v>
      </c>
      <c r="B1346" s="3">
        <f>Raw_Data!B1346</f>
        <v>60</v>
      </c>
      <c r="C1346" s="3" t="str">
        <f>Raw_Data!C1346</f>
        <v>Other</v>
      </c>
      <c r="D1346" s="3" t="str">
        <f>Raw_Data!D1346</f>
        <v>Basic</v>
      </c>
      <c r="E1346" s="3">
        <f>Raw_Data!E1346</f>
        <v>0.27</v>
      </c>
      <c r="F1346" s="3">
        <f>Raw_Data!F1346</f>
        <v>35</v>
      </c>
      <c r="G1346" s="3" t="str">
        <f>Raw_Data!G1346</f>
        <v>Europe</v>
      </c>
      <c r="H1346" s="3" t="str">
        <f>Raw_Data!H1346</f>
        <v>Mobile</v>
      </c>
      <c r="I1346" s="3">
        <f>Raw_Data!I1346</f>
        <v>8.99</v>
      </c>
      <c r="J1346" s="3">
        <f>Raw_Data!J1346</f>
        <v>1</v>
      </c>
      <c r="K1346" s="3" t="str">
        <f>Raw_Data!K1346</f>
        <v>Credit Card</v>
      </c>
      <c r="L1346" s="3">
        <f>Raw_Data!L1346</f>
        <v>2</v>
      </c>
      <c r="M1346" s="3">
        <f>Raw_Data!M1346</f>
        <v>0.01</v>
      </c>
      <c r="N1346" s="3" t="str">
        <f>Raw_Data!N1346</f>
        <v>Drama</v>
      </c>
      <c r="O1346" s="3" t="str">
        <f t="shared" si="200"/>
        <v>55-70</v>
      </c>
      <c r="P1346" s="3" t="str">
        <f t="shared" si="201"/>
        <v>&lt;10h</v>
      </c>
      <c r="Q1346" s="3" t="str">
        <f t="shared" si="202"/>
        <v>22-45d</v>
      </c>
      <c r="R1346" s="3" t="str">
        <f t="shared" si="203"/>
        <v>Medium</v>
      </c>
      <c r="S1346" s="3" t="str">
        <f t="shared" si="204"/>
        <v>Low</v>
      </c>
      <c r="T1346" s="3" t="str">
        <f t="shared" si="205"/>
        <v>Churned</v>
      </c>
      <c r="U1346" s="4">
        <f>1/(1+EXP(-(Predictive_Model!$B$5+((B1346-Predictive_Model!$B$20)/Predictive_Model!$C$20)*Predictive_Model!$D$20+((E1346-Predictive_Model!$B$21)/Predictive_Model!$C$21)*Predictive_Model!$D$21+((F1346-Predictive_Model!$B$22)/Predictive_Model!$C$22)*Predictive_Model!$D$22+((I1346-Predictive_Model!$B$23)/Predictive_Model!$C$23)*Predictive_Model!$D$23+((L1346-Predictive_Model!$B$24)/Predictive_Model!$C$24)*Predictive_Model!$D$24+((M1346-Predictive_Model!$B$25)/Predictive_Model!$C$25)*Predictive_Model!$D$25+IF(C1346="Male",Predictive_Model!$D$31,IF(C1346="Other",Predictive_Model!$D$32,0))+IF(D1346="Premium",Predictive_Model!$D$34,IF(D1346="Standard",Predictive_Model!$D$35,0))+IF(G1346="Asia",Predictive_Model!$D$37,IF(G1346="Europe",Predictive_Model!$D$38,IF(G1346="North America",Predictive_Model!$D$39,IF(G1346="Oceania",Predictive_Model!$D$40,IF(G1346="South America",Predictive_Model!$D$41,0)))))+IF(H1346="Laptop",Predictive_Model!$D$43,IF(H1346="Mobile",Predictive_Model!$D$44,IF(H1346="TV",Predictive_Model!$D$45,IF(H1346="Tablet",Predictive_Model!$D$46,0))))+IF(K1346="Crypto",Predictive_Model!$D$48,IF(K1346="Debit Card",Predictive_Model!$D$49,IF(K1346="Gift Card",Predictive_Model!$D$50,IF(K1346="PayPal",Predictive_Model!$D$51,0))))+IF(N1346="Comedy",Predictive_Model!$D$53,IF(N1346="Documentary",Predictive_Model!$D$54,IF(N1346="Drama",Predictive_Model!$D$55,IF(N1346="Horror",Predictive_Model!$D$56,IF(N1346="Romance",Predictive_Model!$D$57,IF(N1346="Sci-Fi",Predictive_Model!$D$58,0)))))))))</f>
        <v>0.99995223814279777</v>
      </c>
      <c r="V1346" s="3" t="str">
        <f t="shared" si="206"/>
        <v>Critical</v>
      </c>
      <c r="W1346" s="6">
        <f t="shared" si="207"/>
        <v>8.99</v>
      </c>
      <c r="X1346" s="3" t="str">
        <f t="shared" si="208"/>
        <v>Priority 2</v>
      </c>
      <c r="Y1346" s="3" t="str">
        <f t="shared" si="209"/>
        <v>OK</v>
      </c>
    </row>
    <row r="1347" spans="1:25" x14ac:dyDescent="0.25">
      <c r="A1347" s="3" t="str">
        <f>Raw_Data!A1347</f>
        <v>05e3ec87-8fbd-43ef-aa33-05e871060939</v>
      </c>
      <c r="B1347" s="3">
        <f>Raw_Data!B1347</f>
        <v>66</v>
      </c>
      <c r="C1347" s="3" t="str">
        <f>Raw_Data!C1347</f>
        <v>Other</v>
      </c>
      <c r="D1347" s="3" t="str">
        <f>Raw_Data!D1347</f>
        <v>Premium</v>
      </c>
      <c r="E1347" s="3">
        <f>Raw_Data!E1347</f>
        <v>35.880000000000003</v>
      </c>
      <c r="F1347" s="3">
        <f>Raw_Data!F1347</f>
        <v>18</v>
      </c>
      <c r="G1347" s="3" t="str">
        <f>Raw_Data!G1347</f>
        <v>North America</v>
      </c>
      <c r="H1347" s="3" t="str">
        <f>Raw_Data!H1347</f>
        <v>Tablet</v>
      </c>
      <c r="I1347" s="3">
        <f>Raw_Data!I1347</f>
        <v>17.989999999999998</v>
      </c>
      <c r="J1347" s="3">
        <f>Raw_Data!J1347</f>
        <v>0</v>
      </c>
      <c r="K1347" s="3" t="str">
        <f>Raw_Data!K1347</f>
        <v>Credit Card</v>
      </c>
      <c r="L1347" s="3">
        <f>Raw_Data!L1347</f>
        <v>5</v>
      </c>
      <c r="M1347" s="3">
        <f>Raw_Data!M1347</f>
        <v>1.89</v>
      </c>
      <c r="N1347" s="3" t="str">
        <f>Raw_Data!N1347</f>
        <v>Drama</v>
      </c>
      <c r="O1347" s="3" t="str">
        <f t="shared" si="200"/>
        <v>55-70</v>
      </c>
      <c r="P1347" s="3" t="str">
        <f t="shared" si="201"/>
        <v>25-49h</v>
      </c>
      <c r="Q1347" s="3" t="str">
        <f t="shared" si="202"/>
        <v>8-21d</v>
      </c>
      <c r="R1347" s="3" t="str">
        <f t="shared" si="203"/>
        <v>High</v>
      </c>
      <c r="S1347" s="3" t="str">
        <f t="shared" si="204"/>
        <v>High</v>
      </c>
      <c r="T1347" s="3" t="str">
        <f t="shared" si="205"/>
        <v>Active</v>
      </c>
      <c r="U1347" s="4">
        <f>1/(1+EXP(-(Predictive_Model!$B$5+((B1347-Predictive_Model!$B$20)/Predictive_Model!$C$20)*Predictive_Model!$D$20+((E1347-Predictive_Model!$B$21)/Predictive_Model!$C$21)*Predictive_Model!$D$21+((F1347-Predictive_Model!$B$22)/Predictive_Model!$C$22)*Predictive_Model!$D$22+((I1347-Predictive_Model!$B$23)/Predictive_Model!$C$23)*Predictive_Model!$D$23+((L1347-Predictive_Model!$B$24)/Predictive_Model!$C$24)*Predictive_Model!$D$24+((M1347-Predictive_Model!$B$25)/Predictive_Model!$C$25)*Predictive_Model!$D$25+IF(C1347="Male",Predictive_Model!$D$31,IF(C1347="Other",Predictive_Model!$D$32,0))+IF(D1347="Premium",Predictive_Model!$D$34,IF(D1347="Standard",Predictive_Model!$D$35,0))+IF(G1347="Asia",Predictive_Model!$D$37,IF(G1347="Europe",Predictive_Model!$D$38,IF(G1347="North America",Predictive_Model!$D$39,IF(G1347="Oceania",Predictive_Model!$D$40,IF(G1347="South America",Predictive_Model!$D$41,0)))))+IF(H1347="Laptop",Predictive_Model!$D$43,IF(H1347="Mobile",Predictive_Model!$D$44,IF(H1347="TV",Predictive_Model!$D$45,IF(H1347="Tablet",Predictive_Model!$D$46,0))))+IF(K1347="Crypto",Predictive_Model!$D$48,IF(K1347="Debit Card",Predictive_Model!$D$49,IF(K1347="Gift Card",Predictive_Model!$D$50,IF(K1347="PayPal",Predictive_Model!$D$51,0))))+IF(N1347="Comedy",Predictive_Model!$D$53,IF(N1347="Documentary",Predictive_Model!$D$54,IF(N1347="Drama",Predictive_Model!$D$55,IF(N1347="Horror",Predictive_Model!$D$56,IF(N1347="Romance",Predictive_Model!$D$57,IF(N1347="Sci-Fi",Predictive_Model!$D$58,0)))))))))</f>
        <v>5.2296808735118176E-6</v>
      </c>
      <c r="V1347" s="3" t="str">
        <f t="shared" si="206"/>
        <v>Low</v>
      </c>
      <c r="W1347" s="6">
        <f t="shared" si="207"/>
        <v>9.408195891447759E-5</v>
      </c>
      <c r="X1347" s="3" t="str">
        <f t="shared" si="208"/>
        <v>Monitor</v>
      </c>
      <c r="Y1347" s="3" t="str">
        <f t="shared" si="209"/>
        <v>OK</v>
      </c>
    </row>
    <row r="1348" spans="1:25" x14ac:dyDescent="0.25">
      <c r="A1348" s="3" t="str">
        <f>Raw_Data!A1348</f>
        <v>e76f0da1-9474-47af-a161-0d2f9a8fda76</v>
      </c>
      <c r="B1348" s="3">
        <f>Raw_Data!B1348</f>
        <v>48</v>
      </c>
      <c r="C1348" s="3" t="str">
        <f>Raw_Data!C1348</f>
        <v>Other</v>
      </c>
      <c r="D1348" s="3" t="str">
        <f>Raw_Data!D1348</f>
        <v>Basic</v>
      </c>
      <c r="E1348" s="3">
        <f>Raw_Data!E1348</f>
        <v>17.72</v>
      </c>
      <c r="F1348" s="3">
        <f>Raw_Data!F1348</f>
        <v>22</v>
      </c>
      <c r="G1348" s="3" t="str">
        <f>Raw_Data!G1348</f>
        <v>Africa</v>
      </c>
      <c r="H1348" s="3" t="str">
        <f>Raw_Data!H1348</f>
        <v>Mobile</v>
      </c>
      <c r="I1348" s="3">
        <f>Raw_Data!I1348</f>
        <v>8.99</v>
      </c>
      <c r="J1348" s="3">
        <f>Raw_Data!J1348</f>
        <v>0</v>
      </c>
      <c r="K1348" s="3" t="str">
        <f>Raw_Data!K1348</f>
        <v>Crypto</v>
      </c>
      <c r="L1348" s="3">
        <f>Raw_Data!L1348</f>
        <v>3</v>
      </c>
      <c r="M1348" s="3">
        <f>Raw_Data!M1348</f>
        <v>0.77</v>
      </c>
      <c r="N1348" s="3" t="str">
        <f>Raw_Data!N1348</f>
        <v>Comedy</v>
      </c>
      <c r="O1348" s="3" t="str">
        <f t="shared" si="200"/>
        <v>45-54</v>
      </c>
      <c r="P1348" s="3" t="str">
        <f t="shared" si="201"/>
        <v>10-24h</v>
      </c>
      <c r="Q1348" s="3" t="str">
        <f t="shared" si="202"/>
        <v>22-45d</v>
      </c>
      <c r="R1348" s="3" t="str">
        <f t="shared" si="203"/>
        <v>Medium</v>
      </c>
      <c r="S1348" s="3" t="str">
        <f t="shared" si="204"/>
        <v>Low</v>
      </c>
      <c r="T1348" s="3" t="str">
        <f t="shared" si="205"/>
        <v>Active</v>
      </c>
      <c r="U1348" s="4">
        <f>1/(1+EXP(-(Predictive_Model!$B$5+((B1348-Predictive_Model!$B$20)/Predictive_Model!$C$20)*Predictive_Model!$D$20+((E1348-Predictive_Model!$B$21)/Predictive_Model!$C$21)*Predictive_Model!$D$21+((F1348-Predictive_Model!$B$22)/Predictive_Model!$C$22)*Predictive_Model!$D$22+((I1348-Predictive_Model!$B$23)/Predictive_Model!$C$23)*Predictive_Model!$D$23+((L1348-Predictive_Model!$B$24)/Predictive_Model!$C$24)*Predictive_Model!$D$24+((M1348-Predictive_Model!$B$25)/Predictive_Model!$C$25)*Predictive_Model!$D$25+IF(C1348="Male",Predictive_Model!$D$31,IF(C1348="Other",Predictive_Model!$D$32,0))+IF(D1348="Premium",Predictive_Model!$D$34,IF(D1348="Standard",Predictive_Model!$D$35,0))+IF(G1348="Asia",Predictive_Model!$D$37,IF(G1348="Europe",Predictive_Model!$D$38,IF(G1348="North America",Predictive_Model!$D$39,IF(G1348="Oceania",Predictive_Model!$D$40,IF(G1348="South America",Predictive_Model!$D$41,0)))))+IF(H1348="Laptop",Predictive_Model!$D$43,IF(H1348="Mobile",Predictive_Model!$D$44,IF(H1348="TV",Predictive_Model!$D$45,IF(H1348="Tablet",Predictive_Model!$D$46,0))))+IF(K1348="Crypto",Predictive_Model!$D$48,IF(K1348="Debit Card",Predictive_Model!$D$49,IF(K1348="Gift Card",Predictive_Model!$D$50,IF(K1348="PayPal",Predictive_Model!$D$51,0))))+IF(N1348="Comedy",Predictive_Model!$D$53,IF(N1348="Documentary",Predictive_Model!$D$54,IF(N1348="Drama",Predictive_Model!$D$55,IF(N1348="Horror",Predictive_Model!$D$56,IF(N1348="Romance",Predictive_Model!$D$57,IF(N1348="Sci-Fi",Predictive_Model!$D$58,0)))))))))</f>
        <v>0.63861148153791203</v>
      </c>
      <c r="V1348" s="3" t="str">
        <f t="shared" si="206"/>
        <v>High</v>
      </c>
      <c r="W1348" s="6">
        <f t="shared" si="207"/>
        <v>5.7411172190258295</v>
      </c>
      <c r="X1348" s="3" t="str">
        <f t="shared" si="208"/>
        <v>Priority 2</v>
      </c>
      <c r="Y1348" s="3" t="str">
        <f t="shared" si="209"/>
        <v>OK</v>
      </c>
    </row>
    <row r="1349" spans="1:25" x14ac:dyDescent="0.25">
      <c r="A1349" s="3" t="str">
        <f>Raw_Data!A1349</f>
        <v>ff13f6a1-44b1-4c92-b638-17f63606970b</v>
      </c>
      <c r="B1349" s="3">
        <f>Raw_Data!B1349</f>
        <v>46</v>
      </c>
      <c r="C1349" s="3" t="str">
        <f>Raw_Data!C1349</f>
        <v>Other</v>
      </c>
      <c r="D1349" s="3" t="str">
        <f>Raw_Data!D1349</f>
        <v>Premium</v>
      </c>
      <c r="E1349" s="3">
        <f>Raw_Data!E1349</f>
        <v>1.76</v>
      </c>
      <c r="F1349" s="3">
        <f>Raw_Data!F1349</f>
        <v>28</v>
      </c>
      <c r="G1349" s="3" t="str">
        <f>Raw_Data!G1349</f>
        <v>Oceania</v>
      </c>
      <c r="H1349" s="3" t="str">
        <f>Raw_Data!H1349</f>
        <v>Desktop</v>
      </c>
      <c r="I1349" s="3">
        <f>Raw_Data!I1349</f>
        <v>17.989999999999998</v>
      </c>
      <c r="J1349" s="3">
        <f>Raw_Data!J1349</f>
        <v>0</v>
      </c>
      <c r="K1349" s="3" t="str">
        <f>Raw_Data!K1349</f>
        <v>Credit Card</v>
      </c>
      <c r="L1349" s="3">
        <f>Raw_Data!L1349</f>
        <v>4</v>
      </c>
      <c r="M1349" s="3">
        <f>Raw_Data!M1349</f>
        <v>0.06</v>
      </c>
      <c r="N1349" s="3" t="str">
        <f>Raw_Data!N1349</f>
        <v>Documentary</v>
      </c>
      <c r="O1349" s="3" t="str">
        <f t="shared" ref="O1349:O1412" si="210">IF(B1349&lt;25,"18-24",IF(B1349&lt;35,"25-34",IF(B1349&lt;45,"35-44",IF(B1349&lt;55,"45-54","55-70"))))</f>
        <v>45-54</v>
      </c>
      <c r="P1349" s="3" t="str">
        <f t="shared" ref="P1349:P1412" si="211">IF(E1349&lt;10,"&lt;10h",IF(E1349&lt;25,"10-24h",IF(E1349&lt;50,"25-49h","50h+")))</f>
        <v>&lt;10h</v>
      </c>
      <c r="Q1349" s="3" t="str">
        <f t="shared" ref="Q1349:Q1412" si="212">IF(F1349&lt;=7,"0-7d",IF(F1349&lt;=21,"8-21d",IF(F1349&lt;=45,"22-45d","46-60d")))</f>
        <v>22-45d</v>
      </c>
      <c r="R1349" s="3" t="str">
        <f t="shared" ref="R1349:R1412" si="213">IF(AND(E1349&gt;=25,F1349&lt;=21),"High",IF(OR(E1349&gt;=10,F1349&lt;=45),"Medium","Low"))</f>
        <v>Medium</v>
      </c>
      <c r="S1349" s="3" t="str">
        <f t="shared" ref="S1349:S1412" si="214">IF(I1349&lt;10,"Low",IF(I1349&lt;16,"Mid","High"))</f>
        <v>High</v>
      </c>
      <c r="T1349" s="3" t="str">
        <f t="shared" ref="T1349:T1412" si="215">IF(J1349=1,"Churned","Active")</f>
        <v>Active</v>
      </c>
      <c r="U1349" s="4">
        <f>1/(1+EXP(-(Predictive_Model!$B$5+((B1349-Predictive_Model!$B$20)/Predictive_Model!$C$20)*Predictive_Model!$D$20+((E1349-Predictive_Model!$B$21)/Predictive_Model!$C$21)*Predictive_Model!$D$21+((F1349-Predictive_Model!$B$22)/Predictive_Model!$C$22)*Predictive_Model!$D$22+((I1349-Predictive_Model!$B$23)/Predictive_Model!$C$23)*Predictive_Model!$D$23+((L1349-Predictive_Model!$B$24)/Predictive_Model!$C$24)*Predictive_Model!$D$24+((M1349-Predictive_Model!$B$25)/Predictive_Model!$C$25)*Predictive_Model!$D$25+IF(C1349="Male",Predictive_Model!$D$31,IF(C1349="Other",Predictive_Model!$D$32,0))+IF(D1349="Premium",Predictive_Model!$D$34,IF(D1349="Standard",Predictive_Model!$D$35,0))+IF(G1349="Asia",Predictive_Model!$D$37,IF(G1349="Europe",Predictive_Model!$D$38,IF(G1349="North America",Predictive_Model!$D$39,IF(G1349="Oceania",Predictive_Model!$D$40,IF(G1349="South America",Predictive_Model!$D$41,0)))))+IF(H1349="Laptop",Predictive_Model!$D$43,IF(H1349="Mobile",Predictive_Model!$D$44,IF(H1349="TV",Predictive_Model!$D$45,IF(H1349="Tablet",Predictive_Model!$D$46,0))))+IF(K1349="Crypto",Predictive_Model!$D$48,IF(K1349="Debit Card",Predictive_Model!$D$49,IF(K1349="Gift Card",Predictive_Model!$D$50,IF(K1349="PayPal",Predictive_Model!$D$51,0))))+IF(N1349="Comedy",Predictive_Model!$D$53,IF(N1349="Documentary",Predictive_Model!$D$54,IF(N1349="Drama",Predictive_Model!$D$55,IF(N1349="Horror",Predictive_Model!$D$56,IF(N1349="Romance",Predictive_Model!$D$57,IF(N1349="Sci-Fi",Predictive_Model!$D$58,0)))))))))</f>
        <v>0.92054395494217178</v>
      </c>
      <c r="V1349" s="3" t="str">
        <f t="shared" ref="V1349:V1412" si="216">IF(U1349&gt;=0.75,"Critical",IF(U1349&gt;=0.5,"High",IF(U1349&gt;=0.25,"Medium","Low")))</f>
        <v>Critical</v>
      </c>
      <c r="W1349" s="6">
        <f t="shared" ref="W1349:W1412" si="217">IF(J1349=1,I1349,I1349*U1349)</f>
        <v>16.560585749409668</v>
      </c>
      <c r="X1349" s="3" t="str">
        <f t="shared" ref="X1349:X1412" si="218">IF(AND(V1349="Critical",I1349&gt;=15),"Priority 1",IF(OR(V1349="Critical",AND(V1349="High",F1349&gt;21)),"Priority 2","Monitor"))</f>
        <v>Priority 1</v>
      </c>
      <c r="Y1349" s="3" t="str">
        <f t="shared" ref="Y1349:Y1412" si="219">IF(COUNTA(A1349:N1349)=14,"OK","CHECK")</f>
        <v>OK</v>
      </c>
    </row>
    <row r="1350" spans="1:25" x14ac:dyDescent="0.25">
      <c r="A1350" s="3" t="str">
        <f>Raw_Data!A1350</f>
        <v>e9ea338a-e635-4d42-ab37-96de2f5656ad</v>
      </c>
      <c r="B1350" s="3">
        <f>Raw_Data!B1350</f>
        <v>66</v>
      </c>
      <c r="C1350" s="3" t="str">
        <f>Raw_Data!C1350</f>
        <v>Male</v>
      </c>
      <c r="D1350" s="3" t="str">
        <f>Raw_Data!D1350</f>
        <v>Premium</v>
      </c>
      <c r="E1350" s="3">
        <f>Raw_Data!E1350</f>
        <v>30.91</v>
      </c>
      <c r="F1350" s="3">
        <f>Raw_Data!F1350</f>
        <v>51</v>
      </c>
      <c r="G1350" s="3" t="str">
        <f>Raw_Data!G1350</f>
        <v>North America</v>
      </c>
      <c r="H1350" s="3" t="str">
        <f>Raw_Data!H1350</f>
        <v>TV</v>
      </c>
      <c r="I1350" s="3">
        <f>Raw_Data!I1350</f>
        <v>17.989999999999998</v>
      </c>
      <c r="J1350" s="3">
        <f>Raw_Data!J1350</f>
        <v>0</v>
      </c>
      <c r="K1350" s="3" t="str">
        <f>Raw_Data!K1350</f>
        <v>PayPal</v>
      </c>
      <c r="L1350" s="3">
        <f>Raw_Data!L1350</f>
        <v>1</v>
      </c>
      <c r="M1350" s="3">
        <f>Raw_Data!M1350</f>
        <v>0.59</v>
      </c>
      <c r="N1350" s="3" t="str">
        <f>Raw_Data!N1350</f>
        <v>Drama</v>
      </c>
      <c r="O1350" s="3" t="str">
        <f t="shared" si="210"/>
        <v>55-70</v>
      </c>
      <c r="P1350" s="3" t="str">
        <f t="shared" si="211"/>
        <v>25-49h</v>
      </c>
      <c r="Q1350" s="3" t="str">
        <f t="shared" si="212"/>
        <v>46-60d</v>
      </c>
      <c r="R1350" s="3" t="str">
        <f t="shared" si="213"/>
        <v>Medium</v>
      </c>
      <c r="S1350" s="3" t="str">
        <f t="shared" si="214"/>
        <v>High</v>
      </c>
      <c r="T1350" s="3" t="str">
        <f t="shared" si="215"/>
        <v>Active</v>
      </c>
      <c r="U1350" s="4">
        <f>1/(1+EXP(-(Predictive_Model!$B$5+((B1350-Predictive_Model!$B$20)/Predictive_Model!$C$20)*Predictive_Model!$D$20+((E1350-Predictive_Model!$B$21)/Predictive_Model!$C$21)*Predictive_Model!$D$21+((F1350-Predictive_Model!$B$22)/Predictive_Model!$C$22)*Predictive_Model!$D$22+((I1350-Predictive_Model!$B$23)/Predictive_Model!$C$23)*Predictive_Model!$D$23+((L1350-Predictive_Model!$B$24)/Predictive_Model!$C$24)*Predictive_Model!$D$24+((M1350-Predictive_Model!$B$25)/Predictive_Model!$C$25)*Predictive_Model!$D$25+IF(C1350="Male",Predictive_Model!$D$31,IF(C1350="Other",Predictive_Model!$D$32,0))+IF(D1350="Premium",Predictive_Model!$D$34,IF(D1350="Standard",Predictive_Model!$D$35,0))+IF(G1350="Asia",Predictive_Model!$D$37,IF(G1350="Europe",Predictive_Model!$D$38,IF(G1350="North America",Predictive_Model!$D$39,IF(G1350="Oceania",Predictive_Model!$D$40,IF(G1350="South America",Predictive_Model!$D$41,0)))))+IF(H1350="Laptop",Predictive_Model!$D$43,IF(H1350="Mobile",Predictive_Model!$D$44,IF(H1350="TV",Predictive_Model!$D$45,IF(H1350="Tablet",Predictive_Model!$D$46,0))))+IF(K1350="Crypto",Predictive_Model!$D$48,IF(K1350="Debit Card",Predictive_Model!$D$49,IF(K1350="Gift Card",Predictive_Model!$D$50,IF(K1350="PayPal",Predictive_Model!$D$51,0))))+IF(N1350="Comedy",Predictive_Model!$D$53,IF(N1350="Documentary",Predictive_Model!$D$54,IF(N1350="Drama",Predictive_Model!$D$55,IF(N1350="Horror",Predictive_Model!$D$56,IF(N1350="Romance",Predictive_Model!$D$57,IF(N1350="Sci-Fi",Predictive_Model!$D$58,0)))))))))</f>
        <v>6.355539517552318E-2</v>
      </c>
      <c r="V1350" s="3" t="str">
        <f t="shared" si="216"/>
        <v>Low</v>
      </c>
      <c r="W1350" s="6">
        <f t="shared" si="217"/>
        <v>1.1433615592076618</v>
      </c>
      <c r="X1350" s="3" t="str">
        <f t="shared" si="218"/>
        <v>Monitor</v>
      </c>
      <c r="Y1350" s="3" t="str">
        <f t="shared" si="219"/>
        <v>OK</v>
      </c>
    </row>
    <row r="1351" spans="1:25" x14ac:dyDescent="0.25">
      <c r="A1351" s="3" t="str">
        <f>Raw_Data!A1351</f>
        <v>ddc99c73-7758-4640-aed3-4e11d1f22150</v>
      </c>
      <c r="B1351" s="3">
        <f>Raw_Data!B1351</f>
        <v>40</v>
      </c>
      <c r="C1351" s="3" t="str">
        <f>Raw_Data!C1351</f>
        <v>Male</v>
      </c>
      <c r="D1351" s="3" t="str">
        <f>Raw_Data!D1351</f>
        <v>Basic</v>
      </c>
      <c r="E1351" s="3">
        <f>Raw_Data!E1351</f>
        <v>1.18</v>
      </c>
      <c r="F1351" s="3">
        <f>Raw_Data!F1351</f>
        <v>39</v>
      </c>
      <c r="G1351" s="3" t="str">
        <f>Raw_Data!G1351</f>
        <v>Asia</v>
      </c>
      <c r="H1351" s="3" t="str">
        <f>Raw_Data!H1351</f>
        <v>Tablet</v>
      </c>
      <c r="I1351" s="3">
        <f>Raw_Data!I1351</f>
        <v>8.99</v>
      </c>
      <c r="J1351" s="3">
        <f>Raw_Data!J1351</f>
        <v>1</v>
      </c>
      <c r="K1351" s="3" t="str">
        <f>Raw_Data!K1351</f>
        <v>Debit Card</v>
      </c>
      <c r="L1351" s="3">
        <f>Raw_Data!L1351</f>
        <v>2</v>
      </c>
      <c r="M1351" s="3">
        <f>Raw_Data!M1351</f>
        <v>0.03</v>
      </c>
      <c r="N1351" s="3" t="str">
        <f>Raw_Data!N1351</f>
        <v>Sci-Fi</v>
      </c>
      <c r="O1351" s="3" t="str">
        <f t="shared" si="210"/>
        <v>35-44</v>
      </c>
      <c r="P1351" s="3" t="str">
        <f t="shared" si="211"/>
        <v>&lt;10h</v>
      </c>
      <c r="Q1351" s="3" t="str">
        <f t="shared" si="212"/>
        <v>22-45d</v>
      </c>
      <c r="R1351" s="3" t="str">
        <f t="shared" si="213"/>
        <v>Medium</v>
      </c>
      <c r="S1351" s="3" t="str">
        <f t="shared" si="214"/>
        <v>Low</v>
      </c>
      <c r="T1351" s="3" t="str">
        <f t="shared" si="215"/>
        <v>Churned</v>
      </c>
      <c r="U1351" s="4">
        <f>1/(1+EXP(-(Predictive_Model!$B$5+((B1351-Predictive_Model!$B$20)/Predictive_Model!$C$20)*Predictive_Model!$D$20+((E1351-Predictive_Model!$B$21)/Predictive_Model!$C$21)*Predictive_Model!$D$21+((F1351-Predictive_Model!$B$22)/Predictive_Model!$C$22)*Predictive_Model!$D$22+((I1351-Predictive_Model!$B$23)/Predictive_Model!$C$23)*Predictive_Model!$D$23+((L1351-Predictive_Model!$B$24)/Predictive_Model!$C$24)*Predictive_Model!$D$24+((M1351-Predictive_Model!$B$25)/Predictive_Model!$C$25)*Predictive_Model!$D$25+IF(C1351="Male",Predictive_Model!$D$31,IF(C1351="Other",Predictive_Model!$D$32,0))+IF(D1351="Premium",Predictive_Model!$D$34,IF(D1351="Standard",Predictive_Model!$D$35,0))+IF(G1351="Asia",Predictive_Model!$D$37,IF(G1351="Europe",Predictive_Model!$D$38,IF(G1351="North America",Predictive_Model!$D$39,IF(G1351="Oceania",Predictive_Model!$D$40,IF(G1351="South America",Predictive_Model!$D$41,0)))))+IF(H1351="Laptop",Predictive_Model!$D$43,IF(H1351="Mobile",Predictive_Model!$D$44,IF(H1351="TV",Predictive_Model!$D$45,IF(H1351="Tablet",Predictive_Model!$D$46,0))))+IF(K1351="Crypto",Predictive_Model!$D$48,IF(K1351="Debit Card",Predictive_Model!$D$49,IF(K1351="Gift Card",Predictive_Model!$D$50,IF(K1351="PayPal",Predictive_Model!$D$51,0))))+IF(N1351="Comedy",Predictive_Model!$D$53,IF(N1351="Documentary",Predictive_Model!$D$54,IF(N1351="Drama",Predictive_Model!$D$55,IF(N1351="Horror",Predictive_Model!$D$56,IF(N1351="Romance",Predictive_Model!$D$57,IF(N1351="Sci-Fi",Predictive_Model!$D$58,0)))))))))</f>
        <v>0.99993186325030703</v>
      </c>
      <c r="V1351" s="3" t="str">
        <f t="shared" si="216"/>
        <v>Critical</v>
      </c>
      <c r="W1351" s="6">
        <f t="shared" si="217"/>
        <v>8.99</v>
      </c>
      <c r="X1351" s="3" t="str">
        <f t="shared" si="218"/>
        <v>Priority 2</v>
      </c>
      <c r="Y1351" s="3" t="str">
        <f t="shared" si="219"/>
        <v>OK</v>
      </c>
    </row>
    <row r="1352" spans="1:25" x14ac:dyDescent="0.25">
      <c r="A1352" s="3" t="str">
        <f>Raw_Data!A1352</f>
        <v>561b865b-5d18-4836-b50e-f40bde688bcf</v>
      </c>
      <c r="B1352" s="3">
        <f>Raw_Data!B1352</f>
        <v>35</v>
      </c>
      <c r="C1352" s="3" t="str">
        <f>Raw_Data!C1352</f>
        <v>Female</v>
      </c>
      <c r="D1352" s="3" t="str">
        <f>Raw_Data!D1352</f>
        <v>Basic</v>
      </c>
      <c r="E1352" s="3">
        <f>Raw_Data!E1352</f>
        <v>5</v>
      </c>
      <c r="F1352" s="3">
        <f>Raw_Data!F1352</f>
        <v>48</v>
      </c>
      <c r="G1352" s="3" t="str">
        <f>Raw_Data!G1352</f>
        <v>Africa</v>
      </c>
      <c r="H1352" s="3" t="str">
        <f>Raw_Data!H1352</f>
        <v>Desktop</v>
      </c>
      <c r="I1352" s="3">
        <f>Raw_Data!I1352</f>
        <v>8.99</v>
      </c>
      <c r="J1352" s="3">
        <f>Raw_Data!J1352</f>
        <v>1</v>
      </c>
      <c r="K1352" s="3" t="str">
        <f>Raw_Data!K1352</f>
        <v>Crypto</v>
      </c>
      <c r="L1352" s="3">
        <f>Raw_Data!L1352</f>
        <v>1</v>
      </c>
      <c r="M1352" s="3">
        <f>Raw_Data!M1352</f>
        <v>0.1</v>
      </c>
      <c r="N1352" s="3" t="str">
        <f>Raw_Data!N1352</f>
        <v>Drama</v>
      </c>
      <c r="O1352" s="3" t="str">
        <f t="shared" si="210"/>
        <v>35-44</v>
      </c>
      <c r="P1352" s="3" t="str">
        <f t="shared" si="211"/>
        <v>&lt;10h</v>
      </c>
      <c r="Q1352" s="3" t="str">
        <f t="shared" si="212"/>
        <v>46-60d</v>
      </c>
      <c r="R1352" s="3" t="str">
        <f t="shared" si="213"/>
        <v>Low</v>
      </c>
      <c r="S1352" s="3" t="str">
        <f t="shared" si="214"/>
        <v>Low</v>
      </c>
      <c r="T1352" s="3" t="str">
        <f t="shared" si="215"/>
        <v>Churned</v>
      </c>
      <c r="U1352" s="4">
        <f>1/(1+EXP(-(Predictive_Model!$B$5+((B1352-Predictive_Model!$B$20)/Predictive_Model!$C$20)*Predictive_Model!$D$20+((E1352-Predictive_Model!$B$21)/Predictive_Model!$C$21)*Predictive_Model!$D$21+((F1352-Predictive_Model!$B$22)/Predictive_Model!$C$22)*Predictive_Model!$D$22+((I1352-Predictive_Model!$B$23)/Predictive_Model!$C$23)*Predictive_Model!$D$23+((L1352-Predictive_Model!$B$24)/Predictive_Model!$C$24)*Predictive_Model!$D$24+((M1352-Predictive_Model!$B$25)/Predictive_Model!$C$25)*Predictive_Model!$D$25+IF(C1352="Male",Predictive_Model!$D$31,IF(C1352="Other",Predictive_Model!$D$32,0))+IF(D1352="Premium",Predictive_Model!$D$34,IF(D1352="Standard",Predictive_Model!$D$35,0))+IF(G1352="Asia",Predictive_Model!$D$37,IF(G1352="Europe",Predictive_Model!$D$38,IF(G1352="North America",Predictive_Model!$D$39,IF(G1352="Oceania",Predictive_Model!$D$40,IF(G1352="South America",Predictive_Model!$D$41,0)))))+IF(H1352="Laptop",Predictive_Model!$D$43,IF(H1352="Mobile",Predictive_Model!$D$44,IF(H1352="TV",Predictive_Model!$D$45,IF(H1352="Tablet",Predictive_Model!$D$46,0))))+IF(K1352="Crypto",Predictive_Model!$D$48,IF(K1352="Debit Card",Predictive_Model!$D$49,IF(K1352="Gift Card",Predictive_Model!$D$50,IF(K1352="PayPal",Predictive_Model!$D$51,0))))+IF(N1352="Comedy",Predictive_Model!$D$53,IF(N1352="Documentary",Predictive_Model!$D$54,IF(N1352="Drama",Predictive_Model!$D$55,IF(N1352="Horror",Predictive_Model!$D$56,IF(N1352="Romance",Predictive_Model!$D$57,IF(N1352="Sci-Fi",Predictive_Model!$D$58,0)))))))))</f>
        <v>0.99990633589016897</v>
      </c>
      <c r="V1352" s="3" t="str">
        <f t="shared" si="216"/>
        <v>Critical</v>
      </c>
      <c r="W1352" s="6">
        <f t="shared" si="217"/>
        <v>8.99</v>
      </c>
      <c r="X1352" s="3" t="str">
        <f t="shared" si="218"/>
        <v>Priority 2</v>
      </c>
      <c r="Y1352" s="3" t="str">
        <f t="shared" si="219"/>
        <v>OK</v>
      </c>
    </row>
    <row r="1353" spans="1:25" x14ac:dyDescent="0.25">
      <c r="A1353" s="3" t="str">
        <f>Raw_Data!A1353</f>
        <v>6c9f98ff-4f0f-4639-85d0-5e401d743a4c</v>
      </c>
      <c r="B1353" s="3">
        <f>Raw_Data!B1353</f>
        <v>52</v>
      </c>
      <c r="C1353" s="3" t="str">
        <f>Raw_Data!C1353</f>
        <v>Male</v>
      </c>
      <c r="D1353" s="3" t="str">
        <f>Raw_Data!D1353</f>
        <v>Basic</v>
      </c>
      <c r="E1353" s="3">
        <f>Raw_Data!E1353</f>
        <v>0.41</v>
      </c>
      <c r="F1353" s="3">
        <f>Raw_Data!F1353</f>
        <v>48</v>
      </c>
      <c r="G1353" s="3" t="str">
        <f>Raw_Data!G1353</f>
        <v>Europe</v>
      </c>
      <c r="H1353" s="3" t="str">
        <f>Raw_Data!H1353</f>
        <v>TV</v>
      </c>
      <c r="I1353" s="3">
        <f>Raw_Data!I1353</f>
        <v>8.99</v>
      </c>
      <c r="J1353" s="3">
        <f>Raw_Data!J1353</f>
        <v>1</v>
      </c>
      <c r="K1353" s="3" t="str">
        <f>Raw_Data!K1353</f>
        <v>Credit Card</v>
      </c>
      <c r="L1353" s="3">
        <f>Raw_Data!L1353</f>
        <v>5</v>
      </c>
      <c r="M1353" s="3">
        <f>Raw_Data!M1353</f>
        <v>0.01</v>
      </c>
      <c r="N1353" s="3" t="str">
        <f>Raw_Data!N1353</f>
        <v>Documentary</v>
      </c>
      <c r="O1353" s="3" t="str">
        <f t="shared" si="210"/>
        <v>45-54</v>
      </c>
      <c r="P1353" s="3" t="str">
        <f t="shared" si="211"/>
        <v>&lt;10h</v>
      </c>
      <c r="Q1353" s="3" t="str">
        <f t="shared" si="212"/>
        <v>46-60d</v>
      </c>
      <c r="R1353" s="3" t="str">
        <f t="shared" si="213"/>
        <v>Low</v>
      </c>
      <c r="S1353" s="3" t="str">
        <f t="shared" si="214"/>
        <v>Low</v>
      </c>
      <c r="T1353" s="3" t="str">
        <f t="shared" si="215"/>
        <v>Churned</v>
      </c>
      <c r="U1353" s="4">
        <f>1/(1+EXP(-(Predictive_Model!$B$5+((B1353-Predictive_Model!$B$20)/Predictive_Model!$C$20)*Predictive_Model!$D$20+((E1353-Predictive_Model!$B$21)/Predictive_Model!$C$21)*Predictive_Model!$D$21+((F1353-Predictive_Model!$B$22)/Predictive_Model!$C$22)*Predictive_Model!$D$22+((I1353-Predictive_Model!$B$23)/Predictive_Model!$C$23)*Predictive_Model!$D$23+((L1353-Predictive_Model!$B$24)/Predictive_Model!$C$24)*Predictive_Model!$D$24+((M1353-Predictive_Model!$B$25)/Predictive_Model!$C$25)*Predictive_Model!$D$25+IF(C1353="Male",Predictive_Model!$D$31,IF(C1353="Other",Predictive_Model!$D$32,0))+IF(D1353="Premium",Predictive_Model!$D$34,IF(D1353="Standard",Predictive_Model!$D$35,0))+IF(G1353="Asia",Predictive_Model!$D$37,IF(G1353="Europe",Predictive_Model!$D$38,IF(G1353="North America",Predictive_Model!$D$39,IF(G1353="Oceania",Predictive_Model!$D$40,IF(G1353="South America",Predictive_Model!$D$41,0)))))+IF(H1353="Laptop",Predictive_Model!$D$43,IF(H1353="Mobile",Predictive_Model!$D$44,IF(H1353="TV",Predictive_Model!$D$45,IF(H1353="Tablet",Predictive_Model!$D$46,0))))+IF(K1353="Crypto",Predictive_Model!$D$48,IF(K1353="Debit Card",Predictive_Model!$D$49,IF(K1353="Gift Card",Predictive_Model!$D$50,IF(K1353="PayPal",Predictive_Model!$D$51,0))))+IF(N1353="Comedy",Predictive_Model!$D$53,IF(N1353="Documentary",Predictive_Model!$D$54,IF(N1353="Drama",Predictive_Model!$D$55,IF(N1353="Horror",Predictive_Model!$D$56,IF(N1353="Romance",Predictive_Model!$D$57,IF(N1353="Sci-Fi",Predictive_Model!$D$58,0)))))))))</f>
        <v>0.99939137056132876</v>
      </c>
      <c r="V1353" s="3" t="str">
        <f t="shared" si="216"/>
        <v>Critical</v>
      </c>
      <c r="W1353" s="6">
        <f t="shared" si="217"/>
        <v>8.99</v>
      </c>
      <c r="X1353" s="3" t="str">
        <f t="shared" si="218"/>
        <v>Priority 2</v>
      </c>
      <c r="Y1353" s="3" t="str">
        <f t="shared" si="219"/>
        <v>OK</v>
      </c>
    </row>
    <row r="1354" spans="1:25" x14ac:dyDescent="0.25">
      <c r="A1354" s="3" t="str">
        <f>Raw_Data!A1354</f>
        <v>bf6a8e72-8dbc-4f8c-8e6e-77f94994af64</v>
      </c>
      <c r="B1354" s="3">
        <f>Raw_Data!B1354</f>
        <v>24</v>
      </c>
      <c r="C1354" s="3" t="str">
        <f>Raw_Data!C1354</f>
        <v>Male</v>
      </c>
      <c r="D1354" s="3" t="str">
        <f>Raw_Data!D1354</f>
        <v>Standard</v>
      </c>
      <c r="E1354" s="3">
        <f>Raw_Data!E1354</f>
        <v>8.9600000000000009</v>
      </c>
      <c r="F1354" s="3">
        <f>Raw_Data!F1354</f>
        <v>34</v>
      </c>
      <c r="G1354" s="3" t="str">
        <f>Raw_Data!G1354</f>
        <v>South America</v>
      </c>
      <c r="H1354" s="3" t="str">
        <f>Raw_Data!H1354</f>
        <v>Mobile</v>
      </c>
      <c r="I1354" s="3">
        <f>Raw_Data!I1354</f>
        <v>13.99</v>
      </c>
      <c r="J1354" s="3">
        <f>Raw_Data!J1354</f>
        <v>1</v>
      </c>
      <c r="K1354" s="3" t="str">
        <f>Raw_Data!K1354</f>
        <v>Gift Card</v>
      </c>
      <c r="L1354" s="3">
        <f>Raw_Data!L1354</f>
        <v>2</v>
      </c>
      <c r="M1354" s="3">
        <f>Raw_Data!M1354</f>
        <v>0.26</v>
      </c>
      <c r="N1354" s="3" t="str">
        <f>Raw_Data!N1354</f>
        <v>Comedy</v>
      </c>
      <c r="O1354" s="3" t="str">
        <f t="shared" si="210"/>
        <v>18-24</v>
      </c>
      <c r="P1354" s="3" t="str">
        <f t="shared" si="211"/>
        <v>&lt;10h</v>
      </c>
      <c r="Q1354" s="3" t="str">
        <f t="shared" si="212"/>
        <v>22-45d</v>
      </c>
      <c r="R1354" s="3" t="str">
        <f t="shared" si="213"/>
        <v>Medium</v>
      </c>
      <c r="S1354" s="3" t="str">
        <f t="shared" si="214"/>
        <v>Mid</v>
      </c>
      <c r="T1354" s="3" t="str">
        <f t="shared" si="215"/>
        <v>Churned</v>
      </c>
      <c r="U1354" s="4">
        <f>1/(1+EXP(-(Predictive_Model!$B$5+((B1354-Predictive_Model!$B$20)/Predictive_Model!$C$20)*Predictive_Model!$D$20+((E1354-Predictive_Model!$B$21)/Predictive_Model!$C$21)*Predictive_Model!$D$21+((F1354-Predictive_Model!$B$22)/Predictive_Model!$C$22)*Predictive_Model!$D$22+((I1354-Predictive_Model!$B$23)/Predictive_Model!$C$23)*Predictive_Model!$D$23+((L1354-Predictive_Model!$B$24)/Predictive_Model!$C$24)*Predictive_Model!$D$24+((M1354-Predictive_Model!$B$25)/Predictive_Model!$C$25)*Predictive_Model!$D$25+IF(C1354="Male",Predictive_Model!$D$31,IF(C1354="Other",Predictive_Model!$D$32,0))+IF(D1354="Premium",Predictive_Model!$D$34,IF(D1354="Standard",Predictive_Model!$D$35,0))+IF(G1354="Asia",Predictive_Model!$D$37,IF(G1354="Europe",Predictive_Model!$D$38,IF(G1354="North America",Predictive_Model!$D$39,IF(G1354="Oceania",Predictive_Model!$D$40,IF(G1354="South America",Predictive_Model!$D$41,0)))))+IF(H1354="Laptop",Predictive_Model!$D$43,IF(H1354="Mobile",Predictive_Model!$D$44,IF(H1354="TV",Predictive_Model!$D$45,IF(H1354="Tablet",Predictive_Model!$D$46,0))))+IF(K1354="Crypto",Predictive_Model!$D$48,IF(K1354="Debit Card",Predictive_Model!$D$49,IF(K1354="Gift Card",Predictive_Model!$D$50,IF(K1354="PayPal",Predictive_Model!$D$51,0))))+IF(N1354="Comedy",Predictive_Model!$D$53,IF(N1354="Documentary",Predictive_Model!$D$54,IF(N1354="Drama",Predictive_Model!$D$55,IF(N1354="Horror",Predictive_Model!$D$56,IF(N1354="Romance",Predictive_Model!$D$57,IF(N1354="Sci-Fi",Predictive_Model!$D$58,0)))))))))</f>
        <v>0.99716333871341034</v>
      </c>
      <c r="V1354" s="3" t="str">
        <f t="shared" si="216"/>
        <v>Critical</v>
      </c>
      <c r="W1354" s="6">
        <f t="shared" si="217"/>
        <v>13.99</v>
      </c>
      <c r="X1354" s="3" t="str">
        <f t="shared" si="218"/>
        <v>Priority 2</v>
      </c>
      <c r="Y1354" s="3" t="str">
        <f t="shared" si="219"/>
        <v>OK</v>
      </c>
    </row>
    <row r="1355" spans="1:25" x14ac:dyDescent="0.25">
      <c r="A1355" s="3" t="str">
        <f>Raw_Data!A1355</f>
        <v>2f4ee00e-a84b-43e8-bb6d-64c48d0ce757</v>
      </c>
      <c r="B1355" s="3">
        <f>Raw_Data!B1355</f>
        <v>46</v>
      </c>
      <c r="C1355" s="3" t="str">
        <f>Raw_Data!C1355</f>
        <v>Other</v>
      </c>
      <c r="D1355" s="3" t="str">
        <f>Raw_Data!D1355</f>
        <v>Premium</v>
      </c>
      <c r="E1355" s="3">
        <f>Raw_Data!E1355</f>
        <v>7.86</v>
      </c>
      <c r="F1355" s="3">
        <f>Raw_Data!F1355</f>
        <v>10</v>
      </c>
      <c r="G1355" s="3" t="str">
        <f>Raw_Data!G1355</f>
        <v>Oceania</v>
      </c>
      <c r="H1355" s="3" t="str">
        <f>Raw_Data!H1355</f>
        <v>Tablet</v>
      </c>
      <c r="I1355" s="3">
        <f>Raw_Data!I1355</f>
        <v>17.989999999999998</v>
      </c>
      <c r="J1355" s="3">
        <f>Raw_Data!J1355</f>
        <v>0</v>
      </c>
      <c r="K1355" s="3" t="str">
        <f>Raw_Data!K1355</f>
        <v>Credit Card</v>
      </c>
      <c r="L1355" s="3">
        <f>Raw_Data!L1355</f>
        <v>1</v>
      </c>
      <c r="M1355" s="3">
        <f>Raw_Data!M1355</f>
        <v>0.71</v>
      </c>
      <c r="N1355" s="3" t="str">
        <f>Raw_Data!N1355</f>
        <v>Drama</v>
      </c>
      <c r="O1355" s="3" t="str">
        <f t="shared" si="210"/>
        <v>45-54</v>
      </c>
      <c r="P1355" s="3" t="str">
        <f t="shared" si="211"/>
        <v>&lt;10h</v>
      </c>
      <c r="Q1355" s="3" t="str">
        <f t="shared" si="212"/>
        <v>8-21d</v>
      </c>
      <c r="R1355" s="3" t="str">
        <f t="shared" si="213"/>
        <v>Medium</v>
      </c>
      <c r="S1355" s="3" t="str">
        <f t="shared" si="214"/>
        <v>High</v>
      </c>
      <c r="T1355" s="3" t="str">
        <f t="shared" si="215"/>
        <v>Active</v>
      </c>
      <c r="U1355" s="4">
        <f>1/(1+EXP(-(Predictive_Model!$B$5+((B1355-Predictive_Model!$B$20)/Predictive_Model!$C$20)*Predictive_Model!$D$20+((E1355-Predictive_Model!$B$21)/Predictive_Model!$C$21)*Predictive_Model!$D$21+((F1355-Predictive_Model!$B$22)/Predictive_Model!$C$22)*Predictive_Model!$D$22+((I1355-Predictive_Model!$B$23)/Predictive_Model!$C$23)*Predictive_Model!$D$23+((L1355-Predictive_Model!$B$24)/Predictive_Model!$C$24)*Predictive_Model!$D$24+((M1355-Predictive_Model!$B$25)/Predictive_Model!$C$25)*Predictive_Model!$D$25+IF(C1355="Male",Predictive_Model!$D$31,IF(C1355="Other",Predictive_Model!$D$32,0))+IF(D1355="Premium",Predictive_Model!$D$34,IF(D1355="Standard",Predictive_Model!$D$35,0))+IF(G1355="Asia",Predictive_Model!$D$37,IF(G1355="Europe",Predictive_Model!$D$38,IF(G1355="North America",Predictive_Model!$D$39,IF(G1355="Oceania",Predictive_Model!$D$40,IF(G1355="South America",Predictive_Model!$D$41,0)))))+IF(H1355="Laptop",Predictive_Model!$D$43,IF(H1355="Mobile",Predictive_Model!$D$44,IF(H1355="TV",Predictive_Model!$D$45,IF(H1355="Tablet",Predictive_Model!$D$46,0))))+IF(K1355="Crypto",Predictive_Model!$D$48,IF(K1355="Debit Card",Predictive_Model!$D$49,IF(K1355="Gift Card",Predictive_Model!$D$50,IF(K1355="PayPal",Predictive_Model!$D$51,0))))+IF(N1355="Comedy",Predictive_Model!$D$53,IF(N1355="Documentary",Predictive_Model!$D$54,IF(N1355="Drama",Predictive_Model!$D$55,IF(N1355="Horror",Predictive_Model!$D$56,IF(N1355="Romance",Predictive_Model!$D$57,IF(N1355="Sci-Fi",Predictive_Model!$D$58,0)))))))))</f>
        <v>0.69615696567162411</v>
      </c>
      <c r="V1355" s="3" t="str">
        <f t="shared" si="216"/>
        <v>High</v>
      </c>
      <c r="W1355" s="6">
        <f t="shared" si="217"/>
        <v>12.523863812432516</v>
      </c>
      <c r="X1355" s="3" t="str">
        <f t="shared" si="218"/>
        <v>Monitor</v>
      </c>
      <c r="Y1355" s="3" t="str">
        <f t="shared" si="219"/>
        <v>OK</v>
      </c>
    </row>
    <row r="1356" spans="1:25" x14ac:dyDescent="0.25">
      <c r="A1356" s="3" t="str">
        <f>Raw_Data!A1356</f>
        <v>d727f89d-d107-459c-a343-4c7c59015831</v>
      </c>
      <c r="B1356" s="3">
        <f>Raw_Data!B1356</f>
        <v>30</v>
      </c>
      <c r="C1356" s="3" t="str">
        <f>Raw_Data!C1356</f>
        <v>Female</v>
      </c>
      <c r="D1356" s="3" t="str">
        <f>Raw_Data!D1356</f>
        <v>Standard</v>
      </c>
      <c r="E1356" s="3">
        <f>Raw_Data!E1356</f>
        <v>1.21</v>
      </c>
      <c r="F1356" s="3">
        <f>Raw_Data!F1356</f>
        <v>14</v>
      </c>
      <c r="G1356" s="3" t="str">
        <f>Raw_Data!G1356</f>
        <v>Europe</v>
      </c>
      <c r="H1356" s="3" t="str">
        <f>Raw_Data!H1356</f>
        <v>TV</v>
      </c>
      <c r="I1356" s="3">
        <f>Raw_Data!I1356</f>
        <v>13.99</v>
      </c>
      <c r="J1356" s="3">
        <f>Raw_Data!J1356</f>
        <v>1</v>
      </c>
      <c r="K1356" s="3" t="str">
        <f>Raw_Data!K1356</f>
        <v>Crypto</v>
      </c>
      <c r="L1356" s="3">
        <f>Raw_Data!L1356</f>
        <v>5</v>
      </c>
      <c r="M1356" s="3">
        <f>Raw_Data!M1356</f>
        <v>0.08</v>
      </c>
      <c r="N1356" s="3" t="str">
        <f>Raw_Data!N1356</f>
        <v>Drama</v>
      </c>
      <c r="O1356" s="3" t="str">
        <f t="shared" si="210"/>
        <v>25-34</v>
      </c>
      <c r="P1356" s="3" t="str">
        <f t="shared" si="211"/>
        <v>&lt;10h</v>
      </c>
      <c r="Q1356" s="3" t="str">
        <f t="shared" si="212"/>
        <v>8-21d</v>
      </c>
      <c r="R1356" s="3" t="str">
        <f t="shared" si="213"/>
        <v>Medium</v>
      </c>
      <c r="S1356" s="3" t="str">
        <f t="shared" si="214"/>
        <v>Mid</v>
      </c>
      <c r="T1356" s="3" t="str">
        <f t="shared" si="215"/>
        <v>Churned</v>
      </c>
      <c r="U1356" s="4">
        <f>1/(1+EXP(-(Predictive_Model!$B$5+((B1356-Predictive_Model!$B$20)/Predictive_Model!$C$20)*Predictive_Model!$D$20+((E1356-Predictive_Model!$B$21)/Predictive_Model!$C$21)*Predictive_Model!$D$21+((F1356-Predictive_Model!$B$22)/Predictive_Model!$C$22)*Predictive_Model!$D$22+((I1356-Predictive_Model!$B$23)/Predictive_Model!$C$23)*Predictive_Model!$D$23+((L1356-Predictive_Model!$B$24)/Predictive_Model!$C$24)*Predictive_Model!$D$24+((M1356-Predictive_Model!$B$25)/Predictive_Model!$C$25)*Predictive_Model!$D$25+IF(C1356="Male",Predictive_Model!$D$31,IF(C1356="Other",Predictive_Model!$D$32,0))+IF(D1356="Premium",Predictive_Model!$D$34,IF(D1356="Standard",Predictive_Model!$D$35,0))+IF(G1356="Asia",Predictive_Model!$D$37,IF(G1356="Europe",Predictive_Model!$D$38,IF(G1356="North America",Predictive_Model!$D$39,IF(G1356="Oceania",Predictive_Model!$D$40,IF(G1356="South America",Predictive_Model!$D$41,0)))))+IF(H1356="Laptop",Predictive_Model!$D$43,IF(H1356="Mobile",Predictive_Model!$D$44,IF(H1356="TV",Predictive_Model!$D$45,IF(H1356="Tablet",Predictive_Model!$D$46,0))))+IF(K1356="Crypto",Predictive_Model!$D$48,IF(K1356="Debit Card",Predictive_Model!$D$49,IF(K1356="Gift Card",Predictive_Model!$D$50,IF(K1356="PayPal",Predictive_Model!$D$51,0))))+IF(N1356="Comedy",Predictive_Model!$D$53,IF(N1356="Documentary",Predictive_Model!$D$54,IF(N1356="Drama",Predictive_Model!$D$55,IF(N1356="Horror",Predictive_Model!$D$56,IF(N1356="Romance",Predictive_Model!$D$57,IF(N1356="Sci-Fi",Predictive_Model!$D$58,0)))))))))</f>
        <v>0.81315856912001416</v>
      </c>
      <c r="V1356" s="3" t="str">
        <f t="shared" si="216"/>
        <v>Critical</v>
      </c>
      <c r="W1356" s="6">
        <f t="shared" si="217"/>
        <v>13.99</v>
      </c>
      <c r="X1356" s="3" t="str">
        <f t="shared" si="218"/>
        <v>Priority 2</v>
      </c>
      <c r="Y1356" s="3" t="str">
        <f t="shared" si="219"/>
        <v>OK</v>
      </c>
    </row>
    <row r="1357" spans="1:25" x14ac:dyDescent="0.25">
      <c r="A1357" s="3" t="str">
        <f>Raw_Data!A1357</f>
        <v>101b4ce6-b2f8-41ab-b6f4-2a3ed4dba3eb</v>
      </c>
      <c r="B1357" s="3">
        <f>Raw_Data!B1357</f>
        <v>36</v>
      </c>
      <c r="C1357" s="3" t="str">
        <f>Raw_Data!C1357</f>
        <v>Female</v>
      </c>
      <c r="D1357" s="3" t="str">
        <f>Raw_Data!D1357</f>
        <v>Basic</v>
      </c>
      <c r="E1357" s="3">
        <f>Raw_Data!E1357</f>
        <v>0.05</v>
      </c>
      <c r="F1357" s="3">
        <f>Raw_Data!F1357</f>
        <v>25</v>
      </c>
      <c r="G1357" s="3" t="str">
        <f>Raw_Data!G1357</f>
        <v>Europe</v>
      </c>
      <c r="H1357" s="3" t="str">
        <f>Raw_Data!H1357</f>
        <v>Desktop</v>
      </c>
      <c r="I1357" s="3">
        <f>Raw_Data!I1357</f>
        <v>8.99</v>
      </c>
      <c r="J1357" s="3">
        <f>Raw_Data!J1357</f>
        <v>1</v>
      </c>
      <c r="K1357" s="3" t="str">
        <f>Raw_Data!K1357</f>
        <v>Debit Card</v>
      </c>
      <c r="L1357" s="3">
        <f>Raw_Data!L1357</f>
        <v>4</v>
      </c>
      <c r="M1357" s="3">
        <f>Raw_Data!M1357</f>
        <v>0</v>
      </c>
      <c r="N1357" s="3" t="str">
        <f>Raw_Data!N1357</f>
        <v>Action</v>
      </c>
      <c r="O1357" s="3" t="str">
        <f t="shared" si="210"/>
        <v>35-44</v>
      </c>
      <c r="P1357" s="3" t="str">
        <f t="shared" si="211"/>
        <v>&lt;10h</v>
      </c>
      <c r="Q1357" s="3" t="str">
        <f t="shared" si="212"/>
        <v>22-45d</v>
      </c>
      <c r="R1357" s="3" t="str">
        <f t="shared" si="213"/>
        <v>Medium</v>
      </c>
      <c r="S1357" s="3" t="str">
        <f t="shared" si="214"/>
        <v>Low</v>
      </c>
      <c r="T1357" s="3" t="str">
        <f t="shared" si="215"/>
        <v>Churned</v>
      </c>
      <c r="U1357" s="4">
        <f>1/(1+EXP(-(Predictive_Model!$B$5+((B1357-Predictive_Model!$B$20)/Predictive_Model!$C$20)*Predictive_Model!$D$20+((E1357-Predictive_Model!$B$21)/Predictive_Model!$C$21)*Predictive_Model!$D$21+((F1357-Predictive_Model!$B$22)/Predictive_Model!$C$22)*Predictive_Model!$D$22+((I1357-Predictive_Model!$B$23)/Predictive_Model!$C$23)*Predictive_Model!$D$23+((L1357-Predictive_Model!$B$24)/Predictive_Model!$C$24)*Predictive_Model!$D$24+((M1357-Predictive_Model!$B$25)/Predictive_Model!$C$25)*Predictive_Model!$D$25+IF(C1357="Male",Predictive_Model!$D$31,IF(C1357="Other",Predictive_Model!$D$32,0))+IF(D1357="Premium",Predictive_Model!$D$34,IF(D1357="Standard",Predictive_Model!$D$35,0))+IF(G1357="Asia",Predictive_Model!$D$37,IF(G1357="Europe",Predictive_Model!$D$38,IF(G1357="North America",Predictive_Model!$D$39,IF(G1357="Oceania",Predictive_Model!$D$40,IF(G1357="South America",Predictive_Model!$D$41,0)))))+IF(H1357="Laptop",Predictive_Model!$D$43,IF(H1357="Mobile",Predictive_Model!$D$44,IF(H1357="TV",Predictive_Model!$D$45,IF(H1357="Tablet",Predictive_Model!$D$46,0))))+IF(K1357="Crypto",Predictive_Model!$D$48,IF(K1357="Debit Card",Predictive_Model!$D$49,IF(K1357="Gift Card",Predictive_Model!$D$50,IF(K1357="PayPal",Predictive_Model!$D$51,0))))+IF(N1357="Comedy",Predictive_Model!$D$53,IF(N1357="Documentary",Predictive_Model!$D$54,IF(N1357="Drama",Predictive_Model!$D$55,IF(N1357="Horror",Predictive_Model!$D$56,IF(N1357="Romance",Predictive_Model!$D$57,IF(N1357="Sci-Fi",Predictive_Model!$D$58,0)))))))))</f>
        <v>0.99542998604166677</v>
      </c>
      <c r="V1357" s="3" t="str">
        <f t="shared" si="216"/>
        <v>Critical</v>
      </c>
      <c r="W1357" s="6">
        <f t="shared" si="217"/>
        <v>8.99</v>
      </c>
      <c r="X1357" s="3" t="str">
        <f t="shared" si="218"/>
        <v>Priority 2</v>
      </c>
      <c r="Y1357" s="3" t="str">
        <f t="shared" si="219"/>
        <v>OK</v>
      </c>
    </row>
    <row r="1358" spans="1:25" x14ac:dyDescent="0.25">
      <c r="A1358" s="3" t="str">
        <f>Raw_Data!A1358</f>
        <v>571a05dc-0525-4962-81b2-e2debf902229</v>
      </c>
      <c r="B1358" s="3">
        <f>Raw_Data!B1358</f>
        <v>30</v>
      </c>
      <c r="C1358" s="3" t="str">
        <f>Raw_Data!C1358</f>
        <v>Female</v>
      </c>
      <c r="D1358" s="3" t="str">
        <f>Raw_Data!D1358</f>
        <v>Basic</v>
      </c>
      <c r="E1358" s="3">
        <f>Raw_Data!E1358</f>
        <v>7.59</v>
      </c>
      <c r="F1358" s="3">
        <f>Raw_Data!F1358</f>
        <v>36</v>
      </c>
      <c r="G1358" s="3" t="str">
        <f>Raw_Data!G1358</f>
        <v>Oceania</v>
      </c>
      <c r="H1358" s="3" t="str">
        <f>Raw_Data!H1358</f>
        <v>Mobile</v>
      </c>
      <c r="I1358" s="3">
        <f>Raw_Data!I1358</f>
        <v>8.99</v>
      </c>
      <c r="J1358" s="3">
        <f>Raw_Data!J1358</f>
        <v>1</v>
      </c>
      <c r="K1358" s="3" t="str">
        <f>Raw_Data!K1358</f>
        <v>Credit Card</v>
      </c>
      <c r="L1358" s="3">
        <f>Raw_Data!L1358</f>
        <v>3</v>
      </c>
      <c r="M1358" s="3">
        <f>Raw_Data!M1358</f>
        <v>0.21</v>
      </c>
      <c r="N1358" s="3" t="str">
        <f>Raw_Data!N1358</f>
        <v>Horror</v>
      </c>
      <c r="O1358" s="3" t="str">
        <f t="shared" si="210"/>
        <v>25-34</v>
      </c>
      <c r="P1358" s="3" t="str">
        <f t="shared" si="211"/>
        <v>&lt;10h</v>
      </c>
      <c r="Q1358" s="3" t="str">
        <f t="shared" si="212"/>
        <v>22-45d</v>
      </c>
      <c r="R1358" s="3" t="str">
        <f t="shared" si="213"/>
        <v>Medium</v>
      </c>
      <c r="S1358" s="3" t="str">
        <f t="shared" si="214"/>
        <v>Low</v>
      </c>
      <c r="T1358" s="3" t="str">
        <f t="shared" si="215"/>
        <v>Churned</v>
      </c>
      <c r="U1358" s="4">
        <f>1/(1+EXP(-(Predictive_Model!$B$5+((B1358-Predictive_Model!$B$20)/Predictive_Model!$C$20)*Predictive_Model!$D$20+((E1358-Predictive_Model!$B$21)/Predictive_Model!$C$21)*Predictive_Model!$D$21+((F1358-Predictive_Model!$B$22)/Predictive_Model!$C$22)*Predictive_Model!$D$22+((I1358-Predictive_Model!$B$23)/Predictive_Model!$C$23)*Predictive_Model!$D$23+((L1358-Predictive_Model!$B$24)/Predictive_Model!$C$24)*Predictive_Model!$D$24+((M1358-Predictive_Model!$B$25)/Predictive_Model!$C$25)*Predictive_Model!$D$25+IF(C1358="Male",Predictive_Model!$D$31,IF(C1358="Other",Predictive_Model!$D$32,0))+IF(D1358="Premium",Predictive_Model!$D$34,IF(D1358="Standard",Predictive_Model!$D$35,0))+IF(G1358="Asia",Predictive_Model!$D$37,IF(G1358="Europe",Predictive_Model!$D$38,IF(G1358="North America",Predictive_Model!$D$39,IF(G1358="Oceania",Predictive_Model!$D$40,IF(G1358="South America",Predictive_Model!$D$41,0)))))+IF(H1358="Laptop",Predictive_Model!$D$43,IF(H1358="Mobile",Predictive_Model!$D$44,IF(H1358="TV",Predictive_Model!$D$45,IF(H1358="Tablet",Predictive_Model!$D$46,0))))+IF(K1358="Crypto",Predictive_Model!$D$48,IF(K1358="Debit Card",Predictive_Model!$D$49,IF(K1358="Gift Card",Predictive_Model!$D$50,IF(K1358="PayPal",Predictive_Model!$D$51,0))))+IF(N1358="Comedy",Predictive_Model!$D$53,IF(N1358="Documentary",Predictive_Model!$D$54,IF(N1358="Drama",Predictive_Model!$D$55,IF(N1358="Horror",Predictive_Model!$D$56,IF(N1358="Romance",Predictive_Model!$D$57,IF(N1358="Sci-Fi",Predictive_Model!$D$58,0)))))))))</f>
        <v>0.99902070812492261</v>
      </c>
      <c r="V1358" s="3" t="str">
        <f t="shared" si="216"/>
        <v>Critical</v>
      </c>
      <c r="W1358" s="6">
        <f t="shared" si="217"/>
        <v>8.99</v>
      </c>
      <c r="X1358" s="3" t="str">
        <f t="shared" si="218"/>
        <v>Priority 2</v>
      </c>
      <c r="Y1358" s="3" t="str">
        <f t="shared" si="219"/>
        <v>OK</v>
      </c>
    </row>
    <row r="1359" spans="1:25" x14ac:dyDescent="0.25">
      <c r="A1359" s="3" t="str">
        <f>Raw_Data!A1359</f>
        <v>01717096-8d78-4952-8e2a-2b736796d452</v>
      </c>
      <c r="B1359" s="3">
        <f>Raw_Data!B1359</f>
        <v>26</v>
      </c>
      <c r="C1359" s="3" t="str">
        <f>Raw_Data!C1359</f>
        <v>Male</v>
      </c>
      <c r="D1359" s="3" t="str">
        <f>Raw_Data!D1359</f>
        <v>Basic</v>
      </c>
      <c r="E1359" s="3">
        <f>Raw_Data!E1359</f>
        <v>22.41</v>
      </c>
      <c r="F1359" s="3">
        <f>Raw_Data!F1359</f>
        <v>15</v>
      </c>
      <c r="G1359" s="3" t="str">
        <f>Raw_Data!G1359</f>
        <v>South America</v>
      </c>
      <c r="H1359" s="3" t="str">
        <f>Raw_Data!H1359</f>
        <v>Tablet</v>
      </c>
      <c r="I1359" s="3">
        <f>Raw_Data!I1359</f>
        <v>8.99</v>
      </c>
      <c r="J1359" s="3">
        <f>Raw_Data!J1359</f>
        <v>0</v>
      </c>
      <c r="K1359" s="3" t="str">
        <f>Raw_Data!K1359</f>
        <v>Gift Card</v>
      </c>
      <c r="L1359" s="3">
        <f>Raw_Data!L1359</f>
        <v>4</v>
      </c>
      <c r="M1359" s="3">
        <f>Raw_Data!M1359</f>
        <v>1.4</v>
      </c>
      <c r="N1359" s="3" t="str">
        <f>Raw_Data!N1359</f>
        <v>Action</v>
      </c>
      <c r="O1359" s="3" t="str">
        <f t="shared" si="210"/>
        <v>25-34</v>
      </c>
      <c r="P1359" s="3" t="str">
        <f t="shared" si="211"/>
        <v>10-24h</v>
      </c>
      <c r="Q1359" s="3" t="str">
        <f t="shared" si="212"/>
        <v>8-21d</v>
      </c>
      <c r="R1359" s="3" t="str">
        <f t="shared" si="213"/>
        <v>Medium</v>
      </c>
      <c r="S1359" s="3" t="str">
        <f t="shared" si="214"/>
        <v>Low</v>
      </c>
      <c r="T1359" s="3" t="str">
        <f t="shared" si="215"/>
        <v>Active</v>
      </c>
      <c r="U1359" s="4">
        <f>1/(1+EXP(-(Predictive_Model!$B$5+((B1359-Predictive_Model!$B$20)/Predictive_Model!$C$20)*Predictive_Model!$D$20+((E1359-Predictive_Model!$B$21)/Predictive_Model!$C$21)*Predictive_Model!$D$21+((F1359-Predictive_Model!$B$22)/Predictive_Model!$C$22)*Predictive_Model!$D$22+((I1359-Predictive_Model!$B$23)/Predictive_Model!$C$23)*Predictive_Model!$D$23+((L1359-Predictive_Model!$B$24)/Predictive_Model!$C$24)*Predictive_Model!$D$24+((M1359-Predictive_Model!$B$25)/Predictive_Model!$C$25)*Predictive_Model!$D$25+IF(C1359="Male",Predictive_Model!$D$31,IF(C1359="Other",Predictive_Model!$D$32,0))+IF(D1359="Premium",Predictive_Model!$D$34,IF(D1359="Standard",Predictive_Model!$D$35,0))+IF(G1359="Asia",Predictive_Model!$D$37,IF(G1359="Europe",Predictive_Model!$D$38,IF(G1359="North America",Predictive_Model!$D$39,IF(G1359="Oceania",Predictive_Model!$D$40,IF(G1359="South America",Predictive_Model!$D$41,0)))))+IF(H1359="Laptop",Predictive_Model!$D$43,IF(H1359="Mobile",Predictive_Model!$D$44,IF(H1359="TV",Predictive_Model!$D$45,IF(H1359="Tablet",Predictive_Model!$D$46,0))))+IF(K1359="Crypto",Predictive_Model!$D$48,IF(K1359="Debit Card",Predictive_Model!$D$49,IF(K1359="Gift Card",Predictive_Model!$D$50,IF(K1359="PayPal",Predictive_Model!$D$51,0))))+IF(N1359="Comedy",Predictive_Model!$D$53,IF(N1359="Documentary",Predictive_Model!$D$54,IF(N1359="Drama",Predictive_Model!$D$55,IF(N1359="Horror",Predictive_Model!$D$56,IF(N1359="Romance",Predictive_Model!$D$57,IF(N1359="Sci-Fi",Predictive_Model!$D$58,0)))))))))</f>
        <v>3.2569683254703496E-2</v>
      </c>
      <c r="V1359" s="3" t="str">
        <f t="shared" si="216"/>
        <v>Low</v>
      </c>
      <c r="W1359" s="6">
        <f t="shared" si="217"/>
        <v>0.29280145245978445</v>
      </c>
      <c r="X1359" s="3" t="str">
        <f t="shared" si="218"/>
        <v>Monitor</v>
      </c>
      <c r="Y1359" s="3" t="str">
        <f t="shared" si="219"/>
        <v>OK</v>
      </c>
    </row>
    <row r="1360" spans="1:25" x14ac:dyDescent="0.25">
      <c r="A1360" s="3" t="str">
        <f>Raw_Data!A1360</f>
        <v>3d81d442-7bd1-472e-be6c-87d59a39d2d6</v>
      </c>
      <c r="B1360" s="3">
        <f>Raw_Data!B1360</f>
        <v>46</v>
      </c>
      <c r="C1360" s="3" t="str">
        <f>Raw_Data!C1360</f>
        <v>Other</v>
      </c>
      <c r="D1360" s="3" t="str">
        <f>Raw_Data!D1360</f>
        <v>Premium</v>
      </c>
      <c r="E1360" s="3">
        <f>Raw_Data!E1360</f>
        <v>13.15</v>
      </c>
      <c r="F1360" s="3">
        <f>Raw_Data!F1360</f>
        <v>57</v>
      </c>
      <c r="G1360" s="3" t="str">
        <f>Raw_Data!G1360</f>
        <v>Oceania</v>
      </c>
      <c r="H1360" s="3" t="str">
        <f>Raw_Data!H1360</f>
        <v>Tablet</v>
      </c>
      <c r="I1360" s="3">
        <f>Raw_Data!I1360</f>
        <v>17.989999999999998</v>
      </c>
      <c r="J1360" s="3">
        <f>Raw_Data!J1360</f>
        <v>1</v>
      </c>
      <c r="K1360" s="3" t="str">
        <f>Raw_Data!K1360</f>
        <v>Crypto</v>
      </c>
      <c r="L1360" s="3">
        <f>Raw_Data!L1360</f>
        <v>5</v>
      </c>
      <c r="M1360" s="3">
        <f>Raw_Data!M1360</f>
        <v>0.23</v>
      </c>
      <c r="N1360" s="3" t="str">
        <f>Raw_Data!N1360</f>
        <v>Action</v>
      </c>
      <c r="O1360" s="3" t="str">
        <f t="shared" si="210"/>
        <v>45-54</v>
      </c>
      <c r="P1360" s="3" t="str">
        <f t="shared" si="211"/>
        <v>10-24h</v>
      </c>
      <c r="Q1360" s="3" t="str">
        <f t="shared" si="212"/>
        <v>46-60d</v>
      </c>
      <c r="R1360" s="3" t="str">
        <f t="shared" si="213"/>
        <v>Medium</v>
      </c>
      <c r="S1360" s="3" t="str">
        <f t="shared" si="214"/>
        <v>High</v>
      </c>
      <c r="T1360" s="3" t="str">
        <f t="shared" si="215"/>
        <v>Churned</v>
      </c>
      <c r="U1360" s="4">
        <f>1/(1+EXP(-(Predictive_Model!$B$5+((B1360-Predictive_Model!$B$20)/Predictive_Model!$C$20)*Predictive_Model!$D$20+((E1360-Predictive_Model!$B$21)/Predictive_Model!$C$21)*Predictive_Model!$D$21+((F1360-Predictive_Model!$B$22)/Predictive_Model!$C$22)*Predictive_Model!$D$22+((I1360-Predictive_Model!$B$23)/Predictive_Model!$C$23)*Predictive_Model!$D$23+((L1360-Predictive_Model!$B$24)/Predictive_Model!$C$24)*Predictive_Model!$D$24+((M1360-Predictive_Model!$B$25)/Predictive_Model!$C$25)*Predictive_Model!$D$25+IF(C1360="Male",Predictive_Model!$D$31,IF(C1360="Other",Predictive_Model!$D$32,0))+IF(D1360="Premium",Predictive_Model!$D$34,IF(D1360="Standard",Predictive_Model!$D$35,0))+IF(G1360="Asia",Predictive_Model!$D$37,IF(G1360="Europe",Predictive_Model!$D$38,IF(G1360="North America",Predictive_Model!$D$39,IF(G1360="Oceania",Predictive_Model!$D$40,IF(G1360="South America",Predictive_Model!$D$41,0)))))+IF(H1360="Laptop",Predictive_Model!$D$43,IF(H1360="Mobile",Predictive_Model!$D$44,IF(H1360="TV",Predictive_Model!$D$45,IF(H1360="Tablet",Predictive_Model!$D$46,0))))+IF(K1360="Crypto",Predictive_Model!$D$48,IF(K1360="Debit Card",Predictive_Model!$D$49,IF(K1360="Gift Card",Predictive_Model!$D$50,IF(K1360="PayPal",Predictive_Model!$D$51,0))))+IF(N1360="Comedy",Predictive_Model!$D$53,IF(N1360="Documentary",Predictive_Model!$D$54,IF(N1360="Drama",Predictive_Model!$D$55,IF(N1360="Horror",Predictive_Model!$D$56,IF(N1360="Romance",Predictive_Model!$D$57,IF(N1360="Sci-Fi",Predictive_Model!$D$58,0)))))))))</f>
        <v>0.95654393110882097</v>
      </c>
      <c r="V1360" s="3" t="str">
        <f t="shared" si="216"/>
        <v>Critical</v>
      </c>
      <c r="W1360" s="6">
        <f t="shared" si="217"/>
        <v>17.989999999999998</v>
      </c>
      <c r="X1360" s="3" t="str">
        <f t="shared" si="218"/>
        <v>Priority 1</v>
      </c>
      <c r="Y1360" s="3" t="str">
        <f t="shared" si="219"/>
        <v>OK</v>
      </c>
    </row>
    <row r="1361" spans="1:25" x14ac:dyDescent="0.25">
      <c r="A1361" s="3" t="str">
        <f>Raw_Data!A1361</f>
        <v>65ff28ce-5167-4737-b5e6-68c27a6a6d8a</v>
      </c>
      <c r="B1361" s="3">
        <f>Raw_Data!B1361</f>
        <v>19</v>
      </c>
      <c r="C1361" s="3" t="str">
        <f>Raw_Data!C1361</f>
        <v>Male</v>
      </c>
      <c r="D1361" s="3" t="str">
        <f>Raw_Data!D1361</f>
        <v>Basic</v>
      </c>
      <c r="E1361" s="3">
        <f>Raw_Data!E1361</f>
        <v>12.3</v>
      </c>
      <c r="F1361" s="3">
        <f>Raw_Data!F1361</f>
        <v>29</v>
      </c>
      <c r="G1361" s="3" t="str">
        <f>Raw_Data!G1361</f>
        <v>Oceania</v>
      </c>
      <c r="H1361" s="3" t="str">
        <f>Raw_Data!H1361</f>
        <v>Desktop</v>
      </c>
      <c r="I1361" s="3">
        <f>Raw_Data!I1361</f>
        <v>8.99</v>
      </c>
      <c r="J1361" s="3">
        <f>Raw_Data!J1361</f>
        <v>1</v>
      </c>
      <c r="K1361" s="3" t="str">
        <f>Raw_Data!K1361</f>
        <v>Debit Card</v>
      </c>
      <c r="L1361" s="3">
        <f>Raw_Data!L1361</f>
        <v>1</v>
      </c>
      <c r="M1361" s="3">
        <f>Raw_Data!M1361</f>
        <v>0.41</v>
      </c>
      <c r="N1361" s="3" t="str">
        <f>Raw_Data!N1361</f>
        <v>Drama</v>
      </c>
      <c r="O1361" s="3" t="str">
        <f t="shared" si="210"/>
        <v>18-24</v>
      </c>
      <c r="P1361" s="3" t="str">
        <f t="shared" si="211"/>
        <v>10-24h</v>
      </c>
      <c r="Q1361" s="3" t="str">
        <f t="shared" si="212"/>
        <v>22-45d</v>
      </c>
      <c r="R1361" s="3" t="str">
        <f t="shared" si="213"/>
        <v>Medium</v>
      </c>
      <c r="S1361" s="3" t="str">
        <f t="shared" si="214"/>
        <v>Low</v>
      </c>
      <c r="T1361" s="3" t="str">
        <f t="shared" si="215"/>
        <v>Churned</v>
      </c>
      <c r="U1361" s="4">
        <f>1/(1+EXP(-(Predictive_Model!$B$5+((B1361-Predictive_Model!$B$20)/Predictive_Model!$C$20)*Predictive_Model!$D$20+((E1361-Predictive_Model!$B$21)/Predictive_Model!$C$21)*Predictive_Model!$D$21+((F1361-Predictive_Model!$B$22)/Predictive_Model!$C$22)*Predictive_Model!$D$22+((I1361-Predictive_Model!$B$23)/Predictive_Model!$C$23)*Predictive_Model!$D$23+((L1361-Predictive_Model!$B$24)/Predictive_Model!$C$24)*Predictive_Model!$D$24+((M1361-Predictive_Model!$B$25)/Predictive_Model!$C$25)*Predictive_Model!$D$25+IF(C1361="Male",Predictive_Model!$D$31,IF(C1361="Other",Predictive_Model!$D$32,0))+IF(D1361="Premium",Predictive_Model!$D$34,IF(D1361="Standard",Predictive_Model!$D$35,0))+IF(G1361="Asia",Predictive_Model!$D$37,IF(G1361="Europe",Predictive_Model!$D$38,IF(G1361="North America",Predictive_Model!$D$39,IF(G1361="Oceania",Predictive_Model!$D$40,IF(G1361="South America",Predictive_Model!$D$41,0)))))+IF(H1361="Laptop",Predictive_Model!$D$43,IF(H1361="Mobile",Predictive_Model!$D$44,IF(H1361="TV",Predictive_Model!$D$45,IF(H1361="Tablet",Predictive_Model!$D$46,0))))+IF(K1361="Crypto",Predictive_Model!$D$48,IF(K1361="Debit Card",Predictive_Model!$D$49,IF(K1361="Gift Card",Predictive_Model!$D$50,IF(K1361="PayPal",Predictive_Model!$D$51,0))))+IF(N1361="Comedy",Predictive_Model!$D$53,IF(N1361="Documentary",Predictive_Model!$D$54,IF(N1361="Drama",Predictive_Model!$D$55,IF(N1361="Horror",Predictive_Model!$D$56,IF(N1361="Romance",Predictive_Model!$D$57,IF(N1361="Sci-Fi",Predictive_Model!$D$58,0)))))))))</f>
        <v>0.97590376241733789</v>
      </c>
      <c r="V1361" s="3" t="str">
        <f t="shared" si="216"/>
        <v>Critical</v>
      </c>
      <c r="W1361" s="6">
        <f t="shared" si="217"/>
        <v>8.99</v>
      </c>
      <c r="X1361" s="3" t="str">
        <f t="shared" si="218"/>
        <v>Priority 2</v>
      </c>
      <c r="Y1361" s="3" t="str">
        <f t="shared" si="219"/>
        <v>OK</v>
      </c>
    </row>
    <row r="1362" spans="1:25" x14ac:dyDescent="0.25">
      <c r="A1362" s="3" t="str">
        <f>Raw_Data!A1362</f>
        <v>235a56c4-10be-43f0-ac08-14a913cd1569</v>
      </c>
      <c r="B1362" s="3">
        <f>Raw_Data!B1362</f>
        <v>33</v>
      </c>
      <c r="C1362" s="3" t="str">
        <f>Raw_Data!C1362</f>
        <v>Other</v>
      </c>
      <c r="D1362" s="3" t="str">
        <f>Raw_Data!D1362</f>
        <v>Basic</v>
      </c>
      <c r="E1362" s="3">
        <f>Raw_Data!E1362</f>
        <v>29.76</v>
      </c>
      <c r="F1362" s="3">
        <f>Raw_Data!F1362</f>
        <v>50</v>
      </c>
      <c r="G1362" s="3" t="str">
        <f>Raw_Data!G1362</f>
        <v>Europe</v>
      </c>
      <c r="H1362" s="3" t="str">
        <f>Raw_Data!H1362</f>
        <v>Mobile</v>
      </c>
      <c r="I1362" s="3">
        <f>Raw_Data!I1362</f>
        <v>8.99</v>
      </c>
      <c r="J1362" s="3">
        <f>Raw_Data!J1362</f>
        <v>0</v>
      </c>
      <c r="K1362" s="3" t="str">
        <f>Raw_Data!K1362</f>
        <v>Crypto</v>
      </c>
      <c r="L1362" s="3">
        <f>Raw_Data!L1362</f>
        <v>3</v>
      </c>
      <c r="M1362" s="3">
        <f>Raw_Data!M1362</f>
        <v>0.57999999999999996</v>
      </c>
      <c r="N1362" s="3" t="str">
        <f>Raw_Data!N1362</f>
        <v>Action</v>
      </c>
      <c r="O1362" s="3" t="str">
        <f t="shared" si="210"/>
        <v>25-34</v>
      </c>
      <c r="P1362" s="3" t="str">
        <f t="shared" si="211"/>
        <v>25-49h</v>
      </c>
      <c r="Q1362" s="3" t="str">
        <f t="shared" si="212"/>
        <v>46-60d</v>
      </c>
      <c r="R1362" s="3" t="str">
        <f t="shared" si="213"/>
        <v>Medium</v>
      </c>
      <c r="S1362" s="3" t="str">
        <f t="shared" si="214"/>
        <v>Low</v>
      </c>
      <c r="T1362" s="3" t="str">
        <f t="shared" si="215"/>
        <v>Active</v>
      </c>
      <c r="U1362" s="4">
        <f>1/(1+EXP(-(Predictive_Model!$B$5+((B1362-Predictive_Model!$B$20)/Predictive_Model!$C$20)*Predictive_Model!$D$20+((E1362-Predictive_Model!$B$21)/Predictive_Model!$C$21)*Predictive_Model!$D$21+((F1362-Predictive_Model!$B$22)/Predictive_Model!$C$22)*Predictive_Model!$D$22+((I1362-Predictive_Model!$B$23)/Predictive_Model!$C$23)*Predictive_Model!$D$23+((L1362-Predictive_Model!$B$24)/Predictive_Model!$C$24)*Predictive_Model!$D$24+((M1362-Predictive_Model!$B$25)/Predictive_Model!$C$25)*Predictive_Model!$D$25+IF(C1362="Male",Predictive_Model!$D$31,IF(C1362="Other",Predictive_Model!$D$32,0))+IF(D1362="Premium",Predictive_Model!$D$34,IF(D1362="Standard",Predictive_Model!$D$35,0))+IF(G1362="Asia",Predictive_Model!$D$37,IF(G1362="Europe",Predictive_Model!$D$38,IF(G1362="North America",Predictive_Model!$D$39,IF(G1362="Oceania",Predictive_Model!$D$40,IF(G1362="South America",Predictive_Model!$D$41,0)))))+IF(H1362="Laptop",Predictive_Model!$D$43,IF(H1362="Mobile",Predictive_Model!$D$44,IF(H1362="TV",Predictive_Model!$D$45,IF(H1362="Tablet",Predictive_Model!$D$46,0))))+IF(K1362="Crypto",Predictive_Model!$D$48,IF(K1362="Debit Card",Predictive_Model!$D$49,IF(K1362="Gift Card",Predictive_Model!$D$50,IF(K1362="PayPal",Predictive_Model!$D$51,0))))+IF(N1362="Comedy",Predictive_Model!$D$53,IF(N1362="Documentary",Predictive_Model!$D$54,IF(N1362="Drama",Predictive_Model!$D$55,IF(N1362="Horror",Predictive_Model!$D$56,IF(N1362="Romance",Predictive_Model!$D$57,IF(N1362="Sci-Fi",Predictive_Model!$D$58,0)))))))))</f>
        <v>0.70254397695276483</v>
      </c>
      <c r="V1362" s="3" t="str">
        <f t="shared" si="216"/>
        <v>High</v>
      </c>
      <c r="W1362" s="6">
        <f t="shared" si="217"/>
        <v>6.3158703528053559</v>
      </c>
      <c r="X1362" s="3" t="str">
        <f t="shared" si="218"/>
        <v>Priority 2</v>
      </c>
      <c r="Y1362" s="3" t="str">
        <f t="shared" si="219"/>
        <v>OK</v>
      </c>
    </row>
    <row r="1363" spans="1:25" x14ac:dyDescent="0.25">
      <c r="A1363" s="3" t="str">
        <f>Raw_Data!A1363</f>
        <v>05b69fb9-1cd4-4eb2-866b-392801328417</v>
      </c>
      <c r="B1363" s="3">
        <f>Raw_Data!B1363</f>
        <v>21</v>
      </c>
      <c r="C1363" s="3" t="str">
        <f>Raw_Data!C1363</f>
        <v>Other</v>
      </c>
      <c r="D1363" s="3" t="str">
        <f>Raw_Data!D1363</f>
        <v>Basic</v>
      </c>
      <c r="E1363" s="3">
        <f>Raw_Data!E1363</f>
        <v>18.91</v>
      </c>
      <c r="F1363" s="3">
        <f>Raw_Data!F1363</f>
        <v>36</v>
      </c>
      <c r="G1363" s="3" t="str">
        <f>Raw_Data!G1363</f>
        <v>Asia</v>
      </c>
      <c r="H1363" s="3" t="str">
        <f>Raw_Data!H1363</f>
        <v>Desktop</v>
      </c>
      <c r="I1363" s="3">
        <f>Raw_Data!I1363</f>
        <v>8.99</v>
      </c>
      <c r="J1363" s="3">
        <f>Raw_Data!J1363</f>
        <v>1</v>
      </c>
      <c r="K1363" s="3" t="str">
        <f>Raw_Data!K1363</f>
        <v>Debit Card</v>
      </c>
      <c r="L1363" s="3">
        <f>Raw_Data!L1363</f>
        <v>1</v>
      </c>
      <c r="M1363" s="3">
        <f>Raw_Data!M1363</f>
        <v>0.51</v>
      </c>
      <c r="N1363" s="3" t="str">
        <f>Raw_Data!N1363</f>
        <v>Horror</v>
      </c>
      <c r="O1363" s="3" t="str">
        <f t="shared" si="210"/>
        <v>18-24</v>
      </c>
      <c r="P1363" s="3" t="str">
        <f t="shared" si="211"/>
        <v>10-24h</v>
      </c>
      <c r="Q1363" s="3" t="str">
        <f t="shared" si="212"/>
        <v>22-45d</v>
      </c>
      <c r="R1363" s="3" t="str">
        <f t="shared" si="213"/>
        <v>Medium</v>
      </c>
      <c r="S1363" s="3" t="str">
        <f t="shared" si="214"/>
        <v>Low</v>
      </c>
      <c r="T1363" s="3" t="str">
        <f t="shared" si="215"/>
        <v>Churned</v>
      </c>
      <c r="U1363" s="4">
        <f>1/(1+EXP(-(Predictive_Model!$B$5+((B1363-Predictive_Model!$B$20)/Predictive_Model!$C$20)*Predictive_Model!$D$20+((E1363-Predictive_Model!$B$21)/Predictive_Model!$C$21)*Predictive_Model!$D$21+((F1363-Predictive_Model!$B$22)/Predictive_Model!$C$22)*Predictive_Model!$D$22+((I1363-Predictive_Model!$B$23)/Predictive_Model!$C$23)*Predictive_Model!$D$23+((L1363-Predictive_Model!$B$24)/Predictive_Model!$C$24)*Predictive_Model!$D$24+((M1363-Predictive_Model!$B$25)/Predictive_Model!$C$25)*Predictive_Model!$D$25+IF(C1363="Male",Predictive_Model!$D$31,IF(C1363="Other",Predictive_Model!$D$32,0))+IF(D1363="Premium",Predictive_Model!$D$34,IF(D1363="Standard",Predictive_Model!$D$35,0))+IF(G1363="Asia",Predictive_Model!$D$37,IF(G1363="Europe",Predictive_Model!$D$38,IF(G1363="North America",Predictive_Model!$D$39,IF(G1363="Oceania",Predictive_Model!$D$40,IF(G1363="South America",Predictive_Model!$D$41,0)))))+IF(H1363="Laptop",Predictive_Model!$D$43,IF(H1363="Mobile",Predictive_Model!$D$44,IF(H1363="TV",Predictive_Model!$D$45,IF(H1363="Tablet",Predictive_Model!$D$46,0))))+IF(K1363="Crypto",Predictive_Model!$D$48,IF(K1363="Debit Card",Predictive_Model!$D$49,IF(K1363="Gift Card",Predictive_Model!$D$50,IF(K1363="PayPal",Predictive_Model!$D$51,0))))+IF(N1363="Comedy",Predictive_Model!$D$53,IF(N1363="Documentary",Predictive_Model!$D$54,IF(N1363="Drama",Predictive_Model!$D$55,IF(N1363="Horror",Predictive_Model!$D$56,IF(N1363="Romance",Predictive_Model!$D$57,IF(N1363="Sci-Fi",Predictive_Model!$D$58,0)))))))))</f>
        <v>0.89027817889431504</v>
      </c>
      <c r="V1363" s="3" t="str">
        <f t="shared" si="216"/>
        <v>Critical</v>
      </c>
      <c r="W1363" s="6">
        <f t="shared" si="217"/>
        <v>8.99</v>
      </c>
      <c r="X1363" s="3" t="str">
        <f t="shared" si="218"/>
        <v>Priority 2</v>
      </c>
      <c r="Y1363" s="3" t="str">
        <f t="shared" si="219"/>
        <v>OK</v>
      </c>
    </row>
    <row r="1364" spans="1:25" x14ac:dyDescent="0.25">
      <c r="A1364" s="3" t="str">
        <f>Raw_Data!A1364</f>
        <v>daa75c56-1674-4ac3-a470-64524a70d5b5</v>
      </c>
      <c r="B1364" s="3">
        <f>Raw_Data!B1364</f>
        <v>69</v>
      </c>
      <c r="C1364" s="3" t="str">
        <f>Raw_Data!C1364</f>
        <v>Female</v>
      </c>
      <c r="D1364" s="3" t="str">
        <f>Raw_Data!D1364</f>
        <v>Standard</v>
      </c>
      <c r="E1364" s="3">
        <f>Raw_Data!E1364</f>
        <v>5.93</v>
      </c>
      <c r="F1364" s="3">
        <f>Raw_Data!F1364</f>
        <v>39</v>
      </c>
      <c r="G1364" s="3" t="str">
        <f>Raw_Data!G1364</f>
        <v>North America</v>
      </c>
      <c r="H1364" s="3" t="str">
        <f>Raw_Data!H1364</f>
        <v>Desktop</v>
      </c>
      <c r="I1364" s="3">
        <f>Raw_Data!I1364</f>
        <v>13.99</v>
      </c>
      <c r="J1364" s="3">
        <f>Raw_Data!J1364</f>
        <v>1</v>
      </c>
      <c r="K1364" s="3" t="str">
        <f>Raw_Data!K1364</f>
        <v>Gift Card</v>
      </c>
      <c r="L1364" s="3">
        <f>Raw_Data!L1364</f>
        <v>5</v>
      </c>
      <c r="M1364" s="3">
        <f>Raw_Data!M1364</f>
        <v>0.15</v>
      </c>
      <c r="N1364" s="3" t="str">
        <f>Raw_Data!N1364</f>
        <v>Sci-Fi</v>
      </c>
      <c r="O1364" s="3" t="str">
        <f t="shared" si="210"/>
        <v>55-70</v>
      </c>
      <c r="P1364" s="3" t="str">
        <f t="shared" si="211"/>
        <v>&lt;10h</v>
      </c>
      <c r="Q1364" s="3" t="str">
        <f t="shared" si="212"/>
        <v>22-45d</v>
      </c>
      <c r="R1364" s="3" t="str">
        <f t="shared" si="213"/>
        <v>Medium</v>
      </c>
      <c r="S1364" s="3" t="str">
        <f t="shared" si="214"/>
        <v>Mid</v>
      </c>
      <c r="T1364" s="3" t="str">
        <f t="shared" si="215"/>
        <v>Churned</v>
      </c>
      <c r="U1364" s="4">
        <f>1/(1+EXP(-(Predictive_Model!$B$5+((B1364-Predictive_Model!$B$20)/Predictive_Model!$C$20)*Predictive_Model!$D$20+((E1364-Predictive_Model!$B$21)/Predictive_Model!$C$21)*Predictive_Model!$D$21+((F1364-Predictive_Model!$B$22)/Predictive_Model!$C$22)*Predictive_Model!$D$22+((I1364-Predictive_Model!$B$23)/Predictive_Model!$C$23)*Predictive_Model!$D$23+((L1364-Predictive_Model!$B$24)/Predictive_Model!$C$24)*Predictive_Model!$D$24+((M1364-Predictive_Model!$B$25)/Predictive_Model!$C$25)*Predictive_Model!$D$25+IF(C1364="Male",Predictive_Model!$D$31,IF(C1364="Other",Predictive_Model!$D$32,0))+IF(D1364="Premium",Predictive_Model!$D$34,IF(D1364="Standard",Predictive_Model!$D$35,0))+IF(G1364="Asia",Predictive_Model!$D$37,IF(G1364="Europe",Predictive_Model!$D$38,IF(G1364="North America",Predictive_Model!$D$39,IF(G1364="Oceania",Predictive_Model!$D$40,IF(G1364="South America",Predictive_Model!$D$41,0)))))+IF(H1364="Laptop",Predictive_Model!$D$43,IF(H1364="Mobile",Predictive_Model!$D$44,IF(H1364="TV",Predictive_Model!$D$45,IF(H1364="Tablet",Predictive_Model!$D$46,0))))+IF(K1364="Crypto",Predictive_Model!$D$48,IF(K1364="Debit Card",Predictive_Model!$D$49,IF(K1364="Gift Card",Predictive_Model!$D$50,IF(K1364="PayPal",Predictive_Model!$D$51,0))))+IF(N1364="Comedy",Predictive_Model!$D$53,IF(N1364="Documentary",Predictive_Model!$D$54,IF(N1364="Drama",Predictive_Model!$D$55,IF(N1364="Horror",Predictive_Model!$D$56,IF(N1364="Romance",Predictive_Model!$D$57,IF(N1364="Sci-Fi",Predictive_Model!$D$58,0)))))))))</f>
        <v>0.97988602880594489</v>
      </c>
      <c r="V1364" s="3" t="str">
        <f t="shared" si="216"/>
        <v>Critical</v>
      </c>
      <c r="W1364" s="6">
        <f t="shared" si="217"/>
        <v>13.99</v>
      </c>
      <c r="X1364" s="3" t="str">
        <f t="shared" si="218"/>
        <v>Priority 2</v>
      </c>
      <c r="Y1364" s="3" t="str">
        <f t="shared" si="219"/>
        <v>OK</v>
      </c>
    </row>
    <row r="1365" spans="1:25" x14ac:dyDescent="0.25">
      <c r="A1365" s="3" t="str">
        <f>Raw_Data!A1365</f>
        <v>537ac1c5-a609-4780-94eb-517b0e64ae21</v>
      </c>
      <c r="B1365" s="3">
        <f>Raw_Data!B1365</f>
        <v>30</v>
      </c>
      <c r="C1365" s="3" t="str">
        <f>Raw_Data!C1365</f>
        <v>Female</v>
      </c>
      <c r="D1365" s="3" t="str">
        <f>Raw_Data!D1365</f>
        <v>Premium</v>
      </c>
      <c r="E1365" s="3">
        <f>Raw_Data!E1365</f>
        <v>1.85</v>
      </c>
      <c r="F1365" s="3">
        <f>Raw_Data!F1365</f>
        <v>5</v>
      </c>
      <c r="G1365" s="3" t="str">
        <f>Raw_Data!G1365</f>
        <v>Europe</v>
      </c>
      <c r="H1365" s="3" t="str">
        <f>Raw_Data!H1365</f>
        <v>Laptop</v>
      </c>
      <c r="I1365" s="3">
        <f>Raw_Data!I1365</f>
        <v>17.989999999999998</v>
      </c>
      <c r="J1365" s="3">
        <f>Raw_Data!J1365</f>
        <v>0</v>
      </c>
      <c r="K1365" s="3" t="str">
        <f>Raw_Data!K1365</f>
        <v>Debit Card</v>
      </c>
      <c r="L1365" s="3">
        <f>Raw_Data!L1365</f>
        <v>5</v>
      </c>
      <c r="M1365" s="3">
        <f>Raw_Data!M1365</f>
        <v>0.31</v>
      </c>
      <c r="N1365" s="3" t="str">
        <f>Raw_Data!N1365</f>
        <v>Drama</v>
      </c>
      <c r="O1365" s="3" t="str">
        <f t="shared" si="210"/>
        <v>25-34</v>
      </c>
      <c r="P1365" s="3" t="str">
        <f t="shared" si="211"/>
        <v>&lt;10h</v>
      </c>
      <c r="Q1365" s="3" t="str">
        <f t="shared" si="212"/>
        <v>0-7d</v>
      </c>
      <c r="R1365" s="3" t="str">
        <f t="shared" si="213"/>
        <v>Medium</v>
      </c>
      <c r="S1365" s="3" t="str">
        <f t="shared" si="214"/>
        <v>High</v>
      </c>
      <c r="T1365" s="3" t="str">
        <f t="shared" si="215"/>
        <v>Active</v>
      </c>
      <c r="U1365" s="4">
        <f>1/(1+EXP(-(Predictive_Model!$B$5+((B1365-Predictive_Model!$B$20)/Predictive_Model!$C$20)*Predictive_Model!$D$20+((E1365-Predictive_Model!$B$21)/Predictive_Model!$C$21)*Predictive_Model!$D$21+((F1365-Predictive_Model!$B$22)/Predictive_Model!$C$22)*Predictive_Model!$D$22+((I1365-Predictive_Model!$B$23)/Predictive_Model!$C$23)*Predictive_Model!$D$23+((L1365-Predictive_Model!$B$24)/Predictive_Model!$C$24)*Predictive_Model!$D$24+((M1365-Predictive_Model!$B$25)/Predictive_Model!$C$25)*Predictive_Model!$D$25+IF(C1365="Male",Predictive_Model!$D$31,IF(C1365="Other",Predictive_Model!$D$32,0))+IF(D1365="Premium",Predictive_Model!$D$34,IF(D1365="Standard",Predictive_Model!$D$35,0))+IF(G1365="Asia",Predictive_Model!$D$37,IF(G1365="Europe",Predictive_Model!$D$38,IF(G1365="North America",Predictive_Model!$D$39,IF(G1365="Oceania",Predictive_Model!$D$40,IF(G1365="South America",Predictive_Model!$D$41,0)))))+IF(H1365="Laptop",Predictive_Model!$D$43,IF(H1365="Mobile",Predictive_Model!$D$44,IF(H1365="TV",Predictive_Model!$D$45,IF(H1365="Tablet",Predictive_Model!$D$46,0))))+IF(K1365="Crypto",Predictive_Model!$D$48,IF(K1365="Debit Card",Predictive_Model!$D$49,IF(K1365="Gift Card",Predictive_Model!$D$50,IF(K1365="PayPal",Predictive_Model!$D$51,0))))+IF(N1365="Comedy",Predictive_Model!$D$53,IF(N1365="Documentary",Predictive_Model!$D$54,IF(N1365="Drama",Predictive_Model!$D$55,IF(N1365="Horror",Predictive_Model!$D$56,IF(N1365="Romance",Predictive_Model!$D$57,IF(N1365="Sci-Fi",Predictive_Model!$D$58,0)))))))))</f>
        <v>0.10761737456351136</v>
      </c>
      <c r="V1365" s="3" t="str">
        <f t="shared" si="216"/>
        <v>Low</v>
      </c>
      <c r="W1365" s="6">
        <f t="shared" si="217"/>
        <v>1.9360365683975693</v>
      </c>
      <c r="X1365" s="3" t="str">
        <f t="shared" si="218"/>
        <v>Monitor</v>
      </c>
      <c r="Y1365" s="3" t="str">
        <f t="shared" si="219"/>
        <v>OK</v>
      </c>
    </row>
    <row r="1366" spans="1:25" x14ac:dyDescent="0.25">
      <c r="A1366" s="3" t="str">
        <f>Raw_Data!A1366</f>
        <v>373df7a9-5e18-427a-982f-59e95851f9d7</v>
      </c>
      <c r="B1366" s="3">
        <f>Raw_Data!B1366</f>
        <v>23</v>
      </c>
      <c r="C1366" s="3" t="str">
        <f>Raw_Data!C1366</f>
        <v>Other</v>
      </c>
      <c r="D1366" s="3" t="str">
        <f>Raw_Data!D1366</f>
        <v>Basic</v>
      </c>
      <c r="E1366" s="3">
        <f>Raw_Data!E1366</f>
        <v>28.57</v>
      </c>
      <c r="F1366" s="3">
        <f>Raw_Data!F1366</f>
        <v>55</v>
      </c>
      <c r="G1366" s="3" t="str">
        <f>Raw_Data!G1366</f>
        <v>Oceania</v>
      </c>
      <c r="H1366" s="3" t="str">
        <f>Raw_Data!H1366</f>
        <v>Desktop</v>
      </c>
      <c r="I1366" s="3">
        <f>Raw_Data!I1366</f>
        <v>8.99</v>
      </c>
      <c r="J1366" s="3">
        <f>Raw_Data!J1366</f>
        <v>0</v>
      </c>
      <c r="K1366" s="3" t="str">
        <f>Raw_Data!K1366</f>
        <v>PayPal</v>
      </c>
      <c r="L1366" s="3">
        <f>Raw_Data!L1366</f>
        <v>3</v>
      </c>
      <c r="M1366" s="3">
        <f>Raw_Data!M1366</f>
        <v>0.51</v>
      </c>
      <c r="N1366" s="3" t="str">
        <f>Raw_Data!N1366</f>
        <v>Drama</v>
      </c>
      <c r="O1366" s="3" t="str">
        <f t="shared" si="210"/>
        <v>18-24</v>
      </c>
      <c r="P1366" s="3" t="str">
        <f t="shared" si="211"/>
        <v>25-49h</v>
      </c>
      <c r="Q1366" s="3" t="str">
        <f t="shared" si="212"/>
        <v>46-60d</v>
      </c>
      <c r="R1366" s="3" t="str">
        <f t="shared" si="213"/>
        <v>Medium</v>
      </c>
      <c r="S1366" s="3" t="str">
        <f t="shared" si="214"/>
        <v>Low</v>
      </c>
      <c r="T1366" s="3" t="str">
        <f t="shared" si="215"/>
        <v>Active</v>
      </c>
      <c r="U1366" s="4">
        <f>1/(1+EXP(-(Predictive_Model!$B$5+((B1366-Predictive_Model!$B$20)/Predictive_Model!$C$20)*Predictive_Model!$D$20+((E1366-Predictive_Model!$B$21)/Predictive_Model!$C$21)*Predictive_Model!$D$21+((F1366-Predictive_Model!$B$22)/Predictive_Model!$C$22)*Predictive_Model!$D$22+((I1366-Predictive_Model!$B$23)/Predictive_Model!$C$23)*Predictive_Model!$D$23+((L1366-Predictive_Model!$B$24)/Predictive_Model!$C$24)*Predictive_Model!$D$24+((M1366-Predictive_Model!$B$25)/Predictive_Model!$C$25)*Predictive_Model!$D$25+IF(C1366="Male",Predictive_Model!$D$31,IF(C1366="Other",Predictive_Model!$D$32,0))+IF(D1366="Premium",Predictive_Model!$D$34,IF(D1366="Standard",Predictive_Model!$D$35,0))+IF(G1366="Asia",Predictive_Model!$D$37,IF(G1366="Europe",Predictive_Model!$D$38,IF(G1366="North America",Predictive_Model!$D$39,IF(G1366="Oceania",Predictive_Model!$D$40,IF(G1366="South America",Predictive_Model!$D$41,0)))))+IF(H1366="Laptop",Predictive_Model!$D$43,IF(H1366="Mobile",Predictive_Model!$D$44,IF(H1366="TV",Predictive_Model!$D$45,IF(H1366="Tablet",Predictive_Model!$D$46,0))))+IF(K1366="Crypto",Predictive_Model!$D$48,IF(K1366="Debit Card",Predictive_Model!$D$49,IF(K1366="Gift Card",Predictive_Model!$D$50,IF(K1366="PayPal",Predictive_Model!$D$51,0))))+IF(N1366="Comedy",Predictive_Model!$D$53,IF(N1366="Documentary",Predictive_Model!$D$54,IF(N1366="Drama",Predictive_Model!$D$55,IF(N1366="Horror",Predictive_Model!$D$56,IF(N1366="Romance",Predictive_Model!$D$57,IF(N1366="Sci-Fi",Predictive_Model!$D$58,0)))))))))</f>
        <v>0.60416034667858798</v>
      </c>
      <c r="V1366" s="3" t="str">
        <f t="shared" si="216"/>
        <v>High</v>
      </c>
      <c r="W1366" s="6">
        <f t="shared" si="217"/>
        <v>5.4314015166405056</v>
      </c>
      <c r="X1366" s="3" t="str">
        <f t="shared" si="218"/>
        <v>Priority 2</v>
      </c>
      <c r="Y1366" s="3" t="str">
        <f t="shared" si="219"/>
        <v>OK</v>
      </c>
    </row>
    <row r="1367" spans="1:25" x14ac:dyDescent="0.25">
      <c r="A1367" s="3" t="str">
        <f>Raw_Data!A1367</f>
        <v>aaf5f091-7785-48d1-84e9-fa47bf7525e5</v>
      </c>
      <c r="B1367" s="3">
        <f>Raw_Data!B1367</f>
        <v>70</v>
      </c>
      <c r="C1367" s="3" t="str">
        <f>Raw_Data!C1367</f>
        <v>Female</v>
      </c>
      <c r="D1367" s="3" t="str">
        <f>Raw_Data!D1367</f>
        <v>Basic</v>
      </c>
      <c r="E1367" s="3">
        <f>Raw_Data!E1367</f>
        <v>2.46</v>
      </c>
      <c r="F1367" s="3">
        <f>Raw_Data!F1367</f>
        <v>53</v>
      </c>
      <c r="G1367" s="3" t="str">
        <f>Raw_Data!G1367</f>
        <v>South America</v>
      </c>
      <c r="H1367" s="3" t="str">
        <f>Raw_Data!H1367</f>
        <v>Laptop</v>
      </c>
      <c r="I1367" s="3">
        <f>Raw_Data!I1367</f>
        <v>8.99</v>
      </c>
      <c r="J1367" s="3">
        <f>Raw_Data!J1367</f>
        <v>1</v>
      </c>
      <c r="K1367" s="3" t="str">
        <f>Raw_Data!K1367</f>
        <v>Crypto</v>
      </c>
      <c r="L1367" s="3">
        <f>Raw_Data!L1367</f>
        <v>1</v>
      </c>
      <c r="M1367" s="3">
        <f>Raw_Data!M1367</f>
        <v>0.05</v>
      </c>
      <c r="N1367" s="3" t="str">
        <f>Raw_Data!N1367</f>
        <v>Drama</v>
      </c>
      <c r="O1367" s="3" t="str">
        <f t="shared" si="210"/>
        <v>55-70</v>
      </c>
      <c r="P1367" s="3" t="str">
        <f t="shared" si="211"/>
        <v>&lt;10h</v>
      </c>
      <c r="Q1367" s="3" t="str">
        <f t="shared" si="212"/>
        <v>46-60d</v>
      </c>
      <c r="R1367" s="3" t="str">
        <f t="shared" si="213"/>
        <v>Low</v>
      </c>
      <c r="S1367" s="3" t="str">
        <f t="shared" si="214"/>
        <v>Low</v>
      </c>
      <c r="T1367" s="3" t="str">
        <f t="shared" si="215"/>
        <v>Churned</v>
      </c>
      <c r="U1367" s="4">
        <f>1/(1+EXP(-(Predictive_Model!$B$5+((B1367-Predictive_Model!$B$20)/Predictive_Model!$C$20)*Predictive_Model!$D$20+((E1367-Predictive_Model!$B$21)/Predictive_Model!$C$21)*Predictive_Model!$D$21+((F1367-Predictive_Model!$B$22)/Predictive_Model!$C$22)*Predictive_Model!$D$22+((I1367-Predictive_Model!$B$23)/Predictive_Model!$C$23)*Predictive_Model!$D$23+((L1367-Predictive_Model!$B$24)/Predictive_Model!$C$24)*Predictive_Model!$D$24+((M1367-Predictive_Model!$B$25)/Predictive_Model!$C$25)*Predictive_Model!$D$25+IF(C1367="Male",Predictive_Model!$D$31,IF(C1367="Other",Predictive_Model!$D$32,0))+IF(D1367="Premium",Predictive_Model!$D$34,IF(D1367="Standard",Predictive_Model!$D$35,0))+IF(G1367="Asia",Predictive_Model!$D$37,IF(G1367="Europe",Predictive_Model!$D$38,IF(G1367="North America",Predictive_Model!$D$39,IF(G1367="Oceania",Predictive_Model!$D$40,IF(G1367="South America",Predictive_Model!$D$41,0)))))+IF(H1367="Laptop",Predictive_Model!$D$43,IF(H1367="Mobile",Predictive_Model!$D$44,IF(H1367="TV",Predictive_Model!$D$45,IF(H1367="Tablet",Predictive_Model!$D$46,0))))+IF(K1367="Crypto",Predictive_Model!$D$48,IF(K1367="Debit Card",Predictive_Model!$D$49,IF(K1367="Gift Card",Predictive_Model!$D$50,IF(K1367="PayPal",Predictive_Model!$D$51,0))))+IF(N1367="Comedy",Predictive_Model!$D$53,IF(N1367="Documentary",Predictive_Model!$D$54,IF(N1367="Drama",Predictive_Model!$D$55,IF(N1367="Horror",Predictive_Model!$D$56,IF(N1367="Romance",Predictive_Model!$D$57,IF(N1367="Sci-Fi",Predictive_Model!$D$58,0)))))))))</f>
        <v>0.99998169859628983</v>
      </c>
      <c r="V1367" s="3" t="str">
        <f t="shared" si="216"/>
        <v>Critical</v>
      </c>
      <c r="W1367" s="6">
        <f t="shared" si="217"/>
        <v>8.99</v>
      </c>
      <c r="X1367" s="3" t="str">
        <f t="shared" si="218"/>
        <v>Priority 2</v>
      </c>
      <c r="Y1367" s="3" t="str">
        <f t="shared" si="219"/>
        <v>OK</v>
      </c>
    </row>
    <row r="1368" spans="1:25" x14ac:dyDescent="0.25">
      <c r="A1368" s="3" t="str">
        <f>Raw_Data!A1368</f>
        <v>843f9e04-265c-4f69-8cd8-27f093ec3e0f</v>
      </c>
      <c r="B1368" s="3">
        <f>Raw_Data!B1368</f>
        <v>62</v>
      </c>
      <c r="C1368" s="3" t="str">
        <f>Raw_Data!C1368</f>
        <v>Male</v>
      </c>
      <c r="D1368" s="3" t="str">
        <f>Raw_Data!D1368</f>
        <v>Basic</v>
      </c>
      <c r="E1368" s="3">
        <f>Raw_Data!E1368</f>
        <v>22.77</v>
      </c>
      <c r="F1368" s="3">
        <f>Raw_Data!F1368</f>
        <v>47</v>
      </c>
      <c r="G1368" s="3" t="str">
        <f>Raw_Data!G1368</f>
        <v>South America</v>
      </c>
      <c r="H1368" s="3" t="str">
        <f>Raw_Data!H1368</f>
        <v>Mobile</v>
      </c>
      <c r="I1368" s="3">
        <f>Raw_Data!I1368</f>
        <v>8.99</v>
      </c>
      <c r="J1368" s="3">
        <f>Raw_Data!J1368</f>
        <v>1</v>
      </c>
      <c r="K1368" s="3" t="str">
        <f>Raw_Data!K1368</f>
        <v>Crypto</v>
      </c>
      <c r="L1368" s="3">
        <f>Raw_Data!L1368</f>
        <v>5</v>
      </c>
      <c r="M1368" s="3">
        <f>Raw_Data!M1368</f>
        <v>0.47</v>
      </c>
      <c r="N1368" s="3" t="str">
        <f>Raw_Data!N1368</f>
        <v>Documentary</v>
      </c>
      <c r="O1368" s="3" t="str">
        <f t="shared" si="210"/>
        <v>55-70</v>
      </c>
      <c r="P1368" s="3" t="str">
        <f t="shared" si="211"/>
        <v>10-24h</v>
      </c>
      <c r="Q1368" s="3" t="str">
        <f t="shared" si="212"/>
        <v>46-60d</v>
      </c>
      <c r="R1368" s="3" t="str">
        <f t="shared" si="213"/>
        <v>Medium</v>
      </c>
      <c r="S1368" s="3" t="str">
        <f t="shared" si="214"/>
        <v>Low</v>
      </c>
      <c r="T1368" s="3" t="str">
        <f t="shared" si="215"/>
        <v>Churned</v>
      </c>
      <c r="U1368" s="4">
        <f>1/(1+EXP(-(Predictive_Model!$B$5+((B1368-Predictive_Model!$B$20)/Predictive_Model!$C$20)*Predictive_Model!$D$20+((E1368-Predictive_Model!$B$21)/Predictive_Model!$C$21)*Predictive_Model!$D$21+((F1368-Predictive_Model!$B$22)/Predictive_Model!$C$22)*Predictive_Model!$D$22+((I1368-Predictive_Model!$B$23)/Predictive_Model!$C$23)*Predictive_Model!$D$23+((L1368-Predictive_Model!$B$24)/Predictive_Model!$C$24)*Predictive_Model!$D$24+((M1368-Predictive_Model!$B$25)/Predictive_Model!$C$25)*Predictive_Model!$D$25+IF(C1368="Male",Predictive_Model!$D$31,IF(C1368="Other",Predictive_Model!$D$32,0))+IF(D1368="Premium",Predictive_Model!$D$34,IF(D1368="Standard",Predictive_Model!$D$35,0))+IF(G1368="Asia",Predictive_Model!$D$37,IF(G1368="Europe",Predictive_Model!$D$38,IF(G1368="North America",Predictive_Model!$D$39,IF(G1368="Oceania",Predictive_Model!$D$40,IF(G1368="South America",Predictive_Model!$D$41,0)))))+IF(H1368="Laptop",Predictive_Model!$D$43,IF(H1368="Mobile",Predictive_Model!$D$44,IF(H1368="TV",Predictive_Model!$D$45,IF(H1368="Tablet",Predictive_Model!$D$46,0))))+IF(K1368="Crypto",Predictive_Model!$D$48,IF(K1368="Debit Card",Predictive_Model!$D$49,IF(K1368="Gift Card",Predictive_Model!$D$50,IF(K1368="PayPal",Predictive_Model!$D$51,0))))+IF(N1368="Comedy",Predictive_Model!$D$53,IF(N1368="Documentary",Predictive_Model!$D$54,IF(N1368="Drama",Predictive_Model!$D$55,IF(N1368="Horror",Predictive_Model!$D$56,IF(N1368="Romance",Predictive_Model!$D$57,IF(N1368="Sci-Fi",Predictive_Model!$D$58,0)))))))))</f>
        <v>0.79608597595306374</v>
      </c>
      <c r="V1368" s="3" t="str">
        <f t="shared" si="216"/>
        <v>Critical</v>
      </c>
      <c r="W1368" s="6">
        <f t="shared" si="217"/>
        <v>8.99</v>
      </c>
      <c r="X1368" s="3" t="str">
        <f t="shared" si="218"/>
        <v>Priority 2</v>
      </c>
      <c r="Y1368" s="3" t="str">
        <f t="shared" si="219"/>
        <v>OK</v>
      </c>
    </row>
    <row r="1369" spans="1:25" x14ac:dyDescent="0.25">
      <c r="A1369" s="3" t="str">
        <f>Raw_Data!A1369</f>
        <v>61e49860-703a-4a67-82ad-5749094f5dc2</v>
      </c>
      <c r="B1369" s="3">
        <f>Raw_Data!B1369</f>
        <v>53</v>
      </c>
      <c r="C1369" s="3" t="str">
        <f>Raw_Data!C1369</f>
        <v>Female</v>
      </c>
      <c r="D1369" s="3" t="str">
        <f>Raw_Data!D1369</f>
        <v>Premium</v>
      </c>
      <c r="E1369" s="3">
        <f>Raw_Data!E1369</f>
        <v>2.89</v>
      </c>
      <c r="F1369" s="3">
        <f>Raw_Data!F1369</f>
        <v>22</v>
      </c>
      <c r="G1369" s="3" t="str">
        <f>Raw_Data!G1369</f>
        <v>South America</v>
      </c>
      <c r="H1369" s="3" t="str">
        <f>Raw_Data!H1369</f>
        <v>Mobile</v>
      </c>
      <c r="I1369" s="3">
        <f>Raw_Data!I1369</f>
        <v>17.989999999999998</v>
      </c>
      <c r="J1369" s="3">
        <f>Raw_Data!J1369</f>
        <v>0</v>
      </c>
      <c r="K1369" s="3" t="str">
        <f>Raw_Data!K1369</f>
        <v>PayPal</v>
      </c>
      <c r="L1369" s="3">
        <f>Raw_Data!L1369</f>
        <v>5</v>
      </c>
      <c r="M1369" s="3">
        <f>Raw_Data!M1369</f>
        <v>0.13</v>
      </c>
      <c r="N1369" s="3" t="str">
        <f>Raw_Data!N1369</f>
        <v>Documentary</v>
      </c>
      <c r="O1369" s="3" t="str">
        <f t="shared" si="210"/>
        <v>45-54</v>
      </c>
      <c r="P1369" s="3" t="str">
        <f t="shared" si="211"/>
        <v>&lt;10h</v>
      </c>
      <c r="Q1369" s="3" t="str">
        <f t="shared" si="212"/>
        <v>22-45d</v>
      </c>
      <c r="R1369" s="3" t="str">
        <f t="shared" si="213"/>
        <v>Medium</v>
      </c>
      <c r="S1369" s="3" t="str">
        <f t="shared" si="214"/>
        <v>High</v>
      </c>
      <c r="T1369" s="3" t="str">
        <f t="shared" si="215"/>
        <v>Active</v>
      </c>
      <c r="U1369" s="4">
        <f>1/(1+EXP(-(Predictive_Model!$B$5+((B1369-Predictive_Model!$B$20)/Predictive_Model!$C$20)*Predictive_Model!$D$20+((E1369-Predictive_Model!$B$21)/Predictive_Model!$C$21)*Predictive_Model!$D$21+((F1369-Predictive_Model!$B$22)/Predictive_Model!$C$22)*Predictive_Model!$D$22+((I1369-Predictive_Model!$B$23)/Predictive_Model!$C$23)*Predictive_Model!$D$23+((L1369-Predictive_Model!$B$24)/Predictive_Model!$C$24)*Predictive_Model!$D$24+((M1369-Predictive_Model!$B$25)/Predictive_Model!$C$25)*Predictive_Model!$D$25+IF(C1369="Male",Predictive_Model!$D$31,IF(C1369="Other",Predictive_Model!$D$32,0))+IF(D1369="Premium",Predictive_Model!$D$34,IF(D1369="Standard",Predictive_Model!$D$35,0))+IF(G1369="Asia",Predictive_Model!$D$37,IF(G1369="Europe",Predictive_Model!$D$38,IF(G1369="North America",Predictive_Model!$D$39,IF(G1369="Oceania",Predictive_Model!$D$40,IF(G1369="South America",Predictive_Model!$D$41,0)))))+IF(H1369="Laptop",Predictive_Model!$D$43,IF(H1369="Mobile",Predictive_Model!$D$44,IF(H1369="TV",Predictive_Model!$D$45,IF(H1369="Tablet",Predictive_Model!$D$46,0))))+IF(K1369="Crypto",Predictive_Model!$D$48,IF(K1369="Debit Card",Predictive_Model!$D$49,IF(K1369="Gift Card",Predictive_Model!$D$50,IF(K1369="PayPal",Predictive_Model!$D$51,0))))+IF(N1369="Comedy",Predictive_Model!$D$53,IF(N1369="Documentary",Predictive_Model!$D$54,IF(N1369="Drama",Predictive_Model!$D$55,IF(N1369="Horror",Predictive_Model!$D$56,IF(N1369="Romance",Predictive_Model!$D$57,IF(N1369="Sci-Fi",Predictive_Model!$D$58,0)))))))))</f>
        <v>0.87796378799416586</v>
      </c>
      <c r="V1369" s="3" t="str">
        <f t="shared" si="216"/>
        <v>Critical</v>
      </c>
      <c r="W1369" s="6">
        <f t="shared" si="217"/>
        <v>15.794568546015043</v>
      </c>
      <c r="X1369" s="3" t="str">
        <f t="shared" si="218"/>
        <v>Priority 1</v>
      </c>
      <c r="Y1369" s="3" t="str">
        <f t="shared" si="219"/>
        <v>OK</v>
      </c>
    </row>
    <row r="1370" spans="1:25" x14ac:dyDescent="0.25">
      <c r="A1370" s="3" t="str">
        <f>Raw_Data!A1370</f>
        <v>bbe915c1-0aba-4b41-befd-ddb68cdd7b58</v>
      </c>
      <c r="B1370" s="3">
        <f>Raw_Data!B1370</f>
        <v>63</v>
      </c>
      <c r="C1370" s="3" t="str">
        <f>Raw_Data!C1370</f>
        <v>Other</v>
      </c>
      <c r="D1370" s="3" t="str">
        <f>Raw_Data!D1370</f>
        <v>Premium</v>
      </c>
      <c r="E1370" s="3">
        <f>Raw_Data!E1370</f>
        <v>15.02</v>
      </c>
      <c r="F1370" s="3">
        <f>Raw_Data!F1370</f>
        <v>11</v>
      </c>
      <c r="G1370" s="3" t="str">
        <f>Raw_Data!G1370</f>
        <v>North America</v>
      </c>
      <c r="H1370" s="3" t="str">
        <f>Raw_Data!H1370</f>
        <v>TV</v>
      </c>
      <c r="I1370" s="3">
        <f>Raw_Data!I1370</f>
        <v>17.989999999999998</v>
      </c>
      <c r="J1370" s="3">
        <f>Raw_Data!J1370</f>
        <v>0</v>
      </c>
      <c r="K1370" s="3" t="str">
        <f>Raw_Data!K1370</f>
        <v>PayPal</v>
      </c>
      <c r="L1370" s="3">
        <f>Raw_Data!L1370</f>
        <v>2</v>
      </c>
      <c r="M1370" s="3">
        <f>Raw_Data!M1370</f>
        <v>1.25</v>
      </c>
      <c r="N1370" s="3" t="str">
        <f>Raw_Data!N1370</f>
        <v>Comedy</v>
      </c>
      <c r="O1370" s="3" t="str">
        <f t="shared" si="210"/>
        <v>55-70</v>
      </c>
      <c r="P1370" s="3" t="str">
        <f t="shared" si="211"/>
        <v>10-24h</v>
      </c>
      <c r="Q1370" s="3" t="str">
        <f t="shared" si="212"/>
        <v>8-21d</v>
      </c>
      <c r="R1370" s="3" t="str">
        <f t="shared" si="213"/>
        <v>Medium</v>
      </c>
      <c r="S1370" s="3" t="str">
        <f t="shared" si="214"/>
        <v>High</v>
      </c>
      <c r="T1370" s="3" t="str">
        <f t="shared" si="215"/>
        <v>Active</v>
      </c>
      <c r="U1370" s="4">
        <f>1/(1+EXP(-(Predictive_Model!$B$5+((B1370-Predictive_Model!$B$20)/Predictive_Model!$C$20)*Predictive_Model!$D$20+((E1370-Predictive_Model!$B$21)/Predictive_Model!$C$21)*Predictive_Model!$D$21+((F1370-Predictive_Model!$B$22)/Predictive_Model!$C$22)*Predictive_Model!$D$22+((I1370-Predictive_Model!$B$23)/Predictive_Model!$C$23)*Predictive_Model!$D$23+((L1370-Predictive_Model!$B$24)/Predictive_Model!$C$24)*Predictive_Model!$D$24+((M1370-Predictive_Model!$B$25)/Predictive_Model!$C$25)*Predictive_Model!$D$25+IF(C1370="Male",Predictive_Model!$D$31,IF(C1370="Other",Predictive_Model!$D$32,0))+IF(D1370="Premium",Predictive_Model!$D$34,IF(D1370="Standard",Predictive_Model!$D$35,0))+IF(G1370="Asia",Predictive_Model!$D$37,IF(G1370="Europe",Predictive_Model!$D$38,IF(G1370="North America",Predictive_Model!$D$39,IF(G1370="Oceania",Predictive_Model!$D$40,IF(G1370="South America",Predictive_Model!$D$41,0)))))+IF(H1370="Laptop",Predictive_Model!$D$43,IF(H1370="Mobile",Predictive_Model!$D$44,IF(H1370="TV",Predictive_Model!$D$45,IF(H1370="Tablet",Predictive_Model!$D$46,0))))+IF(K1370="Crypto",Predictive_Model!$D$48,IF(K1370="Debit Card",Predictive_Model!$D$49,IF(K1370="Gift Card",Predictive_Model!$D$50,IF(K1370="PayPal",Predictive_Model!$D$51,0))))+IF(N1370="Comedy",Predictive_Model!$D$53,IF(N1370="Documentary",Predictive_Model!$D$54,IF(N1370="Drama",Predictive_Model!$D$55,IF(N1370="Horror",Predictive_Model!$D$56,IF(N1370="Romance",Predictive_Model!$D$57,IF(N1370="Sci-Fi",Predictive_Model!$D$58,0)))))))))</f>
        <v>7.2160572656777711E-3</v>
      </c>
      <c r="V1370" s="3" t="str">
        <f t="shared" si="216"/>
        <v>Low</v>
      </c>
      <c r="W1370" s="6">
        <f t="shared" si="217"/>
        <v>0.12981687020954308</v>
      </c>
      <c r="X1370" s="3" t="str">
        <f t="shared" si="218"/>
        <v>Monitor</v>
      </c>
      <c r="Y1370" s="3" t="str">
        <f t="shared" si="219"/>
        <v>OK</v>
      </c>
    </row>
    <row r="1371" spans="1:25" x14ac:dyDescent="0.25">
      <c r="A1371" s="3" t="str">
        <f>Raw_Data!A1371</f>
        <v>e45d6c09-50d4-44ae-b8f3-408bcd74cada</v>
      </c>
      <c r="B1371" s="3">
        <f>Raw_Data!B1371</f>
        <v>55</v>
      </c>
      <c r="C1371" s="3" t="str">
        <f>Raw_Data!C1371</f>
        <v>Male</v>
      </c>
      <c r="D1371" s="3" t="str">
        <f>Raw_Data!D1371</f>
        <v>Standard</v>
      </c>
      <c r="E1371" s="3">
        <f>Raw_Data!E1371</f>
        <v>7.28</v>
      </c>
      <c r="F1371" s="3">
        <f>Raw_Data!F1371</f>
        <v>12</v>
      </c>
      <c r="G1371" s="3" t="str">
        <f>Raw_Data!G1371</f>
        <v>South America</v>
      </c>
      <c r="H1371" s="3" t="str">
        <f>Raw_Data!H1371</f>
        <v>Tablet</v>
      </c>
      <c r="I1371" s="3">
        <f>Raw_Data!I1371</f>
        <v>13.99</v>
      </c>
      <c r="J1371" s="3">
        <f>Raw_Data!J1371</f>
        <v>0</v>
      </c>
      <c r="K1371" s="3" t="str">
        <f>Raw_Data!K1371</f>
        <v>Credit Card</v>
      </c>
      <c r="L1371" s="3">
        <f>Raw_Data!L1371</f>
        <v>1</v>
      </c>
      <c r="M1371" s="3">
        <f>Raw_Data!M1371</f>
        <v>0.56000000000000005</v>
      </c>
      <c r="N1371" s="3" t="str">
        <f>Raw_Data!N1371</f>
        <v>Comedy</v>
      </c>
      <c r="O1371" s="3" t="str">
        <f t="shared" si="210"/>
        <v>55-70</v>
      </c>
      <c r="P1371" s="3" t="str">
        <f t="shared" si="211"/>
        <v>&lt;10h</v>
      </c>
      <c r="Q1371" s="3" t="str">
        <f t="shared" si="212"/>
        <v>8-21d</v>
      </c>
      <c r="R1371" s="3" t="str">
        <f t="shared" si="213"/>
        <v>Medium</v>
      </c>
      <c r="S1371" s="3" t="str">
        <f t="shared" si="214"/>
        <v>Mid</v>
      </c>
      <c r="T1371" s="3" t="str">
        <f t="shared" si="215"/>
        <v>Active</v>
      </c>
      <c r="U1371" s="4">
        <f>1/(1+EXP(-(Predictive_Model!$B$5+((B1371-Predictive_Model!$B$20)/Predictive_Model!$C$20)*Predictive_Model!$D$20+((E1371-Predictive_Model!$B$21)/Predictive_Model!$C$21)*Predictive_Model!$D$21+((F1371-Predictive_Model!$B$22)/Predictive_Model!$C$22)*Predictive_Model!$D$22+((I1371-Predictive_Model!$B$23)/Predictive_Model!$C$23)*Predictive_Model!$D$23+((L1371-Predictive_Model!$B$24)/Predictive_Model!$C$24)*Predictive_Model!$D$24+((M1371-Predictive_Model!$B$25)/Predictive_Model!$C$25)*Predictive_Model!$D$25+IF(C1371="Male",Predictive_Model!$D$31,IF(C1371="Other",Predictive_Model!$D$32,0))+IF(D1371="Premium",Predictive_Model!$D$34,IF(D1371="Standard",Predictive_Model!$D$35,0))+IF(G1371="Asia",Predictive_Model!$D$37,IF(G1371="Europe",Predictive_Model!$D$38,IF(G1371="North America",Predictive_Model!$D$39,IF(G1371="Oceania",Predictive_Model!$D$40,IF(G1371="South America",Predictive_Model!$D$41,0)))))+IF(H1371="Laptop",Predictive_Model!$D$43,IF(H1371="Mobile",Predictive_Model!$D$44,IF(H1371="TV",Predictive_Model!$D$45,IF(H1371="Tablet",Predictive_Model!$D$46,0))))+IF(K1371="Crypto",Predictive_Model!$D$48,IF(K1371="Debit Card",Predictive_Model!$D$49,IF(K1371="Gift Card",Predictive_Model!$D$50,IF(K1371="PayPal",Predictive_Model!$D$51,0))))+IF(N1371="Comedy",Predictive_Model!$D$53,IF(N1371="Documentary",Predictive_Model!$D$54,IF(N1371="Drama",Predictive_Model!$D$55,IF(N1371="Horror",Predictive_Model!$D$56,IF(N1371="Romance",Predictive_Model!$D$57,IF(N1371="Sci-Fi",Predictive_Model!$D$58,0)))))))))</f>
        <v>0.96072750785425043</v>
      </c>
      <c r="V1371" s="3" t="str">
        <f t="shared" si="216"/>
        <v>Critical</v>
      </c>
      <c r="W1371" s="6">
        <f t="shared" si="217"/>
        <v>13.440577834880964</v>
      </c>
      <c r="X1371" s="3" t="str">
        <f t="shared" si="218"/>
        <v>Priority 2</v>
      </c>
      <c r="Y1371" s="3" t="str">
        <f t="shared" si="219"/>
        <v>OK</v>
      </c>
    </row>
    <row r="1372" spans="1:25" x14ac:dyDescent="0.25">
      <c r="A1372" s="3" t="str">
        <f>Raw_Data!A1372</f>
        <v>dfc2c37e-28ec-47db-bfd9-87dce42a6384</v>
      </c>
      <c r="B1372" s="3">
        <f>Raw_Data!B1372</f>
        <v>62</v>
      </c>
      <c r="C1372" s="3" t="str">
        <f>Raw_Data!C1372</f>
        <v>Female</v>
      </c>
      <c r="D1372" s="3" t="str">
        <f>Raw_Data!D1372</f>
        <v>Standard</v>
      </c>
      <c r="E1372" s="3">
        <f>Raw_Data!E1372</f>
        <v>1.62</v>
      </c>
      <c r="F1372" s="3">
        <f>Raw_Data!F1372</f>
        <v>37</v>
      </c>
      <c r="G1372" s="3" t="str">
        <f>Raw_Data!G1372</f>
        <v>North America</v>
      </c>
      <c r="H1372" s="3" t="str">
        <f>Raw_Data!H1372</f>
        <v>TV</v>
      </c>
      <c r="I1372" s="3">
        <f>Raw_Data!I1372</f>
        <v>13.99</v>
      </c>
      <c r="J1372" s="3">
        <f>Raw_Data!J1372</f>
        <v>1</v>
      </c>
      <c r="K1372" s="3" t="str">
        <f>Raw_Data!K1372</f>
        <v>Crypto</v>
      </c>
      <c r="L1372" s="3">
        <f>Raw_Data!L1372</f>
        <v>3</v>
      </c>
      <c r="M1372" s="3">
        <f>Raw_Data!M1372</f>
        <v>0.04</v>
      </c>
      <c r="N1372" s="3" t="str">
        <f>Raw_Data!N1372</f>
        <v>Horror</v>
      </c>
      <c r="O1372" s="3" t="str">
        <f t="shared" si="210"/>
        <v>55-70</v>
      </c>
      <c r="P1372" s="3" t="str">
        <f t="shared" si="211"/>
        <v>&lt;10h</v>
      </c>
      <c r="Q1372" s="3" t="str">
        <f t="shared" si="212"/>
        <v>22-45d</v>
      </c>
      <c r="R1372" s="3" t="str">
        <f t="shared" si="213"/>
        <v>Medium</v>
      </c>
      <c r="S1372" s="3" t="str">
        <f t="shared" si="214"/>
        <v>Mid</v>
      </c>
      <c r="T1372" s="3" t="str">
        <f t="shared" si="215"/>
        <v>Churned</v>
      </c>
      <c r="U1372" s="4">
        <f>1/(1+EXP(-(Predictive_Model!$B$5+((B1372-Predictive_Model!$B$20)/Predictive_Model!$C$20)*Predictive_Model!$D$20+((E1372-Predictive_Model!$B$21)/Predictive_Model!$C$21)*Predictive_Model!$D$21+((F1372-Predictive_Model!$B$22)/Predictive_Model!$C$22)*Predictive_Model!$D$22+((I1372-Predictive_Model!$B$23)/Predictive_Model!$C$23)*Predictive_Model!$D$23+((L1372-Predictive_Model!$B$24)/Predictive_Model!$C$24)*Predictive_Model!$D$24+((M1372-Predictive_Model!$B$25)/Predictive_Model!$C$25)*Predictive_Model!$D$25+IF(C1372="Male",Predictive_Model!$D$31,IF(C1372="Other",Predictive_Model!$D$32,0))+IF(D1372="Premium",Predictive_Model!$D$34,IF(D1372="Standard",Predictive_Model!$D$35,0))+IF(G1372="Asia",Predictive_Model!$D$37,IF(G1372="Europe",Predictive_Model!$D$38,IF(G1372="North America",Predictive_Model!$D$39,IF(G1372="Oceania",Predictive_Model!$D$40,IF(G1372="South America",Predictive_Model!$D$41,0)))))+IF(H1372="Laptop",Predictive_Model!$D$43,IF(H1372="Mobile",Predictive_Model!$D$44,IF(H1372="TV",Predictive_Model!$D$45,IF(H1372="Tablet",Predictive_Model!$D$46,0))))+IF(K1372="Crypto",Predictive_Model!$D$48,IF(K1372="Debit Card",Predictive_Model!$D$49,IF(K1372="Gift Card",Predictive_Model!$D$50,IF(K1372="PayPal",Predictive_Model!$D$51,0))))+IF(N1372="Comedy",Predictive_Model!$D$53,IF(N1372="Documentary",Predictive_Model!$D$54,IF(N1372="Drama",Predictive_Model!$D$55,IF(N1372="Horror",Predictive_Model!$D$56,IF(N1372="Romance",Predictive_Model!$D$57,IF(N1372="Sci-Fi",Predictive_Model!$D$58,0)))))))))</f>
        <v>0.99779094606861807</v>
      </c>
      <c r="V1372" s="3" t="str">
        <f t="shared" si="216"/>
        <v>Critical</v>
      </c>
      <c r="W1372" s="6">
        <f t="shared" si="217"/>
        <v>13.99</v>
      </c>
      <c r="X1372" s="3" t="str">
        <f t="shared" si="218"/>
        <v>Priority 2</v>
      </c>
      <c r="Y1372" s="3" t="str">
        <f t="shared" si="219"/>
        <v>OK</v>
      </c>
    </row>
    <row r="1373" spans="1:25" x14ac:dyDescent="0.25">
      <c r="A1373" s="3" t="str">
        <f>Raw_Data!A1373</f>
        <v>98b673eb-edbf-4aa3-81d9-b6cb512beb47</v>
      </c>
      <c r="B1373" s="3">
        <f>Raw_Data!B1373</f>
        <v>21</v>
      </c>
      <c r="C1373" s="3" t="str">
        <f>Raw_Data!C1373</f>
        <v>Other</v>
      </c>
      <c r="D1373" s="3" t="str">
        <f>Raw_Data!D1373</f>
        <v>Premium</v>
      </c>
      <c r="E1373" s="3">
        <f>Raw_Data!E1373</f>
        <v>12.34</v>
      </c>
      <c r="F1373" s="3">
        <f>Raw_Data!F1373</f>
        <v>19</v>
      </c>
      <c r="G1373" s="3" t="str">
        <f>Raw_Data!G1373</f>
        <v>Oceania</v>
      </c>
      <c r="H1373" s="3" t="str">
        <f>Raw_Data!H1373</f>
        <v>TV</v>
      </c>
      <c r="I1373" s="3">
        <f>Raw_Data!I1373</f>
        <v>17.989999999999998</v>
      </c>
      <c r="J1373" s="3">
        <f>Raw_Data!J1373</f>
        <v>0</v>
      </c>
      <c r="K1373" s="3" t="str">
        <f>Raw_Data!K1373</f>
        <v>Debit Card</v>
      </c>
      <c r="L1373" s="3">
        <f>Raw_Data!L1373</f>
        <v>3</v>
      </c>
      <c r="M1373" s="3">
        <f>Raw_Data!M1373</f>
        <v>0.62</v>
      </c>
      <c r="N1373" s="3" t="str">
        <f>Raw_Data!N1373</f>
        <v>Romance</v>
      </c>
      <c r="O1373" s="3" t="str">
        <f t="shared" si="210"/>
        <v>18-24</v>
      </c>
      <c r="P1373" s="3" t="str">
        <f t="shared" si="211"/>
        <v>10-24h</v>
      </c>
      <c r="Q1373" s="3" t="str">
        <f t="shared" si="212"/>
        <v>8-21d</v>
      </c>
      <c r="R1373" s="3" t="str">
        <f t="shared" si="213"/>
        <v>Medium</v>
      </c>
      <c r="S1373" s="3" t="str">
        <f t="shared" si="214"/>
        <v>High</v>
      </c>
      <c r="T1373" s="3" t="str">
        <f t="shared" si="215"/>
        <v>Active</v>
      </c>
      <c r="U1373" s="4">
        <f>1/(1+EXP(-(Predictive_Model!$B$5+((B1373-Predictive_Model!$B$20)/Predictive_Model!$C$20)*Predictive_Model!$D$20+((E1373-Predictive_Model!$B$21)/Predictive_Model!$C$21)*Predictive_Model!$D$21+((F1373-Predictive_Model!$B$22)/Predictive_Model!$C$22)*Predictive_Model!$D$22+((I1373-Predictive_Model!$B$23)/Predictive_Model!$C$23)*Predictive_Model!$D$23+((L1373-Predictive_Model!$B$24)/Predictive_Model!$C$24)*Predictive_Model!$D$24+((M1373-Predictive_Model!$B$25)/Predictive_Model!$C$25)*Predictive_Model!$D$25+IF(C1373="Male",Predictive_Model!$D$31,IF(C1373="Other",Predictive_Model!$D$32,0))+IF(D1373="Premium",Predictive_Model!$D$34,IF(D1373="Standard",Predictive_Model!$D$35,0))+IF(G1373="Asia",Predictive_Model!$D$37,IF(G1373="Europe",Predictive_Model!$D$38,IF(G1373="North America",Predictive_Model!$D$39,IF(G1373="Oceania",Predictive_Model!$D$40,IF(G1373="South America",Predictive_Model!$D$41,0)))))+IF(H1373="Laptop",Predictive_Model!$D$43,IF(H1373="Mobile",Predictive_Model!$D$44,IF(H1373="TV",Predictive_Model!$D$45,IF(H1373="Tablet",Predictive_Model!$D$46,0))))+IF(K1373="Crypto",Predictive_Model!$D$48,IF(K1373="Debit Card",Predictive_Model!$D$49,IF(K1373="Gift Card",Predictive_Model!$D$50,IF(K1373="PayPal",Predictive_Model!$D$51,0))))+IF(N1373="Comedy",Predictive_Model!$D$53,IF(N1373="Documentary",Predictive_Model!$D$54,IF(N1373="Drama",Predictive_Model!$D$55,IF(N1373="Horror",Predictive_Model!$D$56,IF(N1373="Romance",Predictive_Model!$D$57,IF(N1373="Sci-Fi",Predictive_Model!$D$58,0)))))))))</f>
        <v>5.9962451730681238E-2</v>
      </c>
      <c r="V1373" s="3" t="str">
        <f t="shared" si="216"/>
        <v>Low</v>
      </c>
      <c r="W1373" s="6">
        <f t="shared" si="217"/>
        <v>1.0787245066349553</v>
      </c>
      <c r="X1373" s="3" t="str">
        <f t="shared" si="218"/>
        <v>Monitor</v>
      </c>
      <c r="Y1373" s="3" t="str">
        <f t="shared" si="219"/>
        <v>OK</v>
      </c>
    </row>
    <row r="1374" spans="1:25" x14ac:dyDescent="0.25">
      <c r="A1374" s="3" t="str">
        <f>Raw_Data!A1374</f>
        <v>9359e195-d2cd-4e6d-acdf-3cc04acb7545</v>
      </c>
      <c r="B1374" s="3">
        <f>Raw_Data!B1374</f>
        <v>29</v>
      </c>
      <c r="C1374" s="3" t="str">
        <f>Raw_Data!C1374</f>
        <v>Male</v>
      </c>
      <c r="D1374" s="3" t="str">
        <f>Raw_Data!D1374</f>
        <v>Standard</v>
      </c>
      <c r="E1374" s="3">
        <f>Raw_Data!E1374</f>
        <v>10.76</v>
      </c>
      <c r="F1374" s="3">
        <f>Raw_Data!F1374</f>
        <v>50</v>
      </c>
      <c r="G1374" s="3" t="str">
        <f>Raw_Data!G1374</f>
        <v>South America</v>
      </c>
      <c r="H1374" s="3" t="str">
        <f>Raw_Data!H1374</f>
        <v>Mobile</v>
      </c>
      <c r="I1374" s="3">
        <f>Raw_Data!I1374</f>
        <v>13.99</v>
      </c>
      <c r="J1374" s="3">
        <f>Raw_Data!J1374</f>
        <v>1</v>
      </c>
      <c r="K1374" s="3" t="str">
        <f>Raw_Data!K1374</f>
        <v>PayPal</v>
      </c>
      <c r="L1374" s="3">
        <f>Raw_Data!L1374</f>
        <v>2</v>
      </c>
      <c r="M1374" s="3">
        <f>Raw_Data!M1374</f>
        <v>0.21</v>
      </c>
      <c r="N1374" s="3" t="str">
        <f>Raw_Data!N1374</f>
        <v>Drama</v>
      </c>
      <c r="O1374" s="3" t="str">
        <f t="shared" si="210"/>
        <v>25-34</v>
      </c>
      <c r="P1374" s="3" t="str">
        <f t="shared" si="211"/>
        <v>10-24h</v>
      </c>
      <c r="Q1374" s="3" t="str">
        <f t="shared" si="212"/>
        <v>46-60d</v>
      </c>
      <c r="R1374" s="3" t="str">
        <f t="shared" si="213"/>
        <v>Medium</v>
      </c>
      <c r="S1374" s="3" t="str">
        <f t="shared" si="214"/>
        <v>Mid</v>
      </c>
      <c r="T1374" s="3" t="str">
        <f t="shared" si="215"/>
        <v>Churned</v>
      </c>
      <c r="U1374" s="4">
        <f>1/(1+EXP(-(Predictive_Model!$B$5+((B1374-Predictive_Model!$B$20)/Predictive_Model!$C$20)*Predictive_Model!$D$20+((E1374-Predictive_Model!$B$21)/Predictive_Model!$C$21)*Predictive_Model!$D$21+((F1374-Predictive_Model!$B$22)/Predictive_Model!$C$22)*Predictive_Model!$D$22+((I1374-Predictive_Model!$B$23)/Predictive_Model!$C$23)*Predictive_Model!$D$23+((L1374-Predictive_Model!$B$24)/Predictive_Model!$C$24)*Predictive_Model!$D$24+((M1374-Predictive_Model!$B$25)/Predictive_Model!$C$25)*Predictive_Model!$D$25+IF(C1374="Male",Predictive_Model!$D$31,IF(C1374="Other",Predictive_Model!$D$32,0))+IF(D1374="Premium",Predictive_Model!$D$34,IF(D1374="Standard",Predictive_Model!$D$35,0))+IF(G1374="Asia",Predictive_Model!$D$37,IF(G1374="Europe",Predictive_Model!$D$38,IF(G1374="North America",Predictive_Model!$D$39,IF(G1374="Oceania",Predictive_Model!$D$40,IF(G1374="South America",Predictive_Model!$D$41,0)))))+IF(H1374="Laptop",Predictive_Model!$D$43,IF(H1374="Mobile",Predictive_Model!$D$44,IF(H1374="TV",Predictive_Model!$D$45,IF(H1374="Tablet",Predictive_Model!$D$46,0))))+IF(K1374="Crypto",Predictive_Model!$D$48,IF(K1374="Debit Card",Predictive_Model!$D$49,IF(K1374="Gift Card",Predictive_Model!$D$50,IF(K1374="PayPal",Predictive_Model!$D$51,0))))+IF(N1374="Comedy",Predictive_Model!$D$53,IF(N1374="Documentary",Predictive_Model!$D$54,IF(N1374="Drama",Predictive_Model!$D$55,IF(N1374="Horror",Predictive_Model!$D$56,IF(N1374="Romance",Predictive_Model!$D$57,IF(N1374="Sci-Fi",Predictive_Model!$D$58,0)))))))))</f>
        <v>0.99914988652477277</v>
      </c>
      <c r="V1374" s="3" t="str">
        <f t="shared" si="216"/>
        <v>Critical</v>
      </c>
      <c r="W1374" s="6">
        <f t="shared" si="217"/>
        <v>13.99</v>
      </c>
      <c r="X1374" s="3" t="str">
        <f t="shared" si="218"/>
        <v>Priority 2</v>
      </c>
      <c r="Y1374" s="3" t="str">
        <f t="shared" si="219"/>
        <v>OK</v>
      </c>
    </row>
    <row r="1375" spans="1:25" x14ac:dyDescent="0.25">
      <c r="A1375" s="3" t="str">
        <f>Raw_Data!A1375</f>
        <v>b1990fc7-29ce-4129-a239-b95591db2fe3</v>
      </c>
      <c r="B1375" s="3">
        <f>Raw_Data!B1375</f>
        <v>22</v>
      </c>
      <c r="C1375" s="3" t="str">
        <f>Raw_Data!C1375</f>
        <v>Other</v>
      </c>
      <c r="D1375" s="3" t="str">
        <f>Raw_Data!D1375</f>
        <v>Premium</v>
      </c>
      <c r="E1375" s="3">
        <f>Raw_Data!E1375</f>
        <v>13.72</v>
      </c>
      <c r="F1375" s="3">
        <f>Raw_Data!F1375</f>
        <v>59</v>
      </c>
      <c r="G1375" s="3" t="str">
        <f>Raw_Data!G1375</f>
        <v>Asia</v>
      </c>
      <c r="H1375" s="3" t="str">
        <f>Raw_Data!H1375</f>
        <v>Desktop</v>
      </c>
      <c r="I1375" s="3">
        <f>Raw_Data!I1375</f>
        <v>17.989999999999998</v>
      </c>
      <c r="J1375" s="3">
        <f>Raw_Data!J1375</f>
        <v>1</v>
      </c>
      <c r="K1375" s="3" t="str">
        <f>Raw_Data!K1375</f>
        <v>Crypto</v>
      </c>
      <c r="L1375" s="3">
        <f>Raw_Data!L1375</f>
        <v>5</v>
      </c>
      <c r="M1375" s="3">
        <f>Raw_Data!M1375</f>
        <v>0.23</v>
      </c>
      <c r="N1375" s="3" t="str">
        <f>Raw_Data!N1375</f>
        <v>Drama</v>
      </c>
      <c r="O1375" s="3" t="str">
        <f t="shared" si="210"/>
        <v>18-24</v>
      </c>
      <c r="P1375" s="3" t="str">
        <f t="shared" si="211"/>
        <v>10-24h</v>
      </c>
      <c r="Q1375" s="3" t="str">
        <f t="shared" si="212"/>
        <v>46-60d</v>
      </c>
      <c r="R1375" s="3" t="str">
        <f t="shared" si="213"/>
        <v>Medium</v>
      </c>
      <c r="S1375" s="3" t="str">
        <f t="shared" si="214"/>
        <v>High</v>
      </c>
      <c r="T1375" s="3" t="str">
        <f t="shared" si="215"/>
        <v>Churned</v>
      </c>
      <c r="U1375" s="4">
        <f>1/(1+EXP(-(Predictive_Model!$B$5+((B1375-Predictive_Model!$B$20)/Predictive_Model!$C$20)*Predictive_Model!$D$20+((E1375-Predictive_Model!$B$21)/Predictive_Model!$C$21)*Predictive_Model!$D$21+((F1375-Predictive_Model!$B$22)/Predictive_Model!$C$22)*Predictive_Model!$D$22+((I1375-Predictive_Model!$B$23)/Predictive_Model!$C$23)*Predictive_Model!$D$23+((L1375-Predictive_Model!$B$24)/Predictive_Model!$C$24)*Predictive_Model!$D$24+((M1375-Predictive_Model!$B$25)/Predictive_Model!$C$25)*Predictive_Model!$D$25+IF(C1375="Male",Predictive_Model!$D$31,IF(C1375="Other",Predictive_Model!$D$32,0))+IF(D1375="Premium",Predictive_Model!$D$34,IF(D1375="Standard",Predictive_Model!$D$35,0))+IF(G1375="Asia",Predictive_Model!$D$37,IF(G1375="Europe",Predictive_Model!$D$38,IF(G1375="North America",Predictive_Model!$D$39,IF(G1375="Oceania",Predictive_Model!$D$40,IF(G1375="South America",Predictive_Model!$D$41,0)))))+IF(H1375="Laptop",Predictive_Model!$D$43,IF(H1375="Mobile",Predictive_Model!$D$44,IF(H1375="TV",Predictive_Model!$D$45,IF(H1375="Tablet",Predictive_Model!$D$46,0))))+IF(K1375="Crypto",Predictive_Model!$D$48,IF(K1375="Debit Card",Predictive_Model!$D$49,IF(K1375="Gift Card",Predictive_Model!$D$50,IF(K1375="PayPal",Predictive_Model!$D$51,0))))+IF(N1375="Comedy",Predictive_Model!$D$53,IF(N1375="Documentary",Predictive_Model!$D$54,IF(N1375="Drama",Predictive_Model!$D$55,IF(N1375="Horror",Predictive_Model!$D$56,IF(N1375="Romance",Predictive_Model!$D$57,IF(N1375="Sci-Fi",Predictive_Model!$D$58,0)))))))))</f>
        <v>0.8064564251755274</v>
      </c>
      <c r="V1375" s="3" t="str">
        <f t="shared" si="216"/>
        <v>Critical</v>
      </c>
      <c r="W1375" s="6">
        <f t="shared" si="217"/>
        <v>17.989999999999998</v>
      </c>
      <c r="X1375" s="3" t="str">
        <f t="shared" si="218"/>
        <v>Priority 1</v>
      </c>
      <c r="Y1375" s="3" t="str">
        <f t="shared" si="219"/>
        <v>OK</v>
      </c>
    </row>
    <row r="1376" spans="1:25" x14ac:dyDescent="0.25">
      <c r="A1376" s="3" t="str">
        <f>Raw_Data!A1376</f>
        <v>ba8c3b67-e723-4833-8515-1909eb090ffc</v>
      </c>
      <c r="B1376" s="3">
        <f>Raw_Data!B1376</f>
        <v>28</v>
      </c>
      <c r="C1376" s="3" t="str">
        <f>Raw_Data!C1376</f>
        <v>Male</v>
      </c>
      <c r="D1376" s="3" t="str">
        <f>Raw_Data!D1376</f>
        <v>Standard</v>
      </c>
      <c r="E1376" s="3">
        <f>Raw_Data!E1376</f>
        <v>22.78</v>
      </c>
      <c r="F1376" s="3">
        <f>Raw_Data!F1376</f>
        <v>16</v>
      </c>
      <c r="G1376" s="3" t="str">
        <f>Raw_Data!G1376</f>
        <v>Oceania</v>
      </c>
      <c r="H1376" s="3" t="str">
        <f>Raw_Data!H1376</f>
        <v>Laptop</v>
      </c>
      <c r="I1376" s="3">
        <f>Raw_Data!I1376</f>
        <v>13.99</v>
      </c>
      <c r="J1376" s="3">
        <f>Raw_Data!J1376</f>
        <v>0</v>
      </c>
      <c r="K1376" s="3" t="str">
        <f>Raw_Data!K1376</f>
        <v>Debit Card</v>
      </c>
      <c r="L1376" s="3">
        <f>Raw_Data!L1376</f>
        <v>5</v>
      </c>
      <c r="M1376" s="3">
        <f>Raw_Data!M1376</f>
        <v>1.34</v>
      </c>
      <c r="N1376" s="3" t="str">
        <f>Raw_Data!N1376</f>
        <v>Sci-Fi</v>
      </c>
      <c r="O1376" s="3" t="str">
        <f t="shared" si="210"/>
        <v>25-34</v>
      </c>
      <c r="P1376" s="3" t="str">
        <f t="shared" si="211"/>
        <v>10-24h</v>
      </c>
      <c r="Q1376" s="3" t="str">
        <f t="shared" si="212"/>
        <v>8-21d</v>
      </c>
      <c r="R1376" s="3" t="str">
        <f t="shared" si="213"/>
        <v>Medium</v>
      </c>
      <c r="S1376" s="3" t="str">
        <f t="shared" si="214"/>
        <v>Mid</v>
      </c>
      <c r="T1376" s="3" t="str">
        <f t="shared" si="215"/>
        <v>Active</v>
      </c>
      <c r="U1376" s="4">
        <f>1/(1+EXP(-(Predictive_Model!$B$5+((B1376-Predictive_Model!$B$20)/Predictive_Model!$C$20)*Predictive_Model!$D$20+((E1376-Predictive_Model!$B$21)/Predictive_Model!$C$21)*Predictive_Model!$D$21+((F1376-Predictive_Model!$B$22)/Predictive_Model!$C$22)*Predictive_Model!$D$22+((I1376-Predictive_Model!$B$23)/Predictive_Model!$C$23)*Predictive_Model!$D$23+((L1376-Predictive_Model!$B$24)/Predictive_Model!$C$24)*Predictive_Model!$D$24+((M1376-Predictive_Model!$B$25)/Predictive_Model!$C$25)*Predictive_Model!$D$25+IF(C1376="Male",Predictive_Model!$D$31,IF(C1376="Other",Predictive_Model!$D$32,0))+IF(D1376="Premium",Predictive_Model!$D$34,IF(D1376="Standard",Predictive_Model!$D$35,0))+IF(G1376="Asia",Predictive_Model!$D$37,IF(G1376="Europe",Predictive_Model!$D$38,IF(G1376="North America",Predictive_Model!$D$39,IF(G1376="Oceania",Predictive_Model!$D$40,IF(G1376="South America",Predictive_Model!$D$41,0)))))+IF(H1376="Laptop",Predictive_Model!$D$43,IF(H1376="Mobile",Predictive_Model!$D$44,IF(H1376="TV",Predictive_Model!$D$45,IF(H1376="Tablet",Predictive_Model!$D$46,0))))+IF(K1376="Crypto",Predictive_Model!$D$48,IF(K1376="Debit Card",Predictive_Model!$D$49,IF(K1376="Gift Card",Predictive_Model!$D$50,IF(K1376="PayPal",Predictive_Model!$D$51,0))))+IF(N1376="Comedy",Predictive_Model!$D$53,IF(N1376="Documentary",Predictive_Model!$D$54,IF(N1376="Drama",Predictive_Model!$D$55,IF(N1376="Horror",Predictive_Model!$D$56,IF(N1376="Romance",Predictive_Model!$D$57,IF(N1376="Sci-Fi",Predictive_Model!$D$58,0)))))))))</f>
        <v>7.4282767474445263E-4</v>
      </c>
      <c r="V1376" s="3" t="str">
        <f t="shared" si="216"/>
        <v>Low</v>
      </c>
      <c r="W1376" s="6">
        <f t="shared" si="217"/>
        <v>1.0392159169674892E-2</v>
      </c>
      <c r="X1376" s="3" t="str">
        <f t="shared" si="218"/>
        <v>Monitor</v>
      </c>
      <c r="Y1376" s="3" t="str">
        <f t="shared" si="219"/>
        <v>OK</v>
      </c>
    </row>
    <row r="1377" spans="1:25" x14ac:dyDescent="0.25">
      <c r="A1377" s="3" t="str">
        <f>Raw_Data!A1377</f>
        <v>fdf173e9-3cc2-4211-ad97-6a89ab4c992d</v>
      </c>
      <c r="B1377" s="3">
        <f>Raw_Data!B1377</f>
        <v>60</v>
      </c>
      <c r="C1377" s="3" t="str">
        <f>Raw_Data!C1377</f>
        <v>Female</v>
      </c>
      <c r="D1377" s="3" t="str">
        <f>Raw_Data!D1377</f>
        <v>Basic</v>
      </c>
      <c r="E1377" s="3">
        <f>Raw_Data!E1377</f>
        <v>1.76</v>
      </c>
      <c r="F1377" s="3">
        <f>Raw_Data!F1377</f>
        <v>48</v>
      </c>
      <c r="G1377" s="3" t="str">
        <f>Raw_Data!G1377</f>
        <v>North America</v>
      </c>
      <c r="H1377" s="3" t="str">
        <f>Raw_Data!H1377</f>
        <v>TV</v>
      </c>
      <c r="I1377" s="3">
        <f>Raw_Data!I1377</f>
        <v>8.99</v>
      </c>
      <c r="J1377" s="3">
        <f>Raw_Data!J1377</f>
        <v>1</v>
      </c>
      <c r="K1377" s="3" t="str">
        <f>Raw_Data!K1377</f>
        <v>Debit Card</v>
      </c>
      <c r="L1377" s="3">
        <f>Raw_Data!L1377</f>
        <v>2</v>
      </c>
      <c r="M1377" s="3">
        <f>Raw_Data!M1377</f>
        <v>0.04</v>
      </c>
      <c r="N1377" s="3" t="str">
        <f>Raw_Data!N1377</f>
        <v>Sci-Fi</v>
      </c>
      <c r="O1377" s="3" t="str">
        <f t="shared" si="210"/>
        <v>55-70</v>
      </c>
      <c r="P1377" s="3" t="str">
        <f t="shared" si="211"/>
        <v>&lt;10h</v>
      </c>
      <c r="Q1377" s="3" t="str">
        <f t="shared" si="212"/>
        <v>46-60d</v>
      </c>
      <c r="R1377" s="3" t="str">
        <f t="shared" si="213"/>
        <v>Low</v>
      </c>
      <c r="S1377" s="3" t="str">
        <f t="shared" si="214"/>
        <v>Low</v>
      </c>
      <c r="T1377" s="3" t="str">
        <f t="shared" si="215"/>
        <v>Churned</v>
      </c>
      <c r="U1377" s="4">
        <f>1/(1+EXP(-(Predictive_Model!$B$5+((B1377-Predictive_Model!$B$20)/Predictive_Model!$C$20)*Predictive_Model!$D$20+((E1377-Predictive_Model!$B$21)/Predictive_Model!$C$21)*Predictive_Model!$D$21+((F1377-Predictive_Model!$B$22)/Predictive_Model!$C$22)*Predictive_Model!$D$22+((I1377-Predictive_Model!$B$23)/Predictive_Model!$C$23)*Predictive_Model!$D$23+((L1377-Predictive_Model!$B$24)/Predictive_Model!$C$24)*Predictive_Model!$D$24+((M1377-Predictive_Model!$B$25)/Predictive_Model!$C$25)*Predictive_Model!$D$25+IF(C1377="Male",Predictive_Model!$D$31,IF(C1377="Other",Predictive_Model!$D$32,0))+IF(D1377="Premium",Predictive_Model!$D$34,IF(D1377="Standard",Predictive_Model!$D$35,0))+IF(G1377="Asia",Predictive_Model!$D$37,IF(G1377="Europe",Predictive_Model!$D$38,IF(G1377="North America",Predictive_Model!$D$39,IF(G1377="Oceania",Predictive_Model!$D$40,IF(G1377="South America",Predictive_Model!$D$41,0)))))+IF(H1377="Laptop",Predictive_Model!$D$43,IF(H1377="Mobile",Predictive_Model!$D$44,IF(H1377="TV",Predictive_Model!$D$45,IF(H1377="Tablet",Predictive_Model!$D$46,0))))+IF(K1377="Crypto",Predictive_Model!$D$48,IF(K1377="Debit Card",Predictive_Model!$D$49,IF(K1377="Gift Card",Predictive_Model!$D$50,IF(K1377="PayPal",Predictive_Model!$D$51,0))))+IF(N1377="Comedy",Predictive_Model!$D$53,IF(N1377="Documentary",Predictive_Model!$D$54,IF(N1377="Drama",Predictive_Model!$D$55,IF(N1377="Horror",Predictive_Model!$D$56,IF(N1377="Romance",Predictive_Model!$D$57,IF(N1377="Sci-Fi",Predictive_Model!$D$58,0)))))))))</f>
        <v>0.99990264559932274</v>
      </c>
      <c r="V1377" s="3" t="str">
        <f t="shared" si="216"/>
        <v>Critical</v>
      </c>
      <c r="W1377" s="6">
        <f t="shared" si="217"/>
        <v>8.99</v>
      </c>
      <c r="X1377" s="3" t="str">
        <f t="shared" si="218"/>
        <v>Priority 2</v>
      </c>
      <c r="Y1377" s="3" t="str">
        <f t="shared" si="219"/>
        <v>OK</v>
      </c>
    </row>
    <row r="1378" spans="1:25" x14ac:dyDescent="0.25">
      <c r="A1378" s="3" t="str">
        <f>Raw_Data!A1378</f>
        <v>b2dabfea-7d61-4505-8d8b-15194d98a3c1</v>
      </c>
      <c r="B1378" s="3">
        <f>Raw_Data!B1378</f>
        <v>29</v>
      </c>
      <c r="C1378" s="3" t="str">
        <f>Raw_Data!C1378</f>
        <v>Male</v>
      </c>
      <c r="D1378" s="3" t="str">
        <f>Raw_Data!D1378</f>
        <v>Premium</v>
      </c>
      <c r="E1378" s="3">
        <f>Raw_Data!E1378</f>
        <v>14.85</v>
      </c>
      <c r="F1378" s="3">
        <f>Raw_Data!F1378</f>
        <v>10</v>
      </c>
      <c r="G1378" s="3" t="str">
        <f>Raw_Data!G1378</f>
        <v>Asia</v>
      </c>
      <c r="H1378" s="3" t="str">
        <f>Raw_Data!H1378</f>
        <v>Tablet</v>
      </c>
      <c r="I1378" s="3">
        <f>Raw_Data!I1378</f>
        <v>17.989999999999998</v>
      </c>
      <c r="J1378" s="3">
        <f>Raw_Data!J1378</f>
        <v>0</v>
      </c>
      <c r="K1378" s="3" t="str">
        <f>Raw_Data!K1378</f>
        <v>Credit Card</v>
      </c>
      <c r="L1378" s="3">
        <f>Raw_Data!L1378</f>
        <v>1</v>
      </c>
      <c r="M1378" s="3">
        <f>Raw_Data!M1378</f>
        <v>1.35</v>
      </c>
      <c r="N1378" s="3" t="str">
        <f>Raw_Data!N1378</f>
        <v>Horror</v>
      </c>
      <c r="O1378" s="3" t="str">
        <f t="shared" si="210"/>
        <v>25-34</v>
      </c>
      <c r="P1378" s="3" t="str">
        <f t="shared" si="211"/>
        <v>10-24h</v>
      </c>
      <c r="Q1378" s="3" t="str">
        <f t="shared" si="212"/>
        <v>8-21d</v>
      </c>
      <c r="R1378" s="3" t="str">
        <f t="shared" si="213"/>
        <v>Medium</v>
      </c>
      <c r="S1378" s="3" t="str">
        <f t="shared" si="214"/>
        <v>High</v>
      </c>
      <c r="T1378" s="3" t="str">
        <f t="shared" si="215"/>
        <v>Active</v>
      </c>
      <c r="U1378" s="4">
        <f>1/(1+EXP(-(Predictive_Model!$B$5+((B1378-Predictive_Model!$B$20)/Predictive_Model!$C$20)*Predictive_Model!$D$20+((E1378-Predictive_Model!$B$21)/Predictive_Model!$C$21)*Predictive_Model!$D$21+((F1378-Predictive_Model!$B$22)/Predictive_Model!$C$22)*Predictive_Model!$D$22+((I1378-Predictive_Model!$B$23)/Predictive_Model!$C$23)*Predictive_Model!$D$23+((L1378-Predictive_Model!$B$24)/Predictive_Model!$C$24)*Predictive_Model!$D$24+((M1378-Predictive_Model!$B$25)/Predictive_Model!$C$25)*Predictive_Model!$D$25+IF(C1378="Male",Predictive_Model!$D$31,IF(C1378="Other",Predictive_Model!$D$32,0))+IF(D1378="Premium",Predictive_Model!$D$34,IF(D1378="Standard",Predictive_Model!$D$35,0))+IF(G1378="Asia",Predictive_Model!$D$37,IF(G1378="Europe",Predictive_Model!$D$38,IF(G1378="North America",Predictive_Model!$D$39,IF(G1378="Oceania",Predictive_Model!$D$40,IF(G1378="South America",Predictive_Model!$D$41,0)))))+IF(H1378="Laptop",Predictive_Model!$D$43,IF(H1378="Mobile",Predictive_Model!$D$44,IF(H1378="TV",Predictive_Model!$D$45,IF(H1378="Tablet",Predictive_Model!$D$46,0))))+IF(K1378="Crypto",Predictive_Model!$D$48,IF(K1378="Debit Card",Predictive_Model!$D$49,IF(K1378="Gift Card",Predictive_Model!$D$50,IF(K1378="PayPal",Predictive_Model!$D$51,0))))+IF(N1378="Comedy",Predictive_Model!$D$53,IF(N1378="Documentary",Predictive_Model!$D$54,IF(N1378="Drama",Predictive_Model!$D$55,IF(N1378="Horror",Predictive_Model!$D$56,IF(N1378="Romance",Predictive_Model!$D$57,IF(N1378="Sci-Fi",Predictive_Model!$D$58,0)))))))))</f>
        <v>5.9807749789480509E-2</v>
      </c>
      <c r="V1378" s="3" t="str">
        <f t="shared" si="216"/>
        <v>Low</v>
      </c>
      <c r="W1378" s="6">
        <f t="shared" si="217"/>
        <v>1.0759414187127543</v>
      </c>
      <c r="X1378" s="3" t="str">
        <f t="shared" si="218"/>
        <v>Monitor</v>
      </c>
      <c r="Y1378" s="3" t="str">
        <f t="shared" si="219"/>
        <v>OK</v>
      </c>
    </row>
    <row r="1379" spans="1:25" x14ac:dyDescent="0.25">
      <c r="A1379" s="3" t="str">
        <f>Raw_Data!A1379</f>
        <v>0a450e9c-d685-4b05-bd36-cb4aab6a21ed</v>
      </c>
      <c r="B1379" s="3">
        <f>Raw_Data!B1379</f>
        <v>63</v>
      </c>
      <c r="C1379" s="3" t="str">
        <f>Raw_Data!C1379</f>
        <v>Male</v>
      </c>
      <c r="D1379" s="3" t="str">
        <f>Raw_Data!D1379</f>
        <v>Basic</v>
      </c>
      <c r="E1379" s="3">
        <f>Raw_Data!E1379</f>
        <v>0.75</v>
      </c>
      <c r="F1379" s="3">
        <f>Raw_Data!F1379</f>
        <v>46</v>
      </c>
      <c r="G1379" s="3" t="str">
        <f>Raw_Data!G1379</f>
        <v>Asia</v>
      </c>
      <c r="H1379" s="3" t="str">
        <f>Raw_Data!H1379</f>
        <v>Tablet</v>
      </c>
      <c r="I1379" s="3">
        <f>Raw_Data!I1379</f>
        <v>8.99</v>
      </c>
      <c r="J1379" s="3">
        <f>Raw_Data!J1379</f>
        <v>1</v>
      </c>
      <c r="K1379" s="3" t="str">
        <f>Raw_Data!K1379</f>
        <v>Gift Card</v>
      </c>
      <c r="L1379" s="3">
        <f>Raw_Data!L1379</f>
        <v>3</v>
      </c>
      <c r="M1379" s="3">
        <f>Raw_Data!M1379</f>
        <v>0.02</v>
      </c>
      <c r="N1379" s="3" t="str">
        <f>Raw_Data!N1379</f>
        <v>Horror</v>
      </c>
      <c r="O1379" s="3" t="str">
        <f t="shared" si="210"/>
        <v>55-70</v>
      </c>
      <c r="P1379" s="3" t="str">
        <f t="shared" si="211"/>
        <v>&lt;10h</v>
      </c>
      <c r="Q1379" s="3" t="str">
        <f t="shared" si="212"/>
        <v>46-60d</v>
      </c>
      <c r="R1379" s="3" t="str">
        <f t="shared" si="213"/>
        <v>Low</v>
      </c>
      <c r="S1379" s="3" t="str">
        <f t="shared" si="214"/>
        <v>Low</v>
      </c>
      <c r="T1379" s="3" t="str">
        <f t="shared" si="215"/>
        <v>Churned</v>
      </c>
      <c r="U1379" s="4">
        <f>1/(1+EXP(-(Predictive_Model!$B$5+((B1379-Predictive_Model!$B$20)/Predictive_Model!$C$20)*Predictive_Model!$D$20+((E1379-Predictive_Model!$B$21)/Predictive_Model!$C$21)*Predictive_Model!$D$21+((F1379-Predictive_Model!$B$22)/Predictive_Model!$C$22)*Predictive_Model!$D$22+((I1379-Predictive_Model!$B$23)/Predictive_Model!$C$23)*Predictive_Model!$D$23+((L1379-Predictive_Model!$B$24)/Predictive_Model!$C$24)*Predictive_Model!$D$24+((M1379-Predictive_Model!$B$25)/Predictive_Model!$C$25)*Predictive_Model!$D$25+IF(C1379="Male",Predictive_Model!$D$31,IF(C1379="Other",Predictive_Model!$D$32,0))+IF(D1379="Premium",Predictive_Model!$D$34,IF(D1379="Standard",Predictive_Model!$D$35,0))+IF(G1379="Asia",Predictive_Model!$D$37,IF(G1379="Europe",Predictive_Model!$D$38,IF(G1379="North America",Predictive_Model!$D$39,IF(G1379="Oceania",Predictive_Model!$D$40,IF(G1379="South America",Predictive_Model!$D$41,0)))))+IF(H1379="Laptop",Predictive_Model!$D$43,IF(H1379="Mobile",Predictive_Model!$D$44,IF(H1379="TV",Predictive_Model!$D$45,IF(H1379="Tablet",Predictive_Model!$D$46,0))))+IF(K1379="Crypto",Predictive_Model!$D$48,IF(K1379="Debit Card",Predictive_Model!$D$49,IF(K1379="Gift Card",Predictive_Model!$D$50,IF(K1379="PayPal",Predictive_Model!$D$51,0))))+IF(N1379="Comedy",Predictive_Model!$D$53,IF(N1379="Documentary",Predictive_Model!$D$54,IF(N1379="Drama",Predictive_Model!$D$55,IF(N1379="Horror",Predictive_Model!$D$56,IF(N1379="Romance",Predictive_Model!$D$57,IF(N1379="Sci-Fi",Predictive_Model!$D$58,0)))))))))</f>
        <v>0.99997289199125727</v>
      </c>
      <c r="V1379" s="3" t="str">
        <f t="shared" si="216"/>
        <v>Critical</v>
      </c>
      <c r="W1379" s="6">
        <f t="shared" si="217"/>
        <v>8.99</v>
      </c>
      <c r="X1379" s="3" t="str">
        <f t="shared" si="218"/>
        <v>Priority 2</v>
      </c>
      <c r="Y1379" s="3" t="str">
        <f t="shared" si="219"/>
        <v>OK</v>
      </c>
    </row>
    <row r="1380" spans="1:25" x14ac:dyDescent="0.25">
      <c r="A1380" s="3" t="str">
        <f>Raw_Data!A1380</f>
        <v>e4e9504a-7d5d-47d9-940d-31817782fc8f</v>
      </c>
      <c r="B1380" s="3">
        <f>Raw_Data!B1380</f>
        <v>40</v>
      </c>
      <c r="C1380" s="3" t="str">
        <f>Raw_Data!C1380</f>
        <v>Other</v>
      </c>
      <c r="D1380" s="3" t="str">
        <f>Raw_Data!D1380</f>
        <v>Standard</v>
      </c>
      <c r="E1380" s="3">
        <f>Raw_Data!E1380</f>
        <v>19.149999999999999</v>
      </c>
      <c r="F1380" s="3">
        <f>Raw_Data!F1380</f>
        <v>40</v>
      </c>
      <c r="G1380" s="3" t="str">
        <f>Raw_Data!G1380</f>
        <v>Asia</v>
      </c>
      <c r="H1380" s="3" t="str">
        <f>Raw_Data!H1380</f>
        <v>Laptop</v>
      </c>
      <c r="I1380" s="3">
        <f>Raw_Data!I1380</f>
        <v>13.99</v>
      </c>
      <c r="J1380" s="3">
        <f>Raw_Data!J1380</f>
        <v>1</v>
      </c>
      <c r="K1380" s="3" t="str">
        <f>Raw_Data!K1380</f>
        <v>Debit Card</v>
      </c>
      <c r="L1380" s="3">
        <f>Raw_Data!L1380</f>
        <v>2</v>
      </c>
      <c r="M1380" s="3">
        <f>Raw_Data!M1380</f>
        <v>0.47</v>
      </c>
      <c r="N1380" s="3" t="str">
        <f>Raw_Data!N1380</f>
        <v>Horror</v>
      </c>
      <c r="O1380" s="3" t="str">
        <f t="shared" si="210"/>
        <v>35-44</v>
      </c>
      <c r="P1380" s="3" t="str">
        <f t="shared" si="211"/>
        <v>10-24h</v>
      </c>
      <c r="Q1380" s="3" t="str">
        <f t="shared" si="212"/>
        <v>22-45d</v>
      </c>
      <c r="R1380" s="3" t="str">
        <f t="shared" si="213"/>
        <v>Medium</v>
      </c>
      <c r="S1380" s="3" t="str">
        <f t="shared" si="214"/>
        <v>Mid</v>
      </c>
      <c r="T1380" s="3" t="str">
        <f t="shared" si="215"/>
        <v>Churned</v>
      </c>
      <c r="U1380" s="4">
        <f>1/(1+EXP(-(Predictive_Model!$B$5+((B1380-Predictive_Model!$B$20)/Predictive_Model!$C$20)*Predictive_Model!$D$20+((E1380-Predictive_Model!$B$21)/Predictive_Model!$C$21)*Predictive_Model!$D$21+((F1380-Predictive_Model!$B$22)/Predictive_Model!$C$22)*Predictive_Model!$D$22+((I1380-Predictive_Model!$B$23)/Predictive_Model!$C$23)*Predictive_Model!$D$23+((L1380-Predictive_Model!$B$24)/Predictive_Model!$C$24)*Predictive_Model!$D$24+((M1380-Predictive_Model!$B$25)/Predictive_Model!$C$25)*Predictive_Model!$D$25+IF(C1380="Male",Predictive_Model!$D$31,IF(C1380="Other",Predictive_Model!$D$32,0))+IF(D1380="Premium",Predictive_Model!$D$34,IF(D1380="Standard",Predictive_Model!$D$35,0))+IF(G1380="Asia",Predictive_Model!$D$37,IF(G1380="Europe",Predictive_Model!$D$38,IF(G1380="North America",Predictive_Model!$D$39,IF(G1380="Oceania",Predictive_Model!$D$40,IF(G1380="South America",Predictive_Model!$D$41,0)))))+IF(H1380="Laptop",Predictive_Model!$D$43,IF(H1380="Mobile",Predictive_Model!$D$44,IF(H1380="TV",Predictive_Model!$D$45,IF(H1380="Tablet",Predictive_Model!$D$46,0))))+IF(K1380="Crypto",Predictive_Model!$D$48,IF(K1380="Debit Card",Predictive_Model!$D$49,IF(K1380="Gift Card",Predictive_Model!$D$50,IF(K1380="PayPal",Predictive_Model!$D$51,0))))+IF(N1380="Comedy",Predictive_Model!$D$53,IF(N1380="Documentary",Predictive_Model!$D$54,IF(N1380="Drama",Predictive_Model!$D$55,IF(N1380="Horror",Predictive_Model!$D$56,IF(N1380="Romance",Predictive_Model!$D$57,IF(N1380="Sci-Fi",Predictive_Model!$D$58,0)))))))))</f>
        <v>0.66268908531126169</v>
      </c>
      <c r="V1380" s="3" t="str">
        <f t="shared" si="216"/>
        <v>High</v>
      </c>
      <c r="W1380" s="6">
        <f t="shared" si="217"/>
        <v>13.99</v>
      </c>
      <c r="X1380" s="3" t="str">
        <f t="shared" si="218"/>
        <v>Priority 2</v>
      </c>
      <c r="Y1380" s="3" t="str">
        <f t="shared" si="219"/>
        <v>OK</v>
      </c>
    </row>
    <row r="1381" spans="1:25" x14ac:dyDescent="0.25">
      <c r="A1381" s="3" t="str">
        <f>Raw_Data!A1381</f>
        <v>20e2e96f-2ac5-4a36-9cfa-9d6738c4e1ee</v>
      </c>
      <c r="B1381" s="3">
        <f>Raw_Data!B1381</f>
        <v>54</v>
      </c>
      <c r="C1381" s="3" t="str">
        <f>Raw_Data!C1381</f>
        <v>Other</v>
      </c>
      <c r="D1381" s="3" t="str">
        <f>Raw_Data!D1381</f>
        <v>Standard</v>
      </c>
      <c r="E1381" s="3">
        <f>Raw_Data!E1381</f>
        <v>5.57</v>
      </c>
      <c r="F1381" s="3">
        <f>Raw_Data!F1381</f>
        <v>53</v>
      </c>
      <c r="G1381" s="3" t="str">
        <f>Raw_Data!G1381</f>
        <v>Europe</v>
      </c>
      <c r="H1381" s="3" t="str">
        <f>Raw_Data!H1381</f>
        <v>TV</v>
      </c>
      <c r="I1381" s="3">
        <f>Raw_Data!I1381</f>
        <v>13.99</v>
      </c>
      <c r="J1381" s="3">
        <f>Raw_Data!J1381</f>
        <v>1</v>
      </c>
      <c r="K1381" s="3" t="str">
        <f>Raw_Data!K1381</f>
        <v>Crypto</v>
      </c>
      <c r="L1381" s="3">
        <f>Raw_Data!L1381</f>
        <v>5</v>
      </c>
      <c r="M1381" s="3">
        <f>Raw_Data!M1381</f>
        <v>0.1</v>
      </c>
      <c r="N1381" s="3" t="str">
        <f>Raw_Data!N1381</f>
        <v>Documentary</v>
      </c>
      <c r="O1381" s="3" t="str">
        <f t="shared" si="210"/>
        <v>45-54</v>
      </c>
      <c r="P1381" s="3" t="str">
        <f t="shared" si="211"/>
        <v>&lt;10h</v>
      </c>
      <c r="Q1381" s="3" t="str">
        <f t="shared" si="212"/>
        <v>46-60d</v>
      </c>
      <c r="R1381" s="3" t="str">
        <f t="shared" si="213"/>
        <v>Low</v>
      </c>
      <c r="S1381" s="3" t="str">
        <f t="shared" si="214"/>
        <v>Mid</v>
      </c>
      <c r="T1381" s="3" t="str">
        <f t="shared" si="215"/>
        <v>Churned</v>
      </c>
      <c r="U1381" s="4">
        <f>1/(1+EXP(-(Predictive_Model!$B$5+((B1381-Predictive_Model!$B$20)/Predictive_Model!$C$20)*Predictive_Model!$D$20+((E1381-Predictive_Model!$B$21)/Predictive_Model!$C$21)*Predictive_Model!$D$21+((F1381-Predictive_Model!$B$22)/Predictive_Model!$C$22)*Predictive_Model!$D$22+((I1381-Predictive_Model!$B$23)/Predictive_Model!$C$23)*Predictive_Model!$D$23+((L1381-Predictive_Model!$B$24)/Predictive_Model!$C$24)*Predictive_Model!$D$24+((M1381-Predictive_Model!$B$25)/Predictive_Model!$C$25)*Predictive_Model!$D$25+IF(C1381="Male",Predictive_Model!$D$31,IF(C1381="Other",Predictive_Model!$D$32,0))+IF(D1381="Premium",Predictive_Model!$D$34,IF(D1381="Standard",Predictive_Model!$D$35,0))+IF(G1381="Asia",Predictive_Model!$D$37,IF(G1381="Europe",Predictive_Model!$D$38,IF(G1381="North America",Predictive_Model!$D$39,IF(G1381="Oceania",Predictive_Model!$D$40,IF(G1381="South America",Predictive_Model!$D$41,0)))))+IF(H1381="Laptop",Predictive_Model!$D$43,IF(H1381="Mobile",Predictive_Model!$D$44,IF(H1381="TV",Predictive_Model!$D$45,IF(H1381="Tablet",Predictive_Model!$D$46,0))))+IF(K1381="Crypto",Predictive_Model!$D$48,IF(K1381="Debit Card",Predictive_Model!$D$49,IF(K1381="Gift Card",Predictive_Model!$D$50,IF(K1381="PayPal",Predictive_Model!$D$51,0))))+IF(N1381="Comedy",Predictive_Model!$D$53,IF(N1381="Documentary",Predictive_Model!$D$54,IF(N1381="Drama",Predictive_Model!$D$55,IF(N1381="Horror",Predictive_Model!$D$56,IF(N1381="Romance",Predictive_Model!$D$57,IF(N1381="Sci-Fi",Predictive_Model!$D$58,0)))))))))</f>
        <v>0.9940555246792554</v>
      </c>
      <c r="V1381" s="3" t="str">
        <f t="shared" si="216"/>
        <v>Critical</v>
      </c>
      <c r="W1381" s="6">
        <f t="shared" si="217"/>
        <v>13.99</v>
      </c>
      <c r="X1381" s="3" t="str">
        <f t="shared" si="218"/>
        <v>Priority 2</v>
      </c>
      <c r="Y1381" s="3" t="str">
        <f t="shared" si="219"/>
        <v>OK</v>
      </c>
    </row>
    <row r="1382" spans="1:25" x14ac:dyDescent="0.25">
      <c r="A1382" s="3" t="str">
        <f>Raw_Data!A1382</f>
        <v>ba93d319-ddd9-4d3e-991a-fdcba85570c3</v>
      </c>
      <c r="B1382" s="3">
        <f>Raw_Data!B1382</f>
        <v>63</v>
      </c>
      <c r="C1382" s="3" t="str">
        <f>Raw_Data!C1382</f>
        <v>Other</v>
      </c>
      <c r="D1382" s="3" t="str">
        <f>Raw_Data!D1382</f>
        <v>Standard</v>
      </c>
      <c r="E1382" s="3">
        <f>Raw_Data!E1382</f>
        <v>6.72</v>
      </c>
      <c r="F1382" s="3">
        <f>Raw_Data!F1382</f>
        <v>18</v>
      </c>
      <c r="G1382" s="3" t="str">
        <f>Raw_Data!G1382</f>
        <v>Europe</v>
      </c>
      <c r="H1382" s="3" t="str">
        <f>Raw_Data!H1382</f>
        <v>Tablet</v>
      </c>
      <c r="I1382" s="3">
        <f>Raw_Data!I1382</f>
        <v>13.99</v>
      </c>
      <c r="J1382" s="3">
        <f>Raw_Data!J1382</f>
        <v>0</v>
      </c>
      <c r="K1382" s="3" t="str">
        <f>Raw_Data!K1382</f>
        <v>Credit Card</v>
      </c>
      <c r="L1382" s="3">
        <f>Raw_Data!L1382</f>
        <v>4</v>
      </c>
      <c r="M1382" s="3">
        <f>Raw_Data!M1382</f>
        <v>0.35</v>
      </c>
      <c r="N1382" s="3" t="str">
        <f>Raw_Data!N1382</f>
        <v>Documentary</v>
      </c>
      <c r="O1382" s="3" t="str">
        <f t="shared" si="210"/>
        <v>55-70</v>
      </c>
      <c r="P1382" s="3" t="str">
        <f t="shared" si="211"/>
        <v>&lt;10h</v>
      </c>
      <c r="Q1382" s="3" t="str">
        <f t="shared" si="212"/>
        <v>8-21d</v>
      </c>
      <c r="R1382" s="3" t="str">
        <f t="shared" si="213"/>
        <v>Medium</v>
      </c>
      <c r="S1382" s="3" t="str">
        <f t="shared" si="214"/>
        <v>Mid</v>
      </c>
      <c r="T1382" s="3" t="str">
        <f t="shared" si="215"/>
        <v>Active</v>
      </c>
      <c r="U1382" s="4">
        <f>1/(1+EXP(-(Predictive_Model!$B$5+((B1382-Predictive_Model!$B$20)/Predictive_Model!$C$20)*Predictive_Model!$D$20+((E1382-Predictive_Model!$B$21)/Predictive_Model!$C$21)*Predictive_Model!$D$21+((F1382-Predictive_Model!$B$22)/Predictive_Model!$C$22)*Predictive_Model!$D$22+((I1382-Predictive_Model!$B$23)/Predictive_Model!$C$23)*Predictive_Model!$D$23+((L1382-Predictive_Model!$B$24)/Predictive_Model!$C$24)*Predictive_Model!$D$24+((M1382-Predictive_Model!$B$25)/Predictive_Model!$C$25)*Predictive_Model!$D$25+IF(C1382="Male",Predictive_Model!$D$31,IF(C1382="Other",Predictive_Model!$D$32,0))+IF(D1382="Premium",Predictive_Model!$D$34,IF(D1382="Standard",Predictive_Model!$D$35,0))+IF(G1382="Asia",Predictive_Model!$D$37,IF(G1382="Europe",Predictive_Model!$D$38,IF(G1382="North America",Predictive_Model!$D$39,IF(G1382="Oceania",Predictive_Model!$D$40,IF(G1382="South America",Predictive_Model!$D$41,0)))))+IF(H1382="Laptop",Predictive_Model!$D$43,IF(H1382="Mobile",Predictive_Model!$D$44,IF(H1382="TV",Predictive_Model!$D$45,IF(H1382="Tablet",Predictive_Model!$D$46,0))))+IF(K1382="Crypto",Predictive_Model!$D$48,IF(K1382="Debit Card",Predictive_Model!$D$49,IF(K1382="Gift Card",Predictive_Model!$D$50,IF(K1382="PayPal",Predictive_Model!$D$51,0))))+IF(N1382="Comedy",Predictive_Model!$D$53,IF(N1382="Documentary",Predictive_Model!$D$54,IF(N1382="Drama",Predictive_Model!$D$55,IF(N1382="Horror",Predictive_Model!$D$56,IF(N1382="Romance",Predictive_Model!$D$57,IF(N1382="Sci-Fi",Predictive_Model!$D$58,0)))))))))</f>
        <v>0.89731282278546898</v>
      </c>
      <c r="V1382" s="3" t="str">
        <f t="shared" si="216"/>
        <v>Critical</v>
      </c>
      <c r="W1382" s="6">
        <f t="shared" si="217"/>
        <v>12.553406390768711</v>
      </c>
      <c r="X1382" s="3" t="str">
        <f t="shared" si="218"/>
        <v>Priority 2</v>
      </c>
      <c r="Y1382" s="3" t="str">
        <f t="shared" si="219"/>
        <v>OK</v>
      </c>
    </row>
    <row r="1383" spans="1:25" x14ac:dyDescent="0.25">
      <c r="A1383" s="3" t="str">
        <f>Raw_Data!A1383</f>
        <v>3ae5e0f7-8bff-4310-b002-0d99213fadad</v>
      </c>
      <c r="B1383" s="3">
        <f>Raw_Data!B1383</f>
        <v>31</v>
      </c>
      <c r="C1383" s="3" t="str">
        <f>Raw_Data!C1383</f>
        <v>Other</v>
      </c>
      <c r="D1383" s="3" t="str">
        <f>Raw_Data!D1383</f>
        <v>Basic</v>
      </c>
      <c r="E1383" s="3">
        <f>Raw_Data!E1383</f>
        <v>14.07</v>
      </c>
      <c r="F1383" s="3">
        <f>Raw_Data!F1383</f>
        <v>52</v>
      </c>
      <c r="G1383" s="3" t="str">
        <f>Raw_Data!G1383</f>
        <v>Europe</v>
      </c>
      <c r="H1383" s="3" t="str">
        <f>Raw_Data!H1383</f>
        <v>Desktop</v>
      </c>
      <c r="I1383" s="3">
        <f>Raw_Data!I1383</f>
        <v>8.99</v>
      </c>
      <c r="J1383" s="3">
        <f>Raw_Data!J1383</f>
        <v>1</v>
      </c>
      <c r="K1383" s="3" t="str">
        <f>Raw_Data!K1383</f>
        <v>Gift Card</v>
      </c>
      <c r="L1383" s="3">
        <f>Raw_Data!L1383</f>
        <v>3</v>
      </c>
      <c r="M1383" s="3">
        <f>Raw_Data!M1383</f>
        <v>0.27</v>
      </c>
      <c r="N1383" s="3" t="str">
        <f>Raw_Data!N1383</f>
        <v>Romance</v>
      </c>
      <c r="O1383" s="3" t="str">
        <f t="shared" si="210"/>
        <v>25-34</v>
      </c>
      <c r="P1383" s="3" t="str">
        <f t="shared" si="211"/>
        <v>10-24h</v>
      </c>
      <c r="Q1383" s="3" t="str">
        <f t="shared" si="212"/>
        <v>46-60d</v>
      </c>
      <c r="R1383" s="3" t="str">
        <f t="shared" si="213"/>
        <v>Medium</v>
      </c>
      <c r="S1383" s="3" t="str">
        <f t="shared" si="214"/>
        <v>Low</v>
      </c>
      <c r="T1383" s="3" t="str">
        <f t="shared" si="215"/>
        <v>Churned</v>
      </c>
      <c r="U1383" s="4">
        <f>1/(1+EXP(-(Predictive_Model!$B$5+((B1383-Predictive_Model!$B$20)/Predictive_Model!$C$20)*Predictive_Model!$D$20+((E1383-Predictive_Model!$B$21)/Predictive_Model!$C$21)*Predictive_Model!$D$21+((F1383-Predictive_Model!$B$22)/Predictive_Model!$C$22)*Predictive_Model!$D$22+((I1383-Predictive_Model!$B$23)/Predictive_Model!$C$23)*Predictive_Model!$D$23+((L1383-Predictive_Model!$B$24)/Predictive_Model!$C$24)*Predictive_Model!$D$24+((M1383-Predictive_Model!$B$25)/Predictive_Model!$C$25)*Predictive_Model!$D$25+IF(C1383="Male",Predictive_Model!$D$31,IF(C1383="Other",Predictive_Model!$D$32,0))+IF(D1383="Premium",Predictive_Model!$D$34,IF(D1383="Standard",Predictive_Model!$D$35,0))+IF(G1383="Asia",Predictive_Model!$D$37,IF(G1383="Europe",Predictive_Model!$D$38,IF(G1383="North America",Predictive_Model!$D$39,IF(G1383="Oceania",Predictive_Model!$D$40,IF(G1383="South America",Predictive_Model!$D$41,0)))))+IF(H1383="Laptop",Predictive_Model!$D$43,IF(H1383="Mobile",Predictive_Model!$D$44,IF(H1383="TV",Predictive_Model!$D$45,IF(H1383="Tablet",Predictive_Model!$D$46,0))))+IF(K1383="Crypto",Predictive_Model!$D$48,IF(K1383="Debit Card",Predictive_Model!$D$49,IF(K1383="Gift Card",Predictive_Model!$D$50,IF(K1383="PayPal",Predictive_Model!$D$51,0))))+IF(N1383="Comedy",Predictive_Model!$D$53,IF(N1383="Documentary",Predictive_Model!$D$54,IF(N1383="Drama",Predictive_Model!$D$55,IF(N1383="Horror",Predictive_Model!$D$56,IF(N1383="Romance",Predictive_Model!$D$57,IF(N1383="Sci-Fi",Predictive_Model!$D$58,0)))))))))</f>
        <v>0.99524437661826881</v>
      </c>
      <c r="V1383" s="3" t="str">
        <f t="shared" si="216"/>
        <v>Critical</v>
      </c>
      <c r="W1383" s="6">
        <f t="shared" si="217"/>
        <v>8.99</v>
      </c>
      <c r="X1383" s="3" t="str">
        <f t="shared" si="218"/>
        <v>Priority 2</v>
      </c>
      <c r="Y1383" s="3" t="str">
        <f t="shared" si="219"/>
        <v>OK</v>
      </c>
    </row>
    <row r="1384" spans="1:25" x14ac:dyDescent="0.25">
      <c r="A1384" s="3" t="str">
        <f>Raw_Data!A1384</f>
        <v>c8a35af6-aa05-410a-85f0-e8ea8e13d69a</v>
      </c>
      <c r="B1384" s="3">
        <f>Raw_Data!B1384</f>
        <v>26</v>
      </c>
      <c r="C1384" s="3" t="str">
        <f>Raw_Data!C1384</f>
        <v>Other</v>
      </c>
      <c r="D1384" s="3" t="str">
        <f>Raw_Data!D1384</f>
        <v>Standard</v>
      </c>
      <c r="E1384" s="3">
        <f>Raw_Data!E1384</f>
        <v>4.8600000000000003</v>
      </c>
      <c r="F1384" s="3">
        <f>Raw_Data!F1384</f>
        <v>19</v>
      </c>
      <c r="G1384" s="3" t="str">
        <f>Raw_Data!G1384</f>
        <v>South America</v>
      </c>
      <c r="H1384" s="3" t="str">
        <f>Raw_Data!H1384</f>
        <v>Mobile</v>
      </c>
      <c r="I1384" s="3">
        <f>Raw_Data!I1384</f>
        <v>13.99</v>
      </c>
      <c r="J1384" s="3">
        <f>Raw_Data!J1384</f>
        <v>0</v>
      </c>
      <c r="K1384" s="3" t="str">
        <f>Raw_Data!K1384</f>
        <v>PayPal</v>
      </c>
      <c r="L1384" s="3">
        <f>Raw_Data!L1384</f>
        <v>4</v>
      </c>
      <c r="M1384" s="3">
        <f>Raw_Data!M1384</f>
        <v>0.24</v>
      </c>
      <c r="N1384" s="3" t="str">
        <f>Raw_Data!N1384</f>
        <v>Drama</v>
      </c>
      <c r="O1384" s="3" t="str">
        <f t="shared" si="210"/>
        <v>25-34</v>
      </c>
      <c r="P1384" s="3" t="str">
        <f t="shared" si="211"/>
        <v>&lt;10h</v>
      </c>
      <c r="Q1384" s="3" t="str">
        <f t="shared" si="212"/>
        <v>8-21d</v>
      </c>
      <c r="R1384" s="3" t="str">
        <f t="shared" si="213"/>
        <v>Medium</v>
      </c>
      <c r="S1384" s="3" t="str">
        <f t="shared" si="214"/>
        <v>Mid</v>
      </c>
      <c r="T1384" s="3" t="str">
        <f t="shared" si="215"/>
        <v>Active</v>
      </c>
      <c r="U1384" s="4">
        <f>1/(1+EXP(-(Predictive_Model!$B$5+((B1384-Predictive_Model!$B$20)/Predictive_Model!$C$20)*Predictive_Model!$D$20+((E1384-Predictive_Model!$B$21)/Predictive_Model!$C$21)*Predictive_Model!$D$21+((F1384-Predictive_Model!$B$22)/Predictive_Model!$C$22)*Predictive_Model!$D$22+((I1384-Predictive_Model!$B$23)/Predictive_Model!$C$23)*Predictive_Model!$D$23+((L1384-Predictive_Model!$B$24)/Predictive_Model!$C$24)*Predictive_Model!$D$24+((M1384-Predictive_Model!$B$25)/Predictive_Model!$C$25)*Predictive_Model!$D$25+IF(C1384="Male",Predictive_Model!$D$31,IF(C1384="Other",Predictive_Model!$D$32,0))+IF(D1384="Premium",Predictive_Model!$D$34,IF(D1384="Standard",Predictive_Model!$D$35,0))+IF(G1384="Asia",Predictive_Model!$D$37,IF(G1384="Europe",Predictive_Model!$D$38,IF(G1384="North America",Predictive_Model!$D$39,IF(G1384="Oceania",Predictive_Model!$D$40,IF(G1384="South America",Predictive_Model!$D$41,0)))))+IF(H1384="Laptop",Predictive_Model!$D$43,IF(H1384="Mobile",Predictive_Model!$D$44,IF(H1384="TV",Predictive_Model!$D$45,IF(H1384="Tablet",Predictive_Model!$D$46,0))))+IF(K1384="Crypto",Predictive_Model!$D$48,IF(K1384="Debit Card",Predictive_Model!$D$49,IF(K1384="Gift Card",Predictive_Model!$D$50,IF(K1384="PayPal",Predictive_Model!$D$51,0))))+IF(N1384="Comedy",Predictive_Model!$D$53,IF(N1384="Documentary",Predictive_Model!$D$54,IF(N1384="Drama",Predictive_Model!$D$55,IF(N1384="Horror",Predictive_Model!$D$56,IF(N1384="Romance",Predictive_Model!$D$57,IF(N1384="Sci-Fi",Predictive_Model!$D$58,0)))))))))</f>
        <v>0.96080732322845919</v>
      </c>
      <c r="V1384" s="3" t="str">
        <f t="shared" si="216"/>
        <v>Critical</v>
      </c>
      <c r="W1384" s="6">
        <f t="shared" si="217"/>
        <v>13.441694451966145</v>
      </c>
      <c r="X1384" s="3" t="str">
        <f t="shared" si="218"/>
        <v>Priority 2</v>
      </c>
      <c r="Y1384" s="3" t="str">
        <f t="shared" si="219"/>
        <v>OK</v>
      </c>
    </row>
    <row r="1385" spans="1:25" x14ac:dyDescent="0.25">
      <c r="A1385" s="3" t="str">
        <f>Raw_Data!A1385</f>
        <v>a02f28e9-2264-4b14-b562-3098301b12fd</v>
      </c>
      <c r="B1385" s="3">
        <f>Raw_Data!B1385</f>
        <v>18</v>
      </c>
      <c r="C1385" s="3" t="str">
        <f>Raw_Data!C1385</f>
        <v>Female</v>
      </c>
      <c r="D1385" s="3" t="str">
        <f>Raw_Data!D1385</f>
        <v>Basic</v>
      </c>
      <c r="E1385" s="3">
        <f>Raw_Data!E1385</f>
        <v>1.82</v>
      </c>
      <c r="F1385" s="3">
        <f>Raw_Data!F1385</f>
        <v>46</v>
      </c>
      <c r="G1385" s="3" t="str">
        <f>Raw_Data!G1385</f>
        <v>South America</v>
      </c>
      <c r="H1385" s="3" t="str">
        <f>Raw_Data!H1385</f>
        <v>Tablet</v>
      </c>
      <c r="I1385" s="3">
        <f>Raw_Data!I1385</f>
        <v>8.99</v>
      </c>
      <c r="J1385" s="3">
        <f>Raw_Data!J1385</f>
        <v>1</v>
      </c>
      <c r="K1385" s="3" t="str">
        <f>Raw_Data!K1385</f>
        <v>Credit Card</v>
      </c>
      <c r="L1385" s="3">
        <f>Raw_Data!L1385</f>
        <v>3</v>
      </c>
      <c r="M1385" s="3">
        <f>Raw_Data!M1385</f>
        <v>0.04</v>
      </c>
      <c r="N1385" s="3" t="str">
        <f>Raw_Data!N1385</f>
        <v>Romance</v>
      </c>
      <c r="O1385" s="3" t="str">
        <f t="shared" si="210"/>
        <v>18-24</v>
      </c>
      <c r="P1385" s="3" t="str">
        <f t="shared" si="211"/>
        <v>&lt;10h</v>
      </c>
      <c r="Q1385" s="3" t="str">
        <f t="shared" si="212"/>
        <v>46-60d</v>
      </c>
      <c r="R1385" s="3" t="str">
        <f t="shared" si="213"/>
        <v>Low</v>
      </c>
      <c r="S1385" s="3" t="str">
        <f t="shared" si="214"/>
        <v>Low</v>
      </c>
      <c r="T1385" s="3" t="str">
        <f t="shared" si="215"/>
        <v>Churned</v>
      </c>
      <c r="U1385" s="4">
        <f>1/(1+EXP(-(Predictive_Model!$B$5+((B1385-Predictive_Model!$B$20)/Predictive_Model!$C$20)*Predictive_Model!$D$20+((E1385-Predictive_Model!$B$21)/Predictive_Model!$C$21)*Predictive_Model!$D$21+((F1385-Predictive_Model!$B$22)/Predictive_Model!$C$22)*Predictive_Model!$D$22+((I1385-Predictive_Model!$B$23)/Predictive_Model!$C$23)*Predictive_Model!$D$23+((L1385-Predictive_Model!$B$24)/Predictive_Model!$C$24)*Predictive_Model!$D$24+((M1385-Predictive_Model!$B$25)/Predictive_Model!$C$25)*Predictive_Model!$D$25+IF(C1385="Male",Predictive_Model!$D$31,IF(C1385="Other",Predictive_Model!$D$32,0))+IF(D1385="Premium",Predictive_Model!$D$34,IF(D1385="Standard",Predictive_Model!$D$35,0))+IF(G1385="Asia",Predictive_Model!$D$37,IF(G1385="Europe",Predictive_Model!$D$38,IF(G1385="North America",Predictive_Model!$D$39,IF(G1385="Oceania",Predictive_Model!$D$40,IF(G1385="South America",Predictive_Model!$D$41,0)))))+IF(H1385="Laptop",Predictive_Model!$D$43,IF(H1385="Mobile",Predictive_Model!$D$44,IF(H1385="TV",Predictive_Model!$D$45,IF(H1385="Tablet",Predictive_Model!$D$46,0))))+IF(K1385="Crypto",Predictive_Model!$D$48,IF(K1385="Debit Card",Predictive_Model!$D$49,IF(K1385="Gift Card",Predictive_Model!$D$50,IF(K1385="PayPal",Predictive_Model!$D$51,0))))+IF(N1385="Comedy",Predictive_Model!$D$53,IF(N1385="Documentary",Predictive_Model!$D$54,IF(N1385="Drama",Predictive_Model!$D$55,IF(N1385="Horror",Predictive_Model!$D$56,IF(N1385="Romance",Predictive_Model!$D$57,IF(N1385="Sci-Fi",Predictive_Model!$D$58,0)))))))))</f>
        <v>0.99995876421749352</v>
      </c>
      <c r="V1385" s="3" t="str">
        <f t="shared" si="216"/>
        <v>Critical</v>
      </c>
      <c r="W1385" s="6">
        <f t="shared" si="217"/>
        <v>8.99</v>
      </c>
      <c r="X1385" s="3" t="str">
        <f t="shared" si="218"/>
        <v>Priority 2</v>
      </c>
      <c r="Y1385" s="3" t="str">
        <f t="shared" si="219"/>
        <v>OK</v>
      </c>
    </row>
    <row r="1386" spans="1:25" x14ac:dyDescent="0.25">
      <c r="A1386" s="3" t="str">
        <f>Raw_Data!A1386</f>
        <v>e3d31a6c-7408-4ad9-a763-ea9a744f27de</v>
      </c>
      <c r="B1386" s="3">
        <f>Raw_Data!B1386</f>
        <v>28</v>
      </c>
      <c r="C1386" s="3" t="str">
        <f>Raw_Data!C1386</f>
        <v>Female</v>
      </c>
      <c r="D1386" s="3" t="str">
        <f>Raw_Data!D1386</f>
        <v>Standard</v>
      </c>
      <c r="E1386" s="3">
        <f>Raw_Data!E1386</f>
        <v>4.3899999999999997</v>
      </c>
      <c r="F1386" s="3">
        <f>Raw_Data!F1386</f>
        <v>14</v>
      </c>
      <c r="G1386" s="3" t="str">
        <f>Raw_Data!G1386</f>
        <v>North America</v>
      </c>
      <c r="H1386" s="3" t="str">
        <f>Raw_Data!H1386</f>
        <v>Tablet</v>
      </c>
      <c r="I1386" s="3">
        <f>Raw_Data!I1386</f>
        <v>13.99</v>
      </c>
      <c r="J1386" s="3">
        <f>Raw_Data!J1386</f>
        <v>1</v>
      </c>
      <c r="K1386" s="3" t="str">
        <f>Raw_Data!K1386</f>
        <v>Debit Card</v>
      </c>
      <c r="L1386" s="3">
        <f>Raw_Data!L1386</f>
        <v>2</v>
      </c>
      <c r="M1386" s="3">
        <f>Raw_Data!M1386</f>
        <v>0.28999999999999998</v>
      </c>
      <c r="N1386" s="3" t="str">
        <f>Raw_Data!N1386</f>
        <v>Romance</v>
      </c>
      <c r="O1386" s="3" t="str">
        <f t="shared" si="210"/>
        <v>25-34</v>
      </c>
      <c r="P1386" s="3" t="str">
        <f t="shared" si="211"/>
        <v>&lt;10h</v>
      </c>
      <c r="Q1386" s="3" t="str">
        <f t="shared" si="212"/>
        <v>8-21d</v>
      </c>
      <c r="R1386" s="3" t="str">
        <f t="shared" si="213"/>
        <v>Medium</v>
      </c>
      <c r="S1386" s="3" t="str">
        <f t="shared" si="214"/>
        <v>Mid</v>
      </c>
      <c r="T1386" s="3" t="str">
        <f t="shared" si="215"/>
        <v>Churned</v>
      </c>
      <c r="U1386" s="4">
        <f>1/(1+EXP(-(Predictive_Model!$B$5+((B1386-Predictive_Model!$B$20)/Predictive_Model!$C$20)*Predictive_Model!$D$20+((E1386-Predictive_Model!$B$21)/Predictive_Model!$C$21)*Predictive_Model!$D$21+((F1386-Predictive_Model!$B$22)/Predictive_Model!$C$22)*Predictive_Model!$D$22+((I1386-Predictive_Model!$B$23)/Predictive_Model!$C$23)*Predictive_Model!$D$23+((L1386-Predictive_Model!$B$24)/Predictive_Model!$C$24)*Predictive_Model!$D$24+((M1386-Predictive_Model!$B$25)/Predictive_Model!$C$25)*Predictive_Model!$D$25+IF(C1386="Male",Predictive_Model!$D$31,IF(C1386="Other",Predictive_Model!$D$32,0))+IF(D1386="Premium",Predictive_Model!$D$34,IF(D1386="Standard",Predictive_Model!$D$35,0))+IF(G1386="Asia",Predictive_Model!$D$37,IF(G1386="Europe",Predictive_Model!$D$38,IF(G1386="North America",Predictive_Model!$D$39,IF(G1386="Oceania",Predictive_Model!$D$40,IF(G1386="South America",Predictive_Model!$D$41,0)))))+IF(H1386="Laptop",Predictive_Model!$D$43,IF(H1386="Mobile",Predictive_Model!$D$44,IF(H1386="TV",Predictive_Model!$D$45,IF(H1386="Tablet",Predictive_Model!$D$46,0))))+IF(K1386="Crypto",Predictive_Model!$D$48,IF(K1386="Debit Card",Predictive_Model!$D$49,IF(K1386="Gift Card",Predictive_Model!$D$50,IF(K1386="PayPal",Predictive_Model!$D$51,0))))+IF(N1386="Comedy",Predictive_Model!$D$53,IF(N1386="Documentary",Predictive_Model!$D$54,IF(N1386="Drama",Predictive_Model!$D$55,IF(N1386="Horror",Predictive_Model!$D$56,IF(N1386="Romance",Predictive_Model!$D$57,IF(N1386="Sci-Fi",Predictive_Model!$D$58,0)))))))))</f>
        <v>0.98184123173477289</v>
      </c>
      <c r="V1386" s="3" t="str">
        <f t="shared" si="216"/>
        <v>Critical</v>
      </c>
      <c r="W1386" s="6">
        <f t="shared" si="217"/>
        <v>13.99</v>
      </c>
      <c r="X1386" s="3" t="str">
        <f t="shared" si="218"/>
        <v>Priority 2</v>
      </c>
      <c r="Y1386" s="3" t="str">
        <f t="shared" si="219"/>
        <v>OK</v>
      </c>
    </row>
    <row r="1387" spans="1:25" x14ac:dyDescent="0.25">
      <c r="A1387" s="3" t="str">
        <f>Raw_Data!A1387</f>
        <v>d642d465-d3dc-4c44-89d0-a93e4cc2f65d</v>
      </c>
      <c r="B1387" s="3">
        <f>Raw_Data!B1387</f>
        <v>46</v>
      </c>
      <c r="C1387" s="3" t="str">
        <f>Raw_Data!C1387</f>
        <v>Male</v>
      </c>
      <c r="D1387" s="3" t="str">
        <f>Raw_Data!D1387</f>
        <v>Standard</v>
      </c>
      <c r="E1387" s="3">
        <f>Raw_Data!E1387</f>
        <v>3.37</v>
      </c>
      <c r="F1387" s="3">
        <f>Raw_Data!F1387</f>
        <v>18</v>
      </c>
      <c r="G1387" s="3" t="str">
        <f>Raw_Data!G1387</f>
        <v>Oceania</v>
      </c>
      <c r="H1387" s="3" t="str">
        <f>Raw_Data!H1387</f>
        <v>TV</v>
      </c>
      <c r="I1387" s="3">
        <f>Raw_Data!I1387</f>
        <v>13.99</v>
      </c>
      <c r="J1387" s="3">
        <f>Raw_Data!J1387</f>
        <v>0</v>
      </c>
      <c r="K1387" s="3" t="str">
        <f>Raw_Data!K1387</f>
        <v>Debit Card</v>
      </c>
      <c r="L1387" s="3">
        <f>Raw_Data!L1387</f>
        <v>5</v>
      </c>
      <c r="M1387" s="3">
        <f>Raw_Data!M1387</f>
        <v>0.18</v>
      </c>
      <c r="N1387" s="3" t="str">
        <f>Raw_Data!N1387</f>
        <v>Horror</v>
      </c>
      <c r="O1387" s="3" t="str">
        <f t="shared" si="210"/>
        <v>45-54</v>
      </c>
      <c r="P1387" s="3" t="str">
        <f t="shared" si="211"/>
        <v>&lt;10h</v>
      </c>
      <c r="Q1387" s="3" t="str">
        <f t="shared" si="212"/>
        <v>8-21d</v>
      </c>
      <c r="R1387" s="3" t="str">
        <f t="shared" si="213"/>
        <v>Medium</v>
      </c>
      <c r="S1387" s="3" t="str">
        <f t="shared" si="214"/>
        <v>Mid</v>
      </c>
      <c r="T1387" s="3" t="str">
        <f t="shared" si="215"/>
        <v>Active</v>
      </c>
      <c r="U1387" s="4">
        <f>1/(1+EXP(-(Predictive_Model!$B$5+((B1387-Predictive_Model!$B$20)/Predictive_Model!$C$20)*Predictive_Model!$D$20+((E1387-Predictive_Model!$B$21)/Predictive_Model!$C$21)*Predictive_Model!$D$21+((F1387-Predictive_Model!$B$22)/Predictive_Model!$C$22)*Predictive_Model!$D$22+((I1387-Predictive_Model!$B$23)/Predictive_Model!$C$23)*Predictive_Model!$D$23+((L1387-Predictive_Model!$B$24)/Predictive_Model!$C$24)*Predictive_Model!$D$24+((M1387-Predictive_Model!$B$25)/Predictive_Model!$C$25)*Predictive_Model!$D$25+IF(C1387="Male",Predictive_Model!$D$31,IF(C1387="Other",Predictive_Model!$D$32,0))+IF(D1387="Premium",Predictive_Model!$D$34,IF(D1387="Standard",Predictive_Model!$D$35,0))+IF(G1387="Asia",Predictive_Model!$D$37,IF(G1387="Europe",Predictive_Model!$D$38,IF(G1387="North America",Predictive_Model!$D$39,IF(G1387="Oceania",Predictive_Model!$D$40,IF(G1387="South America",Predictive_Model!$D$41,0)))))+IF(H1387="Laptop",Predictive_Model!$D$43,IF(H1387="Mobile",Predictive_Model!$D$44,IF(H1387="TV",Predictive_Model!$D$45,IF(H1387="Tablet",Predictive_Model!$D$46,0))))+IF(K1387="Crypto",Predictive_Model!$D$48,IF(K1387="Debit Card",Predictive_Model!$D$49,IF(K1387="Gift Card",Predictive_Model!$D$50,IF(K1387="PayPal",Predictive_Model!$D$51,0))))+IF(N1387="Comedy",Predictive_Model!$D$53,IF(N1387="Documentary",Predictive_Model!$D$54,IF(N1387="Drama",Predictive_Model!$D$55,IF(N1387="Horror",Predictive_Model!$D$56,IF(N1387="Romance",Predictive_Model!$D$57,IF(N1387="Sci-Fi",Predictive_Model!$D$58,0)))))))))</f>
        <v>0.71756042840874912</v>
      </c>
      <c r="V1387" s="3" t="str">
        <f t="shared" si="216"/>
        <v>High</v>
      </c>
      <c r="W1387" s="6">
        <f t="shared" si="217"/>
        <v>10.0386703934384</v>
      </c>
      <c r="X1387" s="3" t="str">
        <f t="shared" si="218"/>
        <v>Monitor</v>
      </c>
      <c r="Y1387" s="3" t="str">
        <f t="shared" si="219"/>
        <v>OK</v>
      </c>
    </row>
    <row r="1388" spans="1:25" x14ac:dyDescent="0.25">
      <c r="A1388" s="3" t="str">
        <f>Raw_Data!A1388</f>
        <v>dfd1210c-8265-4142-b69e-e4cdb9258776</v>
      </c>
      <c r="B1388" s="3">
        <f>Raw_Data!B1388</f>
        <v>47</v>
      </c>
      <c r="C1388" s="3" t="str">
        <f>Raw_Data!C1388</f>
        <v>Male</v>
      </c>
      <c r="D1388" s="3" t="str">
        <f>Raw_Data!D1388</f>
        <v>Standard</v>
      </c>
      <c r="E1388" s="3">
        <f>Raw_Data!E1388</f>
        <v>2.0099999999999998</v>
      </c>
      <c r="F1388" s="3">
        <f>Raw_Data!F1388</f>
        <v>5</v>
      </c>
      <c r="G1388" s="3" t="str">
        <f>Raw_Data!G1388</f>
        <v>North America</v>
      </c>
      <c r="H1388" s="3" t="str">
        <f>Raw_Data!H1388</f>
        <v>Laptop</v>
      </c>
      <c r="I1388" s="3">
        <f>Raw_Data!I1388</f>
        <v>13.99</v>
      </c>
      <c r="J1388" s="3">
        <f>Raw_Data!J1388</f>
        <v>0</v>
      </c>
      <c r="K1388" s="3" t="str">
        <f>Raw_Data!K1388</f>
        <v>Credit Card</v>
      </c>
      <c r="L1388" s="3">
        <f>Raw_Data!L1388</f>
        <v>2</v>
      </c>
      <c r="M1388" s="3">
        <f>Raw_Data!M1388</f>
        <v>0.33</v>
      </c>
      <c r="N1388" s="3" t="str">
        <f>Raw_Data!N1388</f>
        <v>Documentary</v>
      </c>
      <c r="O1388" s="3" t="str">
        <f t="shared" si="210"/>
        <v>45-54</v>
      </c>
      <c r="P1388" s="3" t="str">
        <f t="shared" si="211"/>
        <v>&lt;10h</v>
      </c>
      <c r="Q1388" s="3" t="str">
        <f t="shared" si="212"/>
        <v>0-7d</v>
      </c>
      <c r="R1388" s="3" t="str">
        <f t="shared" si="213"/>
        <v>Medium</v>
      </c>
      <c r="S1388" s="3" t="str">
        <f t="shared" si="214"/>
        <v>Mid</v>
      </c>
      <c r="T1388" s="3" t="str">
        <f t="shared" si="215"/>
        <v>Active</v>
      </c>
      <c r="U1388" s="4">
        <f>1/(1+EXP(-(Predictive_Model!$B$5+((B1388-Predictive_Model!$B$20)/Predictive_Model!$C$20)*Predictive_Model!$D$20+((E1388-Predictive_Model!$B$21)/Predictive_Model!$C$21)*Predictive_Model!$D$21+((F1388-Predictive_Model!$B$22)/Predictive_Model!$C$22)*Predictive_Model!$D$22+((I1388-Predictive_Model!$B$23)/Predictive_Model!$C$23)*Predictive_Model!$D$23+((L1388-Predictive_Model!$B$24)/Predictive_Model!$C$24)*Predictive_Model!$D$24+((M1388-Predictive_Model!$B$25)/Predictive_Model!$C$25)*Predictive_Model!$D$25+IF(C1388="Male",Predictive_Model!$D$31,IF(C1388="Other",Predictive_Model!$D$32,0))+IF(D1388="Premium",Predictive_Model!$D$34,IF(D1388="Standard",Predictive_Model!$D$35,0))+IF(G1388="Asia",Predictive_Model!$D$37,IF(G1388="Europe",Predictive_Model!$D$38,IF(G1388="North America",Predictive_Model!$D$39,IF(G1388="Oceania",Predictive_Model!$D$40,IF(G1388="South America",Predictive_Model!$D$41,0)))))+IF(H1388="Laptop",Predictive_Model!$D$43,IF(H1388="Mobile",Predictive_Model!$D$44,IF(H1388="TV",Predictive_Model!$D$45,IF(H1388="Tablet",Predictive_Model!$D$46,0))))+IF(K1388="Crypto",Predictive_Model!$D$48,IF(K1388="Debit Card",Predictive_Model!$D$49,IF(K1388="Gift Card",Predictive_Model!$D$50,IF(K1388="PayPal",Predictive_Model!$D$51,0))))+IF(N1388="Comedy",Predictive_Model!$D$53,IF(N1388="Documentary",Predictive_Model!$D$54,IF(N1388="Drama",Predictive_Model!$D$55,IF(N1388="Horror",Predictive_Model!$D$56,IF(N1388="Romance",Predictive_Model!$D$57,IF(N1388="Sci-Fi",Predictive_Model!$D$58,0)))))))))</f>
        <v>0.89313498277041925</v>
      </c>
      <c r="V1388" s="3" t="str">
        <f t="shared" si="216"/>
        <v>Critical</v>
      </c>
      <c r="W1388" s="6">
        <f t="shared" si="217"/>
        <v>12.494958408958166</v>
      </c>
      <c r="X1388" s="3" t="str">
        <f t="shared" si="218"/>
        <v>Priority 2</v>
      </c>
      <c r="Y1388" s="3" t="str">
        <f t="shared" si="219"/>
        <v>OK</v>
      </c>
    </row>
    <row r="1389" spans="1:25" x14ac:dyDescent="0.25">
      <c r="A1389" s="3" t="str">
        <f>Raw_Data!A1389</f>
        <v>ad681c74-e812-4922-a966-89fea4750cd4</v>
      </c>
      <c r="B1389" s="3">
        <f>Raw_Data!B1389</f>
        <v>47</v>
      </c>
      <c r="C1389" s="3" t="str">
        <f>Raw_Data!C1389</f>
        <v>Male</v>
      </c>
      <c r="D1389" s="3" t="str">
        <f>Raw_Data!D1389</f>
        <v>Basic</v>
      </c>
      <c r="E1389" s="3">
        <f>Raw_Data!E1389</f>
        <v>6.54</v>
      </c>
      <c r="F1389" s="3">
        <f>Raw_Data!F1389</f>
        <v>55</v>
      </c>
      <c r="G1389" s="3" t="str">
        <f>Raw_Data!G1389</f>
        <v>Africa</v>
      </c>
      <c r="H1389" s="3" t="str">
        <f>Raw_Data!H1389</f>
        <v>Mobile</v>
      </c>
      <c r="I1389" s="3">
        <f>Raw_Data!I1389</f>
        <v>8.99</v>
      </c>
      <c r="J1389" s="3">
        <f>Raw_Data!J1389</f>
        <v>1</v>
      </c>
      <c r="K1389" s="3" t="str">
        <f>Raw_Data!K1389</f>
        <v>PayPal</v>
      </c>
      <c r="L1389" s="3">
        <f>Raw_Data!L1389</f>
        <v>2</v>
      </c>
      <c r="M1389" s="3">
        <f>Raw_Data!M1389</f>
        <v>0.12</v>
      </c>
      <c r="N1389" s="3" t="str">
        <f>Raw_Data!N1389</f>
        <v>Comedy</v>
      </c>
      <c r="O1389" s="3" t="str">
        <f t="shared" si="210"/>
        <v>45-54</v>
      </c>
      <c r="P1389" s="3" t="str">
        <f t="shared" si="211"/>
        <v>&lt;10h</v>
      </c>
      <c r="Q1389" s="3" t="str">
        <f t="shared" si="212"/>
        <v>46-60d</v>
      </c>
      <c r="R1389" s="3" t="str">
        <f t="shared" si="213"/>
        <v>Low</v>
      </c>
      <c r="S1389" s="3" t="str">
        <f t="shared" si="214"/>
        <v>Low</v>
      </c>
      <c r="T1389" s="3" t="str">
        <f t="shared" si="215"/>
        <v>Churned</v>
      </c>
      <c r="U1389" s="4">
        <f>1/(1+EXP(-(Predictive_Model!$B$5+((B1389-Predictive_Model!$B$20)/Predictive_Model!$C$20)*Predictive_Model!$D$20+((E1389-Predictive_Model!$B$21)/Predictive_Model!$C$21)*Predictive_Model!$D$21+((F1389-Predictive_Model!$B$22)/Predictive_Model!$C$22)*Predictive_Model!$D$22+((I1389-Predictive_Model!$B$23)/Predictive_Model!$C$23)*Predictive_Model!$D$23+((L1389-Predictive_Model!$B$24)/Predictive_Model!$C$24)*Predictive_Model!$D$24+((M1389-Predictive_Model!$B$25)/Predictive_Model!$C$25)*Predictive_Model!$D$25+IF(C1389="Male",Predictive_Model!$D$31,IF(C1389="Other",Predictive_Model!$D$32,0))+IF(D1389="Premium",Predictive_Model!$D$34,IF(D1389="Standard",Predictive_Model!$D$35,0))+IF(G1389="Asia",Predictive_Model!$D$37,IF(G1389="Europe",Predictive_Model!$D$38,IF(G1389="North America",Predictive_Model!$D$39,IF(G1389="Oceania",Predictive_Model!$D$40,IF(G1389="South America",Predictive_Model!$D$41,0)))))+IF(H1389="Laptop",Predictive_Model!$D$43,IF(H1389="Mobile",Predictive_Model!$D$44,IF(H1389="TV",Predictive_Model!$D$45,IF(H1389="Tablet",Predictive_Model!$D$46,0))))+IF(K1389="Crypto",Predictive_Model!$D$48,IF(K1389="Debit Card",Predictive_Model!$D$49,IF(K1389="Gift Card",Predictive_Model!$D$50,IF(K1389="PayPal",Predictive_Model!$D$51,0))))+IF(N1389="Comedy",Predictive_Model!$D$53,IF(N1389="Documentary",Predictive_Model!$D$54,IF(N1389="Drama",Predictive_Model!$D$55,IF(N1389="Horror",Predictive_Model!$D$56,IF(N1389="Romance",Predictive_Model!$D$57,IF(N1389="Sci-Fi",Predictive_Model!$D$58,0)))))))))</f>
        <v>0.99996537100572813</v>
      </c>
      <c r="V1389" s="3" t="str">
        <f t="shared" si="216"/>
        <v>Critical</v>
      </c>
      <c r="W1389" s="6">
        <f t="shared" si="217"/>
        <v>8.99</v>
      </c>
      <c r="X1389" s="3" t="str">
        <f t="shared" si="218"/>
        <v>Priority 2</v>
      </c>
      <c r="Y1389" s="3" t="str">
        <f t="shared" si="219"/>
        <v>OK</v>
      </c>
    </row>
    <row r="1390" spans="1:25" x14ac:dyDescent="0.25">
      <c r="A1390" s="3" t="str">
        <f>Raw_Data!A1390</f>
        <v>9ae480fe-dab2-482a-86cc-d7ad530f7704</v>
      </c>
      <c r="B1390" s="3">
        <f>Raw_Data!B1390</f>
        <v>29</v>
      </c>
      <c r="C1390" s="3" t="str">
        <f>Raw_Data!C1390</f>
        <v>Other</v>
      </c>
      <c r="D1390" s="3" t="str">
        <f>Raw_Data!D1390</f>
        <v>Standard</v>
      </c>
      <c r="E1390" s="3">
        <f>Raw_Data!E1390</f>
        <v>4.33</v>
      </c>
      <c r="F1390" s="3">
        <f>Raw_Data!F1390</f>
        <v>25</v>
      </c>
      <c r="G1390" s="3" t="str">
        <f>Raw_Data!G1390</f>
        <v>Europe</v>
      </c>
      <c r="H1390" s="3" t="str">
        <f>Raw_Data!H1390</f>
        <v>Mobile</v>
      </c>
      <c r="I1390" s="3">
        <f>Raw_Data!I1390</f>
        <v>13.99</v>
      </c>
      <c r="J1390" s="3">
        <f>Raw_Data!J1390</f>
        <v>0</v>
      </c>
      <c r="K1390" s="3" t="str">
        <f>Raw_Data!K1390</f>
        <v>Credit Card</v>
      </c>
      <c r="L1390" s="3">
        <f>Raw_Data!L1390</f>
        <v>4</v>
      </c>
      <c r="M1390" s="3">
        <f>Raw_Data!M1390</f>
        <v>0.17</v>
      </c>
      <c r="N1390" s="3" t="str">
        <f>Raw_Data!N1390</f>
        <v>Romance</v>
      </c>
      <c r="O1390" s="3" t="str">
        <f t="shared" si="210"/>
        <v>25-34</v>
      </c>
      <c r="P1390" s="3" t="str">
        <f t="shared" si="211"/>
        <v>&lt;10h</v>
      </c>
      <c r="Q1390" s="3" t="str">
        <f t="shared" si="212"/>
        <v>22-45d</v>
      </c>
      <c r="R1390" s="3" t="str">
        <f t="shared" si="213"/>
        <v>Medium</v>
      </c>
      <c r="S1390" s="3" t="str">
        <f t="shared" si="214"/>
        <v>Mid</v>
      </c>
      <c r="T1390" s="3" t="str">
        <f t="shared" si="215"/>
        <v>Active</v>
      </c>
      <c r="U1390" s="4">
        <f>1/(1+EXP(-(Predictive_Model!$B$5+((B1390-Predictive_Model!$B$20)/Predictive_Model!$C$20)*Predictive_Model!$D$20+((E1390-Predictive_Model!$B$21)/Predictive_Model!$C$21)*Predictive_Model!$D$21+((F1390-Predictive_Model!$B$22)/Predictive_Model!$C$22)*Predictive_Model!$D$22+((I1390-Predictive_Model!$B$23)/Predictive_Model!$C$23)*Predictive_Model!$D$23+((L1390-Predictive_Model!$B$24)/Predictive_Model!$C$24)*Predictive_Model!$D$24+((M1390-Predictive_Model!$B$25)/Predictive_Model!$C$25)*Predictive_Model!$D$25+IF(C1390="Male",Predictive_Model!$D$31,IF(C1390="Other",Predictive_Model!$D$32,0))+IF(D1390="Premium",Predictive_Model!$D$34,IF(D1390="Standard",Predictive_Model!$D$35,0))+IF(G1390="Asia",Predictive_Model!$D$37,IF(G1390="Europe",Predictive_Model!$D$38,IF(G1390="North America",Predictive_Model!$D$39,IF(G1390="Oceania",Predictive_Model!$D$40,IF(G1390="South America",Predictive_Model!$D$41,0)))))+IF(H1390="Laptop",Predictive_Model!$D$43,IF(H1390="Mobile",Predictive_Model!$D$44,IF(H1390="TV",Predictive_Model!$D$45,IF(H1390="Tablet",Predictive_Model!$D$46,0))))+IF(K1390="Crypto",Predictive_Model!$D$48,IF(K1390="Debit Card",Predictive_Model!$D$49,IF(K1390="Gift Card",Predictive_Model!$D$50,IF(K1390="PayPal",Predictive_Model!$D$51,0))))+IF(N1390="Comedy",Predictive_Model!$D$53,IF(N1390="Documentary",Predictive_Model!$D$54,IF(N1390="Drama",Predictive_Model!$D$55,IF(N1390="Horror",Predictive_Model!$D$56,IF(N1390="Romance",Predictive_Model!$D$57,IF(N1390="Sci-Fi",Predictive_Model!$D$58,0)))))))))</f>
        <v>0.98704626740598989</v>
      </c>
      <c r="V1390" s="3" t="str">
        <f t="shared" si="216"/>
        <v>Critical</v>
      </c>
      <c r="W1390" s="6">
        <f t="shared" si="217"/>
        <v>13.8087772810098</v>
      </c>
      <c r="X1390" s="3" t="str">
        <f t="shared" si="218"/>
        <v>Priority 2</v>
      </c>
      <c r="Y1390" s="3" t="str">
        <f t="shared" si="219"/>
        <v>OK</v>
      </c>
    </row>
    <row r="1391" spans="1:25" x14ac:dyDescent="0.25">
      <c r="A1391" s="3" t="str">
        <f>Raw_Data!A1391</f>
        <v>422b2b02-7b3c-4fbf-b594-6e2914e469c5</v>
      </c>
      <c r="B1391" s="3">
        <f>Raw_Data!B1391</f>
        <v>70</v>
      </c>
      <c r="C1391" s="3" t="str">
        <f>Raw_Data!C1391</f>
        <v>Other</v>
      </c>
      <c r="D1391" s="3" t="str">
        <f>Raw_Data!D1391</f>
        <v>Standard</v>
      </c>
      <c r="E1391" s="3">
        <f>Raw_Data!E1391</f>
        <v>32.619999999999997</v>
      </c>
      <c r="F1391" s="3">
        <f>Raw_Data!F1391</f>
        <v>26</v>
      </c>
      <c r="G1391" s="3" t="str">
        <f>Raw_Data!G1391</f>
        <v>Africa</v>
      </c>
      <c r="H1391" s="3" t="str">
        <f>Raw_Data!H1391</f>
        <v>TV</v>
      </c>
      <c r="I1391" s="3">
        <f>Raw_Data!I1391</f>
        <v>13.99</v>
      </c>
      <c r="J1391" s="3">
        <f>Raw_Data!J1391</f>
        <v>0</v>
      </c>
      <c r="K1391" s="3" t="str">
        <f>Raw_Data!K1391</f>
        <v>Crypto</v>
      </c>
      <c r="L1391" s="3">
        <f>Raw_Data!L1391</f>
        <v>1</v>
      </c>
      <c r="M1391" s="3">
        <f>Raw_Data!M1391</f>
        <v>1.21</v>
      </c>
      <c r="N1391" s="3" t="str">
        <f>Raw_Data!N1391</f>
        <v>Sci-Fi</v>
      </c>
      <c r="O1391" s="3" t="str">
        <f t="shared" si="210"/>
        <v>55-70</v>
      </c>
      <c r="P1391" s="3" t="str">
        <f t="shared" si="211"/>
        <v>25-49h</v>
      </c>
      <c r="Q1391" s="3" t="str">
        <f t="shared" si="212"/>
        <v>22-45d</v>
      </c>
      <c r="R1391" s="3" t="str">
        <f t="shared" si="213"/>
        <v>Medium</v>
      </c>
      <c r="S1391" s="3" t="str">
        <f t="shared" si="214"/>
        <v>Mid</v>
      </c>
      <c r="T1391" s="3" t="str">
        <f t="shared" si="215"/>
        <v>Active</v>
      </c>
      <c r="U1391" s="4">
        <f>1/(1+EXP(-(Predictive_Model!$B$5+((B1391-Predictive_Model!$B$20)/Predictive_Model!$C$20)*Predictive_Model!$D$20+((E1391-Predictive_Model!$B$21)/Predictive_Model!$C$21)*Predictive_Model!$D$21+((F1391-Predictive_Model!$B$22)/Predictive_Model!$C$22)*Predictive_Model!$D$22+((I1391-Predictive_Model!$B$23)/Predictive_Model!$C$23)*Predictive_Model!$D$23+((L1391-Predictive_Model!$B$24)/Predictive_Model!$C$24)*Predictive_Model!$D$24+((M1391-Predictive_Model!$B$25)/Predictive_Model!$C$25)*Predictive_Model!$D$25+IF(C1391="Male",Predictive_Model!$D$31,IF(C1391="Other",Predictive_Model!$D$32,0))+IF(D1391="Premium",Predictive_Model!$D$34,IF(D1391="Standard",Predictive_Model!$D$35,0))+IF(G1391="Asia",Predictive_Model!$D$37,IF(G1391="Europe",Predictive_Model!$D$38,IF(G1391="North America",Predictive_Model!$D$39,IF(G1391="Oceania",Predictive_Model!$D$40,IF(G1391="South America",Predictive_Model!$D$41,0)))))+IF(H1391="Laptop",Predictive_Model!$D$43,IF(H1391="Mobile",Predictive_Model!$D$44,IF(H1391="TV",Predictive_Model!$D$45,IF(H1391="Tablet",Predictive_Model!$D$46,0))))+IF(K1391="Crypto",Predictive_Model!$D$48,IF(K1391="Debit Card",Predictive_Model!$D$49,IF(K1391="Gift Card",Predictive_Model!$D$50,IF(K1391="PayPal",Predictive_Model!$D$51,0))))+IF(N1391="Comedy",Predictive_Model!$D$53,IF(N1391="Documentary",Predictive_Model!$D$54,IF(N1391="Drama",Predictive_Model!$D$55,IF(N1391="Horror",Predictive_Model!$D$56,IF(N1391="Romance",Predictive_Model!$D$57,IF(N1391="Sci-Fi",Predictive_Model!$D$58,0)))))))))</f>
        <v>3.0418755925446885E-3</v>
      </c>
      <c r="V1391" s="3" t="str">
        <f t="shared" si="216"/>
        <v>Low</v>
      </c>
      <c r="W1391" s="6">
        <f t="shared" si="217"/>
        <v>4.2555839539700192E-2</v>
      </c>
      <c r="X1391" s="3" t="str">
        <f t="shared" si="218"/>
        <v>Monitor</v>
      </c>
      <c r="Y1391" s="3" t="str">
        <f t="shared" si="219"/>
        <v>OK</v>
      </c>
    </row>
    <row r="1392" spans="1:25" x14ac:dyDescent="0.25">
      <c r="A1392" s="3" t="str">
        <f>Raw_Data!A1392</f>
        <v>6af7638e-274b-40ba-8035-97b8d5181611</v>
      </c>
      <c r="B1392" s="3">
        <f>Raw_Data!B1392</f>
        <v>26</v>
      </c>
      <c r="C1392" s="3" t="str">
        <f>Raw_Data!C1392</f>
        <v>Other</v>
      </c>
      <c r="D1392" s="3" t="str">
        <f>Raw_Data!D1392</f>
        <v>Premium</v>
      </c>
      <c r="E1392" s="3">
        <f>Raw_Data!E1392</f>
        <v>11.35</v>
      </c>
      <c r="F1392" s="3">
        <f>Raw_Data!F1392</f>
        <v>37</v>
      </c>
      <c r="G1392" s="3" t="str">
        <f>Raw_Data!G1392</f>
        <v>Oceania</v>
      </c>
      <c r="H1392" s="3" t="str">
        <f>Raw_Data!H1392</f>
        <v>Tablet</v>
      </c>
      <c r="I1392" s="3">
        <f>Raw_Data!I1392</f>
        <v>17.989999999999998</v>
      </c>
      <c r="J1392" s="3">
        <f>Raw_Data!J1392</f>
        <v>1</v>
      </c>
      <c r="K1392" s="3" t="str">
        <f>Raw_Data!K1392</f>
        <v>PayPal</v>
      </c>
      <c r="L1392" s="3">
        <f>Raw_Data!L1392</f>
        <v>2</v>
      </c>
      <c r="M1392" s="3">
        <f>Raw_Data!M1392</f>
        <v>0.3</v>
      </c>
      <c r="N1392" s="3" t="str">
        <f>Raw_Data!N1392</f>
        <v>Romance</v>
      </c>
      <c r="O1392" s="3" t="str">
        <f t="shared" si="210"/>
        <v>25-34</v>
      </c>
      <c r="P1392" s="3" t="str">
        <f t="shared" si="211"/>
        <v>10-24h</v>
      </c>
      <c r="Q1392" s="3" t="str">
        <f t="shared" si="212"/>
        <v>22-45d</v>
      </c>
      <c r="R1392" s="3" t="str">
        <f t="shared" si="213"/>
        <v>Medium</v>
      </c>
      <c r="S1392" s="3" t="str">
        <f t="shared" si="214"/>
        <v>High</v>
      </c>
      <c r="T1392" s="3" t="str">
        <f t="shared" si="215"/>
        <v>Churned</v>
      </c>
      <c r="U1392" s="4">
        <f>1/(1+EXP(-(Predictive_Model!$B$5+((B1392-Predictive_Model!$B$20)/Predictive_Model!$C$20)*Predictive_Model!$D$20+((E1392-Predictive_Model!$B$21)/Predictive_Model!$C$21)*Predictive_Model!$D$21+((F1392-Predictive_Model!$B$22)/Predictive_Model!$C$22)*Predictive_Model!$D$22+((I1392-Predictive_Model!$B$23)/Predictive_Model!$C$23)*Predictive_Model!$D$23+((L1392-Predictive_Model!$B$24)/Predictive_Model!$C$24)*Predictive_Model!$D$24+((M1392-Predictive_Model!$B$25)/Predictive_Model!$C$25)*Predictive_Model!$D$25+IF(C1392="Male",Predictive_Model!$D$31,IF(C1392="Other",Predictive_Model!$D$32,0))+IF(D1392="Premium",Predictive_Model!$D$34,IF(D1392="Standard",Predictive_Model!$D$35,0))+IF(G1392="Asia",Predictive_Model!$D$37,IF(G1392="Europe",Predictive_Model!$D$38,IF(G1392="North America",Predictive_Model!$D$39,IF(G1392="Oceania",Predictive_Model!$D$40,IF(G1392="South America",Predictive_Model!$D$41,0)))))+IF(H1392="Laptop",Predictive_Model!$D$43,IF(H1392="Mobile",Predictive_Model!$D$44,IF(H1392="TV",Predictive_Model!$D$45,IF(H1392="Tablet",Predictive_Model!$D$46,0))))+IF(K1392="Crypto",Predictive_Model!$D$48,IF(K1392="Debit Card",Predictive_Model!$D$49,IF(K1392="Gift Card",Predictive_Model!$D$50,IF(K1392="PayPal",Predictive_Model!$D$51,0))))+IF(N1392="Comedy",Predictive_Model!$D$53,IF(N1392="Documentary",Predictive_Model!$D$54,IF(N1392="Drama",Predictive_Model!$D$55,IF(N1392="Horror",Predictive_Model!$D$56,IF(N1392="Romance",Predictive_Model!$D$57,IF(N1392="Sci-Fi",Predictive_Model!$D$58,0)))))))))</f>
        <v>0.95751220916746849</v>
      </c>
      <c r="V1392" s="3" t="str">
        <f t="shared" si="216"/>
        <v>Critical</v>
      </c>
      <c r="W1392" s="6">
        <f t="shared" si="217"/>
        <v>17.989999999999998</v>
      </c>
      <c r="X1392" s="3" t="str">
        <f t="shared" si="218"/>
        <v>Priority 1</v>
      </c>
      <c r="Y1392" s="3" t="str">
        <f t="shared" si="219"/>
        <v>OK</v>
      </c>
    </row>
    <row r="1393" spans="1:25" x14ac:dyDescent="0.25">
      <c r="A1393" s="3" t="str">
        <f>Raw_Data!A1393</f>
        <v>fd7293ff-a104-4081-b219-8a71ad708cb5</v>
      </c>
      <c r="B1393" s="3">
        <f>Raw_Data!B1393</f>
        <v>68</v>
      </c>
      <c r="C1393" s="3" t="str">
        <f>Raw_Data!C1393</f>
        <v>Male</v>
      </c>
      <c r="D1393" s="3" t="str">
        <f>Raw_Data!D1393</f>
        <v>Premium</v>
      </c>
      <c r="E1393" s="3">
        <f>Raw_Data!E1393</f>
        <v>2.34</v>
      </c>
      <c r="F1393" s="3">
        <f>Raw_Data!F1393</f>
        <v>44</v>
      </c>
      <c r="G1393" s="3" t="str">
        <f>Raw_Data!G1393</f>
        <v>Oceania</v>
      </c>
      <c r="H1393" s="3" t="str">
        <f>Raw_Data!H1393</f>
        <v>Laptop</v>
      </c>
      <c r="I1393" s="3">
        <f>Raw_Data!I1393</f>
        <v>17.989999999999998</v>
      </c>
      <c r="J1393" s="3">
        <f>Raw_Data!J1393</f>
        <v>1</v>
      </c>
      <c r="K1393" s="3" t="str">
        <f>Raw_Data!K1393</f>
        <v>Gift Card</v>
      </c>
      <c r="L1393" s="3">
        <f>Raw_Data!L1393</f>
        <v>5</v>
      </c>
      <c r="M1393" s="3">
        <f>Raw_Data!M1393</f>
        <v>0.05</v>
      </c>
      <c r="N1393" s="3" t="str">
        <f>Raw_Data!N1393</f>
        <v>Drama</v>
      </c>
      <c r="O1393" s="3" t="str">
        <f t="shared" si="210"/>
        <v>55-70</v>
      </c>
      <c r="P1393" s="3" t="str">
        <f t="shared" si="211"/>
        <v>&lt;10h</v>
      </c>
      <c r="Q1393" s="3" t="str">
        <f t="shared" si="212"/>
        <v>22-45d</v>
      </c>
      <c r="R1393" s="3" t="str">
        <f t="shared" si="213"/>
        <v>Medium</v>
      </c>
      <c r="S1393" s="3" t="str">
        <f t="shared" si="214"/>
        <v>High</v>
      </c>
      <c r="T1393" s="3" t="str">
        <f t="shared" si="215"/>
        <v>Churned</v>
      </c>
      <c r="U1393" s="4">
        <f>1/(1+EXP(-(Predictive_Model!$B$5+((B1393-Predictive_Model!$B$20)/Predictive_Model!$C$20)*Predictive_Model!$D$20+((E1393-Predictive_Model!$B$21)/Predictive_Model!$C$21)*Predictive_Model!$D$21+((F1393-Predictive_Model!$B$22)/Predictive_Model!$C$22)*Predictive_Model!$D$22+((I1393-Predictive_Model!$B$23)/Predictive_Model!$C$23)*Predictive_Model!$D$23+((L1393-Predictive_Model!$B$24)/Predictive_Model!$C$24)*Predictive_Model!$D$24+((M1393-Predictive_Model!$B$25)/Predictive_Model!$C$25)*Predictive_Model!$D$25+IF(C1393="Male",Predictive_Model!$D$31,IF(C1393="Other",Predictive_Model!$D$32,0))+IF(D1393="Premium",Predictive_Model!$D$34,IF(D1393="Standard",Predictive_Model!$D$35,0))+IF(G1393="Asia",Predictive_Model!$D$37,IF(G1393="Europe",Predictive_Model!$D$38,IF(G1393="North America",Predictive_Model!$D$39,IF(G1393="Oceania",Predictive_Model!$D$40,IF(G1393="South America",Predictive_Model!$D$41,0)))))+IF(H1393="Laptop",Predictive_Model!$D$43,IF(H1393="Mobile",Predictive_Model!$D$44,IF(H1393="TV",Predictive_Model!$D$45,IF(H1393="Tablet",Predictive_Model!$D$46,0))))+IF(K1393="Crypto",Predictive_Model!$D$48,IF(K1393="Debit Card",Predictive_Model!$D$49,IF(K1393="Gift Card",Predictive_Model!$D$50,IF(K1393="PayPal",Predictive_Model!$D$51,0))))+IF(N1393="Comedy",Predictive_Model!$D$53,IF(N1393="Documentary",Predictive_Model!$D$54,IF(N1393="Drama",Predictive_Model!$D$55,IF(N1393="Horror",Predictive_Model!$D$56,IF(N1393="Romance",Predictive_Model!$D$57,IF(N1393="Sci-Fi",Predictive_Model!$D$58,0)))))))))</f>
        <v>0.98194836664400309</v>
      </c>
      <c r="V1393" s="3" t="str">
        <f t="shared" si="216"/>
        <v>Critical</v>
      </c>
      <c r="W1393" s="6">
        <f t="shared" si="217"/>
        <v>17.989999999999998</v>
      </c>
      <c r="X1393" s="3" t="str">
        <f t="shared" si="218"/>
        <v>Priority 1</v>
      </c>
      <c r="Y1393" s="3" t="str">
        <f t="shared" si="219"/>
        <v>OK</v>
      </c>
    </row>
    <row r="1394" spans="1:25" x14ac:dyDescent="0.25">
      <c r="A1394" s="3" t="str">
        <f>Raw_Data!A1394</f>
        <v>892594b0-7698-4b09-9093-39ed12e147ae</v>
      </c>
      <c r="B1394" s="3">
        <f>Raw_Data!B1394</f>
        <v>18</v>
      </c>
      <c r="C1394" s="3" t="str">
        <f>Raw_Data!C1394</f>
        <v>Female</v>
      </c>
      <c r="D1394" s="3" t="str">
        <f>Raw_Data!D1394</f>
        <v>Basic</v>
      </c>
      <c r="E1394" s="3">
        <f>Raw_Data!E1394</f>
        <v>13.51</v>
      </c>
      <c r="F1394" s="3">
        <f>Raw_Data!F1394</f>
        <v>53</v>
      </c>
      <c r="G1394" s="3" t="str">
        <f>Raw_Data!G1394</f>
        <v>North America</v>
      </c>
      <c r="H1394" s="3" t="str">
        <f>Raw_Data!H1394</f>
        <v>Laptop</v>
      </c>
      <c r="I1394" s="3">
        <f>Raw_Data!I1394</f>
        <v>8.99</v>
      </c>
      <c r="J1394" s="3">
        <f>Raw_Data!J1394</f>
        <v>1</v>
      </c>
      <c r="K1394" s="3" t="str">
        <f>Raw_Data!K1394</f>
        <v>Debit Card</v>
      </c>
      <c r="L1394" s="3">
        <f>Raw_Data!L1394</f>
        <v>4</v>
      </c>
      <c r="M1394" s="3">
        <f>Raw_Data!M1394</f>
        <v>0.25</v>
      </c>
      <c r="N1394" s="3" t="str">
        <f>Raw_Data!N1394</f>
        <v>Documentary</v>
      </c>
      <c r="O1394" s="3" t="str">
        <f t="shared" si="210"/>
        <v>18-24</v>
      </c>
      <c r="P1394" s="3" t="str">
        <f t="shared" si="211"/>
        <v>10-24h</v>
      </c>
      <c r="Q1394" s="3" t="str">
        <f t="shared" si="212"/>
        <v>46-60d</v>
      </c>
      <c r="R1394" s="3" t="str">
        <f t="shared" si="213"/>
        <v>Medium</v>
      </c>
      <c r="S1394" s="3" t="str">
        <f t="shared" si="214"/>
        <v>Low</v>
      </c>
      <c r="T1394" s="3" t="str">
        <f t="shared" si="215"/>
        <v>Churned</v>
      </c>
      <c r="U1394" s="4">
        <f>1/(1+EXP(-(Predictive_Model!$B$5+((B1394-Predictive_Model!$B$20)/Predictive_Model!$C$20)*Predictive_Model!$D$20+((E1394-Predictive_Model!$B$21)/Predictive_Model!$C$21)*Predictive_Model!$D$21+((F1394-Predictive_Model!$B$22)/Predictive_Model!$C$22)*Predictive_Model!$D$22+((I1394-Predictive_Model!$B$23)/Predictive_Model!$C$23)*Predictive_Model!$D$23+((L1394-Predictive_Model!$B$24)/Predictive_Model!$C$24)*Predictive_Model!$D$24+((M1394-Predictive_Model!$B$25)/Predictive_Model!$C$25)*Predictive_Model!$D$25+IF(C1394="Male",Predictive_Model!$D$31,IF(C1394="Other",Predictive_Model!$D$32,0))+IF(D1394="Premium",Predictive_Model!$D$34,IF(D1394="Standard",Predictive_Model!$D$35,0))+IF(G1394="Asia",Predictive_Model!$D$37,IF(G1394="Europe",Predictive_Model!$D$38,IF(G1394="North America",Predictive_Model!$D$39,IF(G1394="Oceania",Predictive_Model!$D$40,IF(G1394="South America",Predictive_Model!$D$41,0)))))+IF(H1394="Laptop",Predictive_Model!$D$43,IF(H1394="Mobile",Predictive_Model!$D$44,IF(H1394="TV",Predictive_Model!$D$45,IF(H1394="Tablet",Predictive_Model!$D$46,0))))+IF(K1394="Crypto",Predictive_Model!$D$48,IF(K1394="Debit Card",Predictive_Model!$D$49,IF(K1394="Gift Card",Predictive_Model!$D$50,IF(K1394="PayPal",Predictive_Model!$D$51,0))))+IF(N1394="Comedy",Predictive_Model!$D$53,IF(N1394="Documentary",Predictive_Model!$D$54,IF(N1394="Drama",Predictive_Model!$D$55,IF(N1394="Horror",Predictive_Model!$D$56,IF(N1394="Romance",Predictive_Model!$D$57,IF(N1394="Sci-Fi",Predictive_Model!$D$58,0)))))))))</f>
        <v>0.98895135463865413</v>
      </c>
      <c r="V1394" s="3" t="str">
        <f t="shared" si="216"/>
        <v>Critical</v>
      </c>
      <c r="W1394" s="6">
        <f t="shared" si="217"/>
        <v>8.99</v>
      </c>
      <c r="X1394" s="3" t="str">
        <f t="shared" si="218"/>
        <v>Priority 2</v>
      </c>
      <c r="Y1394" s="3" t="str">
        <f t="shared" si="219"/>
        <v>OK</v>
      </c>
    </row>
    <row r="1395" spans="1:25" x14ac:dyDescent="0.25">
      <c r="A1395" s="3" t="str">
        <f>Raw_Data!A1395</f>
        <v>9f356c38-182c-4951-b612-e9412297b50d</v>
      </c>
      <c r="B1395" s="3">
        <f>Raw_Data!B1395</f>
        <v>18</v>
      </c>
      <c r="C1395" s="3" t="str">
        <f>Raw_Data!C1395</f>
        <v>Other</v>
      </c>
      <c r="D1395" s="3" t="str">
        <f>Raw_Data!D1395</f>
        <v>Basic</v>
      </c>
      <c r="E1395" s="3">
        <f>Raw_Data!E1395</f>
        <v>3.89</v>
      </c>
      <c r="F1395" s="3">
        <f>Raw_Data!F1395</f>
        <v>33</v>
      </c>
      <c r="G1395" s="3" t="str">
        <f>Raw_Data!G1395</f>
        <v>Europe</v>
      </c>
      <c r="H1395" s="3" t="str">
        <f>Raw_Data!H1395</f>
        <v>Tablet</v>
      </c>
      <c r="I1395" s="3">
        <f>Raw_Data!I1395</f>
        <v>8.99</v>
      </c>
      <c r="J1395" s="3">
        <f>Raw_Data!J1395</f>
        <v>1</v>
      </c>
      <c r="K1395" s="3" t="str">
        <f>Raw_Data!K1395</f>
        <v>Debit Card</v>
      </c>
      <c r="L1395" s="3">
        <f>Raw_Data!L1395</f>
        <v>1</v>
      </c>
      <c r="M1395" s="3">
        <f>Raw_Data!M1395</f>
        <v>0.11</v>
      </c>
      <c r="N1395" s="3" t="str">
        <f>Raw_Data!N1395</f>
        <v>Action</v>
      </c>
      <c r="O1395" s="3" t="str">
        <f t="shared" si="210"/>
        <v>18-24</v>
      </c>
      <c r="P1395" s="3" t="str">
        <f t="shared" si="211"/>
        <v>&lt;10h</v>
      </c>
      <c r="Q1395" s="3" t="str">
        <f t="shared" si="212"/>
        <v>22-45d</v>
      </c>
      <c r="R1395" s="3" t="str">
        <f t="shared" si="213"/>
        <v>Medium</v>
      </c>
      <c r="S1395" s="3" t="str">
        <f t="shared" si="214"/>
        <v>Low</v>
      </c>
      <c r="T1395" s="3" t="str">
        <f t="shared" si="215"/>
        <v>Churned</v>
      </c>
      <c r="U1395" s="4">
        <f>1/(1+EXP(-(Predictive_Model!$B$5+((B1395-Predictive_Model!$B$20)/Predictive_Model!$C$20)*Predictive_Model!$D$20+((E1395-Predictive_Model!$B$21)/Predictive_Model!$C$21)*Predictive_Model!$D$21+((F1395-Predictive_Model!$B$22)/Predictive_Model!$C$22)*Predictive_Model!$D$22+((I1395-Predictive_Model!$B$23)/Predictive_Model!$C$23)*Predictive_Model!$D$23+((L1395-Predictive_Model!$B$24)/Predictive_Model!$C$24)*Predictive_Model!$D$24+((M1395-Predictive_Model!$B$25)/Predictive_Model!$C$25)*Predictive_Model!$D$25+IF(C1395="Male",Predictive_Model!$D$31,IF(C1395="Other",Predictive_Model!$D$32,0))+IF(D1395="Premium",Predictive_Model!$D$34,IF(D1395="Standard",Predictive_Model!$D$35,0))+IF(G1395="Asia",Predictive_Model!$D$37,IF(G1395="Europe",Predictive_Model!$D$38,IF(G1395="North America",Predictive_Model!$D$39,IF(G1395="Oceania",Predictive_Model!$D$40,IF(G1395="South America",Predictive_Model!$D$41,0)))))+IF(H1395="Laptop",Predictive_Model!$D$43,IF(H1395="Mobile",Predictive_Model!$D$44,IF(H1395="TV",Predictive_Model!$D$45,IF(H1395="Tablet",Predictive_Model!$D$46,0))))+IF(K1395="Crypto",Predictive_Model!$D$48,IF(K1395="Debit Card",Predictive_Model!$D$49,IF(K1395="Gift Card",Predictive_Model!$D$50,IF(K1395="PayPal",Predictive_Model!$D$51,0))))+IF(N1395="Comedy",Predictive_Model!$D$53,IF(N1395="Documentary",Predictive_Model!$D$54,IF(N1395="Drama",Predictive_Model!$D$55,IF(N1395="Horror",Predictive_Model!$D$56,IF(N1395="Romance",Predictive_Model!$D$57,IF(N1395="Sci-Fi",Predictive_Model!$D$58,0)))))))))</f>
        <v>0.99983549298222829</v>
      </c>
      <c r="V1395" s="3" t="str">
        <f t="shared" si="216"/>
        <v>Critical</v>
      </c>
      <c r="W1395" s="6">
        <f t="shared" si="217"/>
        <v>8.99</v>
      </c>
      <c r="X1395" s="3" t="str">
        <f t="shared" si="218"/>
        <v>Priority 2</v>
      </c>
      <c r="Y1395" s="3" t="str">
        <f t="shared" si="219"/>
        <v>OK</v>
      </c>
    </row>
    <row r="1396" spans="1:25" x14ac:dyDescent="0.25">
      <c r="A1396" s="3" t="str">
        <f>Raw_Data!A1396</f>
        <v>63daec73-9ae1-4781-ba06-3950acff9ba6</v>
      </c>
      <c r="B1396" s="3">
        <f>Raw_Data!B1396</f>
        <v>29</v>
      </c>
      <c r="C1396" s="3" t="str">
        <f>Raw_Data!C1396</f>
        <v>Female</v>
      </c>
      <c r="D1396" s="3" t="str">
        <f>Raw_Data!D1396</f>
        <v>Basic</v>
      </c>
      <c r="E1396" s="3">
        <f>Raw_Data!E1396</f>
        <v>8.48</v>
      </c>
      <c r="F1396" s="3">
        <f>Raw_Data!F1396</f>
        <v>39</v>
      </c>
      <c r="G1396" s="3" t="str">
        <f>Raw_Data!G1396</f>
        <v>Africa</v>
      </c>
      <c r="H1396" s="3" t="str">
        <f>Raw_Data!H1396</f>
        <v>TV</v>
      </c>
      <c r="I1396" s="3">
        <f>Raw_Data!I1396</f>
        <v>8.99</v>
      </c>
      <c r="J1396" s="3">
        <f>Raw_Data!J1396</f>
        <v>1</v>
      </c>
      <c r="K1396" s="3" t="str">
        <f>Raw_Data!K1396</f>
        <v>Debit Card</v>
      </c>
      <c r="L1396" s="3">
        <f>Raw_Data!L1396</f>
        <v>5</v>
      </c>
      <c r="M1396" s="3">
        <f>Raw_Data!M1396</f>
        <v>0.21</v>
      </c>
      <c r="N1396" s="3" t="str">
        <f>Raw_Data!N1396</f>
        <v>Romance</v>
      </c>
      <c r="O1396" s="3" t="str">
        <f t="shared" si="210"/>
        <v>25-34</v>
      </c>
      <c r="P1396" s="3" t="str">
        <f t="shared" si="211"/>
        <v>&lt;10h</v>
      </c>
      <c r="Q1396" s="3" t="str">
        <f t="shared" si="212"/>
        <v>22-45d</v>
      </c>
      <c r="R1396" s="3" t="str">
        <f t="shared" si="213"/>
        <v>Medium</v>
      </c>
      <c r="S1396" s="3" t="str">
        <f t="shared" si="214"/>
        <v>Low</v>
      </c>
      <c r="T1396" s="3" t="str">
        <f t="shared" si="215"/>
        <v>Churned</v>
      </c>
      <c r="U1396" s="4">
        <f>1/(1+EXP(-(Predictive_Model!$B$5+((B1396-Predictive_Model!$B$20)/Predictive_Model!$C$20)*Predictive_Model!$D$20+((E1396-Predictive_Model!$B$21)/Predictive_Model!$C$21)*Predictive_Model!$D$21+((F1396-Predictive_Model!$B$22)/Predictive_Model!$C$22)*Predictive_Model!$D$22+((I1396-Predictive_Model!$B$23)/Predictive_Model!$C$23)*Predictive_Model!$D$23+((L1396-Predictive_Model!$B$24)/Predictive_Model!$C$24)*Predictive_Model!$D$24+((M1396-Predictive_Model!$B$25)/Predictive_Model!$C$25)*Predictive_Model!$D$25+IF(C1396="Male",Predictive_Model!$D$31,IF(C1396="Other",Predictive_Model!$D$32,0))+IF(D1396="Premium",Predictive_Model!$D$34,IF(D1396="Standard",Predictive_Model!$D$35,0))+IF(G1396="Asia",Predictive_Model!$D$37,IF(G1396="Europe",Predictive_Model!$D$38,IF(G1396="North America",Predictive_Model!$D$39,IF(G1396="Oceania",Predictive_Model!$D$40,IF(G1396="South America",Predictive_Model!$D$41,0)))))+IF(H1396="Laptop",Predictive_Model!$D$43,IF(H1396="Mobile",Predictive_Model!$D$44,IF(H1396="TV",Predictive_Model!$D$45,IF(H1396="Tablet",Predictive_Model!$D$46,0))))+IF(K1396="Crypto",Predictive_Model!$D$48,IF(K1396="Debit Card",Predictive_Model!$D$49,IF(K1396="Gift Card",Predictive_Model!$D$50,IF(K1396="PayPal",Predictive_Model!$D$51,0))))+IF(N1396="Comedy",Predictive_Model!$D$53,IF(N1396="Documentary",Predictive_Model!$D$54,IF(N1396="Drama",Predictive_Model!$D$55,IF(N1396="Horror",Predictive_Model!$D$56,IF(N1396="Romance",Predictive_Model!$D$57,IF(N1396="Sci-Fi",Predictive_Model!$D$58,0)))))))))</f>
        <v>0.96042004494773059</v>
      </c>
      <c r="V1396" s="3" t="str">
        <f t="shared" si="216"/>
        <v>Critical</v>
      </c>
      <c r="W1396" s="6">
        <f t="shared" si="217"/>
        <v>8.99</v>
      </c>
      <c r="X1396" s="3" t="str">
        <f t="shared" si="218"/>
        <v>Priority 2</v>
      </c>
      <c r="Y1396" s="3" t="str">
        <f t="shared" si="219"/>
        <v>OK</v>
      </c>
    </row>
    <row r="1397" spans="1:25" x14ac:dyDescent="0.25">
      <c r="A1397" s="3" t="str">
        <f>Raw_Data!A1397</f>
        <v>dfbbbb1b-d847-42c1-920c-2e08ad6b3481</v>
      </c>
      <c r="B1397" s="3">
        <f>Raw_Data!B1397</f>
        <v>24</v>
      </c>
      <c r="C1397" s="3" t="str">
        <f>Raw_Data!C1397</f>
        <v>Male</v>
      </c>
      <c r="D1397" s="3" t="str">
        <f>Raw_Data!D1397</f>
        <v>Premium</v>
      </c>
      <c r="E1397" s="3">
        <f>Raw_Data!E1397</f>
        <v>9.02</v>
      </c>
      <c r="F1397" s="3">
        <f>Raw_Data!F1397</f>
        <v>26</v>
      </c>
      <c r="G1397" s="3" t="str">
        <f>Raw_Data!G1397</f>
        <v>North America</v>
      </c>
      <c r="H1397" s="3" t="str">
        <f>Raw_Data!H1397</f>
        <v>Desktop</v>
      </c>
      <c r="I1397" s="3">
        <f>Raw_Data!I1397</f>
        <v>17.989999999999998</v>
      </c>
      <c r="J1397" s="3">
        <f>Raw_Data!J1397</f>
        <v>0</v>
      </c>
      <c r="K1397" s="3" t="str">
        <f>Raw_Data!K1397</f>
        <v>Debit Card</v>
      </c>
      <c r="L1397" s="3">
        <f>Raw_Data!L1397</f>
        <v>4</v>
      </c>
      <c r="M1397" s="3">
        <f>Raw_Data!M1397</f>
        <v>0.33</v>
      </c>
      <c r="N1397" s="3" t="str">
        <f>Raw_Data!N1397</f>
        <v>Sci-Fi</v>
      </c>
      <c r="O1397" s="3" t="str">
        <f t="shared" si="210"/>
        <v>18-24</v>
      </c>
      <c r="P1397" s="3" t="str">
        <f t="shared" si="211"/>
        <v>&lt;10h</v>
      </c>
      <c r="Q1397" s="3" t="str">
        <f t="shared" si="212"/>
        <v>22-45d</v>
      </c>
      <c r="R1397" s="3" t="str">
        <f t="shared" si="213"/>
        <v>Medium</v>
      </c>
      <c r="S1397" s="3" t="str">
        <f t="shared" si="214"/>
        <v>High</v>
      </c>
      <c r="T1397" s="3" t="str">
        <f t="shared" si="215"/>
        <v>Active</v>
      </c>
      <c r="U1397" s="4">
        <f>1/(1+EXP(-(Predictive_Model!$B$5+((B1397-Predictive_Model!$B$20)/Predictive_Model!$C$20)*Predictive_Model!$D$20+((E1397-Predictive_Model!$B$21)/Predictive_Model!$C$21)*Predictive_Model!$D$21+((F1397-Predictive_Model!$B$22)/Predictive_Model!$C$22)*Predictive_Model!$D$22+((I1397-Predictive_Model!$B$23)/Predictive_Model!$C$23)*Predictive_Model!$D$23+((L1397-Predictive_Model!$B$24)/Predictive_Model!$C$24)*Predictive_Model!$D$24+((M1397-Predictive_Model!$B$25)/Predictive_Model!$C$25)*Predictive_Model!$D$25+IF(C1397="Male",Predictive_Model!$D$31,IF(C1397="Other",Predictive_Model!$D$32,0))+IF(D1397="Premium",Predictive_Model!$D$34,IF(D1397="Standard",Predictive_Model!$D$35,0))+IF(G1397="Asia",Predictive_Model!$D$37,IF(G1397="Europe",Predictive_Model!$D$38,IF(G1397="North America",Predictive_Model!$D$39,IF(G1397="Oceania",Predictive_Model!$D$40,IF(G1397="South America",Predictive_Model!$D$41,0)))))+IF(H1397="Laptop",Predictive_Model!$D$43,IF(H1397="Mobile",Predictive_Model!$D$44,IF(H1397="TV",Predictive_Model!$D$45,IF(H1397="Tablet",Predictive_Model!$D$46,0))))+IF(K1397="Crypto",Predictive_Model!$D$48,IF(K1397="Debit Card",Predictive_Model!$D$49,IF(K1397="Gift Card",Predictive_Model!$D$50,IF(K1397="PayPal",Predictive_Model!$D$51,0))))+IF(N1397="Comedy",Predictive_Model!$D$53,IF(N1397="Documentary",Predictive_Model!$D$54,IF(N1397="Drama",Predictive_Model!$D$55,IF(N1397="Horror",Predictive_Model!$D$56,IF(N1397="Romance",Predictive_Model!$D$57,IF(N1397="Sci-Fi",Predictive_Model!$D$58,0)))))))))</f>
        <v>0.28881954161498286</v>
      </c>
      <c r="V1397" s="3" t="str">
        <f t="shared" si="216"/>
        <v>Medium</v>
      </c>
      <c r="W1397" s="6">
        <f t="shared" si="217"/>
        <v>5.1958635536535409</v>
      </c>
      <c r="X1397" s="3" t="str">
        <f t="shared" si="218"/>
        <v>Monitor</v>
      </c>
      <c r="Y1397" s="3" t="str">
        <f t="shared" si="219"/>
        <v>OK</v>
      </c>
    </row>
    <row r="1398" spans="1:25" x14ac:dyDescent="0.25">
      <c r="A1398" s="3" t="str">
        <f>Raw_Data!A1398</f>
        <v>7159f13c-01b8-4c3c-8d77-8a60df9e2653</v>
      </c>
      <c r="B1398" s="3">
        <f>Raw_Data!B1398</f>
        <v>29</v>
      </c>
      <c r="C1398" s="3" t="str">
        <f>Raw_Data!C1398</f>
        <v>Other</v>
      </c>
      <c r="D1398" s="3" t="str">
        <f>Raw_Data!D1398</f>
        <v>Standard</v>
      </c>
      <c r="E1398" s="3">
        <f>Raw_Data!E1398</f>
        <v>53.2</v>
      </c>
      <c r="F1398" s="3">
        <f>Raw_Data!F1398</f>
        <v>49</v>
      </c>
      <c r="G1398" s="3" t="str">
        <f>Raw_Data!G1398</f>
        <v>South America</v>
      </c>
      <c r="H1398" s="3" t="str">
        <f>Raw_Data!H1398</f>
        <v>Laptop</v>
      </c>
      <c r="I1398" s="3">
        <f>Raw_Data!I1398</f>
        <v>13.99</v>
      </c>
      <c r="J1398" s="3">
        <f>Raw_Data!J1398</f>
        <v>0</v>
      </c>
      <c r="K1398" s="3" t="str">
        <f>Raw_Data!K1398</f>
        <v>Crypto</v>
      </c>
      <c r="L1398" s="3">
        <f>Raw_Data!L1398</f>
        <v>5</v>
      </c>
      <c r="M1398" s="3">
        <f>Raw_Data!M1398</f>
        <v>1.06</v>
      </c>
      <c r="N1398" s="3" t="str">
        <f>Raw_Data!N1398</f>
        <v>Sci-Fi</v>
      </c>
      <c r="O1398" s="3" t="str">
        <f t="shared" si="210"/>
        <v>25-34</v>
      </c>
      <c r="P1398" s="3" t="str">
        <f t="shared" si="211"/>
        <v>50h+</v>
      </c>
      <c r="Q1398" s="3" t="str">
        <f t="shared" si="212"/>
        <v>46-60d</v>
      </c>
      <c r="R1398" s="3" t="str">
        <f t="shared" si="213"/>
        <v>Medium</v>
      </c>
      <c r="S1398" s="3" t="str">
        <f t="shared" si="214"/>
        <v>Mid</v>
      </c>
      <c r="T1398" s="3" t="str">
        <f t="shared" si="215"/>
        <v>Active</v>
      </c>
      <c r="U1398" s="4">
        <f>1/(1+EXP(-(Predictive_Model!$B$5+((B1398-Predictive_Model!$B$20)/Predictive_Model!$C$20)*Predictive_Model!$D$20+((E1398-Predictive_Model!$B$21)/Predictive_Model!$C$21)*Predictive_Model!$D$21+((F1398-Predictive_Model!$B$22)/Predictive_Model!$C$22)*Predictive_Model!$D$22+((I1398-Predictive_Model!$B$23)/Predictive_Model!$C$23)*Predictive_Model!$D$23+((L1398-Predictive_Model!$B$24)/Predictive_Model!$C$24)*Predictive_Model!$D$24+((M1398-Predictive_Model!$B$25)/Predictive_Model!$C$25)*Predictive_Model!$D$25+IF(C1398="Male",Predictive_Model!$D$31,IF(C1398="Other",Predictive_Model!$D$32,0))+IF(D1398="Premium",Predictive_Model!$D$34,IF(D1398="Standard",Predictive_Model!$D$35,0))+IF(G1398="Asia",Predictive_Model!$D$37,IF(G1398="Europe",Predictive_Model!$D$38,IF(G1398="North America",Predictive_Model!$D$39,IF(G1398="Oceania",Predictive_Model!$D$40,IF(G1398="South America",Predictive_Model!$D$41,0)))))+IF(H1398="Laptop",Predictive_Model!$D$43,IF(H1398="Mobile",Predictive_Model!$D$44,IF(H1398="TV",Predictive_Model!$D$45,IF(H1398="Tablet",Predictive_Model!$D$46,0))))+IF(K1398="Crypto",Predictive_Model!$D$48,IF(K1398="Debit Card",Predictive_Model!$D$49,IF(K1398="Gift Card",Predictive_Model!$D$50,IF(K1398="PayPal",Predictive_Model!$D$51,0))))+IF(N1398="Comedy",Predictive_Model!$D$53,IF(N1398="Documentary",Predictive_Model!$D$54,IF(N1398="Drama",Predictive_Model!$D$55,IF(N1398="Horror",Predictive_Model!$D$56,IF(N1398="Romance",Predictive_Model!$D$57,IF(N1398="Sci-Fi",Predictive_Model!$D$58,0)))))))))</f>
        <v>7.4455825868802524E-6</v>
      </c>
      <c r="V1398" s="3" t="str">
        <f t="shared" si="216"/>
        <v>Low</v>
      </c>
      <c r="W1398" s="6">
        <f t="shared" si="217"/>
        <v>1.0416370039045474E-4</v>
      </c>
      <c r="X1398" s="3" t="str">
        <f t="shared" si="218"/>
        <v>Monitor</v>
      </c>
      <c r="Y1398" s="3" t="str">
        <f t="shared" si="219"/>
        <v>OK</v>
      </c>
    </row>
    <row r="1399" spans="1:25" x14ac:dyDescent="0.25">
      <c r="A1399" s="3" t="str">
        <f>Raw_Data!A1399</f>
        <v>8329446c-9c38-459b-b296-59f5f19f2a51</v>
      </c>
      <c r="B1399" s="3">
        <f>Raw_Data!B1399</f>
        <v>37</v>
      </c>
      <c r="C1399" s="3" t="str">
        <f>Raw_Data!C1399</f>
        <v>Male</v>
      </c>
      <c r="D1399" s="3" t="str">
        <f>Raw_Data!D1399</f>
        <v>Basic</v>
      </c>
      <c r="E1399" s="3">
        <f>Raw_Data!E1399</f>
        <v>4.9800000000000004</v>
      </c>
      <c r="F1399" s="3">
        <f>Raw_Data!F1399</f>
        <v>30</v>
      </c>
      <c r="G1399" s="3" t="str">
        <f>Raw_Data!G1399</f>
        <v>South America</v>
      </c>
      <c r="H1399" s="3" t="str">
        <f>Raw_Data!H1399</f>
        <v>Mobile</v>
      </c>
      <c r="I1399" s="3">
        <f>Raw_Data!I1399</f>
        <v>8.99</v>
      </c>
      <c r="J1399" s="3">
        <f>Raw_Data!J1399</f>
        <v>1</v>
      </c>
      <c r="K1399" s="3" t="str">
        <f>Raw_Data!K1399</f>
        <v>Gift Card</v>
      </c>
      <c r="L1399" s="3">
        <f>Raw_Data!L1399</f>
        <v>4</v>
      </c>
      <c r="M1399" s="3">
        <f>Raw_Data!M1399</f>
        <v>0.16</v>
      </c>
      <c r="N1399" s="3" t="str">
        <f>Raw_Data!N1399</f>
        <v>Romance</v>
      </c>
      <c r="O1399" s="3" t="str">
        <f t="shared" si="210"/>
        <v>35-44</v>
      </c>
      <c r="P1399" s="3" t="str">
        <f t="shared" si="211"/>
        <v>&lt;10h</v>
      </c>
      <c r="Q1399" s="3" t="str">
        <f t="shared" si="212"/>
        <v>22-45d</v>
      </c>
      <c r="R1399" s="3" t="str">
        <f t="shared" si="213"/>
        <v>Medium</v>
      </c>
      <c r="S1399" s="3" t="str">
        <f t="shared" si="214"/>
        <v>Low</v>
      </c>
      <c r="T1399" s="3" t="str">
        <f t="shared" si="215"/>
        <v>Churned</v>
      </c>
      <c r="U1399" s="4">
        <f>1/(1+EXP(-(Predictive_Model!$B$5+((B1399-Predictive_Model!$B$20)/Predictive_Model!$C$20)*Predictive_Model!$D$20+((E1399-Predictive_Model!$B$21)/Predictive_Model!$C$21)*Predictive_Model!$D$21+((F1399-Predictive_Model!$B$22)/Predictive_Model!$C$22)*Predictive_Model!$D$22+((I1399-Predictive_Model!$B$23)/Predictive_Model!$C$23)*Predictive_Model!$D$23+((L1399-Predictive_Model!$B$24)/Predictive_Model!$C$24)*Predictive_Model!$D$24+((M1399-Predictive_Model!$B$25)/Predictive_Model!$C$25)*Predictive_Model!$D$25+IF(C1399="Male",Predictive_Model!$D$31,IF(C1399="Other",Predictive_Model!$D$32,0))+IF(D1399="Premium",Predictive_Model!$D$34,IF(D1399="Standard",Predictive_Model!$D$35,0))+IF(G1399="Asia",Predictive_Model!$D$37,IF(G1399="Europe",Predictive_Model!$D$38,IF(G1399="North America",Predictive_Model!$D$39,IF(G1399="Oceania",Predictive_Model!$D$40,IF(G1399="South America",Predictive_Model!$D$41,0)))))+IF(H1399="Laptop",Predictive_Model!$D$43,IF(H1399="Mobile",Predictive_Model!$D$44,IF(H1399="TV",Predictive_Model!$D$45,IF(H1399="Tablet",Predictive_Model!$D$46,0))))+IF(K1399="Crypto",Predictive_Model!$D$48,IF(K1399="Debit Card",Predictive_Model!$D$49,IF(K1399="Gift Card",Predictive_Model!$D$50,IF(K1399="PayPal",Predictive_Model!$D$51,0))))+IF(N1399="Comedy",Predictive_Model!$D$53,IF(N1399="Documentary",Predictive_Model!$D$54,IF(N1399="Drama",Predictive_Model!$D$55,IF(N1399="Horror",Predictive_Model!$D$56,IF(N1399="Romance",Predictive_Model!$D$57,IF(N1399="Sci-Fi",Predictive_Model!$D$58,0)))))))))</f>
        <v>0.99834161169023106</v>
      </c>
      <c r="V1399" s="3" t="str">
        <f t="shared" si="216"/>
        <v>Critical</v>
      </c>
      <c r="W1399" s="6">
        <f t="shared" si="217"/>
        <v>8.99</v>
      </c>
      <c r="X1399" s="3" t="str">
        <f t="shared" si="218"/>
        <v>Priority 2</v>
      </c>
      <c r="Y1399" s="3" t="str">
        <f t="shared" si="219"/>
        <v>OK</v>
      </c>
    </row>
    <row r="1400" spans="1:25" x14ac:dyDescent="0.25">
      <c r="A1400" s="3" t="str">
        <f>Raw_Data!A1400</f>
        <v>7aeada68-2ac1-4864-8292-82cc19d446da</v>
      </c>
      <c r="B1400" s="3">
        <f>Raw_Data!B1400</f>
        <v>21</v>
      </c>
      <c r="C1400" s="3" t="str">
        <f>Raw_Data!C1400</f>
        <v>Other</v>
      </c>
      <c r="D1400" s="3" t="str">
        <f>Raw_Data!D1400</f>
        <v>Premium</v>
      </c>
      <c r="E1400" s="3">
        <f>Raw_Data!E1400</f>
        <v>4.21</v>
      </c>
      <c r="F1400" s="3">
        <f>Raw_Data!F1400</f>
        <v>31</v>
      </c>
      <c r="G1400" s="3" t="str">
        <f>Raw_Data!G1400</f>
        <v>Europe</v>
      </c>
      <c r="H1400" s="3" t="str">
        <f>Raw_Data!H1400</f>
        <v>Laptop</v>
      </c>
      <c r="I1400" s="3">
        <f>Raw_Data!I1400</f>
        <v>17.989999999999998</v>
      </c>
      <c r="J1400" s="3">
        <f>Raw_Data!J1400</f>
        <v>1</v>
      </c>
      <c r="K1400" s="3" t="str">
        <f>Raw_Data!K1400</f>
        <v>Gift Card</v>
      </c>
      <c r="L1400" s="3">
        <f>Raw_Data!L1400</f>
        <v>5</v>
      </c>
      <c r="M1400" s="3">
        <f>Raw_Data!M1400</f>
        <v>0.13</v>
      </c>
      <c r="N1400" s="3" t="str">
        <f>Raw_Data!N1400</f>
        <v>Documentary</v>
      </c>
      <c r="O1400" s="3" t="str">
        <f t="shared" si="210"/>
        <v>18-24</v>
      </c>
      <c r="P1400" s="3" t="str">
        <f t="shared" si="211"/>
        <v>&lt;10h</v>
      </c>
      <c r="Q1400" s="3" t="str">
        <f t="shared" si="212"/>
        <v>22-45d</v>
      </c>
      <c r="R1400" s="3" t="str">
        <f t="shared" si="213"/>
        <v>Medium</v>
      </c>
      <c r="S1400" s="3" t="str">
        <f t="shared" si="214"/>
        <v>High</v>
      </c>
      <c r="T1400" s="3" t="str">
        <f t="shared" si="215"/>
        <v>Churned</v>
      </c>
      <c r="U1400" s="4">
        <f>1/(1+EXP(-(Predictive_Model!$B$5+((B1400-Predictive_Model!$B$20)/Predictive_Model!$C$20)*Predictive_Model!$D$20+((E1400-Predictive_Model!$B$21)/Predictive_Model!$C$21)*Predictive_Model!$D$21+((F1400-Predictive_Model!$B$22)/Predictive_Model!$C$22)*Predictive_Model!$D$22+((I1400-Predictive_Model!$B$23)/Predictive_Model!$C$23)*Predictive_Model!$D$23+((L1400-Predictive_Model!$B$24)/Predictive_Model!$C$24)*Predictive_Model!$D$24+((M1400-Predictive_Model!$B$25)/Predictive_Model!$C$25)*Predictive_Model!$D$25+IF(C1400="Male",Predictive_Model!$D$31,IF(C1400="Other",Predictive_Model!$D$32,0))+IF(D1400="Premium",Predictive_Model!$D$34,IF(D1400="Standard",Predictive_Model!$D$35,0))+IF(G1400="Asia",Predictive_Model!$D$37,IF(G1400="Europe",Predictive_Model!$D$38,IF(G1400="North America",Predictive_Model!$D$39,IF(G1400="Oceania",Predictive_Model!$D$40,IF(G1400="South America",Predictive_Model!$D$41,0)))))+IF(H1400="Laptop",Predictive_Model!$D$43,IF(H1400="Mobile",Predictive_Model!$D$44,IF(H1400="TV",Predictive_Model!$D$45,IF(H1400="Tablet",Predictive_Model!$D$46,0))))+IF(K1400="Crypto",Predictive_Model!$D$48,IF(K1400="Debit Card",Predictive_Model!$D$49,IF(K1400="Gift Card",Predictive_Model!$D$50,IF(K1400="PayPal",Predictive_Model!$D$51,0))))+IF(N1400="Comedy",Predictive_Model!$D$53,IF(N1400="Documentary",Predictive_Model!$D$54,IF(N1400="Drama",Predictive_Model!$D$55,IF(N1400="Horror",Predictive_Model!$D$56,IF(N1400="Romance",Predictive_Model!$D$57,IF(N1400="Sci-Fi",Predictive_Model!$D$58,0)))))))))</f>
        <v>0.79875672753012628</v>
      </c>
      <c r="V1400" s="3" t="str">
        <f t="shared" si="216"/>
        <v>Critical</v>
      </c>
      <c r="W1400" s="6">
        <f t="shared" si="217"/>
        <v>17.989999999999998</v>
      </c>
      <c r="X1400" s="3" t="str">
        <f t="shared" si="218"/>
        <v>Priority 1</v>
      </c>
      <c r="Y1400" s="3" t="str">
        <f t="shared" si="219"/>
        <v>OK</v>
      </c>
    </row>
    <row r="1401" spans="1:25" x14ac:dyDescent="0.25">
      <c r="A1401" s="3" t="str">
        <f>Raw_Data!A1401</f>
        <v>278c548d-ee93-44b9-aeab-dacd67b66291</v>
      </c>
      <c r="B1401" s="3">
        <f>Raw_Data!B1401</f>
        <v>65</v>
      </c>
      <c r="C1401" s="3" t="str">
        <f>Raw_Data!C1401</f>
        <v>Other</v>
      </c>
      <c r="D1401" s="3" t="str">
        <f>Raw_Data!D1401</f>
        <v>Basic</v>
      </c>
      <c r="E1401" s="3">
        <f>Raw_Data!E1401</f>
        <v>16.100000000000001</v>
      </c>
      <c r="F1401" s="3">
        <f>Raw_Data!F1401</f>
        <v>10</v>
      </c>
      <c r="G1401" s="3" t="str">
        <f>Raw_Data!G1401</f>
        <v>North America</v>
      </c>
      <c r="H1401" s="3" t="str">
        <f>Raw_Data!H1401</f>
        <v>Tablet</v>
      </c>
      <c r="I1401" s="3">
        <f>Raw_Data!I1401</f>
        <v>8.99</v>
      </c>
      <c r="J1401" s="3">
        <f>Raw_Data!J1401</f>
        <v>0</v>
      </c>
      <c r="K1401" s="3" t="str">
        <f>Raw_Data!K1401</f>
        <v>Crypto</v>
      </c>
      <c r="L1401" s="3">
        <f>Raw_Data!L1401</f>
        <v>3</v>
      </c>
      <c r="M1401" s="3">
        <f>Raw_Data!M1401</f>
        <v>1.46</v>
      </c>
      <c r="N1401" s="3" t="str">
        <f>Raw_Data!N1401</f>
        <v>Sci-Fi</v>
      </c>
      <c r="O1401" s="3" t="str">
        <f t="shared" si="210"/>
        <v>55-70</v>
      </c>
      <c r="P1401" s="3" t="str">
        <f t="shared" si="211"/>
        <v>10-24h</v>
      </c>
      <c r="Q1401" s="3" t="str">
        <f t="shared" si="212"/>
        <v>8-21d</v>
      </c>
      <c r="R1401" s="3" t="str">
        <f t="shared" si="213"/>
        <v>Medium</v>
      </c>
      <c r="S1401" s="3" t="str">
        <f t="shared" si="214"/>
        <v>Low</v>
      </c>
      <c r="T1401" s="3" t="str">
        <f t="shared" si="215"/>
        <v>Active</v>
      </c>
      <c r="U1401" s="4">
        <f>1/(1+EXP(-(Predictive_Model!$B$5+((B1401-Predictive_Model!$B$20)/Predictive_Model!$C$20)*Predictive_Model!$D$20+((E1401-Predictive_Model!$B$21)/Predictive_Model!$C$21)*Predictive_Model!$D$21+((F1401-Predictive_Model!$B$22)/Predictive_Model!$C$22)*Predictive_Model!$D$22+((I1401-Predictive_Model!$B$23)/Predictive_Model!$C$23)*Predictive_Model!$D$23+((L1401-Predictive_Model!$B$24)/Predictive_Model!$C$24)*Predictive_Model!$D$24+((M1401-Predictive_Model!$B$25)/Predictive_Model!$C$25)*Predictive_Model!$D$25+IF(C1401="Male",Predictive_Model!$D$31,IF(C1401="Other",Predictive_Model!$D$32,0))+IF(D1401="Premium",Predictive_Model!$D$34,IF(D1401="Standard",Predictive_Model!$D$35,0))+IF(G1401="Asia",Predictive_Model!$D$37,IF(G1401="Europe",Predictive_Model!$D$38,IF(G1401="North America",Predictive_Model!$D$39,IF(G1401="Oceania",Predictive_Model!$D$40,IF(G1401="South America",Predictive_Model!$D$41,0)))))+IF(H1401="Laptop",Predictive_Model!$D$43,IF(H1401="Mobile",Predictive_Model!$D$44,IF(H1401="TV",Predictive_Model!$D$45,IF(H1401="Tablet",Predictive_Model!$D$46,0))))+IF(K1401="Crypto",Predictive_Model!$D$48,IF(K1401="Debit Card",Predictive_Model!$D$49,IF(K1401="Gift Card",Predictive_Model!$D$50,IF(K1401="PayPal",Predictive_Model!$D$51,0))))+IF(N1401="Comedy",Predictive_Model!$D$53,IF(N1401="Documentary",Predictive_Model!$D$54,IF(N1401="Drama",Predictive_Model!$D$55,IF(N1401="Horror",Predictive_Model!$D$56,IF(N1401="Romance",Predictive_Model!$D$57,IF(N1401="Sci-Fi",Predictive_Model!$D$58,0)))))))))</f>
        <v>0.15009955685703374</v>
      </c>
      <c r="V1401" s="3" t="str">
        <f t="shared" si="216"/>
        <v>Low</v>
      </c>
      <c r="W1401" s="6">
        <f t="shared" si="217"/>
        <v>1.3493950161447335</v>
      </c>
      <c r="X1401" s="3" t="str">
        <f t="shared" si="218"/>
        <v>Monitor</v>
      </c>
      <c r="Y1401" s="3" t="str">
        <f t="shared" si="219"/>
        <v>OK</v>
      </c>
    </row>
    <row r="1402" spans="1:25" x14ac:dyDescent="0.25">
      <c r="A1402" s="3" t="str">
        <f>Raw_Data!A1402</f>
        <v>242a83be-25ed-4b50-966e-126fa3bda7d0</v>
      </c>
      <c r="B1402" s="3">
        <f>Raw_Data!B1402</f>
        <v>44</v>
      </c>
      <c r="C1402" s="3" t="str">
        <f>Raw_Data!C1402</f>
        <v>Male</v>
      </c>
      <c r="D1402" s="3" t="str">
        <f>Raw_Data!D1402</f>
        <v>Basic</v>
      </c>
      <c r="E1402" s="3">
        <f>Raw_Data!E1402</f>
        <v>4.8899999999999997</v>
      </c>
      <c r="F1402" s="3">
        <f>Raw_Data!F1402</f>
        <v>35</v>
      </c>
      <c r="G1402" s="3" t="str">
        <f>Raw_Data!G1402</f>
        <v>Oceania</v>
      </c>
      <c r="H1402" s="3" t="str">
        <f>Raw_Data!H1402</f>
        <v>Laptop</v>
      </c>
      <c r="I1402" s="3">
        <f>Raw_Data!I1402</f>
        <v>8.99</v>
      </c>
      <c r="J1402" s="3">
        <f>Raw_Data!J1402</f>
        <v>1</v>
      </c>
      <c r="K1402" s="3" t="str">
        <f>Raw_Data!K1402</f>
        <v>PayPal</v>
      </c>
      <c r="L1402" s="3">
        <f>Raw_Data!L1402</f>
        <v>3</v>
      </c>
      <c r="M1402" s="3">
        <f>Raw_Data!M1402</f>
        <v>0.14000000000000001</v>
      </c>
      <c r="N1402" s="3" t="str">
        <f>Raw_Data!N1402</f>
        <v>Drama</v>
      </c>
      <c r="O1402" s="3" t="str">
        <f t="shared" si="210"/>
        <v>35-44</v>
      </c>
      <c r="P1402" s="3" t="str">
        <f t="shared" si="211"/>
        <v>&lt;10h</v>
      </c>
      <c r="Q1402" s="3" t="str">
        <f t="shared" si="212"/>
        <v>22-45d</v>
      </c>
      <c r="R1402" s="3" t="str">
        <f t="shared" si="213"/>
        <v>Medium</v>
      </c>
      <c r="S1402" s="3" t="str">
        <f t="shared" si="214"/>
        <v>Low</v>
      </c>
      <c r="T1402" s="3" t="str">
        <f t="shared" si="215"/>
        <v>Churned</v>
      </c>
      <c r="U1402" s="4">
        <f>1/(1+EXP(-(Predictive_Model!$B$5+((B1402-Predictive_Model!$B$20)/Predictive_Model!$C$20)*Predictive_Model!$D$20+((E1402-Predictive_Model!$B$21)/Predictive_Model!$C$21)*Predictive_Model!$D$21+((F1402-Predictive_Model!$B$22)/Predictive_Model!$C$22)*Predictive_Model!$D$22+((I1402-Predictive_Model!$B$23)/Predictive_Model!$C$23)*Predictive_Model!$D$23+((L1402-Predictive_Model!$B$24)/Predictive_Model!$C$24)*Predictive_Model!$D$24+((M1402-Predictive_Model!$B$25)/Predictive_Model!$C$25)*Predictive_Model!$D$25+IF(C1402="Male",Predictive_Model!$D$31,IF(C1402="Other",Predictive_Model!$D$32,0))+IF(D1402="Premium",Predictive_Model!$D$34,IF(D1402="Standard",Predictive_Model!$D$35,0))+IF(G1402="Asia",Predictive_Model!$D$37,IF(G1402="Europe",Predictive_Model!$D$38,IF(G1402="North America",Predictive_Model!$D$39,IF(G1402="Oceania",Predictive_Model!$D$40,IF(G1402="South America",Predictive_Model!$D$41,0)))))+IF(H1402="Laptop",Predictive_Model!$D$43,IF(H1402="Mobile",Predictive_Model!$D$44,IF(H1402="TV",Predictive_Model!$D$45,IF(H1402="Tablet",Predictive_Model!$D$46,0))))+IF(K1402="Crypto",Predictive_Model!$D$48,IF(K1402="Debit Card",Predictive_Model!$D$49,IF(K1402="Gift Card",Predictive_Model!$D$50,IF(K1402="PayPal",Predictive_Model!$D$51,0))))+IF(N1402="Comedy",Predictive_Model!$D$53,IF(N1402="Documentary",Predictive_Model!$D$54,IF(N1402="Drama",Predictive_Model!$D$55,IF(N1402="Horror",Predictive_Model!$D$56,IF(N1402="Romance",Predictive_Model!$D$57,IF(N1402="Sci-Fi",Predictive_Model!$D$58,0)))))))))</f>
        <v>0.99719269787717757</v>
      </c>
      <c r="V1402" s="3" t="str">
        <f t="shared" si="216"/>
        <v>Critical</v>
      </c>
      <c r="W1402" s="6">
        <f t="shared" si="217"/>
        <v>8.99</v>
      </c>
      <c r="X1402" s="3" t="str">
        <f t="shared" si="218"/>
        <v>Priority 2</v>
      </c>
      <c r="Y1402" s="3" t="str">
        <f t="shared" si="219"/>
        <v>OK</v>
      </c>
    </row>
    <row r="1403" spans="1:25" x14ac:dyDescent="0.25">
      <c r="A1403" s="3" t="str">
        <f>Raw_Data!A1403</f>
        <v>0886815c-00c9-4177-bd6b-86b3d1610606</v>
      </c>
      <c r="B1403" s="3">
        <f>Raw_Data!B1403</f>
        <v>18</v>
      </c>
      <c r="C1403" s="3" t="str">
        <f>Raw_Data!C1403</f>
        <v>Other</v>
      </c>
      <c r="D1403" s="3" t="str">
        <f>Raw_Data!D1403</f>
        <v>Premium</v>
      </c>
      <c r="E1403" s="3">
        <f>Raw_Data!E1403</f>
        <v>7.15</v>
      </c>
      <c r="F1403" s="3">
        <f>Raw_Data!F1403</f>
        <v>9</v>
      </c>
      <c r="G1403" s="3" t="str">
        <f>Raw_Data!G1403</f>
        <v>Europe</v>
      </c>
      <c r="H1403" s="3" t="str">
        <f>Raw_Data!H1403</f>
        <v>Laptop</v>
      </c>
      <c r="I1403" s="3">
        <f>Raw_Data!I1403</f>
        <v>17.989999999999998</v>
      </c>
      <c r="J1403" s="3">
        <f>Raw_Data!J1403</f>
        <v>0</v>
      </c>
      <c r="K1403" s="3" t="str">
        <f>Raw_Data!K1403</f>
        <v>Debit Card</v>
      </c>
      <c r="L1403" s="3">
        <f>Raw_Data!L1403</f>
        <v>3</v>
      </c>
      <c r="M1403" s="3">
        <f>Raw_Data!M1403</f>
        <v>0.72</v>
      </c>
      <c r="N1403" s="3" t="str">
        <f>Raw_Data!N1403</f>
        <v>Comedy</v>
      </c>
      <c r="O1403" s="3" t="str">
        <f t="shared" si="210"/>
        <v>18-24</v>
      </c>
      <c r="P1403" s="3" t="str">
        <f t="shared" si="211"/>
        <v>&lt;10h</v>
      </c>
      <c r="Q1403" s="3" t="str">
        <f t="shared" si="212"/>
        <v>8-21d</v>
      </c>
      <c r="R1403" s="3" t="str">
        <f t="shared" si="213"/>
        <v>Medium</v>
      </c>
      <c r="S1403" s="3" t="str">
        <f t="shared" si="214"/>
        <v>High</v>
      </c>
      <c r="T1403" s="3" t="str">
        <f t="shared" si="215"/>
        <v>Active</v>
      </c>
      <c r="U1403" s="4">
        <f>1/(1+EXP(-(Predictive_Model!$B$5+((B1403-Predictive_Model!$B$20)/Predictive_Model!$C$20)*Predictive_Model!$D$20+((E1403-Predictive_Model!$B$21)/Predictive_Model!$C$21)*Predictive_Model!$D$21+((F1403-Predictive_Model!$B$22)/Predictive_Model!$C$22)*Predictive_Model!$D$22+((I1403-Predictive_Model!$B$23)/Predictive_Model!$C$23)*Predictive_Model!$D$23+((L1403-Predictive_Model!$B$24)/Predictive_Model!$C$24)*Predictive_Model!$D$24+((M1403-Predictive_Model!$B$25)/Predictive_Model!$C$25)*Predictive_Model!$D$25+IF(C1403="Male",Predictive_Model!$D$31,IF(C1403="Other",Predictive_Model!$D$32,0))+IF(D1403="Premium",Predictive_Model!$D$34,IF(D1403="Standard",Predictive_Model!$D$35,0))+IF(G1403="Asia",Predictive_Model!$D$37,IF(G1403="Europe",Predictive_Model!$D$38,IF(G1403="North America",Predictive_Model!$D$39,IF(G1403="Oceania",Predictive_Model!$D$40,IF(G1403="South America",Predictive_Model!$D$41,0)))))+IF(H1403="Laptop",Predictive_Model!$D$43,IF(H1403="Mobile",Predictive_Model!$D$44,IF(H1403="TV",Predictive_Model!$D$45,IF(H1403="Tablet",Predictive_Model!$D$46,0))))+IF(K1403="Crypto",Predictive_Model!$D$48,IF(K1403="Debit Card",Predictive_Model!$D$49,IF(K1403="Gift Card",Predictive_Model!$D$50,IF(K1403="PayPal",Predictive_Model!$D$51,0))))+IF(N1403="Comedy",Predictive_Model!$D$53,IF(N1403="Documentary",Predictive_Model!$D$54,IF(N1403="Drama",Predictive_Model!$D$55,IF(N1403="Horror",Predictive_Model!$D$56,IF(N1403="Romance",Predictive_Model!$D$57,IF(N1403="Sci-Fi",Predictive_Model!$D$58,0)))))))))</f>
        <v>7.11691927383237E-2</v>
      </c>
      <c r="V1403" s="3" t="str">
        <f t="shared" si="216"/>
        <v>Low</v>
      </c>
      <c r="W1403" s="6">
        <f t="shared" si="217"/>
        <v>1.2803337773624432</v>
      </c>
      <c r="X1403" s="3" t="str">
        <f t="shared" si="218"/>
        <v>Monitor</v>
      </c>
      <c r="Y1403" s="3" t="str">
        <f t="shared" si="219"/>
        <v>OK</v>
      </c>
    </row>
    <row r="1404" spans="1:25" x14ac:dyDescent="0.25">
      <c r="A1404" s="3" t="str">
        <f>Raw_Data!A1404</f>
        <v>19f96bab-f769-4ade-9add-63dd0769e499</v>
      </c>
      <c r="B1404" s="3">
        <f>Raw_Data!B1404</f>
        <v>55</v>
      </c>
      <c r="C1404" s="3" t="str">
        <f>Raw_Data!C1404</f>
        <v>Male</v>
      </c>
      <c r="D1404" s="3" t="str">
        <f>Raw_Data!D1404</f>
        <v>Basic</v>
      </c>
      <c r="E1404" s="3">
        <f>Raw_Data!E1404</f>
        <v>0.12</v>
      </c>
      <c r="F1404" s="3">
        <f>Raw_Data!F1404</f>
        <v>22</v>
      </c>
      <c r="G1404" s="3" t="str">
        <f>Raw_Data!G1404</f>
        <v>South America</v>
      </c>
      <c r="H1404" s="3" t="str">
        <f>Raw_Data!H1404</f>
        <v>Tablet</v>
      </c>
      <c r="I1404" s="3">
        <f>Raw_Data!I1404</f>
        <v>8.99</v>
      </c>
      <c r="J1404" s="3">
        <f>Raw_Data!J1404</f>
        <v>1</v>
      </c>
      <c r="K1404" s="3" t="str">
        <f>Raw_Data!K1404</f>
        <v>Debit Card</v>
      </c>
      <c r="L1404" s="3">
        <f>Raw_Data!L1404</f>
        <v>4</v>
      </c>
      <c r="M1404" s="3">
        <f>Raw_Data!M1404</f>
        <v>0.01</v>
      </c>
      <c r="N1404" s="3" t="str">
        <f>Raw_Data!N1404</f>
        <v>Comedy</v>
      </c>
      <c r="O1404" s="3" t="str">
        <f t="shared" si="210"/>
        <v>55-70</v>
      </c>
      <c r="P1404" s="3" t="str">
        <f t="shared" si="211"/>
        <v>&lt;10h</v>
      </c>
      <c r="Q1404" s="3" t="str">
        <f t="shared" si="212"/>
        <v>22-45d</v>
      </c>
      <c r="R1404" s="3" t="str">
        <f t="shared" si="213"/>
        <v>Medium</v>
      </c>
      <c r="S1404" s="3" t="str">
        <f t="shared" si="214"/>
        <v>Low</v>
      </c>
      <c r="T1404" s="3" t="str">
        <f t="shared" si="215"/>
        <v>Churned</v>
      </c>
      <c r="U1404" s="4">
        <f>1/(1+EXP(-(Predictive_Model!$B$5+((B1404-Predictive_Model!$B$20)/Predictive_Model!$C$20)*Predictive_Model!$D$20+((E1404-Predictive_Model!$B$21)/Predictive_Model!$C$21)*Predictive_Model!$D$21+((F1404-Predictive_Model!$B$22)/Predictive_Model!$C$22)*Predictive_Model!$D$22+((I1404-Predictive_Model!$B$23)/Predictive_Model!$C$23)*Predictive_Model!$D$23+((L1404-Predictive_Model!$B$24)/Predictive_Model!$C$24)*Predictive_Model!$D$24+((M1404-Predictive_Model!$B$25)/Predictive_Model!$C$25)*Predictive_Model!$D$25+IF(C1404="Male",Predictive_Model!$D$31,IF(C1404="Other",Predictive_Model!$D$32,0))+IF(D1404="Premium",Predictive_Model!$D$34,IF(D1404="Standard",Predictive_Model!$D$35,0))+IF(G1404="Asia",Predictive_Model!$D$37,IF(G1404="Europe",Predictive_Model!$D$38,IF(G1404="North America",Predictive_Model!$D$39,IF(G1404="Oceania",Predictive_Model!$D$40,IF(G1404="South America",Predictive_Model!$D$41,0)))))+IF(H1404="Laptop",Predictive_Model!$D$43,IF(H1404="Mobile",Predictive_Model!$D$44,IF(H1404="TV",Predictive_Model!$D$45,IF(H1404="Tablet",Predictive_Model!$D$46,0))))+IF(K1404="Crypto",Predictive_Model!$D$48,IF(K1404="Debit Card",Predictive_Model!$D$49,IF(K1404="Gift Card",Predictive_Model!$D$50,IF(K1404="PayPal",Predictive_Model!$D$51,0))))+IF(N1404="Comedy",Predictive_Model!$D$53,IF(N1404="Documentary",Predictive_Model!$D$54,IF(N1404="Drama",Predictive_Model!$D$55,IF(N1404="Horror",Predictive_Model!$D$56,IF(N1404="Romance",Predictive_Model!$D$57,IF(N1404="Sci-Fi",Predictive_Model!$D$58,0)))))))))</f>
        <v>0.99816025955399557</v>
      </c>
      <c r="V1404" s="3" t="str">
        <f t="shared" si="216"/>
        <v>Critical</v>
      </c>
      <c r="W1404" s="6">
        <f t="shared" si="217"/>
        <v>8.99</v>
      </c>
      <c r="X1404" s="3" t="str">
        <f t="shared" si="218"/>
        <v>Priority 2</v>
      </c>
      <c r="Y1404" s="3" t="str">
        <f t="shared" si="219"/>
        <v>OK</v>
      </c>
    </row>
    <row r="1405" spans="1:25" x14ac:dyDescent="0.25">
      <c r="A1405" s="3" t="str">
        <f>Raw_Data!A1405</f>
        <v>b586e701-6744-4a21-a4c4-2a434139d2ed</v>
      </c>
      <c r="B1405" s="3">
        <f>Raw_Data!B1405</f>
        <v>47</v>
      </c>
      <c r="C1405" s="3" t="str">
        <f>Raw_Data!C1405</f>
        <v>Other</v>
      </c>
      <c r="D1405" s="3" t="str">
        <f>Raw_Data!D1405</f>
        <v>Standard</v>
      </c>
      <c r="E1405" s="3">
        <f>Raw_Data!E1405</f>
        <v>10.82</v>
      </c>
      <c r="F1405" s="3">
        <f>Raw_Data!F1405</f>
        <v>51</v>
      </c>
      <c r="G1405" s="3" t="str">
        <f>Raw_Data!G1405</f>
        <v>Europe</v>
      </c>
      <c r="H1405" s="3" t="str">
        <f>Raw_Data!H1405</f>
        <v>Mobile</v>
      </c>
      <c r="I1405" s="3">
        <f>Raw_Data!I1405</f>
        <v>13.99</v>
      </c>
      <c r="J1405" s="3">
        <f>Raw_Data!J1405</f>
        <v>1</v>
      </c>
      <c r="K1405" s="3" t="str">
        <f>Raw_Data!K1405</f>
        <v>Credit Card</v>
      </c>
      <c r="L1405" s="3">
        <f>Raw_Data!L1405</f>
        <v>2</v>
      </c>
      <c r="M1405" s="3">
        <f>Raw_Data!M1405</f>
        <v>0.21</v>
      </c>
      <c r="N1405" s="3" t="str">
        <f>Raw_Data!N1405</f>
        <v>Comedy</v>
      </c>
      <c r="O1405" s="3" t="str">
        <f t="shared" si="210"/>
        <v>45-54</v>
      </c>
      <c r="P1405" s="3" t="str">
        <f t="shared" si="211"/>
        <v>10-24h</v>
      </c>
      <c r="Q1405" s="3" t="str">
        <f t="shared" si="212"/>
        <v>46-60d</v>
      </c>
      <c r="R1405" s="3" t="str">
        <f t="shared" si="213"/>
        <v>Medium</v>
      </c>
      <c r="S1405" s="3" t="str">
        <f t="shared" si="214"/>
        <v>Mid</v>
      </c>
      <c r="T1405" s="3" t="str">
        <f t="shared" si="215"/>
        <v>Churned</v>
      </c>
      <c r="U1405" s="4">
        <f>1/(1+EXP(-(Predictive_Model!$B$5+((B1405-Predictive_Model!$B$20)/Predictive_Model!$C$20)*Predictive_Model!$D$20+((E1405-Predictive_Model!$B$21)/Predictive_Model!$C$21)*Predictive_Model!$D$21+((F1405-Predictive_Model!$B$22)/Predictive_Model!$C$22)*Predictive_Model!$D$22+((I1405-Predictive_Model!$B$23)/Predictive_Model!$C$23)*Predictive_Model!$D$23+((L1405-Predictive_Model!$B$24)/Predictive_Model!$C$24)*Predictive_Model!$D$24+((M1405-Predictive_Model!$B$25)/Predictive_Model!$C$25)*Predictive_Model!$D$25+IF(C1405="Male",Predictive_Model!$D$31,IF(C1405="Other",Predictive_Model!$D$32,0))+IF(D1405="Premium",Predictive_Model!$D$34,IF(D1405="Standard",Predictive_Model!$D$35,0))+IF(G1405="Asia",Predictive_Model!$D$37,IF(G1405="Europe",Predictive_Model!$D$38,IF(G1405="North America",Predictive_Model!$D$39,IF(G1405="Oceania",Predictive_Model!$D$40,IF(G1405="South America",Predictive_Model!$D$41,0)))))+IF(H1405="Laptop",Predictive_Model!$D$43,IF(H1405="Mobile",Predictive_Model!$D$44,IF(H1405="TV",Predictive_Model!$D$45,IF(H1405="Tablet",Predictive_Model!$D$46,0))))+IF(K1405="Crypto",Predictive_Model!$D$48,IF(K1405="Debit Card",Predictive_Model!$D$49,IF(K1405="Gift Card",Predictive_Model!$D$50,IF(K1405="PayPal",Predictive_Model!$D$51,0))))+IF(N1405="Comedy",Predictive_Model!$D$53,IF(N1405="Documentary",Predictive_Model!$D$54,IF(N1405="Drama",Predictive_Model!$D$55,IF(N1405="Horror",Predictive_Model!$D$56,IF(N1405="Romance",Predictive_Model!$D$57,IF(N1405="Sci-Fi",Predictive_Model!$D$58,0)))))))))</f>
        <v>0.99925366487566991</v>
      </c>
      <c r="V1405" s="3" t="str">
        <f t="shared" si="216"/>
        <v>Critical</v>
      </c>
      <c r="W1405" s="6">
        <f t="shared" si="217"/>
        <v>13.99</v>
      </c>
      <c r="X1405" s="3" t="str">
        <f t="shared" si="218"/>
        <v>Priority 2</v>
      </c>
      <c r="Y1405" s="3" t="str">
        <f t="shared" si="219"/>
        <v>OK</v>
      </c>
    </row>
    <row r="1406" spans="1:25" x14ac:dyDescent="0.25">
      <c r="A1406" s="3" t="str">
        <f>Raw_Data!A1406</f>
        <v>2b17d2bf-926e-4ebf-a591-a9966eed3815</v>
      </c>
      <c r="B1406" s="3">
        <f>Raw_Data!B1406</f>
        <v>47</v>
      </c>
      <c r="C1406" s="3" t="str">
        <f>Raw_Data!C1406</f>
        <v>Male</v>
      </c>
      <c r="D1406" s="3" t="str">
        <f>Raw_Data!D1406</f>
        <v>Premium</v>
      </c>
      <c r="E1406" s="3">
        <f>Raw_Data!E1406</f>
        <v>2.57</v>
      </c>
      <c r="F1406" s="3">
        <f>Raw_Data!F1406</f>
        <v>60</v>
      </c>
      <c r="G1406" s="3" t="str">
        <f>Raw_Data!G1406</f>
        <v>South America</v>
      </c>
      <c r="H1406" s="3" t="str">
        <f>Raw_Data!H1406</f>
        <v>TV</v>
      </c>
      <c r="I1406" s="3">
        <f>Raw_Data!I1406</f>
        <v>17.989999999999998</v>
      </c>
      <c r="J1406" s="3">
        <f>Raw_Data!J1406</f>
        <v>1</v>
      </c>
      <c r="K1406" s="3" t="str">
        <f>Raw_Data!K1406</f>
        <v>Gift Card</v>
      </c>
      <c r="L1406" s="3">
        <f>Raw_Data!L1406</f>
        <v>3</v>
      </c>
      <c r="M1406" s="3">
        <f>Raw_Data!M1406</f>
        <v>0.04</v>
      </c>
      <c r="N1406" s="3" t="str">
        <f>Raw_Data!N1406</f>
        <v>Action</v>
      </c>
      <c r="O1406" s="3" t="str">
        <f t="shared" si="210"/>
        <v>45-54</v>
      </c>
      <c r="P1406" s="3" t="str">
        <f t="shared" si="211"/>
        <v>&lt;10h</v>
      </c>
      <c r="Q1406" s="3" t="str">
        <f t="shared" si="212"/>
        <v>46-60d</v>
      </c>
      <c r="R1406" s="3" t="str">
        <f t="shared" si="213"/>
        <v>Low</v>
      </c>
      <c r="S1406" s="3" t="str">
        <f t="shared" si="214"/>
        <v>High</v>
      </c>
      <c r="T1406" s="3" t="str">
        <f t="shared" si="215"/>
        <v>Churned</v>
      </c>
      <c r="U1406" s="4">
        <f>1/(1+EXP(-(Predictive_Model!$B$5+((B1406-Predictive_Model!$B$20)/Predictive_Model!$C$20)*Predictive_Model!$D$20+((E1406-Predictive_Model!$B$21)/Predictive_Model!$C$21)*Predictive_Model!$D$21+((F1406-Predictive_Model!$B$22)/Predictive_Model!$C$22)*Predictive_Model!$D$22+((I1406-Predictive_Model!$B$23)/Predictive_Model!$C$23)*Predictive_Model!$D$23+((L1406-Predictive_Model!$B$24)/Predictive_Model!$C$24)*Predictive_Model!$D$24+((M1406-Predictive_Model!$B$25)/Predictive_Model!$C$25)*Predictive_Model!$D$25+IF(C1406="Male",Predictive_Model!$D$31,IF(C1406="Other",Predictive_Model!$D$32,0))+IF(D1406="Premium",Predictive_Model!$D$34,IF(D1406="Standard",Predictive_Model!$D$35,0))+IF(G1406="Asia",Predictive_Model!$D$37,IF(G1406="Europe",Predictive_Model!$D$38,IF(G1406="North America",Predictive_Model!$D$39,IF(G1406="Oceania",Predictive_Model!$D$40,IF(G1406="South America",Predictive_Model!$D$41,0)))))+IF(H1406="Laptop",Predictive_Model!$D$43,IF(H1406="Mobile",Predictive_Model!$D$44,IF(H1406="TV",Predictive_Model!$D$45,IF(H1406="Tablet",Predictive_Model!$D$46,0))))+IF(K1406="Crypto",Predictive_Model!$D$48,IF(K1406="Debit Card",Predictive_Model!$D$49,IF(K1406="Gift Card",Predictive_Model!$D$50,IF(K1406="PayPal",Predictive_Model!$D$51,0))))+IF(N1406="Comedy",Predictive_Model!$D$53,IF(N1406="Documentary",Predictive_Model!$D$54,IF(N1406="Drama",Predictive_Model!$D$55,IF(N1406="Horror",Predictive_Model!$D$56,IF(N1406="Romance",Predictive_Model!$D$57,IF(N1406="Sci-Fi",Predictive_Model!$D$58,0)))))))))</f>
        <v>0.99932595426499027</v>
      </c>
      <c r="V1406" s="3" t="str">
        <f t="shared" si="216"/>
        <v>Critical</v>
      </c>
      <c r="W1406" s="6">
        <f t="shared" si="217"/>
        <v>17.989999999999998</v>
      </c>
      <c r="X1406" s="3" t="str">
        <f t="shared" si="218"/>
        <v>Priority 1</v>
      </c>
      <c r="Y1406" s="3" t="str">
        <f t="shared" si="219"/>
        <v>OK</v>
      </c>
    </row>
    <row r="1407" spans="1:25" x14ac:dyDescent="0.25">
      <c r="A1407" s="3" t="str">
        <f>Raw_Data!A1407</f>
        <v>17ec48bb-58d9-4be7-a2d5-ad5f1bd26c9b</v>
      </c>
      <c r="B1407" s="3">
        <f>Raw_Data!B1407</f>
        <v>36</v>
      </c>
      <c r="C1407" s="3" t="str">
        <f>Raw_Data!C1407</f>
        <v>Other</v>
      </c>
      <c r="D1407" s="3" t="str">
        <f>Raw_Data!D1407</f>
        <v>Premium</v>
      </c>
      <c r="E1407" s="3">
        <f>Raw_Data!E1407</f>
        <v>2.85</v>
      </c>
      <c r="F1407" s="3">
        <f>Raw_Data!F1407</f>
        <v>15</v>
      </c>
      <c r="G1407" s="3" t="str">
        <f>Raw_Data!G1407</f>
        <v>Africa</v>
      </c>
      <c r="H1407" s="3" t="str">
        <f>Raw_Data!H1407</f>
        <v>Tablet</v>
      </c>
      <c r="I1407" s="3">
        <f>Raw_Data!I1407</f>
        <v>17.989999999999998</v>
      </c>
      <c r="J1407" s="3">
        <f>Raw_Data!J1407</f>
        <v>1</v>
      </c>
      <c r="K1407" s="3" t="str">
        <f>Raw_Data!K1407</f>
        <v>PayPal</v>
      </c>
      <c r="L1407" s="3">
        <f>Raw_Data!L1407</f>
        <v>3</v>
      </c>
      <c r="M1407" s="3">
        <f>Raw_Data!M1407</f>
        <v>0.18</v>
      </c>
      <c r="N1407" s="3" t="str">
        <f>Raw_Data!N1407</f>
        <v>Comedy</v>
      </c>
      <c r="O1407" s="3" t="str">
        <f t="shared" si="210"/>
        <v>35-44</v>
      </c>
      <c r="P1407" s="3" t="str">
        <f t="shared" si="211"/>
        <v>&lt;10h</v>
      </c>
      <c r="Q1407" s="3" t="str">
        <f t="shared" si="212"/>
        <v>8-21d</v>
      </c>
      <c r="R1407" s="3" t="str">
        <f t="shared" si="213"/>
        <v>Medium</v>
      </c>
      <c r="S1407" s="3" t="str">
        <f t="shared" si="214"/>
        <v>High</v>
      </c>
      <c r="T1407" s="3" t="str">
        <f t="shared" si="215"/>
        <v>Churned</v>
      </c>
      <c r="U1407" s="4">
        <f>1/(1+EXP(-(Predictive_Model!$B$5+((B1407-Predictive_Model!$B$20)/Predictive_Model!$C$20)*Predictive_Model!$D$20+((E1407-Predictive_Model!$B$21)/Predictive_Model!$C$21)*Predictive_Model!$D$21+((F1407-Predictive_Model!$B$22)/Predictive_Model!$C$22)*Predictive_Model!$D$22+((I1407-Predictive_Model!$B$23)/Predictive_Model!$C$23)*Predictive_Model!$D$23+((L1407-Predictive_Model!$B$24)/Predictive_Model!$C$24)*Predictive_Model!$D$24+((M1407-Predictive_Model!$B$25)/Predictive_Model!$C$25)*Predictive_Model!$D$25+IF(C1407="Male",Predictive_Model!$D$31,IF(C1407="Other",Predictive_Model!$D$32,0))+IF(D1407="Premium",Predictive_Model!$D$34,IF(D1407="Standard",Predictive_Model!$D$35,0))+IF(G1407="Asia",Predictive_Model!$D$37,IF(G1407="Europe",Predictive_Model!$D$38,IF(G1407="North America",Predictive_Model!$D$39,IF(G1407="Oceania",Predictive_Model!$D$40,IF(G1407="South America",Predictive_Model!$D$41,0)))))+IF(H1407="Laptop",Predictive_Model!$D$43,IF(H1407="Mobile",Predictive_Model!$D$44,IF(H1407="TV",Predictive_Model!$D$45,IF(H1407="Tablet",Predictive_Model!$D$46,0))))+IF(K1407="Crypto",Predictive_Model!$D$48,IF(K1407="Debit Card",Predictive_Model!$D$49,IF(K1407="Gift Card",Predictive_Model!$D$50,IF(K1407="PayPal",Predictive_Model!$D$51,0))))+IF(N1407="Comedy",Predictive_Model!$D$53,IF(N1407="Documentary",Predictive_Model!$D$54,IF(N1407="Drama",Predictive_Model!$D$55,IF(N1407="Horror",Predictive_Model!$D$56,IF(N1407="Romance",Predictive_Model!$D$57,IF(N1407="Sci-Fi",Predictive_Model!$D$58,0)))))))))</f>
        <v>0.89035130697883968</v>
      </c>
      <c r="V1407" s="3" t="str">
        <f t="shared" si="216"/>
        <v>Critical</v>
      </c>
      <c r="W1407" s="6">
        <f t="shared" si="217"/>
        <v>17.989999999999998</v>
      </c>
      <c r="X1407" s="3" t="str">
        <f t="shared" si="218"/>
        <v>Priority 1</v>
      </c>
      <c r="Y1407" s="3" t="str">
        <f t="shared" si="219"/>
        <v>OK</v>
      </c>
    </row>
    <row r="1408" spans="1:25" x14ac:dyDescent="0.25">
      <c r="A1408" s="3" t="str">
        <f>Raw_Data!A1408</f>
        <v>c4eb2f57-2a9b-405b-b686-e34aa4c1ba65</v>
      </c>
      <c r="B1408" s="3">
        <f>Raw_Data!B1408</f>
        <v>70</v>
      </c>
      <c r="C1408" s="3" t="str">
        <f>Raw_Data!C1408</f>
        <v>Other</v>
      </c>
      <c r="D1408" s="3" t="str">
        <f>Raw_Data!D1408</f>
        <v>Premium</v>
      </c>
      <c r="E1408" s="3">
        <f>Raw_Data!E1408</f>
        <v>8.6</v>
      </c>
      <c r="F1408" s="3">
        <f>Raw_Data!F1408</f>
        <v>37</v>
      </c>
      <c r="G1408" s="3" t="str">
        <f>Raw_Data!G1408</f>
        <v>Africa</v>
      </c>
      <c r="H1408" s="3" t="str">
        <f>Raw_Data!H1408</f>
        <v>Desktop</v>
      </c>
      <c r="I1408" s="3">
        <f>Raw_Data!I1408</f>
        <v>17.989999999999998</v>
      </c>
      <c r="J1408" s="3">
        <f>Raw_Data!J1408</f>
        <v>1</v>
      </c>
      <c r="K1408" s="3" t="str">
        <f>Raw_Data!K1408</f>
        <v>Crypto</v>
      </c>
      <c r="L1408" s="3">
        <f>Raw_Data!L1408</f>
        <v>3</v>
      </c>
      <c r="M1408" s="3">
        <f>Raw_Data!M1408</f>
        <v>0.23</v>
      </c>
      <c r="N1408" s="3" t="str">
        <f>Raw_Data!N1408</f>
        <v>Documentary</v>
      </c>
      <c r="O1408" s="3" t="str">
        <f t="shared" si="210"/>
        <v>55-70</v>
      </c>
      <c r="P1408" s="3" t="str">
        <f t="shared" si="211"/>
        <v>&lt;10h</v>
      </c>
      <c r="Q1408" s="3" t="str">
        <f t="shared" si="212"/>
        <v>22-45d</v>
      </c>
      <c r="R1408" s="3" t="str">
        <f t="shared" si="213"/>
        <v>Medium</v>
      </c>
      <c r="S1408" s="3" t="str">
        <f t="shared" si="214"/>
        <v>High</v>
      </c>
      <c r="T1408" s="3" t="str">
        <f t="shared" si="215"/>
        <v>Churned</v>
      </c>
      <c r="U1408" s="4">
        <f>1/(1+EXP(-(Predictive_Model!$B$5+((B1408-Predictive_Model!$B$20)/Predictive_Model!$C$20)*Predictive_Model!$D$20+((E1408-Predictive_Model!$B$21)/Predictive_Model!$C$21)*Predictive_Model!$D$21+((F1408-Predictive_Model!$B$22)/Predictive_Model!$C$22)*Predictive_Model!$D$22+((I1408-Predictive_Model!$B$23)/Predictive_Model!$C$23)*Predictive_Model!$D$23+((L1408-Predictive_Model!$B$24)/Predictive_Model!$C$24)*Predictive_Model!$D$24+((M1408-Predictive_Model!$B$25)/Predictive_Model!$C$25)*Predictive_Model!$D$25+IF(C1408="Male",Predictive_Model!$D$31,IF(C1408="Other",Predictive_Model!$D$32,0))+IF(D1408="Premium",Predictive_Model!$D$34,IF(D1408="Standard",Predictive_Model!$D$35,0))+IF(G1408="Asia",Predictive_Model!$D$37,IF(G1408="Europe",Predictive_Model!$D$38,IF(G1408="North America",Predictive_Model!$D$39,IF(G1408="Oceania",Predictive_Model!$D$40,IF(G1408="South America",Predictive_Model!$D$41,0)))))+IF(H1408="Laptop",Predictive_Model!$D$43,IF(H1408="Mobile",Predictive_Model!$D$44,IF(H1408="TV",Predictive_Model!$D$45,IF(H1408="Tablet",Predictive_Model!$D$46,0))))+IF(K1408="Crypto",Predictive_Model!$D$48,IF(K1408="Debit Card",Predictive_Model!$D$49,IF(K1408="Gift Card",Predictive_Model!$D$50,IF(K1408="PayPal",Predictive_Model!$D$51,0))))+IF(N1408="Comedy",Predictive_Model!$D$53,IF(N1408="Documentary",Predictive_Model!$D$54,IF(N1408="Drama",Predictive_Model!$D$55,IF(N1408="Horror",Predictive_Model!$D$56,IF(N1408="Romance",Predictive_Model!$D$57,IF(N1408="Sci-Fi",Predictive_Model!$D$58,0)))))))))</f>
        <v>0.85932931501605092</v>
      </c>
      <c r="V1408" s="3" t="str">
        <f t="shared" si="216"/>
        <v>Critical</v>
      </c>
      <c r="W1408" s="6">
        <f t="shared" si="217"/>
        <v>17.989999999999998</v>
      </c>
      <c r="X1408" s="3" t="str">
        <f t="shared" si="218"/>
        <v>Priority 1</v>
      </c>
      <c r="Y1408" s="3" t="str">
        <f t="shared" si="219"/>
        <v>OK</v>
      </c>
    </row>
    <row r="1409" spans="1:25" x14ac:dyDescent="0.25">
      <c r="A1409" s="3" t="str">
        <f>Raw_Data!A1409</f>
        <v>71231f4a-6054-4c64-8499-31766c837b61</v>
      </c>
      <c r="B1409" s="3">
        <f>Raw_Data!B1409</f>
        <v>51</v>
      </c>
      <c r="C1409" s="3" t="str">
        <f>Raw_Data!C1409</f>
        <v>Female</v>
      </c>
      <c r="D1409" s="3" t="str">
        <f>Raw_Data!D1409</f>
        <v>Premium</v>
      </c>
      <c r="E1409" s="3">
        <f>Raw_Data!E1409</f>
        <v>8.34</v>
      </c>
      <c r="F1409" s="3">
        <f>Raw_Data!F1409</f>
        <v>32</v>
      </c>
      <c r="G1409" s="3" t="str">
        <f>Raw_Data!G1409</f>
        <v>Asia</v>
      </c>
      <c r="H1409" s="3" t="str">
        <f>Raw_Data!H1409</f>
        <v>TV</v>
      </c>
      <c r="I1409" s="3">
        <f>Raw_Data!I1409</f>
        <v>17.989999999999998</v>
      </c>
      <c r="J1409" s="3">
        <f>Raw_Data!J1409</f>
        <v>1</v>
      </c>
      <c r="K1409" s="3" t="str">
        <f>Raw_Data!K1409</f>
        <v>Crypto</v>
      </c>
      <c r="L1409" s="3">
        <f>Raw_Data!L1409</f>
        <v>2</v>
      </c>
      <c r="M1409" s="3">
        <f>Raw_Data!M1409</f>
        <v>0.25</v>
      </c>
      <c r="N1409" s="3" t="str">
        <f>Raw_Data!N1409</f>
        <v>Romance</v>
      </c>
      <c r="O1409" s="3" t="str">
        <f t="shared" si="210"/>
        <v>45-54</v>
      </c>
      <c r="P1409" s="3" t="str">
        <f t="shared" si="211"/>
        <v>&lt;10h</v>
      </c>
      <c r="Q1409" s="3" t="str">
        <f t="shared" si="212"/>
        <v>22-45d</v>
      </c>
      <c r="R1409" s="3" t="str">
        <f t="shared" si="213"/>
        <v>Medium</v>
      </c>
      <c r="S1409" s="3" t="str">
        <f t="shared" si="214"/>
        <v>High</v>
      </c>
      <c r="T1409" s="3" t="str">
        <f t="shared" si="215"/>
        <v>Churned</v>
      </c>
      <c r="U1409" s="4">
        <f>1/(1+EXP(-(Predictive_Model!$B$5+((B1409-Predictive_Model!$B$20)/Predictive_Model!$C$20)*Predictive_Model!$D$20+((E1409-Predictive_Model!$B$21)/Predictive_Model!$C$21)*Predictive_Model!$D$21+((F1409-Predictive_Model!$B$22)/Predictive_Model!$C$22)*Predictive_Model!$D$22+((I1409-Predictive_Model!$B$23)/Predictive_Model!$C$23)*Predictive_Model!$D$23+((L1409-Predictive_Model!$B$24)/Predictive_Model!$C$24)*Predictive_Model!$D$24+((M1409-Predictive_Model!$B$25)/Predictive_Model!$C$25)*Predictive_Model!$D$25+IF(C1409="Male",Predictive_Model!$D$31,IF(C1409="Other",Predictive_Model!$D$32,0))+IF(D1409="Premium",Predictive_Model!$D$34,IF(D1409="Standard",Predictive_Model!$D$35,0))+IF(G1409="Asia",Predictive_Model!$D$37,IF(G1409="Europe",Predictive_Model!$D$38,IF(G1409="North America",Predictive_Model!$D$39,IF(G1409="Oceania",Predictive_Model!$D$40,IF(G1409="South America",Predictive_Model!$D$41,0)))))+IF(H1409="Laptop",Predictive_Model!$D$43,IF(H1409="Mobile",Predictive_Model!$D$44,IF(H1409="TV",Predictive_Model!$D$45,IF(H1409="Tablet",Predictive_Model!$D$46,0))))+IF(K1409="Crypto",Predictive_Model!$D$48,IF(K1409="Debit Card",Predictive_Model!$D$49,IF(K1409="Gift Card",Predictive_Model!$D$50,IF(K1409="PayPal",Predictive_Model!$D$51,0))))+IF(N1409="Comedy",Predictive_Model!$D$53,IF(N1409="Documentary",Predictive_Model!$D$54,IF(N1409="Drama",Predictive_Model!$D$55,IF(N1409="Horror",Predictive_Model!$D$56,IF(N1409="Romance",Predictive_Model!$D$57,IF(N1409="Sci-Fi",Predictive_Model!$D$58,0)))))))))</f>
        <v>0.85140361951031052</v>
      </c>
      <c r="V1409" s="3" t="str">
        <f t="shared" si="216"/>
        <v>Critical</v>
      </c>
      <c r="W1409" s="6">
        <f t="shared" si="217"/>
        <v>17.989999999999998</v>
      </c>
      <c r="X1409" s="3" t="str">
        <f t="shared" si="218"/>
        <v>Priority 1</v>
      </c>
      <c r="Y1409" s="3" t="str">
        <f t="shared" si="219"/>
        <v>OK</v>
      </c>
    </row>
    <row r="1410" spans="1:25" x14ac:dyDescent="0.25">
      <c r="A1410" s="3" t="str">
        <f>Raw_Data!A1410</f>
        <v>acbe95b8-be8f-459a-b0e1-2e9f99755a77</v>
      </c>
      <c r="B1410" s="3">
        <f>Raw_Data!B1410</f>
        <v>48</v>
      </c>
      <c r="C1410" s="3" t="str">
        <f>Raw_Data!C1410</f>
        <v>Male</v>
      </c>
      <c r="D1410" s="3" t="str">
        <f>Raw_Data!D1410</f>
        <v>Standard</v>
      </c>
      <c r="E1410" s="3">
        <f>Raw_Data!E1410</f>
        <v>20.69</v>
      </c>
      <c r="F1410" s="3">
        <f>Raw_Data!F1410</f>
        <v>43</v>
      </c>
      <c r="G1410" s="3" t="str">
        <f>Raw_Data!G1410</f>
        <v>Africa</v>
      </c>
      <c r="H1410" s="3" t="str">
        <f>Raw_Data!H1410</f>
        <v>Laptop</v>
      </c>
      <c r="I1410" s="3">
        <f>Raw_Data!I1410</f>
        <v>13.99</v>
      </c>
      <c r="J1410" s="3">
        <f>Raw_Data!J1410</f>
        <v>0</v>
      </c>
      <c r="K1410" s="3" t="str">
        <f>Raw_Data!K1410</f>
        <v>Credit Card</v>
      </c>
      <c r="L1410" s="3">
        <f>Raw_Data!L1410</f>
        <v>2</v>
      </c>
      <c r="M1410" s="3">
        <f>Raw_Data!M1410</f>
        <v>0.47</v>
      </c>
      <c r="N1410" s="3" t="str">
        <f>Raw_Data!N1410</f>
        <v>Action</v>
      </c>
      <c r="O1410" s="3" t="str">
        <f t="shared" si="210"/>
        <v>45-54</v>
      </c>
      <c r="P1410" s="3" t="str">
        <f t="shared" si="211"/>
        <v>10-24h</v>
      </c>
      <c r="Q1410" s="3" t="str">
        <f t="shared" si="212"/>
        <v>22-45d</v>
      </c>
      <c r="R1410" s="3" t="str">
        <f t="shared" si="213"/>
        <v>Medium</v>
      </c>
      <c r="S1410" s="3" t="str">
        <f t="shared" si="214"/>
        <v>Mid</v>
      </c>
      <c r="T1410" s="3" t="str">
        <f t="shared" si="215"/>
        <v>Active</v>
      </c>
      <c r="U1410" s="4">
        <f>1/(1+EXP(-(Predictive_Model!$B$5+((B1410-Predictive_Model!$B$20)/Predictive_Model!$C$20)*Predictive_Model!$D$20+((E1410-Predictive_Model!$B$21)/Predictive_Model!$C$21)*Predictive_Model!$D$21+((F1410-Predictive_Model!$B$22)/Predictive_Model!$C$22)*Predictive_Model!$D$22+((I1410-Predictive_Model!$B$23)/Predictive_Model!$C$23)*Predictive_Model!$D$23+((L1410-Predictive_Model!$B$24)/Predictive_Model!$C$24)*Predictive_Model!$D$24+((M1410-Predictive_Model!$B$25)/Predictive_Model!$C$25)*Predictive_Model!$D$25+IF(C1410="Male",Predictive_Model!$D$31,IF(C1410="Other",Predictive_Model!$D$32,0))+IF(D1410="Premium",Predictive_Model!$D$34,IF(D1410="Standard",Predictive_Model!$D$35,0))+IF(G1410="Asia",Predictive_Model!$D$37,IF(G1410="Europe",Predictive_Model!$D$38,IF(G1410="North America",Predictive_Model!$D$39,IF(G1410="Oceania",Predictive_Model!$D$40,IF(G1410="South America",Predictive_Model!$D$41,0)))))+IF(H1410="Laptop",Predictive_Model!$D$43,IF(H1410="Mobile",Predictive_Model!$D$44,IF(H1410="TV",Predictive_Model!$D$45,IF(H1410="Tablet",Predictive_Model!$D$46,0))))+IF(K1410="Crypto",Predictive_Model!$D$48,IF(K1410="Debit Card",Predictive_Model!$D$49,IF(K1410="Gift Card",Predictive_Model!$D$50,IF(K1410="PayPal",Predictive_Model!$D$51,0))))+IF(N1410="Comedy",Predictive_Model!$D$53,IF(N1410="Documentary",Predictive_Model!$D$54,IF(N1410="Drama",Predictive_Model!$D$55,IF(N1410="Horror",Predictive_Model!$D$56,IF(N1410="Romance",Predictive_Model!$D$57,IF(N1410="Sci-Fi",Predictive_Model!$D$58,0)))))))))</f>
        <v>0.72094032021691201</v>
      </c>
      <c r="V1410" s="3" t="str">
        <f t="shared" si="216"/>
        <v>High</v>
      </c>
      <c r="W1410" s="6">
        <f t="shared" si="217"/>
        <v>10.0859550798346</v>
      </c>
      <c r="X1410" s="3" t="str">
        <f t="shared" si="218"/>
        <v>Priority 2</v>
      </c>
      <c r="Y1410" s="3" t="str">
        <f t="shared" si="219"/>
        <v>OK</v>
      </c>
    </row>
    <row r="1411" spans="1:25" x14ac:dyDescent="0.25">
      <c r="A1411" s="3" t="str">
        <f>Raw_Data!A1411</f>
        <v>0a6816a7-f888-47b3-84f4-937bcd1a9023</v>
      </c>
      <c r="B1411" s="3">
        <f>Raw_Data!B1411</f>
        <v>39</v>
      </c>
      <c r="C1411" s="3" t="str">
        <f>Raw_Data!C1411</f>
        <v>Other</v>
      </c>
      <c r="D1411" s="3" t="str">
        <f>Raw_Data!D1411</f>
        <v>Premium</v>
      </c>
      <c r="E1411" s="3">
        <f>Raw_Data!E1411</f>
        <v>13.49</v>
      </c>
      <c r="F1411" s="3">
        <f>Raw_Data!F1411</f>
        <v>21</v>
      </c>
      <c r="G1411" s="3" t="str">
        <f>Raw_Data!G1411</f>
        <v>South America</v>
      </c>
      <c r="H1411" s="3" t="str">
        <f>Raw_Data!H1411</f>
        <v>Tablet</v>
      </c>
      <c r="I1411" s="3">
        <f>Raw_Data!I1411</f>
        <v>17.989999999999998</v>
      </c>
      <c r="J1411" s="3">
        <f>Raw_Data!J1411</f>
        <v>0</v>
      </c>
      <c r="K1411" s="3" t="str">
        <f>Raw_Data!K1411</f>
        <v>Credit Card</v>
      </c>
      <c r="L1411" s="3">
        <f>Raw_Data!L1411</f>
        <v>4</v>
      </c>
      <c r="M1411" s="3">
        <f>Raw_Data!M1411</f>
        <v>0.61</v>
      </c>
      <c r="N1411" s="3" t="str">
        <f>Raw_Data!N1411</f>
        <v>Drama</v>
      </c>
      <c r="O1411" s="3" t="str">
        <f t="shared" si="210"/>
        <v>35-44</v>
      </c>
      <c r="P1411" s="3" t="str">
        <f t="shared" si="211"/>
        <v>10-24h</v>
      </c>
      <c r="Q1411" s="3" t="str">
        <f t="shared" si="212"/>
        <v>8-21d</v>
      </c>
      <c r="R1411" s="3" t="str">
        <f t="shared" si="213"/>
        <v>Medium</v>
      </c>
      <c r="S1411" s="3" t="str">
        <f t="shared" si="214"/>
        <v>High</v>
      </c>
      <c r="T1411" s="3" t="str">
        <f t="shared" si="215"/>
        <v>Active</v>
      </c>
      <c r="U1411" s="4">
        <f>1/(1+EXP(-(Predictive_Model!$B$5+((B1411-Predictive_Model!$B$20)/Predictive_Model!$C$20)*Predictive_Model!$D$20+((E1411-Predictive_Model!$B$21)/Predictive_Model!$C$21)*Predictive_Model!$D$21+((F1411-Predictive_Model!$B$22)/Predictive_Model!$C$22)*Predictive_Model!$D$22+((I1411-Predictive_Model!$B$23)/Predictive_Model!$C$23)*Predictive_Model!$D$23+((L1411-Predictive_Model!$B$24)/Predictive_Model!$C$24)*Predictive_Model!$D$24+((M1411-Predictive_Model!$B$25)/Predictive_Model!$C$25)*Predictive_Model!$D$25+IF(C1411="Male",Predictive_Model!$D$31,IF(C1411="Other",Predictive_Model!$D$32,0))+IF(D1411="Premium",Predictive_Model!$D$34,IF(D1411="Standard",Predictive_Model!$D$35,0))+IF(G1411="Asia",Predictive_Model!$D$37,IF(G1411="Europe",Predictive_Model!$D$38,IF(G1411="North America",Predictive_Model!$D$39,IF(G1411="Oceania",Predictive_Model!$D$40,IF(G1411="South America",Predictive_Model!$D$41,0)))))+IF(H1411="Laptop",Predictive_Model!$D$43,IF(H1411="Mobile",Predictive_Model!$D$44,IF(H1411="TV",Predictive_Model!$D$45,IF(H1411="Tablet",Predictive_Model!$D$46,0))))+IF(K1411="Crypto",Predictive_Model!$D$48,IF(K1411="Debit Card",Predictive_Model!$D$49,IF(K1411="Gift Card",Predictive_Model!$D$50,IF(K1411="PayPal",Predictive_Model!$D$51,0))))+IF(N1411="Comedy",Predictive_Model!$D$53,IF(N1411="Documentary",Predictive_Model!$D$54,IF(N1411="Drama",Predictive_Model!$D$55,IF(N1411="Horror",Predictive_Model!$D$56,IF(N1411="Romance",Predictive_Model!$D$57,IF(N1411="Sci-Fi",Predictive_Model!$D$58,0)))))))))</f>
        <v>0.14777929874592471</v>
      </c>
      <c r="V1411" s="3" t="str">
        <f t="shared" si="216"/>
        <v>Low</v>
      </c>
      <c r="W1411" s="6">
        <f t="shared" si="217"/>
        <v>2.6585495844391853</v>
      </c>
      <c r="X1411" s="3" t="str">
        <f t="shared" si="218"/>
        <v>Monitor</v>
      </c>
      <c r="Y1411" s="3" t="str">
        <f t="shared" si="219"/>
        <v>OK</v>
      </c>
    </row>
    <row r="1412" spans="1:25" x14ac:dyDescent="0.25">
      <c r="A1412" s="3" t="str">
        <f>Raw_Data!A1412</f>
        <v>2e24691d-31e2-4802-af7a-2e2fd8afbee8</v>
      </c>
      <c r="B1412" s="3">
        <f>Raw_Data!B1412</f>
        <v>33</v>
      </c>
      <c r="C1412" s="3" t="str">
        <f>Raw_Data!C1412</f>
        <v>Male</v>
      </c>
      <c r="D1412" s="3" t="str">
        <f>Raw_Data!D1412</f>
        <v>Standard</v>
      </c>
      <c r="E1412" s="3">
        <f>Raw_Data!E1412</f>
        <v>0.93</v>
      </c>
      <c r="F1412" s="3">
        <f>Raw_Data!F1412</f>
        <v>4</v>
      </c>
      <c r="G1412" s="3" t="str">
        <f>Raw_Data!G1412</f>
        <v>Asia</v>
      </c>
      <c r="H1412" s="3" t="str">
        <f>Raw_Data!H1412</f>
        <v>Tablet</v>
      </c>
      <c r="I1412" s="3">
        <f>Raw_Data!I1412</f>
        <v>13.99</v>
      </c>
      <c r="J1412" s="3">
        <f>Raw_Data!J1412</f>
        <v>1</v>
      </c>
      <c r="K1412" s="3" t="str">
        <f>Raw_Data!K1412</f>
        <v>Crypto</v>
      </c>
      <c r="L1412" s="3">
        <f>Raw_Data!L1412</f>
        <v>1</v>
      </c>
      <c r="M1412" s="3">
        <f>Raw_Data!M1412</f>
        <v>0.19</v>
      </c>
      <c r="N1412" s="3" t="str">
        <f>Raw_Data!N1412</f>
        <v>Sci-Fi</v>
      </c>
      <c r="O1412" s="3" t="str">
        <f t="shared" si="210"/>
        <v>25-34</v>
      </c>
      <c r="P1412" s="3" t="str">
        <f t="shared" si="211"/>
        <v>&lt;10h</v>
      </c>
      <c r="Q1412" s="3" t="str">
        <f t="shared" si="212"/>
        <v>0-7d</v>
      </c>
      <c r="R1412" s="3" t="str">
        <f t="shared" si="213"/>
        <v>Medium</v>
      </c>
      <c r="S1412" s="3" t="str">
        <f t="shared" si="214"/>
        <v>Mid</v>
      </c>
      <c r="T1412" s="3" t="str">
        <f t="shared" si="215"/>
        <v>Churned</v>
      </c>
      <c r="U1412" s="4">
        <f>1/(1+EXP(-(Predictive_Model!$B$5+((B1412-Predictive_Model!$B$20)/Predictive_Model!$C$20)*Predictive_Model!$D$20+((E1412-Predictive_Model!$B$21)/Predictive_Model!$C$21)*Predictive_Model!$D$21+((F1412-Predictive_Model!$B$22)/Predictive_Model!$C$22)*Predictive_Model!$D$22+((I1412-Predictive_Model!$B$23)/Predictive_Model!$C$23)*Predictive_Model!$D$23+((L1412-Predictive_Model!$B$24)/Predictive_Model!$C$24)*Predictive_Model!$D$24+((M1412-Predictive_Model!$B$25)/Predictive_Model!$C$25)*Predictive_Model!$D$25+IF(C1412="Male",Predictive_Model!$D$31,IF(C1412="Other",Predictive_Model!$D$32,0))+IF(D1412="Premium",Predictive_Model!$D$34,IF(D1412="Standard",Predictive_Model!$D$35,0))+IF(G1412="Asia",Predictive_Model!$D$37,IF(G1412="Europe",Predictive_Model!$D$38,IF(G1412="North America",Predictive_Model!$D$39,IF(G1412="Oceania",Predictive_Model!$D$40,IF(G1412="South America",Predictive_Model!$D$41,0)))))+IF(H1412="Laptop",Predictive_Model!$D$43,IF(H1412="Mobile",Predictive_Model!$D$44,IF(H1412="TV",Predictive_Model!$D$45,IF(H1412="Tablet",Predictive_Model!$D$46,0))))+IF(K1412="Crypto",Predictive_Model!$D$48,IF(K1412="Debit Card",Predictive_Model!$D$49,IF(K1412="Gift Card",Predictive_Model!$D$50,IF(K1412="PayPal",Predictive_Model!$D$51,0))))+IF(N1412="Comedy",Predictive_Model!$D$53,IF(N1412="Documentary",Predictive_Model!$D$54,IF(N1412="Drama",Predictive_Model!$D$55,IF(N1412="Horror",Predictive_Model!$D$56,IF(N1412="Romance",Predictive_Model!$D$57,IF(N1412="Sci-Fi",Predictive_Model!$D$58,0)))))))))</f>
        <v>0.99004333825390156</v>
      </c>
      <c r="V1412" s="3" t="str">
        <f t="shared" si="216"/>
        <v>Critical</v>
      </c>
      <c r="W1412" s="6">
        <f t="shared" si="217"/>
        <v>13.99</v>
      </c>
      <c r="X1412" s="3" t="str">
        <f t="shared" si="218"/>
        <v>Priority 2</v>
      </c>
      <c r="Y1412" s="3" t="str">
        <f t="shared" si="219"/>
        <v>OK</v>
      </c>
    </row>
    <row r="1413" spans="1:25" x14ac:dyDescent="0.25">
      <c r="A1413" s="3" t="str">
        <f>Raw_Data!A1413</f>
        <v>65cb8d99-164b-4e42-badf-dae7fb16d388</v>
      </c>
      <c r="B1413" s="3">
        <f>Raw_Data!B1413</f>
        <v>63</v>
      </c>
      <c r="C1413" s="3" t="str">
        <f>Raw_Data!C1413</f>
        <v>Other</v>
      </c>
      <c r="D1413" s="3" t="str">
        <f>Raw_Data!D1413</f>
        <v>Standard</v>
      </c>
      <c r="E1413" s="3">
        <f>Raw_Data!E1413</f>
        <v>30.83</v>
      </c>
      <c r="F1413" s="3">
        <f>Raw_Data!F1413</f>
        <v>10</v>
      </c>
      <c r="G1413" s="3" t="str">
        <f>Raw_Data!G1413</f>
        <v>Europe</v>
      </c>
      <c r="H1413" s="3" t="str">
        <f>Raw_Data!H1413</f>
        <v>Laptop</v>
      </c>
      <c r="I1413" s="3">
        <f>Raw_Data!I1413</f>
        <v>13.99</v>
      </c>
      <c r="J1413" s="3">
        <f>Raw_Data!J1413</f>
        <v>0</v>
      </c>
      <c r="K1413" s="3" t="str">
        <f>Raw_Data!K1413</f>
        <v>Crypto</v>
      </c>
      <c r="L1413" s="3">
        <f>Raw_Data!L1413</f>
        <v>2</v>
      </c>
      <c r="M1413" s="3">
        <f>Raw_Data!M1413</f>
        <v>2.8</v>
      </c>
      <c r="N1413" s="3" t="str">
        <f>Raw_Data!N1413</f>
        <v>Sci-Fi</v>
      </c>
      <c r="O1413" s="3" t="str">
        <f t="shared" ref="O1413:O1476" si="220">IF(B1413&lt;25,"18-24",IF(B1413&lt;35,"25-34",IF(B1413&lt;45,"35-44",IF(B1413&lt;55,"45-54","55-70"))))</f>
        <v>55-70</v>
      </c>
      <c r="P1413" s="3" t="str">
        <f t="shared" ref="P1413:P1476" si="221">IF(E1413&lt;10,"&lt;10h",IF(E1413&lt;25,"10-24h",IF(E1413&lt;50,"25-49h","50h+")))</f>
        <v>25-49h</v>
      </c>
      <c r="Q1413" s="3" t="str">
        <f t="shared" ref="Q1413:Q1476" si="222">IF(F1413&lt;=7,"0-7d",IF(F1413&lt;=21,"8-21d",IF(F1413&lt;=45,"22-45d","46-60d")))</f>
        <v>8-21d</v>
      </c>
      <c r="R1413" s="3" t="str">
        <f t="shared" ref="R1413:R1476" si="223">IF(AND(E1413&gt;=25,F1413&lt;=21),"High",IF(OR(E1413&gt;=10,F1413&lt;=45),"Medium","Low"))</f>
        <v>High</v>
      </c>
      <c r="S1413" s="3" t="str">
        <f t="shared" ref="S1413:S1476" si="224">IF(I1413&lt;10,"Low",IF(I1413&lt;16,"Mid","High"))</f>
        <v>Mid</v>
      </c>
      <c r="T1413" s="3" t="str">
        <f t="shared" ref="T1413:T1476" si="225">IF(J1413=1,"Churned","Active")</f>
        <v>Active</v>
      </c>
      <c r="U1413" s="4">
        <f>1/(1+EXP(-(Predictive_Model!$B$5+((B1413-Predictive_Model!$B$20)/Predictive_Model!$C$20)*Predictive_Model!$D$20+((E1413-Predictive_Model!$B$21)/Predictive_Model!$C$21)*Predictive_Model!$D$21+((F1413-Predictive_Model!$B$22)/Predictive_Model!$C$22)*Predictive_Model!$D$22+((I1413-Predictive_Model!$B$23)/Predictive_Model!$C$23)*Predictive_Model!$D$23+((L1413-Predictive_Model!$B$24)/Predictive_Model!$C$24)*Predictive_Model!$D$24+((M1413-Predictive_Model!$B$25)/Predictive_Model!$C$25)*Predictive_Model!$D$25+IF(C1413="Male",Predictive_Model!$D$31,IF(C1413="Other",Predictive_Model!$D$32,0))+IF(D1413="Premium",Predictive_Model!$D$34,IF(D1413="Standard",Predictive_Model!$D$35,0))+IF(G1413="Asia",Predictive_Model!$D$37,IF(G1413="Europe",Predictive_Model!$D$38,IF(G1413="North America",Predictive_Model!$D$39,IF(G1413="Oceania",Predictive_Model!$D$40,IF(G1413="South America",Predictive_Model!$D$41,0)))))+IF(H1413="Laptop",Predictive_Model!$D$43,IF(H1413="Mobile",Predictive_Model!$D$44,IF(H1413="TV",Predictive_Model!$D$45,IF(H1413="Tablet",Predictive_Model!$D$46,0))))+IF(K1413="Crypto",Predictive_Model!$D$48,IF(K1413="Debit Card",Predictive_Model!$D$49,IF(K1413="Gift Card",Predictive_Model!$D$50,IF(K1413="PayPal",Predictive_Model!$D$51,0))))+IF(N1413="Comedy",Predictive_Model!$D$53,IF(N1413="Documentary",Predictive_Model!$D$54,IF(N1413="Drama",Predictive_Model!$D$55,IF(N1413="Horror",Predictive_Model!$D$56,IF(N1413="Romance",Predictive_Model!$D$57,IF(N1413="Sci-Fi",Predictive_Model!$D$58,0)))))))))</f>
        <v>2.5404505571802663E-5</v>
      </c>
      <c r="V1413" s="3" t="str">
        <f t="shared" ref="V1413:V1476" si="226">IF(U1413&gt;=0.75,"Critical",IF(U1413&gt;=0.5,"High",IF(U1413&gt;=0.25,"Medium","Low")))</f>
        <v>Low</v>
      </c>
      <c r="W1413" s="6">
        <f t="shared" ref="W1413:W1476" si="227">IF(J1413=1,I1413,I1413*U1413)</f>
        <v>3.5540903294951925E-4</v>
      </c>
      <c r="X1413" s="3" t="str">
        <f t="shared" ref="X1413:X1476" si="228">IF(AND(V1413="Critical",I1413&gt;=15),"Priority 1",IF(OR(V1413="Critical",AND(V1413="High",F1413&gt;21)),"Priority 2","Monitor"))</f>
        <v>Monitor</v>
      </c>
      <c r="Y1413" s="3" t="str">
        <f t="shared" ref="Y1413:Y1476" si="229">IF(COUNTA(A1413:N1413)=14,"OK","CHECK")</f>
        <v>OK</v>
      </c>
    </row>
    <row r="1414" spans="1:25" x14ac:dyDescent="0.25">
      <c r="A1414" s="3" t="str">
        <f>Raw_Data!A1414</f>
        <v>31f8fd87-aea7-4f86-ac51-080bbd39c074</v>
      </c>
      <c r="B1414" s="3">
        <f>Raw_Data!B1414</f>
        <v>51</v>
      </c>
      <c r="C1414" s="3" t="str">
        <f>Raw_Data!C1414</f>
        <v>Other</v>
      </c>
      <c r="D1414" s="3" t="str">
        <f>Raw_Data!D1414</f>
        <v>Basic</v>
      </c>
      <c r="E1414" s="3">
        <f>Raw_Data!E1414</f>
        <v>3.64</v>
      </c>
      <c r="F1414" s="3">
        <f>Raw_Data!F1414</f>
        <v>50</v>
      </c>
      <c r="G1414" s="3" t="str">
        <f>Raw_Data!G1414</f>
        <v>South America</v>
      </c>
      <c r="H1414" s="3" t="str">
        <f>Raw_Data!H1414</f>
        <v>TV</v>
      </c>
      <c r="I1414" s="3">
        <f>Raw_Data!I1414</f>
        <v>8.99</v>
      </c>
      <c r="J1414" s="3">
        <f>Raw_Data!J1414</f>
        <v>1</v>
      </c>
      <c r="K1414" s="3" t="str">
        <f>Raw_Data!K1414</f>
        <v>Debit Card</v>
      </c>
      <c r="L1414" s="3">
        <f>Raw_Data!L1414</f>
        <v>1</v>
      </c>
      <c r="M1414" s="3">
        <f>Raw_Data!M1414</f>
        <v>7.0000000000000007E-2</v>
      </c>
      <c r="N1414" s="3" t="str">
        <f>Raw_Data!N1414</f>
        <v>Action</v>
      </c>
      <c r="O1414" s="3" t="str">
        <f t="shared" si="220"/>
        <v>45-54</v>
      </c>
      <c r="P1414" s="3" t="str">
        <f t="shared" si="221"/>
        <v>&lt;10h</v>
      </c>
      <c r="Q1414" s="3" t="str">
        <f t="shared" si="222"/>
        <v>46-60d</v>
      </c>
      <c r="R1414" s="3" t="str">
        <f t="shared" si="223"/>
        <v>Low</v>
      </c>
      <c r="S1414" s="3" t="str">
        <f t="shared" si="224"/>
        <v>Low</v>
      </c>
      <c r="T1414" s="3" t="str">
        <f t="shared" si="225"/>
        <v>Churned</v>
      </c>
      <c r="U1414" s="4">
        <f>1/(1+EXP(-(Predictive_Model!$B$5+((B1414-Predictive_Model!$B$20)/Predictive_Model!$C$20)*Predictive_Model!$D$20+((E1414-Predictive_Model!$B$21)/Predictive_Model!$C$21)*Predictive_Model!$D$21+((F1414-Predictive_Model!$B$22)/Predictive_Model!$C$22)*Predictive_Model!$D$22+((I1414-Predictive_Model!$B$23)/Predictive_Model!$C$23)*Predictive_Model!$D$23+((L1414-Predictive_Model!$B$24)/Predictive_Model!$C$24)*Predictive_Model!$D$24+((M1414-Predictive_Model!$B$25)/Predictive_Model!$C$25)*Predictive_Model!$D$25+IF(C1414="Male",Predictive_Model!$D$31,IF(C1414="Other",Predictive_Model!$D$32,0))+IF(D1414="Premium",Predictive_Model!$D$34,IF(D1414="Standard",Predictive_Model!$D$35,0))+IF(G1414="Asia",Predictive_Model!$D$37,IF(G1414="Europe",Predictive_Model!$D$38,IF(G1414="North America",Predictive_Model!$D$39,IF(G1414="Oceania",Predictive_Model!$D$40,IF(G1414="South America",Predictive_Model!$D$41,0)))))+IF(H1414="Laptop",Predictive_Model!$D$43,IF(H1414="Mobile",Predictive_Model!$D$44,IF(H1414="TV",Predictive_Model!$D$45,IF(H1414="Tablet",Predictive_Model!$D$46,0))))+IF(K1414="Crypto",Predictive_Model!$D$48,IF(K1414="Debit Card",Predictive_Model!$D$49,IF(K1414="Gift Card",Predictive_Model!$D$50,IF(K1414="PayPal",Predictive_Model!$D$51,0))))+IF(N1414="Comedy",Predictive_Model!$D$53,IF(N1414="Documentary",Predictive_Model!$D$54,IF(N1414="Drama",Predictive_Model!$D$55,IF(N1414="Horror",Predictive_Model!$D$56,IF(N1414="Romance",Predictive_Model!$D$57,IF(N1414="Sci-Fi",Predictive_Model!$D$58,0)))))))))</f>
        <v>0.99992446199249441</v>
      </c>
      <c r="V1414" s="3" t="str">
        <f t="shared" si="226"/>
        <v>Critical</v>
      </c>
      <c r="W1414" s="6">
        <f t="shared" si="227"/>
        <v>8.99</v>
      </c>
      <c r="X1414" s="3" t="str">
        <f t="shared" si="228"/>
        <v>Priority 2</v>
      </c>
      <c r="Y1414" s="3" t="str">
        <f t="shared" si="229"/>
        <v>OK</v>
      </c>
    </row>
    <row r="1415" spans="1:25" x14ac:dyDescent="0.25">
      <c r="A1415" s="3" t="str">
        <f>Raw_Data!A1415</f>
        <v>7d314499-d7e9-4619-a054-c17d976d3aa4</v>
      </c>
      <c r="B1415" s="3">
        <f>Raw_Data!B1415</f>
        <v>21</v>
      </c>
      <c r="C1415" s="3" t="str">
        <f>Raw_Data!C1415</f>
        <v>Female</v>
      </c>
      <c r="D1415" s="3" t="str">
        <f>Raw_Data!D1415</f>
        <v>Standard</v>
      </c>
      <c r="E1415" s="3">
        <f>Raw_Data!E1415</f>
        <v>13.77</v>
      </c>
      <c r="F1415" s="3">
        <f>Raw_Data!F1415</f>
        <v>45</v>
      </c>
      <c r="G1415" s="3" t="str">
        <f>Raw_Data!G1415</f>
        <v>South America</v>
      </c>
      <c r="H1415" s="3" t="str">
        <f>Raw_Data!H1415</f>
        <v>Laptop</v>
      </c>
      <c r="I1415" s="3">
        <f>Raw_Data!I1415</f>
        <v>13.99</v>
      </c>
      <c r="J1415" s="3">
        <f>Raw_Data!J1415</f>
        <v>1</v>
      </c>
      <c r="K1415" s="3" t="str">
        <f>Raw_Data!K1415</f>
        <v>PayPal</v>
      </c>
      <c r="L1415" s="3">
        <f>Raw_Data!L1415</f>
        <v>1</v>
      </c>
      <c r="M1415" s="3">
        <f>Raw_Data!M1415</f>
        <v>0.3</v>
      </c>
      <c r="N1415" s="3" t="str">
        <f>Raw_Data!N1415</f>
        <v>Horror</v>
      </c>
      <c r="O1415" s="3" t="str">
        <f t="shared" si="220"/>
        <v>18-24</v>
      </c>
      <c r="P1415" s="3" t="str">
        <f t="shared" si="221"/>
        <v>10-24h</v>
      </c>
      <c r="Q1415" s="3" t="str">
        <f t="shared" si="222"/>
        <v>22-45d</v>
      </c>
      <c r="R1415" s="3" t="str">
        <f t="shared" si="223"/>
        <v>Medium</v>
      </c>
      <c r="S1415" s="3" t="str">
        <f t="shared" si="224"/>
        <v>Mid</v>
      </c>
      <c r="T1415" s="3" t="str">
        <f t="shared" si="225"/>
        <v>Churned</v>
      </c>
      <c r="U1415" s="4">
        <f>1/(1+EXP(-(Predictive_Model!$B$5+((B1415-Predictive_Model!$B$20)/Predictive_Model!$C$20)*Predictive_Model!$D$20+((E1415-Predictive_Model!$B$21)/Predictive_Model!$C$21)*Predictive_Model!$D$21+((F1415-Predictive_Model!$B$22)/Predictive_Model!$C$22)*Predictive_Model!$D$22+((I1415-Predictive_Model!$B$23)/Predictive_Model!$C$23)*Predictive_Model!$D$23+((L1415-Predictive_Model!$B$24)/Predictive_Model!$C$24)*Predictive_Model!$D$24+((M1415-Predictive_Model!$B$25)/Predictive_Model!$C$25)*Predictive_Model!$D$25+IF(C1415="Male",Predictive_Model!$D$31,IF(C1415="Other",Predictive_Model!$D$32,0))+IF(D1415="Premium",Predictive_Model!$D$34,IF(D1415="Standard",Predictive_Model!$D$35,0))+IF(G1415="Asia",Predictive_Model!$D$37,IF(G1415="Europe",Predictive_Model!$D$38,IF(G1415="North America",Predictive_Model!$D$39,IF(G1415="Oceania",Predictive_Model!$D$40,IF(G1415="South America",Predictive_Model!$D$41,0)))))+IF(H1415="Laptop",Predictive_Model!$D$43,IF(H1415="Mobile",Predictive_Model!$D$44,IF(H1415="TV",Predictive_Model!$D$45,IF(H1415="Tablet",Predictive_Model!$D$46,0))))+IF(K1415="Crypto",Predictive_Model!$D$48,IF(K1415="Debit Card",Predictive_Model!$D$49,IF(K1415="Gift Card",Predictive_Model!$D$50,IF(K1415="PayPal",Predictive_Model!$D$51,0))))+IF(N1415="Comedy",Predictive_Model!$D$53,IF(N1415="Documentary",Predictive_Model!$D$54,IF(N1415="Drama",Predictive_Model!$D$55,IF(N1415="Horror",Predictive_Model!$D$56,IF(N1415="Romance",Predictive_Model!$D$57,IF(N1415="Sci-Fi",Predictive_Model!$D$58,0)))))))))</f>
        <v>0.9897257873129035</v>
      </c>
      <c r="V1415" s="3" t="str">
        <f t="shared" si="226"/>
        <v>Critical</v>
      </c>
      <c r="W1415" s="6">
        <f t="shared" si="227"/>
        <v>13.99</v>
      </c>
      <c r="X1415" s="3" t="str">
        <f t="shared" si="228"/>
        <v>Priority 2</v>
      </c>
      <c r="Y1415" s="3" t="str">
        <f t="shared" si="229"/>
        <v>OK</v>
      </c>
    </row>
    <row r="1416" spans="1:25" x14ac:dyDescent="0.25">
      <c r="A1416" s="3" t="str">
        <f>Raw_Data!A1416</f>
        <v>22ada47b-5f63-44bc-ac7b-24989a5de212</v>
      </c>
      <c r="B1416" s="3">
        <f>Raw_Data!B1416</f>
        <v>29</v>
      </c>
      <c r="C1416" s="3" t="str">
        <f>Raw_Data!C1416</f>
        <v>Female</v>
      </c>
      <c r="D1416" s="3" t="str">
        <f>Raw_Data!D1416</f>
        <v>Standard</v>
      </c>
      <c r="E1416" s="3">
        <f>Raw_Data!E1416</f>
        <v>1.56</v>
      </c>
      <c r="F1416" s="3">
        <f>Raw_Data!F1416</f>
        <v>10</v>
      </c>
      <c r="G1416" s="3" t="str">
        <f>Raw_Data!G1416</f>
        <v>Europe</v>
      </c>
      <c r="H1416" s="3" t="str">
        <f>Raw_Data!H1416</f>
        <v>Tablet</v>
      </c>
      <c r="I1416" s="3">
        <f>Raw_Data!I1416</f>
        <v>13.99</v>
      </c>
      <c r="J1416" s="3">
        <f>Raw_Data!J1416</f>
        <v>1</v>
      </c>
      <c r="K1416" s="3" t="str">
        <f>Raw_Data!K1416</f>
        <v>Gift Card</v>
      </c>
      <c r="L1416" s="3">
        <f>Raw_Data!L1416</f>
        <v>5</v>
      </c>
      <c r="M1416" s="3">
        <f>Raw_Data!M1416</f>
        <v>0.14000000000000001</v>
      </c>
      <c r="N1416" s="3" t="str">
        <f>Raw_Data!N1416</f>
        <v>Horror</v>
      </c>
      <c r="O1416" s="3" t="str">
        <f t="shared" si="220"/>
        <v>25-34</v>
      </c>
      <c r="P1416" s="3" t="str">
        <f t="shared" si="221"/>
        <v>&lt;10h</v>
      </c>
      <c r="Q1416" s="3" t="str">
        <f t="shared" si="222"/>
        <v>8-21d</v>
      </c>
      <c r="R1416" s="3" t="str">
        <f t="shared" si="223"/>
        <v>Medium</v>
      </c>
      <c r="S1416" s="3" t="str">
        <f t="shared" si="224"/>
        <v>Mid</v>
      </c>
      <c r="T1416" s="3" t="str">
        <f t="shared" si="225"/>
        <v>Churned</v>
      </c>
      <c r="U1416" s="4">
        <f>1/(1+EXP(-(Predictive_Model!$B$5+((B1416-Predictive_Model!$B$20)/Predictive_Model!$C$20)*Predictive_Model!$D$20+((E1416-Predictive_Model!$B$21)/Predictive_Model!$C$21)*Predictive_Model!$D$21+((F1416-Predictive_Model!$B$22)/Predictive_Model!$C$22)*Predictive_Model!$D$22+((I1416-Predictive_Model!$B$23)/Predictive_Model!$C$23)*Predictive_Model!$D$23+((L1416-Predictive_Model!$B$24)/Predictive_Model!$C$24)*Predictive_Model!$D$24+((M1416-Predictive_Model!$B$25)/Predictive_Model!$C$25)*Predictive_Model!$D$25+IF(C1416="Male",Predictive_Model!$D$31,IF(C1416="Other",Predictive_Model!$D$32,0))+IF(D1416="Premium",Predictive_Model!$D$34,IF(D1416="Standard",Predictive_Model!$D$35,0))+IF(G1416="Asia",Predictive_Model!$D$37,IF(G1416="Europe",Predictive_Model!$D$38,IF(G1416="North America",Predictive_Model!$D$39,IF(G1416="Oceania",Predictive_Model!$D$40,IF(G1416="South America",Predictive_Model!$D$41,0)))))+IF(H1416="Laptop",Predictive_Model!$D$43,IF(H1416="Mobile",Predictive_Model!$D$44,IF(H1416="TV",Predictive_Model!$D$45,IF(H1416="Tablet",Predictive_Model!$D$46,0))))+IF(K1416="Crypto",Predictive_Model!$D$48,IF(K1416="Debit Card",Predictive_Model!$D$49,IF(K1416="Gift Card",Predictive_Model!$D$50,IF(K1416="PayPal",Predictive_Model!$D$51,0))))+IF(N1416="Comedy",Predictive_Model!$D$53,IF(N1416="Documentary",Predictive_Model!$D$54,IF(N1416="Drama",Predictive_Model!$D$55,IF(N1416="Horror",Predictive_Model!$D$56,IF(N1416="Romance",Predictive_Model!$D$57,IF(N1416="Sci-Fi",Predictive_Model!$D$58,0)))))))))</f>
        <v>0.94284006807773701</v>
      </c>
      <c r="V1416" s="3" t="str">
        <f t="shared" si="226"/>
        <v>Critical</v>
      </c>
      <c r="W1416" s="6">
        <f t="shared" si="227"/>
        <v>13.99</v>
      </c>
      <c r="X1416" s="3" t="str">
        <f t="shared" si="228"/>
        <v>Priority 2</v>
      </c>
      <c r="Y1416" s="3" t="str">
        <f t="shared" si="229"/>
        <v>OK</v>
      </c>
    </row>
    <row r="1417" spans="1:25" x14ac:dyDescent="0.25">
      <c r="A1417" s="3" t="str">
        <f>Raw_Data!A1417</f>
        <v>3bf8c2a4-b13f-4ce2-9532-440dfd0472a0</v>
      </c>
      <c r="B1417" s="3">
        <f>Raw_Data!B1417</f>
        <v>52</v>
      </c>
      <c r="C1417" s="3" t="str">
        <f>Raw_Data!C1417</f>
        <v>Female</v>
      </c>
      <c r="D1417" s="3" t="str">
        <f>Raw_Data!D1417</f>
        <v>Standard</v>
      </c>
      <c r="E1417" s="3">
        <f>Raw_Data!E1417</f>
        <v>10.14</v>
      </c>
      <c r="F1417" s="3">
        <f>Raw_Data!F1417</f>
        <v>49</v>
      </c>
      <c r="G1417" s="3" t="str">
        <f>Raw_Data!G1417</f>
        <v>Europe</v>
      </c>
      <c r="H1417" s="3" t="str">
        <f>Raw_Data!H1417</f>
        <v>TV</v>
      </c>
      <c r="I1417" s="3">
        <f>Raw_Data!I1417</f>
        <v>13.99</v>
      </c>
      <c r="J1417" s="3">
        <f>Raw_Data!J1417</f>
        <v>1</v>
      </c>
      <c r="K1417" s="3" t="str">
        <f>Raw_Data!K1417</f>
        <v>Gift Card</v>
      </c>
      <c r="L1417" s="3">
        <f>Raw_Data!L1417</f>
        <v>4</v>
      </c>
      <c r="M1417" s="3">
        <f>Raw_Data!M1417</f>
        <v>0.2</v>
      </c>
      <c r="N1417" s="3" t="str">
        <f>Raw_Data!N1417</f>
        <v>Action</v>
      </c>
      <c r="O1417" s="3" t="str">
        <f t="shared" si="220"/>
        <v>45-54</v>
      </c>
      <c r="P1417" s="3" t="str">
        <f t="shared" si="221"/>
        <v>10-24h</v>
      </c>
      <c r="Q1417" s="3" t="str">
        <f t="shared" si="222"/>
        <v>46-60d</v>
      </c>
      <c r="R1417" s="3" t="str">
        <f t="shared" si="223"/>
        <v>Medium</v>
      </c>
      <c r="S1417" s="3" t="str">
        <f t="shared" si="224"/>
        <v>Mid</v>
      </c>
      <c r="T1417" s="3" t="str">
        <f t="shared" si="225"/>
        <v>Churned</v>
      </c>
      <c r="U1417" s="4">
        <f>1/(1+EXP(-(Predictive_Model!$B$5+((B1417-Predictive_Model!$B$20)/Predictive_Model!$C$20)*Predictive_Model!$D$20+((E1417-Predictive_Model!$B$21)/Predictive_Model!$C$21)*Predictive_Model!$D$21+((F1417-Predictive_Model!$B$22)/Predictive_Model!$C$22)*Predictive_Model!$D$22+((I1417-Predictive_Model!$B$23)/Predictive_Model!$C$23)*Predictive_Model!$D$23+((L1417-Predictive_Model!$B$24)/Predictive_Model!$C$24)*Predictive_Model!$D$24+((M1417-Predictive_Model!$B$25)/Predictive_Model!$C$25)*Predictive_Model!$D$25+IF(C1417="Male",Predictive_Model!$D$31,IF(C1417="Other",Predictive_Model!$D$32,0))+IF(D1417="Premium",Predictive_Model!$D$34,IF(D1417="Standard",Predictive_Model!$D$35,0))+IF(G1417="Asia",Predictive_Model!$D$37,IF(G1417="Europe",Predictive_Model!$D$38,IF(G1417="North America",Predictive_Model!$D$39,IF(G1417="Oceania",Predictive_Model!$D$40,IF(G1417="South America",Predictive_Model!$D$41,0)))))+IF(H1417="Laptop",Predictive_Model!$D$43,IF(H1417="Mobile",Predictive_Model!$D$44,IF(H1417="TV",Predictive_Model!$D$45,IF(H1417="Tablet",Predictive_Model!$D$46,0))))+IF(K1417="Crypto",Predictive_Model!$D$48,IF(K1417="Debit Card",Predictive_Model!$D$49,IF(K1417="Gift Card",Predictive_Model!$D$50,IF(K1417="PayPal",Predictive_Model!$D$51,0))))+IF(N1417="Comedy",Predictive_Model!$D$53,IF(N1417="Documentary",Predictive_Model!$D$54,IF(N1417="Drama",Predictive_Model!$D$55,IF(N1417="Horror",Predictive_Model!$D$56,IF(N1417="Romance",Predictive_Model!$D$57,IF(N1417="Sci-Fi",Predictive_Model!$D$58,0)))))))))</f>
        <v>0.98611982257491848</v>
      </c>
      <c r="V1417" s="3" t="str">
        <f t="shared" si="226"/>
        <v>Critical</v>
      </c>
      <c r="W1417" s="6">
        <f t="shared" si="227"/>
        <v>13.99</v>
      </c>
      <c r="X1417" s="3" t="str">
        <f t="shared" si="228"/>
        <v>Priority 2</v>
      </c>
      <c r="Y1417" s="3" t="str">
        <f t="shared" si="229"/>
        <v>OK</v>
      </c>
    </row>
    <row r="1418" spans="1:25" x14ac:dyDescent="0.25">
      <c r="A1418" s="3" t="str">
        <f>Raw_Data!A1418</f>
        <v>0ae85af3-f96d-4d82-a2a0-72b0c0db8529</v>
      </c>
      <c r="B1418" s="3">
        <f>Raw_Data!B1418</f>
        <v>20</v>
      </c>
      <c r="C1418" s="3" t="str">
        <f>Raw_Data!C1418</f>
        <v>Other</v>
      </c>
      <c r="D1418" s="3" t="str">
        <f>Raw_Data!D1418</f>
        <v>Standard</v>
      </c>
      <c r="E1418" s="3">
        <f>Raw_Data!E1418</f>
        <v>31.73</v>
      </c>
      <c r="F1418" s="3">
        <f>Raw_Data!F1418</f>
        <v>46</v>
      </c>
      <c r="G1418" s="3" t="str">
        <f>Raw_Data!G1418</f>
        <v>Africa</v>
      </c>
      <c r="H1418" s="3" t="str">
        <f>Raw_Data!H1418</f>
        <v>Tablet</v>
      </c>
      <c r="I1418" s="3">
        <f>Raw_Data!I1418</f>
        <v>13.99</v>
      </c>
      <c r="J1418" s="3">
        <f>Raw_Data!J1418</f>
        <v>0</v>
      </c>
      <c r="K1418" s="3" t="str">
        <f>Raw_Data!K1418</f>
        <v>Credit Card</v>
      </c>
      <c r="L1418" s="3">
        <f>Raw_Data!L1418</f>
        <v>1</v>
      </c>
      <c r="M1418" s="3">
        <f>Raw_Data!M1418</f>
        <v>0.68</v>
      </c>
      <c r="N1418" s="3" t="str">
        <f>Raw_Data!N1418</f>
        <v>Drama</v>
      </c>
      <c r="O1418" s="3" t="str">
        <f t="shared" si="220"/>
        <v>18-24</v>
      </c>
      <c r="P1418" s="3" t="str">
        <f t="shared" si="221"/>
        <v>25-49h</v>
      </c>
      <c r="Q1418" s="3" t="str">
        <f t="shared" si="222"/>
        <v>46-60d</v>
      </c>
      <c r="R1418" s="3" t="str">
        <f t="shared" si="223"/>
        <v>Medium</v>
      </c>
      <c r="S1418" s="3" t="str">
        <f t="shared" si="224"/>
        <v>Mid</v>
      </c>
      <c r="T1418" s="3" t="str">
        <f t="shared" si="225"/>
        <v>Active</v>
      </c>
      <c r="U1418" s="4">
        <f>1/(1+EXP(-(Predictive_Model!$B$5+((B1418-Predictive_Model!$B$20)/Predictive_Model!$C$20)*Predictive_Model!$D$20+((E1418-Predictive_Model!$B$21)/Predictive_Model!$C$21)*Predictive_Model!$D$21+((F1418-Predictive_Model!$B$22)/Predictive_Model!$C$22)*Predictive_Model!$D$22+((I1418-Predictive_Model!$B$23)/Predictive_Model!$C$23)*Predictive_Model!$D$23+((L1418-Predictive_Model!$B$24)/Predictive_Model!$C$24)*Predictive_Model!$D$24+((M1418-Predictive_Model!$B$25)/Predictive_Model!$C$25)*Predictive_Model!$D$25+IF(C1418="Male",Predictive_Model!$D$31,IF(C1418="Other",Predictive_Model!$D$32,0))+IF(D1418="Premium",Predictive_Model!$D$34,IF(D1418="Standard",Predictive_Model!$D$35,0))+IF(G1418="Asia",Predictive_Model!$D$37,IF(G1418="Europe",Predictive_Model!$D$38,IF(G1418="North America",Predictive_Model!$D$39,IF(G1418="Oceania",Predictive_Model!$D$40,IF(G1418="South America",Predictive_Model!$D$41,0)))))+IF(H1418="Laptop",Predictive_Model!$D$43,IF(H1418="Mobile",Predictive_Model!$D$44,IF(H1418="TV",Predictive_Model!$D$45,IF(H1418="Tablet",Predictive_Model!$D$46,0))))+IF(K1418="Crypto",Predictive_Model!$D$48,IF(K1418="Debit Card",Predictive_Model!$D$49,IF(K1418="Gift Card",Predictive_Model!$D$50,IF(K1418="PayPal",Predictive_Model!$D$51,0))))+IF(N1418="Comedy",Predictive_Model!$D$53,IF(N1418="Documentary",Predictive_Model!$D$54,IF(N1418="Drama",Predictive_Model!$D$55,IF(N1418="Horror",Predictive_Model!$D$56,IF(N1418="Romance",Predictive_Model!$D$57,IF(N1418="Sci-Fi",Predictive_Model!$D$58,0)))))))))</f>
        <v>0.43661704105130794</v>
      </c>
      <c r="V1418" s="3" t="str">
        <f t="shared" si="226"/>
        <v>Medium</v>
      </c>
      <c r="W1418" s="6">
        <f t="shared" si="227"/>
        <v>6.1082724043077983</v>
      </c>
      <c r="X1418" s="3" t="str">
        <f t="shared" si="228"/>
        <v>Monitor</v>
      </c>
      <c r="Y1418" s="3" t="str">
        <f t="shared" si="229"/>
        <v>OK</v>
      </c>
    </row>
    <row r="1419" spans="1:25" x14ac:dyDescent="0.25">
      <c r="A1419" s="3" t="str">
        <f>Raw_Data!A1419</f>
        <v>dc684b93-d819-40f9-8e0e-8419b6139db6</v>
      </c>
      <c r="B1419" s="3">
        <f>Raw_Data!B1419</f>
        <v>48</v>
      </c>
      <c r="C1419" s="3" t="str">
        <f>Raw_Data!C1419</f>
        <v>Other</v>
      </c>
      <c r="D1419" s="3" t="str">
        <f>Raw_Data!D1419</f>
        <v>Basic</v>
      </c>
      <c r="E1419" s="3">
        <f>Raw_Data!E1419</f>
        <v>6.63</v>
      </c>
      <c r="F1419" s="3">
        <f>Raw_Data!F1419</f>
        <v>10</v>
      </c>
      <c r="G1419" s="3" t="str">
        <f>Raw_Data!G1419</f>
        <v>South America</v>
      </c>
      <c r="H1419" s="3" t="str">
        <f>Raw_Data!H1419</f>
        <v>Tablet</v>
      </c>
      <c r="I1419" s="3">
        <f>Raw_Data!I1419</f>
        <v>8.99</v>
      </c>
      <c r="J1419" s="3">
        <f>Raw_Data!J1419</f>
        <v>0</v>
      </c>
      <c r="K1419" s="3" t="str">
        <f>Raw_Data!K1419</f>
        <v>PayPal</v>
      </c>
      <c r="L1419" s="3">
        <f>Raw_Data!L1419</f>
        <v>2</v>
      </c>
      <c r="M1419" s="3">
        <f>Raw_Data!M1419</f>
        <v>0.6</v>
      </c>
      <c r="N1419" s="3" t="str">
        <f>Raw_Data!N1419</f>
        <v>Documentary</v>
      </c>
      <c r="O1419" s="3" t="str">
        <f t="shared" si="220"/>
        <v>45-54</v>
      </c>
      <c r="P1419" s="3" t="str">
        <f t="shared" si="221"/>
        <v>&lt;10h</v>
      </c>
      <c r="Q1419" s="3" t="str">
        <f t="shared" si="222"/>
        <v>8-21d</v>
      </c>
      <c r="R1419" s="3" t="str">
        <f t="shared" si="223"/>
        <v>Medium</v>
      </c>
      <c r="S1419" s="3" t="str">
        <f t="shared" si="224"/>
        <v>Low</v>
      </c>
      <c r="T1419" s="3" t="str">
        <f t="shared" si="225"/>
        <v>Active</v>
      </c>
      <c r="U1419" s="4">
        <f>1/(1+EXP(-(Predictive_Model!$B$5+((B1419-Predictive_Model!$B$20)/Predictive_Model!$C$20)*Predictive_Model!$D$20+((E1419-Predictive_Model!$B$21)/Predictive_Model!$C$21)*Predictive_Model!$D$21+((F1419-Predictive_Model!$B$22)/Predictive_Model!$C$22)*Predictive_Model!$D$22+((I1419-Predictive_Model!$B$23)/Predictive_Model!$C$23)*Predictive_Model!$D$23+((L1419-Predictive_Model!$B$24)/Predictive_Model!$C$24)*Predictive_Model!$D$24+((M1419-Predictive_Model!$B$25)/Predictive_Model!$C$25)*Predictive_Model!$D$25+IF(C1419="Male",Predictive_Model!$D$31,IF(C1419="Other",Predictive_Model!$D$32,0))+IF(D1419="Premium",Predictive_Model!$D$34,IF(D1419="Standard",Predictive_Model!$D$35,0))+IF(G1419="Asia",Predictive_Model!$D$37,IF(G1419="Europe",Predictive_Model!$D$38,IF(G1419="North America",Predictive_Model!$D$39,IF(G1419="Oceania",Predictive_Model!$D$40,IF(G1419="South America",Predictive_Model!$D$41,0)))))+IF(H1419="Laptop",Predictive_Model!$D$43,IF(H1419="Mobile",Predictive_Model!$D$44,IF(H1419="TV",Predictive_Model!$D$45,IF(H1419="Tablet",Predictive_Model!$D$46,0))))+IF(K1419="Crypto",Predictive_Model!$D$48,IF(K1419="Debit Card",Predictive_Model!$D$49,IF(K1419="Gift Card",Predictive_Model!$D$50,IF(K1419="PayPal",Predictive_Model!$D$51,0))))+IF(N1419="Comedy",Predictive_Model!$D$53,IF(N1419="Documentary",Predictive_Model!$D$54,IF(N1419="Drama",Predictive_Model!$D$55,IF(N1419="Horror",Predictive_Model!$D$56,IF(N1419="Romance",Predictive_Model!$D$57,IF(N1419="Sci-Fi",Predictive_Model!$D$58,0)))))))))</f>
        <v>0.96703156035991145</v>
      </c>
      <c r="V1419" s="3" t="str">
        <f t="shared" si="226"/>
        <v>Critical</v>
      </c>
      <c r="W1419" s="6">
        <f t="shared" si="227"/>
        <v>8.6936137276356042</v>
      </c>
      <c r="X1419" s="3" t="str">
        <f t="shared" si="228"/>
        <v>Priority 2</v>
      </c>
      <c r="Y1419" s="3" t="str">
        <f t="shared" si="229"/>
        <v>OK</v>
      </c>
    </row>
    <row r="1420" spans="1:25" x14ac:dyDescent="0.25">
      <c r="A1420" s="3" t="str">
        <f>Raw_Data!A1420</f>
        <v>7c7cb0de-6a7a-4c38-91df-959c1fa55547</v>
      </c>
      <c r="B1420" s="3">
        <f>Raw_Data!B1420</f>
        <v>25</v>
      </c>
      <c r="C1420" s="3" t="str">
        <f>Raw_Data!C1420</f>
        <v>Female</v>
      </c>
      <c r="D1420" s="3" t="str">
        <f>Raw_Data!D1420</f>
        <v>Basic</v>
      </c>
      <c r="E1420" s="3">
        <f>Raw_Data!E1420</f>
        <v>1.84</v>
      </c>
      <c r="F1420" s="3">
        <f>Raw_Data!F1420</f>
        <v>5</v>
      </c>
      <c r="G1420" s="3" t="str">
        <f>Raw_Data!G1420</f>
        <v>Oceania</v>
      </c>
      <c r="H1420" s="3" t="str">
        <f>Raw_Data!H1420</f>
        <v>Laptop</v>
      </c>
      <c r="I1420" s="3">
        <f>Raw_Data!I1420</f>
        <v>8.99</v>
      </c>
      <c r="J1420" s="3">
        <f>Raw_Data!J1420</f>
        <v>1</v>
      </c>
      <c r="K1420" s="3" t="str">
        <f>Raw_Data!K1420</f>
        <v>PayPal</v>
      </c>
      <c r="L1420" s="3">
        <f>Raw_Data!L1420</f>
        <v>5</v>
      </c>
      <c r="M1420" s="3">
        <f>Raw_Data!M1420</f>
        <v>0.31</v>
      </c>
      <c r="N1420" s="3" t="str">
        <f>Raw_Data!N1420</f>
        <v>Sci-Fi</v>
      </c>
      <c r="O1420" s="3" t="str">
        <f t="shared" si="220"/>
        <v>25-34</v>
      </c>
      <c r="P1420" s="3" t="str">
        <f t="shared" si="221"/>
        <v>&lt;10h</v>
      </c>
      <c r="Q1420" s="3" t="str">
        <f t="shared" si="222"/>
        <v>0-7d</v>
      </c>
      <c r="R1420" s="3" t="str">
        <f t="shared" si="223"/>
        <v>Medium</v>
      </c>
      <c r="S1420" s="3" t="str">
        <f t="shared" si="224"/>
        <v>Low</v>
      </c>
      <c r="T1420" s="3" t="str">
        <f t="shared" si="225"/>
        <v>Churned</v>
      </c>
      <c r="U1420" s="4">
        <f>1/(1+EXP(-(Predictive_Model!$B$5+((B1420-Predictive_Model!$B$20)/Predictive_Model!$C$20)*Predictive_Model!$D$20+((E1420-Predictive_Model!$B$21)/Predictive_Model!$C$21)*Predictive_Model!$D$21+((F1420-Predictive_Model!$B$22)/Predictive_Model!$C$22)*Predictive_Model!$D$22+((I1420-Predictive_Model!$B$23)/Predictive_Model!$C$23)*Predictive_Model!$D$23+((L1420-Predictive_Model!$B$24)/Predictive_Model!$C$24)*Predictive_Model!$D$24+((M1420-Predictive_Model!$B$25)/Predictive_Model!$C$25)*Predictive_Model!$D$25+IF(C1420="Male",Predictive_Model!$D$31,IF(C1420="Other",Predictive_Model!$D$32,0))+IF(D1420="Premium",Predictive_Model!$D$34,IF(D1420="Standard",Predictive_Model!$D$35,0))+IF(G1420="Asia",Predictive_Model!$D$37,IF(G1420="Europe",Predictive_Model!$D$38,IF(G1420="North America",Predictive_Model!$D$39,IF(G1420="Oceania",Predictive_Model!$D$40,IF(G1420="South America",Predictive_Model!$D$41,0)))))+IF(H1420="Laptop",Predictive_Model!$D$43,IF(H1420="Mobile",Predictive_Model!$D$44,IF(H1420="TV",Predictive_Model!$D$45,IF(H1420="Tablet",Predictive_Model!$D$46,0))))+IF(K1420="Crypto",Predictive_Model!$D$48,IF(K1420="Debit Card",Predictive_Model!$D$49,IF(K1420="Gift Card",Predictive_Model!$D$50,IF(K1420="PayPal",Predictive_Model!$D$51,0))))+IF(N1420="Comedy",Predictive_Model!$D$53,IF(N1420="Documentary",Predictive_Model!$D$54,IF(N1420="Drama",Predictive_Model!$D$55,IF(N1420="Horror",Predictive_Model!$D$56,IF(N1420="Romance",Predictive_Model!$D$57,IF(N1420="Sci-Fi",Predictive_Model!$D$58,0)))))))))</f>
        <v>0.75553297561983701</v>
      </c>
      <c r="V1420" s="3" t="str">
        <f t="shared" si="226"/>
        <v>Critical</v>
      </c>
      <c r="W1420" s="6">
        <f t="shared" si="227"/>
        <v>8.99</v>
      </c>
      <c r="X1420" s="3" t="str">
        <f t="shared" si="228"/>
        <v>Priority 2</v>
      </c>
      <c r="Y1420" s="3" t="str">
        <f t="shared" si="229"/>
        <v>OK</v>
      </c>
    </row>
    <row r="1421" spans="1:25" x14ac:dyDescent="0.25">
      <c r="A1421" s="3" t="str">
        <f>Raw_Data!A1421</f>
        <v>1b03740b-7608-4b96-a78e-b48bebde5337</v>
      </c>
      <c r="B1421" s="3">
        <f>Raw_Data!B1421</f>
        <v>53</v>
      </c>
      <c r="C1421" s="3" t="str">
        <f>Raw_Data!C1421</f>
        <v>Male</v>
      </c>
      <c r="D1421" s="3" t="str">
        <f>Raw_Data!D1421</f>
        <v>Basic</v>
      </c>
      <c r="E1421" s="3">
        <f>Raw_Data!E1421</f>
        <v>3.37</v>
      </c>
      <c r="F1421" s="3">
        <f>Raw_Data!F1421</f>
        <v>54</v>
      </c>
      <c r="G1421" s="3" t="str">
        <f>Raw_Data!G1421</f>
        <v>South America</v>
      </c>
      <c r="H1421" s="3" t="str">
        <f>Raw_Data!H1421</f>
        <v>Desktop</v>
      </c>
      <c r="I1421" s="3">
        <f>Raw_Data!I1421</f>
        <v>8.99</v>
      </c>
      <c r="J1421" s="3">
        <f>Raw_Data!J1421</f>
        <v>1</v>
      </c>
      <c r="K1421" s="3" t="str">
        <f>Raw_Data!K1421</f>
        <v>PayPal</v>
      </c>
      <c r="L1421" s="3">
        <f>Raw_Data!L1421</f>
        <v>5</v>
      </c>
      <c r="M1421" s="3">
        <f>Raw_Data!M1421</f>
        <v>0.06</v>
      </c>
      <c r="N1421" s="3" t="str">
        <f>Raw_Data!N1421</f>
        <v>Comedy</v>
      </c>
      <c r="O1421" s="3" t="str">
        <f t="shared" si="220"/>
        <v>45-54</v>
      </c>
      <c r="P1421" s="3" t="str">
        <f t="shared" si="221"/>
        <v>&lt;10h</v>
      </c>
      <c r="Q1421" s="3" t="str">
        <f t="shared" si="222"/>
        <v>46-60d</v>
      </c>
      <c r="R1421" s="3" t="str">
        <f t="shared" si="223"/>
        <v>Low</v>
      </c>
      <c r="S1421" s="3" t="str">
        <f t="shared" si="224"/>
        <v>Low</v>
      </c>
      <c r="T1421" s="3" t="str">
        <f t="shared" si="225"/>
        <v>Churned</v>
      </c>
      <c r="U1421" s="4">
        <f>1/(1+EXP(-(Predictive_Model!$B$5+((B1421-Predictive_Model!$B$20)/Predictive_Model!$C$20)*Predictive_Model!$D$20+((E1421-Predictive_Model!$B$21)/Predictive_Model!$C$21)*Predictive_Model!$D$21+((F1421-Predictive_Model!$B$22)/Predictive_Model!$C$22)*Predictive_Model!$D$22+((I1421-Predictive_Model!$B$23)/Predictive_Model!$C$23)*Predictive_Model!$D$23+((L1421-Predictive_Model!$B$24)/Predictive_Model!$C$24)*Predictive_Model!$D$24+((M1421-Predictive_Model!$B$25)/Predictive_Model!$C$25)*Predictive_Model!$D$25+IF(C1421="Male",Predictive_Model!$D$31,IF(C1421="Other",Predictive_Model!$D$32,0))+IF(D1421="Premium",Predictive_Model!$D$34,IF(D1421="Standard",Predictive_Model!$D$35,0))+IF(G1421="Asia",Predictive_Model!$D$37,IF(G1421="Europe",Predictive_Model!$D$38,IF(G1421="North America",Predictive_Model!$D$39,IF(G1421="Oceania",Predictive_Model!$D$40,IF(G1421="South America",Predictive_Model!$D$41,0)))))+IF(H1421="Laptop",Predictive_Model!$D$43,IF(H1421="Mobile",Predictive_Model!$D$44,IF(H1421="TV",Predictive_Model!$D$45,IF(H1421="Tablet",Predictive_Model!$D$46,0))))+IF(K1421="Crypto",Predictive_Model!$D$48,IF(K1421="Debit Card",Predictive_Model!$D$49,IF(K1421="Gift Card",Predictive_Model!$D$50,IF(K1421="PayPal",Predictive_Model!$D$51,0))))+IF(N1421="Comedy",Predictive_Model!$D$53,IF(N1421="Documentary",Predictive_Model!$D$54,IF(N1421="Drama",Predictive_Model!$D$55,IF(N1421="Horror",Predictive_Model!$D$56,IF(N1421="Romance",Predictive_Model!$D$57,IF(N1421="Sci-Fi",Predictive_Model!$D$58,0)))))))))</f>
        <v>0.99934709610083416</v>
      </c>
      <c r="V1421" s="3" t="str">
        <f t="shared" si="226"/>
        <v>Critical</v>
      </c>
      <c r="W1421" s="6">
        <f t="shared" si="227"/>
        <v>8.99</v>
      </c>
      <c r="X1421" s="3" t="str">
        <f t="shared" si="228"/>
        <v>Priority 2</v>
      </c>
      <c r="Y1421" s="3" t="str">
        <f t="shared" si="229"/>
        <v>OK</v>
      </c>
    </row>
    <row r="1422" spans="1:25" x14ac:dyDescent="0.25">
      <c r="A1422" s="3" t="str">
        <f>Raw_Data!A1422</f>
        <v>4e66e2a1-2aa8-42eb-9372-1a01a6f04a8c</v>
      </c>
      <c r="B1422" s="3">
        <f>Raw_Data!B1422</f>
        <v>27</v>
      </c>
      <c r="C1422" s="3" t="str">
        <f>Raw_Data!C1422</f>
        <v>Male</v>
      </c>
      <c r="D1422" s="3" t="str">
        <f>Raw_Data!D1422</f>
        <v>Standard</v>
      </c>
      <c r="E1422" s="3">
        <f>Raw_Data!E1422</f>
        <v>5.32</v>
      </c>
      <c r="F1422" s="3">
        <f>Raw_Data!F1422</f>
        <v>54</v>
      </c>
      <c r="G1422" s="3" t="str">
        <f>Raw_Data!G1422</f>
        <v>Europe</v>
      </c>
      <c r="H1422" s="3" t="str">
        <f>Raw_Data!H1422</f>
        <v>Desktop</v>
      </c>
      <c r="I1422" s="3">
        <f>Raw_Data!I1422</f>
        <v>13.99</v>
      </c>
      <c r="J1422" s="3">
        <f>Raw_Data!J1422</f>
        <v>0</v>
      </c>
      <c r="K1422" s="3" t="str">
        <f>Raw_Data!K1422</f>
        <v>PayPal</v>
      </c>
      <c r="L1422" s="3">
        <f>Raw_Data!L1422</f>
        <v>4</v>
      </c>
      <c r="M1422" s="3">
        <f>Raw_Data!M1422</f>
        <v>0.1</v>
      </c>
      <c r="N1422" s="3" t="str">
        <f>Raw_Data!N1422</f>
        <v>Drama</v>
      </c>
      <c r="O1422" s="3" t="str">
        <f t="shared" si="220"/>
        <v>25-34</v>
      </c>
      <c r="P1422" s="3" t="str">
        <f t="shared" si="221"/>
        <v>&lt;10h</v>
      </c>
      <c r="Q1422" s="3" t="str">
        <f t="shared" si="222"/>
        <v>46-60d</v>
      </c>
      <c r="R1422" s="3" t="str">
        <f t="shared" si="223"/>
        <v>Low</v>
      </c>
      <c r="S1422" s="3" t="str">
        <f t="shared" si="224"/>
        <v>Mid</v>
      </c>
      <c r="T1422" s="3" t="str">
        <f t="shared" si="225"/>
        <v>Active</v>
      </c>
      <c r="U1422" s="4">
        <f>1/(1+EXP(-(Predictive_Model!$B$5+((B1422-Predictive_Model!$B$20)/Predictive_Model!$C$20)*Predictive_Model!$D$20+((E1422-Predictive_Model!$B$21)/Predictive_Model!$C$21)*Predictive_Model!$D$21+((F1422-Predictive_Model!$B$22)/Predictive_Model!$C$22)*Predictive_Model!$D$22+((I1422-Predictive_Model!$B$23)/Predictive_Model!$C$23)*Predictive_Model!$D$23+((L1422-Predictive_Model!$B$24)/Predictive_Model!$C$24)*Predictive_Model!$D$24+((M1422-Predictive_Model!$B$25)/Predictive_Model!$C$25)*Predictive_Model!$D$25+IF(C1422="Male",Predictive_Model!$D$31,IF(C1422="Other",Predictive_Model!$D$32,0))+IF(D1422="Premium",Predictive_Model!$D$34,IF(D1422="Standard",Predictive_Model!$D$35,0))+IF(G1422="Asia",Predictive_Model!$D$37,IF(G1422="Europe",Predictive_Model!$D$38,IF(G1422="North America",Predictive_Model!$D$39,IF(G1422="Oceania",Predictive_Model!$D$40,IF(G1422="South America",Predictive_Model!$D$41,0)))))+IF(H1422="Laptop",Predictive_Model!$D$43,IF(H1422="Mobile",Predictive_Model!$D$44,IF(H1422="TV",Predictive_Model!$D$45,IF(H1422="Tablet",Predictive_Model!$D$46,0))))+IF(K1422="Crypto",Predictive_Model!$D$48,IF(K1422="Debit Card",Predictive_Model!$D$49,IF(K1422="Gift Card",Predictive_Model!$D$50,IF(K1422="PayPal",Predictive_Model!$D$51,0))))+IF(N1422="Comedy",Predictive_Model!$D$53,IF(N1422="Documentary",Predictive_Model!$D$54,IF(N1422="Drama",Predictive_Model!$D$55,IF(N1422="Horror",Predictive_Model!$D$56,IF(N1422="Romance",Predictive_Model!$D$57,IF(N1422="Sci-Fi",Predictive_Model!$D$58,0)))))))))</f>
        <v>0.99805355768876991</v>
      </c>
      <c r="V1422" s="3" t="str">
        <f t="shared" si="226"/>
        <v>Critical</v>
      </c>
      <c r="W1422" s="6">
        <f t="shared" si="227"/>
        <v>13.962769272065891</v>
      </c>
      <c r="X1422" s="3" t="str">
        <f t="shared" si="228"/>
        <v>Priority 2</v>
      </c>
      <c r="Y1422" s="3" t="str">
        <f t="shared" si="229"/>
        <v>OK</v>
      </c>
    </row>
    <row r="1423" spans="1:25" x14ac:dyDescent="0.25">
      <c r="A1423" s="3" t="str">
        <f>Raw_Data!A1423</f>
        <v>b5f4e9de-96ed-44b6-9ce8-51d81ac90562</v>
      </c>
      <c r="B1423" s="3">
        <f>Raw_Data!B1423</f>
        <v>50</v>
      </c>
      <c r="C1423" s="3" t="str">
        <f>Raw_Data!C1423</f>
        <v>Other</v>
      </c>
      <c r="D1423" s="3" t="str">
        <f>Raw_Data!D1423</f>
        <v>Standard</v>
      </c>
      <c r="E1423" s="3">
        <f>Raw_Data!E1423</f>
        <v>21.29</v>
      </c>
      <c r="F1423" s="3">
        <f>Raw_Data!F1423</f>
        <v>26</v>
      </c>
      <c r="G1423" s="3" t="str">
        <f>Raw_Data!G1423</f>
        <v>Oceania</v>
      </c>
      <c r="H1423" s="3" t="str">
        <f>Raw_Data!H1423</f>
        <v>Laptop</v>
      </c>
      <c r="I1423" s="3">
        <f>Raw_Data!I1423</f>
        <v>13.99</v>
      </c>
      <c r="J1423" s="3">
        <f>Raw_Data!J1423</f>
        <v>0</v>
      </c>
      <c r="K1423" s="3" t="str">
        <f>Raw_Data!K1423</f>
        <v>Gift Card</v>
      </c>
      <c r="L1423" s="3">
        <f>Raw_Data!L1423</f>
        <v>3</v>
      </c>
      <c r="M1423" s="3">
        <f>Raw_Data!M1423</f>
        <v>0.79</v>
      </c>
      <c r="N1423" s="3" t="str">
        <f>Raw_Data!N1423</f>
        <v>Romance</v>
      </c>
      <c r="O1423" s="3" t="str">
        <f t="shared" si="220"/>
        <v>45-54</v>
      </c>
      <c r="P1423" s="3" t="str">
        <f t="shared" si="221"/>
        <v>10-24h</v>
      </c>
      <c r="Q1423" s="3" t="str">
        <f t="shared" si="222"/>
        <v>22-45d</v>
      </c>
      <c r="R1423" s="3" t="str">
        <f t="shared" si="223"/>
        <v>Medium</v>
      </c>
      <c r="S1423" s="3" t="str">
        <f t="shared" si="224"/>
        <v>Mid</v>
      </c>
      <c r="T1423" s="3" t="str">
        <f t="shared" si="225"/>
        <v>Active</v>
      </c>
      <c r="U1423" s="4">
        <f>1/(1+EXP(-(Predictive_Model!$B$5+((B1423-Predictive_Model!$B$20)/Predictive_Model!$C$20)*Predictive_Model!$D$20+((E1423-Predictive_Model!$B$21)/Predictive_Model!$C$21)*Predictive_Model!$D$21+((F1423-Predictive_Model!$B$22)/Predictive_Model!$C$22)*Predictive_Model!$D$22+((I1423-Predictive_Model!$B$23)/Predictive_Model!$C$23)*Predictive_Model!$D$23+((L1423-Predictive_Model!$B$24)/Predictive_Model!$C$24)*Predictive_Model!$D$24+((M1423-Predictive_Model!$B$25)/Predictive_Model!$C$25)*Predictive_Model!$D$25+IF(C1423="Male",Predictive_Model!$D$31,IF(C1423="Other",Predictive_Model!$D$32,0))+IF(D1423="Premium",Predictive_Model!$D$34,IF(D1423="Standard",Predictive_Model!$D$35,0))+IF(G1423="Asia",Predictive_Model!$D$37,IF(G1423="Europe",Predictive_Model!$D$38,IF(G1423="North America",Predictive_Model!$D$39,IF(G1423="Oceania",Predictive_Model!$D$40,IF(G1423="South America",Predictive_Model!$D$41,0)))))+IF(H1423="Laptop",Predictive_Model!$D$43,IF(H1423="Mobile",Predictive_Model!$D$44,IF(H1423="TV",Predictive_Model!$D$45,IF(H1423="Tablet",Predictive_Model!$D$46,0))))+IF(K1423="Crypto",Predictive_Model!$D$48,IF(K1423="Debit Card",Predictive_Model!$D$49,IF(K1423="Gift Card",Predictive_Model!$D$50,IF(K1423="PayPal",Predictive_Model!$D$51,0))))+IF(N1423="Comedy",Predictive_Model!$D$53,IF(N1423="Documentary",Predictive_Model!$D$54,IF(N1423="Drama",Predictive_Model!$D$55,IF(N1423="Horror",Predictive_Model!$D$56,IF(N1423="Romance",Predictive_Model!$D$57,IF(N1423="Sci-Fi",Predictive_Model!$D$58,0)))))))))</f>
        <v>9.2051729227074289E-2</v>
      </c>
      <c r="V1423" s="3" t="str">
        <f t="shared" si="226"/>
        <v>Low</v>
      </c>
      <c r="W1423" s="6">
        <f t="shared" si="227"/>
        <v>1.2878036918867692</v>
      </c>
      <c r="X1423" s="3" t="str">
        <f t="shared" si="228"/>
        <v>Monitor</v>
      </c>
      <c r="Y1423" s="3" t="str">
        <f t="shared" si="229"/>
        <v>OK</v>
      </c>
    </row>
    <row r="1424" spans="1:25" x14ac:dyDescent="0.25">
      <c r="A1424" s="3" t="str">
        <f>Raw_Data!A1424</f>
        <v>a16251fb-f52b-430e-9bb1-272ebfb4a387</v>
      </c>
      <c r="B1424" s="3">
        <f>Raw_Data!B1424</f>
        <v>41</v>
      </c>
      <c r="C1424" s="3" t="str">
        <f>Raw_Data!C1424</f>
        <v>Other</v>
      </c>
      <c r="D1424" s="3" t="str">
        <f>Raw_Data!D1424</f>
        <v>Basic</v>
      </c>
      <c r="E1424" s="3">
        <f>Raw_Data!E1424</f>
        <v>20.260000000000002</v>
      </c>
      <c r="F1424" s="3">
        <f>Raw_Data!F1424</f>
        <v>41</v>
      </c>
      <c r="G1424" s="3" t="str">
        <f>Raw_Data!G1424</f>
        <v>Africa</v>
      </c>
      <c r="H1424" s="3" t="str">
        <f>Raw_Data!H1424</f>
        <v>Laptop</v>
      </c>
      <c r="I1424" s="3">
        <f>Raw_Data!I1424</f>
        <v>8.99</v>
      </c>
      <c r="J1424" s="3">
        <f>Raw_Data!J1424</f>
        <v>1</v>
      </c>
      <c r="K1424" s="3" t="str">
        <f>Raw_Data!K1424</f>
        <v>Crypto</v>
      </c>
      <c r="L1424" s="3">
        <f>Raw_Data!L1424</f>
        <v>1</v>
      </c>
      <c r="M1424" s="3">
        <f>Raw_Data!M1424</f>
        <v>0.48</v>
      </c>
      <c r="N1424" s="3" t="str">
        <f>Raw_Data!N1424</f>
        <v>Documentary</v>
      </c>
      <c r="O1424" s="3" t="str">
        <f t="shared" si="220"/>
        <v>35-44</v>
      </c>
      <c r="P1424" s="3" t="str">
        <f t="shared" si="221"/>
        <v>10-24h</v>
      </c>
      <c r="Q1424" s="3" t="str">
        <f t="shared" si="222"/>
        <v>22-45d</v>
      </c>
      <c r="R1424" s="3" t="str">
        <f t="shared" si="223"/>
        <v>Medium</v>
      </c>
      <c r="S1424" s="3" t="str">
        <f t="shared" si="224"/>
        <v>Low</v>
      </c>
      <c r="T1424" s="3" t="str">
        <f t="shared" si="225"/>
        <v>Churned</v>
      </c>
      <c r="U1424" s="4">
        <f>1/(1+EXP(-(Predictive_Model!$B$5+((B1424-Predictive_Model!$B$20)/Predictive_Model!$C$20)*Predictive_Model!$D$20+((E1424-Predictive_Model!$B$21)/Predictive_Model!$C$21)*Predictive_Model!$D$21+((F1424-Predictive_Model!$B$22)/Predictive_Model!$C$22)*Predictive_Model!$D$22+((I1424-Predictive_Model!$B$23)/Predictive_Model!$C$23)*Predictive_Model!$D$23+((L1424-Predictive_Model!$B$24)/Predictive_Model!$C$24)*Predictive_Model!$D$24+((M1424-Predictive_Model!$B$25)/Predictive_Model!$C$25)*Predictive_Model!$D$25+IF(C1424="Male",Predictive_Model!$D$31,IF(C1424="Other",Predictive_Model!$D$32,0))+IF(D1424="Premium",Predictive_Model!$D$34,IF(D1424="Standard",Predictive_Model!$D$35,0))+IF(G1424="Asia",Predictive_Model!$D$37,IF(G1424="Europe",Predictive_Model!$D$38,IF(G1424="North America",Predictive_Model!$D$39,IF(G1424="Oceania",Predictive_Model!$D$40,IF(G1424="South America",Predictive_Model!$D$41,0)))))+IF(H1424="Laptop",Predictive_Model!$D$43,IF(H1424="Mobile",Predictive_Model!$D$44,IF(H1424="TV",Predictive_Model!$D$45,IF(H1424="Tablet",Predictive_Model!$D$46,0))))+IF(K1424="Crypto",Predictive_Model!$D$48,IF(K1424="Debit Card",Predictive_Model!$D$49,IF(K1424="Gift Card",Predictive_Model!$D$50,IF(K1424="PayPal",Predictive_Model!$D$51,0))))+IF(N1424="Comedy",Predictive_Model!$D$53,IF(N1424="Documentary",Predictive_Model!$D$54,IF(N1424="Drama",Predictive_Model!$D$55,IF(N1424="Horror",Predictive_Model!$D$56,IF(N1424="Romance",Predictive_Model!$D$57,IF(N1424="Sci-Fi",Predictive_Model!$D$58,0)))))))))</f>
        <v>0.93917104161904708</v>
      </c>
      <c r="V1424" s="3" t="str">
        <f t="shared" si="226"/>
        <v>Critical</v>
      </c>
      <c r="W1424" s="6">
        <f t="shared" si="227"/>
        <v>8.99</v>
      </c>
      <c r="X1424" s="3" t="str">
        <f t="shared" si="228"/>
        <v>Priority 2</v>
      </c>
      <c r="Y1424" s="3" t="str">
        <f t="shared" si="229"/>
        <v>OK</v>
      </c>
    </row>
    <row r="1425" spans="1:25" x14ac:dyDescent="0.25">
      <c r="A1425" s="3" t="str">
        <f>Raw_Data!A1425</f>
        <v>f4c785ec-5213-4d09-8dfd-af38ed4cc0b8</v>
      </c>
      <c r="B1425" s="3">
        <f>Raw_Data!B1425</f>
        <v>47</v>
      </c>
      <c r="C1425" s="3" t="str">
        <f>Raw_Data!C1425</f>
        <v>Female</v>
      </c>
      <c r="D1425" s="3" t="str">
        <f>Raw_Data!D1425</f>
        <v>Standard</v>
      </c>
      <c r="E1425" s="3">
        <f>Raw_Data!E1425</f>
        <v>4.0999999999999996</v>
      </c>
      <c r="F1425" s="3">
        <f>Raw_Data!F1425</f>
        <v>52</v>
      </c>
      <c r="G1425" s="3" t="str">
        <f>Raw_Data!G1425</f>
        <v>South America</v>
      </c>
      <c r="H1425" s="3" t="str">
        <f>Raw_Data!H1425</f>
        <v>Laptop</v>
      </c>
      <c r="I1425" s="3">
        <f>Raw_Data!I1425</f>
        <v>13.99</v>
      </c>
      <c r="J1425" s="3">
        <f>Raw_Data!J1425</f>
        <v>1</v>
      </c>
      <c r="K1425" s="3" t="str">
        <f>Raw_Data!K1425</f>
        <v>Debit Card</v>
      </c>
      <c r="L1425" s="3">
        <f>Raw_Data!L1425</f>
        <v>1</v>
      </c>
      <c r="M1425" s="3">
        <f>Raw_Data!M1425</f>
        <v>0.08</v>
      </c>
      <c r="N1425" s="3" t="str">
        <f>Raw_Data!N1425</f>
        <v>Drama</v>
      </c>
      <c r="O1425" s="3" t="str">
        <f t="shared" si="220"/>
        <v>45-54</v>
      </c>
      <c r="P1425" s="3" t="str">
        <f t="shared" si="221"/>
        <v>&lt;10h</v>
      </c>
      <c r="Q1425" s="3" t="str">
        <f t="shared" si="222"/>
        <v>46-60d</v>
      </c>
      <c r="R1425" s="3" t="str">
        <f t="shared" si="223"/>
        <v>Low</v>
      </c>
      <c r="S1425" s="3" t="str">
        <f t="shared" si="224"/>
        <v>Mid</v>
      </c>
      <c r="T1425" s="3" t="str">
        <f t="shared" si="225"/>
        <v>Churned</v>
      </c>
      <c r="U1425" s="4">
        <f>1/(1+EXP(-(Predictive_Model!$B$5+((B1425-Predictive_Model!$B$20)/Predictive_Model!$C$20)*Predictive_Model!$D$20+((E1425-Predictive_Model!$B$21)/Predictive_Model!$C$21)*Predictive_Model!$D$21+((F1425-Predictive_Model!$B$22)/Predictive_Model!$C$22)*Predictive_Model!$D$22+((I1425-Predictive_Model!$B$23)/Predictive_Model!$C$23)*Predictive_Model!$D$23+((L1425-Predictive_Model!$B$24)/Predictive_Model!$C$24)*Predictive_Model!$D$24+((M1425-Predictive_Model!$B$25)/Predictive_Model!$C$25)*Predictive_Model!$D$25+IF(C1425="Male",Predictive_Model!$D$31,IF(C1425="Other",Predictive_Model!$D$32,0))+IF(D1425="Premium",Predictive_Model!$D$34,IF(D1425="Standard",Predictive_Model!$D$35,0))+IF(G1425="Asia",Predictive_Model!$D$37,IF(G1425="Europe",Predictive_Model!$D$38,IF(G1425="North America",Predictive_Model!$D$39,IF(G1425="Oceania",Predictive_Model!$D$40,IF(G1425="South America",Predictive_Model!$D$41,0)))))+IF(H1425="Laptop",Predictive_Model!$D$43,IF(H1425="Mobile",Predictive_Model!$D$44,IF(H1425="TV",Predictive_Model!$D$45,IF(H1425="Tablet",Predictive_Model!$D$46,0))))+IF(K1425="Crypto",Predictive_Model!$D$48,IF(K1425="Debit Card",Predictive_Model!$D$49,IF(K1425="Gift Card",Predictive_Model!$D$50,IF(K1425="PayPal",Predictive_Model!$D$51,0))))+IF(N1425="Comedy",Predictive_Model!$D$53,IF(N1425="Documentary",Predictive_Model!$D$54,IF(N1425="Drama",Predictive_Model!$D$55,IF(N1425="Horror",Predictive_Model!$D$56,IF(N1425="Romance",Predictive_Model!$D$57,IF(N1425="Sci-Fi",Predictive_Model!$D$58,0)))))))))</f>
        <v>0.99984966333355452</v>
      </c>
      <c r="V1425" s="3" t="str">
        <f t="shared" si="226"/>
        <v>Critical</v>
      </c>
      <c r="W1425" s="6">
        <f t="shared" si="227"/>
        <v>13.99</v>
      </c>
      <c r="X1425" s="3" t="str">
        <f t="shared" si="228"/>
        <v>Priority 2</v>
      </c>
      <c r="Y1425" s="3" t="str">
        <f t="shared" si="229"/>
        <v>OK</v>
      </c>
    </row>
    <row r="1426" spans="1:25" x14ac:dyDescent="0.25">
      <c r="A1426" s="3" t="str">
        <f>Raw_Data!A1426</f>
        <v>a1cacec9-db50-426d-b7e5-6ec5ccfbc39e</v>
      </c>
      <c r="B1426" s="3">
        <f>Raw_Data!B1426</f>
        <v>59</v>
      </c>
      <c r="C1426" s="3" t="str">
        <f>Raw_Data!C1426</f>
        <v>Female</v>
      </c>
      <c r="D1426" s="3" t="str">
        <f>Raw_Data!D1426</f>
        <v>Basic</v>
      </c>
      <c r="E1426" s="3">
        <f>Raw_Data!E1426</f>
        <v>77.09</v>
      </c>
      <c r="F1426" s="3">
        <f>Raw_Data!F1426</f>
        <v>36</v>
      </c>
      <c r="G1426" s="3" t="str">
        <f>Raw_Data!G1426</f>
        <v>North America</v>
      </c>
      <c r="H1426" s="3" t="str">
        <f>Raw_Data!H1426</f>
        <v>Desktop</v>
      </c>
      <c r="I1426" s="3">
        <f>Raw_Data!I1426</f>
        <v>8.99</v>
      </c>
      <c r="J1426" s="3">
        <f>Raw_Data!J1426</f>
        <v>0</v>
      </c>
      <c r="K1426" s="3" t="str">
        <f>Raw_Data!K1426</f>
        <v>PayPal</v>
      </c>
      <c r="L1426" s="3">
        <f>Raw_Data!L1426</f>
        <v>3</v>
      </c>
      <c r="M1426" s="3">
        <f>Raw_Data!M1426</f>
        <v>2.08</v>
      </c>
      <c r="N1426" s="3" t="str">
        <f>Raw_Data!N1426</f>
        <v>Romance</v>
      </c>
      <c r="O1426" s="3" t="str">
        <f t="shared" si="220"/>
        <v>55-70</v>
      </c>
      <c r="P1426" s="3" t="str">
        <f t="shared" si="221"/>
        <v>50h+</v>
      </c>
      <c r="Q1426" s="3" t="str">
        <f t="shared" si="222"/>
        <v>22-45d</v>
      </c>
      <c r="R1426" s="3" t="str">
        <f t="shared" si="223"/>
        <v>Medium</v>
      </c>
      <c r="S1426" s="3" t="str">
        <f t="shared" si="224"/>
        <v>Low</v>
      </c>
      <c r="T1426" s="3" t="str">
        <f t="shared" si="225"/>
        <v>Active</v>
      </c>
      <c r="U1426" s="4">
        <f>1/(1+EXP(-(Predictive_Model!$B$5+((B1426-Predictive_Model!$B$20)/Predictive_Model!$C$20)*Predictive_Model!$D$20+((E1426-Predictive_Model!$B$21)/Predictive_Model!$C$21)*Predictive_Model!$D$21+((F1426-Predictive_Model!$B$22)/Predictive_Model!$C$22)*Predictive_Model!$D$22+((I1426-Predictive_Model!$B$23)/Predictive_Model!$C$23)*Predictive_Model!$D$23+((L1426-Predictive_Model!$B$24)/Predictive_Model!$C$24)*Predictive_Model!$D$24+((M1426-Predictive_Model!$B$25)/Predictive_Model!$C$25)*Predictive_Model!$D$25+IF(C1426="Male",Predictive_Model!$D$31,IF(C1426="Other",Predictive_Model!$D$32,0))+IF(D1426="Premium",Predictive_Model!$D$34,IF(D1426="Standard",Predictive_Model!$D$35,0))+IF(G1426="Asia",Predictive_Model!$D$37,IF(G1426="Europe",Predictive_Model!$D$38,IF(G1426="North America",Predictive_Model!$D$39,IF(G1426="Oceania",Predictive_Model!$D$40,IF(G1426="South America",Predictive_Model!$D$41,0)))))+IF(H1426="Laptop",Predictive_Model!$D$43,IF(H1426="Mobile",Predictive_Model!$D$44,IF(H1426="TV",Predictive_Model!$D$45,IF(H1426="Tablet",Predictive_Model!$D$46,0))))+IF(K1426="Crypto",Predictive_Model!$D$48,IF(K1426="Debit Card",Predictive_Model!$D$49,IF(K1426="Gift Card",Predictive_Model!$D$50,IF(K1426="PayPal",Predictive_Model!$D$51,0))))+IF(N1426="Comedy",Predictive_Model!$D$53,IF(N1426="Documentary",Predictive_Model!$D$54,IF(N1426="Drama",Predictive_Model!$D$55,IF(N1426="Horror",Predictive_Model!$D$56,IF(N1426="Romance",Predictive_Model!$D$57,IF(N1426="Sci-Fi",Predictive_Model!$D$58,0)))))))))</f>
        <v>1.9785307547190973E-9</v>
      </c>
      <c r="V1426" s="3" t="str">
        <f t="shared" si="226"/>
        <v>Low</v>
      </c>
      <c r="W1426" s="6">
        <f t="shared" si="227"/>
        <v>1.7786991484924684E-8</v>
      </c>
      <c r="X1426" s="3" t="str">
        <f t="shared" si="228"/>
        <v>Monitor</v>
      </c>
      <c r="Y1426" s="3" t="str">
        <f t="shared" si="229"/>
        <v>OK</v>
      </c>
    </row>
    <row r="1427" spans="1:25" x14ac:dyDescent="0.25">
      <c r="A1427" s="3" t="str">
        <f>Raw_Data!A1427</f>
        <v>84bb4a72-f675-48ba-a3d6-aa4b8c828fe6</v>
      </c>
      <c r="B1427" s="3">
        <f>Raw_Data!B1427</f>
        <v>58</v>
      </c>
      <c r="C1427" s="3" t="str">
        <f>Raw_Data!C1427</f>
        <v>Male</v>
      </c>
      <c r="D1427" s="3" t="str">
        <f>Raw_Data!D1427</f>
        <v>Premium</v>
      </c>
      <c r="E1427" s="3">
        <f>Raw_Data!E1427</f>
        <v>2.11</v>
      </c>
      <c r="F1427" s="3">
        <f>Raw_Data!F1427</f>
        <v>23</v>
      </c>
      <c r="G1427" s="3" t="str">
        <f>Raw_Data!G1427</f>
        <v>Africa</v>
      </c>
      <c r="H1427" s="3" t="str">
        <f>Raw_Data!H1427</f>
        <v>TV</v>
      </c>
      <c r="I1427" s="3">
        <f>Raw_Data!I1427</f>
        <v>17.989999999999998</v>
      </c>
      <c r="J1427" s="3">
        <f>Raw_Data!J1427</f>
        <v>1</v>
      </c>
      <c r="K1427" s="3" t="str">
        <f>Raw_Data!K1427</f>
        <v>Debit Card</v>
      </c>
      <c r="L1427" s="3">
        <f>Raw_Data!L1427</f>
        <v>3</v>
      </c>
      <c r="M1427" s="3">
        <f>Raw_Data!M1427</f>
        <v>0.09</v>
      </c>
      <c r="N1427" s="3" t="str">
        <f>Raw_Data!N1427</f>
        <v>Documentary</v>
      </c>
      <c r="O1427" s="3" t="str">
        <f t="shared" si="220"/>
        <v>55-70</v>
      </c>
      <c r="P1427" s="3" t="str">
        <f t="shared" si="221"/>
        <v>&lt;10h</v>
      </c>
      <c r="Q1427" s="3" t="str">
        <f t="shared" si="222"/>
        <v>22-45d</v>
      </c>
      <c r="R1427" s="3" t="str">
        <f t="shared" si="223"/>
        <v>Medium</v>
      </c>
      <c r="S1427" s="3" t="str">
        <f t="shared" si="224"/>
        <v>High</v>
      </c>
      <c r="T1427" s="3" t="str">
        <f t="shared" si="225"/>
        <v>Churned</v>
      </c>
      <c r="U1427" s="4">
        <f>1/(1+EXP(-(Predictive_Model!$B$5+((B1427-Predictive_Model!$B$20)/Predictive_Model!$C$20)*Predictive_Model!$D$20+((E1427-Predictive_Model!$B$21)/Predictive_Model!$C$21)*Predictive_Model!$D$21+((F1427-Predictive_Model!$B$22)/Predictive_Model!$C$22)*Predictive_Model!$D$22+((I1427-Predictive_Model!$B$23)/Predictive_Model!$C$23)*Predictive_Model!$D$23+((L1427-Predictive_Model!$B$24)/Predictive_Model!$C$24)*Predictive_Model!$D$24+((M1427-Predictive_Model!$B$25)/Predictive_Model!$C$25)*Predictive_Model!$D$25+IF(C1427="Male",Predictive_Model!$D$31,IF(C1427="Other",Predictive_Model!$D$32,0))+IF(D1427="Premium",Predictive_Model!$D$34,IF(D1427="Standard",Predictive_Model!$D$35,0))+IF(G1427="Asia",Predictive_Model!$D$37,IF(G1427="Europe",Predictive_Model!$D$38,IF(G1427="North America",Predictive_Model!$D$39,IF(G1427="Oceania",Predictive_Model!$D$40,IF(G1427="South America",Predictive_Model!$D$41,0)))))+IF(H1427="Laptop",Predictive_Model!$D$43,IF(H1427="Mobile",Predictive_Model!$D$44,IF(H1427="TV",Predictive_Model!$D$45,IF(H1427="Tablet",Predictive_Model!$D$46,0))))+IF(K1427="Crypto",Predictive_Model!$D$48,IF(K1427="Debit Card",Predictive_Model!$D$49,IF(K1427="Gift Card",Predictive_Model!$D$50,IF(K1427="PayPal",Predictive_Model!$D$51,0))))+IF(N1427="Comedy",Predictive_Model!$D$53,IF(N1427="Documentary",Predictive_Model!$D$54,IF(N1427="Drama",Predictive_Model!$D$55,IF(N1427="Horror",Predictive_Model!$D$56,IF(N1427="Romance",Predictive_Model!$D$57,IF(N1427="Sci-Fi",Predictive_Model!$D$58,0)))))))))</f>
        <v>0.85228850392008781</v>
      </c>
      <c r="V1427" s="3" t="str">
        <f t="shared" si="226"/>
        <v>Critical</v>
      </c>
      <c r="W1427" s="6">
        <f t="shared" si="227"/>
        <v>17.989999999999998</v>
      </c>
      <c r="X1427" s="3" t="str">
        <f t="shared" si="228"/>
        <v>Priority 1</v>
      </c>
      <c r="Y1427" s="3" t="str">
        <f t="shared" si="229"/>
        <v>OK</v>
      </c>
    </row>
    <row r="1428" spans="1:25" x14ac:dyDescent="0.25">
      <c r="A1428" s="3" t="str">
        <f>Raw_Data!A1428</f>
        <v>f29753d3-885d-4d69-a71c-5ac46637749e</v>
      </c>
      <c r="B1428" s="3">
        <f>Raw_Data!B1428</f>
        <v>24</v>
      </c>
      <c r="C1428" s="3" t="str">
        <f>Raw_Data!C1428</f>
        <v>Male</v>
      </c>
      <c r="D1428" s="3" t="str">
        <f>Raw_Data!D1428</f>
        <v>Premium</v>
      </c>
      <c r="E1428" s="3">
        <f>Raw_Data!E1428</f>
        <v>12.65</v>
      </c>
      <c r="F1428" s="3">
        <f>Raw_Data!F1428</f>
        <v>23</v>
      </c>
      <c r="G1428" s="3" t="str">
        <f>Raw_Data!G1428</f>
        <v>North America</v>
      </c>
      <c r="H1428" s="3" t="str">
        <f>Raw_Data!H1428</f>
        <v>Tablet</v>
      </c>
      <c r="I1428" s="3">
        <f>Raw_Data!I1428</f>
        <v>17.989999999999998</v>
      </c>
      <c r="J1428" s="3">
        <f>Raw_Data!J1428</f>
        <v>0</v>
      </c>
      <c r="K1428" s="3" t="str">
        <f>Raw_Data!K1428</f>
        <v>Debit Card</v>
      </c>
      <c r="L1428" s="3">
        <f>Raw_Data!L1428</f>
        <v>3</v>
      </c>
      <c r="M1428" s="3">
        <f>Raw_Data!M1428</f>
        <v>0.53</v>
      </c>
      <c r="N1428" s="3" t="str">
        <f>Raw_Data!N1428</f>
        <v>Comedy</v>
      </c>
      <c r="O1428" s="3" t="str">
        <f t="shared" si="220"/>
        <v>18-24</v>
      </c>
      <c r="P1428" s="3" t="str">
        <f t="shared" si="221"/>
        <v>10-24h</v>
      </c>
      <c r="Q1428" s="3" t="str">
        <f t="shared" si="222"/>
        <v>22-45d</v>
      </c>
      <c r="R1428" s="3" t="str">
        <f t="shared" si="223"/>
        <v>Medium</v>
      </c>
      <c r="S1428" s="3" t="str">
        <f t="shared" si="224"/>
        <v>High</v>
      </c>
      <c r="T1428" s="3" t="str">
        <f t="shared" si="225"/>
        <v>Active</v>
      </c>
      <c r="U1428" s="4">
        <f>1/(1+EXP(-(Predictive_Model!$B$5+((B1428-Predictive_Model!$B$20)/Predictive_Model!$C$20)*Predictive_Model!$D$20+((E1428-Predictive_Model!$B$21)/Predictive_Model!$C$21)*Predictive_Model!$D$21+((F1428-Predictive_Model!$B$22)/Predictive_Model!$C$22)*Predictive_Model!$D$22+((I1428-Predictive_Model!$B$23)/Predictive_Model!$C$23)*Predictive_Model!$D$23+((L1428-Predictive_Model!$B$24)/Predictive_Model!$C$24)*Predictive_Model!$D$24+((M1428-Predictive_Model!$B$25)/Predictive_Model!$C$25)*Predictive_Model!$D$25+IF(C1428="Male",Predictive_Model!$D$31,IF(C1428="Other",Predictive_Model!$D$32,0))+IF(D1428="Premium",Predictive_Model!$D$34,IF(D1428="Standard",Predictive_Model!$D$35,0))+IF(G1428="Asia",Predictive_Model!$D$37,IF(G1428="Europe",Predictive_Model!$D$38,IF(G1428="North America",Predictive_Model!$D$39,IF(G1428="Oceania",Predictive_Model!$D$40,IF(G1428="South America",Predictive_Model!$D$41,0)))))+IF(H1428="Laptop",Predictive_Model!$D$43,IF(H1428="Mobile",Predictive_Model!$D$44,IF(H1428="TV",Predictive_Model!$D$45,IF(H1428="Tablet",Predictive_Model!$D$46,0))))+IF(K1428="Crypto",Predictive_Model!$D$48,IF(K1428="Debit Card",Predictive_Model!$D$49,IF(K1428="Gift Card",Predictive_Model!$D$50,IF(K1428="PayPal",Predictive_Model!$D$51,0))))+IF(N1428="Comedy",Predictive_Model!$D$53,IF(N1428="Documentary",Predictive_Model!$D$54,IF(N1428="Drama",Predictive_Model!$D$55,IF(N1428="Horror",Predictive_Model!$D$56,IF(N1428="Romance",Predictive_Model!$D$57,IF(N1428="Sci-Fi",Predictive_Model!$D$58,0)))))))))</f>
        <v>0.35784815565145095</v>
      </c>
      <c r="V1428" s="3" t="str">
        <f t="shared" si="226"/>
        <v>Medium</v>
      </c>
      <c r="W1428" s="6">
        <f t="shared" si="227"/>
        <v>6.4376883201696025</v>
      </c>
      <c r="X1428" s="3" t="str">
        <f t="shared" si="228"/>
        <v>Monitor</v>
      </c>
      <c r="Y1428" s="3" t="str">
        <f t="shared" si="229"/>
        <v>OK</v>
      </c>
    </row>
    <row r="1429" spans="1:25" x14ac:dyDescent="0.25">
      <c r="A1429" s="3" t="str">
        <f>Raw_Data!A1429</f>
        <v>fe26c901-86af-42bf-a9cf-ec1bc66f6a46</v>
      </c>
      <c r="B1429" s="3">
        <f>Raw_Data!B1429</f>
        <v>69</v>
      </c>
      <c r="C1429" s="3" t="str">
        <f>Raw_Data!C1429</f>
        <v>Male</v>
      </c>
      <c r="D1429" s="3" t="str">
        <f>Raw_Data!D1429</f>
        <v>Basic</v>
      </c>
      <c r="E1429" s="3">
        <f>Raw_Data!E1429</f>
        <v>2.74</v>
      </c>
      <c r="F1429" s="3">
        <f>Raw_Data!F1429</f>
        <v>52</v>
      </c>
      <c r="G1429" s="3" t="str">
        <f>Raw_Data!G1429</f>
        <v>Oceania</v>
      </c>
      <c r="H1429" s="3" t="str">
        <f>Raw_Data!H1429</f>
        <v>Mobile</v>
      </c>
      <c r="I1429" s="3">
        <f>Raw_Data!I1429</f>
        <v>8.99</v>
      </c>
      <c r="J1429" s="3">
        <f>Raw_Data!J1429</f>
        <v>1</v>
      </c>
      <c r="K1429" s="3" t="str">
        <f>Raw_Data!K1429</f>
        <v>Debit Card</v>
      </c>
      <c r="L1429" s="3">
        <f>Raw_Data!L1429</f>
        <v>4</v>
      </c>
      <c r="M1429" s="3">
        <f>Raw_Data!M1429</f>
        <v>0.05</v>
      </c>
      <c r="N1429" s="3" t="str">
        <f>Raw_Data!N1429</f>
        <v>Action</v>
      </c>
      <c r="O1429" s="3" t="str">
        <f t="shared" si="220"/>
        <v>55-70</v>
      </c>
      <c r="P1429" s="3" t="str">
        <f t="shared" si="221"/>
        <v>&lt;10h</v>
      </c>
      <c r="Q1429" s="3" t="str">
        <f t="shared" si="222"/>
        <v>46-60d</v>
      </c>
      <c r="R1429" s="3" t="str">
        <f t="shared" si="223"/>
        <v>Low</v>
      </c>
      <c r="S1429" s="3" t="str">
        <f t="shared" si="224"/>
        <v>Low</v>
      </c>
      <c r="T1429" s="3" t="str">
        <f t="shared" si="225"/>
        <v>Churned</v>
      </c>
      <c r="U1429" s="4">
        <f>1/(1+EXP(-(Predictive_Model!$B$5+((B1429-Predictive_Model!$B$20)/Predictive_Model!$C$20)*Predictive_Model!$D$20+((E1429-Predictive_Model!$B$21)/Predictive_Model!$C$21)*Predictive_Model!$D$21+((F1429-Predictive_Model!$B$22)/Predictive_Model!$C$22)*Predictive_Model!$D$22+((I1429-Predictive_Model!$B$23)/Predictive_Model!$C$23)*Predictive_Model!$D$23+((L1429-Predictive_Model!$B$24)/Predictive_Model!$C$24)*Predictive_Model!$D$24+((M1429-Predictive_Model!$B$25)/Predictive_Model!$C$25)*Predictive_Model!$D$25+IF(C1429="Male",Predictive_Model!$D$31,IF(C1429="Other",Predictive_Model!$D$32,0))+IF(D1429="Premium",Predictive_Model!$D$34,IF(D1429="Standard",Predictive_Model!$D$35,0))+IF(G1429="Asia",Predictive_Model!$D$37,IF(G1429="Europe",Predictive_Model!$D$38,IF(G1429="North America",Predictive_Model!$D$39,IF(G1429="Oceania",Predictive_Model!$D$40,IF(G1429="South America",Predictive_Model!$D$41,0)))))+IF(H1429="Laptop",Predictive_Model!$D$43,IF(H1429="Mobile",Predictive_Model!$D$44,IF(H1429="TV",Predictive_Model!$D$45,IF(H1429="Tablet",Predictive_Model!$D$46,0))))+IF(K1429="Crypto",Predictive_Model!$D$48,IF(K1429="Debit Card",Predictive_Model!$D$49,IF(K1429="Gift Card",Predictive_Model!$D$50,IF(K1429="PayPal",Predictive_Model!$D$51,0))))+IF(N1429="Comedy",Predictive_Model!$D$53,IF(N1429="Documentary",Predictive_Model!$D$54,IF(N1429="Drama",Predictive_Model!$D$55,IF(N1429="Horror",Predictive_Model!$D$56,IF(N1429="Romance",Predictive_Model!$D$57,IF(N1429="Sci-Fi",Predictive_Model!$D$58,0)))))))))</f>
        <v>0.99993918034354801</v>
      </c>
      <c r="V1429" s="3" t="str">
        <f t="shared" si="226"/>
        <v>Critical</v>
      </c>
      <c r="W1429" s="6">
        <f t="shared" si="227"/>
        <v>8.99</v>
      </c>
      <c r="X1429" s="3" t="str">
        <f t="shared" si="228"/>
        <v>Priority 2</v>
      </c>
      <c r="Y1429" s="3" t="str">
        <f t="shared" si="229"/>
        <v>OK</v>
      </c>
    </row>
    <row r="1430" spans="1:25" x14ac:dyDescent="0.25">
      <c r="A1430" s="3" t="str">
        <f>Raw_Data!A1430</f>
        <v>cd4e8d09-810c-44a7-a053-37f8f77c0514</v>
      </c>
      <c r="B1430" s="3">
        <f>Raw_Data!B1430</f>
        <v>54</v>
      </c>
      <c r="C1430" s="3" t="str">
        <f>Raw_Data!C1430</f>
        <v>Other</v>
      </c>
      <c r="D1430" s="3" t="str">
        <f>Raw_Data!D1430</f>
        <v>Basic</v>
      </c>
      <c r="E1430" s="3">
        <f>Raw_Data!E1430</f>
        <v>8.52</v>
      </c>
      <c r="F1430" s="3">
        <f>Raw_Data!F1430</f>
        <v>10</v>
      </c>
      <c r="G1430" s="3" t="str">
        <f>Raw_Data!G1430</f>
        <v>Asia</v>
      </c>
      <c r="H1430" s="3" t="str">
        <f>Raw_Data!H1430</f>
        <v>TV</v>
      </c>
      <c r="I1430" s="3">
        <f>Raw_Data!I1430</f>
        <v>8.99</v>
      </c>
      <c r="J1430" s="3">
        <f>Raw_Data!J1430</f>
        <v>0</v>
      </c>
      <c r="K1430" s="3" t="str">
        <f>Raw_Data!K1430</f>
        <v>Credit Card</v>
      </c>
      <c r="L1430" s="3">
        <f>Raw_Data!L1430</f>
        <v>4</v>
      </c>
      <c r="M1430" s="3">
        <f>Raw_Data!M1430</f>
        <v>0.77</v>
      </c>
      <c r="N1430" s="3" t="str">
        <f>Raw_Data!N1430</f>
        <v>Action</v>
      </c>
      <c r="O1430" s="3" t="str">
        <f t="shared" si="220"/>
        <v>45-54</v>
      </c>
      <c r="P1430" s="3" t="str">
        <f t="shared" si="221"/>
        <v>&lt;10h</v>
      </c>
      <c r="Q1430" s="3" t="str">
        <f t="shared" si="222"/>
        <v>8-21d</v>
      </c>
      <c r="R1430" s="3" t="str">
        <f t="shared" si="223"/>
        <v>Medium</v>
      </c>
      <c r="S1430" s="3" t="str">
        <f t="shared" si="224"/>
        <v>Low</v>
      </c>
      <c r="T1430" s="3" t="str">
        <f t="shared" si="225"/>
        <v>Active</v>
      </c>
      <c r="U1430" s="4">
        <f>1/(1+EXP(-(Predictive_Model!$B$5+((B1430-Predictive_Model!$B$20)/Predictive_Model!$C$20)*Predictive_Model!$D$20+((E1430-Predictive_Model!$B$21)/Predictive_Model!$C$21)*Predictive_Model!$D$21+((F1430-Predictive_Model!$B$22)/Predictive_Model!$C$22)*Predictive_Model!$D$22+((I1430-Predictive_Model!$B$23)/Predictive_Model!$C$23)*Predictive_Model!$D$23+((L1430-Predictive_Model!$B$24)/Predictive_Model!$C$24)*Predictive_Model!$D$24+((M1430-Predictive_Model!$B$25)/Predictive_Model!$C$25)*Predictive_Model!$D$25+IF(C1430="Male",Predictive_Model!$D$31,IF(C1430="Other",Predictive_Model!$D$32,0))+IF(D1430="Premium",Predictive_Model!$D$34,IF(D1430="Standard",Predictive_Model!$D$35,0))+IF(G1430="Asia",Predictive_Model!$D$37,IF(G1430="Europe",Predictive_Model!$D$38,IF(G1430="North America",Predictive_Model!$D$39,IF(G1430="Oceania",Predictive_Model!$D$40,IF(G1430="South America",Predictive_Model!$D$41,0)))))+IF(H1430="Laptop",Predictive_Model!$D$43,IF(H1430="Mobile",Predictive_Model!$D$44,IF(H1430="TV",Predictive_Model!$D$45,IF(H1430="Tablet",Predictive_Model!$D$46,0))))+IF(K1430="Crypto",Predictive_Model!$D$48,IF(K1430="Debit Card",Predictive_Model!$D$49,IF(K1430="Gift Card",Predictive_Model!$D$50,IF(K1430="PayPal",Predictive_Model!$D$51,0))))+IF(N1430="Comedy",Predictive_Model!$D$53,IF(N1430="Documentary",Predictive_Model!$D$54,IF(N1430="Drama",Predictive_Model!$D$55,IF(N1430="Horror",Predictive_Model!$D$56,IF(N1430="Romance",Predictive_Model!$D$57,IF(N1430="Sci-Fi",Predictive_Model!$D$58,0)))))))))</f>
        <v>0.29927683591912496</v>
      </c>
      <c r="V1430" s="3" t="str">
        <f t="shared" si="226"/>
        <v>Medium</v>
      </c>
      <c r="W1430" s="6">
        <f t="shared" si="227"/>
        <v>2.6904987549129333</v>
      </c>
      <c r="X1430" s="3" t="str">
        <f t="shared" si="228"/>
        <v>Monitor</v>
      </c>
      <c r="Y1430" s="3" t="str">
        <f t="shared" si="229"/>
        <v>OK</v>
      </c>
    </row>
    <row r="1431" spans="1:25" x14ac:dyDescent="0.25">
      <c r="A1431" s="3" t="str">
        <f>Raw_Data!A1431</f>
        <v>fa40f79b-8e48-448a-98b0-d9064c1b0115</v>
      </c>
      <c r="B1431" s="3">
        <f>Raw_Data!B1431</f>
        <v>48</v>
      </c>
      <c r="C1431" s="3" t="str">
        <f>Raw_Data!C1431</f>
        <v>Other</v>
      </c>
      <c r="D1431" s="3" t="str">
        <f>Raw_Data!D1431</f>
        <v>Premium</v>
      </c>
      <c r="E1431" s="3">
        <f>Raw_Data!E1431</f>
        <v>18.21</v>
      </c>
      <c r="F1431" s="3">
        <f>Raw_Data!F1431</f>
        <v>35</v>
      </c>
      <c r="G1431" s="3" t="str">
        <f>Raw_Data!G1431</f>
        <v>Asia</v>
      </c>
      <c r="H1431" s="3" t="str">
        <f>Raw_Data!H1431</f>
        <v>Laptop</v>
      </c>
      <c r="I1431" s="3">
        <f>Raw_Data!I1431</f>
        <v>17.989999999999998</v>
      </c>
      <c r="J1431" s="3">
        <f>Raw_Data!J1431</f>
        <v>0</v>
      </c>
      <c r="K1431" s="3" t="str">
        <f>Raw_Data!K1431</f>
        <v>Gift Card</v>
      </c>
      <c r="L1431" s="3">
        <f>Raw_Data!L1431</f>
        <v>2</v>
      </c>
      <c r="M1431" s="3">
        <f>Raw_Data!M1431</f>
        <v>0.51</v>
      </c>
      <c r="N1431" s="3" t="str">
        <f>Raw_Data!N1431</f>
        <v>Sci-Fi</v>
      </c>
      <c r="O1431" s="3" t="str">
        <f t="shared" si="220"/>
        <v>45-54</v>
      </c>
      <c r="P1431" s="3" t="str">
        <f t="shared" si="221"/>
        <v>10-24h</v>
      </c>
      <c r="Q1431" s="3" t="str">
        <f t="shared" si="222"/>
        <v>22-45d</v>
      </c>
      <c r="R1431" s="3" t="str">
        <f t="shared" si="223"/>
        <v>Medium</v>
      </c>
      <c r="S1431" s="3" t="str">
        <f t="shared" si="224"/>
        <v>High</v>
      </c>
      <c r="T1431" s="3" t="str">
        <f t="shared" si="225"/>
        <v>Active</v>
      </c>
      <c r="U1431" s="4">
        <f>1/(1+EXP(-(Predictive_Model!$B$5+((B1431-Predictive_Model!$B$20)/Predictive_Model!$C$20)*Predictive_Model!$D$20+((E1431-Predictive_Model!$B$21)/Predictive_Model!$C$21)*Predictive_Model!$D$21+((F1431-Predictive_Model!$B$22)/Predictive_Model!$C$22)*Predictive_Model!$D$22+((I1431-Predictive_Model!$B$23)/Predictive_Model!$C$23)*Predictive_Model!$D$23+((L1431-Predictive_Model!$B$24)/Predictive_Model!$C$24)*Predictive_Model!$D$24+((M1431-Predictive_Model!$B$25)/Predictive_Model!$C$25)*Predictive_Model!$D$25+IF(C1431="Male",Predictive_Model!$D$31,IF(C1431="Other",Predictive_Model!$D$32,0))+IF(D1431="Premium",Predictive_Model!$D$34,IF(D1431="Standard",Predictive_Model!$D$35,0))+IF(G1431="Asia",Predictive_Model!$D$37,IF(G1431="Europe",Predictive_Model!$D$38,IF(G1431="North America",Predictive_Model!$D$39,IF(G1431="Oceania",Predictive_Model!$D$40,IF(G1431="South America",Predictive_Model!$D$41,0)))))+IF(H1431="Laptop",Predictive_Model!$D$43,IF(H1431="Mobile",Predictive_Model!$D$44,IF(H1431="TV",Predictive_Model!$D$45,IF(H1431="Tablet",Predictive_Model!$D$46,0))))+IF(K1431="Crypto",Predictive_Model!$D$48,IF(K1431="Debit Card",Predictive_Model!$D$49,IF(K1431="Gift Card",Predictive_Model!$D$50,IF(K1431="PayPal",Predictive_Model!$D$51,0))))+IF(N1431="Comedy",Predictive_Model!$D$53,IF(N1431="Documentary",Predictive_Model!$D$54,IF(N1431="Drama",Predictive_Model!$D$55,IF(N1431="Horror",Predictive_Model!$D$56,IF(N1431="Romance",Predictive_Model!$D$57,IF(N1431="Sci-Fi",Predictive_Model!$D$58,0)))))))))</f>
        <v>0.28069405362976124</v>
      </c>
      <c r="V1431" s="3" t="str">
        <f t="shared" si="226"/>
        <v>Medium</v>
      </c>
      <c r="W1431" s="6">
        <f t="shared" si="227"/>
        <v>5.0496860247994046</v>
      </c>
      <c r="X1431" s="3" t="str">
        <f t="shared" si="228"/>
        <v>Monitor</v>
      </c>
      <c r="Y1431" s="3" t="str">
        <f t="shared" si="229"/>
        <v>OK</v>
      </c>
    </row>
    <row r="1432" spans="1:25" x14ac:dyDescent="0.25">
      <c r="A1432" s="3" t="str">
        <f>Raw_Data!A1432</f>
        <v>1b43ab83-77a5-4a8f-b68c-bbb2d21d310f</v>
      </c>
      <c r="B1432" s="3">
        <f>Raw_Data!B1432</f>
        <v>18</v>
      </c>
      <c r="C1432" s="3" t="str">
        <f>Raw_Data!C1432</f>
        <v>Female</v>
      </c>
      <c r="D1432" s="3" t="str">
        <f>Raw_Data!D1432</f>
        <v>Standard</v>
      </c>
      <c r="E1432" s="3">
        <f>Raw_Data!E1432</f>
        <v>2.14</v>
      </c>
      <c r="F1432" s="3">
        <f>Raw_Data!F1432</f>
        <v>44</v>
      </c>
      <c r="G1432" s="3" t="str">
        <f>Raw_Data!G1432</f>
        <v>North America</v>
      </c>
      <c r="H1432" s="3" t="str">
        <f>Raw_Data!H1432</f>
        <v>Desktop</v>
      </c>
      <c r="I1432" s="3">
        <f>Raw_Data!I1432</f>
        <v>13.99</v>
      </c>
      <c r="J1432" s="3">
        <f>Raw_Data!J1432</f>
        <v>1</v>
      </c>
      <c r="K1432" s="3" t="str">
        <f>Raw_Data!K1432</f>
        <v>Gift Card</v>
      </c>
      <c r="L1432" s="3">
        <f>Raw_Data!L1432</f>
        <v>3</v>
      </c>
      <c r="M1432" s="3">
        <f>Raw_Data!M1432</f>
        <v>0.05</v>
      </c>
      <c r="N1432" s="3" t="str">
        <f>Raw_Data!N1432</f>
        <v>Comedy</v>
      </c>
      <c r="O1432" s="3" t="str">
        <f t="shared" si="220"/>
        <v>18-24</v>
      </c>
      <c r="P1432" s="3" t="str">
        <f t="shared" si="221"/>
        <v>&lt;10h</v>
      </c>
      <c r="Q1432" s="3" t="str">
        <f t="shared" si="222"/>
        <v>22-45d</v>
      </c>
      <c r="R1432" s="3" t="str">
        <f t="shared" si="223"/>
        <v>Medium</v>
      </c>
      <c r="S1432" s="3" t="str">
        <f t="shared" si="224"/>
        <v>Mid</v>
      </c>
      <c r="T1432" s="3" t="str">
        <f t="shared" si="225"/>
        <v>Churned</v>
      </c>
      <c r="U1432" s="4">
        <f>1/(1+EXP(-(Predictive_Model!$B$5+((B1432-Predictive_Model!$B$20)/Predictive_Model!$C$20)*Predictive_Model!$D$20+((E1432-Predictive_Model!$B$21)/Predictive_Model!$C$21)*Predictive_Model!$D$21+((F1432-Predictive_Model!$B$22)/Predictive_Model!$C$22)*Predictive_Model!$D$22+((I1432-Predictive_Model!$B$23)/Predictive_Model!$C$23)*Predictive_Model!$D$23+((L1432-Predictive_Model!$B$24)/Predictive_Model!$C$24)*Predictive_Model!$D$24+((M1432-Predictive_Model!$B$25)/Predictive_Model!$C$25)*Predictive_Model!$D$25+IF(C1432="Male",Predictive_Model!$D$31,IF(C1432="Other",Predictive_Model!$D$32,0))+IF(D1432="Premium",Predictive_Model!$D$34,IF(D1432="Standard",Predictive_Model!$D$35,0))+IF(G1432="Asia",Predictive_Model!$D$37,IF(G1432="Europe",Predictive_Model!$D$38,IF(G1432="North America",Predictive_Model!$D$39,IF(G1432="Oceania",Predictive_Model!$D$40,IF(G1432="South America",Predictive_Model!$D$41,0)))))+IF(H1432="Laptop",Predictive_Model!$D$43,IF(H1432="Mobile",Predictive_Model!$D$44,IF(H1432="TV",Predictive_Model!$D$45,IF(H1432="Tablet",Predictive_Model!$D$46,0))))+IF(K1432="Crypto",Predictive_Model!$D$48,IF(K1432="Debit Card",Predictive_Model!$D$49,IF(K1432="Gift Card",Predictive_Model!$D$50,IF(K1432="PayPal",Predictive_Model!$D$51,0))))+IF(N1432="Comedy",Predictive_Model!$D$53,IF(N1432="Documentary",Predictive_Model!$D$54,IF(N1432="Drama",Predictive_Model!$D$55,IF(N1432="Horror",Predictive_Model!$D$56,IF(N1432="Romance",Predictive_Model!$D$57,IF(N1432="Sci-Fi",Predictive_Model!$D$58,0)))))))))</f>
        <v>0.99940611472572516</v>
      </c>
      <c r="V1432" s="3" t="str">
        <f t="shared" si="226"/>
        <v>Critical</v>
      </c>
      <c r="W1432" s="6">
        <f t="shared" si="227"/>
        <v>13.99</v>
      </c>
      <c r="X1432" s="3" t="str">
        <f t="shared" si="228"/>
        <v>Priority 2</v>
      </c>
      <c r="Y1432" s="3" t="str">
        <f t="shared" si="229"/>
        <v>OK</v>
      </c>
    </row>
    <row r="1433" spans="1:25" x14ac:dyDescent="0.25">
      <c r="A1433" s="3" t="str">
        <f>Raw_Data!A1433</f>
        <v>51cf9141-4056-4062-85a8-43eb7e6272bc</v>
      </c>
      <c r="B1433" s="3">
        <f>Raw_Data!B1433</f>
        <v>27</v>
      </c>
      <c r="C1433" s="3" t="str">
        <f>Raw_Data!C1433</f>
        <v>Male</v>
      </c>
      <c r="D1433" s="3" t="str">
        <f>Raw_Data!D1433</f>
        <v>Standard</v>
      </c>
      <c r="E1433" s="3">
        <f>Raw_Data!E1433</f>
        <v>6.49</v>
      </c>
      <c r="F1433" s="3">
        <f>Raw_Data!F1433</f>
        <v>46</v>
      </c>
      <c r="G1433" s="3" t="str">
        <f>Raw_Data!G1433</f>
        <v>South America</v>
      </c>
      <c r="H1433" s="3" t="str">
        <f>Raw_Data!H1433</f>
        <v>Laptop</v>
      </c>
      <c r="I1433" s="3">
        <f>Raw_Data!I1433</f>
        <v>13.99</v>
      </c>
      <c r="J1433" s="3">
        <f>Raw_Data!J1433</f>
        <v>1</v>
      </c>
      <c r="K1433" s="3" t="str">
        <f>Raw_Data!K1433</f>
        <v>Debit Card</v>
      </c>
      <c r="L1433" s="3">
        <f>Raw_Data!L1433</f>
        <v>3</v>
      </c>
      <c r="M1433" s="3">
        <f>Raw_Data!M1433</f>
        <v>0.14000000000000001</v>
      </c>
      <c r="N1433" s="3" t="str">
        <f>Raw_Data!N1433</f>
        <v>Drama</v>
      </c>
      <c r="O1433" s="3" t="str">
        <f t="shared" si="220"/>
        <v>25-34</v>
      </c>
      <c r="P1433" s="3" t="str">
        <f t="shared" si="221"/>
        <v>&lt;10h</v>
      </c>
      <c r="Q1433" s="3" t="str">
        <f t="shared" si="222"/>
        <v>46-60d</v>
      </c>
      <c r="R1433" s="3" t="str">
        <f t="shared" si="223"/>
        <v>Low</v>
      </c>
      <c r="S1433" s="3" t="str">
        <f t="shared" si="224"/>
        <v>Mid</v>
      </c>
      <c r="T1433" s="3" t="str">
        <f t="shared" si="225"/>
        <v>Churned</v>
      </c>
      <c r="U1433" s="4">
        <f>1/(1+EXP(-(Predictive_Model!$B$5+((B1433-Predictive_Model!$B$20)/Predictive_Model!$C$20)*Predictive_Model!$D$20+((E1433-Predictive_Model!$B$21)/Predictive_Model!$C$21)*Predictive_Model!$D$21+((F1433-Predictive_Model!$B$22)/Predictive_Model!$C$22)*Predictive_Model!$D$22+((I1433-Predictive_Model!$B$23)/Predictive_Model!$C$23)*Predictive_Model!$D$23+((L1433-Predictive_Model!$B$24)/Predictive_Model!$C$24)*Predictive_Model!$D$24+((M1433-Predictive_Model!$B$25)/Predictive_Model!$C$25)*Predictive_Model!$D$25+IF(C1433="Male",Predictive_Model!$D$31,IF(C1433="Other",Predictive_Model!$D$32,0))+IF(D1433="Premium",Predictive_Model!$D$34,IF(D1433="Standard",Predictive_Model!$D$35,0))+IF(G1433="Asia",Predictive_Model!$D$37,IF(G1433="Europe",Predictive_Model!$D$38,IF(G1433="North America",Predictive_Model!$D$39,IF(G1433="Oceania",Predictive_Model!$D$40,IF(G1433="South America",Predictive_Model!$D$41,0)))))+IF(H1433="Laptop",Predictive_Model!$D$43,IF(H1433="Mobile",Predictive_Model!$D$44,IF(H1433="TV",Predictive_Model!$D$45,IF(H1433="Tablet",Predictive_Model!$D$46,0))))+IF(K1433="Crypto",Predictive_Model!$D$48,IF(K1433="Debit Card",Predictive_Model!$D$49,IF(K1433="Gift Card",Predictive_Model!$D$50,IF(K1433="PayPal",Predictive_Model!$D$51,0))))+IF(N1433="Comedy",Predictive_Model!$D$53,IF(N1433="Documentary",Predictive_Model!$D$54,IF(N1433="Drama",Predictive_Model!$D$55,IF(N1433="Horror",Predictive_Model!$D$56,IF(N1433="Romance",Predictive_Model!$D$57,IF(N1433="Sci-Fi",Predictive_Model!$D$58,0)))))))))</f>
        <v>0.99568907122655159</v>
      </c>
      <c r="V1433" s="3" t="str">
        <f t="shared" si="226"/>
        <v>Critical</v>
      </c>
      <c r="W1433" s="6">
        <f t="shared" si="227"/>
        <v>13.99</v>
      </c>
      <c r="X1433" s="3" t="str">
        <f t="shared" si="228"/>
        <v>Priority 2</v>
      </c>
      <c r="Y1433" s="3" t="str">
        <f t="shared" si="229"/>
        <v>OK</v>
      </c>
    </row>
    <row r="1434" spans="1:25" x14ac:dyDescent="0.25">
      <c r="A1434" s="3" t="str">
        <f>Raw_Data!A1434</f>
        <v>794b6449-c942-4346-82b8-166667e62c6c</v>
      </c>
      <c r="B1434" s="3">
        <f>Raw_Data!B1434</f>
        <v>41</v>
      </c>
      <c r="C1434" s="3" t="str">
        <f>Raw_Data!C1434</f>
        <v>Other</v>
      </c>
      <c r="D1434" s="3" t="str">
        <f>Raw_Data!D1434</f>
        <v>Standard</v>
      </c>
      <c r="E1434" s="3">
        <f>Raw_Data!E1434</f>
        <v>2.95</v>
      </c>
      <c r="F1434" s="3">
        <f>Raw_Data!F1434</f>
        <v>4</v>
      </c>
      <c r="G1434" s="3" t="str">
        <f>Raw_Data!G1434</f>
        <v>Asia</v>
      </c>
      <c r="H1434" s="3" t="str">
        <f>Raw_Data!H1434</f>
        <v>Laptop</v>
      </c>
      <c r="I1434" s="3">
        <f>Raw_Data!I1434</f>
        <v>13.99</v>
      </c>
      <c r="J1434" s="3">
        <f>Raw_Data!J1434</f>
        <v>0</v>
      </c>
      <c r="K1434" s="3" t="str">
        <f>Raw_Data!K1434</f>
        <v>PayPal</v>
      </c>
      <c r="L1434" s="3">
        <f>Raw_Data!L1434</f>
        <v>3</v>
      </c>
      <c r="M1434" s="3">
        <f>Raw_Data!M1434</f>
        <v>0.59</v>
      </c>
      <c r="N1434" s="3" t="str">
        <f>Raw_Data!N1434</f>
        <v>Sci-Fi</v>
      </c>
      <c r="O1434" s="3" t="str">
        <f t="shared" si="220"/>
        <v>35-44</v>
      </c>
      <c r="P1434" s="3" t="str">
        <f t="shared" si="221"/>
        <v>&lt;10h</v>
      </c>
      <c r="Q1434" s="3" t="str">
        <f t="shared" si="222"/>
        <v>0-7d</v>
      </c>
      <c r="R1434" s="3" t="str">
        <f t="shared" si="223"/>
        <v>Medium</v>
      </c>
      <c r="S1434" s="3" t="str">
        <f t="shared" si="224"/>
        <v>Mid</v>
      </c>
      <c r="T1434" s="3" t="str">
        <f t="shared" si="225"/>
        <v>Active</v>
      </c>
      <c r="U1434" s="4">
        <f>1/(1+EXP(-(Predictive_Model!$B$5+((B1434-Predictive_Model!$B$20)/Predictive_Model!$C$20)*Predictive_Model!$D$20+((E1434-Predictive_Model!$B$21)/Predictive_Model!$C$21)*Predictive_Model!$D$21+((F1434-Predictive_Model!$B$22)/Predictive_Model!$C$22)*Predictive_Model!$D$22+((I1434-Predictive_Model!$B$23)/Predictive_Model!$C$23)*Predictive_Model!$D$23+((L1434-Predictive_Model!$B$24)/Predictive_Model!$C$24)*Predictive_Model!$D$24+((M1434-Predictive_Model!$B$25)/Predictive_Model!$C$25)*Predictive_Model!$D$25+IF(C1434="Male",Predictive_Model!$D$31,IF(C1434="Other",Predictive_Model!$D$32,0))+IF(D1434="Premium",Predictive_Model!$D$34,IF(D1434="Standard",Predictive_Model!$D$35,0))+IF(G1434="Asia",Predictive_Model!$D$37,IF(G1434="Europe",Predictive_Model!$D$38,IF(G1434="North America",Predictive_Model!$D$39,IF(G1434="Oceania",Predictive_Model!$D$40,IF(G1434="South America",Predictive_Model!$D$41,0)))))+IF(H1434="Laptop",Predictive_Model!$D$43,IF(H1434="Mobile",Predictive_Model!$D$44,IF(H1434="TV",Predictive_Model!$D$45,IF(H1434="Tablet",Predictive_Model!$D$46,0))))+IF(K1434="Crypto",Predictive_Model!$D$48,IF(K1434="Debit Card",Predictive_Model!$D$49,IF(K1434="Gift Card",Predictive_Model!$D$50,IF(K1434="PayPal",Predictive_Model!$D$51,0))))+IF(N1434="Comedy",Predictive_Model!$D$53,IF(N1434="Documentary",Predictive_Model!$D$54,IF(N1434="Drama",Predictive_Model!$D$55,IF(N1434="Horror",Predictive_Model!$D$56,IF(N1434="Romance",Predictive_Model!$D$57,IF(N1434="Sci-Fi",Predictive_Model!$D$58,0)))))))))</f>
        <v>0.53921290564725566</v>
      </c>
      <c r="V1434" s="3" t="str">
        <f t="shared" si="226"/>
        <v>High</v>
      </c>
      <c r="W1434" s="6">
        <f t="shared" si="227"/>
        <v>7.543588550005107</v>
      </c>
      <c r="X1434" s="3" t="str">
        <f t="shared" si="228"/>
        <v>Monitor</v>
      </c>
      <c r="Y1434" s="3" t="str">
        <f t="shared" si="229"/>
        <v>OK</v>
      </c>
    </row>
    <row r="1435" spans="1:25" x14ac:dyDescent="0.25">
      <c r="A1435" s="3" t="str">
        <f>Raw_Data!A1435</f>
        <v>df4ef614-eed1-4c6c-8472-b5bf8fe1e6ae</v>
      </c>
      <c r="B1435" s="3">
        <f>Raw_Data!B1435</f>
        <v>49</v>
      </c>
      <c r="C1435" s="3" t="str">
        <f>Raw_Data!C1435</f>
        <v>Male</v>
      </c>
      <c r="D1435" s="3" t="str">
        <f>Raw_Data!D1435</f>
        <v>Premium</v>
      </c>
      <c r="E1435" s="3">
        <f>Raw_Data!E1435</f>
        <v>5.08</v>
      </c>
      <c r="F1435" s="3">
        <f>Raw_Data!F1435</f>
        <v>25</v>
      </c>
      <c r="G1435" s="3" t="str">
        <f>Raw_Data!G1435</f>
        <v>Oceania</v>
      </c>
      <c r="H1435" s="3" t="str">
        <f>Raw_Data!H1435</f>
        <v>Laptop</v>
      </c>
      <c r="I1435" s="3">
        <f>Raw_Data!I1435</f>
        <v>17.989999999999998</v>
      </c>
      <c r="J1435" s="3">
        <f>Raw_Data!J1435</f>
        <v>0</v>
      </c>
      <c r="K1435" s="3" t="str">
        <f>Raw_Data!K1435</f>
        <v>PayPal</v>
      </c>
      <c r="L1435" s="3">
        <f>Raw_Data!L1435</f>
        <v>4</v>
      </c>
      <c r="M1435" s="3">
        <f>Raw_Data!M1435</f>
        <v>0.2</v>
      </c>
      <c r="N1435" s="3" t="str">
        <f>Raw_Data!N1435</f>
        <v>Horror</v>
      </c>
      <c r="O1435" s="3" t="str">
        <f t="shared" si="220"/>
        <v>45-54</v>
      </c>
      <c r="P1435" s="3" t="str">
        <f t="shared" si="221"/>
        <v>&lt;10h</v>
      </c>
      <c r="Q1435" s="3" t="str">
        <f t="shared" si="222"/>
        <v>22-45d</v>
      </c>
      <c r="R1435" s="3" t="str">
        <f t="shared" si="223"/>
        <v>Medium</v>
      </c>
      <c r="S1435" s="3" t="str">
        <f t="shared" si="224"/>
        <v>High</v>
      </c>
      <c r="T1435" s="3" t="str">
        <f t="shared" si="225"/>
        <v>Active</v>
      </c>
      <c r="U1435" s="4">
        <f>1/(1+EXP(-(Predictive_Model!$B$5+((B1435-Predictive_Model!$B$20)/Predictive_Model!$C$20)*Predictive_Model!$D$20+((E1435-Predictive_Model!$B$21)/Predictive_Model!$C$21)*Predictive_Model!$D$21+((F1435-Predictive_Model!$B$22)/Predictive_Model!$C$22)*Predictive_Model!$D$22+((I1435-Predictive_Model!$B$23)/Predictive_Model!$C$23)*Predictive_Model!$D$23+((L1435-Predictive_Model!$B$24)/Predictive_Model!$C$24)*Predictive_Model!$D$24+((M1435-Predictive_Model!$B$25)/Predictive_Model!$C$25)*Predictive_Model!$D$25+IF(C1435="Male",Predictive_Model!$D$31,IF(C1435="Other",Predictive_Model!$D$32,0))+IF(D1435="Premium",Predictive_Model!$D$34,IF(D1435="Standard",Predictive_Model!$D$35,0))+IF(G1435="Asia",Predictive_Model!$D$37,IF(G1435="Europe",Predictive_Model!$D$38,IF(G1435="North America",Predictive_Model!$D$39,IF(G1435="Oceania",Predictive_Model!$D$40,IF(G1435="South America",Predictive_Model!$D$41,0)))))+IF(H1435="Laptop",Predictive_Model!$D$43,IF(H1435="Mobile",Predictive_Model!$D$44,IF(H1435="TV",Predictive_Model!$D$45,IF(H1435="Tablet",Predictive_Model!$D$46,0))))+IF(K1435="Crypto",Predictive_Model!$D$48,IF(K1435="Debit Card",Predictive_Model!$D$49,IF(K1435="Gift Card",Predictive_Model!$D$50,IF(K1435="PayPal",Predictive_Model!$D$51,0))))+IF(N1435="Comedy",Predictive_Model!$D$53,IF(N1435="Documentary",Predictive_Model!$D$54,IF(N1435="Drama",Predictive_Model!$D$55,IF(N1435="Horror",Predictive_Model!$D$56,IF(N1435="Romance",Predictive_Model!$D$57,IF(N1435="Sci-Fi",Predictive_Model!$D$58,0)))))))))</f>
        <v>0.65583088249717891</v>
      </c>
      <c r="V1435" s="3" t="str">
        <f t="shared" si="226"/>
        <v>High</v>
      </c>
      <c r="W1435" s="6">
        <f t="shared" si="227"/>
        <v>11.798397576124248</v>
      </c>
      <c r="X1435" s="3" t="str">
        <f t="shared" si="228"/>
        <v>Priority 2</v>
      </c>
      <c r="Y1435" s="3" t="str">
        <f t="shared" si="229"/>
        <v>OK</v>
      </c>
    </row>
    <row r="1436" spans="1:25" x14ac:dyDescent="0.25">
      <c r="A1436" s="3" t="str">
        <f>Raw_Data!A1436</f>
        <v>cff5d87d-e5d3-46a7-a439-b5d14d3aee6b</v>
      </c>
      <c r="B1436" s="3">
        <f>Raw_Data!B1436</f>
        <v>45</v>
      </c>
      <c r="C1436" s="3" t="str">
        <f>Raw_Data!C1436</f>
        <v>Male</v>
      </c>
      <c r="D1436" s="3" t="str">
        <f>Raw_Data!D1436</f>
        <v>Basic</v>
      </c>
      <c r="E1436" s="3">
        <f>Raw_Data!E1436</f>
        <v>1.92</v>
      </c>
      <c r="F1436" s="3">
        <f>Raw_Data!F1436</f>
        <v>46</v>
      </c>
      <c r="G1436" s="3" t="str">
        <f>Raw_Data!G1436</f>
        <v>North America</v>
      </c>
      <c r="H1436" s="3" t="str">
        <f>Raw_Data!H1436</f>
        <v>TV</v>
      </c>
      <c r="I1436" s="3">
        <f>Raw_Data!I1436</f>
        <v>8.99</v>
      </c>
      <c r="J1436" s="3">
        <f>Raw_Data!J1436</f>
        <v>1</v>
      </c>
      <c r="K1436" s="3" t="str">
        <f>Raw_Data!K1436</f>
        <v>Debit Card</v>
      </c>
      <c r="L1436" s="3">
        <f>Raw_Data!L1436</f>
        <v>4</v>
      </c>
      <c r="M1436" s="3">
        <f>Raw_Data!M1436</f>
        <v>0.04</v>
      </c>
      <c r="N1436" s="3" t="str">
        <f>Raw_Data!N1436</f>
        <v>Drama</v>
      </c>
      <c r="O1436" s="3" t="str">
        <f t="shared" si="220"/>
        <v>45-54</v>
      </c>
      <c r="P1436" s="3" t="str">
        <f t="shared" si="221"/>
        <v>&lt;10h</v>
      </c>
      <c r="Q1436" s="3" t="str">
        <f t="shared" si="222"/>
        <v>46-60d</v>
      </c>
      <c r="R1436" s="3" t="str">
        <f t="shared" si="223"/>
        <v>Low</v>
      </c>
      <c r="S1436" s="3" t="str">
        <f t="shared" si="224"/>
        <v>Low</v>
      </c>
      <c r="T1436" s="3" t="str">
        <f t="shared" si="225"/>
        <v>Churned</v>
      </c>
      <c r="U1436" s="4">
        <f>1/(1+EXP(-(Predictive_Model!$B$5+((B1436-Predictive_Model!$B$20)/Predictive_Model!$C$20)*Predictive_Model!$D$20+((E1436-Predictive_Model!$B$21)/Predictive_Model!$C$21)*Predictive_Model!$D$21+((F1436-Predictive_Model!$B$22)/Predictive_Model!$C$22)*Predictive_Model!$D$22+((I1436-Predictive_Model!$B$23)/Predictive_Model!$C$23)*Predictive_Model!$D$23+((L1436-Predictive_Model!$B$24)/Predictive_Model!$C$24)*Predictive_Model!$D$24+((M1436-Predictive_Model!$B$25)/Predictive_Model!$C$25)*Predictive_Model!$D$25+IF(C1436="Male",Predictive_Model!$D$31,IF(C1436="Other",Predictive_Model!$D$32,0))+IF(D1436="Premium",Predictive_Model!$D$34,IF(D1436="Standard",Predictive_Model!$D$35,0))+IF(G1436="Asia",Predictive_Model!$D$37,IF(G1436="Europe",Predictive_Model!$D$38,IF(G1436="North America",Predictive_Model!$D$39,IF(G1436="Oceania",Predictive_Model!$D$40,IF(G1436="South America",Predictive_Model!$D$41,0)))))+IF(H1436="Laptop",Predictive_Model!$D$43,IF(H1436="Mobile",Predictive_Model!$D$44,IF(H1436="TV",Predictive_Model!$D$45,IF(H1436="Tablet",Predictive_Model!$D$46,0))))+IF(K1436="Crypto",Predictive_Model!$D$48,IF(K1436="Debit Card",Predictive_Model!$D$49,IF(K1436="Gift Card",Predictive_Model!$D$50,IF(K1436="PayPal",Predictive_Model!$D$51,0))))+IF(N1436="Comedy",Predictive_Model!$D$53,IF(N1436="Documentary",Predictive_Model!$D$54,IF(N1436="Drama",Predictive_Model!$D$55,IF(N1436="Horror",Predictive_Model!$D$56,IF(N1436="Romance",Predictive_Model!$D$57,IF(N1436="Sci-Fi",Predictive_Model!$D$58,0)))))))))</f>
        <v>0.99926663758520196</v>
      </c>
      <c r="V1436" s="3" t="str">
        <f t="shared" si="226"/>
        <v>Critical</v>
      </c>
      <c r="W1436" s="6">
        <f t="shared" si="227"/>
        <v>8.99</v>
      </c>
      <c r="X1436" s="3" t="str">
        <f t="shared" si="228"/>
        <v>Priority 2</v>
      </c>
      <c r="Y1436" s="3" t="str">
        <f t="shared" si="229"/>
        <v>OK</v>
      </c>
    </row>
    <row r="1437" spans="1:25" x14ac:dyDescent="0.25">
      <c r="A1437" s="3" t="str">
        <f>Raw_Data!A1437</f>
        <v>bc14c635-9c82-42e0-9ea1-fb4cba7aacb5</v>
      </c>
      <c r="B1437" s="3">
        <f>Raw_Data!B1437</f>
        <v>63</v>
      </c>
      <c r="C1437" s="3" t="str">
        <f>Raw_Data!C1437</f>
        <v>Female</v>
      </c>
      <c r="D1437" s="3" t="str">
        <f>Raw_Data!D1437</f>
        <v>Basic</v>
      </c>
      <c r="E1437" s="3">
        <f>Raw_Data!E1437</f>
        <v>30.88</v>
      </c>
      <c r="F1437" s="3">
        <f>Raw_Data!F1437</f>
        <v>15</v>
      </c>
      <c r="G1437" s="3" t="str">
        <f>Raw_Data!G1437</f>
        <v>North America</v>
      </c>
      <c r="H1437" s="3" t="str">
        <f>Raw_Data!H1437</f>
        <v>TV</v>
      </c>
      <c r="I1437" s="3">
        <f>Raw_Data!I1437</f>
        <v>8.99</v>
      </c>
      <c r="J1437" s="3">
        <f>Raw_Data!J1437</f>
        <v>0</v>
      </c>
      <c r="K1437" s="3" t="str">
        <f>Raw_Data!K1437</f>
        <v>Gift Card</v>
      </c>
      <c r="L1437" s="3">
        <f>Raw_Data!L1437</f>
        <v>4</v>
      </c>
      <c r="M1437" s="3">
        <f>Raw_Data!M1437</f>
        <v>1.93</v>
      </c>
      <c r="N1437" s="3" t="str">
        <f>Raw_Data!N1437</f>
        <v>Comedy</v>
      </c>
      <c r="O1437" s="3" t="str">
        <f t="shared" si="220"/>
        <v>55-70</v>
      </c>
      <c r="P1437" s="3" t="str">
        <f t="shared" si="221"/>
        <v>25-49h</v>
      </c>
      <c r="Q1437" s="3" t="str">
        <f t="shared" si="222"/>
        <v>8-21d</v>
      </c>
      <c r="R1437" s="3" t="str">
        <f t="shared" si="223"/>
        <v>High</v>
      </c>
      <c r="S1437" s="3" t="str">
        <f t="shared" si="224"/>
        <v>Low</v>
      </c>
      <c r="T1437" s="3" t="str">
        <f t="shared" si="225"/>
        <v>Active</v>
      </c>
      <c r="U1437" s="4">
        <f>1/(1+EXP(-(Predictive_Model!$B$5+((B1437-Predictive_Model!$B$20)/Predictive_Model!$C$20)*Predictive_Model!$D$20+((E1437-Predictive_Model!$B$21)/Predictive_Model!$C$21)*Predictive_Model!$D$21+((F1437-Predictive_Model!$B$22)/Predictive_Model!$C$22)*Predictive_Model!$D$22+((I1437-Predictive_Model!$B$23)/Predictive_Model!$C$23)*Predictive_Model!$D$23+((L1437-Predictive_Model!$B$24)/Predictive_Model!$C$24)*Predictive_Model!$D$24+((M1437-Predictive_Model!$B$25)/Predictive_Model!$C$25)*Predictive_Model!$D$25+IF(C1437="Male",Predictive_Model!$D$31,IF(C1437="Other",Predictive_Model!$D$32,0))+IF(D1437="Premium",Predictive_Model!$D$34,IF(D1437="Standard",Predictive_Model!$D$35,0))+IF(G1437="Asia",Predictive_Model!$D$37,IF(G1437="Europe",Predictive_Model!$D$38,IF(G1437="North America",Predictive_Model!$D$39,IF(G1437="Oceania",Predictive_Model!$D$40,IF(G1437="South America",Predictive_Model!$D$41,0)))))+IF(H1437="Laptop",Predictive_Model!$D$43,IF(H1437="Mobile",Predictive_Model!$D$44,IF(H1437="TV",Predictive_Model!$D$45,IF(H1437="Tablet",Predictive_Model!$D$46,0))))+IF(K1437="Crypto",Predictive_Model!$D$48,IF(K1437="Debit Card",Predictive_Model!$D$49,IF(K1437="Gift Card",Predictive_Model!$D$50,IF(K1437="PayPal",Predictive_Model!$D$51,0))))+IF(N1437="Comedy",Predictive_Model!$D$53,IF(N1437="Documentary",Predictive_Model!$D$54,IF(N1437="Drama",Predictive_Model!$D$55,IF(N1437="Horror",Predictive_Model!$D$56,IF(N1437="Romance",Predictive_Model!$D$57,IF(N1437="Sci-Fi",Predictive_Model!$D$58,0)))))))))</f>
        <v>1.9343682040265007E-4</v>
      </c>
      <c r="V1437" s="3" t="str">
        <f t="shared" si="226"/>
        <v>Low</v>
      </c>
      <c r="W1437" s="6">
        <f t="shared" si="227"/>
        <v>1.7389970154198242E-3</v>
      </c>
      <c r="X1437" s="3" t="str">
        <f t="shared" si="228"/>
        <v>Monitor</v>
      </c>
      <c r="Y1437" s="3" t="str">
        <f t="shared" si="229"/>
        <v>OK</v>
      </c>
    </row>
    <row r="1438" spans="1:25" x14ac:dyDescent="0.25">
      <c r="A1438" s="3" t="str">
        <f>Raw_Data!A1438</f>
        <v>baaa1f32-4ba3-46ed-90ef-d74366522631</v>
      </c>
      <c r="B1438" s="3">
        <f>Raw_Data!B1438</f>
        <v>54</v>
      </c>
      <c r="C1438" s="3" t="str">
        <f>Raw_Data!C1438</f>
        <v>Female</v>
      </c>
      <c r="D1438" s="3" t="str">
        <f>Raw_Data!D1438</f>
        <v>Basic</v>
      </c>
      <c r="E1438" s="3">
        <f>Raw_Data!E1438</f>
        <v>5.61</v>
      </c>
      <c r="F1438" s="3">
        <f>Raw_Data!F1438</f>
        <v>11</v>
      </c>
      <c r="G1438" s="3" t="str">
        <f>Raw_Data!G1438</f>
        <v>Europe</v>
      </c>
      <c r="H1438" s="3" t="str">
        <f>Raw_Data!H1438</f>
        <v>Mobile</v>
      </c>
      <c r="I1438" s="3">
        <f>Raw_Data!I1438</f>
        <v>8.99</v>
      </c>
      <c r="J1438" s="3">
        <f>Raw_Data!J1438</f>
        <v>0</v>
      </c>
      <c r="K1438" s="3" t="str">
        <f>Raw_Data!K1438</f>
        <v>PayPal</v>
      </c>
      <c r="L1438" s="3">
        <f>Raw_Data!L1438</f>
        <v>4</v>
      </c>
      <c r="M1438" s="3">
        <f>Raw_Data!M1438</f>
        <v>0.47</v>
      </c>
      <c r="N1438" s="3" t="str">
        <f>Raw_Data!N1438</f>
        <v>Sci-Fi</v>
      </c>
      <c r="O1438" s="3" t="str">
        <f t="shared" si="220"/>
        <v>45-54</v>
      </c>
      <c r="P1438" s="3" t="str">
        <f t="shared" si="221"/>
        <v>&lt;10h</v>
      </c>
      <c r="Q1438" s="3" t="str">
        <f t="shared" si="222"/>
        <v>8-21d</v>
      </c>
      <c r="R1438" s="3" t="str">
        <f t="shared" si="223"/>
        <v>Medium</v>
      </c>
      <c r="S1438" s="3" t="str">
        <f t="shared" si="224"/>
        <v>Low</v>
      </c>
      <c r="T1438" s="3" t="str">
        <f t="shared" si="225"/>
        <v>Active</v>
      </c>
      <c r="U1438" s="4">
        <f>1/(1+EXP(-(Predictive_Model!$B$5+((B1438-Predictive_Model!$B$20)/Predictive_Model!$C$20)*Predictive_Model!$D$20+((E1438-Predictive_Model!$B$21)/Predictive_Model!$C$21)*Predictive_Model!$D$21+((F1438-Predictive_Model!$B$22)/Predictive_Model!$C$22)*Predictive_Model!$D$22+((I1438-Predictive_Model!$B$23)/Predictive_Model!$C$23)*Predictive_Model!$D$23+((L1438-Predictive_Model!$B$24)/Predictive_Model!$C$24)*Predictive_Model!$D$24+((M1438-Predictive_Model!$B$25)/Predictive_Model!$C$25)*Predictive_Model!$D$25+IF(C1438="Male",Predictive_Model!$D$31,IF(C1438="Other",Predictive_Model!$D$32,0))+IF(D1438="Premium",Predictive_Model!$D$34,IF(D1438="Standard",Predictive_Model!$D$35,0))+IF(G1438="Asia",Predictive_Model!$D$37,IF(G1438="Europe",Predictive_Model!$D$38,IF(G1438="North America",Predictive_Model!$D$39,IF(G1438="Oceania",Predictive_Model!$D$40,IF(G1438="South America",Predictive_Model!$D$41,0)))))+IF(H1438="Laptop",Predictive_Model!$D$43,IF(H1438="Mobile",Predictive_Model!$D$44,IF(H1438="TV",Predictive_Model!$D$45,IF(H1438="Tablet",Predictive_Model!$D$46,0))))+IF(K1438="Crypto",Predictive_Model!$D$48,IF(K1438="Debit Card",Predictive_Model!$D$49,IF(K1438="Gift Card",Predictive_Model!$D$50,IF(K1438="PayPal",Predictive_Model!$D$51,0))))+IF(N1438="Comedy",Predictive_Model!$D$53,IF(N1438="Documentary",Predictive_Model!$D$54,IF(N1438="Drama",Predictive_Model!$D$55,IF(N1438="Horror",Predictive_Model!$D$56,IF(N1438="Romance",Predictive_Model!$D$57,IF(N1438="Sci-Fi",Predictive_Model!$D$58,0)))))))))</f>
        <v>0.93981030297069446</v>
      </c>
      <c r="V1438" s="3" t="str">
        <f t="shared" si="226"/>
        <v>Critical</v>
      </c>
      <c r="W1438" s="6">
        <f t="shared" si="227"/>
        <v>8.4488946237065434</v>
      </c>
      <c r="X1438" s="3" t="str">
        <f t="shared" si="228"/>
        <v>Priority 2</v>
      </c>
      <c r="Y1438" s="3" t="str">
        <f t="shared" si="229"/>
        <v>OK</v>
      </c>
    </row>
    <row r="1439" spans="1:25" x14ac:dyDescent="0.25">
      <c r="A1439" s="3" t="str">
        <f>Raw_Data!A1439</f>
        <v>1cedb0ea-4404-4bd3-bd08-e1aa6ee85a12</v>
      </c>
      <c r="B1439" s="3">
        <f>Raw_Data!B1439</f>
        <v>38</v>
      </c>
      <c r="C1439" s="3" t="str">
        <f>Raw_Data!C1439</f>
        <v>Female</v>
      </c>
      <c r="D1439" s="3" t="str">
        <f>Raw_Data!D1439</f>
        <v>Standard</v>
      </c>
      <c r="E1439" s="3">
        <f>Raw_Data!E1439</f>
        <v>12.85</v>
      </c>
      <c r="F1439" s="3">
        <f>Raw_Data!F1439</f>
        <v>23</v>
      </c>
      <c r="G1439" s="3" t="str">
        <f>Raw_Data!G1439</f>
        <v>South America</v>
      </c>
      <c r="H1439" s="3" t="str">
        <f>Raw_Data!H1439</f>
        <v>TV</v>
      </c>
      <c r="I1439" s="3">
        <f>Raw_Data!I1439</f>
        <v>13.99</v>
      </c>
      <c r="J1439" s="3">
        <f>Raw_Data!J1439</f>
        <v>0</v>
      </c>
      <c r="K1439" s="3" t="str">
        <f>Raw_Data!K1439</f>
        <v>Gift Card</v>
      </c>
      <c r="L1439" s="3">
        <f>Raw_Data!L1439</f>
        <v>5</v>
      </c>
      <c r="M1439" s="3">
        <f>Raw_Data!M1439</f>
        <v>0.54</v>
      </c>
      <c r="N1439" s="3" t="str">
        <f>Raw_Data!N1439</f>
        <v>Action</v>
      </c>
      <c r="O1439" s="3" t="str">
        <f t="shared" si="220"/>
        <v>35-44</v>
      </c>
      <c r="P1439" s="3" t="str">
        <f t="shared" si="221"/>
        <v>10-24h</v>
      </c>
      <c r="Q1439" s="3" t="str">
        <f t="shared" si="222"/>
        <v>22-45d</v>
      </c>
      <c r="R1439" s="3" t="str">
        <f t="shared" si="223"/>
        <v>Medium</v>
      </c>
      <c r="S1439" s="3" t="str">
        <f t="shared" si="224"/>
        <v>Mid</v>
      </c>
      <c r="T1439" s="3" t="str">
        <f t="shared" si="225"/>
        <v>Active</v>
      </c>
      <c r="U1439" s="4">
        <f>1/(1+EXP(-(Predictive_Model!$B$5+((B1439-Predictive_Model!$B$20)/Predictive_Model!$C$20)*Predictive_Model!$D$20+((E1439-Predictive_Model!$B$21)/Predictive_Model!$C$21)*Predictive_Model!$D$21+((F1439-Predictive_Model!$B$22)/Predictive_Model!$C$22)*Predictive_Model!$D$22+((I1439-Predictive_Model!$B$23)/Predictive_Model!$C$23)*Predictive_Model!$D$23+((L1439-Predictive_Model!$B$24)/Predictive_Model!$C$24)*Predictive_Model!$D$24+((M1439-Predictive_Model!$B$25)/Predictive_Model!$C$25)*Predictive_Model!$D$25+IF(C1439="Male",Predictive_Model!$D$31,IF(C1439="Other",Predictive_Model!$D$32,0))+IF(D1439="Premium",Predictive_Model!$D$34,IF(D1439="Standard",Predictive_Model!$D$35,0))+IF(G1439="Asia",Predictive_Model!$D$37,IF(G1439="Europe",Predictive_Model!$D$38,IF(G1439="North America",Predictive_Model!$D$39,IF(G1439="Oceania",Predictive_Model!$D$40,IF(G1439="South America",Predictive_Model!$D$41,0)))))+IF(H1439="Laptop",Predictive_Model!$D$43,IF(H1439="Mobile",Predictive_Model!$D$44,IF(H1439="TV",Predictive_Model!$D$45,IF(H1439="Tablet",Predictive_Model!$D$46,0))))+IF(K1439="Crypto",Predictive_Model!$D$48,IF(K1439="Debit Card",Predictive_Model!$D$49,IF(K1439="Gift Card",Predictive_Model!$D$50,IF(K1439="PayPal",Predictive_Model!$D$51,0))))+IF(N1439="Comedy",Predictive_Model!$D$53,IF(N1439="Documentary",Predictive_Model!$D$54,IF(N1439="Drama",Predictive_Model!$D$55,IF(N1439="Horror",Predictive_Model!$D$56,IF(N1439="Romance",Predictive_Model!$D$57,IF(N1439="Sci-Fi",Predictive_Model!$D$58,0)))))))))</f>
        <v>0.20574548142866916</v>
      </c>
      <c r="V1439" s="3" t="str">
        <f t="shared" si="226"/>
        <v>Low</v>
      </c>
      <c r="W1439" s="6">
        <f t="shared" si="227"/>
        <v>2.8783792851870817</v>
      </c>
      <c r="X1439" s="3" t="str">
        <f t="shared" si="228"/>
        <v>Monitor</v>
      </c>
      <c r="Y1439" s="3" t="str">
        <f t="shared" si="229"/>
        <v>OK</v>
      </c>
    </row>
    <row r="1440" spans="1:25" x14ac:dyDescent="0.25">
      <c r="A1440" s="3" t="str">
        <f>Raw_Data!A1440</f>
        <v>3e453410-a025-42af-b464-f536ad03a150</v>
      </c>
      <c r="B1440" s="3">
        <f>Raw_Data!B1440</f>
        <v>24</v>
      </c>
      <c r="C1440" s="3" t="str">
        <f>Raw_Data!C1440</f>
        <v>Female</v>
      </c>
      <c r="D1440" s="3" t="str">
        <f>Raw_Data!D1440</f>
        <v>Basic</v>
      </c>
      <c r="E1440" s="3">
        <f>Raw_Data!E1440</f>
        <v>3.11</v>
      </c>
      <c r="F1440" s="3">
        <f>Raw_Data!F1440</f>
        <v>11</v>
      </c>
      <c r="G1440" s="3" t="str">
        <f>Raw_Data!G1440</f>
        <v>Asia</v>
      </c>
      <c r="H1440" s="3" t="str">
        <f>Raw_Data!H1440</f>
        <v>Tablet</v>
      </c>
      <c r="I1440" s="3">
        <f>Raw_Data!I1440</f>
        <v>8.99</v>
      </c>
      <c r="J1440" s="3">
        <f>Raw_Data!J1440</f>
        <v>1</v>
      </c>
      <c r="K1440" s="3" t="str">
        <f>Raw_Data!K1440</f>
        <v>Credit Card</v>
      </c>
      <c r="L1440" s="3">
        <f>Raw_Data!L1440</f>
        <v>2</v>
      </c>
      <c r="M1440" s="3">
        <f>Raw_Data!M1440</f>
        <v>0.26</v>
      </c>
      <c r="N1440" s="3" t="str">
        <f>Raw_Data!N1440</f>
        <v>Sci-Fi</v>
      </c>
      <c r="O1440" s="3" t="str">
        <f t="shared" si="220"/>
        <v>18-24</v>
      </c>
      <c r="P1440" s="3" t="str">
        <f t="shared" si="221"/>
        <v>&lt;10h</v>
      </c>
      <c r="Q1440" s="3" t="str">
        <f t="shared" si="222"/>
        <v>8-21d</v>
      </c>
      <c r="R1440" s="3" t="str">
        <f t="shared" si="223"/>
        <v>Medium</v>
      </c>
      <c r="S1440" s="3" t="str">
        <f t="shared" si="224"/>
        <v>Low</v>
      </c>
      <c r="T1440" s="3" t="str">
        <f t="shared" si="225"/>
        <v>Churned</v>
      </c>
      <c r="U1440" s="4">
        <f>1/(1+EXP(-(Predictive_Model!$B$5+((B1440-Predictive_Model!$B$20)/Predictive_Model!$C$20)*Predictive_Model!$D$20+((E1440-Predictive_Model!$B$21)/Predictive_Model!$C$21)*Predictive_Model!$D$21+((F1440-Predictive_Model!$B$22)/Predictive_Model!$C$22)*Predictive_Model!$D$22+((I1440-Predictive_Model!$B$23)/Predictive_Model!$C$23)*Predictive_Model!$D$23+((L1440-Predictive_Model!$B$24)/Predictive_Model!$C$24)*Predictive_Model!$D$24+((M1440-Predictive_Model!$B$25)/Predictive_Model!$C$25)*Predictive_Model!$D$25+IF(C1440="Male",Predictive_Model!$D$31,IF(C1440="Other",Predictive_Model!$D$32,0))+IF(D1440="Premium",Predictive_Model!$D$34,IF(D1440="Standard",Predictive_Model!$D$35,0))+IF(G1440="Asia",Predictive_Model!$D$37,IF(G1440="Europe",Predictive_Model!$D$38,IF(G1440="North America",Predictive_Model!$D$39,IF(G1440="Oceania",Predictive_Model!$D$40,IF(G1440="South America",Predictive_Model!$D$41,0)))))+IF(H1440="Laptop",Predictive_Model!$D$43,IF(H1440="Mobile",Predictive_Model!$D$44,IF(H1440="TV",Predictive_Model!$D$45,IF(H1440="Tablet",Predictive_Model!$D$46,0))))+IF(K1440="Crypto",Predictive_Model!$D$48,IF(K1440="Debit Card",Predictive_Model!$D$49,IF(K1440="Gift Card",Predictive_Model!$D$50,IF(K1440="PayPal",Predictive_Model!$D$51,0))))+IF(N1440="Comedy",Predictive_Model!$D$53,IF(N1440="Documentary",Predictive_Model!$D$54,IF(N1440="Drama",Predictive_Model!$D$55,IF(N1440="Horror",Predictive_Model!$D$56,IF(N1440="Romance",Predictive_Model!$D$57,IF(N1440="Sci-Fi",Predictive_Model!$D$58,0)))))))))</f>
        <v>0.99476376115859433</v>
      </c>
      <c r="V1440" s="3" t="str">
        <f t="shared" si="226"/>
        <v>Critical</v>
      </c>
      <c r="W1440" s="6">
        <f t="shared" si="227"/>
        <v>8.99</v>
      </c>
      <c r="X1440" s="3" t="str">
        <f t="shared" si="228"/>
        <v>Priority 2</v>
      </c>
      <c r="Y1440" s="3" t="str">
        <f t="shared" si="229"/>
        <v>OK</v>
      </c>
    </row>
    <row r="1441" spans="1:25" x14ac:dyDescent="0.25">
      <c r="A1441" s="3" t="str">
        <f>Raw_Data!A1441</f>
        <v>8a558ce9-588b-4840-9e84-5a5d836d430f</v>
      </c>
      <c r="B1441" s="3">
        <f>Raw_Data!B1441</f>
        <v>41</v>
      </c>
      <c r="C1441" s="3" t="str">
        <f>Raw_Data!C1441</f>
        <v>Female</v>
      </c>
      <c r="D1441" s="3" t="str">
        <f>Raw_Data!D1441</f>
        <v>Standard</v>
      </c>
      <c r="E1441" s="3">
        <f>Raw_Data!E1441</f>
        <v>53.7</v>
      </c>
      <c r="F1441" s="3">
        <f>Raw_Data!F1441</f>
        <v>15</v>
      </c>
      <c r="G1441" s="3" t="str">
        <f>Raw_Data!G1441</f>
        <v>North America</v>
      </c>
      <c r="H1441" s="3" t="str">
        <f>Raw_Data!H1441</f>
        <v>Desktop</v>
      </c>
      <c r="I1441" s="3">
        <f>Raw_Data!I1441</f>
        <v>13.99</v>
      </c>
      <c r="J1441" s="3">
        <f>Raw_Data!J1441</f>
        <v>0</v>
      </c>
      <c r="K1441" s="3" t="str">
        <f>Raw_Data!K1441</f>
        <v>PayPal</v>
      </c>
      <c r="L1441" s="3">
        <f>Raw_Data!L1441</f>
        <v>5</v>
      </c>
      <c r="M1441" s="3">
        <f>Raw_Data!M1441</f>
        <v>3.36</v>
      </c>
      <c r="N1441" s="3" t="str">
        <f>Raw_Data!N1441</f>
        <v>Sci-Fi</v>
      </c>
      <c r="O1441" s="3" t="str">
        <f t="shared" si="220"/>
        <v>35-44</v>
      </c>
      <c r="P1441" s="3" t="str">
        <f t="shared" si="221"/>
        <v>50h+</v>
      </c>
      <c r="Q1441" s="3" t="str">
        <f t="shared" si="222"/>
        <v>8-21d</v>
      </c>
      <c r="R1441" s="3" t="str">
        <f t="shared" si="223"/>
        <v>High</v>
      </c>
      <c r="S1441" s="3" t="str">
        <f t="shared" si="224"/>
        <v>Mid</v>
      </c>
      <c r="T1441" s="3" t="str">
        <f t="shared" si="225"/>
        <v>Active</v>
      </c>
      <c r="U1441" s="4">
        <f>1/(1+EXP(-(Predictive_Model!$B$5+((B1441-Predictive_Model!$B$20)/Predictive_Model!$C$20)*Predictive_Model!$D$20+((E1441-Predictive_Model!$B$21)/Predictive_Model!$C$21)*Predictive_Model!$D$21+((F1441-Predictive_Model!$B$22)/Predictive_Model!$C$22)*Predictive_Model!$D$22+((I1441-Predictive_Model!$B$23)/Predictive_Model!$C$23)*Predictive_Model!$D$23+((L1441-Predictive_Model!$B$24)/Predictive_Model!$C$24)*Predictive_Model!$D$24+((M1441-Predictive_Model!$B$25)/Predictive_Model!$C$25)*Predictive_Model!$D$25+IF(C1441="Male",Predictive_Model!$D$31,IF(C1441="Other",Predictive_Model!$D$32,0))+IF(D1441="Premium",Predictive_Model!$D$34,IF(D1441="Standard",Predictive_Model!$D$35,0))+IF(G1441="Asia",Predictive_Model!$D$37,IF(G1441="Europe",Predictive_Model!$D$38,IF(G1441="North America",Predictive_Model!$D$39,IF(G1441="Oceania",Predictive_Model!$D$40,IF(G1441="South America",Predictive_Model!$D$41,0)))))+IF(H1441="Laptop",Predictive_Model!$D$43,IF(H1441="Mobile",Predictive_Model!$D$44,IF(H1441="TV",Predictive_Model!$D$45,IF(H1441="Tablet",Predictive_Model!$D$46,0))))+IF(K1441="Crypto",Predictive_Model!$D$48,IF(K1441="Debit Card",Predictive_Model!$D$49,IF(K1441="Gift Card",Predictive_Model!$D$50,IF(K1441="PayPal",Predictive_Model!$D$51,0))))+IF(N1441="Comedy",Predictive_Model!$D$53,IF(N1441="Documentary",Predictive_Model!$D$54,IF(N1441="Drama",Predictive_Model!$D$55,IF(N1441="Horror",Predictive_Model!$D$56,IF(N1441="Romance",Predictive_Model!$D$57,IF(N1441="Sci-Fi",Predictive_Model!$D$58,0)))))))))</f>
        <v>1.4778064068574735E-9</v>
      </c>
      <c r="V1441" s="3" t="str">
        <f t="shared" si="226"/>
        <v>Low</v>
      </c>
      <c r="W1441" s="6">
        <f t="shared" si="227"/>
        <v>2.0674511631936055E-8</v>
      </c>
      <c r="X1441" s="3" t="str">
        <f t="shared" si="228"/>
        <v>Monitor</v>
      </c>
      <c r="Y1441" s="3" t="str">
        <f t="shared" si="229"/>
        <v>OK</v>
      </c>
    </row>
    <row r="1442" spans="1:25" x14ac:dyDescent="0.25">
      <c r="A1442" s="3" t="str">
        <f>Raw_Data!A1442</f>
        <v>b68c53e7-4c9f-4258-95b7-c73c28850f7c</v>
      </c>
      <c r="B1442" s="3">
        <f>Raw_Data!B1442</f>
        <v>26</v>
      </c>
      <c r="C1442" s="3" t="str">
        <f>Raw_Data!C1442</f>
        <v>Other</v>
      </c>
      <c r="D1442" s="3" t="str">
        <f>Raw_Data!D1442</f>
        <v>Standard</v>
      </c>
      <c r="E1442" s="3">
        <f>Raw_Data!E1442</f>
        <v>20.49</v>
      </c>
      <c r="F1442" s="3">
        <f>Raw_Data!F1442</f>
        <v>53</v>
      </c>
      <c r="G1442" s="3" t="str">
        <f>Raw_Data!G1442</f>
        <v>Oceania</v>
      </c>
      <c r="H1442" s="3" t="str">
        <f>Raw_Data!H1442</f>
        <v>Laptop</v>
      </c>
      <c r="I1442" s="3">
        <f>Raw_Data!I1442</f>
        <v>13.99</v>
      </c>
      <c r="J1442" s="3">
        <f>Raw_Data!J1442</f>
        <v>0</v>
      </c>
      <c r="K1442" s="3" t="str">
        <f>Raw_Data!K1442</f>
        <v>Gift Card</v>
      </c>
      <c r="L1442" s="3">
        <f>Raw_Data!L1442</f>
        <v>5</v>
      </c>
      <c r="M1442" s="3">
        <f>Raw_Data!M1442</f>
        <v>0.38</v>
      </c>
      <c r="N1442" s="3" t="str">
        <f>Raw_Data!N1442</f>
        <v>Sci-Fi</v>
      </c>
      <c r="O1442" s="3" t="str">
        <f t="shared" si="220"/>
        <v>25-34</v>
      </c>
      <c r="P1442" s="3" t="str">
        <f t="shared" si="221"/>
        <v>10-24h</v>
      </c>
      <c r="Q1442" s="3" t="str">
        <f t="shared" si="222"/>
        <v>46-60d</v>
      </c>
      <c r="R1442" s="3" t="str">
        <f t="shared" si="223"/>
        <v>Medium</v>
      </c>
      <c r="S1442" s="3" t="str">
        <f t="shared" si="224"/>
        <v>Mid</v>
      </c>
      <c r="T1442" s="3" t="str">
        <f t="shared" si="225"/>
        <v>Active</v>
      </c>
      <c r="U1442" s="4">
        <f>1/(1+EXP(-(Predictive_Model!$B$5+((B1442-Predictive_Model!$B$20)/Predictive_Model!$C$20)*Predictive_Model!$D$20+((E1442-Predictive_Model!$B$21)/Predictive_Model!$C$21)*Predictive_Model!$D$21+((F1442-Predictive_Model!$B$22)/Predictive_Model!$C$22)*Predictive_Model!$D$22+((I1442-Predictive_Model!$B$23)/Predictive_Model!$C$23)*Predictive_Model!$D$23+((L1442-Predictive_Model!$B$24)/Predictive_Model!$C$24)*Predictive_Model!$D$24+((M1442-Predictive_Model!$B$25)/Predictive_Model!$C$25)*Predictive_Model!$D$25+IF(C1442="Male",Predictive_Model!$D$31,IF(C1442="Other",Predictive_Model!$D$32,0))+IF(D1442="Premium",Predictive_Model!$D$34,IF(D1442="Standard",Predictive_Model!$D$35,0))+IF(G1442="Asia",Predictive_Model!$D$37,IF(G1442="Europe",Predictive_Model!$D$38,IF(G1442="North America",Predictive_Model!$D$39,IF(G1442="Oceania",Predictive_Model!$D$40,IF(G1442="South America",Predictive_Model!$D$41,0)))))+IF(H1442="Laptop",Predictive_Model!$D$43,IF(H1442="Mobile",Predictive_Model!$D$44,IF(H1442="TV",Predictive_Model!$D$45,IF(H1442="Tablet",Predictive_Model!$D$46,0))))+IF(K1442="Crypto",Predictive_Model!$D$48,IF(K1442="Debit Card",Predictive_Model!$D$49,IF(K1442="Gift Card",Predictive_Model!$D$50,IF(K1442="PayPal",Predictive_Model!$D$51,0))))+IF(N1442="Comedy",Predictive_Model!$D$53,IF(N1442="Documentary",Predictive_Model!$D$54,IF(N1442="Drama",Predictive_Model!$D$55,IF(N1442="Horror",Predictive_Model!$D$56,IF(N1442="Romance",Predictive_Model!$D$57,IF(N1442="Sci-Fi",Predictive_Model!$D$58,0)))))))))</f>
        <v>0.66450226389973444</v>
      </c>
      <c r="V1442" s="3" t="str">
        <f t="shared" si="226"/>
        <v>High</v>
      </c>
      <c r="W1442" s="6">
        <f t="shared" si="227"/>
        <v>9.2963866719572845</v>
      </c>
      <c r="X1442" s="3" t="str">
        <f t="shared" si="228"/>
        <v>Priority 2</v>
      </c>
      <c r="Y1442" s="3" t="str">
        <f t="shared" si="229"/>
        <v>OK</v>
      </c>
    </row>
    <row r="1443" spans="1:25" x14ac:dyDescent="0.25">
      <c r="A1443" s="3" t="str">
        <f>Raw_Data!A1443</f>
        <v>07ca6c7a-e7fb-498f-91b1-621fc7effa83</v>
      </c>
      <c r="B1443" s="3">
        <f>Raw_Data!B1443</f>
        <v>27</v>
      </c>
      <c r="C1443" s="3" t="str">
        <f>Raw_Data!C1443</f>
        <v>Other</v>
      </c>
      <c r="D1443" s="3" t="str">
        <f>Raw_Data!D1443</f>
        <v>Basic</v>
      </c>
      <c r="E1443" s="3">
        <f>Raw_Data!E1443</f>
        <v>19.48</v>
      </c>
      <c r="F1443" s="3">
        <f>Raw_Data!F1443</f>
        <v>16</v>
      </c>
      <c r="G1443" s="3" t="str">
        <f>Raw_Data!G1443</f>
        <v>Oceania</v>
      </c>
      <c r="H1443" s="3" t="str">
        <f>Raw_Data!H1443</f>
        <v>Desktop</v>
      </c>
      <c r="I1443" s="3">
        <f>Raw_Data!I1443</f>
        <v>8.99</v>
      </c>
      <c r="J1443" s="3">
        <f>Raw_Data!J1443</f>
        <v>0</v>
      </c>
      <c r="K1443" s="3" t="str">
        <f>Raw_Data!K1443</f>
        <v>Debit Card</v>
      </c>
      <c r="L1443" s="3">
        <f>Raw_Data!L1443</f>
        <v>3</v>
      </c>
      <c r="M1443" s="3">
        <f>Raw_Data!M1443</f>
        <v>1.1499999999999999</v>
      </c>
      <c r="N1443" s="3" t="str">
        <f>Raw_Data!N1443</f>
        <v>Romance</v>
      </c>
      <c r="O1443" s="3" t="str">
        <f t="shared" si="220"/>
        <v>25-34</v>
      </c>
      <c r="P1443" s="3" t="str">
        <f t="shared" si="221"/>
        <v>10-24h</v>
      </c>
      <c r="Q1443" s="3" t="str">
        <f t="shared" si="222"/>
        <v>8-21d</v>
      </c>
      <c r="R1443" s="3" t="str">
        <f t="shared" si="223"/>
        <v>Medium</v>
      </c>
      <c r="S1443" s="3" t="str">
        <f t="shared" si="224"/>
        <v>Low</v>
      </c>
      <c r="T1443" s="3" t="str">
        <f t="shared" si="225"/>
        <v>Active</v>
      </c>
      <c r="U1443" s="4">
        <f>1/(1+EXP(-(Predictive_Model!$B$5+((B1443-Predictive_Model!$B$20)/Predictive_Model!$C$20)*Predictive_Model!$D$20+((E1443-Predictive_Model!$B$21)/Predictive_Model!$C$21)*Predictive_Model!$D$21+((F1443-Predictive_Model!$B$22)/Predictive_Model!$C$22)*Predictive_Model!$D$22+((I1443-Predictive_Model!$B$23)/Predictive_Model!$C$23)*Predictive_Model!$D$23+((L1443-Predictive_Model!$B$24)/Predictive_Model!$C$24)*Predictive_Model!$D$24+((M1443-Predictive_Model!$B$25)/Predictive_Model!$C$25)*Predictive_Model!$D$25+IF(C1443="Male",Predictive_Model!$D$31,IF(C1443="Other",Predictive_Model!$D$32,0))+IF(D1443="Premium",Predictive_Model!$D$34,IF(D1443="Standard",Predictive_Model!$D$35,0))+IF(G1443="Asia",Predictive_Model!$D$37,IF(G1443="Europe",Predictive_Model!$D$38,IF(G1443="North America",Predictive_Model!$D$39,IF(G1443="Oceania",Predictive_Model!$D$40,IF(G1443="South America",Predictive_Model!$D$41,0)))))+IF(H1443="Laptop",Predictive_Model!$D$43,IF(H1443="Mobile",Predictive_Model!$D$44,IF(H1443="TV",Predictive_Model!$D$45,IF(H1443="Tablet",Predictive_Model!$D$46,0))))+IF(K1443="Crypto",Predictive_Model!$D$48,IF(K1443="Debit Card",Predictive_Model!$D$49,IF(K1443="Gift Card",Predictive_Model!$D$50,IF(K1443="PayPal",Predictive_Model!$D$51,0))))+IF(N1443="Comedy",Predictive_Model!$D$53,IF(N1443="Documentary",Predictive_Model!$D$54,IF(N1443="Drama",Predictive_Model!$D$55,IF(N1443="Horror",Predictive_Model!$D$56,IF(N1443="Romance",Predictive_Model!$D$57,IF(N1443="Sci-Fi",Predictive_Model!$D$58,0)))))))))</f>
        <v>4.275897762452284E-2</v>
      </c>
      <c r="V1443" s="3" t="str">
        <f t="shared" si="226"/>
        <v>Low</v>
      </c>
      <c r="W1443" s="6">
        <f t="shared" si="227"/>
        <v>0.38440320884446033</v>
      </c>
      <c r="X1443" s="3" t="str">
        <f t="shared" si="228"/>
        <v>Monitor</v>
      </c>
      <c r="Y1443" s="3" t="str">
        <f t="shared" si="229"/>
        <v>OK</v>
      </c>
    </row>
    <row r="1444" spans="1:25" x14ac:dyDescent="0.25">
      <c r="A1444" s="3" t="str">
        <f>Raw_Data!A1444</f>
        <v>b187ac76-4367-49b1-8c71-afb04eadbc52</v>
      </c>
      <c r="B1444" s="3">
        <f>Raw_Data!B1444</f>
        <v>57</v>
      </c>
      <c r="C1444" s="3" t="str">
        <f>Raw_Data!C1444</f>
        <v>Male</v>
      </c>
      <c r="D1444" s="3" t="str">
        <f>Raw_Data!D1444</f>
        <v>Premium</v>
      </c>
      <c r="E1444" s="3">
        <f>Raw_Data!E1444</f>
        <v>0.55000000000000004</v>
      </c>
      <c r="F1444" s="3">
        <f>Raw_Data!F1444</f>
        <v>40</v>
      </c>
      <c r="G1444" s="3" t="str">
        <f>Raw_Data!G1444</f>
        <v>Oceania</v>
      </c>
      <c r="H1444" s="3" t="str">
        <f>Raw_Data!H1444</f>
        <v>Desktop</v>
      </c>
      <c r="I1444" s="3">
        <f>Raw_Data!I1444</f>
        <v>17.989999999999998</v>
      </c>
      <c r="J1444" s="3">
        <f>Raw_Data!J1444</f>
        <v>1</v>
      </c>
      <c r="K1444" s="3" t="str">
        <f>Raw_Data!K1444</f>
        <v>Credit Card</v>
      </c>
      <c r="L1444" s="3">
        <f>Raw_Data!L1444</f>
        <v>5</v>
      </c>
      <c r="M1444" s="3">
        <f>Raw_Data!M1444</f>
        <v>0.01</v>
      </c>
      <c r="N1444" s="3" t="str">
        <f>Raw_Data!N1444</f>
        <v>Sci-Fi</v>
      </c>
      <c r="O1444" s="3" t="str">
        <f t="shared" si="220"/>
        <v>55-70</v>
      </c>
      <c r="P1444" s="3" t="str">
        <f t="shared" si="221"/>
        <v>&lt;10h</v>
      </c>
      <c r="Q1444" s="3" t="str">
        <f t="shared" si="222"/>
        <v>22-45d</v>
      </c>
      <c r="R1444" s="3" t="str">
        <f t="shared" si="223"/>
        <v>Medium</v>
      </c>
      <c r="S1444" s="3" t="str">
        <f t="shared" si="224"/>
        <v>High</v>
      </c>
      <c r="T1444" s="3" t="str">
        <f t="shared" si="225"/>
        <v>Churned</v>
      </c>
      <c r="U1444" s="4">
        <f>1/(1+EXP(-(Predictive_Model!$B$5+((B1444-Predictive_Model!$B$20)/Predictive_Model!$C$20)*Predictive_Model!$D$20+((E1444-Predictive_Model!$B$21)/Predictive_Model!$C$21)*Predictive_Model!$D$21+((F1444-Predictive_Model!$B$22)/Predictive_Model!$C$22)*Predictive_Model!$D$22+((I1444-Predictive_Model!$B$23)/Predictive_Model!$C$23)*Predictive_Model!$D$23+((L1444-Predictive_Model!$B$24)/Predictive_Model!$C$24)*Predictive_Model!$D$24+((M1444-Predictive_Model!$B$25)/Predictive_Model!$C$25)*Predictive_Model!$D$25+IF(C1444="Male",Predictive_Model!$D$31,IF(C1444="Other",Predictive_Model!$D$32,0))+IF(D1444="Premium",Predictive_Model!$D$34,IF(D1444="Standard",Predictive_Model!$D$35,0))+IF(G1444="Asia",Predictive_Model!$D$37,IF(G1444="Europe",Predictive_Model!$D$38,IF(G1444="North America",Predictive_Model!$D$39,IF(G1444="Oceania",Predictive_Model!$D$40,IF(G1444="South America",Predictive_Model!$D$41,0)))))+IF(H1444="Laptop",Predictive_Model!$D$43,IF(H1444="Mobile",Predictive_Model!$D$44,IF(H1444="TV",Predictive_Model!$D$45,IF(H1444="Tablet",Predictive_Model!$D$46,0))))+IF(K1444="Crypto",Predictive_Model!$D$48,IF(K1444="Debit Card",Predictive_Model!$D$49,IF(K1444="Gift Card",Predictive_Model!$D$50,IF(K1444="PayPal",Predictive_Model!$D$51,0))))+IF(N1444="Comedy",Predictive_Model!$D$53,IF(N1444="Documentary",Predictive_Model!$D$54,IF(N1444="Drama",Predictive_Model!$D$55,IF(N1444="Horror",Predictive_Model!$D$56,IF(N1444="Romance",Predictive_Model!$D$57,IF(N1444="Sci-Fi",Predictive_Model!$D$58,0)))))))))</f>
        <v>0.97663442739386686</v>
      </c>
      <c r="V1444" s="3" t="str">
        <f t="shared" si="226"/>
        <v>Critical</v>
      </c>
      <c r="W1444" s="6">
        <f t="shared" si="227"/>
        <v>17.989999999999998</v>
      </c>
      <c r="X1444" s="3" t="str">
        <f t="shared" si="228"/>
        <v>Priority 1</v>
      </c>
      <c r="Y1444" s="3" t="str">
        <f t="shared" si="229"/>
        <v>OK</v>
      </c>
    </row>
    <row r="1445" spans="1:25" x14ac:dyDescent="0.25">
      <c r="A1445" s="3" t="str">
        <f>Raw_Data!A1445</f>
        <v>de1c3060-c7e2-4ddb-b67d-6c80b0cc9f9b</v>
      </c>
      <c r="B1445" s="3">
        <f>Raw_Data!B1445</f>
        <v>47</v>
      </c>
      <c r="C1445" s="3" t="str">
        <f>Raw_Data!C1445</f>
        <v>Female</v>
      </c>
      <c r="D1445" s="3" t="str">
        <f>Raw_Data!D1445</f>
        <v>Basic</v>
      </c>
      <c r="E1445" s="3">
        <f>Raw_Data!E1445</f>
        <v>0.46</v>
      </c>
      <c r="F1445" s="3">
        <f>Raw_Data!F1445</f>
        <v>1</v>
      </c>
      <c r="G1445" s="3" t="str">
        <f>Raw_Data!G1445</f>
        <v>Asia</v>
      </c>
      <c r="H1445" s="3" t="str">
        <f>Raw_Data!H1445</f>
        <v>TV</v>
      </c>
      <c r="I1445" s="3">
        <f>Raw_Data!I1445</f>
        <v>8.99</v>
      </c>
      <c r="J1445" s="3">
        <f>Raw_Data!J1445</f>
        <v>1</v>
      </c>
      <c r="K1445" s="3" t="str">
        <f>Raw_Data!K1445</f>
        <v>Credit Card</v>
      </c>
      <c r="L1445" s="3">
        <f>Raw_Data!L1445</f>
        <v>1</v>
      </c>
      <c r="M1445" s="3">
        <f>Raw_Data!M1445</f>
        <v>0.23</v>
      </c>
      <c r="N1445" s="3" t="str">
        <f>Raw_Data!N1445</f>
        <v>Comedy</v>
      </c>
      <c r="O1445" s="3" t="str">
        <f t="shared" si="220"/>
        <v>45-54</v>
      </c>
      <c r="P1445" s="3" t="str">
        <f t="shared" si="221"/>
        <v>&lt;10h</v>
      </c>
      <c r="Q1445" s="3" t="str">
        <f t="shared" si="222"/>
        <v>0-7d</v>
      </c>
      <c r="R1445" s="3" t="str">
        <f t="shared" si="223"/>
        <v>Medium</v>
      </c>
      <c r="S1445" s="3" t="str">
        <f t="shared" si="224"/>
        <v>Low</v>
      </c>
      <c r="T1445" s="3" t="str">
        <f t="shared" si="225"/>
        <v>Churned</v>
      </c>
      <c r="U1445" s="4">
        <f>1/(1+EXP(-(Predictive_Model!$B$5+((B1445-Predictive_Model!$B$20)/Predictive_Model!$C$20)*Predictive_Model!$D$20+((E1445-Predictive_Model!$B$21)/Predictive_Model!$C$21)*Predictive_Model!$D$21+((F1445-Predictive_Model!$B$22)/Predictive_Model!$C$22)*Predictive_Model!$D$22+((I1445-Predictive_Model!$B$23)/Predictive_Model!$C$23)*Predictive_Model!$D$23+((L1445-Predictive_Model!$B$24)/Predictive_Model!$C$24)*Predictive_Model!$D$24+((M1445-Predictive_Model!$B$25)/Predictive_Model!$C$25)*Predictive_Model!$D$25+IF(C1445="Male",Predictive_Model!$D$31,IF(C1445="Other",Predictive_Model!$D$32,0))+IF(D1445="Premium",Predictive_Model!$D$34,IF(D1445="Standard",Predictive_Model!$D$35,0))+IF(G1445="Asia",Predictive_Model!$D$37,IF(G1445="Europe",Predictive_Model!$D$38,IF(G1445="North America",Predictive_Model!$D$39,IF(G1445="Oceania",Predictive_Model!$D$40,IF(G1445="South America",Predictive_Model!$D$41,0)))))+IF(H1445="Laptop",Predictive_Model!$D$43,IF(H1445="Mobile",Predictive_Model!$D$44,IF(H1445="TV",Predictive_Model!$D$45,IF(H1445="Tablet",Predictive_Model!$D$46,0))))+IF(K1445="Crypto",Predictive_Model!$D$48,IF(K1445="Debit Card",Predictive_Model!$D$49,IF(K1445="Gift Card",Predictive_Model!$D$50,IF(K1445="PayPal",Predictive_Model!$D$51,0))))+IF(N1445="Comedy",Predictive_Model!$D$53,IF(N1445="Documentary",Predictive_Model!$D$54,IF(N1445="Drama",Predictive_Model!$D$55,IF(N1445="Horror",Predictive_Model!$D$56,IF(N1445="Romance",Predictive_Model!$D$57,IF(N1445="Sci-Fi",Predictive_Model!$D$58,0)))))))))</f>
        <v>0.97916212647046452</v>
      </c>
      <c r="V1445" s="3" t="str">
        <f t="shared" si="226"/>
        <v>Critical</v>
      </c>
      <c r="W1445" s="6">
        <f t="shared" si="227"/>
        <v>8.99</v>
      </c>
      <c r="X1445" s="3" t="str">
        <f t="shared" si="228"/>
        <v>Priority 2</v>
      </c>
      <c r="Y1445" s="3" t="str">
        <f t="shared" si="229"/>
        <v>OK</v>
      </c>
    </row>
    <row r="1446" spans="1:25" x14ac:dyDescent="0.25">
      <c r="A1446" s="3" t="str">
        <f>Raw_Data!A1446</f>
        <v>b1255159-1199-4d92-925d-2bd1d66f27a8</v>
      </c>
      <c r="B1446" s="3">
        <f>Raw_Data!B1446</f>
        <v>46</v>
      </c>
      <c r="C1446" s="3" t="str">
        <f>Raw_Data!C1446</f>
        <v>Male</v>
      </c>
      <c r="D1446" s="3" t="str">
        <f>Raw_Data!D1446</f>
        <v>Standard</v>
      </c>
      <c r="E1446" s="3">
        <f>Raw_Data!E1446</f>
        <v>6.19</v>
      </c>
      <c r="F1446" s="3">
        <f>Raw_Data!F1446</f>
        <v>60</v>
      </c>
      <c r="G1446" s="3" t="str">
        <f>Raw_Data!G1446</f>
        <v>Europe</v>
      </c>
      <c r="H1446" s="3" t="str">
        <f>Raw_Data!H1446</f>
        <v>Laptop</v>
      </c>
      <c r="I1446" s="3">
        <f>Raw_Data!I1446</f>
        <v>13.99</v>
      </c>
      <c r="J1446" s="3">
        <f>Raw_Data!J1446</f>
        <v>1</v>
      </c>
      <c r="K1446" s="3" t="str">
        <f>Raw_Data!K1446</f>
        <v>Gift Card</v>
      </c>
      <c r="L1446" s="3">
        <f>Raw_Data!L1446</f>
        <v>3</v>
      </c>
      <c r="M1446" s="3">
        <f>Raw_Data!M1446</f>
        <v>0.1</v>
      </c>
      <c r="N1446" s="3" t="str">
        <f>Raw_Data!N1446</f>
        <v>Horror</v>
      </c>
      <c r="O1446" s="3" t="str">
        <f t="shared" si="220"/>
        <v>45-54</v>
      </c>
      <c r="P1446" s="3" t="str">
        <f t="shared" si="221"/>
        <v>&lt;10h</v>
      </c>
      <c r="Q1446" s="3" t="str">
        <f t="shared" si="222"/>
        <v>46-60d</v>
      </c>
      <c r="R1446" s="3" t="str">
        <f t="shared" si="223"/>
        <v>Low</v>
      </c>
      <c r="S1446" s="3" t="str">
        <f t="shared" si="224"/>
        <v>Mid</v>
      </c>
      <c r="T1446" s="3" t="str">
        <f t="shared" si="225"/>
        <v>Churned</v>
      </c>
      <c r="U1446" s="4">
        <f>1/(1+EXP(-(Predictive_Model!$B$5+((B1446-Predictive_Model!$B$20)/Predictive_Model!$C$20)*Predictive_Model!$D$20+((E1446-Predictive_Model!$B$21)/Predictive_Model!$C$21)*Predictive_Model!$D$21+((F1446-Predictive_Model!$B$22)/Predictive_Model!$C$22)*Predictive_Model!$D$22+((I1446-Predictive_Model!$B$23)/Predictive_Model!$C$23)*Predictive_Model!$D$23+((L1446-Predictive_Model!$B$24)/Predictive_Model!$C$24)*Predictive_Model!$D$24+((M1446-Predictive_Model!$B$25)/Predictive_Model!$C$25)*Predictive_Model!$D$25+IF(C1446="Male",Predictive_Model!$D$31,IF(C1446="Other",Predictive_Model!$D$32,0))+IF(D1446="Premium",Predictive_Model!$D$34,IF(D1446="Standard",Predictive_Model!$D$35,0))+IF(G1446="Asia",Predictive_Model!$D$37,IF(G1446="Europe",Predictive_Model!$D$38,IF(G1446="North America",Predictive_Model!$D$39,IF(G1446="Oceania",Predictive_Model!$D$40,IF(G1446="South America",Predictive_Model!$D$41,0)))))+IF(H1446="Laptop",Predictive_Model!$D$43,IF(H1446="Mobile",Predictive_Model!$D$44,IF(H1446="TV",Predictive_Model!$D$45,IF(H1446="Tablet",Predictive_Model!$D$46,0))))+IF(K1446="Crypto",Predictive_Model!$D$48,IF(K1446="Debit Card",Predictive_Model!$D$49,IF(K1446="Gift Card",Predictive_Model!$D$50,IF(K1446="PayPal",Predictive_Model!$D$51,0))))+IF(N1446="Comedy",Predictive_Model!$D$53,IF(N1446="Documentary",Predictive_Model!$D$54,IF(N1446="Drama",Predictive_Model!$D$55,IF(N1446="Horror",Predictive_Model!$D$56,IF(N1446="Romance",Predictive_Model!$D$57,IF(N1446="Sci-Fi",Predictive_Model!$D$58,0)))))))))</f>
        <v>0.9996720724196364</v>
      </c>
      <c r="V1446" s="3" t="str">
        <f t="shared" si="226"/>
        <v>Critical</v>
      </c>
      <c r="W1446" s="6">
        <f t="shared" si="227"/>
        <v>13.99</v>
      </c>
      <c r="X1446" s="3" t="str">
        <f t="shared" si="228"/>
        <v>Priority 2</v>
      </c>
      <c r="Y1446" s="3" t="str">
        <f t="shared" si="229"/>
        <v>OK</v>
      </c>
    </row>
    <row r="1447" spans="1:25" x14ac:dyDescent="0.25">
      <c r="A1447" s="3" t="str">
        <f>Raw_Data!A1447</f>
        <v>e68dd843-5ad0-4f96-a114-fecf95b5f4d6</v>
      </c>
      <c r="B1447" s="3">
        <f>Raw_Data!B1447</f>
        <v>47</v>
      </c>
      <c r="C1447" s="3" t="str">
        <f>Raw_Data!C1447</f>
        <v>Other</v>
      </c>
      <c r="D1447" s="3" t="str">
        <f>Raw_Data!D1447</f>
        <v>Premium</v>
      </c>
      <c r="E1447" s="3">
        <f>Raw_Data!E1447</f>
        <v>1.03</v>
      </c>
      <c r="F1447" s="3">
        <f>Raw_Data!F1447</f>
        <v>38</v>
      </c>
      <c r="G1447" s="3" t="str">
        <f>Raw_Data!G1447</f>
        <v>North America</v>
      </c>
      <c r="H1447" s="3" t="str">
        <f>Raw_Data!H1447</f>
        <v>Tablet</v>
      </c>
      <c r="I1447" s="3">
        <f>Raw_Data!I1447</f>
        <v>17.989999999999998</v>
      </c>
      <c r="J1447" s="3">
        <f>Raw_Data!J1447</f>
        <v>1</v>
      </c>
      <c r="K1447" s="3" t="str">
        <f>Raw_Data!K1447</f>
        <v>Crypto</v>
      </c>
      <c r="L1447" s="3">
        <f>Raw_Data!L1447</f>
        <v>5</v>
      </c>
      <c r="M1447" s="3">
        <f>Raw_Data!M1447</f>
        <v>0.03</v>
      </c>
      <c r="N1447" s="3" t="str">
        <f>Raw_Data!N1447</f>
        <v>Comedy</v>
      </c>
      <c r="O1447" s="3" t="str">
        <f t="shared" si="220"/>
        <v>45-54</v>
      </c>
      <c r="P1447" s="3" t="str">
        <f t="shared" si="221"/>
        <v>&lt;10h</v>
      </c>
      <c r="Q1447" s="3" t="str">
        <f t="shared" si="222"/>
        <v>22-45d</v>
      </c>
      <c r="R1447" s="3" t="str">
        <f t="shared" si="223"/>
        <v>Medium</v>
      </c>
      <c r="S1447" s="3" t="str">
        <f t="shared" si="224"/>
        <v>High</v>
      </c>
      <c r="T1447" s="3" t="str">
        <f t="shared" si="225"/>
        <v>Churned</v>
      </c>
      <c r="U1447" s="4">
        <f>1/(1+EXP(-(Predictive_Model!$B$5+((B1447-Predictive_Model!$B$20)/Predictive_Model!$C$20)*Predictive_Model!$D$20+((E1447-Predictive_Model!$B$21)/Predictive_Model!$C$21)*Predictive_Model!$D$21+((F1447-Predictive_Model!$B$22)/Predictive_Model!$C$22)*Predictive_Model!$D$22+((I1447-Predictive_Model!$B$23)/Predictive_Model!$C$23)*Predictive_Model!$D$23+((L1447-Predictive_Model!$B$24)/Predictive_Model!$C$24)*Predictive_Model!$D$24+((M1447-Predictive_Model!$B$25)/Predictive_Model!$C$25)*Predictive_Model!$D$25+IF(C1447="Male",Predictive_Model!$D$31,IF(C1447="Other",Predictive_Model!$D$32,0))+IF(D1447="Premium",Predictive_Model!$D$34,IF(D1447="Standard",Predictive_Model!$D$35,0))+IF(G1447="Asia",Predictive_Model!$D$37,IF(G1447="Europe",Predictive_Model!$D$38,IF(G1447="North America",Predictive_Model!$D$39,IF(G1447="Oceania",Predictive_Model!$D$40,IF(G1447="South America",Predictive_Model!$D$41,0)))))+IF(H1447="Laptop",Predictive_Model!$D$43,IF(H1447="Mobile",Predictive_Model!$D$44,IF(H1447="TV",Predictive_Model!$D$45,IF(H1447="Tablet",Predictive_Model!$D$46,0))))+IF(K1447="Crypto",Predictive_Model!$D$48,IF(K1447="Debit Card",Predictive_Model!$D$49,IF(K1447="Gift Card",Predictive_Model!$D$50,IF(K1447="PayPal",Predictive_Model!$D$51,0))))+IF(N1447="Comedy",Predictive_Model!$D$53,IF(N1447="Documentary",Predictive_Model!$D$54,IF(N1447="Drama",Predictive_Model!$D$55,IF(N1447="Horror",Predictive_Model!$D$56,IF(N1447="Romance",Predictive_Model!$D$57,IF(N1447="Sci-Fi",Predictive_Model!$D$58,0)))))))))</f>
        <v>0.99020458492535213</v>
      </c>
      <c r="V1447" s="3" t="str">
        <f t="shared" si="226"/>
        <v>Critical</v>
      </c>
      <c r="W1447" s="6">
        <f t="shared" si="227"/>
        <v>17.989999999999998</v>
      </c>
      <c r="X1447" s="3" t="str">
        <f t="shared" si="228"/>
        <v>Priority 1</v>
      </c>
      <c r="Y1447" s="3" t="str">
        <f t="shared" si="229"/>
        <v>OK</v>
      </c>
    </row>
    <row r="1448" spans="1:25" x14ac:dyDescent="0.25">
      <c r="A1448" s="3" t="str">
        <f>Raw_Data!A1448</f>
        <v>f9506e2a-6a22-4945-bb7b-0719c94e9258</v>
      </c>
      <c r="B1448" s="3">
        <f>Raw_Data!B1448</f>
        <v>23</v>
      </c>
      <c r="C1448" s="3" t="str">
        <f>Raw_Data!C1448</f>
        <v>Other</v>
      </c>
      <c r="D1448" s="3" t="str">
        <f>Raw_Data!D1448</f>
        <v>Standard</v>
      </c>
      <c r="E1448" s="3">
        <f>Raw_Data!E1448</f>
        <v>17.54</v>
      </c>
      <c r="F1448" s="3">
        <f>Raw_Data!F1448</f>
        <v>40</v>
      </c>
      <c r="G1448" s="3" t="str">
        <f>Raw_Data!G1448</f>
        <v>Asia</v>
      </c>
      <c r="H1448" s="3" t="str">
        <f>Raw_Data!H1448</f>
        <v>Laptop</v>
      </c>
      <c r="I1448" s="3">
        <f>Raw_Data!I1448</f>
        <v>13.99</v>
      </c>
      <c r="J1448" s="3">
        <f>Raw_Data!J1448</f>
        <v>1</v>
      </c>
      <c r="K1448" s="3" t="str">
        <f>Raw_Data!K1448</f>
        <v>Gift Card</v>
      </c>
      <c r="L1448" s="3">
        <f>Raw_Data!L1448</f>
        <v>5</v>
      </c>
      <c r="M1448" s="3">
        <f>Raw_Data!M1448</f>
        <v>0.43</v>
      </c>
      <c r="N1448" s="3" t="str">
        <f>Raw_Data!N1448</f>
        <v>Drama</v>
      </c>
      <c r="O1448" s="3" t="str">
        <f t="shared" si="220"/>
        <v>18-24</v>
      </c>
      <c r="P1448" s="3" t="str">
        <f t="shared" si="221"/>
        <v>10-24h</v>
      </c>
      <c r="Q1448" s="3" t="str">
        <f t="shared" si="222"/>
        <v>22-45d</v>
      </c>
      <c r="R1448" s="3" t="str">
        <f t="shared" si="223"/>
        <v>Medium</v>
      </c>
      <c r="S1448" s="3" t="str">
        <f t="shared" si="224"/>
        <v>Mid</v>
      </c>
      <c r="T1448" s="3" t="str">
        <f t="shared" si="225"/>
        <v>Churned</v>
      </c>
      <c r="U1448" s="4">
        <f>1/(1+EXP(-(Predictive_Model!$B$5+((B1448-Predictive_Model!$B$20)/Predictive_Model!$C$20)*Predictive_Model!$D$20+((E1448-Predictive_Model!$B$21)/Predictive_Model!$C$21)*Predictive_Model!$D$21+((F1448-Predictive_Model!$B$22)/Predictive_Model!$C$22)*Predictive_Model!$D$22+((I1448-Predictive_Model!$B$23)/Predictive_Model!$C$23)*Predictive_Model!$D$23+((L1448-Predictive_Model!$B$24)/Predictive_Model!$C$24)*Predictive_Model!$D$24+((M1448-Predictive_Model!$B$25)/Predictive_Model!$C$25)*Predictive_Model!$D$25+IF(C1448="Male",Predictive_Model!$D$31,IF(C1448="Other",Predictive_Model!$D$32,0))+IF(D1448="Premium",Predictive_Model!$D$34,IF(D1448="Standard",Predictive_Model!$D$35,0))+IF(G1448="Asia",Predictive_Model!$D$37,IF(G1448="Europe",Predictive_Model!$D$38,IF(G1448="North America",Predictive_Model!$D$39,IF(G1448="Oceania",Predictive_Model!$D$40,IF(G1448="South America",Predictive_Model!$D$41,0)))))+IF(H1448="Laptop",Predictive_Model!$D$43,IF(H1448="Mobile",Predictive_Model!$D$44,IF(H1448="TV",Predictive_Model!$D$45,IF(H1448="Tablet",Predictive_Model!$D$46,0))))+IF(K1448="Crypto",Predictive_Model!$D$48,IF(K1448="Debit Card",Predictive_Model!$D$49,IF(K1448="Gift Card",Predictive_Model!$D$50,IF(K1448="PayPal",Predictive_Model!$D$51,0))))+IF(N1448="Comedy",Predictive_Model!$D$53,IF(N1448="Documentary",Predictive_Model!$D$54,IF(N1448="Drama",Predictive_Model!$D$55,IF(N1448="Horror",Predictive_Model!$D$56,IF(N1448="Romance",Predictive_Model!$D$57,IF(N1448="Sci-Fi",Predictive_Model!$D$58,0)))))))))</f>
        <v>0.38170787088028463</v>
      </c>
      <c r="V1448" s="3" t="str">
        <f t="shared" si="226"/>
        <v>Medium</v>
      </c>
      <c r="W1448" s="6">
        <f t="shared" si="227"/>
        <v>13.99</v>
      </c>
      <c r="X1448" s="3" t="str">
        <f t="shared" si="228"/>
        <v>Monitor</v>
      </c>
      <c r="Y1448" s="3" t="str">
        <f t="shared" si="229"/>
        <v>OK</v>
      </c>
    </row>
    <row r="1449" spans="1:25" x14ac:dyDescent="0.25">
      <c r="A1449" s="3" t="str">
        <f>Raw_Data!A1449</f>
        <v>2779629f-a22b-448b-afe0-e9dedee50eff</v>
      </c>
      <c r="B1449" s="3">
        <f>Raw_Data!B1449</f>
        <v>68</v>
      </c>
      <c r="C1449" s="3" t="str">
        <f>Raw_Data!C1449</f>
        <v>Female</v>
      </c>
      <c r="D1449" s="3" t="str">
        <f>Raw_Data!D1449</f>
        <v>Basic</v>
      </c>
      <c r="E1449" s="3">
        <f>Raw_Data!E1449</f>
        <v>9.8800000000000008</v>
      </c>
      <c r="F1449" s="3">
        <f>Raw_Data!F1449</f>
        <v>18</v>
      </c>
      <c r="G1449" s="3" t="str">
        <f>Raw_Data!G1449</f>
        <v>Africa</v>
      </c>
      <c r="H1449" s="3" t="str">
        <f>Raw_Data!H1449</f>
        <v>Desktop</v>
      </c>
      <c r="I1449" s="3">
        <f>Raw_Data!I1449</f>
        <v>8.99</v>
      </c>
      <c r="J1449" s="3">
        <f>Raw_Data!J1449</f>
        <v>0</v>
      </c>
      <c r="K1449" s="3" t="str">
        <f>Raw_Data!K1449</f>
        <v>Gift Card</v>
      </c>
      <c r="L1449" s="3">
        <f>Raw_Data!L1449</f>
        <v>3</v>
      </c>
      <c r="M1449" s="3">
        <f>Raw_Data!M1449</f>
        <v>0.52</v>
      </c>
      <c r="N1449" s="3" t="str">
        <f>Raw_Data!N1449</f>
        <v>Action</v>
      </c>
      <c r="O1449" s="3" t="str">
        <f t="shared" si="220"/>
        <v>55-70</v>
      </c>
      <c r="P1449" s="3" t="str">
        <f t="shared" si="221"/>
        <v>&lt;10h</v>
      </c>
      <c r="Q1449" s="3" t="str">
        <f t="shared" si="222"/>
        <v>8-21d</v>
      </c>
      <c r="R1449" s="3" t="str">
        <f t="shared" si="223"/>
        <v>Medium</v>
      </c>
      <c r="S1449" s="3" t="str">
        <f t="shared" si="224"/>
        <v>Low</v>
      </c>
      <c r="T1449" s="3" t="str">
        <f t="shared" si="225"/>
        <v>Active</v>
      </c>
      <c r="U1449" s="4">
        <f>1/(1+EXP(-(Predictive_Model!$B$5+((B1449-Predictive_Model!$B$20)/Predictive_Model!$C$20)*Predictive_Model!$D$20+((E1449-Predictive_Model!$B$21)/Predictive_Model!$C$21)*Predictive_Model!$D$21+((F1449-Predictive_Model!$B$22)/Predictive_Model!$C$22)*Predictive_Model!$D$22+((I1449-Predictive_Model!$B$23)/Predictive_Model!$C$23)*Predictive_Model!$D$23+((L1449-Predictive_Model!$B$24)/Predictive_Model!$C$24)*Predictive_Model!$D$24+((M1449-Predictive_Model!$B$25)/Predictive_Model!$C$25)*Predictive_Model!$D$25+IF(C1449="Male",Predictive_Model!$D$31,IF(C1449="Other",Predictive_Model!$D$32,0))+IF(D1449="Premium",Predictive_Model!$D$34,IF(D1449="Standard",Predictive_Model!$D$35,0))+IF(G1449="Asia",Predictive_Model!$D$37,IF(G1449="Europe",Predictive_Model!$D$38,IF(G1449="North America",Predictive_Model!$D$39,IF(G1449="Oceania",Predictive_Model!$D$40,IF(G1449="South America",Predictive_Model!$D$41,0)))))+IF(H1449="Laptop",Predictive_Model!$D$43,IF(H1449="Mobile",Predictive_Model!$D$44,IF(H1449="TV",Predictive_Model!$D$45,IF(H1449="Tablet",Predictive_Model!$D$46,0))))+IF(K1449="Crypto",Predictive_Model!$D$48,IF(K1449="Debit Card",Predictive_Model!$D$49,IF(K1449="Gift Card",Predictive_Model!$D$50,IF(K1449="PayPal",Predictive_Model!$D$51,0))))+IF(N1449="Comedy",Predictive_Model!$D$53,IF(N1449="Documentary",Predictive_Model!$D$54,IF(N1449="Drama",Predictive_Model!$D$55,IF(N1449="Horror",Predictive_Model!$D$56,IF(N1449="Romance",Predictive_Model!$D$57,IF(N1449="Sci-Fi",Predictive_Model!$D$58,0)))))))))</f>
        <v>0.86428928125902915</v>
      </c>
      <c r="V1449" s="3" t="str">
        <f t="shared" si="226"/>
        <v>Critical</v>
      </c>
      <c r="W1449" s="6">
        <f t="shared" si="227"/>
        <v>7.7699606385186719</v>
      </c>
      <c r="X1449" s="3" t="str">
        <f t="shared" si="228"/>
        <v>Priority 2</v>
      </c>
      <c r="Y1449" s="3" t="str">
        <f t="shared" si="229"/>
        <v>OK</v>
      </c>
    </row>
    <row r="1450" spans="1:25" x14ac:dyDescent="0.25">
      <c r="A1450" s="3" t="str">
        <f>Raw_Data!A1450</f>
        <v>fbb0e169-5635-4785-8c4c-d8aca6bc724d</v>
      </c>
      <c r="B1450" s="3">
        <f>Raw_Data!B1450</f>
        <v>19</v>
      </c>
      <c r="C1450" s="3" t="str">
        <f>Raw_Data!C1450</f>
        <v>Male</v>
      </c>
      <c r="D1450" s="3" t="str">
        <f>Raw_Data!D1450</f>
        <v>Standard</v>
      </c>
      <c r="E1450" s="3">
        <f>Raw_Data!E1450</f>
        <v>13.21</v>
      </c>
      <c r="F1450" s="3">
        <f>Raw_Data!F1450</f>
        <v>31</v>
      </c>
      <c r="G1450" s="3" t="str">
        <f>Raw_Data!G1450</f>
        <v>South America</v>
      </c>
      <c r="H1450" s="3" t="str">
        <f>Raw_Data!H1450</f>
        <v>Mobile</v>
      </c>
      <c r="I1450" s="3">
        <f>Raw_Data!I1450</f>
        <v>13.99</v>
      </c>
      <c r="J1450" s="3">
        <f>Raw_Data!J1450</f>
        <v>1</v>
      </c>
      <c r="K1450" s="3" t="str">
        <f>Raw_Data!K1450</f>
        <v>Credit Card</v>
      </c>
      <c r="L1450" s="3">
        <f>Raw_Data!L1450</f>
        <v>2</v>
      </c>
      <c r="M1450" s="3">
        <f>Raw_Data!M1450</f>
        <v>0.41</v>
      </c>
      <c r="N1450" s="3" t="str">
        <f>Raw_Data!N1450</f>
        <v>Action</v>
      </c>
      <c r="O1450" s="3" t="str">
        <f t="shared" si="220"/>
        <v>18-24</v>
      </c>
      <c r="P1450" s="3" t="str">
        <f t="shared" si="221"/>
        <v>10-24h</v>
      </c>
      <c r="Q1450" s="3" t="str">
        <f t="shared" si="222"/>
        <v>22-45d</v>
      </c>
      <c r="R1450" s="3" t="str">
        <f t="shared" si="223"/>
        <v>Medium</v>
      </c>
      <c r="S1450" s="3" t="str">
        <f t="shared" si="224"/>
        <v>Mid</v>
      </c>
      <c r="T1450" s="3" t="str">
        <f t="shared" si="225"/>
        <v>Churned</v>
      </c>
      <c r="U1450" s="4">
        <f>1/(1+EXP(-(Predictive_Model!$B$5+((B1450-Predictive_Model!$B$20)/Predictive_Model!$C$20)*Predictive_Model!$D$20+((E1450-Predictive_Model!$B$21)/Predictive_Model!$C$21)*Predictive_Model!$D$21+((F1450-Predictive_Model!$B$22)/Predictive_Model!$C$22)*Predictive_Model!$D$22+((I1450-Predictive_Model!$B$23)/Predictive_Model!$C$23)*Predictive_Model!$D$23+((L1450-Predictive_Model!$B$24)/Predictive_Model!$C$24)*Predictive_Model!$D$24+((M1450-Predictive_Model!$B$25)/Predictive_Model!$C$25)*Predictive_Model!$D$25+IF(C1450="Male",Predictive_Model!$D$31,IF(C1450="Other",Predictive_Model!$D$32,0))+IF(D1450="Premium",Predictive_Model!$D$34,IF(D1450="Standard",Predictive_Model!$D$35,0))+IF(G1450="Asia",Predictive_Model!$D$37,IF(G1450="Europe",Predictive_Model!$D$38,IF(G1450="North America",Predictive_Model!$D$39,IF(G1450="Oceania",Predictive_Model!$D$40,IF(G1450="South America",Predictive_Model!$D$41,0)))))+IF(H1450="Laptop",Predictive_Model!$D$43,IF(H1450="Mobile",Predictive_Model!$D$44,IF(H1450="TV",Predictive_Model!$D$45,IF(H1450="Tablet",Predictive_Model!$D$46,0))))+IF(K1450="Crypto",Predictive_Model!$D$48,IF(K1450="Debit Card",Predictive_Model!$D$49,IF(K1450="Gift Card",Predictive_Model!$D$50,IF(K1450="PayPal",Predictive_Model!$D$51,0))))+IF(N1450="Comedy",Predictive_Model!$D$53,IF(N1450="Documentary",Predictive_Model!$D$54,IF(N1450="Drama",Predictive_Model!$D$55,IF(N1450="Horror",Predictive_Model!$D$56,IF(N1450="Romance",Predictive_Model!$D$57,IF(N1450="Sci-Fi",Predictive_Model!$D$58,0)))))))))</f>
        <v>0.97171039513886404</v>
      </c>
      <c r="V1450" s="3" t="str">
        <f t="shared" si="226"/>
        <v>Critical</v>
      </c>
      <c r="W1450" s="6">
        <f t="shared" si="227"/>
        <v>13.99</v>
      </c>
      <c r="X1450" s="3" t="str">
        <f t="shared" si="228"/>
        <v>Priority 2</v>
      </c>
      <c r="Y1450" s="3" t="str">
        <f t="shared" si="229"/>
        <v>OK</v>
      </c>
    </row>
    <row r="1451" spans="1:25" x14ac:dyDescent="0.25">
      <c r="A1451" s="3" t="str">
        <f>Raw_Data!A1451</f>
        <v>a4e333cf-cc94-4387-ad6a-c182ab9a943a</v>
      </c>
      <c r="B1451" s="3">
        <f>Raw_Data!B1451</f>
        <v>69</v>
      </c>
      <c r="C1451" s="3" t="str">
        <f>Raw_Data!C1451</f>
        <v>Male</v>
      </c>
      <c r="D1451" s="3" t="str">
        <f>Raw_Data!D1451</f>
        <v>Basic</v>
      </c>
      <c r="E1451" s="3">
        <f>Raw_Data!E1451</f>
        <v>6.46</v>
      </c>
      <c r="F1451" s="3">
        <f>Raw_Data!F1451</f>
        <v>49</v>
      </c>
      <c r="G1451" s="3" t="str">
        <f>Raw_Data!G1451</f>
        <v>Europe</v>
      </c>
      <c r="H1451" s="3" t="str">
        <f>Raw_Data!H1451</f>
        <v>Mobile</v>
      </c>
      <c r="I1451" s="3">
        <f>Raw_Data!I1451</f>
        <v>8.99</v>
      </c>
      <c r="J1451" s="3">
        <f>Raw_Data!J1451</f>
        <v>1</v>
      </c>
      <c r="K1451" s="3" t="str">
        <f>Raw_Data!K1451</f>
        <v>Debit Card</v>
      </c>
      <c r="L1451" s="3">
        <f>Raw_Data!L1451</f>
        <v>3</v>
      </c>
      <c r="M1451" s="3">
        <f>Raw_Data!M1451</f>
        <v>0.13</v>
      </c>
      <c r="N1451" s="3" t="str">
        <f>Raw_Data!N1451</f>
        <v>Documentary</v>
      </c>
      <c r="O1451" s="3" t="str">
        <f t="shared" si="220"/>
        <v>55-70</v>
      </c>
      <c r="P1451" s="3" t="str">
        <f t="shared" si="221"/>
        <v>&lt;10h</v>
      </c>
      <c r="Q1451" s="3" t="str">
        <f t="shared" si="222"/>
        <v>46-60d</v>
      </c>
      <c r="R1451" s="3" t="str">
        <f t="shared" si="223"/>
        <v>Low</v>
      </c>
      <c r="S1451" s="3" t="str">
        <f t="shared" si="224"/>
        <v>Low</v>
      </c>
      <c r="T1451" s="3" t="str">
        <f t="shared" si="225"/>
        <v>Churned</v>
      </c>
      <c r="U1451" s="4">
        <f>1/(1+EXP(-(Predictive_Model!$B$5+((B1451-Predictive_Model!$B$20)/Predictive_Model!$C$20)*Predictive_Model!$D$20+((E1451-Predictive_Model!$B$21)/Predictive_Model!$C$21)*Predictive_Model!$D$21+((F1451-Predictive_Model!$B$22)/Predictive_Model!$C$22)*Predictive_Model!$D$22+((I1451-Predictive_Model!$B$23)/Predictive_Model!$C$23)*Predictive_Model!$D$23+((L1451-Predictive_Model!$B$24)/Predictive_Model!$C$24)*Predictive_Model!$D$24+((M1451-Predictive_Model!$B$25)/Predictive_Model!$C$25)*Predictive_Model!$D$25+IF(C1451="Male",Predictive_Model!$D$31,IF(C1451="Other",Predictive_Model!$D$32,0))+IF(D1451="Premium",Predictive_Model!$D$34,IF(D1451="Standard",Predictive_Model!$D$35,0))+IF(G1451="Asia",Predictive_Model!$D$37,IF(G1451="Europe",Predictive_Model!$D$38,IF(G1451="North America",Predictive_Model!$D$39,IF(G1451="Oceania",Predictive_Model!$D$40,IF(G1451="South America",Predictive_Model!$D$41,0)))))+IF(H1451="Laptop",Predictive_Model!$D$43,IF(H1451="Mobile",Predictive_Model!$D$44,IF(H1451="TV",Predictive_Model!$D$45,IF(H1451="Tablet",Predictive_Model!$D$46,0))))+IF(K1451="Crypto",Predictive_Model!$D$48,IF(K1451="Debit Card",Predictive_Model!$D$49,IF(K1451="Gift Card",Predictive_Model!$D$50,IF(K1451="PayPal",Predictive_Model!$D$51,0))))+IF(N1451="Comedy",Predictive_Model!$D$53,IF(N1451="Documentary",Predictive_Model!$D$54,IF(N1451="Drama",Predictive_Model!$D$55,IF(N1451="Horror",Predictive_Model!$D$56,IF(N1451="Romance",Predictive_Model!$D$57,IF(N1451="Sci-Fi",Predictive_Model!$D$58,0)))))))))</f>
        <v>0.99982050050899884</v>
      </c>
      <c r="V1451" s="3" t="str">
        <f t="shared" si="226"/>
        <v>Critical</v>
      </c>
      <c r="W1451" s="6">
        <f t="shared" si="227"/>
        <v>8.99</v>
      </c>
      <c r="X1451" s="3" t="str">
        <f t="shared" si="228"/>
        <v>Priority 2</v>
      </c>
      <c r="Y1451" s="3" t="str">
        <f t="shared" si="229"/>
        <v>OK</v>
      </c>
    </row>
    <row r="1452" spans="1:25" x14ac:dyDescent="0.25">
      <c r="A1452" s="3" t="str">
        <f>Raw_Data!A1452</f>
        <v>fb521689-6488-481f-b8eb-bacbf056f385</v>
      </c>
      <c r="B1452" s="3">
        <f>Raw_Data!B1452</f>
        <v>29</v>
      </c>
      <c r="C1452" s="3" t="str">
        <f>Raw_Data!C1452</f>
        <v>Male</v>
      </c>
      <c r="D1452" s="3" t="str">
        <f>Raw_Data!D1452</f>
        <v>Standard</v>
      </c>
      <c r="E1452" s="3">
        <f>Raw_Data!E1452</f>
        <v>11.42</v>
      </c>
      <c r="F1452" s="3">
        <f>Raw_Data!F1452</f>
        <v>16</v>
      </c>
      <c r="G1452" s="3" t="str">
        <f>Raw_Data!G1452</f>
        <v>North America</v>
      </c>
      <c r="H1452" s="3" t="str">
        <f>Raw_Data!H1452</f>
        <v>TV</v>
      </c>
      <c r="I1452" s="3">
        <f>Raw_Data!I1452</f>
        <v>13.99</v>
      </c>
      <c r="J1452" s="3">
        <f>Raw_Data!J1452</f>
        <v>0</v>
      </c>
      <c r="K1452" s="3" t="str">
        <f>Raw_Data!K1452</f>
        <v>PayPal</v>
      </c>
      <c r="L1452" s="3">
        <f>Raw_Data!L1452</f>
        <v>5</v>
      </c>
      <c r="M1452" s="3">
        <f>Raw_Data!M1452</f>
        <v>0.67</v>
      </c>
      <c r="N1452" s="3" t="str">
        <f>Raw_Data!N1452</f>
        <v>Comedy</v>
      </c>
      <c r="O1452" s="3" t="str">
        <f t="shared" si="220"/>
        <v>25-34</v>
      </c>
      <c r="P1452" s="3" t="str">
        <f t="shared" si="221"/>
        <v>10-24h</v>
      </c>
      <c r="Q1452" s="3" t="str">
        <f t="shared" si="222"/>
        <v>8-21d</v>
      </c>
      <c r="R1452" s="3" t="str">
        <f t="shared" si="223"/>
        <v>Medium</v>
      </c>
      <c r="S1452" s="3" t="str">
        <f t="shared" si="224"/>
        <v>Mid</v>
      </c>
      <c r="T1452" s="3" t="str">
        <f t="shared" si="225"/>
        <v>Active</v>
      </c>
      <c r="U1452" s="4">
        <f>1/(1+EXP(-(Predictive_Model!$B$5+((B1452-Predictive_Model!$B$20)/Predictive_Model!$C$20)*Predictive_Model!$D$20+((E1452-Predictive_Model!$B$21)/Predictive_Model!$C$21)*Predictive_Model!$D$21+((F1452-Predictive_Model!$B$22)/Predictive_Model!$C$22)*Predictive_Model!$D$22+((I1452-Predictive_Model!$B$23)/Predictive_Model!$C$23)*Predictive_Model!$D$23+((L1452-Predictive_Model!$B$24)/Predictive_Model!$C$24)*Predictive_Model!$D$24+((M1452-Predictive_Model!$B$25)/Predictive_Model!$C$25)*Predictive_Model!$D$25+IF(C1452="Male",Predictive_Model!$D$31,IF(C1452="Other",Predictive_Model!$D$32,0))+IF(D1452="Premium",Predictive_Model!$D$34,IF(D1452="Standard",Predictive_Model!$D$35,0))+IF(G1452="Asia",Predictive_Model!$D$37,IF(G1452="Europe",Predictive_Model!$D$38,IF(G1452="North America",Predictive_Model!$D$39,IF(G1452="Oceania",Predictive_Model!$D$40,IF(G1452="South America",Predictive_Model!$D$41,0)))))+IF(H1452="Laptop",Predictive_Model!$D$43,IF(H1452="Mobile",Predictive_Model!$D$44,IF(H1452="TV",Predictive_Model!$D$45,IF(H1452="Tablet",Predictive_Model!$D$46,0))))+IF(K1452="Crypto",Predictive_Model!$D$48,IF(K1452="Debit Card",Predictive_Model!$D$49,IF(K1452="Gift Card",Predictive_Model!$D$50,IF(K1452="PayPal",Predictive_Model!$D$51,0))))+IF(N1452="Comedy",Predictive_Model!$D$53,IF(N1452="Documentary",Predictive_Model!$D$54,IF(N1452="Drama",Predictive_Model!$D$55,IF(N1452="Horror",Predictive_Model!$D$56,IF(N1452="Romance",Predictive_Model!$D$57,IF(N1452="Sci-Fi",Predictive_Model!$D$58,0)))))))))</f>
        <v>6.3098745238098664E-2</v>
      </c>
      <c r="V1452" s="3" t="str">
        <f t="shared" si="226"/>
        <v>Low</v>
      </c>
      <c r="W1452" s="6">
        <f t="shared" si="227"/>
        <v>0.8827514458810003</v>
      </c>
      <c r="X1452" s="3" t="str">
        <f t="shared" si="228"/>
        <v>Monitor</v>
      </c>
      <c r="Y1452" s="3" t="str">
        <f t="shared" si="229"/>
        <v>OK</v>
      </c>
    </row>
    <row r="1453" spans="1:25" x14ac:dyDescent="0.25">
      <c r="A1453" s="3" t="str">
        <f>Raw_Data!A1453</f>
        <v>5a65a314-97bb-4893-b479-fe03c3e20276</v>
      </c>
      <c r="B1453" s="3">
        <f>Raw_Data!B1453</f>
        <v>36</v>
      </c>
      <c r="C1453" s="3" t="str">
        <f>Raw_Data!C1453</f>
        <v>Female</v>
      </c>
      <c r="D1453" s="3" t="str">
        <f>Raw_Data!D1453</f>
        <v>Premium</v>
      </c>
      <c r="E1453" s="3">
        <f>Raw_Data!E1453</f>
        <v>71.41</v>
      </c>
      <c r="F1453" s="3">
        <f>Raw_Data!F1453</f>
        <v>60</v>
      </c>
      <c r="G1453" s="3" t="str">
        <f>Raw_Data!G1453</f>
        <v>South America</v>
      </c>
      <c r="H1453" s="3" t="str">
        <f>Raw_Data!H1453</f>
        <v>Desktop</v>
      </c>
      <c r="I1453" s="3">
        <f>Raw_Data!I1453</f>
        <v>17.989999999999998</v>
      </c>
      <c r="J1453" s="3">
        <f>Raw_Data!J1453</f>
        <v>0</v>
      </c>
      <c r="K1453" s="3" t="str">
        <f>Raw_Data!K1453</f>
        <v>Debit Card</v>
      </c>
      <c r="L1453" s="3">
        <f>Raw_Data!L1453</f>
        <v>1</v>
      </c>
      <c r="M1453" s="3">
        <f>Raw_Data!M1453</f>
        <v>1.17</v>
      </c>
      <c r="N1453" s="3" t="str">
        <f>Raw_Data!N1453</f>
        <v>Action</v>
      </c>
      <c r="O1453" s="3" t="str">
        <f t="shared" si="220"/>
        <v>35-44</v>
      </c>
      <c r="P1453" s="3" t="str">
        <f t="shared" si="221"/>
        <v>50h+</v>
      </c>
      <c r="Q1453" s="3" t="str">
        <f t="shared" si="222"/>
        <v>46-60d</v>
      </c>
      <c r="R1453" s="3" t="str">
        <f t="shared" si="223"/>
        <v>Medium</v>
      </c>
      <c r="S1453" s="3" t="str">
        <f t="shared" si="224"/>
        <v>High</v>
      </c>
      <c r="T1453" s="3" t="str">
        <f t="shared" si="225"/>
        <v>Active</v>
      </c>
      <c r="U1453" s="4">
        <f>1/(1+EXP(-(Predictive_Model!$B$5+((B1453-Predictive_Model!$B$20)/Predictive_Model!$C$20)*Predictive_Model!$D$20+((E1453-Predictive_Model!$B$21)/Predictive_Model!$C$21)*Predictive_Model!$D$21+((F1453-Predictive_Model!$B$22)/Predictive_Model!$C$22)*Predictive_Model!$D$22+((I1453-Predictive_Model!$B$23)/Predictive_Model!$C$23)*Predictive_Model!$D$23+((L1453-Predictive_Model!$B$24)/Predictive_Model!$C$24)*Predictive_Model!$D$24+((M1453-Predictive_Model!$B$25)/Predictive_Model!$C$25)*Predictive_Model!$D$25+IF(C1453="Male",Predictive_Model!$D$31,IF(C1453="Other",Predictive_Model!$D$32,0))+IF(D1453="Premium",Predictive_Model!$D$34,IF(D1453="Standard",Predictive_Model!$D$35,0))+IF(G1453="Asia",Predictive_Model!$D$37,IF(G1453="Europe",Predictive_Model!$D$38,IF(G1453="North America",Predictive_Model!$D$39,IF(G1453="Oceania",Predictive_Model!$D$40,IF(G1453="South America",Predictive_Model!$D$41,0)))))+IF(H1453="Laptop",Predictive_Model!$D$43,IF(H1453="Mobile",Predictive_Model!$D$44,IF(H1453="TV",Predictive_Model!$D$45,IF(H1453="Tablet",Predictive_Model!$D$46,0))))+IF(K1453="Crypto",Predictive_Model!$D$48,IF(K1453="Debit Card",Predictive_Model!$D$49,IF(K1453="Gift Card",Predictive_Model!$D$50,IF(K1453="PayPal",Predictive_Model!$D$51,0))))+IF(N1453="Comedy",Predictive_Model!$D$53,IF(N1453="Documentary",Predictive_Model!$D$54,IF(N1453="Drama",Predictive_Model!$D$55,IF(N1453="Horror",Predictive_Model!$D$56,IF(N1453="Romance",Predictive_Model!$D$57,IF(N1453="Sci-Fi",Predictive_Model!$D$58,0)))))))))</f>
        <v>2.8947813263242277E-7</v>
      </c>
      <c r="V1453" s="3" t="str">
        <f t="shared" si="226"/>
        <v>Low</v>
      </c>
      <c r="W1453" s="6">
        <f t="shared" si="227"/>
        <v>5.2077116060572849E-6</v>
      </c>
      <c r="X1453" s="3" t="str">
        <f t="shared" si="228"/>
        <v>Monitor</v>
      </c>
      <c r="Y1453" s="3" t="str">
        <f t="shared" si="229"/>
        <v>OK</v>
      </c>
    </row>
    <row r="1454" spans="1:25" x14ac:dyDescent="0.25">
      <c r="A1454" s="3" t="str">
        <f>Raw_Data!A1454</f>
        <v>36fdcf0e-96a0-4a84-80e5-92931c07651c</v>
      </c>
      <c r="B1454" s="3">
        <f>Raw_Data!B1454</f>
        <v>38</v>
      </c>
      <c r="C1454" s="3" t="str">
        <f>Raw_Data!C1454</f>
        <v>Other</v>
      </c>
      <c r="D1454" s="3" t="str">
        <f>Raw_Data!D1454</f>
        <v>Standard</v>
      </c>
      <c r="E1454" s="3">
        <f>Raw_Data!E1454</f>
        <v>1.24</v>
      </c>
      <c r="F1454" s="3">
        <f>Raw_Data!F1454</f>
        <v>55</v>
      </c>
      <c r="G1454" s="3" t="str">
        <f>Raw_Data!G1454</f>
        <v>Europe</v>
      </c>
      <c r="H1454" s="3" t="str">
        <f>Raw_Data!H1454</f>
        <v>TV</v>
      </c>
      <c r="I1454" s="3">
        <f>Raw_Data!I1454</f>
        <v>13.99</v>
      </c>
      <c r="J1454" s="3">
        <f>Raw_Data!J1454</f>
        <v>1</v>
      </c>
      <c r="K1454" s="3" t="str">
        <f>Raw_Data!K1454</f>
        <v>Credit Card</v>
      </c>
      <c r="L1454" s="3">
        <f>Raw_Data!L1454</f>
        <v>5</v>
      </c>
      <c r="M1454" s="3">
        <f>Raw_Data!M1454</f>
        <v>0.02</v>
      </c>
      <c r="N1454" s="3" t="str">
        <f>Raw_Data!N1454</f>
        <v>Horror</v>
      </c>
      <c r="O1454" s="3" t="str">
        <f t="shared" si="220"/>
        <v>35-44</v>
      </c>
      <c r="P1454" s="3" t="str">
        <f t="shared" si="221"/>
        <v>&lt;10h</v>
      </c>
      <c r="Q1454" s="3" t="str">
        <f t="shared" si="222"/>
        <v>46-60d</v>
      </c>
      <c r="R1454" s="3" t="str">
        <f t="shared" si="223"/>
        <v>Low</v>
      </c>
      <c r="S1454" s="3" t="str">
        <f t="shared" si="224"/>
        <v>Mid</v>
      </c>
      <c r="T1454" s="3" t="str">
        <f t="shared" si="225"/>
        <v>Churned</v>
      </c>
      <c r="U1454" s="4">
        <f>1/(1+EXP(-(Predictive_Model!$B$5+((B1454-Predictive_Model!$B$20)/Predictive_Model!$C$20)*Predictive_Model!$D$20+((E1454-Predictive_Model!$B$21)/Predictive_Model!$C$21)*Predictive_Model!$D$21+((F1454-Predictive_Model!$B$22)/Predictive_Model!$C$22)*Predictive_Model!$D$22+((I1454-Predictive_Model!$B$23)/Predictive_Model!$C$23)*Predictive_Model!$D$23+((L1454-Predictive_Model!$B$24)/Predictive_Model!$C$24)*Predictive_Model!$D$24+((M1454-Predictive_Model!$B$25)/Predictive_Model!$C$25)*Predictive_Model!$D$25+IF(C1454="Male",Predictive_Model!$D$31,IF(C1454="Other",Predictive_Model!$D$32,0))+IF(D1454="Premium",Predictive_Model!$D$34,IF(D1454="Standard",Predictive_Model!$D$35,0))+IF(G1454="Asia",Predictive_Model!$D$37,IF(G1454="Europe",Predictive_Model!$D$38,IF(G1454="North America",Predictive_Model!$D$39,IF(G1454="Oceania",Predictive_Model!$D$40,IF(G1454="South America",Predictive_Model!$D$41,0)))))+IF(H1454="Laptop",Predictive_Model!$D$43,IF(H1454="Mobile",Predictive_Model!$D$44,IF(H1454="TV",Predictive_Model!$D$45,IF(H1454="Tablet",Predictive_Model!$D$46,0))))+IF(K1454="Crypto",Predictive_Model!$D$48,IF(K1454="Debit Card",Predictive_Model!$D$49,IF(K1454="Gift Card",Predictive_Model!$D$50,IF(K1454="PayPal",Predictive_Model!$D$51,0))))+IF(N1454="Comedy",Predictive_Model!$D$53,IF(N1454="Documentary",Predictive_Model!$D$54,IF(N1454="Drama",Predictive_Model!$D$55,IF(N1454="Horror",Predictive_Model!$D$56,IF(N1454="Romance",Predictive_Model!$D$57,IF(N1454="Sci-Fi",Predictive_Model!$D$58,0)))))))))</f>
        <v>0.99898750395136748</v>
      </c>
      <c r="V1454" s="3" t="str">
        <f t="shared" si="226"/>
        <v>Critical</v>
      </c>
      <c r="W1454" s="6">
        <f t="shared" si="227"/>
        <v>13.99</v>
      </c>
      <c r="X1454" s="3" t="str">
        <f t="shared" si="228"/>
        <v>Priority 2</v>
      </c>
      <c r="Y1454" s="3" t="str">
        <f t="shared" si="229"/>
        <v>OK</v>
      </c>
    </row>
    <row r="1455" spans="1:25" x14ac:dyDescent="0.25">
      <c r="A1455" s="3" t="str">
        <f>Raw_Data!A1455</f>
        <v>d31f19b8-7add-4867-9aee-a9987c498e9d</v>
      </c>
      <c r="B1455" s="3">
        <f>Raw_Data!B1455</f>
        <v>38</v>
      </c>
      <c r="C1455" s="3" t="str">
        <f>Raw_Data!C1455</f>
        <v>Male</v>
      </c>
      <c r="D1455" s="3" t="str">
        <f>Raw_Data!D1455</f>
        <v>Standard</v>
      </c>
      <c r="E1455" s="3">
        <f>Raw_Data!E1455</f>
        <v>10.71</v>
      </c>
      <c r="F1455" s="3">
        <f>Raw_Data!F1455</f>
        <v>20</v>
      </c>
      <c r="G1455" s="3" t="str">
        <f>Raw_Data!G1455</f>
        <v>Asia</v>
      </c>
      <c r="H1455" s="3" t="str">
        <f>Raw_Data!H1455</f>
        <v>Mobile</v>
      </c>
      <c r="I1455" s="3">
        <f>Raw_Data!I1455</f>
        <v>13.99</v>
      </c>
      <c r="J1455" s="3">
        <f>Raw_Data!J1455</f>
        <v>0</v>
      </c>
      <c r="K1455" s="3" t="str">
        <f>Raw_Data!K1455</f>
        <v>Debit Card</v>
      </c>
      <c r="L1455" s="3">
        <f>Raw_Data!L1455</f>
        <v>3</v>
      </c>
      <c r="M1455" s="3">
        <f>Raw_Data!M1455</f>
        <v>0.51</v>
      </c>
      <c r="N1455" s="3" t="str">
        <f>Raw_Data!N1455</f>
        <v>Documentary</v>
      </c>
      <c r="O1455" s="3" t="str">
        <f t="shared" si="220"/>
        <v>35-44</v>
      </c>
      <c r="P1455" s="3" t="str">
        <f t="shared" si="221"/>
        <v>10-24h</v>
      </c>
      <c r="Q1455" s="3" t="str">
        <f t="shared" si="222"/>
        <v>8-21d</v>
      </c>
      <c r="R1455" s="3" t="str">
        <f t="shared" si="223"/>
        <v>Medium</v>
      </c>
      <c r="S1455" s="3" t="str">
        <f t="shared" si="224"/>
        <v>Mid</v>
      </c>
      <c r="T1455" s="3" t="str">
        <f t="shared" si="225"/>
        <v>Active</v>
      </c>
      <c r="U1455" s="4">
        <f>1/(1+EXP(-(Predictive_Model!$B$5+((B1455-Predictive_Model!$B$20)/Predictive_Model!$C$20)*Predictive_Model!$D$20+((E1455-Predictive_Model!$B$21)/Predictive_Model!$C$21)*Predictive_Model!$D$21+((F1455-Predictive_Model!$B$22)/Predictive_Model!$C$22)*Predictive_Model!$D$22+((I1455-Predictive_Model!$B$23)/Predictive_Model!$C$23)*Predictive_Model!$D$23+((L1455-Predictive_Model!$B$24)/Predictive_Model!$C$24)*Predictive_Model!$D$24+((M1455-Predictive_Model!$B$25)/Predictive_Model!$C$25)*Predictive_Model!$D$25+IF(C1455="Male",Predictive_Model!$D$31,IF(C1455="Other",Predictive_Model!$D$32,0))+IF(D1455="Premium",Predictive_Model!$D$34,IF(D1455="Standard",Predictive_Model!$D$35,0))+IF(G1455="Asia",Predictive_Model!$D$37,IF(G1455="Europe",Predictive_Model!$D$38,IF(G1455="North America",Predictive_Model!$D$39,IF(G1455="Oceania",Predictive_Model!$D$40,IF(G1455="South America",Predictive_Model!$D$41,0)))))+IF(H1455="Laptop",Predictive_Model!$D$43,IF(H1455="Mobile",Predictive_Model!$D$44,IF(H1455="TV",Predictive_Model!$D$45,IF(H1455="Tablet",Predictive_Model!$D$46,0))))+IF(K1455="Crypto",Predictive_Model!$D$48,IF(K1455="Debit Card",Predictive_Model!$D$49,IF(K1455="Gift Card",Predictive_Model!$D$50,IF(K1455="PayPal",Predictive_Model!$D$51,0))))+IF(N1455="Comedy",Predictive_Model!$D$53,IF(N1455="Documentary",Predictive_Model!$D$54,IF(N1455="Drama",Predictive_Model!$D$55,IF(N1455="Horror",Predictive_Model!$D$56,IF(N1455="Romance",Predictive_Model!$D$57,IF(N1455="Sci-Fi",Predictive_Model!$D$58,0)))))))))</f>
        <v>0.81444838667801889</v>
      </c>
      <c r="V1455" s="3" t="str">
        <f t="shared" si="226"/>
        <v>Critical</v>
      </c>
      <c r="W1455" s="6">
        <f t="shared" si="227"/>
        <v>11.394132929625485</v>
      </c>
      <c r="X1455" s="3" t="str">
        <f t="shared" si="228"/>
        <v>Priority 2</v>
      </c>
      <c r="Y1455" s="3" t="str">
        <f t="shared" si="229"/>
        <v>OK</v>
      </c>
    </row>
    <row r="1456" spans="1:25" x14ac:dyDescent="0.25">
      <c r="A1456" s="3" t="str">
        <f>Raw_Data!A1456</f>
        <v>9e12b8bd-a9c9-4bfe-a09d-7df603c13f52</v>
      </c>
      <c r="B1456" s="3">
        <f>Raw_Data!B1456</f>
        <v>67</v>
      </c>
      <c r="C1456" s="3" t="str">
        <f>Raw_Data!C1456</f>
        <v>Other</v>
      </c>
      <c r="D1456" s="3" t="str">
        <f>Raw_Data!D1456</f>
        <v>Basic</v>
      </c>
      <c r="E1456" s="3">
        <f>Raw_Data!E1456</f>
        <v>15.16</v>
      </c>
      <c r="F1456" s="3">
        <f>Raw_Data!F1456</f>
        <v>2</v>
      </c>
      <c r="G1456" s="3" t="str">
        <f>Raw_Data!G1456</f>
        <v>Asia</v>
      </c>
      <c r="H1456" s="3" t="str">
        <f>Raw_Data!H1456</f>
        <v>Desktop</v>
      </c>
      <c r="I1456" s="3">
        <f>Raw_Data!I1456</f>
        <v>8.99</v>
      </c>
      <c r="J1456" s="3">
        <f>Raw_Data!J1456</f>
        <v>0</v>
      </c>
      <c r="K1456" s="3" t="str">
        <f>Raw_Data!K1456</f>
        <v>Debit Card</v>
      </c>
      <c r="L1456" s="3">
        <f>Raw_Data!L1456</f>
        <v>5</v>
      </c>
      <c r="M1456" s="3">
        <f>Raw_Data!M1456</f>
        <v>5.05</v>
      </c>
      <c r="N1456" s="3" t="str">
        <f>Raw_Data!N1456</f>
        <v>Romance</v>
      </c>
      <c r="O1456" s="3" t="str">
        <f t="shared" si="220"/>
        <v>55-70</v>
      </c>
      <c r="P1456" s="3" t="str">
        <f t="shared" si="221"/>
        <v>10-24h</v>
      </c>
      <c r="Q1456" s="3" t="str">
        <f t="shared" si="222"/>
        <v>0-7d</v>
      </c>
      <c r="R1456" s="3" t="str">
        <f t="shared" si="223"/>
        <v>Medium</v>
      </c>
      <c r="S1456" s="3" t="str">
        <f t="shared" si="224"/>
        <v>Low</v>
      </c>
      <c r="T1456" s="3" t="str">
        <f t="shared" si="225"/>
        <v>Active</v>
      </c>
      <c r="U1456" s="4">
        <f>1/(1+EXP(-(Predictive_Model!$B$5+((B1456-Predictive_Model!$B$20)/Predictive_Model!$C$20)*Predictive_Model!$D$20+((E1456-Predictive_Model!$B$21)/Predictive_Model!$C$21)*Predictive_Model!$D$21+((F1456-Predictive_Model!$B$22)/Predictive_Model!$C$22)*Predictive_Model!$D$22+((I1456-Predictive_Model!$B$23)/Predictive_Model!$C$23)*Predictive_Model!$D$23+((L1456-Predictive_Model!$B$24)/Predictive_Model!$C$24)*Predictive_Model!$D$24+((M1456-Predictive_Model!$B$25)/Predictive_Model!$C$25)*Predictive_Model!$D$25+IF(C1456="Male",Predictive_Model!$D$31,IF(C1456="Other",Predictive_Model!$D$32,0))+IF(D1456="Premium",Predictive_Model!$D$34,IF(D1456="Standard",Predictive_Model!$D$35,0))+IF(G1456="Asia",Predictive_Model!$D$37,IF(G1456="Europe",Predictive_Model!$D$38,IF(G1456="North America",Predictive_Model!$D$39,IF(G1456="Oceania",Predictive_Model!$D$40,IF(G1456="South America",Predictive_Model!$D$41,0)))))+IF(H1456="Laptop",Predictive_Model!$D$43,IF(H1456="Mobile",Predictive_Model!$D$44,IF(H1456="TV",Predictive_Model!$D$45,IF(H1456="Tablet",Predictive_Model!$D$46,0))))+IF(K1456="Crypto",Predictive_Model!$D$48,IF(K1456="Debit Card",Predictive_Model!$D$49,IF(K1456="Gift Card",Predictive_Model!$D$50,IF(K1456="PayPal",Predictive_Model!$D$51,0))))+IF(N1456="Comedy",Predictive_Model!$D$53,IF(N1456="Documentary",Predictive_Model!$D$54,IF(N1456="Drama",Predictive_Model!$D$55,IF(N1456="Horror",Predictive_Model!$D$56,IF(N1456="Romance",Predictive_Model!$D$57,IF(N1456="Sci-Fi",Predictive_Model!$D$58,0)))))))))</f>
        <v>5.8953485153860175E-6</v>
      </c>
      <c r="V1456" s="3" t="str">
        <f t="shared" si="226"/>
        <v>Low</v>
      </c>
      <c r="W1456" s="6">
        <f t="shared" si="227"/>
        <v>5.2999183153320301E-5</v>
      </c>
      <c r="X1456" s="3" t="str">
        <f t="shared" si="228"/>
        <v>Monitor</v>
      </c>
      <c r="Y1456" s="3" t="str">
        <f t="shared" si="229"/>
        <v>OK</v>
      </c>
    </row>
    <row r="1457" spans="1:25" x14ac:dyDescent="0.25">
      <c r="A1457" s="3" t="str">
        <f>Raw_Data!A1457</f>
        <v>8c9f805b-1cea-4395-904e-7a5a310e9234</v>
      </c>
      <c r="B1457" s="3">
        <f>Raw_Data!B1457</f>
        <v>31</v>
      </c>
      <c r="C1457" s="3" t="str">
        <f>Raw_Data!C1457</f>
        <v>Other</v>
      </c>
      <c r="D1457" s="3" t="str">
        <f>Raw_Data!D1457</f>
        <v>Standard</v>
      </c>
      <c r="E1457" s="3">
        <f>Raw_Data!E1457</f>
        <v>10.199999999999999</v>
      </c>
      <c r="F1457" s="3">
        <f>Raw_Data!F1457</f>
        <v>18</v>
      </c>
      <c r="G1457" s="3" t="str">
        <f>Raw_Data!G1457</f>
        <v>Asia</v>
      </c>
      <c r="H1457" s="3" t="str">
        <f>Raw_Data!H1457</f>
        <v>Desktop</v>
      </c>
      <c r="I1457" s="3">
        <f>Raw_Data!I1457</f>
        <v>13.99</v>
      </c>
      <c r="J1457" s="3">
        <f>Raw_Data!J1457</f>
        <v>0</v>
      </c>
      <c r="K1457" s="3" t="str">
        <f>Raw_Data!K1457</f>
        <v>Gift Card</v>
      </c>
      <c r="L1457" s="3">
        <f>Raw_Data!L1457</f>
        <v>5</v>
      </c>
      <c r="M1457" s="3">
        <f>Raw_Data!M1457</f>
        <v>0.54</v>
      </c>
      <c r="N1457" s="3" t="str">
        <f>Raw_Data!N1457</f>
        <v>Comedy</v>
      </c>
      <c r="O1457" s="3" t="str">
        <f t="shared" si="220"/>
        <v>25-34</v>
      </c>
      <c r="P1457" s="3" t="str">
        <f t="shared" si="221"/>
        <v>10-24h</v>
      </c>
      <c r="Q1457" s="3" t="str">
        <f t="shared" si="222"/>
        <v>8-21d</v>
      </c>
      <c r="R1457" s="3" t="str">
        <f t="shared" si="223"/>
        <v>Medium</v>
      </c>
      <c r="S1457" s="3" t="str">
        <f t="shared" si="224"/>
        <v>Mid</v>
      </c>
      <c r="T1457" s="3" t="str">
        <f t="shared" si="225"/>
        <v>Active</v>
      </c>
      <c r="U1457" s="4">
        <f>1/(1+EXP(-(Predictive_Model!$B$5+((B1457-Predictive_Model!$B$20)/Predictive_Model!$C$20)*Predictive_Model!$D$20+((E1457-Predictive_Model!$B$21)/Predictive_Model!$C$21)*Predictive_Model!$D$21+((F1457-Predictive_Model!$B$22)/Predictive_Model!$C$22)*Predictive_Model!$D$22+((I1457-Predictive_Model!$B$23)/Predictive_Model!$C$23)*Predictive_Model!$D$23+((L1457-Predictive_Model!$B$24)/Predictive_Model!$C$24)*Predictive_Model!$D$24+((M1457-Predictive_Model!$B$25)/Predictive_Model!$C$25)*Predictive_Model!$D$25+IF(C1457="Male",Predictive_Model!$D$31,IF(C1457="Other",Predictive_Model!$D$32,0))+IF(D1457="Premium",Predictive_Model!$D$34,IF(D1457="Standard",Predictive_Model!$D$35,0))+IF(G1457="Asia",Predictive_Model!$D$37,IF(G1457="Europe",Predictive_Model!$D$38,IF(G1457="North America",Predictive_Model!$D$39,IF(G1457="Oceania",Predictive_Model!$D$40,IF(G1457="South America",Predictive_Model!$D$41,0)))))+IF(H1457="Laptop",Predictive_Model!$D$43,IF(H1457="Mobile",Predictive_Model!$D$44,IF(H1457="TV",Predictive_Model!$D$45,IF(H1457="Tablet",Predictive_Model!$D$46,0))))+IF(K1457="Crypto",Predictive_Model!$D$48,IF(K1457="Debit Card",Predictive_Model!$D$49,IF(K1457="Gift Card",Predictive_Model!$D$50,IF(K1457="PayPal",Predictive_Model!$D$51,0))))+IF(N1457="Comedy",Predictive_Model!$D$53,IF(N1457="Documentary",Predictive_Model!$D$54,IF(N1457="Drama",Predictive_Model!$D$55,IF(N1457="Horror",Predictive_Model!$D$56,IF(N1457="Romance",Predictive_Model!$D$57,IF(N1457="Sci-Fi",Predictive_Model!$D$58,0)))))))))</f>
        <v>0.21284890949328816</v>
      </c>
      <c r="V1457" s="3" t="str">
        <f t="shared" si="226"/>
        <v>Low</v>
      </c>
      <c r="W1457" s="6">
        <f t="shared" si="227"/>
        <v>2.9777562438111014</v>
      </c>
      <c r="X1457" s="3" t="str">
        <f t="shared" si="228"/>
        <v>Monitor</v>
      </c>
      <c r="Y1457" s="3" t="str">
        <f t="shared" si="229"/>
        <v>OK</v>
      </c>
    </row>
    <row r="1458" spans="1:25" x14ac:dyDescent="0.25">
      <c r="A1458" s="3" t="str">
        <f>Raw_Data!A1458</f>
        <v>48f3d126-2b72-47ce-a88c-125dbfcea2f6</v>
      </c>
      <c r="B1458" s="3">
        <f>Raw_Data!B1458</f>
        <v>53</v>
      </c>
      <c r="C1458" s="3" t="str">
        <f>Raw_Data!C1458</f>
        <v>Female</v>
      </c>
      <c r="D1458" s="3" t="str">
        <f>Raw_Data!D1458</f>
        <v>Standard</v>
      </c>
      <c r="E1458" s="3">
        <f>Raw_Data!E1458</f>
        <v>5.54</v>
      </c>
      <c r="F1458" s="3">
        <f>Raw_Data!F1458</f>
        <v>40</v>
      </c>
      <c r="G1458" s="3" t="str">
        <f>Raw_Data!G1458</f>
        <v>South America</v>
      </c>
      <c r="H1458" s="3" t="str">
        <f>Raw_Data!H1458</f>
        <v>Mobile</v>
      </c>
      <c r="I1458" s="3">
        <f>Raw_Data!I1458</f>
        <v>13.99</v>
      </c>
      <c r="J1458" s="3">
        <f>Raw_Data!J1458</f>
        <v>1</v>
      </c>
      <c r="K1458" s="3" t="str">
        <f>Raw_Data!K1458</f>
        <v>Crypto</v>
      </c>
      <c r="L1458" s="3">
        <f>Raw_Data!L1458</f>
        <v>3</v>
      </c>
      <c r="M1458" s="3">
        <f>Raw_Data!M1458</f>
        <v>0.14000000000000001</v>
      </c>
      <c r="N1458" s="3" t="str">
        <f>Raw_Data!N1458</f>
        <v>Horror</v>
      </c>
      <c r="O1458" s="3" t="str">
        <f t="shared" si="220"/>
        <v>45-54</v>
      </c>
      <c r="P1458" s="3" t="str">
        <f t="shared" si="221"/>
        <v>&lt;10h</v>
      </c>
      <c r="Q1458" s="3" t="str">
        <f t="shared" si="222"/>
        <v>22-45d</v>
      </c>
      <c r="R1458" s="3" t="str">
        <f t="shared" si="223"/>
        <v>Medium</v>
      </c>
      <c r="S1458" s="3" t="str">
        <f t="shared" si="224"/>
        <v>Mid</v>
      </c>
      <c r="T1458" s="3" t="str">
        <f t="shared" si="225"/>
        <v>Churned</v>
      </c>
      <c r="U1458" s="4">
        <f>1/(1+EXP(-(Predictive_Model!$B$5+((B1458-Predictive_Model!$B$20)/Predictive_Model!$C$20)*Predictive_Model!$D$20+((E1458-Predictive_Model!$B$21)/Predictive_Model!$C$21)*Predictive_Model!$D$21+((F1458-Predictive_Model!$B$22)/Predictive_Model!$C$22)*Predictive_Model!$D$22+((I1458-Predictive_Model!$B$23)/Predictive_Model!$C$23)*Predictive_Model!$D$23+((L1458-Predictive_Model!$B$24)/Predictive_Model!$C$24)*Predictive_Model!$D$24+((M1458-Predictive_Model!$B$25)/Predictive_Model!$C$25)*Predictive_Model!$D$25+IF(C1458="Male",Predictive_Model!$D$31,IF(C1458="Other",Predictive_Model!$D$32,0))+IF(D1458="Premium",Predictive_Model!$D$34,IF(D1458="Standard",Predictive_Model!$D$35,0))+IF(G1458="Asia",Predictive_Model!$D$37,IF(G1458="Europe",Predictive_Model!$D$38,IF(G1458="North America",Predictive_Model!$D$39,IF(G1458="Oceania",Predictive_Model!$D$40,IF(G1458="South America",Predictive_Model!$D$41,0)))))+IF(H1458="Laptop",Predictive_Model!$D$43,IF(H1458="Mobile",Predictive_Model!$D$44,IF(H1458="TV",Predictive_Model!$D$45,IF(H1458="Tablet",Predictive_Model!$D$46,0))))+IF(K1458="Crypto",Predictive_Model!$D$48,IF(K1458="Debit Card",Predictive_Model!$D$49,IF(K1458="Gift Card",Predictive_Model!$D$50,IF(K1458="PayPal",Predictive_Model!$D$51,0))))+IF(N1458="Comedy",Predictive_Model!$D$53,IF(N1458="Documentary",Predictive_Model!$D$54,IF(N1458="Drama",Predictive_Model!$D$55,IF(N1458="Horror",Predictive_Model!$D$56,IF(N1458="Romance",Predictive_Model!$D$57,IF(N1458="Sci-Fi",Predictive_Model!$D$58,0)))))))))</f>
        <v>0.99906474618823682</v>
      </c>
      <c r="V1458" s="3" t="str">
        <f t="shared" si="226"/>
        <v>Critical</v>
      </c>
      <c r="W1458" s="6">
        <f t="shared" si="227"/>
        <v>13.99</v>
      </c>
      <c r="X1458" s="3" t="str">
        <f t="shared" si="228"/>
        <v>Priority 2</v>
      </c>
      <c r="Y1458" s="3" t="str">
        <f t="shared" si="229"/>
        <v>OK</v>
      </c>
    </row>
    <row r="1459" spans="1:25" x14ac:dyDescent="0.25">
      <c r="A1459" s="3" t="str">
        <f>Raw_Data!A1459</f>
        <v>ee80ddff-0534-48ba-a952-aa9e70933650</v>
      </c>
      <c r="B1459" s="3">
        <f>Raw_Data!B1459</f>
        <v>44</v>
      </c>
      <c r="C1459" s="3" t="str">
        <f>Raw_Data!C1459</f>
        <v>Other</v>
      </c>
      <c r="D1459" s="3" t="str">
        <f>Raw_Data!D1459</f>
        <v>Standard</v>
      </c>
      <c r="E1459" s="3">
        <f>Raw_Data!E1459</f>
        <v>1.1200000000000001</v>
      </c>
      <c r="F1459" s="3">
        <f>Raw_Data!F1459</f>
        <v>24</v>
      </c>
      <c r="G1459" s="3" t="str">
        <f>Raw_Data!G1459</f>
        <v>Europe</v>
      </c>
      <c r="H1459" s="3" t="str">
        <f>Raw_Data!H1459</f>
        <v>TV</v>
      </c>
      <c r="I1459" s="3">
        <f>Raw_Data!I1459</f>
        <v>13.99</v>
      </c>
      <c r="J1459" s="3">
        <f>Raw_Data!J1459</f>
        <v>1</v>
      </c>
      <c r="K1459" s="3" t="str">
        <f>Raw_Data!K1459</f>
        <v>Gift Card</v>
      </c>
      <c r="L1459" s="3">
        <f>Raw_Data!L1459</f>
        <v>2</v>
      </c>
      <c r="M1459" s="3">
        <f>Raw_Data!M1459</f>
        <v>0.04</v>
      </c>
      <c r="N1459" s="3" t="str">
        <f>Raw_Data!N1459</f>
        <v>Documentary</v>
      </c>
      <c r="O1459" s="3" t="str">
        <f t="shared" si="220"/>
        <v>35-44</v>
      </c>
      <c r="P1459" s="3" t="str">
        <f t="shared" si="221"/>
        <v>&lt;10h</v>
      </c>
      <c r="Q1459" s="3" t="str">
        <f t="shared" si="222"/>
        <v>22-45d</v>
      </c>
      <c r="R1459" s="3" t="str">
        <f t="shared" si="223"/>
        <v>Medium</v>
      </c>
      <c r="S1459" s="3" t="str">
        <f t="shared" si="224"/>
        <v>Mid</v>
      </c>
      <c r="T1459" s="3" t="str">
        <f t="shared" si="225"/>
        <v>Churned</v>
      </c>
      <c r="U1459" s="4">
        <f>1/(1+EXP(-(Predictive_Model!$B$5+((B1459-Predictive_Model!$B$20)/Predictive_Model!$C$20)*Predictive_Model!$D$20+((E1459-Predictive_Model!$B$21)/Predictive_Model!$C$21)*Predictive_Model!$D$21+((F1459-Predictive_Model!$B$22)/Predictive_Model!$C$22)*Predictive_Model!$D$22+((I1459-Predictive_Model!$B$23)/Predictive_Model!$C$23)*Predictive_Model!$D$23+((L1459-Predictive_Model!$B$24)/Predictive_Model!$C$24)*Predictive_Model!$D$24+((M1459-Predictive_Model!$B$25)/Predictive_Model!$C$25)*Predictive_Model!$D$25+IF(C1459="Male",Predictive_Model!$D$31,IF(C1459="Other",Predictive_Model!$D$32,0))+IF(D1459="Premium",Predictive_Model!$D$34,IF(D1459="Standard",Predictive_Model!$D$35,0))+IF(G1459="Asia",Predictive_Model!$D$37,IF(G1459="Europe",Predictive_Model!$D$38,IF(G1459="North America",Predictive_Model!$D$39,IF(G1459="Oceania",Predictive_Model!$D$40,IF(G1459="South America",Predictive_Model!$D$41,0)))))+IF(H1459="Laptop",Predictive_Model!$D$43,IF(H1459="Mobile",Predictive_Model!$D$44,IF(H1459="TV",Predictive_Model!$D$45,IF(H1459="Tablet",Predictive_Model!$D$46,0))))+IF(K1459="Crypto",Predictive_Model!$D$48,IF(K1459="Debit Card",Predictive_Model!$D$49,IF(K1459="Gift Card",Predictive_Model!$D$50,IF(K1459="PayPal",Predictive_Model!$D$51,0))))+IF(N1459="Comedy",Predictive_Model!$D$53,IF(N1459="Documentary",Predictive_Model!$D$54,IF(N1459="Drama",Predictive_Model!$D$55,IF(N1459="Horror",Predictive_Model!$D$56,IF(N1459="Romance",Predictive_Model!$D$57,IF(N1459="Sci-Fi",Predictive_Model!$D$58,0)))))))))</f>
        <v>0.99586689240323412</v>
      </c>
      <c r="V1459" s="3" t="str">
        <f t="shared" si="226"/>
        <v>Critical</v>
      </c>
      <c r="W1459" s="6">
        <f t="shared" si="227"/>
        <v>13.99</v>
      </c>
      <c r="X1459" s="3" t="str">
        <f t="shared" si="228"/>
        <v>Priority 2</v>
      </c>
      <c r="Y1459" s="3" t="str">
        <f t="shared" si="229"/>
        <v>OK</v>
      </c>
    </row>
    <row r="1460" spans="1:25" x14ac:dyDescent="0.25">
      <c r="A1460" s="3" t="str">
        <f>Raw_Data!A1460</f>
        <v>6f90adfd-ddf0-49e9-ac0b-7833fad27958</v>
      </c>
      <c r="B1460" s="3">
        <f>Raw_Data!B1460</f>
        <v>20</v>
      </c>
      <c r="C1460" s="3" t="str">
        <f>Raw_Data!C1460</f>
        <v>Other</v>
      </c>
      <c r="D1460" s="3" t="str">
        <f>Raw_Data!D1460</f>
        <v>Standard</v>
      </c>
      <c r="E1460" s="3">
        <f>Raw_Data!E1460</f>
        <v>0.79</v>
      </c>
      <c r="F1460" s="3">
        <f>Raw_Data!F1460</f>
        <v>23</v>
      </c>
      <c r="G1460" s="3" t="str">
        <f>Raw_Data!G1460</f>
        <v>South America</v>
      </c>
      <c r="H1460" s="3" t="str">
        <f>Raw_Data!H1460</f>
        <v>Tablet</v>
      </c>
      <c r="I1460" s="3">
        <f>Raw_Data!I1460</f>
        <v>13.99</v>
      </c>
      <c r="J1460" s="3">
        <f>Raw_Data!J1460</f>
        <v>0</v>
      </c>
      <c r="K1460" s="3" t="str">
        <f>Raw_Data!K1460</f>
        <v>PayPal</v>
      </c>
      <c r="L1460" s="3">
        <f>Raw_Data!L1460</f>
        <v>4</v>
      </c>
      <c r="M1460" s="3">
        <f>Raw_Data!M1460</f>
        <v>0.03</v>
      </c>
      <c r="N1460" s="3" t="str">
        <f>Raw_Data!N1460</f>
        <v>Drama</v>
      </c>
      <c r="O1460" s="3" t="str">
        <f t="shared" si="220"/>
        <v>18-24</v>
      </c>
      <c r="P1460" s="3" t="str">
        <f t="shared" si="221"/>
        <v>&lt;10h</v>
      </c>
      <c r="Q1460" s="3" t="str">
        <f t="shared" si="222"/>
        <v>22-45d</v>
      </c>
      <c r="R1460" s="3" t="str">
        <f t="shared" si="223"/>
        <v>Medium</v>
      </c>
      <c r="S1460" s="3" t="str">
        <f t="shared" si="224"/>
        <v>Mid</v>
      </c>
      <c r="T1460" s="3" t="str">
        <f t="shared" si="225"/>
        <v>Active</v>
      </c>
      <c r="U1460" s="4">
        <f>1/(1+EXP(-(Predictive_Model!$B$5+((B1460-Predictive_Model!$B$20)/Predictive_Model!$C$20)*Predictive_Model!$D$20+((E1460-Predictive_Model!$B$21)/Predictive_Model!$C$21)*Predictive_Model!$D$21+((F1460-Predictive_Model!$B$22)/Predictive_Model!$C$22)*Predictive_Model!$D$22+((I1460-Predictive_Model!$B$23)/Predictive_Model!$C$23)*Predictive_Model!$D$23+((L1460-Predictive_Model!$B$24)/Predictive_Model!$C$24)*Predictive_Model!$D$24+((M1460-Predictive_Model!$B$25)/Predictive_Model!$C$25)*Predictive_Model!$D$25+IF(C1460="Male",Predictive_Model!$D$31,IF(C1460="Other",Predictive_Model!$D$32,0))+IF(D1460="Premium",Predictive_Model!$D$34,IF(D1460="Standard",Predictive_Model!$D$35,0))+IF(G1460="Asia",Predictive_Model!$D$37,IF(G1460="Europe",Predictive_Model!$D$38,IF(G1460="North America",Predictive_Model!$D$39,IF(G1460="Oceania",Predictive_Model!$D$40,IF(G1460="South America",Predictive_Model!$D$41,0)))))+IF(H1460="Laptop",Predictive_Model!$D$43,IF(H1460="Mobile",Predictive_Model!$D$44,IF(H1460="TV",Predictive_Model!$D$45,IF(H1460="Tablet",Predictive_Model!$D$46,0))))+IF(K1460="Crypto",Predictive_Model!$D$48,IF(K1460="Debit Card",Predictive_Model!$D$49,IF(K1460="Gift Card",Predictive_Model!$D$50,IF(K1460="PayPal",Predictive_Model!$D$51,0))))+IF(N1460="Comedy",Predictive_Model!$D$53,IF(N1460="Documentary",Predictive_Model!$D$54,IF(N1460="Drama",Predictive_Model!$D$55,IF(N1460="Horror",Predictive_Model!$D$56,IF(N1460="Romance",Predictive_Model!$D$57,IF(N1460="Sci-Fi",Predictive_Model!$D$58,0)))))))))</f>
        <v>0.99446138417840046</v>
      </c>
      <c r="V1460" s="3" t="str">
        <f t="shared" si="226"/>
        <v>Critical</v>
      </c>
      <c r="W1460" s="6">
        <f t="shared" si="227"/>
        <v>13.912514764655823</v>
      </c>
      <c r="X1460" s="3" t="str">
        <f t="shared" si="228"/>
        <v>Priority 2</v>
      </c>
      <c r="Y1460" s="3" t="str">
        <f t="shared" si="229"/>
        <v>OK</v>
      </c>
    </row>
    <row r="1461" spans="1:25" x14ac:dyDescent="0.25">
      <c r="A1461" s="3" t="str">
        <f>Raw_Data!A1461</f>
        <v>fdbb7c09-86b4-4a59-9772-021f06656aae</v>
      </c>
      <c r="B1461" s="3">
        <f>Raw_Data!B1461</f>
        <v>22</v>
      </c>
      <c r="C1461" s="3" t="str">
        <f>Raw_Data!C1461</f>
        <v>Male</v>
      </c>
      <c r="D1461" s="3" t="str">
        <f>Raw_Data!D1461</f>
        <v>Basic</v>
      </c>
      <c r="E1461" s="3">
        <f>Raw_Data!E1461</f>
        <v>23.81</v>
      </c>
      <c r="F1461" s="3">
        <f>Raw_Data!F1461</f>
        <v>23</v>
      </c>
      <c r="G1461" s="3" t="str">
        <f>Raw_Data!G1461</f>
        <v>Africa</v>
      </c>
      <c r="H1461" s="3" t="str">
        <f>Raw_Data!H1461</f>
        <v>Desktop</v>
      </c>
      <c r="I1461" s="3">
        <f>Raw_Data!I1461</f>
        <v>8.99</v>
      </c>
      <c r="J1461" s="3">
        <f>Raw_Data!J1461</f>
        <v>0</v>
      </c>
      <c r="K1461" s="3" t="str">
        <f>Raw_Data!K1461</f>
        <v>PayPal</v>
      </c>
      <c r="L1461" s="3">
        <f>Raw_Data!L1461</f>
        <v>1</v>
      </c>
      <c r="M1461" s="3">
        <f>Raw_Data!M1461</f>
        <v>0.99</v>
      </c>
      <c r="N1461" s="3" t="str">
        <f>Raw_Data!N1461</f>
        <v>Comedy</v>
      </c>
      <c r="O1461" s="3" t="str">
        <f t="shared" si="220"/>
        <v>18-24</v>
      </c>
      <c r="P1461" s="3" t="str">
        <f t="shared" si="221"/>
        <v>10-24h</v>
      </c>
      <c r="Q1461" s="3" t="str">
        <f t="shared" si="222"/>
        <v>22-45d</v>
      </c>
      <c r="R1461" s="3" t="str">
        <f t="shared" si="223"/>
        <v>Medium</v>
      </c>
      <c r="S1461" s="3" t="str">
        <f t="shared" si="224"/>
        <v>Low</v>
      </c>
      <c r="T1461" s="3" t="str">
        <f t="shared" si="225"/>
        <v>Active</v>
      </c>
      <c r="U1461" s="4">
        <f>1/(1+EXP(-(Predictive_Model!$B$5+((B1461-Predictive_Model!$B$20)/Predictive_Model!$C$20)*Predictive_Model!$D$20+((E1461-Predictive_Model!$B$21)/Predictive_Model!$C$21)*Predictive_Model!$D$21+((F1461-Predictive_Model!$B$22)/Predictive_Model!$C$22)*Predictive_Model!$D$22+((I1461-Predictive_Model!$B$23)/Predictive_Model!$C$23)*Predictive_Model!$D$23+((L1461-Predictive_Model!$B$24)/Predictive_Model!$C$24)*Predictive_Model!$D$24+((M1461-Predictive_Model!$B$25)/Predictive_Model!$C$25)*Predictive_Model!$D$25+IF(C1461="Male",Predictive_Model!$D$31,IF(C1461="Other",Predictive_Model!$D$32,0))+IF(D1461="Premium",Predictive_Model!$D$34,IF(D1461="Standard",Predictive_Model!$D$35,0))+IF(G1461="Asia",Predictive_Model!$D$37,IF(G1461="Europe",Predictive_Model!$D$38,IF(G1461="North America",Predictive_Model!$D$39,IF(G1461="Oceania",Predictive_Model!$D$40,IF(G1461="South America",Predictive_Model!$D$41,0)))))+IF(H1461="Laptop",Predictive_Model!$D$43,IF(H1461="Mobile",Predictive_Model!$D$44,IF(H1461="TV",Predictive_Model!$D$45,IF(H1461="Tablet",Predictive_Model!$D$46,0))))+IF(K1461="Crypto",Predictive_Model!$D$48,IF(K1461="Debit Card",Predictive_Model!$D$49,IF(K1461="Gift Card",Predictive_Model!$D$50,IF(K1461="PayPal",Predictive_Model!$D$51,0))))+IF(N1461="Comedy",Predictive_Model!$D$53,IF(N1461="Documentary",Predictive_Model!$D$54,IF(N1461="Drama",Predictive_Model!$D$55,IF(N1461="Horror",Predictive_Model!$D$56,IF(N1461="Romance",Predictive_Model!$D$57,IF(N1461="Sci-Fi",Predictive_Model!$D$58,0)))))))))</f>
        <v>0.143077986071278</v>
      </c>
      <c r="V1461" s="3" t="str">
        <f t="shared" si="226"/>
        <v>Low</v>
      </c>
      <c r="W1461" s="6">
        <f t="shared" si="227"/>
        <v>1.2862710947807892</v>
      </c>
      <c r="X1461" s="3" t="str">
        <f t="shared" si="228"/>
        <v>Monitor</v>
      </c>
      <c r="Y1461" s="3" t="str">
        <f t="shared" si="229"/>
        <v>OK</v>
      </c>
    </row>
    <row r="1462" spans="1:25" x14ac:dyDescent="0.25">
      <c r="A1462" s="3" t="str">
        <f>Raw_Data!A1462</f>
        <v>5fd18efb-f1b5-4ecb-a506-7884ac990fcc</v>
      </c>
      <c r="B1462" s="3">
        <f>Raw_Data!B1462</f>
        <v>69</v>
      </c>
      <c r="C1462" s="3" t="str">
        <f>Raw_Data!C1462</f>
        <v>Other</v>
      </c>
      <c r="D1462" s="3" t="str">
        <f>Raw_Data!D1462</f>
        <v>Premium</v>
      </c>
      <c r="E1462" s="3">
        <f>Raw_Data!E1462</f>
        <v>25.85</v>
      </c>
      <c r="F1462" s="3">
        <f>Raw_Data!F1462</f>
        <v>15</v>
      </c>
      <c r="G1462" s="3" t="str">
        <f>Raw_Data!G1462</f>
        <v>Africa</v>
      </c>
      <c r="H1462" s="3" t="str">
        <f>Raw_Data!H1462</f>
        <v>TV</v>
      </c>
      <c r="I1462" s="3">
        <f>Raw_Data!I1462</f>
        <v>17.989999999999998</v>
      </c>
      <c r="J1462" s="3">
        <f>Raw_Data!J1462</f>
        <v>0</v>
      </c>
      <c r="K1462" s="3" t="str">
        <f>Raw_Data!K1462</f>
        <v>Debit Card</v>
      </c>
      <c r="L1462" s="3">
        <f>Raw_Data!L1462</f>
        <v>3</v>
      </c>
      <c r="M1462" s="3">
        <f>Raw_Data!M1462</f>
        <v>1.62</v>
      </c>
      <c r="N1462" s="3" t="str">
        <f>Raw_Data!N1462</f>
        <v>Comedy</v>
      </c>
      <c r="O1462" s="3" t="str">
        <f t="shared" si="220"/>
        <v>55-70</v>
      </c>
      <c r="P1462" s="3" t="str">
        <f t="shared" si="221"/>
        <v>25-49h</v>
      </c>
      <c r="Q1462" s="3" t="str">
        <f t="shared" si="222"/>
        <v>8-21d</v>
      </c>
      <c r="R1462" s="3" t="str">
        <f t="shared" si="223"/>
        <v>High</v>
      </c>
      <c r="S1462" s="3" t="str">
        <f t="shared" si="224"/>
        <v>High</v>
      </c>
      <c r="T1462" s="3" t="str">
        <f t="shared" si="225"/>
        <v>Active</v>
      </c>
      <c r="U1462" s="4">
        <f>1/(1+EXP(-(Predictive_Model!$B$5+((B1462-Predictive_Model!$B$20)/Predictive_Model!$C$20)*Predictive_Model!$D$20+((E1462-Predictive_Model!$B$21)/Predictive_Model!$C$21)*Predictive_Model!$D$21+((F1462-Predictive_Model!$B$22)/Predictive_Model!$C$22)*Predictive_Model!$D$22+((I1462-Predictive_Model!$B$23)/Predictive_Model!$C$23)*Predictive_Model!$D$23+((L1462-Predictive_Model!$B$24)/Predictive_Model!$C$24)*Predictive_Model!$D$24+((M1462-Predictive_Model!$B$25)/Predictive_Model!$C$25)*Predictive_Model!$D$25+IF(C1462="Male",Predictive_Model!$D$31,IF(C1462="Other",Predictive_Model!$D$32,0))+IF(D1462="Premium",Predictive_Model!$D$34,IF(D1462="Standard",Predictive_Model!$D$35,0))+IF(G1462="Asia",Predictive_Model!$D$37,IF(G1462="Europe",Predictive_Model!$D$38,IF(G1462="North America",Predictive_Model!$D$39,IF(G1462="Oceania",Predictive_Model!$D$40,IF(G1462="South America",Predictive_Model!$D$41,0)))))+IF(H1462="Laptop",Predictive_Model!$D$43,IF(H1462="Mobile",Predictive_Model!$D$44,IF(H1462="TV",Predictive_Model!$D$45,IF(H1462="Tablet",Predictive_Model!$D$46,0))))+IF(K1462="Crypto",Predictive_Model!$D$48,IF(K1462="Debit Card",Predictive_Model!$D$49,IF(K1462="Gift Card",Predictive_Model!$D$50,IF(K1462="PayPal",Predictive_Model!$D$51,0))))+IF(N1462="Comedy",Predictive_Model!$D$53,IF(N1462="Documentary",Predictive_Model!$D$54,IF(N1462="Drama",Predictive_Model!$D$55,IF(N1462="Horror",Predictive_Model!$D$56,IF(N1462="Romance",Predictive_Model!$D$57,IF(N1462="Sci-Fi",Predictive_Model!$D$58,0)))))))))</f>
        <v>7.9237445632279112E-5</v>
      </c>
      <c r="V1462" s="3" t="str">
        <f t="shared" si="226"/>
        <v>Low</v>
      </c>
      <c r="W1462" s="6">
        <f t="shared" si="227"/>
        <v>1.425481646924701E-3</v>
      </c>
      <c r="X1462" s="3" t="str">
        <f t="shared" si="228"/>
        <v>Monitor</v>
      </c>
      <c r="Y1462" s="3" t="str">
        <f t="shared" si="229"/>
        <v>OK</v>
      </c>
    </row>
    <row r="1463" spans="1:25" x14ac:dyDescent="0.25">
      <c r="A1463" s="3" t="str">
        <f>Raw_Data!A1463</f>
        <v>7106a199-919c-4dca-bcdd-50de7516208c</v>
      </c>
      <c r="B1463" s="3">
        <f>Raw_Data!B1463</f>
        <v>29</v>
      </c>
      <c r="C1463" s="3" t="str">
        <f>Raw_Data!C1463</f>
        <v>Other</v>
      </c>
      <c r="D1463" s="3" t="str">
        <f>Raw_Data!D1463</f>
        <v>Basic</v>
      </c>
      <c r="E1463" s="3">
        <f>Raw_Data!E1463</f>
        <v>9.08</v>
      </c>
      <c r="F1463" s="3">
        <f>Raw_Data!F1463</f>
        <v>39</v>
      </c>
      <c r="G1463" s="3" t="str">
        <f>Raw_Data!G1463</f>
        <v>Asia</v>
      </c>
      <c r="H1463" s="3" t="str">
        <f>Raw_Data!H1463</f>
        <v>Mobile</v>
      </c>
      <c r="I1463" s="3">
        <f>Raw_Data!I1463</f>
        <v>8.99</v>
      </c>
      <c r="J1463" s="3">
        <f>Raw_Data!J1463</f>
        <v>1</v>
      </c>
      <c r="K1463" s="3" t="str">
        <f>Raw_Data!K1463</f>
        <v>Gift Card</v>
      </c>
      <c r="L1463" s="3">
        <f>Raw_Data!L1463</f>
        <v>5</v>
      </c>
      <c r="M1463" s="3">
        <f>Raw_Data!M1463</f>
        <v>0.23</v>
      </c>
      <c r="N1463" s="3" t="str">
        <f>Raw_Data!N1463</f>
        <v>Horror</v>
      </c>
      <c r="O1463" s="3" t="str">
        <f t="shared" si="220"/>
        <v>25-34</v>
      </c>
      <c r="P1463" s="3" t="str">
        <f t="shared" si="221"/>
        <v>&lt;10h</v>
      </c>
      <c r="Q1463" s="3" t="str">
        <f t="shared" si="222"/>
        <v>22-45d</v>
      </c>
      <c r="R1463" s="3" t="str">
        <f t="shared" si="223"/>
        <v>Medium</v>
      </c>
      <c r="S1463" s="3" t="str">
        <f t="shared" si="224"/>
        <v>Low</v>
      </c>
      <c r="T1463" s="3" t="str">
        <f t="shared" si="225"/>
        <v>Churned</v>
      </c>
      <c r="U1463" s="4">
        <f>1/(1+EXP(-(Predictive_Model!$B$5+((B1463-Predictive_Model!$B$20)/Predictive_Model!$C$20)*Predictive_Model!$D$20+((E1463-Predictive_Model!$B$21)/Predictive_Model!$C$21)*Predictive_Model!$D$21+((F1463-Predictive_Model!$B$22)/Predictive_Model!$C$22)*Predictive_Model!$D$22+((I1463-Predictive_Model!$B$23)/Predictive_Model!$C$23)*Predictive_Model!$D$23+((L1463-Predictive_Model!$B$24)/Predictive_Model!$C$24)*Predictive_Model!$D$24+((M1463-Predictive_Model!$B$25)/Predictive_Model!$C$25)*Predictive_Model!$D$25+IF(C1463="Male",Predictive_Model!$D$31,IF(C1463="Other",Predictive_Model!$D$32,0))+IF(D1463="Premium",Predictive_Model!$D$34,IF(D1463="Standard",Predictive_Model!$D$35,0))+IF(G1463="Asia",Predictive_Model!$D$37,IF(G1463="Europe",Predictive_Model!$D$38,IF(G1463="North America",Predictive_Model!$D$39,IF(G1463="Oceania",Predictive_Model!$D$40,IF(G1463="South America",Predictive_Model!$D$41,0)))))+IF(H1463="Laptop",Predictive_Model!$D$43,IF(H1463="Mobile",Predictive_Model!$D$44,IF(H1463="TV",Predictive_Model!$D$45,IF(H1463="Tablet",Predictive_Model!$D$46,0))))+IF(K1463="Crypto",Predictive_Model!$D$48,IF(K1463="Debit Card",Predictive_Model!$D$49,IF(K1463="Gift Card",Predictive_Model!$D$50,IF(K1463="PayPal",Predictive_Model!$D$51,0))))+IF(N1463="Comedy",Predictive_Model!$D$53,IF(N1463="Documentary",Predictive_Model!$D$54,IF(N1463="Drama",Predictive_Model!$D$55,IF(N1463="Horror",Predictive_Model!$D$56,IF(N1463="Romance",Predictive_Model!$D$57,IF(N1463="Sci-Fi",Predictive_Model!$D$58,0)))))))))</f>
        <v>0.9945645844169877</v>
      </c>
      <c r="V1463" s="3" t="str">
        <f t="shared" si="226"/>
        <v>Critical</v>
      </c>
      <c r="W1463" s="6">
        <f t="shared" si="227"/>
        <v>8.99</v>
      </c>
      <c r="X1463" s="3" t="str">
        <f t="shared" si="228"/>
        <v>Priority 2</v>
      </c>
      <c r="Y1463" s="3" t="str">
        <f t="shared" si="229"/>
        <v>OK</v>
      </c>
    </row>
    <row r="1464" spans="1:25" x14ac:dyDescent="0.25">
      <c r="A1464" s="3" t="str">
        <f>Raw_Data!A1464</f>
        <v>d2ca8f35-33de-41f7-900d-d56232be43e2</v>
      </c>
      <c r="B1464" s="3">
        <f>Raw_Data!B1464</f>
        <v>65</v>
      </c>
      <c r="C1464" s="3" t="str">
        <f>Raw_Data!C1464</f>
        <v>Other</v>
      </c>
      <c r="D1464" s="3" t="str">
        <f>Raw_Data!D1464</f>
        <v>Standard</v>
      </c>
      <c r="E1464" s="3">
        <f>Raw_Data!E1464</f>
        <v>4.68</v>
      </c>
      <c r="F1464" s="3">
        <f>Raw_Data!F1464</f>
        <v>4</v>
      </c>
      <c r="G1464" s="3" t="str">
        <f>Raw_Data!G1464</f>
        <v>Asia</v>
      </c>
      <c r="H1464" s="3" t="str">
        <f>Raw_Data!H1464</f>
        <v>TV</v>
      </c>
      <c r="I1464" s="3">
        <f>Raw_Data!I1464</f>
        <v>13.99</v>
      </c>
      <c r="J1464" s="3">
        <f>Raw_Data!J1464</f>
        <v>0</v>
      </c>
      <c r="K1464" s="3" t="str">
        <f>Raw_Data!K1464</f>
        <v>Gift Card</v>
      </c>
      <c r="L1464" s="3">
        <f>Raw_Data!L1464</f>
        <v>1</v>
      </c>
      <c r="M1464" s="3">
        <f>Raw_Data!M1464</f>
        <v>0.94</v>
      </c>
      <c r="N1464" s="3" t="str">
        <f>Raw_Data!N1464</f>
        <v>Drama</v>
      </c>
      <c r="O1464" s="3" t="str">
        <f t="shared" si="220"/>
        <v>55-70</v>
      </c>
      <c r="P1464" s="3" t="str">
        <f t="shared" si="221"/>
        <v>&lt;10h</v>
      </c>
      <c r="Q1464" s="3" t="str">
        <f t="shared" si="222"/>
        <v>0-7d</v>
      </c>
      <c r="R1464" s="3" t="str">
        <f t="shared" si="223"/>
        <v>Medium</v>
      </c>
      <c r="S1464" s="3" t="str">
        <f t="shared" si="224"/>
        <v>Mid</v>
      </c>
      <c r="T1464" s="3" t="str">
        <f t="shared" si="225"/>
        <v>Active</v>
      </c>
      <c r="U1464" s="4">
        <f>1/(1+EXP(-(Predictive_Model!$B$5+((B1464-Predictive_Model!$B$20)/Predictive_Model!$C$20)*Predictive_Model!$D$20+((E1464-Predictive_Model!$B$21)/Predictive_Model!$C$21)*Predictive_Model!$D$21+((F1464-Predictive_Model!$B$22)/Predictive_Model!$C$22)*Predictive_Model!$D$22+((I1464-Predictive_Model!$B$23)/Predictive_Model!$C$23)*Predictive_Model!$D$23+((L1464-Predictive_Model!$B$24)/Predictive_Model!$C$24)*Predictive_Model!$D$24+((M1464-Predictive_Model!$B$25)/Predictive_Model!$C$25)*Predictive_Model!$D$25+IF(C1464="Male",Predictive_Model!$D$31,IF(C1464="Other",Predictive_Model!$D$32,0))+IF(D1464="Premium",Predictive_Model!$D$34,IF(D1464="Standard",Predictive_Model!$D$35,0))+IF(G1464="Asia",Predictive_Model!$D$37,IF(G1464="Europe",Predictive_Model!$D$38,IF(G1464="North America",Predictive_Model!$D$39,IF(G1464="Oceania",Predictive_Model!$D$40,IF(G1464="South America",Predictive_Model!$D$41,0)))))+IF(H1464="Laptop",Predictive_Model!$D$43,IF(H1464="Mobile",Predictive_Model!$D$44,IF(H1464="TV",Predictive_Model!$D$45,IF(H1464="Tablet",Predictive_Model!$D$46,0))))+IF(K1464="Crypto",Predictive_Model!$D$48,IF(K1464="Debit Card",Predictive_Model!$D$49,IF(K1464="Gift Card",Predictive_Model!$D$50,IF(K1464="PayPal",Predictive_Model!$D$51,0))))+IF(N1464="Comedy",Predictive_Model!$D$53,IF(N1464="Documentary",Predictive_Model!$D$54,IF(N1464="Drama",Predictive_Model!$D$55,IF(N1464="Horror",Predictive_Model!$D$56,IF(N1464="Romance",Predictive_Model!$D$57,IF(N1464="Sci-Fi",Predictive_Model!$D$58,0)))))))))</f>
        <v>0.69618136310212786</v>
      </c>
      <c r="V1464" s="3" t="str">
        <f t="shared" si="226"/>
        <v>High</v>
      </c>
      <c r="W1464" s="6">
        <f t="shared" si="227"/>
        <v>9.7395772697987688</v>
      </c>
      <c r="X1464" s="3" t="str">
        <f t="shared" si="228"/>
        <v>Monitor</v>
      </c>
      <c r="Y1464" s="3" t="str">
        <f t="shared" si="229"/>
        <v>OK</v>
      </c>
    </row>
    <row r="1465" spans="1:25" x14ac:dyDescent="0.25">
      <c r="A1465" s="3" t="str">
        <f>Raw_Data!A1465</f>
        <v>a8a06958-f065-4125-ad8c-1d43312e8635</v>
      </c>
      <c r="B1465" s="3">
        <f>Raw_Data!B1465</f>
        <v>40</v>
      </c>
      <c r="C1465" s="3" t="str">
        <f>Raw_Data!C1465</f>
        <v>Male</v>
      </c>
      <c r="D1465" s="3" t="str">
        <f>Raw_Data!D1465</f>
        <v>Premium</v>
      </c>
      <c r="E1465" s="3">
        <f>Raw_Data!E1465</f>
        <v>0.88</v>
      </c>
      <c r="F1465" s="3">
        <f>Raw_Data!F1465</f>
        <v>1</v>
      </c>
      <c r="G1465" s="3" t="str">
        <f>Raw_Data!G1465</f>
        <v>Europe</v>
      </c>
      <c r="H1465" s="3" t="str">
        <f>Raw_Data!H1465</f>
        <v>Mobile</v>
      </c>
      <c r="I1465" s="3">
        <f>Raw_Data!I1465</f>
        <v>17.989999999999998</v>
      </c>
      <c r="J1465" s="3">
        <f>Raw_Data!J1465</f>
        <v>0</v>
      </c>
      <c r="K1465" s="3" t="str">
        <f>Raw_Data!K1465</f>
        <v>Credit Card</v>
      </c>
      <c r="L1465" s="3">
        <f>Raw_Data!L1465</f>
        <v>2</v>
      </c>
      <c r="M1465" s="3">
        <f>Raw_Data!M1465</f>
        <v>0.44</v>
      </c>
      <c r="N1465" s="3" t="str">
        <f>Raw_Data!N1465</f>
        <v>Sci-Fi</v>
      </c>
      <c r="O1465" s="3" t="str">
        <f t="shared" si="220"/>
        <v>35-44</v>
      </c>
      <c r="P1465" s="3" t="str">
        <f t="shared" si="221"/>
        <v>&lt;10h</v>
      </c>
      <c r="Q1465" s="3" t="str">
        <f t="shared" si="222"/>
        <v>0-7d</v>
      </c>
      <c r="R1465" s="3" t="str">
        <f t="shared" si="223"/>
        <v>Medium</v>
      </c>
      <c r="S1465" s="3" t="str">
        <f t="shared" si="224"/>
        <v>High</v>
      </c>
      <c r="T1465" s="3" t="str">
        <f t="shared" si="225"/>
        <v>Active</v>
      </c>
      <c r="U1465" s="4">
        <f>1/(1+EXP(-(Predictive_Model!$B$5+((B1465-Predictive_Model!$B$20)/Predictive_Model!$C$20)*Predictive_Model!$D$20+((E1465-Predictive_Model!$B$21)/Predictive_Model!$C$21)*Predictive_Model!$D$21+((F1465-Predictive_Model!$B$22)/Predictive_Model!$C$22)*Predictive_Model!$D$22+((I1465-Predictive_Model!$B$23)/Predictive_Model!$C$23)*Predictive_Model!$D$23+((L1465-Predictive_Model!$B$24)/Predictive_Model!$C$24)*Predictive_Model!$D$24+((M1465-Predictive_Model!$B$25)/Predictive_Model!$C$25)*Predictive_Model!$D$25+IF(C1465="Male",Predictive_Model!$D$31,IF(C1465="Other",Predictive_Model!$D$32,0))+IF(D1465="Premium",Predictive_Model!$D$34,IF(D1465="Standard",Predictive_Model!$D$35,0))+IF(G1465="Asia",Predictive_Model!$D$37,IF(G1465="Europe",Predictive_Model!$D$38,IF(G1465="North America",Predictive_Model!$D$39,IF(G1465="Oceania",Predictive_Model!$D$40,IF(G1465="South America",Predictive_Model!$D$41,0)))))+IF(H1465="Laptop",Predictive_Model!$D$43,IF(H1465="Mobile",Predictive_Model!$D$44,IF(H1465="TV",Predictive_Model!$D$45,IF(H1465="Tablet",Predictive_Model!$D$46,0))))+IF(K1465="Crypto",Predictive_Model!$D$48,IF(K1465="Debit Card",Predictive_Model!$D$49,IF(K1465="Gift Card",Predictive_Model!$D$50,IF(K1465="PayPal",Predictive_Model!$D$51,0))))+IF(N1465="Comedy",Predictive_Model!$D$53,IF(N1465="Documentary",Predictive_Model!$D$54,IF(N1465="Drama",Predictive_Model!$D$55,IF(N1465="Horror",Predictive_Model!$D$56,IF(N1465="Romance",Predictive_Model!$D$57,IF(N1465="Sci-Fi",Predictive_Model!$D$58,0)))))))))</f>
        <v>0.8234796350335527</v>
      </c>
      <c r="V1465" s="3" t="str">
        <f t="shared" si="226"/>
        <v>Critical</v>
      </c>
      <c r="W1465" s="6">
        <f t="shared" si="227"/>
        <v>14.814398634253612</v>
      </c>
      <c r="X1465" s="3" t="str">
        <f t="shared" si="228"/>
        <v>Priority 1</v>
      </c>
      <c r="Y1465" s="3" t="str">
        <f t="shared" si="229"/>
        <v>OK</v>
      </c>
    </row>
    <row r="1466" spans="1:25" x14ac:dyDescent="0.25">
      <c r="A1466" s="3" t="str">
        <f>Raw_Data!A1466</f>
        <v>8766bf34-0235-4bad-b3d3-4d855393ec68</v>
      </c>
      <c r="B1466" s="3">
        <f>Raw_Data!B1466</f>
        <v>44</v>
      </c>
      <c r="C1466" s="3" t="str">
        <f>Raw_Data!C1466</f>
        <v>Male</v>
      </c>
      <c r="D1466" s="3" t="str">
        <f>Raw_Data!D1466</f>
        <v>Basic</v>
      </c>
      <c r="E1466" s="3">
        <f>Raw_Data!E1466</f>
        <v>3.32</v>
      </c>
      <c r="F1466" s="3">
        <f>Raw_Data!F1466</f>
        <v>16</v>
      </c>
      <c r="G1466" s="3" t="str">
        <f>Raw_Data!G1466</f>
        <v>South America</v>
      </c>
      <c r="H1466" s="3" t="str">
        <f>Raw_Data!H1466</f>
        <v>Desktop</v>
      </c>
      <c r="I1466" s="3">
        <f>Raw_Data!I1466</f>
        <v>8.99</v>
      </c>
      <c r="J1466" s="3">
        <f>Raw_Data!J1466</f>
        <v>1</v>
      </c>
      <c r="K1466" s="3" t="str">
        <f>Raw_Data!K1466</f>
        <v>Gift Card</v>
      </c>
      <c r="L1466" s="3">
        <f>Raw_Data!L1466</f>
        <v>4</v>
      </c>
      <c r="M1466" s="3">
        <f>Raw_Data!M1466</f>
        <v>0.2</v>
      </c>
      <c r="N1466" s="3" t="str">
        <f>Raw_Data!N1466</f>
        <v>Documentary</v>
      </c>
      <c r="O1466" s="3" t="str">
        <f t="shared" si="220"/>
        <v>35-44</v>
      </c>
      <c r="P1466" s="3" t="str">
        <f t="shared" si="221"/>
        <v>&lt;10h</v>
      </c>
      <c r="Q1466" s="3" t="str">
        <f t="shared" si="222"/>
        <v>8-21d</v>
      </c>
      <c r="R1466" s="3" t="str">
        <f t="shared" si="223"/>
        <v>Medium</v>
      </c>
      <c r="S1466" s="3" t="str">
        <f t="shared" si="224"/>
        <v>Low</v>
      </c>
      <c r="T1466" s="3" t="str">
        <f t="shared" si="225"/>
        <v>Churned</v>
      </c>
      <c r="U1466" s="4">
        <f>1/(1+EXP(-(Predictive_Model!$B$5+((B1466-Predictive_Model!$B$20)/Predictive_Model!$C$20)*Predictive_Model!$D$20+((E1466-Predictive_Model!$B$21)/Predictive_Model!$C$21)*Predictive_Model!$D$21+((F1466-Predictive_Model!$B$22)/Predictive_Model!$C$22)*Predictive_Model!$D$22+((I1466-Predictive_Model!$B$23)/Predictive_Model!$C$23)*Predictive_Model!$D$23+((L1466-Predictive_Model!$B$24)/Predictive_Model!$C$24)*Predictive_Model!$D$24+((M1466-Predictive_Model!$B$25)/Predictive_Model!$C$25)*Predictive_Model!$D$25+IF(C1466="Male",Predictive_Model!$D$31,IF(C1466="Other",Predictive_Model!$D$32,0))+IF(D1466="Premium",Predictive_Model!$D$34,IF(D1466="Standard",Predictive_Model!$D$35,0))+IF(G1466="Asia",Predictive_Model!$D$37,IF(G1466="Europe",Predictive_Model!$D$38,IF(G1466="North America",Predictive_Model!$D$39,IF(G1466="Oceania",Predictive_Model!$D$40,IF(G1466="South America",Predictive_Model!$D$41,0)))))+IF(H1466="Laptop",Predictive_Model!$D$43,IF(H1466="Mobile",Predictive_Model!$D$44,IF(H1466="TV",Predictive_Model!$D$45,IF(H1466="Tablet",Predictive_Model!$D$46,0))))+IF(K1466="Crypto",Predictive_Model!$D$48,IF(K1466="Debit Card",Predictive_Model!$D$49,IF(K1466="Gift Card",Predictive_Model!$D$50,IF(K1466="PayPal",Predictive_Model!$D$51,0))))+IF(N1466="Comedy",Predictive_Model!$D$53,IF(N1466="Documentary",Predictive_Model!$D$54,IF(N1466="Drama",Predictive_Model!$D$55,IF(N1466="Horror",Predictive_Model!$D$56,IF(N1466="Romance",Predictive_Model!$D$57,IF(N1466="Sci-Fi",Predictive_Model!$D$58,0)))))))))</f>
        <v>0.96619927002327777</v>
      </c>
      <c r="V1466" s="3" t="str">
        <f t="shared" si="226"/>
        <v>Critical</v>
      </c>
      <c r="W1466" s="6">
        <f t="shared" si="227"/>
        <v>8.99</v>
      </c>
      <c r="X1466" s="3" t="str">
        <f t="shared" si="228"/>
        <v>Priority 2</v>
      </c>
      <c r="Y1466" s="3" t="str">
        <f t="shared" si="229"/>
        <v>OK</v>
      </c>
    </row>
    <row r="1467" spans="1:25" x14ac:dyDescent="0.25">
      <c r="A1467" s="3" t="str">
        <f>Raw_Data!A1467</f>
        <v>376a8158-1184-4952-ad53-914e27bc8d2e</v>
      </c>
      <c r="B1467" s="3">
        <f>Raw_Data!B1467</f>
        <v>21</v>
      </c>
      <c r="C1467" s="3" t="str">
        <f>Raw_Data!C1467</f>
        <v>Female</v>
      </c>
      <c r="D1467" s="3" t="str">
        <f>Raw_Data!D1467</f>
        <v>Premium</v>
      </c>
      <c r="E1467" s="3">
        <f>Raw_Data!E1467</f>
        <v>4.07</v>
      </c>
      <c r="F1467" s="3">
        <f>Raw_Data!F1467</f>
        <v>56</v>
      </c>
      <c r="G1467" s="3" t="str">
        <f>Raw_Data!G1467</f>
        <v>South America</v>
      </c>
      <c r="H1467" s="3" t="str">
        <f>Raw_Data!H1467</f>
        <v>Desktop</v>
      </c>
      <c r="I1467" s="3">
        <f>Raw_Data!I1467</f>
        <v>17.989999999999998</v>
      </c>
      <c r="J1467" s="3">
        <f>Raw_Data!J1467</f>
        <v>1</v>
      </c>
      <c r="K1467" s="3" t="str">
        <f>Raw_Data!K1467</f>
        <v>Credit Card</v>
      </c>
      <c r="L1467" s="3">
        <f>Raw_Data!L1467</f>
        <v>4</v>
      </c>
      <c r="M1467" s="3">
        <f>Raw_Data!M1467</f>
        <v>7.0000000000000007E-2</v>
      </c>
      <c r="N1467" s="3" t="str">
        <f>Raw_Data!N1467</f>
        <v>Action</v>
      </c>
      <c r="O1467" s="3" t="str">
        <f t="shared" si="220"/>
        <v>18-24</v>
      </c>
      <c r="P1467" s="3" t="str">
        <f t="shared" si="221"/>
        <v>&lt;10h</v>
      </c>
      <c r="Q1467" s="3" t="str">
        <f t="shared" si="222"/>
        <v>46-60d</v>
      </c>
      <c r="R1467" s="3" t="str">
        <f t="shared" si="223"/>
        <v>Low</v>
      </c>
      <c r="S1467" s="3" t="str">
        <f t="shared" si="224"/>
        <v>High</v>
      </c>
      <c r="T1467" s="3" t="str">
        <f t="shared" si="225"/>
        <v>Churned</v>
      </c>
      <c r="U1467" s="4">
        <f>1/(1+EXP(-(Predictive_Model!$B$5+((B1467-Predictive_Model!$B$20)/Predictive_Model!$C$20)*Predictive_Model!$D$20+((E1467-Predictive_Model!$B$21)/Predictive_Model!$C$21)*Predictive_Model!$D$21+((F1467-Predictive_Model!$B$22)/Predictive_Model!$C$22)*Predictive_Model!$D$22+((I1467-Predictive_Model!$B$23)/Predictive_Model!$C$23)*Predictive_Model!$D$23+((L1467-Predictive_Model!$B$24)/Predictive_Model!$C$24)*Predictive_Model!$D$24+((M1467-Predictive_Model!$B$25)/Predictive_Model!$C$25)*Predictive_Model!$D$25+IF(C1467="Male",Predictive_Model!$D$31,IF(C1467="Other",Predictive_Model!$D$32,0))+IF(D1467="Premium",Predictive_Model!$D$34,IF(D1467="Standard",Predictive_Model!$D$35,0))+IF(G1467="Asia",Predictive_Model!$D$37,IF(G1467="Europe",Predictive_Model!$D$38,IF(G1467="North America",Predictive_Model!$D$39,IF(G1467="Oceania",Predictive_Model!$D$40,IF(G1467="South America",Predictive_Model!$D$41,0)))))+IF(H1467="Laptop",Predictive_Model!$D$43,IF(H1467="Mobile",Predictive_Model!$D$44,IF(H1467="TV",Predictive_Model!$D$45,IF(H1467="Tablet",Predictive_Model!$D$46,0))))+IF(K1467="Crypto",Predictive_Model!$D$48,IF(K1467="Debit Card",Predictive_Model!$D$49,IF(K1467="Gift Card",Predictive_Model!$D$50,IF(K1467="PayPal",Predictive_Model!$D$51,0))))+IF(N1467="Comedy",Predictive_Model!$D$53,IF(N1467="Documentary",Predictive_Model!$D$54,IF(N1467="Drama",Predictive_Model!$D$55,IF(N1467="Horror",Predictive_Model!$D$56,IF(N1467="Romance",Predictive_Model!$D$57,IF(N1467="Sci-Fi",Predictive_Model!$D$58,0)))))))))</f>
        <v>0.9957958098751688</v>
      </c>
      <c r="V1467" s="3" t="str">
        <f t="shared" si="226"/>
        <v>Critical</v>
      </c>
      <c r="W1467" s="6">
        <f t="shared" si="227"/>
        <v>17.989999999999998</v>
      </c>
      <c r="X1467" s="3" t="str">
        <f t="shared" si="228"/>
        <v>Priority 1</v>
      </c>
      <c r="Y1467" s="3" t="str">
        <f t="shared" si="229"/>
        <v>OK</v>
      </c>
    </row>
    <row r="1468" spans="1:25" x14ac:dyDescent="0.25">
      <c r="A1468" s="3" t="str">
        <f>Raw_Data!A1468</f>
        <v>6a551fc0-60a5-483f-a823-de6ecf0ed3fc</v>
      </c>
      <c r="B1468" s="3">
        <f>Raw_Data!B1468</f>
        <v>50</v>
      </c>
      <c r="C1468" s="3" t="str">
        <f>Raw_Data!C1468</f>
        <v>Female</v>
      </c>
      <c r="D1468" s="3" t="str">
        <f>Raw_Data!D1468</f>
        <v>Basic</v>
      </c>
      <c r="E1468" s="3">
        <f>Raw_Data!E1468</f>
        <v>11.25</v>
      </c>
      <c r="F1468" s="3">
        <f>Raw_Data!F1468</f>
        <v>13</v>
      </c>
      <c r="G1468" s="3" t="str">
        <f>Raw_Data!G1468</f>
        <v>Asia</v>
      </c>
      <c r="H1468" s="3" t="str">
        <f>Raw_Data!H1468</f>
        <v>TV</v>
      </c>
      <c r="I1468" s="3">
        <f>Raw_Data!I1468</f>
        <v>8.99</v>
      </c>
      <c r="J1468" s="3">
        <f>Raw_Data!J1468</f>
        <v>0</v>
      </c>
      <c r="K1468" s="3" t="str">
        <f>Raw_Data!K1468</f>
        <v>Crypto</v>
      </c>
      <c r="L1468" s="3">
        <f>Raw_Data!L1468</f>
        <v>4</v>
      </c>
      <c r="M1468" s="3">
        <f>Raw_Data!M1468</f>
        <v>0.8</v>
      </c>
      <c r="N1468" s="3" t="str">
        <f>Raw_Data!N1468</f>
        <v>Sci-Fi</v>
      </c>
      <c r="O1468" s="3" t="str">
        <f t="shared" si="220"/>
        <v>45-54</v>
      </c>
      <c r="P1468" s="3" t="str">
        <f t="shared" si="221"/>
        <v>10-24h</v>
      </c>
      <c r="Q1468" s="3" t="str">
        <f t="shared" si="222"/>
        <v>8-21d</v>
      </c>
      <c r="R1468" s="3" t="str">
        <f t="shared" si="223"/>
        <v>Medium</v>
      </c>
      <c r="S1468" s="3" t="str">
        <f t="shared" si="224"/>
        <v>Low</v>
      </c>
      <c r="T1468" s="3" t="str">
        <f t="shared" si="225"/>
        <v>Active</v>
      </c>
      <c r="U1468" s="4">
        <f>1/(1+EXP(-(Predictive_Model!$B$5+((B1468-Predictive_Model!$B$20)/Predictive_Model!$C$20)*Predictive_Model!$D$20+((E1468-Predictive_Model!$B$21)/Predictive_Model!$C$21)*Predictive_Model!$D$21+((F1468-Predictive_Model!$B$22)/Predictive_Model!$C$22)*Predictive_Model!$D$22+((I1468-Predictive_Model!$B$23)/Predictive_Model!$C$23)*Predictive_Model!$D$23+((L1468-Predictive_Model!$B$24)/Predictive_Model!$C$24)*Predictive_Model!$D$24+((M1468-Predictive_Model!$B$25)/Predictive_Model!$C$25)*Predictive_Model!$D$25+IF(C1468="Male",Predictive_Model!$D$31,IF(C1468="Other",Predictive_Model!$D$32,0))+IF(D1468="Premium",Predictive_Model!$D$34,IF(D1468="Standard",Predictive_Model!$D$35,0))+IF(G1468="Asia",Predictive_Model!$D$37,IF(G1468="Europe",Predictive_Model!$D$38,IF(G1468="North America",Predictive_Model!$D$39,IF(G1468="Oceania",Predictive_Model!$D$40,IF(G1468="South America",Predictive_Model!$D$41,0)))))+IF(H1468="Laptop",Predictive_Model!$D$43,IF(H1468="Mobile",Predictive_Model!$D$44,IF(H1468="TV",Predictive_Model!$D$45,IF(H1468="Tablet",Predictive_Model!$D$46,0))))+IF(K1468="Crypto",Predictive_Model!$D$48,IF(K1468="Debit Card",Predictive_Model!$D$49,IF(K1468="Gift Card",Predictive_Model!$D$50,IF(K1468="PayPal",Predictive_Model!$D$51,0))))+IF(N1468="Comedy",Predictive_Model!$D$53,IF(N1468="Documentary",Predictive_Model!$D$54,IF(N1468="Drama",Predictive_Model!$D$55,IF(N1468="Horror",Predictive_Model!$D$56,IF(N1468="Romance",Predictive_Model!$D$57,IF(N1468="Sci-Fi",Predictive_Model!$D$58,0)))))))))</f>
        <v>0.22443282782400573</v>
      </c>
      <c r="V1468" s="3" t="str">
        <f t="shared" si="226"/>
        <v>Low</v>
      </c>
      <c r="W1468" s="6">
        <f t="shared" si="227"/>
        <v>2.0176511221378117</v>
      </c>
      <c r="X1468" s="3" t="str">
        <f t="shared" si="228"/>
        <v>Monitor</v>
      </c>
      <c r="Y1468" s="3" t="str">
        <f t="shared" si="229"/>
        <v>OK</v>
      </c>
    </row>
    <row r="1469" spans="1:25" x14ac:dyDescent="0.25">
      <c r="A1469" s="3" t="str">
        <f>Raw_Data!A1469</f>
        <v>316b13ff-974f-46ee-a535-0eb0d54dbf08</v>
      </c>
      <c r="B1469" s="3">
        <f>Raw_Data!B1469</f>
        <v>69</v>
      </c>
      <c r="C1469" s="3" t="str">
        <f>Raw_Data!C1469</f>
        <v>Other</v>
      </c>
      <c r="D1469" s="3" t="str">
        <f>Raw_Data!D1469</f>
        <v>Standard</v>
      </c>
      <c r="E1469" s="3">
        <f>Raw_Data!E1469</f>
        <v>6.46</v>
      </c>
      <c r="F1469" s="3">
        <f>Raw_Data!F1469</f>
        <v>16</v>
      </c>
      <c r="G1469" s="3" t="str">
        <f>Raw_Data!G1469</f>
        <v>Oceania</v>
      </c>
      <c r="H1469" s="3" t="str">
        <f>Raw_Data!H1469</f>
        <v>TV</v>
      </c>
      <c r="I1469" s="3">
        <f>Raw_Data!I1469</f>
        <v>13.99</v>
      </c>
      <c r="J1469" s="3">
        <f>Raw_Data!J1469</f>
        <v>0</v>
      </c>
      <c r="K1469" s="3" t="str">
        <f>Raw_Data!K1469</f>
        <v>Debit Card</v>
      </c>
      <c r="L1469" s="3">
        <f>Raw_Data!L1469</f>
        <v>2</v>
      </c>
      <c r="M1469" s="3">
        <f>Raw_Data!M1469</f>
        <v>0.38</v>
      </c>
      <c r="N1469" s="3" t="str">
        <f>Raw_Data!N1469</f>
        <v>Drama</v>
      </c>
      <c r="O1469" s="3" t="str">
        <f t="shared" si="220"/>
        <v>55-70</v>
      </c>
      <c r="P1469" s="3" t="str">
        <f t="shared" si="221"/>
        <v>&lt;10h</v>
      </c>
      <c r="Q1469" s="3" t="str">
        <f t="shared" si="222"/>
        <v>8-21d</v>
      </c>
      <c r="R1469" s="3" t="str">
        <f t="shared" si="223"/>
        <v>Medium</v>
      </c>
      <c r="S1469" s="3" t="str">
        <f t="shared" si="224"/>
        <v>Mid</v>
      </c>
      <c r="T1469" s="3" t="str">
        <f t="shared" si="225"/>
        <v>Active</v>
      </c>
      <c r="U1469" s="4">
        <f>1/(1+EXP(-(Predictive_Model!$B$5+((B1469-Predictive_Model!$B$20)/Predictive_Model!$C$20)*Predictive_Model!$D$20+((E1469-Predictive_Model!$B$21)/Predictive_Model!$C$21)*Predictive_Model!$D$21+((F1469-Predictive_Model!$B$22)/Predictive_Model!$C$22)*Predictive_Model!$D$22+((I1469-Predictive_Model!$B$23)/Predictive_Model!$C$23)*Predictive_Model!$D$23+((L1469-Predictive_Model!$B$24)/Predictive_Model!$C$24)*Predictive_Model!$D$24+((M1469-Predictive_Model!$B$25)/Predictive_Model!$C$25)*Predictive_Model!$D$25+IF(C1469="Male",Predictive_Model!$D$31,IF(C1469="Other",Predictive_Model!$D$32,0))+IF(D1469="Premium",Predictive_Model!$D$34,IF(D1469="Standard",Predictive_Model!$D$35,0))+IF(G1469="Asia",Predictive_Model!$D$37,IF(G1469="Europe",Predictive_Model!$D$38,IF(G1469="North America",Predictive_Model!$D$39,IF(G1469="Oceania",Predictive_Model!$D$40,IF(G1469="South America",Predictive_Model!$D$41,0)))))+IF(H1469="Laptop",Predictive_Model!$D$43,IF(H1469="Mobile",Predictive_Model!$D$44,IF(H1469="TV",Predictive_Model!$D$45,IF(H1469="Tablet",Predictive_Model!$D$46,0))))+IF(K1469="Crypto",Predictive_Model!$D$48,IF(K1469="Debit Card",Predictive_Model!$D$49,IF(K1469="Gift Card",Predictive_Model!$D$50,IF(K1469="PayPal",Predictive_Model!$D$51,0))))+IF(N1469="Comedy",Predictive_Model!$D$53,IF(N1469="Documentary",Predictive_Model!$D$54,IF(N1469="Drama",Predictive_Model!$D$55,IF(N1469="Horror",Predictive_Model!$D$56,IF(N1469="Romance",Predictive_Model!$D$57,IF(N1469="Sci-Fi",Predictive_Model!$D$58,0)))))))))</f>
        <v>0.84578511432611625</v>
      </c>
      <c r="V1469" s="3" t="str">
        <f t="shared" si="226"/>
        <v>Critical</v>
      </c>
      <c r="W1469" s="6">
        <f t="shared" si="227"/>
        <v>11.832533749422366</v>
      </c>
      <c r="X1469" s="3" t="str">
        <f t="shared" si="228"/>
        <v>Priority 2</v>
      </c>
      <c r="Y1469" s="3" t="str">
        <f t="shared" si="229"/>
        <v>OK</v>
      </c>
    </row>
    <row r="1470" spans="1:25" x14ac:dyDescent="0.25">
      <c r="A1470" s="3" t="str">
        <f>Raw_Data!A1470</f>
        <v>9a579630-34ed-41af-9605-6d16463f51a3</v>
      </c>
      <c r="B1470" s="3">
        <f>Raw_Data!B1470</f>
        <v>31</v>
      </c>
      <c r="C1470" s="3" t="str">
        <f>Raw_Data!C1470</f>
        <v>Male</v>
      </c>
      <c r="D1470" s="3" t="str">
        <f>Raw_Data!D1470</f>
        <v>Basic</v>
      </c>
      <c r="E1470" s="3">
        <f>Raw_Data!E1470</f>
        <v>4.83</v>
      </c>
      <c r="F1470" s="3">
        <f>Raw_Data!F1470</f>
        <v>15</v>
      </c>
      <c r="G1470" s="3" t="str">
        <f>Raw_Data!G1470</f>
        <v>Europe</v>
      </c>
      <c r="H1470" s="3" t="str">
        <f>Raw_Data!H1470</f>
        <v>Laptop</v>
      </c>
      <c r="I1470" s="3">
        <f>Raw_Data!I1470</f>
        <v>8.99</v>
      </c>
      <c r="J1470" s="3">
        <f>Raw_Data!J1470</f>
        <v>1</v>
      </c>
      <c r="K1470" s="3" t="str">
        <f>Raw_Data!K1470</f>
        <v>Credit Card</v>
      </c>
      <c r="L1470" s="3">
        <f>Raw_Data!L1470</f>
        <v>4</v>
      </c>
      <c r="M1470" s="3">
        <f>Raw_Data!M1470</f>
        <v>0.3</v>
      </c>
      <c r="N1470" s="3" t="str">
        <f>Raw_Data!N1470</f>
        <v>Horror</v>
      </c>
      <c r="O1470" s="3" t="str">
        <f t="shared" si="220"/>
        <v>25-34</v>
      </c>
      <c r="P1470" s="3" t="str">
        <f t="shared" si="221"/>
        <v>&lt;10h</v>
      </c>
      <c r="Q1470" s="3" t="str">
        <f t="shared" si="222"/>
        <v>8-21d</v>
      </c>
      <c r="R1470" s="3" t="str">
        <f t="shared" si="223"/>
        <v>Medium</v>
      </c>
      <c r="S1470" s="3" t="str">
        <f t="shared" si="224"/>
        <v>Low</v>
      </c>
      <c r="T1470" s="3" t="str">
        <f t="shared" si="225"/>
        <v>Churned</v>
      </c>
      <c r="U1470" s="4">
        <f>1/(1+EXP(-(Predictive_Model!$B$5+((B1470-Predictive_Model!$B$20)/Predictive_Model!$C$20)*Predictive_Model!$D$20+((E1470-Predictive_Model!$B$21)/Predictive_Model!$C$21)*Predictive_Model!$D$21+((F1470-Predictive_Model!$B$22)/Predictive_Model!$C$22)*Predictive_Model!$D$22+((I1470-Predictive_Model!$B$23)/Predictive_Model!$C$23)*Predictive_Model!$D$23+((L1470-Predictive_Model!$B$24)/Predictive_Model!$C$24)*Predictive_Model!$D$24+((M1470-Predictive_Model!$B$25)/Predictive_Model!$C$25)*Predictive_Model!$D$25+IF(C1470="Male",Predictive_Model!$D$31,IF(C1470="Other",Predictive_Model!$D$32,0))+IF(D1470="Premium",Predictive_Model!$D$34,IF(D1470="Standard",Predictive_Model!$D$35,0))+IF(G1470="Asia",Predictive_Model!$D$37,IF(G1470="Europe",Predictive_Model!$D$38,IF(G1470="North America",Predictive_Model!$D$39,IF(G1470="Oceania",Predictive_Model!$D$40,IF(G1470="South America",Predictive_Model!$D$41,0)))))+IF(H1470="Laptop",Predictive_Model!$D$43,IF(H1470="Mobile",Predictive_Model!$D$44,IF(H1470="TV",Predictive_Model!$D$45,IF(H1470="Tablet",Predictive_Model!$D$46,0))))+IF(K1470="Crypto",Predictive_Model!$D$48,IF(K1470="Debit Card",Predictive_Model!$D$49,IF(K1470="Gift Card",Predictive_Model!$D$50,IF(K1470="PayPal",Predictive_Model!$D$51,0))))+IF(N1470="Comedy",Predictive_Model!$D$53,IF(N1470="Documentary",Predictive_Model!$D$54,IF(N1470="Drama",Predictive_Model!$D$55,IF(N1470="Horror",Predictive_Model!$D$56,IF(N1470="Romance",Predictive_Model!$D$57,IF(N1470="Sci-Fi",Predictive_Model!$D$58,0)))))))))</f>
        <v>0.89420544950548098</v>
      </c>
      <c r="V1470" s="3" t="str">
        <f t="shared" si="226"/>
        <v>Critical</v>
      </c>
      <c r="W1470" s="6">
        <f t="shared" si="227"/>
        <v>8.99</v>
      </c>
      <c r="X1470" s="3" t="str">
        <f t="shared" si="228"/>
        <v>Priority 2</v>
      </c>
      <c r="Y1470" s="3" t="str">
        <f t="shared" si="229"/>
        <v>OK</v>
      </c>
    </row>
    <row r="1471" spans="1:25" x14ac:dyDescent="0.25">
      <c r="A1471" s="3" t="str">
        <f>Raw_Data!A1471</f>
        <v>99d26b54-a532-497d-891a-457988b8a000</v>
      </c>
      <c r="B1471" s="3">
        <f>Raw_Data!B1471</f>
        <v>66</v>
      </c>
      <c r="C1471" s="3" t="str">
        <f>Raw_Data!C1471</f>
        <v>Other</v>
      </c>
      <c r="D1471" s="3" t="str">
        <f>Raw_Data!D1471</f>
        <v>Premium</v>
      </c>
      <c r="E1471" s="3">
        <f>Raw_Data!E1471</f>
        <v>0.27</v>
      </c>
      <c r="F1471" s="3">
        <f>Raw_Data!F1471</f>
        <v>59</v>
      </c>
      <c r="G1471" s="3" t="str">
        <f>Raw_Data!G1471</f>
        <v>North America</v>
      </c>
      <c r="H1471" s="3" t="str">
        <f>Raw_Data!H1471</f>
        <v>Tablet</v>
      </c>
      <c r="I1471" s="3">
        <f>Raw_Data!I1471</f>
        <v>17.989999999999998</v>
      </c>
      <c r="J1471" s="3">
        <f>Raw_Data!J1471</f>
        <v>1</v>
      </c>
      <c r="K1471" s="3" t="str">
        <f>Raw_Data!K1471</f>
        <v>Gift Card</v>
      </c>
      <c r="L1471" s="3">
        <f>Raw_Data!L1471</f>
        <v>2</v>
      </c>
      <c r="M1471" s="3">
        <f>Raw_Data!M1471</f>
        <v>0</v>
      </c>
      <c r="N1471" s="3" t="str">
        <f>Raw_Data!N1471</f>
        <v>Documentary</v>
      </c>
      <c r="O1471" s="3" t="str">
        <f t="shared" si="220"/>
        <v>55-70</v>
      </c>
      <c r="P1471" s="3" t="str">
        <f t="shared" si="221"/>
        <v>&lt;10h</v>
      </c>
      <c r="Q1471" s="3" t="str">
        <f t="shared" si="222"/>
        <v>46-60d</v>
      </c>
      <c r="R1471" s="3" t="str">
        <f t="shared" si="223"/>
        <v>Low</v>
      </c>
      <c r="S1471" s="3" t="str">
        <f t="shared" si="224"/>
        <v>High</v>
      </c>
      <c r="T1471" s="3" t="str">
        <f t="shared" si="225"/>
        <v>Churned</v>
      </c>
      <c r="U1471" s="4">
        <f>1/(1+EXP(-(Predictive_Model!$B$5+((B1471-Predictive_Model!$B$20)/Predictive_Model!$C$20)*Predictive_Model!$D$20+((E1471-Predictive_Model!$B$21)/Predictive_Model!$C$21)*Predictive_Model!$D$21+((F1471-Predictive_Model!$B$22)/Predictive_Model!$C$22)*Predictive_Model!$D$22+((I1471-Predictive_Model!$B$23)/Predictive_Model!$C$23)*Predictive_Model!$D$23+((L1471-Predictive_Model!$B$24)/Predictive_Model!$C$24)*Predictive_Model!$D$24+((M1471-Predictive_Model!$B$25)/Predictive_Model!$C$25)*Predictive_Model!$D$25+IF(C1471="Male",Predictive_Model!$D$31,IF(C1471="Other",Predictive_Model!$D$32,0))+IF(D1471="Premium",Predictive_Model!$D$34,IF(D1471="Standard",Predictive_Model!$D$35,0))+IF(G1471="Asia",Predictive_Model!$D$37,IF(G1471="Europe",Predictive_Model!$D$38,IF(G1471="North America",Predictive_Model!$D$39,IF(G1471="Oceania",Predictive_Model!$D$40,IF(G1471="South America",Predictive_Model!$D$41,0)))))+IF(H1471="Laptop",Predictive_Model!$D$43,IF(H1471="Mobile",Predictive_Model!$D$44,IF(H1471="TV",Predictive_Model!$D$45,IF(H1471="Tablet",Predictive_Model!$D$46,0))))+IF(K1471="Crypto",Predictive_Model!$D$48,IF(K1471="Debit Card",Predictive_Model!$D$49,IF(K1471="Gift Card",Predictive_Model!$D$50,IF(K1471="PayPal",Predictive_Model!$D$51,0))))+IF(N1471="Comedy",Predictive_Model!$D$53,IF(N1471="Documentary",Predictive_Model!$D$54,IF(N1471="Drama",Predictive_Model!$D$55,IF(N1471="Horror",Predictive_Model!$D$56,IF(N1471="Romance",Predictive_Model!$D$57,IF(N1471="Sci-Fi",Predictive_Model!$D$58,0)))))))))</f>
        <v>0.99997147414619358</v>
      </c>
      <c r="V1471" s="3" t="str">
        <f t="shared" si="226"/>
        <v>Critical</v>
      </c>
      <c r="W1471" s="6">
        <f t="shared" si="227"/>
        <v>17.989999999999998</v>
      </c>
      <c r="X1471" s="3" t="str">
        <f t="shared" si="228"/>
        <v>Priority 1</v>
      </c>
      <c r="Y1471" s="3" t="str">
        <f t="shared" si="229"/>
        <v>OK</v>
      </c>
    </row>
    <row r="1472" spans="1:25" x14ac:dyDescent="0.25">
      <c r="A1472" s="3" t="str">
        <f>Raw_Data!A1472</f>
        <v>b75b9ecb-d8bf-486e-a896-153a2039cc85</v>
      </c>
      <c r="B1472" s="3">
        <f>Raw_Data!B1472</f>
        <v>64</v>
      </c>
      <c r="C1472" s="3" t="str">
        <f>Raw_Data!C1472</f>
        <v>Female</v>
      </c>
      <c r="D1472" s="3" t="str">
        <f>Raw_Data!D1472</f>
        <v>Premium</v>
      </c>
      <c r="E1472" s="3">
        <f>Raw_Data!E1472</f>
        <v>22.59</v>
      </c>
      <c r="F1472" s="3">
        <f>Raw_Data!F1472</f>
        <v>24</v>
      </c>
      <c r="G1472" s="3" t="str">
        <f>Raw_Data!G1472</f>
        <v>South America</v>
      </c>
      <c r="H1472" s="3" t="str">
        <f>Raw_Data!H1472</f>
        <v>TV</v>
      </c>
      <c r="I1472" s="3">
        <f>Raw_Data!I1472</f>
        <v>17.989999999999998</v>
      </c>
      <c r="J1472" s="3">
        <f>Raw_Data!J1472</f>
        <v>0</v>
      </c>
      <c r="K1472" s="3" t="str">
        <f>Raw_Data!K1472</f>
        <v>Credit Card</v>
      </c>
      <c r="L1472" s="3">
        <f>Raw_Data!L1472</f>
        <v>4</v>
      </c>
      <c r="M1472" s="3">
        <f>Raw_Data!M1472</f>
        <v>0.9</v>
      </c>
      <c r="N1472" s="3" t="str">
        <f>Raw_Data!N1472</f>
        <v>Romance</v>
      </c>
      <c r="O1472" s="3" t="str">
        <f t="shared" si="220"/>
        <v>55-70</v>
      </c>
      <c r="P1472" s="3" t="str">
        <f t="shared" si="221"/>
        <v>10-24h</v>
      </c>
      <c r="Q1472" s="3" t="str">
        <f t="shared" si="222"/>
        <v>22-45d</v>
      </c>
      <c r="R1472" s="3" t="str">
        <f t="shared" si="223"/>
        <v>Medium</v>
      </c>
      <c r="S1472" s="3" t="str">
        <f t="shared" si="224"/>
        <v>High</v>
      </c>
      <c r="T1472" s="3" t="str">
        <f t="shared" si="225"/>
        <v>Active</v>
      </c>
      <c r="U1472" s="4">
        <f>1/(1+EXP(-(Predictive_Model!$B$5+((B1472-Predictive_Model!$B$20)/Predictive_Model!$C$20)*Predictive_Model!$D$20+((E1472-Predictive_Model!$B$21)/Predictive_Model!$C$21)*Predictive_Model!$D$21+((F1472-Predictive_Model!$B$22)/Predictive_Model!$C$22)*Predictive_Model!$D$22+((I1472-Predictive_Model!$B$23)/Predictive_Model!$C$23)*Predictive_Model!$D$23+((L1472-Predictive_Model!$B$24)/Predictive_Model!$C$24)*Predictive_Model!$D$24+((M1472-Predictive_Model!$B$25)/Predictive_Model!$C$25)*Predictive_Model!$D$25+IF(C1472="Male",Predictive_Model!$D$31,IF(C1472="Other",Predictive_Model!$D$32,0))+IF(D1472="Premium",Predictive_Model!$D$34,IF(D1472="Standard",Predictive_Model!$D$35,0))+IF(G1472="Asia",Predictive_Model!$D$37,IF(G1472="Europe",Predictive_Model!$D$38,IF(G1472="North America",Predictive_Model!$D$39,IF(G1472="Oceania",Predictive_Model!$D$40,IF(G1472="South America",Predictive_Model!$D$41,0)))))+IF(H1472="Laptop",Predictive_Model!$D$43,IF(H1472="Mobile",Predictive_Model!$D$44,IF(H1472="TV",Predictive_Model!$D$45,IF(H1472="Tablet",Predictive_Model!$D$46,0))))+IF(K1472="Crypto",Predictive_Model!$D$48,IF(K1472="Debit Card",Predictive_Model!$D$49,IF(K1472="Gift Card",Predictive_Model!$D$50,IF(K1472="PayPal",Predictive_Model!$D$51,0))))+IF(N1472="Comedy",Predictive_Model!$D$53,IF(N1472="Documentary",Predictive_Model!$D$54,IF(N1472="Drama",Predictive_Model!$D$55,IF(N1472="Horror",Predictive_Model!$D$56,IF(N1472="Romance",Predictive_Model!$D$57,IF(N1472="Sci-Fi",Predictive_Model!$D$58,0)))))))))</f>
        <v>1.8661588499740793E-3</v>
      </c>
      <c r="V1472" s="3" t="str">
        <f t="shared" si="226"/>
        <v>Low</v>
      </c>
      <c r="W1472" s="6">
        <f t="shared" si="227"/>
        <v>3.3572197711033681E-2</v>
      </c>
      <c r="X1472" s="3" t="str">
        <f t="shared" si="228"/>
        <v>Monitor</v>
      </c>
      <c r="Y1472" s="3" t="str">
        <f t="shared" si="229"/>
        <v>OK</v>
      </c>
    </row>
    <row r="1473" spans="1:25" x14ac:dyDescent="0.25">
      <c r="A1473" s="3" t="str">
        <f>Raw_Data!A1473</f>
        <v>c6aa9949-ba46-4793-8045-c6c9f528801d</v>
      </c>
      <c r="B1473" s="3">
        <f>Raw_Data!B1473</f>
        <v>69</v>
      </c>
      <c r="C1473" s="3" t="str">
        <f>Raw_Data!C1473</f>
        <v>Other</v>
      </c>
      <c r="D1473" s="3" t="str">
        <f>Raw_Data!D1473</f>
        <v>Premium</v>
      </c>
      <c r="E1473" s="3">
        <f>Raw_Data!E1473</f>
        <v>13.4</v>
      </c>
      <c r="F1473" s="3">
        <f>Raw_Data!F1473</f>
        <v>11</v>
      </c>
      <c r="G1473" s="3" t="str">
        <f>Raw_Data!G1473</f>
        <v>North America</v>
      </c>
      <c r="H1473" s="3" t="str">
        <f>Raw_Data!H1473</f>
        <v>Laptop</v>
      </c>
      <c r="I1473" s="3">
        <f>Raw_Data!I1473</f>
        <v>17.989999999999998</v>
      </c>
      <c r="J1473" s="3">
        <f>Raw_Data!J1473</f>
        <v>0</v>
      </c>
      <c r="K1473" s="3" t="str">
        <f>Raw_Data!K1473</f>
        <v>Debit Card</v>
      </c>
      <c r="L1473" s="3">
        <f>Raw_Data!L1473</f>
        <v>3</v>
      </c>
      <c r="M1473" s="3">
        <f>Raw_Data!M1473</f>
        <v>1.1200000000000001</v>
      </c>
      <c r="N1473" s="3" t="str">
        <f>Raw_Data!N1473</f>
        <v>Comedy</v>
      </c>
      <c r="O1473" s="3" t="str">
        <f t="shared" si="220"/>
        <v>55-70</v>
      </c>
      <c r="P1473" s="3" t="str">
        <f t="shared" si="221"/>
        <v>10-24h</v>
      </c>
      <c r="Q1473" s="3" t="str">
        <f t="shared" si="222"/>
        <v>8-21d</v>
      </c>
      <c r="R1473" s="3" t="str">
        <f t="shared" si="223"/>
        <v>Medium</v>
      </c>
      <c r="S1473" s="3" t="str">
        <f t="shared" si="224"/>
        <v>High</v>
      </c>
      <c r="T1473" s="3" t="str">
        <f t="shared" si="225"/>
        <v>Active</v>
      </c>
      <c r="U1473" s="4">
        <f>1/(1+EXP(-(Predictive_Model!$B$5+((B1473-Predictive_Model!$B$20)/Predictive_Model!$C$20)*Predictive_Model!$D$20+((E1473-Predictive_Model!$B$21)/Predictive_Model!$C$21)*Predictive_Model!$D$21+((F1473-Predictive_Model!$B$22)/Predictive_Model!$C$22)*Predictive_Model!$D$22+((I1473-Predictive_Model!$B$23)/Predictive_Model!$C$23)*Predictive_Model!$D$23+((L1473-Predictive_Model!$B$24)/Predictive_Model!$C$24)*Predictive_Model!$D$24+((M1473-Predictive_Model!$B$25)/Predictive_Model!$C$25)*Predictive_Model!$D$25+IF(C1473="Male",Predictive_Model!$D$31,IF(C1473="Other",Predictive_Model!$D$32,0))+IF(D1473="Premium",Predictive_Model!$D$34,IF(D1473="Standard",Predictive_Model!$D$35,0))+IF(G1473="Asia",Predictive_Model!$D$37,IF(G1473="Europe",Predictive_Model!$D$38,IF(G1473="North America",Predictive_Model!$D$39,IF(G1473="Oceania",Predictive_Model!$D$40,IF(G1473="South America",Predictive_Model!$D$41,0)))))+IF(H1473="Laptop",Predictive_Model!$D$43,IF(H1473="Mobile",Predictive_Model!$D$44,IF(H1473="TV",Predictive_Model!$D$45,IF(H1473="Tablet",Predictive_Model!$D$46,0))))+IF(K1473="Crypto",Predictive_Model!$D$48,IF(K1473="Debit Card",Predictive_Model!$D$49,IF(K1473="Gift Card",Predictive_Model!$D$50,IF(K1473="PayPal",Predictive_Model!$D$51,0))))+IF(N1473="Comedy",Predictive_Model!$D$53,IF(N1473="Documentary",Predictive_Model!$D$54,IF(N1473="Drama",Predictive_Model!$D$55,IF(N1473="Horror",Predictive_Model!$D$56,IF(N1473="Romance",Predictive_Model!$D$57,IF(N1473="Sci-Fi",Predictive_Model!$D$58,0)))))))))</f>
        <v>7.61744177543519E-3</v>
      </c>
      <c r="V1473" s="3" t="str">
        <f t="shared" si="226"/>
        <v>Low</v>
      </c>
      <c r="W1473" s="6">
        <f t="shared" si="227"/>
        <v>0.13703777754007906</v>
      </c>
      <c r="X1473" s="3" t="str">
        <f t="shared" si="228"/>
        <v>Monitor</v>
      </c>
      <c r="Y1473" s="3" t="str">
        <f t="shared" si="229"/>
        <v>OK</v>
      </c>
    </row>
    <row r="1474" spans="1:25" x14ac:dyDescent="0.25">
      <c r="A1474" s="3" t="str">
        <f>Raw_Data!A1474</f>
        <v>f0d16cce-516b-4b52-b541-146fa115d382</v>
      </c>
      <c r="B1474" s="3">
        <f>Raw_Data!B1474</f>
        <v>47</v>
      </c>
      <c r="C1474" s="3" t="str">
        <f>Raw_Data!C1474</f>
        <v>Other</v>
      </c>
      <c r="D1474" s="3" t="str">
        <f>Raw_Data!D1474</f>
        <v>Standard</v>
      </c>
      <c r="E1474" s="3">
        <f>Raw_Data!E1474</f>
        <v>6.85</v>
      </c>
      <c r="F1474" s="3">
        <f>Raw_Data!F1474</f>
        <v>2</v>
      </c>
      <c r="G1474" s="3" t="str">
        <f>Raw_Data!G1474</f>
        <v>North America</v>
      </c>
      <c r="H1474" s="3" t="str">
        <f>Raw_Data!H1474</f>
        <v>Mobile</v>
      </c>
      <c r="I1474" s="3">
        <f>Raw_Data!I1474</f>
        <v>13.99</v>
      </c>
      <c r="J1474" s="3">
        <f>Raw_Data!J1474</f>
        <v>0</v>
      </c>
      <c r="K1474" s="3" t="str">
        <f>Raw_Data!K1474</f>
        <v>Gift Card</v>
      </c>
      <c r="L1474" s="3">
        <f>Raw_Data!L1474</f>
        <v>3</v>
      </c>
      <c r="M1474" s="3">
        <f>Raw_Data!M1474</f>
        <v>2.2799999999999998</v>
      </c>
      <c r="N1474" s="3" t="str">
        <f>Raw_Data!N1474</f>
        <v>Romance</v>
      </c>
      <c r="O1474" s="3" t="str">
        <f t="shared" si="220"/>
        <v>45-54</v>
      </c>
      <c r="P1474" s="3" t="str">
        <f t="shared" si="221"/>
        <v>&lt;10h</v>
      </c>
      <c r="Q1474" s="3" t="str">
        <f t="shared" si="222"/>
        <v>0-7d</v>
      </c>
      <c r="R1474" s="3" t="str">
        <f t="shared" si="223"/>
        <v>Medium</v>
      </c>
      <c r="S1474" s="3" t="str">
        <f t="shared" si="224"/>
        <v>Mid</v>
      </c>
      <c r="T1474" s="3" t="str">
        <f t="shared" si="225"/>
        <v>Active</v>
      </c>
      <c r="U1474" s="4">
        <f>1/(1+EXP(-(Predictive_Model!$B$5+((B1474-Predictive_Model!$B$20)/Predictive_Model!$C$20)*Predictive_Model!$D$20+((E1474-Predictive_Model!$B$21)/Predictive_Model!$C$21)*Predictive_Model!$D$21+((F1474-Predictive_Model!$B$22)/Predictive_Model!$C$22)*Predictive_Model!$D$22+((I1474-Predictive_Model!$B$23)/Predictive_Model!$C$23)*Predictive_Model!$D$23+((L1474-Predictive_Model!$B$24)/Predictive_Model!$C$24)*Predictive_Model!$D$24+((M1474-Predictive_Model!$B$25)/Predictive_Model!$C$25)*Predictive_Model!$D$25+IF(C1474="Male",Predictive_Model!$D$31,IF(C1474="Other",Predictive_Model!$D$32,0))+IF(D1474="Premium",Predictive_Model!$D$34,IF(D1474="Standard",Predictive_Model!$D$35,0))+IF(G1474="Asia",Predictive_Model!$D$37,IF(G1474="Europe",Predictive_Model!$D$38,IF(G1474="North America",Predictive_Model!$D$39,IF(G1474="Oceania",Predictive_Model!$D$40,IF(G1474="South America",Predictive_Model!$D$41,0)))))+IF(H1474="Laptop",Predictive_Model!$D$43,IF(H1474="Mobile",Predictive_Model!$D$44,IF(H1474="TV",Predictive_Model!$D$45,IF(H1474="Tablet",Predictive_Model!$D$46,0))))+IF(K1474="Crypto",Predictive_Model!$D$48,IF(K1474="Debit Card",Predictive_Model!$D$49,IF(K1474="Gift Card",Predictive_Model!$D$50,IF(K1474="PayPal",Predictive_Model!$D$51,0))))+IF(N1474="Comedy",Predictive_Model!$D$53,IF(N1474="Documentary",Predictive_Model!$D$54,IF(N1474="Drama",Predictive_Model!$D$55,IF(N1474="Horror",Predictive_Model!$D$56,IF(N1474="Romance",Predictive_Model!$D$57,IF(N1474="Sci-Fi",Predictive_Model!$D$58,0)))))))))</f>
        <v>0.13365632264096358</v>
      </c>
      <c r="V1474" s="3" t="str">
        <f t="shared" si="226"/>
        <v>Low</v>
      </c>
      <c r="W1474" s="6">
        <f t="shared" si="227"/>
        <v>1.8698519537470806</v>
      </c>
      <c r="X1474" s="3" t="str">
        <f t="shared" si="228"/>
        <v>Monitor</v>
      </c>
      <c r="Y1474" s="3" t="str">
        <f t="shared" si="229"/>
        <v>OK</v>
      </c>
    </row>
    <row r="1475" spans="1:25" x14ac:dyDescent="0.25">
      <c r="A1475" s="3" t="str">
        <f>Raw_Data!A1475</f>
        <v>26028d11-a0cb-4305-89a4-f481f1dcc51e</v>
      </c>
      <c r="B1475" s="3">
        <f>Raw_Data!B1475</f>
        <v>70</v>
      </c>
      <c r="C1475" s="3" t="str">
        <f>Raw_Data!C1475</f>
        <v>Male</v>
      </c>
      <c r="D1475" s="3" t="str">
        <f>Raw_Data!D1475</f>
        <v>Standard</v>
      </c>
      <c r="E1475" s="3">
        <f>Raw_Data!E1475</f>
        <v>4.17</v>
      </c>
      <c r="F1475" s="3">
        <f>Raw_Data!F1475</f>
        <v>38</v>
      </c>
      <c r="G1475" s="3" t="str">
        <f>Raw_Data!G1475</f>
        <v>South America</v>
      </c>
      <c r="H1475" s="3" t="str">
        <f>Raw_Data!H1475</f>
        <v>Tablet</v>
      </c>
      <c r="I1475" s="3">
        <f>Raw_Data!I1475</f>
        <v>13.99</v>
      </c>
      <c r="J1475" s="3">
        <f>Raw_Data!J1475</f>
        <v>1</v>
      </c>
      <c r="K1475" s="3" t="str">
        <f>Raw_Data!K1475</f>
        <v>PayPal</v>
      </c>
      <c r="L1475" s="3">
        <f>Raw_Data!L1475</f>
        <v>1</v>
      </c>
      <c r="M1475" s="3">
        <f>Raw_Data!M1475</f>
        <v>0.11</v>
      </c>
      <c r="N1475" s="3" t="str">
        <f>Raw_Data!N1475</f>
        <v>Sci-Fi</v>
      </c>
      <c r="O1475" s="3" t="str">
        <f t="shared" si="220"/>
        <v>55-70</v>
      </c>
      <c r="P1475" s="3" t="str">
        <f t="shared" si="221"/>
        <v>&lt;10h</v>
      </c>
      <c r="Q1475" s="3" t="str">
        <f t="shared" si="222"/>
        <v>22-45d</v>
      </c>
      <c r="R1475" s="3" t="str">
        <f t="shared" si="223"/>
        <v>Medium</v>
      </c>
      <c r="S1475" s="3" t="str">
        <f t="shared" si="224"/>
        <v>Mid</v>
      </c>
      <c r="T1475" s="3" t="str">
        <f t="shared" si="225"/>
        <v>Churned</v>
      </c>
      <c r="U1475" s="4">
        <f>1/(1+EXP(-(Predictive_Model!$B$5+((B1475-Predictive_Model!$B$20)/Predictive_Model!$C$20)*Predictive_Model!$D$20+((E1475-Predictive_Model!$B$21)/Predictive_Model!$C$21)*Predictive_Model!$D$21+((F1475-Predictive_Model!$B$22)/Predictive_Model!$C$22)*Predictive_Model!$D$22+((I1475-Predictive_Model!$B$23)/Predictive_Model!$C$23)*Predictive_Model!$D$23+((L1475-Predictive_Model!$B$24)/Predictive_Model!$C$24)*Predictive_Model!$D$24+((M1475-Predictive_Model!$B$25)/Predictive_Model!$C$25)*Predictive_Model!$D$25+IF(C1475="Male",Predictive_Model!$D$31,IF(C1475="Other",Predictive_Model!$D$32,0))+IF(D1475="Premium",Predictive_Model!$D$34,IF(D1475="Standard",Predictive_Model!$D$35,0))+IF(G1475="Asia",Predictive_Model!$D$37,IF(G1475="Europe",Predictive_Model!$D$38,IF(G1475="North America",Predictive_Model!$D$39,IF(G1475="Oceania",Predictive_Model!$D$40,IF(G1475="South America",Predictive_Model!$D$41,0)))))+IF(H1475="Laptop",Predictive_Model!$D$43,IF(H1475="Mobile",Predictive_Model!$D$44,IF(H1475="TV",Predictive_Model!$D$45,IF(H1475="Tablet",Predictive_Model!$D$46,0))))+IF(K1475="Crypto",Predictive_Model!$D$48,IF(K1475="Debit Card",Predictive_Model!$D$49,IF(K1475="Gift Card",Predictive_Model!$D$50,IF(K1475="PayPal",Predictive_Model!$D$51,0))))+IF(N1475="Comedy",Predictive_Model!$D$53,IF(N1475="Documentary",Predictive_Model!$D$54,IF(N1475="Drama",Predictive_Model!$D$55,IF(N1475="Horror",Predictive_Model!$D$56,IF(N1475="Romance",Predictive_Model!$D$57,IF(N1475="Sci-Fi",Predictive_Model!$D$58,0)))))))))</f>
        <v>0.99975997105034708</v>
      </c>
      <c r="V1475" s="3" t="str">
        <f t="shared" si="226"/>
        <v>Critical</v>
      </c>
      <c r="W1475" s="6">
        <f t="shared" si="227"/>
        <v>13.99</v>
      </c>
      <c r="X1475" s="3" t="str">
        <f t="shared" si="228"/>
        <v>Priority 2</v>
      </c>
      <c r="Y1475" s="3" t="str">
        <f t="shared" si="229"/>
        <v>OK</v>
      </c>
    </row>
    <row r="1476" spans="1:25" x14ac:dyDescent="0.25">
      <c r="A1476" s="3" t="str">
        <f>Raw_Data!A1476</f>
        <v>866d76de-f261-47fd-a76b-04d26f4354cd</v>
      </c>
      <c r="B1476" s="3">
        <f>Raw_Data!B1476</f>
        <v>44</v>
      </c>
      <c r="C1476" s="3" t="str">
        <f>Raw_Data!C1476</f>
        <v>Male</v>
      </c>
      <c r="D1476" s="3" t="str">
        <f>Raw_Data!D1476</f>
        <v>Standard</v>
      </c>
      <c r="E1476" s="3">
        <f>Raw_Data!E1476</f>
        <v>29.87</v>
      </c>
      <c r="F1476" s="3">
        <f>Raw_Data!F1476</f>
        <v>6</v>
      </c>
      <c r="G1476" s="3" t="str">
        <f>Raw_Data!G1476</f>
        <v>Africa</v>
      </c>
      <c r="H1476" s="3" t="str">
        <f>Raw_Data!H1476</f>
        <v>Mobile</v>
      </c>
      <c r="I1476" s="3">
        <f>Raw_Data!I1476</f>
        <v>13.99</v>
      </c>
      <c r="J1476" s="3">
        <f>Raw_Data!J1476</f>
        <v>0</v>
      </c>
      <c r="K1476" s="3" t="str">
        <f>Raw_Data!K1476</f>
        <v>Gift Card</v>
      </c>
      <c r="L1476" s="3">
        <f>Raw_Data!L1476</f>
        <v>3</v>
      </c>
      <c r="M1476" s="3">
        <f>Raw_Data!M1476</f>
        <v>4.2699999999999996</v>
      </c>
      <c r="N1476" s="3" t="str">
        <f>Raw_Data!N1476</f>
        <v>Drama</v>
      </c>
      <c r="O1476" s="3" t="str">
        <f t="shared" si="220"/>
        <v>35-44</v>
      </c>
      <c r="P1476" s="3" t="str">
        <f t="shared" si="221"/>
        <v>25-49h</v>
      </c>
      <c r="Q1476" s="3" t="str">
        <f t="shared" si="222"/>
        <v>0-7d</v>
      </c>
      <c r="R1476" s="3" t="str">
        <f t="shared" si="223"/>
        <v>High</v>
      </c>
      <c r="S1476" s="3" t="str">
        <f t="shared" si="224"/>
        <v>Mid</v>
      </c>
      <c r="T1476" s="3" t="str">
        <f t="shared" si="225"/>
        <v>Active</v>
      </c>
      <c r="U1476" s="4">
        <f>1/(1+EXP(-(Predictive_Model!$B$5+((B1476-Predictive_Model!$B$20)/Predictive_Model!$C$20)*Predictive_Model!$D$20+((E1476-Predictive_Model!$B$21)/Predictive_Model!$C$21)*Predictive_Model!$D$21+((F1476-Predictive_Model!$B$22)/Predictive_Model!$C$22)*Predictive_Model!$D$22+((I1476-Predictive_Model!$B$23)/Predictive_Model!$C$23)*Predictive_Model!$D$23+((L1476-Predictive_Model!$B$24)/Predictive_Model!$C$24)*Predictive_Model!$D$24+((M1476-Predictive_Model!$B$25)/Predictive_Model!$C$25)*Predictive_Model!$D$25+IF(C1476="Male",Predictive_Model!$D$31,IF(C1476="Other",Predictive_Model!$D$32,0))+IF(D1476="Premium",Predictive_Model!$D$34,IF(D1476="Standard",Predictive_Model!$D$35,0))+IF(G1476="Asia",Predictive_Model!$D$37,IF(G1476="Europe",Predictive_Model!$D$38,IF(G1476="North America",Predictive_Model!$D$39,IF(G1476="Oceania",Predictive_Model!$D$40,IF(G1476="South America",Predictive_Model!$D$41,0)))))+IF(H1476="Laptop",Predictive_Model!$D$43,IF(H1476="Mobile",Predictive_Model!$D$44,IF(H1476="TV",Predictive_Model!$D$45,IF(H1476="Tablet",Predictive_Model!$D$46,0))))+IF(K1476="Crypto",Predictive_Model!$D$48,IF(K1476="Debit Card",Predictive_Model!$D$49,IF(K1476="Gift Card",Predictive_Model!$D$50,IF(K1476="PayPal",Predictive_Model!$D$51,0))))+IF(N1476="Comedy",Predictive_Model!$D$53,IF(N1476="Documentary",Predictive_Model!$D$54,IF(N1476="Drama",Predictive_Model!$D$55,IF(N1476="Horror",Predictive_Model!$D$56,IF(N1476="Romance",Predictive_Model!$D$57,IF(N1476="Sci-Fi",Predictive_Model!$D$58,0)))))))))</f>
        <v>5.6991046246494642E-6</v>
      </c>
      <c r="V1476" s="3" t="str">
        <f t="shared" si="226"/>
        <v>Low</v>
      </c>
      <c r="W1476" s="6">
        <f t="shared" si="227"/>
        <v>7.9730473698846001E-5</v>
      </c>
      <c r="X1476" s="3" t="str">
        <f t="shared" si="228"/>
        <v>Monitor</v>
      </c>
      <c r="Y1476" s="3" t="str">
        <f t="shared" si="229"/>
        <v>OK</v>
      </c>
    </row>
    <row r="1477" spans="1:25" x14ac:dyDescent="0.25">
      <c r="A1477" s="3" t="str">
        <f>Raw_Data!A1477</f>
        <v>d20f17d4-829d-452f-8b9c-28b86a17ba70</v>
      </c>
      <c r="B1477" s="3">
        <f>Raw_Data!B1477</f>
        <v>67</v>
      </c>
      <c r="C1477" s="3" t="str">
        <f>Raw_Data!C1477</f>
        <v>Female</v>
      </c>
      <c r="D1477" s="3" t="str">
        <f>Raw_Data!D1477</f>
        <v>Standard</v>
      </c>
      <c r="E1477" s="3">
        <f>Raw_Data!E1477</f>
        <v>1.63</v>
      </c>
      <c r="F1477" s="3">
        <f>Raw_Data!F1477</f>
        <v>58</v>
      </c>
      <c r="G1477" s="3" t="str">
        <f>Raw_Data!G1477</f>
        <v>North America</v>
      </c>
      <c r="H1477" s="3" t="str">
        <f>Raw_Data!H1477</f>
        <v>Mobile</v>
      </c>
      <c r="I1477" s="3">
        <f>Raw_Data!I1477</f>
        <v>13.99</v>
      </c>
      <c r="J1477" s="3">
        <f>Raw_Data!J1477</f>
        <v>1</v>
      </c>
      <c r="K1477" s="3" t="str">
        <f>Raw_Data!K1477</f>
        <v>Gift Card</v>
      </c>
      <c r="L1477" s="3">
        <f>Raw_Data!L1477</f>
        <v>3</v>
      </c>
      <c r="M1477" s="3">
        <f>Raw_Data!M1477</f>
        <v>0.03</v>
      </c>
      <c r="N1477" s="3" t="str">
        <f>Raw_Data!N1477</f>
        <v>Documentary</v>
      </c>
      <c r="O1477" s="3" t="str">
        <f t="shared" ref="O1477:O1540" si="230">IF(B1477&lt;25,"18-24",IF(B1477&lt;35,"25-34",IF(B1477&lt;45,"35-44",IF(B1477&lt;55,"45-54","55-70"))))</f>
        <v>55-70</v>
      </c>
      <c r="P1477" s="3" t="str">
        <f t="shared" ref="P1477:P1540" si="231">IF(E1477&lt;10,"&lt;10h",IF(E1477&lt;25,"10-24h",IF(E1477&lt;50,"25-49h","50h+")))</f>
        <v>&lt;10h</v>
      </c>
      <c r="Q1477" s="3" t="str">
        <f t="shared" ref="Q1477:Q1540" si="232">IF(F1477&lt;=7,"0-7d",IF(F1477&lt;=21,"8-21d",IF(F1477&lt;=45,"22-45d","46-60d")))</f>
        <v>46-60d</v>
      </c>
      <c r="R1477" s="3" t="str">
        <f t="shared" ref="R1477:R1540" si="233">IF(AND(E1477&gt;=25,F1477&lt;=21),"High",IF(OR(E1477&gt;=10,F1477&lt;=45),"Medium","Low"))</f>
        <v>Low</v>
      </c>
      <c r="S1477" s="3" t="str">
        <f t="shared" ref="S1477:S1540" si="234">IF(I1477&lt;10,"Low",IF(I1477&lt;16,"Mid","High"))</f>
        <v>Mid</v>
      </c>
      <c r="T1477" s="3" t="str">
        <f t="shared" ref="T1477:T1540" si="235">IF(J1477=1,"Churned","Active")</f>
        <v>Churned</v>
      </c>
      <c r="U1477" s="4">
        <f>1/(1+EXP(-(Predictive_Model!$B$5+((B1477-Predictive_Model!$B$20)/Predictive_Model!$C$20)*Predictive_Model!$D$20+((E1477-Predictive_Model!$B$21)/Predictive_Model!$C$21)*Predictive_Model!$D$21+((F1477-Predictive_Model!$B$22)/Predictive_Model!$C$22)*Predictive_Model!$D$22+((I1477-Predictive_Model!$B$23)/Predictive_Model!$C$23)*Predictive_Model!$D$23+((L1477-Predictive_Model!$B$24)/Predictive_Model!$C$24)*Predictive_Model!$D$24+((M1477-Predictive_Model!$B$25)/Predictive_Model!$C$25)*Predictive_Model!$D$25+IF(C1477="Male",Predictive_Model!$D$31,IF(C1477="Other",Predictive_Model!$D$32,0))+IF(D1477="Premium",Predictive_Model!$D$34,IF(D1477="Standard",Predictive_Model!$D$35,0))+IF(G1477="Asia",Predictive_Model!$D$37,IF(G1477="Europe",Predictive_Model!$D$38,IF(G1477="North America",Predictive_Model!$D$39,IF(G1477="Oceania",Predictive_Model!$D$40,IF(G1477="South America",Predictive_Model!$D$41,0)))))+IF(H1477="Laptop",Predictive_Model!$D$43,IF(H1477="Mobile",Predictive_Model!$D$44,IF(H1477="TV",Predictive_Model!$D$45,IF(H1477="Tablet",Predictive_Model!$D$46,0))))+IF(K1477="Crypto",Predictive_Model!$D$48,IF(K1477="Debit Card",Predictive_Model!$D$49,IF(K1477="Gift Card",Predictive_Model!$D$50,IF(K1477="PayPal",Predictive_Model!$D$51,0))))+IF(N1477="Comedy",Predictive_Model!$D$53,IF(N1477="Documentary",Predictive_Model!$D$54,IF(N1477="Drama",Predictive_Model!$D$55,IF(N1477="Horror",Predictive_Model!$D$56,IF(N1477="Romance",Predictive_Model!$D$57,IF(N1477="Sci-Fi",Predictive_Model!$D$58,0)))))))))</f>
        <v>0.99998607587675326</v>
      </c>
      <c r="V1477" s="3" t="str">
        <f t="shared" ref="V1477:V1540" si="236">IF(U1477&gt;=0.75,"Critical",IF(U1477&gt;=0.5,"High",IF(U1477&gt;=0.25,"Medium","Low")))</f>
        <v>Critical</v>
      </c>
      <c r="W1477" s="6">
        <f t="shared" ref="W1477:W1540" si="237">IF(J1477=1,I1477,I1477*U1477)</f>
        <v>13.99</v>
      </c>
      <c r="X1477" s="3" t="str">
        <f t="shared" ref="X1477:X1540" si="238">IF(AND(V1477="Critical",I1477&gt;=15),"Priority 1",IF(OR(V1477="Critical",AND(V1477="High",F1477&gt;21)),"Priority 2","Monitor"))</f>
        <v>Priority 2</v>
      </c>
      <c r="Y1477" s="3" t="str">
        <f t="shared" ref="Y1477:Y1540" si="239">IF(COUNTA(A1477:N1477)=14,"OK","CHECK")</f>
        <v>OK</v>
      </c>
    </row>
    <row r="1478" spans="1:25" x14ac:dyDescent="0.25">
      <c r="A1478" s="3" t="str">
        <f>Raw_Data!A1478</f>
        <v>d28c2ac2-60ec-4630-b868-74ac7e722cf0</v>
      </c>
      <c r="B1478" s="3">
        <f>Raw_Data!B1478</f>
        <v>66</v>
      </c>
      <c r="C1478" s="3" t="str">
        <f>Raw_Data!C1478</f>
        <v>Other</v>
      </c>
      <c r="D1478" s="3" t="str">
        <f>Raw_Data!D1478</f>
        <v>Standard</v>
      </c>
      <c r="E1478" s="3">
        <f>Raw_Data!E1478</f>
        <v>20.65</v>
      </c>
      <c r="F1478" s="3">
        <f>Raw_Data!F1478</f>
        <v>58</v>
      </c>
      <c r="G1478" s="3" t="str">
        <f>Raw_Data!G1478</f>
        <v>North America</v>
      </c>
      <c r="H1478" s="3" t="str">
        <f>Raw_Data!H1478</f>
        <v>Desktop</v>
      </c>
      <c r="I1478" s="3">
        <f>Raw_Data!I1478</f>
        <v>13.99</v>
      </c>
      <c r="J1478" s="3">
        <f>Raw_Data!J1478</f>
        <v>0</v>
      </c>
      <c r="K1478" s="3" t="str">
        <f>Raw_Data!K1478</f>
        <v>PayPal</v>
      </c>
      <c r="L1478" s="3">
        <f>Raw_Data!L1478</f>
        <v>4</v>
      </c>
      <c r="M1478" s="3">
        <f>Raw_Data!M1478</f>
        <v>0.35</v>
      </c>
      <c r="N1478" s="3" t="str">
        <f>Raw_Data!N1478</f>
        <v>Documentary</v>
      </c>
      <c r="O1478" s="3" t="str">
        <f t="shared" si="230"/>
        <v>55-70</v>
      </c>
      <c r="P1478" s="3" t="str">
        <f t="shared" si="231"/>
        <v>10-24h</v>
      </c>
      <c r="Q1478" s="3" t="str">
        <f t="shared" si="232"/>
        <v>46-60d</v>
      </c>
      <c r="R1478" s="3" t="str">
        <f t="shared" si="233"/>
        <v>Medium</v>
      </c>
      <c r="S1478" s="3" t="str">
        <f t="shared" si="234"/>
        <v>Mid</v>
      </c>
      <c r="T1478" s="3" t="str">
        <f t="shared" si="235"/>
        <v>Active</v>
      </c>
      <c r="U1478" s="4">
        <f>1/(1+EXP(-(Predictive_Model!$B$5+((B1478-Predictive_Model!$B$20)/Predictive_Model!$C$20)*Predictive_Model!$D$20+((E1478-Predictive_Model!$B$21)/Predictive_Model!$C$21)*Predictive_Model!$D$21+((F1478-Predictive_Model!$B$22)/Predictive_Model!$C$22)*Predictive_Model!$D$22+((I1478-Predictive_Model!$B$23)/Predictive_Model!$C$23)*Predictive_Model!$D$23+((L1478-Predictive_Model!$B$24)/Predictive_Model!$C$24)*Predictive_Model!$D$24+((M1478-Predictive_Model!$B$25)/Predictive_Model!$C$25)*Predictive_Model!$D$25+IF(C1478="Male",Predictive_Model!$D$31,IF(C1478="Other",Predictive_Model!$D$32,0))+IF(D1478="Premium",Predictive_Model!$D$34,IF(D1478="Standard",Predictive_Model!$D$35,0))+IF(G1478="Asia",Predictive_Model!$D$37,IF(G1478="Europe",Predictive_Model!$D$38,IF(G1478="North America",Predictive_Model!$D$39,IF(G1478="Oceania",Predictive_Model!$D$40,IF(G1478="South America",Predictive_Model!$D$41,0)))))+IF(H1478="Laptop",Predictive_Model!$D$43,IF(H1478="Mobile",Predictive_Model!$D$44,IF(H1478="TV",Predictive_Model!$D$45,IF(H1478="Tablet",Predictive_Model!$D$46,0))))+IF(K1478="Crypto",Predictive_Model!$D$48,IF(K1478="Debit Card",Predictive_Model!$D$49,IF(K1478="Gift Card",Predictive_Model!$D$50,IF(K1478="PayPal",Predictive_Model!$D$51,0))))+IF(N1478="Comedy",Predictive_Model!$D$53,IF(N1478="Documentary",Predictive_Model!$D$54,IF(N1478="Drama",Predictive_Model!$D$55,IF(N1478="Horror",Predictive_Model!$D$56,IF(N1478="Romance",Predictive_Model!$D$57,IF(N1478="Sci-Fi",Predictive_Model!$D$58,0)))))))))</f>
        <v>0.83029004963009179</v>
      </c>
      <c r="V1478" s="3" t="str">
        <f t="shared" si="236"/>
        <v>Critical</v>
      </c>
      <c r="W1478" s="6">
        <f t="shared" si="237"/>
        <v>11.615757794324985</v>
      </c>
      <c r="X1478" s="3" t="str">
        <f t="shared" si="238"/>
        <v>Priority 2</v>
      </c>
      <c r="Y1478" s="3" t="str">
        <f t="shared" si="239"/>
        <v>OK</v>
      </c>
    </row>
    <row r="1479" spans="1:25" x14ac:dyDescent="0.25">
      <c r="A1479" s="3" t="str">
        <f>Raw_Data!A1479</f>
        <v>51159c3c-65bd-4e2f-be01-7b65fec7cc64</v>
      </c>
      <c r="B1479" s="3">
        <f>Raw_Data!B1479</f>
        <v>57</v>
      </c>
      <c r="C1479" s="3" t="str">
        <f>Raw_Data!C1479</f>
        <v>Male</v>
      </c>
      <c r="D1479" s="3" t="str">
        <f>Raw_Data!D1479</f>
        <v>Premium</v>
      </c>
      <c r="E1479" s="3">
        <f>Raw_Data!E1479</f>
        <v>11.09</v>
      </c>
      <c r="F1479" s="3">
        <f>Raw_Data!F1479</f>
        <v>9</v>
      </c>
      <c r="G1479" s="3" t="str">
        <f>Raw_Data!G1479</f>
        <v>Oceania</v>
      </c>
      <c r="H1479" s="3" t="str">
        <f>Raw_Data!H1479</f>
        <v>Mobile</v>
      </c>
      <c r="I1479" s="3">
        <f>Raw_Data!I1479</f>
        <v>17.989999999999998</v>
      </c>
      <c r="J1479" s="3">
        <f>Raw_Data!J1479</f>
        <v>0</v>
      </c>
      <c r="K1479" s="3" t="str">
        <f>Raw_Data!K1479</f>
        <v>Gift Card</v>
      </c>
      <c r="L1479" s="3">
        <f>Raw_Data!L1479</f>
        <v>3</v>
      </c>
      <c r="M1479" s="3">
        <f>Raw_Data!M1479</f>
        <v>1.1100000000000001</v>
      </c>
      <c r="N1479" s="3" t="str">
        <f>Raw_Data!N1479</f>
        <v>Romance</v>
      </c>
      <c r="O1479" s="3" t="str">
        <f t="shared" si="230"/>
        <v>55-70</v>
      </c>
      <c r="P1479" s="3" t="str">
        <f t="shared" si="231"/>
        <v>10-24h</v>
      </c>
      <c r="Q1479" s="3" t="str">
        <f t="shared" si="232"/>
        <v>8-21d</v>
      </c>
      <c r="R1479" s="3" t="str">
        <f t="shared" si="233"/>
        <v>Medium</v>
      </c>
      <c r="S1479" s="3" t="str">
        <f t="shared" si="234"/>
        <v>High</v>
      </c>
      <c r="T1479" s="3" t="str">
        <f t="shared" si="235"/>
        <v>Active</v>
      </c>
      <c r="U1479" s="4">
        <f>1/(1+EXP(-(Predictive_Model!$B$5+((B1479-Predictive_Model!$B$20)/Predictive_Model!$C$20)*Predictive_Model!$D$20+((E1479-Predictive_Model!$B$21)/Predictive_Model!$C$21)*Predictive_Model!$D$21+((F1479-Predictive_Model!$B$22)/Predictive_Model!$C$22)*Predictive_Model!$D$22+((I1479-Predictive_Model!$B$23)/Predictive_Model!$C$23)*Predictive_Model!$D$23+((L1479-Predictive_Model!$B$24)/Predictive_Model!$C$24)*Predictive_Model!$D$24+((M1479-Predictive_Model!$B$25)/Predictive_Model!$C$25)*Predictive_Model!$D$25+IF(C1479="Male",Predictive_Model!$D$31,IF(C1479="Other",Predictive_Model!$D$32,0))+IF(D1479="Premium",Predictive_Model!$D$34,IF(D1479="Standard",Predictive_Model!$D$35,0))+IF(G1479="Asia",Predictive_Model!$D$37,IF(G1479="Europe",Predictive_Model!$D$38,IF(G1479="North America",Predictive_Model!$D$39,IF(G1479="Oceania",Predictive_Model!$D$40,IF(G1479="South America",Predictive_Model!$D$41,0)))))+IF(H1479="Laptop",Predictive_Model!$D$43,IF(H1479="Mobile",Predictive_Model!$D$44,IF(H1479="TV",Predictive_Model!$D$45,IF(H1479="Tablet",Predictive_Model!$D$46,0))))+IF(K1479="Crypto",Predictive_Model!$D$48,IF(K1479="Debit Card",Predictive_Model!$D$49,IF(K1479="Gift Card",Predictive_Model!$D$50,IF(K1479="PayPal",Predictive_Model!$D$51,0))))+IF(N1479="Comedy",Predictive_Model!$D$53,IF(N1479="Documentary",Predictive_Model!$D$54,IF(N1479="Drama",Predictive_Model!$D$55,IF(N1479="Horror",Predictive_Model!$D$56,IF(N1479="Romance",Predictive_Model!$D$57,IF(N1479="Sci-Fi",Predictive_Model!$D$58,0)))))))))</f>
        <v>0.11764896504305639</v>
      </c>
      <c r="V1479" s="3" t="str">
        <f t="shared" si="236"/>
        <v>Low</v>
      </c>
      <c r="W1479" s="6">
        <f t="shared" si="237"/>
        <v>2.1165048811245843</v>
      </c>
      <c r="X1479" s="3" t="str">
        <f t="shared" si="238"/>
        <v>Monitor</v>
      </c>
      <c r="Y1479" s="3" t="str">
        <f t="shared" si="239"/>
        <v>OK</v>
      </c>
    </row>
    <row r="1480" spans="1:25" x14ac:dyDescent="0.25">
      <c r="A1480" s="3" t="str">
        <f>Raw_Data!A1480</f>
        <v>5ae85ada-ce4a-4e43-9055-cba17bc8e5e9</v>
      </c>
      <c r="B1480" s="3">
        <f>Raw_Data!B1480</f>
        <v>53</v>
      </c>
      <c r="C1480" s="3" t="str">
        <f>Raw_Data!C1480</f>
        <v>Female</v>
      </c>
      <c r="D1480" s="3" t="str">
        <f>Raw_Data!D1480</f>
        <v>Premium</v>
      </c>
      <c r="E1480" s="3">
        <f>Raw_Data!E1480</f>
        <v>5.65</v>
      </c>
      <c r="F1480" s="3">
        <f>Raw_Data!F1480</f>
        <v>24</v>
      </c>
      <c r="G1480" s="3" t="str">
        <f>Raw_Data!G1480</f>
        <v>Asia</v>
      </c>
      <c r="H1480" s="3" t="str">
        <f>Raw_Data!H1480</f>
        <v>Tablet</v>
      </c>
      <c r="I1480" s="3">
        <f>Raw_Data!I1480</f>
        <v>17.989999999999998</v>
      </c>
      <c r="J1480" s="3">
        <f>Raw_Data!J1480</f>
        <v>0</v>
      </c>
      <c r="K1480" s="3" t="str">
        <f>Raw_Data!K1480</f>
        <v>Credit Card</v>
      </c>
      <c r="L1480" s="3">
        <f>Raw_Data!L1480</f>
        <v>2</v>
      </c>
      <c r="M1480" s="3">
        <f>Raw_Data!M1480</f>
        <v>0.23</v>
      </c>
      <c r="N1480" s="3" t="str">
        <f>Raw_Data!N1480</f>
        <v>Sci-Fi</v>
      </c>
      <c r="O1480" s="3" t="str">
        <f t="shared" si="230"/>
        <v>45-54</v>
      </c>
      <c r="P1480" s="3" t="str">
        <f t="shared" si="231"/>
        <v>&lt;10h</v>
      </c>
      <c r="Q1480" s="3" t="str">
        <f t="shared" si="232"/>
        <v>22-45d</v>
      </c>
      <c r="R1480" s="3" t="str">
        <f t="shared" si="233"/>
        <v>Medium</v>
      </c>
      <c r="S1480" s="3" t="str">
        <f t="shared" si="234"/>
        <v>High</v>
      </c>
      <c r="T1480" s="3" t="str">
        <f t="shared" si="235"/>
        <v>Active</v>
      </c>
      <c r="U1480" s="4">
        <f>1/(1+EXP(-(Predictive_Model!$B$5+((B1480-Predictive_Model!$B$20)/Predictive_Model!$C$20)*Predictive_Model!$D$20+((E1480-Predictive_Model!$B$21)/Predictive_Model!$C$21)*Predictive_Model!$D$21+((F1480-Predictive_Model!$B$22)/Predictive_Model!$C$22)*Predictive_Model!$D$22+((I1480-Predictive_Model!$B$23)/Predictive_Model!$C$23)*Predictive_Model!$D$23+((L1480-Predictive_Model!$B$24)/Predictive_Model!$C$24)*Predictive_Model!$D$24+((M1480-Predictive_Model!$B$25)/Predictive_Model!$C$25)*Predictive_Model!$D$25+IF(C1480="Male",Predictive_Model!$D$31,IF(C1480="Other",Predictive_Model!$D$32,0))+IF(D1480="Premium",Predictive_Model!$D$34,IF(D1480="Standard",Predictive_Model!$D$35,0))+IF(G1480="Asia",Predictive_Model!$D$37,IF(G1480="Europe",Predictive_Model!$D$38,IF(G1480="North America",Predictive_Model!$D$39,IF(G1480="Oceania",Predictive_Model!$D$40,IF(G1480="South America",Predictive_Model!$D$41,0)))))+IF(H1480="Laptop",Predictive_Model!$D$43,IF(H1480="Mobile",Predictive_Model!$D$44,IF(H1480="TV",Predictive_Model!$D$45,IF(H1480="Tablet",Predictive_Model!$D$46,0))))+IF(K1480="Crypto",Predictive_Model!$D$48,IF(K1480="Debit Card",Predictive_Model!$D$49,IF(K1480="Gift Card",Predictive_Model!$D$50,IF(K1480="PayPal",Predictive_Model!$D$51,0))))+IF(N1480="Comedy",Predictive_Model!$D$53,IF(N1480="Documentary",Predictive_Model!$D$54,IF(N1480="Drama",Predictive_Model!$D$55,IF(N1480="Horror",Predictive_Model!$D$56,IF(N1480="Romance",Predictive_Model!$D$57,IF(N1480="Sci-Fi",Predictive_Model!$D$58,0)))))))))</f>
        <v>0.96358842880053497</v>
      </c>
      <c r="V1480" s="3" t="str">
        <f t="shared" si="236"/>
        <v>Critical</v>
      </c>
      <c r="W1480" s="6">
        <f t="shared" si="237"/>
        <v>17.334955834121622</v>
      </c>
      <c r="X1480" s="3" t="str">
        <f t="shared" si="238"/>
        <v>Priority 1</v>
      </c>
      <c r="Y1480" s="3" t="str">
        <f t="shared" si="239"/>
        <v>OK</v>
      </c>
    </row>
    <row r="1481" spans="1:25" x14ac:dyDescent="0.25">
      <c r="A1481" s="3" t="str">
        <f>Raw_Data!A1481</f>
        <v>ac609128-c66e-4721-84fe-5bc8669abe15</v>
      </c>
      <c r="B1481" s="3">
        <f>Raw_Data!B1481</f>
        <v>67</v>
      </c>
      <c r="C1481" s="3" t="str">
        <f>Raw_Data!C1481</f>
        <v>Male</v>
      </c>
      <c r="D1481" s="3" t="str">
        <f>Raw_Data!D1481</f>
        <v>Basic</v>
      </c>
      <c r="E1481" s="3">
        <f>Raw_Data!E1481</f>
        <v>17.440000000000001</v>
      </c>
      <c r="F1481" s="3">
        <f>Raw_Data!F1481</f>
        <v>3</v>
      </c>
      <c r="G1481" s="3" t="str">
        <f>Raw_Data!G1481</f>
        <v>South America</v>
      </c>
      <c r="H1481" s="3" t="str">
        <f>Raw_Data!H1481</f>
        <v>Laptop</v>
      </c>
      <c r="I1481" s="3">
        <f>Raw_Data!I1481</f>
        <v>8.99</v>
      </c>
      <c r="J1481" s="3">
        <f>Raw_Data!J1481</f>
        <v>0</v>
      </c>
      <c r="K1481" s="3" t="str">
        <f>Raw_Data!K1481</f>
        <v>Credit Card</v>
      </c>
      <c r="L1481" s="3">
        <f>Raw_Data!L1481</f>
        <v>3</v>
      </c>
      <c r="M1481" s="3">
        <f>Raw_Data!M1481</f>
        <v>4.3600000000000003</v>
      </c>
      <c r="N1481" s="3" t="str">
        <f>Raw_Data!N1481</f>
        <v>Romance</v>
      </c>
      <c r="O1481" s="3" t="str">
        <f t="shared" si="230"/>
        <v>55-70</v>
      </c>
      <c r="P1481" s="3" t="str">
        <f t="shared" si="231"/>
        <v>10-24h</v>
      </c>
      <c r="Q1481" s="3" t="str">
        <f t="shared" si="232"/>
        <v>0-7d</v>
      </c>
      <c r="R1481" s="3" t="str">
        <f t="shared" si="233"/>
        <v>Medium</v>
      </c>
      <c r="S1481" s="3" t="str">
        <f t="shared" si="234"/>
        <v>Low</v>
      </c>
      <c r="T1481" s="3" t="str">
        <f t="shared" si="235"/>
        <v>Active</v>
      </c>
      <c r="U1481" s="4">
        <f>1/(1+EXP(-(Predictive_Model!$B$5+((B1481-Predictive_Model!$B$20)/Predictive_Model!$C$20)*Predictive_Model!$D$20+((E1481-Predictive_Model!$B$21)/Predictive_Model!$C$21)*Predictive_Model!$D$21+((F1481-Predictive_Model!$B$22)/Predictive_Model!$C$22)*Predictive_Model!$D$22+((I1481-Predictive_Model!$B$23)/Predictive_Model!$C$23)*Predictive_Model!$D$23+((L1481-Predictive_Model!$B$24)/Predictive_Model!$C$24)*Predictive_Model!$D$24+((M1481-Predictive_Model!$B$25)/Predictive_Model!$C$25)*Predictive_Model!$D$25+IF(C1481="Male",Predictive_Model!$D$31,IF(C1481="Other",Predictive_Model!$D$32,0))+IF(D1481="Premium",Predictive_Model!$D$34,IF(D1481="Standard",Predictive_Model!$D$35,0))+IF(G1481="Asia",Predictive_Model!$D$37,IF(G1481="Europe",Predictive_Model!$D$38,IF(G1481="North America",Predictive_Model!$D$39,IF(G1481="Oceania",Predictive_Model!$D$40,IF(G1481="South America",Predictive_Model!$D$41,0)))))+IF(H1481="Laptop",Predictive_Model!$D$43,IF(H1481="Mobile",Predictive_Model!$D$44,IF(H1481="TV",Predictive_Model!$D$45,IF(H1481="Tablet",Predictive_Model!$D$46,0))))+IF(K1481="Crypto",Predictive_Model!$D$48,IF(K1481="Debit Card",Predictive_Model!$D$49,IF(K1481="Gift Card",Predictive_Model!$D$50,IF(K1481="PayPal",Predictive_Model!$D$51,0))))+IF(N1481="Comedy",Predictive_Model!$D$53,IF(N1481="Documentary",Predictive_Model!$D$54,IF(N1481="Drama",Predictive_Model!$D$55,IF(N1481="Horror",Predictive_Model!$D$56,IF(N1481="Romance",Predictive_Model!$D$57,IF(N1481="Sci-Fi",Predictive_Model!$D$58,0)))))))))</f>
        <v>7.718955339096094E-5</v>
      </c>
      <c r="V1481" s="3" t="str">
        <f t="shared" si="236"/>
        <v>Low</v>
      </c>
      <c r="W1481" s="6">
        <f t="shared" si="237"/>
        <v>6.9393408498473886E-4</v>
      </c>
      <c r="X1481" s="3" t="str">
        <f t="shared" si="238"/>
        <v>Monitor</v>
      </c>
      <c r="Y1481" s="3" t="str">
        <f t="shared" si="239"/>
        <v>OK</v>
      </c>
    </row>
    <row r="1482" spans="1:25" x14ac:dyDescent="0.25">
      <c r="A1482" s="3" t="str">
        <f>Raw_Data!A1482</f>
        <v>8a796eb5-411e-4659-8712-f55009816c45</v>
      </c>
      <c r="B1482" s="3">
        <f>Raw_Data!B1482</f>
        <v>35</v>
      </c>
      <c r="C1482" s="3" t="str">
        <f>Raw_Data!C1482</f>
        <v>Male</v>
      </c>
      <c r="D1482" s="3" t="str">
        <f>Raw_Data!D1482</f>
        <v>Standard</v>
      </c>
      <c r="E1482" s="3">
        <f>Raw_Data!E1482</f>
        <v>3.65</v>
      </c>
      <c r="F1482" s="3">
        <f>Raw_Data!F1482</f>
        <v>42</v>
      </c>
      <c r="G1482" s="3" t="str">
        <f>Raw_Data!G1482</f>
        <v>North America</v>
      </c>
      <c r="H1482" s="3" t="str">
        <f>Raw_Data!H1482</f>
        <v>Tablet</v>
      </c>
      <c r="I1482" s="3">
        <f>Raw_Data!I1482</f>
        <v>13.99</v>
      </c>
      <c r="J1482" s="3">
        <f>Raw_Data!J1482</f>
        <v>1</v>
      </c>
      <c r="K1482" s="3" t="str">
        <f>Raw_Data!K1482</f>
        <v>Debit Card</v>
      </c>
      <c r="L1482" s="3">
        <f>Raw_Data!L1482</f>
        <v>1</v>
      </c>
      <c r="M1482" s="3">
        <f>Raw_Data!M1482</f>
        <v>0.08</v>
      </c>
      <c r="N1482" s="3" t="str">
        <f>Raw_Data!N1482</f>
        <v>Drama</v>
      </c>
      <c r="O1482" s="3" t="str">
        <f t="shared" si="230"/>
        <v>35-44</v>
      </c>
      <c r="P1482" s="3" t="str">
        <f t="shared" si="231"/>
        <v>&lt;10h</v>
      </c>
      <c r="Q1482" s="3" t="str">
        <f t="shared" si="232"/>
        <v>22-45d</v>
      </c>
      <c r="R1482" s="3" t="str">
        <f t="shared" si="233"/>
        <v>Medium</v>
      </c>
      <c r="S1482" s="3" t="str">
        <f t="shared" si="234"/>
        <v>Mid</v>
      </c>
      <c r="T1482" s="3" t="str">
        <f t="shared" si="235"/>
        <v>Churned</v>
      </c>
      <c r="U1482" s="4">
        <f>1/(1+EXP(-(Predictive_Model!$B$5+((B1482-Predictive_Model!$B$20)/Predictive_Model!$C$20)*Predictive_Model!$D$20+((E1482-Predictive_Model!$B$21)/Predictive_Model!$C$21)*Predictive_Model!$D$21+((F1482-Predictive_Model!$B$22)/Predictive_Model!$C$22)*Predictive_Model!$D$22+((I1482-Predictive_Model!$B$23)/Predictive_Model!$C$23)*Predictive_Model!$D$23+((L1482-Predictive_Model!$B$24)/Predictive_Model!$C$24)*Predictive_Model!$D$24+((M1482-Predictive_Model!$B$25)/Predictive_Model!$C$25)*Predictive_Model!$D$25+IF(C1482="Male",Predictive_Model!$D$31,IF(C1482="Other",Predictive_Model!$D$32,0))+IF(D1482="Premium",Predictive_Model!$D$34,IF(D1482="Standard",Predictive_Model!$D$35,0))+IF(G1482="Asia",Predictive_Model!$D$37,IF(G1482="Europe",Predictive_Model!$D$38,IF(G1482="North America",Predictive_Model!$D$39,IF(G1482="Oceania",Predictive_Model!$D$40,IF(G1482="South America",Predictive_Model!$D$41,0)))))+IF(H1482="Laptop",Predictive_Model!$D$43,IF(H1482="Mobile",Predictive_Model!$D$44,IF(H1482="TV",Predictive_Model!$D$45,IF(H1482="Tablet",Predictive_Model!$D$46,0))))+IF(K1482="Crypto",Predictive_Model!$D$48,IF(K1482="Debit Card",Predictive_Model!$D$49,IF(K1482="Gift Card",Predictive_Model!$D$50,IF(K1482="PayPal",Predictive_Model!$D$51,0))))+IF(N1482="Comedy",Predictive_Model!$D$53,IF(N1482="Documentary",Predictive_Model!$D$54,IF(N1482="Drama",Predictive_Model!$D$55,IF(N1482="Horror",Predictive_Model!$D$56,IF(N1482="Romance",Predictive_Model!$D$57,IF(N1482="Sci-Fi",Predictive_Model!$D$58,0)))))))))</f>
        <v>0.99987038614908452</v>
      </c>
      <c r="V1482" s="3" t="str">
        <f t="shared" si="236"/>
        <v>Critical</v>
      </c>
      <c r="W1482" s="6">
        <f t="shared" si="237"/>
        <v>13.99</v>
      </c>
      <c r="X1482" s="3" t="str">
        <f t="shared" si="238"/>
        <v>Priority 2</v>
      </c>
      <c r="Y1482" s="3" t="str">
        <f t="shared" si="239"/>
        <v>OK</v>
      </c>
    </row>
    <row r="1483" spans="1:25" x14ac:dyDescent="0.25">
      <c r="A1483" s="3" t="str">
        <f>Raw_Data!A1483</f>
        <v>c9178b03-a423-4479-8770-a7799b9f3714</v>
      </c>
      <c r="B1483" s="3">
        <f>Raw_Data!B1483</f>
        <v>63</v>
      </c>
      <c r="C1483" s="3" t="str">
        <f>Raw_Data!C1483</f>
        <v>Female</v>
      </c>
      <c r="D1483" s="3" t="str">
        <f>Raw_Data!D1483</f>
        <v>Standard</v>
      </c>
      <c r="E1483" s="3">
        <f>Raw_Data!E1483</f>
        <v>1.66</v>
      </c>
      <c r="F1483" s="3">
        <f>Raw_Data!F1483</f>
        <v>0</v>
      </c>
      <c r="G1483" s="3" t="str">
        <f>Raw_Data!G1483</f>
        <v>Europe</v>
      </c>
      <c r="H1483" s="3" t="str">
        <f>Raw_Data!H1483</f>
        <v>Desktop</v>
      </c>
      <c r="I1483" s="3">
        <f>Raw_Data!I1483</f>
        <v>13.99</v>
      </c>
      <c r="J1483" s="3">
        <f>Raw_Data!J1483</f>
        <v>0</v>
      </c>
      <c r="K1483" s="3" t="str">
        <f>Raw_Data!K1483</f>
        <v>Crypto</v>
      </c>
      <c r="L1483" s="3">
        <f>Raw_Data!L1483</f>
        <v>1</v>
      </c>
      <c r="M1483" s="3">
        <f>Raw_Data!M1483</f>
        <v>1.66</v>
      </c>
      <c r="N1483" s="3" t="str">
        <f>Raw_Data!N1483</f>
        <v>Comedy</v>
      </c>
      <c r="O1483" s="3" t="str">
        <f t="shared" si="230"/>
        <v>55-70</v>
      </c>
      <c r="P1483" s="3" t="str">
        <f t="shared" si="231"/>
        <v>&lt;10h</v>
      </c>
      <c r="Q1483" s="3" t="str">
        <f t="shared" si="232"/>
        <v>0-7d</v>
      </c>
      <c r="R1483" s="3" t="str">
        <f t="shared" si="233"/>
        <v>Medium</v>
      </c>
      <c r="S1483" s="3" t="str">
        <f t="shared" si="234"/>
        <v>Mid</v>
      </c>
      <c r="T1483" s="3" t="str">
        <f t="shared" si="235"/>
        <v>Active</v>
      </c>
      <c r="U1483" s="4">
        <f>1/(1+EXP(-(Predictive_Model!$B$5+((B1483-Predictive_Model!$B$20)/Predictive_Model!$C$20)*Predictive_Model!$D$20+((E1483-Predictive_Model!$B$21)/Predictive_Model!$C$21)*Predictive_Model!$D$21+((F1483-Predictive_Model!$B$22)/Predictive_Model!$C$22)*Predictive_Model!$D$22+((I1483-Predictive_Model!$B$23)/Predictive_Model!$C$23)*Predictive_Model!$D$23+((L1483-Predictive_Model!$B$24)/Predictive_Model!$C$24)*Predictive_Model!$D$24+((M1483-Predictive_Model!$B$25)/Predictive_Model!$C$25)*Predictive_Model!$D$25+IF(C1483="Male",Predictive_Model!$D$31,IF(C1483="Other",Predictive_Model!$D$32,0))+IF(D1483="Premium",Predictive_Model!$D$34,IF(D1483="Standard",Predictive_Model!$D$35,0))+IF(G1483="Asia",Predictive_Model!$D$37,IF(G1483="Europe",Predictive_Model!$D$38,IF(G1483="North America",Predictive_Model!$D$39,IF(G1483="Oceania",Predictive_Model!$D$40,IF(G1483="South America",Predictive_Model!$D$41,0)))))+IF(H1483="Laptop",Predictive_Model!$D$43,IF(H1483="Mobile",Predictive_Model!$D$44,IF(H1483="TV",Predictive_Model!$D$45,IF(H1483="Tablet",Predictive_Model!$D$46,0))))+IF(K1483="Crypto",Predictive_Model!$D$48,IF(K1483="Debit Card",Predictive_Model!$D$49,IF(K1483="Gift Card",Predictive_Model!$D$50,IF(K1483="PayPal",Predictive_Model!$D$51,0))))+IF(N1483="Comedy",Predictive_Model!$D$53,IF(N1483="Documentary",Predictive_Model!$D$54,IF(N1483="Drama",Predictive_Model!$D$55,IF(N1483="Horror",Predictive_Model!$D$56,IF(N1483="Romance",Predictive_Model!$D$57,IF(N1483="Sci-Fi",Predictive_Model!$D$58,0)))))))))</f>
        <v>0.53077970341543246</v>
      </c>
      <c r="V1483" s="3" t="str">
        <f t="shared" si="236"/>
        <v>High</v>
      </c>
      <c r="W1483" s="6">
        <f t="shared" si="237"/>
        <v>7.4256080507819</v>
      </c>
      <c r="X1483" s="3" t="str">
        <f t="shared" si="238"/>
        <v>Monitor</v>
      </c>
      <c r="Y1483" s="3" t="str">
        <f t="shared" si="239"/>
        <v>OK</v>
      </c>
    </row>
    <row r="1484" spans="1:25" x14ac:dyDescent="0.25">
      <c r="A1484" s="3" t="str">
        <f>Raw_Data!A1484</f>
        <v>0e194852-0ef1-49eb-ace7-3995062e3482</v>
      </c>
      <c r="B1484" s="3">
        <f>Raw_Data!B1484</f>
        <v>53</v>
      </c>
      <c r="C1484" s="3" t="str">
        <f>Raw_Data!C1484</f>
        <v>Female</v>
      </c>
      <c r="D1484" s="3" t="str">
        <f>Raw_Data!D1484</f>
        <v>Basic</v>
      </c>
      <c r="E1484" s="3">
        <f>Raw_Data!E1484</f>
        <v>2.6</v>
      </c>
      <c r="F1484" s="3">
        <f>Raw_Data!F1484</f>
        <v>46</v>
      </c>
      <c r="G1484" s="3" t="str">
        <f>Raw_Data!G1484</f>
        <v>Europe</v>
      </c>
      <c r="H1484" s="3" t="str">
        <f>Raw_Data!H1484</f>
        <v>Desktop</v>
      </c>
      <c r="I1484" s="3">
        <f>Raw_Data!I1484</f>
        <v>8.99</v>
      </c>
      <c r="J1484" s="3">
        <f>Raw_Data!J1484</f>
        <v>1</v>
      </c>
      <c r="K1484" s="3" t="str">
        <f>Raw_Data!K1484</f>
        <v>Gift Card</v>
      </c>
      <c r="L1484" s="3">
        <f>Raw_Data!L1484</f>
        <v>5</v>
      </c>
      <c r="M1484" s="3">
        <f>Raw_Data!M1484</f>
        <v>0.06</v>
      </c>
      <c r="N1484" s="3" t="str">
        <f>Raw_Data!N1484</f>
        <v>Sci-Fi</v>
      </c>
      <c r="O1484" s="3" t="str">
        <f t="shared" si="230"/>
        <v>45-54</v>
      </c>
      <c r="P1484" s="3" t="str">
        <f t="shared" si="231"/>
        <v>&lt;10h</v>
      </c>
      <c r="Q1484" s="3" t="str">
        <f t="shared" si="232"/>
        <v>46-60d</v>
      </c>
      <c r="R1484" s="3" t="str">
        <f t="shared" si="233"/>
        <v>Low</v>
      </c>
      <c r="S1484" s="3" t="str">
        <f t="shared" si="234"/>
        <v>Low</v>
      </c>
      <c r="T1484" s="3" t="str">
        <f t="shared" si="235"/>
        <v>Churned</v>
      </c>
      <c r="U1484" s="4">
        <f>1/(1+EXP(-(Predictive_Model!$B$5+((B1484-Predictive_Model!$B$20)/Predictive_Model!$C$20)*Predictive_Model!$D$20+((E1484-Predictive_Model!$B$21)/Predictive_Model!$C$21)*Predictive_Model!$D$21+((F1484-Predictive_Model!$B$22)/Predictive_Model!$C$22)*Predictive_Model!$D$22+((I1484-Predictive_Model!$B$23)/Predictive_Model!$C$23)*Predictive_Model!$D$23+((L1484-Predictive_Model!$B$24)/Predictive_Model!$C$24)*Predictive_Model!$D$24+((M1484-Predictive_Model!$B$25)/Predictive_Model!$C$25)*Predictive_Model!$D$25+IF(C1484="Male",Predictive_Model!$D$31,IF(C1484="Other",Predictive_Model!$D$32,0))+IF(D1484="Premium",Predictive_Model!$D$34,IF(D1484="Standard",Predictive_Model!$D$35,0))+IF(G1484="Asia",Predictive_Model!$D$37,IF(G1484="Europe",Predictive_Model!$D$38,IF(G1484="North America",Predictive_Model!$D$39,IF(G1484="Oceania",Predictive_Model!$D$40,IF(G1484="South America",Predictive_Model!$D$41,0)))))+IF(H1484="Laptop",Predictive_Model!$D$43,IF(H1484="Mobile",Predictive_Model!$D$44,IF(H1484="TV",Predictive_Model!$D$45,IF(H1484="Tablet",Predictive_Model!$D$46,0))))+IF(K1484="Crypto",Predictive_Model!$D$48,IF(K1484="Debit Card",Predictive_Model!$D$49,IF(K1484="Gift Card",Predictive_Model!$D$50,IF(K1484="PayPal",Predictive_Model!$D$51,0))))+IF(N1484="Comedy",Predictive_Model!$D$53,IF(N1484="Documentary",Predictive_Model!$D$54,IF(N1484="Drama",Predictive_Model!$D$55,IF(N1484="Horror",Predictive_Model!$D$56,IF(N1484="Romance",Predictive_Model!$D$57,IF(N1484="Sci-Fi",Predictive_Model!$D$58,0)))))))))</f>
        <v>0.9991806252323181</v>
      </c>
      <c r="V1484" s="3" t="str">
        <f t="shared" si="236"/>
        <v>Critical</v>
      </c>
      <c r="W1484" s="6">
        <f t="shared" si="237"/>
        <v>8.99</v>
      </c>
      <c r="X1484" s="3" t="str">
        <f t="shared" si="238"/>
        <v>Priority 2</v>
      </c>
      <c r="Y1484" s="3" t="str">
        <f t="shared" si="239"/>
        <v>OK</v>
      </c>
    </row>
    <row r="1485" spans="1:25" x14ac:dyDescent="0.25">
      <c r="A1485" s="3" t="str">
        <f>Raw_Data!A1485</f>
        <v>8045a861-a968-4b58-89c6-dc15c6fd41e8</v>
      </c>
      <c r="B1485" s="3">
        <f>Raw_Data!B1485</f>
        <v>24</v>
      </c>
      <c r="C1485" s="3" t="str">
        <f>Raw_Data!C1485</f>
        <v>Female</v>
      </c>
      <c r="D1485" s="3" t="str">
        <f>Raw_Data!D1485</f>
        <v>Premium</v>
      </c>
      <c r="E1485" s="3">
        <f>Raw_Data!E1485</f>
        <v>2.48</v>
      </c>
      <c r="F1485" s="3">
        <f>Raw_Data!F1485</f>
        <v>19</v>
      </c>
      <c r="G1485" s="3" t="str">
        <f>Raw_Data!G1485</f>
        <v>North America</v>
      </c>
      <c r="H1485" s="3" t="str">
        <f>Raw_Data!H1485</f>
        <v>Mobile</v>
      </c>
      <c r="I1485" s="3">
        <f>Raw_Data!I1485</f>
        <v>17.989999999999998</v>
      </c>
      <c r="J1485" s="3">
        <f>Raw_Data!J1485</f>
        <v>1</v>
      </c>
      <c r="K1485" s="3" t="str">
        <f>Raw_Data!K1485</f>
        <v>Debit Card</v>
      </c>
      <c r="L1485" s="3">
        <f>Raw_Data!L1485</f>
        <v>2</v>
      </c>
      <c r="M1485" s="3">
        <f>Raw_Data!M1485</f>
        <v>0.12</v>
      </c>
      <c r="N1485" s="3" t="str">
        <f>Raw_Data!N1485</f>
        <v>Sci-Fi</v>
      </c>
      <c r="O1485" s="3" t="str">
        <f t="shared" si="230"/>
        <v>18-24</v>
      </c>
      <c r="P1485" s="3" t="str">
        <f t="shared" si="231"/>
        <v>&lt;10h</v>
      </c>
      <c r="Q1485" s="3" t="str">
        <f t="shared" si="232"/>
        <v>8-21d</v>
      </c>
      <c r="R1485" s="3" t="str">
        <f t="shared" si="233"/>
        <v>Medium</v>
      </c>
      <c r="S1485" s="3" t="str">
        <f t="shared" si="234"/>
        <v>High</v>
      </c>
      <c r="T1485" s="3" t="str">
        <f t="shared" si="235"/>
        <v>Churned</v>
      </c>
      <c r="U1485" s="4">
        <f>1/(1+EXP(-(Predictive_Model!$B$5+((B1485-Predictive_Model!$B$20)/Predictive_Model!$C$20)*Predictive_Model!$D$20+((E1485-Predictive_Model!$B$21)/Predictive_Model!$C$21)*Predictive_Model!$D$21+((F1485-Predictive_Model!$B$22)/Predictive_Model!$C$22)*Predictive_Model!$D$22+((I1485-Predictive_Model!$B$23)/Predictive_Model!$C$23)*Predictive_Model!$D$23+((L1485-Predictive_Model!$B$24)/Predictive_Model!$C$24)*Predictive_Model!$D$24+((M1485-Predictive_Model!$B$25)/Predictive_Model!$C$25)*Predictive_Model!$D$25+IF(C1485="Male",Predictive_Model!$D$31,IF(C1485="Other",Predictive_Model!$D$32,0))+IF(D1485="Premium",Predictive_Model!$D$34,IF(D1485="Standard",Predictive_Model!$D$35,0))+IF(G1485="Asia",Predictive_Model!$D$37,IF(G1485="Europe",Predictive_Model!$D$38,IF(G1485="North America",Predictive_Model!$D$39,IF(G1485="Oceania",Predictive_Model!$D$40,IF(G1485="South America",Predictive_Model!$D$41,0)))))+IF(H1485="Laptop",Predictive_Model!$D$43,IF(H1485="Mobile",Predictive_Model!$D$44,IF(H1485="TV",Predictive_Model!$D$45,IF(H1485="Tablet",Predictive_Model!$D$46,0))))+IF(K1485="Crypto",Predictive_Model!$D$48,IF(K1485="Debit Card",Predictive_Model!$D$49,IF(K1485="Gift Card",Predictive_Model!$D$50,IF(K1485="PayPal",Predictive_Model!$D$51,0))))+IF(N1485="Comedy",Predictive_Model!$D$53,IF(N1485="Documentary",Predictive_Model!$D$54,IF(N1485="Drama",Predictive_Model!$D$55,IF(N1485="Horror",Predictive_Model!$D$56,IF(N1485="Romance",Predictive_Model!$D$57,IF(N1485="Sci-Fi",Predictive_Model!$D$58,0)))))))))</f>
        <v>0.98080197041534223</v>
      </c>
      <c r="V1485" s="3" t="str">
        <f t="shared" si="236"/>
        <v>Critical</v>
      </c>
      <c r="W1485" s="6">
        <f t="shared" si="237"/>
        <v>17.989999999999998</v>
      </c>
      <c r="X1485" s="3" t="str">
        <f t="shared" si="238"/>
        <v>Priority 1</v>
      </c>
      <c r="Y1485" s="3" t="str">
        <f t="shared" si="239"/>
        <v>OK</v>
      </c>
    </row>
    <row r="1486" spans="1:25" x14ac:dyDescent="0.25">
      <c r="A1486" s="3" t="str">
        <f>Raw_Data!A1486</f>
        <v>ea08302a-40c0-4e80-a0f6-0d4de8353a19</v>
      </c>
      <c r="B1486" s="3">
        <f>Raw_Data!B1486</f>
        <v>28</v>
      </c>
      <c r="C1486" s="3" t="str">
        <f>Raw_Data!C1486</f>
        <v>Other</v>
      </c>
      <c r="D1486" s="3" t="str">
        <f>Raw_Data!D1486</f>
        <v>Basic</v>
      </c>
      <c r="E1486" s="3">
        <f>Raw_Data!E1486</f>
        <v>22.74</v>
      </c>
      <c r="F1486" s="3">
        <f>Raw_Data!F1486</f>
        <v>28</v>
      </c>
      <c r="G1486" s="3" t="str">
        <f>Raw_Data!G1486</f>
        <v>South America</v>
      </c>
      <c r="H1486" s="3" t="str">
        <f>Raw_Data!H1486</f>
        <v>TV</v>
      </c>
      <c r="I1486" s="3">
        <f>Raw_Data!I1486</f>
        <v>8.99</v>
      </c>
      <c r="J1486" s="3">
        <f>Raw_Data!J1486</f>
        <v>0</v>
      </c>
      <c r="K1486" s="3" t="str">
        <f>Raw_Data!K1486</f>
        <v>Gift Card</v>
      </c>
      <c r="L1486" s="3">
        <f>Raw_Data!L1486</f>
        <v>1</v>
      </c>
      <c r="M1486" s="3">
        <f>Raw_Data!M1486</f>
        <v>0.78</v>
      </c>
      <c r="N1486" s="3" t="str">
        <f>Raw_Data!N1486</f>
        <v>Sci-Fi</v>
      </c>
      <c r="O1486" s="3" t="str">
        <f t="shared" si="230"/>
        <v>25-34</v>
      </c>
      <c r="P1486" s="3" t="str">
        <f t="shared" si="231"/>
        <v>10-24h</v>
      </c>
      <c r="Q1486" s="3" t="str">
        <f t="shared" si="232"/>
        <v>22-45d</v>
      </c>
      <c r="R1486" s="3" t="str">
        <f t="shared" si="233"/>
        <v>Medium</v>
      </c>
      <c r="S1486" s="3" t="str">
        <f t="shared" si="234"/>
        <v>Low</v>
      </c>
      <c r="T1486" s="3" t="str">
        <f t="shared" si="235"/>
        <v>Active</v>
      </c>
      <c r="U1486" s="4">
        <f>1/(1+EXP(-(Predictive_Model!$B$5+((B1486-Predictive_Model!$B$20)/Predictive_Model!$C$20)*Predictive_Model!$D$20+((E1486-Predictive_Model!$B$21)/Predictive_Model!$C$21)*Predictive_Model!$D$21+((F1486-Predictive_Model!$B$22)/Predictive_Model!$C$22)*Predictive_Model!$D$22+((I1486-Predictive_Model!$B$23)/Predictive_Model!$C$23)*Predictive_Model!$D$23+((L1486-Predictive_Model!$B$24)/Predictive_Model!$C$24)*Predictive_Model!$D$24+((M1486-Predictive_Model!$B$25)/Predictive_Model!$C$25)*Predictive_Model!$D$25+IF(C1486="Male",Predictive_Model!$D$31,IF(C1486="Other",Predictive_Model!$D$32,0))+IF(D1486="Premium",Predictive_Model!$D$34,IF(D1486="Standard",Predictive_Model!$D$35,0))+IF(G1486="Asia",Predictive_Model!$D$37,IF(G1486="Europe",Predictive_Model!$D$38,IF(G1486="North America",Predictive_Model!$D$39,IF(G1486="Oceania",Predictive_Model!$D$40,IF(G1486="South America",Predictive_Model!$D$41,0)))))+IF(H1486="Laptop",Predictive_Model!$D$43,IF(H1486="Mobile",Predictive_Model!$D$44,IF(H1486="TV",Predictive_Model!$D$45,IF(H1486="Tablet",Predictive_Model!$D$46,0))))+IF(K1486="Crypto",Predictive_Model!$D$48,IF(K1486="Debit Card",Predictive_Model!$D$49,IF(K1486="Gift Card",Predictive_Model!$D$50,IF(K1486="PayPal",Predictive_Model!$D$51,0))))+IF(N1486="Comedy",Predictive_Model!$D$53,IF(N1486="Documentary",Predictive_Model!$D$54,IF(N1486="Drama",Predictive_Model!$D$55,IF(N1486="Horror",Predictive_Model!$D$56,IF(N1486="Romance",Predictive_Model!$D$57,IF(N1486="Sci-Fi",Predictive_Model!$D$58,0)))))))))</f>
        <v>0.4820727732163505</v>
      </c>
      <c r="V1486" s="3" t="str">
        <f t="shared" si="236"/>
        <v>Medium</v>
      </c>
      <c r="W1486" s="6">
        <f t="shared" si="237"/>
        <v>4.3338342312149916</v>
      </c>
      <c r="X1486" s="3" t="str">
        <f t="shared" si="238"/>
        <v>Monitor</v>
      </c>
      <c r="Y1486" s="3" t="str">
        <f t="shared" si="239"/>
        <v>OK</v>
      </c>
    </row>
    <row r="1487" spans="1:25" x14ac:dyDescent="0.25">
      <c r="A1487" s="3" t="str">
        <f>Raw_Data!A1487</f>
        <v>3f98db89-eb95-4beb-9376-cb7e68d988cc</v>
      </c>
      <c r="B1487" s="3">
        <f>Raw_Data!B1487</f>
        <v>69</v>
      </c>
      <c r="C1487" s="3" t="str">
        <f>Raw_Data!C1487</f>
        <v>Male</v>
      </c>
      <c r="D1487" s="3" t="str">
        <f>Raw_Data!D1487</f>
        <v>Premium</v>
      </c>
      <c r="E1487" s="3">
        <f>Raw_Data!E1487</f>
        <v>27.12</v>
      </c>
      <c r="F1487" s="3">
        <f>Raw_Data!F1487</f>
        <v>3</v>
      </c>
      <c r="G1487" s="3" t="str">
        <f>Raw_Data!G1487</f>
        <v>Asia</v>
      </c>
      <c r="H1487" s="3" t="str">
        <f>Raw_Data!H1487</f>
        <v>TV</v>
      </c>
      <c r="I1487" s="3">
        <f>Raw_Data!I1487</f>
        <v>17.989999999999998</v>
      </c>
      <c r="J1487" s="3">
        <f>Raw_Data!J1487</f>
        <v>0</v>
      </c>
      <c r="K1487" s="3" t="str">
        <f>Raw_Data!K1487</f>
        <v>Credit Card</v>
      </c>
      <c r="L1487" s="3">
        <f>Raw_Data!L1487</f>
        <v>5</v>
      </c>
      <c r="M1487" s="3">
        <f>Raw_Data!M1487</f>
        <v>6.78</v>
      </c>
      <c r="N1487" s="3" t="str">
        <f>Raw_Data!N1487</f>
        <v>Drama</v>
      </c>
      <c r="O1487" s="3" t="str">
        <f t="shared" si="230"/>
        <v>55-70</v>
      </c>
      <c r="P1487" s="3" t="str">
        <f t="shared" si="231"/>
        <v>25-49h</v>
      </c>
      <c r="Q1487" s="3" t="str">
        <f t="shared" si="232"/>
        <v>0-7d</v>
      </c>
      <c r="R1487" s="3" t="str">
        <f t="shared" si="233"/>
        <v>High</v>
      </c>
      <c r="S1487" s="3" t="str">
        <f t="shared" si="234"/>
        <v>High</v>
      </c>
      <c r="T1487" s="3" t="str">
        <f t="shared" si="235"/>
        <v>Active</v>
      </c>
      <c r="U1487" s="4">
        <f>1/(1+EXP(-(Predictive_Model!$B$5+((B1487-Predictive_Model!$B$20)/Predictive_Model!$C$20)*Predictive_Model!$D$20+((E1487-Predictive_Model!$B$21)/Predictive_Model!$C$21)*Predictive_Model!$D$21+((F1487-Predictive_Model!$B$22)/Predictive_Model!$C$22)*Predictive_Model!$D$22+((I1487-Predictive_Model!$B$23)/Predictive_Model!$C$23)*Predictive_Model!$D$23+((L1487-Predictive_Model!$B$24)/Predictive_Model!$C$24)*Predictive_Model!$D$24+((M1487-Predictive_Model!$B$25)/Predictive_Model!$C$25)*Predictive_Model!$D$25+IF(C1487="Male",Predictive_Model!$D$31,IF(C1487="Other",Predictive_Model!$D$32,0))+IF(D1487="Premium",Predictive_Model!$D$34,IF(D1487="Standard",Predictive_Model!$D$35,0))+IF(G1487="Asia",Predictive_Model!$D$37,IF(G1487="Europe",Predictive_Model!$D$38,IF(G1487="North America",Predictive_Model!$D$39,IF(G1487="Oceania",Predictive_Model!$D$40,IF(G1487="South America",Predictive_Model!$D$41,0)))))+IF(H1487="Laptop",Predictive_Model!$D$43,IF(H1487="Mobile",Predictive_Model!$D$44,IF(H1487="TV",Predictive_Model!$D$45,IF(H1487="Tablet",Predictive_Model!$D$46,0))))+IF(K1487="Crypto",Predictive_Model!$D$48,IF(K1487="Debit Card",Predictive_Model!$D$49,IF(K1487="Gift Card",Predictive_Model!$D$50,IF(K1487="PayPal",Predictive_Model!$D$51,0))))+IF(N1487="Comedy",Predictive_Model!$D$53,IF(N1487="Documentary",Predictive_Model!$D$54,IF(N1487="Drama",Predictive_Model!$D$55,IF(N1487="Horror",Predictive_Model!$D$56,IF(N1487="Romance",Predictive_Model!$D$57,IF(N1487="Sci-Fi",Predictive_Model!$D$58,0)))))))))</f>
        <v>4.2790238517900206E-10</v>
      </c>
      <c r="V1487" s="3" t="str">
        <f t="shared" si="236"/>
        <v>Low</v>
      </c>
      <c r="W1487" s="6">
        <f t="shared" si="237"/>
        <v>7.6979639093702463E-9</v>
      </c>
      <c r="X1487" s="3" t="str">
        <f t="shared" si="238"/>
        <v>Monitor</v>
      </c>
      <c r="Y1487" s="3" t="str">
        <f t="shared" si="239"/>
        <v>OK</v>
      </c>
    </row>
    <row r="1488" spans="1:25" x14ac:dyDescent="0.25">
      <c r="A1488" s="3" t="str">
        <f>Raw_Data!A1488</f>
        <v>44e5ebf4-9957-4c99-addf-0966df3b2db4</v>
      </c>
      <c r="B1488" s="3">
        <f>Raw_Data!B1488</f>
        <v>58</v>
      </c>
      <c r="C1488" s="3" t="str">
        <f>Raw_Data!C1488</f>
        <v>Female</v>
      </c>
      <c r="D1488" s="3" t="str">
        <f>Raw_Data!D1488</f>
        <v>Basic</v>
      </c>
      <c r="E1488" s="3">
        <f>Raw_Data!E1488</f>
        <v>5.87</v>
      </c>
      <c r="F1488" s="3">
        <f>Raw_Data!F1488</f>
        <v>37</v>
      </c>
      <c r="G1488" s="3" t="str">
        <f>Raw_Data!G1488</f>
        <v>Europe</v>
      </c>
      <c r="H1488" s="3" t="str">
        <f>Raw_Data!H1488</f>
        <v>TV</v>
      </c>
      <c r="I1488" s="3">
        <f>Raw_Data!I1488</f>
        <v>8.99</v>
      </c>
      <c r="J1488" s="3">
        <f>Raw_Data!J1488</f>
        <v>1</v>
      </c>
      <c r="K1488" s="3" t="str">
        <f>Raw_Data!K1488</f>
        <v>PayPal</v>
      </c>
      <c r="L1488" s="3">
        <f>Raw_Data!L1488</f>
        <v>5</v>
      </c>
      <c r="M1488" s="3">
        <f>Raw_Data!M1488</f>
        <v>0.15</v>
      </c>
      <c r="N1488" s="3" t="str">
        <f>Raw_Data!N1488</f>
        <v>Sci-Fi</v>
      </c>
      <c r="O1488" s="3" t="str">
        <f t="shared" si="230"/>
        <v>55-70</v>
      </c>
      <c r="P1488" s="3" t="str">
        <f t="shared" si="231"/>
        <v>&lt;10h</v>
      </c>
      <c r="Q1488" s="3" t="str">
        <f t="shared" si="232"/>
        <v>22-45d</v>
      </c>
      <c r="R1488" s="3" t="str">
        <f t="shared" si="233"/>
        <v>Medium</v>
      </c>
      <c r="S1488" s="3" t="str">
        <f t="shared" si="234"/>
        <v>Low</v>
      </c>
      <c r="T1488" s="3" t="str">
        <f t="shared" si="235"/>
        <v>Churned</v>
      </c>
      <c r="U1488" s="4">
        <f>1/(1+EXP(-(Predictive_Model!$B$5+((B1488-Predictive_Model!$B$20)/Predictive_Model!$C$20)*Predictive_Model!$D$20+((E1488-Predictive_Model!$B$21)/Predictive_Model!$C$21)*Predictive_Model!$D$21+((F1488-Predictive_Model!$B$22)/Predictive_Model!$C$22)*Predictive_Model!$D$22+((I1488-Predictive_Model!$B$23)/Predictive_Model!$C$23)*Predictive_Model!$D$23+((L1488-Predictive_Model!$B$24)/Predictive_Model!$C$24)*Predictive_Model!$D$24+((M1488-Predictive_Model!$B$25)/Predictive_Model!$C$25)*Predictive_Model!$D$25+IF(C1488="Male",Predictive_Model!$D$31,IF(C1488="Other",Predictive_Model!$D$32,0))+IF(D1488="Premium",Predictive_Model!$D$34,IF(D1488="Standard",Predictive_Model!$D$35,0))+IF(G1488="Asia",Predictive_Model!$D$37,IF(G1488="Europe",Predictive_Model!$D$38,IF(G1488="North America",Predictive_Model!$D$39,IF(G1488="Oceania",Predictive_Model!$D$40,IF(G1488="South America",Predictive_Model!$D$41,0)))))+IF(H1488="Laptop",Predictive_Model!$D$43,IF(H1488="Mobile",Predictive_Model!$D$44,IF(H1488="TV",Predictive_Model!$D$45,IF(H1488="Tablet",Predictive_Model!$D$46,0))))+IF(K1488="Crypto",Predictive_Model!$D$48,IF(K1488="Debit Card",Predictive_Model!$D$49,IF(K1488="Gift Card",Predictive_Model!$D$50,IF(K1488="PayPal",Predictive_Model!$D$51,0))))+IF(N1488="Comedy",Predictive_Model!$D$53,IF(N1488="Documentary",Predictive_Model!$D$54,IF(N1488="Drama",Predictive_Model!$D$55,IF(N1488="Horror",Predictive_Model!$D$56,IF(N1488="Romance",Predictive_Model!$D$57,IF(N1488="Sci-Fi",Predictive_Model!$D$58,0)))))))))</f>
        <v>0.98208420508375038</v>
      </c>
      <c r="V1488" s="3" t="str">
        <f t="shared" si="236"/>
        <v>Critical</v>
      </c>
      <c r="W1488" s="6">
        <f t="shared" si="237"/>
        <v>8.99</v>
      </c>
      <c r="X1488" s="3" t="str">
        <f t="shared" si="238"/>
        <v>Priority 2</v>
      </c>
      <c r="Y1488" s="3" t="str">
        <f t="shared" si="239"/>
        <v>OK</v>
      </c>
    </row>
    <row r="1489" spans="1:25" x14ac:dyDescent="0.25">
      <c r="A1489" s="3" t="str">
        <f>Raw_Data!A1489</f>
        <v>3ef7aba6-d2db-4bf8-9700-8eaa5f286afe</v>
      </c>
      <c r="B1489" s="3">
        <f>Raw_Data!B1489</f>
        <v>50</v>
      </c>
      <c r="C1489" s="3" t="str">
        <f>Raw_Data!C1489</f>
        <v>Other</v>
      </c>
      <c r="D1489" s="3" t="str">
        <f>Raw_Data!D1489</f>
        <v>Basic</v>
      </c>
      <c r="E1489" s="3">
        <f>Raw_Data!E1489</f>
        <v>8.9700000000000006</v>
      </c>
      <c r="F1489" s="3">
        <f>Raw_Data!F1489</f>
        <v>56</v>
      </c>
      <c r="G1489" s="3" t="str">
        <f>Raw_Data!G1489</f>
        <v>Asia</v>
      </c>
      <c r="H1489" s="3" t="str">
        <f>Raw_Data!H1489</f>
        <v>Laptop</v>
      </c>
      <c r="I1489" s="3">
        <f>Raw_Data!I1489</f>
        <v>8.99</v>
      </c>
      <c r="J1489" s="3">
        <f>Raw_Data!J1489</f>
        <v>1</v>
      </c>
      <c r="K1489" s="3" t="str">
        <f>Raw_Data!K1489</f>
        <v>Credit Card</v>
      </c>
      <c r="L1489" s="3">
        <f>Raw_Data!L1489</f>
        <v>4</v>
      </c>
      <c r="M1489" s="3">
        <f>Raw_Data!M1489</f>
        <v>0.16</v>
      </c>
      <c r="N1489" s="3" t="str">
        <f>Raw_Data!N1489</f>
        <v>Comedy</v>
      </c>
      <c r="O1489" s="3" t="str">
        <f t="shared" si="230"/>
        <v>45-54</v>
      </c>
      <c r="P1489" s="3" t="str">
        <f t="shared" si="231"/>
        <v>&lt;10h</v>
      </c>
      <c r="Q1489" s="3" t="str">
        <f t="shared" si="232"/>
        <v>46-60d</v>
      </c>
      <c r="R1489" s="3" t="str">
        <f t="shared" si="233"/>
        <v>Low</v>
      </c>
      <c r="S1489" s="3" t="str">
        <f t="shared" si="234"/>
        <v>Low</v>
      </c>
      <c r="T1489" s="3" t="str">
        <f t="shared" si="235"/>
        <v>Churned</v>
      </c>
      <c r="U1489" s="4">
        <f>1/(1+EXP(-(Predictive_Model!$B$5+((B1489-Predictive_Model!$B$20)/Predictive_Model!$C$20)*Predictive_Model!$D$20+((E1489-Predictive_Model!$B$21)/Predictive_Model!$C$21)*Predictive_Model!$D$21+((F1489-Predictive_Model!$B$22)/Predictive_Model!$C$22)*Predictive_Model!$D$22+((I1489-Predictive_Model!$B$23)/Predictive_Model!$C$23)*Predictive_Model!$D$23+((L1489-Predictive_Model!$B$24)/Predictive_Model!$C$24)*Predictive_Model!$D$24+((M1489-Predictive_Model!$B$25)/Predictive_Model!$C$25)*Predictive_Model!$D$25+IF(C1489="Male",Predictive_Model!$D$31,IF(C1489="Other",Predictive_Model!$D$32,0))+IF(D1489="Premium",Predictive_Model!$D$34,IF(D1489="Standard",Predictive_Model!$D$35,0))+IF(G1489="Asia",Predictive_Model!$D$37,IF(G1489="Europe",Predictive_Model!$D$38,IF(G1489="North America",Predictive_Model!$D$39,IF(G1489="Oceania",Predictive_Model!$D$40,IF(G1489="South America",Predictive_Model!$D$41,0)))))+IF(H1489="Laptop",Predictive_Model!$D$43,IF(H1489="Mobile",Predictive_Model!$D$44,IF(H1489="TV",Predictive_Model!$D$45,IF(H1489="Tablet",Predictive_Model!$D$46,0))))+IF(K1489="Crypto",Predictive_Model!$D$48,IF(K1489="Debit Card",Predictive_Model!$D$49,IF(K1489="Gift Card",Predictive_Model!$D$50,IF(K1489="PayPal",Predictive_Model!$D$51,0))))+IF(N1489="Comedy",Predictive_Model!$D$53,IF(N1489="Documentary",Predictive_Model!$D$54,IF(N1489="Drama",Predictive_Model!$D$55,IF(N1489="Horror",Predictive_Model!$D$56,IF(N1489="Romance",Predictive_Model!$D$57,IF(N1489="Sci-Fi",Predictive_Model!$D$58,0)))))))))</f>
        <v>0.99826518976269318</v>
      </c>
      <c r="V1489" s="3" t="str">
        <f t="shared" si="236"/>
        <v>Critical</v>
      </c>
      <c r="W1489" s="6">
        <f t="shared" si="237"/>
        <v>8.99</v>
      </c>
      <c r="X1489" s="3" t="str">
        <f t="shared" si="238"/>
        <v>Priority 2</v>
      </c>
      <c r="Y1489" s="3" t="str">
        <f t="shared" si="239"/>
        <v>OK</v>
      </c>
    </row>
    <row r="1490" spans="1:25" x14ac:dyDescent="0.25">
      <c r="A1490" s="3" t="str">
        <f>Raw_Data!A1490</f>
        <v>3386b0b9-c2dd-4bc0-aa2f-87fbd712d354</v>
      </c>
      <c r="B1490" s="3">
        <f>Raw_Data!B1490</f>
        <v>24</v>
      </c>
      <c r="C1490" s="3" t="str">
        <f>Raw_Data!C1490</f>
        <v>Female</v>
      </c>
      <c r="D1490" s="3" t="str">
        <f>Raw_Data!D1490</f>
        <v>Basic</v>
      </c>
      <c r="E1490" s="3">
        <f>Raw_Data!E1490</f>
        <v>3.74</v>
      </c>
      <c r="F1490" s="3">
        <f>Raw_Data!F1490</f>
        <v>38</v>
      </c>
      <c r="G1490" s="3" t="str">
        <f>Raw_Data!G1490</f>
        <v>Africa</v>
      </c>
      <c r="H1490" s="3" t="str">
        <f>Raw_Data!H1490</f>
        <v>Laptop</v>
      </c>
      <c r="I1490" s="3">
        <f>Raw_Data!I1490</f>
        <v>8.99</v>
      </c>
      <c r="J1490" s="3">
        <f>Raw_Data!J1490</f>
        <v>1</v>
      </c>
      <c r="K1490" s="3" t="str">
        <f>Raw_Data!K1490</f>
        <v>Debit Card</v>
      </c>
      <c r="L1490" s="3">
        <f>Raw_Data!L1490</f>
        <v>4</v>
      </c>
      <c r="M1490" s="3">
        <f>Raw_Data!M1490</f>
        <v>0.1</v>
      </c>
      <c r="N1490" s="3" t="str">
        <f>Raw_Data!N1490</f>
        <v>Drama</v>
      </c>
      <c r="O1490" s="3" t="str">
        <f t="shared" si="230"/>
        <v>18-24</v>
      </c>
      <c r="P1490" s="3" t="str">
        <f t="shared" si="231"/>
        <v>&lt;10h</v>
      </c>
      <c r="Q1490" s="3" t="str">
        <f t="shared" si="232"/>
        <v>22-45d</v>
      </c>
      <c r="R1490" s="3" t="str">
        <f t="shared" si="233"/>
        <v>Medium</v>
      </c>
      <c r="S1490" s="3" t="str">
        <f t="shared" si="234"/>
        <v>Low</v>
      </c>
      <c r="T1490" s="3" t="str">
        <f t="shared" si="235"/>
        <v>Churned</v>
      </c>
      <c r="U1490" s="4">
        <f>1/(1+EXP(-(Predictive_Model!$B$5+((B1490-Predictive_Model!$B$20)/Predictive_Model!$C$20)*Predictive_Model!$D$20+((E1490-Predictive_Model!$B$21)/Predictive_Model!$C$21)*Predictive_Model!$D$21+((F1490-Predictive_Model!$B$22)/Predictive_Model!$C$22)*Predictive_Model!$D$22+((I1490-Predictive_Model!$B$23)/Predictive_Model!$C$23)*Predictive_Model!$D$23+((L1490-Predictive_Model!$B$24)/Predictive_Model!$C$24)*Predictive_Model!$D$24+((M1490-Predictive_Model!$B$25)/Predictive_Model!$C$25)*Predictive_Model!$D$25+IF(C1490="Male",Predictive_Model!$D$31,IF(C1490="Other",Predictive_Model!$D$32,0))+IF(D1490="Premium",Predictive_Model!$D$34,IF(D1490="Standard",Predictive_Model!$D$35,0))+IF(G1490="Asia",Predictive_Model!$D$37,IF(G1490="Europe",Predictive_Model!$D$38,IF(G1490="North America",Predictive_Model!$D$39,IF(G1490="Oceania",Predictive_Model!$D$40,IF(G1490="South America",Predictive_Model!$D$41,0)))))+IF(H1490="Laptop",Predictive_Model!$D$43,IF(H1490="Mobile",Predictive_Model!$D$44,IF(H1490="TV",Predictive_Model!$D$45,IF(H1490="Tablet",Predictive_Model!$D$46,0))))+IF(K1490="Crypto",Predictive_Model!$D$48,IF(K1490="Debit Card",Predictive_Model!$D$49,IF(K1490="Gift Card",Predictive_Model!$D$50,IF(K1490="PayPal",Predictive_Model!$D$51,0))))+IF(N1490="Comedy",Predictive_Model!$D$53,IF(N1490="Documentary",Predictive_Model!$D$54,IF(N1490="Drama",Predictive_Model!$D$55,IF(N1490="Horror",Predictive_Model!$D$56,IF(N1490="Romance",Predictive_Model!$D$57,IF(N1490="Sci-Fi",Predictive_Model!$D$58,0)))))))))</f>
        <v>0.99684579595099121</v>
      </c>
      <c r="V1490" s="3" t="str">
        <f t="shared" si="236"/>
        <v>Critical</v>
      </c>
      <c r="W1490" s="6">
        <f t="shared" si="237"/>
        <v>8.99</v>
      </c>
      <c r="X1490" s="3" t="str">
        <f t="shared" si="238"/>
        <v>Priority 2</v>
      </c>
      <c r="Y1490" s="3" t="str">
        <f t="shared" si="239"/>
        <v>OK</v>
      </c>
    </row>
    <row r="1491" spans="1:25" x14ac:dyDescent="0.25">
      <c r="A1491" s="3" t="str">
        <f>Raw_Data!A1491</f>
        <v>8b113aca-3087-4316-b980-6925a693dc6e</v>
      </c>
      <c r="B1491" s="3">
        <f>Raw_Data!B1491</f>
        <v>60</v>
      </c>
      <c r="C1491" s="3" t="str">
        <f>Raw_Data!C1491</f>
        <v>Male</v>
      </c>
      <c r="D1491" s="3" t="str">
        <f>Raw_Data!D1491</f>
        <v>Standard</v>
      </c>
      <c r="E1491" s="3">
        <f>Raw_Data!E1491</f>
        <v>1.38</v>
      </c>
      <c r="F1491" s="3">
        <f>Raw_Data!F1491</f>
        <v>41</v>
      </c>
      <c r="G1491" s="3" t="str">
        <f>Raw_Data!G1491</f>
        <v>Africa</v>
      </c>
      <c r="H1491" s="3" t="str">
        <f>Raw_Data!H1491</f>
        <v>Laptop</v>
      </c>
      <c r="I1491" s="3">
        <f>Raw_Data!I1491</f>
        <v>13.99</v>
      </c>
      <c r="J1491" s="3">
        <f>Raw_Data!J1491</f>
        <v>1</v>
      </c>
      <c r="K1491" s="3" t="str">
        <f>Raw_Data!K1491</f>
        <v>Debit Card</v>
      </c>
      <c r="L1491" s="3">
        <f>Raw_Data!L1491</f>
        <v>3</v>
      </c>
      <c r="M1491" s="3">
        <f>Raw_Data!M1491</f>
        <v>0.03</v>
      </c>
      <c r="N1491" s="3" t="str">
        <f>Raw_Data!N1491</f>
        <v>Drama</v>
      </c>
      <c r="O1491" s="3" t="str">
        <f t="shared" si="230"/>
        <v>55-70</v>
      </c>
      <c r="P1491" s="3" t="str">
        <f t="shared" si="231"/>
        <v>&lt;10h</v>
      </c>
      <c r="Q1491" s="3" t="str">
        <f t="shared" si="232"/>
        <v>22-45d</v>
      </c>
      <c r="R1491" s="3" t="str">
        <f t="shared" si="233"/>
        <v>Medium</v>
      </c>
      <c r="S1491" s="3" t="str">
        <f t="shared" si="234"/>
        <v>Mid</v>
      </c>
      <c r="T1491" s="3" t="str">
        <f t="shared" si="235"/>
        <v>Churned</v>
      </c>
      <c r="U1491" s="4">
        <f>1/(1+EXP(-(Predictive_Model!$B$5+((B1491-Predictive_Model!$B$20)/Predictive_Model!$C$20)*Predictive_Model!$D$20+((E1491-Predictive_Model!$B$21)/Predictive_Model!$C$21)*Predictive_Model!$D$21+((F1491-Predictive_Model!$B$22)/Predictive_Model!$C$22)*Predictive_Model!$D$22+((I1491-Predictive_Model!$B$23)/Predictive_Model!$C$23)*Predictive_Model!$D$23+((L1491-Predictive_Model!$B$24)/Predictive_Model!$C$24)*Predictive_Model!$D$24+((M1491-Predictive_Model!$B$25)/Predictive_Model!$C$25)*Predictive_Model!$D$25+IF(C1491="Male",Predictive_Model!$D$31,IF(C1491="Other",Predictive_Model!$D$32,0))+IF(D1491="Premium",Predictive_Model!$D$34,IF(D1491="Standard",Predictive_Model!$D$35,0))+IF(G1491="Asia",Predictive_Model!$D$37,IF(G1491="Europe",Predictive_Model!$D$38,IF(G1491="North America",Predictive_Model!$D$39,IF(G1491="Oceania",Predictive_Model!$D$40,IF(G1491="South America",Predictive_Model!$D$41,0)))))+IF(H1491="Laptop",Predictive_Model!$D$43,IF(H1491="Mobile",Predictive_Model!$D$44,IF(H1491="TV",Predictive_Model!$D$45,IF(H1491="Tablet",Predictive_Model!$D$46,0))))+IF(K1491="Crypto",Predictive_Model!$D$48,IF(K1491="Debit Card",Predictive_Model!$D$49,IF(K1491="Gift Card",Predictive_Model!$D$50,IF(K1491="PayPal",Predictive_Model!$D$51,0))))+IF(N1491="Comedy",Predictive_Model!$D$53,IF(N1491="Documentary",Predictive_Model!$D$54,IF(N1491="Drama",Predictive_Model!$D$55,IF(N1491="Horror",Predictive_Model!$D$56,IF(N1491="Romance",Predictive_Model!$D$57,IF(N1491="Sci-Fi",Predictive_Model!$D$58,0)))))))))</f>
        <v>0.99851527506246485</v>
      </c>
      <c r="V1491" s="3" t="str">
        <f t="shared" si="236"/>
        <v>Critical</v>
      </c>
      <c r="W1491" s="6">
        <f t="shared" si="237"/>
        <v>13.99</v>
      </c>
      <c r="X1491" s="3" t="str">
        <f t="shared" si="238"/>
        <v>Priority 2</v>
      </c>
      <c r="Y1491" s="3" t="str">
        <f t="shared" si="239"/>
        <v>OK</v>
      </c>
    </row>
    <row r="1492" spans="1:25" x14ac:dyDescent="0.25">
      <c r="A1492" s="3" t="str">
        <f>Raw_Data!A1492</f>
        <v>ac6e7c60-12d5-49f7-927e-a32412e81b93</v>
      </c>
      <c r="B1492" s="3">
        <f>Raw_Data!B1492</f>
        <v>52</v>
      </c>
      <c r="C1492" s="3" t="str">
        <f>Raw_Data!C1492</f>
        <v>Other</v>
      </c>
      <c r="D1492" s="3" t="str">
        <f>Raw_Data!D1492</f>
        <v>Basic</v>
      </c>
      <c r="E1492" s="3">
        <f>Raw_Data!E1492</f>
        <v>8.9</v>
      </c>
      <c r="F1492" s="3">
        <f>Raw_Data!F1492</f>
        <v>23</v>
      </c>
      <c r="G1492" s="3" t="str">
        <f>Raw_Data!G1492</f>
        <v>Asia</v>
      </c>
      <c r="H1492" s="3" t="str">
        <f>Raw_Data!H1492</f>
        <v>Mobile</v>
      </c>
      <c r="I1492" s="3">
        <f>Raw_Data!I1492</f>
        <v>8.99</v>
      </c>
      <c r="J1492" s="3">
        <f>Raw_Data!J1492</f>
        <v>1</v>
      </c>
      <c r="K1492" s="3" t="str">
        <f>Raw_Data!K1492</f>
        <v>PayPal</v>
      </c>
      <c r="L1492" s="3">
        <f>Raw_Data!L1492</f>
        <v>1</v>
      </c>
      <c r="M1492" s="3">
        <f>Raw_Data!M1492</f>
        <v>0.37</v>
      </c>
      <c r="N1492" s="3" t="str">
        <f>Raw_Data!N1492</f>
        <v>Comedy</v>
      </c>
      <c r="O1492" s="3" t="str">
        <f t="shared" si="230"/>
        <v>45-54</v>
      </c>
      <c r="P1492" s="3" t="str">
        <f t="shared" si="231"/>
        <v>&lt;10h</v>
      </c>
      <c r="Q1492" s="3" t="str">
        <f t="shared" si="232"/>
        <v>22-45d</v>
      </c>
      <c r="R1492" s="3" t="str">
        <f t="shared" si="233"/>
        <v>Medium</v>
      </c>
      <c r="S1492" s="3" t="str">
        <f t="shared" si="234"/>
        <v>Low</v>
      </c>
      <c r="T1492" s="3" t="str">
        <f t="shared" si="235"/>
        <v>Churned</v>
      </c>
      <c r="U1492" s="4">
        <f>1/(1+EXP(-(Predictive_Model!$B$5+((B1492-Predictive_Model!$B$20)/Predictive_Model!$C$20)*Predictive_Model!$D$20+((E1492-Predictive_Model!$B$21)/Predictive_Model!$C$21)*Predictive_Model!$D$21+((F1492-Predictive_Model!$B$22)/Predictive_Model!$C$22)*Predictive_Model!$D$22+((I1492-Predictive_Model!$B$23)/Predictive_Model!$C$23)*Predictive_Model!$D$23+((L1492-Predictive_Model!$B$24)/Predictive_Model!$C$24)*Predictive_Model!$D$24+((M1492-Predictive_Model!$B$25)/Predictive_Model!$C$25)*Predictive_Model!$D$25+IF(C1492="Male",Predictive_Model!$D$31,IF(C1492="Other",Predictive_Model!$D$32,0))+IF(D1492="Premium",Predictive_Model!$D$34,IF(D1492="Standard",Predictive_Model!$D$35,0))+IF(G1492="Asia",Predictive_Model!$D$37,IF(G1492="Europe",Predictive_Model!$D$38,IF(G1492="North America",Predictive_Model!$D$39,IF(G1492="Oceania",Predictive_Model!$D$40,IF(G1492="South America",Predictive_Model!$D$41,0)))))+IF(H1492="Laptop",Predictive_Model!$D$43,IF(H1492="Mobile",Predictive_Model!$D$44,IF(H1492="TV",Predictive_Model!$D$45,IF(H1492="Tablet",Predictive_Model!$D$46,0))))+IF(K1492="Crypto",Predictive_Model!$D$48,IF(K1492="Debit Card",Predictive_Model!$D$49,IF(K1492="Gift Card",Predictive_Model!$D$50,IF(K1492="PayPal",Predictive_Model!$D$51,0))))+IF(N1492="Comedy",Predictive_Model!$D$53,IF(N1492="Documentary",Predictive_Model!$D$54,IF(N1492="Drama",Predictive_Model!$D$55,IF(N1492="Horror",Predictive_Model!$D$56,IF(N1492="Romance",Predictive_Model!$D$57,IF(N1492="Sci-Fi",Predictive_Model!$D$58,0)))))))))</f>
        <v>0.99597206957616535</v>
      </c>
      <c r="V1492" s="3" t="str">
        <f t="shared" si="236"/>
        <v>Critical</v>
      </c>
      <c r="W1492" s="6">
        <f t="shared" si="237"/>
        <v>8.99</v>
      </c>
      <c r="X1492" s="3" t="str">
        <f t="shared" si="238"/>
        <v>Priority 2</v>
      </c>
      <c r="Y1492" s="3" t="str">
        <f t="shared" si="239"/>
        <v>OK</v>
      </c>
    </row>
    <row r="1493" spans="1:25" x14ac:dyDescent="0.25">
      <c r="A1493" s="3" t="str">
        <f>Raw_Data!A1493</f>
        <v>0566c602-68e3-47c4-baab-f9dd4db9dbea</v>
      </c>
      <c r="B1493" s="3">
        <f>Raw_Data!B1493</f>
        <v>70</v>
      </c>
      <c r="C1493" s="3" t="str">
        <f>Raw_Data!C1493</f>
        <v>Other</v>
      </c>
      <c r="D1493" s="3" t="str">
        <f>Raw_Data!D1493</f>
        <v>Standard</v>
      </c>
      <c r="E1493" s="3">
        <f>Raw_Data!E1493</f>
        <v>6.76</v>
      </c>
      <c r="F1493" s="3">
        <f>Raw_Data!F1493</f>
        <v>41</v>
      </c>
      <c r="G1493" s="3" t="str">
        <f>Raw_Data!G1493</f>
        <v>Asia</v>
      </c>
      <c r="H1493" s="3" t="str">
        <f>Raw_Data!H1493</f>
        <v>Tablet</v>
      </c>
      <c r="I1493" s="3">
        <f>Raw_Data!I1493</f>
        <v>13.99</v>
      </c>
      <c r="J1493" s="3">
        <f>Raw_Data!J1493</f>
        <v>1</v>
      </c>
      <c r="K1493" s="3" t="str">
        <f>Raw_Data!K1493</f>
        <v>Crypto</v>
      </c>
      <c r="L1493" s="3">
        <f>Raw_Data!L1493</f>
        <v>2</v>
      </c>
      <c r="M1493" s="3">
        <f>Raw_Data!M1493</f>
        <v>0.16</v>
      </c>
      <c r="N1493" s="3" t="str">
        <f>Raw_Data!N1493</f>
        <v>Horror</v>
      </c>
      <c r="O1493" s="3" t="str">
        <f t="shared" si="230"/>
        <v>55-70</v>
      </c>
      <c r="P1493" s="3" t="str">
        <f t="shared" si="231"/>
        <v>&lt;10h</v>
      </c>
      <c r="Q1493" s="3" t="str">
        <f t="shared" si="232"/>
        <v>22-45d</v>
      </c>
      <c r="R1493" s="3" t="str">
        <f t="shared" si="233"/>
        <v>Medium</v>
      </c>
      <c r="S1493" s="3" t="str">
        <f t="shared" si="234"/>
        <v>Mid</v>
      </c>
      <c r="T1493" s="3" t="str">
        <f t="shared" si="235"/>
        <v>Churned</v>
      </c>
      <c r="U1493" s="4">
        <f>1/(1+EXP(-(Predictive_Model!$B$5+((B1493-Predictive_Model!$B$20)/Predictive_Model!$C$20)*Predictive_Model!$D$20+((E1493-Predictive_Model!$B$21)/Predictive_Model!$C$21)*Predictive_Model!$D$21+((F1493-Predictive_Model!$B$22)/Predictive_Model!$C$22)*Predictive_Model!$D$22+((I1493-Predictive_Model!$B$23)/Predictive_Model!$C$23)*Predictive_Model!$D$23+((L1493-Predictive_Model!$B$24)/Predictive_Model!$C$24)*Predictive_Model!$D$24+((M1493-Predictive_Model!$B$25)/Predictive_Model!$C$25)*Predictive_Model!$D$25+IF(C1493="Male",Predictive_Model!$D$31,IF(C1493="Other",Predictive_Model!$D$32,0))+IF(D1493="Premium",Predictive_Model!$D$34,IF(D1493="Standard",Predictive_Model!$D$35,0))+IF(G1493="Asia",Predictive_Model!$D$37,IF(G1493="Europe",Predictive_Model!$D$38,IF(G1493="North America",Predictive_Model!$D$39,IF(G1493="Oceania",Predictive_Model!$D$40,IF(G1493="South America",Predictive_Model!$D$41,0)))))+IF(H1493="Laptop",Predictive_Model!$D$43,IF(H1493="Mobile",Predictive_Model!$D$44,IF(H1493="TV",Predictive_Model!$D$45,IF(H1493="Tablet",Predictive_Model!$D$46,0))))+IF(K1493="Crypto",Predictive_Model!$D$48,IF(K1493="Debit Card",Predictive_Model!$D$49,IF(K1493="Gift Card",Predictive_Model!$D$50,IF(K1493="PayPal",Predictive_Model!$D$51,0))))+IF(N1493="Comedy",Predictive_Model!$D$53,IF(N1493="Documentary",Predictive_Model!$D$54,IF(N1493="Drama",Predictive_Model!$D$55,IF(N1493="Horror",Predictive_Model!$D$56,IF(N1493="Romance",Predictive_Model!$D$57,IF(N1493="Sci-Fi",Predictive_Model!$D$58,0)))))))))</f>
        <v>0.99905352442784323</v>
      </c>
      <c r="V1493" s="3" t="str">
        <f t="shared" si="236"/>
        <v>Critical</v>
      </c>
      <c r="W1493" s="6">
        <f t="shared" si="237"/>
        <v>13.99</v>
      </c>
      <c r="X1493" s="3" t="str">
        <f t="shared" si="238"/>
        <v>Priority 2</v>
      </c>
      <c r="Y1493" s="3" t="str">
        <f t="shared" si="239"/>
        <v>OK</v>
      </c>
    </row>
    <row r="1494" spans="1:25" x14ac:dyDescent="0.25">
      <c r="A1494" s="3" t="str">
        <f>Raw_Data!A1494</f>
        <v>d5146e9c-493c-4165-a588-0340f585331c</v>
      </c>
      <c r="B1494" s="3">
        <f>Raw_Data!B1494</f>
        <v>24</v>
      </c>
      <c r="C1494" s="3" t="str">
        <f>Raw_Data!C1494</f>
        <v>Female</v>
      </c>
      <c r="D1494" s="3" t="str">
        <f>Raw_Data!D1494</f>
        <v>Basic</v>
      </c>
      <c r="E1494" s="3">
        <f>Raw_Data!E1494</f>
        <v>5.25</v>
      </c>
      <c r="F1494" s="3">
        <f>Raw_Data!F1494</f>
        <v>28</v>
      </c>
      <c r="G1494" s="3" t="str">
        <f>Raw_Data!G1494</f>
        <v>Asia</v>
      </c>
      <c r="H1494" s="3" t="str">
        <f>Raw_Data!H1494</f>
        <v>Laptop</v>
      </c>
      <c r="I1494" s="3">
        <f>Raw_Data!I1494</f>
        <v>8.99</v>
      </c>
      <c r="J1494" s="3">
        <f>Raw_Data!J1494</f>
        <v>0</v>
      </c>
      <c r="K1494" s="3" t="str">
        <f>Raw_Data!K1494</f>
        <v>Gift Card</v>
      </c>
      <c r="L1494" s="3">
        <f>Raw_Data!L1494</f>
        <v>4</v>
      </c>
      <c r="M1494" s="3">
        <f>Raw_Data!M1494</f>
        <v>0.18</v>
      </c>
      <c r="N1494" s="3" t="str">
        <f>Raw_Data!N1494</f>
        <v>Comedy</v>
      </c>
      <c r="O1494" s="3" t="str">
        <f t="shared" si="230"/>
        <v>18-24</v>
      </c>
      <c r="P1494" s="3" t="str">
        <f t="shared" si="231"/>
        <v>&lt;10h</v>
      </c>
      <c r="Q1494" s="3" t="str">
        <f t="shared" si="232"/>
        <v>22-45d</v>
      </c>
      <c r="R1494" s="3" t="str">
        <f t="shared" si="233"/>
        <v>Medium</v>
      </c>
      <c r="S1494" s="3" t="str">
        <f t="shared" si="234"/>
        <v>Low</v>
      </c>
      <c r="T1494" s="3" t="str">
        <f t="shared" si="235"/>
        <v>Active</v>
      </c>
      <c r="U1494" s="4">
        <f>1/(1+EXP(-(Predictive_Model!$B$5+((B1494-Predictive_Model!$B$20)/Predictive_Model!$C$20)*Predictive_Model!$D$20+((E1494-Predictive_Model!$B$21)/Predictive_Model!$C$21)*Predictive_Model!$D$21+((F1494-Predictive_Model!$B$22)/Predictive_Model!$C$22)*Predictive_Model!$D$22+((I1494-Predictive_Model!$B$23)/Predictive_Model!$C$23)*Predictive_Model!$D$23+((L1494-Predictive_Model!$B$24)/Predictive_Model!$C$24)*Predictive_Model!$D$24+((M1494-Predictive_Model!$B$25)/Predictive_Model!$C$25)*Predictive_Model!$D$25+IF(C1494="Male",Predictive_Model!$D$31,IF(C1494="Other",Predictive_Model!$D$32,0))+IF(D1494="Premium",Predictive_Model!$D$34,IF(D1494="Standard",Predictive_Model!$D$35,0))+IF(G1494="Asia",Predictive_Model!$D$37,IF(G1494="Europe",Predictive_Model!$D$38,IF(G1494="North America",Predictive_Model!$D$39,IF(G1494="Oceania",Predictive_Model!$D$40,IF(G1494="South America",Predictive_Model!$D$41,0)))))+IF(H1494="Laptop",Predictive_Model!$D$43,IF(H1494="Mobile",Predictive_Model!$D$44,IF(H1494="TV",Predictive_Model!$D$45,IF(H1494="Tablet",Predictive_Model!$D$46,0))))+IF(K1494="Crypto",Predictive_Model!$D$48,IF(K1494="Debit Card",Predictive_Model!$D$49,IF(K1494="Gift Card",Predictive_Model!$D$50,IF(K1494="PayPal",Predictive_Model!$D$51,0))))+IF(N1494="Comedy",Predictive_Model!$D$53,IF(N1494="Documentary",Predictive_Model!$D$54,IF(N1494="Drama",Predictive_Model!$D$55,IF(N1494="Horror",Predictive_Model!$D$56,IF(N1494="Romance",Predictive_Model!$D$57,IF(N1494="Sci-Fi",Predictive_Model!$D$58,0)))))))))</f>
        <v>0.98617199956984847</v>
      </c>
      <c r="V1494" s="3" t="str">
        <f t="shared" si="236"/>
        <v>Critical</v>
      </c>
      <c r="W1494" s="6">
        <f t="shared" si="237"/>
        <v>8.8656862761329371</v>
      </c>
      <c r="X1494" s="3" t="str">
        <f t="shared" si="238"/>
        <v>Priority 2</v>
      </c>
      <c r="Y1494" s="3" t="str">
        <f t="shared" si="239"/>
        <v>OK</v>
      </c>
    </row>
    <row r="1495" spans="1:25" x14ac:dyDescent="0.25">
      <c r="A1495" s="3" t="str">
        <f>Raw_Data!A1495</f>
        <v>d3a4252b-a64c-4b21-99c8-fa78272e30c8</v>
      </c>
      <c r="B1495" s="3">
        <f>Raw_Data!B1495</f>
        <v>40</v>
      </c>
      <c r="C1495" s="3" t="str">
        <f>Raw_Data!C1495</f>
        <v>Male</v>
      </c>
      <c r="D1495" s="3" t="str">
        <f>Raw_Data!D1495</f>
        <v>Standard</v>
      </c>
      <c r="E1495" s="3">
        <f>Raw_Data!E1495</f>
        <v>4.09</v>
      </c>
      <c r="F1495" s="3">
        <f>Raw_Data!F1495</f>
        <v>37</v>
      </c>
      <c r="G1495" s="3" t="str">
        <f>Raw_Data!G1495</f>
        <v>North America</v>
      </c>
      <c r="H1495" s="3" t="str">
        <f>Raw_Data!H1495</f>
        <v>Mobile</v>
      </c>
      <c r="I1495" s="3">
        <f>Raw_Data!I1495</f>
        <v>13.99</v>
      </c>
      <c r="J1495" s="3">
        <f>Raw_Data!J1495</f>
        <v>1</v>
      </c>
      <c r="K1495" s="3" t="str">
        <f>Raw_Data!K1495</f>
        <v>Gift Card</v>
      </c>
      <c r="L1495" s="3">
        <f>Raw_Data!L1495</f>
        <v>2</v>
      </c>
      <c r="M1495" s="3">
        <f>Raw_Data!M1495</f>
        <v>0.11</v>
      </c>
      <c r="N1495" s="3" t="str">
        <f>Raw_Data!N1495</f>
        <v>Sci-Fi</v>
      </c>
      <c r="O1495" s="3" t="str">
        <f t="shared" si="230"/>
        <v>35-44</v>
      </c>
      <c r="P1495" s="3" t="str">
        <f t="shared" si="231"/>
        <v>&lt;10h</v>
      </c>
      <c r="Q1495" s="3" t="str">
        <f t="shared" si="232"/>
        <v>22-45d</v>
      </c>
      <c r="R1495" s="3" t="str">
        <f t="shared" si="233"/>
        <v>Medium</v>
      </c>
      <c r="S1495" s="3" t="str">
        <f t="shared" si="234"/>
        <v>Mid</v>
      </c>
      <c r="T1495" s="3" t="str">
        <f t="shared" si="235"/>
        <v>Churned</v>
      </c>
      <c r="U1495" s="4">
        <f>1/(1+EXP(-(Predictive_Model!$B$5+((B1495-Predictive_Model!$B$20)/Predictive_Model!$C$20)*Predictive_Model!$D$20+((E1495-Predictive_Model!$B$21)/Predictive_Model!$C$21)*Predictive_Model!$D$21+((F1495-Predictive_Model!$B$22)/Predictive_Model!$C$22)*Predictive_Model!$D$22+((I1495-Predictive_Model!$B$23)/Predictive_Model!$C$23)*Predictive_Model!$D$23+((L1495-Predictive_Model!$B$24)/Predictive_Model!$C$24)*Predictive_Model!$D$24+((M1495-Predictive_Model!$B$25)/Predictive_Model!$C$25)*Predictive_Model!$D$25+IF(C1495="Male",Predictive_Model!$D$31,IF(C1495="Other",Predictive_Model!$D$32,0))+IF(D1495="Premium",Predictive_Model!$D$34,IF(D1495="Standard",Predictive_Model!$D$35,0))+IF(G1495="Asia",Predictive_Model!$D$37,IF(G1495="Europe",Predictive_Model!$D$38,IF(G1495="North America",Predictive_Model!$D$39,IF(G1495="Oceania",Predictive_Model!$D$40,IF(G1495="South America",Predictive_Model!$D$41,0)))))+IF(H1495="Laptop",Predictive_Model!$D$43,IF(H1495="Mobile",Predictive_Model!$D$44,IF(H1495="TV",Predictive_Model!$D$45,IF(H1495="Tablet",Predictive_Model!$D$46,0))))+IF(K1495="Crypto",Predictive_Model!$D$48,IF(K1495="Debit Card",Predictive_Model!$D$49,IF(K1495="Gift Card",Predictive_Model!$D$50,IF(K1495="PayPal",Predictive_Model!$D$51,0))))+IF(N1495="Comedy",Predictive_Model!$D$53,IF(N1495="Documentary",Predictive_Model!$D$54,IF(N1495="Drama",Predictive_Model!$D$55,IF(N1495="Horror",Predictive_Model!$D$56,IF(N1495="Romance",Predictive_Model!$D$57,IF(N1495="Sci-Fi",Predictive_Model!$D$58,0)))))))))</f>
        <v>0.99969970233753691</v>
      </c>
      <c r="V1495" s="3" t="str">
        <f t="shared" si="236"/>
        <v>Critical</v>
      </c>
      <c r="W1495" s="6">
        <f t="shared" si="237"/>
        <v>13.99</v>
      </c>
      <c r="X1495" s="3" t="str">
        <f t="shared" si="238"/>
        <v>Priority 2</v>
      </c>
      <c r="Y1495" s="3" t="str">
        <f t="shared" si="239"/>
        <v>OK</v>
      </c>
    </row>
    <row r="1496" spans="1:25" x14ac:dyDescent="0.25">
      <c r="A1496" s="3" t="str">
        <f>Raw_Data!A1496</f>
        <v>431c392c-36ca-4def-955a-566f02823c23</v>
      </c>
      <c r="B1496" s="3">
        <f>Raw_Data!B1496</f>
        <v>28</v>
      </c>
      <c r="C1496" s="3" t="str">
        <f>Raw_Data!C1496</f>
        <v>Other</v>
      </c>
      <c r="D1496" s="3" t="str">
        <f>Raw_Data!D1496</f>
        <v>Basic</v>
      </c>
      <c r="E1496" s="3">
        <f>Raw_Data!E1496</f>
        <v>13.38</v>
      </c>
      <c r="F1496" s="3">
        <f>Raw_Data!F1496</f>
        <v>23</v>
      </c>
      <c r="G1496" s="3" t="str">
        <f>Raw_Data!G1496</f>
        <v>North America</v>
      </c>
      <c r="H1496" s="3" t="str">
        <f>Raw_Data!H1496</f>
        <v>TV</v>
      </c>
      <c r="I1496" s="3">
        <f>Raw_Data!I1496</f>
        <v>8.99</v>
      </c>
      <c r="J1496" s="3">
        <f>Raw_Data!J1496</f>
        <v>0</v>
      </c>
      <c r="K1496" s="3" t="str">
        <f>Raw_Data!K1496</f>
        <v>Gift Card</v>
      </c>
      <c r="L1496" s="3">
        <f>Raw_Data!L1496</f>
        <v>1</v>
      </c>
      <c r="M1496" s="3">
        <f>Raw_Data!M1496</f>
        <v>0.56000000000000005</v>
      </c>
      <c r="N1496" s="3" t="str">
        <f>Raw_Data!N1496</f>
        <v>Sci-Fi</v>
      </c>
      <c r="O1496" s="3" t="str">
        <f t="shared" si="230"/>
        <v>25-34</v>
      </c>
      <c r="P1496" s="3" t="str">
        <f t="shared" si="231"/>
        <v>10-24h</v>
      </c>
      <c r="Q1496" s="3" t="str">
        <f t="shared" si="232"/>
        <v>22-45d</v>
      </c>
      <c r="R1496" s="3" t="str">
        <f t="shared" si="233"/>
        <v>Medium</v>
      </c>
      <c r="S1496" s="3" t="str">
        <f t="shared" si="234"/>
        <v>Low</v>
      </c>
      <c r="T1496" s="3" t="str">
        <f t="shared" si="235"/>
        <v>Active</v>
      </c>
      <c r="U1496" s="4">
        <f>1/(1+EXP(-(Predictive_Model!$B$5+((B1496-Predictive_Model!$B$20)/Predictive_Model!$C$20)*Predictive_Model!$D$20+((E1496-Predictive_Model!$B$21)/Predictive_Model!$C$21)*Predictive_Model!$D$21+((F1496-Predictive_Model!$B$22)/Predictive_Model!$C$22)*Predictive_Model!$D$22+((I1496-Predictive_Model!$B$23)/Predictive_Model!$C$23)*Predictive_Model!$D$23+((L1496-Predictive_Model!$B$24)/Predictive_Model!$C$24)*Predictive_Model!$D$24+((M1496-Predictive_Model!$B$25)/Predictive_Model!$C$25)*Predictive_Model!$D$25+IF(C1496="Male",Predictive_Model!$D$31,IF(C1496="Other",Predictive_Model!$D$32,0))+IF(D1496="Premium",Predictive_Model!$D$34,IF(D1496="Standard",Predictive_Model!$D$35,0))+IF(G1496="Asia",Predictive_Model!$D$37,IF(G1496="Europe",Predictive_Model!$D$38,IF(G1496="North America",Predictive_Model!$D$39,IF(G1496="Oceania",Predictive_Model!$D$40,IF(G1496="South America",Predictive_Model!$D$41,0)))))+IF(H1496="Laptop",Predictive_Model!$D$43,IF(H1496="Mobile",Predictive_Model!$D$44,IF(H1496="TV",Predictive_Model!$D$45,IF(H1496="Tablet",Predictive_Model!$D$46,0))))+IF(K1496="Crypto",Predictive_Model!$D$48,IF(K1496="Debit Card",Predictive_Model!$D$49,IF(K1496="Gift Card",Predictive_Model!$D$50,IF(K1496="PayPal",Predictive_Model!$D$51,0))))+IF(N1496="Comedy",Predictive_Model!$D$53,IF(N1496="Documentary",Predictive_Model!$D$54,IF(N1496="Drama",Predictive_Model!$D$55,IF(N1496="Horror",Predictive_Model!$D$56,IF(N1496="Romance",Predictive_Model!$D$57,IF(N1496="Sci-Fi",Predictive_Model!$D$58,0)))))))))</f>
        <v>0.93125566910292135</v>
      </c>
      <c r="V1496" s="3" t="str">
        <f t="shared" si="236"/>
        <v>Critical</v>
      </c>
      <c r="W1496" s="6">
        <f t="shared" si="237"/>
        <v>8.3719884652352636</v>
      </c>
      <c r="X1496" s="3" t="str">
        <f t="shared" si="238"/>
        <v>Priority 2</v>
      </c>
      <c r="Y1496" s="3" t="str">
        <f t="shared" si="239"/>
        <v>OK</v>
      </c>
    </row>
    <row r="1497" spans="1:25" x14ac:dyDescent="0.25">
      <c r="A1497" s="3" t="str">
        <f>Raw_Data!A1497</f>
        <v>08cc1c3f-bd03-470e-9ee5-f6206ef8f0ea</v>
      </c>
      <c r="B1497" s="3">
        <f>Raw_Data!B1497</f>
        <v>36</v>
      </c>
      <c r="C1497" s="3" t="str">
        <f>Raw_Data!C1497</f>
        <v>Other</v>
      </c>
      <c r="D1497" s="3" t="str">
        <f>Raw_Data!D1497</f>
        <v>Premium</v>
      </c>
      <c r="E1497" s="3">
        <f>Raw_Data!E1497</f>
        <v>5.79</v>
      </c>
      <c r="F1497" s="3">
        <f>Raw_Data!F1497</f>
        <v>21</v>
      </c>
      <c r="G1497" s="3" t="str">
        <f>Raw_Data!G1497</f>
        <v>North America</v>
      </c>
      <c r="H1497" s="3" t="str">
        <f>Raw_Data!H1497</f>
        <v>Laptop</v>
      </c>
      <c r="I1497" s="3">
        <f>Raw_Data!I1497</f>
        <v>17.989999999999998</v>
      </c>
      <c r="J1497" s="3">
        <f>Raw_Data!J1497</f>
        <v>0</v>
      </c>
      <c r="K1497" s="3" t="str">
        <f>Raw_Data!K1497</f>
        <v>Gift Card</v>
      </c>
      <c r="L1497" s="3">
        <f>Raw_Data!L1497</f>
        <v>3</v>
      </c>
      <c r="M1497" s="3">
        <f>Raw_Data!M1497</f>
        <v>0.26</v>
      </c>
      <c r="N1497" s="3" t="str">
        <f>Raw_Data!N1497</f>
        <v>Horror</v>
      </c>
      <c r="O1497" s="3" t="str">
        <f t="shared" si="230"/>
        <v>35-44</v>
      </c>
      <c r="P1497" s="3" t="str">
        <f t="shared" si="231"/>
        <v>&lt;10h</v>
      </c>
      <c r="Q1497" s="3" t="str">
        <f t="shared" si="232"/>
        <v>8-21d</v>
      </c>
      <c r="R1497" s="3" t="str">
        <f t="shared" si="233"/>
        <v>Medium</v>
      </c>
      <c r="S1497" s="3" t="str">
        <f t="shared" si="234"/>
        <v>High</v>
      </c>
      <c r="T1497" s="3" t="str">
        <f t="shared" si="235"/>
        <v>Active</v>
      </c>
      <c r="U1497" s="4">
        <f>1/(1+EXP(-(Predictive_Model!$B$5+((B1497-Predictive_Model!$B$20)/Predictive_Model!$C$20)*Predictive_Model!$D$20+((E1497-Predictive_Model!$B$21)/Predictive_Model!$C$21)*Predictive_Model!$D$21+((F1497-Predictive_Model!$B$22)/Predictive_Model!$C$22)*Predictive_Model!$D$22+((I1497-Predictive_Model!$B$23)/Predictive_Model!$C$23)*Predictive_Model!$D$23+((L1497-Predictive_Model!$B$24)/Predictive_Model!$C$24)*Predictive_Model!$D$24+((M1497-Predictive_Model!$B$25)/Predictive_Model!$C$25)*Predictive_Model!$D$25+IF(C1497="Male",Predictive_Model!$D$31,IF(C1497="Other",Predictive_Model!$D$32,0))+IF(D1497="Premium",Predictive_Model!$D$34,IF(D1497="Standard",Predictive_Model!$D$35,0))+IF(G1497="Asia",Predictive_Model!$D$37,IF(G1497="Europe",Predictive_Model!$D$38,IF(G1497="North America",Predictive_Model!$D$39,IF(G1497="Oceania",Predictive_Model!$D$40,IF(G1497="South America",Predictive_Model!$D$41,0)))))+IF(H1497="Laptop",Predictive_Model!$D$43,IF(H1497="Mobile",Predictive_Model!$D$44,IF(H1497="TV",Predictive_Model!$D$45,IF(H1497="Tablet",Predictive_Model!$D$46,0))))+IF(K1497="Crypto",Predictive_Model!$D$48,IF(K1497="Debit Card",Predictive_Model!$D$49,IF(K1497="Gift Card",Predictive_Model!$D$50,IF(K1497="PayPal",Predictive_Model!$D$51,0))))+IF(N1497="Comedy",Predictive_Model!$D$53,IF(N1497="Documentary",Predictive_Model!$D$54,IF(N1497="Drama",Predictive_Model!$D$55,IF(N1497="Horror",Predictive_Model!$D$56,IF(N1497="Romance",Predictive_Model!$D$57,IF(N1497="Sci-Fi",Predictive_Model!$D$58,0)))))))))</f>
        <v>0.72459540884012508</v>
      </c>
      <c r="V1497" s="3" t="str">
        <f t="shared" si="236"/>
        <v>High</v>
      </c>
      <c r="W1497" s="6">
        <f t="shared" si="237"/>
        <v>13.035471405033849</v>
      </c>
      <c r="X1497" s="3" t="str">
        <f t="shared" si="238"/>
        <v>Monitor</v>
      </c>
      <c r="Y1497" s="3" t="str">
        <f t="shared" si="239"/>
        <v>OK</v>
      </c>
    </row>
    <row r="1498" spans="1:25" x14ac:dyDescent="0.25">
      <c r="A1498" s="3" t="str">
        <f>Raw_Data!A1498</f>
        <v>4875bcbf-cc55-419a-8d9d-cec963f0dc03</v>
      </c>
      <c r="B1498" s="3">
        <f>Raw_Data!B1498</f>
        <v>39</v>
      </c>
      <c r="C1498" s="3" t="str">
        <f>Raw_Data!C1498</f>
        <v>Male</v>
      </c>
      <c r="D1498" s="3" t="str">
        <f>Raw_Data!D1498</f>
        <v>Standard</v>
      </c>
      <c r="E1498" s="3">
        <f>Raw_Data!E1498</f>
        <v>4.1900000000000004</v>
      </c>
      <c r="F1498" s="3">
        <f>Raw_Data!F1498</f>
        <v>47</v>
      </c>
      <c r="G1498" s="3" t="str">
        <f>Raw_Data!G1498</f>
        <v>Europe</v>
      </c>
      <c r="H1498" s="3" t="str">
        <f>Raw_Data!H1498</f>
        <v>Laptop</v>
      </c>
      <c r="I1498" s="3">
        <f>Raw_Data!I1498</f>
        <v>13.99</v>
      </c>
      <c r="J1498" s="3">
        <f>Raw_Data!J1498</f>
        <v>1</v>
      </c>
      <c r="K1498" s="3" t="str">
        <f>Raw_Data!K1498</f>
        <v>Crypto</v>
      </c>
      <c r="L1498" s="3">
        <f>Raw_Data!L1498</f>
        <v>2</v>
      </c>
      <c r="M1498" s="3">
        <f>Raw_Data!M1498</f>
        <v>0.09</v>
      </c>
      <c r="N1498" s="3" t="str">
        <f>Raw_Data!N1498</f>
        <v>Horror</v>
      </c>
      <c r="O1498" s="3" t="str">
        <f t="shared" si="230"/>
        <v>35-44</v>
      </c>
      <c r="P1498" s="3" t="str">
        <f t="shared" si="231"/>
        <v>&lt;10h</v>
      </c>
      <c r="Q1498" s="3" t="str">
        <f t="shared" si="232"/>
        <v>46-60d</v>
      </c>
      <c r="R1498" s="3" t="str">
        <f t="shared" si="233"/>
        <v>Low</v>
      </c>
      <c r="S1498" s="3" t="str">
        <f t="shared" si="234"/>
        <v>Mid</v>
      </c>
      <c r="T1498" s="3" t="str">
        <f t="shared" si="235"/>
        <v>Churned</v>
      </c>
      <c r="U1498" s="4">
        <f>1/(1+EXP(-(Predictive_Model!$B$5+((B1498-Predictive_Model!$B$20)/Predictive_Model!$C$20)*Predictive_Model!$D$20+((E1498-Predictive_Model!$B$21)/Predictive_Model!$C$21)*Predictive_Model!$D$21+((F1498-Predictive_Model!$B$22)/Predictive_Model!$C$22)*Predictive_Model!$D$22+((I1498-Predictive_Model!$B$23)/Predictive_Model!$C$23)*Predictive_Model!$D$23+((L1498-Predictive_Model!$B$24)/Predictive_Model!$C$24)*Predictive_Model!$D$24+((M1498-Predictive_Model!$B$25)/Predictive_Model!$C$25)*Predictive_Model!$D$25+IF(C1498="Male",Predictive_Model!$D$31,IF(C1498="Other",Predictive_Model!$D$32,0))+IF(D1498="Premium",Predictive_Model!$D$34,IF(D1498="Standard",Predictive_Model!$D$35,0))+IF(G1498="Asia",Predictive_Model!$D$37,IF(G1498="Europe",Predictive_Model!$D$38,IF(G1498="North America",Predictive_Model!$D$39,IF(G1498="Oceania",Predictive_Model!$D$40,IF(G1498="South America",Predictive_Model!$D$41,0)))))+IF(H1498="Laptop",Predictive_Model!$D$43,IF(H1498="Mobile",Predictive_Model!$D$44,IF(H1498="TV",Predictive_Model!$D$45,IF(H1498="Tablet",Predictive_Model!$D$46,0))))+IF(K1498="Crypto",Predictive_Model!$D$48,IF(K1498="Debit Card",Predictive_Model!$D$49,IF(K1498="Gift Card",Predictive_Model!$D$50,IF(K1498="PayPal",Predictive_Model!$D$51,0))))+IF(N1498="Comedy",Predictive_Model!$D$53,IF(N1498="Documentary",Predictive_Model!$D$54,IF(N1498="Drama",Predictive_Model!$D$55,IF(N1498="Horror",Predictive_Model!$D$56,IF(N1498="Romance",Predictive_Model!$D$57,IF(N1498="Sci-Fi",Predictive_Model!$D$58,0)))))))))</f>
        <v>0.99935481070851329</v>
      </c>
      <c r="V1498" s="3" t="str">
        <f t="shared" si="236"/>
        <v>Critical</v>
      </c>
      <c r="W1498" s="6">
        <f t="shared" si="237"/>
        <v>13.99</v>
      </c>
      <c r="X1498" s="3" t="str">
        <f t="shared" si="238"/>
        <v>Priority 2</v>
      </c>
      <c r="Y1498" s="3" t="str">
        <f t="shared" si="239"/>
        <v>OK</v>
      </c>
    </row>
    <row r="1499" spans="1:25" x14ac:dyDescent="0.25">
      <c r="A1499" s="3" t="str">
        <f>Raw_Data!A1499</f>
        <v>57ffc492-dcb6-416b-a4f3-7109014eb262</v>
      </c>
      <c r="B1499" s="3">
        <f>Raw_Data!B1499</f>
        <v>26</v>
      </c>
      <c r="C1499" s="3" t="str">
        <f>Raw_Data!C1499</f>
        <v>Female</v>
      </c>
      <c r="D1499" s="3" t="str">
        <f>Raw_Data!D1499</f>
        <v>Premium</v>
      </c>
      <c r="E1499" s="3">
        <f>Raw_Data!E1499</f>
        <v>3.87</v>
      </c>
      <c r="F1499" s="3">
        <f>Raw_Data!F1499</f>
        <v>45</v>
      </c>
      <c r="G1499" s="3" t="str">
        <f>Raw_Data!G1499</f>
        <v>Asia</v>
      </c>
      <c r="H1499" s="3" t="str">
        <f>Raw_Data!H1499</f>
        <v>TV</v>
      </c>
      <c r="I1499" s="3">
        <f>Raw_Data!I1499</f>
        <v>17.989999999999998</v>
      </c>
      <c r="J1499" s="3">
        <f>Raw_Data!J1499</f>
        <v>1</v>
      </c>
      <c r="K1499" s="3" t="str">
        <f>Raw_Data!K1499</f>
        <v>Gift Card</v>
      </c>
      <c r="L1499" s="3">
        <f>Raw_Data!L1499</f>
        <v>2</v>
      </c>
      <c r="M1499" s="3">
        <f>Raw_Data!M1499</f>
        <v>0.08</v>
      </c>
      <c r="N1499" s="3" t="str">
        <f>Raw_Data!N1499</f>
        <v>Documentary</v>
      </c>
      <c r="O1499" s="3" t="str">
        <f t="shared" si="230"/>
        <v>25-34</v>
      </c>
      <c r="P1499" s="3" t="str">
        <f t="shared" si="231"/>
        <v>&lt;10h</v>
      </c>
      <c r="Q1499" s="3" t="str">
        <f t="shared" si="232"/>
        <v>22-45d</v>
      </c>
      <c r="R1499" s="3" t="str">
        <f t="shared" si="233"/>
        <v>Medium</v>
      </c>
      <c r="S1499" s="3" t="str">
        <f t="shared" si="234"/>
        <v>High</v>
      </c>
      <c r="T1499" s="3" t="str">
        <f t="shared" si="235"/>
        <v>Churned</v>
      </c>
      <c r="U1499" s="4">
        <f>1/(1+EXP(-(Predictive_Model!$B$5+((B1499-Predictive_Model!$B$20)/Predictive_Model!$C$20)*Predictive_Model!$D$20+((E1499-Predictive_Model!$B$21)/Predictive_Model!$C$21)*Predictive_Model!$D$21+((F1499-Predictive_Model!$B$22)/Predictive_Model!$C$22)*Predictive_Model!$D$22+((I1499-Predictive_Model!$B$23)/Predictive_Model!$C$23)*Predictive_Model!$D$23+((L1499-Predictive_Model!$B$24)/Predictive_Model!$C$24)*Predictive_Model!$D$24+((M1499-Predictive_Model!$B$25)/Predictive_Model!$C$25)*Predictive_Model!$D$25+IF(C1499="Male",Predictive_Model!$D$31,IF(C1499="Other",Predictive_Model!$D$32,0))+IF(D1499="Premium",Predictive_Model!$D$34,IF(D1499="Standard",Predictive_Model!$D$35,0))+IF(G1499="Asia",Predictive_Model!$D$37,IF(G1499="Europe",Predictive_Model!$D$38,IF(G1499="North America",Predictive_Model!$D$39,IF(G1499="Oceania",Predictive_Model!$D$40,IF(G1499="South America",Predictive_Model!$D$41,0)))))+IF(H1499="Laptop",Predictive_Model!$D$43,IF(H1499="Mobile",Predictive_Model!$D$44,IF(H1499="TV",Predictive_Model!$D$45,IF(H1499="Tablet",Predictive_Model!$D$46,0))))+IF(K1499="Crypto",Predictive_Model!$D$48,IF(K1499="Debit Card",Predictive_Model!$D$49,IF(K1499="Gift Card",Predictive_Model!$D$50,IF(K1499="PayPal",Predictive_Model!$D$51,0))))+IF(N1499="Comedy",Predictive_Model!$D$53,IF(N1499="Documentary",Predictive_Model!$D$54,IF(N1499="Drama",Predictive_Model!$D$55,IF(N1499="Horror",Predictive_Model!$D$56,IF(N1499="Romance",Predictive_Model!$D$57,IF(N1499="Sci-Fi",Predictive_Model!$D$58,0)))))))))</f>
        <v>0.99611316675887529</v>
      </c>
      <c r="V1499" s="3" t="str">
        <f t="shared" si="236"/>
        <v>Critical</v>
      </c>
      <c r="W1499" s="6">
        <f t="shared" si="237"/>
        <v>17.989999999999998</v>
      </c>
      <c r="X1499" s="3" t="str">
        <f t="shared" si="238"/>
        <v>Priority 1</v>
      </c>
      <c r="Y1499" s="3" t="str">
        <f t="shared" si="239"/>
        <v>OK</v>
      </c>
    </row>
    <row r="1500" spans="1:25" x14ac:dyDescent="0.25">
      <c r="A1500" s="3" t="str">
        <f>Raw_Data!A1500</f>
        <v>ecbbc218-4c84-4f64-bb43-ea339a091b4b</v>
      </c>
      <c r="B1500" s="3">
        <f>Raw_Data!B1500</f>
        <v>25</v>
      </c>
      <c r="C1500" s="3" t="str">
        <f>Raw_Data!C1500</f>
        <v>Female</v>
      </c>
      <c r="D1500" s="3" t="str">
        <f>Raw_Data!D1500</f>
        <v>Premium</v>
      </c>
      <c r="E1500" s="3">
        <f>Raw_Data!E1500</f>
        <v>6.49</v>
      </c>
      <c r="F1500" s="3">
        <f>Raw_Data!F1500</f>
        <v>14</v>
      </c>
      <c r="G1500" s="3" t="str">
        <f>Raw_Data!G1500</f>
        <v>North America</v>
      </c>
      <c r="H1500" s="3" t="str">
        <f>Raw_Data!H1500</f>
        <v>Tablet</v>
      </c>
      <c r="I1500" s="3">
        <f>Raw_Data!I1500</f>
        <v>17.989999999999998</v>
      </c>
      <c r="J1500" s="3">
        <f>Raw_Data!J1500</f>
        <v>0</v>
      </c>
      <c r="K1500" s="3" t="str">
        <f>Raw_Data!K1500</f>
        <v>Credit Card</v>
      </c>
      <c r="L1500" s="3">
        <f>Raw_Data!L1500</f>
        <v>1</v>
      </c>
      <c r="M1500" s="3">
        <f>Raw_Data!M1500</f>
        <v>0.43</v>
      </c>
      <c r="N1500" s="3" t="str">
        <f>Raw_Data!N1500</f>
        <v>Drama</v>
      </c>
      <c r="O1500" s="3" t="str">
        <f t="shared" si="230"/>
        <v>25-34</v>
      </c>
      <c r="P1500" s="3" t="str">
        <f t="shared" si="231"/>
        <v>&lt;10h</v>
      </c>
      <c r="Q1500" s="3" t="str">
        <f t="shared" si="232"/>
        <v>8-21d</v>
      </c>
      <c r="R1500" s="3" t="str">
        <f t="shared" si="233"/>
        <v>Medium</v>
      </c>
      <c r="S1500" s="3" t="str">
        <f t="shared" si="234"/>
        <v>High</v>
      </c>
      <c r="T1500" s="3" t="str">
        <f t="shared" si="235"/>
        <v>Active</v>
      </c>
      <c r="U1500" s="4">
        <f>1/(1+EXP(-(Predictive_Model!$B$5+((B1500-Predictive_Model!$B$20)/Predictive_Model!$C$20)*Predictive_Model!$D$20+((E1500-Predictive_Model!$B$21)/Predictive_Model!$C$21)*Predictive_Model!$D$21+((F1500-Predictive_Model!$B$22)/Predictive_Model!$C$22)*Predictive_Model!$D$22+((I1500-Predictive_Model!$B$23)/Predictive_Model!$C$23)*Predictive_Model!$D$23+((L1500-Predictive_Model!$B$24)/Predictive_Model!$C$24)*Predictive_Model!$D$24+((M1500-Predictive_Model!$B$25)/Predictive_Model!$C$25)*Predictive_Model!$D$25+IF(C1500="Male",Predictive_Model!$D$31,IF(C1500="Other",Predictive_Model!$D$32,0))+IF(D1500="Premium",Predictive_Model!$D$34,IF(D1500="Standard",Predictive_Model!$D$35,0))+IF(G1500="Asia",Predictive_Model!$D$37,IF(G1500="Europe",Predictive_Model!$D$38,IF(G1500="North America",Predictive_Model!$D$39,IF(G1500="Oceania",Predictive_Model!$D$40,IF(G1500="South America",Predictive_Model!$D$41,0)))))+IF(H1500="Laptop",Predictive_Model!$D$43,IF(H1500="Mobile",Predictive_Model!$D$44,IF(H1500="TV",Predictive_Model!$D$45,IF(H1500="Tablet",Predictive_Model!$D$46,0))))+IF(K1500="Crypto",Predictive_Model!$D$48,IF(K1500="Debit Card",Predictive_Model!$D$49,IF(K1500="Gift Card",Predictive_Model!$D$50,IF(K1500="PayPal",Predictive_Model!$D$51,0))))+IF(N1500="Comedy",Predictive_Model!$D$53,IF(N1500="Documentary",Predictive_Model!$D$54,IF(N1500="Drama",Predictive_Model!$D$55,IF(N1500="Horror",Predictive_Model!$D$56,IF(N1500="Romance",Predictive_Model!$D$57,IF(N1500="Sci-Fi",Predictive_Model!$D$58,0)))))))))</f>
        <v>0.9104790620742379</v>
      </c>
      <c r="V1500" s="3" t="str">
        <f t="shared" si="236"/>
        <v>Critical</v>
      </c>
      <c r="W1500" s="6">
        <f t="shared" si="237"/>
        <v>16.379518326715537</v>
      </c>
      <c r="X1500" s="3" t="str">
        <f t="shared" si="238"/>
        <v>Priority 1</v>
      </c>
      <c r="Y1500" s="3" t="str">
        <f t="shared" si="239"/>
        <v>OK</v>
      </c>
    </row>
    <row r="1501" spans="1:25" x14ac:dyDescent="0.25">
      <c r="A1501" s="3" t="str">
        <f>Raw_Data!A1501</f>
        <v>e8f09351-f30e-4e46-9128-fd3307db7769</v>
      </c>
      <c r="B1501" s="3">
        <f>Raw_Data!B1501</f>
        <v>21</v>
      </c>
      <c r="C1501" s="3" t="str">
        <f>Raw_Data!C1501</f>
        <v>Male</v>
      </c>
      <c r="D1501" s="3" t="str">
        <f>Raw_Data!D1501</f>
        <v>Standard</v>
      </c>
      <c r="E1501" s="3">
        <f>Raw_Data!E1501</f>
        <v>1.02</v>
      </c>
      <c r="F1501" s="3">
        <f>Raw_Data!F1501</f>
        <v>23</v>
      </c>
      <c r="G1501" s="3" t="str">
        <f>Raw_Data!G1501</f>
        <v>Asia</v>
      </c>
      <c r="H1501" s="3" t="str">
        <f>Raw_Data!H1501</f>
        <v>Tablet</v>
      </c>
      <c r="I1501" s="3">
        <f>Raw_Data!I1501</f>
        <v>13.99</v>
      </c>
      <c r="J1501" s="3">
        <f>Raw_Data!J1501</f>
        <v>1</v>
      </c>
      <c r="K1501" s="3" t="str">
        <f>Raw_Data!K1501</f>
        <v>PayPal</v>
      </c>
      <c r="L1501" s="3">
        <f>Raw_Data!L1501</f>
        <v>3</v>
      </c>
      <c r="M1501" s="3">
        <f>Raw_Data!M1501</f>
        <v>0.04</v>
      </c>
      <c r="N1501" s="3" t="str">
        <f>Raw_Data!N1501</f>
        <v>Documentary</v>
      </c>
      <c r="O1501" s="3" t="str">
        <f t="shared" si="230"/>
        <v>18-24</v>
      </c>
      <c r="P1501" s="3" t="str">
        <f t="shared" si="231"/>
        <v>&lt;10h</v>
      </c>
      <c r="Q1501" s="3" t="str">
        <f t="shared" si="232"/>
        <v>22-45d</v>
      </c>
      <c r="R1501" s="3" t="str">
        <f t="shared" si="233"/>
        <v>Medium</v>
      </c>
      <c r="S1501" s="3" t="str">
        <f t="shared" si="234"/>
        <v>Mid</v>
      </c>
      <c r="T1501" s="3" t="str">
        <f t="shared" si="235"/>
        <v>Churned</v>
      </c>
      <c r="U1501" s="4">
        <f>1/(1+EXP(-(Predictive_Model!$B$5+((B1501-Predictive_Model!$B$20)/Predictive_Model!$C$20)*Predictive_Model!$D$20+((E1501-Predictive_Model!$B$21)/Predictive_Model!$C$21)*Predictive_Model!$D$21+((F1501-Predictive_Model!$B$22)/Predictive_Model!$C$22)*Predictive_Model!$D$22+((I1501-Predictive_Model!$B$23)/Predictive_Model!$C$23)*Predictive_Model!$D$23+((L1501-Predictive_Model!$B$24)/Predictive_Model!$C$24)*Predictive_Model!$D$24+((M1501-Predictive_Model!$B$25)/Predictive_Model!$C$25)*Predictive_Model!$D$25+IF(C1501="Male",Predictive_Model!$D$31,IF(C1501="Other",Predictive_Model!$D$32,0))+IF(D1501="Premium",Predictive_Model!$D$34,IF(D1501="Standard",Predictive_Model!$D$35,0))+IF(G1501="Asia",Predictive_Model!$D$37,IF(G1501="Europe",Predictive_Model!$D$38,IF(G1501="North America",Predictive_Model!$D$39,IF(G1501="Oceania",Predictive_Model!$D$40,IF(G1501="South America",Predictive_Model!$D$41,0)))))+IF(H1501="Laptop",Predictive_Model!$D$43,IF(H1501="Mobile",Predictive_Model!$D$44,IF(H1501="TV",Predictive_Model!$D$45,IF(H1501="Tablet",Predictive_Model!$D$46,0))))+IF(K1501="Crypto",Predictive_Model!$D$48,IF(K1501="Debit Card",Predictive_Model!$D$49,IF(K1501="Gift Card",Predictive_Model!$D$50,IF(K1501="PayPal",Predictive_Model!$D$51,0))))+IF(N1501="Comedy",Predictive_Model!$D$53,IF(N1501="Documentary",Predictive_Model!$D$54,IF(N1501="Drama",Predictive_Model!$D$55,IF(N1501="Horror",Predictive_Model!$D$56,IF(N1501="Romance",Predictive_Model!$D$57,IF(N1501="Sci-Fi",Predictive_Model!$D$58,0)))))))))</f>
        <v>0.99661607172707778</v>
      </c>
      <c r="V1501" s="3" t="str">
        <f t="shared" si="236"/>
        <v>Critical</v>
      </c>
      <c r="W1501" s="6">
        <f t="shared" si="237"/>
        <v>13.99</v>
      </c>
      <c r="X1501" s="3" t="str">
        <f t="shared" si="238"/>
        <v>Priority 2</v>
      </c>
      <c r="Y1501" s="3" t="str">
        <f t="shared" si="239"/>
        <v>OK</v>
      </c>
    </row>
    <row r="1502" spans="1:25" x14ac:dyDescent="0.25">
      <c r="A1502" s="3" t="str">
        <f>Raw_Data!A1502</f>
        <v>c0687495-cb7e-4949-b63f-9532608d32f6</v>
      </c>
      <c r="B1502" s="3">
        <f>Raw_Data!B1502</f>
        <v>46</v>
      </c>
      <c r="C1502" s="3" t="str">
        <f>Raw_Data!C1502</f>
        <v>Male</v>
      </c>
      <c r="D1502" s="3" t="str">
        <f>Raw_Data!D1502</f>
        <v>Basic</v>
      </c>
      <c r="E1502" s="3">
        <f>Raw_Data!E1502</f>
        <v>9.09</v>
      </c>
      <c r="F1502" s="3">
        <f>Raw_Data!F1502</f>
        <v>60</v>
      </c>
      <c r="G1502" s="3" t="str">
        <f>Raw_Data!G1502</f>
        <v>South America</v>
      </c>
      <c r="H1502" s="3" t="str">
        <f>Raw_Data!H1502</f>
        <v>Desktop</v>
      </c>
      <c r="I1502" s="3">
        <f>Raw_Data!I1502</f>
        <v>8.99</v>
      </c>
      <c r="J1502" s="3">
        <f>Raw_Data!J1502</f>
        <v>1</v>
      </c>
      <c r="K1502" s="3" t="str">
        <f>Raw_Data!K1502</f>
        <v>Gift Card</v>
      </c>
      <c r="L1502" s="3">
        <f>Raw_Data!L1502</f>
        <v>1</v>
      </c>
      <c r="M1502" s="3">
        <f>Raw_Data!M1502</f>
        <v>0.15</v>
      </c>
      <c r="N1502" s="3" t="str">
        <f>Raw_Data!N1502</f>
        <v>Action</v>
      </c>
      <c r="O1502" s="3" t="str">
        <f t="shared" si="230"/>
        <v>45-54</v>
      </c>
      <c r="P1502" s="3" t="str">
        <f t="shared" si="231"/>
        <v>&lt;10h</v>
      </c>
      <c r="Q1502" s="3" t="str">
        <f t="shared" si="232"/>
        <v>46-60d</v>
      </c>
      <c r="R1502" s="3" t="str">
        <f t="shared" si="233"/>
        <v>Low</v>
      </c>
      <c r="S1502" s="3" t="str">
        <f t="shared" si="234"/>
        <v>Low</v>
      </c>
      <c r="T1502" s="3" t="str">
        <f t="shared" si="235"/>
        <v>Churned</v>
      </c>
      <c r="U1502" s="4">
        <f>1/(1+EXP(-(Predictive_Model!$B$5+((B1502-Predictive_Model!$B$20)/Predictive_Model!$C$20)*Predictive_Model!$D$20+((E1502-Predictive_Model!$B$21)/Predictive_Model!$C$21)*Predictive_Model!$D$21+((F1502-Predictive_Model!$B$22)/Predictive_Model!$C$22)*Predictive_Model!$D$22+((I1502-Predictive_Model!$B$23)/Predictive_Model!$C$23)*Predictive_Model!$D$23+((L1502-Predictive_Model!$B$24)/Predictive_Model!$C$24)*Predictive_Model!$D$24+((M1502-Predictive_Model!$B$25)/Predictive_Model!$C$25)*Predictive_Model!$D$25+IF(C1502="Male",Predictive_Model!$D$31,IF(C1502="Other",Predictive_Model!$D$32,0))+IF(D1502="Premium",Predictive_Model!$D$34,IF(D1502="Standard",Predictive_Model!$D$35,0))+IF(G1502="Asia",Predictive_Model!$D$37,IF(G1502="Europe",Predictive_Model!$D$38,IF(G1502="North America",Predictive_Model!$D$39,IF(G1502="Oceania",Predictive_Model!$D$40,IF(G1502="South America",Predictive_Model!$D$41,0)))))+IF(H1502="Laptop",Predictive_Model!$D$43,IF(H1502="Mobile",Predictive_Model!$D$44,IF(H1502="TV",Predictive_Model!$D$45,IF(H1502="Tablet",Predictive_Model!$D$46,0))))+IF(K1502="Crypto",Predictive_Model!$D$48,IF(K1502="Debit Card",Predictive_Model!$D$49,IF(K1502="Gift Card",Predictive_Model!$D$50,IF(K1502="PayPal",Predictive_Model!$D$51,0))))+IF(N1502="Comedy",Predictive_Model!$D$53,IF(N1502="Documentary",Predictive_Model!$D$54,IF(N1502="Drama",Predictive_Model!$D$55,IF(N1502="Horror",Predictive_Model!$D$56,IF(N1502="Romance",Predictive_Model!$D$57,IF(N1502="Sci-Fi",Predictive_Model!$D$58,0)))))))))</f>
        <v>0.99994518199980531</v>
      </c>
      <c r="V1502" s="3" t="str">
        <f t="shared" si="236"/>
        <v>Critical</v>
      </c>
      <c r="W1502" s="6">
        <f t="shared" si="237"/>
        <v>8.99</v>
      </c>
      <c r="X1502" s="3" t="str">
        <f t="shared" si="238"/>
        <v>Priority 2</v>
      </c>
      <c r="Y1502" s="3" t="str">
        <f t="shared" si="239"/>
        <v>OK</v>
      </c>
    </row>
    <row r="1503" spans="1:25" x14ac:dyDescent="0.25">
      <c r="A1503" s="3" t="str">
        <f>Raw_Data!A1503</f>
        <v>24fae6e6-0303-46ef-835f-1123d6500129</v>
      </c>
      <c r="B1503" s="3">
        <f>Raw_Data!B1503</f>
        <v>45</v>
      </c>
      <c r="C1503" s="3" t="str">
        <f>Raw_Data!C1503</f>
        <v>Female</v>
      </c>
      <c r="D1503" s="3" t="str">
        <f>Raw_Data!D1503</f>
        <v>Premium</v>
      </c>
      <c r="E1503" s="3">
        <f>Raw_Data!E1503</f>
        <v>3.45</v>
      </c>
      <c r="F1503" s="3">
        <f>Raw_Data!F1503</f>
        <v>44</v>
      </c>
      <c r="G1503" s="3" t="str">
        <f>Raw_Data!G1503</f>
        <v>South America</v>
      </c>
      <c r="H1503" s="3" t="str">
        <f>Raw_Data!H1503</f>
        <v>Tablet</v>
      </c>
      <c r="I1503" s="3">
        <f>Raw_Data!I1503</f>
        <v>17.989999999999998</v>
      </c>
      <c r="J1503" s="3">
        <f>Raw_Data!J1503</f>
        <v>1</v>
      </c>
      <c r="K1503" s="3" t="str">
        <f>Raw_Data!K1503</f>
        <v>Crypto</v>
      </c>
      <c r="L1503" s="3">
        <f>Raw_Data!L1503</f>
        <v>3</v>
      </c>
      <c r="M1503" s="3">
        <f>Raw_Data!M1503</f>
        <v>0.08</v>
      </c>
      <c r="N1503" s="3" t="str">
        <f>Raw_Data!N1503</f>
        <v>Action</v>
      </c>
      <c r="O1503" s="3" t="str">
        <f t="shared" si="230"/>
        <v>45-54</v>
      </c>
      <c r="P1503" s="3" t="str">
        <f t="shared" si="231"/>
        <v>&lt;10h</v>
      </c>
      <c r="Q1503" s="3" t="str">
        <f t="shared" si="232"/>
        <v>22-45d</v>
      </c>
      <c r="R1503" s="3" t="str">
        <f t="shared" si="233"/>
        <v>Medium</v>
      </c>
      <c r="S1503" s="3" t="str">
        <f t="shared" si="234"/>
        <v>High</v>
      </c>
      <c r="T1503" s="3" t="str">
        <f t="shared" si="235"/>
        <v>Churned</v>
      </c>
      <c r="U1503" s="4">
        <f>1/(1+EXP(-(Predictive_Model!$B$5+((B1503-Predictive_Model!$B$20)/Predictive_Model!$C$20)*Predictive_Model!$D$20+((E1503-Predictive_Model!$B$21)/Predictive_Model!$C$21)*Predictive_Model!$D$21+((F1503-Predictive_Model!$B$22)/Predictive_Model!$C$22)*Predictive_Model!$D$22+((I1503-Predictive_Model!$B$23)/Predictive_Model!$C$23)*Predictive_Model!$D$23+((L1503-Predictive_Model!$B$24)/Predictive_Model!$C$24)*Predictive_Model!$D$24+((M1503-Predictive_Model!$B$25)/Predictive_Model!$C$25)*Predictive_Model!$D$25+IF(C1503="Male",Predictive_Model!$D$31,IF(C1503="Other",Predictive_Model!$D$32,0))+IF(D1503="Premium",Predictive_Model!$D$34,IF(D1503="Standard",Predictive_Model!$D$35,0))+IF(G1503="Asia",Predictive_Model!$D$37,IF(G1503="Europe",Predictive_Model!$D$38,IF(G1503="North America",Predictive_Model!$D$39,IF(G1503="Oceania",Predictive_Model!$D$40,IF(G1503="South America",Predictive_Model!$D$41,0)))))+IF(H1503="Laptop",Predictive_Model!$D$43,IF(H1503="Mobile",Predictive_Model!$D$44,IF(H1503="TV",Predictive_Model!$D$45,IF(H1503="Tablet",Predictive_Model!$D$46,0))))+IF(K1503="Crypto",Predictive_Model!$D$48,IF(K1503="Debit Card",Predictive_Model!$D$49,IF(K1503="Gift Card",Predictive_Model!$D$50,IF(K1503="PayPal",Predictive_Model!$D$51,0))))+IF(N1503="Comedy",Predictive_Model!$D$53,IF(N1503="Documentary",Predictive_Model!$D$54,IF(N1503="Drama",Predictive_Model!$D$55,IF(N1503="Horror",Predictive_Model!$D$56,IF(N1503="Romance",Predictive_Model!$D$57,IF(N1503="Sci-Fi",Predictive_Model!$D$58,0)))))))))</f>
        <v>0.99814775898099628</v>
      </c>
      <c r="V1503" s="3" t="str">
        <f t="shared" si="236"/>
        <v>Critical</v>
      </c>
      <c r="W1503" s="6">
        <f t="shared" si="237"/>
        <v>17.989999999999998</v>
      </c>
      <c r="X1503" s="3" t="str">
        <f t="shared" si="238"/>
        <v>Priority 1</v>
      </c>
      <c r="Y1503" s="3" t="str">
        <f t="shared" si="239"/>
        <v>OK</v>
      </c>
    </row>
    <row r="1504" spans="1:25" x14ac:dyDescent="0.25">
      <c r="A1504" s="3" t="str">
        <f>Raw_Data!A1504</f>
        <v>c19ffda9-ff61-4dcc-83a6-1c12abf91b0f</v>
      </c>
      <c r="B1504" s="3">
        <f>Raw_Data!B1504</f>
        <v>54</v>
      </c>
      <c r="C1504" s="3" t="str">
        <f>Raw_Data!C1504</f>
        <v>Female</v>
      </c>
      <c r="D1504" s="3" t="str">
        <f>Raw_Data!D1504</f>
        <v>Standard</v>
      </c>
      <c r="E1504" s="3">
        <f>Raw_Data!E1504</f>
        <v>10.91</v>
      </c>
      <c r="F1504" s="3">
        <f>Raw_Data!F1504</f>
        <v>37</v>
      </c>
      <c r="G1504" s="3" t="str">
        <f>Raw_Data!G1504</f>
        <v>South America</v>
      </c>
      <c r="H1504" s="3" t="str">
        <f>Raw_Data!H1504</f>
        <v>Tablet</v>
      </c>
      <c r="I1504" s="3">
        <f>Raw_Data!I1504</f>
        <v>13.99</v>
      </c>
      <c r="J1504" s="3">
        <f>Raw_Data!J1504</f>
        <v>0</v>
      </c>
      <c r="K1504" s="3" t="str">
        <f>Raw_Data!K1504</f>
        <v>PayPal</v>
      </c>
      <c r="L1504" s="3">
        <f>Raw_Data!L1504</f>
        <v>5</v>
      </c>
      <c r="M1504" s="3">
        <f>Raw_Data!M1504</f>
        <v>0.28999999999999998</v>
      </c>
      <c r="N1504" s="3" t="str">
        <f>Raw_Data!N1504</f>
        <v>Documentary</v>
      </c>
      <c r="O1504" s="3" t="str">
        <f t="shared" si="230"/>
        <v>45-54</v>
      </c>
      <c r="P1504" s="3" t="str">
        <f t="shared" si="231"/>
        <v>10-24h</v>
      </c>
      <c r="Q1504" s="3" t="str">
        <f t="shared" si="232"/>
        <v>22-45d</v>
      </c>
      <c r="R1504" s="3" t="str">
        <f t="shared" si="233"/>
        <v>Medium</v>
      </c>
      <c r="S1504" s="3" t="str">
        <f t="shared" si="234"/>
        <v>Mid</v>
      </c>
      <c r="T1504" s="3" t="str">
        <f t="shared" si="235"/>
        <v>Active</v>
      </c>
      <c r="U1504" s="4">
        <f>1/(1+EXP(-(Predictive_Model!$B$5+((B1504-Predictive_Model!$B$20)/Predictive_Model!$C$20)*Predictive_Model!$D$20+((E1504-Predictive_Model!$B$21)/Predictive_Model!$C$21)*Predictive_Model!$D$21+((F1504-Predictive_Model!$B$22)/Predictive_Model!$C$22)*Predictive_Model!$D$22+((I1504-Predictive_Model!$B$23)/Predictive_Model!$C$23)*Predictive_Model!$D$23+((L1504-Predictive_Model!$B$24)/Predictive_Model!$C$24)*Predictive_Model!$D$24+((M1504-Predictive_Model!$B$25)/Predictive_Model!$C$25)*Predictive_Model!$D$25+IF(C1504="Male",Predictive_Model!$D$31,IF(C1504="Other",Predictive_Model!$D$32,0))+IF(D1504="Premium",Predictive_Model!$D$34,IF(D1504="Standard",Predictive_Model!$D$35,0))+IF(G1504="Asia",Predictive_Model!$D$37,IF(G1504="Europe",Predictive_Model!$D$38,IF(G1504="North America",Predictive_Model!$D$39,IF(G1504="Oceania",Predictive_Model!$D$40,IF(G1504="South America",Predictive_Model!$D$41,0)))))+IF(H1504="Laptop",Predictive_Model!$D$43,IF(H1504="Mobile",Predictive_Model!$D$44,IF(H1504="TV",Predictive_Model!$D$45,IF(H1504="Tablet",Predictive_Model!$D$46,0))))+IF(K1504="Crypto",Predictive_Model!$D$48,IF(K1504="Debit Card",Predictive_Model!$D$49,IF(K1504="Gift Card",Predictive_Model!$D$50,IF(K1504="PayPal",Predictive_Model!$D$51,0))))+IF(N1504="Comedy",Predictive_Model!$D$53,IF(N1504="Documentary",Predictive_Model!$D$54,IF(N1504="Drama",Predictive_Model!$D$55,IF(N1504="Horror",Predictive_Model!$D$56,IF(N1504="Romance",Predictive_Model!$D$57,IF(N1504="Sci-Fi",Predictive_Model!$D$58,0)))))))))</f>
        <v>0.94134255081431739</v>
      </c>
      <c r="V1504" s="3" t="str">
        <f t="shared" si="236"/>
        <v>Critical</v>
      </c>
      <c r="W1504" s="6">
        <f t="shared" si="237"/>
        <v>13.169382285892301</v>
      </c>
      <c r="X1504" s="3" t="str">
        <f t="shared" si="238"/>
        <v>Priority 2</v>
      </c>
      <c r="Y1504" s="3" t="str">
        <f t="shared" si="239"/>
        <v>OK</v>
      </c>
    </row>
    <row r="1505" spans="1:25" x14ac:dyDescent="0.25">
      <c r="A1505" s="3" t="str">
        <f>Raw_Data!A1505</f>
        <v>22d0434e-3d72-42d0-a21d-0815d6fed80d</v>
      </c>
      <c r="B1505" s="3">
        <f>Raw_Data!B1505</f>
        <v>60</v>
      </c>
      <c r="C1505" s="3" t="str">
        <f>Raw_Data!C1505</f>
        <v>Other</v>
      </c>
      <c r="D1505" s="3" t="str">
        <f>Raw_Data!D1505</f>
        <v>Basic</v>
      </c>
      <c r="E1505" s="3">
        <f>Raw_Data!E1505</f>
        <v>8.89</v>
      </c>
      <c r="F1505" s="3">
        <f>Raw_Data!F1505</f>
        <v>23</v>
      </c>
      <c r="G1505" s="3" t="str">
        <f>Raw_Data!G1505</f>
        <v>Europe</v>
      </c>
      <c r="H1505" s="3" t="str">
        <f>Raw_Data!H1505</f>
        <v>TV</v>
      </c>
      <c r="I1505" s="3">
        <f>Raw_Data!I1505</f>
        <v>8.99</v>
      </c>
      <c r="J1505" s="3">
        <f>Raw_Data!J1505</f>
        <v>1</v>
      </c>
      <c r="K1505" s="3" t="str">
        <f>Raw_Data!K1505</f>
        <v>Crypto</v>
      </c>
      <c r="L1505" s="3">
        <f>Raw_Data!L1505</f>
        <v>3</v>
      </c>
      <c r="M1505" s="3">
        <f>Raw_Data!M1505</f>
        <v>0.37</v>
      </c>
      <c r="N1505" s="3" t="str">
        <f>Raw_Data!N1505</f>
        <v>Romance</v>
      </c>
      <c r="O1505" s="3" t="str">
        <f t="shared" si="230"/>
        <v>55-70</v>
      </c>
      <c r="P1505" s="3" t="str">
        <f t="shared" si="231"/>
        <v>&lt;10h</v>
      </c>
      <c r="Q1505" s="3" t="str">
        <f t="shared" si="232"/>
        <v>22-45d</v>
      </c>
      <c r="R1505" s="3" t="str">
        <f t="shared" si="233"/>
        <v>Medium</v>
      </c>
      <c r="S1505" s="3" t="str">
        <f t="shared" si="234"/>
        <v>Low</v>
      </c>
      <c r="T1505" s="3" t="str">
        <f t="shared" si="235"/>
        <v>Churned</v>
      </c>
      <c r="U1505" s="4">
        <f>1/(1+EXP(-(Predictive_Model!$B$5+((B1505-Predictive_Model!$B$20)/Predictive_Model!$C$20)*Predictive_Model!$D$20+((E1505-Predictive_Model!$B$21)/Predictive_Model!$C$21)*Predictive_Model!$D$21+((F1505-Predictive_Model!$B$22)/Predictive_Model!$C$22)*Predictive_Model!$D$22+((I1505-Predictive_Model!$B$23)/Predictive_Model!$C$23)*Predictive_Model!$D$23+((L1505-Predictive_Model!$B$24)/Predictive_Model!$C$24)*Predictive_Model!$D$24+((M1505-Predictive_Model!$B$25)/Predictive_Model!$C$25)*Predictive_Model!$D$25+IF(C1505="Male",Predictive_Model!$D$31,IF(C1505="Other",Predictive_Model!$D$32,0))+IF(D1505="Premium",Predictive_Model!$D$34,IF(D1505="Standard",Predictive_Model!$D$35,0))+IF(G1505="Asia",Predictive_Model!$D$37,IF(G1505="Europe",Predictive_Model!$D$38,IF(G1505="North America",Predictive_Model!$D$39,IF(G1505="Oceania",Predictive_Model!$D$40,IF(G1505="South America",Predictive_Model!$D$41,0)))))+IF(H1505="Laptop",Predictive_Model!$D$43,IF(H1505="Mobile",Predictive_Model!$D$44,IF(H1505="TV",Predictive_Model!$D$45,IF(H1505="Tablet",Predictive_Model!$D$46,0))))+IF(K1505="Crypto",Predictive_Model!$D$48,IF(K1505="Debit Card",Predictive_Model!$D$49,IF(K1505="Gift Card",Predictive_Model!$D$50,IF(K1505="PayPal",Predictive_Model!$D$51,0))))+IF(N1505="Comedy",Predictive_Model!$D$53,IF(N1505="Documentary",Predictive_Model!$D$54,IF(N1505="Drama",Predictive_Model!$D$55,IF(N1505="Horror",Predictive_Model!$D$56,IF(N1505="Romance",Predictive_Model!$D$57,IF(N1505="Sci-Fi",Predictive_Model!$D$58,0)))))))))</f>
        <v>0.91248913574712143</v>
      </c>
      <c r="V1505" s="3" t="str">
        <f t="shared" si="236"/>
        <v>Critical</v>
      </c>
      <c r="W1505" s="6">
        <f t="shared" si="237"/>
        <v>8.99</v>
      </c>
      <c r="X1505" s="3" t="str">
        <f t="shared" si="238"/>
        <v>Priority 2</v>
      </c>
      <c r="Y1505" s="3" t="str">
        <f t="shared" si="239"/>
        <v>OK</v>
      </c>
    </row>
    <row r="1506" spans="1:25" x14ac:dyDescent="0.25">
      <c r="A1506" s="3" t="str">
        <f>Raw_Data!A1506</f>
        <v>815bed6b-02ad-465b-9f68-c07c508524ce</v>
      </c>
      <c r="B1506" s="3">
        <f>Raw_Data!B1506</f>
        <v>39</v>
      </c>
      <c r="C1506" s="3" t="str">
        <f>Raw_Data!C1506</f>
        <v>Other</v>
      </c>
      <c r="D1506" s="3" t="str">
        <f>Raw_Data!D1506</f>
        <v>Basic</v>
      </c>
      <c r="E1506" s="3">
        <f>Raw_Data!E1506</f>
        <v>9.9600000000000009</v>
      </c>
      <c r="F1506" s="3">
        <f>Raw_Data!F1506</f>
        <v>22</v>
      </c>
      <c r="G1506" s="3" t="str">
        <f>Raw_Data!G1506</f>
        <v>South America</v>
      </c>
      <c r="H1506" s="3" t="str">
        <f>Raw_Data!H1506</f>
        <v>Tablet</v>
      </c>
      <c r="I1506" s="3">
        <f>Raw_Data!I1506</f>
        <v>8.99</v>
      </c>
      <c r="J1506" s="3">
        <f>Raw_Data!J1506</f>
        <v>0</v>
      </c>
      <c r="K1506" s="3" t="str">
        <f>Raw_Data!K1506</f>
        <v>Gift Card</v>
      </c>
      <c r="L1506" s="3">
        <f>Raw_Data!L1506</f>
        <v>5</v>
      </c>
      <c r="M1506" s="3">
        <f>Raw_Data!M1506</f>
        <v>0.43</v>
      </c>
      <c r="N1506" s="3" t="str">
        <f>Raw_Data!N1506</f>
        <v>Drama</v>
      </c>
      <c r="O1506" s="3" t="str">
        <f t="shared" si="230"/>
        <v>35-44</v>
      </c>
      <c r="P1506" s="3" t="str">
        <f t="shared" si="231"/>
        <v>&lt;10h</v>
      </c>
      <c r="Q1506" s="3" t="str">
        <f t="shared" si="232"/>
        <v>22-45d</v>
      </c>
      <c r="R1506" s="3" t="str">
        <f t="shared" si="233"/>
        <v>Medium</v>
      </c>
      <c r="S1506" s="3" t="str">
        <f t="shared" si="234"/>
        <v>Low</v>
      </c>
      <c r="T1506" s="3" t="str">
        <f t="shared" si="235"/>
        <v>Active</v>
      </c>
      <c r="U1506" s="4">
        <f>1/(1+EXP(-(Predictive_Model!$B$5+((B1506-Predictive_Model!$B$20)/Predictive_Model!$C$20)*Predictive_Model!$D$20+((E1506-Predictive_Model!$B$21)/Predictive_Model!$C$21)*Predictive_Model!$D$21+((F1506-Predictive_Model!$B$22)/Predictive_Model!$C$22)*Predictive_Model!$D$22+((I1506-Predictive_Model!$B$23)/Predictive_Model!$C$23)*Predictive_Model!$D$23+((L1506-Predictive_Model!$B$24)/Predictive_Model!$C$24)*Predictive_Model!$D$24+((M1506-Predictive_Model!$B$25)/Predictive_Model!$C$25)*Predictive_Model!$D$25+IF(C1506="Male",Predictive_Model!$D$31,IF(C1506="Other",Predictive_Model!$D$32,0))+IF(D1506="Premium",Predictive_Model!$D$34,IF(D1506="Standard",Predictive_Model!$D$35,0))+IF(G1506="Asia",Predictive_Model!$D$37,IF(G1506="Europe",Predictive_Model!$D$38,IF(G1506="North America",Predictive_Model!$D$39,IF(G1506="Oceania",Predictive_Model!$D$40,IF(G1506="South America",Predictive_Model!$D$41,0)))))+IF(H1506="Laptop",Predictive_Model!$D$43,IF(H1506="Mobile",Predictive_Model!$D$44,IF(H1506="TV",Predictive_Model!$D$45,IF(H1506="Tablet",Predictive_Model!$D$46,0))))+IF(K1506="Crypto",Predictive_Model!$D$48,IF(K1506="Debit Card",Predictive_Model!$D$49,IF(K1506="Gift Card",Predictive_Model!$D$50,IF(K1506="PayPal",Predictive_Model!$D$51,0))))+IF(N1506="Comedy",Predictive_Model!$D$53,IF(N1506="Documentary",Predictive_Model!$D$54,IF(N1506="Drama",Predictive_Model!$D$55,IF(N1506="Horror",Predictive_Model!$D$56,IF(N1506="Romance",Predictive_Model!$D$57,IF(N1506="Sci-Fi",Predictive_Model!$D$58,0)))))))))</f>
        <v>0.91248125706492744</v>
      </c>
      <c r="V1506" s="3" t="str">
        <f t="shared" si="236"/>
        <v>Critical</v>
      </c>
      <c r="W1506" s="6">
        <f t="shared" si="237"/>
        <v>8.2032065010136979</v>
      </c>
      <c r="X1506" s="3" t="str">
        <f t="shared" si="238"/>
        <v>Priority 2</v>
      </c>
      <c r="Y1506" s="3" t="str">
        <f t="shared" si="239"/>
        <v>OK</v>
      </c>
    </row>
    <row r="1507" spans="1:25" x14ac:dyDescent="0.25">
      <c r="A1507" s="3" t="str">
        <f>Raw_Data!A1507</f>
        <v>e9063abe-14f1-4a30-ac69-04109b0bd3a6</v>
      </c>
      <c r="B1507" s="3">
        <f>Raw_Data!B1507</f>
        <v>34</v>
      </c>
      <c r="C1507" s="3" t="str">
        <f>Raw_Data!C1507</f>
        <v>Male</v>
      </c>
      <c r="D1507" s="3" t="str">
        <f>Raw_Data!D1507</f>
        <v>Basic</v>
      </c>
      <c r="E1507" s="3">
        <f>Raw_Data!E1507</f>
        <v>0.35</v>
      </c>
      <c r="F1507" s="3">
        <f>Raw_Data!F1507</f>
        <v>57</v>
      </c>
      <c r="G1507" s="3" t="str">
        <f>Raw_Data!G1507</f>
        <v>Asia</v>
      </c>
      <c r="H1507" s="3" t="str">
        <f>Raw_Data!H1507</f>
        <v>TV</v>
      </c>
      <c r="I1507" s="3">
        <f>Raw_Data!I1507</f>
        <v>8.99</v>
      </c>
      <c r="J1507" s="3">
        <f>Raw_Data!J1507</f>
        <v>1</v>
      </c>
      <c r="K1507" s="3" t="str">
        <f>Raw_Data!K1507</f>
        <v>Gift Card</v>
      </c>
      <c r="L1507" s="3">
        <f>Raw_Data!L1507</f>
        <v>1</v>
      </c>
      <c r="M1507" s="3">
        <f>Raw_Data!M1507</f>
        <v>0.01</v>
      </c>
      <c r="N1507" s="3" t="str">
        <f>Raw_Data!N1507</f>
        <v>Comedy</v>
      </c>
      <c r="O1507" s="3" t="str">
        <f t="shared" si="230"/>
        <v>25-34</v>
      </c>
      <c r="P1507" s="3" t="str">
        <f t="shared" si="231"/>
        <v>&lt;10h</v>
      </c>
      <c r="Q1507" s="3" t="str">
        <f t="shared" si="232"/>
        <v>46-60d</v>
      </c>
      <c r="R1507" s="3" t="str">
        <f t="shared" si="233"/>
        <v>Low</v>
      </c>
      <c r="S1507" s="3" t="str">
        <f t="shared" si="234"/>
        <v>Low</v>
      </c>
      <c r="T1507" s="3" t="str">
        <f t="shared" si="235"/>
        <v>Churned</v>
      </c>
      <c r="U1507" s="4">
        <f>1/(1+EXP(-(Predictive_Model!$B$5+((B1507-Predictive_Model!$B$20)/Predictive_Model!$C$20)*Predictive_Model!$D$20+((E1507-Predictive_Model!$B$21)/Predictive_Model!$C$21)*Predictive_Model!$D$21+((F1507-Predictive_Model!$B$22)/Predictive_Model!$C$22)*Predictive_Model!$D$22+((I1507-Predictive_Model!$B$23)/Predictive_Model!$C$23)*Predictive_Model!$D$23+((L1507-Predictive_Model!$B$24)/Predictive_Model!$C$24)*Predictive_Model!$D$24+((M1507-Predictive_Model!$B$25)/Predictive_Model!$C$25)*Predictive_Model!$D$25+IF(C1507="Male",Predictive_Model!$D$31,IF(C1507="Other",Predictive_Model!$D$32,0))+IF(D1507="Premium",Predictive_Model!$D$34,IF(D1507="Standard",Predictive_Model!$D$35,0))+IF(G1507="Asia",Predictive_Model!$D$37,IF(G1507="Europe",Predictive_Model!$D$38,IF(G1507="North America",Predictive_Model!$D$39,IF(G1507="Oceania",Predictive_Model!$D$40,IF(G1507="South America",Predictive_Model!$D$41,0)))))+IF(H1507="Laptop",Predictive_Model!$D$43,IF(H1507="Mobile",Predictive_Model!$D$44,IF(H1507="TV",Predictive_Model!$D$45,IF(H1507="Tablet",Predictive_Model!$D$46,0))))+IF(K1507="Crypto",Predictive_Model!$D$48,IF(K1507="Debit Card",Predictive_Model!$D$49,IF(K1507="Gift Card",Predictive_Model!$D$50,IF(K1507="PayPal",Predictive_Model!$D$51,0))))+IF(N1507="Comedy",Predictive_Model!$D$53,IF(N1507="Documentary",Predictive_Model!$D$54,IF(N1507="Drama",Predictive_Model!$D$55,IF(N1507="Horror",Predictive_Model!$D$56,IF(N1507="Romance",Predictive_Model!$D$57,IF(N1507="Sci-Fi",Predictive_Model!$D$58,0)))))))))</f>
        <v>0.99999344901077591</v>
      </c>
      <c r="V1507" s="3" t="str">
        <f t="shared" si="236"/>
        <v>Critical</v>
      </c>
      <c r="W1507" s="6">
        <f t="shared" si="237"/>
        <v>8.99</v>
      </c>
      <c r="X1507" s="3" t="str">
        <f t="shared" si="238"/>
        <v>Priority 2</v>
      </c>
      <c r="Y1507" s="3" t="str">
        <f t="shared" si="239"/>
        <v>OK</v>
      </c>
    </row>
    <row r="1508" spans="1:25" x14ac:dyDescent="0.25">
      <c r="A1508" s="3" t="str">
        <f>Raw_Data!A1508</f>
        <v>bc6d4f0a-746b-4b43-b1a9-9a39dac02d85</v>
      </c>
      <c r="B1508" s="3">
        <f>Raw_Data!B1508</f>
        <v>52</v>
      </c>
      <c r="C1508" s="3" t="str">
        <f>Raw_Data!C1508</f>
        <v>Other</v>
      </c>
      <c r="D1508" s="3" t="str">
        <f>Raw_Data!D1508</f>
        <v>Basic</v>
      </c>
      <c r="E1508" s="3">
        <f>Raw_Data!E1508</f>
        <v>10.08</v>
      </c>
      <c r="F1508" s="3">
        <f>Raw_Data!F1508</f>
        <v>46</v>
      </c>
      <c r="G1508" s="3" t="str">
        <f>Raw_Data!G1508</f>
        <v>Oceania</v>
      </c>
      <c r="H1508" s="3" t="str">
        <f>Raw_Data!H1508</f>
        <v>Laptop</v>
      </c>
      <c r="I1508" s="3">
        <f>Raw_Data!I1508</f>
        <v>8.99</v>
      </c>
      <c r="J1508" s="3">
        <f>Raw_Data!J1508</f>
        <v>1</v>
      </c>
      <c r="K1508" s="3" t="str">
        <f>Raw_Data!K1508</f>
        <v>Crypto</v>
      </c>
      <c r="L1508" s="3">
        <f>Raw_Data!L1508</f>
        <v>5</v>
      </c>
      <c r="M1508" s="3">
        <f>Raw_Data!M1508</f>
        <v>0.21</v>
      </c>
      <c r="N1508" s="3" t="str">
        <f>Raw_Data!N1508</f>
        <v>Sci-Fi</v>
      </c>
      <c r="O1508" s="3" t="str">
        <f t="shared" si="230"/>
        <v>45-54</v>
      </c>
      <c r="P1508" s="3" t="str">
        <f t="shared" si="231"/>
        <v>10-24h</v>
      </c>
      <c r="Q1508" s="3" t="str">
        <f t="shared" si="232"/>
        <v>46-60d</v>
      </c>
      <c r="R1508" s="3" t="str">
        <f t="shared" si="233"/>
        <v>Medium</v>
      </c>
      <c r="S1508" s="3" t="str">
        <f t="shared" si="234"/>
        <v>Low</v>
      </c>
      <c r="T1508" s="3" t="str">
        <f t="shared" si="235"/>
        <v>Churned</v>
      </c>
      <c r="U1508" s="4">
        <f>1/(1+EXP(-(Predictive_Model!$B$5+((B1508-Predictive_Model!$B$20)/Predictive_Model!$C$20)*Predictive_Model!$D$20+((E1508-Predictive_Model!$B$21)/Predictive_Model!$C$21)*Predictive_Model!$D$21+((F1508-Predictive_Model!$B$22)/Predictive_Model!$C$22)*Predictive_Model!$D$22+((I1508-Predictive_Model!$B$23)/Predictive_Model!$C$23)*Predictive_Model!$D$23+((L1508-Predictive_Model!$B$24)/Predictive_Model!$C$24)*Predictive_Model!$D$24+((M1508-Predictive_Model!$B$25)/Predictive_Model!$C$25)*Predictive_Model!$D$25+IF(C1508="Male",Predictive_Model!$D$31,IF(C1508="Other",Predictive_Model!$D$32,0))+IF(D1508="Premium",Predictive_Model!$D$34,IF(D1508="Standard",Predictive_Model!$D$35,0))+IF(G1508="Asia",Predictive_Model!$D$37,IF(G1508="Europe",Predictive_Model!$D$38,IF(G1508="North America",Predictive_Model!$D$39,IF(G1508="Oceania",Predictive_Model!$D$40,IF(G1508="South America",Predictive_Model!$D$41,0)))))+IF(H1508="Laptop",Predictive_Model!$D$43,IF(H1508="Mobile",Predictive_Model!$D$44,IF(H1508="TV",Predictive_Model!$D$45,IF(H1508="Tablet",Predictive_Model!$D$46,0))))+IF(K1508="Crypto",Predictive_Model!$D$48,IF(K1508="Debit Card",Predictive_Model!$D$49,IF(K1508="Gift Card",Predictive_Model!$D$50,IF(K1508="PayPal",Predictive_Model!$D$51,0))))+IF(N1508="Comedy",Predictive_Model!$D$53,IF(N1508="Documentary",Predictive_Model!$D$54,IF(N1508="Drama",Predictive_Model!$D$55,IF(N1508="Horror",Predictive_Model!$D$56,IF(N1508="Romance",Predictive_Model!$D$57,IF(N1508="Sci-Fi",Predictive_Model!$D$58,0)))))))))</f>
        <v>0.98406813045533892</v>
      </c>
      <c r="V1508" s="3" t="str">
        <f t="shared" si="236"/>
        <v>Critical</v>
      </c>
      <c r="W1508" s="6">
        <f t="shared" si="237"/>
        <v>8.99</v>
      </c>
      <c r="X1508" s="3" t="str">
        <f t="shared" si="238"/>
        <v>Priority 2</v>
      </c>
      <c r="Y1508" s="3" t="str">
        <f t="shared" si="239"/>
        <v>OK</v>
      </c>
    </row>
    <row r="1509" spans="1:25" x14ac:dyDescent="0.25">
      <c r="A1509" s="3" t="str">
        <f>Raw_Data!A1509</f>
        <v>0d120f0a-8b1e-4a3f-8f4c-b9da5114d22e</v>
      </c>
      <c r="B1509" s="3">
        <f>Raw_Data!B1509</f>
        <v>19</v>
      </c>
      <c r="C1509" s="3" t="str">
        <f>Raw_Data!C1509</f>
        <v>Female</v>
      </c>
      <c r="D1509" s="3" t="str">
        <f>Raw_Data!D1509</f>
        <v>Premium</v>
      </c>
      <c r="E1509" s="3">
        <f>Raw_Data!E1509</f>
        <v>11.97</v>
      </c>
      <c r="F1509" s="3">
        <f>Raw_Data!F1509</f>
        <v>17</v>
      </c>
      <c r="G1509" s="3" t="str">
        <f>Raw_Data!G1509</f>
        <v>North America</v>
      </c>
      <c r="H1509" s="3" t="str">
        <f>Raw_Data!H1509</f>
        <v>Desktop</v>
      </c>
      <c r="I1509" s="3">
        <f>Raw_Data!I1509</f>
        <v>17.989999999999998</v>
      </c>
      <c r="J1509" s="3">
        <f>Raw_Data!J1509</f>
        <v>0</v>
      </c>
      <c r="K1509" s="3" t="str">
        <f>Raw_Data!K1509</f>
        <v>PayPal</v>
      </c>
      <c r="L1509" s="3">
        <f>Raw_Data!L1509</f>
        <v>4</v>
      </c>
      <c r="M1509" s="3">
        <f>Raw_Data!M1509</f>
        <v>0.67</v>
      </c>
      <c r="N1509" s="3" t="str">
        <f>Raw_Data!N1509</f>
        <v>Action</v>
      </c>
      <c r="O1509" s="3" t="str">
        <f t="shared" si="230"/>
        <v>18-24</v>
      </c>
      <c r="P1509" s="3" t="str">
        <f t="shared" si="231"/>
        <v>10-24h</v>
      </c>
      <c r="Q1509" s="3" t="str">
        <f t="shared" si="232"/>
        <v>8-21d</v>
      </c>
      <c r="R1509" s="3" t="str">
        <f t="shared" si="233"/>
        <v>Medium</v>
      </c>
      <c r="S1509" s="3" t="str">
        <f t="shared" si="234"/>
        <v>High</v>
      </c>
      <c r="T1509" s="3" t="str">
        <f t="shared" si="235"/>
        <v>Active</v>
      </c>
      <c r="U1509" s="4">
        <f>1/(1+EXP(-(Predictive_Model!$B$5+((B1509-Predictive_Model!$B$20)/Predictive_Model!$C$20)*Predictive_Model!$D$20+((E1509-Predictive_Model!$B$21)/Predictive_Model!$C$21)*Predictive_Model!$D$21+((F1509-Predictive_Model!$B$22)/Predictive_Model!$C$22)*Predictive_Model!$D$22+((I1509-Predictive_Model!$B$23)/Predictive_Model!$C$23)*Predictive_Model!$D$23+((L1509-Predictive_Model!$B$24)/Predictive_Model!$C$24)*Predictive_Model!$D$24+((M1509-Predictive_Model!$B$25)/Predictive_Model!$C$25)*Predictive_Model!$D$25+IF(C1509="Male",Predictive_Model!$D$31,IF(C1509="Other",Predictive_Model!$D$32,0))+IF(D1509="Premium",Predictive_Model!$D$34,IF(D1509="Standard",Predictive_Model!$D$35,0))+IF(G1509="Asia",Predictive_Model!$D$37,IF(G1509="Europe",Predictive_Model!$D$38,IF(G1509="North America",Predictive_Model!$D$39,IF(G1509="Oceania",Predictive_Model!$D$40,IF(G1509="South America",Predictive_Model!$D$41,0)))))+IF(H1509="Laptop",Predictive_Model!$D$43,IF(H1509="Mobile",Predictive_Model!$D$44,IF(H1509="TV",Predictive_Model!$D$45,IF(H1509="Tablet",Predictive_Model!$D$46,0))))+IF(K1509="Crypto",Predictive_Model!$D$48,IF(K1509="Debit Card",Predictive_Model!$D$49,IF(K1509="Gift Card",Predictive_Model!$D$50,IF(K1509="PayPal",Predictive_Model!$D$51,0))))+IF(N1509="Comedy",Predictive_Model!$D$53,IF(N1509="Documentary",Predictive_Model!$D$54,IF(N1509="Drama",Predictive_Model!$D$55,IF(N1509="Horror",Predictive_Model!$D$56,IF(N1509="Romance",Predictive_Model!$D$57,IF(N1509="Sci-Fi",Predictive_Model!$D$58,0)))))))))</f>
        <v>3.4318414470519719E-2</v>
      </c>
      <c r="V1509" s="3" t="str">
        <f t="shared" si="236"/>
        <v>Low</v>
      </c>
      <c r="W1509" s="6">
        <f t="shared" si="237"/>
        <v>0.61738827632464965</v>
      </c>
      <c r="X1509" s="3" t="str">
        <f t="shared" si="238"/>
        <v>Monitor</v>
      </c>
      <c r="Y1509" s="3" t="str">
        <f t="shared" si="239"/>
        <v>OK</v>
      </c>
    </row>
    <row r="1510" spans="1:25" x14ac:dyDescent="0.25">
      <c r="A1510" s="3" t="str">
        <f>Raw_Data!A1510</f>
        <v>4bb417fa-6c40-4649-a180-c6e5c6011565</v>
      </c>
      <c r="B1510" s="3">
        <f>Raw_Data!B1510</f>
        <v>21</v>
      </c>
      <c r="C1510" s="3" t="str">
        <f>Raw_Data!C1510</f>
        <v>Male</v>
      </c>
      <c r="D1510" s="3" t="str">
        <f>Raw_Data!D1510</f>
        <v>Standard</v>
      </c>
      <c r="E1510" s="3">
        <f>Raw_Data!E1510</f>
        <v>0.66</v>
      </c>
      <c r="F1510" s="3">
        <f>Raw_Data!F1510</f>
        <v>5</v>
      </c>
      <c r="G1510" s="3" t="str">
        <f>Raw_Data!G1510</f>
        <v>South America</v>
      </c>
      <c r="H1510" s="3" t="str">
        <f>Raw_Data!H1510</f>
        <v>Laptop</v>
      </c>
      <c r="I1510" s="3">
        <f>Raw_Data!I1510</f>
        <v>13.99</v>
      </c>
      <c r="J1510" s="3">
        <f>Raw_Data!J1510</f>
        <v>1</v>
      </c>
      <c r="K1510" s="3" t="str">
        <f>Raw_Data!K1510</f>
        <v>Crypto</v>
      </c>
      <c r="L1510" s="3">
        <f>Raw_Data!L1510</f>
        <v>1</v>
      </c>
      <c r="M1510" s="3">
        <f>Raw_Data!M1510</f>
        <v>0.11</v>
      </c>
      <c r="N1510" s="3" t="str">
        <f>Raw_Data!N1510</f>
        <v>Horror</v>
      </c>
      <c r="O1510" s="3" t="str">
        <f t="shared" si="230"/>
        <v>18-24</v>
      </c>
      <c r="P1510" s="3" t="str">
        <f t="shared" si="231"/>
        <v>&lt;10h</v>
      </c>
      <c r="Q1510" s="3" t="str">
        <f t="shared" si="232"/>
        <v>0-7d</v>
      </c>
      <c r="R1510" s="3" t="str">
        <f t="shared" si="233"/>
        <v>Medium</v>
      </c>
      <c r="S1510" s="3" t="str">
        <f t="shared" si="234"/>
        <v>Mid</v>
      </c>
      <c r="T1510" s="3" t="str">
        <f t="shared" si="235"/>
        <v>Churned</v>
      </c>
      <c r="U1510" s="4">
        <f>1/(1+EXP(-(Predictive_Model!$B$5+((B1510-Predictive_Model!$B$20)/Predictive_Model!$C$20)*Predictive_Model!$D$20+((E1510-Predictive_Model!$B$21)/Predictive_Model!$C$21)*Predictive_Model!$D$21+((F1510-Predictive_Model!$B$22)/Predictive_Model!$C$22)*Predictive_Model!$D$22+((I1510-Predictive_Model!$B$23)/Predictive_Model!$C$23)*Predictive_Model!$D$23+((L1510-Predictive_Model!$B$24)/Predictive_Model!$C$24)*Predictive_Model!$D$24+((M1510-Predictive_Model!$B$25)/Predictive_Model!$C$25)*Predictive_Model!$D$25+IF(C1510="Male",Predictive_Model!$D$31,IF(C1510="Other",Predictive_Model!$D$32,0))+IF(D1510="Premium",Predictive_Model!$D$34,IF(D1510="Standard",Predictive_Model!$D$35,0))+IF(G1510="Asia",Predictive_Model!$D$37,IF(G1510="Europe",Predictive_Model!$D$38,IF(G1510="North America",Predictive_Model!$D$39,IF(G1510="Oceania",Predictive_Model!$D$40,IF(G1510="South America",Predictive_Model!$D$41,0)))))+IF(H1510="Laptop",Predictive_Model!$D$43,IF(H1510="Mobile",Predictive_Model!$D$44,IF(H1510="TV",Predictive_Model!$D$45,IF(H1510="Tablet",Predictive_Model!$D$46,0))))+IF(K1510="Crypto",Predictive_Model!$D$48,IF(K1510="Debit Card",Predictive_Model!$D$49,IF(K1510="Gift Card",Predictive_Model!$D$50,IF(K1510="PayPal",Predictive_Model!$D$51,0))))+IF(N1510="Comedy",Predictive_Model!$D$53,IF(N1510="Documentary",Predictive_Model!$D$54,IF(N1510="Drama",Predictive_Model!$D$55,IF(N1510="Horror",Predictive_Model!$D$56,IF(N1510="Romance",Predictive_Model!$D$57,IF(N1510="Sci-Fi",Predictive_Model!$D$58,0)))))))))</f>
        <v>0.97534046755596304</v>
      </c>
      <c r="V1510" s="3" t="str">
        <f t="shared" si="236"/>
        <v>Critical</v>
      </c>
      <c r="W1510" s="6">
        <f t="shared" si="237"/>
        <v>13.99</v>
      </c>
      <c r="X1510" s="3" t="str">
        <f t="shared" si="238"/>
        <v>Priority 2</v>
      </c>
      <c r="Y1510" s="3" t="str">
        <f t="shared" si="239"/>
        <v>OK</v>
      </c>
    </row>
    <row r="1511" spans="1:25" x14ac:dyDescent="0.25">
      <c r="A1511" s="3" t="str">
        <f>Raw_Data!A1511</f>
        <v>89c72886-d4cd-472c-82f4-82a56283ff8c</v>
      </c>
      <c r="B1511" s="3">
        <f>Raw_Data!B1511</f>
        <v>27</v>
      </c>
      <c r="C1511" s="3" t="str">
        <f>Raw_Data!C1511</f>
        <v>Male</v>
      </c>
      <c r="D1511" s="3" t="str">
        <f>Raw_Data!D1511</f>
        <v>Premium</v>
      </c>
      <c r="E1511" s="3">
        <f>Raw_Data!E1511</f>
        <v>1.04</v>
      </c>
      <c r="F1511" s="3">
        <f>Raw_Data!F1511</f>
        <v>26</v>
      </c>
      <c r="G1511" s="3" t="str">
        <f>Raw_Data!G1511</f>
        <v>North America</v>
      </c>
      <c r="H1511" s="3" t="str">
        <f>Raw_Data!H1511</f>
        <v>Laptop</v>
      </c>
      <c r="I1511" s="3">
        <f>Raw_Data!I1511</f>
        <v>17.989999999999998</v>
      </c>
      <c r="J1511" s="3">
        <f>Raw_Data!J1511</f>
        <v>0</v>
      </c>
      <c r="K1511" s="3" t="str">
        <f>Raw_Data!K1511</f>
        <v>PayPal</v>
      </c>
      <c r="L1511" s="3">
        <f>Raw_Data!L1511</f>
        <v>4</v>
      </c>
      <c r="M1511" s="3">
        <f>Raw_Data!M1511</f>
        <v>0.04</v>
      </c>
      <c r="N1511" s="3" t="str">
        <f>Raw_Data!N1511</f>
        <v>Documentary</v>
      </c>
      <c r="O1511" s="3" t="str">
        <f t="shared" si="230"/>
        <v>25-34</v>
      </c>
      <c r="P1511" s="3" t="str">
        <f t="shared" si="231"/>
        <v>&lt;10h</v>
      </c>
      <c r="Q1511" s="3" t="str">
        <f t="shared" si="232"/>
        <v>22-45d</v>
      </c>
      <c r="R1511" s="3" t="str">
        <f t="shared" si="233"/>
        <v>Medium</v>
      </c>
      <c r="S1511" s="3" t="str">
        <f t="shared" si="234"/>
        <v>High</v>
      </c>
      <c r="T1511" s="3" t="str">
        <f t="shared" si="235"/>
        <v>Active</v>
      </c>
      <c r="U1511" s="4">
        <f>1/(1+EXP(-(Predictive_Model!$B$5+((B1511-Predictive_Model!$B$20)/Predictive_Model!$C$20)*Predictive_Model!$D$20+((E1511-Predictive_Model!$B$21)/Predictive_Model!$C$21)*Predictive_Model!$D$21+((F1511-Predictive_Model!$B$22)/Predictive_Model!$C$22)*Predictive_Model!$D$22+((I1511-Predictive_Model!$B$23)/Predictive_Model!$C$23)*Predictive_Model!$D$23+((L1511-Predictive_Model!$B$24)/Predictive_Model!$C$24)*Predictive_Model!$D$24+((M1511-Predictive_Model!$B$25)/Predictive_Model!$C$25)*Predictive_Model!$D$25+IF(C1511="Male",Predictive_Model!$D$31,IF(C1511="Other",Predictive_Model!$D$32,0))+IF(D1511="Premium",Predictive_Model!$D$34,IF(D1511="Standard",Predictive_Model!$D$35,0))+IF(G1511="Asia",Predictive_Model!$D$37,IF(G1511="Europe",Predictive_Model!$D$38,IF(G1511="North America",Predictive_Model!$D$39,IF(G1511="Oceania",Predictive_Model!$D$40,IF(G1511="South America",Predictive_Model!$D$41,0)))))+IF(H1511="Laptop",Predictive_Model!$D$43,IF(H1511="Mobile",Predictive_Model!$D$44,IF(H1511="TV",Predictive_Model!$D$45,IF(H1511="Tablet",Predictive_Model!$D$46,0))))+IF(K1511="Crypto",Predictive_Model!$D$48,IF(K1511="Debit Card",Predictive_Model!$D$49,IF(K1511="Gift Card",Predictive_Model!$D$50,IF(K1511="PayPal",Predictive_Model!$D$51,0))))+IF(N1511="Comedy",Predictive_Model!$D$53,IF(N1511="Documentary",Predictive_Model!$D$54,IF(N1511="Drama",Predictive_Model!$D$55,IF(N1511="Horror",Predictive_Model!$D$56,IF(N1511="Romance",Predictive_Model!$D$57,IF(N1511="Sci-Fi",Predictive_Model!$D$58,0)))))))))</f>
        <v>0.90397692342298519</v>
      </c>
      <c r="V1511" s="3" t="str">
        <f t="shared" si="236"/>
        <v>Critical</v>
      </c>
      <c r="W1511" s="6">
        <f t="shared" si="237"/>
        <v>16.262544852379502</v>
      </c>
      <c r="X1511" s="3" t="str">
        <f t="shared" si="238"/>
        <v>Priority 1</v>
      </c>
      <c r="Y1511" s="3" t="str">
        <f t="shared" si="239"/>
        <v>OK</v>
      </c>
    </row>
    <row r="1512" spans="1:25" x14ac:dyDescent="0.25">
      <c r="A1512" s="3" t="str">
        <f>Raw_Data!A1512</f>
        <v>5cbe23ea-3cac-44b7-b6cb-e6ccd8e6224c</v>
      </c>
      <c r="B1512" s="3">
        <f>Raw_Data!B1512</f>
        <v>66</v>
      </c>
      <c r="C1512" s="3" t="str">
        <f>Raw_Data!C1512</f>
        <v>Male</v>
      </c>
      <c r="D1512" s="3" t="str">
        <f>Raw_Data!D1512</f>
        <v>Premium</v>
      </c>
      <c r="E1512" s="3">
        <f>Raw_Data!E1512</f>
        <v>18.23</v>
      </c>
      <c r="F1512" s="3">
        <f>Raw_Data!F1512</f>
        <v>38</v>
      </c>
      <c r="G1512" s="3" t="str">
        <f>Raw_Data!G1512</f>
        <v>South America</v>
      </c>
      <c r="H1512" s="3" t="str">
        <f>Raw_Data!H1512</f>
        <v>TV</v>
      </c>
      <c r="I1512" s="3">
        <f>Raw_Data!I1512</f>
        <v>17.989999999999998</v>
      </c>
      <c r="J1512" s="3">
        <f>Raw_Data!J1512</f>
        <v>1</v>
      </c>
      <c r="K1512" s="3" t="str">
        <f>Raw_Data!K1512</f>
        <v>PayPal</v>
      </c>
      <c r="L1512" s="3">
        <f>Raw_Data!L1512</f>
        <v>2</v>
      </c>
      <c r="M1512" s="3">
        <f>Raw_Data!M1512</f>
        <v>0.47</v>
      </c>
      <c r="N1512" s="3" t="str">
        <f>Raw_Data!N1512</f>
        <v>Action</v>
      </c>
      <c r="O1512" s="3" t="str">
        <f t="shared" si="230"/>
        <v>55-70</v>
      </c>
      <c r="P1512" s="3" t="str">
        <f t="shared" si="231"/>
        <v>10-24h</v>
      </c>
      <c r="Q1512" s="3" t="str">
        <f t="shared" si="232"/>
        <v>22-45d</v>
      </c>
      <c r="R1512" s="3" t="str">
        <f t="shared" si="233"/>
        <v>Medium</v>
      </c>
      <c r="S1512" s="3" t="str">
        <f t="shared" si="234"/>
        <v>High</v>
      </c>
      <c r="T1512" s="3" t="str">
        <f t="shared" si="235"/>
        <v>Churned</v>
      </c>
      <c r="U1512" s="4">
        <f>1/(1+EXP(-(Predictive_Model!$B$5+((B1512-Predictive_Model!$B$20)/Predictive_Model!$C$20)*Predictive_Model!$D$20+((E1512-Predictive_Model!$B$21)/Predictive_Model!$C$21)*Predictive_Model!$D$21+((F1512-Predictive_Model!$B$22)/Predictive_Model!$C$22)*Predictive_Model!$D$22+((I1512-Predictive_Model!$B$23)/Predictive_Model!$C$23)*Predictive_Model!$D$23+((L1512-Predictive_Model!$B$24)/Predictive_Model!$C$24)*Predictive_Model!$D$24+((M1512-Predictive_Model!$B$25)/Predictive_Model!$C$25)*Predictive_Model!$D$25+IF(C1512="Male",Predictive_Model!$D$31,IF(C1512="Other",Predictive_Model!$D$32,0))+IF(D1512="Premium",Predictive_Model!$D$34,IF(D1512="Standard",Predictive_Model!$D$35,0))+IF(G1512="Asia",Predictive_Model!$D$37,IF(G1512="Europe",Predictive_Model!$D$38,IF(G1512="North America",Predictive_Model!$D$39,IF(G1512="Oceania",Predictive_Model!$D$40,IF(G1512="South America",Predictive_Model!$D$41,0)))))+IF(H1512="Laptop",Predictive_Model!$D$43,IF(H1512="Mobile",Predictive_Model!$D$44,IF(H1512="TV",Predictive_Model!$D$45,IF(H1512="Tablet",Predictive_Model!$D$46,0))))+IF(K1512="Crypto",Predictive_Model!$D$48,IF(K1512="Debit Card",Predictive_Model!$D$49,IF(K1512="Gift Card",Predictive_Model!$D$50,IF(K1512="PayPal",Predictive_Model!$D$51,0))))+IF(N1512="Comedy",Predictive_Model!$D$53,IF(N1512="Documentary",Predictive_Model!$D$54,IF(N1512="Drama",Predictive_Model!$D$55,IF(N1512="Horror",Predictive_Model!$D$56,IF(N1512="Romance",Predictive_Model!$D$57,IF(N1512="Sci-Fi",Predictive_Model!$D$58,0)))))))))</f>
        <v>0.26908047148169045</v>
      </c>
      <c r="V1512" s="3" t="str">
        <f t="shared" si="236"/>
        <v>Medium</v>
      </c>
      <c r="W1512" s="6">
        <f t="shared" si="237"/>
        <v>17.989999999999998</v>
      </c>
      <c r="X1512" s="3" t="str">
        <f t="shared" si="238"/>
        <v>Monitor</v>
      </c>
      <c r="Y1512" s="3" t="str">
        <f t="shared" si="239"/>
        <v>OK</v>
      </c>
    </row>
    <row r="1513" spans="1:25" x14ac:dyDescent="0.25">
      <c r="A1513" s="3" t="str">
        <f>Raw_Data!A1513</f>
        <v>6c7a0786-5bbd-45a6-bf15-a8ca2018cb9f</v>
      </c>
      <c r="B1513" s="3">
        <f>Raw_Data!B1513</f>
        <v>35</v>
      </c>
      <c r="C1513" s="3" t="str">
        <f>Raw_Data!C1513</f>
        <v>Other</v>
      </c>
      <c r="D1513" s="3" t="str">
        <f>Raw_Data!D1513</f>
        <v>Premium</v>
      </c>
      <c r="E1513" s="3">
        <f>Raw_Data!E1513</f>
        <v>2.86</v>
      </c>
      <c r="F1513" s="3">
        <f>Raw_Data!F1513</f>
        <v>16</v>
      </c>
      <c r="G1513" s="3" t="str">
        <f>Raw_Data!G1513</f>
        <v>Oceania</v>
      </c>
      <c r="H1513" s="3" t="str">
        <f>Raw_Data!H1513</f>
        <v>Mobile</v>
      </c>
      <c r="I1513" s="3">
        <f>Raw_Data!I1513</f>
        <v>17.989999999999998</v>
      </c>
      <c r="J1513" s="3">
        <f>Raw_Data!J1513</f>
        <v>1</v>
      </c>
      <c r="K1513" s="3" t="str">
        <f>Raw_Data!K1513</f>
        <v>Debit Card</v>
      </c>
      <c r="L1513" s="3">
        <f>Raw_Data!L1513</f>
        <v>1</v>
      </c>
      <c r="M1513" s="3">
        <f>Raw_Data!M1513</f>
        <v>0.17</v>
      </c>
      <c r="N1513" s="3" t="str">
        <f>Raw_Data!N1513</f>
        <v>Comedy</v>
      </c>
      <c r="O1513" s="3" t="str">
        <f t="shared" si="230"/>
        <v>35-44</v>
      </c>
      <c r="P1513" s="3" t="str">
        <f t="shared" si="231"/>
        <v>&lt;10h</v>
      </c>
      <c r="Q1513" s="3" t="str">
        <f t="shared" si="232"/>
        <v>8-21d</v>
      </c>
      <c r="R1513" s="3" t="str">
        <f t="shared" si="233"/>
        <v>Medium</v>
      </c>
      <c r="S1513" s="3" t="str">
        <f t="shared" si="234"/>
        <v>High</v>
      </c>
      <c r="T1513" s="3" t="str">
        <f t="shared" si="235"/>
        <v>Churned</v>
      </c>
      <c r="U1513" s="4">
        <f>1/(1+EXP(-(Predictive_Model!$B$5+((B1513-Predictive_Model!$B$20)/Predictive_Model!$C$20)*Predictive_Model!$D$20+((E1513-Predictive_Model!$B$21)/Predictive_Model!$C$21)*Predictive_Model!$D$21+((F1513-Predictive_Model!$B$22)/Predictive_Model!$C$22)*Predictive_Model!$D$22+((I1513-Predictive_Model!$B$23)/Predictive_Model!$C$23)*Predictive_Model!$D$23+((L1513-Predictive_Model!$B$24)/Predictive_Model!$C$24)*Predictive_Model!$D$24+((M1513-Predictive_Model!$B$25)/Predictive_Model!$C$25)*Predictive_Model!$D$25+IF(C1513="Male",Predictive_Model!$D$31,IF(C1513="Other",Predictive_Model!$D$32,0))+IF(D1513="Premium",Predictive_Model!$D$34,IF(D1513="Standard",Predictive_Model!$D$35,0))+IF(G1513="Asia",Predictive_Model!$D$37,IF(G1513="Europe",Predictive_Model!$D$38,IF(G1513="North America",Predictive_Model!$D$39,IF(G1513="Oceania",Predictive_Model!$D$40,IF(G1513="South America",Predictive_Model!$D$41,0)))))+IF(H1513="Laptop",Predictive_Model!$D$43,IF(H1513="Mobile",Predictive_Model!$D$44,IF(H1513="TV",Predictive_Model!$D$45,IF(H1513="Tablet",Predictive_Model!$D$46,0))))+IF(K1513="Crypto",Predictive_Model!$D$48,IF(K1513="Debit Card",Predictive_Model!$D$49,IF(K1513="Gift Card",Predictive_Model!$D$50,IF(K1513="PayPal",Predictive_Model!$D$51,0))))+IF(N1513="Comedy",Predictive_Model!$D$53,IF(N1513="Documentary",Predictive_Model!$D$54,IF(N1513="Drama",Predictive_Model!$D$55,IF(N1513="Horror",Predictive_Model!$D$56,IF(N1513="Romance",Predictive_Model!$D$57,IF(N1513="Sci-Fi",Predictive_Model!$D$58,0)))))))))</f>
        <v>0.98231068928207388</v>
      </c>
      <c r="V1513" s="3" t="str">
        <f t="shared" si="236"/>
        <v>Critical</v>
      </c>
      <c r="W1513" s="6">
        <f t="shared" si="237"/>
        <v>17.989999999999998</v>
      </c>
      <c r="X1513" s="3" t="str">
        <f t="shared" si="238"/>
        <v>Priority 1</v>
      </c>
      <c r="Y1513" s="3" t="str">
        <f t="shared" si="239"/>
        <v>OK</v>
      </c>
    </row>
    <row r="1514" spans="1:25" x14ac:dyDescent="0.25">
      <c r="A1514" s="3" t="str">
        <f>Raw_Data!A1514</f>
        <v>524d67c4-a4d6-46c4-853a-a934c0ccfeea</v>
      </c>
      <c r="B1514" s="3">
        <f>Raw_Data!B1514</f>
        <v>35</v>
      </c>
      <c r="C1514" s="3" t="str">
        <f>Raw_Data!C1514</f>
        <v>Male</v>
      </c>
      <c r="D1514" s="3" t="str">
        <f>Raw_Data!D1514</f>
        <v>Standard</v>
      </c>
      <c r="E1514" s="3">
        <f>Raw_Data!E1514</f>
        <v>3.52</v>
      </c>
      <c r="F1514" s="3">
        <f>Raw_Data!F1514</f>
        <v>24</v>
      </c>
      <c r="G1514" s="3" t="str">
        <f>Raw_Data!G1514</f>
        <v>South America</v>
      </c>
      <c r="H1514" s="3" t="str">
        <f>Raw_Data!H1514</f>
        <v>Mobile</v>
      </c>
      <c r="I1514" s="3">
        <f>Raw_Data!I1514</f>
        <v>13.99</v>
      </c>
      <c r="J1514" s="3">
        <f>Raw_Data!J1514</f>
        <v>1</v>
      </c>
      <c r="K1514" s="3" t="str">
        <f>Raw_Data!K1514</f>
        <v>Crypto</v>
      </c>
      <c r="L1514" s="3">
        <f>Raw_Data!L1514</f>
        <v>5</v>
      </c>
      <c r="M1514" s="3">
        <f>Raw_Data!M1514</f>
        <v>0.14000000000000001</v>
      </c>
      <c r="N1514" s="3" t="str">
        <f>Raw_Data!N1514</f>
        <v>Action</v>
      </c>
      <c r="O1514" s="3" t="str">
        <f t="shared" si="230"/>
        <v>35-44</v>
      </c>
      <c r="P1514" s="3" t="str">
        <f t="shared" si="231"/>
        <v>&lt;10h</v>
      </c>
      <c r="Q1514" s="3" t="str">
        <f t="shared" si="232"/>
        <v>22-45d</v>
      </c>
      <c r="R1514" s="3" t="str">
        <f t="shared" si="233"/>
        <v>Medium</v>
      </c>
      <c r="S1514" s="3" t="str">
        <f t="shared" si="234"/>
        <v>Mid</v>
      </c>
      <c r="T1514" s="3" t="str">
        <f t="shared" si="235"/>
        <v>Churned</v>
      </c>
      <c r="U1514" s="4">
        <f>1/(1+EXP(-(Predictive_Model!$B$5+((B1514-Predictive_Model!$B$20)/Predictive_Model!$C$20)*Predictive_Model!$D$20+((E1514-Predictive_Model!$B$21)/Predictive_Model!$C$21)*Predictive_Model!$D$21+((F1514-Predictive_Model!$B$22)/Predictive_Model!$C$22)*Predictive_Model!$D$22+((I1514-Predictive_Model!$B$23)/Predictive_Model!$C$23)*Predictive_Model!$D$23+((L1514-Predictive_Model!$B$24)/Predictive_Model!$C$24)*Predictive_Model!$D$24+((M1514-Predictive_Model!$B$25)/Predictive_Model!$C$25)*Predictive_Model!$D$25+IF(C1514="Male",Predictive_Model!$D$31,IF(C1514="Other",Predictive_Model!$D$32,0))+IF(D1514="Premium",Predictive_Model!$D$34,IF(D1514="Standard",Predictive_Model!$D$35,0))+IF(G1514="Asia",Predictive_Model!$D$37,IF(G1514="Europe",Predictive_Model!$D$38,IF(G1514="North America",Predictive_Model!$D$39,IF(G1514="Oceania",Predictive_Model!$D$40,IF(G1514="South America",Predictive_Model!$D$41,0)))))+IF(H1514="Laptop",Predictive_Model!$D$43,IF(H1514="Mobile",Predictive_Model!$D$44,IF(H1514="TV",Predictive_Model!$D$45,IF(H1514="Tablet",Predictive_Model!$D$46,0))))+IF(K1514="Crypto",Predictive_Model!$D$48,IF(K1514="Debit Card",Predictive_Model!$D$49,IF(K1514="Gift Card",Predictive_Model!$D$50,IF(K1514="PayPal",Predictive_Model!$D$51,0))))+IF(N1514="Comedy",Predictive_Model!$D$53,IF(N1514="Documentary",Predictive_Model!$D$54,IF(N1514="Drama",Predictive_Model!$D$55,IF(N1514="Horror",Predictive_Model!$D$56,IF(N1514="Romance",Predictive_Model!$D$57,IF(N1514="Sci-Fi",Predictive_Model!$D$58,0)))))))))</f>
        <v>0.97767306641386942</v>
      </c>
      <c r="V1514" s="3" t="str">
        <f t="shared" si="236"/>
        <v>Critical</v>
      </c>
      <c r="W1514" s="6">
        <f t="shared" si="237"/>
        <v>13.99</v>
      </c>
      <c r="X1514" s="3" t="str">
        <f t="shared" si="238"/>
        <v>Priority 2</v>
      </c>
      <c r="Y1514" s="3" t="str">
        <f t="shared" si="239"/>
        <v>OK</v>
      </c>
    </row>
    <row r="1515" spans="1:25" x14ac:dyDescent="0.25">
      <c r="A1515" s="3" t="str">
        <f>Raw_Data!A1515</f>
        <v>2eb3cff4-1b23-4d37-a3dd-71e3a5a0e463</v>
      </c>
      <c r="B1515" s="3">
        <f>Raw_Data!B1515</f>
        <v>52</v>
      </c>
      <c r="C1515" s="3" t="str">
        <f>Raw_Data!C1515</f>
        <v>Other</v>
      </c>
      <c r="D1515" s="3" t="str">
        <f>Raw_Data!D1515</f>
        <v>Basic</v>
      </c>
      <c r="E1515" s="3">
        <f>Raw_Data!E1515</f>
        <v>8.4499999999999993</v>
      </c>
      <c r="F1515" s="3">
        <f>Raw_Data!F1515</f>
        <v>58</v>
      </c>
      <c r="G1515" s="3" t="str">
        <f>Raw_Data!G1515</f>
        <v>Oceania</v>
      </c>
      <c r="H1515" s="3" t="str">
        <f>Raw_Data!H1515</f>
        <v>TV</v>
      </c>
      <c r="I1515" s="3">
        <f>Raw_Data!I1515</f>
        <v>8.99</v>
      </c>
      <c r="J1515" s="3">
        <f>Raw_Data!J1515</f>
        <v>1</v>
      </c>
      <c r="K1515" s="3" t="str">
        <f>Raw_Data!K1515</f>
        <v>PayPal</v>
      </c>
      <c r="L1515" s="3">
        <f>Raw_Data!L1515</f>
        <v>3</v>
      </c>
      <c r="M1515" s="3">
        <f>Raw_Data!M1515</f>
        <v>0.14000000000000001</v>
      </c>
      <c r="N1515" s="3" t="str">
        <f>Raw_Data!N1515</f>
        <v>Documentary</v>
      </c>
      <c r="O1515" s="3" t="str">
        <f t="shared" si="230"/>
        <v>45-54</v>
      </c>
      <c r="P1515" s="3" t="str">
        <f t="shared" si="231"/>
        <v>&lt;10h</v>
      </c>
      <c r="Q1515" s="3" t="str">
        <f t="shared" si="232"/>
        <v>46-60d</v>
      </c>
      <c r="R1515" s="3" t="str">
        <f t="shared" si="233"/>
        <v>Low</v>
      </c>
      <c r="S1515" s="3" t="str">
        <f t="shared" si="234"/>
        <v>Low</v>
      </c>
      <c r="T1515" s="3" t="str">
        <f t="shared" si="235"/>
        <v>Churned</v>
      </c>
      <c r="U1515" s="4">
        <f>1/(1+EXP(-(Predictive_Model!$B$5+((B1515-Predictive_Model!$B$20)/Predictive_Model!$C$20)*Predictive_Model!$D$20+((E1515-Predictive_Model!$B$21)/Predictive_Model!$C$21)*Predictive_Model!$D$21+((F1515-Predictive_Model!$B$22)/Predictive_Model!$C$22)*Predictive_Model!$D$22+((I1515-Predictive_Model!$B$23)/Predictive_Model!$C$23)*Predictive_Model!$D$23+((L1515-Predictive_Model!$B$24)/Predictive_Model!$C$24)*Predictive_Model!$D$24+((M1515-Predictive_Model!$B$25)/Predictive_Model!$C$25)*Predictive_Model!$D$25+IF(C1515="Male",Predictive_Model!$D$31,IF(C1515="Other",Predictive_Model!$D$32,0))+IF(D1515="Premium",Predictive_Model!$D$34,IF(D1515="Standard",Predictive_Model!$D$35,0))+IF(G1515="Asia",Predictive_Model!$D$37,IF(G1515="Europe",Predictive_Model!$D$38,IF(G1515="North America",Predictive_Model!$D$39,IF(G1515="Oceania",Predictive_Model!$D$40,IF(G1515="South America",Predictive_Model!$D$41,0)))))+IF(H1515="Laptop",Predictive_Model!$D$43,IF(H1515="Mobile",Predictive_Model!$D$44,IF(H1515="TV",Predictive_Model!$D$45,IF(H1515="Tablet",Predictive_Model!$D$46,0))))+IF(K1515="Crypto",Predictive_Model!$D$48,IF(K1515="Debit Card",Predictive_Model!$D$49,IF(K1515="Gift Card",Predictive_Model!$D$50,IF(K1515="PayPal",Predictive_Model!$D$51,0))))+IF(N1515="Comedy",Predictive_Model!$D$53,IF(N1515="Documentary",Predictive_Model!$D$54,IF(N1515="Drama",Predictive_Model!$D$55,IF(N1515="Horror",Predictive_Model!$D$56,IF(N1515="Romance",Predictive_Model!$D$57,IF(N1515="Sci-Fi",Predictive_Model!$D$58,0)))))))))</f>
        <v>0.99948842379781011</v>
      </c>
      <c r="V1515" s="3" t="str">
        <f t="shared" si="236"/>
        <v>Critical</v>
      </c>
      <c r="W1515" s="6">
        <f t="shared" si="237"/>
        <v>8.99</v>
      </c>
      <c r="X1515" s="3" t="str">
        <f t="shared" si="238"/>
        <v>Priority 2</v>
      </c>
      <c r="Y1515" s="3" t="str">
        <f t="shared" si="239"/>
        <v>OK</v>
      </c>
    </row>
    <row r="1516" spans="1:25" x14ac:dyDescent="0.25">
      <c r="A1516" s="3" t="str">
        <f>Raw_Data!A1516</f>
        <v>57e4fad4-7fad-49ec-aa15-9e560b0fffae</v>
      </c>
      <c r="B1516" s="3">
        <f>Raw_Data!B1516</f>
        <v>57</v>
      </c>
      <c r="C1516" s="3" t="str">
        <f>Raw_Data!C1516</f>
        <v>Female</v>
      </c>
      <c r="D1516" s="3" t="str">
        <f>Raw_Data!D1516</f>
        <v>Premium</v>
      </c>
      <c r="E1516" s="3">
        <f>Raw_Data!E1516</f>
        <v>0.69</v>
      </c>
      <c r="F1516" s="3">
        <f>Raw_Data!F1516</f>
        <v>24</v>
      </c>
      <c r="G1516" s="3" t="str">
        <f>Raw_Data!G1516</f>
        <v>Europe</v>
      </c>
      <c r="H1516" s="3" t="str">
        <f>Raw_Data!H1516</f>
        <v>Mobile</v>
      </c>
      <c r="I1516" s="3">
        <f>Raw_Data!I1516</f>
        <v>17.989999999999998</v>
      </c>
      <c r="J1516" s="3">
        <f>Raw_Data!J1516</f>
        <v>1</v>
      </c>
      <c r="K1516" s="3" t="str">
        <f>Raw_Data!K1516</f>
        <v>Crypto</v>
      </c>
      <c r="L1516" s="3">
        <f>Raw_Data!L1516</f>
        <v>5</v>
      </c>
      <c r="M1516" s="3">
        <f>Raw_Data!M1516</f>
        <v>0.03</v>
      </c>
      <c r="N1516" s="3" t="str">
        <f>Raw_Data!N1516</f>
        <v>Sci-Fi</v>
      </c>
      <c r="O1516" s="3" t="str">
        <f t="shared" si="230"/>
        <v>55-70</v>
      </c>
      <c r="P1516" s="3" t="str">
        <f t="shared" si="231"/>
        <v>&lt;10h</v>
      </c>
      <c r="Q1516" s="3" t="str">
        <f t="shared" si="232"/>
        <v>22-45d</v>
      </c>
      <c r="R1516" s="3" t="str">
        <f t="shared" si="233"/>
        <v>Medium</v>
      </c>
      <c r="S1516" s="3" t="str">
        <f t="shared" si="234"/>
        <v>High</v>
      </c>
      <c r="T1516" s="3" t="str">
        <f t="shared" si="235"/>
        <v>Churned</v>
      </c>
      <c r="U1516" s="4">
        <f>1/(1+EXP(-(Predictive_Model!$B$5+((B1516-Predictive_Model!$B$20)/Predictive_Model!$C$20)*Predictive_Model!$D$20+((E1516-Predictive_Model!$B$21)/Predictive_Model!$C$21)*Predictive_Model!$D$21+((F1516-Predictive_Model!$B$22)/Predictive_Model!$C$22)*Predictive_Model!$D$22+((I1516-Predictive_Model!$B$23)/Predictive_Model!$C$23)*Predictive_Model!$D$23+((L1516-Predictive_Model!$B$24)/Predictive_Model!$C$24)*Predictive_Model!$D$24+((M1516-Predictive_Model!$B$25)/Predictive_Model!$C$25)*Predictive_Model!$D$25+IF(C1516="Male",Predictive_Model!$D$31,IF(C1516="Other",Predictive_Model!$D$32,0))+IF(D1516="Premium",Predictive_Model!$D$34,IF(D1516="Standard",Predictive_Model!$D$35,0))+IF(G1516="Asia",Predictive_Model!$D$37,IF(G1516="Europe",Predictive_Model!$D$38,IF(G1516="North America",Predictive_Model!$D$39,IF(G1516="Oceania",Predictive_Model!$D$40,IF(G1516="South America",Predictive_Model!$D$41,0)))))+IF(H1516="Laptop",Predictive_Model!$D$43,IF(H1516="Mobile",Predictive_Model!$D$44,IF(H1516="TV",Predictive_Model!$D$45,IF(H1516="Tablet",Predictive_Model!$D$46,0))))+IF(K1516="Crypto",Predictive_Model!$D$48,IF(K1516="Debit Card",Predictive_Model!$D$49,IF(K1516="Gift Card",Predictive_Model!$D$50,IF(K1516="PayPal",Predictive_Model!$D$51,0))))+IF(N1516="Comedy",Predictive_Model!$D$53,IF(N1516="Documentary",Predictive_Model!$D$54,IF(N1516="Drama",Predictive_Model!$D$55,IF(N1516="Horror",Predictive_Model!$D$56,IF(N1516="Romance",Predictive_Model!$D$57,IF(N1516="Sci-Fi",Predictive_Model!$D$58,0)))))))))</f>
        <v>0.95875000777669861</v>
      </c>
      <c r="V1516" s="3" t="str">
        <f t="shared" si="236"/>
        <v>Critical</v>
      </c>
      <c r="W1516" s="6">
        <f t="shared" si="237"/>
        <v>17.989999999999998</v>
      </c>
      <c r="X1516" s="3" t="str">
        <f t="shared" si="238"/>
        <v>Priority 1</v>
      </c>
      <c r="Y1516" s="3" t="str">
        <f t="shared" si="239"/>
        <v>OK</v>
      </c>
    </row>
    <row r="1517" spans="1:25" x14ac:dyDescent="0.25">
      <c r="A1517" s="3" t="str">
        <f>Raw_Data!A1517</f>
        <v>a9ffad05-0e54-445d-ad0d-a8a8da93f6c1</v>
      </c>
      <c r="B1517" s="3">
        <f>Raw_Data!B1517</f>
        <v>64</v>
      </c>
      <c r="C1517" s="3" t="str">
        <f>Raw_Data!C1517</f>
        <v>Other</v>
      </c>
      <c r="D1517" s="3" t="str">
        <f>Raw_Data!D1517</f>
        <v>Premium</v>
      </c>
      <c r="E1517" s="3">
        <f>Raw_Data!E1517</f>
        <v>6.26</v>
      </c>
      <c r="F1517" s="3">
        <f>Raw_Data!F1517</f>
        <v>16</v>
      </c>
      <c r="G1517" s="3" t="str">
        <f>Raw_Data!G1517</f>
        <v>North America</v>
      </c>
      <c r="H1517" s="3" t="str">
        <f>Raw_Data!H1517</f>
        <v>Mobile</v>
      </c>
      <c r="I1517" s="3">
        <f>Raw_Data!I1517</f>
        <v>17.989999999999998</v>
      </c>
      <c r="J1517" s="3">
        <f>Raw_Data!J1517</f>
        <v>0</v>
      </c>
      <c r="K1517" s="3" t="str">
        <f>Raw_Data!K1517</f>
        <v>Debit Card</v>
      </c>
      <c r="L1517" s="3">
        <f>Raw_Data!L1517</f>
        <v>5</v>
      </c>
      <c r="M1517" s="3">
        <f>Raw_Data!M1517</f>
        <v>0.37</v>
      </c>
      <c r="N1517" s="3" t="str">
        <f>Raw_Data!N1517</f>
        <v>Drama</v>
      </c>
      <c r="O1517" s="3" t="str">
        <f t="shared" si="230"/>
        <v>55-70</v>
      </c>
      <c r="P1517" s="3" t="str">
        <f t="shared" si="231"/>
        <v>&lt;10h</v>
      </c>
      <c r="Q1517" s="3" t="str">
        <f t="shared" si="232"/>
        <v>8-21d</v>
      </c>
      <c r="R1517" s="3" t="str">
        <f t="shared" si="233"/>
        <v>Medium</v>
      </c>
      <c r="S1517" s="3" t="str">
        <f t="shared" si="234"/>
        <v>High</v>
      </c>
      <c r="T1517" s="3" t="str">
        <f t="shared" si="235"/>
        <v>Active</v>
      </c>
      <c r="U1517" s="4">
        <f>1/(1+EXP(-(Predictive_Model!$B$5+((B1517-Predictive_Model!$B$20)/Predictive_Model!$C$20)*Predictive_Model!$D$20+((E1517-Predictive_Model!$B$21)/Predictive_Model!$C$21)*Predictive_Model!$D$21+((F1517-Predictive_Model!$B$22)/Predictive_Model!$C$22)*Predictive_Model!$D$22+((I1517-Predictive_Model!$B$23)/Predictive_Model!$C$23)*Predictive_Model!$D$23+((L1517-Predictive_Model!$B$24)/Predictive_Model!$C$24)*Predictive_Model!$D$24+((M1517-Predictive_Model!$B$25)/Predictive_Model!$C$25)*Predictive_Model!$D$25+IF(C1517="Male",Predictive_Model!$D$31,IF(C1517="Other",Predictive_Model!$D$32,0))+IF(D1517="Premium",Predictive_Model!$D$34,IF(D1517="Standard",Predictive_Model!$D$35,0))+IF(G1517="Asia",Predictive_Model!$D$37,IF(G1517="Europe",Predictive_Model!$D$38,IF(G1517="North America",Predictive_Model!$D$39,IF(G1517="Oceania",Predictive_Model!$D$40,IF(G1517="South America",Predictive_Model!$D$41,0)))))+IF(H1517="Laptop",Predictive_Model!$D$43,IF(H1517="Mobile",Predictive_Model!$D$44,IF(H1517="TV",Predictive_Model!$D$45,IF(H1517="Tablet",Predictive_Model!$D$46,0))))+IF(K1517="Crypto",Predictive_Model!$D$48,IF(K1517="Debit Card",Predictive_Model!$D$49,IF(K1517="Gift Card",Predictive_Model!$D$50,IF(K1517="PayPal",Predictive_Model!$D$51,0))))+IF(N1517="Comedy",Predictive_Model!$D$53,IF(N1517="Documentary",Predictive_Model!$D$54,IF(N1517="Drama",Predictive_Model!$D$55,IF(N1517="Horror",Predictive_Model!$D$56,IF(N1517="Romance",Predictive_Model!$D$57,IF(N1517="Sci-Fi",Predictive_Model!$D$58,0)))))))))</f>
        <v>0.365505718886452</v>
      </c>
      <c r="V1517" s="3" t="str">
        <f t="shared" si="236"/>
        <v>Medium</v>
      </c>
      <c r="W1517" s="6">
        <f t="shared" si="237"/>
        <v>6.5754478827672713</v>
      </c>
      <c r="X1517" s="3" t="str">
        <f t="shared" si="238"/>
        <v>Monitor</v>
      </c>
      <c r="Y1517" s="3" t="str">
        <f t="shared" si="239"/>
        <v>OK</v>
      </c>
    </row>
    <row r="1518" spans="1:25" x14ac:dyDescent="0.25">
      <c r="A1518" s="3" t="str">
        <f>Raw_Data!A1518</f>
        <v>1d6b8014-2fc0-431e-aa3e-4754e38b957d</v>
      </c>
      <c r="B1518" s="3">
        <f>Raw_Data!B1518</f>
        <v>31</v>
      </c>
      <c r="C1518" s="3" t="str">
        <f>Raw_Data!C1518</f>
        <v>Male</v>
      </c>
      <c r="D1518" s="3" t="str">
        <f>Raw_Data!D1518</f>
        <v>Basic</v>
      </c>
      <c r="E1518" s="3">
        <f>Raw_Data!E1518</f>
        <v>21.84</v>
      </c>
      <c r="F1518" s="3">
        <f>Raw_Data!F1518</f>
        <v>44</v>
      </c>
      <c r="G1518" s="3" t="str">
        <f>Raw_Data!G1518</f>
        <v>South America</v>
      </c>
      <c r="H1518" s="3" t="str">
        <f>Raw_Data!H1518</f>
        <v>Laptop</v>
      </c>
      <c r="I1518" s="3">
        <f>Raw_Data!I1518</f>
        <v>8.99</v>
      </c>
      <c r="J1518" s="3">
        <f>Raw_Data!J1518</f>
        <v>1</v>
      </c>
      <c r="K1518" s="3" t="str">
        <f>Raw_Data!K1518</f>
        <v>PayPal</v>
      </c>
      <c r="L1518" s="3">
        <f>Raw_Data!L1518</f>
        <v>2</v>
      </c>
      <c r="M1518" s="3">
        <f>Raw_Data!M1518</f>
        <v>0.49</v>
      </c>
      <c r="N1518" s="3" t="str">
        <f>Raw_Data!N1518</f>
        <v>Documentary</v>
      </c>
      <c r="O1518" s="3" t="str">
        <f t="shared" si="230"/>
        <v>25-34</v>
      </c>
      <c r="P1518" s="3" t="str">
        <f t="shared" si="231"/>
        <v>10-24h</v>
      </c>
      <c r="Q1518" s="3" t="str">
        <f t="shared" si="232"/>
        <v>22-45d</v>
      </c>
      <c r="R1518" s="3" t="str">
        <f t="shared" si="233"/>
        <v>Medium</v>
      </c>
      <c r="S1518" s="3" t="str">
        <f t="shared" si="234"/>
        <v>Low</v>
      </c>
      <c r="T1518" s="3" t="str">
        <f t="shared" si="235"/>
        <v>Churned</v>
      </c>
      <c r="U1518" s="4">
        <f>1/(1+EXP(-(Predictive_Model!$B$5+((B1518-Predictive_Model!$B$20)/Predictive_Model!$C$20)*Predictive_Model!$D$20+((E1518-Predictive_Model!$B$21)/Predictive_Model!$C$21)*Predictive_Model!$D$21+((F1518-Predictive_Model!$B$22)/Predictive_Model!$C$22)*Predictive_Model!$D$22+((I1518-Predictive_Model!$B$23)/Predictive_Model!$C$23)*Predictive_Model!$D$23+((L1518-Predictive_Model!$B$24)/Predictive_Model!$C$24)*Predictive_Model!$D$24+((M1518-Predictive_Model!$B$25)/Predictive_Model!$C$25)*Predictive_Model!$D$25+IF(C1518="Male",Predictive_Model!$D$31,IF(C1518="Other",Predictive_Model!$D$32,0))+IF(D1518="Premium",Predictive_Model!$D$34,IF(D1518="Standard",Predictive_Model!$D$35,0))+IF(G1518="Asia",Predictive_Model!$D$37,IF(G1518="Europe",Predictive_Model!$D$38,IF(G1518="North America",Predictive_Model!$D$39,IF(G1518="Oceania",Predictive_Model!$D$40,IF(G1518="South America",Predictive_Model!$D$41,0)))))+IF(H1518="Laptop",Predictive_Model!$D$43,IF(H1518="Mobile",Predictive_Model!$D$44,IF(H1518="TV",Predictive_Model!$D$45,IF(H1518="Tablet",Predictive_Model!$D$46,0))))+IF(K1518="Crypto",Predictive_Model!$D$48,IF(K1518="Debit Card",Predictive_Model!$D$49,IF(K1518="Gift Card",Predictive_Model!$D$50,IF(K1518="PayPal",Predictive_Model!$D$51,0))))+IF(N1518="Comedy",Predictive_Model!$D$53,IF(N1518="Documentary",Predictive_Model!$D$54,IF(N1518="Drama",Predictive_Model!$D$55,IF(N1518="Horror",Predictive_Model!$D$56,IF(N1518="Romance",Predictive_Model!$D$57,IF(N1518="Sci-Fi",Predictive_Model!$D$58,0)))))))))</f>
        <v>0.85889254013282046</v>
      </c>
      <c r="V1518" s="3" t="str">
        <f t="shared" si="236"/>
        <v>Critical</v>
      </c>
      <c r="W1518" s="6">
        <f t="shared" si="237"/>
        <v>8.99</v>
      </c>
      <c r="X1518" s="3" t="str">
        <f t="shared" si="238"/>
        <v>Priority 2</v>
      </c>
      <c r="Y1518" s="3" t="str">
        <f t="shared" si="239"/>
        <v>OK</v>
      </c>
    </row>
    <row r="1519" spans="1:25" x14ac:dyDescent="0.25">
      <c r="A1519" s="3" t="str">
        <f>Raw_Data!A1519</f>
        <v>73062adc-8195-4300-838c-e746775a3183</v>
      </c>
      <c r="B1519" s="3">
        <f>Raw_Data!B1519</f>
        <v>19</v>
      </c>
      <c r="C1519" s="3" t="str">
        <f>Raw_Data!C1519</f>
        <v>Female</v>
      </c>
      <c r="D1519" s="3" t="str">
        <f>Raw_Data!D1519</f>
        <v>Standard</v>
      </c>
      <c r="E1519" s="3">
        <f>Raw_Data!E1519</f>
        <v>35.54</v>
      </c>
      <c r="F1519" s="3">
        <f>Raw_Data!F1519</f>
        <v>58</v>
      </c>
      <c r="G1519" s="3" t="str">
        <f>Raw_Data!G1519</f>
        <v>Europe</v>
      </c>
      <c r="H1519" s="3" t="str">
        <f>Raw_Data!H1519</f>
        <v>TV</v>
      </c>
      <c r="I1519" s="3">
        <f>Raw_Data!I1519</f>
        <v>13.99</v>
      </c>
      <c r="J1519" s="3">
        <f>Raw_Data!J1519</f>
        <v>0</v>
      </c>
      <c r="K1519" s="3" t="str">
        <f>Raw_Data!K1519</f>
        <v>Debit Card</v>
      </c>
      <c r="L1519" s="3">
        <f>Raw_Data!L1519</f>
        <v>5</v>
      </c>
      <c r="M1519" s="3">
        <f>Raw_Data!M1519</f>
        <v>0.6</v>
      </c>
      <c r="N1519" s="3" t="str">
        <f>Raw_Data!N1519</f>
        <v>Documentary</v>
      </c>
      <c r="O1519" s="3" t="str">
        <f t="shared" si="230"/>
        <v>18-24</v>
      </c>
      <c r="P1519" s="3" t="str">
        <f t="shared" si="231"/>
        <v>25-49h</v>
      </c>
      <c r="Q1519" s="3" t="str">
        <f t="shared" si="232"/>
        <v>46-60d</v>
      </c>
      <c r="R1519" s="3" t="str">
        <f t="shared" si="233"/>
        <v>Medium</v>
      </c>
      <c r="S1519" s="3" t="str">
        <f t="shared" si="234"/>
        <v>Mid</v>
      </c>
      <c r="T1519" s="3" t="str">
        <f t="shared" si="235"/>
        <v>Active</v>
      </c>
      <c r="U1519" s="4">
        <f>1/(1+EXP(-(Predictive_Model!$B$5+((B1519-Predictive_Model!$B$20)/Predictive_Model!$C$20)*Predictive_Model!$D$20+((E1519-Predictive_Model!$B$21)/Predictive_Model!$C$21)*Predictive_Model!$D$21+((F1519-Predictive_Model!$B$22)/Predictive_Model!$C$22)*Predictive_Model!$D$22+((I1519-Predictive_Model!$B$23)/Predictive_Model!$C$23)*Predictive_Model!$D$23+((L1519-Predictive_Model!$B$24)/Predictive_Model!$C$24)*Predictive_Model!$D$24+((M1519-Predictive_Model!$B$25)/Predictive_Model!$C$25)*Predictive_Model!$D$25+IF(C1519="Male",Predictive_Model!$D$31,IF(C1519="Other",Predictive_Model!$D$32,0))+IF(D1519="Premium",Predictive_Model!$D$34,IF(D1519="Standard",Predictive_Model!$D$35,0))+IF(G1519="Asia",Predictive_Model!$D$37,IF(G1519="Europe",Predictive_Model!$D$38,IF(G1519="North America",Predictive_Model!$D$39,IF(G1519="Oceania",Predictive_Model!$D$40,IF(G1519="South America",Predictive_Model!$D$41,0)))))+IF(H1519="Laptop",Predictive_Model!$D$43,IF(H1519="Mobile",Predictive_Model!$D$44,IF(H1519="TV",Predictive_Model!$D$45,IF(H1519="Tablet",Predictive_Model!$D$46,0))))+IF(K1519="Crypto",Predictive_Model!$D$48,IF(K1519="Debit Card",Predictive_Model!$D$49,IF(K1519="Gift Card",Predictive_Model!$D$50,IF(K1519="PayPal",Predictive_Model!$D$51,0))))+IF(N1519="Comedy",Predictive_Model!$D$53,IF(N1519="Documentary",Predictive_Model!$D$54,IF(N1519="Drama",Predictive_Model!$D$55,IF(N1519="Horror",Predictive_Model!$D$56,IF(N1519="Romance",Predictive_Model!$D$57,IF(N1519="Sci-Fi",Predictive_Model!$D$58,0)))))))))</f>
        <v>9.4745292897575745E-3</v>
      </c>
      <c r="V1519" s="3" t="str">
        <f t="shared" si="236"/>
        <v>Low</v>
      </c>
      <c r="W1519" s="6">
        <f t="shared" si="237"/>
        <v>0.13254866476370847</v>
      </c>
      <c r="X1519" s="3" t="str">
        <f t="shared" si="238"/>
        <v>Monitor</v>
      </c>
      <c r="Y1519" s="3" t="str">
        <f t="shared" si="239"/>
        <v>OK</v>
      </c>
    </row>
    <row r="1520" spans="1:25" x14ac:dyDescent="0.25">
      <c r="A1520" s="3" t="str">
        <f>Raw_Data!A1520</f>
        <v>a20d885b-6335-48e3-bdd1-e4f60ebe2b61</v>
      </c>
      <c r="B1520" s="3">
        <f>Raw_Data!B1520</f>
        <v>36</v>
      </c>
      <c r="C1520" s="3" t="str">
        <f>Raw_Data!C1520</f>
        <v>Other</v>
      </c>
      <c r="D1520" s="3" t="str">
        <f>Raw_Data!D1520</f>
        <v>Premium</v>
      </c>
      <c r="E1520" s="3">
        <f>Raw_Data!E1520</f>
        <v>12.74</v>
      </c>
      <c r="F1520" s="3">
        <f>Raw_Data!F1520</f>
        <v>58</v>
      </c>
      <c r="G1520" s="3" t="str">
        <f>Raw_Data!G1520</f>
        <v>Asia</v>
      </c>
      <c r="H1520" s="3" t="str">
        <f>Raw_Data!H1520</f>
        <v>Desktop</v>
      </c>
      <c r="I1520" s="3">
        <f>Raw_Data!I1520</f>
        <v>17.989999999999998</v>
      </c>
      <c r="J1520" s="3">
        <f>Raw_Data!J1520</f>
        <v>1</v>
      </c>
      <c r="K1520" s="3" t="str">
        <f>Raw_Data!K1520</f>
        <v>Crypto</v>
      </c>
      <c r="L1520" s="3">
        <f>Raw_Data!L1520</f>
        <v>2</v>
      </c>
      <c r="M1520" s="3">
        <f>Raw_Data!M1520</f>
        <v>0.22</v>
      </c>
      <c r="N1520" s="3" t="str">
        <f>Raw_Data!N1520</f>
        <v>Drama</v>
      </c>
      <c r="O1520" s="3" t="str">
        <f t="shared" si="230"/>
        <v>35-44</v>
      </c>
      <c r="P1520" s="3" t="str">
        <f t="shared" si="231"/>
        <v>10-24h</v>
      </c>
      <c r="Q1520" s="3" t="str">
        <f t="shared" si="232"/>
        <v>46-60d</v>
      </c>
      <c r="R1520" s="3" t="str">
        <f t="shared" si="233"/>
        <v>Medium</v>
      </c>
      <c r="S1520" s="3" t="str">
        <f t="shared" si="234"/>
        <v>High</v>
      </c>
      <c r="T1520" s="3" t="str">
        <f t="shared" si="235"/>
        <v>Churned</v>
      </c>
      <c r="U1520" s="4">
        <f>1/(1+EXP(-(Predictive_Model!$B$5+((B1520-Predictive_Model!$B$20)/Predictive_Model!$C$20)*Predictive_Model!$D$20+((E1520-Predictive_Model!$B$21)/Predictive_Model!$C$21)*Predictive_Model!$D$21+((F1520-Predictive_Model!$B$22)/Predictive_Model!$C$22)*Predictive_Model!$D$22+((I1520-Predictive_Model!$B$23)/Predictive_Model!$C$23)*Predictive_Model!$D$23+((L1520-Predictive_Model!$B$24)/Predictive_Model!$C$24)*Predictive_Model!$D$24+((M1520-Predictive_Model!$B$25)/Predictive_Model!$C$25)*Predictive_Model!$D$25+IF(C1520="Male",Predictive_Model!$D$31,IF(C1520="Other",Predictive_Model!$D$32,0))+IF(D1520="Premium",Predictive_Model!$D$34,IF(D1520="Standard",Predictive_Model!$D$35,0))+IF(G1520="Asia",Predictive_Model!$D$37,IF(G1520="Europe",Predictive_Model!$D$38,IF(G1520="North America",Predictive_Model!$D$39,IF(G1520="Oceania",Predictive_Model!$D$40,IF(G1520="South America",Predictive_Model!$D$41,0)))))+IF(H1520="Laptop",Predictive_Model!$D$43,IF(H1520="Mobile",Predictive_Model!$D$44,IF(H1520="TV",Predictive_Model!$D$45,IF(H1520="Tablet",Predictive_Model!$D$46,0))))+IF(K1520="Crypto",Predictive_Model!$D$48,IF(K1520="Debit Card",Predictive_Model!$D$49,IF(K1520="Gift Card",Predictive_Model!$D$50,IF(K1520="PayPal",Predictive_Model!$D$51,0))))+IF(N1520="Comedy",Predictive_Model!$D$53,IF(N1520="Documentary",Predictive_Model!$D$54,IF(N1520="Drama",Predictive_Model!$D$55,IF(N1520="Horror",Predictive_Model!$D$56,IF(N1520="Romance",Predictive_Model!$D$57,IF(N1520="Sci-Fi",Predictive_Model!$D$58,0)))))))))</f>
        <v>0.98142200327548379</v>
      </c>
      <c r="V1520" s="3" t="str">
        <f t="shared" si="236"/>
        <v>Critical</v>
      </c>
      <c r="W1520" s="6">
        <f t="shared" si="237"/>
        <v>17.989999999999998</v>
      </c>
      <c r="X1520" s="3" t="str">
        <f t="shared" si="238"/>
        <v>Priority 1</v>
      </c>
      <c r="Y1520" s="3" t="str">
        <f t="shared" si="239"/>
        <v>OK</v>
      </c>
    </row>
    <row r="1521" spans="1:25" x14ac:dyDescent="0.25">
      <c r="A1521" s="3" t="str">
        <f>Raw_Data!A1521</f>
        <v>ec5c1648-1c9b-42ec-932f-3303d2f85fbf</v>
      </c>
      <c r="B1521" s="3">
        <f>Raw_Data!B1521</f>
        <v>31</v>
      </c>
      <c r="C1521" s="3" t="str">
        <f>Raw_Data!C1521</f>
        <v>Other</v>
      </c>
      <c r="D1521" s="3" t="str">
        <f>Raw_Data!D1521</f>
        <v>Basic</v>
      </c>
      <c r="E1521" s="3">
        <f>Raw_Data!E1521</f>
        <v>33.1</v>
      </c>
      <c r="F1521" s="3">
        <f>Raw_Data!F1521</f>
        <v>28</v>
      </c>
      <c r="G1521" s="3" t="str">
        <f>Raw_Data!G1521</f>
        <v>South America</v>
      </c>
      <c r="H1521" s="3" t="str">
        <f>Raw_Data!H1521</f>
        <v>Laptop</v>
      </c>
      <c r="I1521" s="3">
        <f>Raw_Data!I1521</f>
        <v>8.99</v>
      </c>
      <c r="J1521" s="3">
        <f>Raw_Data!J1521</f>
        <v>0</v>
      </c>
      <c r="K1521" s="3" t="str">
        <f>Raw_Data!K1521</f>
        <v>Credit Card</v>
      </c>
      <c r="L1521" s="3">
        <f>Raw_Data!L1521</f>
        <v>2</v>
      </c>
      <c r="M1521" s="3">
        <f>Raw_Data!M1521</f>
        <v>1.1399999999999999</v>
      </c>
      <c r="N1521" s="3" t="str">
        <f>Raw_Data!N1521</f>
        <v>Drama</v>
      </c>
      <c r="O1521" s="3" t="str">
        <f t="shared" si="230"/>
        <v>25-34</v>
      </c>
      <c r="P1521" s="3" t="str">
        <f t="shared" si="231"/>
        <v>25-49h</v>
      </c>
      <c r="Q1521" s="3" t="str">
        <f t="shared" si="232"/>
        <v>22-45d</v>
      </c>
      <c r="R1521" s="3" t="str">
        <f t="shared" si="233"/>
        <v>Medium</v>
      </c>
      <c r="S1521" s="3" t="str">
        <f t="shared" si="234"/>
        <v>Low</v>
      </c>
      <c r="T1521" s="3" t="str">
        <f t="shared" si="235"/>
        <v>Active</v>
      </c>
      <c r="U1521" s="4">
        <f>1/(1+EXP(-(Predictive_Model!$B$5+((B1521-Predictive_Model!$B$20)/Predictive_Model!$C$20)*Predictive_Model!$D$20+((E1521-Predictive_Model!$B$21)/Predictive_Model!$C$21)*Predictive_Model!$D$21+((F1521-Predictive_Model!$B$22)/Predictive_Model!$C$22)*Predictive_Model!$D$22+((I1521-Predictive_Model!$B$23)/Predictive_Model!$C$23)*Predictive_Model!$D$23+((L1521-Predictive_Model!$B$24)/Predictive_Model!$C$24)*Predictive_Model!$D$24+((M1521-Predictive_Model!$B$25)/Predictive_Model!$C$25)*Predictive_Model!$D$25+IF(C1521="Male",Predictive_Model!$D$31,IF(C1521="Other",Predictive_Model!$D$32,0))+IF(D1521="Premium",Predictive_Model!$D$34,IF(D1521="Standard",Predictive_Model!$D$35,0))+IF(G1521="Asia",Predictive_Model!$D$37,IF(G1521="Europe",Predictive_Model!$D$38,IF(G1521="North America",Predictive_Model!$D$39,IF(G1521="Oceania",Predictive_Model!$D$40,IF(G1521="South America",Predictive_Model!$D$41,0)))))+IF(H1521="Laptop",Predictive_Model!$D$43,IF(H1521="Mobile",Predictive_Model!$D$44,IF(H1521="TV",Predictive_Model!$D$45,IF(H1521="Tablet",Predictive_Model!$D$46,0))))+IF(K1521="Crypto",Predictive_Model!$D$48,IF(K1521="Debit Card",Predictive_Model!$D$49,IF(K1521="Gift Card",Predictive_Model!$D$50,IF(K1521="PayPal",Predictive_Model!$D$51,0))))+IF(N1521="Comedy",Predictive_Model!$D$53,IF(N1521="Documentary",Predictive_Model!$D$54,IF(N1521="Drama",Predictive_Model!$D$55,IF(N1521="Horror",Predictive_Model!$D$56,IF(N1521="Romance",Predictive_Model!$D$57,IF(N1521="Sci-Fi",Predictive_Model!$D$58,0)))))))))</f>
        <v>7.618661179809306E-3</v>
      </c>
      <c r="V1521" s="3" t="str">
        <f t="shared" si="236"/>
        <v>Low</v>
      </c>
      <c r="W1521" s="6">
        <f t="shared" si="237"/>
        <v>6.8491764006485656E-2</v>
      </c>
      <c r="X1521" s="3" t="str">
        <f t="shared" si="238"/>
        <v>Monitor</v>
      </c>
      <c r="Y1521" s="3" t="str">
        <f t="shared" si="239"/>
        <v>OK</v>
      </c>
    </row>
    <row r="1522" spans="1:25" x14ac:dyDescent="0.25">
      <c r="A1522" s="3" t="str">
        <f>Raw_Data!A1522</f>
        <v>992f57db-5fda-457c-84f3-deb78b71d38d</v>
      </c>
      <c r="B1522" s="3">
        <f>Raw_Data!B1522</f>
        <v>35</v>
      </c>
      <c r="C1522" s="3" t="str">
        <f>Raw_Data!C1522</f>
        <v>Other</v>
      </c>
      <c r="D1522" s="3" t="str">
        <f>Raw_Data!D1522</f>
        <v>Premium</v>
      </c>
      <c r="E1522" s="3">
        <f>Raw_Data!E1522</f>
        <v>14.56</v>
      </c>
      <c r="F1522" s="3">
        <f>Raw_Data!F1522</f>
        <v>45</v>
      </c>
      <c r="G1522" s="3" t="str">
        <f>Raw_Data!G1522</f>
        <v>Oceania</v>
      </c>
      <c r="H1522" s="3" t="str">
        <f>Raw_Data!H1522</f>
        <v>TV</v>
      </c>
      <c r="I1522" s="3">
        <f>Raw_Data!I1522</f>
        <v>17.989999999999998</v>
      </c>
      <c r="J1522" s="3">
        <f>Raw_Data!J1522</f>
        <v>1</v>
      </c>
      <c r="K1522" s="3" t="str">
        <f>Raw_Data!K1522</f>
        <v>Crypto</v>
      </c>
      <c r="L1522" s="3">
        <f>Raw_Data!L1522</f>
        <v>3</v>
      </c>
      <c r="M1522" s="3">
        <f>Raw_Data!M1522</f>
        <v>0.32</v>
      </c>
      <c r="N1522" s="3" t="str">
        <f>Raw_Data!N1522</f>
        <v>Romance</v>
      </c>
      <c r="O1522" s="3" t="str">
        <f t="shared" si="230"/>
        <v>35-44</v>
      </c>
      <c r="P1522" s="3" t="str">
        <f t="shared" si="231"/>
        <v>10-24h</v>
      </c>
      <c r="Q1522" s="3" t="str">
        <f t="shared" si="232"/>
        <v>22-45d</v>
      </c>
      <c r="R1522" s="3" t="str">
        <f t="shared" si="233"/>
        <v>Medium</v>
      </c>
      <c r="S1522" s="3" t="str">
        <f t="shared" si="234"/>
        <v>High</v>
      </c>
      <c r="T1522" s="3" t="str">
        <f t="shared" si="235"/>
        <v>Churned</v>
      </c>
      <c r="U1522" s="4">
        <f>1/(1+EXP(-(Predictive_Model!$B$5+((B1522-Predictive_Model!$B$20)/Predictive_Model!$C$20)*Predictive_Model!$D$20+((E1522-Predictive_Model!$B$21)/Predictive_Model!$C$21)*Predictive_Model!$D$21+((F1522-Predictive_Model!$B$22)/Predictive_Model!$C$22)*Predictive_Model!$D$22+((I1522-Predictive_Model!$B$23)/Predictive_Model!$C$23)*Predictive_Model!$D$23+((L1522-Predictive_Model!$B$24)/Predictive_Model!$C$24)*Predictive_Model!$D$24+((M1522-Predictive_Model!$B$25)/Predictive_Model!$C$25)*Predictive_Model!$D$25+IF(C1522="Male",Predictive_Model!$D$31,IF(C1522="Other",Predictive_Model!$D$32,0))+IF(D1522="Premium",Predictive_Model!$D$34,IF(D1522="Standard",Predictive_Model!$D$35,0))+IF(G1522="Asia",Predictive_Model!$D$37,IF(G1522="Europe",Predictive_Model!$D$38,IF(G1522="North America",Predictive_Model!$D$39,IF(G1522="Oceania",Predictive_Model!$D$40,IF(G1522="South America",Predictive_Model!$D$41,0)))))+IF(H1522="Laptop",Predictive_Model!$D$43,IF(H1522="Mobile",Predictive_Model!$D$44,IF(H1522="TV",Predictive_Model!$D$45,IF(H1522="Tablet",Predictive_Model!$D$46,0))))+IF(K1522="Crypto",Predictive_Model!$D$48,IF(K1522="Debit Card",Predictive_Model!$D$49,IF(K1522="Gift Card",Predictive_Model!$D$50,IF(K1522="PayPal",Predictive_Model!$D$51,0))))+IF(N1522="Comedy",Predictive_Model!$D$53,IF(N1522="Documentary",Predictive_Model!$D$54,IF(N1522="Drama",Predictive_Model!$D$55,IF(N1522="Horror",Predictive_Model!$D$56,IF(N1522="Romance",Predictive_Model!$D$57,IF(N1522="Sci-Fi",Predictive_Model!$D$58,0)))))))))</f>
        <v>0.68002633772180876</v>
      </c>
      <c r="V1522" s="3" t="str">
        <f t="shared" si="236"/>
        <v>High</v>
      </c>
      <c r="W1522" s="6">
        <f t="shared" si="237"/>
        <v>17.989999999999998</v>
      </c>
      <c r="X1522" s="3" t="str">
        <f t="shared" si="238"/>
        <v>Priority 2</v>
      </c>
      <c r="Y1522" s="3" t="str">
        <f t="shared" si="239"/>
        <v>OK</v>
      </c>
    </row>
    <row r="1523" spans="1:25" x14ac:dyDescent="0.25">
      <c r="A1523" s="3" t="str">
        <f>Raw_Data!A1523</f>
        <v>dcea56c8-d72f-4f30-9afb-5b064d171f83</v>
      </c>
      <c r="B1523" s="3">
        <f>Raw_Data!B1523</f>
        <v>65</v>
      </c>
      <c r="C1523" s="3" t="str">
        <f>Raw_Data!C1523</f>
        <v>Male</v>
      </c>
      <c r="D1523" s="3" t="str">
        <f>Raw_Data!D1523</f>
        <v>Premium</v>
      </c>
      <c r="E1523" s="3">
        <f>Raw_Data!E1523</f>
        <v>6.14</v>
      </c>
      <c r="F1523" s="3">
        <f>Raw_Data!F1523</f>
        <v>58</v>
      </c>
      <c r="G1523" s="3" t="str">
        <f>Raw_Data!G1523</f>
        <v>Asia</v>
      </c>
      <c r="H1523" s="3" t="str">
        <f>Raw_Data!H1523</f>
        <v>Desktop</v>
      </c>
      <c r="I1523" s="3">
        <f>Raw_Data!I1523</f>
        <v>17.989999999999998</v>
      </c>
      <c r="J1523" s="3">
        <f>Raw_Data!J1523</f>
        <v>0</v>
      </c>
      <c r="K1523" s="3" t="str">
        <f>Raw_Data!K1523</f>
        <v>Debit Card</v>
      </c>
      <c r="L1523" s="3">
        <f>Raw_Data!L1523</f>
        <v>4</v>
      </c>
      <c r="M1523" s="3">
        <f>Raw_Data!M1523</f>
        <v>0.1</v>
      </c>
      <c r="N1523" s="3" t="str">
        <f>Raw_Data!N1523</f>
        <v>Comedy</v>
      </c>
      <c r="O1523" s="3" t="str">
        <f t="shared" si="230"/>
        <v>55-70</v>
      </c>
      <c r="P1523" s="3" t="str">
        <f t="shared" si="231"/>
        <v>&lt;10h</v>
      </c>
      <c r="Q1523" s="3" t="str">
        <f t="shared" si="232"/>
        <v>46-60d</v>
      </c>
      <c r="R1523" s="3" t="str">
        <f t="shared" si="233"/>
        <v>Low</v>
      </c>
      <c r="S1523" s="3" t="str">
        <f t="shared" si="234"/>
        <v>High</v>
      </c>
      <c r="T1523" s="3" t="str">
        <f t="shared" si="235"/>
        <v>Active</v>
      </c>
      <c r="U1523" s="4">
        <f>1/(1+EXP(-(Predictive_Model!$B$5+((B1523-Predictive_Model!$B$20)/Predictive_Model!$C$20)*Predictive_Model!$D$20+((E1523-Predictive_Model!$B$21)/Predictive_Model!$C$21)*Predictive_Model!$D$21+((F1523-Predictive_Model!$B$22)/Predictive_Model!$C$22)*Predictive_Model!$D$22+((I1523-Predictive_Model!$B$23)/Predictive_Model!$C$23)*Predictive_Model!$D$23+((L1523-Predictive_Model!$B$24)/Predictive_Model!$C$24)*Predictive_Model!$D$24+((M1523-Predictive_Model!$B$25)/Predictive_Model!$C$25)*Predictive_Model!$D$25+IF(C1523="Male",Predictive_Model!$D$31,IF(C1523="Other",Predictive_Model!$D$32,0))+IF(D1523="Premium",Predictive_Model!$D$34,IF(D1523="Standard",Predictive_Model!$D$35,0))+IF(G1523="Asia",Predictive_Model!$D$37,IF(G1523="Europe",Predictive_Model!$D$38,IF(G1523="North America",Predictive_Model!$D$39,IF(G1523="Oceania",Predictive_Model!$D$40,IF(G1523="South America",Predictive_Model!$D$41,0)))))+IF(H1523="Laptop",Predictive_Model!$D$43,IF(H1523="Mobile",Predictive_Model!$D$44,IF(H1523="TV",Predictive_Model!$D$45,IF(H1523="Tablet",Predictive_Model!$D$46,0))))+IF(K1523="Crypto",Predictive_Model!$D$48,IF(K1523="Debit Card",Predictive_Model!$D$49,IF(K1523="Gift Card",Predictive_Model!$D$50,IF(K1523="PayPal",Predictive_Model!$D$51,0))))+IF(N1523="Comedy",Predictive_Model!$D$53,IF(N1523="Documentary",Predictive_Model!$D$54,IF(N1523="Drama",Predictive_Model!$D$55,IF(N1523="Horror",Predictive_Model!$D$56,IF(N1523="Romance",Predictive_Model!$D$57,IF(N1523="Sci-Fi",Predictive_Model!$D$58,0)))))))))</f>
        <v>0.98814223911236987</v>
      </c>
      <c r="V1523" s="3" t="str">
        <f t="shared" si="236"/>
        <v>Critical</v>
      </c>
      <c r="W1523" s="6">
        <f t="shared" si="237"/>
        <v>17.776678881631533</v>
      </c>
      <c r="X1523" s="3" t="str">
        <f t="shared" si="238"/>
        <v>Priority 1</v>
      </c>
      <c r="Y1523" s="3" t="str">
        <f t="shared" si="239"/>
        <v>OK</v>
      </c>
    </row>
    <row r="1524" spans="1:25" x14ac:dyDescent="0.25">
      <c r="A1524" s="3" t="str">
        <f>Raw_Data!A1524</f>
        <v>b91f25f0-5c8f-44e4-80ff-f3f3ed4eb2aa</v>
      </c>
      <c r="B1524" s="3">
        <f>Raw_Data!B1524</f>
        <v>66</v>
      </c>
      <c r="C1524" s="3" t="str">
        <f>Raw_Data!C1524</f>
        <v>Male</v>
      </c>
      <c r="D1524" s="3" t="str">
        <f>Raw_Data!D1524</f>
        <v>Standard</v>
      </c>
      <c r="E1524" s="3">
        <f>Raw_Data!E1524</f>
        <v>3.86</v>
      </c>
      <c r="F1524" s="3">
        <f>Raw_Data!F1524</f>
        <v>28</v>
      </c>
      <c r="G1524" s="3" t="str">
        <f>Raw_Data!G1524</f>
        <v>Africa</v>
      </c>
      <c r="H1524" s="3" t="str">
        <f>Raw_Data!H1524</f>
        <v>Laptop</v>
      </c>
      <c r="I1524" s="3">
        <f>Raw_Data!I1524</f>
        <v>13.99</v>
      </c>
      <c r="J1524" s="3">
        <f>Raw_Data!J1524</f>
        <v>1</v>
      </c>
      <c r="K1524" s="3" t="str">
        <f>Raw_Data!K1524</f>
        <v>PayPal</v>
      </c>
      <c r="L1524" s="3">
        <f>Raw_Data!L1524</f>
        <v>3</v>
      </c>
      <c r="M1524" s="3">
        <f>Raw_Data!M1524</f>
        <v>0.13</v>
      </c>
      <c r="N1524" s="3" t="str">
        <f>Raw_Data!N1524</f>
        <v>Sci-Fi</v>
      </c>
      <c r="O1524" s="3" t="str">
        <f t="shared" si="230"/>
        <v>55-70</v>
      </c>
      <c r="P1524" s="3" t="str">
        <f t="shared" si="231"/>
        <v>&lt;10h</v>
      </c>
      <c r="Q1524" s="3" t="str">
        <f t="shared" si="232"/>
        <v>22-45d</v>
      </c>
      <c r="R1524" s="3" t="str">
        <f t="shared" si="233"/>
        <v>Medium</v>
      </c>
      <c r="S1524" s="3" t="str">
        <f t="shared" si="234"/>
        <v>Mid</v>
      </c>
      <c r="T1524" s="3" t="str">
        <f t="shared" si="235"/>
        <v>Churned</v>
      </c>
      <c r="U1524" s="4">
        <f>1/(1+EXP(-(Predictive_Model!$B$5+((B1524-Predictive_Model!$B$20)/Predictive_Model!$C$20)*Predictive_Model!$D$20+((E1524-Predictive_Model!$B$21)/Predictive_Model!$C$21)*Predictive_Model!$D$21+((F1524-Predictive_Model!$B$22)/Predictive_Model!$C$22)*Predictive_Model!$D$22+((I1524-Predictive_Model!$B$23)/Predictive_Model!$C$23)*Predictive_Model!$D$23+((L1524-Predictive_Model!$B$24)/Predictive_Model!$C$24)*Predictive_Model!$D$24+((M1524-Predictive_Model!$B$25)/Predictive_Model!$C$25)*Predictive_Model!$D$25+IF(C1524="Male",Predictive_Model!$D$31,IF(C1524="Other",Predictive_Model!$D$32,0))+IF(D1524="Premium",Predictive_Model!$D$34,IF(D1524="Standard",Predictive_Model!$D$35,0))+IF(G1524="Asia",Predictive_Model!$D$37,IF(G1524="Europe",Predictive_Model!$D$38,IF(G1524="North America",Predictive_Model!$D$39,IF(G1524="Oceania",Predictive_Model!$D$40,IF(G1524="South America",Predictive_Model!$D$41,0)))))+IF(H1524="Laptop",Predictive_Model!$D$43,IF(H1524="Mobile",Predictive_Model!$D$44,IF(H1524="TV",Predictive_Model!$D$45,IF(H1524="Tablet",Predictive_Model!$D$46,0))))+IF(K1524="Crypto",Predictive_Model!$D$48,IF(K1524="Debit Card",Predictive_Model!$D$49,IF(K1524="Gift Card",Predictive_Model!$D$50,IF(K1524="PayPal",Predictive_Model!$D$51,0))))+IF(N1524="Comedy",Predictive_Model!$D$53,IF(N1524="Documentary",Predictive_Model!$D$54,IF(N1524="Drama",Predictive_Model!$D$55,IF(N1524="Horror",Predictive_Model!$D$56,IF(N1524="Romance",Predictive_Model!$D$57,IF(N1524="Sci-Fi",Predictive_Model!$D$58,0)))))))))</f>
        <v>0.98134114027876329</v>
      </c>
      <c r="V1524" s="3" t="str">
        <f t="shared" si="236"/>
        <v>Critical</v>
      </c>
      <c r="W1524" s="6">
        <f t="shared" si="237"/>
        <v>13.99</v>
      </c>
      <c r="X1524" s="3" t="str">
        <f t="shared" si="238"/>
        <v>Priority 2</v>
      </c>
      <c r="Y1524" s="3" t="str">
        <f t="shared" si="239"/>
        <v>OK</v>
      </c>
    </row>
    <row r="1525" spans="1:25" x14ac:dyDescent="0.25">
      <c r="A1525" s="3" t="str">
        <f>Raw_Data!A1525</f>
        <v>a2f7e258-4c9b-423f-b78f-23c8f482ef7e</v>
      </c>
      <c r="B1525" s="3">
        <f>Raw_Data!B1525</f>
        <v>36</v>
      </c>
      <c r="C1525" s="3" t="str">
        <f>Raw_Data!C1525</f>
        <v>Male</v>
      </c>
      <c r="D1525" s="3" t="str">
        <f>Raw_Data!D1525</f>
        <v>Basic</v>
      </c>
      <c r="E1525" s="3">
        <f>Raw_Data!E1525</f>
        <v>0.19</v>
      </c>
      <c r="F1525" s="3">
        <f>Raw_Data!F1525</f>
        <v>5</v>
      </c>
      <c r="G1525" s="3" t="str">
        <f>Raw_Data!G1525</f>
        <v>Oceania</v>
      </c>
      <c r="H1525" s="3" t="str">
        <f>Raw_Data!H1525</f>
        <v>Mobile</v>
      </c>
      <c r="I1525" s="3">
        <f>Raw_Data!I1525</f>
        <v>8.99</v>
      </c>
      <c r="J1525" s="3">
        <f>Raw_Data!J1525</f>
        <v>1</v>
      </c>
      <c r="K1525" s="3" t="str">
        <f>Raw_Data!K1525</f>
        <v>Debit Card</v>
      </c>
      <c r="L1525" s="3">
        <f>Raw_Data!L1525</f>
        <v>2</v>
      </c>
      <c r="M1525" s="3">
        <f>Raw_Data!M1525</f>
        <v>0.03</v>
      </c>
      <c r="N1525" s="3" t="str">
        <f>Raw_Data!N1525</f>
        <v>Sci-Fi</v>
      </c>
      <c r="O1525" s="3" t="str">
        <f t="shared" si="230"/>
        <v>35-44</v>
      </c>
      <c r="P1525" s="3" t="str">
        <f t="shared" si="231"/>
        <v>&lt;10h</v>
      </c>
      <c r="Q1525" s="3" t="str">
        <f t="shared" si="232"/>
        <v>0-7d</v>
      </c>
      <c r="R1525" s="3" t="str">
        <f t="shared" si="233"/>
        <v>Medium</v>
      </c>
      <c r="S1525" s="3" t="str">
        <f t="shared" si="234"/>
        <v>Low</v>
      </c>
      <c r="T1525" s="3" t="str">
        <f t="shared" si="235"/>
        <v>Churned</v>
      </c>
      <c r="U1525" s="4">
        <f>1/(1+EXP(-(Predictive_Model!$B$5+((B1525-Predictive_Model!$B$20)/Predictive_Model!$C$20)*Predictive_Model!$D$20+((E1525-Predictive_Model!$B$21)/Predictive_Model!$C$21)*Predictive_Model!$D$21+((F1525-Predictive_Model!$B$22)/Predictive_Model!$C$22)*Predictive_Model!$D$22+((I1525-Predictive_Model!$B$23)/Predictive_Model!$C$23)*Predictive_Model!$D$23+((L1525-Predictive_Model!$B$24)/Predictive_Model!$C$24)*Predictive_Model!$D$24+((M1525-Predictive_Model!$B$25)/Predictive_Model!$C$25)*Predictive_Model!$D$25+IF(C1525="Male",Predictive_Model!$D$31,IF(C1525="Other",Predictive_Model!$D$32,0))+IF(D1525="Premium",Predictive_Model!$D$34,IF(D1525="Standard",Predictive_Model!$D$35,0))+IF(G1525="Asia",Predictive_Model!$D$37,IF(G1525="Europe",Predictive_Model!$D$38,IF(G1525="North America",Predictive_Model!$D$39,IF(G1525="Oceania",Predictive_Model!$D$40,IF(G1525="South America",Predictive_Model!$D$41,0)))))+IF(H1525="Laptop",Predictive_Model!$D$43,IF(H1525="Mobile",Predictive_Model!$D$44,IF(H1525="TV",Predictive_Model!$D$45,IF(H1525="Tablet",Predictive_Model!$D$46,0))))+IF(K1525="Crypto",Predictive_Model!$D$48,IF(K1525="Debit Card",Predictive_Model!$D$49,IF(K1525="Gift Card",Predictive_Model!$D$50,IF(K1525="PayPal",Predictive_Model!$D$51,0))))+IF(N1525="Comedy",Predictive_Model!$D$53,IF(N1525="Documentary",Predictive_Model!$D$54,IF(N1525="Drama",Predictive_Model!$D$55,IF(N1525="Horror",Predictive_Model!$D$56,IF(N1525="Romance",Predictive_Model!$D$57,IF(N1525="Sci-Fi",Predictive_Model!$D$58,0)))))))))</f>
        <v>0.997118882061789</v>
      </c>
      <c r="V1525" s="3" t="str">
        <f t="shared" si="236"/>
        <v>Critical</v>
      </c>
      <c r="W1525" s="6">
        <f t="shared" si="237"/>
        <v>8.99</v>
      </c>
      <c r="X1525" s="3" t="str">
        <f t="shared" si="238"/>
        <v>Priority 2</v>
      </c>
      <c r="Y1525" s="3" t="str">
        <f t="shared" si="239"/>
        <v>OK</v>
      </c>
    </row>
    <row r="1526" spans="1:25" x14ac:dyDescent="0.25">
      <c r="A1526" s="3" t="str">
        <f>Raw_Data!A1526</f>
        <v>ded64a9a-2e56-4024-8a7e-81dc3e63e121</v>
      </c>
      <c r="B1526" s="3">
        <f>Raw_Data!B1526</f>
        <v>51</v>
      </c>
      <c r="C1526" s="3" t="str">
        <f>Raw_Data!C1526</f>
        <v>Other</v>
      </c>
      <c r="D1526" s="3" t="str">
        <f>Raw_Data!D1526</f>
        <v>Standard</v>
      </c>
      <c r="E1526" s="3">
        <f>Raw_Data!E1526</f>
        <v>2.68</v>
      </c>
      <c r="F1526" s="3">
        <f>Raw_Data!F1526</f>
        <v>48</v>
      </c>
      <c r="G1526" s="3" t="str">
        <f>Raw_Data!G1526</f>
        <v>Asia</v>
      </c>
      <c r="H1526" s="3" t="str">
        <f>Raw_Data!H1526</f>
        <v>Laptop</v>
      </c>
      <c r="I1526" s="3">
        <f>Raw_Data!I1526</f>
        <v>13.99</v>
      </c>
      <c r="J1526" s="3">
        <f>Raw_Data!J1526</f>
        <v>1</v>
      </c>
      <c r="K1526" s="3" t="str">
        <f>Raw_Data!K1526</f>
        <v>Crypto</v>
      </c>
      <c r="L1526" s="3">
        <f>Raw_Data!L1526</f>
        <v>3</v>
      </c>
      <c r="M1526" s="3">
        <f>Raw_Data!M1526</f>
        <v>0.05</v>
      </c>
      <c r="N1526" s="3" t="str">
        <f>Raw_Data!N1526</f>
        <v>Comedy</v>
      </c>
      <c r="O1526" s="3" t="str">
        <f t="shared" si="230"/>
        <v>45-54</v>
      </c>
      <c r="P1526" s="3" t="str">
        <f t="shared" si="231"/>
        <v>&lt;10h</v>
      </c>
      <c r="Q1526" s="3" t="str">
        <f t="shared" si="232"/>
        <v>46-60d</v>
      </c>
      <c r="R1526" s="3" t="str">
        <f t="shared" si="233"/>
        <v>Low</v>
      </c>
      <c r="S1526" s="3" t="str">
        <f t="shared" si="234"/>
        <v>Mid</v>
      </c>
      <c r="T1526" s="3" t="str">
        <f t="shared" si="235"/>
        <v>Churned</v>
      </c>
      <c r="U1526" s="4">
        <f>1/(1+EXP(-(Predictive_Model!$B$5+((B1526-Predictive_Model!$B$20)/Predictive_Model!$C$20)*Predictive_Model!$D$20+((E1526-Predictive_Model!$B$21)/Predictive_Model!$C$21)*Predictive_Model!$D$21+((F1526-Predictive_Model!$B$22)/Predictive_Model!$C$22)*Predictive_Model!$D$22+((I1526-Predictive_Model!$B$23)/Predictive_Model!$C$23)*Predictive_Model!$D$23+((L1526-Predictive_Model!$B$24)/Predictive_Model!$C$24)*Predictive_Model!$D$24+((M1526-Predictive_Model!$B$25)/Predictive_Model!$C$25)*Predictive_Model!$D$25+IF(C1526="Male",Predictive_Model!$D$31,IF(C1526="Other",Predictive_Model!$D$32,0))+IF(D1526="Premium",Predictive_Model!$D$34,IF(D1526="Standard",Predictive_Model!$D$35,0))+IF(G1526="Asia",Predictive_Model!$D$37,IF(G1526="Europe",Predictive_Model!$D$38,IF(G1526="North America",Predictive_Model!$D$39,IF(G1526="Oceania",Predictive_Model!$D$40,IF(G1526="South America",Predictive_Model!$D$41,0)))))+IF(H1526="Laptop",Predictive_Model!$D$43,IF(H1526="Mobile",Predictive_Model!$D$44,IF(H1526="TV",Predictive_Model!$D$45,IF(H1526="Tablet",Predictive_Model!$D$46,0))))+IF(K1526="Crypto",Predictive_Model!$D$48,IF(K1526="Debit Card",Predictive_Model!$D$49,IF(K1526="Gift Card",Predictive_Model!$D$50,IF(K1526="PayPal",Predictive_Model!$D$51,0))))+IF(N1526="Comedy",Predictive_Model!$D$53,IF(N1526="Documentary",Predictive_Model!$D$54,IF(N1526="Drama",Predictive_Model!$D$55,IF(N1526="Horror",Predictive_Model!$D$56,IF(N1526="Romance",Predictive_Model!$D$57,IF(N1526="Sci-Fi",Predictive_Model!$D$58,0)))))))))</f>
        <v>0.99915701024304016</v>
      </c>
      <c r="V1526" s="3" t="str">
        <f t="shared" si="236"/>
        <v>Critical</v>
      </c>
      <c r="W1526" s="6">
        <f t="shared" si="237"/>
        <v>13.99</v>
      </c>
      <c r="X1526" s="3" t="str">
        <f t="shared" si="238"/>
        <v>Priority 2</v>
      </c>
      <c r="Y1526" s="3" t="str">
        <f t="shared" si="239"/>
        <v>OK</v>
      </c>
    </row>
    <row r="1527" spans="1:25" x14ac:dyDescent="0.25">
      <c r="A1527" s="3" t="str">
        <f>Raw_Data!A1527</f>
        <v>fe46b178-30b3-46cf-be44-cac1f583f76c</v>
      </c>
      <c r="B1527" s="3">
        <f>Raw_Data!B1527</f>
        <v>52</v>
      </c>
      <c r="C1527" s="3" t="str">
        <f>Raw_Data!C1527</f>
        <v>Female</v>
      </c>
      <c r="D1527" s="3" t="str">
        <f>Raw_Data!D1527</f>
        <v>Basic</v>
      </c>
      <c r="E1527" s="3">
        <f>Raw_Data!E1527</f>
        <v>20.8</v>
      </c>
      <c r="F1527" s="3">
        <f>Raw_Data!F1527</f>
        <v>33</v>
      </c>
      <c r="G1527" s="3" t="str">
        <f>Raw_Data!G1527</f>
        <v>Europe</v>
      </c>
      <c r="H1527" s="3" t="str">
        <f>Raw_Data!H1527</f>
        <v>TV</v>
      </c>
      <c r="I1527" s="3">
        <f>Raw_Data!I1527</f>
        <v>8.99</v>
      </c>
      <c r="J1527" s="3">
        <f>Raw_Data!J1527</f>
        <v>0</v>
      </c>
      <c r="K1527" s="3" t="str">
        <f>Raw_Data!K1527</f>
        <v>Credit Card</v>
      </c>
      <c r="L1527" s="3">
        <f>Raw_Data!L1527</f>
        <v>2</v>
      </c>
      <c r="M1527" s="3">
        <f>Raw_Data!M1527</f>
        <v>0.61</v>
      </c>
      <c r="N1527" s="3" t="str">
        <f>Raw_Data!N1527</f>
        <v>Romance</v>
      </c>
      <c r="O1527" s="3" t="str">
        <f t="shared" si="230"/>
        <v>45-54</v>
      </c>
      <c r="P1527" s="3" t="str">
        <f t="shared" si="231"/>
        <v>10-24h</v>
      </c>
      <c r="Q1527" s="3" t="str">
        <f t="shared" si="232"/>
        <v>22-45d</v>
      </c>
      <c r="R1527" s="3" t="str">
        <f t="shared" si="233"/>
        <v>Medium</v>
      </c>
      <c r="S1527" s="3" t="str">
        <f t="shared" si="234"/>
        <v>Low</v>
      </c>
      <c r="T1527" s="3" t="str">
        <f t="shared" si="235"/>
        <v>Active</v>
      </c>
      <c r="U1527" s="4">
        <f>1/(1+EXP(-(Predictive_Model!$B$5+((B1527-Predictive_Model!$B$20)/Predictive_Model!$C$20)*Predictive_Model!$D$20+((E1527-Predictive_Model!$B$21)/Predictive_Model!$C$21)*Predictive_Model!$D$21+((F1527-Predictive_Model!$B$22)/Predictive_Model!$C$22)*Predictive_Model!$D$22+((I1527-Predictive_Model!$B$23)/Predictive_Model!$C$23)*Predictive_Model!$D$23+((L1527-Predictive_Model!$B$24)/Predictive_Model!$C$24)*Predictive_Model!$D$24+((M1527-Predictive_Model!$B$25)/Predictive_Model!$C$25)*Predictive_Model!$D$25+IF(C1527="Male",Predictive_Model!$D$31,IF(C1527="Other",Predictive_Model!$D$32,0))+IF(D1527="Premium",Predictive_Model!$D$34,IF(D1527="Standard",Predictive_Model!$D$35,0))+IF(G1527="Asia",Predictive_Model!$D$37,IF(G1527="Europe",Predictive_Model!$D$38,IF(G1527="North America",Predictive_Model!$D$39,IF(G1527="Oceania",Predictive_Model!$D$40,IF(G1527="South America",Predictive_Model!$D$41,0)))))+IF(H1527="Laptop",Predictive_Model!$D$43,IF(H1527="Mobile",Predictive_Model!$D$44,IF(H1527="TV",Predictive_Model!$D$45,IF(H1527="Tablet",Predictive_Model!$D$46,0))))+IF(K1527="Crypto",Predictive_Model!$D$48,IF(K1527="Debit Card",Predictive_Model!$D$49,IF(K1527="Gift Card",Predictive_Model!$D$50,IF(K1527="PayPal",Predictive_Model!$D$51,0))))+IF(N1527="Comedy",Predictive_Model!$D$53,IF(N1527="Documentary",Predictive_Model!$D$54,IF(N1527="Drama",Predictive_Model!$D$55,IF(N1527="Horror",Predictive_Model!$D$56,IF(N1527="Romance",Predictive_Model!$D$57,IF(N1527="Sci-Fi",Predictive_Model!$D$58,0)))))))))</f>
        <v>0.60456774232140342</v>
      </c>
      <c r="V1527" s="3" t="str">
        <f t="shared" si="236"/>
        <v>High</v>
      </c>
      <c r="W1527" s="6">
        <f t="shared" si="237"/>
        <v>5.4350640034694173</v>
      </c>
      <c r="X1527" s="3" t="str">
        <f t="shared" si="238"/>
        <v>Priority 2</v>
      </c>
      <c r="Y1527" s="3" t="str">
        <f t="shared" si="239"/>
        <v>OK</v>
      </c>
    </row>
    <row r="1528" spans="1:25" x14ac:dyDescent="0.25">
      <c r="A1528" s="3" t="str">
        <f>Raw_Data!A1528</f>
        <v>f40f674e-adfa-4d99-bff1-f4742c94a88f</v>
      </c>
      <c r="B1528" s="3">
        <f>Raw_Data!B1528</f>
        <v>37</v>
      </c>
      <c r="C1528" s="3" t="str">
        <f>Raw_Data!C1528</f>
        <v>Male</v>
      </c>
      <c r="D1528" s="3" t="str">
        <f>Raw_Data!D1528</f>
        <v>Standard</v>
      </c>
      <c r="E1528" s="3">
        <f>Raw_Data!E1528</f>
        <v>20.47</v>
      </c>
      <c r="F1528" s="3">
        <f>Raw_Data!F1528</f>
        <v>41</v>
      </c>
      <c r="G1528" s="3" t="str">
        <f>Raw_Data!G1528</f>
        <v>South America</v>
      </c>
      <c r="H1528" s="3" t="str">
        <f>Raw_Data!H1528</f>
        <v>Laptop</v>
      </c>
      <c r="I1528" s="3">
        <f>Raw_Data!I1528</f>
        <v>13.99</v>
      </c>
      <c r="J1528" s="3">
        <f>Raw_Data!J1528</f>
        <v>0</v>
      </c>
      <c r="K1528" s="3" t="str">
        <f>Raw_Data!K1528</f>
        <v>PayPal</v>
      </c>
      <c r="L1528" s="3">
        <f>Raw_Data!L1528</f>
        <v>3</v>
      </c>
      <c r="M1528" s="3">
        <f>Raw_Data!M1528</f>
        <v>0.49</v>
      </c>
      <c r="N1528" s="3" t="str">
        <f>Raw_Data!N1528</f>
        <v>Documentary</v>
      </c>
      <c r="O1528" s="3" t="str">
        <f t="shared" si="230"/>
        <v>35-44</v>
      </c>
      <c r="P1528" s="3" t="str">
        <f t="shared" si="231"/>
        <v>10-24h</v>
      </c>
      <c r="Q1528" s="3" t="str">
        <f t="shared" si="232"/>
        <v>22-45d</v>
      </c>
      <c r="R1528" s="3" t="str">
        <f t="shared" si="233"/>
        <v>Medium</v>
      </c>
      <c r="S1528" s="3" t="str">
        <f t="shared" si="234"/>
        <v>Mid</v>
      </c>
      <c r="T1528" s="3" t="str">
        <f t="shared" si="235"/>
        <v>Active</v>
      </c>
      <c r="U1528" s="4">
        <f>1/(1+EXP(-(Predictive_Model!$B$5+((B1528-Predictive_Model!$B$20)/Predictive_Model!$C$20)*Predictive_Model!$D$20+((E1528-Predictive_Model!$B$21)/Predictive_Model!$C$21)*Predictive_Model!$D$21+((F1528-Predictive_Model!$B$22)/Predictive_Model!$C$22)*Predictive_Model!$D$22+((I1528-Predictive_Model!$B$23)/Predictive_Model!$C$23)*Predictive_Model!$D$23+((L1528-Predictive_Model!$B$24)/Predictive_Model!$C$24)*Predictive_Model!$D$24+((M1528-Predictive_Model!$B$25)/Predictive_Model!$C$25)*Predictive_Model!$D$25+IF(C1528="Male",Predictive_Model!$D$31,IF(C1528="Other",Predictive_Model!$D$32,0))+IF(D1528="Premium",Predictive_Model!$D$34,IF(D1528="Standard",Predictive_Model!$D$35,0))+IF(G1528="Asia",Predictive_Model!$D$37,IF(G1528="Europe",Predictive_Model!$D$38,IF(G1528="North America",Predictive_Model!$D$39,IF(G1528="Oceania",Predictive_Model!$D$40,IF(G1528="South America",Predictive_Model!$D$41,0)))))+IF(H1528="Laptop",Predictive_Model!$D$43,IF(H1528="Mobile",Predictive_Model!$D$44,IF(H1528="TV",Predictive_Model!$D$45,IF(H1528="Tablet",Predictive_Model!$D$46,0))))+IF(K1528="Crypto",Predictive_Model!$D$48,IF(K1528="Debit Card",Predictive_Model!$D$49,IF(K1528="Gift Card",Predictive_Model!$D$50,IF(K1528="PayPal",Predictive_Model!$D$51,0))))+IF(N1528="Comedy",Predictive_Model!$D$53,IF(N1528="Documentary",Predictive_Model!$D$54,IF(N1528="Drama",Predictive_Model!$D$55,IF(N1528="Horror",Predictive_Model!$D$56,IF(N1528="Romance",Predictive_Model!$D$57,IF(N1528="Sci-Fi",Predictive_Model!$D$58,0)))))))))</f>
        <v>0.47495741134699576</v>
      </c>
      <c r="V1528" s="3" t="str">
        <f t="shared" si="236"/>
        <v>Medium</v>
      </c>
      <c r="W1528" s="6">
        <f t="shared" si="237"/>
        <v>6.6446541847444704</v>
      </c>
      <c r="X1528" s="3" t="str">
        <f t="shared" si="238"/>
        <v>Monitor</v>
      </c>
      <c r="Y1528" s="3" t="str">
        <f t="shared" si="239"/>
        <v>OK</v>
      </c>
    </row>
    <row r="1529" spans="1:25" x14ac:dyDescent="0.25">
      <c r="A1529" s="3" t="str">
        <f>Raw_Data!A1529</f>
        <v>1c2f812e-ae76-46aa-ba56-e47b71e83832</v>
      </c>
      <c r="B1529" s="3">
        <f>Raw_Data!B1529</f>
        <v>28</v>
      </c>
      <c r="C1529" s="3" t="str">
        <f>Raw_Data!C1529</f>
        <v>Male</v>
      </c>
      <c r="D1529" s="3" t="str">
        <f>Raw_Data!D1529</f>
        <v>Standard</v>
      </c>
      <c r="E1529" s="3">
        <f>Raw_Data!E1529</f>
        <v>6.56</v>
      </c>
      <c r="F1529" s="3">
        <f>Raw_Data!F1529</f>
        <v>30</v>
      </c>
      <c r="G1529" s="3" t="str">
        <f>Raw_Data!G1529</f>
        <v>North America</v>
      </c>
      <c r="H1529" s="3" t="str">
        <f>Raw_Data!H1529</f>
        <v>Laptop</v>
      </c>
      <c r="I1529" s="3">
        <f>Raw_Data!I1529</f>
        <v>13.99</v>
      </c>
      <c r="J1529" s="3">
        <f>Raw_Data!J1529</f>
        <v>0</v>
      </c>
      <c r="K1529" s="3" t="str">
        <f>Raw_Data!K1529</f>
        <v>Debit Card</v>
      </c>
      <c r="L1529" s="3">
        <f>Raw_Data!L1529</f>
        <v>4</v>
      </c>
      <c r="M1529" s="3">
        <f>Raw_Data!M1529</f>
        <v>0.21</v>
      </c>
      <c r="N1529" s="3" t="str">
        <f>Raw_Data!N1529</f>
        <v>Sci-Fi</v>
      </c>
      <c r="O1529" s="3" t="str">
        <f t="shared" si="230"/>
        <v>25-34</v>
      </c>
      <c r="P1529" s="3" t="str">
        <f t="shared" si="231"/>
        <v>&lt;10h</v>
      </c>
      <c r="Q1529" s="3" t="str">
        <f t="shared" si="232"/>
        <v>22-45d</v>
      </c>
      <c r="R1529" s="3" t="str">
        <f t="shared" si="233"/>
        <v>Medium</v>
      </c>
      <c r="S1529" s="3" t="str">
        <f t="shared" si="234"/>
        <v>Mid</v>
      </c>
      <c r="T1529" s="3" t="str">
        <f t="shared" si="235"/>
        <v>Active</v>
      </c>
      <c r="U1529" s="4">
        <f>1/(1+EXP(-(Predictive_Model!$B$5+((B1529-Predictive_Model!$B$20)/Predictive_Model!$C$20)*Predictive_Model!$D$20+((E1529-Predictive_Model!$B$21)/Predictive_Model!$C$21)*Predictive_Model!$D$21+((F1529-Predictive_Model!$B$22)/Predictive_Model!$C$22)*Predictive_Model!$D$22+((I1529-Predictive_Model!$B$23)/Predictive_Model!$C$23)*Predictive_Model!$D$23+((L1529-Predictive_Model!$B$24)/Predictive_Model!$C$24)*Predictive_Model!$D$24+((M1529-Predictive_Model!$B$25)/Predictive_Model!$C$25)*Predictive_Model!$D$25+IF(C1529="Male",Predictive_Model!$D$31,IF(C1529="Other",Predictive_Model!$D$32,0))+IF(D1529="Premium",Predictive_Model!$D$34,IF(D1529="Standard",Predictive_Model!$D$35,0))+IF(G1529="Asia",Predictive_Model!$D$37,IF(G1529="Europe",Predictive_Model!$D$38,IF(G1529="North America",Predictive_Model!$D$39,IF(G1529="Oceania",Predictive_Model!$D$40,IF(G1529="South America",Predictive_Model!$D$41,0)))))+IF(H1529="Laptop",Predictive_Model!$D$43,IF(H1529="Mobile",Predictive_Model!$D$44,IF(H1529="TV",Predictive_Model!$D$45,IF(H1529="Tablet",Predictive_Model!$D$46,0))))+IF(K1529="Crypto",Predictive_Model!$D$48,IF(K1529="Debit Card",Predictive_Model!$D$49,IF(K1529="Gift Card",Predictive_Model!$D$50,IF(K1529="PayPal",Predictive_Model!$D$51,0))))+IF(N1529="Comedy",Predictive_Model!$D$53,IF(N1529="Documentary",Predictive_Model!$D$54,IF(N1529="Drama",Predictive_Model!$D$55,IF(N1529="Horror",Predictive_Model!$D$56,IF(N1529="Romance",Predictive_Model!$D$57,IF(N1529="Sci-Fi",Predictive_Model!$D$58,0)))))))))</f>
        <v>0.91704479788017401</v>
      </c>
      <c r="V1529" s="3" t="str">
        <f t="shared" si="236"/>
        <v>Critical</v>
      </c>
      <c r="W1529" s="6">
        <f t="shared" si="237"/>
        <v>12.829456722343634</v>
      </c>
      <c r="X1529" s="3" t="str">
        <f t="shared" si="238"/>
        <v>Priority 2</v>
      </c>
      <c r="Y1529" s="3" t="str">
        <f t="shared" si="239"/>
        <v>OK</v>
      </c>
    </row>
    <row r="1530" spans="1:25" x14ac:dyDescent="0.25">
      <c r="A1530" s="3" t="str">
        <f>Raw_Data!A1530</f>
        <v>8c571858-a16e-42d9-b4f0-71986f50d67e</v>
      </c>
      <c r="B1530" s="3">
        <f>Raw_Data!B1530</f>
        <v>65</v>
      </c>
      <c r="C1530" s="3" t="str">
        <f>Raw_Data!C1530</f>
        <v>Female</v>
      </c>
      <c r="D1530" s="3" t="str">
        <f>Raw_Data!D1530</f>
        <v>Standard</v>
      </c>
      <c r="E1530" s="3">
        <f>Raw_Data!E1530</f>
        <v>18.34</v>
      </c>
      <c r="F1530" s="3">
        <f>Raw_Data!F1530</f>
        <v>48</v>
      </c>
      <c r="G1530" s="3" t="str">
        <f>Raw_Data!G1530</f>
        <v>Europe</v>
      </c>
      <c r="H1530" s="3" t="str">
        <f>Raw_Data!H1530</f>
        <v>Mobile</v>
      </c>
      <c r="I1530" s="3">
        <f>Raw_Data!I1530</f>
        <v>13.99</v>
      </c>
      <c r="J1530" s="3">
        <f>Raw_Data!J1530</f>
        <v>1</v>
      </c>
      <c r="K1530" s="3" t="str">
        <f>Raw_Data!K1530</f>
        <v>Debit Card</v>
      </c>
      <c r="L1530" s="3">
        <f>Raw_Data!L1530</f>
        <v>1</v>
      </c>
      <c r="M1530" s="3">
        <f>Raw_Data!M1530</f>
        <v>0.37</v>
      </c>
      <c r="N1530" s="3" t="str">
        <f>Raw_Data!N1530</f>
        <v>Action</v>
      </c>
      <c r="O1530" s="3" t="str">
        <f t="shared" si="230"/>
        <v>55-70</v>
      </c>
      <c r="P1530" s="3" t="str">
        <f t="shared" si="231"/>
        <v>10-24h</v>
      </c>
      <c r="Q1530" s="3" t="str">
        <f t="shared" si="232"/>
        <v>46-60d</v>
      </c>
      <c r="R1530" s="3" t="str">
        <f t="shared" si="233"/>
        <v>Medium</v>
      </c>
      <c r="S1530" s="3" t="str">
        <f t="shared" si="234"/>
        <v>Mid</v>
      </c>
      <c r="T1530" s="3" t="str">
        <f t="shared" si="235"/>
        <v>Churned</v>
      </c>
      <c r="U1530" s="4">
        <f>1/(1+EXP(-(Predictive_Model!$B$5+((B1530-Predictive_Model!$B$20)/Predictive_Model!$C$20)*Predictive_Model!$D$20+((E1530-Predictive_Model!$B$21)/Predictive_Model!$C$21)*Predictive_Model!$D$21+((F1530-Predictive_Model!$B$22)/Predictive_Model!$C$22)*Predictive_Model!$D$22+((I1530-Predictive_Model!$B$23)/Predictive_Model!$C$23)*Predictive_Model!$D$23+((L1530-Predictive_Model!$B$24)/Predictive_Model!$C$24)*Predictive_Model!$D$24+((M1530-Predictive_Model!$B$25)/Predictive_Model!$C$25)*Predictive_Model!$D$25+IF(C1530="Male",Predictive_Model!$D$31,IF(C1530="Other",Predictive_Model!$D$32,0))+IF(D1530="Premium",Predictive_Model!$D$34,IF(D1530="Standard",Predictive_Model!$D$35,0))+IF(G1530="Asia",Predictive_Model!$D$37,IF(G1530="Europe",Predictive_Model!$D$38,IF(G1530="North America",Predictive_Model!$D$39,IF(G1530="Oceania",Predictive_Model!$D$40,IF(G1530="South America",Predictive_Model!$D$41,0)))))+IF(H1530="Laptop",Predictive_Model!$D$43,IF(H1530="Mobile",Predictive_Model!$D$44,IF(H1530="TV",Predictive_Model!$D$45,IF(H1530="Tablet",Predictive_Model!$D$46,0))))+IF(K1530="Crypto",Predictive_Model!$D$48,IF(K1530="Debit Card",Predictive_Model!$D$49,IF(K1530="Gift Card",Predictive_Model!$D$50,IF(K1530="PayPal",Predictive_Model!$D$51,0))))+IF(N1530="Comedy",Predictive_Model!$D$53,IF(N1530="Documentary",Predictive_Model!$D$54,IF(N1530="Drama",Predictive_Model!$D$55,IF(N1530="Horror",Predictive_Model!$D$56,IF(N1530="Romance",Predictive_Model!$D$57,IF(N1530="Sci-Fi",Predictive_Model!$D$58,0)))))))))</f>
        <v>0.99235929013753466</v>
      </c>
      <c r="V1530" s="3" t="str">
        <f t="shared" si="236"/>
        <v>Critical</v>
      </c>
      <c r="W1530" s="6">
        <f t="shared" si="237"/>
        <v>13.99</v>
      </c>
      <c r="X1530" s="3" t="str">
        <f t="shared" si="238"/>
        <v>Priority 2</v>
      </c>
      <c r="Y1530" s="3" t="str">
        <f t="shared" si="239"/>
        <v>OK</v>
      </c>
    </row>
    <row r="1531" spans="1:25" x14ac:dyDescent="0.25">
      <c r="A1531" s="3" t="str">
        <f>Raw_Data!A1531</f>
        <v>29152433-d03d-4d65-bc6a-a13f5319a1d4</v>
      </c>
      <c r="B1531" s="3">
        <f>Raw_Data!B1531</f>
        <v>44</v>
      </c>
      <c r="C1531" s="3" t="str">
        <f>Raw_Data!C1531</f>
        <v>Male</v>
      </c>
      <c r="D1531" s="3" t="str">
        <f>Raw_Data!D1531</f>
        <v>Basic</v>
      </c>
      <c r="E1531" s="3">
        <f>Raw_Data!E1531</f>
        <v>1.45</v>
      </c>
      <c r="F1531" s="3">
        <f>Raw_Data!F1531</f>
        <v>18</v>
      </c>
      <c r="G1531" s="3" t="str">
        <f>Raw_Data!G1531</f>
        <v>South America</v>
      </c>
      <c r="H1531" s="3" t="str">
        <f>Raw_Data!H1531</f>
        <v>TV</v>
      </c>
      <c r="I1531" s="3">
        <f>Raw_Data!I1531</f>
        <v>8.99</v>
      </c>
      <c r="J1531" s="3">
        <f>Raw_Data!J1531</f>
        <v>1</v>
      </c>
      <c r="K1531" s="3" t="str">
        <f>Raw_Data!K1531</f>
        <v>Credit Card</v>
      </c>
      <c r="L1531" s="3">
        <f>Raw_Data!L1531</f>
        <v>4</v>
      </c>
      <c r="M1531" s="3">
        <f>Raw_Data!M1531</f>
        <v>0.08</v>
      </c>
      <c r="N1531" s="3" t="str">
        <f>Raw_Data!N1531</f>
        <v>Horror</v>
      </c>
      <c r="O1531" s="3" t="str">
        <f t="shared" si="230"/>
        <v>35-44</v>
      </c>
      <c r="P1531" s="3" t="str">
        <f t="shared" si="231"/>
        <v>&lt;10h</v>
      </c>
      <c r="Q1531" s="3" t="str">
        <f t="shared" si="232"/>
        <v>8-21d</v>
      </c>
      <c r="R1531" s="3" t="str">
        <f t="shared" si="233"/>
        <v>Medium</v>
      </c>
      <c r="S1531" s="3" t="str">
        <f t="shared" si="234"/>
        <v>Low</v>
      </c>
      <c r="T1531" s="3" t="str">
        <f t="shared" si="235"/>
        <v>Churned</v>
      </c>
      <c r="U1531" s="4">
        <f>1/(1+EXP(-(Predictive_Model!$B$5+((B1531-Predictive_Model!$B$20)/Predictive_Model!$C$20)*Predictive_Model!$D$20+((E1531-Predictive_Model!$B$21)/Predictive_Model!$C$21)*Predictive_Model!$D$21+((F1531-Predictive_Model!$B$22)/Predictive_Model!$C$22)*Predictive_Model!$D$22+((I1531-Predictive_Model!$B$23)/Predictive_Model!$C$23)*Predictive_Model!$D$23+((L1531-Predictive_Model!$B$24)/Predictive_Model!$C$24)*Predictive_Model!$D$24+((M1531-Predictive_Model!$B$25)/Predictive_Model!$C$25)*Predictive_Model!$D$25+IF(C1531="Male",Predictive_Model!$D$31,IF(C1531="Other",Predictive_Model!$D$32,0))+IF(D1531="Premium",Predictive_Model!$D$34,IF(D1531="Standard",Predictive_Model!$D$35,0))+IF(G1531="Asia",Predictive_Model!$D$37,IF(G1531="Europe",Predictive_Model!$D$38,IF(G1531="North America",Predictive_Model!$D$39,IF(G1531="Oceania",Predictive_Model!$D$40,IF(G1531="South America",Predictive_Model!$D$41,0)))))+IF(H1531="Laptop",Predictive_Model!$D$43,IF(H1531="Mobile",Predictive_Model!$D$44,IF(H1531="TV",Predictive_Model!$D$45,IF(H1531="Tablet",Predictive_Model!$D$46,0))))+IF(K1531="Crypto",Predictive_Model!$D$48,IF(K1531="Debit Card",Predictive_Model!$D$49,IF(K1531="Gift Card",Predictive_Model!$D$50,IF(K1531="PayPal",Predictive_Model!$D$51,0))))+IF(N1531="Comedy",Predictive_Model!$D$53,IF(N1531="Documentary",Predictive_Model!$D$54,IF(N1531="Drama",Predictive_Model!$D$55,IF(N1531="Horror",Predictive_Model!$D$56,IF(N1531="Romance",Predictive_Model!$D$57,IF(N1531="Sci-Fi",Predictive_Model!$D$58,0)))))))))</f>
        <v>0.97823904022986552</v>
      </c>
      <c r="V1531" s="3" t="str">
        <f t="shared" si="236"/>
        <v>Critical</v>
      </c>
      <c r="W1531" s="6">
        <f t="shared" si="237"/>
        <v>8.99</v>
      </c>
      <c r="X1531" s="3" t="str">
        <f t="shared" si="238"/>
        <v>Priority 2</v>
      </c>
      <c r="Y1531" s="3" t="str">
        <f t="shared" si="239"/>
        <v>OK</v>
      </c>
    </row>
    <row r="1532" spans="1:25" x14ac:dyDescent="0.25">
      <c r="A1532" s="3" t="str">
        <f>Raw_Data!A1532</f>
        <v>5eb87ccc-7ce2-4502-b08e-4329d8b2b0ab</v>
      </c>
      <c r="B1532" s="3">
        <f>Raw_Data!B1532</f>
        <v>52</v>
      </c>
      <c r="C1532" s="3" t="str">
        <f>Raw_Data!C1532</f>
        <v>Male</v>
      </c>
      <c r="D1532" s="3" t="str">
        <f>Raw_Data!D1532</f>
        <v>Standard</v>
      </c>
      <c r="E1532" s="3">
        <f>Raw_Data!E1532</f>
        <v>11.84</v>
      </c>
      <c r="F1532" s="3">
        <f>Raw_Data!F1532</f>
        <v>36</v>
      </c>
      <c r="G1532" s="3" t="str">
        <f>Raw_Data!G1532</f>
        <v>Europe</v>
      </c>
      <c r="H1532" s="3" t="str">
        <f>Raw_Data!H1532</f>
        <v>Tablet</v>
      </c>
      <c r="I1532" s="3">
        <f>Raw_Data!I1532</f>
        <v>13.99</v>
      </c>
      <c r="J1532" s="3">
        <f>Raw_Data!J1532</f>
        <v>0</v>
      </c>
      <c r="K1532" s="3" t="str">
        <f>Raw_Data!K1532</f>
        <v>Credit Card</v>
      </c>
      <c r="L1532" s="3">
        <f>Raw_Data!L1532</f>
        <v>4</v>
      </c>
      <c r="M1532" s="3">
        <f>Raw_Data!M1532</f>
        <v>0.32</v>
      </c>
      <c r="N1532" s="3" t="str">
        <f>Raw_Data!N1532</f>
        <v>Horror</v>
      </c>
      <c r="O1532" s="3" t="str">
        <f t="shared" si="230"/>
        <v>45-54</v>
      </c>
      <c r="P1532" s="3" t="str">
        <f t="shared" si="231"/>
        <v>10-24h</v>
      </c>
      <c r="Q1532" s="3" t="str">
        <f t="shared" si="232"/>
        <v>22-45d</v>
      </c>
      <c r="R1532" s="3" t="str">
        <f t="shared" si="233"/>
        <v>Medium</v>
      </c>
      <c r="S1532" s="3" t="str">
        <f t="shared" si="234"/>
        <v>Mid</v>
      </c>
      <c r="T1532" s="3" t="str">
        <f t="shared" si="235"/>
        <v>Active</v>
      </c>
      <c r="U1532" s="4">
        <f>1/(1+EXP(-(Predictive_Model!$B$5+((B1532-Predictive_Model!$B$20)/Predictive_Model!$C$20)*Predictive_Model!$D$20+((E1532-Predictive_Model!$B$21)/Predictive_Model!$C$21)*Predictive_Model!$D$21+((F1532-Predictive_Model!$B$22)/Predictive_Model!$C$22)*Predictive_Model!$D$22+((I1532-Predictive_Model!$B$23)/Predictive_Model!$C$23)*Predictive_Model!$D$23+((L1532-Predictive_Model!$B$24)/Predictive_Model!$C$24)*Predictive_Model!$D$24+((M1532-Predictive_Model!$B$25)/Predictive_Model!$C$25)*Predictive_Model!$D$25+IF(C1532="Male",Predictive_Model!$D$31,IF(C1532="Other",Predictive_Model!$D$32,0))+IF(D1532="Premium",Predictive_Model!$D$34,IF(D1532="Standard",Predictive_Model!$D$35,0))+IF(G1532="Asia",Predictive_Model!$D$37,IF(G1532="Europe",Predictive_Model!$D$38,IF(G1532="North America",Predictive_Model!$D$39,IF(G1532="Oceania",Predictive_Model!$D$40,IF(G1532="South America",Predictive_Model!$D$41,0)))))+IF(H1532="Laptop",Predictive_Model!$D$43,IF(H1532="Mobile",Predictive_Model!$D$44,IF(H1532="TV",Predictive_Model!$D$45,IF(H1532="Tablet",Predictive_Model!$D$46,0))))+IF(K1532="Crypto",Predictive_Model!$D$48,IF(K1532="Debit Card",Predictive_Model!$D$49,IF(K1532="Gift Card",Predictive_Model!$D$50,IF(K1532="PayPal",Predictive_Model!$D$51,0))))+IF(N1532="Comedy",Predictive_Model!$D$53,IF(N1532="Documentary",Predictive_Model!$D$54,IF(N1532="Drama",Predictive_Model!$D$55,IF(N1532="Horror",Predictive_Model!$D$56,IF(N1532="Romance",Predictive_Model!$D$57,IF(N1532="Sci-Fi",Predictive_Model!$D$58,0)))))))))</f>
        <v>0.95208058594008249</v>
      </c>
      <c r="V1532" s="3" t="str">
        <f t="shared" si="236"/>
        <v>Critical</v>
      </c>
      <c r="W1532" s="6">
        <f t="shared" si="237"/>
        <v>13.319607397301754</v>
      </c>
      <c r="X1532" s="3" t="str">
        <f t="shared" si="238"/>
        <v>Priority 2</v>
      </c>
      <c r="Y1532" s="3" t="str">
        <f t="shared" si="239"/>
        <v>OK</v>
      </c>
    </row>
    <row r="1533" spans="1:25" x14ac:dyDescent="0.25">
      <c r="A1533" s="3" t="str">
        <f>Raw_Data!A1533</f>
        <v>d292c5c2-afaa-4fa5-b935-feb18b9e3b50</v>
      </c>
      <c r="B1533" s="3">
        <f>Raw_Data!B1533</f>
        <v>40</v>
      </c>
      <c r="C1533" s="3" t="str">
        <f>Raw_Data!C1533</f>
        <v>Other</v>
      </c>
      <c r="D1533" s="3" t="str">
        <f>Raw_Data!D1533</f>
        <v>Basic</v>
      </c>
      <c r="E1533" s="3">
        <f>Raw_Data!E1533</f>
        <v>14.88</v>
      </c>
      <c r="F1533" s="3">
        <f>Raw_Data!F1533</f>
        <v>12</v>
      </c>
      <c r="G1533" s="3" t="str">
        <f>Raw_Data!G1533</f>
        <v>Oceania</v>
      </c>
      <c r="H1533" s="3" t="str">
        <f>Raw_Data!H1533</f>
        <v>Tablet</v>
      </c>
      <c r="I1533" s="3">
        <f>Raw_Data!I1533</f>
        <v>8.99</v>
      </c>
      <c r="J1533" s="3">
        <f>Raw_Data!J1533</f>
        <v>0</v>
      </c>
      <c r="K1533" s="3" t="str">
        <f>Raw_Data!K1533</f>
        <v>Debit Card</v>
      </c>
      <c r="L1533" s="3">
        <f>Raw_Data!L1533</f>
        <v>3</v>
      </c>
      <c r="M1533" s="3">
        <f>Raw_Data!M1533</f>
        <v>1.1399999999999999</v>
      </c>
      <c r="N1533" s="3" t="str">
        <f>Raw_Data!N1533</f>
        <v>Sci-Fi</v>
      </c>
      <c r="O1533" s="3" t="str">
        <f t="shared" si="230"/>
        <v>35-44</v>
      </c>
      <c r="P1533" s="3" t="str">
        <f t="shared" si="231"/>
        <v>10-24h</v>
      </c>
      <c r="Q1533" s="3" t="str">
        <f t="shared" si="232"/>
        <v>8-21d</v>
      </c>
      <c r="R1533" s="3" t="str">
        <f t="shared" si="233"/>
        <v>Medium</v>
      </c>
      <c r="S1533" s="3" t="str">
        <f t="shared" si="234"/>
        <v>Low</v>
      </c>
      <c r="T1533" s="3" t="str">
        <f t="shared" si="235"/>
        <v>Active</v>
      </c>
      <c r="U1533" s="4">
        <f>1/(1+EXP(-(Predictive_Model!$B$5+((B1533-Predictive_Model!$B$20)/Predictive_Model!$C$20)*Predictive_Model!$D$20+((E1533-Predictive_Model!$B$21)/Predictive_Model!$C$21)*Predictive_Model!$D$21+((F1533-Predictive_Model!$B$22)/Predictive_Model!$C$22)*Predictive_Model!$D$22+((I1533-Predictive_Model!$B$23)/Predictive_Model!$C$23)*Predictive_Model!$D$23+((L1533-Predictive_Model!$B$24)/Predictive_Model!$C$24)*Predictive_Model!$D$24+((M1533-Predictive_Model!$B$25)/Predictive_Model!$C$25)*Predictive_Model!$D$25+IF(C1533="Male",Predictive_Model!$D$31,IF(C1533="Other",Predictive_Model!$D$32,0))+IF(D1533="Premium",Predictive_Model!$D$34,IF(D1533="Standard",Predictive_Model!$D$35,0))+IF(G1533="Asia",Predictive_Model!$D$37,IF(G1533="Europe",Predictive_Model!$D$38,IF(G1533="North America",Predictive_Model!$D$39,IF(G1533="Oceania",Predictive_Model!$D$40,IF(G1533="South America",Predictive_Model!$D$41,0)))))+IF(H1533="Laptop",Predictive_Model!$D$43,IF(H1533="Mobile",Predictive_Model!$D$44,IF(H1533="TV",Predictive_Model!$D$45,IF(H1533="Tablet",Predictive_Model!$D$46,0))))+IF(K1533="Crypto",Predictive_Model!$D$48,IF(K1533="Debit Card",Predictive_Model!$D$49,IF(K1533="Gift Card",Predictive_Model!$D$50,IF(K1533="PayPal",Predictive_Model!$D$51,0))))+IF(N1533="Comedy",Predictive_Model!$D$53,IF(N1533="Documentary",Predictive_Model!$D$54,IF(N1533="Drama",Predictive_Model!$D$55,IF(N1533="Horror",Predictive_Model!$D$56,IF(N1533="Romance",Predictive_Model!$D$57,IF(N1533="Sci-Fi",Predictive_Model!$D$58,0)))))))))</f>
        <v>0.33073898494308235</v>
      </c>
      <c r="V1533" s="3" t="str">
        <f t="shared" si="236"/>
        <v>Medium</v>
      </c>
      <c r="W1533" s="6">
        <f t="shared" si="237"/>
        <v>2.9733434746383103</v>
      </c>
      <c r="X1533" s="3" t="str">
        <f t="shared" si="238"/>
        <v>Monitor</v>
      </c>
      <c r="Y1533" s="3" t="str">
        <f t="shared" si="239"/>
        <v>OK</v>
      </c>
    </row>
    <row r="1534" spans="1:25" x14ac:dyDescent="0.25">
      <c r="A1534" s="3" t="str">
        <f>Raw_Data!A1534</f>
        <v>268f87dd-8e50-4924-80b5-50821c1a67ed</v>
      </c>
      <c r="B1534" s="3">
        <f>Raw_Data!B1534</f>
        <v>35</v>
      </c>
      <c r="C1534" s="3" t="str">
        <f>Raw_Data!C1534</f>
        <v>Other</v>
      </c>
      <c r="D1534" s="3" t="str">
        <f>Raw_Data!D1534</f>
        <v>Standard</v>
      </c>
      <c r="E1534" s="3">
        <f>Raw_Data!E1534</f>
        <v>11.54</v>
      </c>
      <c r="F1534" s="3">
        <f>Raw_Data!F1534</f>
        <v>41</v>
      </c>
      <c r="G1534" s="3" t="str">
        <f>Raw_Data!G1534</f>
        <v>Europe</v>
      </c>
      <c r="H1534" s="3" t="str">
        <f>Raw_Data!H1534</f>
        <v>TV</v>
      </c>
      <c r="I1534" s="3">
        <f>Raw_Data!I1534</f>
        <v>13.99</v>
      </c>
      <c r="J1534" s="3">
        <f>Raw_Data!J1534</f>
        <v>0</v>
      </c>
      <c r="K1534" s="3" t="str">
        <f>Raw_Data!K1534</f>
        <v>PayPal</v>
      </c>
      <c r="L1534" s="3">
        <f>Raw_Data!L1534</f>
        <v>4</v>
      </c>
      <c r="M1534" s="3">
        <f>Raw_Data!M1534</f>
        <v>0.27</v>
      </c>
      <c r="N1534" s="3" t="str">
        <f>Raw_Data!N1534</f>
        <v>Comedy</v>
      </c>
      <c r="O1534" s="3" t="str">
        <f t="shared" si="230"/>
        <v>35-44</v>
      </c>
      <c r="P1534" s="3" t="str">
        <f t="shared" si="231"/>
        <v>10-24h</v>
      </c>
      <c r="Q1534" s="3" t="str">
        <f t="shared" si="232"/>
        <v>22-45d</v>
      </c>
      <c r="R1534" s="3" t="str">
        <f t="shared" si="233"/>
        <v>Medium</v>
      </c>
      <c r="S1534" s="3" t="str">
        <f t="shared" si="234"/>
        <v>Mid</v>
      </c>
      <c r="T1534" s="3" t="str">
        <f t="shared" si="235"/>
        <v>Active</v>
      </c>
      <c r="U1534" s="4">
        <f>1/(1+EXP(-(Predictive_Model!$B$5+((B1534-Predictive_Model!$B$20)/Predictive_Model!$C$20)*Predictive_Model!$D$20+((E1534-Predictive_Model!$B$21)/Predictive_Model!$C$21)*Predictive_Model!$D$21+((F1534-Predictive_Model!$B$22)/Predictive_Model!$C$22)*Predictive_Model!$D$22+((I1534-Predictive_Model!$B$23)/Predictive_Model!$C$23)*Predictive_Model!$D$23+((L1534-Predictive_Model!$B$24)/Predictive_Model!$C$24)*Predictive_Model!$D$24+((M1534-Predictive_Model!$B$25)/Predictive_Model!$C$25)*Predictive_Model!$D$25+IF(C1534="Male",Predictive_Model!$D$31,IF(C1534="Other",Predictive_Model!$D$32,0))+IF(D1534="Premium",Predictive_Model!$D$34,IF(D1534="Standard",Predictive_Model!$D$35,0))+IF(G1534="Asia",Predictive_Model!$D$37,IF(G1534="Europe",Predictive_Model!$D$38,IF(G1534="North America",Predictive_Model!$D$39,IF(G1534="Oceania",Predictive_Model!$D$40,IF(G1534="South America",Predictive_Model!$D$41,0)))))+IF(H1534="Laptop",Predictive_Model!$D$43,IF(H1534="Mobile",Predictive_Model!$D$44,IF(H1534="TV",Predictive_Model!$D$45,IF(H1534="Tablet",Predictive_Model!$D$46,0))))+IF(K1534="Crypto",Predictive_Model!$D$48,IF(K1534="Debit Card",Predictive_Model!$D$49,IF(K1534="Gift Card",Predictive_Model!$D$50,IF(K1534="PayPal",Predictive_Model!$D$51,0))))+IF(N1534="Comedy",Predictive_Model!$D$53,IF(N1534="Documentary",Predictive_Model!$D$54,IF(N1534="Drama",Predictive_Model!$D$55,IF(N1534="Horror",Predictive_Model!$D$56,IF(N1534="Romance",Predictive_Model!$D$57,IF(N1534="Sci-Fi",Predictive_Model!$D$58,0)))))))))</f>
        <v>0.8786458554698604</v>
      </c>
      <c r="V1534" s="3" t="str">
        <f t="shared" si="236"/>
        <v>Critical</v>
      </c>
      <c r="W1534" s="6">
        <f t="shared" si="237"/>
        <v>12.292255518023348</v>
      </c>
      <c r="X1534" s="3" t="str">
        <f t="shared" si="238"/>
        <v>Priority 2</v>
      </c>
      <c r="Y1534" s="3" t="str">
        <f t="shared" si="239"/>
        <v>OK</v>
      </c>
    </row>
    <row r="1535" spans="1:25" x14ac:dyDescent="0.25">
      <c r="A1535" s="3" t="str">
        <f>Raw_Data!A1535</f>
        <v>88700df7-f82a-4264-9795-7dbce785fddd</v>
      </c>
      <c r="B1535" s="3">
        <f>Raw_Data!B1535</f>
        <v>21</v>
      </c>
      <c r="C1535" s="3" t="str">
        <f>Raw_Data!C1535</f>
        <v>Female</v>
      </c>
      <c r="D1535" s="3" t="str">
        <f>Raw_Data!D1535</f>
        <v>Standard</v>
      </c>
      <c r="E1535" s="3">
        <f>Raw_Data!E1535</f>
        <v>9.1300000000000008</v>
      </c>
      <c r="F1535" s="3">
        <f>Raw_Data!F1535</f>
        <v>7</v>
      </c>
      <c r="G1535" s="3" t="str">
        <f>Raw_Data!G1535</f>
        <v>Africa</v>
      </c>
      <c r="H1535" s="3" t="str">
        <f>Raw_Data!H1535</f>
        <v>Laptop</v>
      </c>
      <c r="I1535" s="3">
        <f>Raw_Data!I1535</f>
        <v>13.99</v>
      </c>
      <c r="J1535" s="3">
        <f>Raw_Data!J1535</f>
        <v>0</v>
      </c>
      <c r="K1535" s="3" t="str">
        <f>Raw_Data!K1535</f>
        <v>Debit Card</v>
      </c>
      <c r="L1535" s="3">
        <f>Raw_Data!L1535</f>
        <v>1</v>
      </c>
      <c r="M1535" s="3">
        <f>Raw_Data!M1535</f>
        <v>1.1399999999999999</v>
      </c>
      <c r="N1535" s="3" t="str">
        <f>Raw_Data!N1535</f>
        <v>Drama</v>
      </c>
      <c r="O1535" s="3" t="str">
        <f t="shared" si="230"/>
        <v>18-24</v>
      </c>
      <c r="P1535" s="3" t="str">
        <f t="shared" si="231"/>
        <v>&lt;10h</v>
      </c>
      <c r="Q1535" s="3" t="str">
        <f t="shared" si="232"/>
        <v>0-7d</v>
      </c>
      <c r="R1535" s="3" t="str">
        <f t="shared" si="233"/>
        <v>Medium</v>
      </c>
      <c r="S1535" s="3" t="str">
        <f t="shared" si="234"/>
        <v>Mid</v>
      </c>
      <c r="T1535" s="3" t="str">
        <f t="shared" si="235"/>
        <v>Active</v>
      </c>
      <c r="U1535" s="4">
        <f>1/(1+EXP(-(Predictive_Model!$B$5+((B1535-Predictive_Model!$B$20)/Predictive_Model!$C$20)*Predictive_Model!$D$20+((E1535-Predictive_Model!$B$21)/Predictive_Model!$C$21)*Predictive_Model!$D$21+((F1535-Predictive_Model!$B$22)/Predictive_Model!$C$22)*Predictive_Model!$D$22+((I1535-Predictive_Model!$B$23)/Predictive_Model!$C$23)*Predictive_Model!$D$23+((L1535-Predictive_Model!$B$24)/Predictive_Model!$C$24)*Predictive_Model!$D$24+((M1535-Predictive_Model!$B$25)/Predictive_Model!$C$25)*Predictive_Model!$D$25+IF(C1535="Male",Predictive_Model!$D$31,IF(C1535="Other",Predictive_Model!$D$32,0))+IF(D1535="Premium",Predictive_Model!$D$34,IF(D1535="Standard",Predictive_Model!$D$35,0))+IF(G1535="Asia",Predictive_Model!$D$37,IF(G1535="Europe",Predictive_Model!$D$38,IF(G1535="North America",Predictive_Model!$D$39,IF(G1535="Oceania",Predictive_Model!$D$40,IF(G1535="South America",Predictive_Model!$D$41,0)))))+IF(H1535="Laptop",Predictive_Model!$D$43,IF(H1535="Mobile",Predictive_Model!$D$44,IF(H1535="TV",Predictive_Model!$D$45,IF(H1535="Tablet",Predictive_Model!$D$46,0))))+IF(K1535="Crypto",Predictive_Model!$D$48,IF(K1535="Debit Card",Predictive_Model!$D$49,IF(K1535="Gift Card",Predictive_Model!$D$50,IF(K1535="PayPal",Predictive_Model!$D$51,0))))+IF(N1535="Comedy",Predictive_Model!$D$53,IF(N1535="Documentary",Predictive_Model!$D$54,IF(N1535="Drama",Predictive_Model!$D$55,IF(N1535="Horror",Predictive_Model!$D$56,IF(N1535="Romance",Predictive_Model!$D$57,IF(N1535="Sci-Fi",Predictive_Model!$D$58,0)))))))))</f>
        <v>0.34225010766776376</v>
      </c>
      <c r="V1535" s="3" t="str">
        <f t="shared" si="236"/>
        <v>Medium</v>
      </c>
      <c r="W1535" s="6">
        <f t="shared" si="237"/>
        <v>4.7880790062720147</v>
      </c>
      <c r="X1535" s="3" t="str">
        <f t="shared" si="238"/>
        <v>Monitor</v>
      </c>
      <c r="Y1535" s="3" t="str">
        <f t="shared" si="239"/>
        <v>OK</v>
      </c>
    </row>
    <row r="1536" spans="1:25" x14ac:dyDescent="0.25">
      <c r="A1536" s="3" t="str">
        <f>Raw_Data!A1536</f>
        <v>54f5cc09-4077-40dc-a4d7-f6fb71e80f17</v>
      </c>
      <c r="B1536" s="3">
        <f>Raw_Data!B1536</f>
        <v>36</v>
      </c>
      <c r="C1536" s="3" t="str">
        <f>Raw_Data!C1536</f>
        <v>Female</v>
      </c>
      <c r="D1536" s="3" t="str">
        <f>Raw_Data!D1536</f>
        <v>Premium</v>
      </c>
      <c r="E1536" s="3">
        <f>Raw_Data!E1536</f>
        <v>3.85</v>
      </c>
      <c r="F1536" s="3">
        <f>Raw_Data!F1536</f>
        <v>46</v>
      </c>
      <c r="G1536" s="3" t="str">
        <f>Raw_Data!G1536</f>
        <v>North America</v>
      </c>
      <c r="H1536" s="3" t="str">
        <f>Raw_Data!H1536</f>
        <v>Tablet</v>
      </c>
      <c r="I1536" s="3">
        <f>Raw_Data!I1536</f>
        <v>17.989999999999998</v>
      </c>
      <c r="J1536" s="3">
        <f>Raw_Data!J1536</f>
        <v>1</v>
      </c>
      <c r="K1536" s="3" t="str">
        <f>Raw_Data!K1536</f>
        <v>PayPal</v>
      </c>
      <c r="L1536" s="3">
        <f>Raw_Data!L1536</f>
        <v>2</v>
      </c>
      <c r="M1536" s="3">
        <f>Raw_Data!M1536</f>
        <v>0.08</v>
      </c>
      <c r="N1536" s="3" t="str">
        <f>Raw_Data!N1536</f>
        <v>Horror</v>
      </c>
      <c r="O1536" s="3" t="str">
        <f t="shared" si="230"/>
        <v>35-44</v>
      </c>
      <c r="P1536" s="3" t="str">
        <f t="shared" si="231"/>
        <v>&lt;10h</v>
      </c>
      <c r="Q1536" s="3" t="str">
        <f t="shared" si="232"/>
        <v>46-60d</v>
      </c>
      <c r="R1536" s="3" t="str">
        <f t="shared" si="233"/>
        <v>Low</v>
      </c>
      <c r="S1536" s="3" t="str">
        <f t="shared" si="234"/>
        <v>High</v>
      </c>
      <c r="T1536" s="3" t="str">
        <f t="shared" si="235"/>
        <v>Churned</v>
      </c>
      <c r="U1536" s="4">
        <f>1/(1+EXP(-(Predictive_Model!$B$5+((B1536-Predictive_Model!$B$20)/Predictive_Model!$C$20)*Predictive_Model!$D$20+((E1536-Predictive_Model!$B$21)/Predictive_Model!$C$21)*Predictive_Model!$D$21+((F1536-Predictive_Model!$B$22)/Predictive_Model!$C$22)*Predictive_Model!$D$22+((I1536-Predictive_Model!$B$23)/Predictive_Model!$C$23)*Predictive_Model!$D$23+((L1536-Predictive_Model!$B$24)/Predictive_Model!$C$24)*Predictive_Model!$D$24+((M1536-Predictive_Model!$B$25)/Predictive_Model!$C$25)*Predictive_Model!$D$25+IF(C1536="Male",Predictive_Model!$D$31,IF(C1536="Other",Predictive_Model!$D$32,0))+IF(D1536="Premium",Predictive_Model!$D$34,IF(D1536="Standard",Predictive_Model!$D$35,0))+IF(G1536="Asia",Predictive_Model!$D$37,IF(G1536="Europe",Predictive_Model!$D$38,IF(G1536="North America",Predictive_Model!$D$39,IF(G1536="Oceania",Predictive_Model!$D$40,IF(G1536="South America",Predictive_Model!$D$41,0)))))+IF(H1536="Laptop",Predictive_Model!$D$43,IF(H1536="Mobile",Predictive_Model!$D$44,IF(H1536="TV",Predictive_Model!$D$45,IF(H1536="Tablet",Predictive_Model!$D$46,0))))+IF(K1536="Crypto",Predictive_Model!$D$48,IF(K1536="Debit Card",Predictive_Model!$D$49,IF(K1536="Gift Card",Predictive_Model!$D$50,IF(K1536="PayPal",Predictive_Model!$D$51,0))))+IF(N1536="Comedy",Predictive_Model!$D$53,IF(N1536="Documentary",Predictive_Model!$D$54,IF(N1536="Drama",Predictive_Model!$D$55,IF(N1536="Horror",Predictive_Model!$D$56,IF(N1536="Romance",Predictive_Model!$D$57,IF(N1536="Sci-Fi",Predictive_Model!$D$58,0)))))))))</f>
        <v>0.99918828942058369</v>
      </c>
      <c r="V1536" s="3" t="str">
        <f t="shared" si="236"/>
        <v>Critical</v>
      </c>
      <c r="W1536" s="6">
        <f t="shared" si="237"/>
        <v>17.989999999999998</v>
      </c>
      <c r="X1536" s="3" t="str">
        <f t="shared" si="238"/>
        <v>Priority 1</v>
      </c>
      <c r="Y1536" s="3" t="str">
        <f t="shared" si="239"/>
        <v>OK</v>
      </c>
    </row>
    <row r="1537" spans="1:25" x14ac:dyDescent="0.25">
      <c r="A1537" s="3" t="str">
        <f>Raw_Data!A1537</f>
        <v>5440ff01-6874-4316-a8de-332c14096e93</v>
      </c>
      <c r="B1537" s="3">
        <f>Raw_Data!B1537</f>
        <v>35</v>
      </c>
      <c r="C1537" s="3" t="str">
        <f>Raw_Data!C1537</f>
        <v>Female</v>
      </c>
      <c r="D1537" s="3" t="str">
        <f>Raw_Data!D1537</f>
        <v>Premium</v>
      </c>
      <c r="E1537" s="3">
        <f>Raw_Data!E1537</f>
        <v>22.18</v>
      </c>
      <c r="F1537" s="3">
        <f>Raw_Data!F1537</f>
        <v>18</v>
      </c>
      <c r="G1537" s="3" t="str">
        <f>Raw_Data!G1537</f>
        <v>Africa</v>
      </c>
      <c r="H1537" s="3" t="str">
        <f>Raw_Data!H1537</f>
        <v>Mobile</v>
      </c>
      <c r="I1537" s="3">
        <f>Raw_Data!I1537</f>
        <v>17.989999999999998</v>
      </c>
      <c r="J1537" s="3">
        <f>Raw_Data!J1537</f>
        <v>0</v>
      </c>
      <c r="K1537" s="3" t="str">
        <f>Raw_Data!K1537</f>
        <v>Debit Card</v>
      </c>
      <c r="L1537" s="3">
        <f>Raw_Data!L1537</f>
        <v>1</v>
      </c>
      <c r="M1537" s="3">
        <f>Raw_Data!M1537</f>
        <v>1.17</v>
      </c>
      <c r="N1537" s="3" t="str">
        <f>Raw_Data!N1537</f>
        <v>Comedy</v>
      </c>
      <c r="O1537" s="3" t="str">
        <f t="shared" si="230"/>
        <v>35-44</v>
      </c>
      <c r="P1537" s="3" t="str">
        <f t="shared" si="231"/>
        <v>10-24h</v>
      </c>
      <c r="Q1537" s="3" t="str">
        <f t="shared" si="232"/>
        <v>8-21d</v>
      </c>
      <c r="R1537" s="3" t="str">
        <f t="shared" si="233"/>
        <v>Medium</v>
      </c>
      <c r="S1537" s="3" t="str">
        <f t="shared" si="234"/>
        <v>High</v>
      </c>
      <c r="T1537" s="3" t="str">
        <f t="shared" si="235"/>
        <v>Active</v>
      </c>
      <c r="U1537" s="4">
        <f>1/(1+EXP(-(Predictive_Model!$B$5+((B1537-Predictive_Model!$B$20)/Predictive_Model!$C$20)*Predictive_Model!$D$20+((E1537-Predictive_Model!$B$21)/Predictive_Model!$C$21)*Predictive_Model!$D$21+((F1537-Predictive_Model!$B$22)/Predictive_Model!$C$22)*Predictive_Model!$D$22+((I1537-Predictive_Model!$B$23)/Predictive_Model!$C$23)*Predictive_Model!$D$23+((L1537-Predictive_Model!$B$24)/Predictive_Model!$C$24)*Predictive_Model!$D$24+((M1537-Predictive_Model!$B$25)/Predictive_Model!$C$25)*Predictive_Model!$D$25+IF(C1537="Male",Predictive_Model!$D$31,IF(C1537="Other",Predictive_Model!$D$32,0))+IF(D1537="Premium",Predictive_Model!$D$34,IF(D1537="Standard",Predictive_Model!$D$35,0))+IF(G1537="Asia",Predictive_Model!$D$37,IF(G1537="Europe",Predictive_Model!$D$38,IF(G1537="North America",Predictive_Model!$D$39,IF(G1537="Oceania",Predictive_Model!$D$40,IF(G1537="South America",Predictive_Model!$D$41,0)))))+IF(H1537="Laptop",Predictive_Model!$D$43,IF(H1537="Mobile",Predictive_Model!$D$44,IF(H1537="TV",Predictive_Model!$D$45,IF(H1537="Tablet",Predictive_Model!$D$46,0))))+IF(K1537="Crypto",Predictive_Model!$D$48,IF(K1537="Debit Card",Predictive_Model!$D$49,IF(K1537="Gift Card",Predictive_Model!$D$50,IF(K1537="PayPal",Predictive_Model!$D$51,0))))+IF(N1537="Comedy",Predictive_Model!$D$53,IF(N1537="Documentary",Predictive_Model!$D$54,IF(N1537="Drama",Predictive_Model!$D$55,IF(N1537="Horror",Predictive_Model!$D$56,IF(N1537="Romance",Predictive_Model!$D$57,IF(N1537="Sci-Fi",Predictive_Model!$D$58,0)))))))))</f>
        <v>2.7926534034215238E-2</v>
      </c>
      <c r="V1537" s="3" t="str">
        <f t="shared" si="236"/>
        <v>Low</v>
      </c>
      <c r="W1537" s="6">
        <f t="shared" si="237"/>
        <v>0.50239834727553212</v>
      </c>
      <c r="X1537" s="3" t="str">
        <f t="shared" si="238"/>
        <v>Monitor</v>
      </c>
      <c r="Y1537" s="3" t="str">
        <f t="shared" si="239"/>
        <v>OK</v>
      </c>
    </row>
    <row r="1538" spans="1:25" x14ac:dyDescent="0.25">
      <c r="A1538" s="3" t="str">
        <f>Raw_Data!A1538</f>
        <v>9659348b-2121-44af-ba88-7d3c1e7f84a7</v>
      </c>
      <c r="B1538" s="3">
        <f>Raw_Data!B1538</f>
        <v>45</v>
      </c>
      <c r="C1538" s="3" t="str">
        <f>Raw_Data!C1538</f>
        <v>Male</v>
      </c>
      <c r="D1538" s="3" t="str">
        <f>Raw_Data!D1538</f>
        <v>Basic</v>
      </c>
      <c r="E1538" s="3">
        <f>Raw_Data!E1538</f>
        <v>3.05</v>
      </c>
      <c r="F1538" s="3">
        <f>Raw_Data!F1538</f>
        <v>59</v>
      </c>
      <c r="G1538" s="3" t="str">
        <f>Raw_Data!G1538</f>
        <v>North America</v>
      </c>
      <c r="H1538" s="3" t="str">
        <f>Raw_Data!H1538</f>
        <v>Tablet</v>
      </c>
      <c r="I1538" s="3">
        <f>Raw_Data!I1538</f>
        <v>8.99</v>
      </c>
      <c r="J1538" s="3">
        <f>Raw_Data!J1538</f>
        <v>1</v>
      </c>
      <c r="K1538" s="3" t="str">
        <f>Raw_Data!K1538</f>
        <v>Credit Card</v>
      </c>
      <c r="L1538" s="3">
        <f>Raw_Data!L1538</f>
        <v>1</v>
      </c>
      <c r="M1538" s="3">
        <f>Raw_Data!M1538</f>
        <v>0.05</v>
      </c>
      <c r="N1538" s="3" t="str">
        <f>Raw_Data!N1538</f>
        <v>Action</v>
      </c>
      <c r="O1538" s="3" t="str">
        <f t="shared" si="230"/>
        <v>45-54</v>
      </c>
      <c r="P1538" s="3" t="str">
        <f t="shared" si="231"/>
        <v>&lt;10h</v>
      </c>
      <c r="Q1538" s="3" t="str">
        <f t="shared" si="232"/>
        <v>46-60d</v>
      </c>
      <c r="R1538" s="3" t="str">
        <f t="shared" si="233"/>
        <v>Low</v>
      </c>
      <c r="S1538" s="3" t="str">
        <f t="shared" si="234"/>
        <v>Low</v>
      </c>
      <c r="T1538" s="3" t="str">
        <f t="shared" si="235"/>
        <v>Churned</v>
      </c>
      <c r="U1538" s="4">
        <f>1/(1+EXP(-(Predictive_Model!$B$5+((B1538-Predictive_Model!$B$20)/Predictive_Model!$C$20)*Predictive_Model!$D$20+((E1538-Predictive_Model!$B$21)/Predictive_Model!$C$21)*Predictive_Model!$D$21+((F1538-Predictive_Model!$B$22)/Predictive_Model!$C$22)*Predictive_Model!$D$22+((I1538-Predictive_Model!$B$23)/Predictive_Model!$C$23)*Predictive_Model!$D$23+((L1538-Predictive_Model!$B$24)/Predictive_Model!$C$24)*Predictive_Model!$D$24+((M1538-Predictive_Model!$B$25)/Predictive_Model!$C$25)*Predictive_Model!$D$25+IF(C1538="Male",Predictive_Model!$D$31,IF(C1538="Other",Predictive_Model!$D$32,0))+IF(D1538="Premium",Predictive_Model!$D$34,IF(D1538="Standard",Predictive_Model!$D$35,0))+IF(G1538="Asia",Predictive_Model!$D$37,IF(G1538="Europe",Predictive_Model!$D$38,IF(G1538="North America",Predictive_Model!$D$39,IF(G1538="Oceania",Predictive_Model!$D$40,IF(G1538="South America",Predictive_Model!$D$41,0)))))+IF(H1538="Laptop",Predictive_Model!$D$43,IF(H1538="Mobile",Predictive_Model!$D$44,IF(H1538="TV",Predictive_Model!$D$45,IF(H1538="Tablet",Predictive_Model!$D$46,0))))+IF(K1538="Crypto",Predictive_Model!$D$48,IF(K1538="Debit Card",Predictive_Model!$D$49,IF(K1538="Gift Card",Predictive_Model!$D$50,IF(K1538="PayPal",Predictive_Model!$D$51,0))))+IF(N1538="Comedy",Predictive_Model!$D$53,IF(N1538="Documentary",Predictive_Model!$D$54,IF(N1538="Drama",Predictive_Model!$D$55,IF(N1538="Horror",Predictive_Model!$D$56,IF(N1538="Romance",Predictive_Model!$D$57,IF(N1538="Sci-Fi",Predictive_Model!$D$58,0)))))))))</f>
        <v>0.99999740558329764</v>
      </c>
      <c r="V1538" s="3" t="str">
        <f t="shared" si="236"/>
        <v>Critical</v>
      </c>
      <c r="W1538" s="6">
        <f t="shared" si="237"/>
        <v>8.99</v>
      </c>
      <c r="X1538" s="3" t="str">
        <f t="shared" si="238"/>
        <v>Priority 2</v>
      </c>
      <c r="Y1538" s="3" t="str">
        <f t="shared" si="239"/>
        <v>OK</v>
      </c>
    </row>
    <row r="1539" spans="1:25" x14ac:dyDescent="0.25">
      <c r="A1539" s="3" t="str">
        <f>Raw_Data!A1539</f>
        <v>a16386a4-1670-4f10-828f-3ac3c2b798b5</v>
      </c>
      <c r="B1539" s="3">
        <f>Raw_Data!B1539</f>
        <v>51</v>
      </c>
      <c r="C1539" s="3" t="str">
        <f>Raw_Data!C1539</f>
        <v>Male</v>
      </c>
      <c r="D1539" s="3" t="str">
        <f>Raw_Data!D1539</f>
        <v>Standard</v>
      </c>
      <c r="E1539" s="3">
        <f>Raw_Data!E1539</f>
        <v>5.54</v>
      </c>
      <c r="F1539" s="3">
        <f>Raw_Data!F1539</f>
        <v>26</v>
      </c>
      <c r="G1539" s="3" t="str">
        <f>Raw_Data!G1539</f>
        <v>Oceania</v>
      </c>
      <c r="H1539" s="3" t="str">
        <f>Raw_Data!H1539</f>
        <v>Tablet</v>
      </c>
      <c r="I1539" s="3">
        <f>Raw_Data!I1539</f>
        <v>13.99</v>
      </c>
      <c r="J1539" s="3">
        <f>Raw_Data!J1539</f>
        <v>0</v>
      </c>
      <c r="K1539" s="3" t="str">
        <f>Raw_Data!K1539</f>
        <v>Debit Card</v>
      </c>
      <c r="L1539" s="3">
        <f>Raw_Data!L1539</f>
        <v>4</v>
      </c>
      <c r="M1539" s="3">
        <f>Raw_Data!M1539</f>
        <v>0.21</v>
      </c>
      <c r="N1539" s="3" t="str">
        <f>Raw_Data!N1539</f>
        <v>Documentary</v>
      </c>
      <c r="O1539" s="3" t="str">
        <f t="shared" si="230"/>
        <v>45-54</v>
      </c>
      <c r="P1539" s="3" t="str">
        <f t="shared" si="231"/>
        <v>&lt;10h</v>
      </c>
      <c r="Q1539" s="3" t="str">
        <f t="shared" si="232"/>
        <v>22-45d</v>
      </c>
      <c r="R1539" s="3" t="str">
        <f t="shared" si="233"/>
        <v>Medium</v>
      </c>
      <c r="S1539" s="3" t="str">
        <f t="shared" si="234"/>
        <v>Mid</v>
      </c>
      <c r="T1539" s="3" t="str">
        <f t="shared" si="235"/>
        <v>Active</v>
      </c>
      <c r="U1539" s="4">
        <f>1/(1+EXP(-(Predictive_Model!$B$5+((B1539-Predictive_Model!$B$20)/Predictive_Model!$C$20)*Predictive_Model!$D$20+((E1539-Predictive_Model!$B$21)/Predictive_Model!$C$21)*Predictive_Model!$D$21+((F1539-Predictive_Model!$B$22)/Predictive_Model!$C$22)*Predictive_Model!$D$22+((I1539-Predictive_Model!$B$23)/Predictive_Model!$C$23)*Predictive_Model!$D$23+((L1539-Predictive_Model!$B$24)/Predictive_Model!$C$24)*Predictive_Model!$D$24+((M1539-Predictive_Model!$B$25)/Predictive_Model!$C$25)*Predictive_Model!$D$25+IF(C1539="Male",Predictive_Model!$D$31,IF(C1539="Other",Predictive_Model!$D$32,0))+IF(D1539="Premium",Predictive_Model!$D$34,IF(D1539="Standard",Predictive_Model!$D$35,0))+IF(G1539="Asia",Predictive_Model!$D$37,IF(G1539="Europe",Predictive_Model!$D$38,IF(G1539="North America",Predictive_Model!$D$39,IF(G1539="Oceania",Predictive_Model!$D$40,IF(G1539="South America",Predictive_Model!$D$41,0)))))+IF(H1539="Laptop",Predictive_Model!$D$43,IF(H1539="Mobile",Predictive_Model!$D$44,IF(H1539="TV",Predictive_Model!$D$45,IF(H1539="Tablet",Predictive_Model!$D$46,0))))+IF(K1539="Crypto",Predictive_Model!$D$48,IF(K1539="Debit Card",Predictive_Model!$D$49,IF(K1539="Gift Card",Predictive_Model!$D$50,IF(K1539="PayPal",Predictive_Model!$D$51,0))))+IF(N1539="Comedy",Predictive_Model!$D$53,IF(N1539="Documentary",Predictive_Model!$D$54,IF(N1539="Drama",Predictive_Model!$D$55,IF(N1539="Horror",Predictive_Model!$D$56,IF(N1539="Romance",Predictive_Model!$D$57,IF(N1539="Sci-Fi",Predictive_Model!$D$58,0)))))))))</f>
        <v>0.97688161755644998</v>
      </c>
      <c r="V1539" s="3" t="str">
        <f t="shared" si="236"/>
        <v>Critical</v>
      </c>
      <c r="W1539" s="6">
        <f t="shared" si="237"/>
        <v>13.666573829614736</v>
      </c>
      <c r="X1539" s="3" t="str">
        <f t="shared" si="238"/>
        <v>Priority 2</v>
      </c>
      <c r="Y1539" s="3" t="str">
        <f t="shared" si="239"/>
        <v>OK</v>
      </c>
    </row>
    <row r="1540" spans="1:25" x14ac:dyDescent="0.25">
      <c r="A1540" s="3" t="str">
        <f>Raw_Data!A1540</f>
        <v>b85a5deb-eba1-4241-a0c4-ad0cc05072b3</v>
      </c>
      <c r="B1540" s="3">
        <f>Raw_Data!B1540</f>
        <v>22</v>
      </c>
      <c r="C1540" s="3" t="str">
        <f>Raw_Data!C1540</f>
        <v>Male</v>
      </c>
      <c r="D1540" s="3" t="str">
        <f>Raw_Data!D1540</f>
        <v>Premium</v>
      </c>
      <c r="E1540" s="3">
        <f>Raw_Data!E1540</f>
        <v>37.119999999999997</v>
      </c>
      <c r="F1540" s="3">
        <f>Raw_Data!F1540</f>
        <v>36</v>
      </c>
      <c r="G1540" s="3" t="str">
        <f>Raw_Data!G1540</f>
        <v>Europe</v>
      </c>
      <c r="H1540" s="3" t="str">
        <f>Raw_Data!H1540</f>
        <v>Desktop</v>
      </c>
      <c r="I1540" s="3">
        <f>Raw_Data!I1540</f>
        <v>17.989999999999998</v>
      </c>
      <c r="J1540" s="3">
        <f>Raw_Data!J1540</f>
        <v>0</v>
      </c>
      <c r="K1540" s="3" t="str">
        <f>Raw_Data!K1540</f>
        <v>Debit Card</v>
      </c>
      <c r="L1540" s="3">
        <f>Raw_Data!L1540</f>
        <v>2</v>
      </c>
      <c r="M1540" s="3">
        <f>Raw_Data!M1540</f>
        <v>1</v>
      </c>
      <c r="N1540" s="3" t="str">
        <f>Raw_Data!N1540</f>
        <v>Sci-Fi</v>
      </c>
      <c r="O1540" s="3" t="str">
        <f t="shared" si="230"/>
        <v>18-24</v>
      </c>
      <c r="P1540" s="3" t="str">
        <f t="shared" si="231"/>
        <v>25-49h</v>
      </c>
      <c r="Q1540" s="3" t="str">
        <f t="shared" si="232"/>
        <v>22-45d</v>
      </c>
      <c r="R1540" s="3" t="str">
        <f t="shared" si="233"/>
        <v>Medium</v>
      </c>
      <c r="S1540" s="3" t="str">
        <f t="shared" si="234"/>
        <v>High</v>
      </c>
      <c r="T1540" s="3" t="str">
        <f t="shared" si="235"/>
        <v>Active</v>
      </c>
      <c r="U1540" s="4">
        <f>1/(1+EXP(-(Predictive_Model!$B$5+((B1540-Predictive_Model!$B$20)/Predictive_Model!$C$20)*Predictive_Model!$D$20+((E1540-Predictive_Model!$B$21)/Predictive_Model!$C$21)*Predictive_Model!$D$21+((F1540-Predictive_Model!$B$22)/Predictive_Model!$C$22)*Predictive_Model!$D$22+((I1540-Predictive_Model!$B$23)/Predictive_Model!$C$23)*Predictive_Model!$D$23+((L1540-Predictive_Model!$B$24)/Predictive_Model!$C$24)*Predictive_Model!$D$24+((M1540-Predictive_Model!$B$25)/Predictive_Model!$C$25)*Predictive_Model!$D$25+IF(C1540="Male",Predictive_Model!$D$31,IF(C1540="Other",Predictive_Model!$D$32,0))+IF(D1540="Premium",Predictive_Model!$D$34,IF(D1540="Standard",Predictive_Model!$D$35,0))+IF(G1540="Asia",Predictive_Model!$D$37,IF(G1540="Europe",Predictive_Model!$D$38,IF(G1540="North America",Predictive_Model!$D$39,IF(G1540="Oceania",Predictive_Model!$D$40,IF(G1540="South America",Predictive_Model!$D$41,0)))))+IF(H1540="Laptop",Predictive_Model!$D$43,IF(H1540="Mobile",Predictive_Model!$D$44,IF(H1540="TV",Predictive_Model!$D$45,IF(H1540="Tablet",Predictive_Model!$D$46,0))))+IF(K1540="Crypto",Predictive_Model!$D$48,IF(K1540="Debit Card",Predictive_Model!$D$49,IF(K1540="Gift Card",Predictive_Model!$D$50,IF(K1540="PayPal",Predictive_Model!$D$51,0))))+IF(N1540="Comedy",Predictive_Model!$D$53,IF(N1540="Documentary",Predictive_Model!$D$54,IF(N1540="Drama",Predictive_Model!$D$55,IF(N1540="Horror",Predictive_Model!$D$56,IF(N1540="Romance",Predictive_Model!$D$57,IF(N1540="Sci-Fi",Predictive_Model!$D$58,0)))))))))</f>
        <v>3.0261769721206725E-4</v>
      </c>
      <c r="V1540" s="3" t="str">
        <f t="shared" si="236"/>
        <v>Low</v>
      </c>
      <c r="W1540" s="6">
        <f t="shared" si="237"/>
        <v>5.4440923728450892E-3</v>
      </c>
      <c r="X1540" s="3" t="str">
        <f t="shared" si="238"/>
        <v>Monitor</v>
      </c>
      <c r="Y1540" s="3" t="str">
        <f t="shared" si="239"/>
        <v>OK</v>
      </c>
    </row>
    <row r="1541" spans="1:25" x14ac:dyDescent="0.25">
      <c r="A1541" s="3" t="str">
        <f>Raw_Data!A1541</f>
        <v>f979c22f-3961-4834-9f65-00418173b159</v>
      </c>
      <c r="B1541" s="3">
        <f>Raw_Data!B1541</f>
        <v>59</v>
      </c>
      <c r="C1541" s="3" t="str">
        <f>Raw_Data!C1541</f>
        <v>Female</v>
      </c>
      <c r="D1541" s="3" t="str">
        <f>Raw_Data!D1541</f>
        <v>Basic</v>
      </c>
      <c r="E1541" s="3">
        <f>Raw_Data!E1541</f>
        <v>4.0599999999999996</v>
      </c>
      <c r="F1541" s="3">
        <f>Raw_Data!F1541</f>
        <v>9</v>
      </c>
      <c r="G1541" s="3" t="str">
        <f>Raw_Data!G1541</f>
        <v>Africa</v>
      </c>
      <c r="H1541" s="3" t="str">
        <f>Raw_Data!H1541</f>
        <v>Laptop</v>
      </c>
      <c r="I1541" s="3">
        <f>Raw_Data!I1541</f>
        <v>8.99</v>
      </c>
      <c r="J1541" s="3">
        <f>Raw_Data!J1541</f>
        <v>1</v>
      </c>
      <c r="K1541" s="3" t="str">
        <f>Raw_Data!K1541</f>
        <v>Gift Card</v>
      </c>
      <c r="L1541" s="3">
        <f>Raw_Data!L1541</f>
        <v>5</v>
      </c>
      <c r="M1541" s="3">
        <f>Raw_Data!M1541</f>
        <v>0.41</v>
      </c>
      <c r="N1541" s="3" t="str">
        <f>Raw_Data!N1541</f>
        <v>Sci-Fi</v>
      </c>
      <c r="O1541" s="3" t="str">
        <f t="shared" ref="O1541:O1604" si="240">IF(B1541&lt;25,"18-24",IF(B1541&lt;35,"25-34",IF(B1541&lt;45,"35-44",IF(B1541&lt;55,"45-54","55-70"))))</f>
        <v>55-70</v>
      </c>
      <c r="P1541" s="3" t="str">
        <f t="shared" ref="P1541:P1604" si="241">IF(E1541&lt;10,"&lt;10h",IF(E1541&lt;25,"10-24h",IF(E1541&lt;50,"25-49h","50h+")))</f>
        <v>&lt;10h</v>
      </c>
      <c r="Q1541" s="3" t="str">
        <f t="shared" ref="Q1541:Q1604" si="242">IF(F1541&lt;=7,"0-7d",IF(F1541&lt;=21,"8-21d",IF(F1541&lt;=45,"22-45d","46-60d")))</f>
        <v>8-21d</v>
      </c>
      <c r="R1541" s="3" t="str">
        <f t="shared" ref="R1541:R1604" si="243">IF(AND(E1541&gt;=25,F1541&lt;=21),"High",IF(OR(E1541&gt;=10,F1541&lt;=45),"Medium","Low"))</f>
        <v>Medium</v>
      </c>
      <c r="S1541" s="3" t="str">
        <f t="shared" ref="S1541:S1604" si="244">IF(I1541&lt;10,"Low",IF(I1541&lt;16,"Mid","High"))</f>
        <v>Low</v>
      </c>
      <c r="T1541" s="3" t="str">
        <f t="shared" ref="T1541:T1604" si="245">IF(J1541=1,"Churned","Active")</f>
        <v>Churned</v>
      </c>
      <c r="U1541" s="4">
        <f>1/(1+EXP(-(Predictive_Model!$B$5+((B1541-Predictive_Model!$B$20)/Predictive_Model!$C$20)*Predictive_Model!$D$20+((E1541-Predictive_Model!$B$21)/Predictive_Model!$C$21)*Predictive_Model!$D$21+((F1541-Predictive_Model!$B$22)/Predictive_Model!$C$22)*Predictive_Model!$D$22+((I1541-Predictive_Model!$B$23)/Predictive_Model!$C$23)*Predictive_Model!$D$23+((L1541-Predictive_Model!$B$24)/Predictive_Model!$C$24)*Predictive_Model!$D$24+((M1541-Predictive_Model!$B$25)/Predictive_Model!$C$25)*Predictive_Model!$D$25+IF(C1541="Male",Predictive_Model!$D$31,IF(C1541="Other",Predictive_Model!$D$32,0))+IF(D1541="Premium",Predictive_Model!$D$34,IF(D1541="Standard",Predictive_Model!$D$35,0))+IF(G1541="Asia",Predictive_Model!$D$37,IF(G1541="Europe",Predictive_Model!$D$38,IF(G1541="North America",Predictive_Model!$D$39,IF(G1541="Oceania",Predictive_Model!$D$40,IF(G1541="South America",Predictive_Model!$D$41,0)))))+IF(H1541="Laptop",Predictive_Model!$D$43,IF(H1541="Mobile",Predictive_Model!$D$44,IF(H1541="TV",Predictive_Model!$D$45,IF(H1541="Tablet",Predictive_Model!$D$46,0))))+IF(K1541="Crypto",Predictive_Model!$D$48,IF(K1541="Debit Card",Predictive_Model!$D$49,IF(K1541="Gift Card",Predictive_Model!$D$50,IF(K1541="PayPal",Predictive_Model!$D$51,0))))+IF(N1541="Comedy",Predictive_Model!$D$53,IF(N1541="Documentary",Predictive_Model!$D$54,IF(N1541="Drama",Predictive_Model!$D$55,IF(N1541="Horror",Predictive_Model!$D$56,IF(N1541="Romance",Predictive_Model!$D$57,IF(N1541="Sci-Fi",Predictive_Model!$D$58,0)))))))))</f>
        <v>0.75231988142915263</v>
      </c>
      <c r="V1541" s="3" t="str">
        <f t="shared" ref="V1541:V1604" si="246">IF(U1541&gt;=0.75,"Critical",IF(U1541&gt;=0.5,"High",IF(U1541&gt;=0.25,"Medium","Low")))</f>
        <v>Critical</v>
      </c>
      <c r="W1541" s="6">
        <f t="shared" ref="W1541:W1604" si="247">IF(J1541=1,I1541,I1541*U1541)</f>
        <v>8.99</v>
      </c>
      <c r="X1541" s="3" t="str">
        <f t="shared" ref="X1541:X1604" si="248">IF(AND(V1541="Critical",I1541&gt;=15),"Priority 1",IF(OR(V1541="Critical",AND(V1541="High",F1541&gt;21)),"Priority 2","Monitor"))</f>
        <v>Priority 2</v>
      </c>
      <c r="Y1541" s="3" t="str">
        <f t="shared" ref="Y1541:Y1604" si="249">IF(COUNTA(A1541:N1541)=14,"OK","CHECK")</f>
        <v>OK</v>
      </c>
    </row>
    <row r="1542" spans="1:25" x14ac:dyDescent="0.25">
      <c r="A1542" s="3" t="str">
        <f>Raw_Data!A1542</f>
        <v>2df5009f-ba10-43b8-a428-572544188b0a</v>
      </c>
      <c r="B1542" s="3">
        <f>Raw_Data!B1542</f>
        <v>68</v>
      </c>
      <c r="C1542" s="3" t="str">
        <f>Raw_Data!C1542</f>
        <v>Other</v>
      </c>
      <c r="D1542" s="3" t="str">
        <f>Raw_Data!D1542</f>
        <v>Standard</v>
      </c>
      <c r="E1542" s="3">
        <f>Raw_Data!E1542</f>
        <v>0.68</v>
      </c>
      <c r="F1542" s="3">
        <f>Raw_Data!F1542</f>
        <v>20</v>
      </c>
      <c r="G1542" s="3" t="str">
        <f>Raw_Data!G1542</f>
        <v>Europe</v>
      </c>
      <c r="H1542" s="3" t="str">
        <f>Raw_Data!H1542</f>
        <v>TV</v>
      </c>
      <c r="I1542" s="3">
        <f>Raw_Data!I1542</f>
        <v>13.99</v>
      </c>
      <c r="J1542" s="3">
        <f>Raw_Data!J1542</f>
        <v>0</v>
      </c>
      <c r="K1542" s="3" t="str">
        <f>Raw_Data!K1542</f>
        <v>PayPal</v>
      </c>
      <c r="L1542" s="3">
        <f>Raw_Data!L1542</f>
        <v>5</v>
      </c>
      <c r="M1542" s="3">
        <f>Raw_Data!M1542</f>
        <v>0.03</v>
      </c>
      <c r="N1542" s="3" t="str">
        <f>Raw_Data!N1542</f>
        <v>Comedy</v>
      </c>
      <c r="O1542" s="3" t="str">
        <f t="shared" si="240"/>
        <v>55-70</v>
      </c>
      <c r="P1542" s="3" t="str">
        <f t="shared" si="241"/>
        <v>&lt;10h</v>
      </c>
      <c r="Q1542" s="3" t="str">
        <f t="shared" si="242"/>
        <v>8-21d</v>
      </c>
      <c r="R1542" s="3" t="str">
        <f t="shared" si="243"/>
        <v>Medium</v>
      </c>
      <c r="S1542" s="3" t="str">
        <f t="shared" si="244"/>
        <v>Mid</v>
      </c>
      <c r="T1542" s="3" t="str">
        <f t="shared" si="245"/>
        <v>Active</v>
      </c>
      <c r="U1542" s="4">
        <f>1/(1+EXP(-(Predictive_Model!$B$5+((B1542-Predictive_Model!$B$20)/Predictive_Model!$C$20)*Predictive_Model!$D$20+((E1542-Predictive_Model!$B$21)/Predictive_Model!$C$21)*Predictive_Model!$D$21+((F1542-Predictive_Model!$B$22)/Predictive_Model!$C$22)*Predictive_Model!$D$22+((I1542-Predictive_Model!$B$23)/Predictive_Model!$C$23)*Predictive_Model!$D$23+((L1542-Predictive_Model!$B$24)/Predictive_Model!$C$24)*Predictive_Model!$D$24+((M1542-Predictive_Model!$B$25)/Predictive_Model!$C$25)*Predictive_Model!$D$25+IF(C1542="Male",Predictive_Model!$D$31,IF(C1542="Other",Predictive_Model!$D$32,0))+IF(D1542="Premium",Predictive_Model!$D$34,IF(D1542="Standard",Predictive_Model!$D$35,0))+IF(G1542="Asia",Predictive_Model!$D$37,IF(G1542="Europe",Predictive_Model!$D$38,IF(G1542="North America",Predictive_Model!$D$39,IF(G1542="Oceania",Predictive_Model!$D$40,IF(G1542="South America",Predictive_Model!$D$41,0)))))+IF(H1542="Laptop",Predictive_Model!$D$43,IF(H1542="Mobile",Predictive_Model!$D$44,IF(H1542="TV",Predictive_Model!$D$45,IF(H1542="Tablet",Predictive_Model!$D$46,0))))+IF(K1542="Crypto",Predictive_Model!$D$48,IF(K1542="Debit Card",Predictive_Model!$D$49,IF(K1542="Gift Card",Predictive_Model!$D$50,IF(K1542="PayPal",Predictive_Model!$D$51,0))))+IF(N1542="Comedy",Predictive_Model!$D$53,IF(N1542="Documentary",Predictive_Model!$D$54,IF(N1542="Drama",Predictive_Model!$D$55,IF(N1542="Horror",Predictive_Model!$D$56,IF(N1542="Romance",Predictive_Model!$D$57,IF(N1542="Sci-Fi",Predictive_Model!$D$58,0)))))))))</f>
        <v>0.90488967159349765</v>
      </c>
      <c r="V1542" s="3" t="str">
        <f t="shared" si="246"/>
        <v>Critical</v>
      </c>
      <c r="W1542" s="6">
        <f t="shared" si="247"/>
        <v>12.659406505593033</v>
      </c>
      <c r="X1542" s="3" t="str">
        <f t="shared" si="248"/>
        <v>Priority 2</v>
      </c>
      <c r="Y1542" s="3" t="str">
        <f t="shared" si="249"/>
        <v>OK</v>
      </c>
    </row>
    <row r="1543" spans="1:25" x14ac:dyDescent="0.25">
      <c r="A1543" s="3" t="str">
        <f>Raw_Data!A1543</f>
        <v>dd3c1cea-8f2b-4191-ab60-ecf158741648</v>
      </c>
      <c r="B1543" s="3">
        <f>Raw_Data!B1543</f>
        <v>25</v>
      </c>
      <c r="C1543" s="3" t="str">
        <f>Raw_Data!C1543</f>
        <v>Other</v>
      </c>
      <c r="D1543" s="3" t="str">
        <f>Raw_Data!D1543</f>
        <v>Basic</v>
      </c>
      <c r="E1543" s="3">
        <f>Raw_Data!E1543</f>
        <v>13.34</v>
      </c>
      <c r="F1543" s="3">
        <f>Raw_Data!F1543</f>
        <v>49</v>
      </c>
      <c r="G1543" s="3" t="str">
        <f>Raw_Data!G1543</f>
        <v>Africa</v>
      </c>
      <c r="H1543" s="3" t="str">
        <f>Raw_Data!H1543</f>
        <v>Desktop</v>
      </c>
      <c r="I1543" s="3">
        <f>Raw_Data!I1543</f>
        <v>8.99</v>
      </c>
      <c r="J1543" s="3">
        <f>Raw_Data!J1543</f>
        <v>1</v>
      </c>
      <c r="K1543" s="3" t="str">
        <f>Raw_Data!K1543</f>
        <v>Credit Card</v>
      </c>
      <c r="L1543" s="3">
        <f>Raw_Data!L1543</f>
        <v>1</v>
      </c>
      <c r="M1543" s="3">
        <f>Raw_Data!M1543</f>
        <v>0.27</v>
      </c>
      <c r="N1543" s="3" t="str">
        <f>Raw_Data!N1543</f>
        <v>Action</v>
      </c>
      <c r="O1543" s="3" t="str">
        <f t="shared" si="240"/>
        <v>25-34</v>
      </c>
      <c r="P1543" s="3" t="str">
        <f t="shared" si="241"/>
        <v>10-24h</v>
      </c>
      <c r="Q1543" s="3" t="str">
        <f t="shared" si="242"/>
        <v>46-60d</v>
      </c>
      <c r="R1543" s="3" t="str">
        <f t="shared" si="243"/>
        <v>Medium</v>
      </c>
      <c r="S1543" s="3" t="str">
        <f t="shared" si="244"/>
        <v>Low</v>
      </c>
      <c r="T1543" s="3" t="str">
        <f t="shared" si="245"/>
        <v>Churned</v>
      </c>
      <c r="U1543" s="4">
        <f>1/(1+EXP(-(Predictive_Model!$B$5+((B1543-Predictive_Model!$B$20)/Predictive_Model!$C$20)*Predictive_Model!$D$20+((E1543-Predictive_Model!$B$21)/Predictive_Model!$C$21)*Predictive_Model!$D$21+((F1543-Predictive_Model!$B$22)/Predictive_Model!$C$22)*Predictive_Model!$D$22+((I1543-Predictive_Model!$B$23)/Predictive_Model!$C$23)*Predictive_Model!$D$23+((L1543-Predictive_Model!$B$24)/Predictive_Model!$C$24)*Predictive_Model!$D$24+((M1543-Predictive_Model!$B$25)/Predictive_Model!$C$25)*Predictive_Model!$D$25+IF(C1543="Male",Predictive_Model!$D$31,IF(C1543="Other",Predictive_Model!$D$32,0))+IF(D1543="Premium",Predictive_Model!$D$34,IF(D1543="Standard",Predictive_Model!$D$35,0))+IF(G1543="Asia",Predictive_Model!$D$37,IF(G1543="Europe",Predictive_Model!$D$38,IF(G1543="North America",Predictive_Model!$D$39,IF(G1543="Oceania",Predictive_Model!$D$40,IF(G1543="South America",Predictive_Model!$D$41,0)))))+IF(H1543="Laptop",Predictive_Model!$D$43,IF(H1543="Mobile",Predictive_Model!$D$44,IF(H1543="TV",Predictive_Model!$D$45,IF(H1543="Tablet",Predictive_Model!$D$46,0))))+IF(K1543="Crypto",Predictive_Model!$D$48,IF(K1543="Debit Card",Predictive_Model!$D$49,IF(K1543="Gift Card",Predictive_Model!$D$50,IF(K1543="PayPal",Predictive_Model!$D$51,0))))+IF(N1543="Comedy",Predictive_Model!$D$53,IF(N1543="Documentary",Predictive_Model!$D$54,IF(N1543="Drama",Predictive_Model!$D$55,IF(N1543="Horror",Predictive_Model!$D$56,IF(N1543="Romance",Predictive_Model!$D$57,IF(N1543="Sci-Fi",Predictive_Model!$D$58,0)))))))))</f>
        <v>0.99826445629907112</v>
      </c>
      <c r="V1543" s="3" t="str">
        <f t="shared" si="246"/>
        <v>Critical</v>
      </c>
      <c r="W1543" s="6">
        <f t="shared" si="247"/>
        <v>8.99</v>
      </c>
      <c r="X1543" s="3" t="str">
        <f t="shared" si="248"/>
        <v>Priority 2</v>
      </c>
      <c r="Y1543" s="3" t="str">
        <f t="shared" si="249"/>
        <v>OK</v>
      </c>
    </row>
    <row r="1544" spans="1:25" x14ac:dyDescent="0.25">
      <c r="A1544" s="3" t="str">
        <f>Raw_Data!A1544</f>
        <v>d3be3978-5f44-44c2-ba5c-5efda55c0788</v>
      </c>
      <c r="B1544" s="3">
        <f>Raw_Data!B1544</f>
        <v>68</v>
      </c>
      <c r="C1544" s="3" t="str">
        <f>Raw_Data!C1544</f>
        <v>Other</v>
      </c>
      <c r="D1544" s="3" t="str">
        <f>Raw_Data!D1544</f>
        <v>Premium</v>
      </c>
      <c r="E1544" s="3">
        <f>Raw_Data!E1544</f>
        <v>1.89</v>
      </c>
      <c r="F1544" s="3">
        <f>Raw_Data!F1544</f>
        <v>4</v>
      </c>
      <c r="G1544" s="3" t="str">
        <f>Raw_Data!G1544</f>
        <v>South America</v>
      </c>
      <c r="H1544" s="3" t="str">
        <f>Raw_Data!H1544</f>
        <v>Laptop</v>
      </c>
      <c r="I1544" s="3">
        <f>Raw_Data!I1544</f>
        <v>17.989999999999998</v>
      </c>
      <c r="J1544" s="3">
        <f>Raw_Data!J1544</f>
        <v>0</v>
      </c>
      <c r="K1544" s="3" t="str">
        <f>Raw_Data!K1544</f>
        <v>Credit Card</v>
      </c>
      <c r="L1544" s="3">
        <f>Raw_Data!L1544</f>
        <v>4</v>
      </c>
      <c r="M1544" s="3">
        <f>Raw_Data!M1544</f>
        <v>0.38</v>
      </c>
      <c r="N1544" s="3" t="str">
        <f>Raw_Data!N1544</f>
        <v>Documentary</v>
      </c>
      <c r="O1544" s="3" t="str">
        <f t="shared" si="240"/>
        <v>55-70</v>
      </c>
      <c r="P1544" s="3" t="str">
        <f t="shared" si="241"/>
        <v>&lt;10h</v>
      </c>
      <c r="Q1544" s="3" t="str">
        <f t="shared" si="242"/>
        <v>0-7d</v>
      </c>
      <c r="R1544" s="3" t="str">
        <f t="shared" si="243"/>
        <v>Medium</v>
      </c>
      <c r="S1544" s="3" t="str">
        <f t="shared" si="244"/>
        <v>High</v>
      </c>
      <c r="T1544" s="3" t="str">
        <f t="shared" si="245"/>
        <v>Active</v>
      </c>
      <c r="U1544" s="4">
        <f>1/(1+EXP(-(Predictive_Model!$B$5+((B1544-Predictive_Model!$B$20)/Predictive_Model!$C$20)*Predictive_Model!$D$20+((E1544-Predictive_Model!$B$21)/Predictive_Model!$C$21)*Predictive_Model!$D$21+((F1544-Predictive_Model!$B$22)/Predictive_Model!$C$22)*Predictive_Model!$D$22+((I1544-Predictive_Model!$B$23)/Predictive_Model!$C$23)*Predictive_Model!$D$23+((L1544-Predictive_Model!$B$24)/Predictive_Model!$C$24)*Predictive_Model!$D$24+((M1544-Predictive_Model!$B$25)/Predictive_Model!$C$25)*Predictive_Model!$D$25+IF(C1544="Male",Predictive_Model!$D$31,IF(C1544="Other",Predictive_Model!$D$32,0))+IF(D1544="Premium",Predictive_Model!$D$34,IF(D1544="Standard",Predictive_Model!$D$35,0))+IF(G1544="Asia",Predictive_Model!$D$37,IF(G1544="Europe",Predictive_Model!$D$38,IF(G1544="North America",Predictive_Model!$D$39,IF(G1544="Oceania",Predictive_Model!$D$40,IF(G1544="South America",Predictive_Model!$D$41,0)))))+IF(H1544="Laptop",Predictive_Model!$D$43,IF(H1544="Mobile",Predictive_Model!$D$44,IF(H1544="TV",Predictive_Model!$D$45,IF(H1544="Tablet",Predictive_Model!$D$46,0))))+IF(K1544="Crypto",Predictive_Model!$D$48,IF(K1544="Debit Card",Predictive_Model!$D$49,IF(K1544="Gift Card",Predictive_Model!$D$50,IF(K1544="PayPal",Predictive_Model!$D$51,0))))+IF(N1544="Comedy",Predictive_Model!$D$53,IF(N1544="Documentary",Predictive_Model!$D$54,IF(N1544="Drama",Predictive_Model!$D$55,IF(N1544="Horror",Predictive_Model!$D$56,IF(N1544="Romance",Predictive_Model!$D$57,IF(N1544="Sci-Fi",Predictive_Model!$D$58,0)))))))))</f>
        <v>0.1952649822365515</v>
      </c>
      <c r="V1544" s="3" t="str">
        <f t="shared" si="246"/>
        <v>Low</v>
      </c>
      <c r="W1544" s="6">
        <f t="shared" si="247"/>
        <v>3.5128170304355613</v>
      </c>
      <c r="X1544" s="3" t="str">
        <f t="shared" si="248"/>
        <v>Monitor</v>
      </c>
      <c r="Y1544" s="3" t="str">
        <f t="shared" si="249"/>
        <v>OK</v>
      </c>
    </row>
    <row r="1545" spans="1:25" x14ac:dyDescent="0.25">
      <c r="A1545" s="3" t="str">
        <f>Raw_Data!A1545</f>
        <v>915eb940-938f-4970-8bbf-9030603ae745</v>
      </c>
      <c r="B1545" s="3">
        <f>Raw_Data!B1545</f>
        <v>60</v>
      </c>
      <c r="C1545" s="3" t="str">
        <f>Raw_Data!C1545</f>
        <v>Other</v>
      </c>
      <c r="D1545" s="3" t="str">
        <f>Raw_Data!D1545</f>
        <v>Premium</v>
      </c>
      <c r="E1545" s="3">
        <f>Raw_Data!E1545</f>
        <v>2.79</v>
      </c>
      <c r="F1545" s="3">
        <f>Raw_Data!F1545</f>
        <v>9</v>
      </c>
      <c r="G1545" s="3" t="str">
        <f>Raw_Data!G1545</f>
        <v>Africa</v>
      </c>
      <c r="H1545" s="3" t="str">
        <f>Raw_Data!H1545</f>
        <v>Desktop</v>
      </c>
      <c r="I1545" s="3">
        <f>Raw_Data!I1545</f>
        <v>17.989999999999998</v>
      </c>
      <c r="J1545" s="3">
        <f>Raw_Data!J1545</f>
        <v>0</v>
      </c>
      <c r="K1545" s="3" t="str">
        <f>Raw_Data!K1545</f>
        <v>PayPal</v>
      </c>
      <c r="L1545" s="3">
        <f>Raw_Data!L1545</f>
        <v>5</v>
      </c>
      <c r="M1545" s="3">
        <f>Raw_Data!M1545</f>
        <v>0.28000000000000003</v>
      </c>
      <c r="N1545" s="3" t="str">
        <f>Raw_Data!N1545</f>
        <v>Horror</v>
      </c>
      <c r="O1545" s="3" t="str">
        <f t="shared" si="240"/>
        <v>55-70</v>
      </c>
      <c r="P1545" s="3" t="str">
        <f t="shared" si="241"/>
        <v>&lt;10h</v>
      </c>
      <c r="Q1545" s="3" t="str">
        <f t="shared" si="242"/>
        <v>8-21d</v>
      </c>
      <c r="R1545" s="3" t="str">
        <f t="shared" si="243"/>
        <v>Medium</v>
      </c>
      <c r="S1545" s="3" t="str">
        <f t="shared" si="244"/>
        <v>High</v>
      </c>
      <c r="T1545" s="3" t="str">
        <f t="shared" si="245"/>
        <v>Active</v>
      </c>
      <c r="U1545" s="4">
        <f>1/(1+EXP(-(Predictive_Model!$B$5+((B1545-Predictive_Model!$B$20)/Predictive_Model!$C$20)*Predictive_Model!$D$20+((E1545-Predictive_Model!$B$21)/Predictive_Model!$C$21)*Predictive_Model!$D$21+((F1545-Predictive_Model!$B$22)/Predictive_Model!$C$22)*Predictive_Model!$D$22+((I1545-Predictive_Model!$B$23)/Predictive_Model!$C$23)*Predictive_Model!$D$23+((L1545-Predictive_Model!$B$24)/Predictive_Model!$C$24)*Predictive_Model!$D$24+((M1545-Predictive_Model!$B$25)/Predictive_Model!$C$25)*Predictive_Model!$D$25+IF(C1545="Male",Predictive_Model!$D$31,IF(C1545="Other",Predictive_Model!$D$32,0))+IF(D1545="Premium",Predictive_Model!$D$34,IF(D1545="Standard",Predictive_Model!$D$35,0))+IF(G1545="Asia",Predictive_Model!$D$37,IF(G1545="Europe",Predictive_Model!$D$38,IF(G1545="North America",Predictive_Model!$D$39,IF(G1545="Oceania",Predictive_Model!$D$40,IF(G1545="South America",Predictive_Model!$D$41,0)))))+IF(H1545="Laptop",Predictive_Model!$D$43,IF(H1545="Mobile",Predictive_Model!$D$44,IF(H1545="TV",Predictive_Model!$D$45,IF(H1545="Tablet",Predictive_Model!$D$46,0))))+IF(K1545="Crypto",Predictive_Model!$D$48,IF(K1545="Debit Card",Predictive_Model!$D$49,IF(K1545="Gift Card",Predictive_Model!$D$50,IF(K1545="PayPal",Predictive_Model!$D$51,0))))+IF(N1545="Comedy",Predictive_Model!$D$53,IF(N1545="Documentary",Predictive_Model!$D$54,IF(N1545="Drama",Predictive_Model!$D$55,IF(N1545="Horror",Predictive_Model!$D$56,IF(N1545="Romance",Predictive_Model!$D$57,IF(N1545="Sci-Fi",Predictive_Model!$D$58,0)))))))))</f>
        <v>0.13807682544757122</v>
      </c>
      <c r="V1545" s="3" t="str">
        <f t="shared" si="246"/>
        <v>Low</v>
      </c>
      <c r="W1545" s="6">
        <f t="shared" si="247"/>
        <v>2.4840020898018058</v>
      </c>
      <c r="X1545" s="3" t="str">
        <f t="shared" si="248"/>
        <v>Monitor</v>
      </c>
      <c r="Y1545" s="3" t="str">
        <f t="shared" si="249"/>
        <v>OK</v>
      </c>
    </row>
    <row r="1546" spans="1:25" x14ac:dyDescent="0.25">
      <c r="A1546" s="3" t="str">
        <f>Raw_Data!A1546</f>
        <v>76d82511-a6f4-4f45-ba69-2717608c288f</v>
      </c>
      <c r="B1546" s="3">
        <f>Raw_Data!B1546</f>
        <v>65</v>
      </c>
      <c r="C1546" s="3" t="str">
        <f>Raw_Data!C1546</f>
        <v>Male</v>
      </c>
      <c r="D1546" s="3" t="str">
        <f>Raw_Data!D1546</f>
        <v>Standard</v>
      </c>
      <c r="E1546" s="3">
        <f>Raw_Data!E1546</f>
        <v>1</v>
      </c>
      <c r="F1546" s="3">
        <f>Raw_Data!F1546</f>
        <v>47</v>
      </c>
      <c r="G1546" s="3" t="str">
        <f>Raw_Data!G1546</f>
        <v>Asia</v>
      </c>
      <c r="H1546" s="3" t="str">
        <f>Raw_Data!H1546</f>
        <v>Mobile</v>
      </c>
      <c r="I1546" s="3">
        <f>Raw_Data!I1546</f>
        <v>13.99</v>
      </c>
      <c r="J1546" s="3">
        <f>Raw_Data!J1546</f>
        <v>1</v>
      </c>
      <c r="K1546" s="3" t="str">
        <f>Raw_Data!K1546</f>
        <v>Credit Card</v>
      </c>
      <c r="L1546" s="3">
        <f>Raw_Data!L1546</f>
        <v>4</v>
      </c>
      <c r="M1546" s="3">
        <f>Raw_Data!M1546</f>
        <v>0.02</v>
      </c>
      <c r="N1546" s="3" t="str">
        <f>Raw_Data!N1546</f>
        <v>Sci-Fi</v>
      </c>
      <c r="O1546" s="3" t="str">
        <f t="shared" si="240"/>
        <v>55-70</v>
      </c>
      <c r="P1546" s="3" t="str">
        <f t="shared" si="241"/>
        <v>&lt;10h</v>
      </c>
      <c r="Q1546" s="3" t="str">
        <f t="shared" si="242"/>
        <v>46-60d</v>
      </c>
      <c r="R1546" s="3" t="str">
        <f t="shared" si="243"/>
        <v>Low</v>
      </c>
      <c r="S1546" s="3" t="str">
        <f t="shared" si="244"/>
        <v>Mid</v>
      </c>
      <c r="T1546" s="3" t="str">
        <f t="shared" si="245"/>
        <v>Churned</v>
      </c>
      <c r="U1546" s="4">
        <f>1/(1+EXP(-(Predictive_Model!$B$5+((B1546-Predictive_Model!$B$20)/Predictive_Model!$C$20)*Predictive_Model!$D$20+((E1546-Predictive_Model!$B$21)/Predictive_Model!$C$21)*Predictive_Model!$D$21+((F1546-Predictive_Model!$B$22)/Predictive_Model!$C$22)*Predictive_Model!$D$22+((I1546-Predictive_Model!$B$23)/Predictive_Model!$C$23)*Predictive_Model!$D$23+((L1546-Predictive_Model!$B$24)/Predictive_Model!$C$24)*Predictive_Model!$D$24+((M1546-Predictive_Model!$B$25)/Predictive_Model!$C$25)*Predictive_Model!$D$25+IF(C1546="Male",Predictive_Model!$D$31,IF(C1546="Other",Predictive_Model!$D$32,0))+IF(D1546="Premium",Predictive_Model!$D$34,IF(D1546="Standard",Predictive_Model!$D$35,0))+IF(G1546="Asia",Predictive_Model!$D$37,IF(G1546="Europe",Predictive_Model!$D$38,IF(G1546="North America",Predictive_Model!$D$39,IF(G1546="Oceania",Predictive_Model!$D$40,IF(G1546="South America",Predictive_Model!$D$41,0)))))+IF(H1546="Laptop",Predictive_Model!$D$43,IF(H1546="Mobile",Predictive_Model!$D$44,IF(H1546="TV",Predictive_Model!$D$45,IF(H1546="Tablet",Predictive_Model!$D$46,0))))+IF(K1546="Crypto",Predictive_Model!$D$48,IF(K1546="Debit Card",Predictive_Model!$D$49,IF(K1546="Gift Card",Predictive_Model!$D$50,IF(K1546="PayPal",Predictive_Model!$D$51,0))))+IF(N1546="Comedy",Predictive_Model!$D$53,IF(N1546="Documentary",Predictive_Model!$D$54,IF(N1546="Drama",Predictive_Model!$D$55,IF(N1546="Horror",Predictive_Model!$D$56,IF(N1546="Romance",Predictive_Model!$D$57,IF(N1546="Sci-Fi",Predictive_Model!$D$58,0)))))))))</f>
        <v>0.99978464331596573</v>
      </c>
      <c r="V1546" s="3" t="str">
        <f t="shared" si="246"/>
        <v>Critical</v>
      </c>
      <c r="W1546" s="6">
        <f t="shared" si="247"/>
        <v>13.99</v>
      </c>
      <c r="X1546" s="3" t="str">
        <f t="shared" si="248"/>
        <v>Priority 2</v>
      </c>
      <c r="Y1546" s="3" t="str">
        <f t="shared" si="249"/>
        <v>OK</v>
      </c>
    </row>
    <row r="1547" spans="1:25" x14ac:dyDescent="0.25">
      <c r="A1547" s="3" t="str">
        <f>Raw_Data!A1547</f>
        <v>96dd615f-2a29-4b16-8c77-24d24cfccee9</v>
      </c>
      <c r="B1547" s="3">
        <f>Raw_Data!B1547</f>
        <v>28</v>
      </c>
      <c r="C1547" s="3" t="str">
        <f>Raw_Data!C1547</f>
        <v>Male</v>
      </c>
      <c r="D1547" s="3" t="str">
        <f>Raw_Data!D1547</f>
        <v>Premium</v>
      </c>
      <c r="E1547" s="3">
        <f>Raw_Data!E1547</f>
        <v>17.43</v>
      </c>
      <c r="F1547" s="3">
        <f>Raw_Data!F1547</f>
        <v>36</v>
      </c>
      <c r="G1547" s="3" t="str">
        <f>Raw_Data!G1547</f>
        <v>North America</v>
      </c>
      <c r="H1547" s="3" t="str">
        <f>Raw_Data!H1547</f>
        <v>Desktop</v>
      </c>
      <c r="I1547" s="3">
        <f>Raw_Data!I1547</f>
        <v>17.989999999999998</v>
      </c>
      <c r="J1547" s="3">
        <f>Raw_Data!J1547</f>
        <v>1</v>
      </c>
      <c r="K1547" s="3" t="str">
        <f>Raw_Data!K1547</f>
        <v>Crypto</v>
      </c>
      <c r="L1547" s="3">
        <f>Raw_Data!L1547</f>
        <v>3</v>
      </c>
      <c r="M1547" s="3">
        <f>Raw_Data!M1547</f>
        <v>0.47</v>
      </c>
      <c r="N1547" s="3" t="str">
        <f>Raw_Data!N1547</f>
        <v>Drama</v>
      </c>
      <c r="O1547" s="3" t="str">
        <f t="shared" si="240"/>
        <v>25-34</v>
      </c>
      <c r="P1547" s="3" t="str">
        <f t="shared" si="241"/>
        <v>10-24h</v>
      </c>
      <c r="Q1547" s="3" t="str">
        <f t="shared" si="242"/>
        <v>22-45d</v>
      </c>
      <c r="R1547" s="3" t="str">
        <f t="shared" si="243"/>
        <v>Medium</v>
      </c>
      <c r="S1547" s="3" t="str">
        <f t="shared" si="244"/>
        <v>High</v>
      </c>
      <c r="T1547" s="3" t="str">
        <f t="shared" si="245"/>
        <v>Churned</v>
      </c>
      <c r="U1547" s="4">
        <f>1/(1+EXP(-(Predictive_Model!$B$5+((B1547-Predictive_Model!$B$20)/Predictive_Model!$C$20)*Predictive_Model!$D$20+((E1547-Predictive_Model!$B$21)/Predictive_Model!$C$21)*Predictive_Model!$D$21+((F1547-Predictive_Model!$B$22)/Predictive_Model!$C$22)*Predictive_Model!$D$22+((I1547-Predictive_Model!$B$23)/Predictive_Model!$C$23)*Predictive_Model!$D$23+((L1547-Predictive_Model!$B$24)/Predictive_Model!$C$24)*Predictive_Model!$D$24+((M1547-Predictive_Model!$B$25)/Predictive_Model!$C$25)*Predictive_Model!$D$25+IF(C1547="Male",Predictive_Model!$D$31,IF(C1547="Other",Predictive_Model!$D$32,0))+IF(D1547="Premium",Predictive_Model!$D$34,IF(D1547="Standard",Predictive_Model!$D$35,0))+IF(G1547="Asia",Predictive_Model!$D$37,IF(G1547="Europe",Predictive_Model!$D$38,IF(G1547="North America",Predictive_Model!$D$39,IF(G1547="Oceania",Predictive_Model!$D$40,IF(G1547="South America",Predictive_Model!$D$41,0)))))+IF(H1547="Laptop",Predictive_Model!$D$43,IF(H1547="Mobile",Predictive_Model!$D$44,IF(H1547="TV",Predictive_Model!$D$45,IF(H1547="Tablet",Predictive_Model!$D$46,0))))+IF(K1547="Crypto",Predictive_Model!$D$48,IF(K1547="Debit Card",Predictive_Model!$D$49,IF(K1547="Gift Card",Predictive_Model!$D$50,IF(K1547="PayPal",Predictive_Model!$D$51,0))))+IF(N1547="Comedy",Predictive_Model!$D$53,IF(N1547="Documentary",Predictive_Model!$D$54,IF(N1547="Drama",Predictive_Model!$D$55,IF(N1547="Horror",Predictive_Model!$D$56,IF(N1547="Romance",Predictive_Model!$D$57,IF(N1547="Sci-Fi",Predictive_Model!$D$58,0)))))))))</f>
        <v>0.19030872583412492</v>
      </c>
      <c r="V1547" s="3" t="str">
        <f t="shared" si="246"/>
        <v>Low</v>
      </c>
      <c r="W1547" s="6">
        <f t="shared" si="247"/>
        <v>17.989999999999998</v>
      </c>
      <c r="X1547" s="3" t="str">
        <f t="shared" si="248"/>
        <v>Monitor</v>
      </c>
      <c r="Y1547" s="3" t="str">
        <f t="shared" si="249"/>
        <v>OK</v>
      </c>
    </row>
    <row r="1548" spans="1:25" x14ac:dyDescent="0.25">
      <c r="A1548" s="3" t="str">
        <f>Raw_Data!A1548</f>
        <v>59c7d7a5-6a3b-4790-9380-f763a497e0fa</v>
      </c>
      <c r="B1548" s="3">
        <f>Raw_Data!B1548</f>
        <v>47</v>
      </c>
      <c r="C1548" s="3" t="str">
        <f>Raw_Data!C1548</f>
        <v>Other</v>
      </c>
      <c r="D1548" s="3" t="str">
        <f>Raw_Data!D1548</f>
        <v>Basic</v>
      </c>
      <c r="E1548" s="3">
        <f>Raw_Data!E1548</f>
        <v>8.3699999999999992</v>
      </c>
      <c r="F1548" s="3">
        <f>Raw_Data!F1548</f>
        <v>27</v>
      </c>
      <c r="G1548" s="3" t="str">
        <f>Raw_Data!G1548</f>
        <v>Europe</v>
      </c>
      <c r="H1548" s="3" t="str">
        <f>Raw_Data!H1548</f>
        <v>Tablet</v>
      </c>
      <c r="I1548" s="3">
        <f>Raw_Data!I1548</f>
        <v>8.99</v>
      </c>
      <c r="J1548" s="3">
        <f>Raw_Data!J1548</f>
        <v>0</v>
      </c>
      <c r="K1548" s="3" t="str">
        <f>Raw_Data!K1548</f>
        <v>Gift Card</v>
      </c>
      <c r="L1548" s="3">
        <f>Raw_Data!L1548</f>
        <v>5</v>
      </c>
      <c r="M1548" s="3">
        <f>Raw_Data!M1548</f>
        <v>0.3</v>
      </c>
      <c r="N1548" s="3" t="str">
        <f>Raw_Data!N1548</f>
        <v>Comedy</v>
      </c>
      <c r="O1548" s="3" t="str">
        <f t="shared" si="240"/>
        <v>45-54</v>
      </c>
      <c r="P1548" s="3" t="str">
        <f t="shared" si="241"/>
        <v>&lt;10h</v>
      </c>
      <c r="Q1548" s="3" t="str">
        <f t="shared" si="242"/>
        <v>22-45d</v>
      </c>
      <c r="R1548" s="3" t="str">
        <f t="shared" si="243"/>
        <v>Medium</v>
      </c>
      <c r="S1548" s="3" t="str">
        <f t="shared" si="244"/>
        <v>Low</v>
      </c>
      <c r="T1548" s="3" t="str">
        <f t="shared" si="245"/>
        <v>Active</v>
      </c>
      <c r="U1548" s="4">
        <f>1/(1+EXP(-(Predictive_Model!$B$5+((B1548-Predictive_Model!$B$20)/Predictive_Model!$C$20)*Predictive_Model!$D$20+((E1548-Predictive_Model!$B$21)/Predictive_Model!$C$21)*Predictive_Model!$D$21+((F1548-Predictive_Model!$B$22)/Predictive_Model!$C$22)*Predictive_Model!$D$22+((I1548-Predictive_Model!$B$23)/Predictive_Model!$C$23)*Predictive_Model!$D$23+((L1548-Predictive_Model!$B$24)/Predictive_Model!$C$24)*Predictive_Model!$D$24+((M1548-Predictive_Model!$B$25)/Predictive_Model!$C$25)*Predictive_Model!$D$25+IF(C1548="Male",Predictive_Model!$D$31,IF(C1548="Other",Predictive_Model!$D$32,0))+IF(D1548="Premium",Predictive_Model!$D$34,IF(D1548="Standard",Predictive_Model!$D$35,0))+IF(G1548="Asia",Predictive_Model!$D$37,IF(G1548="Europe",Predictive_Model!$D$38,IF(G1548="North America",Predictive_Model!$D$39,IF(G1548="Oceania",Predictive_Model!$D$40,IF(G1548="South America",Predictive_Model!$D$41,0)))))+IF(H1548="Laptop",Predictive_Model!$D$43,IF(H1548="Mobile",Predictive_Model!$D$44,IF(H1548="TV",Predictive_Model!$D$45,IF(H1548="Tablet",Predictive_Model!$D$46,0))))+IF(K1548="Crypto",Predictive_Model!$D$48,IF(K1548="Debit Card",Predictive_Model!$D$49,IF(K1548="Gift Card",Predictive_Model!$D$50,IF(K1548="PayPal",Predictive_Model!$D$51,0))))+IF(N1548="Comedy",Predictive_Model!$D$53,IF(N1548="Documentary",Predictive_Model!$D$54,IF(N1548="Drama",Predictive_Model!$D$55,IF(N1548="Horror",Predictive_Model!$D$56,IF(N1548="Romance",Predictive_Model!$D$57,IF(N1548="Sci-Fi",Predictive_Model!$D$58,0)))))))))</f>
        <v>0.97421414550540575</v>
      </c>
      <c r="V1548" s="3" t="str">
        <f t="shared" si="246"/>
        <v>Critical</v>
      </c>
      <c r="W1548" s="6">
        <f t="shared" si="247"/>
        <v>8.7581851680935987</v>
      </c>
      <c r="X1548" s="3" t="str">
        <f t="shared" si="248"/>
        <v>Priority 2</v>
      </c>
      <c r="Y1548" s="3" t="str">
        <f t="shared" si="249"/>
        <v>OK</v>
      </c>
    </row>
    <row r="1549" spans="1:25" x14ac:dyDescent="0.25">
      <c r="A1549" s="3" t="str">
        <f>Raw_Data!A1549</f>
        <v>980bdfc4-9915-4faf-807d-013d3b374fcd</v>
      </c>
      <c r="B1549" s="3">
        <f>Raw_Data!B1549</f>
        <v>64</v>
      </c>
      <c r="C1549" s="3" t="str">
        <f>Raw_Data!C1549</f>
        <v>Female</v>
      </c>
      <c r="D1549" s="3" t="str">
        <f>Raw_Data!D1549</f>
        <v>Standard</v>
      </c>
      <c r="E1549" s="3">
        <f>Raw_Data!E1549</f>
        <v>12.3</v>
      </c>
      <c r="F1549" s="3">
        <f>Raw_Data!F1549</f>
        <v>16</v>
      </c>
      <c r="G1549" s="3" t="str">
        <f>Raw_Data!G1549</f>
        <v>Europe</v>
      </c>
      <c r="H1549" s="3" t="str">
        <f>Raw_Data!H1549</f>
        <v>Tablet</v>
      </c>
      <c r="I1549" s="3">
        <f>Raw_Data!I1549</f>
        <v>13.99</v>
      </c>
      <c r="J1549" s="3">
        <f>Raw_Data!J1549</f>
        <v>0</v>
      </c>
      <c r="K1549" s="3" t="str">
        <f>Raw_Data!K1549</f>
        <v>PayPal</v>
      </c>
      <c r="L1549" s="3">
        <f>Raw_Data!L1549</f>
        <v>3</v>
      </c>
      <c r="M1549" s="3">
        <f>Raw_Data!M1549</f>
        <v>0.72</v>
      </c>
      <c r="N1549" s="3" t="str">
        <f>Raw_Data!N1549</f>
        <v>Comedy</v>
      </c>
      <c r="O1549" s="3" t="str">
        <f t="shared" si="240"/>
        <v>55-70</v>
      </c>
      <c r="P1549" s="3" t="str">
        <f t="shared" si="241"/>
        <v>10-24h</v>
      </c>
      <c r="Q1549" s="3" t="str">
        <f t="shared" si="242"/>
        <v>8-21d</v>
      </c>
      <c r="R1549" s="3" t="str">
        <f t="shared" si="243"/>
        <v>Medium</v>
      </c>
      <c r="S1549" s="3" t="str">
        <f t="shared" si="244"/>
        <v>Mid</v>
      </c>
      <c r="T1549" s="3" t="str">
        <f t="shared" si="245"/>
        <v>Active</v>
      </c>
      <c r="U1549" s="4">
        <f>1/(1+EXP(-(Predictive_Model!$B$5+((B1549-Predictive_Model!$B$20)/Predictive_Model!$C$20)*Predictive_Model!$D$20+((E1549-Predictive_Model!$B$21)/Predictive_Model!$C$21)*Predictive_Model!$D$21+((F1549-Predictive_Model!$B$22)/Predictive_Model!$C$22)*Predictive_Model!$D$22+((I1549-Predictive_Model!$B$23)/Predictive_Model!$C$23)*Predictive_Model!$D$23+((L1549-Predictive_Model!$B$24)/Predictive_Model!$C$24)*Predictive_Model!$D$24+((M1549-Predictive_Model!$B$25)/Predictive_Model!$C$25)*Predictive_Model!$D$25+IF(C1549="Male",Predictive_Model!$D$31,IF(C1549="Other",Predictive_Model!$D$32,0))+IF(D1549="Premium",Predictive_Model!$D$34,IF(D1549="Standard",Predictive_Model!$D$35,0))+IF(G1549="Asia",Predictive_Model!$D$37,IF(G1549="Europe",Predictive_Model!$D$38,IF(G1549="North America",Predictive_Model!$D$39,IF(G1549="Oceania",Predictive_Model!$D$40,IF(G1549="South America",Predictive_Model!$D$41,0)))))+IF(H1549="Laptop",Predictive_Model!$D$43,IF(H1549="Mobile",Predictive_Model!$D$44,IF(H1549="TV",Predictive_Model!$D$45,IF(H1549="Tablet",Predictive_Model!$D$46,0))))+IF(K1549="Crypto",Predictive_Model!$D$48,IF(K1549="Debit Card",Predictive_Model!$D$49,IF(K1549="Gift Card",Predictive_Model!$D$50,IF(K1549="PayPal",Predictive_Model!$D$51,0))))+IF(N1549="Comedy",Predictive_Model!$D$53,IF(N1549="Documentary",Predictive_Model!$D$54,IF(N1549="Drama",Predictive_Model!$D$55,IF(N1549="Horror",Predictive_Model!$D$56,IF(N1549="Romance",Predictive_Model!$D$57,IF(N1549="Sci-Fi",Predictive_Model!$D$58,0)))))))))</f>
        <v>0.56836428041594189</v>
      </c>
      <c r="V1549" s="3" t="str">
        <f t="shared" si="246"/>
        <v>High</v>
      </c>
      <c r="W1549" s="6">
        <f t="shared" si="247"/>
        <v>7.9514162830190269</v>
      </c>
      <c r="X1549" s="3" t="str">
        <f t="shared" si="248"/>
        <v>Monitor</v>
      </c>
      <c r="Y1549" s="3" t="str">
        <f t="shared" si="249"/>
        <v>OK</v>
      </c>
    </row>
    <row r="1550" spans="1:25" x14ac:dyDescent="0.25">
      <c r="A1550" s="3" t="str">
        <f>Raw_Data!A1550</f>
        <v>1954befc-d7f8-4599-9ed6-70debad7d22f</v>
      </c>
      <c r="B1550" s="3">
        <f>Raw_Data!B1550</f>
        <v>30</v>
      </c>
      <c r="C1550" s="3" t="str">
        <f>Raw_Data!C1550</f>
        <v>Male</v>
      </c>
      <c r="D1550" s="3" t="str">
        <f>Raw_Data!D1550</f>
        <v>Standard</v>
      </c>
      <c r="E1550" s="3">
        <f>Raw_Data!E1550</f>
        <v>3.31</v>
      </c>
      <c r="F1550" s="3">
        <f>Raw_Data!F1550</f>
        <v>29</v>
      </c>
      <c r="G1550" s="3" t="str">
        <f>Raw_Data!G1550</f>
        <v>Asia</v>
      </c>
      <c r="H1550" s="3" t="str">
        <f>Raw_Data!H1550</f>
        <v>TV</v>
      </c>
      <c r="I1550" s="3">
        <f>Raw_Data!I1550</f>
        <v>13.99</v>
      </c>
      <c r="J1550" s="3">
        <f>Raw_Data!J1550</f>
        <v>1</v>
      </c>
      <c r="K1550" s="3" t="str">
        <f>Raw_Data!K1550</f>
        <v>Debit Card</v>
      </c>
      <c r="L1550" s="3">
        <f>Raw_Data!L1550</f>
        <v>1</v>
      </c>
      <c r="M1550" s="3">
        <f>Raw_Data!M1550</f>
        <v>0.11</v>
      </c>
      <c r="N1550" s="3" t="str">
        <f>Raw_Data!N1550</f>
        <v>Documentary</v>
      </c>
      <c r="O1550" s="3" t="str">
        <f t="shared" si="240"/>
        <v>25-34</v>
      </c>
      <c r="P1550" s="3" t="str">
        <f t="shared" si="241"/>
        <v>&lt;10h</v>
      </c>
      <c r="Q1550" s="3" t="str">
        <f t="shared" si="242"/>
        <v>22-45d</v>
      </c>
      <c r="R1550" s="3" t="str">
        <f t="shared" si="243"/>
        <v>Medium</v>
      </c>
      <c r="S1550" s="3" t="str">
        <f t="shared" si="244"/>
        <v>Mid</v>
      </c>
      <c r="T1550" s="3" t="str">
        <f t="shared" si="245"/>
        <v>Churned</v>
      </c>
      <c r="U1550" s="4">
        <f>1/(1+EXP(-(Predictive_Model!$B$5+((B1550-Predictive_Model!$B$20)/Predictive_Model!$C$20)*Predictive_Model!$D$20+((E1550-Predictive_Model!$B$21)/Predictive_Model!$C$21)*Predictive_Model!$D$21+((F1550-Predictive_Model!$B$22)/Predictive_Model!$C$22)*Predictive_Model!$D$22+((I1550-Predictive_Model!$B$23)/Predictive_Model!$C$23)*Predictive_Model!$D$23+((L1550-Predictive_Model!$B$24)/Predictive_Model!$C$24)*Predictive_Model!$D$24+((M1550-Predictive_Model!$B$25)/Predictive_Model!$C$25)*Predictive_Model!$D$25+IF(C1550="Male",Predictive_Model!$D$31,IF(C1550="Other",Predictive_Model!$D$32,0))+IF(D1550="Premium",Predictive_Model!$D$34,IF(D1550="Standard",Predictive_Model!$D$35,0))+IF(G1550="Asia",Predictive_Model!$D$37,IF(G1550="Europe",Predictive_Model!$D$38,IF(G1550="North America",Predictive_Model!$D$39,IF(G1550="Oceania",Predictive_Model!$D$40,IF(G1550="South America",Predictive_Model!$D$41,0)))))+IF(H1550="Laptop",Predictive_Model!$D$43,IF(H1550="Mobile",Predictive_Model!$D$44,IF(H1550="TV",Predictive_Model!$D$45,IF(H1550="Tablet",Predictive_Model!$D$46,0))))+IF(K1550="Crypto",Predictive_Model!$D$48,IF(K1550="Debit Card",Predictive_Model!$D$49,IF(K1550="Gift Card",Predictive_Model!$D$50,IF(K1550="PayPal",Predictive_Model!$D$51,0))))+IF(N1550="Comedy",Predictive_Model!$D$53,IF(N1550="Documentary",Predictive_Model!$D$54,IF(N1550="Drama",Predictive_Model!$D$55,IF(N1550="Horror",Predictive_Model!$D$56,IF(N1550="Romance",Predictive_Model!$D$57,IF(N1550="Sci-Fi",Predictive_Model!$D$58,0)))))))))</f>
        <v>0.99536754307848885</v>
      </c>
      <c r="V1550" s="3" t="str">
        <f t="shared" si="246"/>
        <v>Critical</v>
      </c>
      <c r="W1550" s="6">
        <f t="shared" si="247"/>
        <v>13.99</v>
      </c>
      <c r="X1550" s="3" t="str">
        <f t="shared" si="248"/>
        <v>Priority 2</v>
      </c>
      <c r="Y1550" s="3" t="str">
        <f t="shared" si="249"/>
        <v>OK</v>
      </c>
    </row>
    <row r="1551" spans="1:25" x14ac:dyDescent="0.25">
      <c r="A1551" s="3" t="str">
        <f>Raw_Data!A1551</f>
        <v>454a2114-082e-4421-9edb-12f83e186686</v>
      </c>
      <c r="B1551" s="3">
        <f>Raw_Data!B1551</f>
        <v>27</v>
      </c>
      <c r="C1551" s="3" t="str">
        <f>Raw_Data!C1551</f>
        <v>Male</v>
      </c>
      <c r="D1551" s="3" t="str">
        <f>Raw_Data!D1551</f>
        <v>Standard</v>
      </c>
      <c r="E1551" s="3">
        <f>Raw_Data!E1551</f>
        <v>25.23</v>
      </c>
      <c r="F1551" s="3">
        <f>Raw_Data!F1551</f>
        <v>20</v>
      </c>
      <c r="G1551" s="3" t="str">
        <f>Raw_Data!G1551</f>
        <v>South America</v>
      </c>
      <c r="H1551" s="3" t="str">
        <f>Raw_Data!H1551</f>
        <v>Mobile</v>
      </c>
      <c r="I1551" s="3">
        <f>Raw_Data!I1551</f>
        <v>13.99</v>
      </c>
      <c r="J1551" s="3">
        <f>Raw_Data!J1551</f>
        <v>0</v>
      </c>
      <c r="K1551" s="3" t="str">
        <f>Raw_Data!K1551</f>
        <v>Debit Card</v>
      </c>
      <c r="L1551" s="3">
        <f>Raw_Data!L1551</f>
        <v>5</v>
      </c>
      <c r="M1551" s="3">
        <f>Raw_Data!M1551</f>
        <v>1.2</v>
      </c>
      <c r="N1551" s="3" t="str">
        <f>Raw_Data!N1551</f>
        <v>Drama</v>
      </c>
      <c r="O1551" s="3" t="str">
        <f t="shared" si="240"/>
        <v>25-34</v>
      </c>
      <c r="P1551" s="3" t="str">
        <f t="shared" si="241"/>
        <v>25-49h</v>
      </c>
      <c r="Q1551" s="3" t="str">
        <f t="shared" si="242"/>
        <v>8-21d</v>
      </c>
      <c r="R1551" s="3" t="str">
        <f t="shared" si="243"/>
        <v>High</v>
      </c>
      <c r="S1551" s="3" t="str">
        <f t="shared" si="244"/>
        <v>Mid</v>
      </c>
      <c r="T1551" s="3" t="str">
        <f t="shared" si="245"/>
        <v>Active</v>
      </c>
      <c r="U1551" s="4">
        <f>1/(1+EXP(-(Predictive_Model!$B$5+((B1551-Predictive_Model!$B$20)/Predictive_Model!$C$20)*Predictive_Model!$D$20+((E1551-Predictive_Model!$B$21)/Predictive_Model!$C$21)*Predictive_Model!$D$21+((F1551-Predictive_Model!$B$22)/Predictive_Model!$C$22)*Predictive_Model!$D$22+((I1551-Predictive_Model!$B$23)/Predictive_Model!$C$23)*Predictive_Model!$D$23+((L1551-Predictive_Model!$B$24)/Predictive_Model!$C$24)*Predictive_Model!$D$24+((M1551-Predictive_Model!$B$25)/Predictive_Model!$C$25)*Predictive_Model!$D$25+IF(C1551="Male",Predictive_Model!$D$31,IF(C1551="Other",Predictive_Model!$D$32,0))+IF(D1551="Premium",Predictive_Model!$D$34,IF(D1551="Standard",Predictive_Model!$D$35,0))+IF(G1551="Asia",Predictive_Model!$D$37,IF(G1551="Europe",Predictive_Model!$D$38,IF(G1551="North America",Predictive_Model!$D$39,IF(G1551="Oceania",Predictive_Model!$D$40,IF(G1551="South America",Predictive_Model!$D$41,0)))))+IF(H1551="Laptop",Predictive_Model!$D$43,IF(H1551="Mobile",Predictive_Model!$D$44,IF(H1551="TV",Predictive_Model!$D$45,IF(H1551="Tablet",Predictive_Model!$D$46,0))))+IF(K1551="Crypto",Predictive_Model!$D$48,IF(K1551="Debit Card",Predictive_Model!$D$49,IF(K1551="Gift Card",Predictive_Model!$D$50,IF(K1551="PayPal",Predictive_Model!$D$51,0))))+IF(N1551="Comedy",Predictive_Model!$D$53,IF(N1551="Documentary",Predictive_Model!$D$54,IF(N1551="Drama",Predictive_Model!$D$55,IF(N1551="Horror",Predictive_Model!$D$56,IF(N1551="Romance",Predictive_Model!$D$57,IF(N1551="Sci-Fi",Predictive_Model!$D$58,0)))))))))</f>
        <v>3.5014088253466653E-3</v>
      </c>
      <c r="V1551" s="3" t="str">
        <f t="shared" si="246"/>
        <v>Low</v>
      </c>
      <c r="W1551" s="6">
        <f t="shared" si="247"/>
        <v>4.898470946659985E-2</v>
      </c>
      <c r="X1551" s="3" t="str">
        <f t="shared" si="248"/>
        <v>Monitor</v>
      </c>
      <c r="Y1551" s="3" t="str">
        <f t="shared" si="249"/>
        <v>OK</v>
      </c>
    </row>
    <row r="1552" spans="1:25" x14ac:dyDescent="0.25">
      <c r="A1552" s="3" t="str">
        <f>Raw_Data!A1552</f>
        <v>3ed1e81a-004f-4f9a-9c08-516cd36f8f79</v>
      </c>
      <c r="B1552" s="3">
        <f>Raw_Data!B1552</f>
        <v>57</v>
      </c>
      <c r="C1552" s="3" t="str">
        <f>Raw_Data!C1552</f>
        <v>Male</v>
      </c>
      <c r="D1552" s="3" t="str">
        <f>Raw_Data!D1552</f>
        <v>Standard</v>
      </c>
      <c r="E1552" s="3">
        <f>Raw_Data!E1552</f>
        <v>17.87</v>
      </c>
      <c r="F1552" s="3">
        <f>Raw_Data!F1552</f>
        <v>36</v>
      </c>
      <c r="G1552" s="3" t="str">
        <f>Raw_Data!G1552</f>
        <v>Africa</v>
      </c>
      <c r="H1552" s="3" t="str">
        <f>Raw_Data!H1552</f>
        <v>Tablet</v>
      </c>
      <c r="I1552" s="3">
        <f>Raw_Data!I1552</f>
        <v>13.99</v>
      </c>
      <c r="J1552" s="3">
        <f>Raw_Data!J1552</f>
        <v>0</v>
      </c>
      <c r="K1552" s="3" t="str">
        <f>Raw_Data!K1552</f>
        <v>PayPal</v>
      </c>
      <c r="L1552" s="3">
        <f>Raw_Data!L1552</f>
        <v>4</v>
      </c>
      <c r="M1552" s="3">
        <f>Raw_Data!M1552</f>
        <v>0.48</v>
      </c>
      <c r="N1552" s="3" t="str">
        <f>Raw_Data!N1552</f>
        <v>Action</v>
      </c>
      <c r="O1552" s="3" t="str">
        <f t="shared" si="240"/>
        <v>55-70</v>
      </c>
      <c r="P1552" s="3" t="str">
        <f t="shared" si="241"/>
        <v>10-24h</v>
      </c>
      <c r="Q1552" s="3" t="str">
        <f t="shared" si="242"/>
        <v>22-45d</v>
      </c>
      <c r="R1552" s="3" t="str">
        <f t="shared" si="243"/>
        <v>Medium</v>
      </c>
      <c r="S1552" s="3" t="str">
        <f t="shared" si="244"/>
        <v>Mid</v>
      </c>
      <c r="T1552" s="3" t="str">
        <f t="shared" si="245"/>
        <v>Active</v>
      </c>
      <c r="U1552" s="4">
        <f>1/(1+EXP(-(Predictive_Model!$B$5+((B1552-Predictive_Model!$B$20)/Predictive_Model!$C$20)*Predictive_Model!$D$20+((E1552-Predictive_Model!$B$21)/Predictive_Model!$C$21)*Predictive_Model!$D$21+((F1552-Predictive_Model!$B$22)/Predictive_Model!$C$22)*Predictive_Model!$D$22+((I1552-Predictive_Model!$B$23)/Predictive_Model!$C$23)*Predictive_Model!$D$23+((L1552-Predictive_Model!$B$24)/Predictive_Model!$C$24)*Predictive_Model!$D$24+((M1552-Predictive_Model!$B$25)/Predictive_Model!$C$25)*Predictive_Model!$D$25+IF(C1552="Male",Predictive_Model!$D$31,IF(C1552="Other",Predictive_Model!$D$32,0))+IF(D1552="Premium",Predictive_Model!$D$34,IF(D1552="Standard",Predictive_Model!$D$35,0))+IF(G1552="Asia",Predictive_Model!$D$37,IF(G1552="Europe",Predictive_Model!$D$38,IF(G1552="North America",Predictive_Model!$D$39,IF(G1552="Oceania",Predictive_Model!$D$40,IF(G1552="South America",Predictive_Model!$D$41,0)))))+IF(H1552="Laptop",Predictive_Model!$D$43,IF(H1552="Mobile",Predictive_Model!$D$44,IF(H1552="TV",Predictive_Model!$D$45,IF(H1552="Tablet",Predictive_Model!$D$46,0))))+IF(K1552="Crypto",Predictive_Model!$D$48,IF(K1552="Debit Card",Predictive_Model!$D$49,IF(K1552="Gift Card",Predictive_Model!$D$50,IF(K1552="PayPal",Predictive_Model!$D$51,0))))+IF(N1552="Comedy",Predictive_Model!$D$53,IF(N1552="Documentary",Predictive_Model!$D$54,IF(N1552="Drama",Predictive_Model!$D$55,IF(N1552="Horror",Predictive_Model!$D$56,IF(N1552="Romance",Predictive_Model!$D$57,IF(N1552="Sci-Fi",Predictive_Model!$D$58,0)))))))))</f>
        <v>0.66548307483728619</v>
      </c>
      <c r="V1552" s="3" t="str">
        <f t="shared" si="246"/>
        <v>High</v>
      </c>
      <c r="W1552" s="6">
        <f t="shared" si="247"/>
        <v>9.3101082169736333</v>
      </c>
      <c r="X1552" s="3" t="str">
        <f t="shared" si="248"/>
        <v>Priority 2</v>
      </c>
      <c r="Y1552" s="3" t="str">
        <f t="shared" si="249"/>
        <v>OK</v>
      </c>
    </row>
    <row r="1553" spans="1:25" x14ac:dyDescent="0.25">
      <c r="A1553" s="3" t="str">
        <f>Raw_Data!A1553</f>
        <v>4e1d4840-8dd1-44ec-8965-b46c39a19d9d</v>
      </c>
      <c r="B1553" s="3">
        <f>Raw_Data!B1553</f>
        <v>66</v>
      </c>
      <c r="C1553" s="3" t="str">
        <f>Raw_Data!C1553</f>
        <v>Female</v>
      </c>
      <c r="D1553" s="3" t="str">
        <f>Raw_Data!D1553</f>
        <v>Standard</v>
      </c>
      <c r="E1553" s="3">
        <f>Raw_Data!E1553</f>
        <v>3.01</v>
      </c>
      <c r="F1553" s="3">
        <f>Raw_Data!F1553</f>
        <v>4</v>
      </c>
      <c r="G1553" s="3" t="str">
        <f>Raw_Data!G1553</f>
        <v>Africa</v>
      </c>
      <c r="H1553" s="3" t="str">
        <f>Raw_Data!H1553</f>
        <v>Tablet</v>
      </c>
      <c r="I1553" s="3">
        <f>Raw_Data!I1553</f>
        <v>13.99</v>
      </c>
      <c r="J1553" s="3">
        <f>Raw_Data!J1553</f>
        <v>0</v>
      </c>
      <c r="K1553" s="3" t="str">
        <f>Raw_Data!K1553</f>
        <v>Credit Card</v>
      </c>
      <c r="L1553" s="3">
        <f>Raw_Data!L1553</f>
        <v>2</v>
      </c>
      <c r="M1553" s="3">
        <f>Raw_Data!M1553</f>
        <v>0.6</v>
      </c>
      <c r="N1553" s="3" t="str">
        <f>Raw_Data!N1553</f>
        <v>Comedy</v>
      </c>
      <c r="O1553" s="3" t="str">
        <f t="shared" si="240"/>
        <v>55-70</v>
      </c>
      <c r="P1553" s="3" t="str">
        <f t="shared" si="241"/>
        <v>&lt;10h</v>
      </c>
      <c r="Q1553" s="3" t="str">
        <f t="shared" si="242"/>
        <v>0-7d</v>
      </c>
      <c r="R1553" s="3" t="str">
        <f t="shared" si="243"/>
        <v>Medium</v>
      </c>
      <c r="S1553" s="3" t="str">
        <f t="shared" si="244"/>
        <v>Mid</v>
      </c>
      <c r="T1553" s="3" t="str">
        <f t="shared" si="245"/>
        <v>Active</v>
      </c>
      <c r="U1553" s="4">
        <f>1/(1+EXP(-(Predictive_Model!$B$5+((B1553-Predictive_Model!$B$20)/Predictive_Model!$C$20)*Predictive_Model!$D$20+((E1553-Predictive_Model!$B$21)/Predictive_Model!$C$21)*Predictive_Model!$D$21+((F1553-Predictive_Model!$B$22)/Predictive_Model!$C$22)*Predictive_Model!$D$22+((I1553-Predictive_Model!$B$23)/Predictive_Model!$C$23)*Predictive_Model!$D$23+((L1553-Predictive_Model!$B$24)/Predictive_Model!$C$24)*Predictive_Model!$D$24+((M1553-Predictive_Model!$B$25)/Predictive_Model!$C$25)*Predictive_Model!$D$25+IF(C1553="Male",Predictive_Model!$D$31,IF(C1553="Other",Predictive_Model!$D$32,0))+IF(D1553="Premium",Predictive_Model!$D$34,IF(D1553="Standard",Predictive_Model!$D$35,0))+IF(G1553="Asia",Predictive_Model!$D$37,IF(G1553="Europe",Predictive_Model!$D$38,IF(G1553="North America",Predictive_Model!$D$39,IF(G1553="Oceania",Predictive_Model!$D$40,IF(G1553="South America",Predictive_Model!$D$41,0)))))+IF(H1553="Laptop",Predictive_Model!$D$43,IF(H1553="Mobile",Predictive_Model!$D$44,IF(H1553="TV",Predictive_Model!$D$45,IF(H1553="Tablet",Predictive_Model!$D$46,0))))+IF(K1553="Crypto",Predictive_Model!$D$48,IF(K1553="Debit Card",Predictive_Model!$D$49,IF(K1553="Gift Card",Predictive_Model!$D$50,IF(K1553="PayPal",Predictive_Model!$D$51,0))))+IF(N1553="Comedy",Predictive_Model!$D$53,IF(N1553="Documentary",Predictive_Model!$D$54,IF(N1553="Drama",Predictive_Model!$D$55,IF(N1553="Horror",Predictive_Model!$D$56,IF(N1553="Romance",Predictive_Model!$D$57,IF(N1553="Sci-Fi",Predictive_Model!$D$58,0)))))))))</f>
        <v>0.93693829560760045</v>
      </c>
      <c r="V1553" s="3" t="str">
        <f t="shared" si="246"/>
        <v>Critical</v>
      </c>
      <c r="W1553" s="6">
        <f t="shared" si="247"/>
        <v>13.10776675555033</v>
      </c>
      <c r="X1553" s="3" t="str">
        <f t="shared" si="248"/>
        <v>Priority 2</v>
      </c>
      <c r="Y1553" s="3" t="str">
        <f t="shared" si="249"/>
        <v>OK</v>
      </c>
    </row>
    <row r="1554" spans="1:25" x14ac:dyDescent="0.25">
      <c r="A1554" s="3" t="str">
        <f>Raw_Data!A1554</f>
        <v>9efa65da-9012-443d-8e26-ec27937ea9d1</v>
      </c>
      <c r="B1554" s="3">
        <f>Raw_Data!B1554</f>
        <v>21</v>
      </c>
      <c r="C1554" s="3" t="str">
        <f>Raw_Data!C1554</f>
        <v>Other</v>
      </c>
      <c r="D1554" s="3" t="str">
        <f>Raw_Data!D1554</f>
        <v>Premium</v>
      </c>
      <c r="E1554" s="3">
        <f>Raw_Data!E1554</f>
        <v>13.63</v>
      </c>
      <c r="F1554" s="3">
        <f>Raw_Data!F1554</f>
        <v>3</v>
      </c>
      <c r="G1554" s="3" t="str">
        <f>Raw_Data!G1554</f>
        <v>Asia</v>
      </c>
      <c r="H1554" s="3" t="str">
        <f>Raw_Data!H1554</f>
        <v>Laptop</v>
      </c>
      <c r="I1554" s="3">
        <f>Raw_Data!I1554</f>
        <v>17.989999999999998</v>
      </c>
      <c r="J1554" s="3">
        <f>Raw_Data!J1554</f>
        <v>0</v>
      </c>
      <c r="K1554" s="3" t="str">
        <f>Raw_Data!K1554</f>
        <v>Crypto</v>
      </c>
      <c r="L1554" s="3">
        <f>Raw_Data!L1554</f>
        <v>1</v>
      </c>
      <c r="M1554" s="3">
        <f>Raw_Data!M1554</f>
        <v>3.41</v>
      </c>
      <c r="N1554" s="3" t="str">
        <f>Raw_Data!N1554</f>
        <v>Comedy</v>
      </c>
      <c r="O1554" s="3" t="str">
        <f t="shared" si="240"/>
        <v>18-24</v>
      </c>
      <c r="P1554" s="3" t="str">
        <f t="shared" si="241"/>
        <v>10-24h</v>
      </c>
      <c r="Q1554" s="3" t="str">
        <f t="shared" si="242"/>
        <v>0-7d</v>
      </c>
      <c r="R1554" s="3" t="str">
        <f t="shared" si="243"/>
        <v>Medium</v>
      </c>
      <c r="S1554" s="3" t="str">
        <f t="shared" si="244"/>
        <v>High</v>
      </c>
      <c r="T1554" s="3" t="str">
        <f t="shared" si="245"/>
        <v>Active</v>
      </c>
      <c r="U1554" s="4">
        <f>1/(1+EXP(-(Predictive_Model!$B$5+((B1554-Predictive_Model!$B$20)/Predictive_Model!$C$20)*Predictive_Model!$D$20+((E1554-Predictive_Model!$B$21)/Predictive_Model!$C$21)*Predictive_Model!$D$21+((F1554-Predictive_Model!$B$22)/Predictive_Model!$C$22)*Predictive_Model!$D$22+((I1554-Predictive_Model!$B$23)/Predictive_Model!$C$23)*Predictive_Model!$D$23+((L1554-Predictive_Model!$B$24)/Predictive_Model!$C$24)*Predictive_Model!$D$24+((M1554-Predictive_Model!$B$25)/Predictive_Model!$C$25)*Predictive_Model!$D$25+IF(C1554="Male",Predictive_Model!$D$31,IF(C1554="Other",Predictive_Model!$D$32,0))+IF(D1554="Premium",Predictive_Model!$D$34,IF(D1554="Standard",Predictive_Model!$D$35,0))+IF(G1554="Asia",Predictive_Model!$D$37,IF(G1554="Europe",Predictive_Model!$D$38,IF(G1554="North America",Predictive_Model!$D$39,IF(G1554="Oceania",Predictive_Model!$D$40,IF(G1554="South America",Predictive_Model!$D$41,0)))))+IF(H1554="Laptop",Predictive_Model!$D$43,IF(H1554="Mobile",Predictive_Model!$D$44,IF(H1554="TV",Predictive_Model!$D$45,IF(H1554="Tablet",Predictive_Model!$D$46,0))))+IF(K1554="Crypto",Predictive_Model!$D$48,IF(K1554="Debit Card",Predictive_Model!$D$49,IF(K1554="Gift Card",Predictive_Model!$D$50,IF(K1554="PayPal",Predictive_Model!$D$51,0))))+IF(N1554="Comedy",Predictive_Model!$D$53,IF(N1554="Documentary",Predictive_Model!$D$54,IF(N1554="Drama",Predictive_Model!$D$55,IF(N1554="Horror",Predictive_Model!$D$56,IF(N1554="Romance",Predictive_Model!$D$57,IF(N1554="Sci-Fi",Predictive_Model!$D$58,0)))))))))</f>
        <v>2.482284761361666E-4</v>
      </c>
      <c r="V1554" s="3" t="str">
        <f t="shared" si="246"/>
        <v>Low</v>
      </c>
      <c r="W1554" s="6">
        <f t="shared" si="247"/>
        <v>4.4656302856896368E-3</v>
      </c>
      <c r="X1554" s="3" t="str">
        <f t="shared" si="248"/>
        <v>Monitor</v>
      </c>
      <c r="Y1554" s="3" t="str">
        <f t="shared" si="249"/>
        <v>OK</v>
      </c>
    </row>
    <row r="1555" spans="1:25" x14ac:dyDescent="0.25">
      <c r="A1555" s="3" t="str">
        <f>Raw_Data!A1555</f>
        <v>654257bf-3f17-4ffd-8a54-3410e94a9954</v>
      </c>
      <c r="B1555" s="3">
        <f>Raw_Data!B1555</f>
        <v>51</v>
      </c>
      <c r="C1555" s="3" t="str">
        <f>Raw_Data!C1555</f>
        <v>Male</v>
      </c>
      <c r="D1555" s="3" t="str">
        <f>Raw_Data!D1555</f>
        <v>Standard</v>
      </c>
      <c r="E1555" s="3">
        <f>Raw_Data!E1555</f>
        <v>18.53</v>
      </c>
      <c r="F1555" s="3">
        <f>Raw_Data!F1555</f>
        <v>30</v>
      </c>
      <c r="G1555" s="3" t="str">
        <f>Raw_Data!G1555</f>
        <v>Oceania</v>
      </c>
      <c r="H1555" s="3" t="str">
        <f>Raw_Data!H1555</f>
        <v>TV</v>
      </c>
      <c r="I1555" s="3">
        <f>Raw_Data!I1555</f>
        <v>13.99</v>
      </c>
      <c r="J1555" s="3">
        <f>Raw_Data!J1555</f>
        <v>0</v>
      </c>
      <c r="K1555" s="3" t="str">
        <f>Raw_Data!K1555</f>
        <v>Credit Card</v>
      </c>
      <c r="L1555" s="3">
        <f>Raw_Data!L1555</f>
        <v>3</v>
      </c>
      <c r="M1555" s="3">
        <f>Raw_Data!M1555</f>
        <v>0.6</v>
      </c>
      <c r="N1555" s="3" t="str">
        <f>Raw_Data!N1555</f>
        <v>Drama</v>
      </c>
      <c r="O1555" s="3" t="str">
        <f t="shared" si="240"/>
        <v>45-54</v>
      </c>
      <c r="P1555" s="3" t="str">
        <f t="shared" si="241"/>
        <v>10-24h</v>
      </c>
      <c r="Q1555" s="3" t="str">
        <f t="shared" si="242"/>
        <v>22-45d</v>
      </c>
      <c r="R1555" s="3" t="str">
        <f t="shared" si="243"/>
        <v>Medium</v>
      </c>
      <c r="S1555" s="3" t="str">
        <f t="shared" si="244"/>
        <v>Mid</v>
      </c>
      <c r="T1555" s="3" t="str">
        <f t="shared" si="245"/>
        <v>Active</v>
      </c>
      <c r="U1555" s="4">
        <f>1/(1+EXP(-(Predictive_Model!$B$5+((B1555-Predictive_Model!$B$20)/Predictive_Model!$C$20)*Predictive_Model!$D$20+((E1555-Predictive_Model!$B$21)/Predictive_Model!$C$21)*Predictive_Model!$D$21+((F1555-Predictive_Model!$B$22)/Predictive_Model!$C$22)*Predictive_Model!$D$22+((I1555-Predictive_Model!$B$23)/Predictive_Model!$C$23)*Predictive_Model!$D$23+((L1555-Predictive_Model!$B$24)/Predictive_Model!$C$24)*Predictive_Model!$D$24+((M1555-Predictive_Model!$B$25)/Predictive_Model!$C$25)*Predictive_Model!$D$25+IF(C1555="Male",Predictive_Model!$D$31,IF(C1555="Other",Predictive_Model!$D$32,0))+IF(D1555="Premium",Predictive_Model!$D$34,IF(D1555="Standard",Predictive_Model!$D$35,0))+IF(G1555="Asia",Predictive_Model!$D$37,IF(G1555="Europe",Predictive_Model!$D$38,IF(G1555="North America",Predictive_Model!$D$39,IF(G1555="Oceania",Predictive_Model!$D$40,IF(G1555="South America",Predictive_Model!$D$41,0)))))+IF(H1555="Laptop",Predictive_Model!$D$43,IF(H1555="Mobile",Predictive_Model!$D$44,IF(H1555="TV",Predictive_Model!$D$45,IF(H1555="Tablet",Predictive_Model!$D$46,0))))+IF(K1555="Crypto",Predictive_Model!$D$48,IF(K1555="Debit Card",Predictive_Model!$D$49,IF(K1555="Gift Card",Predictive_Model!$D$50,IF(K1555="PayPal",Predictive_Model!$D$51,0))))+IF(N1555="Comedy",Predictive_Model!$D$53,IF(N1555="Documentary",Predictive_Model!$D$54,IF(N1555="Drama",Predictive_Model!$D$55,IF(N1555="Horror",Predictive_Model!$D$56,IF(N1555="Romance",Predictive_Model!$D$57,IF(N1555="Sci-Fi",Predictive_Model!$D$58,0)))))))))</f>
        <v>0.23731536430137995</v>
      </c>
      <c r="V1555" s="3" t="str">
        <f t="shared" si="246"/>
        <v>Low</v>
      </c>
      <c r="W1555" s="6">
        <f t="shared" si="247"/>
        <v>3.3200419465763056</v>
      </c>
      <c r="X1555" s="3" t="str">
        <f t="shared" si="248"/>
        <v>Monitor</v>
      </c>
      <c r="Y1555" s="3" t="str">
        <f t="shared" si="249"/>
        <v>OK</v>
      </c>
    </row>
    <row r="1556" spans="1:25" x14ac:dyDescent="0.25">
      <c r="A1556" s="3" t="str">
        <f>Raw_Data!A1556</f>
        <v>a4d2a10a-b24e-4b17-8dc3-095c6a1a2b87</v>
      </c>
      <c r="B1556" s="3">
        <f>Raw_Data!B1556</f>
        <v>70</v>
      </c>
      <c r="C1556" s="3" t="str">
        <f>Raw_Data!C1556</f>
        <v>Male</v>
      </c>
      <c r="D1556" s="3" t="str">
        <f>Raw_Data!D1556</f>
        <v>Basic</v>
      </c>
      <c r="E1556" s="3">
        <f>Raw_Data!E1556</f>
        <v>1.35</v>
      </c>
      <c r="F1556" s="3">
        <f>Raw_Data!F1556</f>
        <v>46</v>
      </c>
      <c r="G1556" s="3" t="str">
        <f>Raw_Data!G1556</f>
        <v>Oceania</v>
      </c>
      <c r="H1556" s="3" t="str">
        <f>Raw_Data!H1556</f>
        <v>Mobile</v>
      </c>
      <c r="I1556" s="3">
        <f>Raw_Data!I1556</f>
        <v>8.99</v>
      </c>
      <c r="J1556" s="3">
        <f>Raw_Data!J1556</f>
        <v>1</v>
      </c>
      <c r="K1556" s="3" t="str">
        <f>Raw_Data!K1556</f>
        <v>Gift Card</v>
      </c>
      <c r="L1556" s="3">
        <f>Raw_Data!L1556</f>
        <v>5</v>
      </c>
      <c r="M1556" s="3">
        <f>Raw_Data!M1556</f>
        <v>0.03</v>
      </c>
      <c r="N1556" s="3" t="str">
        <f>Raw_Data!N1556</f>
        <v>Comedy</v>
      </c>
      <c r="O1556" s="3" t="str">
        <f t="shared" si="240"/>
        <v>55-70</v>
      </c>
      <c r="P1556" s="3" t="str">
        <f t="shared" si="241"/>
        <v>&lt;10h</v>
      </c>
      <c r="Q1556" s="3" t="str">
        <f t="shared" si="242"/>
        <v>46-60d</v>
      </c>
      <c r="R1556" s="3" t="str">
        <f t="shared" si="243"/>
        <v>Low</v>
      </c>
      <c r="S1556" s="3" t="str">
        <f t="shared" si="244"/>
        <v>Low</v>
      </c>
      <c r="T1556" s="3" t="str">
        <f t="shared" si="245"/>
        <v>Churned</v>
      </c>
      <c r="U1556" s="4">
        <f>1/(1+EXP(-(Predictive_Model!$B$5+((B1556-Predictive_Model!$B$20)/Predictive_Model!$C$20)*Predictive_Model!$D$20+((E1556-Predictive_Model!$B$21)/Predictive_Model!$C$21)*Predictive_Model!$D$21+((F1556-Predictive_Model!$B$22)/Predictive_Model!$C$22)*Predictive_Model!$D$22+((I1556-Predictive_Model!$B$23)/Predictive_Model!$C$23)*Predictive_Model!$D$23+((L1556-Predictive_Model!$B$24)/Predictive_Model!$C$24)*Predictive_Model!$D$24+((M1556-Predictive_Model!$B$25)/Predictive_Model!$C$25)*Predictive_Model!$D$25+IF(C1556="Male",Predictive_Model!$D$31,IF(C1556="Other",Predictive_Model!$D$32,0))+IF(D1556="Premium",Predictive_Model!$D$34,IF(D1556="Standard",Predictive_Model!$D$35,0))+IF(G1556="Asia",Predictive_Model!$D$37,IF(G1556="Europe",Predictive_Model!$D$38,IF(G1556="North America",Predictive_Model!$D$39,IF(G1556="Oceania",Predictive_Model!$D$40,IF(G1556="South America",Predictive_Model!$D$41,0)))))+IF(H1556="Laptop",Predictive_Model!$D$43,IF(H1556="Mobile",Predictive_Model!$D$44,IF(H1556="TV",Predictive_Model!$D$45,IF(H1556="Tablet",Predictive_Model!$D$46,0))))+IF(K1556="Crypto",Predictive_Model!$D$48,IF(K1556="Debit Card",Predictive_Model!$D$49,IF(K1556="Gift Card",Predictive_Model!$D$50,IF(K1556="PayPal",Predictive_Model!$D$51,0))))+IF(N1556="Comedy",Predictive_Model!$D$53,IF(N1556="Documentary",Predictive_Model!$D$54,IF(N1556="Drama",Predictive_Model!$D$55,IF(N1556="Horror",Predictive_Model!$D$56,IF(N1556="Romance",Predictive_Model!$D$57,IF(N1556="Sci-Fi",Predictive_Model!$D$58,0)))))))))</f>
        <v>0.99989634049060394</v>
      </c>
      <c r="V1556" s="3" t="str">
        <f t="shared" si="246"/>
        <v>Critical</v>
      </c>
      <c r="W1556" s="6">
        <f t="shared" si="247"/>
        <v>8.99</v>
      </c>
      <c r="X1556" s="3" t="str">
        <f t="shared" si="248"/>
        <v>Priority 2</v>
      </c>
      <c r="Y1556" s="3" t="str">
        <f t="shared" si="249"/>
        <v>OK</v>
      </c>
    </row>
    <row r="1557" spans="1:25" x14ac:dyDescent="0.25">
      <c r="A1557" s="3" t="str">
        <f>Raw_Data!A1557</f>
        <v>f57ae19e-fab1-45e4-9372-c2574a68aa43</v>
      </c>
      <c r="B1557" s="3">
        <f>Raw_Data!B1557</f>
        <v>22</v>
      </c>
      <c r="C1557" s="3" t="str">
        <f>Raw_Data!C1557</f>
        <v>Male</v>
      </c>
      <c r="D1557" s="3" t="str">
        <f>Raw_Data!D1557</f>
        <v>Premium</v>
      </c>
      <c r="E1557" s="3">
        <f>Raw_Data!E1557</f>
        <v>18.97</v>
      </c>
      <c r="F1557" s="3">
        <f>Raw_Data!F1557</f>
        <v>55</v>
      </c>
      <c r="G1557" s="3" t="str">
        <f>Raw_Data!G1557</f>
        <v>North America</v>
      </c>
      <c r="H1557" s="3" t="str">
        <f>Raw_Data!H1557</f>
        <v>Tablet</v>
      </c>
      <c r="I1557" s="3">
        <f>Raw_Data!I1557</f>
        <v>17.989999999999998</v>
      </c>
      <c r="J1557" s="3">
        <f>Raw_Data!J1557</f>
        <v>1</v>
      </c>
      <c r="K1557" s="3" t="str">
        <f>Raw_Data!K1557</f>
        <v>Credit Card</v>
      </c>
      <c r="L1557" s="3">
        <f>Raw_Data!L1557</f>
        <v>2</v>
      </c>
      <c r="M1557" s="3">
        <f>Raw_Data!M1557</f>
        <v>0.34</v>
      </c>
      <c r="N1557" s="3" t="str">
        <f>Raw_Data!N1557</f>
        <v>Romance</v>
      </c>
      <c r="O1557" s="3" t="str">
        <f t="shared" si="240"/>
        <v>18-24</v>
      </c>
      <c r="P1557" s="3" t="str">
        <f t="shared" si="241"/>
        <v>10-24h</v>
      </c>
      <c r="Q1557" s="3" t="str">
        <f t="shared" si="242"/>
        <v>46-60d</v>
      </c>
      <c r="R1557" s="3" t="str">
        <f t="shared" si="243"/>
        <v>Medium</v>
      </c>
      <c r="S1557" s="3" t="str">
        <f t="shared" si="244"/>
        <v>High</v>
      </c>
      <c r="T1557" s="3" t="str">
        <f t="shared" si="245"/>
        <v>Churned</v>
      </c>
      <c r="U1557" s="4">
        <f>1/(1+EXP(-(Predictive_Model!$B$5+((B1557-Predictive_Model!$B$20)/Predictive_Model!$C$20)*Predictive_Model!$D$20+((E1557-Predictive_Model!$B$21)/Predictive_Model!$C$21)*Predictive_Model!$D$21+((F1557-Predictive_Model!$B$22)/Predictive_Model!$C$22)*Predictive_Model!$D$22+((I1557-Predictive_Model!$B$23)/Predictive_Model!$C$23)*Predictive_Model!$D$23+((L1557-Predictive_Model!$B$24)/Predictive_Model!$C$24)*Predictive_Model!$D$24+((M1557-Predictive_Model!$B$25)/Predictive_Model!$C$25)*Predictive_Model!$D$25+IF(C1557="Male",Predictive_Model!$D$31,IF(C1557="Other",Predictive_Model!$D$32,0))+IF(D1557="Premium",Predictive_Model!$D$34,IF(D1557="Standard",Predictive_Model!$D$35,0))+IF(G1557="Asia",Predictive_Model!$D$37,IF(G1557="Europe",Predictive_Model!$D$38,IF(G1557="North America",Predictive_Model!$D$39,IF(G1557="Oceania",Predictive_Model!$D$40,IF(G1557="South America",Predictive_Model!$D$41,0)))))+IF(H1557="Laptop",Predictive_Model!$D$43,IF(H1557="Mobile",Predictive_Model!$D$44,IF(H1557="TV",Predictive_Model!$D$45,IF(H1557="Tablet",Predictive_Model!$D$46,0))))+IF(K1557="Crypto",Predictive_Model!$D$48,IF(K1557="Debit Card",Predictive_Model!$D$49,IF(K1557="Gift Card",Predictive_Model!$D$50,IF(K1557="PayPal",Predictive_Model!$D$51,0))))+IF(N1557="Comedy",Predictive_Model!$D$53,IF(N1557="Documentary",Predictive_Model!$D$54,IF(N1557="Drama",Predictive_Model!$D$55,IF(N1557="Horror",Predictive_Model!$D$56,IF(N1557="Romance",Predictive_Model!$D$57,IF(N1557="Sci-Fi",Predictive_Model!$D$58,0)))))))))</f>
        <v>0.95530672258965443</v>
      </c>
      <c r="V1557" s="3" t="str">
        <f t="shared" si="246"/>
        <v>Critical</v>
      </c>
      <c r="W1557" s="6">
        <f t="shared" si="247"/>
        <v>17.989999999999998</v>
      </c>
      <c r="X1557" s="3" t="str">
        <f t="shared" si="248"/>
        <v>Priority 1</v>
      </c>
      <c r="Y1557" s="3" t="str">
        <f t="shared" si="249"/>
        <v>OK</v>
      </c>
    </row>
    <row r="1558" spans="1:25" x14ac:dyDescent="0.25">
      <c r="A1558" s="3" t="str">
        <f>Raw_Data!A1558</f>
        <v>27e77aca-ad72-4a6b-bda0-c438d5aa92e9</v>
      </c>
      <c r="B1558" s="3">
        <f>Raw_Data!B1558</f>
        <v>29</v>
      </c>
      <c r="C1558" s="3" t="str">
        <f>Raw_Data!C1558</f>
        <v>Male</v>
      </c>
      <c r="D1558" s="3" t="str">
        <f>Raw_Data!D1558</f>
        <v>Standard</v>
      </c>
      <c r="E1558" s="3">
        <f>Raw_Data!E1558</f>
        <v>13.38</v>
      </c>
      <c r="F1558" s="3">
        <f>Raw_Data!F1558</f>
        <v>14</v>
      </c>
      <c r="G1558" s="3" t="str">
        <f>Raw_Data!G1558</f>
        <v>North America</v>
      </c>
      <c r="H1558" s="3" t="str">
        <f>Raw_Data!H1558</f>
        <v>TV</v>
      </c>
      <c r="I1558" s="3">
        <f>Raw_Data!I1558</f>
        <v>13.99</v>
      </c>
      <c r="J1558" s="3">
        <f>Raw_Data!J1558</f>
        <v>0</v>
      </c>
      <c r="K1558" s="3" t="str">
        <f>Raw_Data!K1558</f>
        <v>PayPal</v>
      </c>
      <c r="L1558" s="3">
        <f>Raw_Data!L1558</f>
        <v>5</v>
      </c>
      <c r="M1558" s="3">
        <f>Raw_Data!M1558</f>
        <v>0.89</v>
      </c>
      <c r="N1558" s="3" t="str">
        <f>Raw_Data!N1558</f>
        <v>Horror</v>
      </c>
      <c r="O1558" s="3" t="str">
        <f t="shared" si="240"/>
        <v>25-34</v>
      </c>
      <c r="P1558" s="3" t="str">
        <f t="shared" si="241"/>
        <v>10-24h</v>
      </c>
      <c r="Q1558" s="3" t="str">
        <f t="shared" si="242"/>
        <v>8-21d</v>
      </c>
      <c r="R1558" s="3" t="str">
        <f t="shared" si="243"/>
        <v>Medium</v>
      </c>
      <c r="S1558" s="3" t="str">
        <f t="shared" si="244"/>
        <v>Mid</v>
      </c>
      <c r="T1558" s="3" t="str">
        <f t="shared" si="245"/>
        <v>Active</v>
      </c>
      <c r="U1558" s="4">
        <f>1/(1+EXP(-(Predictive_Model!$B$5+((B1558-Predictive_Model!$B$20)/Predictive_Model!$C$20)*Predictive_Model!$D$20+((E1558-Predictive_Model!$B$21)/Predictive_Model!$C$21)*Predictive_Model!$D$21+((F1558-Predictive_Model!$B$22)/Predictive_Model!$C$22)*Predictive_Model!$D$22+((I1558-Predictive_Model!$B$23)/Predictive_Model!$C$23)*Predictive_Model!$D$23+((L1558-Predictive_Model!$B$24)/Predictive_Model!$C$24)*Predictive_Model!$D$24+((M1558-Predictive_Model!$B$25)/Predictive_Model!$C$25)*Predictive_Model!$D$25+IF(C1558="Male",Predictive_Model!$D$31,IF(C1558="Other",Predictive_Model!$D$32,0))+IF(D1558="Premium",Predictive_Model!$D$34,IF(D1558="Standard",Predictive_Model!$D$35,0))+IF(G1558="Asia",Predictive_Model!$D$37,IF(G1558="Europe",Predictive_Model!$D$38,IF(G1558="North America",Predictive_Model!$D$39,IF(G1558="Oceania",Predictive_Model!$D$40,IF(G1558="South America",Predictive_Model!$D$41,0)))))+IF(H1558="Laptop",Predictive_Model!$D$43,IF(H1558="Mobile",Predictive_Model!$D$44,IF(H1558="TV",Predictive_Model!$D$45,IF(H1558="Tablet",Predictive_Model!$D$46,0))))+IF(K1558="Crypto",Predictive_Model!$D$48,IF(K1558="Debit Card",Predictive_Model!$D$49,IF(K1558="Gift Card",Predictive_Model!$D$50,IF(K1558="PayPal",Predictive_Model!$D$51,0))))+IF(N1558="Comedy",Predictive_Model!$D$53,IF(N1558="Documentary",Predictive_Model!$D$54,IF(N1558="Drama",Predictive_Model!$D$55,IF(N1558="Horror",Predictive_Model!$D$56,IF(N1558="Romance",Predictive_Model!$D$57,IF(N1558="Sci-Fi",Predictive_Model!$D$58,0)))))))))</f>
        <v>1.9527899638503515E-2</v>
      </c>
      <c r="V1558" s="3" t="str">
        <f t="shared" si="246"/>
        <v>Low</v>
      </c>
      <c r="W1558" s="6">
        <f t="shared" si="247"/>
        <v>0.27319531594266416</v>
      </c>
      <c r="X1558" s="3" t="str">
        <f t="shared" si="248"/>
        <v>Monitor</v>
      </c>
      <c r="Y1558" s="3" t="str">
        <f t="shared" si="249"/>
        <v>OK</v>
      </c>
    </row>
    <row r="1559" spans="1:25" x14ac:dyDescent="0.25">
      <c r="A1559" s="3" t="str">
        <f>Raw_Data!A1559</f>
        <v>f3848a3d-1201-49b8-bb23-7cbc6a08368b</v>
      </c>
      <c r="B1559" s="3">
        <f>Raw_Data!B1559</f>
        <v>22</v>
      </c>
      <c r="C1559" s="3" t="str">
        <f>Raw_Data!C1559</f>
        <v>Other</v>
      </c>
      <c r="D1559" s="3" t="str">
        <f>Raw_Data!D1559</f>
        <v>Standard</v>
      </c>
      <c r="E1559" s="3">
        <f>Raw_Data!E1559</f>
        <v>25.13</v>
      </c>
      <c r="F1559" s="3">
        <f>Raw_Data!F1559</f>
        <v>1</v>
      </c>
      <c r="G1559" s="3" t="str">
        <f>Raw_Data!G1559</f>
        <v>Africa</v>
      </c>
      <c r="H1559" s="3" t="str">
        <f>Raw_Data!H1559</f>
        <v>Desktop</v>
      </c>
      <c r="I1559" s="3">
        <f>Raw_Data!I1559</f>
        <v>13.99</v>
      </c>
      <c r="J1559" s="3">
        <f>Raw_Data!J1559</f>
        <v>0</v>
      </c>
      <c r="K1559" s="3" t="str">
        <f>Raw_Data!K1559</f>
        <v>Gift Card</v>
      </c>
      <c r="L1559" s="3">
        <f>Raw_Data!L1559</f>
        <v>2</v>
      </c>
      <c r="M1559" s="3">
        <f>Raw_Data!M1559</f>
        <v>12.56</v>
      </c>
      <c r="N1559" s="3" t="str">
        <f>Raw_Data!N1559</f>
        <v>Romance</v>
      </c>
      <c r="O1559" s="3" t="str">
        <f t="shared" si="240"/>
        <v>18-24</v>
      </c>
      <c r="P1559" s="3" t="str">
        <f t="shared" si="241"/>
        <v>25-49h</v>
      </c>
      <c r="Q1559" s="3" t="str">
        <f t="shared" si="242"/>
        <v>0-7d</v>
      </c>
      <c r="R1559" s="3" t="str">
        <f t="shared" si="243"/>
        <v>High</v>
      </c>
      <c r="S1559" s="3" t="str">
        <f t="shared" si="244"/>
        <v>Mid</v>
      </c>
      <c r="T1559" s="3" t="str">
        <f t="shared" si="245"/>
        <v>Active</v>
      </c>
      <c r="U1559" s="4">
        <f>1/(1+EXP(-(Predictive_Model!$B$5+((B1559-Predictive_Model!$B$20)/Predictive_Model!$C$20)*Predictive_Model!$D$20+((E1559-Predictive_Model!$B$21)/Predictive_Model!$C$21)*Predictive_Model!$D$21+((F1559-Predictive_Model!$B$22)/Predictive_Model!$C$22)*Predictive_Model!$D$22+((I1559-Predictive_Model!$B$23)/Predictive_Model!$C$23)*Predictive_Model!$D$23+((L1559-Predictive_Model!$B$24)/Predictive_Model!$C$24)*Predictive_Model!$D$24+((M1559-Predictive_Model!$B$25)/Predictive_Model!$C$25)*Predictive_Model!$D$25+IF(C1559="Male",Predictive_Model!$D$31,IF(C1559="Other",Predictive_Model!$D$32,0))+IF(D1559="Premium",Predictive_Model!$D$34,IF(D1559="Standard",Predictive_Model!$D$35,0))+IF(G1559="Asia",Predictive_Model!$D$37,IF(G1559="Europe",Predictive_Model!$D$38,IF(G1559="North America",Predictive_Model!$D$39,IF(G1559="Oceania",Predictive_Model!$D$40,IF(G1559="South America",Predictive_Model!$D$41,0)))))+IF(H1559="Laptop",Predictive_Model!$D$43,IF(H1559="Mobile",Predictive_Model!$D$44,IF(H1559="TV",Predictive_Model!$D$45,IF(H1559="Tablet",Predictive_Model!$D$46,0))))+IF(K1559="Crypto",Predictive_Model!$D$48,IF(K1559="Debit Card",Predictive_Model!$D$49,IF(K1559="Gift Card",Predictive_Model!$D$50,IF(K1559="PayPal",Predictive_Model!$D$51,0))))+IF(N1559="Comedy",Predictive_Model!$D$53,IF(N1559="Documentary",Predictive_Model!$D$54,IF(N1559="Drama",Predictive_Model!$D$55,IF(N1559="Horror",Predictive_Model!$D$56,IF(N1559="Romance",Predictive_Model!$D$57,IF(N1559="Sci-Fi",Predictive_Model!$D$58,0)))))))))</f>
        <v>4.4522880420912146E-12</v>
      </c>
      <c r="V1559" s="3" t="str">
        <f t="shared" si="246"/>
        <v>Low</v>
      </c>
      <c r="W1559" s="6">
        <f t="shared" si="247"/>
        <v>6.2287509708856099E-11</v>
      </c>
      <c r="X1559" s="3" t="str">
        <f t="shared" si="248"/>
        <v>Monitor</v>
      </c>
      <c r="Y1559" s="3" t="str">
        <f t="shared" si="249"/>
        <v>OK</v>
      </c>
    </row>
    <row r="1560" spans="1:25" x14ac:dyDescent="0.25">
      <c r="A1560" s="3" t="str">
        <f>Raw_Data!A1560</f>
        <v>8f35fbad-1939-4a3c-a811-bbe07ef61935</v>
      </c>
      <c r="B1560" s="3">
        <f>Raw_Data!B1560</f>
        <v>33</v>
      </c>
      <c r="C1560" s="3" t="str">
        <f>Raw_Data!C1560</f>
        <v>Female</v>
      </c>
      <c r="D1560" s="3" t="str">
        <f>Raw_Data!D1560</f>
        <v>Premium</v>
      </c>
      <c r="E1560" s="3">
        <f>Raw_Data!E1560</f>
        <v>0.44</v>
      </c>
      <c r="F1560" s="3">
        <f>Raw_Data!F1560</f>
        <v>17</v>
      </c>
      <c r="G1560" s="3" t="str">
        <f>Raw_Data!G1560</f>
        <v>North America</v>
      </c>
      <c r="H1560" s="3" t="str">
        <f>Raw_Data!H1560</f>
        <v>Mobile</v>
      </c>
      <c r="I1560" s="3">
        <f>Raw_Data!I1560</f>
        <v>17.989999999999998</v>
      </c>
      <c r="J1560" s="3">
        <f>Raw_Data!J1560</f>
        <v>1</v>
      </c>
      <c r="K1560" s="3" t="str">
        <f>Raw_Data!K1560</f>
        <v>Crypto</v>
      </c>
      <c r="L1560" s="3">
        <f>Raw_Data!L1560</f>
        <v>4</v>
      </c>
      <c r="M1560" s="3">
        <f>Raw_Data!M1560</f>
        <v>0.02</v>
      </c>
      <c r="N1560" s="3" t="str">
        <f>Raw_Data!N1560</f>
        <v>Romance</v>
      </c>
      <c r="O1560" s="3" t="str">
        <f t="shared" si="240"/>
        <v>25-34</v>
      </c>
      <c r="P1560" s="3" t="str">
        <f t="shared" si="241"/>
        <v>&lt;10h</v>
      </c>
      <c r="Q1560" s="3" t="str">
        <f t="shared" si="242"/>
        <v>8-21d</v>
      </c>
      <c r="R1560" s="3" t="str">
        <f t="shared" si="243"/>
        <v>Medium</v>
      </c>
      <c r="S1560" s="3" t="str">
        <f t="shared" si="244"/>
        <v>High</v>
      </c>
      <c r="T1560" s="3" t="str">
        <f t="shared" si="245"/>
        <v>Churned</v>
      </c>
      <c r="U1560" s="4">
        <f>1/(1+EXP(-(Predictive_Model!$B$5+((B1560-Predictive_Model!$B$20)/Predictive_Model!$C$20)*Predictive_Model!$D$20+((E1560-Predictive_Model!$B$21)/Predictive_Model!$C$21)*Predictive_Model!$D$21+((F1560-Predictive_Model!$B$22)/Predictive_Model!$C$22)*Predictive_Model!$D$22+((I1560-Predictive_Model!$B$23)/Predictive_Model!$C$23)*Predictive_Model!$D$23+((L1560-Predictive_Model!$B$24)/Predictive_Model!$C$24)*Predictive_Model!$D$24+((M1560-Predictive_Model!$B$25)/Predictive_Model!$C$25)*Predictive_Model!$D$25+IF(C1560="Male",Predictive_Model!$D$31,IF(C1560="Other",Predictive_Model!$D$32,0))+IF(D1560="Premium",Predictive_Model!$D$34,IF(D1560="Standard",Predictive_Model!$D$35,0))+IF(G1560="Asia",Predictive_Model!$D$37,IF(G1560="Europe",Predictive_Model!$D$38,IF(G1560="North America",Predictive_Model!$D$39,IF(G1560="Oceania",Predictive_Model!$D$40,IF(G1560="South America",Predictive_Model!$D$41,0)))))+IF(H1560="Laptop",Predictive_Model!$D$43,IF(H1560="Mobile",Predictive_Model!$D$44,IF(H1560="TV",Predictive_Model!$D$45,IF(H1560="Tablet",Predictive_Model!$D$46,0))))+IF(K1560="Crypto",Predictive_Model!$D$48,IF(K1560="Debit Card",Predictive_Model!$D$49,IF(K1560="Gift Card",Predictive_Model!$D$50,IF(K1560="PayPal",Predictive_Model!$D$51,0))))+IF(N1560="Comedy",Predictive_Model!$D$53,IF(N1560="Documentary",Predictive_Model!$D$54,IF(N1560="Drama",Predictive_Model!$D$55,IF(N1560="Horror",Predictive_Model!$D$56,IF(N1560="Romance",Predictive_Model!$D$57,IF(N1560="Sci-Fi",Predictive_Model!$D$58,0)))))))))</f>
        <v>0.95926578860355682</v>
      </c>
      <c r="V1560" s="3" t="str">
        <f t="shared" si="246"/>
        <v>Critical</v>
      </c>
      <c r="W1560" s="6">
        <f t="shared" si="247"/>
        <v>17.989999999999998</v>
      </c>
      <c r="X1560" s="3" t="str">
        <f t="shared" si="248"/>
        <v>Priority 1</v>
      </c>
      <c r="Y1560" s="3" t="str">
        <f t="shared" si="249"/>
        <v>OK</v>
      </c>
    </row>
    <row r="1561" spans="1:25" x14ac:dyDescent="0.25">
      <c r="A1561" s="3" t="str">
        <f>Raw_Data!A1561</f>
        <v>89f9379b-bb79-4b69-bdc7-b09d9a1fa20c</v>
      </c>
      <c r="B1561" s="3">
        <f>Raw_Data!B1561</f>
        <v>56</v>
      </c>
      <c r="C1561" s="3" t="str">
        <f>Raw_Data!C1561</f>
        <v>Other</v>
      </c>
      <c r="D1561" s="3" t="str">
        <f>Raw_Data!D1561</f>
        <v>Premium</v>
      </c>
      <c r="E1561" s="3">
        <f>Raw_Data!E1561</f>
        <v>3.39</v>
      </c>
      <c r="F1561" s="3">
        <f>Raw_Data!F1561</f>
        <v>45</v>
      </c>
      <c r="G1561" s="3" t="str">
        <f>Raw_Data!G1561</f>
        <v>Oceania</v>
      </c>
      <c r="H1561" s="3" t="str">
        <f>Raw_Data!H1561</f>
        <v>Tablet</v>
      </c>
      <c r="I1561" s="3">
        <f>Raw_Data!I1561</f>
        <v>17.989999999999998</v>
      </c>
      <c r="J1561" s="3">
        <f>Raw_Data!J1561</f>
        <v>1</v>
      </c>
      <c r="K1561" s="3" t="str">
        <f>Raw_Data!K1561</f>
        <v>Debit Card</v>
      </c>
      <c r="L1561" s="3">
        <f>Raw_Data!L1561</f>
        <v>3</v>
      </c>
      <c r="M1561" s="3">
        <f>Raw_Data!M1561</f>
        <v>7.0000000000000007E-2</v>
      </c>
      <c r="N1561" s="3" t="str">
        <f>Raw_Data!N1561</f>
        <v>Drama</v>
      </c>
      <c r="O1561" s="3" t="str">
        <f t="shared" si="240"/>
        <v>55-70</v>
      </c>
      <c r="P1561" s="3" t="str">
        <f t="shared" si="241"/>
        <v>&lt;10h</v>
      </c>
      <c r="Q1561" s="3" t="str">
        <f t="shared" si="242"/>
        <v>22-45d</v>
      </c>
      <c r="R1561" s="3" t="str">
        <f t="shared" si="243"/>
        <v>Medium</v>
      </c>
      <c r="S1561" s="3" t="str">
        <f t="shared" si="244"/>
        <v>High</v>
      </c>
      <c r="T1561" s="3" t="str">
        <f t="shared" si="245"/>
        <v>Churned</v>
      </c>
      <c r="U1561" s="4">
        <f>1/(1+EXP(-(Predictive_Model!$B$5+((B1561-Predictive_Model!$B$20)/Predictive_Model!$C$20)*Predictive_Model!$D$20+((E1561-Predictive_Model!$B$21)/Predictive_Model!$C$21)*Predictive_Model!$D$21+((F1561-Predictive_Model!$B$22)/Predictive_Model!$C$22)*Predictive_Model!$D$22+((I1561-Predictive_Model!$B$23)/Predictive_Model!$C$23)*Predictive_Model!$D$23+((L1561-Predictive_Model!$B$24)/Predictive_Model!$C$24)*Predictive_Model!$D$24+((M1561-Predictive_Model!$B$25)/Predictive_Model!$C$25)*Predictive_Model!$D$25+IF(C1561="Male",Predictive_Model!$D$31,IF(C1561="Other",Predictive_Model!$D$32,0))+IF(D1561="Premium",Predictive_Model!$D$34,IF(D1561="Standard",Predictive_Model!$D$35,0))+IF(G1561="Asia",Predictive_Model!$D$37,IF(G1561="Europe",Predictive_Model!$D$38,IF(G1561="North America",Predictive_Model!$D$39,IF(G1561="Oceania",Predictive_Model!$D$40,IF(G1561="South America",Predictive_Model!$D$41,0)))))+IF(H1561="Laptop",Predictive_Model!$D$43,IF(H1561="Mobile",Predictive_Model!$D$44,IF(H1561="TV",Predictive_Model!$D$45,IF(H1561="Tablet",Predictive_Model!$D$46,0))))+IF(K1561="Crypto",Predictive_Model!$D$48,IF(K1561="Debit Card",Predictive_Model!$D$49,IF(K1561="Gift Card",Predictive_Model!$D$50,IF(K1561="PayPal",Predictive_Model!$D$51,0))))+IF(N1561="Comedy",Predictive_Model!$D$53,IF(N1561="Documentary",Predictive_Model!$D$54,IF(N1561="Drama",Predictive_Model!$D$55,IF(N1561="Horror",Predictive_Model!$D$56,IF(N1561="Romance",Predictive_Model!$D$57,IF(N1561="Sci-Fi",Predictive_Model!$D$58,0)))))))))</f>
        <v>0.99793217082477037</v>
      </c>
      <c r="V1561" s="3" t="str">
        <f t="shared" si="246"/>
        <v>Critical</v>
      </c>
      <c r="W1561" s="6">
        <f t="shared" si="247"/>
        <v>17.989999999999998</v>
      </c>
      <c r="X1561" s="3" t="str">
        <f t="shared" si="248"/>
        <v>Priority 1</v>
      </c>
      <c r="Y1561" s="3" t="str">
        <f t="shared" si="249"/>
        <v>OK</v>
      </c>
    </row>
    <row r="1562" spans="1:25" x14ac:dyDescent="0.25">
      <c r="A1562" s="3" t="str">
        <f>Raw_Data!A1562</f>
        <v>6138f11f-9232-4a82-bed6-c62b92161da7</v>
      </c>
      <c r="B1562" s="3">
        <f>Raw_Data!B1562</f>
        <v>21</v>
      </c>
      <c r="C1562" s="3" t="str">
        <f>Raw_Data!C1562</f>
        <v>Other</v>
      </c>
      <c r="D1562" s="3" t="str">
        <f>Raw_Data!D1562</f>
        <v>Basic</v>
      </c>
      <c r="E1562" s="3">
        <f>Raw_Data!E1562</f>
        <v>20.67</v>
      </c>
      <c r="F1562" s="3">
        <f>Raw_Data!F1562</f>
        <v>38</v>
      </c>
      <c r="G1562" s="3" t="str">
        <f>Raw_Data!G1562</f>
        <v>North America</v>
      </c>
      <c r="H1562" s="3" t="str">
        <f>Raw_Data!H1562</f>
        <v>TV</v>
      </c>
      <c r="I1562" s="3">
        <f>Raw_Data!I1562</f>
        <v>8.99</v>
      </c>
      <c r="J1562" s="3">
        <f>Raw_Data!J1562</f>
        <v>1</v>
      </c>
      <c r="K1562" s="3" t="str">
        <f>Raw_Data!K1562</f>
        <v>Crypto</v>
      </c>
      <c r="L1562" s="3">
        <f>Raw_Data!L1562</f>
        <v>1</v>
      </c>
      <c r="M1562" s="3">
        <f>Raw_Data!M1562</f>
        <v>0.53</v>
      </c>
      <c r="N1562" s="3" t="str">
        <f>Raw_Data!N1562</f>
        <v>Comedy</v>
      </c>
      <c r="O1562" s="3" t="str">
        <f t="shared" si="240"/>
        <v>18-24</v>
      </c>
      <c r="P1562" s="3" t="str">
        <f t="shared" si="241"/>
        <v>10-24h</v>
      </c>
      <c r="Q1562" s="3" t="str">
        <f t="shared" si="242"/>
        <v>22-45d</v>
      </c>
      <c r="R1562" s="3" t="str">
        <f t="shared" si="243"/>
        <v>Medium</v>
      </c>
      <c r="S1562" s="3" t="str">
        <f t="shared" si="244"/>
        <v>Low</v>
      </c>
      <c r="T1562" s="3" t="str">
        <f t="shared" si="245"/>
        <v>Churned</v>
      </c>
      <c r="U1562" s="4">
        <f>1/(1+EXP(-(Predictive_Model!$B$5+((B1562-Predictive_Model!$B$20)/Predictive_Model!$C$20)*Predictive_Model!$D$20+((E1562-Predictive_Model!$B$21)/Predictive_Model!$C$21)*Predictive_Model!$D$21+((F1562-Predictive_Model!$B$22)/Predictive_Model!$C$22)*Predictive_Model!$D$22+((I1562-Predictive_Model!$B$23)/Predictive_Model!$C$23)*Predictive_Model!$D$23+((L1562-Predictive_Model!$B$24)/Predictive_Model!$C$24)*Predictive_Model!$D$24+((M1562-Predictive_Model!$B$25)/Predictive_Model!$C$25)*Predictive_Model!$D$25+IF(C1562="Male",Predictive_Model!$D$31,IF(C1562="Other",Predictive_Model!$D$32,0))+IF(D1562="Premium",Predictive_Model!$D$34,IF(D1562="Standard",Predictive_Model!$D$35,0))+IF(G1562="Asia",Predictive_Model!$D$37,IF(G1562="Europe",Predictive_Model!$D$38,IF(G1562="North America",Predictive_Model!$D$39,IF(G1562="Oceania",Predictive_Model!$D$40,IF(G1562="South America",Predictive_Model!$D$41,0)))))+IF(H1562="Laptop",Predictive_Model!$D$43,IF(H1562="Mobile",Predictive_Model!$D$44,IF(H1562="TV",Predictive_Model!$D$45,IF(H1562="Tablet",Predictive_Model!$D$46,0))))+IF(K1562="Crypto",Predictive_Model!$D$48,IF(K1562="Debit Card",Predictive_Model!$D$49,IF(K1562="Gift Card",Predictive_Model!$D$50,IF(K1562="PayPal",Predictive_Model!$D$51,0))))+IF(N1562="Comedy",Predictive_Model!$D$53,IF(N1562="Documentary",Predictive_Model!$D$54,IF(N1562="Drama",Predictive_Model!$D$55,IF(N1562="Horror",Predictive_Model!$D$56,IF(N1562="Romance",Predictive_Model!$D$57,IF(N1562="Sci-Fi",Predictive_Model!$D$58,0)))))))))</f>
        <v>0.87330266409694945</v>
      </c>
      <c r="V1562" s="3" t="str">
        <f t="shared" si="246"/>
        <v>Critical</v>
      </c>
      <c r="W1562" s="6">
        <f t="shared" si="247"/>
        <v>8.99</v>
      </c>
      <c r="X1562" s="3" t="str">
        <f t="shared" si="248"/>
        <v>Priority 2</v>
      </c>
      <c r="Y1562" s="3" t="str">
        <f t="shared" si="249"/>
        <v>OK</v>
      </c>
    </row>
    <row r="1563" spans="1:25" x14ac:dyDescent="0.25">
      <c r="A1563" s="3" t="str">
        <f>Raw_Data!A1563</f>
        <v>355644db-e0bf-43b2-8be7-36a1205265c7</v>
      </c>
      <c r="B1563" s="3">
        <f>Raw_Data!B1563</f>
        <v>32</v>
      </c>
      <c r="C1563" s="3" t="str">
        <f>Raw_Data!C1563</f>
        <v>Male</v>
      </c>
      <c r="D1563" s="3" t="str">
        <f>Raw_Data!D1563</f>
        <v>Standard</v>
      </c>
      <c r="E1563" s="3">
        <f>Raw_Data!E1563</f>
        <v>2.91</v>
      </c>
      <c r="F1563" s="3">
        <f>Raw_Data!F1563</f>
        <v>13</v>
      </c>
      <c r="G1563" s="3" t="str">
        <f>Raw_Data!G1563</f>
        <v>Africa</v>
      </c>
      <c r="H1563" s="3" t="str">
        <f>Raw_Data!H1563</f>
        <v>Tablet</v>
      </c>
      <c r="I1563" s="3">
        <f>Raw_Data!I1563</f>
        <v>13.99</v>
      </c>
      <c r="J1563" s="3">
        <f>Raw_Data!J1563</f>
        <v>1</v>
      </c>
      <c r="K1563" s="3" t="str">
        <f>Raw_Data!K1563</f>
        <v>Crypto</v>
      </c>
      <c r="L1563" s="3">
        <f>Raw_Data!L1563</f>
        <v>2</v>
      </c>
      <c r="M1563" s="3">
        <f>Raw_Data!M1563</f>
        <v>0.21</v>
      </c>
      <c r="N1563" s="3" t="str">
        <f>Raw_Data!N1563</f>
        <v>Romance</v>
      </c>
      <c r="O1563" s="3" t="str">
        <f t="shared" si="240"/>
        <v>25-34</v>
      </c>
      <c r="P1563" s="3" t="str">
        <f t="shared" si="241"/>
        <v>&lt;10h</v>
      </c>
      <c r="Q1563" s="3" t="str">
        <f t="shared" si="242"/>
        <v>8-21d</v>
      </c>
      <c r="R1563" s="3" t="str">
        <f t="shared" si="243"/>
        <v>Medium</v>
      </c>
      <c r="S1563" s="3" t="str">
        <f t="shared" si="244"/>
        <v>Mid</v>
      </c>
      <c r="T1563" s="3" t="str">
        <f t="shared" si="245"/>
        <v>Churned</v>
      </c>
      <c r="U1563" s="4">
        <f>1/(1+EXP(-(Predictive_Model!$B$5+((B1563-Predictive_Model!$B$20)/Predictive_Model!$C$20)*Predictive_Model!$D$20+((E1563-Predictive_Model!$B$21)/Predictive_Model!$C$21)*Predictive_Model!$D$21+((F1563-Predictive_Model!$B$22)/Predictive_Model!$C$22)*Predictive_Model!$D$22+((I1563-Predictive_Model!$B$23)/Predictive_Model!$C$23)*Predictive_Model!$D$23+((L1563-Predictive_Model!$B$24)/Predictive_Model!$C$24)*Predictive_Model!$D$24+((M1563-Predictive_Model!$B$25)/Predictive_Model!$C$25)*Predictive_Model!$D$25+IF(C1563="Male",Predictive_Model!$D$31,IF(C1563="Other",Predictive_Model!$D$32,0))+IF(D1563="Premium",Predictive_Model!$D$34,IF(D1563="Standard",Predictive_Model!$D$35,0))+IF(G1563="Asia",Predictive_Model!$D$37,IF(G1563="Europe",Predictive_Model!$D$38,IF(G1563="North America",Predictive_Model!$D$39,IF(G1563="Oceania",Predictive_Model!$D$40,IF(G1563="South America",Predictive_Model!$D$41,0)))))+IF(H1563="Laptop",Predictive_Model!$D$43,IF(H1563="Mobile",Predictive_Model!$D$44,IF(H1563="TV",Predictive_Model!$D$45,IF(H1563="Tablet",Predictive_Model!$D$46,0))))+IF(K1563="Crypto",Predictive_Model!$D$48,IF(K1563="Debit Card",Predictive_Model!$D$49,IF(K1563="Gift Card",Predictive_Model!$D$50,IF(K1563="PayPal",Predictive_Model!$D$51,0))))+IF(N1563="Comedy",Predictive_Model!$D$53,IF(N1563="Documentary",Predictive_Model!$D$54,IF(N1563="Drama",Predictive_Model!$D$55,IF(N1563="Horror",Predictive_Model!$D$56,IF(N1563="Romance",Predictive_Model!$D$57,IF(N1563="Sci-Fi",Predictive_Model!$D$58,0)))))))))</f>
        <v>0.98872247761471366</v>
      </c>
      <c r="V1563" s="3" t="str">
        <f t="shared" si="246"/>
        <v>Critical</v>
      </c>
      <c r="W1563" s="6">
        <f t="shared" si="247"/>
        <v>13.99</v>
      </c>
      <c r="X1563" s="3" t="str">
        <f t="shared" si="248"/>
        <v>Priority 2</v>
      </c>
      <c r="Y1563" s="3" t="str">
        <f t="shared" si="249"/>
        <v>OK</v>
      </c>
    </row>
    <row r="1564" spans="1:25" x14ac:dyDescent="0.25">
      <c r="A1564" s="3" t="str">
        <f>Raw_Data!A1564</f>
        <v>86966fb9-ef7f-481f-a784-e39ac267b56f</v>
      </c>
      <c r="B1564" s="3">
        <f>Raw_Data!B1564</f>
        <v>22</v>
      </c>
      <c r="C1564" s="3" t="str">
        <f>Raw_Data!C1564</f>
        <v>Female</v>
      </c>
      <c r="D1564" s="3" t="str">
        <f>Raw_Data!D1564</f>
        <v>Standard</v>
      </c>
      <c r="E1564" s="3">
        <f>Raw_Data!E1564</f>
        <v>0.63</v>
      </c>
      <c r="F1564" s="3">
        <f>Raw_Data!F1564</f>
        <v>9</v>
      </c>
      <c r="G1564" s="3" t="str">
        <f>Raw_Data!G1564</f>
        <v>Europe</v>
      </c>
      <c r="H1564" s="3" t="str">
        <f>Raw_Data!H1564</f>
        <v>Tablet</v>
      </c>
      <c r="I1564" s="3">
        <f>Raw_Data!I1564</f>
        <v>13.99</v>
      </c>
      <c r="J1564" s="3">
        <f>Raw_Data!J1564</f>
        <v>1</v>
      </c>
      <c r="K1564" s="3" t="str">
        <f>Raw_Data!K1564</f>
        <v>Debit Card</v>
      </c>
      <c r="L1564" s="3">
        <f>Raw_Data!L1564</f>
        <v>3</v>
      </c>
      <c r="M1564" s="3">
        <f>Raw_Data!M1564</f>
        <v>0.06</v>
      </c>
      <c r="N1564" s="3" t="str">
        <f>Raw_Data!N1564</f>
        <v>Action</v>
      </c>
      <c r="O1564" s="3" t="str">
        <f t="shared" si="240"/>
        <v>18-24</v>
      </c>
      <c r="P1564" s="3" t="str">
        <f t="shared" si="241"/>
        <v>&lt;10h</v>
      </c>
      <c r="Q1564" s="3" t="str">
        <f t="shared" si="242"/>
        <v>8-21d</v>
      </c>
      <c r="R1564" s="3" t="str">
        <f t="shared" si="243"/>
        <v>Medium</v>
      </c>
      <c r="S1564" s="3" t="str">
        <f t="shared" si="244"/>
        <v>Mid</v>
      </c>
      <c r="T1564" s="3" t="str">
        <f t="shared" si="245"/>
        <v>Churned</v>
      </c>
      <c r="U1564" s="4">
        <f>1/(1+EXP(-(Predictive_Model!$B$5+((B1564-Predictive_Model!$B$20)/Predictive_Model!$C$20)*Predictive_Model!$D$20+((E1564-Predictive_Model!$B$21)/Predictive_Model!$C$21)*Predictive_Model!$D$21+((F1564-Predictive_Model!$B$22)/Predictive_Model!$C$22)*Predictive_Model!$D$22+((I1564-Predictive_Model!$B$23)/Predictive_Model!$C$23)*Predictive_Model!$D$23+((L1564-Predictive_Model!$B$24)/Predictive_Model!$C$24)*Predictive_Model!$D$24+((M1564-Predictive_Model!$B$25)/Predictive_Model!$C$25)*Predictive_Model!$D$25+IF(C1564="Male",Predictive_Model!$D$31,IF(C1564="Other",Predictive_Model!$D$32,0))+IF(D1564="Premium",Predictive_Model!$D$34,IF(D1564="Standard",Predictive_Model!$D$35,0))+IF(G1564="Asia",Predictive_Model!$D$37,IF(G1564="Europe",Predictive_Model!$D$38,IF(G1564="North America",Predictive_Model!$D$39,IF(G1564="Oceania",Predictive_Model!$D$40,IF(G1564="South America",Predictive_Model!$D$41,0)))))+IF(H1564="Laptop",Predictive_Model!$D$43,IF(H1564="Mobile",Predictive_Model!$D$44,IF(H1564="TV",Predictive_Model!$D$45,IF(H1564="Tablet",Predictive_Model!$D$46,0))))+IF(K1564="Crypto",Predictive_Model!$D$48,IF(K1564="Debit Card",Predictive_Model!$D$49,IF(K1564="Gift Card",Predictive_Model!$D$50,IF(K1564="PayPal",Predictive_Model!$D$51,0))))+IF(N1564="Comedy",Predictive_Model!$D$53,IF(N1564="Documentary",Predictive_Model!$D$54,IF(N1564="Drama",Predictive_Model!$D$55,IF(N1564="Horror",Predictive_Model!$D$56,IF(N1564="Romance",Predictive_Model!$D$57,IF(N1564="Sci-Fi",Predictive_Model!$D$58,0)))))))))</f>
        <v>0.98282593716350419</v>
      </c>
      <c r="V1564" s="3" t="str">
        <f t="shared" si="246"/>
        <v>Critical</v>
      </c>
      <c r="W1564" s="6">
        <f t="shared" si="247"/>
        <v>13.99</v>
      </c>
      <c r="X1564" s="3" t="str">
        <f t="shared" si="248"/>
        <v>Priority 2</v>
      </c>
      <c r="Y1564" s="3" t="str">
        <f t="shared" si="249"/>
        <v>OK</v>
      </c>
    </row>
    <row r="1565" spans="1:25" x14ac:dyDescent="0.25">
      <c r="A1565" s="3" t="str">
        <f>Raw_Data!A1565</f>
        <v>94fc55c1-643c-481f-8545-a970f5e10703</v>
      </c>
      <c r="B1565" s="3">
        <f>Raw_Data!B1565</f>
        <v>26</v>
      </c>
      <c r="C1565" s="3" t="str">
        <f>Raw_Data!C1565</f>
        <v>Other</v>
      </c>
      <c r="D1565" s="3" t="str">
        <f>Raw_Data!D1565</f>
        <v>Basic</v>
      </c>
      <c r="E1565" s="3">
        <f>Raw_Data!E1565</f>
        <v>11.89</v>
      </c>
      <c r="F1565" s="3">
        <f>Raw_Data!F1565</f>
        <v>37</v>
      </c>
      <c r="G1565" s="3" t="str">
        <f>Raw_Data!G1565</f>
        <v>South America</v>
      </c>
      <c r="H1565" s="3" t="str">
        <f>Raw_Data!H1565</f>
        <v>Tablet</v>
      </c>
      <c r="I1565" s="3">
        <f>Raw_Data!I1565</f>
        <v>8.99</v>
      </c>
      <c r="J1565" s="3">
        <f>Raw_Data!J1565</f>
        <v>1</v>
      </c>
      <c r="K1565" s="3" t="str">
        <f>Raw_Data!K1565</f>
        <v>Credit Card</v>
      </c>
      <c r="L1565" s="3">
        <f>Raw_Data!L1565</f>
        <v>2</v>
      </c>
      <c r="M1565" s="3">
        <f>Raw_Data!M1565</f>
        <v>0.31</v>
      </c>
      <c r="N1565" s="3" t="str">
        <f>Raw_Data!N1565</f>
        <v>Romance</v>
      </c>
      <c r="O1565" s="3" t="str">
        <f t="shared" si="240"/>
        <v>25-34</v>
      </c>
      <c r="P1565" s="3" t="str">
        <f t="shared" si="241"/>
        <v>10-24h</v>
      </c>
      <c r="Q1565" s="3" t="str">
        <f t="shared" si="242"/>
        <v>22-45d</v>
      </c>
      <c r="R1565" s="3" t="str">
        <f t="shared" si="243"/>
        <v>Medium</v>
      </c>
      <c r="S1565" s="3" t="str">
        <f t="shared" si="244"/>
        <v>Low</v>
      </c>
      <c r="T1565" s="3" t="str">
        <f t="shared" si="245"/>
        <v>Churned</v>
      </c>
      <c r="U1565" s="4">
        <f>1/(1+EXP(-(Predictive_Model!$B$5+((B1565-Predictive_Model!$B$20)/Predictive_Model!$C$20)*Predictive_Model!$D$20+((E1565-Predictive_Model!$B$21)/Predictive_Model!$C$21)*Predictive_Model!$D$21+((F1565-Predictive_Model!$B$22)/Predictive_Model!$C$22)*Predictive_Model!$D$22+((I1565-Predictive_Model!$B$23)/Predictive_Model!$C$23)*Predictive_Model!$D$23+((L1565-Predictive_Model!$B$24)/Predictive_Model!$C$24)*Predictive_Model!$D$24+((M1565-Predictive_Model!$B$25)/Predictive_Model!$C$25)*Predictive_Model!$D$25+IF(C1565="Male",Predictive_Model!$D$31,IF(C1565="Other",Predictive_Model!$D$32,0))+IF(D1565="Premium",Predictive_Model!$D$34,IF(D1565="Standard",Predictive_Model!$D$35,0))+IF(G1565="Asia",Predictive_Model!$D$37,IF(G1565="Europe",Predictive_Model!$D$38,IF(G1565="North America",Predictive_Model!$D$39,IF(G1565="Oceania",Predictive_Model!$D$40,IF(G1565="South America",Predictive_Model!$D$41,0)))))+IF(H1565="Laptop",Predictive_Model!$D$43,IF(H1565="Mobile",Predictive_Model!$D$44,IF(H1565="TV",Predictive_Model!$D$45,IF(H1565="Tablet",Predictive_Model!$D$46,0))))+IF(K1565="Crypto",Predictive_Model!$D$48,IF(K1565="Debit Card",Predictive_Model!$D$49,IF(K1565="Gift Card",Predictive_Model!$D$50,IF(K1565="PayPal",Predictive_Model!$D$51,0))))+IF(N1565="Comedy",Predictive_Model!$D$53,IF(N1565="Documentary",Predictive_Model!$D$54,IF(N1565="Drama",Predictive_Model!$D$55,IF(N1565="Horror",Predictive_Model!$D$56,IF(N1565="Romance",Predictive_Model!$D$57,IF(N1565="Sci-Fi",Predictive_Model!$D$58,0)))))))))</f>
        <v>0.99728233520938037</v>
      </c>
      <c r="V1565" s="3" t="str">
        <f t="shared" si="246"/>
        <v>Critical</v>
      </c>
      <c r="W1565" s="6">
        <f t="shared" si="247"/>
        <v>8.99</v>
      </c>
      <c r="X1565" s="3" t="str">
        <f t="shared" si="248"/>
        <v>Priority 2</v>
      </c>
      <c r="Y1565" s="3" t="str">
        <f t="shared" si="249"/>
        <v>OK</v>
      </c>
    </row>
    <row r="1566" spans="1:25" x14ac:dyDescent="0.25">
      <c r="A1566" s="3" t="str">
        <f>Raw_Data!A1566</f>
        <v>3eaad6f4-7f15-4c49-87d7-e05105c2eea3</v>
      </c>
      <c r="B1566" s="3">
        <f>Raw_Data!B1566</f>
        <v>63</v>
      </c>
      <c r="C1566" s="3" t="str">
        <f>Raw_Data!C1566</f>
        <v>Male</v>
      </c>
      <c r="D1566" s="3" t="str">
        <f>Raw_Data!D1566</f>
        <v>Premium</v>
      </c>
      <c r="E1566" s="3">
        <f>Raw_Data!E1566</f>
        <v>0.81</v>
      </c>
      <c r="F1566" s="3">
        <f>Raw_Data!F1566</f>
        <v>13</v>
      </c>
      <c r="G1566" s="3" t="str">
        <f>Raw_Data!G1566</f>
        <v>Asia</v>
      </c>
      <c r="H1566" s="3" t="str">
        <f>Raw_Data!H1566</f>
        <v>Mobile</v>
      </c>
      <c r="I1566" s="3">
        <f>Raw_Data!I1566</f>
        <v>17.989999999999998</v>
      </c>
      <c r="J1566" s="3">
        <f>Raw_Data!J1566</f>
        <v>0</v>
      </c>
      <c r="K1566" s="3" t="str">
        <f>Raw_Data!K1566</f>
        <v>Credit Card</v>
      </c>
      <c r="L1566" s="3">
        <f>Raw_Data!L1566</f>
        <v>5</v>
      </c>
      <c r="M1566" s="3">
        <f>Raw_Data!M1566</f>
        <v>0.06</v>
      </c>
      <c r="N1566" s="3" t="str">
        <f>Raw_Data!N1566</f>
        <v>Romance</v>
      </c>
      <c r="O1566" s="3" t="str">
        <f t="shared" si="240"/>
        <v>55-70</v>
      </c>
      <c r="P1566" s="3" t="str">
        <f t="shared" si="241"/>
        <v>&lt;10h</v>
      </c>
      <c r="Q1566" s="3" t="str">
        <f t="shared" si="242"/>
        <v>8-21d</v>
      </c>
      <c r="R1566" s="3" t="str">
        <f t="shared" si="243"/>
        <v>Medium</v>
      </c>
      <c r="S1566" s="3" t="str">
        <f t="shared" si="244"/>
        <v>High</v>
      </c>
      <c r="T1566" s="3" t="str">
        <f t="shared" si="245"/>
        <v>Active</v>
      </c>
      <c r="U1566" s="4">
        <f>1/(1+EXP(-(Predictive_Model!$B$5+((B1566-Predictive_Model!$B$20)/Predictive_Model!$C$20)*Predictive_Model!$D$20+((E1566-Predictive_Model!$B$21)/Predictive_Model!$C$21)*Predictive_Model!$D$21+((F1566-Predictive_Model!$B$22)/Predictive_Model!$C$22)*Predictive_Model!$D$22+((I1566-Predictive_Model!$B$23)/Predictive_Model!$C$23)*Predictive_Model!$D$23+((L1566-Predictive_Model!$B$24)/Predictive_Model!$C$24)*Predictive_Model!$D$24+((M1566-Predictive_Model!$B$25)/Predictive_Model!$C$25)*Predictive_Model!$D$25+IF(C1566="Male",Predictive_Model!$D$31,IF(C1566="Other",Predictive_Model!$D$32,0))+IF(D1566="Premium",Predictive_Model!$D$34,IF(D1566="Standard",Predictive_Model!$D$35,0))+IF(G1566="Asia",Predictive_Model!$D$37,IF(G1566="Europe",Predictive_Model!$D$38,IF(G1566="North America",Predictive_Model!$D$39,IF(G1566="Oceania",Predictive_Model!$D$40,IF(G1566="South America",Predictive_Model!$D$41,0)))))+IF(H1566="Laptop",Predictive_Model!$D$43,IF(H1566="Mobile",Predictive_Model!$D$44,IF(H1566="TV",Predictive_Model!$D$45,IF(H1566="Tablet",Predictive_Model!$D$46,0))))+IF(K1566="Crypto",Predictive_Model!$D$48,IF(K1566="Debit Card",Predictive_Model!$D$49,IF(K1566="Gift Card",Predictive_Model!$D$50,IF(K1566="PayPal",Predictive_Model!$D$51,0))))+IF(N1566="Comedy",Predictive_Model!$D$53,IF(N1566="Documentary",Predictive_Model!$D$54,IF(N1566="Drama",Predictive_Model!$D$55,IF(N1566="Horror",Predictive_Model!$D$56,IF(N1566="Romance",Predictive_Model!$D$57,IF(N1566="Sci-Fi",Predictive_Model!$D$58,0)))))))))</f>
        <v>0.79157676722904369</v>
      </c>
      <c r="V1566" s="3" t="str">
        <f t="shared" si="246"/>
        <v>Critical</v>
      </c>
      <c r="W1566" s="6">
        <f t="shared" si="247"/>
        <v>14.240466042450494</v>
      </c>
      <c r="X1566" s="3" t="str">
        <f t="shared" si="248"/>
        <v>Priority 1</v>
      </c>
      <c r="Y1566" s="3" t="str">
        <f t="shared" si="249"/>
        <v>OK</v>
      </c>
    </row>
    <row r="1567" spans="1:25" x14ac:dyDescent="0.25">
      <c r="A1567" s="3" t="str">
        <f>Raw_Data!A1567</f>
        <v>2a81ec64-9b95-44ac-9bbd-3e77e004436e</v>
      </c>
      <c r="B1567" s="3">
        <f>Raw_Data!B1567</f>
        <v>59</v>
      </c>
      <c r="C1567" s="3" t="str">
        <f>Raw_Data!C1567</f>
        <v>Male</v>
      </c>
      <c r="D1567" s="3" t="str">
        <f>Raw_Data!D1567</f>
        <v>Basic</v>
      </c>
      <c r="E1567" s="3">
        <f>Raw_Data!E1567</f>
        <v>7.32</v>
      </c>
      <c r="F1567" s="3">
        <f>Raw_Data!F1567</f>
        <v>52</v>
      </c>
      <c r="G1567" s="3" t="str">
        <f>Raw_Data!G1567</f>
        <v>Europe</v>
      </c>
      <c r="H1567" s="3" t="str">
        <f>Raw_Data!H1567</f>
        <v>Laptop</v>
      </c>
      <c r="I1567" s="3">
        <f>Raw_Data!I1567</f>
        <v>8.99</v>
      </c>
      <c r="J1567" s="3">
        <f>Raw_Data!J1567</f>
        <v>1</v>
      </c>
      <c r="K1567" s="3" t="str">
        <f>Raw_Data!K1567</f>
        <v>PayPal</v>
      </c>
      <c r="L1567" s="3">
        <f>Raw_Data!L1567</f>
        <v>3</v>
      </c>
      <c r="M1567" s="3">
        <f>Raw_Data!M1567</f>
        <v>0.14000000000000001</v>
      </c>
      <c r="N1567" s="3" t="str">
        <f>Raw_Data!N1567</f>
        <v>Romance</v>
      </c>
      <c r="O1567" s="3" t="str">
        <f t="shared" si="240"/>
        <v>55-70</v>
      </c>
      <c r="P1567" s="3" t="str">
        <f t="shared" si="241"/>
        <v>&lt;10h</v>
      </c>
      <c r="Q1567" s="3" t="str">
        <f t="shared" si="242"/>
        <v>46-60d</v>
      </c>
      <c r="R1567" s="3" t="str">
        <f t="shared" si="243"/>
        <v>Low</v>
      </c>
      <c r="S1567" s="3" t="str">
        <f t="shared" si="244"/>
        <v>Low</v>
      </c>
      <c r="T1567" s="3" t="str">
        <f t="shared" si="245"/>
        <v>Churned</v>
      </c>
      <c r="U1567" s="4">
        <f>1/(1+EXP(-(Predictive_Model!$B$5+((B1567-Predictive_Model!$B$20)/Predictive_Model!$C$20)*Predictive_Model!$D$20+((E1567-Predictive_Model!$B$21)/Predictive_Model!$C$21)*Predictive_Model!$D$21+((F1567-Predictive_Model!$B$22)/Predictive_Model!$C$22)*Predictive_Model!$D$22+((I1567-Predictive_Model!$B$23)/Predictive_Model!$C$23)*Predictive_Model!$D$23+((L1567-Predictive_Model!$B$24)/Predictive_Model!$C$24)*Predictive_Model!$D$24+((M1567-Predictive_Model!$B$25)/Predictive_Model!$C$25)*Predictive_Model!$D$25+IF(C1567="Male",Predictive_Model!$D$31,IF(C1567="Other",Predictive_Model!$D$32,0))+IF(D1567="Premium",Predictive_Model!$D$34,IF(D1567="Standard",Predictive_Model!$D$35,0))+IF(G1567="Asia",Predictive_Model!$D$37,IF(G1567="Europe",Predictive_Model!$D$38,IF(G1567="North America",Predictive_Model!$D$39,IF(G1567="Oceania",Predictive_Model!$D$40,IF(G1567="South America",Predictive_Model!$D$41,0)))))+IF(H1567="Laptop",Predictive_Model!$D$43,IF(H1567="Mobile",Predictive_Model!$D$44,IF(H1567="TV",Predictive_Model!$D$45,IF(H1567="Tablet",Predictive_Model!$D$46,0))))+IF(K1567="Crypto",Predictive_Model!$D$48,IF(K1567="Debit Card",Predictive_Model!$D$49,IF(K1567="Gift Card",Predictive_Model!$D$50,IF(K1567="PayPal",Predictive_Model!$D$51,0))))+IF(N1567="Comedy",Predictive_Model!$D$53,IF(N1567="Documentary",Predictive_Model!$D$54,IF(N1567="Drama",Predictive_Model!$D$55,IF(N1567="Horror",Predictive_Model!$D$56,IF(N1567="Romance",Predictive_Model!$D$57,IF(N1567="Sci-Fi",Predictive_Model!$D$58,0)))))))))</f>
        <v>0.99926731620800846</v>
      </c>
      <c r="V1567" s="3" t="str">
        <f t="shared" si="246"/>
        <v>Critical</v>
      </c>
      <c r="W1567" s="6">
        <f t="shared" si="247"/>
        <v>8.99</v>
      </c>
      <c r="X1567" s="3" t="str">
        <f t="shared" si="248"/>
        <v>Priority 2</v>
      </c>
      <c r="Y1567" s="3" t="str">
        <f t="shared" si="249"/>
        <v>OK</v>
      </c>
    </row>
    <row r="1568" spans="1:25" x14ac:dyDescent="0.25">
      <c r="A1568" s="3" t="str">
        <f>Raw_Data!A1568</f>
        <v>d4c626a2-6b6f-412f-b35f-453cc57a08b7</v>
      </c>
      <c r="B1568" s="3">
        <f>Raw_Data!B1568</f>
        <v>44</v>
      </c>
      <c r="C1568" s="3" t="str">
        <f>Raw_Data!C1568</f>
        <v>Other</v>
      </c>
      <c r="D1568" s="3" t="str">
        <f>Raw_Data!D1568</f>
        <v>Standard</v>
      </c>
      <c r="E1568" s="3">
        <f>Raw_Data!E1568</f>
        <v>14.26</v>
      </c>
      <c r="F1568" s="3">
        <f>Raw_Data!F1568</f>
        <v>20</v>
      </c>
      <c r="G1568" s="3" t="str">
        <f>Raw_Data!G1568</f>
        <v>North America</v>
      </c>
      <c r="H1568" s="3" t="str">
        <f>Raw_Data!H1568</f>
        <v>Laptop</v>
      </c>
      <c r="I1568" s="3">
        <f>Raw_Data!I1568</f>
        <v>13.99</v>
      </c>
      <c r="J1568" s="3">
        <f>Raw_Data!J1568</f>
        <v>0</v>
      </c>
      <c r="K1568" s="3" t="str">
        <f>Raw_Data!K1568</f>
        <v>PayPal</v>
      </c>
      <c r="L1568" s="3">
        <f>Raw_Data!L1568</f>
        <v>1</v>
      </c>
      <c r="M1568" s="3">
        <f>Raw_Data!M1568</f>
        <v>0.68</v>
      </c>
      <c r="N1568" s="3" t="str">
        <f>Raw_Data!N1568</f>
        <v>Sci-Fi</v>
      </c>
      <c r="O1568" s="3" t="str">
        <f t="shared" si="240"/>
        <v>35-44</v>
      </c>
      <c r="P1568" s="3" t="str">
        <f t="shared" si="241"/>
        <v>10-24h</v>
      </c>
      <c r="Q1568" s="3" t="str">
        <f t="shared" si="242"/>
        <v>8-21d</v>
      </c>
      <c r="R1568" s="3" t="str">
        <f t="shared" si="243"/>
        <v>Medium</v>
      </c>
      <c r="S1568" s="3" t="str">
        <f t="shared" si="244"/>
        <v>Mid</v>
      </c>
      <c r="T1568" s="3" t="str">
        <f t="shared" si="245"/>
        <v>Active</v>
      </c>
      <c r="U1568" s="4">
        <f>1/(1+EXP(-(Predictive_Model!$B$5+((B1568-Predictive_Model!$B$20)/Predictive_Model!$C$20)*Predictive_Model!$D$20+((E1568-Predictive_Model!$B$21)/Predictive_Model!$C$21)*Predictive_Model!$D$21+((F1568-Predictive_Model!$B$22)/Predictive_Model!$C$22)*Predictive_Model!$D$22+((I1568-Predictive_Model!$B$23)/Predictive_Model!$C$23)*Predictive_Model!$D$23+((L1568-Predictive_Model!$B$24)/Predictive_Model!$C$24)*Predictive_Model!$D$24+((M1568-Predictive_Model!$B$25)/Predictive_Model!$C$25)*Predictive_Model!$D$25+IF(C1568="Male",Predictive_Model!$D$31,IF(C1568="Other",Predictive_Model!$D$32,0))+IF(D1568="Premium",Predictive_Model!$D$34,IF(D1568="Standard",Predictive_Model!$D$35,0))+IF(G1568="Asia",Predictive_Model!$D$37,IF(G1568="Europe",Predictive_Model!$D$38,IF(G1568="North America",Predictive_Model!$D$39,IF(G1568="Oceania",Predictive_Model!$D$40,IF(G1568="South America",Predictive_Model!$D$41,0)))))+IF(H1568="Laptop",Predictive_Model!$D$43,IF(H1568="Mobile",Predictive_Model!$D$44,IF(H1568="TV",Predictive_Model!$D$45,IF(H1568="Tablet",Predictive_Model!$D$46,0))))+IF(K1568="Crypto",Predictive_Model!$D$48,IF(K1568="Debit Card",Predictive_Model!$D$49,IF(K1568="Gift Card",Predictive_Model!$D$50,IF(K1568="PayPal",Predictive_Model!$D$51,0))))+IF(N1568="Comedy",Predictive_Model!$D$53,IF(N1568="Documentary",Predictive_Model!$D$54,IF(N1568="Drama",Predictive_Model!$D$55,IF(N1568="Horror",Predictive_Model!$D$56,IF(N1568="Romance",Predictive_Model!$D$57,IF(N1568="Sci-Fi",Predictive_Model!$D$58,0)))))))))</f>
        <v>0.58049499457621134</v>
      </c>
      <c r="V1568" s="3" t="str">
        <f t="shared" si="246"/>
        <v>High</v>
      </c>
      <c r="W1568" s="6">
        <f t="shared" si="247"/>
        <v>8.1211249741211962</v>
      </c>
      <c r="X1568" s="3" t="str">
        <f t="shared" si="248"/>
        <v>Monitor</v>
      </c>
      <c r="Y1568" s="3" t="str">
        <f t="shared" si="249"/>
        <v>OK</v>
      </c>
    </row>
    <row r="1569" spans="1:25" x14ac:dyDescent="0.25">
      <c r="A1569" s="3" t="str">
        <f>Raw_Data!A1569</f>
        <v>7a65b354-9f0c-44fa-a680-0e9d3c87c73e</v>
      </c>
      <c r="B1569" s="3">
        <f>Raw_Data!B1569</f>
        <v>59</v>
      </c>
      <c r="C1569" s="3" t="str">
        <f>Raw_Data!C1569</f>
        <v>Female</v>
      </c>
      <c r="D1569" s="3" t="str">
        <f>Raw_Data!D1569</f>
        <v>Premium</v>
      </c>
      <c r="E1569" s="3">
        <f>Raw_Data!E1569</f>
        <v>1.7</v>
      </c>
      <c r="F1569" s="3">
        <f>Raw_Data!F1569</f>
        <v>54</v>
      </c>
      <c r="G1569" s="3" t="str">
        <f>Raw_Data!G1569</f>
        <v>Oceania</v>
      </c>
      <c r="H1569" s="3" t="str">
        <f>Raw_Data!H1569</f>
        <v>TV</v>
      </c>
      <c r="I1569" s="3">
        <f>Raw_Data!I1569</f>
        <v>17.989999999999998</v>
      </c>
      <c r="J1569" s="3">
        <f>Raw_Data!J1569</f>
        <v>1</v>
      </c>
      <c r="K1569" s="3" t="str">
        <f>Raw_Data!K1569</f>
        <v>Crypto</v>
      </c>
      <c r="L1569" s="3">
        <f>Raw_Data!L1569</f>
        <v>3</v>
      </c>
      <c r="M1569" s="3">
        <f>Raw_Data!M1569</f>
        <v>0.03</v>
      </c>
      <c r="N1569" s="3" t="str">
        <f>Raw_Data!N1569</f>
        <v>Romance</v>
      </c>
      <c r="O1569" s="3" t="str">
        <f t="shared" si="240"/>
        <v>55-70</v>
      </c>
      <c r="P1569" s="3" t="str">
        <f t="shared" si="241"/>
        <v>&lt;10h</v>
      </c>
      <c r="Q1569" s="3" t="str">
        <f t="shared" si="242"/>
        <v>46-60d</v>
      </c>
      <c r="R1569" s="3" t="str">
        <f t="shared" si="243"/>
        <v>Low</v>
      </c>
      <c r="S1569" s="3" t="str">
        <f t="shared" si="244"/>
        <v>High</v>
      </c>
      <c r="T1569" s="3" t="str">
        <f t="shared" si="245"/>
        <v>Churned</v>
      </c>
      <c r="U1569" s="4">
        <f>1/(1+EXP(-(Predictive_Model!$B$5+((B1569-Predictive_Model!$B$20)/Predictive_Model!$C$20)*Predictive_Model!$D$20+((E1569-Predictive_Model!$B$21)/Predictive_Model!$C$21)*Predictive_Model!$D$21+((F1569-Predictive_Model!$B$22)/Predictive_Model!$C$22)*Predictive_Model!$D$22+((I1569-Predictive_Model!$B$23)/Predictive_Model!$C$23)*Predictive_Model!$D$23+((L1569-Predictive_Model!$B$24)/Predictive_Model!$C$24)*Predictive_Model!$D$24+((M1569-Predictive_Model!$B$25)/Predictive_Model!$C$25)*Predictive_Model!$D$25+IF(C1569="Male",Predictive_Model!$D$31,IF(C1569="Other",Predictive_Model!$D$32,0))+IF(D1569="Premium",Predictive_Model!$D$34,IF(D1569="Standard",Predictive_Model!$D$35,0))+IF(G1569="Asia",Predictive_Model!$D$37,IF(G1569="Europe",Predictive_Model!$D$38,IF(G1569="North America",Predictive_Model!$D$39,IF(G1569="Oceania",Predictive_Model!$D$40,IF(G1569="South America",Predictive_Model!$D$41,0)))))+IF(H1569="Laptop",Predictive_Model!$D$43,IF(H1569="Mobile",Predictive_Model!$D$44,IF(H1569="TV",Predictive_Model!$D$45,IF(H1569="Tablet",Predictive_Model!$D$46,0))))+IF(K1569="Crypto",Predictive_Model!$D$48,IF(K1569="Debit Card",Predictive_Model!$D$49,IF(K1569="Gift Card",Predictive_Model!$D$50,IF(K1569="PayPal",Predictive_Model!$D$51,0))))+IF(N1569="Comedy",Predictive_Model!$D$53,IF(N1569="Documentary",Predictive_Model!$D$54,IF(N1569="Drama",Predictive_Model!$D$55,IF(N1569="Horror",Predictive_Model!$D$56,IF(N1569="Romance",Predictive_Model!$D$57,IF(N1569="Sci-Fi",Predictive_Model!$D$58,0)))))))))</f>
        <v>0.99870733147006263</v>
      </c>
      <c r="V1569" s="3" t="str">
        <f t="shared" si="246"/>
        <v>Critical</v>
      </c>
      <c r="W1569" s="6">
        <f t="shared" si="247"/>
        <v>17.989999999999998</v>
      </c>
      <c r="X1569" s="3" t="str">
        <f t="shared" si="248"/>
        <v>Priority 1</v>
      </c>
      <c r="Y1569" s="3" t="str">
        <f t="shared" si="249"/>
        <v>OK</v>
      </c>
    </row>
    <row r="1570" spans="1:25" x14ac:dyDescent="0.25">
      <c r="A1570" s="3" t="str">
        <f>Raw_Data!A1570</f>
        <v>88bacbc1-bb05-43ac-a090-35f31e6074d8</v>
      </c>
      <c r="B1570" s="3">
        <f>Raw_Data!B1570</f>
        <v>70</v>
      </c>
      <c r="C1570" s="3" t="str">
        <f>Raw_Data!C1570</f>
        <v>Male</v>
      </c>
      <c r="D1570" s="3" t="str">
        <f>Raw_Data!D1570</f>
        <v>Standard</v>
      </c>
      <c r="E1570" s="3">
        <f>Raw_Data!E1570</f>
        <v>29.3</v>
      </c>
      <c r="F1570" s="3">
        <f>Raw_Data!F1570</f>
        <v>53</v>
      </c>
      <c r="G1570" s="3" t="str">
        <f>Raw_Data!G1570</f>
        <v>Asia</v>
      </c>
      <c r="H1570" s="3" t="str">
        <f>Raw_Data!H1570</f>
        <v>Laptop</v>
      </c>
      <c r="I1570" s="3">
        <f>Raw_Data!I1570</f>
        <v>13.99</v>
      </c>
      <c r="J1570" s="3">
        <f>Raw_Data!J1570</f>
        <v>0</v>
      </c>
      <c r="K1570" s="3" t="str">
        <f>Raw_Data!K1570</f>
        <v>PayPal</v>
      </c>
      <c r="L1570" s="3">
        <f>Raw_Data!L1570</f>
        <v>3</v>
      </c>
      <c r="M1570" s="3">
        <f>Raw_Data!M1570</f>
        <v>0.54</v>
      </c>
      <c r="N1570" s="3" t="str">
        <f>Raw_Data!N1570</f>
        <v>Drama</v>
      </c>
      <c r="O1570" s="3" t="str">
        <f t="shared" si="240"/>
        <v>55-70</v>
      </c>
      <c r="P1570" s="3" t="str">
        <f t="shared" si="241"/>
        <v>25-49h</v>
      </c>
      <c r="Q1570" s="3" t="str">
        <f t="shared" si="242"/>
        <v>46-60d</v>
      </c>
      <c r="R1570" s="3" t="str">
        <f t="shared" si="243"/>
        <v>Medium</v>
      </c>
      <c r="S1570" s="3" t="str">
        <f t="shared" si="244"/>
        <v>Mid</v>
      </c>
      <c r="T1570" s="3" t="str">
        <f t="shared" si="245"/>
        <v>Active</v>
      </c>
      <c r="U1570" s="4">
        <f>1/(1+EXP(-(Predictive_Model!$B$5+((B1570-Predictive_Model!$B$20)/Predictive_Model!$C$20)*Predictive_Model!$D$20+((E1570-Predictive_Model!$B$21)/Predictive_Model!$C$21)*Predictive_Model!$D$21+((F1570-Predictive_Model!$B$22)/Predictive_Model!$C$22)*Predictive_Model!$D$22+((I1570-Predictive_Model!$B$23)/Predictive_Model!$C$23)*Predictive_Model!$D$23+((L1570-Predictive_Model!$B$24)/Predictive_Model!$C$24)*Predictive_Model!$D$24+((M1570-Predictive_Model!$B$25)/Predictive_Model!$C$25)*Predictive_Model!$D$25+IF(C1570="Male",Predictive_Model!$D$31,IF(C1570="Other",Predictive_Model!$D$32,0))+IF(D1570="Premium",Predictive_Model!$D$34,IF(D1570="Standard",Predictive_Model!$D$35,0))+IF(G1570="Asia",Predictive_Model!$D$37,IF(G1570="Europe",Predictive_Model!$D$38,IF(G1570="North America",Predictive_Model!$D$39,IF(G1570="Oceania",Predictive_Model!$D$40,IF(G1570="South America",Predictive_Model!$D$41,0)))))+IF(H1570="Laptop",Predictive_Model!$D$43,IF(H1570="Mobile",Predictive_Model!$D$44,IF(H1570="TV",Predictive_Model!$D$45,IF(H1570="Tablet",Predictive_Model!$D$46,0))))+IF(K1570="Crypto",Predictive_Model!$D$48,IF(K1570="Debit Card",Predictive_Model!$D$49,IF(K1570="Gift Card",Predictive_Model!$D$50,IF(K1570="PayPal",Predictive_Model!$D$51,0))))+IF(N1570="Comedy",Predictive_Model!$D$53,IF(N1570="Documentary",Predictive_Model!$D$54,IF(N1570="Drama",Predictive_Model!$D$55,IF(N1570="Horror",Predictive_Model!$D$56,IF(N1570="Romance",Predictive_Model!$D$57,IF(N1570="Sci-Fi",Predictive_Model!$D$58,0)))))))))</f>
        <v>0.17283619255503552</v>
      </c>
      <c r="V1570" s="3" t="str">
        <f t="shared" si="246"/>
        <v>Low</v>
      </c>
      <c r="W1570" s="6">
        <f t="shared" si="247"/>
        <v>2.417978333844947</v>
      </c>
      <c r="X1570" s="3" t="str">
        <f t="shared" si="248"/>
        <v>Monitor</v>
      </c>
      <c r="Y1570" s="3" t="str">
        <f t="shared" si="249"/>
        <v>OK</v>
      </c>
    </row>
    <row r="1571" spans="1:25" x14ac:dyDescent="0.25">
      <c r="A1571" s="3" t="str">
        <f>Raw_Data!A1571</f>
        <v>8100db00-7b75-4069-93f5-cf74502a98c4</v>
      </c>
      <c r="B1571" s="3">
        <f>Raw_Data!B1571</f>
        <v>36</v>
      </c>
      <c r="C1571" s="3" t="str">
        <f>Raw_Data!C1571</f>
        <v>Other</v>
      </c>
      <c r="D1571" s="3" t="str">
        <f>Raw_Data!D1571</f>
        <v>Standard</v>
      </c>
      <c r="E1571" s="3">
        <f>Raw_Data!E1571</f>
        <v>15.58</v>
      </c>
      <c r="F1571" s="3">
        <f>Raw_Data!F1571</f>
        <v>43</v>
      </c>
      <c r="G1571" s="3" t="str">
        <f>Raw_Data!G1571</f>
        <v>North America</v>
      </c>
      <c r="H1571" s="3" t="str">
        <f>Raw_Data!H1571</f>
        <v>Mobile</v>
      </c>
      <c r="I1571" s="3">
        <f>Raw_Data!I1571</f>
        <v>13.99</v>
      </c>
      <c r="J1571" s="3">
        <f>Raw_Data!J1571</f>
        <v>0</v>
      </c>
      <c r="K1571" s="3" t="str">
        <f>Raw_Data!K1571</f>
        <v>Credit Card</v>
      </c>
      <c r="L1571" s="3">
        <f>Raw_Data!L1571</f>
        <v>4</v>
      </c>
      <c r="M1571" s="3">
        <f>Raw_Data!M1571</f>
        <v>0.35</v>
      </c>
      <c r="N1571" s="3" t="str">
        <f>Raw_Data!N1571</f>
        <v>Comedy</v>
      </c>
      <c r="O1571" s="3" t="str">
        <f t="shared" si="240"/>
        <v>35-44</v>
      </c>
      <c r="P1571" s="3" t="str">
        <f t="shared" si="241"/>
        <v>10-24h</v>
      </c>
      <c r="Q1571" s="3" t="str">
        <f t="shared" si="242"/>
        <v>22-45d</v>
      </c>
      <c r="R1571" s="3" t="str">
        <f t="shared" si="243"/>
        <v>Medium</v>
      </c>
      <c r="S1571" s="3" t="str">
        <f t="shared" si="244"/>
        <v>Mid</v>
      </c>
      <c r="T1571" s="3" t="str">
        <f t="shared" si="245"/>
        <v>Active</v>
      </c>
      <c r="U1571" s="4">
        <f>1/(1+EXP(-(Predictive_Model!$B$5+((B1571-Predictive_Model!$B$20)/Predictive_Model!$C$20)*Predictive_Model!$D$20+((E1571-Predictive_Model!$B$21)/Predictive_Model!$C$21)*Predictive_Model!$D$21+((F1571-Predictive_Model!$B$22)/Predictive_Model!$C$22)*Predictive_Model!$D$22+((I1571-Predictive_Model!$B$23)/Predictive_Model!$C$23)*Predictive_Model!$D$23+((L1571-Predictive_Model!$B$24)/Predictive_Model!$C$24)*Predictive_Model!$D$24+((M1571-Predictive_Model!$B$25)/Predictive_Model!$C$25)*Predictive_Model!$D$25+IF(C1571="Male",Predictive_Model!$D$31,IF(C1571="Other",Predictive_Model!$D$32,0))+IF(D1571="Premium",Predictive_Model!$D$34,IF(D1571="Standard",Predictive_Model!$D$35,0))+IF(G1571="Asia",Predictive_Model!$D$37,IF(G1571="Europe",Predictive_Model!$D$38,IF(G1571="North America",Predictive_Model!$D$39,IF(G1571="Oceania",Predictive_Model!$D$40,IF(G1571="South America",Predictive_Model!$D$41,0)))))+IF(H1571="Laptop",Predictive_Model!$D$43,IF(H1571="Mobile",Predictive_Model!$D$44,IF(H1571="TV",Predictive_Model!$D$45,IF(H1571="Tablet",Predictive_Model!$D$46,0))))+IF(K1571="Crypto",Predictive_Model!$D$48,IF(K1571="Debit Card",Predictive_Model!$D$49,IF(K1571="Gift Card",Predictive_Model!$D$50,IF(K1571="PayPal",Predictive_Model!$D$51,0))))+IF(N1571="Comedy",Predictive_Model!$D$53,IF(N1571="Documentary",Predictive_Model!$D$54,IF(N1571="Drama",Predictive_Model!$D$55,IF(N1571="Horror",Predictive_Model!$D$56,IF(N1571="Romance",Predictive_Model!$D$57,IF(N1571="Sci-Fi",Predictive_Model!$D$58,0)))))))))</f>
        <v>0.94794811746417562</v>
      </c>
      <c r="V1571" s="3" t="str">
        <f t="shared" si="246"/>
        <v>Critical</v>
      </c>
      <c r="W1571" s="6">
        <f t="shared" si="247"/>
        <v>13.261794163323817</v>
      </c>
      <c r="X1571" s="3" t="str">
        <f t="shared" si="248"/>
        <v>Priority 2</v>
      </c>
      <c r="Y1571" s="3" t="str">
        <f t="shared" si="249"/>
        <v>OK</v>
      </c>
    </row>
    <row r="1572" spans="1:25" x14ac:dyDescent="0.25">
      <c r="A1572" s="3" t="str">
        <f>Raw_Data!A1572</f>
        <v>21205edc-2ffb-4dce-b6a4-13ad8a8450bf</v>
      </c>
      <c r="B1572" s="3">
        <f>Raw_Data!B1572</f>
        <v>53</v>
      </c>
      <c r="C1572" s="3" t="str">
        <f>Raw_Data!C1572</f>
        <v>Female</v>
      </c>
      <c r="D1572" s="3" t="str">
        <f>Raw_Data!D1572</f>
        <v>Standard</v>
      </c>
      <c r="E1572" s="3">
        <f>Raw_Data!E1572</f>
        <v>1.72</v>
      </c>
      <c r="F1572" s="3">
        <f>Raw_Data!F1572</f>
        <v>19</v>
      </c>
      <c r="G1572" s="3" t="str">
        <f>Raw_Data!G1572</f>
        <v>Asia</v>
      </c>
      <c r="H1572" s="3" t="str">
        <f>Raw_Data!H1572</f>
        <v>TV</v>
      </c>
      <c r="I1572" s="3">
        <f>Raw_Data!I1572</f>
        <v>13.99</v>
      </c>
      <c r="J1572" s="3">
        <f>Raw_Data!J1572</f>
        <v>1</v>
      </c>
      <c r="K1572" s="3" t="str">
        <f>Raw_Data!K1572</f>
        <v>Credit Card</v>
      </c>
      <c r="L1572" s="3">
        <f>Raw_Data!L1572</f>
        <v>1</v>
      </c>
      <c r="M1572" s="3">
        <f>Raw_Data!M1572</f>
        <v>0.09</v>
      </c>
      <c r="N1572" s="3" t="str">
        <f>Raw_Data!N1572</f>
        <v>Horror</v>
      </c>
      <c r="O1572" s="3" t="str">
        <f t="shared" si="240"/>
        <v>45-54</v>
      </c>
      <c r="P1572" s="3" t="str">
        <f t="shared" si="241"/>
        <v>&lt;10h</v>
      </c>
      <c r="Q1572" s="3" t="str">
        <f t="shared" si="242"/>
        <v>8-21d</v>
      </c>
      <c r="R1572" s="3" t="str">
        <f t="shared" si="243"/>
        <v>Medium</v>
      </c>
      <c r="S1572" s="3" t="str">
        <f t="shared" si="244"/>
        <v>Mid</v>
      </c>
      <c r="T1572" s="3" t="str">
        <f t="shared" si="245"/>
        <v>Churned</v>
      </c>
      <c r="U1572" s="4">
        <f>1/(1+EXP(-(Predictive_Model!$B$5+((B1572-Predictive_Model!$B$20)/Predictive_Model!$C$20)*Predictive_Model!$D$20+((E1572-Predictive_Model!$B$21)/Predictive_Model!$C$21)*Predictive_Model!$D$21+((F1572-Predictive_Model!$B$22)/Predictive_Model!$C$22)*Predictive_Model!$D$22+((I1572-Predictive_Model!$B$23)/Predictive_Model!$C$23)*Predictive_Model!$D$23+((L1572-Predictive_Model!$B$24)/Predictive_Model!$C$24)*Predictive_Model!$D$24+((M1572-Predictive_Model!$B$25)/Predictive_Model!$C$25)*Predictive_Model!$D$25+IF(C1572="Male",Predictive_Model!$D$31,IF(C1572="Other",Predictive_Model!$D$32,0))+IF(D1572="Premium",Predictive_Model!$D$34,IF(D1572="Standard",Predictive_Model!$D$35,0))+IF(G1572="Asia",Predictive_Model!$D$37,IF(G1572="Europe",Predictive_Model!$D$38,IF(G1572="North America",Predictive_Model!$D$39,IF(G1572="Oceania",Predictive_Model!$D$40,IF(G1572="South America",Predictive_Model!$D$41,0)))))+IF(H1572="Laptop",Predictive_Model!$D$43,IF(H1572="Mobile",Predictive_Model!$D$44,IF(H1572="TV",Predictive_Model!$D$45,IF(H1572="Tablet",Predictive_Model!$D$46,0))))+IF(K1572="Crypto",Predictive_Model!$D$48,IF(K1572="Debit Card",Predictive_Model!$D$49,IF(K1572="Gift Card",Predictive_Model!$D$50,IF(K1572="PayPal",Predictive_Model!$D$51,0))))+IF(N1572="Comedy",Predictive_Model!$D$53,IF(N1572="Documentary",Predictive_Model!$D$54,IF(N1572="Drama",Predictive_Model!$D$55,IF(N1572="Horror",Predictive_Model!$D$56,IF(N1572="Romance",Predictive_Model!$D$57,IF(N1572="Sci-Fi",Predictive_Model!$D$58,0)))))))))</f>
        <v>0.99306578657785005</v>
      </c>
      <c r="V1572" s="3" t="str">
        <f t="shared" si="246"/>
        <v>Critical</v>
      </c>
      <c r="W1572" s="6">
        <f t="shared" si="247"/>
        <v>13.99</v>
      </c>
      <c r="X1572" s="3" t="str">
        <f t="shared" si="248"/>
        <v>Priority 2</v>
      </c>
      <c r="Y1572" s="3" t="str">
        <f t="shared" si="249"/>
        <v>OK</v>
      </c>
    </row>
    <row r="1573" spans="1:25" x14ac:dyDescent="0.25">
      <c r="A1573" s="3" t="str">
        <f>Raw_Data!A1573</f>
        <v>450b6e68-026e-4d1b-b9bb-597f2a9b1bdc</v>
      </c>
      <c r="B1573" s="3">
        <f>Raw_Data!B1573</f>
        <v>35</v>
      </c>
      <c r="C1573" s="3" t="str">
        <f>Raw_Data!C1573</f>
        <v>Other</v>
      </c>
      <c r="D1573" s="3" t="str">
        <f>Raw_Data!D1573</f>
        <v>Premium</v>
      </c>
      <c r="E1573" s="3">
        <f>Raw_Data!E1573</f>
        <v>14.46</v>
      </c>
      <c r="F1573" s="3">
        <f>Raw_Data!F1573</f>
        <v>44</v>
      </c>
      <c r="G1573" s="3" t="str">
        <f>Raw_Data!G1573</f>
        <v>North America</v>
      </c>
      <c r="H1573" s="3" t="str">
        <f>Raw_Data!H1573</f>
        <v>Tablet</v>
      </c>
      <c r="I1573" s="3">
        <f>Raw_Data!I1573</f>
        <v>17.989999999999998</v>
      </c>
      <c r="J1573" s="3">
        <f>Raw_Data!J1573</f>
        <v>1</v>
      </c>
      <c r="K1573" s="3" t="str">
        <f>Raw_Data!K1573</f>
        <v>Debit Card</v>
      </c>
      <c r="L1573" s="3">
        <f>Raw_Data!L1573</f>
        <v>1</v>
      </c>
      <c r="M1573" s="3">
        <f>Raw_Data!M1573</f>
        <v>0.32</v>
      </c>
      <c r="N1573" s="3" t="str">
        <f>Raw_Data!N1573</f>
        <v>Action</v>
      </c>
      <c r="O1573" s="3" t="str">
        <f t="shared" si="240"/>
        <v>35-44</v>
      </c>
      <c r="P1573" s="3" t="str">
        <f t="shared" si="241"/>
        <v>10-24h</v>
      </c>
      <c r="Q1573" s="3" t="str">
        <f t="shared" si="242"/>
        <v>22-45d</v>
      </c>
      <c r="R1573" s="3" t="str">
        <f t="shared" si="243"/>
        <v>Medium</v>
      </c>
      <c r="S1573" s="3" t="str">
        <f t="shared" si="244"/>
        <v>High</v>
      </c>
      <c r="T1573" s="3" t="str">
        <f t="shared" si="245"/>
        <v>Churned</v>
      </c>
      <c r="U1573" s="4">
        <f>1/(1+EXP(-(Predictive_Model!$B$5+((B1573-Predictive_Model!$B$20)/Predictive_Model!$C$20)*Predictive_Model!$D$20+((E1573-Predictive_Model!$B$21)/Predictive_Model!$C$21)*Predictive_Model!$D$21+((F1573-Predictive_Model!$B$22)/Predictive_Model!$C$22)*Predictive_Model!$D$22+((I1573-Predictive_Model!$B$23)/Predictive_Model!$C$23)*Predictive_Model!$D$23+((L1573-Predictive_Model!$B$24)/Predictive_Model!$C$24)*Predictive_Model!$D$24+((M1573-Predictive_Model!$B$25)/Predictive_Model!$C$25)*Predictive_Model!$D$25+IF(C1573="Male",Predictive_Model!$D$31,IF(C1573="Other",Predictive_Model!$D$32,0))+IF(D1573="Premium",Predictive_Model!$D$34,IF(D1573="Standard",Predictive_Model!$D$35,0))+IF(G1573="Asia",Predictive_Model!$D$37,IF(G1573="Europe",Predictive_Model!$D$38,IF(G1573="North America",Predictive_Model!$D$39,IF(G1573="Oceania",Predictive_Model!$D$40,IF(G1573="South America",Predictive_Model!$D$41,0)))))+IF(H1573="Laptop",Predictive_Model!$D$43,IF(H1573="Mobile",Predictive_Model!$D$44,IF(H1573="TV",Predictive_Model!$D$45,IF(H1573="Tablet",Predictive_Model!$D$46,0))))+IF(K1573="Crypto",Predictive_Model!$D$48,IF(K1573="Debit Card",Predictive_Model!$D$49,IF(K1573="Gift Card",Predictive_Model!$D$50,IF(K1573="PayPal",Predictive_Model!$D$51,0))))+IF(N1573="Comedy",Predictive_Model!$D$53,IF(N1573="Documentary",Predictive_Model!$D$54,IF(N1573="Drama",Predictive_Model!$D$55,IF(N1573="Horror",Predictive_Model!$D$56,IF(N1573="Romance",Predictive_Model!$D$57,IF(N1573="Sci-Fi",Predictive_Model!$D$58,0)))))))))</f>
        <v>0.97341366506561267</v>
      </c>
      <c r="V1573" s="3" t="str">
        <f t="shared" si="246"/>
        <v>Critical</v>
      </c>
      <c r="W1573" s="6">
        <f t="shared" si="247"/>
        <v>17.989999999999998</v>
      </c>
      <c r="X1573" s="3" t="str">
        <f t="shared" si="248"/>
        <v>Priority 1</v>
      </c>
      <c r="Y1573" s="3" t="str">
        <f t="shared" si="249"/>
        <v>OK</v>
      </c>
    </row>
    <row r="1574" spans="1:25" x14ac:dyDescent="0.25">
      <c r="A1574" s="3" t="str">
        <f>Raw_Data!A1574</f>
        <v>b266559f-da1e-48d0-a279-c7b37cdc5899</v>
      </c>
      <c r="B1574" s="3">
        <f>Raw_Data!B1574</f>
        <v>24</v>
      </c>
      <c r="C1574" s="3" t="str">
        <f>Raw_Data!C1574</f>
        <v>Male</v>
      </c>
      <c r="D1574" s="3" t="str">
        <f>Raw_Data!D1574</f>
        <v>Basic</v>
      </c>
      <c r="E1574" s="3">
        <f>Raw_Data!E1574</f>
        <v>5.91</v>
      </c>
      <c r="F1574" s="3">
        <f>Raw_Data!F1574</f>
        <v>25</v>
      </c>
      <c r="G1574" s="3" t="str">
        <f>Raw_Data!G1574</f>
        <v>Oceania</v>
      </c>
      <c r="H1574" s="3" t="str">
        <f>Raw_Data!H1574</f>
        <v>Laptop</v>
      </c>
      <c r="I1574" s="3">
        <f>Raw_Data!I1574</f>
        <v>8.99</v>
      </c>
      <c r="J1574" s="3">
        <f>Raw_Data!J1574</f>
        <v>1</v>
      </c>
      <c r="K1574" s="3" t="str">
        <f>Raw_Data!K1574</f>
        <v>PayPal</v>
      </c>
      <c r="L1574" s="3">
        <f>Raw_Data!L1574</f>
        <v>1</v>
      </c>
      <c r="M1574" s="3">
        <f>Raw_Data!M1574</f>
        <v>0.23</v>
      </c>
      <c r="N1574" s="3" t="str">
        <f>Raw_Data!N1574</f>
        <v>Action</v>
      </c>
      <c r="O1574" s="3" t="str">
        <f t="shared" si="240"/>
        <v>18-24</v>
      </c>
      <c r="P1574" s="3" t="str">
        <f t="shared" si="241"/>
        <v>&lt;10h</v>
      </c>
      <c r="Q1574" s="3" t="str">
        <f t="shared" si="242"/>
        <v>22-45d</v>
      </c>
      <c r="R1574" s="3" t="str">
        <f t="shared" si="243"/>
        <v>Medium</v>
      </c>
      <c r="S1574" s="3" t="str">
        <f t="shared" si="244"/>
        <v>Low</v>
      </c>
      <c r="T1574" s="3" t="str">
        <f t="shared" si="245"/>
        <v>Churned</v>
      </c>
      <c r="U1574" s="4">
        <f>1/(1+EXP(-(Predictive_Model!$B$5+((B1574-Predictive_Model!$B$20)/Predictive_Model!$C$20)*Predictive_Model!$D$20+((E1574-Predictive_Model!$B$21)/Predictive_Model!$C$21)*Predictive_Model!$D$21+((F1574-Predictive_Model!$B$22)/Predictive_Model!$C$22)*Predictive_Model!$D$22+((I1574-Predictive_Model!$B$23)/Predictive_Model!$C$23)*Predictive_Model!$D$23+((L1574-Predictive_Model!$B$24)/Predictive_Model!$C$24)*Predictive_Model!$D$24+((M1574-Predictive_Model!$B$25)/Predictive_Model!$C$25)*Predictive_Model!$D$25+IF(C1574="Male",Predictive_Model!$D$31,IF(C1574="Other",Predictive_Model!$D$32,0))+IF(D1574="Premium",Predictive_Model!$D$34,IF(D1574="Standard",Predictive_Model!$D$35,0))+IF(G1574="Asia",Predictive_Model!$D$37,IF(G1574="Europe",Predictive_Model!$D$38,IF(G1574="North America",Predictive_Model!$D$39,IF(G1574="Oceania",Predictive_Model!$D$40,IF(G1574="South America",Predictive_Model!$D$41,0)))))+IF(H1574="Laptop",Predictive_Model!$D$43,IF(H1574="Mobile",Predictive_Model!$D$44,IF(H1574="TV",Predictive_Model!$D$45,IF(H1574="Tablet",Predictive_Model!$D$46,0))))+IF(K1574="Crypto",Predictive_Model!$D$48,IF(K1574="Debit Card",Predictive_Model!$D$49,IF(K1574="Gift Card",Predictive_Model!$D$50,IF(K1574="PayPal",Predictive_Model!$D$51,0))))+IF(N1574="Comedy",Predictive_Model!$D$53,IF(N1574="Documentary",Predictive_Model!$D$54,IF(N1574="Drama",Predictive_Model!$D$55,IF(N1574="Horror",Predictive_Model!$D$56,IF(N1574="Romance",Predictive_Model!$D$57,IF(N1574="Sci-Fi",Predictive_Model!$D$58,0)))))))))</f>
        <v>0.99640232457292355</v>
      </c>
      <c r="V1574" s="3" t="str">
        <f t="shared" si="246"/>
        <v>Critical</v>
      </c>
      <c r="W1574" s="6">
        <f t="shared" si="247"/>
        <v>8.99</v>
      </c>
      <c r="X1574" s="3" t="str">
        <f t="shared" si="248"/>
        <v>Priority 2</v>
      </c>
      <c r="Y1574" s="3" t="str">
        <f t="shared" si="249"/>
        <v>OK</v>
      </c>
    </row>
    <row r="1575" spans="1:25" x14ac:dyDescent="0.25">
      <c r="A1575" s="3" t="str">
        <f>Raw_Data!A1575</f>
        <v>86765856-af6d-4291-8299-8ef70972a583</v>
      </c>
      <c r="B1575" s="3">
        <f>Raw_Data!B1575</f>
        <v>68</v>
      </c>
      <c r="C1575" s="3" t="str">
        <f>Raw_Data!C1575</f>
        <v>Other</v>
      </c>
      <c r="D1575" s="3" t="str">
        <f>Raw_Data!D1575</f>
        <v>Basic</v>
      </c>
      <c r="E1575" s="3">
        <f>Raw_Data!E1575</f>
        <v>6.53</v>
      </c>
      <c r="F1575" s="3">
        <f>Raw_Data!F1575</f>
        <v>6</v>
      </c>
      <c r="G1575" s="3" t="str">
        <f>Raw_Data!G1575</f>
        <v>Europe</v>
      </c>
      <c r="H1575" s="3" t="str">
        <f>Raw_Data!H1575</f>
        <v>Laptop</v>
      </c>
      <c r="I1575" s="3">
        <f>Raw_Data!I1575</f>
        <v>8.99</v>
      </c>
      <c r="J1575" s="3">
        <f>Raw_Data!J1575</f>
        <v>0</v>
      </c>
      <c r="K1575" s="3" t="str">
        <f>Raw_Data!K1575</f>
        <v>PayPal</v>
      </c>
      <c r="L1575" s="3">
        <f>Raw_Data!L1575</f>
        <v>4</v>
      </c>
      <c r="M1575" s="3">
        <f>Raw_Data!M1575</f>
        <v>0.93</v>
      </c>
      <c r="N1575" s="3" t="str">
        <f>Raw_Data!N1575</f>
        <v>Documentary</v>
      </c>
      <c r="O1575" s="3" t="str">
        <f t="shared" si="240"/>
        <v>55-70</v>
      </c>
      <c r="P1575" s="3" t="str">
        <f t="shared" si="241"/>
        <v>&lt;10h</v>
      </c>
      <c r="Q1575" s="3" t="str">
        <f t="shared" si="242"/>
        <v>0-7d</v>
      </c>
      <c r="R1575" s="3" t="str">
        <f t="shared" si="243"/>
        <v>Medium</v>
      </c>
      <c r="S1575" s="3" t="str">
        <f t="shared" si="244"/>
        <v>Low</v>
      </c>
      <c r="T1575" s="3" t="str">
        <f t="shared" si="245"/>
        <v>Active</v>
      </c>
      <c r="U1575" s="4">
        <f>1/(1+EXP(-(Predictive_Model!$B$5+((B1575-Predictive_Model!$B$20)/Predictive_Model!$C$20)*Predictive_Model!$D$20+((E1575-Predictive_Model!$B$21)/Predictive_Model!$C$21)*Predictive_Model!$D$21+((F1575-Predictive_Model!$B$22)/Predictive_Model!$C$22)*Predictive_Model!$D$22+((I1575-Predictive_Model!$B$23)/Predictive_Model!$C$23)*Predictive_Model!$D$23+((L1575-Predictive_Model!$B$24)/Predictive_Model!$C$24)*Predictive_Model!$D$24+((M1575-Predictive_Model!$B$25)/Predictive_Model!$C$25)*Predictive_Model!$D$25+IF(C1575="Male",Predictive_Model!$D$31,IF(C1575="Other",Predictive_Model!$D$32,0))+IF(D1575="Premium",Predictive_Model!$D$34,IF(D1575="Standard",Predictive_Model!$D$35,0))+IF(G1575="Asia",Predictive_Model!$D$37,IF(G1575="Europe",Predictive_Model!$D$38,IF(G1575="North America",Predictive_Model!$D$39,IF(G1575="Oceania",Predictive_Model!$D$40,IF(G1575="South America",Predictive_Model!$D$41,0)))))+IF(H1575="Laptop",Predictive_Model!$D$43,IF(H1575="Mobile",Predictive_Model!$D$44,IF(H1575="TV",Predictive_Model!$D$45,IF(H1575="Tablet",Predictive_Model!$D$46,0))))+IF(K1575="Crypto",Predictive_Model!$D$48,IF(K1575="Debit Card",Predictive_Model!$D$49,IF(K1575="Gift Card",Predictive_Model!$D$50,IF(K1575="PayPal",Predictive_Model!$D$51,0))))+IF(N1575="Comedy",Predictive_Model!$D$53,IF(N1575="Documentary",Predictive_Model!$D$54,IF(N1575="Drama",Predictive_Model!$D$55,IF(N1575="Horror",Predictive_Model!$D$56,IF(N1575="Romance",Predictive_Model!$D$57,IF(N1575="Sci-Fi",Predictive_Model!$D$58,0)))))))))</f>
        <v>0.3172466323750866</v>
      </c>
      <c r="V1575" s="3" t="str">
        <f t="shared" si="246"/>
        <v>Medium</v>
      </c>
      <c r="W1575" s="6">
        <f t="shared" si="247"/>
        <v>2.8520472250520288</v>
      </c>
      <c r="X1575" s="3" t="str">
        <f t="shared" si="248"/>
        <v>Monitor</v>
      </c>
      <c r="Y1575" s="3" t="str">
        <f t="shared" si="249"/>
        <v>OK</v>
      </c>
    </row>
    <row r="1576" spans="1:25" x14ac:dyDescent="0.25">
      <c r="A1576" s="3" t="str">
        <f>Raw_Data!A1576</f>
        <v>b76c94bc-af32-4a71-ae69-9a2c713cb696</v>
      </c>
      <c r="B1576" s="3">
        <f>Raw_Data!B1576</f>
        <v>40</v>
      </c>
      <c r="C1576" s="3" t="str">
        <f>Raw_Data!C1576</f>
        <v>Female</v>
      </c>
      <c r="D1576" s="3" t="str">
        <f>Raw_Data!D1576</f>
        <v>Standard</v>
      </c>
      <c r="E1576" s="3">
        <f>Raw_Data!E1576</f>
        <v>4.26</v>
      </c>
      <c r="F1576" s="3">
        <f>Raw_Data!F1576</f>
        <v>49</v>
      </c>
      <c r="G1576" s="3" t="str">
        <f>Raw_Data!G1576</f>
        <v>Europe</v>
      </c>
      <c r="H1576" s="3" t="str">
        <f>Raw_Data!H1576</f>
        <v>TV</v>
      </c>
      <c r="I1576" s="3">
        <f>Raw_Data!I1576</f>
        <v>13.99</v>
      </c>
      <c r="J1576" s="3">
        <f>Raw_Data!J1576</f>
        <v>1</v>
      </c>
      <c r="K1576" s="3" t="str">
        <f>Raw_Data!K1576</f>
        <v>Debit Card</v>
      </c>
      <c r="L1576" s="3">
        <f>Raw_Data!L1576</f>
        <v>4</v>
      </c>
      <c r="M1576" s="3">
        <f>Raw_Data!M1576</f>
        <v>0.09</v>
      </c>
      <c r="N1576" s="3" t="str">
        <f>Raw_Data!N1576</f>
        <v>Documentary</v>
      </c>
      <c r="O1576" s="3" t="str">
        <f t="shared" si="240"/>
        <v>35-44</v>
      </c>
      <c r="P1576" s="3" t="str">
        <f t="shared" si="241"/>
        <v>&lt;10h</v>
      </c>
      <c r="Q1576" s="3" t="str">
        <f t="shared" si="242"/>
        <v>46-60d</v>
      </c>
      <c r="R1576" s="3" t="str">
        <f t="shared" si="243"/>
        <v>Low</v>
      </c>
      <c r="S1576" s="3" t="str">
        <f t="shared" si="244"/>
        <v>Mid</v>
      </c>
      <c r="T1576" s="3" t="str">
        <f t="shared" si="245"/>
        <v>Churned</v>
      </c>
      <c r="U1576" s="4">
        <f>1/(1+EXP(-(Predictive_Model!$B$5+((B1576-Predictive_Model!$B$20)/Predictive_Model!$C$20)*Predictive_Model!$D$20+((E1576-Predictive_Model!$B$21)/Predictive_Model!$C$21)*Predictive_Model!$D$21+((F1576-Predictive_Model!$B$22)/Predictive_Model!$C$22)*Predictive_Model!$D$22+((I1576-Predictive_Model!$B$23)/Predictive_Model!$C$23)*Predictive_Model!$D$23+((L1576-Predictive_Model!$B$24)/Predictive_Model!$C$24)*Predictive_Model!$D$24+((M1576-Predictive_Model!$B$25)/Predictive_Model!$C$25)*Predictive_Model!$D$25+IF(C1576="Male",Predictive_Model!$D$31,IF(C1576="Other",Predictive_Model!$D$32,0))+IF(D1576="Premium",Predictive_Model!$D$34,IF(D1576="Standard",Predictive_Model!$D$35,0))+IF(G1576="Asia",Predictive_Model!$D$37,IF(G1576="Europe",Predictive_Model!$D$38,IF(G1576="North America",Predictive_Model!$D$39,IF(G1576="Oceania",Predictive_Model!$D$40,IF(G1576="South America",Predictive_Model!$D$41,0)))))+IF(H1576="Laptop",Predictive_Model!$D$43,IF(H1576="Mobile",Predictive_Model!$D$44,IF(H1576="TV",Predictive_Model!$D$45,IF(H1576="Tablet",Predictive_Model!$D$46,0))))+IF(K1576="Crypto",Predictive_Model!$D$48,IF(K1576="Debit Card",Predictive_Model!$D$49,IF(K1576="Gift Card",Predictive_Model!$D$50,IF(K1576="PayPal",Predictive_Model!$D$51,0))))+IF(N1576="Comedy",Predictive_Model!$D$53,IF(N1576="Documentary",Predictive_Model!$D$54,IF(N1576="Drama",Predictive_Model!$D$55,IF(N1576="Horror",Predictive_Model!$D$56,IF(N1576="Romance",Predictive_Model!$D$57,IF(N1576="Sci-Fi",Predictive_Model!$D$58,0)))))))))</f>
        <v>0.99664337583949347</v>
      </c>
      <c r="V1576" s="3" t="str">
        <f t="shared" si="246"/>
        <v>Critical</v>
      </c>
      <c r="W1576" s="6">
        <f t="shared" si="247"/>
        <v>13.99</v>
      </c>
      <c r="X1576" s="3" t="str">
        <f t="shared" si="248"/>
        <v>Priority 2</v>
      </c>
      <c r="Y1576" s="3" t="str">
        <f t="shared" si="249"/>
        <v>OK</v>
      </c>
    </row>
    <row r="1577" spans="1:25" x14ac:dyDescent="0.25">
      <c r="A1577" s="3" t="str">
        <f>Raw_Data!A1577</f>
        <v>930be712-ec74-4260-8c2c-c52f7f2327b7</v>
      </c>
      <c r="B1577" s="3">
        <f>Raw_Data!B1577</f>
        <v>36</v>
      </c>
      <c r="C1577" s="3" t="str">
        <f>Raw_Data!C1577</f>
        <v>Other</v>
      </c>
      <c r="D1577" s="3" t="str">
        <f>Raw_Data!D1577</f>
        <v>Basic</v>
      </c>
      <c r="E1577" s="3">
        <f>Raw_Data!E1577</f>
        <v>22.43</v>
      </c>
      <c r="F1577" s="3">
        <f>Raw_Data!F1577</f>
        <v>2</v>
      </c>
      <c r="G1577" s="3" t="str">
        <f>Raw_Data!G1577</f>
        <v>South America</v>
      </c>
      <c r="H1577" s="3" t="str">
        <f>Raw_Data!H1577</f>
        <v>Tablet</v>
      </c>
      <c r="I1577" s="3">
        <f>Raw_Data!I1577</f>
        <v>8.99</v>
      </c>
      <c r="J1577" s="3">
        <f>Raw_Data!J1577</f>
        <v>0</v>
      </c>
      <c r="K1577" s="3" t="str">
        <f>Raw_Data!K1577</f>
        <v>Crypto</v>
      </c>
      <c r="L1577" s="3">
        <f>Raw_Data!L1577</f>
        <v>4</v>
      </c>
      <c r="M1577" s="3">
        <f>Raw_Data!M1577</f>
        <v>7.48</v>
      </c>
      <c r="N1577" s="3" t="str">
        <f>Raw_Data!N1577</f>
        <v>Romance</v>
      </c>
      <c r="O1577" s="3" t="str">
        <f t="shared" si="240"/>
        <v>35-44</v>
      </c>
      <c r="P1577" s="3" t="str">
        <f t="shared" si="241"/>
        <v>10-24h</v>
      </c>
      <c r="Q1577" s="3" t="str">
        <f t="shared" si="242"/>
        <v>0-7d</v>
      </c>
      <c r="R1577" s="3" t="str">
        <f t="shared" si="243"/>
        <v>Medium</v>
      </c>
      <c r="S1577" s="3" t="str">
        <f t="shared" si="244"/>
        <v>Low</v>
      </c>
      <c r="T1577" s="3" t="str">
        <f t="shared" si="245"/>
        <v>Active</v>
      </c>
      <c r="U1577" s="4">
        <f>1/(1+EXP(-(Predictive_Model!$B$5+((B1577-Predictive_Model!$B$20)/Predictive_Model!$C$20)*Predictive_Model!$D$20+((E1577-Predictive_Model!$B$21)/Predictive_Model!$C$21)*Predictive_Model!$D$21+((F1577-Predictive_Model!$B$22)/Predictive_Model!$C$22)*Predictive_Model!$D$22+((I1577-Predictive_Model!$B$23)/Predictive_Model!$C$23)*Predictive_Model!$D$23+((L1577-Predictive_Model!$B$24)/Predictive_Model!$C$24)*Predictive_Model!$D$24+((M1577-Predictive_Model!$B$25)/Predictive_Model!$C$25)*Predictive_Model!$D$25+IF(C1577="Male",Predictive_Model!$D$31,IF(C1577="Other",Predictive_Model!$D$32,0))+IF(D1577="Premium",Predictive_Model!$D$34,IF(D1577="Standard",Predictive_Model!$D$35,0))+IF(G1577="Asia",Predictive_Model!$D$37,IF(G1577="Europe",Predictive_Model!$D$38,IF(G1577="North America",Predictive_Model!$D$39,IF(G1577="Oceania",Predictive_Model!$D$40,IF(G1577="South America",Predictive_Model!$D$41,0)))))+IF(H1577="Laptop",Predictive_Model!$D$43,IF(H1577="Mobile",Predictive_Model!$D$44,IF(H1577="TV",Predictive_Model!$D$45,IF(H1577="Tablet",Predictive_Model!$D$46,0))))+IF(K1577="Crypto",Predictive_Model!$D$48,IF(K1577="Debit Card",Predictive_Model!$D$49,IF(K1577="Gift Card",Predictive_Model!$D$50,IF(K1577="PayPal",Predictive_Model!$D$51,0))))+IF(N1577="Comedy",Predictive_Model!$D$53,IF(N1577="Documentary",Predictive_Model!$D$54,IF(N1577="Drama",Predictive_Model!$D$55,IF(N1577="Horror",Predictive_Model!$D$56,IF(N1577="Romance",Predictive_Model!$D$57,IF(N1577="Sci-Fi",Predictive_Model!$D$58,0)))))))))</f>
        <v>1.390711119842351E-7</v>
      </c>
      <c r="V1577" s="3" t="str">
        <f t="shared" si="246"/>
        <v>Low</v>
      </c>
      <c r="W1577" s="6">
        <f t="shared" si="247"/>
        <v>1.2502492967382735E-6</v>
      </c>
      <c r="X1577" s="3" t="str">
        <f t="shared" si="248"/>
        <v>Monitor</v>
      </c>
      <c r="Y1577" s="3" t="str">
        <f t="shared" si="249"/>
        <v>OK</v>
      </c>
    </row>
    <row r="1578" spans="1:25" x14ac:dyDescent="0.25">
      <c r="A1578" s="3" t="str">
        <f>Raw_Data!A1578</f>
        <v>2a290e33-1f4c-4b59-88d5-bb9fb03129ea</v>
      </c>
      <c r="B1578" s="3">
        <f>Raw_Data!B1578</f>
        <v>70</v>
      </c>
      <c r="C1578" s="3" t="str">
        <f>Raw_Data!C1578</f>
        <v>Other</v>
      </c>
      <c r="D1578" s="3" t="str">
        <f>Raw_Data!D1578</f>
        <v>Basic</v>
      </c>
      <c r="E1578" s="3">
        <f>Raw_Data!E1578</f>
        <v>23.08</v>
      </c>
      <c r="F1578" s="3">
        <f>Raw_Data!F1578</f>
        <v>25</v>
      </c>
      <c r="G1578" s="3" t="str">
        <f>Raw_Data!G1578</f>
        <v>South America</v>
      </c>
      <c r="H1578" s="3" t="str">
        <f>Raw_Data!H1578</f>
        <v>TV</v>
      </c>
      <c r="I1578" s="3">
        <f>Raw_Data!I1578</f>
        <v>8.99</v>
      </c>
      <c r="J1578" s="3">
        <f>Raw_Data!J1578</f>
        <v>0</v>
      </c>
      <c r="K1578" s="3" t="str">
        <f>Raw_Data!K1578</f>
        <v>Debit Card</v>
      </c>
      <c r="L1578" s="3">
        <f>Raw_Data!L1578</f>
        <v>3</v>
      </c>
      <c r="M1578" s="3">
        <f>Raw_Data!M1578</f>
        <v>0.89</v>
      </c>
      <c r="N1578" s="3" t="str">
        <f>Raw_Data!N1578</f>
        <v>Comedy</v>
      </c>
      <c r="O1578" s="3" t="str">
        <f t="shared" si="240"/>
        <v>55-70</v>
      </c>
      <c r="P1578" s="3" t="str">
        <f t="shared" si="241"/>
        <v>10-24h</v>
      </c>
      <c r="Q1578" s="3" t="str">
        <f t="shared" si="242"/>
        <v>22-45d</v>
      </c>
      <c r="R1578" s="3" t="str">
        <f t="shared" si="243"/>
        <v>Medium</v>
      </c>
      <c r="S1578" s="3" t="str">
        <f t="shared" si="244"/>
        <v>Low</v>
      </c>
      <c r="T1578" s="3" t="str">
        <f t="shared" si="245"/>
        <v>Active</v>
      </c>
      <c r="U1578" s="4">
        <f>1/(1+EXP(-(Predictive_Model!$B$5+((B1578-Predictive_Model!$B$20)/Predictive_Model!$C$20)*Predictive_Model!$D$20+((E1578-Predictive_Model!$B$21)/Predictive_Model!$C$21)*Predictive_Model!$D$21+((F1578-Predictive_Model!$B$22)/Predictive_Model!$C$22)*Predictive_Model!$D$22+((I1578-Predictive_Model!$B$23)/Predictive_Model!$C$23)*Predictive_Model!$D$23+((L1578-Predictive_Model!$B$24)/Predictive_Model!$C$24)*Predictive_Model!$D$24+((M1578-Predictive_Model!$B$25)/Predictive_Model!$C$25)*Predictive_Model!$D$25+IF(C1578="Male",Predictive_Model!$D$31,IF(C1578="Other",Predictive_Model!$D$32,0))+IF(D1578="Premium",Predictive_Model!$D$34,IF(D1578="Standard",Predictive_Model!$D$35,0))+IF(G1578="Asia",Predictive_Model!$D$37,IF(G1578="Europe",Predictive_Model!$D$38,IF(G1578="North America",Predictive_Model!$D$39,IF(G1578="Oceania",Predictive_Model!$D$40,IF(G1578="South America",Predictive_Model!$D$41,0)))))+IF(H1578="Laptop",Predictive_Model!$D$43,IF(H1578="Mobile",Predictive_Model!$D$44,IF(H1578="TV",Predictive_Model!$D$45,IF(H1578="Tablet",Predictive_Model!$D$46,0))))+IF(K1578="Crypto",Predictive_Model!$D$48,IF(K1578="Debit Card",Predictive_Model!$D$49,IF(K1578="Gift Card",Predictive_Model!$D$50,IF(K1578="PayPal",Predictive_Model!$D$51,0))))+IF(N1578="Comedy",Predictive_Model!$D$53,IF(N1578="Documentary",Predictive_Model!$D$54,IF(N1578="Drama",Predictive_Model!$D$55,IF(N1578="Horror",Predictive_Model!$D$56,IF(N1578="Romance",Predictive_Model!$D$57,IF(N1578="Sci-Fi",Predictive_Model!$D$58,0)))))))))</f>
        <v>4.8872889887494934E-2</v>
      </c>
      <c r="V1578" s="3" t="str">
        <f t="shared" si="246"/>
        <v>Low</v>
      </c>
      <c r="W1578" s="6">
        <f t="shared" si="247"/>
        <v>0.43936728008857945</v>
      </c>
      <c r="X1578" s="3" t="str">
        <f t="shared" si="248"/>
        <v>Monitor</v>
      </c>
      <c r="Y1578" s="3" t="str">
        <f t="shared" si="249"/>
        <v>OK</v>
      </c>
    </row>
    <row r="1579" spans="1:25" x14ac:dyDescent="0.25">
      <c r="A1579" s="3" t="str">
        <f>Raw_Data!A1579</f>
        <v>a338aff4-ae1a-45ce-bea5-bce572efe8c1</v>
      </c>
      <c r="B1579" s="3">
        <f>Raw_Data!B1579</f>
        <v>68</v>
      </c>
      <c r="C1579" s="3" t="str">
        <f>Raw_Data!C1579</f>
        <v>Female</v>
      </c>
      <c r="D1579" s="3" t="str">
        <f>Raw_Data!D1579</f>
        <v>Premium</v>
      </c>
      <c r="E1579" s="3">
        <f>Raw_Data!E1579</f>
        <v>0.2</v>
      </c>
      <c r="F1579" s="3">
        <f>Raw_Data!F1579</f>
        <v>32</v>
      </c>
      <c r="G1579" s="3" t="str">
        <f>Raw_Data!G1579</f>
        <v>North America</v>
      </c>
      <c r="H1579" s="3" t="str">
        <f>Raw_Data!H1579</f>
        <v>Laptop</v>
      </c>
      <c r="I1579" s="3">
        <f>Raw_Data!I1579</f>
        <v>17.989999999999998</v>
      </c>
      <c r="J1579" s="3">
        <f>Raw_Data!J1579</f>
        <v>1</v>
      </c>
      <c r="K1579" s="3" t="str">
        <f>Raw_Data!K1579</f>
        <v>Crypto</v>
      </c>
      <c r="L1579" s="3">
        <f>Raw_Data!L1579</f>
        <v>1</v>
      </c>
      <c r="M1579" s="3">
        <f>Raw_Data!M1579</f>
        <v>0.01</v>
      </c>
      <c r="N1579" s="3" t="str">
        <f>Raw_Data!N1579</f>
        <v>Horror</v>
      </c>
      <c r="O1579" s="3" t="str">
        <f t="shared" si="240"/>
        <v>55-70</v>
      </c>
      <c r="P1579" s="3" t="str">
        <f t="shared" si="241"/>
        <v>&lt;10h</v>
      </c>
      <c r="Q1579" s="3" t="str">
        <f t="shared" si="242"/>
        <v>22-45d</v>
      </c>
      <c r="R1579" s="3" t="str">
        <f t="shared" si="243"/>
        <v>Medium</v>
      </c>
      <c r="S1579" s="3" t="str">
        <f t="shared" si="244"/>
        <v>High</v>
      </c>
      <c r="T1579" s="3" t="str">
        <f t="shared" si="245"/>
        <v>Churned</v>
      </c>
      <c r="U1579" s="4">
        <f>1/(1+EXP(-(Predictive_Model!$B$5+((B1579-Predictive_Model!$B$20)/Predictive_Model!$C$20)*Predictive_Model!$D$20+((E1579-Predictive_Model!$B$21)/Predictive_Model!$C$21)*Predictive_Model!$D$21+((F1579-Predictive_Model!$B$22)/Predictive_Model!$C$22)*Predictive_Model!$D$22+((I1579-Predictive_Model!$B$23)/Predictive_Model!$C$23)*Predictive_Model!$D$23+((L1579-Predictive_Model!$B$24)/Predictive_Model!$C$24)*Predictive_Model!$D$24+((M1579-Predictive_Model!$B$25)/Predictive_Model!$C$25)*Predictive_Model!$D$25+IF(C1579="Male",Predictive_Model!$D$31,IF(C1579="Other",Predictive_Model!$D$32,0))+IF(D1579="Premium",Predictive_Model!$D$34,IF(D1579="Standard",Predictive_Model!$D$35,0))+IF(G1579="Asia",Predictive_Model!$D$37,IF(G1579="Europe",Predictive_Model!$D$38,IF(G1579="North America",Predictive_Model!$D$39,IF(G1579="Oceania",Predictive_Model!$D$40,IF(G1579="South America",Predictive_Model!$D$41,0)))))+IF(H1579="Laptop",Predictive_Model!$D$43,IF(H1579="Mobile",Predictive_Model!$D$44,IF(H1579="TV",Predictive_Model!$D$45,IF(H1579="Tablet",Predictive_Model!$D$46,0))))+IF(K1579="Crypto",Predictive_Model!$D$48,IF(K1579="Debit Card",Predictive_Model!$D$49,IF(K1579="Gift Card",Predictive_Model!$D$50,IF(K1579="PayPal",Predictive_Model!$D$51,0))))+IF(N1579="Comedy",Predictive_Model!$D$53,IF(N1579="Documentary",Predictive_Model!$D$54,IF(N1579="Drama",Predictive_Model!$D$55,IF(N1579="Horror",Predictive_Model!$D$56,IF(N1579="Romance",Predictive_Model!$D$57,IF(N1579="Sci-Fi",Predictive_Model!$D$58,0)))))))))</f>
        <v>0.99740329414243734</v>
      </c>
      <c r="V1579" s="3" t="str">
        <f t="shared" si="246"/>
        <v>Critical</v>
      </c>
      <c r="W1579" s="6">
        <f t="shared" si="247"/>
        <v>17.989999999999998</v>
      </c>
      <c r="X1579" s="3" t="str">
        <f t="shared" si="248"/>
        <v>Priority 1</v>
      </c>
      <c r="Y1579" s="3" t="str">
        <f t="shared" si="249"/>
        <v>OK</v>
      </c>
    </row>
    <row r="1580" spans="1:25" x14ac:dyDescent="0.25">
      <c r="A1580" s="3" t="str">
        <f>Raw_Data!A1580</f>
        <v>acb287e0-75a9-4889-8eb6-323d15cc7de3</v>
      </c>
      <c r="B1580" s="3">
        <f>Raw_Data!B1580</f>
        <v>23</v>
      </c>
      <c r="C1580" s="3" t="str">
        <f>Raw_Data!C1580</f>
        <v>Other</v>
      </c>
      <c r="D1580" s="3" t="str">
        <f>Raw_Data!D1580</f>
        <v>Basic</v>
      </c>
      <c r="E1580" s="3">
        <f>Raw_Data!E1580</f>
        <v>6.27</v>
      </c>
      <c r="F1580" s="3">
        <f>Raw_Data!F1580</f>
        <v>52</v>
      </c>
      <c r="G1580" s="3" t="str">
        <f>Raw_Data!G1580</f>
        <v>Europe</v>
      </c>
      <c r="H1580" s="3" t="str">
        <f>Raw_Data!H1580</f>
        <v>Laptop</v>
      </c>
      <c r="I1580" s="3">
        <f>Raw_Data!I1580</f>
        <v>8.99</v>
      </c>
      <c r="J1580" s="3">
        <f>Raw_Data!J1580</f>
        <v>1</v>
      </c>
      <c r="K1580" s="3" t="str">
        <f>Raw_Data!K1580</f>
        <v>Gift Card</v>
      </c>
      <c r="L1580" s="3">
        <f>Raw_Data!L1580</f>
        <v>5</v>
      </c>
      <c r="M1580" s="3">
        <f>Raw_Data!M1580</f>
        <v>0.12</v>
      </c>
      <c r="N1580" s="3" t="str">
        <f>Raw_Data!N1580</f>
        <v>Sci-Fi</v>
      </c>
      <c r="O1580" s="3" t="str">
        <f t="shared" si="240"/>
        <v>18-24</v>
      </c>
      <c r="P1580" s="3" t="str">
        <f t="shared" si="241"/>
        <v>&lt;10h</v>
      </c>
      <c r="Q1580" s="3" t="str">
        <f t="shared" si="242"/>
        <v>46-60d</v>
      </c>
      <c r="R1580" s="3" t="str">
        <f t="shared" si="243"/>
        <v>Low</v>
      </c>
      <c r="S1580" s="3" t="str">
        <f t="shared" si="244"/>
        <v>Low</v>
      </c>
      <c r="T1580" s="3" t="str">
        <f t="shared" si="245"/>
        <v>Churned</v>
      </c>
      <c r="U1580" s="4">
        <f>1/(1+EXP(-(Predictive_Model!$B$5+((B1580-Predictive_Model!$B$20)/Predictive_Model!$C$20)*Predictive_Model!$D$20+((E1580-Predictive_Model!$B$21)/Predictive_Model!$C$21)*Predictive_Model!$D$21+((F1580-Predictive_Model!$B$22)/Predictive_Model!$C$22)*Predictive_Model!$D$22+((I1580-Predictive_Model!$B$23)/Predictive_Model!$C$23)*Predictive_Model!$D$23+((L1580-Predictive_Model!$B$24)/Predictive_Model!$C$24)*Predictive_Model!$D$24+((M1580-Predictive_Model!$B$25)/Predictive_Model!$C$25)*Predictive_Model!$D$25+IF(C1580="Male",Predictive_Model!$D$31,IF(C1580="Other",Predictive_Model!$D$32,0))+IF(D1580="Premium",Predictive_Model!$D$34,IF(D1580="Standard",Predictive_Model!$D$35,0))+IF(G1580="Asia",Predictive_Model!$D$37,IF(G1580="Europe",Predictive_Model!$D$38,IF(G1580="North America",Predictive_Model!$D$39,IF(G1580="Oceania",Predictive_Model!$D$40,IF(G1580="South America",Predictive_Model!$D$41,0)))))+IF(H1580="Laptop",Predictive_Model!$D$43,IF(H1580="Mobile",Predictive_Model!$D$44,IF(H1580="TV",Predictive_Model!$D$45,IF(H1580="Tablet",Predictive_Model!$D$46,0))))+IF(K1580="Crypto",Predictive_Model!$D$48,IF(K1580="Debit Card",Predictive_Model!$D$49,IF(K1580="Gift Card",Predictive_Model!$D$50,IF(K1580="PayPal",Predictive_Model!$D$51,0))))+IF(N1580="Comedy",Predictive_Model!$D$53,IF(N1580="Documentary",Predictive_Model!$D$54,IF(N1580="Drama",Predictive_Model!$D$55,IF(N1580="Horror",Predictive_Model!$D$56,IF(N1580="Romance",Predictive_Model!$D$57,IF(N1580="Sci-Fi",Predictive_Model!$D$58,0)))))))))</f>
        <v>0.9984914081141022</v>
      </c>
      <c r="V1580" s="3" t="str">
        <f t="shared" si="246"/>
        <v>Critical</v>
      </c>
      <c r="W1580" s="6">
        <f t="shared" si="247"/>
        <v>8.99</v>
      </c>
      <c r="X1580" s="3" t="str">
        <f t="shared" si="248"/>
        <v>Priority 2</v>
      </c>
      <c r="Y1580" s="3" t="str">
        <f t="shared" si="249"/>
        <v>OK</v>
      </c>
    </row>
    <row r="1581" spans="1:25" x14ac:dyDescent="0.25">
      <c r="A1581" s="3" t="str">
        <f>Raw_Data!A1581</f>
        <v>087f0011-86fb-4327-a18a-536a08edfb5d</v>
      </c>
      <c r="B1581" s="3">
        <f>Raw_Data!B1581</f>
        <v>68</v>
      </c>
      <c r="C1581" s="3" t="str">
        <f>Raw_Data!C1581</f>
        <v>Other</v>
      </c>
      <c r="D1581" s="3" t="str">
        <f>Raw_Data!D1581</f>
        <v>Premium</v>
      </c>
      <c r="E1581" s="3">
        <f>Raw_Data!E1581</f>
        <v>1.67</v>
      </c>
      <c r="F1581" s="3">
        <f>Raw_Data!F1581</f>
        <v>18</v>
      </c>
      <c r="G1581" s="3" t="str">
        <f>Raw_Data!G1581</f>
        <v>Africa</v>
      </c>
      <c r="H1581" s="3" t="str">
        <f>Raw_Data!H1581</f>
        <v>Mobile</v>
      </c>
      <c r="I1581" s="3">
        <f>Raw_Data!I1581</f>
        <v>17.989999999999998</v>
      </c>
      <c r="J1581" s="3">
        <f>Raw_Data!J1581</f>
        <v>1</v>
      </c>
      <c r="K1581" s="3" t="str">
        <f>Raw_Data!K1581</f>
        <v>PayPal</v>
      </c>
      <c r="L1581" s="3">
        <f>Raw_Data!L1581</f>
        <v>3</v>
      </c>
      <c r="M1581" s="3">
        <f>Raw_Data!M1581</f>
        <v>0.09</v>
      </c>
      <c r="N1581" s="3" t="str">
        <f>Raw_Data!N1581</f>
        <v>Romance</v>
      </c>
      <c r="O1581" s="3" t="str">
        <f t="shared" si="240"/>
        <v>55-70</v>
      </c>
      <c r="P1581" s="3" t="str">
        <f t="shared" si="241"/>
        <v>&lt;10h</v>
      </c>
      <c r="Q1581" s="3" t="str">
        <f t="shared" si="242"/>
        <v>8-21d</v>
      </c>
      <c r="R1581" s="3" t="str">
        <f t="shared" si="243"/>
        <v>Medium</v>
      </c>
      <c r="S1581" s="3" t="str">
        <f t="shared" si="244"/>
        <v>High</v>
      </c>
      <c r="T1581" s="3" t="str">
        <f t="shared" si="245"/>
        <v>Churned</v>
      </c>
      <c r="U1581" s="4">
        <f>1/(1+EXP(-(Predictive_Model!$B$5+((B1581-Predictive_Model!$B$20)/Predictive_Model!$C$20)*Predictive_Model!$D$20+((E1581-Predictive_Model!$B$21)/Predictive_Model!$C$21)*Predictive_Model!$D$21+((F1581-Predictive_Model!$B$22)/Predictive_Model!$C$22)*Predictive_Model!$D$22+((I1581-Predictive_Model!$B$23)/Predictive_Model!$C$23)*Predictive_Model!$D$23+((L1581-Predictive_Model!$B$24)/Predictive_Model!$C$24)*Predictive_Model!$D$24+((M1581-Predictive_Model!$B$25)/Predictive_Model!$C$25)*Predictive_Model!$D$25+IF(C1581="Male",Predictive_Model!$D$31,IF(C1581="Other",Predictive_Model!$D$32,0))+IF(D1581="Premium",Predictive_Model!$D$34,IF(D1581="Standard",Predictive_Model!$D$35,0))+IF(G1581="Asia",Predictive_Model!$D$37,IF(G1581="Europe",Predictive_Model!$D$38,IF(G1581="North America",Predictive_Model!$D$39,IF(G1581="Oceania",Predictive_Model!$D$40,IF(G1581="South America",Predictive_Model!$D$41,0)))))+IF(H1581="Laptop",Predictive_Model!$D$43,IF(H1581="Mobile",Predictive_Model!$D$44,IF(H1581="TV",Predictive_Model!$D$45,IF(H1581="Tablet",Predictive_Model!$D$46,0))))+IF(K1581="Crypto",Predictive_Model!$D$48,IF(K1581="Debit Card",Predictive_Model!$D$49,IF(K1581="Gift Card",Predictive_Model!$D$50,IF(K1581="PayPal",Predictive_Model!$D$51,0))))+IF(N1581="Comedy",Predictive_Model!$D$53,IF(N1581="Documentary",Predictive_Model!$D$54,IF(N1581="Drama",Predictive_Model!$D$55,IF(N1581="Horror",Predictive_Model!$D$56,IF(N1581="Romance",Predictive_Model!$D$57,IF(N1581="Sci-Fi",Predictive_Model!$D$58,0)))))))))</f>
        <v>0.962640680133662</v>
      </c>
      <c r="V1581" s="3" t="str">
        <f t="shared" si="246"/>
        <v>Critical</v>
      </c>
      <c r="W1581" s="6">
        <f t="shared" si="247"/>
        <v>17.989999999999998</v>
      </c>
      <c r="X1581" s="3" t="str">
        <f t="shared" si="248"/>
        <v>Priority 1</v>
      </c>
      <c r="Y1581" s="3" t="str">
        <f t="shared" si="249"/>
        <v>OK</v>
      </c>
    </row>
    <row r="1582" spans="1:25" x14ac:dyDescent="0.25">
      <c r="A1582" s="3" t="str">
        <f>Raw_Data!A1582</f>
        <v>adf1a226-5359-44e7-8690-bbe814ff2ac3</v>
      </c>
      <c r="B1582" s="3">
        <f>Raw_Data!B1582</f>
        <v>19</v>
      </c>
      <c r="C1582" s="3" t="str">
        <f>Raw_Data!C1582</f>
        <v>Female</v>
      </c>
      <c r="D1582" s="3" t="str">
        <f>Raw_Data!D1582</f>
        <v>Standard</v>
      </c>
      <c r="E1582" s="3">
        <f>Raw_Data!E1582</f>
        <v>0.93</v>
      </c>
      <c r="F1582" s="3">
        <f>Raw_Data!F1582</f>
        <v>26</v>
      </c>
      <c r="G1582" s="3" t="str">
        <f>Raw_Data!G1582</f>
        <v>North America</v>
      </c>
      <c r="H1582" s="3" t="str">
        <f>Raw_Data!H1582</f>
        <v>Laptop</v>
      </c>
      <c r="I1582" s="3">
        <f>Raw_Data!I1582</f>
        <v>13.99</v>
      </c>
      <c r="J1582" s="3">
        <f>Raw_Data!J1582</f>
        <v>1</v>
      </c>
      <c r="K1582" s="3" t="str">
        <f>Raw_Data!K1582</f>
        <v>Debit Card</v>
      </c>
      <c r="L1582" s="3">
        <f>Raw_Data!L1582</f>
        <v>3</v>
      </c>
      <c r="M1582" s="3">
        <f>Raw_Data!M1582</f>
        <v>0.03</v>
      </c>
      <c r="N1582" s="3" t="str">
        <f>Raw_Data!N1582</f>
        <v>Action</v>
      </c>
      <c r="O1582" s="3" t="str">
        <f t="shared" si="240"/>
        <v>18-24</v>
      </c>
      <c r="P1582" s="3" t="str">
        <f t="shared" si="241"/>
        <v>&lt;10h</v>
      </c>
      <c r="Q1582" s="3" t="str">
        <f t="shared" si="242"/>
        <v>22-45d</v>
      </c>
      <c r="R1582" s="3" t="str">
        <f t="shared" si="243"/>
        <v>Medium</v>
      </c>
      <c r="S1582" s="3" t="str">
        <f t="shared" si="244"/>
        <v>Mid</v>
      </c>
      <c r="T1582" s="3" t="str">
        <f t="shared" si="245"/>
        <v>Churned</v>
      </c>
      <c r="U1582" s="4">
        <f>1/(1+EXP(-(Predictive_Model!$B$5+((B1582-Predictive_Model!$B$20)/Predictive_Model!$C$20)*Predictive_Model!$D$20+((E1582-Predictive_Model!$B$21)/Predictive_Model!$C$21)*Predictive_Model!$D$21+((F1582-Predictive_Model!$B$22)/Predictive_Model!$C$22)*Predictive_Model!$D$22+((I1582-Predictive_Model!$B$23)/Predictive_Model!$C$23)*Predictive_Model!$D$23+((L1582-Predictive_Model!$B$24)/Predictive_Model!$C$24)*Predictive_Model!$D$24+((M1582-Predictive_Model!$B$25)/Predictive_Model!$C$25)*Predictive_Model!$D$25+IF(C1582="Male",Predictive_Model!$D$31,IF(C1582="Other",Predictive_Model!$D$32,0))+IF(D1582="Premium",Predictive_Model!$D$34,IF(D1582="Standard",Predictive_Model!$D$35,0))+IF(G1582="Asia",Predictive_Model!$D$37,IF(G1582="Europe",Predictive_Model!$D$38,IF(G1582="North America",Predictive_Model!$D$39,IF(G1582="Oceania",Predictive_Model!$D$40,IF(G1582="South America",Predictive_Model!$D$41,0)))))+IF(H1582="Laptop",Predictive_Model!$D$43,IF(H1582="Mobile",Predictive_Model!$D$44,IF(H1582="TV",Predictive_Model!$D$45,IF(H1582="Tablet",Predictive_Model!$D$46,0))))+IF(K1582="Crypto",Predictive_Model!$D$48,IF(K1582="Debit Card",Predictive_Model!$D$49,IF(K1582="Gift Card",Predictive_Model!$D$50,IF(K1582="PayPal",Predictive_Model!$D$51,0))))+IF(N1582="Comedy",Predictive_Model!$D$53,IF(N1582="Documentary",Predictive_Model!$D$54,IF(N1582="Drama",Predictive_Model!$D$55,IF(N1582="Horror",Predictive_Model!$D$56,IF(N1582="Romance",Predictive_Model!$D$57,IF(N1582="Sci-Fi",Predictive_Model!$D$58,0)))))))))</f>
        <v>0.99239909660110359</v>
      </c>
      <c r="V1582" s="3" t="str">
        <f t="shared" si="246"/>
        <v>Critical</v>
      </c>
      <c r="W1582" s="6">
        <f t="shared" si="247"/>
        <v>13.99</v>
      </c>
      <c r="X1582" s="3" t="str">
        <f t="shared" si="248"/>
        <v>Priority 2</v>
      </c>
      <c r="Y1582" s="3" t="str">
        <f t="shared" si="249"/>
        <v>OK</v>
      </c>
    </row>
    <row r="1583" spans="1:25" x14ac:dyDescent="0.25">
      <c r="A1583" s="3" t="str">
        <f>Raw_Data!A1583</f>
        <v>785e0652-1283-4c68-a635-e96f3140cbcc</v>
      </c>
      <c r="B1583" s="3">
        <f>Raw_Data!B1583</f>
        <v>62</v>
      </c>
      <c r="C1583" s="3" t="str">
        <f>Raw_Data!C1583</f>
        <v>Male</v>
      </c>
      <c r="D1583" s="3" t="str">
        <f>Raw_Data!D1583</f>
        <v>Premium</v>
      </c>
      <c r="E1583" s="3">
        <f>Raw_Data!E1583</f>
        <v>4.25</v>
      </c>
      <c r="F1583" s="3">
        <f>Raw_Data!F1583</f>
        <v>40</v>
      </c>
      <c r="G1583" s="3" t="str">
        <f>Raw_Data!G1583</f>
        <v>Asia</v>
      </c>
      <c r="H1583" s="3" t="str">
        <f>Raw_Data!H1583</f>
        <v>Mobile</v>
      </c>
      <c r="I1583" s="3">
        <f>Raw_Data!I1583</f>
        <v>17.989999999999998</v>
      </c>
      <c r="J1583" s="3">
        <f>Raw_Data!J1583</f>
        <v>1</v>
      </c>
      <c r="K1583" s="3" t="str">
        <f>Raw_Data!K1583</f>
        <v>Credit Card</v>
      </c>
      <c r="L1583" s="3">
        <f>Raw_Data!L1583</f>
        <v>2</v>
      </c>
      <c r="M1583" s="3">
        <f>Raw_Data!M1583</f>
        <v>0.1</v>
      </c>
      <c r="N1583" s="3" t="str">
        <f>Raw_Data!N1583</f>
        <v>Comedy</v>
      </c>
      <c r="O1583" s="3" t="str">
        <f t="shared" si="240"/>
        <v>55-70</v>
      </c>
      <c r="P1583" s="3" t="str">
        <f t="shared" si="241"/>
        <v>&lt;10h</v>
      </c>
      <c r="Q1583" s="3" t="str">
        <f t="shared" si="242"/>
        <v>22-45d</v>
      </c>
      <c r="R1583" s="3" t="str">
        <f t="shared" si="243"/>
        <v>Medium</v>
      </c>
      <c r="S1583" s="3" t="str">
        <f t="shared" si="244"/>
        <v>High</v>
      </c>
      <c r="T1583" s="3" t="str">
        <f t="shared" si="245"/>
        <v>Churned</v>
      </c>
      <c r="U1583" s="4">
        <f>1/(1+EXP(-(Predictive_Model!$B$5+((B1583-Predictive_Model!$B$20)/Predictive_Model!$C$20)*Predictive_Model!$D$20+((E1583-Predictive_Model!$B$21)/Predictive_Model!$C$21)*Predictive_Model!$D$21+((F1583-Predictive_Model!$B$22)/Predictive_Model!$C$22)*Predictive_Model!$D$22+((I1583-Predictive_Model!$B$23)/Predictive_Model!$C$23)*Predictive_Model!$D$23+((L1583-Predictive_Model!$B$24)/Predictive_Model!$C$24)*Predictive_Model!$D$24+((M1583-Predictive_Model!$B$25)/Predictive_Model!$C$25)*Predictive_Model!$D$25+IF(C1583="Male",Predictive_Model!$D$31,IF(C1583="Other",Predictive_Model!$D$32,0))+IF(D1583="Premium",Predictive_Model!$D$34,IF(D1583="Standard",Predictive_Model!$D$35,0))+IF(G1583="Asia",Predictive_Model!$D$37,IF(G1583="Europe",Predictive_Model!$D$38,IF(G1583="North America",Predictive_Model!$D$39,IF(G1583="Oceania",Predictive_Model!$D$40,IF(G1583="South America",Predictive_Model!$D$41,0)))))+IF(H1583="Laptop",Predictive_Model!$D$43,IF(H1583="Mobile",Predictive_Model!$D$44,IF(H1583="TV",Predictive_Model!$D$45,IF(H1583="Tablet",Predictive_Model!$D$46,0))))+IF(K1583="Crypto",Predictive_Model!$D$48,IF(K1583="Debit Card",Predictive_Model!$D$49,IF(K1583="Gift Card",Predictive_Model!$D$50,IF(K1583="PayPal",Predictive_Model!$D$51,0))))+IF(N1583="Comedy",Predictive_Model!$D$53,IF(N1583="Documentary",Predictive_Model!$D$54,IF(N1583="Drama",Predictive_Model!$D$55,IF(N1583="Horror",Predictive_Model!$D$56,IF(N1583="Romance",Predictive_Model!$D$57,IF(N1583="Sci-Fi",Predictive_Model!$D$58,0)))))))))</f>
        <v>0.99770432098097728</v>
      </c>
      <c r="V1583" s="3" t="str">
        <f t="shared" si="246"/>
        <v>Critical</v>
      </c>
      <c r="W1583" s="6">
        <f t="shared" si="247"/>
        <v>17.989999999999998</v>
      </c>
      <c r="X1583" s="3" t="str">
        <f t="shared" si="248"/>
        <v>Priority 1</v>
      </c>
      <c r="Y1583" s="3" t="str">
        <f t="shared" si="249"/>
        <v>OK</v>
      </c>
    </row>
    <row r="1584" spans="1:25" x14ac:dyDescent="0.25">
      <c r="A1584" s="3" t="str">
        <f>Raw_Data!A1584</f>
        <v>b4147601-494d-43c8-8ff2-1320cc1d525f</v>
      </c>
      <c r="B1584" s="3">
        <f>Raw_Data!B1584</f>
        <v>60</v>
      </c>
      <c r="C1584" s="3" t="str">
        <f>Raw_Data!C1584</f>
        <v>Female</v>
      </c>
      <c r="D1584" s="3" t="str">
        <f>Raw_Data!D1584</f>
        <v>Premium</v>
      </c>
      <c r="E1584" s="3">
        <f>Raw_Data!E1584</f>
        <v>11.15</v>
      </c>
      <c r="F1584" s="3">
        <f>Raw_Data!F1584</f>
        <v>49</v>
      </c>
      <c r="G1584" s="3" t="str">
        <f>Raw_Data!G1584</f>
        <v>South America</v>
      </c>
      <c r="H1584" s="3" t="str">
        <f>Raw_Data!H1584</f>
        <v>Desktop</v>
      </c>
      <c r="I1584" s="3">
        <f>Raw_Data!I1584</f>
        <v>17.989999999999998</v>
      </c>
      <c r="J1584" s="3">
        <f>Raw_Data!J1584</f>
        <v>1</v>
      </c>
      <c r="K1584" s="3" t="str">
        <f>Raw_Data!K1584</f>
        <v>Crypto</v>
      </c>
      <c r="L1584" s="3">
        <f>Raw_Data!L1584</f>
        <v>5</v>
      </c>
      <c r="M1584" s="3">
        <f>Raw_Data!M1584</f>
        <v>0.22</v>
      </c>
      <c r="N1584" s="3" t="str">
        <f>Raw_Data!N1584</f>
        <v>Romance</v>
      </c>
      <c r="O1584" s="3" t="str">
        <f t="shared" si="240"/>
        <v>55-70</v>
      </c>
      <c r="P1584" s="3" t="str">
        <f t="shared" si="241"/>
        <v>10-24h</v>
      </c>
      <c r="Q1584" s="3" t="str">
        <f t="shared" si="242"/>
        <v>46-60d</v>
      </c>
      <c r="R1584" s="3" t="str">
        <f t="shared" si="243"/>
        <v>Medium</v>
      </c>
      <c r="S1584" s="3" t="str">
        <f t="shared" si="244"/>
        <v>High</v>
      </c>
      <c r="T1584" s="3" t="str">
        <f t="shared" si="245"/>
        <v>Churned</v>
      </c>
      <c r="U1584" s="4">
        <f>1/(1+EXP(-(Predictive_Model!$B$5+((B1584-Predictive_Model!$B$20)/Predictive_Model!$C$20)*Predictive_Model!$D$20+((E1584-Predictive_Model!$B$21)/Predictive_Model!$C$21)*Predictive_Model!$D$21+((F1584-Predictive_Model!$B$22)/Predictive_Model!$C$22)*Predictive_Model!$D$22+((I1584-Predictive_Model!$B$23)/Predictive_Model!$C$23)*Predictive_Model!$D$23+((L1584-Predictive_Model!$B$24)/Predictive_Model!$C$24)*Predictive_Model!$D$24+((M1584-Predictive_Model!$B$25)/Predictive_Model!$C$25)*Predictive_Model!$D$25+IF(C1584="Male",Predictive_Model!$D$31,IF(C1584="Other",Predictive_Model!$D$32,0))+IF(D1584="Premium",Predictive_Model!$D$34,IF(D1584="Standard",Predictive_Model!$D$35,0))+IF(G1584="Asia",Predictive_Model!$D$37,IF(G1584="Europe",Predictive_Model!$D$38,IF(G1584="North America",Predictive_Model!$D$39,IF(G1584="Oceania",Predictive_Model!$D$40,IF(G1584="South America",Predictive_Model!$D$41,0)))))+IF(H1584="Laptop",Predictive_Model!$D$43,IF(H1584="Mobile",Predictive_Model!$D$44,IF(H1584="TV",Predictive_Model!$D$45,IF(H1584="Tablet",Predictive_Model!$D$46,0))))+IF(K1584="Crypto",Predictive_Model!$D$48,IF(K1584="Debit Card",Predictive_Model!$D$49,IF(K1584="Gift Card",Predictive_Model!$D$50,IF(K1584="PayPal",Predictive_Model!$D$51,0))))+IF(N1584="Comedy",Predictive_Model!$D$53,IF(N1584="Documentary",Predictive_Model!$D$54,IF(N1584="Drama",Predictive_Model!$D$55,IF(N1584="Horror",Predictive_Model!$D$56,IF(N1584="Romance",Predictive_Model!$D$57,IF(N1584="Sci-Fi",Predictive_Model!$D$58,0)))))))))</f>
        <v>0.77968455323677632</v>
      </c>
      <c r="V1584" s="3" t="str">
        <f t="shared" si="246"/>
        <v>Critical</v>
      </c>
      <c r="W1584" s="6">
        <f t="shared" si="247"/>
        <v>17.989999999999998</v>
      </c>
      <c r="X1584" s="3" t="str">
        <f t="shared" si="248"/>
        <v>Priority 1</v>
      </c>
      <c r="Y1584" s="3" t="str">
        <f t="shared" si="249"/>
        <v>OK</v>
      </c>
    </row>
    <row r="1585" spans="1:25" x14ac:dyDescent="0.25">
      <c r="A1585" s="3" t="str">
        <f>Raw_Data!A1585</f>
        <v>8f340b20-ff03-4b80-9530-ef215931e3b9</v>
      </c>
      <c r="B1585" s="3">
        <f>Raw_Data!B1585</f>
        <v>31</v>
      </c>
      <c r="C1585" s="3" t="str">
        <f>Raw_Data!C1585</f>
        <v>Other</v>
      </c>
      <c r="D1585" s="3" t="str">
        <f>Raw_Data!D1585</f>
        <v>Premium</v>
      </c>
      <c r="E1585" s="3">
        <f>Raw_Data!E1585</f>
        <v>21.92</v>
      </c>
      <c r="F1585" s="3">
        <f>Raw_Data!F1585</f>
        <v>54</v>
      </c>
      <c r="G1585" s="3" t="str">
        <f>Raw_Data!G1585</f>
        <v>Asia</v>
      </c>
      <c r="H1585" s="3" t="str">
        <f>Raw_Data!H1585</f>
        <v>TV</v>
      </c>
      <c r="I1585" s="3">
        <f>Raw_Data!I1585</f>
        <v>17.989999999999998</v>
      </c>
      <c r="J1585" s="3">
        <f>Raw_Data!J1585</f>
        <v>0</v>
      </c>
      <c r="K1585" s="3" t="str">
        <f>Raw_Data!K1585</f>
        <v>PayPal</v>
      </c>
      <c r="L1585" s="3">
        <f>Raw_Data!L1585</f>
        <v>3</v>
      </c>
      <c r="M1585" s="3">
        <f>Raw_Data!M1585</f>
        <v>0.4</v>
      </c>
      <c r="N1585" s="3" t="str">
        <f>Raw_Data!N1585</f>
        <v>Documentary</v>
      </c>
      <c r="O1585" s="3" t="str">
        <f t="shared" si="240"/>
        <v>25-34</v>
      </c>
      <c r="P1585" s="3" t="str">
        <f t="shared" si="241"/>
        <v>10-24h</v>
      </c>
      <c r="Q1585" s="3" t="str">
        <f t="shared" si="242"/>
        <v>46-60d</v>
      </c>
      <c r="R1585" s="3" t="str">
        <f t="shared" si="243"/>
        <v>Medium</v>
      </c>
      <c r="S1585" s="3" t="str">
        <f t="shared" si="244"/>
        <v>High</v>
      </c>
      <c r="T1585" s="3" t="str">
        <f t="shared" si="245"/>
        <v>Active</v>
      </c>
      <c r="U1585" s="4">
        <f>1/(1+EXP(-(Predictive_Model!$B$5+((B1585-Predictive_Model!$B$20)/Predictive_Model!$C$20)*Predictive_Model!$D$20+((E1585-Predictive_Model!$B$21)/Predictive_Model!$C$21)*Predictive_Model!$D$21+((F1585-Predictive_Model!$B$22)/Predictive_Model!$C$22)*Predictive_Model!$D$22+((I1585-Predictive_Model!$B$23)/Predictive_Model!$C$23)*Predictive_Model!$D$23+((L1585-Predictive_Model!$B$24)/Predictive_Model!$C$24)*Predictive_Model!$D$24+((M1585-Predictive_Model!$B$25)/Predictive_Model!$C$25)*Predictive_Model!$D$25+IF(C1585="Male",Predictive_Model!$D$31,IF(C1585="Other",Predictive_Model!$D$32,0))+IF(D1585="Premium",Predictive_Model!$D$34,IF(D1585="Standard",Predictive_Model!$D$35,0))+IF(G1585="Asia",Predictive_Model!$D$37,IF(G1585="Europe",Predictive_Model!$D$38,IF(G1585="North America",Predictive_Model!$D$39,IF(G1585="Oceania",Predictive_Model!$D$40,IF(G1585="South America",Predictive_Model!$D$41,0)))))+IF(H1585="Laptop",Predictive_Model!$D$43,IF(H1585="Mobile",Predictive_Model!$D$44,IF(H1585="TV",Predictive_Model!$D$45,IF(H1585="Tablet",Predictive_Model!$D$46,0))))+IF(K1585="Crypto",Predictive_Model!$D$48,IF(K1585="Debit Card",Predictive_Model!$D$49,IF(K1585="Gift Card",Predictive_Model!$D$50,IF(K1585="PayPal",Predictive_Model!$D$51,0))))+IF(N1585="Comedy",Predictive_Model!$D$53,IF(N1585="Documentary",Predictive_Model!$D$54,IF(N1585="Drama",Predictive_Model!$D$55,IF(N1585="Horror",Predictive_Model!$D$56,IF(N1585="Romance",Predictive_Model!$D$57,IF(N1585="Sci-Fi",Predictive_Model!$D$58,0)))))))))</f>
        <v>0.28930844236250375</v>
      </c>
      <c r="V1585" s="3" t="str">
        <f t="shared" si="246"/>
        <v>Medium</v>
      </c>
      <c r="W1585" s="6">
        <f t="shared" si="247"/>
        <v>5.2046588781014416</v>
      </c>
      <c r="X1585" s="3" t="str">
        <f t="shared" si="248"/>
        <v>Monitor</v>
      </c>
      <c r="Y1585" s="3" t="str">
        <f t="shared" si="249"/>
        <v>OK</v>
      </c>
    </row>
    <row r="1586" spans="1:25" x14ac:dyDescent="0.25">
      <c r="A1586" s="3" t="str">
        <f>Raw_Data!A1586</f>
        <v>7116a96f-6d6e-46d3-8176-93513053d545</v>
      </c>
      <c r="B1586" s="3">
        <f>Raw_Data!B1586</f>
        <v>31</v>
      </c>
      <c r="C1586" s="3" t="str">
        <f>Raw_Data!C1586</f>
        <v>Male</v>
      </c>
      <c r="D1586" s="3" t="str">
        <f>Raw_Data!D1586</f>
        <v>Premium</v>
      </c>
      <c r="E1586" s="3">
        <f>Raw_Data!E1586</f>
        <v>3.81</v>
      </c>
      <c r="F1586" s="3">
        <f>Raw_Data!F1586</f>
        <v>39</v>
      </c>
      <c r="G1586" s="3" t="str">
        <f>Raw_Data!G1586</f>
        <v>Asia</v>
      </c>
      <c r="H1586" s="3" t="str">
        <f>Raw_Data!H1586</f>
        <v>TV</v>
      </c>
      <c r="I1586" s="3">
        <f>Raw_Data!I1586</f>
        <v>17.989999999999998</v>
      </c>
      <c r="J1586" s="3">
        <f>Raw_Data!J1586</f>
        <v>1</v>
      </c>
      <c r="K1586" s="3" t="str">
        <f>Raw_Data!K1586</f>
        <v>Crypto</v>
      </c>
      <c r="L1586" s="3">
        <f>Raw_Data!L1586</f>
        <v>1</v>
      </c>
      <c r="M1586" s="3">
        <f>Raw_Data!M1586</f>
        <v>0.1</v>
      </c>
      <c r="N1586" s="3" t="str">
        <f>Raw_Data!N1586</f>
        <v>Documentary</v>
      </c>
      <c r="O1586" s="3" t="str">
        <f t="shared" si="240"/>
        <v>25-34</v>
      </c>
      <c r="P1586" s="3" t="str">
        <f t="shared" si="241"/>
        <v>&lt;10h</v>
      </c>
      <c r="Q1586" s="3" t="str">
        <f t="shared" si="242"/>
        <v>22-45d</v>
      </c>
      <c r="R1586" s="3" t="str">
        <f t="shared" si="243"/>
        <v>Medium</v>
      </c>
      <c r="S1586" s="3" t="str">
        <f t="shared" si="244"/>
        <v>High</v>
      </c>
      <c r="T1586" s="3" t="str">
        <f t="shared" si="245"/>
        <v>Churned</v>
      </c>
      <c r="U1586" s="4">
        <f>1/(1+EXP(-(Predictive_Model!$B$5+((B1586-Predictive_Model!$B$20)/Predictive_Model!$C$20)*Predictive_Model!$D$20+((E1586-Predictive_Model!$B$21)/Predictive_Model!$C$21)*Predictive_Model!$D$21+((F1586-Predictive_Model!$B$22)/Predictive_Model!$C$22)*Predictive_Model!$D$22+((I1586-Predictive_Model!$B$23)/Predictive_Model!$C$23)*Predictive_Model!$D$23+((L1586-Predictive_Model!$B$24)/Predictive_Model!$C$24)*Predictive_Model!$D$24+((M1586-Predictive_Model!$B$25)/Predictive_Model!$C$25)*Predictive_Model!$D$25+IF(C1586="Male",Predictive_Model!$D$31,IF(C1586="Other",Predictive_Model!$D$32,0))+IF(D1586="Premium",Predictive_Model!$D$34,IF(D1586="Standard",Predictive_Model!$D$35,0))+IF(G1586="Asia",Predictive_Model!$D$37,IF(G1586="Europe",Predictive_Model!$D$38,IF(G1586="North America",Predictive_Model!$D$39,IF(G1586="Oceania",Predictive_Model!$D$40,IF(G1586="South America",Predictive_Model!$D$41,0)))))+IF(H1586="Laptop",Predictive_Model!$D$43,IF(H1586="Mobile",Predictive_Model!$D$44,IF(H1586="TV",Predictive_Model!$D$45,IF(H1586="Tablet",Predictive_Model!$D$46,0))))+IF(K1586="Crypto",Predictive_Model!$D$48,IF(K1586="Debit Card",Predictive_Model!$D$49,IF(K1586="Gift Card",Predictive_Model!$D$50,IF(K1586="PayPal",Predictive_Model!$D$51,0))))+IF(N1586="Comedy",Predictive_Model!$D$53,IF(N1586="Documentary",Predictive_Model!$D$54,IF(N1586="Drama",Predictive_Model!$D$55,IF(N1586="Horror",Predictive_Model!$D$56,IF(N1586="Romance",Predictive_Model!$D$57,IF(N1586="Sci-Fi",Predictive_Model!$D$58,0)))))))))</f>
        <v>0.99331910509912036</v>
      </c>
      <c r="V1586" s="3" t="str">
        <f t="shared" si="246"/>
        <v>Critical</v>
      </c>
      <c r="W1586" s="6">
        <f t="shared" si="247"/>
        <v>17.989999999999998</v>
      </c>
      <c r="X1586" s="3" t="str">
        <f t="shared" si="248"/>
        <v>Priority 1</v>
      </c>
      <c r="Y1586" s="3" t="str">
        <f t="shared" si="249"/>
        <v>OK</v>
      </c>
    </row>
    <row r="1587" spans="1:25" x14ac:dyDescent="0.25">
      <c r="A1587" s="3" t="str">
        <f>Raw_Data!A1587</f>
        <v>b2b8ae31-eb8a-40a3-a5d9-b131324d826b</v>
      </c>
      <c r="B1587" s="3">
        <f>Raw_Data!B1587</f>
        <v>37</v>
      </c>
      <c r="C1587" s="3" t="str">
        <f>Raw_Data!C1587</f>
        <v>Male</v>
      </c>
      <c r="D1587" s="3" t="str">
        <f>Raw_Data!D1587</f>
        <v>Standard</v>
      </c>
      <c r="E1587" s="3">
        <f>Raw_Data!E1587</f>
        <v>0.02</v>
      </c>
      <c r="F1587" s="3">
        <f>Raw_Data!F1587</f>
        <v>10</v>
      </c>
      <c r="G1587" s="3" t="str">
        <f>Raw_Data!G1587</f>
        <v>Europe</v>
      </c>
      <c r="H1587" s="3" t="str">
        <f>Raw_Data!H1587</f>
        <v>TV</v>
      </c>
      <c r="I1587" s="3">
        <f>Raw_Data!I1587</f>
        <v>13.99</v>
      </c>
      <c r="J1587" s="3">
        <f>Raw_Data!J1587</f>
        <v>0</v>
      </c>
      <c r="K1587" s="3" t="str">
        <f>Raw_Data!K1587</f>
        <v>PayPal</v>
      </c>
      <c r="L1587" s="3">
        <f>Raw_Data!L1587</f>
        <v>5</v>
      </c>
      <c r="M1587" s="3">
        <f>Raw_Data!M1587</f>
        <v>0</v>
      </c>
      <c r="N1587" s="3" t="str">
        <f>Raw_Data!N1587</f>
        <v>Sci-Fi</v>
      </c>
      <c r="O1587" s="3" t="str">
        <f t="shared" si="240"/>
        <v>35-44</v>
      </c>
      <c r="P1587" s="3" t="str">
        <f t="shared" si="241"/>
        <v>&lt;10h</v>
      </c>
      <c r="Q1587" s="3" t="str">
        <f t="shared" si="242"/>
        <v>8-21d</v>
      </c>
      <c r="R1587" s="3" t="str">
        <f t="shared" si="243"/>
        <v>Medium</v>
      </c>
      <c r="S1587" s="3" t="str">
        <f t="shared" si="244"/>
        <v>Mid</v>
      </c>
      <c r="T1587" s="3" t="str">
        <f t="shared" si="245"/>
        <v>Active</v>
      </c>
      <c r="U1587" s="4">
        <f>1/(1+EXP(-(Predictive_Model!$B$5+((B1587-Predictive_Model!$B$20)/Predictive_Model!$C$20)*Predictive_Model!$D$20+((E1587-Predictive_Model!$B$21)/Predictive_Model!$C$21)*Predictive_Model!$D$21+((F1587-Predictive_Model!$B$22)/Predictive_Model!$C$22)*Predictive_Model!$D$22+((I1587-Predictive_Model!$B$23)/Predictive_Model!$C$23)*Predictive_Model!$D$23+((L1587-Predictive_Model!$B$24)/Predictive_Model!$C$24)*Predictive_Model!$D$24+((M1587-Predictive_Model!$B$25)/Predictive_Model!$C$25)*Predictive_Model!$D$25+IF(C1587="Male",Predictive_Model!$D$31,IF(C1587="Other",Predictive_Model!$D$32,0))+IF(D1587="Premium",Predictive_Model!$D$34,IF(D1587="Standard",Predictive_Model!$D$35,0))+IF(G1587="Asia",Predictive_Model!$D$37,IF(G1587="Europe",Predictive_Model!$D$38,IF(G1587="North America",Predictive_Model!$D$39,IF(G1587="Oceania",Predictive_Model!$D$40,IF(G1587="South America",Predictive_Model!$D$41,0)))))+IF(H1587="Laptop",Predictive_Model!$D$43,IF(H1587="Mobile",Predictive_Model!$D$44,IF(H1587="TV",Predictive_Model!$D$45,IF(H1587="Tablet",Predictive_Model!$D$46,0))))+IF(K1587="Crypto",Predictive_Model!$D$48,IF(K1587="Debit Card",Predictive_Model!$D$49,IF(K1587="Gift Card",Predictive_Model!$D$50,IF(K1587="PayPal",Predictive_Model!$D$51,0))))+IF(N1587="Comedy",Predictive_Model!$D$53,IF(N1587="Documentary",Predictive_Model!$D$54,IF(N1587="Drama",Predictive_Model!$D$55,IF(N1587="Horror",Predictive_Model!$D$56,IF(N1587="Romance",Predictive_Model!$D$57,IF(N1587="Sci-Fi",Predictive_Model!$D$58,0)))))))))</f>
        <v>0.77044469531151216</v>
      </c>
      <c r="V1587" s="3" t="str">
        <f t="shared" si="246"/>
        <v>Critical</v>
      </c>
      <c r="W1587" s="6">
        <f t="shared" si="247"/>
        <v>10.778521287408056</v>
      </c>
      <c r="X1587" s="3" t="str">
        <f t="shared" si="248"/>
        <v>Priority 2</v>
      </c>
      <c r="Y1587" s="3" t="str">
        <f t="shared" si="249"/>
        <v>OK</v>
      </c>
    </row>
    <row r="1588" spans="1:25" x14ac:dyDescent="0.25">
      <c r="A1588" s="3" t="str">
        <f>Raw_Data!A1588</f>
        <v>8c10da11-2dd5-4223-888e-117a748f3107</v>
      </c>
      <c r="B1588" s="3">
        <f>Raw_Data!B1588</f>
        <v>20</v>
      </c>
      <c r="C1588" s="3" t="str">
        <f>Raw_Data!C1588</f>
        <v>Other</v>
      </c>
      <c r="D1588" s="3" t="str">
        <f>Raw_Data!D1588</f>
        <v>Premium</v>
      </c>
      <c r="E1588" s="3">
        <f>Raw_Data!E1588</f>
        <v>16.64</v>
      </c>
      <c r="F1588" s="3">
        <f>Raw_Data!F1588</f>
        <v>40</v>
      </c>
      <c r="G1588" s="3" t="str">
        <f>Raw_Data!G1588</f>
        <v>Europe</v>
      </c>
      <c r="H1588" s="3" t="str">
        <f>Raw_Data!H1588</f>
        <v>Desktop</v>
      </c>
      <c r="I1588" s="3">
        <f>Raw_Data!I1588</f>
        <v>17.989999999999998</v>
      </c>
      <c r="J1588" s="3">
        <f>Raw_Data!J1588</f>
        <v>1</v>
      </c>
      <c r="K1588" s="3" t="str">
        <f>Raw_Data!K1588</f>
        <v>Gift Card</v>
      </c>
      <c r="L1588" s="3">
        <f>Raw_Data!L1588</f>
        <v>3</v>
      </c>
      <c r="M1588" s="3">
        <f>Raw_Data!M1588</f>
        <v>0.41</v>
      </c>
      <c r="N1588" s="3" t="str">
        <f>Raw_Data!N1588</f>
        <v>Drama</v>
      </c>
      <c r="O1588" s="3" t="str">
        <f t="shared" si="240"/>
        <v>18-24</v>
      </c>
      <c r="P1588" s="3" t="str">
        <f t="shared" si="241"/>
        <v>10-24h</v>
      </c>
      <c r="Q1588" s="3" t="str">
        <f t="shared" si="242"/>
        <v>22-45d</v>
      </c>
      <c r="R1588" s="3" t="str">
        <f t="shared" si="243"/>
        <v>Medium</v>
      </c>
      <c r="S1588" s="3" t="str">
        <f t="shared" si="244"/>
        <v>High</v>
      </c>
      <c r="T1588" s="3" t="str">
        <f t="shared" si="245"/>
        <v>Churned</v>
      </c>
      <c r="U1588" s="4">
        <f>1/(1+EXP(-(Predictive_Model!$B$5+((B1588-Predictive_Model!$B$20)/Predictive_Model!$C$20)*Predictive_Model!$D$20+((E1588-Predictive_Model!$B$21)/Predictive_Model!$C$21)*Predictive_Model!$D$21+((F1588-Predictive_Model!$B$22)/Predictive_Model!$C$22)*Predictive_Model!$D$22+((I1588-Predictive_Model!$B$23)/Predictive_Model!$C$23)*Predictive_Model!$D$23+((L1588-Predictive_Model!$B$24)/Predictive_Model!$C$24)*Predictive_Model!$D$24+((M1588-Predictive_Model!$B$25)/Predictive_Model!$C$25)*Predictive_Model!$D$25+IF(C1588="Male",Predictive_Model!$D$31,IF(C1588="Other",Predictive_Model!$D$32,0))+IF(D1588="Premium",Predictive_Model!$D$34,IF(D1588="Standard",Predictive_Model!$D$35,0))+IF(G1588="Asia",Predictive_Model!$D$37,IF(G1588="Europe",Predictive_Model!$D$38,IF(G1588="North America",Predictive_Model!$D$39,IF(G1588="Oceania",Predictive_Model!$D$40,IF(G1588="South America",Predictive_Model!$D$41,0)))))+IF(H1588="Laptop",Predictive_Model!$D$43,IF(H1588="Mobile",Predictive_Model!$D$44,IF(H1588="TV",Predictive_Model!$D$45,IF(H1588="Tablet",Predictive_Model!$D$46,0))))+IF(K1588="Crypto",Predictive_Model!$D$48,IF(K1588="Debit Card",Predictive_Model!$D$49,IF(K1588="Gift Card",Predictive_Model!$D$50,IF(K1588="PayPal",Predictive_Model!$D$51,0))))+IF(N1588="Comedy",Predictive_Model!$D$53,IF(N1588="Documentary",Predictive_Model!$D$54,IF(N1588="Drama",Predictive_Model!$D$55,IF(N1588="Horror",Predictive_Model!$D$56,IF(N1588="Romance",Predictive_Model!$D$57,IF(N1588="Sci-Fi",Predictive_Model!$D$58,0)))))))))</f>
        <v>0.43498105062931713</v>
      </c>
      <c r="V1588" s="3" t="str">
        <f t="shared" si="246"/>
        <v>Medium</v>
      </c>
      <c r="W1588" s="6">
        <f t="shared" si="247"/>
        <v>17.989999999999998</v>
      </c>
      <c r="X1588" s="3" t="str">
        <f t="shared" si="248"/>
        <v>Monitor</v>
      </c>
      <c r="Y1588" s="3" t="str">
        <f t="shared" si="249"/>
        <v>OK</v>
      </c>
    </row>
    <row r="1589" spans="1:25" x14ac:dyDescent="0.25">
      <c r="A1589" s="3" t="str">
        <f>Raw_Data!A1589</f>
        <v>2f5798a1-fb24-4efb-932c-6b0a926a6290</v>
      </c>
      <c r="B1589" s="3">
        <f>Raw_Data!B1589</f>
        <v>36</v>
      </c>
      <c r="C1589" s="3" t="str">
        <f>Raw_Data!C1589</f>
        <v>Male</v>
      </c>
      <c r="D1589" s="3" t="str">
        <f>Raw_Data!D1589</f>
        <v>Premium</v>
      </c>
      <c r="E1589" s="3">
        <f>Raw_Data!E1589</f>
        <v>3.24</v>
      </c>
      <c r="F1589" s="3">
        <f>Raw_Data!F1589</f>
        <v>53</v>
      </c>
      <c r="G1589" s="3" t="str">
        <f>Raw_Data!G1589</f>
        <v>South America</v>
      </c>
      <c r="H1589" s="3" t="str">
        <f>Raw_Data!H1589</f>
        <v>Desktop</v>
      </c>
      <c r="I1589" s="3">
        <f>Raw_Data!I1589</f>
        <v>17.989999999999998</v>
      </c>
      <c r="J1589" s="3">
        <f>Raw_Data!J1589</f>
        <v>1</v>
      </c>
      <c r="K1589" s="3" t="str">
        <f>Raw_Data!K1589</f>
        <v>PayPal</v>
      </c>
      <c r="L1589" s="3">
        <f>Raw_Data!L1589</f>
        <v>1</v>
      </c>
      <c r="M1589" s="3">
        <f>Raw_Data!M1589</f>
        <v>0.06</v>
      </c>
      <c r="N1589" s="3" t="str">
        <f>Raw_Data!N1589</f>
        <v>Drama</v>
      </c>
      <c r="O1589" s="3" t="str">
        <f t="shared" si="240"/>
        <v>35-44</v>
      </c>
      <c r="P1589" s="3" t="str">
        <f t="shared" si="241"/>
        <v>&lt;10h</v>
      </c>
      <c r="Q1589" s="3" t="str">
        <f t="shared" si="242"/>
        <v>46-60d</v>
      </c>
      <c r="R1589" s="3" t="str">
        <f t="shared" si="243"/>
        <v>Low</v>
      </c>
      <c r="S1589" s="3" t="str">
        <f t="shared" si="244"/>
        <v>High</v>
      </c>
      <c r="T1589" s="3" t="str">
        <f t="shared" si="245"/>
        <v>Churned</v>
      </c>
      <c r="U1589" s="4">
        <f>1/(1+EXP(-(Predictive_Model!$B$5+((B1589-Predictive_Model!$B$20)/Predictive_Model!$C$20)*Predictive_Model!$D$20+((E1589-Predictive_Model!$B$21)/Predictive_Model!$C$21)*Predictive_Model!$D$21+((F1589-Predictive_Model!$B$22)/Predictive_Model!$C$22)*Predictive_Model!$D$22+((I1589-Predictive_Model!$B$23)/Predictive_Model!$C$23)*Predictive_Model!$D$23+((L1589-Predictive_Model!$B$24)/Predictive_Model!$C$24)*Predictive_Model!$D$24+((M1589-Predictive_Model!$B$25)/Predictive_Model!$C$25)*Predictive_Model!$D$25+IF(C1589="Male",Predictive_Model!$D$31,IF(C1589="Other",Predictive_Model!$D$32,0))+IF(D1589="Premium",Predictive_Model!$D$34,IF(D1589="Standard",Predictive_Model!$D$35,0))+IF(G1589="Asia",Predictive_Model!$D$37,IF(G1589="Europe",Predictive_Model!$D$38,IF(G1589="North America",Predictive_Model!$D$39,IF(G1589="Oceania",Predictive_Model!$D$40,IF(G1589="South America",Predictive_Model!$D$41,0)))))+IF(H1589="Laptop",Predictive_Model!$D$43,IF(H1589="Mobile",Predictive_Model!$D$44,IF(H1589="TV",Predictive_Model!$D$45,IF(H1589="Tablet",Predictive_Model!$D$46,0))))+IF(K1589="Crypto",Predictive_Model!$D$48,IF(K1589="Debit Card",Predictive_Model!$D$49,IF(K1589="Gift Card",Predictive_Model!$D$50,IF(K1589="PayPal",Predictive_Model!$D$51,0))))+IF(N1589="Comedy",Predictive_Model!$D$53,IF(N1589="Documentary",Predictive_Model!$D$54,IF(N1589="Drama",Predictive_Model!$D$55,IF(N1589="Horror",Predictive_Model!$D$56,IF(N1589="Romance",Predictive_Model!$D$57,IF(N1589="Sci-Fi",Predictive_Model!$D$58,0)))))))))</f>
        <v>0.99941589658581786</v>
      </c>
      <c r="V1589" s="3" t="str">
        <f t="shared" si="246"/>
        <v>Critical</v>
      </c>
      <c r="W1589" s="6">
        <f t="shared" si="247"/>
        <v>17.989999999999998</v>
      </c>
      <c r="X1589" s="3" t="str">
        <f t="shared" si="248"/>
        <v>Priority 1</v>
      </c>
      <c r="Y1589" s="3" t="str">
        <f t="shared" si="249"/>
        <v>OK</v>
      </c>
    </row>
    <row r="1590" spans="1:25" x14ac:dyDescent="0.25">
      <c r="A1590" s="3" t="str">
        <f>Raw_Data!A1590</f>
        <v>0f08014b-da6e-4b79-8171-2c51bdce39a2</v>
      </c>
      <c r="B1590" s="3">
        <f>Raw_Data!B1590</f>
        <v>43</v>
      </c>
      <c r="C1590" s="3" t="str">
        <f>Raw_Data!C1590</f>
        <v>Male</v>
      </c>
      <c r="D1590" s="3" t="str">
        <f>Raw_Data!D1590</f>
        <v>Premium</v>
      </c>
      <c r="E1590" s="3">
        <f>Raw_Data!E1590</f>
        <v>11.97</v>
      </c>
      <c r="F1590" s="3">
        <f>Raw_Data!F1590</f>
        <v>57</v>
      </c>
      <c r="G1590" s="3" t="str">
        <f>Raw_Data!G1590</f>
        <v>Asia</v>
      </c>
      <c r="H1590" s="3" t="str">
        <f>Raw_Data!H1590</f>
        <v>Tablet</v>
      </c>
      <c r="I1590" s="3">
        <f>Raw_Data!I1590</f>
        <v>17.989999999999998</v>
      </c>
      <c r="J1590" s="3">
        <f>Raw_Data!J1590</f>
        <v>1</v>
      </c>
      <c r="K1590" s="3" t="str">
        <f>Raw_Data!K1590</f>
        <v>Debit Card</v>
      </c>
      <c r="L1590" s="3">
        <f>Raw_Data!L1590</f>
        <v>2</v>
      </c>
      <c r="M1590" s="3">
        <f>Raw_Data!M1590</f>
        <v>0.21</v>
      </c>
      <c r="N1590" s="3" t="str">
        <f>Raw_Data!N1590</f>
        <v>Drama</v>
      </c>
      <c r="O1590" s="3" t="str">
        <f t="shared" si="240"/>
        <v>35-44</v>
      </c>
      <c r="P1590" s="3" t="str">
        <f t="shared" si="241"/>
        <v>10-24h</v>
      </c>
      <c r="Q1590" s="3" t="str">
        <f t="shared" si="242"/>
        <v>46-60d</v>
      </c>
      <c r="R1590" s="3" t="str">
        <f t="shared" si="243"/>
        <v>Medium</v>
      </c>
      <c r="S1590" s="3" t="str">
        <f t="shared" si="244"/>
        <v>High</v>
      </c>
      <c r="T1590" s="3" t="str">
        <f t="shared" si="245"/>
        <v>Churned</v>
      </c>
      <c r="U1590" s="4">
        <f>1/(1+EXP(-(Predictive_Model!$B$5+((B1590-Predictive_Model!$B$20)/Predictive_Model!$C$20)*Predictive_Model!$D$20+((E1590-Predictive_Model!$B$21)/Predictive_Model!$C$21)*Predictive_Model!$D$21+((F1590-Predictive_Model!$B$22)/Predictive_Model!$C$22)*Predictive_Model!$D$22+((I1590-Predictive_Model!$B$23)/Predictive_Model!$C$23)*Predictive_Model!$D$23+((L1590-Predictive_Model!$B$24)/Predictive_Model!$C$24)*Predictive_Model!$D$24+((M1590-Predictive_Model!$B$25)/Predictive_Model!$C$25)*Predictive_Model!$D$25+IF(C1590="Male",Predictive_Model!$D$31,IF(C1590="Other",Predictive_Model!$D$32,0))+IF(D1590="Premium",Predictive_Model!$D$34,IF(D1590="Standard",Predictive_Model!$D$35,0))+IF(G1590="Asia",Predictive_Model!$D$37,IF(G1590="Europe",Predictive_Model!$D$38,IF(G1590="North America",Predictive_Model!$D$39,IF(G1590="Oceania",Predictive_Model!$D$40,IF(G1590="South America",Predictive_Model!$D$41,0)))))+IF(H1590="Laptop",Predictive_Model!$D$43,IF(H1590="Mobile",Predictive_Model!$D$44,IF(H1590="TV",Predictive_Model!$D$45,IF(H1590="Tablet",Predictive_Model!$D$46,0))))+IF(K1590="Crypto",Predictive_Model!$D$48,IF(K1590="Debit Card",Predictive_Model!$D$49,IF(K1590="Gift Card",Predictive_Model!$D$50,IF(K1590="PayPal",Predictive_Model!$D$51,0))))+IF(N1590="Comedy",Predictive_Model!$D$53,IF(N1590="Documentary",Predictive_Model!$D$54,IF(N1590="Drama",Predictive_Model!$D$55,IF(N1590="Horror",Predictive_Model!$D$56,IF(N1590="Romance",Predictive_Model!$D$57,IF(N1590="Sci-Fi",Predictive_Model!$D$58,0)))))))))</f>
        <v>0.99511865482450446</v>
      </c>
      <c r="V1590" s="3" t="str">
        <f t="shared" si="246"/>
        <v>Critical</v>
      </c>
      <c r="W1590" s="6">
        <f t="shared" si="247"/>
        <v>17.989999999999998</v>
      </c>
      <c r="X1590" s="3" t="str">
        <f t="shared" si="248"/>
        <v>Priority 1</v>
      </c>
      <c r="Y1590" s="3" t="str">
        <f t="shared" si="249"/>
        <v>OK</v>
      </c>
    </row>
    <row r="1591" spans="1:25" x14ac:dyDescent="0.25">
      <c r="A1591" s="3" t="str">
        <f>Raw_Data!A1591</f>
        <v>7abbcd40-0866-480d-9824-635556dbeac1</v>
      </c>
      <c r="B1591" s="3">
        <f>Raw_Data!B1591</f>
        <v>25</v>
      </c>
      <c r="C1591" s="3" t="str">
        <f>Raw_Data!C1591</f>
        <v>Female</v>
      </c>
      <c r="D1591" s="3" t="str">
        <f>Raw_Data!D1591</f>
        <v>Basic</v>
      </c>
      <c r="E1591" s="3">
        <f>Raw_Data!E1591</f>
        <v>2.5299999999999998</v>
      </c>
      <c r="F1591" s="3">
        <f>Raw_Data!F1591</f>
        <v>25</v>
      </c>
      <c r="G1591" s="3" t="str">
        <f>Raw_Data!G1591</f>
        <v>North America</v>
      </c>
      <c r="H1591" s="3" t="str">
        <f>Raw_Data!H1591</f>
        <v>Desktop</v>
      </c>
      <c r="I1591" s="3">
        <f>Raw_Data!I1591</f>
        <v>8.99</v>
      </c>
      <c r="J1591" s="3">
        <f>Raw_Data!J1591</f>
        <v>1</v>
      </c>
      <c r="K1591" s="3" t="str">
        <f>Raw_Data!K1591</f>
        <v>Debit Card</v>
      </c>
      <c r="L1591" s="3">
        <f>Raw_Data!L1591</f>
        <v>1</v>
      </c>
      <c r="M1591" s="3">
        <f>Raw_Data!M1591</f>
        <v>0.1</v>
      </c>
      <c r="N1591" s="3" t="str">
        <f>Raw_Data!N1591</f>
        <v>Documentary</v>
      </c>
      <c r="O1591" s="3" t="str">
        <f t="shared" si="240"/>
        <v>25-34</v>
      </c>
      <c r="P1591" s="3" t="str">
        <f t="shared" si="241"/>
        <v>&lt;10h</v>
      </c>
      <c r="Q1591" s="3" t="str">
        <f t="shared" si="242"/>
        <v>22-45d</v>
      </c>
      <c r="R1591" s="3" t="str">
        <f t="shared" si="243"/>
        <v>Medium</v>
      </c>
      <c r="S1591" s="3" t="str">
        <f t="shared" si="244"/>
        <v>Low</v>
      </c>
      <c r="T1591" s="3" t="str">
        <f t="shared" si="245"/>
        <v>Churned</v>
      </c>
      <c r="U1591" s="4">
        <f>1/(1+EXP(-(Predictive_Model!$B$5+((B1591-Predictive_Model!$B$20)/Predictive_Model!$C$20)*Predictive_Model!$D$20+((E1591-Predictive_Model!$B$21)/Predictive_Model!$C$21)*Predictive_Model!$D$21+((F1591-Predictive_Model!$B$22)/Predictive_Model!$C$22)*Predictive_Model!$D$22+((I1591-Predictive_Model!$B$23)/Predictive_Model!$C$23)*Predictive_Model!$D$23+((L1591-Predictive_Model!$B$24)/Predictive_Model!$C$24)*Predictive_Model!$D$24+((M1591-Predictive_Model!$B$25)/Predictive_Model!$C$25)*Predictive_Model!$D$25+IF(C1591="Male",Predictive_Model!$D$31,IF(C1591="Other",Predictive_Model!$D$32,0))+IF(D1591="Premium",Predictive_Model!$D$34,IF(D1591="Standard",Predictive_Model!$D$35,0))+IF(G1591="Asia",Predictive_Model!$D$37,IF(G1591="Europe",Predictive_Model!$D$38,IF(G1591="North America",Predictive_Model!$D$39,IF(G1591="Oceania",Predictive_Model!$D$40,IF(G1591="South America",Predictive_Model!$D$41,0)))))+IF(H1591="Laptop",Predictive_Model!$D$43,IF(H1591="Mobile",Predictive_Model!$D$44,IF(H1591="TV",Predictive_Model!$D$45,IF(H1591="Tablet",Predictive_Model!$D$46,0))))+IF(K1591="Crypto",Predictive_Model!$D$48,IF(K1591="Debit Card",Predictive_Model!$D$49,IF(K1591="Gift Card",Predictive_Model!$D$50,IF(K1591="PayPal",Predictive_Model!$D$51,0))))+IF(N1591="Comedy",Predictive_Model!$D$53,IF(N1591="Documentary",Predictive_Model!$D$54,IF(N1591="Drama",Predictive_Model!$D$55,IF(N1591="Horror",Predictive_Model!$D$56,IF(N1591="Romance",Predictive_Model!$D$57,IF(N1591="Sci-Fi",Predictive_Model!$D$58,0)))))))))</f>
        <v>0.99893514159167329</v>
      </c>
      <c r="V1591" s="3" t="str">
        <f t="shared" si="246"/>
        <v>Critical</v>
      </c>
      <c r="W1591" s="6">
        <f t="shared" si="247"/>
        <v>8.99</v>
      </c>
      <c r="X1591" s="3" t="str">
        <f t="shared" si="248"/>
        <v>Priority 2</v>
      </c>
      <c r="Y1591" s="3" t="str">
        <f t="shared" si="249"/>
        <v>OK</v>
      </c>
    </row>
    <row r="1592" spans="1:25" x14ac:dyDescent="0.25">
      <c r="A1592" s="3" t="str">
        <f>Raw_Data!A1592</f>
        <v>7d2d65f3-ed1f-4425-a325-8f8e43594e69</v>
      </c>
      <c r="B1592" s="3">
        <f>Raw_Data!B1592</f>
        <v>50</v>
      </c>
      <c r="C1592" s="3" t="str">
        <f>Raw_Data!C1592</f>
        <v>Female</v>
      </c>
      <c r="D1592" s="3" t="str">
        <f>Raw_Data!D1592</f>
        <v>Standard</v>
      </c>
      <c r="E1592" s="3">
        <f>Raw_Data!E1592</f>
        <v>8.43</v>
      </c>
      <c r="F1592" s="3">
        <f>Raw_Data!F1592</f>
        <v>16</v>
      </c>
      <c r="G1592" s="3" t="str">
        <f>Raw_Data!G1592</f>
        <v>Europe</v>
      </c>
      <c r="H1592" s="3" t="str">
        <f>Raw_Data!H1592</f>
        <v>TV</v>
      </c>
      <c r="I1592" s="3">
        <f>Raw_Data!I1592</f>
        <v>13.99</v>
      </c>
      <c r="J1592" s="3">
        <f>Raw_Data!J1592</f>
        <v>0</v>
      </c>
      <c r="K1592" s="3" t="str">
        <f>Raw_Data!K1592</f>
        <v>PayPal</v>
      </c>
      <c r="L1592" s="3">
        <f>Raw_Data!L1592</f>
        <v>3</v>
      </c>
      <c r="M1592" s="3">
        <f>Raw_Data!M1592</f>
        <v>0.5</v>
      </c>
      <c r="N1592" s="3" t="str">
        <f>Raw_Data!N1592</f>
        <v>Documentary</v>
      </c>
      <c r="O1592" s="3" t="str">
        <f t="shared" si="240"/>
        <v>45-54</v>
      </c>
      <c r="P1592" s="3" t="str">
        <f t="shared" si="241"/>
        <v>&lt;10h</v>
      </c>
      <c r="Q1592" s="3" t="str">
        <f t="shared" si="242"/>
        <v>8-21d</v>
      </c>
      <c r="R1592" s="3" t="str">
        <f t="shared" si="243"/>
        <v>Medium</v>
      </c>
      <c r="S1592" s="3" t="str">
        <f t="shared" si="244"/>
        <v>Mid</v>
      </c>
      <c r="T1592" s="3" t="str">
        <f t="shared" si="245"/>
        <v>Active</v>
      </c>
      <c r="U1592" s="4">
        <f>1/(1+EXP(-(Predictive_Model!$B$5+((B1592-Predictive_Model!$B$20)/Predictive_Model!$C$20)*Predictive_Model!$D$20+((E1592-Predictive_Model!$B$21)/Predictive_Model!$C$21)*Predictive_Model!$D$21+((F1592-Predictive_Model!$B$22)/Predictive_Model!$C$22)*Predictive_Model!$D$22+((I1592-Predictive_Model!$B$23)/Predictive_Model!$C$23)*Predictive_Model!$D$23+((L1592-Predictive_Model!$B$24)/Predictive_Model!$C$24)*Predictive_Model!$D$24+((M1592-Predictive_Model!$B$25)/Predictive_Model!$C$25)*Predictive_Model!$D$25+IF(C1592="Male",Predictive_Model!$D$31,IF(C1592="Other",Predictive_Model!$D$32,0))+IF(D1592="Premium",Predictive_Model!$D$34,IF(D1592="Standard",Predictive_Model!$D$35,0))+IF(G1592="Asia",Predictive_Model!$D$37,IF(G1592="Europe",Predictive_Model!$D$38,IF(G1592="North America",Predictive_Model!$D$39,IF(G1592="Oceania",Predictive_Model!$D$40,IF(G1592="South America",Predictive_Model!$D$41,0)))))+IF(H1592="Laptop",Predictive_Model!$D$43,IF(H1592="Mobile",Predictive_Model!$D$44,IF(H1592="TV",Predictive_Model!$D$45,IF(H1592="Tablet",Predictive_Model!$D$46,0))))+IF(K1592="Crypto",Predictive_Model!$D$48,IF(K1592="Debit Card",Predictive_Model!$D$49,IF(K1592="Gift Card",Predictive_Model!$D$50,IF(K1592="PayPal",Predictive_Model!$D$51,0))))+IF(N1592="Comedy",Predictive_Model!$D$53,IF(N1592="Documentary",Predictive_Model!$D$54,IF(N1592="Drama",Predictive_Model!$D$55,IF(N1592="Horror",Predictive_Model!$D$56,IF(N1592="Romance",Predictive_Model!$D$57,IF(N1592="Sci-Fi",Predictive_Model!$D$58,0)))))))))</f>
        <v>0.55138085482705823</v>
      </c>
      <c r="V1592" s="3" t="str">
        <f t="shared" si="246"/>
        <v>High</v>
      </c>
      <c r="W1592" s="6">
        <f t="shared" si="247"/>
        <v>7.713818159030545</v>
      </c>
      <c r="X1592" s="3" t="str">
        <f t="shared" si="248"/>
        <v>Monitor</v>
      </c>
      <c r="Y1592" s="3" t="str">
        <f t="shared" si="249"/>
        <v>OK</v>
      </c>
    </row>
    <row r="1593" spans="1:25" x14ac:dyDescent="0.25">
      <c r="A1593" s="3" t="str">
        <f>Raw_Data!A1593</f>
        <v>4a8b2fa1-8c5e-47f2-9801-c168aa84121d</v>
      </c>
      <c r="B1593" s="3">
        <f>Raw_Data!B1593</f>
        <v>70</v>
      </c>
      <c r="C1593" s="3" t="str">
        <f>Raw_Data!C1593</f>
        <v>Male</v>
      </c>
      <c r="D1593" s="3" t="str">
        <f>Raw_Data!D1593</f>
        <v>Premium</v>
      </c>
      <c r="E1593" s="3">
        <f>Raw_Data!E1593</f>
        <v>3.19</v>
      </c>
      <c r="F1593" s="3">
        <f>Raw_Data!F1593</f>
        <v>24</v>
      </c>
      <c r="G1593" s="3" t="str">
        <f>Raw_Data!G1593</f>
        <v>Asia</v>
      </c>
      <c r="H1593" s="3" t="str">
        <f>Raw_Data!H1593</f>
        <v>Desktop</v>
      </c>
      <c r="I1593" s="3">
        <f>Raw_Data!I1593</f>
        <v>17.989999999999998</v>
      </c>
      <c r="J1593" s="3">
        <f>Raw_Data!J1593</f>
        <v>1</v>
      </c>
      <c r="K1593" s="3" t="str">
        <f>Raw_Data!K1593</f>
        <v>Crypto</v>
      </c>
      <c r="L1593" s="3">
        <f>Raw_Data!L1593</f>
        <v>2</v>
      </c>
      <c r="M1593" s="3">
        <f>Raw_Data!M1593</f>
        <v>0.13</v>
      </c>
      <c r="N1593" s="3" t="str">
        <f>Raw_Data!N1593</f>
        <v>Sci-Fi</v>
      </c>
      <c r="O1593" s="3" t="str">
        <f t="shared" si="240"/>
        <v>55-70</v>
      </c>
      <c r="P1593" s="3" t="str">
        <f t="shared" si="241"/>
        <v>&lt;10h</v>
      </c>
      <c r="Q1593" s="3" t="str">
        <f t="shared" si="242"/>
        <v>22-45d</v>
      </c>
      <c r="R1593" s="3" t="str">
        <f t="shared" si="243"/>
        <v>Medium</v>
      </c>
      <c r="S1593" s="3" t="str">
        <f t="shared" si="244"/>
        <v>High</v>
      </c>
      <c r="T1593" s="3" t="str">
        <f t="shared" si="245"/>
        <v>Churned</v>
      </c>
      <c r="U1593" s="4">
        <f>1/(1+EXP(-(Predictive_Model!$B$5+((B1593-Predictive_Model!$B$20)/Predictive_Model!$C$20)*Predictive_Model!$D$20+((E1593-Predictive_Model!$B$21)/Predictive_Model!$C$21)*Predictive_Model!$D$21+((F1593-Predictive_Model!$B$22)/Predictive_Model!$C$22)*Predictive_Model!$D$22+((I1593-Predictive_Model!$B$23)/Predictive_Model!$C$23)*Predictive_Model!$D$23+((L1593-Predictive_Model!$B$24)/Predictive_Model!$C$24)*Predictive_Model!$D$24+((M1593-Predictive_Model!$B$25)/Predictive_Model!$C$25)*Predictive_Model!$D$25+IF(C1593="Male",Predictive_Model!$D$31,IF(C1593="Other",Predictive_Model!$D$32,0))+IF(D1593="Premium",Predictive_Model!$D$34,IF(D1593="Standard",Predictive_Model!$D$35,0))+IF(G1593="Asia",Predictive_Model!$D$37,IF(G1593="Europe",Predictive_Model!$D$38,IF(G1593="North America",Predictive_Model!$D$39,IF(G1593="Oceania",Predictive_Model!$D$40,IF(G1593="South America",Predictive_Model!$D$41,0)))))+IF(H1593="Laptop",Predictive_Model!$D$43,IF(H1593="Mobile",Predictive_Model!$D$44,IF(H1593="TV",Predictive_Model!$D$45,IF(H1593="Tablet",Predictive_Model!$D$46,0))))+IF(K1593="Crypto",Predictive_Model!$D$48,IF(K1593="Debit Card",Predictive_Model!$D$49,IF(K1593="Gift Card",Predictive_Model!$D$50,IF(K1593="PayPal",Predictive_Model!$D$51,0))))+IF(N1593="Comedy",Predictive_Model!$D$53,IF(N1593="Documentary",Predictive_Model!$D$54,IF(N1593="Drama",Predictive_Model!$D$55,IF(N1593="Horror",Predictive_Model!$D$56,IF(N1593="Romance",Predictive_Model!$D$57,IF(N1593="Sci-Fi",Predictive_Model!$D$58,0)))))))))</f>
        <v>0.93214911456686744</v>
      </c>
      <c r="V1593" s="3" t="str">
        <f t="shared" si="246"/>
        <v>Critical</v>
      </c>
      <c r="W1593" s="6">
        <f t="shared" si="247"/>
        <v>17.989999999999998</v>
      </c>
      <c r="X1593" s="3" t="str">
        <f t="shared" si="248"/>
        <v>Priority 1</v>
      </c>
      <c r="Y1593" s="3" t="str">
        <f t="shared" si="249"/>
        <v>OK</v>
      </c>
    </row>
    <row r="1594" spans="1:25" x14ac:dyDescent="0.25">
      <c r="A1594" s="3" t="str">
        <f>Raw_Data!A1594</f>
        <v>9c2bece6-8c3e-409b-bf83-40e0508a45cc</v>
      </c>
      <c r="B1594" s="3">
        <f>Raw_Data!B1594</f>
        <v>47</v>
      </c>
      <c r="C1594" s="3" t="str">
        <f>Raw_Data!C1594</f>
        <v>Male</v>
      </c>
      <c r="D1594" s="3" t="str">
        <f>Raw_Data!D1594</f>
        <v>Premium</v>
      </c>
      <c r="E1594" s="3">
        <f>Raw_Data!E1594</f>
        <v>9.82</v>
      </c>
      <c r="F1594" s="3">
        <f>Raw_Data!F1594</f>
        <v>55</v>
      </c>
      <c r="G1594" s="3" t="str">
        <f>Raw_Data!G1594</f>
        <v>North America</v>
      </c>
      <c r="H1594" s="3" t="str">
        <f>Raw_Data!H1594</f>
        <v>Mobile</v>
      </c>
      <c r="I1594" s="3">
        <f>Raw_Data!I1594</f>
        <v>17.989999999999998</v>
      </c>
      <c r="J1594" s="3">
        <f>Raw_Data!J1594</f>
        <v>0</v>
      </c>
      <c r="K1594" s="3" t="str">
        <f>Raw_Data!K1594</f>
        <v>Debit Card</v>
      </c>
      <c r="L1594" s="3">
        <f>Raw_Data!L1594</f>
        <v>5</v>
      </c>
      <c r="M1594" s="3">
        <f>Raw_Data!M1594</f>
        <v>0.18</v>
      </c>
      <c r="N1594" s="3" t="str">
        <f>Raw_Data!N1594</f>
        <v>Drama</v>
      </c>
      <c r="O1594" s="3" t="str">
        <f t="shared" si="240"/>
        <v>45-54</v>
      </c>
      <c r="P1594" s="3" t="str">
        <f t="shared" si="241"/>
        <v>&lt;10h</v>
      </c>
      <c r="Q1594" s="3" t="str">
        <f t="shared" si="242"/>
        <v>46-60d</v>
      </c>
      <c r="R1594" s="3" t="str">
        <f t="shared" si="243"/>
        <v>Low</v>
      </c>
      <c r="S1594" s="3" t="str">
        <f t="shared" si="244"/>
        <v>High</v>
      </c>
      <c r="T1594" s="3" t="str">
        <f t="shared" si="245"/>
        <v>Active</v>
      </c>
      <c r="U1594" s="4">
        <f>1/(1+EXP(-(Predictive_Model!$B$5+((B1594-Predictive_Model!$B$20)/Predictive_Model!$C$20)*Predictive_Model!$D$20+((E1594-Predictive_Model!$B$21)/Predictive_Model!$C$21)*Predictive_Model!$D$21+((F1594-Predictive_Model!$B$22)/Predictive_Model!$C$22)*Predictive_Model!$D$22+((I1594-Predictive_Model!$B$23)/Predictive_Model!$C$23)*Predictive_Model!$D$23+((L1594-Predictive_Model!$B$24)/Predictive_Model!$C$24)*Predictive_Model!$D$24+((M1594-Predictive_Model!$B$25)/Predictive_Model!$C$25)*Predictive_Model!$D$25+IF(C1594="Male",Predictive_Model!$D$31,IF(C1594="Other",Predictive_Model!$D$32,0))+IF(D1594="Premium",Predictive_Model!$D$34,IF(D1594="Standard",Predictive_Model!$D$35,0))+IF(G1594="Asia",Predictive_Model!$D$37,IF(G1594="Europe",Predictive_Model!$D$38,IF(G1594="North America",Predictive_Model!$D$39,IF(G1594="Oceania",Predictive_Model!$D$40,IF(G1594="South America",Predictive_Model!$D$41,0)))))+IF(H1594="Laptop",Predictive_Model!$D$43,IF(H1594="Mobile",Predictive_Model!$D$44,IF(H1594="TV",Predictive_Model!$D$45,IF(H1594="Tablet",Predictive_Model!$D$46,0))))+IF(K1594="Crypto",Predictive_Model!$D$48,IF(K1594="Debit Card",Predictive_Model!$D$49,IF(K1594="Gift Card",Predictive_Model!$D$50,IF(K1594="PayPal",Predictive_Model!$D$51,0))))+IF(N1594="Comedy",Predictive_Model!$D$53,IF(N1594="Documentary",Predictive_Model!$D$54,IF(N1594="Drama",Predictive_Model!$D$55,IF(N1594="Horror",Predictive_Model!$D$56,IF(N1594="Romance",Predictive_Model!$D$57,IF(N1594="Sci-Fi",Predictive_Model!$D$58,0)))))))))</f>
        <v>0.97869137350830426</v>
      </c>
      <c r="V1594" s="3" t="str">
        <f t="shared" si="246"/>
        <v>Critical</v>
      </c>
      <c r="W1594" s="6">
        <f t="shared" si="247"/>
        <v>17.606657809414394</v>
      </c>
      <c r="X1594" s="3" t="str">
        <f t="shared" si="248"/>
        <v>Priority 1</v>
      </c>
      <c r="Y1594" s="3" t="str">
        <f t="shared" si="249"/>
        <v>OK</v>
      </c>
    </row>
    <row r="1595" spans="1:25" x14ac:dyDescent="0.25">
      <c r="A1595" s="3" t="str">
        <f>Raw_Data!A1595</f>
        <v>ed0f871a-c1bc-4b93-9f5d-e2d90206146b</v>
      </c>
      <c r="B1595" s="3">
        <f>Raw_Data!B1595</f>
        <v>42</v>
      </c>
      <c r="C1595" s="3" t="str">
        <f>Raw_Data!C1595</f>
        <v>Female</v>
      </c>
      <c r="D1595" s="3" t="str">
        <f>Raw_Data!D1595</f>
        <v>Basic</v>
      </c>
      <c r="E1595" s="3">
        <f>Raw_Data!E1595</f>
        <v>1.52</v>
      </c>
      <c r="F1595" s="3">
        <f>Raw_Data!F1595</f>
        <v>48</v>
      </c>
      <c r="G1595" s="3" t="str">
        <f>Raw_Data!G1595</f>
        <v>Africa</v>
      </c>
      <c r="H1595" s="3" t="str">
        <f>Raw_Data!H1595</f>
        <v>Tablet</v>
      </c>
      <c r="I1595" s="3">
        <f>Raw_Data!I1595</f>
        <v>8.99</v>
      </c>
      <c r="J1595" s="3">
        <f>Raw_Data!J1595</f>
        <v>1</v>
      </c>
      <c r="K1595" s="3" t="str">
        <f>Raw_Data!K1595</f>
        <v>Debit Card</v>
      </c>
      <c r="L1595" s="3">
        <f>Raw_Data!L1595</f>
        <v>5</v>
      </c>
      <c r="M1595" s="3">
        <f>Raw_Data!M1595</f>
        <v>0.03</v>
      </c>
      <c r="N1595" s="3" t="str">
        <f>Raw_Data!N1595</f>
        <v>Romance</v>
      </c>
      <c r="O1595" s="3" t="str">
        <f t="shared" si="240"/>
        <v>35-44</v>
      </c>
      <c r="P1595" s="3" t="str">
        <f t="shared" si="241"/>
        <v>&lt;10h</v>
      </c>
      <c r="Q1595" s="3" t="str">
        <f t="shared" si="242"/>
        <v>46-60d</v>
      </c>
      <c r="R1595" s="3" t="str">
        <f t="shared" si="243"/>
        <v>Low</v>
      </c>
      <c r="S1595" s="3" t="str">
        <f t="shared" si="244"/>
        <v>Low</v>
      </c>
      <c r="T1595" s="3" t="str">
        <f t="shared" si="245"/>
        <v>Churned</v>
      </c>
      <c r="U1595" s="4">
        <f>1/(1+EXP(-(Predictive_Model!$B$5+((B1595-Predictive_Model!$B$20)/Predictive_Model!$C$20)*Predictive_Model!$D$20+((E1595-Predictive_Model!$B$21)/Predictive_Model!$C$21)*Predictive_Model!$D$21+((F1595-Predictive_Model!$B$22)/Predictive_Model!$C$22)*Predictive_Model!$D$22+((I1595-Predictive_Model!$B$23)/Predictive_Model!$C$23)*Predictive_Model!$D$23+((L1595-Predictive_Model!$B$24)/Predictive_Model!$C$24)*Predictive_Model!$D$24+((M1595-Predictive_Model!$B$25)/Predictive_Model!$C$25)*Predictive_Model!$D$25+IF(C1595="Male",Predictive_Model!$D$31,IF(C1595="Other",Predictive_Model!$D$32,0))+IF(D1595="Premium",Predictive_Model!$D$34,IF(D1595="Standard",Predictive_Model!$D$35,0))+IF(G1595="Asia",Predictive_Model!$D$37,IF(G1595="Europe",Predictive_Model!$D$38,IF(G1595="North America",Predictive_Model!$D$39,IF(G1595="Oceania",Predictive_Model!$D$40,IF(G1595="South America",Predictive_Model!$D$41,0)))))+IF(H1595="Laptop",Predictive_Model!$D$43,IF(H1595="Mobile",Predictive_Model!$D$44,IF(H1595="TV",Predictive_Model!$D$45,IF(H1595="Tablet",Predictive_Model!$D$46,0))))+IF(K1595="Crypto",Predictive_Model!$D$48,IF(K1595="Debit Card",Predictive_Model!$D$49,IF(K1595="Gift Card",Predictive_Model!$D$50,IF(K1595="PayPal",Predictive_Model!$D$51,0))))+IF(N1595="Comedy",Predictive_Model!$D$53,IF(N1595="Documentary",Predictive_Model!$D$54,IF(N1595="Drama",Predictive_Model!$D$55,IF(N1595="Horror",Predictive_Model!$D$56,IF(N1595="Romance",Predictive_Model!$D$57,IF(N1595="Sci-Fi",Predictive_Model!$D$58,0)))))))))</f>
        <v>0.99981539960908083</v>
      </c>
      <c r="V1595" s="3" t="str">
        <f t="shared" si="246"/>
        <v>Critical</v>
      </c>
      <c r="W1595" s="6">
        <f t="shared" si="247"/>
        <v>8.99</v>
      </c>
      <c r="X1595" s="3" t="str">
        <f t="shared" si="248"/>
        <v>Priority 2</v>
      </c>
      <c r="Y1595" s="3" t="str">
        <f t="shared" si="249"/>
        <v>OK</v>
      </c>
    </row>
    <row r="1596" spans="1:25" x14ac:dyDescent="0.25">
      <c r="A1596" s="3" t="str">
        <f>Raw_Data!A1596</f>
        <v>b4c3ab7d-546b-4666-9e31-79d34941b0ae</v>
      </c>
      <c r="B1596" s="3">
        <f>Raw_Data!B1596</f>
        <v>57</v>
      </c>
      <c r="C1596" s="3" t="str">
        <f>Raw_Data!C1596</f>
        <v>Male</v>
      </c>
      <c r="D1596" s="3" t="str">
        <f>Raw_Data!D1596</f>
        <v>Premium</v>
      </c>
      <c r="E1596" s="3">
        <f>Raw_Data!E1596</f>
        <v>24.49</v>
      </c>
      <c r="F1596" s="3">
        <f>Raw_Data!F1596</f>
        <v>46</v>
      </c>
      <c r="G1596" s="3" t="str">
        <f>Raw_Data!G1596</f>
        <v>Oceania</v>
      </c>
      <c r="H1596" s="3" t="str">
        <f>Raw_Data!H1596</f>
        <v>TV</v>
      </c>
      <c r="I1596" s="3">
        <f>Raw_Data!I1596</f>
        <v>17.989999999999998</v>
      </c>
      <c r="J1596" s="3">
        <f>Raw_Data!J1596</f>
        <v>0</v>
      </c>
      <c r="K1596" s="3" t="str">
        <f>Raw_Data!K1596</f>
        <v>Gift Card</v>
      </c>
      <c r="L1596" s="3">
        <f>Raw_Data!L1596</f>
        <v>4</v>
      </c>
      <c r="M1596" s="3">
        <f>Raw_Data!M1596</f>
        <v>0.52</v>
      </c>
      <c r="N1596" s="3" t="str">
        <f>Raw_Data!N1596</f>
        <v>Action</v>
      </c>
      <c r="O1596" s="3" t="str">
        <f t="shared" si="240"/>
        <v>55-70</v>
      </c>
      <c r="P1596" s="3" t="str">
        <f t="shared" si="241"/>
        <v>10-24h</v>
      </c>
      <c r="Q1596" s="3" t="str">
        <f t="shared" si="242"/>
        <v>46-60d</v>
      </c>
      <c r="R1596" s="3" t="str">
        <f t="shared" si="243"/>
        <v>Medium</v>
      </c>
      <c r="S1596" s="3" t="str">
        <f t="shared" si="244"/>
        <v>High</v>
      </c>
      <c r="T1596" s="3" t="str">
        <f t="shared" si="245"/>
        <v>Active</v>
      </c>
      <c r="U1596" s="4">
        <f>1/(1+EXP(-(Predictive_Model!$B$5+((B1596-Predictive_Model!$B$20)/Predictive_Model!$C$20)*Predictive_Model!$D$20+((E1596-Predictive_Model!$B$21)/Predictive_Model!$C$21)*Predictive_Model!$D$21+((F1596-Predictive_Model!$B$22)/Predictive_Model!$C$22)*Predictive_Model!$D$22+((I1596-Predictive_Model!$B$23)/Predictive_Model!$C$23)*Predictive_Model!$D$23+((L1596-Predictive_Model!$B$24)/Predictive_Model!$C$24)*Predictive_Model!$D$24+((M1596-Predictive_Model!$B$25)/Predictive_Model!$C$25)*Predictive_Model!$D$25+IF(C1596="Male",Predictive_Model!$D$31,IF(C1596="Other",Predictive_Model!$D$32,0))+IF(D1596="Premium",Predictive_Model!$D$34,IF(D1596="Standard",Predictive_Model!$D$35,0))+IF(G1596="Asia",Predictive_Model!$D$37,IF(G1596="Europe",Predictive_Model!$D$38,IF(G1596="North America",Predictive_Model!$D$39,IF(G1596="Oceania",Predictive_Model!$D$40,IF(G1596="South America",Predictive_Model!$D$41,0)))))+IF(H1596="Laptop",Predictive_Model!$D$43,IF(H1596="Mobile",Predictive_Model!$D$44,IF(H1596="TV",Predictive_Model!$D$45,IF(H1596="Tablet",Predictive_Model!$D$46,0))))+IF(K1596="Crypto",Predictive_Model!$D$48,IF(K1596="Debit Card",Predictive_Model!$D$49,IF(K1596="Gift Card",Predictive_Model!$D$50,IF(K1596="PayPal",Predictive_Model!$D$51,0))))+IF(N1596="Comedy",Predictive_Model!$D$53,IF(N1596="Documentary",Predictive_Model!$D$54,IF(N1596="Drama",Predictive_Model!$D$55,IF(N1596="Horror",Predictive_Model!$D$56,IF(N1596="Romance",Predictive_Model!$D$57,IF(N1596="Sci-Fi",Predictive_Model!$D$58,0)))))))))</f>
        <v>4.7678785791389754E-2</v>
      </c>
      <c r="V1596" s="3" t="str">
        <f t="shared" si="246"/>
        <v>Low</v>
      </c>
      <c r="W1596" s="6">
        <f t="shared" si="247"/>
        <v>0.85774135638710158</v>
      </c>
      <c r="X1596" s="3" t="str">
        <f t="shared" si="248"/>
        <v>Monitor</v>
      </c>
      <c r="Y1596" s="3" t="str">
        <f t="shared" si="249"/>
        <v>OK</v>
      </c>
    </row>
    <row r="1597" spans="1:25" x14ac:dyDescent="0.25">
      <c r="A1597" s="3" t="str">
        <f>Raw_Data!A1597</f>
        <v>01b3b3ce-2c57-42d6-aca9-497b62a1c66b</v>
      </c>
      <c r="B1597" s="3">
        <f>Raw_Data!B1597</f>
        <v>69</v>
      </c>
      <c r="C1597" s="3" t="str">
        <f>Raw_Data!C1597</f>
        <v>Female</v>
      </c>
      <c r="D1597" s="3" t="str">
        <f>Raw_Data!D1597</f>
        <v>Standard</v>
      </c>
      <c r="E1597" s="3">
        <f>Raw_Data!E1597</f>
        <v>3.35</v>
      </c>
      <c r="F1597" s="3">
        <f>Raw_Data!F1597</f>
        <v>5</v>
      </c>
      <c r="G1597" s="3" t="str">
        <f>Raw_Data!G1597</f>
        <v>Europe</v>
      </c>
      <c r="H1597" s="3" t="str">
        <f>Raw_Data!H1597</f>
        <v>Laptop</v>
      </c>
      <c r="I1597" s="3">
        <f>Raw_Data!I1597</f>
        <v>13.99</v>
      </c>
      <c r="J1597" s="3">
        <f>Raw_Data!J1597</f>
        <v>0</v>
      </c>
      <c r="K1597" s="3" t="str">
        <f>Raw_Data!K1597</f>
        <v>Gift Card</v>
      </c>
      <c r="L1597" s="3">
        <f>Raw_Data!L1597</f>
        <v>4</v>
      </c>
      <c r="M1597" s="3">
        <f>Raw_Data!M1597</f>
        <v>0.56000000000000005</v>
      </c>
      <c r="N1597" s="3" t="str">
        <f>Raw_Data!N1597</f>
        <v>Action</v>
      </c>
      <c r="O1597" s="3" t="str">
        <f t="shared" si="240"/>
        <v>55-70</v>
      </c>
      <c r="P1597" s="3" t="str">
        <f t="shared" si="241"/>
        <v>&lt;10h</v>
      </c>
      <c r="Q1597" s="3" t="str">
        <f t="shared" si="242"/>
        <v>0-7d</v>
      </c>
      <c r="R1597" s="3" t="str">
        <f t="shared" si="243"/>
        <v>Medium</v>
      </c>
      <c r="S1597" s="3" t="str">
        <f t="shared" si="244"/>
        <v>Mid</v>
      </c>
      <c r="T1597" s="3" t="str">
        <f t="shared" si="245"/>
        <v>Active</v>
      </c>
      <c r="U1597" s="4">
        <f>1/(1+EXP(-(Predictive_Model!$B$5+((B1597-Predictive_Model!$B$20)/Predictive_Model!$C$20)*Predictive_Model!$D$20+((E1597-Predictive_Model!$B$21)/Predictive_Model!$C$21)*Predictive_Model!$D$21+((F1597-Predictive_Model!$B$22)/Predictive_Model!$C$22)*Predictive_Model!$D$22+((I1597-Predictive_Model!$B$23)/Predictive_Model!$C$23)*Predictive_Model!$D$23+((L1597-Predictive_Model!$B$24)/Predictive_Model!$C$24)*Predictive_Model!$D$24+((M1597-Predictive_Model!$B$25)/Predictive_Model!$C$25)*Predictive_Model!$D$25+IF(C1597="Male",Predictive_Model!$D$31,IF(C1597="Other",Predictive_Model!$D$32,0))+IF(D1597="Premium",Predictive_Model!$D$34,IF(D1597="Standard",Predictive_Model!$D$35,0))+IF(G1597="Asia",Predictive_Model!$D$37,IF(G1597="Europe",Predictive_Model!$D$38,IF(G1597="North America",Predictive_Model!$D$39,IF(G1597="Oceania",Predictive_Model!$D$40,IF(G1597="South America",Predictive_Model!$D$41,0)))))+IF(H1597="Laptop",Predictive_Model!$D$43,IF(H1597="Mobile",Predictive_Model!$D$44,IF(H1597="TV",Predictive_Model!$D$45,IF(H1597="Tablet",Predictive_Model!$D$46,0))))+IF(K1597="Crypto",Predictive_Model!$D$48,IF(K1597="Debit Card",Predictive_Model!$D$49,IF(K1597="Gift Card",Predictive_Model!$D$50,IF(K1597="PayPal",Predictive_Model!$D$51,0))))+IF(N1597="Comedy",Predictive_Model!$D$53,IF(N1597="Documentary",Predictive_Model!$D$54,IF(N1597="Drama",Predictive_Model!$D$55,IF(N1597="Horror",Predictive_Model!$D$56,IF(N1597="Romance",Predictive_Model!$D$57,IF(N1597="Sci-Fi",Predictive_Model!$D$58,0)))))))))</f>
        <v>0.54616254226056704</v>
      </c>
      <c r="V1597" s="3" t="str">
        <f t="shared" si="246"/>
        <v>High</v>
      </c>
      <c r="W1597" s="6">
        <f t="shared" si="247"/>
        <v>7.6408139662253332</v>
      </c>
      <c r="X1597" s="3" t="str">
        <f t="shared" si="248"/>
        <v>Monitor</v>
      </c>
      <c r="Y1597" s="3" t="str">
        <f t="shared" si="249"/>
        <v>OK</v>
      </c>
    </row>
    <row r="1598" spans="1:25" x14ac:dyDescent="0.25">
      <c r="A1598" s="3" t="str">
        <f>Raw_Data!A1598</f>
        <v>485931a6-ccb3-4436-9554-430fbc8d189a</v>
      </c>
      <c r="B1598" s="3">
        <f>Raw_Data!B1598</f>
        <v>55</v>
      </c>
      <c r="C1598" s="3" t="str">
        <f>Raw_Data!C1598</f>
        <v>Male</v>
      </c>
      <c r="D1598" s="3" t="str">
        <f>Raw_Data!D1598</f>
        <v>Premium</v>
      </c>
      <c r="E1598" s="3">
        <f>Raw_Data!E1598</f>
        <v>1.2</v>
      </c>
      <c r="F1598" s="3">
        <f>Raw_Data!F1598</f>
        <v>32</v>
      </c>
      <c r="G1598" s="3" t="str">
        <f>Raw_Data!G1598</f>
        <v>Europe</v>
      </c>
      <c r="H1598" s="3" t="str">
        <f>Raw_Data!H1598</f>
        <v>Desktop</v>
      </c>
      <c r="I1598" s="3">
        <f>Raw_Data!I1598</f>
        <v>17.989999999999998</v>
      </c>
      <c r="J1598" s="3">
        <f>Raw_Data!J1598</f>
        <v>1</v>
      </c>
      <c r="K1598" s="3" t="str">
        <f>Raw_Data!K1598</f>
        <v>Credit Card</v>
      </c>
      <c r="L1598" s="3">
        <f>Raw_Data!L1598</f>
        <v>4</v>
      </c>
      <c r="M1598" s="3">
        <f>Raw_Data!M1598</f>
        <v>0.04</v>
      </c>
      <c r="N1598" s="3" t="str">
        <f>Raw_Data!N1598</f>
        <v>Drama</v>
      </c>
      <c r="O1598" s="3" t="str">
        <f t="shared" si="240"/>
        <v>55-70</v>
      </c>
      <c r="P1598" s="3" t="str">
        <f t="shared" si="241"/>
        <v>&lt;10h</v>
      </c>
      <c r="Q1598" s="3" t="str">
        <f t="shared" si="242"/>
        <v>22-45d</v>
      </c>
      <c r="R1598" s="3" t="str">
        <f t="shared" si="243"/>
        <v>Medium</v>
      </c>
      <c r="S1598" s="3" t="str">
        <f t="shared" si="244"/>
        <v>High</v>
      </c>
      <c r="T1598" s="3" t="str">
        <f t="shared" si="245"/>
        <v>Churned</v>
      </c>
      <c r="U1598" s="4">
        <f>1/(1+EXP(-(Predictive_Model!$B$5+((B1598-Predictive_Model!$B$20)/Predictive_Model!$C$20)*Predictive_Model!$D$20+((E1598-Predictive_Model!$B$21)/Predictive_Model!$C$21)*Predictive_Model!$D$21+((F1598-Predictive_Model!$B$22)/Predictive_Model!$C$22)*Predictive_Model!$D$22+((I1598-Predictive_Model!$B$23)/Predictive_Model!$C$23)*Predictive_Model!$D$23+((L1598-Predictive_Model!$B$24)/Predictive_Model!$C$24)*Predictive_Model!$D$24+((M1598-Predictive_Model!$B$25)/Predictive_Model!$C$25)*Predictive_Model!$D$25+IF(C1598="Male",Predictive_Model!$D$31,IF(C1598="Other",Predictive_Model!$D$32,0))+IF(D1598="Premium",Predictive_Model!$D$34,IF(D1598="Standard",Predictive_Model!$D$35,0))+IF(G1598="Asia",Predictive_Model!$D$37,IF(G1598="Europe",Predictive_Model!$D$38,IF(G1598="North America",Predictive_Model!$D$39,IF(G1598="Oceania",Predictive_Model!$D$40,IF(G1598="South America",Predictive_Model!$D$41,0)))))+IF(H1598="Laptop",Predictive_Model!$D$43,IF(H1598="Mobile",Predictive_Model!$D$44,IF(H1598="TV",Predictive_Model!$D$45,IF(H1598="Tablet",Predictive_Model!$D$46,0))))+IF(K1598="Crypto",Predictive_Model!$D$48,IF(K1598="Debit Card",Predictive_Model!$D$49,IF(K1598="Gift Card",Predictive_Model!$D$50,IF(K1598="PayPal",Predictive_Model!$D$51,0))))+IF(N1598="Comedy",Predictive_Model!$D$53,IF(N1598="Documentary",Predictive_Model!$D$54,IF(N1598="Drama",Predictive_Model!$D$55,IF(N1598="Horror",Predictive_Model!$D$56,IF(N1598="Romance",Predictive_Model!$D$57,IF(N1598="Sci-Fi",Predictive_Model!$D$58,0)))))))))</f>
        <v>0.95434977036795376</v>
      </c>
      <c r="V1598" s="3" t="str">
        <f t="shared" si="246"/>
        <v>Critical</v>
      </c>
      <c r="W1598" s="6">
        <f t="shared" si="247"/>
        <v>17.989999999999998</v>
      </c>
      <c r="X1598" s="3" t="str">
        <f t="shared" si="248"/>
        <v>Priority 1</v>
      </c>
      <c r="Y1598" s="3" t="str">
        <f t="shared" si="249"/>
        <v>OK</v>
      </c>
    </row>
    <row r="1599" spans="1:25" x14ac:dyDescent="0.25">
      <c r="A1599" s="3" t="str">
        <f>Raw_Data!A1599</f>
        <v>f6bb630e-6a2d-42e4-9371-a598462b1515</v>
      </c>
      <c r="B1599" s="3">
        <f>Raw_Data!B1599</f>
        <v>40</v>
      </c>
      <c r="C1599" s="3" t="str">
        <f>Raw_Data!C1599</f>
        <v>Male</v>
      </c>
      <c r="D1599" s="3" t="str">
        <f>Raw_Data!D1599</f>
        <v>Premium</v>
      </c>
      <c r="E1599" s="3">
        <f>Raw_Data!E1599</f>
        <v>4.68</v>
      </c>
      <c r="F1599" s="3">
        <f>Raw_Data!F1599</f>
        <v>5</v>
      </c>
      <c r="G1599" s="3" t="str">
        <f>Raw_Data!G1599</f>
        <v>Europe</v>
      </c>
      <c r="H1599" s="3" t="str">
        <f>Raw_Data!H1599</f>
        <v>Tablet</v>
      </c>
      <c r="I1599" s="3">
        <f>Raw_Data!I1599</f>
        <v>17.989999999999998</v>
      </c>
      <c r="J1599" s="3">
        <f>Raw_Data!J1599</f>
        <v>0</v>
      </c>
      <c r="K1599" s="3" t="str">
        <f>Raw_Data!K1599</f>
        <v>Debit Card</v>
      </c>
      <c r="L1599" s="3">
        <f>Raw_Data!L1599</f>
        <v>4</v>
      </c>
      <c r="M1599" s="3">
        <f>Raw_Data!M1599</f>
        <v>0.78</v>
      </c>
      <c r="N1599" s="3" t="str">
        <f>Raw_Data!N1599</f>
        <v>Horror</v>
      </c>
      <c r="O1599" s="3" t="str">
        <f t="shared" si="240"/>
        <v>35-44</v>
      </c>
      <c r="P1599" s="3" t="str">
        <f t="shared" si="241"/>
        <v>&lt;10h</v>
      </c>
      <c r="Q1599" s="3" t="str">
        <f t="shared" si="242"/>
        <v>0-7d</v>
      </c>
      <c r="R1599" s="3" t="str">
        <f t="shared" si="243"/>
        <v>Medium</v>
      </c>
      <c r="S1599" s="3" t="str">
        <f t="shared" si="244"/>
        <v>High</v>
      </c>
      <c r="T1599" s="3" t="str">
        <f t="shared" si="245"/>
        <v>Active</v>
      </c>
      <c r="U1599" s="4">
        <f>1/(1+EXP(-(Predictive_Model!$B$5+((B1599-Predictive_Model!$B$20)/Predictive_Model!$C$20)*Predictive_Model!$D$20+((E1599-Predictive_Model!$B$21)/Predictive_Model!$C$21)*Predictive_Model!$D$21+((F1599-Predictive_Model!$B$22)/Predictive_Model!$C$22)*Predictive_Model!$D$22+((I1599-Predictive_Model!$B$23)/Predictive_Model!$C$23)*Predictive_Model!$D$23+((L1599-Predictive_Model!$B$24)/Predictive_Model!$C$24)*Predictive_Model!$D$24+((M1599-Predictive_Model!$B$25)/Predictive_Model!$C$25)*Predictive_Model!$D$25+IF(C1599="Male",Predictive_Model!$D$31,IF(C1599="Other",Predictive_Model!$D$32,0))+IF(D1599="Premium",Predictive_Model!$D$34,IF(D1599="Standard",Predictive_Model!$D$35,0))+IF(G1599="Asia",Predictive_Model!$D$37,IF(G1599="Europe",Predictive_Model!$D$38,IF(G1599="North America",Predictive_Model!$D$39,IF(G1599="Oceania",Predictive_Model!$D$40,IF(G1599="South America",Predictive_Model!$D$41,0)))))+IF(H1599="Laptop",Predictive_Model!$D$43,IF(H1599="Mobile",Predictive_Model!$D$44,IF(H1599="TV",Predictive_Model!$D$45,IF(H1599="Tablet",Predictive_Model!$D$46,0))))+IF(K1599="Crypto",Predictive_Model!$D$48,IF(K1599="Debit Card",Predictive_Model!$D$49,IF(K1599="Gift Card",Predictive_Model!$D$50,IF(K1599="PayPal",Predictive_Model!$D$51,0))))+IF(N1599="Comedy",Predictive_Model!$D$53,IF(N1599="Documentary",Predictive_Model!$D$54,IF(N1599="Drama",Predictive_Model!$D$55,IF(N1599="Horror",Predictive_Model!$D$56,IF(N1599="Romance",Predictive_Model!$D$57,IF(N1599="Sci-Fi",Predictive_Model!$D$58,0)))))))))</f>
        <v>0.15530264170139221</v>
      </c>
      <c r="V1599" s="3" t="str">
        <f t="shared" si="246"/>
        <v>Low</v>
      </c>
      <c r="W1599" s="6">
        <f t="shared" si="247"/>
        <v>2.7938945242080457</v>
      </c>
      <c r="X1599" s="3" t="str">
        <f t="shared" si="248"/>
        <v>Monitor</v>
      </c>
      <c r="Y1599" s="3" t="str">
        <f t="shared" si="249"/>
        <v>OK</v>
      </c>
    </row>
    <row r="1600" spans="1:25" x14ac:dyDescent="0.25">
      <c r="A1600" s="3" t="str">
        <f>Raw_Data!A1600</f>
        <v>d72a2ac1-389d-4500-8f2a-65253fd4ebc3</v>
      </c>
      <c r="B1600" s="3">
        <f>Raw_Data!B1600</f>
        <v>52</v>
      </c>
      <c r="C1600" s="3" t="str">
        <f>Raw_Data!C1600</f>
        <v>Male</v>
      </c>
      <c r="D1600" s="3" t="str">
        <f>Raw_Data!D1600</f>
        <v>Standard</v>
      </c>
      <c r="E1600" s="3">
        <f>Raw_Data!E1600</f>
        <v>17.260000000000002</v>
      </c>
      <c r="F1600" s="3">
        <f>Raw_Data!F1600</f>
        <v>58</v>
      </c>
      <c r="G1600" s="3" t="str">
        <f>Raw_Data!G1600</f>
        <v>North America</v>
      </c>
      <c r="H1600" s="3" t="str">
        <f>Raw_Data!H1600</f>
        <v>Mobile</v>
      </c>
      <c r="I1600" s="3">
        <f>Raw_Data!I1600</f>
        <v>13.99</v>
      </c>
      <c r="J1600" s="3">
        <f>Raw_Data!J1600</f>
        <v>1</v>
      </c>
      <c r="K1600" s="3" t="str">
        <f>Raw_Data!K1600</f>
        <v>Crypto</v>
      </c>
      <c r="L1600" s="3">
        <f>Raw_Data!L1600</f>
        <v>4</v>
      </c>
      <c r="M1600" s="3">
        <f>Raw_Data!M1600</f>
        <v>0.28999999999999998</v>
      </c>
      <c r="N1600" s="3" t="str">
        <f>Raw_Data!N1600</f>
        <v>Comedy</v>
      </c>
      <c r="O1600" s="3" t="str">
        <f t="shared" si="240"/>
        <v>45-54</v>
      </c>
      <c r="P1600" s="3" t="str">
        <f t="shared" si="241"/>
        <v>10-24h</v>
      </c>
      <c r="Q1600" s="3" t="str">
        <f t="shared" si="242"/>
        <v>46-60d</v>
      </c>
      <c r="R1600" s="3" t="str">
        <f t="shared" si="243"/>
        <v>Medium</v>
      </c>
      <c r="S1600" s="3" t="str">
        <f t="shared" si="244"/>
        <v>Mid</v>
      </c>
      <c r="T1600" s="3" t="str">
        <f t="shared" si="245"/>
        <v>Churned</v>
      </c>
      <c r="U1600" s="4">
        <f>1/(1+EXP(-(Predictive_Model!$B$5+((B1600-Predictive_Model!$B$20)/Predictive_Model!$C$20)*Predictive_Model!$D$20+((E1600-Predictive_Model!$B$21)/Predictive_Model!$C$21)*Predictive_Model!$D$21+((F1600-Predictive_Model!$B$22)/Predictive_Model!$C$22)*Predictive_Model!$D$22+((I1600-Predictive_Model!$B$23)/Predictive_Model!$C$23)*Predictive_Model!$D$23+((L1600-Predictive_Model!$B$24)/Predictive_Model!$C$24)*Predictive_Model!$D$24+((M1600-Predictive_Model!$B$25)/Predictive_Model!$C$25)*Predictive_Model!$D$25+IF(C1600="Male",Predictive_Model!$D$31,IF(C1600="Other",Predictive_Model!$D$32,0))+IF(D1600="Premium",Predictive_Model!$D$34,IF(D1600="Standard",Predictive_Model!$D$35,0))+IF(G1600="Asia",Predictive_Model!$D$37,IF(G1600="Europe",Predictive_Model!$D$38,IF(G1600="North America",Predictive_Model!$D$39,IF(G1600="Oceania",Predictive_Model!$D$40,IF(G1600="South America",Predictive_Model!$D$41,0)))))+IF(H1600="Laptop",Predictive_Model!$D$43,IF(H1600="Mobile",Predictive_Model!$D$44,IF(H1600="TV",Predictive_Model!$D$45,IF(H1600="Tablet",Predictive_Model!$D$46,0))))+IF(K1600="Crypto",Predictive_Model!$D$48,IF(K1600="Debit Card",Predictive_Model!$D$49,IF(K1600="Gift Card",Predictive_Model!$D$50,IF(K1600="PayPal",Predictive_Model!$D$51,0))))+IF(N1600="Comedy",Predictive_Model!$D$53,IF(N1600="Documentary",Predictive_Model!$D$54,IF(N1600="Drama",Predictive_Model!$D$55,IF(N1600="Horror",Predictive_Model!$D$56,IF(N1600="Romance",Predictive_Model!$D$57,IF(N1600="Sci-Fi",Predictive_Model!$D$58,0)))))))))</f>
        <v>0.98858532145476796</v>
      </c>
      <c r="V1600" s="3" t="str">
        <f t="shared" si="246"/>
        <v>Critical</v>
      </c>
      <c r="W1600" s="6">
        <f t="shared" si="247"/>
        <v>13.99</v>
      </c>
      <c r="X1600" s="3" t="str">
        <f t="shared" si="248"/>
        <v>Priority 2</v>
      </c>
      <c r="Y1600" s="3" t="str">
        <f t="shared" si="249"/>
        <v>OK</v>
      </c>
    </row>
    <row r="1601" spans="1:25" x14ac:dyDescent="0.25">
      <c r="A1601" s="3" t="str">
        <f>Raw_Data!A1601</f>
        <v>5ad14c26-01d1-47d0-97d0-c57fe72f84ee</v>
      </c>
      <c r="B1601" s="3">
        <f>Raw_Data!B1601</f>
        <v>49</v>
      </c>
      <c r="C1601" s="3" t="str">
        <f>Raw_Data!C1601</f>
        <v>Female</v>
      </c>
      <c r="D1601" s="3" t="str">
        <f>Raw_Data!D1601</f>
        <v>Standard</v>
      </c>
      <c r="E1601" s="3">
        <f>Raw_Data!E1601</f>
        <v>11.88</v>
      </c>
      <c r="F1601" s="3">
        <f>Raw_Data!F1601</f>
        <v>41</v>
      </c>
      <c r="G1601" s="3" t="str">
        <f>Raw_Data!G1601</f>
        <v>Asia</v>
      </c>
      <c r="H1601" s="3" t="str">
        <f>Raw_Data!H1601</f>
        <v>Desktop</v>
      </c>
      <c r="I1601" s="3">
        <f>Raw_Data!I1601</f>
        <v>13.99</v>
      </c>
      <c r="J1601" s="3">
        <f>Raw_Data!J1601</f>
        <v>0</v>
      </c>
      <c r="K1601" s="3" t="str">
        <f>Raw_Data!K1601</f>
        <v>Credit Card</v>
      </c>
      <c r="L1601" s="3">
        <f>Raw_Data!L1601</f>
        <v>4</v>
      </c>
      <c r="M1601" s="3">
        <f>Raw_Data!M1601</f>
        <v>0.28000000000000003</v>
      </c>
      <c r="N1601" s="3" t="str">
        <f>Raw_Data!N1601</f>
        <v>Horror</v>
      </c>
      <c r="O1601" s="3" t="str">
        <f t="shared" si="240"/>
        <v>45-54</v>
      </c>
      <c r="P1601" s="3" t="str">
        <f t="shared" si="241"/>
        <v>10-24h</v>
      </c>
      <c r="Q1601" s="3" t="str">
        <f t="shared" si="242"/>
        <v>22-45d</v>
      </c>
      <c r="R1601" s="3" t="str">
        <f t="shared" si="243"/>
        <v>Medium</v>
      </c>
      <c r="S1601" s="3" t="str">
        <f t="shared" si="244"/>
        <v>Mid</v>
      </c>
      <c r="T1601" s="3" t="str">
        <f t="shared" si="245"/>
        <v>Active</v>
      </c>
      <c r="U1601" s="4">
        <f>1/(1+EXP(-(Predictive_Model!$B$5+((B1601-Predictive_Model!$B$20)/Predictive_Model!$C$20)*Predictive_Model!$D$20+((E1601-Predictive_Model!$B$21)/Predictive_Model!$C$21)*Predictive_Model!$D$21+((F1601-Predictive_Model!$B$22)/Predictive_Model!$C$22)*Predictive_Model!$D$22+((I1601-Predictive_Model!$B$23)/Predictive_Model!$C$23)*Predictive_Model!$D$23+((L1601-Predictive_Model!$B$24)/Predictive_Model!$C$24)*Predictive_Model!$D$24+((M1601-Predictive_Model!$B$25)/Predictive_Model!$C$25)*Predictive_Model!$D$25+IF(C1601="Male",Predictive_Model!$D$31,IF(C1601="Other",Predictive_Model!$D$32,0))+IF(D1601="Premium",Predictive_Model!$D$34,IF(D1601="Standard",Predictive_Model!$D$35,0))+IF(G1601="Asia",Predictive_Model!$D$37,IF(G1601="Europe",Predictive_Model!$D$38,IF(G1601="North America",Predictive_Model!$D$39,IF(G1601="Oceania",Predictive_Model!$D$40,IF(G1601="South America",Predictive_Model!$D$41,0)))))+IF(H1601="Laptop",Predictive_Model!$D$43,IF(H1601="Mobile",Predictive_Model!$D$44,IF(H1601="TV",Predictive_Model!$D$45,IF(H1601="Tablet",Predictive_Model!$D$46,0))))+IF(K1601="Crypto",Predictive_Model!$D$48,IF(K1601="Debit Card",Predictive_Model!$D$49,IF(K1601="Gift Card",Predictive_Model!$D$50,IF(K1601="PayPal",Predictive_Model!$D$51,0))))+IF(N1601="Comedy",Predictive_Model!$D$53,IF(N1601="Documentary",Predictive_Model!$D$54,IF(N1601="Drama",Predictive_Model!$D$55,IF(N1601="Horror",Predictive_Model!$D$56,IF(N1601="Romance",Predictive_Model!$D$57,IF(N1601="Sci-Fi",Predictive_Model!$D$58,0)))))))))</f>
        <v>0.9050294972769205</v>
      </c>
      <c r="V1601" s="3" t="str">
        <f t="shared" si="246"/>
        <v>Critical</v>
      </c>
      <c r="W1601" s="6">
        <f t="shared" si="247"/>
        <v>12.661362666904118</v>
      </c>
      <c r="X1601" s="3" t="str">
        <f t="shared" si="248"/>
        <v>Priority 2</v>
      </c>
      <c r="Y1601" s="3" t="str">
        <f t="shared" si="249"/>
        <v>OK</v>
      </c>
    </row>
    <row r="1602" spans="1:25" x14ac:dyDescent="0.25">
      <c r="A1602" s="3" t="str">
        <f>Raw_Data!A1602</f>
        <v>4c0287b1-cf45-4107-a454-cd7c56d26948</v>
      </c>
      <c r="B1602" s="3">
        <f>Raw_Data!B1602</f>
        <v>61</v>
      </c>
      <c r="C1602" s="3" t="str">
        <f>Raw_Data!C1602</f>
        <v>Other</v>
      </c>
      <c r="D1602" s="3" t="str">
        <f>Raw_Data!D1602</f>
        <v>Premium</v>
      </c>
      <c r="E1602" s="3">
        <f>Raw_Data!E1602</f>
        <v>4.58</v>
      </c>
      <c r="F1602" s="3">
        <f>Raw_Data!F1602</f>
        <v>33</v>
      </c>
      <c r="G1602" s="3" t="str">
        <f>Raw_Data!G1602</f>
        <v>Europe</v>
      </c>
      <c r="H1602" s="3" t="str">
        <f>Raw_Data!H1602</f>
        <v>Mobile</v>
      </c>
      <c r="I1602" s="3">
        <f>Raw_Data!I1602</f>
        <v>17.989999999999998</v>
      </c>
      <c r="J1602" s="3">
        <f>Raw_Data!J1602</f>
        <v>1</v>
      </c>
      <c r="K1602" s="3" t="str">
        <f>Raw_Data!K1602</f>
        <v>Gift Card</v>
      </c>
      <c r="L1602" s="3">
        <f>Raw_Data!L1602</f>
        <v>4</v>
      </c>
      <c r="M1602" s="3">
        <f>Raw_Data!M1602</f>
        <v>0.13</v>
      </c>
      <c r="N1602" s="3" t="str">
        <f>Raw_Data!N1602</f>
        <v>Comedy</v>
      </c>
      <c r="O1602" s="3" t="str">
        <f t="shared" si="240"/>
        <v>55-70</v>
      </c>
      <c r="P1602" s="3" t="str">
        <f t="shared" si="241"/>
        <v>&lt;10h</v>
      </c>
      <c r="Q1602" s="3" t="str">
        <f t="shared" si="242"/>
        <v>22-45d</v>
      </c>
      <c r="R1602" s="3" t="str">
        <f t="shared" si="243"/>
        <v>Medium</v>
      </c>
      <c r="S1602" s="3" t="str">
        <f t="shared" si="244"/>
        <v>High</v>
      </c>
      <c r="T1602" s="3" t="str">
        <f t="shared" si="245"/>
        <v>Churned</v>
      </c>
      <c r="U1602" s="4">
        <f>1/(1+EXP(-(Predictive_Model!$B$5+((B1602-Predictive_Model!$B$20)/Predictive_Model!$C$20)*Predictive_Model!$D$20+((E1602-Predictive_Model!$B$21)/Predictive_Model!$C$21)*Predictive_Model!$D$21+((F1602-Predictive_Model!$B$22)/Predictive_Model!$C$22)*Predictive_Model!$D$22+((I1602-Predictive_Model!$B$23)/Predictive_Model!$C$23)*Predictive_Model!$D$23+((L1602-Predictive_Model!$B$24)/Predictive_Model!$C$24)*Predictive_Model!$D$24+((M1602-Predictive_Model!$B$25)/Predictive_Model!$C$25)*Predictive_Model!$D$25+IF(C1602="Male",Predictive_Model!$D$31,IF(C1602="Other",Predictive_Model!$D$32,0))+IF(D1602="Premium",Predictive_Model!$D$34,IF(D1602="Standard",Predictive_Model!$D$35,0))+IF(G1602="Asia",Predictive_Model!$D$37,IF(G1602="Europe",Predictive_Model!$D$38,IF(G1602="North America",Predictive_Model!$D$39,IF(G1602="Oceania",Predictive_Model!$D$40,IF(G1602="South America",Predictive_Model!$D$41,0)))))+IF(H1602="Laptop",Predictive_Model!$D$43,IF(H1602="Mobile",Predictive_Model!$D$44,IF(H1602="TV",Predictive_Model!$D$45,IF(H1602="Tablet",Predictive_Model!$D$46,0))))+IF(K1602="Crypto",Predictive_Model!$D$48,IF(K1602="Debit Card",Predictive_Model!$D$49,IF(K1602="Gift Card",Predictive_Model!$D$50,IF(K1602="PayPal",Predictive_Model!$D$51,0))))+IF(N1602="Comedy",Predictive_Model!$D$53,IF(N1602="Documentary",Predictive_Model!$D$54,IF(N1602="Drama",Predictive_Model!$D$55,IF(N1602="Horror",Predictive_Model!$D$56,IF(N1602="Romance",Predictive_Model!$D$57,IF(N1602="Sci-Fi",Predictive_Model!$D$58,0)))))))))</f>
        <v>0.9806789125426929</v>
      </c>
      <c r="V1602" s="3" t="str">
        <f t="shared" si="246"/>
        <v>Critical</v>
      </c>
      <c r="W1602" s="6">
        <f t="shared" si="247"/>
        <v>17.989999999999998</v>
      </c>
      <c r="X1602" s="3" t="str">
        <f t="shared" si="248"/>
        <v>Priority 1</v>
      </c>
      <c r="Y1602" s="3" t="str">
        <f t="shared" si="249"/>
        <v>OK</v>
      </c>
    </row>
    <row r="1603" spans="1:25" x14ac:dyDescent="0.25">
      <c r="A1603" s="3" t="str">
        <f>Raw_Data!A1603</f>
        <v>f6ab90b9-5e01-429e-aac6-b858b434b20c</v>
      </c>
      <c r="B1603" s="3">
        <f>Raw_Data!B1603</f>
        <v>63</v>
      </c>
      <c r="C1603" s="3" t="str">
        <f>Raw_Data!C1603</f>
        <v>Other</v>
      </c>
      <c r="D1603" s="3" t="str">
        <f>Raw_Data!D1603</f>
        <v>Premium</v>
      </c>
      <c r="E1603" s="3">
        <f>Raw_Data!E1603</f>
        <v>3.98</v>
      </c>
      <c r="F1603" s="3">
        <f>Raw_Data!F1603</f>
        <v>43</v>
      </c>
      <c r="G1603" s="3" t="str">
        <f>Raw_Data!G1603</f>
        <v>Asia</v>
      </c>
      <c r="H1603" s="3" t="str">
        <f>Raw_Data!H1603</f>
        <v>Laptop</v>
      </c>
      <c r="I1603" s="3">
        <f>Raw_Data!I1603</f>
        <v>17.989999999999998</v>
      </c>
      <c r="J1603" s="3">
        <f>Raw_Data!J1603</f>
        <v>1</v>
      </c>
      <c r="K1603" s="3" t="str">
        <f>Raw_Data!K1603</f>
        <v>PayPal</v>
      </c>
      <c r="L1603" s="3">
        <f>Raw_Data!L1603</f>
        <v>2</v>
      </c>
      <c r="M1603" s="3">
        <f>Raw_Data!M1603</f>
        <v>0.09</v>
      </c>
      <c r="N1603" s="3" t="str">
        <f>Raw_Data!N1603</f>
        <v>Horror</v>
      </c>
      <c r="O1603" s="3" t="str">
        <f t="shared" si="240"/>
        <v>55-70</v>
      </c>
      <c r="P1603" s="3" t="str">
        <f t="shared" si="241"/>
        <v>&lt;10h</v>
      </c>
      <c r="Q1603" s="3" t="str">
        <f t="shared" si="242"/>
        <v>22-45d</v>
      </c>
      <c r="R1603" s="3" t="str">
        <f t="shared" si="243"/>
        <v>Medium</v>
      </c>
      <c r="S1603" s="3" t="str">
        <f t="shared" si="244"/>
        <v>High</v>
      </c>
      <c r="T1603" s="3" t="str">
        <f t="shared" si="245"/>
        <v>Churned</v>
      </c>
      <c r="U1603" s="4">
        <f>1/(1+EXP(-(Predictive_Model!$B$5+((B1603-Predictive_Model!$B$20)/Predictive_Model!$C$20)*Predictive_Model!$D$20+((E1603-Predictive_Model!$B$21)/Predictive_Model!$C$21)*Predictive_Model!$D$21+((F1603-Predictive_Model!$B$22)/Predictive_Model!$C$22)*Predictive_Model!$D$22+((I1603-Predictive_Model!$B$23)/Predictive_Model!$C$23)*Predictive_Model!$D$23+((L1603-Predictive_Model!$B$24)/Predictive_Model!$C$24)*Predictive_Model!$D$24+((M1603-Predictive_Model!$B$25)/Predictive_Model!$C$25)*Predictive_Model!$D$25+IF(C1603="Male",Predictive_Model!$D$31,IF(C1603="Other",Predictive_Model!$D$32,0))+IF(D1603="Premium",Predictive_Model!$D$34,IF(D1603="Standard",Predictive_Model!$D$35,0))+IF(G1603="Asia",Predictive_Model!$D$37,IF(G1603="Europe",Predictive_Model!$D$38,IF(G1603="North America",Predictive_Model!$D$39,IF(G1603="Oceania",Predictive_Model!$D$40,IF(G1603="South America",Predictive_Model!$D$41,0)))))+IF(H1603="Laptop",Predictive_Model!$D$43,IF(H1603="Mobile",Predictive_Model!$D$44,IF(H1603="TV",Predictive_Model!$D$45,IF(H1603="Tablet",Predictive_Model!$D$46,0))))+IF(K1603="Crypto",Predictive_Model!$D$48,IF(K1603="Debit Card",Predictive_Model!$D$49,IF(K1603="Gift Card",Predictive_Model!$D$50,IF(K1603="PayPal",Predictive_Model!$D$51,0))))+IF(N1603="Comedy",Predictive_Model!$D$53,IF(N1603="Documentary",Predictive_Model!$D$54,IF(N1603="Drama",Predictive_Model!$D$55,IF(N1603="Horror",Predictive_Model!$D$56,IF(N1603="Romance",Predictive_Model!$D$57,IF(N1603="Sci-Fi",Predictive_Model!$D$58,0)))))))))</f>
        <v>0.99230272387832552</v>
      </c>
      <c r="V1603" s="3" t="str">
        <f t="shared" si="246"/>
        <v>Critical</v>
      </c>
      <c r="W1603" s="6">
        <f t="shared" si="247"/>
        <v>17.989999999999998</v>
      </c>
      <c r="X1603" s="3" t="str">
        <f t="shared" si="248"/>
        <v>Priority 1</v>
      </c>
      <c r="Y1603" s="3" t="str">
        <f t="shared" si="249"/>
        <v>OK</v>
      </c>
    </row>
    <row r="1604" spans="1:25" x14ac:dyDescent="0.25">
      <c r="A1604" s="3" t="str">
        <f>Raw_Data!A1604</f>
        <v>b9ae2a97-9bb7-42f3-b6a9-4c90f221ce64</v>
      </c>
      <c r="B1604" s="3">
        <f>Raw_Data!B1604</f>
        <v>66</v>
      </c>
      <c r="C1604" s="3" t="str">
        <f>Raw_Data!C1604</f>
        <v>Male</v>
      </c>
      <c r="D1604" s="3" t="str">
        <f>Raw_Data!D1604</f>
        <v>Basic</v>
      </c>
      <c r="E1604" s="3">
        <f>Raw_Data!E1604</f>
        <v>8.68</v>
      </c>
      <c r="F1604" s="3">
        <f>Raw_Data!F1604</f>
        <v>50</v>
      </c>
      <c r="G1604" s="3" t="str">
        <f>Raw_Data!G1604</f>
        <v>Oceania</v>
      </c>
      <c r="H1604" s="3" t="str">
        <f>Raw_Data!H1604</f>
        <v>Mobile</v>
      </c>
      <c r="I1604" s="3">
        <f>Raw_Data!I1604</f>
        <v>8.99</v>
      </c>
      <c r="J1604" s="3">
        <f>Raw_Data!J1604</f>
        <v>1</v>
      </c>
      <c r="K1604" s="3" t="str">
        <f>Raw_Data!K1604</f>
        <v>PayPal</v>
      </c>
      <c r="L1604" s="3">
        <f>Raw_Data!L1604</f>
        <v>3</v>
      </c>
      <c r="M1604" s="3">
        <f>Raw_Data!M1604</f>
        <v>0.17</v>
      </c>
      <c r="N1604" s="3" t="str">
        <f>Raw_Data!N1604</f>
        <v>Sci-Fi</v>
      </c>
      <c r="O1604" s="3" t="str">
        <f t="shared" si="240"/>
        <v>55-70</v>
      </c>
      <c r="P1604" s="3" t="str">
        <f t="shared" si="241"/>
        <v>&lt;10h</v>
      </c>
      <c r="Q1604" s="3" t="str">
        <f t="shared" si="242"/>
        <v>46-60d</v>
      </c>
      <c r="R1604" s="3" t="str">
        <f t="shared" si="243"/>
        <v>Low</v>
      </c>
      <c r="S1604" s="3" t="str">
        <f t="shared" si="244"/>
        <v>Low</v>
      </c>
      <c r="T1604" s="3" t="str">
        <f t="shared" si="245"/>
        <v>Churned</v>
      </c>
      <c r="U1604" s="4">
        <f>1/(1+EXP(-(Predictive_Model!$B$5+((B1604-Predictive_Model!$B$20)/Predictive_Model!$C$20)*Predictive_Model!$D$20+((E1604-Predictive_Model!$B$21)/Predictive_Model!$C$21)*Predictive_Model!$D$21+((F1604-Predictive_Model!$B$22)/Predictive_Model!$C$22)*Predictive_Model!$D$22+((I1604-Predictive_Model!$B$23)/Predictive_Model!$C$23)*Predictive_Model!$D$23+((L1604-Predictive_Model!$B$24)/Predictive_Model!$C$24)*Predictive_Model!$D$24+((M1604-Predictive_Model!$B$25)/Predictive_Model!$C$25)*Predictive_Model!$D$25+IF(C1604="Male",Predictive_Model!$D$31,IF(C1604="Other",Predictive_Model!$D$32,0))+IF(D1604="Premium",Predictive_Model!$D$34,IF(D1604="Standard",Predictive_Model!$D$35,0))+IF(G1604="Asia",Predictive_Model!$D$37,IF(G1604="Europe",Predictive_Model!$D$38,IF(G1604="North America",Predictive_Model!$D$39,IF(G1604="Oceania",Predictive_Model!$D$40,IF(G1604="South America",Predictive_Model!$D$41,0)))))+IF(H1604="Laptop",Predictive_Model!$D$43,IF(H1604="Mobile",Predictive_Model!$D$44,IF(H1604="TV",Predictive_Model!$D$45,IF(H1604="Tablet",Predictive_Model!$D$46,0))))+IF(K1604="Crypto",Predictive_Model!$D$48,IF(K1604="Debit Card",Predictive_Model!$D$49,IF(K1604="Gift Card",Predictive_Model!$D$50,IF(K1604="PayPal",Predictive_Model!$D$51,0))))+IF(N1604="Comedy",Predictive_Model!$D$53,IF(N1604="Documentary",Predictive_Model!$D$54,IF(N1604="Drama",Predictive_Model!$D$55,IF(N1604="Horror",Predictive_Model!$D$56,IF(N1604="Romance",Predictive_Model!$D$57,IF(N1604="Sci-Fi",Predictive_Model!$D$58,0)))))))))</f>
        <v>0.99974490046452591</v>
      </c>
      <c r="V1604" s="3" t="str">
        <f t="shared" si="246"/>
        <v>Critical</v>
      </c>
      <c r="W1604" s="6">
        <f t="shared" si="247"/>
        <v>8.99</v>
      </c>
      <c r="X1604" s="3" t="str">
        <f t="shared" si="248"/>
        <v>Priority 2</v>
      </c>
      <c r="Y1604" s="3" t="str">
        <f t="shared" si="249"/>
        <v>OK</v>
      </c>
    </row>
    <row r="1605" spans="1:25" x14ac:dyDescent="0.25">
      <c r="A1605" s="3" t="str">
        <f>Raw_Data!A1605</f>
        <v>c20324f1-17e6-4484-b4bc-8671f89e607e</v>
      </c>
      <c r="B1605" s="3">
        <f>Raw_Data!B1605</f>
        <v>65</v>
      </c>
      <c r="C1605" s="3" t="str">
        <f>Raw_Data!C1605</f>
        <v>Female</v>
      </c>
      <c r="D1605" s="3" t="str">
        <f>Raw_Data!D1605</f>
        <v>Premium</v>
      </c>
      <c r="E1605" s="3">
        <f>Raw_Data!E1605</f>
        <v>10.55</v>
      </c>
      <c r="F1605" s="3">
        <f>Raw_Data!F1605</f>
        <v>25</v>
      </c>
      <c r="G1605" s="3" t="str">
        <f>Raw_Data!G1605</f>
        <v>Africa</v>
      </c>
      <c r="H1605" s="3" t="str">
        <f>Raw_Data!H1605</f>
        <v>Laptop</v>
      </c>
      <c r="I1605" s="3">
        <f>Raw_Data!I1605</f>
        <v>17.989999999999998</v>
      </c>
      <c r="J1605" s="3">
        <f>Raw_Data!J1605</f>
        <v>0</v>
      </c>
      <c r="K1605" s="3" t="str">
        <f>Raw_Data!K1605</f>
        <v>Gift Card</v>
      </c>
      <c r="L1605" s="3">
        <f>Raw_Data!L1605</f>
        <v>5</v>
      </c>
      <c r="M1605" s="3">
        <f>Raw_Data!M1605</f>
        <v>0.41</v>
      </c>
      <c r="N1605" s="3" t="str">
        <f>Raw_Data!N1605</f>
        <v>Drama</v>
      </c>
      <c r="O1605" s="3" t="str">
        <f t="shared" ref="O1605:O1668" si="250">IF(B1605&lt;25,"18-24",IF(B1605&lt;35,"25-34",IF(B1605&lt;45,"35-44",IF(B1605&lt;55,"45-54","55-70"))))</f>
        <v>55-70</v>
      </c>
      <c r="P1605" s="3" t="str">
        <f t="shared" ref="P1605:P1668" si="251">IF(E1605&lt;10,"&lt;10h",IF(E1605&lt;25,"10-24h",IF(E1605&lt;50,"25-49h","50h+")))</f>
        <v>10-24h</v>
      </c>
      <c r="Q1605" s="3" t="str">
        <f t="shared" ref="Q1605:Q1668" si="252">IF(F1605&lt;=7,"0-7d",IF(F1605&lt;=21,"8-21d",IF(F1605&lt;=45,"22-45d","46-60d")))</f>
        <v>22-45d</v>
      </c>
      <c r="R1605" s="3" t="str">
        <f t="shared" ref="R1605:R1668" si="253">IF(AND(E1605&gt;=25,F1605&lt;=21),"High",IF(OR(E1605&gt;=10,F1605&lt;=45),"Medium","Low"))</f>
        <v>Medium</v>
      </c>
      <c r="S1605" s="3" t="str">
        <f t="shared" ref="S1605:S1668" si="254">IF(I1605&lt;10,"Low",IF(I1605&lt;16,"Mid","High"))</f>
        <v>High</v>
      </c>
      <c r="T1605" s="3" t="str">
        <f t="shared" ref="T1605:T1668" si="255">IF(J1605=1,"Churned","Active")</f>
        <v>Active</v>
      </c>
      <c r="U1605" s="4">
        <f>1/(1+EXP(-(Predictive_Model!$B$5+((B1605-Predictive_Model!$B$20)/Predictive_Model!$C$20)*Predictive_Model!$D$20+((E1605-Predictive_Model!$B$21)/Predictive_Model!$C$21)*Predictive_Model!$D$21+((F1605-Predictive_Model!$B$22)/Predictive_Model!$C$22)*Predictive_Model!$D$22+((I1605-Predictive_Model!$B$23)/Predictive_Model!$C$23)*Predictive_Model!$D$23+((L1605-Predictive_Model!$B$24)/Predictive_Model!$C$24)*Predictive_Model!$D$24+((M1605-Predictive_Model!$B$25)/Predictive_Model!$C$25)*Predictive_Model!$D$25+IF(C1605="Male",Predictive_Model!$D$31,IF(C1605="Other",Predictive_Model!$D$32,0))+IF(D1605="Premium",Predictive_Model!$D$34,IF(D1605="Standard",Predictive_Model!$D$35,0))+IF(G1605="Asia",Predictive_Model!$D$37,IF(G1605="Europe",Predictive_Model!$D$38,IF(G1605="North America",Predictive_Model!$D$39,IF(G1605="Oceania",Predictive_Model!$D$40,IF(G1605="South America",Predictive_Model!$D$41,0)))))+IF(H1605="Laptop",Predictive_Model!$D$43,IF(H1605="Mobile",Predictive_Model!$D$44,IF(H1605="TV",Predictive_Model!$D$45,IF(H1605="Tablet",Predictive_Model!$D$46,0))))+IF(K1605="Crypto",Predictive_Model!$D$48,IF(K1605="Debit Card",Predictive_Model!$D$49,IF(K1605="Gift Card",Predictive_Model!$D$50,IF(K1605="PayPal",Predictive_Model!$D$51,0))))+IF(N1605="Comedy",Predictive_Model!$D$53,IF(N1605="Documentary",Predictive_Model!$D$54,IF(N1605="Drama",Predictive_Model!$D$55,IF(N1605="Horror",Predictive_Model!$D$56,IF(N1605="Romance",Predictive_Model!$D$57,IF(N1605="Sci-Fi",Predictive_Model!$D$58,0)))))))))</f>
        <v>0.14598418137838262</v>
      </c>
      <c r="V1605" s="3" t="str">
        <f t="shared" ref="V1605:V1668" si="256">IF(U1605&gt;=0.75,"Critical",IF(U1605&gt;=0.5,"High",IF(U1605&gt;=0.25,"Medium","Low")))</f>
        <v>Low</v>
      </c>
      <c r="W1605" s="6">
        <f t="shared" ref="W1605:W1668" si="257">IF(J1605=1,I1605,I1605*U1605)</f>
        <v>2.6262554229971031</v>
      </c>
      <c r="X1605" s="3" t="str">
        <f t="shared" ref="X1605:X1668" si="258">IF(AND(V1605="Critical",I1605&gt;=15),"Priority 1",IF(OR(V1605="Critical",AND(V1605="High",F1605&gt;21)),"Priority 2","Monitor"))</f>
        <v>Monitor</v>
      </c>
      <c r="Y1605" s="3" t="str">
        <f t="shared" ref="Y1605:Y1668" si="259">IF(COUNTA(A1605:N1605)=14,"OK","CHECK")</f>
        <v>OK</v>
      </c>
    </row>
    <row r="1606" spans="1:25" x14ac:dyDescent="0.25">
      <c r="A1606" s="3" t="str">
        <f>Raw_Data!A1606</f>
        <v>b98db897-f857-4c18-ba27-c667b30c0dfe</v>
      </c>
      <c r="B1606" s="3">
        <f>Raw_Data!B1606</f>
        <v>47</v>
      </c>
      <c r="C1606" s="3" t="str">
        <f>Raw_Data!C1606</f>
        <v>Female</v>
      </c>
      <c r="D1606" s="3" t="str">
        <f>Raw_Data!D1606</f>
        <v>Standard</v>
      </c>
      <c r="E1606" s="3">
        <f>Raw_Data!E1606</f>
        <v>0.55000000000000004</v>
      </c>
      <c r="F1606" s="3">
        <f>Raw_Data!F1606</f>
        <v>40</v>
      </c>
      <c r="G1606" s="3" t="str">
        <f>Raw_Data!G1606</f>
        <v>Asia</v>
      </c>
      <c r="H1606" s="3" t="str">
        <f>Raw_Data!H1606</f>
        <v>TV</v>
      </c>
      <c r="I1606" s="3">
        <f>Raw_Data!I1606</f>
        <v>13.99</v>
      </c>
      <c r="J1606" s="3">
        <f>Raw_Data!J1606</f>
        <v>1</v>
      </c>
      <c r="K1606" s="3" t="str">
        <f>Raw_Data!K1606</f>
        <v>PayPal</v>
      </c>
      <c r="L1606" s="3">
        <f>Raw_Data!L1606</f>
        <v>3</v>
      </c>
      <c r="M1606" s="3">
        <f>Raw_Data!M1606</f>
        <v>0.01</v>
      </c>
      <c r="N1606" s="3" t="str">
        <f>Raw_Data!N1606</f>
        <v>Horror</v>
      </c>
      <c r="O1606" s="3" t="str">
        <f t="shared" si="250"/>
        <v>45-54</v>
      </c>
      <c r="P1606" s="3" t="str">
        <f t="shared" si="251"/>
        <v>&lt;10h</v>
      </c>
      <c r="Q1606" s="3" t="str">
        <f t="shared" si="252"/>
        <v>22-45d</v>
      </c>
      <c r="R1606" s="3" t="str">
        <f t="shared" si="253"/>
        <v>Medium</v>
      </c>
      <c r="S1606" s="3" t="str">
        <f t="shared" si="254"/>
        <v>Mid</v>
      </c>
      <c r="T1606" s="3" t="str">
        <f t="shared" si="255"/>
        <v>Churned</v>
      </c>
      <c r="U1606" s="4">
        <f>1/(1+EXP(-(Predictive_Model!$B$5+((B1606-Predictive_Model!$B$20)/Predictive_Model!$C$20)*Predictive_Model!$D$20+((E1606-Predictive_Model!$B$21)/Predictive_Model!$C$21)*Predictive_Model!$D$21+((F1606-Predictive_Model!$B$22)/Predictive_Model!$C$22)*Predictive_Model!$D$22+((I1606-Predictive_Model!$B$23)/Predictive_Model!$C$23)*Predictive_Model!$D$23+((L1606-Predictive_Model!$B$24)/Predictive_Model!$C$24)*Predictive_Model!$D$24+((M1606-Predictive_Model!$B$25)/Predictive_Model!$C$25)*Predictive_Model!$D$25+IF(C1606="Male",Predictive_Model!$D$31,IF(C1606="Other",Predictive_Model!$D$32,0))+IF(D1606="Premium",Predictive_Model!$D$34,IF(D1606="Standard",Predictive_Model!$D$35,0))+IF(G1606="Asia",Predictive_Model!$D$37,IF(G1606="Europe",Predictive_Model!$D$38,IF(G1606="North America",Predictive_Model!$D$39,IF(G1606="Oceania",Predictive_Model!$D$40,IF(G1606="South America",Predictive_Model!$D$41,0)))))+IF(H1606="Laptop",Predictive_Model!$D$43,IF(H1606="Mobile",Predictive_Model!$D$44,IF(H1606="TV",Predictive_Model!$D$45,IF(H1606="Tablet",Predictive_Model!$D$46,0))))+IF(K1606="Crypto",Predictive_Model!$D$48,IF(K1606="Debit Card",Predictive_Model!$D$49,IF(K1606="Gift Card",Predictive_Model!$D$50,IF(K1606="PayPal",Predictive_Model!$D$51,0))))+IF(N1606="Comedy",Predictive_Model!$D$53,IF(N1606="Documentary",Predictive_Model!$D$54,IF(N1606="Drama",Predictive_Model!$D$55,IF(N1606="Horror",Predictive_Model!$D$56,IF(N1606="Romance",Predictive_Model!$D$57,IF(N1606="Sci-Fi",Predictive_Model!$D$58,0)))))))))</f>
        <v>0.9986272913333708</v>
      </c>
      <c r="V1606" s="3" t="str">
        <f t="shared" si="256"/>
        <v>Critical</v>
      </c>
      <c r="W1606" s="6">
        <f t="shared" si="257"/>
        <v>13.99</v>
      </c>
      <c r="X1606" s="3" t="str">
        <f t="shared" si="258"/>
        <v>Priority 2</v>
      </c>
      <c r="Y1606" s="3" t="str">
        <f t="shared" si="259"/>
        <v>OK</v>
      </c>
    </row>
    <row r="1607" spans="1:25" x14ac:dyDescent="0.25">
      <c r="A1607" s="3" t="str">
        <f>Raw_Data!A1607</f>
        <v>8a229d09-04c2-4922-8645-c46ee272ebd2</v>
      </c>
      <c r="B1607" s="3">
        <f>Raw_Data!B1607</f>
        <v>47</v>
      </c>
      <c r="C1607" s="3" t="str">
        <f>Raw_Data!C1607</f>
        <v>Female</v>
      </c>
      <c r="D1607" s="3" t="str">
        <f>Raw_Data!D1607</f>
        <v>Basic</v>
      </c>
      <c r="E1607" s="3">
        <f>Raw_Data!E1607</f>
        <v>4.6900000000000004</v>
      </c>
      <c r="F1607" s="3">
        <f>Raw_Data!F1607</f>
        <v>46</v>
      </c>
      <c r="G1607" s="3" t="str">
        <f>Raw_Data!G1607</f>
        <v>Europe</v>
      </c>
      <c r="H1607" s="3" t="str">
        <f>Raw_Data!H1607</f>
        <v>Laptop</v>
      </c>
      <c r="I1607" s="3">
        <f>Raw_Data!I1607</f>
        <v>8.99</v>
      </c>
      <c r="J1607" s="3">
        <f>Raw_Data!J1607</f>
        <v>1</v>
      </c>
      <c r="K1607" s="3" t="str">
        <f>Raw_Data!K1607</f>
        <v>Crypto</v>
      </c>
      <c r="L1607" s="3">
        <f>Raw_Data!L1607</f>
        <v>2</v>
      </c>
      <c r="M1607" s="3">
        <f>Raw_Data!M1607</f>
        <v>0.1</v>
      </c>
      <c r="N1607" s="3" t="str">
        <f>Raw_Data!N1607</f>
        <v>Sci-Fi</v>
      </c>
      <c r="O1607" s="3" t="str">
        <f t="shared" si="250"/>
        <v>45-54</v>
      </c>
      <c r="P1607" s="3" t="str">
        <f t="shared" si="251"/>
        <v>&lt;10h</v>
      </c>
      <c r="Q1607" s="3" t="str">
        <f t="shared" si="252"/>
        <v>46-60d</v>
      </c>
      <c r="R1607" s="3" t="str">
        <f t="shared" si="253"/>
        <v>Low</v>
      </c>
      <c r="S1607" s="3" t="str">
        <f t="shared" si="254"/>
        <v>Low</v>
      </c>
      <c r="T1607" s="3" t="str">
        <f t="shared" si="255"/>
        <v>Churned</v>
      </c>
      <c r="U1607" s="4">
        <f>1/(1+EXP(-(Predictive_Model!$B$5+((B1607-Predictive_Model!$B$20)/Predictive_Model!$C$20)*Predictive_Model!$D$20+((E1607-Predictive_Model!$B$21)/Predictive_Model!$C$21)*Predictive_Model!$D$21+((F1607-Predictive_Model!$B$22)/Predictive_Model!$C$22)*Predictive_Model!$D$22+((I1607-Predictive_Model!$B$23)/Predictive_Model!$C$23)*Predictive_Model!$D$23+((L1607-Predictive_Model!$B$24)/Predictive_Model!$C$24)*Predictive_Model!$D$24+((M1607-Predictive_Model!$B$25)/Predictive_Model!$C$25)*Predictive_Model!$D$25+IF(C1607="Male",Predictive_Model!$D$31,IF(C1607="Other",Predictive_Model!$D$32,0))+IF(D1607="Premium",Predictive_Model!$D$34,IF(D1607="Standard",Predictive_Model!$D$35,0))+IF(G1607="Asia",Predictive_Model!$D$37,IF(G1607="Europe",Predictive_Model!$D$38,IF(G1607="North America",Predictive_Model!$D$39,IF(G1607="Oceania",Predictive_Model!$D$40,IF(G1607="South America",Predictive_Model!$D$41,0)))))+IF(H1607="Laptop",Predictive_Model!$D$43,IF(H1607="Mobile",Predictive_Model!$D$44,IF(H1607="TV",Predictive_Model!$D$45,IF(H1607="Tablet",Predictive_Model!$D$46,0))))+IF(K1607="Crypto",Predictive_Model!$D$48,IF(K1607="Debit Card",Predictive_Model!$D$49,IF(K1607="Gift Card",Predictive_Model!$D$50,IF(K1607="PayPal",Predictive_Model!$D$51,0))))+IF(N1607="Comedy",Predictive_Model!$D$53,IF(N1607="Documentary",Predictive_Model!$D$54,IF(N1607="Drama",Predictive_Model!$D$55,IF(N1607="Horror",Predictive_Model!$D$56,IF(N1607="Romance",Predictive_Model!$D$57,IF(N1607="Sci-Fi",Predictive_Model!$D$58,0)))))))))</f>
        <v>0.99976077138033181</v>
      </c>
      <c r="V1607" s="3" t="str">
        <f t="shared" si="256"/>
        <v>Critical</v>
      </c>
      <c r="W1607" s="6">
        <f t="shared" si="257"/>
        <v>8.99</v>
      </c>
      <c r="X1607" s="3" t="str">
        <f t="shared" si="258"/>
        <v>Priority 2</v>
      </c>
      <c r="Y1607" s="3" t="str">
        <f t="shared" si="259"/>
        <v>OK</v>
      </c>
    </row>
    <row r="1608" spans="1:25" x14ac:dyDescent="0.25">
      <c r="A1608" s="3" t="str">
        <f>Raw_Data!A1608</f>
        <v>7d6f9c3e-50e3-4059-b5d0-bbc9fcbd3910</v>
      </c>
      <c r="B1608" s="3">
        <f>Raw_Data!B1608</f>
        <v>45</v>
      </c>
      <c r="C1608" s="3" t="str">
        <f>Raw_Data!C1608</f>
        <v>Other</v>
      </c>
      <c r="D1608" s="3" t="str">
        <f>Raw_Data!D1608</f>
        <v>Standard</v>
      </c>
      <c r="E1608" s="3">
        <f>Raw_Data!E1608</f>
        <v>26.82</v>
      </c>
      <c r="F1608" s="3">
        <f>Raw_Data!F1608</f>
        <v>41</v>
      </c>
      <c r="G1608" s="3" t="str">
        <f>Raw_Data!G1608</f>
        <v>Oceania</v>
      </c>
      <c r="H1608" s="3" t="str">
        <f>Raw_Data!H1608</f>
        <v>Mobile</v>
      </c>
      <c r="I1608" s="3">
        <f>Raw_Data!I1608</f>
        <v>13.99</v>
      </c>
      <c r="J1608" s="3">
        <f>Raw_Data!J1608</f>
        <v>0</v>
      </c>
      <c r="K1608" s="3" t="str">
        <f>Raw_Data!K1608</f>
        <v>Credit Card</v>
      </c>
      <c r="L1608" s="3">
        <f>Raw_Data!L1608</f>
        <v>5</v>
      </c>
      <c r="M1608" s="3">
        <f>Raw_Data!M1608</f>
        <v>0.64</v>
      </c>
      <c r="N1608" s="3" t="str">
        <f>Raw_Data!N1608</f>
        <v>Romance</v>
      </c>
      <c r="O1608" s="3" t="str">
        <f t="shared" si="250"/>
        <v>45-54</v>
      </c>
      <c r="P1608" s="3" t="str">
        <f t="shared" si="251"/>
        <v>25-49h</v>
      </c>
      <c r="Q1608" s="3" t="str">
        <f t="shared" si="252"/>
        <v>22-45d</v>
      </c>
      <c r="R1608" s="3" t="str">
        <f t="shared" si="253"/>
        <v>Medium</v>
      </c>
      <c r="S1608" s="3" t="str">
        <f t="shared" si="254"/>
        <v>Mid</v>
      </c>
      <c r="T1608" s="3" t="str">
        <f t="shared" si="255"/>
        <v>Active</v>
      </c>
      <c r="U1608" s="4">
        <f>1/(1+EXP(-(Predictive_Model!$B$5+((B1608-Predictive_Model!$B$20)/Predictive_Model!$C$20)*Predictive_Model!$D$20+((E1608-Predictive_Model!$B$21)/Predictive_Model!$C$21)*Predictive_Model!$D$21+((F1608-Predictive_Model!$B$22)/Predictive_Model!$C$22)*Predictive_Model!$D$22+((I1608-Predictive_Model!$B$23)/Predictive_Model!$C$23)*Predictive_Model!$D$23+((L1608-Predictive_Model!$B$24)/Predictive_Model!$C$24)*Predictive_Model!$D$24+((M1608-Predictive_Model!$B$25)/Predictive_Model!$C$25)*Predictive_Model!$D$25+IF(C1608="Male",Predictive_Model!$D$31,IF(C1608="Other",Predictive_Model!$D$32,0))+IF(D1608="Premium",Predictive_Model!$D$34,IF(D1608="Standard",Predictive_Model!$D$35,0))+IF(G1608="Asia",Predictive_Model!$D$37,IF(G1608="Europe",Predictive_Model!$D$38,IF(G1608="North America",Predictive_Model!$D$39,IF(G1608="Oceania",Predictive_Model!$D$40,IF(G1608="South America",Predictive_Model!$D$41,0)))))+IF(H1608="Laptop",Predictive_Model!$D$43,IF(H1608="Mobile",Predictive_Model!$D$44,IF(H1608="TV",Predictive_Model!$D$45,IF(H1608="Tablet",Predictive_Model!$D$46,0))))+IF(K1608="Crypto",Predictive_Model!$D$48,IF(K1608="Debit Card",Predictive_Model!$D$49,IF(K1608="Gift Card",Predictive_Model!$D$50,IF(K1608="PayPal",Predictive_Model!$D$51,0))))+IF(N1608="Comedy",Predictive_Model!$D$53,IF(N1608="Documentary",Predictive_Model!$D$54,IF(N1608="Drama",Predictive_Model!$D$55,IF(N1608="Horror",Predictive_Model!$D$56,IF(N1608="Romance",Predictive_Model!$D$57,IF(N1608="Sci-Fi",Predictive_Model!$D$58,0)))))))))</f>
        <v>0.11210422981783734</v>
      </c>
      <c r="V1608" s="3" t="str">
        <f t="shared" si="256"/>
        <v>Low</v>
      </c>
      <c r="W1608" s="6">
        <f t="shared" si="257"/>
        <v>1.5683381751515444</v>
      </c>
      <c r="X1608" s="3" t="str">
        <f t="shared" si="258"/>
        <v>Monitor</v>
      </c>
      <c r="Y1608" s="3" t="str">
        <f t="shared" si="259"/>
        <v>OK</v>
      </c>
    </row>
    <row r="1609" spans="1:25" x14ac:dyDescent="0.25">
      <c r="A1609" s="3" t="str">
        <f>Raw_Data!A1609</f>
        <v>93b8f61c-4375-49bc-a30d-54b4c319f266</v>
      </c>
      <c r="B1609" s="3">
        <f>Raw_Data!B1609</f>
        <v>68</v>
      </c>
      <c r="C1609" s="3" t="str">
        <f>Raw_Data!C1609</f>
        <v>Female</v>
      </c>
      <c r="D1609" s="3" t="str">
        <f>Raw_Data!D1609</f>
        <v>Basic</v>
      </c>
      <c r="E1609" s="3">
        <f>Raw_Data!E1609</f>
        <v>3.07</v>
      </c>
      <c r="F1609" s="3">
        <f>Raw_Data!F1609</f>
        <v>49</v>
      </c>
      <c r="G1609" s="3" t="str">
        <f>Raw_Data!G1609</f>
        <v>South America</v>
      </c>
      <c r="H1609" s="3" t="str">
        <f>Raw_Data!H1609</f>
        <v>Laptop</v>
      </c>
      <c r="I1609" s="3">
        <f>Raw_Data!I1609</f>
        <v>8.99</v>
      </c>
      <c r="J1609" s="3">
        <f>Raw_Data!J1609</f>
        <v>1</v>
      </c>
      <c r="K1609" s="3" t="str">
        <f>Raw_Data!K1609</f>
        <v>Credit Card</v>
      </c>
      <c r="L1609" s="3">
        <f>Raw_Data!L1609</f>
        <v>3</v>
      </c>
      <c r="M1609" s="3">
        <f>Raw_Data!M1609</f>
        <v>0.06</v>
      </c>
      <c r="N1609" s="3" t="str">
        <f>Raw_Data!N1609</f>
        <v>Romance</v>
      </c>
      <c r="O1609" s="3" t="str">
        <f t="shared" si="250"/>
        <v>55-70</v>
      </c>
      <c r="P1609" s="3" t="str">
        <f t="shared" si="251"/>
        <v>&lt;10h</v>
      </c>
      <c r="Q1609" s="3" t="str">
        <f t="shared" si="252"/>
        <v>46-60d</v>
      </c>
      <c r="R1609" s="3" t="str">
        <f t="shared" si="253"/>
        <v>Low</v>
      </c>
      <c r="S1609" s="3" t="str">
        <f t="shared" si="254"/>
        <v>Low</v>
      </c>
      <c r="T1609" s="3" t="str">
        <f t="shared" si="255"/>
        <v>Churned</v>
      </c>
      <c r="U1609" s="4">
        <f>1/(1+EXP(-(Predictive_Model!$B$5+((B1609-Predictive_Model!$B$20)/Predictive_Model!$C$20)*Predictive_Model!$D$20+((E1609-Predictive_Model!$B$21)/Predictive_Model!$C$21)*Predictive_Model!$D$21+((F1609-Predictive_Model!$B$22)/Predictive_Model!$C$22)*Predictive_Model!$D$22+((I1609-Predictive_Model!$B$23)/Predictive_Model!$C$23)*Predictive_Model!$D$23+((L1609-Predictive_Model!$B$24)/Predictive_Model!$C$24)*Predictive_Model!$D$24+((M1609-Predictive_Model!$B$25)/Predictive_Model!$C$25)*Predictive_Model!$D$25+IF(C1609="Male",Predictive_Model!$D$31,IF(C1609="Other",Predictive_Model!$D$32,0))+IF(D1609="Premium",Predictive_Model!$D$34,IF(D1609="Standard",Predictive_Model!$D$35,0))+IF(G1609="Asia",Predictive_Model!$D$37,IF(G1609="Europe",Predictive_Model!$D$38,IF(G1609="North America",Predictive_Model!$D$39,IF(G1609="Oceania",Predictive_Model!$D$40,IF(G1609="South America",Predictive_Model!$D$41,0)))))+IF(H1609="Laptop",Predictive_Model!$D$43,IF(H1609="Mobile",Predictive_Model!$D$44,IF(H1609="TV",Predictive_Model!$D$45,IF(H1609="Tablet",Predictive_Model!$D$46,0))))+IF(K1609="Crypto",Predictive_Model!$D$48,IF(K1609="Debit Card",Predictive_Model!$D$49,IF(K1609="Gift Card",Predictive_Model!$D$50,IF(K1609="PayPal",Predictive_Model!$D$51,0))))+IF(N1609="Comedy",Predictive_Model!$D$53,IF(N1609="Documentary",Predictive_Model!$D$54,IF(N1609="Drama",Predictive_Model!$D$55,IF(N1609="Horror",Predictive_Model!$D$56,IF(N1609="Romance",Predictive_Model!$D$57,IF(N1609="Sci-Fi",Predictive_Model!$D$58,0)))))))))</f>
        <v>0.99981817598208078</v>
      </c>
      <c r="V1609" s="3" t="str">
        <f t="shared" si="256"/>
        <v>Critical</v>
      </c>
      <c r="W1609" s="6">
        <f t="shared" si="257"/>
        <v>8.99</v>
      </c>
      <c r="X1609" s="3" t="str">
        <f t="shared" si="258"/>
        <v>Priority 2</v>
      </c>
      <c r="Y1609" s="3" t="str">
        <f t="shared" si="259"/>
        <v>OK</v>
      </c>
    </row>
    <row r="1610" spans="1:25" x14ac:dyDescent="0.25">
      <c r="A1610" s="3" t="str">
        <f>Raw_Data!A1610</f>
        <v>b28cfde3-38e8-4dac-943d-c148414757b1</v>
      </c>
      <c r="B1610" s="3">
        <f>Raw_Data!B1610</f>
        <v>70</v>
      </c>
      <c r="C1610" s="3" t="str">
        <f>Raw_Data!C1610</f>
        <v>Other</v>
      </c>
      <c r="D1610" s="3" t="str">
        <f>Raw_Data!D1610</f>
        <v>Standard</v>
      </c>
      <c r="E1610" s="3">
        <f>Raw_Data!E1610</f>
        <v>25.23</v>
      </c>
      <c r="F1610" s="3">
        <f>Raw_Data!F1610</f>
        <v>7</v>
      </c>
      <c r="G1610" s="3" t="str">
        <f>Raw_Data!G1610</f>
        <v>Oceania</v>
      </c>
      <c r="H1610" s="3" t="str">
        <f>Raw_Data!H1610</f>
        <v>Laptop</v>
      </c>
      <c r="I1610" s="3">
        <f>Raw_Data!I1610</f>
        <v>13.99</v>
      </c>
      <c r="J1610" s="3">
        <f>Raw_Data!J1610</f>
        <v>0</v>
      </c>
      <c r="K1610" s="3" t="str">
        <f>Raw_Data!K1610</f>
        <v>Gift Card</v>
      </c>
      <c r="L1610" s="3">
        <f>Raw_Data!L1610</f>
        <v>3</v>
      </c>
      <c r="M1610" s="3">
        <f>Raw_Data!M1610</f>
        <v>3.15</v>
      </c>
      <c r="N1610" s="3" t="str">
        <f>Raw_Data!N1610</f>
        <v>Comedy</v>
      </c>
      <c r="O1610" s="3" t="str">
        <f t="shared" si="250"/>
        <v>55-70</v>
      </c>
      <c r="P1610" s="3" t="str">
        <f t="shared" si="251"/>
        <v>25-49h</v>
      </c>
      <c r="Q1610" s="3" t="str">
        <f t="shared" si="252"/>
        <v>0-7d</v>
      </c>
      <c r="R1610" s="3" t="str">
        <f t="shared" si="253"/>
        <v>High</v>
      </c>
      <c r="S1610" s="3" t="str">
        <f t="shared" si="254"/>
        <v>Mid</v>
      </c>
      <c r="T1610" s="3" t="str">
        <f t="shared" si="255"/>
        <v>Active</v>
      </c>
      <c r="U1610" s="4">
        <f>1/(1+EXP(-(Predictive_Model!$B$5+((B1610-Predictive_Model!$B$20)/Predictive_Model!$C$20)*Predictive_Model!$D$20+((E1610-Predictive_Model!$B$21)/Predictive_Model!$C$21)*Predictive_Model!$D$21+((F1610-Predictive_Model!$B$22)/Predictive_Model!$C$22)*Predictive_Model!$D$22+((I1610-Predictive_Model!$B$23)/Predictive_Model!$C$23)*Predictive_Model!$D$23+((L1610-Predictive_Model!$B$24)/Predictive_Model!$C$24)*Predictive_Model!$D$24+((M1610-Predictive_Model!$B$25)/Predictive_Model!$C$25)*Predictive_Model!$D$25+IF(C1610="Male",Predictive_Model!$D$31,IF(C1610="Other",Predictive_Model!$D$32,0))+IF(D1610="Premium",Predictive_Model!$D$34,IF(D1610="Standard",Predictive_Model!$D$35,0))+IF(G1610="Asia",Predictive_Model!$D$37,IF(G1610="Europe",Predictive_Model!$D$38,IF(G1610="North America",Predictive_Model!$D$39,IF(G1610="Oceania",Predictive_Model!$D$40,IF(G1610="South America",Predictive_Model!$D$41,0)))))+IF(H1610="Laptop",Predictive_Model!$D$43,IF(H1610="Mobile",Predictive_Model!$D$44,IF(H1610="TV",Predictive_Model!$D$45,IF(H1610="Tablet",Predictive_Model!$D$46,0))))+IF(K1610="Crypto",Predictive_Model!$D$48,IF(K1610="Debit Card",Predictive_Model!$D$49,IF(K1610="Gift Card",Predictive_Model!$D$50,IF(K1610="PayPal",Predictive_Model!$D$51,0))))+IF(N1610="Comedy",Predictive_Model!$D$53,IF(N1610="Documentary",Predictive_Model!$D$54,IF(N1610="Drama",Predictive_Model!$D$55,IF(N1610="Horror",Predictive_Model!$D$56,IF(N1610="Romance",Predictive_Model!$D$57,IF(N1610="Sci-Fi",Predictive_Model!$D$58,0)))))))))</f>
        <v>4.1382926950083143E-5</v>
      </c>
      <c r="V1610" s="3" t="str">
        <f t="shared" si="256"/>
        <v>Low</v>
      </c>
      <c r="W1610" s="6">
        <f t="shared" si="257"/>
        <v>5.7894714803166322E-4</v>
      </c>
      <c r="X1610" s="3" t="str">
        <f t="shared" si="258"/>
        <v>Monitor</v>
      </c>
      <c r="Y1610" s="3" t="str">
        <f t="shared" si="259"/>
        <v>OK</v>
      </c>
    </row>
    <row r="1611" spans="1:25" x14ac:dyDescent="0.25">
      <c r="A1611" s="3" t="str">
        <f>Raw_Data!A1611</f>
        <v>3b478fcf-d4a2-4c33-b050-0b45af3c0679</v>
      </c>
      <c r="B1611" s="3">
        <f>Raw_Data!B1611</f>
        <v>48</v>
      </c>
      <c r="C1611" s="3" t="str">
        <f>Raw_Data!C1611</f>
        <v>Male</v>
      </c>
      <c r="D1611" s="3" t="str">
        <f>Raw_Data!D1611</f>
        <v>Basic</v>
      </c>
      <c r="E1611" s="3">
        <f>Raw_Data!E1611</f>
        <v>0.31</v>
      </c>
      <c r="F1611" s="3">
        <f>Raw_Data!F1611</f>
        <v>37</v>
      </c>
      <c r="G1611" s="3" t="str">
        <f>Raw_Data!G1611</f>
        <v>Asia</v>
      </c>
      <c r="H1611" s="3" t="str">
        <f>Raw_Data!H1611</f>
        <v>Mobile</v>
      </c>
      <c r="I1611" s="3">
        <f>Raw_Data!I1611</f>
        <v>8.99</v>
      </c>
      <c r="J1611" s="3">
        <f>Raw_Data!J1611</f>
        <v>1</v>
      </c>
      <c r="K1611" s="3" t="str">
        <f>Raw_Data!K1611</f>
        <v>Crypto</v>
      </c>
      <c r="L1611" s="3">
        <f>Raw_Data!L1611</f>
        <v>2</v>
      </c>
      <c r="M1611" s="3">
        <f>Raw_Data!M1611</f>
        <v>0.01</v>
      </c>
      <c r="N1611" s="3" t="str">
        <f>Raw_Data!N1611</f>
        <v>Action</v>
      </c>
      <c r="O1611" s="3" t="str">
        <f t="shared" si="250"/>
        <v>45-54</v>
      </c>
      <c r="P1611" s="3" t="str">
        <f t="shared" si="251"/>
        <v>&lt;10h</v>
      </c>
      <c r="Q1611" s="3" t="str">
        <f t="shared" si="252"/>
        <v>22-45d</v>
      </c>
      <c r="R1611" s="3" t="str">
        <f t="shared" si="253"/>
        <v>Medium</v>
      </c>
      <c r="S1611" s="3" t="str">
        <f t="shared" si="254"/>
        <v>Low</v>
      </c>
      <c r="T1611" s="3" t="str">
        <f t="shared" si="255"/>
        <v>Churned</v>
      </c>
      <c r="U1611" s="4">
        <f>1/(1+EXP(-(Predictive_Model!$B$5+((B1611-Predictive_Model!$B$20)/Predictive_Model!$C$20)*Predictive_Model!$D$20+((E1611-Predictive_Model!$B$21)/Predictive_Model!$C$21)*Predictive_Model!$D$21+((F1611-Predictive_Model!$B$22)/Predictive_Model!$C$22)*Predictive_Model!$D$22+((I1611-Predictive_Model!$B$23)/Predictive_Model!$C$23)*Predictive_Model!$D$23+((L1611-Predictive_Model!$B$24)/Predictive_Model!$C$24)*Predictive_Model!$D$24+((M1611-Predictive_Model!$B$25)/Predictive_Model!$C$25)*Predictive_Model!$D$25+IF(C1611="Male",Predictive_Model!$D$31,IF(C1611="Other",Predictive_Model!$D$32,0))+IF(D1611="Premium",Predictive_Model!$D$34,IF(D1611="Standard",Predictive_Model!$D$35,0))+IF(G1611="Asia",Predictive_Model!$D$37,IF(G1611="Europe",Predictive_Model!$D$38,IF(G1611="North America",Predictive_Model!$D$39,IF(G1611="Oceania",Predictive_Model!$D$40,IF(G1611="South America",Predictive_Model!$D$41,0)))))+IF(H1611="Laptop",Predictive_Model!$D$43,IF(H1611="Mobile",Predictive_Model!$D$44,IF(H1611="TV",Predictive_Model!$D$45,IF(H1611="Tablet",Predictive_Model!$D$46,0))))+IF(K1611="Crypto",Predictive_Model!$D$48,IF(K1611="Debit Card",Predictive_Model!$D$49,IF(K1611="Gift Card",Predictive_Model!$D$50,IF(K1611="PayPal",Predictive_Model!$D$51,0))))+IF(N1611="Comedy",Predictive_Model!$D$53,IF(N1611="Documentary",Predictive_Model!$D$54,IF(N1611="Drama",Predictive_Model!$D$55,IF(N1611="Horror",Predictive_Model!$D$56,IF(N1611="Romance",Predictive_Model!$D$57,IF(N1611="Sci-Fi",Predictive_Model!$D$58,0)))))))))</f>
        <v>0.9999571473076998</v>
      </c>
      <c r="V1611" s="3" t="str">
        <f t="shared" si="256"/>
        <v>Critical</v>
      </c>
      <c r="W1611" s="6">
        <f t="shared" si="257"/>
        <v>8.99</v>
      </c>
      <c r="X1611" s="3" t="str">
        <f t="shared" si="258"/>
        <v>Priority 2</v>
      </c>
      <c r="Y1611" s="3" t="str">
        <f t="shared" si="259"/>
        <v>OK</v>
      </c>
    </row>
    <row r="1612" spans="1:25" x14ac:dyDescent="0.25">
      <c r="A1612" s="3" t="str">
        <f>Raw_Data!A1612</f>
        <v>ba626d62-c8f5-4f0e-90da-05c8b526e564</v>
      </c>
      <c r="B1612" s="3">
        <f>Raw_Data!B1612</f>
        <v>26</v>
      </c>
      <c r="C1612" s="3" t="str">
        <f>Raw_Data!C1612</f>
        <v>Female</v>
      </c>
      <c r="D1612" s="3" t="str">
        <f>Raw_Data!D1612</f>
        <v>Basic</v>
      </c>
      <c r="E1612" s="3">
        <f>Raw_Data!E1612</f>
        <v>28.65</v>
      </c>
      <c r="F1612" s="3">
        <f>Raw_Data!F1612</f>
        <v>15</v>
      </c>
      <c r="G1612" s="3" t="str">
        <f>Raw_Data!G1612</f>
        <v>Europe</v>
      </c>
      <c r="H1612" s="3" t="str">
        <f>Raw_Data!H1612</f>
        <v>Laptop</v>
      </c>
      <c r="I1612" s="3">
        <f>Raw_Data!I1612</f>
        <v>8.99</v>
      </c>
      <c r="J1612" s="3">
        <f>Raw_Data!J1612</f>
        <v>0</v>
      </c>
      <c r="K1612" s="3" t="str">
        <f>Raw_Data!K1612</f>
        <v>Credit Card</v>
      </c>
      <c r="L1612" s="3">
        <f>Raw_Data!L1612</f>
        <v>4</v>
      </c>
      <c r="M1612" s="3">
        <f>Raw_Data!M1612</f>
        <v>1.79</v>
      </c>
      <c r="N1612" s="3" t="str">
        <f>Raw_Data!N1612</f>
        <v>Documentary</v>
      </c>
      <c r="O1612" s="3" t="str">
        <f t="shared" si="250"/>
        <v>25-34</v>
      </c>
      <c r="P1612" s="3" t="str">
        <f t="shared" si="251"/>
        <v>25-49h</v>
      </c>
      <c r="Q1612" s="3" t="str">
        <f t="shared" si="252"/>
        <v>8-21d</v>
      </c>
      <c r="R1612" s="3" t="str">
        <f t="shared" si="253"/>
        <v>High</v>
      </c>
      <c r="S1612" s="3" t="str">
        <f t="shared" si="254"/>
        <v>Low</v>
      </c>
      <c r="T1612" s="3" t="str">
        <f t="shared" si="255"/>
        <v>Active</v>
      </c>
      <c r="U1612" s="4">
        <f>1/(1+EXP(-(Predictive_Model!$B$5+((B1612-Predictive_Model!$B$20)/Predictive_Model!$C$20)*Predictive_Model!$D$20+((E1612-Predictive_Model!$B$21)/Predictive_Model!$C$21)*Predictive_Model!$D$21+((F1612-Predictive_Model!$B$22)/Predictive_Model!$C$22)*Predictive_Model!$D$22+((I1612-Predictive_Model!$B$23)/Predictive_Model!$C$23)*Predictive_Model!$D$23+((L1612-Predictive_Model!$B$24)/Predictive_Model!$C$24)*Predictive_Model!$D$24+((M1612-Predictive_Model!$B$25)/Predictive_Model!$C$25)*Predictive_Model!$D$25+IF(C1612="Male",Predictive_Model!$D$31,IF(C1612="Other",Predictive_Model!$D$32,0))+IF(D1612="Premium",Predictive_Model!$D$34,IF(D1612="Standard",Predictive_Model!$D$35,0))+IF(G1612="Asia",Predictive_Model!$D$37,IF(G1612="Europe",Predictive_Model!$D$38,IF(G1612="North America",Predictive_Model!$D$39,IF(G1612="Oceania",Predictive_Model!$D$40,IF(G1612="South America",Predictive_Model!$D$41,0)))))+IF(H1612="Laptop",Predictive_Model!$D$43,IF(H1612="Mobile",Predictive_Model!$D$44,IF(H1612="TV",Predictive_Model!$D$45,IF(H1612="Tablet",Predictive_Model!$D$46,0))))+IF(K1612="Crypto",Predictive_Model!$D$48,IF(K1612="Debit Card",Predictive_Model!$D$49,IF(K1612="Gift Card",Predictive_Model!$D$50,IF(K1612="PayPal",Predictive_Model!$D$51,0))))+IF(N1612="Comedy",Predictive_Model!$D$53,IF(N1612="Documentary",Predictive_Model!$D$54,IF(N1612="Drama",Predictive_Model!$D$55,IF(N1612="Horror",Predictive_Model!$D$56,IF(N1612="Romance",Predictive_Model!$D$57,IF(N1612="Sci-Fi",Predictive_Model!$D$58,0)))))))))</f>
        <v>4.1639862064515935E-4</v>
      </c>
      <c r="V1612" s="3" t="str">
        <f t="shared" si="256"/>
        <v>Low</v>
      </c>
      <c r="W1612" s="6">
        <f t="shared" si="257"/>
        <v>3.7434235995999826E-3</v>
      </c>
      <c r="X1612" s="3" t="str">
        <f t="shared" si="258"/>
        <v>Monitor</v>
      </c>
      <c r="Y1612" s="3" t="str">
        <f t="shared" si="259"/>
        <v>OK</v>
      </c>
    </row>
    <row r="1613" spans="1:25" x14ac:dyDescent="0.25">
      <c r="A1613" s="3" t="str">
        <f>Raw_Data!A1613</f>
        <v>dda37d3a-c038-448e-894d-630954f9fd3f</v>
      </c>
      <c r="B1613" s="3">
        <f>Raw_Data!B1613</f>
        <v>66</v>
      </c>
      <c r="C1613" s="3" t="str">
        <f>Raw_Data!C1613</f>
        <v>Male</v>
      </c>
      <c r="D1613" s="3" t="str">
        <f>Raw_Data!D1613</f>
        <v>Premium</v>
      </c>
      <c r="E1613" s="3">
        <f>Raw_Data!E1613</f>
        <v>5.17</v>
      </c>
      <c r="F1613" s="3">
        <f>Raw_Data!F1613</f>
        <v>18</v>
      </c>
      <c r="G1613" s="3" t="str">
        <f>Raw_Data!G1613</f>
        <v>North America</v>
      </c>
      <c r="H1613" s="3" t="str">
        <f>Raw_Data!H1613</f>
        <v>Laptop</v>
      </c>
      <c r="I1613" s="3">
        <f>Raw_Data!I1613</f>
        <v>17.989999999999998</v>
      </c>
      <c r="J1613" s="3">
        <f>Raw_Data!J1613</f>
        <v>0</v>
      </c>
      <c r="K1613" s="3" t="str">
        <f>Raw_Data!K1613</f>
        <v>Gift Card</v>
      </c>
      <c r="L1613" s="3">
        <f>Raw_Data!L1613</f>
        <v>3</v>
      </c>
      <c r="M1613" s="3">
        <f>Raw_Data!M1613</f>
        <v>0.27</v>
      </c>
      <c r="N1613" s="3" t="str">
        <f>Raw_Data!N1613</f>
        <v>Drama</v>
      </c>
      <c r="O1613" s="3" t="str">
        <f t="shared" si="250"/>
        <v>55-70</v>
      </c>
      <c r="P1613" s="3" t="str">
        <f t="shared" si="251"/>
        <v>&lt;10h</v>
      </c>
      <c r="Q1613" s="3" t="str">
        <f t="shared" si="252"/>
        <v>8-21d</v>
      </c>
      <c r="R1613" s="3" t="str">
        <f t="shared" si="253"/>
        <v>Medium</v>
      </c>
      <c r="S1613" s="3" t="str">
        <f t="shared" si="254"/>
        <v>High</v>
      </c>
      <c r="T1613" s="3" t="str">
        <f t="shared" si="255"/>
        <v>Active</v>
      </c>
      <c r="U1613" s="4">
        <f>1/(1+EXP(-(Predictive_Model!$B$5+((B1613-Predictive_Model!$B$20)/Predictive_Model!$C$20)*Predictive_Model!$D$20+((E1613-Predictive_Model!$B$21)/Predictive_Model!$C$21)*Predictive_Model!$D$21+((F1613-Predictive_Model!$B$22)/Predictive_Model!$C$22)*Predictive_Model!$D$22+((I1613-Predictive_Model!$B$23)/Predictive_Model!$C$23)*Predictive_Model!$D$23+((L1613-Predictive_Model!$B$24)/Predictive_Model!$C$24)*Predictive_Model!$D$24+((M1613-Predictive_Model!$B$25)/Predictive_Model!$C$25)*Predictive_Model!$D$25+IF(C1613="Male",Predictive_Model!$D$31,IF(C1613="Other",Predictive_Model!$D$32,0))+IF(D1613="Premium",Predictive_Model!$D$34,IF(D1613="Standard",Predictive_Model!$D$35,0))+IF(G1613="Asia",Predictive_Model!$D$37,IF(G1613="Europe",Predictive_Model!$D$38,IF(G1613="North America",Predictive_Model!$D$39,IF(G1613="Oceania",Predictive_Model!$D$40,IF(G1613="South America",Predictive_Model!$D$41,0)))))+IF(H1613="Laptop",Predictive_Model!$D$43,IF(H1613="Mobile",Predictive_Model!$D$44,IF(H1613="TV",Predictive_Model!$D$45,IF(H1613="Tablet",Predictive_Model!$D$46,0))))+IF(K1613="Crypto",Predictive_Model!$D$48,IF(K1613="Debit Card",Predictive_Model!$D$49,IF(K1613="Gift Card",Predictive_Model!$D$50,IF(K1613="PayPal",Predictive_Model!$D$51,0))))+IF(N1613="Comedy",Predictive_Model!$D$53,IF(N1613="Documentary",Predictive_Model!$D$54,IF(N1613="Drama",Predictive_Model!$D$55,IF(N1613="Horror",Predictive_Model!$D$56,IF(N1613="Romance",Predictive_Model!$D$57,IF(N1613="Sci-Fi",Predictive_Model!$D$58,0)))))))))</f>
        <v>0.67956849104488071</v>
      </c>
      <c r="V1613" s="3" t="str">
        <f t="shared" si="256"/>
        <v>High</v>
      </c>
      <c r="W1613" s="6">
        <f t="shared" si="257"/>
        <v>12.225437153897403</v>
      </c>
      <c r="X1613" s="3" t="str">
        <f t="shared" si="258"/>
        <v>Monitor</v>
      </c>
      <c r="Y1613" s="3" t="str">
        <f t="shared" si="259"/>
        <v>OK</v>
      </c>
    </row>
    <row r="1614" spans="1:25" x14ac:dyDescent="0.25">
      <c r="A1614" s="3" t="str">
        <f>Raw_Data!A1614</f>
        <v>12f3fe4c-c868-4e9e-82de-21f630ec1e46</v>
      </c>
      <c r="B1614" s="3">
        <f>Raw_Data!B1614</f>
        <v>34</v>
      </c>
      <c r="C1614" s="3" t="str">
        <f>Raw_Data!C1614</f>
        <v>Male</v>
      </c>
      <c r="D1614" s="3" t="str">
        <f>Raw_Data!D1614</f>
        <v>Basic</v>
      </c>
      <c r="E1614" s="3">
        <f>Raw_Data!E1614</f>
        <v>1.82</v>
      </c>
      <c r="F1614" s="3">
        <f>Raw_Data!F1614</f>
        <v>60</v>
      </c>
      <c r="G1614" s="3" t="str">
        <f>Raw_Data!G1614</f>
        <v>North America</v>
      </c>
      <c r="H1614" s="3" t="str">
        <f>Raw_Data!H1614</f>
        <v>Mobile</v>
      </c>
      <c r="I1614" s="3">
        <f>Raw_Data!I1614</f>
        <v>8.99</v>
      </c>
      <c r="J1614" s="3">
        <f>Raw_Data!J1614</f>
        <v>1</v>
      </c>
      <c r="K1614" s="3" t="str">
        <f>Raw_Data!K1614</f>
        <v>Debit Card</v>
      </c>
      <c r="L1614" s="3">
        <f>Raw_Data!L1614</f>
        <v>1</v>
      </c>
      <c r="M1614" s="3">
        <f>Raw_Data!M1614</f>
        <v>0.03</v>
      </c>
      <c r="N1614" s="3" t="str">
        <f>Raw_Data!N1614</f>
        <v>Romance</v>
      </c>
      <c r="O1614" s="3" t="str">
        <f t="shared" si="250"/>
        <v>25-34</v>
      </c>
      <c r="P1614" s="3" t="str">
        <f t="shared" si="251"/>
        <v>&lt;10h</v>
      </c>
      <c r="Q1614" s="3" t="str">
        <f t="shared" si="252"/>
        <v>46-60d</v>
      </c>
      <c r="R1614" s="3" t="str">
        <f t="shared" si="253"/>
        <v>Low</v>
      </c>
      <c r="S1614" s="3" t="str">
        <f t="shared" si="254"/>
        <v>Low</v>
      </c>
      <c r="T1614" s="3" t="str">
        <f t="shared" si="255"/>
        <v>Churned</v>
      </c>
      <c r="U1614" s="4">
        <f>1/(1+EXP(-(Predictive_Model!$B$5+((B1614-Predictive_Model!$B$20)/Predictive_Model!$C$20)*Predictive_Model!$D$20+((E1614-Predictive_Model!$B$21)/Predictive_Model!$C$21)*Predictive_Model!$D$21+((F1614-Predictive_Model!$B$22)/Predictive_Model!$C$22)*Predictive_Model!$D$22+((I1614-Predictive_Model!$B$23)/Predictive_Model!$C$23)*Predictive_Model!$D$23+((L1614-Predictive_Model!$B$24)/Predictive_Model!$C$24)*Predictive_Model!$D$24+((M1614-Predictive_Model!$B$25)/Predictive_Model!$C$25)*Predictive_Model!$D$25+IF(C1614="Male",Predictive_Model!$D$31,IF(C1614="Other",Predictive_Model!$D$32,0))+IF(D1614="Premium",Predictive_Model!$D$34,IF(D1614="Standard",Predictive_Model!$D$35,0))+IF(G1614="Asia",Predictive_Model!$D$37,IF(G1614="Europe",Predictive_Model!$D$38,IF(G1614="North America",Predictive_Model!$D$39,IF(G1614="Oceania",Predictive_Model!$D$40,IF(G1614="South America",Predictive_Model!$D$41,0)))))+IF(H1614="Laptop",Predictive_Model!$D$43,IF(H1614="Mobile",Predictive_Model!$D$44,IF(H1614="TV",Predictive_Model!$D$45,IF(H1614="Tablet",Predictive_Model!$D$46,0))))+IF(K1614="Crypto",Predictive_Model!$D$48,IF(K1614="Debit Card",Predictive_Model!$D$49,IF(K1614="Gift Card",Predictive_Model!$D$50,IF(K1614="PayPal",Predictive_Model!$D$51,0))))+IF(N1614="Comedy",Predictive_Model!$D$53,IF(N1614="Documentary",Predictive_Model!$D$54,IF(N1614="Drama",Predictive_Model!$D$55,IF(N1614="Horror",Predictive_Model!$D$56,IF(N1614="Romance",Predictive_Model!$D$57,IF(N1614="Sci-Fi",Predictive_Model!$D$58,0)))))))))</f>
        <v>0.99999841093405917</v>
      </c>
      <c r="V1614" s="3" t="str">
        <f t="shared" si="256"/>
        <v>Critical</v>
      </c>
      <c r="W1614" s="6">
        <f t="shared" si="257"/>
        <v>8.99</v>
      </c>
      <c r="X1614" s="3" t="str">
        <f t="shared" si="258"/>
        <v>Priority 2</v>
      </c>
      <c r="Y1614" s="3" t="str">
        <f t="shared" si="259"/>
        <v>OK</v>
      </c>
    </row>
    <row r="1615" spans="1:25" x14ac:dyDescent="0.25">
      <c r="A1615" s="3" t="str">
        <f>Raw_Data!A1615</f>
        <v>2cc87dcd-7955-4ec0-b520-000d68d18181</v>
      </c>
      <c r="B1615" s="3">
        <f>Raw_Data!B1615</f>
        <v>48</v>
      </c>
      <c r="C1615" s="3" t="str">
        <f>Raw_Data!C1615</f>
        <v>Male</v>
      </c>
      <c r="D1615" s="3" t="str">
        <f>Raw_Data!D1615</f>
        <v>Basic</v>
      </c>
      <c r="E1615" s="3">
        <f>Raw_Data!E1615</f>
        <v>34.5</v>
      </c>
      <c r="F1615" s="3">
        <f>Raw_Data!F1615</f>
        <v>42</v>
      </c>
      <c r="G1615" s="3" t="str">
        <f>Raw_Data!G1615</f>
        <v>North America</v>
      </c>
      <c r="H1615" s="3" t="str">
        <f>Raw_Data!H1615</f>
        <v>Mobile</v>
      </c>
      <c r="I1615" s="3">
        <f>Raw_Data!I1615</f>
        <v>8.99</v>
      </c>
      <c r="J1615" s="3">
        <f>Raw_Data!J1615</f>
        <v>0</v>
      </c>
      <c r="K1615" s="3" t="str">
        <f>Raw_Data!K1615</f>
        <v>Gift Card</v>
      </c>
      <c r="L1615" s="3">
        <f>Raw_Data!L1615</f>
        <v>5</v>
      </c>
      <c r="M1615" s="3">
        <f>Raw_Data!M1615</f>
        <v>0.8</v>
      </c>
      <c r="N1615" s="3" t="str">
        <f>Raw_Data!N1615</f>
        <v>Documentary</v>
      </c>
      <c r="O1615" s="3" t="str">
        <f t="shared" si="250"/>
        <v>45-54</v>
      </c>
      <c r="P1615" s="3" t="str">
        <f t="shared" si="251"/>
        <v>25-49h</v>
      </c>
      <c r="Q1615" s="3" t="str">
        <f t="shared" si="252"/>
        <v>22-45d</v>
      </c>
      <c r="R1615" s="3" t="str">
        <f t="shared" si="253"/>
        <v>Medium</v>
      </c>
      <c r="S1615" s="3" t="str">
        <f t="shared" si="254"/>
        <v>Low</v>
      </c>
      <c r="T1615" s="3" t="str">
        <f t="shared" si="255"/>
        <v>Active</v>
      </c>
      <c r="U1615" s="4">
        <f>1/(1+EXP(-(Predictive_Model!$B$5+((B1615-Predictive_Model!$B$20)/Predictive_Model!$C$20)*Predictive_Model!$D$20+((E1615-Predictive_Model!$B$21)/Predictive_Model!$C$21)*Predictive_Model!$D$21+((F1615-Predictive_Model!$B$22)/Predictive_Model!$C$22)*Predictive_Model!$D$22+((I1615-Predictive_Model!$B$23)/Predictive_Model!$C$23)*Predictive_Model!$D$23+((L1615-Predictive_Model!$B$24)/Predictive_Model!$C$24)*Predictive_Model!$D$24+((M1615-Predictive_Model!$B$25)/Predictive_Model!$C$25)*Predictive_Model!$D$25+IF(C1615="Male",Predictive_Model!$D$31,IF(C1615="Other",Predictive_Model!$D$32,0))+IF(D1615="Premium",Predictive_Model!$D$34,IF(D1615="Standard",Predictive_Model!$D$35,0))+IF(G1615="Asia",Predictive_Model!$D$37,IF(G1615="Europe",Predictive_Model!$D$38,IF(G1615="North America",Predictive_Model!$D$39,IF(G1615="Oceania",Predictive_Model!$D$40,IF(G1615="South America",Predictive_Model!$D$41,0)))))+IF(H1615="Laptop",Predictive_Model!$D$43,IF(H1615="Mobile",Predictive_Model!$D$44,IF(H1615="TV",Predictive_Model!$D$45,IF(H1615="Tablet",Predictive_Model!$D$46,0))))+IF(K1615="Crypto",Predictive_Model!$D$48,IF(K1615="Debit Card",Predictive_Model!$D$49,IF(K1615="Gift Card",Predictive_Model!$D$50,IF(K1615="PayPal",Predictive_Model!$D$51,0))))+IF(N1615="Comedy",Predictive_Model!$D$53,IF(N1615="Documentary",Predictive_Model!$D$54,IF(N1615="Drama",Predictive_Model!$D$55,IF(N1615="Horror",Predictive_Model!$D$56,IF(N1615="Romance",Predictive_Model!$D$57,IF(N1615="Sci-Fi",Predictive_Model!$D$58,0)))))))))</f>
        <v>3.9617306544492865E-2</v>
      </c>
      <c r="V1615" s="3" t="str">
        <f t="shared" si="256"/>
        <v>Low</v>
      </c>
      <c r="W1615" s="6">
        <f t="shared" si="257"/>
        <v>0.35615958583499085</v>
      </c>
      <c r="X1615" s="3" t="str">
        <f t="shared" si="258"/>
        <v>Monitor</v>
      </c>
      <c r="Y1615" s="3" t="str">
        <f t="shared" si="259"/>
        <v>OK</v>
      </c>
    </row>
    <row r="1616" spans="1:25" x14ac:dyDescent="0.25">
      <c r="A1616" s="3" t="str">
        <f>Raw_Data!A1616</f>
        <v>eb14315f-33e7-4020-b9f6-f94f2b357828</v>
      </c>
      <c r="B1616" s="3">
        <f>Raw_Data!B1616</f>
        <v>68</v>
      </c>
      <c r="C1616" s="3" t="str">
        <f>Raw_Data!C1616</f>
        <v>Female</v>
      </c>
      <c r="D1616" s="3" t="str">
        <f>Raw_Data!D1616</f>
        <v>Standard</v>
      </c>
      <c r="E1616" s="3">
        <f>Raw_Data!E1616</f>
        <v>18.07</v>
      </c>
      <c r="F1616" s="3">
        <f>Raw_Data!F1616</f>
        <v>1</v>
      </c>
      <c r="G1616" s="3" t="str">
        <f>Raw_Data!G1616</f>
        <v>Asia</v>
      </c>
      <c r="H1616" s="3" t="str">
        <f>Raw_Data!H1616</f>
        <v>TV</v>
      </c>
      <c r="I1616" s="3">
        <f>Raw_Data!I1616</f>
        <v>13.99</v>
      </c>
      <c r="J1616" s="3">
        <f>Raw_Data!J1616</f>
        <v>0</v>
      </c>
      <c r="K1616" s="3" t="str">
        <f>Raw_Data!K1616</f>
        <v>Crypto</v>
      </c>
      <c r="L1616" s="3">
        <f>Raw_Data!L1616</f>
        <v>3</v>
      </c>
      <c r="M1616" s="3">
        <f>Raw_Data!M1616</f>
        <v>9.0399999999999991</v>
      </c>
      <c r="N1616" s="3" t="str">
        <f>Raw_Data!N1616</f>
        <v>Horror</v>
      </c>
      <c r="O1616" s="3" t="str">
        <f t="shared" si="250"/>
        <v>55-70</v>
      </c>
      <c r="P1616" s="3" t="str">
        <f t="shared" si="251"/>
        <v>10-24h</v>
      </c>
      <c r="Q1616" s="3" t="str">
        <f t="shared" si="252"/>
        <v>0-7d</v>
      </c>
      <c r="R1616" s="3" t="str">
        <f t="shared" si="253"/>
        <v>Medium</v>
      </c>
      <c r="S1616" s="3" t="str">
        <f t="shared" si="254"/>
        <v>Mid</v>
      </c>
      <c r="T1616" s="3" t="str">
        <f t="shared" si="255"/>
        <v>Active</v>
      </c>
      <c r="U1616" s="4">
        <f>1/(1+EXP(-(Predictive_Model!$B$5+((B1616-Predictive_Model!$B$20)/Predictive_Model!$C$20)*Predictive_Model!$D$20+((E1616-Predictive_Model!$B$21)/Predictive_Model!$C$21)*Predictive_Model!$D$21+((F1616-Predictive_Model!$B$22)/Predictive_Model!$C$22)*Predictive_Model!$D$22+((I1616-Predictive_Model!$B$23)/Predictive_Model!$C$23)*Predictive_Model!$D$23+((L1616-Predictive_Model!$B$24)/Predictive_Model!$C$24)*Predictive_Model!$D$24+((M1616-Predictive_Model!$B$25)/Predictive_Model!$C$25)*Predictive_Model!$D$25+IF(C1616="Male",Predictive_Model!$D$31,IF(C1616="Other",Predictive_Model!$D$32,0))+IF(D1616="Premium",Predictive_Model!$D$34,IF(D1616="Standard",Predictive_Model!$D$35,0))+IF(G1616="Asia",Predictive_Model!$D$37,IF(G1616="Europe",Predictive_Model!$D$38,IF(G1616="North America",Predictive_Model!$D$39,IF(G1616="Oceania",Predictive_Model!$D$40,IF(G1616="South America",Predictive_Model!$D$41,0)))))+IF(H1616="Laptop",Predictive_Model!$D$43,IF(H1616="Mobile",Predictive_Model!$D$44,IF(H1616="TV",Predictive_Model!$D$45,IF(H1616="Tablet",Predictive_Model!$D$46,0))))+IF(K1616="Crypto",Predictive_Model!$D$48,IF(K1616="Debit Card",Predictive_Model!$D$49,IF(K1616="Gift Card",Predictive_Model!$D$50,IF(K1616="PayPal",Predictive_Model!$D$51,0))))+IF(N1616="Comedy",Predictive_Model!$D$53,IF(N1616="Documentary",Predictive_Model!$D$54,IF(N1616="Drama",Predictive_Model!$D$55,IF(N1616="Horror",Predictive_Model!$D$56,IF(N1616="Romance",Predictive_Model!$D$57,IF(N1616="Sci-Fi",Predictive_Model!$D$58,0)))))))))</f>
        <v>4.0863551339620739E-9</v>
      </c>
      <c r="V1616" s="3" t="str">
        <f t="shared" si="256"/>
        <v>Low</v>
      </c>
      <c r="W1616" s="6">
        <f t="shared" si="257"/>
        <v>5.7168108324129414E-8</v>
      </c>
      <c r="X1616" s="3" t="str">
        <f t="shared" si="258"/>
        <v>Monitor</v>
      </c>
      <c r="Y1616" s="3" t="str">
        <f t="shared" si="259"/>
        <v>OK</v>
      </c>
    </row>
    <row r="1617" spans="1:25" x14ac:dyDescent="0.25">
      <c r="A1617" s="3" t="str">
        <f>Raw_Data!A1617</f>
        <v>a7bcd2d8-77b6-48b7-ba44-4a1939df29fb</v>
      </c>
      <c r="B1617" s="3">
        <f>Raw_Data!B1617</f>
        <v>36</v>
      </c>
      <c r="C1617" s="3" t="str">
        <f>Raw_Data!C1617</f>
        <v>Male</v>
      </c>
      <c r="D1617" s="3" t="str">
        <f>Raw_Data!D1617</f>
        <v>Standard</v>
      </c>
      <c r="E1617" s="3">
        <f>Raw_Data!E1617</f>
        <v>15.05</v>
      </c>
      <c r="F1617" s="3">
        <f>Raw_Data!F1617</f>
        <v>37</v>
      </c>
      <c r="G1617" s="3" t="str">
        <f>Raw_Data!G1617</f>
        <v>Africa</v>
      </c>
      <c r="H1617" s="3" t="str">
        <f>Raw_Data!H1617</f>
        <v>Desktop</v>
      </c>
      <c r="I1617" s="3">
        <f>Raw_Data!I1617</f>
        <v>13.99</v>
      </c>
      <c r="J1617" s="3">
        <f>Raw_Data!J1617</f>
        <v>1</v>
      </c>
      <c r="K1617" s="3" t="str">
        <f>Raw_Data!K1617</f>
        <v>Crypto</v>
      </c>
      <c r="L1617" s="3">
        <f>Raw_Data!L1617</f>
        <v>2</v>
      </c>
      <c r="M1617" s="3">
        <f>Raw_Data!M1617</f>
        <v>0.4</v>
      </c>
      <c r="N1617" s="3" t="str">
        <f>Raw_Data!N1617</f>
        <v>Romance</v>
      </c>
      <c r="O1617" s="3" t="str">
        <f t="shared" si="250"/>
        <v>35-44</v>
      </c>
      <c r="P1617" s="3" t="str">
        <f t="shared" si="251"/>
        <v>10-24h</v>
      </c>
      <c r="Q1617" s="3" t="str">
        <f t="shared" si="252"/>
        <v>22-45d</v>
      </c>
      <c r="R1617" s="3" t="str">
        <f t="shared" si="253"/>
        <v>Medium</v>
      </c>
      <c r="S1617" s="3" t="str">
        <f t="shared" si="254"/>
        <v>Mid</v>
      </c>
      <c r="T1617" s="3" t="str">
        <f t="shared" si="255"/>
        <v>Churned</v>
      </c>
      <c r="U1617" s="4">
        <f>1/(1+EXP(-(Predictive_Model!$B$5+((B1617-Predictive_Model!$B$20)/Predictive_Model!$C$20)*Predictive_Model!$D$20+((E1617-Predictive_Model!$B$21)/Predictive_Model!$C$21)*Predictive_Model!$D$21+((F1617-Predictive_Model!$B$22)/Predictive_Model!$C$22)*Predictive_Model!$D$22+((I1617-Predictive_Model!$B$23)/Predictive_Model!$C$23)*Predictive_Model!$D$23+((L1617-Predictive_Model!$B$24)/Predictive_Model!$C$24)*Predictive_Model!$D$24+((M1617-Predictive_Model!$B$25)/Predictive_Model!$C$25)*Predictive_Model!$D$25+IF(C1617="Male",Predictive_Model!$D$31,IF(C1617="Other",Predictive_Model!$D$32,0))+IF(D1617="Premium",Predictive_Model!$D$34,IF(D1617="Standard",Predictive_Model!$D$35,0))+IF(G1617="Asia",Predictive_Model!$D$37,IF(G1617="Europe",Predictive_Model!$D$38,IF(G1617="North America",Predictive_Model!$D$39,IF(G1617="Oceania",Predictive_Model!$D$40,IF(G1617="South America",Predictive_Model!$D$41,0)))))+IF(H1617="Laptop",Predictive_Model!$D$43,IF(H1617="Mobile",Predictive_Model!$D$44,IF(H1617="TV",Predictive_Model!$D$45,IF(H1617="Tablet",Predictive_Model!$D$46,0))))+IF(K1617="Crypto",Predictive_Model!$D$48,IF(K1617="Debit Card",Predictive_Model!$D$49,IF(K1617="Gift Card",Predictive_Model!$D$50,IF(K1617="PayPal",Predictive_Model!$D$51,0))))+IF(N1617="Comedy",Predictive_Model!$D$53,IF(N1617="Documentary",Predictive_Model!$D$54,IF(N1617="Drama",Predictive_Model!$D$55,IF(N1617="Horror",Predictive_Model!$D$56,IF(N1617="Romance",Predictive_Model!$D$57,IF(N1617="Sci-Fi",Predictive_Model!$D$58,0)))))))))</f>
        <v>0.88561962446581277</v>
      </c>
      <c r="V1617" s="3" t="str">
        <f t="shared" si="256"/>
        <v>Critical</v>
      </c>
      <c r="W1617" s="6">
        <f t="shared" si="257"/>
        <v>13.99</v>
      </c>
      <c r="X1617" s="3" t="str">
        <f t="shared" si="258"/>
        <v>Priority 2</v>
      </c>
      <c r="Y1617" s="3" t="str">
        <f t="shared" si="259"/>
        <v>OK</v>
      </c>
    </row>
    <row r="1618" spans="1:25" x14ac:dyDescent="0.25">
      <c r="A1618" s="3" t="str">
        <f>Raw_Data!A1618</f>
        <v>21a8aaa5-6af5-4756-be7d-57b226f5c7f3</v>
      </c>
      <c r="B1618" s="3">
        <f>Raw_Data!B1618</f>
        <v>67</v>
      </c>
      <c r="C1618" s="3" t="str">
        <f>Raw_Data!C1618</f>
        <v>Other</v>
      </c>
      <c r="D1618" s="3" t="str">
        <f>Raw_Data!D1618</f>
        <v>Basic</v>
      </c>
      <c r="E1618" s="3">
        <f>Raw_Data!E1618</f>
        <v>10.82</v>
      </c>
      <c r="F1618" s="3">
        <f>Raw_Data!F1618</f>
        <v>53</v>
      </c>
      <c r="G1618" s="3" t="str">
        <f>Raw_Data!G1618</f>
        <v>South America</v>
      </c>
      <c r="H1618" s="3" t="str">
        <f>Raw_Data!H1618</f>
        <v>TV</v>
      </c>
      <c r="I1618" s="3">
        <f>Raw_Data!I1618</f>
        <v>8.99</v>
      </c>
      <c r="J1618" s="3">
        <f>Raw_Data!J1618</f>
        <v>1</v>
      </c>
      <c r="K1618" s="3" t="str">
        <f>Raw_Data!K1618</f>
        <v>Gift Card</v>
      </c>
      <c r="L1618" s="3">
        <f>Raw_Data!L1618</f>
        <v>5</v>
      </c>
      <c r="M1618" s="3">
        <f>Raw_Data!M1618</f>
        <v>0.2</v>
      </c>
      <c r="N1618" s="3" t="str">
        <f>Raw_Data!N1618</f>
        <v>Sci-Fi</v>
      </c>
      <c r="O1618" s="3" t="str">
        <f t="shared" si="250"/>
        <v>55-70</v>
      </c>
      <c r="P1618" s="3" t="str">
        <f t="shared" si="251"/>
        <v>10-24h</v>
      </c>
      <c r="Q1618" s="3" t="str">
        <f t="shared" si="252"/>
        <v>46-60d</v>
      </c>
      <c r="R1618" s="3" t="str">
        <f t="shared" si="253"/>
        <v>Medium</v>
      </c>
      <c r="S1618" s="3" t="str">
        <f t="shared" si="254"/>
        <v>Low</v>
      </c>
      <c r="T1618" s="3" t="str">
        <f t="shared" si="255"/>
        <v>Churned</v>
      </c>
      <c r="U1618" s="4">
        <f>1/(1+EXP(-(Predictive_Model!$B$5+((B1618-Predictive_Model!$B$20)/Predictive_Model!$C$20)*Predictive_Model!$D$20+((E1618-Predictive_Model!$B$21)/Predictive_Model!$C$21)*Predictive_Model!$D$21+((F1618-Predictive_Model!$B$22)/Predictive_Model!$C$22)*Predictive_Model!$D$22+((I1618-Predictive_Model!$B$23)/Predictive_Model!$C$23)*Predictive_Model!$D$23+((L1618-Predictive_Model!$B$24)/Predictive_Model!$C$24)*Predictive_Model!$D$24+((M1618-Predictive_Model!$B$25)/Predictive_Model!$C$25)*Predictive_Model!$D$25+IF(C1618="Male",Predictive_Model!$D$31,IF(C1618="Other",Predictive_Model!$D$32,0))+IF(D1618="Premium",Predictive_Model!$D$34,IF(D1618="Standard",Predictive_Model!$D$35,0))+IF(G1618="Asia",Predictive_Model!$D$37,IF(G1618="Europe",Predictive_Model!$D$38,IF(G1618="North America",Predictive_Model!$D$39,IF(G1618="Oceania",Predictive_Model!$D$40,IF(G1618="South America",Predictive_Model!$D$41,0)))))+IF(H1618="Laptop",Predictive_Model!$D$43,IF(H1618="Mobile",Predictive_Model!$D$44,IF(H1618="TV",Predictive_Model!$D$45,IF(H1618="Tablet",Predictive_Model!$D$46,0))))+IF(K1618="Crypto",Predictive_Model!$D$48,IF(K1618="Debit Card",Predictive_Model!$D$49,IF(K1618="Gift Card",Predictive_Model!$D$50,IF(K1618="PayPal",Predictive_Model!$D$51,0))))+IF(N1618="Comedy",Predictive_Model!$D$53,IF(N1618="Documentary",Predictive_Model!$D$54,IF(N1618="Drama",Predictive_Model!$D$55,IF(N1618="Horror",Predictive_Model!$D$56,IF(N1618="Romance",Predictive_Model!$D$57,IF(N1618="Sci-Fi",Predictive_Model!$D$58,0)))))))))</f>
        <v>0.99255258629621046</v>
      </c>
      <c r="V1618" s="3" t="str">
        <f t="shared" si="256"/>
        <v>Critical</v>
      </c>
      <c r="W1618" s="6">
        <f t="shared" si="257"/>
        <v>8.99</v>
      </c>
      <c r="X1618" s="3" t="str">
        <f t="shared" si="258"/>
        <v>Priority 2</v>
      </c>
      <c r="Y1618" s="3" t="str">
        <f t="shared" si="259"/>
        <v>OK</v>
      </c>
    </row>
    <row r="1619" spans="1:25" x14ac:dyDescent="0.25">
      <c r="A1619" s="3" t="str">
        <f>Raw_Data!A1619</f>
        <v>06863a94-2c2d-48b6-8770-af0d3d8a0948</v>
      </c>
      <c r="B1619" s="3">
        <f>Raw_Data!B1619</f>
        <v>22</v>
      </c>
      <c r="C1619" s="3" t="str">
        <f>Raw_Data!C1619</f>
        <v>Male</v>
      </c>
      <c r="D1619" s="3" t="str">
        <f>Raw_Data!D1619</f>
        <v>Standard</v>
      </c>
      <c r="E1619" s="3">
        <f>Raw_Data!E1619</f>
        <v>4.84</v>
      </c>
      <c r="F1619" s="3">
        <f>Raw_Data!F1619</f>
        <v>32</v>
      </c>
      <c r="G1619" s="3" t="str">
        <f>Raw_Data!G1619</f>
        <v>South America</v>
      </c>
      <c r="H1619" s="3" t="str">
        <f>Raw_Data!H1619</f>
        <v>Mobile</v>
      </c>
      <c r="I1619" s="3">
        <f>Raw_Data!I1619</f>
        <v>13.99</v>
      </c>
      <c r="J1619" s="3">
        <f>Raw_Data!J1619</f>
        <v>1</v>
      </c>
      <c r="K1619" s="3" t="str">
        <f>Raw_Data!K1619</f>
        <v>Debit Card</v>
      </c>
      <c r="L1619" s="3">
        <f>Raw_Data!L1619</f>
        <v>3</v>
      </c>
      <c r="M1619" s="3">
        <f>Raw_Data!M1619</f>
        <v>0.15</v>
      </c>
      <c r="N1619" s="3" t="str">
        <f>Raw_Data!N1619</f>
        <v>Action</v>
      </c>
      <c r="O1619" s="3" t="str">
        <f t="shared" si="250"/>
        <v>18-24</v>
      </c>
      <c r="P1619" s="3" t="str">
        <f t="shared" si="251"/>
        <v>&lt;10h</v>
      </c>
      <c r="Q1619" s="3" t="str">
        <f t="shared" si="252"/>
        <v>22-45d</v>
      </c>
      <c r="R1619" s="3" t="str">
        <f t="shared" si="253"/>
        <v>Medium</v>
      </c>
      <c r="S1619" s="3" t="str">
        <f t="shared" si="254"/>
        <v>Mid</v>
      </c>
      <c r="T1619" s="3" t="str">
        <f t="shared" si="255"/>
        <v>Churned</v>
      </c>
      <c r="U1619" s="4">
        <f>1/(1+EXP(-(Predictive_Model!$B$5+((B1619-Predictive_Model!$B$20)/Predictive_Model!$C$20)*Predictive_Model!$D$20+((E1619-Predictive_Model!$B$21)/Predictive_Model!$C$21)*Predictive_Model!$D$21+((F1619-Predictive_Model!$B$22)/Predictive_Model!$C$22)*Predictive_Model!$D$22+((I1619-Predictive_Model!$B$23)/Predictive_Model!$C$23)*Predictive_Model!$D$23+((L1619-Predictive_Model!$B$24)/Predictive_Model!$C$24)*Predictive_Model!$D$24+((M1619-Predictive_Model!$B$25)/Predictive_Model!$C$25)*Predictive_Model!$D$25+IF(C1619="Male",Predictive_Model!$D$31,IF(C1619="Other",Predictive_Model!$D$32,0))+IF(D1619="Premium",Predictive_Model!$D$34,IF(D1619="Standard",Predictive_Model!$D$35,0))+IF(G1619="Asia",Predictive_Model!$D$37,IF(G1619="Europe",Predictive_Model!$D$38,IF(G1619="North America",Predictive_Model!$D$39,IF(G1619="Oceania",Predictive_Model!$D$40,IF(G1619="South America",Predictive_Model!$D$41,0)))))+IF(H1619="Laptop",Predictive_Model!$D$43,IF(H1619="Mobile",Predictive_Model!$D$44,IF(H1619="TV",Predictive_Model!$D$45,IF(H1619="Tablet",Predictive_Model!$D$46,0))))+IF(K1619="Crypto",Predictive_Model!$D$48,IF(K1619="Debit Card",Predictive_Model!$D$49,IF(K1619="Gift Card",Predictive_Model!$D$50,IF(K1619="PayPal",Predictive_Model!$D$51,0))))+IF(N1619="Comedy",Predictive_Model!$D$53,IF(N1619="Documentary",Predictive_Model!$D$54,IF(N1619="Drama",Predictive_Model!$D$55,IF(N1619="Horror",Predictive_Model!$D$56,IF(N1619="Romance",Predictive_Model!$D$57,IF(N1619="Sci-Fi",Predictive_Model!$D$58,0)))))))))</f>
        <v>0.99676768911974778</v>
      </c>
      <c r="V1619" s="3" t="str">
        <f t="shared" si="256"/>
        <v>Critical</v>
      </c>
      <c r="W1619" s="6">
        <f t="shared" si="257"/>
        <v>13.99</v>
      </c>
      <c r="X1619" s="3" t="str">
        <f t="shared" si="258"/>
        <v>Priority 2</v>
      </c>
      <c r="Y1619" s="3" t="str">
        <f t="shared" si="259"/>
        <v>OK</v>
      </c>
    </row>
    <row r="1620" spans="1:25" x14ac:dyDescent="0.25">
      <c r="A1620" s="3" t="str">
        <f>Raw_Data!A1620</f>
        <v>2b8002e0-b5f8-48f3-89d2-e7690e565274</v>
      </c>
      <c r="B1620" s="3">
        <f>Raw_Data!B1620</f>
        <v>45</v>
      </c>
      <c r="C1620" s="3" t="str">
        <f>Raw_Data!C1620</f>
        <v>Male</v>
      </c>
      <c r="D1620" s="3" t="str">
        <f>Raw_Data!D1620</f>
        <v>Basic</v>
      </c>
      <c r="E1620" s="3">
        <f>Raw_Data!E1620</f>
        <v>9.31</v>
      </c>
      <c r="F1620" s="3">
        <f>Raw_Data!F1620</f>
        <v>51</v>
      </c>
      <c r="G1620" s="3" t="str">
        <f>Raw_Data!G1620</f>
        <v>Africa</v>
      </c>
      <c r="H1620" s="3" t="str">
        <f>Raw_Data!H1620</f>
        <v>Tablet</v>
      </c>
      <c r="I1620" s="3">
        <f>Raw_Data!I1620</f>
        <v>8.99</v>
      </c>
      <c r="J1620" s="3">
        <f>Raw_Data!J1620</f>
        <v>1</v>
      </c>
      <c r="K1620" s="3" t="str">
        <f>Raw_Data!K1620</f>
        <v>PayPal</v>
      </c>
      <c r="L1620" s="3">
        <f>Raw_Data!L1620</f>
        <v>2</v>
      </c>
      <c r="M1620" s="3">
        <f>Raw_Data!M1620</f>
        <v>0.18</v>
      </c>
      <c r="N1620" s="3" t="str">
        <f>Raw_Data!N1620</f>
        <v>Romance</v>
      </c>
      <c r="O1620" s="3" t="str">
        <f t="shared" si="250"/>
        <v>45-54</v>
      </c>
      <c r="P1620" s="3" t="str">
        <f t="shared" si="251"/>
        <v>&lt;10h</v>
      </c>
      <c r="Q1620" s="3" t="str">
        <f t="shared" si="252"/>
        <v>46-60d</v>
      </c>
      <c r="R1620" s="3" t="str">
        <f t="shared" si="253"/>
        <v>Low</v>
      </c>
      <c r="S1620" s="3" t="str">
        <f t="shared" si="254"/>
        <v>Low</v>
      </c>
      <c r="T1620" s="3" t="str">
        <f t="shared" si="255"/>
        <v>Churned</v>
      </c>
      <c r="U1620" s="4">
        <f>1/(1+EXP(-(Predictive_Model!$B$5+((B1620-Predictive_Model!$B$20)/Predictive_Model!$C$20)*Predictive_Model!$D$20+((E1620-Predictive_Model!$B$21)/Predictive_Model!$C$21)*Predictive_Model!$D$21+((F1620-Predictive_Model!$B$22)/Predictive_Model!$C$22)*Predictive_Model!$D$22+((I1620-Predictive_Model!$B$23)/Predictive_Model!$C$23)*Predictive_Model!$D$23+((L1620-Predictive_Model!$B$24)/Predictive_Model!$C$24)*Predictive_Model!$D$24+((M1620-Predictive_Model!$B$25)/Predictive_Model!$C$25)*Predictive_Model!$D$25+IF(C1620="Male",Predictive_Model!$D$31,IF(C1620="Other",Predictive_Model!$D$32,0))+IF(D1620="Premium",Predictive_Model!$D$34,IF(D1620="Standard",Predictive_Model!$D$35,0))+IF(G1620="Asia",Predictive_Model!$D$37,IF(G1620="Europe",Predictive_Model!$D$38,IF(G1620="North America",Predictive_Model!$D$39,IF(G1620="Oceania",Predictive_Model!$D$40,IF(G1620="South America",Predictive_Model!$D$41,0)))))+IF(H1620="Laptop",Predictive_Model!$D$43,IF(H1620="Mobile",Predictive_Model!$D$44,IF(H1620="TV",Predictive_Model!$D$45,IF(H1620="Tablet",Predictive_Model!$D$46,0))))+IF(K1620="Crypto",Predictive_Model!$D$48,IF(K1620="Debit Card",Predictive_Model!$D$49,IF(K1620="Gift Card",Predictive_Model!$D$50,IF(K1620="PayPal",Predictive_Model!$D$51,0))))+IF(N1620="Comedy",Predictive_Model!$D$53,IF(N1620="Documentary",Predictive_Model!$D$54,IF(N1620="Drama",Predictive_Model!$D$55,IF(N1620="Horror",Predictive_Model!$D$56,IF(N1620="Romance",Predictive_Model!$D$57,IF(N1620="Sci-Fi",Predictive_Model!$D$58,0)))))))))</f>
        <v>0.99981927943445192</v>
      </c>
      <c r="V1620" s="3" t="str">
        <f t="shared" si="256"/>
        <v>Critical</v>
      </c>
      <c r="W1620" s="6">
        <f t="shared" si="257"/>
        <v>8.99</v>
      </c>
      <c r="X1620" s="3" t="str">
        <f t="shared" si="258"/>
        <v>Priority 2</v>
      </c>
      <c r="Y1620" s="3" t="str">
        <f t="shared" si="259"/>
        <v>OK</v>
      </c>
    </row>
    <row r="1621" spans="1:25" x14ac:dyDescent="0.25">
      <c r="A1621" s="3" t="str">
        <f>Raw_Data!A1621</f>
        <v>16a3e295-eada-4912-a842-8a4ed842d77b</v>
      </c>
      <c r="B1621" s="3">
        <f>Raw_Data!B1621</f>
        <v>61</v>
      </c>
      <c r="C1621" s="3" t="str">
        <f>Raw_Data!C1621</f>
        <v>Female</v>
      </c>
      <c r="D1621" s="3" t="str">
        <f>Raw_Data!D1621</f>
        <v>Standard</v>
      </c>
      <c r="E1621" s="3">
        <f>Raw_Data!E1621</f>
        <v>2.27</v>
      </c>
      <c r="F1621" s="3">
        <f>Raw_Data!F1621</f>
        <v>27</v>
      </c>
      <c r="G1621" s="3" t="str">
        <f>Raw_Data!G1621</f>
        <v>Oceania</v>
      </c>
      <c r="H1621" s="3" t="str">
        <f>Raw_Data!H1621</f>
        <v>Desktop</v>
      </c>
      <c r="I1621" s="3">
        <f>Raw_Data!I1621</f>
        <v>13.99</v>
      </c>
      <c r="J1621" s="3">
        <f>Raw_Data!J1621</f>
        <v>1</v>
      </c>
      <c r="K1621" s="3" t="str">
        <f>Raw_Data!K1621</f>
        <v>Credit Card</v>
      </c>
      <c r="L1621" s="3">
        <f>Raw_Data!L1621</f>
        <v>3</v>
      </c>
      <c r="M1621" s="3">
        <f>Raw_Data!M1621</f>
        <v>0.08</v>
      </c>
      <c r="N1621" s="3" t="str">
        <f>Raw_Data!N1621</f>
        <v>Documentary</v>
      </c>
      <c r="O1621" s="3" t="str">
        <f t="shared" si="250"/>
        <v>55-70</v>
      </c>
      <c r="P1621" s="3" t="str">
        <f t="shared" si="251"/>
        <v>&lt;10h</v>
      </c>
      <c r="Q1621" s="3" t="str">
        <f t="shared" si="252"/>
        <v>22-45d</v>
      </c>
      <c r="R1621" s="3" t="str">
        <f t="shared" si="253"/>
        <v>Medium</v>
      </c>
      <c r="S1621" s="3" t="str">
        <f t="shared" si="254"/>
        <v>Mid</v>
      </c>
      <c r="T1621" s="3" t="str">
        <f t="shared" si="255"/>
        <v>Churned</v>
      </c>
      <c r="U1621" s="4">
        <f>1/(1+EXP(-(Predictive_Model!$B$5+((B1621-Predictive_Model!$B$20)/Predictive_Model!$C$20)*Predictive_Model!$D$20+((E1621-Predictive_Model!$B$21)/Predictive_Model!$C$21)*Predictive_Model!$D$21+((F1621-Predictive_Model!$B$22)/Predictive_Model!$C$22)*Predictive_Model!$D$22+((I1621-Predictive_Model!$B$23)/Predictive_Model!$C$23)*Predictive_Model!$D$23+((L1621-Predictive_Model!$B$24)/Predictive_Model!$C$24)*Predictive_Model!$D$24+((M1621-Predictive_Model!$B$25)/Predictive_Model!$C$25)*Predictive_Model!$D$25+IF(C1621="Male",Predictive_Model!$D$31,IF(C1621="Other",Predictive_Model!$D$32,0))+IF(D1621="Premium",Predictive_Model!$D$34,IF(D1621="Standard",Predictive_Model!$D$35,0))+IF(G1621="Asia",Predictive_Model!$D$37,IF(G1621="Europe",Predictive_Model!$D$38,IF(G1621="North America",Predictive_Model!$D$39,IF(G1621="Oceania",Predictive_Model!$D$40,IF(G1621="South America",Predictive_Model!$D$41,0)))))+IF(H1621="Laptop",Predictive_Model!$D$43,IF(H1621="Mobile",Predictive_Model!$D$44,IF(H1621="TV",Predictive_Model!$D$45,IF(H1621="Tablet",Predictive_Model!$D$46,0))))+IF(K1621="Crypto",Predictive_Model!$D$48,IF(K1621="Debit Card",Predictive_Model!$D$49,IF(K1621="Gift Card",Predictive_Model!$D$50,IF(K1621="PayPal",Predictive_Model!$D$51,0))))+IF(N1621="Comedy",Predictive_Model!$D$53,IF(N1621="Documentary",Predictive_Model!$D$54,IF(N1621="Drama",Predictive_Model!$D$55,IF(N1621="Horror",Predictive_Model!$D$56,IF(N1621="Romance",Predictive_Model!$D$57,IF(N1621="Sci-Fi",Predictive_Model!$D$58,0)))))))))</f>
        <v>0.99212238919202145</v>
      </c>
      <c r="V1621" s="3" t="str">
        <f t="shared" si="256"/>
        <v>Critical</v>
      </c>
      <c r="W1621" s="6">
        <f t="shared" si="257"/>
        <v>13.99</v>
      </c>
      <c r="X1621" s="3" t="str">
        <f t="shared" si="258"/>
        <v>Priority 2</v>
      </c>
      <c r="Y1621" s="3" t="str">
        <f t="shared" si="259"/>
        <v>OK</v>
      </c>
    </row>
    <row r="1622" spans="1:25" x14ac:dyDescent="0.25">
      <c r="A1622" s="3" t="str">
        <f>Raw_Data!A1622</f>
        <v>4d1caeb4-9ec4-4179-bb9b-ff2fd6206951</v>
      </c>
      <c r="B1622" s="3">
        <f>Raw_Data!B1622</f>
        <v>70</v>
      </c>
      <c r="C1622" s="3" t="str">
        <f>Raw_Data!C1622</f>
        <v>Other</v>
      </c>
      <c r="D1622" s="3" t="str">
        <f>Raw_Data!D1622</f>
        <v>Premium</v>
      </c>
      <c r="E1622" s="3">
        <f>Raw_Data!E1622</f>
        <v>18.73</v>
      </c>
      <c r="F1622" s="3">
        <f>Raw_Data!F1622</f>
        <v>41</v>
      </c>
      <c r="G1622" s="3" t="str">
        <f>Raw_Data!G1622</f>
        <v>Asia</v>
      </c>
      <c r="H1622" s="3" t="str">
        <f>Raw_Data!H1622</f>
        <v>Laptop</v>
      </c>
      <c r="I1622" s="3">
        <f>Raw_Data!I1622</f>
        <v>17.989999999999998</v>
      </c>
      <c r="J1622" s="3">
        <f>Raw_Data!J1622</f>
        <v>1</v>
      </c>
      <c r="K1622" s="3" t="str">
        <f>Raw_Data!K1622</f>
        <v>Crypto</v>
      </c>
      <c r="L1622" s="3">
        <f>Raw_Data!L1622</f>
        <v>4</v>
      </c>
      <c r="M1622" s="3">
        <f>Raw_Data!M1622</f>
        <v>0.45</v>
      </c>
      <c r="N1622" s="3" t="str">
        <f>Raw_Data!N1622</f>
        <v>Romance</v>
      </c>
      <c r="O1622" s="3" t="str">
        <f t="shared" si="250"/>
        <v>55-70</v>
      </c>
      <c r="P1622" s="3" t="str">
        <f t="shared" si="251"/>
        <v>10-24h</v>
      </c>
      <c r="Q1622" s="3" t="str">
        <f t="shared" si="252"/>
        <v>22-45d</v>
      </c>
      <c r="R1622" s="3" t="str">
        <f t="shared" si="253"/>
        <v>Medium</v>
      </c>
      <c r="S1622" s="3" t="str">
        <f t="shared" si="254"/>
        <v>High</v>
      </c>
      <c r="T1622" s="3" t="str">
        <f t="shared" si="255"/>
        <v>Churned</v>
      </c>
      <c r="U1622" s="4">
        <f>1/(1+EXP(-(Predictive_Model!$B$5+((B1622-Predictive_Model!$B$20)/Predictive_Model!$C$20)*Predictive_Model!$D$20+((E1622-Predictive_Model!$B$21)/Predictive_Model!$C$21)*Predictive_Model!$D$21+((F1622-Predictive_Model!$B$22)/Predictive_Model!$C$22)*Predictive_Model!$D$22+((I1622-Predictive_Model!$B$23)/Predictive_Model!$C$23)*Predictive_Model!$D$23+((L1622-Predictive_Model!$B$24)/Predictive_Model!$C$24)*Predictive_Model!$D$24+((M1622-Predictive_Model!$B$25)/Predictive_Model!$C$25)*Predictive_Model!$D$25+IF(C1622="Male",Predictive_Model!$D$31,IF(C1622="Other",Predictive_Model!$D$32,0))+IF(D1622="Premium",Predictive_Model!$D$34,IF(D1622="Standard",Predictive_Model!$D$35,0))+IF(G1622="Asia",Predictive_Model!$D$37,IF(G1622="Europe",Predictive_Model!$D$38,IF(G1622="North America",Predictive_Model!$D$39,IF(G1622="Oceania",Predictive_Model!$D$40,IF(G1622="South America",Predictive_Model!$D$41,0)))))+IF(H1622="Laptop",Predictive_Model!$D$43,IF(H1622="Mobile",Predictive_Model!$D$44,IF(H1622="TV",Predictive_Model!$D$45,IF(H1622="Tablet",Predictive_Model!$D$46,0))))+IF(K1622="Crypto",Predictive_Model!$D$48,IF(K1622="Debit Card",Predictive_Model!$D$49,IF(K1622="Gift Card",Predictive_Model!$D$50,IF(K1622="PayPal",Predictive_Model!$D$51,0))))+IF(N1622="Comedy",Predictive_Model!$D$53,IF(N1622="Documentary",Predictive_Model!$D$54,IF(N1622="Drama",Predictive_Model!$D$55,IF(N1622="Horror",Predictive_Model!$D$56,IF(N1622="Romance",Predictive_Model!$D$57,IF(N1622="Sci-Fi",Predictive_Model!$D$58,0)))))))))</f>
        <v>0.10552240049009932</v>
      </c>
      <c r="V1622" s="3" t="str">
        <f t="shared" si="256"/>
        <v>Low</v>
      </c>
      <c r="W1622" s="6">
        <f t="shared" si="257"/>
        <v>17.989999999999998</v>
      </c>
      <c r="X1622" s="3" t="str">
        <f t="shared" si="258"/>
        <v>Monitor</v>
      </c>
      <c r="Y1622" s="3" t="str">
        <f t="shared" si="259"/>
        <v>OK</v>
      </c>
    </row>
    <row r="1623" spans="1:25" x14ac:dyDescent="0.25">
      <c r="A1623" s="3" t="str">
        <f>Raw_Data!A1623</f>
        <v>a7f9da07-1c52-4dc2-9ba9-9f3f2b901acd</v>
      </c>
      <c r="B1623" s="3">
        <f>Raw_Data!B1623</f>
        <v>35</v>
      </c>
      <c r="C1623" s="3" t="str">
        <f>Raw_Data!C1623</f>
        <v>Male</v>
      </c>
      <c r="D1623" s="3" t="str">
        <f>Raw_Data!D1623</f>
        <v>Premium</v>
      </c>
      <c r="E1623" s="3">
        <f>Raw_Data!E1623</f>
        <v>16.78</v>
      </c>
      <c r="F1623" s="3">
        <f>Raw_Data!F1623</f>
        <v>15</v>
      </c>
      <c r="G1623" s="3" t="str">
        <f>Raw_Data!G1623</f>
        <v>Oceania</v>
      </c>
      <c r="H1623" s="3" t="str">
        <f>Raw_Data!H1623</f>
        <v>Laptop</v>
      </c>
      <c r="I1623" s="3">
        <f>Raw_Data!I1623</f>
        <v>17.989999999999998</v>
      </c>
      <c r="J1623" s="3">
        <f>Raw_Data!J1623</f>
        <v>0</v>
      </c>
      <c r="K1623" s="3" t="str">
        <f>Raw_Data!K1623</f>
        <v>PayPal</v>
      </c>
      <c r="L1623" s="3">
        <f>Raw_Data!L1623</f>
        <v>2</v>
      </c>
      <c r="M1623" s="3">
        <f>Raw_Data!M1623</f>
        <v>1.05</v>
      </c>
      <c r="N1623" s="3" t="str">
        <f>Raw_Data!N1623</f>
        <v>Documentary</v>
      </c>
      <c r="O1623" s="3" t="str">
        <f t="shared" si="250"/>
        <v>35-44</v>
      </c>
      <c r="P1623" s="3" t="str">
        <f t="shared" si="251"/>
        <v>10-24h</v>
      </c>
      <c r="Q1623" s="3" t="str">
        <f t="shared" si="252"/>
        <v>8-21d</v>
      </c>
      <c r="R1623" s="3" t="str">
        <f t="shared" si="253"/>
        <v>Medium</v>
      </c>
      <c r="S1623" s="3" t="str">
        <f t="shared" si="254"/>
        <v>High</v>
      </c>
      <c r="T1623" s="3" t="str">
        <f t="shared" si="255"/>
        <v>Active</v>
      </c>
      <c r="U1623" s="4">
        <f>1/(1+EXP(-(Predictive_Model!$B$5+((B1623-Predictive_Model!$B$20)/Predictive_Model!$C$20)*Predictive_Model!$D$20+((E1623-Predictive_Model!$B$21)/Predictive_Model!$C$21)*Predictive_Model!$D$21+((F1623-Predictive_Model!$B$22)/Predictive_Model!$C$22)*Predictive_Model!$D$22+((I1623-Predictive_Model!$B$23)/Predictive_Model!$C$23)*Predictive_Model!$D$23+((L1623-Predictive_Model!$B$24)/Predictive_Model!$C$24)*Predictive_Model!$D$24+((M1623-Predictive_Model!$B$25)/Predictive_Model!$C$25)*Predictive_Model!$D$25+IF(C1623="Male",Predictive_Model!$D$31,IF(C1623="Other",Predictive_Model!$D$32,0))+IF(D1623="Premium",Predictive_Model!$D$34,IF(D1623="Standard",Predictive_Model!$D$35,0))+IF(G1623="Asia",Predictive_Model!$D$37,IF(G1623="Europe",Predictive_Model!$D$38,IF(G1623="North America",Predictive_Model!$D$39,IF(G1623="Oceania",Predictive_Model!$D$40,IF(G1623="South America",Predictive_Model!$D$41,0)))))+IF(H1623="Laptop",Predictive_Model!$D$43,IF(H1623="Mobile",Predictive_Model!$D$44,IF(H1623="TV",Predictive_Model!$D$45,IF(H1623="Tablet",Predictive_Model!$D$46,0))))+IF(K1623="Crypto",Predictive_Model!$D$48,IF(K1623="Debit Card",Predictive_Model!$D$49,IF(K1623="Gift Card",Predictive_Model!$D$50,IF(K1623="PayPal",Predictive_Model!$D$51,0))))+IF(N1623="Comedy",Predictive_Model!$D$53,IF(N1623="Documentary",Predictive_Model!$D$54,IF(N1623="Drama",Predictive_Model!$D$55,IF(N1623="Horror",Predictive_Model!$D$56,IF(N1623="Romance",Predictive_Model!$D$57,IF(N1623="Sci-Fi",Predictive_Model!$D$58,0)))))))))</f>
        <v>1.3840966198331263E-2</v>
      </c>
      <c r="V1623" s="3" t="str">
        <f t="shared" si="256"/>
        <v>Low</v>
      </c>
      <c r="W1623" s="6">
        <f t="shared" si="257"/>
        <v>0.24899898190797939</v>
      </c>
      <c r="X1623" s="3" t="str">
        <f t="shared" si="258"/>
        <v>Monitor</v>
      </c>
      <c r="Y1623" s="3" t="str">
        <f t="shared" si="259"/>
        <v>OK</v>
      </c>
    </row>
    <row r="1624" spans="1:25" x14ac:dyDescent="0.25">
      <c r="A1624" s="3" t="str">
        <f>Raw_Data!A1624</f>
        <v>483d0f42-e4be-4801-acaa-ece87555fe7e</v>
      </c>
      <c r="B1624" s="3">
        <f>Raw_Data!B1624</f>
        <v>37</v>
      </c>
      <c r="C1624" s="3" t="str">
        <f>Raw_Data!C1624</f>
        <v>Other</v>
      </c>
      <c r="D1624" s="3" t="str">
        <f>Raw_Data!D1624</f>
        <v>Basic</v>
      </c>
      <c r="E1624" s="3">
        <f>Raw_Data!E1624</f>
        <v>24.82</v>
      </c>
      <c r="F1624" s="3">
        <f>Raw_Data!F1624</f>
        <v>46</v>
      </c>
      <c r="G1624" s="3" t="str">
        <f>Raw_Data!G1624</f>
        <v>North America</v>
      </c>
      <c r="H1624" s="3" t="str">
        <f>Raw_Data!H1624</f>
        <v>TV</v>
      </c>
      <c r="I1624" s="3">
        <f>Raw_Data!I1624</f>
        <v>8.99</v>
      </c>
      <c r="J1624" s="3">
        <f>Raw_Data!J1624</f>
        <v>0</v>
      </c>
      <c r="K1624" s="3" t="str">
        <f>Raw_Data!K1624</f>
        <v>Crypto</v>
      </c>
      <c r="L1624" s="3">
        <f>Raw_Data!L1624</f>
        <v>2</v>
      </c>
      <c r="M1624" s="3">
        <f>Raw_Data!M1624</f>
        <v>0.53</v>
      </c>
      <c r="N1624" s="3" t="str">
        <f>Raw_Data!N1624</f>
        <v>Romance</v>
      </c>
      <c r="O1624" s="3" t="str">
        <f t="shared" si="250"/>
        <v>35-44</v>
      </c>
      <c r="P1624" s="3" t="str">
        <f t="shared" si="251"/>
        <v>10-24h</v>
      </c>
      <c r="Q1624" s="3" t="str">
        <f t="shared" si="252"/>
        <v>46-60d</v>
      </c>
      <c r="R1624" s="3" t="str">
        <f t="shared" si="253"/>
        <v>Medium</v>
      </c>
      <c r="S1624" s="3" t="str">
        <f t="shared" si="254"/>
        <v>Low</v>
      </c>
      <c r="T1624" s="3" t="str">
        <f t="shared" si="255"/>
        <v>Active</v>
      </c>
      <c r="U1624" s="4">
        <f>1/(1+EXP(-(Predictive_Model!$B$5+((B1624-Predictive_Model!$B$20)/Predictive_Model!$C$20)*Predictive_Model!$D$20+((E1624-Predictive_Model!$B$21)/Predictive_Model!$C$21)*Predictive_Model!$D$21+((F1624-Predictive_Model!$B$22)/Predictive_Model!$C$22)*Predictive_Model!$D$22+((I1624-Predictive_Model!$B$23)/Predictive_Model!$C$23)*Predictive_Model!$D$23+((L1624-Predictive_Model!$B$24)/Predictive_Model!$C$24)*Predictive_Model!$D$24+((M1624-Predictive_Model!$B$25)/Predictive_Model!$C$25)*Predictive_Model!$D$25+IF(C1624="Male",Predictive_Model!$D$31,IF(C1624="Other",Predictive_Model!$D$32,0))+IF(D1624="Premium",Predictive_Model!$D$34,IF(D1624="Standard",Predictive_Model!$D$35,0))+IF(G1624="Asia",Predictive_Model!$D$37,IF(G1624="Europe",Predictive_Model!$D$38,IF(G1624="North America",Predictive_Model!$D$39,IF(G1624="Oceania",Predictive_Model!$D$40,IF(G1624="South America",Predictive_Model!$D$41,0)))))+IF(H1624="Laptop",Predictive_Model!$D$43,IF(H1624="Mobile",Predictive_Model!$D$44,IF(H1624="TV",Predictive_Model!$D$45,IF(H1624="Tablet",Predictive_Model!$D$46,0))))+IF(K1624="Crypto",Predictive_Model!$D$48,IF(K1624="Debit Card",Predictive_Model!$D$49,IF(K1624="Gift Card",Predictive_Model!$D$50,IF(K1624="PayPal",Predictive_Model!$D$51,0))))+IF(N1624="Comedy",Predictive_Model!$D$53,IF(N1624="Documentary",Predictive_Model!$D$54,IF(N1624="Drama",Predictive_Model!$D$55,IF(N1624="Horror",Predictive_Model!$D$56,IF(N1624="Romance",Predictive_Model!$D$57,IF(N1624="Sci-Fi",Predictive_Model!$D$58,0)))))))))</f>
        <v>0.72028214641455179</v>
      </c>
      <c r="V1624" s="3" t="str">
        <f t="shared" si="256"/>
        <v>High</v>
      </c>
      <c r="W1624" s="6">
        <f t="shared" si="257"/>
        <v>6.475336496266821</v>
      </c>
      <c r="X1624" s="3" t="str">
        <f t="shared" si="258"/>
        <v>Priority 2</v>
      </c>
      <c r="Y1624" s="3" t="str">
        <f t="shared" si="259"/>
        <v>OK</v>
      </c>
    </row>
    <row r="1625" spans="1:25" x14ac:dyDescent="0.25">
      <c r="A1625" s="3" t="str">
        <f>Raw_Data!A1625</f>
        <v>8b0943cb-2fd8-4ef7-9255-13bf11e0932d</v>
      </c>
      <c r="B1625" s="3">
        <f>Raw_Data!B1625</f>
        <v>54</v>
      </c>
      <c r="C1625" s="3" t="str">
        <f>Raw_Data!C1625</f>
        <v>Female</v>
      </c>
      <c r="D1625" s="3" t="str">
        <f>Raw_Data!D1625</f>
        <v>Premium</v>
      </c>
      <c r="E1625" s="3">
        <f>Raw_Data!E1625</f>
        <v>11.6</v>
      </c>
      <c r="F1625" s="3">
        <f>Raw_Data!F1625</f>
        <v>33</v>
      </c>
      <c r="G1625" s="3" t="str">
        <f>Raw_Data!G1625</f>
        <v>Africa</v>
      </c>
      <c r="H1625" s="3" t="str">
        <f>Raw_Data!H1625</f>
        <v>TV</v>
      </c>
      <c r="I1625" s="3">
        <f>Raw_Data!I1625</f>
        <v>17.989999999999998</v>
      </c>
      <c r="J1625" s="3">
        <f>Raw_Data!J1625</f>
        <v>1</v>
      </c>
      <c r="K1625" s="3" t="str">
        <f>Raw_Data!K1625</f>
        <v>Gift Card</v>
      </c>
      <c r="L1625" s="3">
        <f>Raw_Data!L1625</f>
        <v>4</v>
      </c>
      <c r="M1625" s="3">
        <f>Raw_Data!M1625</f>
        <v>0.34</v>
      </c>
      <c r="N1625" s="3" t="str">
        <f>Raw_Data!N1625</f>
        <v>Horror</v>
      </c>
      <c r="O1625" s="3" t="str">
        <f t="shared" si="250"/>
        <v>45-54</v>
      </c>
      <c r="P1625" s="3" t="str">
        <f t="shared" si="251"/>
        <v>10-24h</v>
      </c>
      <c r="Q1625" s="3" t="str">
        <f t="shared" si="252"/>
        <v>22-45d</v>
      </c>
      <c r="R1625" s="3" t="str">
        <f t="shared" si="253"/>
        <v>Medium</v>
      </c>
      <c r="S1625" s="3" t="str">
        <f t="shared" si="254"/>
        <v>High</v>
      </c>
      <c r="T1625" s="3" t="str">
        <f t="shared" si="255"/>
        <v>Churned</v>
      </c>
      <c r="U1625" s="4">
        <f>1/(1+EXP(-(Predictive_Model!$B$5+((B1625-Predictive_Model!$B$20)/Predictive_Model!$C$20)*Predictive_Model!$D$20+((E1625-Predictive_Model!$B$21)/Predictive_Model!$C$21)*Predictive_Model!$D$21+((F1625-Predictive_Model!$B$22)/Predictive_Model!$C$22)*Predictive_Model!$D$22+((I1625-Predictive_Model!$B$23)/Predictive_Model!$C$23)*Predictive_Model!$D$23+((L1625-Predictive_Model!$B$24)/Predictive_Model!$C$24)*Predictive_Model!$D$24+((M1625-Predictive_Model!$B$25)/Predictive_Model!$C$25)*Predictive_Model!$D$25+IF(C1625="Male",Predictive_Model!$D$31,IF(C1625="Other",Predictive_Model!$D$32,0))+IF(D1625="Premium",Predictive_Model!$D$34,IF(D1625="Standard",Predictive_Model!$D$35,0))+IF(G1625="Asia",Predictive_Model!$D$37,IF(G1625="Europe",Predictive_Model!$D$38,IF(G1625="North America",Predictive_Model!$D$39,IF(G1625="Oceania",Predictive_Model!$D$40,IF(G1625="South America",Predictive_Model!$D$41,0)))))+IF(H1625="Laptop",Predictive_Model!$D$43,IF(H1625="Mobile",Predictive_Model!$D$44,IF(H1625="TV",Predictive_Model!$D$45,IF(H1625="Tablet",Predictive_Model!$D$46,0))))+IF(K1625="Crypto",Predictive_Model!$D$48,IF(K1625="Debit Card",Predictive_Model!$D$49,IF(K1625="Gift Card",Predictive_Model!$D$50,IF(K1625="PayPal",Predictive_Model!$D$51,0))))+IF(N1625="Comedy",Predictive_Model!$D$53,IF(N1625="Documentary",Predictive_Model!$D$54,IF(N1625="Drama",Predictive_Model!$D$55,IF(N1625="Horror",Predictive_Model!$D$56,IF(N1625="Romance",Predictive_Model!$D$57,IF(N1625="Sci-Fi",Predictive_Model!$D$58,0)))))))))</f>
        <v>0.40795669823802999</v>
      </c>
      <c r="V1625" s="3" t="str">
        <f t="shared" si="256"/>
        <v>Medium</v>
      </c>
      <c r="W1625" s="6">
        <f t="shared" si="257"/>
        <v>17.989999999999998</v>
      </c>
      <c r="X1625" s="3" t="str">
        <f t="shared" si="258"/>
        <v>Monitor</v>
      </c>
      <c r="Y1625" s="3" t="str">
        <f t="shared" si="259"/>
        <v>OK</v>
      </c>
    </row>
    <row r="1626" spans="1:25" x14ac:dyDescent="0.25">
      <c r="A1626" s="3" t="str">
        <f>Raw_Data!A1626</f>
        <v>9b551d02-4450-4882-abca-6fc87f625427</v>
      </c>
      <c r="B1626" s="3">
        <f>Raw_Data!B1626</f>
        <v>61</v>
      </c>
      <c r="C1626" s="3" t="str">
        <f>Raw_Data!C1626</f>
        <v>Male</v>
      </c>
      <c r="D1626" s="3" t="str">
        <f>Raw_Data!D1626</f>
        <v>Basic</v>
      </c>
      <c r="E1626" s="3">
        <f>Raw_Data!E1626</f>
        <v>16.100000000000001</v>
      </c>
      <c r="F1626" s="3">
        <f>Raw_Data!F1626</f>
        <v>0</v>
      </c>
      <c r="G1626" s="3" t="str">
        <f>Raw_Data!G1626</f>
        <v>Oceania</v>
      </c>
      <c r="H1626" s="3" t="str">
        <f>Raw_Data!H1626</f>
        <v>TV</v>
      </c>
      <c r="I1626" s="3">
        <f>Raw_Data!I1626</f>
        <v>8.99</v>
      </c>
      <c r="J1626" s="3">
        <f>Raw_Data!J1626</f>
        <v>0</v>
      </c>
      <c r="K1626" s="3" t="str">
        <f>Raw_Data!K1626</f>
        <v>Debit Card</v>
      </c>
      <c r="L1626" s="3">
        <f>Raw_Data!L1626</f>
        <v>1</v>
      </c>
      <c r="M1626" s="3">
        <f>Raw_Data!M1626</f>
        <v>16.100000000000001</v>
      </c>
      <c r="N1626" s="3" t="str">
        <f>Raw_Data!N1626</f>
        <v>Action</v>
      </c>
      <c r="O1626" s="3" t="str">
        <f t="shared" si="250"/>
        <v>55-70</v>
      </c>
      <c r="P1626" s="3" t="str">
        <f t="shared" si="251"/>
        <v>10-24h</v>
      </c>
      <c r="Q1626" s="3" t="str">
        <f t="shared" si="252"/>
        <v>0-7d</v>
      </c>
      <c r="R1626" s="3" t="str">
        <f t="shared" si="253"/>
        <v>Medium</v>
      </c>
      <c r="S1626" s="3" t="str">
        <f t="shared" si="254"/>
        <v>Low</v>
      </c>
      <c r="T1626" s="3" t="str">
        <f t="shared" si="255"/>
        <v>Active</v>
      </c>
      <c r="U1626" s="4">
        <f>1/(1+EXP(-(Predictive_Model!$B$5+((B1626-Predictive_Model!$B$20)/Predictive_Model!$C$20)*Predictive_Model!$D$20+((E1626-Predictive_Model!$B$21)/Predictive_Model!$C$21)*Predictive_Model!$D$21+((F1626-Predictive_Model!$B$22)/Predictive_Model!$C$22)*Predictive_Model!$D$22+((I1626-Predictive_Model!$B$23)/Predictive_Model!$C$23)*Predictive_Model!$D$23+((L1626-Predictive_Model!$B$24)/Predictive_Model!$C$24)*Predictive_Model!$D$24+((M1626-Predictive_Model!$B$25)/Predictive_Model!$C$25)*Predictive_Model!$D$25+IF(C1626="Male",Predictive_Model!$D$31,IF(C1626="Other",Predictive_Model!$D$32,0))+IF(D1626="Premium",Predictive_Model!$D$34,IF(D1626="Standard",Predictive_Model!$D$35,0))+IF(G1626="Asia",Predictive_Model!$D$37,IF(G1626="Europe",Predictive_Model!$D$38,IF(G1626="North America",Predictive_Model!$D$39,IF(G1626="Oceania",Predictive_Model!$D$40,IF(G1626="South America",Predictive_Model!$D$41,0)))))+IF(H1626="Laptop",Predictive_Model!$D$43,IF(H1626="Mobile",Predictive_Model!$D$44,IF(H1626="TV",Predictive_Model!$D$45,IF(H1626="Tablet",Predictive_Model!$D$46,0))))+IF(K1626="Crypto",Predictive_Model!$D$48,IF(K1626="Debit Card",Predictive_Model!$D$49,IF(K1626="Gift Card",Predictive_Model!$D$50,IF(K1626="PayPal",Predictive_Model!$D$51,0))))+IF(N1626="Comedy",Predictive_Model!$D$53,IF(N1626="Documentary",Predictive_Model!$D$54,IF(N1626="Drama",Predictive_Model!$D$55,IF(N1626="Horror",Predictive_Model!$D$56,IF(N1626="Romance",Predictive_Model!$D$57,IF(N1626="Sci-Fi",Predictive_Model!$D$58,0)))))))))</f>
        <v>5.9795015200385612E-13</v>
      </c>
      <c r="V1626" s="3" t="str">
        <f t="shared" si="256"/>
        <v>Low</v>
      </c>
      <c r="W1626" s="6">
        <f t="shared" si="257"/>
        <v>5.3755718665146663E-12</v>
      </c>
      <c r="X1626" s="3" t="str">
        <f t="shared" si="258"/>
        <v>Monitor</v>
      </c>
      <c r="Y1626" s="3" t="str">
        <f t="shared" si="259"/>
        <v>OK</v>
      </c>
    </row>
    <row r="1627" spans="1:25" x14ac:dyDescent="0.25">
      <c r="A1627" s="3" t="str">
        <f>Raw_Data!A1627</f>
        <v>c3665e92-e3c1-4f8f-838f-149f8747bf10</v>
      </c>
      <c r="B1627" s="3">
        <f>Raw_Data!B1627</f>
        <v>20</v>
      </c>
      <c r="C1627" s="3" t="str">
        <f>Raw_Data!C1627</f>
        <v>Female</v>
      </c>
      <c r="D1627" s="3" t="str">
        <f>Raw_Data!D1627</f>
        <v>Basic</v>
      </c>
      <c r="E1627" s="3">
        <f>Raw_Data!E1627</f>
        <v>12.66</v>
      </c>
      <c r="F1627" s="3">
        <f>Raw_Data!F1627</f>
        <v>8</v>
      </c>
      <c r="G1627" s="3" t="str">
        <f>Raw_Data!G1627</f>
        <v>Africa</v>
      </c>
      <c r="H1627" s="3" t="str">
        <f>Raw_Data!H1627</f>
        <v>TV</v>
      </c>
      <c r="I1627" s="3">
        <f>Raw_Data!I1627</f>
        <v>8.99</v>
      </c>
      <c r="J1627" s="3">
        <f>Raw_Data!J1627</f>
        <v>0</v>
      </c>
      <c r="K1627" s="3" t="str">
        <f>Raw_Data!K1627</f>
        <v>PayPal</v>
      </c>
      <c r="L1627" s="3">
        <f>Raw_Data!L1627</f>
        <v>5</v>
      </c>
      <c r="M1627" s="3">
        <f>Raw_Data!M1627</f>
        <v>1.41</v>
      </c>
      <c r="N1627" s="3" t="str">
        <f>Raw_Data!N1627</f>
        <v>Comedy</v>
      </c>
      <c r="O1627" s="3" t="str">
        <f t="shared" si="250"/>
        <v>18-24</v>
      </c>
      <c r="P1627" s="3" t="str">
        <f t="shared" si="251"/>
        <v>10-24h</v>
      </c>
      <c r="Q1627" s="3" t="str">
        <f t="shared" si="252"/>
        <v>8-21d</v>
      </c>
      <c r="R1627" s="3" t="str">
        <f t="shared" si="253"/>
        <v>Medium</v>
      </c>
      <c r="S1627" s="3" t="str">
        <f t="shared" si="254"/>
        <v>Low</v>
      </c>
      <c r="T1627" s="3" t="str">
        <f t="shared" si="255"/>
        <v>Active</v>
      </c>
      <c r="U1627" s="4">
        <f>1/(1+EXP(-(Predictive_Model!$B$5+((B1627-Predictive_Model!$B$20)/Predictive_Model!$C$20)*Predictive_Model!$D$20+((E1627-Predictive_Model!$B$21)/Predictive_Model!$C$21)*Predictive_Model!$D$21+((F1627-Predictive_Model!$B$22)/Predictive_Model!$C$22)*Predictive_Model!$D$22+((I1627-Predictive_Model!$B$23)/Predictive_Model!$C$23)*Predictive_Model!$D$23+((L1627-Predictive_Model!$B$24)/Predictive_Model!$C$24)*Predictive_Model!$D$24+((M1627-Predictive_Model!$B$25)/Predictive_Model!$C$25)*Predictive_Model!$D$25+IF(C1627="Male",Predictive_Model!$D$31,IF(C1627="Other",Predictive_Model!$D$32,0))+IF(D1627="Premium",Predictive_Model!$D$34,IF(D1627="Standard",Predictive_Model!$D$35,0))+IF(G1627="Asia",Predictive_Model!$D$37,IF(G1627="Europe",Predictive_Model!$D$38,IF(G1627="North America",Predictive_Model!$D$39,IF(G1627="Oceania",Predictive_Model!$D$40,IF(G1627="South America",Predictive_Model!$D$41,0)))))+IF(H1627="Laptop",Predictive_Model!$D$43,IF(H1627="Mobile",Predictive_Model!$D$44,IF(H1627="TV",Predictive_Model!$D$45,IF(H1627="Tablet",Predictive_Model!$D$46,0))))+IF(K1627="Crypto",Predictive_Model!$D$48,IF(K1627="Debit Card",Predictive_Model!$D$49,IF(K1627="Gift Card",Predictive_Model!$D$50,IF(K1627="PayPal",Predictive_Model!$D$51,0))))+IF(N1627="Comedy",Predictive_Model!$D$53,IF(N1627="Documentary",Predictive_Model!$D$54,IF(N1627="Drama",Predictive_Model!$D$55,IF(N1627="Horror",Predictive_Model!$D$56,IF(N1627="Romance",Predictive_Model!$D$57,IF(N1627="Sci-Fi",Predictive_Model!$D$58,0)))))))))</f>
        <v>1.480514780690642E-2</v>
      </c>
      <c r="V1627" s="3" t="str">
        <f t="shared" si="256"/>
        <v>Low</v>
      </c>
      <c r="W1627" s="6">
        <f t="shared" si="257"/>
        <v>0.13309827878408872</v>
      </c>
      <c r="X1627" s="3" t="str">
        <f t="shared" si="258"/>
        <v>Monitor</v>
      </c>
      <c r="Y1627" s="3" t="str">
        <f t="shared" si="259"/>
        <v>OK</v>
      </c>
    </row>
    <row r="1628" spans="1:25" x14ac:dyDescent="0.25">
      <c r="A1628" s="3" t="str">
        <f>Raw_Data!A1628</f>
        <v>97677cac-6110-4fca-8580-98b42a698b5c</v>
      </c>
      <c r="B1628" s="3">
        <f>Raw_Data!B1628</f>
        <v>19</v>
      </c>
      <c r="C1628" s="3" t="str">
        <f>Raw_Data!C1628</f>
        <v>Male</v>
      </c>
      <c r="D1628" s="3" t="str">
        <f>Raw_Data!D1628</f>
        <v>Basic</v>
      </c>
      <c r="E1628" s="3">
        <f>Raw_Data!E1628</f>
        <v>4.03</v>
      </c>
      <c r="F1628" s="3">
        <f>Raw_Data!F1628</f>
        <v>20</v>
      </c>
      <c r="G1628" s="3" t="str">
        <f>Raw_Data!G1628</f>
        <v>South America</v>
      </c>
      <c r="H1628" s="3" t="str">
        <f>Raw_Data!H1628</f>
        <v>Laptop</v>
      </c>
      <c r="I1628" s="3">
        <f>Raw_Data!I1628</f>
        <v>8.99</v>
      </c>
      <c r="J1628" s="3">
        <f>Raw_Data!J1628</f>
        <v>1</v>
      </c>
      <c r="K1628" s="3" t="str">
        <f>Raw_Data!K1628</f>
        <v>Gift Card</v>
      </c>
      <c r="L1628" s="3">
        <f>Raw_Data!L1628</f>
        <v>5</v>
      </c>
      <c r="M1628" s="3">
        <f>Raw_Data!M1628</f>
        <v>0.19</v>
      </c>
      <c r="N1628" s="3" t="str">
        <f>Raw_Data!N1628</f>
        <v>Drama</v>
      </c>
      <c r="O1628" s="3" t="str">
        <f t="shared" si="250"/>
        <v>18-24</v>
      </c>
      <c r="P1628" s="3" t="str">
        <f t="shared" si="251"/>
        <v>&lt;10h</v>
      </c>
      <c r="Q1628" s="3" t="str">
        <f t="shared" si="252"/>
        <v>8-21d</v>
      </c>
      <c r="R1628" s="3" t="str">
        <f t="shared" si="253"/>
        <v>Medium</v>
      </c>
      <c r="S1628" s="3" t="str">
        <f t="shared" si="254"/>
        <v>Low</v>
      </c>
      <c r="T1628" s="3" t="str">
        <f t="shared" si="255"/>
        <v>Churned</v>
      </c>
      <c r="U1628" s="4">
        <f>1/(1+EXP(-(Predictive_Model!$B$5+((B1628-Predictive_Model!$B$20)/Predictive_Model!$C$20)*Predictive_Model!$D$20+((E1628-Predictive_Model!$B$21)/Predictive_Model!$C$21)*Predictive_Model!$D$21+((F1628-Predictive_Model!$B$22)/Predictive_Model!$C$22)*Predictive_Model!$D$22+((I1628-Predictive_Model!$B$23)/Predictive_Model!$C$23)*Predictive_Model!$D$23+((L1628-Predictive_Model!$B$24)/Predictive_Model!$C$24)*Predictive_Model!$D$24+((M1628-Predictive_Model!$B$25)/Predictive_Model!$C$25)*Predictive_Model!$D$25+IF(C1628="Male",Predictive_Model!$D$31,IF(C1628="Other",Predictive_Model!$D$32,0))+IF(D1628="Premium",Predictive_Model!$D$34,IF(D1628="Standard",Predictive_Model!$D$35,0))+IF(G1628="Asia",Predictive_Model!$D$37,IF(G1628="Europe",Predictive_Model!$D$38,IF(G1628="North America",Predictive_Model!$D$39,IF(G1628="Oceania",Predictive_Model!$D$40,IF(G1628="South America",Predictive_Model!$D$41,0)))))+IF(H1628="Laptop",Predictive_Model!$D$43,IF(H1628="Mobile",Predictive_Model!$D$44,IF(H1628="TV",Predictive_Model!$D$45,IF(H1628="Tablet",Predictive_Model!$D$46,0))))+IF(K1628="Crypto",Predictive_Model!$D$48,IF(K1628="Debit Card",Predictive_Model!$D$49,IF(K1628="Gift Card",Predictive_Model!$D$50,IF(K1628="PayPal",Predictive_Model!$D$51,0))))+IF(N1628="Comedy",Predictive_Model!$D$53,IF(N1628="Documentary",Predictive_Model!$D$54,IF(N1628="Drama",Predictive_Model!$D$55,IF(N1628="Horror",Predictive_Model!$D$56,IF(N1628="Romance",Predictive_Model!$D$57,IF(N1628="Sci-Fi",Predictive_Model!$D$58,0)))))))))</f>
        <v>0.947111870539601</v>
      </c>
      <c r="V1628" s="3" t="str">
        <f t="shared" si="256"/>
        <v>Critical</v>
      </c>
      <c r="W1628" s="6">
        <f t="shared" si="257"/>
        <v>8.99</v>
      </c>
      <c r="X1628" s="3" t="str">
        <f t="shared" si="258"/>
        <v>Priority 2</v>
      </c>
      <c r="Y1628" s="3" t="str">
        <f t="shared" si="259"/>
        <v>OK</v>
      </c>
    </row>
    <row r="1629" spans="1:25" x14ac:dyDescent="0.25">
      <c r="A1629" s="3" t="str">
        <f>Raw_Data!A1629</f>
        <v>22d560a5-e928-4526-9802-5c31ca8ae3ca</v>
      </c>
      <c r="B1629" s="3">
        <f>Raw_Data!B1629</f>
        <v>18</v>
      </c>
      <c r="C1629" s="3" t="str">
        <f>Raw_Data!C1629</f>
        <v>Female</v>
      </c>
      <c r="D1629" s="3" t="str">
        <f>Raw_Data!D1629</f>
        <v>Standard</v>
      </c>
      <c r="E1629" s="3">
        <f>Raw_Data!E1629</f>
        <v>5.81</v>
      </c>
      <c r="F1629" s="3">
        <f>Raw_Data!F1629</f>
        <v>49</v>
      </c>
      <c r="G1629" s="3" t="str">
        <f>Raw_Data!G1629</f>
        <v>Europe</v>
      </c>
      <c r="H1629" s="3" t="str">
        <f>Raw_Data!H1629</f>
        <v>Laptop</v>
      </c>
      <c r="I1629" s="3">
        <f>Raw_Data!I1629</f>
        <v>13.99</v>
      </c>
      <c r="J1629" s="3">
        <f>Raw_Data!J1629</f>
        <v>1</v>
      </c>
      <c r="K1629" s="3" t="str">
        <f>Raw_Data!K1629</f>
        <v>PayPal</v>
      </c>
      <c r="L1629" s="3">
        <f>Raw_Data!L1629</f>
        <v>2</v>
      </c>
      <c r="M1629" s="3">
        <f>Raw_Data!M1629</f>
        <v>0.12</v>
      </c>
      <c r="N1629" s="3" t="str">
        <f>Raw_Data!N1629</f>
        <v>Sci-Fi</v>
      </c>
      <c r="O1629" s="3" t="str">
        <f t="shared" si="250"/>
        <v>18-24</v>
      </c>
      <c r="P1629" s="3" t="str">
        <f t="shared" si="251"/>
        <v>&lt;10h</v>
      </c>
      <c r="Q1629" s="3" t="str">
        <f t="shared" si="252"/>
        <v>46-60d</v>
      </c>
      <c r="R1629" s="3" t="str">
        <f t="shared" si="253"/>
        <v>Low</v>
      </c>
      <c r="S1629" s="3" t="str">
        <f t="shared" si="254"/>
        <v>Mid</v>
      </c>
      <c r="T1629" s="3" t="str">
        <f t="shared" si="255"/>
        <v>Churned</v>
      </c>
      <c r="U1629" s="4">
        <f>1/(1+EXP(-(Predictive_Model!$B$5+((B1629-Predictive_Model!$B$20)/Predictive_Model!$C$20)*Predictive_Model!$D$20+((E1629-Predictive_Model!$B$21)/Predictive_Model!$C$21)*Predictive_Model!$D$21+((F1629-Predictive_Model!$B$22)/Predictive_Model!$C$22)*Predictive_Model!$D$22+((I1629-Predictive_Model!$B$23)/Predictive_Model!$C$23)*Predictive_Model!$D$23+((L1629-Predictive_Model!$B$24)/Predictive_Model!$C$24)*Predictive_Model!$D$24+((M1629-Predictive_Model!$B$25)/Predictive_Model!$C$25)*Predictive_Model!$D$25+IF(C1629="Male",Predictive_Model!$D$31,IF(C1629="Other",Predictive_Model!$D$32,0))+IF(D1629="Premium",Predictive_Model!$D$34,IF(D1629="Standard",Predictive_Model!$D$35,0))+IF(G1629="Asia",Predictive_Model!$D$37,IF(G1629="Europe",Predictive_Model!$D$38,IF(G1629="North America",Predictive_Model!$D$39,IF(G1629="Oceania",Predictive_Model!$D$40,IF(G1629="South America",Predictive_Model!$D$41,0)))))+IF(H1629="Laptop",Predictive_Model!$D$43,IF(H1629="Mobile",Predictive_Model!$D$44,IF(H1629="TV",Predictive_Model!$D$45,IF(H1629="Tablet",Predictive_Model!$D$46,0))))+IF(K1629="Crypto",Predictive_Model!$D$48,IF(K1629="Debit Card",Predictive_Model!$D$49,IF(K1629="Gift Card",Predictive_Model!$D$50,IF(K1629="PayPal",Predictive_Model!$D$51,0))))+IF(N1629="Comedy",Predictive_Model!$D$53,IF(N1629="Documentary",Predictive_Model!$D$54,IF(N1629="Drama",Predictive_Model!$D$55,IF(N1629="Horror",Predictive_Model!$D$56,IF(N1629="Romance",Predictive_Model!$D$57,IF(N1629="Sci-Fi",Predictive_Model!$D$58,0)))))))))</f>
        <v>0.99915687659304919</v>
      </c>
      <c r="V1629" s="3" t="str">
        <f t="shared" si="256"/>
        <v>Critical</v>
      </c>
      <c r="W1629" s="6">
        <f t="shared" si="257"/>
        <v>13.99</v>
      </c>
      <c r="X1629" s="3" t="str">
        <f t="shared" si="258"/>
        <v>Priority 2</v>
      </c>
      <c r="Y1629" s="3" t="str">
        <f t="shared" si="259"/>
        <v>OK</v>
      </c>
    </row>
    <row r="1630" spans="1:25" x14ac:dyDescent="0.25">
      <c r="A1630" s="3" t="str">
        <f>Raw_Data!A1630</f>
        <v>9d8fb170-2207-4356-9a79-049a27db6af1</v>
      </c>
      <c r="B1630" s="3">
        <f>Raw_Data!B1630</f>
        <v>47</v>
      </c>
      <c r="C1630" s="3" t="str">
        <f>Raw_Data!C1630</f>
        <v>Other</v>
      </c>
      <c r="D1630" s="3" t="str">
        <f>Raw_Data!D1630</f>
        <v>Standard</v>
      </c>
      <c r="E1630" s="3">
        <f>Raw_Data!E1630</f>
        <v>3.5</v>
      </c>
      <c r="F1630" s="3">
        <f>Raw_Data!F1630</f>
        <v>32</v>
      </c>
      <c r="G1630" s="3" t="str">
        <f>Raw_Data!G1630</f>
        <v>Europe</v>
      </c>
      <c r="H1630" s="3" t="str">
        <f>Raw_Data!H1630</f>
        <v>Tablet</v>
      </c>
      <c r="I1630" s="3">
        <f>Raw_Data!I1630</f>
        <v>13.99</v>
      </c>
      <c r="J1630" s="3">
        <f>Raw_Data!J1630</f>
        <v>1</v>
      </c>
      <c r="K1630" s="3" t="str">
        <f>Raw_Data!K1630</f>
        <v>Crypto</v>
      </c>
      <c r="L1630" s="3">
        <f>Raw_Data!L1630</f>
        <v>1</v>
      </c>
      <c r="M1630" s="3">
        <f>Raw_Data!M1630</f>
        <v>0.11</v>
      </c>
      <c r="N1630" s="3" t="str">
        <f>Raw_Data!N1630</f>
        <v>Sci-Fi</v>
      </c>
      <c r="O1630" s="3" t="str">
        <f t="shared" si="250"/>
        <v>45-54</v>
      </c>
      <c r="P1630" s="3" t="str">
        <f t="shared" si="251"/>
        <v>&lt;10h</v>
      </c>
      <c r="Q1630" s="3" t="str">
        <f t="shared" si="252"/>
        <v>22-45d</v>
      </c>
      <c r="R1630" s="3" t="str">
        <f t="shared" si="253"/>
        <v>Medium</v>
      </c>
      <c r="S1630" s="3" t="str">
        <f t="shared" si="254"/>
        <v>Mid</v>
      </c>
      <c r="T1630" s="3" t="str">
        <f t="shared" si="255"/>
        <v>Churned</v>
      </c>
      <c r="U1630" s="4">
        <f>1/(1+EXP(-(Predictive_Model!$B$5+((B1630-Predictive_Model!$B$20)/Predictive_Model!$C$20)*Predictive_Model!$D$20+((E1630-Predictive_Model!$B$21)/Predictive_Model!$C$21)*Predictive_Model!$D$21+((F1630-Predictive_Model!$B$22)/Predictive_Model!$C$22)*Predictive_Model!$D$22+((I1630-Predictive_Model!$B$23)/Predictive_Model!$C$23)*Predictive_Model!$D$23+((L1630-Predictive_Model!$B$24)/Predictive_Model!$C$24)*Predictive_Model!$D$24+((M1630-Predictive_Model!$B$25)/Predictive_Model!$C$25)*Predictive_Model!$D$25+IF(C1630="Male",Predictive_Model!$D$31,IF(C1630="Other",Predictive_Model!$D$32,0))+IF(D1630="Premium",Predictive_Model!$D$34,IF(D1630="Standard",Predictive_Model!$D$35,0))+IF(G1630="Asia",Predictive_Model!$D$37,IF(G1630="Europe",Predictive_Model!$D$38,IF(G1630="North America",Predictive_Model!$D$39,IF(G1630="Oceania",Predictive_Model!$D$40,IF(G1630="South America",Predictive_Model!$D$41,0)))))+IF(H1630="Laptop",Predictive_Model!$D$43,IF(H1630="Mobile",Predictive_Model!$D$44,IF(H1630="TV",Predictive_Model!$D$45,IF(H1630="Tablet",Predictive_Model!$D$46,0))))+IF(K1630="Crypto",Predictive_Model!$D$48,IF(K1630="Debit Card",Predictive_Model!$D$49,IF(K1630="Gift Card",Predictive_Model!$D$50,IF(K1630="PayPal",Predictive_Model!$D$51,0))))+IF(N1630="Comedy",Predictive_Model!$D$53,IF(N1630="Documentary",Predictive_Model!$D$54,IF(N1630="Drama",Predictive_Model!$D$55,IF(N1630="Horror",Predictive_Model!$D$56,IF(N1630="Romance",Predictive_Model!$D$57,IF(N1630="Sci-Fi",Predictive_Model!$D$58,0)))))))))</f>
        <v>0.99958455412505753</v>
      </c>
      <c r="V1630" s="3" t="str">
        <f t="shared" si="256"/>
        <v>Critical</v>
      </c>
      <c r="W1630" s="6">
        <f t="shared" si="257"/>
        <v>13.99</v>
      </c>
      <c r="X1630" s="3" t="str">
        <f t="shared" si="258"/>
        <v>Priority 2</v>
      </c>
      <c r="Y1630" s="3" t="str">
        <f t="shared" si="259"/>
        <v>OK</v>
      </c>
    </row>
    <row r="1631" spans="1:25" x14ac:dyDescent="0.25">
      <c r="A1631" s="3" t="str">
        <f>Raw_Data!A1631</f>
        <v>e2c388e8-73e3-43f6-930b-1787b2345d9d</v>
      </c>
      <c r="B1631" s="3">
        <f>Raw_Data!B1631</f>
        <v>37</v>
      </c>
      <c r="C1631" s="3" t="str">
        <f>Raw_Data!C1631</f>
        <v>Female</v>
      </c>
      <c r="D1631" s="3" t="str">
        <f>Raw_Data!D1631</f>
        <v>Premium</v>
      </c>
      <c r="E1631" s="3">
        <f>Raw_Data!E1631</f>
        <v>0.83</v>
      </c>
      <c r="F1631" s="3">
        <f>Raw_Data!F1631</f>
        <v>45</v>
      </c>
      <c r="G1631" s="3" t="str">
        <f>Raw_Data!G1631</f>
        <v>Europe</v>
      </c>
      <c r="H1631" s="3" t="str">
        <f>Raw_Data!H1631</f>
        <v>TV</v>
      </c>
      <c r="I1631" s="3">
        <f>Raw_Data!I1631</f>
        <v>17.989999999999998</v>
      </c>
      <c r="J1631" s="3">
        <f>Raw_Data!J1631</f>
        <v>1</v>
      </c>
      <c r="K1631" s="3" t="str">
        <f>Raw_Data!K1631</f>
        <v>Debit Card</v>
      </c>
      <c r="L1631" s="3">
        <f>Raw_Data!L1631</f>
        <v>4</v>
      </c>
      <c r="M1631" s="3">
        <f>Raw_Data!M1631</f>
        <v>0.02</v>
      </c>
      <c r="N1631" s="3" t="str">
        <f>Raw_Data!N1631</f>
        <v>Documentary</v>
      </c>
      <c r="O1631" s="3" t="str">
        <f t="shared" si="250"/>
        <v>35-44</v>
      </c>
      <c r="P1631" s="3" t="str">
        <f t="shared" si="251"/>
        <v>&lt;10h</v>
      </c>
      <c r="Q1631" s="3" t="str">
        <f t="shared" si="252"/>
        <v>22-45d</v>
      </c>
      <c r="R1631" s="3" t="str">
        <f t="shared" si="253"/>
        <v>Medium</v>
      </c>
      <c r="S1631" s="3" t="str">
        <f t="shared" si="254"/>
        <v>High</v>
      </c>
      <c r="T1631" s="3" t="str">
        <f t="shared" si="255"/>
        <v>Churned</v>
      </c>
      <c r="U1631" s="4">
        <f>1/(1+EXP(-(Predictive_Model!$B$5+((B1631-Predictive_Model!$B$20)/Predictive_Model!$C$20)*Predictive_Model!$D$20+((E1631-Predictive_Model!$B$21)/Predictive_Model!$C$21)*Predictive_Model!$D$21+((F1631-Predictive_Model!$B$22)/Predictive_Model!$C$22)*Predictive_Model!$D$22+((I1631-Predictive_Model!$B$23)/Predictive_Model!$C$23)*Predictive_Model!$D$23+((L1631-Predictive_Model!$B$24)/Predictive_Model!$C$24)*Predictive_Model!$D$24+((M1631-Predictive_Model!$B$25)/Predictive_Model!$C$25)*Predictive_Model!$D$25+IF(C1631="Male",Predictive_Model!$D$31,IF(C1631="Other",Predictive_Model!$D$32,0))+IF(D1631="Premium",Predictive_Model!$D$34,IF(D1631="Standard",Predictive_Model!$D$35,0))+IF(G1631="Asia",Predictive_Model!$D$37,IF(G1631="Europe",Predictive_Model!$D$38,IF(G1631="North America",Predictive_Model!$D$39,IF(G1631="Oceania",Predictive_Model!$D$40,IF(G1631="South America",Predictive_Model!$D$41,0)))))+IF(H1631="Laptop",Predictive_Model!$D$43,IF(H1631="Mobile",Predictive_Model!$D$44,IF(H1631="TV",Predictive_Model!$D$45,IF(H1631="Tablet",Predictive_Model!$D$46,0))))+IF(K1631="Crypto",Predictive_Model!$D$48,IF(K1631="Debit Card",Predictive_Model!$D$49,IF(K1631="Gift Card",Predictive_Model!$D$50,IF(K1631="PayPal",Predictive_Model!$D$51,0))))+IF(N1631="Comedy",Predictive_Model!$D$53,IF(N1631="Documentary",Predictive_Model!$D$54,IF(N1631="Drama",Predictive_Model!$D$55,IF(N1631="Horror",Predictive_Model!$D$56,IF(N1631="Romance",Predictive_Model!$D$57,IF(N1631="Sci-Fi",Predictive_Model!$D$58,0)))))))))</f>
        <v>0.9897340397022486</v>
      </c>
      <c r="V1631" s="3" t="str">
        <f t="shared" si="256"/>
        <v>Critical</v>
      </c>
      <c r="W1631" s="6">
        <f t="shared" si="257"/>
        <v>17.989999999999998</v>
      </c>
      <c r="X1631" s="3" t="str">
        <f t="shared" si="258"/>
        <v>Priority 1</v>
      </c>
      <c r="Y1631" s="3" t="str">
        <f t="shared" si="259"/>
        <v>OK</v>
      </c>
    </row>
    <row r="1632" spans="1:25" x14ac:dyDescent="0.25">
      <c r="A1632" s="3" t="str">
        <f>Raw_Data!A1632</f>
        <v>95b2428f-6c41-4839-99d9-9e87a3ae603e</v>
      </c>
      <c r="B1632" s="3">
        <f>Raw_Data!B1632</f>
        <v>65</v>
      </c>
      <c r="C1632" s="3" t="str">
        <f>Raw_Data!C1632</f>
        <v>Male</v>
      </c>
      <c r="D1632" s="3" t="str">
        <f>Raw_Data!D1632</f>
        <v>Standard</v>
      </c>
      <c r="E1632" s="3">
        <f>Raw_Data!E1632</f>
        <v>5.46</v>
      </c>
      <c r="F1632" s="3">
        <f>Raw_Data!F1632</f>
        <v>55</v>
      </c>
      <c r="G1632" s="3" t="str">
        <f>Raw_Data!G1632</f>
        <v>South America</v>
      </c>
      <c r="H1632" s="3" t="str">
        <f>Raw_Data!H1632</f>
        <v>Tablet</v>
      </c>
      <c r="I1632" s="3">
        <f>Raw_Data!I1632</f>
        <v>13.99</v>
      </c>
      <c r="J1632" s="3">
        <f>Raw_Data!J1632</f>
        <v>1</v>
      </c>
      <c r="K1632" s="3" t="str">
        <f>Raw_Data!K1632</f>
        <v>PayPal</v>
      </c>
      <c r="L1632" s="3">
        <f>Raw_Data!L1632</f>
        <v>2</v>
      </c>
      <c r="M1632" s="3">
        <f>Raw_Data!M1632</f>
        <v>0.1</v>
      </c>
      <c r="N1632" s="3" t="str">
        <f>Raw_Data!N1632</f>
        <v>Sci-Fi</v>
      </c>
      <c r="O1632" s="3" t="str">
        <f t="shared" si="250"/>
        <v>55-70</v>
      </c>
      <c r="P1632" s="3" t="str">
        <f t="shared" si="251"/>
        <v>&lt;10h</v>
      </c>
      <c r="Q1632" s="3" t="str">
        <f t="shared" si="252"/>
        <v>46-60d</v>
      </c>
      <c r="R1632" s="3" t="str">
        <f t="shared" si="253"/>
        <v>Low</v>
      </c>
      <c r="S1632" s="3" t="str">
        <f t="shared" si="254"/>
        <v>Mid</v>
      </c>
      <c r="T1632" s="3" t="str">
        <f t="shared" si="255"/>
        <v>Churned</v>
      </c>
      <c r="U1632" s="4">
        <f>1/(1+EXP(-(Predictive_Model!$B$5+((B1632-Predictive_Model!$B$20)/Predictive_Model!$C$20)*Predictive_Model!$D$20+((E1632-Predictive_Model!$B$21)/Predictive_Model!$C$21)*Predictive_Model!$D$21+((F1632-Predictive_Model!$B$22)/Predictive_Model!$C$22)*Predictive_Model!$D$22+((I1632-Predictive_Model!$B$23)/Predictive_Model!$C$23)*Predictive_Model!$D$23+((L1632-Predictive_Model!$B$24)/Predictive_Model!$C$24)*Predictive_Model!$D$24+((M1632-Predictive_Model!$B$25)/Predictive_Model!$C$25)*Predictive_Model!$D$25+IF(C1632="Male",Predictive_Model!$D$31,IF(C1632="Other",Predictive_Model!$D$32,0))+IF(D1632="Premium",Predictive_Model!$D$34,IF(D1632="Standard",Predictive_Model!$D$35,0))+IF(G1632="Asia",Predictive_Model!$D$37,IF(G1632="Europe",Predictive_Model!$D$38,IF(G1632="North America",Predictive_Model!$D$39,IF(G1632="Oceania",Predictive_Model!$D$40,IF(G1632="South America",Predictive_Model!$D$41,0)))))+IF(H1632="Laptop",Predictive_Model!$D$43,IF(H1632="Mobile",Predictive_Model!$D$44,IF(H1632="TV",Predictive_Model!$D$45,IF(H1632="Tablet",Predictive_Model!$D$46,0))))+IF(K1632="Crypto",Predictive_Model!$D$48,IF(K1632="Debit Card",Predictive_Model!$D$49,IF(K1632="Gift Card",Predictive_Model!$D$50,IF(K1632="PayPal",Predictive_Model!$D$51,0))))+IF(N1632="Comedy",Predictive_Model!$D$53,IF(N1632="Documentary",Predictive_Model!$D$54,IF(N1632="Drama",Predictive_Model!$D$55,IF(N1632="Horror",Predictive_Model!$D$56,IF(N1632="Romance",Predictive_Model!$D$57,IF(N1632="Sci-Fi",Predictive_Model!$D$58,0)))))))))</f>
        <v>0.99991921926159366</v>
      </c>
      <c r="V1632" s="3" t="str">
        <f t="shared" si="256"/>
        <v>Critical</v>
      </c>
      <c r="W1632" s="6">
        <f t="shared" si="257"/>
        <v>13.99</v>
      </c>
      <c r="X1632" s="3" t="str">
        <f t="shared" si="258"/>
        <v>Priority 2</v>
      </c>
      <c r="Y1632" s="3" t="str">
        <f t="shared" si="259"/>
        <v>OK</v>
      </c>
    </row>
    <row r="1633" spans="1:25" x14ac:dyDescent="0.25">
      <c r="A1633" s="3" t="str">
        <f>Raw_Data!A1633</f>
        <v>4b04bf41-8529-490f-aad3-1c84e6f8b8e7</v>
      </c>
      <c r="B1633" s="3">
        <f>Raw_Data!B1633</f>
        <v>26</v>
      </c>
      <c r="C1633" s="3" t="str">
        <f>Raw_Data!C1633</f>
        <v>Other</v>
      </c>
      <c r="D1633" s="3" t="str">
        <f>Raw_Data!D1633</f>
        <v>Premium</v>
      </c>
      <c r="E1633" s="3">
        <f>Raw_Data!E1633</f>
        <v>19.48</v>
      </c>
      <c r="F1633" s="3">
        <f>Raw_Data!F1633</f>
        <v>16</v>
      </c>
      <c r="G1633" s="3" t="str">
        <f>Raw_Data!G1633</f>
        <v>South America</v>
      </c>
      <c r="H1633" s="3" t="str">
        <f>Raw_Data!H1633</f>
        <v>Desktop</v>
      </c>
      <c r="I1633" s="3">
        <f>Raw_Data!I1633</f>
        <v>17.989999999999998</v>
      </c>
      <c r="J1633" s="3">
        <f>Raw_Data!J1633</f>
        <v>0</v>
      </c>
      <c r="K1633" s="3" t="str">
        <f>Raw_Data!K1633</f>
        <v>Crypto</v>
      </c>
      <c r="L1633" s="3">
        <f>Raw_Data!L1633</f>
        <v>5</v>
      </c>
      <c r="M1633" s="3">
        <f>Raw_Data!M1633</f>
        <v>1.1499999999999999</v>
      </c>
      <c r="N1633" s="3" t="str">
        <f>Raw_Data!N1633</f>
        <v>Romance</v>
      </c>
      <c r="O1633" s="3" t="str">
        <f t="shared" si="250"/>
        <v>25-34</v>
      </c>
      <c r="P1633" s="3" t="str">
        <f t="shared" si="251"/>
        <v>10-24h</v>
      </c>
      <c r="Q1633" s="3" t="str">
        <f t="shared" si="252"/>
        <v>8-21d</v>
      </c>
      <c r="R1633" s="3" t="str">
        <f t="shared" si="253"/>
        <v>Medium</v>
      </c>
      <c r="S1633" s="3" t="str">
        <f t="shared" si="254"/>
        <v>High</v>
      </c>
      <c r="T1633" s="3" t="str">
        <f t="shared" si="255"/>
        <v>Active</v>
      </c>
      <c r="U1633" s="4">
        <f>1/(1+EXP(-(Predictive_Model!$B$5+((B1633-Predictive_Model!$B$20)/Predictive_Model!$C$20)*Predictive_Model!$D$20+((E1633-Predictive_Model!$B$21)/Predictive_Model!$C$21)*Predictive_Model!$D$21+((F1633-Predictive_Model!$B$22)/Predictive_Model!$C$22)*Predictive_Model!$D$22+((I1633-Predictive_Model!$B$23)/Predictive_Model!$C$23)*Predictive_Model!$D$23+((L1633-Predictive_Model!$B$24)/Predictive_Model!$C$24)*Predictive_Model!$D$24+((M1633-Predictive_Model!$B$25)/Predictive_Model!$C$25)*Predictive_Model!$D$25+IF(C1633="Male",Predictive_Model!$D$31,IF(C1633="Other",Predictive_Model!$D$32,0))+IF(D1633="Premium",Predictive_Model!$D$34,IF(D1633="Standard",Predictive_Model!$D$35,0))+IF(G1633="Asia",Predictive_Model!$D$37,IF(G1633="Europe",Predictive_Model!$D$38,IF(G1633="North America",Predictive_Model!$D$39,IF(G1633="Oceania",Predictive_Model!$D$40,IF(G1633="South America",Predictive_Model!$D$41,0)))))+IF(H1633="Laptop",Predictive_Model!$D$43,IF(H1633="Mobile",Predictive_Model!$D$44,IF(H1633="TV",Predictive_Model!$D$45,IF(H1633="Tablet",Predictive_Model!$D$46,0))))+IF(K1633="Crypto",Predictive_Model!$D$48,IF(K1633="Debit Card",Predictive_Model!$D$49,IF(K1633="Gift Card",Predictive_Model!$D$50,IF(K1633="PayPal",Predictive_Model!$D$51,0))))+IF(N1633="Comedy",Predictive_Model!$D$53,IF(N1633="Documentary",Predictive_Model!$D$54,IF(N1633="Drama",Predictive_Model!$D$55,IF(N1633="Horror",Predictive_Model!$D$56,IF(N1633="Romance",Predictive_Model!$D$57,IF(N1633="Sci-Fi",Predictive_Model!$D$58,0)))))))))</f>
        <v>5.6445267455620279E-4</v>
      </c>
      <c r="V1633" s="3" t="str">
        <f t="shared" si="256"/>
        <v>Low</v>
      </c>
      <c r="W1633" s="6">
        <f t="shared" si="257"/>
        <v>1.0154503615266087E-2</v>
      </c>
      <c r="X1633" s="3" t="str">
        <f t="shared" si="258"/>
        <v>Monitor</v>
      </c>
      <c r="Y1633" s="3" t="str">
        <f t="shared" si="259"/>
        <v>OK</v>
      </c>
    </row>
    <row r="1634" spans="1:25" x14ac:dyDescent="0.25">
      <c r="A1634" s="3" t="str">
        <f>Raw_Data!A1634</f>
        <v>84505d11-f057-48b5-a9ff-b18e99e81dcc</v>
      </c>
      <c r="B1634" s="3">
        <f>Raw_Data!B1634</f>
        <v>38</v>
      </c>
      <c r="C1634" s="3" t="str">
        <f>Raw_Data!C1634</f>
        <v>Other</v>
      </c>
      <c r="D1634" s="3" t="str">
        <f>Raw_Data!D1634</f>
        <v>Basic</v>
      </c>
      <c r="E1634" s="3">
        <f>Raw_Data!E1634</f>
        <v>8.81</v>
      </c>
      <c r="F1634" s="3">
        <f>Raw_Data!F1634</f>
        <v>17</v>
      </c>
      <c r="G1634" s="3" t="str">
        <f>Raw_Data!G1634</f>
        <v>Africa</v>
      </c>
      <c r="H1634" s="3" t="str">
        <f>Raw_Data!H1634</f>
        <v>Mobile</v>
      </c>
      <c r="I1634" s="3">
        <f>Raw_Data!I1634</f>
        <v>8.99</v>
      </c>
      <c r="J1634" s="3">
        <f>Raw_Data!J1634</f>
        <v>0</v>
      </c>
      <c r="K1634" s="3" t="str">
        <f>Raw_Data!K1634</f>
        <v>Debit Card</v>
      </c>
      <c r="L1634" s="3">
        <f>Raw_Data!L1634</f>
        <v>4</v>
      </c>
      <c r="M1634" s="3">
        <f>Raw_Data!M1634</f>
        <v>0.49</v>
      </c>
      <c r="N1634" s="3" t="str">
        <f>Raw_Data!N1634</f>
        <v>Romance</v>
      </c>
      <c r="O1634" s="3" t="str">
        <f t="shared" si="250"/>
        <v>35-44</v>
      </c>
      <c r="P1634" s="3" t="str">
        <f t="shared" si="251"/>
        <v>&lt;10h</v>
      </c>
      <c r="Q1634" s="3" t="str">
        <f t="shared" si="252"/>
        <v>8-21d</v>
      </c>
      <c r="R1634" s="3" t="str">
        <f t="shared" si="253"/>
        <v>Medium</v>
      </c>
      <c r="S1634" s="3" t="str">
        <f t="shared" si="254"/>
        <v>Low</v>
      </c>
      <c r="T1634" s="3" t="str">
        <f t="shared" si="255"/>
        <v>Active</v>
      </c>
      <c r="U1634" s="4">
        <f>1/(1+EXP(-(Predictive_Model!$B$5+((B1634-Predictive_Model!$B$20)/Predictive_Model!$C$20)*Predictive_Model!$D$20+((E1634-Predictive_Model!$B$21)/Predictive_Model!$C$21)*Predictive_Model!$D$21+((F1634-Predictive_Model!$B$22)/Predictive_Model!$C$22)*Predictive_Model!$D$22+((I1634-Predictive_Model!$B$23)/Predictive_Model!$C$23)*Predictive_Model!$D$23+((L1634-Predictive_Model!$B$24)/Predictive_Model!$C$24)*Predictive_Model!$D$24+((M1634-Predictive_Model!$B$25)/Predictive_Model!$C$25)*Predictive_Model!$D$25+IF(C1634="Male",Predictive_Model!$D$31,IF(C1634="Other",Predictive_Model!$D$32,0))+IF(D1634="Premium",Predictive_Model!$D$34,IF(D1634="Standard",Predictive_Model!$D$35,0))+IF(G1634="Asia",Predictive_Model!$D$37,IF(G1634="Europe",Predictive_Model!$D$38,IF(G1634="North America",Predictive_Model!$D$39,IF(G1634="Oceania",Predictive_Model!$D$40,IF(G1634="South America",Predictive_Model!$D$41,0)))))+IF(H1634="Laptop",Predictive_Model!$D$43,IF(H1634="Mobile",Predictive_Model!$D$44,IF(H1634="TV",Predictive_Model!$D$45,IF(H1634="Tablet",Predictive_Model!$D$46,0))))+IF(K1634="Crypto",Predictive_Model!$D$48,IF(K1634="Debit Card",Predictive_Model!$D$49,IF(K1634="Gift Card",Predictive_Model!$D$50,IF(K1634="PayPal",Predictive_Model!$D$51,0))))+IF(N1634="Comedy",Predictive_Model!$D$53,IF(N1634="Documentary",Predictive_Model!$D$54,IF(N1634="Drama",Predictive_Model!$D$55,IF(N1634="Horror",Predictive_Model!$D$56,IF(N1634="Romance",Predictive_Model!$D$57,IF(N1634="Sci-Fi",Predictive_Model!$D$58,0)))))))))</f>
        <v>0.90160419768972044</v>
      </c>
      <c r="V1634" s="3" t="str">
        <f t="shared" si="256"/>
        <v>Critical</v>
      </c>
      <c r="W1634" s="6">
        <f t="shared" si="257"/>
        <v>8.1054217372305875</v>
      </c>
      <c r="X1634" s="3" t="str">
        <f t="shared" si="258"/>
        <v>Priority 2</v>
      </c>
      <c r="Y1634" s="3" t="str">
        <f t="shared" si="259"/>
        <v>OK</v>
      </c>
    </row>
    <row r="1635" spans="1:25" x14ac:dyDescent="0.25">
      <c r="A1635" s="3" t="str">
        <f>Raw_Data!A1635</f>
        <v>1bf23e82-0b9d-4e22-92aa-4b8017e43f61</v>
      </c>
      <c r="B1635" s="3">
        <f>Raw_Data!B1635</f>
        <v>67</v>
      </c>
      <c r="C1635" s="3" t="str">
        <f>Raw_Data!C1635</f>
        <v>Female</v>
      </c>
      <c r="D1635" s="3" t="str">
        <f>Raw_Data!D1635</f>
        <v>Premium</v>
      </c>
      <c r="E1635" s="3">
        <f>Raw_Data!E1635</f>
        <v>4.2</v>
      </c>
      <c r="F1635" s="3">
        <f>Raw_Data!F1635</f>
        <v>3</v>
      </c>
      <c r="G1635" s="3" t="str">
        <f>Raw_Data!G1635</f>
        <v>South America</v>
      </c>
      <c r="H1635" s="3" t="str">
        <f>Raw_Data!H1635</f>
        <v>Desktop</v>
      </c>
      <c r="I1635" s="3">
        <f>Raw_Data!I1635</f>
        <v>17.989999999999998</v>
      </c>
      <c r="J1635" s="3">
        <f>Raw_Data!J1635</f>
        <v>0</v>
      </c>
      <c r="K1635" s="3" t="str">
        <f>Raw_Data!K1635</f>
        <v>Crypto</v>
      </c>
      <c r="L1635" s="3">
        <f>Raw_Data!L1635</f>
        <v>5</v>
      </c>
      <c r="M1635" s="3">
        <f>Raw_Data!M1635</f>
        <v>1.05</v>
      </c>
      <c r="N1635" s="3" t="str">
        <f>Raw_Data!N1635</f>
        <v>Action</v>
      </c>
      <c r="O1635" s="3" t="str">
        <f t="shared" si="250"/>
        <v>55-70</v>
      </c>
      <c r="P1635" s="3" t="str">
        <f t="shared" si="251"/>
        <v>&lt;10h</v>
      </c>
      <c r="Q1635" s="3" t="str">
        <f t="shared" si="252"/>
        <v>0-7d</v>
      </c>
      <c r="R1635" s="3" t="str">
        <f t="shared" si="253"/>
        <v>Medium</v>
      </c>
      <c r="S1635" s="3" t="str">
        <f t="shared" si="254"/>
        <v>High</v>
      </c>
      <c r="T1635" s="3" t="str">
        <f t="shared" si="255"/>
        <v>Active</v>
      </c>
      <c r="U1635" s="4">
        <f>1/(1+EXP(-(Predictive_Model!$B$5+((B1635-Predictive_Model!$B$20)/Predictive_Model!$C$20)*Predictive_Model!$D$20+((E1635-Predictive_Model!$B$21)/Predictive_Model!$C$21)*Predictive_Model!$D$21+((F1635-Predictive_Model!$B$22)/Predictive_Model!$C$22)*Predictive_Model!$D$22+((I1635-Predictive_Model!$B$23)/Predictive_Model!$C$23)*Predictive_Model!$D$23+((L1635-Predictive_Model!$B$24)/Predictive_Model!$C$24)*Predictive_Model!$D$24+((M1635-Predictive_Model!$B$25)/Predictive_Model!$C$25)*Predictive_Model!$D$25+IF(C1635="Male",Predictive_Model!$D$31,IF(C1635="Other",Predictive_Model!$D$32,0))+IF(D1635="Premium",Predictive_Model!$D$34,IF(D1635="Standard",Predictive_Model!$D$35,0))+IF(G1635="Asia",Predictive_Model!$D$37,IF(G1635="Europe",Predictive_Model!$D$38,IF(G1635="North America",Predictive_Model!$D$39,IF(G1635="Oceania",Predictive_Model!$D$40,IF(G1635="South America",Predictive_Model!$D$41,0)))))+IF(H1635="Laptop",Predictive_Model!$D$43,IF(H1635="Mobile",Predictive_Model!$D$44,IF(H1635="TV",Predictive_Model!$D$45,IF(H1635="Tablet",Predictive_Model!$D$46,0))))+IF(K1635="Crypto",Predictive_Model!$D$48,IF(K1635="Debit Card",Predictive_Model!$D$49,IF(K1635="Gift Card",Predictive_Model!$D$50,IF(K1635="PayPal",Predictive_Model!$D$51,0))))+IF(N1635="Comedy",Predictive_Model!$D$53,IF(N1635="Documentary",Predictive_Model!$D$54,IF(N1635="Drama",Predictive_Model!$D$55,IF(N1635="Horror",Predictive_Model!$D$56,IF(N1635="Romance",Predictive_Model!$D$57,IF(N1635="Sci-Fi",Predictive_Model!$D$58,0)))))))))</f>
        <v>1.6906381241971358E-2</v>
      </c>
      <c r="V1635" s="3" t="str">
        <f t="shared" si="256"/>
        <v>Low</v>
      </c>
      <c r="W1635" s="6">
        <f t="shared" si="257"/>
        <v>0.30414579854306467</v>
      </c>
      <c r="X1635" s="3" t="str">
        <f t="shared" si="258"/>
        <v>Monitor</v>
      </c>
      <c r="Y1635" s="3" t="str">
        <f t="shared" si="259"/>
        <v>OK</v>
      </c>
    </row>
    <row r="1636" spans="1:25" x14ac:dyDescent="0.25">
      <c r="A1636" s="3" t="str">
        <f>Raw_Data!A1636</f>
        <v>984d419a-835e-49dd-be89-bb42da17c25a</v>
      </c>
      <c r="B1636" s="3">
        <f>Raw_Data!B1636</f>
        <v>20</v>
      </c>
      <c r="C1636" s="3" t="str">
        <f>Raw_Data!C1636</f>
        <v>Other</v>
      </c>
      <c r="D1636" s="3" t="str">
        <f>Raw_Data!D1636</f>
        <v>Standard</v>
      </c>
      <c r="E1636" s="3">
        <f>Raw_Data!E1636</f>
        <v>11.97</v>
      </c>
      <c r="F1636" s="3">
        <f>Raw_Data!F1636</f>
        <v>2</v>
      </c>
      <c r="G1636" s="3" t="str">
        <f>Raw_Data!G1636</f>
        <v>Africa</v>
      </c>
      <c r="H1636" s="3" t="str">
        <f>Raw_Data!H1636</f>
        <v>Mobile</v>
      </c>
      <c r="I1636" s="3">
        <f>Raw_Data!I1636</f>
        <v>13.99</v>
      </c>
      <c r="J1636" s="3">
        <f>Raw_Data!J1636</f>
        <v>0</v>
      </c>
      <c r="K1636" s="3" t="str">
        <f>Raw_Data!K1636</f>
        <v>Crypto</v>
      </c>
      <c r="L1636" s="3">
        <f>Raw_Data!L1636</f>
        <v>5</v>
      </c>
      <c r="M1636" s="3">
        <f>Raw_Data!M1636</f>
        <v>3.99</v>
      </c>
      <c r="N1636" s="3" t="str">
        <f>Raw_Data!N1636</f>
        <v>Comedy</v>
      </c>
      <c r="O1636" s="3" t="str">
        <f t="shared" si="250"/>
        <v>18-24</v>
      </c>
      <c r="P1636" s="3" t="str">
        <f t="shared" si="251"/>
        <v>10-24h</v>
      </c>
      <c r="Q1636" s="3" t="str">
        <f t="shared" si="252"/>
        <v>0-7d</v>
      </c>
      <c r="R1636" s="3" t="str">
        <f t="shared" si="253"/>
        <v>Medium</v>
      </c>
      <c r="S1636" s="3" t="str">
        <f t="shared" si="254"/>
        <v>Mid</v>
      </c>
      <c r="T1636" s="3" t="str">
        <f t="shared" si="255"/>
        <v>Active</v>
      </c>
      <c r="U1636" s="4">
        <f>1/(1+EXP(-(Predictive_Model!$B$5+((B1636-Predictive_Model!$B$20)/Predictive_Model!$C$20)*Predictive_Model!$D$20+((E1636-Predictive_Model!$B$21)/Predictive_Model!$C$21)*Predictive_Model!$D$21+((F1636-Predictive_Model!$B$22)/Predictive_Model!$C$22)*Predictive_Model!$D$22+((I1636-Predictive_Model!$B$23)/Predictive_Model!$C$23)*Predictive_Model!$D$23+((L1636-Predictive_Model!$B$24)/Predictive_Model!$C$24)*Predictive_Model!$D$24+((M1636-Predictive_Model!$B$25)/Predictive_Model!$C$25)*Predictive_Model!$D$25+IF(C1636="Male",Predictive_Model!$D$31,IF(C1636="Other",Predictive_Model!$D$32,0))+IF(D1636="Premium",Predictive_Model!$D$34,IF(D1636="Standard",Predictive_Model!$D$35,0))+IF(G1636="Asia",Predictive_Model!$D$37,IF(G1636="Europe",Predictive_Model!$D$38,IF(G1636="North America",Predictive_Model!$D$39,IF(G1636="Oceania",Predictive_Model!$D$40,IF(G1636="South America",Predictive_Model!$D$41,0)))))+IF(H1636="Laptop",Predictive_Model!$D$43,IF(H1636="Mobile",Predictive_Model!$D$44,IF(H1636="TV",Predictive_Model!$D$45,IF(H1636="Tablet",Predictive_Model!$D$46,0))))+IF(K1636="Crypto",Predictive_Model!$D$48,IF(K1636="Debit Card",Predictive_Model!$D$49,IF(K1636="Gift Card",Predictive_Model!$D$50,IF(K1636="PayPal",Predictive_Model!$D$51,0))))+IF(N1636="Comedy",Predictive_Model!$D$53,IF(N1636="Documentary",Predictive_Model!$D$54,IF(N1636="Drama",Predictive_Model!$D$55,IF(N1636="Horror",Predictive_Model!$D$56,IF(N1636="Romance",Predictive_Model!$D$57,IF(N1636="Sci-Fi",Predictive_Model!$D$58,0)))))))))</f>
        <v>2.1309669200680363E-4</v>
      </c>
      <c r="V1636" s="3" t="str">
        <f t="shared" si="256"/>
        <v>Low</v>
      </c>
      <c r="W1636" s="6">
        <f t="shared" si="257"/>
        <v>2.9812227211751829E-3</v>
      </c>
      <c r="X1636" s="3" t="str">
        <f t="shared" si="258"/>
        <v>Monitor</v>
      </c>
      <c r="Y1636" s="3" t="str">
        <f t="shared" si="259"/>
        <v>OK</v>
      </c>
    </row>
    <row r="1637" spans="1:25" x14ac:dyDescent="0.25">
      <c r="A1637" s="3" t="str">
        <f>Raw_Data!A1637</f>
        <v>532673fd-e1a4-45bd-8652-63aaba3617a6</v>
      </c>
      <c r="B1637" s="3">
        <f>Raw_Data!B1637</f>
        <v>38</v>
      </c>
      <c r="C1637" s="3" t="str">
        <f>Raw_Data!C1637</f>
        <v>Female</v>
      </c>
      <c r="D1637" s="3" t="str">
        <f>Raw_Data!D1637</f>
        <v>Standard</v>
      </c>
      <c r="E1637" s="3">
        <f>Raw_Data!E1637</f>
        <v>4.0599999999999996</v>
      </c>
      <c r="F1637" s="3">
        <f>Raw_Data!F1637</f>
        <v>26</v>
      </c>
      <c r="G1637" s="3" t="str">
        <f>Raw_Data!G1637</f>
        <v>South America</v>
      </c>
      <c r="H1637" s="3" t="str">
        <f>Raw_Data!H1637</f>
        <v>Desktop</v>
      </c>
      <c r="I1637" s="3">
        <f>Raw_Data!I1637</f>
        <v>13.99</v>
      </c>
      <c r="J1637" s="3">
        <f>Raw_Data!J1637</f>
        <v>1</v>
      </c>
      <c r="K1637" s="3" t="str">
        <f>Raw_Data!K1637</f>
        <v>Crypto</v>
      </c>
      <c r="L1637" s="3">
        <f>Raw_Data!L1637</f>
        <v>5</v>
      </c>
      <c r="M1637" s="3">
        <f>Raw_Data!M1637</f>
        <v>0.15</v>
      </c>
      <c r="N1637" s="3" t="str">
        <f>Raw_Data!N1637</f>
        <v>Comedy</v>
      </c>
      <c r="O1637" s="3" t="str">
        <f t="shared" si="250"/>
        <v>35-44</v>
      </c>
      <c r="P1637" s="3" t="str">
        <f t="shared" si="251"/>
        <v>&lt;10h</v>
      </c>
      <c r="Q1637" s="3" t="str">
        <f t="shared" si="252"/>
        <v>22-45d</v>
      </c>
      <c r="R1637" s="3" t="str">
        <f t="shared" si="253"/>
        <v>Medium</v>
      </c>
      <c r="S1637" s="3" t="str">
        <f t="shared" si="254"/>
        <v>Mid</v>
      </c>
      <c r="T1637" s="3" t="str">
        <f t="shared" si="255"/>
        <v>Churned</v>
      </c>
      <c r="U1637" s="4">
        <f>1/(1+EXP(-(Predictive_Model!$B$5+((B1637-Predictive_Model!$B$20)/Predictive_Model!$C$20)*Predictive_Model!$D$20+((E1637-Predictive_Model!$B$21)/Predictive_Model!$C$21)*Predictive_Model!$D$21+((F1637-Predictive_Model!$B$22)/Predictive_Model!$C$22)*Predictive_Model!$D$22+((I1637-Predictive_Model!$B$23)/Predictive_Model!$C$23)*Predictive_Model!$D$23+((L1637-Predictive_Model!$B$24)/Predictive_Model!$C$24)*Predictive_Model!$D$24+((M1637-Predictive_Model!$B$25)/Predictive_Model!$C$25)*Predictive_Model!$D$25+IF(C1637="Male",Predictive_Model!$D$31,IF(C1637="Other",Predictive_Model!$D$32,0))+IF(D1637="Premium",Predictive_Model!$D$34,IF(D1637="Standard",Predictive_Model!$D$35,0))+IF(G1637="Asia",Predictive_Model!$D$37,IF(G1637="Europe",Predictive_Model!$D$38,IF(G1637="North America",Predictive_Model!$D$39,IF(G1637="Oceania",Predictive_Model!$D$40,IF(G1637="South America",Predictive_Model!$D$41,0)))))+IF(H1637="Laptop",Predictive_Model!$D$43,IF(H1637="Mobile",Predictive_Model!$D$44,IF(H1637="TV",Predictive_Model!$D$45,IF(H1637="Tablet",Predictive_Model!$D$46,0))))+IF(K1637="Crypto",Predictive_Model!$D$48,IF(K1637="Debit Card",Predictive_Model!$D$49,IF(K1637="Gift Card",Predictive_Model!$D$50,IF(K1637="PayPal",Predictive_Model!$D$51,0))))+IF(N1637="Comedy",Predictive_Model!$D$53,IF(N1637="Documentary",Predictive_Model!$D$54,IF(N1637="Drama",Predictive_Model!$D$55,IF(N1637="Horror",Predictive_Model!$D$56,IF(N1637="Romance",Predictive_Model!$D$57,IF(N1637="Sci-Fi",Predictive_Model!$D$58,0)))))))))</f>
        <v>0.909949438687079</v>
      </c>
      <c r="V1637" s="3" t="str">
        <f t="shared" si="256"/>
        <v>Critical</v>
      </c>
      <c r="W1637" s="6">
        <f t="shared" si="257"/>
        <v>13.99</v>
      </c>
      <c r="X1637" s="3" t="str">
        <f t="shared" si="258"/>
        <v>Priority 2</v>
      </c>
      <c r="Y1637" s="3" t="str">
        <f t="shared" si="259"/>
        <v>OK</v>
      </c>
    </row>
    <row r="1638" spans="1:25" x14ac:dyDescent="0.25">
      <c r="A1638" s="3" t="str">
        <f>Raw_Data!A1638</f>
        <v>64d4e2f0-b796-4477-a2b9-dcb8d011e50f</v>
      </c>
      <c r="B1638" s="3">
        <f>Raw_Data!B1638</f>
        <v>59</v>
      </c>
      <c r="C1638" s="3" t="str">
        <f>Raw_Data!C1638</f>
        <v>Other</v>
      </c>
      <c r="D1638" s="3" t="str">
        <f>Raw_Data!D1638</f>
        <v>Basic</v>
      </c>
      <c r="E1638" s="3">
        <f>Raw_Data!E1638</f>
        <v>7.97</v>
      </c>
      <c r="F1638" s="3">
        <f>Raw_Data!F1638</f>
        <v>11</v>
      </c>
      <c r="G1638" s="3" t="str">
        <f>Raw_Data!G1638</f>
        <v>Asia</v>
      </c>
      <c r="H1638" s="3" t="str">
        <f>Raw_Data!H1638</f>
        <v>TV</v>
      </c>
      <c r="I1638" s="3">
        <f>Raw_Data!I1638</f>
        <v>8.99</v>
      </c>
      <c r="J1638" s="3">
        <f>Raw_Data!J1638</f>
        <v>0</v>
      </c>
      <c r="K1638" s="3" t="str">
        <f>Raw_Data!K1638</f>
        <v>Crypto</v>
      </c>
      <c r="L1638" s="3">
        <f>Raw_Data!L1638</f>
        <v>1</v>
      </c>
      <c r="M1638" s="3">
        <f>Raw_Data!M1638</f>
        <v>0.66</v>
      </c>
      <c r="N1638" s="3" t="str">
        <f>Raw_Data!N1638</f>
        <v>Action</v>
      </c>
      <c r="O1638" s="3" t="str">
        <f t="shared" si="250"/>
        <v>55-70</v>
      </c>
      <c r="P1638" s="3" t="str">
        <f t="shared" si="251"/>
        <v>&lt;10h</v>
      </c>
      <c r="Q1638" s="3" t="str">
        <f t="shared" si="252"/>
        <v>8-21d</v>
      </c>
      <c r="R1638" s="3" t="str">
        <f t="shared" si="253"/>
        <v>Medium</v>
      </c>
      <c r="S1638" s="3" t="str">
        <f t="shared" si="254"/>
        <v>Low</v>
      </c>
      <c r="T1638" s="3" t="str">
        <f t="shared" si="255"/>
        <v>Active</v>
      </c>
      <c r="U1638" s="4">
        <f>1/(1+EXP(-(Predictive_Model!$B$5+((B1638-Predictive_Model!$B$20)/Predictive_Model!$C$20)*Predictive_Model!$D$20+((E1638-Predictive_Model!$B$21)/Predictive_Model!$C$21)*Predictive_Model!$D$21+((F1638-Predictive_Model!$B$22)/Predictive_Model!$C$22)*Predictive_Model!$D$22+((I1638-Predictive_Model!$B$23)/Predictive_Model!$C$23)*Predictive_Model!$D$23+((L1638-Predictive_Model!$B$24)/Predictive_Model!$C$24)*Predictive_Model!$D$24+((M1638-Predictive_Model!$B$25)/Predictive_Model!$C$25)*Predictive_Model!$D$25+IF(C1638="Male",Predictive_Model!$D$31,IF(C1638="Other",Predictive_Model!$D$32,0))+IF(D1638="Premium",Predictive_Model!$D$34,IF(D1638="Standard",Predictive_Model!$D$35,0))+IF(G1638="Asia",Predictive_Model!$D$37,IF(G1638="Europe",Predictive_Model!$D$38,IF(G1638="North America",Predictive_Model!$D$39,IF(G1638="Oceania",Predictive_Model!$D$40,IF(G1638="South America",Predictive_Model!$D$41,0)))))+IF(H1638="Laptop",Predictive_Model!$D$43,IF(H1638="Mobile",Predictive_Model!$D$44,IF(H1638="TV",Predictive_Model!$D$45,IF(H1638="Tablet",Predictive_Model!$D$46,0))))+IF(K1638="Crypto",Predictive_Model!$D$48,IF(K1638="Debit Card",Predictive_Model!$D$49,IF(K1638="Gift Card",Predictive_Model!$D$50,IF(K1638="PayPal",Predictive_Model!$D$51,0))))+IF(N1638="Comedy",Predictive_Model!$D$53,IF(N1638="Documentary",Predictive_Model!$D$54,IF(N1638="Drama",Predictive_Model!$D$55,IF(N1638="Horror",Predictive_Model!$D$56,IF(N1638="Romance",Predictive_Model!$D$57,IF(N1638="Sci-Fi",Predictive_Model!$D$58,0)))))))))</f>
        <v>0.87848462739287358</v>
      </c>
      <c r="V1638" s="3" t="str">
        <f t="shared" si="256"/>
        <v>Critical</v>
      </c>
      <c r="W1638" s="6">
        <f t="shared" si="257"/>
        <v>7.897576800261934</v>
      </c>
      <c r="X1638" s="3" t="str">
        <f t="shared" si="258"/>
        <v>Priority 2</v>
      </c>
      <c r="Y1638" s="3" t="str">
        <f t="shared" si="259"/>
        <v>OK</v>
      </c>
    </row>
    <row r="1639" spans="1:25" x14ac:dyDescent="0.25">
      <c r="A1639" s="3" t="str">
        <f>Raw_Data!A1639</f>
        <v>24586107-5506-4471-a0fe-c2f6bdbe3a78</v>
      </c>
      <c r="B1639" s="3">
        <f>Raw_Data!B1639</f>
        <v>37</v>
      </c>
      <c r="C1639" s="3" t="str">
        <f>Raw_Data!C1639</f>
        <v>Male</v>
      </c>
      <c r="D1639" s="3" t="str">
        <f>Raw_Data!D1639</f>
        <v>Premium</v>
      </c>
      <c r="E1639" s="3">
        <f>Raw_Data!E1639</f>
        <v>8.02</v>
      </c>
      <c r="F1639" s="3">
        <f>Raw_Data!F1639</f>
        <v>53</v>
      </c>
      <c r="G1639" s="3" t="str">
        <f>Raw_Data!G1639</f>
        <v>North America</v>
      </c>
      <c r="H1639" s="3" t="str">
        <f>Raw_Data!H1639</f>
        <v>Tablet</v>
      </c>
      <c r="I1639" s="3">
        <f>Raw_Data!I1639</f>
        <v>17.989999999999998</v>
      </c>
      <c r="J1639" s="3">
        <f>Raw_Data!J1639</f>
        <v>1</v>
      </c>
      <c r="K1639" s="3" t="str">
        <f>Raw_Data!K1639</f>
        <v>Gift Card</v>
      </c>
      <c r="L1639" s="3">
        <f>Raw_Data!L1639</f>
        <v>4</v>
      </c>
      <c r="M1639" s="3">
        <f>Raw_Data!M1639</f>
        <v>0.15</v>
      </c>
      <c r="N1639" s="3" t="str">
        <f>Raw_Data!N1639</f>
        <v>Comedy</v>
      </c>
      <c r="O1639" s="3" t="str">
        <f t="shared" si="250"/>
        <v>35-44</v>
      </c>
      <c r="P1639" s="3" t="str">
        <f t="shared" si="251"/>
        <v>&lt;10h</v>
      </c>
      <c r="Q1639" s="3" t="str">
        <f t="shared" si="252"/>
        <v>46-60d</v>
      </c>
      <c r="R1639" s="3" t="str">
        <f t="shared" si="253"/>
        <v>Low</v>
      </c>
      <c r="S1639" s="3" t="str">
        <f t="shared" si="254"/>
        <v>High</v>
      </c>
      <c r="T1639" s="3" t="str">
        <f t="shared" si="255"/>
        <v>Churned</v>
      </c>
      <c r="U1639" s="4">
        <f>1/(1+EXP(-(Predictive_Model!$B$5+((B1639-Predictive_Model!$B$20)/Predictive_Model!$C$20)*Predictive_Model!$D$20+((E1639-Predictive_Model!$B$21)/Predictive_Model!$C$21)*Predictive_Model!$D$21+((F1639-Predictive_Model!$B$22)/Predictive_Model!$C$22)*Predictive_Model!$D$22+((I1639-Predictive_Model!$B$23)/Predictive_Model!$C$23)*Predictive_Model!$D$23+((L1639-Predictive_Model!$B$24)/Predictive_Model!$C$24)*Predictive_Model!$D$24+((M1639-Predictive_Model!$B$25)/Predictive_Model!$C$25)*Predictive_Model!$D$25+IF(C1639="Male",Predictive_Model!$D$31,IF(C1639="Other",Predictive_Model!$D$32,0))+IF(D1639="Premium",Predictive_Model!$D$34,IF(D1639="Standard",Predictive_Model!$D$35,0))+IF(G1639="Asia",Predictive_Model!$D$37,IF(G1639="Europe",Predictive_Model!$D$38,IF(G1639="North America",Predictive_Model!$D$39,IF(G1639="Oceania",Predictive_Model!$D$40,IF(G1639="South America",Predictive_Model!$D$41,0)))))+IF(H1639="Laptop",Predictive_Model!$D$43,IF(H1639="Mobile",Predictive_Model!$D$44,IF(H1639="TV",Predictive_Model!$D$45,IF(H1639="Tablet",Predictive_Model!$D$46,0))))+IF(K1639="Crypto",Predictive_Model!$D$48,IF(K1639="Debit Card",Predictive_Model!$D$49,IF(K1639="Gift Card",Predictive_Model!$D$50,IF(K1639="PayPal",Predictive_Model!$D$51,0))))+IF(N1639="Comedy",Predictive_Model!$D$53,IF(N1639="Documentary",Predictive_Model!$D$54,IF(N1639="Drama",Predictive_Model!$D$55,IF(N1639="Horror",Predictive_Model!$D$56,IF(N1639="Romance",Predictive_Model!$D$57,IF(N1639="Sci-Fi",Predictive_Model!$D$58,0)))))))))</f>
        <v>0.99527274421048795</v>
      </c>
      <c r="V1639" s="3" t="str">
        <f t="shared" si="256"/>
        <v>Critical</v>
      </c>
      <c r="W1639" s="6">
        <f t="shared" si="257"/>
        <v>17.989999999999998</v>
      </c>
      <c r="X1639" s="3" t="str">
        <f t="shared" si="258"/>
        <v>Priority 1</v>
      </c>
      <c r="Y1639" s="3" t="str">
        <f t="shared" si="259"/>
        <v>OK</v>
      </c>
    </row>
    <row r="1640" spans="1:25" x14ac:dyDescent="0.25">
      <c r="A1640" s="3" t="str">
        <f>Raw_Data!A1640</f>
        <v>ec2ed7b8-5675-4d32-b413-406ef8f75e89</v>
      </c>
      <c r="B1640" s="3">
        <f>Raw_Data!B1640</f>
        <v>54</v>
      </c>
      <c r="C1640" s="3" t="str">
        <f>Raw_Data!C1640</f>
        <v>Other</v>
      </c>
      <c r="D1640" s="3" t="str">
        <f>Raw_Data!D1640</f>
        <v>Standard</v>
      </c>
      <c r="E1640" s="3">
        <f>Raw_Data!E1640</f>
        <v>2.79</v>
      </c>
      <c r="F1640" s="3">
        <f>Raw_Data!F1640</f>
        <v>1</v>
      </c>
      <c r="G1640" s="3" t="str">
        <f>Raw_Data!G1640</f>
        <v>South America</v>
      </c>
      <c r="H1640" s="3" t="str">
        <f>Raw_Data!H1640</f>
        <v>TV</v>
      </c>
      <c r="I1640" s="3">
        <f>Raw_Data!I1640</f>
        <v>13.99</v>
      </c>
      <c r="J1640" s="3">
        <f>Raw_Data!J1640</f>
        <v>0</v>
      </c>
      <c r="K1640" s="3" t="str">
        <f>Raw_Data!K1640</f>
        <v>Credit Card</v>
      </c>
      <c r="L1640" s="3">
        <f>Raw_Data!L1640</f>
        <v>1</v>
      </c>
      <c r="M1640" s="3">
        <f>Raw_Data!M1640</f>
        <v>1.4</v>
      </c>
      <c r="N1640" s="3" t="str">
        <f>Raw_Data!N1640</f>
        <v>Action</v>
      </c>
      <c r="O1640" s="3" t="str">
        <f t="shared" si="250"/>
        <v>45-54</v>
      </c>
      <c r="P1640" s="3" t="str">
        <f t="shared" si="251"/>
        <v>&lt;10h</v>
      </c>
      <c r="Q1640" s="3" t="str">
        <f t="shared" si="252"/>
        <v>0-7d</v>
      </c>
      <c r="R1640" s="3" t="str">
        <f t="shared" si="253"/>
        <v>Medium</v>
      </c>
      <c r="S1640" s="3" t="str">
        <f t="shared" si="254"/>
        <v>Mid</v>
      </c>
      <c r="T1640" s="3" t="str">
        <f t="shared" si="255"/>
        <v>Active</v>
      </c>
      <c r="U1640" s="4">
        <f>1/(1+EXP(-(Predictive_Model!$B$5+((B1640-Predictive_Model!$B$20)/Predictive_Model!$C$20)*Predictive_Model!$D$20+((E1640-Predictive_Model!$B$21)/Predictive_Model!$C$21)*Predictive_Model!$D$21+((F1640-Predictive_Model!$B$22)/Predictive_Model!$C$22)*Predictive_Model!$D$22+((I1640-Predictive_Model!$B$23)/Predictive_Model!$C$23)*Predictive_Model!$D$23+((L1640-Predictive_Model!$B$24)/Predictive_Model!$C$24)*Predictive_Model!$D$24+((M1640-Predictive_Model!$B$25)/Predictive_Model!$C$25)*Predictive_Model!$D$25+IF(C1640="Male",Predictive_Model!$D$31,IF(C1640="Other",Predictive_Model!$D$32,0))+IF(D1640="Premium",Predictive_Model!$D$34,IF(D1640="Standard",Predictive_Model!$D$35,0))+IF(G1640="Asia",Predictive_Model!$D$37,IF(G1640="Europe",Predictive_Model!$D$38,IF(G1640="North America",Predictive_Model!$D$39,IF(G1640="Oceania",Predictive_Model!$D$40,IF(G1640="South America",Predictive_Model!$D$41,0)))))+IF(H1640="Laptop",Predictive_Model!$D$43,IF(H1640="Mobile",Predictive_Model!$D$44,IF(H1640="TV",Predictive_Model!$D$45,IF(H1640="Tablet",Predictive_Model!$D$46,0))))+IF(K1640="Crypto",Predictive_Model!$D$48,IF(K1640="Debit Card",Predictive_Model!$D$49,IF(K1640="Gift Card",Predictive_Model!$D$50,IF(K1640="PayPal",Predictive_Model!$D$51,0))))+IF(N1640="Comedy",Predictive_Model!$D$53,IF(N1640="Documentary",Predictive_Model!$D$54,IF(N1640="Drama",Predictive_Model!$D$55,IF(N1640="Horror",Predictive_Model!$D$56,IF(N1640="Romance",Predictive_Model!$D$57,IF(N1640="Sci-Fi",Predictive_Model!$D$58,0)))))))))</f>
        <v>0.51813077382043093</v>
      </c>
      <c r="V1640" s="3" t="str">
        <f t="shared" si="256"/>
        <v>High</v>
      </c>
      <c r="W1640" s="6">
        <f t="shared" si="257"/>
        <v>7.2486495257478287</v>
      </c>
      <c r="X1640" s="3" t="str">
        <f t="shared" si="258"/>
        <v>Monitor</v>
      </c>
      <c r="Y1640" s="3" t="str">
        <f t="shared" si="259"/>
        <v>OK</v>
      </c>
    </row>
    <row r="1641" spans="1:25" x14ac:dyDescent="0.25">
      <c r="A1641" s="3" t="str">
        <f>Raw_Data!A1641</f>
        <v>aa265a76-e810-4938-8736-3d1eedaa4584</v>
      </c>
      <c r="B1641" s="3">
        <f>Raw_Data!B1641</f>
        <v>24</v>
      </c>
      <c r="C1641" s="3" t="str">
        <f>Raw_Data!C1641</f>
        <v>Female</v>
      </c>
      <c r="D1641" s="3" t="str">
        <f>Raw_Data!D1641</f>
        <v>Standard</v>
      </c>
      <c r="E1641" s="3">
        <f>Raw_Data!E1641</f>
        <v>11.33</v>
      </c>
      <c r="F1641" s="3">
        <f>Raw_Data!F1641</f>
        <v>47</v>
      </c>
      <c r="G1641" s="3" t="str">
        <f>Raw_Data!G1641</f>
        <v>North America</v>
      </c>
      <c r="H1641" s="3" t="str">
        <f>Raw_Data!H1641</f>
        <v>Mobile</v>
      </c>
      <c r="I1641" s="3">
        <f>Raw_Data!I1641</f>
        <v>13.99</v>
      </c>
      <c r="J1641" s="3">
        <f>Raw_Data!J1641</f>
        <v>1</v>
      </c>
      <c r="K1641" s="3" t="str">
        <f>Raw_Data!K1641</f>
        <v>Credit Card</v>
      </c>
      <c r="L1641" s="3">
        <f>Raw_Data!L1641</f>
        <v>3</v>
      </c>
      <c r="M1641" s="3">
        <f>Raw_Data!M1641</f>
        <v>0.24</v>
      </c>
      <c r="N1641" s="3" t="str">
        <f>Raw_Data!N1641</f>
        <v>Comedy</v>
      </c>
      <c r="O1641" s="3" t="str">
        <f t="shared" si="250"/>
        <v>18-24</v>
      </c>
      <c r="P1641" s="3" t="str">
        <f t="shared" si="251"/>
        <v>10-24h</v>
      </c>
      <c r="Q1641" s="3" t="str">
        <f t="shared" si="252"/>
        <v>46-60d</v>
      </c>
      <c r="R1641" s="3" t="str">
        <f t="shared" si="253"/>
        <v>Medium</v>
      </c>
      <c r="S1641" s="3" t="str">
        <f t="shared" si="254"/>
        <v>Mid</v>
      </c>
      <c r="T1641" s="3" t="str">
        <f t="shared" si="255"/>
        <v>Churned</v>
      </c>
      <c r="U1641" s="4">
        <f>1/(1+EXP(-(Predictive_Model!$B$5+((B1641-Predictive_Model!$B$20)/Predictive_Model!$C$20)*Predictive_Model!$D$20+((E1641-Predictive_Model!$B$21)/Predictive_Model!$C$21)*Predictive_Model!$D$21+((F1641-Predictive_Model!$B$22)/Predictive_Model!$C$22)*Predictive_Model!$D$22+((I1641-Predictive_Model!$B$23)/Predictive_Model!$C$23)*Predictive_Model!$D$23+((L1641-Predictive_Model!$B$24)/Predictive_Model!$C$24)*Predictive_Model!$D$24+((M1641-Predictive_Model!$B$25)/Predictive_Model!$C$25)*Predictive_Model!$D$25+IF(C1641="Male",Predictive_Model!$D$31,IF(C1641="Other",Predictive_Model!$D$32,0))+IF(D1641="Premium",Predictive_Model!$D$34,IF(D1641="Standard",Predictive_Model!$D$35,0))+IF(G1641="Asia",Predictive_Model!$D$37,IF(G1641="Europe",Predictive_Model!$D$38,IF(G1641="North America",Predictive_Model!$D$39,IF(G1641="Oceania",Predictive_Model!$D$40,IF(G1641="South America",Predictive_Model!$D$41,0)))))+IF(H1641="Laptop",Predictive_Model!$D$43,IF(H1641="Mobile",Predictive_Model!$D$44,IF(H1641="TV",Predictive_Model!$D$45,IF(H1641="Tablet",Predictive_Model!$D$46,0))))+IF(K1641="Crypto",Predictive_Model!$D$48,IF(K1641="Debit Card",Predictive_Model!$D$49,IF(K1641="Gift Card",Predictive_Model!$D$50,IF(K1641="PayPal",Predictive_Model!$D$51,0))))+IF(N1641="Comedy",Predictive_Model!$D$53,IF(N1641="Documentary",Predictive_Model!$D$54,IF(N1641="Drama",Predictive_Model!$D$55,IF(N1641="Horror",Predictive_Model!$D$56,IF(N1641="Romance",Predictive_Model!$D$57,IF(N1641="Sci-Fi",Predictive_Model!$D$58,0)))))))))</f>
        <v>0.9972049819316825</v>
      </c>
      <c r="V1641" s="3" t="str">
        <f t="shared" si="256"/>
        <v>Critical</v>
      </c>
      <c r="W1641" s="6">
        <f t="shared" si="257"/>
        <v>13.99</v>
      </c>
      <c r="X1641" s="3" t="str">
        <f t="shared" si="258"/>
        <v>Priority 2</v>
      </c>
      <c r="Y1641" s="3" t="str">
        <f t="shared" si="259"/>
        <v>OK</v>
      </c>
    </row>
    <row r="1642" spans="1:25" x14ac:dyDescent="0.25">
      <c r="A1642" s="3" t="str">
        <f>Raw_Data!A1642</f>
        <v>496b3ef6-6a0a-4f3b-a4e2-5369a458408a</v>
      </c>
      <c r="B1642" s="3">
        <f>Raw_Data!B1642</f>
        <v>69</v>
      </c>
      <c r="C1642" s="3" t="str">
        <f>Raw_Data!C1642</f>
        <v>Male</v>
      </c>
      <c r="D1642" s="3" t="str">
        <f>Raw_Data!D1642</f>
        <v>Premium</v>
      </c>
      <c r="E1642" s="3">
        <f>Raw_Data!E1642</f>
        <v>20.29</v>
      </c>
      <c r="F1642" s="3">
        <f>Raw_Data!F1642</f>
        <v>37</v>
      </c>
      <c r="G1642" s="3" t="str">
        <f>Raw_Data!G1642</f>
        <v>North America</v>
      </c>
      <c r="H1642" s="3" t="str">
        <f>Raw_Data!H1642</f>
        <v>TV</v>
      </c>
      <c r="I1642" s="3">
        <f>Raw_Data!I1642</f>
        <v>17.989999999999998</v>
      </c>
      <c r="J1642" s="3">
        <f>Raw_Data!J1642</f>
        <v>0</v>
      </c>
      <c r="K1642" s="3" t="str">
        <f>Raw_Data!K1642</f>
        <v>Debit Card</v>
      </c>
      <c r="L1642" s="3">
        <f>Raw_Data!L1642</f>
        <v>5</v>
      </c>
      <c r="M1642" s="3">
        <f>Raw_Data!M1642</f>
        <v>0.53</v>
      </c>
      <c r="N1642" s="3" t="str">
        <f>Raw_Data!N1642</f>
        <v>Horror</v>
      </c>
      <c r="O1642" s="3" t="str">
        <f t="shared" si="250"/>
        <v>55-70</v>
      </c>
      <c r="P1642" s="3" t="str">
        <f t="shared" si="251"/>
        <v>10-24h</v>
      </c>
      <c r="Q1642" s="3" t="str">
        <f t="shared" si="252"/>
        <v>22-45d</v>
      </c>
      <c r="R1642" s="3" t="str">
        <f t="shared" si="253"/>
        <v>Medium</v>
      </c>
      <c r="S1642" s="3" t="str">
        <f t="shared" si="254"/>
        <v>High</v>
      </c>
      <c r="T1642" s="3" t="str">
        <f t="shared" si="255"/>
        <v>Active</v>
      </c>
      <c r="U1642" s="4">
        <f>1/(1+EXP(-(Predictive_Model!$B$5+((B1642-Predictive_Model!$B$20)/Predictive_Model!$C$20)*Predictive_Model!$D$20+((E1642-Predictive_Model!$B$21)/Predictive_Model!$C$21)*Predictive_Model!$D$21+((F1642-Predictive_Model!$B$22)/Predictive_Model!$C$22)*Predictive_Model!$D$22+((I1642-Predictive_Model!$B$23)/Predictive_Model!$C$23)*Predictive_Model!$D$23+((L1642-Predictive_Model!$B$24)/Predictive_Model!$C$24)*Predictive_Model!$D$24+((M1642-Predictive_Model!$B$25)/Predictive_Model!$C$25)*Predictive_Model!$D$25+IF(C1642="Male",Predictive_Model!$D$31,IF(C1642="Other",Predictive_Model!$D$32,0))+IF(D1642="Premium",Predictive_Model!$D$34,IF(D1642="Standard",Predictive_Model!$D$35,0))+IF(G1642="Asia",Predictive_Model!$D$37,IF(G1642="Europe",Predictive_Model!$D$38,IF(G1642="North America",Predictive_Model!$D$39,IF(G1642="Oceania",Predictive_Model!$D$40,IF(G1642="South America",Predictive_Model!$D$41,0)))))+IF(H1642="Laptop",Predictive_Model!$D$43,IF(H1642="Mobile",Predictive_Model!$D$44,IF(H1642="TV",Predictive_Model!$D$45,IF(H1642="Tablet",Predictive_Model!$D$46,0))))+IF(K1642="Crypto",Predictive_Model!$D$48,IF(K1642="Debit Card",Predictive_Model!$D$49,IF(K1642="Gift Card",Predictive_Model!$D$50,IF(K1642="PayPal",Predictive_Model!$D$51,0))))+IF(N1642="Comedy",Predictive_Model!$D$53,IF(N1642="Documentary",Predictive_Model!$D$54,IF(N1642="Drama",Predictive_Model!$D$55,IF(N1642="Horror",Predictive_Model!$D$56,IF(N1642="Romance",Predictive_Model!$D$57,IF(N1642="Sci-Fi",Predictive_Model!$D$58,0)))))))))</f>
        <v>1.274553488147963E-2</v>
      </c>
      <c r="V1642" s="3" t="str">
        <f t="shared" si="256"/>
        <v>Low</v>
      </c>
      <c r="W1642" s="6">
        <f t="shared" si="257"/>
        <v>0.22929217251781853</v>
      </c>
      <c r="X1642" s="3" t="str">
        <f t="shared" si="258"/>
        <v>Monitor</v>
      </c>
      <c r="Y1642" s="3" t="str">
        <f t="shared" si="259"/>
        <v>OK</v>
      </c>
    </row>
    <row r="1643" spans="1:25" x14ac:dyDescent="0.25">
      <c r="A1643" s="3" t="str">
        <f>Raw_Data!A1643</f>
        <v>ab89e0ee-0f2c-405f-a6f5-2d32d8179218</v>
      </c>
      <c r="B1643" s="3">
        <f>Raw_Data!B1643</f>
        <v>24</v>
      </c>
      <c r="C1643" s="3" t="str">
        <f>Raw_Data!C1643</f>
        <v>Female</v>
      </c>
      <c r="D1643" s="3" t="str">
        <f>Raw_Data!D1643</f>
        <v>Basic</v>
      </c>
      <c r="E1643" s="3">
        <f>Raw_Data!E1643</f>
        <v>9.1300000000000008</v>
      </c>
      <c r="F1643" s="3">
        <f>Raw_Data!F1643</f>
        <v>10</v>
      </c>
      <c r="G1643" s="3" t="str">
        <f>Raw_Data!G1643</f>
        <v>Asia</v>
      </c>
      <c r="H1643" s="3" t="str">
        <f>Raw_Data!H1643</f>
        <v>Laptop</v>
      </c>
      <c r="I1643" s="3">
        <f>Raw_Data!I1643</f>
        <v>8.99</v>
      </c>
      <c r="J1643" s="3">
        <f>Raw_Data!J1643</f>
        <v>0</v>
      </c>
      <c r="K1643" s="3" t="str">
        <f>Raw_Data!K1643</f>
        <v>Debit Card</v>
      </c>
      <c r="L1643" s="3">
        <f>Raw_Data!L1643</f>
        <v>4</v>
      </c>
      <c r="M1643" s="3">
        <f>Raw_Data!M1643</f>
        <v>0.83</v>
      </c>
      <c r="N1643" s="3" t="str">
        <f>Raw_Data!N1643</f>
        <v>Documentary</v>
      </c>
      <c r="O1643" s="3" t="str">
        <f t="shared" si="250"/>
        <v>18-24</v>
      </c>
      <c r="P1643" s="3" t="str">
        <f t="shared" si="251"/>
        <v>&lt;10h</v>
      </c>
      <c r="Q1643" s="3" t="str">
        <f t="shared" si="252"/>
        <v>8-21d</v>
      </c>
      <c r="R1643" s="3" t="str">
        <f t="shared" si="253"/>
        <v>Medium</v>
      </c>
      <c r="S1643" s="3" t="str">
        <f t="shared" si="254"/>
        <v>Low</v>
      </c>
      <c r="T1643" s="3" t="str">
        <f t="shared" si="255"/>
        <v>Active</v>
      </c>
      <c r="U1643" s="4">
        <f>1/(1+EXP(-(Predictive_Model!$B$5+((B1643-Predictive_Model!$B$20)/Predictive_Model!$C$20)*Predictive_Model!$D$20+((E1643-Predictive_Model!$B$21)/Predictive_Model!$C$21)*Predictive_Model!$D$21+((F1643-Predictive_Model!$B$22)/Predictive_Model!$C$22)*Predictive_Model!$D$22+((I1643-Predictive_Model!$B$23)/Predictive_Model!$C$23)*Predictive_Model!$D$23+((L1643-Predictive_Model!$B$24)/Predictive_Model!$C$24)*Predictive_Model!$D$24+((M1643-Predictive_Model!$B$25)/Predictive_Model!$C$25)*Predictive_Model!$D$25+IF(C1643="Male",Predictive_Model!$D$31,IF(C1643="Other",Predictive_Model!$D$32,0))+IF(D1643="Premium",Predictive_Model!$D$34,IF(D1643="Standard",Predictive_Model!$D$35,0))+IF(G1643="Asia",Predictive_Model!$D$37,IF(G1643="Europe",Predictive_Model!$D$38,IF(G1643="North America",Predictive_Model!$D$39,IF(G1643="Oceania",Predictive_Model!$D$40,IF(G1643="South America",Predictive_Model!$D$41,0)))))+IF(H1643="Laptop",Predictive_Model!$D$43,IF(H1643="Mobile",Predictive_Model!$D$44,IF(H1643="TV",Predictive_Model!$D$45,IF(H1643="Tablet",Predictive_Model!$D$46,0))))+IF(K1643="Crypto",Predictive_Model!$D$48,IF(K1643="Debit Card",Predictive_Model!$D$49,IF(K1643="Gift Card",Predictive_Model!$D$50,IF(K1643="PayPal",Predictive_Model!$D$51,0))))+IF(N1643="Comedy",Predictive_Model!$D$53,IF(N1643="Documentary",Predictive_Model!$D$54,IF(N1643="Drama",Predictive_Model!$D$55,IF(N1643="Horror",Predictive_Model!$D$56,IF(N1643="Romance",Predictive_Model!$D$57,IF(N1643="Sci-Fi",Predictive_Model!$D$58,0)))))))))</f>
        <v>0.26351190975501537</v>
      </c>
      <c r="V1643" s="3" t="str">
        <f t="shared" si="256"/>
        <v>Medium</v>
      </c>
      <c r="W1643" s="6">
        <f t="shared" si="257"/>
        <v>2.3689720686975884</v>
      </c>
      <c r="X1643" s="3" t="str">
        <f t="shared" si="258"/>
        <v>Monitor</v>
      </c>
      <c r="Y1643" s="3" t="str">
        <f t="shared" si="259"/>
        <v>OK</v>
      </c>
    </row>
    <row r="1644" spans="1:25" x14ac:dyDescent="0.25">
      <c r="A1644" s="3" t="str">
        <f>Raw_Data!A1644</f>
        <v>5c9b9dd1-47d9-4f4f-9e25-d4e7aaaa27a5</v>
      </c>
      <c r="B1644" s="3">
        <f>Raw_Data!B1644</f>
        <v>58</v>
      </c>
      <c r="C1644" s="3" t="str">
        <f>Raw_Data!C1644</f>
        <v>Other</v>
      </c>
      <c r="D1644" s="3" t="str">
        <f>Raw_Data!D1644</f>
        <v>Standard</v>
      </c>
      <c r="E1644" s="3">
        <f>Raw_Data!E1644</f>
        <v>13.23</v>
      </c>
      <c r="F1644" s="3">
        <f>Raw_Data!F1644</f>
        <v>18</v>
      </c>
      <c r="G1644" s="3" t="str">
        <f>Raw_Data!G1644</f>
        <v>Asia</v>
      </c>
      <c r="H1644" s="3" t="str">
        <f>Raw_Data!H1644</f>
        <v>Laptop</v>
      </c>
      <c r="I1644" s="3">
        <f>Raw_Data!I1644</f>
        <v>13.99</v>
      </c>
      <c r="J1644" s="3">
        <f>Raw_Data!J1644</f>
        <v>0</v>
      </c>
      <c r="K1644" s="3" t="str">
        <f>Raw_Data!K1644</f>
        <v>Debit Card</v>
      </c>
      <c r="L1644" s="3">
        <f>Raw_Data!L1644</f>
        <v>5</v>
      </c>
      <c r="M1644" s="3">
        <f>Raw_Data!M1644</f>
        <v>0.7</v>
      </c>
      <c r="N1644" s="3" t="str">
        <f>Raw_Data!N1644</f>
        <v>Comedy</v>
      </c>
      <c r="O1644" s="3" t="str">
        <f t="shared" si="250"/>
        <v>55-70</v>
      </c>
      <c r="P1644" s="3" t="str">
        <f t="shared" si="251"/>
        <v>10-24h</v>
      </c>
      <c r="Q1644" s="3" t="str">
        <f t="shared" si="252"/>
        <v>8-21d</v>
      </c>
      <c r="R1644" s="3" t="str">
        <f t="shared" si="253"/>
        <v>Medium</v>
      </c>
      <c r="S1644" s="3" t="str">
        <f t="shared" si="254"/>
        <v>Mid</v>
      </c>
      <c r="T1644" s="3" t="str">
        <f t="shared" si="255"/>
        <v>Active</v>
      </c>
      <c r="U1644" s="4">
        <f>1/(1+EXP(-(Predictive_Model!$B$5+((B1644-Predictive_Model!$B$20)/Predictive_Model!$C$20)*Predictive_Model!$D$20+((E1644-Predictive_Model!$B$21)/Predictive_Model!$C$21)*Predictive_Model!$D$21+((F1644-Predictive_Model!$B$22)/Predictive_Model!$C$22)*Predictive_Model!$D$22+((I1644-Predictive_Model!$B$23)/Predictive_Model!$C$23)*Predictive_Model!$D$23+((L1644-Predictive_Model!$B$24)/Predictive_Model!$C$24)*Predictive_Model!$D$24+((M1644-Predictive_Model!$B$25)/Predictive_Model!$C$25)*Predictive_Model!$D$25+IF(C1644="Male",Predictive_Model!$D$31,IF(C1644="Other",Predictive_Model!$D$32,0))+IF(D1644="Premium",Predictive_Model!$D$34,IF(D1644="Standard",Predictive_Model!$D$35,0))+IF(G1644="Asia",Predictive_Model!$D$37,IF(G1644="Europe",Predictive_Model!$D$38,IF(G1644="North America",Predictive_Model!$D$39,IF(G1644="Oceania",Predictive_Model!$D$40,IF(G1644="South America",Predictive_Model!$D$41,0)))))+IF(H1644="Laptop",Predictive_Model!$D$43,IF(H1644="Mobile",Predictive_Model!$D$44,IF(H1644="TV",Predictive_Model!$D$45,IF(H1644="Tablet",Predictive_Model!$D$46,0))))+IF(K1644="Crypto",Predictive_Model!$D$48,IF(K1644="Debit Card",Predictive_Model!$D$49,IF(K1644="Gift Card",Predictive_Model!$D$50,IF(K1644="PayPal",Predictive_Model!$D$51,0))))+IF(N1644="Comedy",Predictive_Model!$D$53,IF(N1644="Documentary",Predictive_Model!$D$54,IF(N1644="Drama",Predictive_Model!$D$55,IF(N1644="Horror",Predictive_Model!$D$56,IF(N1644="Romance",Predictive_Model!$D$57,IF(N1644="Sci-Fi",Predictive_Model!$D$58,0)))))))))</f>
        <v>4.1178286897044308E-2</v>
      </c>
      <c r="V1644" s="3" t="str">
        <f t="shared" si="256"/>
        <v>Low</v>
      </c>
      <c r="W1644" s="6">
        <f t="shared" si="257"/>
        <v>0.57608423368964989</v>
      </c>
      <c r="X1644" s="3" t="str">
        <f t="shared" si="258"/>
        <v>Monitor</v>
      </c>
      <c r="Y1644" s="3" t="str">
        <f t="shared" si="259"/>
        <v>OK</v>
      </c>
    </row>
    <row r="1645" spans="1:25" x14ac:dyDescent="0.25">
      <c r="A1645" s="3" t="str">
        <f>Raw_Data!A1645</f>
        <v>cdf8f775-0d9f-4cbf-ba73-91ed31fbcf5b</v>
      </c>
      <c r="B1645" s="3">
        <f>Raw_Data!B1645</f>
        <v>44</v>
      </c>
      <c r="C1645" s="3" t="str">
        <f>Raw_Data!C1645</f>
        <v>Male</v>
      </c>
      <c r="D1645" s="3" t="str">
        <f>Raw_Data!D1645</f>
        <v>Premium</v>
      </c>
      <c r="E1645" s="3">
        <f>Raw_Data!E1645</f>
        <v>13.56</v>
      </c>
      <c r="F1645" s="3">
        <f>Raw_Data!F1645</f>
        <v>14</v>
      </c>
      <c r="G1645" s="3" t="str">
        <f>Raw_Data!G1645</f>
        <v>Asia</v>
      </c>
      <c r="H1645" s="3" t="str">
        <f>Raw_Data!H1645</f>
        <v>Desktop</v>
      </c>
      <c r="I1645" s="3">
        <f>Raw_Data!I1645</f>
        <v>17.989999999999998</v>
      </c>
      <c r="J1645" s="3">
        <f>Raw_Data!J1645</f>
        <v>0</v>
      </c>
      <c r="K1645" s="3" t="str">
        <f>Raw_Data!K1645</f>
        <v>Debit Card</v>
      </c>
      <c r="L1645" s="3">
        <f>Raw_Data!L1645</f>
        <v>1</v>
      </c>
      <c r="M1645" s="3">
        <f>Raw_Data!M1645</f>
        <v>0.9</v>
      </c>
      <c r="N1645" s="3" t="str">
        <f>Raw_Data!N1645</f>
        <v>Documentary</v>
      </c>
      <c r="O1645" s="3" t="str">
        <f t="shared" si="250"/>
        <v>35-44</v>
      </c>
      <c r="P1645" s="3" t="str">
        <f t="shared" si="251"/>
        <v>10-24h</v>
      </c>
      <c r="Q1645" s="3" t="str">
        <f t="shared" si="252"/>
        <v>8-21d</v>
      </c>
      <c r="R1645" s="3" t="str">
        <f t="shared" si="253"/>
        <v>Medium</v>
      </c>
      <c r="S1645" s="3" t="str">
        <f t="shared" si="254"/>
        <v>High</v>
      </c>
      <c r="T1645" s="3" t="str">
        <f t="shared" si="255"/>
        <v>Active</v>
      </c>
      <c r="U1645" s="4">
        <f>1/(1+EXP(-(Predictive_Model!$B$5+((B1645-Predictive_Model!$B$20)/Predictive_Model!$C$20)*Predictive_Model!$D$20+((E1645-Predictive_Model!$B$21)/Predictive_Model!$C$21)*Predictive_Model!$D$21+((F1645-Predictive_Model!$B$22)/Predictive_Model!$C$22)*Predictive_Model!$D$22+((I1645-Predictive_Model!$B$23)/Predictive_Model!$C$23)*Predictive_Model!$D$23+((L1645-Predictive_Model!$B$24)/Predictive_Model!$C$24)*Predictive_Model!$D$24+((M1645-Predictive_Model!$B$25)/Predictive_Model!$C$25)*Predictive_Model!$D$25+IF(C1645="Male",Predictive_Model!$D$31,IF(C1645="Other",Predictive_Model!$D$32,0))+IF(D1645="Premium",Predictive_Model!$D$34,IF(D1645="Standard",Predictive_Model!$D$35,0))+IF(G1645="Asia",Predictive_Model!$D$37,IF(G1645="Europe",Predictive_Model!$D$38,IF(G1645="North America",Predictive_Model!$D$39,IF(G1645="Oceania",Predictive_Model!$D$40,IF(G1645="South America",Predictive_Model!$D$41,0)))))+IF(H1645="Laptop",Predictive_Model!$D$43,IF(H1645="Mobile",Predictive_Model!$D$44,IF(H1645="TV",Predictive_Model!$D$45,IF(H1645="Tablet",Predictive_Model!$D$46,0))))+IF(K1645="Crypto",Predictive_Model!$D$48,IF(K1645="Debit Card",Predictive_Model!$D$49,IF(K1645="Gift Card",Predictive_Model!$D$50,IF(K1645="PayPal",Predictive_Model!$D$51,0))))+IF(N1645="Comedy",Predictive_Model!$D$53,IF(N1645="Documentary",Predictive_Model!$D$54,IF(N1645="Drama",Predictive_Model!$D$55,IF(N1645="Horror",Predictive_Model!$D$56,IF(N1645="Romance",Predictive_Model!$D$57,IF(N1645="Sci-Fi",Predictive_Model!$D$58,0)))))))))</f>
        <v>5.9775116314551159E-2</v>
      </c>
      <c r="V1645" s="3" t="str">
        <f t="shared" si="256"/>
        <v>Low</v>
      </c>
      <c r="W1645" s="6">
        <f t="shared" si="257"/>
        <v>1.0753543424987753</v>
      </c>
      <c r="X1645" s="3" t="str">
        <f t="shared" si="258"/>
        <v>Monitor</v>
      </c>
      <c r="Y1645" s="3" t="str">
        <f t="shared" si="259"/>
        <v>OK</v>
      </c>
    </row>
    <row r="1646" spans="1:25" x14ac:dyDescent="0.25">
      <c r="A1646" s="3" t="str">
        <f>Raw_Data!A1646</f>
        <v>b7d06409-49ad-4e7a-9c82-12205a0a36b2</v>
      </c>
      <c r="B1646" s="3">
        <f>Raw_Data!B1646</f>
        <v>50</v>
      </c>
      <c r="C1646" s="3" t="str">
        <f>Raw_Data!C1646</f>
        <v>Male</v>
      </c>
      <c r="D1646" s="3" t="str">
        <f>Raw_Data!D1646</f>
        <v>Standard</v>
      </c>
      <c r="E1646" s="3">
        <f>Raw_Data!E1646</f>
        <v>30.53</v>
      </c>
      <c r="F1646" s="3">
        <f>Raw_Data!F1646</f>
        <v>31</v>
      </c>
      <c r="G1646" s="3" t="str">
        <f>Raw_Data!G1646</f>
        <v>North America</v>
      </c>
      <c r="H1646" s="3" t="str">
        <f>Raw_Data!H1646</f>
        <v>Desktop</v>
      </c>
      <c r="I1646" s="3">
        <f>Raw_Data!I1646</f>
        <v>13.99</v>
      </c>
      <c r="J1646" s="3">
        <f>Raw_Data!J1646</f>
        <v>0</v>
      </c>
      <c r="K1646" s="3" t="str">
        <f>Raw_Data!K1646</f>
        <v>Gift Card</v>
      </c>
      <c r="L1646" s="3">
        <f>Raw_Data!L1646</f>
        <v>5</v>
      </c>
      <c r="M1646" s="3">
        <f>Raw_Data!M1646</f>
        <v>0.95</v>
      </c>
      <c r="N1646" s="3" t="str">
        <f>Raw_Data!N1646</f>
        <v>Action</v>
      </c>
      <c r="O1646" s="3" t="str">
        <f t="shared" si="250"/>
        <v>45-54</v>
      </c>
      <c r="P1646" s="3" t="str">
        <f t="shared" si="251"/>
        <v>25-49h</v>
      </c>
      <c r="Q1646" s="3" t="str">
        <f t="shared" si="252"/>
        <v>22-45d</v>
      </c>
      <c r="R1646" s="3" t="str">
        <f t="shared" si="253"/>
        <v>Medium</v>
      </c>
      <c r="S1646" s="3" t="str">
        <f t="shared" si="254"/>
        <v>Mid</v>
      </c>
      <c r="T1646" s="3" t="str">
        <f t="shared" si="255"/>
        <v>Active</v>
      </c>
      <c r="U1646" s="4">
        <f>1/(1+EXP(-(Predictive_Model!$B$5+((B1646-Predictive_Model!$B$20)/Predictive_Model!$C$20)*Predictive_Model!$D$20+((E1646-Predictive_Model!$B$21)/Predictive_Model!$C$21)*Predictive_Model!$D$21+((F1646-Predictive_Model!$B$22)/Predictive_Model!$C$22)*Predictive_Model!$D$22+((I1646-Predictive_Model!$B$23)/Predictive_Model!$C$23)*Predictive_Model!$D$23+((L1646-Predictive_Model!$B$24)/Predictive_Model!$C$24)*Predictive_Model!$D$24+((M1646-Predictive_Model!$B$25)/Predictive_Model!$C$25)*Predictive_Model!$D$25+IF(C1646="Male",Predictive_Model!$D$31,IF(C1646="Other",Predictive_Model!$D$32,0))+IF(D1646="Premium",Predictive_Model!$D$34,IF(D1646="Standard",Predictive_Model!$D$35,0))+IF(G1646="Asia",Predictive_Model!$D$37,IF(G1646="Europe",Predictive_Model!$D$38,IF(G1646="North America",Predictive_Model!$D$39,IF(G1646="Oceania",Predictive_Model!$D$40,IF(G1646="South America",Predictive_Model!$D$41,0)))))+IF(H1646="Laptop",Predictive_Model!$D$43,IF(H1646="Mobile",Predictive_Model!$D$44,IF(H1646="TV",Predictive_Model!$D$45,IF(H1646="Tablet",Predictive_Model!$D$46,0))))+IF(K1646="Crypto",Predictive_Model!$D$48,IF(K1646="Debit Card",Predictive_Model!$D$49,IF(K1646="Gift Card",Predictive_Model!$D$50,IF(K1646="PayPal",Predictive_Model!$D$51,0))))+IF(N1646="Comedy",Predictive_Model!$D$53,IF(N1646="Documentary",Predictive_Model!$D$54,IF(N1646="Drama",Predictive_Model!$D$55,IF(N1646="Horror",Predictive_Model!$D$56,IF(N1646="Romance",Predictive_Model!$D$57,IF(N1646="Sci-Fi",Predictive_Model!$D$58,0)))))))))</f>
        <v>1.5715461794673384E-3</v>
      </c>
      <c r="V1646" s="3" t="str">
        <f t="shared" si="256"/>
        <v>Low</v>
      </c>
      <c r="W1646" s="6">
        <f t="shared" si="257"/>
        <v>2.1985931050748066E-2</v>
      </c>
      <c r="X1646" s="3" t="str">
        <f t="shared" si="258"/>
        <v>Monitor</v>
      </c>
      <c r="Y1646" s="3" t="str">
        <f t="shared" si="259"/>
        <v>OK</v>
      </c>
    </row>
    <row r="1647" spans="1:25" x14ac:dyDescent="0.25">
      <c r="A1647" s="3" t="str">
        <f>Raw_Data!A1647</f>
        <v>93226922-b654-47d2-bee2-6801bd2f8ced</v>
      </c>
      <c r="B1647" s="3">
        <f>Raw_Data!B1647</f>
        <v>66</v>
      </c>
      <c r="C1647" s="3" t="str">
        <f>Raw_Data!C1647</f>
        <v>Other</v>
      </c>
      <c r="D1647" s="3" t="str">
        <f>Raw_Data!D1647</f>
        <v>Premium</v>
      </c>
      <c r="E1647" s="3">
        <f>Raw_Data!E1647</f>
        <v>14.15</v>
      </c>
      <c r="F1647" s="3">
        <f>Raw_Data!F1647</f>
        <v>14</v>
      </c>
      <c r="G1647" s="3" t="str">
        <f>Raw_Data!G1647</f>
        <v>South America</v>
      </c>
      <c r="H1647" s="3" t="str">
        <f>Raw_Data!H1647</f>
        <v>Mobile</v>
      </c>
      <c r="I1647" s="3">
        <f>Raw_Data!I1647</f>
        <v>17.989999999999998</v>
      </c>
      <c r="J1647" s="3">
        <f>Raw_Data!J1647</f>
        <v>0</v>
      </c>
      <c r="K1647" s="3" t="str">
        <f>Raw_Data!K1647</f>
        <v>PayPal</v>
      </c>
      <c r="L1647" s="3">
        <f>Raw_Data!L1647</f>
        <v>1</v>
      </c>
      <c r="M1647" s="3">
        <f>Raw_Data!M1647</f>
        <v>0.94</v>
      </c>
      <c r="N1647" s="3" t="str">
        <f>Raw_Data!N1647</f>
        <v>Action</v>
      </c>
      <c r="O1647" s="3" t="str">
        <f t="shared" si="250"/>
        <v>55-70</v>
      </c>
      <c r="P1647" s="3" t="str">
        <f t="shared" si="251"/>
        <v>10-24h</v>
      </c>
      <c r="Q1647" s="3" t="str">
        <f t="shared" si="252"/>
        <v>8-21d</v>
      </c>
      <c r="R1647" s="3" t="str">
        <f t="shared" si="253"/>
        <v>Medium</v>
      </c>
      <c r="S1647" s="3" t="str">
        <f t="shared" si="254"/>
        <v>High</v>
      </c>
      <c r="T1647" s="3" t="str">
        <f t="shared" si="255"/>
        <v>Active</v>
      </c>
      <c r="U1647" s="4">
        <f>1/(1+EXP(-(Predictive_Model!$B$5+((B1647-Predictive_Model!$B$20)/Predictive_Model!$C$20)*Predictive_Model!$D$20+((E1647-Predictive_Model!$B$21)/Predictive_Model!$C$21)*Predictive_Model!$D$21+((F1647-Predictive_Model!$B$22)/Predictive_Model!$C$22)*Predictive_Model!$D$22+((I1647-Predictive_Model!$B$23)/Predictive_Model!$C$23)*Predictive_Model!$D$23+((L1647-Predictive_Model!$B$24)/Predictive_Model!$C$24)*Predictive_Model!$D$24+((M1647-Predictive_Model!$B$25)/Predictive_Model!$C$25)*Predictive_Model!$D$25+IF(C1647="Male",Predictive_Model!$D$31,IF(C1647="Other",Predictive_Model!$D$32,0))+IF(D1647="Premium",Predictive_Model!$D$34,IF(D1647="Standard",Predictive_Model!$D$35,0))+IF(G1647="Asia",Predictive_Model!$D$37,IF(G1647="Europe",Predictive_Model!$D$38,IF(G1647="North America",Predictive_Model!$D$39,IF(G1647="Oceania",Predictive_Model!$D$40,IF(G1647="South America",Predictive_Model!$D$41,0)))))+IF(H1647="Laptop",Predictive_Model!$D$43,IF(H1647="Mobile",Predictive_Model!$D$44,IF(H1647="TV",Predictive_Model!$D$45,IF(H1647="Tablet",Predictive_Model!$D$46,0))))+IF(K1647="Crypto",Predictive_Model!$D$48,IF(K1647="Debit Card",Predictive_Model!$D$49,IF(K1647="Gift Card",Predictive_Model!$D$50,IF(K1647="PayPal",Predictive_Model!$D$51,0))))+IF(N1647="Comedy",Predictive_Model!$D$53,IF(N1647="Documentary",Predictive_Model!$D$54,IF(N1647="Drama",Predictive_Model!$D$55,IF(N1647="Horror",Predictive_Model!$D$56,IF(N1647="Romance",Predictive_Model!$D$57,IF(N1647="Sci-Fi",Predictive_Model!$D$58,0)))))))))</f>
        <v>0.262906530262218</v>
      </c>
      <c r="V1647" s="3" t="str">
        <f t="shared" si="256"/>
        <v>Medium</v>
      </c>
      <c r="W1647" s="6">
        <f t="shared" si="257"/>
        <v>4.7296884794173017</v>
      </c>
      <c r="X1647" s="3" t="str">
        <f t="shared" si="258"/>
        <v>Monitor</v>
      </c>
      <c r="Y1647" s="3" t="str">
        <f t="shared" si="259"/>
        <v>OK</v>
      </c>
    </row>
    <row r="1648" spans="1:25" x14ac:dyDescent="0.25">
      <c r="A1648" s="3" t="str">
        <f>Raw_Data!A1648</f>
        <v>e686a25c-0048-4481-b94e-b2668948bd5a</v>
      </c>
      <c r="B1648" s="3">
        <f>Raw_Data!B1648</f>
        <v>40</v>
      </c>
      <c r="C1648" s="3" t="str">
        <f>Raw_Data!C1648</f>
        <v>Other</v>
      </c>
      <c r="D1648" s="3" t="str">
        <f>Raw_Data!D1648</f>
        <v>Basic</v>
      </c>
      <c r="E1648" s="3">
        <f>Raw_Data!E1648</f>
        <v>24.02</v>
      </c>
      <c r="F1648" s="3">
        <f>Raw_Data!F1648</f>
        <v>23</v>
      </c>
      <c r="G1648" s="3" t="str">
        <f>Raw_Data!G1648</f>
        <v>Asia</v>
      </c>
      <c r="H1648" s="3" t="str">
        <f>Raw_Data!H1648</f>
        <v>Laptop</v>
      </c>
      <c r="I1648" s="3">
        <f>Raw_Data!I1648</f>
        <v>8.99</v>
      </c>
      <c r="J1648" s="3">
        <f>Raw_Data!J1648</f>
        <v>0</v>
      </c>
      <c r="K1648" s="3" t="str">
        <f>Raw_Data!K1648</f>
        <v>PayPal</v>
      </c>
      <c r="L1648" s="3">
        <f>Raw_Data!L1648</f>
        <v>5</v>
      </c>
      <c r="M1648" s="3">
        <f>Raw_Data!M1648</f>
        <v>1</v>
      </c>
      <c r="N1648" s="3" t="str">
        <f>Raw_Data!N1648</f>
        <v>Documentary</v>
      </c>
      <c r="O1648" s="3" t="str">
        <f t="shared" si="250"/>
        <v>35-44</v>
      </c>
      <c r="P1648" s="3" t="str">
        <f t="shared" si="251"/>
        <v>10-24h</v>
      </c>
      <c r="Q1648" s="3" t="str">
        <f t="shared" si="252"/>
        <v>22-45d</v>
      </c>
      <c r="R1648" s="3" t="str">
        <f t="shared" si="253"/>
        <v>Medium</v>
      </c>
      <c r="S1648" s="3" t="str">
        <f t="shared" si="254"/>
        <v>Low</v>
      </c>
      <c r="T1648" s="3" t="str">
        <f t="shared" si="255"/>
        <v>Active</v>
      </c>
      <c r="U1648" s="4">
        <f>1/(1+EXP(-(Predictive_Model!$B$5+((B1648-Predictive_Model!$B$20)/Predictive_Model!$C$20)*Predictive_Model!$D$20+((E1648-Predictive_Model!$B$21)/Predictive_Model!$C$21)*Predictive_Model!$D$21+((F1648-Predictive_Model!$B$22)/Predictive_Model!$C$22)*Predictive_Model!$D$22+((I1648-Predictive_Model!$B$23)/Predictive_Model!$C$23)*Predictive_Model!$D$23+((L1648-Predictive_Model!$B$24)/Predictive_Model!$C$24)*Predictive_Model!$D$24+((M1648-Predictive_Model!$B$25)/Predictive_Model!$C$25)*Predictive_Model!$D$25+IF(C1648="Male",Predictive_Model!$D$31,IF(C1648="Other",Predictive_Model!$D$32,0))+IF(D1648="Premium",Predictive_Model!$D$34,IF(D1648="Standard",Predictive_Model!$D$35,0))+IF(G1648="Asia",Predictive_Model!$D$37,IF(G1648="Europe",Predictive_Model!$D$38,IF(G1648="North America",Predictive_Model!$D$39,IF(G1648="Oceania",Predictive_Model!$D$40,IF(G1648="South America",Predictive_Model!$D$41,0)))))+IF(H1648="Laptop",Predictive_Model!$D$43,IF(H1648="Mobile",Predictive_Model!$D$44,IF(H1648="TV",Predictive_Model!$D$45,IF(H1648="Tablet",Predictive_Model!$D$46,0))))+IF(K1648="Crypto",Predictive_Model!$D$48,IF(K1648="Debit Card",Predictive_Model!$D$49,IF(K1648="Gift Card",Predictive_Model!$D$50,IF(K1648="PayPal",Predictive_Model!$D$51,0))))+IF(N1648="Comedy",Predictive_Model!$D$53,IF(N1648="Documentary",Predictive_Model!$D$54,IF(N1648="Drama",Predictive_Model!$D$55,IF(N1648="Horror",Predictive_Model!$D$56,IF(N1648="Romance",Predictive_Model!$D$57,IF(N1648="Sci-Fi",Predictive_Model!$D$58,0)))))))))</f>
        <v>6.2297709873967815E-3</v>
      </c>
      <c r="V1648" s="3" t="str">
        <f t="shared" si="256"/>
        <v>Low</v>
      </c>
      <c r="W1648" s="6">
        <f t="shared" si="257"/>
        <v>5.6005641176697069E-2</v>
      </c>
      <c r="X1648" s="3" t="str">
        <f t="shared" si="258"/>
        <v>Monitor</v>
      </c>
      <c r="Y1648" s="3" t="str">
        <f t="shared" si="259"/>
        <v>OK</v>
      </c>
    </row>
    <row r="1649" spans="1:25" x14ac:dyDescent="0.25">
      <c r="A1649" s="3" t="str">
        <f>Raw_Data!A1649</f>
        <v>9d51a596-157a-488b-955e-4c821202e8f5</v>
      </c>
      <c r="B1649" s="3">
        <f>Raw_Data!B1649</f>
        <v>25</v>
      </c>
      <c r="C1649" s="3" t="str">
        <f>Raw_Data!C1649</f>
        <v>Male</v>
      </c>
      <c r="D1649" s="3" t="str">
        <f>Raw_Data!D1649</f>
        <v>Standard</v>
      </c>
      <c r="E1649" s="3">
        <f>Raw_Data!E1649</f>
        <v>7.35</v>
      </c>
      <c r="F1649" s="3">
        <f>Raw_Data!F1649</f>
        <v>41</v>
      </c>
      <c r="G1649" s="3" t="str">
        <f>Raw_Data!G1649</f>
        <v>Asia</v>
      </c>
      <c r="H1649" s="3" t="str">
        <f>Raw_Data!H1649</f>
        <v>TV</v>
      </c>
      <c r="I1649" s="3">
        <f>Raw_Data!I1649</f>
        <v>13.99</v>
      </c>
      <c r="J1649" s="3">
        <f>Raw_Data!J1649</f>
        <v>1</v>
      </c>
      <c r="K1649" s="3" t="str">
        <f>Raw_Data!K1649</f>
        <v>Credit Card</v>
      </c>
      <c r="L1649" s="3">
        <f>Raw_Data!L1649</f>
        <v>1</v>
      </c>
      <c r="M1649" s="3">
        <f>Raw_Data!M1649</f>
        <v>0.17</v>
      </c>
      <c r="N1649" s="3" t="str">
        <f>Raw_Data!N1649</f>
        <v>Documentary</v>
      </c>
      <c r="O1649" s="3" t="str">
        <f t="shared" si="250"/>
        <v>25-34</v>
      </c>
      <c r="P1649" s="3" t="str">
        <f t="shared" si="251"/>
        <v>&lt;10h</v>
      </c>
      <c r="Q1649" s="3" t="str">
        <f t="shared" si="252"/>
        <v>22-45d</v>
      </c>
      <c r="R1649" s="3" t="str">
        <f t="shared" si="253"/>
        <v>Medium</v>
      </c>
      <c r="S1649" s="3" t="str">
        <f t="shared" si="254"/>
        <v>Mid</v>
      </c>
      <c r="T1649" s="3" t="str">
        <f t="shared" si="255"/>
        <v>Churned</v>
      </c>
      <c r="U1649" s="4">
        <f>1/(1+EXP(-(Predictive_Model!$B$5+((B1649-Predictive_Model!$B$20)/Predictive_Model!$C$20)*Predictive_Model!$D$20+((E1649-Predictive_Model!$B$21)/Predictive_Model!$C$21)*Predictive_Model!$D$21+((F1649-Predictive_Model!$B$22)/Predictive_Model!$C$22)*Predictive_Model!$D$22+((I1649-Predictive_Model!$B$23)/Predictive_Model!$C$23)*Predictive_Model!$D$23+((L1649-Predictive_Model!$B$24)/Predictive_Model!$C$24)*Predictive_Model!$D$24+((M1649-Predictive_Model!$B$25)/Predictive_Model!$C$25)*Predictive_Model!$D$25+IF(C1649="Male",Predictive_Model!$D$31,IF(C1649="Other",Predictive_Model!$D$32,0))+IF(D1649="Premium",Predictive_Model!$D$34,IF(D1649="Standard",Predictive_Model!$D$35,0))+IF(G1649="Asia",Predictive_Model!$D$37,IF(G1649="Europe",Predictive_Model!$D$38,IF(G1649="North America",Predictive_Model!$D$39,IF(G1649="Oceania",Predictive_Model!$D$40,IF(G1649="South America",Predictive_Model!$D$41,0)))))+IF(H1649="Laptop",Predictive_Model!$D$43,IF(H1649="Mobile",Predictive_Model!$D$44,IF(H1649="TV",Predictive_Model!$D$45,IF(H1649="Tablet",Predictive_Model!$D$46,0))))+IF(K1649="Crypto",Predictive_Model!$D$48,IF(K1649="Debit Card",Predictive_Model!$D$49,IF(K1649="Gift Card",Predictive_Model!$D$50,IF(K1649="PayPal",Predictive_Model!$D$51,0))))+IF(N1649="Comedy",Predictive_Model!$D$53,IF(N1649="Documentary",Predictive_Model!$D$54,IF(N1649="Drama",Predictive_Model!$D$55,IF(N1649="Horror",Predictive_Model!$D$56,IF(N1649="Romance",Predictive_Model!$D$57,IF(N1649="Sci-Fi",Predictive_Model!$D$58,0)))))))))</f>
        <v>0.99707532875257321</v>
      </c>
      <c r="V1649" s="3" t="str">
        <f t="shared" si="256"/>
        <v>Critical</v>
      </c>
      <c r="W1649" s="6">
        <f t="shared" si="257"/>
        <v>13.99</v>
      </c>
      <c r="X1649" s="3" t="str">
        <f t="shared" si="258"/>
        <v>Priority 2</v>
      </c>
      <c r="Y1649" s="3" t="str">
        <f t="shared" si="259"/>
        <v>OK</v>
      </c>
    </row>
    <row r="1650" spans="1:25" x14ac:dyDescent="0.25">
      <c r="A1650" s="3" t="str">
        <f>Raw_Data!A1650</f>
        <v>2fcf265c-b3a8-4d0c-9cb0-3adc351832f6</v>
      </c>
      <c r="B1650" s="3">
        <f>Raw_Data!B1650</f>
        <v>31</v>
      </c>
      <c r="C1650" s="3" t="str">
        <f>Raw_Data!C1650</f>
        <v>Female</v>
      </c>
      <c r="D1650" s="3" t="str">
        <f>Raw_Data!D1650</f>
        <v>Basic</v>
      </c>
      <c r="E1650" s="3">
        <f>Raw_Data!E1650</f>
        <v>3.89</v>
      </c>
      <c r="F1650" s="3">
        <f>Raw_Data!F1650</f>
        <v>0</v>
      </c>
      <c r="G1650" s="3" t="str">
        <f>Raw_Data!G1650</f>
        <v>Oceania</v>
      </c>
      <c r="H1650" s="3" t="str">
        <f>Raw_Data!H1650</f>
        <v>Laptop</v>
      </c>
      <c r="I1650" s="3">
        <f>Raw_Data!I1650</f>
        <v>8.99</v>
      </c>
      <c r="J1650" s="3">
        <f>Raw_Data!J1650</f>
        <v>0</v>
      </c>
      <c r="K1650" s="3" t="str">
        <f>Raw_Data!K1650</f>
        <v>Credit Card</v>
      </c>
      <c r="L1650" s="3">
        <f>Raw_Data!L1650</f>
        <v>3</v>
      </c>
      <c r="M1650" s="3">
        <f>Raw_Data!M1650</f>
        <v>3.89</v>
      </c>
      <c r="N1650" s="3" t="str">
        <f>Raw_Data!N1650</f>
        <v>Romance</v>
      </c>
      <c r="O1650" s="3" t="str">
        <f t="shared" si="250"/>
        <v>25-34</v>
      </c>
      <c r="P1650" s="3" t="str">
        <f t="shared" si="251"/>
        <v>&lt;10h</v>
      </c>
      <c r="Q1650" s="3" t="str">
        <f t="shared" si="252"/>
        <v>0-7d</v>
      </c>
      <c r="R1650" s="3" t="str">
        <f t="shared" si="253"/>
        <v>Medium</v>
      </c>
      <c r="S1650" s="3" t="str">
        <f t="shared" si="254"/>
        <v>Low</v>
      </c>
      <c r="T1650" s="3" t="str">
        <f t="shared" si="255"/>
        <v>Active</v>
      </c>
      <c r="U1650" s="4">
        <f>1/(1+EXP(-(Predictive_Model!$B$5+((B1650-Predictive_Model!$B$20)/Predictive_Model!$C$20)*Predictive_Model!$D$20+((E1650-Predictive_Model!$B$21)/Predictive_Model!$C$21)*Predictive_Model!$D$21+((F1650-Predictive_Model!$B$22)/Predictive_Model!$C$22)*Predictive_Model!$D$22+((I1650-Predictive_Model!$B$23)/Predictive_Model!$C$23)*Predictive_Model!$D$23+((L1650-Predictive_Model!$B$24)/Predictive_Model!$C$24)*Predictive_Model!$D$24+((M1650-Predictive_Model!$B$25)/Predictive_Model!$C$25)*Predictive_Model!$D$25+IF(C1650="Male",Predictive_Model!$D$31,IF(C1650="Other",Predictive_Model!$D$32,0))+IF(D1650="Premium",Predictive_Model!$D$34,IF(D1650="Standard",Predictive_Model!$D$35,0))+IF(G1650="Asia",Predictive_Model!$D$37,IF(G1650="Europe",Predictive_Model!$D$38,IF(G1650="North America",Predictive_Model!$D$39,IF(G1650="Oceania",Predictive_Model!$D$40,IF(G1650="South America",Predictive_Model!$D$41,0)))))+IF(H1650="Laptop",Predictive_Model!$D$43,IF(H1650="Mobile",Predictive_Model!$D$44,IF(H1650="TV",Predictive_Model!$D$45,IF(H1650="Tablet",Predictive_Model!$D$46,0))))+IF(K1650="Crypto",Predictive_Model!$D$48,IF(K1650="Debit Card",Predictive_Model!$D$49,IF(K1650="Gift Card",Predictive_Model!$D$50,IF(K1650="PayPal",Predictive_Model!$D$51,0))))+IF(N1650="Comedy",Predictive_Model!$D$53,IF(N1650="Documentary",Predictive_Model!$D$54,IF(N1650="Drama",Predictive_Model!$D$55,IF(N1650="Horror",Predictive_Model!$D$56,IF(N1650="Romance",Predictive_Model!$D$57,IF(N1650="Sci-Fi",Predictive_Model!$D$58,0)))))))))</f>
        <v>1.0253777218417009E-2</v>
      </c>
      <c r="V1650" s="3" t="str">
        <f t="shared" si="256"/>
        <v>Low</v>
      </c>
      <c r="W1650" s="6">
        <f t="shared" si="257"/>
        <v>9.2181457193568905E-2</v>
      </c>
      <c r="X1650" s="3" t="str">
        <f t="shared" si="258"/>
        <v>Monitor</v>
      </c>
      <c r="Y1650" s="3" t="str">
        <f t="shared" si="259"/>
        <v>OK</v>
      </c>
    </row>
    <row r="1651" spans="1:25" x14ac:dyDescent="0.25">
      <c r="A1651" s="3" t="str">
        <f>Raw_Data!A1651</f>
        <v>6232c7ae-f01e-4ac3-845c-0f5a3f151e40</v>
      </c>
      <c r="B1651" s="3">
        <f>Raw_Data!B1651</f>
        <v>61</v>
      </c>
      <c r="C1651" s="3" t="str">
        <f>Raw_Data!C1651</f>
        <v>Male</v>
      </c>
      <c r="D1651" s="3" t="str">
        <f>Raw_Data!D1651</f>
        <v>Standard</v>
      </c>
      <c r="E1651" s="3">
        <f>Raw_Data!E1651</f>
        <v>4.1399999999999997</v>
      </c>
      <c r="F1651" s="3">
        <f>Raw_Data!F1651</f>
        <v>30</v>
      </c>
      <c r="G1651" s="3" t="str">
        <f>Raw_Data!G1651</f>
        <v>Asia</v>
      </c>
      <c r="H1651" s="3" t="str">
        <f>Raw_Data!H1651</f>
        <v>Laptop</v>
      </c>
      <c r="I1651" s="3">
        <f>Raw_Data!I1651</f>
        <v>13.99</v>
      </c>
      <c r="J1651" s="3">
        <f>Raw_Data!J1651</f>
        <v>1</v>
      </c>
      <c r="K1651" s="3" t="str">
        <f>Raw_Data!K1651</f>
        <v>Credit Card</v>
      </c>
      <c r="L1651" s="3">
        <f>Raw_Data!L1651</f>
        <v>2</v>
      </c>
      <c r="M1651" s="3">
        <f>Raw_Data!M1651</f>
        <v>0.13</v>
      </c>
      <c r="N1651" s="3" t="str">
        <f>Raw_Data!N1651</f>
        <v>Drama</v>
      </c>
      <c r="O1651" s="3" t="str">
        <f t="shared" si="250"/>
        <v>55-70</v>
      </c>
      <c r="P1651" s="3" t="str">
        <f t="shared" si="251"/>
        <v>&lt;10h</v>
      </c>
      <c r="Q1651" s="3" t="str">
        <f t="shared" si="252"/>
        <v>22-45d</v>
      </c>
      <c r="R1651" s="3" t="str">
        <f t="shared" si="253"/>
        <v>Medium</v>
      </c>
      <c r="S1651" s="3" t="str">
        <f t="shared" si="254"/>
        <v>Mid</v>
      </c>
      <c r="T1651" s="3" t="str">
        <f t="shared" si="255"/>
        <v>Churned</v>
      </c>
      <c r="U1651" s="4">
        <f>1/(1+EXP(-(Predictive_Model!$B$5+((B1651-Predictive_Model!$B$20)/Predictive_Model!$C$20)*Predictive_Model!$D$20+((E1651-Predictive_Model!$B$21)/Predictive_Model!$C$21)*Predictive_Model!$D$21+((F1651-Predictive_Model!$B$22)/Predictive_Model!$C$22)*Predictive_Model!$D$22+((I1651-Predictive_Model!$B$23)/Predictive_Model!$C$23)*Predictive_Model!$D$23+((L1651-Predictive_Model!$B$24)/Predictive_Model!$C$24)*Predictive_Model!$D$24+((M1651-Predictive_Model!$B$25)/Predictive_Model!$C$25)*Predictive_Model!$D$25+IF(C1651="Male",Predictive_Model!$D$31,IF(C1651="Other",Predictive_Model!$D$32,0))+IF(D1651="Premium",Predictive_Model!$D$34,IF(D1651="Standard",Predictive_Model!$D$35,0))+IF(G1651="Asia",Predictive_Model!$D$37,IF(G1651="Europe",Predictive_Model!$D$38,IF(G1651="North America",Predictive_Model!$D$39,IF(G1651="Oceania",Predictive_Model!$D$40,IF(G1651="South America",Predictive_Model!$D$41,0)))))+IF(H1651="Laptop",Predictive_Model!$D$43,IF(H1651="Mobile",Predictive_Model!$D$44,IF(H1651="TV",Predictive_Model!$D$45,IF(H1651="Tablet",Predictive_Model!$D$46,0))))+IF(K1651="Crypto",Predictive_Model!$D$48,IF(K1651="Debit Card",Predictive_Model!$D$49,IF(K1651="Gift Card",Predictive_Model!$D$50,IF(K1651="PayPal",Predictive_Model!$D$51,0))))+IF(N1651="Comedy",Predictive_Model!$D$53,IF(N1651="Documentary",Predictive_Model!$D$54,IF(N1651="Drama",Predictive_Model!$D$55,IF(N1651="Horror",Predictive_Model!$D$56,IF(N1651="Romance",Predictive_Model!$D$57,IF(N1651="Sci-Fi",Predictive_Model!$D$58,0)))))))))</f>
        <v>0.99270917423554395</v>
      </c>
      <c r="V1651" s="3" t="str">
        <f t="shared" si="256"/>
        <v>Critical</v>
      </c>
      <c r="W1651" s="6">
        <f t="shared" si="257"/>
        <v>13.99</v>
      </c>
      <c r="X1651" s="3" t="str">
        <f t="shared" si="258"/>
        <v>Priority 2</v>
      </c>
      <c r="Y1651" s="3" t="str">
        <f t="shared" si="259"/>
        <v>OK</v>
      </c>
    </row>
    <row r="1652" spans="1:25" x14ac:dyDescent="0.25">
      <c r="A1652" s="3" t="str">
        <f>Raw_Data!A1652</f>
        <v>1b0a8496-8374-45f8-9d5c-41c5f0749ccf</v>
      </c>
      <c r="B1652" s="3">
        <f>Raw_Data!B1652</f>
        <v>36</v>
      </c>
      <c r="C1652" s="3" t="str">
        <f>Raw_Data!C1652</f>
        <v>Male</v>
      </c>
      <c r="D1652" s="3" t="str">
        <f>Raw_Data!D1652</f>
        <v>Basic</v>
      </c>
      <c r="E1652" s="3">
        <f>Raw_Data!E1652</f>
        <v>6.54</v>
      </c>
      <c r="F1652" s="3">
        <f>Raw_Data!F1652</f>
        <v>28</v>
      </c>
      <c r="G1652" s="3" t="str">
        <f>Raw_Data!G1652</f>
        <v>Oceania</v>
      </c>
      <c r="H1652" s="3" t="str">
        <f>Raw_Data!H1652</f>
        <v>Laptop</v>
      </c>
      <c r="I1652" s="3">
        <f>Raw_Data!I1652</f>
        <v>8.99</v>
      </c>
      <c r="J1652" s="3">
        <f>Raw_Data!J1652</f>
        <v>0</v>
      </c>
      <c r="K1652" s="3" t="str">
        <f>Raw_Data!K1652</f>
        <v>Debit Card</v>
      </c>
      <c r="L1652" s="3">
        <f>Raw_Data!L1652</f>
        <v>5</v>
      </c>
      <c r="M1652" s="3">
        <f>Raw_Data!M1652</f>
        <v>0.23</v>
      </c>
      <c r="N1652" s="3" t="str">
        <f>Raw_Data!N1652</f>
        <v>Action</v>
      </c>
      <c r="O1652" s="3" t="str">
        <f t="shared" si="250"/>
        <v>35-44</v>
      </c>
      <c r="P1652" s="3" t="str">
        <f t="shared" si="251"/>
        <v>&lt;10h</v>
      </c>
      <c r="Q1652" s="3" t="str">
        <f t="shared" si="252"/>
        <v>22-45d</v>
      </c>
      <c r="R1652" s="3" t="str">
        <f t="shared" si="253"/>
        <v>Medium</v>
      </c>
      <c r="S1652" s="3" t="str">
        <f t="shared" si="254"/>
        <v>Low</v>
      </c>
      <c r="T1652" s="3" t="str">
        <f t="shared" si="255"/>
        <v>Active</v>
      </c>
      <c r="U1652" s="4">
        <f>1/(1+EXP(-(Predictive_Model!$B$5+((B1652-Predictive_Model!$B$20)/Predictive_Model!$C$20)*Predictive_Model!$D$20+((E1652-Predictive_Model!$B$21)/Predictive_Model!$C$21)*Predictive_Model!$D$21+((F1652-Predictive_Model!$B$22)/Predictive_Model!$C$22)*Predictive_Model!$D$22+((I1652-Predictive_Model!$B$23)/Predictive_Model!$C$23)*Predictive_Model!$D$23+((L1652-Predictive_Model!$B$24)/Predictive_Model!$C$24)*Predictive_Model!$D$24+((M1652-Predictive_Model!$B$25)/Predictive_Model!$C$25)*Predictive_Model!$D$25+IF(C1652="Male",Predictive_Model!$D$31,IF(C1652="Other",Predictive_Model!$D$32,0))+IF(D1652="Premium",Predictive_Model!$D$34,IF(D1652="Standard",Predictive_Model!$D$35,0))+IF(G1652="Asia",Predictive_Model!$D$37,IF(G1652="Europe",Predictive_Model!$D$38,IF(G1652="North America",Predictive_Model!$D$39,IF(G1652="Oceania",Predictive_Model!$D$40,IF(G1652="South America",Predictive_Model!$D$41,0)))))+IF(H1652="Laptop",Predictive_Model!$D$43,IF(H1652="Mobile",Predictive_Model!$D$44,IF(H1652="TV",Predictive_Model!$D$45,IF(H1652="Tablet",Predictive_Model!$D$46,0))))+IF(K1652="Crypto",Predictive_Model!$D$48,IF(K1652="Debit Card",Predictive_Model!$D$49,IF(K1652="Gift Card",Predictive_Model!$D$50,IF(K1652="PayPal",Predictive_Model!$D$51,0))))+IF(N1652="Comedy",Predictive_Model!$D$53,IF(N1652="Documentary",Predictive_Model!$D$54,IF(N1652="Drama",Predictive_Model!$D$55,IF(N1652="Horror",Predictive_Model!$D$56,IF(N1652="Romance",Predictive_Model!$D$57,IF(N1652="Sci-Fi",Predictive_Model!$D$58,0)))))))))</f>
        <v>0.92889069308001748</v>
      </c>
      <c r="V1652" s="3" t="str">
        <f t="shared" si="256"/>
        <v>Critical</v>
      </c>
      <c r="W1652" s="6">
        <f t="shared" si="257"/>
        <v>8.3507273307893577</v>
      </c>
      <c r="X1652" s="3" t="str">
        <f t="shared" si="258"/>
        <v>Priority 2</v>
      </c>
      <c r="Y1652" s="3" t="str">
        <f t="shared" si="259"/>
        <v>OK</v>
      </c>
    </row>
    <row r="1653" spans="1:25" x14ac:dyDescent="0.25">
      <c r="A1653" s="3" t="str">
        <f>Raw_Data!A1653</f>
        <v>309b7813-e5ae-4120-aeae-303993c0136a</v>
      </c>
      <c r="B1653" s="3">
        <f>Raw_Data!B1653</f>
        <v>60</v>
      </c>
      <c r="C1653" s="3" t="str">
        <f>Raw_Data!C1653</f>
        <v>Male</v>
      </c>
      <c r="D1653" s="3" t="str">
        <f>Raw_Data!D1653</f>
        <v>Standard</v>
      </c>
      <c r="E1653" s="3">
        <f>Raw_Data!E1653</f>
        <v>6.23</v>
      </c>
      <c r="F1653" s="3">
        <f>Raw_Data!F1653</f>
        <v>19</v>
      </c>
      <c r="G1653" s="3" t="str">
        <f>Raw_Data!G1653</f>
        <v>South America</v>
      </c>
      <c r="H1653" s="3" t="str">
        <f>Raw_Data!H1653</f>
        <v>Desktop</v>
      </c>
      <c r="I1653" s="3">
        <f>Raw_Data!I1653</f>
        <v>13.99</v>
      </c>
      <c r="J1653" s="3">
        <f>Raw_Data!J1653</f>
        <v>0</v>
      </c>
      <c r="K1653" s="3" t="str">
        <f>Raw_Data!K1653</f>
        <v>PayPal</v>
      </c>
      <c r="L1653" s="3">
        <f>Raw_Data!L1653</f>
        <v>5</v>
      </c>
      <c r="M1653" s="3">
        <f>Raw_Data!M1653</f>
        <v>0.31</v>
      </c>
      <c r="N1653" s="3" t="str">
        <f>Raw_Data!N1653</f>
        <v>Documentary</v>
      </c>
      <c r="O1653" s="3" t="str">
        <f t="shared" si="250"/>
        <v>55-70</v>
      </c>
      <c r="P1653" s="3" t="str">
        <f t="shared" si="251"/>
        <v>&lt;10h</v>
      </c>
      <c r="Q1653" s="3" t="str">
        <f t="shared" si="252"/>
        <v>8-21d</v>
      </c>
      <c r="R1653" s="3" t="str">
        <f t="shared" si="253"/>
        <v>Medium</v>
      </c>
      <c r="S1653" s="3" t="str">
        <f t="shared" si="254"/>
        <v>Mid</v>
      </c>
      <c r="T1653" s="3" t="str">
        <f t="shared" si="255"/>
        <v>Active</v>
      </c>
      <c r="U1653" s="4">
        <f>1/(1+EXP(-(Predictive_Model!$B$5+((B1653-Predictive_Model!$B$20)/Predictive_Model!$C$20)*Predictive_Model!$D$20+((E1653-Predictive_Model!$B$21)/Predictive_Model!$C$21)*Predictive_Model!$D$21+((F1653-Predictive_Model!$B$22)/Predictive_Model!$C$22)*Predictive_Model!$D$22+((I1653-Predictive_Model!$B$23)/Predictive_Model!$C$23)*Predictive_Model!$D$23+((L1653-Predictive_Model!$B$24)/Predictive_Model!$C$24)*Predictive_Model!$D$24+((M1653-Predictive_Model!$B$25)/Predictive_Model!$C$25)*Predictive_Model!$D$25+IF(C1653="Male",Predictive_Model!$D$31,IF(C1653="Other",Predictive_Model!$D$32,0))+IF(D1653="Premium",Predictive_Model!$D$34,IF(D1653="Standard",Predictive_Model!$D$35,0))+IF(G1653="Asia",Predictive_Model!$D$37,IF(G1653="Europe",Predictive_Model!$D$38,IF(G1653="North America",Predictive_Model!$D$39,IF(G1653="Oceania",Predictive_Model!$D$40,IF(G1653="South America",Predictive_Model!$D$41,0)))))+IF(H1653="Laptop",Predictive_Model!$D$43,IF(H1653="Mobile",Predictive_Model!$D$44,IF(H1653="TV",Predictive_Model!$D$45,IF(H1653="Tablet",Predictive_Model!$D$46,0))))+IF(K1653="Crypto",Predictive_Model!$D$48,IF(K1653="Debit Card",Predictive_Model!$D$49,IF(K1653="Gift Card",Predictive_Model!$D$50,IF(K1653="PayPal",Predictive_Model!$D$51,0))))+IF(N1653="Comedy",Predictive_Model!$D$53,IF(N1653="Documentary",Predictive_Model!$D$54,IF(N1653="Drama",Predictive_Model!$D$55,IF(N1653="Horror",Predictive_Model!$D$56,IF(N1653="Romance",Predictive_Model!$D$57,IF(N1653="Sci-Fi",Predictive_Model!$D$58,0)))))))))</f>
        <v>0.55698957012291439</v>
      </c>
      <c r="V1653" s="3" t="str">
        <f t="shared" si="256"/>
        <v>High</v>
      </c>
      <c r="W1653" s="6">
        <f t="shared" si="257"/>
        <v>7.7922840860195723</v>
      </c>
      <c r="X1653" s="3" t="str">
        <f t="shared" si="258"/>
        <v>Monitor</v>
      </c>
      <c r="Y1653" s="3" t="str">
        <f t="shared" si="259"/>
        <v>OK</v>
      </c>
    </row>
    <row r="1654" spans="1:25" x14ac:dyDescent="0.25">
      <c r="A1654" s="3" t="str">
        <f>Raw_Data!A1654</f>
        <v>259e4b86-1544-4c6b-a093-d429692cdf4d</v>
      </c>
      <c r="B1654" s="3">
        <f>Raw_Data!B1654</f>
        <v>54</v>
      </c>
      <c r="C1654" s="3" t="str">
        <f>Raw_Data!C1654</f>
        <v>Male</v>
      </c>
      <c r="D1654" s="3" t="str">
        <f>Raw_Data!D1654</f>
        <v>Premium</v>
      </c>
      <c r="E1654" s="3">
        <f>Raw_Data!E1654</f>
        <v>6.26</v>
      </c>
      <c r="F1654" s="3">
        <f>Raw_Data!F1654</f>
        <v>51</v>
      </c>
      <c r="G1654" s="3" t="str">
        <f>Raw_Data!G1654</f>
        <v>South America</v>
      </c>
      <c r="H1654" s="3" t="str">
        <f>Raw_Data!H1654</f>
        <v>Desktop</v>
      </c>
      <c r="I1654" s="3">
        <f>Raw_Data!I1654</f>
        <v>17.989999999999998</v>
      </c>
      <c r="J1654" s="3">
        <f>Raw_Data!J1654</f>
        <v>1</v>
      </c>
      <c r="K1654" s="3" t="str">
        <f>Raw_Data!K1654</f>
        <v>Gift Card</v>
      </c>
      <c r="L1654" s="3">
        <f>Raw_Data!L1654</f>
        <v>3</v>
      </c>
      <c r="M1654" s="3">
        <f>Raw_Data!M1654</f>
        <v>0.12</v>
      </c>
      <c r="N1654" s="3" t="str">
        <f>Raw_Data!N1654</f>
        <v>Horror</v>
      </c>
      <c r="O1654" s="3" t="str">
        <f t="shared" si="250"/>
        <v>45-54</v>
      </c>
      <c r="P1654" s="3" t="str">
        <f t="shared" si="251"/>
        <v>&lt;10h</v>
      </c>
      <c r="Q1654" s="3" t="str">
        <f t="shared" si="252"/>
        <v>46-60d</v>
      </c>
      <c r="R1654" s="3" t="str">
        <f t="shared" si="253"/>
        <v>Low</v>
      </c>
      <c r="S1654" s="3" t="str">
        <f t="shared" si="254"/>
        <v>High</v>
      </c>
      <c r="T1654" s="3" t="str">
        <f t="shared" si="255"/>
        <v>Churned</v>
      </c>
      <c r="U1654" s="4">
        <f>1/(1+EXP(-(Predictive_Model!$B$5+((B1654-Predictive_Model!$B$20)/Predictive_Model!$C$20)*Predictive_Model!$D$20+((E1654-Predictive_Model!$B$21)/Predictive_Model!$C$21)*Predictive_Model!$D$21+((F1654-Predictive_Model!$B$22)/Predictive_Model!$C$22)*Predictive_Model!$D$22+((I1654-Predictive_Model!$B$23)/Predictive_Model!$C$23)*Predictive_Model!$D$23+((L1654-Predictive_Model!$B$24)/Predictive_Model!$C$24)*Predictive_Model!$D$24+((M1654-Predictive_Model!$B$25)/Predictive_Model!$C$25)*Predictive_Model!$D$25+IF(C1654="Male",Predictive_Model!$D$31,IF(C1654="Other",Predictive_Model!$D$32,0))+IF(D1654="Premium",Predictive_Model!$D$34,IF(D1654="Standard",Predictive_Model!$D$35,0))+IF(G1654="Asia",Predictive_Model!$D$37,IF(G1654="Europe",Predictive_Model!$D$38,IF(G1654="North America",Predictive_Model!$D$39,IF(G1654="Oceania",Predictive_Model!$D$40,IF(G1654="South America",Predictive_Model!$D$41,0)))))+IF(H1654="Laptop",Predictive_Model!$D$43,IF(H1654="Mobile",Predictive_Model!$D$44,IF(H1654="TV",Predictive_Model!$D$45,IF(H1654="Tablet",Predictive_Model!$D$46,0))))+IF(K1654="Crypto",Predictive_Model!$D$48,IF(K1654="Debit Card",Predictive_Model!$D$49,IF(K1654="Gift Card",Predictive_Model!$D$50,IF(K1654="PayPal",Predictive_Model!$D$51,0))))+IF(N1654="Comedy",Predictive_Model!$D$53,IF(N1654="Documentary",Predictive_Model!$D$54,IF(N1654="Drama",Predictive_Model!$D$55,IF(N1654="Horror",Predictive_Model!$D$56,IF(N1654="Romance",Predictive_Model!$D$57,IF(N1654="Sci-Fi",Predictive_Model!$D$58,0)))))))))</f>
        <v>0.99359182129473</v>
      </c>
      <c r="V1654" s="3" t="str">
        <f t="shared" si="256"/>
        <v>Critical</v>
      </c>
      <c r="W1654" s="6">
        <f t="shared" si="257"/>
        <v>17.989999999999998</v>
      </c>
      <c r="X1654" s="3" t="str">
        <f t="shared" si="258"/>
        <v>Priority 1</v>
      </c>
      <c r="Y1654" s="3" t="str">
        <f t="shared" si="259"/>
        <v>OK</v>
      </c>
    </row>
    <row r="1655" spans="1:25" x14ac:dyDescent="0.25">
      <c r="A1655" s="3" t="str">
        <f>Raw_Data!A1655</f>
        <v>c5922e16-8d07-4107-bf11-7a7d14353f44</v>
      </c>
      <c r="B1655" s="3">
        <f>Raw_Data!B1655</f>
        <v>57</v>
      </c>
      <c r="C1655" s="3" t="str">
        <f>Raw_Data!C1655</f>
        <v>Male</v>
      </c>
      <c r="D1655" s="3" t="str">
        <f>Raw_Data!D1655</f>
        <v>Premium</v>
      </c>
      <c r="E1655" s="3">
        <f>Raw_Data!E1655</f>
        <v>7.79</v>
      </c>
      <c r="F1655" s="3">
        <f>Raw_Data!F1655</f>
        <v>46</v>
      </c>
      <c r="G1655" s="3" t="str">
        <f>Raw_Data!G1655</f>
        <v>Europe</v>
      </c>
      <c r="H1655" s="3" t="str">
        <f>Raw_Data!H1655</f>
        <v>TV</v>
      </c>
      <c r="I1655" s="3">
        <f>Raw_Data!I1655</f>
        <v>17.989999999999998</v>
      </c>
      <c r="J1655" s="3">
        <f>Raw_Data!J1655</f>
        <v>1</v>
      </c>
      <c r="K1655" s="3" t="str">
        <f>Raw_Data!K1655</f>
        <v>Crypto</v>
      </c>
      <c r="L1655" s="3">
        <f>Raw_Data!L1655</f>
        <v>5</v>
      </c>
      <c r="M1655" s="3">
        <f>Raw_Data!M1655</f>
        <v>0.17</v>
      </c>
      <c r="N1655" s="3" t="str">
        <f>Raw_Data!N1655</f>
        <v>Documentary</v>
      </c>
      <c r="O1655" s="3" t="str">
        <f t="shared" si="250"/>
        <v>55-70</v>
      </c>
      <c r="P1655" s="3" t="str">
        <f t="shared" si="251"/>
        <v>&lt;10h</v>
      </c>
      <c r="Q1655" s="3" t="str">
        <f t="shared" si="252"/>
        <v>46-60d</v>
      </c>
      <c r="R1655" s="3" t="str">
        <f t="shared" si="253"/>
        <v>Low</v>
      </c>
      <c r="S1655" s="3" t="str">
        <f t="shared" si="254"/>
        <v>High</v>
      </c>
      <c r="T1655" s="3" t="str">
        <f t="shared" si="255"/>
        <v>Churned</v>
      </c>
      <c r="U1655" s="4">
        <f>1/(1+EXP(-(Predictive_Model!$B$5+((B1655-Predictive_Model!$B$20)/Predictive_Model!$C$20)*Predictive_Model!$D$20+((E1655-Predictive_Model!$B$21)/Predictive_Model!$C$21)*Predictive_Model!$D$21+((F1655-Predictive_Model!$B$22)/Predictive_Model!$C$22)*Predictive_Model!$D$22+((I1655-Predictive_Model!$B$23)/Predictive_Model!$C$23)*Predictive_Model!$D$23+((L1655-Predictive_Model!$B$24)/Predictive_Model!$C$24)*Predictive_Model!$D$24+((M1655-Predictive_Model!$B$25)/Predictive_Model!$C$25)*Predictive_Model!$D$25+IF(C1655="Male",Predictive_Model!$D$31,IF(C1655="Other",Predictive_Model!$D$32,0))+IF(D1655="Premium",Predictive_Model!$D$34,IF(D1655="Standard",Predictive_Model!$D$35,0))+IF(G1655="Asia",Predictive_Model!$D$37,IF(G1655="Europe",Predictive_Model!$D$38,IF(G1655="North America",Predictive_Model!$D$39,IF(G1655="Oceania",Predictive_Model!$D$40,IF(G1655="South America",Predictive_Model!$D$41,0)))))+IF(H1655="Laptop",Predictive_Model!$D$43,IF(H1655="Mobile",Predictive_Model!$D$44,IF(H1655="TV",Predictive_Model!$D$45,IF(H1655="Tablet",Predictive_Model!$D$46,0))))+IF(K1655="Crypto",Predictive_Model!$D$48,IF(K1655="Debit Card",Predictive_Model!$D$49,IF(K1655="Gift Card",Predictive_Model!$D$50,IF(K1655="PayPal",Predictive_Model!$D$51,0))))+IF(N1655="Comedy",Predictive_Model!$D$53,IF(N1655="Documentary",Predictive_Model!$D$54,IF(N1655="Drama",Predictive_Model!$D$55,IF(N1655="Horror",Predictive_Model!$D$56,IF(N1655="Romance",Predictive_Model!$D$57,IF(N1655="Sci-Fi",Predictive_Model!$D$58,0)))))))))</f>
        <v>0.82780794078407327</v>
      </c>
      <c r="V1655" s="3" t="str">
        <f t="shared" si="256"/>
        <v>Critical</v>
      </c>
      <c r="W1655" s="6">
        <f t="shared" si="257"/>
        <v>17.989999999999998</v>
      </c>
      <c r="X1655" s="3" t="str">
        <f t="shared" si="258"/>
        <v>Priority 1</v>
      </c>
      <c r="Y1655" s="3" t="str">
        <f t="shared" si="259"/>
        <v>OK</v>
      </c>
    </row>
    <row r="1656" spans="1:25" x14ac:dyDescent="0.25">
      <c r="A1656" s="3" t="str">
        <f>Raw_Data!A1656</f>
        <v>9d5ba8a6-0786-4b13-9c64-881480979699</v>
      </c>
      <c r="B1656" s="3">
        <f>Raw_Data!B1656</f>
        <v>20</v>
      </c>
      <c r="C1656" s="3" t="str">
        <f>Raw_Data!C1656</f>
        <v>Female</v>
      </c>
      <c r="D1656" s="3" t="str">
        <f>Raw_Data!D1656</f>
        <v>Basic</v>
      </c>
      <c r="E1656" s="3">
        <f>Raw_Data!E1656</f>
        <v>1</v>
      </c>
      <c r="F1656" s="3">
        <f>Raw_Data!F1656</f>
        <v>32</v>
      </c>
      <c r="G1656" s="3" t="str">
        <f>Raw_Data!G1656</f>
        <v>Africa</v>
      </c>
      <c r="H1656" s="3" t="str">
        <f>Raw_Data!H1656</f>
        <v>Tablet</v>
      </c>
      <c r="I1656" s="3">
        <f>Raw_Data!I1656</f>
        <v>8.99</v>
      </c>
      <c r="J1656" s="3">
        <f>Raw_Data!J1656</f>
        <v>1</v>
      </c>
      <c r="K1656" s="3" t="str">
        <f>Raw_Data!K1656</f>
        <v>Credit Card</v>
      </c>
      <c r="L1656" s="3">
        <f>Raw_Data!L1656</f>
        <v>2</v>
      </c>
      <c r="M1656" s="3">
        <f>Raw_Data!M1656</f>
        <v>0.03</v>
      </c>
      <c r="N1656" s="3" t="str">
        <f>Raw_Data!N1656</f>
        <v>Romance</v>
      </c>
      <c r="O1656" s="3" t="str">
        <f t="shared" si="250"/>
        <v>18-24</v>
      </c>
      <c r="P1656" s="3" t="str">
        <f t="shared" si="251"/>
        <v>&lt;10h</v>
      </c>
      <c r="Q1656" s="3" t="str">
        <f t="shared" si="252"/>
        <v>22-45d</v>
      </c>
      <c r="R1656" s="3" t="str">
        <f t="shared" si="253"/>
        <v>Medium</v>
      </c>
      <c r="S1656" s="3" t="str">
        <f t="shared" si="254"/>
        <v>Low</v>
      </c>
      <c r="T1656" s="3" t="str">
        <f t="shared" si="255"/>
        <v>Churned</v>
      </c>
      <c r="U1656" s="4">
        <f>1/(1+EXP(-(Predictive_Model!$B$5+((B1656-Predictive_Model!$B$20)/Predictive_Model!$C$20)*Predictive_Model!$D$20+((E1656-Predictive_Model!$B$21)/Predictive_Model!$C$21)*Predictive_Model!$D$21+((F1656-Predictive_Model!$B$22)/Predictive_Model!$C$22)*Predictive_Model!$D$22+((I1656-Predictive_Model!$B$23)/Predictive_Model!$C$23)*Predictive_Model!$D$23+((L1656-Predictive_Model!$B$24)/Predictive_Model!$C$24)*Predictive_Model!$D$24+((M1656-Predictive_Model!$B$25)/Predictive_Model!$C$25)*Predictive_Model!$D$25+IF(C1656="Male",Predictive_Model!$D$31,IF(C1656="Other",Predictive_Model!$D$32,0))+IF(D1656="Premium",Predictive_Model!$D$34,IF(D1656="Standard",Predictive_Model!$D$35,0))+IF(G1656="Asia",Predictive_Model!$D$37,IF(G1656="Europe",Predictive_Model!$D$38,IF(G1656="North America",Predictive_Model!$D$39,IF(G1656="Oceania",Predictive_Model!$D$40,IF(G1656="South America",Predictive_Model!$D$41,0)))))+IF(H1656="Laptop",Predictive_Model!$D$43,IF(H1656="Mobile",Predictive_Model!$D$44,IF(H1656="TV",Predictive_Model!$D$45,IF(H1656="Tablet",Predictive_Model!$D$46,0))))+IF(K1656="Crypto",Predictive_Model!$D$48,IF(K1656="Debit Card",Predictive_Model!$D$49,IF(K1656="Gift Card",Predictive_Model!$D$50,IF(K1656="PayPal",Predictive_Model!$D$51,0))))+IF(N1656="Comedy",Predictive_Model!$D$53,IF(N1656="Documentary",Predictive_Model!$D$54,IF(N1656="Drama",Predictive_Model!$D$55,IF(N1656="Horror",Predictive_Model!$D$56,IF(N1656="Romance",Predictive_Model!$D$57,IF(N1656="Sci-Fi",Predictive_Model!$D$58,0)))))))))</f>
        <v>0.9999004294924918</v>
      </c>
      <c r="V1656" s="3" t="str">
        <f t="shared" si="256"/>
        <v>Critical</v>
      </c>
      <c r="W1656" s="6">
        <f t="shared" si="257"/>
        <v>8.99</v>
      </c>
      <c r="X1656" s="3" t="str">
        <f t="shared" si="258"/>
        <v>Priority 2</v>
      </c>
      <c r="Y1656" s="3" t="str">
        <f t="shared" si="259"/>
        <v>OK</v>
      </c>
    </row>
    <row r="1657" spans="1:25" x14ac:dyDescent="0.25">
      <c r="A1657" s="3" t="str">
        <f>Raw_Data!A1657</f>
        <v>fdd9d730-eff6-4c49-86a3-1a8dbf9069f7</v>
      </c>
      <c r="B1657" s="3">
        <f>Raw_Data!B1657</f>
        <v>18</v>
      </c>
      <c r="C1657" s="3" t="str">
        <f>Raw_Data!C1657</f>
        <v>Female</v>
      </c>
      <c r="D1657" s="3" t="str">
        <f>Raw_Data!D1657</f>
        <v>Standard</v>
      </c>
      <c r="E1657" s="3">
        <f>Raw_Data!E1657</f>
        <v>9.2899999999999991</v>
      </c>
      <c r="F1657" s="3">
        <f>Raw_Data!F1657</f>
        <v>52</v>
      </c>
      <c r="G1657" s="3" t="str">
        <f>Raw_Data!G1657</f>
        <v>Asia</v>
      </c>
      <c r="H1657" s="3" t="str">
        <f>Raw_Data!H1657</f>
        <v>Mobile</v>
      </c>
      <c r="I1657" s="3">
        <f>Raw_Data!I1657</f>
        <v>13.99</v>
      </c>
      <c r="J1657" s="3">
        <f>Raw_Data!J1657</f>
        <v>1</v>
      </c>
      <c r="K1657" s="3" t="str">
        <f>Raw_Data!K1657</f>
        <v>PayPal</v>
      </c>
      <c r="L1657" s="3">
        <f>Raw_Data!L1657</f>
        <v>2</v>
      </c>
      <c r="M1657" s="3">
        <f>Raw_Data!M1657</f>
        <v>0.18</v>
      </c>
      <c r="N1657" s="3" t="str">
        <f>Raw_Data!N1657</f>
        <v>Horror</v>
      </c>
      <c r="O1657" s="3" t="str">
        <f t="shared" si="250"/>
        <v>18-24</v>
      </c>
      <c r="P1657" s="3" t="str">
        <f t="shared" si="251"/>
        <v>&lt;10h</v>
      </c>
      <c r="Q1657" s="3" t="str">
        <f t="shared" si="252"/>
        <v>46-60d</v>
      </c>
      <c r="R1657" s="3" t="str">
        <f t="shared" si="253"/>
        <v>Low</v>
      </c>
      <c r="S1657" s="3" t="str">
        <f t="shared" si="254"/>
        <v>Mid</v>
      </c>
      <c r="T1657" s="3" t="str">
        <f t="shared" si="255"/>
        <v>Churned</v>
      </c>
      <c r="U1657" s="4">
        <f>1/(1+EXP(-(Predictive_Model!$B$5+((B1657-Predictive_Model!$B$20)/Predictive_Model!$C$20)*Predictive_Model!$D$20+((E1657-Predictive_Model!$B$21)/Predictive_Model!$C$21)*Predictive_Model!$D$21+((F1657-Predictive_Model!$B$22)/Predictive_Model!$C$22)*Predictive_Model!$D$22+((I1657-Predictive_Model!$B$23)/Predictive_Model!$C$23)*Predictive_Model!$D$23+((L1657-Predictive_Model!$B$24)/Predictive_Model!$C$24)*Predictive_Model!$D$24+((M1657-Predictive_Model!$B$25)/Predictive_Model!$C$25)*Predictive_Model!$D$25+IF(C1657="Male",Predictive_Model!$D$31,IF(C1657="Other",Predictive_Model!$D$32,0))+IF(D1657="Premium",Predictive_Model!$D$34,IF(D1657="Standard",Predictive_Model!$D$35,0))+IF(G1657="Asia",Predictive_Model!$D$37,IF(G1657="Europe",Predictive_Model!$D$38,IF(G1657="North America",Predictive_Model!$D$39,IF(G1657="Oceania",Predictive_Model!$D$40,IF(G1657="South America",Predictive_Model!$D$41,0)))))+IF(H1657="Laptop",Predictive_Model!$D$43,IF(H1657="Mobile",Predictive_Model!$D$44,IF(H1657="TV",Predictive_Model!$D$45,IF(H1657="Tablet",Predictive_Model!$D$46,0))))+IF(K1657="Crypto",Predictive_Model!$D$48,IF(K1657="Debit Card",Predictive_Model!$D$49,IF(K1657="Gift Card",Predictive_Model!$D$50,IF(K1657="PayPal",Predictive_Model!$D$51,0))))+IF(N1657="Comedy",Predictive_Model!$D$53,IF(N1657="Documentary",Predictive_Model!$D$54,IF(N1657="Drama",Predictive_Model!$D$55,IF(N1657="Horror",Predictive_Model!$D$56,IF(N1657="Romance",Predictive_Model!$D$57,IF(N1657="Sci-Fi",Predictive_Model!$D$58,0)))))))))</f>
        <v>0.99958728915540807</v>
      </c>
      <c r="V1657" s="3" t="str">
        <f t="shared" si="256"/>
        <v>Critical</v>
      </c>
      <c r="W1657" s="6">
        <f t="shared" si="257"/>
        <v>13.99</v>
      </c>
      <c r="X1657" s="3" t="str">
        <f t="shared" si="258"/>
        <v>Priority 2</v>
      </c>
      <c r="Y1657" s="3" t="str">
        <f t="shared" si="259"/>
        <v>OK</v>
      </c>
    </row>
    <row r="1658" spans="1:25" x14ac:dyDescent="0.25">
      <c r="A1658" s="3" t="str">
        <f>Raw_Data!A1658</f>
        <v>0c40bdbb-d30b-489e-ac36-91ab09dfdeab</v>
      </c>
      <c r="B1658" s="3">
        <f>Raw_Data!B1658</f>
        <v>57</v>
      </c>
      <c r="C1658" s="3" t="str">
        <f>Raw_Data!C1658</f>
        <v>Male</v>
      </c>
      <c r="D1658" s="3" t="str">
        <f>Raw_Data!D1658</f>
        <v>Basic</v>
      </c>
      <c r="E1658" s="3">
        <f>Raw_Data!E1658</f>
        <v>3.31</v>
      </c>
      <c r="F1658" s="3">
        <f>Raw_Data!F1658</f>
        <v>57</v>
      </c>
      <c r="G1658" s="3" t="str">
        <f>Raw_Data!G1658</f>
        <v>Europe</v>
      </c>
      <c r="H1658" s="3" t="str">
        <f>Raw_Data!H1658</f>
        <v>Mobile</v>
      </c>
      <c r="I1658" s="3">
        <f>Raw_Data!I1658</f>
        <v>8.99</v>
      </c>
      <c r="J1658" s="3">
        <f>Raw_Data!J1658</f>
        <v>1</v>
      </c>
      <c r="K1658" s="3" t="str">
        <f>Raw_Data!K1658</f>
        <v>Gift Card</v>
      </c>
      <c r="L1658" s="3">
        <f>Raw_Data!L1658</f>
        <v>2</v>
      </c>
      <c r="M1658" s="3">
        <f>Raw_Data!M1658</f>
        <v>0.06</v>
      </c>
      <c r="N1658" s="3" t="str">
        <f>Raw_Data!N1658</f>
        <v>Drama</v>
      </c>
      <c r="O1658" s="3" t="str">
        <f t="shared" si="250"/>
        <v>55-70</v>
      </c>
      <c r="P1658" s="3" t="str">
        <f t="shared" si="251"/>
        <v>&lt;10h</v>
      </c>
      <c r="Q1658" s="3" t="str">
        <f t="shared" si="252"/>
        <v>46-60d</v>
      </c>
      <c r="R1658" s="3" t="str">
        <f t="shared" si="253"/>
        <v>Low</v>
      </c>
      <c r="S1658" s="3" t="str">
        <f t="shared" si="254"/>
        <v>Low</v>
      </c>
      <c r="T1658" s="3" t="str">
        <f t="shared" si="255"/>
        <v>Churned</v>
      </c>
      <c r="U1658" s="4">
        <f>1/(1+EXP(-(Predictive_Model!$B$5+((B1658-Predictive_Model!$B$20)/Predictive_Model!$C$20)*Predictive_Model!$D$20+((E1658-Predictive_Model!$B$21)/Predictive_Model!$C$21)*Predictive_Model!$D$21+((F1658-Predictive_Model!$B$22)/Predictive_Model!$C$22)*Predictive_Model!$D$22+((I1658-Predictive_Model!$B$23)/Predictive_Model!$C$23)*Predictive_Model!$D$23+((L1658-Predictive_Model!$B$24)/Predictive_Model!$C$24)*Predictive_Model!$D$24+((M1658-Predictive_Model!$B$25)/Predictive_Model!$C$25)*Predictive_Model!$D$25+IF(C1658="Male",Predictive_Model!$D$31,IF(C1658="Other",Predictive_Model!$D$32,0))+IF(D1658="Premium",Predictive_Model!$D$34,IF(D1658="Standard",Predictive_Model!$D$35,0))+IF(G1658="Asia",Predictive_Model!$D$37,IF(G1658="Europe",Predictive_Model!$D$38,IF(G1658="North America",Predictive_Model!$D$39,IF(G1658="Oceania",Predictive_Model!$D$40,IF(G1658="South America",Predictive_Model!$D$41,0)))))+IF(H1658="Laptop",Predictive_Model!$D$43,IF(H1658="Mobile",Predictive_Model!$D$44,IF(H1658="TV",Predictive_Model!$D$45,IF(H1658="Tablet",Predictive_Model!$D$46,0))))+IF(K1658="Crypto",Predictive_Model!$D$48,IF(K1658="Debit Card",Predictive_Model!$D$49,IF(K1658="Gift Card",Predictive_Model!$D$50,IF(K1658="PayPal",Predictive_Model!$D$51,0))))+IF(N1658="Comedy",Predictive_Model!$D$53,IF(N1658="Documentary",Predictive_Model!$D$54,IF(N1658="Drama",Predictive_Model!$D$55,IF(N1658="Horror",Predictive_Model!$D$56,IF(N1658="Romance",Predictive_Model!$D$57,IF(N1658="Sci-Fi",Predictive_Model!$D$58,0)))))))))</f>
        <v>0.99999494285178447</v>
      </c>
      <c r="V1658" s="3" t="str">
        <f t="shared" si="256"/>
        <v>Critical</v>
      </c>
      <c r="W1658" s="6">
        <f t="shared" si="257"/>
        <v>8.99</v>
      </c>
      <c r="X1658" s="3" t="str">
        <f t="shared" si="258"/>
        <v>Priority 2</v>
      </c>
      <c r="Y1658" s="3" t="str">
        <f t="shared" si="259"/>
        <v>OK</v>
      </c>
    </row>
    <row r="1659" spans="1:25" x14ac:dyDescent="0.25">
      <c r="A1659" s="3" t="str">
        <f>Raw_Data!A1659</f>
        <v>bf7ba12e-d46e-470f-a5b2-ac24e64e1000</v>
      </c>
      <c r="B1659" s="3">
        <f>Raw_Data!B1659</f>
        <v>33</v>
      </c>
      <c r="C1659" s="3" t="str">
        <f>Raw_Data!C1659</f>
        <v>Female</v>
      </c>
      <c r="D1659" s="3" t="str">
        <f>Raw_Data!D1659</f>
        <v>Standard</v>
      </c>
      <c r="E1659" s="3">
        <f>Raw_Data!E1659</f>
        <v>19.28</v>
      </c>
      <c r="F1659" s="3">
        <f>Raw_Data!F1659</f>
        <v>19</v>
      </c>
      <c r="G1659" s="3" t="str">
        <f>Raw_Data!G1659</f>
        <v>North America</v>
      </c>
      <c r="H1659" s="3" t="str">
        <f>Raw_Data!H1659</f>
        <v>Tablet</v>
      </c>
      <c r="I1659" s="3">
        <f>Raw_Data!I1659</f>
        <v>13.99</v>
      </c>
      <c r="J1659" s="3">
        <f>Raw_Data!J1659</f>
        <v>0</v>
      </c>
      <c r="K1659" s="3" t="str">
        <f>Raw_Data!K1659</f>
        <v>Credit Card</v>
      </c>
      <c r="L1659" s="3">
        <f>Raw_Data!L1659</f>
        <v>4</v>
      </c>
      <c r="M1659" s="3">
        <f>Raw_Data!M1659</f>
        <v>0.96</v>
      </c>
      <c r="N1659" s="3" t="str">
        <f>Raw_Data!N1659</f>
        <v>Sci-Fi</v>
      </c>
      <c r="O1659" s="3" t="str">
        <f t="shared" si="250"/>
        <v>25-34</v>
      </c>
      <c r="P1659" s="3" t="str">
        <f t="shared" si="251"/>
        <v>10-24h</v>
      </c>
      <c r="Q1659" s="3" t="str">
        <f t="shared" si="252"/>
        <v>8-21d</v>
      </c>
      <c r="R1659" s="3" t="str">
        <f t="shared" si="253"/>
        <v>Medium</v>
      </c>
      <c r="S1659" s="3" t="str">
        <f t="shared" si="254"/>
        <v>Mid</v>
      </c>
      <c r="T1659" s="3" t="str">
        <f t="shared" si="255"/>
        <v>Active</v>
      </c>
      <c r="U1659" s="4">
        <f>1/(1+EXP(-(Predictive_Model!$B$5+((B1659-Predictive_Model!$B$20)/Predictive_Model!$C$20)*Predictive_Model!$D$20+((E1659-Predictive_Model!$B$21)/Predictive_Model!$C$21)*Predictive_Model!$D$21+((F1659-Predictive_Model!$B$22)/Predictive_Model!$C$22)*Predictive_Model!$D$22+((I1659-Predictive_Model!$B$23)/Predictive_Model!$C$23)*Predictive_Model!$D$23+((L1659-Predictive_Model!$B$24)/Predictive_Model!$C$24)*Predictive_Model!$D$24+((M1659-Predictive_Model!$B$25)/Predictive_Model!$C$25)*Predictive_Model!$D$25+IF(C1659="Male",Predictive_Model!$D$31,IF(C1659="Other",Predictive_Model!$D$32,0))+IF(D1659="Premium",Predictive_Model!$D$34,IF(D1659="Standard",Predictive_Model!$D$35,0))+IF(G1659="Asia",Predictive_Model!$D$37,IF(G1659="Europe",Predictive_Model!$D$38,IF(G1659="North America",Predictive_Model!$D$39,IF(G1659="Oceania",Predictive_Model!$D$40,IF(G1659="South America",Predictive_Model!$D$41,0)))))+IF(H1659="Laptop",Predictive_Model!$D$43,IF(H1659="Mobile",Predictive_Model!$D$44,IF(H1659="TV",Predictive_Model!$D$45,IF(H1659="Tablet",Predictive_Model!$D$46,0))))+IF(K1659="Crypto",Predictive_Model!$D$48,IF(K1659="Debit Card",Predictive_Model!$D$49,IF(K1659="Gift Card",Predictive_Model!$D$50,IF(K1659="PayPal",Predictive_Model!$D$51,0))))+IF(N1659="Comedy",Predictive_Model!$D$53,IF(N1659="Documentary",Predictive_Model!$D$54,IF(N1659="Drama",Predictive_Model!$D$55,IF(N1659="Horror",Predictive_Model!$D$56,IF(N1659="Romance",Predictive_Model!$D$57,IF(N1659="Sci-Fi",Predictive_Model!$D$58,0)))))))))</f>
        <v>7.5690756232343587E-2</v>
      </c>
      <c r="V1659" s="3" t="str">
        <f t="shared" si="256"/>
        <v>Low</v>
      </c>
      <c r="W1659" s="6">
        <f t="shared" si="257"/>
        <v>1.0589136796904868</v>
      </c>
      <c r="X1659" s="3" t="str">
        <f t="shared" si="258"/>
        <v>Monitor</v>
      </c>
      <c r="Y1659" s="3" t="str">
        <f t="shared" si="259"/>
        <v>OK</v>
      </c>
    </row>
    <row r="1660" spans="1:25" x14ac:dyDescent="0.25">
      <c r="A1660" s="3" t="str">
        <f>Raw_Data!A1660</f>
        <v>dd0f0abf-7da7-451d-8303-5c9d4e6c7686</v>
      </c>
      <c r="B1660" s="3">
        <f>Raw_Data!B1660</f>
        <v>68</v>
      </c>
      <c r="C1660" s="3" t="str">
        <f>Raw_Data!C1660</f>
        <v>Female</v>
      </c>
      <c r="D1660" s="3" t="str">
        <f>Raw_Data!D1660</f>
        <v>Premium</v>
      </c>
      <c r="E1660" s="3">
        <f>Raw_Data!E1660</f>
        <v>23.8</v>
      </c>
      <c r="F1660" s="3">
        <f>Raw_Data!F1660</f>
        <v>4</v>
      </c>
      <c r="G1660" s="3" t="str">
        <f>Raw_Data!G1660</f>
        <v>Oceania</v>
      </c>
      <c r="H1660" s="3" t="str">
        <f>Raw_Data!H1660</f>
        <v>Tablet</v>
      </c>
      <c r="I1660" s="3">
        <f>Raw_Data!I1660</f>
        <v>17.989999999999998</v>
      </c>
      <c r="J1660" s="3">
        <f>Raw_Data!J1660</f>
        <v>0</v>
      </c>
      <c r="K1660" s="3" t="str">
        <f>Raw_Data!K1660</f>
        <v>Crypto</v>
      </c>
      <c r="L1660" s="3">
        <f>Raw_Data!L1660</f>
        <v>2</v>
      </c>
      <c r="M1660" s="3">
        <f>Raw_Data!M1660</f>
        <v>4.76</v>
      </c>
      <c r="N1660" s="3" t="str">
        <f>Raw_Data!N1660</f>
        <v>Sci-Fi</v>
      </c>
      <c r="O1660" s="3" t="str">
        <f t="shared" si="250"/>
        <v>55-70</v>
      </c>
      <c r="P1660" s="3" t="str">
        <f t="shared" si="251"/>
        <v>10-24h</v>
      </c>
      <c r="Q1660" s="3" t="str">
        <f t="shared" si="252"/>
        <v>0-7d</v>
      </c>
      <c r="R1660" s="3" t="str">
        <f t="shared" si="253"/>
        <v>Medium</v>
      </c>
      <c r="S1660" s="3" t="str">
        <f t="shared" si="254"/>
        <v>High</v>
      </c>
      <c r="T1660" s="3" t="str">
        <f t="shared" si="255"/>
        <v>Active</v>
      </c>
      <c r="U1660" s="4">
        <f>1/(1+EXP(-(Predictive_Model!$B$5+((B1660-Predictive_Model!$B$20)/Predictive_Model!$C$20)*Predictive_Model!$D$20+((E1660-Predictive_Model!$B$21)/Predictive_Model!$C$21)*Predictive_Model!$D$21+((F1660-Predictive_Model!$B$22)/Predictive_Model!$C$22)*Predictive_Model!$D$22+((I1660-Predictive_Model!$B$23)/Predictive_Model!$C$23)*Predictive_Model!$D$23+((L1660-Predictive_Model!$B$24)/Predictive_Model!$C$24)*Predictive_Model!$D$24+((M1660-Predictive_Model!$B$25)/Predictive_Model!$C$25)*Predictive_Model!$D$25+IF(C1660="Male",Predictive_Model!$D$31,IF(C1660="Other",Predictive_Model!$D$32,0))+IF(D1660="Premium",Predictive_Model!$D$34,IF(D1660="Standard",Predictive_Model!$D$35,0))+IF(G1660="Asia",Predictive_Model!$D$37,IF(G1660="Europe",Predictive_Model!$D$38,IF(G1660="North America",Predictive_Model!$D$39,IF(G1660="Oceania",Predictive_Model!$D$40,IF(G1660="South America",Predictive_Model!$D$41,0)))))+IF(H1660="Laptop",Predictive_Model!$D$43,IF(H1660="Mobile",Predictive_Model!$D$44,IF(H1660="TV",Predictive_Model!$D$45,IF(H1660="Tablet",Predictive_Model!$D$46,0))))+IF(K1660="Crypto",Predictive_Model!$D$48,IF(K1660="Debit Card",Predictive_Model!$D$49,IF(K1660="Gift Card",Predictive_Model!$D$50,IF(K1660="PayPal",Predictive_Model!$D$51,0))))+IF(N1660="Comedy",Predictive_Model!$D$53,IF(N1660="Documentary",Predictive_Model!$D$54,IF(N1660="Drama",Predictive_Model!$D$55,IF(N1660="Horror",Predictive_Model!$D$56,IF(N1660="Romance",Predictive_Model!$D$57,IF(N1660="Sci-Fi",Predictive_Model!$D$58,0)))))))))</f>
        <v>3.6763573643137829E-6</v>
      </c>
      <c r="V1660" s="3" t="str">
        <f t="shared" si="256"/>
        <v>Low</v>
      </c>
      <c r="W1660" s="6">
        <f t="shared" si="257"/>
        <v>6.6137668984004945E-5</v>
      </c>
      <c r="X1660" s="3" t="str">
        <f t="shared" si="258"/>
        <v>Monitor</v>
      </c>
      <c r="Y1660" s="3" t="str">
        <f t="shared" si="259"/>
        <v>OK</v>
      </c>
    </row>
    <row r="1661" spans="1:25" x14ac:dyDescent="0.25">
      <c r="A1661" s="3" t="str">
        <f>Raw_Data!A1661</f>
        <v>40bdcfc1-aa37-4245-8b1a-5457ee4c3329</v>
      </c>
      <c r="B1661" s="3">
        <f>Raw_Data!B1661</f>
        <v>66</v>
      </c>
      <c r="C1661" s="3" t="str">
        <f>Raw_Data!C1661</f>
        <v>Female</v>
      </c>
      <c r="D1661" s="3" t="str">
        <f>Raw_Data!D1661</f>
        <v>Premium</v>
      </c>
      <c r="E1661" s="3">
        <f>Raw_Data!E1661</f>
        <v>7.68</v>
      </c>
      <c r="F1661" s="3">
        <f>Raw_Data!F1661</f>
        <v>15</v>
      </c>
      <c r="G1661" s="3" t="str">
        <f>Raw_Data!G1661</f>
        <v>South America</v>
      </c>
      <c r="H1661" s="3" t="str">
        <f>Raw_Data!H1661</f>
        <v>Tablet</v>
      </c>
      <c r="I1661" s="3">
        <f>Raw_Data!I1661</f>
        <v>17.989999999999998</v>
      </c>
      <c r="J1661" s="3">
        <f>Raw_Data!J1661</f>
        <v>0</v>
      </c>
      <c r="K1661" s="3" t="str">
        <f>Raw_Data!K1661</f>
        <v>Crypto</v>
      </c>
      <c r="L1661" s="3">
        <f>Raw_Data!L1661</f>
        <v>4</v>
      </c>
      <c r="M1661" s="3">
        <f>Raw_Data!M1661</f>
        <v>0.48</v>
      </c>
      <c r="N1661" s="3" t="str">
        <f>Raw_Data!N1661</f>
        <v>Drama</v>
      </c>
      <c r="O1661" s="3" t="str">
        <f t="shared" si="250"/>
        <v>55-70</v>
      </c>
      <c r="P1661" s="3" t="str">
        <f t="shared" si="251"/>
        <v>&lt;10h</v>
      </c>
      <c r="Q1661" s="3" t="str">
        <f t="shared" si="252"/>
        <v>8-21d</v>
      </c>
      <c r="R1661" s="3" t="str">
        <f t="shared" si="253"/>
        <v>Medium</v>
      </c>
      <c r="S1661" s="3" t="str">
        <f t="shared" si="254"/>
        <v>High</v>
      </c>
      <c r="T1661" s="3" t="str">
        <f t="shared" si="255"/>
        <v>Active</v>
      </c>
      <c r="U1661" s="4">
        <f>1/(1+EXP(-(Predictive_Model!$B$5+((B1661-Predictive_Model!$B$20)/Predictive_Model!$C$20)*Predictive_Model!$D$20+((E1661-Predictive_Model!$B$21)/Predictive_Model!$C$21)*Predictive_Model!$D$21+((F1661-Predictive_Model!$B$22)/Predictive_Model!$C$22)*Predictive_Model!$D$22+((I1661-Predictive_Model!$B$23)/Predictive_Model!$C$23)*Predictive_Model!$D$23+((L1661-Predictive_Model!$B$24)/Predictive_Model!$C$24)*Predictive_Model!$D$24+((M1661-Predictive_Model!$B$25)/Predictive_Model!$C$25)*Predictive_Model!$D$25+IF(C1661="Male",Predictive_Model!$D$31,IF(C1661="Other",Predictive_Model!$D$32,0))+IF(D1661="Premium",Predictive_Model!$D$34,IF(D1661="Standard",Predictive_Model!$D$35,0))+IF(G1661="Asia",Predictive_Model!$D$37,IF(G1661="Europe",Predictive_Model!$D$38,IF(G1661="North America",Predictive_Model!$D$39,IF(G1661="Oceania",Predictive_Model!$D$40,IF(G1661="South America",Predictive_Model!$D$41,0)))))+IF(H1661="Laptop",Predictive_Model!$D$43,IF(H1661="Mobile",Predictive_Model!$D$44,IF(H1661="TV",Predictive_Model!$D$45,IF(H1661="Tablet",Predictive_Model!$D$46,0))))+IF(K1661="Crypto",Predictive_Model!$D$48,IF(K1661="Debit Card",Predictive_Model!$D$49,IF(K1661="Gift Card",Predictive_Model!$D$50,IF(K1661="PayPal",Predictive_Model!$D$51,0))))+IF(N1661="Comedy",Predictive_Model!$D$53,IF(N1661="Documentary",Predictive_Model!$D$54,IF(N1661="Drama",Predictive_Model!$D$55,IF(N1661="Horror",Predictive_Model!$D$56,IF(N1661="Romance",Predictive_Model!$D$57,IF(N1661="Sci-Fi",Predictive_Model!$D$58,0)))))))))</f>
        <v>0.41095347308153068</v>
      </c>
      <c r="V1661" s="3" t="str">
        <f t="shared" si="256"/>
        <v>Medium</v>
      </c>
      <c r="W1661" s="6">
        <f t="shared" si="257"/>
        <v>7.3930529807367362</v>
      </c>
      <c r="X1661" s="3" t="str">
        <f t="shared" si="258"/>
        <v>Monitor</v>
      </c>
      <c r="Y1661" s="3" t="str">
        <f t="shared" si="259"/>
        <v>OK</v>
      </c>
    </row>
    <row r="1662" spans="1:25" x14ac:dyDescent="0.25">
      <c r="A1662" s="3" t="str">
        <f>Raw_Data!A1662</f>
        <v>8830a083-de96-4d43-a32b-e3862941a35d</v>
      </c>
      <c r="B1662" s="3">
        <f>Raw_Data!B1662</f>
        <v>30</v>
      </c>
      <c r="C1662" s="3" t="str">
        <f>Raw_Data!C1662</f>
        <v>Male</v>
      </c>
      <c r="D1662" s="3" t="str">
        <f>Raw_Data!D1662</f>
        <v>Basic</v>
      </c>
      <c r="E1662" s="3">
        <f>Raw_Data!E1662</f>
        <v>6.54</v>
      </c>
      <c r="F1662" s="3">
        <f>Raw_Data!F1662</f>
        <v>20</v>
      </c>
      <c r="G1662" s="3" t="str">
        <f>Raw_Data!G1662</f>
        <v>North America</v>
      </c>
      <c r="H1662" s="3" t="str">
        <f>Raw_Data!H1662</f>
        <v>Tablet</v>
      </c>
      <c r="I1662" s="3">
        <f>Raw_Data!I1662</f>
        <v>8.99</v>
      </c>
      <c r="J1662" s="3">
        <f>Raw_Data!J1662</f>
        <v>1</v>
      </c>
      <c r="K1662" s="3" t="str">
        <f>Raw_Data!K1662</f>
        <v>Debit Card</v>
      </c>
      <c r="L1662" s="3">
        <f>Raw_Data!L1662</f>
        <v>1</v>
      </c>
      <c r="M1662" s="3">
        <f>Raw_Data!M1662</f>
        <v>0.31</v>
      </c>
      <c r="N1662" s="3" t="str">
        <f>Raw_Data!N1662</f>
        <v>Drama</v>
      </c>
      <c r="O1662" s="3" t="str">
        <f t="shared" si="250"/>
        <v>25-34</v>
      </c>
      <c r="P1662" s="3" t="str">
        <f t="shared" si="251"/>
        <v>&lt;10h</v>
      </c>
      <c r="Q1662" s="3" t="str">
        <f t="shared" si="252"/>
        <v>8-21d</v>
      </c>
      <c r="R1662" s="3" t="str">
        <f t="shared" si="253"/>
        <v>Medium</v>
      </c>
      <c r="S1662" s="3" t="str">
        <f t="shared" si="254"/>
        <v>Low</v>
      </c>
      <c r="T1662" s="3" t="str">
        <f t="shared" si="255"/>
        <v>Churned</v>
      </c>
      <c r="U1662" s="4">
        <f>1/(1+EXP(-(Predictive_Model!$B$5+((B1662-Predictive_Model!$B$20)/Predictive_Model!$C$20)*Predictive_Model!$D$20+((E1662-Predictive_Model!$B$21)/Predictive_Model!$C$21)*Predictive_Model!$D$21+((F1662-Predictive_Model!$B$22)/Predictive_Model!$C$22)*Predictive_Model!$D$22+((I1662-Predictive_Model!$B$23)/Predictive_Model!$C$23)*Predictive_Model!$D$23+((L1662-Predictive_Model!$B$24)/Predictive_Model!$C$24)*Predictive_Model!$D$24+((M1662-Predictive_Model!$B$25)/Predictive_Model!$C$25)*Predictive_Model!$D$25+IF(C1662="Male",Predictive_Model!$D$31,IF(C1662="Other",Predictive_Model!$D$32,0))+IF(D1662="Premium",Predictive_Model!$D$34,IF(D1662="Standard",Predictive_Model!$D$35,0))+IF(G1662="Asia",Predictive_Model!$D$37,IF(G1662="Europe",Predictive_Model!$D$38,IF(G1662="North America",Predictive_Model!$D$39,IF(G1662="Oceania",Predictive_Model!$D$40,IF(G1662="South America",Predictive_Model!$D$41,0)))))+IF(H1662="Laptop",Predictive_Model!$D$43,IF(H1662="Mobile",Predictive_Model!$D$44,IF(H1662="TV",Predictive_Model!$D$45,IF(H1662="Tablet",Predictive_Model!$D$46,0))))+IF(K1662="Crypto",Predictive_Model!$D$48,IF(K1662="Debit Card",Predictive_Model!$D$49,IF(K1662="Gift Card",Predictive_Model!$D$50,IF(K1662="PayPal",Predictive_Model!$D$51,0))))+IF(N1662="Comedy",Predictive_Model!$D$53,IF(N1662="Documentary",Predictive_Model!$D$54,IF(N1662="Drama",Predictive_Model!$D$55,IF(N1662="Horror",Predictive_Model!$D$56,IF(N1662="Romance",Predictive_Model!$D$57,IF(N1662="Sci-Fi",Predictive_Model!$D$58,0)))))))))</f>
        <v>0.99721215983001399</v>
      </c>
      <c r="V1662" s="3" t="str">
        <f t="shared" si="256"/>
        <v>Critical</v>
      </c>
      <c r="W1662" s="6">
        <f t="shared" si="257"/>
        <v>8.99</v>
      </c>
      <c r="X1662" s="3" t="str">
        <f t="shared" si="258"/>
        <v>Priority 2</v>
      </c>
      <c r="Y1662" s="3" t="str">
        <f t="shared" si="259"/>
        <v>OK</v>
      </c>
    </row>
    <row r="1663" spans="1:25" x14ac:dyDescent="0.25">
      <c r="A1663" s="3" t="str">
        <f>Raw_Data!A1663</f>
        <v>029a667b-d5e3-4e33-8804-ae8ad6593a7d</v>
      </c>
      <c r="B1663" s="3">
        <f>Raw_Data!B1663</f>
        <v>38</v>
      </c>
      <c r="C1663" s="3" t="str">
        <f>Raw_Data!C1663</f>
        <v>Female</v>
      </c>
      <c r="D1663" s="3" t="str">
        <f>Raw_Data!D1663</f>
        <v>Basic</v>
      </c>
      <c r="E1663" s="3">
        <f>Raw_Data!E1663</f>
        <v>7.92</v>
      </c>
      <c r="F1663" s="3">
        <f>Raw_Data!F1663</f>
        <v>18</v>
      </c>
      <c r="G1663" s="3" t="str">
        <f>Raw_Data!G1663</f>
        <v>South America</v>
      </c>
      <c r="H1663" s="3" t="str">
        <f>Raw_Data!H1663</f>
        <v>TV</v>
      </c>
      <c r="I1663" s="3">
        <f>Raw_Data!I1663</f>
        <v>8.99</v>
      </c>
      <c r="J1663" s="3">
        <f>Raw_Data!J1663</f>
        <v>1</v>
      </c>
      <c r="K1663" s="3" t="str">
        <f>Raw_Data!K1663</f>
        <v>Crypto</v>
      </c>
      <c r="L1663" s="3">
        <f>Raw_Data!L1663</f>
        <v>1</v>
      </c>
      <c r="M1663" s="3">
        <f>Raw_Data!M1663</f>
        <v>0.42</v>
      </c>
      <c r="N1663" s="3" t="str">
        <f>Raw_Data!N1663</f>
        <v>Sci-Fi</v>
      </c>
      <c r="O1663" s="3" t="str">
        <f t="shared" si="250"/>
        <v>35-44</v>
      </c>
      <c r="P1663" s="3" t="str">
        <f t="shared" si="251"/>
        <v>&lt;10h</v>
      </c>
      <c r="Q1663" s="3" t="str">
        <f t="shared" si="252"/>
        <v>8-21d</v>
      </c>
      <c r="R1663" s="3" t="str">
        <f t="shared" si="253"/>
        <v>Medium</v>
      </c>
      <c r="S1663" s="3" t="str">
        <f t="shared" si="254"/>
        <v>Low</v>
      </c>
      <c r="T1663" s="3" t="str">
        <f t="shared" si="255"/>
        <v>Churned</v>
      </c>
      <c r="U1663" s="4">
        <f>1/(1+EXP(-(Predictive_Model!$B$5+((B1663-Predictive_Model!$B$20)/Predictive_Model!$C$20)*Predictive_Model!$D$20+((E1663-Predictive_Model!$B$21)/Predictive_Model!$C$21)*Predictive_Model!$D$21+((F1663-Predictive_Model!$B$22)/Predictive_Model!$C$22)*Predictive_Model!$D$22+((I1663-Predictive_Model!$B$23)/Predictive_Model!$C$23)*Predictive_Model!$D$23+((L1663-Predictive_Model!$B$24)/Predictive_Model!$C$24)*Predictive_Model!$D$24+((M1663-Predictive_Model!$B$25)/Predictive_Model!$C$25)*Predictive_Model!$D$25+IF(C1663="Male",Predictive_Model!$D$31,IF(C1663="Other",Predictive_Model!$D$32,0))+IF(D1663="Premium",Predictive_Model!$D$34,IF(D1663="Standard",Predictive_Model!$D$35,0))+IF(G1663="Asia",Predictive_Model!$D$37,IF(G1663="Europe",Predictive_Model!$D$38,IF(G1663="North America",Predictive_Model!$D$39,IF(G1663="Oceania",Predictive_Model!$D$40,IF(G1663="South America",Predictive_Model!$D$41,0)))))+IF(H1663="Laptop",Predictive_Model!$D$43,IF(H1663="Mobile",Predictive_Model!$D$44,IF(H1663="TV",Predictive_Model!$D$45,IF(H1663="Tablet",Predictive_Model!$D$46,0))))+IF(K1663="Crypto",Predictive_Model!$D$48,IF(K1663="Debit Card",Predictive_Model!$D$49,IF(K1663="Gift Card",Predictive_Model!$D$50,IF(K1663="PayPal",Predictive_Model!$D$51,0))))+IF(N1663="Comedy",Predictive_Model!$D$53,IF(N1663="Documentary",Predictive_Model!$D$54,IF(N1663="Drama",Predictive_Model!$D$55,IF(N1663="Horror",Predictive_Model!$D$56,IF(N1663="Romance",Predictive_Model!$D$57,IF(N1663="Sci-Fi",Predictive_Model!$D$58,0)))))))))</f>
        <v>0.97478722918999694</v>
      </c>
      <c r="V1663" s="3" t="str">
        <f t="shared" si="256"/>
        <v>Critical</v>
      </c>
      <c r="W1663" s="6">
        <f t="shared" si="257"/>
        <v>8.99</v>
      </c>
      <c r="X1663" s="3" t="str">
        <f t="shared" si="258"/>
        <v>Priority 2</v>
      </c>
      <c r="Y1663" s="3" t="str">
        <f t="shared" si="259"/>
        <v>OK</v>
      </c>
    </row>
    <row r="1664" spans="1:25" x14ac:dyDescent="0.25">
      <c r="A1664" s="3" t="str">
        <f>Raw_Data!A1664</f>
        <v>b4c0a5b3-9910-4d8d-a34b-c7ac6672e6c3</v>
      </c>
      <c r="B1664" s="3">
        <f>Raw_Data!B1664</f>
        <v>55</v>
      </c>
      <c r="C1664" s="3" t="str">
        <f>Raw_Data!C1664</f>
        <v>Other</v>
      </c>
      <c r="D1664" s="3" t="str">
        <f>Raw_Data!D1664</f>
        <v>Premium</v>
      </c>
      <c r="E1664" s="3">
        <f>Raw_Data!E1664</f>
        <v>4.3600000000000003</v>
      </c>
      <c r="F1664" s="3">
        <f>Raw_Data!F1664</f>
        <v>52</v>
      </c>
      <c r="G1664" s="3" t="str">
        <f>Raw_Data!G1664</f>
        <v>Oceania</v>
      </c>
      <c r="H1664" s="3" t="str">
        <f>Raw_Data!H1664</f>
        <v>Desktop</v>
      </c>
      <c r="I1664" s="3">
        <f>Raw_Data!I1664</f>
        <v>17.989999999999998</v>
      </c>
      <c r="J1664" s="3">
        <f>Raw_Data!J1664</f>
        <v>1</v>
      </c>
      <c r="K1664" s="3" t="str">
        <f>Raw_Data!K1664</f>
        <v>Crypto</v>
      </c>
      <c r="L1664" s="3">
        <f>Raw_Data!L1664</f>
        <v>2</v>
      </c>
      <c r="M1664" s="3">
        <f>Raw_Data!M1664</f>
        <v>0.08</v>
      </c>
      <c r="N1664" s="3" t="str">
        <f>Raw_Data!N1664</f>
        <v>Comedy</v>
      </c>
      <c r="O1664" s="3" t="str">
        <f t="shared" si="250"/>
        <v>55-70</v>
      </c>
      <c r="P1664" s="3" t="str">
        <f t="shared" si="251"/>
        <v>&lt;10h</v>
      </c>
      <c r="Q1664" s="3" t="str">
        <f t="shared" si="252"/>
        <v>46-60d</v>
      </c>
      <c r="R1664" s="3" t="str">
        <f t="shared" si="253"/>
        <v>Low</v>
      </c>
      <c r="S1664" s="3" t="str">
        <f t="shared" si="254"/>
        <v>High</v>
      </c>
      <c r="T1664" s="3" t="str">
        <f t="shared" si="255"/>
        <v>Churned</v>
      </c>
      <c r="U1664" s="4">
        <f>1/(1+EXP(-(Predictive_Model!$B$5+((B1664-Predictive_Model!$B$20)/Predictive_Model!$C$20)*Predictive_Model!$D$20+((E1664-Predictive_Model!$B$21)/Predictive_Model!$C$21)*Predictive_Model!$D$21+((F1664-Predictive_Model!$B$22)/Predictive_Model!$C$22)*Predictive_Model!$D$22+((I1664-Predictive_Model!$B$23)/Predictive_Model!$C$23)*Predictive_Model!$D$23+((L1664-Predictive_Model!$B$24)/Predictive_Model!$C$24)*Predictive_Model!$D$24+((M1664-Predictive_Model!$B$25)/Predictive_Model!$C$25)*Predictive_Model!$D$25+IF(C1664="Male",Predictive_Model!$D$31,IF(C1664="Other",Predictive_Model!$D$32,0))+IF(D1664="Premium",Predictive_Model!$D$34,IF(D1664="Standard",Predictive_Model!$D$35,0))+IF(G1664="Asia",Predictive_Model!$D$37,IF(G1664="Europe",Predictive_Model!$D$38,IF(G1664="North America",Predictive_Model!$D$39,IF(G1664="Oceania",Predictive_Model!$D$40,IF(G1664="South America",Predictive_Model!$D$41,0)))))+IF(H1664="Laptop",Predictive_Model!$D$43,IF(H1664="Mobile",Predictive_Model!$D$44,IF(H1664="TV",Predictive_Model!$D$45,IF(H1664="Tablet",Predictive_Model!$D$46,0))))+IF(K1664="Crypto",Predictive_Model!$D$48,IF(K1664="Debit Card",Predictive_Model!$D$49,IF(K1664="Gift Card",Predictive_Model!$D$50,IF(K1664="PayPal",Predictive_Model!$D$51,0))))+IF(N1664="Comedy",Predictive_Model!$D$53,IF(N1664="Documentary",Predictive_Model!$D$54,IF(N1664="Drama",Predictive_Model!$D$55,IF(N1664="Horror",Predictive_Model!$D$56,IF(N1664="Romance",Predictive_Model!$D$57,IF(N1664="Sci-Fi",Predictive_Model!$D$58,0)))))))))</f>
        <v>0.99817330469187804</v>
      </c>
      <c r="V1664" s="3" t="str">
        <f t="shared" si="256"/>
        <v>Critical</v>
      </c>
      <c r="W1664" s="6">
        <f t="shared" si="257"/>
        <v>17.989999999999998</v>
      </c>
      <c r="X1664" s="3" t="str">
        <f t="shared" si="258"/>
        <v>Priority 1</v>
      </c>
      <c r="Y1664" s="3" t="str">
        <f t="shared" si="259"/>
        <v>OK</v>
      </c>
    </row>
    <row r="1665" spans="1:25" x14ac:dyDescent="0.25">
      <c r="A1665" s="3" t="str">
        <f>Raw_Data!A1665</f>
        <v>7630541e-4db2-42e7-9ec2-cbad37db0b46</v>
      </c>
      <c r="B1665" s="3">
        <f>Raw_Data!B1665</f>
        <v>31</v>
      </c>
      <c r="C1665" s="3" t="str">
        <f>Raw_Data!C1665</f>
        <v>Male</v>
      </c>
      <c r="D1665" s="3" t="str">
        <f>Raw_Data!D1665</f>
        <v>Basic</v>
      </c>
      <c r="E1665" s="3">
        <f>Raw_Data!E1665</f>
        <v>11.88</v>
      </c>
      <c r="F1665" s="3">
        <f>Raw_Data!F1665</f>
        <v>56</v>
      </c>
      <c r="G1665" s="3" t="str">
        <f>Raw_Data!G1665</f>
        <v>Africa</v>
      </c>
      <c r="H1665" s="3" t="str">
        <f>Raw_Data!H1665</f>
        <v>Tablet</v>
      </c>
      <c r="I1665" s="3">
        <f>Raw_Data!I1665</f>
        <v>8.99</v>
      </c>
      <c r="J1665" s="3">
        <f>Raw_Data!J1665</f>
        <v>1</v>
      </c>
      <c r="K1665" s="3" t="str">
        <f>Raw_Data!K1665</f>
        <v>Debit Card</v>
      </c>
      <c r="L1665" s="3">
        <f>Raw_Data!L1665</f>
        <v>5</v>
      </c>
      <c r="M1665" s="3">
        <f>Raw_Data!M1665</f>
        <v>0.21</v>
      </c>
      <c r="N1665" s="3" t="str">
        <f>Raw_Data!N1665</f>
        <v>Sci-Fi</v>
      </c>
      <c r="O1665" s="3" t="str">
        <f t="shared" si="250"/>
        <v>25-34</v>
      </c>
      <c r="P1665" s="3" t="str">
        <f t="shared" si="251"/>
        <v>10-24h</v>
      </c>
      <c r="Q1665" s="3" t="str">
        <f t="shared" si="252"/>
        <v>46-60d</v>
      </c>
      <c r="R1665" s="3" t="str">
        <f t="shared" si="253"/>
        <v>Medium</v>
      </c>
      <c r="S1665" s="3" t="str">
        <f t="shared" si="254"/>
        <v>Low</v>
      </c>
      <c r="T1665" s="3" t="str">
        <f t="shared" si="255"/>
        <v>Churned</v>
      </c>
      <c r="U1665" s="4">
        <f>1/(1+EXP(-(Predictive_Model!$B$5+((B1665-Predictive_Model!$B$20)/Predictive_Model!$C$20)*Predictive_Model!$D$20+((E1665-Predictive_Model!$B$21)/Predictive_Model!$C$21)*Predictive_Model!$D$21+((F1665-Predictive_Model!$B$22)/Predictive_Model!$C$22)*Predictive_Model!$D$22+((I1665-Predictive_Model!$B$23)/Predictive_Model!$C$23)*Predictive_Model!$D$23+((L1665-Predictive_Model!$B$24)/Predictive_Model!$C$24)*Predictive_Model!$D$24+((M1665-Predictive_Model!$B$25)/Predictive_Model!$C$25)*Predictive_Model!$D$25+IF(C1665="Male",Predictive_Model!$D$31,IF(C1665="Other",Predictive_Model!$D$32,0))+IF(D1665="Premium",Predictive_Model!$D$34,IF(D1665="Standard",Predictive_Model!$D$35,0))+IF(G1665="Asia",Predictive_Model!$D$37,IF(G1665="Europe",Predictive_Model!$D$38,IF(G1665="North America",Predictive_Model!$D$39,IF(G1665="Oceania",Predictive_Model!$D$40,IF(G1665="South America",Predictive_Model!$D$41,0)))))+IF(H1665="Laptop",Predictive_Model!$D$43,IF(H1665="Mobile",Predictive_Model!$D$44,IF(H1665="TV",Predictive_Model!$D$45,IF(H1665="Tablet",Predictive_Model!$D$46,0))))+IF(K1665="Crypto",Predictive_Model!$D$48,IF(K1665="Debit Card",Predictive_Model!$D$49,IF(K1665="Gift Card",Predictive_Model!$D$50,IF(K1665="PayPal",Predictive_Model!$D$51,0))))+IF(N1665="Comedy",Predictive_Model!$D$53,IF(N1665="Documentary",Predictive_Model!$D$54,IF(N1665="Drama",Predictive_Model!$D$55,IF(N1665="Horror",Predictive_Model!$D$56,IF(N1665="Romance",Predictive_Model!$D$57,IF(N1665="Sci-Fi",Predictive_Model!$D$58,0)))))))))</f>
        <v>0.99737646540167646</v>
      </c>
      <c r="V1665" s="3" t="str">
        <f t="shared" si="256"/>
        <v>Critical</v>
      </c>
      <c r="W1665" s="6">
        <f t="shared" si="257"/>
        <v>8.99</v>
      </c>
      <c r="X1665" s="3" t="str">
        <f t="shared" si="258"/>
        <v>Priority 2</v>
      </c>
      <c r="Y1665" s="3" t="str">
        <f t="shared" si="259"/>
        <v>OK</v>
      </c>
    </row>
    <row r="1666" spans="1:25" x14ac:dyDescent="0.25">
      <c r="A1666" s="3" t="str">
        <f>Raw_Data!A1666</f>
        <v>0fbffe99-eba0-4a18-b1f4-42b9e249dfae</v>
      </c>
      <c r="B1666" s="3">
        <f>Raw_Data!B1666</f>
        <v>33</v>
      </c>
      <c r="C1666" s="3" t="str">
        <f>Raw_Data!C1666</f>
        <v>Female</v>
      </c>
      <c r="D1666" s="3" t="str">
        <f>Raw_Data!D1666</f>
        <v>Premium</v>
      </c>
      <c r="E1666" s="3">
        <f>Raw_Data!E1666</f>
        <v>0.06</v>
      </c>
      <c r="F1666" s="3">
        <f>Raw_Data!F1666</f>
        <v>53</v>
      </c>
      <c r="G1666" s="3" t="str">
        <f>Raw_Data!G1666</f>
        <v>North America</v>
      </c>
      <c r="H1666" s="3" t="str">
        <f>Raw_Data!H1666</f>
        <v>Desktop</v>
      </c>
      <c r="I1666" s="3">
        <f>Raw_Data!I1666</f>
        <v>17.989999999999998</v>
      </c>
      <c r="J1666" s="3">
        <f>Raw_Data!J1666</f>
        <v>1</v>
      </c>
      <c r="K1666" s="3" t="str">
        <f>Raw_Data!K1666</f>
        <v>PayPal</v>
      </c>
      <c r="L1666" s="3">
        <f>Raw_Data!L1666</f>
        <v>3</v>
      </c>
      <c r="M1666" s="3">
        <f>Raw_Data!M1666</f>
        <v>0</v>
      </c>
      <c r="N1666" s="3" t="str">
        <f>Raw_Data!N1666</f>
        <v>Horror</v>
      </c>
      <c r="O1666" s="3" t="str">
        <f t="shared" si="250"/>
        <v>25-34</v>
      </c>
      <c r="P1666" s="3" t="str">
        <f t="shared" si="251"/>
        <v>&lt;10h</v>
      </c>
      <c r="Q1666" s="3" t="str">
        <f t="shared" si="252"/>
        <v>46-60d</v>
      </c>
      <c r="R1666" s="3" t="str">
        <f t="shared" si="253"/>
        <v>Low</v>
      </c>
      <c r="S1666" s="3" t="str">
        <f t="shared" si="254"/>
        <v>High</v>
      </c>
      <c r="T1666" s="3" t="str">
        <f t="shared" si="255"/>
        <v>Churned</v>
      </c>
      <c r="U1666" s="4">
        <f>1/(1+EXP(-(Predictive_Model!$B$5+((B1666-Predictive_Model!$B$20)/Predictive_Model!$C$20)*Predictive_Model!$D$20+((E1666-Predictive_Model!$B$21)/Predictive_Model!$C$21)*Predictive_Model!$D$21+((F1666-Predictive_Model!$B$22)/Predictive_Model!$C$22)*Predictive_Model!$D$22+((I1666-Predictive_Model!$B$23)/Predictive_Model!$C$23)*Predictive_Model!$D$23+((L1666-Predictive_Model!$B$24)/Predictive_Model!$C$24)*Predictive_Model!$D$24+((M1666-Predictive_Model!$B$25)/Predictive_Model!$C$25)*Predictive_Model!$D$25+IF(C1666="Male",Predictive_Model!$D$31,IF(C1666="Other",Predictive_Model!$D$32,0))+IF(D1666="Premium",Predictive_Model!$D$34,IF(D1666="Standard",Predictive_Model!$D$35,0))+IF(G1666="Asia",Predictive_Model!$D$37,IF(G1666="Europe",Predictive_Model!$D$38,IF(G1666="North America",Predictive_Model!$D$39,IF(G1666="Oceania",Predictive_Model!$D$40,IF(G1666="South America",Predictive_Model!$D$41,0)))))+IF(H1666="Laptop",Predictive_Model!$D$43,IF(H1666="Mobile",Predictive_Model!$D$44,IF(H1666="TV",Predictive_Model!$D$45,IF(H1666="Tablet",Predictive_Model!$D$46,0))))+IF(K1666="Crypto",Predictive_Model!$D$48,IF(K1666="Debit Card",Predictive_Model!$D$49,IF(K1666="Gift Card",Predictive_Model!$D$50,IF(K1666="PayPal",Predictive_Model!$D$51,0))))+IF(N1666="Comedy",Predictive_Model!$D$53,IF(N1666="Documentary",Predictive_Model!$D$54,IF(N1666="Drama",Predictive_Model!$D$55,IF(N1666="Horror",Predictive_Model!$D$56,IF(N1666="Romance",Predictive_Model!$D$57,IF(N1666="Sci-Fi",Predictive_Model!$D$58,0)))))))))</f>
        <v>0.99920645465370517</v>
      </c>
      <c r="V1666" s="3" t="str">
        <f t="shared" si="256"/>
        <v>Critical</v>
      </c>
      <c r="W1666" s="6">
        <f t="shared" si="257"/>
        <v>17.989999999999998</v>
      </c>
      <c r="X1666" s="3" t="str">
        <f t="shared" si="258"/>
        <v>Priority 1</v>
      </c>
      <c r="Y1666" s="3" t="str">
        <f t="shared" si="259"/>
        <v>OK</v>
      </c>
    </row>
    <row r="1667" spans="1:25" x14ac:dyDescent="0.25">
      <c r="A1667" s="3" t="str">
        <f>Raw_Data!A1667</f>
        <v>18d21cf8-fa88-4759-9ae3-81e1d3fc58fd</v>
      </c>
      <c r="B1667" s="3">
        <f>Raw_Data!B1667</f>
        <v>63</v>
      </c>
      <c r="C1667" s="3" t="str">
        <f>Raw_Data!C1667</f>
        <v>Female</v>
      </c>
      <c r="D1667" s="3" t="str">
        <f>Raw_Data!D1667</f>
        <v>Standard</v>
      </c>
      <c r="E1667" s="3">
        <f>Raw_Data!E1667</f>
        <v>18.489999999999998</v>
      </c>
      <c r="F1667" s="3">
        <f>Raw_Data!F1667</f>
        <v>13</v>
      </c>
      <c r="G1667" s="3" t="str">
        <f>Raw_Data!G1667</f>
        <v>Europe</v>
      </c>
      <c r="H1667" s="3" t="str">
        <f>Raw_Data!H1667</f>
        <v>TV</v>
      </c>
      <c r="I1667" s="3">
        <f>Raw_Data!I1667</f>
        <v>13.99</v>
      </c>
      <c r="J1667" s="3">
        <f>Raw_Data!J1667</f>
        <v>0</v>
      </c>
      <c r="K1667" s="3" t="str">
        <f>Raw_Data!K1667</f>
        <v>PayPal</v>
      </c>
      <c r="L1667" s="3">
        <f>Raw_Data!L1667</f>
        <v>1</v>
      </c>
      <c r="M1667" s="3">
        <f>Raw_Data!M1667</f>
        <v>1.32</v>
      </c>
      <c r="N1667" s="3" t="str">
        <f>Raw_Data!N1667</f>
        <v>Drama</v>
      </c>
      <c r="O1667" s="3" t="str">
        <f t="shared" si="250"/>
        <v>55-70</v>
      </c>
      <c r="P1667" s="3" t="str">
        <f t="shared" si="251"/>
        <v>10-24h</v>
      </c>
      <c r="Q1667" s="3" t="str">
        <f t="shared" si="252"/>
        <v>8-21d</v>
      </c>
      <c r="R1667" s="3" t="str">
        <f t="shared" si="253"/>
        <v>Medium</v>
      </c>
      <c r="S1667" s="3" t="str">
        <f t="shared" si="254"/>
        <v>Mid</v>
      </c>
      <c r="T1667" s="3" t="str">
        <f t="shared" si="255"/>
        <v>Active</v>
      </c>
      <c r="U1667" s="4">
        <f>1/(1+EXP(-(Predictive_Model!$B$5+((B1667-Predictive_Model!$B$20)/Predictive_Model!$C$20)*Predictive_Model!$D$20+((E1667-Predictive_Model!$B$21)/Predictive_Model!$C$21)*Predictive_Model!$D$21+((F1667-Predictive_Model!$B$22)/Predictive_Model!$C$22)*Predictive_Model!$D$22+((I1667-Predictive_Model!$B$23)/Predictive_Model!$C$23)*Predictive_Model!$D$23+((L1667-Predictive_Model!$B$24)/Predictive_Model!$C$24)*Predictive_Model!$D$24+((M1667-Predictive_Model!$B$25)/Predictive_Model!$C$25)*Predictive_Model!$D$25+IF(C1667="Male",Predictive_Model!$D$31,IF(C1667="Other",Predictive_Model!$D$32,0))+IF(D1667="Premium",Predictive_Model!$D$34,IF(D1667="Standard",Predictive_Model!$D$35,0))+IF(G1667="Asia",Predictive_Model!$D$37,IF(G1667="Europe",Predictive_Model!$D$38,IF(G1667="North America",Predictive_Model!$D$39,IF(G1667="Oceania",Predictive_Model!$D$40,IF(G1667="South America",Predictive_Model!$D$41,0)))))+IF(H1667="Laptop",Predictive_Model!$D$43,IF(H1667="Mobile",Predictive_Model!$D$44,IF(H1667="TV",Predictive_Model!$D$45,IF(H1667="Tablet",Predictive_Model!$D$46,0))))+IF(K1667="Crypto",Predictive_Model!$D$48,IF(K1667="Debit Card",Predictive_Model!$D$49,IF(K1667="Gift Card",Predictive_Model!$D$50,IF(K1667="PayPal",Predictive_Model!$D$51,0))))+IF(N1667="Comedy",Predictive_Model!$D$53,IF(N1667="Documentary",Predictive_Model!$D$54,IF(N1667="Drama",Predictive_Model!$D$55,IF(N1667="Horror",Predictive_Model!$D$56,IF(N1667="Romance",Predictive_Model!$D$57,IF(N1667="Sci-Fi",Predictive_Model!$D$58,0)))))))))</f>
        <v>3.9276358970224093E-2</v>
      </c>
      <c r="V1667" s="3" t="str">
        <f t="shared" si="256"/>
        <v>Low</v>
      </c>
      <c r="W1667" s="6">
        <f t="shared" si="257"/>
        <v>0.54947626199343502</v>
      </c>
      <c r="X1667" s="3" t="str">
        <f t="shared" si="258"/>
        <v>Monitor</v>
      </c>
      <c r="Y1667" s="3" t="str">
        <f t="shared" si="259"/>
        <v>OK</v>
      </c>
    </row>
    <row r="1668" spans="1:25" x14ac:dyDescent="0.25">
      <c r="A1668" s="3" t="str">
        <f>Raw_Data!A1668</f>
        <v>8036cdac-84b1-4b10-abd3-f32109c28d1e</v>
      </c>
      <c r="B1668" s="3">
        <f>Raw_Data!B1668</f>
        <v>45</v>
      </c>
      <c r="C1668" s="3" t="str">
        <f>Raw_Data!C1668</f>
        <v>Other</v>
      </c>
      <c r="D1668" s="3" t="str">
        <f>Raw_Data!D1668</f>
        <v>Basic</v>
      </c>
      <c r="E1668" s="3">
        <f>Raw_Data!E1668</f>
        <v>6.87</v>
      </c>
      <c r="F1668" s="3">
        <f>Raw_Data!F1668</f>
        <v>11</v>
      </c>
      <c r="G1668" s="3" t="str">
        <f>Raw_Data!G1668</f>
        <v>Europe</v>
      </c>
      <c r="H1668" s="3" t="str">
        <f>Raw_Data!H1668</f>
        <v>Laptop</v>
      </c>
      <c r="I1668" s="3">
        <f>Raw_Data!I1668</f>
        <v>8.99</v>
      </c>
      <c r="J1668" s="3">
        <f>Raw_Data!J1668</f>
        <v>0</v>
      </c>
      <c r="K1668" s="3" t="str">
        <f>Raw_Data!K1668</f>
        <v>Debit Card</v>
      </c>
      <c r="L1668" s="3">
        <f>Raw_Data!L1668</f>
        <v>3</v>
      </c>
      <c r="M1668" s="3">
        <f>Raw_Data!M1668</f>
        <v>0.56999999999999995</v>
      </c>
      <c r="N1668" s="3" t="str">
        <f>Raw_Data!N1668</f>
        <v>Drama</v>
      </c>
      <c r="O1668" s="3" t="str">
        <f t="shared" si="250"/>
        <v>45-54</v>
      </c>
      <c r="P1668" s="3" t="str">
        <f t="shared" si="251"/>
        <v>&lt;10h</v>
      </c>
      <c r="Q1668" s="3" t="str">
        <f t="shared" si="252"/>
        <v>8-21d</v>
      </c>
      <c r="R1668" s="3" t="str">
        <f t="shared" si="253"/>
        <v>Medium</v>
      </c>
      <c r="S1668" s="3" t="str">
        <f t="shared" si="254"/>
        <v>Low</v>
      </c>
      <c r="T1668" s="3" t="str">
        <f t="shared" si="255"/>
        <v>Active</v>
      </c>
      <c r="U1668" s="4">
        <f>1/(1+EXP(-(Predictive_Model!$B$5+((B1668-Predictive_Model!$B$20)/Predictive_Model!$C$20)*Predictive_Model!$D$20+((E1668-Predictive_Model!$B$21)/Predictive_Model!$C$21)*Predictive_Model!$D$21+((F1668-Predictive_Model!$B$22)/Predictive_Model!$C$22)*Predictive_Model!$D$22+((I1668-Predictive_Model!$B$23)/Predictive_Model!$C$23)*Predictive_Model!$D$23+((L1668-Predictive_Model!$B$24)/Predictive_Model!$C$24)*Predictive_Model!$D$24+((M1668-Predictive_Model!$B$25)/Predictive_Model!$C$25)*Predictive_Model!$D$25+IF(C1668="Male",Predictive_Model!$D$31,IF(C1668="Other",Predictive_Model!$D$32,0))+IF(D1668="Premium",Predictive_Model!$D$34,IF(D1668="Standard",Predictive_Model!$D$35,0))+IF(G1668="Asia",Predictive_Model!$D$37,IF(G1668="Europe",Predictive_Model!$D$38,IF(G1668="North America",Predictive_Model!$D$39,IF(G1668="Oceania",Predictive_Model!$D$40,IF(G1668="South America",Predictive_Model!$D$41,0)))))+IF(H1668="Laptop",Predictive_Model!$D$43,IF(H1668="Mobile",Predictive_Model!$D$44,IF(H1668="TV",Predictive_Model!$D$45,IF(H1668="Tablet",Predictive_Model!$D$46,0))))+IF(K1668="Crypto",Predictive_Model!$D$48,IF(K1668="Debit Card",Predictive_Model!$D$49,IF(K1668="Gift Card",Predictive_Model!$D$50,IF(K1668="PayPal",Predictive_Model!$D$51,0))))+IF(N1668="Comedy",Predictive_Model!$D$53,IF(N1668="Documentary",Predictive_Model!$D$54,IF(N1668="Drama",Predictive_Model!$D$55,IF(N1668="Horror",Predictive_Model!$D$56,IF(N1668="Romance",Predictive_Model!$D$57,IF(N1668="Sci-Fi",Predictive_Model!$D$58,0)))))))))</f>
        <v>0.73929898267747773</v>
      </c>
      <c r="V1668" s="3" t="str">
        <f t="shared" si="256"/>
        <v>High</v>
      </c>
      <c r="W1668" s="6">
        <f t="shared" si="257"/>
        <v>6.6462978542705251</v>
      </c>
      <c r="X1668" s="3" t="str">
        <f t="shared" si="258"/>
        <v>Monitor</v>
      </c>
      <c r="Y1668" s="3" t="str">
        <f t="shared" si="259"/>
        <v>OK</v>
      </c>
    </row>
    <row r="1669" spans="1:25" x14ac:dyDescent="0.25">
      <c r="A1669" s="3" t="str">
        <f>Raw_Data!A1669</f>
        <v>a981b14d-307e-40e0-b1ac-65f5b3b6621d</v>
      </c>
      <c r="B1669" s="3">
        <f>Raw_Data!B1669</f>
        <v>24</v>
      </c>
      <c r="C1669" s="3" t="str">
        <f>Raw_Data!C1669</f>
        <v>Male</v>
      </c>
      <c r="D1669" s="3" t="str">
        <f>Raw_Data!D1669</f>
        <v>Basic</v>
      </c>
      <c r="E1669" s="3">
        <f>Raw_Data!E1669</f>
        <v>0.75</v>
      </c>
      <c r="F1669" s="3">
        <f>Raw_Data!F1669</f>
        <v>26</v>
      </c>
      <c r="G1669" s="3" t="str">
        <f>Raw_Data!G1669</f>
        <v>North America</v>
      </c>
      <c r="H1669" s="3" t="str">
        <f>Raw_Data!H1669</f>
        <v>Laptop</v>
      </c>
      <c r="I1669" s="3">
        <f>Raw_Data!I1669</f>
        <v>8.99</v>
      </c>
      <c r="J1669" s="3">
        <f>Raw_Data!J1669</f>
        <v>1</v>
      </c>
      <c r="K1669" s="3" t="str">
        <f>Raw_Data!K1669</f>
        <v>Gift Card</v>
      </c>
      <c r="L1669" s="3">
        <f>Raw_Data!L1669</f>
        <v>2</v>
      </c>
      <c r="M1669" s="3">
        <f>Raw_Data!M1669</f>
        <v>0.03</v>
      </c>
      <c r="N1669" s="3" t="str">
        <f>Raw_Data!N1669</f>
        <v>Drama</v>
      </c>
      <c r="O1669" s="3" t="str">
        <f t="shared" ref="O1669:O1732" si="260">IF(B1669&lt;25,"18-24",IF(B1669&lt;35,"25-34",IF(B1669&lt;45,"35-44",IF(B1669&lt;55,"45-54","55-70"))))</f>
        <v>18-24</v>
      </c>
      <c r="P1669" s="3" t="str">
        <f t="shared" ref="P1669:P1732" si="261">IF(E1669&lt;10,"&lt;10h",IF(E1669&lt;25,"10-24h",IF(E1669&lt;50,"25-49h","50h+")))</f>
        <v>&lt;10h</v>
      </c>
      <c r="Q1669" s="3" t="str">
        <f t="shared" ref="Q1669:Q1732" si="262">IF(F1669&lt;=7,"0-7d",IF(F1669&lt;=21,"8-21d",IF(F1669&lt;=45,"22-45d","46-60d")))</f>
        <v>22-45d</v>
      </c>
      <c r="R1669" s="3" t="str">
        <f t="shared" ref="R1669:R1732" si="263">IF(AND(E1669&gt;=25,F1669&lt;=21),"High",IF(OR(E1669&gt;=10,F1669&lt;=45),"Medium","Low"))</f>
        <v>Medium</v>
      </c>
      <c r="S1669" s="3" t="str">
        <f t="shared" ref="S1669:S1732" si="264">IF(I1669&lt;10,"Low",IF(I1669&lt;16,"Mid","High"))</f>
        <v>Low</v>
      </c>
      <c r="T1669" s="3" t="str">
        <f t="shared" ref="T1669:T1732" si="265">IF(J1669=1,"Churned","Active")</f>
        <v>Churned</v>
      </c>
      <c r="U1669" s="4">
        <f>1/(1+EXP(-(Predictive_Model!$B$5+((B1669-Predictive_Model!$B$20)/Predictive_Model!$C$20)*Predictive_Model!$D$20+((E1669-Predictive_Model!$B$21)/Predictive_Model!$C$21)*Predictive_Model!$D$21+((F1669-Predictive_Model!$B$22)/Predictive_Model!$C$22)*Predictive_Model!$D$22+((I1669-Predictive_Model!$B$23)/Predictive_Model!$C$23)*Predictive_Model!$D$23+((L1669-Predictive_Model!$B$24)/Predictive_Model!$C$24)*Predictive_Model!$D$24+((M1669-Predictive_Model!$B$25)/Predictive_Model!$C$25)*Predictive_Model!$D$25+IF(C1669="Male",Predictive_Model!$D$31,IF(C1669="Other",Predictive_Model!$D$32,0))+IF(D1669="Premium",Predictive_Model!$D$34,IF(D1669="Standard",Predictive_Model!$D$35,0))+IF(G1669="Asia",Predictive_Model!$D$37,IF(G1669="Europe",Predictive_Model!$D$38,IF(G1669="North America",Predictive_Model!$D$39,IF(G1669="Oceania",Predictive_Model!$D$40,IF(G1669="South America",Predictive_Model!$D$41,0)))))+IF(H1669="Laptop",Predictive_Model!$D$43,IF(H1669="Mobile",Predictive_Model!$D$44,IF(H1669="TV",Predictive_Model!$D$45,IF(H1669="Tablet",Predictive_Model!$D$46,0))))+IF(K1669="Crypto",Predictive_Model!$D$48,IF(K1669="Debit Card",Predictive_Model!$D$49,IF(K1669="Gift Card",Predictive_Model!$D$50,IF(K1669="PayPal",Predictive_Model!$D$51,0))))+IF(N1669="Comedy",Predictive_Model!$D$53,IF(N1669="Documentary",Predictive_Model!$D$54,IF(N1669="Drama",Predictive_Model!$D$55,IF(N1669="Horror",Predictive_Model!$D$56,IF(N1669="Romance",Predictive_Model!$D$57,IF(N1669="Sci-Fi",Predictive_Model!$D$58,0)))))))))</f>
        <v>0.99935567515553059</v>
      </c>
      <c r="V1669" s="3" t="str">
        <f t="shared" ref="V1669:V1732" si="266">IF(U1669&gt;=0.75,"Critical",IF(U1669&gt;=0.5,"High",IF(U1669&gt;=0.25,"Medium","Low")))</f>
        <v>Critical</v>
      </c>
      <c r="W1669" s="6">
        <f t="shared" ref="W1669:W1732" si="267">IF(J1669=1,I1669,I1669*U1669)</f>
        <v>8.99</v>
      </c>
      <c r="X1669" s="3" t="str">
        <f t="shared" ref="X1669:X1732" si="268">IF(AND(V1669="Critical",I1669&gt;=15),"Priority 1",IF(OR(V1669="Critical",AND(V1669="High",F1669&gt;21)),"Priority 2","Monitor"))</f>
        <v>Priority 2</v>
      </c>
      <c r="Y1669" s="3" t="str">
        <f t="shared" ref="Y1669:Y1732" si="269">IF(COUNTA(A1669:N1669)=14,"OK","CHECK")</f>
        <v>OK</v>
      </c>
    </row>
    <row r="1670" spans="1:25" x14ac:dyDescent="0.25">
      <c r="A1670" s="3" t="str">
        <f>Raw_Data!A1670</f>
        <v>d65621ad-d7c8-43cb-b2d5-338df3a9e044</v>
      </c>
      <c r="B1670" s="3">
        <f>Raw_Data!B1670</f>
        <v>35</v>
      </c>
      <c r="C1670" s="3" t="str">
        <f>Raw_Data!C1670</f>
        <v>Other</v>
      </c>
      <c r="D1670" s="3" t="str">
        <f>Raw_Data!D1670</f>
        <v>Basic</v>
      </c>
      <c r="E1670" s="3">
        <f>Raw_Data!E1670</f>
        <v>8.8699999999999992</v>
      </c>
      <c r="F1670" s="3">
        <f>Raw_Data!F1670</f>
        <v>10</v>
      </c>
      <c r="G1670" s="3" t="str">
        <f>Raw_Data!G1670</f>
        <v>Oceania</v>
      </c>
      <c r="H1670" s="3" t="str">
        <f>Raw_Data!H1670</f>
        <v>Laptop</v>
      </c>
      <c r="I1670" s="3">
        <f>Raw_Data!I1670</f>
        <v>8.99</v>
      </c>
      <c r="J1670" s="3">
        <f>Raw_Data!J1670</f>
        <v>0</v>
      </c>
      <c r="K1670" s="3" t="str">
        <f>Raw_Data!K1670</f>
        <v>Credit Card</v>
      </c>
      <c r="L1670" s="3">
        <f>Raw_Data!L1670</f>
        <v>2</v>
      </c>
      <c r="M1670" s="3">
        <f>Raw_Data!M1670</f>
        <v>0.81</v>
      </c>
      <c r="N1670" s="3" t="str">
        <f>Raw_Data!N1670</f>
        <v>Drama</v>
      </c>
      <c r="O1670" s="3" t="str">
        <f t="shared" si="260"/>
        <v>35-44</v>
      </c>
      <c r="P1670" s="3" t="str">
        <f t="shared" si="261"/>
        <v>&lt;10h</v>
      </c>
      <c r="Q1670" s="3" t="str">
        <f t="shared" si="262"/>
        <v>8-21d</v>
      </c>
      <c r="R1670" s="3" t="str">
        <f t="shared" si="263"/>
        <v>Medium</v>
      </c>
      <c r="S1670" s="3" t="str">
        <f t="shared" si="264"/>
        <v>Low</v>
      </c>
      <c r="T1670" s="3" t="str">
        <f t="shared" si="265"/>
        <v>Active</v>
      </c>
      <c r="U1670" s="4">
        <f>1/(1+EXP(-(Predictive_Model!$B$5+((B1670-Predictive_Model!$B$20)/Predictive_Model!$C$20)*Predictive_Model!$D$20+((E1670-Predictive_Model!$B$21)/Predictive_Model!$C$21)*Predictive_Model!$D$21+((F1670-Predictive_Model!$B$22)/Predictive_Model!$C$22)*Predictive_Model!$D$22+((I1670-Predictive_Model!$B$23)/Predictive_Model!$C$23)*Predictive_Model!$D$23+((L1670-Predictive_Model!$B$24)/Predictive_Model!$C$24)*Predictive_Model!$D$24+((M1670-Predictive_Model!$B$25)/Predictive_Model!$C$25)*Predictive_Model!$D$25+IF(C1670="Male",Predictive_Model!$D$31,IF(C1670="Other",Predictive_Model!$D$32,0))+IF(D1670="Premium",Predictive_Model!$D$34,IF(D1670="Standard",Predictive_Model!$D$35,0))+IF(G1670="Asia",Predictive_Model!$D$37,IF(G1670="Europe",Predictive_Model!$D$38,IF(G1670="North America",Predictive_Model!$D$39,IF(G1670="Oceania",Predictive_Model!$D$40,IF(G1670="South America",Predictive_Model!$D$41,0)))))+IF(H1670="Laptop",Predictive_Model!$D$43,IF(H1670="Mobile",Predictive_Model!$D$44,IF(H1670="TV",Predictive_Model!$D$45,IF(H1670="Tablet",Predictive_Model!$D$46,0))))+IF(K1670="Crypto",Predictive_Model!$D$48,IF(K1670="Debit Card",Predictive_Model!$D$49,IF(K1670="Gift Card",Predictive_Model!$D$50,IF(K1670="PayPal",Predictive_Model!$D$51,0))))+IF(N1670="Comedy",Predictive_Model!$D$53,IF(N1670="Documentary",Predictive_Model!$D$54,IF(N1670="Drama",Predictive_Model!$D$55,IF(N1670="Horror",Predictive_Model!$D$56,IF(N1670="Romance",Predictive_Model!$D$57,IF(N1670="Sci-Fi",Predictive_Model!$D$58,0)))))))))</f>
        <v>0.74006396550998055</v>
      </c>
      <c r="V1670" s="3" t="str">
        <f t="shared" si="266"/>
        <v>High</v>
      </c>
      <c r="W1670" s="6">
        <f t="shared" si="267"/>
        <v>6.6531750499347249</v>
      </c>
      <c r="X1670" s="3" t="str">
        <f t="shared" si="268"/>
        <v>Monitor</v>
      </c>
      <c r="Y1670" s="3" t="str">
        <f t="shared" si="269"/>
        <v>OK</v>
      </c>
    </row>
    <row r="1671" spans="1:25" x14ac:dyDescent="0.25">
      <c r="A1671" s="3" t="str">
        <f>Raw_Data!A1671</f>
        <v>1afd1afc-9a16-4a59-9391-b5165327d402</v>
      </c>
      <c r="B1671" s="3">
        <f>Raw_Data!B1671</f>
        <v>69</v>
      </c>
      <c r="C1671" s="3" t="str">
        <f>Raw_Data!C1671</f>
        <v>Male</v>
      </c>
      <c r="D1671" s="3" t="str">
        <f>Raw_Data!D1671</f>
        <v>Basic</v>
      </c>
      <c r="E1671" s="3">
        <f>Raw_Data!E1671</f>
        <v>21.53</v>
      </c>
      <c r="F1671" s="3">
        <f>Raw_Data!F1671</f>
        <v>7</v>
      </c>
      <c r="G1671" s="3" t="str">
        <f>Raw_Data!G1671</f>
        <v>North America</v>
      </c>
      <c r="H1671" s="3" t="str">
        <f>Raw_Data!H1671</f>
        <v>Laptop</v>
      </c>
      <c r="I1671" s="3">
        <f>Raw_Data!I1671</f>
        <v>8.99</v>
      </c>
      <c r="J1671" s="3">
        <f>Raw_Data!J1671</f>
        <v>0</v>
      </c>
      <c r="K1671" s="3" t="str">
        <f>Raw_Data!K1671</f>
        <v>Crypto</v>
      </c>
      <c r="L1671" s="3">
        <f>Raw_Data!L1671</f>
        <v>3</v>
      </c>
      <c r="M1671" s="3">
        <f>Raw_Data!M1671</f>
        <v>2.69</v>
      </c>
      <c r="N1671" s="3" t="str">
        <f>Raw_Data!N1671</f>
        <v>Comedy</v>
      </c>
      <c r="O1671" s="3" t="str">
        <f t="shared" si="260"/>
        <v>55-70</v>
      </c>
      <c r="P1671" s="3" t="str">
        <f t="shared" si="261"/>
        <v>10-24h</v>
      </c>
      <c r="Q1671" s="3" t="str">
        <f t="shared" si="262"/>
        <v>0-7d</v>
      </c>
      <c r="R1671" s="3" t="str">
        <f t="shared" si="263"/>
        <v>Medium</v>
      </c>
      <c r="S1671" s="3" t="str">
        <f t="shared" si="264"/>
        <v>Low</v>
      </c>
      <c r="T1671" s="3" t="str">
        <f t="shared" si="265"/>
        <v>Active</v>
      </c>
      <c r="U1671" s="4">
        <f>1/(1+EXP(-(Predictive_Model!$B$5+((B1671-Predictive_Model!$B$20)/Predictive_Model!$C$20)*Predictive_Model!$D$20+((E1671-Predictive_Model!$B$21)/Predictive_Model!$C$21)*Predictive_Model!$D$21+((F1671-Predictive_Model!$B$22)/Predictive_Model!$C$22)*Predictive_Model!$D$22+((I1671-Predictive_Model!$B$23)/Predictive_Model!$C$23)*Predictive_Model!$D$23+((L1671-Predictive_Model!$B$24)/Predictive_Model!$C$24)*Predictive_Model!$D$24+((M1671-Predictive_Model!$B$25)/Predictive_Model!$C$25)*Predictive_Model!$D$25+IF(C1671="Male",Predictive_Model!$D$31,IF(C1671="Other",Predictive_Model!$D$32,0))+IF(D1671="Premium",Predictive_Model!$D$34,IF(D1671="Standard",Predictive_Model!$D$35,0))+IF(G1671="Asia",Predictive_Model!$D$37,IF(G1671="Europe",Predictive_Model!$D$38,IF(G1671="North America",Predictive_Model!$D$39,IF(G1671="Oceania",Predictive_Model!$D$40,IF(G1671="South America",Predictive_Model!$D$41,0)))))+IF(H1671="Laptop",Predictive_Model!$D$43,IF(H1671="Mobile",Predictive_Model!$D$44,IF(H1671="TV",Predictive_Model!$D$45,IF(H1671="Tablet",Predictive_Model!$D$46,0))))+IF(K1671="Crypto",Predictive_Model!$D$48,IF(K1671="Debit Card",Predictive_Model!$D$49,IF(K1671="Gift Card",Predictive_Model!$D$50,IF(K1671="PayPal",Predictive_Model!$D$51,0))))+IF(N1671="Comedy",Predictive_Model!$D$53,IF(N1671="Documentary",Predictive_Model!$D$54,IF(N1671="Drama",Predictive_Model!$D$55,IF(N1671="Horror",Predictive_Model!$D$56,IF(N1671="Romance",Predictive_Model!$D$57,IF(N1671="Sci-Fi",Predictive_Model!$D$58,0)))))))))</f>
        <v>5.8675650838004977E-4</v>
      </c>
      <c r="V1671" s="3" t="str">
        <f t="shared" si="266"/>
        <v>Low</v>
      </c>
      <c r="W1671" s="6">
        <f t="shared" si="267"/>
        <v>5.2749410103366473E-3</v>
      </c>
      <c r="X1671" s="3" t="str">
        <f t="shared" si="268"/>
        <v>Monitor</v>
      </c>
      <c r="Y1671" s="3" t="str">
        <f t="shared" si="269"/>
        <v>OK</v>
      </c>
    </row>
    <row r="1672" spans="1:25" x14ac:dyDescent="0.25">
      <c r="A1672" s="3" t="str">
        <f>Raw_Data!A1672</f>
        <v>6242664e-528e-49c3-bd6d-d0449f66cc35</v>
      </c>
      <c r="B1672" s="3">
        <f>Raw_Data!B1672</f>
        <v>50</v>
      </c>
      <c r="C1672" s="3" t="str">
        <f>Raw_Data!C1672</f>
        <v>Other</v>
      </c>
      <c r="D1672" s="3" t="str">
        <f>Raw_Data!D1672</f>
        <v>Standard</v>
      </c>
      <c r="E1672" s="3">
        <f>Raw_Data!E1672</f>
        <v>7.54</v>
      </c>
      <c r="F1672" s="3">
        <f>Raw_Data!F1672</f>
        <v>18</v>
      </c>
      <c r="G1672" s="3" t="str">
        <f>Raw_Data!G1672</f>
        <v>South America</v>
      </c>
      <c r="H1672" s="3" t="str">
        <f>Raw_Data!H1672</f>
        <v>Desktop</v>
      </c>
      <c r="I1672" s="3">
        <f>Raw_Data!I1672</f>
        <v>13.99</v>
      </c>
      <c r="J1672" s="3">
        <f>Raw_Data!J1672</f>
        <v>0</v>
      </c>
      <c r="K1672" s="3" t="str">
        <f>Raw_Data!K1672</f>
        <v>Credit Card</v>
      </c>
      <c r="L1672" s="3">
        <f>Raw_Data!L1672</f>
        <v>4</v>
      </c>
      <c r="M1672" s="3">
        <f>Raw_Data!M1672</f>
        <v>0.4</v>
      </c>
      <c r="N1672" s="3" t="str">
        <f>Raw_Data!N1672</f>
        <v>Action</v>
      </c>
      <c r="O1672" s="3" t="str">
        <f t="shared" si="260"/>
        <v>45-54</v>
      </c>
      <c r="P1672" s="3" t="str">
        <f t="shared" si="261"/>
        <v>&lt;10h</v>
      </c>
      <c r="Q1672" s="3" t="str">
        <f t="shared" si="262"/>
        <v>8-21d</v>
      </c>
      <c r="R1672" s="3" t="str">
        <f t="shared" si="263"/>
        <v>Medium</v>
      </c>
      <c r="S1672" s="3" t="str">
        <f t="shared" si="264"/>
        <v>Mid</v>
      </c>
      <c r="T1672" s="3" t="str">
        <f t="shared" si="265"/>
        <v>Active</v>
      </c>
      <c r="U1672" s="4">
        <f>1/(1+EXP(-(Predictive_Model!$B$5+((B1672-Predictive_Model!$B$20)/Predictive_Model!$C$20)*Predictive_Model!$D$20+((E1672-Predictive_Model!$B$21)/Predictive_Model!$C$21)*Predictive_Model!$D$21+((F1672-Predictive_Model!$B$22)/Predictive_Model!$C$22)*Predictive_Model!$D$22+((I1672-Predictive_Model!$B$23)/Predictive_Model!$C$23)*Predictive_Model!$D$23+((L1672-Predictive_Model!$B$24)/Predictive_Model!$C$24)*Predictive_Model!$D$24+((M1672-Predictive_Model!$B$25)/Predictive_Model!$C$25)*Predictive_Model!$D$25+IF(C1672="Male",Predictive_Model!$D$31,IF(C1672="Other",Predictive_Model!$D$32,0))+IF(D1672="Premium",Predictive_Model!$D$34,IF(D1672="Standard",Predictive_Model!$D$35,0))+IF(G1672="Asia",Predictive_Model!$D$37,IF(G1672="Europe",Predictive_Model!$D$38,IF(G1672="North America",Predictive_Model!$D$39,IF(G1672="Oceania",Predictive_Model!$D$40,IF(G1672="South America",Predictive_Model!$D$41,0)))))+IF(H1672="Laptop",Predictive_Model!$D$43,IF(H1672="Mobile",Predictive_Model!$D$44,IF(H1672="TV",Predictive_Model!$D$45,IF(H1672="Tablet",Predictive_Model!$D$46,0))))+IF(K1672="Crypto",Predictive_Model!$D$48,IF(K1672="Debit Card",Predictive_Model!$D$49,IF(K1672="Gift Card",Predictive_Model!$D$50,IF(K1672="PayPal",Predictive_Model!$D$51,0))))+IF(N1672="Comedy",Predictive_Model!$D$53,IF(N1672="Documentary",Predictive_Model!$D$54,IF(N1672="Drama",Predictive_Model!$D$55,IF(N1672="Horror",Predictive_Model!$D$56,IF(N1672="Romance",Predictive_Model!$D$57,IF(N1672="Sci-Fi",Predictive_Model!$D$58,0)))))))))</f>
        <v>0.60398971904219556</v>
      </c>
      <c r="V1672" s="3" t="str">
        <f t="shared" si="266"/>
        <v>High</v>
      </c>
      <c r="W1672" s="6">
        <f t="shared" si="267"/>
        <v>8.4498161694003162</v>
      </c>
      <c r="X1672" s="3" t="str">
        <f t="shared" si="268"/>
        <v>Monitor</v>
      </c>
      <c r="Y1672" s="3" t="str">
        <f t="shared" si="269"/>
        <v>OK</v>
      </c>
    </row>
    <row r="1673" spans="1:25" x14ac:dyDescent="0.25">
      <c r="A1673" s="3" t="str">
        <f>Raw_Data!A1673</f>
        <v>ce42525a-3f98-4e08-96d5-22881f3069cb</v>
      </c>
      <c r="B1673" s="3">
        <f>Raw_Data!B1673</f>
        <v>69</v>
      </c>
      <c r="C1673" s="3" t="str">
        <f>Raw_Data!C1673</f>
        <v>Female</v>
      </c>
      <c r="D1673" s="3" t="str">
        <f>Raw_Data!D1673</f>
        <v>Premium</v>
      </c>
      <c r="E1673" s="3">
        <f>Raw_Data!E1673</f>
        <v>6.95</v>
      </c>
      <c r="F1673" s="3">
        <f>Raw_Data!F1673</f>
        <v>54</v>
      </c>
      <c r="G1673" s="3" t="str">
        <f>Raw_Data!G1673</f>
        <v>Europe</v>
      </c>
      <c r="H1673" s="3" t="str">
        <f>Raw_Data!H1673</f>
        <v>Desktop</v>
      </c>
      <c r="I1673" s="3">
        <f>Raw_Data!I1673</f>
        <v>17.989999999999998</v>
      </c>
      <c r="J1673" s="3">
        <f>Raw_Data!J1673</f>
        <v>0</v>
      </c>
      <c r="K1673" s="3" t="str">
        <f>Raw_Data!K1673</f>
        <v>Debit Card</v>
      </c>
      <c r="L1673" s="3">
        <f>Raw_Data!L1673</f>
        <v>5</v>
      </c>
      <c r="M1673" s="3">
        <f>Raw_Data!M1673</f>
        <v>0.13</v>
      </c>
      <c r="N1673" s="3" t="str">
        <f>Raw_Data!N1673</f>
        <v>Action</v>
      </c>
      <c r="O1673" s="3" t="str">
        <f t="shared" si="260"/>
        <v>55-70</v>
      </c>
      <c r="P1673" s="3" t="str">
        <f t="shared" si="261"/>
        <v>&lt;10h</v>
      </c>
      <c r="Q1673" s="3" t="str">
        <f t="shared" si="262"/>
        <v>46-60d</v>
      </c>
      <c r="R1673" s="3" t="str">
        <f t="shared" si="263"/>
        <v>Low</v>
      </c>
      <c r="S1673" s="3" t="str">
        <f t="shared" si="264"/>
        <v>High</v>
      </c>
      <c r="T1673" s="3" t="str">
        <f t="shared" si="265"/>
        <v>Active</v>
      </c>
      <c r="U1673" s="4">
        <f>1/(1+EXP(-(Predictive_Model!$B$5+((B1673-Predictive_Model!$B$20)/Predictive_Model!$C$20)*Predictive_Model!$D$20+((E1673-Predictive_Model!$B$21)/Predictive_Model!$C$21)*Predictive_Model!$D$21+((F1673-Predictive_Model!$B$22)/Predictive_Model!$C$22)*Predictive_Model!$D$22+((I1673-Predictive_Model!$B$23)/Predictive_Model!$C$23)*Predictive_Model!$D$23+((L1673-Predictive_Model!$B$24)/Predictive_Model!$C$24)*Predictive_Model!$D$24+((M1673-Predictive_Model!$B$25)/Predictive_Model!$C$25)*Predictive_Model!$D$25+IF(C1673="Male",Predictive_Model!$D$31,IF(C1673="Other",Predictive_Model!$D$32,0))+IF(D1673="Premium",Predictive_Model!$D$34,IF(D1673="Standard",Predictive_Model!$D$35,0))+IF(G1673="Asia",Predictive_Model!$D$37,IF(G1673="Europe",Predictive_Model!$D$38,IF(G1673="North America",Predictive_Model!$D$39,IF(G1673="Oceania",Predictive_Model!$D$40,IF(G1673="South America",Predictive_Model!$D$41,0)))))+IF(H1673="Laptop",Predictive_Model!$D$43,IF(H1673="Mobile",Predictive_Model!$D$44,IF(H1673="TV",Predictive_Model!$D$45,IF(H1673="Tablet",Predictive_Model!$D$46,0))))+IF(K1673="Crypto",Predictive_Model!$D$48,IF(K1673="Debit Card",Predictive_Model!$D$49,IF(K1673="Gift Card",Predictive_Model!$D$50,IF(K1673="PayPal",Predictive_Model!$D$51,0))))+IF(N1673="Comedy",Predictive_Model!$D$53,IF(N1673="Documentary",Predictive_Model!$D$54,IF(N1673="Drama",Predictive_Model!$D$55,IF(N1673="Horror",Predictive_Model!$D$56,IF(N1673="Romance",Predictive_Model!$D$57,IF(N1673="Sci-Fi",Predictive_Model!$D$58,0)))))))))</f>
        <v>0.95739888828625408</v>
      </c>
      <c r="V1673" s="3" t="str">
        <f t="shared" si="266"/>
        <v>Critical</v>
      </c>
      <c r="W1673" s="6">
        <f t="shared" si="267"/>
        <v>17.223606000269708</v>
      </c>
      <c r="X1673" s="3" t="str">
        <f t="shared" si="268"/>
        <v>Priority 1</v>
      </c>
      <c r="Y1673" s="3" t="str">
        <f t="shared" si="269"/>
        <v>OK</v>
      </c>
    </row>
    <row r="1674" spans="1:25" x14ac:dyDescent="0.25">
      <c r="A1674" s="3" t="str">
        <f>Raw_Data!A1674</f>
        <v>b25014f9-a877-4644-8ca2-3ecc383aede2</v>
      </c>
      <c r="B1674" s="3">
        <f>Raw_Data!B1674</f>
        <v>37</v>
      </c>
      <c r="C1674" s="3" t="str">
        <f>Raw_Data!C1674</f>
        <v>Other</v>
      </c>
      <c r="D1674" s="3" t="str">
        <f>Raw_Data!D1674</f>
        <v>Premium</v>
      </c>
      <c r="E1674" s="3">
        <f>Raw_Data!E1674</f>
        <v>58.79</v>
      </c>
      <c r="F1674" s="3">
        <f>Raw_Data!F1674</f>
        <v>27</v>
      </c>
      <c r="G1674" s="3" t="str">
        <f>Raw_Data!G1674</f>
        <v>North America</v>
      </c>
      <c r="H1674" s="3" t="str">
        <f>Raw_Data!H1674</f>
        <v>Mobile</v>
      </c>
      <c r="I1674" s="3">
        <f>Raw_Data!I1674</f>
        <v>17.989999999999998</v>
      </c>
      <c r="J1674" s="3">
        <f>Raw_Data!J1674</f>
        <v>0</v>
      </c>
      <c r="K1674" s="3" t="str">
        <f>Raw_Data!K1674</f>
        <v>Crypto</v>
      </c>
      <c r="L1674" s="3">
        <f>Raw_Data!L1674</f>
        <v>3</v>
      </c>
      <c r="M1674" s="3">
        <f>Raw_Data!M1674</f>
        <v>2.1</v>
      </c>
      <c r="N1674" s="3" t="str">
        <f>Raw_Data!N1674</f>
        <v>Drama</v>
      </c>
      <c r="O1674" s="3" t="str">
        <f t="shared" si="260"/>
        <v>35-44</v>
      </c>
      <c r="P1674" s="3" t="str">
        <f t="shared" si="261"/>
        <v>50h+</v>
      </c>
      <c r="Q1674" s="3" t="str">
        <f t="shared" si="262"/>
        <v>22-45d</v>
      </c>
      <c r="R1674" s="3" t="str">
        <f t="shared" si="263"/>
        <v>Medium</v>
      </c>
      <c r="S1674" s="3" t="str">
        <f t="shared" si="264"/>
        <v>High</v>
      </c>
      <c r="T1674" s="3" t="str">
        <f t="shared" si="265"/>
        <v>Active</v>
      </c>
      <c r="U1674" s="4">
        <f>1/(1+EXP(-(Predictive_Model!$B$5+((B1674-Predictive_Model!$B$20)/Predictive_Model!$C$20)*Predictive_Model!$D$20+((E1674-Predictive_Model!$B$21)/Predictive_Model!$C$21)*Predictive_Model!$D$21+((F1674-Predictive_Model!$B$22)/Predictive_Model!$C$22)*Predictive_Model!$D$22+((I1674-Predictive_Model!$B$23)/Predictive_Model!$C$23)*Predictive_Model!$D$23+((L1674-Predictive_Model!$B$24)/Predictive_Model!$C$24)*Predictive_Model!$D$24+((M1674-Predictive_Model!$B$25)/Predictive_Model!$C$25)*Predictive_Model!$D$25+IF(C1674="Male",Predictive_Model!$D$31,IF(C1674="Other",Predictive_Model!$D$32,0))+IF(D1674="Premium",Predictive_Model!$D$34,IF(D1674="Standard",Predictive_Model!$D$35,0))+IF(G1674="Asia",Predictive_Model!$D$37,IF(G1674="Europe",Predictive_Model!$D$38,IF(G1674="North America",Predictive_Model!$D$39,IF(G1674="Oceania",Predictive_Model!$D$40,IF(G1674="South America",Predictive_Model!$D$41,0)))))+IF(H1674="Laptop",Predictive_Model!$D$43,IF(H1674="Mobile",Predictive_Model!$D$44,IF(H1674="TV",Predictive_Model!$D$45,IF(H1674="Tablet",Predictive_Model!$D$46,0))))+IF(K1674="Crypto",Predictive_Model!$D$48,IF(K1674="Debit Card",Predictive_Model!$D$49,IF(K1674="Gift Card",Predictive_Model!$D$50,IF(K1674="PayPal",Predictive_Model!$D$51,0))))+IF(N1674="Comedy",Predictive_Model!$D$53,IF(N1674="Documentary",Predictive_Model!$D$54,IF(N1674="Drama",Predictive_Model!$D$55,IF(N1674="Horror",Predictive_Model!$D$56,IF(N1674="Romance",Predictive_Model!$D$57,IF(N1674="Sci-Fi",Predictive_Model!$D$58,0)))))))))</f>
        <v>4.8821511963978596E-8</v>
      </c>
      <c r="V1674" s="3" t="str">
        <f t="shared" si="266"/>
        <v>Low</v>
      </c>
      <c r="W1674" s="6">
        <f t="shared" si="267"/>
        <v>8.782990002319749E-7</v>
      </c>
      <c r="X1674" s="3" t="str">
        <f t="shared" si="268"/>
        <v>Monitor</v>
      </c>
      <c r="Y1674" s="3" t="str">
        <f t="shared" si="269"/>
        <v>OK</v>
      </c>
    </row>
    <row r="1675" spans="1:25" x14ac:dyDescent="0.25">
      <c r="A1675" s="3" t="str">
        <f>Raw_Data!A1675</f>
        <v>a92e0986-aa29-4342-a381-38b070a25697</v>
      </c>
      <c r="B1675" s="3">
        <f>Raw_Data!B1675</f>
        <v>50</v>
      </c>
      <c r="C1675" s="3" t="str">
        <f>Raw_Data!C1675</f>
        <v>Other</v>
      </c>
      <c r="D1675" s="3" t="str">
        <f>Raw_Data!D1675</f>
        <v>Basic</v>
      </c>
      <c r="E1675" s="3">
        <f>Raw_Data!E1675</f>
        <v>18.87</v>
      </c>
      <c r="F1675" s="3">
        <f>Raw_Data!F1675</f>
        <v>28</v>
      </c>
      <c r="G1675" s="3" t="str">
        <f>Raw_Data!G1675</f>
        <v>Oceania</v>
      </c>
      <c r="H1675" s="3" t="str">
        <f>Raw_Data!H1675</f>
        <v>Mobile</v>
      </c>
      <c r="I1675" s="3">
        <f>Raw_Data!I1675</f>
        <v>8.99</v>
      </c>
      <c r="J1675" s="3">
        <f>Raw_Data!J1675</f>
        <v>0</v>
      </c>
      <c r="K1675" s="3" t="str">
        <f>Raw_Data!K1675</f>
        <v>Crypto</v>
      </c>
      <c r="L1675" s="3">
        <f>Raw_Data!L1675</f>
        <v>4</v>
      </c>
      <c r="M1675" s="3">
        <f>Raw_Data!M1675</f>
        <v>0.65</v>
      </c>
      <c r="N1675" s="3" t="str">
        <f>Raw_Data!N1675</f>
        <v>Action</v>
      </c>
      <c r="O1675" s="3" t="str">
        <f t="shared" si="260"/>
        <v>45-54</v>
      </c>
      <c r="P1675" s="3" t="str">
        <f t="shared" si="261"/>
        <v>10-24h</v>
      </c>
      <c r="Q1675" s="3" t="str">
        <f t="shared" si="262"/>
        <v>22-45d</v>
      </c>
      <c r="R1675" s="3" t="str">
        <f t="shared" si="263"/>
        <v>Medium</v>
      </c>
      <c r="S1675" s="3" t="str">
        <f t="shared" si="264"/>
        <v>Low</v>
      </c>
      <c r="T1675" s="3" t="str">
        <f t="shared" si="265"/>
        <v>Active</v>
      </c>
      <c r="U1675" s="4">
        <f>1/(1+EXP(-(Predictive_Model!$B$5+((B1675-Predictive_Model!$B$20)/Predictive_Model!$C$20)*Predictive_Model!$D$20+((E1675-Predictive_Model!$B$21)/Predictive_Model!$C$21)*Predictive_Model!$D$21+((F1675-Predictive_Model!$B$22)/Predictive_Model!$C$22)*Predictive_Model!$D$22+((I1675-Predictive_Model!$B$23)/Predictive_Model!$C$23)*Predictive_Model!$D$23+((L1675-Predictive_Model!$B$24)/Predictive_Model!$C$24)*Predictive_Model!$D$24+((M1675-Predictive_Model!$B$25)/Predictive_Model!$C$25)*Predictive_Model!$D$25+IF(C1675="Male",Predictive_Model!$D$31,IF(C1675="Other",Predictive_Model!$D$32,0))+IF(D1675="Premium",Predictive_Model!$D$34,IF(D1675="Standard",Predictive_Model!$D$35,0))+IF(G1675="Asia",Predictive_Model!$D$37,IF(G1675="Europe",Predictive_Model!$D$38,IF(G1675="North America",Predictive_Model!$D$39,IF(G1675="Oceania",Predictive_Model!$D$40,IF(G1675="South America",Predictive_Model!$D$41,0)))))+IF(H1675="Laptop",Predictive_Model!$D$43,IF(H1675="Mobile",Predictive_Model!$D$44,IF(H1675="TV",Predictive_Model!$D$45,IF(H1675="Tablet",Predictive_Model!$D$46,0))))+IF(K1675="Crypto",Predictive_Model!$D$48,IF(K1675="Debit Card",Predictive_Model!$D$49,IF(K1675="Gift Card",Predictive_Model!$D$50,IF(K1675="PayPal",Predictive_Model!$D$51,0))))+IF(N1675="Comedy",Predictive_Model!$D$53,IF(N1675="Documentary",Predictive_Model!$D$54,IF(N1675="Drama",Predictive_Model!$D$55,IF(N1675="Horror",Predictive_Model!$D$56,IF(N1675="Romance",Predictive_Model!$D$57,IF(N1675="Sci-Fi",Predictive_Model!$D$58,0)))))))))</f>
        <v>0.65307179151497952</v>
      </c>
      <c r="V1675" s="3" t="str">
        <f t="shared" si="266"/>
        <v>High</v>
      </c>
      <c r="W1675" s="6">
        <f t="shared" si="267"/>
        <v>5.8711154057196664</v>
      </c>
      <c r="X1675" s="3" t="str">
        <f t="shared" si="268"/>
        <v>Priority 2</v>
      </c>
      <c r="Y1675" s="3" t="str">
        <f t="shared" si="269"/>
        <v>OK</v>
      </c>
    </row>
    <row r="1676" spans="1:25" x14ac:dyDescent="0.25">
      <c r="A1676" s="3" t="str">
        <f>Raw_Data!A1676</f>
        <v>72b7cdc5-7d03-4550-8bc6-28db784dc8ca</v>
      </c>
      <c r="B1676" s="3">
        <f>Raw_Data!B1676</f>
        <v>56</v>
      </c>
      <c r="C1676" s="3" t="str">
        <f>Raw_Data!C1676</f>
        <v>Other</v>
      </c>
      <c r="D1676" s="3" t="str">
        <f>Raw_Data!D1676</f>
        <v>Premium</v>
      </c>
      <c r="E1676" s="3">
        <f>Raw_Data!E1676</f>
        <v>0.12</v>
      </c>
      <c r="F1676" s="3">
        <f>Raw_Data!F1676</f>
        <v>10</v>
      </c>
      <c r="G1676" s="3" t="str">
        <f>Raw_Data!G1676</f>
        <v>Oceania</v>
      </c>
      <c r="H1676" s="3" t="str">
        <f>Raw_Data!H1676</f>
        <v>Laptop</v>
      </c>
      <c r="I1676" s="3">
        <f>Raw_Data!I1676</f>
        <v>17.989999999999998</v>
      </c>
      <c r="J1676" s="3">
        <f>Raw_Data!J1676</f>
        <v>1</v>
      </c>
      <c r="K1676" s="3" t="str">
        <f>Raw_Data!K1676</f>
        <v>Crypto</v>
      </c>
      <c r="L1676" s="3">
        <f>Raw_Data!L1676</f>
        <v>4</v>
      </c>
      <c r="M1676" s="3">
        <f>Raw_Data!M1676</f>
        <v>0.01</v>
      </c>
      <c r="N1676" s="3" t="str">
        <f>Raw_Data!N1676</f>
        <v>Horror</v>
      </c>
      <c r="O1676" s="3" t="str">
        <f t="shared" si="260"/>
        <v>55-70</v>
      </c>
      <c r="P1676" s="3" t="str">
        <f t="shared" si="261"/>
        <v>&lt;10h</v>
      </c>
      <c r="Q1676" s="3" t="str">
        <f t="shared" si="262"/>
        <v>8-21d</v>
      </c>
      <c r="R1676" s="3" t="str">
        <f t="shared" si="263"/>
        <v>Medium</v>
      </c>
      <c r="S1676" s="3" t="str">
        <f t="shared" si="264"/>
        <v>High</v>
      </c>
      <c r="T1676" s="3" t="str">
        <f t="shared" si="265"/>
        <v>Churned</v>
      </c>
      <c r="U1676" s="4">
        <f>1/(1+EXP(-(Predictive_Model!$B$5+((B1676-Predictive_Model!$B$20)/Predictive_Model!$C$20)*Predictive_Model!$D$20+((E1676-Predictive_Model!$B$21)/Predictive_Model!$C$21)*Predictive_Model!$D$21+((F1676-Predictive_Model!$B$22)/Predictive_Model!$C$22)*Predictive_Model!$D$22+((I1676-Predictive_Model!$B$23)/Predictive_Model!$C$23)*Predictive_Model!$D$23+((L1676-Predictive_Model!$B$24)/Predictive_Model!$C$24)*Predictive_Model!$D$24+((M1676-Predictive_Model!$B$25)/Predictive_Model!$C$25)*Predictive_Model!$D$25+IF(C1676="Male",Predictive_Model!$D$31,IF(C1676="Other",Predictive_Model!$D$32,0))+IF(D1676="Premium",Predictive_Model!$D$34,IF(D1676="Standard",Predictive_Model!$D$35,0))+IF(G1676="Asia",Predictive_Model!$D$37,IF(G1676="Europe",Predictive_Model!$D$38,IF(G1676="North America",Predictive_Model!$D$39,IF(G1676="Oceania",Predictive_Model!$D$40,IF(G1676="South America",Predictive_Model!$D$41,0)))))+IF(H1676="Laptop",Predictive_Model!$D$43,IF(H1676="Mobile",Predictive_Model!$D$44,IF(H1676="TV",Predictive_Model!$D$45,IF(H1676="Tablet",Predictive_Model!$D$46,0))))+IF(K1676="Crypto",Predictive_Model!$D$48,IF(K1676="Debit Card",Predictive_Model!$D$49,IF(K1676="Gift Card",Predictive_Model!$D$50,IF(K1676="PayPal",Predictive_Model!$D$51,0))))+IF(N1676="Comedy",Predictive_Model!$D$53,IF(N1676="Documentary",Predictive_Model!$D$54,IF(N1676="Drama",Predictive_Model!$D$55,IF(N1676="Horror",Predictive_Model!$D$56,IF(N1676="Romance",Predictive_Model!$D$57,IF(N1676="Sci-Fi",Predictive_Model!$D$58,0)))))))))</f>
        <v>0.65625855799725186</v>
      </c>
      <c r="V1676" s="3" t="str">
        <f t="shared" si="266"/>
        <v>High</v>
      </c>
      <c r="W1676" s="6">
        <f t="shared" si="267"/>
        <v>17.989999999999998</v>
      </c>
      <c r="X1676" s="3" t="str">
        <f t="shared" si="268"/>
        <v>Monitor</v>
      </c>
      <c r="Y1676" s="3" t="str">
        <f t="shared" si="269"/>
        <v>OK</v>
      </c>
    </row>
    <row r="1677" spans="1:25" x14ac:dyDescent="0.25">
      <c r="A1677" s="3" t="str">
        <f>Raw_Data!A1677</f>
        <v>39de63f4-d266-4abf-b0f2-369d426acb2a</v>
      </c>
      <c r="B1677" s="3">
        <f>Raw_Data!B1677</f>
        <v>29</v>
      </c>
      <c r="C1677" s="3" t="str">
        <f>Raw_Data!C1677</f>
        <v>Female</v>
      </c>
      <c r="D1677" s="3" t="str">
        <f>Raw_Data!D1677</f>
        <v>Premium</v>
      </c>
      <c r="E1677" s="3">
        <f>Raw_Data!E1677</f>
        <v>17.11</v>
      </c>
      <c r="F1677" s="3">
        <f>Raw_Data!F1677</f>
        <v>5</v>
      </c>
      <c r="G1677" s="3" t="str">
        <f>Raw_Data!G1677</f>
        <v>South America</v>
      </c>
      <c r="H1677" s="3" t="str">
        <f>Raw_Data!H1677</f>
        <v>Mobile</v>
      </c>
      <c r="I1677" s="3">
        <f>Raw_Data!I1677</f>
        <v>17.989999999999998</v>
      </c>
      <c r="J1677" s="3">
        <f>Raw_Data!J1677</f>
        <v>0</v>
      </c>
      <c r="K1677" s="3" t="str">
        <f>Raw_Data!K1677</f>
        <v>Crypto</v>
      </c>
      <c r="L1677" s="3">
        <f>Raw_Data!L1677</f>
        <v>1</v>
      </c>
      <c r="M1677" s="3">
        <f>Raw_Data!M1677</f>
        <v>2.85</v>
      </c>
      <c r="N1677" s="3" t="str">
        <f>Raw_Data!N1677</f>
        <v>Horror</v>
      </c>
      <c r="O1677" s="3" t="str">
        <f t="shared" si="260"/>
        <v>25-34</v>
      </c>
      <c r="P1677" s="3" t="str">
        <f t="shared" si="261"/>
        <v>10-24h</v>
      </c>
      <c r="Q1677" s="3" t="str">
        <f t="shared" si="262"/>
        <v>0-7d</v>
      </c>
      <c r="R1677" s="3" t="str">
        <f t="shared" si="263"/>
        <v>Medium</v>
      </c>
      <c r="S1677" s="3" t="str">
        <f t="shared" si="264"/>
        <v>High</v>
      </c>
      <c r="T1677" s="3" t="str">
        <f t="shared" si="265"/>
        <v>Active</v>
      </c>
      <c r="U1677" s="4">
        <f>1/(1+EXP(-(Predictive_Model!$B$5+((B1677-Predictive_Model!$B$20)/Predictive_Model!$C$20)*Predictive_Model!$D$20+((E1677-Predictive_Model!$B$21)/Predictive_Model!$C$21)*Predictive_Model!$D$21+((F1677-Predictive_Model!$B$22)/Predictive_Model!$C$22)*Predictive_Model!$D$22+((I1677-Predictive_Model!$B$23)/Predictive_Model!$C$23)*Predictive_Model!$D$23+((L1677-Predictive_Model!$B$24)/Predictive_Model!$C$24)*Predictive_Model!$D$24+((M1677-Predictive_Model!$B$25)/Predictive_Model!$C$25)*Predictive_Model!$D$25+IF(C1677="Male",Predictive_Model!$D$31,IF(C1677="Other",Predictive_Model!$D$32,0))+IF(D1677="Premium",Predictive_Model!$D$34,IF(D1677="Standard",Predictive_Model!$D$35,0))+IF(G1677="Asia",Predictive_Model!$D$37,IF(G1677="Europe",Predictive_Model!$D$38,IF(G1677="North America",Predictive_Model!$D$39,IF(G1677="Oceania",Predictive_Model!$D$40,IF(G1677="South America",Predictive_Model!$D$41,0)))))+IF(H1677="Laptop",Predictive_Model!$D$43,IF(H1677="Mobile",Predictive_Model!$D$44,IF(H1677="TV",Predictive_Model!$D$45,IF(H1677="Tablet",Predictive_Model!$D$46,0))))+IF(K1677="Crypto",Predictive_Model!$D$48,IF(K1677="Debit Card",Predictive_Model!$D$49,IF(K1677="Gift Card",Predictive_Model!$D$50,IF(K1677="PayPal",Predictive_Model!$D$51,0))))+IF(N1677="Comedy",Predictive_Model!$D$53,IF(N1677="Documentary",Predictive_Model!$D$54,IF(N1677="Drama",Predictive_Model!$D$55,IF(N1677="Horror",Predictive_Model!$D$56,IF(N1677="Romance",Predictive_Model!$D$57,IF(N1677="Sci-Fi",Predictive_Model!$D$58,0)))))))))</f>
        <v>2.0899499753326825E-3</v>
      </c>
      <c r="V1677" s="3" t="str">
        <f t="shared" si="266"/>
        <v>Low</v>
      </c>
      <c r="W1677" s="6">
        <f t="shared" si="267"/>
        <v>3.7598200056234952E-2</v>
      </c>
      <c r="X1677" s="3" t="str">
        <f t="shared" si="268"/>
        <v>Monitor</v>
      </c>
      <c r="Y1677" s="3" t="str">
        <f t="shared" si="269"/>
        <v>OK</v>
      </c>
    </row>
    <row r="1678" spans="1:25" x14ac:dyDescent="0.25">
      <c r="A1678" s="3" t="str">
        <f>Raw_Data!A1678</f>
        <v>2858e12c-4b07-4c7d-98d7-1c54f6e93ae1</v>
      </c>
      <c r="B1678" s="3">
        <f>Raw_Data!B1678</f>
        <v>48</v>
      </c>
      <c r="C1678" s="3" t="str">
        <f>Raw_Data!C1678</f>
        <v>Male</v>
      </c>
      <c r="D1678" s="3" t="str">
        <f>Raw_Data!D1678</f>
        <v>Basic</v>
      </c>
      <c r="E1678" s="3">
        <f>Raw_Data!E1678</f>
        <v>3.88</v>
      </c>
      <c r="F1678" s="3">
        <f>Raw_Data!F1678</f>
        <v>17</v>
      </c>
      <c r="G1678" s="3" t="str">
        <f>Raw_Data!G1678</f>
        <v>South America</v>
      </c>
      <c r="H1678" s="3" t="str">
        <f>Raw_Data!H1678</f>
        <v>Mobile</v>
      </c>
      <c r="I1678" s="3">
        <f>Raw_Data!I1678</f>
        <v>8.99</v>
      </c>
      <c r="J1678" s="3">
        <f>Raw_Data!J1678</f>
        <v>1</v>
      </c>
      <c r="K1678" s="3" t="str">
        <f>Raw_Data!K1678</f>
        <v>Debit Card</v>
      </c>
      <c r="L1678" s="3">
        <f>Raw_Data!L1678</f>
        <v>1</v>
      </c>
      <c r="M1678" s="3">
        <f>Raw_Data!M1678</f>
        <v>0.22</v>
      </c>
      <c r="N1678" s="3" t="str">
        <f>Raw_Data!N1678</f>
        <v>Action</v>
      </c>
      <c r="O1678" s="3" t="str">
        <f t="shared" si="260"/>
        <v>45-54</v>
      </c>
      <c r="P1678" s="3" t="str">
        <f t="shared" si="261"/>
        <v>&lt;10h</v>
      </c>
      <c r="Q1678" s="3" t="str">
        <f t="shared" si="262"/>
        <v>8-21d</v>
      </c>
      <c r="R1678" s="3" t="str">
        <f t="shared" si="263"/>
        <v>Medium</v>
      </c>
      <c r="S1678" s="3" t="str">
        <f t="shared" si="264"/>
        <v>Low</v>
      </c>
      <c r="T1678" s="3" t="str">
        <f t="shared" si="265"/>
        <v>Churned</v>
      </c>
      <c r="U1678" s="4">
        <f>1/(1+EXP(-(Predictive_Model!$B$5+((B1678-Predictive_Model!$B$20)/Predictive_Model!$C$20)*Predictive_Model!$D$20+((E1678-Predictive_Model!$B$21)/Predictive_Model!$C$21)*Predictive_Model!$D$21+((F1678-Predictive_Model!$B$22)/Predictive_Model!$C$22)*Predictive_Model!$D$22+((I1678-Predictive_Model!$B$23)/Predictive_Model!$C$23)*Predictive_Model!$D$23+((L1678-Predictive_Model!$B$24)/Predictive_Model!$C$24)*Predictive_Model!$D$24+((M1678-Predictive_Model!$B$25)/Predictive_Model!$C$25)*Predictive_Model!$D$25+IF(C1678="Male",Predictive_Model!$D$31,IF(C1678="Other",Predictive_Model!$D$32,0))+IF(D1678="Premium",Predictive_Model!$D$34,IF(D1678="Standard",Predictive_Model!$D$35,0))+IF(G1678="Asia",Predictive_Model!$D$37,IF(G1678="Europe",Predictive_Model!$D$38,IF(G1678="North America",Predictive_Model!$D$39,IF(G1678="Oceania",Predictive_Model!$D$40,IF(G1678="South America",Predictive_Model!$D$41,0)))))+IF(H1678="Laptop",Predictive_Model!$D$43,IF(H1678="Mobile",Predictive_Model!$D$44,IF(H1678="TV",Predictive_Model!$D$45,IF(H1678="Tablet",Predictive_Model!$D$46,0))))+IF(K1678="Crypto",Predictive_Model!$D$48,IF(K1678="Debit Card",Predictive_Model!$D$49,IF(K1678="Gift Card",Predictive_Model!$D$50,IF(K1678="PayPal",Predictive_Model!$D$51,0))))+IF(N1678="Comedy",Predictive_Model!$D$53,IF(N1678="Documentary",Predictive_Model!$D$54,IF(N1678="Drama",Predictive_Model!$D$55,IF(N1678="Horror",Predictive_Model!$D$56,IF(N1678="Romance",Predictive_Model!$D$57,IF(N1678="Sci-Fi",Predictive_Model!$D$58,0)))))))))</f>
        <v>0.99870697576311318</v>
      </c>
      <c r="V1678" s="3" t="str">
        <f t="shared" si="266"/>
        <v>Critical</v>
      </c>
      <c r="W1678" s="6">
        <f t="shared" si="267"/>
        <v>8.99</v>
      </c>
      <c r="X1678" s="3" t="str">
        <f t="shared" si="268"/>
        <v>Priority 2</v>
      </c>
      <c r="Y1678" s="3" t="str">
        <f t="shared" si="269"/>
        <v>OK</v>
      </c>
    </row>
    <row r="1679" spans="1:25" x14ac:dyDescent="0.25">
      <c r="A1679" s="3" t="str">
        <f>Raw_Data!A1679</f>
        <v>b6b9253b-918d-45e9-8a32-50b03cd7e969</v>
      </c>
      <c r="B1679" s="3">
        <f>Raw_Data!B1679</f>
        <v>28</v>
      </c>
      <c r="C1679" s="3" t="str">
        <f>Raw_Data!C1679</f>
        <v>Male</v>
      </c>
      <c r="D1679" s="3" t="str">
        <f>Raw_Data!D1679</f>
        <v>Premium</v>
      </c>
      <c r="E1679" s="3">
        <f>Raw_Data!E1679</f>
        <v>9.2200000000000006</v>
      </c>
      <c r="F1679" s="3">
        <f>Raw_Data!F1679</f>
        <v>44</v>
      </c>
      <c r="G1679" s="3" t="str">
        <f>Raw_Data!G1679</f>
        <v>Europe</v>
      </c>
      <c r="H1679" s="3" t="str">
        <f>Raw_Data!H1679</f>
        <v>Desktop</v>
      </c>
      <c r="I1679" s="3">
        <f>Raw_Data!I1679</f>
        <v>17.989999999999998</v>
      </c>
      <c r="J1679" s="3">
        <f>Raw_Data!J1679</f>
        <v>1</v>
      </c>
      <c r="K1679" s="3" t="str">
        <f>Raw_Data!K1679</f>
        <v>Credit Card</v>
      </c>
      <c r="L1679" s="3">
        <f>Raw_Data!L1679</f>
        <v>3</v>
      </c>
      <c r="M1679" s="3">
        <f>Raw_Data!M1679</f>
        <v>0.2</v>
      </c>
      <c r="N1679" s="3" t="str">
        <f>Raw_Data!N1679</f>
        <v>Drama</v>
      </c>
      <c r="O1679" s="3" t="str">
        <f t="shared" si="260"/>
        <v>25-34</v>
      </c>
      <c r="P1679" s="3" t="str">
        <f t="shared" si="261"/>
        <v>&lt;10h</v>
      </c>
      <c r="Q1679" s="3" t="str">
        <f t="shared" si="262"/>
        <v>22-45d</v>
      </c>
      <c r="R1679" s="3" t="str">
        <f t="shared" si="263"/>
        <v>Medium</v>
      </c>
      <c r="S1679" s="3" t="str">
        <f t="shared" si="264"/>
        <v>High</v>
      </c>
      <c r="T1679" s="3" t="str">
        <f t="shared" si="265"/>
        <v>Churned</v>
      </c>
      <c r="U1679" s="4">
        <f>1/(1+EXP(-(Predictive_Model!$B$5+((B1679-Predictive_Model!$B$20)/Predictive_Model!$C$20)*Predictive_Model!$D$20+((E1679-Predictive_Model!$B$21)/Predictive_Model!$C$21)*Predictive_Model!$D$21+((F1679-Predictive_Model!$B$22)/Predictive_Model!$C$22)*Predictive_Model!$D$22+((I1679-Predictive_Model!$B$23)/Predictive_Model!$C$23)*Predictive_Model!$D$23+((L1679-Predictive_Model!$B$24)/Predictive_Model!$C$24)*Predictive_Model!$D$24+((M1679-Predictive_Model!$B$25)/Predictive_Model!$C$25)*Predictive_Model!$D$25+IF(C1679="Male",Predictive_Model!$D$31,IF(C1679="Other",Predictive_Model!$D$32,0))+IF(D1679="Premium",Predictive_Model!$D$34,IF(D1679="Standard",Predictive_Model!$D$35,0))+IF(G1679="Asia",Predictive_Model!$D$37,IF(G1679="Europe",Predictive_Model!$D$38,IF(G1679="North America",Predictive_Model!$D$39,IF(G1679="Oceania",Predictive_Model!$D$40,IF(G1679="South America",Predictive_Model!$D$41,0)))))+IF(H1679="Laptop",Predictive_Model!$D$43,IF(H1679="Mobile",Predictive_Model!$D$44,IF(H1679="TV",Predictive_Model!$D$45,IF(H1679="Tablet",Predictive_Model!$D$46,0))))+IF(K1679="Crypto",Predictive_Model!$D$48,IF(K1679="Debit Card",Predictive_Model!$D$49,IF(K1679="Gift Card",Predictive_Model!$D$50,IF(K1679="PayPal",Predictive_Model!$D$51,0))))+IF(N1679="Comedy",Predictive_Model!$D$53,IF(N1679="Documentary",Predictive_Model!$D$54,IF(N1679="Drama",Predictive_Model!$D$55,IF(N1679="Horror",Predictive_Model!$D$56,IF(N1679="Romance",Predictive_Model!$D$57,IF(N1679="Sci-Fi",Predictive_Model!$D$58,0)))))))))</f>
        <v>0.93113088187364279</v>
      </c>
      <c r="V1679" s="3" t="str">
        <f t="shared" si="266"/>
        <v>Critical</v>
      </c>
      <c r="W1679" s="6">
        <f t="shared" si="267"/>
        <v>17.989999999999998</v>
      </c>
      <c r="X1679" s="3" t="str">
        <f t="shared" si="268"/>
        <v>Priority 1</v>
      </c>
      <c r="Y1679" s="3" t="str">
        <f t="shared" si="269"/>
        <v>OK</v>
      </c>
    </row>
    <row r="1680" spans="1:25" x14ac:dyDescent="0.25">
      <c r="A1680" s="3" t="str">
        <f>Raw_Data!A1680</f>
        <v>56e18a3c-3306-426a-87f4-a30881570966</v>
      </c>
      <c r="B1680" s="3">
        <f>Raw_Data!B1680</f>
        <v>19</v>
      </c>
      <c r="C1680" s="3" t="str">
        <f>Raw_Data!C1680</f>
        <v>Other</v>
      </c>
      <c r="D1680" s="3" t="str">
        <f>Raw_Data!D1680</f>
        <v>Standard</v>
      </c>
      <c r="E1680" s="3">
        <f>Raw_Data!E1680</f>
        <v>1.86</v>
      </c>
      <c r="F1680" s="3">
        <f>Raw_Data!F1680</f>
        <v>13</v>
      </c>
      <c r="G1680" s="3" t="str">
        <f>Raw_Data!G1680</f>
        <v>Asia</v>
      </c>
      <c r="H1680" s="3" t="str">
        <f>Raw_Data!H1680</f>
        <v>Laptop</v>
      </c>
      <c r="I1680" s="3">
        <f>Raw_Data!I1680</f>
        <v>13.99</v>
      </c>
      <c r="J1680" s="3">
        <f>Raw_Data!J1680</f>
        <v>0</v>
      </c>
      <c r="K1680" s="3" t="str">
        <f>Raw_Data!K1680</f>
        <v>PayPal</v>
      </c>
      <c r="L1680" s="3">
        <f>Raw_Data!L1680</f>
        <v>4</v>
      </c>
      <c r="M1680" s="3">
        <f>Raw_Data!M1680</f>
        <v>0.13</v>
      </c>
      <c r="N1680" s="3" t="str">
        <f>Raw_Data!N1680</f>
        <v>Documentary</v>
      </c>
      <c r="O1680" s="3" t="str">
        <f t="shared" si="260"/>
        <v>18-24</v>
      </c>
      <c r="P1680" s="3" t="str">
        <f t="shared" si="261"/>
        <v>&lt;10h</v>
      </c>
      <c r="Q1680" s="3" t="str">
        <f t="shared" si="262"/>
        <v>8-21d</v>
      </c>
      <c r="R1680" s="3" t="str">
        <f t="shared" si="263"/>
        <v>Medium</v>
      </c>
      <c r="S1680" s="3" t="str">
        <f t="shared" si="264"/>
        <v>Mid</v>
      </c>
      <c r="T1680" s="3" t="str">
        <f t="shared" si="265"/>
        <v>Active</v>
      </c>
      <c r="U1680" s="4">
        <f>1/(1+EXP(-(Predictive_Model!$B$5+((B1680-Predictive_Model!$B$20)/Predictive_Model!$C$20)*Predictive_Model!$D$20+((E1680-Predictive_Model!$B$21)/Predictive_Model!$C$21)*Predictive_Model!$D$21+((F1680-Predictive_Model!$B$22)/Predictive_Model!$C$22)*Predictive_Model!$D$22+((I1680-Predictive_Model!$B$23)/Predictive_Model!$C$23)*Predictive_Model!$D$23+((L1680-Predictive_Model!$B$24)/Predictive_Model!$C$24)*Predictive_Model!$D$24+((M1680-Predictive_Model!$B$25)/Predictive_Model!$C$25)*Predictive_Model!$D$25+IF(C1680="Male",Predictive_Model!$D$31,IF(C1680="Other",Predictive_Model!$D$32,0))+IF(D1680="Premium",Predictive_Model!$D$34,IF(D1680="Standard",Predictive_Model!$D$35,0))+IF(G1680="Asia",Predictive_Model!$D$37,IF(G1680="Europe",Predictive_Model!$D$38,IF(G1680="North America",Predictive_Model!$D$39,IF(G1680="Oceania",Predictive_Model!$D$40,IF(G1680="South America",Predictive_Model!$D$41,0)))))+IF(H1680="Laptop",Predictive_Model!$D$43,IF(H1680="Mobile",Predictive_Model!$D$44,IF(H1680="TV",Predictive_Model!$D$45,IF(H1680="Tablet",Predictive_Model!$D$46,0))))+IF(K1680="Crypto",Predictive_Model!$D$48,IF(K1680="Debit Card",Predictive_Model!$D$49,IF(K1680="Gift Card",Predictive_Model!$D$50,IF(K1680="PayPal",Predictive_Model!$D$51,0))))+IF(N1680="Comedy",Predictive_Model!$D$53,IF(N1680="Documentary",Predictive_Model!$D$54,IF(N1680="Drama",Predictive_Model!$D$55,IF(N1680="Horror",Predictive_Model!$D$56,IF(N1680="Romance",Predictive_Model!$D$57,IF(N1680="Sci-Fi",Predictive_Model!$D$58,0)))))))))</f>
        <v>0.84445522049451793</v>
      </c>
      <c r="V1680" s="3" t="str">
        <f t="shared" si="266"/>
        <v>Critical</v>
      </c>
      <c r="W1680" s="6">
        <f t="shared" si="267"/>
        <v>11.813928534718306</v>
      </c>
      <c r="X1680" s="3" t="str">
        <f t="shared" si="268"/>
        <v>Priority 2</v>
      </c>
      <c r="Y1680" s="3" t="str">
        <f t="shared" si="269"/>
        <v>OK</v>
      </c>
    </row>
    <row r="1681" spans="1:25" x14ac:dyDescent="0.25">
      <c r="A1681" s="3" t="str">
        <f>Raw_Data!A1681</f>
        <v>924f48da-83dd-4188-81e0-30d3d4b7753a</v>
      </c>
      <c r="B1681" s="3">
        <f>Raw_Data!B1681</f>
        <v>35</v>
      </c>
      <c r="C1681" s="3" t="str">
        <f>Raw_Data!C1681</f>
        <v>Other</v>
      </c>
      <c r="D1681" s="3" t="str">
        <f>Raw_Data!D1681</f>
        <v>Standard</v>
      </c>
      <c r="E1681" s="3">
        <f>Raw_Data!E1681</f>
        <v>5.16</v>
      </c>
      <c r="F1681" s="3">
        <f>Raw_Data!F1681</f>
        <v>17</v>
      </c>
      <c r="G1681" s="3" t="str">
        <f>Raw_Data!G1681</f>
        <v>Oceania</v>
      </c>
      <c r="H1681" s="3" t="str">
        <f>Raw_Data!H1681</f>
        <v>Mobile</v>
      </c>
      <c r="I1681" s="3">
        <f>Raw_Data!I1681</f>
        <v>13.99</v>
      </c>
      <c r="J1681" s="3">
        <f>Raw_Data!J1681</f>
        <v>0</v>
      </c>
      <c r="K1681" s="3" t="str">
        <f>Raw_Data!K1681</f>
        <v>Credit Card</v>
      </c>
      <c r="L1681" s="3">
        <f>Raw_Data!L1681</f>
        <v>4</v>
      </c>
      <c r="M1681" s="3">
        <f>Raw_Data!M1681</f>
        <v>0.28999999999999998</v>
      </c>
      <c r="N1681" s="3" t="str">
        <f>Raw_Data!N1681</f>
        <v>Comedy</v>
      </c>
      <c r="O1681" s="3" t="str">
        <f t="shared" si="260"/>
        <v>35-44</v>
      </c>
      <c r="P1681" s="3" t="str">
        <f t="shared" si="261"/>
        <v>&lt;10h</v>
      </c>
      <c r="Q1681" s="3" t="str">
        <f t="shared" si="262"/>
        <v>8-21d</v>
      </c>
      <c r="R1681" s="3" t="str">
        <f t="shared" si="263"/>
        <v>Medium</v>
      </c>
      <c r="S1681" s="3" t="str">
        <f t="shared" si="264"/>
        <v>Mid</v>
      </c>
      <c r="T1681" s="3" t="str">
        <f t="shared" si="265"/>
        <v>Active</v>
      </c>
      <c r="U1681" s="4">
        <f>1/(1+EXP(-(Predictive_Model!$B$5+((B1681-Predictive_Model!$B$20)/Predictive_Model!$C$20)*Predictive_Model!$D$20+((E1681-Predictive_Model!$B$21)/Predictive_Model!$C$21)*Predictive_Model!$D$21+((F1681-Predictive_Model!$B$22)/Predictive_Model!$C$22)*Predictive_Model!$D$22+((I1681-Predictive_Model!$B$23)/Predictive_Model!$C$23)*Predictive_Model!$D$23+((L1681-Predictive_Model!$B$24)/Predictive_Model!$C$24)*Predictive_Model!$D$24+((M1681-Predictive_Model!$B$25)/Predictive_Model!$C$25)*Predictive_Model!$D$25+IF(C1681="Male",Predictive_Model!$D$31,IF(C1681="Other",Predictive_Model!$D$32,0))+IF(D1681="Premium",Predictive_Model!$D$34,IF(D1681="Standard",Predictive_Model!$D$35,0))+IF(G1681="Asia",Predictive_Model!$D$37,IF(G1681="Europe",Predictive_Model!$D$38,IF(G1681="North America",Predictive_Model!$D$39,IF(G1681="Oceania",Predictive_Model!$D$40,IF(G1681="South America",Predictive_Model!$D$41,0)))))+IF(H1681="Laptop",Predictive_Model!$D$43,IF(H1681="Mobile",Predictive_Model!$D$44,IF(H1681="TV",Predictive_Model!$D$45,IF(H1681="Tablet",Predictive_Model!$D$46,0))))+IF(K1681="Crypto",Predictive_Model!$D$48,IF(K1681="Debit Card",Predictive_Model!$D$49,IF(K1681="Gift Card",Predictive_Model!$D$50,IF(K1681="PayPal",Predictive_Model!$D$51,0))))+IF(N1681="Comedy",Predictive_Model!$D$53,IF(N1681="Documentary",Predictive_Model!$D$54,IF(N1681="Drama",Predictive_Model!$D$55,IF(N1681="Horror",Predictive_Model!$D$56,IF(N1681="Romance",Predictive_Model!$D$57,IF(N1681="Sci-Fi",Predictive_Model!$D$58,0)))))))))</f>
        <v>0.94867648798866755</v>
      </c>
      <c r="V1681" s="3" t="str">
        <f t="shared" si="266"/>
        <v>Critical</v>
      </c>
      <c r="W1681" s="6">
        <f t="shared" si="267"/>
        <v>13.271984066961458</v>
      </c>
      <c r="X1681" s="3" t="str">
        <f t="shared" si="268"/>
        <v>Priority 2</v>
      </c>
      <c r="Y1681" s="3" t="str">
        <f t="shared" si="269"/>
        <v>OK</v>
      </c>
    </row>
    <row r="1682" spans="1:25" x14ac:dyDescent="0.25">
      <c r="A1682" s="3" t="str">
        <f>Raw_Data!A1682</f>
        <v>af8f5153-7336-4fda-9255-900c86922fef</v>
      </c>
      <c r="B1682" s="3">
        <f>Raw_Data!B1682</f>
        <v>51</v>
      </c>
      <c r="C1682" s="3" t="str">
        <f>Raw_Data!C1682</f>
        <v>Other</v>
      </c>
      <c r="D1682" s="3" t="str">
        <f>Raw_Data!D1682</f>
        <v>Basic</v>
      </c>
      <c r="E1682" s="3">
        <f>Raw_Data!E1682</f>
        <v>1.5</v>
      </c>
      <c r="F1682" s="3">
        <f>Raw_Data!F1682</f>
        <v>34</v>
      </c>
      <c r="G1682" s="3" t="str">
        <f>Raw_Data!G1682</f>
        <v>South America</v>
      </c>
      <c r="H1682" s="3" t="str">
        <f>Raw_Data!H1682</f>
        <v>TV</v>
      </c>
      <c r="I1682" s="3">
        <f>Raw_Data!I1682</f>
        <v>8.99</v>
      </c>
      <c r="J1682" s="3">
        <f>Raw_Data!J1682</f>
        <v>1</v>
      </c>
      <c r="K1682" s="3" t="str">
        <f>Raw_Data!K1682</f>
        <v>Crypto</v>
      </c>
      <c r="L1682" s="3">
        <f>Raw_Data!L1682</f>
        <v>2</v>
      </c>
      <c r="M1682" s="3">
        <f>Raw_Data!M1682</f>
        <v>0.04</v>
      </c>
      <c r="N1682" s="3" t="str">
        <f>Raw_Data!N1682</f>
        <v>Documentary</v>
      </c>
      <c r="O1682" s="3" t="str">
        <f t="shared" si="260"/>
        <v>45-54</v>
      </c>
      <c r="P1682" s="3" t="str">
        <f t="shared" si="261"/>
        <v>&lt;10h</v>
      </c>
      <c r="Q1682" s="3" t="str">
        <f t="shared" si="262"/>
        <v>22-45d</v>
      </c>
      <c r="R1682" s="3" t="str">
        <f t="shared" si="263"/>
        <v>Medium</v>
      </c>
      <c r="S1682" s="3" t="str">
        <f t="shared" si="264"/>
        <v>Low</v>
      </c>
      <c r="T1682" s="3" t="str">
        <f t="shared" si="265"/>
        <v>Churned</v>
      </c>
      <c r="U1682" s="4">
        <f>1/(1+EXP(-(Predictive_Model!$B$5+((B1682-Predictive_Model!$B$20)/Predictive_Model!$C$20)*Predictive_Model!$D$20+((E1682-Predictive_Model!$B$21)/Predictive_Model!$C$21)*Predictive_Model!$D$21+((F1682-Predictive_Model!$B$22)/Predictive_Model!$C$22)*Predictive_Model!$D$22+((I1682-Predictive_Model!$B$23)/Predictive_Model!$C$23)*Predictive_Model!$D$23+((L1682-Predictive_Model!$B$24)/Predictive_Model!$C$24)*Predictive_Model!$D$24+((M1682-Predictive_Model!$B$25)/Predictive_Model!$C$25)*Predictive_Model!$D$25+IF(C1682="Male",Predictive_Model!$D$31,IF(C1682="Other",Predictive_Model!$D$32,0))+IF(D1682="Premium",Predictive_Model!$D$34,IF(D1682="Standard",Predictive_Model!$D$35,0))+IF(G1682="Asia",Predictive_Model!$D$37,IF(G1682="Europe",Predictive_Model!$D$38,IF(G1682="North America",Predictive_Model!$D$39,IF(G1682="Oceania",Predictive_Model!$D$40,IF(G1682="South America",Predictive_Model!$D$41,0)))))+IF(H1682="Laptop",Predictive_Model!$D$43,IF(H1682="Mobile",Predictive_Model!$D$44,IF(H1682="TV",Predictive_Model!$D$45,IF(H1682="Tablet",Predictive_Model!$D$46,0))))+IF(K1682="Crypto",Predictive_Model!$D$48,IF(K1682="Debit Card",Predictive_Model!$D$49,IF(K1682="Gift Card",Predictive_Model!$D$50,IF(K1682="PayPal",Predictive_Model!$D$51,0))))+IF(N1682="Comedy",Predictive_Model!$D$53,IF(N1682="Documentary",Predictive_Model!$D$54,IF(N1682="Drama",Predictive_Model!$D$55,IF(N1682="Horror",Predictive_Model!$D$56,IF(N1682="Romance",Predictive_Model!$D$57,IF(N1682="Sci-Fi",Predictive_Model!$D$58,0)))))))))</f>
        <v>0.99947155659164133</v>
      </c>
      <c r="V1682" s="3" t="str">
        <f t="shared" si="266"/>
        <v>Critical</v>
      </c>
      <c r="W1682" s="6">
        <f t="shared" si="267"/>
        <v>8.99</v>
      </c>
      <c r="X1682" s="3" t="str">
        <f t="shared" si="268"/>
        <v>Priority 2</v>
      </c>
      <c r="Y1682" s="3" t="str">
        <f t="shared" si="269"/>
        <v>OK</v>
      </c>
    </row>
    <row r="1683" spans="1:25" x14ac:dyDescent="0.25">
      <c r="A1683" s="3" t="str">
        <f>Raw_Data!A1683</f>
        <v>11c276ad-6bf4-4e1e-bd5c-ae39ed4bad89</v>
      </c>
      <c r="B1683" s="3">
        <f>Raw_Data!B1683</f>
        <v>66</v>
      </c>
      <c r="C1683" s="3" t="str">
        <f>Raw_Data!C1683</f>
        <v>Male</v>
      </c>
      <c r="D1683" s="3" t="str">
        <f>Raw_Data!D1683</f>
        <v>Premium</v>
      </c>
      <c r="E1683" s="3">
        <f>Raw_Data!E1683</f>
        <v>5.73</v>
      </c>
      <c r="F1683" s="3">
        <f>Raw_Data!F1683</f>
        <v>58</v>
      </c>
      <c r="G1683" s="3" t="str">
        <f>Raw_Data!G1683</f>
        <v>Europe</v>
      </c>
      <c r="H1683" s="3" t="str">
        <f>Raw_Data!H1683</f>
        <v>Desktop</v>
      </c>
      <c r="I1683" s="3">
        <f>Raw_Data!I1683</f>
        <v>17.989999999999998</v>
      </c>
      <c r="J1683" s="3">
        <f>Raw_Data!J1683</f>
        <v>1</v>
      </c>
      <c r="K1683" s="3" t="str">
        <f>Raw_Data!K1683</f>
        <v>PayPal</v>
      </c>
      <c r="L1683" s="3">
        <f>Raw_Data!L1683</f>
        <v>1</v>
      </c>
      <c r="M1683" s="3">
        <f>Raw_Data!M1683</f>
        <v>0.1</v>
      </c>
      <c r="N1683" s="3" t="str">
        <f>Raw_Data!N1683</f>
        <v>Action</v>
      </c>
      <c r="O1683" s="3" t="str">
        <f t="shared" si="260"/>
        <v>55-70</v>
      </c>
      <c r="P1683" s="3" t="str">
        <f t="shared" si="261"/>
        <v>&lt;10h</v>
      </c>
      <c r="Q1683" s="3" t="str">
        <f t="shared" si="262"/>
        <v>46-60d</v>
      </c>
      <c r="R1683" s="3" t="str">
        <f t="shared" si="263"/>
        <v>Low</v>
      </c>
      <c r="S1683" s="3" t="str">
        <f t="shared" si="264"/>
        <v>High</v>
      </c>
      <c r="T1683" s="3" t="str">
        <f t="shared" si="265"/>
        <v>Churned</v>
      </c>
      <c r="U1683" s="4">
        <f>1/(1+EXP(-(Predictive_Model!$B$5+((B1683-Predictive_Model!$B$20)/Predictive_Model!$C$20)*Predictive_Model!$D$20+((E1683-Predictive_Model!$B$21)/Predictive_Model!$C$21)*Predictive_Model!$D$21+((F1683-Predictive_Model!$B$22)/Predictive_Model!$C$22)*Predictive_Model!$D$22+((I1683-Predictive_Model!$B$23)/Predictive_Model!$C$23)*Predictive_Model!$D$23+((L1683-Predictive_Model!$B$24)/Predictive_Model!$C$24)*Predictive_Model!$D$24+((M1683-Predictive_Model!$B$25)/Predictive_Model!$C$25)*Predictive_Model!$D$25+IF(C1683="Male",Predictive_Model!$D$31,IF(C1683="Other",Predictive_Model!$D$32,0))+IF(D1683="Premium",Predictive_Model!$D$34,IF(D1683="Standard",Predictive_Model!$D$35,0))+IF(G1683="Asia",Predictive_Model!$D$37,IF(G1683="Europe",Predictive_Model!$D$38,IF(G1683="North America",Predictive_Model!$D$39,IF(G1683="Oceania",Predictive_Model!$D$40,IF(G1683="South America",Predictive_Model!$D$41,0)))))+IF(H1683="Laptop",Predictive_Model!$D$43,IF(H1683="Mobile",Predictive_Model!$D$44,IF(H1683="TV",Predictive_Model!$D$45,IF(H1683="Tablet",Predictive_Model!$D$46,0))))+IF(K1683="Crypto",Predictive_Model!$D$48,IF(K1683="Debit Card",Predictive_Model!$D$49,IF(K1683="Gift Card",Predictive_Model!$D$50,IF(K1683="PayPal",Predictive_Model!$D$51,0))))+IF(N1683="Comedy",Predictive_Model!$D$53,IF(N1683="Documentary",Predictive_Model!$D$54,IF(N1683="Drama",Predictive_Model!$D$55,IF(N1683="Horror",Predictive_Model!$D$56,IF(N1683="Romance",Predictive_Model!$D$57,IF(N1683="Sci-Fi",Predictive_Model!$D$58,0)))))))))</f>
        <v>0.99925388481091526</v>
      </c>
      <c r="V1683" s="3" t="str">
        <f t="shared" si="266"/>
        <v>Critical</v>
      </c>
      <c r="W1683" s="6">
        <f t="shared" si="267"/>
        <v>17.989999999999998</v>
      </c>
      <c r="X1683" s="3" t="str">
        <f t="shared" si="268"/>
        <v>Priority 1</v>
      </c>
      <c r="Y1683" s="3" t="str">
        <f t="shared" si="269"/>
        <v>OK</v>
      </c>
    </row>
    <row r="1684" spans="1:25" x14ac:dyDescent="0.25">
      <c r="A1684" s="3" t="str">
        <f>Raw_Data!A1684</f>
        <v>3f02596b-e0e2-4a15-8142-60d5d4ea59cb</v>
      </c>
      <c r="B1684" s="3">
        <f>Raw_Data!B1684</f>
        <v>55</v>
      </c>
      <c r="C1684" s="3" t="str">
        <f>Raw_Data!C1684</f>
        <v>Male</v>
      </c>
      <c r="D1684" s="3" t="str">
        <f>Raw_Data!D1684</f>
        <v>Basic</v>
      </c>
      <c r="E1684" s="3">
        <f>Raw_Data!E1684</f>
        <v>10.19</v>
      </c>
      <c r="F1684" s="3">
        <f>Raw_Data!F1684</f>
        <v>5</v>
      </c>
      <c r="G1684" s="3" t="str">
        <f>Raw_Data!G1684</f>
        <v>Europe</v>
      </c>
      <c r="H1684" s="3" t="str">
        <f>Raw_Data!H1684</f>
        <v>Desktop</v>
      </c>
      <c r="I1684" s="3">
        <f>Raw_Data!I1684</f>
        <v>8.99</v>
      </c>
      <c r="J1684" s="3">
        <f>Raw_Data!J1684</f>
        <v>0</v>
      </c>
      <c r="K1684" s="3" t="str">
        <f>Raw_Data!K1684</f>
        <v>PayPal</v>
      </c>
      <c r="L1684" s="3">
        <f>Raw_Data!L1684</f>
        <v>3</v>
      </c>
      <c r="M1684" s="3">
        <f>Raw_Data!M1684</f>
        <v>1.7</v>
      </c>
      <c r="N1684" s="3" t="str">
        <f>Raw_Data!N1684</f>
        <v>Action</v>
      </c>
      <c r="O1684" s="3" t="str">
        <f t="shared" si="260"/>
        <v>55-70</v>
      </c>
      <c r="P1684" s="3" t="str">
        <f t="shared" si="261"/>
        <v>10-24h</v>
      </c>
      <c r="Q1684" s="3" t="str">
        <f t="shared" si="262"/>
        <v>0-7d</v>
      </c>
      <c r="R1684" s="3" t="str">
        <f t="shared" si="263"/>
        <v>Medium</v>
      </c>
      <c r="S1684" s="3" t="str">
        <f t="shared" si="264"/>
        <v>Low</v>
      </c>
      <c r="T1684" s="3" t="str">
        <f t="shared" si="265"/>
        <v>Active</v>
      </c>
      <c r="U1684" s="4">
        <f>1/(1+EXP(-(Predictive_Model!$B$5+((B1684-Predictive_Model!$B$20)/Predictive_Model!$C$20)*Predictive_Model!$D$20+((E1684-Predictive_Model!$B$21)/Predictive_Model!$C$21)*Predictive_Model!$D$21+((F1684-Predictive_Model!$B$22)/Predictive_Model!$C$22)*Predictive_Model!$D$22+((I1684-Predictive_Model!$B$23)/Predictive_Model!$C$23)*Predictive_Model!$D$23+((L1684-Predictive_Model!$B$24)/Predictive_Model!$C$24)*Predictive_Model!$D$24+((M1684-Predictive_Model!$B$25)/Predictive_Model!$C$25)*Predictive_Model!$D$25+IF(C1684="Male",Predictive_Model!$D$31,IF(C1684="Other",Predictive_Model!$D$32,0))+IF(D1684="Premium",Predictive_Model!$D$34,IF(D1684="Standard",Predictive_Model!$D$35,0))+IF(G1684="Asia",Predictive_Model!$D$37,IF(G1684="Europe",Predictive_Model!$D$38,IF(G1684="North America",Predictive_Model!$D$39,IF(G1684="Oceania",Predictive_Model!$D$40,IF(G1684="South America",Predictive_Model!$D$41,0)))))+IF(H1684="Laptop",Predictive_Model!$D$43,IF(H1684="Mobile",Predictive_Model!$D$44,IF(H1684="TV",Predictive_Model!$D$45,IF(H1684="Tablet",Predictive_Model!$D$46,0))))+IF(K1684="Crypto",Predictive_Model!$D$48,IF(K1684="Debit Card",Predictive_Model!$D$49,IF(K1684="Gift Card",Predictive_Model!$D$50,IF(K1684="PayPal",Predictive_Model!$D$51,0))))+IF(N1684="Comedy",Predictive_Model!$D$53,IF(N1684="Documentary",Predictive_Model!$D$54,IF(N1684="Drama",Predictive_Model!$D$55,IF(N1684="Horror",Predictive_Model!$D$56,IF(N1684="Romance",Predictive_Model!$D$57,IF(N1684="Sci-Fi",Predictive_Model!$D$58,0)))))))))</f>
        <v>7.0424158597309536E-2</v>
      </c>
      <c r="V1684" s="3" t="str">
        <f t="shared" si="266"/>
        <v>Low</v>
      </c>
      <c r="W1684" s="6">
        <f t="shared" si="267"/>
        <v>0.63311318578981279</v>
      </c>
      <c r="X1684" s="3" t="str">
        <f t="shared" si="268"/>
        <v>Monitor</v>
      </c>
      <c r="Y1684" s="3" t="str">
        <f t="shared" si="269"/>
        <v>OK</v>
      </c>
    </row>
    <row r="1685" spans="1:25" x14ac:dyDescent="0.25">
      <c r="A1685" s="3" t="str">
        <f>Raw_Data!A1685</f>
        <v>31ff060b-e65e-4ff9-b663-dc0431f70c17</v>
      </c>
      <c r="B1685" s="3">
        <f>Raw_Data!B1685</f>
        <v>63</v>
      </c>
      <c r="C1685" s="3" t="str">
        <f>Raw_Data!C1685</f>
        <v>Male</v>
      </c>
      <c r="D1685" s="3" t="str">
        <f>Raw_Data!D1685</f>
        <v>Basic</v>
      </c>
      <c r="E1685" s="3">
        <f>Raw_Data!E1685</f>
        <v>6.81</v>
      </c>
      <c r="F1685" s="3">
        <f>Raw_Data!F1685</f>
        <v>18</v>
      </c>
      <c r="G1685" s="3" t="str">
        <f>Raw_Data!G1685</f>
        <v>Europe</v>
      </c>
      <c r="H1685" s="3" t="str">
        <f>Raw_Data!H1685</f>
        <v>TV</v>
      </c>
      <c r="I1685" s="3">
        <f>Raw_Data!I1685</f>
        <v>8.99</v>
      </c>
      <c r="J1685" s="3">
        <f>Raw_Data!J1685</f>
        <v>0</v>
      </c>
      <c r="K1685" s="3" t="str">
        <f>Raw_Data!K1685</f>
        <v>Gift Card</v>
      </c>
      <c r="L1685" s="3">
        <f>Raw_Data!L1685</f>
        <v>4</v>
      </c>
      <c r="M1685" s="3">
        <f>Raw_Data!M1685</f>
        <v>0.36</v>
      </c>
      <c r="N1685" s="3" t="str">
        <f>Raw_Data!N1685</f>
        <v>Comedy</v>
      </c>
      <c r="O1685" s="3" t="str">
        <f t="shared" si="260"/>
        <v>55-70</v>
      </c>
      <c r="P1685" s="3" t="str">
        <f t="shared" si="261"/>
        <v>&lt;10h</v>
      </c>
      <c r="Q1685" s="3" t="str">
        <f t="shared" si="262"/>
        <v>8-21d</v>
      </c>
      <c r="R1685" s="3" t="str">
        <f t="shared" si="263"/>
        <v>Medium</v>
      </c>
      <c r="S1685" s="3" t="str">
        <f t="shared" si="264"/>
        <v>Low</v>
      </c>
      <c r="T1685" s="3" t="str">
        <f t="shared" si="265"/>
        <v>Active</v>
      </c>
      <c r="U1685" s="4">
        <f>1/(1+EXP(-(Predictive_Model!$B$5+((B1685-Predictive_Model!$B$20)/Predictive_Model!$C$20)*Predictive_Model!$D$20+((E1685-Predictive_Model!$B$21)/Predictive_Model!$C$21)*Predictive_Model!$D$21+((F1685-Predictive_Model!$B$22)/Predictive_Model!$C$22)*Predictive_Model!$D$22+((I1685-Predictive_Model!$B$23)/Predictive_Model!$C$23)*Predictive_Model!$D$23+((L1685-Predictive_Model!$B$24)/Predictive_Model!$C$24)*Predictive_Model!$D$24+((M1685-Predictive_Model!$B$25)/Predictive_Model!$C$25)*Predictive_Model!$D$25+IF(C1685="Male",Predictive_Model!$D$31,IF(C1685="Other",Predictive_Model!$D$32,0))+IF(D1685="Premium",Predictive_Model!$D$34,IF(D1685="Standard",Predictive_Model!$D$35,0))+IF(G1685="Asia",Predictive_Model!$D$37,IF(G1685="Europe",Predictive_Model!$D$38,IF(G1685="North America",Predictive_Model!$D$39,IF(G1685="Oceania",Predictive_Model!$D$40,IF(G1685="South America",Predictive_Model!$D$41,0)))))+IF(H1685="Laptop",Predictive_Model!$D$43,IF(H1685="Mobile",Predictive_Model!$D$44,IF(H1685="TV",Predictive_Model!$D$45,IF(H1685="Tablet",Predictive_Model!$D$46,0))))+IF(K1685="Crypto",Predictive_Model!$D$48,IF(K1685="Debit Card",Predictive_Model!$D$49,IF(K1685="Gift Card",Predictive_Model!$D$50,IF(K1685="PayPal",Predictive_Model!$D$51,0))))+IF(N1685="Comedy",Predictive_Model!$D$53,IF(N1685="Documentary",Predictive_Model!$D$54,IF(N1685="Drama",Predictive_Model!$D$55,IF(N1685="Horror",Predictive_Model!$D$56,IF(N1685="Romance",Predictive_Model!$D$57,IF(N1685="Sci-Fi",Predictive_Model!$D$58,0)))))))))</f>
        <v>0.8705916385064919</v>
      </c>
      <c r="V1685" s="3" t="str">
        <f t="shared" si="266"/>
        <v>Critical</v>
      </c>
      <c r="W1685" s="6">
        <f t="shared" si="267"/>
        <v>7.8266188301733628</v>
      </c>
      <c r="X1685" s="3" t="str">
        <f t="shared" si="268"/>
        <v>Priority 2</v>
      </c>
      <c r="Y1685" s="3" t="str">
        <f t="shared" si="269"/>
        <v>OK</v>
      </c>
    </row>
    <row r="1686" spans="1:25" x14ac:dyDescent="0.25">
      <c r="A1686" s="3" t="str">
        <f>Raw_Data!A1686</f>
        <v>2033f502-adfa-4ac1-8bfa-151aa1c6b05b</v>
      </c>
      <c r="B1686" s="3">
        <f>Raw_Data!B1686</f>
        <v>27</v>
      </c>
      <c r="C1686" s="3" t="str">
        <f>Raw_Data!C1686</f>
        <v>Other</v>
      </c>
      <c r="D1686" s="3" t="str">
        <f>Raw_Data!D1686</f>
        <v>Premium</v>
      </c>
      <c r="E1686" s="3">
        <f>Raw_Data!E1686</f>
        <v>6.78</v>
      </c>
      <c r="F1686" s="3">
        <f>Raw_Data!F1686</f>
        <v>4</v>
      </c>
      <c r="G1686" s="3" t="str">
        <f>Raw_Data!G1686</f>
        <v>South America</v>
      </c>
      <c r="H1686" s="3" t="str">
        <f>Raw_Data!H1686</f>
        <v>Mobile</v>
      </c>
      <c r="I1686" s="3">
        <f>Raw_Data!I1686</f>
        <v>17.989999999999998</v>
      </c>
      <c r="J1686" s="3">
        <f>Raw_Data!J1686</f>
        <v>0</v>
      </c>
      <c r="K1686" s="3" t="str">
        <f>Raw_Data!K1686</f>
        <v>PayPal</v>
      </c>
      <c r="L1686" s="3">
        <f>Raw_Data!L1686</f>
        <v>3</v>
      </c>
      <c r="M1686" s="3">
        <f>Raw_Data!M1686</f>
        <v>1.36</v>
      </c>
      <c r="N1686" s="3" t="str">
        <f>Raw_Data!N1686</f>
        <v>Drama</v>
      </c>
      <c r="O1686" s="3" t="str">
        <f t="shared" si="260"/>
        <v>25-34</v>
      </c>
      <c r="P1686" s="3" t="str">
        <f t="shared" si="261"/>
        <v>&lt;10h</v>
      </c>
      <c r="Q1686" s="3" t="str">
        <f t="shared" si="262"/>
        <v>0-7d</v>
      </c>
      <c r="R1686" s="3" t="str">
        <f t="shared" si="263"/>
        <v>Medium</v>
      </c>
      <c r="S1686" s="3" t="str">
        <f t="shared" si="264"/>
        <v>High</v>
      </c>
      <c r="T1686" s="3" t="str">
        <f t="shared" si="265"/>
        <v>Active</v>
      </c>
      <c r="U1686" s="4">
        <f>1/(1+EXP(-(Predictive_Model!$B$5+((B1686-Predictive_Model!$B$20)/Predictive_Model!$C$20)*Predictive_Model!$D$20+((E1686-Predictive_Model!$B$21)/Predictive_Model!$C$21)*Predictive_Model!$D$21+((F1686-Predictive_Model!$B$22)/Predictive_Model!$C$22)*Predictive_Model!$D$22+((I1686-Predictive_Model!$B$23)/Predictive_Model!$C$23)*Predictive_Model!$D$23+((L1686-Predictive_Model!$B$24)/Predictive_Model!$C$24)*Predictive_Model!$D$24+((M1686-Predictive_Model!$B$25)/Predictive_Model!$C$25)*Predictive_Model!$D$25+IF(C1686="Male",Predictive_Model!$D$31,IF(C1686="Other",Predictive_Model!$D$32,0))+IF(D1686="Premium",Predictive_Model!$D$34,IF(D1686="Standard",Predictive_Model!$D$35,0))+IF(G1686="Asia",Predictive_Model!$D$37,IF(G1686="Europe",Predictive_Model!$D$38,IF(G1686="North America",Predictive_Model!$D$39,IF(G1686="Oceania",Predictive_Model!$D$40,IF(G1686="South America",Predictive_Model!$D$41,0)))))+IF(H1686="Laptop",Predictive_Model!$D$43,IF(H1686="Mobile",Predictive_Model!$D$44,IF(H1686="TV",Predictive_Model!$D$45,IF(H1686="Tablet",Predictive_Model!$D$46,0))))+IF(K1686="Crypto",Predictive_Model!$D$48,IF(K1686="Debit Card",Predictive_Model!$D$49,IF(K1686="Gift Card",Predictive_Model!$D$50,IF(K1686="PayPal",Predictive_Model!$D$51,0))))+IF(N1686="Comedy",Predictive_Model!$D$53,IF(N1686="Documentary",Predictive_Model!$D$54,IF(N1686="Drama",Predictive_Model!$D$55,IF(N1686="Horror",Predictive_Model!$D$56,IF(N1686="Romance",Predictive_Model!$D$57,IF(N1686="Sci-Fi",Predictive_Model!$D$58,0)))))))))</f>
        <v>9.0015720652984785E-2</v>
      </c>
      <c r="V1686" s="3" t="str">
        <f t="shared" si="266"/>
        <v>Low</v>
      </c>
      <c r="W1686" s="6">
        <f t="shared" si="267"/>
        <v>1.6193828145471962</v>
      </c>
      <c r="X1686" s="3" t="str">
        <f t="shared" si="268"/>
        <v>Monitor</v>
      </c>
      <c r="Y1686" s="3" t="str">
        <f t="shared" si="269"/>
        <v>OK</v>
      </c>
    </row>
    <row r="1687" spans="1:25" x14ac:dyDescent="0.25">
      <c r="A1687" s="3" t="str">
        <f>Raw_Data!A1687</f>
        <v>0eac3038-33dd-4516-99ec-84d02f68a2c5</v>
      </c>
      <c r="B1687" s="3">
        <f>Raw_Data!B1687</f>
        <v>34</v>
      </c>
      <c r="C1687" s="3" t="str">
        <f>Raw_Data!C1687</f>
        <v>Other</v>
      </c>
      <c r="D1687" s="3" t="str">
        <f>Raw_Data!D1687</f>
        <v>Standard</v>
      </c>
      <c r="E1687" s="3">
        <f>Raw_Data!E1687</f>
        <v>1.92</v>
      </c>
      <c r="F1687" s="3">
        <f>Raw_Data!F1687</f>
        <v>31</v>
      </c>
      <c r="G1687" s="3" t="str">
        <f>Raw_Data!G1687</f>
        <v>Oceania</v>
      </c>
      <c r="H1687" s="3" t="str">
        <f>Raw_Data!H1687</f>
        <v>TV</v>
      </c>
      <c r="I1687" s="3">
        <f>Raw_Data!I1687</f>
        <v>13.99</v>
      </c>
      <c r="J1687" s="3">
        <f>Raw_Data!J1687</f>
        <v>1</v>
      </c>
      <c r="K1687" s="3" t="str">
        <f>Raw_Data!K1687</f>
        <v>PayPal</v>
      </c>
      <c r="L1687" s="3">
        <f>Raw_Data!L1687</f>
        <v>1</v>
      </c>
      <c r="M1687" s="3">
        <f>Raw_Data!M1687</f>
        <v>0.06</v>
      </c>
      <c r="N1687" s="3" t="str">
        <f>Raw_Data!N1687</f>
        <v>Action</v>
      </c>
      <c r="O1687" s="3" t="str">
        <f t="shared" si="260"/>
        <v>25-34</v>
      </c>
      <c r="P1687" s="3" t="str">
        <f t="shared" si="261"/>
        <v>&lt;10h</v>
      </c>
      <c r="Q1687" s="3" t="str">
        <f t="shared" si="262"/>
        <v>22-45d</v>
      </c>
      <c r="R1687" s="3" t="str">
        <f t="shared" si="263"/>
        <v>Medium</v>
      </c>
      <c r="S1687" s="3" t="str">
        <f t="shared" si="264"/>
        <v>Mid</v>
      </c>
      <c r="T1687" s="3" t="str">
        <f t="shared" si="265"/>
        <v>Churned</v>
      </c>
      <c r="U1687" s="4">
        <f>1/(1+EXP(-(Predictive_Model!$B$5+((B1687-Predictive_Model!$B$20)/Predictive_Model!$C$20)*Predictive_Model!$D$20+((E1687-Predictive_Model!$B$21)/Predictive_Model!$C$21)*Predictive_Model!$D$21+((F1687-Predictive_Model!$B$22)/Predictive_Model!$C$22)*Predictive_Model!$D$22+((I1687-Predictive_Model!$B$23)/Predictive_Model!$C$23)*Predictive_Model!$D$23+((L1687-Predictive_Model!$B$24)/Predictive_Model!$C$24)*Predictive_Model!$D$24+((M1687-Predictive_Model!$B$25)/Predictive_Model!$C$25)*Predictive_Model!$D$25+IF(C1687="Male",Predictive_Model!$D$31,IF(C1687="Other",Predictive_Model!$D$32,0))+IF(D1687="Premium",Predictive_Model!$D$34,IF(D1687="Standard",Predictive_Model!$D$35,0))+IF(G1687="Asia",Predictive_Model!$D$37,IF(G1687="Europe",Predictive_Model!$D$38,IF(G1687="North America",Predictive_Model!$D$39,IF(G1687="Oceania",Predictive_Model!$D$40,IF(G1687="South America",Predictive_Model!$D$41,0)))))+IF(H1687="Laptop",Predictive_Model!$D$43,IF(H1687="Mobile",Predictive_Model!$D$44,IF(H1687="TV",Predictive_Model!$D$45,IF(H1687="Tablet",Predictive_Model!$D$46,0))))+IF(K1687="Crypto",Predictive_Model!$D$48,IF(K1687="Debit Card",Predictive_Model!$D$49,IF(K1687="Gift Card",Predictive_Model!$D$50,IF(K1687="PayPal",Predictive_Model!$D$51,0))))+IF(N1687="Comedy",Predictive_Model!$D$53,IF(N1687="Documentary",Predictive_Model!$D$54,IF(N1687="Drama",Predictive_Model!$D$55,IF(N1687="Horror",Predictive_Model!$D$56,IF(N1687="Romance",Predictive_Model!$D$57,IF(N1687="Sci-Fi",Predictive_Model!$D$58,0)))))))))</f>
        <v>0.99861555513453371</v>
      </c>
      <c r="V1687" s="3" t="str">
        <f t="shared" si="266"/>
        <v>Critical</v>
      </c>
      <c r="W1687" s="6">
        <f t="shared" si="267"/>
        <v>13.99</v>
      </c>
      <c r="X1687" s="3" t="str">
        <f t="shared" si="268"/>
        <v>Priority 2</v>
      </c>
      <c r="Y1687" s="3" t="str">
        <f t="shared" si="269"/>
        <v>OK</v>
      </c>
    </row>
    <row r="1688" spans="1:25" x14ac:dyDescent="0.25">
      <c r="A1688" s="3" t="str">
        <f>Raw_Data!A1688</f>
        <v>a819f681-825a-48b6-9554-03c6ca09838b</v>
      </c>
      <c r="B1688" s="3">
        <f>Raw_Data!B1688</f>
        <v>39</v>
      </c>
      <c r="C1688" s="3" t="str">
        <f>Raw_Data!C1688</f>
        <v>Other</v>
      </c>
      <c r="D1688" s="3" t="str">
        <f>Raw_Data!D1688</f>
        <v>Standard</v>
      </c>
      <c r="E1688" s="3">
        <f>Raw_Data!E1688</f>
        <v>8.6</v>
      </c>
      <c r="F1688" s="3">
        <f>Raw_Data!F1688</f>
        <v>37</v>
      </c>
      <c r="G1688" s="3" t="str">
        <f>Raw_Data!G1688</f>
        <v>Europe</v>
      </c>
      <c r="H1688" s="3" t="str">
        <f>Raw_Data!H1688</f>
        <v>Mobile</v>
      </c>
      <c r="I1688" s="3">
        <f>Raw_Data!I1688</f>
        <v>13.99</v>
      </c>
      <c r="J1688" s="3">
        <f>Raw_Data!J1688</f>
        <v>0</v>
      </c>
      <c r="K1688" s="3" t="str">
        <f>Raw_Data!K1688</f>
        <v>Credit Card</v>
      </c>
      <c r="L1688" s="3">
        <f>Raw_Data!L1688</f>
        <v>4</v>
      </c>
      <c r="M1688" s="3">
        <f>Raw_Data!M1688</f>
        <v>0.23</v>
      </c>
      <c r="N1688" s="3" t="str">
        <f>Raw_Data!N1688</f>
        <v>Action</v>
      </c>
      <c r="O1688" s="3" t="str">
        <f t="shared" si="260"/>
        <v>35-44</v>
      </c>
      <c r="P1688" s="3" t="str">
        <f t="shared" si="261"/>
        <v>&lt;10h</v>
      </c>
      <c r="Q1688" s="3" t="str">
        <f t="shared" si="262"/>
        <v>22-45d</v>
      </c>
      <c r="R1688" s="3" t="str">
        <f t="shared" si="263"/>
        <v>Medium</v>
      </c>
      <c r="S1688" s="3" t="str">
        <f t="shared" si="264"/>
        <v>Mid</v>
      </c>
      <c r="T1688" s="3" t="str">
        <f t="shared" si="265"/>
        <v>Active</v>
      </c>
      <c r="U1688" s="4">
        <f>1/(1+EXP(-(Predictive_Model!$B$5+((B1688-Predictive_Model!$B$20)/Predictive_Model!$C$20)*Predictive_Model!$D$20+((E1688-Predictive_Model!$B$21)/Predictive_Model!$C$21)*Predictive_Model!$D$21+((F1688-Predictive_Model!$B$22)/Predictive_Model!$C$22)*Predictive_Model!$D$22+((I1688-Predictive_Model!$B$23)/Predictive_Model!$C$23)*Predictive_Model!$D$23+((L1688-Predictive_Model!$B$24)/Predictive_Model!$C$24)*Predictive_Model!$D$24+((M1688-Predictive_Model!$B$25)/Predictive_Model!$C$25)*Predictive_Model!$D$25+IF(C1688="Male",Predictive_Model!$D$31,IF(C1688="Other",Predictive_Model!$D$32,0))+IF(D1688="Premium",Predictive_Model!$D$34,IF(D1688="Standard",Predictive_Model!$D$35,0))+IF(G1688="Asia",Predictive_Model!$D$37,IF(G1688="Europe",Predictive_Model!$D$38,IF(G1688="North America",Predictive_Model!$D$39,IF(G1688="Oceania",Predictive_Model!$D$40,IF(G1688="South America",Predictive_Model!$D$41,0)))))+IF(H1688="Laptop",Predictive_Model!$D$43,IF(H1688="Mobile",Predictive_Model!$D$44,IF(H1688="TV",Predictive_Model!$D$45,IF(H1688="Tablet",Predictive_Model!$D$46,0))))+IF(K1688="Crypto",Predictive_Model!$D$48,IF(K1688="Debit Card",Predictive_Model!$D$49,IF(K1688="Gift Card",Predictive_Model!$D$50,IF(K1688="PayPal",Predictive_Model!$D$51,0))))+IF(N1688="Comedy",Predictive_Model!$D$53,IF(N1688="Documentary",Predictive_Model!$D$54,IF(N1688="Drama",Predictive_Model!$D$55,IF(N1688="Horror",Predictive_Model!$D$56,IF(N1688="Romance",Predictive_Model!$D$57,IF(N1688="Sci-Fi",Predictive_Model!$D$58,0)))))))))</f>
        <v>0.98880375708396329</v>
      </c>
      <c r="V1688" s="3" t="str">
        <f t="shared" si="266"/>
        <v>Critical</v>
      </c>
      <c r="W1688" s="6">
        <f t="shared" si="267"/>
        <v>13.833364561604647</v>
      </c>
      <c r="X1688" s="3" t="str">
        <f t="shared" si="268"/>
        <v>Priority 2</v>
      </c>
      <c r="Y1688" s="3" t="str">
        <f t="shared" si="269"/>
        <v>OK</v>
      </c>
    </row>
    <row r="1689" spans="1:25" x14ac:dyDescent="0.25">
      <c r="A1689" s="3" t="str">
        <f>Raw_Data!A1689</f>
        <v>2d0da2af-0c0a-45d2-90e2-09bf79d186b2</v>
      </c>
      <c r="B1689" s="3">
        <f>Raw_Data!B1689</f>
        <v>34</v>
      </c>
      <c r="C1689" s="3" t="str">
        <f>Raw_Data!C1689</f>
        <v>Female</v>
      </c>
      <c r="D1689" s="3" t="str">
        <f>Raw_Data!D1689</f>
        <v>Standard</v>
      </c>
      <c r="E1689" s="3">
        <f>Raw_Data!E1689</f>
        <v>4.0599999999999996</v>
      </c>
      <c r="F1689" s="3">
        <f>Raw_Data!F1689</f>
        <v>44</v>
      </c>
      <c r="G1689" s="3" t="str">
        <f>Raw_Data!G1689</f>
        <v>Europe</v>
      </c>
      <c r="H1689" s="3" t="str">
        <f>Raw_Data!H1689</f>
        <v>Tablet</v>
      </c>
      <c r="I1689" s="3">
        <f>Raw_Data!I1689</f>
        <v>13.99</v>
      </c>
      <c r="J1689" s="3">
        <f>Raw_Data!J1689</f>
        <v>1</v>
      </c>
      <c r="K1689" s="3" t="str">
        <f>Raw_Data!K1689</f>
        <v>PayPal</v>
      </c>
      <c r="L1689" s="3">
        <f>Raw_Data!L1689</f>
        <v>1</v>
      </c>
      <c r="M1689" s="3">
        <f>Raw_Data!M1689</f>
        <v>0.09</v>
      </c>
      <c r="N1689" s="3" t="str">
        <f>Raw_Data!N1689</f>
        <v>Drama</v>
      </c>
      <c r="O1689" s="3" t="str">
        <f t="shared" si="260"/>
        <v>25-34</v>
      </c>
      <c r="P1689" s="3" t="str">
        <f t="shared" si="261"/>
        <v>&lt;10h</v>
      </c>
      <c r="Q1689" s="3" t="str">
        <f t="shared" si="262"/>
        <v>22-45d</v>
      </c>
      <c r="R1689" s="3" t="str">
        <f t="shared" si="263"/>
        <v>Medium</v>
      </c>
      <c r="S1689" s="3" t="str">
        <f t="shared" si="264"/>
        <v>Mid</v>
      </c>
      <c r="T1689" s="3" t="str">
        <f t="shared" si="265"/>
        <v>Churned</v>
      </c>
      <c r="U1689" s="4">
        <f>1/(1+EXP(-(Predictive_Model!$B$5+((B1689-Predictive_Model!$B$20)/Predictive_Model!$C$20)*Predictive_Model!$D$20+((E1689-Predictive_Model!$B$21)/Predictive_Model!$C$21)*Predictive_Model!$D$21+((F1689-Predictive_Model!$B$22)/Predictive_Model!$C$22)*Predictive_Model!$D$22+((I1689-Predictive_Model!$B$23)/Predictive_Model!$C$23)*Predictive_Model!$D$23+((L1689-Predictive_Model!$B$24)/Predictive_Model!$C$24)*Predictive_Model!$D$24+((M1689-Predictive_Model!$B$25)/Predictive_Model!$C$25)*Predictive_Model!$D$25+IF(C1689="Male",Predictive_Model!$D$31,IF(C1689="Other",Predictive_Model!$D$32,0))+IF(D1689="Premium",Predictive_Model!$D$34,IF(D1689="Standard",Predictive_Model!$D$35,0))+IF(G1689="Asia",Predictive_Model!$D$37,IF(G1689="Europe",Predictive_Model!$D$38,IF(G1689="North America",Predictive_Model!$D$39,IF(G1689="Oceania",Predictive_Model!$D$40,IF(G1689="South America",Predictive_Model!$D$41,0)))))+IF(H1689="Laptop",Predictive_Model!$D$43,IF(H1689="Mobile",Predictive_Model!$D$44,IF(H1689="TV",Predictive_Model!$D$45,IF(H1689="Tablet",Predictive_Model!$D$46,0))))+IF(K1689="Crypto",Predictive_Model!$D$48,IF(K1689="Debit Card",Predictive_Model!$D$49,IF(K1689="Gift Card",Predictive_Model!$D$50,IF(K1689="PayPal",Predictive_Model!$D$51,0))))+IF(N1689="Comedy",Predictive_Model!$D$53,IF(N1689="Documentary",Predictive_Model!$D$54,IF(N1689="Drama",Predictive_Model!$D$55,IF(N1689="Horror",Predictive_Model!$D$56,IF(N1689="Romance",Predictive_Model!$D$57,IF(N1689="Sci-Fi",Predictive_Model!$D$58,0)))))))))</f>
        <v>0.99990557509699984</v>
      </c>
      <c r="V1689" s="3" t="str">
        <f t="shared" si="266"/>
        <v>Critical</v>
      </c>
      <c r="W1689" s="6">
        <f t="shared" si="267"/>
        <v>13.99</v>
      </c>
      <c r="X1689" s="3" t="str">
        <f t="shared" si="268"/>
        <v>Priority 2</v>
      </c>
      <c r="Y1689" s="3" t="str">
        <f t="shared" si="269"/>
        <v>OK</v>
      </c>
    </row>
    <row r="1690" spans="1:25" x14ac:dyDescent="0.25">
      <c r="A1690" s="3" t="str">
        <f>Raw_Data!A1690</f>
        <v>7e1fcb2f-e933-483a-a590-2d30a6f08e1b</v>
      </c>
      <c r="B1690" s="3">
        <f>Raw_Data!B1690</f>
        <v>24</v>
      </c>
      <c r="C1690" s="3" t="str">
        <f>Raw_Data!C1690</f>
        <v>Female</v>
      </c>
      <c r="D1690" s="3" t="str">
        <f>Raw_Data!D1690</f>
        <v>Standard</v>
      </c>
      <c r="E1690" s="3">
        <f>Raw_Data!E1690</f>
        <v>30.49</v>
      </c>
      <c r="F1690" s="3">
        <f>Raw_Data!F1690</f>
        <v>39</v>
      </c>
      <c r="G1690" s="3" t="str">
        <f>Raw_Data!G1690</f>
        <v>North America</v>
      </c>
      <c r="H1690" s="3" t="str">
        <f>Raw_Data!H1690</f>
        <v>TV</v>
      </c>
      <c r="I1690" s="3">
        <f>Raw_Data!I1690</f>
        <v>13.99</v>
      </c>
      <c r="J1690" s="3">
        <f>Raw_Data!J1690</f>
        <v>0</v>
      </c>
      <c r="K1690" s="3" t="str">
        <f>Raw_Data!K1690</f>
        <v>PayPal</v>
      </c>
      <c r="L1690" s="3">
        <f>Raw_Data!L1690</f>
        <v>1</v>
      </c>
      <c r="M1690" s="3">
        <f>Raw_Data!M1690</f>
        <v>0.76</v>
      </c>
      <c r="N1690" s="3" t="str">
        <f>Raw_Data!N1690</f>
        <v>Sci-Fi</v>
      </c>
      <c r="O1690" s="3" t="str">
        <f t="shared" si="260"/>
        <v>18-24</v>
      </c>
      <c r="P1690" s="3" t="str">
        <f t="shared" si="261"/>
        <v>25-49h</v>
      </c>
      <c r="Q1690" s="3" t="str">
        <f t="shared" si="262"/>
        <v>22-45d</v>
      </c>
      <c r="R1690" s="3" t="str">
        <f t="shared" si="263"/>
        <v>Medium</v>
      </c>
      <c r="S1690" s="3" t="str">
        <f t="shared" si="264"/>
        <v>Mid</v>
      </c>
      <c r="T1690" s="3" t="str">
        <f t="shared" si="265"/>
        <v>Active</v>
      </c>
      <c r="U1690" s="4">
        <f>1/(1+EXP(-(Predictive_Model!$B$5+((B1690-Predictive_Model!$B$20)/Predictive_Model!$C$20)*Predictive_Model!$D$20+((E1690-Predictive_Model!$B$21)/Predictive_Model!$C$21)*Predictive_Model!$D$21+((F1690-Predictive_Model!$B$22)/Predictive_Model!$C$22)*Predictive_Model!$D$22+((I1690-Predictive_Model!$B$23)/Predictive_Model!$C$23)*Predictive_Model!$D$23+((L1690-Predictive_Model!$B$24)/Predictive_Model!$C$24)*Predictive_Model!$D$24+((M1690-Predictive_Model!$B$25)/Predictive_Model!$C$25)*Predictive_Model!$D$25+IF(C1690="Male",Predictive_Model!$D$31,IF(C1690="Other",Predictive_Model!$D$32,0))+IF(D1690="Premium",Predictive_Model!$D$34,IF(D1690="Standard",Predictive_Model!$D$35,0))+IF(G1690="Asia",Predictive_Model!$D$37,IF(G1690="Europe",Predictive_Model!$D$38,IF(G1690="North America",Predictive_Model!$D$39,IF(G1690="Oceania",Predictive_Model!$D$40,IF(G1690="South America",Predictive_Model!$D$41,0)))))+IF(H1690="Laptop",Predictive_Model!$D$43,IF(H1690="Mobile",Predictive_Model!$D$44,IF(H1690="TV",Predictive_Model!$D$45,IF(H1690="Tablet",Predictive_Model!$D$46,0))))+IF(K1690="Crypto",Predictive_Model!$D$48,IF(K1690="Debit Card",Predictive_Model!$D$49,IF(K1690="Gift Card",Predictive_Model!$D$50,IF(K1690="PayPal",Predictive_Model!$D$51,0))))+IF(N1690="Comedy",Predictive_Model!$D$53,IF(N1690="Documentary",Predictive_Model!$D$54,IF(N1690="Drama",Predictive_Model!$D$55,IF(N1690="Horror",Predictive_Model!$D$56,IF(N1690="Romance",Predictive_Model!$D$57,IF(N1690="Sci-Fi",Predictive_Model!$D$58,0)))))))))</f>
        <v>7.4476944341357529E-2</v>
      </c>
      <c r="V1690" s="3" t="str">
        <f t="shared" si="266"/>
        <v>Low</v>
      </c>
      <c r="W1690" s="6">
        <f t="shared" si="267"/>
        <v>1.0419324513355919</v>
      </c>
      <c r="X1690" s="3" t="str">
        <f t="shared" si="268"/>
        <v>Monitor</v>
      </c>
      <c r="Y1690" s="3" t="str">
        <f t="shared" si="269"/>
        <v>OK</v>
      </c>
    </row>
    <row r="1691" spans="1:25" x14ac:dyDescent="0.25">
      <c r="A1691" s="3" t="str">
        <f>Raw_Data!A1691</f>
        <v>94096f6c-620a-4bb2-a60e-37dd3f3b1c53</v>
      </c>
      <c r="B1691" s="3">
        <f>Raw_Data!B1691</f>
        <v>33</v>
      </c>
      <c r="C1691" s="3" t="str">
        <f>Raw_Data!C1691</f>
        <v>Female</v>
      </c>
      <c r="D1691" s="3" t="str">
        <f>Raw_Data!D1691</f>
        <v>Basic</v>
      </c>
      <c r="E1691" s="3">
        <f>Raw_Data!E1691</f>
        <v>6.73</v>
      </c>
      <c r="F1691" s="3">
        <f>Raw_Data!F1691</f>
        <v>46</v>
      </c>
      <c r="G1691" s="3" t="str">
        <f>Raw_Data!G1691</f>
        <v>South America</v>
      </c>
      <c r="H1691" s="3" t="str">
        <f>Raw_Data!H1691</f>
        <v>Desktop</v>
      </c>
      <c r="I1691" s="3">
        <f>Raw_Data!I1691</f>
        <v>8.99</v>
      </c>
      <c r="J1691" s="3">
        <f>Raw_Data!J1691</f>
        <v>1</v>
      </c>
      <c r="K1691" s="3" t="str">
        <f>Raw_Data!K1691</f>
        <v>Credit Card</v>
      </c>
      <c r="L1691" s="3">
        <f>Raw_Data!L1691</f>
        <v>2</v>
      </c>
      <c r="M1691" s="3">
        <f>Raw_Data!M1691</f>
        <v>0.14000000000000001</v>
      </c>
      <c r="N1691" s="3" t="str">
        <f>Raw_Data!N1691</f>
        <v>Drama</v>
      </c>
      <c r="O1691" s="3" t="str">
        <f t="shared" si="260"/>
        <v>25-34</v>
      </c>
      <c r="P1691" s="3" t="str">
        <f t="shared" si="261"/>
        <v>&lt;10h</v>
      </c>
      <c r="Q1691" s="3" t="str">
        <f t="shared" si="262"/>
        <v>46-60d</v>
      </c>
      <c r="R1691" s="3" t="str">
        <f t="shared" si="263"/>
        <v>Low</v>
      </c>
      <c r="S1691" s="3" t="str">
        <f t="shared" si="264"/>
        <v>Low</v>
      </c>
      <c r="T1691" s="3" t="str">
        <f t="shared" si="265"/>
        <v>Churned</v>
      </c>
      <c r="U1691" s="4">
        <f>1/(1+EXP(-(Predictive_Model!$B$5+((B1691-Predictive_Model!$B$20)/Predictive_Model!$C$20)*Predictive_Model!$D$20+((E1691-Predictive_Model!$B$21)/Predictive_Model!$C$21)*Predictive_Model!$D$21+((F1691-Predictive_Model!$B$22)/Predictive_Model!$C$22)*Predictive_Model!$D$22+((I1691-Predictive_Model!$B$23)/Predictive_Model!$C$23)*Predictive_Model!$D$23+((L1691-Predictive_Model!$B$24)/Predictive_Model!$C$24)*Predictive_Model!$D$24+((M1691-Predictive_Model!$B$25)/Predictive_Model!$C$25)*Predictive_Model!$D$25+IF(C1691="Male",Predictive_Model!$D$31,IF(C1691="Other",Predictive_Model!$D$32,0))+IF(D1691="Premium",Predictive_Model!$D$34,IF(D1691="Standard",Predictive_Model!$D$35,0))+IF(G1691="Asia",Predictive_Model!$D$37,IF(G1691="Europe",Predictive_Model!$D$38,IF(G1691="North America",Predictive_Model!$D$39,IF(G1691="Oceania",Predictive_Model!$D$40,IF(G1691="South America",Predictive_Model!$D$41,0)))))+IF(H1691="Laptop",Predictive_Model!$D$43,IF(H1691="Mobile",Predictive_Model!$D$44,IF(H1691="TV",Predictive_Model!$D$45,IF(H1691="Tablet",Predictive_Model!$D$46,0))))+IF(K1691="Crypto",Predictive_Model!$D$48,IF(K1691="Debit Card",Predictive_Model!$D$49,IF(K1691="Gift Card",Predictive_Model!$D$50,IF(K1691="PayPal",Predictive_Model!$D$51,0))))+IF(N1691="Comedy",Predictive_Model!$D$53,IF(N1691="Documentary",Predictive_Model!$D$54,IF(N1691="Drama",Predictive_Model!$D$55,IF(N1691="Horror",Predictive_Model!$D$56,IF(N1691="Romance",Predictive_Model!$D$57,IF(N1691="Sci-Fi",Predictive_Model!$D$58,0)))))))))</f>
        <v>0.99954634258821196</v>
      </c>
      <c r="V1691" s="3" t="str">
        <f t="shared" si="266"/>
        <v>Critical</v>
      </c>
      <c r="W1691" s="6">
        <f t="shared" si="267"/>
        <v>8.99</v>
      </c>
      <c r="X1691" s="3" t="str">
        <f t="shared" si="268"/>
        <v>Priority 2</v>
      </c>
      <c r="Y1691" s="3" t="str">
        <f t="shared" si="269"/>
        <v>OK</v>
      </c>
    </row>
    <row r="1692" spans="1:25" x14ac:dyDescent="0.25">
      <c r="A1692" s="3" t="str">
        <f>Raw_Data!A1692</f>
        <v>47bac1f0-d7bf-4c0b-8489-888e89950661</v>
      </c>
      <c r="B1692" s="3">
        <f>Raw_Data!B1692</f>
        <v>62</v>
      </c>
      <c r="C1692" s="3" t="str">
        <f>Raw_Data!C1692</f>
        <v>Male</v>
      </c>
      <c r="D1692" s="3" t="str">
        <f>Raw_Data!D1692</f>
        <v>Basic</v>
      </c>
      <c r="E1692" s="3">
        <f>Raw_Data!E1692</f>
        <v>0.9</v>
      </c>
      <c r="F1692" s="3">
        <f>Raw_Data!F1692</f>
        <v>22</v>
      </c>
      <c r="G1692" s="3" t="str">
        <f>Raw_Data!G1692</f>
        <v>South America</v>
      </c>
      <c r="H1692" s="3" t="str">
        <f>Raw_Data!H1692</f>
        <v>Tablet</v>
      </c>
      <c r="I1692" s="3">
        <f>Raw_Data!I1692</f>
        <v>8.99</v>
      </c>
      <c r="J1692" s="3">
        <f>Raw_Data!J1692</f>
        <v>1</v>
      </c>
      <c r="K1692" s="3" t="str">
        <f>Raw_Data!K1692</f>
        <v>Debit Card</v>
      </c>
      <c r="L1692" s="3">
        <f>Raw_Data!L1692</f>
        <v>4</v>
      </c>
      <c r="M1692" s="3">
        <f>Raw_Data!M1692</f>
        <v>0.04</v>
      </c>
      <c r="N1692" s="3" t="str">
        <f>Raw_Data!N1692</f>
        <v>Romance</v>
      </c>
      <c r="O1692" s="3" t="str">
        <f t="shared" si="260"/>
        <v>55-70</v>
      </c>
      <c r="P1692" s="3" t="str">
        <f t="shared" si="261"/>
        <v>&lt;10h</v>
      </c>
      <c r="Q1692" s="3" t="str">
        <f t="shared" si="262"/>
        <v>22-45d</v>
      </c>
      <c r="R1692" s="3" t="str">
        <f t="shared" si="263"/>
        <v>Medium</v>
      </c>
      <c r="S1692" s="3" t="str">
        <f t="shared" si="264"/>
        <v>Low</v>
      </c>
      <c r="T1692" s="3" t="str">
        <f t="shared" si="265"/>
        <v>Churned</v>
      </c>
      <c r="U1692" s="4">
        <f>1/(1+EXP(-(Predictive_Model!$B$5+((B1692-Predictive_Model!$B$20)/Predictive_Model!$C$20)*Predictive_Model!$D$20+((E1692-Predictive_Model!$B$21)/Predictive_Model!$C$21)*Predictive_Model!$D$21+((F1692-Predictive_Model!$B$22)/Predictive_Model!$C$22)*Predictive_Model!$D$22+((I1692-Predictive_Model!$B$23)/Predictive_Model!$C$23)*Predictive_Model!$D$23+((L1692-Predictive_Model!$B$24)/Predictive_Model!$C$24)*Predictive_Model!$D$24+((M1692-Predictive_Model!$B$25)/Predictive_Model!$C$25)*Predictive_Model!$D$25+IF(C1692="Male",Predictive_Model!$D$31,IF(C1692="Other",Predictive_Model!$D$32,0))+IF(D1692="Premium",Predictive_Model!$D$34,IF(D1692="Standard",Predictive_Model!$D$35,0))+IF(G1692="Asia",Predictive_Model!$D$37,IF(G1692="Europe",Predictive_Model!$D$38,IF(G1692="North America",Predictive_Model!$D$39,IF(G1692="Oceania",Predictive_Model!$D$40,IF(G1692="South America",Predictive_Model!$D$41,0)))))+IF(H1692="Laptop",Predictive_Model!$D$43,IF(H1692="Mobile",Predictive_Model!$D$44,IF(H1692="TV",Predictive_Model!$D$45,IF(H1692="Tablet",Predictive_Model!$D$46,0))))+IF(K1692="Crypto",Predictive_Model!$D$48,IF(K1692="Debit Card",Predictive_Model!$D$49,IF(K1692="Gift Card",Predictive_Model!$D$50,IF(K1692="PayPal",Predictive_Model!$D$51,0))))+IF(N1692="Comedy",Predictive_Model!$D$53,IF(N1692="Documentary",Predictive_Model!$D$54,IF(N1692="Drama",Predictive_Model!$D$55,IF(N1692="Horror",Predictive_Model!$D$56,IF(N1692="Romance",Predictive_Model!$D$57,IF(N1692="Sci-Fi",Predictive_Model!$D$58,0)))))))))</f>
        <v>0.99762551107208419</v>
      </c>
      <c r="V1692" s="3" t="str">
        <f t="shared" si="266"/>
        <v>Critical</v>
      </c>
      <c r="W1692" s="6">
        <f t="shared" si="267"/>
        <v>8.99</v>
      </c>
      <c r="X1692" s="3" t="str">
        <f t="shared" si="268"/>
        <v>Priority 2</v>
      </c>
      <c r="Y1692" s="3" t="str">
        <f t="shared" si="269"/>
        <v>OK</v>
      </c>
    </row>
    <row r="1693" spans="1:25" x14ac:dyDescent="0.25">
      <c r="A1693" s="3" t="str">
        <f>Raw_Data!A1693</f>
        <v>7d3a7eb0-43dc-437f-acb9-23282ba7030d</v>
      </c>
      <c r="B1693" s="3">
        <f>Raw_Data!B1693</f>
        <v>51</v>
      </c>
      <c r="C1693" s="3" t="str">
        <f>Raw_Data!C1693</f>
        <v>Female</v>
      </c>
      <c r="D1693" s="3" t="str">
        <f>Raw_Data!D1693</f>
        <v>Basic</v>
      </c>
      <c r="E1693" s="3">
        <f>Raw_Data!E1693</f>
        <v>7.61</v>
      </c>
      <c r="F1693" s="3">
        <f>Raw_Data!F1693</f>
        <v>23</v>
      </c>
      <c r="G1693" s="3" t="str">
        <f>Raw_Data!G1693</f>
        <v>South America</v>
      </c>
      <c r="H1693" s="3" t="str">
        <f>Raw_Data!H1693</f>
        <v>Tablet</v>
      </c>
      <c r="I1693" s="3">
        <f>Raw_Data!I1693</f>
        <v>8.99</v>
      </c>
      <c r="J1693" s="3">
        <f>Raw_Data!J1693</f>
        <v>1</v>
      </c>
      <c r="K1693" s="3" t="str">
        <f>Raw_Data!K1693</f>
        <v>Gift Card</v>
      </c>
      <c r="L1693" s="3">
        <f>Raw_Data!L1693</f>
        <v>3</v>
      </c>
      <c r="M1693" s="3">
        <f>Raw_Data!M1693</f>
        <v>0.32</v>
      </c>
      <c r="N1693" s="3" t="str">
        <f>Raw_Data!N1693</f>
        <v>Comedy</v>
      </c>
      <c r="O1693" s="3" t="str">
        <f t="shared" si="260"/>
        <v>45-54</v>
      </c>
      <c r="P1693" s="3" t="str">
        <f t="shared" si="261"/>
        <v>&lt;10h</v>
      </c>
      <c r="Q1693" s="3" t="str">
        <f t="shared" si="262"/>
        <v>22-45d</v>
      </c>
      <c r="R1693" s="3" t="str">
        <f t="shared" si="263"/>
        <v>Medium</v>
      </c>
      <c r="S1693" s="3" t="str">
        <f t="shared" si="264"/>
        <v>Low</v>
      </c>
      <c r="T1693" s="3" t="str">
        <f t="shared" si="265"/>
        <v>Churned</v>
      </c>
      <c r="U1693" s="4">
        <f>1/(1+EXP(-(Predictive_Model!$B$5+((B1693-Predictive_Model!$B$20)/Predictive_Model!$C$20)*Predictive_Model!$D$20+((E1693-Predictive_Model!$B$21)/Predictive_Model!$C$21)*Predictive_Model!$D$21+((F1693-Predictive_Model!$B$22)/Predictive_Model!$C$22)*Predictive_Model!$D$22+((I1693-Predictive_Model!$B$23)/Predictive_Model!$C$23)*Predictive_Model!$D$23+((L1693-Predictive_Model!$B$24)/Predictive_Model!$C$24)*Predictive_Model!$D$24+((M1693-Predictive_Model!$B$25)/Predictive_Model!$C$25)*Predictive_Model!$D$25+IF(C1693="Male",Predictive_Model!$D$31,IF(C1693="Other",Predictive_Model!$D$32,0))+IF(D1693="Premium",Predictive_Model!$D$34,IF(D1693="Standard",Predictive_Model!$D$35,0))+IF(G1693="Asia",Predictive_Model!$D$37,IF(G1693="Europe",Predictive_Model!$D$38,IF(G1693="North America",Predictive_Model!$D$39,IF(G1693="Oceania",Predictive_Model!$D$40,IF(G1693="South America",Predictive_Model!$D$41,0)))))+IF(H1693="Laptop",Predictive_Model!$D$43,IF(H1693="Mobile",Predictive_Model!$D$44,IF(H1693="TV",Predictive_Model!$D$45,IF(H1693="Tablet",Predictive_Model!$D$46,0))))+IF(K1693="Crypto",Predictive_Model!$D$48,IF(K1693="Debit Card",Predictive_Model!$D$49,IF(K1693="Gift Card",Predictive_Model!$D$50,IF(K1693="PayPal",Predictive_Model!$D$51,0))))+IF(N1693="Comedy",Predictive_Model!$D$53,IF(N1693="Documentary",Predictive_Model!$D$54,IF(N1693="Drama",Predictive_Model!$D$55,IF(N1693="Horror",Predictive_Model!$D$56,IF(N1693="Romance",Predictive_Model!$D$57,IF(N1693="Sci-Fi",Predictive_Model!$D$58,0)))))))))</f>
        <v>0.9937330207274534</v>
      </c>
      <c r="V1693" s="3" t="str">
        <f t="shared" si="266"/>
        <v>Critical</v>
      </c>
      <c r="W1693" s="6">
        <f t="shared" si="267"/>
        <v>8.99</v>
      </c>
      <c r="X1693" s="3" t="str">
        <f t="shared" si="268"/>
        <v>Priority 2</v>
      </c>
      <c r="Y1693" s="3" t="str">
        <f t="shared" si="269"/>
        <v>OK</v>
      </c>
    </row>
    <row r="1694" spans="1:25" x14ac:dyDescent="0.25">
      <c r="A1694" s="3" t="str">
        <f>Raw_Data!A1694</f>
        <v>0473d552-6b1f-403d-82f0-df9246e4da81</v>
      </c>
      <c r="B1694" s="3">
        <f>Raw_Data!B1694</f>
        <v>48</v>
      </c>
      <c r="C1694" s="3" t="str">
        <f>Raw_Data!C1694</f>
        <v>Male</v>
      </c>
      <c r="D1694" s="3" t="str">
        <f>Raw_Data!D1694</f>
        <v>Basic</v>
      </c>
      <c r="E1694" s="3">
        <f>Raw_Data!E1694</f>
        <v>7.52</v>
      </c>
      <c r="F1694" s="3">
        <f>Raw_Data!F1694</f>
        <v>48</v>
      </c>
      <c r="G1694" s="3" t="str">
        <f>Raw_Data!G1694</f>
        <v>Asia</v>
      </c>
      <c r="H1694" s="3" t="str">
        <f>Raw_Data!H1694</f>
        <v>Desktop</v>
      </c>
      <c r="I1694" s="3">
        <f>Raw_Data!I1694</f>
        <v>8.99</v>
      </c>
      <c r="J1694" s="3">
        <f>Raw_Data!J1694</f>
        <v>1</v>
      </c>
      <c r="K1694" s="3" t="str">
        <f>Raw_Data!K1694</f>
        <v>Debit Card</v>
      </c>
      <c r="L1694" s="3">
        <f>Raw_Data!L1694</f>
        <v>3</v>
      </c>
      <c r="M1694" s="3">
        <f>Raw_Data!M1694</f>
        <v>0.15</v>
      </c>
      <c r="N1694" s="3" t="str">
        <f>Raw_Data!N1694</f>
        <v>Romance</v>
      </c>
      <c r="O1694" s="3" t="str">
        <f t="shared" si="260"/>
        <v>45-54</v>
      </c>
      <c r="P1694" s="3" t="str">
        <f t="shared" si="261"/>
        <v>&lt;10h</v>
      </c>
      <c r="Q1694" s="3" t="str">
        <f t="shared" si="262"/>
        <v>46-60d</v>
      </c>
      <c r="R1694" s="3" t="str">
        <f t="shared" si="263"/>
        <v>Low</v>
      </c>
      <c r="S1694" s="3" t="str">
        <f t="shared" si="264"/>
        <v>Low</v>
      </c>
      <c r="T1694" s="3" t="str">
        <f t="shared" si="265"/>
        <v>Churned</v>
      </c>
      <c r="U1694" s="4">
        <f>1/(1+EXP(-(Predictive_Model!$B$5+((B1694-Predictive_Model!$B$20)/Predictive_Model!$C$20)*Predictive_Model!$D$20+((E1694-Predictive_Model!$B$21)/Predictive_Model!$C$21)*Predictive_Model!$D$21+((F1694-Predictive_Model!$B$22)/Predictive_Model!$C$22)*Predictive_Model!$D$22+((I1694-Predictive_Model!$B$23)/Predictive_Model!$C$23)*Predictive_Model!$D$23+((L1694-Predictive_Model!$B$24)/Predictive_Model!$C$24)*Predictive_Model!$D$24+((M1694-Predictive_Model!$B$25)/Predictive_Model!$C$25)*Predictive_Model!$D$25+IF(C1694="Male",Predictive_Model!$D$31,IF(C1694="Other",Predictive_Model!$D$32,0))+IF(D1694="Premium",Predictive_Model!$D$34,IF(D1694="Standard",Predictive_Model!$D$35,0))+IF(G1694="Asia",Predictive_Model!$D$37,IF(G1694="Europe",Predictive_Model!$D$38,IF(G1694="North America",Predictive_Model!$D$39,IF(G1694="Oceania",Predictive_Model!$D$40,IF(G1694="South America",Predictive_Model!$D$41,0)))))+IF(H1694="Laptop",Predictive_Model!$D$43,IF(H1694="Mobile",Predictive_Model!$D$44,IF(H1694="TV",Predictive_Model!$D$45,IF(H1694="Tablet",Predictive_Model!$D$46,0))))+IF(K1694="Crypto",Predictive_Model!$D$48,IF(K1694="Debit Card",Predictive_Model!$D$49,IF(K1694="Gift Card",Predictive_Model!$D$50,IF(K1694="PayPal",Predictive_Model!$D$51,0))))+IF(N1694="Comedy",Predictive_Model!$D$53,IF(N1694="Documentary",Predictive_Model!$D$54,IF(N1694="Drama",Predictive_Model!$D$55,IF(N1694="Horror",Predictive_Model!$D$56,IF(N1694="Romance",Predictive_Model!$D$57,IF(N1694="Sci-Fi",Predictive_Model!$D$58,0)))))))))</f>
        <v>0.99824514741246795</v>
      </c>
      <c r="V1694" s="3" t="str">
        <f t="shared" si="266"/>
        <v>Critical</v>
      </c>
      <c r="W1694" s="6">
        <f t="shared" si="267"/>
        <v>8.99</v>
      </c>
      <c r="X1694" s="3" t="str">
        <f t="shared" si="268"/>
        <v>Priority 2</v>
      </c>
      <c r="Y1694" s="3" t="str">
        <f t="shared" si="269"/>
        <v>OK</v>
      </c>
    </row>
    <row r="1695" spans="1:25" x14ac:dyDescent="0.25">
      <c r="A1695" s="3" t="str">
        <f>Raw_Data!A1695</f>
        <v>f178d493-4e6d-4769-8e2a-fb17b9e3b217</v>
      </c>
      <c r="B1695" s="3">
        <f>Raw_Data!B1695</f>
        <v>20</v>
      </c>
      <c r="C1695" s="3" t="str">
        <f>Raw_Data!C1695</f>
        <v>Male</v>
      </c>
      <c r="D1695" s="3" t="str">
        <f>Raw_Data!D1695</f>
        <v>Premium</v>
      </c>
      <c r="E1695" s="3">
        <f>Raw_Data!E1695</f>
        <v>6.94</v>
      </c>
      <c r="F1695" s="3">
        <f>Raw_Data!F1695</f>
        <v>45</v>
      </c>
      <c r="G1695" s="3" t="str">
        <f>Raw_Data!G1695</f>
        <v>South America</v>
      </c>
      <c r="H1695" s="3" t="str">
        <f>Raw_Data!H1695</f>
        <v>Mobile</v>
      </c>
      <c r="I1695" s="3">
        <f>Raw_Data!I1695</f>
        <v>17.989999999999998</v>
      </c>
      <c r="J1695" s="3">
        <f>Raw_Data!J1695</f>
        <v>1</v>
      </c>
      <c r="K1695" s="3" t="str">
        <f>Raw_Data!K1695</f>
        <v>Credit Card</v>
      </c>
      <c r="L1695" s="3">
        <f>Raw_Data!L1695</f>
        <v>1</v>
      </c>
      <c r="M1695" s="3">
        <f>Raw_Data!M1695</f>
        <v>0.15</v>
      </c>
      <c r="N1695" s="3" t="str">
        <f>Raw_Data!N1695</f>
        <v>Comedy</v>
      </c>
      <c r="O1695" s="3" t="str">
        <f t="shared" si="260"/>
        <v>18-24</v>
      </c>
      <c r="P1695" s="3" t="str">
        <f t="shared" si="261"/>
        <v>&lt;10h</v>
      </c>
      <c r="Q1695" s="3" t="str">
        <f t="shared" si="262"/>
        <v>22-45d</v>
      </c>
      <c r="R1695" s="3" t="str">
        <f t="shared" si="263"/>
        <v>Medium</v>
      </c>
      <c r="S1695" s="3" t="str">
        <f t="shared" si="264"/>
        <v>High</v>
      </c>
      <c r="T1695" s="3" t="str">
        <f t="shared" si="265"/>
        <v>Churned</v>
      </c>
      <c r="U1695" s="4">
        <f>1/(1+EXP(-(Predictive_Model!$B$5+((B1695-Predictive_Model!$B$20)/Predictive_Model!$C$20)*Predictive_Model!$D$20+((E1695-Predictive_Model!$B$21)/Predictive_Model!$C$21)*Predictive_Model!$D$21+((F1695-Predictive_Model!$B$22)/Predictive_Model!$C$22)*Predictive_Model!$D$22+((I1695-Predictive_Model!$B$23)/Predictive_Model!$C$23)*Predictive_Model!$D$23+((L1695-Predictive_Model!$B$24)/Predictive_Model!$C$24)*Predictive_Model!$D$24+((M1695-Predictive_Model!$B$25)/Predictive_Model!$C$25)*Predictive_Model!$D$25+IF(C1695="Male",Predictive_Model!$D$31,IF(C1695="Other",Predictive_Model!$D$32,0))+IF(D1695="Premium",Predictive_Model!$D$34,IF(D1695="Standard",Predictive_Model!$D$35,0))+IF(G1695="Asia",Predictive_Model!$D$37,IF(G1695="Europe",Predictive_Model!$D$38,IF(G1695="North America",Predictive_Model!$D$39,IF(G1695="Oceania",Predictive_Model!$D$40,IF(G1695="South America",Predictive_Model!$D$41,0)))))+IF(H1695="Laptop",Predictive_Model!$D$43,IF(H1695="Mobile",Predictive_Model!$D$44,IF(H1695="TV",Predictive_Model!$D$45,IF(H1695="Tablet",Predictive_Model!$D$46,0))))+IF(K1695="Crypto",Predictive_Model!$D$48,IF(K1695="Debit Card",Predictive_Model!$D$49,IF(K1695="Gift Card",Predictive_Model!$D$50,IF(K1695="PayPal",Predictive_Model!$D$51,0))))+IF(N1695="Comedy",Predictive_Model!$D$53,IF(N1695="Documentary",Predictive_Model!$D$54,IF(N1695="Drama",Predictive_Model!$D$55,IF(N1695="Horror",Predictive_Model!$D$56,IF(N1695="Romance",Predictive_Model!$D$57,IF(N1695="Sci-Fi",Predictive_Model!$D$58,0)))))))))</f>
        <v>0.99885205538119204</v>
      </c>
      <c r="V1695" s="3" t="str">
        <f t="shared" si="266"/>
        <v>Critical</v>
      </c>
      <c r="W1695" s="6">
        <f t="shared" si="267"/>
        <v>17.989999999999998</v>
      </c>
      <c r="X1695" s="3" t="str">
        <f t="shared" si="268"/>
        <v>Priority 1</v>
      </c>
      <c r="Y1695" s="3" t="str">
        <f t="shared" si="269"/>
        <v>OK</v>
      </c>
    </row>
    <row r="1696" spans="1:25" x14ac:dyDescent="0.25">
      <c r="A1696" s="3" t="str">
        <f>Raw_Data!A1696</f>
        <v>8ef7eacb-b757-4433-8663-81f540a1f53f</v>
      </c>
      <c r="B1696" s="3">
        <f>Raw_Data!B1696</f>
        <v>44</v>
      </c>
      <c r="C1696" s="3" t="str">
        <f>Raw_Data!C1696</f>
        <v>Male</v>
      </c>
      <c r="D1696" s="3" t="str">
        <f>Raw_Data!D1696</f>
        <v>Premium</v>
      </c>
      <c r="E1696" s="3">
        <f>Raw_Data!E1696</f>
        <v>0.62</v>
      </c>
      <c r="F1696" s="3">
        <f>Raw_Data!F1696</f>
        <v>22</v>
      </c>
      <c r="G1696" s="3" t="str">
        <f>Raw_Data!G1696</f>
        <v>Africa</v>
      </c>
      <c r="H1696" s="3" t="str">
        <f>Raw_Data!H1696</f>
        <v>Tablet</v>
      </c>
      <c r="I1696" s="3">
        <f>Raw_Data!I1696</f>
        <v>17.989999999999998</v>
      </c>
      <c r="J1696" s="3">
        <f>Raw_Data!J1696</f>
        <v>1</v>
      </c>
      <c r="K1696" s="3" t="str">
        <f>Raw_Data!K1696</f>
        <v>PayPal</v>
      </c>
      <c r="L1696" s="3">
        <f>Raw_Data!L1696</f>
        <v>2</v>
      </c>
      <c r="M1696" s="3">
        <f>Raw_Data!M1696</f>
        <v>0.03</v>
      </c>
      <c r="N1696" s="3" t="str">
        <f>Raw_Data!N1696</f>
        <v>Documentary</v>
      </c>
      <c r="O1696" s="3" t="str">
        <f t="shared" si="260"/>
        <v>35-44</v>
      </c>
      <c r="P1696" s="3" t="str">
        <f t="shared" si="261"/>
        <v>&lt;10h</v>
      </c>
      <c r="Q1696" s="3" t="str">
        <f t="shared" si="262"/>
        <v>22-45d</v>
      </c>
      <c r="R1696" s="3" t="str">
        <f t="shared" si="263"/>
        <v>Medium</v>
      </c>
      <c r="S1696" s="3" t="str">
        <f t="shared" si="264"/>
        <v>High</v>
      </c>
      <c r="T1696" s="3" t="str">
        <f t="shared" si="265"/>
        <v>Churned</v>
      </c>
      <c r="U1696" s="4">
        <f>1/(1+EXP(-(Predictive_Model!$B$5+((B1696-Predictive_Model!$B$20)/Predictive_Model!$C$20)*Predictive_Model!$D$20+((E1696-Predictive_Model!$B$21)/Predictive_Model!$C$21)*Predictive_Model!$D$21+((F1696-Predictive_Model!$B$22)/Predictive_Model!$C$22)*Predictive_Model!$D$22+((I1696-Predictive_Model!$B$23)/Predictive_Model!$C$23)*Predictive_Model!$D$23+((L1696-Predictive_Model!$B$24)/Predictive_Model!$C$24)*Predictive_Model!$D$24+((M1696-Predictive_Model!$B$25)/Predictive_Model!$C$25)*Predictive_Model!$D$25+IF(C1696="Male",Predictive_Model!$D$31,IF(C1696="Other",Predictive_Model!$D$32,0))+IF(D1696="Premium",Predictive_Model!$D$34,IF(D1696="Standard",Predictive_Model!$D$35,0))+IF(G1696="Asia",Predictive_Model!$D$37,IF(G1696="Europe",Predictive_Model!$D$38,IF(G1696="North America",Predictive_Model!$D$39,IF(G1696="Oceania",Predictive_Model!$D$40,IF(G1696="South America",Predictive_Model!$D$41,0)))))+IF(H1696="Laptop",Predictive_Model!$D$43,IF(H1696="Mobile",Predictive_Model!$D$44,IF(H1696="TV",Predictive_Model!$D$45,IF(H1696="Tablet",Predictive_Model!$D$46,0))))+IF(K1696="Crypto",Predictive_Model!$D$48,IF(K1696="Debit Card",Predictive_Model!$D$49,IF(K1696="Gift Card",Predictive_Model!$D$50,IF(K1696="PayPal",Predictive_Model!$D$51,0))))+IF(N1696="Comedy",Predictive_Model!$D$53,IF(N1696="Documentary",Predictive_Model!$D$54,IF(N1696="Drama",Predictive_Model!$D$55,IF(N1696="Horror",Predictive_Model!$D$56,IF(N1696="Romance",Predictive_Model!$D$57,IF(N1696="Sci-Fi",Predictive_Model!$D$58,0)))))))))</f>
        <v>0.9918766159202439</v>
      </c>
      <c r="V1696" s="3" t="str">
        <f t="shared" si="266"/>
        <v>Critical</v>
      </c>
      <c r="W1696" s="6">
        <f t="shared" si="267"/>
        <v>17.989999999999998</v>
      </c>
      <c r="X1696" s="3" t="str">
        <f t="shared" si="268"/>
        <v>Priority 1</v>
      </c>
      <c r="Y1696" s="3" t="str">
        <f t="shared" si="269"/>
        <v>OK</v>
      </c>
    </row>
    <row r="1697" spans="1:25" x14ac:dyDescent="0.25">
      <c r="A1697" s="3" t="str">
        <f>Raw_Data!A1697</f>
        <v>f51adae7-ef23-404a-a35b-af069595bfc3</v>
      </c>
      <c r="B1697" s="3">
        <f>Raw_Data!B1697</f>
        <v>62</v>
      </c>
      <c r="C1697" s="3" t="str">
        <f>Raw_Data!C1697</f>
        <v>Female</v>
      </c>
      <c r="D1697" s="3" t="str">
        <f>Raw_Data!D1697</f>
        <v>Basic</v>
      </c>
      <c r="E1697" s="3">
        <f>Raw_Data!E1697</f>
        <v>79.180000000000007</v>
      </c>
      <c r="F1697" s="3">
        <f>Raw_Data!F1697</f>
        <v>18</v>
      </c>
      <c r="G1697" s="3" t="str">
        <f>Raw_Data!G1697</f>
        <v>Europe</v>
      </c>
      <c r="H1697" s="3" t="str">
        <f>Raw_Data!H1697</f>
        <v>TV</v>
      </c>
      <c r="I1697" s="3">
        <f>Raw_Data!I1697</f>
        <v>8.99</v>
      </c>
      <c r="J1697" s="3">
        <f>Raw_Data!J1697</f>
        <v>0</v>
      </c>
      <c r="K1697" s="3" t="str">
        <f>Raw_Data!K1697</f>
        <v>Credit Card</v>
      </c>
      <c r="L1697" s="3">
        <f>Raw_Data!L1697</f>
        <v>3</v>
      </c>
      <c r="M1697" s="3">
        <f>Raw_Data!M1697</f>
        <v>4.17</v>
      </c>
      <c r="N1697" s="3" t="str">
        <f>Raw_Data!N1697</f>
        <v>Documentary</v>
      </c>
      <c r="O1697" s="3" t="str">
        <f t="shared" si="260"/>
        <v>55-70</v>
      </c>
      <c r="P1697" s="3" t="str">
        <f t="shared" si="261"/>
        <v>50h+</v>
      </c>
      <c r="Q1697" s="3" t="str">
        <f t="shared" si="262"/>
        <v>8-21d</v>
      </c>
      <c r="R1697" s="3" t="str">
        <f t="shared" si="263"/>
        <v>High</v>
      </c>
      <c r="S1697" s="3" t="str">
        <f t="shared" si="264"/>
        <v>Low</v>
      </c>
      <c r="T1697" s="3" t="str">
        <f t="shared" si="265"/>
        <v>Active</v>
      </c>
      <c r="U1697" s="4">
        <f>1/(1+EXP(-(Predictive_Model!$B$5+((B1697-Predictive_Model!$B$20)/Predictive_Model!$C$20)*Predictive_Model!$D$20+((E1697-Predictive_Model!$B$21)/Predictive_Model!$C$21)*Predictive_Model!$D$21+((F1697-Predictive_Model!$B$22)/Predictive_Model!$C$22)*Predictive_Model!$D$22+((I1697-Predictive_Model!$B$23)/Predictive_Model!$C$23)*Predictive_Model!$D$23+((L1697-Predictive_Model!$B$24)/Predictive_Model!$C$24)*Predictive_Model!$D$24+((M1697-Predictive_Model!$B$25)/Predictive_Model!$C$25)*Predictive_Model!$D$25+IF(C1697="Male",Predictive_Model!$D$31,IF(C1697="Other",Predictive_Model!$D$32,0))+IF(D1697="Premium",Predictive_Model!$D$34,IF(D1697="Standard",Predictive_Model!$D$35,0))+IF(G1697="Asia",Predictive_Model!$D$37,IF(G1697="Europe",Predictive_Model!$D$38,IF(G1697="North America",Predictive_Model!$D$39,IF(G1697="Oceania",Predictive_Model!$D$40,IF(G1697="South America",Predictive_Model!$D$41,0)))))+IF(H1697="Laptop",Predictive_Model!$D$43,IF(H1697="Mobile",Predictive_Model!$D$44,IF(H1697="TV",Predictive_Model!$D$45,IF(H1697="Tablet",Predictive_Model!$D$46,0))))+IF(K1697="Crypto",Predictive_Model!$D$48,IF(K1697="Debit Card",Predictive_Model!$D$49,IF(K1697="Gift Card",Predictive_Model!$D$50,IF(K1697="PayPal",Predictive_Model!$D$51,0))))+IF(N1697="Comedy",Predictive_Model!$D$53,IF(N1697="Documentary",Predictive_Model!$D$54,IF(N1697="Drama",Predictive_Model!$D$55,IF(N1697="Horror",Predictive_Model!$D$56,IF(N1697="Romance",Predictive_Model!$D$57,IF(N1697="Sci-Fi",Predictive_Model!$D$58,0)))))))))</f>
        <v>2.213253005201967E-12</v>
      </c>
      <c r="V1697" s="3" t="str">
        <f t="shared" si="266"/>
        <v>Low</v>
      </c>
      <c r="W1697" s="6">
        <f t="shared" si="267"/>
        <v>1.9897144516765684E-11</v>
      </c>
      <c r="X1697" s="3" t="str">
        <f t="shared" si="268"/>
        <v>Monitor</v>
      </c>
      <c r="Y1697" s="3" t="str">
        <f t="shared" si="269"/>
        <v>OK</v>
      </c>
    </row>
    <row r="1698" spans="1:25" x14ac:dyDescent="0.25">
      <c r="A1698" s="3" t="str">
        <f>Raw_Data!A1698</f>
        <v>5377482b-2831-42cb-a580-2c8bc3613adc</v>
      </c>
      <c r="B1698" s="3">
        <f>Raw_Data!B1698</f>
        <v>41</v>
      </c>
      <c r="C1698" s="3" t="str">
        <f>Raw_Data!C1698</f>
        <v>Other</v>
      </c>
      <c r="D1698" s="3" t="str">
        <f>Raw_Data!D1698</f>
        <v>Basic</v>
      </c>
      <c r="E1698" s="3">
        <f>Raw_Data!E1698</f>
        <v>5.65</v>
      </c>
      <c r="F1698" s="3">
        <f>Raw_Data!F1698</f>
        <v>57</v>
      </c>
      <c r="G1698" s="3" t="str">
        <f>Raw_Data!G1698</f>
        <v>Africa</v>
      </c>
      <c r="H1698" s="3" t="str">
        <f>Raw_Data!H1698</f>
        <v>Tablet</v>
      </c>
      <c r="I1698" s="3">
        <f>Raw_Data!I1698</f>
        <v>8.99</v>
      </c>
      <c r="J1698" s="3">
        <f>Raw_Data!J1698</f>
        <v>1</v>
      </c>
      <c r="K1698" s="3" t="str">
        <f>Raw_Data!K1698</f>
        <v>Debit Card</v>
      </c>
      <c r="L1698" s="3">
        <f>Raw_Data!L1698</f>
        <v>5</v>
      </c>
      <c r="M1698" s="3">
        <f>Raw_Data!M1698</f>
        <v>0.1</v>
      </c>
      <c r="N1698" s="3" t="str">
        <f>Raw_Data!N1698</f>
        <v>Comedy</v>
      </c>
      <c r="O1698" s="3" t="str">
        <f t="shared" si="260"/>
        <v>35-44</v>
      </c>
      <c r="P1698" s="3" t="str">
        <f t="shared" si="261"/>
        <v>&lt;10h</v>
      </c>
      <c r="Q1698" s="3" t="str">
        <f t="shared" si="262"/>
        <v>46-60d</v>
      </c>
      <c r="R1698" s="3" t="str">
        <f t="shared" si="263"/>
        <v>Low</v>
      </c>
      <c r="S1698" s="3" t="str">
        <f t="shared" si="264"/>
        <v>Low</v>
      </c>
      <c r="T1698" s="3" t="str">
        <f t="shared" si="265"/>
        <v>Churned</v>
      </c>
      <c r="U1698" s="4">
        <f>1/(1+EXP(-(Predictive_Model!$B$5+((B1698-Predictive_Model!$B$20)/Predictive_Model!$C$20)*Predictive_Model!$D$20+((E1698-Predictive_Model!$B$21)/Predictive_Model!$C$21)*Predictive_Model!$D$21+((F1698-Predictive_Model!$B$22)/Predictive_Model!$C$22)*Predictive_Model!$D$22+((I1698-Predictive_Model!$B$23)/Predictive_Model!$C$23)*Predictive_Model!$D$23+((L1698-Predictive_Model!$B$24)/Predictive_Model!$C$24)*Predictive_Model!$D$24+((M1698-Predictive_Model!$B$25)/Predictive_Model!$C$25)*Predictive_Model!$D$25+IF(C1698="Male",Predictive_Model!$D$31,IF(C1698="Other",Predictive_Model!$D$32,0))+IF(D1698="Premium",Predictive_Model!$D$34,IF(D1698="Standard",Predictive_Model!$D$35,0))+IF(G1698="Asia",Predictive_Model!$D$37,IF(G1698="Europe",Predictive_Model!$D$38,IF(G1698="North America",Predictive_Model!$D$39,IF(G1698="Oceania",Predictive_Model!$D$40,IF(G1698="South America",Predictive_Model!$D$41,0)))))+IF(H1698="Laptop",Predictive_Model!$D$43,IF(H1698="Mobile",Predictive_Model!$D$44,IF(H1698="TV",Predictive_Model!$D$45,IF(H1698="Tablet",Predictive_Model!$D$46,0))))+IF(K1698="Crypto",Predictive_Model!$D$48,IF(K1698="Debit Card",Predictive_Model!$D$49,IF(K1698="Gift Card",Predictive_Model!$D$50,IF(K1698="PayPal",Predictive_Model!$D$51,0))))+IF(N1698="Comedy",Predictive_Model!$D$53,IF(N1698="Documentary",Predictive_Model!$D$54,IF(N1698="Drama",Predictive_Model!$D$55,IF(N1698="Horror",Predictive_Model!$D$56,IF(N1698="Romance",Predictive_Model!$D$57,IF(N1698="Sci-Fi",Predictive_Model!$D$58,0)))))))))</f>
        <v>0.99972414965283141</v>
      </c>
      <c r="V1698" s="3" t="str">
        <f t="shared" si="266"/>
        <v>Critical</v>
      </c>
      <c r="W1698" s="6">
        <f t="shared" si="267"/>
        <v>8.99</v>
      </c>
      <c r="X1698" s="3" t="str">
        <f t="shared" si="268"/>
        <v>Priority 2</v>
      </c>
      <c r="Y1698" s="3" t="str">
        <f t="shared" si="269"/>
        <v>OK</v>
      </c>
    </row>
    <row r="1699" spans="1:25" x14ac:dyDescent="0.25">
      <c r="A1699" s="3" t="str">
        <f>Raw_Data!A1699</f>
        <v>cbd69447-6141-4d27-80e4-3d24b6720c99</v>
      </c>
      <c r="B1699" s="3">
        <f>Raw_Data!B1699</f>
        <v>51</v>
      </c>
      <c r="C1699" s="3" t="str">
        <f>Raw_Data!C1699</f>
        <v>Other</v>
      </c>
      <c r="D1699" s="3" t="str">
        <f>Raw_Data!D1699</f>
        <v>Premium</v>
      </c>
      <c r="E1699" s="3">
        <f>Raw_Data!E1699</f>
        <v>1.37</v>
      </c>
      <c r="F1699" s="3">
        <f>Raw_Data!F1699</f>
        <v>60</v>
      </c>
      <c r="G1699" s="3" t="str">
        <f>Raw_Data!G1699</f>
        <v>South America</v>
      </c>
      <c r="H1699" s="3" t="str">
        <f>Raw_Data!H1699</f>
        <v>Tablet</v>
      </c>
      <c r="I1699" s="3">
        <f>Raw_Data!I1699</f>
        <v>17.989999999999998</v>
      </c>
      <c r="J1699" s="3">
        <f>Raw_Data!J1699</f>
        <v>1</v>
      </c>
      <c r="K1699" s="3" t="str">
        <f>Raw_Data!K1699</f>
        <v>PayPal</v>
      </c>
      <c r="L1699" s="3">
        <f>Raw_Data!L1699</f>
        <v>4</v>
      </c>
      <c r="M1699" s="3">
        <f>Raw_Data!M1699</f>
        <v>0.02</v>
      </c>
      <c r="N1699" s="3" t="str">
        <f>Raw_Data!N1699</f>
        <v>Action</v>
      </c>
      <c r="O1699" s="3" t="str">
        <f t="shared" si="260"/>
        <v>45-54</v>
      </c>
      <c r="P1699" s="3" t="str">
        <f t="shared" si="261"/>
        <v>&lt;10h</v>
      </c>
      <c r="Q1699" s="3" t="str">
        <f t="shared" si="262"/>
        <v>46-60d</v>
      </c>
      <c r="R1699" s="3" t="str">
        <f t="shared" si="263"/>
        <v>Low</v>
      </c>
      <c r="S1699" s="3" t="str">
        <f t="shared" si="264"/>
        <v>High</v>
      </c>
      <c r="T1699" s="3" t="str">
        <f t="shared" si="265"/>
        <v>Churned</v>
      </c>
      <c r="U1699" s="4">
        <f>1/(1+EXP(-(Predictive_Model!$B$5+((B1699-Predictive_Model!$B$20)/Predictive_Model!$C$20)*Predictive_Model!$D$20+((E1699-Predictive_Model!$B$21)/Predictive_Model!$C$21)*Predictive_Model!$D$21+((F1699-Predictive_Model!$B$22)/Predictive_Model!$C$22)*Predictive_Model!$D$22+((I1699-Predictive_Model!$B$23)/Predictive_Model!$C$23)*Predictive_Model!$D$23+((L1699-Predictive_Model!$B$24)/Predictive_Model!$C$24)*Predictive_Model!$D$24+((M1699-Predictive_Model!$B$25)/Predictive_Model!$C$25)*Predictive_Model!$D$25+IF(C1699="Male",Predictive_Model!$D$31,IF(C1699="Other",Predictive_Model!$D$32,0))+IF(D1699="Premium",Predictive_Model!$D$34,IF(D1699="Standard",Predictive_Model!$D$35,0))+IF(G1699="Asia",Predictive_Model!$D$37,IF(G1699="Europe",Predictive_Model!$D$38,IF(G1699="North America",Predictive_Model!$D$39,IF(G1699="Oceania",Predictive_Model!$D$40,IF(G1699="South America",Predictive_Model!$D$41,0)))))+IF(H1699="Laptop",Predictive_Model!$D$43,IF(H1699="Mobile",Predictive_Model!$D$44,IF(H1699="TV",Predictive_Model!$D$45,IF(H1699="Tablet",Predictive_Model!$D$46,0))))+IF(K1699="Crypto",Predictive_Model!$D$48,IF(K1699="Debit Card",Predictive_Model!$D$49,IF(K1699="Gift Card",Predictive_Model!$D$50,IF(K1699="PayPal",Predictive_Model!$D$51,0))))+IF(N1699="Comedy",Predictive_Model!$D$53,IF(N1699="Documentary",Predictive_Model!$D$54,IF(N1699="Drama",Predictive_Model!$D$55,IF(N1699="Horror",Predictive_Model!$D$56,IF(N1699="Romance",Predictive_Model!$D$57,IF(N1699="Sci-Fi",Predictive_Model!$D$58,0)))))))))</f>
        <v>0.9997143936005386</v>
      </c>
      <c r="V1699" s="3" t="str">
        <f t="shared" si="266"/>
        <v>Critical</v>
      </c>
      <c r="W1699" s="6">
        <f t="shared" si="267"/>
        <v>17.989999999999998</v>
      </c>
      <c r="X1699" s="3" t="str">
        <f t="shared" si="268"/>
        <v>Priority 1</v>
      </c>
      <c r="Y1699" s="3" t="str">
        <f t="shared" si="269"/>
        <v>OK</v>
      </c>
    </row>
    <row r="1700" spans="1:25" x14ac:dyDescent="0.25">
      <c r="A1700" s="3" t="str">
        <f>Raw_Data!A1700</f>
        <v>aa5d28fd-4c26-4f47-8fca-552f071cc0b4</v>
      </c>
      <c r="B1700" s="3">
        <f>Raw_Data!B1700</f>
        <v>39</v>
      </c>
      <c r="C1700" s="3" t="str">
        <f>Raw_Data!C1700</f>
        <v>Female</v>
      </c>
      <c r="D1700" s="3" t="str">
        <f>Raw_Data!D1700</f>
        <v>Standard</v>
      </c>
      <c r="E1700" s="3">
        <f>Raw_Data!E1700</f>
        <v>17.670000000000002</v>
      </c>
      <c r="F1700" s="3">
        <f>Raw_Data!F1700</f>
        <v>13</v>
      </c>
      <c r="G1700" s="3" t="str">
        <f>Raw_Data!G1700</f>
        <v>Europe</v>
      </c>
      <c r="H1700" s="3" t="str">
        <f>Raw_Data!H1700</f>
        <v>Tablet</v>
      </c>
      <c r="I1700" s="3">
        <f>Raw_Data!I1700</f>
        <v>13.99</v>
      </c>
      <c r="J1700" s="3">
        <f>Raw_Data!J1700</f>
        <v>0</v>
      </c>
      <c r="K1700" s="3" t="str">
        <f>Raw_Data!K1700</f>
        <v>Debit Card</v>
      </c>
      <c r="L1700" s="3">
        <f>Raw_Data!L1700</f>
        <v>3</v>
      </c>
      <c r="M1700" s="3">
        <f>Raw_Data!M1700</f>
        <v>1.26</v>
      </c>
      <c r="N1700" s="3" t="str">
        <f>Raw_Data!N1700</f>
        <v>Romance</v>
      </c>
      <c r="O1700" s="3" t="str">
        <f t="shared" si="260"/>
        <v>35-44</v>
      </c>
      <c r="P1700" s="3" t="str">
        <f t="shared" si="261"/>
        <v>10-24h</v>
      </c>
      <c r="Q1700" s="3" t="str">
        <f t="shared" si="262"/>
        <v>8-21d</v>
      </c>
      <c r="R1700" s="3" t="str">
        <f t="shared" si="263"/>
        <v>Medium</v>
      </c>
      <c r="S1700" s="3" t="str">
        <f t="shared" si="264"/>
        <v>Mid</v>
      </c>
      <c r="T1700" s="3" t="str">
        <f t="shared" si="265"/>
        <v>Active</v>
      </c>
      <c r="U1700" s="4">
        <f>1/(1+EXP(-(Predictive_Model!$B$5+((B1700-Predictive_Model!$B$20)/Predictive_Model!$C$20)*Predictive_Model!$D$20+((E1700-Predictive_Model!$B$21)/Predictive_Model!$C$21)*Predictive_Model!$D$21+((F1700-Predictive_Model!$B$22)/Predictive_Model!$C$22)*Predictive_Model!$D$22+((I1700-Predictive_Model!$B$23)/Predictive_Model!$C$23)*Predictive_Model!$D$23+((L1700-Predictive_Model!$B$24)/Predictive_Model!$C$24)*Predictive_Model!$D$24+((M1700-Predictive_Model!$B$25)/Predictive_Model!$C$25)*Predictive_Model!$D$25+IF(C1700="Male",Predictive_Model!$D$31,IF(C1700="Other",Predictive_Model!$D$32,0))+IF(D1700="Premium",Predictive_Model!$D$34,IF(D1700="Standard",Predictive_Model!$D$35,0))+IF(G1700="Asia",Predictive_Model!$D$37,IF(G1700="Europe",Predictive_Model!$D$38,IF(G1700="North America",Predictive_Model!$D$39,IF(G1700="Oceania",Predictive_Model!$D$40,IF(G1700="South America",Predictive_Model!$D$41,0)))))+IF(H1700="Laptop",Predictive_Model!$D$43,IF(H1700="Mobile",Predictive_Model!$D$44,IF(H1700="TV",Predictive_Model!$D$45,IF(H1700="Tablet",Predictive_Model!$D$46,0))))+IF(K1700="Crypto",Predictive_Model!$D$48,IF(K1700="Debit Card",Predictive_Model!$D$49,IF(K1700="Gift Card",Predictive_Model!$D$50,IF(K1700="PayPal",Predictive_Model!$D$51,0))))+IF(N1700="Comedy",Predictive_Model!$D$53,IF(N1700="Documentary",Predictive_Model!$D$54,IF(N1700="Drama",Predictive_Model!$D$55,IF(N1700="Horror",Predictive_Model!$D$56,IF(N1700="Romance",Predictive_Model!$D$57,IF(N1700="Sci-Fi",Predictive_Model!$D$58,0)))))))))</f>
        <v>5.5413899803980447E-2</v>
      </c>
      <c r="V1700" s="3" t="str">
        <f t="shared" si="266"/>
        <v>Low</v>
      </c>
      <c r="W1700" s="6">
        <f t="shared" si="267"/>
        <v>0.7752404582576865</v>
      </c>
      <c r="X1700" s="3" t="str">
        <f t="shared" si="268"/>
        <v>Monitor</v>
      </c>
      <c r="Y1700" s="3" t="str">
        <f t="shared" si="269"/>
        <v>OK</v>
      </c>
    </row>
    <row r="1701" spans="1:25" x14ac:dyDescent="0.25">
      <c r="A1701" s="3" t="str">
        <f>Raw_Data!A1701</f>
        <v>651b3e7c-1854-42e0-9a77-5764c9372d8c</v>
      </c>
      <c r="B1701" s="3">
        <f>Raw_Data!B1701</f>
        <v>52</v>
      </c>
      <c r="C1701" s="3" t="str">
        <f>Raw_Data!C1701</f>
        <v>Other</v>
      </c>
      <c r="D1701" s="3" t="str">
        <f>Raw_Data!D1701</f>
        <v>Basic</v>
      </c>
      <c r="E1701" s="3">
        <f>Raw_Data!E1701</f>
        <v>9.57</v>
      </c>
      <c r="F1701" s="3">
        <f>Raw_Data!F1701</f>
        <v>25</v>
      </c>
      <c r="G1701" s="3" t="str">
        <f>Raw_Data!G1701</f>
        <v>South America</v>
      </c>
      <c r="H1701" s="3" t="str">
        <f>Raw_Data!H1701</f>
        <v>TV</v>
      </c>
      <c r="I1701" s="3">
        <f>Raw_Data!I1701</f>
        <v>8.99</v>
      </c>
      <c r="J1701" s="3">
        <f>Raw_Data!J1701</f>
        <v>0</v>
      </c>
      <c r="K1701" s="3" t="str">
        <f>Raw_Data!K1701</f>
        <v>Debit Card</v>
      </c>
      <c r="L1701" s="3">
        <f>Raw_Data!L1701</f>
        <v>5</v>
      </c>
      <c r="M1701" s="3">
        <f>Raw_Data!M1701</f>
        <v>0.37</v>
      </c>
      <c r="N1701" s="3" t="str">
        <f>Raw_Data!N1701</f>
        <v>Horror</v>
      </c>
      <c r="O1701" s="3" t="str">
        <f t="shared" si="260"/>
        <v>45-54</v>
      </c>
      <c r="P1701" s="3" t="str">
        <f t="shared" si="261"/>
        <v>&lt;10h</v>
      </c>
      <c r="Q1701" s="3" t="str">
        <f t="shared" si="262"/>
        <v>22-45d</v>
      </c>
      <c r="R1701" s="3" t="str">
        <f t="shared" si="263"/>
        <v>Medium</v>
      </c>
      <c r="S1701" s="3" t="str">
        <f t="shared" si="264"/>
        <v>Low</v>
      </c>
      <c r="T1701" s="3" t="str">
        <f t="shared" si="265"/>
        <v>Active</v>
      </c>
      <c r="U1701" s="4">
        <f>1/(1+EXP(-(Predictive_Model!$B$5+((B1701-Predictive_Model!$B$20)/Predictive_Model!$C$20)*Predictive_Model!$D$20+((E1701-Predictive_Model!$B$21)/Predictive_Model!$C$21)*Predictive_Model!$D$21+((F1701-Predictive_Model!$B$22)/Predictive_Model!$C$22)*Predictive_Model!$D$22+((I1701-Predictive_Model!$B$23)/Predictive_Model!$C$23)*Predictive_Model!$D$23+((L1701-Predictive_Model!$B$24)/Predictive_Model!$C$24)*Predictive_Model!$D$24+((M1701-Predictive_Model!$B$25)/Predictive_Model!$C$25)*Predictive_Model!$D$25+IF(C1701="Male",Predictive_Model!$D$31,IF(C1701="Other",Predictive_Model!$D$32,0))+IF(D1701="Premium",Predictive_Model!$D$34,IF(D1701="Standard",Predictive_Model!$D$35,0))+IF(G1701="Asia",Predictive_Model!$D$37,IF(G1701="Europe",Predictive_Model!$D$38,IF(G1701="North America",Predictive_Model!$D$39,IF(G1701="Oceania",Predictive_Model!$D$40,IF(G1701="South America",Predictive_Model!$D$41,0)))))+IF(H1701="Laptop",Predictive_Model!$D$43,IF(H1701="Mobile",Predictive_Model!$D$44,IF(H1701="TV",Predictive_Model!$D$45,IF(H1701="Tablet",Predictive_Model!$D$46,0))))+IF(K1701="Crypto",Predictive_Model!$D$48,IF(K1701="Debit Card",Predictive_Model!$D$49,IF(K1701="Gift Card",Predictive_Model!$D$50,IF(K1701="PayPal",Predictive_Model!$D$51,0))))+IF(N1701="Comedy",Predictive_Model!$D$53,IF(N1701="Documentary",Predictive_Model!$D$54,IF(N1701="Drama",Predictive_Model!$D$55,IF(N1701="Horror",Predictive_Model!$D$56,IF(N1701="Romance",Predictive_Model!$D$57,IF(N1701="Sci-Fi",Predictive_Model!$D$58,0)))))))))</f>
        <v>0.65872699534034962</v>
      </c>
      <c r="V1701" s="3" t="str">
        <f t="shared" si="266"/>
        <v>High</v>
      </c>
      <c r="W1701" s="6">
        <f t="shared" si="267"/>
        <v>5.921955688109743</v>
      </c>
      <c r="X1701" s="3" t="str">
        <f t="shared" si="268"/>
        <v>Priority 2</v>
      </c>
      <c r="Y1701" s="3" t="str">
        <f t="shared" si="269"/>
        <v>OK</v>
      </c>
    </row>
    <row r="1702" spans="1:25" x14ac:dyDescent="0.25">
      <c r="A1702" s="3" t="str">
        <f>Raw_Data!A1702</f>
        <v>f8a4d03b-fdf7-4ee5-86e9-411e45645bae</v>
      </c>
      <c r="B1702" s="3">
        <f>Raw_Data!B1702</f>
        <v>22</v>
      </c>
      <c r="C1702" s="3" t="str">
        <f>Raw_Data!C1702</f>
        <v>Male</v>
      </c>
      <c r="D1702" s="3" t="str">
        <f>Raw_Data!D1702</f>
        <v>Premium</v>
      </c>
      <c r="E1702" s="3">
        <f>Raw_Data!E1702</f>
        <v>2.14</v>
      </c>
      <c r="F1702" s="3">
        <f>Raw_Data!F1702</f>
        <v>52</v>
      </c>
      <c r="G1702" s="3" t="str">
        <f>Raw_Data!G1702</f>
        <v>Oceania</v>
      </c>
      <c r="H1702" s="3" t="str">
        <f>Raw_Data!H1702</f>
        <v>TV</v>
      </c>
      <c r="I1702" s="3">
        <f>Raw_Data!I1702</f>
        <v>17.989999999999998</v>
      </c>
      <c r="J1702" s="3">
        <f>Raw_Data!J1702</f>
        <v>1</v>
      </c>
      <c r="K1702" s="3" t="str">
        <f>Raw_Data!K1702</f>
        <v>PayPal</v>
      </c>
      <c r="L1702" s="3">
        <f>Raw_Data!L1702</f>
        <v>2</v>
      </c>
      <c r="M1702" s="3">
        <f>Raw_Data!M1702</f>
        <v>0.04</v>
      </c>
      <c r="N1702" s="3" t="str">
        <f>Raw_Data!N1702</f>
        <v>Horror</v>
      </c>
      <c r="O1702" s="3" t="str">
        <f t="shared" si="260"/>
        <v>18-24</v>
      </c>
      <c r="P1702" s="3" t="str">
        <f t="shared" si="261"/>
        <v>&lt;10h</v>
      </c>
      <c r="Q1702" s="3" t="str">
        <f t="shared" si="262"/>
        <v>46-60d</v>
      </c>
      <c r="R1702" s="3" t="str">
        <f t="shared" si="263"/>
        <v>Low</v>
      </c>
      <c r="S1702" s="3" t="str">
        <f t="shared" si="264"/>
        <v>High</v>
      </c>
      <c r="T1702" s="3" t="str">
        <f t="shared" si="265"/>
        <v>Churned</v>
      </c>
      <c r="U1702" s="4">
        <f>1/(1+EXP(-(Predictive_Model!$B$5+((B1702-Predictive_Model!$B$20)/Predictive_Model!$C$20)*Predictive_Model!$D$20+((E1702-Predictive_Model!$B$21)/Predictive_Model!$C$21)*Predictive_Model!$D$21+((F1702-Predictive_Model!$B$22)/Predictive_Model!$C$22)*Predictive_Model!$D$22+((I1702-Predictive_Model!$B$23)/Predictive_Model!$C$23)*Predictive_Model!$D$23+((L1702-Predictive_Model!$B$24)/Predictive_Model!$C$24)*Predictive_Model!$D$24+((M1702-Predictive_Model!$B$25)/Predictive_Model!$C$25)*Predictive_Model!$D$25+IF(C1702="Male",Predictive_Model!$D$31,IF(C1702="Other",Predictive_Model!$D$32,0))+IF(D1702="Premium",Predictive_Model!$D$34,IF(D1702="Standard",Predictive_Model!$D$35,0))+IF(G1702="Asia",Predictive_Model!$D$37,IF(G1702="Europe",Predictive_Model!$D$38,IF(G1702="North America",Predictive_Model!$D$39,IF(G1702="Oceania",Predictive_Model!$D$40,IF(G1702="South America",Predictive_Model!$D$41,0)))))+IF(H1702="Laptop",Predictive_Model!$D$43,IF(H1702="Mobile",Predictive_Model!$D$44,IF(H1702="TV",Predictive_Model!$D$45,IF(H1702="Tablet",Predictive_Model!$D$46,0))))+IF(K1702="Crypto",Predictive_Model!$D$48,IF(K1702="Debit Card",Predictive_Model!$D$49,IF(K1702="Gift Card",Predictive_Model!$D$50,IF(K1702="PayPal",Predictive_Model!$D$51,0))))+IF(N1702="Comedy",Predictive_Model!$D$53,IF(N1702="Documentary",Predictive_Model!$D$54,IF(N1702="Drama",Predictive_Model!$D$55,IF(N1702="Horror",Predictive_Model!$D$56,IF(N1702="Romance",Predictive_Model!$D$57,IF(N1702="Sci-Fi",Predictive_Model!$D$58,0)))))))))</f>
        <v>0.99884006375686651</v>
      </c>
      <c r="V1702" s="3" t="str">
        <f t="shared" si="266"/>
        <v>Critical</v>
      </c>
      <c r="W1702" s="6">
        <f t="shared" si="267"/>
        <v>17.989999999999998</v>
      </c>
      <c r="X1702" s="3" t="str">
        <f t="shared" si="268"/>
        <v>Priority 1</v>
      </c>
      <c r="Y1702" s="3" t="str">
        <f t="shared" si="269"/>
        <v>OK</v>
      </c>
    </row>
    <row r="1703" spans="1:25" x14ac:dyDescent="0.25">
      <c r="A1703" s="3" t="str">
        <f>Raw_Data!A1703</f>
        <v>3a24c949-e09e-4bae-830b-2c5462cf12dd</v>
      </c>
      <c r="B1703" s="3">
        <f>Raw_Data!B1703</f>
        <v>23</v>
      </c>
      <c r="C1703" s="3" t="str">
        <f>Raw_Data!C1703</f>
        <v>Female</v>
      </c>
      <c r="D1703" s="3" t="str">
        <f>Raw_Data!D1703</f>
        <v>Basic</v>
      </c>
      <c r="E1703" s="3">
        <f>Raw_Data!E1703</f>
        <v>8.23</v>
      </c>
      <c r="F1703" s="3">
        <f>Raw_Data!F1703</f>
        <v>23</v>
      </c>
      <c r="G1703" s="3" t="str">
        <f>Raw_Data!G1703</f>
        <v>Oceania</v>
      </c>
      <c r="H1703" s="3" t="str">
        <f>Raw_Data!H1703</f>
        <v>Desktop</v>
      </c>
      <c r="I1703" s="3">
        <f>Raw_Data!I1703</f>
        <v>8.99</v>
      </c>
      <c r="J1703" s="3">
        <f>Raw_Data!J1703</f>
        <v>1</v>
      </c>
      <c r="K1703" s="3" t="str">
        <f>Raw_Data!K1703</f>
        <v>PayPal</v>
      </c>
      <c r="L1703" s="3">
        <f>Raw_Data!L1703</f>
        <v>1</v>
      </c>
      <c r="M1703" s="3">
        <f>Raw_Data!M1703</f>
        <v>0.34</v>
      </c>
      <c r="N1703" s="3" t="str">
        <f>Raw_Data!N1703</f>
        <v>Action</v>
      </c>
      <c r="O1703" s="3" t="str">
        <f t="shared" si="260"/>
        <v>18-24</v>
      </c>
      <c r="P1703" s="3" t="str">
        <f t="shared" si="261"/>
        <v>&lt;10h</v>
      </c>
      <c r="Q1703" s="3" t="str">
        <f t="shared" si="262"/>
        <v>22-45d</v>
      </c>
      <c r="R1703" s="3" t="str">
        <f t="shared" si="263"/>
        <v>Medium</v>
      </c>
      <c r="S1703" s="3" t="str">
        <f t="shared" si="264"/>
        <v>Low</v>
      </c>
      <c r="T1703" s="3" t="str">
        <f t="shared" si="265"/>
        <v>Churned</v>
      </c>
      <c r="U1703" s="4">
        <f>1/(1+EXP(-(Predictive_Model!$B$5+((B1703-Predictive_Model!$B$20)/Predictive_Model!$C$20)*Predictive_Model!$D$20+((E1703-Predictive_Model!$B$21)/Predictive_Model!$C$21)*Predictive_Model!$D$21+((F1703-Predictive_Model!$B$22)/Predictive_Model!$C$22)*Predictive_Model!$D$22+((I1703-Predictive_Model!$B$23)/Predictive_Model!$C$23)*Predictive_Model!$D$23+((L1703-Predictive_Model!$B$24)/Predictive_Model!$C$24)*Predictive_Model!$D$24+((M1703-Predictive_Model!$B$25)/Predictive_Model!$C$25)*Predictive_Model!$D$25+IF(C1703="Male",Predictive_Model!$D$31,IF(C1703="Other",Predictive_Model!$D$32,0))+IF(D1703="Premium",Predictive_Model!$D$34,IF(D1703="Standard",Predictive_Model!$D$35,0))+IF(G1703="Asia",Predictive_Model!$D$37,IF(G1703="Europe",Predictive_Model!$D$38,IF(G1703="North America",Predictive_Model!$D$39,IF(G1703="Oceania",Predictive_Model!$D$40,IF(G1703="South America",Predictive_Model!$D$41,0)))))+IF(H1703="Laptop",Predictive_Model!$D$43,IF(H1703="Mobile",Predictive_Model!$D$44,IF(H1703="TV",Predictive_Model!$D$45,IF(H1703="Tablet",Predictive_Model!$D$46,0))))+IF(K1703="Crypto",Predictive_Model!$D$48,IF(K1703="Debit Card",Predictive_Model!$D$49,IF(K1703="Gift Card",Predictive_Model!$D$50,IF(K1703="PayPal",Predictive_Model!$D$51,0))))+IF(N1703="Comedy",Predictive_Model!$D$53,IF(N1703="Documentary",Predictive_Model!$D$54,IF(N1703="Drama",Predictive_Model!$D$55,IF(N1703="Horror",Predictive_Model!$D$56,IF(N1703="Romance",Predictive_Model!$D$57,IF(N1703="Sci-Fi",Predictive_Model!$D$58,0)))))))))</f>
        <v>0.98985500086720957</v>
      </c>
      <c r="V1703" s="3" t="str">
        <f t="shared" si="266"/>
        <v>Critical</v>
      </c>
      <c r="W1703" s="6">
        <f t="shared" si="267"/>
        <v>8.99</v>
      </c>
      <c r="X1703" s="3" t="str">
        <f t="shared" si="268"/>
        <v>Priority 2</v>
      </c>
      <c r="Y1703" s="3" t="str">
        <f t="shared" si="269"/>
        <v>OK</v>
      </c>
    </row>
    <row r="1704" spans="1:25" x14ac:dyDescent="0.25">
      <c r="A1704" s="3" t="str">
        <f>Raw_Data!A1704</f>
        <v>e14b47da-804c-4813-9b11-42c5bf7a7966</v>
      </c>
      <c r="B1704" s="3">
        <f>Raw_Data!B1704</f>
        <v>44</v>
      </c>
      <c r="C1704" s="3" t="str">
        <f>Raw_Data!C1704</f>
        <v>Male</v>
      </c>
      <c r="D1704" s="3" t="str">
        <f>Raw_Data!D1704</f>
        <v>Basic</v>
      </c>
      <c r="E1704" s="3">
        <f>Raw_Data!E1704</f>
        <v>24.96</v>
      </c>
      <c r="F1704" s="3">
        <f>Raw_Data!F1704</f>
        <v>35</v>
      </c>
      <c r="G1704" s="3" t="str">
        <f>Raw_Data!G1704</f>
        <v>Europe</v>
      </c>
      <c r="H1704" s="3" t="str">
        <f>Raw_Data!H1704</f>
        <v>TV</v>
      </c>
      <c r="I1704" s="3">
        <f>Raw_Data!I1704</f>
        <v>8.99</v>
      </c>
      <c r="J1704" s="3">
        <f>Raw_Data!J1704</f>
        <v>0</v>
      </c>
      <c r="K1704" s="3" t="str">
        <f>Raw_Data!K1704</f>
        <v>Crypto</v>
      </c>
      <c r="L1704" s="3">
        <f>Raw_Data!L1704</f>
        <v>2</v>
      </c>
      <c r="M1704" s="3">
        <f>Raw_Data!M1704</f>
        <v>0.69</v>
      </c>
      <c r="N1704" s="3" t="str">
        <f>Raw_Data!N1704</f>
        <v>Documentary</v>
      </c>
      <c r="O1704" s="3" t="str">
        <f t="shared" si="260"/>
        <v>35-44</v>
      </c>
      <c r="P1704" s="3" t="str">
        <f t="shared" si="261"/>
        <v>10-24h</v>
      </c>
      <c r="Q1704" s="3" t="str">
        <f t="shared" si="262"/>
        <v>22-45d</v>
      </c>
      <c r="R1704" s="3" t="str">
        <f t="shared" si="263"/>
        <v>Medium</v>
      </c>
      <c r="S1704" s="3" t="str">
        <f t="shared" si="264"/>
        <v>Low</v>
      </c>
      <c r="T1704" s="3" t="str">
        <f t="shared" si="265"/>
        <v>Active</v>
      </c>
      <c r="U1704" s="4">
        <f>1/(1+EXP(-(Predictive_Model!$B$5+((B1704-Predictive_Model!$B$20)/Predictive_Model!$C$20)*Predictive_Model!$D$20+((E1704-Predictive_Model!$B$21)/Predictive_Model!$C$21)*Predictive_Model!$D$21+((F1704-Predictive_Model!$B$22)/Predictive_Model!$C$22)*Predictive_Model!$D$22+((I1704-Predictive_Model!$B$23)/Predictive_Model!$C$23)*Predictive_Model!$D$23+((L1704-Predictive_Model!$B$24)/Predictive_Model!$C$24)*Predictive_Model!$D$24+((M1704-Predictive_Model!$B$25)/Predictive_Model!$C$25)*Predictive_Model!$D$25+IF(C1704="Male",Predictive_Model!$D$31,IF(C1704="Other",Predictive_Model!$D$32,0))+IF(D1704="Premium",Predictive_Model!$D$34,IF(D1704="Standard",Predictive_Model!$D$35,0))+IF(G1704="Asia",Predictive_Model!$D$37,IF(G1704="Europe",Predictive_Model!$D$38,IF(G1704="North America",Predictive_Model!$D$39,IF(G1704="Oceania",Predictive_Model!$D$40,IF(G1704="South America",Predictive_Model!$D$41,0)))))+IF(H1704="Laptop",Predictive_Model!$D$43,IF(H1704="Mobile",Predictive_Model!$D$44,IF(H1704="TV",Predictive_Model!$D$45,IF(H1704="Tablet",Predictive_Model!$D$46,0))))+IF(K1704="Crypto",Predictive_Model!$D$48,IF(K1704="Debit Card",Predictive_Model!$D$49,IF(K1704="Gift Card",Predictive_Model!$D$50,IF(K1704="PayPal",Predictive_Model!$D$51,0))))+IF(N1704="Comedy",Predictive_Model!$D$53,IF(N1704="Documentary",Predictive_Model!$D$54,IF(N1704="Drama",Predictive_Model!$D$55,IF(N1704="Horror",Predictive_Model!$D$56,IF(N1704="Romance",Predictive_Model!$D$57,IF(N1704="Sci-Fi",Predictive_Model!$D$58,0)))))))))</f>
        <v>0.28740213404518611</v>
      </c>
      <c r="V1704" s="3" t="str">
        <f t="shared" si="266"/>
        <v>Medium</v>
      </c>
      <c r="W1704" s="6">
        <f t="shared" si="267"/>
        <v>2.5837451850662232</v>
      </c>
      <c r="X1704" s="3" t="str">
        <f t="shared" si="268"/>
        <v>Monitor</v>
      </c>
      <c r="Y1704" s="3" t="str">
        <f t="shared" si="269"/>
        <v>OK</v>
      </c>
    </row>
    <row r="1705" spans="1:25" x14ac:dyDescent="0.25">
      <c r="A1705" s="3" t="str">
        <f>Raw_Data!A1705</f>
        <v>2c38e8ff-cf40-454e-b3b0-740af2a79dc4</v>
      </c>
      <c r="B1705" s="3">
        <f>Raw_Data!B1705</f>
        <v>58</v>
      </c>
      <c r="C1705" s="3" t="str">
        <f>Raw_Data!C1705</f>
        <v>Female</v>
      </c>
      <c r="D1705" s="3" t="str">
        <f>Raw_Data!D1705</f>
        <v>Standard</v>
      </c>
      <c r="E1705" s="3">
        <f>Raw_Data!E1705</f>
        <v>2.5299999999999998</v>
      </c>
      <c r="F1705" s="3">
        <f>Raw_Data!F1705</f>
        <v>54</v>
      </c>
      <c r="G1705" s="3" t="str">
        <f>Raw_Data!G1705</f>
        <v>Europe</v>
      </c>
      <c r="H1705" s="3" t="str">
        <f>Raw_Data!H1705</f>
        <v>Desktop</v>
      </c>
      <c r="I1705" s="3">
        <f>Raw_Data!I1705</f>
        <v>13.99</v>
      </c>
      <c r="J1705" s="3">
        <f>Raw_Data!J1705</f>
        <v>1</v>
      </c>
      <c r="K1705" s="3" t="str">
        <f>Raw_Data!K1705</f>
        <v>Gift Card</v>
      </c>
      <c r="L1705" s="3">
        <f>Raw_Data!L1705</f>
        <v>5</v>
      </c>
      <c r="M1705" s="3">
        <f>Raw_Data!M1705</f>
        <v>0.05</v>
      </c>
      <c r="N1705" s="3" t="str">
        <f>Raw_Data!N1705</f>
        <v>Sci-Fi</v>
      </c>
      <c r="O1705" s="3" t="str">
        <f t="shared" si="260"/>
        <v>55-70</v>
      </c>
      <c r="P1705" s="3" t="str">
        <f t="shared" si="261"/>
        <v>&lt;10h</v>
      </c>
      <c r="Q1705" s="3" t="str">
        <f t="shared" si="262"/>
        <v>46-60d</v>
      </c>
      <c r="R1705" s="3" t="str">
        <f t="shared" si="263"/>
        <v>Low</v>
      </c>
      <c r="S1705" s="3" t="str">
        <f t="shared" si="264"/>
        <v>Mid</v>
      </c>
      <c r="T1705" s="3" t="str">
        <f t="shared" si="265"/>
        <v>Churned</v>
      </c>
      <c r="U1705" s="4">
        <f>1/(1+EXP(-(Predictive_Model!$B$5+((B1705-Predictive_Model!$B$20)/Predictive_Model!$C$20)*Predictive_Model!$D$20+((E1705-Predictive_Model!$B$21)/Predictive_Model!$C$21)*Predictive_Model!$D$21+((F1705-Predictive_Model!$B$22)/Predictive_Model!$C$22)*Predictive_Model!$D$22+((I1705-Predictive_Model!$B$23)/Predictive_Model!$C$23)*Predictive_Model!$D$23+((L1705-Predictive_Model!$B$24)/Predictive_Model!$C$24)*Predictive_Model!$D$24+((M1705-Predictive_Model!$B$25)/Predictive_Model!$C$25)*Predictive_Model!$D$25+IF(C1705="Male",Predictive_Model!$D$31,IF(C1705="Other",Predictive_Model!$D$32,0))+IF(D1705="Premium",Predictive_Model!$D$34,IF(D1705="Standard",Predictive_Model!$D$35,0))+IF(G1705="Asia",Predictive_Model!$D$37,IF(G1705="Europe",Predictive_Model!$D$38,IF(G1705="North America",Predictive_Model!$D$39,IF(G1705="Oceania",Predictive_Model!$D$40,IF(G1705="South America",Predictive_Model!$D$41,0)))))+IF(H1705="Laptop",Predictive_Model!$D$43,IF(H1705="Mobile",Predictive_Model!$D$44,IF(H1705="TV",Predictive_Model!$D$45,IF(H1705="Tablet",Predictive_Model!$D$46,0))))+IF(K1705="Crypto",Predictive_Model!$D$48,IF(K1705="Debit Card",Predictive_Model!$D$49,IF(K1705="Gift Card",Predictive_Model!$D$50,IF(K1705="PayPal",Predictive_Model!$D$51,0))))+IF(N1705="Comedy",Predictive_Model!$D$53,IF(N1705="Documentary",Predictive_Model!$D$54,IF(N1705="Drama",Predictive_Model!$D$55,IF(N1705="Horror",Predictive_Model!$D$56,IF(N1705="Romance",Predictive_Model!$D$57,IF(N1705="Sci-Fi",Predictive_Model!$D$58,0)))))))))</f>
        <v>0.99913341928520349</v>
      </c>
      <c r="V1705" s="3" t="str">
        <f t="shared" si="266"/>
        <v>Critical</v>
      </c>
      <c r="W1705" s="6">
        <f t="shared" si="267"/>
        <v>13.99</v>
      </c>
      <c r="X1705" s="3" t="str">
        <f t="shared" si="268"/>
        <v>Priority 2</v>
      </c>
      <c r="Y1705" s="3" t="str">
        <f t="shared" si="269"/>
        <v>OK</v>
      </c>
    </row>
    <row r="1706" spans="1:25" x14ac:dyDescent="0.25">
      <c r="A1706" s="3" t="str">
        <f>Raw_Data!A1706</f>
        <v>2b91949d-dcf1-41ea-a2d7-4c9314f5279d</v>
      </c>
      <c r="B1706" s="3">
        <f>Raw_Data!B1706</f>
        <v>37</v>
      </c>
      <c r="C1706" s="3" t="str">
        <f>Raw_Data!C1706</f>
        <v>Male</v>
      </c>
      <c r="D1706" s="3" t="str">
        <f>Raw_Data!D1706</f>
        <v>Standard</v>
      </c>
      <c r="E1706" s="3">
        <f>Raw_Data!E1706</f>
        <v>5.08</v>
      </c>
      <c r="F1706" s="3">
        <f>Raw_Data!F1706</f>
        <v>40</v>
      </c>
      <c r="G1706" s="3" t="str">
        <f>Raw_Data!G1706</f>
        <v>Africa</v>
      </c>
      <c r="H1706" s="3" t="str">
        <f>Raw_Data!H1706</f>
        <v>Laptop</v>
      </c>
      <c r="I1706" s="3">
        <f>Raw_Data!I1706</f>
        <v>13.99</v>
      </c>
      <c r="J1706" s="3">
        <f>Raw_Data!J1706</f>
        <v>0</v>
      </c>
      <c r="K1706" s="3" t="str">
        <f>Raw_Data!K1706</f>
        <v>PayPal</v>
      </c>
      <c r="L1706" s="3">
        <f>Raw_Data!L1706</f>
        <v>4</v>
      </c>
      <c r="M1706" s="3">
        <f>Raw_Data!M1706</f>
        <v>0.12</v>
      </c>
      <c r="N1706" s="3" t="str">
        <f>Raw_Data!N1706</f>
        <v>Documentary</v>
      </c>
      <c r="O1706" s="3" t="str">
        <f t="shared" si="260"/>
        <v>35-44</v>
      </c>
      <c r="P1706" s="3" t="str">
        <f t="shared" si="261"/>
        <v>&lt;10h</v>
      </c>
      <c r="Q1706" s="3" t="str">
        <f t="shared" si="262"/>
        <v>22-45d</v>
      </c>
      <c r="R1706" s="3" t="str">
        <f t="shared" si="263"/>
        <v>Medium</v>
      </c>
      <c r="S1706" s="3" t="str">
        <f t="shared" si="264"/>
        <v>Mid</v>
      </c>
      <c r="T1706" s="3" t="str">
        <f t="shared" si="265"/>
        <v>Active</v>
      </c>
      <c r="U1706" s="4">
        <f>1/(1+EXP(-(Predictive_Model!$B$5+((B1706-Predictive_Model!$B$20)/Predictive_Model!$C$20)*Predictive_Model!$D$20+((E1706-Predictive_Model!$B$21)/Predictive_Model!$C$21)*Predictive_Model!$D$21+((F1706-Predictive_Model!$B$22)/Predictive_Model!$C$22)*Predictive_Model!$D$22+((I1706-Predictive_Model!$B$23)/Predictive_Model!$C$23)*Predictive_Model!$D$23+((L1706-Predictive_Model!$B$24)/Predictive_Model!$C$24)*Predictive_Model!$D$24+((M1706-Predictive_Model!$B$25)/Predictive_Model!$C$25)*Predictive_Model!$D$25+IF(C1706="Male",Predictive_Model!$D$31,IF(C1706="Other",Predictive_Model!$D$32,0))+IF(D1706="Premium",Predictive_Model!$D$34,IF(D1706="Standard",Predictive_Model!$D$35,0))+IF(G1706="Asia",Predictive_Model!$D$37,IF(G1706="Europe",Predictive_Model!$D$38,IF(G1706="North America",Predictive_Model!$D$39,IF(G1706="Oceania",Predictive_Model!$D$40,IF(G1706="South America",Predictive_Model!$D$41,0)))))+IF(H1706="Laptop",Predictive_Model!$D$43,IF(H1706="Mobile",Predictive_Model!$D$44,IF(H1706="TV",Predictive_Model!$D$45,IF(H1706="Tablet",Predictive_Model!$D$46,0))))+IF(K1706="Crypto",Predictive_Model!$D$48,IF(K1706="Debit Card",Predictive_Model!$D$49,IF(K1706="Gift Card",Predictive_Model!$D$50,IF(K1706="PayPal",Predictive_Model!$D$51,0))))+IF(N1706="Comedy",Predictive_Model!$D$53,IF(N1706="Documentary",Predictive_Model!$D$54,IF(N1706="Drama",Predictive_Model!$D$55,IF(N1706="Horror",Predictive_Model!$D$56,IF(N1706="Romance",Predictive_Model!$D$57,IF(N1706="Sci-Fi",Predictive_Model!$D$58,0)))))))))</f>
        <v>0.98790219026923598</v>
      </c>
      <c r="V1706" s="3" t="str">
        <f t="shared" si="266"/>
        <v>Critical</v>
      </c>
      <c r="W1706" s="6">
        <f t="shared" si="267"/>
        <v>13.820751641866611</v>
      </c>
      <c r="X1706" s="3" t="str">
        <f t="shared" si="268"/>
        <v>Priority 2</v>
      </c>
      <c r="Y1706" s="3" t="str">
        <f t="shared" si="269"/>
        <v>OK</v>
      </c>
    </row>
    <row r="1707" spans="1:25" x14ac:dyDescent="0.25">
      <c r="A1707" s="3" t="str">
        <f>Raw_Data!A1707</f>
        <v>c6ef4026-e73c-488a-ad6f-9928108317be</v>
      </c>
      <c r="B1707" s="3">
        <f>Raw_Data!B1707</f>
        <v>62</v>
      </c>
      <c r="C1707" s="3" t="str">
        <f>Raw_Data!C1707</f>
        <v>Other</v>
      </c>
      <c r="D1707" s="3" t="str">
        <f>Raw_Data!D1707</f>
        <v>Standard</v>
      </c>
      <c r="E1707" s="3">
        <f>Raw_Data!E1707</f>
        <v>7.36</v>
      </c>
      <c r="F1707" s="3">
        <f>Raw_Data!F1707</f>
        <v>45</v>
      </c>
      <c r="G1707" s="3" t="str">
        <f>Raw_Data!G1707</f>
        <v>Africa</v>
      </c>
      <c r="H1707" s="3" t="str">
        <f>Raw_Data!H1707</f>
        <v>Laptop</v>
      </c>
      <c r="I1707" s="3">
        <f>Raw_Data!I1707</f>
        <v>13.99</v>
      </c>
      <c r="J1707" s="3">
        <f>Raw_Data!J1707</f>
        <v>1</v>
      </c>
      <c r="K1707" s="3" t="str">
        <f>Raw_Data!K1707</f>
        <v>PayPal</v>
      </c>
      <c r="L1707" s="3">
        <f>Raw_Data!L1707</f>
        <v>2</v>
      </c>
      <c r="M1707" s="3">
        <f>Raw_Data!M1707</f>
        <v>0.16</v>
      </c>
      <c r="N1707" s="3" t="str">
        <f>Raw_Data!N1707</f>
        <v>Horror</v>
      </c>
      <c r="O1707" s="3" t="str">
        <f t="shared" si="260"/>
        <v>55-70</v>
      </c>
      <c r="P1707" s="3" t="str">
        <f t="shared" si="261"/>
        <v>&lt;10h</v>
      </c>
      <c r="Q1707" s="3" t="str">
        <f t="shared" si="262"/>
        <v>22-45d</v>
      </c>
      <c r="R1707" s="3" t="str">
        <f t="shared" si="263"/>
        <v>Medium</v>
      </c>
      <c r="S1707" s="3" t="str">
        <f t="shared" si="264"/>
        <v>Mid</v>
      </c>
      <c r="T1707" s="3" t="str">
        <f t="shared" si="265"/>
        <v>Churned</v>
      </c>
      <c r="U1707" s="4">
        <f>1/(1+EXP(-(Predictive_Model!$B$5+((B1707-Predictive_Model!$B$20)/Predictive_Model!$C$20)*Predictive_Model!$D$20+((E1707-Predictive_Model!$B$21)/Predictive_Model!$C$21)*Predictive_Model!$D$21+((F1707-Predictive_Model!$B$22)/Predictive_Model!$C$22)*Predictive_Model!$D$22+((I1707-Predictive_Model!$B$23)/Predictive_Model!$C$23)*Predictive_Model!$D$23+((L1707-Predictive_Model!$B$24)/Predictive_Model!$C$24)*Predictive_Model!$D$24+((M1707-Predictive_Model!$B$25)/Predictive_Model!$C$25)*Predictive_Model!$D$25+IF(C1707="Male",Predictive_Model!$D$31,IF(C1707="Other",Predictive_Model!$D$32,0))+IF(D1707="Premium",Predictive_Model!$D$34,IF(D1707="Standard",Predictive_Model!$D$35,0))+IF(G1707="Asia",Predictive_Model!$D$37,IF(G1707="Europe",Predictive_Model!$D$38,IF(G1707="North America",Predictive_Model!$D$39,IF(G1707="Oceania",Predictive_Model!$D$40,IF(G1707="South America",Predictive_Model!$D$41,0)))))+IF(H1707="Laptop",Predictive_Model!$D$43,IF(H1707="Mobile",Predictive_Model!$D$44,IF(H1707="TV",Predictive_Model!$D$45,IF(H1707="Tablet",Predictive_Model!$D$46,0))))+IF(K1707="Crypto",Predictive_Model!$D$48,IF(K1707="Debit Card",Predictive_Model!$D$49,IF(K1707="Gift Card",Predictive_Model!$D$50,IF(K1707="PayPal",Predictive_Model!$D$51,0))))+IF(N1707="Comedy",Predictive_Model!$D$53,IF(N1707="Documentary",Predictive_Model!$D$54,IF(N1707="Drama",Predictive_Model!$D$55,IF(N1707="Horror",Predictive_Model!$D$56,IF(N1707="Romance",Predictive_Model!$D$57,IF(N1707="Sci-Fi",Predictive_Model!$D$58,0)))))))))</f>
        <v>0.99712890051446212</v>
      </c>
      <c r="V1707" s="3" t="str">
        <f t="shared" si="266"/>
        <v>Critical</v>
      </c>
      <c r="W1707" s="6">
        <f t="shared" si="267"/>
        <v>13.99</v>
      </c>
      <c r="X1707" s="3" t="str">
        <f t="shared" si="268"/>
        <v>Priority 2</v>
      </c>
      <c r="Y1707" s="3" t="str">
        <f t="shared" si="269"/>
        <v>OK</v>
      </c>
    </row>
    <row r="1708" spans="1:25" x14ac:dyDescent="0.25">
      <c r="A1708" s="3" t="str">
        <f>Raw_Data!A1708</f>
        <v>56a921c2-c213-45f1-9dbb-de2e3301283a</v>
      </c>
      <c r="B1708" s="3">
        <f>Raw_Data!B1708</f>
        <v>22</v>
      </c>
      <c r="C1708" s="3" t="str">
        <f>Raw_Data!C1708</f>
        <v>Female</v>
      </c>
      <c r="D1708" s="3" t="str">
        <f>Raw_Data!D1708</f>
        <v>Basic</v>
      </c>
      <c r="E1708" s="3">
        <f>Raw_Data!E1708</f>
        <v>8.01</v>
      </c>
      <c r="F1708" s="3">
        <f>Raw_Data!F1708</f>
        <v>26</v>
      </c>
      <c r="G1708" s="3" t="str">
        <f>Raw_Data!G1708</f>
        <v>Europe</v>
      </c>
      <c r="H1708" s="3" t="str">
        <f>Raw_Data!H1708</f>
        <v>Tablet</v>
      </c>
      <c r="I1708" s="3">
        <f>Raw_Data!I1708</f>
        <v>8.99</v>
      </c>
      <c r="J1708" s="3">
        <f>Raw_Data!J1708</f>
        <v>1</v>
      </c>
      <c r="K1708" s="3" t="str">
        <f>Raw_Data!K1708</f>
        <v>PayPal</v>
      </c>
      <c r="L1708" s="3">
        <f>Raw_Data!L1708</f>
        <v>1</v>
      </c>
      <c r="M1708" s="3">
        <f>Raw_Data!M1708</f>
        <v>0.3</v>
      </c>
      <c r="N1708" s="3" t="str">
        <f>Raw_Data!N1708</f>
        <v>Drama</v>
      </c>
      <c r="O1708" s="3" t="str">
        <f t="shared" si="260"/>
        <v>18-24</v>
      </c>
      <c r="P1708" s="3" t="str">
        <f t="shared" si="261"/>
        <v>&lt;10h</v>
      </c>
      <c r="Q1708" s="3" t="str">
        <f t="shared" si="262"/>
        <v>22-45d</v>
      </c>
      <c r="R1708" s="3" t="str">
        <f t="shared" si="263"/>
        <v>Medium</v>
      </c>
      <c r="S1708" s="3" t="str">
        <f t="shared" si="264"/>
        <v>Low</v>
      </c>
      <c r="T1708" s="3" t="str">
        <f t="shared" si="265"/>
        <v>Churned</v>
      </c>
      <c r="U1708" s="4">
        <f>1/(1+EXP(-(Predictive_Model!$B$5+((B1708-Predictive_Model!$B$20)/Predictive_Model!$C$20)*Predictive_Model!$D$20+((E1708-Predictive_Model!$B$21)/Predictive_Model!$C$21)*Predictive_Model!$D$21+((F1708-Predictive_Model!$B$22)/Predictive_Model!$C$22)*Predictive_Model!$D$22+((I1708-Predictive_Model!$B$23)/Predictive_Model!$C$23)*Predictive_Model!$D$23+((L1708-Predictive_Model!$B$24)/Predictive_Model!$C$24)*Predictive_Model!$D$24+((M1708-Predictive_Model!$B$25)/Predictive_Model!$C$25)*Predictive_Model!$D$25+IF(C1708="Male",Predictive_Model!$D$31,IF(C1708="Other",Predictive_Model!$D$32,0))+IF(D1708="Premium",Predictive_Model!$D$34,IF(D1708="Standard",Predictive_Model!$D$35,0))+IF(G1708="Asia",Predictive_Model!$D$37,IF(G1708="Europe",Predictive_Model!$D$38,IF(G1708="North America",Predictive_Model!$D$39,IF(G1708="Oceania",Predictive_Model!$D$40,IF(G1708="South America",Predictive_Model!$D$41,0)))))+IF(H1708="Laptop",Predictive_Model!$D$43,IF(H1708="Mobile",Predictive_Model!$D$44,IF(H1708="TV",Predictive_Model!$D$45,IF(H1708="Tablet",Predictive_Model!$D$46,0))))+IF(K1708="Crypto",Predictive_Model!$D$48,IF(K1708="Debit Card",Predictive_Model!$D$49,IF(K1708="Gift Card",Predictive_Model!$D$50,IF(K1708="PayPal",Predictive_Model!$D$51,0))))+IF(N1708="Comedy",Predictive_Model!$D$53,IF(N1708="Documentary",Predictive_Model!$D$54,IF(N1708="Drama",Predictive_Model!$D$55,IF(N1708="Horror",Predictive_Model!$D$56,IF(N1708="Romance",Predictive_Model!$D$57,IF(N1708="Sci-Fi",Predictive_Model!$D$58,0)))))))))</f>
        <v>0.99838322919173894</v>
      </c>
      <c r="V1708" s="3" t="str">
        <f t="shared" si="266"/>
        <v>Critical</v>
      </c>
      <c r="W1708" s="6">
        <f t="shared" si="267"/>
        <v>8.99</v>
      </c>
      <c r="X1708" s="3" t="str">
        <f t="shared" si="268"/>
        <v>Priority 2</v>
      </c>
      <c r="Y1708" s="3" t="str">
        <f t="shared" si="269"/>
        <v>OK</v>
      </c>
    </row>
    <row r="1709" spans="1:25" x14ac:dyDescent="0.25">
      <c r="A1709" s="3" t="str">
        <f>Raw_Data!A1709</f>
        <v>ed940bf8-aee8-4084-aea0-c94146d3a17c</v>
      </c>
      <c r="B1709" s="3">
        <f>Raw_Data!B1709</f>
        <v>59</v>
      </c>
      <c r="C1709" s="3" t="str">
        <f>Raw_Data!C1709</f>
        <v>Male</v>
      </c>
      <c r="D1709" s="3" t="str">
        <f>Raw_Data!D1709</f>
        <v>Standard</v>
      </c>
      <c r="E1709" s="3">
        <f>Raw_Data!E1709</f>
        <v>1.86</v>
      </c>
      <c r="F1709" s="3">
        <f>Raw_Data!F1709</f>
        <v>40</v>
      </c>
      <c r="G1709" s="3" t="str">
        <f>Raw_Data!G1709</f>
        <v>South America</v>
      </c>
      <c r="H1709" s="3" t="str">
        <f>Raw_Data!H1709</f>
        <v>Laptop</v>
      </c>
      <c r="I1709" s="3">
        <f>Raw_Data!I1709</f>
        <v>13.99</v>
      </c>
      <c r="J1709" s="3">
        <f>Raw_Data!J1709</f>
        <v>1</v>
      </c>
      <c r="K1709" s="3" t="str">
        <f>Raw_Data!K1709</f>
        <v>Crypto</v>
      </c>
      <c r="L1709" s="3">
        <f>Raw_Data!L1709</f>
        <v>5</v>
      </c>
      <c r="M1709" s="3">
        <f>Raw_Data!M1709</f>
        <v>0.05</v>
      </c>
      <c r="N1709" s="3" t="str">
        <f>Raw_Data!N1709</f>
        <v>Drama</v>
      </c>
      <c r="O1709" s="3" t="str">
        <f t="shared" si="260"/>
        <v>55-70</v>
      </c>
      <c r="P1709" s="3" t="str">
        <f t="shared" si="261"/>
        <v>&lt;10h</v>
      </c>
      <c r="Q1709" s="3" t="str">
        <f t="shared" si="262"/>
        <v>22-45d</v>
      </c>
      <c r="R1709" s="3" t="str">
        <f t="shared" si="263"/>
        <v>Medium</v>
      </c>
      <c r="S1709" s="3" t="str">
        <f t="shared" si="264"/>
        <v>Mid</v>
      </c>
      <c r="T1709" s="3" t="str">
        <f t="shared" si="265"/>
        <v>Churned</v>
      </c>
      <c r="U1709" s="4">
        <f>1/(1+EXP(-(Predictive_Model!$B$5+((B1709-Predictive_Model!$B$20)/Predictive_Model!$C$20)*Predictive_Model!$D$20+((E1709-Predictive_Model!$B$21)/Predictive_Model!$C$21)*Predictive_Model!$D$21+((F1709-Predictive_Model!$B$22)/Predictive_Model!$C$22)*Predictive_Model!$D$22+((I1709-Predictive_Model!$B$23)/Predictive_Model!$C$23)*Predictive_Model!$D$23+((L1709-Predictive_Model!$B$24)/Predictive_Model!$C$24)*Predictive_Model!$D$24+((M1709-Predictive_Model!$B$25)/Predictive_Model!$C$25)*Predictive_Model!$D$25+IF(C1709="Male",Predictive_Model!$D$31,IF(C1709="Other",Predictive_Model!$D$32,0))+IF(D1709="Premium",Predictive_Model!$D$34,IF(D1709="Standard",Predictive_Model!$D$35,0))+IF(G1709="Asia",Predictive_Model!$D$37,IF(G1709="Europe",Predictive_Model!$D$38,IF(G1709="North America",Predictive_Model!$D$39,IF(G1709="Oceania",Predictive_Model!$D$40,IF(G1709="South America",Predictive_Model!$D$41,0)))))+IF(H1709="Laptop",Predictive_Model!$D$43,IF(H1709="Mobile",Predictive_Model!$D$44,IF(H1709="TV",Predictive_Model!$D$45,IF(H1709="Tablet",Predictive_Model!$D$46,0))))+IF(K1709="Crypto",Predictive_Model!$D$48,IF(K1709="Debit Card",Predictive_Model!$D$49,IF(K1709="Gift Card",Predictive_Model!$D$50,IF(K1709="PayPal",Predictive_Model!$D$51,0))))+IF(N1709="Comedy",Predictive_Model!$D$53,IF(N1709="Documentary",Predictive_Model!$D$54,IF(N1709="Drama",Predictive_Model!$D$55,IF(N1709="Horror",Predictive_Model!$D$56,IF(N1709="Romance",Predictive_Model!$D$57,IF(N1709="Sci-Fi",Predictive_Model!$D$58,0)))))))))</f>
        <v>0.99291965275436012</v>
      </c>
      <c r="V1709" s="3" t="str">
        <f t="shared" si="266"/>
        <v>Critical</v>
      </c>
      <c r="W1709" s="6">
        <f t="shared" si="267"/>
        <v>13.99</v>
      </c>
      <c r="X1709" s="3" t="str">
        <f t="shared" si="268"/>
        <v>Priority 2</v>
      </c>
      <c r="Y1709" s="3" t="str">
        <f t="shared" si="269"/>
        <v>OK</v>
      </c>
    </row>
    <row r="1710" spans="1:25" x14ac:dyDescent="0.25">
      <c r="A1710" s="3" t="str">
        <f>Raw_Data!A1710</f>
        <v>9dff2733-4de0-4a36-9c8c-0e7dac7e36da</v>
      </c>
      <c r="B1710" s="3">
        <f>Raw_Data!B1710</f>
        <v>67</v>
      </c>
      <c r="C1710" s="3" t="str">
        <f>Raw_Data!C1710</f>
        <v>Male</v>
      </c>
      <c r="D1710" s="3" t="str">
        <f>Raw_Data!D1710</f>
        <v>Premium</v>
      </c>
      <c r="E1710" s="3">
        <f>Raw_Data!E1710</f>
        <v>7.94</v>
      </c>
      <c r="F1710" s="3">
        <f>Raw_Data!F1710</f>
        <v>52</v>
      </c>
      <c r="G1710" s="3" t="str">
        <f>Raw_Data!G1710</f>
        <v>South America</v>
      </c>
      <c r="H1710" s="3" t="str">
        <f>Raw_Data!H1710</f>
        <v>Tablet</v>
      </c>
      <c r="I1710" s="3">
        <f>Raw_Data!I1710</f>
        <v>17.989999999999998</v>
      </c>
      <c r="J1710" s="3">
        <f>Raw_Data!J1710</f>
        <v>1</v>
      </c>
      <c r="K1710" s="3" t="str">
        <f>Raw_Data!K1710</f>
        <v>Crypto</v>
      </c>
      <c r="L1710" s="3">
        <f>Raw_Data!L1710</f>
        <v>1</v>
      </c>
      <c r="M1710" s="3">
        <f>Raw_Data!M1710</f>
        <v>0.15</v>
      </c>
      <c r="N1710" s="3" t="str">
        <f>Raw_Data!N1710</f>
        <v>Horror</v>
      </c>
      <c r="O1710" s="3" t="str">
        <f t="shared" si="260"/>
        <v>55-70</v>
      </c>
      <c r="P1710" s="3" t="str">
        <f t="shared" si="261"/>
        <v>&lt;10h</v>
      </c>
      <c r="Q1710" s="3" t="str">
        <f t="shared" si="262"/>
        <v>46-60d</v>
      </c>
      <c r="R1710" s="3" t="str">
        <f t="shared" si="263"/>
        <v>Low</v>
      </c>
      <c r="S1710" s="3" t="str">
        <f t="shared" si="264"/>
        <v>High</v>
      </c>
      <c r="T1710" s="3" t="str">
        <f t="shared" si="265"/>
        <v>Churned</v>
      </c>
      <c r="U1710" s="4">
        <f>1/(1+EXP(-(Predictive_Model!$B$5+((B1710-Predictive_Model!$B$20)/Predictive_Model!$C$20)*Predictive_Model!$D$20+((E1710-Predictive_Model!$B$21)/Predictive_Model!$C$21)*Predictive_Model!$D$21+((F1710-Predictive_Model!$B$22)/Predictive_Model!$C$22)*Predictive_Model!$D$22+((I1710-Predictive_Model!$B$23)/Predictive_Model!$C$23)*Predictive_Model!$D$23+((L1710-Predictive_Model!$B$24)/Predictive_Model!$C$24)*Predictive_Model!$D$24+((M1710-Predictive_Model!$B$25)/Predictive_Model!$C$25)*Predictive_Model!$D$25+IF(C1710="Male",Predictive_Model!$D$31,IF(C1710="Other",Predictive_Model!$D$32,0))+IF(D1710="Premium",Predictive_Model!$D$34,IF(D1710="Standard",Predictive_Model!$D$35,0))+IF(G1710="Asia",Predictive_Model!$D$37,IF(G1710="Europe",Predictive_Model!$D$38,IF(G1710="North America",Predictive_Model!$D$39,IF(G1710="Oceania",Predictive_Model!$D$40,IF(G1710="South America",Predictive_Model!$D$41,0)))))+IF(H1710="Laptop",Predictive_Model!$D$43,IF(H1710="Mobile",Predictive_Model!$D$44,IF(H1710="TV",Predictive_Model!$D$45,IF(H1710="Tablet",Predictive_Model!$D$46,0))))+IF(K1710="Crypto",Predictive_Model!$D$48,IF(K1710="Debit Card",Predictive_Model!$D$49,IF(K1710="Gift Card",Predictive_Model!$D$50,IF(K1710="PayPal",Predictive_Model!$D$51,0))))+IF(N1710="Comedy",Predictive_Model!$D$53,IF(N1710="Documentary",Predictive_Model!$D$54,IF(N1710="Drama",Predictive_Model!$D$55,IF(N1710="Horror",Predictive_Model!$D$56,IF(N1710="Romance",Predictive_Model!$D$57,IF(N1710="Sci-Fi",Predictive_Model!$D$58,0)))))))))</f>
        <v>0.99928703477081582</v>
      </c>
      <c r="V1710" s="3" t="str">
        <f t="shared" si="266"/>
        <v>Critical</v>
      </c>
      <c r="W1710" s="6">
        <f t="shared" si="267"/>
        <v>17.989999999999998</v>
      </c>
      <c r="X1710" s="3" t="str">
        <f t="shared" si="268"/>
        <v>Priority 1</v>
      </c>
      <c r="Y1710" s="3" t="str">
        <f t="shared" si="269"/>
        <v>OK</v>
      </c>
    </row>
    <row r="1711" spans="1:25" x14ac:dyDescent="0.25">
      <c r="A1711" s="3" t="str">
        <f>Raw_Data!A1711</f>
        <v>f33fab0f-cdc4-4f27-927b-71b8540f1645</v>
      </c>
      <c r="B1711" s="3">
        <f>Raw_Data!B1711</f>
        <v>63</v>
      </c>
      <c r="C1711" s="3" t="str">
        <f>Raw_Data!C1711</f>
        <v>Female</v>
      </c>
      <c r="D1711" s="3" t="str">
        <f>Raw_Data!D1711</f>
        <v>Basic</v>
      </c>
      <c r="E1711" s="3">
        <f>Raw_Data!E1711</f>
        <v>1.84</v>
      </c>
      <c r="F1711" s="3">
        <f>Raw_Data!F1711</f>
        <v>15</v>
      </c>
      <c r="G1711" s="3" t="str">
        <f>Raw_Data!G1711</f>
        <v>South America</v>
      </c>
      <c r="H1711" s="3" t="str">
        <f>Raw_Data!H1711</f>
        <v>Desktop</v>
      </c>
      <c r="I1711" s="3">
        <f>Raw_Data!I1711</f>
        <v>8.99</v>
      </c>
      <c r="J1711" s="3">
        <f>Raw_Data!J1711</f>
        <v>1</v>
      </c>
      <c r="K1711" s="3" t="str">
        <f>Raw_Data!K1711</f>
        <v>Debit Card</v>
      </c>
      <c r="L1711" s="3">
        <f>Raw_Data!L1711</f>
        <v>3</v>
      </c>
      <c r="M1711" s="3">
        <f>Raw_Data!M1711</f>
        <v>0.12</v>
      </c>
      <c r="N1711" s="3" t="str">
        <f>Raw_Data!N1711</f>
        <v>Action</v>
      </c>
      <c r="O1711" s="3" t="str">
        <f t="shared" si="260"/>
        <v>55-70</v>
      </c>
      <c r="P1711" s="3" t="str">
        <f t="shared" si="261"/>
        <v>&lt;10h</v>
      </c>
      <c r="Q1711" s="3" t="str">
        <f t="shared" si="262"/>
        <v>8-21d</v>
      </c>
      <c r="R1711" s="3" t="str">
        <f t="shared" si="263"/>
        <v>Medium</v>
      </c>
      <c r="S1711" s="3" t="str">
        <f t="shared" si="264"/>
        <v>Low</v>
      </c>
      <c r="T1711" s="3" t="str">
        <f t="shared" si="265"/>
        <v>Churned</v>
      </c>
      <c r="U1711" s="4">
        <f>1/(1+EXP(-(Predictive_Model!$B$5+((B1711-Predictive_Model!$B$20)/Predictive_Model!$C$20)*Predictive_Model!$D$20+((E1711-Predictive_Model!$B$21)/Predictive_Model!$C$21)*Predictive_Model!$D$21+((F1711-Predictive_Model!$B$22)/Predictive_Model!$C$22)*Predictive_Model!$D$22+((I1711-Predictive_Model!$B$23)/Predictive_Model!$C$23)*Predictive_Model!$D$23+((L1711-Predictive_Model!$B$24)/Predictive_Model!$C$24)*Predictive_Model!$D$24+((M1711-Predictive_Model!$B$25)/Predictive_Model!$C$25)*Predictive_Model!$D$25+IF(C1711="Male",Predictive_Model!$D$31,IF(C1711="Other",Predictive_Model!$D$32,0))+IF(D1711="Premium",Predictive_Model!$D$34,IF(D1711="Standard",Predictive_Model!$D$35,0))+IF(G1711="Asia",Predictive_Model!$D$37,IF(G1711="Europe",Predictive_Model!$D$38,IF(G1711="North America",Predictive_Model!$D$39,IF(G1711="Oceania",Predictive_Model!$D$40,IF(G1711="South America",Predictive_Model!$D$41,0)))))+IF(H1711="Laptop",Predictive_Model!$D$43,IF(H1711="Mobile",Predictive_Model!$D$44,IF(H1711="TV",Predictive_Model!$D$45,IF(H1711="Tablet",Predictive_Model!$D$46,0))))+IF(K1711="Crypto",Predictive_Model!$D$48,IF(K1711="Debit Card",Predictive_Model!$D$49,IF(K1711="Gift Card",Predictive_Model!$D$50,IF(K1711="PayPal",Predictive_Model!$D$51,0))))+IF(N1711="Comedy",Predictive_Model!$D$53,IF(N1711="Documentary",Predictive_Model!$D$54,IF(N1711="Drama",Predictive_Model!$D$55,IF(N1711="Horror",Predictive_Model!$D$56,IF(N1711="Romance",Predictive_Model!$D$57,IF(N1711="Sci-Fi",Predictive_Model!$D$58,0)))))))))</f>
        <v>0.98423475931867821</v>
      </c>
      <c r="V1711" s="3" t="str">
        <f t="shared" si="266"/>
        <v>Critical</v>
      </c>
      <c r="W1711" s="6">
        <f t="shared" si="267"/>
        <v>8.99</v>
      </c>
      <c r="X1711" s="3" t="str">
        <f t="shared" si="268"/>
        <v>Priority 2</v>
      </c>
      <c r="Y1711" s="3" t="str">
        <f t="shared" si="269"/>
        <v>OK</v>
      </c>
    </row>
    <row r="1712" spans="1:25" x14ac:dyDescent="0.25">
      <c r="A1712" s="3" t="str">
        <f>Raw_Data!A1712</f>
        <v>63a5e679-c714-4728-b7b1-bd682373e173</v>
      </c>
      <c r="B1712" s="3">
        <f>Raw_Data!B1712</f>
        <v>23</v>
      </c>
      <c r="C1712" s="3" t="str">
        <f>Raw_Data!C1712</f>
        <v>Other</v>
      </c>
      <c r="D1712" s="3" t="str">
        <f>Raw_Data!D1712</f>
        <v>Basic</v>
      </c>
      <c r="E1712" s="3">
        <f>Raw_Data!E1712</f>
        <v>1.04</v>
      </c>
      <c r="F1712" s="3">
        <f>Raw_Data!F1712</f>
        <v>59</v>
      </c>
      <c r="G1712" s="3" t="str">
        <f>Raw_Data!G1712</f>
        <v>South America</v>
      </c>
      <c r="H1712" s="3" t="str">
        <f>Raw_Data!H1712</f>
        <v>Tablet</v>
      </c>
      <c r="I1712" s="3">
        <f>Raw_Data!I1712</f>
        <v>8.99</v>
      </c>
      <c r="J1712" s="3">
        <f>Raw_Data!J1712</f>
        <v>1</v>
      </c>
      <c r="K1712" s="3" t="str">
        <f>Raw_Data!K1712</f>
        <v>Credit Card</v>
      </c>
      <c r="L1712" s="3">
        <f>Raw_Data!L1712</f>
        <v>4</v>
      </c>
      <c r="M1712" s="3">
        <f>Raw_Data!M1712</f>
        <v>0.02</v>
      </c>
      <c r="N1712" s="3" t="str">
        <f>Raw_Data!N1712</f>
        <v>Comedy</v>
      </c>
      <c r="O1712" s="3" t="str">
        <f t="shared" si="260"/>
        <v>18-24</v>
      </c>
      <c r="P1712" s="3" t="str">
        <f t="shared" si="261"/>
        <v>&lt;10h</v>
      </c>
      <c r="Q1712" s="3" t="str">
        <f t="shared" si="262"/>
        <v>46-60d</v>
      </c>
      <c r="R1712" s="3" t="str">
        <f t="shared" si="263"/>
        <v>Low</v>
      </c>
      <c r="S1712" s="3" t="str">
        <f t="shared" si="264"/>
        <v>Low</v>
      </c>
      <c r="T1712" s="3" t="str">
        <f t="shared" si="265"/>
        <v>Churned</v>
      </c>
      <c r="U1712" s="4">
        <f>1/(1+EXP(-(Predictive_Model!$B$5+((B1712-Predictive_Model!$B$20)/Predictive_Model!$C$20)*Predictive_Model!$D$20+((E1712-Predictive_Model!$B$21)/Predictive_Model!$C$21)*Predictive_Model!$D$21+((F1712-Predictive_Model!$B$22)/Predictive_Model!$C$22)*Predictive_Model!$D$22+((I1712-Predictive_Model!$B$23)/Predictive_Model!$C$23)*Predictive_Model!$D$23+((L1712-Predictive_Model!$B$24)/Predictive_Model!$C$24)*Predictive_Model!$D$24+((M1712-Predictive_Model!$B$25)/Predictive_Model!$C$25)*Predictive_Model!$D$25+IF(C1712="Male",Predictive_Model!$D$31,IF(C1712="Other",Predictive_Model!$D$32,0))+IF(D1712="Premium",Predictive_Model!$D$34,IF(D1712="Standard",Predictive_Model!$D$35,0))+IF(G1712="Asia",Predictive_Model!$D$37,IF(G1712="Europe",Predictive_Model!$D$38,IF(G1712="North America",Predictive_Model!$D$39,IF(G1712="Oceania",Predictive_Model!$D$40,IF(G1712="South America",Predictive_Model!$D$41,0)))))+IF(H1712="Laptop",Predictive_Model!$D$43,IF(H1712="Mobile",Predictive_Model!$D$44,IF(H1712="TV",Predictive_Model!$D$45,IF(H1712="Tablet",Predictive_Model!$D$46,0))))+IF(K1712="Crypto",Predictive_Model!$D$48,IF(K1712="Debit Card",Predictive_Model!$D$49,IF(K1712="Gift Card",Predictive_Model!$D$50,IF(K1712="PayPal",Predictive_Model!$D$51,0))))+IF(N1712="Comedy",Predictive_Model!$D$53,IF(N1712="Documentary",Predictive_Model!$D$54,IF(N1712="Drama",Predictive_Model!$D$55,IF(N1712="Horror",Predictive_Model!$D$56,IF(N1712="Romance",Predictive_Model!$D$57,IF(N1712="Sci-Fi",Predictive_Model!$D$58,0)))))))))</f>
        <v>0.9999856581151918</v>
      </c>
      <c r="V1712" s="3" t="str">
        <f t="shared" si="266"/>
        <v>Critical</v>
      </c>
      <c r="W1712" s="6">
        <f t="shared" si="267"/>
        <v>8.99</v>
      </c>
      <c r="X1712" s="3" t="str">
        <f t="shared" si="268"/>
        <v>Priority 2</v>
      </c>
      <c r="Y1712" s="3" t="str">
        <f t="shared" si="269"/>
        <v>OK</v>
      </c>
    </row>
    <row r="1713" spans="1:25" x14ac:dyDescent="0.25">
      <c r="A1713" s="3" t="str">
        <f>Raw_Data!A1713</f>
        <v>eb856ff3-00f3-44e5-be5b-0d895c9226e5</v>
      </c>
      <c r="B1713" s="3">
        <f>Raw_Data!B1713</f>
        <v>68</v>
      </c>
      <c r="C1713" s="3" t="str">
        <f>Raw_Data!C1713</f>
        <v>Male</v>
      </c>
      <c r="D1713" s="3" t="str">
        <f>Raw_Data!D1713</f>
        <v>Basic</v>
      </c>
      <c r="E1713" s="3">
        <f>Raw_Data!E1713</f>
        <v>24.34</v>
      </c>
      <c r="F1713" s="3">
        <f>Raw_Data!F1713</f>
        <v>16</v>
      </c>
      <c r="G1713" s="3" t="str">
        <f>Raw_Data!G1713</f>
        <v>Oceania</v>
      </c>
      <c r="H1713" s="3" t="str">
        <f>Raw_Data!H1713</f>
        <v>Desktop</v>
      </c>
      <c r="I1713" s="3">
        <f>Raw_Data!I1713</f>
        <v>8.99</v>
      </c>
      <c r="J1713" s="3">
        <f>Raw_Data!J1713</f>
        <v>0</v>
      </c>
      <c r="K1713" s="3" t="str">
        <f>Raw_Data!K1713</f>
        <v>Credit Card</v>
      </c>
      <c r="L1713" s="3">
        <f>Raw_Data!L1713</f>
        <v>5</v>
      </c>
      <c r="M1713" s="3">
        <f>Raw_Data!M1713</f>
        <v>1.43</v>
      </c>
      <c r="N1713" s="3" t="str">
        <f>Raw_Data!N1713</f>
        <v>Documentary</v>
      </c>
      <c r="O1713" s="3" t="str">
        <f t="shared" si="260"/>
        <v>55-70</v>
      </c>
      <c r="P1713" s="3" t="str">
        <f t="shared" si="261"/>
        <v>10-24h</v>
      </c>
      <c r="Q1713" s="3" t="str">
        <f t="shared" si="262"/>
        <v>8-21d</v>
      </c>
      <c r="R1713" s="3" t="str">
        <f t="shared" si="263"/>
        <v>Medium</v>
      </c>
      <c r="S1713" s="3" t="str">
        <f t="shared" si="264"/>
        <v>Low</v>
      </c>
      <c r="T1713" s="3" t="str">
        <f t="shared" si="265"/>
        <v>Active</v>
      </c>
      <c r="U1713" s="4">
        <f>1/(1+EXP(-(Predictive_Model!$B$5+((B1713-Predictive_Model!$B$20)/Predictive_Model!$C$20)*Predictive_Model!$D$20+((E1713-Predictive_Model!$B$21)/Predictive_Model!$C$21)*Predictive_Model!$D$21+((F1713-Predictive_Model!$B$22)/Predictive_Model!$C$22)*Predictive_Model!$D$22+((I1713-Predictive_Model!$B$23)/Predictive_Model!$C$23)*Predictive_Model!$D$23+((L1713-Predictive_Model!$B$24)/Predictive_Model!$C$24)*Predictive_Model!$D$24+((M1713-Predictive_Model!$B$25)/Predictive_Model!$C$25)*Predictive_Model!$D$25+IF(C1713="Male",Predictive_Model!$D$31,IF(C1713="Other",Predictive_Model!$D$32,0))+IF(D1713="Premium",Predictive_Model!$D$34,IF(D1713="Standard",Predictive_Model!$D$35,0))+IF(G1713="Asia",Predictive_Model!$D$37,IF(G1713="Europe",Predictive_Model!$D$38,IF(G1713="North America",Predictive_Model!$D$39,IF(G1713="Oceania",Predictive_Model!$D$40,IF(G1713="South America",Predictive_Model!$D$41,0)))))+IF(H1713="Laptop",Predictive_Model!$D$43,IF(H1713="Mobile",Predictive_Model!$D$44,IF(H1713="TV",Predictive_Model!$D$45,IF(H1713="Tablet",Predictive_Model!$D$46,0))))+IF(K1713="Crypto",Predictive_Model!$D$48,IF(K1713="Debit Card",Predictive_Model!$D$49,IF(K1713="Gift Card",Predictive_Model!$D$50,IF(K1713="PayPal",Predictive_Model!$D$51,0))))+IF(N1713="Comedy",Predictive_Model!$D$53,IF(N1713="Documentary",Predictive_Model!$D$54,IF(N1713="Drama",Predictive_Model!$D$55,IF(N1713="Horror",Predictive_Model!$D$56,IF(N1713="Romance",Predictive_Model!$D$57,IF(N1713="Sci-Fi",Predictive_Model!$D$58,0)))))))))</f>
        <v>1.6119300220599059E-3</v>
      </c>
      <c r="V1713" s="3" t="str">
        <f t="shared" si="266"/>
        <v>Low</v>
      </c>
      <c r="W1713" s="6">
        <f t="shared" si="267"/>
        <v>1.4491250898318554E-2</v>
      </c>
      <c r="X1713" s="3" t="str">
        <f t="shared" si="268"/>
        <v>Monitor</v>
      </c>
      <c r="Y1713" s="3" t="str">
        <f t="shared" si="269"/>
        <v>OK</v>
      </c>
    </row>
    <row r="1714" spans="1:25" x14ac:dyDescent="0.25">
      <c r="A1714" s="3" t="str">
        <f>Raw_Data!A1714</f>
        <v>36c1e728-81e6-4d66-99a2-cc8773d2db30</v>
      </c>
      <c r="B1714" s="3">
        <f>Raw_Data!B1714</f>
        <v>42</v>
      </c>
      <c r="C1714" s="3" t="str">
        <f>Raw_Data!C1714</f>
        <v>Other</v>
      </c>
      <c r="D1714" s="3" t="str">
        <f>Raw_Data!D1714</f>
        <v>Standard</v>
      </c>
      <c r="E1714" s="3">
        <f>Raw_Data!E1714</f>
        <v>0.02</v>
      </c>
      <c r="F1714" s="3">
        <f>Raw_Data!F1714</f>
        <v>38</v>
      </c>
      <c r="G1714" s="3" t="str">
        <f>Raw_Data!G1714</f>
        <v>Europe</v>
      </c>
      <c r="H1714" s="3" t="str">
        <f>Raw_Data!H1714</f>
        <v>Desktop</v>
      </c>
      <c r="I1714" s="3">
        <f>Raw_Data!I1714</f>
        <v>13.99</v>
      </c>
      <c r="J1714" s="3">
        <f>Raw_Data!J1714</f>
        <v>1</v>
      </c>
      <c r="K1714" s="3" t="str">
        <f>Raw_Data!K1714</f>
        <v>Crypto</v>
      </c>
      <c r="L1714" s="3">
        <f>Raw_Data!L1714</f>
        <v>3</v>
      </c>
      <c r="M1714" s="3">
        <f>Raw_Data!M1714</f>
        <v>0</v>
      </c>
      <c r="N1714" s="3" t="str">
        <f>Raw_Data!N1714</f>
        <v>Romance</v>
      </c>
      <c r="O1714" s="3" t="str">
        <f t="shared" si="260"/>
        <v>35-44</v>
      </c>
      <c r="P1714" s="3" t="str">
        <f t="shared" si="261"/>
        <v>&lt;10h</v>
      </c>
      <c r="Q1714" s="3" t="str">
        <f t="shared" si="262"/>
        <v>22-45d</v>
      </c>
      <c r="R1714" s="3" t="str">
        <f t="shared" si="263"/>
        <v>Medium</v>
      </c>
      <c r="S1714" s="3" t="str">
        <f t="shared" si="264"/>
        <v>Mid</v>
      </c>
      <c r="T1714" s="3" t="str">
        <f t="shared" si="265"/>
        <v>Churned</v>
      </c>
      <c r="U1714" s="4">
        <f>1/(1+EXP(-(Predictive_Model!$B$5+((B1714-Predictive_Model!$B$20)/Predictive_Model!$C$20)*Predictive_Model!$D$20+((E1714-Predictive_Model!$B$21)/Predictive_Model!$C$21)*Predictive_Model!$D$21+((F1714-Predictive_Model!$B$22)/Predictive_Model!$C$22)*Predictive_Model!$D$22+((I1714-Predictive_Model!$B$23)/Predictive_Model!$C$23)*Predictive_Model!$D$23+((L1714-Predictive_Model!$B$24)/Predictive_Model!$C$24)*Predictive_Model!$D$24+((M1714-Predictive_Model!$B$25)/Predictive_Model!$C$25)*Predictive_Model!$D$25+IF(C1714="Male",Predictive_Model!$D$31,IF(C1714="Other",Predictive_Model!$D$32,0))+IF(D1714="Premium",Predictive_Model!$D$34,IF(D1714="Standard",Predictive_Model!$D$35,0))+IF(G1714="Asia",Predictive_Model!$D$37,IF(G1714="Europe",Predictive_Model!$D$38,IF(G1714="North America",Predictive_Model!$D$39,IF(G1714="Oceania",Predictive_Model!$D$40,IF(G1714="South America",Predictive_Model!$D$41,0)))))+IF(H1714="Laptop",Predictive_Model!$D$43,IF(H1714="Mobile",Predictive_Model!$D$44,IF(H1714="TV",Predictive_Model!$D$45,IF(H1714="Tablet",Predictive_Model!$D$46,0))))+IF(K1714="Crypto",Predictive_Model!$D$48,IF(K1714="Debit Card",Predictive_Model!$D$49,IF(K1714="Gift Card",Predictive_Model!$D$50,IF(K1714="PayPal",Predictive_Model!$D$51,0))))+IF(N1714="Comedy",Predictive_Model!$D$53,IF(N1714="Documentary",Predictive_Model!$D$54,IF(N1714="Drama",Predictive_Model!$D$55,IF(N1714="Horror",Predictive_Model!$D$56,IF(N1714="Romance",Predictive_Model!$D$57,IF(N1714="Sci-Fi",Predictive_Model!$D$58,0)))))))))</f>
        <v>0.99893815337400127</v>
      </c>
      <c r="V1714" s="3" t="str">
        <f t="shared" si="266"/>
        <v>Critical</v>
      </c>
      <c r="W1714" s="6">
        <f t="shared" si="267"/>
        <v>13.99</v>
      </c>
      <c r="X1714" s="3" t="str">
        <f t="shared" si="268"/>
        <v>Priority 2</v>
      </c>
      <c r="Y1714" s="3" t="str">
        <f t="shared" si="269"/>
        <v>OK</v>
      </c>
    </row>
    <row r="1715" spans="1:25" x14ac:dyDescent="0.25">
      <c r="A1715" s="3" t="str">
        <f>Raw_Data!A1715</f>
        <v>59851cb6-1f00-424c-88b2-e1a5a3320650</v>
      </c>
      <c r="B1715" s="3">
        <f>Raw_Data!B1715</f>
        <v>61</v>
      </c>
      <c r="C1715" s="3" t="str">
        <f>Raw_Data!C1715</f>
        <v>Female</v>
      </c>
      <c r="D1715" s="3" t="str">
        <f>Raw_Data!D1715</f>
        <v>Premium</v>
      </c>
      <c r="E1715" s="3">
        <f>Raw_Data!E1715</f>
        <v>6.27</v>
      </c>
      <c r="F1715" s="3">
        <f>Raw_Data!F1715</f>
        <v>42</v>
      </c>
      <c r="G1715" s="3" t="str">
        <f>Raw_Data!G1715</f>
        <v>South America</v>
      </c>
      <c r="H1715" s="3" t="str">
        <f>Raw_Data!H1715</f>
        <v>TV</v>
      </c>
      <c r="I1715" s="3">
        <f>Raw_Data!I1715</f>
        <v>17.989999999999998</v>
      </c>
      <c r="J1715" s="3">
        <f>Raw_Data!J1715</f>
        <v>1</v>
      </c>
      <c r="K1715" s="3" t="str">
        <f>Raw_Data!K1715</f>
        <v>Crypto</v>
      </c>
      <c r="L1715" s="3">
        <f>Raw_Data!L1715</f>
        <v>1</v>
      </c>
      <c r="M1715" s="3">
        <f>Raw_Data!M1715</f>
        <v>0.15</v>
      </c>
      <c r="N1715" s="3" t="str">
        <f>Raw_Data!N1715</f>
        <v>Action</v>
      </c>
      <c r="O1715" s="3" t="str">
        <f t="shared" si="260"/>
        <v>55-70</v>
      </c>
      <c r="P1715" s="3" t="str">
        <f t="shared" si="261"/>
        <v>&lt;10h</v>
      </c>
      <c r="Q1715" s="3" t="str">
        <f t="shared" si="262"/>
        <v>22-45d</v>
      </c>
      <c r="R1715" s="3" t="str">
        <f t="shared" si="263"/>
        <v>Medium</v>
      </c>
      <c r="S1715" s="3" t="str">
        <f t="shared" si="264"/>
        <v>High</v>
      </c>
      <c r="T1715" s="3" t="str">
        <f t="shared" si="265"/>
        <v>Churned</v>
      </c>
      <c r="U1715" s="4">
        <f>1/(1+EXP(-(Predictive_Model!$B$5+((B1715-Predictive_Model!$B$20)/Predictive_Model!$C$20)*Predictive_Model!$D$20+((E1715-Predictive_Model!$B$21)/Predictive_Model!$C$21)*Predictive_Model!$D$21+((F1715-Predictive_Model!$B$22)/Predictive_Model!$C$22)*Predictive_Model!$D$22+((I1715-Predictive_Model!$B$23)/Predictive_Model!$C$23)*Predictive_Model!$D$23+((L1715-Predictive_Model!$B$24)/Predictive_Model!$C$24)*Predictive_Model!$D$24+((M1715-Predictive_Model!$B$25)/Predictive_Model!$C$25)*Predictive_Model!$D$25+IF(C1715="Male",Predictive_Model!$D$31,IF(C1715="Other",Predictive_Model!$D$32,0))+IF(D1715="Premium",Predictive_Model!$D$34,IF(D1715="Standard",Predictive_Model!$D$35,0))+IF(G1715="Asia",Predictive_Model!$D$37,IF(G1715="Europe",Predictive_Model!$D$38,IF(G1715="North America",Predictive_Model!$D$39,IF(G1715="Oceania",Predictive_Model!$D$40,IF(G1715="South America",Predictive_Model!$D$41,0)))))+IF(H1715="Laptop",Predictive_Model!$D$43,IF(H1715="Mobile",Predictive_Model!$D$44,IF(H1715="TV",Predictive_Model!$D$45,IF(H1715="Tablet",Predictive_Model!$D$46,0))))+IF(K1715="Crypto",Predictive_Model!$D$48,IF(K1715="Debit Card",Predictive_Model!$D$49,IF(K1715="Gift Card",Predictive_Model!$D$50,IF(K1715="PayPal",Predictive_Model!$D$51,0))))+IF(N1715="Comedy",Predictive_Model!$D$53,IF(N1715="Documentary",Predictive_Model!$D$54,IF(N1715="Drama",Predictive_Model!$D$55,IF(N1715="Horror",Predictive_Model!$D$56,IF(N1715="Romance",Predictive_Model!$D$57,IF(N1715="Sci-Fi",Predictive_Model!$D$58,0)))))))))</f>
        <v>0.99243991284562993</v>
      </c>
      <c r="V1715" s="3" t="str">
        <f t="shared" si="266"/>
        <v>Critical</v>
      </c>
      <c r="W1715" s="6">
        <f t="shared" si="267"/>
        <v>17.989999999999998</v>
      </c>
      <c r="X1715" s="3" t="str">
        <f t="shared" si="268"/>
        <v>Priority 1</v>
      </c>
      <c r="Y1715" s="3" t="str">
        <f t="shared" si="269"/>
        <v>OK</v>
      </c>
    </row>
    <row r="1716" spans="1:25" x14ac:dyDescent="0.25">
      <c r="A1716" s="3" t="str">
        <f>Raw_Data!A1716</f>
        <v>d1a393f0-9e4c-481a-a923-37ac3b34df3e</v>
      </c>
      <c r="B1716" s="3">
        <f>Raw_Data!B1716</f>
        <v>39</v>
      </c>
      <c r="C1716" s="3" t="str">
        <f>Raw_Data!C1716</f>
        <v>Male</v>
      </c>
      <c r="D1716" s="3" t="str">
        <f>Raw_Data!D1716</f>
        <v>Premium</v>
      </c>
      <c r="E1716" s="3">
        <f>Raw_Data!E1716</f>
        <v>16.03</v>
      </c>
      <c r="F1716" s="3">
        <f>Raw_Data!F1716</f>
        <v>13</v>
      </c>
      <c r="G1716" s="3" t="str">
        <f>Raw_Data!G1716</f>
        <v>Asia</v>
      </c>
      <c r="H1716" s="3" t="str">
        <f>Raw_Data!H1716</f>
        <v>TV</v>
      </c>
      <c r="I1716" s="3">
        <f>Raw_Data!I1716</f>
        <v>17.989999999999998</v>
      </c>
      <c r="J1716" s="3">
        <f>Raw_Data!J1716</f>
        <v>0</v>
      </c>
      <c r="K1716" s="3" t="str">
        <f>Raw_Data!K1716</f>
        <v>Credit Card</v>
      </c>
      <c r="L1716" s="3">
        <f>Raw_Data!L1716</f>
        <v>1</v>
      </c>
      <c r="M1716" s="3">
        <f>Raw_Data!M1716</f>
        <v>1.1499999999999999</v>
      </c>
      <c r="N1716" s="3" t="str">
        <f>Raw_Data!N1716</f>
        <v>Documentary</v>
      </c>
      <c r="O1716" s="3" t="str">
        <f t="shared" si="260"/>
        <v>35-44</v>
      </c>
      <c r="P1716" s="3" t="str">
        <f t="shared" si="261"/>
        <v>10-24h</v>
      </c>
      <c r="Q1716" s="3" t="str">
        <f t="shared" si="262"/>
        <v>8-21d</v>
      </c>
      <c r="R1716" s="3" t="str">
        <f t="shared" si="263"/>
        <v>Medium</v>
      </c>
      <c r="S1716" s="3" t="str">
        <f t="shared" si="264"/>
        <v>High</v>
      </c>
      <c r="T1716" s="3" t="str">
        <f t="shared" si="265"/>
        <v>Active</v>
      </c>
      <c r="U1716" s="4">
        <f>1/(1+EXP(-(Predictive_Model!$B$5+((B1716-Predictive_Model!$B$20)/Predictive_Model!$C$20)*Predictive_Model!$D$20+((E1716-Predictive_Model!$B$21)/Predictive_Model!$C$21)*Predictive_Model!$D$21+((F1716-Predictive_Model!$B$22)/Predictive_Model!$C$22)*Predictive_Model!$D$22+((I1716-Predictive_Model!$B$23)/Predictive_Model!$C$23)*Predictive_Model!$D$23+((L1716-Predictive_Model!$B$24)/Predictive_Model!$C$24)*Predictive_Model!$D$24+((M1716-Predictive_Model!$B$25)/Predictive_Model!$C$25)*Predictive_Model!$D$25+IF(C1716="Male",Predictive_Model!$D$31,IF(C1716="Other",Predictive_Model!$D$32,0))+IF(D1716="Premium",Predictive_Model!$D$34,IF(D1716="Standard",Predictive_Model!$D$35,0))+IF(G1716="Asia",Predictive_Model!$D$37,IF(G1716="Europe",Predictive_Model!$D$38,IF(G1716="North America",Predictive_Model!$D$39,IF(G1716="Oceania",Predictive_Model!$D$40,IF(G1716="South America",Predictive_Model!$D$41,0)))))+IF(H1716="Laptop",Predictive_Model!$D$43,IF(H1716="Mobile",Predictive_Model!$D$44,IF(H1716="TV",Predictive_Model!$D$45,IF(H1716="Tablet",Predictive_Model!$D$46,0))))+IF(K1716="Crypto",Predictive_Model!$D$48,IF(K1716="Debit Card",Predictive_Model!$D$49,IF(K1716="Gift Card",Predictive_Model!$D$50,IF(K1716="PayPal",Predictive_Model!$D$51,0))))+IF(N1716="Comedy",Predictive_Model!$D$53,IF(N1716="Documentary",Predictive_Model!$D$54,IF(N1716="Drama",Predictive_Model!$D$55,IF(N1716="Horror",Predictive_Model!$D$56,IF(N1716="Romance",Predictive_Model!$D$57,IF(N1716="Sci-Fi",Predictive_Model!$D$58,0)))))))))</f>
        <v>1.6472495475253819E-2</v>
      </c>
      <c r="V1716" s="3" t="str">
        <f t="shared" si="266"/>
        <v>Low</v>
      </c>
      <c r="W1716" s="6">
        <f t="shared" si="267"/>
        <v>0.29634019359981617</v>
      </c>
      <c r="X1716" s="3" t="str">
        <f t="shared" si="268"/>
        <v>Monitor</v>
      </c>
      <c r="Y1716" s="3" t="str">
        <f t="shared" si="269"/>
        <v>OK</v>
      </c>
    </row>
    <row r="1717" spans="1:25" x14ac:dyDescent="0.25">
      <c r="A1717" s="3" t="str">
        <f>Raw_Data!A1717</f>
        <v>351a84a4-4945-4956-a4f9-191886ec3e59</v>
      </c>
      <c r="B1717" s="3">
        <f>Raw_Data!B1717</f>
        <v>22</v>
      </c>
      <c r="C1717" s="3" t="str">
        <f>Raw_Data!C1717</f>
        <v>Female</v>
      </c>
      <c r="D1717" s="3" t="str">
        <f>Raw_Data!D1717</f>
        <v>Standard</v>
      </c>
      <c r="E1717" s="3">
        <f>Raw_Data!E1717</f>
        <v>2.14</v>
      </c>
      <c r="F1717" s="3">
        <f>Raw_Data!F1717</f>
        <v>44</v>
      </c>
      <c r="G1717" s="3" t="str">
        <f>Raw_Data!G1717</f>
        <v>Oceania</v>
      </c>
      <c r="H1717" s="3" t="str">
        <f>Raw_Data!H1717</f>
        <v>Laptop</v>
      </c>
      <c r="I1717" s="3">
        <f>Raw_Data!I1717</f>
        <v>13.99</v>
      </c>
      <c r="J1717" s="3">
        <f>Raw_Data!J1717</f>
        <v>1</v>
      </c>
      <c r="K1717" s="3" t="str">
        <f>Raw_Data!K1717</f>
        <v>Crypto</v>
      </c>
      <c r="L1717" s="3">
        <f>Raw_Data!L1717</f>
        <v>4</v>
      </c>
      <c r="M1717" s="3">
        <f>Raw_Data!M1717</f>
        <v>0.05</v>
      </c>
      <c r="N1717" s="3" t="str">
        <f>Raw_Data!N1717</f>
        <v>Sci-Fi</v>
      </c>
      <c r="O1717" s="3" t="str">
        <f t="shared" si="260"/>
        <v>18-24</v>
      </c>
      <c r="P1717" s="3" t="str">
        <f t="shared" si="261"/>
        <v>&lt;10h</v>
      </c>
      <c r="Q1717" s="3" t="str">
        <f t="shared" si="262"/>
        <v>22-45d</v>
      </c>
      <c r="R1717" s="3" t="str">
        <f t="shared" si="263"/>
        <v>Medium</v>
      </c>
      <c r="S1717" s="3" t="str">
        <f t="shared" si="264"/>
        <v>Mid</v>
      </c>
      <c r="T1717" s="3" t="str">
        <f t="shared" si="265"/>
        <v>Churned</v>
      </c>
      <c r="U1717" s="4">
        <f>1/(1+EXP(-(Predictive_Model!$B$5+((B1717-Predictive_Model!$B$20)/Predictive_Model!$C$20)*Predictive_Model!$D$20+((E1717-Predictive_Model!$B$21)/Predictive_Model!$C$21)*Predictive_Model!$D$21+((F1717-Predictive_Model!$B$22)/Predictive_Model!$C$22)*Predictive_Model!$D$22+((I1717-Predictive_Model!$B$23)/Predictive_Model!$C$23)*Predictive_Model!$D$23+((L1717-Predictive_Model!$B$24)/Predictive_Model!$C$24)*Predictive_Model!$D$24+((M1717-Predictive_Model!$B$25)/Predictive_Model!$C$25)*Predictive_Model!$D$25+IF(C1717="Male",Predictive_Model!$D$31,IF(C1717="Other",Predictive_Model!$D$32,0))+IF(D1717="Premium",Predictive_Model!$D$34,IF(D1717="Standard",Predictive_Model!$D$35,0))+IF(G1717="Asia",Predictive_Model!$D$37,IF(G1717="Europe",Predictive_Model!$D$38,IF(G1717="North America",Predictive_Model!$D$39,IF(G1717="Oceania",Predictive_Model!$D$40,IF(G1717="South America",Predictive_Model!$D$41,0)))))+IF(H1717="Laptop",Predictive_Model!$D$43,IF(H1717="Mobile",Predictive_Model!$D$44,IF(H1717="TV",Predictive_Model!$D$45,IF(H1717="Tablet",Predictive_Model!$D$46,0))))+IF(K1717="Crypto",Predictive_Model!$D$48,IF(K1717="Debit Card",Predictive_Model!$D$49,IF(K1717="Gift Card",Predictive_Model!$D$50,IF(K1717="PayPal",Predictive_Model!$D$51,0))))+IF(N1717="Comedy",Predictive_Model!$D$53,IF(N1717="Documentary",Predictive_Model!$D$54,IF(N1717="Drama",Predictive_Model!$D$55,IF(N1717="Horror",Predictive_Model!$D$56,IF(N1717="Romance",Predictive_Model!$D$57,IF(N1717="Sci-Fi",Predictive_Model!$D$58,0)))))))))</f>
        <v>0.99831785651146931</v>
      </c>
      <c r="V1717" s="3" t="str">
        <f t="shared" si="266"/>
        <v>Critical</v>
      </c>
      <c r="W1717" s="6">
        <f t="shared" si="267"/>
        <v>13.99</v>
      </c>
      <c r="X1717" s="3" t="str">
        <f t="shared" si="268"/>
        <v>Priority 2</v>
      </c>
      <c r="Y1717" s="3" t="str">
        <f t="shared" si="269"/>
        <v>OK</v>
      </c>
    </row>
    <row r="1718" spans="1:25" x14ac:dyDescent="0.25">
      <c r="A1718" s="3" t="str">
        <f>Raw_Data!A1718</f>
        <v>4a96d981-4507-4e47-816a-6b5cf721875f</v>
      </c>
      <c r="B1718" s="3">
        <f>Raw_Data!B1718</f>
        <v>46</v>
      </c>
      <c r="C1718" s="3" t="str">
        <f>Raw_Data!C1718</f>
        <v>Male</v>
      </c>
      <c r="D1718" s="3" t="str">
        <f>Raw_Data!D1718</f>
        <v>Basic</v>
      </c>
      <c r="E1718" s="3">
        <f>Raw_Data!E1718</f>
        <v>13.33</v>
      </c>
      <c r="F1718" s="3">
        <f>Raw_Data!F1718</f>
        <v>34</v>
      </c>
      <c r="G1718" s="3" t="str">
        <f>Raw_Data!G1718</f>
        <v>Asia</v>
      </c>
      <c r="H1718" s="3" t="str">
        <f>Raw_Data!H1718</f>
        <v>Laptop</v>
      </c>
      <c r="I1718" s="3">
        <f>Raw_Data!I1718</f>
        <v>8.99</v>
      </c>
      <c r="J1718" s="3">
        <f>Raw_Data!J1718</f>
        <v>1</v>
      </c>
      <c r="K1718" s="3" t="str">
        <f>Raw_Data!K1718</f>
        <v>Credit Card</v>
      </c>
      <c r="L1718" s="3">
        <f>Raw_Data!L1718</f>
        <v>2</v>
      </c>
      <c r="M1718" s="3">
        <f>Raw_Data!M1718</f>
        <v>0.38</v>
      </c>
      <c r="N1718" s="3" t="str">
        <f>Raw_Data!N1718</f>
        <v>Sci-Fi</v>
      </c>
      <c r="O1718" s="3" t="str">
        <f t="shared" si="260"/>
        <v>45-54</v>
      </c>
      <c r="P1718" s="3" t="str">
        <f t="shared" si="261"/>
        <v>10-24h</v>
      </c>
      <c r="Q1718" s="3" t="str">
        <f t="shared" si="262"/>
        <v>22-45d</v>
      </c>
      <c r="R1718" s="3" t="str">
        <f t="shared" si="263"/>
        <v>Medium</v>
      </c>
      <c r="S1718" s="3" t="str">
        <f t="shared" si="264"/>
        <v>Low</v>
      </c>
      <c r="T1718" s="3" t="str">
        <f t="shared" si="265"/>
        <v>Churned</v>
      </c>
      <c r="U1718" s="4">
        <f>1/(1+EXP(-(Predictive_Model!$B$5+((B1718-Predictive_Model!$B$20)/Predictive_Model!$C$20)*Predictive_Model!$D$20+((E1718-Predictive_Model!$B$21)/Predictive_Model!$C$21)*Predictive_Model!$D$21+((F1718-Predictive_Model!$B$22)/Predictive_Model!$C$22)*Predictive_Model!$D$22+((I1718-Predictive_Model!$B$23)/Predictive_Model!$C$23)*Predictive_Model!$D$23+((L1718-Predictive_Model!$B$24)/Predictive_Model!$C$24)*Predictive_Model!$D$24+((M1718-Predictive_Model!$B$25)/Predictive_Model!$C$25)*Predictive_Model!$D$25+IF(C1718="Male",Predictive_Model!$D$31,IF(C1718="Other",Predictive_Model!$D$32,0))+IF(D1718="Premium",Predictive_Model!$D$34,IF(D1718="Standard",Predictive_Model!$D$35,0))+IF(G1718="Asia",Predictive_Model!$D$37,IF(G1718="Europe",Predictive_Model!$D$38,IF(G1718="North America",Predictive_Model!$D$39,IF(G1718="Oceania",Predictive_Model!$D$40,IF(G1718="South America",Predictive_Model!$D$41,0)))))+IF(H1718="Laptop",Predictive_Model!$D$43,IF(H1718="Mobile",Predictive_Model!$D$44,IF(H1718="TV",Predictive_Model!$D$45,IF(H1718="Tablet",Predictive_Model!$D$46,0))))+IF(K1718="Crypto",Predictive_Model!$D$48,IF(K1718="Debit Card",Predictive_Model!$D$49,IF(K1718="Gift Card",Predictive_Model!$D$50,IF(K1718="PayPal",Predictive_Model!$D$51,0))))+IF(N1718="Comedy",Predictive_Model!$D$53,IF(N1718="Documentary",Predictive_Model!$D$54,IF(N1718="Drama",Predictive_Model!$D$55,IF(N1718="Horror",Predictive_Model!$D$56,IF(N1718="Romance",Predictive_Model!$D$57,IF(N1718="Sci-Fi",Predictive_Model!$D$58,0)))))))))</f>
        <v>0.96353130039683277</v>
      </c>
      <c r="V1718" s="3" t="str">
        <f t="shared" si="266"/>
        <v>Critical</v>
      </c>
      <c r="W1718" s="6">
        <f t="shared" si="267"/>
        <v>8.99</v>
      </c>
      <c r="X1718" s="3" t="str">
        <f t="shared" si="268"/>
        <v>Priority 2</v>
      </c>
      <c r="Y1718" s="3" t="str">
        <f t="shared" si="269"/>
        <v>OK</v>
      </c>
    </row>
    <row r="1719" spans="1:25" x14ac:dyDescent="0.25">
      <c r="A1719" s="3" t="str">
        <f>Raw_Data!A1719</f>
        <v>deb7873d-1def-45fa-afd9-1cd7a6c3b199</v>
      </c>
      <c r="B1719" s="3">
        <f>Raw_Data!B1719</f>
        <v>64</v>
      </c>
      <c r="C1719" s="3" t="str">
        <f>Raw_Data!C1719</f>
        <v>Male</v>
      </c>
      <c r="D1719" s="3" t="str">
        <f>Raw_Data!D1719</f>
        <v>Basic</v>
      </c>
      <c r="E1719" s="3">
        <f>Raw_Data!E1719</f>
        <v>15.97</v>
      </c>
      <c r="F1719" s="3">
        <f>Raw_Data!F1719</f>
        <v>6</v>
      </c>
      <c r="G1719" s="3" t="str">
        <f>Raw_Data!G1719</f>
        <v>Oceania</v>
      </c>
      <c r="H1719" s="3" t="str">
        <f>Raw_Data!H1719</f>
        <v>Mobile</v>
      </c>
      <c r="I1719" s="3">
        <f>Raw_Data!I1719</f>
        <v>8.99</v>
      </c>
      <c r="J1719" s="3">
        <f>Raw_Data!J1719</f>
        <v>0</v>
      </c>
      <c r="K1719" s="3" t="str">
        <f>Raw_Data!K1719</f>
        <v>Credit Card</v>
      </c>
      <c r="L1719" s="3">
        <f>Raw_Data!L1719</f>
        <v>1</v>
      </c>
      <c r="M1719" s="3">
        <f>Raw_Data!M1719</f>
        <v>2.2799999999999998</v>
      </c>
      <c r="N1719" s="3" t="str">
        <f>Raw_Data!N1719</f>
        <v>Romance</v>
      </c>
      <c r="O1719" s="3" t="str">
        <f t="shared" si="260"/>
        <v>55-70</v>
      </c>
      <c r="P1719" s="3" t="str">
        <f t="shared" si="261"/>
        <v>10-24h</v>
      </c>
      <c r="Q1719" s="3" t="str">
        <f t="shared" si="262"/>
        <v>0-7d</v>
      </c>
      <c r="R1719" s="3" t="str">
        <f t="shared" si="263"/>
        <v>Medium</v>
      </c>
      <c r="S1719" s="3" t="str">
        <f t="shared" si="264"/>
        <v>Low</v>
      </c>
      <c r="T1719" s="3" t="str">
        <f t="shared" si="265"/>
        <v>Active</v>
      </c>
      <c r="U1719" s="4">
        <f>1/(1+EXP(-(Predictive_Model!$B$5+((B1719-Predictive_Model!$B$20)/Predictive_Model!$C$20)*Predictive_Model!$D$20+((E1719-Predictive_Model!$B$21)/Predictive_Model!$C$21)*Predictive_Model!$D$21+((F1719-Predictive_Model!$B$22)/Predictive_Model!$C$22)*Predictive_Model!$D$22+((I1719-Predictive_Model!$B$23)/Predictive_Model!$C$23)*Predictive_Model!$D$23+((L1719-Predictive_Model!$B$24)/Predictive_Model!$C$24)*Predictive_Model!$D$24+((M1719-Predictive_Model!$B$25)/Predictive_Model!$C$25)*Predictive_Model!$D$25+IF(C1719="Male",Predictive_Model!$D$31,IF(C1719="Other",Predictive_Model!$D$32,0))+IF(D1719="Premium",Predictive_Model!$D$34,IF(D1719="Standard",Predictive_Model!$D$35,0))+IF(G1719="Asia",Predictive_Model!$D$37,IF(G1719="Europe",Predictive_Model!$D$38,IF(G1719="North America",Predictive_Model!$D$39,IF(G1719="Oceania",Predictive_Model!$D$40,IF(G1719="South America",Predictive_Model!$D$41,0)))))+IF(H1719="Laptop",Predictive_Model!$D$43,IF(H1719="Mobile",Predictive_Model!$D$44,IF(H1719="TV",Predictive_Model!$D$45,IF(H1719="Tablet",Predictive_Model!$D$46,0))))+IF(K1719="Crypto",Predictive_Model!$D$48,IF(K1719="Debit Card",Predictive_Model!$D$49,IF(K1719="Gift Card",Predictive_Model!$D$50,IF(K1719="PayPal",Predictive_Model!$D$51,0))))+IF(N1719="Comedy",Predictive_Model!$D$53,IF(N1719="Documentary",Predictive_Model!$D$54,IF(N1719="Drama",Predictive_Model!$D$55,IF(N1719="Horror",Predictive_Model!$D$56,IF(N1719="Romance",Predictive_Model!$D$57,IF(N1719="Sci-Fi",Predictive_Model!$D$58,0)))))))))</f>
        <v>0.14362011225411911</v>
      </c>
      <c r="V1719" s="3" t="str">
        <f t="shared" si="266"/>
        <v>Low</v>
      </c>
      <c r="W1719" s="6">
        <f t="shared" si="267"/>
        <v>1.2911448091645308</v>
      </c>
      <c r="X1719" s="3" t="str">
        <f t="shared" si="268"/>
        <v>Monitor</v>
      </c>
      <c r="Y1719" s="3" t="str">
        <f t="shared" si="269"/>
        <v>OK</v>
      </c>
    </row>
    <row r="1720" spans="1:25" x14ac:dyDescent="0.25">
      <c r="A1720" s="3" t="str">
        <f>Raw_Data!A1720</f>
        <v>f44bb6f9-a8d9-4bac-95fc-6fd46ca8c65c</v>
      </c>
      <c r="B1720" s="3">
        <f>Raw_Data!B1720</f>
        <v>35</v>
      </c>
      <c r="C1720" s="3" t="str">
        <f>Raw_Data!C1720</f>
        <v>Male</v>
      </c>
      <c r="D1720" s="3" t="str">
        <f>Raw_Data!D1720</f>
        <v>Premium</v>
      </c>
      <c r="E1720" s="3">
        <f>Raw_Data!E1720</f>
        <v>11.07</v>
      </c>
      <c r="F1720" s="3">
        <f>Raw_Data!F1720</f>
        <v>12</v>
      </c>
      <c r="G1720" s="3" t="str">
        <f>Raw_Data!G1720</f>
        <v>Europe</v>
      </c>
      <c r="H1720" s="3" t="str">
        <f>Raw_Data!H1720</f>
        <v>Tablet</v>
      </c>
      <c r="I1720" s="3">
        <f>Raw_Data!I1720</f>
        <v>17.989999999999998</v>
      </c>
      <c r="J1720" s="3">
        <f>Raw_Data!J1720</f>
        <v>0</v>
      </c>
      <c r="K1720" s="3" t="str">
        <f>Raw_Data!K1720</f>
        <v>PayPal</v>
      </c>
      <c r="L1720" s="3">
        <f>Raw_Data!L1720</f>
        <v>3</v>
      </c>
      <c r="M1720" s="3">
        <f>Raw_Data!M1720</f>
        <v>0.85</v>
      </c>
      <c r="N1720" s="3" t="str">
        <f>Raw_Data!N1720</f>
        <v>Horror</v>
      </c>
      <c r="O1720" s="3" t="str">
        <f t="shared" si="260"/>
        <v>35-44</v>
      </c>
      <c r="P1720" s="3" t="str">
        <f t="shared" si="261"/>
        <v>10-24h</v>
      </c>
      <c r="Q1720" s="3" t="str">
        <f t="shared" si="262"/>
        <v>8-21d</v>
      </c>
      <c r="R1720" s="3" t="str">
        <f t="shared" si="263"/>
        <v>Medium</v>
      </c>
      <c r="S1720" s="3" t="str">
        <f t="shared" si="264"/>
        <v>High</v>
      </c>
      <c r="T1720" s="3" t="str">
        <f t="shared" si="265"/>
        <v>Active</v>
      </c>
      <c r="U1720" s="4">
        <f>1/(1+EXP(-(Predictive_Model!$B$5+((B1720-Predictive_Model!$B$20)/Predictive_Model!$C$20)*Predictive_Model!$D$20+((E1720-Predictive_Model!$B$21)/Predictive_Model!$C$21)*Predictive_Model!$D$21+((F1720-Predictive_Model!$B$22)/Predictive_Model!$C$22)*Predictive_Model!$D$22+((I1720-Predictive_Model!$B$23)/Predictive_Model!$C$23)*Predictive_Model!$D$23+((L1720-Predictive_Model!$B$24)/Predictive_Model!$C$24)*Predictive_Model!$D$24+((M1720-Predictive_Model!$B$25)/Predictive_Model!$C$25)*Predictive_Model!$D$25+IF(C1720="Male",Predictive_Model!$D$31,IF(C1720="Other",Predictive_Model!$D$32,0))+IF(D1720="Premium",Predictive_Model!$D$34,IF(D1720="Standard",Predictive_Model!$D$35,0))+IF(G1720="Asia",Predictive_Model!$D$37,IF(G1720="Europe",Predictive_Model!$D$38,IF(G1720="North America",Predictive_Model!$D$39,IF(G1720="Oceania",Predictive_Model!$D$40,IF(G1720="South America",Predictive_Model!$D$41,0)))))+IF(H1720="Laptop",Predictive_Model!$D$43,IF(H1720="Mobile",Predictive_Model!$D$44,IF(H1720="TV",Predictive_Model!$D$45,IF(H1720="Tablet",Predictive_Model!$D$46,0))))+IF(K1720="Crypto",Predictive_Model!$D$48,IF(K1720="Debit Card",Predictive_Model!$D$49,IF(K1720="Gift Card",Predictive_Model!$D$50,IF(K1720="PayPal",Predictive_Model!$D$51,0))))+IF(N1720="Comedy",Predictive_Model!$D$53,IF(N1720="Documentary",Predictive_Model!$D$54,IF(N1720="Drama",Predictive_Model!$D$55,IF(N1720="Horror",Predictive_Model!$D$56,IF(N1720="Romance",Predictive_Model!$D$57,IF(N1720="Sci-Fi",Predictive_Model!$D$58,0)))))))))</f>
        <v>0.12046689068101743</v>
      </c>
      <c r="V1720" s="3" t="str">
        <f t="shared" si="266"/>
        <v>Low</v>
      </c>
      <c r="W1720" s="6">
        <f t="shared" si="267"/>
        <v>2.1671993633515032</v>
      </c>
      <c r="X1720" s="3" t="str">
        <f t="shared" si="268"/>
        <v>Monitor</v>
      </c>
      <c r="Y1720" s="3" t="str">
        <f t="shared" si="269"/>
        <v>OK</v>
      </c>
    </row>
    <row r="1721" spans="1:25" x14ac:dyDescent="0.25">
      <c r="A1721" s="3" t="str">
        <f>Raw_Data!A1721</f>
        <v>02ec2522-2ad3-47c8-862a-0ecbcd44d536</v>
      </c>
      <c r="B1721" s="3">
        <f>Raw_Data!B1721</f>
        <v>53</v>
      </c>
      <c r="C1721" s="3" t="str">
        <f>Raw_Data!C1721</f>
        <v>Female</v>
      </c>
      <c r="D1721" s="3" t="str">
        <f>Raw_Data!D1721</f>
        <v>Basic</v>
      </c>
      <c r="E1721" s="3">
        <f>Raw_Data!E1721</f>
        <v>7.84</v>
      </c>
      <c r="F1721" s="3">
        <f>Raw_Data!F1721</f>
        <v>0</v>
      </c>
      <c r="G1721" s="3" t="str">
        <f>Raw_Data!G1721</f>
        <v>North America</v>
      </c>
      <c r="H1721" s="3" t="str">
        <f>Raw_Data!H1721</f>
        <v>Mobile</v>
      </c>
      <c r="I1721" s="3">
        <f>Raw_Data!I1721</f>
        <v>8.99</v>
      </c>
      <c r="J1721" s="3">
        <f>Raw_Data!J1721</f>
        <v>0</v>
      </c>
      <c r="K1721" s="3" t="str">
        <f>Raw_Data!K1721</f>
        <v>Gift Card</v>
      </c>
      <c r="L1721" s="3">
        <f>Raw_Data!L1721</f>
        <v>3</v>
      </c>
      <c r="M1721" s="3">
        <f>Raw_Data!M1721</f>
        <v>7.84</v>
      </c>
      <c r="N1721" s="3" t="str">
        <f>Raw_Data!N1721</f>
        <v>Action</v>
      </c>
      <c r="O1721" s="3" t="str">
        <f t="shared" si="260"/>
        <v>45-54</v>
      </c>
      <c r="P1721" s="3" t="str">
        <f t="shared" si="261"/>
        <v>&lt;10h</v>
      </c>
      <c r="Q1721" s="3" t="str">
        <f t="shared" si="262"/>
        <v>0-7d</v>
      </c>
      <c r="R1721" s="3" t="str">
        <f t="shared" si="263"/>
        <v>Medium</v>
      </c>
      <c r="S1721" s="3" t="str">
        <f t="shared" si="264"/>
        <v>Low</v>
      </c>
      <c r="T1721" s="3" t="str">
        <f t="shared" si="265"/>
        <v>Active</v>
      </c>
      <c r="U1721" s="4">
        <f>1/(1+EXP(-(Predictive_Model!$B$5+((B1721-Predictive_Model!$B$20)/Predictive_Model!$C$20)*Predictive_Model!$D$20+((E1721-Predictive_Model!$B$21)/Predictive_Model!$C$21)*Predictive_Model!$D$21+((F1721-Predictive_Model!$B$22)/Predictive_Model!$C$22)*Predictive_Model!$D$22+((I1721-Predictive_Model!$B$23)/Predictive_Model!$C$23)*Predictive_Model!$D$23+((L1721-Predictive_Model!$B$24)/Predictive_Model!$C$24)*Predictive_Model!$D$24+((M1721-Predictive_Model!$B$25)/Predictive_Model!$C$25)*Predictive_Model!$D$25+IF(C1721="Male",Predictive_Model!$D$31,IF(C1721="Other",Predictive_Model!$D$32,0))+IF(D1721="Premium",Predictive_Model!$D$34,IF(D1721="Standard",Predictive_Model!$D$35,0))+IF(G1721="Asia",Predictive_Model!$D$37,IF(G1721="Europe",Predictive_Model!$D$38,IF(G1721="North America",Predictive_Model!$D$39,IF(G1721="Oceania",Predictive_Model!$D$40,IF(G1721="South America",Predictive_Model!$D$41,0)))))+IF(H1721="Laptop",Predictive_Model!$D$43,IF(H1721="Mobile",Predictive_Model!$D$44,IF(H1721="TV",Predictive_Model!$D$45,IF(H1721="Tablet",Predictive_Model!$D$46,0))))+IF(K1721="Crypto",Predictive_Model!$D$48,IF(K1721="Debit Card",Predictive_Model!$D$49,IF(K1721="Gift Card",Predictive_Model!$D$50,IF(K1721="PayPal",Predictive_Model!$D$51,0))))+IF(N1721="Comedy",Predictive_Model!$D$53,IF(N1721="Documentary",Predictive_Model!$D$54,IF(N1721="Drama",Predictive_Model!$D$55,IF(N1721="Horror",Predictive_Model!$D$56,IF(N1721="Romance",Predictive_Model!$D$57,IF(N1721="Sci-Fi",Predictive_Model!$D$58,0)))))))))</f>
        <v>2.5894297235760354E-5</v>
      </c>
      <c r="V1721" s="3" t="str">
        <f t="shared" si="266"/>
        <v>Low</v>
      </c>
      <c r="W1721" s="6">
        <f t="shared" si="267"/>
        <v>2.3278973214948558E-4</v>
      </c>
      <c r="X1721" s="3" t="str">
        <f t="shared" si="268"/>
        <v>Monitor</v>
      </c>
      <c r="Y1721" s="3" t="str">
        <f t="shared" si="269"/>
        <v>OK</v>
      </c>
    </row>
    <row r="1722" spans="1:25" x14ac:dyDescent="0.25">
      <c r="A1722" s="3" t="str">
        <f>Raw_Data!A1722</f>
        <v>6308bb89-2d05-4eb5-b8b6-1a29eaa86f65</v>
      </c>
      <c r="B1722" s="3">
        <f>Raw_Data!B1722</f>
        <v>40</v>
      </c>
      <c r="C1722" s="3" t="str">
        <f>Raw_Data!C1722</f>
        <v>Other</v>
      </c>
      <c r="D1722" s="3" t="str">
        <f>Raw_Data!D1722</f>
        <v>Basic</v>
      </c>
      <c r="E1722" s="3">
        <f>Raw_Data!E1722</f>
        <v>8.15</v>
      </c>
      <c r="F1722" s="3">
        <f>Raw_Data!F1722</f>
        <v>24</v>
      </c>
      <c r="G1722" s="3" t="str">
        <f>Raw_Data!G1722</f>
        <v>Africa</v>
      </c>
      <c r="H1722" s="3" t="str">
        <f>Raw_Data!H1722</f>
        <v>Laptop</v>
      </c>
      <c r="I1722" s="3">
        <f>Raw_Data!I1722</f>
        <v>8.99</v>
      </c>
      <c r="J1722" s="3">
        <f>Raw_Data!J1722</f>
        <v>0</v>
      </c>
      <c r="K1722" s="3" t="str">
        <f>Raw_Data!K1722</f>
        <v>PayPal</v>
      </c>
      <c r="L1722" s="3">
        <f>Raw_Data!L1722</f>
        <v>4</v>
      </c>
      <c r="M1722" s="3">
        <f>Raw_Data!M1722</f>
        <v>0.33</v>
      </c>
      <c r="N1722" s="3" t="str">
        <f>Raw_Data!N1722</f>
        <v>Horror</v>
      </c>
      <c r="O1722" s="3" t="str">
        <f t="shared" si="260"/>
        <v>35-44</v>
      </c>
      <c r="P1722" s="3" t="str">
        <f t="shared" si="261"/>
        <v>&lt;10h</v>
      </c>
      <c r="Q1722" s="3" t="str">
        <f t="shared" si="262"/>
        <v>22-45d</v>
      </c>
      <c r="R1722" s="3" t="str">
        <f t="shared" si="263"/>
        <v>Medium</v>
      </c>
      <c r="S1722" s="3" t="str">
        <f t="shared" si="264"/>
        <v>Low</v>
      </c>
      <c r="T1722" s="3" t="str">
        <f t="shared" si="265"/>
        <v>Active</v>
      </c>
      <c r="U1722" s="4">
        <f>1/(1+EXP(-(Predictive_Model!$B$5+((B1722-Predictive_Model!$B$20)/Predictive_Model!$C$20)*Predictive_Model!$D$20+((E1722-Predictive_Model!$B$21)/Predictive_Model!$C$21)*Predictive_Model!$D$21+((F1722-Predictive_Model!$B$22)/Predictive_Model!$C$22)*Predictive_Model!$D$22+((I1722-Predictive_Model!$B$23)/Predictive_Model!$C$23)*Predictive_Model!$D$23+((L1722-Predictive_Model!$B$24)/Predictive_Model!$C$24)*Predictive_Model!$D$24+((M1722-Predictive_Model!$B$25)/Predictive_Model!$C$25)*Predictive_Model!$D$25+IF(C1722="Male",Predictive_Model!$D$31,IF(C1722="Other",Predictive_Model!$D$32,0))+IF(D1722="Premium",Predictive_Model!$D$34,IF(D1722="Standard",Predictive_Model!$D$35,0))+IF(G1722="Asia",Predictive_Model!$D$37,IF(G1722="Europe",Predictive_Model!$D$38,IF(G1722="North America",Predictive_Model!$D$39,IF(G1722="Oceania",Predictive_Model!$D$40,IF(G1722="South America",Predictive_Model!$D$41,0)))))+IF(H1722="Laptop",Predictive_Model!$D$43,IF(H1722="Mobile",Predictive_Model!$D$44,IF(H1722="TV",Predictive_Model!$D$45,IF(H1722="Tablet",Predictive_Model!$D$46,0))))+IF(K1722="Crypto",Predictive_Model!$D$48,IF(K1722="Debit Card",Predictive_Model!$D$49,IF(K1722="Gift Card",Predictive_Model!$D$50,IF(K1722="PayPal",Predictive_Model!$D$51,0))))+IF(N1722="Comedy",Predictive_Model!$D$53,IF(N1722="Documentary",Predictive_Model!$D$54,IF(N1722="Drama",Predictive_Model!$D$55,IF(N1722="Horror",Predictive_Model!$D$56,IF(N1722="Romance",Predictive_Model!$D$57,IF(N1722="Sci-Fi",Predictive_Model!$D$58,0)))))))))</f>
        <v>0.89204144598562873</v>
      </c>
      <c r="V1722" s="3" t="str">
        <f t="shared" si="266"/>
        <v>Critical</v>
      </c>
      <c r="W1722" s="6">
        <f t="shared" si="267"/>
        <v>8.019452599410803</v>
      </c>
      <c r="X1722" s="3" t="str">
        <f t="shared" si="268"/>
        <v>Priority 2</v>
      </c>
      <c r="Y1722" s="3" t="str">
        <f t="shared" si="269"/>
        <v>OK</v>
      </c>
    </row>
    <row r="1723" spans="1:25" x14ac:dyDescent="0.25">
      <c r="A1723" s="3" t="str">
        <f>Raw_Data!A1723</f>
        <v>17eb2d4c-2069-4247-9ced-33e6af1ccd4f</v>
      </c>
      <c r="B1723" s="3">
        <f>Raw_Data!B1723</f>
        <v>41</v>
      </c>
      <c r="C1723" s="3" t="str">
        <f>Raw_Data!C1723</f>
        <v>Female</v>
      </c>
      <c r="D1723" s="3" t="str">
        <f>Raw_Data!D1723</f>
        <v>Premium</v>
      </c>
      <c r="E1723" s="3">
        <f>Raw_Data!E1723</f>
        <v>1.35</v>
      </c>
      <c r="F1723" s="3">
        <f>Raw_Data!F1723</f>
        <v>59</v>
      </c>
      <c r="G1723" s="3" t="str">
        <f>Raw_Data!G1723</f>
        <v>Asia</v>
      </c>
      <c r="H1723" s="3" t="str">
        <f>Raw_Data!H1723</f>
        <v>Laptop</v>
      </c>
      <c r="I1723" s="3">
        <f>Raw_Data!I1723</f>
        <v>17.989999999999998</v>
      </c>
      <c r="J1723" s="3">
        <f>Raw_Data!J1723</f>
        <v>1</v>
      </c>
      <c r="K1723" s="3" t="str">
        <f>Raw_Data!K1723</f>
        <v>PayPal</v>
      </c>
      <c r="L1723" s="3">
        <f>Raw_Data!L1723</f>
        <v>1</v>
      </c>
      <c r="M1723" s="3">
        <f>Raw_Data!M1723</f>
        <v>0.02</v>
      </c>
      <c r="N1723" s="3" t="str">
        <f>Raw_Data!N1723</f>
        <v>Horror</v>
      </c>
      <c r="O1723" s="3" t="str">
        <f t="shared" si="260"/>
        <v>35-44</v>
      </c>
      <c r="P1723" s="3" t="str">
        <f t="shared" si="261"/>
        <v>&lt;10h</v>
      </c>
      <c r="Q1723" s="3" t="str">
        <f t="shared" si="262"/>
        <v>46-60d</v>
      </c>
      <c r="R1723" s="3" t="str">
        <f t="shared" si="263"/>
        <v>Low</v>
      </c>
      <c r="S1723" s="3" t="str">
        <f t="shared" si="264"/>
        <v>High</v>
      </c>
      <c r="T1723" s="3" t="str">
        <f t="shared" si="265"/>
        <v>Churned</v>
      </c>
      <c r="U1723" s="4">
        <f>1/(1+EXP(-(Predictive_Model!$B$5+((B1723-Predictive_Model!$B$20)/Predictive_Model!$C$20)*Predictive_Model!$D$20+((E1723-Predictive_Model!$B$21)/Predictive_Model!$C$21)*Predictive_Model!$D$21+((F1723-Predictive_Model!$B$22)/Predictive_Model!$C$22)*Predictive_Model!$D$22+((I1723-Predictive_Model!$B$23)/Predictive_Model!$C$23)*Predictive_Model!$D$23+((L1723-Predictive_Model!$B$24)/Predictive_Model!$C$24)*Predictive_Model!$D$24+((M1723-Predictive_Model!$B$25)/Predictive_Model!$C$25)*Predictive_Model!$D$25+IF(C1723="Male",Predictive_Model!$D$31,IF(C1723="Other",Predictive_Model!$D$32,0))+IF(D1723="Premium",Predictive_Model!$D$34,IF(D1723="Standard",Predictive_Model!$D$35,0))+IF(G1723="Asia",Predictive_Model!$D$37,IF(G1723="Europe",Predictive_Model!$D$38,IF(G1723="North America",Predictive_Model!$D$39,IF(G1723="Oceania",Predictive_Model!$D$40,IF(G1723="South America",Predictive_Model!$D$41,0)))))+IF(H1723="Laptop",Predictive_Model!$D$43,IF(H1723="Mobile",Predictive_Model!$D$44,IF(H1723="TV",Predictive_Model!$D$45,IF(H1723="Tablet",Predictive_Model!$D$46,0))))+IF(K1723="Crypto",Predictive_Model!$D$48,IF(K1723="Debit Card",Predictive_Model!$D$49,IF(K1723="Gift Card",Predictive_Model!$D$50,IF(K1723="PayPal",Predictive_Model!$D$51,0))))+IF(N1723="Comedy",Predictive_Model!$D$53,IF(N1723="Documentary",Predictive_Model!$D$54,IF(N1723="Drama",Predictive_Model!$D$55,IF(N1723="Horror",Predictive_Model!$D$56,IF(N1723="Romance",Predictive_Model!$D$57,IF(N1723="Sci-Fi",Predictive_Model!$D$58,0)))))))))</f>
        <v>0.99985644862456269</v>
      </c>
      <c r="V1723" s="3" t="str">
        <f t="shared" si="266"/>
        <v>Critical</v>
      </c>
      <c r="W1723" s="6">
        <f t="shared" si="267"/>
        <v>17.989999999999998</v>
      </c>
      <c r="X1723" s="3" t="str">
        <f t="shared" si="268"/>
        <v>Priority 1</v>
      </c>
      <c r="Y1723" s="3" t="str">
        <f t="shared" si="269"/>
        <v>OK</v>
      </c>
    </row>
    <row r="1724" spans="1:25" x14ac:dyDescent="0.25">
      <c r="A1724" s="3" t="str">
        <f>Raw_Data!A1724</f>
        <v>04664fb8-2dc2-49fc-8f2f-2783dcbe7443</v>
      </c>
      <c r="B1724" s="3">
        <f>Raw_Data!B1724</f>
        <v>26</v>
      </c>
      <c r="C1724" s="3" t="str">
        <f>Raw_Data!C1724</f>
        <v>Male</v>
      </c>
      <c r="D1724" s="3" t="str">
        <f>Raw_Data!D1724</f>
        <v>Standard</v>
      </c>
      <c r="E1724" s="3">
        <f>Raw_Data!E1724</f>
        <v>41.97</v>
      </c>
      <c r="F1724" s="3">
        <f>Raw_Data!F1724</f>
        <v>44</v>
      </c>
      <c r="G1724" s="3" t="str">
        <f>Raw_Data!G1724</f>
        <v>South America</v>
      </c>
      <c r="H1724" s="3" t="str">
        <f>Raw_Data!H1724</f>
        <v>Desktop</v>
      </c>
      <c r="I1724" s="3">
        <f>Raw_Data!I1724</f>
        <v>13.99</v>
      </c>
      <c r="J1724" s="3">
        <f>Raw_Data!J1724</f>
        <v>0</v>
      </c>
      <c r="K1724" s="3" t="str">
        <f>Raw_Data!K1724</f>
        <v>Gift Card</v>
      </c>
      <c r="L1724" s="3">
        <f>Raw_Data!L1724</f>
        <v>2</v>
      </c>
      <c r="M1724" s="3">
        <f>Raw_Data!M1724</f>
        <v>0.93</v>
      </c>
      <c r="N1724" s="3" t="str">
        <f>Raw_Data!N1724</f>
        <v>Romance</v>
      </c>
      <c r="O1724" s="3" t="str">
        <f t="shared" si="260"/>
        <v>25-34</v>
      </c>
      <c r="P1724" s="3" t="str">
        <f t="shared" si="261"/>
        <v>25-49h</v>
      </c>
      <c r="Q1724" s="3" t="str">
        <f t="shared" si="262"/>
        <v>22-45d</v>
      </c>
      <c r="R1724" s="3" t="str">
        <f t="shared" si="263"/>
        <v>Medium</v>
      </c>
      <c r="S1724" s="3" t="str">
        <f t="shared" si="264"/>
        <v>Mid</v>
      </c>
      <c r="T1724" s="3" t="str">
        <f t="shared" si="265"/>
        <v>Active</v>
      </c>
      <c r="U1724" s="4">
        <f>1/(1+EXP(-(Predictive_Model!$B$5+((B1724-Predictive_Model!$B$20)/Predictive_Model!$C$20)*Predictive_Model!$D$20+((E1724-Predictive_Model!$B$21)/Predictive_Model!$C$21)*Predictive_Model!$D$21+((F1724-Predictive_Model!$B$22)/Predictive_Model!$C$22)*Predictive_Model!$D$22+((I1724-Predictive_Model!$B$23)/Predictive_Model!$C$23)*Predictive_Model!$D$23+((L1724-Predictive_Model!$B$24)/Predictive_Model!$C$24)*Predictive_Model!$D$24+((M1724-Predictive_Model!$B$25)/Predictive_Model!$C$25)*Predictive_Model!$D$25+IF(C1724="Male",Predictive_Model!$D$31,IF(C1724="Other",Predictive_Model!$D$32,0))+IF(D1724="Premium",Predictive_Model!$D$34,IF(D1724="Standard",Predictive_Model!$D$35,0))+IF(G1724="Asia",Predictive_Model!$D$37,IF(G1724="Europe",Predictive_Model!$D$38,IF(G1724="North America",Predictive_Model!$D$39,IF(G1724="Oceania",Predictive_Model!$D$40,IF(G1724="South America",Predictive_Model!$D$41,0)))))+IF(H1724="Laptop",Predictive_Model!$D$43,IF(H1724="Mobile",Predictive_Model!$D$44,IF(H1724="TV",Predictive_Model!$D$45,IF(H1724="Tablet",Predictive_Model!$D$46,0))))+IF(K1724="Crypto",Predictive_Model!$D$48,IF(K1724="Debit Card",Predictive_Model!$D$49,IF(K1724="Gift Card",Predictive_Model!$D$50,IF(K1724="PayPal",Predictive_Model!$D$51,0))))+IF(N1724="Comedy",Predictive_Model!$D$53,IF(N1724="Documentary",Predictive_Model!$D$54,IF(N1724="Drama",Predictive_Model!$D$55,IF(N1724="Horror",Predictive_Model!$D$56,IF(N1724="Romance",Predictive_Model!$D$57,IF(N1724="Sci-Fi",Predictive_Model!$D$58,0)))))))))</f>
        <v>2.5167960887231425E-3</v>
      </c>
      <c r="V1724" s="3" t="str">
        <f t="shared" si="266"/>
        <v>Low</v>
      </c>
      <c r="W1724" s="6">
        <f t="shared" si="267"/>
        <v>3.5209977281236766E-2</v>
      </c>
      <c r="X1724" s="3" t="str">
        <f t="shared" si="268"/>
        <v>Monitor</v>
      </c>
      <c r="Y1724" s="3" t="str">
        <f t="shared" si="269"/>
        <v>OK</v>
      </c>
    </row>
    <row r="1725" spans="1:25" x14ac:dyDescent="0.25">
      <c r="A1725" s="3" t="str">
        <f>Raw_Data!A1725</f>
        <v>e401cb19-1807-4c06-99bc-0cc66b195884</v>
      </c>
      <c r="B1725" s="3">
        <f>Raw_Data!B1725</f>
        <v>53</v>
      </c>
      <c r="C1725" s="3" t="str">
        <f>Raw_Data!C1725</f>
        <v>Other</v>
      </c>
      <c r="D1725" s="3" t="str">
        <f>Raw_Data!D1725</f>
        <v>Standard</v>
      </c>
      <c r="E1725" s="3">
        <f>Raw_Data!E1725</f>
        <v>7.16</v>
      </c>
      <c r="F1725" s="3">
        <f>Raw_Data!F1725</f>
        <v>33</v>
      </c>
      <c r="G1725" s="3" t="str">
        <f>Raw_Data!G1725</f>
        <v>Asia</v>
      </c>
      <c r="H1725" s="3" t="str">
        <f>Raw_Data!H1725</f>
        <v>Laptop</v>
      </c>
      <c r="I1725" s="3">
        <f>Raw_Data!I1725</f>
        <v>13.99</v>
      </c>
      <c r="J1725" s="3">
        <f>Raw_Data!J1725</f>
        <v>1</v>
      </c>
      <c r="K1725" s="3" t="str">
        <f>Raw_Data!K1725</f>
        <v>Debit Card</v>
      </c>
      <c r="L1725" s="3">
        <f>Raw_Data!L1725</f>
        <v>1</v>
      </c>
      <c r="M1725" s="3">
        <f>Raw_Data!M1725</f>
        <v>0.21</v>
      </c>
      <c r="N1725" s="3" t="str">
        <f>Raw_Data!N1725</f>
        <v>Drama</v>
      </c>
      <c r="O1725" s="3" t="str">
        <f t="shared" si="260"/>
        <v>45-54</v>
      </c>
      <c r="P1725" s="3" t="str">
        <f t="shared" si="261"/>
        <v>&lt;10h</v>
      </c>
      <c r="Q1725" s="3" t="str">
        <f t="shared" si="262"/>
        <v>22-45d</v>
      </c>
      <c r="R1725" s="3" t="str">
        <f t="shared" si="263"/>
        <v>Medium</v>
      </c>
      <c r="S1725" s="3" t="str">
        <f t="shared" si="264"/>
        <v>Mid</v>
      </c>
      <c r="T1725" s="3" t="str">
        <f t="shared" si="265"/>
        <v>Churned</v>
      </c>
      <c r="U1725" s="4">
        <f>1/(1+EXP(-(Predictive_Model!$B$5+((B1725-Predictive_Model!$B$20)/Predictive_Model!$C$20)*Predictive_Model!$D$20+((E1725-Predictive_Model!$B$21)/Predictive_Model!$C$21)*Predictive_Model!$D$21+((F1725-Predictive_Model!$B$22)/Predictive_Model!$C$22)*Predictive_Model!$D$22+((I1725-Predictive_Model!$B$23)/Predictive_Model!$C$23)*Predictive_Model!$D$23+((L1725-Predictive_Model!$B$24)/Predictive_Model!$C$24)*Predictive_Model!$D$24+((M1725-Predictive_Model!$B$25)/Predictive_Model!$C$25)*Predictive_Model!$D$25+IF(C1725="Male",Predictive_Model!$D$31,IF(C1725="Other",Predictive_Model!$D$32,0))+IF(D1725="Premium",Predictive_Model!$D$34,IF(D1725="Standard",Predictive_Model!$D$35,0))+IF(G1725="Asia",Predictive_Model!$D$37,IF(G1725="Europe",Predictive_Model!$D$38,IF(G1725="North America",Predictive_Model!$D$39,IF(G1725="Oceania",Predictive_Model!$D$40,IF(G1725="South America",Predictive_Model!$D$41,0)))))+IF(H1725="Laptop",Predictive_Model!$D$43,IF(H1725="Mobile",Predictive_Model!$D$44,IF(H1725="TV",Predictive_Model!$D$45,IF(H1725="Tablet",Predictive_Model!$D$46,0))))+IF(K1725="Crypto",Predictive_Model!$D$48,IF(K1725="Debit Card",Predictive_Model!$D$49,IF(K1725="Gift Card",Predictive_Model!$D$50,IF(K1725="PayPal",Predictive_Model!$D$51,0))))+IF(N1725="Comedy",Predictive_Model!$D$53,IF(N1725="Documentary",Predictive_Model!$D$54,IF(N1725="Drama",Predictive_Model!$D$55,IF(N1725="Horror",Predictive_Model!$D$56,IF(N1725="Romance",Predictive_Model!$D$57,IF(N1725="Sci-Fi",Predictive_Model!$D$58,0)))))))))</f>
        <v>0.99150258284795945</v>
      </c>
      <c r="V1725" s="3" t="str">
        <f t="shared" si="266"/>
        <v>Critical</v>
      </c>
      <c r="W1725" s="6">
        <f t="shared" si="267"/>
        <v>13.99</v>
      </c>
      <c r="X1725" s="3" t="str">
        <f t="shared" si="268"/>
        <v>Priority 2</v>
      </c>
      <c r="Y1725" s="3" t="str">
        <f t="shared" si="269"/>
        <v>OK</v>
      </c>
    </row>
    <row r="1726" spans="1:25" x14ac:dyDescent="0.25">
      <c r="A1726" s="3" t="str">
        <f>Raw_Data!A1726</f>
        <v>0567aa10-7398-4fb5-9ad7-05bc221ccf7b</v>
      </c>
      <c r="B1726" s="3">
        <f>Raw_Data!B1726</f>
        <v>70</v>
      </c>
      <c r="C1726" s="3" t="str">
        <f>Raw_Data!C1726</f>
        <v>Female</v>
      </c>
      <c r="D1726" s="3" t="str">
        <f>Raw_Data!D1726</f>
        <v>Basic</v>
      </c>
      <c r="E1726" s="3">
        <f>Raw_Data!E1726</f>
        <v>12.25</v>
      </c>
      <c r="F1726" s="3">
        <f>Raw_Data!F1726</f>
        <v>8</v>
      </c>
      <c r="G1726" s="3" t="str">
        <f>Raw_Data!G1726</f>
        <v>Africa</v>
      </c>
      <c r="H1726" s="3" t="str">
        <f>Raw_Data!H1726</f>
        <v>Desktop</v>
      </c>
      <c r="I1726" s="3">
        <f>Raw_Data!I1726</f>
        <v>8.99</v>
      </c>
      <c r="J1726" s="3">
        <f>Raw_Data!J1726</f>
        <v>0</v>
      </c>
      <c r="K1726" s="3" t="str">
        <f>Raw_Data!K1726</f>
        <v>Crypto</v>
      </c>
      <c r="L1726" s="3">
        <f>Raw_Data!L1726</f>
        <v>3</v>
      </c>
      <c r="M1726" s="3">
        <f>Raw_Data!M1726</f>
        <v>1.36</v>
      </c>
      <c r="N1726" s="3" t="str">
        <f>Raw_Data!N1726</f>
        <v>Horror</v>
      </c>
      <c r="O1726" s="3" t="str">
        <f t="shared" si="260"/>
        <v>55-70</v>
      </c>
      <c r="P1726" s="3" t="str">
        <f t="shared" si="261"/>
        <v>10-24h</v>
      </c>
      <c r="Q1726" s="3" t="str">
        <f t="shared" si="262"/>
        <v>8-21d</v>
      </c>
      <c r="R1726" s="3" t="str">
        <f t="shared" si="263"/>
        <v>Medium</v>
      </c>
      <c r="S1726" s="3" t="str">
        <f t="shared" si="264"/>
        <v>Low</v>
      </c>
      <c r="T1726" s="3" t="str">
        <f t="shared" si="265"/>
        <v>Active</v>
      </c>
      <c r="U1726" s="4">
        <f>1/(1+EXP(-(Predictive_Model!$B$5+((B1726-Predictive_Model!$B$20)/Predictive_Model!$C$20)*Predictive_Model!$D$20+((E1726-Predictive_Model!$B$21)/Predictive_Model!$C$21)*Predictive_Model!$D$21+((F1726-Predictive_Model!$B$22)/Predictive_Model!$C$22)*Predictive_Model!$D$22+((I1726-Predictive_Model!$B$23)/Predictive_Model!$C$23)*Predictive_Model!$D$23+((L1726-Predictive_Model!$B$24)/Predictive_Model!$C$24)*Predictive_Model!$D$24+((M1726-Predictive_Model!$B$25)/Predictive_Model!$C$25)*Predictive_Model!$D$25+IF(C1726="Male",Predictive_Model!$D$31,IF(C1726="Other",Predictive_Model!$D$32,0))+IF(D1726="Premium",Predictive_Model!$D$34,IF(D1726="Standard",Predictive_Model!$D$35,0))+IF(G1726="Asia",Predictive_Model!$D$37,IF(G1726="Europe",Predictive_Model!$D$38,IF(G1726="North America",Predictive_Model!$D$39,IF(G1726="Oceania",Predictive_Model!$D$40,IF(G1726="South America",Predictive_Model!$D$41,0)))))+IF(H1726="Laptop",Predictive_Model!$D$43,IF(H1726="Mobile",Predictive_Model!$D$44,IF(H1726="TV",Predictive_Model!$D$45,IF(H1726="Tablet",Predictive_Model!$D$46,0))))+IF(K1726="Crypto",Predictive_Model!$D$48,IF(K1726="Debit Card",Predictive_Model!$D$49,IF(K1726="Gift Card",Predictive_Model!$D$50,IF(K1726="PayPal",Predictive_Model!$D$51,0))))+IF(N1726="Comedy",Predictive_Model!$D$53,IF(N1726="Documentary",Predictive_Model!$D$54,IF(N1726="Drama",Predictive_Model!$D$55,IF(N1726="Horror",Predictive_Model!$D$56,IF(N1726="Romance",Predictive_Model!$D$57,IF(N1726="Sci-Fi",Predictive_Model!$D$58,0)))))))))</f>
        <v>0.11653675249520068</v>
      </c>
      <c r="V1726" s="3" t="str">
        <f t="shared" si="266"/>
        <v>Low</v>
      </c>
      <c r="W1726" s="6">
        <f t="shared" si="267"/>
        <v>1.0476654049318541</v>
      </c>
      <c r="X1726" s="3" t="str">
        <f t="shared" si="268"/>
        <v>Monitor</v>
      </c>
      <c r="Y1726" s="3" t="str">
        <f t="shared" si="269"/>
        <v>OK</v>
      </c>
    </row>
    <row r="1727" spans="1:25" x14ac:dyDescent="0.25">
      <c r="A1727" s="3" t="str">
        <f>Raw_Data!A1727</f>
        <v>0e38ffca-1f73-4b0d-82c2-e19a2035bab1</v>
      </c>
      <c r="B1727" s="3">
        <f>Raw_Data!B1727</f>
        <v>46</v>
      </c>
      <c r="C1727" s="3" t="str">
        <f>Raw_Data!C1727</f>
        <v>Other</v>
      </c>
      <c r="D1727" s="3" t="str">
        <f>Raw_Data!D1727</f>
        <v>Premium</v>
      </c>
      <c r="E1727" s="3">
        <f>Raw_Data!E1727</f>
        <v>8.98</v>
      </c>
      <c r="F1727" s="3">
        <f>Raw_Data!F1727</f>
        <v>13</v>
      </c>
      <c r="G1727" s="3" t="str">
        <f>Raw_Data!G1727</f>
        <v>Africa</v>
      </c>
      <c r="H1727" s="3" t="str">
        <f>Raw_Data!H1727</f>
        <v>Desktop</v>
      </c>
      <c r="I1727" s="3">
        <f>Raw_Data!I1727</f>
        <v>17.989999999999998</v>
      </c>
      <c r="J1727" s="3">
        <f>Raw_Data!J1727</f>
        <v>0</v>
      </c>
      <c r="K1727" s="3" t="str">
        <f>Raw_Data!K1727</f>
        <v>Gift Card</v>
      </c>
      <c r="L1727" s="3">
        <f>Raw_Data!L1727</f>
        <v>5</v>
      </c>
      <c r="M1727" s="3">
        <f>Raw_Data!M1727</f>
        <v>0.64</v>
      </c>
      <c r="N1727" s="3" t="str">
        <f>Raw_Data!N1727</f>
        <v>Romance</v>
      </c>
      <c r="O1727" s="3" t="str">
        <f t="shared" si="260"/>
        <v>45-54</v>
      </c>
      <c r="P1727" s="3" t="str">
        <f t="shared" si="261"/>
        <v>&lt;10h</v>
      </c>
      <c r="Q1727" s="3" t="str">
        <f t="shared" si="262"/>
        <v>8-21d</v>
      </c>
      <c r="R1727" s="3" t="str">
        <f t="shared" si="263"/>
        <v>Medium</v>
      </c>
      <c r="S1727" s="3" t="str">
        <f t="shared" si="264"/>
        <v>High</v>
      </c>
      <c r="T1727" s="3" t="str">
        <f t="shared" si="265"/>
        <v>Active</v>
      </c>
      <c r="U1727" s="4">
        <f>1/(1+EXP(-(Predictive_Model!$B$5+((B1727-Predictive_Model!$B$20)/Predictive_Model!$C$20)*Predictive_Model!$D$20+((E1727-Predictive_Model!$B$21)/Predictive_Model!$C$21)*Predictive_Model!$D$21+((F1727-Predictive_Model!$B$22)/Predictive_Model!$C$22)*Predictive_Model!$D$22+((I1727-Predictive_Model!$B$23)/Predictive_Model!$C$23)*Predictive_Model!$D$23+((L1727-Predictive_Model!$B$24)/Predictive_Model!$C$24)*Predictive_Model!$D$24+((M1727-Predictive_Model!$B$25)/Predictive_Model!$C$25)*Predictive_Model!$D$25+IF(C1727="Male",Predictive_Model!$D$31,IF(C1727="Other",Predictive_Model!$D$32,0))+IF(D1727="Premium",Predictive_Model!$D$34,IF(D1727="Standard",Predictive_Model!$D$35,0))+IF(G1727="Asia",Predictive_Model!$D$37,IF(G1727="Europe",Predictive_Model!$D$38,IF(G1727="North America",Predictive_Model!$D$39,IF(G1727="Oceania",Predictive_Model!$D$40,IF(G1727="South America",Predictive_Model!$D$41,0)))))+IF(H1727="Laptop",Predictive_Model!$D$43,IF(H1727="Mobile",Predictive_Model!$D$44,IF(H1727="TV",Predictive_Model!$D$45,IF(H1727="Tablet",Predictive_Model!$D$46,0))))+IF(K1727="Crypto",Predictive_Model!$D$48,IF(K1727="Debit Card",Predictive_Model!$D$49,IF(K1727="Gift Card",Predictive_Model!$D$50,IF(K1727="PayPal",Predictive_Model!$D$51,0))))+IF(N1727="Comedy",Predictive_Model!$D$53,IF(N1727="Documentary",Predictive_Model!$D$54,IF(N1727="Drama",Predictive_Model!$D$55,IF(N1727="Horror",Predictive_Model!$D$56,IF(N1727="Romance",Predictive_Model!$D$57,IF(N1727="Sci-Fi",Predictive_Model!$D$58,0)))))))))</f>
        <v>3.2597676871067079E-2</v>
      </c>
      <c r="V1727" s="3" t="str">
        <f t="shared" si="266"/>
        <v>Low</v>
      </c>
      <c r="W1727" s="6">
        <f t="shared" si="267"/>
        <v>0.58643220691049669</v>
      </c>
      <c r="X1727" s="3" t="str">
        <f t="shared" si="268"/>
        <v>Monitor</v>
      </c>
      <c r="Y1727" s="3" t="str">
        <f t="shared" si="269"/>
        <v>OK</v>
      </c>
    </row>
    <row r="1728" spans="1:25" x14ac:dyDescent="0.25">
      <c r="A1728" s="3" t="str">
        <f>Raw_Data!A1728</f>
        <v>a3e71728-f0d7-4b75-adf0-6df1d25f662e</v>
      </c>
      <c r="B1728" s="3">
        <f>Raw_Data!B1728</f>
        <v>22</v>
      </c>
      <c r="C1728" s="3" t="str">
        <f>Raw_Data!C1728</f>
        <v>Other</v>
      </c>
      <c r="D1728" s="3" t="str">
        <f>Raw_Data!D1728</f>
        <v>Standard</v>
      </c>
      <c r="E1728" s="3">
        <f>Raw_Data!E1728</f>
        <v>21.77</v>
      </c>
      <c r="F1728" s="3">
        <f>Raw_Data!F1728</f>
        <v>26</v>
      </c>
      <c r="G1728" s="3" t="str">
        <f>Raw_Data!G1728</f>
        <v>South America</v>
      </c>
      <c r="H1728" s="3" t="str">
        <f>Raw_Data!H1728</f>
        <v>TV</v>
      </c>
      <c r="I1728" s="3">
        <f>Raw_Data!I1728</f>
        <v>13.99</v>
      </c>
      <c r="J1728" s="3">
        <f>Raw_Data!J1728</f>
        <v>0</v>
      </c>
      <c r="K1728" s="3" t="str">
        <f>Raw_Data!K1728</f>
        <v>Credit Card</v>
      </c>
      <c r="L1728" s="3">
        <f>Raw_Data!L1728</f>
        <v>5</v>
      </c>
      <c r="M1728" s="3">
        <f>Raw_Data!M1728</f>
        <v>0.81</v>
      </c>
      <c r="N1728" s="3" t="str">
        <f>Raw_Data!N1728</f>
        <v>Romance</v>
      </c>
      <c r="O1728" s="3" t="str">
        <f t="shared" si="260"/>
        <v>18-24</v>
      </c>
      <c r="P1728" s="3" t="str">
        <f t="shared" si="261"/>
        <v>10-24h</v>
      </c>
      <c r="Q1728" s="3" t="str">
        <f t="shared" si="262"/>
        <v>22-45d</v>
      </c>
      <c r="R1728" s="3" t="str">
        <f t="shared" si="263"/>
        <v>Medium</v>
      </c>
      <c r="S1728" s="3" t="str">
        <f t="shared" si="264"/>
        <v>Mid</v>
      </c>
      <c r="T1728" s="3" t="str">
        <f t="shared" si="265"/>
        <v>Active</v>
      </c>
      <c r="U1728" s="4">
        <f>1/(1+EXP(-(Predictive_Model!$B$5+((B1728-Predictive_Model!$B$20)/Predictive_Model!$C$20)*Predictive_Model!$D$20+((E1728-Predictive_Model!$B$21)/Predictive_Model!$C$21)*Predictive_Model!$D$21+((F1728-Predictive_Model!$B$22)/Predictive_Model!$C$22)*Predictive_Model!$D$22+((I1728-Predictive_Model!$B$23)/Predictive_Model!$C$23)*Predictive_Model!$D$23+((L1728-Predictive_Model!$B$24)/Predictive_Model!$C$24)*Predictive_Model!$D$24+((M1728-Predictive_Model!$B$25)/Predictive_Model!$C$25)*Predictive_Model!$D$25+IF(C1728="Male",Predictive_Model!$D$31,IF(C1728="Other",Predictive_Model!$D$32,0))+IF(D1728="Premium",Predictive_Model!$D$34,IF(D1728="Standard",Predictive_Model!$D$35,0))+IF(G1728="Asia",Predictive_Model!$D$37,IF(G1728="Europe",Predictive_Model!$D$38,IF(G1728="North America",Predictive_Model!$D$39,IF(G1728="Oceania",Predictive_Model!$D$40,IF(G1728="South America",Predictive_Model!$D$41,0)))))+IF(H1728="Laptop",Predictive_Model!$D$43,IF(H1728="Mobile",Predictive_Model!$D$44,IF(H1728="TV",Predictive_Model!$D$45,IF(H1728="Tablet",Predictive_Model!$D$46,0))))+IF(K1728="Crypto",Predictive_Model!$D$48,IF(K1728="Debit Card",Predictive_Model!$D$49,IF(K1728="Gift Card",Predictive_Model!$D$50,IF(K1728="PayPal",Predictive_Model!$D$51,0))))+IF(N1728="Comedy",Predictive_Model!$D$53,IF(N1728="Documentary",Predictive_Model!$D$54,IF(N1728="Drama",Predictive_Model!$D$55,IF(N1728="Horror",Predictive_Model!$D$56,IF(N1728="Romance",Predictive_Model!$D$57,IF(N1728="Sci-Fi",Predictive_Model!$D$58,0)))))))))</f>
        <v>8.7029700456679911E-3</v>
      </c>
      <c r="V1728" s="3" t="str">
        <f t="shared" si="266"/>
        <v>Low</v>
      </c>
      <c r="W1728" s="6">
        <f t="shared" si="267"/>
        <v>0.1217545509388952</v>
      </c>
      <c r="X1728" s="3" t="str">
        <f t="shared" si="268"/>
        <v>Monitor</v>
      </c>
      <c r="Y1728" s="3" t="str">
        <f t="shared" si="269"/>
        <v>OK</v>
      </c>
    </row>
    <row r="1729" spans="1:25" x14ac:dyDescent="0.25">
      <c r="A1729" s="3" t="str">
        <f>Raw_Data!A1729</f>
        <v>153f211f-8482-4da2-89b4-44848fa3ee76</v>
      </c>
      <c r="B1729" s="3">
        <f>Raw_Data!B1729</f>
        <v>55</v>
      </c>
      <c r="C1729" s="3" t="str">
        <f>Raw_Data!C1729</f>
        <v>Female</v>
      </c>
      <c r="D1729" s="3" t="str">
        <f>Raw_Data!D1729</f>
        <v>Standard</v>
      </c>
      <c r="E1729" s="3">
        <f>Raw_Data!E1729</f>
        <v>50.26</v>
      </c>
      <c r="F1729" s="3">
        <f>Raw_Data!F1729</f>
        <v>53</v>
      </c>
      <c r="G1729" s="3" t="str">
        <f>Raw_Data!G1729</f>
        <v>Asia</v>
      </c>
      <c r="H1729" s="3" t="str">
        <f>Raw_Data!H1729</f>
        <v>Tablet</v>
      </c>
      <c r="I1729" s="3">
        <f>Raw_Data!I1729</f>
        <v>13.99</v>
      </c>
      <c r="J1729" s="3">
        <f>Raw_Data!J1729</f>
        <v>0</v>
      </c>
      <c r="K1729" s="3" t="str">
        <f>Raw_Data!K1729</f>
        <v>Credit Card</v>
      </c>
      <c r="L1729" s="3">
        <f>Raw_Data!L1729</f>
        <v>3</v>
      </c>
      <c r="M1729" s="3">
        <f>Raw_Data!M1729</f>
        <v>0.93</v>
      </c>
      <c r="N1729" s="3" t="str">
        <f>Raw_Data!N1729</f>
        <v>Comedy</v>
      </c>
      <c r="O1729" s="3" t="str">
        <f t="shared" si="260"/>
        <v>55-70</v>
      </c>
      <c r="P1729" s="3" t="str">
        <f t="shared" si="261"/>
        <v>50h+</v>
      </c>
      <c r="Q1729" s="3" t="str">
        <f t="shared" si="262"/>
        <v>46-60d</v>
      </c>
      <c r="R1729" s="3" t="str">
        <f t="shared" si="263"/>
        <v>Medium</v>
      </c>
      <c r="S1729" s="3" t="str">
        <f t="shared" si="264"/>
        <v>Mid</v>
      </c>
      <c r="T1729" s="3" t="str">
        <f t="shared" si="265"/>
        <v>Active</v>
      </c>
      <c r="U1729" s="4">
        <f>1/(1+EXP(-(Predictive_Model!$B$5+((B1729-Predictive_Model!$B$20)/Predictive_Model!$C$20)*Predictive_Model!$D$20+((E1729-Predictive_Model!$B$21)/Predictive_Model!$C$21)*Predictive_Model!$D$21+((F1729-Predictive_Model!$B$22)/Predictive_Model!$C$22)*Predictive_Model!$D$22+((I1729-Predictive_Model!$B$23)/Predictive_Model!$C$23)*Predictive_Model!$D$23+((L1729-Predictive_Model!$B$24)/Predictive_Model!$C$24)*Predictive_Model!$D$24+((M1729-Predictive_Model!$B$25)/Predictive_Model!$C$25)*Predictive_Model!$D$25+IF(C1729="Male",Predictive_Model!$D$31,IF(C1729="Other",Predictive_Model!$D$32,0))+IF(D1729="Premium",Predictive_Model!$D$34,IF(D1729="Standard",Predictive_Model!$D$35,0))+IF(G1729="Asia",Predictive_Model!$D$37,IF(G1729="Europe",Predictive_Model!$D$38,IF(G1729="North America",Predictive_Model!$D$39,IF(G1729="Oceania",Predictive_Model!$D$40,IF(G1729="South America",Predictive_Model!$D$41,0)))))+IF(H1729="Laptop",Predictive_Model!$D$43,IF(H1729="Mobile",Predictive_Model!$D$44,IF(H1729="TV",Predictive_Model!$D$45,IF(H1729="Tablet",Predictive_Model!$D$46,0))))+IF(K1729="Crypto",Predictive_Model!$D$48,IF(K1729="Debit Card",Predictive_Model!$D$49,IF(K1729="Gift Card",Predictive_Model!$D$50,IF(K1729="PayPal",Predictive_Model!$D$51,0))))+IF(N1729="Comedy",Predictive_Model!$D$53,IF(N1729="Documentary",Predictive_Model!$D$54,IF(N1729="Drama",Predictive_Model!$D$55,IF(N1729="Horror",Predictive_Model!$D$56,IF(N1729="Romance",Predictive_Model!$D$57,IF(N1729="Sci-Fi",Predictive_Model!$D$58,0)))))))))</f>
        <v>7.5959845616886896E-4</v>
      </c>
      <c r="V1729" s="3" t="str">
        <f t="shared" si="266"/>
        <v>Low</v>
      </c>
      <c r="W1729" s="6">
        <f t="shared" si="267"/>
        <v>1.0626782401802476E-2</v>
      </c>
      <c r="X1729" s="3" t="str">
        <f t="shared" si="268"/>
        <v>Monitor</v>
      </c>
      <c r="Y1729" s="3" t="str">
        <f t="shared" si="269"/>
        <v>OK</v>
      </c>
    </row>
    <row r="1730" spans="1:25" x14ac:dyDescent="0.25">
      <c r="A1730" s="3" t="str">
        <f>Raw_Data!A1730</f>
        <v>25d139fe-79a2-42a1-8a50-519177556977</v>
      </c>
      <c r="B1730" s="3">
        <f>Raw_Data!B1730</f>
        <v>26</v>
      </c>
      <c r="C1730" s="3" t="str">
        <f>Raw_Data!C1730</f>
        <v>Male</v>
      </c>
      <c r="D1730" s="3" t="str">
        <f>Raw_Data!D1730</f>
        <v>Standard</v>
      </c>
      <c r="E1730" s="3">
        <f>Raw_Data!E1730</f>
        <v>4.97</v>
      </c>
      <c r="F1730" s="3">
        <f>Raw_Data!F1730</f>
        <v>10</v>
      </c>
      <c r="G1730" s="3" t="str">
        <f>Raw_Data!G1730</f>
        <v>Africa</v>
      </c>
      <c r="H1730" s="3" t="str">
        <f>Raw_Data!H1730</f>
        <v>Laptop</v>
      </c>
      <c r="I1730" s="3">
        <f>Raw_Data!I1730</f>
        <v>13.99</v>
      </c>
      <c r="J1730" s="3">
        <f>Raw_Data!J1730</f>
        <v>1</v>
      </c>
      <c r="K1730" s="3" t="str">
        <f>Raw_Data!K1730</f>
        <v>PayPal</v>
      </c>
      <c r="L1730" s="3">
        <f>Raw_Data!L1730</f>
        <v>1</v>
      </c>
      <c r="M1730" s="3">
        <f>Raw_Data!M1730</f>
        <v>0.45</v>
      </c>
      <c r="N1730" s="3" t="str">
        <f>Raw_Data!N1730</f>
        <v>Horror</v>
      </c>
      <c r="O1730" s="3" t="str">
        <f t="shared" si="260"/>
        <v>25-34</v>
      </c>
      <c r="P1730" s="3" t="str">
        <f t="shared" si="261"/>
        <v>&lt;10h</v>
      </c>
      <c r="Q1730" s="3" t="str">
        <f t="shared" si="262"/>
        <v>8-21d</v>
      </c>
      <c r="R1730" s="3" t="str">
        <f t="shared" si="263"/>
        <v>Medium</v>
      </c>
      <c r="S1730" s="3" t="str">
        <f t="shared" si="264"/>
        <v>Mid</v>
      </c>
      <c r="T1730" s="3" t="str">
        <f t="shared" si="265"/>
        <v>Churned</v>
      </c>
      <c r="U1730" s="4">
        <f>1/(1+EXP(-(Predictive_Model!$B$5+((B1730-Predictive_Model!$B$20)/Predictive_Model!$C$20)*Predictive_Model!$D$20+((E1730-Predictive_Model!$B$21)/Predictive_Model!$C$21)*Predictive_Model!$D$21+((F1730-Predictive_Model!$B$22)/Predictive_Model!$C$22)*Predictive_Model!$D$22+((I1730-Predictive_Model!$B$23)/Predictive_Model!$C$23)*Predictive_Model!$D$23+((L1730-Predictive_Model!$B$24)/Predictive_Model!$C$24)*Predictive_Model!$D$24+((M1730-Predictive_Model!$B$25)/Predictive_Model!$C$25)*Predictive_Model!$D$25+IF(C1730="Male",Predictive_Model!$D$31,IF(C1730="Other",Predictive_Model!$D$32,0))+IF(D1730="Premium",Predictive_Model!$D$34,IF(D1730="Standard",Predictive_Model!$D$35,0))+IF(G1730="Asia",Predictive_Model!$D$37,IF(G1730="Europe",Predictive_Model!$D$38,IF(G1730="North America",Predictive_Model!$D$39,IF(G1730="Oceania",Predictive_Model!$D$40,IF(G1730="South America",Predictive_Model!$D$41,0)))))+IF(H1730="Laptop",Predictive_Model!$D$43,IF(H1730="Mobile",Predictive_Model!$D$44,IF(H1730="TV",Predictive_Model!$D$45,IF(H1730="Tablet",Predictive_Model!$D$46,0))))+IF(K1730="Crypto",Predictive_Model!$D$48,IF(K1730="Debit Card",Predictive_Model!$D$49,IF(K1730="Gift Card",Predictive_Model!$D$50,IF(K1730="PayPal",Predictive_Model!$D$51,0))))+IF(N1730="Comedy",Predictive_Model!$D$53,IF(N1730="Documentary",Predictive_Model!$D$54,IF(N1730="Drama",Predictive_Model!$D$55,IF(N1730="Horror",Predictive_Model!$D$56,IF(N1730="Romance",Predictive_Model!$D$57,IF(N1730="Sci-Fi",Predictive_Model!$D$58,0)))))))))</f>
        <v>0.90259615595768194</v>
      </c>
      <c r="V1730" s="3" t="str">
        <f t="shared" si="266"/>
        <v>Critical</v>
      </c>
      <c r="W1730" s="6">
        <f t="shared" si="267"/>
        <v>13.99</v>
      </c>
      <c r="X1730" s="3" t="str">
        <f t="shared" si="268"/>
        <v>Priority 2</v>
      </c>
      <c r="Y1730" s="3" t="str">
        <f t="shared" si="269"/>
        <v>OK</v>
      </c>
    </row>
    <row r="1731" spans="1:25" x14ac:dyDescent="0.25">
      <c r="A1731" s="3" t="str">
        <f>Raw_Data!A1731</f>
        <v>a7a5f733-c699-45ee-8aa3-22d484d8dfba</v>
      </c>
      <c r="B1731" s="3">
        <f>Raw_Data!B1731</f>
        <v>43</v>
      </c>
      <c r="C1731" s="3" t="str">
        <f>Raw_Data!C1731</f>
        <v>Male</v>
      </c>
      <c r="D1731" s="3" t="str">
        <f>Raw_Data!D1731</f>
        <v>Premium</v>
      </c>
      <c r="E1731" s="3">
        <f>Raw_Data!E1731</f>
        <v>2.23</v>
      </c>
      <c r="F1731" s="3">
        <f>Raw_Data!F1731</f>
        <v>29</v>
      </c>
      <c r="G1731" s="3" t="str">
        <f>Raw_Data!G1731</f>
        <v>Oceania</v>
      </c>
      <c r="H1731" s="3" t="str">
        <f>Raw_Data!H1731</f>
        <v>Laptop</v>
      </c>
      <c r="I1731" s="3">
        <f>Raw_Data!I1731</f>
        <v>17.989999999999998</v>
      </c>
      <c r="J1731" s="3">
        <f>Raw_Data!J1731</f>
        <v>1</v>
      </c>
      <c r="K1731" s="3" t="str">
        <f>Raw_Data!K1731</f>
        <v>Gift Card</v>
      </c>
      <c r="L1731" s="3">
        <f>Raw_Data!L1731</f>
        <v>1</v>
      </c>
      <c r="M1731" s="3">
        <f>Raw_Data!M1731</f>
        <v>7.0000000000000007E-2</v>
      </c>
      <c r="N1731" s="3" t="str">
        <f>Raw_Data!N1731</f>
        <v>Documentary</v>
      </c>
      <c r="O1731" s="3" t="str">
        <f t="shared" si="260"/>
        <v>35-44</v>
      </c>
      <c r="P1731" s="3" t="str">
        <f t="shared" si="261"/>
        <v>&lt;10h</v>
      </c>
      <c r="Q1731" s="3" t="str">
        <f t="shared" si="262"/>
        <v>22-45d</v>
      </c>
      <c r="R1731" s="3" t="str">
        <f t="shared" si="263"/>
        <v>Medium</v>
      </c>
      <c r="S1731" s="3" t="str">
        <f t="shared" si="264"/>
        <v>High</v>
      </c>
      <c r="T1731" s="3" t="str">
        <f t="shared" si="265"/>
        <v>Churned</v>
      </c>
      <c r="U1731" s="4">
        <f>1/(1+EXP(-(Predictive_Model!$B$5+((B1731-Predictive_Model!$B$20)/Predictive_Model!$C$20)*Predictive_Model!$D$20+((E1731-Predictive_Model!$B$21)/Predictive_Model!$C$21)*Predictive_Model!$D$21+((F1731-Predictive_Model!$B$22)/Predictive_Model!$C$22)*Predictive_Model!$D$22+((I1731-Predictive_Model!$B$23)/Predictive_Model!$C$23)*Predictive_Model!$D$23+((L1731-Predictive_Model!$B$24)/Predictive_Model!$C$24)*Predictive_Model!$D$24+((M1731-Predictive_Model!$B$25)/Predictive_Model!$C$25)*Predictive_Model!$D$25+IF(C1731="Male",Predictive_Model!$D$31,IF(C1731="Other",Predictive_Model!$D$32,0))+IF(D1731="Premium",Predictive_Model!$D$34,IF(D1731="Standard",Predictive_Model!$D$35,0))+IF(G1731="Asia",Predictive_Model!$D$37,IF(G1731="Europe",Predictive_Model!$D$38,IF(G1731="North America",Predictive_Model!$D$39,IF(G1731="Oceania",Predictive_Model!$D$40,IF(G1731="South America",Predictive_Model!$D$41,0)))))+IF(H1731="Laptop",Predictive_Model!$D$43,IF(H1731="Mobile",Predictive_Model!$D$44,IF(H1731="TV",Predictive_Model!$D$45,IF(H1731="Tablet",Predictive_Model!$D$46,0))))+IF(K1731="Crypto",Predictive_Model!$D$48,IF(K1731="Debit Card",Predictive_Model!$D$49,IF(K1731="Gift Card",Predictive_Model!$D$50,IF(K1731="PayPal",Predictive_Model!$D$51,0))))+IF(N1731="Comedy",Predictive_Model!$D$53,IF(N1731="Documentary",Predictive_Model!$D$54,IF(N1731="Drama",Predictive_Model!$D$55,IF(N1731="Horror",Predictive_Model!$D$56,IF(N1731="Romance",Predictive_Model!$D$57,IF(N1731="Sci-Fi",Predictive_Model!$D$58,0)))))))))</f>
        <v>0.99404996850583116</v>
      </c>
      <c r="V1731" s="3" t="str">
        <f t="shared" si="266"/>
        <v>Critical</v>
      </c>
      <c r="W1731" s="6">
        <f t="shared" si="267"/>
        <v>17.989999999999998</v>
      </c>
      <c r="X1731" s="3" t="str">
        <f t="shared" si="268"/>
        <v>Priority 1</v>
      </c>
      <c r="Y1731" s="3" t="str">
        <f t="shared" si="269"/>
        <v>OK</v>
      </c>
    </row>
    <row r="1732" spans="1:25" x14ac:dyDescent="0.25">
      <c r="A1732" s="3" t="str">
        <f>Raw_Data!A1732</f>
        <v>c50b4664-7e7c-4c68-8615-0dd35ce09233</v>
      </c>
      <c r="B1732" s="3">
        <f>Raw_Data!B1732</f>
        <v>51</v>
      </c>
      <c r="C1732" s="3" t="str">
        <f>Raw_Data!C1732</f>
        <v>Female</v>
      </c>
      <c r="D1732" s="3" t="str">
        <f>Raw_Data!D1732</f>
        <v>Basic</v>
      </c>
      <c r="E1732" s="3">
        <f>Raw_Data!E1732</f>
        <v>12.86</v>
      </c>
      <c r="F1732" s="3">
        <f>Raw_Data!F1732</f>
        <v>32</v>
      </c>
      <c r="G1732" s="3" t="str">
        <f>Raw_Data!G1732</f>
        <v>Africa</v>
      </c>
      <c r="H1732" s="3" t="str">
        <f>Raw_Data!H1732</f>
        <v>Laptop</v>
      </c>
      <c r="I1732" s="3">
        <f>Raw_Data!I1732</f>
        <v>8.99</v>
      </c>
      <c r="J1732" s="3">
        <f>Raw_Data!J1732</f>
        <v>1</v>
      </c>
      <c r="K1732" s="3" t="str">
        <f>Raw_Data!K1732</f>
        <v>PayPal</v>
      </c>
      <c r="L1732" s="3">
        <f>Raw_Data!L1732</f>
        <v>5</v>
      </c>
      <c r="M1732" s="3">
        <f>Raw_Data!M1732</f>
        <v>0.39</v>
      </c>
      <c r="N1732" s="3" t="str">
        <f>Raw_Data!N1732</f>
        <v>Action</v>
      </c>
      <c r="O1732" s="3" t="str">
        <f t="shared" si="260"/>
        <v>45-54</v>
      </c>
      <c r="P1732" s="3" t="str">
        <f t="shared" si="261"/>
        <v>10-24h</v>
      </c>
      <c r="Q1732" s="3" t="str">
        <f t="shared" si="262"/>
        <v>22-45d</v>
      </c>
      <c r="R1732" s="3" t="str">
        <f t="shared" si="263"/>
        <v>Medium</v>
      </c>
      <c r="S1732" s="3" t="str">
        <f t="shared" si="264"/>
        <v>Low</v>
      </c>
      <c r="T1732" s="3" t="str">
        <f t="shared" si="265"/>
        <v>Churned</v>
      </c>
      <c r="U1732" s="4">
        <f>1/(1+EXP(-(Predictive_Model!$B$5+((B1732-Predictive_Model!$B$20)/Predictive_Model!$C$20)*Predictive_Model!$D$20+((E1732-Predictive_Model!$B$21)/Predictive_Model!$C$21)*Predictive_Model!$D$21+((F1732-Predictive_Model!$B$22)/Predictive_Model!$C$22)*Predictive_Model!$D$22+((I1732-Predictive_Model!$B$23)/Predictive_Model!$C$23)*Predictive_Model!$D$23+((L1732-Predictive_Model!$B$24)/Predictive_Model!$C$24)*Predictive_Model!$D$24+((M1732-Predictive_Model!$B$25)/Predictive_Model!$C$25)*Predictive_Model!$D$25+IF(C1732="Male",Predictive_Model!$D$31,IF(C1732="Other",Predictive_Model!$D$32,0))+IF(D1732="Premium",Predictive_Model!$D$34,IF(D1732="Standard",Predictive_Model!$D$35,0))+IF(G1732="Asia",Predictive_Model!$D$37,IF(G1732="Europe",Predictive_Model!$D$38,IF(G1732="North America",Predictive_Model!$D$39,IF(G1732="Oceania",Predictive_Model!$D$40,IF(G1732="South America",Predictive_Model!$D$41,0)))))+IF(H1732="Laptop",Predictive_Model!$D$43,IF(H1732="Mobile",Predictive_Model!$D$44,IF(H1732="TV",Predictive_Model!$D$45,IF(H1732="Tablet",Predictive_Model!$D$46,0))))+IF(K1732="Crypto",Predictive_Model!$D$48,IF(K1732="Debit Card",Predictive_Model!$D$49,IF(K1732="Gift Card",Predictive_Model!$D$50,IF(K1732="PayPal",Predictive_Model!$D$51,0))))+IF(N1732="Comedy",Predictive_Model!$D$53,IF(N1732="Documentary",Predictive_Model!$D$54,IF(N1732="Drama",Predictive_Model!$D$55,IF(N1732="Horror",Predictive_Model!$D$56,IF(N1732="Romance",Predictive_Model!$D$57,IF(N1732="Sci-Fi",Predictive_Model!$D$58,0)))))))))</f>
        <v>0.71950216642378051</v>
      </c>
      <c r="V1732" s="3" t="str">
        <f t="shared" si="266"/>
        <v>High</v>
      </c>
      <c r="W1732" s="6">
        <f t="shared" si="267"/>
        <v>8.99</v>
      </c>
      <c r="X1732" s="3" t="str">
        <f t="shared" si="268"/>
        <v>Priority 2</v>
      </c>
      <c r="Y1732" s="3" t="str">
        <f t="shared" si="269"/>
        <v>OK</v>
      </c>
    </row>
    <row r="1733" spans="1:25" x14ac:dyDescent="0.25">
      <c r="A1733" s="3" t="str">
        <f>Raw_Data!A1733</f>
        <v>9a94d32f-e929-4b83-8cb1-b58b14e15500</v>
      </c>
      <c r="B1733" s="3">
        <f>Raw_Data!B1733</f>
        <v>41</v>
      </c>
      <c r="C1733" s="3" t="str">
        <f>Raw_Data!C1733</f>
        <v>Male</v>
      </c>
      <c r="D1733" s="3" t="str">
        <f>Raw_Data!D1733</f>
        <v>Standard</v>
      </c>
      <c r="E1733" s="3">
        <f>Raw_Data!E1733</f>
        <v>9.19</v>
      </c>
      <c r="F1733" s="3">
        <f>Raw_Data!F1733</f>
        <v>45</v>
      </c>
      <c r="G1733" s="3" t="str">
        <f>Raw_Data!G1733</f>
        <v>North America</v>
      </c>
      <c r="H1733" s="3" t="str">
        <f>Raw_Data!H1733</f>
        <v>Laptop</v>
      </c>
      <c r="I1733" s="3">
        <f>Raw_Data!I1733</f>
        <v>13.99</v>
      </c>
      <c r="J1733" s="3">
        <f>Raw_Data!J1733</f>
        <v>1</v>
      </c>
      <c r="K1733" s="3" t="str">
        <f>Raw_Data!K1733</f>
        <v>PayPal</v>
      </c>
      <c r="L1733" s="3">
        <f>Raw_Data!L1733</f>
        <v>2</v>
      </c>
      <c r="M1733" s="3">
        <f>Raw_Data!M1733</f>
        <v>0.2</v>
      </c>
      <c r="N1733" s="3" t="str">
        <f>Raw_Data!N1733</f>
        <v>Drama</v>
      </c>
      <c r="O1733" s="3" t="str">
        <f t="shared" ref="O1733:O1796" si="270">IF(B1733&lt;25,"18-24",IF(B1733&lt;35,"25-34",IF(B1733&lt;45,"35-44",IF(B1733&lt;55,"45-54","55-70"))))</f>
        <v>35-44</v>
      </c>
      <c r="P1733" s="3" t="str">
        <f t="shared" ref="P1733:P1796" si="271">IF(E1733&lt;10,"&lt;10h",IF(E1733&lt;25,"10-24h",IF(E1733&lt;50,"25-49h","50h+")))</f>
        <v>&lt;10h</v>
      </c>
      <c r="Q1733" s="3" t="str">
        <f t="shared" ref="Q1733:Q1796" si="272">IF(F1733&lt;=7,"0-7d",IF(F1733&lt;=21,"8-21d",IF(F1733&lt;=45,"22-45d","46-60d")))</f>
        <v>22-45d</v>
      </c>
      <c r="R1733" s="3" t="str">
        <f t="shared" ref="R1733:R1796" si="273">IF(AND(E1733&gt;=25,F1733&lt;=21),"High",IF(OR(E1733&gt;=10,F1733&lt;=45),"Medium","Low"))</f>
        <v>Medium</v>
      </c>
      <c r="S1733" s="3" t="str">
        <f t="shared" ref="S1733:S1796" si="274">IF(I1733&lt;10,"Low",IF(I1733&lt;16,"Mid","High"))</f>
        <v>Mid</v>
      </c>
      <c r="T1733" s="3" t="str">
        <f t="shared" ref="T1733:T1796" si="275">IF(J1733=1,"Churned","Active")</f>
        <v>Churned</v>
      </c>
      <c r="U1733" s="4">
        <f>1/(1+EXP(-(Predictive_Model!$B$5+((B1733-Predictive_Model!$B$20)/Predictive_Model!$C$20)*Predictive_Model!$D$20+((E1733-Predictive_Model!$B$21)/Predictive_Model!$C$21)*Predictive_Model!$D$21+((F1733-Predictive_Model!$B$22)/Predictive_Model!$C$22)*Predictive_Model!$D$22+((I1733-Predictive_Model!$B$23)/Predictive_Model!$C$23)*Predictive_Model!$D$23+((L1733-Predictive_Model!$B$24)/Predictive_Model!$C$24)*Predictive_Model!$D$24+((M1733-Predictive_Model!$B$25)/Predictive_Model!$C$25)*Predictive_Model!$D$25+IF(C1733="Male",Predictive_Model!$D$31,IF(C1733="Other",Predictive_Model!$D$32,0))+IF(D1733="Premium",Predictive_Model!$D$34,IF(D1733="Standard",Predictive_Model!$D$35,0))+IF(G1733="Asia",Predictive_Model!$D$37,IF(G1733="Europe",Predictive_Model!$D$38,IF(G1733="North America",Predictive_Model!$D$39,IF(G1733="Oceania",Predictive_Model!$D$40,IF(G1733="South America",Predictive_Model!$D$41,0)))))+IF(H1733="Laptop",Predictive_Model!$D$43,IF(H1733="Mobile",Predictive_Model!$D$44,IF(H1733="TV",Predictive_Model!$D$45,IF(H1733="Tablet",Predictive_Model!$D$46,0))))+IF(K1733="Crypto",Predictive_Model!$D$48,IF(K1733="Debit Card",Predictive_Model!$D$49,IF(K1733="Gift Card",Predictive_Model!$D$50,IF(K1733="PayPal",Predictive_Model!$D$51,0))))+IF(N1733="Comedy",Predictive_Model!$D$53,IF(N1733="Documentary",Predictive_Model!$D$54,IF(N1733="Drama",Predictive_Model!$D$55,IF(N1733="Horror",Predictive_Model!$D$56,IF(N1733="Romance",Predictive_Model!$D$57,IF(N1733="Sci-Fi",Predictive_Model!$D$58,0)))))))))</f>
        <v>0.99494758000464356</v>
      </c>
      <c r="V1733" s="3" t="str">
        <f t="shared" ref="V1733:V1796" si="276">IF(U1733&gt;=0.75,"Critical",IF(U1733&gt;=0.5,"High",IF(U1733&gt;=0.25,"Medium","Low")))</f>
        <v>Critical</v>
      </c>
      <c r="W1733" s="6">
        <f t="shared" ref="W1733:W1796" si="277">IF(J1733=1,I1733,I1733*U1733)</f>
        <v>13.99</v>
      </c>
      <c r="X1733" s="3" t="str">
        <f t="shared" ref="X1733:X1796" si="278">IF(AND(V1733="Critical",I1733&gt;=15),"Priority 1",IF(OR(V1733="Critical",AND(V1733="High",F1733&gt;21)),"Priority 2","Monitor"))</f>
        <v>Priority 2</v>
      </c>
      <c r="Y1733" s="3" t="str">
        <f t="shared" ref="Y1733:Y1796" si="279">IF(COUNTA(A1733:N1733)=14,"OK","CHECK")</f>
        <v>OK</v>
      </c>
    </row>
    <row r="1734" spans="1:25" x14ac:dyDescent="0.25">
      <c r="A1734" s="3" t="str">
        <f>Raw_Data!A1734</f>
        <v>b1fd18d0-3bee-4d64-b41d-20adab557168</v>
      </c>
      <c r="B1734" s="3">
        <f>Raw_Data!B1734</f>
        <v>25</v>
      </c>
      <c r="C1734" s="3" t="str">
        <f>Raw_Data!C1734</f>
        <v>Male</v>
      </c>
      <c r="D1734" s="3" t="str">
        <f>Raw_Data!D1734</f>
        <v>Standard</v>
      </c>
      <c r="E1734" s="3">
        <f>Raw_Data!E1734</f>
        <v>9.59</v>
      </c>
      <c r="F1734" s="3">
        <f>Raw_Data!F1734</f>
        <v>25</v>
      </c>
      <c r="G1734" s="3" t="str">
        <f>Raw_Data!G1734</f>
        <v>North America</v>
      </c>
      <c r="H1734" s="3" t="str">
        <f>Raw_Data!H1734</f>
        <v>TV</v>
      </c>
      <c r="I1734" s="3">
        <f>Raw_Data!I1734</f>
        <v>13.99</v>
      </c>
      <c r="J1734" s="3">
        <f>Raw_Data!J1734</f>
        <v>0</v>
      </c>
      <c r="K1734" s="3" t="str">
        <f>Raw_Data!K1734</f>
        <v>PayPal</v>
      </c>
      <c r="L1734" s="3">
        <f>Raw_Data!L1734</f>
        <v>2</v>
      </c>
      <c r="M1734" s="3">
        <f>Raw_Data!M1734</f>
        <v>0.37</v>
      </c>
      <c r="N1734" s="3" t="str">
        <f>Raw_Data!N1734</f>
        <v>Action</v>
      </c>
      <c r="O1734" s="3" t="str">
        <f t="shared" si="270"/>
        <v>25-34</v>
      </c>
      <c r="P1734" s="3" t="str">
        <f t="shared" si="271"/>
        <v>&lt;10h</v>
      </c>
      <c r="Q1734" s="3" t="str">
        <f t="shared" si="272"/>
        <v>22-45d</v>
      </c>
      <c r="R1734" s="3" t="str">
        <f t="shared" si="273"/>
        <v>Medium</v>
      </c>
      <c r="S1734" s="3" t="str">
        <f t="shared" si="274"/>
        <v>Mid</v>
      </c>
      <c r="T1734" s="3" t="str">
        <f t="shared" si="275"/>
        <v>Active</v>
      </c>
      <c r="U1734" s="4">
        <f>1/(1+EXP(-(Predictive_Model!$B$5+((B1734-Predictive_Model!$B$20)/Predictive_Model!$C$20)*Predictive_Model!$D$20+((E1734-Predictive_Model!$B$21)/Predictive_Model!$C$21)*Predictive_Model!$D$21+((F1734-Predictive_Model!$B$22)/Predictive_Model!$C$22)*Predictive_Model!$D$22+((I1734-Predictive_Model!$B$23)/Predictive_Model!$C$23)*Predictive_Model!$D$23+((L1734-Predictive_Model!$B$24)/Predictive_Model!$C$24)*Predictive_Model!$D$24+((M1734-Predictive_Model!$B$25)/Predictive_Model!$C$25)*Predictive_Model!$D$25+IF(C1734="Male",Predictive_Model!$D$31,IF(C1734="Other",Predictive_Model!$D$32,0))+IF(D1734="Premium",Predictive_Model!$D$34,IF(D1734="Standard",Predictive_Model!$D$35,0))+IF(G1734="Asia",Predictive_Model!$D$37,IF(G1734="Europe",Predictive_Model!$D$38,IF(G1734="North America",Predictive_Model!$D$39,IF(G1734="Oceania",Predictive_Model!$D$40,IF(G1734="South America",Predictive_Model!$D$41,0)))))+IF(H1734="Laptop",Predictive_Model!$D$43,IF(H1734="Mobile",Predictive_Model!$D$44,IF(H1734="TV",Predictive_Model!$D$45,IF(H1734="Tablet",Predictive_Model!$D$46,0))))+IF(K1734="Crypto",Predictive_Model!$D$48,IF(K1734="Debit Card",Predictive_Model!$D$49,IF(K1734="Gift Card",Predictive_Model!$D$50,IF(K1734="PayPal",Predictive_Model!$D$51,0))))+IF(N1734="Comedy",Predictive_Model!$D$53,IF(N1734="Documentary",Predictive_Model!$D$54,IF(N1734="Drama",Predictive_Model!$D$55,IF(N1734="Horror",Predictive_Model!$D$56,IF(N1734="Romance",Predictive_Model!$D$57,IF(N1734="Sci-Fi",Predictive_Model!$D$58,0)))))))))</f>
        <v>0.877386573222107</v>
      </c>
      <c r="V1734" s="3" t="str">
        <f t="shared" si="276"/>
        <v>Critical</v>
      </c>
      <c r="W1734" s="6">
        <f t="shared" si="277"/>
        <v>12.274638159377277</v>
      </c>
      <c r="X1734" s="3" t="str">
        <f t="shared" si="278"/>
        <v>Priority 2</v>
      </c>
      <c r="Y1734" s="3" t="str">
        <f t="shared" si="279"/>
        <v>OK</v>
      </c>
    </row>
    <row r="1735" spans="1:25" x14ac:dyDescent="0.25">
      <c r="A1735" s="3" t="str">
        <f>Raw_Data!A1735</f>
        <v>92880fff-5ea0-438f-b82f-52da83a48a2e</v>
      </c>
      <c r="B1735" s="3">
        <f>Raw_Data!B1735</f>
        <v>27</v>
      </c>
      <c r="C1735" s="3" t="str">
        <f>Raw_Data!C1735</f>
        <v>Female</v>
      </c>
      <c r="D1735" s="3" t="str">
        <f>Raw_Data!D1735</f>
        <v>Premium</v>
      </c>
      <c r="E1735" s="3">
        <f>Raw_Data!E1735</f>
        <v>5.82</v>
      </c>
      <c r="F1735" s="3">
        <f>Raw_Data!F1735</f>
        <v>49</v>
      </c>
      <c r="G1735" s="3" t="str">
        <f>Raw_Data!G1735</f>
        <v>Oceania</v>
      </c>
      <c r="H1735" s="3" t="str">
        <f>Raw_Data!H1735</f>
        <v>Laptop</v>
      </c>
      <c r="I1735" s="3">
        <f>Raw_Data!I1735</f>
        <v>17.989999999999998</v>
      </c>
      <c r="J1735" s="3">
        <f>Raw_Data!J1735</f>
        <v>1</v>
      </c>
      <c r="K1735" s="3" t="str">
        <f>Raw_Data!K1735</f>
        <v>Gift Card</v>
      </c>
      <c r="L1735" s="3">
        <f>Raw_Data!L1735</f>
        <v>2</v>
      </c>
      <c r="M1735" s="3">
        <f>Raw_Data!M1735</f>
        <v>0.12</v>
      </c>
      <c r="N1735" s="3" t="str">
        <f>Raw_Data!N1735</f>
        <v>Documentary</v>
      </c>
      <c r="O1735" s="3" t="str">
        <f t="shared" si="270"/>
        <v>25-34</v>
      </c>
      <c r="P1735" s="3" t="str">
        <f t="shared" si="271"/>
        <v>&lt;10h</v>
      </c>
      <c r="Q1735" s="3" t="str">
        <f t="shared" si="272"/>
        <v>46-60d</v>
      </c>
      <c r="R1735" s="3" t="str">
        <f t="shared" si="273"/>
        <v>Low</v>
      </c>
      <c r="S1735" s="3" t="str">
        <f t="shared" si="274"/>
        <v>High</v>
      </c>
      <c r="T1735" s="3" t="str">
        <f t="shared" si="275"/>
        <v>Churned</v>
      </c>
      <c r="U1735" s="4">
        <f>1/(1+EXP(-(Predictive_Model!$B$5+((B1735-Predictive_Model!$B$20)/Predictive_Model!$C$20)*Predictive_Model!$D$20+((E1735-Predictive_Model!$B$21)/Predictive_Model!$C$21)*Predictive_Model!$D$21+((F1735-Predictive_Model!$B$22)/Predictive_Model!$C$22)*Predictive_Model!$D$22+((I1735-Predictive_Model!$B$23)/Predictive_Model!$C$23)*Predictive_Model!$D$23+((L1735-Predictive_Model!$B$24)/Predictive_Model!$C$24)*Predictive_Model!$D$24+((M1735-Predictive_Model!$B$25)/Predictive_Model!$C$25)*Predictive_Model!$D$25+IF(C1735="Male",Predictive_Model!$D$31,IF(C1735="Other",Predictive_Model!$D$32,0))+IF(D1735="Premium",Predictive_Model!$D$34,IF(D1735="Standard",Predictive_Model!$D$35,0))+IF(G1735="Asia",Predictive_Model!$D$37,IF(G1735="Europe",Predictive_Model!$D$38,IF(G1735="North America",Predictive_Model!$D$39,IF(G1735="Oceania",Predictive_Model!$D$40,IF(G1735="South America",Predictive_Model!$D$41,0)))))+IF(H1735="Laptop",Predictive_Model!$D$43,IF(H1735="Mobile",Predictive_Model!$D$44,IF(H1735="TV",Predictive_Model!$D$45,IF(H1735="Tablet",Predictive_Model!$D$46,0))))+IF(K1735="Crypto",Predictive_Model!$D$48,IF(K1735="Debit Card",Predictive_Model!$D$49,IF(K1735="Gift Card",Predictive_Model!$D$50,IF(K1735="PayPal",Predictive_Model!$D$51,0))))+IF(N1735="Comedy",Predictive_Model!$D$53,IF(N1735="Documentary",Predictive_Model!$D$54,IF(N1735="Drama",Predictive_Model!$D$55,IF(N1735="Horror",Predictive_Model!$D$56,IF(N1735="Romance",Predictive_Model!$D$57,IF(N1735="Sci-Fi",Predictive_Model!$D$58,0)))))))))</f>
        <v>0.99730288434843462</v>
      </c>
      <c r="V1735" s="3" t="str">
        <f t="shared" si="276"/>
        <v>Critical</v>
      </c>
      <c r="W1735" s="6">
        <f t="shared" si="277"/>
        <v>17.989999999999998</v>
      </c>
      <c r="X1735" s="3" t="str">
        <f t="shared" si="278"/>
        <v>Priority 1</v>
      </c>
      <c r="Y1735" s="3" t="str">
        <f t="shared" si="279"/>
        <v>OK</v>
      </c>
    </row>
    <row r="1736" spans="1:25" x14ac:dyDescent="0.25">
      <c r="A1736" s="3" t="str">
        <f>Raw_Data!A1736</f>
        <v>275285d4-3473-42ef-9539-36f58642ca2d</v>
      </c>
      <c r="B1736" s="3">
        <f>Raw_Data!B1736</f>
        <v>62</v>
      </c>
      <c r="C1736" s="3" t="str">
        <f>Raw_Data!C1736</f>
        <v>Male</v>
      </c>
      <c r="D1736" s="3" t="str">
        <f>Raw_Data!D1736</f>
        <v>Premium</v>
      </c>
      <c r="E1736" s="3">
        <f>Raw_Data!E1736</f>
        <v>5.94</v>
      </c>
      <c r="F1736" s="3">
        <f>Raw_Data!F1736</f>
        <v>16</v>
      </c>
      <c r="G1736" s="3" t="str">
        <f>Raw_Data!G1736</f>
        <v>Europe</v>
      </c>
      <c r="H1736" s="3" t="str">
        <f>Raw_Data!H1736</f>
        <v>TV</v>
      </c>
      <c r="I1736" s="3">
        <f>Raw_Data!I1736</f>
        <v>17.989999999999998</v>
      </c>
      <c r="J1736" s="3">
        <f>Raw_Data!J1736</f>
        <v>0</v>
      </c>
      <c r="K1736" s="3" t="str">
        <f>Raw_Data!K1736</f>
        <v>Credit Card</v>
      </c>
      <c r="L1736" s="3">
        <f>Raw_Data!L1736</f>
        <v>4</v>
      </c>
      <c r="M1736" s="3">
        <f>Raw_Data!M1736</f>
        <v>0.35</v>
      </c>
      <c r="N1736" s="3" t="str">
        <f>Raw_Data!N1736</f>
        <v>Documentary</v>
      </c>
      <c r="O1736" s="3" t="str">
        <f t="shared" si="270"/>
        <v>55-70</v>
      </c>
      <c r="P1736" s="3" t="str">
        <f t="shared" si="271"/>
        <v>&lt;10h</v>
      </c>
      <c r="Q1736" s="3" t="str">
        <f t="shared" si="272"/>
        <v>8-21d</v>
      </c>
      <c r="R1736" s="3" t="str">
        <f t="shared" si="273"/>
        <v>Medium</v>
      </c>
      <c r="S1736" s="3" t="str">
        <f t="shared" si="274"/>
        <v>High</v>
      </c>
      <c r="T1736" s="3" t="str">
        <f t="shared" si="275"/>
        <v>Active</v>
      </c>
      <c r="U1736" s="4">
        <f>1/(1+EXP(-(Predictive_Model!$B$5+((B1736-Predictive_Model!$B$20)/Predictive_Model!$C$20)*Predictive_Model!$D$20+((E1736-Predictive_Model!$B$21)/Predictive_Model!$C$21)*Predictive_Model!$D$21+((F1736-Predictive_Model!$B$22)/Predictive_Model!$C$22)*Predictive_Model!$D$22+((I1736-Predictive_Model!$B$23)/Predictive_Model!$C$23)*Predictive_Model!$D$23+((L1736-Predictive_Model!$B$24)/Predictive_Model!$C$24)*Predictive_Model!$D$24+((M1736-Predictive_Model!$B$25)/Predictive_Model!$C$25)*Predictive_Model!$D$25+IF(C1736="Male",Predictive_Model!$D$31,IF(C1736="Other",Predictive_Model!$D$32,0))+IF(D1736="Premium",Predictive_Model!$D$34,IF(D1736="Standard",Predictive_Model!$D$35,0))+IF(G1736="Asia",Predictive_Model!$D$37,IF(G1736="Europe",Predictive_Model!$D$38,IF(G1736="North America",Predictive_Model!$D$39,IF(G1736="Oceania",Predictive_Model!$D$40,IF(G1736="South America",Predictive_Model!$D$41,0)))))+IF(H1736="Laptop",Predictive_Model!$D$43,IF(H1736="Mobile",Predictive_Model!$D$44,IF(H1736="TV",Predictive_Model!$D$45,IF(H1736="Tablet",Predictive_Model!$D$46,0))))+IF(K1736="Crypto",Predictive_Model!$D$48,IF(K1736="Debit Card",Predictive_Model!$D$49,IF(K1736="Gift Card",Predictive_Model!$D$50,IF(K1736="PayPal",Predictive_Model!$D$51,0))))+IF(N1736="Comedy",Predictive_Model!$D$53,IF(N1736="Documentary",Predictive_Model!$D$54,IF(N1736="Drama",Predictive_Model!$D$55,IF(N1736="Horror",Predictive_Model!$D$56,IF(N1736="Romance",Predictive_Model!$D$57,IF(N1736="Sci-Fi",Predictive_Model!$D$58,0)))))))))</f>
        <v>0.20562723606224775</v>
      </c>
      <c r="V1736" s="3" t="str">
        <f t="shared" si="276"/>
        <v>Low</v>
      </c>
      <c r="W1736" s="6">
        <f t="shared" si="277"/>
        <v>3.6992339767598366</v>
      </c>
      <c r="X1736" s="3" t="str">
        <f t="shared" si="278"/>
        <v>Monitor</v>
      </c>
      <c r="Y1736" s="3" t="str">
        <f t="shared" si="279"/>
        <v>OK</v>
      </c>
    </row>
    <row r="1737" spans="1:25" x14ac:dyDescent="0.25">
      <c r="A1737" s="3" t="str">
        <f>Raw_Data!A1737</f>
        <v>c7e04e58-fe88-45e8-9b70-e8325d3c0d77</v>
      </c>
      <c r="B1737" s="3">
        <f>Raw_Data!B1737</f>
        <v>36</v>
      </c>
      <c r="C1737" s="3" t="str">
        <f>Raw_Data!C1737</f>
        <v>Other</v>
      </c>
      <c r="D1737" s="3" t="str">
        <f>Raw_Data!D1737</f>
        <v>Premium</v>
      </c>
      <c r="E1737" s="3">
        <f>Raw_Data!E1737</f>
        <v>25.4</v>
      </c>
      <c r="F1737" s="3">
        <f>Raw_Data!F1737</f>
        <v>46</v>
      </c>
      <c r="G1737" s="3" t="str">
        <f>Raw_Data!G1737</f>
        <v>Oceania</v>
      </c>
      <c r="H1737" s="3" t="str">
        <f>Raw_Data!H1737</f>
        <v>Laptop</v>
      </c>
      <c r="I1737" s="3">
        <f>Raw_Data!I1737</f>
        <v>17.989999999999998</v>
      </c>
      <c r="J1737" s="3">
        <f>Raw_Data!J1737</f>
        <v>0</v>
      </c>
      <c r="K1737" s="3" t="str">
        <f>Raw_Data!K1737</f>
        <v>Debit Card</v>
      </c>
      <c r="L1737" s="3">
        <f>Raw_Data!L1737</f>
        <v>5</v>
      </c>
      <c r="M1737" s="3">
        <f>Raw_Data!M1737</f>
        <v>0.54</v>
      </c>
      <c r="N1737" s="3" t="str">
        <f>Raw_Data!N1737</f>
        <v>Documentary</v>
      </c>
      <c r="O1737" s="3" t="str">
        <f t="shared" si="270"/>
        <v>35-44</v>
      </c>
      <c r="P1737" s="3" t="str">
        <f t="shared" si="271"/>
        <v>25-49h</v>
      </c>
      <c r="Q1737" s="3" t="str">
        <f t="shared" si="272"/>
        <v>46-60d</v>
      </c>
      <c r="R1737" s="3" t="str">
        <f t="shared" si="273"/>
        <v>Medium</v>
      </c>
      <c r="S1737" s="3" t="str">
        <f t="shared" si="274"/>
        <v>High</v>
      </c>
      <c r="T1737" s="3" t="str">
        <f t="shared" si="275"/>
        <v>Active</v>
      </c>
      <c r="U1737" s="4">
        <f>1/(1+EXP(-(Predictive_Model!$B$5+((B1737-Predictive_Model!$B$20)/Predictive_Model!$C$20)*Predictive_Model!$D$20+((E1737-Predictive_Model!$B$21)/Predictive_Model!$C$21)*Predictive_Model!$D$21+((F1737-Predictive_Model!$B$22)/Predictive_Model!$C$22)*Predictive_Model!$D$22+((I1737-Predictive_Model!$B$23)/Predictive_Model!$C$23)*Predictive_Model!$D$23+((L1737-Predictive_Model!$B$24)/Predictive_Model!$C$24)*Predictive_Model!$D$24+((M1737-Predictive_Model!$B$25)/Predictive_Model!$C$25)*Predictive_Model!$D$25+IF(C1737="Male",Predictive_Model!$D$31,IF(C1737="Other",Predictive_Model!$D$32,0))+IF(D1737="Premium",Predictive_Model!$D$34,IF(D1737="Standard",Predictive_Model!$D$35,0))+IF(G1737="Asia",Predictive_Model!$D$37,IF(G1737="Europe",Predictive_Model!$D$38,IF(G1737="North America",Predictive_Model!$D$39,IF(G1737="Oceania",Predictive_Model!$D$40,IF(G1737="South America",Predictive_Model!$D$41,0)))))+IF(H1737="Laptop",Predictive_Model!$D$43,IF(H1737="Mobile",Predictive_Model!$D$44,IF(H1737="TV",Predictive_Model!$D$45,IF(H1737="Tablet",Predictive_Model!$D$46,0))))+IF(K1737="Crypto",Predictive_Model!$D$48,IF(K1737="Debit Card",Predictive_Model!$D$49,IF(K1737="Gift Card",Predictive_Model!$D$50,IF(K1737="PayPal",Predictive_Model!$D$51,0))))+IF(N1737="Comedy",Predictive_Model!$D$53,IF(N1737="Documentary",Predictive_Model!$D$54,IF(N1737="Drama",Predictive_Model!$D$55,IF(N1737="Horror",Predictive_Model!$D$56,IF(N1737="Romance",Predictive_Model!$D$57,IF(N1737="Sci-Fi",Predictive_Model!$D$58,0)))))))))</f>
        <v>1.1245640200109071E-2</v>
      </c>
      <c r="V1737" s="3" t="str">
        <f t="shared" si="276"/>
        <v>Low</v>
      </c>
      <c r="W1737" s="6">
        <f t="shared" si="277"/>
        <v>0.20230906719996217</v>
      </c>
      <c r="X1737" s="3" t="str">
        <f t="shared" si="278"/>
        <v>Monitor</v>
      </c>
      <c r="Y1737" s="3" t="str">
        <f t="shared" si="279"/>
        <v>OK</v>
      </c>
    </row>
    <row r="1738" spans="1:25" x14ac:dyDescent="0.25">
      <c r="A1738" s="3" t="str">
        <f>Raw_Data!A1738</f>
        <v>ed3733c8-fad9-42d2-a075-753a501485c1</v>
      </c>
      <c r="B1738" s="3">
        <f>Raw_Data!B1738</f>
        <v>30</v>
      </c>
      <c r="C1738" s="3" t="str">
        <f>Raw_Data!C1738</f>
        <v>Male</v>
      </c>
      <c r="D1738" s="3" t="str">
        <f>Raw_Data!D1738</f>
        <v>Standard</v>
      </c>
      <c r="E1738" s="3">
        <f>Raw_Data!E1738</f>
        <v>2.2599999999999998</v>
      </c>
      <c r="F1738" s="3">
        <f>Raw_Data!F1738</f>
        <v>3</v>
      </c>
      <c r="G1738" s="3" t="str">
        <f>Raw_Data!G1738</f>
        <v>South America</v>
      </c>
      <c r="H1738" s="3" t="str">
        <f>Raw_Data!H1738</f>
        <v>TV</v>
      </c>
      <c r="I1738" s="3">
        <f>Raw_Data!I1738</f>
        <v>13.99</v>
      </c>
      <c r="J1738" s="3">
        <f>Raw_Data!J1738</f>
        <v>0</v>
      </c>
      <c r="K1738" s="3" t="str">
        <f>Raw_Data!K1738</f>
        <v>Gift Card</v>
      </c>
      <c r="L1738" s="3">
        <f>Raw_Data!L1738</f>
        <v>4</v>
      </c>
      <c r="M1738" s="3">
        <f>Raw_Data!M1738</f>
        <v>0.56000000000000005</v>
      </c>
      <c r="N1738" s="3" t="str">
        <f>Raw_Data!N1738</f>
        <v>Documentary</v>
      </c>
      <c r="O1738" s="3" t="str">
        <f t="shared" si="270"/>
        <v>25-34</v>
      </c>
      <c r="P1738" s="3" t="str">
        <f t="shared" si="271"/>
        <v>&lt;10h</v>
      </c>
      <c r="Q1738" s="3" t="str">
        <f t="shared" si="272"/>
        <v>0-7d</v>
      </c>
      <c r="R1738" s="3" t="str">
        <f t="shared" si="273"/>
        <v>Medium</v>
      </c>
      <c r="S1738" s="3" t="str">
        <f t="shared" si="274"/>
        <v>Mid</v>
      </c>
      <c r="T1738" s="3" t="str">
        <f t="shared" si="275"/>
        <v>Active</v>
      </c>
      <c r="U1738" s="4">
        <f>1/(1+EXP(-(Predictive_Model!$B$5+((B1738-Predictive_Model!$B$20)/Predictive_Model!$C$20)*Predictive_Model!$D$20+((E1738-Predictive_Model!$B$21)/Predictive_Model!$C$21)*Predictive_Model!$D$21+((F1738-Predictive_Model!$B$22)/Predictive_Model!$C$22)*Predictive_Model!$D$22+((I1738-Predictive_Model!$B$23)/Predictive_Model!$C$23)*Predictive_Model!$D$23+((L1738-Predictive_Model!$B$24)/Predictive_Model!$C$24)*Predictive_Model!$D$24+((M1738-Predictive_Model!$B$25)/Predictive_Model!$C$25)*Predictive_Model!$D$25+IF(C1738="Male",Predictive_Model!$D$31,IF(C1738="Other",Predictive_Model!$D$32,0))+IF(D1738="Premium",Predictive_Model!$D$34,IF(D1738="Standard",Predictive_Model!$D$35,0))+IF(G1738="Asia",Predictive_Model!$D$37,IF(G1738="Europe",Predictive_Model!$D$38,IF(G1738="North America",Predictive_Model!$D$39,IF(G1738="Oceania",Predictive_Model!$D$40,IF(G1738="South America",Predictive_Model!$D$41,0)))))+IF(H1738="Laptop",Predictive_Model!$D$43,IF(H1738="Mobile",Predictive_Model!$D$44,IF(H1738="TV",Predictive_Model!$D$45,IF(H1738="Tablet",Predictive_Model!$D$46,0))))+IF(K1738="Crypto",Predictive_Model!$D$48,IF(K1738="Debit Card",Predictive_Model!$D$49,IF(K1738="Gift Card",Predictive_Model!$D$50,IF(K1738="PayPal",Predictive_Model!$D$51,0))))+IF(N1738="Comedy",Predictive_Model!$D$53,IF(N1738="Documentary",Predictive_Model!$D$54,IF(N1738="Drama",Predictive_Model!$D$55,IF(N1738="Horror",Predictive_Model!$D$56,IF(N1738="Romance",Predictive_Model!$D$57,IF(N1738="Sci-Fi",Predictive_Model!$D$58,0)))))))))</f>
        <v>0.48597266105793324</v>
      </c>
      <c r="V1738" s="3" t="str">
        <f t="shared" si="276"/>
        <v>Medium</v>
      </c>
      <c r="W1738" s="6">
        <f t="shared" si="277"/>
        <v>6.7987575282004862</v>
      </c>
      <c r="X1738" s="3" t="str">
        <f t="shared" si="278"/>
        <v>Monitor</v>
      </c>
      <c r="Y1738" s="3" t="str">
        <f t="shared" si="279"/>
        <v>OK</v>
      </c>
    </row>
    <row r="1739" spans="1:25" x14ac:dyDescent="0.25">
      <c r="A1739" s="3" t="str">
        <f>Raw_Data!A1739</f>
        <v>bb595ca1-75a4-4ff2-b2d5-7bc616908485</v>
      </c>
      <c r="B1739" s="3">
        <f>Raw_Data!B1739</f>
        <v>57</v>
      </c>
      <c r="C1739" s="3" t="str">
        <f>Raw_Data!C1739</f>
        <v>Other</v>
      </c>
      <c r="D1739" s="3" t="str">
        <f>Raw_Data!D1739</f>
        <v>Basic</v>
      </c>
      <c r="E1739" s="3">
        <f>Raw_Data!E1739</f>
        <v>21.42</v>
      </c>
      <c r="F1739" s="3">
        <f>Raw_Data!F1739</f>
        <v>51</v>
      </c>
      <c r="G1739" s="3" t="str">
        <f>Raw_Data!G1739</f>
        <v>South America</v>
      </c>
      <c r="H1739" s="3" t="str">
        <f>Raw_Data!H1739</f>
        <v>Desktop</v>
      </c>
      <c r="I1739" s="3">
        <f>Raw_Data!I1739</f>
        <v>8.99</v>
      </c>
      <c r="J1739" s="3">
        <f>Raw_Data!J1739</f>
        <v>1</v>
      </c>
      <c r="K1739" s="3" t="str">
        <f>Raw_Data!K1739</f>
        <v>Gift Card</v>
      </c>
      <c r="L1739" s="3">
        <f>Raw_Data!L1739</f>
        <v>4</v>
      </c>
      <c r="M1739" s="3">
        <f>Raw_Data!M1739</f>
        <v>0.41</v>
      </c>
      <c r="N1739" s="3" t="str">
        <f>Raw_Data!N1739</f>
        <v>Romance</v>
      </c>
      <c r="O1739" s="3" t="str">
        <f t="shared" si="270"/>
        <v>55-70</v>
      </c>
      <c r="P1739" s="3" t="str">
        <f t="shared" si="271"/>
        <v>10-24h</v>
      </c>
      <c r="Q1739" s="3" t="str">
        <f t="shared" si="272"/>
        <v>46-60d</v>
      </c>
      <c r="R1739" s="3" t="str">
        <f t="shared" si="273"/>
        <v>Medium</v>
      </c>
      <c r="S1739" s="3" t="str">
        <f t="shared" si="274"/>
        <v>Low</v>
      </c>
      <c r="T1739" s="3" t="str">
        <f t="shared" si="275"/>
        <v>Churned</v>
      </c>
      <c r="U1739" s="4">
        <f>1/(1+EXP(-(Predictive_Model!$B$5+((B1739-Predictive_Model!$B$20)/Predictive_Model!$C$20)*Predictive_Model!$D$20+((E1739-Predictive_Model!$B$21)/Predictive_Model!$C$21)*Predictive_Model!$D$21+((F1739-Predictive_Model!$B$22)/Predictive_Model!$C$22)*Predictive_Model!$D$22+((I1739-Predictive_Model!$B$23)/Predictive_Model!$C$23)*Predictive_Model!$D$23+((L1739-Predictive_Model!$B$24)/Predictive_Model!$C$24)*Predictive_Model!$D$24+((M1739-Predictive_Model!$B$25)/Predictive_Model!$C$25)*Predictive_Model!$D$25+IF(C1739="Male",Predictive_Model!$D$31,IF(C1739="Other",Predictive_Model!$D$32,0))+IF(D1739="Premium",Predictive_Model!$D$34,IF(D1739="Standard",Predictive_Model!$D$35,0))+IF(G1739="Asia",Predictive_Model!$D$37,IF(G1739="Europe",Predictive_Model!$D$38,IF(G1739="North America",Predictive_Model!$D$39,IF(G1739="Oceania",Predictive_Model!$D$40,IF(G1739="South America",Predictive_Model!$D$41,0)))))+IF(H1739="Laptop",Predictive_Model!$D$43,IF(H1739="Mobile",Predictive_Model!$D$44,IF(H1739="TV",Predictive_Model!$D$45,IF(H1739="Tablet",Predictive_Model!$D$46,0))))+IF(K1739="Crypto",Predictive_Model!$D$48,IF(K1739="Debit Card",Predictive_Model!$D$49,IF(K1739="Gift Card",Predictive_Model!$D$50,IF(K1739="PayPal",Predictive_Model!$D$51,0))))+IF(N1739="Comedy",Predictive_Model!$D$53,IF(N1739="Documentary",Predictive_Model!$D$54,IF(N1739="Drama",Predictive_Model!$D$55,IF(N1739="Horror",Predictive_Model!$D$56,IF(N1739="Romance",Predictive_Model!$D$57,IF(N1739="Sci-Fi",Predictive_Model!$D$58,0)))))))))</f>
        <v>0.87409740732274865</v>
      </c>
      <c r="V1739" s="3" t="str">
        <f t="shared" si="276"/>
        <v>Critical</v>
      </c>
      <c r="W1739" s="6">
        <f t="shared" si="277"/>
        <v>8.99</v>
      </c>
      <c r="X1739" s="3" t="str">
        <f t="shared" si="278"/>
        <v>Priority 2</v>
      </c>
      <c r="Y1739" s="3" t="str">
        <f t="shared" si="279"/>
        <v>OK</v>
      </c>
    </row>
    <row r="1740" spans="1:25" x14ac:dyDescent="0.25">
      <c r="A1740" s="3" t="str">
        <f>Raw_Data!A1740</f>
        <v>de6ffcd0-4344-4bc7-9f81-0a47b718b1c6</v>
      </c>
      <c r="B1740" s="3">
        <f>Raw_Data!B1740</f>
        <v>48</v>
      </c>
      <c r="C1740" s="3" t="str">
        <f>Raw_Data!C1740</f>
        <v>Female</v>
      </c>
      <c r="D1740" s="3" t="str">
        <f>Raw_Data!D1740</f>
        <v>Standard</v>
      </c>
      <c r="E1740" s="3">
        <f>Raw_Data!E1740</f>
        <v>0.81</v>
      </c>
      <c r="F1740" s="3">
        <f>Raw_Data!F1740</f>
        <v>54</v>
      </c>
      <c r="G1740" s="3" t="str">
        <f>Raw_Data!G1740</f>
        <v>North America</v>
      </c>
      <c r="H1740" s="3" t="str">
        <f>Raw_Data!H1740</f>
        <v>Mobile</v>
      </c>
      <c r="I1740" s="3">
        <f>Raw_Data!I1740</f>
        <v>13.99</v>
      </c>
      <c r="J1740" s="3">
        <f>Raw_Data!J1740</f>
        <v>1</v>
      </c>
      <c r="K1740" s="3" t="str">
        <f>Raw_Data!K1740</f>
        <v>Credit Card</v>
      </c>
      <c r="L1740" s="3">
        <f>Raw_Data!L1740</f>
        <v>1</v>
      </c>
      <c r="M1740" s="3">
        <f>Raw_Data!M1740</f>
        <v>0.01</v>
      </c>
      <c r="N1740" s="3" t="str">
        <f>Raw_Data!N1740</f>
        <v>Action</v>
      </c>
      <c r="O1740" s="3" t="str">
        <f t="shared" si="270"/>
        <v>45-54</v>
      </c>
      <c r="P1740" s="3" t="str">
        <f t="shared" si="271"/>
        <v>&lt;10h</v>
      </c>
      <c r="Q1740" s="3" t="str">
        <f t="shared" si="272"/>
        <v>46-60d</v>
      </c>
      <c r="R1740" s="3" t="str">
        <f t="shared" si="273"/>
        <v>Low</v>
      </c>
      <c r="S1740" s="3" t="str">
        <f t="shared" si="274"/>
        <v>Mid</v>
      </c>
      <c r="T1740" s="3" t="str">
        <f t="shared" si="275"/>
        <v>Churned</v>
      </c>
      <c r="U1740" s="4">
        <f>1/(1+EXP(-(Predictive_Model!$B$5+((B1740-Predictive_Model!$B$20)/Predictive_Model!$C$20)*Predictive_Model!$D$20+((E1740-Predictive_Model!$B$21)/Predictive_Model!$C$21)*Predictive_Model!$D$21+((F1740-Predictive_Model!$B$22)/Predictive_Model!$C$22)*Predictive_Model!$D$22+((I1740-Predictive_Model!$B$23)/Predictive_Model!$C$23)*Predictive_Model!$D$23+((L1740-Predictive_Model!$B$24)/Predictive_Model!$C$24)*Predictive_Model!$D$24+((M1740-Predictive_Model!$B$25)/Predictive_Model!$C$25)*Predictive_Model!$D$25+IF(C1740="Male",Predictive_Model!$D$31,IF(C1740="Other",Predictive_Model!$D$32,0))+IF(D1740="Premium",Predictive_Model!$D$34,IF(D1740="Standard",Predictive_Model!$D$35,0))+IF(G1740="Asia",Predictive_Model!$D$37,IF(G1740="Europe",Predictive_Model!$D$38,IF(G1740="North America",Predictive_Model!$D$39,IF(G1740="Oceania",Predictive_Model!$D$40,IF(G1740="South America",Predictive_Model!$D$41,0)))))+IF(H1740="Laptop",Predictive_Model!$D$43,IF(H1740="Mobile",Predictive_Model!$D$44,IF(H1740="TV",Predictive_Model!$D$45,IF(H1740="Tablet",Predictive_Model!$D$46,0))))+IF(K1740="Crypto",Predictive_Model!$D$48,IF(K1740="Debit Card",Predictive_Model!$D$49,IF(K1740="Gift Card",Predictive_Model!$D$50,IF(K1740="PayPal",Predictive_Model!$D$51,0))))+IF(N1740="Comedy",Predictive_Model!$D$53,IF(N1740="Documentary",Predictive_Model!$D$54,IF(N1740="Drama",Predictive_Model!$D$55,IF(N1740="Horror",Predictive_Model!$D$56,IF(N1740="Romance",Predictive_Model!$D$57,IF(N1740="Sci-Fi",Predictive_Model!$D$58,0)))))))))</f>
        <v>0.99999461745813734</v>
      </c>
      <c r="V1740" s="3" t="str">
        <f t="shared" si="276"/>
        <v>Critical</v>
      </c>
      <c r="W1740" s="6">
        <f t="shared" si="277"/>
        <v>13.99</v>
      </c>
      <c r="X1740" s="3" t="str">
        <f t="shared" si="278"/>
        <v>Priority 2</v>
      </c>
      <c r="Y1740" s="3" t="str">
        <f t="shared" si="279"/>
        <v>OK</v>
      </c>
    </row>
    <row r="1741" spans="1:25" x14ac:dyDescent="0.25">
      <c r="A1741" s="3" t="str">
        <f>Raw_Data!A1741</f>
        <v>7ae75372-d52c-4b9f-81db-187b5df11b8f</v>
      </c>
      <c r="B1741" s="3">
        <f>Raw_Data!B1741</f>
        <v>37</v>
      </c>
      <c r="C1741" s="3" t="str">
        <f>Raw_Data!C1741</f>
        <v>Female</v>
      </c>
      <c r="D1741" s="3" t="str">
        <f>Raw_Data!D1741</f>
        <v>Premium</v>
      </c>
      <c r="E1741" s="3">
        <f>Raw_Data!E1741</f>
        <v>7.79</v>
      </c>
      <c r="F1741" s="3">
        <f>Raw_Data!F1741</f>
        <v>55</v>
      </c>
      <c r="G1741" s="3" t="str">
        <f>Raw_Data!G1741</f>
        <v>Asia</v>
      </c>
      <c r="H1741" s="3" t="str">
        <f>Raw_Data!H1741</f>
        <v>Desktop</v>
      </c>
      <c r="I1741" s="3">
        <f>Raw_Data!I1741</f>
        <v>17.989999999999998</v>
      </c>
      <c r="J1741" s="3">
        <f>Raw_Data!J1741</f>
        <v>1</v>
      </c>
      <c r="K1741" s="3" t="str">
        <f>Raw_Data!K1741</f>
        <v>Debit Card</v>
      </c>
      <c r="L1741" s="3">
        <f>Raw_Data!L1741</f>
        <v>2</v>
      </c>
      <c r="M1741" s="3">
        <f>Raw_Data!M1741</f>
        <v>0.14000000000000001</v>
      </c>
      <c r="N1741" s="3" t="str">
        <f>Raw_Data!N1741</f>
        <v>Documentary</v>
      </c>
      <c r="O1741" s="3" t="str">
        <f t="shared" si="270"/>
        <v>35-44</v>
      </c>
      <c r="P1741" s="3" t="str">
        <f t="shared" si="271"/>
        <v>&lt;10h</v>
      </c>
      <c r="Q1741" s="3" t="str">
        <f t="shared" si="272"/>
        <v>46-60d</v>
      </c>
      <c r="R1741" s="3" t="str">
        <f t="shared" si="273"/>
        <v>Low</v>
      </c>
      <c r="S1741" s="3" t="str">
        <f t="shared" si="274"/>
        <v>High</v>
      </c>
      <c r="T1741" s="3" t="str">
        <f t="shared" si="275"/>
        <v>Churned</v>
      </c>
      <c r="U1741" s="4">
        <f>1/(1+EXP(-(Predictive_Model!$B$5+((B1741-Predictive_Model!$B$20)/Predictive_Model!$C$20)*Predictive_Model!$D$20+((E1741-Predictive_Model!$B$21)/Predictive_Model!$C$21)*Predictive_Model!$D$21+((F1741-Predictive_Model!$B$22)/Predictive_Model!$C$22)*Predictive_Model!$D$22+((I1741-Predictive_Model!$B$23)/Predictive_Model!$C$23)*Predictive_Model!$D$23+((L1741-Predictive_Model!$B$24)/Predictive_Model!$C$24)*Predictive_Model!$D$24+((M1741-Predictive_Model!$B$25)/Predictive_Model!$C$25)*Predictive_Model!$D$25+IF(C1741="Male",Predictive_Model!$D$31,IF(C1741="Other",Predictive_Model!$D$32,0))+IF(D1741="Premium",Predictive_Model!$D$34,IF(D1741="Standard",Predictive_Model!$D$35,0))+IF(G1741="Asia",Predictive_Model!$D$37,IF(G1741="Europe",Predictive_Model!$D$38,IF(G1741="North America",Predictive_Model!$D$39,IF(G1741="Oceania",Predictive_Model!$D$40,IF(G1741="South America",Predictive_Model!$D$41,0)))))+IF(H1741="Laptop",Predictive_Model!$D$43,IF(H1741="Mobile",Predictive_Model!$D$44,IF(H1741="TV",Predictive_Model!$D$45,IF(H1741="Tablet",Predictive_Model!$D$46,0))))+IF(K1741="Crypto",Predictive_Model!$D$48,IF(K1741="Debit Card",Predictive_Model!$D$49,IF(K1741="Gift Card",Predictive_Model!$D$50,IF(K1741="PayPal",Predictive_Model!$D$51,0))))+IF(N1741="Comedy",Predictive_Model!$D$53,IF(N1741="Documentary",Predictive_Model!$D$54,IF(N1741="Drama",Predictive_Model!$D$55,IF(N1741="Horror",Predictive_Model!$D$56,IF(N1741="Romance",Predictive_Model!$D$57,IF(N1741="Sci-Fi",Predictive_Model!$D$58,0)))))))))</f>
        <v>0.99432847308012795</v>
      </c>
      <c r="V1741" s="3" t="str">
        <f t="shared" si="276"/>
        <v>Critical</v>
      </c>
      <c r="W1741" s="6">
        <f t="shared" si="277"/>
        <v>17.989999999999998</v>
      </c>
      <c r="X1741" s="3" t="str">
        <f t="shared" si="278"/>
        <v>Priority 1</v>
      </c>
      <c r="Y1741" s="3" t="str">
        <f t="shared" si="279"/>
        <v>OK</v>
      </c>
    </row>
    <row r="1742" spans="1:25" x14ac:dyDescent="0.25">
      <c r="A1742" s="3" t="str">
        <f>Raw_Data!A1742</f>
        <v>0961b447-259c-4106-9dfc-b29c18ee3268</v>
      </c>
      <c r="B1742" s="3">
        <f>Raw_Data!B1742</f>
        <v>31</v>
      </c>
      <c r="C1742" s="3" t="str">
        <f>Raw_Data!C1742</f>
        <v>Female</v>
      </c>
      <c r="D1742" s="3" t="str">
        <f>Raw_Data!D1742</f>
        <v>Premium</v>
      </c>
      <c r="E1742" s="3">
        <f>Raw_Data!E1742</f>
        <v>17.829999999999998</v>
      </c>
      <c r="F1742" s="3">
        <f>Raw_Data!F1742</f>
        <v>8</v>
      </c>
      <c r="G1742" s="3" t="str">
        <f>Raw_Data!G1742</f>
        <v>North America</v>
      </c>
      <c r="H1742" s="3" t="str">
        <f>Raw_Data!H1742</f>
        <v>Tablet</v>
      </c>
      <c r="I1742" s="3">
        <f>Raw_Data!I1742</f>
        <v>17.989999999999998</v>
      </c>
      <c r="J1742" s="3">
        <f>Raw_Data!J1742</f>
        <v>0</v>
      </c>
      <c r="K1742" s="3" t="str">
        <f>Raw_Data!K1742</f>
        <v>PayPal</v>
      </c>
      <c r="L1742" s="3">
        <f>Raw_Data!L1742</f>
        <v>3</v>
      </c>
      <c r="M1742" s="3">
        <f>Raw_Data!M1742</f>
        <v>1.98</v>
      </c>
      <c r="N1742" s="3" t="str">
        <f>Raw_Data!N1742</f>
        <v>Sci-Fi</v>
      </c>
      <c r="O1742" s="3" t="str">
        <f t="shared" si="270"/>
        <v>25-34</v>
      </c>
      <c r="P1742" s="3" t="str">
        <f t="shared" si="271"/>
        <v>10-24h</v>
      </c>
      <c r="Q1742" s="3" t="str">
        <f t="shared" si="272"/>
        <v>8-21d</v>
      </c>
      <c r="R1742" s="3" t="str">
        <f t="shared" si="273"/>
        <v>Medium</v>
      </c>
      <c r="S1742" s="3" t="str">
        <f t="shared" si="274"/>
        <v>High</v>
      </c>
      <c r="T1742" s="3" t="str">
        <f t="shared" si="275"/>
        <v>Active</v>
      </c>
      <c r="U1742" s="4">
        <f>1/(1+EXP(-(Predictive_Model!$B$5+((B1742-Predictive_Model!$B$20)/Predictive_Model!$C$20)*Predictive_Model!$D$20+((E1742-Predictive_Model!$B$21)/Predictive_Model!$C$21)*Predictive_Model!$D$21+((F1742-Predictive_Model!$B$22)/Predictive_Model!$C$22)*Predictive_Model!$D$22+((I1742-Predictive_Model!$B$23)/Predictive_Model!$C$23)*Predictive_Model!$D$23+((L1742-Predictive_Model!$B$24)/Predictive_Model!$C$24)*Predictive_Model!$D$24+((M1742-Predictive_Model!$B$25)/Predictive_Model!$C$25)*Predictive_Model!$D$25+IF(C1742="Male",Predictive_Model!$D$31,IF(C1742="Other",Predictive_Model!$D$32,0))+IF(D1742="Premium",Predictive_Model!$D$34,IF(D1742="Standard",Predictive_Model!$D$35,0))+IF(G1742="Asia",Predictive_Model!$D$37,IF(G1742="Europe",Predictive_Model!$D$38,IF(G1742="North America",Predictive_Model!$D$39,IF(G1742="Oceania",Predictive_Model!$D$40,IF(G1742="South America",Predictive_Model!$D$41,0)))))+IF(H1742="Laptop",Predictive_Model!$D$43,IF(H1742="Mobile",Predictive_Model!$D$44,IF(H1742="TV",Predictive_Model!$D$45,IF(H1742="Tablet",Predictive_Model!$D$46,0))))+IF(K1742="Crypto",Predictive_Model!$D$48,IF(K1742="Debit Card",Predictive_Model!$D$49,IF(K1742="Gift Card",Predictive_Model!$D$50,IF(K1742="PayPal",Predictive_Model!$D$51,0))))+IF(N1742="Comedy",Predictive_Model!$D$53,IF(N1742="Documentary",Predictive_Model!$D$54,IF(N1742="Drama",Predictive_Model!$D$55,IF(N1742="Horror",Predictive_Model!$D$56,IF(N1742="Romance",Predictive_Model!$D$57,IF(N1742="Sci-Fi",Predictive_Model!$D$58,0)))))))))</f>
        <v>1.7261965748675502E-3</v>
      </c>
      <c r="V1742" s="3" t="str">
        <f t="shared" si="276"/>
        <v>Low</v>
      </c>
      <c r="W1742" s="6">
        <f t="shared" si="277"/>
        <v>3.1054276381867224E-2</v>
      </c>
      <c r="X1742" s="3" t="str">
        <f t="shared" si="278"/>
        <v>Monitor</v>
      </c>
      <c r="Y1742" s="3" t="str">
        <f t="shared" si="279"/>
        <v>OK</v>
      </c>
    </row>
    <row r="1743" spans="1:25" x14ac:dyDescent="0.25">
      <c r="A1743" s="3" t="str">
        <f>Raw_Data!A1743</f>
        <v>6733fa88-2c22-4289-8f9d-2738f2f223f2</v>
      </c>
      <c r="B1743" s="3">
        <f>Raw_Data!B1743</f>
        <v>67</v>
      </c>
      <c r="C1743" s="3" t="str">
        <f>Raw_Data!C1743</f>
        <v>Female</v>
      </c>
      <c r="D1743" s="3" t="str">
        <f>Raw_Data!D1743</f>
        <v>Basic</v>
      </c>
      <c r="E1743" s="3">
        <f>Raw_Data!E1743</f>
        <v>0.34</v>
      </c>
      <c r="F1743" s="3">
        <f>Raw_Data!F1743</f>
        <v>16</v>
      </c>
      <c r="G1743" s="3" t="str">
        <f>Raw_Data!G1743</f>
        <v>Europe</v>
      </c>
      <c r="H1743" s="3" t="str">
        <f>Raw_Data!H1743</f>
        <v>Mobile</v>
      </c>
      <c r="I1743" s="3">
        <f>Raw_Data!I1743</f>
        <v>8.99</v>
      </c>
      <c r="J1743" s="3">
        <f>Raw_Data!J1743</f>
        <v>1</v>
      </c>
      <c r="K1743" s="3" t="str">
        <f>Raw_Data!K1743</f>
        <v>Gift Card</v>
      </c>
      <c r="L1743" s="3">
        <f>Raw_Data!L1743</f>
        <v>4</v>
      </c>
      <c r="M1743" s="3">
        <f>Raw_Data!M1743</f>
        <v>0.02</v>
      </c>
      <c r="N1743" s="3" t="str">
        <f>Raw_Data!N1743</f>
        <v>Horror</v>
      </c>
      <c r="O1743" s="3" t="str">
        <f t="shared" si="270"/>
        <v>55-70</v>
      </c>
      <c r="P1743" s="3" t="str">
        <f t="shared" si="271"/>
        <v>&lt;10h</v>
      </c>
      <c r="Q1743" s="3" t="str">
        <f t="shared" si="272"/>
        <v>8-21d</v>
      </c>
      <c r="R1743" s="3" t="str">
        <f t="shared" si="273"/>
        <v>Medium</v>
      </c>
      <c r="S1743" s="3" t="str">
        <f t="shared" si="274"/>
        <v>Low</v>
      </c>
      <c r="T1743" s="3" t="str">
        <f t="shared" si="275"/>
        <v>Churned</v>
      </c>
      <c r="U1743" s="4">
        <f>1/(1+EXP(-(Predictive_Model!$B$5+((B1743-Predictive_Model!$B$20)/Predictive_Model!$C$20)*Predictive_Model!$D$20+((E1743-Predictive_Model!$B$21)/Predictive_Model!$C$21)*Predictive_Model!$D$21+((F1743-Predictive_Model!$B$22)/Predictive_Model!$C$22)*Predictive_Model!$D$22+((I1743-Predictive_Model!$B$23)/Predictive_Model!$C$23)*Predictive_Model!$D$23+((L1743-Predictive_Model!$B$24)/Predictive_Model!$C$24)*Predictive_Model!$D$24+((M1743-Predictive_Model!$B$25)/Predictive_Model!$C$25)*Predictive_Model!$D$25+IF(C1743="Male",Predictive_Model!$D$31,IF(C1743="Other",Predictive_Model!$D$32,0))+IF(D1743="Premium",Predictive_Model!$D$34,IF(D1743="Standard",Predictive_Model!$D$35,0))+IF(G1743="Asia",Predictive_Model!$D$37,IF(G1743="Europe",Predictive_Model!$D$38,IF(G1743="North America",Predictive_Model!$D$39,IF(G1743="Oceania",Predictive_Model!$D$40,IF(G1743="South America",Predictive_Model!$D$41,0)))))+IF(H1743="Laptop",Predictive_Model!$D$43,IF(H1743="Mobile",Predictive_Model!$D$44,IF(H1743="TV",Predictive_Model!$D$45,IF(H1743="Tablet",Predictive_Model!$D$46,0))))+IF(K1743="Crypto",Predictive_Model!$D$48,IF(K1743="Debit Card",Predictive_Model!$D$49,IF(K1743="Gift Card",Predictive_Model!$D$50,IF(K1743="PayPal",Predictive_Model!$D$51,0))))+IF(N1743="Comedy",Predictive_Model!$D$53,IF(N1743="Documentary",Predictive_Model!$D$54,IF(N1743="Drama",Predictive_Model!$D$55,IF(N1743="Horror",Predictive_Model!$D$56,IF(N1743="Romance",Predictive_Model!$D$57,IF(N1743="Sci-Fi",Predictive_Model!$D$58,0)))))))))</f>
        <v>0.99821013632670019</v>
      </c>
      <c r="V1743" s="3" t="str">
        <f t="shared" si="276"/>
        <v>Critical</v>
      </c>
      <c r="W1743" s="6">
        <f t="shared" si="277"/>
        <v>8.99</v>
      </c>
      <c r="X1743" s="3" t="str">
        <f t="shared" si="278"/>
        <v>Priority 2</v>
      </c>
      <c r="Y1743" s="3" t="str">
        <f t="shared" si="279"/>
        <v>OK</v>
      </c>
    </row>
    <row r="1744" spans="1:25" x14ac:dyDescent="0.25">
      <c r="A1744" s="3" t="str">
        <f>Raw_Data!A1744</f>
        <v>ba736959-f583-4739-8968-0290afa029e6</v>
      </c>
      <c r="B1744" s="3">
        <f>Raw_Data!B1744</f>
        <v>49</v>
      </c>
      <c r="C1744" s="3" t="str">
        <f>Raw_Data!C1744</f>
        <v>Male</v>
      </c>
      <c r="D1744" s="3" t="str">
        <f>Raw_Data!D1744</f>
        <v>Basic</v>
      </c>
      <c r="E1744" s="3">
        <f>Raw_Data!E1744</f>
        <v>4.1100000000000003</v>
      </c>
      <c r="F1744" s="3">
        <f>Raw_Data!F1744</f>
        <v>3</v>
      </c>
      <c r="G1744" s="3" t="str">
        <f>Raw_Data!G1744</f>
        <v>Oceania</v>
      </c>
      <c r="H1744" s="3" t="str">
        <f>Raw_Data!H1744</f>
        <v>Mobile</v>
      </c>
      <c r="I1744" s="3">
        <f>Raw_Data!I1744</f>
        <v>8.99</v>
      </c>
      <c r="J1744" s="3">
        <f>Raw_Data!J1744</f>
        <v>1</v>
      </c>
      <c r="K1744" s="3" t="str">
        <f>Raw_Data!K1744</f>
        <v>Crypto</v>
      </c>
      <c r="L1744" s="3">
        <f>Raw_Data!L1744</f>
        <v>3</v>
      </c>
      <c r="M1744" s="3">
        <f>Raw_Data!M1744</f>
        <v>1.03</v>
      </c>
      <c r="N1744" s="3" t="str">
        <f>Raw_Data!N1744</f>
        <v>Action</v>
      </c>
      <c r="O1744" s="3" t="str">
        <f t="shared" si="270"/>
        <v>45-54</v>
      </c>
      <c r="P1744" s="3" t="str">
        <f t="shared" si="271"/>
        <v>&lt;10h</v>
      </c>
      <c r="Q1744" s="3" t="str">
        <f t="shared" si="272"/>
        <v>0-7d</v>
      </c>
      <c r="R1744" s="3" t="str">
        <f t="shared" si="273"/>
        <v>Medium</v>
      </c>
      <c r="S1744" s="3" t="str">
        <f t="shared" si="274"/>
        <v>Low</v>
      </c>
      <c r="T1744" s="3" t="str">
        <f t="shared" si="275"/>
        <v>Churned</v>
      </c>
      <c r="U1744" s="4">
        <f>1/(1+EXP(-(Predictive_Model!$B$5+((B1744-Predictive_Model!$B$20)/Predictive_Model!$C$20)*Predictive_Model!$D$20+((E1744-Predictive_Model!$B$21)/Predictive_Model!$C$21)*Predictive_Model!$D$21+((F1744-Predictive_Model!$B$22)/Predictive_Model!$C$22)*Predictive_Model!$D$22+((I1744-Predictive_Model!$B$23)/Predictive_Model!$C$23)*Predictive_Model!$D$23+((L1744-Predictive_Model!$B$24)/Predictive_Model!$C$24)*Predictive_Model!$D$24+((M1744-Predictive_Model!$B$25)/Predictive_Model!$C$25)*Predictive_Model!$D$25+IF(C1744="Male",Predictive_Model!$D$31,IF(C1744="Other",Predictive_Model!$D$32,0))+IF(D1744="Premium",Predictive_Model!$D$34,IF(D1744="Standard",Predictive_Model!$D$35,0))+IF(G1744="Asia",Predictive_Model!$D$37,IF(G1744="Europe",Predictive_Model!$D$38,IF(G1744="North America",Predictive_Model!$D$39,IF(G1744="Oceania",Predictive_Model!$D$40,IF(G1744="South America",Predictive_Model!$D$41,0)))))+IF(H1744="Laptop",Predictive_Model!$D$43,IF(H1744="Mobile",Predictive_Model!$D$44,IF(H1744="TV",Predictive_Model!$D$45,IF(H1744="Tablet",Predictive_Model!$D$46,0))))+IF(K1744="Crypto",Predictive_Model!$D$48,IF(K1744="Debit Card",Predictive_Model!$D$49,IF(K1744="Gift Card",Predictive_Model!$D$50,IF(K1744="PayPal",Predictive_Model!$D$51,0))))+IF(N1744="Comedy",Predictive_Model!$D$53,IF(N1744="Documentary",Predictive_Model!$D$54,IF(N1744="Drama",Predictive_Model!$D$55,IF(N1744="Horror",Predictive_Model!$D$56,IF(N1744="Romance",Predictive_Model!$D$57,IF(N1744="Sci-Fi",Predictive_Model!$D$58,0)))))))))</f>
        <v>0.89164299677644177</v>
      </c>
      <c r="V1744" s="3" t="str">
        <f t="shared" si="276"/>
        <v>Critical</v>
      </c>
      <c r="W1744" s="6">
        <f t="shared" si="277"/>
        <v>8.99</v>
      </c>
      <c r="X1744" s="3" t="str">
        <f t="shared" si="278"/>
        <v>Priority 2</v>
      </c>
      <c r="Y1744" s="3" t="str">
        <f t="shared" si="279"/>
        <v>OK</v>
      </c>
    </row>
    <row r="1745" spans="1:25" x14ac:dyDescent="0.25">
      <c r="A1745" s="3" t="str">
        <f>Raw_Data!A1745</f>
        <v>d60d6724-ba88-43d6-b084-1098266795e3</v>
      </c>
      <c r="B1745" s="3">
        <f>Raw_Data!B1745</f>
        <v>63</v>
      </c>
      <c r="C1745" s="3" t="str">
        <f>Raw_Data!C1745</f>
        <v>Other</v>
      </c>
      <c r="D1745" s="3" t="str">
        <f>Raw_Data!D1745</f>
        <v>Premium</v>
      </c>
      <c r="E1745" s="3">
        <f>Raw_Data!E1745</f>
        <v>13.82</v>
      </c>
      <c r="F1745" s="3">
        <f>Raw_Data!F1745</f>
        <v>38</v>
      </c>
      <c r="G1745" s="3" t="str">
        <f>Raw_Data!G1745</f>
        <v>North America</v>
      </c>
      <c r="H1745" s="3" t="str">
        <f>Raw_Data!H1745</f>
        <v>Desktop</v>
      </c>
      <c r="I1745" s="3">
        <f>Raw_Data!I1745</f>
        <v>17.989999999999998</v>
      </c>
      <c r="J1745" s="3">
        <f>Raw_Data!J1745</f>
        <v>1</v>
      </c>
      <c r="K1745" s="3" t="str">
        <f>Raw_Data!K1745</f>
        <v>Crypto</v>
      </c>
      <c r="L1745" s="3">
        <f>Raw_Data!L1745</f>
        <v>2</v>
      </c>
      <c r="M1745" s="3">
        <f>Raw_Data!M1745</f>
        <v>0.35</v>
      </c>
      <c r="N1745" s="3" t="str">
        <f>Raw_Data!N1745</f>
        <v>Sci-Fi</v>
      </c>
      <c r="O1745" s="3" t="str">
        <f t="shared" si="270"/>
        <v>55-70</v>
      </c>
      <c r="P1745" s="3" t="str">
        <f t="shared" si="271"/>
        <v>10-24h</v>
      </c>
      <c r="Q1745" s="3" t="str">
        <f t="shared" si="272"/>
        <v>22-45d</v>
      </c>
      <c r="R1745" s="3" t="str">
        <f t="shared" si="273"/>
        <v>Medium</v>
      </c>
      <c r="S1745" s="3" t="str">
        <f t="shared" si="274"/>
        <v>High</v>
      </c>
      <c r="T1745" s="3" t="str">
        <f t="shared" si="275"/>
        <v>Churned</v>
      </c>
      <c r="U1745" s="4">
        <f>1/(1+EXP(-(Predictive_Model!$B$5+((B1745-Predictive_Model!$B$20)/Predictive_Model!$C$20)*Predictive_Model!$D$20+((E1745-Predictive_Model!$B$21)/Predictive_Model!$C$21)*Predictive_Model!$D$21+((F1745-Predictive_Model!$B$22)/Predictive_Model!$C$22)*Predictive_Model!$D$22+((I1745-Predictive_Model!$B$23)/Predictive_Model!$C$23)*Predictive_Model!$D$23+((L1745-Predictive_Model!$B$24)/Predictive_Model!$C$24)*Predictive_Model!$D$24+((M1745-Predictive_Model!$B$25)/Predictive_Model!$C$25)*Predictive_Model!$D$25+IF(C1745="Male",Predictive_Model!$D$31,IF(C1745="Other",Predictive_Model!$D$32,0))+IF(D1745="Premium",Predictive_Model!$D$34,IF(D1745="Standard",Predictive_Model!$D$35,0))+IF(G1745="Asia",Predictive_Model!$D$37,IF(G1745="Europe",Predictive_Model!$D$38,IF(G1745="North America",Predictive_Model!$D$39,IF(G1745="Oceania",Predictive_Model!$D$40,IF(G1745="South America",Predictive_Model!$D$41,0)))))+IF(H1745="Laptop",Predictive_Model!$D$43,IF(H1745="Mobile",Predictive_Model!$D$44,IF(H1745="TV",Predictive_Model!$D$45,IF(H1745="Tablet",Predictive_Model!$D$46,0))))+IF(K1745="Crypto",Predictive_Model!$D$48,IF(K1745="Debit Card",Predictive_Model!$D$49,IF(K1745="Gift Card",Predictive_Model!$D$50,IF(K1745="PayPal",Predictive_Model!$D$51,0))))+IF(N1745="Comedy",Predictive_Model!$D$53,IF(N1745="Documentary",Predictive_Model!$D$54,IF(N1745="Drama",Predictive_Model!$D$55,IF(N1745="Horror",Predictive_Model!$D$56,IF(N1745="Romance",Predictive_Model!$D$57,IF(N1745="Sci-Fi",Predictive_Model!$D$58,0)))))))))</f>
        <v>0.72219132818056875</v>
      </c>
      <c r="V1745" s="3" t="str">
        <f t="shared" si="276"/>
        <v>High</v>
      </c>
      <c r="W1745" s="6">
        <f t="shared" si="277"/>
        <v>17.989999999999998</v>
      </c>
      <c r="X1745" s="3" t="str">
        <f t="shared" si="278"/>
        <v>Priority 2</v>
      </c>
      <c r="Y1745" s="3" t="str">
        <f t="shared" si="279"/>
        <v>OK</v>
      </c>
    </row>
    <row r="1746" spans="1:25" x14ac:dyDescent="0.25">
      <c r="A1746" s="3" t="str">
        <f>Raw_Data!A1746</f>
        <v>16e5f52c-b9a9-4682-bd78-bab672de433f</v>
      </c>
      <c r="B1746" s="3">
        <f>Raw_Data!B1746</f>
        <v>48</v>
      </c>
      <c r="C1746" s="3" t="str">
        <f>Raw_Data!C1746</f>
        <v>Male</v>
      </c>
      <c r="D1746" s="3" t="str">
        <f>Raw_Data!D1746</f>
        <v>Basic</v>
      </c>
      <c r="E1746" s="3">
        <f>Raw_Data!E1746</f>
        <v>2.12</v>
      </c>
      <c r="F1746" s="3">
        <f>Raw_Data!F1746</f>
        <v>52</v>
      </c>
      <c r="G1746" s="3" t="str">
        <f>Raw_Data!G1746</f>
        <v>North America</v>
      </c>
      <c r="H1746" s="3" t="str">
        <f>Raw_Data!H1746</f>
        <v>Laptop</v>
      </c>
      <c r="I1746" s="3">
        <f>Raw_Data!I1746</f>
        <v>8.99</v>
      </c>
      <c r="J1746" s="3">
        <f>Raw_Data!J1746</f>
        <v>1</v>
      </c>
      <c r="K1746" s="3" t="str">
        <f>Raw_Data!K1746</f>
        <v>Crypto</v>
      </c>
      <c r="L1746" s="3">
        <f>Raw_Data!L1746</f>
        <v>5</v>
      </c>
      <c r="M1746" s="3">
        <f>Raw_Data!M1746</f>
        <v>0.04</v>
      </c>
      <c r="N1746" s="3" t="str">
        <f>Raw_Data!N1746</f>
        <v>Documentary</v>
      </c>
      <c r="O1746" s="3" t="str">
        <f t="shared" si="270"/>
        <v>45-54</v>
      </c>
      <c r="P1746" s="3" t="str">
        <f t="shared" si="271"/>
        <v>&lt;10h</v>
      </c>
      <c r="Q1746" s="3" t="str">
        <f t="shared" si="272"/>
        <v>46-60d</v>
      </c>
      <c r="R1746" s="3" t="str">
        <f t="shared" si="273"/>
        <v>Low</v>
      </c>
      <c r="S1746" s="3" t="str">
        <f t="shared" si="274"/>
        <v>Low</v>
      </c>
      <c r="T1746" s="3" t="str">
        <f t="shared" si="275"/>
        <v>Churned</v>
      </c>
      <c r="U1746" s="4">
        <f>1/(1+EXP(-(Predictive_Model!$B$5+((B1746-Predictive_Model!$B$20)/Predictive_Model!$C$20)*Predictive_Model!$D$20+((E1746-Predictive_Model!$B$21)/Predictive_Model!$C$21)*Predictive_Model!$D$21+((F1746-Predictive_Model!$B$22)/Predictive_Model!$C$22)*Predictive_Model!$D$22+((I1746-Predictive_Model!$B$23)/Predictive_Model!$C$23)*Predictive_Model!$D$23+((L1746-Predictive_Model!$B$24)/Predictive_Model!$C$24)*Predictive_Model!$D$24+((M1746-Predictive_Model!$B$25)/Predictive_Model!$C$25)*Predictive_Model!$D$25+IF(C1746="Male",Predictive_Model!$D$31,IF(C1746="Other",Predictive_Model!$D$32,0))+IF(D1746="Premium",Predictive_Model!$D$34,IF(D1746="Standard",Predictive_Model!$D$35,0))+IF(G1746="Asia",Predictive_Model!$D$37,IF(G1746="Europe",Predictive_Model!$D$38,IF(G1746="North America",Predictive_Model!$D$39,IF(G1746="Oceania",Predictive_Model!$D$40,IF(G1746="South America",Predictive_Model!$D$41,0)))))+IF(H1746="Laptop",Predictive_Model!$D$43,IF(H1746="Mobile",Predictive_Model!$D$44,IF(H1746="TV",Predictive_Model!$D$45,IF(H1746="Tablet",Predictive_Model!$D$46,0))))+IF(K1746="Crypto",Predictive_Model!$D$48,IF(K1746="Debit Card",Predictive_Model!$D$49,IF(K1746="Gift Card",Predictive_Model!$D$50,IF(K1746="PayPal",Predictive_Model!$D$51,0))))+IF(N1746="Comedy",Predictive_Model!$D$53,IF(N1746="Documentary",Predictive_Model!$D$54,IF(N1746="Drama",Predictive_Model!$D$55,IF(N1746="Horror",Predictive_Model!$D$56,IF(N1746="Romance",Predictive_Model!$D$57,IF(N1746="Sci-Fi",Predictive_Model!$D$58,0)))))))))</f>
        <v>0.99952144336262116</v>
      </c>
      <c r="V1746" s="3" t="str">
        <f t="shared" si="276"/>
        <v>Critical</v>
      </c>
      <c r="W1746" s="6">
        <f t="shared" si="277"/>
        <v>8.99</v>
      </c>
      <c r="X1746" s="3" t="str">
        <f t="shared" si="278"/>
        <v>Priority 2</v>
      </c>
      <c r="Y1746" s="3" t="str">
        <f t="shared" si="279"/>
        <v>OK</v>
      </c>
    </row>
    <row r="1747" spans="1:25" x14ac:dyDescent="0.25">
      <c r="A1747" s="3" t="str">
        <f>Raw_Data!A1747</f>
        <v>cae083ba-161c-4411-a397-aa999397571f</v>
      </c>
      <c r="B1747" s="3">
        <f>Raw_Data!B1747</f>
        <v>42</v>
      </c>
      <c r="C1747" s="3" t="str">
        <f>Raw_Data!C1747</f>
        <v>Other</v>
      </c>
      <c r="D1747" s="3" t="str">
        <f>Raw_Data!D1747</f>
        <v>Basic</v>
      </c>
      <c r="E1747" s="3">
        <f>Raw_Data!E1747</f>
        <v>28.96</v>
      </c>
      <c r="F1747" s="3">
        <f>Raw_Data!F1747</f>
        <v>22</v>
      </c>
      <c r="G1747" s="3" t="str">
        <f>Raw_Data!G1747</f>
        <v>Europe</v>
      </c>
      <c r="H1747" s="3" t="str">
        <f>Raw_Data!H1747</f>
        <v>Laptop</v>
      </c>
      <c r="I1747" s="3">
        <f>Raw_Data!I1747</f>
        <v>8.99</v>
      </c>
      <c r="J1747" s="3">
        <f>Raw_Data!J1747</f>
        <v>0</v>
      </c>
      <c r="K1747" s="3" t="str">
        <f>Raw_Data!K1747</f>
        <v>PayPal</v>
      </c>
      <c r="L1747" s="3">
        <f>Raw_Data!L1747</f>
        <v>5</v>
      </c>
      <c r="M1747" s="3">
        <f>Raw_Data!M1747</f>
        <v>1.26</v>
      </c>
      <c r="N1747" s="3" t="str">
        <f>Raw_Data!N1747</f>
        <v>Sci-Fi</v>
      </c>
      <c r="O1747" s="3" t="str">
        <f t="shared" si="270"/>
        <v>35-44</v>
      </c>
      <c r="P1747" s="3" t="str">
        <f t="shared" si="271"/>
        <v>25-49h</v>
      </c>
      <c r="Q1747" s="3" t="str">
        <f t="shared" si="272"/>
        <v>22-45d</v>
      </c>
      <c r="R1747" s="3" t="str">
        <f t="shared" si="273"/>
        <v>Medium</v>
      </c>
      <c r="S1747" s="3" t="str">
        <f t="shared" si="274"/>
        <v>Low</v>
      </c>
      <c r="T1747" s="3" t="str">
        <f t="shared" si="275"/>
        <v>Active</v>
      </c>
      <c r="U1747" s="4">
        <f>1/(1+EXP(-(Predictive_Model!$B$5+((B1747-Predictive_Model!$B$20)/Predictive_Model!$C$20)*Predictive_Model!$D$20+((E1747-Predictive_Model!$B$21)/Predictive_Model!$C$21)*Predictive_Model!$D$21+((F1747-Predictive_Model!$B$22)/Predictive_Model!$C$22)*Predictive_Model!$D$22+((I1747-Predictive_Model!$B$23)/Predictive_Model!$C$23)*Predictive_Model!$D$23+((L1747-Predictive_Model!$B$24)/Predictive_Model!$C$24)*Predictive_Model!$D$24+((M1747-Predictive_Model!$B$25)/Predictive_Model!$C$25)*Predictive_Model!$D$25+IF(C1747="Male",Predictive_Model!$D$31,IF(C1747="Other",Predictive_Model!$D$32,0))+IF(D1747="Premium",Predictive_Model!$D$34,IF(D1747="Standard",Predictive_Model!$D$35,0))+IF(G1747="Asia",Predictive_Model!$D$37,IF(G1747="Europe",Predictive_Model!$D$38,IF(G1747="North America",Predictive_Model!$D$39,IF(G1747="Oceania",Predictive_Model!$D$40,IF(G1747="South America",Predictive_Model!$D$41,0)))))+IF(H1747="Laptop",Predictive_Model!$D$43,IF(H1747="Mobile",Predictive_Model!$D$44,IF(H1747="TV",Predictive_Model!$D$45,IF(H1747="Tablet",Predictive_Model!$D$46,0))))+IF(K1747="Crypto",Predictive_Model!$D$48,IF(K1747="Debit Card",Predictive_Model!$D$49,IF(K1747="Gift Card",Predictive_Model!$D$50,IF(K1747="PayPal",Predictive_Model!$D$51,0))))+IF(N1747="Comedy",Predictive_Model!$D$53,IF(N1747="Documentary",Predictive_Model!$D$54,IF(N1747="Drama",Predictive_Model!$D$55,IF(N1747="Horror",Predictive_Model!$D$56,IF(N1747="Romance",Predictive_Model!$D$57,IF(N1747="Sci-Fi",Predictive_Model!$D$58,0)))))))))</f>
        <v>8.4442664107710027E-4</v>
      </c>
      <c r="V1747" s="3" t="str">
        <f t="shared" si="276"/>
        <v>Low</v>
      </c>
      <c r="W1747" s="6">
        <f t="shared" si="277"/>
        <v>7.5913955032831312E-3</v>
      </c>
      <c r="X1747" s="3" t="str">
        <f t="shared" si="278"/>
        <v>Monitor</v>
      </c>
      <c r="Y1747" s="3" t="str">
        <f t="shared" si="279"/>
        <v>OK</v>
      </c>
    </row>
    <row r="1748" spans="1:25" x14ac:dyDescent="0.25">
      <c r="A1748" s="3" t="str">
        <f>Raw_Data!A1748</f>
        <v>c7e024a2-a7b1-42de-9ec8-2eface7a42ea</v>
      </c>
      <c r="B1748" s="3">
        <f>Raw_Data!B1748</f>
        <v>54</v>
      </c>
      <c r="C1748" s="3" t="str">
        <f>Raw_Data!C1748</f>
        <v>Male</v>
      </c>
      <c r="D1748" s="3" t="str">
        <f>Raw_Data!D1748</f>
        <v>Standard</v>
      </c>
      <c r="E1748" s="3">
        <f>Raw_Data!E1748</f>
        <v>13.51</v>
      </c>
      <c r="F1748" s="3">
        <f>Raw_Data!F1748</f>
        <v>26</v>
      </c>
      <c r="G1748" s="3" t="str">
        <f>Raw_Data!G1748</f>
        <v>Asia</v>
      </c>
      <c r="H1748" s="3" t="str">
        <f>Raw_Data!H1748</f>
        <v>Tablet</v>
      </c>
      <c r="I1748" s="3">
        <f>Raw_Data!I1748</f>
        <v>13.99</v>
      </c>
      <c r="J1748" s="3">
        <f>Raw_Data!J1748</f>
        <v>0</v>
      </c>
      <c r="K1748" s="3" t="str">
        <f>Raw_Data!K1748</f>
        <v>PayPal</v>
      </c>
      <c r="L1748" s="3">
        <f>Raw_Data!L1748</f>
        <v>4</v>
      </c>
      <c r="M1748" s="3">
        <f>Raw_Data!M1748</f>
        <v>0.5</v>
      </c>
      <c r="N1748" s="3" t="str">
        <f>Raw_Data!N1748</f>
        <v>Horror</v>
      </c>
      <c r="O1748" s="3" t="str">
        <f t="shared" si="270"/>
        <v>45-54</v>
      </c>
      <c r="P1748" s="3" t="str">
        <f t="shared" si="271"/>
        <v>10-24h</v>
      </c>
      <c r="Q1748" s="3" t="str">
        <f t="shared" si="272"/>
        <v>22-45d</v>
      </c>
      <c r="R1748" s="3" t="str">
        <f t="shared" si="273"/>
        <v>Medium</v>
      </c>
      <c r="S1748" s="3" t="str">
        <f t="shared" si="274"/>
        <v>Mid</v>
      </c>
      <c r="T1748" s="3" t="str">
        <f t="shared" si="275"/>
        <v>Active</v>
      </c>
      <c r="U1748" s="4">
        <f>1/(1+EXP(-(Predictive_Model!$B$5+((B1748-Predictive_Model!$B$20)/Predictive_Model!$C$20)*Predictive_Model!$D$20+((E1748-Predictive_Model!$B$21)/Predictive_Model!$C$21)*Predictive_Model!$D$21+((F1748-Predictive_Model!$B$22)/Predictive_Model!$C$22)*Predictive_Model!$D$22+((I1748-Predictive_Model!$B$23)/Predictive_Model!$C$23)*Predictive_Model!$D$23+((L1748-Predictive_Model!$B$24)/Predictive_Model!$C$24)*Predictive_Model!$D$24+((M1748-Predictive_Model!$B$25)/Predictive_Model!$C$25)*Predictive_Model!$D$25+IF(C1748="Male",Predictive_Model!$D$31,IF(C1748="Other",Predictive_Model!$D$32,0))+IF(D1748="Premium",Predictive_Model!$D$34,IF(D1748="Standard",Predictive_Model!$D$35,0))+IF(G1748="Asia",Predictive_Model!$D$37,IF(G1748="Europe",Predictive_Model!$D$38,IF(G1748="North America",Predictive_Model!$D$39,IF(G1748="Oceania",Predictive_Model!$D$40,IF(G1748="South America",Predictive_Model!$D$41,0)))))+IF(H1748="Laptop",Predictive_Model!$D$43,IF(H1748="Mobile",Predictive_Model!$D$44,IF(H1748="TV",Predictive_Model!$D$45,IF(H1748="Tablet",Predictive_Model!$D$46,0))))+IF(K1748="Crypto",Predictive_Model!$D$48,IF(K1748="Debit Card",Predictive_Model!$D$49,IF(K1748="Gift Card",Predictive_Model!$D$50,IF(K1748="PayPal",Predictive_Model!$D$51,0))))+IF(N1748="Comedy",Predictive_Model!$D$53,IF(N1748="Documentary",Predictive_Model!$D$54,IF(N1748="Drama",Predictive_Model!$D$55,IF(N1748="Horror",Predictive_Model!$D$56,IF(N1748="Romance",Predictive_Model!$D$57,IF(N1748="Sci-Fi",Predictive_Model!$D$58,0)))))))))</f>
        <v>0.64191558741652888</v>
      </c>
      <c r="V1748" s="3" t="str">
        <f t="shared" si="276"/>
        <v>High</v>
      </c>
      <c r="W1748" s="6">
        <f t="shared" si="277"/>
        <v>8.9803990679572383</v>
      </c>
      <c r="X1748" s="3" t="str">
        <f t="shared" si="278"/>
        <v>Priority 2</v>
      </c>
      <c r="Y1748" s="3" t="str">
        <f t="shared" si="279"/>
        <v>OK</v>
      </c>
    </row>
    <row r="1749" spans="1:25" x14ac:dyDescent="0.25">
      <c r="A1749" s="3" t="str">
        <f>Raw_Data!A1749</f>
        <v>d294b97f-cf2d-4d94-a8ae-75b4fbb91cf6</v>
      </c>
      <c r="B1749" s="3">
        <f>Raw_Data!B1749</f>
        <v>39</v>
      </c>
      <c r="C1749" s="3" t="str">
        <f>Raw_Data!C1749</f>
        <v>Other</v>
      </c>
      <c r="D1749" s="3" t="str">
        <f>Raw_Data!D1749</f>
        <v>Premium</v>
      </c>
      <c r="E1749" s="3">
        <f>Raw_Data!E1749</f>
        <v>3.87</v>
      </c>
      <c r="F1749" s="3">
        <f>Raw_Data!F1749</f>
        <v>23</v>
      </c>
      <c r="G1749" s="3" t="str">
        <f>Raw_Data!G1749</f>
        <v>North America</v>
      </c>
      <c r="H1749" s="3" t="str">
        <f>Raw_Data!H1749</f>
        <v>Laptop</v>
      </c>
      <c r="I1749" s="3">
        <f>Raw_Data!I1749</f>
        <v>17.989999999999998</v>
      </c>
      <c r="J1749" s="3">
        <f>Raw_Data!J1749</f>
        <v>0</v>
      </c>
      <c r="K1749" s="3" t="str">
        <f>Raw_Data!K1749</f>
        <v>Debit Card</v>
      </c>
      <c r="L1749" s="3">
        <f>Raw_Data!L1749</f>
        <v>5</v>
      </c>
      <c r="M1749" s="3">
        <f>Raw_Data!M1749</f>
        <v>0.16</v>
      </c>
      <c r="N1749" s="3" t="str">
        <f>Raw_Data!N1749</f>
        <v>Drama</v>
      </c>
      <c r="O1749" s="3" t="str">
        <f t="shared" si="270"/>
        <v>35-44</v>
      </c>
      <c r="P1749" s="3" t="str">
        <f t="shared" si="271"/>
        <v>&lt;10h</v>
      </c>
      <c r="Q1749" s="3" t="str">
        <f t="shared" si="272"/>
        <v>22-45d</v>
      </c>
      <c r="R1749" s="3" t="str">
        <f t="shared" si="273"/>
        <v>Medium</v>
      </c>
      <c r="S1749" s="3" t="str">
        <f t="shared" si="274"/>
        <v>High</v>
      </c>
      <c r="T1749" s="3" t="str">
        <f t="shared" si="275"/>
        <v>Active</v>
      </c>
      <c r="U1749" s="4">
        <f>1/(1+EXP(-(Predictive_Model!$B$5+((B1749-Predictive_Model!$B$20)/Predictive_Model!$C$20)*Predictive_Model!$D$20+((E1749-Predictive_Model!$B$21)/Predictive_Model!$C$21)*Predictive_Model!$D$21+((F1749-Predictive_Model!$B$22)/Predictive_Model!$C$22)*Predictive_Model!$D$22+((I1749-Predictive_Model!$B$23)/Predictive_Model!$C$23)*Predictive_Model!$D$23+((L1749-Predictive_Model!$B$24)/Predictive_Model!$C$24)*Predictive_Model!$D$24+((M1749-Predictive_Model!$B$25)/Predictive_Model!$C$25)*Predictive_Model!$D$25+IF(C1749="Male",Predictive_Model!$D$31,IF(C1749="Other",Predictive_Model!$D$32,0))+IF(D1749="Premium",Predictive_Model!$D$34,IF(D1749="Standard",Predictive_Model!$D$35,0))+IF(G1749="Asia",Predictive_Model!$D$37,IF(G1749="Europe",Predictive_Model!$D$38,IF(G1749="North America",Predictive_Model!$D$39,IF(G1749="Oceania",Predictive_Model!$D$40,IF(G1749="South America",Predictive_Model!$D$41,0)))))+IF(H1749="Laptop",Predictive_Model!$D$43,IF(H1749="Mobile",Predictive_Model!$D$44,IF(H1749="TV",Predictive_Model!$D$45,IF(H1749="Tablet",Predictive_Model!$D$46,0))))+IF(K1749="Crypto",Predictive_Model!$D$48,IF(K1749="Debit Card",Predictive_Model!$D$49,IF(K1749="Gift Card",Predictive_Model!$D$50,IF(K1749="PayPal",Predictive_Model!$D$51,0))))+IF(N1749="Comedy",Predictive_Model!$D$53,IF(N1749="Documentary",Predictive_Model!$D$54,IF(N1749="Drama",Predictive_Model!$D$55,IF(N1749="Horror",Predictive_Model!$D$56,IF(N1749="Romance",Predictive_Model!$D$57,IF(N1749="Sci-Fi",Predictive_Model!$D$58,0)))))))))</f>
        <v>0.45920640255085454</v>
      </c>
      <c r="V1749" s="3" t="str">
        <f t="shared" si="276"/>
        <v>Medium</v>
      </c>
      <c r="W1749" s="6">
        <f t="shared" si="277"/>
        <v>8.2611231818898734</v>
      </c>
      <c r="X1749" s="3" t="str">
        <f t="shared" si="278"/>
        <v>Monitor</v>
      </c>
      <c r="Y1749" s="3" t="str">
        <f t="shared" si="279"/>
        <v>OK</v>
      </c>
    </row>
    <row r="1750" spans="1:25" x14ac:dyDescent="0.25">
      <c r="A1750" s="3" t="str">
        <f>Raw_Data!A1750</f>
        <v>658035e4-1ba4-4be1-9ef9-45b5307d06d0</v>
      </c>
      <c r="B1750" s="3">
        <f>Raw_Data!B1750</f>
        <v>31</v>
      </c>
      <c r="C1750" s="3" t="str">
        <f>Raw_Data!C1750</f>
        <v>Other</v>
      </c>
      <c r="D1750" s="3" t="str">
        <f>Raw_Data!D1750</f>
        <v>Premium</v>
      </c>
      <c r="E1750" s="3">
        <f>Raw_Data!E1750</f>
        <v>15.41</v>
      </c>
      <c r="F1750" s="3">
        <f>Raw_Data!F1750</f>
        <v>44</v>
      </c>
      <c r="G1750" s="3" t="str">
        <f>Raw_Data!G1750</f>
        <v>North America</v>
      </c>
      <c r="H1750" s="3" t="str">
        <f>Raw_Data!H1750</f>
        <v>Desktop</v>
      </c>
      <c r="I1750" s="3">
        <f>Raw_Data!I1750</f>
        <v>17.989999999999998</v>
      </c>
      <c r="J1750" s="3">
        <f>Raw_Data!J1750</f>
        <v>1</v>
      </c>
      <c r="K1750" s="3" t="str">
        <f>Raw_Data!K1750</f>
        <v>PayPal</v>
      </c>
      <c r="L1750" s="3">
        <f>Raw_Data!L1750</f>
        <v>2</v>
      </c>
      <c r="M1750" s="3">
        <f>Raw_Data!M1750</f>
        <v>0.34</v>
      </c>
      <c r="N1750" s="3" t="str">
        <f>Raw_Data!N1750</f>
        <v>Sci-Fi</v>
      </c>
      <c r="O1750" s="3" t="str">
        <f t="shared" si="270"/>
        <v>25-34</v>
      </c>
      <c r="P1750" s="3" t="str">
        <f t="shared" si="271"/>
        <v>10-24h</v>
      </c>
      <c r="Q1750" s="3" t="str">
        <f t="shared" si="272"/>
        <v>22-45d</v>
      </c>
      <c r="R1750" s="3" t="str">
        <f t="shared" si="273"/>
        <v>Medium</v>
      </c>
      <c r="S1750" s="3" t="str">
        <f t="shared" si="274"/>
        <v>High</v>
      </c>
      <c r="T1750" s="3" t="str">
        <f t="shared" si="275"/>
        <v>Churned</v>
      </c>
      <c r="U1750" s="4">
        <f>1/(1+EXP(-(Predictive_Model!$B$5+((B1750-Predictive_Model!$B$20)/Predictive_Model!$C$20)*Predictive_Model!$D$20+((E1750-Predictive_Model!$B$21)/Predictive_Model!$C$21)*Predictive_Model!$D$21+((F1750-Predictive_Model!$B$22)/Predictive_Model!$C$22)*Predictive_Model!$D$22+((I1750-Predictive_Model!$B$23)/Predictive_Model!$C$23)*Predictive_Model!$D$23+((L1750-Predictive_Model!$B$24)/Predictive_Model!$C$24)*Predictive_Model!$D$24+((M1750-Predictive_Model!$B$25)/Predictive_Model!$C$25)*Predictive_Model!$D$25+IF(C1750="Male",Predictive_Model!$D$31,IF(C1750="Other",Predictive_Model!$D$32,0))+IF(D1750="Premium",Predictive_Model!$D$34,IF(D1750="Standard",Predictive_Model!$D$35,0))+IF(G1750="Asia",Predictive_Model!$D$37,IF(G1750="Europe",Predictive_Model!$D$38,IF(G1750="North America",Predictive_Model!$D$39,IF(G1750="Oceania",Predictive_Model!$D$40,IF(G1750="South America",Predictive_Model!$D$41,0)))))+IF(H1750="Laptop",Predictive_Model!$D$43,IF(H1750="Mobile",Predictive_Model!$D$44,IF(H1750="TV",Predictive_Model!$D$45,IF(H1750="Tablet",Predictive_Model!$D$46,0))))+IF(K1750="Crypto",Predictive_Model!$D$48,IF(K1750="Debit Card",Predictive_Model!$D$49,IF(K1750="Gift Card",Predictive_Model!$D$50,IF(K1750="PayPal",Predictive_Model!$D$51,0))))+IF(N1750="Comedy",Predictive_Model!$D$53,IF(N1750="Documentary",Predictive_Model!$D$54,IF(N1750="Drama",Predictive_Model!$D$55,IF(N1750="Horror",Predictive_Model!$D$56,IF(N1750="Romance",Predictive_Model!$D$57,IF(N1750="Sci-Fi",Predictive_Model!$D$58,0)))))))))</f>
        <v>0.76072840779111206</v>
      </c>
      <c r="V1750" s="3" t="str">
        <f t="shared" si="276"/>
        <v>Critical</v>
      </c>
      <c r="W1750" s="6">
        <f t="shared" si="277"/>
        <v>17.989999999999998</v>
      </c>
      <c r="X1750" s="3" t="str">
        <f t="shared" si="278"/>
        <v>Priority 1</v>
      </c>
      <c r="Y1750" s="3" t="str">
        <f t="shared" si="279"/>
        <v>OK</v>
      </c>
    </row>
    <row r="1751" spans="1:25" x14ac:dyDescent="0.25">
      <c r="A1751" s="3" t="str">
        <f>Raw_Data!A1751</f>
        <v>581e6697-714a-4270-a0ee-fa3f59b0af0c</v>
      </c>
      <c r="B1751" s="3">
        <f>Raw_Data!B1751</f>
        <v>46</v>
      </c>
      <c r="C1751" s="3" t="str">
        <f>Raw_Data!C1751</f>
        <v>Female</v>
      </c>
      <c r="D1751" s="3" t="str">
        <f>Raw_Data!D1751</f>
        <v>Standard</v>
      </c>
      <c r="E1751" s="3">
        <f>Raw_Data!E1751</f>
        <v>3.07</v>
      </c>
      <c r="F1751" s="3">
        <f>Raw_Data!F1751</f>
        <v>51</v>
      </c>
      <c r="G1751" s="3" t="str">
        <f>Raw_Data!G1751</f>
        <v>Europe</v>
      </c>
      <c r="H1751" s="3" t="str">
        <f>Raw_Data!H1751</f>
        <v>Tablet</v>
      </c>
      <c r="I1751" s="3">
        <f>Raw_Data!I1751</f>
        <v>13.99</v>
      </c>
      <c r="J1751" s="3">
        <f>Raw_Data!J1751</f>
        <v>1</v>
      </c>
      <c r="K1751" s="3" t="str">
        <f>Raw_Data!K1751</f>
        <v>Crypto</v>
      </c>
      <c r="L1751" s="3">
        <f>Raw_Data!L1751</f>
        <v>2</v>
      </c>
      <c r="M1751" s="3">
        <f>Raw_Data!M1751</f>
        <v>0.06</v>
      </c>
      <c r="N1751" s="3" t="str">
        <f>Raw_Data!N1751</f>
        <v>Documentary</v>
      </c>
      <c r="O1751" s="3" t="str">
        <f t="shared" si="270"/>
        <v>45-54</v>
      </c>
      <c r="P1751" s="3" t="str">
        <f t="shared" si="271"/>
        <v>&lt;10h</v>
      </c>
      <c r="Q1751" s="3" t="str">
        <f t="shared" si="272"/>
        <v>46-60d</v>
      </c>
      <c r="R1751" s="3" t="str">
        <f t="shared" si="273"/>
        <v>Low</v>
      </c>
      <c r="S1751" s="3" t="str">
        <f t="shared" si="274"/>
        <v>Mid</v>
      </c>
      <c r="T1751" s="3" t="str">
        <f t="shared" si="275"/>
        <v>Churned</v>
      </c>
      <c r="U1751" s="4">
        <f>1/(1+EXP(-(Predictive_Model!$B$5+((B1751-Predictive_Model!$B$20)/Predictive_Model!$C$20)*Predictive_Model!$D$20+((E1751-Predictive_Model!$B$21)/Predictive_Model!$C$21)*Predictive_Model!$D$21+((F1751-Predictive_Model!$B$22)/Predictive_Model!$C$22)*Predictive_Model!$D$22+((I1751-Predictive_Model!$B$23)/Predictive_Model!$C$23)*Predictive_Model!$D$23+((L1751-Predictive_Model!$B$24)/Predictive_Model!$C$24)*Predictive_Model!$D$24+((M1751-Predictive_Model!$B$25)/Predictive_Model!$C$25)*Predictive_Model!$D$25+IF(C1751="Male",Predictive_Model!$D$31,IF(C1751="Other",Predictive_Model!$D$32,0))+IF(D1751="Premium",Predictive_Model!$D$34,IF(D1751="Standard",Predictive_Model!$D$35,0))+IF(G1751="Asia",Predictive_Model!$D$37,IF(G1751="Europe",Predictive_Model!$D$38,IF(G1751="North America",Predictive_Model!$D$39,IF(G1751="Oceania",Predictive_Model!$D$40,IF(G1751="South America",Predictive_Model!$D$41,0)))))+IF(H1751="Laptop",Predictive_Model!$D$43,IF(H1751="Mobile",Predictive_Model!$D$44,IF(H1751="TV",Predictive_Model!$D$45,IF(H1751="Tablet",Predictive_Model!$D$46,0))))+IF(K1751="Crypto",Predictive_Model!$D$48,IF(K1751="Debit Card",Predictive_Model!$D$49,IF(K1751="Gift Card",Predictive_Model!$D$50,IF(K1751="PayPal",Predictive_Model!$D$51,0))))+IF(N1751="Comedy",Predictive_Model!$D$53,IF(N1751="Documentary",Predictive_Model!$D$54,IF(N1751="Drama",Predictive_Model!$D$55,IF(N1751="Horror",Predictive_Model!$D$56,IF(N1751="Romance",Predictive_Model!$D$57,IF(N1751="Sci-Fi",Predictive_Model!$D$58,0)))))))))</f>
        <v>0.99994924259977125</v>
      </c>
      <c r="V1751" s="3" t="str">
        <f t="shared" si="276"/>
        <v>Critical</v>
      </c>
      <c r="W1751" s="6">
        <f t="shared" si="277"/>
        <v>13.99</v>
      </c>
      <c r="X1751" s="3" t="str">
        <f t="shared" si="278"/>
        <v>Priority 2</v>
      </c>
      <c r="Y1751" s="3" t="str">
        <f t="shared" si="279"/>
        <v>OK</v>
      </c>
    </row>
    <row r="1752" spans="1:25" x14ac:dyDescent="0.25">
      <c r="A1752" s="3" t="str">
        <f>Raw_Data!A1752</f>
        <v>803ceff0-36a0-4703-bf52-cad1d975542f</v>
      </c>
      <c r="B1752" s="3">
        <f>Raw_Data!B1752</f>
        <v>53</v>
      </c>
      <c r="C1752" s="3" t="str">
        <f>Raw_Data!C1752</f>
        <v>Male</v>
      </c>
      <c r="D1752" s="3" t="str">
        <f>Raw_Data!D1752</f>
        <v>Basic</v>
      </c>
      <c r="E1752" s="3">
        <f>Raw_Data!E1752</f>
        <v>0.09</v>
      </c>
      <c r="F1752" s="3">
        <f>Raw_Data!F1752</f>
        <v>18</v>
      </c>
      <c r="G1752" s="3" t="str">
        <f>Raw_Data!G1752</f>
        <v>Africa</v>
      </c>
      <c r="H1752" s="3" t="str">
        <f>Raw_Data!H1752</f>
        <v>Mobile</v>
      </c>
      <c r="I1752" s="3">
        <f>Raw_Data!I1752</f>
        <v>8.99</v>
      </c>
      <c r="J1752" s="3">
        <f>Raw_Data!J1752</f>
        <v>1</v>
      </c>
      <c r="K1752" s="3" t="str">
        <f>Raw_Data!K1752</f>
        <v>PayPal</v>
      </c>
      <c r="L1752" s="3">
        <f>Raw_Data!L1752</f>
        <v>3</v>
      </c>
      <c r="M1752" s="3">
        <f>Raw_Data!M1752</f>
        <v>0</v>
      </c>
      <c r="N1752" s="3" t="str">
        <f>Raw_Data!N1752</f>
        <v>Comedy</v>
      </c>
      <c r="O1752" s="3" t="str">
        <f t="shared" si="270"/>
        <v>45-54</v>
      </c>
      <c r="P1752" s="3" t="str">
        <f t="shared" si="271"/>
        <v>&lt;10h</v>
      </c>
      <c r="Q1752" s="3" t="str">
        <f t="shared" si="272"/>
        <v>8-21d</v>
      </c>
      <c r="R1752" s="3" t="str">
        <f t="shared" si="273"/>
        <v>Medium</v>
      </c>
      <c r="S1752" s="3" t="str">
        <f t="shared" si="274"/>
        <v>Low</v>
      </c>
      <c r="T1752" s="3" t="str">
        <f t="shared" si="275"/>
        <v>Churned</v>
      </c>
      <c r="U1752" s="4">
        <f>1/(1+EXP(-(Predictive_Model!$B$5+((B1752-Predictive_Model!$B$20)/Predictive_Model!$C$20)*Predictive_Model!$D$20+((E1752-Predictive_Model!$B$21)/Predictive_Model!$C$21)*Predictive_Model!$D$21+((F1752-Predictive_Model!$B$22)/Predictive_Model!$C$22)*Predictive_Model!$D$22+((I1752-Predictive_Model!$B$23)/Predictive_Model!$C$23)*Predictive_Model!$D$23+((L1752-Predictive_Model!$B$24)/Predictive_Model!$C$24)*Predictive_Model!$D$24+((M1752-Predictive_Model!$B$25)/Predictive_Model!$C$25)*Predictive_Model!$D$25+IF(C1752="Male",Predictive_Model!$D$31,IF(C1752="Other",Predictive_Model!$D$32,0))+IF(D1752="Premium",Predictive_Model!$D$34,IF(D1752="Standard",Predictive_Model!$D$35,0))+IF(G1752="Asia",Predictive_Model!$D$37,IF(G1752="Europe",Predictive_Model!$D$38,IF(G1752="North America",Predictive_Model!$D$39,IF(G1752="Oceania",Predictive_Model!$D$40,IF(G1752="South America",Predictive_Model!$D$41,0)))))+IF(H1752="Laptop",Predictive_Model!$D$43,IF(H1752="Mobile",Predictive_Model!$D$44,IF(H1752="TV",Predictive_Model!$D$45,IF(H1752="Tablet",Predictive_Model!$D$46,0))))+IF(K1752="Crypto",Predictive_Model!$D$48,IF(K1752="Debit Card",Predictive_Model!$D$49,IF(K1752="Gift Card",Predictive_Model!$D$50,IF(K1752="PayPal",Predictive_Model!$D$51,0))))+IF(N1752="Comedy",Predictive_Model!$D$53,IF(N1752="Documentary",Predictive_Model!$D$54,IF(N1752="Drama",Predictive_Model!$D$55,IF(N1752="Horror",Predictive_Model!$D$56,IF(N1752="Romance",Predictive_Model!$D$57,IF(N1752="Sci-Fi",Predictive_Model!$D$58,0)))))))))</f>
        <v>0.99889884171198262</v>
      </c>
      <c r="V1752" s="3" t="str">
        <f t="shared" si="276"/>
        <v>Critical</v>
      </c>
      <c r="W1752" s="6">
        <f t="shared" si="277"/>
        <v>8.99</v>
      </c>
      <c r="X1752" s="3" t="str">
        <f t="shared" si="278"/>
        <v>Priority 2</v>
      </c>
      <c r="Y1752" s="3" t="str">
        <f t="shared" si="279"/>
        <v>OK</v>
      </c>
    </row>
    <row r="1753" spans="1:25" x14ac:dyDescent="0.25">
      <c r="A1753" s="3" t="str">
        <f>Raw_Data!A1753</f>
        <v>73f751c7-8c61-4e76-83b6-452af6a4ede5</v>
      </c>
      <c r="B1753" s="3">
        <f>Raw_Data!B1753</f>
        <v>33</v>
      </c>
      <c r="C1753" s="3" t="str">
        <f>Raw_Data!C1753</f>
        <v>Female</v>
      </c>
      <c r="D1753" s="3" t="str">
        <f>Raw_Data!D1753</f>
        <v>Premium</v>
      </c>
      <c r="E1753" s="3">
        <f>Raw_Data!E1753</f>
        <v>3.91</v>
      </c>
      <c r="F1753" s="3">
        <f>Raw_Data!F1753</f>
        <v>11</v>
      </c>
      <c r="G1753" s="3" t="str">
        <f>Raw_Data!G1753</f>
        <v>Oceania</v>
      </c>
      <c r="H1753" s="3" t="str">
        <f>Raw_Data!H1753</f>
        <v>Desktop</v>
      </c>
      <c r="I1753" s="3">
        <f>Raw_Data!I1753</f>
        <v>17.989999999999998</v>
      </c>
      <c r="J1753" s="3">
        <f>Raw_Data!J1753</f>
        <v>1</v>
      </c>
      <c r="K1753" s="3" t="str">
        <f>Raw_Data!K1753</f>
        <v>Debit Card</v>
      </c>
      <c r="L1753" s="3">
        <f>Raw_Data!L1753</f>
        <v>2</v>
      </c>
      <c r="M1753" s="3">
        <f>Raw_Data!M1753</f>
        <v>0.33</v>
      </c>
      <c r="N1753" s="3" t="str">
        <f>Raw_Data!N1753</f>
        <v>Comedy</v>
      </c>
      <c r="O1753" s="3" t="str">
        <f t="shared" si="270"/>
        <v>25-34</v>
      </c>
      <c r="P1753" s="3" t="str">
        <f t="shared" si="271"/>
        <v>&lt;10h</v>
      </c>
      <c r="Q1753" s="3" t="str">
        <f t="shared" si="272"/>
        <v>8-21d</v>
      </c>
      <c r="R1753" s="3" t="str">
        <f t="shared" si="273"/>
        <v>Medium</v>
      </c>
      <c r="S1753" s="3" t="str">
        <f t="shared" si="274"/>
        <v>High</v>
      </c>
      <c r="T1753" s="3" t="str">
        <f t="shared" si="275"/>
        <v>Churned</v>
      </c>
      <c r="U1753" s="4">
        <f>1/(1+EXP(-(Predictive_Model!$B$5+((B1753-Predictive_Model!$B$20)/Predictive_Model!$C$20)*Predictive_Model!$D$20+((E1753-Predictive_Model!$B$21)/Predictive_Model!$C$21)*Predictive_Model!$D$21+((F1753-Predictive_Model!$B$22)/Predictive_Model!$C$22)*Predictive_Model!$D$22+((I1753-Predictive_Model!$B$23)/Predictive_Model!$C$23)*Predictive_Model!$D$23+((L1753-Predictive_Model!$B$24)/Predictive_Model!$C$24)*Predictive_Model!$D$24+((M1753-Predictive_Model!$B$25)/Predictive_Model!$C$25)*Predictive_Model!$D$25+IF(C1753="Male",Predictive_Model!$D$31,IF(C1753="Other",Predictive_Model!$D$32,0))+IF(D1753="Premium",Predictive_Model!$D$34,IF(D1753="Standard",Predictive_Model!$D$35,0))+IF(G1753="Asia",Predictive_Model!$D$37,IF(G1753="Europe",Predictive_Model!$D$38,IF(G1753="North America",Predictive_Model!$D$39,IF(G1753="Oceania",Predictive_Model!$D$40,IF(G1753="South America",Predictive_Model!$D$41,0)))))+IF(H1753="Laptop",Predictive_Model!$D$43,IF(H1753="Mobile",Predictive_Model!$D$44,IF(H1753="TV",Predictive_Model!$D$45,IF(H1753="Tablet",Predictive_Model!$D$46,0))))+IF(K1753="Crypto",Predictive_Model!$D$48,IF(K1753="Debit Card",Predictive_Model!$D$49,IF(K1753="Gift Card",Predictive_Model!$D$50,IF(K1753="PayPal",Predictive_Model!$D$51,0))))+IF(N1753="Comedy",Predictive_Model!$D$53,IF(N1753="Documentary",Predictive_Model!$D$54,IF(N1753="Drama",Predictive_Model!$D$55,IF(N1753="Horror",Predictive_Model!$D$56,IF(N1753="Romance",Predictive_Model!$D$57,IF(N1753="Sci-Fi",Predictive_Model!$D$58,0)))))))))</f>
        <v>0.6127323235554466</v>
      </c>
      <c r="V1753" s="3" t="str">
        <f t="shared" si="276"/>
        <v>High</v>
      </c>
      <c r="W1753" s="6">
        <f t="shared" si="277"/>
        <v>17.989999999999998</v>
      </c>
      <c r="X1753" s="3" t="str">
        <f t="shared" si="278"/>
        <v>Monitor</v>
      </c>
      <c r="Y1753" s="3" t="str">
        <f t="shared" si="279"/>
        <v>OK</v>
      </c>
    </row>
    <row r="1754" spans="1:25" x14ac:dyDescent="0.25">
      <c r="A1754" s="3" t="str">
        <f>Raw_Data!A1754</f>
        <v>b599a0ed-bf0a-45bb-aeb6-0722f73a50fa</v>
      </c>
      <c r="B1754" s="3">
        <f>Raw_Data!B1754</f>
        <v>67</v>
      </c>
      <c r="C1754" s="3" t="str">
        <f>Raw_Data!C1754</f>
        <v>Male</v>
      </c>
      <c r="D1754" s="3" t="str">
        <f>Raw_Data!D1754</f>
        <v>Standard</v>
      </c>
      <c r="E1754" s="3">
        <f>Raw_Data!E1754</f>
        <v>1.71</v>
      </c>
      <c r="F1754" s="3">
        <f>Raw_Data!F1754</f>
        <v>47</v>
      </c>
      <c r="G1754" s="3" t="str">
        <f>Raw_Data!G1754</f>
        <v>Asia</v>
      </c>
      <c r="H1754" s="3" t="str">
        <f>Raw_Data!H1754</f>
        <v>Tablet</v>
      </c>
      <c r="I1754" s="3">
        <f>Raw_Data!I1754</f>
        <v>13.99</v>
      </c>
      <c r="J1754" s="3">
        <f>Raw_Data!J1754</f>
        <v>1</v>
      </c>
      <c r="K1754" s="3" t="str">
        <f>Raw_Data!K1754</f>
        <v>Crypto</v>
      </c>
      <c r="L1754" s="3">
        <f>Raw_Data!L1754</f>
        <v>2</v>
      </c>
      <c r="M1754" s="3">
        <f>Raw_Data!M1754</f>
        <v>0.04</v>
      </c>
      <c r="N1754" s="3" t="str">
        <f>Raw_Data!N1754</f>
        <v>Romance</v>
      </c>
      <c r="O1754" s="3" t="str">
        <f t="shared" si="270"/>
        <v>55-70</v>
      </c>
      <c r="P1754" s="3" t="str">
        <f t="shared" si="271"/>
        <v>&lt;10h</v>
      </c>
      <c r="Q1754" s="3" t="str">
        <f t="shared" si="272"/>
        <v>46-60d</v>
      </c>
      <c r="R1754" s="3" t="str">
        <f t="shared" si="273"/>
        <v>Low</v>
      </c>
      <c r="S1754" s="3" t="str">
        <f t="shared" si="274"/>
        <v>Mid</v>
      </c>
      <c r="T1754" s="3" t="str">
        <f t="shared" si="275"/>
        <v>Churned</v>
      </c>
      <c r="U1754" s="4">
        <f>1/(1+EXP(-(Predictive_Model!$B$5+((B1754-Predictive_Model!$B$20)/Predictive_Model!$C$20)*Predictive_Model!$D$20+((E1754-Predictive_Model!$B$21)/Predictive_Model!$C$21)*Predictive_Model!$D$21+((F1754-Predictive_Model!$B$22)/Predictive_Model!$C$22)*Predictive_Model!$D$22+((I1754-Predictive_Model!$B$23)/Predictive_Model!$C$23)*Predictive_Model!$D$23+((L1754-Predictive_Model!$B$24)/Predictive_Model!$C$24)*Predictive_Model!$D$24+((M1754-Predictive_Model!$B$25)/Predictive_Model!$C$25)*Predictive_Model!$D$25+IF(C1754="Male",Predictive_Model!$D$31,IF(C1754="Other",Predictive_Model!$D$32,0))+IF(D1754="Premium",Predictive_Model!$D$34,IF(D1754="Standard",Predictive_Model!$D$35,0))+IF(G1754="Asia",Predictive_Model!$D$37,IF(G1754="Europe",Predictive_Model!$D$38,IF(G1754="North America",Predictive_Model!$D$39,IF(G1754="Oceania",Predictive_Model!$D$40,IF(G1754="South America",Predictive_Model!$D$41,0)))))+IF(H1754="Laptop",Predictive_Model!$D$43,IF(H1754="Mobile",Predictive_Model!$D$44,IF(H1754="TV",Predictive_Model!$D$45,IF(H1754="Tablet",Predictive_Model!$D$46,0))))+IF(K1754="Crypto",Predictive_Model!$D$48,IF(K1754="Debit Card",Predictive_Model!$D$49,IF(K1754="Gift Card",Predictive_Model!$D$50,IF(K1754="PayPal",Predictive_Model!$D$51,0))))+IF(N1754="Comedy",Predictive_Model!$D$53,IF(N1754="Documentary",Predictive_Model!$D$54,IF(N1754="Drama",Predictive_Model!$D$55,IF(N1754="Horror",Predictive_Model!$D$56,IF(N1754="Romance",Predictive_Model!$D$57,IF(N1754="Sci-Fi",Predictive_Model!$D$58,0)))))))))</f>
        <v>0.99992927356030548</v>
      </c>
      <c r="V1754" s="3" t="str">
        <f t="shared" si="276"/>
        <v>Critical</v>
      </c>
      <c r="W1754" s="6">
        <f t="shared" si="277"/>
        <v>13.99</v>
      </c>
      <c r="X1754" s="3" t="str">
        <f t="shared" si="278"/>
        <v>Priority 2</v>
      </c>
      <c r="Y1754" s="3" t="str">
        <f t="shared" si="279"/>
        <v>OK</v>
      </c>
    </row>
    <row r="1755" spans="1:25" x14ac:dyDescent="0.25">
      <c r="A1755" s="3" t="str">
        <f>Raw_Data!A1755</f>
        <v>da72bd4b-af88-4044-9054-b1256e865aa1</v>
      </c>
      <c r="B1755" s="3">
        <f>Raw_Data!B1755</f>
        <v>37</v>
      </c>
      <c r="C1755" s="3" t="str">
        <f>Raw_Data!C1755</f>
        <v>Female</v>
      </c>
      <c r="D1755" s="3" t="str">
        <f>Raw_Data!D1755</f>
        <v>Premium</v>
      </c>
      <c r="E1755" s="3">
        <f>Raw_Data!E1755</f>
        <v>0.56000000000000005</v>
      </c>
      <c r="F1755" s="3">
        <f>Raw_Data!F1755</f>
        <v>50</v>
      </c>
      <c r="G1755" s="3" t="str">
        <f>Raw_Data!G1755</f>
        <v>Europe</v>
      </c>
      <c r="H1755" s="3" t="str">
        <f>Raw_Data!H1755</f>
        <v>TV</v>
      </c>
      <c r="I1755" s="3">
        <f>Raw_Data!I1755</f>
        <v>17.989999999999998</v>
      </c>
      <c r="J1755" s="3">
        <f>Raw_Data!J1755</f>
        <v>1</v>
      </c>
      <c r="K1755" s="3" t="str">
        <f>Raw_Data!K1755</f>
        <v>Debit Card</v>
      </c>
      <c r="L1755" s="3">
        <f>Raw_Data!L1755</f>
        <v>3</v>
      </c>
      <c r="M1755" s="3">
        <f>Raw_Data!M1755</f>
        <v>0.01</v>
      </c>
      <c r="N1755" s="3" t="str">
        <f>Raw_Data!N1755</f>
        <v>Documentary</v>
      </c>
      <c r="O1755" s="3" t="str">
        <f t="shared" si="270"/>
        <v>35-44</v>
      </c>
      <c r="P1755" s="3" t="str">
        <f t="shared" si="271"/>
        <v>&lt;10h</v>
      </c>
      <c r="Q1755" s="3" t="str">
        <f t="shared" si="272"/>
        <v>46-60d</v>
      </c>
      <c r="R1755" s="3" t="str">
        <f t="shared" si="273"/>
        <v>Low</v>
      </c>
      <c r="S1755" s="3" t="str">
        <f t="shared" si="274"/>
        <v>High</v>
      </c>
      <c r="T1755" s="3" t="str">
        <f t="shared" si="275"/>
        <v>Churned</v>
      </c>
      <c r="U1755" s="4">
        <f>1/(1+EXP(-(Predictive_Model!$B$5+((B1755-Predictive_Model!$B$20)/Predictive_Model!$C$20)*Predictive_Model!$D$20+((E1755-Predictive_Model!$B$21)/Predictive_Model!$C$21)*Predictive_Model!$D$21+((F1755-Predictive_Model!$B$22)/Predictive_Model!$C$22)*Predictive_Model!$D$22+((I1755-Predictive_Model!$B$23)/Predictive_Model!$C$23)*Predictive_Model!$D$23+((L1755-Predictive_Model!$B$24)/Predictive_Model!$C$24)*Predictive_Model!$D$24+((M1755-Predictive_Model!$B$25)/Predictive_Model!$C$25)*Predictive_Model!$D$25+IF(C1755="Male",Predictive_Model!$D$31,IF(C1755="Other",Predictive_Model!$D$32,0))+IF(D1755="Premium",Predictive_Model!$D$34,IF(D1755="Standard",Predictive_Model!$D$35,0))+IF(G1755="Asia",Predictive_Model!$D$37,IF(G1755="Europe",Predictive_Model!$D$38,IF(G1755="North America",Predictive_Model!$D$39,IF(G1755="Oceania",Predictive_Model!$D$40,IF(G1755="South America",Predictive_Model!$D$41,0)))))+IF(H1755="Laptop",Predictive_Model!$D$43,IF(H1755="Mobile",Predictive_Model!$D$44,IF(H1755="TV",Predictive_Model!$D$45,IF(H1755="Tablet",Predictive_Model!$D$46,0))))+IF(K1755="Crypto",Predictive_Model!$D$48,IF(K1755="Debit Card",Predictive_Model!$D$49,IF(K1755="Gift Card",Predictive_Model!$D$50,IF(K1755="PayPal",Predictive_Model!$D$51,0))))+IF(N1755="Comedy",Predictive_Model!$D$53,IF(N1755="Documentary",Predictive_Model!$D$54,IF(N1755="Drama",Predictive_Model!$D$55,IF(N1755="Horror",Predictive_Model!$D$56,IF(N1755="Romance",Predictive_Model!$D$57,IF(N1755="Sci-Fi",Predictive_Model!$D$58,0)))))))))</f>
        <v>0.997800176836663</v>
      </c>
      <c r="V1755" s="3" t="str">
        <f t="shared" si="276"/>
        <v>Critical</v>
      </c>
      <c r="W1755" s="6">
        <f t="shared" si="277"/>
        <v>17.989999999999998</v>
      </c>
      <c r="X1755" s="3" t="str">
        <f t="shared" si="278"/>
        <v>Priority 1</v>
      </c>
      <c r="Y1755" s="3" t="str">
        <f t="shared" si="279"/>
        <v>OK</v>
      </c>
    </row>
    <row r="1756" spans="1:25" x14ac:dyDescent="0.25">
      <c r="A1756" s="3" t="str">
        <f>Raw_Data!A1756</f>
        <v>5e38612f-0499-48d1-9b5c-77f3ac880488</v>
      </c>
      <c r="B1756" s="3">
        <f>Raw_Data!B1756</f>
        <v>25</v>
      </c>
      <c r="C1756" s="3" t="str">
        <f>Raw_Data!C1756</f>
        <v>Male</v>
      </c>
      <c r="D1756" s="3" t="str">
        <f>Raw_Data!D1756</f>
        <v>Standard</v>
      </c>
      <c r="E1756" s="3">
        <f>Raw_Data!E1756</f>
        <v>7.12</v>
      </c>
      <c r="F1756" s="3">
        <f>Raw_Data!F1756</f>
        <v>33</v>
      </c>
      <c r="G1756" s="3" t="str">
        <f>Raw_Data!G1756</f>
        <v>South America</v>
      </c>
      <c r="H1756" s="3" t="str">
        <f>Raw_Data!H1756</f>
        <v>Laptop</v>
      </c>
      <c r="I1756" s="3">
        <f>Raw_Data!I1756</f>
        <v>13.99</v>
      </c>
      <c r="J1756" s="3">
        <f>Raw_Data!J1756</f>
        <v>1</v>
      </c>
      <c r="K1756" s="3" t="str">
        <f>Raw_Data!K1756</f>
        <v>Crypto</v>
      </c>
      <c r="L1756" s="3">
        <f>Raw_Data!L1756</f>
        <v>2</v>
      </c>
      <c r="M1756" s="3">
        <f>Raw_Data!M1756</f>
        <v>0.21</v>
      </c>
      <c r="N1756" s="3" t="str">
        <f>Raw_Data!N1756</f>
        <v>Documentary</v>
      </c>
      <c r="O1756" s="3" t="str">
        <f t="shared" si="270"/>
        <v>25-34</v>
      </c>
      <c r="P1756" s="3" t="str">
        <f t="shared" si="271"/>
        <v>&lt;10h</v>
      </c>
      <c r="Q1756" s="3" t="str">
        <f t="shared" si="272"/>
        <v>22-45d</v>
      </c>
      <c r="R1756" s="3" t="str">
        <f t="shared" si="273"/>
        <v>Medium</v>
      </c>
      <c r="S1756" s="3" t="str">
        <f t="shared" si="274"/>
        <v>Mid</v>
      </c>
      <c r="T1756" s="3" t="str">
        <f t="shared" si="275"/>
        <v>Churned</v>
      </c>
      <c r="U1756" s="4">
        <f>1/(1+EXP(-(Predictive_Model!$B$5+((B1756-Predictive_Model!$B$20)/Predictive_Model!$C$20)*Predictive_Model!$D$20+((E1756-Predictive_Model!$B$21)/Predictive_Model!$C$21)*Predictive_Model!$D$21+((F1756-Predictive_Model!$B$22)/Predictive_Model!$C$22)*Predictive_Model!$D$22+((I1756-Predictive_Model!$B$23)/Predictive_Model!$C$23)*Predictive_Model!$D$23+((L1756-Predictive_Model!$B$24)/Predictive_Model!$C$24)*Predictive_Model!$D$24+((M1756-Predictive_Model!$B$25)/Predictive_Model!$C$25)*Predictive_Model!$D$25+IF(C1756="Male",Predictive_Model!$D$31,IF(C1756="Other",Predictive_Model!$D$32,0))+IF(D1756="Premium",Predictive_Model!$D$34,IF(D1756="Standard",Predictive_Model!$D$35,0))+IF(G1756="Asia",Predictive_Model!$D$37,IF(G1756="Europe",Predictive_Model!$D$38,IF(G1756="North America",Predictive_Model!$D$39,IF(G1756="Oceania",Predictive_Model!$D$40,IF(G1756="South America",Predictive_Model!$D$41,0)))))+IF(H1756="Laptop",Predictive_Model!$D$43,IF(H1756="Mobile",Predictive_Model!$D$44,IF(H1756="TV",Predictive_Model!$D$45,IF(H1756="Tablet",Predictive_Model!$D$46,0))))+IF(K1756="Crypto",Predictive_Model!$D$48,IF(K1756="Debit Card",Predictive_Model!$D$49,IF(K1756="Gift Card",Predictive_Model!$D$50,IF(K1756="PayPal",Predictive_Model!$D$51,0))))+IF(N1756="Comedy",Predictive_Model!$D$53,IF(N1756="Documentary",Predictive_Model!$D$54,IF(N1756="Drama",Predictive_Model!$D$55,IF(N1756="Horror",Predictive_Model!$D$56,IF(N1756="Romance",Predictive_Model!$D$57,IF(N1756="Sci-Fi",Predictive_Model!$D$58,0)))))))))</f>
        <v>0.9880125413642723</v>
      </c>
      <c r="V1756" s="3" t="str">
        <f t="shared" si="276"/>
        <v>Critical</v>
      </c>
      <c r="W1756" s="6">
        <f t="shared" si="277"/>
        <v>13.99</v>
      </c>
      <c r="X1756" s="3" t="str">
        <f t="shared" si="278"/>
        <v>Priority 2</v>
      </c>
      <c r="Y1756" s="3" t="str">
        <f t="shared" si="279"/>
        <v>OK</v>
      </c>
    </row>
    <row r="1757" spans="1:25" x14ac:dyDescent="0.25">
      <c r="A1757" s="3" t="str">
        <f>Raw_Data!A1757</f>
        <v>0a66cb6f-a8c4-44db-bce7-81a5c9e5e968</v>
      </c>
      <c r="B1757" s="3">
        <f>Raw_Data!B1757</f>
        <v>54</v>
      </c>
      <c r="C1757" s="3" t="str">
        <f>Raw_Data!C1757</f>
        <v>Female</v>
      </c>
      <c r="D1757" s="3" t="str">
        <f>Raw_Data!D1757</f>
        <v>Premium</v>
      </c>
      <c r="E1757" s="3">
        <f>Raw_Data!E1757</f>
        <v>1.42</v>
      </c>
      <c r="F1757" s="3">
        <f>Raw_Data!F1757</f>
        <v>59</v>
      </c>
      <c r="G1757" s="3" t="str">
        <f>Raw_Data!G1757</f>
        <v>South America</v>
      </c>
      <c r="H1757" s="3" t="str">
        <f>Raw_Data!H1757</f>
        <v>Laptop</v>
      </c>
      <c r="I1757" s="3">
        <f>Raw_Data!I1757</f>
        <v>17.989999999999998</v>
      </c>
      <c r="J1757" s="3">
        <f>Raw_Data!J1757</f>
        <v>1</v>
      </c>
      <c r="K1757" s="3" t="str">
        <f>Raw_Data!K1757</f>
        <v>Credit Card</v>
      </c>
      <c r="L1757" s="3">
        <f>Raw_Data!L1757</f>
        <v>5</v>
      </c>
      <c r="M1757" s="3">
        <f>Raw_Data!M1757</f>
        <v>0.02</v>
      </c>
      <c r="N1757" s="3" t="str">
        <f>Raw_Data!N1757</f>
        <v>Documentary</v>
      </c>
      <c r="O1757" s="3" t="str">
        <f t="shared" si="270"/>
        <v>45-54</v>
      </c>
      <c r="P1757" s="3" t="str">
        <f t="shared" si="271"/>
        <v>&lt;10h</v>
      </c>
      <c r="Q1757" s="3" t="str">
        <f t="shared" si="272"/>
        <v>46-60d</v>
      </c>
      <c r="R1757" s="3" t="str">
        <f t="shared" si="273"/>
        <v>Low</v>
      </c>
      <c r="S1757" s="3" t="str">
        <f t="shared" si="274"/>
        <v>High</v>
      </c>
      <c r="T1757" s="3" t="str">
        <f t="shared" si="275"/>
        <v>Churned</v>
      </c>
      <c r="U1757" s="4">
        <f>1/(1+EXP(-(Predictive_Model!$B$5+((B1757-Predictive_Model!$B$20)/Predictive_Model!$C$20)*Predictive_Model!$D$20+((E1757-Predictive_Model!$B$21)/Predictive_Model!$C$21)*Predictive_Model!$D$21+((F1757-Predictive_Model!$B$22)/Predictive_Model!$C$22)*Predictive_Model!$D$22+((I1757-Predictive_Model!$B$23)/Predictive_Model!$C$23)*Predictive_Model!$D$23+((L1757-Predictive_Model!$B$24)/Predictive_Model!$C$24)*Predictive_Model!$D$24+((M1757-Predictive_Model!$B$25)/Predictive_Model!$C$25)*Predictive_Model!$D$25+IF(C1757="Male",Predictive_Model!$D$31,IF(C1757="Other",Predictive_Model!$D$32,0))+IF(D1757="Premium",Predictive_Model!$D$34,IF(D1757="Standard",Predictive_Model!$D$35,0))+IF(G1757="Asia",Predictive_Model!$D$37,IF(G1757="Europe",Predictive_Model!$D$38,IF(G1757="North America",Predictive_Model!$D$39,IF(G1757="Oceania",Predictive_Model!$D$40,IF(G1757="South America",Predictive_Model!$D$41,0)))))+IF(H1757="Laptop",Predictive_Model!$D$43,IF(H1757="Mobile",Predictive_Model!$D$44,IF(H1757="TV",Predictive_Model!$D$45,IF(H1757="Tablet",Predictive_Model!$D$46,0))))+IF(K1757="Crypto",Predictive_Model!$D$48,IF(K1757="Debit Card",Predictive_Model!$D$49,IF(K1757="Gift Card",Predictive_Model!$D$50,IF(K1757="PayPal",Predictive_Model!$D$51,0))))+IF(N1757="Comedy",Predictive_Model!$D$53,IF(N1757="Documentary",Predictive_Model!$D$54,IF(N1757="Drama",Predictive_Model!$D$55,IF(N1757="Horror",Predictive_Model!$D$56,IF(N1757="Romance",Predictive_Model!$D$57,IF(N1757="Sci-Fi",Predictive_Model!$D$58,0)))))))))</f>
        <v>0.99755527772352348</v>
      </c>
      <c r="V1757" s="3" t="str">
        <f t="shared" si="276"/>
        <v>Critical</v>
      </c>
      <c r="W1757" s="6">
        <f t="shared" si="277"/>
        <v>17.989999999999998</v>
      </c>
      <c r="X1757" s="3" t="str">
        <f t="shared" si="278"/>
        <v>Priority 1</v>
      </c>
      <c r="Y1757" s="3" t="str">
        <f t="shared" si="279"/>
        <v>OK</v>
      </c>
    </row>
    <row r="1758" spans="1:25" x14ac:dyDescent="0.25">
      <c r="A1758" s="3" t="str">
        <f>Raw_Data!A1758</f>
        <v>b9444b66-159e-4445-baa3-86b6c67d2a12</v>
      </c>
      <c r="B1758" s="3">
        <f>Raw_Data!B1758</f>
        <v>29</v>
      </c>
      <c r="C1758" s="3" t="str">
        <f>Raw_Data!C1758</f>
        <v>Female</v>
      </c>
      <c r="D1758" s="3" t="str">
        <f>Raw_Data!D1758</f>
        <v>Basic</v>
      </c>
      <c r="E1758" s="3">
        <f>Raw_Data!E1758</f>
        <v>18.53</v>
      </c>
      <c r="F1758" s="3">
        <f>Raw_Data!F1758</f>
        <v>27</v>
      </c>
      <c r="G1758" s="3" t="str">
        <f>Raw_Data!G1758</f>
        <v>Africa</v>
      </c>
      <c r="H1758" s="3" t="str">
        <f>Raw_Data!H1758</f>
        <v>Mobile</v>
      </c>
      <c r="I1758" s="3">
        <f>Raw_Data!I1758</f>
        <v>8.99</v>
      </c>
      <c r="J1758" s="3">
        <f>Raw_Data!J1758</f>
        <v>0</v>
      </c>
      <c r="K1758" s="3" t="str">
        <f>Raw_Data!K1758</f>
        <v>PayPal</v>
      </c>
      <c r="L1758" s="3">
        <f>Raw_Data!L1758</f>
        <v>4</v>
      </c>
      <c r="M1758" s="3">
        <f>Raw_Data!M1758</f>
        <v>0.66</v>
      </c>
      <c r="N1758" s="3" t="str">
        <f>Raw_Data!N1758</f>
        <v>Comedy</v>
      </c>
      <c r="O1758" s="3" t="str">
        <f t="shared" si="270"/>
        <v>25-34</v>
      </c>
      <c r="P1758" s="3" t="str">
        <f t="shared" si="271"/>
        <v>10-24h</v>
      </c>
      <c r="Q1758" s="3" t="str">
        <f t="shared" si="272"/>
        <v>22-45d</v>
      </c>
      <c r="R1758" s="3" t="str">
        <f t="shared" si="273"/>
        <v>Medium</v>
      </c>
      <c r="S1758" s="3" t="str">
        <f t="shared" si="274"/>
        <v>Low</v>
      </c>
      <c r="T1758" s="3" t="str">
        <f t="shared" si="275"/>
        <v>Active</v>
      </c>
      <c r="U1758" s="4">
        <f>1/(1+EXP(-(Predictive_Model!$B$5+((B1758-Predictive_Model!$B$20)/Predictive_Model!$C$20)*Predictive_Model!$D$20+((E1758-Predictive_Model!$B$21)/Predictive_Model!$C$21)*Predictive_Model!$D$21+((F1758-Predictive_Model!$B$22)/Predictive_Model!$C$22)*Predictive_Model!$D$22+((I1758-Predictive_Model!$B$23)/Predictive_Model!$C$23)*Predictive_Model!$D$23+((L1758-Predictive_Model!$B$24)/Predictive_Model!$C$24)*Predictive_Model!$D$24+((M1758-Predictive_Model!$B$25)/Predictive_Model!$C$25)*Predictive_Model!$D$25+IF(C1758="Male",Predictive_Model!$D$31,IF(C1758="Other",Predictive_Model!$D$32,0))+IF(D1758="Premium",Predictive_Model!$D$34,IF(D1758="Standard",Predictive_Model!$D$35,0))+IF(G1758="Asia",Predictive_Model!$D$37,IF(G1758="Europe",Predictive_Model!$D$38,IF(G1758="North America",Predictive_Model!$D$39,IF(G1758="Oceania",Predictive_Model!$D$40,IF(G1758="South America",Predictive_Model!$D$41,0)))))+IF(H1758="Laptop",Predictive_Model!$D$43,IF(H1758="Mobile",Predictive_Model!$D$44,IF(H1758="TV",Predictive_Model!$D$45,IF(H1758="Tablet",Predictive_Model!$D$46,0))))+IF(K1758="Crypto",Predictive_Model!$D$48,IF(K1758="Debit Card",Predictive_Model!$D$49,IF(K1758="Gift Card",Predictive_Model!$D$50,IF(K1758="PayPal",Predictive_Model!$D$51,0))))+IF(N1758="Comedy",Predictive_Model!$D$53,IF(N1758="Documentary",Predictive_Model!$D$54,IF(N1758="Drama",Predictive_Model!$D$55,IF(N1758="Horror",Predictive_Model!$D$56,IF(N1758="Romance",Predictive_Model!$D$57,IF(N1758="Sci-Fi",Predictive_Model!$D$58,0)))))))))</f>
        <v>0.60122407561285374</v>
      </c>
      <c r="V1758" s="3" t="str">
        <f t="shared" si="276"/>
        <v>High</v>
      </c>
      <c r="W1758" s="6">
        <f t="shared" si="277"/>
        <v>5.4050044397595549</v>
      </c>
      <c r="X1758" s="3" t="str">
        <f t="shared" si="278"/>
        <v>Priority 2</v>
      </c>
      <c r="Y1758" s="3" t="str">
        <f t="shared" si="279"/>
        <v>OK</v>
      </c>
    </row>
    <row r="1759" spans="1:25" x14ac:dyDescent="0.25">
      <c r="A1759" s="3" t="str">
        <f>Raw_Data!A1759</f>
        <v>a4493643-2e07-47da-a9aa-2cfd8b95ee3c</v>
      </c>
      <c r="B1759" s="3">
        <f>Raw_Data!B1759</f>
        <v>63</v>
      </c>
      <c r="C1759" s="3" t="str">
        <f>Raw_Data!C1759</f>
        <v>Male</v>
      </c>
      <c r="D1759" s="3" t="str">
        <f>Raw_Data!D1759</f>
        <v>Premium</v>
      </c>
      <c r="E1759" s="3">
        <f>Raw_Data!E1759</f>
        <v>13.66</v>
      </c>
      <c r="F1759" s="3">
        <f>Raw_Data!F1759</f>
        <v>4</v>
      </c>
      <c r="G1759" s="3" t="str">
        <f>Raw_Data!G1759</f>
        <v>Asia</v>
      </c>
      <c r="H1759" s="3" t="str">
        <f>Raw_Data!H1759</f>
        <v>Mobile</v>
      </c>
      <c r="I1759" s="3">
        <f>Raw_Data!I1759</f>
        <v>17.989999999999998</v>
      </c>
      <c r="J1759" s="3">
        <f>Raw_Data!J1759</f>
        <v>0</v>
      </c>
      <c r="K1759" s="3" t="str">
        <f>Raw_Data!K1759</f>
        <v>PayPal</v>
      </c>
      <c r="L1759" s="3">
        <f>Raw_Data!L1759</f>
        <v>2</v>
      </c>
      <c r="M1759" s="3">
        <f>Raw_Data!M1759</f>
        <v>2.73</v>
      </c>
      <c r="N1759" s="3" t="str">
        <f>Raw_Data!N1759</f>
        <v>Sci-Fi</v>
      </c>
      <c r="O1759" s="3" t="str">
        <f t="shared" si="270"/>
        <v>55-70</v>
      </c>
      <c r="P1759" s="3" t="str">
        <f t="shared" si="271"/>
        <v>10-24h</v>
      </c>
      <c r="Q1759" s="3" t="str">
        <f t="shared" si="272"/>
        <v>0-7d</v>
      </c>
      <c r="R1759" s="3" t="str">
        <f t="shared" si="273"/>
        <v>Medium</v>
      </c>
      <c r="S1759" s="3" t="str">
        <f t="shared" si="274"/>
        <v>High</v>
      </c>
      <c r="T1759" s="3" t="str">
        <f t="shared" si="275"/>
        <v>Active</v>
      </c>
      <c r="U1759" s="4">
        <f>1/(1+EXP(-(Predictive_Model!$B$5+((B1759-Predictive_Model!$B$20)/Predictive_Model!$C$20)*Predictive_Model!$D$20+((E1759-Predictive_Model!$B$21)/Predictive_Model!$C$21)*Predictive_Model!$D$21+((F1759-Predictive_Model!$B$22)/Predictive_Model!$C$22)*Predictive_Model!$D$22+((I1759-Predictive_Model!$B$23)/Predictive_Model!$C$23)*Predictive_Model!$D$23+((L1759-Predictive_Model!$B$24)/Predictive_Model!$C$24)*Predictive_Model!$D$24+((M1759-Predictive_Model!$B$25)/Predictive_Model!$C$25)*Predictive_Model!$D$25+IF(C1759="Male",Predictive_Model!$D$31,IF(C1759="Other",Predictive_Model!$D$32,0))+IF(D1759="Premium",Predictive_Model!$D$34,IF(D1759="Standard",Predictive_Model!$D$35,0))+IF(G1759="Asia",Predictive_Model!$D$37,IF(G1759="Europe",Predictive_Model!$D$38,IF(G1759="North America",Predictive_Model!$D$39,IF(G1759="Oceania",Predictive_Model!$D$40,IF(G1759="South America",Predictive_Model!$D$41,0)))))+IF(H1759="Laptop",Predictive_Model!$D$43,IF(H1759="Mobile",Predictive_Model!$D$44,IF(H1759="TV",Predictive_Model!$D$45,IF(H1759="Tablet",Predictive_Model!$D$46,0))))+IF(K1759="Crypto",Predictive_Model!$D$48,IF(K1759="Debit Card",Predictive_Model!$D$49,IF(K1759="Gift Card",Predictive_Model!$D$50,IF(K1759="PayPal",Predictive_Model!$D$51,0))))+IF(N1759="Comedy",Predictive_Model!$D$53,IF(N1759="Documentary",Predictive_Model!$D$54,IF(N1759="Drama",Predictive_Model!$D$55,IF(N1759="Horror",Predictive_Model!$D$56,IF(N1759="Romance",Predictive_Model!$D$57,IF(N1759="Sci-Fi",Predictive_Model!$D$58,0)))))))))</f>
        <v>1.9960504036432756E-3</v>
      </c>
      <c r="V1759" s="3" t="str">
        <f t="shared" si="276"/>
        <v>Low</v>
      </c>
      <c r="W1759" s="6">
        <f t="shared" si="277"/>
        <v>3.5908946761542528E-2</v>
      </c>
      <c r="X1759" s="3" t="str">
        <f t="shared" si="278"/>
        <v>Monitor</v>
      </c>
      <c r="Y1759" s="3" t="str">
        <f t="shared" si="279"/>
        <v>OK</v>
      </c>
    </row>
    <row r="1760" spans="1:25" x14ac:dyDescent="0.25">
      <c r="A1760" s="3" t="str">
        <f>Raw_Data!A1760</f>
        <v>9cbb6afa-02d9-4d41-a3a0-2cee0503e9cb</v>
      </c>
      <c r="B1760" s="3">
        <f>Raw_Data!B1760</f>
        <v>30</v>
      </c>
      <c r="C1760" s="3" t="str">
        <f>Raw_Data!C1760</f>
        <v>Female</v>
      </c>
      <c r="D1760" s="3" t="str">
        <f>Raw_Data!D1760</f>
        <v>Standard</v>
      </c>
      <c r="E1760" s="3">
        <f>Raw_Data!E1760</f>
        <v>6.03</v>
      </c>
      <c r="F1760" s="3">
        <f>Raw_Data!F1760</f>
        <v>6</v>
      </c>
      <c r="G1760" s="3" t="str">
        <f>Raw_Data!G1760</f>
        <v>Europe</v>
      </c>
      <c r="H1760" s="3" t="str">
        <f>Raw_Data!H1760</f>
        <v>Desktop</v>
      </c>
      <c r="I1760" s="3">
        <f>Raw_Data!I1760</f>
        <v>13.99</v>
      </c>
      <c r="J1760" s="3">
        <f>Raw_Data!J1760</f>
        <v>0</v>
      </c>
      <c r="K1760" s="3" t="str">
        <f>Raw_Data!K1760</f>
        <v>Crypto</v>
      </c>
      <c r="L1760" s="3">
        <f>Raw_Data!L1760</f>
        <v>1</v>
      </c>
      <c r="M1760" s="3">
        <f>Raw_Data!M1760</f>
        <v>0.86</v>
      </c>
      <c r="N1760" s="3" t="str">
        <f>Raw_Data!N1760</f>
        <v>Horror</v>
      </c>
      <c r="O1760" s="3" t="str">
        <f t="shared" si="270"/>
        <v>25-34</v>
      </c>
      <c r="P1760" s="3" t="str">
        <f t="shared" si="271"/>
        <v>&lt;10h</v>
      </c>
      <c r="Q1760" s="3" t="str">
        <f t="shared" si="272"/>
        <v>0-7d</v>
      </c>
      <c r="R1760" s="3" t="str">
        <f t="shared" si="273"/>
        <v>Medium</v>
      </c>
      <c r="S1760" s="3" t="str">
        <f t="shared" si="274"/>
        <v>Mid</v>
      </c>
      <c r="T1760" s="3" t="str">
        <f t="shared" si="275"/>
        <v>Active</v>
      </c>
      <c r="U1760" s="4">
        <f>1/(1+EXP(-(Predictive_Model!$B$5+((B1760-Predictive_Model!$B$20)/Predictive_Model!$C$20)*Predictive_Model!$D$20+((E1760-Predictive_Model!$B$21)/Predictive_Model!$C$21)*Predictive_Model!$D$21+((F1760-Predictive_Model!$B$22)/Predictive_Model!$C$22)*Predictive_Model!$D$22+((I1760-Predictive_Model!$B$23)/Predictive_Model!$C$23)*Predictive_Model!$D$23+((L1760-Predictive_Model!$B$24)/Predictive_Model!$C$24)*Predictive_Model!$D$24+((M1760-Predictive_Model!$B$25)/Predictive_Model!$C$25)*Predictive_Model!$D$25+IF(C1760="Male",Predictive_Model!$D$31,IF(C1760="Other",Predictive_Model!$D$32,0))+IF(D1760="Premium",Predictive_Model!$D$34,IF(D1760="Standard",Predictive_Model!$D$35,0))+IF(G1760="Asia",Predictive_Model!$D$37,IF(G1760="Europe",Predictive_Model!$D$38,IF(G1760="North America",Predictive_Model!$D$39,IF(G1760="Oceania",Predictive_Model!$D$40,IF(G1760="South America",Predictive_Model!$D$41,0)))))+IF(H1760="Laptop",Predictive_Model!$D$43,IF(H1760="Mobile",Predictive_Model!$D$44,IF(H1760="TV",Predictive_Model!$D$45,IF(H1760="Tablet",Predictive_Model!$D$46,0))))+IF(K1760="Crypto",Predictive_Model!$D$48,IF(K1760="Debit Card",Predictive_Model!$D$49,IF(K1760="Gift Card",Predictive_Model!$D$50,IF(K1760="PayPal",Predictive_Model!$D$51,0))))+IF(N1760="Comedy",Predictive_Model!$D$53,IF(N1760="Documentary",Predictive_Model!$D$54,IF(N1760="Drama",Predictive_Model!$D$55,IF(N1760="Horror",Predictive_Model!$D$56,IF(N1760="Romance",Predictive_Model!$D$57,IF(N1760="Sci-Fi",Predictive_Model!$D$58,0)))))))))</f>
        <v>0.71619069999083007</v>
      </c>
      <c r="V1760" s="3" t="str">
        <f t="shared" si="276"/>
        <v>High</v>
      </c>
      <c r="W1760" s="6">
        <f t="shared" si="277"/>
        <v>10.019507892871713</v>
      </c>
      <c r="X1760" s="3" t="str">
        <f t="shared" si="278"/>
        <v>Monitor</v>
      </c>
      <c r="Y1760" s="3" t="str">
        <f t="shared" si="279"/>
        <v>OK</v>
      </c>
    </row>
    <row r="1761" spans="1:25" x14ac:dyDescent="0.25">
      <c r="A1761" s="3" t="str">
        <f>Raw_Data!A1761</f>
        <v>7bab1710-b049-40ab-a51a-d4b81eb796ca</v>
      </c>
      <c r="B1761" s="3">
        <f>Raw_Data!B1761</f>
        <v>50</v>
      </c>
      <c r="C1761" s="3" t="str">
        <f>Raw_Data!C1761</f>
        <v>Female</v>
      </c>
      <c r="D1761" s="3" t="str">
        <f>Raw_Data!D1761</f>
        <v>Standard</v>
      </c>
      <c r="E1761" s="3">
        <f>Raw_Data!E1761</f>
        <v>16.829999999999998</v>
      </c>
      <c r="F1761" s="3">
        <f>Raw_Data!F1761</f>
        <v>11</v>
      </c>
      <c r="G1761" s="3" t="str">
        <f>Raw_Data!G1761</f>
        <v>South America</v>
      </c>
      <c r="H1761" s="3" t="str">
        <f>Raw_Data!H1761</f>
        <v>Tablet</v>
      </c>
      <c r="I1761" s="3">
        <f>Raw_Data!I1761</f>
        <v>13.99</v>
      </c>
      <c r="J1761" s="3">
        <f>Raw_Data!J1761</f>
        <v>0</v>
      </c>
      <c r="K1761" s="3" t="str">
        <f>Raw_Data!K1761</f>
        <v>Credit Card</v>
      </c>
      <c r="L1761" s="3">
        <f>Raw_Data!L1761</f>
        <v>2</v>
      </c>
      <c r="M1761" s="3">
        <f>Raw_Data!M1761</f>
        <v>1.4</v>
      </c>
      <c r="N1761" s="3" t="str">
        <f>Raw_Data!N1761</f>
        <v>Documentary</v>
      </c>
      <c r="O1761" s="3" t="str">
        <f t="shared" si="270"/>
        <v>45-54</v>
      </c>
      <c r="P1761" s="3" t="str">
        <f t="shared" si="271"/>
        <v>10-24h</v>
      </c>
      <c r="Q1761" s="3" t="str">
        <f t="shared" si="272"/>
        <v>8-21d</v>
      </c>
      <c r="R1761" s="3" t="str">
        <f t="shared" si="273"/>
        <v>Medium</v>
      </c>
      <c r="S1761" s="3" t="str">
        <f t="shared" si="274"/>
        <v>Mid</v>
      </c>
      <c r="T1761" s="3" t="str">
        <f t="shared" si="275"/>
        <v>Active</v>
      </c>
      <c r="U1761" s="4">
        <f>1/(1+EXP(-(Predictive_Model!$B$5+((B1761-Predictive_Model!$B$20)/Predictive_Model!$C$20)*Predictive_Model!$D$20+((E1761-Predictive_Model!$B$21)/Predictive_Model!$C$21)*Predictive_Model!$D$21+((F1761-Predictive_Model!$B$22)/Predictive_Model!$C$22)*Predictive_Model!$D$22+((I1761-Predictive_Model!$B$23)/Predictive_Model!$C$23)*Predictive_Model!$D$23+((L1761-Predictive_Model!$B$24)/Predictive_Model!$C$24)*Predictive_Model!$D$24+((M1761-Predictive_Model!$B$25)/Predictive_Model!$C$25)*Predictive_Model!$D$25+IF(C1761="Male",Predictive_Model!$D$31,IF(C1761="Other",Predictive_Model!$D$32,0))+IF(D1761="Premium",Predictive_Model!$D$34,IF(D1761="Standard",Predictive_Model!$D$35,0))+IF(G1761="Asia",Predictive_Model!$D$37,IF(G1761="Europe",Predictive_Model!$D$38,IF(G1761="North America",Predictive_Model!$D$39,IF(G1761="Oceania",Predictive_Model!$D$40,IF(G1761="South America",Predictive_Model!$D$41,0)))))+IF(H1761="Laptop",Predictive_Model!$D$43,IF(H1761="Mobile",Predictive_Model!$D$44,IF(H1761="TV",Predictive_Model!$D$45,IF(H1761="Tablet",Predictive_Model!$D$46,0))))+IF(K1761="Crypto",Predictive_Model!$D$48,IF(K1761="Debit Card",Predictive_Model!$D$49,IF(K1761="Gift Card",Predictive_Model!$D$50,IF(K1761="PayPal",Predictive_Model!$D$51,0))))+IF(N1761="Comedy",Predictive_Model!$D$53,IF(N1761="Documentary",Predictive_Model!$D$54,IF(N1761="Drama",Predictive_Model!$D$55,IF(N1761="Horror",Predictive_Model!$D$56,IF(N1761="Romance",Predictive_Model!$D$57,IF(N1761="Sci-Fi",Predictive_Model!$D$58,0)))))))))</f>
        <v>0.12110277916865969</v>
      </c>
      <c r="V1761" s="3" t="str">
        <f t="shared" si="276"/>
        <v>Low</v>
      </c>
      <c r="W1761" s="6">
        <f t="shared" si="277"/>
        <v>1.6942278805695492</v>
      </c>
      <c r="X1761" s="3" t="str">
        <f t="shared" si="278"/>
        <v>Monitor</v>
      </c>
      <c r="Y1761" s="3" t="str">
        <f t="shared" si="279"/>
        <v>OK</v>
      </c>
    </row>
    <row r="1762" spans="1:25" x14ac:dyDescent="0.25">
      <c r="A1762" s="3" t="str">
        <f>Raw_Data!A1762</f>
        <v>34a2c2e6-d37c-441d-a3fa-8e2683608dc9</v>
      </c>
      <c r="B1762" s="3">
        <f>Raw_Data!B1762</f>
        <v>36</v>
      </c>
      <c r="C1762" s="3" t="str">
        <f>Raw_Data!C1762</f>
        <v>Male</v>
      </c>
      <c r="D1762" s="3" t="str">
        <f>Raw_Data!D1762</f>
        <v>Standard</v>
      </c>
      <c r="E1762" s="3">
        <f>Raw_Data!E1762</f>
        <v>10.58</v>
      </c>
      <c r="F1762" s="3">
        <f>Raw_Data!F1762</f>
        <v>0</v>
      </c>
      <c r="G1762" s="3" t="str">
        <f>Raw_Data!G1762</f>
        <v>Europe</v>
      </c>
      <c r="H1762" s="3" t="str">
        <f>Raw_Data!H1762</f>
        <v>Tablet</v>
      </c>
      <c r="I1762" s="3">
        <f>Raw_Data!I1762</f>
        <v>13.99</v>
      </c>
      <c r="J1762" s="3">
        <f>Raw_Data!J1762</f>
        <v>0</v>
      </c>
      <c r="K1762" s="3" t="str">
        <f>Raw_Data!K1762</f>
        <v>Credit Card</v>
      </c>
      <c r="L1762" s="3">
        <f>Raw_Data!L1762</f>
        <v>1</v>
      </c>
      <c r="M1762" s="3">
        <f>Raw_Data!M1762</f>
        <v>10.58</v>
      </c>
      <c r="N1762" s="3" t="str">
        <f>Raw_Data!N1762</f>
        <v>Romance</v>
      </c>
      <c r="O1762" s="3" t="str">
        <f t="shared" si="270"/>
        <v>35-44</v>
      </c>
      <c r="P1762" s="3" t="str">
        <f t="shared" si="271"/>
        <v>10-24h</v>
      </c>
      <c r="Q1762" s="3" t="str">
        <f t="shared" si="272"/>
        <v>0-7d</v>
      </c>
      <c r="R1762" s="3" t="str">
        <f t="shared" si="273"/>
        <v>Medium</v>
      </c>
      <c r="S1762" s="3" t="str">
        <f t="shared" si="274"/>
        <v>Mid</v>
      </c>
      <c r="T1762" s="3" t="str">
        <f t="shared" si="275"/>
        <v>Active</v>
      </c>
      <c r="U1762" s="4">
        <f>1/(1+EXP(-(Predictive_Model!$B$5+((B1762-Predictive_Model!$B$20)/Predictive_Model!$C$20)*Predictive_Model!$D$20+((E1762-Predictive_Model!$B$21)/Predictive_Model!$C$21)*Predictive_Model!$D$21+((F1762-Predictive_Model!$B$22)/Predictive_Model!$C$22)*Predictive_Model!$D$22+((I1762-Predictive_Model!$B$23)/Predictive_Model!$C$23)*Predictive_Model!$D$23+((L1762-Predictive_Model!$B$24)/Predictive_Model!$C$24)*Predictive_Model!$D$24+((M1762-Predictive_Model!$B$25)/Predictive_Model!$C$25)*Predictive_Model!$D$25+IF(C1762="Male",Predictive_Model!$D$31,IF(C1762="Other",Predictive_Model!$D$32,0))+IF(D1762="Premium",Predictive_Model!$D$34,IF(D1762="Standard",Predictive_Model!$D$35,0))+IF(G1762="Asia",Predictive_Model!$D$37,IF(G1762="Europe",Predictive_Model!$D$38,IF(G1762="North America",Predictive_Model!$D$39,IF(G1762="Oceania",Predictive_Model!$D$40,IF(G1762="South America",Predictive_Model!$D$41,0)))))+IF(H1762="Laptop",Predictive_Model!$D$43,IF(H1762="Mobile",Predictive_Model!$D$44,IF(H1762="TV",Predictive_Model!$D$45,IF(H1762="Tablet",Predictive_Model!$D$46,0))))+IF(K1762="Crypto",Predictive_Model!$D$48,IF(K1762="Debit Card",Predictive_Model!$D$49,IF(K1762="Gift Card",Predictive_Model!$D$50,IF(K1762="PayPal",Predictive_Model!$D$51,0))))+IF(N1762="Comedy",Predictive_Model!$D$53,IF(N1762="Documentary",Predictive_Model!$D$54,IF(N1762="Drama",Predictive_Model!$D$55,IF(N1762="Horror",Predictive_Model!$D$56,IF(N1762="Romance",Predictive_Model!$D$57,IF(N1762="Sci-Fi",Predictive_Model!$D$58,0)))))))))</f>
        <v>7.3217193849319538E-8</v>
      </c>
      <c r="V1762" s="3" t="str">
        <f t="shared" si="276"/>
        <v>Low</v>
      </c>
      <c r="W1762" s="6">
        <f t="shared" si="277"/>
        <v>1.0243085419519804E-6</v>
      </c>
      <c r="X1762" s="3" t="str">
        <f t="shared" si="278"/>
        <v>Monitor</v>
      </c>
      <c r="Y1762" s="3" t="str">
        <f t="shared" si="279"/>
        <v>OK</v>
      </c>
    </row>
    <row r="1763" spans="1:25" x14ac:dyDescent="0.25">
      <c r="A1763" s="3" t="str">
        <f>Raw_Data!A1763</f>
        <v>d2175c8d-2b9d-4e57-8156-d60a6337269d</v>
      </c>
      <c r="B1763" s="3">
        <f>Raw_Data!B1763</f>
        <v>56</v>
      </c>
      <c r="C1763" s="3" t="str">
        <f>Raw_Data!C1763</f>
        <v>Other</v>
      </c>
      <c r="D1763" s="3" t="str">
        <f>Raw_Data!D1763</f>
        <v>Standard</v>
      </c>
      <c r="E1763" s="3">
        <f>Raw_Data!E1763</f>
        <v>11</v>
      </c>
      <c r="F1763" s="3">
        <f>Raw_Data!F1763</f>
        <v>21</v>
      </c>
      <c r="G1763" s="3" t="str">
        <f>Raw_Data!G1763</f>
        <v>Oceania</v>
      </c>
      <c r="H1763" s="3" t="str">
        <f>Raw_Data!H1763</f>
        <v>TV</v>
      </c>
      <c r="I1763" s="3">
        <f>Raw_Data!I1763</f>
        <v>13.99</v>
      </c>
      <c r="J1763" s="3">
        <f>Raw_Data!J1763</f>
        <v>0</v>
      </c>
      <c r="K1763" s="3" t="str">
        <f>Raw_Data!K1763</f>
        <v>Debit Card</v>
      </c>
      <c r="L1763" s="3">
        <f>Raw_Data!L1763</f>
        <v>2</v>
      </c>
      <c r="M1763" s="3">
        <f>Raw_Data!M1763</f>
        <v>0.5</v>
      </c>
      <c r="N1763" s="3" t="str">
        <f>Raw_Data!N1763</f>
        <v>Drama</v>
      </c>
      <c r="O1763" s="3" t="str">
        <f t="shared" si="270"/>
        <v>55-70</v>
      </c>
      <c r="P1763" s="3" t="str">
        <f t="shared" si="271"/>
        <v>10-24h</v>
      </c>
      <c r="Q1763" s="3" t="str">
        <f t="shared" si="272"/>
        <v>8-21d</v>
      </c>
      <c r="R1763" s="3" t="str">
        <f t="shared" si="273"/>
        <v>Medium</v>
      </c>
      <c r="S1763" s="3" t="str">
        <f t="shared" si="274"/>
        <v>Mid</v>
      </c>
      <c r="T1763" s="3" t="str">
        <f t="shared" si="275"/>
        <v>Active</v>
      </c>
      <c r="U1763" s="4">
        <f>1/(1+EXP(-(Predictive_Model!$B$5+((B1763-Predictive_Model!$B$20)/Predictive_Model!$C$20)*Predictive_Model!$D$20+((E1763-Predictive_Model!$B$21)/Predictive_Model!$C$21)*Predictive_Model!$D$21+((F1763-Predictive_Model!$B$22)/Predictive_Model!$C$22)*Predictive_Model!$D$22+((I1763-Predictive_Model!$B$23)/Predictive_Model!$C$23)*Predictive_Model!$D$23+((L1763-Predictive_Model!$B$24)/Predictive_Model!$C$24)*Predictive_Model!$D$24+((M1763-Predictive_Model!$B$25)/Predictive_Model!$C$25)*Predictive_Model!$D$25+IF(C1763="Male",Predictive_Model!$D$31,IF(C1763="Other",Predictive_Model!$D$32,0))+IF(D1763="Premium",Predictive_Model!$D$34,IF(D1763="Standard",Predictive_Model!$D$35,0))+IF(G1763="Asia",Predictive_Model!$D$37,IF(G1763="Europe",Predictive_Model!$D$38,IF(G1763="North America",Predictive_Model!$D$39,IF(G1763="Oceania",Predictive_Model!$D$40,IF(G1763="South America",Predictive_Model!$D$41,0)))))+IF(H1763="Laptop",Predictive_Model!$D$43,IF(H1763="Mobile",Predictive_Model!$D$44,IF(H1763="TV",Predictive_Model!$D$45,IF(H1763="Tablet",Predictive_Model!$D$46,0))))+IF(K1763="Crypto",Predictive_Model!$D$48,IF(K1763="Debit Card",Predictive_Model!$D$49,IF(K1763="Gift Card",Predictive_Model!$D$50,IF(K1763="PayPal",Predictive_Model!$D$51,0))))+IF(N1763="Comedy",Predictive_Model!$D$53,IF(N1763="Documentary",Predictive_Model!$D$54,IF(N1763="Drama",Predictive_Model!$D$55,IF(N1763="Horror",Predictive_Model!$D$56,IF(N1763="Romance",Predictive_Model!$D$57,IF(N1763="Sci-Fi",Predictive_Model!$D$58,0)))))))))</f>
        <v>0.67377524098153752</v>
      </c>
      <c r="V1763" s="3" t="str">
        <f t="shared" si="276"/>
        <v>High</v>
      </c>
      <c r="W1763" s="6">
        <f t="shared" si="277"/>
        <v>9.4261156213317108</v>
      </c>
      <c r="X1763" s="3" t="str">
        <f t="shared" si="278"/>
        <v>Monitor</v>
      </c>
      <c r="Y1763" s="3" t="str">
        <f t="shared" si="279"/>
        <v>OK</v>
      </c>
    </row>
    <row r="1764" spans="1:25" x14ac:dyDescent="0.25">
      <c r="A1764" s="3" t="str">
        <f>Raw_Data!A1764</f>
        <v>6c1223e7-81e1-4917-85e5-1a4c20152121</v>
      </c>
      <c r="B1764" s="3">
        <f>Raw_Data!B1764</f>
        <v>65</v>
      </c>
      <c r="C1764" s="3" t="str">
        <f>Raw_Data!C1764</f>
        <v>Other</v>
      </c>
      <c r="D1764" s="3" t="str">
        <f>Raw_Data!D1764</f>
        <v>Basic</v>
      </c>
      <c r="E1764" s="3">
        <f>Raw_Data!E1764</f>
        <v>4.92</v>
      </c>
      <c r="F1764" s="3">
        <f>Raw_Data!F1764</f>
        <v>44</v>
      </c>
      <c r="G1764" s="3" t="str">
        <f>Raw_Data!G1764</f>
        <v>Oceania</v>
      </c>
      <c r="H1764" s="3" t="str">
        <f>Raw_Data!H1764</f>
        <v>Tablet</v>
      </c>
      <c r="I1764" s="3">
        <f>Raw_Data!I1764</f>
        <v>8.99</v>
      </c>
      <c r="J1764" s="3">
        <f>Raw_Data!J1764</f>
        <v>1</v>
      </c>
      <c r="K1764" s="3" t="str">
        <f>Raw_Data!K1764</f>
        <v>Crypto</v>
      </c>
      <c r="L1764" s="3">
        <f>Raw_Data!L1764</f>
        <v>5</v>
      </c>
      <c r="M1764" s="3">
        <f>Raw_Data!M1764</f>
        <v>0.11</v>
      </c>
      <c r="N1764" s="3" t="str">
        <f>Raw_Data!N1764</f>
        <v>Comedy</v>
      </c>
      <c r="O1764" s="3" t="str">
        <f t="shared" si="270"/>
        <v>55-70</v>
      </c>
      <c r="P1764" s="3" t="str">
        <f t="shared" si="271"/>
        <v>&lt;10h</v>
      </c>
      <c r="Q1764" s="3" t="str">
        <f t="shared" si="272"/>
        <v>22-45d</v>
      </c>
      <c r="R1764" s="3" t="str">
        <f t="shared" si="273"/>
        <v>Medium</v>
      </c>
      <c r="S1764" s="3" t="str">
        <f t="shared" si="274"/>
        <v>Low</v>
      </c>
      <c r="T1764" s="3" t="str">
        <f t="shared" si="275"/>
        <v>Churned</v>
      </c>
      <c r="U1764" s="4">
        <f>1/(1+EXP(-(Predictive_Model!$B$5+((B1764-Predictive_Model!$B$20)/Predictive_Model!$C$20)*Predictive_Model!$D$20+((E1764-Predictive_Model!$B$21)/Predictive_Model!$C$21)*Predictive_Model!$D$21+((F1764-Predictive_Model!$B$22)/Predictive_Model!$C$22)*Predictive_Model!$D$22+((I1764-Predictive_Model!$B$23)/Predictive_Model!$C$23)*Predictive_Model!$D$23+((L1764-Predictive_Model!$B$24)/Predictive_Model!$C$24)*Predictive_Model!$D$24+((M1764-Predictive_Model!$B$25)/Predictive_Model!$C$25)*Predictive_Model!$D$25+IF(C1764="Male",Predictive_Model!$D$31,IF(C1764="Other",Predictive_Model!$D$32,0))+IF(D1764="Premium",Predictive_Model!$D$34,IF(D1764="Standard",Predictive_Model!$D$35,0))+IF(G1764="Asia",Predictive_Model!$D$37,IF(G1764="Europe",Predictive_Model!$D$38,IF(G1764="North America",Predictive_Model!$D$39,IF(G1764="Oceania",Predictive_Model!$D$40,IF(G1764="South America",Predictive_Model!$D$41,0)))))+IF(H1764="Laptop",Predictive_Model!$D$43,IF(H1764="Mobile",Predictive_Model!$D$44,IF(H1764="TV",Predictive_Model!$D$45,IF(H1764="Tablet",Predictive_Model!$D$46,0))))+IF(K1764="Crypto",Predictive_Model!$D$48,IF(K1764="Debit Card",Predictive_Model!$D$49,IF(K1764="Gift Card",Predictive_Model!$D$50,IF(K1764="PayPal",Predictive_Model!$D$51,0))))+IF(N1764="Comedy",Predictive_Model!$D$53,IF(N1764="Documentary",Predictive_Model!$D$54,IF(N1764="Drama",Predictive_Model!$D$55,IF(N1764="Horror",Predictive_Model!$D$56,IF(N1764="Romance",Predictive_Model!$D$57,IF(N1764="Sci-Fi",Predictive_Model!$D$58,0)))))))))</f>
        <v>0.99916549644903152</v>
      </c>
      <c r="V1764" s="3" t="str">
        <f t="shared" si="276"/>
        <v>Critical</v>
      </c>
      <c r="W1764" s="6">
        <f t="shared" si="277"/>
        <v>8.99</v>
      </c>
      <c r="X1764" s="3" t="str">
        <f t="shared" si="278"/>
        <v>Priority 2</v>
      </c>
      <c r="Y1764" s="3" t="str">
        <f t="shared" si="279"/>
        <v>OK</v>
      </c>
    </row>
    <row r="1765" spans="1:25" x14ac:dyDescent="0.25">
      <c r="A1765" s="3" t="str">
        <f>Raw_Data!A1765</f>
        <v>5dd87c4e-29ae-4eb3-af0c-170f76727f27</v>
      </c>
      <c r="B1765" s="3">
        <f>Raw_Data!B1765</f>
        <v>54</v>
      </c>
      <c r="C1765" s="3" t="str">
        <f>Raw_Data!C1765</f>
        <v>Female</v>
      </c>
      <c r="D1765" s="3" t="str">
        <f>Raw_Data!D1765</f>
        <v>Basic</v>
      </c>
      <c r="E1765" s="3">
        <f>Raw_Data!E1765</f>
        <v>39.11</v>
      </c>
      <c r="F1765" s="3">
        <f>Raw_Data!F1765</f>
        <v>53</v>
      </c>
      <c r="G1765" s="3" t="str">
        <f>Raw_Data!G1765</f>
        <v>South America</v>
      </c>
      <c r="H1765" s="3" t="str">
        <f>Raw_Data!H1765</f>
        <v>Laptop</v>
      </c>
      <c r="I1765" s="3">
        <f>Raw_Data!I1765</f>
        <v>8.99</v>
      </c>
      <c r="J1765" s="3">
        <f>Raw_Data!J1765</f>
        <v>0</v>
      </c>
      <c r="K1765" s="3" t="str">
        <f>Raw_Data!K1765</f>
        <v>Gift Card</v>
      </c>
      <c r="L1765" s="3">
        <f>Raw_Data!L1765</f>
        <v>3</v>
      </c>
      <c r="M1765" s="3">
        <f>Raw_Data!M1765</f>
        <v>0.72</v>
      </c>
      <c r="N1765" s="3" t="str">
        <f>Raw_Data!N1765</f>
        <v>Horror</v>
      </c>
      <c r="O1765" s="3" t="str">
        <f t="shared" si="270"/>
        <v>45-54</v>
      </c>
      <c r="P1765" s="3" t="str">
        <f t="shared" si="271"/>
        <v>25-49h</v>
      </c>
      <c r="Q1765" s="3" t="str">
        <f t="shared" si="272"/>
        <v>46-60d</v>
      </c>
      <c r="R1765" s="3" t="str">
        <f t="shared" si="273"/>
        <v>Medium</v>
      </c>
      <c r="S1765" s="3" t="str">
        <f t="shared" si="274"/>
        <v>Low</v>
      </c>
      <c r="T1765" s="3" t="str">
        <f t="shared" si="275"/>
        <v>Active</v>
      </c>
      <c r="U1765" s="4">
        <f>1/(1+EXP(-(Predictive_Model!$B$5+((B1765-Predictive_Model!$B$20)/Predictive_Model!$C$20)*Predictive_Model!$D$20+((E1765-Predictive_Model!$B$21)/Predictive_Model!$C$21)*Predictive_Model!$D$21+((F1765-Predictive_Model!$B$22)/Predictive_Model!$C$22)*Predictive_Model!$D$22+((I1765-Predictive_Model!$B$23)/Predictive_Model!$C$23)*Predictive_Model!$D$23+((L1765-Predictive_Model!$B$24)/Predictive_Model!$C$24)*Predictive_Model!$D$24+((M1765-Predictive_Model!$B$25)/Predictive_Model!$C$25)*Predictive_Model!$D$25+IF(C1765="Male",Predictive_Model!$D$31,IF(C1765="Other",Predictive_Model!$D$32,0))+IF(D1765="Premium",Predictive_Model!$D$34,IF(D1765="Standard",Predictive_Model!$D$35,0))+IF(G1765="Asia",Predictive_Model!$D$37,IF(G1765="Europe",Predictive_Model!$D$38,IF(G1765="North America",Predictive_Model!$D$39,IF(G1765="Oceania",Predictive_Model!$D$40,IF(G1765="South America",Predictive_Model!$D$41,0)))))+IF(H1765="Laptop",Predictive_Model!$D$43,IF(H1765="Mobile",Predictive_Model!$D$44,IF(H1765="TV",Predictive_Model!$D$45,IF(H1765="Tablet",Predictive_Model!$D$46,0))))+IF(K1765="Crypto",Predictive_Model!$D$48,IF(K1765="Debit Card",Predictive_Model!$D$49,IF(K1765="Gift Card",Predictive_Model!$D$50,IF(K1765="PayPal",Predictive_Model!$D$51,0))))+IF(N1765="Comedy",Predictive_Model!$D$53,IF(N1765="Documentary",Predictive_Model!$D$54,IF(N1765="Drama",Predictive_Model!$D$55,IF(N1765="Horror",Predictive_Model!$D$56,IF(N1765="Romance",Predictive_Model!$D$57,IF(N1765="Sci-Fi",Predictive_Model!$D$58,0)))))))))</f>
        <v>4.7189291436300573E-2</v>
      </c>
      <c r="V1765" s="3" t="str">
        <f t="shared" si="276"/>
        <v>Low</v>
      </c>
      <c r="W1765" s="6">
        <f t="shared" si="277"/>
        <v>0.42423173001234216</v>
      </c>
      <c r="X1765" s="3" t="str">
        <f t="shared" si="278"/>
        <v>Monitor</v>
      </c>
      <c r="Y1765" s="3" t="str">
        <f t="shared" si="279"/>
        <v>OK</v>
      </c>
    </row>
    <row r="1766" spans="1:25" x14ac:dyDescent="0.25">
      <c r="A1766" s="3" t="str">
        <f>Raw_Data!A1766</f>
        <v>459f77f9-49ea-4a47-8ef9-eccbcd48f711</v>
      </c>
      <c r="B1766" s="3">
        <f>Raw_Data!B1766</f>
        <v>38</v>
      </c>
      <c r="C1766" s="3" t="str">
        <f>Raw_Data!C1766</f>
        <v>Male</v>
      </c>
      <c r="D1766" s="3" t="str">
        <f>Raw_Data!D1766</f>
        <v>Basic</v>
      </c>
      <c r="E1766" s="3">
        <f>Raw_Data!E1766</f>
        <v>23.85</v>
      </c>
      <c r="F1766" s="3">
        <f>Raw_Data!F1766</f>
        <v>37</v>
      </c>
      <c r="G1766" s="3" t="str">
        <f>Raw_Data!G1766</f>
        <v>South America</v>
      </c>
      <c r="H1766" s="3" t="str">
        <f>Raw_Data!H1766</f>
        <v>Tablet</v>
      </c>
      <c r="I1766" s="3">
        <f>Raw_Data!I1766</f>
        <v>8.99</v>
      </c>
      <c r="J1766" s="3">
        <f>Raw_Data!J1766</f>
        <v>0</v>
      </c>
      <c r="K1766" s="3" t="str">
        <f>Raw_Data!K1766</f>
        <v>Credit Card</v>
      </c>
      <c r="L1766" s="3">
        <f>Raw_Data!L1766</f>
        <v>1</v>
      </c>
      <c r="M1766" s="3">
        <f>Raw_Data!M1766</f>
        <v>0.63</v>
      </c>
      <c r="N1766" s="3" t="str">
        <f>Raw_Data!N1766</f>
        <v>Drama</v>
      </c>
      <c r="O1766" s="3" t="str">
        <f t="shared" si="270"/>
        <v>35-44</v>
      </c>
      <c r="P1766" s="3" t="str">
        <f t="shared" si="271"/>
        <v>10-24h</v>
      </c>
      <c r="Q1766" s="3" t="str">
        <f t="shared" si="272"/>
        <v>22-45d</v>
      </c>
      <c r="R1766" s="3" t="str">
        <f t="shared" si="273"/>
        <v>Medium</v>
      </c>
      <c r="S1766" s="3" t="str">
        <f t="shared" si="274"/>
        <v>Low</v>
      </c>
      <c r="T1766" s="3" t="str">
        <f t="shared" si="275"/>
        <v>Active</v>
      </c>
      <c r="U1766" s="4">
        <f>1/(1+EXP(-(Predictive_Model!$B$5+((B1766-Predictive_Model!$B$20)/Predictive_Model!$C$20)*Predictive_Model!$D$20+((E1766-Predictive_Model!$B$21)/Predictive_Model!$C$21)*Predictive_Model!$D$21+((F1766-Predictive_Model!$B$22)/Predictive_Model!$C$22)*Predictive_Model!$D$22+((I1766-Predictive_Model!$B$23)/Predictive_Model!$C$23)*Predictive_Model!$D$23+((L1766-Predictive_Model!$B$24)/Predictive_Model!$C$24)*Predictive_Model!$D$24+((M1766-Predictive_Model!$B$25)/Predictive_Model!$C$25)*Predictive_Model!$D$25+IF(C1766="Male",Predictive_Model!$D$31,IF(C1766="Other",Predictive_Model!$D$32,0))+IF(D1766="Premium",Predictive_Model!$D$34,IF(D1766="Standard",Predictive_Model!$D$35,0))+IF(G1766="Asia",Predictive_Model!$D$37,IF(G1766="Europe",Predictive_Model!$D$38,IF(G1766="North America",Predictive_Model!$D$39,IF(G1766="Oceania",Predictive_Model!$D$40,IF(G1766="South America",Predictive_Model!$D$41,0)))))+IF(H1766="Laptop",Predictive_Model!$D$43,IF(H1766="Mobile",Predictive_Model!$D$44,IF(H1766="TV",Predictive_Model!$D$45,IF(H1766="Tablet",Predictive_Model!$D$46,0))))+IF(K1766="Crypto",Predictive_Model!$D$48,IF(K1766="Debit Card",Predictive_Model!$D$49,IF(K1766="Gift Card",Predictive_Model!$D$50,IF(K1766="PayPal",Predictive_Model!$D$51,0))))+IF(N1766="Comedy",Predictive_Model!$D$53,IF(N1766="Documentary",Predictive_Model!$D$54,IF(N1766="Drama",Predictive_Model!$D$55,IF(N1766="Horror",Predictive_Model!$D$56,IF(N1766="Romance",Predictive_Model!$D$57,IF(N1766="Sci-Fi",Predictive_Model!$D$58,0)))))))))</f>
        <v>0.91392535444044565</v>
      </c>
      <c r="V1766" s="3" t="str">
        <f t="shared" si="276"/>
        <v>Critical</v>
      </c>
      <c r="W1766" s="6">
        <f t="shared" si="277"/>
        <v>8.2161889364196057</v>
      </c>
      <c r="X1766" s="3" t="str">
        <f t="shared" si="278"/>
        <v>Priority 2</v>
      </c>
      <c r="Y1766" s="3" t="str">
        <f t="shared" si="279"/>
        <v>OK</v>
      </c>
    </row>
    <row r="1767" spans="1:25" x14ac:dyDescent="0.25">
      <c r="A1767" s="3" t="str">
        <f>Raw_Data!A1767</f>
        <v>593f585f-8c2e-4301-8d4f-9a5072b0521a</v>
      </c>
      <c r="B1767" s="3">
        <f>Raw_Data!B1767</f>
        <v>54</v>
      </c>
      <c r="C1767" s="3" t="str">
        <f>Raw_Data!C1767</f>
        <v>Male</v>
      </c>
      <c r="D1767" s="3" t="str">
        <f>Raw_Data!D1767</f>
        <v>Premium</v>
      </c>
      <c r="E1767" s="3">
        <f>Raw_Data!E1767</f>
        <v>12.02</v>
      </c>
      <c r="F1767" s="3">
        <f>Raw_Data!F1767</f>
        <v>58</v>
      </c>
      <c r="G1767" s="3" t="str">
        <f>Raw_Data!G1767</f>
        <v>Europe</v>
      </c>
      <c r="H1767" s="3" t="str">
        <f>Raw_Data!H1767</f>
        <v>Tablet</v>
      </c>
      <c r="I1767" s="3">
        <f>Raw_Data!I1767</f>
        <v>17.989999999999998</v>
      </c>
      <c r="J1767" s="3">
        <f>Raw_Data!J1767</f>
        <v>1</v>
      </c>
      <c r="K1767" s="3" t="str">
        <f>Raw_Data!K1767</f>
        <v>Debit Card</v>
      </c>
      <c r="L1767" s="3">
        <f>Raw_Data!L1767</f>
        <v>3</v>
      </c>
      <c r="M1767" s="3">
        <f>Raw_Data!M1767</f>
        <v>0.2</v>
      </c>
      <c r="N1767" s="3" t="str">
        <f>Raw_Data!N1767</f>
        <v>Documentary</v>
      </c>
      <c r="O1767" s="3" t="str">
        <f t="shared" si="270"/>
        <v>45-54</v>
      </c>
      <c r="P1767" s="3" t="str">
        <f t="shared" si="271"/>
        <v>10-24h</v>
      </c>
      <c r="Q1767" s="3" t="str">
        <f t="shared" si="272"/>
        <v>46-60d</v>
      </c>
      <c r="R1767" s="3" t="str">
        <f t="shared" si="273"/>
        <v>Medium</v>
      </c>
      <c r="S1767" s="3" t="str">
        <f t="shared" si="274"/>
        <v>High</v>
      </c>
      <c r="T1767" s="3" t="str">
        <f t="shared" si="275"/>
        <v>Churned</v>
      </c>
      <c r="U1767" s="4">
        <f>1/(1+EXP(-(Predictive_Model!$B$5+((B1767-Predictive_Model!$B$20)/Predictive_Model!$C$20)*Predictive_Model!$D$20+((E1767-Predictive_Model!$B$21)/Predictive_Model!$C$21)*Predictive_Model!$D$21+((F1767-Predictive_Model!$B$22)/Predictive_Model!$C$22)*Predictive_Model!$D$22+((I1767-Predictive_Model!$B$23)/Predictive_Model!$C$23)*Predictive_Model!$D$23+((L1767-Predictive_Model!$B$24)/Predictive_Model!$C$24)*Predictive_Model!$D$24+((M1767-Predictive_Model!$B$25)/Predictive_Model!$C$25)*Predictive_Model!$D$25+IF(C1767="Male",Predictive_Model!$D$31,IF(C1767="Other",Predictive_Model!$D$32,0))+IF(D1767="Premium",Predictive_Model!$D$34,IF(D1767="Standard",Predictive_Model!$D$35,0))+IF(G1767="Asia",Predictive_Model!$D$37,IF(G1767="Europe",Predictive_Model!$D$38,IF(G1767="North America",Predictive_Model!$D$39,IF(G1767="Oceania",Predictive_Model!$D$40,IF(G1767="South America",Predictive_Model!$D$41,0)))))+IF(H1767="Laptop",Predictive_Model!$D$43,IF(H1767="Mobile",Predictive_Model!$D$44,IF(H1767="TV",Predictive_Model!$D$45,IF(H1767="Tablet",Predictive_Model!$D$46,0))))+IF(K1767="Crypto",Predictive_Model!$D$48,IF(K1767="Debit Card",Predictive_Model!$D$49,IF(K1767="Gift Card",Predictive_Model!$D$50,IF(K1767="PayPal",Predictive_Model!$D$51,0))))+IF(N1767="Comedy",Predictive_Model!$D$53,IF(N1767="Documentary",Predictive_Model!$D$54,IF(N1767="Drama",Predictive_Model!$D$55,IF(N1767="Horror",Predictive_Model!$D$56,IF(N1767="Romance",Predictive_Model!$D$57,IF(N1767="Sci-Fi",Predictive_Model!$D$58,0)))))))))</f>
        <v>0.99187319243195904</v>
      </c>
      <c r="V1767" s="3" t="str">
        <f t="shared" si="276"/>
        <v>Critical</v>
      </c>
      <c r="W1767" s="6">
        <f t="shared" si="277"/>
        <v>17.989999999999998</v>
      </c>
      <c r="X1767" s="3" t="str">
        <f t="shared" si="278"/>
        <v>Priority 1</v>
      </c>
      <c r="Y1767" s="3" t="str">
        <f t="shared" si="279"/>
        <v>OK</v>
      </c>
    </row>
    <row r="1768" spans="1:25" x14ac:dyDescent="0.25">
      <c r="A1768" s="3" t="str">
        <f>Raw_Data!A1768</f>
        <v>fcb2d78a-d7e2-4f45-bf6f-5c9d5be316a1</v>
      </c>
      <c r="B1768" s="3">
        <f>Raw_Data!B1768</f>
        <v>60</v>
      </c>
      <c r="C1768" s="3" t="str">
        <f>Raw_Data!C1768</f>
        <v>Male</v>
      </c>
      <c r="D1768" s="3" t="str">
        <f>Raw_Data!D1768</f>
        <v>Premium</v>
      </c>
      <c r="E1768" s="3">
        <f>Raw_Data!E1768</f>
        <v>17.14</v>
      </c>
      <c r="F1768" s="3">
        <f>Raw_Data!F1768</f>
        <v>28</v>
      </c>
      <c r="G1768" s="3" t="str">
        <f>Raw_Data!G1768</f>
        <v>Oceania</v>
      </c>
      <c r="H1768" s="3" t="str">
        <f>Raw_Data!H1768</f>
        <v>Desktop</v>
      </c>
      <c r="I1768" s="3">
        <f>Raw_Data!I1768</f>
        <v>17.989999999999998</v>
      </c>
      <c r="J1768" s="3">
        <f>Raw_Data!J1768</f>
        <v>0</v>
      </c>
      <c r="K1768" s="3" t="str">
        <f>Raw_Data!K1768</f>
        <v>Gift Card</v>
      </c>
      <c r="L1768" s="3">
        <f>Raw_Data!L1768</f>
        <v>5</v>
      </c>
      <c r="M1768" s="3">
        <f>Raw_Data!M1768</f>
        <v>0.59</v>
      </c>
      <c r="N1768" s="3" t="str">
        <f>Raw_Data!N1768</f>
        <v>Sci-Fi</v>
      </c>
      <c r="O1768" s="3" t="str">
        <f t="shared" si="270"/>
        <v>55-70</v>
      </c>
      <c r="P1768" s="3" t="str">
        <f t="shared" si="271"/>
        <v>10-24h</v>
      </c>
      <c r="Q1768" s="3" t="str">
        <f t="shared" si="272"/>
        <v>22-45d</v>
      </c>
      <c r="R1768" s="3" t="str">
        <f t="shared" si="273"/>
        <v>Medium</v>
      </c>
      <c r="S1768" s="3" t="str">
        <f t="shared" si="274"/>
        <v>High</v>
      </c>
      <c r="T1768" s="3" t="str">
        <f t="shared" si="275"/>
        <v>Active</v>
      </c>
      <c r="U1768" s="4">
        <f>1/(1+EXP(-(Predictive_Model!$B$5+((B1768-Predictive_Model!$B$20)/Predictive_Model!$C$20)*Predictive_Model!$D$20+((E1768-Predictive_Model!$B$21)/Predictive_Model!$C$21)*Predictive_Model!$D$21+((F1768-Predictive_Model!$B$22)/Predictive_Model!$C$22)*Predictive_Model!$D$22+((I1768-Predictive_Model!$B$23)/Predictive_Model!$C$23)*Predictive_Model!$D$23+((L1768-Predictive_Model!$B$24)/Predictive_Model!$C$24)*Predictive_Model!$D$24+((M1768-Predictive_Model!$B$25)/Predictive_Model!$C$25)*Predictive_Model!$D$25+IF(C1768="Male",Predictive_Model!$D$31,IF(C1768="Other",Predictive_Model!$D$32,0))+IF(D1768="Premium",Predictive_Model!$D$34,IF(D1768="Standard",Predictive_Model!$D$35,0))+IF(G1768="Asia",Predictive_Model!$D$37,IF(G1768="Europe",Predictive_Model!$D$38,IF(G1768="North America",Predictive_Model!$D$39,IF(G1768="Oceania",Predictive_Model!$D$40,IF(G1768="South America",Predictive_Model!$D$41,0)))))+IF(H1768="Laptop",Predictive_Model!$D$43,IF(H1768="Mobile",Predictive_Model!$D$44,IF(H1768="TV",Predictive_Model!$D$45,IF(H1768="Tablet",Predictive_Model!$D$46,0))))+IF(K1768="Crypto",Predictive_Model!$D$48,IF(K1768="Debit Card",Predictive_Model!$D$49,IF(K1768="Gift Card",Predictive_Model!$D$50,IF(K1768="PayPal",Predictive_Model!$D$51,0))))+IF(N1768="Comedy",Predictive_Model!$D$53,IF(N1768="Documentary",Predictive_Model!$D$54,IF(N1768="Drama",Predictive_Model!$D$55,IF(N1768="Horror",Predictive_Model!$D$56,IF(N1768="Romance",Predictive_Model!$D$57,IF(N1768="Sci-Fi",Predictive_Model!$D$58,0)))))))))</f>
        <v>2.3574427205151374E-2</v>
      </c>
      <c r="V1768" s="3" t="str">
        <f t="shared" si="276"/>
        <v>Low</v>
      </c>
      <c r="W1768" s="6">
        <f t="shared" si="277"/>
        <v>0.4241039454206732</v>
      </c>
      <c r="X1768" s="3" t="str">
        <f t="shared" si="278"/>
        <v>Monitor</v>
      </c>
      <c r="Y1768" s="3" t="str">
        <f t="shared" si="279"/>
        <v>OK</v>
      </c>
    </row>
    <row r="1769" spans="1:25" x14ac:dyDescent="0.25">
      <c r="A1769" s="3" t="str">
        <f>Raw_Data!A1769</f>
        <v>9cf92281-2835-407d-8baf-930f65d4a895</v>
      </c>
      <c r="B1769" s="3">
        <f>Raw_Data!B1769</f>
        <v>40</v>
      </c>
      <c r="C1769" s="3" t="str">
        <f>Raw_Data!C1769</f>
        <v>Other</v>
      </c>
      <c r="D1769" s="3" t="str">
        <f>Raw_Data!D1769</f>
        <v>Premium</v>
      </c>
      <c r="E1769" s="3">
        <f>Raw_Data!E1769</f>
        <v>2.14</v>
      </c>
      <c r="F1769" s="3">
        <f>Raw_Data!F1769</f>
        <v>12</v>
      </c>
      <c r="G1769" s="3" t="str">
        <f>Raw_Data!G1769</f>
        <v>South America</v>
      </c>
      <c r="H1769" s="3" t="str">
        <f>Raw_Data!H1769</f>
        <v>TV</v>
      </c>
      <c r="I1769" s="3">
        <f>Raw_Data!I1769</f>
        <v>17.989999999999998</v>
      </c>
      <c r="J1769" s="3">
        <f>Raw_Data!J1769</f>
        <v>1</v>
      </c>
      <c r="K1769" s="3" t="str">
        <f>Raw_Data!K1769</f>
        <v>Crypto</v>
      </c>
      <c r="L1769" s="3">
        <f>Raw_Data!L1769</f>
        <v>1</v>
      </c>
      <c r="M1769" s="3">
        <f>Raw_Data!M1769</f>
        <v>0.16</v>
      </c>
      <c r="N1769" s="3" t="str">
        <f>Raw_Data!N1769</f>
        <v>Action</v>
      </c>
      <c r="O1769" s="3" t="str">
        <f t="shared" si="270"/>
        <v>35-44</v>
      </c>
      <c r="P1769" s="3" t="str">
        <f t="shared" si="271"/>
        <v>&lt;10h</v>
      </c>
      <c r="Q1769" s="3" t="str">
        <f t="shared" si="272"/>
        <v>8-21d</v>
      </c>
      <c r="R1769" s="3" t="str">
        <f t="shared" si="273"/>
        <v>Medium</v>
      </c>
      <c r="S1769" s="3" t="str">
        <f t="shared" si="274"/>
        <v>High</v>
      </c>
      <c r="T1769" s="3" t="str">
        <f t="shared" si="275"/>
        <v>Churned</v>
      </c>
      <c r="U1769" s="4">
        <f>1/(1+EXP(-(Predictive_Model!$B$5+((B1769-Predictive_Model!$B$20)/Predictive_Model!$C$20)*Predictive_Model!$D$20+((E1769-Predictive_Model!$B$21)/Predictive_Model!$C$21)*Predictive_Model!$D$21+((F1769-Predictive_Model!$B$22)/Predictive_Model!$C$22)*Predictive_Model!$D$22+((I1769-Predictive_Model!$B$23)/Predictive_Model!$C$23)*Predictive_Model!$D$23+((L1769-Predictive_Model!$B$24)/Predictive_Model!$C$24)*Predictive_Model!$D$24+((M1769-Predictive_Model!$B$25)/Predictive_Model!$C$25)*Predictive_Model!$D$25+IF(C1769="Male",Predictive_Model!$D$31,IF(C1769="Other",Predictive_Model!$D$32,0))+IF(D1769="Premium",Predictive_Model!$D$34,IF(D1769="Standard",Predictive_Model!$D$35,0))+IF(G1769="Asia",Predictive_Model!$D$37,IF(G1769="Europe",Predictive_Model!$D$38,IF(G1769="North America",Predictive_Model!$D$39,IF(G1769="Oceania",Predictive_Model!$D$40,IF(G1769="South America",Predictive_Model!$D$41,0)))))+IF(H1769="Laptop",Predictive_Model!$D$43,IF(H1769="Mobile",Predictive_Model!$D$44,IF(H1769="TV",Predictive_Model!$D$45,IF(H1769="Tablet",Predictive_Model!$D$46,0))))+IF(K1769="Crypto",Predictive_Model!$D$48,IF(K1769="Debit Card",Predictive_Model!$D$49,IF(K1769="Gift Card",Predictive_Model!$D$50,IF(K1769="PayPal",Predictive_Model!$D$51,0))))+IF(N1769="Comedy",Predictive_Model!$D$53,IF(N1769="Documentary",Predictive_Model!$D$54,IF(N1769="Drama",Predictive_Model!$D$55,IF(N1769="Horror",Predictive_Model!$D$56,IF(N1769="Romance",Predictive_Model!$D$57,IF(N1769="Sci-Fi",Predictive_Model!$D$58,0)))))))))</f>
        <v>0.88433146997420731</v>
      </c>
      <c r="V1769" s="3" t="str">
        <f t="shared" si="276"/>
        <v>Critical</v>
      </c>
      <c r="W1769" s="6">
        <f t="shared" si="277"/>
        <v>17.989999999999998</v>
      </c>
      <c r="X1769" s="3" t="str">
        <f t="shared" si="278"/>
        <v>Priority 1</v>
      </c>
      <c r="Y1769" s="3" t="str">
        <f t="shared" si="279"/>
        <v>OK</v>
      </c>
    </row>
    <row r="1770" spans="1:25" x14ac:dyDescent="0.25">
      <c r="A1770" s="3" t="str">
        <f>Raw_Data!A1770</f>
        <v>e0bd7f71-4fed-42d8-9543-838248a460d6</v>
      </c>
      <c r="B1770" s="3">
        <f>Raw_Data!B1770</f>
        <v>23</v>
      </c>
      <c r="C1770" s="3" t="str">
        <f>Raw_Data!C1770</f>
        <v>Female</v>
      </c>
      <c r="D1770" s="3" t="str">
        <f>Raw_Data!D1770</f>
        <v>Premium</v>
      </c>
      <c r="E1770" s="3">
        <f>Raw_Data!E1770</f>
        <v>14.78</v>
      </c>
      <c r="F1770" s="3">
        <f>Raw_Data!F1770</f>
        <v>11</v>
      </c>
      <c r="G1770" s="3" t="str">
        <f>Raw_Data!G1770</f>
        <v>Oceania</v>
      </c>
      <c r="H1770" s="3" t="str">
        <f>Raw_Data!H1770</f>
        <v>TV</v>
      </c>
      <c r="I1770" s="3">
        <f>Raw_Data!I1770</f>
        <v>17.989999999999998</v>
      </c>
      <c r="J1770" s="3">
        <f>Raw_Data!J1770</f>
        <v>0</v>
      </c>
      <c r="K1770" s="3" t="str">
        <f>Raw_Data!K1770</f>
        <v>Debit Card</v>
      </c>
      <c r="L1770" s="3">
        <f>Raw_Data!L1770</f>
        <v>2</v>
      </c>
      <c r="M1770" s="3">
        <f>Raw_Data!M1770</f>
        <v>1.23</v>
      </c>
      <c r="N1770" s="3" t="str">
        <f>Raw_Data!N1770</f>
        <v>Documentary</v>
      </c>
      <c r="O1770" s="3" t="str">
        <f t="shared" si="270"/>
        <v>18-24</v>
      </c>
      <c r="P1770" s="3" t="str">
        <f t="shared" si="271"/>
        <v>10-24h</v>
      </c>
      <c r="Q1770" s="3" t="str">
        <f t="shared" si="272"/>
        <v>8-21d</v>
      </c>
      <c r="R1770" s="3" t="str">
        <f t="shared" si="273"/>
        <v>Medium</v>
      </c>
      <c r="S1770" s="3" t="str">
        <f t="shared" si="274"/>
        <v>High</v>
      </c>
      <c r="T1770" s="3" t="str">
        <f t="shared" si="275"/>
        <v>Active</v>
      </c>
      <c r="U1770" s="4">
        <f>1/(1+EXP(-(Predictive_Model!$B$5+((B1770-Predictive_Model!$B$20)/Predictive_Model!$C$20)*Predictive_Model!$D$20+((E1770-Predictive_Model!$B$21)/Predictive_Model!$C$21)*Predictive_Model!$D$21+((F1770-Predictive_Model!$B$22)/Predictive_Model!$C$22)*Predictive_Model!$D$22+((I1770-Predictive_Model!$B$23)/Predictive_Model!$C$23)*Predictive_Model!$D$23+((L1770-Predictive_Model!$B$24)/Predictive_Model!$C$24)*Predictive_Model!$D$24+((M1770-Predictive_Model!$B$25)/Predictive_Model!$C$25)*Predictive_Model!$D$25+IF(C1770="Male",Predictive_Model!$D$31,IF(C1770="Other",Predictive_Model!$D$32,0))+IF(D1770="Premium",Predictive_Model!$D$34,IF(D1770="Standard",Predictive_Model!$D$35,0))+IF(G1770="Asia",Predictive_Model!$D$37,IF(G1770="Europe",Predictive_Model!$D$38,IF(G1770="North America",Predictive_Model!$D$39,IF(G1770="Oceania",Predictive_Model!$D$40,IF(G1770="South America",Predictive_Model!$D$41,0)))))+IF(H1770="Laptop",Predictive_Model!$D$43,IF(H1770="Mobile",Predictive_Model!$D$44,IF(H1770="TV",Predictive_Model!$D$45,IF(H1770="Tablet",Predictive_Model!$D$46,0))))+IF(K1770="Crypto",Predictive_Model!$D$48,IF(K1770="Debit Card",Predictive_Model!$D$49,IF(K1770="Gift Card",Predictive_Model!$D$50,IF(K1770="PayPal",Predictive_Model!$D$51,0))))+IF(N1770="Comedy",Predictive_Model!$D$53,IF(N1770="Documentary",Predictive_Model!$D$54,IF(N1770="Drama",Predictive_Model!$D$55,IF(N1770="Horror",Predictive_Model!$D$56,IF(N1770="Romance",Predictive_Model!$D$57,IF(N1770="Sci-Fi",Predictive_Model!$D$58,0)))))))))</f>
        <v>8.9710579476397368E-3</v>
      </c>
      <c r="V1770" s="3" t="str">
        <f t="shared" si="276"/>
        <v>Low</v>
      </c>
      <c r="W1770" s="6">
        <f t="shared" si="277"/>
        <v>0.16138933247803885</v>
      </c>
      <c r="X1770" s="3" t="str">
        <f t="shared" si="278"/>
        <v>Monitor</v>
      </c>
      <c r="Y1770" s="3" t="str">
        <f t="shared" si="279"/>
        <v>OK</v>
      </c>
    </row>
    <row r="1771" spans="1:25" x14ac:dyDescent="0.25">
      <c r="A1771" s="3" t="str">
        <f>Raw_Data!A1771</f>
        <v>f391b24a-8f47-4abf-98c6-2b6dc029b507</v>
      </c>
      <c r="B1771" s="3">
        <f>Raw_Data!B1771</f>
        <v>25</v>
      </c>
      <c r="C1771" s="3" t="str">
        <f>Raw_Data!C1771</f>
        <v>Female</v>
      </c>
      <c r="D1771" s="3" t="str">
        <f>Raw_Data!D1771</f>
        <v>Basic</v>
      </c>
      <c r="E1771" s="3">
        <f>Raw_Data!E1771</f>
        <v>13.15</v>
      </c>
      <c r="F1771" s="3">
        <f>Raw_Data!F1771</f>
        <v>54</v>
      </c>
      <c r="G1771" s="3" t="str">
        <f>Raw_Data!G1771</f>
        <v>North America</v>
      </c>
      <c r="H1771" s="3" t="str">
        <f>Raw_Data!H1771</f>
        <v>TV</v>
      </c>
      <c r="I1771" s="3">
        <f>Raw_Data!I1771</f>
        <v>8.99</v>
      </c>
      <c r="J1771" s="3">
        <f>Raw_Data!J1771</f>
        <v>1</v>
      </c>
      <c r="K1771" s="3" t="str">
        <f>Raw_Data!K1771</f>
        <v>Gift Card</v>
      </c>
      <c r="L1771" s="3">
        <f>Raw_Data!L1771</f>
        <v>5</v>
      </c>
      <c r="M1771" s="3">
        <f>Raw_Data!M1771</f>
        <v>0.24</v>
      </c>
      <c r="N1771" s="3" t="str">
        <f>Raw_Data!N1771</f>
        <v>Action</v>
      </c>
      <c r="O1771" s="3" t="str">
        <f t="shared" si="270"/>
        <v>25-34</v>
      </c>
      <c r="P1771" s="3" t="str">
        <f t="shared" si="271"/>
        <v>10-24h</v>
      </c>
      <c r="Q1771" s="3" t="str">
        <f t="shared" si="272"/>
        <v>46-60d</v>
      </c>
      <c r="R1771" s="3" t="str">
        <f t="shared" si="273"/>
        <v>Medium</v>
      </c>
      <c r="S1771" s="3" t="str">
        <f t="shared" si="274"/>
        <v>Low</v>
      </c>
      <c r="T1771" s="3" t="str">
        <f t="shared" si="275"/>
        <v>Churned</v>
      </c>
      <c r="U1771" s="4">
        <f>1/(1+EXP(-(Predictive_Model!$B$5+((B1771-Predictive_Model!$B$20)/Predictive_Model!$C$20)*Predictive_Model!$D$20+((E1771-Predictive_Model!$B$21)/Predictive_Model!$C$21)*Predictive_Model!$D$21+((F1771-Predictive_Model!$B$22)/Predictive_Model!$C$22)*Predictive_Model!$D$22+((I1771-Predictive_Model!$B$23)/Predictive_Model!$C$23)*Predictive_Model!$D$23+((L1771-Predictive_Model!$B$24)/Predictive_Model!$C$24)*Predictive_Model!$D$24+((M1771-Predictive_Model!$B$25)/Predictive_Model!$C$25)*Predictive_Model!$D$25+IF(C1771="Male",Predictive_Model!$D$31,IF(C1771="Other",Predictive_Model!$D$32,0))+IF(D1771="Premium",Predictive_Model!$D$34,IF(D1771="Standard",Predictive_Model!$D$35,0))+IF(G1771="Asia",Predictive_Model!$D$37,IF(G1771="Europe",Predictive_Model!$D$38,IF(G1771="North America",Predictive_Model!$D$39,IF(G1771="Oceania",Predictive_Model!$D$40,IF(G1771="South America",Predictive_Model!$D$41,0)))))+IF(H1771="Laptop",Predictive_Model!$D$43,IF(H1771="Mobile",Predictive_Model!$D$44,IF(H1771="TV",Predictive_Model!$D$45,IF(H1771="Tablet",Predictive_Model!$D$46,0))))+IF(K1771="Crypto",Predictive_Model!$D$48,IF(K1771="Debit Card",Predictive_Model!$D$49,IF(K1771="Gift Card",Predictive_Model!$D$50,IF(K1771="PayPal",Predictive_Model!$D$51,0))))+IF(N1771="Comedy",Predictive_Model!$D$53,IF(N1771="Documentary",Predictive_Model!$D$54,IF(N1771="Drama",Predictive_Model!$D$55,IF(N1771="Horror",Predictive_Model!$D$56,IF(N1771="Romance",Predictive_Model!$D$57,IF(N1771="Sci-Fi",Predictive_Model!$D$58,0)))))))))</f>
        <v>0.98733686458851755</v>
      </c>
      <c r="V1771" s="3" t="str">
        <f t="shared" si="276"/>
        <v>Critical</v>
      </c>
      <c r="W1771" s="6">
        <f t="shared" si="277"/>
        <v>8.99</v>
      </c>
      <c r="X1771" s="3" t="str">
        <f t="shared" si="278"/>
        <v>Priority 2</v>
      </c>
      <c r="Y1771" s="3" t="str">
        <f t="shared" si="279"/>
        <v>OK</v>
      </c>
    </row>
    <row r="1772" spans="1:25" x14ac:dyDescent="0.25">
      <c r="A1772" s="3" t="str">
        <f>Raw_Data!A1772</f>
        <v>8d62006d-9f79-4c44-8f55-bc75e32a3113</v>
      </c>
      <c r="B1772" s="3">
        <f>Raw_Data!B1772</f>
        <v>24</v>
      </c>
      <c r="C1772" s="3" t="str">
        <f>Raw_Data!C1772</f>
        <v>Female</v>
      </c>
      <c r="D1772" s="3" t="str">
        <f>Raw_Data!D1772</f>
        <v>Premium</v>
      </c>
      <c r="E1772" s="3">
        <f>Raw_Data!E1772</f>
        <v>17.2</v>
      </c>
      <c r="F1772" s="3">
        <f>Raw_Data!F1772</f>
        <v>33</v>
      </c>
      <c r="G1772" s="3" t="str">
        <f>Raw_Data!G1772</f>
        <v>Asia</v>
      </c>
      <c r="H1772" s="3" t="str">
        <f>Raw_Data!H1772</f>
        <v>Desktop</v>
      </c>
      <c r="I1772" s="3">
        <f>Raw_Data!I1772</f>
        <v>17.989999999999998</v>
      </c>
      <c r="J1772" s="3">
        <f>Raw_Data!J1772</f>
        <v>0</v>
      </c>
      <c r="K1772" s="3" t="str">
        <f>Raw_Data!K1772</f>
        <v>PayPal</v>
      </c>
      <c r="L1772" s="3">
        <f>Raw_Data!L1772</f>
        <v>5</v>
      </c>
      <c r="M1772" s="3">
        <f>Raw_Data!M1772</f>
        <v>0.51</v>
      </c>
      <c r="N1772" s="3" t="str">
        <f>Raw_Data!N1772</f>
        <v>Sci-Fi</v>
      </c>
      <c r="O1772" s="3" t="str">
        <f t="shared" si="270"/>
        <v>18-24</v>
      </c>
      <c r="P1772" s="3" t="str">
        <f t="shared" si="271"/>
        <v>10-24h</v>
      </c>
      <c r="Q1772" s="3" t="str">
        <f t="shared" si="272"/>
        <v>22-45d</v>
      </c>
      <c r="R1772" s="3" t="str">
        <f t="shared" si="273"/>
        <v>Medium</v>
      </c>
      <c r="S1772" s="3" t="str">
        <f t="shared" si="274"/>
        <v>High</v>
      </c>
      <c r="T1772" s="3" t="str">
        <f t="shared" si="275"/>
        <v>Active</v>
      </c>
      <c r="U1772" s="4">
        <f>1/(1+EXP(-(Predictive_Model!$B$5+((B1772-Predictive_Model!$B$20)/Predictive_Model!$C$20)*Predictive_Model!$D$20+((E1772-Predictive_Model!$B$21)/Predictive_Model!$C$21)*Predictive_Model!$D$21+((F1772-Predictive_Model!$B$22)/Predictive_Model!$C$22)*Predictive_Model!$D$22+((I1772-Predictive_Model!$B$23)/Predictive_Model!$C$23)*Predictive_Model!$D$23+((L1772-Predictive_Model!$B$24)/Predictive_Model!$C$24)*Predictive_Model!$D$24+((M1772-Predictive_Model!$B$25)/Predictive_Model!$C$25)*Predictive_Model!$D$25+IF(C1772="Male",Predictive_Model!$D$31,IF(C1772="Other",Predictive_Model!$D$32,0))+IF(D1772="Premium",Predictive_Model!$D$34,IF(D1772="Standard",Predictive_Model!$D$35,0))+IF(G1772="Asia",Predictive_Model!$D$37,IF(G1772="Europe",Predictive_Model!$D$38,IF(G1772="North America",Predictive_Model!$D$39,IF(G1772="Oceania",Predictive_Model!$D$40,IF(G1772="South America",Predictive_Model!$D$41,0)))))+IF(H1772="Laptop",Predictive_Model!$D$43,IF(H1772="Mobile",Predictive_Model!$D$44,IF(H1772="TV",Predictive_Model!$D$45,IF(H1772="Tablet",Predictive_Model!$D$46,0))))+IF(K1772="Crypto",Predictive_Model!$D$48,IF(K1772="Debit Card",Predictive_Model!$D$49,IF(K1772="Gift Card",Predictive_Model!$D$50,IF(K1772="PayPal",Predictive_Model!$D$51,0))))+IF(N1772="Comedy",Predictive_Model!$D$53,IF(N1772="Documentary",Predictive_Model!$D$54,IF(N1772="Drama",Predictive_Model!$D$55,IF(N1772="Horror",Predictive_Model!$D$56,IF(N1772="Romance",Predictive_Model!$D$57,IF(N1772="Sci-Fi",Predictive_Model!$D$58,0)))))))))</f>
        <v>2.7243669039527872E-2</v>
      </c>
      <c r="V1772" s="3" t="str">
        <f t="shared" si="276"/>
        <v>Low</v>
      </c>
      <c r="W1772" s="6">
        <f t="shared" si="277"/>
        <v>0.49011360602110637</v>
      </c>
      <c r="X1772" s="3" t="str">
        <f t="shared" si="278"/>
        <v>Monitor</v>
      </c>
      <c r="Y1772" s="3" t="str">
        <f t="shared" si="279"/>
        <v>OK</v>
      </c>
    </row>
    <row r="1773" spans="1:25" x14ac:dyDescent="0.25">
      <c r="A1773" s="3" t="str">
        <f>Raw_Data!A1773</f>
        <v>58edff7e-fe12-4847-9d63-96fca02927aa</v>
      </c>
      <c r="B1773" s="3">
        <f>Raw_Data!B1773</f>
        <v>34</v>
      </c>
      <c r="C1773" s="3" t="str">
        <f>Raw_Data!C1773</f>
        <v>Other</v>
      </c>
      <c r="D1773" s="3" t="str">
        <f>Raw_Data!D1773</f>
        <v>Basic</v>
      </c>
      <c r="E1773" s="3">
        <f>Raw_Data!E1773</f>
        <v>4.51</v>
      </c>
      <c r="F1773" s="3">
        <f>Raw_Data!F1773</f>
        <v>39</v>
      </c>
      <c r="G1773" s="3" t="str">
        <f>Raw_Data!G1773</f>
        <v>South America</v>
      </c>
      <c r="H1773" s="3" t="str">
        <f>Raw_Data!H1773</f>
        <v>Desktop</v>
      </c>
      <c r="I1773" s="3">
        <f>Raw_Data!I1773</f>
        <v>8.99</v>
      </c>
      <c r="J1773" s="3">
        <f>Raw_Data!J1773</f>
        <v>1</v>
      </c>
      <c r="K1773" s="3" t="str">
        <f>Raw_Data!K1773</f>
        <v>Crypto</v>
      </c>
      <c r="L1773" s="3">
        <f>Raw_Data!L1773</f>
        <v>4</v>
      </c>
      <c r="M1773" s="3">
        <f>Raw_Data!M1773</f>
        <v>0.11</v>
      </c>
      <c r="N1773" s="3" t="str">
        <f>Raw_Data!N1773</f>
        <v>Action</v>
      </c>
      <c r="O1773" s="3" t="str">
        <f t="shared" si="270"/>
        <v>25-34</v>
      </c>
      <c r="P1773" s="3" t="str">
        <f t="shared" si="271"/>
        <v>&lt;10h</v>
      </c>
      <c r="Q1773" s="3" t="str">
        <f t="shared" si="272"/>
        <v>22-45d</v>
      </c>
      <c r="R1773" s="3" t="str">
        <f t="shared" si="273"/>
        <v>Medium</v>
      </c>
      <c r="S1773" s="3" t="str">
        <f t="shared" si="274"/>
        <v>Low</v>
      </c>
      <c r="T1773" s="3" t="str">
        <f t="shared" si="275"/>
        <v>Churned</v>
      </c>
      <c r="U1773" s="4">
        <f>1/(1+EXP(-(Predictive_Model!$B$5+((B1773-Predictive_Model!$B$20)/Predictive_Model!$C$20)*Predictive_Model!$D$20+((E1773-Predictive_Model!$B$21)/Predictive_Model!$C$21)*Predictive_Model!$D$21+((F1773-Predictive_Model!$B$22)/Predictive_Model!$C$22)*Predictive_Model!$D$22+((I1773-Predictive_Model!$B$23)/Predictive_Model!$C$23)*Predictive_Model!$D$23+((L1773-Predictive_Model!$B$24)/Predictive_Model!$C$24)*Predictive_Model!$D$24+((M1773-Predictive_Model!$B$25)/Predictive_Model!$C$25)*Predictive_Model!$D$25+IF(C1773="Male",Predictive_Model!$D$31,IF(C1773="Other",Predictive_Model!$D$32,0))+IF(D1773="Premium",Predictive_Model!$D$34,IF(D1773="Standard",Predictive_Model!$D$35,0))+IF(G1773="Asia",Predictive_Model!$D$37,IF(G1773="Europe",Predictive_Model!$D$38,IF(G1773="North America",Predictive_Model!$D$39,IF(G1773="Oceania",Predictive_Model!$D$40,IF(G1773="South America",Predictive_Model!$D$41,0)))))+IF(H1773="Laptop",Predictive_Model!$D$43,IF(H1773="Mobile",Predictive_Model!$D$44,IF(H1773="TV",Predictive_Model!$D$45,IF(H1773="Tablet",Predictive_Model!$D$46,0))))+IF(K1773="Crypto",Predictive_Model!$D$48,IF(K1773="Debit Card",Predictive_Model!$D$49,IF(K1773="Gift Card",Predictive_Model!$D$50,IF(K1773="PayPal",Predictive_Model!$D$51,0))))+IF(N1773="Comedy",Predictive_Model!$D$53,IF(N1773="Documentary",Predictive_Model!$D$54,IF(N1773="Drama",Predictive_Model!$D$55,IF(N1773="Horror",Predictive_Model!$D$56,IF(N1773="Romance",Predictive_Model!$D$57,IF(N1773="Sci-Fi",Predictive_Model!$D$58,0)))))))))</f>
        <v>0.99702508561108494</v>
      </c>
      <c r="V1773" s="3" t="str">
        <f t="shared" si="276"/>
        <v>Critical</v>
      </c>
      <c r="W1773" s="6">
        <f t="shared" si="277"/>
        <v>8.99</v>
      </c>
      <c r="X1773" s="3" t="str">
        <f t="shared" si="278"/>
        <v>Priority 2</v>
      </c>
      <c r="Y1773" s="3" t="str">
        <f t="shared" si="279"/>
        <v>OK</v>
      </c>
    </row>
    <row r="1774" spans="1:25" x14ac:dyDescent="0.25">
      <c r="A1774" s="3" t="str">
        <f>Raw_Data!A1774</f>
        <v>ac249a0b-f687-44e4-8b45-c7e3ca5b62af</v>
      </c>
      <c r="B1774" s="3">
        <f>Raw_Data!B1774</f>
        <v>37</v>
      </c>
      <c r="C1774" s="3" t="str">
        <f>Raw_Data!C1774</f>
        <v>Other</v>
      </c>
      <c r="D1774" s="3" t="str">
        <f>Raw_Data!D1774</f>
        <v>Basic</v>
      </c>
      <c r="E1774" s="3">
        <f>Raw_Data!E1774</f>
        <v>13.86</v>
      </c>
      <c r="F1774" s="3">
        <f>Raw_Data!F1774</f>
        <v>55</v>
      </c>
      <c r="G1774" s="3" t="str">
        <f>Raw_Data!G1774</f>
        <v>Oceania</v>
      </c>
      <c r="H1774" s="3" t="str">
        <f>Raw_Data!H1774</f>
        <v>Mobile</v>
      </c>
      <c r="I1774" s="3">
        <f>Raw_Data!I1774</f>
        <v>8.99</v>
      </c>
      <c r="J1774" s="3">
        <f>Raw_Data!J1774</f>
        <v>1</v>
      </c>
      <c r="K1774" s="3" t="str">
        <f>Raw_Data!K1774</f>
        <v>PayPal</v>
      </c>
      <c r="L1774" s="3">
        <f>Raw_Data!L1774</f>
        <v>2</v>
      </c>
      <c r="M1774" s="3">
        <f>Raw_Data!M1774</f>
        <v>0.25</v>
      </c>
      <c r="N1774" s="3" t="str">
        <f>Raw_Data!N1774</f>
        <v>Romance</v>
      </c>
      <c r="O1774" s="3" t="str">
        <f t="shared" si="270"/>
        <v>35-44</v>
      </c>
      <c r="P1774" s="3" t="str">
        <f t="shared" si="271"/>
        <v>10-24h</v>
      </c>
      <c r="Q1774" s="3" t="str">
        <f t="shared" si="272"/>
        <v>46-60d</v>
      </c>
      <c r="R1774" s="3" t="str">
        <f t="shared" si="273"/>
        <v>Medium</v>
      </c>
      <c r="S1774" s="3" t="str">
        <f t="shared" si="274"/>
        <v>Low</v>
      </c>
      <c r="T1774" s="3" t="str">
        <f t="shared" si="275"/>
        <v>Churned</v>
      </c>
      <c r="U1774" s="4">
        <f>1/(1+EXP(-(Predictive_Model!$B$5+((B1774-Predictive_Model!$B$20)/Predictive_Model!$C$20)*Predictive_Model!$D$20+((E1774-Predictive_Model!$B$21)/Predictive_Model!$C$21)*Predictive_Model!$D$21+((F1774-Predictive_Model!$B$22)/Predictive_Model!$C$22)*Predictive_Model!$D$22+((I1774-Predictive_Model!$B$23)/Predictive_Model!$C$23)*Predictive_Model!$D$23+((L1774-Predictive_Model!$B$24)/Predictive_Model!$C$24)*Predictive_Model!$D$24+((M1774-Predictive_Model!$B$25)/Predictive_Model!$C$25)*Predictive_Model!$D$25+IF(C1774="Male",Predictive_Model!$D$31,IF(C1774="Other",Predictive_Model!$D$32,0))+IF(D1774="Premium",Predictive_Model!$D$34,IF(D1774="Standard",Predictive_Model!$D$35,0))+IF(G1774="Asia",Predictive_Model!$D$37,IF(G1774="Europe",Predictive_Model!$D$38,IF(G1774="North America",Predictive_Model!$D$39,IF(G1774="Oceania",Predictive_Model!$D$40,IF(G1774="South America",Predictive_Model!$D$41,0)))))+IF(H1774="Laptop",Predictive_Model!$D$43,IF(H1774="Mobile",Predictive_Model!$D$44,IF(H1774="TV",Predictive_Model!$D$45,IF(H1774="Tablet",Predictive_Model!$D$46,0))))+IF(K1774="Crypto",Predictive_Model!$D$48,IF(K1774="Debit Card",Predictive_Model!$D$49,IF(K1774="Gift Card",Predictive_Model!$D$50,IF(K1774="PayPal",Predictive_Model!$D$51,0))))+IF(N1774="Comedy",Predictive_Model!$D$53,IF(N1774="Documentary",Predictive_Model!$D$54,IF(N1774="Drama",Predictive_Model!$D$55,IF(N1774="Horror",Predictive_Model!$D$56,IF(N1774="Romance",Predictive_Model!$D$57,IF(N1774="Sci-Fi",Predictive_Model!$D$58,0)))))))))</f>
        <v>0.99964468879156365</v>
      </c>
      <c r="V1774" s="3" t="str">
        <f t="shared" si="276"/>
        <v>Critical</v>
      </c>
      <c r="W1774" s="6">
        <f t="shared" si="277"/>
        <v>8.99</v>
      </c>
      <c r="X1774" s="3" t="str">
        <f t="shared" si="278"/>
        <v>Priority 2</v>
      </c>
      <c r="Y1774" s="3" t="str">
        <f t="shared" si="279"/>
        <v>OK</v>
      </c>
    </row>
    <row r="1775" spans="1:25" x14ac:dyDescent="0.25">
      <c r="A1775" s="3" t="str">
        <f>Raw_Data!A1775</f>
        <v>22cf3563-a74a-422c-b504-4ed96bd42adb</v>
      </c>
      <c r="B1775" s="3">
        <f>Raw_Data!B1775</f>
        <v>24</v>
      </c>
      <c r="C1775" s="3" t="str">
        <f>Raw_Data!C1775</f>
        <v>Other</v>
      </c>
      <c r="D1775" s="3" t="str">
        <f>Raw_Data!D1775</f>
        <v>Standard</v>
      </c>
      <c r="E1775" s="3">
        <f>Raw_Data!E1775</f>
        <v>6.56</v>
      </c>
      <c r="F1775" s="3">
        <f>Raw_Data!F1775</f>
        <v>8</v>
      </c>
      <c r="G1775" s="3" t="str">
        <f>Raw_Data!G1775</f>
        <v>Asia</v>
      </c>
      <c r="H1775" s="3" t="str">
        <f>Raw_Data!H1775</f>
        <v>TV</v>
      </c>
      <c r="I1775" s="3">
        <f>Raw_Data!I1775</f>
        <v>13.99</v>
      </c>
      <c r="J1775" s="3">
        <f>Raw_Data!J1775</f>
        <v>0</v>
      </c>
      <c r="K1775" s="3" t="str">
        <f>Raw_Data!K1775</f>
        <v>PayPal</v>
      </c>
      <c r="L1775" s="3">
        <f>Raw_Data!L1775</f>
        <v>4</v>
      </c>
      <c r="M1775" s="3">
        <f>Raw_Data!M1775</f>
        <v>0.73</v>
      </c>
      <c r="N1775" s="3" t="str">
        <f>Raw_Data!N1775</f>
        <v>Romance</v>
      </c>
      <c r="O1775" s="3" t="str">
        <f t="shared" si="270"/>
        <v>18-24</v>
      </c>
      <c r="P1775" s="3" t="str">
        <f t="shared" si="271"/>
        <v>&lt;10h</v>
      </c>
      <c r="Q1775" s="3" t="str">
        <f t="shared" si="272"/>
        <v>8-21d</v>
      </c>
      <c r="R1775" s="3" t="str">
        <f t="shared" si="273"/>
        <v>Medium</v>
      </c>
      <c r="S1775" s="3" t="str">
        <f t="shared" si="274"/>
        <v>Mid</v>
      </c>
      <c r="T1775" s="3" t="str">
        <f t="shared" si="275"/>
        <v>Active</v>
      </c>
      <c r="U1775" s="4">
        <f>1/(1+EXP(-(Predictive_Model!$B$5+((B1775-Predictive_Model!$B$20)/Predictive_Model!$C$20)*Predictive_Model!$D$20+((E1775-Predictive_Model!$B$21)/Predictive_Model!$C$21)*Predictive_Model!$D$21+((F1775-Predictive_Model!$B$22)/Predictive_Model!$C$22)*Predictive_Model!$D$22+((I1775-Predictive_Model!$B$23)/Predictive_Model!$C$23)*Predictive_Model!$D$23+((L1775-Predictive_Model!$B$24)/Predictive_Model!$C$24)*Predictive_Model!$D$24+((M1775-Predictive_Model!$B$25)/Predictive_Model!$C$25)*Predictive_Model!$D$25+IF(C1775="Male",Predictive_Model!$D$31,IF(C1775="Other",Predictive_Model!$D$32,0))+IF(D1775="Premium",Predictive_Model!$D$34,IF(D1775="Standard",Predictive_Model!$D$35,0))+IF(G1775="Asia",Predictive_Model!$D$37,IF(G1775="Europe",Predictive_Model!$D$38,IF(G1775="North America",Predictive_Model!$D$39,IF(G1775="Oceania",Predictive_Model!$D$40,IF(G1775="South America",Predictive_Model!$D$41,0)))))+IF(H1775="Laptop",Predictive_Model!$D$43,IF(H1775="Mobile",Predictive_Model!$D$44,IF(H1775="TV",Predictive_Model!$D$45,IF(H1775="Tablet",Predictive_Model!$D$46,0))))+IF(K1775="Crypto",Predictive_Model!$D$48,IF(K1775="Debit Card",Predictive_Model!$D$49,IF(K1775="Gift Card",Predictive_Model!$D$50,IF(K1775="PayPal",Predictive_Model!$D$51,0))))+IF(N1775="Comedy",Predictive_Model!$D$53,IF(N1775="Documentary",Predictive_Model!$D$54,IF(N1775="Drama",Predictive_Model!$D$55,IF(N1775="Horror",Predictive_Model!$D$56,IF(N1775="Romance",Predictive_Model!$D$57,IF(N1775="Sci-Fi",Predictive_Model!$D$58,0)))))))))</f>
        <v>0.1532516883306084</v>
      </c>
      <c r="V1775" s="3" t="str">
        <f t="shared" si="276"/>
        <v>Low</v>
      </c>
      <c r="W1775" s="6">
        <f t="shared" si="277"/>
        <v>2.1439911197452117</v>
      </c>
      <c r="X1775" s="3" t="str">
        <f t="shared" si="278"/>
        <v>Monitor</v>
      </c>
      <c r="Y1775" s="3" t="str">
        <f t="shared" si="279"/>
        <v>OK</v>
      </c>
    </row>
    <row r="1776" spans="1:25" x14ac:dyDescent="0.25">
      <c r="A1776" s="3" t="str">
        <f>Raw_Data!A1776</f>
        <v>a369fdd9-f4e2-4ce1-88b5-8e63a29d3048</v>
      </c>
      <c r="B1776" s="3">
        <f>Raw_Data!B1776</f>
        <v>35</v>
      </c>
      <c r="C1776" s="3" t="str">
        <f>Raw_Data!C1776</f>
        <v>Male</v>
      </c>
      <c r="D1776" s="3" t="str">
        <f>Raw_Data!D1776</f>
        <v>Basic</v>
      </c>
      <c r="E1776" s="3">
        <f>Raw_Data!E1776</f>
        <v>32.1</v>
      </c>
      <c r="F1776" s="3">
        <f>Raw_Data!F1776</f>
        <v>58</v>
      </c>
      <c r="G1776" s="3" t="str">
        <f>Raw_Data!G1776</f>
        <v>Europe</v>
      </c>
      <c r="H1776" s="3" t="str">
        <f>Raw_Data!H1776</f>
        <v>Mobile</v>
      </c>
      <c r="I1776" s="3">
        <f>Raw_Data!I1776</f>
        <v>8.99</v>
      </c>
      <c r="J1776" s="3">
        <f>Raw_Data!J1776</f>
        <v>0</v>
      </c>
      <c r="K1776" s="3" t="str">
        <f>Raw_Data!K1776</f>
        <v>Gift Card</v>
      </c>
      <c r="L1776" s="3">
        <f>Raw_Data!L1776</f>
        <v>4</v>
      </c>
      <c r="M1776" s="3">
        <f>Raw_Data!M1776</f>
        <v>0.54</v>
      </c>
      <c r="N1776" s="3" t="str">
        <f>Raw_Data!N1776</f>
        <v>Comedy</v>
      </c>
      <c r="O1776" s="3" t="str">
        <f t="shared" si="270"/>
        <v>35-44</v>
      </c>
      <c r="P1776" s="3" t="str">
        <f t="shared" si="271"/>
        <v>25-49h</v>
      </c>
      <c r="Q1776" s="3" t="str">
        <f t="shared" si="272"/>
        <v>46-60d</v>
      </c>
      <c r="R1776" s="3" t="str">
        <f t="shared" si="273"/>
        <v>Medium</v>
      </c>
      <c r="S1776" s="3" t="str">
        <f t="shared" si="274"/>
        <v>Low</v>
      </c>
      <c r="T1776" s="3" t="str">
        <f t="shared" si="275"/>
        <v>Active</v>
      </c>
      <c r="U1776" s="4">
        <f>1/(1+EXP(-(Predictive_Model!$B$5+((B1776-Predictive_Model!$B$20)/Predictive_Model!$C$20)*Predictive_Model!$D$20+((E1776-Predictive_Model!$B$21)/Predictive_Model!$C$21)*Predictive_Model!$D$21+((F1776-Predictive_Model!$B$22)/Predictive_Model!$C$22)*Predictive_Model!$D$22+((I1776-Predictive_Model!$B$23)/Predictive_Model!$C$23)*Predictive_Model!$D$23+((L1776-Predictive_Model!$B$24)/Predictive_Model!$C$24)*Predictive_Model!$D$24+((M1776-Predictive_Model!$B$25)/Predictive_Model!$C$25)*Predictive_Model!$D$25+IF(C1776="Male",Predictive_Model!$D$31,IF(C1776="Other",Predictive_Model!$D$32,0))+IF(D1776="Premium",Predictive_Model!$D$34,IF(D1776="Standard",Predictive_Model!$D$35,0))+IF(G1776="Asia",Predictive_Model!$D$37,IF(G1776="Europe",Predictive_Model!$D$38,IF(G1776="North America",Predictive_Model!$D$39,IF(G1776="Oceania",Predictive_Model!$D$40,IF(G1776="South America",Predictive_Model!$D$41,0)))))+IF(H1776="Laptop",Predictive_Model!$D$43,IF(H1776="Mobile",Predictive_Model!$D$44,IF(H1776="TV",Predictive_Model!$D$45,IF(H1776="Tablet",Predictive_Model!$D$46,0))))+IF(K1776="Crypto",Predictive_Model!$D$48,IF(K1776="Debit Card",Predictive_Model!$D$49,IF(K1776="Gift Card",Predictive_Model!$D$50,IF(K1776="PayPal",Predictive_Model!$D$51,0))))+IF(N1776="Comedy",Predictive_Model!$D$53,IF(N1776="Documentary",Predictive_Model!$D$54,IF(N1776="Drama",Predictive_Model!$D$55,IF(N1776="Horror",Predictive_Model!$D$56,IF(N1776="Romance",Predictive_Model!$D$57,IF(N1776="Sci-Fi",Predictive_Model!$D$58,0)))))))))</f>
        <v>0.69083957316516065</v>
      </c>
      <c r="V1776" s="3" t="str">
        <f t="shared" si="276"/>
        <v>High</v>
      </c>
      <c r="W1776" s="6">
        <f t="shared" si="277"/>
        <v>6.2106477627547942</v>
      </c>
      <c r="X1776" s="3" t="str">
        <f t="shared" si="278"/>
        <v>Priority 2</v>
      </c>
      <c r="Y1776" s="3" t="str">
        <f t="shared" si="279"/>
        <v>OK</v>
      </c>
    </row>
    <row r="1777" spans="1:25" x14ac:dyDescent="0.25">
      <c r="A1777" s="3" t="str">
        <f>Raw_Data!A1777</f>
        <v>14fd0c3d-7c20-4f74-b705-fc894aafc0e6</v>
      </c>
      <c r="B1777" s="3">
        <f>Raw_Data!B1777</f>
        <v>69</v>
      </c>
      <c r="C1777" s="3" t="str">
        <f>Raw_Data!C1777</f>
        <v>Other</v>
      </c>
      <c r="D1777" s="3" t="str">
        <f>Raw_Data!D1777</f>
        <v>Standard</v>
      </c>
      <c r="E1777" s="3">
        <f>Raw_Data!E1777</f>
        <v>1.33</v>
      </c>
      <c r="F1777" s="3">
        <f>Raw_Data!F1777</f>
        <v>22</v>
      </c>
      <c r="G1777" s="3" t="str">
        <f>Raw_Data!G1777</f>
        <v>Africa</v>
      </c>
      <c r="H1777" s="3" t="str">
        <f>Raw_Data!H1777</f>
        <v>Laptop</v>
      </c>
      <c r="I1777" s="3">
        <f>Raw_Data!I1777</f>
        <v>13.99</v>
      </c>
      <c r="J1777" s="3">
        <f>Raw_Data!J1777</f>
        <v>1</v>
      </c>
      <c r="K1777" s="3" t="str">
        <f>Raw_Data!K1777</f>
        <v>Gift Card</v>
      </c>
      <c r="L1777" s="3">
        <f>Raw_Data!L1777</f>
        <v>3</v>
      </c>
      <c r="M1777" s="3">
        <f>Raw_Data!M1777</f>
        <v>0.06</v>
      </c>
      <c r="N1777" s="3" t="str">
        <f>Raw_Data!N1777</f>
        <v>Horror</v>
      </c>
      <c r="O1777" s="3" t="str">
        <f t="shared" si="270"/>
        <v>55-70</v>
      </c>
      <c r="P1777" s="3" t="str">
        <f t="shared" si="271"/>
        <v>&lt;10h</v>
      </c>
      <c r="Q1777" s="3" t="str">
        <f t="shared" si="272"/>
        <v>22-45d</v>
      </c>
      <c r="R1777" s="3" t="str">
        <f t="shared" si="273"/>
        <v>Medium</v>
      </c>
      <c r="S1777" s="3" t="str">
        <f t="shared" si="274"/>
        <v>Mid</v>
      </c>
      <c r="T1777" s="3" t="str">
        <f t="shared" si="275"/>
        <v>Churned</v>
      </c>
      <c r="U1777" s="4">
        <f>1/(1+EXP(-(Predictive_Model!$B$5+((B1777-Predictive_Model!$B$20)/Predictive_Model!$C$20)*Predictive_Model!$D$20+((E1777-Predictive_Model!$B$21)/Predictive_Model!$C$21)*Predictive_Model!$D$21+((F1777-Predictive_Model!$B$22)/Predictive_Model!$C$22)*Predictive_Model!$D$22+((I1777-Predictive_Model!$B$23)/Predictive_Model!$C$23)*Predictive_Model!$D$23+((L1777-Predictive_Model!$B$24)/Predictive_Model!$C$24)*Predictive_Model!$D$24+((M1777-Predictive_Model!$B$25)/Predictive_Model!$C$25)*Predictive_Model!$D$25+IF(C1777="Male",Predictive_Model!$D$31,IF(C1777="Other",Predictive_Model!$D$32,0))+IF(D1777="Premium",Predictive_Model!$D$34,IF(D1777="Standard",Predictive_Model!$D$35,0))+IF(G1777="Asia",Predictive_Model!$D$37,IF(G1777="Europe",Predictive_Model!$D$38,IF(G1777="North America",Predictive_Model!$D$39,IF(G1777="Oceania",Predictive_Model!$D$40,IF(G1777="South America",Predictive_Model!$D$41,0)))))+IF(H1777="Laptop",Predictive_Model!$D$43,IF(H1777="Mobile",Predictive_Model!$D$44,IF(H1777="TV",Predictive_Model!$D$45,IF(H1777="Tablet",Predictive_Model!$D$46,0))))+IF(K1777="Crypto",Predictive_Model!$D$48,IF(K1777="Debit Card",Predictive_Model!$D$49,IF(K1777="Gift Card",Predictive_Model!$D$50,IF(K1777="PayPal",Predictive_Model!$D$51,0))))+IF(N1777="Comedy",Predictive_Model!$D$53,IF(N1777="Documentary",Predictive_Model!$D$54,IF(N1777="Drama",Predictive_Model!$D$55,IF(N1777="Horror",Predictive_Model!$D$56,IF(N1777="Romance",Predictive_Model!$D$57,IF(N1777="Sci-Fi",Predictive_Model!$D$58,0)))))))))</f>
        <v>0.98969988225025463</v>
      </c>
      <c r="V1777" s="3" t="str">
        <f t="shared" si="276"/>
        <v>Critical</v>
      </c>
      <c r="W1777" s="6">
        <f t="shared" si="277"/>
        <v>13.99</v>
      </c>
      <c r="X1777" s="3" t="str">
        <f t="shared" si="278"/>
        <v>Priority 2</v>
      </c>
      <c r="Y1777" s="3" t="str">
        <f t="shared" si="279"/>
        <v>OK</v>
      </c>
    </row>
    <row r="1778" spans="1:25" x14ac:dyDescent="0.25">
      <c r="A1778" s="3" t="str">
        <f>Raw_Data!A1778</f>
        <v>c4e791eb-6ab3-4845-a181-b678fa7fa97a</v>
      </c>
      <c r="B1778" s="3">
        <f>Raw_Data!B1778</f>
        <v>69</v>
      </c>
      <c r="C1778" s="3" t="str">
        <f>Raw_Data!C1778</f>
        <v>Other</v>
      </c>
      <c r="D1778" s="3" t="str">
        <f>Raw_Data!D1778</f>
        <v>Standard</v>
      </c>
      <c r="E1778" s="3">
        <f>Raw_Data!E1778</f>
        <v>77.650000000000006</v>
      </c>
      <c r="F1778" s="3">
        <f>Raw_Data!F1778</f>
        <v>52</v>
      </c>
      <c r="G1778" s="3" t="str">
        <f>Raw_Data!G1778</f>
        <v>Oceania</v>
      </c>
      <c r="H1778" s="3" t="str">
        <f>Raw_Data!H1778</f>
        <v>TV</v>
      </c>
      <c r="I1778" s="3">
        <f>Raw_Data!I1778</f>
        <v>13.99</v>
      </c>
      <c r="J1778" s="3">
        <f>Raw_Data!J1778</f>
        <v>0</v>
      </c>
      <c r="K1778" s="3" t="str">
        <f>Raw_Data!K1778</f>
        <v>PayPal</v>
      </c>
      <c r="L1778" s="3">
        <f>Raw_Data!L1778</f>
        <v>2</v>
      </c>
      <c r="M1778" s="3">
        <f>Raw_Data!M1778</f>
        <v>1.47</v>
      </c>
      <c r="N1778" s="3" t="str">
        <f>Raw_Data!N1778</f>
        <v>Horror</v>
      </c>
      <c r="O1778" s="3" t="str">
        <f t="shared" si="270"/>
        <v>55-70</v>
      </c>
      <c r="P1778" s="3" t="str">
        <f t="shared" si="271"/>
        <v>50h+</v>
      </c>
      <c r="Q1778" s="3" t="str">
        <f t="shared" si="272"/>
        <v>46-60d</v>
      </c>
      <c r="R1778" s="3" t="str">
        <f t="shared" si="273"/>
        <v>Medium</v>
      </c>
      <c r="S1778" s="3" t="str">
        <f t="shared" si="274"/>
        <v>Mid</v>
      </c>
      <c r="T1778" s="3" t="str">
        <f t="shared" si="275"/>
        <v>Active</v>
      </c>
      <c r="U1778" s="4">
        <f>1/(1+EXP(-(Predictive_Model!$B$5+((B1778-Predictive_Model!$B$20)/Predictive_Model!$C$20)*Predictive_Model!$D$20+((E1778-Predictive_Model!$B$21)/Predictive_Model!$C$21)*Predictive_Model!$D$21+((F1778-Predictive_Model!$B$22)/Predictive_Model!$C$22)*Predictive_Model!$D$22+((I1778-Predictive_Model!$B$23)/Predictive_Model!$C$23)*Predictive_Model!$D$23+((L1778-Predictive_Model!$B$24)/Predictive_Model!$C$24)*Predictive_Model!$D$24+((M1778-Predictive_Model!$B$25)/Predictive_Model!$C$25)*Predictive_Model!$D$25+IF(C1778="Male",Predictive_Model!$D$31,IF(C1778="Other",Predictive_Model!$D$32,0))+IF(D1778="Premium",Predictive_Model!$D$34,IF(D1778="Standard",Predictive_Model!$D$35,0))+IF(G1778="Asia",Predictive_Model!$D$37,IF(G1778="Europe",Predictive_Model!$D$38,IF(G1778="North America",Predictive_Model!$D$39,IF(G1778="Oceania",Predictive_Model!$D$40,IF(G1778="South America",Predictive_Model!$D$41,0)))))+IF(H1778="Laptop",Predictive_Model!$D$43,IF(H1778="Mobile",Predictive_Model!$D$44,IF(H1778="TV",Predictive_Model!$D$45,IF(H1778="Tablet",Predictive_Model!$D$46,0))))+IF(K1778="Crypto",Predictive_Model!$D$48,IF(K1778="Debit Card",Predictive_Model!$D$49,IF(K1778="Gift Card",Predictive_Model!$D$50,IF(K1778="PayPal",Predictive_Model!$D$51,0))))+IF(N1778="Comedy",Predictive_Model!$D$53,IF(N1778="Documentary",Predictive_Model!$D$54,IF(N1778="Drama",Predictive_Model!$D$55,IF(N1778="Horror",Predictive_Model!$D$56,IF(N1778="Romance",Predictive_Model!$D$57,IF(N1778="Sci-Fi",Predictive_Model!$D$58,0)))))))))</f>
        <v>1.9939036872689647E-8</v>
      </c>
      <c r="V1778" s="3" t="str">
        <f t="shared" si="276"/>
        <v>Low</v>
      </c>
      <c r="W1778" s="6">
        <f t="shared" si="277"/>
        <v>2.7894712584892818E-7</v>
      </c>
      <c r="X1778" s="3" t="str">
        <f t="shared" si="278"/>
        <v>Monitor</v>
      </c>
      <c r="Y1778" s="3" t="str">
        <f t="shared" si="279"/>
        <v>OK</v>
      </c>
    </row>
    <row r="1779" spans="1:25" x14ac:dyDescent="0.25">
      <c r="A1779" s="3" t="str">
        <f>Raw_Data!A1779</f>
        <v>ffd64028-3f77-4c63-8a5c-42c17cf277db</v>
      </c>
      <c r="B1779" s="3">
        <f>Raw_Data!B1779</f>
        <v>67</v>
      </c>
      <c r="C1779" s="3" t="str">
        <f>Raw_Data!C1779</f>
        <v>Male</v>
      </c>
      <c r="D1779" s="3" t="str">
        <f>Raw_Data!D1779</f>
        <v>Standard</v>
      </c>
      <c r="E1779" s="3">
        <f>Raw_Data!E1779</f>
        <v>5.35</v>
      </c>
      <c r="F1779" s="3">
        <f>Raw_Data!F1779</f>
        <v>46</v>
      </c>
      <c r="G1779" s="3" t="str">
        <f>Raw_Data!G1779</f>
        <v>Africa</v>
      </c>
      <c r="H1779" s="3" t="str">
        <f>Raw_Data!H1779</f>
        <v>TV</v>
      </c>
      <c r="I1779" s="3">
        <f>Raw_Data!I1779</f>
        <v>13.99</v>
      </c>
      <c r="J1779" s="3">
        <f>Raw_Data!J1779</f>
        <v>1</v>
      </c>
      <c r="K1779" s="3" t="str">
        <f>Raw_Data!K1779</f>
        <v>Crypto</v>
      </c>
      <c r="L1779" s="3">
        <f>Raw_Data!L1779</f>
        <v>1</v>
      </c>
      <c r="M1779" s="3">
        <f>Raw_Data!M1779</f>
        <v>0.11</v>
      </c>
      <c r="N1779" s="3" t="str">
        <f>Raw_Data!N1779</f>
        <v>Sci-Fi</v>
      </c>
      <c r="O1779" s="3" t="str">
        <f t="shared" si="270"/>
        <v>55-70</v>
      </c>
      <c r="P1779" s="3" t="str">
        <f t="shared" si="271"/>
        <v>&lt;10h</v>
      </c>
      <c r="Q1779" s="3" t="str">
        <f t="shared" si="272"/>
        <v>46-60d</v>
      </c>
      <c r="R1779" s="3" t="str">
        <f t="shared" si="273"/>
        <v>Low</v>
      </c>
      <c r="S1779" s="3" t="str">
        <f t="shared" si="274"/>
        <v>Mid</v>
      </c>
      <c r="T1779" s="3" t="str">
        <f t="shared" si="275"/>
        <v>Churned</v>
      </c>
      <c r="U1779" s="4">
        <f>1/(1+EXP(-(Predictive_Model!$B$5+((B1779-Predictive_Model!$B$20)/Predictive_Model!$C$20)*Predictive_Model!$D$20+((E1779-Predictive_Model!$B$21)/Predictive_Model!$C$21)*Predictive_Model!$D$21+((F1779-Predictive_Model!$B$22)/Predictive_Model!$C$22)*Predictive_Model!$D$22+((I1779-Predictive_Model!$B$23)/Predictive_Model!$C$23)*Predictive_Model!$D$23+((L1779-Predictive_Model!$B$24)/Predictive_Model!$C$24)*Predictive_Model!$D$24+((M1779-Predictive_Model!$B$25)/Predictive_Model!$C$25)*Predictive_Model!$D$25+IF(C1779="Male",Predictive_Model!$D$31,IF(C1779="Other",Predictive_Model!$D$32,0))+IF(D1779="Premium",Predictive_Model!$D$34,IF(D1779="Standard",Predictive_Model!$D$35,0))+IF(G1779="Asia",Predictive_Model!$D$37,IF(G1779="Europe",Predictive_Model!$D$38,IF(G1779="North America",Predictive_Model!$D$39,IF(G1779="Oceania",Predictive_Model!$D$40,IF(G1779="South America",Predictive_Model!$D$41,0)))))+IF(H1779="Laptop",Predictive_Model!$D$43,IF(H1779="Mobile",Predictive_Model!$D$44,IF(H1779="TV",Predictive_Model!$D$45,IF(H1779="Tablet",Predictive_Model!$D$46,0))))+IF(K1779="Crypto",Predictive_Model!$D$48,IF(K1779="Debit Card",Predictive_Model!$D$49,IF(K1779="Gift Card",Predictive_Model!$D$50,IF(K1779="PayPal",Predictive_Model!$D$51,0))))+IF(N1779="Comedy",Predictive_Model!$D$53,IF(N1779="Documentary",Predictive_Model!$D$54,IF(N1779="Drama",Predictive_Model!$D$55,IF(N1779="Horror",Predictive_Model!$D$56,IF(N1779="Romance",Predictive_Model!$D$57,IF(N1779="Sci-Fi",Predictive_Model!$D$58,0)))))))))</f>
        <v>0.99935834412047486</v>
      </c>
      <c r="V1779" s="3" t="str">
        <f t="shared" si="276"/>
        <v>Critical</v>
      </c>
      <c r="W1779" s="6">
        <f t="shared" si="277"/>
        <v>13.99</v>
      </c>
      <c r="X1779" s="3" t="str">
        <f t="shared" si="278"/>
        <v>Priority 2</v>
      </c>
      <c r="Y1779" s="3" t="str">
        <f t="shared" si="279"/>
        <v>OK</v>
      </c>
    </row>
    <row r="1780" spans="1:25" x14ac:dyDescent="0.25">
      <c r="A1780" s="3" t="str">
        <f>Raw_Data!A1780</f>
        <v>e873479a-1eee-40eb-b0ff-a77512efc64e</v>
      </c>
      <c r="B1780" s="3">
        <f>Raw_Data!B1780</f>
        <v>66</v>
      </c>
      <c r="C1780" s="3" t="str">
        <f>Raw_Data!C1780</f>
        <v>Female</v>
      </c>
      <c r="D1780" s="3" t="str">
        <f>Raw_Data!D1780</f>
        <v>Standard</v>
      </c>
      <c r="E1780" s="3">
        <f>Raw_Data!E1780</f>
        <v>21.15</v>
      </c>
      <c r="F1780" s="3">
        <f>Raw_Data!F1780</f>
        <v>51</v>
      </c>
      <c r="G1780" s="3" t="str">
        <f>Raw_Data!G1780</f>
        <v>North America</v>
      </c>
      <c r="H1780" s="3" t="str">
        <f>Raw_Data!H1780</f>
        <v>Tablet</v>
      </c>
      <c r="I1780" s="3">
        <f>Raw_Data!I1780</f>
        <v>13.99</v>
      </c>
      <c r="J1780" s="3">
        <f>Raw_Data!J1780</f>
        <v>0</v>
      </c>
      <c r="K1780" s="3" t="str">
        <f>Raw_Data!K1780</f>
        <v>PayPal</v>
      </c>
      <c r="L1780" s="3">
        <f>Raw_Data!L1780</f>
        <v>5</v>
      </c>
      <c r="M1780" s="3">
        <f>Raw_Data!M1780</f>
        <v>0.41</v>
      </c>
      <c r="N1780" s="3" t="str">
        <f>Raw_Data!N1780</f>
        <v>Sci-Fi</v>
      </c>
      <c r="O1780" s="3" t="str">
        <f t="shared" si="270"/>
        <v>55-70</v>
      </c>
      <c r="P1780" s="3" t="str">
        <f t="shared" si="271"/>
        <v>10-24h</v>
      </c>
      <c r="Q1780" s="3" t="str">
        <f t="shared" si="272"/>
        <v>46-60d</v>
      </c>
      <c r="R1780" s="3" t="str">
        <f t="shared" si="273"/>
        <v>Medium</v>
      </c>
      <c r="S1780" s="3" t="str">
        <f t="shared" si="274"/>
        <v>Mid</v>
      </c>
      <c r="T1780" s="3" t="str">
        <f t="shared" si="275"/>
        <v>Active</v>
      </c>
      <c r="U1780" s="4">
        <f>1/(1+EXP(-(Predictive_Model!$B$5+((B1780-Predictive_Model!$B$20)/Predictive_Model!$C$20)*Predictive_Model!$D$20+((E1780-Predictive_Model!$B$21)/Predictive_Model!$C$21)*Predictive_Model!$D$21+((F1780-Predictive_Model!$B$22)/Predictive_Model!$C$22)*Predictive_Model!$D$22+((I1780-Predictive_Model!$B$23)/Predictive_Model!$C$23)*Predictive_Model!$D$23+((L1780-Predictive_Model!$B$24)/Predictive_Model!$C$24)*Predictive_Model!$D$24+((M1780-Predictive_Model!$B$25)/Predictive_Model!$C$25)*Predictive_Model!$D$25+IF(C1780="Male",Predictive_Model!$D$31,IF(C1780="Other",Predictive_Model!$D$32,0))+IF(D1780="Premium",Predictive_Model!$D$34,IF(D1780="Standard",Predictive_Model!$D$35,0))+IF(G1780="Asia",Predictive_Model!$D$37,IF(G1780="Europe",Predictive_Model!$D$38,IF(G1780="North America",Predictive_Model!$D$39,IF(G1780="Oceania",Predictive_Model!$D$40,IF(G1780="South America",Predictive_Model!$D$41,0)))))+IF(H1780="Laptop",Predictive_Model!$D$43,IF(H1780="Mobile",Predictive_Model!$D$44,IF(H1780="TV",Predictive_Model!$D$45,IF(H1780="Tablet",Predictive_Model!$D$46,0))))+IF(K1780="Crypto",Predictive_Model!$D$48,IF(K1780="Debit Card",Predictive_Model!$D$49,IF(K1780="Gift Card",Predictive_Model!$D$50,IF(K1780="PayPal",Predictive_Model!$D$51,0))))+IF(N1780="Comedy",Predictive_Model!$D$53,IF(N1780="Documentary",Predictive_Model!$D$54,IF(N1780="Drama",Predictive_Model!$D$55,IF(N1780="Horror",Predictive_Model!$D$56,IF(N1780="Romance",Predictive_Model!$D$57,IF(N1780="Sci-Fi",Predictive_Model!$D$58,0)))))))))</f>
        <v>0.77055953050255521</v>
      </c>
      <c r="V1780" s="3" t="str">
        <f t="shared" si="276"/>
        <v>Critical</v>
      </c>
      <c r="W1780" s="6">
        <f t="shared" si="277"/>
        <v>10.780127831730747</v>
      </c>
      <c r="X1780" s="3" t="str">
        <f t="shared" si="278"/>
        <v>Priority 2</v>
      </c>
      <c r="Y1780" s="3" t="str">
        <f t="shared" si="279"/>
        <v>OK</v>
      </c>
    </row>
    <row r="1781" spans="1:25" x14ac:dyDescent="0.25">
      <c r="A1781" s="3" t="str">
        <f>Raw_Data!A1781</f>
        <v>ac571168-447d-4a33-9a0e-9ecf66da13a2</v>
      </c>
      <c r="B1781" s="3">
        <f>Raw_Data!B1781</f>
        <v>41</v>
      </c>
      <c r="C1781" s="3" t="str">
        <f>Raw_Data!C1781</f>
        <v>Male</v>
      </c>
      <c r="D1781" s="3" t="str">
        <f>Raw_Data!D1781</f>
        <v>Standard</v>
      </c>
      <c r="E1781" s="3">
        <f>Raw_Data!E1781</f>
        <v>1.87</v>
      </c>
      <c r="F1781" s="3">
        <f>Raw_Data!F1781</f>
        <v>37</v>
      </c>
      <c r="G1781" s="3" t="str">
        <f>Raw_Data!G1781</f>
        <v>Europe</v>
      </c>
      <c r="H1781" s="3" t="str">
        <f>Raw_Data!H1781</f>
        <v>Desktop</v>
      </c>
      <c r="I1781" s="3">
        <f>Raw_Data!I1781</f>
        <v>13.99</v>
      </c>
      <c r="J1781" s="3">
        <f>Raw_Data!J1781</f>
        <v>1</v>
      </c>
      <c r="K1781" s="3" t="str">
        <f>Raw_Data!K1781</f>
        <v>Crypto</v>
      </c>
      <c r="L1781" s="3">
        <f>Raw_Data!L1781</f>
        <v>2</v>
      </c>
      <c r="M1781" s="3">
        <f>Raw_Data!M1781</f>
        <v>0.05</v>
      </c>
      <c r="N1781" s="3" t="str">
        <f>Raw_Data!N1781</f>
        <v>Sci-Fi</v>
      </c>
      <c r="O1781" s="3" t="str">
        <f t="shared" si="270"/>
        <v>35-44</v>
      </c>
      <c r="P1781" s="3" t="str">
        <f t="shared" si="271"/>
        <v>&lt;10h</v>
      </c>
      <c r="Q1781" s="3" t="str">
        <f t="shared" si="272"/>
        <v>22-45d</v>
      </c>
      <c r="R1781" s="3" t="str">
        <f t="shared" si="273"/>
        <v>Medium</v>
      </c>
      <c r="S1781" s="3" t="str">
        <f t="shared" si="274"/>
        <v>Mid</v>
      </c>
      <c r="T1781" s="3" t="str">
        <f t="shared" si="275"/>
        <v>Churned</v>
      </c>
      <c r="U1781" s="4">
        <f>1/(1+EXP(-(Predictive_Model!$B$5+((B1781-Predictive_Model!$B$20)/Predictive_Model!$C$20)*Predictive_Model!$D$20+((E1781-Predictive_Model!$B$21)/Predictive_Model!$C$21)*Predictive_Model!$D$21+((F1781-Predictive_Model!$B$22)/Predictive_Model!$C$22)*Predictive_Model!$D$22+((I1781-Predictive_Model!$B$23)/Predictive_Model!$C$23)*Predictive_Model!$D$23+((L1781-Predictive_Model!$B$24)/Predictive_Model!$C$24)*Predictive_Model!$D$24+((M1781-Predictive_Model!$B$25)/Predictive_Model!$C$25)*Predictive_Model!$D$25+IF(C1781="Male",Predictive_Model!$D$31,IF(C1781="Other",Predictive_Model!$D$32,0))+IF(D1781="Premium",Predictive_Model!$D$34,IF(D1781="Standard",Predictive_Model!$D$35,0))+IF(G1781="Asia",Predictive_Model!$D$37,IF(G1781="Europe",Predictive_Model!$D$38,IF(G1781="North America",Predictive_Model!$D$39,IF(G1781="Oceania",Predictive_Model!$D$40,IF(G1781="South America",Predictive_Model!$D$41,0)))))+IF(H1781="Laptop",Predictive_Model!$D$43,IF(H1781="Mobile",Predictive_Model!$D$44,IF(H1781="TV",Predictive_Model!$D$45,IF(H1781="Tablet",Predictive_Model!$D$46,0))))+IF(K1781="Crypto",Predictive_Model!$D$48,IF(K1781="Debit Card",Predictive_Model!$D$49,IF(K1781="Gift Card",Predictive_Model!$D$50,IF(K1781="PayPal",Predictive_Model!$D$51,0))))+IF(N1781="Comedy",Predictive_Model!$D$53,IF(N1781="Documentary",Predictive_Model!$D$54,IF(N1781="Drama",Predictive_Model!$D$55,IF(N1781="Horror",Predictive_Model!$D$56,IF(N1781="Romance",Predictive_Model!$D$57,IF(N1781="Sci-Fi",Predictive_Model!$D$58,0)))))))))</f>
        <v>0.99891126689597043</v>
      </c>
      <c r="V1781" s="3" t="str">
        <f t="shared" si="276"/>
        <v>Critical</v>
      </c>
      <c r="W1781" s="6">
        <f t="shared" si="277"/>
        <v>13.99</v>
      </c>
      <c r="X1781" s="3" t="str">
        <f t="shared" si="278"/>
        <v>Priority 2</v>
      </c>
      <c r="Y1781" s="3" t="str">
        <f t="shared" si="279"/>
        <v>OK</v>
      </c>
    </row>
    <row r="1782" spans="1:25" x14ac:dyDescent="0.25">
      <c r="A1782" s="3" t="str">
        <f>Raw_Data!A1782</f>
        <v>ab3d3213-c9c4-4843-abef-94fedd12b6b9</v>
      </c>
      <c r="B1782" s="3">
        <f>Raw_Data!B1782</f>
        <v>60</v>
      </c>
      <c r="C1782" s="3" t="str">
        <f>Raw_Data!C1782</f>
        <v>Other</v>
      </c>
      <c r="D1782" s="3" t="str">
        <f>Raw_Data!D1782</f>
        <v>Standard</v>
      </c>
      <c r="E1782" s="3">
        <f>Raw_Data!E1782</f>
        <v>2.38</v>
      </c>
      <c r="F1782" s="3">
        <f>Raw_Data!F1782</f>
        <v>10</v>
      </c>
      <c r="G1782" s="3" t="str">
        <f>Raw_Data!G1782</f>
        <v>Asia</v>
      </c>
      <c r="H1782" s="3" t="str">
        <f>Raw_Data!H1782</f>
        <v>Laptop</v>
      </c>
      <c r="I1782" s="3">
        <f>Raw_Data!I1782</f>
        <v>13.99</v>
      </c>
      <c r="J1782" s="3">
        <f>Raw_Data!J1782</f>
        <v>0</v>
      </c>
      <c r="K1782" s="3" t="str">
        <f>Raw_Data!K1782</f>
        <v>Debit Card</v>
      </c>
      <c r="L1782" s="3">
        <f>Raw_Data!L1782</f>
        <v>5</v>
      </c>
      <c r="M1782" s="3">
        <f>Raw_Data!M1782</f>
        <v>0.22</v>
      </c>
      <c r="N1782" s="3" t="str">
        <f>Raw_Data!N1782</f>
        <v>Action</v>
      </c>
      <c r="O1782" s="3" t="str">
        <f t="shared" si="270"/>
        <v>55-70</v>
      </c>
      <c r="P1782" s="3" t="str">
        <f t="shared" si="271"/>
        <v>&lt;10h</v>
      </c>
      <c r="Q1782" s="3" t="str">
        <f t="shared" si="272"/>
        <v>8-21d</v>
      </c>
      <c r="R1782" s="3" t="str">
        <f t="shared" si="273"/>
        <v>Medium</v>
      </c>
      <c r="S1782" s="3" t="str">
        <f t="shared" si="274"/>
        <v>Mid</v>
      </c>
      <c r="T1782" s="3" t="str">
        <f t="shared" si="275"/>
        <v>Active</v>
      </c>
      <c r="U1782" s="4">
        <f>1/(1+EXP(-(Predictive_Model!$B$5+((B1782-Predictive_Model!$B$20)/Predictive_Model!$C$20)*Predictive_Model!$D$20+((E1782-Predictive_Model!$B$21)/Predictive_Model!$C$21)*Predictive_Model!$D$21+((F1782-Predictive_Model!$B$22)/Predictive_Model!$C$22)*Predictive_Model!$D$22+((I1782-Predictive_Model!$B$23)/Predictive_Model!$C$23)*Predictive_Model!$D$23+((L1782-Predictive_Model!$B$24)/Predictive_Model!$C$24)*Predictive_Model!$D$24+((M1782-Predictive_Model!$B$25)/Predictive_Model!$C$25)*Predictive_Model!$D$25+IF(C1782="Male",Predictive_Model!$D$31,IF(C1782="Other",Predictive_Model!$D$32,0))+IF(D1782="Premium",Predictive_Model!$D$34,IF(D1782="Standard",Predictive_Model!$D$35,0))+IF(G1782="Asia",Predictive_Model!$D$37,IF(G1782="Europe",Predictive_Model!$D$38,IF(G1782="North America",Predictive_Model!$D$39,IF(G1782="Oceania",Predictive_Model!$D$40,IF(G1782="South America",Predictive_Model!$D$41,0)))))+IF(H1782="Laptop",Predictive_Model!$D$43,IF(H1782="Mobile",Predictive_Model!$D$44,IF(H1782="TV",Predictive_Model!$D$45,IF(H1782="Tablet",Predictive_Model!$D$46,0))))+IF(K1782="Crypto",Predictive_Model!$D$48,IF(K1782="Debit Card",Predictive_Model!$D$49,IF(K1782="Gift Card",Predictive_Model!$D$50,IF(K1782="PayPal",Predictive_Model!$D$51,0))))+IF(N1782="Comedy",Predictive_Model!$D$53,IF(N1782="Documentary",Predictive_Model!$D$54,IF(N1782="Drama",Predictive_Model!$D$55,IF(N1782="Horror",Predictive_Model!$D$56,IF(N1782="Romance",Predictive_Model!$D$57,IF(N1782="Sci-Fi",Predictive_Model!$D$58,0)))))))))</f>
        <v>0.51787339223429829</v>
      </c>
      <c r="V1782" s="3" t="str">
        <f t="shared" si="276"/>
        <v>High</v>
      </c>
      <c r="W1782" s="6">
        <f t="shared" si="277"/>
        <v>7.245048757357833</v>
      </c>
      <c r="X1782" s="3" t="str">
        <f t="shared" si="278"/>
        <v>Monitor</v>
      </c>
      <c r="Y1782" s="3" t="str">
        <f t="shared" si="279"/>
        <v>OK</v>
      </c>
    </row>
    <row r="1783" spans="1:25" x14ac:dyDescent="0.25">
      <c r="A1783" s="3" t="str">
        <f>Raw_Data!A1783</f>
        <v>5f50140b-1f81-4e05-bf0d-e2efdf9d83d0</v>
      </c>
      <c r="B1783" s="3">
        <f>Raw_Data!B1783</f>
        <v>69</v>
      </c>
      <c r="C1783" s="3" t="str">
        <f>Raw_Data!C1783</f>
        <v>Male</v>
      </c>
      <c r="D1783" s="3" t="str">
        <f>Raw_Data!D1783</f>
        <v>Standard</v>
      </c>
      <c r="E1783" s="3">
        <f>Raw_Data!E1783</f>
        <v>0.36</v>
      </c>
      <c r="F1783" s="3">
        <f>Raw_Data!F1783</f>
        <v>50</v>
      </c>
      <c r="G1783" s="3" t="str">
        <f>Raw_Data!G1783</f>
        <v>Europe</v>
      </c>
      <c r="H1783" s="3" t="str">
        <f>Raw_Data!H1783</f>
        <v>Desktop</v>
      </c>
      <c r="I1783" s="3">
        <f>Raw_Data!I1783</f>
        <v>13.99</v>
      </c>
      <c r="J1783" s="3">
        <f>Raw_Data!J1783</f>
        <v>1</v>
      </c>
      <c r="K1783" s="3" t="str">
        <f>Raw_Data!K1783</f>
        <v>Credit Card</v>
      </c>
      <c r="L1783" s="3">
        <f>Raw_Data!L1783</f>
        <v>2</v>
      </c>
      <c r="M1783" s="3">
        <f>Raw_Data!M1783</f>
        <v>0.01</v>
      </c>
      <c r="N1783" s="3" t="str">
        <f>Raw_Data!N1783</f>
        <v>Documentary</v>
      </c>
      <c r="O1783" s="3" t="str">
        <f t="shared" si="270"/>
        <v>55-70</v>
      </c>
      <c r="P1783" s="3" t="str">
        <f t="shared" si="271"/>
        <v>&lt;10h</v>
      </c>
      <c r="Q1783" s="3" t="str">
        <f t="shared" si="272"/>
        <v>46-60d</v>
      </c>
      <c r="R1783" s="3" t="str">
        <f t="shared" si="273"/>
        <v>Low</v>
      </c>
      <c r="S1783" s="3" t="str">
        <f t="shared" si="274"/>
        <v>Mid</v>
      </c>
      <c r="T1783" s="3" t="str">
        <f t="shared" si="275"/>
        <v>Churned</v>
      </c>
      <c r="U1783" s="4">
        <f>1/(1+EXP(-(Predictive_Model!$B$5+((B1783-Predictive_Model!$B$20)/Predictive_Model!$C$20)*Predictive_Model!$D$20+((E1783-Predictive_Model!$B$21)/Predictive_Model!$C$21)*Predictive_Model!$D$21+((F1783-Predictive_Model!$B$22)/Predictive_Model!$C$22)*Predictive_Model!$D$22+((I1783-Predictive_Model!$B$23)/Predictive_Model!$C$23)*Predictive_Model!$D$23+((L1783-Predictive_Model!$B$24)/Predictive_Model!$C$24)*Predictive_Model!$D$24+((M1783-Predictive_Model!$B$25)/Predictive_Model!$C$25)*Predictive_Model!$D$25+IF(C1783="Male",Predictive_Model!$D$31,IF(C1783="Other",Predictive_Model!$D$32,0))+IF(D1783="Premium",Predictive_Model!$D$34,IF(D1783="Standard",Predictive_Model!$D$35,0))+IF(G1783="Asia",Predictive_Model!$D$37,IF(G1783="Europe",Predictive_Model!$D$38,IF(G1783="North America",Predictive_Model!$D$39,IF(G1783="Oceania",Predictive_Model!$D$40,IF(G1783="South America",Predictive_Model!$D$41,0)))))+IF(H1783="Laptop",Predictive_Model!$D$43,IF(H1783="Mobile",Predictive_Model!$D$44,IF(H1783="TV",Predictive_Model!$D$45,IF(H1783="Tablet",Predictive_Model!$D$46,0))))+IF(K1783="Crypto",Predictive_Model!$D$48,IF(K1783="Debit Card",Predictive_Model!$D$49,IF(K1783="Gift Card",Predictive_Model!$D$50,IF(K1783="PayPal",Predictive_Model!$D$51,0))))+IF(N1783="Comedy",Predictive_Model!$D$53,IF(N1783="Documentary",Predictive_Model!$D$54,IF(N1783="Drama",Predictive_Model!$D$55,IF(N1783="Horror",Predictive_Model!$D$56,IF(N1783="Romance",Predictive_Model!$D$57,IF(N1783="Sci-Fi",Predictive_Model!$D$58,0)))))))))</f>
        <v>0.999889676690078</v>
      </c>
      <c r="V1783" s="3" t="str">
        <f t="shared" si="276"/>
        <v>Critical</v>
      </c>
      <c r="W1783" s="6">
        <f t="shared" si="277"/>
        <v>13.99</v>
      </c>
      <c r="X1783" s="3" t="str">
        <f t="shared" si="278"/>
        <v>Priority 2</v>
      </c>
      <c r="Y1783" s="3" t="str">
        <f t="shared" si="279"/>
        <v>OK</v>
      </c>
    </row>
    <row r="1784" spans="1:25" x14ac:dyDescent="0.25">
      <c r="A1784" s="3" t="str">
        <f>Raw_Data!A1784</f>
        <v>8ca24125-559b-4d91-b405-46de7915f685</v>
      </c>
      <c r="B1784" s="3">
        <f>Raw_Data!B1784</f>
        <v>65</v>
      </c>
      <c r="C1784" s="3" t="str">
        <f>Raw_Data!C1784</f>
        <v>Female</v>
      </c>
      <c r="D1784" s="3" t="str">
        <f>Raw_Data!D1784</f>
        <v>Standard</v>
      </c>
      <c r="E1784" s="3">
        <f>Raw_Data!E1784</f>
        <v>7.4</v>
      </c>
      <c r="F1784" s="3">
        <f>Raw_Data!F1784</f>
        <v>34</v>
      </c>
      <c r="G1784" s="3" t="str">
        <f>Raw_Data!G1784</f>
        <v>South America</v>
      </c>
      <c r="H1784" s="3" t="str">
        <f>Raw_Data!H1784</f>
        <v>TV</v>
      </c>
      <c r="I1784" s="3">
        <f>Raw_Data!I1784</f>
        <v>13.99</v>
      </c>
      <c r="J1784" s="3">
        <f>Raw_Data!J1784</f>
        <v>1</v>
      </c>
      <c r="K1784" s="3" t="str">
        <f>Raw_Data!K1784</f>
        <v>Crypto</v>
      </c>
      <c r="L1784" s="3">
        <f>Raw_Data!L1784</f>
        <v>3</v>
      </c>
      <c r="M1784" s="3">
        <f>Raw_Data!M1784</f>
        <v>0.21</v>
      </c>
      <c r="N1784" s="3" t="str">
        <f>Raw_Data!N1784</f>
        <v>Sci-Fi</v>
      </c>
      <c r="O1784" s="3" t="str">
        <f t="shared" si="270"/>
        <v>55-70</v>
      </c>
      <c r="P1784" s="3" t="str">
        <f t="shared" si="271"/>
        <v>&lt;10h</v>
      </c>
      <c r="Q1784" s="3" t="str">
        <f t="shared" si="272"/>
        <v>22-45d</v>
      </c>
      <c r="R1784" s="3" t="str">
        <f t="shared" si="273"/>
        <v>Medium</v>
      </c>
      <c r="S1784" s="3" t="str">
        <f t="shared" si="274"/>
        <v>Mid</v>
      </c>
      <c r="T1784" s="3" t="str">
        <f t="shared" si="275"/>
        <v>Churned</v>
      </c>
      <c r="U1784" s="4">
        <f>1/(1+EXP(-(Predictive_Model!$B$5+((B1784-Predictive_Model!$B$20)/Predictive_Model!$C$20)*Predictive_Model!$D$20+((E1784-Predictive_Model!$B$21)/Predictive_Model!$C$21)*Predictive_Model!$D$21+((F1784-Predictive_Model!$B$22)/Predictive_Model!$C$22)*Predictive_Model!$D$22+((I1784-Predictive_Model!$B$23)/Predictive_Model!$C$23)*Predictive_Model!$D$23+((L1784-Predictive_Model!$B$24)/Predictive_Model!$C$24)*Predictive_Model!$D$24+((M1784-Predictive_Model!$B$25)/Predictive_Model!$C$25)*Predictive_Model!$D$25+IF(C1784="Male",Predictive_Model!$D$31,IF(C1784="Other",Predictive_Model!$D$32,0))+IF(D1784="Premium",Predictive_Model!$D$34,IF(D1784="Standard",Predictive_Model!$D$35,0))+IF(G1784="Asia",Predictive_Model!$D$37,IF(G1784="Europe",Predictive_Model!$D$38,IF(G1784="North America",Predictive_Model!$D$39,IF(G1784="Oceania",Predictive_Model!$D$40,IF(G1784="South America",Predictive_Model!$D$41,0)))))+IF(H1784="Laptop",Predictive_Model!$D$43,IF(H1784="Mobile",Predictive_Model!$D$44,IF(H1784="TV",Predictive_Model!$D$45,IF(H1784="Tablet",Predictive_Model!$D$46,0))))+IF(K1784="Crypto",Predictive_Model!$D$48,IF(K1784="Debit Card",Predictive_Model!$D$49,IF(K1784="Gift Card",Predictive_Model!$D$50,IF(K1784="PayPal",Predictive_Model!$D$51,0))))+IF(N1784="Comedy",Predictive_Model!$D$53,IF(N1784="Documentary",Predictive_Model!$D$54,IF(N1784="Drama",Predictive_Model!$D$55,IF(N1784="Horror",Predictive_Model!$D$56,IF(N1784="Romance",Predictive_Model!$D$57,IF(N1784="Sci-Fi",Predictive_Model!$D$58,0)))))))))</f>
        <v>0.97308893581851363</v>
      </c>
      <c r="V1784" s="3" t="str">
        <f t="shared" si="276"/>
        <v>Critical</v>
      </c>
      <c r="W1784" s="6">
        <f t="shared" si="277"/>
        <v>13.99</v>
      </c>
      <c r="X1784" s="3" t="str">
        <f t="shared" si="278"/>
        <v>Priority 2</v>
      </c>
      <c r="Y1784" s="3" t="str">
        <f t="shared" si="279"/>
        <v>OK</v>
      </c>
    </row>
    <row r="1785" spans="1:25" x14ac:dyDescent="0.25">
      <c r="A1785" s="3" t="str">
        <f>Raw_Data!A1785</f>
        <v>3687107c-7c9b-40ff-86e7-2d0636774a48</v>
      </c>
      <c r="B1785" s="3">
        <f>Raw_Data!B1785</f>
        <v>20</v>
      </c>
      <c r="C1785" s="3" t="str">
        <f>Raw_Data!C1785</f>
        <v>Other</v>
      </c>
      <c r="D1785" s="3" t="str">
        <f>Raw_Data!D1785</f>
        <v>Standard</v>
      </c>
      <c r="E1785" s="3">
        <f>Raw_Data!E1785</f>
        <v>0.68</v>
      </c>
      <c r="F1785" s="3">
        <f>Raw_Data!F1785</f>
        <v>35</v>
      </c>
      <c r="G1785" s="3" t="str">
        <f>Raw_Data!G1785</f>
        <v>North America</v>
      </c>
      <c r="H1785" s="3" t="str">
        <f>Raw_Data!H1785</f>
        <v>Desktop</v>
      </c>
      <c r="I1785" s="3">
        <f>Raw_Data!I1785</f>
        <v>13.99</v>
      </c>
      <c r="J1785" s="3">
        <f>Raw_Data!J1785</f>
        <v>1</v>
      </c>
      <c r="K1785" s="3" t="str">
        <f>Raw_Data!K1785</f>
        <v>Debit Card</v>
      </c>
      <c r="L1785" s="3">
        <f>Raw_Data!L1785</f>
        <v>1</v>
      </c>
      <c r="M1785" s="3">
        <f>Raw_Data!M1785</f>
        <v>0.02</v>
      </c>
      <c r="N1785" s="3" t="str">
        <f>Raw_Data!N1785</f>
        <v>Comedy</v>
      </c>
      <c r="O1785" s="3" t="str">
        <f t="shared" si="270"/>
        <v>18-24</v>
      </c>
      <c r="P1785" s="3" t="str">
        <f t="shared" si="271"/>
        <v>&lt;10h</v>
      </c>
      <c r="Q1785" s="3" t="str">
        <f t="shared" si="272"/>
        <v>22-45d</v>
      </c>
      <c r="R1785" s="3" t="str">
        <f t="shared" si="273"/>
        <v>Medium</v>
      </c>
      <c r="S1785" s="3" t="str">
        <f t="shared" si="274"/>
        <v>Mid</v>
      </c>
      <c r="T1785" s="3" t="str">
        <f t="shared" si="275"/>
        <v>Churned</v>
      </c>
      <c r="U1785" s="4">
        <f>1/(1+EXP(-(Predictive_Model!$B$5+((B1785-Predictive_Model!$B$20)/Predictive_Model!$C$20)*Predictive_Model!$D$20+((E1785-Predictive_Model!$B$21)/Predictive_Model!$C$21)*Predictive_Model!$D$21+((F1785-Predictive_Model!$B$22)/Predictive_Model!$C$22)*Predictive_Model!$D$22+((I1785-Predictive_Model!$B$23)/Predictive_Model!$C$23)*Predictive_Model!$D$23+((L1785-Predictive_Model!$B$24)/Predictive_Model!$C$24)*Predictive_Model!$D$24+((M1785-Predictive_Model!$B$25)/Predictive_Model!$C$25)*Predictive_Model!$D$25+IF(C1785="Male",Predictive_Model!$D$31,IF(C1785="Other",Predictive_Model!$D$32,0))+IF(D1785="Premium",Predictive_Model!$D$34,IF(D1785="Standard",Predictive_Model!$D$35,0))+IF(G1785="Asia",Predictive_Model!$D$37,IF(G1785="Europe",Predictive_Model!$D$38,IF(G1785="North America",Predictive_Model!$D$39,IF(G1785="Oceania",Predictive_Model!$D$40,IF(G1785="South America",Predictive_Model!$D$41,0)))))+IF(H1785="Laptop",Predictive_Model!$D$43,IF(H1785="Mobile",Predictive_Model!$D$44,IF(H1785="TV",Predictive_Model!$D$45,IF(H1785="Tablet",Predictive_Model!$D$46,0))))+IF(K1785="Crypto",Predictive_Model!$D$48,IF(K1785="Debit Card",Predictive_Model!$D$49,IF(K1785="Gift Card",Predictive_Model!$D$50,IF(K1785="PayPal",Predictive_Model!$D$51,0))))+IF(N1785="Comedy",Predictive_Model!$D$53,IF(N1785="Documentary",Predictive_Model!$D$54,IF(N1785="Drama",Predictive_Model!$D$55,IF(N1785="Horror",Predictive_Model!$D$56,IF(N1785="Romance",Predictive_Model!$D$57,IF(N1785="Sci-Fi",Predictive_Model!$D$58,0)))))))))</f>
        <v>0.99947840083154882</v>
      </c>
      <c r="V1785" s="3" t="str">
        <f t="shared" si="276"/>
        <v>Critical</v>
      </c>
      <c r="W1785" s="6">
        <f t="shared" si="277"/>
        <v>13.99</v>
      </c>
      <c r="X1785" s="3" t="str">
        <f t="shared" si="278"/>
        <v>Priority 2</v>
      </c>
      <c r="Y1785" s="3" t="str">
        <f t="shared" si="279"/>
        <v>OK</v>
      </c>
    </row>
    <row r="1786" spans="1:25" x14ac:dyDescent="0.25">
      <c r="A1786" s="3" t="str">
        <f>Raw_Data!A1786</f>
        <v>97532dfe-a293-4674-8dc1-1a90ca1e2925</v>
      </c>
      <c r="B1786" s="3">
        <f>Raw_Data!B1786</f>
        <v>28</v>
      </c>
      <c r="C1786" s="3" t="str">
        <f>Raw_Data!C1786</f>
        <v>Other</v>
      </c>
      <c r="D1786" s="3" t="str">
        <f>Raw_Data!D1786</f>
        <v>Premium</v>
      </c>
      <c r="E1786" s="3">
        <f>Raw_Data!E1786</f>
        <v>4.3</v>
      </c>
      <c r="F1786" s="3">
        <f>Raw_Data!F1786</f>
        <v>21</v>
      </c>
      <c r="G1786" s="3" t="str">
        <f>Raw_Data!G1786</f>
        <v>North America</v>
      </c>
      <c r="H1786" s="3" t="str">
        <f>Raw_Data!H1786</f>
        <v>Laptop</v>
      </c>
      <c r="I1786" s="3">
        <f>Raw_Data!I1786</f>
        <v>17.989999999999998</v>
      </c>
      <c r="J1786" s="3">
        <f>Raw_Data!J1786</f>
        <v>1</v>
      </c>
      <c r="K1786" s="3" t="str">
        <f>Raw_Data!K1786</f>
        <v>Gift Card</v>
      </c>
      <c r="L1786" s="3">
        <f>Raw_Data!L1786</f>
        <v>1</v>
      </c>
      <c r="M1786" s="3">
        <f>Raw_Data!M1786</f>
        <v>0.2</v>
      </c>
      <c r="N1786" s="3" t="str">
        <f>Raw_Data!N1786</f>
        <v>Romance</v>
      </c>
      <c r="O1786" s="3" t="str">
        <f t="shared" si="270"/>
        <v>25-34</v>
      </c>
      <c r="P1786" s="3" t="str">
        <f t="shared" si="271"/>
        <v>&lt;10h</v>
      </c>
      <c r="Q1786" s="3" t="str">
        <f t="shared" si="272"/>
        <v>8-21d</v>
      </c>
      <c r="R1786" s="3" t="str">
        <f t="shared" si="273"/>
        <v>Medium</v>
      </c>
      <c r="S1786" s="3" t="str">
        <f t="shared" si="274"/>
        <v>High</v>
      </c>
      <c r="T1786" s="3" t="str">
        <f t="shared" si="275"/>
        <v>Churned</v>
      </c>
      <c r="U1786" s="4">
        <f>1/(1+EXP(-(Predictive_Model!$B$5+((B1786-Predictive_Model!$B$20)/Predictive_Model!$C$20)*Predictive_Model!$D$20+((E1786-Predictive_Model!$B$21)/Predictive_Model!$C$21)*Predictive_Model!$D$21+((F1786-Predictive_Model!$B$22)/Predictive_Model!$C$22)*Predictive_Model!$D$22+((I1786-Predictive_Model!$B$23)/Predictive_Model!$C$23)*Predictive_Model!$D$23+((L1786-Predictive_Model!$B$24)/Predictive_Model!$C$24)*Predictive_Model!$D$24+((M1786-Predictive_Model!$B$25)/Predictive_Model!$C$25)*Predictive_Model!$D$25+IF(C1786="Male",Predictive_Model!$D$31,IF(C1786="Other",Predictive_Model!$D$32,0))+IF(D1786="Premium",Predictive_Model!$D$34,IF(D1786="Standard",Predictive_Model!$D$35,0))+IF(G1786="Asia",Predictive_Model!$D$37,IF(G1786="Europe",Predictive_Model!$D$38,IF(G1786="North America",Predictive_Model!$D$39,IF(G1786="Oceania",Predictive_Model!$D$40,IF(G1786="South America",Predictive_Model!$D$41,0)))))+IF(H1786="Laptop",Predictive_Model!$D$43,IF(H1786="Mobile",Predictive_Model!$D$44,IF(H1786="TV",Predictive_Model!$D$45,IF(H1786="Tablet",Predictive_Model!$D$46,0))))+IF(K1786="Crypto",Predictive_Model!$D$48,IF(K1786="Debit Card",Predictive_Model!$D$49,IF(K1786="Gift Card",Predictive_Model!$D$50,IF(K1786="PayPal",Predictive_Model!$D$51,0))))+IF(N1786="Comedy",Predictive_Model!$D$53,IF(N1786="Documentary",Predictive_Model!$D$54,IF(N1786="Drama",Predictive_Model!$D$55,IF(N1786="Horror",Predictive_Model!$D$56,IF(N1786="Romance",Predictive_Model!$D$57,IF(N1786="Sci-Fi",Predictive_Model!$D$58,0)))))))))</f>
        <v>0.95688746137436387</v>
      </c>
      <c r="V1786" s="3" t="str">
        <f t="shared" si="276"/>
        <v>Critical</v>
      </c>
      <c r="W1786" s="6">
        <f t="shared" si="277"/>
        <v>17.989999999999998</v>
      </c>
      <c r="X1786" s="3" t="str">
        <f t="shared" si="278"/>
        <v>Priority 1</v>
      </c>
      <c r="Y1786" s="3" t="str">
        <f t="shared" si="279"/>
        <v>OK</v>
      </c>
    </row>
    <row r="1787" spans="1:25" x14ac:dyDescent="0.25">
      <c r="A1787" s="3" t="str">
        <f>Raw_Data!A1787</f>
        <v>a7273326-fb8b-470d-ba98-dc6855d36bda</v>
      </c>
      <c r="B1787" s="3">
        <f>Raw_Data!B1787</f>
        <v>34</v>
      </c>
      <c r="C1787" s="3" t="str">
        <f>Raw_Data!C1787</f>
        <v>Female</v>
      </c>
      <c r="D1787" s="3" t="str">
        <f>Raw_Data!D1787</f>
        <v>Premium</v>
      </c>
      <c r="E1787" s="3">
        <f>Raw_Data!E1787</f>
        <v>9.5399999999999991</v>
      </c>
      <c r="F1787" s="3">
        <f>Raw_Data!F1787</f>
        <v>16</v>
      </c>
      <c r="G1787" s="3" t="str">
        <f>Raw_Data!G1787</f>
        <v>Oceania</v>
      </c>
      <c r="H1787" s="3" t="str">
        <f>Raw_Data!H1787</f>
        <v>Tablet</v>
      </c>
      <c r="I1787" s="3">
        <f>Raw_Data!I1787</f>
        <v>17.989999999999998</v>
      </c>
      <c r="J1787" s="3">
        <f>Raw_Data!J1787</f>
        <v>0</v>
      </c>
      <c r="K1787" s="3" t="str">
        <f>Raw_Data!K1787</f>
        <v>Gift Card</v>
      </c>
      <c r="L1787" s="3">
        <f>Raw_Data!L1787</f>
        <v>4</v>
      </c>
      <c r="M1787" s="3">
        <f>Raw_Data!M1787</f>
        <v>0.56000000000000005</v>
      </c>
      <c r="N1787" s="3" t="str">
        <f>Raw_Data!N1787</f>
        <v>Romance</v>
      </c>
      <c r="O1787" s="3" t="str">
        <f t="shared" si="270"/>
        <v>25-34</v>
      </c>
      <c r="P1787" s="3" t="str">
        <f t="shared" si="271"/>
        <v>&lt;10h</v>
      </c>
      <c r="Q1787" s="3" t="str">
        <f t="shared" si="272"/>
        <v>8-21d</v>
      </c>
      <c r="R1787" s="3" t="str">
        <f t="shared" si="273"/>
        <v>Medium</v>
      </c>
      <c r="S1787" s="3" t="str">
        <f t="shared" si="274"/>
        <v>High</v>
      </c>
      <c r="T1787" s="3" t="str">
        <f t="shared" si="275"/>
        <v>Active</v>
      </c>
      <c r="U1787" s="4">
        <f>1/(1+EXP(-(Predictive_Model!$B$5+((B1787-Predictive_Model!$B$20)/Predictive_Model!$C$20)*Predictive_Model!$D$20+((E1787-Predictive_Model!$B$21)/Predictive_Model!$C$21)*Predictive_Model!$D$21+((F1787-Predictive_Model!$B$22)/Predictive_Model!$C$22)*Predictive_Model!$D$22+((I1787-Predictive_Model!$B$23)/Predictive_Model!$C$23)*Predictive_Model!$D$23+((L1787-Predictive_Model!$B$24)/Predictive_Model!$C$24)*Predictive_Model!$D$24+((M1787-Predictive_Model!$B$25)/Predictive_Model!$C$25)*Predictive_Model!$D$25+IF(C1787="Male",Predictive_Model!$D$31,IF(C1787="Other",Predictive_Model!$D$32,0))+IF(D1787="Premium",Predictive_Model!$D$34,IF(D1787="Standard",Predictive_Model!$D$35,0))+IF(G1787="Asia",Predictive_Model!$D$37,IF(G1787="Europe",Predictive_Model!$D$38,IF(G1787="North America",Predictive_Model!$D$39,IF(G1787="Oceania",Predictive_Model!$D$40,IF(G1787="South America",Predictive_Model!$D$41,0)))))+IF(H1787="Laptop",Predictive_Model!$D$43,IF(H1787="Mobile",Predictive_Model!$D$44,IF(H1787="TV",Predictive_Model!$D$45,IF(H1787="Tablet",Predictive_Model!$D$46,0))))+IF(K1787="Crypto",Predictive_Model!$D$48,IF(K1787="Debit Card",Predictive_Model!$D$49,IF(K1787="Gift Card",Predictive_Model!$D$50,IF(K1787="PayPal",Predictive_Model!$D$51,0))))+IF(N1787="Comedy",Predictive_Model!$D$53,IF(N1787="Documentary",Predictive_Model!$D$54,IF(N1787="Drama",Predictive_Model!$D$55,IF(N1787="Horror",Predictive_Model!$D$56,IF(N1787="Romance",Predictive_Model!$D$57,IF(N1787="Sci-Fi",Predictive_Model!$D$58,0)))))))))</f>
        <v>0.37910562195085762</v>
      </c>
      <c r="V1787" s="3" t="str">
        <f t="shared" si="276"/>
        <v>Medium</v>
      </c>
      <c r="W1787" s="6">
        <f t="shared" si="277"/>
        <v>6.8201101388959282</v>
      </c>
      <c r="X1787" s="3" t="str">
        <f t="shared" si="278"/>
        <v>Monitor</v>
      </c>
      <c r="Y1787" s="3" t="str">
        <f t="shared" si="279"/>
        <v>OK</v>
      </c>
    </row>
    <row r="1788" spans="1:25" x14ac:dyDescent="0.25">
      <c r="A1788" s="3" t="str">
        <f>Raw_Data!A1788</f>
        <v>d2a0854f-8b84-470a-8f81-ce7c2949e216</v>
      </c>
      <c r="B1788" s="3">
        <f>Raw_Data!B1788</f>
        <v>63</v>
      </c>
      <c r="C1788" s="3" t="str">
        <f>Raw_Data!C1788</f>
        <v>Male</v>
      </c>
      <c r="D1788" s="3" t="str">
        <f>Raw_Data!D1788</f>
        <v>Basic</v>
      </c>
      <c r="E1788" s="3">
        <f>Raw_Data!E1788</f>
        <v>4.09</v>
      </c>
      <c r="F1788" s="3">
        <f>Raw_Data!F1788</f>
        <v>55</v>
      </c>
      <c r="G1788" s="3" t="str">
        <f>Raw_Data!G1788</f>
        <v>South America</v>
      </c>
      <c r="H1788" s="3" t="str">
        <f>Raw_Data!H1788</f>
        <v>Desktop</v>
      </c>
      <c r="I1788" s="3">
        <f>Raw_Data!I1788</f>
        <v>8.99</v>
      </c>
      <c r="J1788" s="3">
        <f>Raw_Data!J1788</f>
        <v>1</v>
      </c>
      <c r="K1788" s="3" t="str">
        <f>Raw_Data!K1788</f>
        <v>Credit Card</v>
      </c>
      <c r="L1788" s="3">
        <f>Raw_Data!L1788</f>
        <v>1</v>
      </c>
      <c r="M1788" s="3">
        <f>Raw_Data!M1788</f>
        <v>7.0000000000000007E-2</v>
      </c>
      <c r="N1788" s="3" t="str">
        <f>Raw_Data!N1788</f>
        <v>Romance</v>
      </c>
      <c r="O1788" s="3" t="str">
        <f t="shared" si="270"/>
        <v>55-70</v>
      </c>
      <c r="P1788" s="3" t="str">
        <f t="shared" si="271"/>
        <v>&lt;10h</v>
      </c>
      <c r="Q1788" s="3" t="str">
        <f t="shared" si="272"/>
        <v>46-60d</v>
      </c>
      <c r="R1788" s="3" t="str">
        <f t="shared" si="273"/>
        <v>Low</v>
      </c>
      <c r="S1788" s="3" t="str">
        <f t="shared" si="274"/>
        <v>Low</v>
      </c>
      <c r="T1788" s="3" t="str">
        <f t="shared" si="275"/>
        <v>Churned</v>
      </c>
      <c r="U1788" s="4">
        <f>1/(1+EXP(-(Predictive_Model!$B$5+((B1788-Predictive_Model!$B$20)/Predictive_Model!$C$20)*Predictive_Model!$D$20+((E1788-Predictive_Model!$B$21)/Predictive_Model!$C$21)*Predictive_Model!$D$21+((F1788-Predictive_Model!$B$22)/Predictive_Model!$C$22)*Predictive_Model!$D$22+((I1788-Predictive_Model!$B$23)/Predictive_Model!$C$23)*Predictive_Model!$D$23+((L1788-Predictive_Model!$B$24)/Predictive_Model!$C$24)*Predictive_Model!$D$24+((M1788-Predictive_Model!$B$25)/Predictive_Model!$C$25)*Predictive_Model!$D$25+IF(C1788="Male",Predictive_Model!$D$31,IF(C1788="Other",Predictive_Model!$D$32,0))+IF(D1788="Premium",Predictive_Model!$D$34,IF(D1788="Standard",Predictive_Model!$D$35,0))+IF(G1788="Asia",Predictive_Model!$D$37,IF(G1788="Europe",Predictive_Model!$D$38,IF(G1788="North America",Predictive_Model!$D$39,IF(G1788="Oceania",Predictive_Model!$D$40,IF(G1788="South America",Predictive_Model!$D$41,0)))))+IF(H1788="Laptop",Predictive_Model!$D$43,IF(H1788="Mobile",Predictive_Model!$D$44,IF(H1788="TV",Predictive_Model!$D$45,IF(H1788="Tablet",Predictive_Model!$D$46,0))))+IF(K1788="Crypto",Predictive_Model!$D$48,IF(K1788="Debit Card",Predictive_Model!$D$49,IF(K1788="Gift Card",Predictive_Model!$D$50,IF(K1788="PayPal",Predictive_Model!$D$51,0))))+IF(N1788="Comedy",Predictive_Model!$D$53,IF(N1788="Documentary",Predictive_Model!$D$54,IF(N1788="Drama",Predictive_Model!$D$55,IF(N1788="Horror",Predictive_Model!$D$56,IF(N1788="Romance",Predictive_Model!$D$57,IF(N1788="Sci-Fi",Predictive_Model!$D$58,0)))))))))</f>
        <v>0.99997244748568559</v>
      </c>
      <c r="V1788" s="3" t="str">
        <f t="shared" si="276"/>
        <v>Critical</v>
      </c>
      <c r="W1788" s="6">
        <f t="shared" si="277"/>
        <v>8.99</v>
      </c>
      <c r="X1788" s="3" t="str">
        <f t="shared" si="278"/>
        <v>Priority 2</v>
      </c>
      <c r="Y1788" s="3" t="str">
        <f t="shared" si="279"/>
        <v>OK</v>
      </c>
    </row>
    <row r="1789" spans="1:25" x14ac:dyDescent="0.25">
      <c r="A1789" s="3" t="str">
        <f>Raw_Data!A1789</f>
        <v>0ff5f6d7-dc9b-46c0-b3d3-1a613b6f40dc</v>
      </c>
      <c r="B1789" s="3">
        <f>Raw_Data!B1789</f>
        <v>46</v>
      </c>
      <c r="C1789" s="3" t="str">
        <f>Raw_Data!C1789</f>
        <v>Male</v>
      </c>
      <c r="D1789" s="3" t="str">
        <f>Raw_Data!D1789</f>
        <v>Standard</v>
      </c>
      <c r="E1789" s="3">
        <f>Raw_Data!E1789</f>
        <v>19.739999999999998</v>
      </c>
      <c r="F1789" s="3">
        <f>Raw_Data!F1789</f>
        <v>2</v>
      </c>
      <c r="G1789" s="3" t="str">
        <f>Raw_Data!G1789</f>
        <v>North America</v>
      </c>
      <c r="H1789" s="3" t="str">
        <f>Raw_Data!H1789</f>
        <v>Desktop</v>
      </c>
      <c r="I1789" s="3">
        <f>Raw_Data!I1789</f>
        <v>13.99</v>
      </c>
      <c r="J1789" s="3">
        <f>Raw_Data!J1789</f>
        <v>0</v>
      </c>
      <c r="K1789" s="3" t="str">
        <f>Raw_Data!K1789</f>
        <v>Credit Card</v>
      </c>
      <c r="L1789" s="3">
        <f>Raw_Data!L1789</f>
        <v>4</v>
      </c>
      <c r="M1789" s="3">
        <f>Raw_Data!M1789</f>
        <v>6.58</v>
      </c>
      <c r="N1789" s="3" t="str">
        <f>Raw_Data!N1789</f>
        <v>Documentary</v>
      </c>
      <c r="O1789" s="3" t="str">
        <f t="shared" si="270"/>
        <v>45-54</v>
      </c>
      <c r="P1789" s="3" t="str">
        <f t="shared" si="271"/>
        <v>10-24h</v>
      </c>
      <c r="Q1789" s="3" t="str">
        <f t="shared" si="272"/>
        <v>0-7d</v>
      </c>
      <c r="R1789" s="3" t="str">
        <f t="shared" si="273"/>
        <v>Medium</v>
      </c>
      <c r="S1789" s="3" t="str">
        <f t="shared" si="274"/>
        <v>Mid</v>
      </c>
      <c r="T1789" s="3" t="str">
        <f t="shared" si="275"/>
        <v>Active</v>
      </c>
      <c r="U1789" s="4">
        <f>1/(1+EXP(-(Predictive_Model!$B$5+((B1789-Predictive_Model!$B$20)/Predictive_Model!$C$20)*Predictive_Model!$D$20+((E1789-Predictive_Model!$B$21)/Predictive_Model!$C$21)*Predictive_Model!$D$21+((F1789-Predictive_Model!$B$22)/Predictive_Model!$C$22)*Predictive_Model!$D$22+((I1789-Predictive_Model!$B$23)/Predictive_Model!$C$23)*Predictive_Model!$D$23+((L1789-Predictive_Model!$B$24)/Predictive_Model!$C$24)*Predictive_Model!$D$24+((M1789-Predictive_Model!$B$25)/Predictive_Model!$C$25)*Predictive_Model!$D$25+IF(C1789="Male",Predictive_Model!$D$31,IF(C1789="Other",Predictive_Model!$D$32,0))+IF(D1789="Premium",Predictive_Model!$D$34,IF(D1789="Standard",Predictive_Model!$D$35,0))+IF(G1789="Asia",Predictive_Model!$D$37,IF(G1789="Europe",Predictive_Model!$D$38,IF(G1789="North America",Predictive_Model!$D$39,IF(G1789="Oceania",Predictive_Model!$D$40,IF(G1789="South America",Predictive_Model!$D$41,0)))))+IF(H1789="Laptop",Predictive_Model!$D$43,IF(H1789="Mobile",Predictive_Model!$D$44,IF(H1789="TV",Predictive_Model!$D$45,IF(H1789="Tablet",Predictive_Model!$D$46,0))))+IF(K1789="Crypto",Predictive_Model!$D$48,IF(K1789="Debit Card",Predictive_Model!$D$49,IF(K1789="Gift Card",Predictive_Model!$D$50,IF(K1789="PayPal",Predictive_Model!$D$51,0))))+IF(N1789="Comedy",Predictive_Model!$D$53,IF(N1789="Documentary",Predictive_Model!$D$54,IF(N1789="Drama",Predictive_Model!$D$55,IF(N1789="Horror",Predictive_Model!$D$56,IF(N1789="Romance",Predictive_Model!$D$57,IF(N1789="Sci-Fi",Predictive_Model!$D$58,0)))))))))</f>
        <v>1.1055654215107751E-7</v>
      </c>
      <c r="V1789" s="3" t="str">
        <f t="shared" si="276"/>
        <v>Low</v>
      </c>
      <c r="W1789" s="6">
        <f t="shared" si="277"/>
        <v>1.5466860246935744E-6</v>
      </c>
      <c r="X1789" s="3" t="str">
        <f t="shared" si="278"/>
        <v>Monitor</v>
      </c>
      <c r="Y1789" s="3" t="str">
        <f t="shared" si="279"/>
        <v>OK</v>
      </c>
    </row>
    <row r="1790" spans="1:25" x14ac:dyDescent="0.25">
      <c r="A1790" s="3" t="str">
        <f>Raw_Data!A1790</f>
        <v>d70e827b-2928-45cb-8c8a-70bb92c01baf</v>
      </c>
      <c r="B1790" s="3">
        <f>Raw_Data!B1790</f>
        <v>20</v>
      </c>
      <c r="C1790" s="3" t="str">
        <f>Raw_Data!C1790</f>
        <v>Male</v>
      </c>
      <c r="D1790" s="3" t="str">
        <f>Raw_Data!D1790</f>
        <v>Premium</v>
      </c>
      <c r="E1790" s="3">
        <f>Raw_Data!E1790</f>
        <v>8.24</v>
      </c>
      <c r="F1790" s="3">
        <f>Raw_Data!F1790</f>
        <v>57</v>
      </c>
      <c r="G1790" s="3" t="str">
        <f>Raw_Data!G1790</f>
        <v>Africa</v>
      </c>
      <c r="H1790" s="3" t="str">
        <f>Raw_Data!H1790</f>
        <v>TV</v>
      </c>
      <c r="I1790" s="3">
        <f>Raw_Data!I1790</f>
        <v>17.989999999999998</v>
      </c>
      <c r="J1790" s="3">
        <f>Raw_Data!J1790</f>
        <v>1</v>
      </c>
      <c r="K1790" s="3" t="str">
        <f>Raw_Data!K1790</f>
        <v>Gift Card</v>
      </c>
      <c r="L1790" s="3">
        <f>Raw_Data!L1790</f>
        <v>5</v>
      </c>
      <c r="M1790" s="3">
        <f>Raw_Data!M1790</f>
        <v>0.14000000000000001</v>
      </c>
      <c r="N1790" s="3" t="str">
        <f>Raw_Data!N1790</f>
        <v>Documentary</v>
      </c>
      <c r="O1790" s="3" t="str">
        <f t="shared" si="270"/>
        <v>18-24</v>
      </c>
      <c r="P1790" s="3" t="str">
        <f t="shared" si="271"/>
        <v>&lt;10h</v>
      </c>
      <c r="Q1790" s="3" t="str">
        <f t="shared" si="272"/>
        <v>46-60d</v>
      </c>
      <c r="R1790" s="3" t="str">
        <f t="shared" si="273"/>
        <v>Low</v>
      </c>
      <c r="S1790" s="3" t="str">
        <f t="shared" si="274"/>
        <v>High</v>
      </c>
      <c r="T1790" s="3" t="str">
        <f t="shared" si="275"/>
        <v>Churned</v>
      </c>
      <c r="U1790" s="4">
        <f>1/(1+EXP(-(Predictive_Model!$B$5+((B1790-Predictive_Model!$B$20)/Predictive_Model!$C$20)*Predictive_Model!$D$20+((E1790-Predictive_Model!$B$21)/Predictive_Model!$C$21)*Predictive_Model!$D$21+((F1790-Predictive_Model!$B$22)/Predictive_Model!$C$22)*Predictive_Model!$D$22+((I1790-Predictive_Model!$B$23)/Predictive_Model!$C$23)*Predictive_Model!$D$23+((L1790-Predictive_Model!$B$24)/Predictive_Model!$C$24)*Predictive_Model!$D$24+((M1790-Predictive_Model!$B$25)/Predictive_Model!$C$25)*Predictive_Model!$D$25+IF(C1790="Male",Predictive_Model!$D$31,IF(C1790="Other",Predictive_Model!$D$32,0))+IF(D1790="Premium",Predictive_Model!$D$34,IF(D1790="Standard",Predictive_Model!$D$35,0))+IF(G1790="Asia",Predictive_Model!$D$37,IF(G1790="Europe",Predictive_Model!$D$38,IF(G1790="North America",Predictive_Model!$D$39,IF(G1790="Oceania",Predictive_Model!$D$40,IF(G1790="South America",Predictive_Model!$D$41,0)))))+IF(H1790="Laptop",Predictive_Model!$D$43,IF(H1790="Mobile",Predictive_Model!$D$44,IF(H1790="TV",Predictive_Model!$D$45,IF(H1790="Tablet",Predictive_Model!$D$46,0))))+IF(K1790="Crypto",Predictive_Model!$D$48,IF(K1790="Debit Card",Predictive_Model!$D$49,IF(K1790="Gift Card",Predictive_Model!$D$50,IF(K1790="PayPal",Predictive_Model!$D$51,0))))+IF(N1790="Comedy",Predictive_Model!$D$53,IF(N1790="Documentary",Predictive_Model!$D$54,IF(N1790="Drama",Predictive_Model!$D$55,IF(N1790="Horror",Predictive_Model!$D$56,IF(N1790="Romance",Predictive_Model!$D$57,IF(N1790="Sci-Fi",Predictive_Model!$D$58,0)))))))))</f>
        <v>0.96427189287651904</v>
      </c>
      <c r="V1790" s="3" t="str">
        <f t="shared" si="276"/>
        <v>Critical</v>
      </c>
      <c r="W1790" s="6">
        <f t="shared" si="277"/>
        <v>17.989999999999998</v>
      </c>
      <c r="X1790" s="3" t="str">
        <f t="shared" si="278"/>
        <v>Priority 1</v>
      </c>
      <c r="Y1790" s="3" t="str">
        <f t="shared" si="279"/>
        <v>OK</v>
      </c>
    </row>
    <row r="1791" spans="1:25" x14ac:dyDescent="0.25">
      <c r="A1791" s="3" t="str">
        <f>Raw_Data!A1791</f>
        <v>aa7a6ff6-6acb-4fa2-80ac-c9df590d99b5</v>
      </c>
      <c r="B1791" s="3">
        <f>Raw_Data!B1791</f>
        <v>55</v>
      </c>
      <c r="C1791" s="3" t="str">
        <f>Raw_Data!C1791</f>
        <v>Female</v>
      </c>
      <c r="D1791" s="3" t="str">
        <f>Raw_Data!D1791</f>
        <v>Premium</v>
      </c>
      <c r="E1791" s="3">
        <f>Raw_Data!E1791</f>
        <v>14.29</v>
      </c>
      <c r="F1791" s="3">
        <f>Raw_Data!F1791</f>
        <v>30</v>
      </c>
      <c r="G1791" s="3" t="str">
        <f>Raw_Data!G1791</f>
        <v>South America</v>
      </c>
      <c r="H1791" s="3" t="str">
        <f>Raw_Data!H1791</f>
        <v>Laptop</v>
      </c>
      <c r="I1791" s="3">
        <f>Raw_Data!I1791</f>
        <v>17.989999999999998</v>
      </c>
      <c r="J1791" s="3">
        <f>Raw_Data!J1791</f>
        <v>0</v>
      </c>
      <c r="K1791" s="3" t="str">
        <f>Raw_Data!K1791</f>
        <v>Crypto</v>
      </c>
      <c r="L1791" s="3">
        <f>Raw_Data!L1791</f>
        <v>5</v>
      </c>
      <c r="M1791" s="3">
        <f>Raw_Data!M1791</f>
        <v>0.46</v>
      </c>
      <c r="N1791" s="3" t="str">
        <f>Raw_Data!N1791</f>
        <v>Action</v>
      </c>
      <c r="O1791" s="3" t="str">
        <f t="shared" si="270"/>
        <v>55-70</v>
      </c>
      <c r="P1791" s="3" t="str">
        <f t="shared" si="271"/>
        <v>10-24h</v>
      </c>
      <c r="Q1791" s="3" t="str">
        <f t="shared" si="272"/>
        <v>22-45d</v>
      </c>
      <c r="R1791" s="3" t="str">
        <f t="shared" si="273"/>
        <v>Medium</v>
      </c>
      <c r="S1791" s="3" t="str">
        <f t="shared" si="274"/>
        <v>High</v>
      </c>
      <c r="T1791" s="3" t="str">
        <f t="shared" si="275"/>
        <v>Active</v>
      </c>
      <c r="U1791" s="4">
        <f>1/(1+EXP(-(Predictive_Model!$B$5+((B1791-Predictive_Model!$B$20)/Predictive_Model!$C$20)*Predictive_Model!$D$20+((E1791-Predictive_Model!$B$21)/Predictive_Model!$C$21)*Predictive_Model!$D$21+((F1791-Predictive_Model!$B$22)/Predictive_Model!$C$22)*Predictive_Model!$D$22+((I1791-Predictive_Model!$B$23)/Predictive_Model!$C$23)*Predictive_Model!$D$23+((L1791-Predictive_Model!$B$24)/Predictive_Model!$C$24)*Predictive_Model!$D$24+((M1791-Predictive_Model!$B$25)/Predictive_Model!$C$25)*Predictive_Model!$D$25+IF(C1791="Male",Predictive_Model!$D$31,IF(C1791="Other",Predictive_Model!$D$32,0))+IF(D1791="Premium",Predictive_Model!$D$34,IF(D1791="Standard",Predictive_Model!$D$35,0))+IF(G1791="Asia",Predictive_Model!$D$37,IF(G1791="Europe",Predictive_Model!$D$38,IF(G1791="North America",Predictive_Model!$D$39,IF(G1791="Oceania",Predictive_Model!$D$40,IF(G1791="South America",Predictive_Model!$D$41,0)))))+IF(H1791="Laptop",Predictive_Model!$D$43,IF(H1791="Mobile",Predictive_Model!$D$44,IF(H1791="TV",Predictive_Model!$D$45,IF(H1791="Tablet",Predictive_Model!$D$46,0))))+IF(K1791="Crypto",Predictive_Model!$D$48,IF(K1791="Debit Card",Predictive_Model!$D$49,IF(K1791="Gift Card",Predictive_Model!$D$50,IF(K1791="PayPal",Predictive_Model!$D$51,0))))+IF(N1791="Comedy",Predictive_Model!$D$53,IF(N1791="Documentary",Predictive_Model!$D$54,IF(N1791="Drama",Predictive_Model!$D$55,IF(N1791="Horror",Predictive_Model!$D$56,IF(N1791="Romance",Predictive_Model!$D$57,IF(N1791="Sci-Fi",Predictive_Model!$D$58,0)))))))))</f>
        <v>6.4749376638424103E-2</v>
      </c>
      <c r="V1791" s="3" t="str">
        <f t="shared" si="276"/>
        <v>Low</v>
      </c>
      <c r="W1791" s="6">
        <f t="shared" si="277"/>
        <v>1.1648412857252495</v>
      </c>
      <c r="X1791" s="3" t="str">
        <f t="shared" si="278"/>
        <v>Monitor</v>
      </c>
      <c r="Y1791" s="3" t="str">
        <f t="shared" si="279"/>
        <v>OK</v>
      </c>
    </row>
    <row r="1792" spans="1:25" x14ac:dyDescent="0.25">
      <c r="A1792" s="3" t="str">
        <f>Raw_Data!A1792</f>
        <v>f28ba34a-da01-4b10-a6e5-f19be9ec4993</v>
      </c>
      <c r="B1792" s="3">
        <f>Raw_Data!B1792</f>
        <v>43</v>
      </c>
      <c r="C1792" s="3" t="str">
        <f>Raw_Data!C1792</f>
        <v>Female</v>
      </c>
      <c r="D1792" s="3" t="str">
        <f>Raw_Data!D1792</f>
        <v>Premium</v>
      </c>
      <c r="E1792" s="3">
        <f>Raw_Data!E1792</f>
        <v>12.18</v>
      </c>
      <c r="F1792" s="3">
        <f>Raw_Data!F1792</f>
        <v>50</v>
      </c>
      <c r="G1792" s="3" t="str">
        <f>Raw_Data!G1792</f>
        <v>Europe</v>
      </c>
      <c r="H1792" s="3" t="str">
        <f>Raw_Data!H1792</f>
        <v>Laptop</v>
      </c>
      <c r="I1792" s="3">
        <f>Raw_Data!I1792</f>
        <v>17.989999999999998</v>
      </c>
      <c r="J1792" s="3">
        <f>Raw_Data!J1792</f>
        <v>1</v>
      </c>
      <c r="K1792" s="3" t="str">
        <f>Raw_Data!K1792</f>
        <v>Gift Card</v>
      </c>
      <c r="L1792" s="3">
        <f>Raw_Data!L1792</f>
        <v>3</v>
      </c>
      <c r="M1792" s="3">
        <f>Raw_Data!M1792</f>
        <v>0.24</v>
      </c>
      <c r="N1792" s="3" t="str">
        <f>Raw_Data!N1792</f>
        <v>Romance</v>
      </c>
      <c r="O1792" s="3" t="str">
        <f t="shared" si="270"/>
        <v>35-44</v>
      </c>
      <c r="P1792" s="3" t="str">
        <f t="shared" si="271"/>
        <v>10-24h</v>
      </c>
      <c r="Q1792" s="3" t="str">
        <f t="shared" si="272"/>
        <v>46-60d</v>
      </c>
      <c r="R1792" s="3" t="str">
        <f t="shared" si="273"/>
        <v>Medium</v>
      </c>
      <c r="S1792" s="3" t="str">
        <f t="shared" si="274"/>
        <v>High</v>
      </c>
      <c r="T1792" s="3" t="str">
        <f t="shared" si="275"/>
        <v>Churned</v>
      </c>
      <c r="U1792" s="4">
        <f>1/(1+EXP(-(Predictive_Model!$B$5+((B1792-Predictive_Model!$B$20)/Predictive_Model!$C$20)*Predictive_Model!$D$20+((E1792-Predictive_Model!$B$21)/Predictive_Model!$C$21)*Predictive_Model!$D$21+((F1792-Predictive_Model!$B$22)/Predictive_Model!$C$22)*Predictive_Model!$D$22+((I1792-Predictive_Model!$B$23)/Predictive_Model!$C$23)*Predictive_Model!$D$23+((L1792-Predictive_Model!$B$24)/Predictive_Model!$C$24)*Predictive_Model!$D$24+((M1792-Predictive_Model!$B$25)/Predictive_Model!$C$25)*Predictive_Model!$D$25+IF(C1792="Male",Predictive_Model!$D$31,IF(C1792="Other",Predictive_Model!$D$32,0))+IF(D1792="Premium",Predictive_Model!$D$34,IF(D1792="Standard",Predictive_Model!$D$35,0))+IF(G1792="Asia",Predictive_Model!$D$37,IF(G1792="Europe",Predictive_Model!$D$38,IF(G1792="North America",Predictive_Model!$D$39,IF(G1792="Oceania",Predictive_Model!$D$40,IF(G1792="South America",Predictive_Model!$D$41,0)))))+IF(H1792="Laptop",Predictive_Model!$D$43,IF(H1792="Mobile",Predictive_Model!$D$44,IF(H1792="TV",Predictive_Model!$D$45,IF(H1792="Tablet",Predictive_Model!$D$46,0))))+IF(K1792="Crypto",Predictive_Model!$D$48,IF(K1792="Debit Card",Predictive_Model!$D$49,IF(K1792="Gift Card",Predictive_Model!$D$50,IF(K1792="PayPal",Predictive_Model!$D$51,0))))+IF(N1792="Comedy",Predictive_Model!$D$53,IF(N1792="Documentary",Predictive_Model!$D$54,IF(N1792="Drama",Predictive_Model!$D$55,IF(N1792="Horror",Predictive_Model!$D$56,IF(N1792="Romance",Predictive_Model!$D$57,IF(N1792="Sci-Fi",Predictive_Model!$D$58,0)))))))))</f>
        <v>0.94796915048226948</v>
      </c>
      <c r="V1792" s="3" t="str">
        <f t="shared" si="276"/>
        <v>Critical</v>
      </c>
      <c r="W1792" s="6">
        <f t="shared" si="277"/>
        <v>17.989999999999998</v>
      </c>
      <c r="X1792" s="3" t="str">
        <f t="shared" si="278"/>
        <v>Priority 1</v>
      </c>
      <c r="Y1792" s="3" t="str">
        <f t="shared" si="279"/>
        <v>OK</v>
      </c>
    </row>
    <row r="1793" spans="1:25" x14ac:dyDescent="0.25">
      <c r="A1793" s="3" t="str">
        <f>Raw_Data!A1793</f>
        <v>f8c37904-7754-4f4f-a0a6-6c300f52d1b9</v>
      </c>
      <c r="B1793" s="3">
        <f>Raw_Data!B1793</f>
        <v>51</v>
      </c>
      <c r="C1793" s="3" t="str">
        <f>Raw_Data!C1793</f>
        <v>Other</v>
      </c>
      <c r="D1793" s="3" t="str">
        <f>Raw_Data!D1793</f>
        <v>Standard</v>
      </c>
      <c r="E1793" s="3">
        <f>Raw_Data!E1793</f>
        <v>1.1200000000000001</v>
      </c>
      <c r="F1793" s="3">
        <f>Raw_Data!F1793</f>
        <v>34</v>
      </c>
      <c r="G1793" s="3" t="str">
        <f>Raw_Data!G1793</f>
        <v>Africa</v>
      </c>
      <c r="H1793" s="3" t="str">
        <f>Raw_Data!H1793</f>
        <v>Laptop</v>
      </c>
      <c r="I1793" s="3">
        <f>Raw_Data!I1793</f>
        <v>13.99</v>
      </c>
      <c r="J1793" s="3">
        <f>Raw_Data!J1793</f>
        <v>1</v>
      </c>
      <c r="K1793" s="3" t="str">
        <f>Raw_Data!K1793</f>
        <v>Gift Card</v>
      </c>
      <c r="L1793" s="3">
        <f>Raw_Data!L1793</f>
        <v>1</v>
      </c>
      <c r="M1793" s="3">
        <f>Raw_Data!M1793</f>
        <v>0.03</v>
      </c>
      <c r="N1793" s="3" t="str">
        <f>Raw_Data!N1793</f>
        <v>Documentary</v>
      </c>
      <c r="O1793" s="3" t="str">
        <f t="shared" si="270"/>
        <v>45-54</v>
      </c>
      <c r="P1793" s="3" t="str">
        <f t="shared" si="271"/>
        <v>&lt;10h</v>
      </c>
      <c r="Q1793" s="3" t="str">
        <f t="shared" si="272"/>
        <v>22-45d</v>
      </c>
      <c r="R1793" s="3" t="str">
        <f t="shared" si="273"/>
        <v>Medium</v>
      </c>
      <c r="S1793" s="3" t="str">
        <f t="shared" si="274"/>
        <v>Mid</v>
      </c>
      <c r="T1793" s="3" t="str">
        <f t="shared" si="275"/>
        <v>Churned</v>
      </c>
      <c r="U1793" s="4">
        <f>1/(1+EXP(-(Predictive_Model!$B$5+((B1793-Predictive_Model!$B$20)/Predictive_Model!$C$20)*Predictive_Model!$D$20+((E1793-Predictive_Model!$B$21)/Predictive_Model!$C$21)*Predictive_Model!$D$21+((F1793-Predictive_Model!$B$22)/Predictive_Model!$C$22)*Predictive_Model!$D$22+((I1793-Predictive_Model!$B$23)/Predictive_Model!$C$23)*Predictive_Model!$D$23+((L1793-Predictive_Model!$B$24)/Predictive_Model!$C$24)*Predictive_Model!$D$24+((M1793-Predictive_Model!$B$25)/Predictive_Model!$C$25)*Predictive_Model!$D$25+IF(C1793="Male",Predictive_Model!$D$31,IF(C1793="Other",Predictive_Model!$D$32,0))+IF(D1793="Premium",Predictive_Model!$D$34,IF(D1793="Standard",Predictive_Model!$D$35,0))+IF(G1793="Asia",Predictive_Model!$D$37,IF(G1793="Europe",Predictive_Model!$D$38,IF(G1793="North America",Predictive_Model!$D$39,IF(G1793="Oceania",Predictive_Model!$D$40,IF(G1793="South America",Predictive_Model!$D$41,0)))))+IF(H1793="Laptop",Predictive_Model!$D$43,IF(H1793="Mobile",Predictive_Model!$D$44,IF(H1793="TV",Predictive_Model!$D$45,IF(H1793="Tablet",Predictive_Model!$D$46,0))))+IF(K1793="Crypto",Predictive_Model!$D$48,IF(K1793="Debit Card",Predictive_Model!$D$49,IF(K1793="Gift Card",Predictive_Model!$D$50,IF(K1793="PayPal",Predictive_Model!$D$51,0))))+IF(N1793="Comedy",Predictive_Model!$D$53,IF(N1793="Documentary",Predictive_Model!$D$54,IF(N1793="Drama",Predictive_Model!$D$55,IF(N1793="Horror",Predictive_Model!$D$56,IF(N1793="Romance",Predictive_Model!$D$57,IF(N1793="Sci-Fi",Predictive_Model!$D$58,0)))))))))</f>
        <v>0.99960516230953156</v>
      </c>
      <c r="V1793" s="3" t="str">
        <f t="shared" si="276"/>
        <v>Critical</v>
      </c>
      <c r="W1793" s="6">
        <f t="shared" si="277"/>
        <v>13.99</v>
      </c>
      <c r="X1793" s="3" t="str">
        <f t="shared" si="278"/>
        <v>Priority 2</v>
      </c>
      <c r="Y1793" s="3" t="str">
        <f t="shared" si="279"/>
        <v>OK</v>
      </c>
    </row>
    <row r="1794" spans="1:25" x14ac:dyDescent="0.25">
      <c r="A1794" s="3" t="str">
        <f>Raw_Data!A1794</f>
        <v>13892f24-0399-43e4-81ad-b2683a5937f3</v>
      </c>
      <c r="B1794" s="3">
        <f>Raw_Data!B1794</f>
        <v>44</v>
      </c>
      <c r="C1794" s="3" t="str">
        <f>Raw_Data!C1794</f>
        <v>Male</v>
      </c>
      <c r="D1794" s="3" t="str">
        <f>Raw_Data!D1794</f>
        <v>Premium</v>
      </c>
      <c r="E1794" s="3">
        <f>Raw_Data!E1794</f>
        <v>2.11</v>
      </c>
      <c r="F1794" s="3">
        <f>Raw_Data!F1794</f>
        <v>25</v>
      </c>
      <c r="G1794" s="3" t="str">
        <f>Raw_Data!G1794</f>
        <v>Europe</v>
      </c>
      <c r="H1794" s="3" t="str">
        <f>Raw_Data!H1794</f>
        <v>TV</v>
      </c>
      <c r="I1794" s="3">
        <f>Raw_Data!I1794</f>
        <v>17.989999999999998</v>
      </c>
      <c r="J1794" s="3">
        <f>Raw_Data!J1794</f>
        <v>0</v>
      </c>
      <c r="K1794" s="3" t="str">
        <f>Raw_Data!K1794</f>
        <v>PayPal</v>
      </c>
      <c r="L1794" s="3">
        <f>Raw_Data!L1794</f>
        <v>4</v>
      </c>
      <c r="M1794" s="3">
        <f>Raw_Data!M1794</f>
        <v>0.08</v>
      </c>
      <c r="N1794" s="3" t="str">
        <f>Raw_Data!N1794</f>
        <v>Drama</v>
      </c>
      <c r="O1794" s="3" t="str">
        <f t="shared" si="270"/>
        <v>35-44</v>
      </c>
      <c r="P1794" s="3" t="str">
        <f t="shared" si="271"/>
        <v>&lt;10h</v>
      </c>
      <c r="Q1794" s="3" t="str">
        <f t="shared" si="272"/>
        <v>22-45d</v>
      </c>
      <c r="R1794" s="3" t="str">
        <f t="shared" si="273"/>
        <v>Medium</v>
      </c>
      <c r="S1794" s="3" t="str">
        <f t="shared" si="274"/>
        <v>High</v>
      </c>
      <c r="T1794" s="3" t="str">
        <f t="shared" si="275"/>
        <v>Active</v>
      </c>
      <c r="U1794" s="4">
        <f>1/(1+EXP(-(Predictive_Model!$B$5+((B1794-Predictive_Model!$B$20)/Predictive_Model!$C$20)*Predictive_Model!$D$20+((E1794-Predictive_Model!$B$21)/Predictive_Model!$C$21)*Predictive_Model!$D$21+((F1794-Predictive_Model!$B$22)/Predictive_Model!$C$22)*Predictive_Model!$D$22+((I1794-Predictive_Model!$B$23)/Predictive_Model!$C$23)*Predictive_Model!$D$23+((L1794-Predictive_Model!$B$24)/Predictive_Model!$C$24)*Predictive_Model!$D$24+((M1794-Predictive_Model!$B$25)/Predictive_Model!$C$25)*Predictive_Model!$D$25+IF(C1794="Male",Predictive_Model!$D$31,IF(C1794="Other",Predictive_Model!$D$32,0))+IF(D1794="Premium",Predictive_Model!$D$34,IF(D1794="Standard",Predictive_Model!$D$35,0))+IF(G1794="Asia",Predictive_Model!$D$37,IF(G1794="Europe",Predictive_Model!$D$38,IF(G1794="North America",Predictive_Model!$D$39,IF(G1794="Oceania",Predictive_Model!$D$40,IF(G1794="South America",Predictive_Model!$D$41,0)))))+IF(H1794="Laptop",Predictive_Model!$D$43,IF(H1794="Mobile",Predictive_Model!$D$44,IF(H1794="TV",Predictive_Model!$D$45,IF(H1794="Tablet",Predictive_Model!$D$46,0))))+IF(K1794="Crypto",Predictive_Model!$D$48,IF(K1794="Debit Card",Predictive_Model!$D$49,IF(K1794="Gift Card",Predictive_Model!$D$50,IF(K1794="PayPal",Predictive_Model!$D$51,0))))+IF(N1794="Comedy",Predictive_Model!$D$53,IF(N1794="Documentary",Predictive_Model!$D$54,IF(N1794="Drama",Predictive_Model!$D$55,IF(N1794="Horror",Predictive_Model!$D$56,IF(N1794="Romance",Predictive_Model!$D$57,IF(N1794="Sci-Fi",Predictive_Model!$D$58,0)))))))))</f>
        <v>0.8019248918814863</v>
      </c>
      <c r="V1794" s="3" t="str">
        <f t="shared" si="276"/>
        <v>Critical</v>
      </c>
      <c r="W1794" s="6">
        <f t="shared" si="277"/>
        <v>14.426628804947937</v>
      </c>
      <c r="X1794" s="3" t="str">
        <f t="shared" si="278"/>
        <v>Priority 1</v>
      </c>
      <c r="Y1794" s="3" t="str">
        <f t="shared" si="279"/>
        <v>OK</v>
      </c>
    </row>
    <row r="1795" spans="1:25" x14ac:dyDescent="0.25">
      <c r="A1795" s="3" t="str">
        <f>Raw_Data!A1795</f>
        <v>774601aa-0882-4fa4-a7ee-c107ab9822e5</v>
      </c>
      <c r="B1795" s="3">
        <f>Raw_Data!B1795</f>
        <v>29</v>
      </c>
      <c r="C1795" s="3" t="str">
        <f>Raw_Data!C1795</f>
        <v>Other</v>
      </c>
      <c r="D1795" s="3" t="str">
        <f>Raw_Data!D1795</f>
        <v>Basic</v>
      </c>
      <c r="E1795" s="3">
        <f>Raw_Data!E1795</f>
        <v>14.55</v>
      </c>
      <c r="F1795" s="3">
        <f>Raw_Data!F1795</f>
        <v>18</v>
      </c>
      <c r="G1795" s="3" t="str">
        <f>Raw_Data!G1795</f>
        <v>North America</v>
      </c>
      <c r="H1795" s="3" t="str">
        <f>Raw_Data!H1795</f>
        <v>TV</v>
      </c>
      <c r="I1795" s="3">
        <f>Raw_Data!I1795</f>
        <v>8.99</v>
      </c>
      <c r="J1795" s="3">
        <f>Raw_Data!J1795</f>
        <v>0</v>
      </c>
      <c r="K1795" s="3" t="str">
        <f>Raw_Data!K1795</f>
        <v>PayPal</v>
      </c>
      <c r="L1795" s="3">
        <f>Raw_Data!L1795</f>
        <v>3</v>
      </c>
      <c r="M1795" s="3">
        <f>Raw_Data!M1795</f>
        <v>0.77</v>
      </c>
      <c r="N1795" s="3" t="str">
        <f>Raw_Data!N1795</f>
        <v>Comedy</v>
      </c>
      <c r="O1795" s="3" t="str">
        <f t="shared" si="270"/>
        <v>25-34</v>
      </c>
      <c r="P1795" s="3" t="str">
        <f t="shared" si="271"/>
        <v>10-24h</v>
      </c>
      <c r="Q1795" s="3" t="str">
        <f t="shared" si="272"/>
        <v>8-21d</v>
      </c>
      <c r="R1795" s="3" t="str">
        <f t="shared" si="273"/>
        <v>Medium</v>
      </c>
      <c r="S1795" s="3" t="str">
        <f t="shared" si="274"/>
        <v>Low</v>
      </c>
      <c r="T1795" s="3" t="str">
        <f t="shared" si="275"/>
        <v>Active</v>
      </c>
      <c r="U1795" s="4">
        <f>1/(1+EXP(-(Predictive_Model!$B$5+((B1795-Predictive_Model!$B$20)/Predictive_Model!$C$20)*Predictive_Model!$D$20+((E1795-Predictive_Model!$B$21)/Predictive_Model!$C$21)*Predictive_Model!$D$21+((F1795-Predictive_Model!$B$22)/Predictive_Model!$C$22)*Predictive_Model!$D$22+((I1795-Predictive_Model!$B$23)/Predictive_Model!$C$23)*Predictive_Model!$D$23+((L1795-Predictive_Model!$B$24)/Predictive_Model!$C$24)*Predictive_Model!$D$24+((M1795-Predictive_Model!$B$25)/Predictive_Model!$C$25)*Predictive_Model!$D$25+IF(C1795="Male",Predictive_Model!$D$31,IF(C1795="Other",Predictive_Model!$D$32,0))+IF(D1795="Premium",Predictive_Model!$D$34,IF(D1795="Standard",Predictive_Model!$D$35,0))+IF(G1795="Asia",Predictive_Model!$D$37,IF(G1795="Europe",Predictive_Model!$D$38,IF(G1795="North America",Predictive_Model!$D$39,IF(G1795="Oceania",Predictive_Model!$D$40,IF(G1795="South America",Predictive_Model!$D$41,0)))))+IF(H1795="Laptop",Predictive_Model!$D$43,IF(H1795="Mobile",Predictive_Model!$D$44,IF(H1795="TV",Predictive_Model!$D$45,IF(H1795="Tablet",Predictive_Model!$D$46,0))))+IF(K1795="Crypto",Predictive_Model!$D$48,IF(K1795="Debit Card",Predictive_Model!$D$49,IF(K1795="Gift Card",Predictive_Model!$D$50,IF(K1795="PayPal",Predictive_Model!$D$51,0))))+IF(N1795="Comedy",Predictive_Model!$D$53,IF(N1795="Documentary",Predictive_Model!$D$54,IF(N1795="Drama",Predictive_Model!$D$55,IF(N1795="Horror",Predictive_Model!$D$56,IF(N1795="Romance",Predictive_Model!$D$57,IF(N1795="Sci-Fi",Predictive_Model!$D$58,0)))))))))</f>
        <v>0.29628298862527558</v>
      </c>
      <c r="V1795" s="3" t="str">
        <f t="shared" si="276"/>
        <v>Medium</v>
      </c>
      <c r="W1795" s="6">
        <f t="shared" si="277"/>
        <v>2.6635840677412275</v>
      </c>
      <c r="X1795" s="3" t="str">
        <f t="shared" si="278"/>
        <v>Monitor</v>
      </c>
      <c r="Y1795" s="3" t="str">
        <f t="shared" si="279"/>
        <v>OK</v>
      </c>
    </row>
    <row r="1796" spans="1:25" x14ac:dyDescent="0.25">
      <c r="A1796" s="3" t="str">
        <f>Raw_Data!A1796</f>
        <v>032e9a3c-7d07-42e6-8dc5-6c7da4996529</v>
      </c>
      <c r="B1796" s="3">
        <f>Raw_Data!B1796</f>
        <v>29</v>
      </c>
      <c r="C1796" s="3" t="str">
        <f>Raw_Data!C1796</f>
        <v>Male</v>
      </c>
      <c r="D1796" s="3" t="str">
        <f>Raw_Data!D1796</f>
        <v>Basic</v>
      </c>
      <c r="E1796" s="3">
        <f>Raw_Data!E1796</f>
        <v>5.33</v>
      </c>
      <c r="F1796" s="3">
        <f>Raw_Data!F1796</f>
        <v>36</v>
      </c>
      <c r="G1796" s="3" t="str">
        <f>Raw_Data!G1796</f>
        <v>Asia</v>
      </c>
      <c r="H1796" s="3" t="str">
        <f>Raw_Data!H1796</f>
        <v>TV</v>
      </c>
      <c r="I1796" s="3">
        <f>Raw_Data!I1796</f>
        <v>8.99</v>
      </c>
      <c r="J1796" s="3">
        <f>Raw_Data!J1796</f>
        <v>1</v>
      </c>
      <c r="K1796" s="3" t="str">
        <f>Raw_Data!K1796</f>
        <v>Gift Card</v>
      </c>
      <c r="L1796" s="3">
        <f>Raw_Data!L1796</f>
        <v>4</v>
      </c>
      <c r="M1796" s="3">
        <f>Raw_Data!M1796</f>
        <v>0.14000000000000001</v>
      </c>
      <c r="N1796" s="3" t="str">
        <f>Raw_Data!N1796</f>
        <v>Horror</v>
      </c>
      <c r="O1796" s="3" t="str">
        <f t="shared" si="270"/>
        <v>25-34</v>
      </c>
      <c r="P1796" s="3" t="str">
        <f t="shared" si="271"/>
        <v>&lt;10h</v>
      </c>
      <c r="Q1796" s="3" t="str">
        <f t="shared" si="272"/>
        <v>22-45d</v>
      </c>
      <c r="R1796" s="3" t="str">
        <f t="shared" si="273"/>
        <v>Medium</v>
      </c>
      <c r="S1796" s="3" t="str">
        <f t="shared" si="274"/>
        <v>Low</v>
      </c>
      <c r="T1796" s="3" t="str">
        <f t="shared" si="275"/>
        <v>Churned</v>
      </c>
      <c r="U1796" s="4">
        <f>1/(1+EXP(-(Predictive_Model!$B$5+((B1796-Predictive_Model!$B$20)/Predictive_Model!$C$20)*Predictive_Model!$D$20+((E1796-Predictive_Model!$B$21)/Predictive_Model!$C$21)*Predictive_Model!$D$21+((F1796-Predictive_Model!$B$22)/Predictive_Model!$C$22)*Predictive_Model!$D$22+((I1796-Predictive_Model!$B$23)/Predictive_Model!$C$23)*Predictive_Model!$D$23+((L1796-Predictive_Model!$B$24)/Predictive_Model!$C$24)*Predictive_Model!$D$24+((M1796-Predictive_Model!$B$25)/Predictive_Model!$C$25)*Predictive_Model!$D$25+IF(C1796="Male",Predictive_Model!$D$31,IF(C1796="Other",Predictive_Model!$D$32,0))+IF(D1796="Premium",Predictive_Model!$D$34,IF(D1796="Standard",Predictive_Model!$D$35,0))+IF(G1796="Asia",Predictive_Model!$D$37,IF(G1796="Europe",Predictive_Model!$D$38,IF(G1796="North America",Predictive_Model!$D$39,IF(G1796="Oceania",Predictive_Model!$D$40,IF(G1796="South America",Predictive_Model!$D$41,0)))))+IF(H1796="Laptop",Predictive_Model!$D$43,IF(H1796="Mobile",Predictive_Model!$D$44,IF(H1796="TV",Predictive_Model!$D$45,IF(H1796="Tablet",Predictive_Model!$D$46,0))))+IF(K1796="Crypto",Predictive_Model!$D$48,IF(K1796="Debit Card",Predictive_Model!$D$49,IF(K1796="Gift Card",Predictive_Model!$D$50,IF(K1796="PayPal",Predictive_Model!$D$51,0))))+IF(N1796="Comedy",Predictive_Model!$D$53,IF(N1796="Documentary",Predictive_Model!$D$54,IF(N1796="Drama",Predictive_Model!$D$55,IF(N1796="Horror",Predictive_Model!$D$56,IF(N1796="Romance",Predictive_Model!$D$57,IF(N1796="Sci-Fi",Predictive_Model!$D$58,0)))))))))</f>
        <v>0.99358417148451028</v>
      </c>
      <c r="V1796" s="3" t="str">
        <f t="shared" si="276"/>
        <v>Critical</v>
      </c>
      <c r="W1796" s="6">
        <f t="shared" si="277"/>
        <v>8.99</v>
      </c>
      <c r="X1796" s="3" t="str">
        <f t="shared" si="278"/>
        <v>Priority 2</v>
      </c>
      <c r="Y1796" s="3" t="str">
        <f t="shared" si="279"/>
        <v>OK</v>
      </c>
    </row>
    <row r="1797" spans="1:25" x14ac:dyDescent="0.25">
      <c r="A1797" s="3" t="str">
        <f>Raw_Data!A1797</f>
        <v>4d6d9b2f-0d81-4d94-9269-e312986bcc5d</v>
      </c>
      <c r="B1797" s="3">
        <f>Raw_Data!B1797</f>
        <v>33</v>
      </c>
      <c r="C1797" s="3" t="str">
        <f>Raw_Data!C1797</f>
        <v>Other</v>
      </c>
      <c r="D1797" s="3" t="str">
        <f>Raw_Data!D1797</f>
        <v>Standard</v>
      </c>
      <c r="E1797" s="3">
        <f>Raw_Data!E1797</f>
        <v>7.06</v>
      </c>
      <c r="F1797" s="3">
        <f>Raw_Data!F1797</f>
        <v>16</v>
      </c>
      <c r="G1797" s="3" t="str">
        <f>Raw_Data!G1797</f>
        <v>Asia</v>
      </c>
      <c r="H1797" s="3" t="str">
        <f>Raw_Data!H1797</f>
        <v>TV</v>
      </c>
      <c r="I1797" s="3">
        <f>Raw_Data!I1797</f>
        <v>13.99</v>
      </c>
      <c r="J1797" s="3">
        <f>Raw_Data!J1797</f>
        <v>0</v>
      </c>
      <c r="K1797" s="3" t="str">
        <f>Raw_Data!K1797</f>
        <v>Debit Card</v>
      </c>
      <c r="L1797" s="3">
        <f>Raw_Data!L1797</f>
        <v>5</v>
      </c>
      <c r="M1797" s="3">
        <f>Raw_Data!M1797</f>
        <v>0.42</v>
      </c>
      <c r="N1797" s="3" t="str">
        <f>Raw_Data!N1797</f>
        <v>Comedy</v>
      </c>
      <c r="O1797" s="3" t="str">
        <f t="shared" ref="O1797:O1860" si="280">IF(B1797&lt;25,"18-24",IF(B1797&lt;35,"25-34",IF(B1797&lt;45,"35-44",IF(B1797&lt;55,"45-54","55-70"))))</f>
        <v>25-34</v>
      </c>
      <c r="P1797" s="3" t="str">
        <f t="shared" ref="P1797:P1860" si="281">IF(E1797&lt;10,"&lt;10h",IF(E1797&lt;25,"10-24h",IF(E1797&lt;50,"25-49h","50h+")))</f>
        <v>&lt;10h</v>
      </c>
      <c r="Q1797" s="3" t="str">
        <f t="shared" ref="Q1797:Q1860" si="282">IF(F1797&lt;=7,"0-7d",IF(F1797&lt;=21,"8-21d",IF(F1797&lt;=45,"22-45d","46-60d")))</f>
        <v>8-21d</v>
      </c>
      <c r="R1797" s="3" t="str">
        <f t="shared" ref="R1797:R1860" si="283">IF(AND(E1797&gt;=25,F1797&lt;=21),"High",IF(OR(E1797&gt;=10,F1797&lt;=45),"Medium","Low"))</f>
        <v>Medium</v>
      </c>
      <c r="S1797" s="3" t="str">
        <f t="shared" ref="S1797:S1860" si="284">IF(I1797&lt;10,"Low",IF(I1797&lt;16,"Mid","High"))</f>
        <v>Mid</v>
      </c>
      <c r="T1797" s="3" t="str">
        <f t="shared" ref="T1797:T1860" si="285">IF(J1797=1,"Churned","Active")</f>
        <v>Active</v>
      </c>
      <c r="U1797" s="4">
        <f>1/(1+EXP(-(Predictive_Model!$B$5+((B1797-Predictive_Model!$B$20)/Predictive_Model!$C$20)*Predictive_Model!$D$20+((E1797-Predictive_Model!$B$21)/Predictive_Model!$C$21)*Predictive_Model!$D$21+((F1797-Predictive_Model!$B$22)/Predictive_Model!$C$22)*Predictive_Model!$D$22+((I1797-Predictive_Model!$B$23)/Predictive_Model!$C$23)*Predictive_Model!$D$23+((L1797-Predictive_Model!$B$24)/Predictive_Model!$C$24)*Predictive_Model!$D$24+((M1797-Predictive_Model!$B$25)/Predictive_Model!$C$25)*Predictive_Model!$D$25+IF(C1797="Male",Predictive_Model!$D$31,IF(C1797="Other",Predictive_Model!$D$32,0))+IF(D1797="Premium",Predictive_Model!$D$34,IF(D1797="Standard",Predictive_Model!$D$35,0))+IF(G1797="Asia",Predictive_Model!$D$37,IF(G1797="Europe",Predictive_Model!$D$38,IF(G1797="North America",Predictive_Model!$D$39,IF(G1797="Oceania",Predictive_Model!$D$40,IF(G1797="South America",Predictive_Model!$D$41,0)))))+IF(H1797="Laptop",Predictive_Model!$D$43,IF(H1797="Mobile",Predictive_Model!$D$44,IF(H1797="TV",Predictive_Model!$D$45,IF(H1797="Tablet",Predictive_Model!$D$46,0))))+IF(K1797="Crypto",Predictive_Model!$D$48,IF(K1797="Debit Card",Predictive_Model!$D$49,IF(K1797="Gift Card",Predictive_Model!$D$50,IF(K1797="PayPal",Predictive_Model!$D$51,0))))+IF(N1797="Comedy",Predictive_Model!$D$53,IF(N1797="Documentary",Predictive_Model!$D$54,IF(N1797="Drama",Predictive_Model!$D$55,IF(N1797="Horror",Predictive_Model!$D$56,IF(N1797="Romance",Predictive_Model!$D$57,IF(N1797="Sci-Fi",Predictive_Model!$D$58,0)))))))))</f>
        <v>0.22612367662817223</v>
      </c>
      <c r="V1797" s="3" t="str">
        <f t="shared" ref="V1797:V1860" si="286">IF(U1797&gt;=0.75,"Critical",IF(U1797&gt;=0.5,"High",IF(U1797&gt;=0.25,"Medium","Low")))</f>
        <v>Low</v>
      </c>
      <c r="W1797" s="6">
        <f t="shared" ref="W1797:W1860" si="287">IF(J1797=1,I1797,I1797*U1797)</f>
        <v>3.1634702360281297</v>
      </c>
      <c r="X1797" s="3" t="str">
        <f t="shared" ref="X1797:X1860" si="288">IF(AND(V1797="Critical",I1797&gt;=15),"Priority 1",IF(OR(V1797="Critical",AND(V1797="High",F1797&gt;21)),"Priority 2","Monitor"))</f>
        <v>Monitor</v>
      </c>
      <c r="Y1797" s="3" t="str">
        <f t="shared" ref="Y1797:Y1860" si="289">IF(COUNTA(A1797:N1797)=14,"OK","CHECK")</f>
        <v>OK</v>
      </c>
    </row>
    <row r="1798" spans="1:25" x14ac:dyDescent="0.25">
      <c r="A1798" s="3" t="str">
        <f>Raw_Data!A1798</f>
        <v>00cf1667-2876-4dc9-978d-c5ab0abbde82</v>
      </c>
      <c r="B1798" s="3">
        <f>Raw_Data!B1798</f>
        <v>27</v>
      </c>
      <c r="C1798" s="3" t="str">
        <f>Raw_Data!C1798</f>
        <v>Other</v>
      </c>
      <c r="D1798" s="3" t="str">
        <f>Raw_Data!D1798</f>
        <v>Standard</v>
      </c>
      <c r="E1798" s="3">
        <f>Raw_Data!E1798</f>
        <v>20.02</v>
      </c>
      <c r="F1798" s="3">
        <f>Raw_Data!F1798</f>
        <v>53</v>
      </c>
      <c r="G1798" s="3" t="str">
        <f>Raw_Data!G1798</f>
        <v>Africa</v>
      </c>
      <c r="H1798" s="3" t="str">
        <f>Raw_Data!H1798</f>
        <v>Laptop</v>
      </c>
      <c r="I1798" s="3">
        <f>Raw_Data!I1798</f>
        <v>13.99</v>
      </c>
      <c r="J1798" s="3">
        <f>Raw_Data!J1798</f>
        <v>0</v>
      </c>
      <c r="K1798" s="3" t="str">
        <f>Raw_Data!K1798</f>
        <v>Credit Card</v>
      </c>
      <c r="L1798" s="3">
        <f>Raw_Data!L1798</f>
        <v>4</v>
      </c>
      <c r="M1798" s="3">
        <f>Raw_Data!M1798</f>
        <v>0.37</v>
      </c>
      <c r="N1798" s="3" t="str">
        <f>Raw_Data!N1798</f>
        <v>Action</v>
      </c>
      <c r="O1798" s="3" t="str">
        <f t="shared" si="280"/>
        <v>25-34</v>
      </c>
      <c r="P1798" s="3" t="str">
        <f t="shared" si="281"/>
        <v>10-24h</v>
      </c>
      <c r="Q1798" s="3" t="str">
        <f t="shared" si="282"/>
        <v>46-60d</v>
      </c>
      <c r="R1798" s="3" t="str">
        <f t="shared" si="283"/>
        <v>Medium</v>
      </c>
      <c r="S1798" s="3" t="str">
        <f t="shared" si="284"/>
        <v>Mid</v>
      </c>
      <c r="T1798" s="3" t="str">
        <f t="shared" si="285"/>
        <v>Active</v>
      </c>
      <c r="U1798" s="4">
        <f>1/(1+EXP(-(Predictive_Model!$B$5+((B1798-Predictive_Model!$B$20)/Predictive_Model!$C$20)*Predictive_Model!$D$20+((E1798-Predictive_Model!$B$21)/Predictive_Model!$C$21)*Predictive_Model!$D$21+((F1798-Predictive_Model!$B$22)/Predictive_Model!$C$22)*Predictive_Model!$D$22+((I1798-Predictive_Model!$B$23)/Predictive_Model!$C$23)*Predictive_Model!$D$23+((L1798-Predictive_Model!$B$24)/Predictive_Model!$C$24)*Predictive_Model!$D$24+((M1798-Predictive_Model!$B$25)/Predictive_Model!$C$25)*Predictive_Model!$D$25+IF(C1798="Male",Predictive_Model!$D$31,IF(C1798="Other",Predictive_Model!$D$32,0))+IF(D1798="Premium",Predictive_Model!$D$34,IF(D1798="Standard",Predictive_Model!$D$35,0))+IF(G1798="Asia",Predictive_Model!$D$37,IF(G1798="Europe",Predictive_Model!$D$38,IF(G1798="North America",Predictive_Model!$D$39,IF(G1798="Oceania",Predictive_Model!$D$40,IF(G1798="South America",Predictive_Model!$D$41,0)))))+IF(H1798="Laptop",Predictive_Model!$D$43,IF(H1798="Mobile",Predictive_Model!$D$44,IF(H1798="TV",Predictive_Model!$D$45,IF(H1798="Tablet",Predictive_Model!$D$46,0))))+IF(K1798="Crypto",Predictive_Model!$D$48,IF(K1798="Debit Card",Predictive_Model!$D$49,IF(K1798="Gift Card",Predictive_Model!$D$50,IF(K1798="PayPal",Predictive_Model!$D$51,0))))+IF(N1798="Comedy",Predictive_Model!$D$53,IF(N1798="Documentary",Predictive_Model!$D$54,IF(N1798="Drama",Predictive_Model!$D$55,IF(N1798="Horror",Predictive_Model!$D$56,IF(N1798="Romance",Predictive_Model!$D$57,IF(N1798="Sci-Fi",Predictive_Model!$D$58,0)))))))))</f>
        <v>0.74969441389931157</v>
      </c>
      <c r="V1798" s="3" t="str">
        <f t="shared" si="286"/>
        <v>High</v>
      </c>
      <c r="W1798" s="6">
        <f t="shared" si="287"/>
        <v>10.488224850451369</v>
      </c>
      <c r="X1798" s="3" t="str">
        <f t="shared" si="288"/>
        <v>Priority 2</v>
      </c>
      <c r="Y1798" s="3" t="str">
        <f t="shared" si="289"/>
        <v>OK</v>
      </c>
    </row>
    <row r="1799" spans="1:25" x14ac:dyDescent="0.25">
      <c r="A1799" s="3" t="str">
        <f>Raw_Data!A1799</f>
        <v>85745954-f001-4b50-a3a8-89081a78fdb3</v>
      </c>
      <c r="B1799" s="3">
        <f>Raw_Data!B1799</f>
        <v>43</v>
      </c>
      <c r="C1799" s="3" t="str">
        <f>Raw_Data!C1799</f>
        <v>Female</v>
      </c>
      <c r="D1799" s="3" t="str">
        <f>Raw_Data!D1799</f>
        <v>Standard</v>
      </c>
      <c r="E1799" s="3">
        <f>Raw_Data!E1799</f>
        <v>3.24</v>
      </c>
      <c r="F1799" s="3">
        <f>Raw_Data!F1799</f>
        <v>23</v>
      </c>
      <c r="G1799" s="3" t="str">
        <f>Raw_Data!G1799</f>
        <v>South America</v>
      </c>
      <c r="H1799" s="3" t="str">
        <f>Raw_Data!H1799</f>
        <v>Laptop</v>
      </c>
      <c r="I1799" s="3">
        <f>Raw_Data!I1799</f>
        <v>13.99</v>
      </c>
      <c r="J1799" s="3">
        <f>Raw_Data!J1799</f>
        <v>1</v>
      </c>
      <c r="K1799" s="3" t="str">
        <f>Raw_Data!K1799</f>
        <v>Gift Card</v>
      </c>
      <c r="L1799" s="3">
        <f>Raw_Data!L1799</f>
        <v>5</v>
      </c>
      <c r="M1799" s="3">
        <f>Raw_Data!M1799</f>
        <v>0.14000000000000001</v>
      </c>
      <c r="N1799" s="3" t="str">
        <f>Raw_Data!N1799</f>
        <v>Drama</v>
      </c>
      <c r="O1799" s="3" t="str">
        <f t="shared" si="280"/>
        <v>35-44</v>
      </c>
      <c r="P1799" s="3" t="str">
        <f t="shared" si="281"/>
        <v>&lt;10h</v>
      </c>
      <c r="Q1799" s="3" t="str">
        <f t="shared" si="282"/>
        <v>22-45d</v>
      </c>
      <c r="R1799" s="3" t="str">
        <f t="shared" si="283"/>
        <v>Medium</v>
      </c>
      <c r="S1799" s="3" t="str">
        <f t="shared" si="284"/>
        <v>Mid</v>
      </c>
      <c r="T1799" s="3" t="str">
        <f t="shared" si="285"/>
        <v>Churned</v>
      </c>
      <c r="U1799" s="4">
        <f>1/(1+EXP(-(Predictive_Model!$B$5+((B1799-Predictive_Model!$B$20)/Predictive_Model!$C$20)*Predictive_Model!$D$20+((E1799-Predictive_Model!$B$21)/Predictive_Model!$C$21)*Predictive_Model!$D$21+((F1799-Predictive_Model!$B$22)/Predictive_Model!$C$22)*Predictive_Model!$D$22+((I1799-Predictive_Model!$B$23)/Predictive_Model!$C$23)*Predictive_Model!$D$23+((L1799-Predictive_Model!$B$24)/Predictive_Model!$C$24)*Predictive_Model!$D$24+((M1799-Predictive_Model!$B$25)/Predictive_Model!$C$25)*Predictive_Model!$D$25+IF(C1799="Male",Predictive_Model!$D$31,IF(C1799="Other",Predictive_Model!$D$32,0))+IF(D1799="Premium",Predictive_Model!$D$34,IF(D1799="Standard",Predictive_Model!$D$35,0))+IF(G1799="Asia",Predictive_Model!$D$37,IF(G1799="Europe",Predictive_Model!$D$38,IF(G1799="North America",Predictive_Model!$D$39,IF(G1799="Oceania",Predictive_Model!$D$40,IF(G1799="South America",Predictive_Model!$D$41,0)))))+IF(H1799="Laptop",Predictive_Model!$D$43,IF(H1799="Mobile",Predictive_Model!$D$44,IF(H1799="TV",Predictive_Model!$D$45,IF(H1799="Tablet",Predictive_Model!$D$46,0))))+IF(K1799="Crypto",Predictive_Model!$D$48,IF(K1799="Debit Card",Predictive_Model!$D$49,IF(K1799="Gift Card",Predictive_Model!$D$50,IF(K1799="PayPal",Predictive_Model!$D$51,0))))+IF(N1799="Comedy",Predictive_Model!$D$53,IF(N1799="Documentary",Predictive_Model!$D$54,IF(N1799="Drama",Predictive_Model!$D$55,IF(N1799="Horror",Predictive_Model!$D$56,IF(N1799="Romance",Predictive_Model!$D$57,IF(N1799="Sci-Fi",Predictive_Model!$D$58,0)))))))))</f>
        <v>0.93096274708301863</v>
      </c>
      <c r="V1799" s="3" t="str">
        <f t="shared" si="286"/>
        <v>Critical</v>
      </c>
      <c r="W1799" s="6">
        <f t="shared" si="287"/>
        <v>13.99</v>
      </c>
      <c r="X1799" s="3" t="str">
        <f t="shared" si="288"/>
        <v>Priority 2</v>
      </c>
      <c r="Y1799" s="3" t="str">
        <f t="shared" si="289"/>
        <v>OK</v>
      </c>
    </row>
    <row r="1800" spans="1:25" x14ac:dyDescent="0.25">
      <c r="A1800" s="3" t="str">
        <f>Raw_Data!A1800</f>
        <v>d7f4bf21-ac26-45bf-91f0-06e1fcfe9bd7</v>
      </c>
      <c r="B1800" s="3">
        <f>Raw_Data!B1800</f>
        <v>65</v>
      </c>
      <c r="C1800" s="3" t="str">
        <f>Raw_Data!C1800</f>
        <v>Other</v>
      </c>
      <c r="D1800" s="3" t="str">
        <f>Raw_Data!D1800</f>
        <v>Basic</v>
      </c>
      <c r="E1800" s="3">
        <f>Raw_Data!E1800</f>
        <v>25.81</v>
      </c>
      <c r="F1800" s="3">
        <f>Raw_Data!F1800</f>
        <v>41</v>
      </c>
      <c r="G1800" s="3" t="str">
        <f>Raw_Data!G1800</f>
        <v>Africa</v>
      </c>
      <c r="H1800" s="3" t="str">
        <f>Raw_Data!H1800</f>
        <v>TV</v>
      </c>
      <c r="I1800" s="3">
        <f>Raw_Data!I1800</f>
        <v>8.99</v>
      </c>
      <c r="J1800" s="3">
        <f>Raw_Data!J1800</f>
        <v>0</v>
      </c>
      <c r="K1800" s="3" t="str">
        <f>Raw_Data!K1800</f>
        <v>Credit Card</v>
      </c>
      <c r="L1800" s="3">
        <f>Raw_Data!L1800</f>
        <v>1</v>
      </c>
      <c r="M1800" s="3">
        <f>Raw_Data!M1800</f>
        <v>0.61</v>
      </c>
      <c r="N1800" s="3" t="str">
        <f>Raw_Data!N1800</f>
        <v>Sci-Fi</v>
      </c>
      <c r="O1800" s="3" t="str">
        <f t="shared" si="280"/>
        <v>55-70</v>
      </c>
      <c r="P1800" s="3" t="str">
        <f t="shared" si="281"/>
        <v>25-49h</v>
      </c>
      <c r="Q1800" s="3" t="str">
        <f t="shared" si="282"/>
        <v>22-45d</v>
      </c>
      <c r="R1800" s="3" t="str">
        <f t="shared" si="283"/>
        <v>Medium</v>
      </c>
      <c r="S1800" s="3" t="str">
        <f t="shared" si="284"/>
        <v>Low</v>
      </c>
      <c r="T1800" s="3" t="str">
        <f t="shared" si="285"/>
        <v>Active</v>
      </c>
      <c r="U1800" s="4">
        <f>1/(1+EXP(-(Predictive_Model!$B$5+((B1800-Predictive_Model!$B$20)/Predictive_Model!$C$20)*Predictive_Model!$D$20+((E1800-Predictive_Model!$B$21)/Predictive_Model!$C$21)*Predictive_Model!$D$21+((F1800-Predictive_Model!$B$22)/Predictive_Model!$C$22)*Predictive_Model!$D$22+((I1800-Predictive_Model!$B$23)/Predictive_Model!$C$23)*Predictive_Model!$D$23+((L1800-Predictive_Model!$B$24)/Predictive_Model!$C$24)*Predictive_Model!$D$24+((M1800-Predictive_Model!$B$25)/Predictive_Model!$C$25)*Predictive_Model!$D$25+IF(C1800="Male",Predictive_Model!$D$31,IF(C1800="Other",Predictive_Model!$D$32,0))+IF(D1800="Premium",Predictive_Model!$D$34,IF(D1800="Standard",Predictive_Model!$D$35,0))+IF(G1800="Asia",Predictive_Model!$D$37,IF(G1800="Europe",Predictive_Model!$D$38,IF(G1800="North America",Predictive_Model!$D$39,IF(G1800="Oceania",Predictive_Model!$D$40,IF(G1800="South America",Predictive_Model!$D$41,0)))))+IF(H1800="Laptop",Predictive_Model!$D$43,IF(H1800="Mobile",Predictive_Model!$D$44,IF(H1800="TV",Predictive_Model!$D$45,IF(H1800="Tablet",Predictive_Model!$D$46,0))))+IF(K1800="Crypto",Predictive_Model!$D$48,IF(K1800="Debit Card",Predictive_Model!$D$49,IF(K1800="Gift Card",Predictive_Model!$D$50,IF(K1800="PayPal",Predictive_Model!$D$51,0))))+IF(N1800="Comedy",Predictive_Model!$D$53,IF(N1800="Documentary",Predictive_Model!$D$54,IF(N1800="Drama",Predictive_Model!$D$55,IF(N1800="Horror",Predictive_Model!$D$56,IF(N1800="Romance",Predictive_Model!$D$57,IF(N1800="Sci-Fi",Predictive_Model!$D$58,0)))))))))</f>
        <v>0.63200476164318353</v>
      </c>
      <c r="V1800" s="3" t="str">
        <f t="shared" si="286"/>
        <v>High</v>
      </c>
      <c r="W1800" s="6">
        <f t="shared" si="287"/>
        <v>5.6817228071722203</v>
      </c>
      <c r="X1800" s="3" t="str">
        <f t="shared" si="288"/>
        <v>Priority 2</v>
      </c>
      <c r="Y1800" s="3" t="str">
        <f t="shared" si="289"/>
        <v>OK</v>
      </c>
    </row>
    <row r="1801" spans="1:25" x14ac:dyDescent="0.25">
      <c r="A1801" s="3" t="str">
        <f>Raw_Data!A1801</f>
        <v>01e6801b-1fef-42fb-8ef2-ea09b77073a7</v>
      </c>
      <c r="B1801" s="3">
        <f>Raw_Data!B1801</f>
        <v>20</v>
      </c>
      <c r="C1801" s="3" t="str">
        <f>Raw_Data!C1801</f>
        <v>Other</v>
      </c>
      <c r="D1801" s="3" t="str">
        <f>Raw_Data!D1801</f>
        <v>Premium</v>
      </c>
      <c r="E1801" s="3">
        <f>Raw_Data!E1801</f>
        <v>11.73</v>
      </c>
      <c r="F1801" s="3">
        <f>Raw_Data!F1801</f>
        <v>9</v>
      </c>
      <c r="G1801" s="3" t="str">
        <f>Raw_Data!G1801</f>
        <v>Africa</v>
      </c>
      <c r="H1801" s="3" t="str">
        <f>Raw_Data!H1801</f>
        <v>Mobile</v>
      </c>
      <c r="I1801" s="3">
        <f>Raw_Data!I1801</f>
        <v>17.989999999999998</v>
      </c>
      <c r="J1801" s="3">
        <f>Raw_Data!J1801</f>
        <v>0</v>
      </c>
      <c r="K1801" s="3" t="str">
        <f>Raw_Data!K1801</f>
        <v>Credit Card</v>
      </c>
      <c r="L1801" s="3">
        <f>Raw_Data!L1801</f>
        <v>2</v>
      </c>
      <c r="M1801" s="3">
        <f>Raw_Data!M1801</f>
        <v>1.17</v>
      </c>
      <c r="N1801" s="3" t="str">
        <f>Raw_Data!N1801</f>
        <v>Documentary</v>
      </c>
      <c r="O1801" s="3" t="str">
        <f t="shared" si="280"/>
        <v>18-24</v>
      </c>
      <c r="P1801" s="3" t="str">
        <f t="shared" si="281"/>
        <v>10-24h</v>
      </c>
      <c r="Q1801" s="3" t="str">
        <f t="shared" si="282"/>
        <v>8-21d</v>
      </c>
      <c r="R1801" s="3" t="str">
        <f t="shared" si="283"/>
        <v>Medium</v>
      </c>
      <c r="S1801" s="3" t="str">
        <f t="shared" si="284"/>
        <v>High</v>
      </c>
      <c r="T1801" s="3" t="str">
        <f t="shared" si="285"/>
        <v>Active</v>
      </c>
      <c r="U1801" s="4">
        <f>1/(1+EXP(-(Predictive_Model!$B$5+((B1801-Predictive_Model!$B$20)/Predictive_Model!$C$20)*Predictive_Model!$D$20+((E1801-Predictive_Model!$B$21)/Predictive_Model!$C$21)*Predictive_Model!$D$21+((F1801-Predictive_Model!$B$22)/Predictive_Model!$C$22)*Predictive_Model!$D$22+((I1801-Predictive_Model!$B$23)/Predictive_Model!$C$23)*Predictive_Model!$D$23+((L1801-Predictive_Model!$B$24)/Predictive_Model!$C$24)*Predictive_Model!$D$24+((M1801-Predictive_Model!$B$25)/Predictive_Model!$C$25)*Predictive_Model!$D$25+IF(C1801="Male",Predictive_Model!$D$31,IF(C1801="Other",Predictive_Model!$D$32,0))+IF(D1801="Premium",Predictive_Model!$D$34,IF(D1801="Standard",Predictive_Model!$D$35,0))+IF(G1801="Asia",Predictive_Model!$D$37,IF(G1801="Europe",Predictive_Model!$D$38,IF(G1801="North America",Predictive_Model!$D$39,IF(G1801="Oceania",Predictive_Model!$D$40,IF(G1801="South America",Predictive_Model!$D$41,0)))))+IF(H1801="Laptop",Predictive_Model!$D$43,IF(H1801="Mobile",Predictive_Model!$D$44,IF(H1801="TV",Predictive_Model!$D$45,IF(H1801="Tablet",Predictive_Model!$D$46,0))))+IF(K1801="Crypto",Predictive_Model!$D$48,IF(K1801="Debit Card",Predictive_Model!$D$49,IF(K1801="Gift Card",Predictive_Model!$D$50,IF(K1801="PayPal",Predictive_Model!$D$51,0))))+IF(N1801="Comedy",Predictive_Model!$D$53,IF(N1801="Documentary",Predictive_Model!$D$54,IF(N1801="Drama",Predictive_Model!$D$55,IF(N1801="Horror",Predictive_Model!$D$56,IF(N1801="Romance",Predictive_Model!$D$57,IF(N1801="Sci-Fi",Predictive_Model!$D$58,0)))))))))</f>
        <v>0.11132132611229249</v>
      </c>
      <c r="V1801" s="3" t="str">
        <f t="shared" si="286"/>
        <v>Low</v>
      </c>
      <c r="W1801" s="6">
        <f t="shared" si="287"/>
        <v>2.0026706567601416</v>
      </c>
      <c r="X1801" s="3" t="str">
        <f t="shared" si="288"/>
        <v>Monitor</v>
      </c>
      <c r="Y1801" s="3" t="str">
        <f t="shared" si="289"/>
        <v>OK</v>
      </c>
    </row>
    <row r="1802" spans="1:25" x14ac:dyDescent="0.25">
      <c r="A1802" s="3" t="str">
        <f>Raw_Data!A1802</f>
        <v>ab0f1851-f5da-466f-9a40-39ac5c454128</v>
      </c>
      <c r="B1802" s="3">
        <f>Raw_Data!B1802</f>
        <v>27</v>
      </c>
      <c r="C1802" s="3" t="str">
        <f>Raw_Data!C1802</f>
        <v>Other</v>
      </c>
      <c r="D1802" s="3" t="str">
        <f>Raw_Data!D1802</f>
        <v>Basic</v>
      </c>
      <c r="E1802" s="3">
        <f>Raw_Data!E1802</f>
        <v>0.18</v>
      </c>
      <c r="F1802" s="3">
        <f>Raw_Data!F1802</f>
        <v>7</v>
      </c>
      <c r="G1802" s="3" t="str">
        <f>Raw_Data!G1802</f>
        <v>Europe</v>
      </c>
      <c r="H1802" s="3" t="str">
        <f>Raw_Data!H1802</f>
        <v>Tablet</v>
      </c>
      <c r="I1802" s="3">
        <f>Raw_Data!I1802</f>
        <v>8.99</v>
      </c>
      <c r="J1802" s="3">
        <f>Raw_Data!J1802</f>
        <v>1</v>
      </c>
      <c r="K1802" s="3" t="str">
        <f>Raw_Data!K1802</f>
        <v>Gift Card</v>
      </c>
      <c r="L1802" s="3">
        <f>Raw_Data!L1802</f>
        <v>3</v>
      </c>
      <c r="M1802" s="3">
        <f>Raw_Data!M1802</f>
        <v>0.02</v>
      </c>
      <c r="N1802" s="3" t="str">
        <f>Raw_Data!N1802</f>
        <v>Drama</v>
      </c>
      <c r="O1802" s="3" t="str">
        <f t="shared" si="280"/>
        <v>25-34</v>
      </c>
      <c r="P1802" s="3" t="str">
        <f t="shared" si="281"/>
        <v>&lt;10h</v>
      </c>
      <c r="Q1802" s="3" t="str">
        <f t="shared" si="282"/>
        <v>0-7d</v>
      </c>
      <c r="R1802" s="3" t="str">
        <f t="shared" si="283"/>
        <v>Medium</v>
      </c>
      <c r="S1802" s="3" t="str">
        <f t="shared" si="284"/>
        <v>Low</v>
      </c>
      <c r="T1802" s="3" t="str">
        <f t="shared" si="285"/>
        <v>Churned</v>
      </c>
      <c r="U1802" s="4">
        <f>1/(1+EXP(-(Predictive_Model!$B$5+((B1802-Predictive_Model!$B$20)/Predictive_Model!$C$20)*Predictive_Model!$D$20+((E1802-Predictive_Model!$B$21)/Predictive_Model!$C$21)*Predictive_Model!$D$21+((F1802-Predictive_Model!$B$22)/Predictive_Model!$C$22)*Predictive_Model!$D$22+((I1802-Predictive_Model!$B$23)/Predictive_Model!$C$23)*Predictive_Model!$D$23+((L1802-Predictive_Model!$B$24)/Predictive_Model!$C$24)*Predictive_Model!$D$24+((M1802-Predictive_Model!$B$25)/Predictive_Model!$C$25)*Predictive_Model!$D$25+IF(C1802="Male",Predictive_Model!$D$31,IF(C1802="Other",Predictive_Model!$D$32,0))+IF(D1802="Premium",Predictive_Model!$D$34,IF(D1802="Standard",Predictive_Model!$D$35,0))+IF(G1802="Asia",Predictive_Model!$D$37,IF(G1802="Europe",Predictive_Model!$D$38,IF(G1802="North America",Predictive_Model!$D$39,IF(G1802="Oceania",Predictive_Model!$D$40,IF(G1802="South America",Predictive_Model!$D$41,0)))))+IF(H1802="Laptop",Predictive_Model!$D$43,IF(H1802="Mobile",Predictive_Model!$D$44,IF(H1802="TV",Predictive_Model!$D$45,IF(H1802="Tablet",Predictive_Model!$D$46,0))))+IF(K1802="Crypto",Predictive_Model!$D$48,IF(K1802="Debit Card",Predictive_Model!$D$49,IF(K1802="Gift Card",Predictive_Model!$D$50,IF(K1802="PayPal",Predictive_Model!$D$51,0))))+IF(N1802="Comedy",Predictive_Model!$D$53,IF(N1802="Documentary",Predictive_Model!$D$54,IF(N1802="Drama",Predictive_Model!$D$55,IF(N1802="Horror",Predictive_Model!$D$56,IF(N1802="Romance",Predictive_Model!$D$57,IF(N1802="Sci-Fi",Predictive_Model!$D$58,0)))))))))</f>
        <v>0.9964272111976632</v>
      </c>
      <c r="V1802" s="3" t="str">
        <f t="shared" si="286"/>
        <v>Critical</v>
      </c>
      <c r="W1802" s="6">
        <f t="shared" si="287"/>
        <v>8.99</v>
      </c>
      <c r="X1802" s="3" t="str">
        <f t="shared" si="288"/>
        <v>Priority 2</v>
      </c>
      <c r="Y1802" s="3" t="str">
        <f t="shared" si="289"/>
        <v>OK</v>
      </c>
    </row>
    <row r="1803" spans="1:25" x14ac:dyDescent="0.25">
      <c r="A1803" s="3" t="str">
        <f>Raw_Data!A1803</f>
        <v>671165ba-f196-4285-925f-75d561220775</v>
      </c>
      <c r="B1803" s="3">
        <f>Raw_Data!B1803</f>
        <v>24</v>
      </c>
      <c r="C1803" s="3" t="str">
        <f>Raw_Data!C1803</f>
        <v>Male</v>
      </c>
      <c r="D1803" s="3" t="str">
        <f>Raw_Data!D1803</f>
        <v>Premium</v>
      </c>
      <c r="E1803" s="3">
        <f>Raw_Data!E1803</f>
        <v>6.01</v>
      </c>
      <c r="F1803" s="3">
        <f>Raw_Data!F1803</f>
        <v>58</v>
      </c>
      <c r="G1803" s="3" t="str">
        <f>Raw_Data!G1803</f>
        <v>North America</v>
      </c>
      <c r="H1803" s="3" t="str">
        <f>Raw_Data!H1803</f>
        <v>Tablet</v>
      </c>
      <c r="I1803" s="3">
        <f>Raw_Data!I1803</f>
        <v>17.989999999999998</v>
      </c>
      <c r="J1803" s="3">
        <f>Raw_Data!J1803</f>
        <v>1</v>
      </c>
      <c r="K1803" s="3" t="str">
        <f>Raw_Data!K1803</f>
        <v>Debit Card</v>
      </c>
      <c r="L1803" s="3">
        <f>Raw_Data!L1803</f>
        <v>1</v>
      </c>
      <c r="M1803" s="3">
        <f>Raw_Data!M1803</f>
        <v>0.1</v>
      </c>
      <c r="N1803" s="3" t="str">
        <f>Raw_Data!N1803</f>
        <v>Romance</v>
      </c>
      <c r="O1803" s="3" t="str">
        <f t="shared" si="280"/>
        <v>18-24</v>
      </c>
      <c r="P1803" s="3" t="str">
        <f t="shared" si="281"/>
        <v>&lt;10h</v>
      </c>
      <c r="Q1803" s="3" t="str">
        <f t="shared" si="282"/>
        <v>46-60d</v>
      </c>
      <c r="R1803" s="3" t="str">
        <f t="shared" si="283"/>
        <v>Low</v>
      </c>
      <c r="S1803" s="3" t="str">
        <f t="shared" si="284"/>
        <v>High</v>
      </c>
      <c r="T1803" s="3" t="str">
        <f t="shared" si="285"/>
        <v>Churned</v>
      </c>
      <c r="U1803" s="4">
        <f>1/(1+EXP(-(Predictive_Model!$B$5+((B1803-Predictive_Model!$B$20)/Predictive_Model!$C$20)*Predictive_Model!$D$20+((E1803-Predictive_Model!$B$21)/Predictive_Model!$C$21)*Predictive_Model!$D$21+((F1803-Predictive_Model!$B$22)/Predictive_Model!$C$22)*Predictive_Model!$D$22+((I1803-Predictive_Model!$B$23)/Predictive_Model!$C$23)*Predictive_Model!$D$23+((L1803-Predictive_Model!$B$24)/Predictive_Model!$C$24)*Predictive_Model!$D$24+((M1803-Predictive_Model!$B$25)/Predictive_Model!$C$25)*Predictive_Model!$D$25+IF(C1803="Male",Predictive_Model!$D$31,IF(C1803="Other",Predictive_Model!$D$32,0))+IF(D1803="Premium",Predictive_Model!$D$34,IF(D1803="Standard",Predictive_Model!$D$35,0))+IF(G1803="Asia",Predictive_Model!$D$37,IF(G1803="Europe",Predictive_Model!$D$38,IF(G1803="North America",Predictive_Model!$D$39,IF(G1803="Oceania",Predictive_Model!$D$40,IF(G1803="South America",Predictive_Model!$D$41,0)))))+IF(H1803="Laptop",Predictive_Model!$D$43,IF(H1803="Mobile",Predictive_Model!$D$44,IF(H1803="TV",Predictive_Model!$D$45,IF(H1803="Tablet",Predictive_Model!$D$46,0))))+IF(K1803="Crypto",Predictive_Model!$D$48,IF(K1803="Debit Card",Predictive_Model!$D$49,IF(K1803="Gift Card",Predictive_Model!$D$50,IF(K1803="PayPal",Predictive_Model!$D$51,0))))+IF(N1803="Comedy",Predictive_Model!$D$53,IF(N1803="Documentary",Predictive_Model!$D$54,IF(N1803="Drama",Predictive_Model!$D$55,IF(N1803="Horror",Predictive_Model!$D$56,IF(N1803="Romance",Predictive_Model!$D$57,IF(N1803="Sci-Fi",Predictive_Model!$D$58,0)))))))))</f>
        <v>0.99979703092657479</v>
      </c>
      <c r="V1803" s="3" t="str">
        <f t="shared" si="286"/>
        <v>Critical</v>
      </c>
      <c r="W1803" s="6">
        <f t="shared" si="287"/>
        <v>17.989999999999998</v>
      </c>
      <c r="X1803" s="3" t="str">
        <f t="shared" si="288"/>
        <v>Priority 1</v>
      </c>
      <c r="Y1803" s="3" t="str">
        <f t="shared" si="289"/>
        <v>OK</v>
      </c>
    </row>
    <row r="1804" spans="1:25" x14ac:dyDescent="0.25">
      <c r="A1804" s="3" t="str">
        <f>Raw_Data!A1804</f>
        <v>d2d40ebb-b8b3-4ad9-ace3-096edd180329</v>
      </c>
      <c r="B1804" s="3">
        <f>Raw_Data!B1804</f>
        <v>37</v>
      </c>
      <c r="C1804" s="3" t="str">
        <f>Raw_Data!C1804</f>
        <v>Other</v>
      </c>
      <c r="D1804" s="3" t="str">
        <f>Raw_Data!D1804</f>
        <v>Standard</v>
      </c>
      <c r="E1804" s="3">
        <f>Raw_Data!E1804</f>
        <v>1.56</v>
      </c>
      <c r="F1804" s="3">
        <f>Raw_Data!F1804</f>
        <v>21</v>
      </c>
      <c r="G1804" s="3" t="str">
        <f>Raw_Data!G1804</f>
        <v>South America</v>
      </c>
      <c r="H1804" s="3" t="str">
        <f>Raw_Data!H1804</f>
        <v>Desktop</v>
      </c>
      <c r="I1804" s="3">
        <f>Raw_Data!I1804</f>
        <v>13.99</v>
      </c>
      <c r="J1804" s="3">
        <f>Raw_Data!J1804</f>
        <v>0</v>
      </c>
      <c r="K1804" s="3" t="str">
        <f>Raw_Data!K1804</f>
        <v>Credit Card</v>
      </c>
      <c r="L1804" s="3">
        <f>Raw_Data!L1804</f>
        <v>5</v>
      </c>
      <c r="M1804" s="3">
        <f>Raw_Data!M1804</f>
        <v>7.0000000000000007E-2</v>
      </c>
      <c r="N1804" s="3" t="str">
        <f>Raw_Data!N1804</f>
        <v>Comedy</v>
      </c>
      <c r="O1804" s="3" t="str">
        <f t="shared" si="280"/>
        <v>35-44</v>
      </c>
      <c r="P1804" s="3" t="str">
        <f t="shared" si="281"/>
        <v>&lt;10h</v>
      </c>
      <c r="Q1804" s="3" t="str">
        <f t="shared" si="282"/>
        <v>8-21d</v>
      </c>
      <c r="R1804" s="3" t="str">
        <f t="shared" si="283"/>
        <v>Medium</v>
      </c>
      <c r="S1804" s="3" t="str">
        <f t="shared" si="284"/>
        <v>Mid</v>
      </c>
      <c r="T1804" s="3" t="str">
        <f t="shared" si="285"/>
        <v>Active</v>
      </c>
      <c r="U1804" s="4">
        <f>1/(1+EXP(-(Predictive_Model!$B$5+((B1804-Predictive_Model!$B$20)/Predictive_Model!$C$20)*Predictive_Model!$D$20+((E1804-Predictive_Model!$B$21)/Predictive_Model!$C$21)*Predictive_Model!$D$21+((F1804-Predictive_Model!$B$22)/Predictive_Model!$C$22)*Predictive_Model!$D$22+((I1804-Predictive_Model!$B$23)/Predictive_Model!$C$23)*Predictive_Model!$D$23+((L1804-Predictive_Model!$B$24)/Predictive_Model!$C$24)*Predictive_Model!$D$24+((M1804-Predictive_Model!$B$25)/Predictive_Model!$C$25)*Predictive_Model!$D$25+IF(C1804="Male",Predictive_Model!$D$31,IF(C1804="Other",Predictive_Model!$D$32,0))+IF(D1804="Premium",Predictive_Model!$D$34,IF(D1804="Standard",Predictive_Model!$D$35,0))+IF(G1804="Asia",Predictive_Model!$D$37,IF(G1804="Europe",Predictive_Model!$D$38,IF(G1804="North America",Predictive_Model!$D$39,IF(G1804="Oceania",Predictive_Model!$D$40,IF(G1804="South America",Predictive_Model!$D$41,0)))))+IF(H1804="Laptop",Predictive_Model!$D$43,IF(H1804="Mobile",Predictive_Model!$D$44,IF(H1804="TV",Predictive_Model!$D$45,IF(H1804="Tablet",Predictive_Model!$D$46,0))))+IF(K1804="Crypto",Predictive_Model!$D$48,IF(K1804="Debit Card",Predictive_Model!$D$49,IF(K1804="Gift Card",Predictive_Model!$D$50,IF(K1804="PayPal",Predictive_Model!$D$51,0))))+IF(N1804="Comedy",Predictive_Model!$D$53,IF(N1804="Documentary",Predictive_Model!$D$54,IF(N1804="Drama",Predictive_Model!$D$55,IF(N1804="Horror",Predictive_Model!$D$56,IF(N1804="Romance",Predictive_Model!$D$57,IF(N1804="Sci-Fi",Predictive_Model!$D$58,0)))))))))</f>
        <v>0.9203262998930497</v>
      </c>
      <c r="V1804" s="3" t="str">
        <f t="shared" si="286"/>
        <v>Critical</v>
      </c>
      <c r="W1804" s="6">
        <f t="shared" si="287"/>
        <v>12.875364935503766</v>
      </c>
      <c r="X1804" s="3" t="str">
        <f t="shared" si="288"/>
        <v>Priority 2</v>
      </c>
      <c r="Y1804" s="3" t="str">
        <f t="shared" si="289"/>
        <v>OK</v>
      </c>
    </row>
    <row r="1805" spans="1:25" x14ac:dyDescent="0.25">
      <c r="A1805" s="3" t="str">
        <f>Raw_Data!A1805</f>
        <v>5c0b46c2-c510-45ff-98bb-beb686d84154</v>
      </c>
      <c r="B1805" s="3">
        <f>Raw_Data!B1805</f>
        <v>19</v>
      </c>
      <c r="C1805" s="3" t="str">
        <f>Raw_Data!C1805</f>
        <v>Female</v>
      </c>
      <c r="D1805" s="3" t="str">
        <f>Raw_Data!D1805</f>
        <v>Standard</v>
      </c>
      <c r="E1805" s="3">
        <f>Raw_Data!E1805</f>
        <v>24.66</v>
      </c>
      <c r="F1805" s="3">
        <f>Raw_Data!F1805</f>
        <v>27</v>
      </c>
      <c r="G1805" s="3" t="str">
        <f>Raw_Data!G1805</f>
        <v>North America</v>
      </c>
      <c r="H1805" s="3" t="str">
        <f>Raw_Data!H1805</f>
        <v>Desktop</v>
      </c>
      <c r="I1805" s="3">
        <f>Raw_Data!I1805</f>
        <v>13.99</v>
      </c>
      <c r="J1805" s="3">
        <f>Raw_Data!J1805</f>
        <v>0</v>
      </c>
      <c r="K1805" s="3" t="str">
        <f>Raw_Data!K1805</f>
        <v>Crypto</v>
      </c>
      <c r="L1805" s="3">
        <f>Raw_Data!L1805</f>
        <v>2</v>
      </c>
      <c r="M1805" s="3">
        <f>Raw_Data!M1805</f>
        <v>0.88</v>
      </c>
      <c r="N1805" s="3" t="str">
        <f>Raw_Data!N1805</f>
        <v>Horror</v>
      </c>
      <c r="O1805" s="3" t="str">
        <f t="shared" si="280"/>
        <v>18-24</v>
      </c>
      <c r="P1805" s="3" t="str">
        <f t="shared" si="281"/>
        <v>10-24h</v>
      </c>
      <c r="Q1805" s="3" t="str">
        <f t="shared" si="282"/>
        <v>22-45d</v>
      </c>
      <c r="R1805" s="3" t="str">
        <f t="shared" si="283"/>
        <v>Medium</v>
      </c>
      <c r="S1805" s="3" t="str">
        <f t="shared" si="284"/>
        <v>Mid</v>
      </c>
      <c r="T1805" s="3" t="str">
        <f t="shared" si="285"/>
        <v>Active</v>
      </c>
      <c r="U1805" s="4">
        <f>1/(1+EXP(-(Predictive_Model!$B$5+((B1805-Predictive_Model!$B$20)/Predictive_Model!$C$20)*Predictive_Model!$D$20+((E1805-Predictive_Model!$B$21)/Predictive_Model!$C$21)*Predictive_Model!$D$21+((F1805-Predictive_Model!$B$22)/Predictive_Model!$C$22)*Predictive_Model!$D$22+((I1805-Predictive_Model!$B$23)/Predictive_Model!$C$23)*Predictive_Model!$D$23+((L1805-Predictive_Model!$B$24)/Predictive_Model!$C$24)*Predictive_Model!$D$24+((M1805-Predictive_Model!$B$25)/Predictive_Model!$C$25)*Predictive_Model!$D$25+IF(C1805="Male",Predictive_Model!$D$31,IF(C1805="Other",Predictive_Model!$D$32,0))+IF(D1805="Premium",Predictive_Model!$D$34,IF(D1805="Standard",Predictive_Model!$D$35,0))+IF(G1805="Asia",Predictive_Model!$D$37,IF(G1805="Europe",Predictive_Model!$D$38,IF(G1805="North America",Predictive_Model!$D$39,IF(G1805="Oceania",Predictive_Model!$D$40,IF(G1805="South America",Predictive_Model!$D$41,0)))))+IF(H1805="Laptop",Predictive_Model!$D$43,IF(H1805="Mobile",Predictive_Model!$D$44,IF(H1805="TV",Predictive_Model!$D$45,IF(H1805="Tablet",Predictive_Model!$D$46,0))))+IF(K1805="Crypto",Predictive_Model!$D$48,IF(K1805="Debit Card",Predictive_Model!$D$49,IF(K1805="Gift Card",Predictive_Model!$D$50,IF(K1805="PayPal",Predictive_Model!$D$51,0))))+IF(N1805="Comedy",Predictive_Model!$D$53,IF(N1805="Documentary",Predictive_Model!$D$54,IF(N1805="Drama",Predictive_Model!$D$55,IF(N1805="Horror",Predictive_Model!$D$56,IF(N1805="Romance",Predictive_Model!$D$57,IF(N1805="Sci-Fi",Predictive_Model!$D$58,0)))))))))</f>
        <v>5.1432013779196435E-2</v>
      </c>
      <c r="V1805" s="3" t="str">
        <f t="shared" si="286"/>
        <v>Low</v>
      </c>
      <c r="W1805" s="6">
        <f t="shared" si="287"/>
        <v>0.71953387277095815</v>
      </c>
      <c r="X1805" s="3" t="str">
        <f t="shared" si="288"/>
        <v>Monitor</v>
      </c>
      <c r="Y1805" s="3" t="str">
        <f t="shared" si="289"/>
        <v>OK</v>
      </c>
    </row>
    <row r="1806" spans="1:25" x14ac:dyDescent="0.25">
      <c r="A1806" s="3" t="str">
        <f>Raw_Data!A1806</f>
        <v>58ded57a-ec90-49e9-963f-dfea5dc82a15</v>
      </c>
      <c r="B1806" s="3">
        <f>Raw_Data!B1806</f>
        <v>46</v>
      </c>
      <c r="C1806" s="3" t="str">
        <f>Raw_Data!C1806</f>
        <v>Male</v>
      </c>
      <c r="D1806" s="3" t="str">
        <f>Raw_Data!D1806</f>
        <v>Basic</v>
      </c>
      <c r="E1806" s="3">
        <f>Raw_Data!E1806</f>
        <v>11.72</v>
      </c>
      <c r="F1806" s="3">
        <f>Raw_Data!F1806</f>
        <v>23</v>
      </c>
      <c r="G1806" s="3" t="str">
        <f>Raw_Data!G1806</f>
        <v>Europe</v>
      </c>
      <c r="H1806" s="3" t="str">
        <f>Raw_Data!H1806</f>
        <v>TV</v>
      </c>
      <c r="I1806" s="3">
        <f>Raw_Data!I1806</f>
        <v>8.99</v>
      </c>
      <c r="J1806" s="3">
        <f>Raw_Data!J1806</f>
        <v>0</v>
      </c>
      <c r="K1806" s="3" t="str">
        <f>Raw_Data!K1806</f>
        <v>Crypto</v>
      </c>
      <c r="L1806" s="3">
        <f>Raw_Data!L1806</f>
        <v>4</v>
      </c>
      <c r="M1806" s="3">
        <f>Raw_Data!M1806</f>
        <v>0.49</v>
      </c>
      <c r="N1806" s="3" t="str">
        <f>Raw_Data!N1806</f>
        <v>Drama</v>
      </c>
      <c r="O1806" s="3" t="str">
        <f t="shared" si="280"/>
        <v>45-54</v>
      </c>
      <c r="P1806" s="3" t="str">
        <f t="shared" si="281"/>
        <v>10-24h</v>
      </c>
      <c r="Q1806" s="3" t="str">
        <f t="shared" si="282"/>
        <v>22-45d</v>
      </c>
      <c r="R1806" s="3" t="str">
        <f t="shared" si="283"/>
        <v>Medium</v>
      </c>
      <c r="S1806" s="3" t="str">
        <f t="shared" si="284"/>
        <v>Low</v>
      </c>
      <c r="T1806" s="3" t="str">
        <f t="shared" si="285"/>
        <v>Active</v>
      </c>
      <c r="U1806" s="4">
        <f>1/(1+EXP(-(Predictive_Model!$B$5+((B1806-Predictive_Model!$B$20)/Predictive_Model!$C$20)*Predictive_Model!$D$20+((E1806-Predictive_Model!$B$21)/Predictive_Model!$C$21)*Predictive_Model!$D$21+((F1806-Predictive_Model!$B$22)/Predictive_Model!$C$22)*Predictive_Model!$D$22+((I1806-Predictive_Model!$B$23)/Predictive_Model!$C$23)*Predictive_Model!$D$23+((L1806-Predictive_Model!$B$24)/Predictive_Model!$C$24)*Predictive_Model!$D$24+((M1806-Predictive_Model!$B$25)/Predictive_Model!$C$25)*Predictive_Model!$D$25+IF(C1806="Male",Predictive_Model!$D$31,IF(C1806="Other",Predictive_Model!$D$32,0))+IF(D1806="Premium",Predictive_Model!$D$34,IF(D1806="Standard",Predictive_Model!$D$35,0))+IF(G1806="Asia",Predictive_Model!$D$37,IF(G1806="Europe",Predictive_Model!$D$38,IF(G1806="North America",Predictive_Model!$D$39,IF(G1806="Oceania",Predictive_Model!$D$40,IF(G1806="South America",Predictive_Model!$D$41,0)))))+IF(H1806="Laptop",Predictive_Model!$D$43,IF(H1806="Mobile",Predictive_Model!$D$44,IF(H1806="TV",Predictive_Model!$D$45,IF(H1806="Tablet",Predictive_Model!$D$46,0))))+IF(K1806="Crypto",Predictive_Model!$D$48,IF(K1806="Debit Card",Predictive_Model!$D$49,IF(K1806="Gift Card",Predictive_Model!$D$50,IF(K1806="PayPal",Predictive_Model!$D$51,0))))+IF(N1806="Comedy",Predictive_Model!$D$53,IF(N1806="Documentary",Predictive_Model!$D$54,IF(N1806="Drama",Predictive_Model!$D$55,IF(N1806="Horror",Predictive_Model!$D$56,IF(N1806="Romance",Predictive_Model!$D$57,IF(N1806="Sci-Fi",Predictive_Model!$D$58,0)))))))))</f>
        <v>0.61279668477003102</v>
      </c>
      <c r="V1806" s="3" t="str">
        <f t="shared" si="286"/>
        <v>High</v>
      </c>
      <c r="W1806" s="6">
        <f t="shared" si="287"/>
        <v>5.5090421960825786</v>
      </c>
      <c r="X1806" s="3" t="str">
        <f t="shared" si="288"/>
        <v>Priority 2</v>
      </c>
      <c r="Y1806" s="3" t="str">
        <f t="shared" si="289"/>
        <v>OK</v>
      </c>
    </row>
    <row r="1807" spans="1:25" x14ac:dyDescent="0.25">
      <c r="A1807" s="3" t="str">
        <f>Raw_Data!A1807</f>
        <v>66dec43e-1ffc-4923-9e95-3d865f5b8ef2</v>
      </c>
      <c r="B1807" s="3">
        <f>Raw_Data!B1807</f>
        <v>35</v>
      </c>
      <c r="C1807" s="3" t="str">
        <f>Raw_Data!C1807</f>
        <v>Female</v>
      </c>
      <c r="D1807" s="3" t="str">
        <f>Raw_Data!D1807</f>
        <v>Standard</v>
      </c>
      <c r="E1807" s="3">
        <f>Raw_Data!E1807</f>
        <v>20.45</v>
      </c>
      <c r="F1807" s="3">
        <f>Raw_Data!F1807</f>
        <v>10</v>
      </c>
      <c r="G1807" s="3" t="str">
        <f>Raw_Data!G1807</f>
        <v>Europe</v>
      </c>
      <c r="H1807" s="3" t="str">
        <f>Raw_Data!H1807</f>
        <v>Tablet</v>
      </c>
      <c r="I1807" s="3">
        <f>Raw_Data!I1807</f>
        <v>13.99</v>
      </c>
      <c r="J1807" s="3">
        <f>Raw_Data!J1807</f>
        <v>0</v>
      </c>
      <c r="K1807" s="3" t="str">
        <f>Raw_Data!K1807</f>
        <v>Credit Card</v>
      </c>
      <c r="L1807" s="3">
        <f>Raw_Data!L1807</f>
        <v>2</v>
      </c>
      <c r="M1807" s="3">
        <f>Raw_Data!M1807</f>
        <v>1.86</v>
      </c>
      <c r="N1807" s="3" t="str">
        <f>Raw_Data!N1807</f>
        <v>Sci-Fi</v>
      </c>
      <c r="O1807" s="3" t="str">
        <f t="shared" si="280"/>
        <v>35-44</v>
      </c>
      <c r="P1807" s="3" t="str">
        <f t="shared" si="281"/>
        <v>10-24h</v>
      </c>
      <c r="Q1807" s="3" t="str">
        <f t="shared" si="282"/>
        <v>8-21d</v>
      </c>
      <c r="R1807" s="3" t="str">
        <f t="shared" si="283"/>
        <v>Medium</v>
      </c>
      <c r="S1807" s="3" t="str">
        <f t="shared" si="284"/>
        <v>Mid</v>
      </c>
      <c r="T1807" s="3" t="str">
        <f t="shared" si="285"/>
        <v>Active</v>
      </c>
      <c r="U1807" s="4">
        <f>1/(1+EXP(-(Predictive_Model!$B$5+((B1807-Predictive_Model!$B$20)/Predictive_Model!$C$20)*Predictive_Model!$D$20+((E1807-Predictive_Model!$B$21)/Predictive_Model!$C$21)*Predictive_Model!$D$21+((F1807-Predictive_Model!$B$22)/Predictive_Model!$C$22)*Predictive_Model!$D$22+((I1807-Predictive_Model!$B$23)/Predictive_Model!$C$23)*Predictive_Model!$D$23+((L1807-Predictive_Model!$B$24)/Predictive_Model!$C$24)*Predictive_Model!$D$24+((M1807-Predictive_Model!$B$25)/Predictive_Model!$C$25)*Predictive_Model!$D$25+IF(C1807="Male",Predictive_Model!$D$31,IF(C1807="Other",Predictive_Model!$D$32,0))+IF(D1807="Premium",Predictive_Model!$D$34,IF(D1807="Standard",Predictive_Model!$D$35,0))+IF(G1807="Asia",Predictive_Model!$D$37,IF(G1807="Europe",Predictive_Model!$D$38,IF(G1807="North America",Predictive_Model!$D$39,IF(G1807="Oceania",Predictive_Model!$D$40,IF(G1807="South America",Predictive_Model!$D$41,0)))))+IF(H1807="Laptop",Predictive_Model!$D$43,IF(H1807="Mobile",Predictive_Model!$D$44,IF(H1807="TV",Predictive_Model!$D$45,IF(H1807="Tablet",Predictive_Model!$D$46,0))))+IF(K1807="Crypto",Predictive_Model!$D$48,IF(K1807="Debit Card",Predictive_Model!$D$49,IF(K1807="Gift Card",Predictive_Model!$D$50,IF(K1807="PayPal",Predictive_Model!$D$51,0))))+IF(N1807="Comedy",Predictive_Model!$D$53,IF(N1807="Documentary",Predictive_Model!$D$54,IF(N1807="Drama",Predictive_Model!$D$55,IF(N1807="Horror",Predictive_Model!$D$56,IF(N1807="Romance",Predictive_Model!$D$57,IF(N1807="Sci-Fi",Predictive_Model!$D$58,0)))))))))</f>
        <v>1.6225021546473924E-2</v>
      </c>
      <c r="V1807" s="3" t="str">
        <f t="shared" si="286"/>
        <v>Low</v>
      </c>
      <c r="W1807" s="6">
        <f t="shared" si="287"/>
        <v>0.2269880514351702</v>
      </c>
      <c r="X1807" s="3" t="str">
        <f t="shared" si="288"/>
        <v>Monitor</v>
      </c>
      <c r="Y1807" s="3" t="str">
        <f t="shared" si="289"/>
        <v>OK</v>
      </c>
    </row>
    <row r="1808" spans="1:25" x14ac:dyDescent="0.25">
      <c r="A1808" s="3" t="str">
        <f>Raw_Data!A1808</f>
        <v>fde12247-9936-42f7-8be1-77087b2ccb06</v>
      </c>
      <c r="B1808" s="3">
        <f>Raw_Data!B1808</f>
        <v>33</v>
      </c>
      <c r="C1808" s="3" t="str">
        <f>Raw_Data!C1808</f>
        <v>Other</v>
      </c>
      <c r="D1808" s="3" t="str">
        <f>Raw_Data!D1808</f>
        <v>Standard</v>
      </c>
      <c r="E1808" s="3">
        <f>Raw_Data!E1808</f>
        <v>8.94</v>
      </c>
      <c r="F1808" s="3">
        <f>Raw_Data!F1808</f>
        <v>50</v>
      </c>
      <c r="G1808" s="3" t="str">
        <f>Raw_Data!G1808</f>
        <v>Africa</v>
      </c>
      <c r="H1808" s="3" t="str">
        <f>Raw_Data!H1808</f>
        <v>Desktop</v>
      </c>
      <c r="I1808" s="3">
        <f>Raw_Data!I1808</f>
        <v>13.99</v>
      </c>
      <c r="J1808" s="3">
        <f>Raw_Data!J1808</f>
        <v>1</v>
      </c>
      <c r="K1808" s="3" t="str">
        <f>Raw_Data!K1808</f>
        <v>Crypto</v>
      </c>
      <c r="L1808" s="3">
        <f>Raw_Data!L1808</f>
        <v>3</v>
      </c>
      <c r="M1808" s="3">
        <f>Raw_Data!M1808</f>
        <v>0.18</v>
      </c>
      <c r="N1808" s="3" t="str">
        <f>Raw_Data!N1808</f>
        <v>Sci-Fi</v>
      </c>
      <c r="O1808" s="3" t="str">
        <f t="shared" si="280"/>
        <v>25-34</v>
      </c>
      <c r="P1808" s="3" t="str">
        <f t="shared" si="281"/>
        <v>&lt;10h</v>
      </c>
      <c r="Q1808" s="3" t="str">
        <f t="shared" si="282"/>
        <v>46-60d</v>
      </c>
      <c r="R1808" s="3" t="str">
        <f t="shared" si="283"/>
        <v>Low</v>
      </c>
      <c r="S1808" s="3" t="str">
        <f t="shared" si="284"/>
        <v>Mid</v>
      </c>
      <c r="T1808" s="3" t="str">
        <f t="shared" si="285"/>
        <v>Churned</v>
      </c>
      <c r="U1808" s="4">
        <f>1/(1+EXP(-(Predictive_Model!$B$5+((B1808-Predictive_Model!$B$20)/Predictive_Model!$C$20)*Predictive_Model!$D$20+((E1808-Predictive_Model!$B$21)/Predictive_Model!$C$21)*Predictive_Model!$D$21+((F1808-Predictive_Model!$B$22)/Predictive_Model!$C$22)*Predictive_Model!$D$22+((I1808-Predictive_Model!$B$23)/Predictive_Model!$C$23)*Predictive_Model!$D$23+((L1808-Predictive_Model!$B$24)/Predictive_Model!$C$24)*Predictive_Model!$D$24+((M1808-Predictive_Model!$B$25)/Predictive_Model!$C$25)*Predictive_Model!$D$25+IF(C1808="Male",Predictive_Model!$D$31,IF(C1808="Other",Predictive_Model!$D$32,0))+IF(D1808="Premium",Predictive_Model!$D$34,IF(D1808="Standard",Predictive_Model!$D$35,0))+IF(G1808="Asia",Predictive_Model!$D$37,IF(G1808="Europe",Predictive_Model!$D$38,IF(G1808="North America",Predictive_Model!$D$39,IF(G1808="Oceania",Predictive_Model!$D$40,IF(G1808="South America",Predictive_Model!$D$41,0)))))+IF(H1808="Laptop",Predictive_Model!$D$43,IF(H1808="Mobile",Predictive_Model!$D$44,IF(H1808="TV",Predictive_Model!$D$45,IF(H1808="Tablet",Predictive_Model!$D$46,0))))+IF(K1808="Crypto",Predictive_Model!$D$48,IF(K1808="Debit Card",Predictive_Model!$D$49,IF(K1808="Gift Card",Predictive_Model!$D$50,IF(K1808="PayPal",Predictive_Model!$D$51,0))))+IF(N1808="Comedy",Predictive_Model!$D$53,IF(N1808="Documentary",Predictive_Model!$D$54,IF(N1808="Drama",Predictive_Model!$D$55,IF(N1808="Horror",Predictive_Model!$D$56,IF(N1808="Romance",Predictive_Model!$D$57,IF(N1808="Sci-Fi",Predictive_Model!$D$58,0)))))))))</f>
        <v>0.99504584945437047</v>
      </c>
      <c r="V1808" s="3" t="str">
        <f t="shared" si="286"/>
        <v>Critical</v>
      </c>
      <c r="W1808" s="6">
        <f t="shared" si="287"/>
        <v>13.99</v>
      </c>
      <c r="X1808" s="3" t="str">
        <f t="shared" si="288"/>
        <v>Priority 2</v>
      </c>
      <c r="Y1808" s="3" t="str">
        <f t="shared" si="289"/>
        <v>OK</v>
      </c>
    </row>
    <row r="1809" spans="1:25" x14ac:dyDescent="0.25">
      <c r="A1809" s="3" t="str">
        <f>Raw_Data!A1809</f>
        <v>b54bde1d-fa6b-4376-8f85-5daf9af3baf0</v>
      </c>
      <c r="B1809" s="3">
        <f>Raw_Data!B1809</f>
        <v>65</v>
      </c>
      <c r="C1809" s="3" t="str">
        <f>Raw_Data!C1809</f>
        <v>Female</v>
      </c>
      <c r="D1809" s="3" t="str">
        <f>Raw_Data!D1809</f>
        <v>Basic</v>
      </c>
      <c r="E1809" s="3">
        <f>Raw_Data!E1809</f>
        <v>10.94</v>
      </c>
      <c r="F1809" s="3">
        <f>Raw_Data!F1809</f>
        <v>18</v>
      </c>
      <c r="G1809" s="3" t="str">
        <f>Raw_Data!G1809</f>
        <v>Asia</v>
      </c>
      <c r="H1809" s="3" t="str">
        <f>Raw_Data!H1809</f>
        <v>Laptop</v>
      </c>
      <c r="I1809" s="3">
        <f>Raw_Data!I1809</f>
        <v>8.99</v>
      </c>
      <c r="J1809" s="3">
        <f>Raw_Data!J1809</f>
        <v>0</v>
      </c>
      <c r="K1809" s="3" t="str">
        <f>Raw_Data!K1809</f>
        <v>Crypto</v>
      </c>
      <c r="L1809" s="3">
        <f>Raw_Data!L1809</f>
        <v>3</v>
      </c>
      <c r="M1809" s="3">
        <f>Raw_Data!M1809</f>
        <v>0.57999999999999996</v>
      </c>
      <c r="N1809" s="3" t="str">
        <f>Raw_Data!N1809</f>
        <v>Sci-Fi</v>
      </c>
      <c r="O1809" s="3" t="str">
        <f t="shared" si="280"/>
        <v>55-70</v>
      </c>
      <c r="P1809" s="3" t="str">
        <f t="shared" si="281"/>
        <v>10-24h</v>
      </c>
      <c r="Q1809" s="3" t="str">
        <f t="shared" si="282"/>
        <v>8-21d</v>
      </c>
      <c r="R1809" s="3" t="str">
        <f t="shared" si="283"/>
        <v>Medium</v>
      </c>
      <c r="S1809" s="3" t="str">
        <f t="shared" si="284"/>
        <v>Low</v>
      </c>
      <c r="T1809" s="3" t="str">
        <f t="shared" si="285"/>
        <v>Active</v>
      </c>
      <c r="U1809" s="4">
        <f>1/(1+EXP(-(Predictive_Model!$B$5+((B1809-Predictive_Model!$B$20)/Predictive_Model!$C$20)*Predictive_Model!$D$20+((E1809-Predictive_Model!$B$21)/Predictive_Model!$C$21)*Predictive_Model!$D$21+((F1809-Predictive_Model!$B$22)/Predictive_Model!$C$22)*Predictive_Model!$D$22+((I1809-Predictive_Model!$B$23)/Predictive_Model!$C$23)*Predictive_Model!$D$23+((L1809-Predictive_Model!$B$24)/Predictive_Model!$C$24)*Predictive_Model!$D$24+((M1809-Predictive_Model!$B$25)/Predictive_Model!$C$25)*Predictive_Model!$D$25+IF(C1809="Male",Predictive_Model!$D$31,IF(C1809="Other",Predictive_Model!$D$32,0))+IF(D1809="Premium",Predictive_Model!$D$34,IF(D1809="Standard",Predictive_Model!$D$35,0))+IF(G1809="Asia",Predictive_Model!$D$37,IF(G1809="Europe",Predictive_Model!$D$38,IF(G1809="North America",Predictive_Model!$D$39,IF(G1809="Oceania",Predictive_Model!$D$40,IF(G1809="South America",Predictive_Model!$D$41,0)))))+IF(H1809="Laptop",Predictive_Model!$D$43,IF(H1809="Mobile",Predictive_Model!$D$44,IF(H1809="TV",Predictive_Model!$D$45,IF(H1809="Tablet",Predictive_Model!$D$46,0))))+IF(K1809="Crypto",Predictive_Model!$D$48,IF(K1809="Debit Card",Predictive_Model!$D$49,IF(K1809="Gift Card",Predictive_Model!$D$50,IF(K1809="PayPal",Predictive_Model!$D$51,0))))+IF(N1809="Comedy",Predictive_Model!$D$53,IF(N1809="Documentary",Predictive_Model!$D$54,IF(N1809="Drama",Predictive_Model!$D$55,IF(N1809="Horror",Predictive_Model!$D$56,IF(N1809="Romance",Predictive_Model!$D$57,IF(N1809="Sci-Fi",Predictive_Model!$D$58,0)))))))))</f>
        <v>0.71413188325637733</v>
      </c>
      <c r="V1809" s="3" t="str">
        <f t="shared" si="286"/>
        <v>High</v>
      </c>
      <c r="W1809" s="6">
        <f t="shared" si="287"/>
        <v>6.4200456304748323</v>
      </c>
      <c r="X1809" s="3" t="str">
        <f t="shared" si="288"/>
        <v>Monitor</v>
      </c>
      <c r="Y1809" s="3" t="str">
        <f t="shared" si="289"/>
        <v>OK</v>
      </c>
    </row>
    <row r="1810" spans="1:25" x14ac:dyDescent="0.25">
      <c r="A1810" s="3" t="str">
        <f>Raw_Data!A1810</f>
        <v>fa32fedc-ac88-4f28-b1a5-911aa754bb54</v>
      </c>
      <c r="B1810" s="3">
        <f>Raw_Data!B1810</f>
        <v>61</v>
      </c>
      <c r="C1810" s="3" t="str">
        <f>Raw_Data!C1810</f>
        <v>Other</v>
      </c>
      <c r="D1810" s="3" t="str">
        <f>Raw_Data!D1810</f>
        <v>Premium</v>
      </c>
      <c r="E1810" s="3">
        <f>Raw_Data!E1810</f>
        <v>24.63</v>
      </c>
      <c r="F1810" s="3">
        <f>Raw_Data!F1810</f>
        <v>19</v>
      </c>
      <c r="G1810" s="3" t="str">
        <f>Raw_Data!G1810</f>
        <v>Africa</v>
      </c>
      <c r="H1810" s="3" t="str">
        <f>Raw_Data!H1810</f>
        <v>Tablet</v>
      </c>
      <c r="I1810" s="3">
        <f>Raw_Data!I1810</f>
        <v>17.989999999999998</v>
      </c>
      <c r="J1810" s="3">
        <f>Raw_Data!J1810</f>
        <v>0</v>
      </c>
      <c r="K1810" s="3" t="str">
        <f>Raw_Data!K1810</f>
        <v>Crypto</v>
      </c>
      <c r="L1810" s="3">
        <f>Raw_Data!L1810</f>
        <v>1</v>
      </c>
      <c r="M1810" s="3">
        <f>Raw_Data!M1810</f>
        <v>1.23</v>
      </c>
      <c r="N1810" s="3" t="str">
        <f>Raw_Data!N1810</f>
        <v>Drama</v>
      </c>
      <c r="O1810" s="3" t="str">
        <f t="shared" si="280"/>
        <v>55-70</v>
      </c>
      <c r="P1810" s="3" t="str">
        <f t="shared" si="281"/>
        <v>10-24h</v>
      </c>
      <c r="Q1810" s="3" t="str">
        <f t="shared" si="282"/>
        <v>8-21d</v>
      </c>
      <c r="R1810" s="3" t="str">
        <f t="shared" si="283"/>
        <v>Medium</v>
      </c>
      <c r="S1810" s="3" t="str">
        <f t="shared" si="284"/>
        <v>High</v>
      </c>
      <c r="T1810" s="3" t="str">
        <f t="shared" si="285"/>
        <v>Active</v>
      </c>
      <c r="U1810" s="4">
        <f>1/(1+EXP(-(Predictive_Model!$B$5+((B1810-Predictive_Model!$B$20)/Predictive_Model!$C$20)*Predictive_Model!$D$20+((E1810-Predictive_Model!$B$21)/Predictive_Model!$C$21)*Predictive_Model!$D$21+((F1810-Predictive_Model!$B$22)/Predictive_Model!$C$22)*Predictive_Model!$D$22+((I1810-Predictive_Model!$B$23)/Predictive_Model!$C$23)*Predictive_Model!$D$23+((L1810-Predictive_Model!$B$24)/Predictive_Model!$C$24)*Predictive_Model!$D$24+((M1810-Predictive_Model!$B$25)/Predictive_Model!$C$25)*Predictive_Model!$D$25+IF(C1810="Male",Predictive_Model!$D$31,IF(C1810="Other",Predictive_Model!$D$32,0))+IF(D1810="Premium",Predictive_Model!$D$34,IF(D1810="Standard",Predictive_Model!$D$35,0))+IF(G1810="Asia",Predictive_Model!$D$37,IF(G1810="Europe",Predictive_Model!$D$38,IF(G1810="North America",Predictive_Model!$D$39,IF(G1810="Oceania",Predictive_Model!$D$40,IF(G1810="South America",Predictive_Model!$D$41,0)))))+IF(H1810="Laptop",Predictive_Model!$D$43,IF(H1810="Mobile",Predictive_Model!$D$44,IF(H1810="TV",Predictive_Model!$D$45,IF(H1810="Tablet",Predictive_Model!$D$46,0))))+IF(K1810="Crypto",Predictive_Model!$D$48,IF(K1810="Debit Card",Predictive_Model!$D$49,IF(K1810="Gift Card",Predictive_Model!$D$50,IF(K1810="PayPal",Predictive_Model!$D$51,0))))+IF(N1810="Comedy",Predictive_Model!$D$53,IF(N1810="Documentary",Predictive_Model!$D$54,IF(N1810="Drama",Predictive_Model!$D$55,IF(N1810="Horror",Predictive_Model!$D$56,IF(N1810="Romance",Predictive_Model!$D$57,IF(N1810="Sci-Fi",Predictive_Model!$D$58,0)))))))))</f>
        <v>1.3040425324847789E-2</v>
      </c>
      <c r="V1810" s="3" t="str">
        <f t="shared" si="286"/>
        <v>Low</v>
      </c>
      <c r="W1810" s="6">
        <f t="shared" si="287"/>
        <v>0.23459725159401171</v>
      </c>
      <c r="X1810" s="3" t="str">
        <f t="shared" si="288"/>
        <v>Monitor</v>
      </c>
      <c r="Y1810" s="3" t="str">
        <f t="shared" si="289"/>
        <v>OK</v>
      </c>
    </row>
    <row r="1811" spans="1:25" x14ac:dyDescent="0.25">
      <c r="A1811" s="3" t="str">
        <f>Raw_Data!A1811</f>
        <v>4acf70a4-4601-4a7b-ba60-ec429e02ed93</v>
      </c>
      <c r="B1811" s="3">
        <f>Raw_Data!B1811</f>
        <v>57</v>
      </c>
      <c r="C1811" s="3" t="str">
        <f>Raw_Data!C1811</f>
        <v>Other</v>
      </c>
      <c r="D1811" s="3" t="str">
        <f>Raw_Data!D1811</f>
        <v>Standard</v>
      </c>
      <c r="E1811" s="3">
        <f>Raw_Data!E1811</f>
        <v>45.93</v>
      </c>
      <c r="F1811" s="3">
        <f>Raw_Data!F1811</f>
        <v>53</v>
      </c>
      <c r="G1811" s="3" t="str">
        <f>Raw_Data!G1811</f>
        <v>North America</v>
      </c>
      <c r="H1811" s="3" t="str">
        <f>Raw_Data!H1811</f>
        <v>Desktop</v>
      </c>
      <c r="I1811" s="3">
        <f>Raw_Data!I1811</f>
        <v>13.99</v>
      </c>
      <c r="J1811" s="3">
        <f>Raw_Data!J1811</f>
        <v>0</v>
      </c>
      <c r="K1811" s="3" t="str">
        <f>Raw_Data!K1811</f>
        <v>Credit Card</v>
      </c>
      <c r="L1811" s="3">
        <f>Raw_Data!L1811</f>
        <v>2</v>
      </c>
      <c r="M1811" s="3">
        <f>Raw_Data!M1811</f>
        <v>0.85</v>
      </c>
      <c r="N1811" s="3" t="str">
        <f>Raw_Data!N1811</f>
        <v>Drama</v>
      </c>
      <c r="O1811" s="3" t="str">
        <f t="shared" si="280"/>
        <v>55-70</v>
      </c>
      <c r="P1811" s="3" t="str">
        <f t="shared" si="281"/>
        <v>25-49h</v>
      </c>
      <c r="Q1811" s="3" t="str">
        <f t="shared" si="282"/>
        <v>46-60d</v>
      </c>
      <c r="R1811" s="3" t="str">
        <f t="shared" si="283"/>
        <v>Medium</v>
      </c>
      <c r="S1811" s="3" t="str">
        <f t="shared" si="284"/>
        <v>Mid</v>
      </c>
      <c r="T1811" s="3" t="str">
        <f t="shared" si="285"/>
        <v>Active</v>
      </c>
      <c r="U1811" s="4">
        <f>1/(1+EXP(-(Predictive_Model!$B$5+((B1811-Predictive_Model!$B$20)/Predictive_Model!$C$20)*Predictive_Model!$D$20+((E1811-Predictive_Model!$B$21)/Predictive_Model!$C$21)*Predictive_Model!$D$21+((F1811-Predictive_Model!$B$22)/Predictive_Model!$C$22)*Predictive_Model!$D$22+((I1811-Predictive_Model!$B$23)/Predictive_Model!$C$23)*Predictive_Model!$D$23+((L1811-Predictive_Model!$B$24)/Predictive_Model!$C$24)*Predictive_Model!$D$24+((M1811-Predictive_Model!$B$25)/Predictive_Model!$C$25)*Predictive_Model!$D$25+IF(C1811="Male",Predictive_Model!$D$31,IF(C1811="Other",Predictive_Model!$D$32,0))+IF(D1811="Premium",Predictive_Model!$D$34,IF(D1811="Standard",Predictive_Model!$D$35,0))+IF(G1811="Asia",Predictive_Model!$D$37,IF(G1811="Europe",Predictive_Model!$D$38,IF(G1811="North America",Predictive_Model!$D$39,IF(G1811="Oceania",Predictive_Model!$D$40,IF(G1811="South America",Predictive_Model!$D$41,0)))))+IF(H1811="Laptop",Predictive_Model!$D$43,IF(H1811="Mobile",Predictive_Model!$D$44,IF(H1811="TV",Predictive_Model!$D$45,IF(H1811="Tablet",Predictive_Model!$D$46,0))))+IF(K1811="Crypto",Predictive_Model!$D$48,IF(K1811="Debit Card",Predictive_Model!$D$49,IF(K1811="Gift Card",Predictive_Model!$D$50,IF(K1811="PayPal",Predictive_Model!$D$51,0))))+IF(N1811="Comedy",Predictive_Model!$D$53,IF(N1811="Documentary",Predictive_Model!$D$54,IF(N1811="Drama",Predictive_Model!$D$55,IF(N1811="Horror",Predictive_Model!$D$56,IF(N1811="Romance",Predictive_Model!$D$57,IF(N1811="Sci-Fi",Predictive_Model!$D$58,0)))))))))</f>
        <v>1.9323185356684919E-3</v>
      </c>
      <c r="V1811" s="3" t="str">
        <f t="shared" si="286"/>
        <v>Low</v>
      </c>
      <c r="W1811" s="6">
        <f t="shared" si="287"/>
        <v>2.7033136314002202E-2</v>
      </c>
      <c r="X1811" s="3" t="str">
        <f t="shared" si="288"/>
        <v>Monitor</v>
      </c>
      <c r="Y1811" s="3" t="str">
        <f t="shared" si="289"/>
        <v>OK</v>
      </c>
    </row>
    <row r="1812" spans="1:25" x14ac:dyDescent="0.25">
      <c r="A1812" s="3" t="str">
        <f>Raw_Data!A1812</f>
        <v>1f93face-05de-4411-bebd-d5f0d5ca63cd</v>
      </c>
      <c r="B1812" s="3">
        <f>Raw_Data!B1812</f>
        <v>38</v>
      </c>
      <c r="C1812" s="3" t="str">
        <f>Raw_Data!C1812</f>
        <v>Male</v>
      </c>
      <c r="D1812" s="3" t="str">
        <f>Raw_Data!D1812</f>
        <v>Premium</v>
      </c>
      <c r="E1812" s="3">
        <f>Raw_Data!E1812</f>
        <v>11.96</v>
      </c>
      <c r="F1812" s="3">
        <f>Raw_Data!F1812</f>
        <v>22</v>
      </c>
      <c r="G1812" s="3" t="str">
        <f>Raw_Data!G1812</f>
        <v>North America</v>
      </c>
      <c r="H1812" s="3" t="str">
        <f>Raw_Data!H1812</f>
        <v>TV</v>
      </c>
      <c r="I1812" s="3">
        <f>Raw_Data!I1812</f>
        <v>17.989999999999998</v>
      </c>
      <c r="J1812" s="3">
        <f>Raw_Data!J1812</f>
        <v>0</v>
      </c>
      <c r="K1812" s="3" t="str">
        <f>Raw_Data!K1812</f>
        <v>Debit Card</v>
      </c>
      <c r="L1812" s="3">
        <f>Raw_Data!L1812</f>
        <v>4</v>
      </c>
      <c r="M1812" s="3">
        <f>Raw_Data!M1812</f>
        <v>0.52</v>
      </c>
      <c r="N1812" s="3" t="str">
        <f>Raw_Data!N1812</f>
        <v>Drama</v>
      </c>
      <c r="O1812" s="3" t="str">
        <f t="shared" si="280"/>
        <v>35-44</v>
      </c>
      <c r="P1812" s="3" t="str">
        <f t="shared" si="281"/>
        <v>10-24h</v>
      </c>
      <c r="Q1812" s="3" t="str">
        <f t="shared" si="282"/>
        <v>22-45d</v>
      </c>
      <c r="R1812" s="3" t="str">
        <f t="shared" si="283"/>
        <v>Medium</v>
      </c>
      <c r="S1812" s="3" t="str">
        <f t="shared" si="284"/>
        <v>High</v>
      </c>
      <c r="T1812" s="3" t="str">
        <f t="shared" si="285"/>
        <v>Active</v>
      </c>
      <c r="U1812" s="4">
        <f>1/(1+EXP(-(Predictive_Model!$B$5+((B1812-Predictive_Model!$B$20)/Predictive_Model!$C$20)*Predictive_Model!$D$20+((E1812-Predictive_Model!$B$21)/Predictive_Model!$C$21)*Predictive_Model!$D$21+((F1812-Predictive_Model!$B$22)/Predictive_Model!$C$22)*Predictive_Model!$D$22+((I1812-Predictive_Model!$B$23)/Predictive_Model!$C$23)*Predictive_Model!$D$23+((L1812-Predictive_Model!$B$24)/Predictive_Model!$C$24)*Predictive_Model!$D$24+((M1812-Predictive_Model!$B$25)/Predictive_Model!$C$25)*Predictive_Model!$D$25+IF(C1812="Male",Predictive_Model!$D$31,IF(C1812="Other",Predictive_Model!$D$32,0))+IF(D1812="Premium",Predictive_Model!$D$34,IF(D1812="Standard",Predictive_Model!$D$35,0))+IF(G1812="Asia",Predictive_Model!$D$37,IF(G1812="Europe",Predictive_Model!$D$38,IF(G1812="North America",Predictive_Model!$D$39,IF(G1812="Oceania",Predictive_Model!$D$40,IF(G1812="South America",Predictive_Model!$D$41,0)))))+IF(H1812="Laptop",Predictive_Model!$D$43,IF(H1812="Mobile",Predictive_Model!$D$44,IF(H1812="TV",Predictive_Model!$D$45,IF(H1812="Tablet",Predictive_Model!$D$46,0))))+IF(K1812="Crypto",Predictive_Model!$D$48,IF(K1812="Debit Card",Predictive_Model!$D$49,IF(K1812="Gift Card",Predictive_Model!$D$50,IF(K1812="PayPal",Predictive_Model!$D$51,0))))+IF(N1812="Comedy",Predictive_Model!$D$53,IF(N1812="Documentary",Predictive_Model!$D$54,IF(N1812="Drama",Predictive_Model!$D$55,IF(N1812="Horror",Predictive_Model!$D$56,IF(N1812="Romance",Predictive_Model!$D$57,IF(N1812="Sci-Fi",Predictive_Model!$D$58,0)))))))))</f>
        <v>5.1093093156921558E-2</v>
      </c>
      <c r="V1812" s="3" t="str">
        <f t="shared" si="286"/>
        <v>Low</v>
      </c>
      <c r="W1812" s="6">
        <f t="shared" si="287"/>
        <v>0.91916474589301878</v>
      </c>
      <c r="X1812" s="3" t="str">
        <f t="shared" si="288"/>
        <v>Monitor</v>
      </c>
      <c r="Y1812" s="3" t="str">
        <f t="shared" si="289"/>
        <v>OK</v>
      </c>
    </row>
    <row r="1813" spans="1:25" x14ac:dyDescent="0.25">
      <c r="A1813" s="3" t="str">
        <f>Raw_Data!A1813</f>
        <v>e81aef30-e7a7-4aeb-8eef-c4967596a893</v>
      </c>
      <c r="B1813" s="3">
        <f>Raw_Data!B1813</f>
        <v>24</v>
      </c>
      <c r="C1813" s="3" t="str">
        <f>Raw_Data!C1813</f>
        <v>Female</v>
      </c>
      <c r="D1813" s="3" t="str">
        <f>Raw_Data!D1813</f>
        <v>Standard</v>
      </c>
      <c r="E1813" s="3">
        <f>Raw_Data!E1813</f>
        <v>8.4</v>
      </c>
      <c r="F1813" s="3">
        <f>Raw_Data!F1813</f>
        <v>29</v>
      </c>
      <c r="G1813" s="3" t="str">
        <f>Raw_Data!G1813</f>
        <v>North America</v>
      </c>
      <c r="H1813" s="3" t="str">
        <f>Raw_Data!H1813</f>
        <v>Tablet</v>
      </c>
      <c r="I1813" s="3">
        <f>Raw_Data!I1813</f>
        <v>13.99</v>
      </c>
      <c r="J1813" s="3">
        <f>Raw_Data!J1813</f>
        <v>0</v>
      </c>
      <c r="K1813" s="3" t="str">
        <f>Raw_Data!K1813</f>
        <v>Debit Card</v>
      </c>
      <c r="L1813" s="3">
        <f>Raw_Data!L1813</f>
        <v>1</v>
      </c>
      <c r="M1813" s="3">
        <f>Raw_Data!M1813</f>
        <v>0.28000000000000003</v>
      </c>
      <c r="N1813" s="3" t="str">
        <f>Raw_Data!N1813</f>
        <v>Romance</v>
      </c>
      <c r="O1813" s="3" t="str">
        <f t="shared" si="280"/>
        <v>18-24</v>
      </c>
      <c r="P1813" s="3" t="str">
        <f t="shared" si="281"/>
        <v>&lt;10h</v>
      </c>
      <c r="Q1813" s="3" t="str">
        <f t="shared" si="282"/>
        <v>22-45d</v>
      </c>
      <c r="R1813" s="3" t="str">
        <f t="shared" si="283"/>
        <v>Medium</v>
      </c>
      <c r="S1813" s="3" t="str">
        <f t="shared" si="284"/>
        <v>Mid</v>
      </c>
      <c r="T1813" s="3" t="str">
        <f t="shared" si="285"/>
        <v>Active</v>
      </c>
      <c r="U1813" s="4">
        <f>1/(1+EXP(-(Predictive_Model!$B$5+((B1813-Predictive_Model!$B$20)/Predictive_Model!$C$20)*Predictive_Model!$D$20+((E1813-Predictive_Model!$B$21)/Predictive_Model!$C$21)*Predictive_Model!$D$21+((F1813-Predictive_Model!$B$22)/Predictive_Model!$C$22)*Predictive_Model!$D$22+((I1813-Predictive_Model!$B$23)/Predictive_Model!$C$23)*Predictive_Model!$D$23+((L1813-Predictive_Model!$B$24)/Predictive_Model!$C$24)*Predictive_Model!$D$24+((M1813-Predictive_Model!$B$25)/Predictive_Model!$C$25)*Predictive_Model!$D$25+IF(C1813="Male",Predictive_Model!$D$31,IF(C1813="Other",Predictive_Model!$D$32,0))+IF(D1813="Premium",Predictive_Model!$D$34,IF(D1813="Standard",Predictive_Model!$D$35,0))+IF(G1813="Asia",Predictive_Model!$D$37,IF(G1813="Europe",Predictive_Model!$D$38,IF(G1813="North America",Predictive_Model!$D$39,IF(G1813="Oceania",Predictive_Model!$D$40,IF(G1813="South America",Predictive_Model!$D$41,0)))))+IF(H1813="Laptop",Predictive_Model!$D$43,IF(H1813="Mobile",Predictive_Model!$D$44,IF(H1813="TV",Predictive_Model!$D$45,IF(H1813="Tablet",Predictive_Model!$D$46,0))))+IF(K1813="Crypto",Predictive_Model!$D$48,IF(K1813="Debit Card",Predictive_Model!$D$49,IF(K1813="Gift Card",Predictive_Model!$D$50,IF(K1813="PayPal",Predictive_Model!$D$51,0))))+IF(N1813="Comedy",Predictive_Model!$D$53,IF(N1813="Documentary",Predictive_Model!$D$54,IF(N1813="Drama",Predictive_Model!$D$55,IF(N1813="Horror",Predictive_Model!$D$56,IF(N1813="Romance",Predictive_Model!$D$57,IF(N1813="Sci-Fi",Predictive_Model!$D$58,0)))))))))</f>
        <v>0.99599096051203029</v>
      </c>
      <c r="V1813" s="3" t="str">
        <f t="shared" si="286"/>
        <v>Critical</v>
      </c>
      <c r="W1813" s="6">
        <f t="shared" si="287"/>
        <v>13.933913537563305</v>
      </c>
      <c r="X1813" s="3" t="str">
        <f t="shared" si="288"/>
        <v>Priority 2</v>
      </c>
      <c r="Y1813" s="3" t="str">
        <f t="shared" si="289"/>
        <v>OK</v>
      </c>
    </row>
    <row r="1814" spans="1:25" x14ac:dyDescent="0.25">
      <c r="A1814" s="3" t="str">
        <f>Raw_Data!A1814</f>
        <v>99bc6deb-c00c-4e60-bf79-57535827e446</v>
      </c>
      <c r="B1814" s="3">
        <f>Raw_Data!B1814</f>
        <v>20</v>
      </c>
      <c r="C1814" s="3" t="str">
        <f>Raw_Data!C1814</f>
        <v>Female</v>
      </c>
      <c r="D1814" s="3" t="str">
        <f>Raw_Data!D1814</f>
        <v>Basic</v>
      </c>
      <c r="E1814" s="3">
        <f>Raw_Data!E1814</f>
        <v>25.17</v>
      </c>
      <c r="F1814" s="3">
        <f>Raw_Data!F1814</f>
        <v>3</v>
      </c>
      <c r="G1814" s="3" t="str">
        <f>Raw_Data!G1814</f>
        <v>Oceania</v>
      </c>
      <c r="H1814" s="3" t="str">
        <f>Raw_Data!H1814</f>
        <v>Desktop</v>
      </c>
      <c r="I1814" s="3">
        <f>Raw_Data!I1814</f>
        <v>8.99</v>
      </c>
      <c r="J1814" s="3">
        <f>Raw_Data!J1814</f>
        <v>0</v>
      </c>
      <c r="K1814" s="3" t="str">
        <f>Raw_Data!K1814</f>
        <v>Crypto</v>
      </c>
      <c r="L1814" s="3">
        <f>Raw_Data!L1814</f>
        <v>2</v>
      </c>
      <c r="M1814" s="3">
        <f>Raw_Data!M1814</f>
        <v>6.29</v>
      </c>
      <c r="N1814" s="3" t="str">
        <f>Raw_Data!N1814</f>
        <v>Documentary</v>
      </c>
      <c r="O1814" s="3" t="str">
        <f t="shared" si="280"/>
        <v>18-24</v>
      </c>
      <c r="P1814" s="3" t="str">
        <f t="shared" si="281"/>
        <v>25-49h</v>
      </c>
      <c r="Q1814" s="3" t="str">
        <f t="shared" si="282"/>
        <v>0-7d</v>
      </c>
      <c r="R1814" s="3" t="str">
        <f t="shared" si="283"/>
        <v>High</v>
      </c>
      <c r="S1814" s="3" t="str">
        <f t="shared" si="284"/>
        <v>Low</v>
      </c>
      <c r="T1814" s="3" t="str">
        <f t="shared" si="285"/>
        <v>Active</v>
      </c>
      <c r="U1814" s="4">
        <f>1/(1+EXP(-(Predictive_Model!$B$5+((B1814-Predictive_Model!$B$20)/Predictive_Model!$C$20)*Predictive_Model!$D$20+((E1814-Predictive_Model!$B$21)/Predictive_Model!$C$21)*Predictive_Model!$D$21+((F1814-Predictive_Model!$B$22)/Predictive_Model!$C$22)*Predictive_Model!$D$22+((I1814-Predictive_Model!$B$23)/Predictive_Model!$C$23)*Predictive_Model!$D$23+((L1814-Predictive_Model!$B$24)/Predictive_Model!$C$24)*Predictive_Model!$D$24+((M1814-Predictive_Model!$B$25)/Predictive_Model!$C$25)*Predictive_Model!$D$25+IF(C1814="Male",Predictive_Model!$D$31,IF(C1814="Other",Predictive_Model!$D$32,0))+IF(D1814="Premium",Predictive_Model!$D$34,IF(D1814="Standard",Predictive_Model!$D$35,0))+IF(G1814="Asia",Predictive_Model!$D$37,IF(G1814="Europe",Predictive_Model!$D$38,IF(G1814="North America",Predictive_Model!$D$39,IF(G1814="Oceania",Predictive_Model!$D$40,IF(G1814="South America",Predictive_Model!$D$41,0)))))+IF(H1814="Laptop",Predictive_Model!$D$43,IF(H1814="Mobile",Predictive_Model!$D$44,IF(H1814="TV",Predictive_Model!$D$45,IF(H1814="Tablet",Predictive_Model!$D$46,0))))+IF(K1814="Crypto",Predictive_Model!$D$48,IF(K1814="Debit Card",Predictive_Model!$D$49,IF(K1814="Gift Card",Predictive_Model!$D$50,IF(K1814="PayPal",Predictive_Model!$D$51,0))))+IF(N1814="Comedy",Predictive_Model!$D$53,IF(N1814="Documentary",Predictive_Model!$D$54,IF(N1814="Drama",Predictive_Model!$D$55,IF(N1814="Horror",Predictive_Model!$D$56,IF(N1814="Romance",Predictive_Model!$D$57,IF(N1814="Sci-Fi",Predictive_Model!$D$58,0)))))))))</f>
        <v>6.8995801607827063E-7</v>
      </c>
      <c r="V1814" s="3" t="str">
        <f t="shared" si="286"/>
        <v>Low</v>
      </c>
      <c r="W1814" s="6">
        <f t="shared" si="287"/>
        <v>6.2027225645436529E-6</v>
      </c>
      <c r="X1814" s="3" t="str">
        <f t="shared" si="288"/>
        <v>Monitor</v>
      </c>
      <c r="Y1814" s="3" t="str">
        <f t="shared" si="289"/>
        <v>OK</v>
      </c>
    </row>
    <row r="1815" spans="1:25" x14ac:dyDescent="0.25">
      <c r="A1815" s="3" t="str">
        <f>Raw_Data!A1815</f>
        <v>44ae8a3c-93f0-4ffa-80ab-a04b49d288ce</v>
      </c>
      <c r="B1815" s="3">
        <f>Raw_Data!B1815</f>
        <v>31</v>
      </c>
      <c r="C1815" s="3" t="str">
        <f>Raw_Data!C1815</f>
        <v>Other</v>
      </c>
      <c r="D1815" s="3" t="str">
        <f>Raw_Data!D1815</f>
        <v>Basic</v>
      </c>
      <c r="E1815" s="3">
        <f>Raw_Data!E1815</f>
        <v>2.82</v>
      </c>
      <c r="F1815" s="3">
        <f>Raw_Data!F1815</f>
        <v>19</v>
      </c>
      <c r="G1815" s="3" t="str">
        <f>Raw_Data!G1815</f>
        <v>Africa</v>
      </c>
      <c r="H1815" s="3" t="str">
        <f>Raw_Data!H1815</f>
        <v>Laptop</v>
      </c>
      <c r="I1815" s="3">
        <f>Raw_Data!I1815</f>
        <v>8.99</v>
      </c>
      <c r="J1815" s="3">
        <f>Raw_Data!J1815</f>
        <v>1</v>
      </c>
      <c r="K1815" s="3" t="str">
        <f>Raw_Data!K1815</f>
        <v>Debit Card</v>
      </c>
      <c r="L1815" s="3">
        <f>Raw_Data!L1815</f>
        <v>4</v>
      </c>
      <c r="M1815" s="3">
        <f>Raw_Data!M1815</f>
        <v>0.14000000000000001</v>
      </c>
      <c r="N1815" s="3" t="str">
        <f>Raw_Data!N1815</f>
        <v>Sci-Fi</v>
      </c>
      <c r="O1815" s="3" t="str">
        <f t="shared" si="280"/>
        <v>25-34</v>
      </c>
      <c r="P1815" s="3" t="str">
        <f t="shared" si="281"/>
        <v>&lt;10h</v>
      </c>
      <c r="Q1815" s="3" t="str">
        <f t="shared" si="282"/>
        <v>8-21d</v>
      </c>
      <c r="R1815" s="3" t="str">
        <f t="shared" si="283"/>
        <v>Medium</v>
      </c>
      <c r="S1815" s="3" t="str">
        <f t="shared" si="284"/>
        <v>Low</v>
      </c>
      <c r="T1815" s="3" t="str">
        <f t="shared" si="285"/>
        <v>Churned</v>
      </c>
      <c r="U1815" s="4">
        <f>1/(1+EXP(-(Predictive_Model!$B$5+((B1815-Predictive_Model!$B$20)/Predictive_Model!$C$20)*Predictive_Model!$D$20+((E1815-Predictive_Model!$B$21)/Predictive_Model!$C$21)*Predictive_Model!$D$21+((F1815-Predictive_Model!$B$22)/Predictive_Model!$C$22)*Predictive_Model!$D$22+((I1815-Predictive_Model!$B$23)/Predictive_Model!$C$23)*Predictive_Model!$D$23+((L1815-Predictive_Model!$B$24)/Predictive_Model!$C$24)*Predictive_Model!$D$24+((M1815-Predictive_Model!$B$25)/Predictive_Model!$C$25)*Predictive_Model!$D$25+IF(C1815="Male",Predictive_Model!$D$31,IF(C1815="Other",Predictive_Model!$D$32,0))+IF(D1815="Premium",Predictive_Model!$D$34,IF(D1815="Standard",Predictive_Model!$D$35,0))+IF(G1815="Asia",Predictive_Model!$D$37,IF(G1815="Europe",Predictive_Model!$D$38,IF(G1815="North America",Predictive_Model!$D$39,IF(G1815="Oceania",Predictive_Model!$D$40,IF(G1815="South America",Predictive_Model!$D$41,0)))))+IF(H1815="Laptop",Predictive_Model!$D$43,IF(H1815="Mobile",Predictive_Model!$D$44,IF(H1815="TV",Predictive_Model!$D$45,IF(H1815="Tablet",Predictive_Model!$D$46,0))))+IF(K1815="Crypto",Predictive_Model!$D$48,IF(K1815="Debit Card",Predictive_Model!$D$49,IF(K1815="Gift Card",Predictive_Model!$D$50,IF(K1815="PayPal",Predictive_Model!$D$51,0))))+IF(N1815="Comedy",Predictive_Model!$D$53,IF(N1815="Documentary",Predictive_Model!$D$54,IF(N1815="Drama",Predictive_Model!$D$55,IF(N1815="Horror",Predictive_Model!$D$56,IF(N1815="Romance",Predictive_Model!$D$57,IF(N1815="Sci-Fi",Predictive_Model!$D$58,0)))))))))</f>
        <v>0.9650289679888947</v>
      </c>
      <c r="V1815" s="3" t="str">
        <f t="shared" si="286"/>
        <v>Critical</v>
      </c>
      <c r="W1815" s="6">
        <f t="shared" si="287"/>
        <v>8.99</v>
      </c>
      <c r="X1815" s="3" t="str">
        <f t="shared" si="288"/>
        <v>Priority 2</v>
      </c>
      <c r="Y1815" s="3" t="str">
        <f t="shared" si="289"/>
        <v>OK</v>
      </c>
    </row>
    <row r="1816" spans="1:25" x14ac:dyDescent="0.25">
      <c r="A1816" s="3" t="str">
        <f>Raw_Data!A1816</f>
        <v>0bc417ee-3f71-4373-a8cc-331b1aa4a350</v>
      </c>
      <c r="B1816" s="3">
        <f>Raw_Data!B1816</f>
        <v>48</v>
      </c>
      <c r="C1816" s="3" t="str">
        <f>Raw_Data!C1816</f>
        <v>Other</v>
      </c>
      <c r="D1816" s="3" t="str">
        <f>Raw_Data!D1816</f>
        <v>Basic</v>
      </c>
      <c r="E1816" s="3">
        <f>Raw_Data!E1816</f>
        <v>1.61</v>
      </c>
      <c r="F1816" s="3">
        <f>Raw_Data!F1816</f>
        <v>41</v>
      </c>
      <c r="G1816" s="3" t="str">
        <f>Raw_Data!G1816</f>
        <v>Africa</v>
      </c>
      <c r="H1816" s="3" t="str">
        <f>Raw_Data!H1816</f>
        <v>Laptop</v>
      </c>
      <c r="I1816" s="3">
        <f>Raw_Data!I1816</f>
        <v>8.99</v>
      </c>
      <c r="J1816" s="3">
        <f>Raw_Data!J1816</f>
        <v>1</v>
      </c>
      <c r="K1816" s="3" t="str">
        <f>Raw_Data!K1816</f>
        <v>Credit Card</v>
      </c>
      <c r="L1816" s="3">
        <f>Raw_Data!L1816</f>
        <v>2</v>
      </c>
      <c r="M1816" s="3">
        <f>Raw_Data!M1816</f>
        <v>0.04</v>
      </c>
      <c r="N1816" s="3" t="str">
        <f>Raw_Data!N1816</f>
        <v>Drama</v>
      </c>
      <c r="O1816" s="3" t="str">
        <f t="shared" si="280"/>
        <v>45-54</v>
      </c>
      <c r="P1816" s="3" t="str">
        <f t="shared" si="281"/>
        <v>&lt;10h</v>
      </c>
      <c r="Q1816" s="3" t="str">
        <f t="shared" si="282"/>
        <v>22-45d</v>
      </c>
      <c r="R1816" s="3" t="str">
        <f t="shared" si="283"/>
        <v>Medium</v>
      </c>
      <c r="S1816" s="3" t="str">
        <f t="shared" si="284"/>
        <v>Low</v>
      </c>
      <c r="T1816" s="3" t="str">
        <f t="shared" si="285"/>
        <v>Churned</v>
      </c>
      <c r="U1816" s="4">
        <f>1/(1+EXP(-(Predictive_Model!$B$5+((B1816-Predictive_Model!$B$20)/Predictive_Model!$C$20)*Predictive_Model!$D$20+((E1816-Predictive_Model!$B$21)/Predictive_Model!$C$21)*Predictive_Model!$D$21+((F1816-Predictive_Model!$B$22)/Predictive_Model!$C$22)*Predictive_Model!$D$22+((I1816-Predictive_Model!$B$23)/Predictive_Model!$C$23)*Predictive_Model!$D$23+((L1816-Predictive_Model!$B$24)/Predictive_Model!$C$24)*Predictive_Model!$D$24+((M1816-Predictive_Model!$B$25)/Predictive_Model!$C$25)*Predictive_Model!$D$25+IF(C1816="Male",Predictive_Model!$D$31,IF(C1816="Other",Predictive_Model!$D$32,0))+IF(D1816="Premium",Predictive_Model!$D$34,IF(D1816="Standard",Predictive_Model!$D$35,0))+IF(G1816="Asia",Predictive_Model!$D$37,IF(G1816="Europe",Predictive_Model!$D$38,IF(G1816="North America",Predictive_Model!$D$39,IF(G1816="Oceania",Predictive_Model!$D$40,IF(G1816="South America",Predictive_Model!$D$41,0)))))+IF(H1816="Laptop",Predictive_Model!$D$43,IF(H1816="Mobile",Predictive_Model!$D$44,IF(H1816="TV",Predictive_Model!$D$45,IF(H1816="Tablet",Predictive_Model!$D$46,0))))+IF(K1816="Crypto",Predictive_Model!$D$48,IF(K1816="Debit Card",Predictive_Model!$D$49,IF(K1816="Gift Card",Predictive_Model!$D$50,IF(K1816="PayPal",Predictive_Model!$D$51,0))))+IF(N1816="Comedy",Predictive_Model!$D$53,IF(N1816="Documentary",Predictive_Model!$D$54,IF(N1816="Drama",Predictive_Model!$D$55,IF(N1816="Horror",Predictive_Model!$D$56,IF(N1816="Romance",Predictive_Model!$D$57,IF(N1816="Sci-Fi",Predictive_Model!$D$58,0)))))))))</f>
        <v>0.99981743934928358</v>
      </c>
      <c r="V1816" s="3" t="str">
        <f t="shared" si="286"/>
        <v>Critical</v>
      </c>
      <c r="W1816" s="6">
        <f t="shared" si="287"/>
        <v>8.99</v>
      </c>
      <c r="X1816" s="3" t="str">
        <f t="shared" si="288"/>
        <v>Priority 2</v>
      </c>
      <c r="Y1816" s="3" t="str">
        <f t="shared" si="289"/>
        <v>OK</v>
      </c>
    </row>
    <row r="1817" spans="1:25" x14ac:dyDescent="0.25">
      <c r="A1817" s="3" t="str">
        <f>Raw_Data!A1817</f>
        <v>4cbbe2c6-93a6-4f4a-8a58-cb0568992128</v>
      </c>
      <c r="B1817" s="3">
        <f>Raw_Data!B1817</f>
        <v>22</v>
      </c>
      <c r="C1817" s="3" t="str">
        <f>Raw_Data!C1817</f>
        <v>Male</v>
      </c>
      <c r="D1817" s="3" t="str">
        <f>Raw_Data!D1817</f>
        <v>Premium</v>
      </c>
      <c r="E1817" s="3">
        <f>Raw_Data!E1817</f>
        <v>14.69</v>
      </c>
      <c r="F1817" s="3">
        <f>Raw_Data!F1817</f>
        <v>12</v>
      </c>
      <c r="G1817" s="3" t="str">
        <f>Raw_Data!G1817</f>
        <v>Asia</v>
      </c>
      <c r="H1817" s="3" t="str">
        <f>Raw_Data!H1817</f>
        <v>Desktop</v>
      </c>
      <c r="I1817" s="3">
        <f>Raw_Data!I1817</f>
        <v>17.989999999999998</v>
      </c>
      <c r="J1817" s="3">
        <f>Raw_Data!J1817</f>
        <v>0</v>
      </c>
      <c r="K1817" s="3" t="str">
        <f>Raw_Data!K1817</f>
        <v>PayPal</v>
      </c>
      <c r="L1817" s="3">
        <f>Raw_Data!L1817</f>
        <v>1</v>
      </c>
      <c r="M1817" s="3">
        <f>Raw_Data!M1817</f>
        <v>1.1299999999999999</v>
      </c>
      <c r="N1817" s="3" t="str">
        <f>Raw_Data!N1817</f>
        <v>Romance</v>
      </c>
      <c r="O1817" s="3" t="str">
        <f t="shared" si="280"/>
        <v>18-24</v>
      </c>
      <c r="P1817" s="3" t="str">
        <f t="shared" si="281"/>
        <v>10-24h</v>
      </c>
      <c r="Q1817" s="3" t="str">
        <f t="shared" si="282"/>
        <v>8-21d</v>
      </c>
      <c r="R1817" s="3" t="str">
        <f t="shared" si="283"/>
        <v>Medium</v>
      </c>
      <c r="S1817" s="3" t="str">
        <f t="shared" si="284"/>
        <v>High</v>
      </c>
      <c r="T1817" s="3" t="str">
        <f t="shared" si="285"/>
        <v>Active</v>
      </c>
      <c r="U1817" s="4">
        <f>1/(1+EXP(-(Predictive_Model!$B$5+((B1817-Predictive_Model!$B$20)/Predictive_Model!$C$20)*Predictive_Model!$D$20+((E1817-Predictive_Model!$B$21)/Predictive_Model!$C$21)*Predictive_Model!$D$21+((F1817-Predictive_Model!$B$22)/Predictive_Model!$C$22)*Predictive_Model!$D$22+((I1817-Predictive_Model!$B$23)/Predictive_Model!$C$23)*Predictive_Model!$D$23+((L1817-Predictive_Model!$B$24)/Predictive_Model!$C$24)*Predictive_Model!$D$24+((M1817-Predictive_Model!$B$25)/Predictive_Model!$C$25)*Predictive_Model!$D$25+IF(C1817="Male",Predictive_Model!$D$31,IF(C1817="Other",Predictive_Model!$D$32,0))+IF(D1817="Premium",Predictive_Model!$D$34,IF(D1817="Standard",Predictive_Model!$D$35,0))+IF(G1817="Asia",Predictive_Model!$D$37,IF(G1817="Europe",Predictive_Model!$D$38,IF(G1817="North America",Predictive_Model!$D$39,IF(G1817="Oceania",Predictive_Model!$D$40,IF(G1817="South America",Predictive_Model!$D$41,0)))))+IF(H1817="Laptop",Predictive_Model!$D$43,IF(H1817="Mobile",Predictive_Model!$D$44,IF(H1817="TV",Predictive_Model!$D$45,IF(H1817="Tablet",Predictive_Model!$D$46,0))))+IF(K1817="Crypto",Predictive_Model!$D$48,IF(K1817="Debit Card",Predictive_Model!$D$49,IF(K1817="Gift Card",Predictive_Model!$D$50,IF(K1817="PayPal",Predictive_Model!$D$51,0))))+IF(N1817="Comedy",Predictive_Model!$D$53,IF(N1817="Documentary",Predictive_Model!$D$54,IF(N1817="Drama",Predictive_Model!$D$55,IF(N1817="Horror",Predictive_Model!$D$56,IF(N1817="Romance",Predictive_Model!$D$57,IF(N1817="Sci-Fi",Predictive_Model!$D$58,0)))))))))</f>
        <v>2.5575453623904936E-2</v>
      </c>
      <c r="V1817" s="3" t="str">
        <f t="shared" si="286"/>
        <v>Low</v>
      </c>
      <c r="W1817" s="6">
        <f t="shared" si="287"/>
        <v>0.46010241069404978</v>
      </c>
      <c r="X1817" s="3" t="str">
        <f t="shared" si="288"/>
        <v>Monitor</v>
      </c>
      <c r="Y1817" s="3" t="str">
        <f t="shared" si="289"/>
        <v>OK</v>
      </c>
    </row>
    <row r="1818" spans="1:25" x14ac:dyDescent="0.25">
      <c r="A1818" s="3" t="str">
        <f>Raw_Data!A1818</f>
        <v>842e532f-eafa-43c3-91e1-043216a3a1b9</v>
      </c>
      <c r="B1818" s="3">
        <f>Raw_Data!B1818</f>
        <v>35</v>
      </c>
      <c r="C1818" s="3" t="str">
        <f>Raw_Data!C1818</f>
        <v>Female</v>
      </c>
      <c r="D1818" s="3" t="str">
        <f>Raw_Data!D1818</f>
        <v>Basic</v>
      </c>
      <c r="E1818" s="3">
        <f>Raw_Data!E1818</f>
        <v>20.74</v>
      </c>
      <c r="F1818" s="3">
        <f>Raw_Data!F1818</f>
        <v>51</v>
      </c>
      <c r="G1818" s="3" t="str">
        <f>Raw_Data!G1818</f>
        <v>Oceania</v>
      </c>
      <c r="H1818" s="3" t="str">
        <f>Raw_Data!H1818</f>
        <v>Mobile</v>
      </c>
      <c r="I1818" s="3">
        <f>Raw_Data!I1818</f>
        <v>8.99</v>
      </c>
      <c r="J1818" s="3">
        <f>Raw_Data!J1818</f>
        <v>0</v>
      </c>
      <c r="K1818" s="3" t="str">
        <f>Raw_Data!K1818</f>
        <v>Debit Card</v>
      </c>
      <c r="L1818" s="3">
        <f>Raw_Data!L1818</f>
        <v>5</v>
      </c>
      <c r="M1818" s="3">
        <f>Raw_Data!M1818</f>
        <v>0.4</v>
      </c>
      <c r="N1818" s="3" t="str">
        <f>Raw_Data!N1818</f>
        <v>Horror</v>
      </c>
      <c r="O1818" s="3" t="str">
        <f t="shared" si="280"/>
        <v>35-44</v>
      </c>
      <c r="P1818" s="3" t="str">
        <f t="shared" si="281"/>
        <v>10-24h</v>
      </c>
      <c r="Q1818" s="3" t="str">
        <f t="shared" si="282"/>
        <v>46-60d</v>
      </c>
      <c r="R1818" s="3" t="str">
        <f t="shared" si="283"/>
        <v>Medium</v>
      </c>
      <c r="S1818" s="3" t="str">
        <f t="shared" si="284"/>
        <v>Low</v>
      </c>
      <c r="T1818" s="3" t="str">
        <f t="shared" si="285"/>
        <v>Active</v>
      </c>
      <c r="U1818" s="4">
        <f>1/(1+EXP(-(Predictive_Model!$B$5+((B1818-Predictive_Model!$B$20)/Predictive_Model!$C$20)*Predictive_Model!$D$20+((E1818-Predictive_Model!$B$21)/Predictive_Model!$C$21)*Predictive_Model!$D$21+((F1818-Predictive_Model!$B$22)/Predictive_Model!$C$22)*Predictive_Model!$D$22+((I1818-Predictive_Model!$B$23)/Predictive_Model!$C$23)*Predictive_Model!$D$23+((L1818-Predictive_Model!$B$24)/Predictive_Model!$C$24)*Predictive_Model!$D$24+((M1818-Predictive_Model!$B$25)/Predictive_Model!$C$25)*Predictive_Model!$D$25+IF(C1818="Male",Predictive_Model!$D$31,IF(C1818="Other",Predictive_Model!$D$32,0))+IF(D1818="Premium",Predictive_Model!$D$34,IF(D1818="Standard",Predictive_Model!$D$35,0))+IF(G1818="Asia",Predictive_Model!$D$37,IF(G1818="Europe",Predictive_Model!$D$38,IF(G1818="North America",Predictive_Model!$D$39,IF(G1818="Oceania",Predictive_Model!$D$40,IF(G1818="South America",Predictive_Model!$D$41,0)))))+IF(H1818="Laptop",Predictive_Model!$D$43,IF(H1818="Mobile",Predictive_Model!$D$44,IF(H1818="TV",Predictive_Model!$D$45,IF(H1818="Tablet",Predictive_Model!$D$46,0))))+IF(K1818="Crypto",Predictive_Model!$D$48,IF(K1818="Debit Card",Predictive_Model!$D$49,IF(K1818="Gift Card",Predictive_Model!$D$50,IF(K1818="PayPal",Predictive_Model!$D$51,0))))+IF(N1818="Comedy",Predictive_Model!$D$53,IF(N1818="Documentary",Predictive_Model!$D$54,IF(N1818="Drama",Predictive_Model!$D$55,IF(N1818="Horror",Predictive_Model!$D$56,IF(N1818="Romance",Predictive_Model!$D$57,IF(N1818="Sci-Fi",Predictive_Model!$D$58,0)))))))))</f>
        <v>0.93329096346188001</v>
      </c>
      <c r="V1818" s="3" t="str">
        <f t="shared" si="286"/>
        <v>Critical</v>
      </c>
      <c r="W1818" s="6">
        <f t="shared" si="287"/>
        <v>8.3902857615223017</v>
      </c>
      <c r="X1818" s="3" t="str">
        <f t="shared" si="288"/>
        <v>Priority 2</v>
      </c>
      <c r="Y1818" s="3" t="str">
        <f t="shared" si="289"/>
        <v>OK</v>
      </c>
    </row>
    <row r="1819" spans="1:25" x14ac:dyDescent="0.25">
      <c r="A1819" s="3" t="str">
        <f>Raw_Data!A1819</f>
        <v>ce76d2eb-7452-44f4-bfe8-8f14ea2d179f</v>
      </c>
      <c r="B1819" s="3">
        <f>Raw_Data!B1819</f>
        <v>56</v>
      </c>
      <c r="C1819" s="3" t="str">
        <f>Raw_Data!C1819</f>
        <v>Other</v>
      </c>
      <c r="D1819" s="3" t="str">
        <f>Raw_Data!D1819</f>
        <v>Basic</v>
      </c>
      <c r="E1819" s="3">
        <f>Raw_Data!E1819</f>
        <v>1.62</v>
      </c>
      <c r="F1819" s="3">
        <f>Raw_Data!F1819</f>
        <v>8</v>
      </c>
      <c r="G1819" s="3" t="str">
        <f>Raw_Data!G1819</f>
        <v>Oceania</v>
      </c>
      <c r="H1819" s="3" t="str">
        <f>Raw_Data!H1819</f>
        <v>Tablet</v>
      </c>
      <c r="I1819" s="3">
        <f>Raw_Data!I1819</f>
        <v>8.99</v>
      </c>
      <c r="J1819" s="3">
        <f>Raw_Data!J1819</f>
        <v>1</v>
      </c>
      <c r="K1819" s="3" t="str">
        <f>Raw_Data!K1819</f>
        <v>Credit Card</v>
      </c>
      <c r="L1819" s="3">
        <f>Raw_Data!L1819</f>
        <v>1</v>
      </c>
      <c r="M1819" s="3">
        <f>Raw_Data!M1819</f>
        <v>0.18</v>
      </c>
      <c r="N1819" s="3" t="str">
        <f>Raw_Data!N1819</f>
        <v>Sci-Fi</v>
      </c>
      <c r="O1819" s="3" t="str">
        <f t="shared" si="280"/>
        <v>55-70</v>
      </c>
      <c r="P1819" s="3" t="str">
        <f t="shared" si="281"/>
        <v>&lt;10h</v>
      </c>
      <c r="Q1819" s="3" t="str">
        <f t="shared" si="282"/>
        <v>8-21d</v>
      </c>
      <c r="R1819" s="3" t="str">
        <f t="shared" si="283"/>
        <v>Medium</v>
      </c>
      <c r="S1819" s="3" t="str">
        <f t="shared" si="284"/>
        <v>Low</v>
      </c>
      <c r="T1819" s="3" t="str">
        <f t="shared" si="285"/>
        <v>Churned</v>
      </c>
      <c r="U1819" s="4">
        <f>1/(1+EXP(-(Predictive_Model!$B$5+((B1819-Predictive_Model!$B$20)/Predictive_Model!$C$20)*Predictive_Model!$D$20+((E1819-Predictive_Model!$B$21)/Predictive_Model!$C$21)*Predictive_Model!$D$21+((F1819-Predictive_Model!$B$22)/Predictive_Model!$C$22)*Predictive_Model!$D$22+((I1819-Predictive_Model!$B$23)/Predictive_Model!$C$23)*Predictive_Model!$D$23+((L1819-Predictive_Model!$B$24)/Predictive_Model!$C$24)*Predictive_Model!$D$24+((M1819-Predictive_Model!$B$25)/Predictive_Model!$C$25)*Predictive_Model!$D$25+IF(C1819="Male",Predictive_Model!$D$31,IF(C1819="Other",Predictive_Model!$D$32,0))+IF(D1819="Premium",Predictive_Model!$D$34,IF(D1819="Standard",Predictive_Model!$D$35,0))+IF(G1819="Asia",Predictive_Model!$D$37,IF(G1819="Europe",Predictive_Model!$D$38,IF(G1819="North America",Predictive_Model!$D$39,IF(G1819="Oceania",Predictive_Model!$D$40,IF(G1819="South America",Predictive_Model!$D$41,0)))))+IF(H1819="Laptop",Predictive_Model!$D$43,IF(H1819="Mobile",Predictive_Model!$D$44,IF(H1819="TV",Predictive_Model!$D$45,IF(H1819="Tablet",Predictive_Model!$D$46,0))))+IF(K1819="Crypto",Predictive_Model!$D$48,IF(K1819="Debit Card",Predictive_Model!$D$49,IF(K1819="Gift Card",Predictive_Model!$D$50,IF(K1819="PayPal",Predictive_Model!$D$51,0))))+IF(N1819="Comedy",Predictive_Model!$D$53,IF(N1819="Documentary",Predictive_Model!$D$54,IF(N1819="Drama",Predictive_Model!$D$55,IF(N1819="Horror",Predictive_Model!$D$56,IF(N1819="Romance",Predictive_Model!$D$57,IF(N1819="Sci-Fi",Predictive_Model!$D$58,0)))))))))</f>
        <v>0.99832719626545263</v>
      </c>
      <c r="V1819" s="3" t="str">
        <f t="shared" si="286"/>
        <v>Critical</v>
      </c>
      <c r="W1819" s="6">
        <f t="shared" si="287"/>
        <v>8.99</v>
      </c>
      <c r="X1819" s="3" t="str">
        <f t="shared" si="288"/>
        <v>Priority 2</v>
      </c>
      <c r="Y1819" s="3" t="str">
        <f t="shared" si="289"/>
        <v>OK</v>
      </c>
    </row>
    <row r="1820" spans="1:25" x14ac:dyDescent="0.25">
      <c r="A1820" s="3" t="str">
        <f>Raw_Data!A1820</f>
        <v>b944a82d-8935-4ec4-a9a8-ee375c046361</v>
      </c>
      <c r="B1820" s="3">
        <f>Raw_Data!B1820</f>
        <v>27</v>
      </c>
      <c r="C1820" s="3" t="str">
        <f>Raw_Data!C1820</f>
        <v>Female</v>
      </c>
      <c r="D1820" s="3" t="str">
        <f>Raw_Data!D1820</f>
        <v>Standard</v>
      </c>
      <c r="E1820" s="3">
        <f>Raw_Data!E1820</f>
        <v>5.85</v>
      </c>
      <c r="F1820" s="3">
        <f>Raw_Data!F1820</f>
        <v>3</v>
      </c>
      <c r="G1820" s="3" t="str">
        <f>Raw_Data!G1820</f>
        <v>Oceania</v>
      </c>
      <c r="H1820" s="3" t="str">
        <f>Raw_Data!H1820</f>
        <v>Laptop</v>
      </c>
      <c r="I1820" s="3">
        <f>Raw_Data!I1820</f>
        <v>13.99</v>
      </c>
      <c r="J1820" s="3">
        <f>Raw_Data!J1820</f>
        <v>0</v>
      </c>
      <c r="K1820" s="3" t="str">
        <f>Raw_Data!K1820</f>
        <v>Crypto</v>
      </c>
      <c r="L1820" s="3">
        <f>Raw_Data!L1820</f>
        <v>5</v>
      </c>
      <c r="M1820" s="3">
        <f>Raw_Data!M1820</f>
        <v>1.46</v>
      </c>
      <c r="N1820" s="3" t="str">
        <f>Raw_Data!N1820</f>
        <v>Sci-Fi</v>
      </c>
      <c r="O1820" s="3" t="str">
        <f t="shared" si="280"/>
        <v>25-34</v>
      </c>
      <c r="P1820" s="3" t="str">
        <f t="shared" si="281"/>
        <v>&lt;10h</v>
      </c>
      <c r="Q1820" s="3" t="str">
        <f t="shared" si="282"/>
        <v>0-7d</v>
      </c>
      <c r="R1820" s="3" t="str">
        <f t="shared" si="283"/>
        <v>Medium</v>
      </c>
      <c r="S1820" s="3" t="str">
        <f t="shared" si="284"/>
        <v>Mid</v>
      </c>
      <c r="T1820" s="3" t="str">
        <f t="shared" si="285"/>
        <v>Active</v>
      </c>
      <c r="U1820" s="4">
        <f>1/(1+EXP(-(Predictive_Model!$B$5+((B1820-Predictive_Model!$B$20)/Predictive_Model!$C$20)*Predictive_Model!$D$20+((E1820-Predictive_Model!$B$21)/Predictive_Model!$C$21)*Predictive_Model!$D$21+((F1820-Predictive_Model!$B$22)/Predictive_Model!$C$22)*Predictive_Model!$D$22+((I1820-Predictive_Model!$B$23)/Predictive_Model!$C$23)*Predictive_Model!$D$23+((L1820-Predictive_Model!$B$24)/Predictive_Model!$C$24)*Predictive_Model!$D$24+((M1820-Predictive_Model!$B$25)/Predictive_Model!$C$25)*Predictive_Model!$D$25+IF(C1820="Male",Predictive_Model!$D$31,IF(C1820="Other",Predictive_Model!$D$32,0))+IF(D1820="Premium",Predictive_Model!$D$34,IF(D1820="Standard",Predictive_Model!$D$35,0))+IF(G1820="Asia",Predictive_Model!$D$37,IF(G1820="Europe",Predictive_Model!$D$38,IF(G1820="North America",Predictive_Model!$D$39,IF(G1820="Oceania",Predictive_Model!$D$40,IF(G1820="South America",Predictive_Model!$D$41,0)))))+IF(H1820="Laptop",Predictive_Model!$D$43,IF(H1820="Mobile",Predictive_Model!$D$44,IF(H1820="TV",Predictive_Model!$D$45,IF(H1820="Tablet",Predictive_Model!$D$46,0))))+IF(K1820="Crypto",Predictive_Model!$D$48,IF(K1820="Debit Card",Predictive_Model!$D$49,IF(K1820="Gift Card",Predictive_Model!$D$50,IF(K1820="PayPal",Predictive_Model!$D$51,0))))+IF(N1820="Comedy",Predictive_Model!$D$53,IF(N1820="Documentary",Predictive_Model!$D$54,IF(N1820="Drama",Predictive_Model!$D$55,IF(N1820="Horror",Predictive_Model!$D$56,IF(N1820="Romance",Predictive_Model!$D$57,IF(N1820="Sci-Fi",Predictive_Model!$D$58,0)))))))))</f>
        <v>3.2001570642736177E-2</v>
      </c>
      <c r="V1820" s="3" t="str">
        <f t="shared" si="286"/>
        <v>Low</v>
      </c>
      <c r="W1820" s="6">
        <f t="shared" si="287"/>
        <v>0.44770197329187911</v>
      </c>
      <c r="X1820" s="3" t="str">
        <f t="shared" si="288"/>
        <v>Monitor</v>
      </c>
      <c r="Y1820" s="3" t="str">
        <f t="shared" si="289"/>
        <v>OK</v>
      </c>
    </row>
    <row r="1821" spans="1:25" x14ac:dyDescent="0.25">
      <c r="A1821" s="3" t="str">
        <f>Raw_Data!A1821</f>
        <v>56fc1cd3-f46c-45b1-86c8-a8d814b4b01f</v>
      </c>
      <c r="B1821" s="3">
        <f>Raw_Data!B1821</f>
        <v>37</v>
      </c>
      <c r="C1821" s="3" t="str">
        <f>Raw_Data!C1821</f>
        <v>Female</v>
      </c>
      <c r="D1821" s="3" t="str">
        <f>Raw_Data!D1821</f>
        <v>Basic</v>
      </c>
      <c r="E1821" s="3">
        <f>Raw_Data!E1821</f>
        <v>12.73</v>
      </c>
      <c r="F1821" s="3">
        <f>Raw_Data!F1821</f>
        <v>49</v>
      </c>
      <c r="G1821" s="3" t="str">
        <f>Raw_Data!G1821</f>
        <v>Africa</v>
      </c>
      <c r="H1821" s="3" t="str">
        <f>Raw_Data!H1821</f>
        <v>Mobile</v>
      </c>
      <c r="I1821" s="3">
        <f>Raw_Data!I1821</f>
        <v>8.99</v>
      </c>
      <c r="J1821" s="3">
        <f>Raw_Data!J1821</f>
        <v>1</v>
      </c>
      <c r="K1821" s="3" t="str">
        <f>Raw_Data!K1821</f>
        <v>Credit Card</v>
      </c>
      <c r="L1821" s="3">
        <f>Raw_Data!L1821</f>
        <v>3</v>
      </c>
      <c r="M1821" s="3">
        <f>Raw_Data!M1821</f>
        <v>0.25</v>
      </c>
      <c r="N1821" s="3" t="str">
        <f>Raw_Data!N1821</f>
        <v>Action</v>
      </c>
      <c r="O1821" s="3" t="str">
        <f t="shared" si="280"/>
        <v>35-44</v>
      </c>
      <c r="P1821" s="3" t="str">
        <f t="shared" si="281"/>
        <v>10-24h</v>
      </c>
      <c r="Q1821" s="3" t="str">
        <f t="shared" si="282"/>
        <v>46-60d</v>
      </c>
      <c r="R1821" s="3" t="str">
        <f t="shared" si="283"/>
        <v>Medium</v>
      </c>
      <c r="S1821" s="3" t="str">
        <f t="shared" si="284"/>
        <v>Low</v>
      </c>
      <c r="T1821" s="3" t="str">
        <f t="shared" si="285"/>
        <v>Churned</v>
      </c>
      <c r="U1821" s="4">
        <f>1/(1+EXP(-(Predictive_Model!$B$5+((B1821-Predictive_Model!$B$20)/Predictive_Model!$C$20)*Predictive_Model!$D$20+((E1821-Predictive_Model!$B$21)/Predictive_Model!$C$21)*Predictive_Model!$D$21+((F1821-Predictive_Model!$B$22)/Predictive_Model!$C$22)*Predictive_Model!$D$22+((I1821-Predictive_Model!$B$23)/Predictive_Model!$C$23)*Predictive_Model!$D$23+((L1821-Predictive_Model!$B$24)/Predictive_Model!$C$24)*Predictive_Model!$D$24+((M1821-Predictive_Model!$B$25)/Predictive_Model!$C$25)*Predictive_Model!$D$25+IF(C1821="Male",Predictive_Model!$D$31,IF(C1821="Other",Predictive_Model!$D$32,0))+IF(D1821="Premium",Predictive_Model!$D$34,IF(D1821="Standard",Predictive_Model!$D$35,0))+IF(G1821="Asia",Predictive_Model!$D$37,IF(G1821="Europe",Predictive_Model!$D$38,IF(G1821="North America",Predictive_Model!$D$39,IF(G1821="Oceania",Predictive_Model!$D$40,IF(G1821="South America",Predictive_Model!$D$41,0)))))+IF(H1821="Laptop",Predictive_Model!$D$43,IF(H1821="Mobile",Predictive_Model!$D$44,IF(H1821="TV",Predictive_Model!$D$45,IF(H1821="Tablet",Predictive_Model!$D$46,0))))+IF(K1821="Crypto",Predictive_Model!$D$48,IF(K1821="Debit Card",Predictive_Model!$D$49,IF(K1821="Gift Card",Predictive_Model!$D$50,IF(K1821="PayPal",Predictive_Model!$D$51,0))))+IF(N1821="Comedy",Predictive_Model!$D$53,IF(N1821="Documentary",Predictive_Model!$D$54,IF(N1821="Drama",Predictive_Model!$D$55,IF(N1821="Horror",Predictive_Model!$D$56,IF(N1821="Romance",Predictive_Model!$D$57,IF(N1821="Sci-Fi",Predictive_Model!$D$58,0)))))))))</f>
        <v>0.99888817938105878</v>
      </c>
      <c r="V1821" s="3" t="str">
        <f t="shared" si="286"/>
        <v>Critical</v>
      </c>
      <c r="W1821" s="6">
        <f t="shared" si="287"/>
        <v>8.99</v>
      </c>
      <c r="X1821" s="3" t="str">
        <f t="shared" si="288"/>
        <v>Priority 2</v>
      </c>
      <c r="Y1821" s="3" t="str">
        <f t="shared" si="289"/>
        <v>OK</v>
      </c>
    </row>
    <row r="1822" spans="1:25" x14ac:dyDescent="0.25">
      <c r="A1822" s="3" t="str">
        <f>Raw_Data!A1822</f>
        <v>eeecc979-d06f-4951-a2cd-655a554aeab5</v>
      </c>
      <c r="B1822" s="3">
        <f>Raw_Data!B1822</f>
        <v>18</v>
      </c>
      <c r="C1822" s="3" t="str">
        <f>Raw_Data!C1822</f>
        <v>Female</v>
      </c>
      <c r="D1822" s="3" t="str">
        <f>Raw_Data!D1822</f>
        <v>Premium</v>
      </c>
      <c r="E1822" s="3">
        <f>Raw_Data!E1822</f>
        <v>22</v>
      </c>
      <c r="F1822" s="3">
        <f>Raw_Data!F1822</f>
        <v>15</v>
      </c>
      <c r="G1822" s="3" t="str">
        <f>Raw_Data!G1822</f>
        <v>Europe</v>
      </c>
      <c r="H1822" s="3" t="str">
        <f>Raw_Data!H1822</f>
        <v>Laptop</v>
      </c>
      <c r="I1822" s="3">
        <f>Raw_Data!I1822</f>
        <v>17.989999999999998</v>
      </c>
      <c r="J1822" s="3">
        <f>Raw_Data!J1822</f>
        <v>0</v>
      </c>
      <c r="K1822" s="3" t="str">
        <f>Raw_Data!K1822</f>
        <v>Debit Card</v>
      </c>
      <c r="L1822" s="3">
        <f>Raw_Data!L1822</f>
        <v>5</v>
      </c>
      <c r="M1822" s="3">
        <f>Raw_Data!M1822</f>
        <v>1.38</v>
      </c>
      <c r="N1822" s="3" t="str">
        <f>Raw_Data!N1822</f>
        <v>Sci-Fi</v>
      </c>
      <c r="O1822" s="3" t="str">
        <f t="shared" si="280"/>
        <v>18-24</v>
      </c>
      <c r="P1822" s="3" t="str">
        <f t="shared" si="281"/>
        <v>10-24h</v>
      </c>
      <c r="Q1822" s="3" t="str">
        <f t="shared" si="282"/>
        <v>8-21d</v>
      </c>
      <c r="R1822" s="3" t="str">
        <f t="shared" si="283"/>
        <v>Medium</v>
      </c>
      <c r="S1822" s="3" t="str">
        <f t="shared" si="284"/>
        <v>High</v>
      </c>
      <c r="T1822" s="3" t="str">
        <f t="shared" si="285"/>
        <v>Active</v>
      </c>
      <c r="U1822" s="4">
        <f>1/(1+EXP(-(Predictive_Model!$B$5+((B1822-Predictive_Model!$B$20)/Predictive_Model!$C$20)*Predictive_Model!$D$20+((E1822-Predictive_Model!$B$21)/Predictive_Model!$C$21)*Predictive_Model!$D$21+((F1822-Predictive_Model!$B$22)/Predictive_Model!$C$22)*Predictive_Model!$D$22+((I1822-Predictive_Model!$B$23)/Predictive_Model!$C$23)*Predictive_Model!$D$23+((L1822-Predictive_Model!$B$24)/Predictive_Model!$C$24)*Predictive_Model!$D$24+((M1822-Predictive_Model!$B$25)/Predictive_Model!$C$25)*Predictive_Model!$D$25+IF(C1822="Male",Predictive_Model!$D$31,IF(C1822="Other",Predictive_Model!$D$32,0))+IF(D1822="Premium",Predictive_Model!$D$34,IF(D1822="Standard",Predictive_Model!$D$35,0))+IF(G1822="Asia",Predictive_Model!$D$37,IF(G1822="Europe",Predictive_Model!$D$38,IF(G1822="North America",Predictive_Model!$D$39,IF(G1822="Oceania",Predictive_Model!$D$40,IF(G1822="South America",Predictive_Model!$D$41,0)))))+IF(H1822="Laptop",Predictive_Model!$D$43,IF(H1822="Mobile",Predictive_Model!$D$44,IF(H1822="TV",Predictive_Model!$D$45,IF(H1822="Tablet",Predictive_Model!$D$46,0))))+IF(K1822="Crypto",Predictive_Model!$D$48,IF(K1822="Debit Card",Predictive_Model!$D$49,IF(K1822="Gift Card",Predictive_Model!$D$50,IF(K1822="PayPal",Predictive_Model!$D$51,0))))+IF(N1822="Comedy",Predictive_Model!$D$53,IF(N1822="Documentary",Predictive_Model!$D$54,IF(N1822="Drama",Predictive_Model!$D$55,IF(N1822="Horror",Predictive_Model!$D$56,IF(N1822="Romance",Predictive_Model!$D$57,IF(N1822="Sci-Fi",Predictive_Model!$D$58,0)))))))))</f>
        <v>1.2709593857279593E-4</v>
      </c>
      <c r="V1822" s="3" t="str">
        <f t="shared" si="286"/>
        <v>Low</v>
      </c>
      <c r="W1822" s="6">
        <f t="shared" si="287"/>
        <v>2.2864559349245984E-3</v>
      </c>
      <c r="X1822" s="3" t="str">
        <f t="shared" si="288"/>
        <v>Monitor</v>
      </c>
      <c r="Y1822" s="3" t="str">
        <f t="shared" si="289"/>
        <v>OK</v>
      </c>
    </row>
    <row r="1823" spans="1:25" x14ac:dyDescent="0.25">
      <c r="A1823" s="3" t="str">
        <f>Raw_Data!A1823</f>
        <v>8cba73af-fdd2-40c5-a047-ad5892347414</v>
      </c>
      <c r="B1823" s="3">
        <f>Raw_Data!B1823</f>
        <v>68</v>
      </c>
      <c r="C1823" s="3" t="str">
        <f>Raw_Data!C1823</f>
        <v>Male</v>
      </c>
      <c r="D1823" s="3" t="str">
        <f>Raw_Data!D1823</f>
        <v>Premium</v>
      </c>
      <c r="E1823" s="3">
        <f>Raw_Data!E1823</f>
        <v>18.66</v>
      </c>
      <c r="F1823" s="3">
        <f>Raw_Data!F1823</f>
        <v>57</v>
      </c>
      <c r="G1823" s="3" t="str">
        <f>Raw_Data!G1823</f>
        <v>Africa</v>
      </c>
      <c r="H1823" s="3" t="str">
        <f>Raw_Data!H1823</f>
        <v>Desktop</v>
      </c>
      <c r="I1823" s="3">
        <f>Raw_Data!I1823</f>
        <v>17.989999999999998</v>
      </c>
      <c r="J1823" s="3">
        <f>Raw_Data!J1823</f>
        <v>1</v>
      </c>
      <c r="K1823" s="3" t="str">
        <f>Raw_Data!K1823</f>
        <v>Credit Card</v>
      </c>
      <c r="L1823" s="3">
        <f>Raw_Data!L1823</f>
        <v>1</v>
      </c>
      <c r="M1823" s="3">
        <f>Raw_Data!M1823</f>
        <v>0.32</v>
      </c>
      <c r="N1823" s="3" t="str">
        <f>Raw_Data!N1823</f>
        <v>Drama</v>
      </c>
      <c r="O1823" s="3" t="str">
        <f t="shared" si="280"/>
        <v>55-70</v>
      </c>
      <c r="P1823" s="3" t="str">
        <f t="shared" si="281"/>
        <v>10-24h</v>
      </c>
      <c r="Q1823" s="3" t="str">
        <f t="shared" si="282"/>
        <v>46-60d</v>
      </c>
      <c r="R1823" s="3" t="str">
        <f t="shared" si="283"/>
        <v>Medium</v>
      </c>
      <c r="S1823" s="3" t="str">
        <f t="shared" si="284"/>
        <v>High</v>
      </c>
      <c r="T1823" s="3" t="str">
        <f t="shared" si="285"/>
        <v>Churned</v>
      </c>
      <c r="U1823" s="4">
        <f>1/(1+EXP(-(Predictive_Model!$B$5+((B1823-Predictive_Model!$B$20)/Predictive_Model!$C$20)*Predictive_Model!$D$20+((E1823-Predictive_Model!$B$21)/Predictive_Model!$C$21)*Predictive_Model!$D$21+((F1823-Predictive_Model!$B$22)/Predictive_Model!$C$22)*Predictive_Model!$D$22+((I1823-Predictive_Model!$B$23)/Predictive_Model!$C$23)*Predictive_Model!$D$23+((L1823-Predictive_Model!$B$24)/Predictive_Model!$C$24)*Predictive_Model!$D$24+((M1823-Predictive_Model!$B$25)/Predictive_Model!$C$25)*Predictive_Model!$D$25+IF(C1823="Male",Predictive_Model!$D$31,IF(C1823="Other",Predictive_Model!$D$32,0))+IF(D1823="Premium",Predictive_Model!$D$34,IF(D1823="Standard",Predictive_Model!$D$35,0))+IF(G1823="Asia",Predictive_Model!$D$37,IF(G1823="Europe",Predictive_Model!$D$38,IF(G1823="North America",Predictive_Model!$D$39,IF(G1823="Oceania",Predictive_Model!$D$40,IF(G1823="South America",Predictive_Model!$D$41,0)))))+IF(H1823="Laptop",Predictive_Model!$D$43,IF(H1823="Mobile",Predictive_Model!$D$44,IF(H1823="TV",Predictive_Model!$D$45,IF(H1823="Tablet",Predictive_Model!$D$46,0))))+IF(K1823="Crypto",Predictive_Model!$D$48,IF(K1823="Debit Card",Predictive_Model!$D$49,IF(K1823="Gift Card",Predictive_Model!$D$50,IF(K1823="PayPal",Predictive_Model!$D$51,0))))+IF(N1823="Comedy",Predictive_Model!$D$53,IF(N1823="Documentary",Predictive_Model!$D$54,IF(N1823="Drama",Predictive_Model!$D$55,IF(N1823="Horror",Predictive_Model!$D$56,IF(N1823="Romance",Predictive_Model!$D$57,IF(N1823="Sci-Fi",Predictive_Model!$D$58,0)))))))))</f>
        <v>0.93727508237252277</v>
      </c>
      <c r="V1823" s="3" t="str">
        <f t="shared" si="286"/>
        <v>Critical</v>
      </c>
      <c r="W1823" s="6">
        <f t="shared" si="287"/>
        <v>17.989999999999998</v>
      </c>
      <c r="X1823" s="3" t="str">
        <f t="shared" si="288"/>
        <v>Priority 1</v>
      </c>
      <c r="Y1823" s="3" t="str">
        <f t="shared" si="289"/>
        <v>OK</v>
      </c>
    </row>
    <row r="1824" spans="1:25" x14ac:dyDescent="0.25">
      <c r="A1824" s="3" t="str">
        <f>Raw_Data!A1824</f>
        <v>ce9e2886-8929-4783-b4c6-606c0b390a67</v>
      </c>
      <c r="B1824" s="3">
        <f>Raw_Data!B1824</f>
        <v>28</v>
      </c>
      <c r="C1824" s="3" t="str">
        <f>Raw_Data!C1824</f>
        <v>Other</v>
      </c>
      <c r="D1824" s="3" t="str">
        <f>Raw_Data!D1824</f>
        <v>Premium</v>
      </c>
      <c r="E1824" s="3">
        <f>Raw_Data!E1824</f>
        <v>11.92</v>
      </c>
      <c r="F1824" s="3">
        <f>Raw_Data!F1824</f>
        <v>52</v>
      </c>
      <c r="G1824" s="3" t="str">
        <f>Raw_Data!G1824</f>
        <v>Oceania</v>
      </c>
      <c r="H1824" s="3" t="str">
        <f>Raw_Data!H1824</f>
        <v>TV</v>
      </c>
      <c r="I1824" s="3">
        <f>Raw_Data!I1824</f>
        <v>17.989999999999998</v>
      </c>
      <c r="J1824" s="3">
        <f>Raw_Data!J1824</f>
        <v>1</v>
      </c>
      <c r="K1824" s="3" t="str">
        <f>Raw_Data!K1824</f>
        <v>Crypto</v>
      </c>
      <c r="L1824" s="3">
        <f>Raw_Data!L1824</f>
        <v>3</v>
      </c>
      <c r="M1824" s="3">
        <f>Raw_Data!M1824</f>
        <v>0.22</v>
      </c>
      <c r="N1824" s="3" t="str">
        <f>Raw_Data!N1824</f>
        <v>Horror</v>
      </c>
      <c r="O1824" s="3" t="str">
        <f t="shared" si="280"/>
        <v>25-34</v>
      </c>
      <c r="P1824" s="3" t="str">
        <f t="shared" si="281"/>
        <v>10-24h</v>
      </c>
      <c r="Q1824" s="3" t="str">
        <f t="shared" si="282"/>
        <v>46-60d</v>
      </c>
      <c r="R1824" s="3" t="str">
        <f t="shared" si="283"/>
        <v>Medium</v>
      </c>
      <c r="S1824" s="3" t="str">
        <f t="shared" si="284"/>
        <v>High</v>
      </c>
      <c r="T1824" s="3" t="str">
        <f t="shared" si="285"/>
        <v>Churned</v>
      </c>
      <c r="U1824" s="4">
        <f>1/(1+EXP(-(Predictive_Model!$B$5+((B1824-Predictive_Model!$B$20)/Predictive_Model!$C$20)*Predictive_Model!$D$20+((E1824-Predictive_Model!$B$21)/Predictive_Model!$C$21)*Predictive_Model!$D$21+((F1824-Predictive_Model!$B$22)/Predictive_Model!$C$22)*Predictive_Model!$D$22+((I1824-Predictive_Model!$B$23)/Predictive_Model!$C$23)*Predictive_Model!$D$23+((L1824-Predictive_Model!$B$24)/Predictive_Model!$C$24)*Predictive_Model!$D$24+((M1824-Predictive_Model!$B$25)/Predictive_Model!$C$25)*Predictive_Model!$D$25+IF(C1824="Male",Predictive_Model!$D$31,IF(C1824="Other",Predictive_Model!$D$32,0))+IF(D1824="Premium",Predictive_Model!$D$34,IF(D1824="Standard",Predictive_Model!$D$35,0))+IF(G1824="Asia",Predictive_Model!$D$37,IF(G1824="Europe",Predictive_Model!$D$38,IF(G1824="North America",Predictive_Model!$D$39,IF(G1824="Oceania",Predictive_Model!$D$40,IF(G1824="South America",Predictive_Model!$D$41,0)))))+IF(H1824="Laptop",Predictive_Model!$D$43,IF(H1824="Mobile",Predictive_Model!$D$44,IF(H1824="TV",Predictive_Model!$D$45,IF(H1824="Tablet",Predictive_Model!$D$46,0))))+IF(K1824="Crypto",Predictive_Model!$D$48,IF(K1824="Debit Card",Predictive_Model!$D$49,IF(K1824="Gift Card",Predictive_Model!$D$50,IF(K1824="PayPal",Predictive_Model!$D$51,0))))+IF(N1824="Comedy",Predictive_Model!$D$53,IF(N1824="Documentary",Predictive_Model!$D$54,IF(N1824="Drama",Predictive_Model!$D$55,IF(N1824="Horror",Predictive_Model!$D$56,IF(N1824="Romance",Predictive_Model!$D$57,IF(N1824="Sci-Fi",Predictive_Model!$D$58,0)))))))))</f>
        <v>0.93630138643226024</v>
      </c>
      <c r="V1824" s="3" t="str">
        <f t="shared" si="286"/>
        <v>Critical</v>
      </c>
      <c r="W1824" s="6">
        <f t="shared" si="287"/>
        <v>17.989999999999998</v>
      </c>
      <c r="X1824" s="3" t="str">
        <f t="shared" si="288"/>
        <v>Priority 1</v>
      </c>
      <c r="Y1824" s="3" t="str">
        <f t="shared" si="289"/>
        <v>OK</v>
      </c>
    </row>
    <row r="1825" spans="1:25" x14ac:dyDescent="0.25">
      <c r="A1825" s="3" t="str">
        <f>Raw_Data!A1825</f>
        <v>de4b41a5-0849-4e62-8e1a-8a8402d632bc</v>
      </c>
      <c r="B1825" s="3">
        <f>Raw_Data!B1825</f>
        <v>52</v>
      </c>
      <c r="C1825" s="3" t="str">
        <f>Raw_Data!C1825</f>
        <v>Other</v>
      </c>
      <c r="D1825" s="3" t="str">
        <f>Raw_Data!D1825</f>
        <v>Premium</v>
      </c>
      <c r="E1825" s="3">
        <f>Raw_Data!E1825</f>
        <v>7.17</v>
      </c>
      <c r="F1825" s="3">
        <f>Raw_Data!F1825</f>
        <v>48</v>
      </c>
      <c r="G1825" s="3" t="str">
        <f>Raw_Data!G1825</f>
        <v>Oceania</v>
      </c>
      <c r="H1825" s="3" t="str">
        <f>Raw_Data!H1825</f>
        <v>Desktop</v>
      </c>
      <c r="I1825" s="3">
        <f>Raw_Data!I1825</f>
        <v>17.989999999999998</v>
      </c>
      <c r="J1825" s="3">
        <f>Raw_Data!J1825</f>
        <v>1</v>
      </c>
      <c r="K1825" s="3" t="str">
        <f>Raw_Data!K1825</f>
        <v>Credit Card</v>
      </c>
      <c r="L1825" s="3">
        <f>Raw_Data!L1825</f>
        <v>3</v>
      </c>
      <c r="M1825" s="3">
        <f>Raw_Data!M1825</f>
        <v>0.15</v>
      </c>
      <c r="N1825" s="3" t="str">
        <f>Raw_Data!N1825</f>
        <v>Comedy</v>
      </c>
      <c r="O1825" s="3" t="str">
        <f t="shared" si="280"/>
        <v>45-54</v>
      </c>
      <c r="P1825" s="3" t="str">
        <f t="shared" si="281"/>
        <v>&lt;10h</v>
      </c>
      <c r="Q1825" s="3" t="str">
        <f t="shared" si="282"/>
        <v>46-60d</v>
      </c>
      <c r="R1825" s="3" t="str">
        <f t="shared" si="283"/>
        <v>Low</v>
      </c>
      <c r="S1825" s="3" t="str">
        <f t="shared" si="284"/>
        <v>High</v>
      </c>
      <c r="T1825" s="3" t="str">
        <f t="shared" si="285"/>
        <v>Churned</v>
      </c>
      <c r="U1825" s="4">
        <f>1/(1+EXP(-(Predictive_Model!$B$5+((B1825-Predictive_Model!$B$20)/Predictive_Model!$C$20)*Predictive_Model!$D$20+((E1825-Predictive_Model!$B$21)/Predictive_Model!$C$21)*Predictive_Model!$D$21+((F1825-Predictive_Model!$B$22)/Predictive_Model!$C$22)*Predictive_Model!$D$22+((I1825-Predictive_Model!$B$23)/Predictive_Model!$C$23)*Predictive_Model!$D$23+((L1825-Predictive_Model!$B$24)/Predictive_Model!$C$24)*Predictive_Model!$D$24+((M1825-Predictive_Model!$B$25)/Predictive_Model!$C$25)*Predictive_Model!$D$25+IF(C1825="Male",Predictive_Model!$D$31,IF(C1825="Other",Predictive_Model!$D$32,0))+IF(D1825="Premium",Predictive_Model!$D$34,IF(D1825="Standard",Predictive_Model!$D$35,0))+IF(G1825="Asia",Predictive_Model!$D$37,IF(G1825="Europe",Predictive_Model!$D$38,IF(G1825="North America",Predictive_Model!$D$39,IF(G1825="Oceania",Predictive_Model!$D$40,IF(G1825="South America",Predictive_Model!$D$41,0)))))+IF(H1825="Laptop",Predictive_Model!$D$43,IF(H1825="Mobile",Predictive_Model!$D$44,IF(H1825="TV",Predictive_Model!$D$45,IF(H1825="Tablet",Predictive_Model!$D$46,0))))+IF(K1825="Crypto",Predictive_Model!$D$48,IF(K1825="Debit Card",Predictive_Model!$D$49,IF(K1825="Gift Card",Predictive_Model!$D$50,IF(K1825="PayPal",Predictive_Model!$D$51,0))))+IF(N1825="Comedy",Predictive_Model!$D$53,IF(N1825="Documentary",Predictive_Model!$D$54,IF(N1825="Drama",Predictive_Model!$D$55,IF(N1825="Horror",Predictive_Model!$D$56,IF(N1825="Romance",Predictive_Model!$D$57,IF(N1825="Sci-Fi",Predictive_Model!$D$58,0)))))))))</f>
        <v>0.98184669909362432</v>
      </c>
      <c r="V1825" s="3" t="str">
        <f t="shared" si="286"/>
        <v>Critical</v>
      </c>
      <c r="W1825" s="6">
        <f t="shared" si="287"/>
        <v>17.989999999999998</v>
      </c>
      <c r="X1825" s="3" t="str">
        <f t="shared" si="288"/>
        <v>Priority 1</v>
      </c>
      <c r="Y1825" s="3" t="str">
        <f t="shared" si="289"/>
        <v>OK</v>
      </c>
    </row>
    <row r="1826" spans="1:25" x14ac:dyDescent="0.25">
      <c r="A1826" s="3" t="str">
        <f>Raw_Data!A1826</f>
        <v>2def8921-9bc9-4018-94e5-e01583cb4a8a</v>
      </c>
      <c r="B1826" s="3">
        <f>Raw_Data!B1826</f>
        <v>45</v>
      </c>
      <c r="C1826" s="3" t="str">
        <f>Raw_Data!C1826</f>
        <v>Female</v>
      </c>
      <c r="D1826" s="3" t="str">
        <f>Raw_Data!D1826</f>
        <v>Basic</v>
      </c>
      <c r="E1826" s="3">
        <f>Raw_Data!E1826</f>
        <v>5.12</v>
      </c>
      <c r="F1826" s="3">
        <f>Raw_Data!F1826</f>
        <v>25</v>
      </c>
      <c r="G1826" s="3" t="str">
        <f>Raw_Data!G1826</f>
        <v>Oceania</v>
      </c>
      <c r="H1826" s="3" t="str">
        <f>Raw_Data!H1826</f>
        <v>TV</v>
      </c>
      <c r="I1826" s="3">
        <f>Raw_Data!I1826</f>
        <v>8.99</v>
      </c>
      <c r="J1826" s="3">
        <f>Raw_Data!J1826</f>
        <v>0</v>
      </c>
      <c r="K1826" s="3" t="str">
        <f>Raw_Data!K1826</f>
        <v>Crypto</v>
      </c>
      <c r="L1826" s="3">
        <f>Raw_Data!L1826</f>
        <v>5</v>
      </c>
      <c r="M1826" s="3">
        <f>Raw_Data!M1826</f>
        <v>0.2</v>
      </c>
      <c r="N1826" s="3" t="str">
        <f>Raw_Data!N1826</f>
        <v>Horror</v>
      </c>
      <c r="O1826" s="3" t="str">
        <f t="shared" si="280"/>
        <v>45-54</v>
      </c>
      <c r="P1826" s="3" t="str">
        <f t="shared" si="281"/>
        <v>&lt;10h</v>
      </c>
      <c r="Q1826" s="3" t="str">
        <f t="shared" si="282"/>
        <v>22-45d</v>
      </c>
      <c r="R1826" s="3" t="str">
        <f t="shared" si="283"/>
        <v>Medium</v>
      </c>
      <c r="S1826" s="3" t="str">
        <f t="shared" si="284"/>
        <v>Low</v>
      </c>
      <c r="T1826" s="3" t="str">
        <f t="shared" si="285"/>
        <v>Active</v>
      </c>
      <c r="U1826" s="4">
        <f>1/(1+EXP(-(Predictive_Model!$B$5+((B1826-Predictive_Model!$B$20)/Predictive_Model!$C$20)*Predictive_Model!$D$20+((E1826-Predictive_Model!$B$21)/Predictive_Model!$C$21)*Predictive_Model!$D$21+((F1826-Predictive_Model!$B$22)/Predictive_Model!$C$22)*Predictive_Model!$D$22+((I1826-Predictive_Model!$B$23)/Predictive_Model!$C$23)*Predictive_Model!$D$23+((L1826-Predictive_Model!$B$24)/Predictive_Model!$C$24)*Predictive_Model!$D$24+((M1826-Predictive_Model!$B$25)/Predictive_Model!$C$25)*Predictive_Model!$D$25+IF(C1826="Male",Predictive_Model!$D$31,IF(C1826="Other",Predictive_Model!$D$32,0))+IF(D1826="Premium",Predictive_Model!$D$34,IF(D1826="Standard",Predictive_Model!$D$35,0))+IF(G1826="Asia",Predictive_Model!$D$37,IF(G1826="Europe",Predictive_Model!$D$38,IF(G1826="North America",Predictive_Model!$D$39,IF(G1826="Oceania",Predictive_Model!$D$40,IF(G1826="South America",Predictive_Model!$D$41,0)))))+IF(H1826="Laptop",Predictive_Model!$D$43,IF(H1826="Mobile",Predictive_Model!$D$44,IF(H1826="TV",Predictive_Model!$D$45,IF(H1826="Tablet",Predictive_Model!$D$46,0))))+IF(K1826="Crypto",Predictive_Model!$D$48,IF(K1826="Debit Card",Predictive_Model!$D$49,IF(K1826="Gift Card",Predictive_Model!$D$50,IF(K1826="PayPal",Predictive_Model!$D$51,0))))+IF(N1826="Comedy",Predictive_Model!$D$53,IF(N1826="Documentary",Predictive_Model!$D$54,IF(N1826="Drama",Predictive_Model!$D$55,IF(N1826="Horror",Predictive_Model!$D$56,IF(N1826="Romance",Predictive_Model!$D$57,IF(N1826="Sci-Fi",Predictive_Model!$D$58,0)))))))))</f>
        <v>0.94331885688910377</v>
      </c>
      <c r="V1826" s="3" t="str">
        <f t="shared" si="286"/>
        <v>Critical</v>
      </c>
      <c r="W1826" s="6">
        <f t="shared" si="287"/>
        <v>8.4804365234330437</v>
      </c>
      <c r="X1826" s="3" t="str">
        <f t="shared" si="288"/>
        <v>Priority 2</v>
      </c>
      <c r="Y1826" s="3" t="str">
        <f t="shared" si="289"/>
        <v>OK</v>
      </c>
    </row>
    <row r="1827" spans="1:25" x14ac:dyDescent="0.25">
      <c r="A1827" s="3" t="str">
        <f>Raw_Data!A1827</f>
        <v>c6866d13-0b06-4e37-9951-7419fe48f070</v>
      </c>
      <c r="B1827" s="3">
        <f>Raw_Data!B1827</f>
        <v>30</v>
      </c>
      <c r="C1827" s="3" t="str">
        <f>Raw_Data!C1827</f>
        <v>Male</v>
      </c>
      <c r="D1827" s="3" t="str">
        <f>Raw_Data!D1827</f>
        <v>Standard</v>
      </c>
      <c r="E1827" s="3">
        <f>Raw_Data!E1827</f>
        <v>31.65</v>
      </c>
      <c r="F1827" s="3">
        <f>Raw_Data!F1827</f>
        <v>29</v>
      </c>
      <c r="G1827" s="3" t="str">
        <f>Raw_Data!G1827</f>
        <v>Europe</v>
      </c>
      <c r="H1827" s="3" t="str">
        <f>Raw_Data!H1827</f>
        <v>Mobile</v>
      </c>
      <c r="I1827" s="3">
        <f>Raw_Data!I1827</f>
        <v>13.99</v>
      </c>
      <c r="J1827" s="3">
        <f>Raw_Data!J1827</f>
        <v>0</v>
      </c>
      <c r="K1827" s="3" t="str">
        <f>Raw_Data!K1827</f>
        <v>Debit Card</v>
      </c>
      <c r="L1827" s="3">
        <f>Raw_Data!L1827</f>
        <v>4</v>
      </c>
      <c r="M1827" s="3">
        <f>Raw_Data!M1827</f>
        <v>1.05</v>
      </c>
      <c r="N1827" s="3" t="str">
        <f>Raw_Data!N1827</f>
        <v>Horror</v>
      </c>
      <c r="O1827" s="3" t="str">
        <f t="shared" si="280"/>
        <v>25-34</v>
      </c>
      <c r="P1827" s="3" t="str">
        <f t="shared" si="281"/>
        <v>25-49h</v>
      </c>
      <c r="Q1827" s="3" t="str">
        <f t="shared" si="282"/>
        <v>22-45d</v>
      </c>
      <c r="R1827" s="3" t="str">
        <f t="shared" si="283"/>
        <v>Medium</v>
      </c>
      <c r="S1827" s="3" t="str">
        <f t="shared" si="284"/>
        <v>Mid</v>
      </c>
      <c r="T1827" s="3" t="str">
        <f t="shared" si="285"/>
        <v>Active</v>
      </c>
      <c r="U1827" s="4">
        <f>1/(1+EXP(-(Predictive_Model!$B$5+((B1827-Predictive_Model!$B$20)/Predictive_Model!$C$20)*Predictive_Model!$D$20+((E1827-Predictive_Model!$B$21)/Predictive_Model!$C$21)*Predictive_Model!$D$21+((F1827-Predictive_Model!$B$22)/Predictive_Model!$C$22)*Predictive_Model!$D$22+((I1827-Predictive_Model!$B$23)/Predictive_Model!$C$23)*Predictive_Model!$D$23+((L1827-Predictive_Model!$B$24)/Predictive_Model!$C$24)*Predictive_Model!$D$24+((M1827-Predictive_Model!$B$25)/Predictive_Model!$C$25)*Predictive_Model!$D$25+IF(C1827="Male",Predictive_Model!$D$31,IF(C1827="Other",Predictive_Model!$D$32,0))+IF(D1827="Premium",Predictive_Model!$D$34,IF(D1827="Standard",Predictive_Model!$D$35,0))+IF(G1827="Asia",Predictive_Model!$D$37,IF(G1827="Europe",Predictive_Model!$D$38,IF(G1827="North America",Predictive_Model!$D$39,IF(G1827="Oceania",Predictive_Model!$D$40,IF(G1827="South America",Predictive_Model!$D$41,0)))))+IF(H1827="Laptop",Predictive_Model!$D$43,IF(H1827="Mobile",Predictive_Model!$D$44,IF(H1827="TV",Predictive_Model!$D$45,IF(H1827="Tablet",Predictive_Model!$D$46,0))))+IF(K1827="Crypto",Predictive_Model!$D$48,IF(K1827="Debit Card",Predictive_Model!$D$49,IF(K1827="Gift Card",Predictive_Model!$D$50,IF(K1827="PayPal",Predictive_Model!$D$51,0))))+IF(N1827="Comedy",Predictive_Model!$D$53,IF(N1827="Documentary",Predictive_Model!$D$54,IF(N1827="Drama",Predictive_Model!$D$55,IF(N1827="Horror",Predictive_Model!$D$56,IF(N1827="Romance",Predictive_Model!$D$57,IF(N1827="Sci-Fi",Predictive_Model!$D$58,0)))))))))</f>
        <v>4.0267811629865697E-3</v>
      </c>
      <c r="V1827" s="3" t="str">
        <f t="shared" si="286"/>
        <v>Low</v>
      </c>
      <c r="W1827" s="6">
        <f t="shared" si="287"/>
        <v>5.6334668470182113E-2</v>
      </c>
      <c r="X1827" s="3" t="str">
        <f t="shared" si="288"/>
        <v>Monitor</v>
      </c>
      <c r="Y1827" s="3" t="str">
        <f t="shared" si="289"/>
        <v>OK</v>
      </c>
    </row>
    <row r="1828" spans="1:25" x14ac:dyDescent="0.25">
      <c r="A1828" s="3" t="str">
        <f>Raw_Data!A1828</f>
        <v>35f91264-6cc8-4a3a-ba35-f41a1f8845b8</v>
      </c>
      <c r="B1828" s="3">
        <f>Raw_Data!B1828</f>
        <v>29</v>
      </c>
      <c r="C1828" s="3" t="str">
        <f>Raw_Data!C1828</f>
        <v>Female</v>
      </c>
      <c r="D1828" s="3" t="str">
        <f>Raw_Data!D1828</f>
        <v>Basic</v>
      </c>
      <c r="E1828" s="3">
        <f>Raw_Data!E1828</f>
        <v>5.55</v>
      </c>
      <c r="F1828" s="3">
        <f>Raw_Data!F1828</f>
        <v>20</v>
      </c>
      <c r="G1828" s="3" t="str">
        <f>Raw_Data!G1828</f>
        <v>South America</v>
      </c>
      <c r="H1828" s="3" t="str">
        <f>Raw_Data!H1828</f>
        <v>TV</v>
      </c>
      <c r="I1828" s="3">
        <f>Raw_Data!I1828</f>
        <v>8.99</v>
      </c>
      <c r="J1828" s="3">
        <f>Raw_Data!J1828</f>
        <v>1</v>
      </c>
      <c r="K1828" s="3" t="str">
        <f>Raw_Data!K1828</f>
        <v>Gift Card</v>
      </c>
      <c r="L1828" s="3">
        <f>Raw_Data!L1828</f>
        <v>2</v>
      </c>
      <c r="M1828" s="3">
        <f>Raw_Data!M1828</f>
        <v>0.26</v>
      </c>
      <c r="N1828" s="3" t="str">
        <f>Raw_Data!N1828</f>
        <v>Comedy</v>
      </c>
      <c r="O1828" s="3" t="str">
        <f t="shared" si="280"/>
        <v>25-34</v>
      </c>
      <c r="P1828" s="3" t="str">
        <f t="shared" si="281"/>
        <v>&lt;10h</v>
      </c>
      <c r="Q1828" s="3" t="str">
        <f t="shared" si="282"/>
        <v>8-21d</v>
      </c>
      <c r="R1828" s="3" t="str">
        <f t="shared" si="283"/>
        <v>Medium</v>
      </c>
      <c r="S1828" s="3" t="str">
        <f t="shared" si="284"/>
        <v>Low</v>
      </c>
      <c r="T1828" s="3" t="str">
        <f t="shared" si="285"/>
        <v>Churned</v>
      </c>
      <c r="U1828" s="4">
        <f>1/(1+EXP(-(Predictive_Model!$B$5+((B1828-Predictive_Model!$B$20)/Predictive_Model!$C$20)*Predictive_Model!$D$20+((E1828-Predictive_Model!$B$21)/Predictive_Model!$C$21)*Predictive_Model!$D$21+((F1828-Predictive_Model!$B$22)/Predictive_Model!$C$22)*Predictive_Model!$D$22+((I1828-Predictive_Model!$B$23)/Predictive_Model!$C$23)*Predictive_Model!$D$23+((L1828-Predictive_Model!$B$24)/Predictive_Model!$C$24)*Predictive_Model!$D$24+((M1828-Predictive_Model!$B$25)/Predictive_Model!$C$25)*Predictive_Model!$D$25+IF(C1828="Male",Predictive_Model!$D$31,IF(C1828="Other",Predictive_Model!$D$32,0))+IF(D1828="Premium",Predictive_Model!$D$34,IF(D1828="Standard",Predictive_Model!$D$35,0))+IF(G1828="Asia",Predictive_Model!$D$37,IF(G1828="Europe",Predictive_Model!$D$38,IF(G1828="North America",Predictive_Model!$D$39,IF(G1828="Oceania",Predictive_Model!$D$40,IF(G1828="South America",Predictive_Model!$D$41,0)))))+IF(H1828="Laptop",Predictive_Model!$D$43,IF(H1828="Mobile",Predictive_Model!$D$44,IF(H1828="TV",Predictive_Model!$D$45,IF(H1828="Tablet",Predictive_Model!$D$46,0))))+IF(K1828="Crypto",Predictive_Model!$D$48,IF(K1828="Debit Card",Predictive_Model!$D$49,IF(K1828="Gift Card",Predictive_Model!$D$50,IF(K1828="PayPal",Predictive_Model!$D$51,0))))+IF(N1828="Comedy",Predictive_Model!$D$53,IF(N1828="Documentary",Predictive_Model!$D$54,IF(N1828="Drama",Predictive_Model!$D$55,IF(N1828="Horror",Predictive_Model!$D$56,IF(N1828="Romance",Predictive_Model!$D$57,IF(N1828="Sci-Fi",Predictive_Model!$D$58,0)))))))))</f>
        <v>0.98894484090861767</v>
      </c>
      <c r="V1828" s="3" t="str">
        <f t="shared" si="286"/>
        <v>Critical</v>
      </c>
      <c r="W1828" s="6">
        <f t="shared" si="287"/>
        <v>8.99</v>
      </c>
      <c r="X1828" s="3" t="str">
        <f t="shared" si="288"/>
        <v>Priority 2</v>
      </c>
      <c r="Y1828" s="3" t="str">
        <f t="shared" si="289"/>
        <v>OK</v>
      </c>
    </row>
    <row r="1829" spans="1:25" x14ac:dyDescent="0.25">
      <c r="A1829" s="3" t="str">
        <f>Raw_Data!A1829</f>
        <v>6322cad7-9bab-45ba-974b-e2761a226ff6</v>
      </c>
      <c r="B1829" s="3">
        <f>Raw_Data!B1829</f>
        <v>30</v>
      </c>
      <c r="C1829" s="3" t="str">
        <f>Raw_Data!C1829</f>
        <v>Female</v>
      </c>
      <c r="D1829" s="3" t="str">
        <f>Raw_Data!D1829</f>
        <v>Standard</v>
      </c>
      <c r="E1829" s="3">
        <f>Raw_Data!E1829</f>
        <v>6.42</v>
      </c>
      <c r="F1829" s="3">
        <f>Raw_Data!F1829</f>
        <v>26</v>
      </c>
      <c r="G1829" s="3" t="str">
        <f>Raw_Data!G1829</f>
        <v>Asia</v>
      </c>
      <c r="H1829" s="3" t="str">
        <f>Raw_Data!H1829</f>
        <v>Tablet</v>
      </c>
      <c r="I1829" s="3">
        <f>Raw_Data!I1829</f>
        <v>13.99</v>
      </c>
      <c r="J1829" s="3">
        <f>Raw_Data!J1829</f>
        <v>0</v>
      </c>
      <c r="K1829" s="3" t="str">
        <f>Raw_Data!K1829</f>
        <v>PayPal</v>
      </c>
      <c r="L1829" s="3">
        <f>Raw_Data!L1829</f>
        <v>1</v>
      </c>
      <c r="M1829" s="3">
        <f>Raw_Data!M1829</f>
        <v>0.24</v>
      </c>
      <c r="N1829" s="3" t="str">
        <f>Raw_Data!N1829</f>
        <v>Horror</v>
      </c>
      <c r="O1829" s="3" t="str">
        <f t="shared" si="280"/>
        <v>25-34</v>
      </c>
      <c r="P1829" s="3" t="str">
        <f t="shared" si="281"/>
        <v>&lt;10h</v>
      </c>
      <c r="Q1829" s="3" t="str">
        <f t="shared" si="282"/>
        <v>22-45d</v>
      </c>
      <c r="R1829" s="3" t="str">
        <f t="shared" si="283"/>
        <v>Medium</v>
      </c>
      <c r="S1829" s="3" t="str">
        <f t="shared" si="284"/>
        <v>Mid</v>
      </c>
      <c r="T1829" s="3" t="str">
        <f t="shared" si="285"/>
        <v>Active</v>
      </c>
      <c r="U1829" s="4">
        <f>1/(1+EXP(-(Predictive_Model!$B$5+((B1829-Predictive_Model!$B$20)/Predictive_Model!$C$20)*Predictive_Model!$D$20+((E1829-Predictive_Model!$B$21)/Predictive_Model!$C$21)*Predictive_Model!$D$21+((F1829-Predictive_Model!$B$22)/Predictive_Model!$C$22)*Predictive_Model!$D$22+((I1829-Predictive_Model!$B$23)/Predictive_Model!$C$23)*Predictive_Model!$D$23+((L1829-Predictive_Model!$B$24)/Predictive_Model!$C$24)*Predictive_Model!$D$24+((M1829-Predictive_Model!$B$25)/Predictive_Model!$C$25)*Predictive_Model!$D$25+IF(C1829="Male",Predictive_Model!$D$31,IF(C1829="Other",Predictive_Model!$D$32,0))+IF(D1829="Premium",Predictive_Model!$D$34,IF(D1829="Standard",Predictive_Model!$D$35,0))+IF(G1829="Asia",Predictive_Model!$D$37,IF(G1829="Europe",Predictive_Model!$D$38,IF(G1829="North America",Predictive_Model!$D$39,IF(G1829="Oceania",Predictive_Model!$D$40,IF(G1829="South America",Predictive_Model!$D$41,0)))))+IF(H1829="Laptop",Predictive_Model!$D$43,IF(H1829="Mobile",Predictive_Model!$D$44,IF(H1829="TV",Predictive_Model!$D$45,IF(H1829="Tablet",Predictive_Model!$D$46,0))))+IF(K1829="Crypto",Predictive_Model!$D$48,IF(K1829="Debit Card",Predictive_Model!$D$49,IF(K1829="Gift Card",Predictive_Model!$D$50,IF(K1829="PayPal",Predictive_Model!$D$51,0))))+IF(N1829="Comedy",Predictive_Model!$D$53,IF(N1829="Documentary",Predictive_Model!$D$54,IF(N1829="Drama",Predictive_Model!$D$55,IF(N1829="Horror",Predictive_Model!$D$56,IF(N1829="Romance",Predictive_Model!$D$57,IF(N1829="Sci-Fi",Predictive_Model!$D$58,0)))))))))</f>
        <v>0.99679592011576601</v>
      </c>
      <c r="V1829" s="3" t="str">
        <f t="shared" si="286"/>
        <v>Critical</v>
      </c>
      <c r="W1829" s="6">
        <f t="shared" si="287"/>
        <v>13.945174922419566</v>
      </c>
      <c r="X1829" s="3" t="str">
        <f t="shared" si="288"/>
        <v>Priority 2</v>
      </c>
      <c r="Y1829" s="3" t="str">
        <f t="shared" si="289"/>
        <v>OK</v>
      </c>
    </row>
    <row r="1830" spans="1:25" x14ac:dyDescent="0.25">
      <c r="A1830" s="3" t="str">
        <f>Raw_Data!A1830</f>
        <v>0c62aef7-ef41-42aa-8500-89a6c481df76</v>
      </c>
      <c r="B1830" s="3">
        <f>Raw_Data!B1830</f>
        <v>63</v>
      </c>
      <c r="C1830" s="3" t="str">
        <f>Raw_Data!C1830</f>
        <v>Other</v>
      </c>
      <c r="D1830" s="3" t="str">
        <f>Raw_Data!D1830</f>
        <v>Premium</v>
      </c>
      <c r="E1830" s="3">
        <f>Raw_Data!E1830</f>
        <v>16.38</v>
      </c>
      <c r="F1830" s="3">
        <f>Raw_Data!F1830</f>
        <v>27</v>
      </c>
      <c r="G1830" s="3" t="str">
        <f>Raw_Data!G1830</f>
        <v>South America</v>
      </c>
      <c r="H1830" s="3" t="str">
        <f>Raw_Data!H1830</f>
        <v>Mobile</v>
      </c>
      <c r="I1830" s="3">
        <f>Raw_Data!I1830</f>
        <v>17.989999999999998</v>
      </c>
      <c r="J1830" s="3">
        <f>Raw_Data!J1830</f>
        <v>0</v>
      </c>
      <c r="K1830" s="3" t="str">
        <f>Raw_Data!K1830</f>
        <v>PayPal</v>
      </c>
      <c r="L1830" s="3">
        <f>Raw_Data!L1830</f>
        <v>3</v>
      </c>
      <c r="M1830" s="3">
        <f>Raw_Data!M1830</f>
        <v>0.57999999999999996</v>
      </c>
      <c r="N1830" s="3" t="str">
        <f>Raw_Data!N1830</f>
        <v>Documentary</v>
      </c>
      <c r="O1830" s="3" t="str">
        <f t="shared" si="280"/>
        <v>55-70</v>
      </c>
      <c r="P1830" s="3" t="str">
        <f t="shared" si="281"/>
        <v>10-24h</v>
      </c>
      <c r="Q1830" s="3" t="str">
        <f t="shared" si="282"/>
        <v>22-45d</v>
      </c>
      <c r="R1830" s="3" t="str">
        <f t="shared" si="283"/>
        <v>Medium</v>
      </c>
      <c r="S1830" s="3" t="str">
        <f t="shared" si="284"/>
        <v>High</v>
      </c>
      <c r="T1830" s="3" t="str">
        <f t="shared" si="285"/>
        <v>Active</v>
      </c>
      <c r="U1830" s="4">
        <f>1/(1+EXP(-(Predictive_Model!$B$5+((B1830-Predictive_Model!$B$20)/Predictive_Model!$C$20)*Predictive_Model!$D$20+((E1830-Predictive_Model!$B$21)/Predictive_Model!$C$21)*Predictive_Model!$D$21+((F1830-Predictive_Model!$B$22)/Predictive_Model!$C$22)*Predictive_Model!$D$22+((I1830-Predictive_Model!$B$23)/Predictive_Model!$C$23)*Predictive_Model!$D$23+((L1830-Predictive_Model!$B$24)/Predictive_Model!$C$24)*Predictive_Model!$D$24+((M1830-Predictive_Model!$B$25)/Predictive_Model!$C$25)*Predictive_Model!$D$25+IF(C1830="Male",Predictive_Model!$D$31,IF(C1830="Other",Predictive_Model!$D$32,0))+IF(D1830="Premium",Predictive_Model!$D$34,IF(D1830="Standard",Predictive_Model!$D$35,0))+IF(G1830="Asia",Predictive_Model!$D$37,IF(G1830="Europe",Predictive_Model!$D$38,IF(G1830="North America",Predictive_Model!$D$39,IF(G1830="Oceania",Predictive_Model!$D$40,IF(G1830="South America",Predictive_Model!$D$41,0)))))+IF(H1830="Laptop",Predictive_Model!$D$43,IF(H1830="Mobile",Predictive_Model!$D$44,IF(H1830="TV",Predictive_Model!$D$45,IF(H1830="Tablet",Predictive_Model!$D$46,0))))+IF(K1830="Crypto",Predictive_Model!$D$48,IF(K1830="Debit Card",Predictive_Model!$D$49,IF(K1830="Gift Card",Predictive_Model!$D$50,IF(K1830="PayPal",Predictive_Model!$D$51,0))))+IF(N1830="Comedy",Predictive_Model!$D$53,IF(N1830="Documentary",Predictive_Model!$D$54,IF(N1830="Drama",Predictive_Model!$D$55,IF(N1830="Horror",Predictive_Model!$D$56,IF(N1830="Romance",Predictive_Model!$D$57,IF(N1830="Sci-Fi",Predictive_Model!$D$58,0)))))))))</f>
        <v>0.27701917261552483</v>
      </c>
      <c r="V1830" s="3" t="str">
        <f t="shared" si="286"/>
        <v>Medium</v>
      </c>
      <c r="W1830" s="6">
        <f t="shared" si="287"/>
        <v>4.9835749153532909</v>
      </c>
      <c r="X1830" s="3" t="str">
        <f t="shared" si="288"/>
        <v>Monitor</v>
      </c>
      <c r="Y1830" s="3" t="str">
        <f t="shared" si="289"/>
        <v>OK</v>
      </c>
    </row>
    <row r="1831" spans="1:25" x14ac:dyDescent="0.25">
      <c r="A1831" s="3" t="str">
        <f>Raw_Data!A1831</f>
        <v>37791795-8e12-4220-89b1-1fcdde816eba</v>
      </c>
      <c r="B1831" s="3">
        <f>Raw_Data!B1831</f>
        <v>34</v>
      </c>
      <c r="C1831" s="3" t="str">
        <f>Raw_Data!C1831</f>
        <v>Other</v>
      </c>
      <c r="D1831" s="3" t="str">
        <f>Raw_Data!D1831</f>
        <v>Premium</v>
      </c>
      <c r="E1831" s="3">
        <f>Raw_Data!E1831</f>
        <v>29.29</v>
      </c>
      <c r="F1831" s="3">
        <f>Raw_Data!F1831</f>
        <v>19</v>
      </c>
      <c r="G1831" s="3" t="str">
        <f>Raw_Data!G1831</f>
        <v>Africa</v>
      </c>
      <c r="H1831" s="3" t="str">
        <f>Raw_Data!H1831</f>
        <v>TV</v>
      </c>
      <c r="I1831" s="3">
        <f>Raw_Data!I1831</f>
        <v>17.989999999999998</v>
      </c>
      <c r="J1831" s="3">
        <f>Raw_Data!J1831</f>
        <v>0</v>
      </c>
      <c r="K1831" s="3" t="str">
        <f>Raw_Data!K1831</f>
        <v>Gift Card</v>
      </c>
      <c r="L1831" s="3">
        <f>Raw_Data!L1831</f>
        <v>4</v>
      </c>
      <c r="M1831" s="3">
        <f>Raw_Data!M1831</f>
        <v>1.46</v>
      </c>
      <c r="N1831" s="3" t="str">
        <f>Raw_Data!N1831</f>
        <v>Sci-Fi</v>
      </c>
      <c r="O1831" s="3" t="str">
        <f t="shared" si="280"/>
        <v>25-34</v>
      </c>
      <c r="P1831" s="3" t="str">
        <f t="shared" si="281"/>
        <v>25-49h</v>
      </c>
      <c r="Q1831" s="3" t="str">
        <f t="shared" si="282"/>
        <v>8-21d</v>
      </c>
      <c r="R1831" s="3" t="str">
        <f t="shared" si="283"/>
        <v>High</v>
      </c>
      <c r="S1831" s="3" t="str">
        <f t="shared" si="284"/>
        <v>High</v>
      </c>
      <c r="T1831" s="3" t="str">
        <f t="shared" si="285"/>
        <v>Active</v>
      </c>
      <c r="U1831" s="4">
        <f>1/(1+EXP(-(Predictive_Model!$B$5+((B1831-Predictive_Model!$B$20)/Predictive_Model!$C$20)*Predictive_Model!$D$20+((E1831-Predictive_Model!$B$21)/Predictive_Model!$C$21)*Predictive_Model!$D$21+((F1831-Predictive_Model!$B$22)/Predictive_Model!$C$22)*Predictive_Model!$D$22+((I1831-Predictive_Model!$B$23)/Predictive_Model!$C$23)*Predictive_Model!$D$23+((L1831-Predictive_Model!$B$24)/Predictive_Model!$C$24)*Predictive_Model!$D$24+((M1831-Predictive_Model!$B$25)/Predictive_Model!$C$25)*Predictive_Model!$D$25+IF(C1831="Male",Predictive_Model!$D$31,IF(C1831="Other",Predictive_Model!$D$32,0))+IF(D1831="Premium",Predictive_Model!$D$34,IF(D1831="Standard",Predictive_Model!$D$35,0))+IF(G1831="Asia",Predictive_Model!$D$37,IF(G1831="Europe",Predictive_Model!$D$38,IF(G1831="North America",Predictive_Model!$D$39,IF(G1831="Oceania",Predictive_Model!$D$40,IF(G1831="South America",Predictive_Model!$D$41,0)))))+IF(H1831="Laptop",Predictive_Model!$D$43,IF(H1831="Mobile",Predictive_Model!$D$44,IF(H1831="TV",Predictive_Model!$D$45,IF(H1831="Tablet",Predictive_Model!$D$46,0))))+IF(K1831="Crypto",Predictive_Model!$D$48,IF(K1831="Debit Card",Predictive_Model!$D$49,IF(K1831="Gift Card",Predictive_Model!$D$50,IF(K1831="PayPal",Predictive_Model!$D$51,0))))+IF(N1831="Comedy",Predictive_Model!$D$53,IF(N1831="Documentary",Predictive_Model!$D$54,IF(N1831="Drama",Predictive_Model!$D$55,IF(N1831="Horror",Predictive_Model!$D$56,IF(N1831="Romance",Predictive_Model!$D$57,IF(N1831="Sci-Fi",Predictive_Model!$D$58,0)))))))))</f>
        <v>5.1968225395323758E-5</v>
      </c>
      <c r="V1831" s="3" t="str">
        <f t="shared" si="286"/>
        <v>Low</v>
      </c>
      <c r="W1831" s="6">
        <f t="shared" si="287"/>
        <v>9.3490837486187432E-4</v>
      </c>
      <c r="X1831" s="3" t="str">
        <f t="shared" si="288"/>
        <v>Monitor</v>
      </c>
      <c r="Y1831" s="3" t="str">
        <f t="shared" si="289"/>
        <v>OK</v>
      </c>
    </row>
    <row r="1832" spans="1:25" x14ac:dyDescent="0.25">
      <c r="A1832" s="3" t="str">
        <f>Raw_Data!A1832</f>
        <v>48b9de50-6724-44ad-a0d2-d78beb2554c4</v>
      </c>
      <c r="B1832" s="3">
        <f>Raw_Data!B1832</f>
        <v>55</v>
      </c>
      <c r="C1832" s="3" t="str">
        <f>Raw_Data!C1832</f>
        <v>Female</v>
      </c>
      <c r="D1832" s="3" t="str">
        <f>Raw_Data!D1832</f>
        <v>Standard</v>
      </c>
      <c r="E1832" s="3">
        <f>Raw_Data!E1832</f>
        <v>13.62</v>
      </c>
      <c r="F1832" s="3">
        <f>Raw_Data!F1832</f>
        <v>47</v>
      </c>
      <c r="G1832" s="3" t="str">
        <f>Raw_Data!G1832</f>
        <v>Asia</v>
      </c>
      <c r="H1832" s="3" t="str">
        <f>Raw_Data!H1832</f>
        <v>Laptop</v>
      </c>
      <c r="I1832" s="3">
        <f>Raw_Data!I1832</f>
        <v>13.99</v>
      </c>
      <c r="J1832" s="3">
        <f>Raw_Data!J1832</f>
        <v>1</v>
      </c>
      <c r="K1832" s="3" t="str">
        <f>Raw_Data!K1832</f>
        <v>Crypto</v>
      </c>
      <c r="L1832" s="3">
        <f>Raw_Data!L1832</f>
        <v>4</v>
      </c>
      <c r="M1832" s="3">
        <f>Raw_Data!M1832</f>
        <v>0.28000000000000003</v>
      </c>
      <c r="N1832" s="3" t="str">
        <f>Raw_Data!N1832</f>
        <v>Romance</v>
      </c>
      <c r="O1832" s="3" t="str">
        <f t="shared" si="280"/>
        <v>55-70</v>
      </c>
      <c r="P1832" s="3" t="str">
        <f t="shared" si="281"/>
        <v>10-24h</v>
      </c>
      <c r="Q1832" s="3" t="str">
        <f t="shared" si="282"/>
        <v>46-60d</v>
      </c>
      <c r="R1832" s="3" t="str">
        <f t="shared" si="283"/>
        <v>Medium</v>
      </c>
      <c r="S1832" s="3" t="str">
        <f t="shared" si="284"/>
        <v>Mid</v>
      </c>
      <c r="T1832" s="3" t="str">
        <f t="shared" si="285"/>
        <v>Churned</v>
      </c>
      <c r="U1832" s="4">
        <f>1/(1+EXP(-(Predictive_Model!$B$5+((B1832-Predictive_Model!$B$20)/Predictive_Model!$C$20)*Predictive_Model!$D$20+((E1832-Predictive_Model!$B$21)/Predictive_Model!$C$21)*Predictive_Model!$D$21+((F1832-Predictive_Model!$B$22)/Predictive_Model!$C$22)*Predictive_Model!$D$22+((I1832-Predictive_Model!$B$23)/Predictive_Model!$C$23)*Predictive_Model!$D$23+((L1832-Predictive_Model!$B$24)/Predictive_Model!$C$24)*Predictive_Model!$D$24+((M1832-Predictive_Model!$B$25)/Predictive_Model!$C$25)*Predictive_Model!$D$25+IF(C1832="Male",Predictive_Model!$D$31,IF(C1832="Other",Predictive_Model!$D$32,0))+IF(D1832="Premium",Predictive_Model!$D$34,IF(D1832="Standard",Predictive_Model!$D$35,0))+IF(G1832="Asia",Predictive_Model!$D$37,IF(G1832="Europe",Predictive_Model!$D$38,IF(G1832="North America",Predictive_Model!$D$39,IF(G1832="Oceania",Predictive_Model!$D$40,IF(G1832="South America",Predictive_Model!$D$41,0)))))+IF(H1832="Laptop",Predictive_Model!$D$43,IF(H1832="Mobile",Predictive_Model!$D$44,IF(H1832="TV",Predictive_Model!$D$45,IF(H1832="Tablet",Predictive_Model!$D$46,0))))+IF(K1832="Crypto",Predictive_Model!$D$48,IF(K1832="Debit Card",Predictive_Model!$D$49,IF(K1832="Gift Card",Predictive_Model!$D$50,IF(K1832="PayPal",Predictive_Model!$D$51,0))))+IF(N1832="Comedy",Predictive_Model!$D$53,IF(N1832="Documentary",Predictive_Model!$D$54,IF(N1832="Drama",Predictive_Model!$D$55,IF(N1832="Horror",Predictive_Model!$D$56,IF(N1832="Romance",Predictive_Model!$D$57,IF(N1832="Sci-Fi",Predictive_Model!$D$58,0)))))))))</f>
        <v>0.92348705375392026</v>
      </c>
      <c r="V1832" s="3" t="str">
        <f t="shared" si="286"/>
        <v>Critical</v>
      </c>
      <c r="W1832" s="6">
        <f t="shared" si="287"/>
        <v>13.99</v>
      </c>
      <c r="X1832" s="3" t="str">
        <f t="shared" si="288"/>
        <v>Priority 2</v>
      </c>
      <c r="Y1832" s="3" t="str">
        <f t="shared" si="289"/>
        <v>OK</v>
      </c>
    </row>
    <row r="1833" spans="1:25" x14ac:dyDescent="0.25">
      <c r="A1833" s="3" t="str">
        <f>Raw_Data!A1833</f>
        <v>0c872601-857c-425d-813a-07043f66be87</v>
      </c>
      <c r="B1833" s="3">
        <f>Raw_Data!B1833</f>
        <v>62</v>
      </c>
      <c r="C1833" s="3" t="str">
        <f>Raw_Data!C1833</f>
        <v>Other</v>
      </c>
      <c r="D1833" s="3" t="str">
        <f>Raw_Data!D1833</f>
        <v>Basic</v>
      </c>
      <c r="E1833" s="3">
        <f>Raw_Data!E1833</f>
        <v>4.1399999999999997</v>
      </c>
      <c r="F1833" s="3">
        <f>Raw_Data!F1833</f>
        <v>38</v>
      </c>
      <c r="G1833" s="3" t="str">
        <f>Raw_Data!G1833</f>
        <v>North America</v>
      </c>
      <c r="H1833" s="3" t="str">
        <f>Raw_Data!H1833</f>
        <v>Mobile</v>
      </c>
      <c r="I1833" s="3">
        <f>Raw_Data!I1833</f>
        <v>8.99</v>
      </c>
      <c r="J1833" s="3">
        <f>Raw_Data!J1833</f>
        <v>1</v>
      </c>
      <c r="K1833" s="3" t="str">
        <f>Raw_Data!K1833</f>
        <v>PayPal</v>
      </c>
      <c r="L1833" s="3">
        <f>Raw_Data!L1833</f>
        <v>1</v>
      </c>
      <c r="M1833" s="3">
        <f>Raw_Data!M1833</f>
        <v>0.11</v>
      </c>
      <c r="N1833" s="3" t="str">
        <f>Raw_Data!N1833</f>
        <v>Comedy</v>
      </c>
      <c r="O1833" s="3" t="str">
        <f t="shared" si="280"/>
        <v>55-70</v>
      </c>
      <c r="P1833" s="3" t="str">
        <f t="shared" si="281"/>
        <v>&lt;10h</v>
      </c>
      <c r="Q1833" s="3" t="str">
        <f t="shared" si="282"/>
        <v>22-45d</v>
      </c>
      <c r="R1833" s="3" t="str">
        <f t="shared" si="283"/>
        <v>Medium</v>
      </c>
      <c r="S1833" s="3" t="str">
        <f t="shared" si="284"/>
        <v>Low</v>
      </c>
      <c r="T1833" s="3" t="str">
        <f t="shared" si="285"/>
        <v>Churned</v>
      </c>
      <c r="U1833" s="4">
        <f>1/(1+EXP(-(Predictive_Model!$B$5+((B1833-Predictive_Model!$B$20)/Predictive_Model!$C$20)*Predictive_Model!$D$20+((E1833-Predictive_Model!$B$21)/Predictive_Model!$C$21)*Predictive_Model!$D$21+((F1833-Predictive_Model!$B$22)/Predictive_Model!$C$22)*Predictive_Model!$D$22+((I1833-Predictive_Model!$B$23)/Predictive_Model!$C$23)*Predictive_Model!$D$23+((L1833-Predictive_Model!$B$24)/Predictive_Model!$C$24)*Predictive_Model!$D$24+((M1833-Predictive_Model!$B$25)/Predictive_Model!$C$25)*Predictive_Model!$D$25+IF(C1833="Male",Predictive_Model!$D$31,IF(C1833="Other",Predictive_Model!$D$32,0))+IF(D1833="Premium",Predictive_Model!$D$34,IF(D1833="Standard",Predictive_Model!$D$35,0))+IF(G1833="Asia",Predictive_Model!$D$37,IF(G1833="Europe",Predictive_Model!$D$38,IF(G1833="North America",Predictive_Model!$D$39,IF(G1833="Oceania",Predictive_Model!$D$40,IF(G1833="South America",Predictive_Model!$D$41,0)))))+IF(H1833="Laptop",Predictive_Model!$D$43,IF(H1833="Mobile",Predictive_Model!$D$44,IF(H1833="TV",Predictive_Model!$D$45,IF(H1833="Tablet",Predictive_Model!$D$46,0))))+IF(K1833="Crypto",Predictive_Model!$D$48,IF(K1833="Debit Card",Predictive_Model!$D$49,IF(K1833="Gift Card",Predictive_Model!$D$50,IF(K1833="PayPal",Predictive_Model!$D$51,0))))+IF(N1833="Comedy",Predictive_Model!$D$53,IF(N1833="Documentary",Predictive_Model!$D$54,IF(N1833="Drama",Predictive_Model!$D$55,IF(N1833="Horror",Predictive_Model!$D$56,IF(N1833="Romance",Predictive_Model!$D$57,IF(N1833="Sci-Fi",Predictive_Model!$D$58,0)))))))))</f>
        <v>0.99993616212169345</v>
      </c>
      <c r="V1833" s="3" t="str">
        <f t="shared" si="286"/>
        <v>Critical</v>
      </c>
      <c r="W1833" s="6">
        <f t="shared" si="287"/>
        <v>8.99</v>
      </c>
      <c r="X1833" s="3" t="str">
        <f t="shared" si="288"/>
        <v>Priority 2</v>
      </c>
      <c r="Y1833" s="3" t="str">
        <f t="shared" si="289"/>
        <v>OK</v>
      </c>
    </row>
    <row r="1834" spans="1:25" x14ac:dyDescent="0.25">
      <c r="A1834" s="3" t="str">
        <f>Raw_Data!A1834</f>
        <v>9c36838f-6eaf-4bb4-9024-1e2b376b94ab</v>
      </c>
      <c r="B1834" s="3">
        <f>Raw_Data!B1834</f>
        <v>45</v>
      </c>
      <c r="C1834" s="3" t="str">
        <f>Raw_Data!C1834</f>
        <v>Female</v>
      </c>
      <c r="D1834" s="3" t="str">
        <f>Raw_Data!D1834</f>
        <v>Premium</v>
      </c>
      <c r="E1834" s="3">
        <f>Raw_Data!E1834</f>
        <v>32.96</v>
      </c>
      <c r="F1834" s="3">
        <f>Raw_Data!F1834</f>
        <v>50</v>
      </c>
      <c r="G1834" s="3" t="str">
        <f>Raw_Data!G1834</f>
        <v>Oceania</v>
      </c>
      <c r="H1834" s="3" t="str">
        <f>Raw_Data!H1834</f>
        <v>Tablet</v>
      </c>
      <c r="I1834" s="3">
        <f>Raw_Data!I1834</f>
        <v>17.989999999999998</v>
      </c>
      <c r="J1834" s="3">
        <f>Raw_Data!J1834</f>
        <v>0</v>
      </c>
      <c r="K1834" s="3" t="str">
        <f>Raw_Data!K1834</f>
        <v>Debit Card</v>
      </c>
      <c r="L1834" s="3">
        <f>Raw_Data!L1834</f>
        <v>5</v>
      </c>
      <c r="M1834" s="3">
        <f>Raw_Data!M1834</f>
        <v>0.65</v>
      </c>
      <c r="N1834" s="3" t="str">
        <f>Raw_Data!N1834</f>
        <v>Romance</v>
      </c>
      <c r="O1834" s="3" t="str">
        <f t="shared" si="280"/>
        <v>45-54</v>
      </c>
      <c r="P1834" s="3" t="str">
        <f t="shared" si="281"/>
        <v>25-49h</v>
      </c>
      <c r="Q1834" s="3" t="str">
        <f t="shared" si="282"/>
        <v>46-60d</v>
      </c>
      <c r="R1834" s="3" t="str">
        <f t="shared" si="283"/>
        <v>Medium</v>
      </c>
      <c r="S1834" s="3" t="str">
        <f t="shared" si="284"/>
        <v>High</v>
      </c>
      <c r="T1834" s="3" t="str">
        <f t="shared" si="285"/>
        <v>Active</v>
      </c>
      <c r="U1834" s="4">
        <f>1/(1+EXP(-(Predictive_Model!$B$5+((B1834-Predictive_Model!$B$20)/Predictive_Model!$C$20)*Predictive_Model!$D$20+((E1834-Predictive_Model!$B$21)/Predictive_Model!$C$21)*Predictive_Model!$D$21+((F1834-Predictive_Model!$B$22)/Predictive_Model!$C$22)*Predictive_Model!$D$22+((I1834-Predictive_Model!$B$23)/Predictive_Model!$C$23)*Predictive_Model!$D$23+((L1834-Predictive_Model!$B$24)/Predictive_Model!$C$24)*Predictive_Model!$D$24+((M1834-Predictive_Model!$B$25)/Predictive_Model!$C$25)*Predictive_Model!$D$25+IF(C1834="Male",Predictive_Model!$D$31,IF(C1834="Other",Predictive_Model!$D$32,0))+IF(D1834="Premium",Predictive_Model!$D$34,IF(D1834="Standard",Predictive_Model!$D$35,0))+IF(G1834="Asia",Predictive_Model!$D$37,IF(G1834="Europe",Predictive_Model!$D$38,IF(G1834="North America",Predictive_Model!$D$39,IF(G1834="Oceania",Predictive_Model!$D$40,IF(G1834="South America",Predictive_Model!$D$41,0)))))+IF(H1834="Laptop",Predictive_Model!$D$43,IF(H1834="Mobile",Predictive_Model!$D$44,IF(H1834="TV",Predictive_Model!$D$45,IF(H1834="Tablet",Predictive_Model!$D$46,0))))+IF(K1834="Crypto",Predictive_Model!$D$48,IF(K1834="Debit Card",Predictive_Model!$D$49,IF(K1834="Gift Card",Predictive_Model!$D$50,IF(K1834="PayPal",Predictive_Model!$D$51,0))))+IF(N1834="Comedy",Predictive_Model!$D$53,IF(N1834="Documentary",Predictive_Model!$D$54,IF(N1834="Drama",Predictive_Model!$D$55,IF(N1834="Horror",Predictive_Model!$D$56,IF(N1834="Romance",Predictive_Model!$D$57,IF(N1834="Sci-Fi",Predictive_Model!$D$58,0)))))))))</f>
        <v>7.2634353377253377E-3</v>
      </c>
      <c r="V1834" s="3" t="str">
        <f t="shared" si="286"/>
        <v>Low</v>
      </c>
      <c r="W1834" s="6">
        <f t="shared" si="287"/>
        <v>0.13066920172567881</v>
      </c>
      <c r="X1834" s="3" t="str">
        <f t="shared" si="288"/>
        <v>Monitor</v>
      </c>
      <c r="Y1834" s="3" t="str">
        <f t="shared" si="289"/>
        <v>OK</v>
      </c>
    </row>
    <row r="1835" spans="1:25" x14ac:dyDescent="0.25">
      <c r="A1835" s="3" t="str">
        <f>Raw_Data!A1835</f>
        <v>3a184b71-300b-4893-b4aa-92cff705b7c7</v>
      </c>
      <c r="B1835" s="3">
        <f>Raw_Data!B1835</f>
        <v>60</v>
      </c>
      <c r="C1835" s="3" t="str">
        <f>Raw_Data!C1835</f>
        <v>Male</v>
      </c>
      <c r="D1835" s="3" t="str">
        <f>Raw_Data!D1835</f>
        <v>Standard</v>
      </c>
      <c r="E1835" s="3">
        <f>Raw_Data!E1835</f>
        <v>8.17</v>
      </c>
      <c r="F1835" s="3">
        <f>Raw_Data!F1835</f>
        <v>12</v>
      </c>
      <c r="G1835" s="3" t="str">
        <f>Raw_Data!G1835</f>
        <v>Africa</v>
      </c>
      <c r="H1835" s="3" t="str">
        <f>Raw_Data!H1835</f>
        <v>Tablet</v>
      </c>
      <c r="I1835" s="3">
        <f>Raw_Data!I1835</f>
        <v>13.99</v>
      </c>
      <c r="J1835" s="3">
        <f>Raw_Data!J1835</f>
        <v>0</v>
      </c>
      <c r="K1835" s="3" t="str">
        <f>Raw_Data!K1835</f>
        <v>Credit Card</v>
      </c>
      <c r="L1835" s="3">
        <f>Raw_Data!L1835</f>
        <v>3</v>
      </c>
      <c r="M1835" s="3">
        <f>Raw_Data!M1835</f>
        <v>0.63</v>
      </c>
      <c r="N1835" s="3" t="str">
        <f>Raw_Data!N1835</f>
        <v>Romance</v>
      </c>
      <c r="O1835" s="3" t="str">
        <f t="shared" si="280"/>
        <v>55-70</v>
      </c>
      <c r="P1835" s="3" t="str">
        <f t="shared" si="281"/>
        <v>&lt;10h</v>
      </c>
      <c r="Q1835" s="3" t="str">
        <f t="shared" si="282"/>
        <v>8-21d</v>
      </c>
      <c r="R1835" s="3" t="str">
        <f t="shared" si="283"/>
        <v>Medium</v>
      </c>
      <c r="S1835" s="3" t="str">
        <f t="shared" si="284"/>
        <v>Mid</v>
      </c>
      <c r="T1835" s="3" t="str">
        <f t="shared" si="285"/>
        <v>Active</v>
      </c>
      <c r="U1835" s="4">
        <f>1/(1+EXP(-(Predictive_Model!$B$5+((B1835-Predictive_Model!$B$20)/Predictive_Model!$C$20)*Predictive_Model!$D$20+((E1835-Predictive_Model!$B$21)/Predictive_Model!$C$21)*Predictive_Model!$D$21+((F1835-Predictive_Model!$B$22)/Predictive_Model!$C$22)*Predictive_Model!$D$22+((I1835-Predictive_Model!$B$23)/Predictive_Model!$C$23)*Predictive_Model!$D$23+((L1835-Predictive_Model!$B$24)/Predictive_Model!$C$24)*Predictive_Model!$D$24+((M1835-Predictive_Model!$B$25)/Predictive_Model!$C$25)*Predictive_Model!$D$25+IF(C1835="Male",Predictive_Model!$D$31,IF(C1835="Other",Predictive_Model!$D$32,0))+IF(D1835="Premium",Predictive_Model!$D$34,IF(D1835="Standard",Predictive_Model!$D$35,0))+IF(G1835="Asia",Predictive_Model!$D$37,IF(G1835="Europe",Predictive_Model!$D$38,IF(G1835="North America",Predictive_Model!$D$39,IF(G1835="Oceania",Predictive_Model!$D$40,IF(G1835="South America",Predictive_Model!$D$41,0)))))+IF(H1835="Laptop",Predictive_Model!$D$43,IF(H1835="Mobile",Predictive_Model!$D$44,IF(H1835="TV",Predictive_Model!$D$45,IF(H1835="Tablet",Predictive_Model!$D$46,0))))+IF(K1835="Crypto",Predictive_Model!$D$48,IF(K1835="Debit Card",Predictive_Model!$D$49,IF(K1835="Gift Card",Predictive_Model!$D$50,IF(K1835="PayPal",Predictive_Model!$D$51,0))))+IF(N1835="Comedy",Predictive_Model!$D$53,IF(N1835="Documentary",Predictive_Model!$D$54,IF(N1835="Drama",Predictive_Model!$D$55,IF(N1835="Horror",Predictive_Model!$D$56,IF(N1835="Romance",Predictive_Model!$D$57,IF(N1835="Sci-Fi",Predictive_Model!$D$58,0)))))))))</f>
        <v>0.76862745191514292</v>
      </c>
      <c r="V1835" s="3" t="str">
        <f t="shared" si="286"/>
        <v>Critical</v>
      </c>
      <c r="W1835" s="6">
        <f t="shared" si="287"/>
        <v>10.753098052292851</v>
      </c>
      <c r="X1835" s="3" t="str">
        <f t="shared" si="288"/>
        <v>Priority 2</v>
      </c>
      <c r="Y1835" s="3" t="str">
        <f t="shared" si="289"/>
        <v>OK</v>
      </c>
    </row>
    <row r="1836" spans="1:25" x14ac:dyDescent="0.25">
      <c r="A1836" s="3" t="str">
        <f>Raw_Data!A1836</f>
        <v>d1eea60c-8922-461e-97b9-7c8c3634e4a8</v>
      </c>
      <c r="B1836" s="3">
        <f>Raw_Data!B1836</f>
        <v>46</v>
      </c>
      <c r="C1836" s="3" t="str">
        <f>Raw_Data!C1836</f>
        <v>Male</v>
      </c>
      <c r="D1836" s="3" t="str">
        <f>Raw_Data!D1836</f>
        <v>Premium</v>
      </c>
      <c r="E1836" s="3">
        <f>Raw_Data!E1836</f>
        <v>14.63</v>
      </c>
      <c r="F1836" s="3">
        <f>Raw_Data!F1836</f>
        <v>0</v>
      </c>
      <c r="G1836" s="3" t="str">
        <f>Raw_Data!G1836</f>
        <v>Oceania</v>
      </c>
      <c r="H1836" s="3" t="str">
        <f>Raw_Data!H1836</f>
        <v>Mobile</v>
      </c>
      <c r="I1836" s="3">
        <f>Raw_Data!I1836</f>
        <v>17.989999999999998</v>
      </c>
      <c r="J1836" s="3">
        <f>Raw_Data!J1836</f>
        <v>0</v>
      </c>
      <c r="K1836" s="3" t="str">
        <f>Raw_Data!K1836</f>
        <v>PayPal</v>
      </c>
      <c r="L1836" s="3">
        <f>Raw_Data!L1836</f>
        <v>2</v>
      </c>
      <c r="M1836" s="3">
        <f>Raw_Data!M1836</f>
        <v>14.63</v>
      </c>
      <c r="N1836" s="3" t="str">
        <f>Raw_Data!N1836</f>
        <v>Documentary</v>
      </c>
      <c r="O1836" s="3" t="str">
        <f t="shared" si="280"/>
        <v>45-54</v>
      </c>
      <c r="P1836" s="3" t="str">
        <f t="shared" si="281"/>
        <v>10-24h</v>
      </c>
      <c r="Q1836" s="3" t="str">
        <f t="shared" si="282"/>
        <v>0-7d</v>
      </c>
      <c r="R1836" s="3" t="str">
        <f t="shared" si="283"/>
        <v>Medium</v>
      </c>
      <c r="S1836" s="3" t="str">
        <f t="shared" si="284"/>
        <v>High</v>
      </c>
      <c r="T1836" s="3" t="str">
        <f t="shared" si="285"/>
        <v>Active</v>
      </c>
      <c r="U1836" s="4">
        <f>1/(1+EXP(-(Predictive_Model!$B$5+((B1836-Predictive_Model!$B$20)/Predictive_Model!$C$20)*Predictive_Model!$D$20+((E1836-Predictive_Model!$B$21)/Predictive_Model!$C$21)*Predictive_Model!$D$21+((F1836-Predictive_Model!$B$22)/Predictive_Model!$C$22)*Predictive_Model!$D$22+((I1836-Predictive_Model!$B$23)/Predictive_Model!$C$23)*Predictive_Model!$D$23+((L1836-Predictive_Model!$B$24)/Predictive_Model!$C$24)*Predictive_Model!$D$24+((M1836-Predictive_Model!$B$25)/Predictive_Model!$C$25)*Predictive_Model!$D$25+IF(C1836="Male",Predictive_Model!$D$31,IF(C1836="Other",Predictive_Model!$D$32,0))+IF(D1836="Premium",Predictive_Model!$D$34,IF(D1836="Standard",Predictive_Model!$D$35,0))+IF(G1836="Asia",Predictive_Model!$D$37,IF(G1836="Europe",Predictive_Model!$D$38,IF(G1836="North America",Predictive_Model!$D$39,IF(G1836="Oceania",Predictive_Model!$D$40,IF(G1836="South America",Predictive_Model!$D$41,0)))))+IF(H1836="Laptop",Predictive_Model!$D$43,IF(H1836="Mobile",Predictive_Model!$D$44,IF(H1836="TV",Predictive_Model!$D$45,IF(H1836="Tablet",Predictive_Model!$D$46,0))))+IF(K1836="Crypto",Predictive_Model!$D$48,IF(K1836="Debit Card",Predictive_Model!$D$49,IF(K1836="Gift Card",Predictive_Model!$D$50,IF(K1836="PayPal",Predictive_Model!$D$51,0))))+IF(N1836="Comedy",Predictive_Model!$D$53,IF(N1836="Documentary",Predictive_Model!$D$54,IF(N1836="Drama",Predictive_Model!$D$55,IF(N1836="Horror",Predictive_Model!$D$56,IF(N1836="Romance",Predictive_Model!$D$57,IF(N1836="Sci-Fi",Predictive_Model!$D$58,0)))))))))</f>
        <v>2.0448731792491458E-12</v>
      </c>
      <c r="V1836" s="3" t="str">
        <f t="shared" si="286"/>
        <v>Low</v>
      </c>
      <c r="W1836" s="6">
        <f t="shared" si="287"/>
        <v>3.678726849469213E-11</v>
      </c>
      <c r="X1836" s="3" t="str">
        <f t="shared" si="288"/>
        <v>Monitor</v>
      </c>
      <c r="Y1836" s="3" t="str">
        <f t="shared" si="289"/>
        <v>OK</v>
      </c>
    </row>
    <row r="1837" spans="1:25" x14ac:dyDescent="0.25">
      <c r="A1837" s="3" t="str">
        <f>Raw_Data!A1837</f>
        <v>ad4116a1-d841-48bb-b96d-4474cbf84c68</v>
      </c>
      <c r="B1837" s="3">
        <f>Raw_Data!B1837</f>
        <v>44</v>
      </c>
      <c r="C1837" s="3" t="str">
        <f>Raw_Data!C1837</f>
        <v>Female</v>
      </c>
      <c r="D1837" s="3" t="str">
        <f>Raw_Data!D1837</f>
        <v>Premium</v>
      </c>
      <c r="E1837" s="3">
        <f>Raw_Data!E1837</f>
        <v>7.59</v>
      </c>
      <c r="F1837" s="3">
        <f>Raw_Data!F1837</f>
        <v>46</v>
      </c>
      <c r="G1837" s="3" t="str">
        <f>Raw_Data!G1837</f>
        <v>Asia</v>
      </c>
      <c r="H1837" s="3" t="str">
        <f>Raw_Data!H1837</f>
        <v>TV</v>
      </c>
      <c r="I1837" s="3">
        <f>Raw_Data!I1837</f>
        <v>17.989999999999998</v>
      </c>
      <c r="J1837" s="3">
        <f>Raw_Data!J1837</f>
        <v>1</v>
      </c>
      <c r="K1837" s="3" t="str">
        <f>Raw_Data!K1837</f>
        <v>PayPal</v>
      </c>
      <c r="L1837" s="3">
        <f>Raw_Data!L1837</f>
        <v>2</v>
      </c>
      <c r="M1837" s="3">
        <f>Raw_Data!M1837</f>
        <v>0.16</v>
      </c>
      <c r="N1837" s="3" t="str">
        <f>Raw_Data!N1837</f>
        <v>Romance</v>
      </c>
      <c r="O1837" s="3" t="str">
        <f t="shared" si="280"/>
        <v>35-44</v>
      </c>
      <c r="P1837" s="3" t="str">
        <f t="shared" si="281"/>
        <v>&lt;10h</v>
      </c>
      <c r="Q1837" s="3" t="str">
        <f t="shared" si="282"/>
        <v>46-60d</v>
      </c>
      <c r="R1837" s="3" t="str">
        <f t="shared" si="283"/>
        <v>Low</v>
      </c>
      <c r="S1837" s="3" t="str">
        <f t="shared" si="284"/>
        <v>High</v>
      </c>
      <c r="T1837" s="3" t="str">
        <f t="shared" si="285"/>
        <v>Churned</v>
      </c>
      <c r="U1837" s="4">
        <f>1/(1+EXP(-(Predictive_Model!$B$5+((B1837-Predictive_Model!$B$20)/Predictive_Model!$C$20)*Predictive_Model!$D$20+((E1837-Predictive_Model!$B$21)/Predictive_Model!$C$21)*Predictive_Model!$D$21+((F1837-Predictive_Model!$B$22)/Predictive_Model!$C$22)*Predictive_Model!$D$22+((I1837-Predictive_Model!$B$23)/Predictive_Model!$C$23)*Predictive_Model!$D$23+((L1837-Predictive_Model!$B$24)/Predictive_Model!$C$24)*Predictive_Model!$D$24+((M1837-Predictive_Model!$B$25)/Predictive_Model!$C$25)*Predictive_Model!$D$25+IF(C1837="Male",Predictive_Model!$D$31,IF(C1837="Other",Predictive_Model!$D$32,0))+IF(D1837="Premium",Predictive_Model!$D$34,IF(D1837="Standard",Predictive_Model!$D$35,0))+IF(G1837="Asia",Predictive_Model!$D$37,IF(G1837="Europe",Predictive_Model!$D$38,IF(G1837="North America",Predictive_Model!$D$39,IF(G1837="Oceania",Predictive_Model!$D$40,IF(G1837="South America",Predictive_Model!$D$41,0)))))+IF(H1837="Laptop",Predictive_Model!$D$43,IF(H1837="Mobile",Predictive_Model!$D$44,IF(H1837="TV",Predictive_Model!$D$45,IF(H1837="Tablet",Predictive_Model!$D$46,0))))+IF(K1837="Crypto",Predictive_Model!$D$48,IF(K1837="Debit Card",Predictive_Model!$D$49,IF(K1837="Gift Card",Predictive_Model!$D$50,IF(K1837="PayPal",Predictive_Model!$D$51,0))))+IF(N1837="Comedy",Predictive_Model!$D$53,IF(N1837="Documentary",Predictive_Model!$D$54,IF(N1837="Drama",Predictive_Model!$D$55,IF(N1837="Horror",Predictive_Model!$D$56,IF(N1837="Romance",Predictive_Model!$D$57,IF(N1837="Sci-Fi",Predictive_Model!$D$58,0)))))))))</f>
        <v>0.98002651352883552</v>
      </c>
      <c r="V1837" s="3" t="str">
        <f t="shared" si="286"/>
        <v>Critical</v>
      </c>
      <c r="W1837" s="6">
        <f t="shared" si="287"/>
        <v>17.989999999999998</v>
      </c>
      <c r="X1837" s="3" t="str">
        <f t="shared" si="288"/>
        <v>Priority 1</v>
      </c>
      <c r="Y1837" s="3" t="str">
        <f t="shared" si="289"/>
        <v>OK</v>
      </c>
    </row>
    <row r="1838" spans="1:25" x14ac:dyDescent="0.25">
      <c r="A1838" s="3" t="str">
        <f>Raw_Data!A1838</f>
        <v>1ee48ca0-f336-47e8-bc94-950b8fb7b8e4</v>
      </c>
      <c r="B1838" s="3">
        <f>Raw_Data!B1838</f>
        <v>39</v>
      </c>
      <c r="C1838" s="3" t="str">
        <f>Raw_Data!C1838</f>
        <v>Male</v>
      </c>
      <c r="D1838" s="3" t="str">
        <f>Raw_Data!D1838</f>
        <v>Standard</v>
      </c>
      <c r="E1838" s="3">
        <f>Raw_Data!E1838</f>
        <v>6.8</v>
      </c>
      <c r="F1838" s="3">
        <f>Raw_Data!F1838</f>
        <v>44</v>
      </c>
      <c r="G1838" s="3" t="str">
        <f>Raw_Data!G1838</f>
        <v>Africa</v>
      </c>
      <c r="H1838" s="3" t="str">
        <f>Raw_Data!H1838</f>
        <v>Desktop</v>
      </c>
      <c r="I1838" s="3">
        <f>Raw_Data!I1838</f>
        <v>13.99</v>
      </c>
      <c r="J1838" s="3">
        <f>Raw_Data!J1838</f>
        <v>1</v>
      </c>
      <c r="K1838" s="3" t="str">
        <f>Raw_Data!K1838</f>
        <v>Crypto</v>
      </c>
      <c r="L1838" s="3">
        <f>Raw_Data!L1838</f>
        <v>3</v>
      </c>
      <c r="M1838" s="3">
        <f>Raw_Data!M1838</f>
        <v>0.15</v>
      </c>
      <c r="N1838" s="3" t="str">
        <f>Raw_Data!N1838</f>
        <v>Romance</v>
      </c>
      <c r="O1838" s="3" t="str">
        <f t="shared" si="280"/>
        <v>35-44</v>
      </c>
      <c r="P1838" s="3" t="str">
        <f t="shared" si="281"/>
        <v>&lt;10h</v>
      </c>
      <c r="Q1838" s="3" t="str">
        <f t="shared" si="282"/>
        <v>22-45d</v>
      </c>
      <c r="R1838" s="3" t="str">
        <f t="shared" si="283"/>
        <v>Medium</v>
      </c>
      <c r="S1838" s="3" t="str">
        <f t="shared" si="284"/>
        <v>Mid</v>
      </c>
      <c r="T1838" s="3" t="str">
        <f t="shared" si="285"/>
        <v>Churned</v>
      </c>
      <c r="U1838" s="4">
        <f>1/(1+EXP(-(Predictive_Model!$B$5+((B1838-Predictive_Model!$B$20)/Predictive_Model!$C$20)*Predictive_Model!$D$20+((E1838-Predictive_Model!$B$21)/Predictive_Model!$C$21)*Predictive_Model!$D$21+((F1838-Predictive_Model!$B$22)/Predictive_Model!$C$22)*Predictive_Model!$D$22+((I1838-Predictive_Model!$B$23)/Predictive_Model!$C$23)*Predictive_Model!$D$23+((L1838-Predictive_Model!$B$24)/Predictive_Model!$C$24)*Predictive_Model!$D$24+((M1838-Predictive_Model!$B$25)/Predictive_Model!$C$25)*Predictive_Model!$D$25+IF(C1838="Male",Predictive_Model!$D$31,IF(C1838="Other",Predictive_Model!$D$32,0))+IF(D1838="Premium",Predictive_Model!$D$34,IF(D1838="Standard",Predictive_Model!$D$35,0))+IF(G1838="Asia",Predictive_Model!$D$37,IF(G1838="Europe",Predictive_Model!$D$38,IF(G1838="North America",Predictive_Model!$D$39,IF(G1838="Oceania",Predictive_Model!$D$40,IF(G1838="South America",Predictive_Model!$D$41,0)))))+IF(H1838="Laptop",Predictive_Model!$D$43,IF(H1838="Mobile",Predictive_Model!$D$44,IF(H1838="TV",Predictive_Model!$D$45,IF(H1838="Tablet",Predictive_Model!$D$46,0))))+IF(K1838="Crypto",Predictive_Model!$D$48,IF(K1838="Debit Card",Predictive_Model!$D$49,IF(K1838="Gift Card",Predictive_Model!$D$50,IF(K1838="PayPal",Predictive_Model!$D$51,0))))+IF(N1838="Comedy",Predictive_Model!$D$53,IF(N1838="Documentary",Predictive_Model!$D$54,IF(N1838="Drama",Predictive_Model!$D$55,IF(N1838="Horror",Predictive_Model!$D$56,IF(N1838="Romance",Predictive_Model!$D$57,IF(N1838="Sci-Fi",Predictive_Model!$D$58,0)))))))))</f>
        <v>0.99467572474491617</v>
      </c>
      <c r="V1838" s="3" t="str">
        <f t="shared" si="286"/>
        <v>Critical</v>
      </c>
      <c r="W1838" s="6">
        <f t="shared" si="287"/>
        <v>13.99</v>
      </c>
      <c r="X1838" s="3" t="str">
        <f t="shared" si="288"/>
        <v>Priority 2</v>
      </c>
      <c r="Y1838" s="3" t="str">
        <f t="shared" si="289"/>
        <v>OK</v>
      </c>
    </row>
    <row r="1839" spans="1:25" x14ac:dyDescent="0.25">
      <c r="A1839" s="3" t="str">
        <f>Raw_Data!A1839</f>
        <v>e256a69a-08fe-4384-91d9-c1bc7bb74c96</v>
      </c>
      <c r="B1839" s="3">
        <f>Raw_Data!B1839</f>
        <v>69</v>
      </c>
      <c r="C1839" s="3" t="str">
        <f>Raw_Data!C1839</f>
        <v>Other</v>
      </c>
      <c r="D1839" s="3" t="str">
        <f>Raw_Data!D1839</f>
        <v>Basic</v>
      </c>
      <c r="E1839" s="3">
        <f>Raw_Data!E1839</f>
        <v>1.9</v>
      </c>
      <c r="F1839" s="3">
        <f>Raw_Data!F1839</f>
        <v>7</v>
      </c>
      <c r="G1839" s="3" t="str">
        <f>Raw_Data!G1839</f>
        <v>Europe</v>
      </c>
      <c r="H1839" s="3" t="str">
        <f>Raw_Data!H1839</f>
        <v>Desktop</v>
      </c>
      <c r="I1839" s="3">
        <f>Raw_Data!I1839</f>
        <v>8.99</v>
      </c>
      <c r="J1839" s="3">
        <f>Raw_Data!J1839</f>
        <v>1</v>
      </c>
      <c r="K1839" s="3" t="str">
        <f>Raw_Data!K1839</f>
        <v>Credit Card</v>
      </c>
      <c r="L1839" s="3">
        <f>Raw_Data!L1839</f>
        <v>5</v>
      </c>
      <c r="M1839" s="3">
        <f>Raw_Data!M1839</f>
        <v>0.24</v>
      </c>
      <c r="N1839" s="3" t="str">
        <f>Raw_Data!N1839</f>
        <v>Documentary</v>
      </c>
      <c r="O1839" s="3" t="str">
        <f t="shared" si="280"/>
        <v>55-70</v>
      </c>
      <c r="P1839" s="3" t="str">
        <f t="shared" si="281"/>
        <v>&lt;10h</v>
      </c>
      <c r="Q1839" s="3" t="str">
        <f t="shared" si="282"/>
        <v>0-7d</v>
      </c>
      <c r="R1839" s="3" t="str">
        <f t="shared" si="283"/>
        <v>Medium</v>
      </c>
      <c r="S1839" s="3" t="str">
        <f t="shared" si="284"/>
        <v>Low</v>
      </c>
      <c r="T1839" s="3" t="str">
        <f t="shared" si="285"/>
        <v>Churned</v>
      </c>
      <c r="U1839" s="4">
        <f>1/(1+EXP(-(Predictive_Model!$B$5+((B1839-Predictive_Model!$B$20)/Predictive_Model!$C$20)*Predictive_Model!$D$20+((E1839-Predictive_Model!$B$21)/Predictive_Model!$C$21)*Predictive_Model!$D$21+((F1839-Predictive_Model!$B$22)/Predictive_Model!$C$22)*Predictive_Model!$D$22+((I1839-Predictive_Model!$B$23)/Predictive_Model!$C$23)*Predictive_Model!$D$23+((L1839-Predictive_Model!$B$24)/Predictive_Model!$C$24)*Predictive_Model!$D$24+((M1839-Predictive_Model!$B$25)/Predictive_Model!$C$25)*Predictive_Model!$D$25+IF(C1839="Male",Predictive_Model!$D$31,IF(C1839="Other",Predictive_Model!$D$32,0))+IF(D1839="Premium",Predictive_Model!$D$34,IF(D1839="Standard",Predictive_Model!$D$35,0))+IF(G1839="Asia",Predictive_Model!$D$37,IF(G1839="Europe",Predictive_Model!$D$38,IF(G1839="North America",Predictive_Model!$D$39,IF(G1839="Oceania",Predictive_Model!$D$40,IF(G1839="South America",Predictive_Model!$D$41,0)))))+IF(H1839="Laptop",Predictive_Model!$D$43,IF(H1839="Mobile",Predictive_Model!$D$44,IF(H1839="TV",Predictive_Model!$D$45,IF(H1839="Tablet",Predictive_Model!$D$46,0))))+IF(K1839="Crypto",Predictive_Model!$D$48,IF(K1839="Debit Card",Predictive_Model!$D$49,IF(K1839="Gift Card",Predictive_Model!$D$50,IF(K1839="PayPal",Predictive_Model!$D$51,0))))+IF(N1839="Comedy",Predictive_Model!$D$53,IF(N1839="Documentary",Predictive_Model!$D$54,IF(N1839="Drama",Predictive_Model!$D$55,IF(N1839="Horror",Predictive_Model!$D$56,IF(N1839="Romance",Predictive_Model!$D$57,IF(N1839="Sci-Fi",Predictive_Model!$D$58,0)))))))))</f>
        <v>0.79161518766958427</v>
      </c>
      <c r="V1839" s="3" t="str">
        <f t="shared" si="286"/>
        <v>Critical</v>
      </c>
      <c r="W1839" s="6">
        <f t="shared" si="287"/>
        <v>8.99</v>
      </c>
      <c r="X1839" s="3" t="str">
        <f t="shared" si="288"/>
        <v>Priority 2</v>
      </c>
      <c r="Y1839" s="3" t="str">
        <f t="shared" si="289"/>
        <v>OK</v>
      </c>
    </row>
    <row r="1840" spans="1:25" x14ac:dyDescent="0.25">
      <c r="A1840" s="3" t="str">
        <f>Raw_Data!A1840</f>
        <v>01b9a552-c129-4000-a259-2125118a2d05</v>
      </c>
      <c r="B1840" s="3">
        <f>Raw_Data!B1840</f>
        <v>44</v>
      </c>
      <c r="C1840" s="3" t="str">
        <f>Raw_Data!C1840</f>
        <v>Female</v>
      </c>
      <c r="D1840" s="3" t="str">
        <f>Raw_Data!D1840</f>
        <v>Basic</v>
      </c>
      <c r="E1840" s="3">
        <f>Raw_Data!E1840</f>
        <v>1.69</v>
      </c>
      <c r="F1840" s="3">
        <f>Raw_Data!F1840</f>
        <v>7</v>
      </c>
      <c r="G1840" s="3" t="str">
        <f>Raw_Data!G1840</f>
        <v>North America</v>
      </c>
      <c r="H1840" s="3" t="str">
        <f>Raw_Data!H1840</f>
        <v>Mobile</v>
      </c>
      <c r="I1840" s="3">
        <f>Raw_Data!I1840</f>
        <v>8.99</v>
      </c>
      <c r="J1840" s="3">
        <f>Raw_Data!J1840</f>
        <v>1</v>
      </c>
      <c r="K1840" s="3" t="str">
        <f>Raw_Data!K1840</f>
        <v>Crypto</v>
      </c>
      <c r="L1840" s="3">
        <f>Raw_Data!L1840</f>
        <v>5</v>
      </c>
      <c r="M1840" s="3">
        <f>Raw_Data!M1840</f>
        <v>0.21</v>
      </c>
      <c r="N1840" s="3" t="str">
        <f>Raw_Data!N1840</f>
        <v>Romance</v>
      </c>
      <c r="O1840" s="3" t="str">
        <f t="shared" si="280"/>
        <v>35-44</v>
      </c>
      <c r="P1840" s="3" t="str">
        <f t="shared" si="281"/>
        <v>&lt;10h</v>
      </c>
      <c r="Q1840" s="3" t="str">
        <f t="shared" si="282"/>
        <v>0-7d</v>
      </c>
      <c r="R1840" s="3" t="str">
        <f t="shared" si="283"/>
        <v>Medium</v>
      </c>
      <c r="S1840" s="3" t="str">
        <f t="shared" si="284"/>
        <v>Low</v>
      </c>
      <c r="T1840" s="3" t="str">
        <f t="shared" si="285"/>
        <v>Churned</v>
      </c>
      <c r="U1840" s="4">
        <f>1/(1+EXP(-(Predictive_Model!$B$5+((B1840-Predictive_Model!$B$20)/Predictive_Model!$C$20)*Predictive_Model!$D$20+((E1840-Predictive_Model!$B$21)/Predictive_Model!$C$21)*Predictive_Model!$D$21+((F1840-Predictive_Model!$B$22)/Predictive_Model!$C$22)*Predictive_Model!$D$22+((I1840-Predictive_Model!$B$23)/Predictive_Model!$C$23)*Predictive_Model!$D$23+((L1840-Predictive_Model!$B$24)/Predictive_Model!$C$24)*Predictive_Model!$D$24+((M1840-Predictive_Model!$B$25)/Predictive_Model!$C$25)*Predictive_Model!$D$25+IF(C1840="Male",Predictive_Model!$D$31,IF(C1840="Other",Predictive_Model!$D$32,0))+IF(D1840="Premium",Predictive_Model!$D$34,IF(D1840="Standard",Predictive_Model!$D$35,0))+IF(G1840="Asia",Predictive_Model!$D$37,IF(G1840="Europe",Predictive_Model!$D$38,IF(G1840="North America",Predictive_Model!$D$39,IF(G1840="Oceania",Predictive_Model!$D$40,IF(G1840="South America",Predictive_Model!$D$41,0)))))+IF(H1840="Laptop",Predictive_Model!$D$43,IF(H1840="Mobile",Predictive_Model!$D$44,IF(H1840="TV",Predictive_Model!$D$45,IF(H1840="Tablet",Predictive_Model!$D$46,0))))+IF(K1840="Crypto",Predictive_Model!$D$48,IF(K1840="Debit Card",Predictive_Model!$D$49,IF(K1840="Gift Card",Predictive_Model!$D$50,IF(K1840="PayPal",Predictive_Model!$D$51,0))))+IF(N1840="Comedy",Predictive_Model!$D$53,IF(N1840="Documentary",Predictive_Model!$D$54,IF(N1840="Drama",Predictive_Model!$D$55,IF(N1840="Horror",Predictive_Model!$D$56,IF(N1840="Romance",Predictive_Model!$D$57,IF(N1840="Sci-Fi",Predictive_Model!$D$58,0)))))))))</f>
        <v>0.96405751242302118</v>
      </c>
      <c r="V1840" s="3" t="str">
        <f t="shared" si="286"/>
        <v>Critical</v>
      </c>
      <c r="W1840" s="6">
        <f t="shared" si="287"/>
        <v>8.99</v>
      </c>
      <c r="X1840" s="3" t="str">
        <f t="shared" si="288"/>
        <v>Priority 2</v>
      </c>
      <c r="Y1840" s="3" t="str">
        <f t="shared" si="289"/>
        <v>OK</v>
      </c>
    </row>
    <row r="1841" spans="1:25" x14ac:dyDescent="0.25">
      <c r="A1841" s="3" t="str">
        <f>Raw_Data!A1841</f>
        <v>f3763f9d-ced2-4983-9cfa-203770b1f23d</v>
      </c>
      <c r="B1841" s="3">
        <f>Raw_Data!B1841</f>
        <v>60</v>
      </c>
      <c r="C1841" s="3" t="str">
        <f>Raw_Data!C1841</f>
        <v>Male</v>
      </c>
      <c r="D1841" s="3" t="str">
        <f>Raw_Data!D1841</f>
        <v>Basic</v>
      </c>
      <c r="E1841" s="3">
        <f>Raw_Data!E1841</f>
        <v>3.09</v>
      </c>
      <c r="F1841" s="3">
        <f>Raw_Data!F1841</f>
        <v>35</v>
      </c>
      <c r="G1841" s="3" t="str">
        <f>Raw_Data!G1841</f>
        <v>South America</v>
      </c>
      <c r="H1841" s="3" t="str">
        <f>Raw_Data!H1841</f>
        <v>Tablet</v>
      </c>
      <c r="I1841" s="3">
        <f>Raw_Data!I1841</f>
        <v>8.99</v>
      </c>
      <c r="J1841" s="3">
        <f>Raw_Data!J1841</f>
        <v>1</v>
      </c>
      <c r="K1841" s="3" t="str">
        <f>Raw_Data!K1841</f>
        <v>Gift Card</v>
      </c>
      <c r="L1841" s="3">
        <f>Raw_Data!L1841</f>
        <v>2</v>
      </c>
      <c r="M1841" s="3">
        <f>Raw_Data!M1841</f>
        <v>0.09</v>
      </c>
      <c r="N1841" s="3" t="str">
        <f>Raw_Data!N1841</f>
        <v>Romance</v>
      </c>
      <c r="O1841" s="3" t="str">
        <f t="shared" si="280"/>
        <v>55-70</v>
      </c>
      <c r="P1841" s="3" t="str">
        <f t="shared" si="281"/>
        <v>&lt;10h</v>
      </c>
      <c r="Q1841" s="3" t="str">
        <f t="shared" si="282"/>
        <v>22-45d</v>
      </c>
      <c r="R1841" s="3" t="str">
        <f t="shared" si="283"/>
        <v>Medium</v>
      </c>
      <c r="S1841" s="3" t="str">
        <f t="shared" si="284"/>
        <v>Low</v>
      </c>
      <c r="T1841" s="3" t="str">
        <f t="shared" si="285"/>
        <v>Churned</v>
      </c>
      <c r="U1841" s="4">
        <f>1/(1+EXP(-(Predictive_Model!$B$5+((B1841-Predictive_Model!$B$20)/Predictive_Model!$C$20)*Predictive_Model!$D$20+((E1841-Predictive_Model!$B$21)/Predictive_Model!$C$21)*Predictive_Model!$D$21+((F1841-Predictive_Model!$B$22)/Predictive_Model!$C$22)*Predictive_Model!$D$22+((I1841-Predictive_Model!$B$23)/Predictive_Model!$C$23)*Predictive_Model!$D$23+((L1841-Predictive_Model!$B$24)/Predictive_Model!$C$24)*Predictive_Model!$D$24+((M1841-Predictive_Model!$B$25)/Predictive_Model!$C$25)*Predictive_Model!$D$25+IF(C1841="Male",Predictive_Model!$D$31,IF(C1841="Other",Predictive_Model!$D$32,0))+IF(D1841="Premium",Predictive_Model!$D$34,IF(D1841="Standard",Predictive_Model!$D$35,0))+IF(G1841="Asia",Predictive_Model!$D$37,IF(G1841="Europe",Predictive_Model!$D$38,IF(G1841="North America",Predictive_Model!$D$39,IF(G1841="Oceania",Predictive_Model!$D$40,IF(G1841="South America",Predictive_Model!$D$41,0)))))+IF(H1841="Laptop",Predictive_Model!$D$43,IF(H1841="Mobile",Predictive_Model!$D$44,IF(H1841="TV",Predictive_Model!$D$45,IF(H1841="Tablet",Predictive_Model!$D$46,0))))+IF(K1841="Crypto",Predictive_Model!$D$48,IF(K1841="Debit Card",Predictive_Model!$D$49,IF(K1841="Gift Card",Predictive_Model!$D$50,IF(K1841="PayPal",Predictive_Model!$D$51,0))))+IF(N1841="Comedy",Predictive_Model!$D$53,IF(N1841="Documentary",Predictive_Model!$D$54,IF(N1841="Drama",Predictive_Model!$D$55,IF(N1841="Horror",Predictive_Model!$D$56,IF(N1841="Romance",Predictive_Model!$D$57,IF(N1841="Sci-Fi",Predictive_Model!$D$58,0)))))))))</f>
        <v>0.99989559789563809</v>
      </c>
      <c r="V1841" s="3" t="str">
        <f t="shared" si="286"/>
        <v>Critical</v>
      </c>
      <c r="W1841" s="6">
        <f t="shared" si="287"/>
        <v>8.99</v>
      </c>
      <c r="X1841" s="3" t="str">
        <f t="shared" si="288"/>
        <v>Priority 2</v>
      </c>
      <c r="Y1841" s="3" t="str">
        <f t="shared" si="289"/>
        <v>OK</v>
      </c>
    </row>
    <row r="1842" spans="1:25" x14ac:dyDescent="0.25">
      <c r="A1842" s="3" t="str">
        <f>Raw_Data!A1842</f>
        <v>5f4ae876-26fa-4e2d-a50c-06cc47a357a5</v>
      </c>
      <c r="B1842" s="3">
        <f>Raw_Data!B1842</f>
        <v>18</v>
      </c>
      <c r="C1842" s="3" t="str">
        <f>Raw_Data!C1842</f>
        <v>Other</v>
      </c>
      <c r="D1842" s="3" t="str">
        <f>Raw_Data!D1842</f>
        <v>Standard</v>
      </c>
      <c r="E1842" s="3">
        <f>Raw_Data!E1842</f>
        <v>0.24</v>
      </c>
      <c r="F1842" s="3">
        <f>Raw_Data!F1842</f>
        <v>24</v>
      </c>
      <c r="G1842" s="3" t="str">
        <f>Raw_Data!G1842</f>
        <v>Africa</v>
      </c>
      <c r="H1842" s="3" t="str">
        <f>Raw_Data!H1842</f>
        <v>Mobile</v>
      </c>
      <c r="I1842" s="3">
        <f>Raw_Data!I1842</f>
        <v>13.99</v>
      </c>
      <c r="J1842" s="3">
        <f>Raw_Data!J1842</f>
        <v>1</v>
      </c>
      <c r="K1842" s="3" t="str">
        <f>Raw_Data!K1842</f>
        <v>Gift Card</v>
      </c>
      <c r="L1842" s="3">
        <f>Raw_Data!L1842</f>
        <v>5</v>
      </c>
      <c r="M1842" s="3">
        <f>Raw_Data!M1842</f>
        <v>0.01</v>
      </c>
      <c r="N1842" s="3" t="str">
        <f>Raw_Data!N1842</f>
        <v>Drama</v>
      </c>
      <c r="O1842" s="3" t="str">
        <f t="shared" si="280"/>
        <v>18-24</v>
      </c>
      <c r="P1842" s="3" t="str">
        <f t="shared" si="281"/>
        <v>&lt;10h</v>
      </c>
      <c r="Q1842" s="3" t="str">
        <f t="shared" si="282"/>
        <v>22-45d</v>
      </c>
      <c r="R1842" s="3" t="str">
        <f t="shared" si="283"/>
        <v>Medium</v>
      </c>
      <c r="S1842" s="3" t="str">
        <f t="shared" si="284"/>
        <v>Mid</v>
      </c>
      <c r="T1842" s="3" t="str">
        <f t="shared" si="285"/>
        <v>Churned</v>
      </c>
      <c r="U1842" s="4">
        <f>1/(1+EXP(-(Predictive_Model!$B$5+((B1842-Predictive_Model!$B$20)/Predictive_Model!$C$20)*Predictive_Model!$D$20+((E1842-Predictive_Model!$B$21)/Predictive_Model!$C$21)*Predictive_Model!$D$21+((F1842-Predictive_Model!$B$22)/Predictive_Model!$C$22)*Predictive_Model!$D$22+((I1842-Predictive_Model!$B$23)/Predictive_Model!$C$23)*Predictive_Model!$D$23+((L1842-Predictive_Model!$B$24)/Predictive_Model!$C$24)*Predictive_Model!$D$24+((M1842-Predictive_Model!$B$25)/Predictive_Model!$C$25)*Predictive_Model!$D$25+IF(C1842="Male",Predictive_Model!$D$31,IF(C1842="Other",Predictive_Model!$D$32,0))+IF(D1842="Premium",Predictive_Model!$D$34,IF(D1842="Standard",Predictive_Model!$D$35,0))+IF(G1842="Asia",Predictive_Model!$D$37,IF(G1842="Europe",Predictive_Model!$D$38,IF(G1842="North America",Predictive_Model!$D$39,IF(G1842="Oceania",Predictive_Model!$D$40,IF(G1842="South America",Predictive_Model!$D$41,0)))))+IF(H1842="Laptop",Predictive_Model!$D$43,IF(H1842="Mobile",Predictive_Model!$D$44,IF(H1842="TV",Predictive_Model!$D$45,IF(H1842="Tablet",Predictive_Model!$D$46,0))))+IF(K1842="Crypto",Predictive_Model!$D$48,IF(K1842="Debit Card",Predictive_Model!$D$49,IF(K1842="Gift Card",Predictive_Model!$D$50,IF(K1842="PayPal",Predictive_Model!$D$51,0))))+IF(N1842="Comedy",Predictive_Model!$D$53,IF(N1842="Documentary",Predictive_Model!$D$54,IF(N1842="Drama",Predictive_Model!$D$55,IF(N1842="Horror",Predictive_Model!$D$56,IF(N1842="Romance",Predictive_Model!$D$57,IF(N1842="Sci-Fi",Predictive_Model!$D$58,0)))))))))</f>
        <v>0.99520214191925693</v>
      </c>
      <c r="V1842" s="3" t="str">
        <f t="shared" si="286"/>
        <v>Critical</v>
      </c>
      <c r="W1842" s="6">
        <f t="shared" si="287"/>
        <v>13.99</v>
      </c>
      <c r="X1842" s="3" t="str">
        <f t="shared" si="288"/>
        <v>Priority 2</v>
      </c>
      <c r="Y1842" s="3" t="str">
        <f t="shared" si="289"/>
        <v>OK</v>
      </c>
    </row>
    <row r="1843" spans="1:25" x14ac:dyDescent="0.25">
      <c r="A1843" s="3" t="str">
        <f>Raw_Data!A1843</f>
        <v>23701bff-2f61-4efb-8367-a2b937e0a8c4</v>
      </c>
      <c r="B1843" s="3">
        <f>Raw_Data!B1843</f>
        <v>58</v>
      </c>
      <c r="C1843" s="3" t="str">
        <f>Raw_Data!C1843</f>
        <v>Female</v>
      </c>
      <c r="D1843" s="3" t="str">
        <f>Raw_Data!D1843</f>
        <v>Standard</v>
      </c>
      <c r="E1843" s="3">
        <f>Raw_Data!E1843</f>
        <v>17.899999999999999</v>
      </c>
      <c r="F1843" s="3">
        <f>Raw_Data!F1843</f>
        <v>52</v>
      </c>
      <c r="G1843" s="3" t="str">
        <f>Raw_Data!G1843</f>
        <v>Oceania</v>
      </c>
      <c r="H1843" s="3" t="str">
        <f>Raw_Data!H1843</f>
        <v>Desktop</v>
      </c>
      <c r="I1843" s="3">
        <f>Raw_Data!I1843</f>
        <v>13.99</v>
      </c>
      <c r="J1843" s="3">
        <f>Raw_Data!J1843</f>
        <v>1</v>
      </c>
      <c r="K1843" s="3" t="str">
        <f>Raw_Data!K1843</f>
        <v>Crypto</v>
      </c>
      <c r="L1843" s="3">
        <f>Raw_Data!L1843</f>
        <v>4</v>
      </c>
      <c r="M1843" s="3">
        <f>Raw_Data!M1843</f>
        <v>0.34</v>
      </c>
      <c r="N1843" s="3" t="str">
        <f>Raw_Data!N1843</f>
        <v>Documentary</v>
      </c>
      <c r="O1843" s="3" t="str">
        <f t="shared" si="280"/>
        <v>55-70</v>
      </c>
      <c r="P1843" s="3" t="str">
        <f t="shared" si="281"/>
        <v>10-24h</v>
      </c>
      <c r="Q1843" s="3" t="str">
        <f t="shared" si="282"/>
        <v>46-60d</v>
      </c>
      <c r="R1843" s="3" t="str">
        <f t="shared" si="283"/>
        <v>Medium</v>
      </c>
      <c r="S1843" s="3" t="str">
        <f t="shared" si="284"/>
        <v>Mid</v>
      </c>
      <c r="T1843" s="3" t="str">
        <f t="shared" si="285"/>
        <v>Churned</v>
      </c>
      <c r="U1843" s="4">
        <f>1/(1+EXP(-(Predictive_Model!$B$5+((B1843-Predictive_Model!$B$20)/Predictive_Model!$C$20)*Predictive_Model!$D$20+((E1843-Predictive_Model!$B$21)/Predictive_Model!$C$21)*Predictive_Model!$D$21+((F1843-Predictive_Model!$B$22)/Predictive_Model!$C$22)*Predictive_Model!$D$22+((I1843-Predictive_Model!$B$23)/Predictive_Model!$C$23)*Predictive_Model!$D$23+((L1843-Predictive_Model!$B$24)/Predictive_Model!$C$24)*Predictive_Model!$D$24+((M1843-Predictive_Model!$B$25)/Predictive_Model!$C$25)*Predictive_Model!$D$25+IF(C1843="Male",Predictive_Model!$D$31,IF(C1843="Other",Predictive_Model!$D$32,0))+IF(D1843="Premium",Predictive_Model!$D$34,IF(D1843="Standard",Predictive_Model!$D$35,0))+IF(G1843="Asia",Predictive_Model!$D$37,IF(G1843="Europe",Predictive_Model!$D$38,IF(G1843="North America",Predictive_Model!$D$39,IF(G1843="Oceania",Predictive_Model!$D$40,IF(G1843="South America",Predictive_Model!$D$41,0)))))+IF(H1843="Laptop",Predictive_Model!$D$43,IF(H1843="Mobile",Predictive_Model!$D$44,IF(H1843="TV",Predictive_Model!$D$45,IF(H1843="Tablet",Predictive_Model!$D$46,0))))+IF(K1843="Crypto",Predictive_Model!$D$48,IF(K1843="Debit Card",Predictive_Model!$D$49,IF(K1843="Gift Card",Predictive_Model!$D$50,IF(K1843="PayPal",Predictive_Model!$D$51,0))))+IF(N1843="Comedy",Predictive_Model!$D$53,IF(N1843="Documentary",Predictive_Model!$D$54,IF(N1843="Drama",Predictive_Model!$D$55,IF(N1843="Horror",Predictive_Model!$D$56,IF(N1843="Romance",Predictive_Model!$D$57,IF(N1843="Sci-Fi",Predictive_Model!$D$58,0)))))))))</f>
        <v>0.879776530165709</v>
      </c>
      <c r="V1843" s="3" t="str">
        <f t="shared" si="286"/>
        <v>Critical</v>
      </c>
      <c r="W1843" s="6">
        <f t="shared" si="287"/>
        <v>13.99</v>
      </c>
      <c r="X1843" s="3" t="str">
        <f t="shared" si="288"/>
        <v>Priority 2</v>
      </c>
      <c r="Y1843" s="3" t="str">
        <f t="shared" si="289"/>
        <v>OK</v>
      </c>
    </row>
    <row r="1844" spans="1:25" x14ac:dyDescent="0.25">
      <c r="A1844" s="3" t="str">
        <f>Raw_Data!A1844</f>
        <v>6065d8f7-08e7-421c-ab2c-0f3401c1007e</v>
      </c>
      <c r="B1844" s="3">
        <f>Raw_Data!B1844</f>
        <v>54</v>
      </c>
      <c r="C1844" s="3" t="str">
        <f>Raw_Data!C1844</f>
        <v>Male</v>
      </c>
      <c r="D1844" s="3" t="str">
        <f>Raw_Data!D1844</f>
        <v>Premium</v>
      </c>
      <c r="E1844" s="3">
        <f>Raw_Data!E1844</f>
        <v>4.8099999999999996</v>
      </c>
      <c r="F1844" s="3">
        <f>Raw_Data!F1844</f>
        <v>27</v>
      </c>
      <c r="G1844" s="3" t="str">
        <f>Raw_Data!G1844</f>
        <v>North America</v>
      </c>
      <c r="H1844" s="3" t="str">
        <f>Raw_Data!H1844</f>
        <v>TV</v>
      </c>
      <c r="I1844" s="3">
        <f>Raw_Data!I1844</f>
        <v>17.989999999999998</v>
      </c>
      <c r="J1844" s="3">
        <f>Raw_Data!J1844</f>
        <v>1</v>
      </c>
      <c r="K1844" s="3" t="str">
        <f>Raw_Data!K1844</f>
        <v>Debit Card</v>
      </c>
      <c r="L1844" s="3">
        <f>Raw_Data!L1844</f>
        <v>3</v>
      </c>
      <c r="M1844" s="3">
        <f>Raw_Data!M1844</f>
        <v>0.17</v>
      </c>
      <c r="N1844" s="3" t="str">
        <f>Raw_Data!N1844</f>
        <v>Documentary</v>
      </c>
      <c r="O1844" s="3" t="str">
        <f t="shared" si="280"/>
        <v>45-54</v>
      </c>
      <c r="P1844" s="3" t="str">
        <f t="shared" si="281"/>
        <v>&lt;10h</v>
      </c>
      <c r="Q1844" s="3" t="str">
        <f t="shared" si="282"/>
        <v>22-45d</v>
      </c>
      <c r="R1844" s="3" t="str">
        <f t="shared" si="283"/>
        <v>Medium</v>
      </c>
      <c r="S1844" s="3" t="str">
        <f t="shared" si="284"/>
        <v>High</v>
      </c>
      <c r="T1844" s="3" t="str">
        <f t="shared" si="285"/>
        <v>Churned</v>
      </c>
      <c r="U1844" s="4">
        <f>1/(1+EXP(-(Predictive_Model!$B$5+((B1844-Predictive_Model!$B$20)/Predictive_Model!$C$20)*Predictive_Model!$D$20+((E1844-Predictive_Model!$B$21)/Predictive_Model!$C$21)*Predictive_Model!$D$21+((F1844-Predictive_Model!$B$22)/Predictive_Model!$C$22)*Predictive_Model!$D$22+((I1844-Predictive_Model!$B$23)/Predictive_Model!$C$23)*Predictive_Model!$D$23+((L1844-Predictive_Model!$B$24)/Predictive_Model!$C$24)*Predictive_Model!$D$24+((M1844-Predictive_Model!$B$25)/Predictive_Model!$C$25)*Predictive_Model!$D$25+IF(C1844="Male",Predictive_Model!$D$31,IF(C1844="Other",Predictive_Model!$D$32,0))+IF(D1844="Premium",Predictive_Model!$D$34,IF(D1844="Standard",Predictive_Model!$D$35,0))+IF(G1844="Asia",Predictive_Model!$D$37,IF(G1844="Europe",Predictive_Model!$D$38,IF(G1844="North America",Predictive_Model!$D$39,IF(G1844="Oceania",Predictive_Model!$D$40,IF(G1844="South America",Predictive_Model!$D$41,0)))))+IF(H1844="Laptop",Predictive_Model!$D$43,IF(H1844="Mobile",Predictive_Model!$D$44,IF(H1844="TV",Predictive_Model!$D$45,IF(H1844="Tablet",Predictive_Model!$D$46,0))))+IF(K1844="Crypto",Predictive_Model!$D$48,IF(K1844="Debit Card",Predictive_Model!$D$49,IF(K1844="Gift Card",Predictive_Model!$D$50,IF(K1844="PayPal",Predictive_Model!$D$51,0))))+IF(N1844="Comedy",Predictive_Model!$D$53,IF(N1844="Documentary",Predictive_Model!$D$54,IF(N1844="Drama",Predictive_Model!$D$55,IF(N1844="Horror",Predictive_Model!$D$56,IF(N1844="Romance",Predictive_Model!$D$57,IF(N1844="Sci-Fi",Predictive_Model!$D$58,0)))))))))</f>
        <v>0.79930742846939806</v>
      </c>
      <c r="V1844" s="3" t="str">
        <f t="shared" si="286"/>
        <v>Critical</v>
      </c>
      <c r="W1844" s="6">
        <f t="shared" si="287"/>
        <v>17.989999999999998</v>
      </c>
      <c r="X1844" s="3" t="str">
        <f t="shared" si="288"/>
        <v>Priority 1</v>
      </c>
      <c r="Y1844" s="3" t="str">
        <f t="shared" si="289"/>
        <v>OK</v>
      </c>
    </row>
    <row r="1845" spans="1:25" x14ac:dyDescent="0.25">
      <c r="A1845" s="3" t="str">
        <f>Raw_Data!A1845</f>
        <v>38c98f6f-3535-415c-bfba-78244c1ba199</v>
      </c>
      <c r="B1845" s="3">
        <f>Raw_Data!B1845</f>
        <v>61</v>
      </c>
      <c r="C1845" s="3" t="str">
        <f>Raw_Data!C1845</f>
        <v>Male</v>
      </c>
      <c r="D1845" s="3" t="str">
        <f>Raw_Data!D1845</f>
        <v>Standard</v>
      </c>
      <c r="E1845" s="3">
        <f>Raw_Data!E1845</f>
        <v>7.28</v>
      </c>
      <c r="F1845" s="3">
        <f>Raw_Data!F1845</f>
        <v>11</v>
      </c>
      <c r="G1845" s="3" t="str">
        <f>Raw_Data!G1845</f>
        <v>North America</v>
      </c>
      <c r="H1845" s="3" t="str">
        <f>Raw_Data!H1845</f>
        <v>Laptop</v>
      </c>
      <c r="I1845" s="3">
        <f>Raw_Data!I1845</f>
        <v>13.99</v>
      </c>
      <c r="J1845" s="3">
        <f>Raw_Data!J1845</f>
        <v>0</v>
      </c>
      <c r="K1845" s="3" t="str">
        <f>Raw_Data!K1845</f>
        <v>PayPal</v>
      </c>
      <c r="L1845" s="3">
        <f>Raw_Data!L1845</f>
        <v>2</v>
      </c>
      <c r="M1845" s="3">
        <f>Raw_Data!M1845</f>
        <v>0.61</v>
      </c>
      <c r="N1845" s="3" t="str">
        <f>Raw_Data!N1845</f>
        <v>Romance</v>
      </c>
      <c r="O1845" s="3" t="str">
        <f t="shared" si="280"/>
        <v>55-70</v>
      </c>
      <c r="P1845" s="3" t="str">
        <f t="shared" si="281"/>
        <v>&lt;10h</v>
      </c>
      <c r="Q1845" s="3" t="str">
        <f t="shared" si="282"/>
        <v>8-21d</v>
      </c>
      <c r="R1845" s="3" t="str">
        <f t="shared" si="283"/>
        <v>Medium</v>
      </c>
      <c r="S1845" s="3" t="str">
        <f t="shared" si="284"/>
        <v>Mid</v>
      </c>
      <c r="T1845" s="3" t="str">
        <f t="shared" si="285"/>
        <v>Active</v>
      </c>
      <c r="U1845" s="4">
        <f>1/(1+EXP(-(Predictive_Model!$B$5+((B1845-Predictive_Model!$B$20)/Predictive_Model!$C$20)*Predictive_Model!$D$20+((E1845-Predictive_Model!$B$21)/Predictive_Model!$C$21)*Predictive_Model!$D$21+((F1845-Predictive_Model!$B$22)/Predictive_Model!$C$22)*Predictive_Model!$D$22+((I1845-Predictive_Model!$B$23)/Predictive_Model!$C$23)*Predictive_Model!$D$23+((L1845-Predictive_Model!$B$24)/Predictive_Model!$C$24)*Predictive_Model!$D$24+((M1845-Predictive_Model!$B$25)/Predictive_Model!$C$25)*Predictive_Model!$D$25+IF(C1845="Male",Predictive_Model!$D$31,IF(C1845="Other",Predictive_Model!$D$32,0))+IF(D1845="Premium",Predictive_Model!$D$34,IF(D1845="Standard",Predictive_Model!$D$35,0))+IF(G1845="Asia",Predictive_Model!$D$37,IF(G1845="Europe",Predictive_Model!$D$38,IF(G1845="North America",Predictive_Model!$D$39,IF(G1845="Oceania",Predictive_Model!$D$40,IF(G1845="South America",Predictive_Model!$D$41,0)))))+IF(H1845="Laptop",Predictive_Model!$D$43,IF(H1845="Mobile",Predictive_Model!$D$44,IF(H1845="TV",Predictive_Model!$D$45,IF(H1845="Tablet",Predictive_Model!$D$46,0))))+IF(K1845="Crypto",Predictive_Model!$D$48,IF(K1845="Debit Card",Predictive_Model!$D$49,IF(K1845="Gift Card",Predictive_Model!$D$50,IF(K1845="PayPal",Predictive_Model!$D$51,0))))+IF(N1845="Comedy",Predictive_Model!$D$53,IF(N1845="Documentary",Predictive_Model!$D$54,IF(N1845="Drama",Predictive_Model!$D$55,IF(N1845="Horror",Predictive_Model!$D$56,IF(N1845="Romance",Predictive_Model!$D$57,IF(N1845="Sci-Fi",Predictive_Model!$D$58,0)))))))))</f>
        <v>0.66222617428099662</v>
      </c>
      <c r="V1845" s="3" t="str">
        <f t="shared" si="286"/>
        <v>High</v>
      </c>
      <c r="W1845" s="6">
        <f t="shared" si="287"/>
        <v>9.2645441781911426</v>
      </c>
      <c r="X1845" s="3" t="str">
        <f t="shared" si="288"/>
        <v>Monitor</v>
      </c>
      <c r="Y1845" s="3" t="str">
        <f t="shared" si="289"/>
        <v>OK</v>
      </c>
    </row>
    <row r="1846" spans="1:25" x14ac:dyDescent="0.25">
      <c r="A1846" s="3" t="str">
        <f>Raw_Data!A1846</f>
        <v>7af0ed2d-08ed-400c-a8e7-b764ab1e1b78</v>
      </c>
      <c r="B1846" s="3">
        <f>Raw_Data!B1846</f>
        <v>68</v>
      </c>
      <c r="C1846" s="3" t="str">
        <f>Raw_Data!C1846</f>
        <v>Other</v>
      </c>
      <c r="D1846" s="3" t="str">
        <f>Raw_Data!D1846</f>
        <v>Premium</v>
      </c>
      <c r="E1846" s="3">
        <f>Raw_Data!E1846</f>
        <v>7.65</v>
      </c>
      <c r="F1846" s="3">
        <f>Raw_Data!F1846</f>
        <v>50</v>
      </c>
      <c r="G1846" s="3" t="str">
        <f>Raw_Data!G1846</f>
        <v>North America</v>
      </c>
      <c r="H1846" s="3" t="str">
        <f>Raw_Data!H1846</f>
        <v>Mobile</v>
      </c>
      <c r="I1846" s="3">
        <f>Raw_Data!I1846</f>
        <v>17.989999999999998</v>
      </c>
      <c r="J1846" s="3">
        <f>Raw_Data!J1846</f>
        <v>0</v>
      </c>
      <c r="K1846" s="3" t="str">
        <f>Raw_Data!K1846</f>
        <v>Credit Card</v>
      </c>
      <c r="L1846" s="3">
        <f>Raw_Data!L1846</f>
        <v>4</v>
      </c>
      <c r="M1846" s="3">
        <f>Raw_Data!M1846</f>
        <v>0.15</v>
      </c>
      <c r="N1846" s="3" t="str">
        <f>Raw_Data!N1846</f>
        <v>Drama</v>
      </c>
      <c r="O1846" s="3" t="str">
        <f t="shared" si="280"/>
        <v>55-70</v>
      </c>
      <c r="P1846" s="3" t="str">
        <f t="shared" si="281"/>
        <v>&lt;10h</v>
      </c>
      <c r="Q1846" s="3" t="str">
        <f t="shared" si="282"/>
        <v>46-60d</v>
      </c>
      <c r="R1846" s="3" t="str">
        <f t="shared" si="283"/>
        <v>Low</v>
      </c>
      <c r="S1846" s="3" t="str">
        <f t="shared" si="284"/>
        <v>High</v>
      </c>
      <c r="T1846" s="3" t="str">
        <f t="shared" si="285"/>
        <v>Active</v>
      </c>
      <c r="U1846" s="4">
        <f>1/(1+EXP(-(Predictive_Model!$B$5+((B1846-Predictive_Model!$B$20)/Predictive_Model!$C$20)*Predictive_Model!$D$20+((E1846-Predictive_Model!$B$21)/Predictive_Model!$C$21)*Predictive_Model!$D$21+((F1846-Predictive_Model!$B$22)/Predictive_Model!$C$22)*Predictive_Model!$D$22+((I1846-Predictive_Model!$B$23)/Predictive_Model!$C$23)*Predictive_Model!$D$23+((L1846-Predictive_Model!$B$24)/Predictive_Model!$C$24)*Predictive_Model!$D$24+((M1846-Predictive_Model!$B$25)/Predictive_Model!$C$25)*Predictive_Model!$D$25+IF(C1846="Male",Predictive_Model!$D$31,IF(C1846="Other",Predictive_Model!$D$32,0))+IF(D1846="Premium",Predictive_Model!$D$34,IF(D1846="Standard",Predictive_Model!$D$35,0))+IF(G1846="Asia",Predictive_Model!$D$37,IF(G1846="Europe",Predictive_Model!$D$38,IF(G1846="North America",Predictive_Model!$D$39,IF(G1846="Oceania",Predictive_Model!$D$40,IF(G1846="South America",Predictive_Model!$D$41,0)))))+IF(H1846="Laptop",Predictive_Model!$D$43,IF(H1846="Mobile",Predictive_Model!$D$44,IF(H1846="TV",Predictive_Model!$D$45,IF(H1846="Tablet",Predictive_Model!$D$46,0))))+IF(K1846="Crypto",Predictive_Model!$D$48,IF(K1846="Debit Card",Predictive_Model!$D$49,IF(K1846="Gift Card",Predictive_Model!$D$50,IF(K1846="PayPal",Predictive_Model!$D$51,0))))+IF(N1846="Comedy",Predictive_Model!$D$53,IF(N1846="Documentary",Predictive_Model!$D$54,IF(N1846="Drama",Predictive_Model!$D$55,IF(N1846="Horror",Predictive_Model!$D$56,IF(N1846="Romance",Predictive_Model!$D$57,IF(N1846="Sci-Fi",Predictive_Model!$D$58,0)))))))))</f>
        <v>0.99284519222335887</v>
      </c>
      <c r="V1846" s="3" t="str">
        <f t="shared" si="286"/>
        <v>Critical</v>
      </c>
      <c r="W1846" s="6">
        <f t="shared" si="287"/>
        <v>17.861285008098225</v>
      </c>
      <c r="X1846" s="3" t="str">
        <f t="shared" si="288"/>
        <v>Priority 1</v>
      </c>
      <c r="Y1846" s="3" t="str">
        <f t="shared" si="289"/>
        <v>OK</v>
      </c>
    </row>
    <row r="1847" spans="1:25" x14ac:dyDescent="0.25">
      <c r="A1847" s="3" t="str">
        <f>Raw_Data!A1847</f>
        <v>14ce19c7-ffce-41b5-b4a1-67314cd5974a</v>
      </c>
      <c r="B1847" s="3">
        <f>Raw_Data!B1847</f>
        <v>35</v>
      </c>
      <c r="C1847" s="3" t="str">
        <f>Raw_Data!C1847</f>
        <v>Female</v>
      </c>
      <c r="D1847" s="3" t="str">
        <f>Raw_Data!D1847</f>
        <v>Basic</v>
      </c>
      <c r="E1847" s="3">
        <f>Raw_Data!E1847</f>
        <v>8.85</v>
      </c>
      <c r="F1847" s="3">
        <f>Raw_Data!F1847</f>
        <v>48</v>
      </c>
      <c r="G1847" s="3" t="str">
        <f>Raw_Data!G1847</f>
        <v>Oceania</v>
      </c>
      <c r="H1847" s="3" t="str">
        <f>Raw_Data!H1847</f>
        <v>Mobile</v>
      </c>
      <c r="I1847" s="3">
        <f>Raw_Data!I1847</f>
        <v>8.99</v>
      </c>
      <c r="J1847" s="3">
        <f>Raw_Data!J1847</f>
        <v>1</v>
      </c>
      <c r="K1847" s="3" t="str">
        <f>Raw_Data!K1847</f>
        <v>Crypto</v>
      </c>
      <c r="L1847" s="3">
        <f>Raw_Data!L1847</f>
        <v>5</v>
      </c>
      <c r="M1847" s="3">
        <f>Raw_Data!M1847</f>
        <v>0.18</v>
      </c>
      <c r="N1847" s="3" t="str">
        <f>Raw_Data!N1847</f>
        <v>Romance</v>
      </c>
      <c r="O1847" s="3" t="str">
        <f t="shared" si="280"/>
        <v>35-44</v>
      </c>
      <c r="P1847" s="3" t="str">
        <f t="shared" si="281"/>
        <v>&lt;10h</v>
      </c>
      <c r="Q1847" s="3" t="str">
        <f t="shared" si="282"/>
        <v>46-60d</v>
      </c>
      <c r="R1847" s="3" t="str">
        <f t="shared" si="283"/>
        <v>Low</v>
      </c>
      <c r="S1847" s="3" t="str">
        <f t="shared" si="284"/>
        <v>Low</v>
      </c>
      <c r="T1847" s="3" t="str">
        <f t="shared" si="285"/>
        <v>Churned</v>
      </c>
      <c r="U1847" s="4">
        <f>1/(1+EXP(-(Predictive_Model!$B$5+((B1847-Predictive_Model!$B$20)/Predictive_Model!$C$20)*Predictive_Model!$D$20+((E1847-Predictive_Model!$B$21)/Predictive_Model!$C$21)*Predictive_Model!$D$21+((F1847-Predictive_Model!$B$22)/Predictive_Model!$C$22)*Predictive_Model!$D$22+((I1847-Predictive_Model!$B$23)/Predictive_Model!$C$23)*Predictive_Model!$D$23+((L1847-Predictive_Model!$B$24)/Predictive_Model!$C$24)*Predictive_Model!$D$24+((M1847-Predictive_Model!$B$25)/Predictive_Model!$C$25)*Predictive_Model!$D$25+IF(C1847="Male",Predictive_Model!$D$31,IF(C1847="Other",Predictive_Model!$D$32,0))+IF(D1847="Premium",Predictive_Model!$D$34,IF(D1847="Standard",Predictive_Model!$D$35,0))+IF(G1847="Asia",Predictive_Model!$D$37,IF(G1847="Europe",Predictive_Model!$D$38,IF(G1847="North America",Predictive_Model!$D$39,IF(G1847="Oceania",Predictive_Model!$D$40,IF(G1847="South America",Predictive_Model!$D$41,0)))))+IF(H1847="Laptop",Predictive_Model!$D$43,IF(H1847="Mobile",Predictive_Model!$D$44,IF(H1847="TV",Predictive_Model!$D$45,IF(H1847="Tablet",Predictive_Model!$D$46,0))))+IF(K1847="Crypto",Predictive_Model!$D$48,IF(K1847="Debit Card",Predictive_Model!$D$49,IF(K1847="Gift Card",Predictive_Model!$D$50,IF(K1847="PayPal",Predictive_Model!$D$51,0))))+IF(N1847="Comedy",Predictive_Model!$D$53,IF(N1847="Documentary",Predictive_Model!$D$54,IF(N1847="Drama",Predictive_Model!$D$55,IF(N1847="Horror",Predictive_Model!$D$56,IF(N1847="Romance",Predictive_Model!$D$57,IF(N1847="Sci-Fi",Predictive_Model!$D$58,0)))))))))</f>
        <v>0.99865265523140778</v>
      </c>
      <c r="V1847" s="3" t="str">
        <f t="shared" si="286"/>
        <v>Critical</v>
      </c>
      <c r="W1847" s="6">
        <f t="shared" si="287"/>
        <v>8.99</v>
      </c>
      <c r="X1847" s="3" t="str">
        <f t="shared" si="288"/>
        <v>Priority 2</v>
      </c>
      <c r="Y1847" s="3" t="str">
        <f t="shared" si="289"/>
        <v>OK</v>
      </c>
    </row>
    <row r="1848" spans="1:25" x14ac:dyDescent="0.25">
      <c r="A1848" s="3" t="str">
        <f>Raw_Data!A1848</f>
        <v>46849fbb-5a52-4e73-bb8f-ae01b6fb599c</v>
      </c>
      <c r="B1848" s="3">
        <f>Raw_Data!B1848</f>
        <v>45</v>
      </c>
      <c r="C1848" s="3" t="str">
        <f>Raw_Data!C1848</f>
        <v>Female</v>
      </c>
      <c r="D1848" s="3" t="str">
        <f>Raw_Data!D1848</f>
        <v>Standard</v>
      </c>
      <c r="E1848" s="3">
        <f>Raw_Data!E1848</f>
        <v>21.09</v>
      </c>
      <c r="F1848" s="3">
        <f>Raw_Data!F1848</f>
        <v>4</v>
      </c>
      <c r="G1848" s="3" t="str">
        <f>Raw_Data!G1848</f>
        <v>Africa</v>
      </c>
      <c r="H1848" s="3" t="str">
        <f>Raw_Data!H1848</f>
        <v>Tablet</v>
      </c>
      <c r="I1848" s="3">
        <f>Raw_Data!I1848</f>
        <v>13.99</v>
      </c>
      <c r="J1848" s="3">
        <f>Raw_Data!J1848</f>
        <v>0</v>
      </c>
      <c r="K1848" s="3" t="str">
        <f>Raw_Data!K1848</f>
        <v>Gift Card</v>
      </c>
      <c r="L1848" s="3">
        <f>Raw_Data!L1848</f>
        <v>5</v>
      </c>
      <c r="M1848" s="3">
        <f>Raw_Data!M1848</f>
        <v>4.22</v>
      </c>
      <c r="N1848" s="3" t="str">
        <f>Raw_Data!N1848</f>
        <v>Romance</v>
      </c>
      <c r="O1848" s="3" t="str">
        <f t="shared" si="280"/>
        <v>45-54</v>
      </c>
      <c r="P1848" s="3" t="str">
        <f t="shared" si="281"/>
        <v>10-24h</v>
      </c>
      <c r="Q1848" s="3" t="str">
        <f t="shared" si="282"/>
        <v>0-7d</v>
      </c>
      <c r="R1848" s="3" t="str">
        <f t="shared" si="283"/>
        <v>Medium</v>
      </c>
      <c r="S1848" s="3" t="str">
        <f t="shared" si="284"/>
        <v>Mid</v>
      </c>
      <c r="T1848" s="3" t="str">
        <f t="shared" si="285"/>
        <v>Active</v>
      </c>
      <c r="U1848" s="4">
        <f>1/(1+EXP(-(Predictive_Model!$B$5+((B1848-Predictive_Model!$B$20)/Predictive_Model!$C$20)*Predictive_Model!$D$20+((E1848-Predictive_Model!$B$21)/Predictive_Model!$C$21)*Predictive_Model!$D$21+((F1848-Predictive_Model!$B$22)/Predictive_Model!$C$22)*Predictive_Model!$D$22+((I1848-Predictive_Model!$B$23)/Predictive_Model!$C$23)*Predictive_Model!$D$23+((L1848-Predictive_Model!$B$24)/Predictive_Model!$C$24)*Predictive_Model!$D$24+((M1848-Predictive_Model!$B$25)/Predictive_Model!$C$25)*Predictive_Model!$D$25+IF(C1848="Male",Predictive_Model!$D$31,IF(C1848="Other",Predictive_Model!$D$32,0))+IF(D1848="Premium",Predictive_Model!$D$34,IF(D1848="Standard",Predictive_Model!$D$35,0))+IF(G1848="Asia",Predictive_Model!$D$37,IF(G1848="Europe",Predictive_Model!$D$38,IF(G1848="North America",Predictive_Model!$D$39,IF(G1848="Oceania",Predictive_Model!$D$40,IF(G1848="South America",Predictive_Model!$D$41,0)))))+IF(H1848="Laptop",Predictive_Model!$D$43,IF(H1848="Mobile",Predictive_Model!$D$44,IF(H1848="TV",Predictive_Model!$D$45,IF(H1848="Tablet",Predictive_Model!$D$46,0))))+IF(K1848="Crypto",Predictive_Model!$D$48,IF(K1848="Debit Card",Predictive_Model!$D$49,IF(K1848="Gift Card",Predictive_Model!$D$50,IF(K1848="PayPal",Predictive_Model!$D$51,0))))+IF(N1848="Comedy",Predictive_Model!$D$53,IF(N1848="Documentary",Predictive_Model!$D$54,IF(N1848="Drama",Predictive_Model!$D$55,IF(N1848="Horror",Predictive_Model!$D$56,IF(N1848="Romance",Predictive_Model!$D$57,IF(N1848="Sci-Fi",Predictive_Model!$D$58,0)))))))))</f>
        <v>1.5321691139289877E-5</v>
      </c>
      <c r="V1848" s="3" t="str">
        <f t="shared" si="286"/>
        <v>Low</v>
      </c>
      <c r="W1848" s="6">
        <f t="shared" si="287"/>
        <v>2.1435045903866538E-4</v>
      </c>
      <c r="X1848" s="3" t="str">
        <f t="shared" si="288"/>
        <v>Monitor</v>
      </c>
      <c r="Y1848" s="3" t="str">
        <f t="shared" si="289"/>
        <v>OK</v>
      </c>
    </row>
    <row r="1849" spans="1:25" x14ac:dyDescent="0.25">
      <c r="A1849" s="3" t="str">
        <f>Raw_Data!A1849</f>
        <v>c916c9b4-1164-4387-81e7-0c2d0565b9b1</v>
      </c>
      <c r="B1849" s="3">
        <f>Raw_Data!B1849</f>
        <v>32</v>
      </c>
      <c r="C1849" s="3" t="str">
        <f>Raw_Data!C1849</f>
        <v>Other</v>
      </c>
      <c r="D1849" s="3" t="str">
        <f>Raw_Data!D1849</f>
        <v>Basic</v>
      </c>
      <c r="E1849" s="3">
        <f>Raw_Data!E1849</f>
        <v>15.46</v>
      </c>
      <c r="F1849" s="3">
        <f>Raw_Data!F1849</f>
        <v>6</v>
      </c>
      <c r="G1849" s="3" t="str">
        <f>Raw_Data!G1849</f>
        <v>North America</v>
      </c>
      <c r="H1849" s="3" t="str">
        <f>Raw_Data!H1849</f>
        <v>Laptop</v>
      </c>
      <c r="I1849" s="3">
        <f>Raw_Data!I1849</f>
        <v>8.99</v>
      </c>
      <c r="J1849" s="3">
        <f>Raw_Data!J1849</f>
        <v>0</v>
      </c>
      <c r="K1849" s="3" t="str">
        <f>Raw_Data!K1849</f>
        <v>Credit Card</v>
      </c>
      <c r="L1849" s="3">
        <f>Raw_Data!L1849</f>
        <v>4</v>
      </c>
      <c r="M1849" s="3">
        <f>Raw_Data!M1849</f>
        <v>2.21</v>
      </c>
      <c r="N1849" s="3" t="str">
        <f>Raw_Data!N1849</f>
        <v>Horror</v>
      </c>
      <c r="O1849" s="3" t="str">
        <f t="shared" si="280"/>
        <v>25-34</v>
      </c>
      <c r="P1849" s="3" t="str">
        <f t="shared" si="281"/>
        <v>10-24h</v>
      </c>
      <c r="Q1849" s="3" t="str">
        <f t="shared" si="282"/>
        <v>0-7d</v>
      </c>
      <c r="R1849" s="3" t="str">
        <f t="shared" si="283"/>
        <v>Medium</v>
      </c>
      <c r="S1849" s="3" t="str">
        <f t="shared" si="284"/>
        <v>Low</v>
      </c>
      <c r="T1849" s="3" t="str">
        <f t="shared" si="285"/>
        <v>Active</v>
      </c>
      <c r="U1849" s="4">
        <f>1/(1+EXP(-(Predictive_Model!$B$5+((B1849-Predictive_Model!$B$20)/Predictive_Model!$C$20)*Predictive_Model!$D$20+((E1849-Predictive_Model!$B$21)/Predictive_Model!$C$21)*Predictive_Model!$D$21+((F1849-Predictive_Model!$B$22)/Predictive_Model!$C$22)*Predictive_Model!$D$22+((I1849-Predictive_Model!$B$23)/Predictive_Model!$C$23)*Predictive_Model!$D$23+((L1849-Predictive_Model!$B$24)/Predictive_Model!$C$24)*Predictive_Model!$D$24+((M1849-Predictive_Model!$B$25)/Predictive_Model!$C$25)*Predictive_Model!$D$25+IF(C1849="Male",Predictive_Model!$D$31,IF(C1849="Other",Predictive_Model!$D$32,0))+IF(D1849="Premium",Predictive_Model!$D$34,IF(D1849="Standard",Predictive_Model!$D$35,0))+IF(G1849="Asia",Predictive_Model!$D$37,IF(G1849="Europe",Predictive_Model!$D$38,IF(G1849="North America",Predictive_Model!$D$39,IF(G1849="Oceania",Predictive_Model!$D$40,IF(G1849="South America",Predictive_Model!$D$41,0)))))+IF(H1849="Laptop",Predictive_Model!$D$43,IF(H1849="Mobile",Predictive_Model!$D$44,IF(H1849="TV",Predictive_Model!$D$45,IF(H1849="Tablet",Predictive_Model!$D$46,0))))+IF(K1849="Crypto",Predictive_Model!$D$48,IF(K1849="Debit Card",Predictive_Model!$D$49,IF(K1849="Gift Card",Predictive_Model!$D$50,IF(K1849="PayPal",Predictive_Model!$D$51,0))))+IF(N1849="Comedy",Predictive_Model!$D$53,IF(N1849="Documentary",Predictive_Model!$D$54,IF(N1849="Drama",Predictive_Model!$D$55,IF(N1849="Horror",Predictive_Model!$D$56,IF(N1849="Romance",Predictive_Model!$D$57,IF(N1849="Sci-Fi",Predictive_Model!$D$58,0)))))))))</f>
        <v>3.7566067385942235E-3</v>
      </c>
      <c r="V1849" s="3" t="str">
        <f t="shared" si="286"/>
        <v>Low</v>
      </c>
      <c r="W1849" s="6">
        <f t="shared" si="287"/>
        <v>3.3771894579962068E-2</v>
      </c>
      <c r="X1849" s="3" t="str">
        <f t="shared" si="288"/>
        <v>Monitor</v>
      </c>
      <c r="Y1849" s="3" t="str">
        <f t="shared" si="289"/>
        <v>OK</v>
      </c>
    </row>
    <row r="1850" spans="1:25" x14ac:dyDescent="0.25">
      <c r="A1850" s="3" t="str">
        <f>Raw_Data!A1850</f>
        <v>44cc0ae8-cb94-4b3f-9d0d-0c24c1a57267</v>
      </c>
      <c r="B1850" s="3">
        <f>Raw_Data!B1850</f>
        <v>63</v>
      </c>
      <c r="C1850" s="3" t="str">
        <f>Raw_Data!C1850</f>
        <v>Female</v>
      </c>
      <c r="D1850" s="3" t="str">
        <f>Raw_Data!D1850</f>
        <v>Standard</v>
      </c>
      <c r="E1850" s="3">
        <f>Raw_Data!E1850</f>
        <v>9.75</v>
      </c>
      <c r="F1850" s="3">
        <f>Raw_Data!F1850</f>
        <v>21</v>
      </c>
      <c r="G1850" s="3" t="str">
        <f>Raw_Data!G1850</f>
        <v>Africa</v>
      </c>
      <c r="H1850" s="3" t="str">
        <f>Raw_Data!H1850</f>
        <v>Tablet</v>
      </c>
      <c r="I1850" s="3">
        <f>Raw_Data!I1850</f>
        <v>13.99</v>
      </c>
      <c r="J1850" s="3">
        <f>Raw_Data!J1850</f>
        <v>0</v>
      </c>
      <c r="K1850" s="3" t="str">
        <f>Raw_Data!K1850</f>
        <v>Debit Card</v>
      </c>
      <c r="L1850" s="3">
        <f>Raw_Data!L1850</f>
        <v>1</v>
      </c>
      <c r="M1850" s="3">
        <f>Raw_Data!M1850</f>
        <v>0.44</v>
      </c>
      <c r="N1850" s="3" t="str">
        <f>Raw_Data!N1850</f>
        <v>Horror</v>
      </c>
      <c r="O1850" s="3" t="str">
        <f t="shared" si="280"/>
        <v>55-70</v>
      </c>
      <c r="P1850" s="3" t="str">
        <f t="shared" si="281"/>
        <v>&lt;10h</v>
      </c>
      <c r="Q1850" s="3" t="str">
        <f t="shared" si="282"/>
        <v>8-21d</v>
      </c>
      <c r="R1850" s="3" t="str">
        <f t="shared" si="283"/>
        <v>Medium</v>
      </c>
      <c r="S1850" s="3" t="str">
        <f t="shared" si="284"/>
        <v>Mid</v>
      </c>
      <c r="T1850" s="3" t="str">
        <f t="shared" si="285"/>
        <v>Active</v>
      </c>
      <c r="U1850" s="4">
        <f>1/(1+EXP(-(Predictive_Model!$B$5+((B1850-Predictive_Model!$B$20)/Predictive_Model!$C$20)*Predictive_Model!$D$20+((E1850-Predictive_Model!$B$21)/Predictive_Model!$C$21)*Predictive_Model!$D$21+((F1850-Predictive_Model!$B$22)/Predictive_Model!$C$22)*Predictive_Model!$D$22+((I1850-Predictive_Model!$B$23)/Predictive_Model!$C$23)*Predictive_Model!$D$23+((L1850-Predictive_Model!$B$24)/Predictive_Model!$C$24)*Predictive_Model!$D$24+((M1850-Predictive_Model!$B$25)/Predictive_Model!$C$25)*Predictive_Model!$D$25+IF(C1850="Male",Predictive_Model!$D$31,IF(C1850="Other",Predictive_Model!$D$32,0))+IF(D1850="Premium",Predictive_Model!$D$34,IF(D1850="Standard",Predictive_Model!$D$35,0))+IF(G1850="Asia",Predictive_Model!$D$37,IF(G1850="Europe",Predictive_Model!$D$38,IF(G1850="North America",Predictive_Model!$D$39,IF(G1850="Oceania",Predictive_Model!$D$40,IF(G1850="South America",Predictive_Model!$D$41,0)))))+IF(H1850="Laptop",Predictive_Model!$D$43,IF(H1850="Mobile",Predictive_Model!$D$44,IF(H1850="TV",Predictive_Model!$D$45,IF(H1850="Tablet",Predictive_Model!$D$46,0))))+IF(K1850="Crypto",Predictive_Model!$D$48,IF(K1850="Debit Card",Predictive_Model!$D$49,IF(K1850="Gift Card",Predictive_Model!$D$50,IF(K1850="PayPal",Predictive_Model!$D$51,0))))+IF(N1850="Comedy",Predictive_Model!$D$53,IF(N1850="Documentary",Predictive_Model!$D$54,IF(N1850="Drama",Predictive_Model!$D$55,IF(N1850="Horror",Predictive_Model!$D$56,IF(N1850="Romance",Predictive_Model!$D$57,IF(N1850="Sci-Fi",Predictive_Model!$D$58,0)))))))))</f>
        <v>0.97528609627354623</v>
      </c>
      <c r="V1850" s="3" t="str">
        <f t="shared" si="286"/>
        <v>Critical</v>
      </c>
      <c r="W1850" s="6">
        <f t="shared" si="287"/>
        <v>13.644252486866913</v>
      </c>
      <c r="X1850" s="3" t="str">
        <f t="shared" si="288"/>
        <v>Priority 2</v>
      </c>
      <c r="Y1850" s="3" t="str">
        <f t="shared" si="289"/>
        <v>OK</v>
      </c>
    </row>
    <row r="1851" spans="1:25" x14ac:dyDescent="0.25">
      <c r="A1851" s="3" t="str">
        <f>Raw_Data!A1851</f>
        <v>4b3a58cf-f92e-40ab-bfe3-9203f6b813ea</v>
      </c>
      <c r="B1851" s="3">
        <f>Raw_Data!B1851</f>
        <v>53</v>
      </c>
      <c r="C1851" s="3" t="str">
        <f>Raw_Data!C1851</f>
        <v>Female</v>
      </c>
      <c r="D1851" s="3" t="str">
        <f>Raw_Data!D1851</f>
        <v>Standard</v>
      </c>
      <c r="E1851" s="3">
        <f>Raw_Data!E1851</f>
        <v>2.23</v>
      </c>
      <c r="F1851" s="3">
        <f>Raw_Data!F1851</f>
        <v>22</v>
      </c>
      <c r="G1851" s="3" t="str">
        <f>Raw_Data!G1851</f>
        <v>Europe</v>
      </c>
      <c r="H1851" s="3" t="str">
        <f>Raw_Data!H1851</f>
        <v>Desktop</v>
      </c>
      <c r="I1851" s="3">
        <f>Raw_Data!I1851</f>
        <v>13.99</v>
      </c>
      <c r="J1851" s="3">
        <f>Raw_Data!J1851</f>
        <v>1</v>
      </c>
      <c r="K1851" s="3" t="str">
        <f>Raw_Data!K1851</f>
        <v>Credit Card</v>
      </c>
      <c r="L1851" s="3">
        <f>Raw_Data!L1851</f>
        <v>2</v>
      </c>
      <c r="M1851" s="3">
        <f>Raw_Data!M1851</f>
        <v>0.1</v>
      </c>
      <c r="N1851" s="3" t="str">
        <f>Raw_Data!N1851</f>
        <v>Romance</v>
      </c>
      <c r="O1851" s="3" t="str">
        <f t="shared" si="280"/>
        <v>45-54</v>
      </c>
      <c r="P1851" s="3" t="str">
        <f t="shared" si="281"/>
        <v>&lt;10h</v>
      </c>
      <c r="Q1851" s="3" t="str">
        <f t="shared" si="282"/>
        <v>22-45d</v>
      </c>
      <c r="R1851" s="3" t="str">
        <f t="shared" si="283"/>
        <v>Medium</v>
      </c>
      <c r="S1851" s="3" t="str">
        <f t="shared" si="284"/>
        <v>Mid</v>
      </c>
      <c r="T1851" s="3" t="str">
        <f t="shared" si="285"/>
        <v>Churned</v>
      </c>
      <c r="U1851" s="4">
        <f>1/(1+EXP(-(Predictive_Model!$B$5+((B1851-Predictive_Model!$B$20)/Predictive_Model!$C$20)*Predictive_Model!$D$20+((E1851-Predictive_Model!$B$21)/Predictive_Model!$C$21)*Predictive_Model!$D$21+((F1851-Predictive_Model!$B$22)/Predictive_Model!$C$22)*Predictive_Model!$D$22+((I1851-Predictive_Model!$B$23)/Predictive_Model!$C$23)*Predictive_Model!$D$23+((L1851-Predictive_Model!$B$24)/Predictive_Model!$C$24)*Predictive_Model!$D$24+((M1851-Predictive_Model!$B$25)/Predictive_Model!$C$25)*Predictive_Model!$D$25+IF(C1851="Male",Predictive_Model!$D$31,IF(C1851="Other",Predictive_Model!$D$32,0))+IF(D1851="Premium",Predictive_Model!$D$34,IF(D1851="Standard",Predictive_Model!$D$35,0))+IF(G1851="Asia",Predictive_Model!$D$37,IF(G1851="Europe",Predictive_Model!$D$38,IF(G1851="North America",Predictive_Model!$D$39,IF(G1851="Oceania",Predictive_Model!$D$40,IF(G1851="South America",Predictive_Model!$D$41,0)))))+IF(H1851="Laptop",Predictive_Model!$D$43,IF(H1851="Mobile",Predictive_Model!$D$44,IF(H1851="TV",Predictive_Model!$D$45,IF(H1851="Tablet",Predictive_Model!$D$46,0))))+IF(K1851="Crypto",Predictive_Model!$D$48,IF(K1851="Debit Card",Predictive_Model!$D$49,IF(K1851="Gift Card",Predictive_Model!$D$50,IF(K1851="PayPal",Predictive_Model!$D$51,0))))+IF(N1851="Comedy",Predictive_Model!$D$53,IF(N1851="Documentary",Predictive_Model!$D$54,IF(N1851="Drama",Predictive_Model!$D$55,IF(N1851="Horror",Predictive_Model!$D$56,IF(N1851="Romance",Predictive_Model!$D$57,IF(N1851="Sci-Fi",Predictive_Model!$D$58,0)))))))))</f>
        <v>0.99163959675229052</v>
      </c>
      <c r="V1851" s="3" t="str">
        <f t="shared" si="286"/>
        <v>Critical</v>
      </c>
      <c r="W1851" s="6">
        <f t="shared" si="287"/>
        <v>13.99</v>
      </c>
      <c r="X1851" s="3" t="str">
        <f t="shared" si="288"/>
        <v>Priority 2</v>
      </c>
      <c r="Y1851" s="3" t="str">
        <f t="shared" si="289"/>
        <v>OK</v>
      </c>
    </row>
    <row r="1852" spans="1:25" x14ac:dyDescent="0.25">
      <c r="A1852" s="3" t="str">
        <f>Raw_Data!A1852</f>
        <v>7e08b75e-d8c2-4370-917d-99e19d660ed3</v>
      </c>
      <c r="B1852" s="3">
        <f>Raw_Data!B1852</f>
        <v>52</v>
      </c>
      <c r="C1852" s="3" t="str">
        <f>Raw_Data!C1852</f>
        <v>Other</v>
      </c>
      <c r="D1852" s="3" t="str">
        <f>Raw_Data!D1852</f>
        <v>Basic</v>
      </c>
      <c r="E1852" s="3">
        <f>Raw_Data!E1852</f>
        <v>4.08</v>
      </c>
      <c r="F1852" s="3">
        <f>Raw_Data!F1852</f>
        <v>37</v>
      </c>
      <c r="G1852" s="3" t="str">
        <f>Raw_Data!G1852</f>
        <v>Africa</v>
      </c>
      <c r="H1852" s="3" t="str">
        <f>Raw_Data!H1852</f>
        <v>Desktop</v>
      </c>
      <c r="I1852" s="3">
        <f>Raw_Data!I1852</f>
        <v>8.99</v>
      </c>
      <c r="J1852" s="3">
        <f>Raw_Data!J1852</f>
        <v>1</v>
      </c>
      <c r="K1852" s="3" t="str">
        <f>Raw_Data!K1852</f>
        <v>PayPal</v>
      </c>
      <c r="L1852" s="3">
        <f>Raw_Data!L1852</f>
        <v>4</v>
      </c>
      <c r="M1852" s="3">
        <f>Raw_Data!M1852</f>
        <v>0.11</v>
      </c>
      <c r="N1852" s="3" t="str">
        <f>Raw_Data!N1852</f>
        <v>Romance</v>
      </c>
      <c r="O1852" s="3" t="str">
        <f t="shared" si="280"/>
        <v>45-54</v>
      </c>
      <c r="P1852" s="3" t="str">
        <f t="shared" si="281"/>
        <v>&lt;10h</v>
      </c>
      <c r="Q1852" s="3" t="str">
        <f t="shared" si="282"/>
        <v>22-45d</v>
      </c>
      <c r="R1852" s="3" t="str">
        <f t="shared" si="283"/>
        <v>Medium</v>
      </c>
      <c r="S1852" s="3" t="str">
        <f t="shared" si="284"/>
        <v>Low</v>
      </c>
      <c r="T1852" s="3" t="str">
        <f t="shared" si="285"/>
        <v>Churned</v>
      </c>
      <c r="U1852" s="4">
        <f>1/(1+EXP(-(Predictive_Model!$B$5+((B1852-Predictive_Model!$B$20)/Predictive_Model!$C$20)*Predictive_Model!$D$20+((E1852-Predictive_Model!$B$21)/Predictive_Model!$C$21)*Predictive_Model!$D$21+((F1852-Predictive_Model!$B$22)/Predictive_Model!$C$22)*Predictive_Model!$D$22+((I1852-Predictive_Model!$B$23)/Predictive_Model!$C$23)*Predictive_Model!$D$23+((L1852-Predictive_Model!$B$24)/Predictive_Model!$C$24)*Predictive_Model!$D$24+((M1852-Predictive_Model!$B$25)/Predictive_Model!$C$25)*Predictive_Model!$D$25+IF(C1852="Male",Predictive_Model!$D$31,IF(C1852="Other",Predictive_Model!$D$32,0))+IF(D1852="Premium",Predictive_Model!$D$34,IF(D1852="Standard",Predictive_Model!$D$35,0))+IF(G1852="Asia",Predictive_Model!$D$37,IF(G1852="Europe",Predictive_Model!$D$38,IF(G1852="North America",Predictive_Model!$D$39,IF(G1852="Oceania",Predictive_Model!$D$40,IF(G1852="South America",Predictive_Model!$D$41,0)))))+IF(H1852="Laptop",Predictive_Model!$D$43,IF(H1852="Mobile",Predictive_Model!$D$44,IF(H1852="TV",Predictive_Model!$D$45,IF(H1852="Tablet",Predictive_Model!$D$46,0))))+IF(K1852="Crypto",Predictive_Model!$D$48,IF(K1852="Debit Card",Predictive_Model!$D$49,IF(K1852="Gift Card",Predictive_Model!$D$50,IF(K1852="PayPal",Predictive_Model!$D$51,0))))+IF(N1852="Comedy",Predictive_Model!$D$53,IF(N1852="Documentary",Predictive_Model!$D$54,IF(N1852="Drama",Predictive_Model!$D$55,IF(N1852="Horror",Predictive_Model!$D$56,IF(N1852="Romance",Predictive_Model!$D$57,IF(N1852="Sci-Fi",Predictive_Model!$D$58,0)))))))))</f>
        <v>0.99596779476004516</v>
      </c>
      <c r="V1852" s="3" t="str">
        <f t="shared" si="286"/>
        <v>Critical</v>
      </c>
      <c r="W1852" s="6">
        <f t="shared" si="287"/>
        <v>8.99</v>
      </c>
      <c r="X1852" s="3" t="str">
        <f t="shared" si="288"/>
        <v>Priority 2</v>
      </c>
      <c r="Y1852" s="3" t="str">
        <f t="shared" si="289"/>
        <v>OK</v>
      </c>
    </row>
    <row r="1853" spans="1:25" x14ac:dyDescent="0.25">
      <c r="A1853" s="3" t="str">
        <f>Raw_Data!A1853</f>
        <v>ecd05571-5133-452b-a15c-58b1d6fcf55b</v>
      </c>
      <c r="B1853" s="3">
        <f>Raw_Data!B1853</f>
        <v>70</v>
      </c>
      <c r="C1853" s="3" t="str">
        <f>Raw_Data!C1853</f>
        <v>Female</v>
      </c>
      <c r="D1853" s="3" t="str">
        <f>Raw_Data!D1853</f>
        <v>Standard</v>
      </c>
      <c r="E1853" s="3">
        <f>Raw_Data!E1853</f>
        <v>2.21</v>
      </c>
      <c r="F1853" s="3">
        <f>Raw_Data!F1853</f>
        <v>56</v>
      </c>
      <c r="G1853" s="3" t="str">
        <f>Raw_Data!G1853</f>
        <v>Europe</v>
      </c>
      <c r="H1853" s="3" t="str">
        <f>Raw_Data!H1853</f>
        <v>Tablet</v>
      </c>
      <c r="I1853" s="3">
        <f>Raw_Data!I1853</f>
        <v>13.99</v>
      </c>
      <c r="J1853" s="3">
        <f>Raw_Data!J1853</f>
        <v>1</v>
      </c>
      <c r="K1853" s="3" t="str">
        <f>Raw_Data!K1853</f>
        <v>Gift Card</v>
      </c>
      <c r="L1853" s="3">
        <f>Raw_Data!L1853</f>
        <v>5</v>
      </c>
      <c r="M1853" s="3">
        <f>Raw_Data!M1853</f>
        <v>0.04</v>
      </c>
      <c r="N1853" s="3" t="str">
        <f>Raw_Data!N1853</f>
        <v>Documentary</v>
      </c>
      <c r="O1853" s="3" t="str">
        <f t="shared" si="280"/>
        <v>55-70</v>
      </c>
      <c r="P1853" s="3" t="str">
        <f t="shared" si="281"/>
        <v>&lt;10h</v>
      </c>
      <c r="Q1853" s="3" t="str">
        <f t="shared" si="282"/>
        <v>46-60d</v>
      </c>
      <c r="R1853" s="3" t="str">
        <f t="shared" si="283"/>
        <v>Low</v>
      </c>
      <c r="S1853" s="3" t="str">
        <f t="shared" si="284"/>
        <v>Mid</v>
      </c>
      <c r="T1853" s="3" t="str">
        <f t="shared" si="285"/>
        <v>Churned</v>
      </c>
      <c r="U1853" s="4">
        <f>1/(1+EXP(-(Predictive_Model!$B$5+((B1853-Predictive_Model!$B$20)/Predictive_Model!$C$20)*Predictive_Model!$D$20+((E1853-Predictive_Model!$B$21)/Predictive_Model!$C$21)*Predictive_Model!$D$21+((F1853-Predictive_Model!$B$22)/Predictive_Model!$C$22)*Predictive_Model!$D$22+((I1853-Predictive_Model!$B$23)/Predictive_Model!$C$23)*Predictive_Model!$D$23+((L1853-Predictive_Model!$B$24)/Predictive_Model!$C$24)*Predictive_Model!$D$24+((M1853-Predictive_Model!$B$25)/Predictive_Model!$C$25)*Predictive_Model!$D$25+IF(C1853="Male",Predictive_Model!$D$31,IF(C1853="Other",Predictive_Model!$D$32,0))+IF(D1853="Premium",Predictive_Model!$D$34,IF(D1853="Standard",Predictive_Model!$D$35,0))+IF(G1853="Asia",Predictive_Model!$D$37,IF(G1853="Europe",Predictive_Model!$D$38,IF(G1853="North America",Predictive_Model!$D$39,IF(G1853="Oceania",Predictive_Model!$D$40,IF(G1853="South America",Predictive_Model!$D$41,0)))))+IF(H1853="Laptop",Predictive_Model!$D$43,IF(H1853="Mobile",Predictive_Model!$D$44,IF(H1853="TV",Predictive_Model!$D$45,IF(H1853="Tablet",Predictive_Model!$D$46,0))))+IF(K1853="Crypto",Predictive_Model!$D$48,IF(K1853="Debit Card",Predictive_Model!$D$49,IF(K1853="Gift Card",Predictive_Model!$D$50,IF(K1853="PayPal",Predictive_Model!$D$51,0))))+IF(N1853="Comedy",Predictive_Model!$D$53,IF(N1853="Documentary",Predictive_Model!$D$54,IF(N1853="Drama",Predictive_Model!$D$55,IF(N1853="Horror",Predictive_Model!$D$56,IF(N1853="Romance",Predictive_Model!$D$57,IF(N1853="Sci-Fi",Predictive_Model!$D$58,0)))))))))</f>
        <v>0.99986342428326846</v>
      </c>
      <c r="V1853" s="3" t="str">
        <f t="shared" si="286"/>
        <v>Critical</v>
      </c>
      <c r="W1853" s="6">
        <f t="shared" si="287"/>
        <v>13.99</v>
      </c>
      <c r="X1853" s="3" t="str">
        <f t="shared" si="288"/>
        <v>Priority 2</v>
      </c>
      <c r="Y1853" s="3" t="str">
        <f t="shared" si="289"/>
        <v>OK</v>
      </c>
    </row>
    <row r="1854" spans="1:25" x14ac:dyDescent="0.25">
      <c r="A1854" s="3" t="str">
        <f>Raw_Data!A1854</f>
        <v>ad1386aa-c4a6-4fef-ac7d-8d017bc1834d</v>
      </c>
      <c r="B1854" s="3">
        <f>Raw_Data!B1854</f>
        <v>46</v>
      </c>
      <c r="C1854" s="3" t="str">
        <f>Raw_Data!C1854</f>
        <v>Other</v>
      </c>
      <c r="D1854" s="3" t="str">
        <f>Raw_Data!D1854</f>
        <v>Standard</v>
      </c>
      <c r="E1854" s="3">
        <f>Raw_Data!E1854</f>
        <v>7.14</v>
      </c>
      <c r="F1854" s="3">
        <f>Raw_Data!F1854</f>
        <v>23</v>
      </c>
      <c r="G1854" s="3" t="str">
        <f>Raw_Data!G1854</f>
        <v>Oceania</v>
      </c>
      <c r="H1854" s="3" t="str">
        <f>Raw_Data!H1854</f>
        <v>TV</v>
      </c>
      <c r="I1854" s="3">
        <f>Raw_Data!I1854</f>
        <v>13.99</v>
      </c>
      <c r="J1854" s="3">
        <f>Raw_Data!J1854</f>
        <v>0</v>
      </c>
      <c r="K1854" s="3" t="str">
        <f>Raw_Data!K1854</f>
        <v>Crypto</v>
      </c>
      <c r="L1854" s="3">
        <f>Raw_Data!L1854</f>
        <v>5</v>
      </c>
      <c r="M1854" s="3">
        <f>Raw_Data!M1854</f>
        <v>0.3</v>
      </c>
      <c r="N1854" s="3" t="str">
        <f>Raw_Data!N1854</f>
        <v>Sci-Fi</v>
      </c>
      <c r="O1854" s="3" t="str">
        <f t="shared" si="280"/>
        <v>45-54</v>
      </c>
      <c r="P1854" s="3" t="str">
        <f t="shared" si="281"/>
        <v>&lt;10h</v>
      </c>
      <c r="Q1854" s="3" t="str">
        <f t="shared" si="282"/>
        <v>22-45d</v>
      </c>
      <c r="R1854" s="3" t="str">
        <f t="shared" si="283"/>
        <v>Medium</v>
      </c>
      <c r="S1854" s="3" t="str">
        <f t="shared" si="284"/>
        <v>Mid</v>
      </c>
      <c r="T1854" s="3" t="str">
        <f t="shared" si="285"/>
        <v>Active</v>
      </c>
      <c r="U1854" s="4">
        <f>1/(1+EXP(-(Predictive_Model!$B$5+((B1854-Predictive_Model!$B$20)/Predictive_Model!$C$20)*Predictive_Model!$D$20+((E1854-Predictive_Model!$B$21)/Predictive_Model!$C$21)*Predictive_Model!$D$21+((F1854-Predictive_Model!$B$22)/Predictive_Model!$C$22)*Predictive_Model!$D$22+((I1854-Predictive_Model!$B$23)/Predictive_Model!$C$23)*Predictive_Model!$D$23+((L1854-Predictive_Model!$B$24)/Predictive_Model!$C$24)*Predictive_Model!$D$24+((M1854-Predictive_Model!$B$25)/Predictive_Model!$C$25)*Predictive_Model!$D$25+IF(C1854="Male",Predictive_Model!$D$31,IF(C1854="Other",Predictive_Model!$D$32,0))+IF(D1854="Premium",Predictive_Model!$D$34,IF(D1854="Standard",Predictive_Model!$D$35,0))+IF(G1854="Asia",Predictive_Model!$D$37,IF(G1854="Europe",Predictive_Model!$D$38,IF(G1854="North America",Predictive_Model!$D$39,IF(G1854="Oceania",Predictive_Model!$D$40,IF(G1854="South America",Predictive_Model!$D$41,0)))))+IF(H1854="Laptop",Predictive_Model!$D$43,IF(H1854="Mobile",Predictive_Model!$D$44,IF(H1854="TV",Predictive_Model!$D$45,IF(H1854="Tablet",Predictive_Model!$D$46,0))))+IF(K1854="Crypto",Predictive_Model!$D$48,IF(K1854="Debit Card",Predictive_Model!$D$49,IF(K1854="Gift Card",Predictive_Model!$D$50,IF(K1854="PayPal",Predictive_Model!$D$51,0))))+IF(N1854="Comedy",Predictive_Model!$D$53,IF(N1854="Documentary",Predictive_Model!$D$54,IF(N1854="Drama",Predictive_Model!$D$55,IF(N1854="Horror",Predictive_Model!$D$56,IF(N1854="Romance",Predictive_Model!$D$57,IF(N1854="Sci-Fi",Predictive_Model!$D$58,0)))))))))</f>
        <v>0.60881320784021531</v>
      </c>
      <c r="V1854" s="3" t="str">
        <f t="shared" si="286"/>
        <v>High</v>
      </c>
      <c r="W1854" s="6">
        <f t="shared" si="287"/>
        <v>8.5172967776846118</v>
      </c>
      <c r="X1854" s="3" t="str">
        <f t="shared" si="288"/>
        <v>Priority 2</v>
      </c>
      <c r="Y1854" s="3" t="str">
        <f t="shared" si="289"/>
        <v>OK</v>
      </c>
    </row>
    <row r="1855" spans="1:25" x14ac:dyDescent="0.25">
      <c r="A1855" s="3" t="str">
        <f>Raw_Data!A1855</f>
        <v>5c0d251e-ecf0-42b1-a8a3-92879c7759d2</v>
      </c>
      <c r="B1855" s="3">
        <f>Raw_Data!B1855</f>
        <v>19</v>
      </c>
      <c r="C1855" s="3" t="str">
        <f>Raw_Data!C1855</f>
        <v>Female</v>
      </c>
      <c r="D1855" s="3" t="str">
        <f>Raw_Data!D1855</f>
        <v>Basic</v>
      </c>
      <c r="E1855" s="3">
        <f>Raw_Data!E1855</f>
        <v>6.32</v>
      </c>
      <c r="F1855" s="3">
        <f>Raw_Data!F1855</f>
        <v>3</v>
      </c>
      <c r="G1855" s="3" t="str">
        <f>Raw_Data!G1855</f>
        <v>Asia</v>
      </c>
      <c r="H1855" s="3" t="str">
        <f>Raw_Data!H1855</f>
        <v>Mobile</v>
      </c>
      <c r="I1855" s="3">
        <f>Raw_Data!I1855</f>
        <v>8.99</v>
      </c>
      <c r="J1855" s="3">
        <f>Raw_Data!J1855</f>
        <v>0</v>
      </c>
      <c r="K1855" s="3" t="str">
        <f>Raw_Data!K1855</f>
        <v>Credit Card</v>
      </c>
      <c r="L1855" s="3">
        <f>Raw_Data!L1855</f>
        <v>2</v>
      </c>
      <c r="M1855" s="3">
        <f>Raw_Data!M1855</f>
        <v>1.58</v>
      </c>
      <c r="N1855" s="3" t="str">
        <f>Raw_Data!N1855</f>
        <v>Drama</v>
      </c>
      <c r="O1855" s="3" t="str">
        <f t="shared" si="280"/>
        <v>18-24</v>
      </c>
      <c r="P1855" s="3" t="str">
        <f t="shared" si="281"/>
        <v>&lt;10h</v>
      </c>
      <c r="Q1855" s="3" t="str">
        <f t="shared" si="282"/>
        <v>0-7d</v>
      </c>
      <c r="R1855" s="3" t="str">
        <f t="shared" si="283"/>
        <v>Medium</v>
      </c>
      <c r="S1855" s="3" t="str">
        <f t="shared" si="284"/>
        <v>Low</v>
      </c>
      <c r="T1855" s="3" t="str">
        <f t="shared" si="285"/>
        <v>Active</v>
      </c>
      <c r="U1855" s="4">
        <f>1/(1+EXP(-(Predictive_Model!$B$5+((B1855-Predictive_Model!$B$20)/Predictive_Model!$C$20)*Predictive_Model!$D$20+((E1855-Predictive_Model!$B$21)/Predictive_Model!$C$21)*Predictive_Model!$D$21+((F1855-Predictive_Model!$B$22)/Predictive_Model!$C$22)*Predictive_Model!$D$22+((I1855-Predictive_Model!$B$23)/Predictive_Model!$C$23)*Predictive_Model!$D$23+((L1855-Predictive_Model!$B$24)/Predictive_Model!$C$24)*Predictive_Model!$D$24+((M1855-Predictive_Model!$B$25)/Predictive_Model!$C$25)*Predictive_Model!$D$25+IF(C1855="Male",Predictive_Model!$D$31,IF(C1855="Other",Predictive_Model!$D$32,0))+IF(D1855="Premium",Predictive_Model!$D$34,IF(D1855="Standard",Predictive_Model!$D$35,0))+IF(G1855="Asia",Predictive_Model!$D$37,IF(G1855="Europe",Predictive_Model!$D$38,IF(G1855="North America",Predictive_Model!$D$39,IF(G1855="Oceania",Predictive_Model!$D$40,IF(G1855="South America",Predictive_Model!$D$41,0)))))+IF(H1855="Laptop",Predictive_Model!$D$43,IF(H1855="Mobile",Predictive_Model!$D$44,IF(H1855="TV",Predictive_Model!$D$45,IF(H1855="Tablet",Predictive_Model!$D$46,0))))+IF(K1855="Crypto",Predictive_Model!$D$48,IF(K1855="Debit Card",Predictive_Model!$D$49,IF(K1855="Gift Card",Predictive_Model!$D$50,IF(K1855="PayPal",Predictive_Model!$D$51,0))))+IF(N1855="Comedy",Predictive_Model!$D$53,IF(N1855="Documentary",Predictive_Model!$D$54,IF(N1855="Drama",Predictive_Model!$D$55,IF(N1855="Horror",Predictive_Model!$D$56,IF(N1855="Romance",Predictive_Model!$D$57,IF(N1855="Sci-Fi",Predictive_Model!$D$58,0)))))))))</f>
        <v>0.75286201093039229</v>
      </c>
      <c r="V1855" s="3" t="str">
        <f t="shared" si="286"/>
        <v>Critical</v>
      </c>
      <c r="W1855" s="6">
        <f t="shared" si="287"/>
        <v>6.7682294782642272</v>
      </c>
      <c r="X1855" s="3" t="str">
        <f t="shared" si="288"/>
        <v>Priority 2</v>
      </c>
      <c r="Y1855" s="3" t="str">
        <f t="shared" si="289"/>
        <v>OK</v>
      </c>
    </row>
    <row r="1856" spans="1:25" x14ac:dyDescent="0.25">
      <c r="A1856" s="3" t="str">
        <f>Raw_Data!A1856</f>
        <v>1c50a915-b685-4954-b75e-50696b67585c</v>
      </c>
      <c r="B1856" s="3">
        <f>Raw_Data!B1856</f>
        <v>24</v>
      </c>
      <c r="C1856" s="3" t="str">
        <f>Raw_Data!C1856</f>
        <v>Male</v>
      </c>
      <c r="D1856" s="3" t="str">
        <f>Raw_Data!D1856</f>
        <v>Standard</v>
      </c>
      <c r="E1856" s="3">
        <f>Raw_Data!E1856</f>
        <v>22.15</v>
      </c>
      <c r="F1856" s="3">
        <f>Raw_Data!F1856</f>
        <v>10</v>
      </c>
      <c r="G1856" s="3" t="str">
        <f>Raw_Data!G1856</f>
        <v>Europe</v>
      </c>
      <c r="H1856" s="3" t="str">
        <f>Raw_Data!H1856</f>
        <v>TV</v>
      </c>
      <c r="I1856" s="3">
        <f>Raw_Data!I1856</f>
        <v>13.99</v>
      </c>
      <c r="J1856" s="3">
        <f>Raw_Data!J1856</f>
        <v>0</v>
      </c>
      <c r="K1856" s="3" t="str">
        <f>Raw_Data!K1856</f>
        <v>Gift Card</v>
      </c>
      <c r="L1856" s="3">
        <f>Raw_Data!L1856</f>
        <v>5</v>
      </c>
      <c r="M1856" s="3">
        <f>Raw_Data!M1856</f>
        <v>2.0099999999999998</v>
      </c>
      <c r="N1856" s="3" t="str">
        <f>Raw_Data!N1856</f>
        <v>Horror</v>
      </c>
      <c r="O1856" s="3" t="str">
        <f t="shared" si="280"/>
        <v>18-24</v>
      </c>
      <c r="P1856" s="3" t="str">
        <f t="shared" si="281"/>
        <v>10-24h</v>
      </c>
      <c r="Q1856" s="3" t="str">
        <f t="shared" si="282"/>
        <v>8-21d</v>
      </c>
      <c r="R1856" s="3" t="str">
        <f t="shared" si="283"/>
        <v>Medium</v>
      </c>
      <c r="S1856" s="3" t="str">
        <f t="shared" si="284"/>
        <v>Mid</v>
      </c>
      <c r="T1856" s="3" t="str">
        <f t="shared" si="285"/>
        <v>Active</v>
      </c>
      <c r="U1856" s="4">
        <f>1/(1+EXP(-(Predictive_Model!$B$5+((B1856-Predictive_Model!$B$20)/Predictive_Model!$C$20)*Predictive_Model!$D$20+((E1856-Predictive_Model!$B$21)/Predictive_Model!$C$21)*Predictive_Model!$D$21+((F1856-Predictive_Model!$B$22)/Predictive_Model!$C$22)*Predictive_Model!$D$22+((I1856-Predictive_Model!$B$23)/Predictive_Model!$C$23)*Predictive_Model!$D$23+((L1856-Predictive_Model!$B$24)/Predictive_Model!$C$24)*Predictive_Model!$D$24+((M1856-Predictive_Model!$B$25)/Predictive_Model!$C$25)*Predictive_Model!$D$25+IF(C1856="Male",Predictive_Model!$D$31,IF(C1856="Other",Predictive_Model!$D$32,0))+IF(D1856="Premium",Predictive_Model!$D$34,IF(D1856="Standard",Predictive_Model!$D$35,0))+IF(G1856="Asia",Predictive_Model!$D$37,IF(G1856="Europe",Predictive_Model!$D$38,IF(G1856="North America",Predictive_Model!$D$39,IF(G1856="Oceania",Predictive_Model!$D$40,IF(G1856="South America",Predictive_Model!$D$41,0)))))+IF(H1856="Laptop",Predictive_Model!$D$43,IF(H1856="Mobile",Predictive_Model!$D$44,IF(H1856="TV",Predictive_Model!$D$45,IF(H1856="Tablet",Predictive_Model!$D$46,0))))+IF(K1856="Crypto",Predictive_Model!$D$48,IF(K1856="Debit Card",Predictive_Model!$D$49,IF(K1856="Gift Card",Predictive_Model!$D$50,IF(K1856="PayPal",Predictive_Model!$D$51,0))))+IF(N1856="Comedy",Predictive_Model!$D$53,IF(N1856="Documentary",Predictive_Model!$D$54,IF(N1856="Drama",Predictive_Model!$D$55,IF(N1856="Horror",Predictive_Model!$D$56,IF(N1856="Romance",Predictive_Model!$D$57,IF(N1856="Sci-Fi",Predictive_Model!$D$58,0)))))))))</f>
        <v>1.6432038492611328E-4</v>
      </c>
      <c r="V1856" s="3" t="str">
        <f t="shared" si="286"/>
        <v>Low</v>
      </c>
      <c r="W1856" s="6">
        <f t="shared" si="287"/>
        <v>2.2988421851163248E-3</v>
      </c>
      <c r="X1856" s="3" t="str">
        <f t="shared" si="288"/>
        <v>Monitor</v>
      </c>
      <c r="Y1856" s="3" t="str">
        <f t="shared" si="289"/>
        <v>OK</v>
      </c>
    </row>
    <row r="1857" spans="1:25" x14ac:dyDescent="0.25">
      <c r="A1857" s="3" t="str">
        <f>Raw_Data!A1857</f>
        <v>0dbd65af-cebd-466e-8dae-0faefae015d0</v>
      </c>
      <c r="B1857" s="3">
        <f>Raw_Data!B1857</f>
        <v>59</v>
      </c>
      <c r="C1857" s="3" t="str">
        <f>Raw_Data!C1857</f>
        <v>Male</v>
      </c>
      <c r="D1857" s="3" t="str">
        <f>Raw_Data!D1857</f>
        <v>Premium</v>
      </c>
      <c r="E1857" s="3">
        <f>Raw_Data!E1857</f>
        <v>2.83</v>
      </c>
      <c r="F1857" s="3">
        <f>Raw_Data!F1857</f>
        <v>12</v>
      </c>
      <c r="G1857" s="3" t="str">
        <f>Raw_Data!G1857</f>
        <v>Africa</v>
      </c>
      <c r="H1857" s="3" t="str">
        <f>Raw_Data!H1857</f>
        <v>Laptop</v>
      </c>
      <c r="I1857" s="3">
        <f>Raw_Data!I1857</f>
        <v>17.989999999999998</v>
      </c>
      <c r="J1857" s="3">
        <f>Raw_Data!J1857</f>
        <v>0</v>
      </c>
      <c r="K1857" s="3" t="str">
        <f>Raw_Data!K1857</f>
        <v>Credit Card</v>
      </c>
      <c r="L1857" s="3">
        <f>Raw_Data!L1857</f>
        <v>5</v>
      </c>
      <c r="M1857" s="3">
        <f>Raw_Data!M1857</f>
        <v>0.22</v>
      </c>
      <c r="N1857" s="3" t="str">
        <f>Raw_Data!N1857</f>
        <v>Comedy</v>
      </c>
      <c r="O1857" s="3" t="str">
        <f t="shared" si="280"/>
        <v>55-70</v>
      </c>
      <c r="P1857" s="3" t="str">
        <f t="shared" si="281"/>
        <v>&lt;10h</v>
      </c>
      <c r="Q1857" s="3" t="str">
        <f t="shared" si="282"/>
        <v>8-21d</v>
      </c>
      <c r="R1857" s="3" t="str">
        <f t="shared" si="283"/>
        <v>Medium</v>
      </c>
      <c r="S1857" s="3" t="str">
        <f t="shared" si="284"/>
        <v>High</v>
      </c>
      <c r="T1857" s="3" t="str">
        <f t="shared" si="285"/>
        <v>Active</v>
      </c>
      <c r="U1857" s="4">
        <f>1/(1+EXP(-(Predictive_Model!$B$5+((B1857-Predictive_Model!$B$20)/Predictive_Model!$C$20)*Predictive_Model!$D$20+((E1857-Predictive_Model!$B$21)/Predictive_Model!$C$21)*Predictive_Model!$D$21+((F1857-Predictive_Model!$B$22)/Predictive_Model!$C$22)*Predictive_Model!$D$22+((I1857-Predictive_Model!$B$23)/Predictive_Model!$C$23)*Predictive_Model!$D$23+((L1857-Predictive_Model!$B$24)/Predictive_Model!$C$24)*Predictive_Model!$D$24+((M1857-Predictive_Model!$B$25)/Predictive_Model!$C$25)*Predictive_Model!$D$25+IF(C1857="Male",Predictive_Model!$D$31,IF(C1857="Other",Predictive_Model!$D$32,0))+IF(D1857="Premium",Predictive_Model!$D$34,IF(D1857="Standard",Predictive_Model!$D$35,0))+IF(G1857="Asia",Predictive_Model!$D$37,IF(G1857="Europe",Predictive_Model!$D$38,IF(G1857="North America",Predictive_Model!$D$39,IF(G1857="Oceania",Predictive_Model!$D$40,IF(G1857="South America",Predictive_Model!$D$41,0)))))+IF(H1857="Laptop",Predictive_Model!$D$43,IF(H1857="Mobile",Predictive_Model!$D$44,IF(H1857="TV",Predictive_Model!$D$45,IF(H1857="Tablet",Predictive_Model!$D$46,0))))+IF(K1857="Crypto",Predictive_Model!$D$48,IF(K1857="Debit Card",Predictive_Model!$D$49,IF(K1857="Gift Card",Predictive_Model!$D$50,IF(K1857="PayPal",Predictive_Model!$D$51,0))))+IF(N1857="Comedy",Predictive_Model!$D$53,IF(N1857="Documentary",Predictive_Model!$D$54,IF(N1857="Drama",Predictive_Model!$D$55,IF(N1857="Horror",Predictive_Model!$D$56,IF(N1857="Romance",Predictive_Model!$D$57,IF(N1857="Sci-Fi",Predictive_Model!$D$58,0)))))))))</f>
        <v>0.21751647050010131</v>
      </c>
      <c r="V1857" s="3" t="str">
        <f t="shared" si="286"/>
        <v>Low</v>
      </c>
      <c r="W1857" s="6">
        <f t="shared" si="287"/>
        <v>3.9131213042968223</v>
      </c>
      <c r="X1857" s="3" t="str">
        <f t="shared" si="288"/>
        <v>Monitor</v>
      </c>
      <c r="Y1857" s="3" t="str">
        <f t="shared" si="289"/>
        <v>OK</v>
      </c>
    </row>
    <row r="1858" spans="1:25" x14ac:dyDescent="0.25">
      <c r="A1858" s="3" t="str">
        <f>Raw_Data!A1858</f>
        <v>b0e1e6b6-595d-40f5-9190-bda8ffaf670c</v>
      </c>
      <c r="B1858" s="3">
        <f>Raw_Data!B1858</f>
        <v>49</v>
      </c>
      <c r="C1858" s="3" t="str">
        <f>Raw_Data!C1858</f>
        <v>Female</v>
      </c>
      <c r="D1858" s="3" t="str">
        <f>Raw_Data!D1858</f>
        <v>Standard</v>
      </c>
      <c r="E1858" s="3">
        <f>Raw_Data!E1858</f>
        <v>4.38</v>
      </c>
      <c r="F1858" s="3">
        <f>Raw_Data!F1858</f>
        <v>43</v>
      </c>
      <c r="G1858" s="3" t="str">
        <f>Raw_Data!G1858</f>
        <v>Europe</v>
      </c>
      <c r="H1858" s="3" t="str">
        <f>Raw_Data!H1858</f>
        <v>TV</v>
      </c>
      <c r="I1858" s="3">
        <f>Raw_Data!I1858</f>
        <v>13.99</v>
      </c>
      <c r="J1858" s="3">
        <f>Raw_Data!J1858</f>
        <v>1</v>
      </c>
      <c r="K1858" s="3" t="str">
        <f>Raw_Data!K1858</f>
        <v>Debit Card</v>
      </c>
      <c r="L1858" s="3">
        <f>Raw_Data!L1858</f>
        <v>3</v>
      </c>
      <c r="M1858" s="3">
        <f>Raw_Data!M1858</f>
        <v>0.1</v>
      </c>
      <c r="N1858" s="3" t="str">
        <f>Raw_Data!N1858</f>
        <v>Romance</v>
      </c>
      <c r="O1858" s="3" t="str">
        <f t="shared" si="280"/>
        <v>45-54</v>
      </c>
      <c r="P1858" s="3" t="str">
        <f t="shared" si="281"/>
        <v>&lt;10h</v>
      </c>
      <c r="Q1858" s="3" t="str">
        <f t="shared" si="282"/>
        <v>22-45d</v>
      </c>
      <c r="R1858" s="3" t="str">
        <f t="shared" si="283"/>
        <v>Medium</v>
      </c>
      <c r="S1858" s="3" t="str">
        <f t="shared" si="284"/>
        <v>Mid</v>
      </c>
      <c r="T1858" s="3" t="str">
        <f t="shared" si="285"/>
        <v>Churned</v>
      </c>
      <c r="U1858" s="4">
        <f>1/(1+EXP(-(Predictive_Model!$B$5+((B1858-Predictive_Model!$B$20)/Predictive_Model!$C$20)*Predictive_Model!$D$20+((E1858-Predictive_Model!$B$21)/Predictive_Model!$C$21)*Predictive_Model!$D$21+((F1858-Predictive_Model!$B$22)/Predictive_Model!$C$22)*Predictive_Model!$D$22+((I1858-Predictive_Model!$B$23)/Predictive_Model!$C$23)*Predictive_Model!$D$23+((L1858-Predictive_Model!$B$24)/Predictive_Model!$C$24)*Predictive_Model!$D$24+((M1858-Predictive_Model!$B$25)/Predictive_Model!$C$25)*Predictive_Model!$D$25+IF(C1858="Male",Predictive_Model!$D$31,IF(C1858="Other",Predictive_Model!$D$32,0))+IF(D1858="Premium",Predictive_Model!$D$34,IF(D1858="Standard",Predictive_Model!$D$35,0))+IF(G1858="Asia",Predictive_Model!$D$37,IF(G1858="Europe",Predictive_Model!$D$38,IF(G1858="North America",Predictive_Model!$D$39,IF(G1858="Oceania",Predictive_Model!$D$40,IF(G1858="South America",Predictive_Model!$D$41,0)))))+IF(H1858="Laptop",Predictive_Model!$D$43,IF(H1858="Mobile",Predictive_Model!$D$44,IF(H1858="TV",Predictive_Model!$D$45,IF(H1858="Tablet",Predictive_Model!$D$46,0))))+IF(K1858="Crypto",Predictive_Model!$D$48,IF(K1858="Debit Card",Predictive_Model!$D$49,IF(K1858="Gift Card",Predictive_Model!$D$50,IF(K1858="PayPal",Predictive_Model!$D$51,0))))+IF(N1858="Comedy",Predictive_Model!$D$53,IF(N1858="Documentary",Predictive_Model!$D$54,IF(N1858="Drama",Predictive_Model!$D$55,IF(N1858="Horror",Predictive_Model!$D$56,IF(N1858="Romance",Predictive_Model!$D$57,IF(N1858="Sci-Fi",Predictive_Model!$D$58,0)))))))))</f>
        <v>0.99640010422360892</v>
      </c>
      <c r="V1858" s="3" t="str">
        <f t="shared" si="286"/>
        <v>Critical</v>
      </c>
      <c r="W1858" s="6">
        <f t="shared" si="287"/>
        <v>13.99</v>
      </c>
      <c r="X1858" s="3" t="str">
        <f t="shared" si="288"/>
        <v>Priority 2</v>
      </c>
      <c r="Y1858" s="3" t="str">
        <f t="shared" si="289"/>
        <v>OK</v>
      </c>
    </row>
    <row r="1859" spans="1:25" x14ac:dyDescent="0.25">
      <c r="A1859" s="3" t="str">
        <f>Raw_Data!A1859</f>
        <v>af3333ad-218a-4c59-a505-0bdc6c3a8ff9</v>
      </c>
      <c r="B1859" s="3">
        <f>Raw_Data!B1859</f>
        <v>43</v>
      </c>
      <c r="C1859" s="3" t="str">
        <f>Raw_Data!C1859</f>
        <v>Male</v>
      </c>
      <c r="D1859" s="3" t="str">
        <f>Raw_Data!D1859</f>
        <v>Standard</v>
      </c>
      <c r="E1859" s="3">
        <f>Raw_Data!E1859</f>
        <v>9.1300000000000008</v>
      </c>
      <c r="F1859" s="3">
        <f>Raw_Data!F1859</f>
        <v>12</v>
      </c>
      <c r="G1859" s="3" t="str">
        <f>Raw_Data!G1859</f>
        <v>Africa</v>
      </c>
      <c r="H1859" s="3" t="str">
        <f>Raw_Data!H1859</f>
        <v>Mobile</v>
      </c>
      <c r="I1859" s="3">
        <f>Raw_Data!I1859</f>
        <v>13.99</v>
      </c>
      <c r="J1859" s="3">
        <f>Raw_Data!J1859</f>
        <v>0</v>
      </c>
      <c r="K1859" s="3" t="str">
        <f>Raw_Data!K1859</f>
        <v>Debit Card</v>
      </c>
      <c r="L1859" s="3">
        <f>Raw_Data!L1859</f>
        <v>3</v>
      </c>
      <c r="M1859" s="3">
        <f>Raw_Data!M1859</f>
        <v>0.7</v>
      </c>
      <c r="N1859" s="3" t="str">
        <f>Raw_Data!N1859</f>
        <v>Documentary</v>
      </c>
      <c r="O1859" s="3" t="str">
        <f t="shared" si="280"/>
        <v>35-44</v>
      </c>
      <c r="P1859" s="3" t="str">
        <f t="shared" si="281"/>
        <v>&lt;10h</v>
      </c>
      <c r="Q1859" s="3" t="str">
        <f t="shared" si="282"/>
        <v>8-21d</v>
      </c>
      <c r="R1859" s="3" t="str">
        <f t="shared" si="283"/>
        <v>Medium</v>
      </c>
      <c r="S1859" s="3" t="str">
        <f t="shared" si="284"/>
        <v>Mid</v>
      </c>
      <c r="T1859" s="3" t="str">
        <f t="shared" si="285"/>
        <v>Active</v>
      </c>
      <c r="U1859" s="4">
        <f>1/(1+EXP(-(Predictive_Model!$B$5+((B1859-Predictive_Model!$B$20)/Predictive_Model!$C$20)*Predictive_Model!$D$20+((E1859-Predictive_Model!$B$21)/Predictive_Model!$C$21)*Predictive_Model!$D$21+((F1859-Predictive_Model!$B$22)/Predictive_Model!$C$22)*Predictive_Model!$D$22+((I1859-Predictive_Model!$B$23)/Predictive_Model!$C$23)*Predictive_Model!$D$23+((L1859-Predictive_Model!$B$24)/Predictive_Model!$C$24)*Predictive_Model!$D$24+((M1859-Predictive_Model!$B$25)/Predictive_Model!$C$25)*Predictive_Model!$D$25+IF(C1859="Male",Predictive_Model!$D$31,IF(C1859="Other",Predictive_Model!$D$32,0))+IF(D1859="Premium",Predictive_Model!$D$34,IF(D1859="Standard",Predictive_Model!$D$35,0))+IF(G1859="Asia",Predictive_Model!$D$37,IF(G1859="Europe",Predictive_Model!$D$38,IF(G1859="North America",Predictive_Model!$D$39,IF(G1859="Oceania",Predictive_Model!$D$40,IF(G1859="South America",Predictive_Model!$D$41,0)))))+IF(H1859="Laptop",Predictive_Model!$D$43,IF(H1859="Mobile",Predictive_Model!$D$44,IF(H1859="TV",Predictive_Model!$D$45,IF(H1859="Tablet",Predictive_Model!$D$46,0))))+IF(K1859="Crypto",Predictive_Model!$D$48,IF(K1859="Debit Card",Predictive_Model!$D$49,IF(K1859="Gift Card",Predictive_Model!$D$50,IF(K1859="PayPal",Predictive_Model!$D$51,0))))+IF(N1859="Comedy",Predictive_Model!$D$53,IF(N1859="Documentary",Predictive_Model!$D$54,IF(N1859="Drama",Predictive_Model!$D$55,IF(N1859="Horror",Predictive_Model!$D$56,IF(N1859="Romance",Predictive_Model!$D$57,IF(N1859="Sci-Fi",Predictive_Model!$D$58,0)))))))))</f>
        <v>0.67070297601093509</v>
      </c>
      <c r="V1859" s="3" t="str">
        <f t="shared" si="286"/>
        <v>High</v>
      </c>
      <c r="W1859" s="6">
        <f t="shared" si="287"/>
        <v>9.3831346343929827</v>
      </c>
      <c r="X1859" s="3" t="str">
        <f t="shared" si="288"/>
        <v>Monitor</v>
      </c>
      <c r="Y1859" s="3" t="str">
        <f t="shared" si="289"/>
        <v>OK</v>
      </c>
    </row>
    <row r="1860" spans="1:25" x14ac:dyDescent="0.25">
      <c r="A1860" s="3" t="str">
        <f>Raw_Data!A1860</f>
        <v>b86d66cb-9189-4291-b58a-ff82f1400a1b</v>
      </c>
      <c r="B1860" s="3">
        <f>Raw_Data!B1860</f>
        <v>31</v>
      </c>
      <c r="C1860" s="3" t="str">
        <f>Raw_Data!C1860</f>
        <v>Other</v>
      </c>
      <c r="D1860" s="3" t="str">
        <f>Raw_Data!D1860</f>
        <v>Premium</v>
      </c>
      <c r="E1860" s="3">
        <f>Raw_Data!E1860</f>
        <v>13.34</v>
      </c>
      <c r="F1860" s="3">
        <f>Raw_Data!F1860</f>
        <v>39</v>
      </c>
      <c r="G1860" s="3" t="str">
        <f>Raw_Data!G1860</f>
        <v>Africa</v>
      </c>
      <c r="H1860" s="3" t="str">
        <f>Raw_Data!H1860</f>
        <v>Tablet</v>
      </c>
      <c r="I1860" s="3">
        <f>Raw_Data!I1860</f>
        <v>17.989999999999998</v>
      </c>
      <c r="J1860" s="3">
        <f>Raw_Data!J1860</f>
        <v>1</v>
      </c>
      <c r="K1860" s="3" t="str">
        <f>Raw_Data!K1860</f>
        <v>Crypto</v>
      </c>
      <c r="L1860" s="3">
        <f>Raw_Data!L1860</f>
        <v>4</v>
      </c>
      <c r="M1860" s="3">
        <f>Raw_Data!M1860</f>
        <v>0.33</v>
      </c>
      <c r="N1860" s="3" t="str">
        <f>Raw_Data!N1860</f>
        <v>Horror</v>
      </c>
      <c r="O1860" s="3" t="str">
        <f t="shared" si="280"/>
        <v>25-34</v>
      </c>
      <c r="P1860" s="3" t="str">
        <f t="shared" si="281"/>
        <v>10-24h</v>
      </c>
      <c r="Q1860" s="3" t="str">
        <f t="shared" si="282"/>
        <v>22-45d</v>
      </c>
      <c r="R1860" s="3" t="str">
        <f t="shared" si="283"/>
        <v>Medium</v>
      </c>
      <c r="S1860" s="3" t="str">
        <f t="shared" si="284"/>
        <v>High</v>
      </c>
      <c r="T1860" s="3" t="str">
        <f t="shared" si="285"/>
        <v>Churned</v>
      </c>
      <c r="U1860" s="4">
        <f>1/(1+EXP(-(Predictive_Model!$B$5+((B1860-Predictive_Model!$B$20)/Predictive_Model!$C$20)*Predictive_Model!$D$20+((E1860-Predictive_Model!$B$21)/Predictive_Model!$C$21)*Predictive_Model!$D$21+((F1860-Predictive_Model!$B$22)/Predictive_Model!$C$22)*Predictive_Model!$D$22+((I1860-Predictive_Model!$B$23)/Predictive_Model!$C$23)*Predictive_Model!$D$23+((L1860-Predictive_Model!$B$24)/Predictive_Model!$C$24)*Predictive_Model!$D$24+((M1860-Predictive_Model!$B$25)/Predictive_Model!$C$25)*Predictive_Model!$D$25+IF(C1860="Male",Predictive_Model!$D$31,IF(C1860="Other",Predictive_Model!$D$32,0))+IF(D1860="Premium",Predictive_Model!$D$34,IF(D1860="Standard",Predictive_Model!$D$35,0))+IF(G1860="Asia",Predictive_Model!$D$37,IF(G1860="Europe",Predictive_Model!$D$38,IF(G1860="North America",Predictive_Model!$D$39,IF(G1860="Oceania",Predictive_Model!$D$40,IF(G1860="South America",Predictive_Model!$D$41,0)))))+IF(H1860="Laptop",Predictive_Model!$D$43,IF(H1860="Mobile",Predictive_Model!$D$44,IF(H1860="TV",Predictive_Model!$D$45,IF(H1860="Tablet",Predictive_Model!$D$46,0))))+IF(K1860="Crypto",Predictive_Model!$D$48,IF(K1860="Debit Card",Predictive_Model!$D$49,IF(K1860="Gift Card",Predictive_Model!$D$50,IF(K1860="PayPal",Predictive_Model!$D$51,0))))+IF(N1860="Comedy",Predictive_Model!$D$53,IF(N1860="Documentary",Predictive_Model!$D$54,IF(N1860="Drama",Predictive_Model!$D$55,IF(N1860="Horror",Predictive_Model!$D$56,IF(N1860="Romance",Predictive_Model!$D$57,IF(N1860="Sci-Fi",Predictive_Model!$D$58,0)))))))))</f>
        <v>0.74617151880429378</v>
      </c>
      <c r="V1860" s="3" t="str">
        <f t="shared" si="286"/>
        <v>High</v>
      </c>
      <c r="W1860" s="6">
        <f t="shared" si="287"/>
        <v>17.989999999999998</v>
      </c>
      <c r="X1860" s="3" t="str">
        <f t="shared" si="288"/>
        <v>Priority 2</v>
      </c>
      <c r="Y1860" s="3" t="str">
        <f t="shared" si="289"/>
        <v>OK</v>
      </c>
    </row>
    <row r="1861" spans="1:25" x14ac:dyDescent="0.25">
      <c r="A1861" s="3" t="str">
        <f>Raw_Data!A1861</f>
        <v>8792f856-e6dc-4e01-9e66-5da330500bb1</v>
      </c>
      <c r="B1861" s="3">
        <f>Raw_Data!B1861</f>
        <v>70</v>
      </c>
      <c r="C1861" s="3" t="str">
        <f>Raw_Data!C1861</f>
        <v>Other</v>
      </c>
      <c r="D1861" s="3" t="str">
        <f>Raw_Data!D1861</f>
        <v>Basic</v>
      </c>
      <c r="E1861" s="3">
        <f>Raw_Data!E1861</f>
        <v>26.98</v>
      </c>
      <c r="F1861" s="3">
        <f>Raw_Data!F1861</f>
        <v>57</v>
      </c>
      <c r="G1861" s="3" t="str">
        <f>Raw_Data!G1861</f>
        <v>North America</v>
      </c>
      <c r="H1861" s="3" t="str">
        <f>Raw_Data!H1861</f>
        <v>TV</v>
      </c>
      <c r="I1861" s="3">
        <f>Raw_Data!I1861</f>
        <v>8.99</v>
      </c>
      <c r="J1861" s="3">
        <f>Raw_Data!J1861</f>
        <v>1</v>
      </c>
      <c r="K1861" s="3" t="str">
        <f>Raw_Data!K1861</f>
        <v>Crypto</v>
      </c>
      <c r="L1861" s="3">
        <f>Raw_Data!L1861</f>
        <v>4</v>
      </c>
      <c r="M1861" s="3">
        <f>Raw_Data!M1861</f>
        <v>0.47</v>
      </c>
      <c r="N1861" s="3" t="str">
        <f>Raw_Data!N1861</f>
        <v>Horror</v>
      </c>
      <c r="O1861" s="3" t="str">
        <f t="shared" ref="O1861:O1924" si="290">IF(B1861&lt;25,"18-24",IF(B1861&lt;35,"25-34",IF(B1861&lt;45,"35-44",IF(B1861&lt;55,"45-54","55-70"))))</f>
        <v>55-70</v>
      </c>
      <c r="P1861" s="3" t="str">
        <f t="shared" ref="P1861:P1924" si="291">IF(E1861&lt;10,"&lt;10h",IF(E1861&lt;25,"10-24h",IF(E1861&lt;50,"25-49h","50h+")))</f>
        <v>25-49h</v>
      </c>
      <c r="Q1861" s="3" t="str">
        <f t="shared" ref="Q1861:Q1924" si="292">IF(F1861&lt;=7,"0-7d",IF(F1861&lt;=21,"8-21d",IF(F1861&lt;=45,"22-45d","46-60d")))</f>
        <v>46-60d</v>
      </c>
      <c r="R1861" s="3" t="str">
        <f t="shared" ref="R1861:R1924" si="293">IF(AND(E1861&gt;=25,F1861&lt;=21),"High",IF(OR(E1861&gt;=10,F1861&lt;=45),"Medium","Low"))</f>
        <v>Medium</v>
      </c>
      <c r="S1861" s="3" t="str">
        <f t="shared" ref="S1861:S1924" si="294">IF(I1861&lt;10,"Low",IF(I1861&lt;16,"Mid","High"))</f>
        <v>Low</v>
      </c>
      <c r="T1861" s="3" t="str">
        <f t="shared" ref="T1861:T1924" si="295">IF(J1861=1,"Churned","Active")</f>
        <v>Churned</v>
      </c>
      <c r="U1861" s="4">
        <f>1/(1+EXP(-(Predictive_Model!$B$5+((B1861-Predictive_Model!$B$20)/Predictive_Model!$C$20)*Predictive_Model!$D$20+((E1861-Predictive_Model!$B$21)/Predictive_Model!$C$21)*Predictive_Model!$D$21+((F1861-Predictive_Model!$B$22)/Predictive_Model!$C$22)*Predictive_Model!$D$22+((I1861-Predictive_Model!$B$23)/Predictive_Model!$C$23)*Predictive_Model!$D$23+((L1861-Predictive_Model!$B$24)/Predictive_Model!$C$24)*Predictive_Model!$D$24+((M1861-Predictive_Model!$B$25)/Predictive_Model!$C$25)*Predictive_Model!$D$25+IF(C1861="Male",Predictive_Model!$D$31,IF(C1861="Other",Predictive_Model!$D$32,0))+IF(D1861="Premium",Predictive_Model!$D$34,IF(D1861="Standard",Predictive_Model!$D$35,0))+IF(G1861="Asia",Predictive_Model!$D$37,IF(G1861="Europe",Predictive_Model!$D$38,IF(G1861="North America",Predictive_Model!$D$39,IF(G1861="Oceania",Predictive_Model!$D$40,IF(G1861="South America",Predictive_Model!$D$41,0)))))+IF(H1861="Laptop",Predictive_Model!$D$43,IF(H1861="Mobile",Predictive_Model!$D$44,IF(H1861="TV",Predictive_Model!$D$45,IF(H1861="Tablet",Predictive_Model!$D$46,0))))+IF(K1861="Crypto",Predictive_Model!$D$48,IF(K1861="Debit Card",Predictive_Model!$D$49,IF(K1861="Gift Card",Predictive_Model!$D$50,IF(K1861="PayPal",Predictive_Model!$D$51,0))))+IF(N1861="Comedy",Predictive_Model!$D$53,IF(N1861="Documentary",Predictive_Model!$D$54,IF(N1861="Drama",Predictive_Model!$D$55,IF(N1861="Horror",Predictive_Model!$D$56,IF(N1861="Romance",Predictive_Model!$D$57,IF(N1861="Sci-Fi",Predictive_Model!$D$58,0)))))))))</f>
        <v>0.56823695934368301</v>
      </c>
      <c r="V1861" s="3" t="str">
        <f t="shared" ref="V1861:V1924" si="296">IF(U1861&gt;=0.75,"Critical",IF(U1861&gt;=0.5,"High",IF(U1861&gt;=0.25,"Medium","Low")))</f>
        <v>High</v>
      </c>
      <c r="W1861" s="6">
        <f t="shared" ref="W1861:W1924" si="297">IF(J1861=1,I1861,I1861*U1861)</f>
        <v>8.99</v>
      </c>
      <c r="X1861" s="3" t="str">
        <f t="shared" ref="X1861:X1924" si="298">IF(AND(V1861="Critical",I1861&gt;=15),"Priority 1",IF(OR(V1861="Critical",AND(V1861="High",F1861&gt;21)),"Priority 2","Monitor"))</f>
        <v>Priority 2</v>
      </c>
      <c r="Y1861" s="3" t="str">
        <f t="shared" ref="Y1861:Y1924" si="299">IF(COUNTA(A1861:N1861)=14,"OK","CHECK")</f>
        <v>OK</v>
      </c>
    </row>
    <row r="1862" spans="1:25" x14ac:dyDescent="0.25">
      <c r="A1862" s="3" t="str">
        <f>Raw_Data!A1862</f>
        <v>9ee323d9-03fd-4243-b725-0799969eebe5</v>
      </c>
      <c r="B1862" s="3">
        <f>Raw_Data!B1862</f>
        <v>56</v>
      </c>
      <c r="C1862" s="3" t="str">
        <f>Raw_Data!C1862</f>
        <v>Male</v>
      </c>
      <c r="D1862" s="3" t="str">
        <f>Raw_Data!D1862</f>
        <v>Standard</v>
      </c>
      <c r="E1862" s="3">
        <f>Raw_Data!E1862</f>
        <v>0.93</v>
      </c>
      <c r="F1862" s="3">
        <f>Raw_Data!F1862</f>
        <v>2</v>
      </c>
      <c r="G1862" s="3" t="str">
        <f>Raw_Data!G1862</f>
        <v>Oceania</v>
      </c>
      <c r="H1862" s="3" t="str">
        <f>Raw_Data!H1862</f>
        <v>Tablet</v>
      </c>
      <c r="I1862" s="3">
        <f>Raw_Data!I1862</f>
        <v>13.99</v>
      </c>
      <c r="J1862" s="3">
        <f>Raw_Data!J1862</f>
        <v>0</v>
      </c>
      <c r="K1862" s="3" t="str">
        <f>Raw_Data!K1862</f>
        <v>Credit Card</v>
      </c>
      <c r="L1862" s="3">
        <f>Raw_Data!L1862</f>
        <v>5</v>
      </c>
      <c r="M1862" s="3">
        <f>Raw_Data!M1862</f>
        <v>0.31</v>
      </c>
      <c r="N1862" s="3" t="str">
        <f>Raw_Data!N1862</f>
        <v>Horror</v>
      </c>
      <c r="O1862" s="3" t="str">
        <f t="shared" si="290"/>
        <v>55-70</v>
      </c>
      <c r="P1862" s="3" t="str">
        <f t="shared" si="291"/>
        <v>&lt;10h</v>
      </c>
      <c r="Q1862" s="3" t="str">
        <f t="shared" si="292"/>
        <v>0-7d</v>
      </c>
      <c r="R1862" s="3" t="str">
        <f t="shared" si="293"/>
        <v>Medium</v>
      </c>
      <c r="S1862" s="3" t="str">
        <f t="shared" si="294"/>
        <v>Mid</v>
      </c>
      <c r="T1862" s="3" t="str">
        <f t="shared" si="295"/>
        <v>Active</v>
      </c>
      <c r="U1862" s="4">
        <f>1/(1+EXP(-(Predictive_Model!$B$5+((B1862-Predictive_Model!$B$20)/Predictive_Model!$C$20)*Predictive_Model!$D$20+((E1862-Predictive_Model!$B$21)/Predictive_Model!$C$21)*Predictive_Model!$D$21+((F1862-Predictive_Model!$B$22)/Predictive_Model!$C$22)*Predictive_Model!$D$22+((I1862-Predictive_Model!$B$23)/Predictive_Model!$C$23)*Predictive_Model!$D$23+((L1862-Predictive_Model!$B$24)/Predictive_Model!$C$24)*Predictive_Model!$D$24+((M1862-Predictive_Model!$B$25)/Predictive_Model!$C$25)*Predictive_Model!$D$25+IF(C1862="Male",Predictive_Model!$D$31,IF(C1862="Other",Predictive_Model!$D$32,0))+IF(D1862="Premium",Predictive_Model!$D$34,IF(D1862="Standard",Predictive_Model!$D$35,0))+IF(G1862="Asia",Predictive_Model!$D$37,IF(G1862="Europe",Predictive_Model!$D$38,IF(G1862="North America",Predictive_Model!$D$39,IF(G1862="Oceania",Predictive_Model!$D$40,IF(G1862="South America",Predictive_Model!$D$41,0)))))+IF(H1862="Laptop",Predictive_Model!$D$43,IF(H1862="Mobile",Predictive_Model!$D$44,IF(H1862="TV",Predictive_Model!$D$45,IF(H1862="Tablet",Predictive_Model!$D$46,0))))+IF(K1862="Crypto",Predictive_Model!$D$48,IF(K1862="Debit Card",Predictive_Model!$D$49,IF(K1862="Gift Card",Predictive_Model!$D$50,IF(K1862="PayPal",Predictive_Model!$D$51,0))))+IF(N1862="Comedy",Predictive_Model!$D$53,IF(N1862="Documentary",Predictive_Model!$D$54,IF(N1862="Drama",Predictive_Model!$D$55,IF(N1862="Horror",Predictive_Model!$D$56,IF(N1862="Romance",Predictive_Model!$D$57,IF(N1862="Sci-Fi",Predictive_Model!$D$58,0)))))))))</f>
        <v>0.78647788803054031</v>
      </c>
      <c r="V1862" s="3" t="str">
        <f t="shared" si="296"/>
        <v>Critical</v>
      </c>
      <c r="W1862" s="6">
        <f t="shared" si="297"/>
        <v>11.002825653547259</v>
      </c>
      <c r="X1862" s="3" t="str">
        <f t="shared" si="298"/>
        <v>Priority 2</v>
      </c>
      <c r="Y1862" s="3" t="str">
        <f t="shared" si="299"/>
        <v>OK</v>
      </c>
    </row>
    <row r="1863" spans="1:25" x14ac:dyDescent="0.25">
      <c r="A1863" s="3" t="str">
        <f>Raw_Data!A1863</f>
        <v>ed30d9dc-3b8b-4568-90b0-9a4ab37c0b43</v>
      </c>
      <c r="B1863" s="3">
        <f>Raw_Data!B1863</f>
        <v>33</v>
      </c>
      <c r="C1863" s="3" t="str">
        <f>Raw_Data!C1863</f>
        <v>Other</v>
      </c>
      <c r="D1863" s="3" t="str">
        <f>Raw_Data!D1863</f>
        <v>Standard</v>
      </c>
      <c r="E1863" s="3">
        <f>Raw_Data!E1863</f>
        <v>4.18</v>
      </c>
      <c r="F1863" s="3">
        <f>Raw_Data!F1863</f>
        <v>10</v>
      </c>
      <c r="G1863" s="3" t="str">
        <f>Raw_Data!G1863</f>
        <v>South America</v>
      </c>
      <c r="H1863" s="3" t="str">
        <f>Raw_Data!H1863</f>
        <v>Laptop</v>
      </c>
      <c r="I1863" s="3">
        <f>Raw_Data!I1863</f>
        <v>13.99</v>
      </c>
      <c r="J1863" s="3">
        <f>Raw_Data!J1863</f>
        <v>1</v>
      </c>
      <c r="K1863" s="3" t="str">
        <f>Raw_Data!K1863</f>
        <v>Crypto</v>
      </c>
      <c r="L1863" s="3">
        <f>Raw_Data!L1863</f>
        <v>5</v>
      </c>
      <c r="M1863" s="3">
        <f>Raw_Data!M1863</f>
        <v>0.38</v>
      </c>
      <c r="N1863" s="3" t="str">
        <f>Raw_Data!N1863</f>
        <v>Horror</v>
      </c>
      <c r="O1863" s="3" t="str">
        <f t="shared" si="290"/>
        <v>25-34</v>
      </c>
      <c r="P1863" s="3" t="str">
        <f t="shared" si="291"/>
        <v>&lt;10h</v>
      </c>
      <c r="Q1863" s="3" t="str">
        <f t="shared" si="292"/>
        <v>8-21d</v>
      </c>
      <c r="R1863" s="3" t="str">
        <f t="shared" si="293"/>
        <v>Medium</v>
      </c>
      <c r="S1863" s="3" t="str">
        <f t="shared" si="294"/>
        <v>Mid</v>
      </c>
      <c r="T1863" s="3" t="str">
        <f t="shared" si="295"/>
        <v>Churned</v>
      </c>
      <c r="U1863" s="4">
        <f>1/(1+EXP(-(Predictive_Model!$B$5+((B1863-Predictive_Model!$B$20)/Predictive_Model!$C$20)*Predictive_Model!$D$20+((E1863-Predictive_Model!$B$21)/Predictive_Model!$C$21)*Predictive_Model!$D$21+((F1863-Predictive_Model!$B$22)/Predictive_Model!$C$22)*Predictive_Model!$D$22+((I1863-Predictive_Model!$B$23)/Predictive_Model!$C$23)*Predictive_Model!$D$23+((L1863-Predictive_Model!$B$24)/Predictive_Model!$C$24)*Predictive_Model!$D$24+((M1863-Predictive_Model!$B$25)/Predictive_Model!$C$25)*Predictive_Model!$D$25+IF(C1863="Male",Predictive_Model!$D$31,IF(C1863="Other",Predictive_Model!$D$32,0))+IF(D1863="Premium",Predictive_Model!$D$34,IF(D1863="Standard",Predictive_Model!$D$35,0))+IF(G1863="Asia",Predictive_Model!$D$37,IF(G1863="Europe",Predictive_Model!$D$38,IF(G1863="North America",Predictive_Model!$D$39,IF(G1863="Oceania",Predictive_Model!$D$40,IF(G1863="South America",Predictive_Model!$D$41,0)))))+IF(H1863="Laptop",Predictive_Model!$D$43,IF(H1863="Mobile",Predictive_Model!$D$44,IF(H1863="TV",Predictive_Model!$D$45,IF(H1863="Tablet",Predictive_Model!$D$46,0))))+IF(K1863="Crypto",Predictive_Model!$D$48,IF(K1863="Debit Card",Predictive_Model!$D$49,IF(K1863="Gift Card",Predictive_Model!$D$50,IF(K1863="PayPal",Predictive_Model!$D$51,0))))+IF(N1863="Comedy",Predictive_Model!$D$53,IF(N1863="Documentary",Predictive_Model!$D$54,IF(N1863="Drama",Predictive_Model!$D$55,IF(N1863="Horror",Predictive_Model!$D$56,IF(N1863="Romance",Predictive_Model!$D$57,IF(N1863="Sci-Fi",Predictive_Model!$D$58,0)))))))))</f>
        <v>0.41467368663407311</v>
      </c>
      <c r="V1863" s="3" t="str">
        <f t="shared" si="296"/>
        <v>Medium</v>
      </c>
      <c r="W1863" s="6">
        <f t="shared" si="297"/>
        <v>13.99</v>
      </c>
      <c r="X1863" s="3" t="str">
        <f t="shared" si="298"/>
        <v>Monitor</v>
      </c>
      <c r="Y1863" s="3" t="str">
        <f t="shared" si="299"/>
        <v>OK</v>
      </c>
    </row>
    <row r="1864" spans="1:25" x14ac:dyDescent="0.25">
      <c r="A1864" s="3" t="str">
        <f>Raw_Data!A1864</f>
        <v>5fd52a5c-0e8a-4c1f-bce7-fb565f654413</v>
      </c>
      <c r="B1864" s="3">
        <f>Raw_Data!B1864</f>
        <v>58</v>
      </c>
      <c r="C1864" s="3" t="str">
        <f>Raw_Data!C1864</f>
        <v>Other</v>
      </c>
      <c r="D1864" s="3" t="str">
        <f>Raw_Data!D1864</f>
        <v>Basic</v>
      </c>
      <c r="E1864" s="3">
        <f>Raw_Data!E1864</f>
        <v>5.36</v>
      </c>
      <c r="F1864" s="3">
        <f>Raw_Data!F1864</f>
        <v>59</v>
      </c>
      <c r="G1864" s="3" t="str">
        <f>Raw_Data!G1864</f>
        <v>Oceania</v>
      </c>
      <c r="H1864" s="3" t="str">
        <f>Raw_Data!H1864</f>
        <v>TV</v>
      </c>
      <c r="I1864" s="3">
        <f>Raw_Data!I1864</f>
        <v>8.99</v>
      </c>
      <c r="J1864" s="3">
        <f>Raw_Data!J1864</f>
        <v>1</v>
      </c>
      <c r="K1864" s="3" t="str">
        <f>Raw_Data!K1864</f>
        <v>Crypto</v>
      </c>
      <c r="L1864" s="3">
        <f>Raw_Data!L1864</f>
        <v>1</v>
      </c>
      <c r="M1864" s="3">
        <f>Raw_Data!M1864</f>
        <v>0.09</v>
      </c>
      <c r="N1864" s="3" t="str">
        <f>Raw_Data!N1864</f>
        <v>Comedy</v>
      </c>
      <c r="O1864" s="3" t="str">
        <f t="shared" si="290"/>
        <v>55-70</v>
      </c>
      <c r="P1864" s="3" t="str">
        <f t="shared" si="291"/>
        <v>&lt;10h</v>
      </c>
      <c r="Q1864" s="3" t="str">
        <f t="shared" si="292"/>
        <v>46-60d</v>
      </c>
      <c r="R1864" s="3" t="str">
        <f t="shared" si="293"/>
        <v>Low</v>
      </c>
      <c r="S1864" s="3" t="str">
        <f t="shared" si="294"/>
        <v>Low</v>
      </c>
      <c r="T1864" s="3" t="str">
        <f t="shared" si="295"/>
        <v>Churned</v>
      </c>
      <c r="U1864" s="4">
        <f>1/(1+EXP(-(Predictive_Model!$B$5+((B1864-Predictive_Model!$B$20)/Predictive_Model!$C$20)*Predictive_Model!$D$20+((E1864-Predictive_Model!$B$21)/Predictive_Model!$C$21)*Predictive_Model!$D$21+((F1864-Predictive_Model!$B$22)/Predictive_Model!$C$22)*Predictive_Model!$D$22+((I1864-Predictive_Model!$B$23)/Predictive_Model!$C$23)*Predictive_Model!$D$23+((L1864-Predictive_Model!$B$24)/Predictive_Model!$C$24)*Predictive_Model!$D$24+((M1864-Predictive_Model!$B$25)/Predictive_Model!$C$25)*Predictive_Model!$D$25+IF(C1864="Male",Predictive_Model!$D$31,IF(C1864="Other",Predictive_Model!$D$32,0))+IF(D1864="Premium",Predictive_Model!$D$34,IF(D1864="Standard",Predictive_Model!$D$35,0))+IF(G1864="Asia",Predictive_Model!$D$37,IF(G1864="Europe",Predictive_Model!$D$38,IF(G1864="North America",Predictive_Model!$D$39,IF(G1864="Oceania",Predictive_Model!$D$40,IF(G1864="South America",Predictive_Model!$D$41,0)))))+IF(H1864="Laptop",Predictive_Model!$D$43,IF(H1864="Mobile",Predictive_Model!$D$44,IF(H1864="TV",Predictive_Model!$D$45,IF(H1864="Tablet",Predictive_Model!$D$46,0))))+IF(K1864="Crypto",Predictive_Model!$D$48,IF(K1864="Debit Card",Predictive_Model!$D$49,IF(K1864="Gift Card",Predictive_Model!$D$50,IF(K1864="PayPal",Predictive_Model!$D$51,0))))+IF(N1864="Comedy",Predictive_Model!$D$53,IF(N1864="Documentary",Predictive_Model!$D$54,IF(N1864="Drama",Predictive_Model!$D$55,IF(N1864="Horror",Predictive_Model!$D$56,IF(N1864="Romance",Predictive_Model!$D$57,IF(N1864="Sci-Fi",Predictive_Model!$D$58,0)))))))))</f>
        <v>0.99996953528016463</v>
      </c>
      <c r="V1864" s="3" t="str">
        <f t="shared" si="296"/>
        <v>Critical</v>
      </c>
      <c r="W1864" s="6">
        <f t="shared" si="297"/>
        <v>8.99</v>
      </c>
      <c r="X1864" s="3" t="str">
        <f t="shared" si="298"/>
        <v>Priority 2</v>
      </c>
      <c r="Y1864" s="3" t="str">
        <f t="shared" si="299"/>
        <v>OK</v>
      </c>
    </row>
    <row r="1865" spans="1:25" x14ac:dyDescent="0.25">
      <c r="A1865" s="3" t="str">
        <f>Raw_Data!A1865</f>
        <v>646fdaf5-1306-44f0-b02d-00ae75a929ae</v>
      </c>
      <c r="B1865" s="3">
        <f>Raw_Data!B1865</f>
        <v>31</v>
      </c>
      <c r="C1865" s="3" t="str">
        <f>Raw_Data!C1865</f>
        <v>Female</v>
      </c>
      <c r="D1865" s="3" t="str">
        <f>Raw_Data!D1865</f>
        <v>Basic</v>
      </c>
      <c r="E1865" s="3">
        <f>Raw_Data!E1865</f>
        <v>3.77</v>
      </c>
      <c r="F1865" s="3">
        <f>Raw_Data!F1865</f>
        <v>12</v>
      </c>
      <c r="G1865" s="3" t="str">
        <f>Raw_Data!G1865</f>
        <v>South America</v>
      </c>
      <c r="H1865" s="3" t="str">
        <f>Raw_Data!H1865</f>
        <v>Laptop</v>
      </c>
      <c r="I1865" s="3">
        <f>Raw_Data!I1865</f>
        <v>8.99</v>
      </c>
      <c r="J1865" s="3">
        <f>Raw_Data!J1865</f>
        <v>1</v>
      </c>
      <c r="K1865" s="3" t="str">
        <f>Raw_Data!K1865</f>
        <v>Credit Card</v>
      </c>
      <c r="L1865" s="3">
        <f>Raw_Data!L1865</f>
        <v>2</v>
      </c>
      <c r="M1865" s="3">
        <f>Raw_Data!M1865</f>
        <v>0.28999999999999998</v>
      </c>
      <c r="N1865" s="3" t="str">
        <f>Raw_Data!N1865</f>
        <v>Documentary</v>
      </c>
      <c r="O1865" s="3" t="str">
        <f t="shared" si="290"/>
        <v>25-34</v>
      </c>
      <c r="P1865" s="3" t="str">
        <f t="shared" si="291"/>
        <v>&lt;10h</v>
      </c>
      <c r="Q1865" s="3" t="str">
        <f t="shared" si="292"/>
        <v>8-21d</v>
      </c>
      <c r="R1865" s="3" t="str">
        <f t="shared" si="293"/>
        <v>Medium</v>
      </c>
      <c r="S1865" s="3" t="str">
        <f t="shared" si="294"/>
        <v>Low</v>
      </c>
      <c r="T1865" s="3" t="str">
        <f t="shared" si="295"/>
        <v>Churned</v>
      </c>
      <c r="U1865" s="4">
        <f>1/(1+EXP(-(Predictive_Model!$B$5+((B1865-Predictive_Model!$B$20)/Predictive_Model!$C$20)*Predictive_Model!$D$20+((E1865-Predictive_Model!$B$21)/Predictive_Model!$C$21)*Predictive_Model!$D$21+((F1865-Predictive_Model!$B$22)/Predictive_Model!$C$22)*Predictive_Model!$D$22+((I1865-Predictive_Model!$B$23)/Predictive_Model!$C$23)*Predictive_Model!$D$23+((L1865-Predictive_Model!$B$24)/Predictive_Model!$C$24)*Predictive_Model!$D$24+((M1865-Predictive_Model!$B$25)/Predictive_Model!$C$25)*Predictive_Model!$D$25+IF(C1865="Male",Predictive_Model!$D$31,IF(C1865="Other",Predictive_Model!$D$32,0))+IF(D1865="Premium",Predictive_Model!$D$34,IF(D1865="Standard",Predictive_Model!$D$35,0))+IF(G1865="Asia",Predictive_Model!$D$37,IF(G1865="Europe",Predictive_Model!$D$38,IF(G1865="North America",Predictive_Model!$D$39,IF(G1865="Oceania",Predictive_Model!$D$40,IF(G1865="South America",Predictive_Model!$D$41,0)))))+IF(H1865="Laptop",Predictive_Model!$D$43,IF(H1865="Mobile",Predictive_Model!$D$44,IF(H1865="TV",Predictive_Model!$D$45,IF(H1865="Tablet",Predictive_Model!$D$46,0))))+IF(K1865="Crypto",Predictive_Model!$D$48,IF(K1865="Debit Card",Predictive_Model!$D$49,IF(K1865="Gift Card",Predictive_Model!$D$50,IF(K1865="PayPal",Predictive_Model!$D$51,0))))+IF(N1865="Comedy",Predictive_Model!$D$53,IF(N1865="Documentary",Predictive_Model!$D$54,IF(N1865="Drama",Predictive_Model!$D$55,IF(N1865="Horror",Predictive_Model!$D$56,IF(N1865="Romance",Predictive_Model!$D$57,IF(N1865="Sci-Fi",Predictive_Model!$D$58,0)))))))))</f>
        <v>0.97915301581496927</v>
      </c>
      <c r="V1865" s="3" t="str">
        <f t="shared" si="296"/>
        <v>Critical</v>
      </c>
      <c r="W1865" s="6">
        <f t="shared" si="297"/>
        <v>8.99</v>
      </c>
      <c r="X1865" s="3" t="str">
        <f t="shared" si="298"/>
        <v>Priority 2</v>
      </c>
      <c r="Y1865" s="3" t="str">
        <f t="shared" si="299"/>
        <v>OK</v>
      </c>
    </row>
    <row r="1866" spans="1:25" x14ac:dyDescent="0.25">
      <c r="A1866" s="3" t="str">
        <f>Raw_Data!A1866</f>
        <v>a29a6a04-1baa-41ca-a6f8-8975da13ccac</v>
      </c>
      <c r="B1866" s="3">
        <f>Raw_Data!B1866</f>
        <v>29</v>
      </c>
      <c r="C1866" s="3" t="str">
        <f>Raw_Data!C1866</f>
        <v>Other</v>
      </c>
      <c r="D1866" s="3" t="str">
        <f>Raw_Data!D1866</f>
        <v>Premium</v>
      </c>
      <c r="E1866" s="3">
        <f>Raw_Data!E1866</f>
        <v>2.06</v>
      </c>
      <c r="F1866" s="3">
        <f>Raw_Data!F1866</f>
        <v>24</v>
      </c>
      <c r="G1866" s="3" t="str">
        <f>Raw_Data!G1866</f>
        <v>Europe</v>
      </c>
      <c r="H1866" s="3" t="str">
        <f>Raw_Data!H1866</f>
        <v>Mobile</v>
      </c>
      <c r="I1866" s="3">
        <f>Raw_Data!I1866</f>
        <v>17.989999999999998</v>
      </c>
      <c r="J1866" s="3">
        <f>Raw_Data!J1866</f>
        <v>1</v>
      </c>
      <c r="K1866" s="3" t="str">
        <f>Raw_Data!K1866</f>
        <v>Gift Card</v>
      </c>
      <c r="L1866" s="3">
        <f>Raw_Data!L1866</f>
        <v>1</v>
      </c>
      <c r="M1866" s="3">
        <f>Raw_Data!M1866</f>
        <v>0.08</v>
      </c>
      <c r="N1866" s="3" t="str">
        <f>Raw_Data!N1866</f>
        <v>Horror</v>
      </c>
      <c r="O1866" s="3" t="str">
        <f t="shared" si="290"/>
        <v>25-34</v>
      </c>
      <c r="P1866" s="3" t="str">
        <f t="shared" si="291"/>
        <v>&lt;10h</v>
      </c>
      <c r="Q1866" s="3" t="str">
        <f t="shared" si="292"/>
        <v>22-45d</v>
      </c>
      <c r="R1866" s="3" t="str">
        <f t="shared" si="293"/>
        <v>Medium</v>
      </c>
      <c r="S1866" s="3" t="str">
        <f t="shared" si="294"/>
        <v>High</v>
      </c>
      <c r="T1866" s="3" t="str">
        <f t="shared" si="295"/>
        <v>Churned</v>
      </c>
      <c r="U1866" s="4">
        <f>1/(1+EXP(-(Predictive_Model!$B$5+((B1866-Predictive_Model!$B$20)/Predictive_Model!$C$20)*Predictive_Model!$D$20+((E1866-Predictive_Model!$B$21)/Predictive_Model!$C$21)*Predictive_Model!$D$21+((F1866-Predictive_Model!$B$22)/Predictive_Model!$C$22)*Predictive_Model!$D$22+((I1866-Predictive_Model!$B$23)/Predictive_Model!$C$23)*Predictive_Model!$D$23+((L1866-Predictive_Model!$B$24)/Predictive_Model!$C$24)*Predictive_Model!$D$24+((M1866-Predictive_Model!$B$25)/Predictive_Model!$C$25)*Predictive_Model!$D$25+IF(C1866="Male",Predictive_Model!$D$31,IF(C1866="Other",Predictive_Model!$D$32,0))+IF(D1866="Premium",Predictive_Model!$D$34,IF(D1866="Standard",Predictive_Model!$D$35,0))+IF(G1866="Asia",Predictive_Model!$D$37,IF(G1866="Europe",Predictive_Model!$D$38,IF(G1866="North America",Predictive_Model!$D$39,IF(G1866="Oceania",Predictive_Model!$D$40,IF(G1866="South America",Predictive_Model!$D$41,0)))))+IF(H1866="Laptop",Predictive_Model!$D$43,IF(H1866="Mobile",Predictive_Model!$D$44,IF(H1866="TV",Predictive_Model!$D$45,IF(H1866="Tablet",Predictive_Model!$D$46,0))))+IF(K1866="Crypto",Predictive_Model!$D$48,IF(K1866="Debit Card",Predictive_Model!$D$49,IF(K1866="Gift Card",Predictive_Model!$D$50,IF(K1866="PayPal",Predictive_Model!$D$51,0))))+IF(N1866="Comedy",Predictive_Model!$D$53,IF(N1866="Documentary",Predictive_Model!$D$54,IF(N1866="Drama",Predictive_Model!$D$55,IF(N1866="Horror",Predictive_Model!$D$56,IF(N1866="Romance",Predictive_Model!$D$57,IF(N1866="Sci-Fi",Predictive_Model!$D$58,0)))))))))</f>
        <v>0.99749147072468602</v>
      </c>
      <c r="V1866" s="3" t="str">
        <f t="shared" si="296"/>
        <v>Critical</v>
      </c>
      <c r="W1866" s="6">
        <f t="shared" si="297"/>
        <v>17.989999999999998</v>
      </c>
      <c r="X1866" s="3" t="str">
        <f t="shared" si="298"/>
        <v>Priority 1</v>
      </c>
      <c r="Y1866" s="3" t="str">
        <f t="shared" si="299"/>
        <v>OK</v>
      </c>
    </row>
    <row r="1867" spans="1:25" x14ac:dyDescent="0.25">
      <c r="A1867" s="3" t="str">
        <f>Raw_Data!A1867</f>
        <v>35687a5e-84aa-4fd3-8a35-6d2c4ede909e</v>
      </c>
      <c r="B1867" s="3">
        <f>Raw_Data!B1867</f>
        <v>46</v>
      </c>
      <c r="C1867" s="3" t="str">
        <f>Raw_Data!C1867</f>
        <v>Female</v>
      </c>
      <c r="D1867" s="3" t="str">
        <f>Raw_Data!D1867</f>
        <v>Premium</v>
      </c>
      <c r="E1867" s="3">
        <f>Raw_Data!E1867</f>
        <v>4.16</v>
      </c>
      <c r="F1867" s="3">
        <f>Raw_Data!F1867</f>
        <v>13</v>
      </c>
      <c r="G1867" s="3" t="str">
        <f>Raw_Data!G1867</f>
        <v>North America</v>
      </c>
      <c r="H1867" s="3" t="str">
        <f>Raw_Data!H1867</f>
        <v>Tablet</v>
      </c>
      <c r="I1867" s="3">
        <f>Raw_Data!I1867</f>
        <v>17.989999999999998</v>
      </c>
      <c r="J1867" s="3">
        <f>Raw_Data!J1867</f>
        <v>1</v>
      </c>
      <c r="K1867" s="3" t="str">
        <f>Raw_Data!K1867</f>
        <v>Debit Card</v>
      </c>
      <c r="L1867" s="3">
        <f>Raw_Data!L1867</f>
        <v>2</v>
      </c>
      <c r="M1867" s="3">
        <f>Raw_Data!M1867</f>
        <v>0.3</v>
      </c>
      <c r="N1867" s="3" t="str">
        <f>Raw_Data!N1867</f>
        <v>Sci-Fi</v>
      </c>
      <c r="O1867" s="3" t="str">
        <f t="shared" si="290"/>
        <v>45-54</v>
      </c>
      <c r="P1867" s="3" t="str">
        <f t="shared" si="291"/>
        <v>&lt;10h</v>
      </c>
      <c r="Q1867" s="3" t="str">
        <f t="shared" si="292"/>
        <v>8-21d</v>
      </c>
      <c r="R1867" s="3" t="str">
        <f t="shared" si="293"/>
        <v>Medium</v>
      </c>
      <c r="S1867" s="3" t="str">
        <f t="shared" si="294"/>
        <v>High</v>
      </c>
      <c r="T1867" s="3" t="str">
        <f t="shared" si="295"/>
        <v>Churned</v>
      </c>
      <c r="U1867" s="4">
        <f>1/(1+EXP(-(Predictive_Model!$B$5+((B1867-Predictive_Model!$B$20)/Predictive_Model!$C$20)*Predictive_Model!$D$20+((E1867-Predictive_Model!$B$21)/Predictive_Model!$C$21)*Predictive_Model!$D$21+((F1867-Predictive_Model!$B$22)/Predictive_Model!$C$22)*Predictive_Model!$D$22+((I1867-Predictive_Model!$B$23)/Predictive_Model!$C$23)*Predictive_Model!$D$23+((L1867-Predictive_Model!$B$24)/Predictive_Model!$C$24)*Predictive_Model!$D$24+((M1867-Predictive_Model!$B$25)/Predictive_Model!$C$25)*Predictive_Model!$D$25+IF(C1867="Male",Predictive_Model!$D$31,IF(C1867="Other",Predictive_Model!$D$32,0))+IF(D1867="Premium",Predictive_Model!$D$34,IF(D1867="Standard",Predictive_Model!$D$35,0))+IF(G1867="Asia",Predictive_Model!$D$37,IF(G1867="Europe",Predictive_Model!$D$38,IF(G1867="North America",Predictive_Model!$D$39,IF(G1867="Oceania",Predictive_Model!$D$40,IF(G1867="South America",Predictive_Model!$D$41,0)))))+IF(H1867="Laptop",Predictive_Model!$D$43,IF(H1867="Mobile",Predictive_Model!$D$44,IF(H1867="TV",Predictive_Model!$D$45,IF(H1867="Tablet",Predictive_Model!$D$46,0))))+IF(K1867="Crypto",Predictive_Model!$D$48,IF(K1867="Debit Card",Predictive_Model!$D$49,IF(K1867="Gift Card",Predictive_Model!$D$50,IF(K1867="PayPal",Predictive_Model!$D$51,0))))+IF(N1867="Comedy",Predictive_Model!$D$53,IF(N1867="Documentary",Predictive_Model!$D$54,IF(N1867="Drama",Predictive_Model!$D$55,IF(N1867="Horror",Predictive_Model!$D$56,IF(N1867="Romance",Predictive_Model!$D$57,IF(N1867="Sci-Fi",Predictive_Model!$D$58,0)))))))))</f>
        <v>0.89307645622162746</v>
      </c>
      <c r="V1867" s="3" t="str">
        <f t="shared" si="296"/>
        <v>Critical</v>
      </c>
      <c r="W1867" s="6">
        <f t="shared" si="297"/>
        <v>17.989999999999998</v>
      </c>
      <c r="X1867" s="3" t="str">
        <f t="shared" si="298"/>
        <v>Priority 1</v>
      </c>
      <c r="Y1867" s="3" t="str">
        <f t="shared" si="299"/>
        <v>OK</v>
      </c>
    </row>
    <row r="1868" spans="1:25" x14ac:dyDescent="0.25">
      <c r="A1868" s="3" t="str">
        <f>Raw_Data!A1868</f>
        <v>092b1c55-371b-4499-a9ba-03a34d3efd9e</v>
      </c>
      <c r="B1868" s="3">
        <f>Raw_Data!B1868</f>
        <v>50</v>
      </c>
      <c r="C1868" s="3" t="str">
        <f>Raw_Data!C1868</f>
        <v>Other</v>
      </c>
      <c r="D1868" s="3" t="str">
        <f>Raw_Data!D1868</f>
        <v>Basic</v>
      </c>
      <c r="E1868" s="3">
        <f>Raw_Data!E1868</f>
        <v>13.21</v>
      </c>
      <c r="F1868" s="3">
        <f>Raw_Data!F1868</f>
        <v>36</v>
      </c>
      <c r="G1868" s="3" t="str">
        <f>Raw_Data!G1868</f>
        <v>Asia</v>
      </c>
      <c r="H1868" s="3" t="str">
        <f>Raw_Data!H1868</f>
        <v>Tablet</v>
      </c>
      <c r="I1868" s="3">
        <f>Raw_Data!I1868</f>
        <v>8.99</v>
      </c>
      <c r="J1868" s="3">
        <f>Raw_Data!J1868</f>
        <v>1</v>
      </c>
      <c r="K1868" s="3" t="str">
        <f>Raw_Data!K1868</f>
        <v>Crypto</v>
      </c>
      <c r="L1868" s="3">
        <f>Raw_Data!L1868</f>
        <v>4</v>
      </c>
      <c r="M1868" s="3">
        <f>Raw_Data!M1868</f>
        <v>0.36</v>
      </c>
      <c r="N1868" s="3" t="str">
        <f>Raw_Data!N1868</f>
        <v>Comedy</v>
      </c>
      <c r="O1868" s="3" t="str">
        <f t="shared" si="290"/>
        <v>45-54</v>
      </c>
      <c r="P1868" s="3" t="str">
        <f t="shared" si="291"/>
        <v>10-24h</v>
      </c>
      <c r="Q1868" s="3" t="str">
        <f t="shared" si="292"/>
        <v>22-45d</v>
      </c>
      <c r="R1868" s="3" t="str">
        <f t="shared" si="293"/>
        <v>Medium</v>
      </c>
      <c r="S1868" s="3" t="str">
        <f t="shared" si="294"/>
        <v>Low</v>
      </c>
      <c r="T1868" s="3" t="str">
        <f t="shared" si="295"/>
        <v>Churned</v>
      </c>
      <c r="U1868" s="4">
        <f>1/(1+EXP(-(Predictive_Model!$B$5+((B1868-Predictive_Model!$B$20)/Predictive_Model!$C$20)*Predictive_Model!$D$20+((E1868-Predictive_Model!$B$21)/Predictive_Model!$C$21)*Predictive_Model!$D$21+((F1868-Predictive_Model!$B$22)/Predictive_Model!$C$22)*Predictive_Model!$D$22+((I1868-Predictive_Model!$B$23)/Predictive_Model!$C$23)*Predictive_Model!$D$23+((L1868-Predictive_Model!$B$24)/Predictive_Model!$C$24)*Predictive_Model!$D$24+((M1868-Predictive_Model!$B$25)/Predictive_Model!$C$25)*Predictive_Model!$D$25+IF(C1868="Male",Predictive_Model!$D$31,IF(C1868="Other",Predictive_Model!$D$32,0))+IF(D1868="Premium",Predictive_Model!$D$34,IF(D1868="Standard",Predictive_Model!$D$35,0))+IF(G1868="Asia",Predictive_Model!$D$37,IF(G1868="Europe",Predictive_Model!$D$38,IF(G1868="North America",Predictive_Model!$D$39,IF(G1868="Oceania",Predictive_Model!$D$40,IF(G1868="South America",Predictive_Model!$D$41,0)))))+IF(H1868="Laptop",Predictive_Model!$D$43,IF(H1868="Mobile",Predictive_Model!$D$44,IF(H1868="TV",Predictive_Model!$D$45,IF(H1868="Tablet",Predictive_Model!$D$46,0))))+IF(K1868="Crypto",Predictive_Model!$D$48,IF(K1868="Debit Card",Predictive_Model!$D$49,IF(K1868="Gift Card",Predictive_Model!$D$50,IF(K1868="PayPal",Predictive_Model!$D$51,0))))+IF(N1868="Comedy",Predictive_Model!$D$53,IF(N1868="Documentary",Predictive_Model!$D$54,IF(N1868="Drama",Predictive_Model!$D$55,IF(N1868="Horror",Predictive_Model!$D$56,IF(N1868="Romance",Predictive_Model!$D$57,IF(N1868="Sci-Fi",Predictive_Model!$D$58,0)))))))))</f>
        <v>0.96989599018877837</v>
      </c>
      <c r="V1868" s="3" t="str">
        <f t="shared" si="296"/>
        <v>Critical</v>
      </c>
      <c r="W1868" s="6">
        <f t="shared" si="297"/>
        <v>8.99</v>
      </c>
      <c r="X1868" s="3" t="str">
        <f t="shared" si="298"/>
        <v>Priority 2</v>
      </c>
      <c r="Y1868" s="3" t="str">
        <f t="shared" si="299"/>
        <v>OK</v>
      </c>
    </row>
    <row r="1869" spans="1:25" x14ac:dyDescent="0.25">
      <c r="A1869" s="3" t="str">
        <f>Raw_Data!A1869</f>
        <v>30f6ab29-5f0d-44e0-b094-8a26164d5303</v>
      </c>
      <c r="B1869" s="3">
        <f>Raw_Data!B1869</f>
        <v>23</v>
      </c>
      <c r="C1869" s="3" t="str">
        <f>Raw_Data!C1869</f>
        <v>Female</v>
      </c>
      <c r="D1869" s="3" t="str">
        <f>Raw_Data!D1869</f>
        <v>Basic</v>
      </c>
      <c r="E1869" s="3">
        <f>Raw_Data!E1869</f>
        <v>6.86</v>
      </c>
      <c r="F1869" s="3">
        <f>Raw_Data!F1869</f>
        <v>59</v>
      </c>
      <c r="G1869" s="3" t="str">
        <f>Raw_Data!G1869</f>
        <v>Africa</v>
      </c>
      <c r="H1869" s="3" t="str">
        <f>Raw_Data!H1869</f>
        <v>Desktop</v>
      </c>
      <c r="I1869" s="3">
        <f>Raw_Data!I1869</f>
        <v>8.99</v>
      </c>
      <c r="J1869" s="3">
        <f>Raw_Data!J1869</f>
        <v>1</v>
      </c>
      <c r="K1869" s="3" t="str">
        <f>Raw_Data!K1869</f>
        <v>Gift Card</v>
      </c>
      <c r="L1869" s="3">
        <f>Raw_Data!L1869</f>
        <v>4</v>
      </c>
      <c r="M1869" s="3">
        <f>Raw_Data!M1869</f>
        <v>0.11</v>
      </c>
      <c r="N1869" s="3" t="str">
        <f>Raw_Data!N1869</f>
        <v>Action</v>
      </c>
      <c r="O1869" s="3" t="str">
        <f t="shared" si="290"/>
        <v>18-24</v>
      </c>
      <c r="P1869" s="3" t="str">
        <f t="shared" si="291"/>
        <v>&lt;10h</v>
      </c>
      <c r="Q1869" s="3" t="str">
        <f t="shared" si="292"/>
        <v>46-60d</v>
      </c>
      <c r="R1869" s="3" t="str">
        <f t="shared" si="293"/>
        <v>Low</v>
      </c>
      <c r="S1869" s="3" t="str">
        <f t="shared" si="294"/>
        <v>Low</v>
      </c>
      <c r="T1869" s="3" t="str">
        <f t="shared" si="295"/>
        <v>Churned</v>
      </c>
      <c r="U1869" s="4">
        <f>1/(1+EXP(-(Predictive_Model!$B$5+((B1869-Predictive_Model!$B$20)/Predictive_Model!$C$20)*Predictive_Model!$D$20+((E1869-Predictive_Model!$B$21)/Predictive_Model!$C$21)*Predictive_Model!$D$21+((F1869-Predictive_Model!$B$22)/Predictive_Model!$C$22)*Predictive_Model!$D$22+((I1869-Predictive_Model!$B$23)/Predictive_Model!$C$23)*Predictive_Model!$D$23+((L1869-Predictive_Model!$B$24)/Predictive_Model!$C$24)*Predictive_Model!$D$24+((M1869-Predictive_Model!$B$25)/Predictive_Model!$C$25)*Predictive_Model!$D$25+IF(C1869="Male",Predictive_Model!$D$31,IF(C1869="Other",Predictive_Model!$D$32,0))+IF(D1869="Premium",Predictive_Model!$D$34,IF(D1869="Standard",Predictive_Model!$D$35,0))+IF(G1869="Asia",Predictive_Model!$D$37,IF(G1869="Europe",Predictive_Model!$D$38,IF(G1869="North America",Predictive_Model!$D$39,IF(G1869="Oceania",Predictive_Model!$D$40,IF(G1869="South America",Predictive_Model!$D$41,0)))))+IF(H1869="Laptop",Predictive_Model!$D$43,IF(H1869="Mobile",Predictive_Model!$D$44,IF(H1869="TV",Predictive_Model!$D$45,IF(H1869="Tablet",Predictive_Model!$D$46,0))))+IF(K1869="Crypto",Predictive_Model!$D$48,IF(K1869="Debit Card",Predictive_Model!$D$49,IF(K1869="Gift Card",Predictive_Model!$D$50,IF(K1869="PayPal",Predictive_Model!$D$51,0))))+IF(N1869="Comedy",Predictive_Model!$D$53,IF(N1869="Documentary",Predictive_Model!$D$54,IF(N1869="Drama",Predictive_Model!$D$55,IF(N1869="Horror",Predictive_Model!$D$56,IF(N1869="Romance",Predictive_Model!$D$57,IF(N1869="Sci-Fi",Predictive_Model!$D$58,0)))))))))</f>
        <v>0.99971547251473958</v>
      </c>
      <c r="V1869" s="3" t="str">
        <f t="shared" si="296"/>
        <v>Critical</v>
      </c>
      <c r="W1869" s="6">
        <f t="shared" si="297"/>
        <v>8.99</v>
      </c>
      <c r="X1869" s="3" t="str">
        <f t="shared" si="298"/>
        <v>Priority 2</v>
      </c>
      <c r="Y1869" s="3" t="str">
        <f t="shared" si="299"/>
        <v>OK</v>
      </c>
    </row>
    <row r="1870" spans="1:25" x14ac:dyDescent="0.25">
      <c r="A1870" s="3" t="str">
        <f>Raw_Data!A1870</f>
        <v>5709d5c3-d7e3-44cb-a414-0401be7a414d</v>
      </c>
      <c r="B1870" s="3">
        <f>Raw_Data!B1870</f>
        <v>43</v>
      </c>
      <c r="C1870" s="3" t="str">
        <f>Raw_Data!C1870</f>
        <v>Female</v>
      </c>
      <c r="D1870" s="3" t="str">
        <f>Raw_Data!D1870</f>
        <v>Basic</v>
      </c>
      <c r="E1870" s="3">
        <f>Raw_Data!E1870</f>
        <v>1.51</v>
      </c>
      <c r="F1870" s="3">
        <f>Raw_Data!F1870</f>
        <v>29</v>
      </c>
      <c r="G1870" s="3" t="str">
        <f>Raw_Data!G1870</f>
        <v>North America</v>
      </c>
      <c r="H1870" s="3" t="str">
        <f>Raw_Data!H1870</f>
        <v>Desktop</v>
      </c>
      <c r="I1870" s="3">
        <f>Raw_Data!I1870</f>
        <v>8.99</v>
      </c>
      <c r="J1870" s="3">
        <f>Raw_Data!J1870</f>
        <v>1</v>
      </c>
      <c r="K1870" s="3" t="str">
        <f>Raw_Data!K1870</f>
        <v>Credit Card</v>
      </c>
      <c r="L1870" s="3">
        <f>Raw_Data!L1870</f>
        <v>2</v>
      </c>
      <c r="M1870" s="3">
        <f>Raw_Data!M1870</f>
        <v>0.05</v>
      </c>
      <c r="N1870" s="3" t="str">
        <f>Raw_Data!N1870</f>
        <v>Documentary</v>
      </c>
      <c r="O1870" s="3" t="str">
        <f t="shared" si="290"/>
        <v>35-44</v>
      </c>
      <c r="P1870" s="3" t="str">
        <f t="shared" si="291"/>
        <v>&lt;10h</v>
      </c>
      <c r="Q1870" s="3" t="str">
        <f t="shared" si="292"/>
        <v>22-45d</v>
      </c>
      <c r="R1870" s="3" t="str">
        <f t="shared" si="293"/>
        <v>Medium</v>
      </c>
      <c r="S1870" s="3" t="str">
        <f t="shared" si="294"/>
        <v>Low</v>
      </c>
      <c r="T1870" s="3" t="str">
        <f t="shared" si="295"/>
        <v>Churned</v>
      </c>
      <c r="U1870" s="4">
        <f>1/(1+EXP(-(Predictive_Model!$B$5+((B1870-Predictive_Model!$B$20)/Predictive_Model!$C$20)*Predictive_Model!$D$20+((E1870-Predictive_Model!$B$21)/Predictive_Model!$C$21)*Predictive_Model!$D$21+((F1870-Predictive_Model!$B$22)/Predictive_Model!$C$22)*Predictive_Model!$D$22+((I1870-Predictive_Model!$B$23)/Predictive_Model!$C$23)*Predictive_Model!$D$23+((L1870-Predictive_Model!$B$24)/Predictive_Model!$C$24)*Predictive_Model!$D$24+((M1870-Predictive_Model!$B$25)/Predictive_Model!$C$25)*Predictive_Model!$D$25+IF(C1870="Male",Predictive_Model!$D$31,IF(C1870="Other",Predictive_Model!$D$32,0))+IF(D1870="Premium",Predictive_Model!$D$34,IF(D1870="Standard",Predictive_Model!$D$35,0))+IF(G1870="Asia",Predictive_Model!$D$37,IF(G1870="Europe",Predictive_Model!$D$38,IF(G1870="North America",Predictive_Model!$D$39,IF(G1870="Oceania",Predictive_Model!$D$40,IF(G1870="South America",Predictive_Model!$D$41,0)))))+IF(H1870="Laptop",Predictive_Model!$D$43,IF(H1870="Mobile",Predictive_Model!$D$44,IF(H1870="TV",Predictive_Model!$D$45,IF(H1870="Tablet",Predictive_Model!$D$46,0))))+IF(K1870="Crypto",Predictive_Model!$D$48,IF(K1870="Debit Card",Predictive_Model!$D$49,IF(K1870="Gift Card",Predictive_Model!$D$50,IF(K1870="PayPal",Predictive_Model!$D$51,0))))+IF(N1870="Comedy",Predictive_Model!$D$53,IF(N1870="Documentary",Predictive_Model!$D$54,IF(N1870="Drama",Predictive_Model!$D$55,IF(N1870="Horror",Predictive_Model!$D$56,IF(N1870="Romance",Predictive_Model!$D$57,IF(N1870="Sci-Fi",Predictive_Model!$D$58,0)))))))))</f>
        <v>0.9992917190924514</v>
      </c>
      <c r="V1870" s="3" t="str">
        <f t="shared" si="296"/>
        <v>Critical</v>
      </c>
      <c r="W1870" s="6">
        <f t="shared" si="297"/>
        <v>8.99</v>
      </c>
      <c r="X1870" s="3" t="str">
        <f t="shared" si="298"/>
        <v>Priority 2</v>
      </c>
      <c r="Y1870" s="3" t="str">
        <f t="shared" si="299"/>
        <v>OK</v>
      </c>
    </row>
    <row r="1871" spans="1:25" x14ac:dyDescent="0.25">
      <c r="A1871" s="3" t="str">
        <f>Raw_Data!A1871</f>
        <v>ff149146-918e-4a05-802a-08e696b05ca5</v>
      </c>
      <c r="B1871" s="3">
        <f>Raw_Data!B1871</f>
        <v>28</v>
      </c>
      <c r="C1871" s="3" t="str">
        <f>Raw_Data!C1871</f>
        <v>Female</v>
      </c>
      <c r="D1871" s="3" t="str">
        <f>Raw_Data!D1871</f>
        <v>Premium</v>
      </c>
      <c r="E1871" s="3">
        <f>Raw_Data!E1871</f>
        <v>0.01</v>
      </c>
      <c r="F1871" s="3">
        <f>Raw_Data!F1871</f>
        <v>7</v>
      </c>
      <c r="G1871" s="3" t="str">
        <f>Raw_Data!G1871</f>
        <v>South America</v>
      </c>
      <c r="H1871" s="3" t="str">
        <f>Raw_Data!H1871</f>
        <v>TV</v>
      </c>
      <c r="I1871" s="3">
        <f>Raw_Data!I1871</f>
        <v>17.989999999999998</v>
      </c>
      <c r="J1871" s="3">
        <f>Raw_Data!J1871</f>
        <v>1</v>
      </c>
      <c r="K1871" s="3" t="str">
        <f>Raw_Data!K1871</f>
        <v>Crypto</v>
      </c>
      <c r="L1871" s="3">
        <f>Raw_Data!L1871</f>
        <v>1</v>
      </c>
      <c r="M1871" s="3">
        <f>Raw_Data!M1871</f>
        <v>0</v>
      </c>
      <c r="N1871" s="3" t="str">
        <f>Raw_Data!N1871</f>
        <v>Sci-Fi</v>
      </c>
      <c r="O1871" s="3" t="str">
        <f t="shared" si="290"/>
        <v>25-34</v>
      </c>
      <c r="P1871" s="3" t="str">
        <f t="shared" si="291"/>
        <v>&lt;10h</v>
      </c>
      <c r="Q1871" s="3" t="str">
        <f t="shared" si="292"/>
        <v>0-7d</v>
      </c>
      <c r="R1871" s="3" t="str">
        <f t="shared" si="293"/>
        <v>Medium</v>
      </c>
      <c r="S1871" s="3" t="str">
        <f t="shared" si="294"/>
        <v>High</v>
      </c>
      <c r="T1871" s="3" t="str">
        <f t="shared" si="295"/>
        <v>Churned</v>
      </c>
      <c r="U1871" s="4">
        <f>1/(1+EXP(-(Predictive_Model!$B$5+((B1871-Predictive_Model!$B$20)/Predictive_Model!$C$20)*Predictive_Model!$D$20+((E1871-Predictive_Model!$B$21)/Predictive_Model!$C$21)*Predictive_Model!$D$21+((F1871-Predictive_Model!$B$22)/Predictive_Model!$C$22)*Predictive_Model!$D$22+((I1871-Predictive_Model!$B$23)/Predictive_Model!$C$23)*Predictive_Model!$D$23+((L1871-Predictive_Model!$B$24)/Predictive_Model!$C$24)*Predictive_Model!$D$24+((M1871-Predictive_Model!$B$25)/Predictive_Model!$C$25)*Predictive_Model!$D$25+IF(C1871="Male",Predictive_Model!$D$31,IF(C1871="Other",Predictive_Model!$D$32,0))+IF(D1871="Premium",Predictive_Model!$D$34,IF(D1871="Standard",Predictive_Model!$D$35,0))+IF(G1871="Asia",Predictive_Model!$D$37,IF(G1871="Europe",Predictive_Model!$D$38,IF(G1871="North America",Predictive_Model!$D$39,IF(G1871="Oceania",Predictive_Model!$D$40,IF(G1871="South America",Predictive_Model!$D$41,0)))))+IF(H1871="Laptop",Predictive_Model!$D$43,IF(H1871="Mobile",Predictive_Model!$D$44,IF(H1871="TV",Predictive_Model!$D$45,IF(H1871="Tablet",Predictive_Model!$D$46,0))))+IF(K1871="Crypto",Predictive_Model!$D$48,IF(K1871="Debit Card",Predictive_Model!$D$49,IF(K1871="Gift Card",Predictive_Model!$D$50,IF(K1871="PayPal",Predictive_Model!$D$51,0))))+IF(N1871="Comedy",Predictive_Model!$D$53,IF(N1871="Documentary",Predictive_Model!$D$54,IF(N1871="Drama",Predictive_Model!$D$55,IF(N1871="Horror",Predictive_Model!$D$56,IF(N1871="Romance",Predictive_Model!$D$57,IF(N1871="Sci-Fi",Predictive_Model!$D$58,0)))))))))</f>
        <v>0.9201816594034915</v>
      </c>
      <c r="V1871" s="3" t="str">
        <f t="shared" si="296"/>
        <v>Critical</v>
      </c>
      <c r="W1871" s="6">
        <f t="shared" si="297"/>
        <v>17.989999999999998</v>
      </c>
      <c r="X1871" s="3" t="str">
        <f t="shared" si="298"/>
        <v>Priority 1</v>
      </c>
      <c r="Y1871" s="3" t="str">
        <f t="shared" si="299"/>
        <v>OK</v>
      </c>
    </row>
    <row r="1872" spans="1:25" x14ac:dyDescent="0.25">
      <c r="A1872" s="3" t="str">
        <f>Raw_Data!A1872</f>
        <v>8d3f248e-ed7c-42cd-b3d4-60774b897d71</v>
      </c>
      <c r="B1872" s="3">
        <f>Raw_Data!B1872</f>
        <v>28</v>
      </c>
      <c r="C1872" s="3" t="str">
        <f>Raw_Data!C1872</f>
        <v>Male</v>
      </c>
      <c r="D1872" s="3" t="str">
        <f>Raw_Data!D1872</f>
        <v>Standard</v>
      </c>
      <c r="E1872" s="3">
        <f>Raw_Data!E1872</f>
        <v>14.02</v>
      </c>
      <c r="F1872" s="3">
        <f>Raw_Data!F1872</f>
        <v>33</v>
      </c>
      <c r="G1872" s="3" t="str">
        <f>Raw_Data!G1872</f>
        <v>Oceania</v>
      </c>
      <c r="H1872" s="3" t="str">
        <f>Raw_Data!H1872</f>
        <v>Mobile</v>
      </c>
      <c r="I1872" s="3">
        <f>Raw_Data!I1872</f>
        <v>13.99</v>
      </c>
      <c r="J1872" s="3">
        <f>Raw_Data!J1872</f>
        <v>1</v>
      </c>
      <c r="K1872" s="3" t="str">
        <f>Raw_Data!K1872</f>
        <v>Debit Card</v>
      </c>
      <c r="L1872" s="3">
        <f>Raw_Data!L1872</f>
        <v>1</v>
      </c>
      <c r="M1872" s="3">
        <f>Raw_Data!M1872</f>
        <v>0.41</v>
      </c>
      <c r="N1872" s="3" t="str">
        <f>Raw_Data!N1872</f>
        <v>Drama</v>
      </c>
      <c r="O1872" s="3" t="str">
        <f t="shared" si="290"/>
        <v>25-34</v>
      </c>
      <c r="P1872" s="3" t="str">
        <f t="shared" si="291"/>
        <v>10-24h</v>
      </c>
      <c r="Q1872" s="3" t="str">
        <f t="shared" si="292"/>
        <v>22-45d</v>
      </c>
      <c r="R1872" s="3" t="str">
        <f t="shared" si="293"/>
        <v>Medium</v>
      </c>
      <c r="S1872" s="3" t="str">
        <f t="shared" si="294"/>
        <v>Mid</v>
      </c>
      <c r="T1872" s="3" t="str">
        <f t="shared" si="295"/>
        <v>Churned</v>
      </c>
      <c r="U1872" s="4">
        <f>1/(1+EXP(-(Predictive_Model!$B$5+((B1872-Predictive_Model!$B$20)/Predictive_Model!$C$20)*Predictive_Model!$D$20+((E1872-Predictive_Model!$B$21)/Predictive_Model!$C$21)*Predictive_Model!$D$21+((F1872-Predictive_Model!$B$22)/Predictive_Model!$C$22)*Predictive_Model!$D$22+((I1872-Predictive_Model!$B$23)/Predictive_Model!$C$23)*Predictive_Model!$D$23+((L1872-Predictive_Model!$B$24)/Predictive_Model!$C$24)*Predictive_Model!$D$24+((M1872-Predictive_Model!$B$25)/Predictive_Model!$C$25)*Predictive_Model!$D$25+IF(C1872="Male",Predictive_Model!$D$31,IF(C1872="Other",Predictive_Model!$D$32,0))+IF(D1872="Premium",Predictive_Model!$D$34,IF(D1872="Standard",Predictive_Model!$D$35,0))+IF(G1872="Asia",Predictive_Model!$D$37,IF(G1872="Europe",Predictive_Model!$D$38,IF(G1872="North America",Predictive_Model!$D$39,IF(G1872="Oceania",Predictive_Model!$D$40,IF(G1872="South America",Predictive_Model!$D$41,0)))))+IF(H1872="Laptop",Predictive_Model!$D$43,IF(H1872="Mobile",Predictive_Model!$D$44,IF(H1872="TV",Predictive_Model!$D$45,IF(H1872="Tablet",Predictive_Model!$D$46,0))))+IF(K1872="Crypto",Predictive_Model!$D$48,IF(K1872="Debit Card",Predictive_Model!$D$49,IF(K1872="Gift Card",Predictive_Model!$D$50,IF(K1872="PayPal",Predictive_Model!$D$51,0))))+IF(N1872="Comedy",Predictive_Model!$D$53,IF(N1872="Documentary",Predictive_Model!$D$54,IF(N1872="Drama",Predictive_Model!$D$55,IF(N1872="Horror",Predictive_Model!$D$56,IF(N1872="Romance",Predictive_Model!$D$57,IF(N1872="Sci-Fi",Predictive_Model!$D$58,0)))))))))</f>
        <v>0.98484603108699065</v>
      </c>
      <c r="V1872" s="3" t="str">
        <f t="shared" si="296"/>
        <v>Critical</v>
      </c>
      <c r="W1872" s="6">
        <f t="shared" si="297"/>
        <v>13.99</v>
      </c>
      <c r="X1872" s="3" t="str">
        <f t="shared" si="298"/>
        <v>Priority 2</v>
      </c>
      <c r="Y1872" s="3" t="str">
        <f t="shared" si="299"/>
        <v>OK</v>
      </c>
    </row>
    <row r="1873" spans="1:25" x14ac:dyDescent="0.25">
      <c r="A1873" s="3" t="str">
        <f>Raw_Data!A1873</f>
        <v>f0d90afa-ac9b-4248-9f1f-d262d266696b</v>
      </c>
      <c r="B1873" s="3">
        <f>Raw_Data!B1873</f>
        <v>44</v>
      </c>
      <c r="C1873" s="3" t="str">
        <f>Raw_Data!C1873</f>
        <v>Female</v>
      </c>
      <c r="D1873" s="3" t="str">
        <f>Raw_Data!D1873</f>
        <v>Standard</v>
      </c>
      <c r="E1873" s="3">
        <f>Raw_Data!E1873</f>
        <v>0.55000000000000004</v>
      </c>
      <c r="F1873" s="3">
        <f>Raw_Data!F1873</f>
        <v>51</v>
      </c>
      <c r="G1873" s="3" t="str">
        <f>Raw_Data!G1873</f>
        <v>Asia</v>
      </c>
      <c r="H1873" s="3" t="str">
        <f>Raw_Data!H1873</f>
        <v>Tablet</v>
      </c>
      <c r="I1873" s="3">
        <f>Raw_Data!I1873</f>
        <v>13.99</v>
      </c>
      <c r="J1873" s="3">
        <f>Raw_Data!J1873</f>
        <v>1</v>
      </c>
      <c r="K1873" s="3" t="str">
        <f>Raw_Data!K1873</f>
        <v>Crypto</v>
      </c>
      <c r="L1873" s="3">
        <f>Raw_Data!L1873</f>
        <v>2</v>
      </c>
      <c r="M1873" s="3">
        <f>Raw_Data!M1873</f>
        <v>0.01</v>
      </c>
      <c r="N1873" s="3" t="str">
        <f>Raw_Data!N1873</f>
        <v>Documentary</v>
      </c>
      <c r="O1873" s="3" t="str">
        <f t="shared" si="290"/>
        <v>35-44</v>
      </c>
      <c r="P1873" s="3" t="str">
        <f t="shared" si="291"/>
        <v>&lt;10h</v>
      </c>
      <c r="Q1873" s="3" t="str">
        <f t="shared" si="292"/>
        <v>46-60d</v>
      </c>
      <c r="R1873" s="3" t="str">
        <f t="shared" si="293"/>
        <v>Low</v>
      </c>
      <c r="S1873" s="3" t="str">
        <f t="shared" si="294"/>
        <v>Mid</v>
      </c>
      <c r="T1873" s="3" t="str">
        <f t="shared" si="295"/>
        <v>Churned</v>
      </c>
      <c r="U1873" s="4">
        <f>1/(1+EXP(-(Predictive_Model!$B$5+((B1873-Predictive_Model!$B$20)/Predictive_Model!$C$20)*Predictive_Model!$D$20+((E1873-Predictive_Model!$B$21)/Predictive_Model!$C$21)*Predictive_Model!$D$21+((F1873-Predictive_Model!$B$22)/Predictive_Model!$C$22)*Predictive_Model!$D$22+((I1873-Predictive_Model!$B$23)/Predictive_Model!$C$23)*Predictive_Model!$D$23+((L1873-Predictive_Model!$B$24)/Predictive_Model!$C$24)*Predictive_Model!$D$24+((M1873-Predictive_Model!$B$25)/Predictive_Model!$C$25)*Predictive_Model!$D$25+IF(C1873="Male",Predictive_Model!$D$31,IF(C1873="Other",Predictive_Model!$D$32,0))+IF(D1873="Premium",Predictive_Model!$D$34,IF(D1873="Standard",Predictive_Model!$D$35,0))+IF(G1873="Asia",Predictive_Model!$D$37,IF(G1873="Europe",Predictive_Model!$D$38,IF(G1873="North America",Predictive_Model!$D$39,IF(G1873="Oceania",Predictive_Model!$D$40,IF(G1873="South America",Predictive_Model!$D$41,0)))))+IF(H1873="Laptop",Predictive_Model!$D$43,IF(H1873="Mobile",Predictive_Model!$D$44,IF(H1873="TV",Predictive_Model!$D$45,IF(H1873="Tablet",Predictive_Model!$D$46,0))))+IF(K1873="Crypto",Predictive_Model!$D$48,IF(K1873="Debit Card",Predictive_Model!$D$49,IF(K1873="Gift Card",Predictive_Model!$D$50,IF(K1873="PayPal",Predictive_Model!$D$51,0))))+IF(N1873="Comedy",Predictive_Model!$D$53,IF(N1873="Documentary",Predictive_Model!$D$54,IF(N1873="Drama",Predictive_Model!$D$55,IF(N1873="Horror",Predictive_Model!$D$56,IF(N1873="Romance",Predictive_Model!$D$57,IF(N1873="Sci-Fi",Predictive_Model!$D$58,0)))))))))</f>
        <v>0.9999760249933215</v>
      </c>
      <c r="V1873" s="3" t="str">
        <f t="shared" si="296"/>
        <v>Critical</v>
      </c>
      <c r="W1873" s="6">
        <f t="shared" si="297"/>
        <v>13.99</v>
      </c>
      <c r="X1873" s="3" t="str">
        <f t="shared" si="298"/>
        <v>Priority 2</v>
      </c>
      <c r="Y1873" s="3" t="str">
        <f t="shared" si="299"/>
        <v>OK</v>
      </c>
    </row>
    <row r="1874" spans="1:25" x14ac:dyDescent="0.25">
      <c r="A1874" s="3" t="str">
        <f>Raw_Data!A1874</f>
        <v>efe7aef5-61d4-4046-b949-8ebb253ea4df</v>
      </c>
      <c r="B1874" s="3">
        <f>Raw_Data!B1874</f>
        <v>62</v>
      </c>
      <c r="C1874" s="3" t="str">
        <f>Raw_Data!C1874</f>
        <v>Male</v>
      </c>
      <c r="D1874" s="3" t="str">
        <f>Raw_Data!D1874</f>
        <v>Standard</v>
      </c>
      <c r="E1874" s="3">
        <f>Raw_Data!E1874</f>
        <v>3.58</v>
      </c>
      <c r="F1874" s="3">
        <f>Raw_Data!F1874</f>
        <v>15</v>
      </c>
      <c r="G1874" s="3" t="str">
        <f>Raw_Data!G1874</f>
        <v>Oceania</v>
      </c>
      <c r="H1874" s="3" t="str">
        <f>Raw_Data!H1874</f>
        <v>Tablet</v>
      </c>
      <c r="I1874" s="3">
        <f>Raw_Data!I1874</f>
        <v>13.99</v>
      </c>
      <c r="J1874" s="3">
        <f>Raw_Data!J1874</f>
        <v>0</v>
      </c>
      <c r="K1874" s="3" t="str">
        <f>Raw_Data!K1874</f>
        <v>Credit Card</v>
      </c>
      <c r="L1874" s="3">
        <f>Raw_Data!L1874</f>
        <v>5</v>
      </c>
      <c r="M1874" s="3">
        <f>Raw_Data!M1874</f>
        <v>0.22</v>
      </c>
      <c r="N1874" s="3" t="str">
        <f>Raw_Data!N1874</f>
        <v>Horror</v>
      </c>
      <c r="O1874" s="3" t="str">
        <f t="shared" si="290"/>
        <v>55-70</v>
      </c>
      <c r="P1874" s="3" t="str">
        <f t="shared" si="291"/>
        <v>&lt;10h</v>
      </c>
      <c r="Q1874" s="3" t="str">
        <f t="shared" si="292"/>
        <v>8-21d</v>
      </c>
      <c r="R1874" s="3" t="str">
        <f t="shared" si="293"/>
        <v>Medium</v>
      </c>
      <c r="S1874" s="3" t="str">
        <f t="shared" si="294"/>
        <v>Mid</v>
      </c>
      <c r="T1874" s="3" t="str">
        <f t="shared" si="295"/>
        <v>Active</v>
      </c>
      <c r="U1874" s="4">
        <f>1/(1+EXP(-(Predictive_Model!$B$5+((B1874-Predictive_Model!$B$20)/Predictive_Model!$C$20)*Predictive_Model!$D$20+((E1874-Predictive_Model!$B$21)/Predictive_Model!$C$21)*Predictive_Model!$D$21+((F1874-Predictive_Model!$B$22)/Predictive_Model!$C$22)*Predictive_Model!$D$22+((I1874-Predictive_Model!$B$23)/Predictive_Model!$C$23)*Predictive_Model!$D$23+((L1874-Predictive_Model!$B$24)/Predictive_Model!$C$24)*Predictive_Model!$D$24+((M1874-Predictive_Model!$B$25)/Predictive_Model!$C$25)*Predictive_Model!$D$25+IF(C1874="Male",Predictive_Model!$D$31,IF(C1874="Other",Predictive_Model!$D$32,0))+IF(D1874="Premium",Predictive_Model!$D$34,IF(D1874="Standard",Predictive_Model!$D$35,0))+IF(G1874="Asia",Predictive_Model!$D$37,IF(G1874="Europe",Predictive_Model!$D$38,IF(G1874="North America",Predictive_Model!$D$39,IF(G1874="Oceania",Predictive_Model!$D$40,IF(G1874="South America",Predictive_Model!$D$41,0)))))+IF(H1874="Laptop",Predictive_Model!$D$43,IF(H1874="Mobile",Predictive_Model!$D$44,IF(H1874="TV",Predictive_Model!$D$45,IF(H1874="Tablet",Predictive_Model!$D$46,0))))+IF(K1874="Crypto",Predictive_Model!$D$48,IF(K1874="Debit Card",Predictive_Model!$D$49,IF(K1874="Gift Card",Predictive_Model!$D$50,IF(K1874="PayPal",Predictive_Model!$D$51,0))))+IF(N1874="Comedy",Predictive_Model!$D$53,IF(N1874="Documentary",Predictive_Model!$D$54,IF(N1874="Drama",Predictive_Model!$D$55,IF(N1874="Horror",Predictive_Model!$D$56,IF(N1874="Romance",Predictive_Model!$D$57,IF(N1874="Sci-Fi",Predictive_Model!$D$58,0)))))))))</f>
        <v>0.91290659055847778</v>
      </c>
      <c r="V1874" s="3" t="str">
        <f t="shared" si="296"/>
        <v>Critical</v>
      </c>
      <c r="W1874" s="6">
        <f t="shared" si="297"/>
        <v>12.771563201913104</v>
      </c>
      <c r="X1874" s="3" t="str">
        <f t="shared" si="298"/>
        <v>Priority 2</v>
      </c>
      <c r="Y1874" s="3" t="str">
        <f t="shared" si="299"/>
        <v>OK</v>
      </c>
    </row>
    <row r="1875" spans="1:25" x14ac:dyDescent="0.25">
      <c r="A1875" s="3" t="str">
        <f>Raw_Data!A1875</f>
        <v>5f99dc80-0876-4938-9f32-32f8121def1d</v>
      </c>
      <c r="B1875" s="3">
        <f>Raw_Data!B1875</f>
        <v>54</v>
      </c>
      <c r="C1875" s="3" t="str">
        <f>Raw_Data!C1875</f>
        <v>Male</v>
      </c>
      <c r="D1875" s="3" t="str">
        <f>Raw_Data!D1875</f>
        <v>Basic</v>
      </c>
      <c r="E1875" s="3">
        <f>Raw_Data!E1875</f>
        <v>2.2799999999999998</v>
      </c>
      <c r="F1875" s="3">
        <f>Raw_Data!F1875</f>
        <v>17</v>
      </c>
      <c r="G1875" s="3" t="str">
        <f>Raw_Data!G1875</f>
        <v>Asia</v>
      </c>
      <c r="H1875" s="3" t="str">
        <f>Raw_Data!H1875</f>
        <v>TV</v>
      </c>
      <c r="I1875" s="3">
        <f>Raw_Data!I1875</f>
        <v>8.99</v>
      </c>
      <c r="J1875" s="3">
        <f>Raw_Data!J1875</f>
        <v>1</v>
      </c>
      <c r="K1875" s="3" t="str">
        <f>Raw_Data!K1875</f>
        <v>PayPal</v>
      </c>
      <c r="L1875" s="3">
        <f>Raw_Data!L1875</f>
        <v>2</v>
      </c>
      <c r="M1875" s="3">
        <f>Raw_Data!M1875</f>
        <v>0.13</v>
      </c>
      <c r="N1875" s="3" t="str">
        <f>Raw_Data!N1875</f>
        <v>Horror</v>
      </c>
      <c r="O1875" s="3" t="str">
        <f t="shared" si="290"/>
        <v>45-54</v>
      </c>
      <c r="P1875" s="3" t="str">
        <f t="shared" si="291"/>
        <v>&lt;10h</v>
      </c>
      <c r="Q1875" s="3" t="str">
        <f t="shared" si="292"/>
        <v>8-21d</v>
      </c>
      <c r="R1875" s="3" t="str">
        <f t="shared" si="293"/>
        <v>Medium</v>
      </c>
      <c r="S1875" s="3" t="str">
        <f t="shared" si="294"/>
        <v>Low</v>
      </c>
      <c r="T1875" s="3" t="str">
        <f t="shared" si="295"/>
        <v>Churned</v>
      </c>
      <c r="U1875" s="4">
        <f>1/(1+EXP(-(Predictive_Model!$B$5+((B1875-Predictive_Model!$B$20)/Predictive_Model!$C$20)*Predictive_Model!$D$20+((E1875-Predictive_Model!$B$21)/Predictive_Model!$C$21)*Predictive_Model!$D$21+((F1875-Predictive_Model!$B$22)/Predictive_Model!$C$22)*Predictive_Model!$D$22+((I1875-Predictive_Model!$B$23)/Predictive_Model!$C$23)*Predictive_Model!$D$23+((L1875-Predictive_Model!$B$24)/Predictive_Model!$C$24)*Predictive_Model!$D$24+((M1875-Predictive_Model!$B$25)/Predictive_Model!$C$25)*Predictive_Model!$D$25+IF(C1875="Male",Predictive_Model!$D$31,IF(C1875="Other",Predictive_Model!$D$32,0))+IF(D1875="Premium",Predictive_Model!$D$34,IF(D1875="Standard",Predictive_Model!$D$35,0))+IF(G1875="Asia",Predictive_Model!$D$37,IF(G1875="Europe",Predictive_Model!$D$38,IF(G1875="North America",Predictive_Model!$D$39,IF(G1875="Oceania",Predictive_Model!$D$40,IF(G1875="South America",Predictive_Model!$D$41,0)))))+IF(H1875="Laptop",Predictive_Model!$D$43,IF(H1875="Mobile",Predictive_Model!$D$44,IF(H1875="TV",Predictive_Model!$D$45,IF(H1875="Tablet",Predictive_Model!$D$46,0))))+IF(K1875="Crypto",Predictive_Model!$D$48,IF(K1875="Debit Card",Predictive_Model!$D$49,IF(K1875="Gift Card",Predictive_Model!$D$50,IF(K1875="PayPal",Predictive_Model!$D$51,0))))+IF(N1875="Comedy",Predictive_Model!$D$53,IF(N1875="Documentary",Predictive_Model!$D$54,IF(N1875="Drama",Predictive_Model!$D$55,IF(N1875="Horror",Predictive_Model!$D$56,IF(N1875="Romance",Predictive_Model!$D$57,IF(N1875="Sci-Fi",Predictive_Model!$D$58,0)))))))))</f>
        <v>0.98989518065950144</v>
      </c>
      <c r="V1875" s="3" t="str">
        <f t="shared" si="296"/>
        <v>Critical</v>
      </c>
      <c r="W1875" s="6">
        <f t="shared" si="297"/>
        <v>8.99</v>
      </c>
      <c r="X1875" s="3" t="str">
        <f t="shared" si="298"/>
        <v>Priority 2</v>
      </c>
      <c r="Y1875" s="3" t="str">
        <f t="shared" si="299"/>
        <v>OK</v>
      </c>
    </row>
    <row r="1876" spans="1:25" x14ac:dyDescent="0.25">
      <c r="A1876" s="3" t="str">
        <f>Raw_Data!A1876</f>
        <v>7dcf21e0-1891-4a67-8762-5475e064b562</v>
      </c>
      <c r="B1876" s="3">
        <f>Raw_Data!B1876</f>
        <v>24</v>
      </c>
      <c r="C1876" s="3" t="str">
        <f>Raw_Data!C1876</f>
        <v>Female</v>
      </c>
      <c r="D1876" s="3" t="str">
        <f>Raw_Data!D1876</f>
        <v>Basic</v>
      </c>
      <c r="E1876" s="3">
        <f>Raw_Data!E1876</f>
        <v>9.58</v>
      </c>
      <c r="F1876" s="3">
        <f>Raw_Data!F1876</f>
        <v>44</v>
      </c>
      <c r="G1876" s="3" t="str">
        <f>Raw_Data!G1876</f>
        <v>South America</v>
      </c>
      <c r="H1876" s="3" t="str">
        <f>Raw_Data!H1876</f>
        <v>Tablet</v>
      </c>
      <c r="I1876" s="3">
        <f>Raw_Data!I1876</f>
        <v>8.99</v>
      </c>
      <c r="J1876" s="3">
        <f>Raw_Data!J1876</f>
        <v>1</v>
      </c>
      <c r="K1876" s="3" t="str">
        <f>Raw_Data!K1876</f>
        <v>Credit Card</v>
      </c>
      <c r="L1876" s="3">
        <f>Raw_Data!L1876</f>
        <v>5</v>
      </c>
      <c r="M1876" s="3">
        <f>Raw_Data!M1876</f>
        <v>0.21</v>
      </c>
      <c r="N1876" s="3" t="str">
        <f>Raw_Data!N1876</f>
        <v>Documentary</v>
      </c>
      <c r="O1876" s="3" t="str">
        <f t="shared" si="290"/>
        <v>18-24</v>
      </c>
      <c r="P1876" s="3" t="str">
        <f t="shared" si="291"/>
        <v>&lt;10h</v>
      </c>
      <c r="Q1876" s="3" t="str">
        <f t="shared" si="292"/>
        <v>22-45d</v>
      </c>
      <c r="R1876" s="3" t="str">
        <f t="shared" si="293"/>
        <v>Medium</v>
      </c>
      <c r="S1876" s="3" t="str">
        <f t="shared" si="294"/>
        <v>Low</v>
      </c>
      <c r="T1876" s="3" t="str">
        <f t="shared" si="295"/>
        <v>Churned</v>
      </c>
      <c r="U1876" s="4">
        <f>1/(1+EXP(-(Predictive_Model!$B$5+((B1876-Predictive_Model!$B$20)/Predictive_Model!$C$20)*Predictive_Model!$D$20+((E1876-Predictive_Model!$B$21)/Predictive_Model!$C$21)*Predictive_Model!$D$21+((F1876-Predictive_Model!$B$22)/Predictive_Model!$C$22)*Predictive_Model!$D$22+((I1876-Predictive_Model!$B$23)/Predictive_Model!$C$23)*Predictive_Model!$D$23+((L1876-Predictive_Model!$B$24)/Predictive_Model!$C$24)*Predictive_Model!$D$24+((M1876-Predictive_Model!$B$25)/Predictive_Model!$C$25)*Predictive_Model!$D$25+IF(C1876="Male",Predictive_Model!$D$31,IF(C1876="Other",Predictive_Model!$D$32,0))+IF(D1876="Premium",Predictive_Model!$D$34,IF(D1876="Standard",Predictive_Model!$D$35,0))+IF(G1876="Asia",Predictive_Model!$D$37,IF(G1876="Europe",Predictive_Model!$D$38,IF(G1876="North America",Predictive_Model!$D$39,IF(G1876="Oceania",Predictive_Model!$D$40,IF(G1876="South America",Predictive_Model!$D$41,0)))))+IF(H1876="Laptop",Predictive_Model!$D$43,IF(H1876="Mobile",Predictive_Model!$D$44,IF(H1876="TV",Predictive_Model!$D$45,IF(H1876="Tablet",Predictive_Model!$D$46,0))))+IF(K1876="Crypto",Predictive_Model!$D$48,IF(K1876="Debit Card",Predictive_Model!$D$49,IF(K1876="Gift Card",Predictive_Model!$D$50,IF(K1876="PayPal",Predictive_Model!$D$51,0))))+IF(N1876="Comedy",Predictive_Model!$D$53,IF(N1876="Documentary",Predictive_Model!$D$54,IF(N1876="Drama",Predictive_Model!$D$55,IF(N1876="Horror",Predictive_Model!$D$56,IF(N1876="Romance",Predictive_Model!$D$57,IF(N1876="Sci-Fi",Predictive_Model!$D$58,0)))))))))</f>
        <v>0.99604223279446091</v>
      </c>
      <c r="V1876" s="3" t="str">
        <f t="shared" si="296"/>
        <v>Critical</v>
      </c>
      <c r="W1876" s="6">
        <f t="shared" si="297"/>
        <v>8.99</v>
      </c>
      <c r="X1876" s="3" t="str">
        <f t="shared" si="298"/>
        <v>Priority 2</v>
      </c>
      <c r="Y1876" s="3" t="str">
        <f t="shared" si="299"/>
        <v>OK</v>
      </c>
    </row>
    <row r="1877" spans="1:25" x14ac:dyDescent="0.25">
      <c r="A1877" s="3" t="str">
        <f>Raw_Data!A1877</f>
        <v>8891ec31-2a81-4f19-a0fb-9f092f2fa076</v>
      </c>
      <c r="B1877" s="3">
        <f>Raw_Data!B1877</f>
        <v>27</v>
      </c>
      <c r="C1877" s="3" t="str">
        <f>Raw_Data!C1877</f>
        <v>Other</v>
      </c>
      <c r="D1877" s="3" t="str">
        <f>Raw_Data!D1877</f>
        <v>Basic</v>
      </c>
      <c r="E1877" s="3">
        <f>Raw_Data!E1877</f>
        <v>6.3</v>
      </c>
      <c r="F1877" s="3">
        <f>Raw_Data!F1877</f>
        <v>34</v>
      </c>
      <c r="G1877" s="3" t="str">
        <f>Raw_Data!G1877</f>
        <v>Africa</v>
      </c>
      <c r="H1877" s="3" t="str">
        <f>Raw_Data!H1877</f>
        <v>Tablet</v>
      </c>
      <c r="I1877" s="3">
        <f>Raw_Data!I1877</f>
        <v>8.99</v>
      </c>
      <c r="J1877" s="3">
        <f>Raw_Data!J1877</f>
        <v>1</v>
      </c>
      <c r="K1877" s="3" t="str">
        <f>Raw_Data!K1877</f>
        <v>Debit Card</v>
      </c>
      <c r="L1877" s="3">
        <f>Raw_Data!L1877</f>
        <v>4</v>
      </c>
      <c r="M1877" s="3">
        <f>Raw_Data!M1877</f>
        <v>0.18</v>
      </c>
      <c r="N1877" s="3" t="str">
        <f>Raw_Data!N1877</f>
        <v>Documentary</v>
      </c>
      <c r="O1877" s="3" t="str">
        <f t="shared" si="290"/>
        <v>25-34</v>
      </c>
      <c r="P1877" s="3" t="str">
        <f t="shared" si="291"/>
        <v>&lt;10h</v>
      </c>
      <c r="Q1877" s="3" t="str">
        <f t="shared" si="292"/>
        <v>22-45d</v>
      </c>
      <c r="R1877" s="3" t="str">
        <f t="shared" si="293"/>
        <v>Medium</v>
      </c>
      <c r="S1877" s="3" t="str">
        <f t="shared" si="294"/>
        <v>Low</v>
      </c>
      <c r="T1877" s="3" t="str">
        <f t="shared" si="295"/>
        <v>Churned</v>
      </c>
      <c r="U1877" s="4">
        <f>1/(1+EXP(-(Predictive_Model!$B$5+((B1877-Predictive_Model!$B$20)/Predictive_Model!$C$20)*Predictive_Model!$D$20+((E1877-Predictive_Model!$B$21)/Predictive_Model!$C$21)*Predictive_Model!$D$21+((F1877-Predictive_Model!$B$22)/Predictive_Model!$C$22)*Predictive_Model!$D$22+((I1877-Predictive_Model!$B$23)/Predictive_Model!$C$23)*Predictive_Model!$D$23+((L1877-Predictive_Model!$B$24)/Predictive_Model!$C$24)*Predictive_Model!$D$24+((M1877-Predictive_Model!$B$25)/Predictive_Model!$C$25)*Predictive_Model!$D$25+IF(C1877="Male",Predictive_Model!$D$31,IF(C1877="Other",Predictive_Model!$D$32,0))+IF(D1877="Premium",Predictive_Model!$D$34,IF(D1877="Standard",Predictive_Model!$D$35,0))+IF(G1877="Asia",Predictive_Model!$D$37,IF(G1877="Europe",Predictive_Model!$D$38,IF(G1877="North America",Predictive_Model!$D$39,IF(G1877="Oceania",Predictive_Model!$D$40,IF(G1877="South America",Predictive_Model!$D$41,0)))))+IF(H1877="Laptop",Predictive_Model!$D$43,IF(H1877="Mobile",Predictive_Model!$D$44,IF(H1877="TV",Predictive_Model!$D$45,IF(H1877="Tablet",Predictive_Model!$D$46,0))))+IF(K1877="Crypto",Predictive_Model!$D$48,IF(K1877="Debit Card",Predictive_Model!$D$49,IF(K1877="Gift Card",Predictive_Model!$D$50,IF(K1877="PayPal",Predictive_Model!$D$51,0))))+IF(N1877="Comedy",Predictive_Model!$D$53,IF(N1877="Documentary",Predictive_Model!$D$54,IF(N1877="Drama",Predictive_Model!$D$55,IF(N1877="Horror",Predictive_Model!$D$56,IF(N1877="Romance",Predictive_Model!$D$57,IF(N1877="Sci-Fi",Predictive_Model!$D$58,0)))))))))</f>
        <v>0.99635610371885019</v>
      </c>
      <c r="V1877" s="3" t="str">
        <f t="shared" si="296"/>
        <v>Critical</v>
      </c>
      <c r="W1877" s="6">
        <f t="shared" si="297"/>
        <v>8.99</v>
      </c>
      <c r="X1877" s="3" t="str">
        <f t="shared" si="298"/>
        <v>Priority 2</v>
      </c>
      <c r="Y1877" s="3" t="str">
        <f t="shared" si="299"/>
        <v>OK</v>
      </c>
    </row>
    <row r="1878" spans="1:25" x14ac:dyDescent="0.25">
      <c r="A1878" s="3" t="str">
        <f>Raw_Data!A1878</f>
        <v>b253557e-7e9f-42e7-a964-08409512972c</v>
      </c>
      <c r="B1878" s="3">
        <f>Raw_Data!B1878</f>
        <v>52</v>
      </c>
      <c r="C1878" s="3" t="str">
        <f>Raw_Data!C1878</f>
        <v>Female</v>
      </c>
      <c r="D1878" s="3" t="str">
        <f>Raw_Data!D1878</f>
        <v>Basic</v>
      </c>
      <c r="E1878" s="3">
        <f>Raw_Data!E1878</f>
        <v>1.59</v>
      </c>
      <c r="F1878" s="3">
        <f>Raw_Data!F1878</f>
        <v>29</v>
      </c>
      <c r="G1878" s="3" t="str">
        <f>Raw_Data!G1878</f>
        <v>South America</v>
      </c>
      <c r="H1878" s="3" t="str">
        <f>Raw_Data!H1878</f>
        <v>TV</v>
      </c>
      <c r="I1878" s="3">
        <f>Raw_Data!I1878</f>
        <v>8.99</v>
      </c>
      <c r="J1878" s="3">
        <f>Raw_Data!J1878</f>
        <v>1</v>
      </c>
      <c r="K1878" s="3" t="str">
        <f>Raw_Data!K1878</f>
        <v>PayPal</v>
      </c>
      <c r="L1878" s="3">
        <f>Raw_Data!L1878</f>
        <v>3</v>
      </c>
      <c r="M1878" s="3">
        <f>Raw_Data!M1878</f>
        <v>0.05</v>
      </c>
      <c r="N1878" s="3" t="str">
        <f>Raw_Data!N1878</f>
        <v>Action</v>
      </c>
      <c r="O1878" s="3" t="str">
        <f t="shared" si="290"/>
        <v>45-54</v>
      </c>
      <c r="P1878" s="3" t="str">
        <f t="shared" si="291"/>
        <v>&lt;10h</v>
      </c>
      <c r="Q1878" s="3" t="str">
        <f t="shared" si="292"/>
        <v>22-45d</v>
      </c>
      <c r="R1878" s="3" t="str">
        <f t="shared" si="293"/>
        <v>Medium</v>
      </c>
      <c r="S1878" s="3" t="str">
        <f t="shared" si="294"/>
        <v>Low</v>
      </c>
      <c r="T1878" s="3" t="str">
        <f t="shared" si="295"/>
        <v>Churned</v>
      </c>
      <c r="U1878" s="4">
        <f>1/(1+EXP(-(Predictive_Model!$B$5+((B1878-Predictive_Model!$B$20)/Predictive_Model!$C$20)*Predictive_Model!$D$20+((E1878-Predictive_Model!$B$21)/Predictive_Model!$C$21)*Predictive_Model!$D$21+((F1878-Predictive_Model!$B$22)/Predictive_Model!$C$22)*Predictive_Model!$D$22+((I1878-Predictive_Model!$B$23)/Predictive_Model!$C$23)*Predictive_Model!$D$23+((L1878-Predictive_Model!$B$24)/Predictive_Model!$C$24)*Predictive_Model!$D$24+((M1878-Predictive_Model!$B$25)/Predictive_Model!$C$25)*Predictive_Model!$D$25+IF(C1878="Male",Predictive_Model!$D$31,IF(C1878="Other",Predictive_Model!$D$32,0))+IF(D1878="Premium",Predictive_Model!$D$34,IF(D1878="Standard",Predictive_Model!$D$35,0))+IF(G1878="Asia",Predictive_Model!$D$37,IF(G1878="Europe",Predictive_Model!$D$38,IF(G1878="North America",Predictive_Model!$D$39,IF(G1878="Oceania",Predictive_Model!$D$40,IF(G1878="South America",Predictive_Model!$D$41,0)))))+IF(H1878="Laptop",Predictive_Model!$D$43,IF(H1878="Mobile",Predictive_Model!$D$44,IF(H1878="TV",Predictive_Model!$D$45,IF(H1878="Tablet",Predictive_Model!$D$46,0))))+IF(K1878="Crypto",Predictive_Model!$D$48,IF(K1878="Debit Card",Predictive_Model!$D$49,IF(K1878="Gift Card",Predictive_Model!$D$50,IF(K1878="PayPal",Predictive_Model!$D$51,0))))+IF(N1878="Comedy",Predictive_Model!$D$53,IF(N1878="Documentary",Predictive_Model!$D$54,IF(N1878="Drama",Predictive_Model!$D$55,IF(N1878="Horror",Predictive_Model!$D$56,IF(N1878="Romance",Predictive_Model!$D$57,IF(N1878="Sci-Fi",Predictive_Model!$D$58,0)))))))))</f>
        <v>0.99772853143005746</v>
      </c>
      <c r="V1878" s="3" t="str">
        <f t="shared" si="296"/>
        <v>Critical</v>
      </c>
      <c r="W1878" s="6">
        <f t="shared" si="297"/>
        <v>8.99</v>
      </c>
      <c r="X1878" s="3" t="str">
        <f t="shared" si="298"/>
        <v>Priority 2</v>
      </c>
      <c r="Y1878" s="3" t="str">
        <f t="shared" si="299"/>
        <v>OK</v>
      </c>
    </row>
    <row r="1879" spans="1:25" x14ac:dyDescent="0.25">
      <c r="A1879" s="3" t="str">
        <f>Raw_Data!A1879</f>
        <v>80fa0811-9079-4a4e-bee3-27d5d809118c</v>
      </c>
      <c r="B1879" s="3">
        <f>Raw_Data!B1879</f>
        <v>55</v>
      </c>
      <c r="C1879" s="3" t="str">
        <f>Raw_Data!C1879</f>
        <v>Other</v>
      </c>
      <c r="D1879" s="3" t="str">
        <f>Raw_Data!D1879</f>
        <v>Basic</v>
      </c>
      <c r="E1879" s="3">
        <f>Raw_Data!E1879</f>
        <v>1.38</v>
      </c>
      <c r="F1879" s="3">
        <f>Raw_Data!F1879</f>
        <v>52</v>
      </c>
      <c r="G1879" s="3" t="str">
        <f>Raw_Data!G1879</f>
        <v>South America</v>
      </c>
      <c r="H1879" s="3" t="str">
        <f>Raw_Data!H1879</f>
        <v>Tablet</v>
      </c>
      <c r="I1879" s="3">
        <f>Raw_Data!I1879</f>
        <v>8.99</v>
      </c>
      <c r="J1879" s="3">
        <f>Raw_Data!J1879</f>
        <v>1</v>
      </c>
      <c r="K1879" s="3" t="str">
        <f>Raw_Data!K1879</f>
        <v>Gift Card</v>
      </c>
      <c r="L1879" s="3">
        <f>Raw_Data!L1879</f>
        <v>5</v>
      </c>
      <c r="M1879" s="3">
        <f>Raw_Data!M1879</f>
        <v>0.03</v>
      </c>
      <c r="N1879" s="3" t="str">
        <f>Raw_Data!N1879</f>
        <v>Documentary</v>
      </c>
      <c r="O1879" s="3" t="str">
        <f t="shared" si="290"/>
        <v>55-70</v>
      </c>
      <c r="P1879" s="3" t="str">
        <f t="shared" si="291"/>
        <v>&lt;10h</v>
      </c>
      <c r="Q1879" s="3" t="str">
        <f t="shared" si="292"/>
        <v>46-60d</v>
      </c>
      <c r="R1879" s="3" t="str">
        <f t="shared" si="293"/>
        <v>Low</v>
      </c>
      <c r="S1879" s="3" t="str">
        <f t="shared" si="294"/>
        <v>Low</v>
      </c>
      <c r="T1879" s="3" t="str">
        <f t="shared" si="295"/>
        <v>Churned</v>
      </c>
      <c r="U1879" s="4">
        <f>1/(1+EXP(-(Predictive_Model!$B$5+((B1879-Predictive_Model!$B$20)/Predictive_Model!$C$20)*Predictive_Model!$D$20+((E1879-Predictive_Model!$B$21)/Predictive_Model!$C$21)*Predictive_Model!$D$21+((F1879-Predictive_Model!$B$22)/Predictive_Model!$C$22)*Predictive_Model!$D$22+((I1879-Predictive_Model!$B$23)/Predictive_Model!$C$23)*Predictive_Model!$D$23+((L1879-Predictive_Model!$B$24)/Predictive_Model!$C$24)*Predictive_Model!$D$24+((M1879-Predictive_Model!$B$25)/Predictive_Model!$C$25)*Predictive_Model!$D$25+IF(C1879="Male",Predictive_Model!$D$31,IF(C1879="Other",Predictive_Model!$D$32,0))+IF(D1879="Premium",Predictive_Model!$D$34,IF(D1879="Standard",Predictive_Model!$D$35,0))+IF(G1879="Asia",Predictive_Model!$D$37,IF(G1879="Europe",Predictive_Model!$D$38,IF(G1879="North America",Predictive_Model!$D$39,IF(G1879="Oceania",Predictive_Model!$D$40,IF(G1879="South America",Predictive_Model!$D$41,0)))))+IF(H1879="Laptop",Predictive_Model!$D$43,IF(H1879="Mobile",Predictive_Model!$D$44,IF(H1879="TV",Predictive_Model!$D$45,IF(H1879="Tablet",Predictive_Model!$D$46,0))))+IF(K1879="Crypto",Predictive_Model!$D$48,IF(K1879="Debit Card",Predictive_Model!$D$49,IF(K1879="Gift Card",Predictive_Model!$D$50,IF(K1879="PayPal",Predictive_Model!$D$51,0))))+IF(N1879="Comedy",Predictive_Model!$D$53,IF(N1879="Documentary",Predictive_Model!$D$54,IF(N1879="Drama",Predictive_Model!$D$55,IF(N1879="Horror",Predictive_Model!$D$56,IF(N1879="Romance",Predictive_Model!$D$57,IF(N1879="Sci-Fi",Predictive_Model!$D$58,0)))))))))</f>
        <v>0.99994057987165086</v>
      </c>
      <c r="V1879" s="3" t="str">
        <f t="shared" si="296"/>
        <v>Critical</v>
      </c>
      <c r="W1879" s="6">
        <f t="shared" si="297"/>
        <v>8.99</v>
      </c>
      <c r="X1879" s="3" t="str">
        <f t="shared" si="298"/>
        <v>Priority 2</v>
      </c>
      <c r="Y1879" s="3" t="str">
        <f t="shared" si="299"/>
        <v>OK</v>
      </c>
    </row>
    <row r="1880" spans="1:25" x14ac:dyDescent="0.25">
      <c r="A1880" s="3" t="str">
        <f>Raw_Data!A1880</f>
        <v>e0ed8133-983b-499f-aaa2-d55fed500c39</v>
      </c>
      <c r="B1880" s="3">
        <f>Raw_Data!B1880</f>
        <v>62</v>
      </c>
      <c r="C1880" s="3" t="str">
        <f>Raw_Data!C1880</f>
        <v>Male</v>
      </c>
      <c r="D1880" s="3" t="str">
        <f>Raw_Data!D1880</f>
        <v>Standard</v>
      </c>
      <c r="E1880" s="3">
        <f>Raw_Data!E1880</f>
        <v>18.07</v>
      </c>
      <c r="F1880" s="3">
        <f>Raw_Data!F1880</f>
        <v>20</v>
      </c>
      <c r="G1880" s="3" t="str">
        <f>Raw_Data!G1880</f>
        <v>Africa</v>
      </c>
      <c r="H1880" s="3" t="str">
        <f>Raw_Data!H1880</f>
        <v>Desktop</v>
      </c>
      <c r="I1880" s="3">
        <f>Raw_Data!I1880</f>
        <v>13.99</v>
      </c>
      <c r="J1880" s="3">
        <f>Raw_Data!J1880</f>
        <v>0</v>
      </c>
      <c r="K1880" s="3" t="str">
        <f>Raw_Data!K1880</f>
        <v>PayPal</v>
      </c>
      <c r="L1880" s="3">
        <f>Raw_Data!L1880</f>
        <v>2</v>
      </c>
      <c r="M1880" s="3">
        <f>Raw_Data!M1880</f>
        <v>0.86</v>
      </c>
      <c r="N1880" s="3" t="str">
        <f>Raw_Data!N1880</f>
        <v>Romance</v>
      </c>
      <c r="O1880" s="3" t="str">
        <f t="shared" si="290"/>
        <v>55-70</v>
      </c>
      <c r="P1880" s="3" t="str">
        <f t="shared" si="291"/>
        <v>10-24h</v>
      </c>
      <c r="Q1880" s="3" t="str">
        <f t="shared" si="292"/>
        <v>8-21d</v>
      </c>
      <c r="R1880" s="3" t="str">
        <f t="shared" si="293"/>
        <v>Medium</v>
      </c>
      <c r="S1880" s="3" t="str">
        <f t="shared" si="294"/>
        <v>Mid</v>
      </c>
      <c r="T1880" s="3" t="str">
        <f t="shared" si="295"/>
        <v>Active</v>
      </c>
      <c r="U1880" s="4">
        <f>1/(1+EXP(-(Predictive_Model!$B$5+((B1880-Predictive_Model!$B$20)/Predictive_Model!$C$20)*Predictive_Model!$D$20+((E1880-Predictive_Model!$B$21)/Predictive_Model!$C$21)*Predictive_Model!$D$21+((F1880-Predictive_Model!$B$22)/Predictive_Model!$C$22)*Predictive_Model!$D$22+((I1880-Predictive_Model!$B$23)/Predictive_Model!$C$23)*Predictive_Model!$D$23+((L1880-Predictive_Model!$B$24)/Predictive_Model!$C$24)*Predictive_Model!$D$24+((M1880-Predictive_Model!$B$25)/Predictive_Model!$C$25)*Predictive_Model!$D$25+IF(C1880="Male",Predictive_Model!$D$31,IF(C1880="Other",Predictive_Model!$D$32,0))+IF(D1880="Premium",Predictive_Model!$D$34,IF(D1880="Standard",Predictive_Model!$D$35,0))+IF(G1880="Asia",Predictive_Model!$D$37,IF(G1880="Europe",Predictive_Model!$D$38,IF(G1880="North America",Predictive_Model!$D$39,IF(G1880="Oceania",Predictive_Model!$D$40,IF(G1880="South America",Predictive_Model!$D$41,0)))))+IF(H1880="Laptop",Predictive_Model!$D$43,IF(H1880="Mobile",Predictive_Model!$D$44,IF(H1880="TV",Predictive_Model!$D$45,IF(H1880="Tablet",Predictive_Model!$D$46,0))))+IF(K1880="Crypto",Predictive_Model!$D$48,IF(K1880="Debit Card",Predictive_Model!$D$49,IF(K1880="Gift Card",Predictive_Model!$D$50,IF(K1880="PayPal",Predictive_Model!$D$51,0))))+IF(N1880="Comedy",Predictive_Model!$D$53,IF(N1880="Documentary",Predictive_Model!$D$54,IF(N1880="Drama",Predictive_Model!$D$55,IF(N1880="Horror",Predictive_Model!$D$56,IF(N1880="Romance",Predictive_Model!$D$57,IF(N1880="Sci-Fi",Predictive_Model!$D$58,0)))))))))</f>
        <v>0.11446194488536167</v>
      </c>
      <c r="V1880" s="3" t="str">
        <f t="shared" si="296"/>
        <v>Low</v>
      </c>
      <c r="W1880" s="6">
        <f t="shared" si="297"/>
        <v>1.6013226089462098</v>
      </c>
      <c r="X1880" s="3" t="str">
        <f t="shared" si="298"/>
        <v>Monitor</v>
      </c>
      <c r="Y1880" s="3" t="str">
        <f t="shared" si="299"/>
        <v>OK</v>
      </c>
    </row>
    <row r="1881" spans="1:25" x14ac:dyDescent="0.25">
      <c r="A1881" s="3" t="str">
        <f>Raw_Data!A1881</f>
        <v>0742f86e-5f2d-44ef-99e9-17701ba583e9</v>
      </c>
      <c r="B1881" s="3">
        <f>Raw_Data!B1881</f>
        <v>64</v>
      </c>
      <c r="C1881" s="3" t="str">
        <f>Raw_Data!C1881</f>
        <v>Female</v>
      </c>
      <c r="D1881" s="3" t="str">
        <f>Raw_Data!D1881</f>
        <v>Premium</v>
      </c>
      <c r="E1881" s="3">
        <f>Raw_Data!E1881</f>
        <v>6.41</v>
      </c>
      <c r="F1881" s="3">
        <f>Raw_Data!F1881</f>
        <v>54</v>
      </c>
      <c r="G1881" s="3" t="str">
        <f>Raw_Data!G1881</f>
        <v>Europe</v>
      </c>
      <c r="H1881" s="3" t="str">
        <f>Raw_Data!H1881</f>
        <v>Mobile</v>
      </c>
      <c r="I1881" s="3">
        <f>Raw_Data!I1881</f>
        <v>17.989999999999998</v>
      </c>
      <c r="J1881" s="3">
        <f>Raw_Data!J1881</f>
        <v>1</v>
      </c>
      <c r="K1881" s="3" t="str">
        <f>Raw_Data!K1881</f>
        <v>Gift Card</v>
      </c>
      <c r="L1881" s="3">
        <f>Raw_Data!L1881</f>
        <v>1</v>
      </c>
      <c r="M1881" s="3">
        <f>Raw_Data!M1881</f>
        <v>0.12</v>
      </c>
      <c r="N1881" s="3" t="str">
        <f>Raw_Data!N1881</f>
        <v>Romance</v>
      </c>
      <c r="O1881" s="3" t="str">
        <f t="shared" si="290"/>
        <v>55-70</v>
      </c>
      <c r="P1881" s="3" t="str">
        <f t="shared" si="291"/>
        <v>&lt;10h</v>
      </c>
      <c r="Q1881" s="3" t="str">
        <f t="shared" si="292"/>
        <v>46-60d</v>
      </c>
      <c r="R1881" s="3" t="str">
        <f t="shared" si="293"/>
        <v>Low</v>
      </c>
      <c r="S1881" s="3" t="str">
        <f t="shared" si="294"/>
        <v>High</v>
      </c>
      <c r="T1881" s="3" t="str">
        <f t="shared" si="295"/>
        <v>Churned</v>
      </c>
      <c r="U1881" s="4">
        <f>1/(1+EXP(-(Predictive_Model!$B$5+((B1881-Predictive_Model!$B$20)/Predictive_Model!$C$20)*Predictive_Model!$D$20+((E1881-Predictive_Model!$B$21)/Predictive_Model!$C$21)*Predictive_Model!$D$21+((F1881-Predictive_Model!$B$22)/Predictive_Model!$C$22)*Predictive_Model!$D$22+((I1881-Predictive_Model!$B$23)/Predictive_Model!$C$23)*Predictive_Model!$D$23+((L1881-Predictive_Model!$B$24)/Predictive_Model!$C$24)*Predictive_Model!$D$24+((M1881-Predictive_Model!$B$25)/Predictive_Model!$C$25)*Predictive_Model!$D$25+IF(C1881="Male",Predictive_Model!$D$31,IF(C1881="Other",Predictive_Model!$D$32,0))+IF(D1881="Premium",Predictive_Model!$D$34,IF(D1881="Standard",Predictive_Model!$D$35,0))+IF(G1881="Asia",Predictive_Model!$D$37,IF(G1881="Europe",Predictive_Model!$D$38,IF(G1881="North America",Predictive_Model!$D$39,IF(G1881="Oceania",Predictive_Model!$D$40,IF(G1881="South America",Predictive_Model!$D$41,0)))))+IF(H1881="Laptop",Predictive_Model!$D$43,IF(H1881="Mobile",Predictive_Model!$D$44,IF(H1881="TV",Predictive_Model!$D$45,IF(H1881="Tablet",Predictive_Model!$D$46,0))))+IF(K1881="Crypto",Predictive_Model!$D$48,IF(K1881="Debit Card",Predictive_Model!$D$49,IF(K1881="Gift Card",Predictive_Model!$D$50,IF(K1881="PayPal",Predictive_Model!$D$51,0))))+IF(N1881="Comedy",Predictive_Model!$D$53,IF(N1881="Documentary",Predictive_Model!$D$54,IF(N1881="Drama",Predictive_Model!$D$55,IF(N1881="Horror",Predictive_Model!$D$56,IF(N1881="Romance",Predictive_Model!$D$57,IF(N1881="Sci-Fi",Predictive_Model!$D$58,0)))))))))</f>
        <v>0.99982974017044479</v>
      </c>
      <c r="V1881" s="3" t="str">
        <f t="shared" si="296"/>
        <v>Critical</v>
      </c>
      <c r="W1881" s="6">
        <f t="shared" si="297"/>
        <v>17.989999999999998</v>
      </c>
      <c r="X1881" s="3" t="str">
        <f t="shared" si="298"/>
        <v>Priority 1</v>
      </c>
      <c r="Y1881" s="3" t="str">
        <f t="shared" si="299"/>
        <v>OK</v>
      </c>
    </row>
    <row r="1882" spans="1:25" x14ac:dyDescent="0.25">
      <c r="A1882" s="3" t="str">
        <f>Raw_Data!A1882</f>
        <v>b75366bb-d3d5-426f-bf5e-c38759e966bc</v>
      </c>
      <c r="B1882" s="3">
        <f>Raw_Data!B1882</f>
        <v>31</v>
      </c>
      <c r="C1882" s="3" t="str">
        <f>Raw_Data!C1882</f>
        <v>Other</v>
      </c>
      <c r="D1882" s="3" t="str">
        <f>Raw_Data!D1882</f>
        <v>Premium</v>
      </c>
      <c r="E1882" s="3">
        <f>Raw_Data!E1882</f>
        <v>18.73</v>
      </c>
      <c r="F1882" s="3">
        <f>Raw_Data!F1882</f>
        <v>1</v>
      </c>
      <c r="G1882" s="3" t="str">
        <f>Raw_Data!G1882</f>
        <v>Oceania</v>
      </c>
      <c r="H1882" s="3" t="str">
        <f>Raw_Data!H1882</f>
        <v>Mobile</v>
      </c>
      <c r="I1882" s="3">
        <f>Raw_Data!I1882</f>
        <v>17.989999999999998</v>
      </c>
      <c r="J1882" s="3">
        <f>Raw_Data!J1882</f>
        <v>0</v>
      </c>
      <c r="K1882" s="3" t="str">
        <f>Raw_Data!K1882</f>
        <v>Crypto</v>
      </c>
      <c r="L1882" s="3">
        <f>Raw_Data!L1882</f>
        <v>1</v>
      </c>
      <c r="M1882" s="3">
        <f>Raw_Data!M1882</f>
        <v>9.3699999999999992</v>
      </c>
      <c r="N1882" s="3" t="str">
        <f>Raw_Data!N1882</f>
        <v>Action</v>
      </c>
      <c r="O1882" s="3" t="str">
        <f t="shared" si="290"/>
        <v>25-34</v>
      </c>
      <c r="P1882" s="3" t="str">
        <f t="shared" si="291"/>
        <v>10-24h</v>
      </c>
      <c r="Q1882" s="3" t="str">
        <f t="shared" si="292"/>
        <v>0-7d</v>
      </c>
      <c r="R1882" s="3" t="str">
        <f t="shared" si="293"/>
        <v>Medium</v>
      </c>
      <c r="S1882" s="3" t="str">
        <f t="shared" si="294"/>
        <v>High</v>
      </c>
      <c r="T1882" s="3" t="str">
        <f t="shared" si="295"/>
        <v>Active</v>
      </c>
      <c r="U1882" s="4">
        <f>1/(1+EXP(-(Predictive_Model!$B$5+((B1882-Predictive_Model!$B$20)/Predictive_Model!$C$20)*Predictive_Model!$D$20+((E1882-Predictive_Model!$B$21)/Predictive_Model!$C$21)*Predictive_Model!$D$21+((F1882-Predictive_Model!$B$22)/Predictive_Model!$C$22)*Predictive_Model!$D$22+((I1882-Predictive_Model!$B$23)/Predictive_Model!$C$23)*Predictive_Model!$D$23+((L1882-Predictive_Model!$B$24)/Predictive_Model!$C$24)*Predictive_Model!$D$24+((M1882-Predictive_Model!$B$25)/Predictive_Model!$C$25)*Predictive_Model!$D$25+IF(C1882="Male",Predictive_Model!$D$31,IF(C1882="Other",Predictive_Model!$D$32,0))+IF(D1882="Premium",Predictive_Model!$D$34,IF(D1882="Standard",Predictive_Model!$D$35,0))+IF(G1882="Asia",Predictive_Model!$D$37,IF(G1882="Europe",Predictive_Model!$D$38,IF(G1882="North America",Predictive_Model!$D$39,IF(G1882="Oceania",Predictive_Model!$D$40,IF(G1882="South America",Predictive_Model!$D$41,0)))))+IF(H1882="Laptop",Predictive_Model!$D$43,IF(H1882="Mobile",Predictive_Model!$D$44,IF(H1882="TV",Predictive_Model!$D$45,IF(H1882="Tablet",Predictive_Model!$D$46,0))))+IF(K1882="Crypto",Predictive_Model!$D$48,IF(K1882="Debit Card",Predictive_Model!$D$49,IF(K1882="Gift Card",Predictive_Model!$D$50,IF(K1882="PayPal",Predictive_Model!$D$51,0))))+IF(N1882="Comedy",Predictive_Model!$D$53,IF(N1882="Documentary",Predictive_Model!$D$54,IF(N1882="Drama",Predictive_Model!$D$55,IF(N1882="Horror",Predictive_Model!$D$56,IF(N1882="Romance",Predictive_Model!$D$57,IF(N1882="Sci-Fi",Predictive_Model!$D$58,0)))))))))</f>
        <v>1.1361464238159831E-8</v>
      </c>
      <c r="V1882" s="3" t="str">
        <f t="shared" si="296"/>
        <v>Low</v>
      </c>
      <c r="W1882" s="6">
        <f t="shared" si="297"/>
        <v>2.0439274164449534E-7</v>
      </c>
      <c r="X1882" s="3" t="str">
        <f t="shared" si="298"/>
        <v>Monitor</v>
      </c>
      <c r="Y1882" s="3" t="str">
        <f t="shared" si="299"/>
        <v>OK</v>
      </c>
    </row>
    <row r="1883" spans="1:25" x14ac:dyDescent="0.25">
      <c r="A1883" s="3" t="str">
        <f>Raw_Data!A1883</f>
        <v>394cb1e4-055f-4966-83e6-243beaeb3aca</v>
      </c>
      <c r="B1883" s="3">
        <f>Raw_Data!B1883</f>
        <v>47</v>
      </c>
      <c r="C1883" s="3" t="str">
        <f>Raw_Data!C1883</f>
        <v>Other</v>
      </c>
      <c r="D1883" s="3" t="str">
        <f>Raw_Data!D1883</f>
        <v>Basic</v>
      </c>
      <c r="E1883" s="3">
        <f>Raw_Data!E1883</f>
        <v>14.08</v>
      </c>
      <c r="F1883" s="3">
        <f>Raw_Data!F1883</f>
        <v>20</v>
      </c>
      <c r="G1883" s="3" t="str">
        <f>Raw_Data!G1883</f>
        <v>Africa</v>
      </c>
      <c r="H1883" s="3" t="str">
        <f>Raw_Data!H1883</f>
        <v>Desktop</v>
      </c>
      <c r="I1883" s="3">
        <f>Raw_Data!I1883</f>
        <v>8.99</v>
      </c>
      <c r="J1883" s="3">
        <f>Raw_Data!J1883</f>
        <v>0</v>
      </c>
      <c r="K1883" s="3" t="str">
        <f>Raw_Data!K1883</f>
        <v>Gift Card</v>
      </c>
      <c r="L1883" s="3">
        <f>Raw_Data!L1883</f>
        <v>3</v>
      </c>
      <c r="M1883" s="3">
        <f>Raw_Data!M1883</f>
        <v>0.67</v>
      </c>
      <c r="N1883" s="3" t="str">
        <f>Raw_Data!N1883</f>
        <v>Comedy</v>
      </c>
      <c r="O1883" s="3" t="str">
        <f t="shared" si="290"/>
        <v>45-54</v>
      </c>
      <c r="P1883" s="3" t="str">
        <f t="shared" si="291"/>
        <v>10-24h</v>
      </c>
      <c r="Q1883" s="3" t="str">
        <f t="shared" si="292"/>
        <v>8-21d</v>
      </c>
      <c r="R1883" s="3" t="str">
        <f t="shared" si="293"/>
        <v>Medium</v>
      </c>
      <c r="S1883" s="3" t="str">
        <f t="shared" si="294"/>
        <v>Low</v>
      </c>
      <c r="T1883" s="3" t="str">
        <f t="shared" si="295"/>
        <v>Active</v>
      </c>
      <c r="U1883" s="4">
        <f>1/(1+EXP(-(Predictive_Model!$B$5+((B1883-Predictive_Model!$B$20)/Predictive_Model!$C$20)*Predictive_Model!$D$20+((E1883-Predictive_Model!$B$21)/Predictive_Model!$C$21)*Predictive_Model!$D$21+((F1883-Predictive_Model!$B$22)/Predictive_Model!$C$22)*Predictive_Model!$D$22+((I1883-Predictive_Model!$B$23)/Predictive_Model!$C$23)*Predictive_Model!$D$23+((L1883-Predictive_Model!$B$24)/Predictive_Model!$C$24)*Predictive_Model!$D$24+((M1883-Predictive_Model!$B$25)/Predictive_Model!$C$25)*Predictive_Model!$D$25+IF(C1883="Male",Predictive_Model!$D$31,IF(C1883="Other",Predictive_Model!$D$32,0))+IF(D1883="Premium",Predictive_Model!$D$34,IF(D1883="Standard",Predictive_Model!$D$35,0))+IF(G1883="Asia",Predictive_Model!$D$37,IF(G1883="Europe",Predictive_Model!$D$38,IF(G1883="North America",Predictive_Model!$D$39,IF(G1883="Oceania",Predictive_Model!$D$40,IF(G1883="South America",Predictive_Model!$D$41,0)))))+IF(H1883="Laptop",Predictive_Model!$D$43,IF(H1883="Mobile",Predictive_Model!$D$44,IF(H1883="TV",Predictive_Model!$D$45,IF(H1883="Tablet",Predictive_Model!$D$46,0))))+IF(K1883="Crypto",Predictive_Model!$D$48,IF(K1883="Debit Card",Predictive_Model!$D$49,IF(K1883="Gift Card",Predictive_Model!$D$50,IF(K1883="PayPal",Predictive_Model!$D$51,0))))+IF(N1883="Comedy",Predictive_Model!$D$53,IF(N1883="Documentary",Predictive_Model!$D$54,IF(N1883="Drama",Predictive_Model!$D$55,IF(N1883="Horror",Predictive_Model!$D$56,IF(N1883="Romance",Predictive_Model!$D$57,IF(N1883="Sci-Fi",Predictive_Model!$D$58,0)))))))))</f>
        <v>0.58796841840409753</v>
      </c>
      <c r="V1883" s="3" t="str">
        <f t="shared" si="296"/>
        <v>High</v>
      </c>
      <c r="W1883" s="6">
        <f t="shared" si="297"/>
        <v>5.2858360814528371</v>
      </c>
      <c r="X1883" s="3" t="str">
        <f t="shared" si="298"/>
        <v>Monitor</v>
      </c>
      <c r="Y1883" s="3" t="str">
        <f t="shared" si="299"/>
        <v>OK</v>
      </c>
    </row>
    <row r="1884" spans="1:25" x14ac:dyDescent="0.25">
      <c r="A1884" s="3" t="str">
        <f>Raw_Data!A1884</f>
        <v>3a9ecfb2-33d3-4bee-a44a-630de00fbd01</v>
      </c>
      <c r="B1884" s="3">
        <f>Raw_Data!B1884</f>
        <v>37</v>
      </c>
      <c r="C1884" s="3" t="str">
        <f>Raw_Data!C1884</f>
        <v>Other</v>
      </c>
      <c r="D1884" s="3" t="str">
        <f>Raw_Data!D1884</f>
        <v>Standard</v>
      </c>
      <c r="E1884" s="3">
        <f>Raw_Data!E1884</f>
        <v>18.23</v>
      </c>
      <c r="F1884" s="3">
        <f>Raw_Data!F1884</f>
        <v>36</v>
      </c>
      <c r="G1884" s="3" t="str">
        <f>Raw_Data!G1884</f>
        <v>Oceania</v>
      </c>
      <c r="H1884" s="3" t="str">
        <f>Raw_Data!H1884</f>
        <v>Desktop</v>
      </c>
      <c r="I1884" s="3">
        <f>Raw_Data!I1884</f>
        <v>13.99</v>
      </c>
      <c r="J1884" s="3">
        <f>Raw_Data!J1884</f>
        <v>1</v>
      </c>
      <c r="K1884" s="3" t="str">
        <f>Raw_Data!K1884</f>
        <v>Gift Card</v>
      </c>
      <c r="L1884" s="3">
        <f>Raw_Data!L1884</f>
        <v>5</v>
      </c>
      <c r="M1884" s="3">
        <f>Raw_Data!M1884</f>
        <v>0.49</v>
      </c>
      <c r="N1884" s="3" t="str">
        <f>Raw_Data!N1884</f>
        <v>Action</v>
      </c>
      <c r="O1884" s="3" t="str">
        <f t="shared" si="290"/>
        <v>35-44</v>
      </c>
      <c r="P1884" s="3" t="str">
        <f t="shared" si="291"/>
        <v>10-24h</v>
      </c>
      <c r="Q1884" s="3" t="str">
        <f t="shared" si="292"/>
        <v>22-45d</v>
      </c>
      <c r="R1884" s="3" t="str">
        <f t="shared" si="293"/>
        <v>Medium</v>
      </c>
      <c r="S1884" s="3" t="str">
        <f t="shared" si="294"/>
        <v>Mid</v>
      </c>
      <c r="T1884" s="3" t="str">
        <f t="shared" si="295"/>
        <v>Churned</v>
      </c>
      <c r="U1884" s="4">
        <f>1/(1+EXP(-(Predictive_Model!$B$5+((B1884-Predictive_Model!$B$20)/Predictive_Model!$C$20)*Predictive_Model!$D$20+((E1884-Predictive_Model!$B$21)/Predictive_Model!$C$21)*Predictive_Model!$D$21+((F1884-Predictive_Model!$B$22)/Predictive_Model!$C$22)*Predictive_Model!$D$22+((I1884-Predictive_Model!$B$23)/Predictive_Model!$C$23)*Predictive_Model!$D$23+((L1884-Predictive_Model!$B$24)/Predictive_Model!$C$24)*Predictive_Model!$D$24+((M1884-Predictive_Model!$B$25)/Predictive_Model!$C$25)*Predictive_Model!$D$25+IF(C1884="Male",Predictive_Model!$D$31,IF(C1884="Other",Predictive_Model!$D$32,0))+IF(D1884="Premium",Predictive_Model!$D$34,IF(D1884="Standard",Predictive_Model!$D$35,0))+IF(G1884="Asia",Predictive_Model!$D$37,IF(G1884="Europe",Predictive_Model!$D$38,IF(G1884="North America",Predictive_Model!$D$39,IF(G1884="Oceania",Predictive_Model!$D$40,IF(G1884="South America",Predictive_Model!$D$41,0)))))+IF(H1884="Laptop",Predictive_Model!$D$43,IF(H1884="Mobile",Predictive_Model!$D$44,IF(H1884="TV",Predictive_Model!$D$45,IF(H1884="Tablet",Predictive_Model!$D$46,0))))+IF(K1884="Crypto",Predictive_Model!$D$48,IF(K1884="Debit Card",Predictive_Model!$D$49,IF(K1884="Gift Card",Predictive_Model!$D$50,IF(K1884="PayPal",Predictive_Model!$D$51,0))))+IF(N1884="Comedy",Predictive_Model!$D$53,IF(N1884="Documentary",Predictive_Model!$D$54,IF(N1884="Drama",Predictive_Model!$D$55,IF(N1884="Horror",Predictive_Model!$D$56,IF(N1884="Romance",Predictive_Model!$D$57,IF(N1884="Sci-Fi",Predictive_Model!$D$58,0)))))))))</f>
        <v>0.26068722585541926</v>
      </c>
      <c r="V1884" s="3" t="str">
        <f t="shared" si="296"/>
        <v>Medium</v>
      </c>
      <c r="W1884" s="6">
        <f t="shared" si="297"/>
        <v>13.99</v>
      </c>
      <c r="X1884" s="3" t="str">
        <f t="shared" si="298"/>
        <v>Monitor</v>
      </c>
      <c r="Y1884" s="3" t="str">
        <f t="shared" si="299"/>
        <v>OK</v>
      </c>
    </row>
    <row r="1885" spans="1:25" x14ac:dyDescent="0.25">
      <c r="A1885" s="3" t="str">
        <f>Raw_Data!A1885</f>
        <v>38e8f595-7ae2-478a-ad6b-449334d7fc96</v>
      </c>
      <c r="B1885" s="3">
        <f>Raw_Data!B1885</f>
        <v>65</v>
      </c>
      <c r="C1885" s="3" t="str">
        <f>Raw_Data!C1885</f>
        <v>Other</v>
      </c>
      <c r="D1885" s="3" t="str">
        <f>Raw_Data!D1885</f>
        <v>Standard</v>
      </c>
      <c r="E1885" s="3">
        <f>Raw_Data!E1885</f>
        <v>28.86</v>
      </c>
      <c r="F1885" s="3">
        <f>Raw_Data!F1885</f>
        <v>13</v>
      </c>
      <c r="G1885" s="3" t="str">
        <f>Raw_Data!G1885</f>
        <v>Asia</v>
      </c>
      <c r="H1885" s="3" t="str">
        <f>Raw_Data!H1885</f>
        <v>Laptop</v>
      </c>
      <c r="I1885" s="3">
        <f>Raw_Data!I1885</f>
        <v>13.99</v>
      </c>
      <c r="J1885" s="3">
        <f>Raw_Data!J1885</f>
        <v>0</v>
      </c>
      <c r="K1885" s="3" t="str">
        <f>Raw_Data!K1885</f>
        <v>Gift Card</v>
      </c>
      <c r="L1885" s="3">
        <f>Raw_Data!L1885</f>
        <v>4</v>
      </c>
      <c r="M1885" s="3">
        <f>Raw_Data!M1885</f>
        <v>2.06</v>
      </c>
      <c r="N1885" s="3" t="str">
        <f>Raw_Data!N1885</f>
        <v>Horror</v>
      </c>
      <c r="O1885" s="3" t="str">
        <f t="shared" si="290"/>
        <v>55-70</v>
      </c>
      <c r="P1885" s="3" t="str">
        <f t="shared" si="291"/>
        <v>25-49h</v>
      </c>
      <c r="Q1885" s="3" t="str">
        <f t="shared" si="292"/>
        <v>8-21d</v>
      </c>
      <c r="R1885" s="3" t="str">
        <f t="shared" si="293"/>
        <v>High</v>
      </c>
      <c r="S1885" s="3" t="str">
        <f t="shared" si="294"/>
        <v>Mid</v>
      </c>
      <c r="T1885" s="3" t="str">
        <f t="shared" si="295"/>
        <v>Active</v>
      </c>
      <c r="U1885" s="4">
        <f>1/(1+EXP(-(Predictive_Model!$B$5+((B1885-Predictive_Model!$B$20)/Predictive_Model!$C$20)*Predictive_Model!$D$20+((E1885-Predictive_Model!$B$21)/Predictive_Model!$C$21)*Predictive_Model!$D$21+((F1885-Predictive_Model!$B$22)/Predictive_Model!$C$22)*Predictive_Model!$D$22+((I1885-Predictive_Model!$B$23)/Predictive_Model!$C$23)*Predictive_Model!$D$23+((L1885-Predictive_Model!$B$24)/Predictive_Model!$C$24)*Predictive_Model!$D$24+((M1885-Predictive_Model!$B$25)/Predictive_Model!$C$25)*Predictive_Model!$D$25+IF(C1885="Male",Predictive_Model!$D$31,IF(C1885="Other",Predictive_Model!$D$32,0))+IF(D1885="Premium",Predictive_Model!$D$34,IF(D1885="Standard",Predictive_Model!$D$35,0))+IF(G1885="Asia",Predictive_Model!$D$37,IF(G1885="Europe",Predictive_Model!$D$38,IF(G1885="North America",Predictive_Model!$D$39,IF(G1885="Oceania",Predictive_Model!$D$40,IF(G1885="South America",Predictive_Model!$D$41,0)))))+IF(H1885="Laptop",Predictive_Model!$D$43,IF(H1885="Mobile",Predictive_Model!$D$44,IF(H1885="TV",Predictive_Model!$D$45,IF(H1885="Tablet",Predictive_Model!$D$46,0))))+IF(K1885="Crypto",Predictive_Model!$D$48,IF(K1885="Debit Card",Predictive_Model!$D$49,IF(K1885="Gift Card",Predictive_Model!$D$50,IF(K1885="PayPal",Predictive_Model!$D$51,0))))+IF(N1885="Comedy",Predictive_Model!$D$53,IF(N1885="Documentary",Predictive_Model!$D$54,IF(N1885="Drama",Predictive_Model!$D$55,IF(N1885="Horror",Predictive_Model!$D$56,IF(N1885="Romance",Predictive_Model!$D$57,IF(N1885="Sci-Fi",Predictive_Model!$D$58,0)))))))))</f>
        <v>6.6215782425367215E-5</v>
      </c>
      <c r="V1885" s="3" t="str">
        <f t="shared" si="296"/>
        <v>Low</v>
      </c>
      <c r="W1885" s="6">
        <f t="shared" si="297"/>
        <v>9.263587961308873E-4</v>
      </c>
      <c r="X1885" s="3" t="str">
        <f t="shared" si="298"/>
        <v>Monitor</v>
      </c>
      <c r="Y1885" s="3" t="str">
        <f t="shared" si="299"/>
        <v>OK</v>
      </c>
    </row>
    <row r="1886" spans="1:25" x14ac:dyDescent="0.25">
      <c r="A1886" s="3" t="str">
        <f>Raw_Data!A1886</f>
        <v>24796c47-3ab2-4476-834f-b8ee3062a37e</v>
      </c>
      <c r="B1886" s="3">
        <f>Raw_Data!B1886</f>
        <v>20</v>
      </c>
      <c r="C1886" s="3" t="str">
        <f>Raw_Data!C1886</f>
        <v>Female</v>
      </c>
      <c r="D1886" s="3" t="str">
        <f>Raw_Data!D1886</f>
        <v>Premium</v>
      </c>
      <c r="E1886" s="3">
        <f>Raw_Data!E1886</f>
        <v>49.3</v>
      </c>
      <c r="F1886" s="3">
        <f>Raw_Data!F1886</f>
        <v>25</v>
      </c>
      <c r="G1886" s="3" t="str">
        <f>Raw_Data!G1886</f>
        <v>Oceania</v>
      </c>
      <c r="H1886" s="3" t="str">
        <f>Raw_Data!H1886</f>
        <v>Tablet</v>
      </c>
      <c r="I1886" s="3">
        <f>Raw_Data!I1886</f>
        <v>17.989999999999998</v>
      </c>
      <c r="J1886" s="3">
        <f>Raw_Data!J1886</f>
        <v>0</v>
      </c>
      <c r="K1886" s="3" t="str">
        <f>Raw_Data!K1886</f>
        <v>Gift Card</v>
      </c>
      <c r="L1886" s="3">
        <f>Raw_Data!L1886</f>
        <v>3</v>
      </c>
      <c r="M1886" s="3">
        <f>Raw_Data!M1886</f>
        <v>1.9</v>
      </c>
      <c r="N1886" s="3" t="str">
        <f>Raw_Data!N1886</f>
        <v>Drama</v>
      </c>
      <c r="O1886" s="3" t="str">
        <f t="shared" si="290"/>
        <v>18-24</v>
      </c>
      <c r="P1886" s="3" t="str">
        <f t="shared" si="291"/>
        <v>25-49h</v>
      </c>
      <c r="Q1886" s="3" t="str">
        <f t="shared" si="292"/>
        <v>22-45d</v>
      </c>
      <c r="R1886" s="3" t="str">
        <f t="shared" si="293"/>
        <v>Medium</v>
      </c>
      <c r="S1886" s="3" t="str">
        <f t="shared" si="294"/>
        <v>High</v>
      </c>
      <c r="T1886" s="3" t="str">
        <f t="shared" si="295"/>
        <v>Active</v>
      </c>
      <c r="U1886" s="4">
        <f>1/(1+EXP(-(Predictive_Model!$B$5+((B1886-Predictive_Model!$B$20)/Predictive_Model!$C$20)*Predictive_Model!$D$20+((E1886-Predictive_Model!$B$21)/Predictive_Model!$C$21)*Predictive_Model!$D$21+((F1886-Predictive_Model!$B$22)/Predictive_Model!$C$22)*Predictive_Model!$D$22+((I1886-Predictive_Model!$B$23)/Predictive_Model!$C$23)*Predictive_Model!$D$23+((L1886-Predictive_Model!$B$24)/Predictive_Model!$C$24)*Predictive_Model!$D$24+((M1886-Predictive_Model!$B$25)/Predictive_Model!$C$25)*Predictive_Model!$D$25+IF(C1886="Male",Predictive_Model!$D$31,IF(C1886="Other",Predictive_Model!$D$32,0))+IF(D1886="Premium",Predictive_Model!$D$34,IF(D1886="Standard",Predictive_Model!$D$35,0))+IF(G1886="Asia",Predictive_Model!$D$37,IF(G1886="Europe",Predictive_Model!$D$38,IF(G1886="North America",Predictive_Model!$D$39,IF(G1886="Oceania",Predictive_Model!$D$40,IF(G1886="South America",Predictive_Model!$D$41,0)))))+IF(H1886="Laptop",Predictive_Model!$D$43,IF(H1886="Mobile",Predictive_Model!$D$44,IF(H1886="TV",Predictive_Model!$D$45,IF(H1886="Tablet",Predictive_Model!$D$46,0))))+IF(K1886="Crypto",Predictive_Model!$D$48,IF(K1886="Debit Card",Predictive_Model!$D$49,IF(K1886="Gift Card",Predictive_Model!$D$50,IF(K1886="PayPal",Predictive_Model!$D$51,0))))+IF(N1886="Comedy",Predictive_Model!$D$53,IF(N1886="Documentary",Predictive_Model!$D$54,IF(N1886="Drama",Predictive_Model!$D$55,IF(N1886="Horror",Predictive_Model!$D$56,IF(N1886="Romance",Predictive_Model!$D$57,IF(N1886="Sci-Fi",Predictive_Model!$D$58,0)))))))))</f>
        <v>1.5780798310921633E-6</v>
      </c>
      <c r="V1886" s="3" t="str">
        <f t="shared" si="296"/>
        <v>Low</v>
      </c>
      <c r="W1886" s="6">
        <f t="shared" si="297"/>
        <v>2.8389656161348016E-5</v>
      </c>
      <c r="X1886" s="3" t="str">
        <f t="shared" si="298"/>
        <v>Monitor</v>
      </c>
      <c r="Y1886" s="3" t="str">
        <f t="shared" si="299"/>
        <v>OK</v>
      </c>
    </row>
    <row r="1887" spans="1:25" x14ac:dyDescent="0.25">
      <c r="A1887" s="3" t="str">
        <f>Raw_Data!A1887</f>
        <v>41816b3f-56f6-43bf-9115-971ba7dc242f</v>
      </c>
      <c r="B1887" s="3">
        <f>Raw_Data!B1887</f>
        <v>45</v>
      </c>
      <c r="C1887" s="3" t="str">
        <f>Raw_Data!C1887</f>
        <v>Other</v>
      </c>
      <c r="D1887" s="3" t="str">
        <f>Raw_Data!D1887</f>
        <v>Basic</v>
      </c>
      <c r="E1887" s="3">
        <f>Raw_Data!E1887</f>
        <v>3.95</v>
      </c>
      <c r="F1887" s="3">
        <f>Raw_Data!F1887</f>
        <v>38</v>
      </c>
      <c r="G1887" s="3" t="str">
        <f>Raw_Data!G1887</f>
        <v>Africa</v>
      </c>
      <c r="H1887" s="3" t="str">
        <f>Raw_Data!H1887</f>
        <v>Tablet</v>
      </c>
      <c r="I1887" s="3">
        <f>Raw_Data!I1887</f>
        <v>8.99</v>
      </c>
      <c r="J1887" s="3">
        <f>Raw_Data!J1887</f>
        <v>1</v>
      </c>
      <c r="K1887" s="3" t="str">
        <f>Raw_Data!K1887</f>
        <v>Gift Card</v>
      </c>
      <c r="L1887" s="3">
        <f>Raw_Data!L1887</f>
        <v>1</v>
      </c>
      <c r="M1887" s="3">
        <f>Raw_Data!M1887</f>
        <v>0.1</v>
      </c>
      <c r="N1887" s="3" t="str">
        <f>Raw_Data!N1887</f>
        <v>Documentary</v>
      </c>
      <c r="O1887" s="3" t="str">
        <f t="shared" si="290"/>
        <v>45-54</v>
      </c>
      <c r="P1887" s="3" t="str">
        <f t="shared" si="291"/>
        <v>&lt;10h</v>
      </c>
      <c r="Q1887" s="3" t="str">
        <f t="shared" si="292"/>
        <v>22-45d</v>
      </c>
      <c r="R1887" s="3" t="str">
        <f t="shared" si="293"/>
        <v>Medium</v>
      </c>
      <c r="S1887" s="3" t="str">
        <f t="shared" si="294"/>
        <v>Low</v>
      </c>
      <c r="T1887" s="3" t="str">
        <f t="shared" si="295"/>
        <v>Churned</v>
      </c>
      <c r="U1887" s="4">
        <f>1/(1+EXP(-(Predictive_Model!$B$5+((B1887-Predictive_Model!$B$20)/Predictive_Model!$C$20)*Predictive_Model!$D$20+((E1887-Predictive_Model!$B$21)/Predictive_Model!$C$21)*Predictive_Model!$D$21+((F1887-Predictive_Model!$B$22)/Predictive_Model!$C$22)*Predictive_Model!$D$22+((I1887-Predictive_Model!$B$23)/Predictive_Model!$C$23)*Predictive_Model!$D$23+((L1887-Predictive_Model!$B$24)/Predictive_Model!$C$24)*Predictive_Model!$D$24+((M1887-Predictive_Model!$B$25)/Predictive_Model!$C$25)*Predictive_Model!$D$25+IF(C1887="Male",Predictive_Model!$D$31,IF(C1887="Other",Predictive_Model!$D$32,0))+IF(D1887="Premium",Predictive_Model!$D$34,IF(D1887="Standard",Predictive_Model!$D$35,0))+IF(G1887="Asia",Predictive_Model!$D$37,IF(G1887="Europe",Predictive_Model!$D$38,IF(G1887="North America",Predictive_Model!$D$39,IF(G1887="Oceania",Predictive_Model!$D$40,IF(G1887="South America",Predictive_Model!$D$41,0)))))+IF(H1887="Laptop",Predictive_Model!$D$43,IF(H1887="Mobile",Predictive_Model!$D$44,IF(H1887="TV",Predictive_Model!$D$45,IF(H1887="Tablet",Predictive_Model!$D$46,0))))+IF(K1887="Crypto",Predictive_Model!$D$48,IF(K1887="Debit Card",Predictive_Model!$D$49,IF(K1887="Gift Card",Predictive_Model!$D$50,IF(K1887="PayPal",Predictive_Model!$D$51,0))))+IF(N1887="Comedy",Predictive_Model!$D$53,IF(N1887="Documentary",Predictive_Model!$D$54,IF(N1887="Drama",Predictive_Model!$D$55,IF(N1887="Horror",Predictive_Model!$D$56,IF(N1887="Romance",Predictive_Model!$D$57,IF(N1887="Sci-Fi",Predictive_Model!$D$58,0)))))))))</f>
        <v>0.99995375268151687</v>
      </c>
      <c r="V1887" s="3" t="str">
        <f t="shared" si="296"/>
        <v>Critical</v>
      </c>
      <c r="W1887" s="6">
        <f t="shared" si="297"/>
        <v>8.99</v>
      </c>
      <c r="X1887" s="3" t="str">
        <f t="shared" si="298"/>
        <v>Priority 2</v>
      </c>
      <c r="Y1887" s="3" t="str">
        <f t="shared" si="299"/>
        <v>OK</v>
      </c>
    </row>
    <row r="1888" spans="1:25" x14ac:dyDescent="0.25">
      <c r="A1888" s="3" t="str">
        <f>Raw_Data!A1888</f>
        <v>5cde086f-eb25-4291-b2ee-0c6d1c6b5459</v>
      </c>
      <c r="B1888" s="3">
        <f>Raw_Data!B1888</f>
        <v>67</v>
      </c>
      <c r="C1888" s="3" t="str">
        <f>Raw_Data!C1888</f>
        <v>Female</v>
      </c>
      <c r="D1888" s="3" t="str">
        <f>Raw_Data!D1888</f>
        <v>Basic</v>
      </c>
      <c r="E1888" s="3">
        <f>Raw_Data!E1888</f>
        <v>11.06</v>
      </c>
      <c r="F1888" s="3">
        <f>Raw_Data!F1888</f>
        <v>16</v>
      </c>
      <c r="G1888" s="3" t="str">
        <f>Raw_Data!G1888</f>
        <v>North America</v>
      </c>
      <c r="H1888" s="3" t="str">
        <f>Raw_Data!H1888</f>
        <v>Desktop</v>
      </c>
      <c r="I1888" s="3">
        <f>Raw_Data!I1888</f>
        <v>8.99</v>
      </c>
      <c r="J1888" s="3">
        <f>Raw_Data!J1888</f>
        <v>0</v>
      </c>
      <c r="K1888" s="3" t="str">
        <f>Raw_Data!K1888</f>
        <v>Credit Card</v>
      </c>
      <c r="L1888" s="3">
        <f>Raw_Data!L1888</f>
        <v>4</v>
      </c>
      <c r="M1888" s="3">
        <f>Raw_Data!M1888</f>
        <v>0.65</v>
      </c>
      <c r="N1888" s="3" t="str">
        <f>Raw_Data!N1888</f>
        <v>Sci-Fi</v>
      </c>
      <c r="O1888" s="3" t="str">
        <f t="shared" si="290"/>
        <v>55-70</v>
      </c>
      <c r="P1888" s="3" t="str">
        <f t="shared" si="291"/>
        <v>10-24h</v>
      </c>
      <c r="Q1888" s="3" t="str">
        <f t="shared" si="292"/>
        <v>8-21d</v>
      </c>
      <c r="R1888" s="3" t="str">
        <f t="shared" si="293"/>
        <v>Medium</v>
      </c>
      <c r="S1888" s="3" t="str">
        <f t="shared" si="294"/>
        <v>Low</v>
      </c>
      <c r="T1888" s="3" t="str">
        <f t="shared" si="295"/>
        <v>Active</v>
      </c>
      <c r="U1888" s="4">
        <f>1/(1+EXP(-(Predictive_Model!$B$5+((B1888-Predictive_Model!$B$20)/Predictive_Model!$C$20)*Predictive_Model!$D$20+((E1888-Predictive_Model!$B$21)/Predictive_Model!$C$21)*Predictive_Model!$D$21+((F1888-Predictive_Model!$B$22)/Predictive_Model!$C$22)*Predictive_Model!$D$22+((I1888-Predictive_Model!$B$23)/Predictive_Model!$C$23)*Predictive_Model!$D$23+((L1888-Predictive_Model!$B$24)/Predictive_Model!$C$24)*Predictive_Model!$D$24+((M1888-Predictive_Model!$B$25)/Predictive_Model!$C$25)*Predictive_Model!$D$25+IF(C1888="Male",Predictive_Model!$D$31,IF(C1888="Other",Predictive_Model!$D$32,0))+IF(D1888="Premium",Predictive_Model!$D$34,IF(D1888="Standard",Predictive_Model!$D$35,0))+IF(G1888="Asia",Predictive_Model!$D$37,IF(G1888="Europe",Predictive_Model!$D$38,IF(G1888="North America",Predictive_Model!$D$39,IF(G1888="Oceania",Predictive_Model!$D$40,IF(G1888="South America",Predictive_Model!$D$41,0)))))+IF(H1888="Laptop",Predictive_Model!$D$43,IF(H1888="Mobile",Predictive_Model!$D$44,IF(H1888="TV",Predictive_Model!$D$45,IF(H1888="Tablet",Predictive_Model!$D$46,0))))+IF(K1888="Crypto",Predictive_Model!$D$48,IF(K1888="Debit Card",Predictive_Model!$D$49,IF(K1888="Gift Card",Predictive_Model!$D$50,IF(K1888="PayPal",Predictive_Model!$D$51,0))))+IF(N1888="Comedy",Predictive_Model!$D$53,IF(N1888="Documentary",Predictive_Model!$D$54,IF(N1888="Drama",Predictive_Model!$D$55,IF(N1888="Horror",Predictive_Model!$D$56,IF(N1888="Romance",Predictive_Model!$D$57,IF(N1888="Sci-Fi",Predictive_Model!$D$58,0)))))))))</f>
        <v>0.48268485004330242</v>
      </c>
      <c r="V1888" s="3" t="str">
        <f t="shared" si="296"/>
        <v>Medium</v>
      </c>
      <c r="W1888" s="6">
        <f t="shared" si="297"/>
        <v>4.3393368018892886</v>
      </c>
      <c r="X1888" s="3" t="str">
        <f t="shared" si="298"/>
        <v>Monitor</v>
      </c>
      <c r="Y1888" s="3" t="str">
        <f t="shared" si="299"/>
        <v>OK</v>
      </c>
    </row>
    <row r="1889" spans="1:25" x14ac:dyDescent="0.25">
      <c r="A1889" s="3" t="str">
        <f>Raw_Data!A1889</f>
        <v>1dfb56be-d12c-4739-aab0-0f6cd8c3031c</v>
      </c>
      <c r="B1889" s="3">
        <f>Raw_Data!B1889</f>
        <v>70</v>
      </c>
      <c r="C1889" s="3" t="str">
        <f>Raw_Data!C1889</f>
        <v>Male</v>
      </c>
      <c r="D1889" s="3" t="str">
        <f>Raw_Data!D1889</f>
        <v>Basic</v>
      </c>
      <c r="E1889" s="3">
        <f>Raw_Data!E1889</f>
        <v>6.66</v>
      </c>
      <c r="F1889" s="3">
        <f>Raw_Data!F1889</f>
        <v>55</v>
      </c>
      <c r="G1889" s="3" t="str">
        <f>Raw_Data!G1889</f>
        <v>Oceania</v>
      </c>
      <c r="H1889" s="3" t="str">
        <f>Raw_Data!H1889</f>
        <v>Desktop</v>
      </c>
      <c r="I1889" s="3">
        <f>Raw_Data!I1889</f>
        <v>8.99</v>
      </c>
      <c r="J1889" s="3">
        <f>Raw_Data!J1889</f>
        <v>1</v>
      </c>
      <c r="K1889" s="3" t="str">
        <f>Raw_Data!K1889</f>
        <v>Gift Card</v>
      </c>
      <c r="L1889" s="3">
        <f>Raw_Data!L1889</f>
        <v>4</v>
      </c>
      <c r="M1889" s="3">
        <f>Raw_Data!M1889</f>
        <v>0.12</v>
      </c>
      <c r="N1889" s="3" t="str">
        <f>Raw_Data!N1889</f>
        <v>Romance</v>
      </c>
      <c r="O1889" s="3" t="str">
        <f t="shared" si="290"/>
        <v>55-70</v>
      </c>
      <c r="P1889" s="3" t="str">
        <f t="shared" si="291"/>
        <v>&lt;10h</v>
      </c>
      <c r="Q1889" s="3" t="str">
        <f t="shared" si="292"/>
        <v>46-60d</v>
      </c>
      <c r="R1889" s="3" t="str">
        <f t="shared" si="293"/>
        <v>Low</v>
      </c>
      <c r="S1889" s="3" t="str">
        <f t="shared" si="294"/>
        <v>Low</v>
      </c>
      <c r="T1889" s="3" t="str">
        <f t="shared" si="295"/>
        <v>Churned</v>
      </c>
      <c r="U1889" s="4">
        <f>1/(1+EXP(-(Predictive_Model!$B$5+((B1889-Predictive_Model!$B$20)/Predictive_Model!$C$20)*Predictive_Model!$D$20+((E1889-Predictive_Model!$B$21)/Predictive_Model!$C$21)*Predictive_Model!$D$21+((F1889-Predictive_Model!$B$22)/Predictive_Model!$C$22)*Predictive_Model!$D$22+((I1889-Predictive_Model!$B$23)/Predictive_Model!$C$23)*Predictive_Model!$D$23+((L1889-Predictive_Model!$B$24)/Predictive_Model!$C$24)*Predictive_Model!$D$24+((M1889-Predictive_Model!$B$25)/Predictive_Model!$C$25)*Predictive_Model!$D$25+IF(C1889="Male",Predictive_Model!$D$31,IF(C1889="Other",Predictive_Model!$D$32,0))+IF(D1889="Premium",Predictive_Model!$D$34,IF(D1889="Standard",Predictive_Model!$D$35,0))+IF(G1889="Asia",Predictive_Model!$D$37,IF(G1889="Europe",Predictive_Model!$D$38,IF(G1889="North America",Predictive_Model!$D$39,IF(G1889="Oceania",Predictive_Model!$D$40,IF(G1889="South America",Predictive_Model!$D$41,0)))))+IF(H1889="Laptop",Predictive_Model!$D$43,IF(H1889="Mobile",Predictive_Model!$D$44,IF(H1889="TV",Predictive_Model!$D$45,IF(H1889="Tablet",Predictive_Model!$D$46,0))))+IF(K1889="Crypto",Predictive_Model!$D$48,IF(K1889="Debit Card",Predictive_Model!$D$49,IF(K1889="Gift Card",Predictive_Model!$D$50,IF(K1889="PayPal",Predictive_Model!$D$51,0))))+IF(N1889="Comedy",Predictive_Model!$D$53,IF(N1889="Documentary",Predictive_Model!$D$54,IF(N1889="Drama",Predictive_Model!$D$55,IF(N1889="Horror",Predictive_Model!$D$56,IF(N1889="Romance",Predictive_Model!$D$57,IF(N1889="Sci-Fi",Predictive_Model!$D$58,0)))))))))</f>
        <v>0.99955550868174603</v>
      </c>
      <c r="V1889" s="3" t="str">
        <f t="shared" si="296"/>
        <v>Critical</v>
      </c>
      <c r="W1889" s="6">
        <f t="shared" si="297"/>
        <v>8.99</v>
      </c>
      <c r="X1889" s="3" t="str">
        <f t="shared" si="298"/>
        <v>Priority 2</v>
      </c>
      <c r="Y1889" s="3" t="str">
        <f t="shared" si="299"/>
        <v>OK</v>
      </c>
    </row>
    <row r="1890" spans="1:25" x14ac:dyDescent="0.25">
      <c r="A1890" s="3" t="str">
        <f>Raw_Data!A1890</f>
        <v>d8653e82-a487-4adf-9ac9-64f6664ed08c</v>
      </c>
      <c r="B1890" s="3">
        <f>Raw_Data!B1890</f>
        <v>67</v>
      </c>
      <c r="C1890" s="3" t="str">
        <f>Raw_Data!C1890</f>
        <v>Male</v>
      </c>
      <c r="D1890" s="3" t="str">
        <f>Raw_Data!D1890</f>
        <v>Basic</v>
      </c>
      <c r="E1890" s="3">
        <f>Raw_Data!E1890</f>
        <v>9.5399999999999991</v>
      </c>
      <c r="F1890" s="3">
        <f>Raw_Data!F1890</f>
        <v>40</v>
      </c>
      <c r="G1890" s="3" t="str">
        <f>Raw_Data!G1890</f>
        <v>North America</v>
      </c>
      <c r="H1890" s="3" t="str">
        <f>Raw_Data!H1890</f>
        <v>Laptop</v>
      </c>
      <c r="I1890" s="3">
        <f>Raw_Data!I1890</f>
        <v>8.99</v>
      </c>
      <c r="J1890" s="3">
        <f>Raw_Data!J1890</f>
        <v>1</v>
      </c>
      <c r="K1890" s="3" t="str">
        <f>Raw_Data!K1890</f>
        <v>Crypto</v>
      </c>
      <c r="L1890" s="3">
        <f>Raw_Data!L1890</f>
        <v>2</v>
      </c>
      <c r="M1890" s="3">
        <f>Raw_Data!M1890</f>
        <v>0.23</v>
      </c>
      <c r="N1890" s="3" t="str">
        <f>Raw_Data!N1890</f>
        <v>Comedy</v>
      </c>
      <c r="O1890" s="3" t="str">
        <f t="shared" si="290"/>
        <v>55-70</v>
      </c>
      <c r="P1890" s="3" t="str">
        <f t="shared" si="291"/>
        <v>&lt;10h</v>
      </c>
      <c r="Q1890" s="3" t="str">
        <f t="shared" si="292"/>
        <v>22-45d</v>
      </c>
      <c r="R1890" s="3" t="str">
        <f t="shared" si="293"/>
        <v>Medium</v>
      </c>
      <c r="S1890" s="3" t="str">
        <f t="shared" si="294"/>
        <v>Low</v>
      </c>
      <c r="T1890" s="3" t="str">
        <f t="shared" si="295"/>
        <v>Churned</v>
      </c>
      <c r="U1890" s="4">
        <f>1/(1+EXP(-(Predictive_Model!$B$5+((B1890-Predictive_Model!$B$20)/Predictive_Model!$C$20)*Predictive_Model!$D$20+((E1890-Predictive_Model!$B$21)/Predictive_Model!$C$21)*Predictive_Model!$D$21+((F1890-Predictive_Model!$B$22)/Predictive_Model!$C$22)*Predictive_Model!$D$22+((I1890-Predictive_Model!$B$23)/Predictive_Model!$C$23)*Predictive_Model!$D$23+((L1890-Predictive_Model!$B$24)/Predictive_Model!$C$24)*Predictive_Model!$D$24+((M1890-Predictive_Model!$B$25)/Predictive_Model!$C$25)*Predictive_Model!$D$25+IF(C1890="Male",Predictive_Model!$D$31,IF(C1890="Other",Predictive_Model!$D$32,0))+IF(D1890="Premium",Predictive_Model!$D$34,IF(D1890="Standard",Predictive_Model!$D$35,0))+IF(G1890="Asia",Predictive_Model!$D$37,IF(G1890="Europe",Predictive_Model!$D$38,IF(G1890="North America",Predictive_Model!$D$39,IF(G1890="Oceania",Predictive_Model!$D$40,IF(G1890="South America",Predictive_Model!$D$41,0)))))+IF(H1890="Laptop",Predictive_Model!$D$43,IF(H1890="Mobile",Predictive_Model!$D$44,IF(H1890="TV",Predictive_Model!$D$45,IF(H1890="Tablet",Predictive_Model!$D$46,0))))+IF(K1890="Crypto",Predictive_Model!$D$48,IF(K1890="Debit Card",Predictive_Model!$D$49,IF(K1890="Gift Card",Predictive_Model!$D$50,IF(K1890="PayPal",Predictive_Model!$D$51,0))))+IF(N1890="Comedy",Predictive_Model!$D$53,IF(N1890="Documentary",Predictive_Model!$D$54,IF(N1890="Drama",Predictive_Model!$D$55,IF(N1890="Horror",Predictive_Model!$D$56,IF(N1890="Romance",Predictive_Model!$D$57,IF(N1890="Sci-Fi",Predictive_Model!$D$58,0)))))))))</f>
        <v>0.99662086040361331</v>
      </c>
      <c r="V1890" s="3" t="str">
        <f t="shared" si="296"/>
        <v>Critical</v>
      </c>
      <c r="W1890" s="6">
        <f t="shared" si="297"/>
        <v>8.99</v>
      </c>
      <c r="X1890" s="3" t="str">
        <f t="shared" si="298"/>
        <v>Priority 2</v>
      </c>
      <c r="Y1890" s="3" t="str">
        <f t="shared" si="299"/>
        <v>OK</v>
      </c>
    </row>
    <row r="1891" spans="1:25" x14ac:dyDescent="0.25">
      <c r="A1891" s="3" t="str">
        <f>Raw_Data!A1891</f>
        <v>0cb3b1b4-f56d-4937-a509-b7c79a125bc7</v>
      </c>
      <c r="B1891" s="3">
        <f>Raw_Data!B1891</f>
        <v>28</v>
      </c>
      <c r="C1891" s="3" t="str">
        <f>Raw_Data!C1891</f>
        <v>Female</v>
      </c>
      <c r="D1891" s="3" t="str">
        <f>Raw_Data!D1891</f>
        <v>Basic</v>
      </c>
      <c r="E1891" s="3">
        <f>Raw_Data!E1891</f>
        <v>10.43</v>
      </c>
      <c r="F1891" s="3">
        <f>Raw_Data!F1891</f>
        <v>25</v>
      </c>
      <c r="G1891" s="3" t="str">
        <f>Raw_Data!G1891</f>
        <v>Oceania</v>
      </c>
      <c r="H1891" s="3" t="str">
        <f>Raw_Data!H1891</f>
        <v>Tablet</v>
      </c>
      <c r="I1891" s="3">
        <f>Raw_Data!I1891</f>
        <v>8.99</v>
      </c>
      <c r="J1891" s="3">
        <f>Raw_Data!J1891</f>
        <v>0</v>
      </c>
      <c r="K1891" s="3" t="str">
        <f>Raw_Data!K1891</f>
        <v>Gift Card</v>
      </c>
      <c r="L1891" s="3">
        <f>Raw_Data!L1891</f>
        <v>4</v>
      </c>
      <c r="M1891" s="3">
        <f>Raw_Data!M1891</f>
        <v>0.4</v>
      </c>
      <c r="N1891" s="3" t="str">
        <f>Raw_Data!N1891</f>
        <v>Horror</v>
      </c>
      <c r="O1891" s="3" t="str">
        <f t="shared" si="290"/>
        <v>25-34</v>
      </c>
      <c r="P1891" s="3" t="str">
        <f t="shared" si="291"/>
        <v>10-24h</v>
      </c>
      <c r="Q1891" s="3" t="str">
        <f t="shared" si="292"/>
        <v>22-45d</v>
      </c>
      <c r="R1891" s="3" t="str">
        <f t="shared" si="293"/>
        <v>Medium</v>
      </c>
      <c r="S1891" s="3" t="str">
        <f t="shared" si="294"/>
        <v>Low</v>
      </c>
      <c r="T1891" s="3" t="str">
        <f t="shared" si="295"/>
        <v>Active</v>
      </c>
      <c r="U1891" s="4">
        <f>1/(1+EXP(-(Predictive_Model!$B$5+((B1891-Predictive_Model!$B$20)/Predictive_Model!$C$20)*Predictive_Model!$D$20+((E1891-Predictive_Model!$B$21)/Predictive_Model!$C$21)*Predictive_Model!$D$21+((F1891-Predictive_Model!$B$22)/Predictive_Model!$C$22)*Predictive_Model!$D$22+((I1891-Predictive_Model!$B$23)/Predictive_Model!$C$23)*Predictive_Model!$D$23+((L1891-Predictive_Model!$B$24)/Predictive_Model!$C$24)*Predictive_Model!$D$24+((M1891-Predictive_Model!$B$25)/Predictive_Model!$C$25)*Predictive_Model!$D$25+IF(C1891="Male",Predictive_Model!$D$31,IF(C1891="Other",Predictive_Model!$D$32,0))+IF(D1891="Premium",Predictive_Model!$D$34,IF(D1891="Standard",Predictive_Model!$D$35,0))+IF(G1891="Asia",Predictive_Model!$D$37,IF(G1891="Europe",Predictive_Model!$D$38,IF(G1891="North America",Predictive_Model!$D$39,IF(G1891="Oceania",Predictive_Model!$D$40,IF(G1891="South America",Predictive_Model!$D$41,0)))))+IF(H1891="Laptop",Predictive_Model!$D$43,IF(H1891="Mobile",Predictive_Model!$D$44,IF(H1891="TV",Predictive_Model!$D$45,IF(H1891="Tablet",Predictive_Model!$D$46,0))))+IF(K1891="Crypto",Predictive_Model!$D$48,IF(K1891="Debit Card",Predictive_Model!$D$49,IF(K1891="Gift Card",Predictive_Model!$D$50,IF(K1891="PayPal",Predictive_Model!$D$51,0))))+IF(N1891="Comedy",Predictive_Model!$D$53,IF(N1891="Documentary",Predictive_Model!$D$54,IF(N1891="Drama",Predictive_Model!$D$55,IF(N1891="Horror",Predictive_Model!$D$56,IF(N1891="Romance",Predictive_Model!$D$57,IF(N1891="Sci-Fi",Predictive_Model!$D$58,0)))))))))</f>
        <v>0.97462099811881708</v>
      </c>
      <c r="V1891" s="3" t="str">
        <f t="shared" si="296"/>
        <v>Critical</v>
      </c>
      <c r="W1891" s="6">
        <f t="shared" si="297"/>
        <v>8.7618427730881656</v>
      </c>
      <c r="X1891" s="3" t="str">
        <f t="shared" si="298"/>
        <v>Priority 2</v>
      </c>
      <c r="Y1891" s="3" t="str">
        <f t="shared" si="299"/>
        <v>OK</v>
      </c>
    </row>
    <row r="1892" spans="1:25" x14ac:dyDescent="0.25">
      <c r="A1892" s="3" t="str">
        <f>Raw_Data!A1892</f>
        <v>e33b05be-fc1b-4cf1-9fcc-185be5525bac</v>
      </c>
      <c r="B1892" s="3">
        <f>Raw_Data!B1892</f>
        <v>53</v>
      </c>
      <c r="C1892" s="3" t="str">
        <f>Raw_Data!C1892</f>
        <v>Other</v>
      </c>
      <c r="D1892" s="3" t="str">
        <f>Raw_Data!D1892</f>
        <v>Premium</v>
      </c>
      <c r="E1892" s="3">
        <f>Raw_Data!E1892</f>
        <v>5.79</v>
      </c>
      <c r="F1892" s="3">
        <f>Raw_Data!F1892</f>
        <v>34</v>
      </c>
      <c r="G1892" s="3" t="str">
        <f>Raw_Data!G1892</f>
        <v>Africa</v>
      </c>
      <c r="H1892" s="3" t="str">
        <f>Raw_Data!H1892</f>
        <v>Mobile</v>
      </c>
      <c r="I1892" s="3">
        <f>Raw_Data!I1892</f>
        <v>17.989999999999998</v>
      </c>
      <c r="J1892" s="3">
        <f>Raw_Data!J1892</f>
        <v>1</v>
      </c>
      <c r="K1892" s="3" t="str">
        <f>Raw_Data!K1892</f>
        <v>Gift Card</v>
      </c>
      <c r="L1892" s="3">
        <f>Raw_Data!L1892</f>
        <v>5</v>
      </c>
      <c r="M1892" s="3">
        <f>Raw_Data!M1892</f>
        <v>0.17</v>
      </c>
      <c r="N1892" s="3" t="str">
        <f>Raw_Data!N1892</f>
        <v>Documentary</v>
      </c>
      <c r="O1892" s="3" t="str">
        <f t="shared" si="290"/>
        <v>45-54</v>
      </c>
      <c r="P1892" s="3" t="str">
        <f t="shared" si="291"/>
        <v>&lt;10h</v>
      </c>
      <c r="Q1892" s="3" t="str">
        <f t="shared" si="292"/>
        <v>22-45d</v>
      </c>
      <c r="R1892" s="3" t="str">
        <f t="shared" si="293"/>
        <v>Medium</v>
      </c>
      <c r="S1892" s="3" t="str">
        <f t="shared" si="294"/>
        <v>High</v>
      </c>
      <c r="T1892" s="3" t="str">
        <f t="shared" si="295"/>
        <v>Churned</v>
      </c>
      <c r="U1892" s="4">
        <f>1/(1+EXP(-(Predictive_Model!$B$5+((B1892-Predictive_Model!$B$20)/Predictive_Model!$C$20)*Predictive_Model!$D$20+((E1892-Predictive_Model!$B$21)/Predictive_Model!$C$21)*Predictive_Model!$D$21+((F1892-Predictive_Model!$B$22)/Predictive_Model!$C$22)*Predictive_Model!$D$22+((I1892-Predictive_Model!$B$23)/Predictive_Model!$C$23)*Predictive_Model!$D$23+((L1892-Predictive_Model!$B$24)/Predictive_Model!$C$24)*Predictive_Model!$D$24+((M1892-Predictive_Model!$B$25)/Predictive_Model!$C$25)*Predictive_Model!$D$25+IF(C1892="Male",Predictive_Model!$D$31,IF(C1892="Other",Predictive_Model!$D$32,0))+IF(D1892="Premium",Predictive_Model!$D$34,IF(D1892="Standard",Predictive_Model!$D$35,0))+IF(G1892="Asia",Predictive_Model!$D$37,IF(G1892="Europe",Predictive_Model!$D$38,IF(G1892="North America",Predictive_Model!$D$39,IF(G1892="Oceania",Predictive_Model!$D$40,IF(G1892="South America",Predictive_Model!$D$41,0)))))+IF(H1892="Laptop",Predictive_Model!$D$43,IF(H1892="Mobile",Predictive_Model!$D$44,IF(H1892="TV",Predictive_Model!$D$45,IF(H1892="Tablet",Predictive_Model!$D$46,0))))+IF(K1892="Crypto",Predictive_Model!$D$48,IF(K1892="Debit Card",Predictive_Model!$D$49,IF(K1892="Gift Card",Predictive_Model!$D$50,IF(K1892="PayPal",Predictive_Model!$D$51,0))))+IF(N1892="Comedy",Predictive_Model!$D$53,IF(N1892="Documentary",Predictive_Model!$D$54,IF(N1892="Drama",Predictive_Model!$D$55,IF(N1892="Horror",Predictive_Model!$D$56,IF(N1892="Romance",Predictive_Model!$D$57,IF(N1892="Sci-Fi",Predictive_Model!$D$58,0)))))))))</f>
        <v>0.94549839248198297</v>
      </c>
      <c r="V1892" s="3" t="str">
        <f t="shared" si="296"/>
        <v>Critical</v>
      </c>
      <c r="W1892" s="6">
        <f t="shared" si="297"/>
        <v>17.989999999999998</v>
      </c>
      <c r="X1892" s="3" t="str">
        <f t="shared" si="298"/>
        <v>Priority 1</v>
      </c>
      <c r="Y1892" s="3" t="str">
        <f t="shared" si="299"/>
        <v>OK</v>
      </c>
    </row>
    <row r="1893" spans="1:25" x14ac:dyDescent="0.25">
      <c r="A1893" s="3" t="str">
        <f>Raw_Data!A1893</f>
        <v>e674aba0-35ab-4d84-9283-901a58d5ece9</v>
      </c>
      <c r="B1893" s="3">
        <f>Raw_Data!B1893</f>
        <v>36</v>
      </c>
      <c r="C1893" s="3" t="str">
        <f>Raw_Data!C1893</f>
        <v>Male</v>
      </c>
      <c r="D1893" s="3" t="str">
        <f>Raw_Data!D1893</f>
        <v>Basic</v>
      </c>
      <c r="E1893" s="3">
        <f>Raw_Data!E1893</f>
        <v>34.97</v>
      </c>
      <c r="F1893" s="3">
        <f>Raw_Data!F1893</f>
        <v>16</v>
      </c>
      <c r="G1893" s="3" t="str">
        <f>Raw_Data!G1893</f>
        <v>Europe</v>
      </c>
      <c r="H1893" s="3" t="str">
        <f>Raw_Data!H1893</f>
        <v>TV</v>
      </c>
      <c r="I1893" s="3">
        <f>Raw_Data!I1893</f>
        <v>8.99</v>
      </c>
      <c r="J1893" s="3">
        <f>Raw_Data!J1893</f>
        <v>0</v>
      </c>
      <c r="K1893" s="3" t="str">
        <f>Raw_Data!K1893</f>
        <v>PayPal</v>
      </c>
      <c r="L1893" s="3">
        <f>Raw_Data!L1893</f>
        <v>2</v>
      </c>
      <c r="M1893" s="3">
        <f>Raw_Data!M1893</f>
        <v>2.06</v>
      </c>
      <c r="N1893" s="3" t="str">
        <f>Raw_Data!N1893</f>
        <v>Action</v>
      </c>
      <c r="O1893" s="3" t="str">
        <f t="shared" si="290"/>
        <v>35-44</v>
      </c>
      <c r="P1893" s="3" t="str">
        <f t="shared" si="291"/>
        <v>25-49h</v>
      </c>
      <c r="Q1893" s="3" t="str">
        <f t="shared" si="292"/>
        <v>8-21d</v>
      </c>
      <c r="R1893" s="3" t="str">
        <f t="shared" si="293"/>
        <v>High</v>
      </c>
      <c r="S1893" s="3" t="str">
        <f t="shared" si="294"/>
        <v>Low</v>
      </c>
      <c r="T1893" s="3" t="str">
        <f t="shared" si="295"/>
        <v>Active</v>
      </c>
      <c r="U1893" s="4">
        <f>1/(1+EXP(-(Predictive_Model!$B$5+((B1893-Predictive_Model!$B$20)/Predictive_Model!$C$20)*Predictive_Model!$D$20+((E1893-Predictive_Model!$B$21)/Predictive_Model!$C$21)*Predictive_Model!$D$21+((F1893-Predictive_Model!$B$22)/Predictive_Model!$C$22)*Predictive_Model!$D$22+((I1893-Predictive_Model!$B$23)/Predictive_Model!$C$23)*Predictive_Model!$D$23+((L1893-Predictive_Model!$B$24)/Predictive_Model!$C$24)*Predictive_Model!$D$24+((M1893-Predictive_Model!$B$25)/Predictive_Model!$C$25)*Predictive_Model!$D$25+IF(C1893="Male",Predictive_Model!$D$31,IF(C1893="Other",Predictive_Model!$D$32,0))+IF(D1893="Premium",Predictive_Model!$D$34,IF(D1893="Standard",Predictive_Model!$D$35,0))+IF(G1893="Asia",Predictive_Model!$D$37,IF(G1893="Europe",Predictive_Model!$D$38,IF(G1893="North America",Predictive_Model!$D$39,IF(G1893="Oceania",Predictive_Model!$D$40,IF(G1893="South America",Predictive_Model!$D$41,0)))))+IF(H1893="Laptop",Predictive_Model!$D$43,IF(H1893="Mobile",Predictive_Model!$D$44,IF(H1893="TV",Predictive_Model!$D$45,IF(H1893="Tablet",Predictive_Model!$D$46,0))))+IF(K1893="Crypto",Predictive_Model!$D$48,IF(K1893="Debit Card",Predictive_Model!$D$49,IF(K1893="Gift Card",Predictive_Model!$D$50,IF(K1893="PayPal",Predictive_Model!$D$51,0))))+IF(N1893="Comedy",Predictive_Model!$D$53,IF(N1893="Documentary",Predictive_Model!$D$54,IF(N1893="Drama",Predictive_Model!$D$55,IF(N1893="Horror",Predictive_Model!$D$56,IF(N1893="Romance",Predictive_Model!$D$57,IF(N1893="Sci-Fi",Predictive_Model!$D$58,0)))))))))</f>
        <v>1.2023277267412654E-4</v>
      </c>
      <c r="V1893" s="3" t="str">
        <f t="shared" si="296"/>
        <v>Low</v>
      </c>
      <c r="W1893" s="6">
        <f t="shared" si="297"/>
        <v>1.0808926263403977E-3</v>
      </c>
      <c r="X1893" s="3" t="str">
        <f t="shared" si="298"/>
        <v>Monitor</v>
      </c>
      <c r="Y1893" s="3" t="str">
        <f t="shared" si="299"/>
        <v>OK</v>
      </c>
    </row>
    <row r="1894" spans="1:25" x14ac:dyDescent="0.25">
      <c r="A1894" s="3" t="str">
        <f>Raw_Data!A1894</f>
        <v>98504084-75ee-40c1-a61e-c01ebf8377d5</v>
      </c>
      <c r="B1894" s="3">
        <f>Raw_Data!B1894</f>
        <v>48</v>
      </c>
      <c r="C1894" s="3" t="str">
        <f>Raw_Data!C1894</f>
        <v>Female</v>
      </c>
      <c r="D1894" s="3" t="str">
        <f>Raw_Data!D1894</f>
        <v>Basic</v>
      </c>
      <c r="E1894" s="3">
        <f>Raw_Data!E1894</f>
        <v>5.71</v>
      </c>
      <c r="F1894" s="3">
        <f>Raw_Data!F1894</f>
        <v>40</v>
      </c>
      <c r="G1894" s="3" t="str">
        <f>Raw_Data!G1894</f>
        <v>Africa</v>
      </c>
      <c r="H1894" s="3" t="str">
        <f>Raw_Data!H1894</f>
        <v>Tablet</v>
      </c>
      <c r="I1894" s="3">
        <f>Raw_Data!I1894</f>
        <v>8.99</v>
      </c>
      <c r="J1894" s="3">
        <f>Raw_Data!J1894</f>
        <v>1</v>
      </c>
      <c r="K1894" s="3" t="str">
        <f>Raw_Data!K1894</f>
        <v>Crypto</v>
      </c>
      <c r="L1894" s="3">
        <f>Raw_Data!L1894</f>
        <v>1</v>
      </c>
      <c r="M1894" s="3">
        <f>Raw_Data!M1894</f>
        <v>0.14000000000000001</v>
      </c>
      <c r="N1894" s="3" t="str">
        <f>Raw_Data!N1894</f>
        <v>Romance</v>
      </c>
      <c r="O1894" s="3" t="str">
        <f t="shared" si="290"/>
        <v>45-54</v>
      </c>
      <c r="P1894" s="3" t="str">
        <f t="shared" si="291"/>
        <v>&lt;10h</v>
      </c>
      <c r="Q1894" s="3" t="str">
        <f t="shared" si="292"/>
        <v>22-45d</v>
      </c>
      <c r="R1894" s="3" t="str">
        <f t="shared" si="293"/>
        <v>Medium</v>
      </c>
      <c r="S1894" s="3" t="str">
        <f t="shared" si="294"/>
        <v>Low</v>
      </c>
      <c r="T1894" s="3" t="str">
        <f t="shared" si="295"/>
        <v>Churned</v>
      </c>
      <c r="U1894" s="4">
        <f>1/(1+EXP(-(Predictive_Model!$B$5+((B1894-Predictive_Model!$B$20)/Predictive_Model!$C$20)*Predictive_Model!$D$20+((E1894-Predictive_Model!$B$21)/Predictive_Model!$C$21)*Predictive_Model!$D$21+((F1894-Predictive_Model!$B$22)/Predictive_Model!$C$22)*Predictive_Model!$D$22+((I1894-Predictive_Model!$B$23)/Predictive_Model!$C$23)*Predictive_Model!$D$23+((L1894-Predictive_Model!$B$24)/Predictive_Model!$C$24)*Predictive_Model!$D$24+((M1894-Predictive_Model!$B$25)/Predictive_Model!$C$25)*Predictive_Model!$D$25+IF(C1894="Male",Predictive_Model!$D$31,IF(C1894="Other",Predictive_Model!$D$32,0))+IF(D1894="Premium",Predictive_Model!$D$34,IF(D1894="Standard",Predictive_Model!$D$35,0))+IF(G1894="Asia",Predictive_Model!$D$37,IF(G1894="Europe",Predictive_Model!$D$38,IF(G1894="North America",Predictive_Model!$D$39,IF(G1894="Oceania",Predictive_Model!$D$40,IF(G1894="South America",Predictive_Model!$D$41,0)))))+IF(H1894="Laptop",Predictive_Model!$D$43,IF(H1894="Mobile",Predictive_Model!$D$44,IF(H1894="TV",Predictive_Model!$D$45,IF(H1894="Tablet",Predictive_Model!$D$46,0))))+IF(K1894="Crypto",Predictive_Model!$D$48,IF(K1894="Debit Card",Predictive_Model!$D$49,IF(K1894="Gift Card",Predictive_Model!$D$50,IF(K1894="PayPal",Predictive_Model!$D$51,0))))+IF(N1894="Comedy",Predictive_Model!$D$53,IF(N1894="Documentary",Predictive_Model!$D$54,IF(N1894="Drama",Predictive_Model!$D$55,IF(N1894="Horror",Predictive_Model!$D$56,IF(N1894="Romance",Predictive_Model!$D$57,IF(N1894="Sci-Fi",Predictive_Model!$D$58,0)))))))))</f>
        <v>0.99991588566930567</v>
      </c>
      <c r="V1894" s="3" t="str">
        <f t="shared" si="296"/>
        <v>Critical</v>
      </c>
      <c r="W1894" s="6">
        <f t="shared" si="297"/>
        <v>8.99</v>
      </c>
      <c r="X1894" s="3" t="str">
        <f t="shared" si="298"/>
        <v>Priority 2</v>
      </c>
      <c r="Y1894" s="3" t="str">
        <f t="shared" si="299"/>
        <v>OK</v>
      </c>
    </row>
    <row r="1895" spans="1:25" x14ac:dyDescent="0.25">
      <c r="A1895" s="3" t="str">
        <f>Raw_Data!A1895</f>
        <v>db86ffd3-430d-4f21-99a0-d0c002b24dfb</v>
      </c>
      <c r="B1895" s="3">
        <f>Raw_Data!B1895</f>
        <v>19</v>
      </c>
      <c r="C1895" s="3" t="str">
        <f>Raw_Data!C1895</f>
        <v>Other</v>
      </c>
      <c r="D1895" s="3" t="str">
        <f>Raw_Data!D1895</f>
        <v>Standard</v>
      </c>
      <c r="E1895" s="3">
        <f>Raw_Data!E1895</f>
        <v>6.31</v>
      </c>
      <c r="F1895" s="3">
        <f>Raw_Data!F1895</f>
        <v>18</v>
      </c>
      <c r="G1895" s="3" t="str">
        <f>Raw_Data!G1895</f>
        <v>North America</v>
      </c>
      <c r="H1895" s="3" t="str">
        <f>Raw_Data!H1895</f>
        <v>TV</v>
      </c>
      <c r="I1895" s="3">
        <f>Raw_Data!I1895</f>
        <v>13.99</v>
      </c>
      <c r="J1895" s="3">
        <f>Raw_Data!J1895</f>
        <v>0</v>
      </c>
      <c r="K1895" s="3" t="str">
        <f>Raw_Data!K1895</f>
        <v>Crypto</v>
      </c>
      <c r="L1895" s="3">
        <f>Raw_Data!L1895</f>
        <v>1</v>
      </c>
      <c r="M1895" s="3">
        <f>Raw_Data!M1895</f>
        <v>0.33</v>
      </c>
      <c r="N1895" s="3" t="str">
        <f>Raw_Data!N1895</f>
        <v>Sci-Fi</v>
      </c>
      <c r="O1895" s="3" t="str">
        <f t="shared" si="290"/>
        <v>18-24</v>
      </c>
      <c r="P1895" s="3" t="str">
        <f t="shared" si="291"/>
        <v>&lt;10h</v>
      </c>
      <c r="Q1895" s="3" t="str">
        <f t="shared" si="292"/>
        <v>8-21d</v>
      </c>
      <c r="R1895" s="3" t="str">
        <f t="shared" si="293"/>
        <v>Medium</v>
      </c>
      <c r="S1895" s="3" t="str">
        <f t="shared" si="294"/>
        <v>Mid</v>
      </c>
      <c r="T1895" s="3" t="str">
        <f t="shared" si="295"/>
        <v>Active</v>
      </c>
      <c r="U1895" s="4">
        <f>1/(1+EXP(-(Predictive_Model!$B$5+((B1895-Predictive_Model!$B$20)/Predictive_Model!$C$20)*Predictive_Model!$D$20+((E1895-Predictive_Model!$B$21)/Predictive_Model!$C$21)*Predictive_Model!$D$21+((F1895-Predictive_Model!$B$22)/Predictive_Model!$C$22)*Predictive_Model!$D$22+((I1895-Predictive_Model!$B$23)/Predictive_Model!$C$23)*Predictive_Model!$D$23+((L1895-Predictive_Model!$B$24)/Predictive_Model!$C$24)*Predictive_Model!$D$24+((M1895-Predictive_Model!$B$25)/Predictive_Model!$C$25)*Predictive_Model!$D$25+IF(C1895="Male",Predictive_Model!$D$31,IF(C1895="Other",Predictive_Model!$D$32,0))+IF(D1895="Premium",Predictive_Model!$D$34,IF(D1895="Standard",Predictive_Model!$D$35,0))+IF(G1895="Asia",Predictive_Model!$D$37,IF(G1895="Europe",Predictive_Model!$D$38,IF(G1895="North America",Predictive_Model!$D$39,IF(G1895="Oceania",Predictive_Model!$D$40,IF(G1895="South America",Predictive_Model!$D$41,0)))))+IF(H1895="Laptop",Predictive_Model!$D$43,IF(H1895="Mobile",Predictive_Model!$D$44,IF(H1895="TV",Predictive_Model!$D$45,IF(H1895="Tablet",Predictive_Model!$D$46,0))))+IF(K1895="Crypto",Predictive_Model!$D$48,IF(K1895="Debit Card",Predictive_Model!$D$49,IF(K1895="Gift Card",Predictive_Model!$D$50,IF(K1895="PayPal",Predictive_Model!$D$51,0))))+IF(N1895="Comedy",Predictive_Model!$D$53,IF(N1895="Documentary",Predictive_Model!$D$54,IF(N1895="Drama",Predictive_Model!$D$55,IF(N1895="Horror",Predictive_Model!$D$56,IF(N1895="Romance",Predictive_Model!$D$57,IF(N1895="Sci-Fi",Predictive_Model!$D$58,0)))))))))</f>
        <v>0.95377629845629419</v>
      </c>
      <c r="V1895" s="3" t="str">
        <f t="shared" si="296"/>
        <v>Critical</v>
      </c>
      <c r="W1895" s="6">
        <f t="shared" si="297"/>
        <v>13.343330415403557</v>
      </c>
      <c r="X1895" s="3" t="str">
        <f t="shared" si="298"/>
        <v>Priority 2</v>
      </c>
      <c r="Y1895" s="3" t="str">
        <f t="shared" si="299"/>
        <v>OK</v>
      </c>
    </row>
    <row r="1896" spans="1:25" x14ac:dyDescent="0.25">
      <c r="A1896" s="3" t="str">
        <f>Raw_Data!A1896</f>
        <v>f2148f5b-1c1c-4924-8f23-c2781fe5c869</v>
      </c>
      <c r="B1896" s="3">
        <f>Raw_Data!B1896</f>
        <v>25</v>
      </c>
      <c r="C1896" s="3" t="str">
        <f>Raw_Data!C1896</f>
        <v>Male</v>
      </c>
      <c r="D1896" s="3" t="str">
        <f>Raw_Data!D1896</f>
        <v>Premium</v>
      </c>
      <c r="E1896" s="3">
        <f>Raw_Data!E1896</f>
        <v>6.08</v>
      </c>
      <c r="F1896" s="3">
        <f>Raw_Data!F1896</f>
        <v>33</v>
      </c>
      <c r="G1896" s="3" t="str">
        <f>Raw_Data!G1896</f>
        <v>Africa</v>
      </c>
      <c r="H1896" s="3" t="str">
        <f>Raw_Data!H1896</f>
        <v>Laptop</v>
      </c>
      <c r="I1896" s="3">
        <f>Raw_Data!I1896</f>
        <v>17.989999999999998</v>
      </c>
      <c r="J1896" s="3">
        <f>Raw_Data!J1896</f>
        <v>0</v>
      </c>
      <c r="K1896" s="3" t="str">
        <f>Raw_Data!K1896</f>
        <v>Debit Card</v>
      </c>
      <c r="L1896" s="3">
        <f>Raw_Data!L1896</f>
        <v>5</v>
      </c>
      <c r="M1896" s="3">
        <f>Raw_Data!M1896</f>
        <v>0.18</v>
      </c>
      <c r="N1896" s="3" t="str">
        <f>Raw_Data!N1896</f>
        <v>Documentary</v>
      </c>
      <c r="O1896" s="3" t="str">
        <f t="shared" si="290"/>
        <v>25-34</v>
      </c>
      <c r="P1896" s="3" t="str">
        <f t="shared" si="291"/>
        <v>&lt;10h</v>
      </c>
      <c r="Q1896" s="3" t="str">
        <f t="shared" si="292"/>
        <v>22-45d</v>
      </c>
      <c r="R1896" s="3" t="str">
        <f t="shared" si="293"/>
        <v>Medium</v>
      </c>
      <c r="S1896" s="3" t="str">
        <f t="shared" si="294"/>
        <v>High</v>
      </c>
      <c r="T1896" s="3" t="str">
        <f t="shared" si="295"/>
        <v>Active</v>
      </c>
      <c r="U1896" s="4">
        <f>1/(1+EXP(-(Predictive_Model!$B$5+((B1896-Predictive_Model!$B$20)/Predictive_Model!$C$20)*Predictive_Model!$D$20+((E1896-Predictive_Model!$B$21)/Predictive_Model!$C$21)*Predictive_Model!$D$21+((F1896-Predictive_Model!$B$22)/Predictive_Model!$C$22)*Predictive_Model!$D$22+((I1896-Predictive_Model!$B$23)/Predictive_Model!$C$23)*Predictive_Model!$D$23+((L1896-Predictive_Model!$B$24)/Predictive_Model!$C$24)*Predictive_Model!$D$24+((M1896-Predictive_Model!$B$25)/Predictive_Model!$C$25)*Predictive_Model!$D$25+IF(C1896="Male",Predictive_Model!$D$31,IF(C1896="Other",Predictive_Model!$D$32,0))+IF(D1896="Premium",Predictive_Model!$D$34,IF(D1896="Standard",Predictive_Model!$D$35,0))+IF(G1896="Asia",Predictive_Model!$D$37,IF(G1896="Europe",Predictive_Model!$D$38,IF(G1896="North America",Predictive_Model!$D$39,IF(G1896="Oceania",Predictive_Model!$D$40,IF(G1896="South America",Predictive_Model!$D$41,0)))))+IF(H1896="Laptop",Predictive_Model!$D$43,IF(H1896="Mobile",Predictive_Model!$D$44,IF(H1896="TV",Predictive_Model!$D$45,IF(H1896="Tablet",Predictive_Model!$D$46,0))))+IF(K1896="Crypto",Predictive_Model!$D$48,IF(K1896="Debit Card",Predictive_Model!$D$49,IF(K1896="Gift Card",Predictive_Model!$D$50,IF(K1896="PayPal",Predictive_Model!$D$51,0))))+IF(N1896="Comedy",Predictive_Model!$D$53,IF(N1896="Documentary",Predictive_Model!$D$54,IF(N1896="Drama",Predictive_Model!$D$55,IF(N1896="Horror",Predictive_Model!$D$56,IF(N1896="Romance",Predictive_Model!$D$57,IF(N1896="Sci-Fi",Predictive_Model!$D$58,0)))))))))</f>
        <v>0.58440807882528867</v>
      </c>
      <c r="V1896" s="3" t="str">
        <f t="shared" si="296"/>
        <v>High</v>
      </c>
      <c r="W1896" s="6">
        <f t="shared" si="297"/>
        <v>10.513501338066943</v>
      </c>
      <c r="X1896" s="3" t="str">
        <f t="shared" si="298"/>
        <v>Priority 2</v>
      </c>
      <c r="Y1896" s="3" t="str">
        <f t="shared" si="299"/>
        <v>OK</v>
      </c>
    </row>
    <row r="1897" spans="1:25" x14ac:dyDescent="0.25">
      <c r="A1897" s="3" t="str">
        <f>Raw_Data!A1897</f>
        <v>6b12da3c-c538-4257-b3a8-6ecaaeb07210</v>
      </c>
      <c r="B1897" s="3">
        <f>Raw_Data!B1897</f>
        <v>31</v>
      </c>
      <c r="C1897" s="3" t="str">
        <f>Raw_Data!C1897</f>
        <v>Other</v>
      </c>
      <c r="D1897" s="3" t="str">
        <f>Raw_Data!D1897</f>
        <v>Standard</v>
      </c>
      <c r="E1897" s="3">
        <f>Raw_Data!E1897</f>
        <v>6.59</v>
      </c>
      <c r="F1897" s="3">
        <f>Raw_Data!F1897</f>
        <v>19</v>
      </c>
      <c r="G1897" s="3" t="str">
        <f>Raw_Data!G1897</f>
        <v>Africa</v>
      </c>
      <c r="H1897" s="3" t="str">
        <f>Raw_Data!H1897</f>
        <v>Desktop</v>
      </c>
      <c r="I1897" s="3">
        <f>Raw_Data!I1897</f>
        <v>13.99</v>
      </c>
      <c r="J1897" s="3">
        <f>Raw_Data!J1897</f>
        <v>0</v>
      </c>
      <c r="K1897" s="3" t="str">
        <f>Raw_Data!K1897</f>
        <v>Crypto</v>
      </c>
      <c r="L1897" s="3">
        <f>Raw_Data!L1897</f>
        <v>3</v>
      </c>
      <c r="M1897" s="3">
        <f>Raw_Data!M1897</f>
        <v>0.33</v>
      </c>
      <c r="N1897" s="3" t="str">
        <f>Raw_Data!N1897</f>
        <v>Documentary</v>
      </c>
      <c r="O1897" s="3" t="str">
        <f t="shared" si="290"/>
        <v>25-34</v>
      </c>
      <c r="P1897" s="3" t="str">
        <f t="shared" si="291"/>
        <v>&lt;10h</v>
      </c>
      <c r="Q1897" s="3" t="str">
        <f t="shared" si="292"/>
        <v>8-21d</v>
      </c>
      <c r="R1897" s="3" t="str">
        <f t="shared" si="293"/>
        <v>Medium</v>
      </c>
      <c r="S1897" s="3" t="str">
        <f t="shared" si="294"/>
        <v>Mid</v>
      </c>
      <c r="T1897" s="3" t="str">
        <f t="shared" si="295"/>
        <v>Active</v>
      </c>
      <c r="U1897" s="4">
        <f>1/(1+EXP(-(Predictive_Model!$B$5+((B1897-Predictive_Model!$B$20)/Predictive_Model!$C$20)*Predictive_Model!$D$20+((E1897-Predictive_Model!$B$21)/Predictive_Model!$C$21)*Predictive_Model!$D$21+((F1897-Predictive_Model!$B$22)/Predictive_Model!$C$22)*Predictive_Model!$D$22+((I1897-Predictive_Model!$B$23)/Predictive_Model!$C$23)*Predictive_Model!$D$23+((L1897-Predictive_Model!$B$24)/Predictive_Model!$C$24)*Predictive_Model!$D$24+((M1897-Predictive_Model!$B$25)/Predictive_Model!$C$25)*Predictive_Model!$D$25+IF(C1897="Male",Predictive_Model!$D$31,IF(C1897="Other",Predictive_Model!$D$32,0))+IF(D1897="Premium",Predictive_Model!$D$34,IF(D1897="Standard",Predictive_Model!$D$35,0))+IF(G1897="Asia",Predictive_Model!$D$37,IF(G1897="Europe",Predictive_Model!$D$38,IF(G1897="North America",Predictive_Model!$D$39,IF(G1897="Oceania",Predictive_Model!$D$40,IF(G1897="South America",Predictive_Model!$D$41,0)))))+IF(H1897="Laptop",Predictive_Model!$D$43,IF(H1897="Mobile",Predictive_Model!$D$44,IF(H1897="TV",Predictive_Model!$D$45,IF(H1897="Tablet",Predictive_Model!$D$46,0))))+IF(K1897="Crypto",Predictive_Model!$D$48,IF(K1897="Debit Card",Predictive_Model!$D$49,IF(K1897="Gift Card",Predictive_Model!$D$50,IF(K1897="PayPal",Predictive_Model!$D$51,0))))+IF(N1897="Comedy",Predictive_Model!$D$53,IF(N1897="Documentary",Predictive_Model!$D$54,IF(N1897="Drama",Predictive_Model!$D$55,IF(N1897="Horror",Predictive_Model!$D$56,IF(N1897="Romance",Predictive_Model!$D$57,IF(N1897="Sci-Fi",Predictive_Model!$D$58,0)))))))))</f>
        <v>0.84103165415095138</v>
      </c>
      <c r="V1897" s="3" t="str">
        <f t="shared" si="296"/>
        <v>Critical</v>
      </c>
      <c r="W1897" s="6">
        <f t="shared" si="297"/>
        <v>11.766032841571811</v>
      </c>
      <c r="X1897" s="3" t="str">
        <f t="shared" si="298"/>
        <v>Priority 2</v>
      </c>
      <c r="Y1897" s="3" t="str">
        <f t="shared" si="299"/>
        <v>OK</v>
      </c>
    </row>
    <row r="1898" spans="1:25" x14ac:dyDescent="0.25">
      <c r="A1898" s="3" t="str">
        <f>Raw_Data!A1898</f>
        <v>4419096c-eab3-4723-920e-eac48bdbf287</v>
      </c>
      <c r="B1898" s="3">
        <f>Raw_Data!B1898</f>
        <v>56</v>
      </c>
      <c r="C1898" s="3" t="str">
        <f>Raw_Data!C1898</f>
        <v>Female</v>
      </c>
      <c r="D1898" s="3" t="str">
        <f>Raw_Data!D1898</f>
        <v>Basic</v>
      </c>
      <c r="E1898" s="3">
        <f>Raw_Data!E1898</f>
        <v>15.59</v>
      </c>
      <c r="F1898" s="3">
        <f>Raw_Data!F1898</f>
        <v>3</v>
      </c>
      <c r="G1898" s="3" t="str">
        <f>Raw_Data!G1898</f>
        <v>South America</v>
      </c>
      <c r="H1898" s="3" t="str">
        <f>Raw_Data!H1898</f>
        <v>Desktop</v>
      </c>
      <c r="I1898" s="3">
        <f>Raw_Data!I1898</f>
        <v>8.99</v>
      </c>
      <c r="J1898" s="3">
        <f>Raw_Data!J1898</f>
        <v>0</v>
      </c>
      <c r="K1898" s="3" t="str">
        <f>Raw_Data!K1898</f>
        <v>Gift Card</v>
      </c>
      <c r="L1898" s="3">
        <f>Raw_Data!L1898</f>
        <v>3</v>
      </c>
      <c r="M1898" s="3">
        <f>Raw_Data!M1898</f>
        <v>3.9</v>
      </c>
      <c r="N1898" s="3" t="str">
        <f>Raw_Data!N1898</f>
        <v>Action</v>
      </c>
      <c r="O1898" s="3" t="str">
        <f t="shared" si="290"/>
        <v>55-70</v>
      </c>
      <c r="P1898" s="3" t="str">
        <f t="shared" si="291"/>
        <v>10-24h</v>
      </c>
      <c r="Q1898" s="3" t="str">
        <f t="shared" si="292"/>
        <v>0-7d</v>
      </c>
      <c r="R1898" s="3" t="str">
        <f t="shared" si="293"/>
        <v>Medium</v>
      </c>
      <c r="S1898" s="3" t="str">
        <f t="shared" si="294"/>
        <v>Low</v>
      </c>
      <c r="T1898" s="3" t="str">
        <f t="shared" si="295"/>
        <v>Active</v>
      </c>
      <c r="U1898" s="4">
        <f>1/(1+EXP(-(Predictive_Model!$B$5+((B1898-Predictive_Model!$B$20)/Predictive_Model!$C$20)*Predictive_Model!$D$20+((E1898-Predictive_Model!$B$21)/Predictive_Model!$C$21)*Predictive_Model!$D$21+((F1898-Predictive_Model!$B$22)/Predictive_Model!$C$22)*Predictive_Model!$D$22+((I1898-Predictive_Model!$B$23)/Predictive_Model!$C$23)*Predictive_Model!$D$23+((L1898-Predictive_Model!$B$24)/Predictive_Model!$C$24)*Predictive_Model!$D$24+((M1898-Predictive_Model!$B$25)/Predictive_Model!$C$25)*Predictive_Model!$D$25+IF(C1898="Male",Predictive_Model!$D$31,IF(C1898="Other",Predictive_Model!$D$32,0))+IF(D1898="Premium",Predictive_Model!$D$34,IF(D1898="Standard",Predictive_Model!$D$35,0))+IF(G1898="Asia",Predictive_Model!$D$37,IF(G1898="Europe",Predictive_Model!$D$38,IF(G1898="North America",Predictive_Model!$D$39,IF(G1898="Oceania",Predictive_Model!$D$40,IF(G1898="South America",Predictive_Model!$D$41,0)))))+IF(H1898="Laptop",Predictive_Model!$D$43,IF(H1898="Mobile",Predictive_Model!$D$44,IF(H1898="TV",Predictive_Model!$D$45,IF(H1898="Tablet",Predictive_Model!$D$46,0))))+IF(K1898="Crypto",Predictive_Model!$D$48,IF(K1898="Debit Card",Predictive_Model!$D$49,IF(K1898="Gift Card",Predictive_Model!$D$50,IF(K1898="PayPal",Predictive_Model!$D$51,0))))+IF(N1898="Comedy",Predictive_Model!$D$53,IF(N1898="Documentary",Predictive_Model!$D$54,IF(N1898="Drama",Predictive_Model!$D$55,IF(N1898="Horror",Predictive_Model!$D$56,IF(N1898="Romance",Predictive_Model!$D$57,IF(N1898="Sci-Fi",Predictive_Model!$D$58,0)))))))))</f>
        <v>5.0121089807655516E-4</v>
      </c>
      <c r="V1898" s="3" t="str">
        <f t="shared" si="296"/>
        <v>Low</v>
      </c>
      <c r="W1898" s="6">
        <f t="shared" si="297"/>
        <v>4.5058859737082306E-3</v>
      </c>
      <c r="X1898" s="3" t="str">
        <f t="shared" si="298"/>
        <v>Monitor</v>
      </c>
      <c r="Y1898" s="3" t="str">
        <f t="shared" si="299"/>
        <v>OK</v>
      </c>
    </row>
    <row r="1899" spans="1:25" x14ac:dyDescent="0.25">
      <c r="A1899" s="3" t="str">
        <f>Raw_Data!A1899</f>
        <v>6579bce5-dc6a-481c-b1fe-a22518a7a609</v>
      </c>
      <c r="B1899" s="3">
        <f>Raw_Data!B1899</f>
        <v>51</v>
      </c>
      <c r="C1899" s="3" t="str">
        <f>Raw_Data!C1899</f>
        <v>Other</v>
      </c>
      <c r="D1899" s="3" t="str">
        <f>Raw_Data!D1899</f>
        <v>Standard</v>
      </c>
      <c r="E1899" s="3">
        <f>Raw_Data!E1899</f>
        <v>7.43</v>
      </c>
      <c r="F1899" s="3">
        <f>Raw_Data!F1899</f>
        <v>25</v>
      </c>
      <c r="G1899" s="3" t="str">
        <f>Raw_Data!G1899</f>
        <v>North America</v>
      </c>
      <c r="H1899" s="3" t="str">
        <f>Raw_Data!H1899</f>
        <v>Mobile</v>
      </c>
      <c r="I1899" s="3">
        <f>Raw_Data!I1899</f>
        <v>13.99</v>
      </c>
      <c r="J1899" s="3">
        <f>Raw_Data!J1899</f>
        <v>0</v>
      </c>
      <c r="K1899" s="3" t="str">
        <f>Raw_Data!K1899</f>
        <v>Crypto</v>
      </c>
      <c r="L1899" s="3">
        <f>Raw_Data!L1899</f>
        <v>5</v>
      </c>
      <c r="M1899" s="3">
        <f>Raw_Data!M1899</f>
        <v>0.28999999999999998</v>
      </c>
      <c r="N1899" s="3" t="str">
        <f>Raw_Data!N1899</f>
        <v>Comedy</v>
      </c>
      <c r="O1899" s="3" t="str">
        <f t="shared" si="290"/>
        <v>45-54</v>
      </c>
      <c r="P1899" s="3" t="str">
        <f t="shared" si="291"/>
        <v>&lt;10h</v>
      </c>
      <c r="Q1899" s="3" t="str">
        <f t="shared" si="292"/>
        <v>22-45d</v>
      </c>
      <c r="R1899" s="3" t="str">
        <f t="shared" si="293"/>
        <v>Medium</v>
      </c>
      <c r="S1899" s="3" t="str">
        <f t="shared" si="294"/>
        <v>Mid</v>
      </c>
      <c r="T1899" s="3" t="str">
        <f t="shared" si="295"/>
        <v>Active</v>
      </c>
      <c r="U1899" s="4">
        <f>1/(1+EXP(-(Predictive_Model!$B$5+((B1899-Predictive_Model!$B$20)/Predictive_Model!$C$20)*Predictive_Model!$D$20+((E1899-Predictive_Model!$B$21)/Predictive_Model!$C$21)*Predictive_Model!$D$21+((F1899-Predictive_Model!$B$22)/Predictive_Model!$C$22)*Predictive_Model!$D$22+((I1899-Predictive_Model!$B$23)/Predictive_Model!$C$23)*Predictive_Model!$D$23+((L1899-Predictive_Model!$B$24)/Predictive_Model!$C$24)*Predictive_Model!$D$24+((M1899-Predictive_Model!$B$25)/Predictive_Model!$C$25)*Predictive_Model!$D$25+IF(C1899="Male",Predictive_Model!$D$31,IF(C1899="Other",Predictive_Model!$D$32,0))+IF(D1899="Premium",Predictive_Model!$D$34,IF(D1899="Standard",Predictive_Model!$D$35,0))+IF(G1899="Asia",Predictive_Model!$D$37,IF(G1899="Europe",Predictive_Model!$D$38,IF(G1899="North America",Predictive_Model!$D$39,IF(G1899="Oceania",Predictive_Model!$D$40,IF(G1899="South America",Predictive_Model!$D$41,0)))))+IF(H1899="Laptop",Predictive_Model!$D$43,IF(H1899="Mobile",Predictive_Model!$D$44,IF(H1899="TV",Predictive_Model!$D$45,IF(H1899="Tablet",Predictive_Model!$D$46,0))))+IF(K1899="Crypto",Predictive_Model!$D$48,IF(K1899="Debit Card",Predictive_Model!$D$49,IF(K1899="Gift Card",Predictive_Model!$D$50,IF(K1899="PayPal",Predictive_Model!$D$51,0))))+IF(N1899="Comedy",Predictive_Model!$D$53,IF(N1899="Documentary",Predictive_Model!$D$54,IF(N1899="Drama",Predictive_Model!$D$55,IF(N1899="Horror",Predictive_Model!$D$56,IF(N1899="Romance",Predictive_Model!$D$57,IF(N1899="Sci-Fi",Predictive_Model!$D$58,0)))))))))</f>
        <v>0.91683723321810784</v>
      </c>
      <c r="V1899" s="3" t="str">
        <f t="shared" si="296"/>
        <v>Critical</v>
      </c>
      <c r="W1899" s="6">
        <f t="shared" si="297"/>
        <v>12.826552892721329</v>
      </c>
      <c r="X1899" s="3" t="str">
        <f t="shared" si="298"/>
        <v>Priority 2</v>
      </c>
      <c r="Y1899" s="3" t="str">
        <f t="shared" si="299"/>
        <v>OK</v>
      </c>
    </row>
    <row r="1900" spans="1:25" x14ac:dyDescent="0.25">
      <c r="A1900" s="3" t="str">
        <f>Raw_Data!A1900</f>
        <v>891cf0f4-f86f-4ad3-9336-c08226ab832f</v>
      </c>
      <c r="B1900" s="3">
        <f>Raw_Data!B1900</f>
        <v>23</v>
      </c>
      <c r="C1900" s="3" t="str">
        <f>Raw_Data!C1900</f>
        <v>Female</v>
      </c>
      <c r="D1900" s="3" t="str">
        <f>Raw_Data!D1900</f>
        <v>Basic</v>
      </c>
      <c r="E1900" s="3">
        <f>Raw_Data!E1900</f>
        <v>21.34</v>
      </c>
      <c r="F1900" s="3">
        <f>Raw_Data!F1900</f>
        <v>19</v>
      </c>
      <c r="G1900" s="3" t="str">
        <f>Raw_Data!G1900</f>
        <v>South America</v>
      </c>
      <c r="H1900" s="3" t="str">
        <f>Raw_Data!H1900</f>
        <v>TV</v>
      </c>
      <c r="I1900" s="3">
        <f>Raw_Data!I1900</f>
        <v>8.99</v>
      </c>
      <c r="J1900" s="3">
        <f>Raw_Data!J1900</f>
        <v>0</v>
      </c>
      <c r="K1900" s="3" t="str">
        <f>Raw_Data!K1900</f>
        <v>Gift Card</v>
      </c>
      <c r="L1900" s="3">
        <f>Raw_Data!L1900</f>
        <v>2</v>
      </c>
      <c r="M1900" s="3">
        <f>Raw_Data!M1900</f>
        <v>1.07</v>
      </c>
      <c r="N1900" s="3" t="str">
        <f>Raw_Data!N1900</f>
        <v>Romance</v>
      </c>
      <c r="O1900" s="3" t="str">
        <f t="shared" si="290"/>
        <v>18-24</v>
      </c>
      <c r="P1900" s="3" t="str">
        <f t="shared" si="291"/>
        <v>10-24h</v>
      </c>
      <c r="Q1900" s="3" t="str">
        <f t="shared" si="292"/>
        <v>8-21d</v>
      </c>
      <c r="R1900" s="3" t="str">
        <f t="shared" si="293"/>
        <v>Medium</v>
      </c>
      <c r="S1900" s="3" t="str">
        <f t="shared" si="294"/>
        <v>Low</v>
      </c>
      <c r="T1900" s="3" t="str">
        <f t="shared" si="295"/>
        <v>Active</v>
      </c>
      <c r="U1900" s="4">
        <f>1/(1+EXP(-(Predictive_Model!$B$5+((B1900-Predictive_Model!$B$20)/Predictive_Model!$C$20)*Predictive_Model!$D$20+((E1900-Predictive_Model!$B$21)/Predictive_Model!$C$21)*Predictive_Model!$D$21+((F1900-Predictive_Model!$B$22)/Predictive_Model!$C$22)*Predictive_Model!$D$22+((I1900-Predictive_Model!$B$23)/Predictive_Model!$C$23)*Predictive_Model!$D$23+((L1900-Predictive_Model!$B$24)/Predictive_Model!$C$24)*Predictive_Model!$D$24+((M1900-Predictive_Model!$B$25)/Predictive_Model!$C$25)*Predictive_Model!$D$25+IF(C1900="Male",Predictive_Model!$D$31,IF(C1900="Other",Predictive_Model!$D$32,0))+IF(D1900="Premium",Predictive_Model!$D$34,IF(D1900="Standard",Predictive_Model!$D$35,0))+IF(G1900="Asia",Predictive_Model!$D$37,IF(G1900="Europe",Predictive_Model!$D$38,IF(G1900="North America",Predictive_Model!$D$39,IF(G1900="Oceania",Predictive_Model!$D$40,IF(G1900="South America",Predictive_Model!$D$41,0)))))+IF(H1900="Laptop",Predictive_Model!$D$43,IF(H1900="Mobile",Predictive_Model!$D$44,IF(H1900="TV",Predictive_Model!$D$45,IF(H1900="Tablet",Predictive_Model!$D$46,0))))+IF(K1900="Crypto",Predictive_Model!$D$48,IF(K1900="Debit Card",Predictive_Model!$D$49,IF(K1900="Gift Card",Predictive_Model!$D$50,IF(K1900="PayPal",Predictive_Model!$D$51,0))))+IF(N1900="Comedy",Predictive_Model!$D$53,IF(N1900="Documentary",Predictive_Model!$D$54,IF(N1900="Drama",Predictive_Model!$D$55,IF(N1900="Horror",Predictive_Model!$D$56,IF(N1900="Romance",Predictive_Model!$D$57,IF(N1900="Sci-Fi",Predictive_Model!$D$58,0)))))))))</f>
        <v>0.12293192301611784</v>
      </c>
      <c r="V1900" s="3" t="str">
        <f t="shared" si="296"/>
        <v>Low</v>
      </c>
      <c r="W1900" s="6">
        <f t="shared" si="297"/>
        <v>1.1051579879148994</v>
      </c>
      <c r="X1900" s="3" t="str">
        <f t="shared" si="298"/>
        <v>Monitor</v>
      </c>
      <c r="Y1900" s="3" t="str">
        <f t="shared" si="299"/>
        <v>OK</v>
      </c>
    </row>
    <row r="1901" spans="1:25" x14ac:dyDescent="0.25">
      <c r="A1901" s="3" t="str">
        <f>Raw_Data!A1901</f>
        <v>3a412682-0c12-4379-8613-f752dadfc41d</v>
      </c>
      <c r="B1901" s="3">
        <f>Raw_Data!B1901</f>
        <v>67</v>
      </c>
      <c r="C1901" s="3" t="str">
        <f>Raw_Data!C1901</f>
        <v>Male</v>
      </c>
      <c r="D1901" s="3" t="str">
        <f>Raw_Data!D1901</f>
        <v>Standard</v>
      </c>
      <c r="E1901" s="3">
        <f>Raw_Data!E1901</f>
        <v>17.3</v>
      </c>
      <c r="F1901" s="3">
        <f>Raw_Data!F1901</f>
        <v>30</v>
      </c>
      <c r="G1901" s="3" t="str">
        <f>Raw_Data!G1901</f>
        <v>North America</v>
      </c>
      <c r="H1901" s="3" t="str">
        <f>Raw_Data!H1901</f>
        <v>Desktop</v>
      </c>
      <c r="I1901" s="3">
        <f>Raw_Data!I1901</f>
        <v>13.99</v>
      </c>
      <c r="J1901" s="3">
        <f>Raw_Data!J1901</f>
        <v>0</v>
      </c>
      <c r="K1901" s="3" t="str">
        <f>Raw_Data!K1901</f>
        <v>Gift Card</v>
      </c>
      <c r="L1901" s="3">
        <f>Raw_Data!L1901</f>
        <v>4</v>
      </c>
      <c r="M1901" s="3">
        <f>Raw_Data!M1901</f>
        <v>0.56000000000000005</v>
      </c>
      <c r="N1901" s="3" t="str">
        <f>Raw_Data!N1901</f>
        <v>Action</v>
      </c>
      <c r="O1901" s="3" t="str">
        <f t="shared" si="290"/>
        <v>55-70</v>
      </c>
      <c r="P1901" s="3" t="str">
        <f t="shared" si="291"/>
        <v>10-24h</v>
      </c>
      <c r="Q1901" s="3" t="str">
        <f t="shared" si="292"/>
        <v>22-45d</v>
      </c>
      <c r="R1901" s="3" t="str">
        <f t="shared" si="293"/>
        <v>Medium</v>
      </c>
      <c r="S1901" s="3" t="str">
        <f t="shared" si="294"/>
        <v>Mid</v>
      </c>
      <c r="T1901" s="3" t="str">
        <f t="shared" si="295"/>
        <v>Active</v>
      </c>
      <c r="U1901" s="4">
        <f>1/(1+EXP(-(Predictive_Model!$B$5+((B1901-Predictive_Model!$B$20)/Predictive_Model!$C$20)*Predictive_Model!$D$20+((E1901-Predictive_Model!$B$21)/Predictive_Model!$C$21)*Predictive_Model!$D$21+((F1901-Predictive_Model!$B$22)/Predictive_Model!$C$22)*Predictive_Model!$D$22+((I1901-Predictive_Model!$B$23)/Predictive_Model!$C$23)*Predictive_Model!$D$23+((L1901-Predictive_Model!$B$24)/Predictive_Model!$C$24)*Predictive_Model!$D$24+((M1901-Predictive_Model!$B$25)/Predictive_Model!$C$25)*Predictive_Model!$D$25+IF(C1901="Male",Predictive_Model!$D$31,IF(C1901="Other",Predictive_Model!$D$32,0))+IF(D1901="Premium",Predictive_Model!$D$34,IF(D1901="Standard",Predictive_Model!$D$35,0))+IF(G1901="Asia",Predictive_Model!$D$37,IF(G1901="Europe",Predictive_Model!$D$38,IF(G1901="North America",Predictive_Model!$D$39,IF(G1901="Oceania",Predictive_Model!$D$40,IF(G1901="South America",Predictive_Model!$D$41,0)))))+IF(H1901="Laptop",Predictive_Model!$D$43,IF(H1901="Mobile",Predictive_Model!$D$44,IF(H1901="TV",Predictive_Model!$D$45,IF(H1901="Tablet",Predictive_Model!$D$46,0))))+IF(K1901="Crypto",Predictive_Model!$D$48,IF(K1901="Debit Card",Predictive_Model!$D$49,IF(K1901="Gift Card",Predictive_Model!$D$50,IF(K1901="PayPal",Predictive_Model!$D$51,0))))+IF(N1901="Comedy",Predictive_Model!$D$53,IF(N1901="Documentary",Predictive_Model!$D$54,IF(N1901="Drama",Predictive_Model!$D$55,IF(N1901="Horror",Predictive_Model!$D$56,IF(N1901="Romance",Predictive_Model!$D$57,IF(N1901="Sci-Fi",Predictive_Model!$D$58,0)))))))))</f>
        <v>0.27720652325934059</v>
      </c>
      <c r="V1901" s="3" t="str">
        <f t="shared" si="296"/>
        <v>Medium</v>
      </c>
      <c r="W1901" s="6">
        <f t="shared" si="297"/>
        <v>3.8781192603981749</v>
      </c>
      <c r="X1901" s="3" t="str">
        <f t="shared" si="298"/>
        <v>Monitor</v>
      </c>
      <c r="Y1901" s="3" t="str">
        <f t="shared" si="299"/>
        <v>OK</v>
      </c>
    </row>
    <row r="1902" spans="1:25" x14ac:dyDescent="0.25">
      <c r="A1902" s="3" t="str">
        <f>Raw_Data!A1902</f>
        <v>3ea62e22-d039-4d10-bdfb-ff1b821675bb</v>
      </c>
      <c r="B1902" s="3">
        <f>Raw_Data!B1902</f>
        <v>29</v>
      </c>
      <c r="C1902" s="3" t="str">
        <f>Raw_Data!C1902</f>
        <v>Other</v>
      </c>
      <c r="D1902" s="3" t="str">
        <f>Raw_Data!D1902</f>
        <v>Premium</v>
      </c>
      <c r="E1902" s="3">
        <f>Raw_Data!E1902</f>
        <v>14.26</v>
      </c>
      <c r="F1902" s="3">
        <f>Raw_Data!F1902</f>
        <v>23</v>
      </c>
      <c r="G1902" s="3" t="str">
        <f>Raw_Data!G1902</f>
        <v>South America</v>
      </c>
      <c r="H1902" s="3" t="str">
        <f>Raw_Data!H1902</f>
        <v>Laptop</v>
      </c>
      <c r="I1902" s="3">
        <f>Raw_Data!I1902</f>
        <v>17.989999999999998</v>
      </c>
      <c r="J1902" s="3">
        <f>Raw_Data!J1902</f>
        <v>0</v>
      </c>
      <c r="K1902" s="3" t="str">
        <f>Raw_Data!K1902</f>
        <v>PayPal</v>
      </c>
      <c r="L1902" s="3">
        <f>Raw_Data!L1902</f>
        <v>5</v>
      </c>
      <c r="M1902" s="3">
        <f>Raw_Data!M1902</f>
        <v>0.59</v>
      </c>
      <c r="N1902" s="3" t="str">
        <f>Raw_Data!N1902</f>
        <v>Horror</v>
      </c>
      <c r="O1902" s="3" t="str">
        <f t="shared" si="290"/>
        <v>25-34</v>
      </c>
      <c r="P1902" s="3" t="str">
        <f t="shared" si="291"/>
        <v>10-24h</v>
      </c>
      <c r="Q1902" s="3" t="str">
        <f t="shared" si="292"/>
        <v>22-45d</v>
      </c>
      <c r="R1902" s="3" t="str">
        <f t="shared" si="293"/>
        <v>Medium</v>
      </c>
      <c r="S1902" s="3" t="str">
        <f t="shared" si="294"/>
        <v>High</v>
      </c>
      <c r="T1902" s="3" t="str">
        <f t="shared" si="295"/>
        <v>Active</v>
      </c>
      <c r="U1902" s="4">
        <f>1/(1+EXP(-(Predictive_Model!$B$5+((B1902-Predictive_Model!$B$20)/Predictive_Model!$C$20)*Predictive_Model!$D$20+((E1902-Predictive_Model!$B$21)/Predictive_Model!$C$21)*Predictive_Model!$D$21+((F1902-Predictive_Model!$B$22)/Predictive_Model!$C$22)*Predictive_Model!$D$22+((I1902-Predictive_Model!$B$23)/Predictive_Model!$C$23)*Predictive_Model!$D$23+((L1902-Predictive_Model!$B$24)/Predictive_Model!$C$24)*Predictive_Model!$D$24+((M1902-Predictive_Model!$B$25)/Predictive_Model!$C$25)*Predictive_Model!$D$25+IF(C1902="Male",Predictive_Model!$D$31,IF(C1902="Other",Predictive_Model!$D$32,0))+IF(D1902="Premium",Predictive_Model!$D$34,IF(D1902="Standard",Predictive_Model!$D$35,0))+IF(G1902="Asia",Predictive_Model!$D$37,IF(G1902="Europe",Predictive_Model!$D$38,IF(G1902="North America",Predictive_Model!$D$39,IF(G1902="Oceania",Predictive_Model!$D$40,IF(G1902="South America",Predictive_Model!$D$41,0)))))+IF(H1902="Laptop",Predictive_Model!$D$43,IF(H1902="Mobile",Predictive_Model!$D$44,IF(H1902="TV",Predictive_Model!$D$45,IF(H1902="Tablet",Predictive_Model!$D$46,0))))+IF(K1902="Crypto",Predictive_Model!$D$48,IF(K1902="Debit Card",Predictive_Model!$D$49,IF(K1902="Gift Card",Predictive_Model!$D$50,IF(K1902="PayPal",Predictive_Model!$D$51,0))))+IF(N1902="Comedy",Predictive_Model!$D$53,IF(N1902="Documentary",Predictive_Model!$D$54,IF(N1902="Drama",Predictive_Model!$D$55,IF(N1902="Horror",Predictive_Model!$D$56,IF(N1902="Romance",Predictive_Model!$D$57,IF(N1902="Sci-Fi",Predictive_Model!$D$58,0)))))))))</f>
        <v>1.7008710398030105E-2</v>
      </c>
      <c r="V1902" s="3" t="str">
        <f t="shared" si="296"/>
        <v>Low</v>
      </c>
      <c r="W1902" s="6">
        <f t="shared" si="297"/>
        <v>0.30598670006056156</v>
      </c>
      <c r="X1902" s="3" t="str">
        <f t="shared" si="298"/>
        <v>Monitor</v>
      </c>
      <c r="Y1902" s="3" t="str">
        <f t="shared" si="299"/>
        <v>OK</v>
      </c>
    </row>
    <row r="1903" spans="1:25" x14ac:dyDescent="0.25">
      <c r="A1903" s="3" t="str">
        <f>Raw_Data!A1903</f>
        <v>71e228f4-5b7f-4806-8a29-28bf53814d83</v>
      </c>
      <c r="B1903" s="3">
        <f>Raw_Data!B1903</f>
        <v>25</v>
      </c>
      <c r="C1903" s="3" t="str">
        <f>Raw_Data!C1903</f>
        <v>Male</v>
      </c>
      <c r="D1903" s="3" t="str">
        <f>Raw_Data!D1903</f>
        <v>Premium</v>
      </c>
      <c r="E1903" s="3">
        <f>Raw_Data!E1903</f>
        <v>9.9499999999999993</v>
      </c>
      <c r="F1903" s="3">
        <f>Raw_Data!F1903</f>
        <v>43</v>
      </c>
      <c r="G1903" s="3" t="str">
        <f>Raw_Data!G1903</f>
        <v>South America</v>
      </c>
      <c r="H1903" s="3" t="str">
        <f>Raw_Data!H1903</f>
        <v>Tablet</v>
      </c>
      <c r="I1903" s="3">
        <f>Raw_Data!I1903</f>
        <v>17.989999999999998</v>
      </c>
      <c r="J1903" s="3">
        <f>Raw_Data!J1903</f>
        <v>0</v>
      </c>
      <c r="K1903" s="3" t="str">
        <f>Raw_Data!K1903</f>
        <v>Debit Card</v>
      </c>
      <c r="L1903" s="3">
        <f>Raw_Data!L1903</f>
        <v>4</v>
      </c>
      <c r="M1903" s="3">
        <f>Raw_Data!M1903</f>
        <v>0.23</v>
      </c>
      <c r="N1903" s="3" t="str">
        <f>Raw_Data!N1903</f>
        <v>Sci-Fi</v>
      </c>
      <c r="O1903" s="3" t="str">
        <f t="shared" si="290"/>
        <v>25-34</v>
      </c>
      <c r="P1903" s="3" t="str">
        <f t="shared" si="291"/>
        <v>&lt;10h</v>
      </c>
      <c r="Q1903" s="3" t="str">
        <f t="shared" si="292"/>
        <v>22-45d</v>
      </c>
      <c r="R1903" s="3" t="str">
        <f t="shared" si="293"/>
        <v>Medium</v>
      </c>
      <c r="S1903" s="3" t="str">
        <f t="shared" si="294"/>
        <v>High</v>
      </c>
      <c r="T1903" s="3" t="str">
        <f t="shared" si="295"/>
        <v>Active</v>
      </c>
      <c r="U1903" s="4">
        <f>1/(1+EXP(-(Predictive_Model!$B$5+((B1903-Predictive_Model!$B$20)/Predictive_Model!$C$20)*Predictive_Model!$D$20+((E1903-Predictive_Model!$B$21)/Predictive_Model!$C$21)*Predictive_Model!$D$21+((F1903-Predictive_Model!$B$22)/Predictive_Model!$C$22)*Predictive_Model!$D$22+((I1903-Predictive_Model!$B$23)/Predictive_Model!$C$23)*Predictive_Model!$D$23+((L1903-Predictive_Model!$B$24)/Predictive_Model!$C$24)*Predictive_Model!$D$24+((M1903-Predictive_Model!$B$25)/Predictive_Model!$C$25)*Predictive_Model!$D$25+IF(C1903="Male",Predictive_Model!$D$31,IF(C1903="Other",Predictive_Model!$D$32,0))+IF(D1903="Premium",Predictive_Model!$D$34,IF(D1903="Standard",Predictive_Model!$D$35,0))+IF(G1903="Asia",Predictive_Model!$D$37,IF(G1903="Europe",Predictive_Model!$D$38,IF(G1903="North America",Predictive_Model!$D$39,IF(G1903="Oceania",Predictive_Model!$D$40,IF(G1903="South America",Predictive_Model!$D$41,0)))))+IF(H1903="Laptop",Predictive_Model!$D$43,IF(H1903="Mobile",Predictive_Model!$D$44,IF(H1903="TV",Predictive_Model!$D$45,IF(H1903="Tablet",Predictive_Model!$D$46,0))))+IF(K1903="Crypto",Predictive_Model!$D$48,IF(K1903="Debit Card",Predictive_Model!$D$49,IF(K1903="Gift Card",Predictive_Model!$D$50,IF(K1903="PayPal",Predictive_Model!$D$51,0))))+IF(N1903="Comedy",Predictive_Model!$D$53,IF(N1903="Documentary",Predictive_Model!$D$54,IF(N1903="Drama",Predictive_Model!$D$55,IF(N1903="Horror",Predictive_Model!$D$56,IF(N1903="Romance",Predictive_Model!$D$57,IF(N1903="Sci-Fi",Predictive_Model!$D$58,0)))))))))</f>
        <v>0.93623703563665528</v>
      </c>
      <c r="V1903" s="3" t="str">
        <f t="shared" si="296"/>
        <v>Critical</v>
      </c>
      <c r="W1903" s="6">
        <f t="shared" si="297"/>
        <v>16.842904271103428</v>
      </c>
      <c r="X1903" s="3" t="str">
        <f t="shared" si="298"/>
        <v>Priority 1</v>
      </c>
      <c r="Y1903" s="3" t="str">
        <f t="shared" si="299"/>
        <v>OK</v>
      </c>
    </row>
    <row r="1904" spans="1:25" x14ac:dyDescent="0.25">
      <c r="A1904" s="3" t="str">
        <f>Raw_Data!A1904</f>
        <v>422bf1a4-f0ed-4bab-a1ff-8269c1c70ecc</v>
      </c>
      <c r="B1904" s="3">
        <f>Raw_Data!B1904</f>
        <v>37</v>
      </c>
      <c r="C1904" s="3" t="str">
        <f>Raw_Data!C1904</f>
        <v>Female</v>
      </c>
      <c r="D1904" s="3" t="str">
        <f>Raw_Data!D1904</f>
        <v>Basic</v>
      </c>
      <c r="E1904" s="3">
        <f>Raw_Data!E1904</f>
        <v>5.62</v>
      </c>
      <c r="F1904" s="3">
        <f>Raw_Data!F1904</f>
        <v>19</v>
      </c>
      <c r="G1904" s="3" t="str">
        <f>Raw_Data!G1904</f>
        <v>Asia</v>
      </c>
      <c r="H1904" s="3" t="str">
        <f>Raw_Data!H1904</f>
        <v>Laptop</v>
      </c>
      <c r="I1904" s="3">
        <f>Raw_Data!I1904</f>
        <v>8.99</v>
      </c>
      <c r="J1904" s="3">
        <f>Raw_Data!J1904</f>
        <v>1</v>
      </c>
      <c r="K1904" s="3" t="str">
        <f>Raw_Data!K1904</f>
        <v>Crypto</v>
      </c>
      <c r="L1904" s="3">
        <f>Raw_Data!L1904</f>
        <v>3</v>
      </c>
      <c r="M1904" s="3">
        <f>Raw_Data!M1904</f>
        <v>0.28000000000000003</v>
      </c>
      <c r="N1904" s="3" t="str">
        <f>Raw_Data!N1904</f>
        <v>Romance</v>
      </c>
      <c r="O1904" s="3" t="str">
        <f t="shared" si="290"/>
        <v>35-44</v>
      </c>
      <c r="P1904" s="3" t="str">
        <f t="shared" si="291"/>
        <v>&lt;10h</v>
      </c>
      <c r="Q1904" s="3" t="str">
        <f t="shared" si="292"/>
        <v>8-21d</v>
      </c>
      <c r="R1904" s="3" t="str">
        <f t="shared" si="293"/>
        <v>Medium</v>
      </c>
      <c r="S1904" s="3" t="str">
        <f t="shared" si="294"/>
        <v>Low</v>
      </c>
      <c r="T1904" s="3" t="str">
        <f t="shared" si="295"/>
        <v>Churned</v>
      </c>
      <c r="U1904" s="4">
        <f>1/(1+EXP(-(Predictive_Model!$B$5+((B1904-Predictive_Model!$B$20)/Predictive_Model!$C$20)*Predictive_Model!$D$20+((E1904-Predictive_Model!$B$21)/Predictive_Model!$C$21)*Predictive_Model!$D$21+((F1904-Predictive_Model!$B$22)/Predictive_Model!$C$22)*Predictive_Model!$D$22+((I1904-Predictive_Model!$B$23)/Predictive_Model!$C$23)*Predictive_Model!$D$23+((L1904-Predictive_Model!$B$24)/Predictive_Model!$C$24)*Predictive_Model!$D$24+((M1904-Predictive_Model!$B$25)/Predictive_Model!$C$25)*Predictive_Model!$D$25+IF(C1904="Male",Predictive_Model!$D$31,IF(C1904="Other",Predictive_Model!$D$32,0))+IF(D1904="Premium",Predictive_Model!$D$34,IF(D1904="Standard",Predictive_Model!$D$35,0))+IF(G1904="Asia",Predictive_Model!$D$37,IF(G1904="Europe",Predictive_Model!$D$38,IF(G1904="North America",Predictive_Model!$D$39,IF(G1904="Oceania",Predictive_Model!$D$40,IF(G1904="South America",Predictive_Model!$D$41,0)))))+IF(H1904="Laptop",Predictive_Model!$D$43,IF(H1904="Mobile",Predictive_Model!$D$44,IF(H1904="TV",Predictive_Model!$D$45,IF(H1904="Tablet",Predictive_Model!$D$46,0))))+IF(K1904="Crypto",Predictive_Model!$D$48,IF(K1904="Debit Card",Predictive_Model!$D$49,IF(K1904="Gift Card",Predictive_Model!$D$50,IF(K1904="PayPal",Predictive_Model!$D$51,0))))+IF(N1904="Comedy",Predictive_Model!$D$53,IF(N1904="Documentary",Predictive_Model!$D$54,IF(N1904="Drama",Predictive_Model!$D$55,IF(N1904="Horror",Predictive_Model!$D$56,IF(N1904="Romance",Predictive_Model!$D$57,IF(N1904="Sci-Fi",Predictive_Model!$D$58,0)))))))))</f>
        <v>0.96201056869511625</v>
      </c>
      <c r="V1904" s="3" t="str">
        <f t="shared" si="296"/>
        <v>Critical</v>
      </c>
      <c r="W1904" s="6">
        <f t="shared" si="297"/>
        <v>8.99</v>
      </c>
      <c r="X1904" s="3" t="str">
        <f t="shared" si="298"/>
        <v>Priority 2</v>
      </c>
      <c r="Y1904" s="3" t="str">
        <f t="shared" si="299"/>
        <v>OK</v>
      </c>
    </row>
    <row r="1905" spans="1:25" x14ac:dyDescent="0.25">
      <c r="A1905" s="3" t="str">
        <f>Raw_Data!A1905</f>
        <v>963809c1-1498-4951-b893-a42cd0b8038a</v>
      </c>
      <c r="B1905" s="3">
        <f>Raw_Data!B1905</f>
        <v>69</v>
      </c>
      <c r="C1905" s="3" t="str">
        <f>Raw_Data!C1905</f>
        <v>Male</v>
      </c>
      <c r="D1905" s="3" t="str">
        <f>Raw_Data!D1905</f>
        <v>Premium</v>
      </c>
      <c r="E1905" s="3">
        <f>Raw_Data!E1905</f>
        <v>9.07</v>
      </c>
      <c r="F1905" s="3">
        <f>Raw_Data!F1905</f>
        <v>47</v>
      </c>
      <c r="G1905" s="3" t="str">
        <f>Raw_Data!G1905</f>
        <v>Africa</v>
      </c>
      <c r="H1905" s="3" t="str">
        <f>Raw_Data!H1905</f>
        <v>Desktop</v>
      </c>
      <c r="I1905" s="3">
        <f>Raw_Data!I1905</f>
        <v>17.989999999999998</v>
      </c>
      <c r="J1905" s="3">
        <f>Raw_Data!J1905</f>
        <v>0</v>
      </c>
      <c r="K1905" s="3" t="str">
        <f>Raw_Data!K1905</f>
        <v>PayPal</v>
      </c>
      <c r="L1905" s="3">
        <f>Raw_Data!L1905</f>
        <v>5</v>
      </c>
      <c r="M1905" s="3">
        <f>Raw_Data!M1905</f>
        <v>0.19</v>
      </c>
      <c r="N1905" s="3" t="str">
        <f>Raw_Data!N1905</f>
        <v>Comedy</v>
      </c>
      <c r="O1905" s="3" t="str">
        <f t="shared" si="290"/>
        <v>55-70</v>
      </c>
      <c r="P1905" s="3" t="str">
        <f t="shared" si="291"/>
        <v>&lt;10h</v>
      </c>
      <c r="Q1905" s="3" t="str">
        <f t="shared" si="292"/>
        <v>46-60d</v>
      </c>
      <c r="R1905" s="3" t="str">
        <f t="shared" si="293"/>
        <v>Low</v>
      </c>
      <c r="S1905" s="3" t="str">
        <f t="shared" si="294"/>
        <v>High</v>
      </c>
      <c r="T1905" s="3" t="str">
        <f t="shared" si="295"/>
        <v>Active</v>
      </c>
      <c r="U1905" s="4">
        <f>1/(1+EXP(-(Predictive_Model!$B$5+((B1905-Predictive_Model!$B$20)/Predictive_Model!$C$20)*Predictive_Model!$D$20+((E1905-Predictive_Model!$B$21)/Predictive_Model!$C$21)*Predictive_Model!$D$21+((F1905-Predictive_Model!$B$22)/Predictive_Model!$C$22)*Predictive_Model!$D$22+((I1905-Predictive_Model!$B$23)/Predictive_Model!$C$23)*Predictive_Model!$D$23+((L1905-Predictive_Model!$B$24)/Predictive_Model!$C$24)*Predictive_Model!$D$24+((M1905-Predictive_Model!$B$25)/Predictive_Model!$C$25)*Predictive_Model!$D$25+IF(C1905="Male",Predictive_Model!$D$31,IF(C1905="Other",Predictive_Model!$D$32,0))+IF(D1905="Premium",Predictive_Model!$D$34,IF(D1905="Standard",Predictive_Model!$D$35,0))+IF(G1905="Asia",Predictive_Model!$D$37,IF(G1905="Europe",Predictive_Model!$D$38,IF(G1905="North America",Predictive_Model!$D$39,IF(G1905="Oceania",Predictive_Model!$D$40,IF(G1905="South America",Predictive_Model!$D$41,0)))))+IF(H1905="Laptop",Predictive_Model!$D$43,IF(H1905="Mobile",Predictive_Model!$D$44,IF(H1905="TV",Predictive_Model!$D$45,IF(H1905="Tablet",Predictive_Model!$D$46,0))))+IF(K1905="Crypto",Predictive_Model!$D$48,IF(K1905="Debit Card",Predictive_Model!$D$49,IF(K1905="Gift Card",Predictive_Model!$D$50,IF(K1905="PayPal",Predictive_Model!$D$51,0))))+IF(N1905="Comedy",Predictive_Model!$D$53,IF(N1905="Documentary",Predictive_Model!$D$54,IF(N1905="Drama",Predictive_Model!$D$55,IF(N1905="Horror",Predictive_Model!$D$56,IF(N1905="Romance",Predictive_Model!$D$57,IF(N1905="Sci-Fi",Predictive_Model!$D$58,0)))))))))</f>
        <v>0.79434348836074331</v>
      </c>
      <c r="V1905" s="3" t="str">
        <f t="shared" si="296"/>
        <v>Critical</v>
      </c>
      <c r="W1905" s="6">
        <f t="shared" si="297"/>
        <v>14.290239355609771</v>
      </c>
      <c r="X1905" s="3" t="str">
        <f t="shared" si="298"/>
        <v>Priority 1</v>
      </c>
      <c r="Y1905" s="3" t="str">
        <f t="shared" si="299"/>
        <v>OK</v>
      </c>
    </row>
    <row r="1906" spans="1:25" x14ac:dyDescent="0.25">
      <c r="A1906" s="3" t="str">
        <f>Raw_Data!A1906</f>
        <v>32c89f45-a6e5-450a-991b-ca55e7d3bc65</v>
      </c>
      <c r="B1906" s="3">
        <f>Raw_Data!B1906</f>
        <v>37</v>
      </c>
      <c r="C1906" s="3" t="str">
        <f>Raw_Data!C1906</f>
        <v>Other</v>
      </c>
      <c r="D1906" s="3" t="str">
        <f>Raw_Data!D1906</f>
        <v>Basic</v>
      </c>
      <c r="E1906" s="3">
        <f>Raw_Data!E1906</f>
        <v>10.37</v>
      </c>
      <c r="F1906" s="3">
        <f>Raw_Data!F1906</f>
        <v>58</v>
      </c>
      <c r="G1906" s="3" t="str">
        <f>Raw_Data!G1906</f>
        <v>South America</v>
      </c>
      <c r="H1906" s="3" t="str">
        <f>Raw_Data!H1906</f>
        <v>Tablet</v>
      </c>
      <c r="I1906" s="3">
        <f>Raw_Data!I1906</f>
        <v>8.99</v>
      </c>
      <c r="J1906" s="3">
        <f>Raw_Data!J1906</f>
        <v>1</v>
      </c>
      <c r="K1906" s="3" t="str">
        <f>Raw_Data!K1906</f>
        <v>Credit Card</v>
      </c>
      <c r="L1906" s="3">
        <f>Raw_Data!L1906</f>
        <v>1</v>
      </c>
      <c r="M1906" s="3">
        <f>Raw_Data!M1906</f>
        <v>0.18</v>
      </c>
      <c r="N1906" s="3" t="str">
        <f>Raw_Data!N1906</f>
        <v>Horror</v>
      </c>
      <c r="O1906" s="3" t="str">
        <f t="shared" si="290"/>
        <v>35-44</v>
      </c>
      <c r="P1906" s="3" t="str">
        <f t="shared" si="291"/>
        <v>10-24h</v>
      </c>
      <c r="Q1906" s="3" t="str">
        <f t="shared" si="292"/>
        <v>46-60d</v>
      </c>
      <c r="R1906" s="3" t="str">
        <f t="shared" si="293"/>
        <v>Medium</v>
      </c>
      <c r="S1906" s="3" t="str">
        <f t="shared" si="294"/>
        <v>Low</v>
      </c>
      <c r="T1906" s="3" t="str">
        <f t="shared" si="295"/>
        <v>Churned</v>
      </c>
      <c r="U1906" s="4">
        <f>1/(1+EXP(-(Predictive_Model!$B$5+((B1906-Predictive_Model!$B$20)/Predictive_Model!$C$20)*Predictive_Model!$D$20+((E1906-Predictive_Model!$B$21)/Predictive_Model!$C$21)*Predictive_Model!$D$21+((F1906-Predictive_Model!$B$22)/Predictive_Model!$C$22)*Predictive_Model!$D$22+((I1906-Predictive_Model!$B$23)/Predictive_Model!$C$23)*Predictive_Model!$D$23+((L1906-Predictive_Model!$B$24)/Predictive_Model!$C$24)*Predictive_Model!$D$24+((M1906-Predictive_Model!$B$25)/Predictive_Model!$C$25)*Predictive_Model!$D$25+IF(C1906="Male",Predictive_Model!$D$31,IF(C1906="Other",Predictive_Model!$D$32,0))+IF(D1906="Premium",Predictive_Model!$D$34,IF(D1906="Standard",Predictive_Model!$D$35,0))+IF(G1906="Asia",Predictive_Model!$D$37,IF(G1906="Europe",Predictive_Model!$D$38,IF(G1906="North America",Predictive_Model!$D$39,IF(G1906="Oceania",Predictive_Model!$D$40,IF(G1906="South America",Predictive_Model!$D$41,0)))))+IF(H1906="Laptop",Predictive_Model!$D$43,IF(H1906="Mobile",Predictive_Model!$D$44,IF(H1906="TV",Predictive_Model!$D$45,IF(H1906="Tablet",Predictive_Model!$D$46,0))))+IF(K1906="Crypto",Predictive_Model!$D$48,IF(K1906="Debit Card",Predictive_Model!$D$49,IF(K1906="Gift Card",Predictive_Model!$D$50,IF(K1906="PayPal",Predictive_Model!$D$51,0))))+IF(N1906="Comedy",Predictive_Model!$D$53,IF(N1906="Documentary",Predictive_Model!$D$54,IF(N1906="Drama",Predictive_Model!$D$55,IF(N1906="Horror",Predictive_Model!$D$56,IF(N1906="Romance",Predictive_Model!$D$57,IF(N1906="Sci-Fi",Predictive_Model!$D$58,0)))))))))</f>
        <v>0.99996223864899136</v>
      </c>
      <c r="V1906" s="3" t="str">
        <f t="shared" si="296"/>
        <v>Critical</v>
      </c>
      <c r="W1906" s="6">
        <f t="shared" si="297"/>
        <v>8.99</v>
      </c>
      <c r="X1906" s="3" t="str">
        <f t="shared" si="298"/>
        <v>Priority 2</v>
      </c>
      <c r="Y1906" s="3" t="str">
        <f t="shared" si="299"/>
        <v>OK</v>
      </c>
    </row>
    <row r="1907" spans="1:25" x14ac:dyDescent="0.25">
      <c r="A1907" s="3" t="str">
        <f>Raw_Data!A1907</f>
        <v>25c15fc4-5df8-45a4-a8f3-4477b6549bb9</v>
      </c>
      <c r="B1907" s="3">
        <f>Raw_Data!B1907</f>
        <v>31</v>
      </c>
      <c r="C1907" s="3" t="str">
        <f>Raw_Data!C1907</f>
        <v>Female</v>
      </c>
      <c r="D1907" s="3" t="str">
        <f>Raw_Data!D1907</f>
        <v>Premium</v>
      </c>
      <c r="E1907" s="3">
        <f>Raw_Data!E1907</f>
        <v>19.72</v>
      </c>
      <c r="F1907" s="3">
        <f>Raw_Data!F1907</f>
        <v>40</v>
      </c>
      <c r="G1907" s="3" t="str">
        <f>Raw_Data!G1907</f>
        <v>South America</v>
      </c>
      <c r="H1907" s="3" t="str">
        <f>Raw_Data!H1907</f>
        <v>TV</v>
      </c>
      <c r="I1907" s="3">
        <f>Raw_Data!I1907</f>
        <v>17.989999999999998</v>
      </c>
      <c r="J1907" s="3">
        <f>Raw_Data!J1907</f>
        <v>1</v>
      </c>
      <c r="K1907" s="3" t="str">
        <f>Raw_Data!K1907</f>
        <v>Gift Card</v>
      </c>
      <c r="L1907" s="3">
        <f>Raw_Data!L1907</f>
        <v>3</v>
      </c>
      <c r="M1907" s="3">
        <f>Raw_Data!M1907</f>
        <v>0.48</v>
      </c>
      <c r="N1907" s="3" t="str">
        <f>Raw_Data!N1907</f>
        <v>Horror</v>
      </c>
      <c r="O1907" s="3" t="str">
        <f t="shared" si="290"/>
        <v>25-34</v>
      </c>
      <c r="P1907" s="3" t="str">
        <f t="shared" si="291"/>
        <v>10-24h</v>
      </c>
      <c r="Q1907" s="3" t="str">
        <f t="shared" si="292"/>
        <v>22-45d</v>
      </c>
      <c r="R1907" s="3" t="str">
        <f t="shared" si="293"/>
        <v>Medium</v>
      </c>
      <c r="S1907" s="3" t="str">
        <f t="shared" si="294"/>
        <v>High</v>
      </c>
      <c r="T1907" s="3" t="str">
        <f t="shared" si="295"/>
        <v>Churned</v>
      </c>
      <c r="U1907" s="4">
        <f>1/(1+EXP(-(Predictive_Model!$B$5+((B1907-Predictive_Model!$B$20)/Predictive_Model!$C$20)*Predictive_Model!$D$20+((E1907-Predictive_Model!$B$21)/Predictive_Model!$C$21)*Predictive_Model!$D$21+((F1907-Predictive_Model!$B$22)/Predictive_Model!$C$22)*Predictive_Model!$D$22+((I1907-Predictive_Model!$B$23)/Predictive_Model!$C$23)*Predictive_Model!$D$23+((L1907-Predictive_Model!$B$24)/Predictive_Model!$C$24)*Predictive_Model!$D$24+((M1907-Predictive_Model!$B$25)/Predictive_Model!$C$25)*Predictive_Model!$D$25+IF(C1907="Male",Predictive_Model!$D$31,IF(C1907="Other",Predictive_Model!$D$32,0))+IF(D1907="Premium",Predictive_Model!$D$34,IF(D1907="Standard",Predictive_Model!$D$35,0))+IF(G1907="Asia",Predictive_Model!$D$37,IF(G1907="Europe",Predictive_Model!$D$38,IF(G1907="North America",Predictive_Model!$D$39,IF(G1907="Oceania",Predictive_Model!$D$40,IF(G1907="South America",Predictive_Model!$D$41,0)))))+IF(H1907="Laptop",Predictive_Model!$D$43,IF(H1907="Mobile",Predictive_Model!$D$44,IF(H1907="TV",Predictive_Model!$D$45,IF(H1907="Tablet",Predictive_Model!$D$46,0))))+IF(K1907="Crypto",Predictive_Model!$D$48,IF(K1907="Debit Card",Predictive_Model!$D$49,IF(K1907="Gift Card",Predictive_Model!$D$50,IF(K1907="PayPal",Predictive_Model!$D$51,0))))+IF(N1907="Comedy",Predictive_Model!$D$53,IF(N1907="Documentary",Predictive_Model!$D$54,IF(N1907="Drama",Predictive_Model!$D$55,IF(N1907="Horror",Predictive_Model!$D$56,IF(N1907="Romance",Predictive_Model!$D$57,IF(N1907="Sci-Fi",Predictive_Model!$D$58,0)))))))))</f>
        <v>0.19872811159942685</v>
      </c>
      <c r="V1907" s="3" t="str">
        <f t="shared" si="296"/>
        <v>Low</v>
      </c>
      <c r="W1907" s="6">
        <f t="shared" si="297"/>
        <v>17.989999999999998</v>
      </c>
      <c r="X1907" s="3" t="str">
        <f t="shared" si="298"/>
        <v>Monitor</v>
      </c>
      <c r="Y1907" s="3" t="str">
        <f t="shared" si="299"/>
        <v>OK</v>
      </c>
    </row>
    <row r="1908" spans="1:25" x14ac:dyDescent="0.25">
      <c r="A1908" s="3" t="str">
        <f>Raw_Data!A1908</f>
        <v>f80d6eaf-dae4-43ce-8c83-bd1c6ae38c81</v>
      </c>
      <c r="B1908" s="3">
        <f>Raw_Data!B1908</f>
        <v>39</v>
      </c>
      <c r="C1908" s="3" t="str">
        <f>Raw_Data!C1908</f>
        <v>Other</v>
      </c>
      <c r="D1908" s="3" t="str">
        <f>Raw_Data!D1908</f>
        <v>Premium</v>
      </c>
      <c r="E1908" s="3">
        <f>Raw_Data!E1908</f>
        <v>22.35</v>
      </c>
      <c r="F1908" s="3">
        <f>Raw_Data!F1908</f>
        <v>36</v>
      </c>
      <c r="G1908" s="3" t="str">
        <f>Raw_Data!G1908</f>
        <v>Asia</v>
      </c>
      <c r="H1908" s="3" t="str">
        <f>Raw_Data!H1908</f>
        <v>TV</v>
      </c>
      <c r="I1908" s="3">
        <f>Raw_Data!I1908</f>
        <v>17.989999999999998</v>
      </c>
      <c r="J1908" s="3">
        <f>Raw_Data!J1908</f>
        <v>0</v>
      </c>
      <c r="K1908" s="3" t="str">
        <f>Raw_Data!K1908</f>
        <v>Gift Card</v>
      </c>
      <c r="L1908" s="3">
        <f>Raw_Data!L1908</f>
        <v>5</v>
      </c>
      <c r="M1908" s="3">
        <f>Raw_Data!M1908</f>
        <v>0.6</v>
      </c>
      <c r="N1908" s="3" t="str">
        <f>Raw_Data!N1908</f>
        <v>Romance</v>
      </c>
      <c r="O1908" s="3" t="str">
        <f t="shared" si="290"/>
        <v>35-44</v>
      </c>
      <c r="P1908" s="3" t="str">
        <f t="shared" si="291"/>
        <v>10-24h</v>
      </c>
      <c r="Q1908" s="3" t="str">
        <f t="shared" si="292"/>
        <v>22-45d</v>
      </c>
      <c r="R1908" s="3" t="str">
        <f t="shared" si="293"/>
        <v>Medium</v>
      </c>
      <c r="S1908" s="3" t="str">
        <f t="shared" si="294"/>
        <v>High</v>
      </c>
      <c r="T1908" s="3" t="str">
        <f t="shared" si="295"/>
        <v>Active</v>
      </c>
      <c r="U1908" s="4">
        <f>1/(1+EXP(-(Predictive_Model!$B$5+((B1908-Predictive_Model!$B$20)/Predictive_Model!$C$20)*Predictive_Model!$D$20+((E1908-Predictive_Model!$B$21)/Predictive_Model!$C$21)*Predictive_Model!$D$21+((F1908-Predictive_Model!$B$22)/Predictive_Model!$C$22)*Predictive_Model!$D$22+((I1908-Predictive_Model!$B$23)/Predictive_Model!$C$23)*Predictive_Model!$D$23+((L1908-Predictive_Model!$B$24)/Predictive_Model!$C$24)*Predictive_Model!$D$24+((M1908-Predictive_Model!$B$25)/Predictive_Model!$C$25)*Predictive_Model!$D$25+IF(C1908="Male",Predictive_Model!$D$31,IF(C1908="Other",Predictive_Model!$D$32,0))+IF(D1908="Premium",Predictive_Model!$D$34,IF(D1908="Standard",Predictive_Model!$D$35,0))+IF(G1908="Asia",Predictive_Model!$D$37,IF(G1908="Europe",Predictive_Model!$D$38,IF(G1908="North America",Predictive_Model!$D$39,IF(G1908="Oceania",Predictive_Model!$D$40,IF(G1908="South America",Predictive_Model!$D$41,0)))))+IF(H1908="Laptop",Predictive_Model!$D$43,IF(H1908="Mobile",Predictive_Model!$D$44,IF(H1908="TV",Predictive_Model!$D$45,IF(H1908="Tablet",Predictive_Model!$D$46,0))))+IF(K1908="Crypto",Predictive_Model!$D$48,IF(K1908="Debit Card",Predictive_Model!$D$49,IF(K1908="Gift Card",Predictive_Model!$D$50,IF(K1908="PayPal",Predictive_Model!$D$51,0))))+IF(N1908="Comedy",Predictive_Model!$D$53,IF(N1908="Documentary",Predictive_Model!$D$54,IF(N1908="Drama",Predictive_Model!$D$55,IF(N1908="Horror",Predictive_Model!$D$56,IF(N1908="Romance",Predictive_Model!$D$57,IF(N1908="Sci-Fi",Predictive_Model!$D$58,0)))))))))</f>
        <v>7.7714552084455924E-3</v>
      </c>
      <c r="V1908" s="3" t="str">
        <f t="shared" si="296"/>
        <v>Low</v>
      </c>
      <c r="W1908" s="6">
        <f t="shared" si="297"/>
        <v>0.13980847919993619</v>
      </c>
      <c r="X1908" s="3" t="str">
        <f t="shared" si="298"/>
        <v>Monitor</v>
      </c>
      <c r="Y1908" s="3" t="str">
        <f t="shared" si="299"/>
        <v>OK</v>
      </c>
    </row>
    <row r="1909" spans="1:25" x14ac:dyDescent="0.25">
      <c r="A1909" s="3" t="str">
        <f>Raw_Data!A1909</f>
        <v>6861742f-e225-4a48-a899-10515f5fe14a</v>
      </c>
      <c r="B1909" s="3">
        <f>Raw_Data!B1909</f>
        <v>26</v>
      </c>
      <c r="C1909" s="3" t="str">
        <f>Raw_Data!C1909</f>
        <v>Male</v>
      </c>
      <c r="D1909" s="3" t="str">
        <f>Raw_Data!D1909</f>
        <v>Standard</v>
      </c>
      <c r="E1909" s="3">
        <f>Raw_Data!E1909</f>
        <v>11.26</v>
      </c>
      <c r="F1909" s="3">
        <f>Raw_Data!F1909</f>
        <v>50</v>
      </c>
      <c r="G1909" s="3" t="str">
        <f>Raw_Data!G1909</f>
        <v>Oceania</v>
      </c>
      <c r="H1909" s="3" t="str">
        <f>Raw_Data!H1909</f>
        <v>Tablet</v>
      </c>
      <c r="I1909" s="3">
        <f>Raw_Data!I1909</f>
        <v>13.99</v>
      </c>
      <c r="J1909" s="3">
        <f>Raw_Data!J1909</f>
        <v>1</v>
      </c>
      <c r="K1909" s="3" t="str">
        <f>Raw_Data!K1909</f>
        <v>Credit Card</v>
      </c>
      <c r="L1909" s="3">
        <f>Raw_Data!L1909</f>
        <v>2</v>
      </c>
      <c r="M1909" s="3">
        <f>Raw_Data!M1909</f>
        <v>0.22</v>
      </c>
      <c r="N1909" s="3" t="str">
        <f>Raw_Data!N1909</f>
        <v>Documentary</v>
      </c>
      <c r="O1909" s="3" t="str">
        <f t="shared" si="290"/>
        <v>25-34</v>
      </c>
      <c r="P1909" s="3" t="str">
        <f t="shared" si="291"/>
        <v>10-24h</v>
      </c>
      <c r="Q1909" s="3" t="str">
        <f t="shared" si="292"/>
        <v>46-60d</v>
      </c>
      <c r="R1909" s="3" t="str">
        <f t="shared" si="293"/>
        <v>Medium</v>
      </c>
      <c r="S1909" s="3" t="str">
        <f t="shared" si="294"/>
        <v>Mid</v>
      </c>
      <c r="T1909" s="3" t="str">
        <f t="shared" si="295"/>
        <v>Churned</v>
      </c>
      <c r="U1909" s="4">
        <f>1/(1+EXP(-(Predictive_Model!$B$5+((B1909-Predictive_Model!$B$20)/Predictive_Model!$C$20)*Predictive_Model!$D$20+((E1909-Predictive_Model!$B$21)/Predictive_Model!$C$21)*Predictive_Model!$D$21+((F1909-Predictive_Model!$B$22)/Predictive_Model!$C$22)*Predictive_Model!$D$22+((I1909-Predictive_Model!$B$23)/Predictive_Model!$C$23)*Predictive_Model!$D$23+((L1909-Predictive_Model!$B$24)/Predictive_Model!$C$24)*Predictive_Model!$D$24+((M1909-Predictive_Model!$B$25)/Predictive_Model!$C$25)*Predictive_Model!$D$25+IF(C1909="Male",Predictive_Model!$D$31,IF(C1909="Other",Predictive_Model!$D$32,0))+IF(D1909="Premium",Predictive_Model!$D$34,IF(D1909="Standard",Predictive_Model!$D$35,0))+IF(G1909="Asia",Predictive_Model!$D$37,IF(G1909="Europe",Predictive_Model!$D$38,IF(G1909="North America",Predictive_Model!$D$39,IF(G1909="Oceania",Predictive_Model!$D$40,IF(G1909="South America",Predictive_Model!$D$41,0)))))+IF(H1909="Laptop",Predictive_Model!$D$43,IF(H1909="Mobile",Predictive_Model!$D$44,IF(H1909="TV",Predictive_Model!$D$45,IF(H1909="Tablet",Predictive_Model!$D$46,0))))+IF(K1909="Crypto",Predictive_Model!$D$48,IF(K1909="Debit Card",Predictive_Model!$D$49,IF(K1909="Gift Card",Predictive_Model!$D$50,IF(K1909="PayPal",Predictive_Model!$D$51,0))))+IF(N1909="Comedy",Predictive_Model!$D$53,IF(N1909="Documentary",Predictive_Model!$D$54,IF(N1909="Drama",Predictive_Model!$D$55,IF(N1909="Horror",Predictive_Model!$D$56,IF(N1909="Romance",Predictive_Model!$D$57,IF(N1909="Sci-Fi",Predictive_Model!$D$58,0)))))))))</f>
        <v>0.999005664523403</v>
      </c>
      <c r="V1909" s="3" t="str">
        <f t="shared" si="296"/>
        <v>Critical</v>
      </c>
      <c r="W1909" s="6">
        <f t="shared" si="297"/>
        <v>13.99</v>
      </c>
      <c r="X1909" s="3" t="str">
        <f t="shared" si="298"/>
        <v>Priority 2</v>
      </c>
      <c r="Y1909" s="3" t="str">
        <f t="shared" si="299"/>
        <v>OK</v>
      </c>
    </row>
    <row r="1910" spans="1:25" x14ac:dyDescent="0.25">
      <c r="A1910" s="3" t="str">
        <f>Raw_Data!A1910</f>
        <v>3d12f279-fec1-42b9-8628-9191b773a7f4</v>
      </c>
      <c r="B1910" s="3">
        <f>Raw_Data!B1910</f>
        <v>49</v>
      </c>
      <c r="C1910" s="3" t="str">
        <f>Raw_Data!C1910</f>
        <v>Male</v>
      </c>
      <c r="D1910" s="3" t="str">
        <f>Raw_Data!D1910</f>
        <v>Standard</v>
      </c>
      <c r="E1910" s="3">
        <f>Raw_Data!E1910</f>
        <v>14.28</v>
      </c>
      <c r="F1910" s="3">
        <f>Raw_Data!F1910</f>
        <v>7</v>
      </c>
      <c r="G1910" s="3" t="str">
        <f>Raw_Data!G1910</f>
        <v>Africa</v>
      </c>
      <c r="H1910" s="3" t="str">
        <f>Raw_Data!H1910</f>
        <v>Desktop</v>
      </c>
      <c r="I1910" s="3">
        <f>Raw_Data!I1910</f>
        <v>13.99</v>
      </c>
      <c r="J1910" s="3">
        <f>Raw_Data!J1910</f>
        <v>0</v>
      </c>
      <c r="K1910" s="3" t="str">
        <f>Raw_Data!K1910</f>
        <v>Crypto</v>
      </c>
      <c r="L1910" s="3">
        <f>Raw_Data!L1910</f>
        <v>3</v>
      </c>
      <c r="M1910" s="3">
        <f>Raw_Data!M1910</f>
        <v>1.78</v>
      </c>
      <c r="N1910" s="3" t="str">
        <f>Raw_Data!N1910</f>
        <v>Sci-Fi</v>
      </c>
      <c r="O1910" s="3" t="str">
        <f t="shared" si="290"/>
        <v>45-54</v>
      </c>
      <c r="P1910" s="3" t="str">
        <f t="shared" si="291"/>
        <v>10-24h</v>
      </c>
      <c r="Q1910" s="3" t="str">
        <f t="shared" si="292"/>
        <v>0-7d</v>
      </c>
      <c r="R1910" s="3" t="str">
        <f t="shared" si="293"/>
        <v>Medium</v>
      </c>
      <c r="S1910" s="3" t="str">
        <f t="shared" si="294"/>
        <v>Mid</v>
      </c>
      <c r="T1910" s="3" t="str">
        <f t="shared" si="295"/>
        <v>Active</v>
      </c>
      <c r="U1910" s="4">
        <f>1/(1+EXP(-(Predictive_Model!$B$5+((B1910-Predictive_Model!$B$20)/Predictive_Model!$C$20)*Predictive_Model!$D$20+((E1910-Predictive_Model!$B$21)/Predictive_Model!$C$21)*Predictive_Model!$D$21+((F1910-Predictive_Model!$B$22)/Predictive_Model!$C$22)*Predictive_Model!$D$22+((I1910-Predictive_Model!$B$23)/Predictive_Model!$C$23)*Predictive_Model!$D$23+((L1910-Predictive_Model!$B$24)/Predictive_Model!$C$24)*Predictive_Model!$D$24+((M1910-Predictive_Model!$B$25)/Predictive_Model!$C$25)*Predictive_Model!$D$25+IF(C1910="Male",Predictive_Model!$D$31,IF(C1910="Other",Predictive_Model!$D$32,0))+IF(D1910="Premium",Predictive_Model!$D$34,IF(D1910="Standard",Predictive_Model!$D$35,0))+IF(G1910="Asia",Predictive_Model!$D$37,IF(G1910="Europe",Predictive_Model!$D$38,IF(G1910="North America",Predictive_Model!$D$39,IF(G1910="Oceania",Predictive_Model!$D$40,IF(G1910="South America",Predictive_Model!$D$41,0)))))+IF(H1910="Laptop",Predictive_Model!$D$43,IF(H1910="Mobile",Predictive_Model!$D$44,IF(H1910="TV",Predictive_Model!$D$45,IF(H1910="Tablet",Predictive_Model!$D$46,0))))+IF(K1910="Crypto",Predictive_Model!$D$48,IF(K1910="Debit Card",Predictive_Model!$D$49,IF(K1910="Gift Card",Predictive_Model!$D$50,IF(K1910="PayPal",Predictive_Model!$D$51,0))))+IF(N1910="Comedy",Predictive_Model!$D$53,IF(N1910="Documentary",Predictive_Model!$D$54,IF(N1910="Drama",Predictive_Model!$D$55,IF(N1910="Horror",Predictive_Model!$D$56,IF(N1910="Romance",Predictive_Model!$D$57,IF(N1910="Sci-Fi",Predictive_Model!$D$58,0)))))))))</f>
        <v>8.038886063008243E-3</v>
      </c>
      <c r="V1910" s="3" t="str">
        <f t="shared" si="296"/>
        <v>Low</v>
      </c>
      <c r="W1910" s="6">
        <f t="shared" si="297"/>
        <v>0.11246401602148533</v>
      </c>
      <c r="X1910" s="3" t="str">
        <f t="shared" si="298"/>
        <v>Monitor</v>
      </c>
      <c r="Y1910" s="3" t="str">
        <f t="shared" si="299"/>
        <v>OK</v>
      </c>
    </row>
    <row r="1911" spans="1:25" x14ac:dyDescent="0.25">
      <c r="A1911" s="3" t="str">
        <f>Raw_Data!A1911</f>
        <v>36490c08-2bed-473e-b421-f79d03e44d36</v>
      </c>
      <c r="B1911" s="3">
        <f>Raw_Data!B1911</f>
        <v>34</v>
      </c>
      <c r="C1911" s="3" t="str">
        <f>Raw_Data!C1911</f>
        <v>Other</v>
      </c>
      <c r="D1911" s="3" t="str">
        <f>Raw_Data!D1911</f>
        <v>Standard</v>
      </c>
      <c r="E1911" s="3">
        <f>Raw_Data!E1911</f>
        <v>1.55</v>
      </c>
      <c r="F1911" s="3">
        <f>Raw_Data!F1911</f>
        <v>15</v>
      </c>
      <c r="G1911" s="3" t="str">
        <f>Raw_Data!G1911</f>
        <v>Asia</v>
      </c>
      <c r="H1911" s="3" t="str">
        <f>Raw_Data!H1911</f>
        <v>Desktop</v>
      </c>
      <c r="I1911" s="3">
        <f>Raw_Data!I1911</f>
        <v>13.99</v>
      </c>
      <c r="J1911" s="3">
        <f>Raw_Data!J1911</f>
        <v>1</v>
      </c>
      <c r="K1911" s="3" t="str">
        <f>Raw_Data!K1911</f>
        <v>Debit Card</v>
      </c>
      <c r="L1911" s="3">
        <f>Raw_Data!L1911</f>
        <v>3</v>
      </c>
      <c r="M1911" s="3">
        <f>Raw_Data!M1911</f>
        <v>0.1</v>
      </c>
      <c r="N1911" s="3" t="str">
        <f>Raw_Data!N1911</f>
        <v>Sci-Fi</v>
      </c>
      <c r="O1911" s="3" t="str">
        <f t="shared" si="290"/>
        <v>25-34</v>
      </c>
      <c r="P1911" s="3" t="str">
        <f t="shared" si="291"/>
        <v>&lt;10h</v>
      </c>
      <c r="Q1911" s="3" t="str">
        <f t="shared" si="292"/>
        <v>8-21d</v>
      </c>
      <c r="R1911" s="3" t="str">
        <f t="shared" si="293"/>
        <v>Medium</v>
      </c>
      <c r="S1911" s="3" t="str">
        <f t="shared" si="294"/>
        <v>Mid</v>
      </c>
      <c r="T1911" s="3" t="str">
        <f t="shared" si="295"/>
        <v>Churned</v>
      </c>
      <c r="U1911" s="4">
        <f>1/(1+EXP(-(Predictive_Model!$B$5+((B1911-Predictive_Model!$B$20)/Predictive_Model!$C$20)*Predictive_Model!$D$20+((E1911-Predictive_Model!$B$21)/Predictive_Model!$C$21)*Predictive_Model!$D$21+((F1911-Predictive_Model!$B$22)/Predictive_Model!$C$22)*Predictive_Model!$D$22+((I1911-Predictive_Model!$B$23)/Predictive_Model!$C$23)*Predictive_Model!$D$23+((L1911-Predictive_Model!$B$24)/Predictive_Model!$C$24)*Predictive_Model!$D$24+((M1911-Predictive_Model!$B$25)/Predictive_Model!$C$25)*Predictive_Model!$D$25+IF(C1911="Male",Predictive_Model!$D$31,IF(C1911="Other",Predictive_Model!$D$32,0))+IF(D1911="Premium",Predictive_Model!$D$34,IF(D1911="Standard",Predictive_Model!$D$35,0))+IF(G1911="Asia",Predictive_Model!$D$37,IF(G1911="Europe",Predictive_Model!$D$38,IF(G1911="North America",Predictive_Model!$D$39,IF(G1911="Oceania",Predictive_Model!$D$40,IF(G1911="South America",Predictive_Model!$D$41,0)))))+IF(H1911="Laptop",Predictive_Model!$D$43,IF(H1911="Mobile",Predictive_Model!$D$44,IF(H1911="TV",Predictive_Model!$D$45,IF(H1911="Tablet",Predictive_Model!$D$46,0))))+IF(K1911="Crypto",Predictive_Model!$D$48,IF(K1911="Debit Card",Predictive_Model!$D$49,IF(K1911="Gift Card",Predictive_Model!$D$50,IF(K1911="PayPal",Predictive_Model!$D$51,0))))+IF(N1911="Comedy",Predictive_Model!$D$53,IF(N1911="Documentary",Predictive_Model!$D$54,IF(N1911="Drama",Predictive_Model!$D$55,IF(N1911="Horror",Predictive_Model!$D$56,IF(N1911="Romance",Predictive_Model!$D$57,IF(N1911="Sci-Fi",Predictive_Model!$D$58,0)))))))))</f>
        <v>0.94064543934400502</v>
      </c>
      <c r="V1911" s="3" t="str">
        <f t="shared" si="296"/>
        <v>Critical</v>
      </c>
      <c r="W1911" s="6">
        <f t="shared" si="297"/>
        <v>13.99</v>
      </c>
      <c r="X1911" s="3" t="str">
        <f t="shared" si="298"/>
        <v>Priority 2</v>
      </c>
      <c r="Y1911" s="3" t="str">
        <f t="shared" si="299"/>
        <v>OK</v>
      </c>
    </row>
    <row r="1912" spans="1:25" x14ac:dyDescent="0.25">
      <c r="A1912" s="3" t="str">
        <f>Raw_Data!A1912</f>
        <v>952c3b4f-7921-4f45-bb74-2b229a8312d4</v>
      </c>
      <c r="B1912" s="3">
        <f>Raw_Data!B1912</f>
        <v>64</v>
      </c>
      <c r="C1912" s="3" t="str">
        <f>Raw_Data!C1912</f>
        <v>Male</v>
      </c>
      <c r="D1912" s="3" t="str">
        <f>Raw_Data!D1912</f>
        <v>Basic</v>
      </c>
      <c r="E1912" s="3">
        <f>Raw_Data!E1912</f>
        <v>26.45</v>
      </c>
      <c r="F1912" s="3">
        <f>Raw_Data!F1912</f>
        <v>41</v>
      </c>
      <c r="G1912" s="3" t="str">
        <f>Raw_Data!G1912</f>
        <v>Africa</v>
      </c>
      <c r="H1912" s="3" t="str">
        <f>Raw_Data!H1912</f>
        <v>Laptop</v>
      </c>
      <c r="I1912" s="3">
        <f>Raw_Data!I1912</f>
        <v>8.99</v>
      </c>
      <c r="J1912" s="3">
        <f>Raw_Data!J1912</f>
        <v>0</v>
      </c>
      <c r="K1912" s="3" t="str">
        <f>Raw_Data!K1912</f>
        <v>Debit Card</v>
      </c>
      <c r="L1912" s="3">
        <f>Raw_Data!L1912</f>
        <v>1</v>
      </c>
      <c r="M1912" s="3">
        <f>Raw_Data!M1912</f>
        <v>0.63</v>
      </c>
      <c r="N1912" s="3" t="str">
        <f>Raw_Data!N1912</f>
        <v>Romance</v>
      </c>
      <c r="O1912" s="3" t="str">
        <f t="shared" si="290"/>
        <v>55-70</v>
      </c>
      <c r="P1912" s="3" t="str">
        <f t="shared" si="291"/>
        <v>25-49h</v>
      </c>
      <c r="Q1912" s="3" t="str">
        <f t="shared" si="292"/>
        <v>22-45d</v>
      </c>
      <c r="R1912" s="3" t="str">
        <f t="shared" si="293"/>
        <v>Medium</v>
      </c>
      <c r="S1912" s="3" t="str">
        <f t="shared" si="294"/>
        <v>Low</v>
      </c>
      <c r="T1912" s="3" t="str">
        <f t="shared" si="295"/>
        <v>Active</v>
      </c>
      <c r="U1912" s="4">
        <f>1/(1+EXP(-(Predictive_Model!$B$5+((B1912-Predictive_Model!$B$20)/Predictive_Model!$C$20)*Predictive_Model!$D$20+((E1912-Predictive_Model!$B$21)/Predictive_Model!$C$21)*Predictive_Model!$D$21+((F1912-Predictive_Model!$B$22)/Predictive_Model!$C$22)*Predictive_Model!$D$22+((I1912-Predictive_Model!$B$23)/Predictive_Model!$C$23)*Predictive_Model!$D$23+((L1912-Predictive_Model!$B$24)/Predictive_Model!$C$24)*Predictive_Model!$D$24+((M1912-Predictive_Model!$B$25)/Predictive_Model!$C$25)*Predictive_Model!$D$25+IF(C1912="Male",Predictive_Model!$D$31,IF(C1912="Other",Predictive_Model!$D$32,0))+IF(D1912="Premium",Predictive_Model!$D$34,IF(D1912="Standard",Predictive_Model!$D$35,0))+IF(G1912="Asia",Predictive_Model!$D$37,IF(G1912="Europe",Predictive_Model!$D$38,IF(G1912="North America",Predictive_Model!$D$39,IF(G1912="Oceania",Predictive_Model!$D$40,IF(G1912="South America",Predictive_Model!$D$41,0)))))+IF(H1912="Laptop",Predictive_Model!$D$43,IF(H1912="Mobile",Predictive_Model!$D$44,IF(H1912="TV",Predictive_Model!$D$45,IF(H1912="Tablet",Predictive_Model!$D$46,0))))+IF(K1912="Crypto",Predictive_Model!$D$48,IF(K1912="Debit Card",Predictive_Model!$D$49,IF(K1912="Gift Card",Predictive_Model!$D$50,IF(K1912="PayPal",Predictive_Model!$D$51,0))))+IF(N1912="Comedy",Predictive_Model!$D$53,IF(N1912="Documentary",Predictive_Model!$D$54,IF(N1912="Drama",Predictive_Model!$D$55,IF(N1912="Horror",Predictive_Model!$D$56,IF(N1912="Romance",Predictive_Model!$D$57,IF(N1912="Sci-Fi",Predictive_Model!$D$58,0)))))))))</f>
        <v>0.57237130129892422</v>
      </c>
      <c r="V1912" s="3" t="str">
        <f t="shared" si="296"/>
        <v>High</v>
      </c>
      <c r="W1912" s="6">
        <f t="shared" si="297"/>
        <v>5.1456179986773289</v>
      </c>
      <c r="X1912" s="3" t="str">
        <f t="shared" si="298"/>
        <v>Priority 2</v>
      </c>
      <c r="Y1912" s="3" t="str">
        <f t="shared" si="299"/>
        <v>OK</v>
      </c>
    </row>
    <row r="1913" spans="1:25" x14ac:dyDescent="0.25">
      <c r="A1913" s="3" t="str">
        <f>Raw_Data!A1913</f>
        <v>b8fdc9d1-5b33-44ff-8112-c60df62d6f32</v>
      </c>
      <c r="B1913" s="3">
        <f>Raw_Data!B1913</f>
        <v>60</v>
      </c>
      <c r="C1913" s="3" t="str">
        <f>Raw_Data!C1913</f>
        <v>Male</v>
      </c>
      <c r="D1913" s="3" t="str">
        <f>Raw_Data!D1913</f>
        <v>Standard</v>
      </c>
      <c r="E1913" s="3">
        <f>Raw_Data!E1913</f>
        <v>5.77</v>
      </c>
      <c r="F1913" s="3">
        <f>Raw_Data!F1913</f>
        <v>0</v>
      </c>
      <c r="G1913" s="3" t="str">
        <f>Raw_Data!G1913</f>
        <v>Europe</v>
      </c>
      <c r="H1913" s="3" t="str">
        <f>Raw_Data!H1913</f>
        <v>Tablet</v>
      </c>
      <c r="I1913" s="3">
        <f>Raw_Data!I1913</f>
        <v>13.99</v>
      </c>
      <c r="J1913" s="3">
        <f>Raw_Data!J1913</f>
        <v>0</v>
      </c>
      <c r="K1913" s="3" t="str">
        <f>Raw_Data!K1913</f>
        <v>Debit Card</v>
      </c>
      <c r="L1913" s="3">
        <f>Raw_Data!L1913</f>
        <v>5</v>
      </c>
      <c r="M1913" s="3">
        <f>Raw_Data!M1913</f>
        <v>5.77</v>
      </c>
      <c r="N1913" s="3" t="str">
        <f>Raw_Data!N1913</f>
        <v>Comedy</v>
      </c>
      <c r="O1913" s="3" t="str">
        <f t="shared" si="290"/>
        <v>55-70</v>
      </c>
      <c r="P1913" s="3" t="str">
        <f t="shared" si="291"/>
        <v>&lt;10h</v>
      </c>
      <c r="Q1913" s="3" t="str">
        <f t="shared" si="292"/>
        <v>0-7d</v>
      </c>
      <c r="R1913" s="3" t="str">
        <f t="shared" si="293"/>
        <v>Medium</v>
      </c>
      <c r="S1913" s="3" t="str">
        <f t="shared" si="294"/>
        <v>Mid</v>
      </c>
      <c r="T1913" s="3" t="str">
        <f t="shared" si="295"/>
        <v>Active</v>
      </c>
      <c r="U1913" s="4">
        <f>1/(1+EXP(-(Predictive_Model!$B$5+((B1913-Predictive_Model!$B$20)/Predictive_Model!$C$20)*Predictive_Model!$D$20+((E1913-Predictive_Model!$B$21)/Predictive_Model!$C$21)*Predictive_Model!$D$21+((F1913-Predictive_Model!$B$22)/Predictive_Model!$C$22)*Predictive_Model!$D$22+((I1913-Predictive_Model!$B$23)/Predictive_Model!$C$23)*Predictive_Model!$D$23+((L1913-Predictive_Model!$B$24)/Predictive_Model!$C$24)*Predictive_Model!$D$24+((M1913-Predictive_Model!$B$25)/Predictive_Model!$C$25)*Predictive_Model!$D$25+IF(C1913="Male",Predictive_Model!$D$31,IF(C1913="Other",Predictive_Model!$D$32,0))+IF(D1913="Premium",Predictive_Model!$D$34,IF(D1913="Standard",Predictive_Model!$D$35,0))+IF(G1913="Asia",Predictive_Model!$D$37,IF(G1913="Europe",Predictive_Model!$D$38,IF(G1913="North America",Predictive_Model!$D$39,IF(G1913="Oceania",Predictive_Model!$D$40,IF(G1913="South America",Predictive_Model!$D$41,0)))))+IF(H1913="Laptop",Predictive_Model!$D$43,IF(H1913="Mobile",Predictive_Model!$D$44,IF(H1913="TV",Predictive_Model!$D$45,IF(H1913="Tablet",Predictive_Model!$D$46,0))))+IF(K1913="Crypto",Predictive_Model!$D$48,IF(K1913="Debit Card",Predictive_Model!$D$49,IF(K1913="Gift Card",Predictive_Model!$D$50,IF(K1913="PayPal",Predictive_Model!$D$51,0))))+IF(N1913="Comedy",Predictive_Model!$D$53,IF(N1913="Documentary",Predictive_Model!$D$54,IF(N1913="Drama",Predictive_Model!$D$55,IF(N1913="Horror",Predictive_Model!$D$56,IF(N1913="Romance",Predictive_Model!$D$57,IF(N1913="Sci-Fi",Predictive_Model!$D$58,0)))))))))</f>
        <v>3.8287615050588701E-5</v>
      </c>
      <c r="V1913" s="3" t="str">
        <f t="shared" si="296"/>
        <v>Low</v>
      </c>
      <c r="W1913" s="6">
        <f t="shared" si="297"/>
        <v>5.3564373455773596E-4</v>
      </c>
      <c r="X1913" s="3" t="str">
        <f t="shared" si="298"/>
        <v>Monitor</v>
      </c>
      <c r="Y1913" s="3" t="str">
        <f t="shared" si="299"/>
        <v>OK</v>
      </c>
    </row>
    <row r="1914" spans="1:25" x14ac:dyDescent="0.25">
      <c r="A1914" s="3" t="str">
        <f>Raw_Data!A1914</f>
        <v>0fe47c7b-385a-478d-bda2-22b84a8712a2</v>
      </c>
      <c r="B1914" s="3">
        <f>Raw_Data!B1914</f>
        <v>29</v>
      </c>
      <c r="C1914" s="3" t="str">
        <f>Raw_Data!C1914</f>
        <v>Male</v>
      </c>
      <c r="D1914" s="3" t="str">
        <f>Raw_Data!D1914</f>
        <v>Basic</v>
      </c>
      <c r="E1914" s="3">
        <f>Raw_Data!E1914</f>
        <v>13</v>
      </c>
      <c r="F1914" s="3">
        <f>Raw_Data!F1914</f>
        <v>46</v>
      </c>
      <c r="G1914" s="3" t="str">
        <f>Raw_Data!G1914</f>
        <v>Oceania</v>
      </c>
      <c r="H1914" s="3" t="str">
        <f>Raw_Data!H1914</f>
        <v>Tablet</v>
      </c>
      <c r="I1914" s="3">
        <f>Raw_Data!I1914</f>
        <v>8.99</v>
      </c>
      <c r="J1914" s="3">
        <f>Raw_Data!J1914</f>
        <v>1</v>
      </c>
      <c r="K1914" s="3" t="str">
        <f>Raw_Data!K1914</f>
        <v>Credit Card</v>
      </c>
      <c r="L1914" s="3">
        <f>Raw_Data!L1914</f>
        <v>4</v>
      </c>
      <c r="M1914" s="3">
        <f>Raw_Data!M1914</f>
        <v>0.28000000000000003</v>
      </c>
      <c r="N1914" s="3" t="str">
        <f>Raw_Data!N1914</f>
        <v>Drama</v>
      </c>
      <c r="O1914" s="3" t="str">
        <f t="shared" si="290"/>
        <v>25-34</v>
      </c>
      <c r="P1914" s="3" t="str">
        <f t="shared" si="291"/>
        <v>10-24h</v>
      </c>
      <c r="Q1914" s="3" t="str">
        <f t="shared" si="292"/>
        <v>46-60d</v>
      </c>
      <c r="R1914" s="3" t="str">
        <f t="shared" si="293"/>
        <v>Medium</v>
      </c>
      <c r="S1914" s="3" t="str">
        <f t="shared" si="294"/>
        <v>Low</v>
      </c>
      <c r="T1914" s="3" t="str">
        <f t="shared" si="295"/>
        <v>Churned</v>
      </c>
      <c r="U1914" s="4">
        <f>1/(1+EXP(-(Predictive_Model!$B$5+((B1914-Predictive_Model!$B$20)/Predictive_Model!$C$20)*Predictive_Model!$D$20+((E1914-Predictive_Model!$B$21)/Predictive_Model!$C$21)*Predictive_Model!$D$21+((F1914-Predictive_Model!$B$22)/Predictive_Model!$C$22)*Predictive_Model!$D$22+((I1914-Predictive_Model!$B$23)/Predictive_Model!$C$23)*Predictive_Model!$D$23+((L1914-Predictive_Model!$B$24)/Predictive_Model!$C$24)*Predictive_Model!$D$24+((M1914-Predictive_Model!$B$25)/Predictive_Model!$C$25)*Predictive_Model!$D$25+IF(C1914="Male",Predictive_Model!$D$31,IF(C1914="Other",Predictive_Model!$D$32,0))+IF(D1914="Premium",Predictive_Model!$D$34,IF(D1914="Standard",Predictive_Model!$D$35,0))+IF(G1914="Asia",Predictive_Model!$D$37,IF(G1914="Europe",Predictive_Model!$D$38,IF(G1914="North America",Predictive_Model!$D$39,IF(G1914="Oceania",Predictive_Model!$D$40,IF(G1914="South America",Predictive_Model!$D$41,0)))))+IF(H1914="Laptop",Predictive_Model!$D$43,IF(H1914="Mobile",Predictive_Model!$D$44,IF(H1914="TV",Predictive_Model!$D$45,IF(H1914="Tablet",Predictive_Model!$D$46,0))))+IF(K1914="Crypto",Predictive_Model!$D$48,IF(K1914="Debit Card",Predictive_Model!$D$49,IF(K1914="Gift Card",Predictive_Model!$D$50,IF(K1914="PayPal",Predictive_Model!$D$51,0))))+IF(N1914="Comedy",Predictive_Model!$D$53,IF(N1914="Documentary",Predictive_Model!$D$54,IF(N1914="Drama",Predictive_Model!$D$55,IF(N1914="Horror",Predictive_Model!$D$56,IF(N1914="Romance",Predictive_Model!$D$57,IF(N1914="Sci-Fi",Predictive_Model!$D$58,0)))))))))</f>
        <v>0.99517119363570994</v>
      </c>
      <c r="V1914" s="3" t="str">
        <f t="shared" si="296"/>
        <v>Critical</v>
      </c>
      <c r="W1914" s="6">
        <f t="shared" si="297"/>
        <v>8.99</v>
      </c>
      <c r="X1914" s="3" t="str">
        <f t="shared" si="298"/>
        <v>Priority 2</v>
      </c>
      <c r="Y1914" s="3" t="str">
        <f t="shared" si="299"/>
        <v>OK</v>
      </c>
    </row>
    <row r="1915" spans="1:25" x14ac:dyDescent="0.25">
      <c r="A1915" s="3" t="str">
        <f>Raw_Data!A1915</f>
        <v>18f6b306-a34c-4cfc-9798-99a919a0992f</v>
      </c>
      <c r="B1915" s="3">
        <f>Raw_Data!B1915</f>
        <v>30</v>
      </c>
      <c r="C1915" s="3" t="str">
        <f>Raw_Data!C1915</f>
        <v>Male</v>
      </c>
      <c r="D1915" s="3" t="str">
        <f>Raw_Data!D1915</f>
        <v>Standard</v>
      </c>
      <c r="E1915" s="3">
        <f>Raw_Data!E1915</f>
        <v>0.74</v>
      </c>
      <c r="F1915" s="3">
        <f>Raw_Data!F1915</f>
        <v>0</v>
      </c>
      <c r="G1915" s="3" t="str">
        <f>Raw_Data!G1915</f>
        <v>South America</v>
      </c>
      <c r="H1915" s="3" t="str">
        <f>Raw_Data!H1915</f>
        <v>Laptop</v>
      </c>
      <c r="I1915" s="3">
        <f>Raw_Data!I1915</f>
        <v>13.99</v>
      </c>
      <c r="J1915" s="3">
        <f>Raw_Data!J1915</f>
        <v>0</v>
      </c>
      <c r="K1915" s="3" t="str">
        <f>Raw_Data!K1915</f>
        <v>Credit Card</v>
      </c>
      <c r="L1915" s="3">
        <f>Raw_Data!L1915</f>
        <v>4</v>
      </c>
      <c r="M1915" s="3">
        <f>Raw_Data!M1915</f>
        <v>0.74</v>
      </c>
      <c r="N1915" s="3" t="str">
        <f>Raw_Data!N1915</f>
        <v>Action</v>
      </c>
      <c r="O1915" s="3" t="str">
        <f t="shared" si="290"/>
        <v>25-34</v>
      </c>
      <c r="P1915" s="3" t="str">
        <f t="shared" si="291"/>
        <v>&lt;10h</v>
      </c>
      <c r="Q1915" s="3" t="str">
        <f t="shared" si="292"/>
        <v>0-7d</v>
      </c>
      <c r="R1915" s="3" t="str">
        <f t="shared" si="293"/>
        <v>Medium</v>
      </c>
      <c r="S1915" s="3" t="str">
        <f t="shared" si="294"/>
        <v>Mid</v>
      </c>
      <c r="T1915" s="3" t="str">
        <f t="shared" si="295"/>
        <v>Active</v>
      </c>
      <c r="U1915" s="4">
        <f>1/(1+EXP(-(Predictive_Model!$B$5+((B1915-Predictive_Model!$B$20)/Predictive_Model!$C$20)*Predictive_Model!$D$20+((E1915-Predictive_Model!$B$21)/Predictive_Model!$C$21)*Predictive_Model!$D$21+((F1915-Predictive_Model!$B$22)/Predictive_Model!$C$22)*Predictive_Model!$D$22+((I1915-Predictive_Model!$B$23)/Predictive_Model!$C$23)*Predictive_Model!$D$23+((L1915-Predictive_Model!$B$24)/Predictive_Model!$C$24)*Predictive_Model!$D$24+((M1915-Predictive_Model!$B$25)/Predictive_Model!$C$25)*Predictive_Model!$D$25+IF(C1915="Male",Predictive_Model!$D$31,IF(C1915="Other",Predictive_Model!$D$32,0))+IF(D1915="Premium",Predictive_Model!$D$34,IF(D1915="Standard",Predictive_Model!$D$35,0))+IF(G1915="Asia",Predictive_Model!$D$37,IF(G1915="Europe",Predictive_Model!$D$38,IF(G1915="North America",Predictive_Model!$D$39,IF(G1915="Oceania",Predictive_Model!$D$40,IF(G1915="South America",Predictive_Model!$D$41,0)))))+IF(H1915="Laptop",Predictive_Model!$D$43,IF(H1915="Mobile",Predictive_Model!$D$44,IF(H1915="TV",Predictive_Model!$D$45,IF(H1915="Tablet",Predictive_Model!$D$46,0))))+IF(K1915="Crypto",Predictive_Model!$D$48,IF(K1915="Debit Card",Predictive_Model!$D$49,IF(K1915="Gift Card",Predictive_Model!$D$50,IF(K1915="PayPal",Predictive_Model!$D$51,0))))+IF(N1915="Comedy",Predictive_Model!$D$53,IF(N1915="Documentary",Predictive_Model!$D$54,IF(N1915="Drama",Predictive_Model!$D$55,IF(N1915="Horror",Predictive_Model!$D$56,IF(N1915="Romance",Predictive_Model!$D$57,IF(N1915="Sci-Fi",Predictive_Model!$D$58,0)))))))))</f>
        <v>0.3985306125186131</v>
      </c>
      <c r="V1915" s="3" t="str">
        <f t="shared" si="296"/>
        <v>Medium</v>
      </c>
      <c r="W1915" s="6">
        <f t="shared" si="297"/>
        <v>5.5754432691353975</v>
      </c>
      <c r="X1915" s="3" t="str">
        <f t="shared" si="298"/>
        <v>Monitor</v>
      </c>
      <c r="Y1915" s="3" t="str">
        <f t="shared" si="299"/>
        <v>OK</v>
      </c>
    </row>
    <row r="1916" spans="1:25" x14ac:dyDescent="0.25">
      <c r="A1916" s="3" t="str">
        <f>Raw_Data!A1916</f>
        <v>e975682c-48c9-49b9-8381-1fe0f4943c3b</v>
      </c>
      <c r="B1916" s="3">
        <f>Raw_Data!B1916</f>
        <v>67</v>
      </c>
      <c r="C1916" s="3" t="str">
        <f>Raw_Data!C1916</f>
        <v>Male</v>
      </c>
      <c r="D1916" s="3" t="str">
        <f>Raw_Data!D1916</f>
        <v>Standard</v>
      </c>
      <c r="E1916" s="3">
        <f>Raw_Data!E1916</f>
        <v>26.05</v>
      </c>
      <c r="F1916" s="3">
        <f>Raw_Data!F1916</f>
        <v>21</v>
      </c>
      <c r="G1916" s="3" t="str">
        <f>Raw_Data!G1916</f>
        <v>Europe</v>
      </c>
      <c r="H1916" s="3" t="str">
        <f>Raw_Data!H1916</f>
        <v>TV</v>
      </c>
      <c r="I1916" s="3">
        <f>Raw_Data!I1916</f>
        <v>13.99</v>
      </c>
      <c r="J1916" s="3">
        <f>Raw_Data!J1916</f>
        <v>0</v>
      </c>
      <c r="K1916" s="3" t="str">
        <f>Raw_Data!K1916</f>
        <v>PayPal</v>
      </c>
      <c r="L1916" s="3">
        <f>Raw_Data!L1916</f>
        <v>4</v>
      </c>
      <c r="M1916" s="3">
        <f>Raw_Data!M1916</f>
        <v>1.18</v>
      </c>
      <c r="N1916" s="3" t="str">
        <f>Raw_Data!N1916</f>
        <v>Drama</v>
      </c>
      <c r="O1916" s="3" t="str">
        <f t="shared" si="290"/>
        <v>55-70</v>
      </c>
      <c r="P1916" s="3" t="str">
        <f t="shared" si="291"/>
        <v>25-49h</v>
      </c>
      <c r="Q1916" s="3" t="str">
        <f t="shared" si="292"/>
        <v>8-21d</v>
      </c>
      <c r="R1916" s="3" t="str">
        <f t="shared" si="293"/>
        <v>High</v>
      </c>
      <c r="S1916" s="3" t="str">
        <f t="shared" si="294"/>
        <v>Mid</v>
      </c>
      <c r="T1916" s="3" t="str">
        <f t="shared" si="295"/>
        <v>Active</v>
      </c>
      <c r="U1916" s="4">
        <f>1/(1+EXP(-(Predictive_Model!$B$5+((B1916-Predictive_Model!$B$20)/Predictive_Model!$C$20)*Predictive_Model!$D$20+((E1916-Predictive_Model!$B$21)/Predictive_Model!$C$21)*Predictive_Model!$D$21+((F1916-Predictive_Model!$B$22)/Predictive_Model!$C$22)*Predictive_Model!$D$22+((I1916-Predictive_Model!$B$23)/Predictive_Model!$C$23)*Predictive_Model!$D$23+((L1916-Predictive_Model!$B$24)/Predictive_Model!$C$24)*Predictive_Model!$D$24+((M1916-Predictive_Model!$B$25)/Predictive_Model!$C$25)*Predictive_Model!$D$25+IF(C1916="Male",Predictive_Model!$D$31,IF(C1916="Other",Predictive_Model!$D$32,0))+IF(D1916="Premium",Predictive_Model!$D$34,IF(D1916="Standard",Predictive_Model!$D$35,0))+IF(G1916="Asia",Predictive_Model!$D$37,IF(G1916="Europe",Predictive_Model!$D$38,IF(G1916="North America",Predictive_Model!$D$39,IF(G1916="Oceania",Predictive_Model!$D$40,IF(G1916="South America",Predictive_Model!$D$41,0)))))+IF(H1916="Laptop",Predictive_Model!$D$43,IF(H1916="Mobile",Predictive_Model!$D$44,IF(H1916="TV",Predictive_Model!$D$45,IF(H1916="Tablet",Predictive_Model!$D$46,0))))+IF(K1916="Crypto",Predictive_Model!$D$48,IF(K1916="Debit Card",Predictive_Model!$D$49,IF(K1916="Gift Card",Predictive_Model!$D$50,IF(K1916="PayPal",Predictive_Model!$D$51,0))))+IF(N1916="Comedy",Predictive_Model!$D$53,IF(N1916="Documentary",Predictive_Model!$D$54,IF(N1916="Drama",Predictive_Model!$D$55,IF(N1916="Horror",Predictive_Model!$D$56,IF(N1916="Romance",Predictive_Model!$D$57,IF(N1916="Sci-Fi",Predictive_Model!$D$58,0)))))))))</f>
        <v>1.1515762315722085E-3</v>
      </c>
      <c r="V1916" s="3" t="str">
        <f t="shared" si="296"/>
        <v>Low</v>
      </c>
      <c r="W1916" s="6">
        <f t="shared" si="297"/>
        <v>1.6110551479695197E-2</v>
      </c>
      <c r="X1916" s="3" t="str">
        <f t="shared" si="298"/>
        <v>Monitor</v>
      </c>
      <c r="Y1916" s="3" t="str">
        <f t="shared" si="299"/>
        <v>OK</v>
      </c>
    </row>
    <row r="1917" spans="1:25" x14ac:dyDescent="0.25">
      <c r="A1917" s="3" t="str">
        <f>Raw_Data!A1917</f>
        <v>b041cc34-ff46-4f7c-8983-f68f29c0d3ef</v>
      </c>
      <c r="B1917" s="3">
        <f>Raw_Data!B1917</f>
        <v>23</v>
      </c>
      <c r="C1917" s="3" t="str">
        <f>Raw_Data!C1917</f>
        <v>Other</v>
      </c>
      <c r="D1917" s="3" t="str">
        <f>Raw_Data!D1917</f>
        <v>Premium</v>
      </c>
      <c r="E1917" s="3">
        <f>Raw_Data!E1917</f>
        <v>4.46</v>
      </c>
      <c r="F1917" s="3">
        <f>Raw_Data!F1917</f>
        <v>50</v>
      </c>
      <c r="G1917" s="3" t="str">
        <f>Raw_Data!G1917</f>
        <v>North America</v>
      </c>
      <c r="H1917" s="3" t="str">
        <f>Raw_Data!H1917</f>
        <v>Desktop</v>
      </c>
      <c r="I1917" s="3">
        <f>Raw_Data!I1917</f>
        <v>17.989999999999998</v>
      </c>
      <c r="J1917" s="3">
        <f>Raw_Data!J1917</f>
        <v>1</v>
      </c>
      <c r="K1917" s="3" t="str">
        <f>Raw_Data!K1917</f>
        <v>Crypto</v>
      </c>
      <c r="L1917" s="3">
        <f>Raw_Data!L1917</f>
        <v>3</v>
      </c>
      <c r="M1917" s="3">
        <f>Raw_Data!M1917</f>
        <v>0.09</v>
      </c>
      <c r="N1917" s="3" t="str">
        <f>Raw_Data!N1917</f>
        <v>Horror</v>
      </c>
      <c r="O1917" s="3" t="str">
        <f t="shared" si="290"/>
        <v>18-24</v>
      </c>
      <c r="P1917" s="3" t="str">
        <f t="shared" si="291"/>
        <v>&lt;10h</v>
      </c>
      <c r="Q1917" s="3" t="str">
        <f t="shared" si="292"/>
        <v>46-60d</v>
      </c>
      <c r="R1917" s="3" t="str">
        <f t="shared" si="293"/>
        <v>Low</v>
      </c>
      <c r="S1917" s="3" t="str">
        <f t="shared" si="294"/>
        <v>High</v>
      </c>
      <c r="T1917" s="3" t="str">
        <f t="shared" si="295"/>
        <v>Churned</v>
      </c>
      <c r="U1917" s="4">
        <f>1/(1+EXP(-(Predictive_Model!$B$5+((B1917-Predictive_Model!$B$20)/Predictive_Model!$C$20)*Predictive_Model!$D$20+((E1917-Predictive_Model!$B$21)/Predictive_Model!$C$21)*Predictive_Model!$D$21+((F1917-Predictive_Model!$B$22)/Predictive_Model!$C$22)*Predictive_Model!$D$22+((I1917-Predictive_Model!$B$23)/Predictive_Model!$C$23)*Predictive_Model!$D$23+((L1917-Predictive_Model!$B$24)/Predictive_Model!$C$24)*Predictive_Model!$D$24+((M1917-Predictive_Model!$B$25)/Predictive_Model!$C$25)*Predictive_Model!$D$25+IF(C1917="Male",Predictive_Model!$D$31,IF(C1917="Other",Predictive_Model!$D$32,0))+IF(D1917="Premium",Predictive_Model!$D$34,IF(D1917="Standard",Predictive_Model!$D$35,0))+IF(G1917="Asia",Predictive_Model!$D$37,IF(G1917="Europe",Predictive_Model!$D$38,IF(G1917="North America",Predictive_Model!$D$39,IF(G1917="Oceania",Predictive_Model!$D$40,IF(G1917="South America",Predictive_Model!$D$41,0)))))+IF(H1917="Laptop",Predictive_Model!$D$43,IF(H1917="Mobile",Predictive_Model!$D$44,IF(H1917="TV",Predictive_Model!$D$45,IF(H1917="Tablet",Predictive_Model!$D$46,0))))+IF(K1917="Crypto",Predictive_Model!$D$48,IF(K1917="Debit Card",Predictive_Model!$D$49,IF(K1917="Gift Card",Predictive_Model!$D$50,IF(K1917="PayPal",Predictive_Model!$D$51,0))))+IF(N1917="Comedy",Predictive_Model!$D$53,IF(N1917="Documentary",Predictive_Model!$D$54,IF(N1917="Drama",Predictive_Model!$D$55,IF(N1917="Horror",Predictive_Model!$D$56,IF(N1917="Romance",Predictive_Model!$D$57,IF(N1917="Sci-Fi",Predictive_Model!$D$58,0)))))))))</f>
        <v>0.99429880414597716</v>
      </c>
      <c r="V1917" s="3" t="str">
        <f t="shared" si="296"/>
        <v>Critical</v>
      </c>
      <c r="W1917" s="6">
        <f t="shared" si="297"/>
        <v>17.989999999999998</v>
      </c>
      <c r="X1917" s="3" t="str">
        <f t="shared" si="298"/>
        <v>Priority 1</v>
      </c>
      <c r="Y1917" s="3" t="str">
        <f t="shared" si="299"/>
        <v>OK</v>
      </c>
    </row>
    <row r="1918" spans="1:25" x14ac:dyDescent="0.25">
      <c r="A1918" s="3" t="str">
        <f>Raw_Data!A1918</f>
        <v>dd14a766-3108-4397-9422-525fac071e57</v>
      </c>
      <c r="B1918" s="3">
        <f>Raw_Data!B1918</f>
        <v>34</v>
      </c>
      <c r="C1918" s="3" t="str">
        <f>Raw_Data!C1918</f>
        <v>Male</v>
      </c>
      <c r="D1918" s="3" t="str">
        <f>Raw_Data!D1918</f>
        <v>Standard</v>
      </c>
      <c r="E1918" s="3">
        <f>Raw_Data!E1918</f>
        <v>4.26</v>
      </c>
      <c r="F1918" s="3">
        <f>Raw_Data!F1918</f>
        <v>22</v>
      </c>
      <c r="G1918" s="3" t="str">
        <f>Raw_Data!G1918</f>
        <v>South America</v>
      </c>
      <c r="H1918" s="3" t="str">
        <f>Raw_Data!H1918</f>
        <v>Laptop</v>
      </c>
      <c r="I1918" s="3">
        <f>Raw_Data!I1918</f>
        <v>13.99</v>
      </c>
      <c r="J1918" s="3">
        <f>Raw_Data!J1918</f>
        <v>1</v>
      </c>
      <c r="K1918" s="3" t="str">
        <f>Raw_Data!K1918</f>
        <v>Credit Card</v>
      </c>
      <c r="L1918" s="3">
        <f>Raw_Data!L1918</f>
        <v>3</v>
      </c>
      <c r="M1918" s="3">
        <f>Raw_Data!M1918</f>
        <v>0.19</v>
      </c>
      <c r="N1918" s="3" t="str">
        <f>Raw_Data!N1918</f>
        <v>Sci-Fi</v>
      </c>
      <c r="O1918" s="3" t="str">
        <f t="shared" si="290"/>
        <v>25-34</v>
      </c>
      <c r="P1918" s="3" t="str">
        <f t="shared" si="291"/>
        <v>&lt;10h</v>
      </c>
      <c r="Q1918" s="3" t="str">
        <f t="shared" si="292"/>
        <v>22-45d</v>
      </c>
      <c r="R1918" s="3" t="str">
        <f t="shared" si="293"/>
        <v>Medium</v>
      </c>
      <c r="S1918" s="3" t="str">
        <f t="shared" si="294"/>
        <v>Mid</v>
      </c>
      <c r="T1918" s="3" t="str">
        <f t="shared" si="295"/>
        <v>Churned</v>
      </c>
      <c r="U1918" s="4">
        <f>1/(1+EXP(-(Predictive_Model!$B$5+((B1918-Predictive_Model!$B$20)/Predictive_Model!$C$20)*Predictive_Model!$D$20+((E1918-Predictive_Model!$B$21)/Predictive_Model!$C$21)*Predictive_Model!$D$21+((F1918-Predictive_Model!$B$22)/Predictive_Model!$C$22)*Predictive_Model!$D$22+((I1918-Predictive_Model!$B$23)/Predictive_Model!$C$23)*Predictive_Model!$D$23+((L1918-Predictive_Model!$B$24)/Predictive_Model!$C$24)*Predictive_Model!$D$24+((M1918-Predictive_Model!$B$25)/Predictive_Model!$C$25)*Predictive_Model!$D$25+IF(C1918="Male",Predictive_Model!$D$31,IF(C1918="Other",Predictive_Model!$D$32,0))+IF(D1918="Premium",Predictive_Model!$D$34,IF(D1918="Standard",Predictive_Model!$D$35,0))+IF(G1918="Asia",Predictive_Model!$D$37,IF(G1918="Europe",Predictive_Model!$D$38,IF(G1918="North America",Predictive_Model!$D$39,IF(G1918="Oceania",Predictive_Model!$D$40,IF(G1918="South America",Predictive_Model!$D$41,0)))))+IF(H1918="Laptop",Predictive_Model!$D$43,IF(H1918="Mobile",Predictive_Model!$D$44,IF(H1918="TV",Predictive_Model!$D$45,IF(H1918="Tablet",Predictive_Model!$D$46,0))))+IF(K1918="Crypto",Predictive_Model!$D$48,IF(K1918="Debit Card",Predictive_Model!$D$49,IF(K1918="Gift Card",Predictive_Model!$D$50,IF(K1918="PayPal",Predictive_Model!$D$51,0))))+IF(N1918="Comedy",Predictive_Model!$D$53,IF(N1918="Documentary",Predictive_Model!$D$54,IF(N1918="Drama",Predictive_Model!$D$55,IF(N1918="Horror",Predictive_Model!$D$56,IF(N1918="Romance",Predictive_Model!$D$57,IF(N1918="Sci-Fi",Predictive_Model!$D$58,0)))))))))</f>
        <v>0.9575382314737505</v>
      </c>
      <c r="V1918" s="3" t="str">
        <f t="shared" si="296"/>
        <v>Critical</v>
      </c>
      <c r="W1918" s="6">
        <f t="shared" si="297"/>
        <v>13.99</v>
      </c>
      <c r="X1918" s="3" t="str">
        <f t="shared" si="298"/>
        <v>Priority 2</v>
      </c>
      <c r="Y1918" s="3" t="str">
        <f t="shared" si="299"/>
        <v>OK</v>
      </c>
    </row>
    <row r="1919" spans="1:25" x14ac:dyDescent="0.25">
      <c r="A1919" s="3" t="str">
        <f>Raw_Data!A1919</f>
        <v>f7e212bf-14ed-4017-ad80-dacd5d6b7be5</v>
      </c>
      <c r="B1919" s="3">
        <f>Raw_Data!B1919</f>
        <v>57</v>
      </c>
      <c r="C1919" s="3" t="str">
        <f>Raw_Data!C1919</f>
        <v>Female</v>
      </c>
      <c r="D1919" s="3" t="str">
        <f>Raw_Data!D1919</f>
        <v>Basic</v>
      </c>
      <c r="E1919" s="3">
        <f>Raw_Data!E1919</f>
        <v>14.31</v>
      </c>
      <c r="F1919" s="3">
        <f>Raw_Data!F1919</f>
        <v>0</v>
      </c>
      <c r="G1919" s="3" t="str">
        <f>Raw_Data!G1919</f>
        <v>Oceania</v>
      </c>
      <c r="H1919" s="3" t="str">
        <f>Raw_Data!H1919</f>
        <v>Mobile</v>
      </c>
      <c r="I1919" s="3">
        <f>Raw_Data!I1919</f>
        <v>8.99</v>
      </c>
      <c r="J1919" s="3">
        <f>Raw_Data!J1919</f>
        <v>0</v>
      </c>
      <c r="K1919" s="3" t="str">
        <f>Raw_Data!K1919</f>
        <v>PayPal</v>
      </c>
      <c r="L1919" s="3">
        <f>Raw_Data!L1919</f>
        <v>5</v>
      </c>
      <c r="M1919" s="3">
        <f>Raw_Data!M1919</f>
        <v>14.31</v>
      </c>
      <c r="N1919" s="3" t="str">
        <f>Raw_Data!N1919</f>
        <v>Romance</v>
      </c>
      <c r="O1919" s="3" t="str">
        <f t="shared" si="290"/>
        <v>55-70</v>
      </c>
      <c r="P1919" s="3" t="str">
        <f t="shared" si="291"/>
        <v>10-24h</v>
      </c>
      <c r="Q1919" s="3" t="str">
        <f t="shared" si="292"/>
        <v>0-7d</v>
      </c>
      <c r="R1919" s="3" t="str">
        <f t="shared" si="293"/>
        <v>Medium</v>
      </c>
      <c r="S1919" s="3" t="str">
        <f t="shared" si="294"/>
        <v>Low</v>
      </c>
      <c r="T1919" s="3" t="str">
        <f t="shared" si="295"/>
        <v>Active</v>
      </c>
      <c r="U1919" s="4">
        <f>1/(1+EXP(-(Predictive_Model!$B$5+((B1919-Predictive_Model!$B$20)/Predictive_Model!$C$20)*Predictive_Model!$D$20+((E1919-Predictive_Model!$B$21)/Predictive_Model!$C$21)*Predictive_Model!$D$21+((F1919-Predictive_Model!$B$22)/Predictive_Model!$C$22)*Predictive_Model!$D$22+((I1919-Predictive_Model!$B$23)/Predictive_Model!$C$23)*Predictive_Model!$D$23+((L1919-Predictive_Model!$B$24)/Predictive_Model!$C$24)*Predictive_Model!$D$24+((M1919-Predictive_Model!$B$25)/Predictive_Model!$C$25)*Predictive_Model!$D$25+IF(C1919="Male",Predictive_Model!$D$31,IF(C1919="Other",Predictive_Model!$D$32,0))+IF(D1919="Premium",Predictive_Model!$D$34,IF(D1919="Standard",Predictive_Model!$D$35,0))+IF(G1919="Asia",Predictive_Model!$D$37,IF(G1919="Europe",Predictive_Model!$D$38,IF(G1919="North America",Predictive_Model!$D$39,IF(G1919="Oceania",Predictive_Model!$D$40,IF(G1919="South America",Predictive_Model!$D$41,0)))))+IF(H1919="Laptop",Predictive_Model!$D$43,IF(H1919="Mobile",Predictive_Model!$D$44,IF(H1919="TV",Predictive_Model!$D$45,IF(H1919="Tablet",Predictive_Model!$D$46,0))))+IF(K1919="Crypto",Predictive_Model!$D$48,IF(K1919="Debit Card",Predictive_Model!$D$49,IF(K1919="Gift Card",Predictive_Model!$D$50,IF(K1919="PayPal",Predictive_Model!$D$51,0))))+IF(N1919="Comedy",Predictive_Model!$D$53,IF(N1919="Documentary",Predictive_Model!$D$54,IF(N1919="Drama",Predictive_Model!$D$55,IF(N1919="Horror",Predictive_Model!$D$56,IF(N1919="Romance",Predictive_Model!$D$57,IF(N1919="Sci-Fi",Predictive_Model!$D$58,0)))))))))</f>
        <v>8.2631335871303139E-12</v>
      </c>
      <c r="V1919" s="3" t="str">
        <f t="shared" si="296"/>
        <v>Low</v>
      </c>
      <c r="W1919" s="6">
        <f t="shared" si="297"/>
        <v>7.4285570948301527E-11</v>
      </c>
      <c r="X1919" s="3" t="str">
        <f t="shared" si="298"/>
        <v>Monitor</v>
      </c>
      <c r="Y1919" s="3" t="str">
        <f t="shared" si="299"/>
        <v>OK</v>
      </c>
    </row>
    <row r="1920" spans="1:25" x14ac:dyDescent="0.25">
      <c r="A1920" s="3" t="str">
        <f>Raw_Data!A1920</f>
        <v>c33f8bd1-b44c-4e7b-af87-b85574c2bec5</v>
      </c>
      <c r="B1920" s="3">
        <f>Raw_Data!B1920</f>
        <v>52</v>
      </c>
      <c r="C1920" s="3" t="str">
        <f>Raw_Data!C1920</f>
        <v>Male</v>
      </c>
      <c r="D1920" s="3" t="str">
        <f>Raw_Data!D1920</f>
        <v>Premium</v>
      </c>
      <c r="E1920" s="3">
        <f>Raw_Data!E1920</f>
        <v>45.18</v>
      </c>
      <c r="F1920" s="3">
        <f>Raw_Data!F1920</f>
        <v>45</v>
      </c>
      <c r="G1920" s="3" t="str">
        <f>Raw_Data!G1920</f>
        <v>Africa</v>
      </c>
      <c r="H1920" s="3" t="str">
        <f>Raw_Data!H1920</f>
        <v>TV</v>
      </c>
      <c r="I1920" s="3">
        <f>Raw_Data!I1920</f>
        <v>17.989999999999998</v>
      </c>
      <c r="J1920" s="3">
        <f>Raw_Data!J1920</f>
        <v>0</v>
      </c>
      <c r="K1920" s="3" t="str">
        <f>Raw_Data!K1920</f>
        <v>Gift Card</v>
      </c>
      <c r="L1920" s="3">
        <f>Raw_Data!L1920</f>
        <v>5</v>
      </c>
      <c r="M1920" s="3">
        <f>Raw_Data!M1920</f>
        <v>0.98</v>
      </c>
      <c r="N1920" s="3" t="str">
        <f>Raw_Data!N1920</f>
        <v>Action</v>
      </c>
      <c r="O1920" s="3" t="str">
        <f t="shared" si="290"/>
        <v>45-54</v>
      </c>
      <c r="P1920" s="3" t="str">
        <f t="shared" si="291"/>
        <v>25-49h</v>
      </c>
      <c r="Q1920" s="3" t="str">
        <f t="shared" si="292"/>
        <v>22-45d</v>
      </c>
      <c r="R1920" s="3" t="str">
        <f t="shared" si="293"/>
        <v>Medium</v>
      </c>
      <c r="S1920" s="3" t="str">
        <f t="shared" si="294"/>
        <v>High</v>
      </c>
      <c r="T1920" s="3" t="str">
        <f t="shared" si="295"/>
        <v>Active</v>
      </c>
      <c r="U1920" s="4">
        <f>1/(1+EXP(-(Predictive_Model!$B$5+((B1920-Predictive_Model!$B$20)/Predictive_Model!$C$20)*Predictive_Model!$D$20+((E1920-Predictive_Model!$B$21)/Predictive_Model!$C$21)*Predictive_Model!$D$21+((F1920-Predictive_Model!$B$22)/Predictive_Model!$C$22)*Predictive_Model!$D$22+((I1920-Predictive_Model!$B$23)/Predictive_Model!$C$23)*Predictive_Model!$D$23+((L1920-Predictive_Model!$B$24)/Predictive_Model!$C$24)*Predictive_Model!$D$24+((M1920-Predictive_Model!$B$25)/Predictive_Model!$C$25)*Predictive_Model!$D$25+IF(C1920="Male",Predictive_Model!$D$31,IF(C1920="Other",Predictive_Model!$D$32,0))+IF(D1920="Premium",Predictive_Model!$D$34,IF(D1920="Standard",Predictive_Model!$D$35,0))+IF(G1920="Asia",Predictive_Model!$D$37,IF(G1920="Europe",Predictive_Model!$D$38,IF(G1920="North America",Predictive_Model!$D$39,IF(G1920="Oceania",Predictive_Model!$D$40,IF(G1920="South America",Predictive_Model!$D$41,0)))))+IF(H1920="Laptop",Predictive_Model!$D$43,IF(H1920="Mobile",Predictive_Model!$D$44,IF(H1920="TV",Predictive_Model!$D$45,IF(H1920="Tablet",Predictive_Model!$D$46,0))))+IF(K1920="Crypto",Predictive_Model!$D$48,IF(K1920="Debit Card",Predictive_Model!$D$49,IF(K1920="Gift Card",Predictive_Model!$D$50,IF(K1920="PayPal",Predictive_Model!$D$51,0))))+IF(N1920="Comedy",Predictive_Model!$D$53,IF(N1920="Documentary",Predictive_Model!$D$54,IF(N1920="Drama",Predictive_Model!$D$55,IF(N1920="Horror",Predictive_Model!$D$56,IF(N1920="Romance",Predictive_Model!$D$57,IF(N1920="Sci-Fi",Predictive_Model!$D$58,0)))))))))</f>
        <v>1.1233912901919287E-5</v>
      </c>
      <c r="V1920" s="3" t="str">
        <f t="shared" si="296"/>
        <v>Low</v>
      </c>
      <c r="W1920" s="6">
        <f t="shared" si="297"/>
        <v>2.0209809310552796E-4</v>
      </c>
      <c r="X1920" s="3" t="str">
        <f t="shared" si="298"/>
        <v>Monitor</v>
      </c>
      <c r="Y1920" s="3" t="str">
        <f t="shared" si="299"/>
        <v>OK</v>
      </c>
    </row>
    <row r="1921" spans="1:25" x14ac:dyDescent="0.25">
      <c r="A1921" s="3" t="str">
        <f>Raw_Data!A1921</f>
        <v>d96d507e-5f27-43fc-b25e-c80f3e52f49d</v>
      </c>
      <c r="B1921" s="3">
        <f>Raw_Data!B1921</f>
        <v>59</v>
      </c>
      <c r="C1921" s="3" t="str">
        <f>Raw_Data!C1921</f>
        <v>Female</v>
      </c>
      <c r="D1921" s="3" t="str">
        <f>Raw_Data!D1921</f>
        <v>Standard</v>
      </c>
      <c r="E1921" s="3">
        <f>Raw_Data!E1921</f>
        <v>23.07</v>
      </c>
      <c r="F1921" s="3">
        <f>Raw_Data!F1921</f>
        <v>56</v>
      </c>
      <c r="G1921" s="3" t="str">
        <f>Raw_Data!G1921</f>
        <v>North America</v>
      </c>
      <c r="H1921" s="3" t="str">
        <f>Raw_Data!H1921</f>
        <v>TV</v>
      </c>
      <c r="I1921" s="3">
        <f>Raw_Data!I1921</f>
        <v>13.99</v>
      </c>
      <c r="J1921" s="3">
        <f>Raw_Data!J1921</f>
        <v>0</v>
      </c>
      <c r="K1921" s="3" t="str">
        <f>Raw_Data!K1921</f>
        <v>Credit Card</v>
      </c>
      <c r="L1921" s="3">
        <f>Raw_Data!L1921</f>
        <v>2</v>
      </c>
      <c r="M1921" s="3">
        <f>Raw_Data!M1921</f>
        <v>0.4</v>
      </c>
      <c r="N1921" s="3" t="str">
        <f>Raw_Data!N1921</f>
        <v>Romance</v>
      </c>
      <c r="O1921" s="3" t="str">
        <f t="shared" si="290"/>
        <v>55-70</v>
      </c>
      <c r="P1921" s="3" t="str">
        <f t="shared" si="291"/>
        <v>10-24h</v>
      </c>
      <c r="Q1921" s="3" t="str">
        <f t="shared" si="292"/>
        <v>46-60d</v>
      </c>
      <c r="R1921" s="3" t="str">
        <f t="shared" si="293"/>
        <v>Medium</v>
      </c>
      <c r="S1921" s="3" t="str">
        <f t="shared" si="294"/>
        <v>Mid</v>
      </c>
      <c r="T1921" s="3" t="str">
        <f t="shared" si="295"/>
        <v>Active</v>
      </c>
      <c r="U1921" s="4">
        <f>1/(1+EXP(-(Predictive_Model!$B$5+((B1921-Predictive_Model!$B$20)/Predictive_Model!$C$20)*Predictive_Model!$D$20+((E1921-Predictive_Model!$B$21)/Predictive_Model!$C$21)*Predictive_Model!$D$21+((F1921-Predictive_Model!$B$22)/Predictive_Model!$C$22)*Predictive_Model!$D$22+((I1921-Predictive_Model!$B$23)/Predictive_Model!$C$23)*Predictive_Model!$D$23+((L1921-Predictive_Model!$B$24)/Predictive_Model!$C$24)*Predictive_Model!$D$24+((M1921-Predictive_Model!$B$25)/Predictive_Model!$C$25)*Predictive_Model!$D$25+IF(C1921="Male",Predictive_Model!$D$31,IF(C1921="Other",Predictive_Model!$D$32,0))+IF(D1921="Premium",Predictive_Model!$D$34,IF(D1921="Standard",Predictive_Model!$D$35,0))+IF(G1921="Asia",Predictive_Model!$D$37,IF(G1921="Europe",Predictive_Model!$D$38,IF(G1921="North America",Predictive_Model!$D$39,IF(G1921="Oceania",Predictive_Model!$D$40,IF(G1921="South America",Predictive_Model!$D$41,0)))))+IF(H1921="Laptop",Predictive_Model!$D$43,IF(H1921="Mobile",Predictive_Model!$D$44,IF(H1921="TV",Predictive_Model!$D$45,IF(H1921="Tablet",Predictive_Model!$D$46,0))))+IF(K1921="Crypto",Predictive_Model!$D$48,IF(K1921="Debit Card",Predictive_Model!$D$49,IF(K1921="Gift Card",Predictive_Model!$D$50,IF(K1921="PayPal",Predictive_Model!$D$51,0))))+IF(N1921="Comedy",Predictive_Model!$D$53,IF(N1921="Documentary",Predictive_Model!$D$54,IF(N1921="Drama",Predictive_Model!$D$55,IF(N1921="Horror",Predictive_Model!$D$56,IF(N1921="Romance",Predictive_Model!$D$57,IF(N1921="Sci-Fi",Predictive_Model!$D$58,0)))))))))</f>
        <v>0.88467175602420001</v>
      </c>
      <c r="V1921" s="3" t="str">
        <f t="shared" si="296"/>
        <v>Critical</v>
      </c>
      <c r="W1921" s="6">
        <f t="shared" si="297"/>
        <v>12.376557866778558</v>
      </c>
      <c r="X1921" s="3" t="str">
        <f t="shared" si="298"/>
        <v>Priority 2</v>
      </c>
      <c r="Y1921" s="3" t="str">
        <f t="shared" si="299"/>
        <v>OK</v>
      </c>
    </row>
    <row r="1922" spans="1:25" x14ac:dyDescent="0.25">
      <c r="A1922" s="3" t="str">
        <f>Raw_Data!A1922</f>
        <v>2224f87a-30da-4c5e-9ff3-dbdac8e1592e</v>
      </c>
      <c r="B1922" s="3">
        <f>Raw_Data!B1922</f>
        <v>26</v>
      </c>
      <c r="C1922" s="3" t="str">
        <f>Raw_Data!C1922</f>
        <v>Male</v>
      </c>
      <c r="D1922" s="3" t="str">
        <f>Raw_Data!D1922</f>
        <v>Premium</v>
      </c>
      <c r="E1922" s="3">
        <f>Raw_Data!E1922</f>
        <v>3.67</v>
      </c>
      <c r="F1922" s="3">
        <f>Raw_Data!F1922</f>
        <v>2</v>
      </c>
      <c r="G1922" s="3" t="str">
        <f>Raw_Data!G1922</f>
        <v>North America</v>
      </c>
      <c r="H1922" s="3" t="str">
        <f>Raw_Data!H1922</f>
        <v>Desktop</v>
      </c>
      <c r="I1922" s="3">
        <f>Raw_Data!I1922</f>
        <v>17.989999999999998</v>
      </c>
      <c r="J1922" s="3">
        <f>Raw_Data!J1922</f>
        <v>0</v>
      </c>
      <c r="K1922" s="3" t="str">
        <f>Raw_Data!K1922</f>
        <v>Gift Card</v>
      </c>
      <c r="L1922" s="3">
        <f>Raw_Data!L1922</f>
        <v>1</v>
      </c>
      <c r="M1922" s="3">
        <f>Raw_Data!M1922</f>
        <v>1.22</v>
      </c>
      <c r="N1922" s="3" t="str">
        <f>Raw_Data!N1922</f>
        <v>Documentary</v>
      </c>
      <c r="O1922" s="3" t="str">
        <f t="shared" si="290"/>
        <v>25-34</v>
      </c>
      <c r="P1922" s="3" t="str">
        <f t="shared" si="291"/>
        <v>&lt;10h</v>
      </c>
      <c r="Q1922" s="3" t="str">
        <f t="shared" si="292"/>
        <v>0-7d</v>
      </c>
      <c r="R1922" s="3" t="str">
        <f t="shared" si="293"/>
        <v>Medium</v>
      </c>
      <c r="S1922" s="3" t="str">
        <f t="shared" si="294"/>
        <v>High</v>
      </c>
      <c r="T1922" s="3" t="str">
        <f t="shared" si="295"/>
        <v>Active</v>
      </c>
      <c r="U1922" s="4">
        <f>1/(1+EXP(-(Predictive_Model!$B$5+((B1922-Predictive_Model!$B$20)/Predictive_Model!$C$20)*Predictive_Model!$D$20+((E1922-Predictive_Model!$B$21)/Predictive_Model!$C$21)*Predictive_Model!$D$21+((F1922-Predictive_Model!$B$22)/Predictive_Model!$C$22)*Predictive_Model!$D$22+((I1922-Predictive_Model!$B$23)/Predictive_Model!$C$23)*Predictive_Model!$D$23+((L1922-Predictive_Model!$B$24)/Predictive_Model!$C$24)*Predictive_Model!$D$24+((M1922-Predictive_Model!$B$25)/Predictive_Model!$C$25)*Predictive_Model!$D$25+IF(C1922="Male",Predictive_Model!$D$31,IF(C1922="Other",Predictive_Model!$D$32,0))+IF(D1922="Premium",Predictive_Model!$D$34,IF(D1922="Standard",Predictive_Model!$D$35,0))+IF(G1922="Asia",Predictive_Model!$D$37,IF(G1922="Europe",Predictive_Model!$D$38,IF(G1922="North America",Predictive_Model!$D$39,IF(G1922="Oceania",Predictive_Model!$D$40,IF(G1922="South America",Predictive_Model!$D$41,0)))))+IF(H1922="Laptop",Predictive_Model!$D$43,IF(H1922="Mobile",Predictive_Model!$D$44,IF(H1922="TV",Predictive_Model!$D$45,IF(H1922="Tablet",Predictive_Model!$D$46,0))))+IF(K1922="Crypto",Predictive_Model!$D$48,IF(K1922="Debit Card",Predictive_Model!$D$49,IF(K1922="Gift Card",Predictive_Model!$D$50,IF(K1922="PayPal",Predictive_Model!$D$51,0))))+IF(N1922="Comedy",Predictive_Model!$D$53,IF(N1922="Documentary",Predictive_Model!$D$54,IF(N1922="Drama",Predictive_Model!$D$55,IF(N1922="Horror",Predictive_Model!$D$56,IF(N1922="Romance",Predictive_Model!$D$57,IF(N1922="Sci-Fi",Predictive_Model!$D$58,0)))))))))</f>
        <v>0.27809529753541545</v>
      </c>
      <c r="V1922" s="3" t="str">
        <f t="shared" si="296"/>
        <v>Medium</v>
      </c>
      <c r="W1922" s="6">
        <f t="shared" si="297"/>
        <v>5.0029344026621239</v>
      </c>
      <c r="X1922" s="3" t="str">
        <f t="shared" si="298"/>
        <v>Monitor</v>
      </c>
      <c r="Y1922" s="3" t="str">
        <f t="shared" si="299"/>
        <v>OK</v>
      </c>
    </row>
    <row r="1923" spans="1:25" x14ac:dyDescent="0.25">
      <c r="A1923" s="3" t="str">
        <f>Raw_Data!A1923</f>
        <v>3cb33869-2004-4ce2-8d6d-bcfe4432e0cf</v>
      </c>
      <c r="B1923" s="3">
        <f>Raw_Data!B1923</f>
        <v>40</v>
      </c>
      <c r="C1923" s="3" t="str">
        <f>Raw_Data!C1923</f>
        <v>Male</v>
      </c>
      <c r="D1923" s="3" t="str">
        <f>Raw_Data!D1923</f>
        <v>Basic</v>
      </c>
      <c r="E1923" s="3">
        <f>Raw_Data!E1923</f>
        <v>14.79</v>
      </c>
      <c r="F1923" s="3">
        <f>Raw_Data!F1923</f>
        <v>4</v>
      </c>
      <c r="G1923" s="3" t="str">
        <f>Raw_Data!G1923</f>
        <v>North America</v>
      </c>
      <c r="H1923" s="3" t="str">
        <f>Raw_Data!H1923</f>
        <v>TV</v>
      </c>
      <c r="I1923" s="3">
        <f>Raw_Data!I1923</f>
        <v>8.99</v>
      </c>
      <c r="J1923" s="3">
        <f>Raw_Data!J1923</f>
        <v>0</v>
      </c>
      <c r="K1923" s="3" t="str">
        <f>Raw_Data!K1923</f>
        <v>PayPal</v>
      </c>
      <c r="L1923" s="3">
        <f>Raw_Data!L1923</f>
        <v>3</v>
      </c>
      <c r="M1923" s="3">
        <f>Raw_Data!M1923</f>
        <v>2.96</v>
      </c>
      <c r="N1923" s="3" t="str">
        <f>Raw_Data!N1923</f>
        <v>Sci-Fi</v>
      </c>
      <c r="O1923" s="3" t="str">
        <f t="shared" si="290"/>
        <v>35-44</v>
      </c>
      <c r="P1923" s="3" t="str">
        <f t="shared" si="291"/>
        <v>10-24h</v>
      </c>
      <c r="Q1923" s="3" t="str">
        <f t="shared" si="292"/>
        <v>0-7d</v>
      </c>
      <c r="R1923" s="3" t="str">
        <f t="shared" si="293"/>
        <v>Medium</v>
      </c>
      <c r="S1923" s="3" t="str">
        <f t="shared" si="294"/>
        <v>Low</v>
      </c>
      <c r="T1923" s="3" t="str">
        <f t="shared" si="295"/>
        <v>Active</v>
      </c>
      <c r="U1923" s="4">
        <f>1/(1+EXP(-(Predictive_Model!$B$5+((B1923-Predictive_Model!$B$20)/Predictive_Model!$C$20)*Predictive_Model!$D$20+((E1923-Predictive_Model!$B$21)/Predictive_Model!$C$21)*Predictive_Model!$D$21+((F1923-Predictive_Model!$B$22)/Predictive_Model!$C$22)*Predictive_Model!$D$22+((I1923-Predictive_Model!$B$23)/Predictive_Model!$C$23)*Predictive_Model!$D$23+((L1923-Predictive_Model!$B$24)/Predictive_Model!$C$24)*Predictive_Model!$D$24+((M1923-Predictive_Model!$B$25)/Predictive_Model!$C$25)*Predictive_Model!$D$25+IF(C1923="Male",Predictive_Model!$D$31,IF(C1923="Other",Predictive_Model!$D$32,0))+IF(D1923="Premium",Predictive_Model!$D$34,IF(D1923="Standard",Predictive_Model!$D$35,0))+IF(G1923="Asia",Predictive_Model!$D$37,IF(G1923="Europe",Predictive_Model!$D$38,IF(G1923="North America",Predictive_Model!$D$39,IF(G1923="Oceania",Predictive_Model!$D$40,IF(G1923="South America",Predictive_Model!$D$41,0)))))+IF(H1923="Laptop",Predictive_Model!$D$43,IF(H1923="Mobile",Predictive_Model!$D$44,IF(H1923="TV",Predictive_Model!$D$45,IF(H1923="Tablet",Predictive_Model!$D$46,0))))+IF(K1923="Crypto",Predictive_Model!$D$48,IF(K1923="Debit Card",Predictive_Model!$D$49,IF(K1923="Gift Card",Predictive_Model!$D$50,IF(K1923="PayPal",Predictive_Model!$D$51,0))))+IF(N1923="Comedy",Predictive_Model!$D$53,IF(N1923="Documentary",Predictive_Model!$D$54,IF(N1923="Drama",Predictive_Model!$D$55,IF(N1923="Horror",Predictive_Model!$D$56,IF(N1923="Romance",Predictive_Model!$D$57,IF(N1923="Sci-Fi",Predictive_Model!$D$58,0)))))))))</f>
        <v>1.5454733956403936E-3</v>
      </c>
      <c r="V1923" s="3" t="str">
        <f t="shared" si="296"/>
        <v>Low</v>
      </c>
      <c r="W1923" s="6">
        <f t="shared" si="297"/>
        <v>1.3893805826807139E-2</v>
      </c>
      <c r="X1923" s="3" t="str">
        <f t="shared" si="298"/>
        <v>Monitor</v>
      </c>
      <c r="Y1923" s="3" t="str">
        <f t="shared" si="299"/>
        <v>OK</v>
      </c>
    </row>
    <row r="1924" spans="1:25" x14ac:dyDescent="0.25">
      <c r="A1924" s="3" t="str">
        <f>Raw_Data!A1924</f>
        <v>1accc892-44fa-4be9-bfc4-c9168ec4417a</v>
      </c>
      <c r="B1924" s="3">
        <f>Raw_Data!B1924</f>
        <v>28</v>
      </c>
      <c r="C1924" s="3" t="str">
        <f>Raw_Data!C1924</f>
        <v>Male</v>
      </c>
      <c r="D1924" s="3" t="str">
        <f>Raw_Data!D1924</f>
        <v>Standard</v>
      </c>
      <c r="E1924" s="3">
        <f>Raw_Data!E1924</f>
        <v>1.17</v>
      </c>
      <c r="F1924" s="3">
        <f>Raw_Data!F1924</f>
        <v>34</v>
      </c>
      <c r="G1924" s="3" t="str">
        <f>Raw_Data!G1924</f>
        <v>Asia</v>
      </c>
      <c r="H1924" s="3" t="str">
        <f>Raw_Data!H1924</f>
        <v>Laptop</v>
      </c>
      <c r="I1924" s="3">
        <f>Raw_Data!I1924</f>
        <v>13.99</v>
      </c>
      <c r="J1924" s="3">
        <f>Raw_Data!J1924</f>
        <v>1</v>
      </c>
      <c r="K1924" s="3" t="str">
        <f>Raw_Data!K1924</f>
        <v>PayPal</v>
      </c>
      <c r="L1924" s="3">
        <f>Raw_Data!L1924</f>
        <v>4</v>
      </c>
      <c r="M1924" s="3">
        <f>Raw_Data!M1924</f>
        <v>0.03</v>
      </c>
      <c r="N1924" s="3" t="str">
        <f>Raw_Data!N1924</f>
        <v>Comedy</v>
      </c>
      <c r="O1924" s="3" t="str">
        <f t="shared" si="290"/>
        <v>25-34</v>
      </c>
      <c r="P1924" s="3" t="str">
        <f t="shared" si="291"/>
        <v>&lt;10h</v>
      </c>
      <c r="Q1924" s="3" t="str">
        <f t="shared" si="292"/>
        <v>22-45d</v>
      </c>
      <c r="R1924" s="3" t="str">
        <f t="shared" si="293"/>
        <v>Medium</v>
      </c>
      <c r="S1924" s="3" t="str">
        <f t="shared" si="294"/>
        <v>Mid</v>
      </c>
      <c r="T1924" s="3" t="str">
        <f t="shared" si="295"/>
        <v>Churned</v>
      </c>
      <c r="U1924" s="4">
        <f>1/(1+EXP(-(Predictive_Model!$B$5+((B1924-Predictive_Model!$B$20)/Predictive_Model!$C$20)*Predictive_Model!$D$20+((E1924-Predictive_Model!$B$21)/Predictive_Model!$C$21)*Predictive_Model!$D$21+((F1924-Predictive_Model!$B$22)/Predictive_Model!$C$22)*Predictive_Model!$D$22+((I1924-Predictive_Model!$B$23)/Predictive_Model!$C$23)*Predictive_Model!$D$23+((L1924-Predictive_Model!$B$24)/Predictive_Model!$C$24)*Predictive_Model!$D$24+((M1924-Predictive_Model!$B$25)/Predictive_Model!$C$25)*Predictive_Model!$D$25+IF(C1924="Male",Predictive_Model!$D$31,IF(C1924="Other",Predictive_Model!$D$32,0))+IF(D1924="Premium",Predictive_Model!$D$34,IF(D1924="Standard",Predictive_Model!$D$35,0))+IF(G1924="Asia",Predictive_Model!$D$37,IF(G1924="Europe",Predictive_Model!$D$38,IF(G1924="North America",Predictive_Model!$D$39,IF(G1924="Oceania",Predictive_Model!$D$40,IF(G1924="South America",Predictive_Model!$D$41,0)))))+IF(H1924="Laptop",Predictive_Model!$D$43,IF(H1924="Mobile",Predictive_Model!$D$44,IF(H1924="TV",Predictive_Model!$D$45,IF(H1924="Tablet",Predictive_Model!$D$46,0))))+IF(K1924="Crypto",Predictive_Model!$D$48,IF(K1924="Debit Card",Predictive_Model!$D$49,IF(K1924="Gift Card",Predictive_Model!$D$50,IF(K1924="PayPal",Predictive_Model!$D$51,0))))+IF(N1924="Comedy",Predictive_Model!$D$53,IF(N1924="Documentary",Predictive_Model!$D$54,IF(N1924="Drama",Predictive_Model!$D$55,IF(N1924="Horror",Predictive_Model!$D$56,IF(N1924="Romance",Predictive_Model!$D$57,IF(N1924="Sci-Fi",Predictive_Model!$D$58,0)))))))))</f>
        <v>0.99210123479976475</v>
      </c>
      <c r="V1924" s="3" t="str">
        <f t="shared" si="296"/>
        <v>Critical</v>
      </c>
      <c r="W1924" s="6">
        <f t="shared" si="297"/>
        <v>13.99</v>
      </c>
      <c r="X1924" s="3" t="str">
        <f t="shared" si="298"/>
        <v>Priority 2</v>
      </c>
      <c r="Y1924" s="3" t="str">
        <f t="shared" si="299"/>
        <v>OK</v>
      </c>
    </row>
    <row r="1925" spans="1:25" x14ac:dyDescent="0.25">
      <c r="A1925" s="3" t="str">
        <f>Raw_Data!A1925</f>
        <v>f06a4e35-9aad-42e2-97b8-88c0876364ae</v>
      </c>
      <c r="B1925" s="3">
        <f>Raw_Data!B1925</f>
        <v>50</v>
      </c>
      <c r="C1925" s="3" t="str">
        <f>Raw_Data!C1925</f>
        <v>Male</v>
      </c>
      <c r="D1925" s="3" t="str">
        <f>Raw_Data!D1925</f>
        <v>Standard</v>
      </c>
      <c r="E1925" s="3">
        <f>Raw_Data!E1925</f>
        <v>13.5</v>
      </c>
      <c r="F1925" s="3">
        <f>Raw_Data!F1925</f>
        <v>49</v>
      </c>
      <c r="G1925" s="3" t="str">
        <f>Raw_Data!G1925</f>
        <v>Asia</v>
      </c>
      <c r="H1925" s="3" t="str">
        <f>Raw_Data!H1925</f>
        <v>Tablet</v>
      </c>
      <c r="I1925" s="3">
        <f>Raw_Data!I1925</f>
        <v>13.99</v>
      </c>
      <c r="J1925" s="3">
        <f>Raw_Data!J1925</f>
        <v>1</v>
      </c>
      <c r="K1925" s="3" t="str">
        <f>Raw_Data!K1925</f>
        <v>Credit Card</v>
      </c>
      <c r="L1925" s="3">
        <f>Raw_Data!L1925</f>
        <v>2</v>
      </c>
      <c r="M1925" s="3">
        <f>Raw_Data!M1925</f>
        <v>0.27</v>
      </c>
      <c r="N1925" s="3" t="str">
        <f>Raw_Data!N1925</f>
        <v>Drama</v>
      </c>
      <c r="O1925" s="3" t="str">
        <f t="shared" ref="O1925:O1988" si="300">IF(B1925&lt;25,"18-24",IF(B1925&lt;35,"25-34",IF(B1925&lt;45,"35-44",IF(B1925&lt;55,"45-54","55-70"))))</f>
        <v>45-54</v>
      </c>
      <c r="P1925" s="3" t="str">
        <f t="shared" ref="P1925:P1988" si="301">IF(E1925&lt;10,"&lt;10h",IF(E1925&lt;25,"10-24h",IF(E1925&lt;50,"25-49h","50h+")))</f>
        <v>10-24h</v>
      </c>
      <c r="Q1925" s="3" t="str">
        <f t="shared" ref="Q1925:Q1988" si="302">IF(F1925&lt;=7,"0-7d",IF(F1925&lt;=21,"8-21d",IF(F1925&lt;=45,"22-45d","46-60d")))</f>
        <v>46-60d</v>
      </c>
      <c r="R1925" s="3" t="str">
        <f t="shared" ref="R1925:R1988" si="303">IF(AND(E1925&gt;=25,F1925&lt;=21),"High",IF(OR(E1925&gt;=10,F1925&lt;=45),"Medium","Low"))</f>
        <v>Medium</v>
      </c>
      <c r="S1925" s="3" t="str">
        <f t="shared" ref="S1925:S1988" si="304">IF(I1925&lt;10,"Low",IF(I1925&lt;16,"Mid","High"))</f>
        <v>Mid</v>
      </c>
      <c r="T1925" s="3" t="str">
        <f t="shared" ref="T1925:T1988" si="305">IF(J1925=1,"Churned","Active")</f>
        <v>Churned</v>
      </c>
      <c r="U1925" s="4">
        <f>1/(1+EXP(-(Predictive_Model!$B$5+((B1925-Predictive_Model!$B$20)/Predictive_Model!$C$20)*Predictive_Model!$D$20+((E1925-Predictive_Model!$B$21)/Predictive_Model!$C$21)*Predictive_Model!$D$21+((F1925-Predictive_Model!$B$22)/Predictive_Model!$C$22)*Predictive_Model!$D$22+((I1925-Predictive_Model!$B$23)/Predictive_Model!$C$23)*Predictive_Model!$D$23+((L1925-Predictive_Model!$B$24)/Predictive_Model!$C$24)*Predictive_Model!$D$24+((M1925-Predictive_Model!$B$25)/Predictive_Model!$C$25)*Predictive_Model!$D$25+IF(C1925="Male",Predictive_Model!$D$31,IF(C1925="Other",Predictive_Model!$D$32,0))+IF(D1925="Premium",Predictive_Model!$D$34,IF(D1925="Standard",Predictive_Model!$D$35,0))+IF(G1925="Asia",Predictive_Model!$D$37,IF(G1925="Europe",Predictive_Model!$D$38,IF(G1925="North America",Predictive_Model!$D$39,IF(G1925="Oceania",Predictive_Model!$D$40,IF(G1925="South America",Predictive_Model!$D$41,0)))))+IF(H1925="Laptop",Predictive_Model!$D$43,IF(H1925="Mobile",Predictive_Model!$D$44,IF(H1925="TV",Predictive_Model!$D$45,IF(H1925="Tablet",Predictive_Model!$D$46,0))))+IF(K1925="Crypto",Predictive_Model!$D$48,IF(K1925="Debit Card",Predictive_Model!$D$49,IF(K1925="Gift Card",Predictive_Model!$D$50,IF(K1925="PayPal",Predictive_Model!$D$51,0))))+IF(N1925="Comedy",Predictive_Model!$D$53,IF(N1925="Documentary",Predictive_Model!$D$54,IF(N1925="Drama",Predictive_Model!$D$55,IF(N1925="Horror",Predictive_Model!$D$56,IF(N1925="Romance",Predictive_Model!$D$57,IF(N1925="Sci-Fi",Predictive_Model!$D$58,0)))))))))</f>
        <v>0.99669547209732756</v>
      </c>
      <c r="V1925" s="3" t="str">
        <f t="shared" ref="V1925:V1988" si="306">IF(U1925&gt;=0.75,"Critical",IF(U1925&gt;=0.5,"High",IF(U1925&gt;=0.25,"Medium","Low")))</f>
        <v>Critical</v>
      </c>
      <c r="W1925" s="6">
        <f t="shared" ref="W1925:W1988" si="307">IF(J1925=1,I1925,I1925*U1925)</f>
        <v>13.99</v>
      </c>
      <c r="X1925" s="3" t="str">
        <f t="shared" ref="X1925:X1988" si="308">IF(AND(V1925="Critical",I1925&gt;=15),"Priority 1",IF(OR(V1925="Critical",AND(V1925="High",F1925&gt;21)),"Priority 2","Monitor"))</f>
        <v>Priority 2</v>
      </c>
      <c r="Y1925" s="3" t="str">
        <f t="shared" ref="Y1925:Y1988" si="309">IF(COUNTA(A1925:N1925)=14,"OK","CHECK")</f>
        <v>OK</v>
      </c>
    </row>
    <row r="1926" spans="1:25" x14ac:dyDescent="0.25">
      <c r="A1926" s="3" t="str">
        <f>Raw_Data!A1926</f>
        <v>07c019ac-78fd-4f04-99b3-ed1efce17ed2</v>
      </c>
      <c r="B1926" s="3">
        <f>Raw_Data!B1926</f>
        <v>37</v>
      </c>
      <c r="C1926" s="3" t="str">
        <f>Raw_Data!C1926</f>
        <v>Male</v>
      </c>
      <c r="D1926" s="3" t="str">
        <f>Raw_Data!D1926</f>
        <v>Standard</v>
      </c>
      <c r="E1926" s="3">
        <f>Raw_Data!E1926</f>
        <v>4.6500000000000004</v>
      </c>
      <c r="F1926" s="3">
        <f>Raw_Data!F1926</f>
        <v>15</v>
      </c>
      <c r="G1926" s="3" t="str">
        <f>Raw_Data!G1926</f>
        <v>Africa</v>
      </c>
      <c r="H1926" s="3" t="str">
        <f>Raw_Data!H1926</f>
        <v>Laptop</v>
      </c>
      <c r="I1926" s="3">
        <f>Raw_Data!I1926</f>
        <v>13.99</v>
      </c>
      <c r="J1926" s="3">
        <f>Raw_Data!J1926</f>
        <v>1</v>
      </c>
      <c r="K1926" s="3" t="str">
        <f>Raw_Data!K1926</f>
        <v>Credit Card</v>
      </c>
      <c r="L1926" s="3">
        <f>Raw_Data!L1926</f>
        <v>3</v>
      </c>
      <c r="M1926" s="3">
        <f>Raw_Data!M1926</f>
        <v>0.28999999999999998</v>
      </c>
      <c r="N1926" s="3" t="str">
        <f>Raw_Data!N1926</f>
        <v>Horror</v>
      </c>
      <c r="O1926" s="3" t="str">
        <f t="shared" si="300"/>
        <v>35-44</v>
      </c>
      <c r="P1926" s="3" t="str">
        <f t="shared" si="301"/>
        <v>&lt;10h</v>
      </c>
      <c r="Q1926" s="3" t="str">
        <f t="shared" si="302"/>
        <v>8-21d</v>
      </c>
      <c r="R1926" s="3" t="str">
        <f t="shared" si="303"/>
        <v>Medium</v>
      </c>
      <c r="S1926" s="3" t="str">
        <f t="shared" si="304"/>
        <v>Mid</v>
      </c>
      <c r="T1926" s="3" t="str">
        <f t="shared" si="305"/>
        <v>Churned</v>
      </c>
      <c r="U1926" s="4">
        <f>1/(1+EXP(-(Predictive_Model!$B$5+((B1926-Predictive_Model!$B$20)/Predictive_Model!$C$20)*Predictive_Model!$D$20+((E1926-Predictive_Model!$B$21)/Predictive_Model!$C$21)*Predictive_Model!$D$21+((F1926-Predictive_Model!$B$22)/Predictive_Model!$C$22)*Predictive_Model!$D$22+((I1926-Predictive_Model!$B$23)/Predictive_Model!$C$23)*Predictive_Model!$D$23+((L1926-Predictive_Model!$B$24)/Predictive_Model!$C$24)*Predictive_Model!$D$24+((M1926-Predictive_Model!$B$25)/Predictive_Model!$C$25)*Predictive_Model!$D$25+IF(C1926="Male",Predictive_Model!$D$31,IF(C1926="Other",Predictive_Model!$D$32,0))+IF(D1926="Premium",Predictive_Model!$D$34,IF(D1926="Standard",Predictive_Model!$D$35,0))+IF(G1926="Asia",Predictive_Model!$D$37,IF(G1926="Europe",Predictive_Model!$D$38,IF(G1926="North America",Predictive_Model!$D$39,IF(G1926="Oceania",Predictive_Model!$D$40,IF(G1926="South America",Predictive_Model!$D$41,0)))))+IF(H1926="Laptop",Predictive_Model!$D$43,IF(H1926="Mobile",Predictive_Model!$D$44,IF(H1926="TV",Predictive_Model!$D$45,IF(H1926="Tablet",Predictive_Model!$D$46,0))))+IF(K1926="Crypto",Predictive_Model!$D$48,IF(K1926="Debit Card",Predictive_Model!$D$49,IF(K1926="Gift Card",Predictive_Model!$D$50,IF(K1926="PayPal",Predictive_Model!$D$51,0))))+IF(N1926="Comedy",Predictive_Model!$D$53,IF(N1926="Documentary",Predictive_Model!$D$54,IF(N1926="Drama",Predictive_Model!$D$55,IF(N1926="Horror",Predictive_Model!$D$56,IF(N1926="Romance",Predictive_Model!$D$57,IF(N1926="Sci-Fi",Predictive_Model!$D$58,0)))))))))</f>
        <v>0.86011443977815982</v>
      </c>
      <c r="V1926" s="3" t="str">
        <f t="shared" si="306"/>
        <v>Critical</v>
      </c>
      <c r="W1926" s="6">
        <f t="shared" si="307"/>
        <v>13.99</v>
      </c>
      <c r="X1926" s="3" t="str">
        <f t="shared" si="308"/>
        <v>Priority 2</v>
      </c>
      <c r="Y1926" s="3" t="str">
        <f t="shared" si="309"/>
        <v>OK</v>
      </c>
    </row>
    <row r="1927" spans="1:25" x14ac:dyDescent="0.25">
      <c r="A1927" s="3" t="str">
        <f>Raw_Data!A1927</f>
        <v>2114f4a9-f892-40f2-ad83-1f6431f06ad6</v>
      </c>
      <c r="B1927" s="3">
        <f>Raw_Data!B1927</f>
        <v>26</v>
      </c>
      <c r="C1927" s="3" t="str">
        <f>Raw_Data!C1927</f>
        <v>Male</v>
      </c>
      <c r="D1927" s="3" t="str">
        <f>Raw_Data!D1927</f>
        <v>Premium</v>
      </c>
      <c r="E1927" s="3">
        <f>Raw_Data!E1927</f>
        <v>11.88</v>
      </c>
      <c r="F1927" s="3">
        <f>Raw_Data!F1927</f>
        <v>25</v>
      </c>
      <c r="G1927" s="3" t="str">
        <f>Raw_Data!G1927</f>
        <v>Europe</v>
      </c>
      <c r="H1927" s="3" t="str">
        <f>Raw_Data!H1927</f>
        <v>Laptop</v>
      </c>
      <c r="I1927" s="3">
        <f>Raw_Data!I1927</f>
        <v>17.989999999999998</v>
      </c>
      <c r="J1927" s="3">
        <f>Raw_Data!J1927</f>
        <v>0</v>
      </c>
      <c r="K1927" s="3" t="str">
        <f>Raw_Data!K1927</f>
        <v>Gift Card</v>
      </c>
      <c r="L1927" s="3">
        <f>Raw_Data!L1927</f>
        <v>3</v>
      </c>
      <c r="M1927" s="3">
        <f>Raw_Data!M1927</f>
        <v>0.46</v>
      </c>
      <c r="N1927" s="3" t="str">
        <f>Raw_Data!N1927</f>
        <v>Drama</v>
      </c>
      <c r="O1927" s="3" t="str">
        <f t="shared" si="300"/>
        <v>25-34</v>
      </c>
      <c r="P1927" s="3" t="str">
        <f t="shared" si="301"/>
        <v>10-24h</v>
      </c>
      <c r="Q1927" s="3" t="str">
        <f t="shared" si="302"/>
        <v>22-45d</v>
      </c>
      <c r="R1927" s="3" t="str">
        <f t="shared" si="303"/>
        <v>Medium</v>
      </c>
      <c r="S1927" s="3" t="str">
        <f t="shared" si="304"/>
        <v>High</v>
      </c>
      <c r="T1927" s="3" t="str">
        <f t="shared" si="305"/>
        <v>Active</v>
      </c>
      <c r="U1927" s="4">
        <f>1/(1+EXP(-(Predictive_Model!$B$5+((B1927-Predictive_Model!$B$20)/Predictive_Model!$C$20)*Predictive_Model!$D$20+((E1927-Predictive_Model!$B$21)/Predictive_Model!$C$21)*Predictive_Model!$D$21+((F1927-Predictive_Model!$B$22)/Predictive_Model!$C$22)*Predictive_Model!$D$22+((I1927-Predictive_Model!$B$23)/Predictive_Model!$C$23)*Predictive_Model!$D$23+((L1927-Predictive_Model!$B$24)/Predictive_Model!$C$24)*Predictive_Model!$D$24+((M1927-Predictive_Model!$B$25)/Predictive_Model!$C$25)*Predictive_Model!$D$25+IF(C1927="Male",Predictive_Model!$D$31,IF(C1927="Other",Predictive_Model!$D$32,0))+IF(D1927="Premium",Predictive_Model!$D$34,IF(D1927="Standard",Predictive_Model!$D$35,0))+IF(G1927="Asia",Predictive_Model!$D$37,IF(G1927="Europe",Predictive_Model!$D$38,IF(G1927="North America",Predictive_Model!$D$39,IF(G1927="Oceania",Predictive_Model!$D$40,IF(G1927="South America",Predictive_Model!$D$41,0)))))+IF(H1927="Laptop",Predictive_Model!$D$43,IF(H1927="Mobile",Predictive_Model!$D$44,IF(H1927="TV",Predictive_Model!$D$45,IF(H1927="Tablet",Predictive_Model!$D$46,0))))+IF(K1927="Crypto",Predictive_Model!$D$48,IF(K1927="Debit Card",Predictive_Model!$D$49,IF(K1927="Gift Card",Predictive_Model!$D$50,IF(K1927="PayPal",Predictive_Model!$D$51,0))))+IF(N1927="Comedy",Predictive_Model!$D$53,IF(N1927="Documentary",Predictive_Model!$D$54,IF(N1927="Drama",Predictive_Model!$D$55,IF(N1927="Horror",Predictive_Model!$D$56,IF(N1927="Romance",Predictive_Model!$D$57,IF(N1927="Sci-Fi",Predictive_Model!$D$58,0)))))))))</f>
        <v>0.3007285782295151</v>
      </c>
      <c r="V1927" s="3" t="str">
        <f t="shared" si="306"/>
        <v>Medium</v>
      </c>
      <c r="W1927" s="6">
        <f t="shared" si="307"/>
        <v>5.4101071223489763</v>
      </c>
      <c r="X1927" s="3" t="str">
        <f t="shared" si="308"/>
        <v>Monitor</v>
      </c>
      <c r="Y1927" s="3" t="str">
        <f t="shared" si="309"/>
        <v>OK</v>
      </c>
    </row>
    <row r="1928" spans="1:25" x14ac:dyDescent="0.25">
      <c r="A1928" s="3" t="str">
        <f>Raw_Data!A1928</f>
        <v>eeafbbe8-c130-4215-98cb-2c50590d4c36</v>
      </c>
      <c r="B1928" s="3">
        <f>Raw_Data!B1928</f>
        <v>64</v>
      </c>
      <c r="C1928" s="3" t="str">
        <f>Raw_Data!C1928</f>
        <v>Female</v>
      </c>
      <c r="D1928" s="3" t="str">
        <f>Raw_Data!D1928</f>
        <v>Basic</v>
      </c>
      <c r="E1928" s="3">
        <f>Raw_Data!E1928</f>
        <v>3.25</v>
      </c>
      <c r="F1928" s="3">
        <f>Raw_Data!F1928</f>
        <v>44</v>
      </c>
      <c r="G1928" s="3" t="str">
        <f>Raw_Data!G1928</f>
        <v>Asia</v>
      </c>
      <c r="H1928" s="3" t="str">
        <f>Raw_Data!H1928</f>
        <v>Laptop</v>
      </c>
      <c r="I1928" s="3">
        <f>Raw_Data!I1928</f>
        <v>8.99</v>
      </c>
      <c r="J1928" s="3">
        <f>Raw_Data!J1928</f>
        <v>1</v>
      </c>
      <c r="K1928" s="3" t="str">
        <f>Raw_Data!K1928</f>
        <v>Credit Card</v>
      </c>
      <c r="L1928" s="3">
        <f>Raw_Data!L1928</f>
        <v>1</v>
      </c>
      <c r="M1928" s="3">
        <f>Raw_Data!M1928</f>
        <v>7.0000000000000007E-2</v>
      </c>
      <c r="N1928" s="3" t="str">
        <f>Raw_Data!N1928</f>
        <v>Drama</v>
      </c>
      <c r="O1928" s="3" t="str">
        <f t="shared" si="300"/>
        <v>55-70</v>
      </c>
      <c r="P1928" s="3" t="str">
        <f t="shared" si="301"/>
        <v>&lt;10h</v>
      </c>
      <c r="Q1928" s="3" t="str">
        <f t="shared" si="302"/>
        <v>22-45d</v>
      </c>
      <c r="R1928" s="3" t="str">
        <f t="shared" si="303"/>
        <v>Medium</v>
      </c>
      <c r="S1928" s="3" t="str">
        <f t="shared" si="304"/>
        <v>Low</v>
      </c>
      <c r="T1928" s="3" t="str">
        <f t="shared" si="305"/>
        <v>Churned</v>
      </c>
      <c r="U1928" s="4">
        <f>1/(1+EXP(-(Predictive_Model!$B$5+((B1928-Predictive_Model!$B$20)/Predictive_Model!$C$20)*Predictive_Model!$D$20+((E1928-Predictive_Model!$B$21)/Predictive_Model!$C$21)*Predictive_Model!$D$21+((F1928-Predictive_Model!$B$22)/Predictive_Model!$C$22)*Predictive_Model!$D$22+((I1928-Predictive_Model!$B$23)/Predictive_Model!$C$23)*Predictive_Model!$D$23+((L1928-Predictive_Model!$B$24)/Predictive_Model!$C$24)*Predictive_Model!$D$24+((M1928-Predictive_Model!$B$25)/Predictive_Model!$C$25)*Predictive_Model!$D$25+IF(C1928="Male",Predictive_Model!$D$31,IF(C1928="Other",Predictive_Model!$D$32,0))+IF(D1928="Premium",Predictive_Model!$D$34,IF(D1928="Standard",Predictive_Model!$D$35,0))+IF(G1928="Asia",Predictive_Model!$D$37,IF(G1928="Europe",Predictive_Model!$D$38,IF(G1928="North America",Predictive_Model!$D$39,IF(G1928="Oceania",Predictive_Model!$D$40,IF(G1928="South America",Predictive_Model!$D$41,0)))))+IF(H1928="Laptop",Predictive_Model!$D$43,IF(H1928="Mobile",Predictive_Model!$D$44,IF(H1928="TV",Predictive_Model!$D$45,IF(H1928="Tablet",Predictive_Model!$D$46,0))))+IF(K1928="Crypto",Predictive_Model!$D$48,IF(K1928="Debit Card",Predictive_Model!$D$49,IF(K1928="Gift Card",Predictive_Model!$D$50,IF(K1928="PayPal",Predictive_Model!$D$51,0))))+IF(N1928="Comedy",Predictive_Model!$D$53,IF(N1928="Documentary",Predictive_Model!$D$54,IF(N1928="Drama",Predictive_Model!$D$55,IF(N1928="Horror",Predictive_Model!$D$56,IF(N1928="Romance",Predictive_Model!$D$57,IF(N1928="Sci-Fi",Predictive_Model!$D$58,0)))))))))</f>
        <v>0.99990294868741814</v>
      </c>
      <c r="V1928" s="3" t="str">
        <f t="shared" si="306"/>
        <v>Critical</v>
      </c>
      <c r="W1928" s="6">
        <f t="shared" si="307"/>
        <v>8.99</v>
      </c>
      <c r="X1928" s="3" t="str">
        <f t="shared" si="308"/>
        <v>Priority 2</v>
      </c>
      <c r="Y1928" s="3" t="str">
        <f t="shared" si="309"/>
        <v>OK</v>
      </c>
    </row>
    <row r="1929" spans="1:25" x14ac:dyDescent="0.25">
      <c r="A1929" s="3" t="str">
        <f>Raw_Data!A1929</f>
        <v>b6c7f41f-f9fd-4915-a4b5-eb9eddfcca2f</v>
      </c>
      <c r="B1929" s="3">
        <f>Raw_Data!B1929</f>
        <v>69</v>
      </c>
      <c r="C1929" s="3" t="str">
        <f>Raw_Data!C1929</f>
        <v>Female</v>
      </c>
      <c r="D1929" s="3" t="str">
        <f>Raw_Data!D1929</f>
        <v>Basic</v>
      </c>
      <c r="E1929" s="3">
        <f>Raw_Data!E1929</f>
        <v>4.8099999999999996</v>
      </c>
      <c r="F1929" s="3">
        <f>Raw_Data!F1929</f>
        <v>46</v>
      </c>
      <c r="G1929" s="3" t="str">
        <f>Raw_Data!G1929</f>
        <v>North America</v>
      </c>
      <c r="H1929" s="3" t="str">
        <f>Raw_Data!H1929</f>
        <v>Laptop</v>
      </c>
      <c r="I1929" s="3">
        <f>Raw_Data!I1929</f>
        <v>8.99</v>
      </c>
      <c r="J1929" s="3">
        <f>Raw_Data!J1929</f>
        <v>1</v>
      </c>
      <c r="K1929" s="3" t="str">
        <f>Raw_Data!K1929</f>
        <v>Debit Card</v>
      </c>
      <c r="L1929" s="3">
        <f>Raw_Data!L1929</f>
        <v>3</v>
      </c>
      <c r="M1929" s="3">
        <f>Raw_Data!M1929</f>
        <v>0.1</v>
      </c>
      <c r="N1929" s="3" t="str">
        <f>Raw_Data!N1929</f>
        <v>Action</v>
      </c>
      <c r="O1929" s="3" t="str">
        <f t="shared" si="300"/>
        <v>55-70</v>
      </c>
      <c r="P1929" s="3" t="str">
        <f t="shared" si="301"/>
        <v>&lt;10h</v>
      </c>
      <c r="Q1929" s="3" t="str">
        <f t="shared" si="302"/>
        <v>46-60d</v>
      </c>
      <c r="R1929" s="3" t="str">
        <f t="shared" si="303"/>
        <v>Low</v>
      </c>
      <c r="S1929" s="3" t="str">
        <f t="shared" si="304"/>
        <v>Low</v>
      </c>
      <c r="T1929" s="3" t="str">
        <f t="shared" si="305"/>
        <v>Churned</v>
      </c>
      <c r="U1929" s="4">
        <f>1/(1+EXP(-(Predictive_Model!$B$5+((B1929-Predictive_Model!$B$20)/Predictive_Model!$C$20)*Predictive_Model!$D$20+((E1929-Predictive_Model!$B$21)/Predictive_Model!$C$21)*Predictive_Model!$D$21+((F1929-Predictive_Model!$B$22)/Predictive_Model!$C$22)*Predictive_Model!$D$22+((I1929-Predictive_Model!$B$23)/Predictive_Model!$C$23)*Predictive_Model!$D$23+((L1929-Predictive_Model!$B$24)/Predictive_Model!$C$24)*Predictive_Model!$D$24+((M1929-Predictive_Model!$B$25)/Predictive_Model!$C$25)*Predictive_Model!$D$25+IF(C1929="Male",Predictive_Model!$D$31,IF(C1929="Other",Predictive_Model!$D$32,0))+IF(D1929="Premium",Predictive_Model!$D$34,IF(D1929="Standard",Predictive_Model!$D$35,0))+IF(G1929="Asia",Predictive_Model!$D$37,IF(G1929="Europe",Predictive_Model!$D$38,IF(G1929="North America",Predictive_Model!$D$39,IF(G1929="Oceania",Predictive_Model!$D$40,IF(G1929="South America",Predictive_Model!$D$41,0)))))+IF(H1929="Laptop",Predictive_Model!$D$43,IF(H1929="Mobile",Predictive_Model!$D$44,IF(H1929="TV",Predictive_Model!$D$45,IF(H1929="Tablet",Predictive_Model!$D$46,0))))+IF(K1929="Crypto",Predictive_Model!$D$48,IF(K1929="Debit Card",Predictive_Model!$D$49,IF(K1929="Gift Card",Predictive_Model!$D$50,IF(K1929="PayPal",Predictive_Model!$D$51,0))))+IF(N1929="Comedy",Predictive_Model!$D$53,IF(N1929="Documentary",Predictive_Model!$D$54,IF(N1929="Drama",Predictive_Model!$D$55,IF(N1929="Horror",Predictive_Model!$D$56,IF(N1929="Romance",Predictive_Model!$D$57,IF(N1929="Sci-Fi",Predictive_Model!$D$58,0)))))))))</f>
        <v>0.99936509141250485</v>
      </c>
      <c r="V1929" s="3" t="str">
        <f t="shared" si="306"/>
        <v>Critical</v>
      </c>
      <c r="W1929" s="6">
        <f t="shared" si="307"/>
        <v>8.99</v>
      </c>
      <c r="X1929" s="3" t="str">
        <f t="shared" si="308"/>
        <v>Priority 2</v>
      </c>
      <c r="Y1929" s="3" t="str">
        <f t="shared" si="309"/>
        <v>OK</v>
      </c>
    </row>
    <row r="1930" spans="1:25" x14ac:dyDescent="0.25">
      <c r="A1930" s="3" t="str">
        <f>Raw_Data!A1930</f>
        <v>b60244ce-c9ab-4ca7-af7b-a752e7569f20</v>
      </c>
      <c r="B1930" s="3">
        <f>Raw_Data!B1930</f>
        <v>29</v>
      </c>
      <c r="C1930" s="3" t="str">
        <f>Raw_Data!C1930</f>
        <v>Male</v>
      </c>
      <c r="D1930" s="3" t="str">
        <f>Raw_Data!D1930</f>
        <v>Premium</v>
      </c>
      <c r="E1930" s="3">
        <f>Raw_Data!E1930</f>
        <v>7.54</v>
      </c>
      <c r="F1930" s="3">
        <f>Raw_Data!F1930</f>
        <v>10</v>
      </c>
      <c r="G1930" s="3" t="str">
        <f>Raw_Data!G1930</f>
        <v>Europe</v>
      </c>
      <c r="H1930" s="3" t="str">
        <f>Raw_Data!H1930</f>
        <v>Mobile</v>
      </c>
      <c r="I1930" s="3">
        <f>Raw_Data!I1930</f>
        <v>17.989999999999998</v>
      </c>
      <c r="J1930" s="3">
        <f>Raw_Data!J1930</f>
        <v>0</v>
      </c>
      <c r="K1930" s="3" t="str">
        <f>Raw_Data!K1930</f>
        <v>Debit Card</v>
      </c>
      <c r="L1930" s="3">
        <f>Raw_Data!L1930</f>
        <v>3</v>
      </c>
      <c r="M1930" s="3">
        <f>Raw_Data!M1930</f>
        <v>0.69</v>
      </c>
      <c r="N1930" s="3" t="str">
        <f>Raw_Data!N1930</f>
        <v>Action</v>
      </c>
      <c r="O1930" s="3" t="str">
        <f t="shared" si="300"/>
        <v>25-34</v>
      </c>
      <c r="P1930" s="3" t="str">
        <f t="shared" si="301"/>
        <v>&lt;10h</v>
      </c>
      <c r="Q1930" s="3" t="str">
        <f t="shared" si="302"/>
        <v>8-21d</v>
      </c>
      <c r="R1930" s="3" t="str">
        <f t="shared" si="303"/>
        <v>Medium</v>
      </c>
      <c r="S1930" s="3" t="str">
        <f t="shared" si="304"/>
        <v>High</v>
      </c>
      <c r="T1930" s="3" t="str">
        <f t="shared" si="305"/>
        <v>Active</v>
      </c>
      <c r="U1930" s="4">
        <f>1/(1+EXP(-(Predictive_Model!$B$5+((B1930-Predictive_Model!$B$20)/Predictive_Model!$C$20)*Predictive_Model!$D$20+((E1930-Predictive_Model!$B$21)/Predictive_Model!$C$21)*Predictive_Model!$D$21+((F1930-Predictive_Model!$B$22)/Predictive_Model!$C$22)*Predictive_Model!$D$22+((I1930-Predictive_Model!$B$23)/Predictive_Model!$C$23)*Predictive_Model!$D$23+((L1930-Predictive_Model!$B$24)/Predictive_Model!$C$24)*Predictive_Model!$D$24+((M1930-Predictive_Model!$B$25)/Predictive_Model!$C$25)*Predictive_Model!$D$25+IF(C1930="Male",Predictive_Model!$D$31,IF(C1930="Other",Predictive_Model!$D$32,0))+IF(D1930="Premium",Predictive_Model!$D$34,IF(D1930="Standard",Predictive_Model!$D$35,0))+IF(G1930="Asia",Predictive_Model!$D$37,IF(G1930="Europe",Predictive_Model!$D$38,IF(G1930="North America",Predictive_Model!$D$39,IF(G1930="Oceania",Predictive_Model!$D$40,IF(G1930="South America",Predictive_Model!$D$41,0)))))+IF(H1930="Laptop",Predictive_Model!$D$43,IF(H1930="Mobile",Predictive_Model!$D$44,IF(H1930="TV",Predictive_Model!$D$45,IF(H1930="Tablet",Predictive_Model!$D$46,0))))+IF(K1930="Crypto",Predictive_Model!$D$48,IF(K1930="Debit Card",Predictive_Model!$D$49,IF(K1930="Gift Card",Predictive_Model!$D$50,IF(K1930="PayPal",Predictive_Model!$D$51,0))))+IF(N1930="Comedy",Predictive_Model!$D$53,IF(N1930="Documentary",Predictive_Model!$D$54,IF(N1930="Drama",Predictive_Model!$D$55,IF(N1930="Horror",Predictive_Model!$D$56,IF(N1930="Romance",Predictive_Model!$D$57,IF(N1930="Sci-Fi",Predictive_Model!$D$58,0)))))))))</f>
        <v>0.30575513684642741</v>
      </c>
      <c r="V1930" s="3" t="str">
        <f t="shared" si="306"/>
        <v>Medium</v>
      </c>
      <c r="W1930" s="6">
        <f t="shared" si="307"/>
        <v>5.5005349118672289</v>
      </c>
      <c r="X1930" s="3" t="str">
        <f t="shared" si="308"/>
        <v>Monitor</v>
      </c>
      <c r="Y1930" s="3" t="str">
        <f t="shared" si="309"/>
        <v>OK</v>
      </c>
    </row>
    <row r="1931" spans="1:25" x14ac:dyDescent="0.25">
      <c r="A1931" s="3" t="str">
        <f>Raw_Data!A1931</f>
        <v>a6af82cf-a6a1-4305-a839-e70b51783c32</v>
      </c>
      <c r="B1931" s="3">
        <f>Raw_Data!B1931</f>
        <v>36</v>
      </c>
      <c r="C1931" s="3" t="str">
        <f>Raw_Data!C1931</f>
        <v>Other</v>
      </c>
      <c r="D1931" s="3" t="str">
        <f>Raw_Data!D1931</f>
        <v>Basic</v>
      </c>
      <c r="E1931" s="3">
        <f>Raw_Data!E1931</f>
        <v>13.88</v>
      </c>
      <c r="F1931" s="3">
        <f>Raw_Data!F1931</f>
        <v>27</v>
      </c>
      <c r="G1931" s="3" t="str">
        <f>Raw_Data!G1931</f>
        <v>South America</v>
      </c>
      <c r="H1931" s="3" t="str">
        <f>Raw_Data!H1931</f>
        <v>TV</v>
      </c>
      <c r="I1931" s="3">
        <f>Raw_Data!I1931</f>
        <v>8.99</v>
      </c>
      <c r="J1931" s="3">
        <f>Raw_Data!J1931</f>
        <v>0</v>
      </c>
      <c r="K1931" s="3" t="str">
        <f>Raw_Data!K1931</f>
        <v>PayPal</v>
      </c>
      <c r="L1931" s="3">
        <f>Raw_Data!L1931</f>
        <v>3</v>
      </c>
      <c r="M1931" s="3">
        <f>Raw_Data!M1931</f>
        <v>0.5</v>
      </c>
      <c r="N1931" s="3" t="str">
        <f>Raw_Data!N1931</f>
        <v>Horror</v>
      </c>
      <c r="O1931" s="3" t="str">
        <f t="shared" si="300"/>
        <v>35-44</v>
      </c>
      <c r="P1931" s="3" t="str">
        <f t="shared" si="301"/>
        <v>10-24h</v>
      </c>
      <c r="Q1931" s="3" t="str">
        <f t="shared" si="302"/>
        <v>22-45d</v>
      </c>
      <c r="R1931" s="3" t="str">
        <f t="shared" si="303"/>
        <v>Medium</v>
      </c>
      <c r="S1931" s="3" t="str">
        <f t="shared" si="304"/>
        <v>Low</v>
      </c>
      <c r="T1931" s="3" t="str">
        <f t="shared" si="305"/>
        <v>Active</v>
      </c>
      <c r="U1931" s="4">
        <f>1/(1+EXP(-(Predictive_Model!$B$5+((B1931-Predictive_Model!$B$20)/Predictive_Model!$C$20)*Predictive_Model!$D$20+((E1931-Predictive_Model!$B$21)/Predictive_Model!$C$21)*Predictive_Model!$D$21+((F1931-Predictive_Model!$B$22)/Predictive_Model!$C$22)*Predictive_Model!$D$22+((I1931-Predictive_Model!$B$23)/Predictive_Model!$C$23)*Predictive_Model!$D$23+((L1931-Predictive_Model!$B$24)/Predictive_Model!$C$24)*Predictive_Model!$D$24+((M1931-Predictive_Model!$B$25)/Predictive_Model!$C$25)*Predictive_Model!$D$25+IF(C1931="Male",Predictive_Model!$D$31,IF(C1931="Other",Predictive_Model!$D$32,0))+IF(D1931="Premium",Predictive_Model!$D$34,IF(D1931="Standard",Predictive_Model!$D$35,0))+IF(G1931="Asia",Predictive_Model!$D$37,IF(G1931="Europe",Predictive_Model!$D$38,IF(G1931="North America",Predictive_Model!$D$39,IF(G1931="Oceania",Predictive_Model!$D$40,IF(G1931="South America",Predictive_Model!$D$41,0)))))+IF(H1931="Laptop",Predictive_Model!$D$43,IF(H1931="Mobile",Predictive_Model!$D$44,IF(H1931="TV",Predictive_Model!$D$45,IF(H1931="Tablet",Predictive_Model!$D$46,0))))+IF(K1931="Crypto",Predictive_Model!$D$48,IF(K1931="Debit Card",Predictive_Model!$D$49,IF(K1931="Gift Card",Predictive_Model!$D$50,IF(K1931="PayPal",Predictive_Model!$D$51,0))))+IF(N1931="Comedy",Predictive_Model!$D$53,IF(N1931="Documentary",Predictive_Model!$D$54,IF(N1931="Drama",Predictive_Model!$D$55,IF(N1931="Horror",Predictive_Model!$D$56,IF(N1931="Romance",Predictive_Model!$D$57,IF(N1931="Sci-Fi",Predictive_Model!$D$58,0)))))))))</f>
        <v>0.73733595353716397</v>
      </c>
      <c r="V1931" s="3" t="str">
        <f t="shared" si="306"/>
        <v>High</v>
      </c>
      <c r="W1931" s="6">
        <f t="shared" si="307"/>
        <v>6.6286502222991039</v>
      </c>
      <c r="X1931" s="3" t="str">
        <f t="shared" si="308"/>
        <v>Priority 2</v>
      </c>
      <c r="Y1931" s="3" t="str">
        <f t="shared" si="309"/>
        <v>OK</v>
      </c>
    </row>
    <row r="1932" spans="1:25" x14ac:dyDescent="0.25">
      <c r="A1932" s="3" t="str">
        <f>Raw_Data!A1932</f>
        <v>a70da997-2a45-4bb6-bb24-e40964941eff</v>
      </c>
      <c r="B1932" s="3">
        <f>Raw_Data!B1932</f>
        <v>55</v>
      </c>
      <c r="C1932" s="3" t="str">
        <f>Raw_Data!C1932</f>
        <v>Female</v>
      </c>
      <c r="D1932" s="3" t="str">
        <f>Raw_Data!D1932</f>
        <v>Standard</v>
      </c>
      <c r="E1932" s="3">
        <f>Raw_Data!E1932</f>
        <v>3.68</v>
      </c>
      <c r="F1932" s="3">
        <f>Raw_Data!F1932</f>
        <v>35</v>
      </c>
      <c r="G1932" s="3" t="str">
        <f>Raw_Data!G1932</f>
        <v>North America</v>
      </c>
      <c r="H1932" s="3" t="str">
        <f>Raw_Data!H1932</f>
        <v>Laptop</v>
      </c>
      <c r="I1932" s="3">
        <f>Raw_Data!I1932</f>
        <v>13.99</v>
      </c>
      <c r="J1932" s="3">
        <f>Raw_Data!J1932</f>
        <v>1</v>
      </c>
      <c r="K1932" s="3" t="str">
        <f>Raw_Data!K1932</f>
        <v>Crypto</v>
      </c>
      <c r="L1932" s="3">
        <f>Raw_Data!L1932</f>
        <v>5</v>
      </c>
      <c r="M1932" s="3">
        <f>Raw_Data!M1932</f>
        <v>0.1</v>
      </c>
      <c r="N1932" s="3" t="str">
        <f>Raw_Data!N1932</f>
        <v>Horror</v>
      </c>
      <c r="O1932" s="3" t="str">
        <f t="shared" si="300"/>
        <v>55-70</v>
      </c>
      <c r="P1932" s="3" t="str">
        <f t="shared" si="301"/>
        <v>&lt;10h</v>
      </c>
      <c r="Q1932" s="3" t="str">
        <f t="shared" si="302"/>
        <v>22-45d</v>
      </c>
      <c r="R1932" s="3" t="str">
        <f t="shared" si="303"/>
        <v>Medium</v>
      </c>
      <c r="S1932" s="3" t="str">
        <f t="shared" si="304"/>
        <v>Mid</v>
      </c>
      <c r="T1932" s="3" t="str">
        <f t="shared" si="305"/>
        <v>Churned</v>
      </c>
      <c r="U1932" s="4">
        <f>1/(1+EXP(-(Predictive_Model!$B$5+((B1932-Predictive_Model!$B$20)/Predictive_Model!$C$20)*Predictive_Model!$D$20+((E1932-Predictive_Model!$B$21)/Predictive_Model!$C$21)*Predictive_Model!$D$21+((F1932-Predictive_Model!$B$22)/Predictive_Model!$C$22)*Predictive_Model!$D$22+((I1932-Predictive_Model!$B$23)/Predictive_Model!$C$23)*Predictive_Model!$D$23+((L1932-Predictive_Model!$B$24)/Predictive_Model!$C$24)*Predictive_Model!$D$24+((M1932-Predictive_Model!$B$25)/Predictive_Model!$C$25)*Predictive_Model!$D$25+IF(C1932="Male",Predictive_Model!$D$31,IF(C1932="Other",Predictive_Model!$D$32,0))+IF(D1932="Premium",Predictive_Model!$D$34,IF(D1932="Standard",Predictive_Model!$D$35,0))+IF(G1932="Asia",Predictive_Model!$D$37,IF(G1932="Europe",Predictive_Model!$D$38,IF(G1932="North America",Predictive_Model!$D$39,IF(G1932="Oceania",Predictive_Model!$D$40,IF(G1932="South America",Predictive_Model!$D$41,0)))))+IF(H1932="Laptop",Predictive_Model!$D$43,IF(H1932="Mobile",Predictive_Model!$D$44,IF(H1932="TV",Predictive_Model!$D$45,IF(H1932="Tablet",Predictive_Model!$D$46,0))))+IF(K1932="Crypto",Predictive_Model!$D$48,IF(K1932="Debit Card",Predictive_Model!$D$49,IF(K1932="Gift Card",Predictive_Model!$D$50,IF(K1932="PayPal",Predictive_Model!$D$51,0))))+IF(N1932="Comedy",Predictive_Model!$D$53,IF(N1932="Documentary",Predictive_Model!$D$54,IF(N1932="Drama",Predictive_Model!$D$55,IF(N1932="Horror",Predictive_Model!$D$56,IF(N1932="Romance",Predictive_Model!$D$57,IF(N1932="Sci-Fi",Predictive_Model!$D$58,0)))))))))</f>
        <v>0.97736842666058821</v>
      </c>
      <c r="V1932" s="3" t="str">
        <f t="shared" si="306"/>
        <v>Critical</v>
      </c>
      <c r="W1932" s="6">
        <f t="shared" si="307"/>
        <v>13.99</v>
      </c>
      <c r="X1932" s="3" t="str">
        <f t="shared" si="308"/>
        <v>Priority 2</v>
      </c>
      <c r="Y1932" s="3" t="str">
        <f t="shared" si="309"/>
        <v>OK</v>
      </c>
    </row>
    <row r="1933" spans="1:25" x14ac:dyDescent="0.25">
      <c r="A1933" s="3" t="str">
        <f>Raw_Data!A1933</f>
        <v>c306dc87-45f3-4bee-bfbc-2e928cd8c63f</v>
      </c>
      <c r="B1933" s="3">
        <f>Raw_Data!B1933</f>
        <v>35</v>
      </c>
      <c r="C1933" s="3" t="str">
        <f>Raw_Data!C1933</f>
        <v>Male</v>
      </c>
      <c r="D1933" s="3" t="str">
        <f>Raw_Data!D1933</f>
        <v>Premium</v>
      </c>
      <c r="E1933" s="3">
        <f>Raw_Data!E1933</f>
        <v>9.2100000000000009</v>
      </c>
      <c r="F1933" s="3">
        <f>Raw_Data!F1933</f>
        <v>34</v>
      </c>
      <c r="G1933" s="3" t="str">
        <f>Raw_Data!G1933</f>
        <v>North America</v>
      </c>
      <c r="H1933" s="3" t="str">
        <f>Raw_Data!H1933</f>
        <v>Tablet</v>
      </c>
      <c r="I1933" s="3">
        <f>Raw_Data!I1933</f>
        <v>17.989999999999998</v>
      </c>
      <c r="J1933" s="3">
        <f>Raw_Data!J1933</f>
        <v>0</v>
      </c>
      <c r="K1933" s="3" t="str">
        <f>Raw_Data!K1933</f>
        <v>PayPal</v>
      </c>
      <c r="L1933" s="3">
        <f>Raw_Data!L1933</f>
        <v>5</v>
      </c>
      <c r="M1933" s="3">
        <f>Raw_Data!M1933</f>
        <v>0.26</v>
      </c>
      <c r="N1933" s="3" t="str">
        <f>Raw_Data!N1933</f>
        <v>Sci-Fi</v>
      </c>
      <c r="O1933" s="3" t="str">
        <f t="shared" si="300"/>
        <v>35-44</v>
      </c>
      <c r="P1933" s="3" t="str">
        <f t="shared" si="301"/>
        <v>&lt;10h</v>
      </c>
      <c r="Q1933" s="3" t="str">
        <f t="shared" si="302"/>
        <v>22-45d</v>
      </c>
      <c r="R1933" s="3" t="str">
        <f t="shared" si="303"/>
        <v>Medium</v>
      </c>
      <c r="S1933" s="3" t="str">
        <f t="shared" si="304"/>
        <v>High</v>
      </c>
      <c r="T1933" s="3" t="str">
        <f t="shared" si="305"/>
        <v>Active</v>
      </c>
      <c r="U1933" s="4">
        <f>1/(1+EXP(-(Predictive_Model!$B$5+((B1933-Predictive_Model!$B$20)/Predictive_Model!$C$20)*Predictive_Model!$D$20+((E1933-Predictive_Model!$B$21)/Predictive_Model!$C$21)*Predictive_Model!$D$21+((F1933-Predictive_Model!$B$22)/Predictive_Model!$C$22)*Predictive_Model!$D$22+((I1933-Predictive_Model!$B$23)/Predictive_Model!$C$23)*Predictive_Model!$D$23+((L1933-Predictive_Model!$B$24)/Predictive_Model!$C$24)*Predictive_Model!$D$24+((M1933-Predictive_Model!$B$25)/Predictive_Model!$C$25)*Predictive_Model!$D$25+IF(C1933="Male",Predictive_Model!$D$31,IF(C1933="Other",Predictive_Model!$D$32,0))+IF(D1933="Premium",Predictive_Model!$D$34,IF(D1933="Standard",Predictive_Model!$D$35,0))+IF(G1933="Asia",Predictive_Model!$D$37,IF(G1933="Europe",Predictive_Model!$D$38,IF(G1933="North America",Predictive_Model!$D$39,IF(G1933="Oceania",Predictive_Model!$D$40,IF(G1933="South America",Predictive_Model!$D$41,0)))))+IF(H1933="Laptop",Predictive_Model!$D$43,IF(H1933="Mobile",Predictive_Model!$D$44,IF(H1933="TV",Predictive_Model!$D$45,IF(H1933="Tablet",Predictive_Model!$D$46,0))))+IF(K1933="Crypto",Predictive_Model!$D$48,IF(K1933="Debit Card",Predictive_Model!$D$49,IF(K1933="Gift Card",Predictive_Model!$D$50,IF(K1933="PayPal",Predictive_Model!$D$51,0))))+IF(N1933="Comedy",Predictive_Model!$D$53,IF(N1933="Documentary",Predictive_Model!$D$54,IF(N1933="Drama",Predictive_Model!$D$55,IF(N1933="Horror",Predictive_Model!$D$56,IF(N1933="Romance",Predictive_Model!$D$57,IF(N1933="Sci-Fi",Predictive_Model!$D$58,0)))))))))</f>
        <v>0.73855025840611277</v>
      </c>
      <c r="V1933" s="3" t="str">
        <f t="shared" si="306"/>
        <v>High</v>
      </c>
      <c r="W1933" s="6">
        <f t="shared" si="307"/>
        <v>13.286519148725967</v>
      </c>
      <c r="X1933" s="3" t="str">
        <f t="shared" si="308"/>
        <v>Priority 2</v>
      </c>
      <c r="Y1933" s="3" t="str">
        <f t="shared" si="309"/>
        <v>OK</v>
      </c>
    </row>
    <row r="1934" spans="1:25" x14ac:dyDescent="0.25">
      <c r="A1934" s="3" t="str">
        <f>Raw_Data!A1934</f>
        <v>f898a1fd-293e-40b3-9a40-e21de4828852</v>
      </c>
      <c r="B1934" s="3">
        <f>Raw_Data!B1934</f>
        <v>62</v>
      </c>
      <c r="C1934" s="3" t="str">
        <f>Raw_Data!C1934</f>
        <v>Female</v>
      </c>
      <c r="D1934" s="3" t="str">
        <f>Raw_Data!D1934</f>
        <v>Premium</v>
      </c>
      <c r="E1934" s="3">
        <f>Raw_Data!E1934</f>
        <v>25.53</v>
      </c>
      <c r="F1934" s="3">
        <f>Raw_Data!F1934</f>
        <v>51</v>
      </c>
      <c r="G1934" s="3" t="str">
        <f>Raw_Data!G1934</f>
        <v>Oceania</v>
      </c>
      <c r="H1934" s="3" t="str">
        <f>Raw_Data!H1934</f>
        <v>Laptop</v>
      </c>
      <c r="I1934" s="3">
        <f>Raw_Data!I1934</f>
        <v>17.989999999999998</v>
      </c>
      <c r="J1934" s="3">
        <f>Raw_Data!J1934</f>
        <v>0</v>
      </c>
      <c r="K1934" s="3" t="str">
        <f>Raw_Data!K1934</f>
        <v>PayPal</v>
      </c>
      <c r="L1934" s="3">
        <f>Raw_Data!L1934</f>
        <v>3</v>
      </c>
      <c r="M1934" s="3">
        <f>Raw_Data!M1934</f>
        <v>0.49</v>
      </c>
      <c r="N1934" s="3" t="str">
        <f>Raw_Data!N1934</f>
        <v>Action</v>
      </c>
      <c r="O1934" s="3" t="str">
        <f t="shared" si="300"/>
        <v>55-70</v>
      </c>
      <c r="P1934" s="3" t="str">
        <f t="shared" si="301"/>
        <v>25-49h</v>
      </c>
      <c r="Q1934" s="3" t="str">
        <f t="shared" si="302"/>
        <v>46-60d</v>
      </c>
      <c r="R1934" s="3" t="str">
        <f t="shared" si="303"/>
        <v>Medium</v>
      </c>
      <c r="S1934" s="3" t="str">
        <f t="shared" si="304"/>
        <v>High</v>
      </c>
      <c r="T1934" s="3" t="str">
        <f t="shared" si="305"/>
        <v>Active</v>
      </c>
      <c r="U1934" s="4">
        <f>1/(1+EXP(-(Predictive_Model!$B$5+((B1934-Predictive_Model!$B$20)/Predictive_Model!$C$20)*Predictive_Model!$D$20+((E1934-Predictive_Model!$B$21)/Predictive_Model!$C$21)*Predictive_Model!$D$21+((F1934-Predictive_Model!$B$22)/Predictive_Model!$C$22)*Predictive_Model!$D$22+((I1934-Predictive_Model!$B$23)/Predictive_Model!$C$23)*Predictive_Model!$D$23+((L1934-Predictive_Model!$B$24)/Predictive_Model!$C$24)*Predictive_Model!$D$24+((M1934-Predictive_Model!$B$25)/Predictive_Model!$C$25)*Predictive_Model!$D$25+IF(C1934="Male",Predictive_Model!$D$31,IF(C1934="Other",Predictive_Model!$D$32,0))+IF(D1934="Premium",Predictive_Model!$D$34,IF(D1934="Standard",Predictive_Model!$D$35,0))+IF(G1934="Asia",Predictive_Model!$D$37,IF(G1934="Europe",Predictive_Model!$D$38,IF(G1934="North America",Predictive_Model!$D$39,IF(G1934="Oceania",Predictive_Model!$D$40,IF(G1934="South America",Predictive_Model!$D$41,0)))))+IF(H1934="Laptop",Predictive_Model!$D$43,IF(H1934="Mobile",Predictive_Model!$D$44,IF(H1934="TV",Predictive_Model!$D$45,IF(H1934="Tablet",Predictive_Model!$D$46,0))))+IF(K1934="Crypto",Predictive_Model!$D$48,IF(K1934="Debit Card",Predictive_Model!$D$49,IF(K1934="Gift Card",Predictive_Model!$D$50,IF(K1934="PayPal",Predictive_Model!$D$51,0))))+IF(N1934="Comedy",Predictive_Model!$D$53,IF(N1934="Documentary",Predictive_Model!$D$54,IF(N1934="Drama",Predictive_Model!$D$55,IF(N1934="Horror",Predictive_Model!$D$56,IF(N1934="Romance",Predictive_Model!$D$57,IF(N1934="Sci-Fi",Predictive_Model!$D$58,0)))))))))</f>
        <v>0.12663439983504943</v>
      </c>
      <c r="V1934" s="3" t="str">
        <f t="shared" si="306"/>
        <v>Low</v>
      </c>
      <c r="W1934" s="6">
        <f t="shared" si="307"/>
        <v>2.2781528530325388</v>
      </c>
      <c r="X1934" s="3" t="str">
        <f t="shared" si="308"/>
        <v>Monitor</v>
      </c>
      <c r="Y1934" s="3" t="str">
        <f t="shared" si="309"/>
        <v>OK</v>
      </c>
    </row>
    <row r="1935" spans="1:25" x14ac:dyDescent="0.25">
      <c r="A1935" s="3" t="str">
        <f>Raw_Data!A1935</f>
        <v>b47423e0-fc07-4c45-93e9-5de5f180c69b</v>
      </c>
      <c r="B1935" s="3">
        <f>Raw_Data!B1935</f>
        <v>44</v>
      </c>
      <c r="C1935" s="3" t="str">
        <f>Raw_Data!C1935</f>
        <v>Male</v>
      </c>
      <c r="D1935" s="3" t="str">
        <f>Raw_Data!D1935</f>
        <v>Basic</v>
      </c>
      <c r="E1935" s="3">
        <f>Raw_Data!E1935</f>
        <v>0.6</v>
      </c>
      <c r="F1935" s="3">
        <f>Raw_Data!F1935</f>
        <v>47</v>
      </c>
      <c r="G1935" s="3" t="str">
        <f>Raw_Data!G1935</f>
        <v>Africa</v>
      </c>
      <c r="H1935" s="3" t="str">
        <f>Raw_Data!H1935</f>
        <v>Desktop</v>
      </c>
      <c r="I1935" s="3">
        <f>Raw_Data!I1935</f>
        <v>8.99</v>
      </c>
      <c r="J1935" s="3">
        <f>Raw_Data!J1935</f>
        <v>1</v>
      </c>
      <c r="K1935" s="3" t="str">
        <f>Raw_Data!K1935</f>
        <v>PayPal</v>
      </c>
      <c r="L1935" s="3">
        <f>Raw_Data!L1935</f>
        <v>5</v>
      </c>
      <c r="M1935" s="3">
        <f>Raw_Data!M1935</f>
        <v>0.01</v>
      </c>
      <c r="N1935" s="3" t="str">
        <f>Raw_Data!N1935</f>
        <v>Comedy</v>
      </c>
      <c r="O1935" s="3" t="str">
        <f t="shared" si="300"/>
        <v>35-44</v>
      </c>
      <c r="P1935" s="3" t="str">
        <f t="shared" si="301"/>
        <v>&lt;10h</v>
      </c>
      <c r="Q1935" s="3" t="str">
        <f t="shared" si="302"/>
        <v>46-60d</v>
      </c>
      <c r="R1935" s="3" t="str">
        <f t="shared" si="303"/>
        <v>Low</v>
      </c>
      <c r="S1935" s="3" t="str">
        <f t="shared" si="304"/>
        <v>Low</v>
      </c>
      <c r="T1935" s="3" t="str">
        <f t="shared" si="305"/>
        <v>Churned</v>
      </c>
      <c r="U1935" s="4">
        <f>1/(1+EXP(-(Predictive_Model!$B$5+((B1935-Predictive_Model!$B$20)/Predictive_Model!$C$20)*Predictive_Model!$D$20+((E1935-Predictive_Model!$B$21)/Predictive_Model!$C$21)*Predictive_Model!$D$21+((F1935-Predictive_Model!$B$22)/Predictive_Model!$C$22)*Predictive_Model!$D$22+((I1935-Predictive_Model!$B$23)/Predictive_Model!$C$23)*Predictive_Model!$D$23+((L1935-Predictive_Model!$B$24)/Predictive_Model!$C$24)*Predictive_Model!$D$24+((M1935-Predictive_Model!$B$25)/Predictive_Model!$C$25)*Predictive_Model!$D$25+IF(C1935="Male",Predictive_Model!$D$31,IF(C1935="Other",Predictive_Model!$D$32,0))+IF(D1935="Premium",Predictive_Model!$D$34,IF(D1935="Standard",Predictive_Model!$D$35,0))+IF(G1935="Asia",Predictive_Model!$D$37,IF(G1935="Europe",Predictive_Model!$D$38,IF(G1935="North America",Predictive_Model!$D$39,IF(G1935="Oceania",Predictive_Model!$D$40,IF(G1935="South America",Predictive_Model!$D$41,0)))))+IF(H1935="Laptop",Predictive_Model!$D$43,IF(H1935="Mobile",Predictive_Model!$D$44,IF(H1935="TV",Predictive_Model!$D$45,IF(H1935="Tablet",Predictive_Model!$D$46,0))))+IF(K1935="Crypto",Predictive_Model!$D$48,IF(K1935="Debit Card",Predictive_Model!$D$49,IF(K1935="Gift Card",Predictive_Model!$D$50,IF(K1935="PayPal",Predictive_Model!$D$51,0))))+IF(N1935="Comedy",Predictive_Model!$D$53,IF(N1935="Documentary",Predictive_Model!$D$54,IF(N1935="Drama",Predictive_Model!$D$55,IF(N1935="Horror",Predictive_Model!$D$56,IF(N1935="Romance",Predictive_Model!$D$57,IF(N1935="Sci-Fi",Predictive_Model!$D$58,0)))))))))</f>
        <v>0.99931408308310843</v>
      </c>
      <c r="V1935" s="3" t="str">
        <f t="shared" si="306"/>
        <v>Critical</v>
      </c>
      <c r="W1935" s="6">
        <f t="shared" si="307"/>
        <v>8.99</v>
      </c>
      <c r="X1935" s="3" t="str">
        <f t="shared" si="308"/>
        <v>Priority 2</v>
      </c>
      <c r="Y1935" s="3" t="str">
        <f t="shared" si="309"/>
        <v>OK</v>
      </c>
    </row>
    <row r="1936" spans="1:25" x14ac:dyDescent="0.25">
      <c r="A1936" s="3" t="str">
        <f>Raw_Data!A1936</f>
        <v>4bb2258b-b1bf-4e4a-8e25-5738517e9917</v>
      </c>
      <c r="B1936" s="3">
        <f>Raw_Data!B1936</f>
        <v>35</v>
      </c>
      <c r="C1936" s="3" t="str">
        <f>Raw_Data!C1936</f>
        <v>Other</v>
      </c>
      <c r="D1936" s="3" t="str">
        <f>Raw_Data!D1936</f>
        <v>Premium</v>
      </c>
      <c r="E1936" s="3">
        <f>Raw_Data!E1936</f>
        <v>2.4300000000000002</v>
      </c>
      <c r="F1936" s="3">
        <f>Raw_Data!F1936</f>
        <v>58</v>
      </c>
      <c r="G1936" s="3" t="str">
        <f>Raw_Data!G1936</f>
        <v>Africa</v>
      </c>
      <c r="H1936" s="3" t="str">
        <f>Raw_Data!H1936</f>
        <v>TV</v>
      </c>
      <c r="I1936" s="3">
        <f>Raw_Data!I1936</f>
        <v>17.989999999999998</v>
      </c>
      <c r="J1936" s="3">
        <f>Raw_Data!J1936</f>
        <v>1</v>
      </c>
      <c r="K1936" s="3" t="str">
        <f>Raw_Data!K1936</f>
        <v>Credit Card</v>
      </c>
      <c r="L1936" s="3">
        <f>Raw_Data!L1936</f>
        <v>2</v>
      </c>
      <c r="M1936" s="3">
        <f>Raw_Data!M1936</f>
        <v>0.04</v>
      </c>
      <c r="N1936" s="3" t="str">
        <f>Raw_Data!N1936</f>
        <v>Action</v>
      </c>
      <c r="O1936" s="3" t="str">
        <f t="shared" si="300"/>
        <v>35-44</v>
      </c>
      <c r="P1936" s="3" t="str">
        <f t="shared" si="301"/>
        <v>&lt;10h</v>
      </c>
      <c r="Q1936" s="3" t="str">
        <f t="shared" si="302"/>
        <v>46-60d</v>
      </c>
      <c r="R1936" s="3" t="str">
        <f t="shared" si="303"/>
        <v>Low</v>
      </c>
      <c r="S1936" s="3" t="str">
        <f t="shared" si="304"/>
        <v>High</v>
      </c>
      <c r="T1936" s="3" t="str">
        <f t="shared" si="305"/>
        <v>Churned</v>
      </c>
      <c r="U1936" s="4">
        <f>1/(1+EXP(-(Predictive_Model!$B$5+((B1936-Predictive_Model!$B$20)/Predictive_Model!$C$20)*Predictive_Model!$D$20+((E1936-Predictive_Model!$B$21)/Predictive_Model!$C$21)*Predictive_Model!$D$21+((F1936-Predictive_Model!$B$22)/Predictive_Model!$C$22)*Predictive_Model!$D$22+((I1936-Predictive_Model!$B$23)/Predictive_Model!$C$23)*Predictive_Model!$D$23+((L1936-Predictive_Model!$B$24)/Predictive_Model!$C$24)*Predictive_Model!$D$24+((M1936-Predictive_Model!$B$25)/Predictive_Model!$C$25)*Predictive_Model!$D$25+IF(C1936="Male",Predictive_Model!$D$31,IF(C1936="Other",Predictive_Model!$D$32,0))+IF(D1936="Premium",Predictive_Model!$D$34,IF(D1936="Standard",Predictive_Model!$D$35,0))+IF(G1936="Asia",Predictive_Model!$D$37,IF(G1936="Europe",Predictive_Model!$D$38,IF(G1936="North America",Predictive_Model!$D$39,IF(G1936="Oceania",Predictive_Model!$D$40,IF(G1936="South America",Predictive_Model!$D$41,0)))))+IF(H1936="Laptop",Predictive_Model!$D$43,IF(H1936="Mobile",Predictive_Model!$D$44,IF(H1936="TV",Predictive_Model!$D$45,IF(H1936="Tablet",Predictive_Model!$D$46,0))))+IF(K1936="Crypto",Predictive_Model!$D$48,IF(K1936="Debit Card",Predictive_Model!$D$49,IF(K1936="Gift Card",Predictive_Model!$D$50,IF(K1936="PayPal",Predictive_Model!$D$51,0))))+IF(N1936="Comedy",Predictive_Model!$D$53,IF(N1936="Documentary",Predictive_Model!$D$54,IF(N1936="Drama",Predictive_Model!$D$55,IF(N1936="Horror",Predictive_Model!$D$56,IF(N1936="Romance",Predictive_Model!$D$57,IF(N1936="Sci-Fi",Predictive_Model!$D$58,0)))))))))</f>
        <v>0.99939937539489032</v>
      </c>
      <c r="V1936" s="3" t="str">
        <f t="shared" si="306"/>
        <v>Critical</v>
      </c>
      <c r="W1936" s="6">
        <f t="shared" si="307"/>
        <v>17.989999999999998</v>
      </c>
      <c r="X1936" s="3" t="str">
        <f t="shared" si="308"/>
        <v>Priority 1</v>
      </c>
      <c r="Y1936" s="3" t="str">
        <f t="shared" si="309"/>
        <v>OK</v>
      </c>
    </row>
    <row r="1937" spans="1:25" x14ac:dyDescent="0.25">
      <c r="A1937" s="3" t="str">
        <f>Raw_Data!A1937</f>
        <v>4ca18b96-1fce-4bcc-9b1e-85c0f699523e</v>
      </c>
      <c r="B1937" s="3">
        <f>Raw_Data!B1937</f>
        <v>64</v>
      </c>
      <c r="C1937" s="3" t="str">
        <f>Raw_Data!C1937</f>
        <v>Female</v>
      </c>
      <c r="D1937" s="3" t="str">
        <f>Raw_Data!D1937</f>
        <v>Premium</v>
      </c>
      <c r="E1937" s="3">
        <f>Raw_Data!E1937</f>
        <v>8.24</v>
      </c>
      <c r="F1937" s="3">
        <f>Raw_Data!F1937</f>
        <v>29</v>
      </c>
      <c r="G1937" s="3" t="str">
        <f>Raw_Data!G1937</f>
        <v>Oceania</v>
      </c>
      <c r="H1937" s="3" t="str">
        <f>Raw_Data!H1937</f>
        <v>Mobile</v>
      </c>
      <c r="I1937" s="3">
        <f>Raw_Data!I1937</f>
        <v>17.989999999999998</v>
      </c>
      <c r="J1937" s="3">
        <f>Raw_Data!J1937</f>
        <v>0</v>
      </c>
      <c r="K1937" s="3" t="str">
        <f>Raw_Data!K1937</f>
        <v>Gift Card</v>
      </c>
      <c r="L1937" s="3">
        <f>Raw_Data!L1937</f>
        <v>5</v>
      </c>
      <c r="M1937" s="3">
        <f>Raw_Data!M1937</f>
        <v>0.27</v>
      </c>
      <c r="N1937" s="3" t="str">
        <f>Raw_Data!N1937</f>
        <v>Action</v>
      </c>
      <c r="O1937" s="3" t="str">
        <f t="shared" si="300"/>
        <v>55-70</v>
      </c>
      <c r="P1937" s="3" t="str">
        <f t="shared" si="301"/>
        <v>&lt;10h</v>
      </c>
      <c r="Q1937" s="3" t="str">
        <f t="shared" si="302"/>
        <v>22-45d</v>
      </c>
      <c r="R1937" s="3" t="str">
        <f t="shared" si="303"/>
        <v>Medium</v>
      </c>
      <c r="S1937" s="3" t="str">
        <f t="shared" si="304"/>
        <v>High</v>
      </c>
      <c r="T1937" s="3" t="str">
        <f t="shared" si="305"/>
        <v>Active</v>
      </c>
      <c r="U1937" s="4">
        <f>1/(1+EXP(-(Predictive_Model!$B$5+((B1937-Predictive_Model!$B$20)/Predictive_Model!$C$20)*Predictive_Model!$D$20+((E1937-Predictive_Model!$B$21)/Predictive_Model!$C$21)*Predictive_Model!$D$21+((F1937-Predictive_Model!$B$22)/Predictive_Model!$C$22)*Predictive_Model!$D$22+((I1937-Predictive_Model!$B$23)/Predictive_Model!$C$23)*Predictive_Model!$D$23+((L1937-Predictive_Model!$B$24)/Predictive_Model!$C$24)*Predictive_Model!$D$24+((M1937-Predictive_Model!$B$25)/Predictive_Model!$C$25)*Predictive_Model!$D$25+IF(C1937="Male",Predictive_Model!$D$31,IF(C1937="Other",Predictive_Model!$D$32,0))+IF(D1937="Premium",Predictive_Model!$D$34,IF(D1937="Standard",Predictive_Model!$D$35,0))+IF(G1937="Asia",Predictive_Model!$D$37,IF(G1937="Europe",Predictive_Model!$D$38,IF(G1937="North America",Predictive_Model!$D$39,IF(G1937="Oceania",Predictive_Model!$D$40,IF(G1937="South America",Predictive_Model!$D$41,0)))))+IF(H1937="Laptop",Predictive_Model!$D$43,IF(H1937="Mobile",Predictive_Model!$D$44,IF(H1937="TV",Predictive_Model!$D$45,IF(H1937="Tablet",Predictive_Model!$D$46,0))))+IF(K1937="Crypto",Predictive_Model!$D$48,IF(K1937="Debit Card",Predictive_Model!$D$49,IF(K1937="Gift Card",Predictive_Model!$D$50,IF(K1937="PayPal",Predictive_Model!$D$51,0))))+IF(N1937="Comedy",Predictive_Model!$D$53,IF(N1937="Documentary",Predictive_Model!$D$54,IF(N1937="Drama",Predictive_Model!$D$55,IF(N1937="Horror",Predictive_Model!$D$56,IF(N1937="Romance",Predictive_Model!$D$57,IF(N1937="Sci-Fi",Predictive_Model!$D$58,0)))))))))</f>
        <v>0.82451824220296777</v>
      </c>
      <c r="V1937" s="3" t="str">
        <f t="shared" si="306"/>
        <v>Critical</v>
      </c>
      <c r="W1937" s="6">
        <f t="shared" si="307"/>
        <v>14.833083177231389</v>
      </c>
      <c r="X1937" s="3" t="str">
        <f t="shared" si="308"/>
        <v>Priority 1</v>
      </c>
      <c r="Y1937" s="3" t="str">
        <f t="shared" si="309"/>
        <v>OK</v>
      </c>
    </row>
    <row r="1938" spans="1:25" x14ac:dyDescent="0.25">
      <c r="A1938" s="3" t="str">
        <f>Raw_Data!A1938</f>
        <v>45cd4327-0de3-43a8-a581-0bdd0432030d</v>
      </c>
      <c r="B1938" s="3">
        <f>Raw_Data!B1938</f>
        <v>45</v>
      </c>
      <c r="C1938" s="3" t="str">
        <f>Raw_Data!C1938</f>
        <v>Female</v>
      </c>
      <c r="D1938" s="3" t="str">
        <f>Raw_Data!D1938</f>
        <v>Standard</v>
      </c>
      <c r="E1938" s="3">
        <f>Raw_Data!E1938</f>
        <v>2.52</v>
      </c>
      <c r="F1938" s="3">
        <f>Raw_Data!F1938</f>
        <v>23</v>
      </c>
      <c r="G1938" s="3" t="str">
        <f>Raw_Data!G1938</f>
        <v>Europe</v>
      </c>
      <c r="H1938" s="3" t="str">
        <f>Raw_Data!H1938</f>
        <v>Desktop</v>
      </c>
      <c r="I1938" s="3">
        <f>Raw_Data!I1938</f>
        <v>13.99</v>
      </c>
      <c r="J1938" s="3">
        <f>Raw_Data!J1938</f>
        <v>1</v>
      </c>
      <c r="K1938" s="3" t="str">
        <f>Raw_Data!K1938</f>
        <v>Debit Card</v>
      </c>
      <c r="L1938" s="3">
        <f>Raw_Data!L1938</f>
        <v>1</v>
      </c>
      <c r="M1938" s="3">
        <f>Raw_Data!M1938</f>
        <v>0.1</v>
      </c>
      <c r="N1938" s="3" t="str">
        <f>Raw_Data!N1938</f>
        <v>Documentary</v>
      </c>
      <c r="O1938" s="3" t="str">
        <f t="shared" si="300"/>
        <v>45-54</v>
      </c>
      <c r="P1938" s="3" t="str">
        <f t="shared" si="301"/>
        <v>&lt;10h</v>
      </c>
      <c r="Q1938" s="3" t="str">
        <f t="shared" si="302"/>
        <v>22-45d</v>
      </c>
      <c r="R1938" s="3" t="str">
        <f t="shared" si="303"/>
        <v>Medium</v>
      </c>
      <c r="S1938" s="3" t="str">
        <f t="shared" si="304"/>
        <v>Mid</v>
      </c>
      <c r="T1938" s="3" t="str">
        <f t="shared" si="305"/>
        <v>Churned</v>
      </c>
      <c r="U1938" s="4">
        <f>1/(1+EXP(-(Predictive_Model!$B$5+((B1938-Predictive_Model!$B$20)/Predictive_Model!$C$20)*Predictive_Model!$D$20+((E1938-Predictive_Model!$B$21)/Predictive_Model!$C$21)*Predictive_Model!$D$21+((F1938-Predictive_Model!$B$22)/Predictive_Model!$C$22)*Predictive_Model!$D$22+((I1938-Predictive_Model!$B$23)/Predictive_Model!$C$23)*Predictive_Model!$D$23+((L1938-Predictive_Model!$B$24)/Predictive_Model!$C$24)*Predictive_Model!$D$24+((M1938-Predictive_Model!$B$25)/Predictive_Model!$C$25)*Predictive_Model!$D$25+IF(C1938="Male",Predictive_Model!$D$31,IF(C1938="Other",Predictive_Model!$D$32,0))+IF(D1938="Premium",Predictive_Model!$D$34,IF(D1938="Standard",Predictive_Model!$D$35,0))+IF(G1938="Asia",Predictive_Model!$D$37,IF(G1938="Europe",Predictive_Model!$D$38,IF(G1938="North America",Predictive_Model!$D$39,IF(G1938="Oceania",Predictive_Model!$D$40,IF(G1938="South America",Predictive_Model!$D$41,0)))))+IF(H1938="Laptop",Predictive_Model!$D$43,IF(H1938="Mobile",Predictive_Model!$D$44,IF(H1938="TV",Predictive_Model!$D$45,IF(H1938="Tablet",Predictive_Model!$D$46,0))))+IF(K1938="Crypto",Predictive_Model!$D$48,IF(K1938="Debit Card",Predictive_Model!$D$49,IF(K1938="Gift Card",Predictive_Model!$D$50,IF(K1938="PayPal",Predictive_Model!$D$51,0))))+IF(N1938="Comedy",Predictive_Model!$D$53,IF(N1938="Documentary",Predictive_Model!$D$54,IF(N1938="Drama",Predictive_Model!$D$55,IF(N1938="Horror",Predictive_Model!$D$56,IF(N1938="Romance",Predictive_Model!$D$57,IF(N1938="Sci-Fi",Predictive_Model!$D$58,0)))))))))</f>
        <v>0.99527937624008722</v>
      </c>
      <c r="V1938" s="3" t="str">
        <f t="shared" si="306"/>
        <v>Critical</v>
      </c>
      <c r="W1938" s="6">
        <f t="shared" si="307"/>
        <v>13.99</v>
      </c>
      <c r="X1938" s="3" t="str">
        <f t="shared" si="308"/>
        <v>Priority 2</v>
      </c>
      <c r="Y1938" s="3" t="str">
        <f t="shared" si="309"/>
        <v>OK</v>
      </c>
    </row>
    <row r="1939" spans="1:25" x14ac:dyDescent="0.25">
      <c r="A1939" s="3" t="str">
        <f>Raw_Data!A1939</f>
        <v>d263f088-0d09-494b-83b1-268d497cbcd0</v>
      </c>
      <c r="B1939" s="3">
        <f>Raw_Data!B1939</f>
        <v>55</v>
      </c>
      <c r="C1939" s="3" t="str">
        <f>Raw_Data!C1939</f>
        <v>Other</v>
      </c>
      <c r="D1939" s="3" t="str">
        <f>Raw_Data!D1939</f>
        <v>Premium</v>
      </c>
      <c r="E1939" s="3">
        <f>Raw_Data!E1939</f>
        <v>10.130000000000001</v>
      </c>
      <c r="F1939" s="3">
        <f>Raw_Data!F1939</f>
        <v>13</v>
      </c>
      <c r="G1939" s="3" t="str">
        <f>Raw_Data!G1939</f>
        <v>Oceania</v>
      </c>
      <c r="H1939" s="3" t="str">
        <f>Raw_Data!H1939</f>
        <v>Laptop</v>
      </c>
      <c r="I1939" s="3">
        <f>Raw_Data!I1939</f>
        <v>17.989999999999998</v>
      </c>
      <c r="J1939" s="3">
        <f>Raw_Data!J1939</f>
        <v>0</v>
      </c>
      <c r="K1939" s="3" t="str">
        <f>Raw_Data!K1939</f>
        <v>PayPal</v>
      </c>
      <c r="L1939" s="3">
        <f>Raw_Data!L1939</f>
        <v>3</v>
      </c>
      <c r="M1939" s="3">
        <f>Raw_Data!M1939</f>
        <v>0.72</v>
      </c>
      <c r="N1939" s="3" t="str">
        <f>Raw_Data!N1939</f>
        <v>Romance</v>
      </c>
      <c r="O1939" s="3" t="str">
        <f t="shared" si="300"/>
        <v>55-70</v>
      </c>
      <c r="P1939" s="3" t="str">
        <f t="shared" si="301"/>
        <v>10-24h</v>
      </c>
      <c r="Q1939" s="3" t="str">
        <f t="shared" si="302"/>
        <v>8-21d</v>
      </c>
      <c r="R1939" s="3" t="str">
        <f t="shared" si="303"/>
        <v>Medium</v>
      </c>
      <c r="S1939" s="3" t="str">
        <f t="shared" si="304"/>
        <v>High</v>
      </c>
      <c r="T1939" s="3" t="str">
        <f t="shared" si="305"/>
        <v>Active</v>
      </c>
      <c r="U1939" s="4">
        <f>1/(1+EXP(-(Predictive_Model!$B$5+((B1939-Predictive_Model!$B$20)/Predictive_Model!$C$20)*Predictive_Model!$D$20+((E1939-Predictive_Model!$B$21)/Predictive_Model!$C$21)*Predictive_Model!$D$21+((F1939-Predictive_Model!$B$22)/Predictive_Model!$C$22)*Predictive_Model!$D$22+((I1939-Predictive_Model!$B$23)/Predictive_Model!$C$23)*Predictive_Model!$D$23+((L1939-Predictive_Model!$B$24)/Predictive_Model!$C$24)*Predictive_Model!$D$24+((M1939-Predictive_Model!$B$25)/Predictive_Model!$C$25)*Predictive_Model!$D$25+IF(C1939="Male",Predictive_Model!$D$31,IF(C1939="Other",Predictive_Model!$D$32,0))+IF(D1939="Premium",Predictive_Model!$D$34,IF(D1939="Standard",Predictive_Model!$D$35,0))+IF(G1939="Asia",Predictive_Model!$D$37,IF(G1939="Europe",Predictive_Model!$D$38,IF(G1939="North America",Predictive_Model!$D$39,IF(G1939="Oceania",Predictive_Model!$D$40,IF(G1939="South America",Predictive_Model!$D$41,0)))))+IF(H1939="Laptop",Predictive_Model!$D$43,IF(H1939="Mobile",Predictive_Model!$D$44,IF(H1939="TV",Predictive_Model!$D$45,IF(H1939="Tablet",Predictive_Model!$D$46,0))))+IF(K1939="Crypto",Predictive_Model!$D$48,IF(K1939="Debit Card",Predictive_Model!$D$49,IF(K1939="Gift Card",Predictive_Model!$D$50,IF(K1939="PayPal",Predictive_Model!$D$51,0))))+IF(N1939="Comedy",Predictive_Model!$D$53,IF(N1939="Documentary",Predictive_Model!$D$54,IF(N1939="Drama",Predictive_Model!$D$55,IF(N1939="Horror",Predictive_Model!$D$56,IF(N1939="Romance",Predictive_Model!$D$57,IF(N1939="Sci-Fi",Predictive_Model!$D$58,0)))))))))</f>
        <v>6.636749228999124E-2</v>
      </c>
      <c r="V1939" s="3" t="str">
        <f t="shared" si="306"/>
        <v>Low</v>
      </c>
      <c r="W1939" s="6">
        <f t="shared" si="307"/>
        <v>1.1939511862969423</v>
      </c>
      <c r="X1939" s="3" t="str">
        <f t="shared" si="308"/>
        <v>Monitor</v>
      </c>
      <c r="Y1939" s="3" t="str">
        <f t="shared" si="309"/>
        <v>OK</v>
      </c>
    </row>
    <row r="1940" spans="1:25" x14ac:dyDescent="0.25">
      <c r="A1940" s="3" t="str">
        <f>Raw_Data!A1940</f>
        <v>7e16b964-d803-4cb8-94da-29f5660c1027</v>
      </c>
      <c r="B1940" s="3">
        <f>Raw_Data!B1940</f>
        <v>45</v>
      </c>
      <c r="C1940" s="3" t="str">
        <f>Raw_Data!C1940</f>
        <v>Other</v>
      </c>
      <c r="D1940" s="3" t="str">
        <f>Raw_Data!D1940</f>
        <v>Standard</v>
      </c>
      <c r="E1940" s="3">
        <f>Raw_Data!E1940</f>
        <v>6.84</v>
      </c>
      <c r="F1940" s="3">
        <f>Raw_Data!F1940</f>
        <v>40</v>
      </c>
      <c r="G1940" s="3" t="str">
        <f>Raw_Data!G1940</f>
        <v>South America</v>
      </c>
      <c r="H1940" s="3" t="str">
        <f>Raw_Data!H1940</f>
        <v>Tablet</v>
      </c>
      <c r="I1940" s="3">
        <f>Raw_Data!I1940</f>
        <v>13.99</v>
      </c>
      <c r="J1940" s="3">
        <f>Raw_Data!J1940</f>
        <v>1</v>
      </c>
      <c r="K1940" s="3" t="str">
        <f>Raw_Data!K1940</f>
        <v>Crypto</v>
      </c>
      <c r="L1940" s="3">
        <f>Raw_Data!L1940</f>
        <v>2</v>
      </c>
      <c r="M1940" s="3">
        <f>Raw_Data!M1940</f>
        <v>0.17</v>
      </c>
      <c r="N1940" s="3" t="str">
        <f>Raw_Data!N1940</f>
        <v>Documentary</v>
      </c>
      <c r="O1940" s="3" t="str">
        <f t="shared" si="300"/>
        <v>45-54</v>
      </c>
      <c r="P1940" s="3" t="str">
        <f t="shared" si="301"/>
        <v>&lt;10h</v>
      </c>
      <c r="Q1940" s="3" t="str">
        <f t="shared" si="302"/>
        <v>22-45d</v>
      </c>
      <c r="R1940" s="3" t="str">
        <f t="shared" si="303"/>
        <v>Medium</v>
      </c>
      <c r="S1940" s="3" t="str">
        <f t="shared" si="304"/>
        <v>Mid</v>
      </c>
      <c r="T1940" s="3" t="str">
        <f t="shared" si="305"/>
        <v>Churned</v>
      </c>
      <c r="U1940" s="4">
        <f>1/(1+EXP(-(Predictive_Model!$B$5+((B1940-Predictive_Model!$B$20)/Predictive_Model!$C$20)*Predictive_Model!$D$20+((E1940-Predictive_Model!$B$21)/Predictive_Model!$C$21)*Predictive_Model!$D$21+((F1940-Predictive_Model!$B$22)/Predictive_Model!$C$22)*Predictive_Model!$D$22+((I1940-Predictive_Model!$B$23)/Predictive_Model!$C$23)*Predictive_Model!$D$23+((L1940-Predictive_Model!$B$24)/Predictive_Model!$C$24)*Predictive_Model!$D$24+((M1940-Predictive_Model!$B$25)/Predictive_Model!$C$25)*Predictive_Model!$D$25+IF(C1940="Male",Predictive_Model!$D$31,IF(C1940="Other",Predictive_Model!$D$32,0))+IF(D1940="Premium",Predictive_Model!$D$34,IF(D1940="Standard",Predictive_Model!$D$35,0))+IF(G1940="Asia",Predictive_Model!$D$37,IF(G1940="Europe",Predictive_Model!$D$38,IF(G1940="North America",Predictive_Model!$D$39,IF(G1940="Oceania",Predictive_Model!$D$40,IF(G1940="South America",Predictive_Model!$D$41,0)))))+IF(H1940="Laptop",Predictive_Model!$D$43,IF(H1940="Mobile",Predictive_Model!$D$44,IF(H1940="TV",Predictive_Model!$D$45,IF(H1940="Tablet",Predictive_Model!$D$46,0))))+IF(K1940="Crypto",Predictive_Model!$D$48,IF(K1940="Debit Card",Predictive_Model!$D$49,IF(K1940="Gift Card",Predictive_Model!$D$50,IF(K1940="PayPal",Predictive_Model!$D$51,0))))+IF(N1940="Comedy",Predictive_Model!$D$53,IF(N1940="Documentary",Predictive_Model!$D$54,IF(N1940="Drama",Predictive_Model!$D$55,IF(N1940="Horror",Predictive_Model!$D$56,IF(N1940="Romance",Predictive_Model!$D$57,IF(N1940="Sci-Fi",Predictive_Model!$D$58,0)))))))))</f>
        <v>0.99906492994493945</v>
      </c>
      <c r="V1940" s="3" t="str">
        <f t="shared" si="306"/>
        <v>Critical</v>
      </c>
      <c r="W1940" s="6">
        <f t="shared" si="307"/>
        <v>13.99</v>
      </c>
      <c r="X1940" s="3" t="str">
        <f t="shared" si="308"/>
        <v>Priority 2</v>
      </c>
      <c r="Y1940" s="3" t="str">
        <f t="shared" si="309"/>
        <v>OK</v>
      </c>
    </row>
    <row r="1941" spans="1:25" x14ac:dyDescent="0.25">
      <c r="A1941" s="3" t="str">
        <f>Raw_Data!A1941</f>
        <v>672a8d38-e6ed-4649-8b8f-e31ceedeea37</v>
      </c>
      <c r="B1941" s="3">
        <f>Raw_Data!B1941</f>
        <v>52</v>
      </c>
      <c r="C1941" s="3" t="str">
        <f>Raw_Data!C1941</f>
        <v>Male</v>
      </c>
      <c r="D1941" s="3" t="str">
        <f>Raw_Data!D1941</f>
        <v>Premium</v>
      </c>
      <c r="E1941" s="3">
        <f>Raw_Data!E1941</f>
        <v>1.81</v>
      </c>
      <c r="F1941" s="3">
        <f>Raw_Data!F1941</f>
        <v>23</v>
      </c>
      <c r="G1941" s="3" t="str">
        <f>Raw_Data!G1941</f>
        <v>North America</v>
      </c>
      <c r="H1941" s="3" t="str">
        <f>Raw_Data!H1941</f>
        <v>Mobile</v>
      </c>
      <c r="I1941" s="3">
        <f>Raw_Data!I1941</f>
        <v>17.989999999999998</v>
      </c>
      <c r="J1941" s="3">
        <f>Raw_Data!J1941</f>
        <v>1</v>
      </c>
      <c r="K1941" s="3" t="str">
        <f>Raw_Data!K1941</f>
        <v>Debit Card</v>
      </c>
      <c r="L1941" s="3">
        <f>Raw_Data!L1941</f>
        <v>3</v>
      </c>
      <c r="M1941" s="3">
        <f>Raw_Data!M1941</f>
        <v>0.08</v>
      </c>
      <c r="N1941" s="3" t="str">
        <f>Raw_Data!N1941</f>
        <v>Documentary</v>
      </c>
      <c r="O1941" s="3" t="str">
        <f t="shared" si="300"/>
        <v>45-54</v>
      </c>
      <c r="P1941" s="3" t="str">
        <f t="shared" si="301"/>
        <v>&lt;10h</v>
      </c>
      <c r="Q1941" s="3" t="str">
        <f t="shared" si="302"/>
        <v>22-45d</v>
      </c>
      <c r="R1941" s="3" t="str">
        <f t="shared" si="303"/>
        <v>Medium</v>
      </c>
      <c r="S1941" s="3" t="str">
        <f t="shared" si="304"/>
        <v>High</v>
      </c>
      <c r="T1941" s="3" t="str">
        <f t="shared" si="305"/>
        <v>Churned</v>
      </c>
      <c r="U1941" s="4">
        <f>1/(1+EXP(-(Predictive_Model!$B$5+((B1941-Predictive_Model!$B$20)/Predictive_Model!$C$20)*Predictive_Model!$D$20+((E1941-Predictive_Model!$B$21)/Predictive_Model!$C$21)*Predictive_Model!$D$21+((F1941-Predictive_Model!$B$22)/Predictive_Model!$C$22)*Predictive_Model!$D$22+((I1941-Predictive_Model!$B$23)/Predictive_Model!$C$23)*Predictive_Model!$D$23+((L1941-Predictive_Model!$B$24)/Predictive_Model!$C$24)*Predictive_Model!$D$24+((M1941-Predictive_Model!$B$25)/Predictive_Model!$C$25)*Predictive_Model!$D$25+IF(C1941="Male",Predictive_Model!$D$31,IF(C1941="Other",Predictive_Model!$D$32,0))+IF(D1941="Premium",Predictive_Model!$D$34,IF(D1941="Standard",Predictive_Model!$D$35,0))+IF(G1941="Asia",Predictive_Model!$D$37,IF(G1941="Europe",Predictive_Model!$D$38,IF(G1941="North America",Predictive_Model!$D$39,IF(G1941="Oceania",Predictive_Model!$D$40,IF(G1941="South America",Predictive_Model!$D$41,0)))))+IF(H1941="Laptop",Predictive_Model!$D$43,IF(H1941="Mobile",Predictive_Model!$D$44,IF(H1941="TV",Predictive_Model!$D$45,IF(H1941="Tablet",Predictive_Model!$D$46,0))))+IF(K1941="Crypto",Predictive_Model!$D$48,IF(K1941="Debit Card",Predictive_Model!$D$49,IF(K1941="Gift Card",Predictive_Model!$D$50,IF(K1941="PayPal",Predictive_Model!$D$51,0))))+IF(N1941="Comedy",Predictive_Model!$D$53,IF(N1941="Documentary",Predictive_Model!$D$54,IF(N1941="Drama",Predictive_Model!$D$55,IF(N1941="Horror",Predictive_Model!$D$56,IF(N1941="Romance",Predictive_Model!$D$57,IF(N1941="Sci-Fi",Predictive_Model!$D$58,0)))))))))</f>
        <v>0.97883166303847857</v>
      </c>
      <c r="V1941" s="3" t="str">
        <f t="shared" si="306"/>
        <v>Critical</v>
      </c>
      <c r="W1941" s="6">
        <f t="shared" si="307"/>
        <v>17.989999999999998</v>
      </c>
      <c r="X1941" s="3" t="str">
        <f t="shared" si="308"/>
        <v>Priority 1</v>
      </c>
      <c r="Y1941" s="3" t="str">
        <f t="shared" si="309"/>
        <v>OK</v>
      </c>
    </row>
    <row r="1942" spans="1:25" x14ac:dyDescent="0.25">
      <c r="A1942" s="3" t="str">
        <f>Raw_Data!A1942</f>
        <v>3cffe3c7-6583-4e5a-b615-1fdf922642f9</v>
      </c>
      <c r="B1942" s="3">
        <f>Raw_Data!B1942</f>
        <v>63</v>
      </c>
      <c r="C1942" s="3" t="str">
        <f>Raw_Data!C1942</f>
        <v>Other</v>
      </c>
      <c r="D1942" s="3" t="str">
        <f>Raw_Data!D1942</f>
        <v>Standard</v>
      </c>
      <c r="E1942" s="3">
        <f>Raw_Data!E1942</f>
        <v>11.43</v>
      </c>
      <c r="F1942" s="3">
        <f>Raw_Data!F1942</f>
        <v>49</v>
      </c>
      <c r="G1942" s="3" t="str">
        <f>Raw_Data!G1942</f>
        <v>Europe</v>
      </c>
      <c r="H1942" s="3" t="str">
        <f>Raw_Data!H1942</f>
        <v>TV</v>
      </c>
      <c r="I1942" s="3">
        <f>Raw_Data!I1942</f>
        <v>13.99</v>
      </c>
      <c r="J1942" s="3">
        <f>Raw_Data!J1942</f>
        <v>1</v>
      </c>
      <c r="K1942" s="3" t="str">
        <f>Raw_Data!K1942</f>
        <v>Debit Card</v>
      </c>
      <c r="L1942" s="3">
        <f>Raw_Data!L1942</f>
        <v>1</v>
      </c>
      <c r="M1942" s="3">
        <f>Raw_Data!M1942</f>
        <v>0.23</v>
      </c>
      <c r="N1942" s="3" t="str">
        <f>Raw_Data!N1942</f>
        <v>Horror</v>
      </c>
      <c r="O1942" s="3" t="str">
        <f t="shared" si="300"/>
        <v>55-70</v>
      </c>
      <c r="P1942" s="3" t="str">
        <f t="shared" si="301"/>
        <v>10-24h</v>
      </c>
      <c r="Q1942" s="3" t="str">
        <f t="shared" si="302"/>
        <v>46-60d</v>
      </c>
      <c r="R1942" s="3" t="str">
        <f t="shared" si="303"/>
        <v>Medium</v>
      </c>
      <c r="S1942" s="3" t="str">
        <f t="shared" si="304"/>
        <v>Mid</v>
      </c>
      <c r="T1942" s="3" t="str">
        <f t="shared" si="305"/>
        <v>Churned</v>
      </c>
      <c r="U1942" s="4">
        <f>1/(1+EXP(-(Predictive_Model!$B$5+((B1942-Predictive_Model!$B$20)/Predictive_Model!$C$20)*Predictive_Model!$D$20+((E1942-Predictive_Model!$B$21)/Predictive_Model!$C$21)*Predictive_Model!$D$21+((F1942-Predictive_Model!$B$22)/Predictive_Model!$C$22)*Predictive_Model!$D$22+((I1942-Predictive_Model!$B$23)/Predictive_Model!$C$23)*Predictive_Model!$D$23+((L1942-Predictive_Model!$B$24)/Predictive_Model!$C$24)*Predictive_Model!$D$24+((M1942-Predictive_Model!$B$25)/Predictive_Model!$C$25)*Predictive_Model!$D$25+IF(C1942="Male",Predictive_Model!$D$31,IF(C1942="Other",Predictive_Model!$D$32,0))+IF(D1942="Premium",Predictive_Model!$D$34,IF(D1942="Standard",Predictive_Model!$D$35,0))+IF(G1942="Asia",Predictive_Model!$D$37,IF(G1942="Europe",Predictive_Model!$D$38,IF(G1942="North America",Predictive_Model!$D$39,IF(G1942="Oceania",Predictive_Model!$D$40,IF(G1942="South America",Predictive_Model!$D$41,0)))))+IF(H1942="Laptop",Predictive_Model!$D$43,IF(H1942="Mobile",Predictive_Model!$D$44,IF(H1942="TV",Predictive_Model!$D$45,IF(H1942="Tablet",Predictive_Model!$D$46,0))))+IF(K1942="Crypto",Predictive_Model!$D$48,IF(K1942="Debit Card",Predictive_Model!$D$49,IF(K1942="Gift Card",Predictive_Model!$D$50,IF(K1942="PayPal",Predictive_Model!$D$51,0))))+IF(N1942="Comedy",Predictive_Model!$D$53,IF(N1942="Documentary",Predictive_Model!$D$54,IF(N1942="Drama",Predictive_Model!$D$55,IF(N1942="Horror",Predictive_Model!$D$56,IF(N1942="Romance",Predictive_Model!$D$57,IF(N1942="Sci-Fi",Predictive_Model!$D$58,0)))))))))</f>
        <v>0.99551634372356768</v>
      </c>
      <c r="V1942" s="3" t="str">
        <f t="shared" si="306"/>
        <v>Critical</v>
      </c>
      <c r="W1942" s="6">
        <f t="shared" si="307"/>
        <v>13.99</v>
      </c>
      <c r="X1942" s="3" t="str">
        <f t="shared" si="308"/>
        <v>Priority 2</v>
      </c>
      <c r="Y1942" s="3" t="str">
        <f t="shared" si="309"/>
        <v>OK</v>
      </c>
    </row>
    <row r="1943" spans="1:25" x14ac:dyDescent="0.25">
      <c r="A1943" s="3" t="str">
        <f>Raw_Data!A1943</f>
        <v>744bf5e8-5096-4082-8903-70e4cfdd1e64</v>
      </c>
      <c r="B1943" s="3">
        <f>Raw_Data!B1943</f>
        <v>33</v>
      </c>
      <c r="C1943" s="3" t="str">
        <f>Raw_Data!C1943</f>
        <v>Other</v>
      </c>
      <c r="D1943" s="3" t="str">
        <f>Raw_Data!D1943</f>
        <v>Basic</v>
      </c>
      <c r="E1943" s="3">
        <f>Raw_Data!E1943</f>
        <v>33.229999999999997</v>
      </c>
      <c r="F1943" s="3">
        <f>Raw_Data!F1943</f>
        <v>58</v>
      </c>
      <c r="G1943" s="3" t="str">
        <f>Raw_Data!G1943</f>
        <v>Oceania</v>
      </c>
      <c r="H1943" s="3" t="str">
        <f>Raw_Data!H1943</f>
        <v>TV</v>
      </c>
      <c r="I1943" s="3">
        <f>Raw_Data!I1943</f>
        <v>8.99</v>
      </c>
      <c r="J1943" s="3">
        <f>Raw_Data!J1943</f>
        <v>0</v>
      </c>
      <c r="K1943" s="3" t="str">
        <f>Raw_Data!K1943</f>
        <v>Debit Card</v>
      </c>
      <c r="L1943" s="3">
        <f>Raw_Data!L1943</f>
        <v>5</v>
      </c>
      <c r="M1943" s="3">
        <f>Raw_Data!M1943</f>
        <v>0.56000000000000005</v>
      </c>
      <c r="N1943" s="3" t="str">
        <f>Raw_Data!N1943</f>
        <v>Romance</v>
      </c>
      <c r="O1943" s="3" t="str">
        <f t="shared" si="300"/>
        <v>25-34</v>
      </c>
      <c r="P1943" s="3" t="str">
        <f t="shared" si="301"/>
        <v>25-49h</v>
      </c>
      <c r="Q1943" s="3" t="str">
        <f t="shared" si="302"/>
        <v>46-60d</v>
      </c>
      <c r="R1943" s="3" t="str">
        <f t="shared" si="303"/>
        <v>Medium</v>
      </c>
      <c r="S1943" s="3" t="str">
        <f t="shared" si="304"/>
        <v>Low</v>
      </c>
      <c r="T1943" s="3" t="str">
        <f t="shared" si="305"/>
        <v>Active</v>
      </c>
      <c r="U1943" s="4">
        <f>1/(1+EXP(-(Predictive_Model!$B$5+((B1943-Predictive_Model!$B$20)/Predictive_Model!$C$20)*Predictive_Model!$D$20+((E1943-Predictive_Model!$B$21)/Predictive_Model!$C$21)*Predictive_Model!$D$21+((F1943-Predictive_Model!$B$22)/Predictive_Model!$C$22)*Predictive_Model!$D$22+((I1943-Predictive_Model!$B$23)/Predictive_Model!$C$23)*Predictive_Model!$D$23+((L1943-Predictive_Model!$B$24)/Predictive_Model!$C$24)*Predictive_Model!$D$24+((M1943-Predictive_Model!$B$25)/Predictive_Model!$C$25)*Predictive_Model!$D$25+IF(C1943="Male",Predictive_Model!$D$31,IF(C1943="Other",Predictive_Model!$D$32,0))+IF(D1943="Premium",Predictive_Model!$D$34,IF(D1943="Standard",Predictive_Model!$D$35,0))+IF(G1943="Asia",Predictive_Model!$D$37,IF(G1943="Europe",Predictive_Model!$D$38,IF(G1943="North America",Predictive_Model!$D$39,IF(G1943="Oceania",Predictive_Model!$D$40,IF(G1943="South America",Predictive_Model!$D$41,0)))))+IF(H1943="Laptop",Predictive_Model!$D$43,IF(H1943="Mobile",Predictive_Model!$D$44,IF(H1943="TV",Predictive_Model!$D$45,IF(H1943="Tablet",Predictive_Model!$D$46,0))))+IF(K1943="Crypto",Predictive_Model!$D$48,IF(K1943="Debit Card",Predictive_Model!$D$49,IF(K1943="Gift Card",Predictive_Model!$D$50,IF(K1943="PayPal",Predictive_Model!$D$51,0))))+IF(N1943="Comedy",Predictive_Model!$D$53,IF(N1943="Documentary",Predictive_Model!$D$54,IF(N1943="Drama",Predictive_Model!$D$55,IF(N1943="Horror",Predictive_Model!$D$56,IF(N1943="Romance",Predictive_Model!$D$57,IF(N1943="Sci-Fi",Predictive_Model!$D$58,0)))))))))</f>
        <v>6.480118926518269E-2</v>
      </c>
      <c r="V1943" s="3" t="str">
        <f t="shared" si="306"/>
        <v>Low</v>
      </c>
      <c r="W1943" s="6">
        <f t="shared" si="307"/>
        <v>0.58256269149399242</v>
      </c>
      <c r="X1943" s="3" t="str">
        <f t="shared" si="308"/>
        <v>Monitor</v>
      </c>
      <c r="Y1943" s="3" t="str">
        <f t="shared" si="309"/>
        <v>OK</v>
      </c>
    </row>
    <row r="1944" spans="1:25" x14ac:dyDescent="0.25">
      <c r="A1944" s="3" t="str">
        <f>Raw_Data!A1944</f>
        <v>b9802ea9-5c98-4d4a-a77c-6de878d22ea4</v>
      </c>
      <c r="B1944" s="3">
        <f>Raw_Data!B1944</f>
        <v>34</v>
      </c>
      <c r="C1944" s="3" t="str">
        <f>Raw_Data!C1944</f>
        <v>Female</v>
      </c>
      <c r="D1944" s="3" t="str">
        <f>Raw_Data!D1944</f>
        <v>Premium</v>
      </c>
      <c r="E1944" s="3">
        <f>Raw_Data!E1944</f>
        <v>4.59</v>
      </c>
      <c r="F1944" s="3">
        <f>Raw_Data!F1944</f>
        <v>31</v>
      </c>
      <c r="G1944" s="3" t="str">
        <f>Raw_Data!G1944</f>
        <v>Oceania</v>
      </c>
      <c r="H1944" s="3" t="str">
        <f>Raw_Data!H1944</f>
        <v>Desktop</v>
      </c>
      <c r="I1944" s="3">
        <f>Raw_Data!I1944</f>
        <v>17.989999999999998</v>
      </c>
      <c r="J1944" s="3">
        <f>Raw_Data!J1944</f>
        <v>1</v>
      </c>
      <c r="K1944" s="3" t="str">
        <f>Raw_Data!K1944</f>
        <v>Gift Card</v>
      </c>
      <c r="L1944" s="3">
        <f>Raw_Data!L1944</f>
        <v>2</v>
      </c>
      <c r="M1944" s="3">
        <f>Raw_Data!M1944</f>
        <v>0.14000000000000001</v>
      </c>
      <c r="N1944" s="3" t="str">
        <f>Raw_Data!N1944</f>
        <v>Sci-Fi</v>
      </c>
      <c r="O1944" s="3" t="str">
        <f t="shared" si="300"/>
        <v>25-34</v>
      </c>
      <c r="P1944" s="3" t="str">
        <f t="shared" si="301"/>
        <v>&lt;10h</v>
      </c>
      <c r="Q1944" s="3" t="str">
        <f t="shared" si="302"/>
        <v>22-45d</v>
      </c>
      <c r="R1944" s="3" t="str">
        <f t="shared" si="303"/>
        <v>Medium</v>
      </c>
      <c r="S1944" s="3" t="str">
        <f t="shared" si="304"/>
        <v>High</v>
      </c>
      <c r="T1944" s="3" t="str">
        <f t="shared" si="305"/>
        <v>Churned</v>
      </c>
      <c r="U1944" s="4">
        <f>1/(1+EXP(-(Predictive_Model!$B$5+((B1944-Predictive_Model!$B$20)/Predictive_Model!$C$20)*Predictive_Model!$D$20+((E1944-Predictive_Model!$B$21)/Predictive_Model!$C$21)*Predictive_Model!$D$21+((F1944-Predictive_Model!$B$22)/Predictive_Model!$C$22)*Predictive_Model!$D$22+((I1944-Predictive_Model!$B$23)/Predictive_Model!$C$23)*Predictive_Model!$D$23+((L1944-Predictive_Model!$B$24)/Predictive_Model!$C$24)*Predictive_Model!$D$24+((M1944-Predictive_Model!$B$25)/Predictive_Model!$C$25)*Predictive_Model!$D$25+IF(C1944="Male",Predictive_Model!$D$31,IF(C1944="Other",Predictive_Model!$D$32,0))+IF(D1944="Premium",Predictive_Model!$D$34,IF(D1944="Standard",Predictive_Model!$D$35,0))+IF(G1944="Asia",Predictive_Model!$D$37,IF(G1944="Europe",Predictive_Model!$D$38,IF(G1944="North America",Predictive_Model!$D$39,IF(G1944="Oceania",Predictive_Model!$D$40,IF(G1944="South America",Predictive_Model!$D$41,0)))))+IF(H1944="Laptop",Predictive_Model!$D$43,IF(H1944="Mobile",Predictive_Model!$D$44,IF(H1944="TV",Predictive_Model!$D$45,IF(H1944="Tablet",Predictive_Model!$D$46,0))))+IF(K1944="Crypto",Predictive_Model!$D$48,IF(K1944="Debit Card",Predictive_Model!$D$49,IF(K1944="Gift Card",Predictive_Model!$D$50,IF(K1944="PayPal",Predictive_Model!$D$51,0))))+IF(N1944="Comedy",Predictive_Model!$D$53,IF(N1944="Documentary",Predictive_Model!$D$54,IF(N1944="Drama",Predictive_Model!$D$55,IF(N1944="Horror",Predictive_Model!$D$56,IF(N1944="Romance",Predictive_Model!$D$57,IF(N1944="Sci-Fi",Predictive_Model!$D$58,0)))))))))</f>
        <v>0.97975893587659835</v>
      </c>
      <c r="V1944" s="3" t="str">
        <f t="shared" si="306"/>
        <v>Critical</v>
      </c>
      <c r="W1944" s="6">
        <f t="shared" si="307"/>
        <v>17.989999999999998</v>
      </c>
      <c r="X1944" s="3" t="str">
        <f t="shared" si="308"/>
        <v>Priority 1</v>
      </c>
      <c r="Y1944" s="3" t="str">
        <f t="shared" si="309"/>
        <v>OK</v>
      </c>
    </row>
    <row r="1945" spans="1:25" x14ac:dyDescent="0.25">
      <c r="A1945" s="3" t="str">
        <f>Raw_Data!A1945</f>
        <v>9363bef2-c9cb-4a76-971e-f1a5bb357d58</v>
      </c>
      <c r="B1945" s="3">
        <f>Raw_Data!B1945</f>
        <v>37</v>
      </c>
      <c r="C1945" s="3" t="str">
        <f>Raw_Data!C1945</f>
        <v>Female</v>
      </c>
      <c r="D1945" s="3" t="str">
        <f>Raw_Data!D1945</f>
        <v>Standard</v>
      </c>
      <c r="E1945" s="3">
        <f>Raw_Data!E1945</f>
        <v>10.29</v>
      </c>
      <c r="F1945" s="3">
        <f>Raw_Data!F1945</f>
        <v>49</v>
      </c>
      <c r="G1945" s="3" t="str">
        <f>Raw_Data!G1945</f>
        <v>South America</v>
      </c>
      <c r="H1945" s="3" t="str">
        <f>Raw_Data!H1945</f>
        <v>Desktop</v>
      </c>
      <c r="I1945" s="3">
        <f>Raw_Data!I1945</f>
        <v>13.99</v>
      </c>
      <c r="J1945" s="3">
        <f>Raw_Data!J1945</f>
        <v>1</v>
      </c>
      <c r="K1945" s="3" t="str">
        <f>Raw_Data!K1945</f>
        <v>Crypto</v>
      </c>
      <c r="L1945" s="3">
        <f>Raw_Data!L1945</f>
        <v>1</v>
      </c>
      <c r="M1945" s="3">
        <f>Raw_Data!M1945</f>
        <v>0.21</v>
      </c>
      <c r="N1945" s="3" t="str">
        <f>Raw_Data!N1945</f>
        <v>Drama</v>
      </c>
      <c r="O1945" s="3" t="str">
        <f t="shared" si="300"/>
        <v>35-44</v>
      </c>
      <c r="P1945" s="3" t="str">
        <f t="shared" si="301"/>
        <v>10-24h</v>
      </c>
      <c r="Q1945" s="3" t="str">
        <f t="shared" si="302"/>
        <v>46-60d</v>
      </c>
      <c r="R1945" s="3" t="str">
        <f t="shared" si="303"/>
        <v>Medium</v>
      </c>
      <c r="S1945" s="3" t="str">
        <f t="shared" si="304"/>
        <v>Mid</v>
      </c>
      <c r="T1945" s="3" t="str">
        <f t="shared" si="305"/>
        <v>Churned</v>
      </c>
      <c r="U1945" s="4">
        <f>1/(1+EXP(-(Predictive_Model!$B$5+((B1945-Predictive_Model!$B$20)/Predictive_Model!$C$20)*Predictive_Model!$D$20+((E1945-Predictive_Model!$B$21)/Predictive_Model!$C$21)*Predictive_Model!$D$21+((F1945-Predictive_Model!$B$22)/Predictive_Model!$C$22)*Predictive_Model!$D$22+((I1945-Predictive_Model!$B$23)/Predictive_Model!$C$23)*Predictive_Model!$D$23+((L1945-Predictive_Model!$B$24)/Predictive_Model!$C$24)*Predictive_Model!$D$24+((M1945-Predictive_Model!$B$25)/Predictive_Model!$C$25)*Predictive_Model!$D$25+IF(C1945="Male",Predictive_Model!$D$31,IF(C1945="Other",Predictive_Model!$D$32,0))+IF(D1945="Premium",Predictive_Model!$D$34,IF(D1945="Standard",Predictive_Model!$D$35,0))+IF(G1945="Asia",Predictive_Model!$D$37,IF(G1945="Europe",Predictive_Model!$D$38,IF(G1945="North America",Predictive_Model!$D$39,IF(G1945="Oceania",Predictive_Model!$D$40,IF(G1945="South America",Predictive_Model!$D$41,0)))))+IF(H1945="Laptop",Predictive_Model!$D$43,IF(H1945="Mobile",Predictive_Model!$D$44,IF(H1945="TV",Predictive_Model!$D$45,IF(H1945="Tablet",Predictive_Model!$D$46,0))))+IF(K1945="Crypto",Predictive_Model!$D$48,IF(K1945="Debit Card",Predictive_Model!$D$49,IF(K1945="Gift Card",Predictive_Model!$D$50,IF(K1945="PayPal",Predictive_Model!$D$51,0))))+IF(N1945="Comedy",Predictive_Model!$D$53,IF(N1945="Documentary",Predictive_Model!$D$54,IF(N1945="Drama",Predictive_Model!$D$55,IF(N1945="Horror",Predictive_Model!$D$56,IF(N1945="Romance",Predictive_Model!$D$57,IF(N1945="Sci-Fi",Predictive_Model!$D$58,0)))))))))</f>
        <v>0.99844611135686001</v>
      </c>
      <c r="V1945" s="3" t="str">
        <f t="shared" si="306"/>
        <v>Critical</v>
      </c>
      <c r="W1945" s="6">
        <f t="shared" si="307"/>
        <v>13.99</v>
      </c>
      <c r="X1945" s="3" t="str">
        <f t="shared" si="308"/>
        <v>Priority 2</v>
      </c>
      <c r="Y1945" s="3" t="str">
        <f t="shared" si="309"/>
        <v>OK</v>
      </c>
    </row>
    <row r="1946" spans="1:25" x14ac:dyDescent="0.25">
      <c r="A1946" s="3" t="str">
        <f>Raw_Data!A1946</f>
        <v>349f7e43-7477-4e48-860d-b838ad415b1c</v>
      </c>
      <c r="B1946" s="3">
        <f>Raw_Data!B1946</f>
        <v>25</v>
      </c>
      <c r="C1946" s="3" t="str">
        <f>Raw_Data!C1946</f>
        <v>Male</v>
      </c>
      <c r="D1946" s="3" t="str">
        <f>Raw_Data!D1946</f>
        <v>Standard</v>
      </c>
      <c r="E1946" s="3">
        <f>Raw_Data!E1946</f>
        <v>2.96</v>
      </c>
      <c r="F1946" s="3">
        <f>Raw_Data!F1946</f>
        <v>25</v>
      </c>
      <c r="G1946" s="3" t="str">
        <f>Raw_Data!G1946</f>
        <v>Africa</v>
      </c>
      <c r="H1946" s="3" t="str">
        <f>Raw_Data!H1946</f>
        <v>Laptop</v>
      </c>
      <c r="I1946" s="3">
        <f>Raw_Data!I1946</f>
        <v>13.99</v>
      </c>
      <c r="J1946" s="3">
        <f>Raw_Data!J1946</f>
        <v>1</v>
      </c>
      <c r="K1946" s="3" t="str">
        <f>Raw_Data!K1946</f>
        <v>Credit Card</v>
      </c>
      <c r="L1946" s="3">
        <f>Raw_Data!L1946</f>
        <v>1</v>
      </c>
      <c r="M1946" s="3">
        <f>Raw_Data!M1946</f>
        <v>0.11</v>
      </c>
      <c r="N1946" s="3" t="str">
        <f>Raw_Data!N1946</f>
        <v>Comedy</v>
      </c>
      <c r="O1946" s="3" t="str">
        <f t="shared" si="300"/>
        <v>25-34</v>
      </c>
      <c r="P1946" s="3" t="str">
        <f t="shared" si="301"/>
        <v>&lt;10h</v>
      </c>
      <c r="Q1946" s="3" t="str">
        <f t="shared" si="302"/>
        <v>22-45d</v>
      </c>
      <c r="R1946" s="3" t="str">
        <f t="shared" si="303"/>
        <v>Medium</v>
      </c>
      <c r="S1946" s="3" t="str">
        <f t="shared" si="304"/>
        <v>Mid</v>
      </c>
      <c r="T1946" s="3" t="str">
        <f t="shared" si="305"/>
        <v>Churned</v>
      </c>
      <c r="U1946" s="4">
        <f>1/(1+EXP(-(Predictive_Model!$B$5+((B1946-Predictive_Model!$B$20)/Predictive_Model!$C$20)*Predictive_Model!$D$20+((E1946-Predictive_Model!$B$21)/Predictive_Model!$C$21)*Predictive_Model!$D$21+((F1946-Predictive_Model!$B$22)/Predictive_Model!$C$22)*Predictive_Model!$D$22+((I1946-Predictive_Model!$B$23)/Predictive_Model!$C$23)*Predictive_Model!$D$23+((L1946-Predictive_Model!$B$24)/Predictive_Model!$C$24)*Predictive_Model!$D$24+((M1946-Predictive_Model!$B$25)/Predictive_Model!$C$25)*Predictive_Model!$D$25+IF(C1946="Male",Predictive_Model!$D$31,IF(C1946="Other",Predictive_Model!$D$32,0))+IF(D1946="Premium",Predictive_Model!$D$34,IF(D1946="Standard",Predictive_Model!$D$35,0))+IF(G1946="Asia",Predictive_Model!$D$37,IF(G1946="Europe",Predictive_Model!$D$38,IF(G1946="North America",Predictive_Model!$D$39,IF(G1946="Oceania",Predictive_Model!$D$40,IF(G1946="South America",Predictive_Model!$D$41,0)))))+IF(H1946="Laptop",Predictive_Model!$D$43,IF(H1946="Mobile",Predictive_Model!$D$44,IF(H1946="TV",Predictive_Model!$D$45,IF(H1946="Tablet",Predictive_Model!$D$46,0))))+IF(K1946="Crypto",Predictive_Model!$D$48,IF(K1946="Debit Card",Predictive_Model!$D$49,IF(K1946="Gift Card",Predictive_Model!$D$50,IF(K1946="PayPal",Predictive_Model!$D$51,0))))+IF(N1946="Comedy",Predictive_Model!$D$53,IF(N1946="Documentary",Predictive_Model!$D$54,IF(N1946="Drama",Predictive_Model!$D$55,IF(N1946="Horror",Predictive_Model!$D$56,IF(N1946="Romance",Predictive_Model!$D$57,IF(N1946="Sci-Fi",Predictive_Model!$D$58,0)))))))))</f>
        <v>0.9959495489825444</v>
      </c>
      <c r="V1946" s="3" t="str">
        <f t="shared" si="306"/>
        <v>Critical</v>
      </c>
      <c r="W1946" s="6">
        <f t="shared" si="307"/>
        <v>13.99</v>
      </c>
      <c r="X1946" s="3" t="str">
        <f t="shared" si="308"/>
        <v>Priority 2</v>
      </c>
      <c r="Y1946" s="3" t="str">
        <f t="shared" si="309"/>
        <v>OK</v>
      </c>
    </row>
    <row r="1947" spans="1:25" x14ac:dyDescent="0.25">
      <c r="A1947" s="3" t="str">
        <f>Raw_Data!A1947</f>
        <v>9cc41b86-9e5f-40f1-91f1-5c431290571a</v>
      </c>
      <c r="B1947" s="3">
        <f>Raw_Data!B1947</f>
        <v>46</v>
      </c>
      <c r="C1947" s="3" t="str">
        <f>Raw_Data!C1947</f>
        <v>Other</v>
      </c>
      <c r="D1947" s="3" t="str">
        <f>Raw_Data!D1947</f>
        <v>Premium</v>
      </c>
      <c r="E1947" s="3">
        <f>Raw_Data!E1947</f>
        <v>30.01</v>
      </c>
      <c r="F1947" s="3">
        <f>Raw_Data!F1947</f>
        <v>56</v>
      </c>
      <c r="G1947" s="3" t="str">
        <f>Raw_Data!G1947</f>
        <v>North America</v>
      </c>
      <c r="H1947" s="3" t="str">
        <f>Raw_Data!H1947</f>
        <v>Mobile</v>
      </c>
      <c r="I1947" s="3">
        <f>Raw_Data!I1947</f>
        <v>17.989999999999998</v>
      </c>
      <c r="J1947" s="3">
        <f>Raw_Data!J1947</f>
        <v>0</v>
      </c>
      <c r="K1947" s="3" t="str">
        <f>Raw_Data!K1947</f>
        <v>Gift Card</v>
      </c>
      <c r="L1947" s="3">
        <f>Raw_Data!L1947</f>
        <v>5</v>
      </c>
      <c r="M1947" s="3">
        <f>Raw_Data!M1947</f>
        <v>0.53</v>
      </c>
      <c r="N1947" s="3" t="str">
        <f>Raw_Data!N1947</f>
        <v>Romance</v>
      </c>
      <c r="O1947" s="3" t="str">
        <f t="shared" si="300"/>
        <v>45-54</v>
      </c>
      <c r="P1947" s="3" t="str">
        <f t="shared" si="301"/>
        <v>25-49h</v>
      </c>
      <c r="Q1947" s="3" t="str">
        <f t="shared" si="302"/>
        <v>46-60d</v>
      </c>
      <c r="R1947" s="3" t="str">
        <f t="shared" si="303"/>
        <v>Medium</v>
      </c>
      <c r="S1947" s="3" t="str">
        <f t="shared" si="304"/>
        <v>High</v>
      </c>
      <c r="T1947" s="3" t="str">
        <f t="shared" si="305"/>
        <v>Active</v>
      </c>
      <c r="U1947" s="4">
        <f>1/(1+EXP(-(Predictive_Model!$B$5+((B1947-Predictive_Model!$B$20)/Predictive_Model!$C$20)*Predictive_Model!$D$20+((E1947-Predictive_Model!$B$21)/Predictive_Model!$C$21)*Predictive_Model!$D$21+((F1947-Predictive_Model!$B$22)/Predictive_Model!$C$22)*Predictive_Model!$D$22+((I1947-Predictive_Model!$B$23)/Predictive_Model!$C$23)*Predictive_Model!$D$23+((L1947-Predictive_Model!$B$24)/Predictive_Model!$C$24)*Predictive_Model!$D$24+((M1947-Predictive_Model!$B$25)/Predictive_Model!$C$25)*Predictive_Model!$D$25+IF(C1947="Male",Predictive_Model!$D$31,IF(C1947="Other",Predictive_Model!$D$32,0))+IF(D1947="Premium",Predictive_Model!$D$34,IF(D1947="Standard",Predictive_Model!$D$35,0))+IF(G1947="Asia",Predictive_Model!$D$37,IF(G1947="Europe",Predictive_Model!$D$38,IF(G1947="North America",Predictive_Model!$D$39,IF(G1947="Oceania",Predictive_Model!$D$40,IF(G1947="South America",Predictive_Model!$D$41,0)))))+IF(H1947="Laptop",Predictive_Model!$D$43,IF(H1947="Mobile",Predictive_Model!$D$44,IF(H1947="TV",Predictive_Model!$D$45,IF(H1947="Tablet",Predictive_Model!$D$46,0))))+IF(K1947="Crypto",Predictive_Model!$D$48,IF(K1947="Debit Card",Predictive_Model!$D$49,IF(K1947="Gift Card",Predictive_Model!$D$50,IF(K1947="PayPal",Predictive_Model!$D$51,0))))+IF(N1947="Comedy",Predictive_Model!$D$53,IF(N1947="Documentary",Predictive_Model!$D$54,IF(N1947="Drama",Predictive_Model!$D$55,IF(N1947="Horror",Predictive_Model!$D$56,IF(N1947="Romance",Predictive_Model!$D$57,IF(N1947="Sci-Fi",Predictive_Model!$D$58,0)))))))))</f>
        <v>8.3049532049492295E-2</v>
      </c>
      <c r="V1947" s="3" t="str">
        <f t="shared" si="306"/>
        <v>Low</v>
      </c>
      <c r="W1947" s="6">
        <f t="shared" si="307"/>
        <v>1.4940610815703663</v>
      </c>
      <c r="X1947" s="3" t="str">
        <f t="shared" si="308"/>
        <v>Monitor</v>
      </c>
      <c r="Y1947" s="3" t="str">
        <f t="shared" si="309"/>
        <v>OK</v>
      </c>
    </row>
    <row r="1948" spans="1:25" x14ac:dyDescent="0.25">
      <c r="A1948" s="3" t="str">
        <f>Raw_Data!A1948</f>
        <v>6f5a2958-cb64-47b5-af53-1d70ba016494</v>
      </c>
      <c r="B1948" s="3">
        <f>Raw_Data!B1948</f>
        <v>63</v>
      </c>
      <c r="C1948" s="3" t="str">
        <f>Raw_Data!C1948</f>
        <v>Male</v>
      </c>
      <c r="D1948" s="3" t="str">
        <f>Raw_Data!D1948</f>
        <v>Standard</v>
      </c>
      <c r="E1948" s="3">
        <f>Raw_Data!E1948</f>
        <v>26.63</v>
      </c>
      <c r="F1948" s="3">
        <f>Raw_Data!F1948</f>
        <v>31</v>
      </c>
      <c r="G1948" s="3" t="str">
        <f>Raw_Data!G1948</f>
        <v>Asia</v>
      </c>
      <c r="H1948" s="3" t="str">
        <f>Raw_Data!H1948</f>
        <v>TV</v>
      </c>
      <c r="I1948" s="3">
        <f>Raw_Data!I1948</f>
        <v>13.99</v>
      </c>
      <c r="J1948" s="3">
        <f>Raw_Data!J1948</f>
        <v>0</v>
      </c>
      <c r="K1948" s="3" t="str">
        <f>Raw_Data!K1948</f>
        <v>Crypto</v>
      </c>
      <c r="L1948" s="3">
        <f>Raw_Data!L1948</f>
        <v>2</v>
      </c>
      <c r="M1948" s="3">
        <f>Raw_Data!M1948</f>
        <v>0.83</v>
      </c>
      <c r="N1948" s="3" t="str">
        <f>Raw_Data!N1948</f>
        <v>Horror</v>
      </c>
      <c r="O1948" s="3" t="str">
        <f t="shared" si="300"/>
        <v>55-70</v>
      </c>
      <c r="P1948" s="3" t="str">
        <f t="shared" si="301"/>
        <v>25-49h</v>
      </c>
      <c r="Q1948" s="3" t="str">
        <f t="shared" si="302"/>
        <v>22-45d</v>
      </c>
      <c r="R1948" s="3" t="str">
        <f t="shared" si="303"/>
        <v>Medium</v>
      </c>
      <c r="S1948" s="3" t="str">
        <f t="shared" si="304"/>
        <v>Mid</v>
      </c>
      <c r="T1948" s="3" t="str">
        <f t="shared" si="305"/>
        <v>Active</v>
      </c>
      <c r="U1948" s="4">
        <f>1/(1+EXP(-(Predictive_Model!$B$5+((B1948-Predictive_Model!$B$20)/Predictive_Model!$C$20)*Predictive_Model!$D$20+((E1948-Predictive_Model!$B$21)/Predictive_Model!$C$21)*Predictive_Model!$D$21+((F1948-Predictive_Model!$B$22)/Predictive_Model!$C$22)*Predictive_Model!$D$22+((I1948-Predictive_Model!$B$23)/Predictive_Model!$C$23)*Predictive_Model!$D$23+((L1948-Predictive_Model!$B$24)/Predictive_Model!$C$24)*Predictive_Model!$D$24+((M1948-Predictive_Model!$B$25)/Predictive_Model!$C$25)*Predictive_Model!$D$25+IF(C1948="Male",Predictive_Model!$D$31,IF(C1948="Other",Predictive_Model!$D$32,0))+IF(D1948="Premium",Predictive_Model!$D$34,IF(D1948="Standard",Predictive_Model!$D$35,0))+IF(G1948="Asia",Predictive_Model!$D$37,IF(G1948="Europe",Predictive_Model!$D$38,IF(G1948="North America",Predictive_Model!$D$39,IF(G1948="Oceania",Predictive_Model!$D$40,IF(G1948="South America",Predictive_Model!$D$41,0)))))+IF(H1948="Laptop",Predictive_Model!$D$43,IF(H1948="Mobile",Predictive_Model!$D$44,IF(H1948="TV",Predictive_Model!$D$45,IF(H1948="Tablet",Predictive_Model!$D$46,0))))+IF(K1948="Crypto",Predictive_Model!$D$48,IF(K1948="Debit Card",Predictive_Model!$D$49,IF(K1948="Gift Card",Predictive_Model!$D$50,IF(K1948="PayPal",Predictive_Model!$D$51,0))))+IF(N1948="Comedy",Predictive_Model!$D$53,IF(N1948="Documentary",Predictive_Model!$D$54,IF(N1948="Drama",Predictive_Model!$D$55,IF(N1948="Horror",Predictive_Model!$D$56,IF(N1948="Romance",Predictive_Model!$D$57,IF(N1948="Sci-Fi",Predictive_Model!$D$58,0)))))))))</f>
        <v>2.9523892483046075E-2</v>
      </c>
      <c r="V1948" s="3" t="str">
        <f t="shared" si="306"/>
        <v>Low</v>
      </c>
      <c r="W1948" s="6">
        <f t="shared" si="307"/>
        <v>0.41303925583781459</v>
      </c>
      <c r="X1948" s="3" t="str">
        <f t="shared" si="308"/>
        <v>Monitor</v>
      </c>
      <c r="Y1948" s="3" t="str">
        <f t="shared" si="309"/>
        <v>OK</v>
      </c>
    </row>
    <row r="1949" spans="1:25" x14ac:dyDescent="0.25">
      <c r="A1949" s="3" t="str">
        <f>Raw_Data!A1949</f>
        <v>887de878-c150-46f7-9bf5-58c7ef8ce74e</v>
      </c>
      <c r="B1949" s="3">
        <f>Raw_Data!B1949</f>
        <v>55</v>
      </c>
      <c r="C1949" s="3" t="str">
        <f>Raw_Data!C1949</f>
        <v>Male</v>
      </c>
      <c r="D1949" s="3" t="str">
        <f>Raw_Data!D1949</f>
        <v>Basic</v>
      </c>
      <c r="E1949" s="3">
        <f>Raw_Data!E1949</f>
        <v>3.66</v>
      </c>
      <c r="F1949" s="3">
        <f>Raw_Data!F1949</f>
        <v>11</v>
      </c>
      <c r="G1949" s="3" t="str">
        <f>Raw_Data!G1949</f>
        <v>Asia</v>
      </c>
      <c r="H1949" s="3" t="str">
        <f>Raw_Data!H1949</f>
        <v>TV</v>
      </c>
      <c r="I1949" s="3">
        <f>Raw_Data!I1949</f>
        <v>8.99</v>
      </c>
      <c r="J1949" s="3">
        <f>Raw_Data!J1949</f>
        <v>1</v>
      </c>
      <c r="K1949" s="3" t="str">
        <f>Raw_Data!K1949</f>
        <v>Credit Card</v>
      </c>
      <c r="L1949" s="3">
        <f>Raw_Data!L1949</f>
        <v>4</v>
      </c>
      <c r="M1949" s="3">
        <f>Raw_Data!M1949</f>
        <v>0.3</v>
      </c>
      <c r="N1949" s="3" t="str">
        <f>Raw_Data!N1949</f>
        <v>Sci-Fi</v>
      </c>
      <c r="O1949" s="3" t="str">
        <f t="shared" si="300"/>
        <v>55-70</v>
      </c>
      <c r="P1949" s="3" t="str">
        <f t="shared" si="301"/>
        <v>&lt;10h</v>
      </c>
      <c r="Q1949" s="3" t="str">
        <f t="shared" si="302"/>
        <v>8-21d</v>
      </c>
      <c r="R1949" s="3" t="str">
        <f t="shared" si="303"/>
        <v>Medium</v>
      </c>
      <c r="S1949" s="3" t="str">
        <f t="shared" si="304"/>
        <v>Low</v>
      </c>
      <c r="T1949" s="3" t="str">
        <f t="shared" si="305"/>
        <v>Churned</v>
      </c>
      <c r="U1949" s="4">
        <f>1/(1+EXP(-(Predictive_Model!$B$5+((B1949-Predictive_Model!$B$20)/Predictive_Model!$C$20)*Predictive_Model!$D$20+((E1949-Predictive_Model!$B$21)/Predictive_Model!$C$21)*Predictive_Model!$D$21+((F1949-Predictive_Model!$B$22)/Predictive_Model!$C$22)*Predictive_Model!$D$22+((I1949-Predictive_Model!$B$23)/Predictive_Model!$C$23)*Predictive_Model!$D$23+((L1949-Predictive_Model!$B$24)/Predictive_Model!$C$24)*Predictive_Model!$D$24+((M1949-Predictive_Model!$B$25)/Predictive_Model!$C$25)*Predictive_Model!$D$25+IF(C1949="Male",Predictive_Model!$D$31,IF(C1949="Other",Predictive_Model!$D$32,0))+IF(D1949="Premium",Predictive_Model!$D$34,IF(D1949="Standard",Predictive_Model!$D$35,0))+IF(G1949="Asia",Predictive_Model!$D$37,IF(G1949="Europe",Predictive_Model!$D$38,IF(G1949="North America",Predictive_Model!$D$39,IF(G1949="Oceania",Predictive_Model!$D$40,IF(G1949="South America",Predictive_Model!$D$41,0)))))+IF(H1949="Laptop",Predictive_Model!$D$43,IF(H1949="Mobile",Predictive_Model!$D$44,IF(H1949="TV",Predictive_Model!$D$45,IF(H1949="Tablet",Predictive_Model!$D$46,0))))+IF(K1949="Crypto",Predictive_Model!$D$48,IF(K1949="Debit Card",Predictive_Model!$D$49,IF(K1949="Gift Card",Predictive_Model!$D$50,IF(K1949="PayPal",Predictive_Model!$D$51,0))))+IF(N1949="Comedy",Predictive_Model!$D$53,IF(N1949="Documentary",Predictive_Model!$D$54,IF(N1949="Drama",Predictive_Model!$D$55,IF(N1949="Horror",Predictive_Model!$D$56,IF(N1949="Romance",Predictive_Model!$D$57,IF(N1949="Sci-Fi",Predictive_Model!$D$58,0)))))))))</f>
        <v>0.83368453369831563</v>
      </c>
      <c r="V1949" s="3" t="str">
        <f t="shared" si="306"/>
        <v>Critical</v>
      </c>
      <c r="W1949" s="6">
        <f t="shared" si="307"/>
        <v>8.99</v>
      </c>
      <c r="X1949" s="3" t="str">
        <f t="shared" si="308"/>
        <v>Priority 2</v>
      </c>
      <c r="Y1949" s="3" t="str">
        <f t="shared" si="309"/>
        <v>OK</v>
      </c>
    </row>
    <row r="1950" spans="1:25" x14ac:dyDescent="0.25">
      <c r="A1950" s="3" t="str">
        <f>Raw_Data!A1950</f>
        <v>291d76b3-d8c3-406e-803f-c9e04fb283de</v>
      </c>
      <c r="B1950" s="3">
        <f>Raw_Data!B1950</f>
        <v>55</v>
      </c>
      <c r="C1950" s="3" t="str">
        <f>Raw_Data!C1950</f>
        <v>Other</v>
      </c>
      <c r="D1950" s="3" t="str">
        <f>Raw_Data!D1950</f>
        <v>Basic</v>
      </c>
      <c r="E1950" s="3">
        <f>Raw_Data!E1950</f>
        <v>0.67</v>
      </c>
      <c r="F1950" s="3">
        <f>Raw_Data!F1950</f>
        <v>24</v>
      </c>
      <c r="G1950" s="3" t="str">
        <f>Raw_Data!G1950</f>
        <v>Europe</v>
      </c>
      <c r="H1950" s="3" t="str">
        <f>Raw_Data!H1950</f>
        <v>Desktop</v>
      </c>
      <c r="I1950" s="3">
        <f>Raw_Data!I1950</f>
        <v>8.99</v>
      </c>
      <c r="J1950" s="3">
        <f>Raw_Data!J1950</f>
        <v>1</v>
      </c>
      <c r="K1950" s="3" t="str">
        <f>Raw_Data!K1950</f>
        <v>PayPal</v>
      </c>
      <c r="L1950" s="3">
        <f>Raw_Data!L1950</f>
        <v>3</v>
      </c>
      <c r="M1950" s="3">
        <f>Raw_Data!M1950</f>
        <v>0.03</v>
      </c>
      <c r="N1950" s="3" t="str">
        <f>Raw_Data!N1950</f>
        <v>Horror</v>
      </c>
      <c r="O1950" s="3" t="str">
        <f t="shared" si="300"/>
        <v>55-70</v>
      </c>
      <c r="P1950" s="3" t="str">
        <f t="shared" si="301"/>
        <v>&lt;10h</v>
      </c>
      <c r="Q1950" s="3" t="str">
        <f t="shared" si="302"/>
        <v>22-45d</v>
      </c>
      <c r="R1950" s="3" t="str">
        <f t="shared" si="303"/>
        <v>Medium</v>
      </c>
      <c r="S1950" s="3" t="str">
        <f t="shared" si="304"/>
        <v>Low</v>
      </c>
      <c r="T1950" s="3" t="str">
        <f t="shared" si="305"/>
        <v>Churned</v>
      </c>
      <c r="U1950" s="4">
        <f>1/(1+EXP(-(Predictive_Model!$B$5+((B1950-Predictive_Model!$B$20)/Predictive_Model!$C$20)*Predictive_Model!$D$20+((E1950-Predictive_Model!$B$21)/Predictive_Model!$C$21)*Predictive_Model!$D$21+((F1950-Predictive_Model!$B$22)/Predictive_Model!$C$22)*Predictive_Model!$D$22+((I1950-Predictive_Model!$B$23)/Predictive_Model!$C$23)*Predictive_Model!$D$23+((L1950-Predictive_Model!$B$24)/Predictive_Model!$C$24)*Predictive_Model!$D$24+((M1950-Predictive_Model!$B$25)/Predictive_Model!$C$25)*Predictive_Model!$D$25+IF(C1950="Male",Predictive_Model!$D$31,IF(C1950="Other",Predictive_Model!$D$32,0))+IF(D1950="Premium",Predictive_Model!$D$34,IF(D1950="Standard",Predictive_Model!$D$35,0))+IF(G1950="Asia",Predictive_Model!$D$37,IF(G1950="Europe",Predictive_Model!$D$38,IF(G1950="North America",Predictive_Model!$D$39,IF(G1950="Oceania",Predictive_Model!$D$40,IF(G1950="South America",Predictive_Model!$D$41,0)))))+IF(H1950="Laptop",Predictive_Model!$D$43,IF(H1950="Mobile",Predictive_Model!$D$44,IF(H1950="TV",Predictive_Model!$D$45,IF(H1950="Tablet",Predictive_Model!$D$46,0))))+IF(K1950="Crypto",Predictive_Model!$D$48,IF(K1950="Debit Card",Predictive_Model!$D$49,IF(K1950="Gift Card",Predictive_Model!$D$50,IF(K1950="PayPal",Predictive_Model!$D$51,0))))+IF(N1950="Comedy",Predictive_Model!$D$53,IF(N1950="Documentary",Predictive_Model!$D$54,IF(N1950="Drama",Predictive_Model!$D$55,IF(N1950="Horror",Predictive_Model!$D$56,IF(N1950="Romance",Predictive_Model!$D$57,IF(N1950="Sci-Fi",Predictive_Model!$D$58,0)))))))))</f>
        <v>0.99694582827515033</v>
      </c>
      <c r="V1950" s="3" t="str">
        <f t="shared" si="306"/>
        <v>Critical</v>
      </c>
      <c r="W1950" s="6">
        <f t="shared" si="307"/>
        <v>8.99</v>
      </c>
      <c r="X1950" s="3" t="str">
        <f t="shared" si="308"/>
        <v>Priority 2</v>
      </c>
      <c r="Y1950" s="3" t="str">
        <f t="shared" si="309"/>
        <v>OK</v>
      </c>
    </row>
    <row r="1951" spans="1:25" x14ac:dyDescent="0.25">
      <c r="A1951" s="3" t="str">
        <f>Raw_Data!A1951</f>
        <v>46b5db3d-c2b2-4188-9424-4f7172f15112</v>
      </c>
      <c r="B1951" s="3">
        <f>Raw_Data!B1951</f>
        <v>61</v>
      </c>
      <c r="C1951" s="3" t="str">
        <f>Raw_Data!C1951</f>
        <v>Male</v>
      </c>
      <c r="D1951" s="3" t="str">
        <f>Raw_Data!D1951</f>
        <v>Standard</v>
      </c>
      <c r="E1951" s="3">
        <f>Raw_Data!E1951</f>
        <v>14.57</v>
      </c>
      <c r="F1951" s="3">
        <f>Raw_Data!F1951</f>
        <v>16</v>
      </c>
      <c r="G1951" s="3" t="str">
        <f>Raw_Data!G1951</f>
        <v>Oceania</v>
      </c>
      <c r="H1951" s="3" t="str">
        <f>Raw_Data!H1951</f>
        <v>Mobile</v>
      </c>
      <c r="I1951" s="3">
        <f>Raw_Data!I1951</f>
        <v>13.99</v>
      </c>
      <c r="J1951" s="3">
        <f>Raw_Data!J1951</f>
        <v>0</v>
      </c>
      <c r="K1951" s="3" t="str">
        <f>Raw_Data!K1951</f>
        <v>Gift Card</v>
      </c>
      <c r="L1951" s="3">
        <f>Raw_Data!L1951</f>
        <v>1</v>
      </c>
      <c r="M1951" s="3">
        <f>Raw_Data!M1951</f>
        <v>0.86</v>
      </c>
      <c r="N1951" s="3" t="str">
        <f>Raw_Data!N1951</f>
        <v>Horror</v>
      </c>
      <c r="O1951" s="3" t="str">
        <f t="shared" si="300"/>
        <v>55-70</v>
      </c>
      <c r="P1951" s="3" t="str">
        <f t="shared" si="301"/>
        <v>10-24h</v>
      </c>
      <c r="Q1951" s="3" t="str">
        <f t="shared" si="302"/>
        <v>8-21d</v>
      </c>
      <c r="R1951" s="3" t="str">
        <f t="shared" si="303"/>
        <v>Medium</v>
      </c>
      <c r="S1951" s="3" t="str">
        <f t="shared" si="304"/>
        <v>Mid</v>
      </c>
      <c r="T1951" s="3" t="str">
        <f t="shared" si="305"/>
        <v>Active</v>
      </c>
      <c r="U1951" s="4">
        <f>1/(1+EXP(-(Predictive_Model!$B$5+((B1951-Predictive_Model!$B$20)/Predictive_Model!$C$20)*Predictive_Model!$D$20+((E1951-Predictive_Model!$B$21)/Predictive_Model!$C$21)*Predictive_Model!$D$21+((F1951-Predictive_Model!$B$22)/Predictive_Model!$C$22)*Predictive_Model!$D$22+((I1951-Predictive_Model!$B$23)/Predictive_Model!$C$23)*Predictive_Model!$D$23+((L1951-Predictive_Model!$B$24)/Predictive_Model!$C$24)*Predictive_Model!$D$24+((M1951-Predictive_Model!$B$25)/Predictive_Model!$C$25)*Predictive_Model!$D$25+IF(C1951="Male",Predictive_Model!$D$31,IF(C1951="Other",Predictive_Model!$D$32,0))+IF(D1951="Premium",Predictive_Model!$D$34,IF(D1951="Standard",Predictive_Model!$D$35,0))+IF(G1951="Asia",Predictive_Model!$D$37,IF(G1951="Europe",Predictive_Model!$D$38,IF(G1951="North America",Predictive_Model!$D$39,IF(G1951="Oceania",Predictive_Model!$D$40,IF(G1951="South America",Predictive_Model!$D$41,0)))))+IF(H1951="Laptop",Predictive_Model!$D$43,IF(H1951="Mobile",Predictive_Model!$D$44,IF(H1951="TV",Predictive_Model!$D$45,IF(H1951="Tablet",Predictive_Model!$D$46,0))))+IF(K1951="Crypto",Predictive_Model!$D$48,IF(K1951="Debit Card",Predictive_Model!$D$49,IF(K1951="Gift Card",Predictive_Model!$D$50,IF(K1951="PayPal",Predictive_Model!$D$51,0))))+IF(N1951="Comedy",Predictive_Model!$D$53,IF(N1951="Documentary",Predictive_Model!$D$54,IF(N1951="Drama",Predictive_Model!$D$55,IF(N1951="Horror",Predictive_Model!$D$56,IF(N1951="Romance",Predictive_Model!$D$57,IF(N1951="Sci-Fi",Predictive_Model!$D$58,0)))))))))</f>
        <v>0.83160024027712531</v>
      </c>
      <c r="V1951" s="3" t="str">
        <f t="shared" si="306"/>
        <v>Critical</v>
      </c>
      <c r="W1951" s="6">
        <f t="shared" si="307"/>
        <v>11.634087361476983</v>
      </c>
      <c r="X1951" s="3" t="str">
        <f t="shared" si="308"/>
        <v>Priority 2</v>
      </c>
      <c r="Y1951" s="3" t="str">
        <f t="shared" si="309"/>
        <v>OK</v>
      </c>
    </row>
    <row r="1952" spans="1:25" x14ac:dyDescent="0.25">
      <c r="A1952" s="3" t="str">
        <f>Raw_Data!A1952</f>
        <v>aaa4f493-b841-42d0-a7ca-644ad0512c3a</v>
      </c>
      <c r="B1952" s="3">
        <f>Raw_Data!B1952</f>
        <v>28</v>
      </c>
      <c r="C1952" s="3" t="str">
        <f>Raw_Data!C1952</f>
        <v>Male</v>
      </c>
      <c r="D1952" s="3" t="str">
        <f>Raw_Data!D1952</f>
        <v>Basic</v>
      </c>
      <c r="E1952" s="3">
        <f>Raw_Data!E1952</f>
        <v>3.72</v>
      </c>
      <c r="F1952" s="3">
        <f>Raw_Data!F1952</f>
        <v>56</v>
      </c>
      <c r="G1952" s="3" t="str">
        <f>Raw_Data!G1952</f>
        <v>Asia</v>
      </c>
      <c r="H1952" s="3" t="str">
        <f>Raw_Data!H1952</f>
        <v>Laptop</v>
      </c>
      <c r="I1952" s="3">
        <f>Raw_Data!I1952</f>
        <v>8.99</v>
      </c>
      <c r="J1952" s="3">
        <f>Raw_Data!J1952</f>
        <v>1</v>
      </c>
      <c r="K1952" s="3" t="str">
        <f>Raw_Data!K1952</f>
        <v>Debit Card</v>
      </c>
      <c r="L1952" s="3">
        <f>Raw_Data!L1952</f>
        <v>3</v>
      </c>
      <c r="M1952" s="3">
        <f>Raw_Data!M1952</f>
        <v>7.0000000000000007E-2</v>
      </c>
      <c r="N1952" s="3" t="str">
        <f>Raw_Data!N1952</f>
        <v>Horror</v>
      </c>
      <c r="O1952" s="3" t="str">
        <f t="shared" si="300"/>
        <v>25-34</v>
      </c>
      <c r="P1952" s="3" t="str">
        <f t="shared" si="301"/>
        <v>&lt;10h</v>
      </c>
      <c r="Q1952" s="3" t="str">
        <f t="shared" si="302"/>
        <v>46-60d</v>
      </c>
      <c r="R1952" s="3" t="str">
        <f t="shared" si="303"/>
        <v>Low</v>
      </c>
      <c r="S1952" s="3" t="str">
        <f t="shared" si="304"/>
        <v>Low</v>
      </c>
      <c r="T1952" s="3" t="str">
        <f t="shared" si="305"/>
        <v>Churned</v>
      </c>
      <c r="U1952" s="4">
        <f>1/(1+EXP(-(Predictive_Model!$B$5+((B1952-Predictive_Model!$B$20)/Predictive_Model!$C$20)*Predictive_Model!$D$20+((E1952-Predictive_Model!$B$21)/Predictive_Model!$C$21)*Predictive_Model!$D$21+((F1952-Predictive_Model!$B$22)/Predictive_Model!$C$22)*Predictive_Model!$D$22+((I1952-Predictive_Model!$B$23)/Predictive_Model!$C$23)*Predictive_Model!$D$23+((L1952-Predictive_Model!$B$24)/Predictive_Model!$C$24)*Predictive_Model!$D$24+((M1952-Predictive_Model!$B$25)/Predictive_Model!$C$25)*Predictive_Model!$D$25+IF(C1952="Male",Predictive_Model!$D$31,IF(C1952="Other",Predictive_Model!$D$32,0))+IF(D1952="Premium",Predictive_Model!$D$34,IF(D1952="Standard",Predictive_Model!$D$35,0))+IF(G1952="Asia",Predictive_Model!$D$37,IF(G1952="Europe",Predictive_Model!$D$38,IF(G1952="North America",Predictive_Model!$D$39,IF(G1952="Oceania",Predictive_Model!$D$40,IF(G1952="South America",Predictive_Model!$D$41,0)))))+IF(H1952="Laptop",Predictive_Model!$D$43,IF(H1952="Mobile",Predictive_Model!$D$44,IF(H1952="TV",Predictive_Model!$D$45,IF(H1952="Tablet",Predictive_Model!$D$46,0))))+IF(K1952="Crypto",Predictive_Model!$D$48,IF(K1952="Debit Card",Predictive_Model!$D$49,IF(K1952="Gift Card",Predictive_Model!$D$50,IF(K1952="PayPal",Predictive_Model!$D$51,0))))+IF(N1952="Comedy",Predictive_Model!$D$53,IF(N1952="Documentary",Predictive_Model!$D$54,IF(N1952="Drama",Predictive_Model!$D$55,IF(N1952="Horror",Predictive_Model!$D$56,IF(N1952="Romance",Predictive_Model!$D$57,IF(N1952="Sci-Fi",Predictive_Model!$D$58,0)))))))))</f>
        <v>0.99983917708090797</v>
      </c>
      <c r="V1952" s="3" t="str">
        <f t="shared" si="306"/>
        <v>Critical</v>
      </c>
      <c r="W1952" s="6">
        <f t="shared" si="307"/>
        <v>8.99</v>
      </c>
      <c r="X1952" s="3" t="str">
        <f t="shared" si="308"/>
        <v>Priority 2</v>
      </c>
      <c r="Y1952" s="3" t="str">
        <f t="shared" si="309"/>
        <v>OK</v>
      </c>
    </row>
    <row r="1953" spans="1:25" x14ac:dyDescent="0.25">
      <c r="A1953" s="3" t="str">
        <f>Raw_Data!A1953</f>
        <v>43c97b11-0e8d-4947-9bdb-12af35174f31</v>
      </c>
      <c r="B1953" s="3">
        <f>Raw_Data!B1953</f>
        <v>62</v>
      </c>
      <c r="C1953" s="3" t="str">
        <f>Raw_Data!C1953</f>
        <v>Other</v>
      </c>
      <c r="D1953" s="3" t="str">
        <f>Raw_Data!D1953</f>
        <v>Basic</v>
      </c>
      <c r="E1953" s="3">
        <f>Raw_Data!E1953</f>
        <v>21.41</v>
      </c>
      <c r="F1953" s="3">
        <f>Raw_Data!F1953</f>
        <v>22</v>
      </c>
      <c r="G1953" s="3" t="str">
        <f>Raw_Data!G1953</f>
        <v>Europe</v>
      </c>
      <c r="H1953" s="3" t="str">
        <f>Raw_Data!H1953</f>
        <v>TV</v>
      </c>
      <c r="I1953" s="3">
        <f>Raw_Data!I1953</f>
        <v>8.99</v>
      </c>
      <c r="J1953" s="3">
        <f>Raw_Data!J1953</f>
        <v>0</v>
      </c>
      <c r="K1953" s="3" t="str">
        <f>Raw_Data!K1953</f>
        <v>PayPal</v>
      </c>
      <c r="L1953" s="3">
        <f>Raw_Data!L1953</f>
        <v>3</v>
      </c>
      <c r="M1953" s="3">
        <f>Raw_Data!M1953</f>
        <v>0.93</v>
      </c>
      <c r="N1953" s="3" t="str">
        <f>Raw_Data!N1953</f>
        <v>Sci-Fi</v>
      </c>
      <c r="O1953" s="3" t="str">
        <f t="shared" si="300"/>
        <v>55-70</v>
      </c>
      <c r="P1953" s="3" t="str">
        <f t="shared" si="301"/>
        <v>10-24h</v>
      </c>
      <c r="Q1953" s="3" t="str">
        <f t="shared" si="302"/>
        <v>22-45d</v>
      </c>
      <c r="R1953" s="3" t="str">
        <f t="shared" si="303"/>
        <v>Medium</v>
      </c>
      <c r="S1953" s="3" t="str">
        <f t="shared" si="304"/>
        <v>Low</v>
      </c>
      <c r="T1953" s="3" t="str">
        <f t="shared" si="305"/>
        <v>Active</v>
      </c>
      <c r="U1953" s="4">
        <f>1/(1+EXP(-(Predictive_Model!$B$5+((B1953-Predictive_Model!$B$20)/Predictive_Model!$C$20)*Predictive_Model!$D$20+((E1953-Predictive_Model!$B$21)/Predictive_Model!$C$21)*Predictive_Model!$D$21+((F1953-Predictive_Model!$B$22)/Predictive_Model!$C$22)*Predictive_Model!$D$22+((I1953-Predictive_Model!$B$23)/Predictive_Model!$C$23)*Predictive_Model!$D$23+((L1953-Predictive_Model!$B$24)/Predictive_Model!$C$24)*Predictive_Model!$D$24+((M1953-Predictive_Model!$B$25)/Predictive_Model!$C$25)*Predictive_Model!$D$25+IF(C1953="Male",Predictive_Model!$D$31,IF(C1953="Other",Predictive_Model!$D$32,0))+IF(D1953="Premium",Predictive_Model!$D$34,IF(D1953="Standard",Predictive_Model!$D$35,0))+IF(G1953="Asia",Predictive_Model!$D$37,IF(G1953="Europe",Predictive_Model!$D$38,IF(G1953="North America",Predictive_Model!$D$39,IF(G1953="Oceania",Predictive_Model!$D$40,IF(G1953="South America",Predictive_Model!$D$41,0)))))+IF(H1953="Laptop",Predictive_Model!$D$43,IF(H1953="Mobile",Predictive_Model!$D$44,IF(H1953="TV",Predictive_Model!$D$45,IF(H1953="Tablet",Predictive_Model!$D$46,0))))+IF(K1953="Crypto",Predictive_Model!$D$48,IF(K1953="Debit Card",Predictive_Model!$D$49,IF(K1953="Gift Card",Predictive_Model!$D$50,IF(K1953="PayPal",Predictive_Model!$D$51,0))))+IF(N1953="Comedy",Predictive_Model!$D$53,IF(N1953="Documentary",Predictive_Model!$D$54,IF(N1953="Drama",Predictive_Model!$D$55,IF(N1953="Horror",Predictive_Model!$D$56,IF(N1953="Romance",Predictive_Model!$D$57,IF(N1953="Sci-Fi",Predictive_Model!$D$58,0)))))))))</f>
        <v>5.7409874219447717E-2</v>
      </c>
      <c r="V1953" s="3" t="str">
        <f t="shared" si="306"/>
        <v>Low</v>
      </c>
      <c r="W1953" s="6">
        <f t="shared" si="307"/>
        <v>0.51611476923283495</v>
      </c>
      <c r="X1953" s="3" t="str">
        <f t="shared" si="308"/>
        <v>Monitor</v>
      </c>
      <c r="Y1953" s="3" t="str">
        <f t="shared" si="309"/>
        <v>OK</v>
      </c>
    </row>
    <row r="1954" spans="1:25" x14ac:dyDescent="0.25">
      <c r="A1954" s="3" t="str">
        <f>Raw_Data!A1954</f>
        <v>565b0478-0a6f-4900-b6b6-285e6656bb91</v>
      </c>
      <c r="B1954" s="3">
        <f>Raw_Data!B1954</f>
        <v>66</v>
      </c>
      <c r="C1954" s="3" t="str">
        <f>Raw_Data!C1954</f>
        <v>Other</v>
      </c>
      <c r="D1954" s="3" t="str">
        <f>Raw_Data!D1954</f>
        <v>Basic</v>
      </c>
      <c r="E1954" s="3">
        <f>Raw_Data!E1954</f>
        <v>1.89</v>
      </c>
      <c r="F1954" s="3">
        <f>Raw_Data!F1954</f>
        <v>22</v>
      </c>
      <c r="G1954" s="3" t="str">
        <f>Raw_Data!G1954</f>
        <v>Africa</v>
      </c>
      <c r="H1954" s="3" t="str">
        <f>Raw_Data!H1954</f>
        <v>Desktop</v>
      </c>
      <c r="I1954" s="3">
        <f>Raw_Data!I1954</f>
        <v>8.99</v>
      </c>
      <c r="J1954" s="3">
        <f>Raw_Data!J1954</f>
        <v>1</v>
      </c>
      <c r="K1954" s="3" t="str">
        <f>Raw_Data!K1954</f>
        <v>PayPal</v>
      </c>
      <c r="L1954" s="3">
        <f>Raw_Data!L1954</f>
        <v>2</v>
      </c>
      <c r="M1954" s="3">
        <f>Raw_Data!M1954</f>
        <v>0.08</v>
      </c>
      <c r="N1954" s="3" t="str">
        <f>Raw_Data!N1954</f>
        <v>Action</v>
      </c>
      <c r="O1954" s="3" t="str">
        <f t="shared" si="300"/>
        <v>55-70</v>
      </c>
      <c r="P1954" s="3" t="str">
        <f t="shared" si="301"/>
        <v>&lt;10h</v>
      </c>
      <c r="Q1954" s="3" t="str">
        <f t="shared" si="302"/>
        <v>22-45d</v>
      </c>
      <c r="R1954" s="3" t="str">
        <f t="shared" si="303"/>
        <v>Medium</v>
      </c>
      <c r="S1954" s="3" t="str">
        <f t="shared" si="304"/>
        <v>Low</v>
      </c>
      <c r="T1954" s="3" t="str">
        <f t="shared" si="305"/>
        <v>Churned</v>
      </c>
      <c r="U1954" s="4">
        <f>1/(1+EXP(-(Predictive_Model!$B$5+((B1954-Predictive_Model!$B$20)/Predictive_Model!$C$20)*Predictive_Model!$D$20+((E1954-Predictive_Model!$B$21)/Predictive_Model!$C$21)*Predictive_Model!$D$21+((F1954-Predictive_Model!$B$22)/Predictive_Model!$C$22)*Predictive_Model!$D$22+((I1954-Predictive_Model!$B$23)/Predictive_Model!$C$23)*Predictive_Model!$D$23+((L1954-Predictive_Model!$B$24)/Predictive_Model!$C$24)*Predictive_Model!$D$24+((M1954-Predictive_Model!$B$25)/Predictive_Model!$C$25)*Predictive_Model!$D$25+IF(C1954="Male",Predictive_Model!$D$31,IF(C1954="Other",Predictive_Model!$D$32,0))+IF(D1954="Premium",Predictive_Model!$D$34,IF(D1954="Standard",Predictive_Model!$D$35,0))+IF(G1954="Asia",Predictive_Model!$D$37,IF(G1954="Europe",Predictive_Model!$D$38,IF(G1954="North America",Predictive_Model!$D$39,IF(G1954="Oceania",Predictive_Model!$D$40,IF(G1954="South America",Predictive_Model!$D$41,0)))))+IF(H1954="Laptop",Predictive_Model!$D$43,IF(H1954="Mobile",Predictive_Model!$D$44,IF(H1954="TV",Predictive_Model!$D$45,IF(H1954="Tablet",Predictive_Model!$D$46,0))))+IF(K1954="Crypto",Predictive_Model!$D$48,IF(K1954="Debit Card",Predictive_Model!$D$49,IF(K1954="Gift Card",Predictive_Model!$D$50,IF(K1954="PayPal",Predictive_Model!$D$51,0))))+IF(N1954="Comedy",Predictive_Model!$D$53,IF(N1954="Documentary",Predictive_Model!$D$54,IF(N1954="Drama",Predictive_Model!$D$55,IF(N1954="Horror",Predictive_Model!$D$56,IF(N1954="Romance",Predictive_Model!$D$57,IF(N1954="Sci-Fi",Predictive_Model!$D$58,0)))))))))</f>
        <v>0.99704647834539351</v>
      </c>
      <c r="V1954" s="3" t="str">
        <f t="shared" si="306"/>
        <v>Critical</v>
      </c>
      <c r="W1954" s="6">
        <f t="shared" si="307"/>
        <v>8.99</v>
      </c>
      <c r="X1954" s="3" t="str">
        <f t="shared" si="308"/>
        <v>Priority 2</v>
      </c>
      <c r="Y1954" s="3" t="str">
        <f t="shared" si="309"/>
        <v>OK</v>
      </c>
    </row>
    <row r="1955" spans="1:25" x14ac:dyDescent="0.25">
      <c r="A1955" s="3" t="str">
        <f>Raw_Data!A1955</f>
        <v>2240c2c4-f736-4caa-bc9f-6500eb1501ba</v>
      </c>
      <c r="B1955" s="3">
        <f>Raw_Data!B1955</f>
        <v>63</v>
      </c>
      <c r="C1955" s="3" t="str">
        <f>Raw_Data!C1955</f>
        <v>Male</v>
      </c>
      <c r="D1955" s="3" t="str">
        <f>Raw_Data!D1955</f>
        <v>Basic</v>
      </c>
      <c r="E1955" s="3">
        <f>Raw_Data!E1955</f>
        <v>14.4</v>
      </c>
      <c r="F1955" s="3">
        <f>Raw_Data!F1955</f>
        <v>3</v>
      </c>
      <c r="G1955" s="3" t="str">
        <f>Raw_Data!G1955</f>
        <v>Europe</v>
      </c>
      <c r="H1955" s="3" t="str">
        <f>Raw_Data!H1955</f>
        <v>Desktop</v>
      </c>
      <c r="I1955" s="3">
        <f>Raw_Data!I1955</f>
        <v>8.99</v>
      </c>
      <c r="J1955" s="3">
        <f>Raw_Data!J1955</f>
        <v>0</v>
      </c>
      <c r="K1955" s="3" t="str">
        <f>Raw_Data!K1955</f>
        <v>Debit Card</v>
      </c>
      <c r="L1955" s="3">
        <f>Raw_Data!L1955</f>
        <v>3</v>
      </c>
      <c r="M1955" s="3">
        <f>Raw_Data!M1955</f>
        <v>3.6</v>
      </c>
      <c r="N1955" s="3" t="str">
        <f>Raw_Data!N1955</f>
        <v>Documentary</v>
      </c>
      <c r="O1955" s="3" t="str">
        <f t="shared" si="300"/>
        <v>55-70</v>
      </c>
      <c r="P1955" s="3" t="str">
        <f t="shared" si="301"/>
        <v>10-24h</v>
      </c>
      <c r="Q1955" s="3" t="str">
        <f t="shared" si="302"/>
        <v>0-7d</v>
      </c>
      <c r="R1955" s="3" t="str">
        <f t="shared" si="303"/>
        <v>Medium</v>
      </c>
      <c r="S1955" s="3" t="str">
        <f t="shared" si="304"/>
        <v>Low</v>
      </c>
      <c r="T1955" s="3" t="str">
        <f t="shared" si="305"/>
        <v>Active</v>
      </c>
      <c r="U1955" s="4">
        <f>1/(1+EXP(-(Predictive_Model!$B$5+((B1955-Predictive_Model!$B$20)/Predictive_Model!$C$20)*Predictive_Model!$D$20+((E1955-Predictive_Model!$B$21)/Predictive_Model!$C$21)*Predictive_Model!$D$21+((F1955-Predictive_Model!$B$22)/Predictive_Model!$C$22)*Predictive_Model!$D$22+((I1955-Predictive_Model!$B$23)/Predictive_Model!$C$23)*Predictive_Model!$D$23+((L1955-Predictive_Model!$B$24)/Predictive_Model!$C$24)*Predictive_Model!$D$24+((M1955-Predictive_Model!$B$25)/Predictive_Model!$C$25)*Predictive_Model!$D$25+IF(C1955="Male",Predictive_Model!$D$31,IF(C1955="Other",Predictive_Model!$D$32,0))+IF(D1955="Premium",Predictive_Model!$D$34,IF(D1955="Standard",Predictive_Model!$D$35,0))+IF(G1955="Asia",Predictive_Model!$D$37,IF(G1955="Europe",Predictive_Model!$D$38,IF(G1955="North America",Predictive_Model!$D$39,IF(G1955="Oceania",Predictive_Model!$D$40,IF(G1955="South America",Predictive_Model!$D$41,0)))))+IF(H1955="Laptop",Predictive_Model!$D$43,IF(H1955="Mobile",Predictive_Model!$D$44,IF(H1955="TV",Predictive_Model!$D$45,IF(H1955="Tablet",Predictive_Model!$D$46,0))))+IF(K1955="Crypto",Predictive_Model!$D$48,IF(K1955="Debit Card",Predictive_Model!$D$49,IF(K1955="Gift Card",Predictive_Model!$D$50,IF(K1955="PayPal",Predictive_Model!$D$51,0))))+IF(N1955="Comedy",Predictive_Model!$D$53,IF(N1955="Documentary",Predictive_Model!$D$54,IF(N1955="Drama",Predictive_Model!$D$55,IF(N1955="Horror",Predictive_Model!$D$56,IF(N1955="Romance",Predictive_Model!$D$57,IF(N1955="Sci-Fi",Predictive_Model!$D$58,0)))))))))</f>
        <v>5.3913176745866388E-4</v>
      </c>
      <c r="V1955" s="3" t="str">
        <f t="shared" si="306"/>
        <v>Low</v>
      </c>
      <c r="W1955" s="6">
        <f t="shared" si="307"/>
        <v>4.8467945894533886E-3</v>
      </c>
      <c r="X1955" s="3" t="str">
        <f t="shared" si="308"/>
        <v>Monitor</v>
      </c>
      <c r="Y1955" s="3" t="str">
        <f t="shared" si="309"/>
        <v>OK</v>
      </c>
    </row>
    <row r="1956" spans="1:25" x14ac:dyDescent="0.25">
      <c r="A1956" s="3" t="str">
        <f>Raw_Data!A1956</f>
        <v>c9ca7e43-bb03-4e5c-82be-057200bc6f32</v>
      </c>
      <c r="B1956" s="3">
        <f>Raw_Data!B1956</f>
        <v>46</v>
      </c>
      <c r="C1956" s="3" t="str">
        <f>Raw_Data!C1956</f>
        <v>Other</v>
      </c>
      <c r="D1956" s="3" t="str">
        <f>Raw_Data!D1956</f>
        <v>Premium</v>
      </c>
      <c r="E1956" s="3">
        <f>Raw_Data!E1956</f>
        <v>7.29</v>
      </c>
      <c r="F1956" s="3">
        <f>Raw_Data!F1956</f>
        <v>4</v>
      </c>
      <c r="G1956" s="3" t="str">
        <f>Raw_Data!G1956</f>
        <v>North America</v>
      </c>
      <c r="H1956" s="3" t="str">
        <f>Raw_Data!H1956</f>
        <v>Laptop</v>
      </c>
      <c r="I1956" s="3">
        <f>Raw_Data!I1956</f>
        <v>17.989999999999998</v>
      </c>
      <c r="J1956" s="3">
        <f>Raw_Data!J1956</f>
        <v>0</v>
      </c>
      <c r="K1956" s="3" t="str">
        <f>Raw_Data!K1956</f>
        <v>Credit Card</v>
      </c>
      <c r="L1956" s="3">
        <f>Raw_Data!L1956</f>
        <v>2</v>
      </c>
      <c r="M1956" s="3">
        <f>Raw_Data!M1956</f>
        <v>1.46</v>
      </c>
      <c r="N1956" s="3" t="str">
        <f>Raw_Data!N1956</f>
        <v>Comedy</v>
      </c>
      <c r="O1956" s="3" t="str">
        <f t="shared" si="300"/>
        <v>45-54</v>
      </c>
      <c r="P1956" s="3" t="str">
        <f t="shared" si="301"/>
        <v>&lt;10h</v>
      </c>
      <c r="Q1956" s="3" t="str">
        <f t="shared" si="302"/>
        <v>0-7d</v>
      </c>
      <c r="R1956" s="3" t="str">
        <f t="shared" si="303"/>
        <v>Medium</v>
      </c>
      <c r="S1956" s="3" t="str">
        <f t="shared" si="304"/>
        <v>High</v>
      </c>
      <c r="T1956" s="3" t="str">
        <f t="shared" si="305"/>
        <v>Active</v>
      </c>
      <c r="U1956" s="4">
        <f>1/(1+EXP(-(Predictive_Model!$B$5+((B1956-Predictive_Model!$B$20)/Predictive_Model!$C$20)*Predictive_Model!$D$20+((E1956-Predictive_Model!$B$21)/Predictive_Model!$C$21)*Predictive_Model!$D$21+((F1956-Predictive_Model!$B$22)/Predictive_Model!$C$22)*Predictive_Model!$D$22+((I1956-Predictive_Model!$B$23)/Predictive_Model!$C$23)*Predictive_Model!$D$23+((L1956-Predictive_Model!$B$24)/Predictive_Model!$C$24)*Predictive_Model!$D$24+((M1956-Predictive_Model!$B$25)/Predictive_Model!$C$25)*Predictive_Model!$D$25+IF(C1956="Male",Predictive_Model!$D$31,IF(C1956="Other",Predictive_Model!$D$32,0))+IF(D1956="Premium",Predictive_Model!$D$34,IF(D1956="Standard",Predictive_Model!$D$35,0))+IF(G1956="Asia",Predictive_Model!$D$37,IF(G1956="Europe",Predictive_Model!$D$38,IF(G1956="North America",Predictive_Model!$D$39,IF(G1956="Oceania",Predictive_Model!$D$40,IF(G1956="South America",Predictive_Model!$D$41,0)))))+IF(H1956="Laptop",Predictive_Model!$D$43,IF(H1956="Mobile",Predictive_Model!$D$44,IF(H1956="TV",Predictive_Model!$D$45,IF(H1956="Tablet",Predictive_Model!$D$46,0))))+IF(K1956="Crypto",Predictive_Model!$D$48,IF(K1956="Debit Card",Predictive_Model!$D$49,IF(K1956="Gift Card",Predictive_Model!$D$50,IF(K1956="PayPal",Predictive_Model!$D$51,0))))+IF(N1956="Comedy",Predictive_Model!$D$53,IF(N1956="Documentary",Predictive_Model!$D$54,IF(N1956="Drama",Predictive_Model!$D$55,IF(N1956="Horror",Predictive_Model!$D$56,IF(N1956="Romance",Predictive_Model!$D$57,IF(N1956="Sci-Fi",Predictive_Model!$D$58,0)))))))))</f>
        <v>3.1543323329531907E-2</v>
      </c>
      <c r="V1956" s="3" t="str">
        <f t="shared" si="306"/>
        <v>Low</v>
      </c>
      <c r="W1956" s="6">
        <f t="shared" si="307"/>
        <v>0.56746438669827892</v>
      </c>
      <c r="X1956" s="3" t="str">
        <f t="shared" si="308"/>
        <v>Monitor</v>
      </c>
      <c r="Y1956" s="3" t="str">
        <f t="shared" si="309"/>
        <v>OK</v>
      </c>
    </row>
    <row r="1957" spans="1:25" x14ac:dyDescent="0.25">
      <c r="A1957" s="3" t="str">
        <f>Raw_Data!A1957</f>
        <v>32f97948-ac90-446f-ba8f-0da203d8d523</v>
      </c>
      <c r="B1957" s="3">
        <f>Raw_Data!B1957</f>
        <v>34</v>
      </c>
      <c r="C1957" s="3" t="str">
        <f>Raw_Data!C1957</f>
        <v>Other</v>
      </c>
      <c r="D1957" s="3" t="str">
        <f>Raw_Data!D1957</f>
        <v>Basic</v>
      </c>
      <c r="E1957" s="3">
        <f>Raw_Data!E1957</f>
        <v>5.95</v>
      </c>
      <c r="F1957" s="3">
        <f>Raw_Data!F1957</f>
        <v>37</v>
      </c>
      <c r="G1957" s="3" t="str">
        <f>Raw_Data!G1957</f>
        <v>South America</v>
      </c>
      <c r="H1957" s="3" t="str">
        <f>Raw_Data!H1957</f>
        <v>Tablet</v>
      </c>
      <c r="I1957" s="3">
        <f>Raw_Data!I1957</f>
        <v>8.99</v>
      </c>
      <c r="J1957" s="3">
        <f>Raw_Data!J1957</f>
        <v>1</v>
      </c>
      <c r="K1957" s="3" t="str">
        <f>Raw_Data!K1957</f>
        <v>Crypto</v>
      </c>
      <c r="L1957" s="3">
        <f>Raw_Data!L1957</f>
        <v>2</v>
      </c>
      <c r="M1957" s="3">
        <f>Raw_Data!M1957</f>
        <v>0.16</v>
      </c>
      <c r="N1957" s="3" t="str">
        <f>Raw_Data!N1957</f>
        <v>Comedy</v>
      </c>
      <c r="O1957" s="3" t="str">
        <f t="shared" si="300"/>
        <v>25-34</v>
      </c>
      <c r="P1957" s="3" t="str">
        <f t="shared" si="301"/>
        <v>&lt;10h</v>
      </c>
      <c r="Q1957" s="3" t="str">
        <f t="shared" si="302"/>
        <v>22-45d</v>
      </c>
      <c r="R1957" s="3" t="str">
        <f t="shared" si="303"/>
        <v>Medium</v>
      </c>
      <c r="S1957" s="3" t="str">
        <f t="shared" si="304"/>
        <v>Low</v>
      </c>
      <c r="T1957" s="3" t="str">
        <f t="shared" si="305"/>
        <v>Churned</v>
      </c>
      <c r="U1957" s="4">
        <f>1/(1+EXP(-(Predictive_Model!$B$5+((B1957-Predictive_Model!$B$20)/Predictive_Model!$C$20)*Predictive_Model!$D$20+((E1957-Predictive_Model!$B$21)/Predictive_Model!$C$21)*Predictive_Model!$D$21+((F1957-Predictive_Model!$B$22)/Predictive_Model!$C$22)*Predictive_Model!$D$22+((I1957-Predictive_Model!$B$23)/Predictive_Model!$C$23)*Predictive_Model!$D$23+((L1957-Predictive_Model!$B$24)/Predictive_Model!$C$24)*Predictive_Model!$D$24+((M1957-Predictive_Model!$B$25)/Predictive_Model!$C$25)*Predictive_Model!$D$25+IF(C1957="Male",Predictive_Model!$D$31,IF(C1957="Other",Predictive_Model!$D$32,0))+IF(D1957="Premium",Predictive_Model!$D$34,IF(D1957="Standard",Predictive_Model!$D$35,0))+IF(G1957="Asia",Predictive_Model!$D$37,IF(G1957="Europe",Predictive_Model!$D$38,IF(G1957="North America",Predictive_Model!$D$39,IF(G1957="Oceania",Predictive_Model!$D$40,IF(G1957="South America",Predictive_Model!$D$41,0)))))+IF(H1957="Laptop",Predictive_Model!$D$43,IF(H1957="Mobile",Predictive_Model!$D$44,IF(H1957="TV",Predictive_Model!$D$45,IF(H1957="Tablet",Predictive_Model!$D$46,0))))+IF(K1957="Crypto",Predictive_Model!$D$48,IF(K1957="Debit Card",Predictive_Model!$D$49,IF(K1957="Gift Card",Predictive_Model!$D$50,IF(K1957="PayPal",Predictive_Model!$D$51,0))))+IF(N1957="Comedy",Predictive_Model!$D$53,IF(N1957="Documentary",Predictive_Model!$D$54,IF(N1957="Drama",Predictive_Model!$D$55,IF(N1957="Horror",Predictive_Model!$D$56,IF(N1957="Romance",Predictive_Model!$D$57,IF(N1957="Sci-Fi",Predictive_Model!$D$58,0)))))))))</f>
        <v>0.99966173319903529</v>
      </c>
      <c r="V1957" s="3" t="str">
        <f t="shared" si="306"/>
        <v>Critical</v>
      </c>
      <c r="W1957" s="6">
        <f t="shared" si="307"/>
        <v>8.99</v>
      </c>
      <c r="X1957" s="3" t="str">
        <f t="shared" si="308"/>
        <v>Priority 2</v>
      </c>
      <c r="Y1957" s="3" t="str">
        <f t="shared" si="309"/>
        <v>OK</v>
      </c>
    </row>
    <row r="1958" spans="1:25" x14ac:dyDescent="0.25">
      <c r="A1958" s="3" t="str">
        <f>Raw_Data!A1958</f>
        <v>501823e6-8ea5-433b-b0f6-d8c5f53c8907</v>
      </c>
      <c r="B1958" s="3">
        <f>Raw_Data!B1958</f>
        <v>56</v>
      </c>
      <c r="C1958" s="3" t="str">
        <f>Raw_Data!C1958</f>
        <v>Male</v>
      </c>
      <c r="D1958" s="3" t="str">
        <f>Raw_Data!D1958</f>
        <v>Standard</v>
      </c>
      <c r="E1958" s="3">
        <f>Raw_Data!E1958</f>
        <v>5.83</v>
      </c>
      <c r="F1958" s="3">
        <f>Raw_Data!F1958</f>
        <v>59</v>
      </c>
      <c r="G1958" s="3" t="str">
        <f>Raw_Data!G1958</f>
        <v>Europe</v>
      </c>
      <c r="H1958" s="3" t="str">
        <f>Raw_Data!H1958</f>
        <v>Mobile</v>
      </c>
      <c r="I1958" s="3">
        <f>Raw_Data!I1958</f>
        <v>13.99</v>
      </c>
      <c r="J1958" s="3">
        <f>Raw_Data!J1958</f>
        <v>0</v>
      </c>
      <c r="K1958" s="3" t="str">
        <f>Raw_Data!K1958</f>
        <v>PayPal</v>
      </c>
      <c r="L1958" s="3">
        <f>Raw_Data!L1958</f>
        <v>5</v>
      </c>
      <c r="M1958" s="3">
        <f>Raw_Data!M1958</f>
        <v>0.1</v>
      </c>
      <c r="N1958" s="3" t="str">
        <f>Raw_Data!N1958</f>
        <v>Action</v>
      </c>
      <c r="O1958" s="3" t="str">
        <f t="shared" si="300"/>
        <v>55-70</v>
      </c>
      <c r="P1958" s="3" t="str">
        <f t="shared" si="301"/>
        <v>&lt;10h</v>
      </c>
      <c r="Q1958" s="3" t="str">
        <f t="shared" si="302"/>
        <v>46-60d</v>
      </c>
      <c r="R1958" s="3" t="str">
        <f t="shared" si="303"/>
        <v>Low</v>
      </c>
      <c r="S1958" s="3" t="str">
        <f t="shared" si="304"/>
        <v>Mid</v>
      </c>
      <c r="T1958" s="3" t="str">
        <f t="shared" si="305"/>
        <v>Active</v>
      </c>
      <c r="U1958" s="4">
        <f>1/(1+EXP(-(Predictive_Model!$B$5+((B1958-Predictive_Model!$B$20)/Predictive_Model!$C$20)*Predictive_Model!$D$20+((E1958-Predictive_Model!$B$21)/Predictive_Model!$C$21)*Predictive_Model!$D$21+((F1958-Predictive_Model!$B$22)/Predictive_Model!$C$22)*Predictive_Model!$D$22+((I1958-Predictive_Model!$B$23)/Predictive_Model!$C$23)*Predictive_Model!$D$23+((L1958-Predictive_Model!$B$24)/Predictive_Model!$C$24)*Predictive_Model!$D$24+((M1958-Predictive_Model!$B$25)/Predictive_Model!$C$25)*Predictive_Model!$D$25+IF(C1958="Male",Predictive_Model!$D$31,IF(C1958="Other",Predictive_Model!$D$32,0))+IF(D1958="Premium",Predictive_Model!$D$34,IF(D1958="Standard",Predictive_Model!$D$35,0))+IF(G1958="Asia",Predictive_Model!$D$37,IF(G1958="Europe",Predictive_Model!$D$38,IF(G1958="North America",Predictive_Model!$D$39,IF(G1958="Oceania",Predictive_Model!$D$40,IF(G1958="South America",Predictive_Model!$D$41,0)))))+IF(H1958="Laptop",Predictive_Model!$D$43,IF(H1958="Mobile",Predictive_Model!$D$44,IF(H1958="TV",Predictive_Model!$D$45,IF(H1958="Tablet",Predictive_Model!$D$46,0))))+IF(K1958="Crypto",Predictive_Model!$D$48,IF(K1958="Debit Card",Predictive_Model!$D$49,IF(K1958="Gift Card",Predictive_Model!$D$50,IF(K1958="PayPal",Predictive_Model!$D$51,0))))+IF(N1958="Comedy",Predictive_Model!$D$53,IF(N1958="Documentary",Predictive_Model!$D$54,IF(N1958="Drama",Predictive_Model!$D$55,IF(N1958="Horror",Predictive_Model!$D$56,IF(N1958="Romance",Predictive_Model!$D$57,IF(N1958="Sci-Fi",Predictive_Model!$D$58,0)))))))))</f>
        <v>0.99950650366897364</v>
      </c>
      <c r="V1958" s="3" t="str">
        <f t="shared" si="306"/>
        <v>Critical</v>
      </c>
      <c r="W1958" s="6">
        <f t="shared" si="307"/>
        <v>13.983095986328941</v>
      </c>
      <c r="X1958" s="3" t="str">
        <f t="shared" si="308"/>
        <v>Priority 2</v>
      </c>
      <c r="Y1958" s="3" t="str">
        <f t="shared" si="309"/>
        <v>OK</v>
      </c>
    </row>
    <row r="1959" spans="1:25" x14ac:dyDescent="0.25">
      <c r="A1959" s="3" t="str">
        <f>Raw_Data!A1959</f>
        <v>c4c39eed-21ee-4f06-be68-f9f4899be76b</v>
      </c>
      <c r="B1959" s="3">
        <f>Raw_Data!B1959</f>
        <v>35</v>
      </c>
      <c r="C1959" s="3" t="str">
        <f>Raw_Data!C1959</f>
        <v>Other</v>
      </c>
      <c r="D1959" s="3" t="str">
        <f>Raw_Data!D1959</f>
        <v>Basic</v>
      </c>
      <c r="E1959" s="3">
        <f>Raw_Data!E1959</f>
        <v>2.19</v>
      </c>
      <c r="F1959" s="3">
        <f>Raw_Data!F1959</f>
        <v>5</v>
      </c>
      <c r="G1959" s="3" t="str">
        <f>Raw_Data!G1959</f>
        <v>Oceania</v>
      </c>
      <c r="H1959" s="3" t="str">
        <f>Raw_Data!H1959</f>
        <v>Laptop</v>
      </c>
      <c r="I1959" s="3">
        <f>Raw_Data!I1959</f>
        <v>8.99</v>
      </c>
      <c r="J1959" s="3">
        <f>Raw_Data!J1959</f>
        <v>1</v>
      </c>
      <c r="K1959" s="3" t="str">
        <f>Raw_Data!K1959</f>
        <v>Gift Card</v>
      </c>
      <c r="L1959" s="3">
        <f>Raw_Data!L1959</f>
        <v>5</v>
      </c>
      <c r="M1959" s="3">
        <f>Raw_Data!M1959</f>
        <v>0.36</v>
      </c>
      <c r="N1959" s="3" t="str">
        <f>Raw_Data!N1959</f>
        <v>Action</v>
      </c>
      <c r="O1959" s="3" t="str">
        <f t="shared" si="300"/>
        <v>35-44</v>
      </c>
      <c r="P1959" s="3" t="str">
        <f t="shared" si="301"/>
        <v>&lt;10h</v>
      </c>
      <c r="Q1959" s="3" t="str">
        <f t="shared" si="302"/>
        <v>0-7d</v>
      </c>
      <c r="R1959" s="3" t="str">
        <f t="shared" si="303"/>
        <v>Medium</v>
      </c>
      <c r="S1959" s="3" t="str">
        <f t="shared" si="304"/>
        <v>Low</v>
      </c>
      <c r="T1959" s="3" t="str">
        <f t="shared" si="305"/>
        <v>Churned</v>
      </c>
      <c r="U1959" s="4">
        <f>1/(1+EXP(-(Predictive_Model!$B$5+((B1959-Predictive_Model!$B$20)/Predictive_Model!$C$20)*Predictive_Model!$D$20+((E1959-Predictive_Model!$B$21)/Predictive_Model!$C$21)*Predictive_Model!$D$21+((F1959-Predictive_Model!$B$22)/Predictive_Model!$C$22)*Predictive_Model!$D$22+((I1959-Predictive_Model!$B$23)/Predictive_Model!$C$23)*Predictive_Model!$D$23+((L1959-Predictive_Model!$B$24)/Predictive_Model!$C$24)*Predictive_Model!$D$24+((M1959-Predictive_Model!$B$25)/Predictive_Model!$C$25)*Predictive_Model!$D$25+IF(C1959="Male",Predictive_Model!$D$31,IF(C1959="Other",Predictive_Model!$D$32,0))+IF(D1959="Premium",Predictive_Model!$D$34,IF(D1959="Standard",Predictive_Model!$D$35,0))+IF(G1959="Asia",Predictive_Model!$D$37,IF(G1959="Europe",Predictive_Model!$D$38,IF(G1959="North America",Predictive_Model!$D$39,IF(G1959="Oceania",Predictive_Model!$D$40,IF(G1959="South America",Predictive_Model!$D$41,0)))))+IF(H1959="Laptop",Predictive_Model!$D$43,IF(H1959="Mobile",Predictive_Model!$D$44,IF(H1959="TV",Predictive_Model!$D$45,IF(H1959="Tablet",Predictive_Model!$D$46,0))))+IF(K1959="Crypto",Predictive_Model!$D$48,IF(K1959="Debit Card",Predictive_Model!$D$49,IF(K1959="Gift Card",Predictive_Model!$D$50,IF(K1959="PayPal",Predictive_Model!$D$51,0))))+IF(N1959="Comedy",Predictive_Model!$D$53,IF(N1959="Documentary",Predictive_Model!$D$54,IF(N1959="Drama",Predictive_Model!$D$55,IF(N1959="Horror",Predictive_Model!$D$56,IF(N1959="Romance",Predictive_Model!$D$57,IF(N1959="Sci-Fi",Predictive_Model!$D$58,0)))))))))</f>
        <v>0.7823976874554861</v>
      </c>
      <c r="V1959" s="3" t="str">
        <f t="shared" si="306"/>
        <v>Critical</v>
      </c>
      <c r="W1959" s="6">
        <f t="shared" si="307"/>
        <v>8.99</v>
      </c>
      <c r="X1959" s="3" t="str">
        <f t="shared" si="308"/>
        <v>Priority 2</v>
      </c>
      <c r="Y1959" s="3" t="str">
        <f t="shared" si="309"/>
        <v>OK</v>
      </c>
    </row>
    <row r="1960" spans="1:25" x14ac:dyDescent="0.25">
      <c r="A1960" s="3" t="str">
        <f>Raw_Data!A1960</f>
        <v>16c333fc-47cb-49f9-819b-b9853c0254d7</v>
      </c>
      <c r="B1960" s="3">
        <f>Raw_Data!B1960</f>
        <v>52</v>
      </c>
      <c r="C1960" s="3" t="str">
        <f>Raw_Data!C1960</f>
        <v>Other</v>
      </c>
      <c r="D1960" s="3" t="str">
        <f>Raw_Data!D1960</f>
        <v>Basic</v>
      </c>
      <c r="E1960" s="3">
        <f>Raw_Data!E1960</f>
        <v>8.7200000000000006</v>
      </c>
      <c r="F1960" s="3">
        <f>Raw_Data!F1960</f>
        <v>28</v>
      </c>
      <c r="G1960" s="3" t="str">
        <f>Raw_Data!G1960</f>
        <v>Africa</v>
      </c>
      <c r="H1960" s="3" t="str">
        <f>Raw_Data!H1960</f>
        <v>Laptop</v>
      </c>
      <c r="I1960" s="3">
        <f>Raw_Data!I1960</f>
        <v>8.99</v>
      </c>
      <c r="J1960" s="3">
        <f>Raw_Data!J1960</f>
        <v>1</v>
      </c>
      <c r="K1960" s="3" t="str">
        <f>Raw_Data!K1960</f>
        <v>Debit Card</v>
      </c>
      <c r="L1960" s="3">
        <f>Raw_Data!L1960</f>
        <v>1</v>
      </c>
      <c r="M1960" s="3">
        <f>Raw_Data!M1960</f>
        <v>0.3</v>
      </c>
      <c r="N1960" s="3" t="str">
        <f>Raw_Data!N1960</f>
        <v>Horror</v>
      </c>
      <c r="O1960" s="3" t="str">
        <f t="shared" si="300"/>
        <v>45-54</v>
      </c>
      <c r="P1960" s="3" t="str">
        <f t="shared" si="301"/>
        <v>&lt;10h</v>
      </c>
      <c r="Q1960" s="3" t="str">
        <f t="shared" si="302"/>
        <v>22-45d</v>
      </c>
      <c r="R1960" s="3" t="str">
        <f t="shared" si="303"/>
        <v>Medium</v>
      </c>
      <c r="S1960" s="3" t="str">
        <f t="shared" si="304"/>
        <v>Low</v>
      </c>
      <c r="T1960" s="3" t="str">
        <f t="shared" si="305"/>
        <v>Churned</v>
      </c>
      <c r="U1960" s="4">
        <f>1/(1+EXP(-(Predictive_Model!$B$5+((B1960-Predictive_Model!$B$20)/Predictive_Model!$C$20)*Predictive_Model!$D$20+((E1960-Predictive_Model!$B$21)/Predictive_Model!$C$21)*Predictive_Model!$D$21+((F1960-Predictive_Model!$B$22)/Predictive_Model!$C$22)*Predictive_Model!$D$22+((I1960-Predictive_Model!$B$23)/Predictive_Model!$C$23)*Predictive_Model!$D$23+((L1960-Predictive_Model!$B$24)/Predictive_Model!$C$24)*Predictive_Model!$D$24+((M1960-Predictive_Model!$B$25)/Predictive_Model!$C$25)*Predictive_Model!$D$25+IF(C1960="Male",Predictive_Model!$D$31,IF(C1960="Other",Predictive_Model!$D$32,0))+IF(D1960="Premium",Predictive_Model!$D$34,IF(D1960="Standard",Predictive_Model!$D$35,0))+IF(G1960="Asia",Predictive_Model!$D$37,IF(G1960="Europe",Predictive_Model!$D$38,IF(G1960="North America",Predictive_Model!$D$39,IF(G1960="Oceania",Predictive_Model!$D$40,IF(G1960="South America",Predictive_Model!$D$41,0)))))+IF(H1960="Laptop",Predictive_Model!$D$43,IF(H1960="Mobile",Predictive_Model!$D$44,IF(H1960="TV",Predictive_Model!$D$45,IF(H1960="Tablet",Predictive_Model!$D$46,0))))+IF(K1960="Crypto",Predictive_Model!$D$48,IF(K1960="Debit Card",Predictive_Model!$D$49,IF(K1960="Gift Card",Predictive_Model!$D$50,IF(K1960="PayPal",Predictive_Model!$D$51,0))))+IF(N1960="Comedy",Predictive_Model!$D$53,IF(N1960="Documentary",Predictive_Model!$D$54,IF(N1960="Drama",Predictive_Model!$D$55,IF(N1960="Horror",Predictive_Model!$D$56,IF(N1960="Romance",Predictive_Model!$D$57,IF(N1960="Sci-Fi",Predictive_Model!$D$58,0)))))))))</f>
        <v>0.99122189220615742</v>
      </c>
      <c r="V1960" s="3" t="str">
        <f t="shared" si="306"/>
        <v>Critical</v>
      </c>
      <c r="W1960" s="6">
        <f t="shared" si="307"/>
        <v>8.99</v>
      </c>
      <c r="X1960" s="3" t="str">
        <f t="shared" si="308"/>
        <v>Priority 2</v>
      </c>
      <c r="Y1960" s="3" t="str">
        <f t="shared" si="309"/>
        <v>OK</v>
      </c>
    </row>
    <row r="1961" spans="1:25" x14ac:dyDescent="0.25">
      <c r="A1961" s="3" t="str">
        <f>Raw_Data!A1961</f>
        <v>3790887a-7a19-4201-9f39-fec333345e97</v>
      </c>
      <c r="B1961" s="3">
        <f>Raw_Data!B1961</f>
        <v>54</v>
      </c>
      <c r="C1961" s="3" t="str">
        <f>Raw_Data!C1961</f>
        <v>Female</v>
      </c>
      <c r="D1961" s="3" t="str">
        <f>Raw_Data!D1961</f>
        <v>Basic</v>
      </c>
      <c r="E1961" s="3">
        <f>Raw_Data!E1961</f>
        <v>12.12</v>
      </c>
      <c r="F1961" s="3">
        <f>Raw_Data!F1961</f>
        <v>38</v>
      </c>
      <c r="G1961" s="3" t="str">
        <f>Raw_Data!G1961</f>
        <v>North America</v>
      </c>
      <c r="H1961" s="3" t="str">
        <f>Raw_Data!H1961</f>
        <v>TV</v>
      </c>
      <c r="I1961" s="3">
        <f>Raw_Data!I1961</f>
        <v>8.99</v>
      </c>
      <c r="J1961" s="3">
        <f>Raw_Data!J1961</f>
        <v>1</v>
      </c>
      <c r="K1961" s="3" t="str">
        <f>Raw_Data!K1961</f>
        <v>Gift Card</v>
      </c>
      <c r="L1961" s="3">
        <f>Raw_Data!L1961</f>
        <v>5</v>
      </c>
      <c r="M1961" s="3">
        <f>Raw_Data!M1961</f>
        <v>0.31</v>
      </c>
      <c r="N1961" s="3" t="str">
        <f>Raw_Data!N1961</f>
        <v>Romance</v>
      </c>
      <c r="O1961" s="3" t="str">
        <f t="shared" si="300"/>
        <v>45-54</v>
      </c>
      <c r="P1961" s="3" t="str">
        <f t="shared" si="301"/>
        <v>10-24h</v>
      </c>
      <c r="Q1961" s="3" t="str">
        <f t="shared" si="302"/>
        <v>22-45d</v>
      </c>
      <c r="R1961" s="3" t="str">
        <f t="shared" si="303"/>
        <v>Medium</v>
      </c>
      <c r="S1961" s="3" t="str">
        <f t="shared" si="304"/>
        <v>Low</v>
      </c>
      <c r="T1961" s="3" t="str">
        <f t="shared" si="305"/>
        <v>Churned</v>
      </c>
      <c r="U1961" s="4">
        <f>1/(1+EXP(-(Predictive_Model!$B$5+((B1961-Predictive_Model!$B$20)/Predictive_Model!$C$20)*Predictive_Model!$D$20+((E1961-Predictive_Model!$B$21)/Predictive_Model!$C$21)*Predictive_Model!$D$21+((F1961-Predictive_Model!$B$22)/Predictive_Model!$C$22)*Predictive_Model!$D$22+((I1961-Predictive_Model!$B$23)/Predictive_Model!$C$23)*Predictive_Model!$D$23+((L1961-Predictive_Model!$B$24)/Predictive_Model!$C$24)*Predictive_Model!$D$24+((M1961-Predictive_Model!$B$25)/Predictive_Model!$C$25)*Predictive_Model!$D$25+IF(C1961="Male",Predictive_Model!$D$31,IF(C1961="Other",Predictive_Model!$D$32,0))+IF(D1961="Premium",Predictive_Model!$D$34,IF(D1961="Standard",Predictive_Model!$D$35,0))+IF(G1961="Asia",Predictive_Model!$D$37,IF(G1961="Europe",Predictive_Model!$D$38,IF(G1961="North America",Predictive_Model!$D$39,IF(G1961="Oceania",Predictive_Model!$D$40,IF(G1961="South America",Predictive_Model!$D$41,0)))))+IF(H1961="Laptop",Predictive_Model!$D$43,IF(H1961="Mobile",Predictive_Model!$D$44,IF(H1961="TV",Predictive_Model!$D$45,IF(H1961="Tablet",Predictive_Model!$D$46,0))))+IF(K1961="Crypto",Predictive_Model!$D$48,IF(K1961="Debit Card",Predictive_Model!$D$49,IF(K1961="Gift Card",Predictive_Model!$D$50,IF(K1961="PayPal",Predictive_Model!$D$51,0))))+IF(N1961="Comedy",Predictive_Model!$D$53,IF(N1961="Documentary",Predictive_Model!$D$54,IF(N1961="Drama",Predictive_Model!$D$55,IF(N1961="Horror",Predictive_Model!$D$56,IF(N1961="Romance",Predictive_Model!$D$57,IF(N1961="Sci-Fi",Predictive_Model!$D$58,0)))))))))</f>
        <v>0.91993994856912109</v>
      </c>
      <c r="V1961" s="3" t="str">
        <f t="shared" si="306"/>
        <v>Critical</v>
      </c>
      <c r="W1961" s="6">
        <f t="shared" si="307"/>
        <v>8.99</v>
      </c>
      <c r="X1961" s="3" t="str">
        <f t="shared" si="308"/>
        <v>Priority 2</v>
      </c>
      <c r="Y1961" s="3" t="str">
        <f t="shared" si="309"/>
        <v>OK</v>
      </c>
    </row>
    <row r="1962" spans="1:25" x14ac:dyDescent="0.25">
      <c r="A1962" s="3" t="str">
        <f>Raw_Data!A1962</f>
        <v>7bd51ef6-d0f6-4894-ade9-af2b4f2f45b1</v>
      </c>
      <c r="B1962" s="3">
        <f>Raw_Data!B1962</f>
        <v>42</v>
      </c>
      <c r="C1962" s="3" t="str">
        <f>Raw_Data!C1962</f>
        <v>Female</v>
      </c>
      <c r="D1962" s="3" t="str">
        <f>Raw_Data!D1962</f>
        <v>Standard</v>
      </c>
      <c r="E1962" s="3">
        <f>Raw_Data!E1962</f>
        <v>25.68</v>
      </c>
      <c r="F1962" s="3">
        <f>Raw_Data!F1962</f>
        <v>33</v>
      </c>
      <c r="G1962" s="3" t="str">
        <f>Raw_Data!G1962</f>
        <v>Asia</v>
      </c>
      <c r="H1962" s="3" t="str">
        <f>Raw_Data!H1962</f>
        <v>Laptop</v>
      </c>
      <c r="I1962" s="3">
        <f>Raw_Data!I1962</f>
        <v>13.99</v>
      </c>
      <c r="J1962" s="3">
        <f>Raw_Data!J1962</f>
        <v>0</v>
      </c>
      <c r="K1962" s="3" t="str">
        <f>Raw_Data!K1962</f>
        <v>Debit Card</v>
      </c>
      <c r="L1962" s="3">
        <f>Raw_Data!L1962</f>
        <v>5</v>
      </c>
      <c r="M1962" s="3">
        <f>Raw_Data!M1962</f>
        <v>0.76</v>
      </c>
      <c r="N1962" s="3" t="str">
        <f>Raw_Data!N1962</f>
        <v>Comedy</v>
      </c>
      <c r="O1962" s="3" t="str">
        <f t="shared" si="300"/>
        <v>35-44</v>
      </c>
      <c r="P1962" s="3" t="str">
        <f t="shared" si="301"/>
        <v>25-49h</v>
      </c>
      <c r="Q1962" s="3" t="str">
        <f t="shared" si="302"/>
        <v>22-45d</v>
      </c>
      <c r="R1962" s="3" t="str">
        <f t="shared" si="303"/>
        <v>Medium</v>
      </c>
      <c r="S1962" s="3" t="str">
        <f t="shared" si="304"/>
        <v>Mid</v>
      </c>
      <c r="T1962" s="3" t="str">
        <f t="shared" si="305"/>
        <v>Active</v>
      </c>
      <c r="U1962" s="4">
        <f>1/(1+EXP(-(Predictive_Model!$B$5+((B1962-Predictive_Model!$B$20)/Predictive_Model!$C$20)*Predictive_Model!$D$20+((E1962-Predictive_Model!$B$21)/Predictive_Model!$C$21)*Predictive_Model!$D$21+((F1962-Predictive_Model!$B$22)/Predictive_Model!$C$22)*Predictive_Model!$D$22+((I1962-Predictive_Model!$B$23)/Predictive_Model!$C$23)*Predictive_Model!$D$23+((L1962-Predictive_Model!$B$24)/Predictive_Model!$C$24)*Predictive_Model!$D$24+((M1962-Predictive_Model!$B$25)/Predictive_Model!$C$25)*Predictive_Model!$D$25+IF(C1962="Male",Predictive_Model!$D$31,IF(C1962="Other",Predictive_Model!$D$32,0))+IF(D1962="Premium",Predictive_Model!$D$34,IF(D1962="Standard",Predictive_Model!$D$35,0))+IF(G1962="Asia",Predictive_Model!$D$37,IF(G1962="Europe",Predictive_Model!$D$38,IF(G1962="North America",Predictive_Model!$D$39,IF(G1962="Oceania",Predictive_Model!$D$40,IF(G1962="South America",Predictive_Model!$D$41,0)))))+IF(H1962="Laptop",Predictive_Model!$D$43,IF(H1962="Mobile",Predictive_Model!$D$44,IF(H1962="TV",Predictive_Model!$D$45,IF(H1962="Tablet",Predictive_Model!$D$46,0))))+IF(K1962="Crypto",Predictive_Model!$D$48,IF(K1962="Debit Card",Predictive_Model!$D$49,IF(K1962="Gift Card",Predictive_Model!$D$50,IF(K1962="PayPal",Predictive_Model!$D$51,0))))+IF(N1962="Comedy",Predictive_Model!$D$53,IF(N1962="Documentary",Predictive_Model!$D$54,IF(N1962="Drama",Predictive_Model!$D$55,IF(N1962="Horror",Predictive_Model!$D$56,IF(N1962="Romance",Predictive_Model!$D$57,IF(N1962="Sci-Fi",Predictive_Model!$D$58,0)))))))))</f>
        <v>6.3090942999680794E-3</v>
      </c>
      <c r="V1962" s="3" t="str">
        <f t="shared" si="306"/>
        <v>Low</v>
      </c>
      <c r="W1962" s="6">
        <f t="shared" si="307"/>
        <v>8.8264229256553431E-2</v>
      </c>
      <c r="X1962" s="3" t="str">
        <f t="shared" si="308"/>
        <v>Monitor</v>
      </c>
      <c r="Y1962" s="3" t="str">
        <f t="shared" si="309"/>
        <v>OK</v>
      </c>
    </row>
    <row r="1963" spans="1:25" x14ac:dyDescent="0.25">
      <c r="A1963" s="3" t="str">
        <f>Raw_Data!A1963</f>
        <v>67db947c-f035-417e-8883-71b4780b4fc0</v>
      </c>
      <c r="B1963" s="3">
        <f>Raw_Data!B1963</f>
        <v>39</v>
      </c>
      <c r="C1963" s="3" t="str">
        <f>Raw_Data!C1963</f>
        <v>Other</v>
      </c>
      <c r="D1963" s="3" t="str">
        <f>Raw_Data!D1963</f>
        <v>Basic</v>
      </c>
      <c r="E1963" s="3">
        <f>Raw_Data!E1963</f>
        <v>10.6</v>
      </c>
      <c r="F1963" s="3">
        <f>Raw_Data!F1963</f>
        <v>53</v>
      </c>
      <c r="G1963" s="3" t="str">
        <f>Raw_Data!G1963</f>
        <v>North America</v>
      </c>
      <c r="H1963" s="3" t="str">
        <f>Raw_Data!H1963</f>
        <v>Laptop</v>
      </c>
      <c r="I1963" s="3">
        <f>Raw_Data!I1963</f>
        <v>8.99</v>
      </c>
      <c r="J1963" s="3">
        <f>Raw_Data!J1963</f>
        <v>1</v>
      </c>
      <c r="K1963" s="3" t="str">
        <f>Raw_Data!K1963</f>
        <v>PayPal</v>
      </c>
      <c r="L1963" s="3">
        <f>Raw_Data!L1963</f>
        <v>3</v>
      </c>
      <c r="M1963" s="3">
        <f>Raw_Data!M1963</f>
        <v>0.2</v>
      </c>
      <c r="N1963" s="3" t="str">
        <f>Raw_Data!N1963</f>
        <v>Comedy</v>
      </c>
      <c r="O1963" s="3" t="str">
        <f t="shared" si="300"/>
        <v>35-44</v>
      </c>
      <c r="P1963" s="3" t="str">
        <f t="shared" si="301"/>
        <v>10-24h</v>
      </c>
      <c r="Q1963" s="3" t="str">
        <f t="shared" si="302"/>
        <v>46-60d</v>
      </c>
      <c r="R1963" s="3" t="str">
        <f t="shared" si="303"/>
        <v>Medium</v>
      </c>
      <c r="S1963" s="3" t="str">
        <f t="shared" si="304"/>
        <v>Low</v>
      </c>
      <c r="T1963" s="3" t="str">
        <f t="shared" si="305"/>
        <v>Churned</v>
      </c>
      <c r="U1963" s="4">
        <f>1/(1+EXP(-(Predictive_Model!$B$5+((B1963-Predictive_Model!$B$20)/Predictive_Model!$C$20)*Predictive_Model!$D$20+((E1963-Predictive_Model!$B$21)/Predictive_Model!$C$21)*Predictive_Model!$D$21+((F1963-Predictive_Model!$B$22)/Predictive_Model!$C$22)*Predictive_Model!$D$22+((I1963-Predictive_Model!$B$23)/Predictive_Model!$C$23)*Predictive_Model!$D$23+((L1963-Predictive_Model!$B$24)/Predictive_Model!$C$24)*Predictive_Model!$D$24+((M1963-Predictive_Model!$B$25)/Predictive_Model!$C$25)*Predictive_Model!$D$25+IF(C1963="Male",Predictive_Model!$D$31,IF(C1963="Other",Predictive_Model!$D$32,0))+IF(D1963="Premium",Predictive_Model!$D$34,IF(D1963="Standard",Predictive_Model!$D$35,0))+IF(G1963="Asia",Predictive_Model!$D$37,IF(G1963="Europe",Predictive_Model!$D$38,IF(G1963="North America",Predictive_Model!$D$39,IF(G1963="Oceania",Predictive_Model!$D$40,IF(G1963="South America",Predictive_Model!$D$41,0)))))+IF(H1963="Laptop",Predictive_Model!$D$43,IF(H1963="Mobile",Predictive_Model!$D$44,IF(H1963="TV",Predictive_Model!$D$45,IF(H1963="Tablet",Predictive_Model!$D$46,0))))+IF(K1963="Crypto",Predictive_Model!$D$48,IF(K1963="Debit Card",Predictive_Model!$D$49,IF(K1963="Gift Card",Predictive_Model!$D$50,IF(K1963="PayPal",Predictive_Model!$D$51,0))))+IF(N1963="Comedy",Predictive_Model!$D$53,IF(N1963="Documentary",Predictive_Model!$D$54,IF(N1963="Drama",Predictive_Model!$D$55,IF(N1963="Horror",Predictive_Model!$D$56,IF(N1963="Romance",Predictive_Model!$D$57,IF(N1963="Sci-Fi",Predictive_Model!$D$58,0)))))))))</f>
        <v>0.99806192180837661</v>
      </c>
      <c r="V1963" s="3" t="str">
        <f t="shared" si="306"/>
        <v>Critical</v>
      </c>
      <c r="W1963" s="6">
        <f t="shared" si="307"/>
        <v>8.99</v>
      </c>
      <c r="X1963" s="3" t="str">
        <f t="shared" si="308"/>
        <v>Priority 2</v>
      </c>
      <c r="Y1963" s="3" t="str">
        <f t="shared" si="309"/>
        <v>OK</v>
      </c>
    </row>
    <row r="1964" spans="1:25" x14ac:dyDescent="0.25">
      <c r="A1964" s="3" t="str">
        <f>Raw_Data!A1964</f>
        <v>3d394651-d7f9-455c-b308-058cb52f8df8</v>
      </c>
      <c r="B1964" s="3">
        <f>Raw_Data!B1964</f>
        <v>65</v>
      </c>
      <c r="C1964" s="3" t="str">
        <f>Raw_Data!C1964</f>
        <v>Other</v>
      </c>
      <c r="D1964" s="3" t="str">
        <f>Raw_Data!D1964</f>
        <v>Premium</v>
      </c>
      <c r="E1964" s="3">
        <f>Raw_Data!E1964</f>
        <v>13.71</v>
      </c>
      <c r="F1964" s="3">
        <f>Raw_Data!F1964</f>
        <v>4</v>
      </c>
      <c r="G1964" s="3" t="str">
        <f>Raw_Data!G1964</f>
        <v>South America</v>
      </c>
      <c r="H1964" s="3" t="str">
        <f>Raw_Data!H1964</f>
        <v>Desktop</v>
      </c>
      <c r="I1964" s="3">
        <f>Raw_Data!I1964</f>
        <v>17.989999999999998</v>
      </c>
      <c r="J1964" s="3">
        <f>Raw_Data!J1964</f>
        <v>0</v>
      </c>
      <c r="K1964" s="3" t="str">
        <f>Raw_Data!K1964</f>
        <v>Crypto</v>
      </c>
      <c r="L1964" s="3">
        <f>Raw_Data!L1964</f>
        <v>3</v>
      </c>
      <c r="M1964" s="3">
        <f>Raw_Data!M1964</f>
        <v>2.74</v>
      </c>
      <c r="N1964" s="3" t="str">
        <f>Raw_Data!N1964</f>
        <v>Sci-Fi</v>
      </c>
      <c r="O1964" s="3" t="str">
        <f t="shared" si="300"/>
        <v>55-70</v>
      </c>
      <c r="P1964" s="3" t="str">
        <f t="shared" si="301"/>
        <v>10-24h</v>
      </c>
      <c r="Q1964" s="3" t="str">
        <f t="shared" si="302"/>
        <v>0-7d</v>
      </c>
      <c r="R1964" s="3" t="str">
        <f t="shared" si="303"/>
        <v>Medium</v>
      </c>
      <c r="S1964" s="3" t="str">
        <f t="shared" si="304"/>
        <v>High</v>
      </c>
      <c r="T1964" s="3" t="str">
        <f t="shared" si="305"/>
        <v>Active</v>
      </c>
      <c r="U1964" s="4">
        <f>1/(1+EXP(-(Predictive_Model!$B$5+((B1964-Predictive_Model!$B$20)/Predictive_Model!$C$20)*Predictive_Model!$D$20+((E1964-Predictive_Model!$B$21)/Predictive_Model!$C$21)*Predictive_Model!$D$21+((F1964-Predictive_Model!$B$22)/Predictive_Model!$C$22)*Predictive_Model!$D$22+((I1964-Predictive_Model!$B$23)/Predictive_Model!$C$23)*Predictive_Model!$D$23+((L1964-Predictive_Model!$B$24)/Predictive_Model!$C$24)*Predictive_Model!$D$24+((M1964-Predictive_Model!$B$25)/Predictive_Model!$C$25)*Predictive_Model!$D$25+IF(C1964="Male",Predictive_Model!$D$31,IF(C1964="Other",Predictive_Model!$D$32,0))+IF(D1964="Premium",Predictive_Model!$D$34,IF(D1964="Standard",Predictive_Model!$D$35,0))+IF(G1964="Asia",Predictive_Model!$D$37,IF(G1964="Europe",Predictive_Model!$D$38,IF(G1964="North America",Predictive_Model!$D$39,IF(G1964="Oceania",Predictive_Model!$D$40,IF(G1964="South America",Predictive_Model!$D$41,0)))))+IF(H1964="Laptop",Predictive_Model!$D$43,IF(H1964="Mobile",Predictive_Model!$D$44,IF(H1964="TV",Predictive_Model!$D$45,IF(H1964="Tablet",Predictive_Model!$D$46,0))))+IF(K1964="Crypto",Predictive_Model!$D$48,IF(K1964="Debit Card",Predictive_Model!$D$49,IF(K1964="Gift Card",Predictive_Model!$D$50,IF(K1964="PayPal",Predictive_Model!$D$51,0))))+IF(N1964="Comedy",Predictive_Model!$D$53,IF(N1964="Documentary",Predictive_Model!$D$54,IF(N1964="Drama",Predictive_Model!$D$55,IF(N1964="Horror",Predictive_Model!$D$56,IF(N1964="Romance",Predictive_Model!$D$57,IF(N1964="Sci-Fi",Predictive_Model!$D$58,0)))))))))</f>
        <v>2.3141906230234955E-4</v>
      </c>
      <c r="V1964" s="3" t="str">
        <f t="shared" si="306"/>
        <v>Low</v>
      </c>
      <c r="W1964" s="6">
        <f t="shared" si="307"/>
        <v>4.1632289308192677E-3</v>
      </c>
      <c r="X1964" s="3" t="str">
        <f t="shared" si="308"/>
        <v>Monitor</v>
      </c>
      <c r="Y1964" s="3" t="str">
        <f t="shared" si="309"/>
        <v>OK</v>
      </c>
    </row>
    <row r="1965" spans="1:25" x14ac:dyDescent="0.25">
      <c r="A1965" s="3" t="str">
        <f>Raw_Data!A1965</f>
        <v>356a678e-8341-481b-b1dd-c3bf8085cdf3</v>
      </c>
      <c r="B1965" s="3">
        <f>Raw_Data!B1965</f>
        <v>70</v>
      </c>
      <c r="C1965" s="3" t="str">
        <f>Raw_Data!C1965</f>
        <v>Female</v>
      </c>
      <c r="D1965" s="3" t="str">
        <f>Raw_Data!D1965</f>
        <v>Basic</v>
      </c>
      <c r="E1965" s="3">
        <f>Raw_Data!E1965</f>
        <v>4.04</v>
      </c>
      <c r="F1965" s="3">
        <f>Raw_Data!F1965</f>
        <v>52</v>
      </c>
      <c r="G1965" s="3" t="str">
        <f>Raw_Data!G1965</f>
        <v>Asia</v>
      </c>
      <c r="H1965" s="3" t="str">
        <f>Raw_Data!H1965</f>
        <v>Mobile</v>
      </c>
      <c r="I1965" s="3">
        <f>Raw_Data!I1965</f>
        <v>8.99</v>
      </c>
      <c r="J1965" s="3">
        <f>Raw_Data!J1965</f>
        <v>1</v>
      </c>
      <c r="K1965" s="3" t="str">
        <f>Raw_Data!K1965</f>
        <v>Crypto</v>
      </c>
      <c r="L1965" s="3">
        <f>Raw_Data!L1965</f>
        <v>3</v>
      </c>
      <c r="M1965" s="3">
        <f>Raw_Data!M1965</f>
        <v>0.08</v>
      </c>
      <c r="N1965" s="3" t="str">
        <f>Raw_Data!N1965</f>
        <v>Drama</v>
      </c>
      <c r="O1965" s="3" t="str">
        <f t="shared" si="300"/>
        <v>55-70</v>
      </c>
      <c r="P1965" s="3" t="str">
        <f t="shared" si="301"/>
        <v>&lt;10h</v>
      </c>
      <c r="Q1965" s="3" t="str">
        <f t="shared" si="302"/>
        <v>46-60d</v>
      </c>
      <c r="R1965" s="3" t="str">
        <f t="shared" si="303"/>
        <v>Low</v>
      </c>
      <c r="S1965" s="3" t="str">
        <f t="shared" si="304"/>
        <v>Low</v>
      </c>
      <c r="T1965" s="3" t="str">
        <f t="shared" si="305"/>
        <v>Churned</v>
      </c>
      <c r="U1965" s="4">
        <f>1/(1+EXP(-(Predictive_Model!$B$5+((B1965-Predictive_Model!$B$20)/Predictive_Model!$C$20)*Predictive_Model!$D$20+((E1965-Predictive_Model!$B$21)/Predictive_Model!$C$21)*Predictive_Model!$D$21+((F1965-Predictive_Model!$B$22)/Predictive_Model!$C$22)*Predictive_Model!$D$22+((I1965-Predictive_Model!$B$23)/Predictive_Model!$C$23)*Predictive_Model!$D$23+((L1965-Predictive_Model!$B$24)/Predictive_Model!$C$24)*Predictive_Model!$D$24+((M1965-Predictive_Model!$B$25)/Predictive_Model!$C$25)*Predictive_Model!$D$25+IF(C1965="Male",Predictive_Model!$D$31,IF(C1965="Other",Predictive_Model!$D$32,0))+IF(D1965="Premium",Predictive_Model!$D$34,IF(D1965="Standard",Predictive_Model!$D$35,0))+IF(G1965="Asia",Predictive_Model!$D$37,IF(G1965="Europe",Predictive_Model!$D$38,IF(G1965="North America",Predictive_Model!$D$39,IF(G1965="Oceania",Predictive_Model!$D$40,IF(G1965="South America",Predictive_Model!$D$41,0)))))+IF(H1965="Laptop",Predictive_Model!$D$43,IF(H1965="Mobile",Predictive_Model!$D$44,IF(H1965="TV",Predictive_Model!$D$45,IF(H1965="Tablet",Predictive_Model!$D$46,0))))+IF(K1965="Crypto",Predictive_Model!$D$48,IF(K1965="Debit Card",Predictive_Model!$D$49,IF(K1965="Gift Card",Predictive_Model!$D$50,IF(K1965="PayPal",Predictive_Model!$D$51,0))))+IF(N1965="Comedy",Predictive_Model!$D$53,IF(N1965="Documentary",Predictive_Model!$D$54,IF(N1965="Drama",Predictive_Model!$D$55,IF(N1965="Horror",Predictive_Model!$D$56,IF(N1965="Romance",Predictive_Model!$D$57,IF(N1965="Sci-Fi",Predictive_Model!$D$58,0)))))))))</f>
        <v>0.99995965996542124</v>
      </c>
      <c r="V1965" s="3" t="str">
        <f t="shared" si="306"/>
        <v>Critical</v>
      </c>
      <c r="W1965" s="6">
        <f t="shared" si="307"/>
        <v>8.99</v>
      </c>
      <c r="X1965" s="3" t="str">
        <f t="shared" si="308"/>
        <v>Priority 2</v>
      </c>
      <c r="Y1965" s="3" t="str">
        <f t="shared" si="309"/>
        <v>OK</v>
      </c>
    </row>
    <row r="1966" spans="1:25" x14ac:dyDescent="0.25">
      <c r="A1966" s="3" t="str">
        <f>Raw_Data!A1966</f>
        <v>af9ce006-0bc4-48ee-ad39-730a74359d03</v>
      </c>
      <c r="B1966" s="3">
        <f>Raw_Data!B1966</f>
        <v>23</v>
      </c>
      <c r="C1966" s="3" t="str">
        <f>Raw_Data!C1966</f>
        <v>Male</v>
      </c>
      <c r="D1966" s="3" t="str">
        <f>Raw_Data!D1966</f>
        <v>Premium</v>
      </c>
      <c r="E1966" s="3">
        <f>Raw_Data!E1966</f>
        <v>22.77</v>
      </c>
      <c r="F1966" s="3">
        <f>Raw_Data!F1966</f>
        <v>10</v>
      </c>
      <c r="G1966" s="3" t="str">
        <f>Raw_Data!G1966</f>
        <v>South America</v>
      </c>
      <c r="H1966" s="3" t="str">
        <f>Raw_Data!H1966</f>
        <v>TV</v>
      </c>
      <c r="I1966" s="3">
        <f>Raw_Data!I1966</f>
        <v>17.989999999999998</v>
      </c>
      <c r="J1966" s="3">
        <f>Raw_Data!J1966</f>
        <v>0</v>
      </c>
      <c r="K1966" s="3" t="str">
        <f>Raw_Data!K1966</f>
        <v>Credit Card</v>
      </c>
      <c r="L1966" s="3">
        <f>Raw_Data!L1966</f>
        <v>1</v>
      </c>
      <c r="M1966" s="3">
        <f>Raw_Data!M1966</f>
        <v>2.0699999999999998</v>
      </c>
      <c r="N1966" s="3" t="str">
        <f>Raw_Data!N1966</f>
        <v>Sci-Fi</v>
      </c>
      <c r="O1966" s="3" t="str">
        <f t="shared" si="300"/>
        <v>18-24</v>
      </c>
      <c r="P1966" s="3" t="str">
        <f t="shared" si="301"/>
        <v>10-24h</v>
      </c>
      <c r="Q1966" s="3" t="str">
        <f t="shared" si="302"/>
        <v>8-21d</v>
      </c>
      <c r="R1966" s="3" t="str">
        <f t="shared" si="303"/>
        <v>Medium</v>
      </c>
      <c r="S1966" s="3" t="str">
        <f t="shared" si="304"/>
        <v>High</v>
      </c>
      <c r="T1966" s="3" t="str">
        <f t="shared" si="305"/>
        <v>Active</v>
      </c>
      <c r="U1966" s="4">
        <f>1/(1+EXP(-(Predictive_Model!$B$5+((B1966-Predictive_Model!$B$20)/Predictive_Model!$C$20)*Predictive_Model!$D$20+((E1966-Predictive_Model!$B$21)/Predictive_Model!$C$21)*Predictive_Model!$D$21+((F1966-Predictive_Model!$B$22)/Predictive_Model!$C$22)*Predictive_Model!$D$22+((I1966-Predictive_Model!$B$23)/Predictive_Model!$C$23)*Predictive_Model!$D$23+((L1966-Predictive_Model!$B$24)/Predictive_Model!$C$24)*Predictive_Model!$D$24+((M1966-Predictive_Model!$B$25)/Predictive_Model!$C$25)*Predictive_Model!$D$25+IF(C1966="Male",Predictive_Model!$D$31,IF(C1966="Other",Predictive_Model!$D$32,0))+IF(D1966="Premium",Predictive_Model!$D$34,IF(D1966="Standard",Predictive_Model!$D$35,0))+IF(G1966="Asia",Predictive_Model!$D$37,IF(G1966="Europe",Predictive_Model!$D$38,IF(G1966="North America",Predictive_Model!$D$39,IF(G1966="Oceania",Predictive_Model!$D$40,IF(G1966="South America",Predictive_Model!$D$41,0)))))+IF(H1966="Laptop",Predictive_Model!$D$43,IF(H1966="Mobile",Predictive_Model!$D$44,IF(H1966="TV",Predictive_Model!$D$45,IF(H1966="Tablet",Predictive_Model!$D$46,0))))+IF(K1966="Crypto",Predictive_Model!$D$48,IF(K1966="Debit Card",Predictive_Model!$D$49,IF(K1966="Gift Card",Predictive_Model!$D$50,IF(K1966="PayPal",Predictive_Model!$D$51,0))))+IF(N1966="Comedy",Predictive_Model!$D$53,IF(N1966="Documentary",Predictive_Model!$D$54,IF(N1966="Drama",Predictive_Model!$D$55,IF(N1966="Horror",Predictive_Model!$D$56,IF(N1966="Romance",Predictive_Model!$D$57,IF(N1966="Sci-Fi",Predictive_Model!$D$58,0)))))))))</f>
        <v>3.3957288027454033E-4</v>
      </c>
      <c r="V1966" s="3" t="str">
        <f t="shared" si="306"/>
        <v>Low</v>
      </c>
      <c r="W1966" s="6">
        <f t="shared" si="307"/>
        <v>6.1089161161389802E-3</v>
      </c>
      <c r="X1966" s="3" t="str">
        <f t="shared" si="308"/>
        <v>Monitor</v>
      </c>
      <c r="Y1966" s="3" t="str">
        <f t="shared" si="309"/>
        <v>OK</v>
      </c>
    </row>
    <row r="1967" spans="1:25" x14ac:dyDescent="0.25">
      <c r="A1967" s="3" t="str">
        <f>Raw_Data!A1967</f>
        <v>466baf83-d1b8-4d98-9f30-06b1e654f463</v>
      </c>
      <c r="B1967" s="3">
        <f>Raw_Data!B1967</f>
        <v>54</v>
      </c>
      <c r="C1967" s="3" t="str">
        <f>Raw_Data!C1967</f>
        <v>Female</v>
      </c>
      <c r="D1967" s="3" t="str">
        <f>Raw_Data!D1967</f>
        <v>Basic</v>
      </c>
      <c r="E1967" s="3">
        <f>Raw_Data!E1967</f>
        <v>18.84</v>
      </c>
      <c r="F1967" s="3">
        <f>Raw_Data!F1967</f>
        <v>49</v>
      </c>
      <c r="G1967" s="3" t="str">
        <f>Raw_Data!G1967</f>
        <v>South America</v>
      </c>
      <c r="H1967" s="3" t="str">
        <f>Raw_Data!H1967</f>
        <v>Mobile</v>
      </c>
      <c r="I1967" s="3">
        <f>Raw_Data!I1967</f>
        <v>8.99</v>
      </c>
      <c r="J1967" s="3">
        <f>Raw_Data!J1967</f>
        <v>1</v>
      </c>
      <c r="K1967" s="3" t="str">
        <f>Raw_Data!K1967</f>
        <v>Gift Card</v>
      </c>
      <c r="L1967" s="3">
        <f>Raw_Data!L1967</f>
        <v>1</v>
      </c>
      <c r="M1967" s="3">
        <f>Raw_Data!M1967</f>
        <v>0.38</v>
      </c>
      <c r="N1967" s="3" t="str">
        <f>Raw_Data!N1967</f>
        <v>Comedy</v>
      </c>
      <c r="O1967" s="3" t="str">
        <f t="shared" si="300"/>
        <v>45-54</v>
      </c>
      <c r="P1967" s="3" t="str">
        <f t="shared" si="301"/>
        <v>10-24h</v>
      </c>
      <c r="Q1967" s="3" t="str">
        <f t="shared" si="302"/>
        <v>46-60d</v>
      </c>
      <c r="R1967" s="3" t="str">
        <f t="shared" si="303"/>
        <v>Medium</v>
      </c>
      <c r="S1967" s="3" t="str">
        <f t="shared" si="304"/>
        <v>Low</v>
      </c>
      <c r="T1967" s="3" t="str">
        <f t="shared" si="305"/>
        <v>Churned</v>
      </c>
      <c r="U1967" s="4">
        <f>1/(1+EXP(-(Predictive_Model!$B$5+((B1967-Predictive_Model!$B$20)/Predictive_Model!$C$20)*Predictive_Model!$D$20+((E1967-Predictive_Model!$B$21)/Predictive_Model!$C$21)*Predictive_Model!$D$21+((F1967-Predictive_Model!$B$22)/Predictive_Model!$C$22)*Predictive_Model!$D$22+((I1967-Predictive_Model!$B$23)/Predictive_Model!$C$23)*Predictive_Model!$D$23+((L1967-Predictive_Model!$B$24)/Predictive_Model!$C$24)*Predictive_Model!$D$24+((M1967-Predictive_Model!$B$25)/Predictive_Model!$C$25)*Predictive_Model!$D$25+IF(C1967="Male",Predictive_Model!$D$31,IF(C1967="Other",Predictive_Model!$D$32,0))+IF(D1967="Premium",Predictive_Model!$D$34,IF(D1967="Standard",Predictive_Model!$D$35,0))+IF(G1967="Asia",Predictive_Model!$D$37,IF(G1967="Europe",Predictive_Model!$D$38,IF(G1967="North America",Predictive_Model!$D$39,IF(G1967="Oceania",Predictive_Model!$D$40,IF(G1967="South America",Predictive_Model!$D$41,0)))))+IF(H1967="Laptop",Predictive_Model!$D$43,IF(H1967="Mobile",Predictive_Model!$D$44,IF(H1967="TV",Predictive_Model!$D$45,IF(H1967="Tablet",Predictive_Model!$D$46,0))))+IF(K1967="Crypto",Predictive_Model!$D$48,IF(K1967="Debit Card",Predictive_Model!$D$49,IF(K1967="Gift Card",Predictive_Model!$D$50,IF(K1967="PayPal",Predictive_Model!$D$51,0))))+IF(N1967="Comedy",Predictive_Model!$D$53,IF(N1967="Documentary",Predictive_Model!$D$54,IF(N1967="Drama",Predictive_Model!$D$55,IF(N1967="Horror",Predictive_Model!$D$56,IF(N1967="Romance",Predictive_Model!$D$57,IF(N1967="Sci-Fi",Predictive_Model!$D$58,0)))))))))</f>
        <v>0.99866574479194159</v>
      </c>
      <c r="V1967" s="3" t="str">
        <f t="shared" si="306"/>
        <v>Critical</v>
      </c>
      <c r="W1967" s="6">
        <f t="shared" si="307"/>
        <v>8.99</v>
      </c>
      <c r="X1967" s="3" t="str">
        <f t="shared" si="308"/>
        <v>Priority 2</v>
      </c>
      <c r="Y1967" s="3" t="str">
        <f t="shared" si="309"/>
        <v>OK</v>
      </c>
    </row>
    <row r="1968" spans="1:25" x14ac:dyDescent="0.25">
      <c r="A1968" s="3" t="str">
        <f>Raw_Data!A1968</f>
        <v>a902ec06-7bed-4c3d-b664-5e26fc183d7c</v>
      </c>
      <c r="B1968" s="3">
        <f>Raw_Data!B1968</f>
        <v>30</v>
      </c>
      <c r="C1968" s="3" t="str">
        <f>Raw_Data!C1968</f>
        <v>Male</v>
      </c>
      <c r="D1968" s="3" t="str">
        <f>Raw_Data!D1968</f>
        <v>Basic</v>
      </c>
      <c r="E1968" s="3">
        <f>Raw_Data!E1968</f>
        <v>1.5</v>
      </c>
      <c r="F1968" s="3">
        <f>Raw_Data!F1968</f>
        <v>41</v>
      </c>
      <c r="G1968" s="3" t="str">
        <f>Raw_Data!G1968</f>
        <v>Europe</v>
      </c>
      <c r="H1968" s="3" t="str">
        <f>Raw_Data!H1968</f>
        <v>Tablet</v>
      </c>
      <c r="I1968" s="3">
        <f>Raw_Data!I1968</f>
        <v>8.99</v>
      </c>
      <c r="J1968" s="3">
        <f>Raw_Data!J1968</f>
        <v>1</v>
      </c>
      <c r="K1968" s="3" t="str">
        <f>Raw_Data!K1968</f>
        <v>Crypto</v>
      </c>
      <c r="L1968" s="3">
        <f>Raw_Data!L1968</f>
        <v>1</v>
      </c>
      <c r="M1968" s="3">
        <f>Raw_Data!M1968</f>
        <v>0.04</v>
      </c>
      <c r="N1968" s="3" t="str">
        <f>Raw_Data!N1968</f>
        <v>Romance</v>
      </c>
      <c r="O1968" s="3" t="str">
        <f t="shared" si="300"/>
        <v>25-34</v>
      </c>
      <c r="P1968" s="3" t="str">
        <f t="shared" si="301"/>
        <v>&lt;10h</v>
      </c>
      <c r="Q1968" s="3" t="str">
        <f t="shared" si="302"/>
        <v>22-45d</v>
      </c>
      <c r="R1968" s="3" t="str">
        <f t="shared" si="303"/>
        <v>Medium</v>
      </c>
      <c r="S1968" s="3" t="str">
        <f t="shared" si="304"/>
        <v>Low</v>
      </c>
      <c r="T1968" s="3" t="str">
        <f t="shared" si="305"/>
        <v>Churned</v>
      </c>
      <c r="U1968" s="4">
        <f>1/(1+EXP(-(Predictive_Model!$B$5+((B1968-Predictive_Model!$B$20)/Predictive_Model!$C$20)*Predictive_Model!$D$20+((E1968-Predictive_Model!$B$21)/Predictive_Model!$C$21)*Predictive_Model!$D$21+((F1968-Predictive_Model!$B$22)/Predictive_Model!$C$22)*Predictive_Model!$D$22+((I1968-Predictive_Model!$B$23)/Predictive_Model!$C$23)*Predictive_Model!$D$23+((L1968-Predictive_Model!$B$24)/Predictive_Model!$C$24)*Predictive_Model!$D$24+((M1968-Predictive_Model!$B$25)/Predictive_Model!$C$25)*Predictive_Model!$D$25+IF(C1968="Male",Predictive_Model!$D$31,IF(C1968="Other",Predictive_Model!$D$32,0))+IF(D1968="Premium",Predictive_Model!$D$34,IF(D1968="Standard",Predictive_Model!$D$35,0))+IF(G1968="Asia",Predictive_Model!$D$37,IF(G1968="Europe",Predictive_Model!$D$38,IF(G1968="North America",Predictive_Model!$D$39,IF(G1968="Oceania",Predictive_Model!$D$40,IF(G1968="South America",Predictive_Model!$D$41,0)))))+IF(H1968="Laptop",Predictive_Model!$D$43,IF(H1968="Mobile",Predictive_Model!$D$44,IF(H1968="TV",Predictive_Model!$D$45,IF(H1968="Tablet",Predictive_Model!$D$46,0))))+IF(K1968="Crypto",Predictive_Model!$D$48,IF(K1968="Debit Card",Predictive_Model!$D$49,IF(K1968="Gift Card",Predictive_Model!$D$50,IF(K1968="PayPal",Predictive_Model!$D$51,0))))+IF(N1968="Comedy",Predictive_Model!$D$53,IF(N1968="Documentary",Predictive_Model!$D$54,IF(N1968="Drama",Predictive_Model!$D$55,IF(N1968="Horror",Predictive_Model!$D$56,IF(N1968="Romance",Predictive_Model!$D$57,IF(N1968="Sci-Fi",Predictive_Model!$D$58,0)))))))))</f>
        <v>0.99998132238146586</v>
      </c>
      <c r="V1968" s="3" t="str">
        <f t="shared" si="306"/>
        <v>Critical</v>
      </c>
      <c r="W1968" s="6">
        <f t="shared" si="307"/>
        <v>8.99</v>
      </c>
      <c r="X1968" s="3" t="str">
        <f t="shared" si="308"/>
        <v>Priority 2</v>
      </c>
      <c r="Y1968" s="3" t="str">
        <f t="shared" si="309"/>
        <v>OK</v>
      </c>
    </row>
    <row r="1969" spans="1:25" x14ac:dyDescent="0.25">
      <c r="A1969" s="3" t="str">
        <f>Raw_Data!A1969</f>
        <v>32484385-55d4-4c6a-ad1a-834abeaaa883</v>
      </c>
      <c r="B1969" s="3">
        <f>Raw_Data!B1969</f>
        <v>44</v>
      </c>
      <c r="C1969" s="3" t="str">
        <f>Raw_Data!C1969</f>
        <v>Other</v>
      </c>
      <c r="D1969" s="3" t="str">
        <f>Raw_Data!D1969</f>
        <v>Standard</v>
      </c>
      <c r="E1969" s="3">
        <f>Raw_Data!E1969</f>
        <v>1.46</v>
      </c>
      <c r="F1969" s="3">
        <f>Raw_Data!F1969</f>
        <v>59</v>
      </c>
      <c r="G1969" s="3" t="str">
        <f>Raw_Data!G1969</f>
        <v>North America</v>
      </c>
      <c r="H1969" s="3" t="str">
        <f>Raw_Data!H1969</f>
        <v>Tablet</v>
      </c>
      <c r="I1969" s="3">
        <f>Raw_Data!I1969</f>
        <v>13.99</v>
      </c>
      <c r="J1969" s="3">
        <f>Raw_Data!J1969</f>
        <v>1</v>
      </c>
      <c r="K1969" s="3" t="str">
        <f>Raw_Data!K1969</f>
        <v>PayPal</v>
      </c>
      <c r="L1969" s="3">
        <f>Raw_Data!L1969</f>
        <v>1</v>
      </c>
      <c r="M1969" s="3">
        <f>Raw_Data!M1969</f>
        <v>0.02</v>
      </c>
      <c r="N1969" s="3" t="str">
        <f>Raw_Data!N1969</f>
        <v>Documentary</v>
      </c>
      <c r="O1969" s="3" t="str">
        <f t="shared" si="300"/>
        <v>35-44</v>
      </c>
      <c r="P1969" s="3" t="str">
        <f t="shared" si="301"/>
        <v>&lt;10h</v>
      </c>
      <c r="Q1969" s="3" t="str">
        <f t="shared" si="302"/>
        <v>46-60d</v>
      </c>
      <c r="R1969" s="3" t="str">
        <f t="shared" si="303"/>
        <v>Low</v>
      </c>
      <c r="S1969" s="3" t="str">
        <f t="shared" si="304"/>
        <v>Mid</v>
      </c>
      <c r="T1969" s="3" t="str">
        <f t="shared" si="305"/>
        <v>Churned</v>
      </c>
      <c r="U1969" s="4">
        <f>1/(1+EXP(-(Predictive_Model!$B$5+((B1969-Predictive_Model!$B$20)/Predictive_Model!$C$20)*Predictive_Model!$D$20+((E1969-Predictive_Model!$B$21)/Predictive_Model!$C$21)*Predictive_Model!$D$21+((F1969-Predictive_Model!$B$22)/Predictive_Model!$C$22)*Predictive_Model!$D$22+((I1969-Predictive_Model!$B$23)/Predictive_Model!$C$23)*Predictive_Model!$D$23+((L1969-Predictive_Model!$B$24)/Predictive_Model!$C$24)*Predictive_Model!$D$24+((M1969-Predictive_Model!$B$25)/Predictive_Model!$C$25)*Predictive_Model!$D$25+IF(C1969="Male",Predictive_Model!$D$31,IF(C1969="Other",Predictive_Model!$D$32,0))+IF(D1969="Premium",Predictive_Model!$D$34,IF(D1969="Standard",Predictive_Model!$D$35,0))+IF(G1969="Asia",Predictive_Model!$D$37,IF(G1969="Europe",Predictive_Model!$D$38,IF(G1969="North America",Predictive_Model!$D$39,IF(G1969="Oceania",Predictive_Model!$D$40,IF(G1969="South America",Predictive_Model!$D$41,0)))))+IF(H1969="Laptop",Predictive_Model!$D$43,IF(H1969="Mobile",Predictive_Model!$D$44,IF(H1969="TV",Predictive_Model!$D$45,IF(H1969="Tablet",Predictive_Model!$D$46,0))))+IF(K1969="Crypto",Predictive_Model!$D$48,IF(K1969="Debit Card",Predictive_Model!$D$49,IF(K1969="Gift Card",Predictive_Model!$D$50,IF(K1969="PayPal",Predictive_Model!$D$51,0))))+IF(N1969="Comedy",Predictive_Model!$D$53,IF(N1969="Documentary",Predictive_Model!$D$54,IF(N1969="Drama",Predictive_Model!$D$55,IF(N1969="Horror",Predictive_Model!$D$56,IF(N1969="Romance",Predictive_Model!$D$57,IF(N1969="Sci-Fi",Predictive_Model!$D$58,0)))))))))</f>
        <v>0.99999469022934517</v>
      </c>
      <c r="V1969" s="3" t="str">
        <f t="shared" si="306"/>
        <v>Critical</v>
      </c>
      <c r="W1969" s="6">
        <f t="shared" si="307"/>
        <v>13.99</v>
      </c>
      <c r="X1969" s="3" t="str">
        <f t="shared" si="308"/>
        <v>Priority 2</v>
      </c>
      <c r="Y1969" s="3" t="str">
        <f t="shared" si="309"/>
        <v>OK</v>
      </c>
    </row>
    <row r="1970" spans="1:25" x14ac:dyDescent="0.25">
      <c r="A1970" s="3" t="str">
        <f>Raw_Data!A1970</f>
        <v>1227b01e-1600-46ac-b14f-3991a895796a</v>
      </c>
      <c r="B1970" s="3">
        <f>Raw_Data!B1970</f>
        <v>56</v>
      </c>
      <c r="C1970" s="3" t="str">
        <f>Raw_Data!C1970</f>
        <v>Male</v>
      </c>
      <c r="D1970" s="3" t="str">
        <f>Raw_Data!D1970</f>
        <v>Basic</v>
      </c>
      <c r="E1970" s="3">
        <f>Raw_Data!E1970</f>
        <v>2.02</v>
      </c>
      <c r="F1970" s="3">
        <f>Raw_Data!F1970</f>
        <v>23</v>
      </c>
      <c r="G1970" s="3" t="str">
        <f>Raw_Data!G1970</f>
        <v>North America</v>
      </c>
      <c r="H1970" s="3" t="str">
        <f>Raw_Data!H1970</f>
        <v>TV</v>
      </c>
      <c r="I1970" s="3">
        <f>Raw_Data!I1970</f>
        <v>8.99</v>
      </c>
      <c r="J1970" s="3">
        <f>Raw_Data!J1970</f>
        <v>1</v>
      </c>
      <c r="K1970" s="3" t="str">
        <f>Raw_Data!K1970</f>
        <v>Credit Card</v>
      </c>
      <c r="L1970" s="3">
        <f>Raw_Data!L1970</f>
        <v>5</v>
      </c>
      <c r="M1970" s="3">
        <f>Raw_Data!M1970</f>
        <v>0.08</v>
      </c>
      <c r="N1970" s="3" t="str">
        <f>Raw_Data!N1970</f>
        <v>Documentary</v>
      </c>
      <c r="O1970" s="3" t="str">
        <f t="shared" si="300"/>
        <v>55-70</v>
      </c>
      <c r="P1970" s="3" t="str">
        <f t="shared" si="301"/>
        <v>&lt;10h</v>
      </c>
      <c r="Q1970" s="3" t="str">
        <f t="shared" si="302"/>
        <v>22-45d</v>
      </c>
      <c r="R1970" s="3" t="str">
        <f t="shared" si="303"/>
        <v>Medium</v>
      </c>
      <c r="S1970" s="3" t="str">
        <f t="shared" si="304"/>
        <v>Low</v>
      </c>
      <c r="T1970" s="3" t="str">
        <f t="shared" si="305"/>
        <v>Churned</v>
      </c>
      <c r="U1970" s="4">
        <f>1/(1+EXP(-(Predictive_Model!$B$5+((B1970-Predictive_Model!$B$20)/Predictive_Model!$C$20)*Predictive_Model!$D$20+((E1970-Predictive_Model!$B$21)/Predictive_Model!$C$21)*Predictive_Model!$D$21+((F1970-Predictive_Model!$B$22)/Predictive_Model!$C$22)*Predictive_Model!$D$22+((I1970-Predictive_Model!$B$23)/Predictive_Model!$C$23)*Predictive_Model!$D$23+((L1970-Predictive_Model!$B$24)/Predictive_Model!$C$24)*Predictive_Model!$D$24+((M1970-Predictive_Model!$B$25)/Predictive_Model!$C$25)*Predictive_Model!$D$25+IF(C1970="Male",Predictive_Model!$D$31,IF(C1970="Other",Predictive_Model!$D$32,0))+IF(D1970="Premium",Predictive_Model!$D$34,IF(D1970="Standard",Predictive_Model!$D$35,0))+IF(G1970="Asia",Predictive_Model!$D$37,IF(G1970="Europe",Predictive_Model!$D$38,IF(G1970="North America",Predictive_Model!$D$39,IF(G1970="Oceania",Predictive_Model!$D$40,IF(G1970="South America",Predictive_Model!$D$41,0)))))+IF(H1970="Laptop",Predictive_Model!$D$43,IF(H1970="Mobile",Predictive_Model!$D$44,IF(H1970="TV",Predictive_Model!$D$45,IF(H1970="Tablet",Predictive_Model!$D$46,0))))+IF(K1970="Crypto",Predictive_Model!$D$48,IF(K1970="Debit Card",Predictive_Model!$D$49,IF(K1970="Gift Card",Predictive_Model!$D$50,IF(K1970="PayPal",Predictive_Model!$D$51,0))))+IF(N1970="Comedy",Predictive_Model!$D$53,IF(N1970="Documentary",Predictive_Model!$D$54,IF(N1970="Drama",Predictive_Model!$D$55,IF(N1970="Horror",Predictive_Model!$D$56,IF(N1970="Romance",Predictive_Model!$D$57,IF(N1970="Sci-Fi",Predictive_Model!$D$58,0)))))))))</f>
        <v>0.97136103451515365</v>
      </c>
      <c r="V1970" s="3" t="str">
        <f t="shared" si="306"/>
        <v>Critical</v>
      </c>
      <c r="W1970" s="6">
        <f t="shared" si="307"/>
        <v>8.99</v>
      </c>
      <c r="X1970" s="3" t="str">
        <f t="shared" si="308"/>
        <v>Priority 2</v>
      </c>
      <c r="Y1970" s="3" t="str">
        <f t="shared" si="309"/>
        <v>OK</v>
      </c>
    </row>
    <row r="1971" spans="1:25" x14ac:dyDescent="0.25">
      <c r="A1971" s="3" t="str">
        <f>Raw_Data!A1971</f>
        <v>64f688c6-0b4c-451a-94f9-48a66dd0139d</v>
      </c>
      <c r="B1971" s="3">
        <f>Raw_Data!B1971</f>
        <v>48</v>
      </c>
      <c r="C1971" s="3" t="str">
        <f>Raw_Data!C1971</f>
        <v>Male</v>
      </c>
      <c r="D1971" s="3" t="str">
        <f>Raw_Data!D1971</f>
        <v>Premium</v>
      </c>
      <c r="E1971" s="3">
        <f>Raw_Data!E1971</f>
        <v>0.84</v>
      </c>
      <c r="F1971" s="3">
        <f>Raw_Data!F1971</f>
        <v>43</v>
      </c>
      <c r="G1971" s="3" t="str">
        <f>Raw_Data!G1971</f>
        <v>Africa</v>
      </c>
      <c r="H1971" s="3" t="str">
        <f>Raw_Data!H1971</f>
        <v>Mobile</v>
      </c>
      <c r="I1971" s="3">
        <f>Raw_Data!I1971</f>
        <v>17.989999999999998</v>
      </c>
      <c r="J1971" s="3">
        <f>Raw_Data!J1971</f>
        <v>1</v>
      </c>
      <c r="K1971" s="3" t="str">
        <f>Raw_Data!K1971</f>
        <v>Crypto</v>
      </c>
      <c r="L1971" s="3">
        <f>Raw_Data!L1971</f>
        <v>4</v>
      </c>
      <c r="M1971" s="3">
        <f>Raw_Data!M1971</f>
        <v>0.02</v>
      </c>
      <c r="N1971" s="3" t="str">
        <f>Raw_Data!N1971</f>
        <v>Horror</v>
      </c>
      <c r="O1971" s="3" t="str">
        <f t="shared" si="300"/>
        <v>45-54</v>
      </c>
      <c r="P1971" s="3" t="str">
        <f t="shared" si="301"/>
        <v>&lt;10h</v>
      </c>
      <c r="Q1971" s="3" t="str">
        <f t="shared" si="302"/>
        <v>22-45d</v>
      </c>
      <c r="R1971" s="3" t="str">
        <f t="shared" si="303"/>
        <v>Medium</v>
      </c>
      <c r="S1971" s="3" t="str">
        <f t="shared" si="304"/>
        <v>High</v>
      </c>
      <c r="T1971" s="3" t="str">
        <f t="shared" si="305"/>
        <v>Churned</v>
      </c>
      <c r="U1971" s="4">
        <f>1/(1+EXP(-(Predictive_Model!$B$5+((B1971-Predictive_Model!$B$20)/Predictive_Model!$C$20)*Predictive_Model!$D$20+((E1971-Predictive_Model!$B$21)/Predictive_Model!$C$21)*Predictive_Model!$D$21+((F1971-Predictive_Model!$B$22)/Predictive_Model!$C$22)*Predictive_Model!$D$22+((I1971-Predictive_Model!$B$23)/Predictive_Model!$C$23)*Predictive_Model!$D$23+((L1971-Predictive_Model!$B$24)/Predictive_Model!$C$24)*Predictive_Model!$D$24+((M1971-Predictive_Model!$B$25)/Predictive_Model!$C$25)*Predictive_Model!$D$25+IF(C1971="Male",Predictive_Model!$D$31,IF(C1971="Other",Predictive_Model!$D$32,0))+IF(D1971="Premium",Predictive_Model!$D$34,IF(D1971="Standard",Predictive_Model!$D$35,0))+IF(G1971="Asia",Predictive_Model!$D$37,IF(G1971="Europe",Predictive_Model!$D$38,IF(G1971="North America",Predictive_Model!$D$39,IF(G1971="Oceania",Predictive_Model!$D$40,IF(G1971="South America",Predictive_Model!$D$41,0)))))+IF(H1971="Laptop",Predictive_Model!$D$43,IF(H1971="Mobile",Predictive_Model!$D$44,IF(H1971="TV",Predictive_Model!$D$45,IF(H1971="Tablet",Predictive_Model!$D$46,0))))+IF(K1971="Crypto",Predictive_Model!$D$48,IF(K1971="Debit Card",Predictive_Model!$D$49,IF(K1971="Gift Card",Predictive_Model!$D$50,IF(K1971="PayPal",Predictive_Model!$D$51,0))))+IF(N1971="Comedy",Predictive_Model!$D$53,IF(N1971="Documentary",Predictive_Model!$D$54,IF(N1971="Drama",Predictive_Model!$D$55,IF(N1971="Horror",Predictive_Model!$D$56,IF(N1971="Romance",Predictive_Model!$D$57,IF(N1971="Sci-Fi",Predictive_Model!$D$58,0)))))))))</f>
        <v>0.99811411903543901</v>
      </c>
      <c r="V1971" s="3" t="str">
        <f t="shared" si="306"/>
        <v>Critical</v>
      </c>
      <c r="W1971" s="6">
        <f t="shared" si="307"/>
        <v>17.989999999999998</v>
      </c>
      <c r="X1971" s="3" t="str">
        <f t="shared" si="308"/>
        <v>Priority 1</v>
      </c>
      <c r="Y1971" s="3" t="str">
        <f t="shared" si="309"/>
        <v>OK</v>
      </c>
    </row>
    <row r="1972" spans="1:25" x14ac:dyDescent="0.25">
      <c r="A1972" s="3" t="str">
        <f>Raw_Data!A1972</f>
        <v>d20c3cd3-e949-4026-a0af-1b9392f4d466</v>
      </c>
      <c r="B1972" s="3">
        <f>Raw_Data!B1972</f>
        <v>56</v>
      </c>
      <c r="C1972" s="3" t="str">
        <f>Raw_Data!C1972</f>
        <v>Female</v>
      </c>
      <c r="D1972" s="3" t="str">
        <f>Raw_Data!D1972</f>
        <v>Basic</v>
      </c>
      <c r="E1972" s="3">
        <f>Raw_Data!E1972</f>
        <v>0.8</v>
      </c>
      <c r="F1972" s="3">
        <f>Raw_Data!F1972</f>
        <v>18</v>
      </c>
      <c r="G1972" s="3" t="str">
        <f>Raw_Data!G1972</f>
        <v>North America</v>
      </c>
      <c r="H1972" s="3" t="str">
        <f>Raw_Data!H1972</f>
        <v>Desktop</v>
      </c>
      <c r="I1972" s="3">
        <f>Raw_Data!I1972</f>
        <v>8.99</v>
      </c>
      <c r="J1972" s="3">
        <f>Raw_Data!J1972</f>
        <v>1</v>
      </c>
      <c r="K1972" s="3" t="str">
        <f>Raw_Data!K1972</f>
        <v>PayPal</v>
      </c>
      <c r="L1972" s="3">
        <f>Raw_Data!L1972</f>
        <v>3</v>
      </c>
      <c r="M1972" s="3">
        <f>Raw_Data!M1972</f>
        <v>0.04</v>
      </c>
      <c r="N1972" s="3" t="str">
        <f>Raw_Data!N1972</f>
        <v>Romance</v>
      </c>
      <c r="O1972" s="3" t="str">
        <f t="shared" si="300"/>
        <v>55-70</v>
      </c>
      <c r="P1972" s="3" t="str">
        <f t="shared" si="301"/>
        <v>&lt;10h</v>
      </c>
      <c r="Q1972" s="3" t="str">
        <f t="shared" si="302"/>
        <v>8-21d</v>
      </c>
      <c r="R1972" s="3" t="str">
        <f t="shared" si="303"/>
        <v>Medium</v>
      </c>
      <c r="S1972" s="3" t="str">
        <f t="shared" si="304"/>
        <v>Low</v>
      </c>
      <c r="T1972" s="3" t="str">
        <f t="shared" si="305"/>
        <v>Churned</v>
      </c>
      <c r="U1972" s="4">
        <f>1/(1+EXP(-(Predictive_Model!$B$5+((B1972-Predictive_Model!$B$20)/Predictive_Model!$C$20)*Predictive_Model!$D$20+((E1972-Predictive_Model!$B$21)/Predictive_Model!$C$21)*Predictive_Model!$D$21+((F1972-Predictive_Model!$B$22)/Predictive_Model!$C$22)*Predictive_Model!$D$22+((I1972-Predictive_Model!$B$23)/Predictive_Model!$C$23)*Predictive_Model!$D$23+((L1972-Predictive_Model!$B$24)/Predictive_Model!$C$24)*Predictive_Model!$D$24+((M1972-Predictive_Model!$B$25)/Predictive_Model!$C$25)*Predictive_Model!$D$25+IF(C1972="Male",Predictive_Model!$D$31,IF(C1972="Other",Predictive_Model!$D$32,0))+IF(D1972="Premium",Predictive_Model!$D$34,IF(D1972="Standard",Predictive_Model!$D$35,0))+IF(G1972="Asia",Predictive_Model!$D$37,IF(G1972="Europe",Predictive_Model!$D$38,IF(G1972="North America",Predictive_Model!$D$39,IF(G1972="Oceania",Predictive_Model!$D$40,IF(G1972="South America",Predictive_Model!$D$41,0)))))+IF(H1972="Laptop",Predictive_Model!$D$43,IF(H1972="Mobile",Predictive_Model!$D$44,IF(H1972="TV",Predictive_Model!$D$45,IF(H1972="Tablet",Predictive_Model!$D$46,0))))+IF(K1972="Crypto",Predictive_Model!$D$48,IF(K1972="Debit Card",Predictive_Model!$D$49,IF(K1972="Gift Card",Predictive_Model!$D$50,IF(K1972="PayPal",Predictive_Model!$D$51,0))))+IF(N1972="Comedy",Predictive_Model!$D$53,IF(N1972="Documentary",Predictive_Model!$D$54,IF(N1972="Drama",Predictive_Model!$D$55,IF(N1972="Horror",Predictive_Model!$D$56,IF(N1972="Romance",Predictive_Model!$D$57,IF(N1972="Sci-Fi",Predictive_Model!$D$58,0)))))))))</f>
        <v>0.99417891647876255</v>
      </c>
      <c r="V1972" s="3" t="str">
        <f t="shared" si="306"/>
        <v>Critical</v>
      </c>
      <c r="W1972" s="6">
        <f t="shared" si="307"/>
        <v>8.99</v>
      </c>
      <c r="X1972" s="3" t="str">
        <f t="shared" si="308"/>
        <v>Priority 2</v>
      </c>
      <c r="Y1972" s="3" t="str">
        <f t="shared" si="309"/>
        <v>OK</v>
      </c>
    </row>
    <row r="1973" spans="1:25" x14ac:dyDescent="0.25">
      <c r="A1973" s="3" t="str">
        <f>Raw_Data!A1973</f>
        <v>16baff30-d637-4241-9b5f-1d0451f30375</v>
      </c>
      <c r="B1973" s="3">
        <f>Raw_Data!B1973</f>
        <v>40</v>
      </c>
      <c r="C1973" s="3" t="str">
        <f>Raw_Data!C1973</f>
        <v>Other</v>
      </c>
      <c r="D1973" s="3" t="str">
        <f>Raw_Data!D1973</f>
        <v>Premium</v>
      </c>
      <c r="E1973" s="3">
        <f>Raw_Data!E1973</f>
        <v>0.52</v>
      </c>
      <c r="F1973" s="3">
        <f>Raw_Data!F1973</f>
        <v>26</v>
      </c>
      <c r="G1973" s="3" t="str">
        <f>Raw_Data!G1973</f>
        <v>North America</v>
      </c>
      <c r="H1973" s="3" t="str">
        <f>Raw_Data!H1973</f>
        <v>Mobile</v>
      </c>
      <c r="I1973" s="3">
        <f>Raw_Data!I1973</f>
        <v>17.989999999999998</v>
      </c>
      <c r="J1973" s="3">
        <f>Raw_Data!J1973</f>
        <v>1</v>
      </c>
      <c r="K1973" s="3" t="str">
        <f>Raw_Data!K1973</f>
        <v>PayPal</v>
      </c>
      <c r="L1973" s="3">
        <f>Raw_Data!L1973</f>
        <v>2</v>
      </c>
      <c r="M1973" s="3">
        <f>Raw_Data!M1973</f>
        <v>0.02</v>
      </c>
      <c r="N1973" s="3" t="str">
        <f>Raw_Data!N1973</f>
        <v>Documentary</v>
      </c>
      <c r="O1973" s="3" t="str">
        <f t="shared" si="300"/>
        <v>35-44</v>
      </c>
      <c r="P1973" s="3" t="str">
        <f t="shared" si="301"/>
        <v>&lt;10h</v>
      </c>
      <c r="Q1973" s="3" t="str">
        <f t="shared" si="302"/>
        <v>22-45d</v>
      </c>
      <c r="R1973" s="3" t="str">
        <f t="shared" si="303"/>
        <v>Medium</v>
      </c>
      <c r="S1973" s="3" t="str">
        <f t="shared" si="304"/>
        <v>High</v>
      </c>
      <c r="T1973" s="3" t="str">
        <f t="shared" si="305"/>
        <v>Churned</v>
      </c>
      <c r="U1973" s="4">
        <f>1/(1+EXP(-(Predictive_Model!$B$5+((B1973-Predictive_Model!$B$20)/Predictive_Model!$C$20)*Predictive_Model!$D$20+((E1973-Predictive_Model!$B$21)/Predictive_Model!$C$21)*Predictive_Model!$D$21+((F1973-Predictive_Model!$B$22)/Predictive_Model!$C$22)*Predictive_Model!$D$22+((I1973-Predictive_Model!$B$23)/Predictive_Model!$C$23)*Predictive_Model!$D$23+((L1973-Predictive_Model!$B$24)/Predictive_Model!$C$24)*Predictive_Model!$D$24+((M1973-Predictive_Model!$B$25)/Predictive_Model!$C$25)*Predictive_Model!$D$25+IF(C1973="Male",Predictive_Model!$D$31,IF(C1973="Other",Predictive_Model!$D$32,0))+IF(D1973="Premium",Predictive_Model!$D$34,IF(D1973="Standard",Predictive_Model!$D$35,0))+IF(G1973="Asia",Predictive_Model!$D$37,IF(G1973="Europe",Predictive_Model!$D$38,IF(G1973="North America",Predictive_Model!$D$39,IF(G1973="Oceania",Predictive_Model!$D$40,IF(G1973="South America",Predictive_Model!$D$41,0)))))+IF(H1973="Laptop",Predictive_Model!$D$43,IF(H1973="Mobile",Predictive_Model!$D$44,IF(H1973="TV",Predictive_Model!$D$45,IF(H1973="Tablet",Predictive_Model!$D$46,0))))+IF(K1973="Crypto",Predictive_Model!$D$48,IF(K1973="Debit Card",Predictive_Model!$D$49,IF(K1973="Gift Card",Predictive_Model!$D$50,IF(K1973="PayPal",Predictive_Model!$D$51,0))))+IF(N1973="Comedy",Predictive_Model!$D$53,IF(N1973="Documentary",Predictive_Model!$D$54,IF(N1973="Drama",Predictive_Model!$D$55,IF(N1973="Horror",Predictive_Model!$D$56,IF(N1973="Romance",Predictive_Model!$D$57,IF(N1973="Sci-Fi",Predictive_Model!$D$58,0)))))))))</f>
        <v>0.99651906121315537</v>
      </c>
      <c r="V1973" s="3" t="str">
        <f t="shared" si="306"/>
        <v>Critical</v>
      </c>
      <c r="W1973" s="6">
        <f t="shared" si="307"/>
        <v>17.989999999999998</v>
      </c>
      <c r="X1973" s="3" t="str">
        <f t="shared" si="308"/>
        <v>Priority 1</v>
      </c>
      <c r="Y1973" s="3" t="str">
        <f t="shared" si="309"/>
        <v>OK</v>
      </c>
    </row>
    <row r="1974" spans="1:25" x14ac:dyDescent="0.25">
      <c r="A1974" s="3" t="str">
        <f>Raw_Data!A1974</f>
        <v>8b811175-e9c7-4a47-9e23-1b92a6a498aa</v>
      </c>
      <c r="B1974" s="3">
        <f>Raw_Data!B1974</f>
        <v>58</v>
      </c>
      <c r="C1974" s="3" t="str">
        <f>Raw_Data!C1974</f>
        <v>Male</v>
      </c>
      <c r="D1974" s="3" t="str">
        <f>Raw_Data!D1974</f>
        <v>Premium</v>
      </c>
      <c r="E1974" s="3">
        <f>Raw_Data!E1974</f>
        <v>3.2</v>
      </c>
      <c r="F1974" s="3">
        <f>Raw_Data!F1974</f>
        <v>53</v>
      </c>
      <c r="G1974" s="3" t="str">
        <f>Raw_Data!G1974</f>
        <v>Africa</v>
      </c>
      <c r="H1974" s="3" t="str">
        <f>Raw_Data!H1974</f>
        <v>Desktop</v>
      </c>
      <c r="I1974" s="3">
        <f>Raw_Data!I1974</f>
        <v>17.989999999999998</v>
      </c>
      <c r="J1974" s="3">
        <f>Raw_Data!J1974</f>
        <v>1</v>
      </c>
      <c r="K1974" s="3" t="str">
        <f>Raw_Data!K1974</f>
        <v>Crypto</v>
      </c>
      <c r="L1974" s="3">
        <f>Raw_Data!L1974</f>
        <v>1</v>
      </c>
      <c r="M1974" s="3">
        <f>Raw_Data!M1974</f>
        <v>0.06</v>
      </c>
      <c r="N1974" s="3" t="str">
        <f>Raw_Data!N1974</f>
        <v>Sci-Fi</v>
      </c>
      <c r="O1974" s="3" t="str">
        <f t="shared" si="300"/>
        <v>55-70</v>
      </c>
      <c r="P1974" s="3" t="str">
        <f t="shared" si="301"/>
        <v>&lt;10h</v>
      </c>
      <c r="Q1974" s="3" t="str">
        <f t="shared" si="302"/>
        <v>46-60d</v>
      </c>
      <c r="R1974" s="3" t="str">
        <f t="shared" si="303"/>
        <v>Low</v>
      </c>
      <c r="S1974" s="3" t="str">
        <f t="shared" si="304"/>
        <v>High</v>
      </c>
      <c r="T1974" s="3" t="str">
        <f t="shared" si="305"/>
        <v>Churned</v>
      </c>
      <c r="U1974" s="4">
        <f>1/(1+EXP(-(Predictive_Model!$B$5+((B1974-Predictive_Model!$B$20)/Predictive_Model!$C$20)*Predictive_Model!$D$20+((E1974-Predictive_Model!$B$21)/Predictive_Model!$C$21)*Predictive_Model!$D$21+((F1974-Predictive_Model!$B$22)/Predictive_Model!$C$22)*Predictive_Model!$D$22+((I1974-Predictive_Model!$B$23)/Predictive_Model!$C$23)*Predictive_Model!$D$23+((L1974-Predictive_Model!$B$24)/Predictive_Model!$C$24)*Predictive_Model!$D$24+((M1974-Predictive_Model!$B$25)/Predictive_Model!$C$25)*Predictive_Model!$D$25+IF(C1974="Male",Predictive_Model!$D$31,IF(C1974="Other",Predictive_Model!$D$32,0))+IF(D1974="Premium",Predictive_Model!$D$34,IF(D1974="Standard",Predictive_Model!$D$35,0))+IF(G1974="Asia",Predictive_Model!$D$37,IF(G1974="Europe",Predictive_Model!$D$38,IF(G1974="North America",Predictive_Model!$D$39,IF(G1974="Oceania",Predictive_Model!$D$40,IF(G1974="South America",Predictive_Model!$D$41,0)))))+IF(H1974="Laptop",Predictive_Model!$D$43,IF(H1974="Mobile",Predictive_Model!$D$44,IF(H1974="TV",Predictive_Model!$D$45,IF(H1974="Tablet",Predictive_Model!$D$46,0))))+IF(K1974="Crypto",Predictive_Model!$D$48,IF(K1974="Debit Card",Predictive_Model!$D$49,IF(K1974="Gift Card",Predictive_Model!$D$50,IF(K1974="PayPal",Predictive_Model!$D$51,0))))+IF(N1974="Comedy",Predictive_Model!$D$53,IF(N1974="Documentary",Predictive_Model!$D$54,IF(N1974="Drama",Predictive_Model!$D$55,IF(N1974="Horror",Predictive_Model!$D$56,IF(N1974="Romance",Predictive_Model!$D$57,IF(N1974="Sci-Fi",Predictive_Model!$D$58,0)))))))))</f>
        <v>0.99944174347748516</v>
      </c>
      <c r="V1974" s="3" t="str">
        <f t="shared" si="306"/>
        <v>Critical</v>
      </c>
      <c r="W1974" s="6">
        <f t="shared" si="307"/>
        <v>17.989999999999998</v>
      </c>
      <c r="X1974" s="3" t="str">
        <f t="shared" si="308"/>
        <v>Priority 1</v>
      </c>
      <c r="Y1974" s="3" t="str">
        <f t="shared" si="309"/>
        <v>OK</v>
      </c>
    </row>
    <row r="1975" spans="1:25" x14ac:dyDescent="0.25">
      <c r="A1975" s="3" t="str">
        <f>Raw_Data!A1975</f>
        <v>a2796611-e145-4000-823c-16e30e8f2d03</v>
      </c>
      <c r="B1975" s="3">
        <f>Raw_Data!B1975</f>
        <v>20</v>
      </c>
      <c r="C1975" s="3" t="str">
        <f>Raw_Data!C1975</f>
        <v>Male</v>
      </c>
      <c r="D1975" s="3" t="str">
        <f>Raw_Data!D1975</f>
        <v>Basic</v>
      </c>
      <c r="E1975" s="3">
        <f>Raw_Data!E1975</f>
        <v>3.02</v>
      </c>
      <c r="F1975" s="3">
        <f>Raw_Data!F1975</f>
        <v>2</v>
      </c>
      <c r="G1975" s="3" t="str">
        <f>Raw_Data!G1975</f>
        <v>Africa</v>
      </c>
      <c r="H1975" s="3" t="str">
        <f>Raw_Data!H1975</f>
        <v>Tablet</v>
      </c>
      <c r="I1975" s="3">
        <f>Raw_Data!I1975</f>
        <v>8.99</v>
      </c>
      <c r="J1975" s="3">
        <f>Raw_Data!J1975</f>
        <v>0</v>
      </c>
      <c r="K1975" s="3" t="str">
        <f>Raw_Data!K1975</f>
        <v>Debit Card</v>
      </c>
      <c r="L1975" s="3">
        <f>Raw_Data!L1975</f>
        <v>5</v>
      </c>
      <c r="M1975" s="3">
        <f>Raw_Data!M1975</f>
        <v>1.01</v>
      </c>
      <c r="N1975" s="3" t="str">
        <f>Raw_Data!N1975</f>
        <v>Action</v>
      </c>
      <c r="O1975" s="3" t="str">
        <f t="shared" si="300"/>
        <v>18-24</v>
      </c>
      <c r="P1975" s="3" t="str">
        <f t="shared" si="301"/>
        <v>&lt;10h</v>
      </c>
      <c r="Q1975" s="3" t="str">
        <f t="shared" si="302"/>
        <v>0-7d</v>
      </c>
      <c r="R1975" s="3" t="str">
        <f t="shared" si="303"/>
        <v>Medium</v>
      </c>
      <c r="S1975" s="3" t="str">
        <f t="shared" si="304"/>
        <v>Low</v>
      </c>
      <c r="T1975" s="3" t="str">
        <f t="shared" si="305"/>
        <v>Active</v>
      </c>
      <c r="U1975" s="4">
        <f>1/(1+EXP(-(Predictive_Model!$B$5+((B1975-Predictive_Model!$B$20)/Predictive_Model!$C$20)*Predictive_Model!$D$20+((E1975-Predictive_Model!$B$21)/Predictive_Model!$C$21)*Predictive_Model!$D$21+((F1975-Predictive_Model!$B$22)/Predictive_Model!$C$22)*Predictive_Model!$D$22+((I1975-Predictive_Model!$B$23)/Predictive_Model!$C$23)*Predictive_Model!$D$23+((L1975-Predictive_Model!$B$24)/Predictive_Model!$C$24)*Predictive_Model!$D$24+((M1975-Predictive_Model!$B$25)/Predictive_Model!$C$25)*Predictive_Model!$D$25+IF(C1975="Male",Predictive_Model!$D$31,IF(C1975="Other",Predictive_Model!$D$32,0))+IF(D1975="Premium",Predictive_Model!$D$34,IF(D1975="Standard",Predictive_Model!$D$35,0))+IF(G1975="Asia",Predictive_Model!$D$37,IF(G1975="Europe",Predictive_Model!$D$38,IF(G1975="North America",Predictive_Model!$D$39,IF(G1975="Oceania",Predictive_Model!$D$40,IF(G1975="South America",Predictive_Model!$D$41,0)))))+IF(H1975="Laptop",Predictive_Model!$D$43,IF(H1975="Mobile",Predictive_Model!$D$44,IF(H1975="TV",Predictive_Model!$D$45,IF(H1975="Tablet",Predictive_Model!$D$46,0))))+IF(K1975="Crypto",Predictive_Model!$D$48,IF(K1975="Debit Card",Predictive_Model!$D$49,IF(K1975="Gift Card",Predictive_Model!$D$50,IF(K1975="PayPal",Predictive_Model!$D$51,0))))+IF(N1975="Comedy",Predictive_Model!$D$53,IF(N1975="Documentary",Predictive_Model!$D$54,IF(N1975="Drama",Predictive_Model!$D$55,IF(N1975="Horror",Predictive_Model!$D$56,IF(N1975="Romance",Predictive_Model!$D$57,IF(N1975="Sci-Fi",Predictive_Model!$D$58,0)))))))))</f>
        <v>0.54969357970926724</v>
      </c>
      <c r="V1975" s="3" t="str">
        <f t="shared" si="306"/>
        <v>High</v>
      </c>
      <c r="W1975" s="6">
        <f t="shared" si="307"/>
        <v>4.9417452815863125</v>
      </c>
      <c r="X1975" s="3" t="str">
        <f t="shared" si="308"/>
        <v>Monitor</v>
      </c>
      <c r="Y1975" s="3" t="str">
        <f t="shared" si="309"/>
        <v>OK</v>
      </c>
    </row>
    <row r="1976" spans="1:25" x14ac:dyDescent="0.25">
      <c r="A1976" s="3" t="str">
        <f>Raw_Data!A1976</f>
        <v>d1f48191-4dfa-474e-b7ca-3b935aee6531</v>
      </c>
      <c r="B1976" s="3">
        <f>Raw_Data!B1976</f>
        <v>44</v>
      </c>
      <c r="C1976" s="3" t="str">
        <f>Raw_Data!C1976</f>
        <v>Other</v>
      </c>
      <c r="D1976" s="3" t="str">
        <f>Raw_Data!D1976</f>
        <v>Premium</v>
      </c>
      <c r="E1976" s="3">
        <f>Raw_Data!E1976</f>
        <v>3.38</v>
      </c>
      <c r="F1976" s="3">
        <f>Raw_Data!F1976</f>
        <v>6</v>
      </c>
      <c r="G1976" s="3" t="str">
        <f>Raw_Data!G1976</f>
        <v>Europe</v>
      </c>
      <c r="H1976" s="3" t="str">
        <f>Raw_Data!H1976</f>
        <v>Mobile</v>
      </c>
      <c r="I1976" s="3">
        <f>Raw_Data!I1976</f>
        <v>17.989999999999998</v>
      </c>
      <c r="J1976" s="3">
        <f>Raw_Data!J1976</f>
        <v>0</v>
      </c>
      <c r="K1976" s="3" t="str">
        <f>Raw_Data!K1976</f>
        <v>Credit Card</v>
      </c>
      <c r="L1976" s="3">
        <f>Raw_Data!L1976</f>
        <v>5</v>
      </c>
      <c r="M1976" s="3">
        <f>Raw_Data!M1976</f>
        <v>0.48</v>
      </c>
      <c r="N1976" s="3" t="str">
        <f>Raw_Data!N1976</f>
        <v>Horror</v>
      </c>
      <c r="O1976" s="3" t="str">
        <f t="shared" si="300"/>
        <v>35-44</v>
      </c>
      <c r="P1976" s="3" t="str">
        <f t="shared" si="301"/>
        <v>&lt;10h</v>
      </c>
      <c r="Q1976" s="3" t="str">
        <f t="shared" si="302"/>
        <v>0-7d</v>
      </c>
      <c r="R1976" s="3" t="str">
        <f t="shared" si="303"/>
        <v>Medium</v>
      </c>
      <c r="S1976" s="3" t="str">
        <f t="shared" si="304"/>
        <v>High</v>
      </c>
      <c r="T1976" s="3" t="str">
        <f t="shared" si="305"/>
        <v>Active</v>
      </c>
      <c r="U1976" s="4">
        <f>1/(1+EXP(-(Predictive_Model!$B$5+((B1976-Predictive_Model!$B$20)/Predictive_Model!$C$20)*Predictive_Model!$D$20+((E1976-Predictive_Model!$B$21)/Predictive_Model!$C$21)*Predictive_Model!$D$21+((F1976-Predictive_Model!$B$22)/Predictive_Model!$C$22)*Predictive_Model!$D$22+((I1976-Predictive_Model!$B$23)/Predictive_Model!$C$23)*Predictive_Model!$D$23+((L1976-Predictive_Model!$B$24)/Predictive_Model!$C$24)*Predictive_Model!$D$24+((M1976-Predictive_Model!$B$25)/Predictive_Model!$C$25)*Predictive_Model!$D$25+IF(C1976="Male",Predictive_Model!$D$31,IF(C1976="Other",Predictive_Model!$D$32,0))+IF(D1976="Premium",Predictive_Model!$D$34,IF(D1976="Standard",Predictive_Model!$D$35,0))+IF(G1976="Asia",Predictive_Model!$D$37,IF(G1976="Europe",Predictive_Model!$D$38,IF(G1976="North America",Predictive_Model!$D$39,IF(G1976="Oceania",Predictive_Model!$D$40,IF(G1976="South America",Predictive_Model!$D$41,0)))))+IF(H1976="Laptop",Predictive_Model!$D$43,IF(H1976="Mobile",Predictive_Model!$D$44,IF(H1976="TV",Predictive_Model!$D$45,IF(H1976="Tablet",Predictive_Model!$D$46,0))))+IF(K1976="Crypto",Predictive_Model!$D$48,IF(K1976="Debit Card",Predictive_Model!$D$49,IF(K1976="Gift Card",Predictive_Model!$D$50,IF(K1976="PayPal",Predictive_Model!$D$51,0))))+IF(N1976="Comedy",Predictive_Model!$D$53,IF(N1976="Documentary",Predictive_Model!$D$54,IF(N1976="Drama",Predictive_Model!$D$55,IF(N1976="Horror",Predictive_Model!$D$56,IF(N1976="Romance",Predictive_Model!$D$57,IF(N1976="Sci-Fi",Predictive_Model!$D$58,0)))))))))</f>
        <v>0.27062047309341736</v>
      </c>
      <c r="V1976" s="3" t="str">
        <f t="shared" si="306"/>
        <v>Medium</v>
      </c>
      <c r="W1976" s="6">
        <f t="shared" si="307"/>
        <v>4.8684623109505782</v>
      </c>
      <c r="X1976" s="3" t="str">
        <f t="shared" si="308"/>
        <v>Monitor</v>
      </c>
      <c r="Y1976" s="3" t="str">
        <f t="shared" si="309"/>
        <v>OK</v>
      </c>
    </row>
    <row r="1977" spans="1:25" x14ac:dyDescent="0.25">
      <c r="A1977" s="3" t="str">
        <f>Raw_Data!A1977</f>
        <v>e724e4f3-9542-43f8-ab8f-e817d88999a3</v>
      </c>
      <c r="B1977" s="3">
        <f>Raw_Data!B1977</f>
        <v>58</v>
      </c>
      <c r="C1977" s="3" t="str">
        <f>Raw_Data!C1977</f>
        <v>Other</v>
      </c>
      <c r="D1977" s="3" t="str">
        <f>Raw_Data!D1977</f>
        <v>Basic</v>
      </c>
      <c r="E1977" s="3">
        <f>Raw_Data!E1977</f>
        <v>6.47</v>
      </c>
      <c r="F1977" s="3">
        <f>Raw_Data!F1977</f>
        <v>46</v>
      </c>
      <c r="G1977" s="3" t="str">
        <f>Raw_Data!G1977</f>
        <v>Africa</v>
      </c>
      <c r="H1977" s="3" t="str">
        <f>Raw_Data!H1977</f>
        <v>Tablet</v>
      </c>
      <c r="I1977" s="3">
        <f>Raw_Data!I1977</f>
        <v>8.99</v>
      </c>
      <c r="J1977" s="3">
        <f>Raw_Data!J1977</f>
        <v>1</v>
      </c>
      <c r="K1977" s="3" t="str">
        <f>Raw_Data!K1977</f>
        <v>Crypto</v>
      </c>
      <c r="L1977" s="3">
        <f>Raw_Data!L1977</f>
        <v>1</v>
      </c>
      <c r="M1977" s="3">
        <f>Raw_Data!M1977</f>
        <v>0.14000000000000001</v>
      </c>
      <c r="N1977" s="3" t="str">
        <f>Raw_Data!N1977</f>
        <v>Horror</v>
      </c>
      <c r="O1977" s="3" t="str">
        <f t="shared" si="300"/>
        <v>55-70</v>
      </c>
      <c r="P1977" s="3" t="str">
        <f t="shared" si="301"/>
        <v>&lt;10h</v>
      </c>
      <c r="Q1977" s="3" t="str">
        <f t="shared" si="302"/>
        <v>46-60d</v>
      </c>
      <c r="R1977" s="3" t="str">
        <f t="shared" si="303"/>
        <v>Low</v>
      </c>
      <c r="S1977" s="3" t="str">
        <f t="shared" si="304"/>
        <v>Low</v>
      </c>
      <c r="T1977" s="3" t="str">
        <f t="shared" si="305"/>
        <v>Churned</v>
      </c>
      <c r="U1977" s="4">
        <f>1/(1+EXP(-(Predictive_Model!$B$5+((B1977-Predictive_Model!$B$20)/Predictive_Model!$C$20)*Predictive_Model!$D$20+((E1977-Predictive_Model!$B$21)/Predictive_Model!$C$21)*Predictive_Model!$D$21+((F1977-Predictive_Model!$B$22)/Predictive_Model!$C$22)*Predictive_Model!$D$22+((I1977-Predictive_Model!$B$23)/Predictive_Model!$C$23)*Predictive_Model!$D$23+((L1977-Predictive_Model!$B$24)/Predictive_Model!$C$24)*Predictive_Model!$D$24+((M1977-Predictive_Model!$B$25)/Predictive_Model!$C$25)*Predictive_Model!$D$25+IF(C1977="Male",Predictive_Model!$D$31,IF(C1977="Other",Predictive_Model!$D$32,0))+IF(D1977="Premium",Predictive_Model!$D$34,IF(D1977="Standard",Predictive_Model!$D$35,0))+IF(G1977="Asia",Predictive_Model!$D$37,IF(G1977="Europe",Predictive_Model!$D$38,IF(G1977="North America",Predictive_Model!$D$39,IF(G1977="Oceania",Predictive_Model!$D$40,IF(G1977="South America",Predictive_Model!$D$41,0)))))+IF(H1977="Laptop",Predictive_Model!$D$43,IF(H1977="Mobile",Predictive_Model!$D$44,IF(H1977="TV",Predictive_Model!$D$45,IF(H1977="Tablet",Predictive_Model!$D$46,0))))+IF(K1977="Crypto",Predictive_Model!$D$48,IF(K1977="Debit Card",Predictive_Model!$D$49,IF(K1977="Gift Card",Predictive_Model!$D$50,IF(K1977="PayPal",Predictive_Model!$D$51,0))))+IF(N1977="Comedy",Predictive_Model!$D$53,IF(N1977="Documentary",Predictive_Model!$D$54,IF(N1977="Drama",Predictive_Model!$D$55,IF(N1977="Horror",Predictive_Model!$D$56,IF(N1977="Romance",Predictive_Model!$D$57,IF(N1977="Sci-Fi",Predictive_Model!$D$58,0)))))))))</f>
        <v>0.99994505622878294</v>
      </c>
      <c r="V1977" s="3" t="str">
        <f t="shared" si="306"/>
        <v>Critical</v>
      </c>
      <c r="W1977" s="6">
        <f t="shared" si="307"/>
        <v>8.99</v>
      </c>
      <c r="X1977" s="3" t="str">
        <f t="shared" si="308"/>
        <v>Priority 2</v>
      </c>
      <c r="Y1977" s="3" t="str">
        <f t="shared" si="309"/>
        <v>OK</v>
      </c>
    </row>
    <row r="1978" spans="1:25" x14ac:dyDescent="0.25">
      <c r="A1978" s="3" t="str">
        <f>Raw_Data!A1978</f>
        <v>45c7566b-3b5b-4112-8ed2-89a4d20a3eae</v>
      </c>
      <c r="B1978" s="3">
        <f>Raw_Data!B1978</f>
        <v>58</v>
      </c>
      <c r="C1978" s="3" t="str">
        <f>Raw_Data!C1978</f>
        <v>Male</v>
      </c>
      <c r="D1978" s="3" t="str">
        <f>Raw_Data!D1978</f>
        <v>Standard</v>
      </c>
      <c r="E1978" s="3">
        <f>Raw_Data!E1978</f>
        <v>19.25</v>
      </c>
      <c r="F1978" s="3">
        <f>Raw_Data!F1978</f>
        <v>2</v>
      </c>
      <c r="G1978" s="3" t="str">
        <f>Raw_Data!G1978</f>
        <v>Europe</v>
      </c>
      <c r="H1978" s="3" t="str">
        <f>Raw_Data!H1978</f>
        <v>Mobile</v>
      </c>
      <c r="I1978" s="3">
        <f>Raw_Data!I1978</f>
        <v>13.99</v>
      </c>
      <c r="J1978" s="3">
        <f>Raw_Data!J1978</f>
        <v>0</v>
      </c>
      <c r="K1978" s="3" t="str">
        <f>Raw_Data!K1978</f>
        <v>Credit Card</v>
      </c>
      <c r="L1978" s="3">
        <f>Raw_Data!L1978</f>
        <v>2</v>
      </c>
      <c r="M1978" s="3">
        <f>Raw_Data!M1978</f>
        <v>6.42</v>
      </c>
      <c r="N1978" s="3" t="str">
        <f>Raw_Data!N1978</f>
        <v>Drama</v>
      </c>
      <c r="O1978" s="3" t="str">
        <f t="shared" si="300"/>
        <v>55-70</v>
      </c>
      <c r="P1978" s="3" t="str">
        <f t="shared" si="301"/>
        <v>10-24h</v>
      </c>
      <c r="Q1978" s="3" t="str">
        <f t="shared" si="302"/>
        <v>0-7d</v>
      </c>
      <c r="R1978" s="3" t="str">
        <f t="shared" si="303"/>
        <v>Medium</v>
      </c>
      <c r="S1978" s="3" t="str">
        <f t="shared" si="304"/>
        <v>Mid</v>
      </c>
      <c r="T1978" s="3" t="str">
        <f t="shared" si="305"/>
        <v>Active</v>
      </c>
      <c r="U1978" s="4">
        <f>1/(1+EXP(-(Predictive_Model!$B$5+((B1978-Predictive_Model!$B$20)/Predictive_Model!$C$20)*Predictive_Model!$D$20+((E1978-Predictive_Model!$B$21)/Predictive_Model!$C$21)*Predictive_Model!$D$21+((F1978-Predictive_Model!$B$22)/Predictive_Model!$C$22)*Predictive_Model!$D$22+((I1978-Predictive_Model!$B$23)/Predictive_Model!$C$23)*Predictive_Model!$D$23+((L1978-Predictive_Model!$B$24)/Predictive_Model!$C$24)*Predictive_Model!$D$24+((M1978-Predictive_Model!$B$25)/Predictive_Model!$C$25)*Predictive_Model!$D$25+IF(C1978="Male",Predictive_Model!$D$31,IF(C1978="Other",Predictive_Model!$D$32,0))+IF(D1978="Premium",Predictive_Model!$D$34,IF(D1978="Standard",Predictive_Model!$D$35,0))+IF(G1978="Asia",Predictive_Model!$D$37,IF(G1978="Europe",Predictive_Model!$D$38,IF(G1978="North America",Predictive_Model!$D$39,IF(G1978="Oceania",Predictive_Model!$D$40,IF(G1978="South America",Predictive_Model!$D$41,0)))))+IF(H1978="Laptop",Predictive_Model!$D$43,IF(H1978="Mobile",Predictive_Model!$D$44,IF(H1978="TV",Predictive_Model!$D$45,IF(H1978="Tablet",Predictive_Model!$D$46,0))))+IF(K1978="Crypto",Predictive_Model!$D$48,IF(K1978="Debit Card",Predictive_Model!$D$49,IF(K1978="Gift Card",Predictive_Model!$D$50,IF(K1978="PayPal",Predictive_Model!$D$51,0))))+IF(N1978="Comedy",Predictive_Model!$D$53,IF(N1978="Documentary",Predictive_Model!$D$54,IF(N1978="Drama",Predictive_Model!$D$55,IF(N1978="Horror",Predictive_Model!$D$56,IF(N1978="Romance",Predictive_Model!$D$57,IF(N1978="Sci-Fi",Predictive_Model!$D$58,0)))))))))</f>
        <v>3.8874743605671587E-6</v>
      </c>
      <c r="V1978" s="3" t="str">
        <f t="shared" si="306"/>
        <v>Low</v>
      </c>
      <c r="W1978" s="6">
        <f t="shared" si="307"/>
        <v>5.4385766304334551E-5</v>
      </c>
      <c r="X1978" s="3" t="str">
        <f t="shared" si="308"/>
        <v>Monitor</v>
      </c>
      <c r="Y1978" s="3" t="str">
        <f t="shared" si="309"/>
        <v>OK</v>
      </c>
    </row>
    <row r="1979" spans="1:25" x14ac:dyDescent="0.25">
      <c r="A1979" s="3" t="str">
        <f>Raw_Data!A1979</f>
        <v>6b1bb258-a4c9-41c1-abb5-811dbb60701a</v>
      </c>
      <c r="B1979" s="3">
        <f>Raw_Data!B1979</f>
        <v>46</v>
      </c>
      <c r="C1979" s="3" t="str">
        <f>Raw_Data!C1979</f>
        <v>Other</v>
      </c>
      <c r="D1979" s="3" t="str">
        <f>Raw_Data!D1979</f>
        <v>Premium</v>
      </c>
      <c r="E1979" s="3">
        <f>Raw_Data!E1979</f>
        <v>26.06</v>
      </c>
      <c r="F1979" s="3">
        <f>Raw_Data!F1979</f>
        <v>4</v>
      </c>
      <c r="G1979" s="3" t="str">
        <f>Raw_Data!G1979</f>
        <v>Oceania</v>
      </c>
      <c r="H1979" s="3" t="str">
        <f>Raw_Data!H1979</f>
        <v>Desktop</v>
      </c>
      <c r="I1979" s="3">
        <f>Raw_Data!I1979</f>
        <v>17.989999999999998</v>
      </c>
      <c r="J1979" s="3">
        <f>Raw_Data!J1979</f>
        <v>0</v>
      </c>
      <c r="K1979" s="3" t="str">
        <f>Raw_Data!K1979</f>
        <v>PayPal</v>
      </c>
      <c r="L1979" s="3">
        <f>Raw_Data!L1979</f>
        <v>4</v>
      </c>
      <c r="M1979" s="3">
        <f>Raw_Data!M1979</f>
        <v>5.21</v>
      </c>
      <c r="N1979" s="3" t="str">
        <f>Raw_Data!N1979</f>
        <v>Action</v>
      </c>
      <c r="O1979" s="3" t="str">
        <f t="shared" si="300"/>
        <v>45-54</v>
      </c>
      <c r="P1979" s="3" t="str">
        <f t="shared" si="301"/>
        <v>25-49h</v>
      </c>
      <c r="Q1979" s="3" t="str">
        <f t="shared" si="302"/>
        <v>0-7d</v>
      </c>
      <c r="R1979" s="3" t="str">
        <f t="shared" si="303"/>
        <v>High</v>
      </c>
      <c r="S1979" s="3" t="str">
        <f t="shared" si="304"/>
        <v>High</v>
      </c>
      <c r="T1979" s="3" t="str">
        <f t="shared" si="305"/>
        <v>Active</v>
      </c>
      <c r="U1979" s="4">
        <f>1/(1+EXP(-(Predictive_Model!$B$5+((B1979-Predictive_Model!$B$20)/Predictive_Model!$C$20)*Predictive_Model!$D$20+((E1979-Predictive_Model!$B$21)/Predictive_Model!$C$21)*Predictive_Model!$D$21+((F1979-Predictive_Model!$B$22)/Predictive_Model!$C$22)*Predictive_Model!$D$22+((I1979-Predictive_Model!$B$23)/Predictive_Model!$C$23)*Predictive_Model!$D$23+((L1979-Predictive_Model!$B$24)/Predictive_Model!$C$24)*Predictive_Model!$D$24+((M1979-Predictive_Model!$B$25)/Predictive_Model!$C$25)*Predictive_Model!$D$25+IF(C1979="Male",Predictive_Model!$D$31,IF(C1979="Other",Predictive_Model!$D$32,0))+IF(D1979="Premium",Predictive_Model!$D$34,IF(D1979="Standard",Predictive_Model!$D$35,0))+IF(G1979="Asia",Predictive_Model!$D$37,IF(G1979="Europe",Predictive_Model!$D$38,IF(G1979="North America",Predictive_Model!$D$39,IF(G1979="Oceania",Predictive_Model!$D$40,IF(G1979="South America",Predictive_Model!$D$41,0)))))+IF(H1979="Laptop",Predictive_Model!$D$43,IF(H1979="Mobile",Predictive_Model!$D$44,IF(H1979="TV",Predictive_Model!$D$45,IF(H1979="Tablet",Predictive_Model!$D$46,0))))+IF(K1979="Crypto",Predictive_Model!$D$48,IF(K1979="Debit Card",Predictive_Model!$D$49,IF(K1979="Gift Card",Predictive_Model!$D$50,IF(K1979="PayPal",Predictive_Model!$D$51,0))))+IF(N1979="Comedy",Predictive_Model!$D$53,IF(N1979="Documentary",Predictive_Model!$D$54,IF(N1979="Drama",Predictive_Model!$D$55,IF(N1979="Horror",Predictive_Model!$D$56,IF(N1979="Romance",Predictive_Model!$D$57,IF(N1979="Sci-Fi",Predictive_Model!$D$58,0)))))))))</f>
        <v>3.2039069966189928E-8</v>
      </c>
      <c r="V1979" s="3" t="str">
        <f t="shared" si="306"/>
        <v>Low</v>
      </c>
      <c r="W1979" s="6">
        <f t="shared" si="307"/>
        <v>5.7638286869175678E-7</v>
      </c>
      <c r="X1979" s="3" t="str">
        <f t="shared" si="308"/>
        <v>Monitor</v>
      </c>
      <c r="Y1979" s="3" t="str">
        <f t="shared" si="309"/>
        <v>OK</v>
      </c>
    </row>
    <row r="1980" spans="1:25" x14ac:dyDescent="0.25">
      <c r="A1980" s="3" t="str">
        <f>Raw_Data!A1980</f>
        <v>d13f6fc0-7d6e-4dce-9798-93a1c6162887</v>
      </c>
      <c r="B1980" s="3">
        <f>Raw_Data!B1980</f>
        <v>51</v>
      </c>
      <c r="C1980" s="3" t="str">
        <f>Raw_Data!C1980</f>
        <v>Other</v>
      </c>
      <c r="D1980" s="3" t="str">
        <f>Raw_Data!D1980</f>
        <v>Standard</v>
      </c>
      <c r="E1980" s="3">
        <f>Raw_Data!E1980</f>
        <v>1.1399999999999999</v>
      </c>
      <c r="F1980" s="3">
        <f>Raw_Data!F1980</f>
        <v>55</v>
      </c>
      <c r="G1980" s="3" t="str">
        <f>Raw_Data!G1980</f>
        <v>Asia</v>
      </c>
      <c r="H1980" s="3" t="str">
        <f>Raw_Data!H1980</f>
        <v>Laptop</v>
      </c>
      <c r="I1980" s="3">
        <f>Raw_Data!I1980</f>
        <v>13.99</v>
      </c>
      <c r="J1980" s="3">
        <f>Raw_Data!J1980</f>
        <v>1</v>
      </c>
      <c r="K1980" s="3" t="str">
        <f>Raw_Data!K1980</f>
        <v>Crypto</v>
      </c>
      <c r="L1980" s="3">
        <f>Raw_Data!L1980</f>
        <v>1</v>
      </c>
      <c r="M1980" s="3">
        <f>Raw_Data!M1980</f>
        <v>0.02</v>
      </c>
      <c r="N1980" s="3" t="str">
        <f>Raw_Data!N1980</f>
        <v>Drama</v>
      </c>
      <c r="O1980" s="3" t="str">
        <f t="shared" si="300"/>
        <v>45-54</v>
      </c>
      <c r="P1980" s="3" t="str">
        <f t="shared" si="301"/>
        <v>&lt;10h</v>
      </c>
      <c r="Q1980" s="3" t="str">
        <f t="shared" si="302"/>
        <v>46-60d</v>
      </c>
      <c r="R1980" s="3" t="str">
        <f t="shared" si="303"/>
        <v>Low</v>
      </c>
      <c r="S1980" s="3" t="str">
        <f t="shared" si="304"/>
        <v>Mid</v>
      </c>
      <c r="T1980" s="3" t="str">
        <f t="shared" si="305"/>
        <v>Churned</v>
      </c>
      <c r="U1980" s="4">
        <f>1/(1+EXP(-(Predictive_Model!$B$5+((B1980-Predictive_Model!$B$20)/Predictive_Model!$C$20)*Predictive_Model!$D$20+((E1980-Predictive_Model!$B$21)/Predictive_Model!$C$21)*Predictive_Model!$D$21+((F1980-Predictive_Model!$B$22)/Predictive_Model!$C$22)*Predictive_Model!$D$22+((I1980-Predictive_Model!$B$23)/Predictive_Model!$C$23)*Predictive_Model!$D$23+((L1980-Predictive_Model!$B$24)/Predictive_Model!$C$24)*Predictive_Model!$D$24+((M1980-Predictive_Model!$B$25)/Predictive_Model!$C$25)*Predictive_Model!$D$25+IF(C1980="Male",Predictive_Model!$D$31,IF(C1980="Other",Predictive_Model!$D$32,0))+IF(D1980="Premium",Predictive_Model!$D$34,IF(D1980="Standard",Predictive_Model!$D$35,0))+IF(G1980="Asia",Predictive_Model!$D$37,IF(G1980="Europe",Predictive_Model!$D$38,IF(G1980="North America",Predictive_Model!$D$39,IF(G1980="Oceania",Predictive_Model!$D$40,IF(G1980="South America",Predictive_Model!$D$41,0)))))+IF(H1980="Laptop",Predictive_Model!$D$43,IF(H1980="Mobile",Predictive_Model!$D$44,IF(H1980="TV",Predictive_Model!$D$45,IF(H1980="Tablet",Predictive_Model!$D$46,0))))+IF(K1980="Crypto",Predictive_Model!$D$48,IF(K1980="Debit Card",Predictive_Model!$D$49,IF(K1980="Gift Card",Predictive_Model!$D$50,IF(K1980="PayPal",Predictive_Model!$D$51,0))))+IF(N1980="Comedy",Predictive_Model!$D$53,IF(N1980="Documentary",Predictive_Model!$D$54,IF(N1980="Drama",Predictive_Model!$D$55,IF(N1980="Horror",Predictive_Model!$D$56,IF(N1980="Romance",Predictive_Model!$D$57,IF(N1980="Sci-Fi",Predictive_Model!$D$58,0)))))))))</f>
        <v>0.99996087745930773</v>
      </c>
      <c r="V1980" s="3" t="str">
        <f t="shared" si="306"/>
        <v>Critical</v>
      </c>
      <c r="W1980" s="6">
        <f t="shared" si="307"/>
        <v>13.99</v>
      </c>
      <c r="X1980" s="3" t="str">
        <f t="shared" si="308"/>
        <v>Priority 2</v>
      </c>
      <c r="Y1980" s="3" t="str">
        <f t="shared" si="309"/>
        <v>OK</v>
      </c>
    </row>
    <row r="1981" spans="1:25" x14ac:dyDescent="0.25">
      <c r="A1981" s="3" t="str">
        <f>Raw_Data!A1981</f>
        <v>8018cc4c-3924-46b3-8fc8-a31de1b42fc2</v>
      </c>
      <c r="B1981" s="3">
        <f>Raw_Data!B1981</f>
        <v>19</v>
      </c>
      <c r="C1981" s="3" t="str">
        <f>Raw_Data!C1981</f>
        <v>Female</v>
      </c>
      <c r="D1981" s="3" t="str">
        <f>Raw_Data!D1981</f>
        <v>Standard</v>
      </c>
      <c r="E1981" s="3">
        <f>Raw_Data!E1981</f>
        <v>6.61</v>
      </c>
      <c r="F1981" s="3">
        <f>Raw_Data!F1981</f>
        <v>18</v>
      </c>
      <c r="G1981" s="3" t="str">
        <f>Raw_Data!G1981</f>
        <v>Oceania</v>
      </c>
      <c r="H1981" s="3" t="str">
        <f>Raw_Data!H1981</f>
        <v>Desktop</v>
      </c>
      <c r="I1981" s="3">
        <f>Raw_Data!I1981</f>
        <v>13.99</v>
      </c>
      <c r="J1981" s="3">
        <f>Raw_Data!J1981</f>
        <v>0</v>
      </c>
      <c r="K1981" s="3" t="str">
        <f>Raw_Data!K1981</f>
        <v>Crypto</v>
      </c>
      <c r="L1981" s="3">
        <f>Raw_Data!L1981</f>
        <v>1</v>
      </c>
      <c r="M1981" s="3">
        <f>Raw_Data!M1981</f>
        <v>0.35</v>
      </c>
      <c r="N1981" s="3" t="str">
        <f>Raw_Data!N1981</f>
        <v>Documentary</v>
      </c>
      <c r="O1981" s="3" t="str">
        <f t="shared" si="300"/>
        <v>18-24</v>
      </c>
      <c r="P1981" s="3" t="str">
        <f t="shared" si="301"/>
        <v>&lt;10h</v>
      </c>
      <c r="Q1981" s="3" t="str">
        <f t="shared" si="302"/>
        <v>8-21d</v>
      </c>
      <c r="R1981" s="3" t="str">
        <f t="shared" si="303"/>
        <v>Medium</v>
      </c>
      <c r="S1981" s="3" t="str">
        <f t="shared" si="304"/>
        <v>Mid</v>
      </c>
      <c r="T1981" s="3" t="str">
        <f t="shared" si="305"/>
        <v>Active</v>
      </c>
      <c r="U1981" s="4">
        <f>1/(1+EXP(-(Predictive_Model!$B$5+((B1981-Predictive_Model!$B$20)/Predictive_Model!$C$20)*Predictive_Model!$D$20+((E1981-Predictive_Model!$B$21)/Predictive_Model!$C$21)*Predictive_Model!$D$21+((F1981-Predictive_Model!$B$22)/Predictive_Model!$C$22)*Predictive_Model!$D$22+((I1981-Predictive_Model!$B$23)/Predictive_Model!$C$23)*Predictive_Model!$D$23+((L1981-Predictive_Model!$B$24)/Predictive_Model!$C$24)*Predictive_Model!$D$24+((M1981-Predictive_Model!$B$25)/Predictive_Model!$C$25)*Predictive_Model!$D$25+IF(C1981="Male",Predictive_Model!$D$31,IF(C1981="Other",Predictive_Model!$D$32,0))+IF(D1981="Premium",Predictive_Model!$D$34,IF(D1981="Standard",Predictive_Model!$D$35,0))+IF(G1981="Asia",Predictive_Model!$D$37,IF(G1981="Europe",Predictive_Model!$D$38,IF(G1981="North America",Predictive_Model!$D$39,IF(G1981="Oceania",Predictive_Model!$D$40,IF(G1981="South America",Predictive_Model!$D$41,0)))))+IF(H1981="Laptop",Predictive_Model!$D$43,IF(H1981="Mobile",Predictive_Model!$D$44,IF(H1981="TV",Predictive_Model!$D$45,IF(H1981="Tablet",Predictive_Model!$D$46,0))))+IF(K1981="Crypto",Predictive_Model!$D$48,IF(K1981="Debit Card",Predictive_Model!$D$49,IF(K1981="Gift Card",Predictive_Model!$D$50,IF(K1981="PayPal",Predictive_Model!$D$51,0))))+IF(N1981="Comedy",Predictive_Model!$D$53,IF(N1981="Documentary",Predictive_Model!$D$54,IF(N1981="Drama",Predictive_Model!$D$55,IF(N1981="Horror",Predictive_Model!$D$56,IF(N1981="Romance",Predictive_Model!$D$57,IF(N1981="Sci-Fi",Predictive_Model!$D$58,0)))))))))</f>
        <v>0.96616647185839089</v>
      </c>
      <c r="V1981" s="3" t="str">
        <f t="shared" si="306"/>
        <v>Critical</v>
      </c>
      <c r="W1981" s="6">
        <f t="shared" si="307"/>
        <v>13.516668941298889</v>
      </c>
      <c r="X1981" s="3" t="str">
        <f t="shared" si="308"/>
        <v>Priority 2</v>
      </c>
      <c r="Y1981" s="3" t="str">
        <f t="shared" si="309"/>
        <v>OK</v>
      </c>
    </row>
    <row r="1982" spans="1:25" x14ac:dyDescent="0.25">
      <c r="A1982" s="3" t="str">
        <f>Raw_Data!A1982</f>
        <v>00108bd6-c0ee-42f0-8809-e5be2b6cd12a</v>
      </c>
      <c r="B1982" s="3">
        <f>Raw_Data!B1982</f>
        <v>25</v>
      </c>
      <c r="C1982" s="3" t="str">
        <f>Raw_Data!C1982</f>
        <v>Male</v>
      </c>
      <c r="D1982" s="3" t="str">
        <f>Raw_Data!D1982</f>
        <v>Premium</v>
      </c>
      <c r="E1982" s="3">
        <f>Raw_Data!E1982</f>
        <v>0.98</v>
      </c>
      <c r="F1982" s="3">
        <f>Raw_Data!F1982</f>
        <v>30</v>
      </c>
      <c r="G1982" s="3" t="str">
        <f>Raw_Data!G1982</f>
        <v>North America</v>
      </c>
      <c r="H1982" s="3" t="str">
        <f>Raw_Data!H1982</f>
        <v>Mobile</v>
      </c>
      <c r="I1982" s="3">
        <f>Raw_Data!I1982</f>
        <v>17.989999999999998</v>
      </c>
      <c r="J1982" s="3">
        <f>Raw_Data!J1982</f>
        <v>1</v>
      </c>
      <c r="K1982" s="3" t="str">
        <f>Raw_Data!K1982</f>
        <v>Crypto</v>
      </c>
      <c r="L1982" s="3">
        <f>Raw_Data!L1982</f>
        <v>1</v>
      </c>
      <c r="M1982" s="3">
        <f>Raw_Data!M1982</f>
        <v>0.03</v>
      </c>
      <c r="N1982" s="3" t="str">
        <f>Raw_Data!N1982</f>
        <v>Horror</v>
      </c>
      <c r="O1982" s="3" t="str">
        <f t="shared" si="300"/>
        <v>25-34</v>
      </c>
      <c r="P1982" s="3" t="str">
        <f t="shared" si="301"/>
        <v>&lt;10h</v>
      </c>
      <c r="Q1982" s="3" t="str">
        <f t="shared" si="302"/>
        <v>22-45d</v>
      </c>
      <c r="R1982" s="3" t="str">
        <f t="shared" si="303"/>
        <v>Medium</v>
      </c>
      <c r="S1982" s="3" t="str">
        <f t="shared" si="304"/>
        <v>High</v>
      </c>
      <c r="T1982" s="3" t="str">
        <f t="shared" si="305"/>
        <v>Churned</v>
      </c>
      <c r="U1982" s="4">
        <f>1/(1+EXP(-(Predictive_Model!$B$5+((B1982-Predictive_Model!$B$20)/Predictive_Model!$C$20)*Predictive_Model!$D$20+((E1982-Predictive_Model!$B$21)/Predictive_Model!$C$21)*Predictive_Model!$D$21+((F1982-Predictive_Model!$B$22)/Predictive_Model!$C$22)*Predictive_Model!$D$22+((I1982-Predictive_Model!$B$23)/Predictive_Model!$C$23)*Predictive_Model!$D$23+((L1982-Predictive_Model!$B$24)/Predictive_Model!$C$24)*Predictive_Model!$D$24+((M1982-Predictive_Model!$B$25)/Predictive_Model!$C$25)*Predictive_Model!$D$25+IF(C1982="Male",Predictive_Model!$D$31,IF(C1982="Other",Predictive_Model!$D$32,0))+IF(D1982="Premium",Predictive_Model!$D$34,IF(D1982="Standard",Predictive_Model!$D$35,0))+IF(G1982="Asia",Predictive_Model!$D$37,IF(G1982="Europe",Predictive_Model!$D$38,IF(G1982="North America",Predictive_Model!$D$39,IF(G1982="Oceania",Predictive_Model!$D$40,IF(G1982="South America",Predictive_Model!$D$41,0)))))+IF(H1982="Laptop",Predictive_Model!$D$43,IF(H1982="Mobile",Predictive_Model!$D$44,IF(H1982="TV",Predictive_Model!$D$45,IF(H1982="Tablet",Predictive_Model!$D$46,0))))+IF(K1982="Crypto",Predictive_Model!$D$48,IF(K1982="Debit Card",Predictive_Model!$D$49,IF(K1982="Gift Card",Predictive_Model!$D$50,IF(K1982="PayPal",Predictive_Model!$D$51,0))))+IF(N1982="Comedy",Predictive_Model!$D$53,IF(N1982="Documentary",Predictive_Model!$D$54,IF(N1982="Drama",Predictive_Model!$D$55,IF(N1982="Horror",Predictive_Model!$D$56,IF(N1982="Romance",Predictive_Model!$D$57,IF(N1982="Sci-Fi",Predictive_Model!$D$58,0)))))))))</f>
        <v>0.9989976451029271</v>
      </c>
      <c r="V1982" s="3" t="str">
        <f t="shared" si="306"/>
        <v>Critical</v>
      </c>
      <c r="W1982" s="6">
        <f t="shared" si="307"/>
        <v>17.989999999999998</v>
      </c>
      <c r="X1982" s="3" t="str">
        <f t="shared" si="308"/>
        <v>Priority 1</v>
      </c>
      <c r="Y1982" s="3" t="str">
        <f t="shared" si="309"/>
        <v>OK</v>
      </c>
    </row>
    <row r="1983" spans="1:25" x14ac:dyDescent="0.25">
      <c r="A1983" s="3" t="str">
        <f>Raw_Data!A1983</f>
        <v>a7607adf-e66d-431e-ad89-61a216125690</v>
      </c>
      <c r="B1983" s="3">
        <f>Raw_Data!B1983</f>
        <v>25</v>
      </c>
      <c r="C1983" s="3" t="str">
        <f>Raw_Data!C1983</f>
        <v>Male</v>
      </c>
      <c r="D1983" s="3" t="str">
        <f>Raw_Data!D1983</f>
        <v>Standard</v>
      </c>
      <c r="E1983" s="3">
        <f>Raw_Data!E1983</f>
        <v>0.45</v>
      </c>
      <c r="F1983" s="3">
        <f>Raw_Data!F1983</f>
        <v>2</v>
      </c>
      <c r="G1983" s="3" t="str">
        <f>Raw_Data!G1983</f>
        <v>Oceania</v>
      </c>
      <c r="H1983" s="3" t="str">
        <f>Raw_Data!H1983</f>
        <v>TV</v>
      </c>
      <c r="I1983" s="3">
        <f>Raw_Data!I1983</f>
        <v>13.99</v>
      </c>
      <c r="J1983" s="3">
        <f>Raw_Data!J1983</f>
        <v>1</v>
      </c>
      <c r="K1983" s="3" t="str">
        <f>Raw_Data!K1983</f>
        <v>Debit Card</v>
      </c>
      <c r="L1983" s="3">
        <f>Raw_Data!L1983</f>
        <v>1</v>
      </c>
      <c r="M1983" s="3">
        <f>Raw_Data!M1983</f>
        <v>0.15</v>
      </c>
      <c r="N1983" s="3" t="str">
        <f>Raw_Data!N1983</f>
        <v>Comedy</v>
      </c>
      <c r="O1983" s="3" t="str">
        <f t="shared" si="300"/>
        <v>25-34</v>
      </c>
      <c r="P1983" s="3" t="str">
        <f t="shared" si="301"/>
        <v>&lt;10h</v>
      </c>
      <c r="Q1983" s="3" t="str">
        <f t="shared" si="302"/>
        <v>0-7d</v>
      </c>
      <c r="R1983" s="3" t="str">
        <f t="shared" si="303"/>
        <v>Medium</v>
      </c>
      <c r="S1983" s="3" t="str">
        <f t="shared" si="304"/>
        <v>Mid</v>
      </c>
      <c r="T1983" s="3" t="str">
        <f t="shared" si="305"/>
        <v>Churned</v>
      </c>
      <c r="U1983" s="4">
        <f>1/(1+EXP(-(Predictive_Model!$B$5+((B1983-Predictive_Model!$B$20)/Predictive_Model!$C$20)*Predictive_Model!$D$20+((E1983-Predictive_Model!$B$21)/Predictive_Model!$C$21)*Predictive_Model!$D$21+((F1983-Predictive_Model!$B$22)/Predictive_Model!$C$22)*Predictive_Model!$D$22+((I1983-Predictive_Model!$B$23)/Predictive_Model!$C$23)*Predictive_Model!$D$23+((L1983-Predictive_Model!$B$24)/Predictive_Model!$C$24)*Predictive_Model!$D$24+((M1983-Predictive_Model!$B$25)/Predictive_Model!$C$25)*Predictive_Model!$D$25+IF(C1983="Male",Predictive_Model!$D$31,IF(C1983="Other",Predictive_Model!$D$32,0))+IF(D1983="Premium",Predictive_Model!$D$34,IF(D1983="Standard",Predictive_Model!$D$35,0))+IF(G1983="Asia",Predictive_Model!$D$37,IF(G1983="Europe",Predictive_Model!$D$38,IF(G1983="North America",Predictive_Model!$D$39,IF(G1983="Oceania",Predictive_Model!$D$40,IF(G1983="South America",Predictive_Model!$D$41,0)))))+IF(H1983="Laptop",Predictive_Model!$D$43,IF(H1983="Mobile",Predictive_Model!$D$44,IF(H1983="TV",Predictive_Model!$D$45,IF(H1983="Tablet",Predictive_Model!$D$46,0))))+IF(K1983="Crypto",Predictive_Model!$D$48,IF(K1983="Debit Card",Predictive_Model!$D$49,IF(K1983="Gift Card",Predictive_Model!$D$50,IF(K1983="PayPal",Predictive_Model!$D$51,0))))+IF(N1983="Comedy",Predictive_Model!$D$53,IF(N1983="Documentary",Predictive_Model!$D$54,IF(N1983="Drama",Predictive_Model!$D$55,IF(N1983="Horror",Predictive_Model!$D$56,IF(N1983="Romance",Predictive_Model!$D$57,IF(N1983="Sci-Fi",Predictive_Model!$D$58,0)))))))))</f>
        <v>0.94560841284965014</v>
      </c>
      <c r="V1983" s="3" t="str">
        <f t="shared" si="306"/>
        <v>Critical</v>
      </c>
      <c r="W1983" s="6">
        <f t="shared" si="307"/>
        <v>13.99</v>
      </c>
      <c r="X1983" s="3" t="str">
        <f t="shared" si="308"/>
        <v>Priority 2</v>
      </c>
      <c r="Y1983" s="3" t="str">
        <f t="shared" si="309"/>
        <v>OK</v>
      </c>
    </row>
    <row r="1984" spans="1:25" x14ac:dyDescent="0.25">
      <c r="A1984" s="3" t="str">
        <f>Raw_Data!A1984</f>
        <v>5a5cf094-cda6-4488-9171-9747ec590ad0</v>
      </c>
      <c r="B1984" s="3">
        <f>Raw_Data!B1984</f>
        <v>50</v>
      </c>
      <c r="C1984" s="3" t="str">
        <f>Raw_Data!C1984</f>
        <v>Female</v>
      </c>
      <c r="D1984" s="3" t="str">
        <f>Raw_Data!D1984</f>
        <v>Basic</v>
      </c>
      <c r="E1984" s="3">
        <f>Raw_Data!E1984</f>
        <v>8.09</v>
      </c>
      <c r="F1984" s="3">
        <f>Raw_Data!F1984</f>
        <v>4</v>
      </c>
      <c r="G1984" s="3" t="str">
        <f>Raw_Data!G1984</f>
        <v>North America</v>
      </c>
      <c r="H1984" s="3" t="str">
        <f>Raw_Data!H1984</f>
        <v>Mobile</v>
      </c>
      <c r="I1984" s="3">
        <f>Raw_Data!I1984</f>
        <v>8.99</v>
      </c>
      <c r="J1984" s="3">
        <f>Raw_Data!J1984</f>
        <v>0</v>
      </c>
      <c r="K1984" s="3" t="str">
        <f>Raw_Data!K1984</f>
        <v>Debit Card</v>
      </c>
      <c r="L1984" s="3">
        <f>Raw_Data!L1984</f>
        <v>1</v>
      </c>
      <c r="M1984" s="3">
        <f>Raw_Data!M1984</f>
        <v>1.62</v>
      </c>
      <c r="N1984" s="3" t="str">
        <f>Raw_Data!N1984</f>
        <v>Action</v>
      </c>
      <c r="O1984" s="3" t="str">
        <f t="shared" si="300"/>
        <v>45-54</v>
      </c>
      <c r="P1984" s="3" t="str">
        <f t="shared" si="301"/>
        <v>&lt;10h</v>
      </c>
      <c r="Q1984" s="3" t="str">
        <f t="shared" si="302"/>
        <v>0-7d</v>
      </c>
      <c r="R1984" s="3" t="str">
        <f t="shared" si="303"/>
        <v>Medium</v>
      </c>
      <c r="S1984" s="3" t="str">
        <f t="shared" si="304"/>
        <v>Low</v>
      </c>
      <c r="T1984" s="3" t="str">
        <f t="shared" si="305"/>
        <v>Active</v>
      </c>
      <c r="U1984" s="4">
        <f>1/(1+EXP(-(Predictive_Model!$B$5+((B1984-Predictive_Model!$B$20)/Predictive_Model!$C$20)*Predictive_Model!$D$20+((E1984-Predictive_Model!$B$21)/Predictive_Model!$C$21)*Predictive_Model!$D$21+((F1984-Predictive_Model!$B$22)/Predictive_Model!$C$22)*Predictive_Model!$D$22+((I1984-Predictive_Model!$B$23)/Predictive_Model!$C$23)*Predictive_Model!$D$23+((L1984-Predictive_Model!$B$24)/Predictive_Model!$C$24)*Predictive_Model!$D$24+((M1984-Predictive_Model!$B$25)/Predictive_Model!$C$25)*Predictive_Model!$D$25+IF(C1984="Male",Predictive_Model!$D$31,IF(C1984="Other",Predictive_Model!$D$32,0))+IF(D1984="Premium",Predictive_Model!$D$34,IF(D1984="Standard",Predictive_Model!$D$35,0))+IF(G1984="Asia",Predictive_Model!$D$37,IF(G1984="Europe",Predictive_Model!$D$38,IF(G1984="North America",Predictive_Model!$D$39,IF(G1984="Oceania",Predictive_Model!$D$40,IF(G1984="South America",Predictive_Model!$D$41,0)))))+IF(H1984="Laptop",Predictive_Model!$D$43,IF(H1984="Mobile",Predictive_Model!$D$44,IF(H1984="TV",Predictive_Model!$D$45,IF(H1984="Tablet",Predictive_Model!$D$46,0))))+IF(K1984="Crypto",Predictive_Model!$D$48,IF(K1984="Debit Card",Predictive_Model!$D$49,IF(K1984="Gift Card",Predictive_Model!$D$50,IF(K1984="PayPal",Predictive_Model!$D$51,0))))+IF(N1984="Comedy",Predictive_Model!$D$53,IF(N1984="Documentary",Predictive_Model!$D$54,IF(N1984="Drama",Predictive_Model!$D$55,IF(N1984="Horror",Predictive_Model!$D$56,IF(N1984="Romance",Predictive_Model!$D$57,IF(N1984="Sci-Fi",Predictive_Model!$D$58,0)))))))))</f>
        <v>0.79703442934132995</v>
      </c>
      <c r="V1984" s="3" t="str">
        <f t="shared" si="306"/>
        <v>Critical</v>
      </c>
      <c r="W1984" s="6">
        <f t="shared" si="307"/>
        <v>7.1653395197785565</v>
      </c>
      <c r="X1984" s="3" t="str">
        <f t="shared" si="308"/>
        <v>Priority 2</v>
      </c>
      <c r="Y1984" s="3" t="str">
        <f t="shared" si="309"/>
        <v>OK</v>
      </c>
    </row>
    <row r="1985" spans="1:25" x14ac:dyDescent="0.25">
      <c r="A1985" s="3" t="str">
        <f>Raw_Data!A1985</f>
        <v>5254de27-f444-44d4-bc79-08efebefaa4b</v>
      </c>
      <c r="B1985" s="3">
        <f>Raw_Data!B1985</f>
        <v>30</v>
      </c>
      <c r="C1985" s="3" t="str">
        <f>Raw_Data!C1985</f>
        <v>Male</v>
      </c>
      <c r="D1985" s="3" t="str">
        <f>Raw_Data!D1985</f>
        <v>Standard</v>
      </c>
      <c r="E1985" s="3">
        <f>Raw_Data!E1985</f>
        <v>1.65</v>
      </c>
      <c r="F1985" s="3">
        <f>Raw_Data!F1985</f>
        <v>58</v>
      </c>
      <c r="G1985" s="3" t="str">
        <f>Raw_Data!G1985</f>
        <v>Europe</v>
      </c>
      <c r="H1985" s="3" t="str">
        <f>Raw_Data!H1985</f>
        <v>Mobile</v>
      </c>
      <c r="I1985" s="3">
        <f>Raw_Data!I1985</f>
        <v>13.99</v>
      </c>
      <c r="J1985" s="3">
        <f>Raw_Data!J1985</f>
        <v>1</v>
      </c>
      <c r="K1985" s="3" t="str">
        <f>Raw_Data!K1985</f>
        <v>Crypto</v>
      </c>
      <c r="L1985" s="3">
        <f>Raw_Data!L1985</f>
        <v>5</v>
      </c>
      <c r="M1985" s="3">
        <f>Raw_Data!M1985</f>
        <v>0.03</v>
      </c>
      <c r="N1985" s="3" t="str">
        <f>Raw_Data!N1985</f>
        <v>Horror</v>
      </c>
      <c r="O1985" s="3" t="str">
        <f t="shared" si="300"/>
        <v>25-34</v>
      </c>
      <c r="P1985" s="3" t="str">
        <f t="shared" si="301"/>
        <v>&lt;10h</v>
      </c>
      <c r="Q1985" s="3" t="str">
        <f t="shared" si="302"/>
        <v>46-60d</v>
      </c>
      <c r="R1985" s="3" t="str">
        <f t="shared" si="303"/>
        <v>Low</v>
      </c>
      <c r="S1985" s="3" t="str">
        <f t="shared" si="304"/>
        <v>Mid</v>
      </c>
      <c r="T1985" s="3" t="str">
        <f t="shared" si="305"/>
        <v>Churned</v>
      </c>
      <c r="U1985" s="4">
        <f>1/(1+EXP(-(Predictive_Model!$B$5+((B1985-Predictive_Model!$B$20)/Predictive_Model!$C$20)*Predictive_Model!$D$20+((E1985-Predictive_Model!$B$21)/Predictive_Model!$C$21)*Predictive_Model!$D$21+((F1985-Predictive_Model!$B$22)/Predictive_Model!$C$22)*Predictive_Model!$D$22+((I1985-Predictive_Model!$B$23)/Predictive_Model!$C$23)*Predictive_Model!$D$23+((L1985-Predictive_Model!$B$24)/Predictive_Model!$C$24)*Predictive_Model!$D$24+((M1985-Predictive_Model!$B$25)/Predictive_Model!$C$25)*Predictive_Model!$D$25+IF(C1985="Male",Predictive_Model!$D$31,IF(C1985="Other",Predictive_Model!$D$32,0))+IF(D1985="Premium",Predictive_Model!$D$34,IF(D1985="Standard",Predictive_Model!$D$35,0))+IF(G1985="Asia",Predictive_Model!$D$37,IF(G1985="Europe",Predictive_Model!$D$38,IF(G1985="North America",Predictive_Model!$D$39,IF(G1985="Oceania",Predictive_Model!$D$40,IF(G1985="South America",Predictive_Model!$D$41,0)))))+IF(H1985="Laptop",Predictive_Model!$D$43,IF(H1985="Mobile",Predictive_Model!$D$44,IF(H1985="TV",Predictive_Model!$D$45,IF(H1985="Tablet",Predictive_Model!$D$46,0))))+IF(K1985="Crypto",Predictive_Model!$D$48,IF(K1985="Debit Card",Predictive_Model!$D$49,IF(K1985="Gift Card",Predictive_Model!$D$50,IF(K1985="PayPal",Predictive_Model!$D$51,0))))+IF(N1985="Comedy",Predictive_Model!$D$53,IF(N1985="Documentary",Predictive_Model!$D$54,IF(N1985="Drama",Predictive_Model!$D$55,IF(N1985="Horror",Predictive_Model!$D$56,IF(N1985="Romance",Predictive_Model!$D$57,IF(N1985="Sci-Fi",Predictive_Model!$D$58,0)))))))))</f>
        <v>0.99987875314417751</v>
      </c>
      <c r="V1985" s="3" t="str">
        <f t="shared" si="306"/>
        <v>Critical</v>
      </c>
      <c r="W1985" s="6">
        <f t="shared" si="307"/>
        <v>13.99</v>
      </c>
      <c r="X1985" s="3" t="str">
        <f t="shared" si="308"/>
        <v>Priority 2</v>
      </c>
      <c r="Y1985" s="3" t="str">
        <f t="shared" si="309"/>
        <v>OK</v>
      </c>
    </row>
    <row r="1986" spans="1:25" x14ac:dyDescent="0.25">
      <c r="A1986" s="3" t="str">
        <f>Raw_Data!A1986</f>
        <v>c6d7aa04-5235-4214-b413-8a53f966b119</v>
      </c>
      <c r="B1986" s="3">
        <f>Raw_Data!B1986</f>
        <v>41</v>
      </c>
      <c r="C1986" s="3" t="str">
        <f>Raw_Data!C1986</f>
        <v>Female</v>
      </c>
      <c r="D1986" s="3" t="str">
        <f>Raw_Data!D1986</f>
        <v>Premium</v>
      </c>
      <c r="E1986" s="3">
        <f>Raw_Data!E1986</f>
        <v>8.27</v>
      </c>
      <c r="F1986" s="3">
        <f>Raw_Data!F1986</f>
        <v>50</v>
      </c>
      <c r="G1986" s="3" t="str">
        <f>Raw_Data!G1986</f>
        <v>South America</v>
      </c>
      <c r="H1986" s="3" t="str">
        <f>Raw_Data!H1986</f>
        <v>TV</v>
      </c>
      <c r="I1986" s="3">
        <f>Raw_Data!I1986</f>
        <v>17.989999999999998</v>
      </c>
      <c r="J1986" s="3">
        <f>Raw_Data!J1986</f>
        <v>0</v>
      </c>
      <c r="K1986" s="3" t="str">
        <f>Raw_Data!K1986</f>
        <v>Credit Card</v>
      </c>
      <c r="L1986" s="3">
        <f>Raw_Data!L1986</f>
        <v>5</v>
      </c>
      <c r="M1986" s="3">
        <f>Raw_Data!M1986</f>
        <v>0.16</v>
      </c>
      <c r="N1986" s="3" t="str">
        <f>Raw_Data!N1986</f>
        <v>Romance</v>
      </c>
      <c r="O1986" s="3" t="str">
        <f t="shared" si="300"/>
        <v>35-44</v>
      </c>
      <c r="P1986" s="3" t="str">
        <f t="shared" si="301"/>
        <v>&lt;10h</v>
      </c>
      <c r="Q1986" s="3" t="str">
        <f t="shared" si="302"/>
        <v>46-60d</v>
      </c>
      <c r="R1986" s="3" t="str">
        <f t="shared" si="303"/>
        <v>Low</v>
      </c>
      <c r="S1986" s="3" t="str">
        <f t="shared" si="304"/>
        <v>High</v>
      </c>
      <c r="T1986" s="3" t="str">
        <f t="shared" si="305"/>
        <v>Active</v>
      </c>
      <c r="U1986" s="4">
        <f>1/(1+EXP(-(Predictive_Model!$B$5+((B1986-Predictive_Model!$B$20)/Predictive_Model!$C$20)*Predictive_Model!$D$20+((E1986-Predictive_Model!$B$21)/Predictive_Model!$C$21)*Predictive_Model!$D$21+((F1986-Predictive_Model!$B$22)/Predictive_Model!$C$22)*Predictive_Model!$D$22+((I1986-Predictive_Model!$B$23)/Predictive_Model!$C$23)*Predictive_Model!$D$23+((L1986-Predictive_Model!$B$24)/Predictive_Model!$C$24)*Predictive_Model!$D$24+((M1986-Predictive_Model!$B$25)/Predictive_Model!$C$25)*Predictive_Model!$D$25+IF(C1986="Male",Predictive_Model!$D$31,IF(C1986="Other",Predictive_Model!$D$32,0))+IF(D1986="Premium",Predictive_Model!$D$34,IF(D1986="Standard",Predictive_Model!$D$35,0))+IF(G1986="Asia",Predictive_Model!$D$37,IF(G1986="Europe",Predictive_Model!$D$38,IF(G1986="North America",Predictive_Model!$D$39,IF(G1986="Oceania",Predictive_Model!$D$40,IF(G1986="South America",Predictive_Model!$D$41,0)))))+IF(H1986="Laptop",Predictive_Model!$D$43,IF(H1986="Mobile",Predictive_Model!$D$44,IF(H1986="TV",Predictive_Model!$D$45,IF(H1986="Tablet",Predictive_Model!$D$46,0))))+IF(K1986="Crypto",Predictive_Model!$D$48,IF(K1986="Debit Card",Predictive_Model!$D$49,IF(K1986="Gift Card",Predictive_Model!$D$50,IF(K1986="PayPal",Predictive_Model!$D$51,0))))+IF(N1986="Comedy",Predictive_Model!$D$53,IF(N1986="Documentary",Predictive_Model!$D$54,IF(N1986="Drama",Predictive_Model!$D$55,IF(N1986="Horror",Predictive_Model!$D$56,IF(N1986="Romance",Predictive_Model!$D$57,IF(N1986="Sci-Fi",Predictive_Model!$D$58,0)))))))))</f>
        <v>0.89772418697901424</v>
      </c>
      <c r="V1986" s="3" t="str">
        <f t="shared" si="306"/>
        <v>Critical</v>
      </c>
      <c r="W1986" s="6">
        <f t="shared" si="307"/>
        <v>16.150058123752466</v>
      </c>
      <c r="X1986" s="3" t="str">
        <f t="shared" si="308"/>
        <v>Priority 1</v>
      </c>
      <c r="Y1986" s="3" t="str">
        <f t="shared" si="309"/>
        <v>OK</v>
      </c>
    </row>
    <row r="1987" spans="1:25" x14ac:dyDescent="0.25">
      <c r="A1987" s="3" t="str">
        <f>Raw_Data!A1987</f>
        <v>fde18152-cb7b-433c-98b4-cc7b6016b750</v>
      </c>
      <c r="B1987" s="3">
        <f>Raw_Data!B1987</f>
        <v>40</v>
      </c>
      <c r="C1987" s="3" t="str">
        <f>Raw_Data!C1987</f>
        <v>Female</v>
      </c>
      <c r="D1987" s="3" t="str">
        <f>Raw_Data!D1987</f>
        <v>Standard</v>
      </c>
      <c r="E1987" s="3">
        <f>Raw_Data!E1987</f>
        <v>8.89</v>
      </c>
      <c r="F1987" s="3">
        <f>Raw_Data!F1987</f>
        <v>21</v>
      </c>
      <c r="G1987" s="3" t="str">
        <f>Raw_Data!G1987</f>
        <v>Oceania</v>
      </c>
      <c r="H1987" s="3" t="str">
        <f>Raw_Data!H1987</f>
        <v>Tablet</v>
      </c>
      <c r="I1987" s="3">
        <f>Raw_Data!I1987</f>
        <v>13.99</v>
      </c>
      <c r="J1987" s="3">
        <f>Raw_Data!J1987</f>
        <v>0</v>
      </c>
      <c r="K1987" s="3" t="str">
        <f>Raw_Data!K1987</f>
        <v>Gift Card</v>
      </c>
      <c r="L1987" s="3">
        <f>Raw_Data!L1987</f>
        <v>1</v>
      </c>
      <c r="M1987" s="3">
        <f>Raw_Data!M1987</f>
        <v>0.4</v>
      </c>
      <c r="N1987" s="3" t="str">
        <f>Raw_Data!N1987</f>
        <v>Documentary</v>
      </c>
      <c r="O1987" s="3" t="str">
        <f t="shared" si="300"/>
        <v>35-44</v>
      </c>
      <c r="P1987" s="3" t="str">
        <f t="shared" si="301"/>
        <v>&lt;10h</v>
      </c>
      <c r="Q1987" s="3" t="str">
        <f t="shared" si="302"/>
        <v>8-21d</v>
      </c>
      <c r="R1987" s="3" t="str">
        <f t="shared" si="303"/>
        <v>Medium</v>
      </c>
      <c r="S1987" s="3" t="str">
        <f t="shared" si="304"/>
        <v>Mid</v>
      </c>
      <c r="T1987" s="3" t="str">
        <f t="shared" si="305"/>
        <v>Active</v>
      </c>
      <c r="U1987" s="4">
        <f>1/(1+EXP(-(Predictive_Model!$B$5+((B1987-Predictive_Model!$B$20)/Predictive_Model!$C$20)*Predictive_Model!$D$20+((E1987-Predictive_Model!$B$21)/Predictive_Model!$C$21)*Predictive_Model!$D$21+((F1987-Predictive_Model!$B$22)/Predictive_Model!$C$22)*Predictive_Model!$D$22+((I1987-Predictive_Model!$B$23)/Predictive_Model!$C$23)*Predictive_Model!$D$23+((L1987-Predictive_Model!$B$24)/Predictive_Model!$C$24)*Predictive_Model!$D$24+((M1987-Predictive_Model!$B$25)/Predictive_Model!$C$25)*Predictive_Model!$D$25+IF(C1987="Male",Predictive_Model!$D$31,IF(C1987="Other",Predictive_Model!$D$32,0))+IF(D1987="Premium",Predictive_Model!$D$34,IF(D1987="Standard",Predictive_Model!$D$35,0))+IF(G1987="Asia",Predictive_Model!$D$37,IF(G1987="Europe",Predictive_Model!$D$38,IF(G1987="North America",Predictive_Model!$D$39,IF(G1987="Oceania",Predictive_Model!$D$40,IF(G1987="South America",Predictive_Model!$D$41,0)))))+IF(H1987="Laptop",Predictive_Model!$D$43,IF(H1987="Mobile",Predictive_Model!$D$44,IF(H1987="TV",Predictive_Model!$D$45,IF(H1987="Tablet",Predictive_Model!$D$46,0))))+IF(K1987="Crypto",Predictive_Model!$D$48,IF(K1987="Debit Card",Predictive_Model!$D$49,IF(K1987="Gift Card",Predictive_Model!$D$50,IF(K1987="PayPal",Predictive_Model!$D$51,0))))+IF(N1987="Comedy",Predictive_Model!$D$53,IF(N1987="Documentary",Predictive_Model!$D$54,IF(N1987="Drama",Predictive_Model!$D$55,IF(N1987="Horror",Predictive_Model!$D$56,IF(N1987="Romance",Predictive_Model!$D$57,IF(N1987="Sci-Fi",Predictive_Model!$D$58,0)))))))))</f>
        <v>0.99173522150188398</v>
      </c>
      <c r="V1987" s="3" t="str">
        <f t="shared" si="306"/>
        <v>Critical</v>
      </c>
      <c r="W1987" s="6">
        <f t="shared" si="307"/>
        <v>13.874375748811357</v>
      </c>
      <c r="X1987" s="3" t="str">
        <f t="shared" si="308"/>
        <v>Priority 2</v>
      </c>
      <c r="Y1987" s="3" t="str">
        <f t="shared" si="309"/>
        <v>OK</v>
      </c>
    </row>
    <row r="1988" spans="1:25" x14ac:dyDescent="0.25">
      <c r="A1988" s="3" t="str">
        <f>Raw_Data!A1988</f>
        <v>3155d3e9-2213-4d16-8587-5137a087ef3b</v>
      </c>
      <c r="B1988" s="3">
        <f>Raw_Data!B1988</f>
        <v>23</v>
      </c>
      <c r="C1988" s="3" t="str">
        <f>Raw_Data!C1988</f>
        <v>Female</v>
      </c>
      <c r="D1988" s="3" t="str">
        <f>Raw_Data!D1988</f>
        <v>Standard</v>
      </c>
      <c r="E1988" s="3">
        <f>Raw_Data!E1988</f>
        <v>6.25</v>
      </c>
      <c r="F1988" s="3">
        <f>Raw_Data!F1988</f>
        <v>54</v>
      </c>
      <c r="G1988" s="3" t="str">
        <f>Raw_Data!G1988</f>
        <v>North America</v>
      </c>
      <c r="H1988" s="3" t="str">
        <f>Raw_Data!H1988</f>
        <v>TV</v>
      </c>
      <c r="I1988" s="3">
        <f>Raw_Data!I1988</f>
        <v>13.99</v>
      </c>
      <c r="J1988" s="3">
        <f>Raw_Data!J1988</f>
        <v>0</v>
      </c>
      <c r="K1988" s="3" t="str">
        <f>Raw_Data!K1988</f>
        <v>PayPal</v>
      </c>
      <c r="L1988" s="3">
        <f>Raw_Data!L1988</f>
        <v>4</v>
      </c>
      <c r="M1988" s="3">
        <f>Raw_Data!M1988</f>
        <v>0.11</v>
      </c>
      <c r="N1988" s="3" t="str">
        <f>Raw_Data!N1988</f>
        <v>Documentary</v>
      </c>
      <c r="O1988" s="3" t="str">
        <f t="shared" si="300"/>
        <v>18-24</v>
      </c>
      <c r="P1988" s="3" t="str">
        <f t="shared" si="301"/>
        <v>&lt;10h</v>
      </c>
      <c r="Q1988" s="3" t="str">
        <f t="shared" si="302"/>
        <v>46-60d</v>
      </c>
      <c r="R1988" s="3" t="str">
        <f t="shared" si="303"/>
        <v>Low</v>
      </c>
      <c r="S1988" s="3" t="str">
        <f t="shared" si="304"/>
        <v>Mid</v>
      </c>
      <c r="T1988" s="3" t="str">
        <f t="shared" si="305"/>
        <v>Active</v>
      </c>
      <c r="U1988" s="4">
        <f>1/(1+EXP(-(Predictive_Model!$B$5+((B1988-Predictive_Model!$B$20)/Predictive_Model!$C$20)*Predictive_Model!$D$20+((E1988-Predictive_Model!$B$21)/Predictive_Model!$C$21)*Predictive_Model!$D$21+((F1988-Predictive_Model!$B$22)/Predictive_Model!$C$22)*Predictive_Model!$D$22+((I1988-Predictive_Model!$B$23)/Predictive_Model!$C$23)*Predictive_Model!$D$23+((L1988-Predictive_Model!$B$24)/Predictive_Model!$C$24)*Predictive_Model!$D$24+((M1988-Predictive_Model!$B$25)/Predictive_Model!$C$25)*Predictive_Model!$D$25+IF(C1988="Male",Predictive_Model!$D$31,IF(C1988="Other",Predictive_Model!$D$32,0))+IF(D1988="Premium",Predictive_Model!$D$34,IF(D1988="Standard",Predictive_Model!$D$35,0))+IF(G1988="Asia",Predictive_Model!$D$37,IF(G1988="Europe",Predictive_Model!$D$38,IF(G1988="North America",Predictive_Model!$D$39,IF(G1988="Oceania",Predictive_Model!$D$40,IF(G1988="South America",Predictive_Model!$D$41,0)))))+IF(H1988="Laptop",Predictive_Model!$D$43,IF(H1988="Mobile",Predictive_Model!$D$44,IF(H1988="TV",Predictive_Model!$D$45,IF(H1988="Tablet",Predictive_Model!$D$46,0))))+IF(K1988="Crypto",Predictive_Model!$D$48,IF(K1988="Debit Card",Predictive_Model!$D$49,IF(K1988="Gift Card",Predictive_Model!$D$50,IF(K1988="PayPal",Predictive_Model!$D$51,0))))+IF(N1988="Comedy",Predictive_Model!$D$53,IF(N1988="Documentary",Predictive_Model!$D$54,IF(N1988="Drama",Predictive_Model!$D$55,IF(N1988="Horror",Predictive_Model!$D$56,IF(N1988="Romance",Predictive_Model!$D$57,IF(N1988="Sci-Fi",Predictive_Model!$D$58,0)))))))))</f>
        <v>0.99726476880238046</v>
      </c>
      <c r="V1988" s="3" t="str">
        <f t="shared" si="306"/>
        <v>Critical</v>
      </c>
      <c r="W1988" s="6">
        <f t="shared" si="307"/>
        <v>13.951734115545303</v>
      </c>
      <c r="X1988" s="3" t="str">
        <f t="shared" si="308"/>
        <v>Priority 2</v>
      </c>
      <c r="Y1988" s="3" t="str">
        <f t="shared" si="309"/>
        <v>OK</v>
      </c>
    </row>
    <row r="1989" spans="1:25" x14ac:dyDescent="0.25">
      <c r="A1989" s="3" t="str">
        <f>Raw_Data!A1989</f>
        <v>104484a9-8ace-4877-a90c-bf2c7e79be7b</v>
      </c>
      <c r="B1989" s="3">
        <f>Raw_Data!B1989</f>
        <v>28</v>
      </c>
      <c r="C1989" s="3" t="str">
        <f>Raw_Data!C1989</f>
        <v>Male</v>
      </c>
      <c r="D1989" s="3" t="str">
        <f>Raw_Data!D1989</f>
        <v>Basic</v>
      </c>
      <c r="E1989" s="3">
        <f>Raw_Data!E1989</f>
        <v>15.79</v>
      </c>
      <c r="F1989" s="3">
        <f>Raw_Data!F1989</f>
        <v>12</v>
      </c>
      <c r="G1989" s="3" t="str">
        <f>Raw_Data!G1989</f>
        <v>South America</v>
      </c>
      <c r="H1989" s="3" t="str">
        <f>Raw_Data!H1989</f>
        <v>Desktop</v>
      </c>
      <c r="I1989" s="3">
        <f>Raw_Data!I1989</f>
        <v>8.99</v>
      </c>
      <c r="J1989" s="3">
        <f>Raw_Data!J1989</f>
        <v>0</v>
      </c>
      <c r="K1989" s="3" t="str">
        <f>Raw_Data!K1989</f>
        <v>Gift Card</v>
      </c>
      <c r="L1989" s="3">
        <f>Raw_Data!L1989</f>
        <v>2</v>
      </c>
      <c r="M1989" s="3">
        <f>Raw_Data!M1989</f>
        <v>1.21</v>
      </c>
      <c r="N1989" s="3" t="str">
        <f>Raw_Data!N1989</f>
        <v>Action</v>
      </c>
      <c r="O1989" s="3" t="str">
        <f t="shared" ref="O1989:O2052" si="310">IF(B1989&lt;25,"18-24",IF(B1989&lt;35,"25-34",IF(B1989&lt;45,"35-44",IF(B1989&lt;55,"45-54","55-70"))))</f>
        <v>25-34</v>
      </c>
      <c r="P1989" s="3" t="str">
        <f t="shared" ref="P1989:P2052" si="311">IF(E1989&lt;10,"&lt;10h",IF(E1989&lt;25,"10-24h",IF(E1989&lt;50,"25-49h","50h+")))</f>
        <v>10-24h</v>
      </c>
      <c r="Q1989" s="3" t="str">
        <f t="shared" ref="Q1989:Q2052" si="312">IF(F1989&lt;=7,"0-7d",IF(F1989&lt;=21,"8-21d",IF(F1989&lt;=45,"22-45d","46-60d")))</f>
        <v>8-21d</v>
      </c>
      <c r="R1989" s="3" t="str">
        <f t="shared" ref="R1989:R2052" si="313">IF(AND(E1989&gt;=25,F1989&lt;=21),"High",IF(OR(E1989&gt;=10,F1989&lt;=45),"Medium","Low"))</f>
        <v>Medium</v>
      </c>
      <c r="S1989" s="3" t="str">
        <f t="shared" ref="S1989:S2052" si="314">IF(I1989&lt;10,"Low",IF(I1989&lt;16,"Mid","High"))</f>
        <v>Low</v>
      </c>
      <c r="T1989" s="3" t="str">
        <f t="shared" ref="T1989:T2052" si="315">IF(J1989=1,"Churned","Active")</f>
        <v>Active</v>
      </c>
      <c r="U1989" s="4">
        <f>1/(1+EXP(-(Predictive_Model!$B$5+((B1989-Predictive_Model!$B$20)/Predictive_Model!$C$20)*Predictive_Model!$D$20+((E1989-Predictive_Model!$B$21)/Predictive_Model!$C$21)*Predictive_Model!$D$21+((F1989-Predictive_Model!$B$22)/Predictive_Model!$C$22)*Predictive_Model!$D$22+((I1989-Predictive_Model!$B$23)/Predictive_Model!$C$23)*Predictive_Model!$D$23+((L1989-Predictive_Model!$B$24)/Predictive_Model!$C$24)*Predictive_Model!$D$24+((M1989-Predictive_Model!$B$25)/Predictive_Model!$C$25)*Predictive_Model!$D$25+IF(C1989="Male",Predictive_Model!$D$31,IF(C1989="Other",Predictive_Model!$D$32,0))+IF(D1989="Premium",Predictive_Model!$D$34,IF(D1989="Standard",Predictive_Model!$D$35,0))+IF(G1989="Asia",Predictive_Model!$D$37,IF(G1989="Europe",Predictive_Model!$D$38,IF(G1989="North America",Predictive_Model!$D$39,IF(G1989="Oceania",Predictive_Model!$D$40,IF(G1989="South America",Predictive_Model!$D$41,0)))))+IF(H1989="Laptop",Predictive_Model!$D$43,IF(H1989="Mobile",Predictive_Model!$D$44,IF(H1989="TV",Predictive_Model!$D$45,IF(H1989="Tablet",Predictive_Model!$D$46,0))))+IF(K1989="Crypto",Predictive_Model!$D$48,IF(K1989="Debit Card",Predictive_Model!$D$49,IF(K1989="Gift Card",Predictive_Model!$D$50,IF(K1989="PayPal",Predictive_Model!$D$51,0))))+IF(N1989="Comedy",Predictive_Model!$D$53,IF(N1989="Documentary",Predictive_Model!$D$54,IF(N1989="Drama",Predictive_Model!$D$55,IF(N1989="Horror",Predictive_Model!$D$56,IF(N1989="Romance",Predictive_Model!$D$57,IF(N1989="Sci-Fi",Predictive_Model!$D$58,0)))))))))</f>
        <v>0.21850524017668435</v>
      </c>
      <c r="V1989" s="3" t="str">
        <f t="shared" ref="V1989:V2052" si="316">IF(U1989&gt;=0.75,"Critical",IF(U1989&gt;=0.5,"High",IF(U1989&gt;=0.25,"Medium","Low")))</f>
        <v>Low</v>
      </c>
      <c r="W1989" s="6">
        <f t="shared" ref="W1989:W2052" si="317">IF(J1989=1,I1989,I1989*U1989)</f>
        <v>1.9643621091883923</v>
      </c>
      <c r="X1989" s="3" t="str">
        <f t="shared" ref="X1989:X2052" si="318">IF(AND(V1989="Critical",I1989&gt;=15),"Priority 1",IF(OR(V1989="Critical",AND(V1989="High",F1989&gt;21)),"Priority 2","Monitor"))</f>
        <v>Monitor</v>
      </c>
      <c r="Y1989" s="3" t="str">
        <f t="shared" ref="Y1989:Y2052" si="319">IF(COUNTA(A1989:N1989)=14,"OK","CHECK")</f>
        <v>OK</v>
      </c>
    </row>
    <row r="1990" spans="1:25" x14ac:dyDescent="0.25">
      <c r="A1990" s="3" t="str">
        <f>Raw_Data!A1990</f>
        <v>65fcb9c7-6e5a-4058-86ee-93af0d7bd2fb</v>
      </c>
      <c r="B1990" s="3">
        <f>Raw_Data!B1990</f>
        <v>56</v>
      </c>
      <c r="C1990" s="3" t="str">
        <f>Raw_Data!C1990</f>
        <v>Male</v>
      </c>
      <c r="D1990" s="3" t="str">
        <f>Raw_Data!D1990</f>
        <v>Basic</v>
      </c>
      <c r="E1990" s="3">
        <f>Raw_Data!E1990</f>
        <v>5.08</v>
      </c>
      <c r="F1990" s="3">
        <f>Raw_Data!F1990</f>
        <v>60</v>
      </c>
      <c r="G1990" s="3" t="str">
        <f>Raw_Data!G1990</f>
        <v>South America</v>
      </c>
      <c r="H1990" s="3" t="str">
        <f>Raw_Data!H1990</f>
        <v>Tablet</v>
      </c>
      <c r="I1990" s="3">
        <f>Raw_Data!I1990</f>
        <v>8.99</v>
      </c>
      <c r="J1990" s="3">
        <f>Raw_Data!J1990</f>
        <v>1</v>
      </c>
      <c r="K1990" s="3" t="str">
        <f>Raw_Data!K1990</f>
        <v>Credit Card</v>
      </c>
      <c r="L1990" s="3">
        <f>Raw_Data!L1990</f>
        <v>4</v>
      </c>
      <c r="M1990" s="3">
        <f>Raw_Data!M1990</f>
        <v>0.08</v>
      </c>
      <c r="N1990" s="3" t="str">
        <f>Raw_Data!N1990</f>
        <v>Romance</v>
      </c>
      <c r="O1990" s="3" t="str">
        <f t="shared" si="310"/>
        <v>55-70</v>
      </c>
      <c r="P1990" s="3" t="str">
        <f t="shared" si="311"/>
        <v>&lt;10h</v>
      </c>
      <c r="Q1990" s="3" t="str">
        <f t="shared" si="312"/>
        <v>46-60d</v>
      </c>
      <c r="R1990" s="3" t="str">
        <f t="shared" si="313"/>
        <v>Low</v>
      </c>
      <c r="S1990" s="3" t="str">
        <f t="shared" si="314"/>
        <v>Low</v>
      </c>
      <c r="T1990" s="3" t="str">
        <f t="shared" si="315"/>
        <v>Churned</v>
      </c>
      <c r="U1990" s="4">
        <f>1/(1+EXP(-(Predictive_Model!$B$5+((B1990-Predictive_Model!$B$20)/Predictive_Model!$C$20)*Predictive_Model!$D$20+((E1990-Predictive_Model!$B$21)/Predictive_Model!$C$21)*Predictive_Model!$D$21+((F1990-Predictive_Model!$B$22)/Predictive_Model!$C$22)*Predictive_Model!$D$22+((I1990-Predictive_Model!$B$23)/Predictive_Model!$C$23)*Predictive_Model!$D$23+((L1990-Predictive_Model!$B$24)/Predictive_Model!$C$24)*Predictive_Model!$D$24+((M1990-Predictive_Model!$B$25)/Predictive_Model!$C$25)*Predictive_Model!$D$25+IF(C1990="Male",Predictive_Model!$D$31,IF(C1990="Other",Predictive_Model!$D$32,0))+IF(D1990="Premium",Predictive_Model!$D$34,IF(D1990="Standard",Predictive_Model!$D$35,0))+IF(G1990="Asia",Predictive_Model!$D$37,IF(G1990="Europe",Predictive_Model!$D$38,IF(G1990="North America",Predictive_Model!$D$39,IF(G1990="Oceania",Predictive_Model!$D$40,IF(G1990="South America",Predictive_Model!$D$41,0)))))+IF(H1990="Laptop",Predictive_Model!$D$43,IF(H1990="Mobile",Predictive_Model!$D$44,IF(H1990="TV",Predictive_Model!$D$45,IF(H1990="Tablet",Predictive_Model!$D$46,0))))+IF(K1990="Crypto",Predictive_Model!$D$48,IF(K1990="Debit Card",Predictive_Model!$D$49,IF(K1990="Gift Card",Predictive_Model!$D$50,IF(K1990="PayPal",Predictive_Model!$D$51,0))))+IF(N1990="Comedy",Predictive_Model!$D$53,IF(N1990="Documentary",Predictive_Model!$D$54,IF(N1990="Drama",Predictive_Model!$D$55,IF(N1990="Horror",Predictive_Model!$D$56,IF(N1990="Romance",Predictive_Model!$D$57,IF(N1990="Sci-Fi",Predictive_Model!$D$58,0)))))))))</f>
        <v>0.99995234852751602</v>
      </c>
      <c r="V1990" s="3" t="str">
        <f t="shared" si="316"/>
        <v>Critical</v>
      </c>
      <c r="W1990" s="6">
        <f t="shared" si="317"/>
        <v>8.99</v>
      </c>
      <c r="X1990" s="3" t="str">
        <f t="shared" si="318"/>
        <v>Priority 2</v>
      </c>
      <c r="Y1990" s="3" t="str">
        <f t="shared" si="319"/>
        <v>OK</v>
      </c>
    </row>
    <row r="1991" spans="1:25" x14ac:dyDescent="0.25">
      <c r="A1991" s="3" t="str">
        <f>Raw_Data!A1991</f>
        <v>94b1c205-4fe9-431a-bba7-ca1d0d013436</v>
      </c>
      <c r="B1991" s="3">
        <f>Raw_Data!B1991</f>
        <v>52</v>
      </c>
      <c r="C1991" s="3" t="str">
        <f>Raw_Data!C1991</f>
        <v>Other</v>
      </c>
      <c r="D1991" s="3" t="str">
        <f>Raw_Data!D1991</f>
        <v>Premium</v>
      </c>
      <c r="E1991" s="3">
        <f>Raw_Data!E1991</f>
        <v>21.99</v>
      </c>
      <c r="F1991" s="3">
        <f>Raw_Data!F1991</f>
        <v>19</v>
      </c>
      <c r="G1991" s="3" t="str">
        <f>Raw_Data!G1991</f>
        <v>Asia</v>
      </c>
      <c r="H1991" s="3" t="str">
        <f>Raw_Data!H1991</f>
        <v>Laptop</v>
      </c>
      <c r="I1991" s="3">
        <f>Raw_Data!I1991</f>
        <v>17.989999999999998</v>
      </c>
      <c r="J1991" s="3">
        <f>Raw_Data!J1991</f>
        <v>0</v>
      </c>
      <c r="K1991" s="3" t="str">
        <f>Raw_Data!K1991</f>
        <v>Gift Card</v>
      </c>
      <c r="L1991" s="3">
        <f>Raw_Data!L1991</f>
        <v>2</v>
      </c>
      <c r="M1991" s="3">
        <f>Raw_Data!M1991</f>
        <v>1.1000000000000001</v>
      </c>
      <c r="N1991" s="3" t="str">
        <f>Raw_Data!N1991</f>
        <v>Drama</v>
      </c>
      <c r="O1991" s="3" t="str">
        <f t="shared" si="310"/>
        <v>45-54</v>
      </c>
      <c r="P1991" s="3" t="str">
        <f t="shared" si="311"/>
        <v>10-24h</v>
      </c>
      <c r="Q1991" s="3" t="str">
        <f t="shared" si="312"/>
        <v>8-21d</v>
      </c>
      <c r="R1991" s="3" t="str">
        <f t="shared" si="313"/>
        <v>Medium</v>
      </c>
      <c r="S1991" s="3" t="str">
        <f t="shared" si="314"/>
        <v>High</v>
      </c>
      <c r="T1991" s="3" t="str">
        <f t="shared" si="315"/>
        <v>Active</v>
      </c>
      <c r="U1991" s="4">
        <f>1/(1+EXP(-(Predictive_Model!$B$5+((B1991-Predictive_Model!$B$20)/Predictive_Model!$C$20)*Predictive_Model!$D$20+((E1991-Predictive_Model!$B$21)/Predictive_Model!$C$21)*Predictive_Model!$D$21+((F1991-Predictive_Model!$B$22)/Predictive_Model!$C$22)*Predictive_Model!$D$22+((I1991-Predictive_Model!$B$23)/Predictive_Model!$C$23)*Predictive_Model!$D$23+((L1991-Predictive_Model!$B$24)/Predictive_Model!$C$24)*Predictive_Model!$D$24+((M1991-Predictive_Model!$B$25)/Predictive_Model!$C$25)*Predictive_Model!$D$25+IF(C1991="Male",Predictive_Model!$D$31,IF(C1991="Other",Predictive_Model!$D$32,0))+IF(D1991="Premium",Predictive_Model!$D$34,IF(D1991="Standard",Predictive_Model!$D$35,0))+IF(G1991="Asia",Predictive_Model!$D$37,IF(G1991="Europe",Predictive_Model!$D$38,IF(G1991="North America",Predictive_Model!$D$39,IF(G1991="Oceania",Predictive_Model!$D$40,IF(G1991="South America",Predictive_Model!$D$41,0)))))+IF(H1991="Laptop",Predictive_Model!$D$43,IF(H1991="Mobile",Predictive_Model!$D$44,IF(H1991="TV",Predictive_Model!$D$45,IF(H1991="Tablet",Predictive_Model!$D$46,0))))+IF(K1991="Crypto",Predictive_Model!$D$48,IF(K1991="Debit Card",Predictive_Model!$D$49,IF(K1991="Gift Card",Predictive_Model!$D$50,IF(K1991="PayPal",Predictive_Model!$D$51,0))))+IF(N1991="Comedy",Predictive_Model!$D$53,IF(N1991="Documentary",Predictive_Model!$D$54,IF(N1991="Drama",Predictive_Model!$D$55,IF(N1991="Horror",Predictive_Model!$D$56,IF(N1991="Romance",Predictive_Model!$D$57,IF(N1991="Sci-Fi",Predictive_Model!$D$58,0)))))))))</f>
        <v>5.1521517561245135E-3</v>
      </c>
      <c r="V1991" s="3" t="str">
        <f t="shared" si="316"/>
        <v>Low</v>
      </c>
      <c r="W1991" s="6">
        <f t="shared" si="317"/>
        <v>9.2687210092679995E-2</v>
      </c>
      <c r="X1991" s="3" t="str">
        <f t="shared" si="318"/>
        <v>Monitor</v>
      </c>
      <c r="Y1991" s="3" t="str">
        <f t="shared" si="319"/>
        <v>OK</v>
      </c>
    </row>
    <row r="1992" spans="1:25" x14ac:dyDescent="0.25">
      <c r="A1992" s="3" t="str">
        <f>Raw_Data!A1992</f>
        <v>55725796-857e-4b59-b253-187bd5f07d1b</v>
      </c>
      <c r="B1992" s="3">
        <f>Raw_Data!B1992</f>
        <v>40</v>
      </c>
      <c r="C1992" s="3" t="str">
        <f>Raw_Data!C1992</f>
        <v>Female</v>
      </c>
      <c r="D1992" s="3" t="str">
        <f>Raw_Data!D1992</f>
        <v>Standard</v>
      </c>
      <c r="E1992" s="3">
        <f>Raw_Data!E1992</f>
        <v>11.91</v>
      </c>
      <c r="F1992" s="3">
        <f>Raw_Data!F1992</f>
        <v>4</v>
      </c>
      <c r="G1992" s="3" t="str">
        <f>Raw_Data!G1992</f>
        <v>Europe</v>
      </c>
      <c r="H1992" s="3" t="str">
        <f>Raw_Data!H1992</f>
        <v>Mobile</v>
      </c>
      <c r="I1992" s="3">
        <f>Raw_Data!I1992</f>
        <v>13.99</v>
      </c>
      <c r="J1992" s="3">
        <f>Raw_Data!J1992</f>
        <v>0</v>
      </c>
      <c r="K1992" s="3" t="str">
        <f>Raw_Data!K1992</f>
        <v>Debit Card</v>
      </c>
      <c r="L1992" s="3">
        <f>Raw_Data!L1992</f>
        <v>5</v>
      </c>
      <c r="M1992" s="3">
        <f>Raw_Data!M1992</f>
        <v>2.38</v>
      </c>
      <c r="N1992" s="3" t="str">
        <f>Raw_Data!N1992</f>
        <v>Comedy</v>
      </c>
      <c r="O1992" s="3" t="str">
        <f t="shared" si="310"/>
        <v>35-44</v>
      </c>
      <c r="P1992" s="3" t="str">
        <f t="shared" si="311"/>
        <v>10-24h</v>
      </c>
      <c r="Q1992" s="3" t="str">
        <f t="shared" si="312"/>
        <v>0-7d</v>
      </c>
      <c r="R1992" s="3" t="str">
        <f t="shared" si="313"/>
        <v>Medium</v>
      </c>
      <c r="S1992" s="3" t="str">
        <f t="shared" si="314"/>
        <v>Mid</v>
      </c>
      <c r="T1992" s="3" t="str">
        <f t="shared" si="315"/>
        <v>Active</v>
      </c>
      <c r="U1992" s="4">
        <f>1/(1+EXP(-(Predictive_Model!$B$5+((B1992-Predictive_Model!$B$20)/Predictive_Model!$C$20)*Predictive_Model!$D$20+((E1992-Predictive_Model!$B$21)/Predictive_Model!$C$21)*Predictive_Model!$D$21+((F1992-Predictive_Model!$B$22)/Predictive_Model!$C$22)*Predictive_Model!$D$22+((I1992-Predictive_Model!$B$23)/Predictive_Model!$C$23)*Predictive_Model!$D$23+((L1992-Predictive_Model!$B$24)/Predictive_Model!$C$24)*Predictive_Model!$D$24+((M1992-Predictive_Model!$B$25)/Predictive_Model!$C$25)*Predictive_Model!$D$25+IF(C1992="Male",Predictive_Model!$D$31,IF(C1992="Other",Predictive_Model!$D$32,0))+IF(D1992="Premium",Predictive_Model!$D$34,IF(D1992="Standard",Predictive_Model!$D$35,0))+IF(G1992="Asia",Predictive_Model!$D$37,IF(G1992="Europe",Predictive_Model!$D$38,IF(G1992="North America",Predictive_Model!$D$39,IF(G1992="Oceania",Predictive_Model!$D$40,IF(G1992="South America",Predictive_Model!$D$41,0)))))+IF(H1992="Laptop",Predictive_Model!$D$43,IF(H1992="Mobile",Predictive_Model!$D$44,IF(H1992="TV",Predictive_Model!$D$45,IF(H1992="Tablet",Predictive_Model!$D$46,0))))+IF(K1992="Crypto",Predictive_Model!$D$48,IF(K1992="Debit Card",Predictive_Model!$D$49,IF(K1992="Gift Card",Predictive_Model!$D$50,IF(K1992="PayPal",Predictive_Model!$D$51,0))))+IF(N1992="Comedy",Predictive_Model!$D$53,IF(N1992="Documentary",Predictive_Model!$D$54,IF(N1992="Drama",Predictive_Model!$D$55,IF(N1992="Horror",Predictive_Model!$D$56,IF(N1992="Romance",Predictive_Model!$D$57,IF(N1992="Sci-Fi",Predictive_Model!$D$58,0)))))))))</f>
        <v>3.9613787097925804E-3</v>
      </c>
      <c r="V1992" s="3" t="str">
        <f t="shared" si="316"/>
        <v>Low</v>
      </c>
      <c r="W1992" s="6">
        <f t="shared" si="317"/>
        <v>5.5419688149998203E-2</v>
      </c>
      <c r="X1992" s="3" t="str">
        <f t="shared" si="318"/>
        <v>Monitor</v>
      </c>
      <c r="Y1992" s="3" t="str">
        <f t="shared" si="319"/>
        <v>OK</v>
      </c>
    </row>
    <row r="1993" spans="1:25" x14ac:dyDescent="0.25">
      <c r="A1993" s="3" t="str">
        <f>Raw_Data!A1993</f>
        <v>d2f0f6e0-fa3c-4b50-97fd-a84f8b4707fe</v>
      </c>
      <c r="B1993" s="3">
        <f>Raw_Data!B1993</f>
        <v>69</v>
      </c>
      <c r="C1993" s="3" t="str">
        <f>Raw_Data!C1993</f>
        <v>Other</v>
      </c>
      <c r="D1993" s="3" t="str">
        <f>Raw_Data!D1993</f>
        <v>Premium</v>
      </c>
      <c r="E1993" s="3">
        <f>Raw_Data!E1993</f>
        <v>8.09</v>
      </c>
      <c r="F1993" s="3">
        <f>Raw_Data!F1993</f>
        <v>54</v>
      </c>
      <c r="G1993" s="3" t="str">
        <f>Raw_Data!G1993</f>
        <v>Asia</v>
      </c>
      <c r="H1993" s="3" t="str">
        <f>Raw_Data!H1993</f>
        <v>Desktop</v>
      </c>
      <c r="I1993" s="3">
        <f>Raw_Data!I1993</f>
        <v>17.989999999999998</v>
      </c>
      <c r="J1993" s="3">
        <f>Raw_Data!J1993</f>
        <v>1</v>
      </c>
      <c r="K1993" s="3" t="str">
        <f>Raw_Data!K1993</f>
        <v>PayPal</v>
      </c>
      <c r="L1993" s="3">
        <f>Raw_Data!L1993</f>
        <v>2</v>
      </c>
      <c r="M1993" s="3">
        <f>Raw_Data!M1993</f>
        <v>0.15</v>
      </c>
      <c r="N1993" s="3" t="str">
        <f>Raw_Data!N1993</f>
        <v>Romance</v>
      </c>
      <c r="O1993" s="3" t="str">
        <f t="shared" si="310"/>
        <v>55-70</v>
      </c>
      <c r="P1993" s="3" t="str">
        <f t="shared" si="311"/>
        <v>&lt;10h</v>
      </c>
      <c r="Q1993" s="3" t="str">
        <f t="shared" si="312"/>
        <v>46-60d</v>
      </c>
      <c r="R1993" s="3" t="str">
        <f t="shared" si="313"/>
        <v>Low</v>
      </c>
      <c r="S1993" s="3" t="str">
        <f t="shared" si="314"/>
        <v>High</v>
      </c>
      <c r="T1993" s="3" t="str">
        <f t="shared" si="315"/>
        <v>Churned</v>
      </c>
      <c r="U1993" s="4">
        <f>1/(1+EXP(-(Predictive_Model!$B$5+((B1993-Predictive_Model!$B$20)/Predictive_Model!$C$20)*Predictive_Model!$D$20+((E1993-Predictive_Model!$B$21)/Predictive_Model!$C$21)*Predictive_Model!$D$21+((F1993-Predictive_Model!$B$22)/Predictive_Model!$C$22)*Predictive_Model!$D$22+((I1993-Predictive_Model!$B$23)/Predictive_Model!$C$23)*Predictive_Model!$D$23+((L1993-Predictive_Model!$B$24)/Predictive_Model!$C$24)*Predictive_Model!$D$24+((M1993-Predictive_Model!$B$25)/Predictive_Model!$C$25)*Predictive_Model!$D$25+IF(C1993="Male",Predictive_Model!$D$31,IF(C1993="Other",Predictive_Model!$D$32,0))+IF(D1993="Premium",Predictive_Model!$D$34,IF(D1993="Standard",Predictive_Model!$D$35,0))+IF(G1993="Asia",Predictive_Model!$D$37,IF(G1993="Europe",Predictive_Model!$D$38,IF(G1993="North America",Predictive_Model!$D$39,IF(G1993="Oceania",Predictive_Model!$D$40,IF(G1993="South America",Predictive_Model!$D$41,0)))))+IF(H1993="Laptop",Predictive_Model!$D$43,IF(H1993="Mobile",Predictive_Model!$D$44,IF(H1993="TV",Predictive_Model!$D$45,IF(H1993="Tablet",Predictive_Model!$D$46,0))))+IF(K1993="Crypto",Predictive_Model!$D$48,IF(K1993="Debit Card",Predictive_Model!$D$49,IF(K1993="Gift Card",Predictive_Model!$D$50,IF(K1993="PayPal",Predictive_Model!$D$51,0))))+IF(N1993="Comedy",Predictive_Model!$D$53,IF(N1993="Documentary",Predictive_Model!$D$54,IF(N1993="Drama",Predictive_Model!$D$55,IF(N1993="Horror",Predictive_Model!$D$56,IF(N1993="Romance",Predictive_Model!$D$57,IF(N1993="Sci-Fi",Predictive_Model!$D$58,0)))))))))</f>
        <v>0.99281488330449585</v>
      </c>
      <c r="V1993" s="3" t="str">
        <f t="shared" si="316"/>
        <v>Critical</v>
      </c>
      <c r="W1993" s="6">
        <f t="shared" si="317"/>
        <v>17.989999999999998</v>
      </c>
      <c r="X1993" s="3" t="str">
        <f t="shared" si="318"/>
        <v>Priority 1</v>
      </c>
      <c r="Y1993" s="3" t="str">
        <f t="shared" si="319"/>
        <v>OK</v>
      </c>
    </row>
    <row r="1994" spans="1:25" x14ac:dyDescent="0.25">
      <c r="A1994" s="3" t="str">
        <f>Raw_Data!A1994</f>
        <v>ddb275d9-4e72-4fa7-8ce6-d3d458a81cf3</v>
      </c>
      <c r="B1994" s="3">
        <f>Raw_Data!B1994</f>
        <v>67</v>
      </c>
      <c r="C1994" s="3" t="str">
        <f>Raw_Data!C1994</f>
        <v>Female</v>
      </c>
      <c r="D1994" s="3" t="str">
        <f>Raw_Data!D1994</f>
        <v>Standard</v>
      </c>
      <c r="E1994" s="3">
        <f>Raw_Data!E1994</f>
        <v>0.28000000000000003</v>
      </c>
      <c r="F1994" s="3">
        <f>Raw_Data!F1994</f>
        <v>51</v>
      </c>
      <c r="G1994" s="3" t="str">
        <f>Raw_Data!G1994</f>
        <v>Asia</v>
      </c>
      <c r="H1994" s="3" t="str">
        <f>Raw_Data!H1994</f>
        <v>Laptop</v>
      </c>
      <c r="I1994" s="3">
        <f>Raw_Data!I1994</f>
        <v>13.99</v>
      </c>
      <c r="J1994" s="3">
        <f>Raw_Data!J1994</f>
        <v>1</v>
      </c>
      <c r="K1994" s="3" t="str">
        <f>Raw_Data!K1994</f>
        <v>Gift Card</v>
      </c>
      <c r="L1994" s="3">
        <f>Raw_Data!L1994</f>
        <v>1</v>
      </c>
      <c r="M1994" s="3">
        <f>Raw_Data!M1994</f>
        <v>0.01</v>
      </c>
      <c r="N1994" s="3" t="str">
        <f>Raw_Data!N1994</f>
        <v>Drama</v>
      </c>
      <c r="O1994" s="3" t="str">
        <f t="shared" si="310"/>
        <v>55-70</v>
      </c>
      <c r="P1994" s="3" t="str">
        <f t="shared" si="311"/>
        <v>&lt;10h</v>
      </c>
      <c r="Q1994" s="3" t="str">
        <f t="shared" si="312"/>
        <v>46-60d</v>
      </c>
      <c r="R1994" s="3" t="str">
        <f t="shared" si="313"/>
        <v>Low</v>
      </c>
      <c r="S1994" s="3" t="str">
        <f t="shared" si="314"/>
        <v>Mid</v>
      </c>
      <c r="T1994" s="3" t="str">
        <f t="shared" si="315"/>
        <v>Churned</v>
      </c>
      <c r="U1994" s="4">
        <f>1/(1+EXP(-(Predictive_Model!$B$5+((B1994-Predictive_Model!$B$20)/Predictive_Model!$C$20)*Predictive_Model!$D$20+((E1994-Predictive_Model!$B$21)/Predictive_Model!$C$21)*Predictive_Model!$D$21+((F1994-Predictive_Model!$B$22)/Predictive_Model!$C$22)*Predictive_Model!$D$22+((I1994-Predictive_Model!$B$23)/Predictive_Model!$C$23)*Predictive_Model!$D$23+((L1994-Predictive_Model!$B$24)/Predictive_Model!$C$24)*Predictive_Model!$D$24+((M1994-Predictive_Model!$B$25)/Predictive_Model!$C$25)*Predictive_Model!$D$25+IF(C1994="Male",Predictive_Model!$D$31,IF(C1994="Other",Predictive_Model!$D$32,0))+IF(D1994="Premium",Predictive_Model!$D$34,IF(D1994="Standard",Predictive_Model!$D$35,0))+IF(G1994="Asia",Predictive_Model!$D$37,IF(G1994="Europe",Predictive_Model!$D$38,IF(G1994="North America",Predictive_Model!$D$39,IF(G1994="Oceania",Predictive_Model!$D$40,IF(G1994="South America",Predictive_Model!$D$41,0)))))+IF(H1994="Laptop",Predictive_Model!$D$43,IF(H1994="Mobile",Predictive_Model!$D$44,IF(H1994="TV",Predictive_Model!$D$45,IF(H1994="Tablet",Predictive_Model!$D$46,0))))+IF(K1994="Crypto",Predictive_Model!$D$48,IF(K1994="Debit Card",Predictive_Model!$D$49,IF(K1994="Gift Card",Predictive_Model!$D$50,IF(K1994="PayPal",Predictive_Model!$D$51,0))))+IF(N1994="Comedy",Predictive_Model!$D$53,IF(N1994="Documentary",Predictive_Model!$D$54,IF(N1994="Drama",Predictive_Model!$D$55,IF(N1994="Horror",Predictive_Model!$D$56,IF(N1994="Romance",Predictive_Model!$D$57,IF(N1994="Sci-Fi",Predictive_Model!$D$58,0)))))))))</f>
        <v>0.99997015988878557</v>
      </c>
      <c r="V1994" s="3" t="str">
        <f t="shared" si="316"/>
        <v>Critical</v>
      </c>
      <c r="W1994" s="6">
        <f t="shared" si="317"/>
        <v>13.99</v>
      </c>
      <c r="X1994" s="3" t="str">
        <f t="shared" si="318"/>
        <v>Priority 2</v>
      </c>
      <c r="Y1994" s="3" t="str">
        <f t="shared" si="319"/>
        <v>OK</v>
      </c>
    </row>
    <row r="1995" spans="1:25" x14ac:dyDescent="0.25">
      <c r="A1995" s="3" t="str">
        <f>Raw_Data!A1995</f>
        <v>606adbe6-dd8a-4eb8-8ddf-baf3d62da553</v>
      </c>
      <c r="B1995" s="3">
        <f>Raw_Data!B1995</f>
        <v>63</v>
      </c>
      <c r="C1995" s="3" t="str">
        <f>Raw_Data!C1995</f>
        <v>Other</v>
      </c>
      <c r="D1995" s="3" t="str">
        <f>Raw_Data!D1995</f>
        <v>Basic</v>
      </c>
      <c r="E1995" s="3">
        <f>Raw_Data!E1995</f>
        <v>19.68</v>
      </c>
      <c r="F1995" s="3">
        <f>Raw_Data!F1995</f>
        <v>7</v>
      </c>
      <c r="G1995" s="3" t="str">
        <f>Raw_Data!G1995</f>
        <v>Oceania</v>
      </c>
      <c r="H1995" s="3" t="str">
        <f>Raw_Data!H1995</f>
        <v>TV</v>
      </c>
      <c r="I1995" s="3">
        <f>Raw_Data!I1995</f>
        <v>8.99</v>
      </c>
      <c r="J1995" s="3">
        <f>Raw_Data!J1995</f>
        <v>0</v>
      </c>
      <c r="K1995" s="3" t="str">
        <f>Raw_Data!K1995</f>
        <v>Credit Card</v>
      </c>
      <c r="L1995" s="3">
        <f>Raw_Data!L1995</f>
        <v>3</v>
      </c>
      <c r="M1995" s="3">
        <f>Raw_Data!M1995</f>
        <v>2.46</v>
      </c>
      <c r="N1995" s="3" t="str">
        <f>Raw_Data!N1995</f>
        <v>Documentary</v>
      </c>
      <c r="O1995" s="3" t="str">
        <f t="shared" si="310"/>
        <v>55-70</v>
      </c>
      <c r="P1995" s="3" t="str">
        <f t="shared" si="311"/>
        <v>10-24h</v>
      </c>
      <c r="Q1995" s="3" t="str">
        <f t="shared" si="312"/>
        <v>0-7d</v>
      </c>
      <c r="R1995" s="3" t="str">
        <f t="shared" si="313"/>
        <v>Medium</v>
      </c>
      <c r="S1995" s="3" t="str">
        <f t="shared" si="314"/>
        <v>Low</v>
      </c>
      <c r="T1995" s="3" t="str">
        <f t="shared" si="315"/>
        <v>Active</v>
      </c>
      <c r="U1995" s="4">
        <f>1/(1+EXP(-(Predictive_Model!$B$5+((B1995-Predictive_Model!$B$20)/Predictive_Model!$C$20)*Predictive_Model!$D$20+((E1995-Predictive_Model!$B$21)/Predictive_Model!$C$21)*Predictive_Model!$D$21+((F1995-Predictive_Model!$B$22)/Predictive_Model!$C$22)*Predictive_Model!$D$22+((I1995-Predictive_Model!$B$23)/Predictive_Model!$C$23)*Predictive_Model!$D$23+((L1995-Predictive_Model!$B$24)/Predictive_Model!$C$24)*Predictive_Model!$D$24+((M1995-Predictive_Model!$B$25)/Predictive_Model!$C$25)*Predictive_Model!$D$25+IF(C1995="Male",Predictive_Model!$D$31,IF(C1995="Other",Predictive_Model!$D$32,0))+IF(D1995="Premium",Predictive_Model!$D$34,IF(D1995="Standard",Predictive_Model!$D$35,0))+IF(G1995="Asia",Predictive_Model!$D$37,IF(G1995="Europe",Predictive_Model!$D$38,IF(G1995="North America",Predictive_Model!$D$39,IF(G1995="Oceania",Predictive_Model!$D$40,IF(G1995="South America",Predictive_Model!$D$41,0)))))+IF(H1995="Laptop",Predictive_Model!$D$43,IF(H1995="Mobile",Predictive_Model!$D$44,IF(H1995="TV",Predictive_Model!$D$45,IF(H1995="Tablet",Predictive_Model!$D$46,0))))+IF(K1995="Crypto",Predictive_Model!$D$48,IF(K1995="Debit Card",Predictive_Model!$D$49,IF(K1995="Gift Card",Predictive_Model!$D$50,IF(K1995="PayPal",Predictive_Model!$D$51,0))))+IF(N1995="Comedy",Predictive_Model!$D$53,IF(N1995="Documentary",Predictive_Model!$D$54,IF(N1995="Drama",Predictive_Model!$D$55,IF(N1995="Horror",Predictive_Model!$D$56,IF(N1995="Romance",Predictive_Model!$D$57,IF(N1995="Sci-Fi",Predictive_Model!$D$58,0)))))))))</f>
        <v>1.3955580240493657E-3</v>
      </c>
      <c r="V1995" s="3" t="str">
        <f t="shared" si="316"/>
        <v>Low</v>
      </c>
      <c r="W1995" s="6">
        <f t="shared" si="317"/>
        <v>1.2546066636203798E-2</v>
      </c>
      <c r="X1995" s="3" t="str">
        <f t="shared" si="318"/>
        <v>Monitor</v>
      </c>
      <c r="Y1995" s="3" t="str">
        <f t="shared" si="319"/>
        <v>OK</v>
      </c>
    </row>
    <row r="1996" spans="1:25" x14ac:dyDescent="0.25">
      <c r="A1996" s="3" t="str">
        <f>Raw_Data!A1996</f>
        <v>c172eab0-fd92-44ea-aed5-4119fdf3d104</v>
      </c>
      <c r="B1996" s="3">
        <f>Raw_Data!B1996</f>
        <v>48</v>
      </c>
      <c r="C1996" s="3" t="str">
        <f>Raw_Data!C1996</f>
        <v>Other</v>
      </c>
      <c r="D1996" s="3" t="str">
        <f>Raw_Data!D1996</f>
        <v>Standard</v>
      </c>
      <c r="E1996" s="3">
        <f>Raw_Data!E1996</f>
        <v>3.97</v>
      </c>
      <c r="F1996" s="3">
        <f>Raw_Data!F1996</f>
        <v>1</v>
      </c>
      <c r="G1996" s="3" t="str">
        <f>Raw_Data!G1996</f>
        <v>South America</v>
      </c>
      <c r="H1996" s="3" t="str">
        <f>Raw_Data!H1996</f>
        <v>TV</v>
      </c>
      <c r="I1996" s="3">
        <f>Raw_Data!I1996</f>
        <v>13.99</v>
      </c>
      <c r="J1996" s="3">
        <f>Raw_Data!J1996</f>
        <v>0</v>
      </c>
      <c r="K1996" s="3" t="str">
        <f>Raw_Data!K1996</f>
        <v>Debit Card</v>
      </c>
      <c r="L1996" s="3">
        <f>Raw_Data!L1996</f>
        <v>5</v>
      </c>
      <c r="M1996" s="3">
        <f>Raw_Data!M1996</f>
        <v>1.99</v>
      </c>
      <c r="N1996" s="3" t="str">
        <f>Raw_Data!N1996</f>
        <v>Horror</v>
      </c>
      <c r="O1996" s="3" t="str">
        <f t="shared" si="310"/>
        <v>45-54</v>
      </c>
      <c r="P1996" s="3" t="str">
        <f t="shared" si="311"/>
        <v>&lt;10h</v>
      </c>
      <c r="Q1996" s="3" t="str">
        <f t="shared" si="312"/>
        <v>0-7d</v>
      </c>
      <c r="R1996" s="3" t="str">
        <f t="shared" si="313"/>
        <v>Medium</v>
      </c>
      <c r="S1996" s="3" t="str">
        <f t="shared" si="314"/>
        <v>Mid</v>
      </c>
      <c r="T1996" s="3" t="str">
        <f t="shared" si="315"/>
        <v>Active</v>
      </c>
      <c r="U1996" s="4">
        <f>1/(1+EXP(-(Predictive_Model!$B$5+((B1996-Predictive_Model!$B$20)/Predictive_Model!$C$20)*Predictive_Model!$D$20+((E1996-Predictive_Model!$B$21)/Predictive_Model!$C$21)*Predictive_Model!$D$21+((F1996-Predictive_Model!$B$22)/Predictive_Model!$C$22)*Predictive_Model!$D$22+((I1996-Predictive_Model!$B$23)/Predictive_Model!$C$23)*Predictive_Model!$D$23+((L1996-Predictive_Model!$B$24)/Predictive_Model!$C$24)*Predictive_Model!$D$24+((M1996-Predictive_Model!$B$25)/Predictive_Model!$C$25)*Predictive_Model!$D$25+IF(C1996="Male",Predictive_Model!$D$31,IF(C1996="Other",Predictive_Model!$D$32,0))+IF(D1996="Premium",Predictive_Model!$D$34,IF(D1996="Standard",Predictive_Model!$D$35,0))+IF(G1996="Asia",Predictive_Model!$D$37,IF(G1996="Europe",Predictive_Model!$D$38,IF(G1996="North America",Predictive_Model!$D$39,IF(G1996="Oceania",Predictive_Model!$D$40,IF(G1996="South America",Predictive_Model!$D$41,0)))))+IF(H1996="Laptop",Predictive_Model!$D$43,IF(H1996="Mobile",Predictive_Model!$D$44,IF(H1996="TV",Predictive_Model!$D$45,IF(H1996="Tablet",Predictive_Model!$D$46,0))))+IF(K1996="Crypto",Predictive_Model!$D$48,IF(K1996="Debit Card",Predictive_Model!$D$49,IF(K1996="Gift Card",Predictive_Model!$D$50,IF(K1996="PayPal",Predictive_Model!$D$51,0))))+IF(N1996="Comedy",Predictive_Model!$D$53,IF(N1996="Documentary",Predictive_Model!$D$54,IF(N1996="Drama",Predictive_Model!$D$55,IF(N1996="Horror",Predictive_Model!$D$56,IF(N1996="Romance",Predictive_Model!$D$57,IF(N1996="Sci-Fi",Predictive_Model!$D$58,0)))))))))</f>
        <v>9.2922803743573593E-3</v>
      </c>
      <c r="V1996" s="3" t="str">
        <f t="shared" si="316"/>
        <v>Low</v>
      </c>
      <c r="W1996" s="6">
        <f t="shared" si="317"/>
        <v>0.12999900243725945</v>
      </c>
      <c r="X1996" s="3" t="str">
        <f t="shared" si="318"/>
        <v>Monitor</v>
      </c>
      <c r="Y1996" s="3" t="str">
        <f t="shared" si="319"/>
        <v>OK</v>
      </c>
    </row>
    <row r="1997" spans="1:25" x14ac:dyDescent="0.25">
      <c r="A1997" s="3" t="str">
        <f>Raw_Data!A1997</f>
        <v>6e118d2b-80ba-4226-8a1a-cdacad3f4448</v>
      </c>
      <c r="B1997" s="3">
        <f>Raw_Data!B1997</f>
        <v>27</v>
      </c>
      <c r="C1997" s="3" t="str">
        <f>Raw_Data!C1997</f>
        <v>Female</v>
      </c>
      <c r="D1997" s="3" t="str">
        <f>Raw_Data!D1997</f>
        <v>Basic</v>
      </c>
      <c r="E1997" s="3">
        <f>Raw_Data!E1997</f>
        <v>0.67</v>
      </c>
      <c r="F1997" s="3">
        <f>Raw_Data!F1997</f>
        <v>22</v>
      </c>
      <c r="G1997" s="3" t="str">
        <f>Raw_Data!G1997</f>
        <v>Africa</v>
      </c>
      <c r="H1997" s="3" t="str">
        <f>Raw_Data!H1997</f>
        <v>Mobile</v>
      </c>
      <c r="I1997" s="3">
        <f>Raw_Data!I1997</f>
        <v>8.99</v>
      </c>
      <c r="J1997" s="3">
        <f>Raw_Data!J1997</f>
        <v>1</v>
      </c>
      <c r="K1997" s="3" t="str">
        <f>Raw_Data!K1997</f>
        <v>Crypto</v>
      </c>
      <c r="L1997" s="3">
        <f>Raw_Data!L1997</f>
        <v>2</v>
      </c>
      <c r="M1997" s="3">
        <f>Raw_Data!M1997</f>
        <v>0.03</v>
      </c>
      <c r="N1997" s="3" t="str">
        <f>Raw_Data!N1997</f>
        <v>Drama</v>
      </c>
      <c r="O1997" s="3" t="str">
        <f t="shared" si="310"/>
        <v>25-34</v>
      </c>
      <c r="P1997" s="3" t="str">
        <f t="shared" si="311"/>
        <v>&lt;10h</v>
      </c>
      <c r="Q1997" s="3" t="str">
        <f t="shared" si="312"/>
        <v>22-45d</v>
      </c>
      <c r="R1997" s="3" t="str">
        <f t="shared" si="313"/>
        <v>Medium</v>
      </c>
      <c r="S1997" s="3" t="str">
        <f t="shared" si="314"/>
        <v>Low</v>
      </c>
      <c r="T1997" s="3" t="str">
        <f t="shared" si="315"/>
        <v>Churned</v>
      </c>
      <c r="U1997" s="4">
        <f>1/(1+EXP(-(Predictive_Model!$B$5+((B1997-Predictive_Model!$B$20)/Predictive_Model!$C$20)*Predictive_Model!$D$20+((E1997-Predictive_Model!$B$21)/Predictive_Model!$C$21)*Predictive_Model!$D$21+((F1997-Predictive_Model!$B$22)/Predictive_Model!$C$22)*Predictive_Model!$D$22+((I1997-Predictive_Model!$B$23)/Predictive_Model!$C$23)*Predictive_Model!$D$23+((L1997-Predictive_Model!$B$24)/Predictive_Model!$C$24)*Predictive_Model!$D$24+((M1997-Predictive_Model!$B$25)/Predictive_Model!$C$25)*Predictive_Model!$D$25+IF(C1997="Male",Predictive_Model!$D$31,IF(C1997="Other",Predictive_Model!$D$32,0))+IF(D1997="Premium",Predictive_Model!$D$34,IF(D1997="Standard",Predictive_Model!$D$35,0))+IF(G1997="Asia",Predictive_Model!$D$37,IF(G1997="Europe",Predictive_Model!$D$38,IF(G1997="North America",Predictive_Model!$D$39,IF(G1997="Oceania",Predictive_Model!$D$40,IF(G1997="South America",Predictive_Model!$D$41,0)))))+IF(H1997="Laptop",Predictive_Model!$D$43,IF(H1997="Mobile",Predictive_Model!$D$44,IF(H1997="TV",Predictive_Model!$D$45,IF(H1997="Tablet",Predictive_Model!$D$46,0))))+IF(K1997="Crypto",Predictive_Model!$D$48,IF(K1997="Debit Card",Predictive_Model!$D$49,IF(K1997="Gift Card",Predictive_Model!$D$50,IF(K1997="PayPal",Predictive_Model!$D$51,0))))+IF(N1997="Comedy",Predictive_Model!$D$53,IF(N1997="Documentary",Predictive_Model!$D$54,IF(N1997="Drama",Predictive_Model!$D$55,IF(N1997="Horror",Predictive_Model!$D$56,IF(N1997="Romance",Predictive_Model!$D$57,IF(N1997="Sci-Fi",Predictive_Model!$D$58,0)))))))))</f>
        <v>0.99971530486205651</v>
      </c>
      <c r="V1997" s="3" t="str">
        <f t="shared" si="316"/>
        <v>Critical</v>
      </c>
      <c r="W1997" s="6">
        <f t="shared" si="317"/>
        <v>8.99</v>
      </c>
      <c r="X1997" s="3" t="str">
        <f t="shared" si="318"/>
        <v>Priority 2</v>
      </c>
      <c r="Y1997" s="3" t="str">
        <f t="shared" si="319"/>
        <v>OK</v>
      </c>
    </row>
    <row r="1998" spans="1:25" x14ac:dyDescent="0.25">
      <c r="A1998" s="3" t="str">
        <f>Raw_Data!A1998</f>
        <v>ca6c9e3c-8993-450d-b1fb-49cc7afd440e</v>
      </c>
      <c r="B1998" s="3">
        <f>Raw_Data!B1998</f>
        <v>18</v>
      </c>
      <c r="C1998" s="3" t="str">
        <f>Raw_Data!C1998</f>
        <v>Female</v>
      </c>
      <c r="D1998" s="3" t="str">
        <f>Raw_Data!D1998</f>
        <v>Premium</v>
      </c>
      <c r="E1998" s="3">
        <f>Raw_Data!E1998</f>
        <v>4.9400000000000004</v>
      </c>
      <c r="F1998" s="3">
        <f>Raw_Data!F1998</f>
        <v>39</v>
      </c>
      <c r="G1998" s="3" t="str">
        <f>Raw_Data!G1998</f>
        <v>South America</v>
      </c>
      <c r="H1998" s="3" t="str">
        <f>Raw_Data!H1998</f>
        <v>Mobile</v>
      </c>
      <c r="I1998" s="3">
        <f>Raw_Data!I1998</f>
        <v>17.989999999999998</v>
      </c>
      <c r="J1998" s="3">
        <f>Raw_Data!J1998</f>
        <v>1</v>
      </c>
      <c r="K1998" s="3" t="str">
        <f>Raw_Data!K1998</f>
        <v>Crypto</v>
      </c>
      <c r="L1998" s="3">
        <f>Raw_Data!L1998</f>
        <v>5</v>
      </c>
      <c r="M1998" s="3">
        <f>Raw_Data!M1998</f>
        <v>0.12</v>
      </c>
      <c r="N1998" s="3" t="str">
        <f>Raw_Data!N1998</f>
        <v>Horror</v>
      </c>
      <c r="O1998" s="3" t="str">
        <f t="shared" si="310"/>
        <v>18-24</v>
      </c>
      <c r="P1998" s="3" t="str">
        <f t="shared" si="311"/>
        <v>&lt;10h</v>
      </c>
      <c r="Q1998" s="3" t="str">
        <f t="shared" si="312"/>
        <v>22-45d</v>
      </c>
      <c r="R1998" s="3" t="str">
        <f t="shared" si="313"/>
        <v>Medium</v>
      </c>
      <c r="S1998" s="3" t="str">
        <f t="shared" si="314"/>
        <v>High</v>
      </c>
      <c r="T1998" s="3" t="str">
        <f t="shared" si="315"/>
        <v>Churned</v>
      </c>
      <c r="U1998" s="4">
        <f>1/(1+EXP(-(Predictive_Model!$B$5+((B1998-Predictive_Model!$B$20)/Predictive_Model!$C$20)*Predictive_Model!$D$20+((E1998-Predictive_Model!$B$21)/Predictive_Model!$C$21)*Predictive_Model!$D$21+((F1998-Predictive_Model!$B$22)/Predictive_Model!$C$22)*Predictive_Model!$D$22+((I1998-Predictive_Model!$B$23)/Predictive_Model!$C$23)*Predictive_Model!$D$23+((L1998-Predictive_Model!$B$24)/Predictive_Model!$C$24)*Predictive_Model!$D$24+((M1998-Predictive_Model!$B$25)/Predictive_Model!$C$25)*Predictive_Model!$D$25+IF(C1998="Male",Predictive_Model!$D$31,IF(C1998="Other",Predictive_Model!$D$32,0))+IF(D1998="Premium",Predictive_Model!$D$34,IF(D1998="Standard",Predictive_Model!$D$35,0))+IF(G1998="Asia",Predictive_Model!$D$37,IF(G1998="Europe",Predictive_Model!$D$38,IF(G1998="North America",Predictive_Model!$D$39,IF(G1998="Oceania",Predictive_Model!$D$40,IF(G1998="South America",Predictive_Model!$D$41,0)))))+IF(H1998="Laptop",Predictive_Model!$D$43,IF(H1998="Mobile",Predictive_Model!$D$44,IF(H1998="TV",Predictive_Model!$D$45,IF(H1998="Tablet",Predictive_Model!$D$46,0))))+IF(K1998="Crypto",Predictive_Model!$D$48,IF(K1998="Debit Card",Predictive_Model!$D$49,IF(K1998="Gift Card",Predictive_Model!$D$50,IF(K1998="PayPal",Predictive_Model!$D$51,0))))+IF(N1998="Comedy",Predictive_Model!$D$53,IF(N1998="Documentary",Predictive_Model!$D$54,IF(N1998="Drama",Predictive_Model!$D$55,IF(N1998="Horror",Predictive_Model!$D$56,IF(N1998="Romance",Predictive_Model!$D$57,IF(N1998="Sci-Fi",Predictive_Model!$D$58,0)))))))))</f>
        <v>0.97584631755153239</v>
      </c>
      <c r="V1998" s="3" t="str">
        <f t="shared" si="316"/>
        <v>Critical</v>
      </c>
      <c r="W1998" s="6">
        <f t="shared" si="317"/>
        <v>17.989999999999998</v>
      </c>
      <c r="X1998" s="3" t="str">
        <f t="shared" si="318"/>
        <v>Priority 1</v>
      </c>
      <c r="Y1998" s="3" t="str">
        <f t="shared" si="319"/>
        <v>OK</v>
      </c>
    </row>
    <row r="1999" spans="1:25" x14ac:dyDescent="0.25">
      <c r="A1999" s="3" t="str">
        <f>Raw_Data!A1999</f>
        <v>e4e34065-9917-4bec-9673-b0f75e992985</v>
      </c>
      <c r="B1999" s="3">
        <f>Raw_Data!B1999</f>
        <v>61</v>
      </c>
      <c r="C1999" s="3" t="str">
        <f>Raw_Data!C1999</f>
        <v>Female</v>
      </c>
      <c r="D1999" s="3" t="str">
        <f>Raw_Data!D1999</f>
        <v>Premium</v>
      </c>
      <c r="E1999" s="3">
        <f>Raw_Data!E1999</f>
        <v>41.68</v>
      </c>
      <c r="F1999" s="3">
        <f>Raw_Data!F1999</f>
        <v>54</v>
      </c>
      <c r="G1999" s="3" t="str">
        <f>Raw_Data!G1999</f>
        <v>Africa</v>
      </c>
      <c r="H1999" s="3" t="str">
        <f>Raw_Data!H1999</f>
        <v>Laptop</v>
      </c>
      <c r="I1999" s="3">
        <f>Raw_Data!I1999</f>
        <v>17.989999999999998</v>
      </c>
      <c r="J1999" s="3">
        <f>Raw_Data!J1999</f>
        <v>0</v>
      </c>
      <c r="K1999" s="3" t="str">
        <f>Raw_Data!K1999</f>
        <v>Crypto</v>
      </c>
      <c r="L1999" s="3">
        <f>Raw_Data!L1999</f>
        <v>3</v>
      </c>
      <c r="M1999" s="3">
        <f>Raw_Data!M1999</f>
        <v>0.76</v>
      </c>
      <c r="N1999" s="3" t="str">
        <f>Raw_Data!N1999</f>
        <v>Action</v>
      </c>
      <c r="O1999" s="3" t="str">
        <f t="shared" si="310"/>
        <v>55-70</v>
      </c>
      <c r="P1999" s="3" t="str">
        <f t="shared" si="311"/>
        <v>25-49h</v>
      </c>
      <c r="Q1999" s="3" t="str">
        <f t="shared" si="312"/>
        <v>46-60d</v>
      </c>
      <c r="R1999" s="3" t="str">
        <f t="shared" si="313"/>
        <v>Medium</v>
      </c>
      <c r="S1999" s="3" t="str">
        <f t="shared" si="314"/>
        <v>High</v>
      </c>
      <c r="T1999" s="3" t="str">
        <f t="shared" si="315"/>
        <v>Active</v>
      </c>
      <c r="U1999" s="4">
        <f>1/(1+EXP(-(Predictive_Model!$B$5+((B1999-Predictive_Model!$B$20)/Predictive_Model!$C$20)*Predictive_Model!$D$20+((E1999-Predictive_Model!$B$21)/Predictive_Model!$C$21)*Predictive_Model!$D$21+((F1999-Predictive_Model!$B$22)/Predictive_Model!$C$22)*Predictive_Model!$D$22+((I1999-Predictive_Model!$B$23)/Predictive_Model!$C$23)*Predictive_Model!$D$23+((L1999-Predictive_Model!$B$24)/Predictive_Model!$C$24)*Predictive_Model!$D$24+((M1999-Predictive_Model!$B$25)/Predictive_Model!$C$25)*Predictive_Model!$D$25+IF(C1999="Male",Predictive_Model!$D$31,IF(C1999="Other",Predictive_Model!$D$32,0))+IF(D1999="Premium",Predictive_Model!$D$34,IF(D1999="Standard",Predictive_Model!$D$35,0))+IF(G1999="Asia",Predictive_Model!$D$37,IF(G1999="Europe",Predictive_Model!$D$38,IF(G1999="North America",Predictive_Model!$D$39,IF(G1999="Oceania",Predictive_Model!$D$40,IF(G1999="South America",Predictive_Model!$D$41,0)))))+IF(H1999="Laptop",Predictive_Model!$D$43,IF(H1999="Mobile",Predictive_Model!$D$44,IF(H1999="TV",Predictive_Model!$D$45,IF(H1999="Tablet",Predictive_Model!$D$46,0))))+IF(K1999="Crypto",Predictive_Model!$D$48,IF(K1999="Debit Card",Predictive_Model!$D$49,IF(K1999="Gift Card",Predictive_Model!$D$50,IF(K1999="PayPal",Predictive_Model!$D$51,0))))+IF(N1999="Comedy",Predictive_Model!$D$53,IF(N1999="Documentary",Predictive_Model!$D$54,IF(N1999="Drama",Predictive_Model!$D$55,IF(N1999="Horror",Predictive_Model!$D$56,IF(N1999="Romance",Predictive_Model!$D$57,IF(N1999="Sci-Fi",Predictive_Model!$D$58,0)))))))))</f>
        <v>7.7764459985499767E-4</v>
      </c>
      <c r="V1999" s="3" t="str">
        <f t="shared" si="316"/>
        <v>Low</v>
      </c>
      <c r="W1999" s="6">
        <f t="shared" si="317"/>
        <v>1.3989826351391408E-2</v>
      </c>
      <c r="X1999" s="3" t="str">
        <f t="shared" si="318"/>
        <v>Monitor</v>
      </c>
      <c r="Y1999" s="3" t="str">
        <f t="shared" si="319"/>
        <v>OK</v>
      </c>
    </row>
    <row r="2000" spans="1:25" x14ac:dyDescent="0.25">
      <c r="A2000" s="3" t="str">
        <f>Raw_Data!A2000</f>
        <v>0512ed5b-de30-4681-8b7c-8f2aeaf80725</v>
      </c>
      <c r="B2000" s="3">
        <f>Raw_Data!B2000</f>
        <v>24</v>
      </c>
      <c r="C2000" s="3" t="str">
        <f>Raw_Data!C2000</f>
        <v>Male</v>
      </c>
      <c r="D2000" s="3" t="str">
        <f>Raw_Data!D2000</f>
        <v>Standard</v>
      </c>
      <c r="E2000" s="3">
        <f>Raw_Data!E2000</f>
        <v>16.21</v>
      </c>
      <c r="F2000" s="3">
        <f>Raw_Data!F2000</f>
        <v>6</v>
      </c>
      <c r="G2000" s="3" t="str">
        <f>Raw_Data!G2000</f>
        <v>Asia</v>
      </c>
      <c r="H2000" s="3" t="str">
        <f>Raw_Data!H2000</f>
        <v>Mobile</v>
      </c>
      <c r="I2000" s="3">
        <f>Raw_Data!I2000</f>
        <v>13.99</v>
      </c>
      <c r="J2000" s="3">
        <f>Raw_Data!J2000</f>
        <v>0</v>
      </c>
      <c r="K2000" s="3" t="str">
        <f>Raw_Data!K2000</f>
        <v>Gift Card</v>
      </c>
      <c r="L2000" s="3">
        <f>Raw_Data!L2000</f>
        <v>1</v>
      </c>
      <c r="M2000" s="3">
        <f>Raw_Data!M2000</f>
        <v>2.3199999999999998</v>
      </c>
      <c r="N2000" s="3" t="str">
        <f>Raw_Data!N2000</f>
        <v>Documentary</v>
      </c>
      <c r="O2000" s="3" t="str">
        <f t="shared" si="310"/>
        <v>18-24</v>
      </c>
      <c r="P2000" s="3" t="str">
        <f t="shared" si="311"/>
        <v>10-24h</v>
      </c>
      <c r="Q2000" s="3" t="str">
        <f t="shared" si="312"/>
        <v>0-7d</v>
      </c>
      <c r="R2000" s="3" t="str">
        <f t="shared" si="313"/>
        <v>Medium</v>
      </c>
      <c r="S2000" s="3" t="str">
        <f t="shared" si="314"/>
        <v>Mid</v>
      </c>
      <c r="T2000" s="3" t="str">
        <f t="shared" si="315"/>
        <v>Active</v>
      </c>
      <c r="U2000" s="4">
        <f>1/(1+EXP(-(Predictive_Model!$B$5+((B2000-Predictive_Model!$B$20)/Predictive_Model!$C$20)*Predictive_Model!$D$20+((E2000-Predictive_Model!$B$21)/Predictive_Model!$C$21)*Predictive_Model!$D$21+((F2000-Predictive_Model!$B$22)/Predictive_Model!$C$22)*Predictive_Model!$D$22+((I2000-Predictive_Model!$B$23)/Predictive_Model!$C$23)*Predictive_Model!$D$23+((L2000-Predictive_Model!$B$24)/Predictive_Model!$C$24)*Predictive_Model!$D$24+((M2000-Predictive_Model!$B$25)/Predictive_Model!$C$25)*Predictive_Model!$D$25+IF(C2000="Male",Predictive_Model!$D$31,IF(C2000="Other",Predictive_Model!$D$32,0))+IF(D2000="Premium",Predictive_Model!$D$34,IF(D2000="Standard",Predictive_Model!$D$35,0))+IF(G2000="Asia",Predictive_Model!$D$37,IF(G2000="Europe",Predictive_Model!$D$38,IF(G2000="North America",Predictive_Model!$D$39,IF(G2000="Oceania",Predictive_Model!$D$40,IF(G2000="South America",Predictive_Model!$D$41,0)))))+IF(H2000="Laptop",Predictive_Model!$D$43,IF(H2000="Mobile",Predictive_Model!$D$44,IF(H2000="TV",Predictive_Model!$D$45,IF(H2000="Tablet",Predictive_Model!$D$46,0))))+IF(K2000="Crypto",Predictive_Model!$D$48,IF(K2000="Debit Card",Predictive_Model!$D$49,IF(K2000="Gift Card",Predictive_Model!$D$50,IF(K2000="PayPal",Predictive_Model!$D$51,0))))+IF(N2000="Comedy",Predictive_Model!$D$53,IF(N2000="Documentary",Predictive_Model!$D$54,IF(N2000="Drama",Predictive_Model!$D$55,IF(N2000="Horror",Predictive_Model!$D$56,IF(N2000="Romance",Predictive_Model!$D$57,IF(N2000="Sci-Fi",Predictive_Model!$D$58,0)))))))))</f>
        <v>4.6713982366983257E-2</v>
      </c>
      <c r="V2000" s="3" t="str">
        <f t="shared" si="316"/>
        <v>Low</v>
      </c>
      <c r="W2000" s="6">
        <f t="shared" si="317"/>
        <v>0.65352861331409573</v>
      </c>
      <c r="X2000" s="3" t="str">
        <f t="shared" si="318"/>
        <v>Monitor</v>
      </c>
      <c r="Y2000" s="3" t="str">
        <f t="shared" si="319"/>
        <v>OK</v>
      </c>
    </row>
    <row r="2001" spans="1:25" x14ac:dyDescent="0.25">
      <c r="A2001" s="3" t="str">
        <f>Raw_Data!A2001</f>
        <v>1257021f-5cd1-4213-821c-e0a323d6e2ee</v>
      </c>
      <c r="B2001" s="3">
        <f>Raw_Data!B2001</f>
        <v>60</v>
      </c>
      <c r="C2001" s="3" t="str">
        <f>Raw_Data!C2001</f>
        <v>Male</v>
      </c>
      <c r="D2001" s="3" t="str">
        <f>Raw_Data!D2001</f>
        <v>Premium</v>
      </c>
      <c r="E2001" s="3">
        <f>Raw_Data!E2001</f>
        <v>6.21</v>
      </c>
      <c r="F2001" s="3">
        <f>Raw_Data!F2001</f>
        <v>15</v>
      </c>
      <c r="G2001" s="3" t="str">
        <f>Raw_Data!G2001</f>
        <v>Asia</v>
      </c>
      <c r="H2001" s="3" t="str">
        <f>Raw_Data!H2001</f>
        <v>Mobile</v>
      </c>
      <c r="I2001" s="3">
        <f>Raw_Data!I2001</f>
        <v>17.989999999999998</v>
      </c>
      <c r="J2001" s="3">
        <f>Raw_Data!J2001</f>
        <v>0</v>
      </c>
      <c r="K2001" s="3" t="str">
        <f>Raw_Data!K2001</f>
        <v>Debit Card</v>
      </c>
      <c r="L2001" s="3">
        <f>Raw_Data!L2001</f>
        <v>3</v>
      </c>
      <c r="M2001" s="3">
        <f>Raw_Data!M2001</f>
        <v>0.39</v>
      </c>
      <c r="N2001" s="3" t="str">
        <f>Raw_Data!N2001</f>
        <v>Horror</v>
      </c>
      <c r="O2001" s="3" t="str">
        <f t="shared" si="310"/>
        <v>55-70</v>
      </c>
      <c r="P2001" s="3" t="str">
        <f t="shared" si="311"/>
        <v>&lt;10h</v>
      </c>
      <c r="Q2001" s="3" t="str">
        <f t="shared" si="312"/>
        <v>8-21d</v>
      </c>
      <c r="R2001" s="3" t="str">
        <f t="shared" si="313"/>
        <v>Medium</v>
      </c>
      <c r="S2001" s="3" t="str">
        <f t="shared" si="314"/>
        <v>High</v>
      </c>
      <c r="T2001" s="3" t="str">
        <f t="shared" si="315"/>
        <v>Active</v>
      </c>
      <c r="U2001" s="4">
        <f>1/(1+EXP(-(Predictive_Model!$B$5+((B2001-Predictive_Model!$B$20)/Predictive_Model!$C$20)*Predictive_Model!$D$20+((E2001-Predictive_Model!$B$21)/Predictive_Model!$C$21)*Predictive_Model!$D$21+((F2001-Predictive_Model!$B$22)/Predictive_Model!$C$22)*Predictive_Model!$D$22+((I2001-Predictive_Model!$B$23)/Predictive_Model!$C$23)*Predictive_Model!$D$23+((L2001-Predictive_Model!$B$24)/Predictive_Model!$C$24)*Predictive_Model!$D$24+((M2001-Predictive_Model!$B$25)/Predictive_Model!$C$25)*Predictive_Model!$D$25+IF(C2001="Male",Predictive_Model!$D$31,IF(C2001="Other",Predictive_Model!$D$32,0))+IF(D2001="Premium",Predictive_Model!$D$34,IF(D2001="Standard",Predictive_Model!$D$35,0))+IF(G2001="Asia",Predictive_Model!$D$37,IF(G2001="Europe",Predictive_Model!$D$38,IF(G2001="North America",Predictive_Model!$D$39,IF(G2001="Oceania",Predictive_Model!$D$40,IF(G2001="South America",Predictive_Model!$D$41,0)))))+IF(H2001="Laptop",Predictive_Model!$D$43,IF(H2001="Mobile",Predictive_Model!$D$44,IF(H2001="TV",Predictive_Model!$D$45,IF(H2001="Tablet",Predictive_Model!$D$46,0))))+IF(K2001="Crypto",Predictive_Model!$D$48,IF(K2001="Debit Card",Predictive_Model!$D$49,IF(K2001="Gift Card",Predictive_Model!$D$50,IF(K2001="PayPal",Predictive_Model!$D$51,0))))+IF(N2001="Comedy",Predictive_Model!$D$53,IF(N2001="Documentary",Predictive_Model!$D$54,IF(N2001="Drama",Predictive_Model!$D$55,IF(N2001="Horror",Predictive_Model!$D$56,IF(N2001="Romance",Predictive_Model!$D$57,IF(N2001="Sci-Fi",Predictive_Model!$D$58,0)))))))))</f>
        <v>0.65711216366246616</v>
      </c>
      <c r="V2001" s="3" t="str">
        <f t="shared" si="316"/>
        <v>High</v>
      </c>
      <c r="W2001" s="6">
        <f t="shared" si="317"/>
        <v>11.821447824287766</v>
      </c>
      <c r="X2001" s="3" t="str">
        <f t="shared" si="318"/>
        <v>Monitor</v>
      </c>
      <c r="Y2001" s="3" t="str">
        <f t="shared" si="319"/>
        <v>OK</v>
      </c>
    </row>
    <row r="2002" spans="1:25" x14ac:dyDescent="0.25">
      <c r="A2002" s="3" t="str">
        <f>Raw_Data!A2002</f>
        <v>9356ab66-a890-48cf-86d8-a569664d9b56</v>
      </c>
      <c r="B2002" s="3">
        <f>Raw_Data!B2002</f>
        <v>19</v>
      </c>
      <c r="C2002" s="3" t="str">
        <f>Raw_Data!C2002</f>
        <v>Female</v>
      </c>
      <c r="D2002" s="3" t="str">
        <f>Raw_Data!D2002</f>
        <v>Premium</v>
      </c>
      <c r="E2002" s="3">
        <f>Raw_Data!E2002</f>
        <v>3.9</v>
      </c>
      <c r="F2002" s="3">
        <f>Raw_Data!F2002</f>
        <v>9</v>
      </c>
      <c r="G2002" s="3" t="str">
        <f>Raw_Data!G2002</f>
        <v>North America</v>
      </c>
      <c r="H2002" s="3" t="str">
        <f>Raw_Data!H2002</f>
        <v>Laptop</v>
      </c>
      <c r="I2002" s="3">
        <f>Raw_Data!I2002</f>
        <v>17.989999999999998</v>
      </c>
      <c r="J2002" s="3">
        <f>Raw_Data!J2002</f>
        <v>0</v>
      </c>
      <c r="K2002" s="3" t="str">
        <f>Raw_Data!K2002</f>
        <v>Credit Card</v>
      </c>
      <c r="L2002" s="3">
        <f>Raw_Data!L2002</f>
        <v>5</v>
      </c>
      <c r="M2002" s="3">
        <f>Raw_Data!M2002</f>
        <v>0.39</v>
      </c>
      <c r="N2002" s="3" t="str">
        <f>Raw_Data!N2002</f>
        <v>Romance</v>
      </c>
      <c r="O2002" s="3" t="str">
        <f t="shared" si="310"/>
        <v>18-24</v>
      </c>
      <c r="P2002" s="3" t="str">
        <f t="shared" si="311"/>
        <v>&lt;10h</v>
      </c>
      <c r="Q2002" s="3" t="str">
        <f t="shared" si="312"/>
        <v>8-21d</v>
      </c>
      <c r="R2002" s="3" t="str">
        <f t="shared" si="313"/>
        <v>Medium</v>
      </c>
      <c r="S2002" s="3" t="str">
        <f t="shared" si="314"/>
        <v>High</v>
      </c>
      <c r="T2002" s="3" t="str">
        <f t="shared" si="315"/>
        <v>Active</v>
      </c>
      <c r="U2002" s="4">
        <f>1/(1+EXP(-(Predictive_Model!$B$5+((B2002-Predictive_Model!$B$20)/Predictive_Model!$C$20)*Predictive_Model!$D$20+((E2002-Predictive_Model!$B$21)/Predictive_Model!$C$21)*Predictive_Model!$D$21+((F2002-Predictive_Model!$B$22)/Predictive_Model!$C$22)*Predictive_Model!$D$22+((I2002-Predictive_Model!$B$23)/Predictive_Model!$C$23)*Predictive_Model!$D$23+((L2002-Predictive_Model!$B$24)/Predictive_Model!$C$24)*Predictive_Model!$D$24+((M2002-Predictive_Model!$B$25)/Predictive_Model!$C$25)*Predictive_Model!$D$25+IF(C2002="Male",Predictive_Model!$D$31,IF(C2002="Other",Predictive_Model!$D$32,0))+IF(D2002="Premium",Predictive_Model!$D$34,IF(D2002="Standard",Predictive_Model!$D$35,0))+IF(G2002="Asia",Predictive_Model!$D$37,IF(G2002="Europe",Predictive_Model!$D$38,IF(G2002="North America",Predictive_Model!$D$39,IF(G2002="Oceania",Predictive_Model!$D$40,IF(G2002="South America",Predictive_Model!$D$41,0)))))+IF(H2002="Laptop",Predictive_Model!$D$43,IF(H2002="Mobile",Predictive_Model!$D$44,IF(H2002="TV",Predictive_Model!$D$45,IF(H2002="Tablet",Predictive_Model!$D$46,0))))+IF(K2002="Crypto",Predictive_Model!$D$48,IF(K2002="Debit Card",Predictive_Model!$D$49,IF(K2002="Gift Card",Predictive_Model!$D$50,IF(K2002="PayPal",Predictive_Model!$D$51,0))))+IF(N2002="Comedy",Predictive_Model!$D$53,IF(N2002="Documentary",Predictive_Model!$D$54,IF(N2002="Drama",Predictive_Model!$D$55,IF(N2002="Horror",Predictive_Model!$D$56,IF(N2002="Romance",Predictive_Model!$D$57,IF(N2002="Sci-Fi",Predictive_Model!$D$58,0)))))))))</f>
        <v>0.11399171450360684</v>
      </c>
      <c r="V2002" s="3" t="str">
        <f t="shared" si="316"/>
        <v>Low</v>
      </c>
      <c r="W2002" s="6">
        <f t="shared" si="317"/>
        <v>2.0507109439198872</v>
      </c>
      <c r="X2002" s="3" t="str">
        <f t="shared" si="318"/>
        <v>Monitor</v>
      </c>
      <c r="Y2002" s="3" t="str">
        <f t="shared" si="319"/>
        <v>OK</v>
      </c>
    </row>
    <row r="2003" spans="1:25" x14ac:dyDescent="0.25">
      <c r="A2003" s="3" t="str">
        <f>Raw_Data!A2003</f>
        <v>3daa3b0c-08d0-4763-876b-dc2c86533963</v>
      </c>
      <c r="B2003" s="3">
        <f>Raw_Data!B2003</f>
        <v>50</v>
      </c>
      <c r="C2003" s="3" t="str">
        <f>Raw_Data!C2003</f>
        <v>Male</v>
      </c>
      <c r="D2003" s="3" t="str">
        <f>Raw_Data!D2003</f>
        <v>Premium</v>
      </c>
      <c r="E2003" s="3">
        <f>Raw_Data!E2003</f>
        <v>10.83</v>
      </c>
      <c r="F2003" s="3">
        <f>Raw_Data!F2003</f>
        <v>3</v>
      </c>
      <c r="G2003" s="3" t="str">
        <f>Raw_Data!G2003</f>
        <v>Africa</v>
      </c>
      <c r="H2003" s="3" t="str">
        <f>Raw_Data!H2003</f>
        <v>Laptop</v>
      </c>
      <c r="I2003" s="3">
        <f>Raw_Data!I2003</f>
        <v>17.989999999999998</v>
      </c>
      <c r="J2003" s="3">
        <f>Raw_Data!J2003</f>
        <v>0</v>
      </c>
      <c r="K2003" s="3" t="str">
        <f>Raw_Data!K2003</f>
        <v>Credit Card</v>
      </c>
      <c r="L2003" s="3">
        <f>Raw_Data!L2003</f>
        <v>3</v>
      </c>
      <c r="M2003" s="3">
        <f>Raw_Data!M2003</f>
        <v>2.71</v>
      </c>
      <c r="N2003" s="3" t="str">
        <f>Raw_Data!N2003</f>
        <v>Drama</v>
      </c>
      <c r="O2003" s="3" t="str">
        <f t="shared" si="310"/>
        <v>45-54</v>
      </c>
      <c r="P2003" s="3" t="str">
        <f t="shared" si="311"/>
        <v>10-24h</v>
      </c>
      <c r="Q2003" s="3" t="str">
        <f t="shared" si="312"/>
        <v>0-7d</v>
      </c>
      <c r="R2003" s="3" t="str">
        <f t="shared" si="313"/>
        <v>Medium</v>
      </c>
      <c r="S2003" s="3" t="str">
        <f t="shared" si="314"/>
        <v>High</v>
      </c>
      <c r="T2003" s="3" t="str">
        <f t="shared" si="315"/>
        <v>Active</v>
      </c>
      <c r="U2003" s="4">
        <f>1/(1+EXP(-(Predictive_Model!$B$5+((B2003-Predictive_Model!$B$20)/Predictive_Model!$C$20)*Predictive_Model!$D$20+((E2003-Predictive_Model!$B$21)/Predictive_Model!$C$21)*Predictive_Model!$D$21+((F2003-Predictive_Model!$B$22)/Predictive_Model!$C$22)*Predictive_Model!$D$22+((I2003-Predictive_Model!$B$23)/Predictive_Model!$C$23)*Predictive_Model!$D$23+((L2003-Predictive_Model!$B$24)/Predictive_Model!$C$24)*Predictive_Model!$D$24+((M2003-Predictive_Model!$B$25)/Predictive_Model!$C$25)*Predictive_Model!$D$25+IF(C2003="Male",Predictive_Model!$D$31,IF(C2003="Other",Predictive_Model!$D$32,0))+IF(D2003="Premium",Predictive_Model!$D$34,IF(D2003="Standard",Predictive_Model!$D$35,0))+IF(G2003="Asia",Predictive_Model!$D$37,IF(G2003="Europe",Predictive_Model!$D$38,IF(G2003="North America",Predictive_Model!$D$39,IF(G2003="Oceania",Predictive_Model!$D$40,IF(G2003="South America",Predictive_Model!$D$41,0)))))+IF(H2003="Laptop",Predictive_Model!$D$43,IF(H2003="Mobile",Predictive_Model!$D$44,IF(H2003="TV",Predictive_Model!$D$45,IF(H2003="Tablet",Predictive_Model!$D$46,0))))+IF(K2003="Crypto",Predictive_Model!$D$48,IF(K2003="Debit Card",Predictive_Model!$D$49,IF(K2003="Gift Card",Predictive_Model!$D$50,IF(K2003="PayPal",Predictive_Model!$D$51,0))))+IF(N2003="Comedy",Predictive_Model!$D$53,IF(N2003="Documentary",Predictive_Model!$D$54,IF(N2003="Drama",Predictive_Model!$D$55,IF(N2003="Horror",Predictive_Model!$D$56,IF(N2003="Romance",Predictive_Model!$D$57,IF(N2003="Sci-Fi",Predictive_Model!$D$58,0)))))))))</f>
        <v>4.8905434023276747E-4</v>
      </c>
      <c r="V2003" s="3" t="str">
        <f t="shared" si="316"/>
        <v>Low</v>
      </c>
      <c r="W2003" s="6">
        <f t="shared" si="317"/>
        <v>8.7980875807874854E-3</v>
      </c>
      <c r="X2003" s="3" t="str">
        <f t="shared" si="318"/>
        <v>Monitor</v>
      </c>
      <c r="Y2003" s="3" t="str">
        <f t="shared" si="319"/>
        <v>OK</v>
      </c>
    </row>
    <row r="2004" spans="1:25" x14ac:dyDescent="0.25">
      <c r="A2004" s="3" t="str">
        <f>Raw_Data!A2004</f>
        <v>47366ae4-467f-4bec-b49d-a7f22b794f59</v>
      </c>
      <c r="B2004" s="3">
        <f>Raw_Data!B2004</f>
        <v>62</v>
      </c>
      <c r="C2004" s="3" t="str">
        <f>Raw_Data!C2004</f>
        <v>Other</v>
      </c>
      <c r="D2004" s="3" t="str">
        <f>Raw_Data!D2004</f>
        <v>Premium</v>
      </c>
      <c r="E2004" s="3">
        <f>Raw_Data!E2004</f>
        <v>5.98</v>
      </c>
      <c r="F2004" s="3">
        <f>Raw_Data!F2004</f>
        <v>48</v>
      </c>
      <c r="G2004" s="3" t="str">
        <f>Raw_Data!G2004</f>
        <v>North America</v>
      </c>
      <c r="H2004" s="3" t="str">
        <f>Raw_Data!H2004</f>
        <v>Tablet</v>
      </c>
      <c r="I2004" s="3">
        <f>Raw_Data!I2004</f>
        <v>17.989999999999998</v>
      </c>
      <c r="J2004" s="3">
        <f>Raw_Data!J2004</f>
        <v>1</v>
      </c>
      <c r="K2004" s="3" t="str">
        <f>Raw_Data!K2004</f>
        <v>Crypto</v>
      </c>
      <c r="L2004" s="3">
        <f>Raw_Data!L2004</f>
        <v>5</v>
      </c>
      <c r="M2004" s="3">
        <f>Raw_Data!M2004</f>
        <v>0.12</v>
      </c>
      <c r="N2004" s="3" t="str">
        <f>Raw_Data!N2004</f>
        <v>Documentary</v>
      </c>
      <c r="O2004" s="3" t="str">
        <f t="shared" si="310"/>
        <v>55-70</v>
      </c>
      <c r="P2004" s="3" t="str">
        <f t="shared" si="311"/>
        <v>&lt;10h</v>
      </c>
      <c r="Q2004" s="3" t="str">
        <f t="shared" si="312"/>
        <v>46-60d</v>
      </c>
      <c r="R2004" s="3" t="str">
        <f t="shared" si="313"/>
        <v>Low</v>
      </c>
      <c r="S2004" s="3" t="str">
        <f t="shared" si="314"/>
        <v>High</v>
      </c>
      <c r="T2004" s="3" t="str">
        <f t="shared" si="315"/>
        <v>Churned</v>
      </c>
      <c r="U2004" s="4">
        <f>1/(1+EXP(-(Predictive_Model!$B$5+((B2004-Predictive_Model!$B$20)/Predictive_Model!$C$20)*Predictive_Model!$D$20+((E2004-Predictive_Model!$B$21)/Predictive_Model!$C$21)*Predictive_Model!$D$21+((F2004-Predictive_Model!$B$22)/Predictive_Model!$C$22)*Predictive_Model!$D$22+((I2004-Predictive_Model!$B$23)/Predictive_Model!$C$23)*Predictive_Model!$D$23+((L2004-Predictive_Model!$B$24)/Predictive_Model!$C$24)*Predictive_Model!$D$24+((M2004-Predictive_Model!$B$25)/Predictive_Model!$C$25)*Predictive_Model!$D$25+IF(C2004="Male",Predictive_Model!$D$31,IF(C2004="Other",Predictive_Model!$D$32,0))+IF(D2004="Premium",Predictive_Model!$D$34,IF(D2004="Standard",Predictive_Model!$D$35,0))+IF(G2004="Asia",Predictive_Model!$D$37,IF(G2004="Europe",Predictive_Model!$D$38,IF(G2004="North America",Predictive_Model!$D$39,IF(G2004="Oceania",Predictive_Model!$D$40,IF(G2004="South America",Predictive_Model!$D$41,0)))))+IF(H2004="Laptop",Predictive_Model!$D$43,IF(H2004="Mobile",Predictive_Model!$D$44,IF(H2004="TV",Predictive_Model!$D$45,IF(H2004="Tablet",Predictive_Model!$D$46,0))))+IF(K2004="Crypto",Predictive_Model!$D$48,IF(K2004="Debit Card",Predictive_Model!$D$49,IF(K2004="Gift Card",Predictive_Model!$D$50,IF(K2004="PayPal",Predictive_Model!$D$51,0))))+IF(N2004="Comedy",Predictive_Model!$D$53,IF(N2004="Documentary",Predictive_Model!$D$54,IF(N2004="Drama",Predictive_Model!$D$55,IF(N2004="Horror",Predictive_Model!$D$56,IF(N2004="Romance",Predictive_Model!$D$57,IF(N2004="Sci-Fi",Predictive_Model!$D$58,0)))))))))</f>
        <v>0.98624983600679295</v>
      </c>
      <c r="V2004" s="3" t="str">
        <f t="shared" si="316"/>
        <v>Critical</v>
      </c>
      <c r="W2004" s="6">
        <f t="shared" si="317"/>
        <v>17.989999999999998</v>
      </c>
      <c r="X2004" s="3" t="str">
        <f t="shared" si="318"/>
        <v>Priority 1</v>
      </c>
      <c r="Y2004" s="3" t="str">
        <f t="shared" si="319"/>
        <v>OK</v>
      </c>
    </row>
    <row r="2005" spans="1:25" x14ac:dyDescent="0.25">
      <c r="A2005" s="3" t="str">
        <f>Raw_Data!A2005</f>
        <v>1b077aeb-57d0-438b-adab-48691727b847</v>
      </c>
      <c r="B2005" s="3">
        <f>Raw_Data!B2005</f>
        <v>53</v>
      </c>
      <c r="C2005" s="3" t="str">
        <f>Raw_Data!C2005</f>
        <v>Female</v>
      </c>
      <c r="D2005" s="3" t="str">
        <f>Raw_Data!D2005</f>
        <v>Standard</v>
      </c>
      <c r="E2005" s="3">
        <f>Raw_Data!E2005</f>
        <v>6.68</v>
      </c>
      <c r="F2005" s="3">
        <f>Raw_Data!F2005</f>
        <v>11</v>
      </c>
      <c r="G2005" s="3" t="str">
        <f>Raw_Data!G2005</f>
        <v>North America</v>
      </c>
      <c r="H2005" s="3" t="str">
        <f>Raw_Data!H2005</f>
        <v>Mobile</v>
      </c>
      <c r="I2005" s="3">
        <f>Raw_Data!I2005</f>
        <v>13.99</v>
      </c>
      <c r="J2005" s="3">
        <f>Raw_Data!J2005</f>
        <v>0</v>
      </c>
      <c r="K2005" s="3" t="str">
        <f>Raw_Data!K2005</f>
        <v>PayPal</v>
      </c>
      <c r="L2005" s="3">
        <f>Raw_Data!L2005</f>
        <v>4</v>
      </c>
      <c r="M2005" s="3">
        <f>Raw_Data!M2005</f>
        <v>0.56000000000000005</v>
      </c>
      <c r="N2005" s="3" t="str">
        <f>Raw_Data!N2005</f>
        <v>Action</v>
      </c>
      <c r="O2005" s="3" t="str">
        <f t="shared" si="310"/>
        <v>45-54</v>
      </c>
      <c r="P2005" s="3" t="str">
        <f t="shared" si="311"/>
        <v>&lt;10h</v>
      </c>
      <c r="Q2005" s="3" t="str">
        <f t="shared" si="312"/>
        <v>8-21d</v>
      </c>
      <c r="R2005" s="3" t="str">
        <f t="shared" si="313"/>
        <v>Medium</v>
      </c>
      <c r="S2005" s="3" t="str">
        <f t="shared" si="314"/>
        <v>Mid</v>
      </c>
      <c r="T2005" s="3" t="str">
        <f t="shared" si="315"/>
        <v>Active</v>
      </c>
      <c r="U2005" s="4">
        <f>1/(1+EXP(-(Predictive_Model!$B$5+((B2005-Predictive_Model!$B$20)/Predictive_Model!$C$20)*Predictive_Model!$D$20+((E2005-Predictive_Model!$B$21)/Predictive_Model!$C$21)*Predictive_Model!$D$21+((F2005-Predictive_Model!$B$22)/Predictive_Model!$C$22)*Predictive_Model!$D$22+((I2005-Predictive_Model!$B$23)/Predictive_Model!$C$23)*Predictive_Model!$D$23+((L2005-Predictive_Model!$B$24)/Predictive_Model!$C$24)*Predictive_Model!$D$24+((M2005-Predictive_Model!$B$25)/Predictive_Model!$C$25)*Predictive_Model!$D$25+IF(C2005="Male",Predictive_Model!$D$31,IF(C2005="Other",Predictive_Model!$D$32,0))+IF(D2005="Premium",Predictive_Model!$D$34,IF(D2005="Standard",Predictive_Model!$D$35,0))+IF(G2005="Asia",Predictive_Model!$D$37,IF(G2005="Europe",Predictive_Model!$D$38,IF(G2005="North America",Predictive_Model!$D$39,IF(G2005="Oceania",Predictive_Model!$D$40,IF(G2005="South America",Predictive_Model!$D$41,0)))))+IF(H2005="Laptop",Predictive_Model!$D$43,IF(H2005="Mobile",Predictive_Model!$D$44,IF(H2005="TV",Predictive_Model!$D$45,IF(H2005="Tablet",Predictive_Model!$D$46,0))))+IF(K2005="Crypto",Predictive_Model!$D$48,IF(K2005="Debit Card",Predictive_Model!$D$49,IF(K2005="Gift Card",Predictive_Model!$D$50,IF(K2005="PayPal",Predictive_Model!$D$51,0))))+IF(N2005="Comedy",Predictive_Model!$D$53,IF(N2005="Documentary",Predictive_Model!$D$54,IF(N2005="Drama",Predictive_Model!$D$55,IF(N2005="Horror",Predictive_Model!$D$56,IF(N2005="Romance",Predictive_Model!$D$57,IF(N2005="Sci-Fi",Predictive_Model!$D$58,0)))))))))</f>
        <v>0.76314967385953913</v>
      </c>
      <c r="V2005" s="3" t="str">
        <f t="shared" si="316"/>
        <v>Critical</v>
      </c>
      <c r="W2005" s="6">
        <f t="shared" si="317"/>
        <v>10.676463937294953</v>
      </c>
      <c r="X2005" s="3" t="str">
        <f t="shared" si="318"/>
        <v>Priority 2</v>
      </c>
      <c r="Y2005" s="3" t="str">
        <f t="shared" si="319"/>
        <v>OK</v>
      </c>
    </row>
    <row r="2006" spans="1:25" x14ac:dyDescent="0.25">
      <c r="A2006" s="3" t="str">
        <f>Raw_Data!A2006</f>
        <v>49725105-8575-4217-87f4-5733bd288d03</v>
      </c>
      <c r="B2006" s="3">
        <f>Raw_Data!B2006</f>
        <v>18</v>
      </c>
      <c r="C2006" s="3" t="str">
        <f>Raw_Data!C2006</f>
        <v>Male</v>
      </c>
      <c r="D2006" s="3" t="str">
        <f>Raw_Data!D2006</f>
        <v>Premium</v>
      </c>
      <c r="E2006" s="3">
        <f>Raw_Data!E2006</f>
        <v>36.340000000000003</v>
      </c>
      <c r="F2006" s="3">
        <f>Raw_Data!F2006</f>
        <v>15</v>
      </c>
      <c r="G2006" s="3" t="str">
        <f>Raw_Data!G2006</f>
        <v>South America</v>
      </c>
      <c r="H2006" s="3" t="str">
        <f>Raw_Data!H2006</f>
        <v>Desktop</v>
      </c>
      <c r="I2006" s="3">
        <f>Raw_Data!I2006</f>
        <v>17.989999999999998</v>
      </c>
      <c r="J2006" s="3">
        <f>Raw_Data!J2006</f>
        <v>0</v>
      </c>
      <c r="K2006" s="3" t="str">
        <f>Raw_Data!K2006</f>
        <v>Debit Card</v>
      </c>
      <c r="L2006" s="3">
        <f>Raw_Data!L2006</f>
        <v>3</v>
      </c>
      <c r="M2006" s="3">
        <f>Raw_Data!M2006</f>
        <v>2.27</v>
      </c>
      <c r="N2006" s="3" t="str">
        <f>Raw_Data!N2006</f>
        <v>Action</v>
      </c>
      <c r="O2006" s="3" t="str">
        <f t="shared" si="310"/>
        <v>18-24</v>
      </c>
      <c r="P2006" s="3" t="str">
        <f t="shared" si="311"/>
        <v>25-49h</v>
      </c>
      <c r="Q2006" s="3" t="str">
        <f t="shared" si="312"/>
        <v>8-21d</v>
      </c>
      <c r="R2006" s="3" t="str">
        <f t="shared" si="313"/>
        <v>High</v>
      </c>
      <c r="S2006" s="3" t="str">
        <f t="shared" si="314"/>
        <v>High</v>
      </c>
      <c r="T2006" s="3" t="str">
        <f t="shared" si="315"/>
        <v>Active</v>
      </c>
      <c r="U2006" s="4">
        <f>1/(1+EXP(-(Predictive_Model!$B$5+((B2006-Predictive_Model!$B$20)/Predictive_Model!$C$20)*Predictive_Model!$D$20+((E2006-Predictive_Model!$B$21)/Predictive_Model!$C$21)*Predictive_Model!$D$21+((F2006-Predictive_Model!$B$22)/Predictive_Model!$C$22)*Predictive_Model!$D$22+((I2006-Predictive_Model!$B$23)/Predictive_Model!$C$23)*Predictive_Model!$D$23+((L2006-Predictive_Model!$B$24)/Predictive_Model!$C$24)*Predictive_Model!$D$24+((M2006-Predictive_Model!$B$25)/Predictive_Model!$C$25)*Predictive_Model!$D$25+IF(C2006="Male",Predictive_Model!$D$31,IF(C2006="Other",Predictive_Model!$D$32,0))+IF(D2006="Premium",Predictive_Model!$D$34,IF(D2006="Standard",Predictive_Model!$D$35,0))+IF(G2006="Asia",Predictive_Model!$D$37,IF(G2006="Europe",Predictive_Model!$D$38,IF(G2006="North America",Predictive_Model!$D$39,IF(G2006="Oceania",Predictive_Model!$D$40,IF(G2006="South America",Predictive_Model!$D$41,0)))))+IF(H2006="Laptop",Predictive_Model!$D$43,IF(H2006="Mobile",Predictive_Model!$D$44,IF(H2006="TV",Predictive_Model!$D$45,IF(H2006="Tablet",Predictive_Model!$D$46,0))))+IF(K2006="Crypto",Predictive_Model!$D$48,IF(K2006="Debit Card",Predictive_Model!$D$49,IF(K2006="Gift Card",Predictive_Model!$D$50,IF(K2006="PayPal",Predictive_Model!$D$51,0))))+IF(N2006="Comedy",Predictive_Model!$D$53,IF(N2006="Documentary",Predictive_Model!$D$54,IF(N2006="Drama",Predictive_Model!$D$55,IF(N2006="Horror",Predictive_Model!$D$56,IF(N2006="Romance",Predictive_Model!$D$57,IF(N2006="Sci-Fi",Predictive_Model!$D$58,0)))))))))</f>
        <v>1.3446562855600926E-6</v>
      </c>
      <c r="V2006" s="3" t="str">
        <f t="shared" si="316"/>
        <v>Low</v>
      </c>
      <c r="W2006" s="6">
        <f t="shared" si="317"/>
        <v>2.4190366577226064E-5</v>
      </c>
      <c r="X2006" s="3" t="str">
        <f t="shared" si="318"/>
        <v>Monitor</v>
      </c>
      <c r="Y2006" s="3" t="str">
        <f t="shared" si="319"/>
        <v>OK</v>
      </c>
    </row>
    <row r="2007" spans="1:25" x14ac:dyDescent="0.25">
      <c r="A2007" s="3" t="str">
        <f>Raw_Data!A2007</f>
        <v>6b2ff669-1b0a-4f76-acfe-421153087710</v>
      </c>
      <c r="B2007" s="3">
        <f>Raw_Data!B2007</f>
        <v>52</v>
      </c>
      <c r="C2007" s="3" t="str">
        <f>Raw_Data!C2007</f>
        <v>Other</v>
      </c>
      <c r="D2007" s="3" t="str">
        <f>Raw_Data!D2007</f>
        <v>Standard</v>
      </c>
      <c r="E2007" s="3">
        <f>Raw_Data!E2007</f>
        <v>6.41</v>
      </c>
      <c r="F2007" s="3">
        <f>Raw_Data!F2007</f>
        <v>15</v>
      </c>
      <c r="G2007" s="3" t="str">
        <f>Raw_Data!G2007</f>
        <v>Oceania</v>
      </c>
      <c r="H2007" s="3" t="str">
        <f>Raw_Data!H2007</f>
        <v>TV</v>
      </c>
      <c r="I2007" s="3">
        <f>Raw_Data!I2007</f>
        <v>13.99</v>
      </c>
      <c r="J2007" s="3">
        <f>Raw_Data!J2007</f>
        <v>0</v>
      </c>
      <c r="K2007" s="3" t="str">
        <f>Raw_Data!K2007</f>
        <v>PayPal</v>
      </c>
      <c r="L2007" s="3">
        <f>Raw_Data!L2007</f>
        <v>1</v>
      </c>
      <c r="M2007" s="3">
        <f>Raw_Data!M2007</f>
        <v>0.4</v>
      </c>
      <c r="N2007" s="3" t="str">
        <f>Raw_Data!N2007</f>
        <v>Sci-Fi</v>
      </c>
      <c r="O2007" s="3" t="str">
        <f t="shared" si="310"/>
        <v>45-54</v>
      </c>
      <c r="P2007" s="3" t="str">
        <f t="shared" si="311"/>
        <v>&lt;10h</v>
      </c>
      <c r="Q2007" s="3" t="str">
        <f t="shared" si="312"/>
        <v>8-21d</v>
      </c>
      <c r="R2007" s="3" t="str">
        <f t="shared" si="313"/>
        <v>Medium</v>
      </c>
      <c r="S2007" s="3" t="str">
        <f t="shared" si="314"/>
        <v>Mid</v>
      </c>
      <c r="T2007" s="3" t="str">
        <f t="shared" si="315"/>
        <v>Active</v>
      </c>
      <c r="U2007" s="4">
        <f>1/(1+EXP(-(Predictive_Model!$B$5+((B2007-Predictive_Model!$B$20)/Predictive_Model!$C$20)*Predictive_Model!$D$20+((E2007-Predictive_Model!$B$21)/Predictive_Model!$C$21)*Predictive_Model!$D$21+((F2007-Predictive_Model!$B$22)/Predictive_Model!$C$22)*Predictive_Model!$D$22+((I2007-Predictive_Model!$B$23)/Predictive_Model!$C$23)*Predictive_Model!$D$23+((L2007-Predictive_Model!$B$24)/Predictive_Model!$C$24)*Predictive_Model!$D$24+((M2007-Predictive_Model!$B$25)/Predictive_Model!$C$25)*Predictive_Model!$D$25+IF(C2007="Male",Predictive_Model!$D$31,IF(C2007="Other",Predictive_Model!$D$32,0))+IF(D2007="Premium",Predictive_Model!$D$34,IF(D2007="Standard",Predictive_Model!$D$35,0))+IF(G2007="Asia",Predictive_Model!$D$37,IF(G2007="Europe",Predictive_Model!$D$38,IF(G2007="North America",Predictive_Model!$D$39,IF(G2007="Oceania",Predictive_Model!$D$40,IF(G2007="South America",Predictive_Model!$D$41,0)))))+IF(H2007="Laptop",Predictive_Model!$D$43,IF(H2007="Mobile",Predictive_Model!$D$44,IF(H2007="TV",Predictive_Model!$D$45,IF(H2007="Tablet",Predictive_Model!$D$46,0))))+IF(K2007="Crypto",Predictive_Model!$D$48,IF(K2007="Debit Card",Predictive_Model!$D$49,IF(K2007="Gift Card",Predictive_Model!$D$50,IF(K2007="PayPal",Predictive_Model!$D$51,0))))+IF(N2007="Comedy",Predictive_Model!$D$53,IF(N2007="Documentary",Predictive_Model!$D$54,IF(N2007="Drama",Predictive_Model!$D$55,IF(N2007="Horror",Predictive_Model!$D$56,IF(N2007="Romance",Predictive_Model!$D$57,IF(N2007="Sci-Fi",Predictive_Model!$D$58,0)))))))))</f>
        <v>0.92136298367105707</v>
      </c>
      <c r="V2007" s="3" t="str">
        <f t="shared" si="316"/>
        <v>Critical</v>
      </c>
      <c r="W2007" s="6">
        <f t="shared" si="317"/>
        <v>12.889868141558088</v>
      </c>
      <c r="X2007" s="3" t="str">
        <f t="shared" si="318"/>
        <v>Priority 2</v>
      </c>
      <c r="Y2007" s="3" t="str">
        <f t="shared" si="319"/>
        <v>OK</v>
      </c>
    </row>
    <row r="2008" spans="1:25" x14ac:dyDescent="0.25">
      <c r="A2008" s="3" t="str">
        <f>Raw_Data!A2008</f>
        <v>a22669d5-6da6-4097-a4e4-4ff4655a0d38</v>
      </c>
      <c r="B2008" s="3">
        <f>Raw_Data!B2008</f>
        <v>40</v>
      </c>
      <c r="C2008" s="3" t="str">
        <f>Raw_Data!C2008</f>
        <v>Other</v>
      </c>
      <c r="D2008" s="3" t="str">
        <f>Raw_Data!D2008</f>
        <v>Basic</v>
      </c>
      <c r="E2008" s="3">
        <f>Raw_Data!E2008</f>
        <v>6.48</v>
      </c>
      <c r="F2008" s="3">
        <f>Raw_Data!F2008</f>
        <v>51</v>
      </c>
      <c r="G2008" s="3" t="str">
        <f>Raw_Data!G2008</f>
        <v>Asia</v>
      </c>
      <c r="H2008" s="3" t="str">
        <f>Raw_Data!H2008</f>
        <v>Desktop</v>
      </c>
      <c r="I2008" s="3">
        <f>Raw_Data!I2008</f>
        <v>8.99</v>
      </c>
      <c r="J2008" s="3">
        <f>Raw_Data!J2008</f>
        <v>1</v>
      </c>
      <c r="K2008" s="3" t="str">
        <f>Raw_Data!K2008</f>
        <v>Credit Card</v>
      </c>
      <c r="L2008" s="3">
        <f>Raw_Data!L2008</f>
        <v>4</v>
      </c>
      <c r="M2008" s="3">
        <f>Raw_Data!M2008</f>
        <v>0.12</v>
      </c>
      <c r="N2008" s="3" t="str">
        <f>Raw_Data!N2008</f>
        <v>Drama</v>
      </c>
      <c r="O2008" s="3" t="str">
        <f t="shared" si="310"/>
        <v>35-44</v>
      </c>
      <c r="P2008" s="3" t="str">
        <f t="shared" si="311"/>
        <v>&lt;10h</v>
      </c>
      <c r="Q2008" s="3" t="str">
        <f t="shared" si="312"/>
        <v>46-60d</v>
      </c>
      <c r="R2008" s="3" t="str">
        <f t="shared" si="313"/>
        <v>Low</v>
      </c>
      <c r="S2008" s="3" t="str">
        <f t="shared" si="314"/>
        <v>Low</v>
      </c>
      <c r="T2008" s="3" t="str">
        <f t="shared" si="315"/>
        <v>Churned</v>
      </c>
      <c r="U2008" s="4">
        <f>1/(1+EXP(-(Predictive_Model!$B$5+((B2008-Predictive_Model!$B$20)/Predictive_Model!$C$20)*Predictive_Model!$D$20+((E2008-Predictive_Model!$B$21)/Predictive_Model!$C$21)*Predictive_Model!$D$21+((F2008-Predictive_Model!$B$22)/Predictive_Model!$C$22)*Predictive_Model!$D$22+((I2008-Predictive_Model!$B$23)/Predictive_Model!$C$23)*Predictive_Model!$D$23+((L2008-Predictive_Model!$B$24)/Predictive_Model!$C$24)*Predictive_Model!$D$24+((M2008-Predictive_Model!$B$25)/Predictive_Model!$C$25)*Predictive_Model!$D$25+IF(C2008="Male",Predictive_Model!$D$31,IF(C2008="Other",Predictive_Model!$D$32,0))+IF(D2008="Premium",Predictive_Model!$D$34,IF(D2008="Standard",Predictive_Model!$D$35,0))+IF(G2008="Asia",Predictive_Model!$D$37,IF(G2008="Europe",Predictive_Model!$D$38,IF(G2008="North America",Predictive_Model!$D$39,IF(G2008="Oceania",Predictive_Model!$D$40,IF(G2008="South America",Predictive_Model!$D$41,0)))))+IF(H2008="Laptop",Predictive_Model!$D$43,IF(H2008="Mobile",Predictive_Model!$D$44,IF(H2008="TV",Predictive_Model!$D$45,IF(H2008="Tablet",Predictive_Model!$D$46,0))))+IF(K2008="Crypto",Predictive_Model!$D$48,IF(K2008="Debit Card",Predictive_Model!$D$49,IF(K2008="Gift Card",Predictive_Model!$D$50,IF(K2008="PayPal",Predictive_Model!$D$51,0))))+IF(N2008="Comedy",Predictive_Model!$D$53,IF(N2008="Documentary",Predictive_Model!$D$54,IF(N2008="Drama",Predictive_Model!$D$55,IF(N2008="Horror",Predictive_Model!$D$56,IF(N2008="Romance",Predictive_Model!$D$57,IF(N2008="Sci-Fi",Predictive_Model!$D$58,0)))))))))</f>
        <v>0.99862455886823553</v>
      </c>
      <c r="V2008" s="3" t="str">
        <f t="shared" si="316"/>
        <v>Critical</v>
      </c>
      <c r="W2008" s="6">
        <f t="shared" si="317"/>
        <v>8.99</v>
      </c>
      <c r="X2008" s="3" t="str">
        <f t="shared" si="318"/>
        <v>Priority 2</v>
      </c>
      <c r="Y2008" s="3" t="str">
        <f t="shared" si="319"/>
        <v>OK</v>
      </c>
    </row>
    <row r="2009" spans="1:25" x14ac:dyDescent="0.25">
      <c r="A2009" s="3" t="str">
        <f>Raw_Data!A2009</f>
        <v>aef0ea56-6758-44c7-88b6-32d7ca0556ca</v>
      </c>
      <c r="B2009" s="3">
        <f>Raw_Data!B2009</f>
        <v>51</v>
      </c>
      <c r="C2009" s="3" t="str">
        <f>Raw_Data!C2009</f>
        <v>Female</v>
      </c>
      <c r="D2009" s="3" t="str">
        <f>Raw_Data!D2009</f>
        <v>Premium</v>
      </c>
      <c r="E2009" s="3">
        <f>Raw_Data!E2009</f>
        <v>1.46</v>
      </c>
      <c r="F2009" s="3">
        <f>Raw_Data!F2009</f>
        <v>35</v>
      </c>
      <c r="G2009" s="3" t="str">
        <f>Raw_Data!G2009</f>
        <v>Oceania</v>
      </c>
      <c r="H2009" s="3" t="str">
        <f>Raw_Data!H2009</f>
        <v>Tablet</v>
      </c>
      <c r="I2009" s="3">
        <f>Raw_Data!I2009</f>
        <v>17.989999999999998</v>
      </c>
      <c r="J2009" s="3">
        <f>Raw_Data!J2009</f>
        <v>1</v>
      </c>
      <c r="K2009" s="3" t="str">
        <f>Raw_Data!K2009</f>
        <v>PayPal</v>
      </c>
      <c r="L2009" s="3">
        <f>Raw_Data!L2009</f>
        <v>3</v>
      </c>
      <c r="M2009" s="3">
        <f>Raw_Data!M2009</f>
        <v>0.04</v>
      </c>
      <c r="N2009" s="3" t="str">
        <f>Raw_Data!N2009</f>
        <v>Action</v>
      </c>
      <c r="O2009" s="3" t="str">
        <f t="shared" si="310"/>
        <v>45-54</v>
      </c>
      <c r="P2009" s="3" t="str">
        <f t="shared" si="311"/>
        <v>&lt;10h</v>
      </c>
      <c r="Q2009" s="3" t="str">
        <f t="shared" si="312"/>
        <v>22-45d</v>
      </c>
      <c r="R2009" s="3" t="str">
        <f t="shared" si="313"/>
        <v>Medium</v>
      </c>
      <c r="S2009" s="3" t="str">
        <f t="shared" si="314"/>
        <v>High</v>
      </c>
      <c r="T2009" s="3" t="str">
        <f t="shared" si="315"/>
        <v>Churned</v>
      </c>
      <c r="U2009" s="4">
        <f>1/(1+EXP(-(Predictive_Model!$B$5+((B2009-Predictive_Model!$B$20)/Predictive_Model!$C$20)*Predictive_Model!$D$20+((E2009-Predictive_Model!$B$21)/Predictive_Model!$C$21)*Predictive_Model!$D$21+((F2009-Predictive_Model!$B$22)/Predictive_Model!$C$22)*Predictive_Model!$D$22+((I2009-Predictive_Model!$B$23)/Predictive_Model!$C$23)*Predictive_Model!$D$23+((L2009-Predictive_Model!$B$24)/Predictive_Model!$C$24)*Predictive_Model!$D$24+((M2009-Predictive_Model!$B$25)/Predictive_Model!$C$25)*Predictive_Model!$D$25+IF(C2009="Male",Predictive_Model!$D$31,IF(C2009="Other",Predictive_Model!$D$32,0))+IF(D2009="Premium",Predictive_Model!$D$34,IF(D2009="Standard",Predictive_Model!$D$35,0))+IF(G2009="Asia",Predictive_Model!$D$37,IF(G2009="Europe",Predictive_Model!$D$38,IF(G2009="North America",Predictive_Model!$D$39,IF(G2009="Oceania",Predictive_Model!$D$40,IF(G2009="South America",Predictive_Model!$D$41,0)))))+IF(H2009="Laptop",Predictive_Model!$D$43,IF(H2009="Mobile",Predictive_Model!$D$44,IF(H2009="TV",Predictive_Model!$D$45,IF(H2009="Tablet",Predictive_Model!$D$46,0))))+IF(K2009="Crypto",Predictive_Model!$D$48,IF(K2009="Debit Card",Predictive_Model!$D$49,IF(K2009="Gift Card",Predictive_Model!$D$50,IF(K2009="PayPal",Predictive_Model!$D$51,0))))+IF(N2009="Comedy",Predictive_Model!$D$53,IF(N2009="Documentary",Predictive_Model!$D$54,IF(N2009="Drama",Predictive_Model!$D$55,IF(N2009="Horror",Predictive_Model!$D$56,IF(N2009="Romance",Predictive_Model!$D$57,IF(N2009="Sci-Fi",Predictive_Model!$D$58,0)))))))))</f>
        <v>0.99691015503093861</v>
      </c>
      <c r="V2009" s="3" t="str">
        <f t="shared" si="316"/>
        <v>Critical</v>
      </c>
      <c r="W2009" s="6">
        <f t="shared" si="317"/>
        <v>17.989999999999998</v>
      </c>
      <c r="X2009" s="3" t="str">
        <f t="shared" si="318"/>
        <v>Priority 1</v>
      </c>
      <c r="Y2009" s="3" t="str">
        <f t="shared" si="319"/>
        <v>OK</v>
      </c>
    </row>
    <row r="2010" spans="1:25" x14ac:dyDescent="0.25">
      <c r="A2010" s="3" t="str">
        <f>Raw_Data!A2010</f>
        <v>fb963246-a793-4d70-a015-0402e3173f5a</v>
      </c>
      <c r="B2010" s="3">
        <f>Raw_Data!B2010</f>
        <v>36</v>
      </c>
      <c r="C2010" s="3" t="str">
        <f>Raw_Data!C2010</f>
        <v>Female</v>
      </c>
      <c r="D2010" s="3" t="str">
        <f>Raw_Data!D2010</f>
        <v>Standard</v>
      </c>
      <c r="E2010" s="3">
        <f>Raw_Data!E2010</f>
        <v>2.59</v>
      </c>
      <c r="F2010" s="3">
        <f>Raw_Data!F2010</f>
        <v>36</v>
      </c>
      <c r="G2010" s="3" t="str">
        <f>Raw_Data!G2010</f>
        <v>North America</v>
      </c>
      <c r="H2010" s="3" t="str">
        <f>Raw_Data!H2010</f>
        <v>Desktop</v>
      </c>
      <c r="I2010" s="3">
        <f>Raw_Data!I2010</f>
        <v>13.99</v>
      </c>
      <c r="J2010" s="3">
        <f>Raw_Data!J2010</f>
        <v>1</v>
      </c>
      <c r="K2010" s="3" t="str">
        <f>Raw_Data!K2010</f>
        <v>Debit Card</v>
      </c>
      <c r="L2010" s="3">
        <f>Raw_Data!L2010</f>
        <v>2</v>
      </c>
      <c r="M2010" s="3">
        <f>Raw_Data!M2010</f>
        <v>7.0000000000000007E-2</v>
      </c>
      <c r="N2010" s="3" t="str">
        <f>Raw_Data!N2010</f>
        <v>Comedy</v>
      </c>
      <c r="O2010" s="3" t="str">
        <f t="shared" si="310"/>
        <v>35-44</v>
      </c>
      <c r="P2010" s="3" t="str">
        <f t="shared" si="311"/>
        <v>&lt;10h</v>
      </c>
      <c r="Q2010" s="3" t="str">
        <f t="shared" si="312"/>
        <v>22-45d</v>
      </c>
      <c r="R2010" s="3" t="str">
        <f t="shared" si="313"/>
        <v>Medium</v>
      </c>
      <c r="S2010" s="3" t="str">
        <f t="shared" si="314"/>
        <v>Mid</v>
      </c>
      <c r="T2010" s="3" t="str">
        <f t="shared" si="315"/>
        <v>Churned</v>
      </c>
      <c r="U2010" s="4">
        <f>1/(1+EXP(-(Predictive_Model!$B$5+((B2010-Predictive_Model!$B$20)/Predictive_Model!$C$20)*Predictive_Model!$D$20+((E2010-Predictive_Model!$B$21)/Predictive_Model!$C$21)*Predictive_Model!$D$21+((F2010-Predictive_Model!$B$22)/Predictive_Model!$C$22)*Predictive_Model!$D$22+((I2010-Predictive_Model!$B$23)/Predictive_Model!$C$23)*Predictive_Model!$D$23+((L2010-Predictive_Model!$B$24)/Predictive_Model!$C$24)*Predictive_Model!$D$24+((M2010-Predictive_Model!$B$25)/Predictive_Model!$C$25)*Predictive_Model!$D$25+IF(C2010="Male",Predictive_Model!$D$31,IF(C2010="Other",Predictive_Model!$D$32,0))+IF(D2010="Premium",Predictive_Model!$D$34,IF(D2010="Standard",Predictive_Model!$D$35,0))+IF(G2010="Asia",Predictive_Model!$D$37,IF(G2010="Europe",Predictive_Model!$D$38,IF(G2010="North America",Predictive_Model!$D$39,IF(G2010="Oceania",Predictive_Model!$D$40,IF(G2010="South America",Predictive_Model!$D$41,0)))))+IF(H2010="Laptop",Predictive_Model!$D$43,IF(H2010="Mobile",Predictive_Model!$D$44,IF(H2010="TV",Predictive_Model!$D$45,IF(H2010="Tablet",Predictive_Model!$D$46,0))))+IF(K2010="Crypto",Predictive_Model!$D$48,IF(K2010="Debit Card",Predictive_Model!$D$49,IF(K2010="Gift Card",Predictive_Model!$D$50,IF(K2010="PayPal",Predictive_Model!$D$51,0))))+IF(N2010="Comedy",Predictive_Model!$D$53,IF(N2010="Documentary",Predictive_Model!$D$54,IF(N2010="Drama",Predictive_Model!$D$55,IF(N2010="Horror",Predictive_Model!$D$56,IF(N2010="Romance",Predictive_Model!$D$57,IF(N2010="Sci-Fi",Predictive_Model!$D$58,0)))))))))</f>
        <v>0.99827426404221387</v>
      </c>
      <c r="V2010" s="3" t="str">
        <f t="shared" si="316"/>
        <v>Critical</v>
      </c>
      <c r="W2010" s="6">
        <f t="shared" si="317"/>
        <v>13.99</v>
      </c>
      <c r="X2010" s="3" t="str">
        <f t="shared" si="318"/>
        <v>Priority 2</v>
      </c>
      <c r="Y2010" s="3" t="str">
        <f t="shared" si="319"/>
        <v>OK</v>
      </c>
    </row>
    <row r="2011" spans="1:25" x14ac:dyDescent="0.25">
      <c r="A2011" s="3" t="str">
        <f>Raw_Data!A2011</f>
        <v>b1806254-48df-4ade-8024-ce14aab30781</v>
      </c>
      <c r="B2011" s="3">
        <f>Raw_Data!B2011</f>
        <v>30</v>
      </c>
      <c r="C2011" s="3" t="str">
        <f>Raw_Data!C2011</f>
        <v>Male</v>
      </c>
      <c r="D2011" s="3" t="str">
        <f>Raw_Data!D2011</f>
        <v>Standard</v>
      </c>
      <c r="E2011" s="3">
        <f>Raw_Data!E2011</f>
        <v>13.25</v>
      </c>
      <c r="F2011" s="3">
        <f>Raw_Data!F2011</f>
        <v>47</v>
      </c>
      <c r="G2011" s="3" t="str">
        <f>Raw_Data!G2011</f>
        <v>Asia</v>
      </c>
      <c r="H2011" s="3" t="str">
        <f>Raw_Data!H2011</f>
        <v>Laptop</v>
      </c>
      <c r="I2011" s="3">
        <f>Raw_Data!I2011</f>
        <v>13.99</v>
      </c>
      <c r="J2011" s="3">
        <f>Raw_Data!J2011</f>
        <v>0</v>
      </c>
      <c r="K2011" s="3" t="str">
        <f>Raw_Data!K2011</f>
        <v>Credit Card</v>
      </c>
      <c r="L2011" s="3">
        <f>Raw_Data!L2011</f>
        <v>4</v>
      </c>
      <c r="M2011" s="3">
        <f>Raw_Data!M2011</f>
        <v>0.28000000000000003</v>
      </c>
      <c r="N2011" s="3" t="str">
        <f>Raw_Data!N2011</f>
        <v>Drama</v>
      </c>
      <c r="O2011" s="3" t="str">
        <f t="shared" si="310"/>
        <v>25-34</v>
      </c>
      <c r="P2011" s="3" t="str">
        <f t="shared" si="311"/>
        <v>10-24h</v>
      </c>
      <c r="Q2011" s="3" t="str">
        <f t="shared" si="312"/>
        <v>46-60d</v>
      </c>
      <c r="R2011" s="3" t="str">
        <f t="shared" si="313"/>
        <v>Medium</v>
      </c>
      <c r="S2011" s="3" t="str">
        <f t="shared" si="314"/>
        <v>Mid</v>
      </c>
      <c r="T2011" s="3" t="str">
        <f t="shared" si="315"/>
        <v>Active</v>
      </c>
      <c r="U2011" s="4">
        <f>1/(1+EXP(-(Predictive_Model!$B$5+((B2011-Predictive_Model!$B$20)/Predictive_Model!$C$20)*Predictive_Model!$D$20+((E2011-Predictive_Model!$B$21)/Predictive_Model!$C$21)*Predictive_Model!$D$21+((F2011-Predictive_Model!$B$22)/Predictive_Model!$C$22)*Predictive_Model!$D$22+((I2011-Predictive_Model!$B$23)/Predictive_Model!$C$23)*Predictive_Model!$D$23+((L2011-Predictive_Model!$B$24)/Predictive_Model!$C$24)*Predictive_Model!$D$24+((M2011-Predictive_Model!$B$25)/Predictive_Model!$C$25)*Predictive_Model!$D$25+IF(C2011="Male",Predictive_Model!$D$31,IF(C2011="Other",Predictive_Model!$D$32,0))+IF(D2011="Premium",Predictive_Model!$D$34,IF(D2011="Standard",Predictive_Model!$D$35,0))+IF(G2011="Asia",Predictive_Model!$D$37,IF(G2011="Europe",Predictive_Model!$D$38,IF(G2011="North America",Predictive_Model!$D$39,IF(G2011="Oceania",Predictive_Model!$D$40,IF(G2011="South America",Predictive_Model!$D$41,0)))))+IF(H2011="Laptop",Predictive_Model!$D$43,IF(H2011="Mobile",Predictive_Model!$D$44,IF(H2011="TV",Predictive_Model!$D$45,IF(H2011="Tablet",Predictive_Model!$D$46,0))))+IF(K2011="Crypto",Predictive_Model!$D$48,IF(K2011="Debit Card",Predictive_Model!$D$49,IF(K2011="Gift Card",Predictive_Model!$D$50,IF(K2011="PayPal",Predictive_Model!$D$51,0))))+IF(N2011="Comedy",Predictive_Model!$D$53,IF(N2011="Documentary",Predictive_Model!$D$54,IF(N2011="Drama",Predictive_Model!$D$55,IF(N2011="Horror",Predictive_Model!$D$56,IF(N2011="Romance",Predictive_Model!$D$57,IF(N2011="Sci-Fi",Predictive_Model!$D$58,0)))))))))</f>
        <v>0.92215370732363944</v>
      </c>
      <c r="V2011" s="3" t="str">
        <f t="shared" si="316"/>
        <v>Critical</v>
      </c>
      <c r="W2011" s="6">
        <f t="shared" si="317"/>
        <v>12.900930365457716</v>
      </c>
      <c r="X2011" s="3" t="str">
        <f t="shared" si="318"/>
        <v>Priority 2</v>
      </c>
      <c r="Y2011" s="3" t="str">
        <f t="shared" si="319"/>
        <v>OK</v>
      </c>
    </row>
    <row r="2012" spans="1:25" x14ac:dyDescent="0.25">
      <c r="A2012" s="3" t="str">
        <f>Raw_Data!A2012</f>
        <v>cfce115a-0bc5-4aac-bf51-59898240c4a1</v>
      </c>
      <c r="B2012" s="3">
        <f>Raw_Data!B2012</f>
        <v>54</v>
      </c>
      <c r="C2012" s="3" t="str">
        <f>Raw_Data!C2012</f>
        <v>Male</v>
      </c>
      <c r="D2012" s="3" t="str">
        <f>Raw_Data!D2012</f>
        <v>Standard</v>
      </c>
      <c r="E2012" s="3">
        <f>Raw_Data!E2012</f>
        <v>23.35</v>
      </c>
      <c r="F2012" s="3">
        <f>Raw_Data!F2012</f>
        <v>40</v>
      </c>
      <c r="G2012" s="3" t="str">
        <f>Raw_Data!G2012</f>
        <v>North America</v>
      </c>
      <c r="H2012" s="3" t="str">
        <f>Raw_Data!H2012</f>
        <v>Mobile</v>
      </c>
      <c r="I2012" s="3">
        <f>Raw_Data!I2012</f>
        <v>13.99</v>
      </c>
      <c r="J2012" s="3">
        <f>Raw_Data!J2012</f>
        <v>0</v>
      </c>
      <c r="K2012" s="3" t="str">
        <f>Raw_Data!K2012</f>
        <v>Credit Card</v>
      </c>
      <c r="L2012" s="3">
        <f>Raw_Data!L2012</f>
        <v>5</v>
      </c>
      <c r="M2012" s="3">
        <f>Raw_Data!M2012</f>
        <v>0.56999999999999995</v>
      </c>
      <c r="N2012" s="3" t="str">
        <f>Raw_Data!N2012</f>
        <v>Horror</v>
      </c>
      <c r="O2012" s="3" t="str">
        <f t="shared" si="310"/>
        <v>45-54</v>
      </c>
      <c r="P2012" s="3" t="str">
        <f t="shared" si="311"/>
        <v>10-24h</v>
      </c>
      <c r="Q2012" s="3" t="str">
        <f t="shared" si="312"/>
        <v>22-45d</v>
      </c>
      <c r="R2012" s="3" t="str">
        <f t="shared" si="313"/>
        <v>Medium</v>
      </c>
      <c r="S2012" s="3" t="str">
        <f t="shared" si="314"/>
        <v>Mid</v>
      </c>
      <c r="T2012" s="3" t="str">
        <f t="shared" si="315"/>
        <v>Active</v>
      </c>
      <c r="U2012" s="4">
        <f>1/(1+EXP(-(Predictive_Model!$B$5+((B2012-Predictive_Model!$B$20)/Predictive_Model!$C$20)*Predictive_Model!$D$20+((E2012-Predictive_Model!$B$21)/Predictive_Model!$C$21)*Predictive_Model!$D$21+((F2012-Predictive_Model!$B$22)/Predictive_Model!$C$22)*Predictive_Model!$D$22+((I2012-Predictive_Model!$B$23)/Predictive_Model!$C$23)*Predictive_Model!$D$23+((L2012-Predictive_Model!$B$24)/Predictive_Model!$C$24)*Predictive_Model!$D$24+((M2012-Predictive_Model!$B$25)/Predictive_Model!$C$25)*Predictive_Model!$D$25+IF(C2012="Male",Predictive_Model!$D$31,IF(C2012="Other",Predictive_Model!$D$32,0))+IF(D2012="Premium",Predictive_Model!$D$34,IF(D2012="Standard",Predictive_Model!$D$35,0))+IF(G2012="Asia",Predictive_Model!$D$37,IF(G2012="Europe",Predictive_Model!$D$38,IF(G2012="North America",Predictive_Model!$D$39,IF(G2012="Oceania",Predictive_Model!$D$40,IF(G2012="South America",Predictive_Model!$D$41,0)))))+IF(H2012="Laptop",Predictive_Model!$D$43,IF(H2012="Mobile",Predictive_Model!$D$44,IF(H2012="TV",Predictive_Model!$D$45,IF(H2012="Tablet",Predictive_Model!$D$46,0))))+IF(K2012="Crypto",Predictive_Model!$D$48,IF(K2012="Debit Card",Predictive_Model!$D$49,IF(K2012="Gift Card",Predictive_Model!$D$50,IF(K2012="PayPal",Predictive_Model!$D$51,0))))+IF(N2012="Comedy",Predictive_Model!$D$53,IF(N2012="Documentary",Predictive_Model!$D$54,IF(N2012="Drama",Predictive_Model!$D$55,IF(N2012="Horror",Predictive_Model!$D$56,IF(N2012="Romance",Predictive_Model!$D$57,IF(N2012="Sci-Fi",Predictive_Model!$D$58,0)))))))))</f>
        <v>0.25617497016833557</v>
      </c>
      <c r="V2012" s="3" t="str">
        <f t="shared" si="316"/>
        <v>Medium</v>
      </c>
      <c r="W2012" s="6">
        <f t="shared" si="317"/>
        <v>3.5838878326550145</v>
      </c>
      <c r="X2012" s="3" t="str">
        <f t="shared" si="318"/>
        <v>Monitor</v>
      </c>
      <c r="Y2012" s="3" t="str">
        <f t="shared" si="319"/>
        <v>OK</v>
      </c>
    </row>
    <row r="2013" spans="1:25" x14ac:dyDescent="0.25">
      <c r="A2013" s="3" t="str">
        <f>Raw_Data!A2013</f>
        <v>4c6ba635-f6a3-47b0-b165-d6654655de23</v>
      </c>
      <c r="B2013" s="3">
        <f>Raw_Data!B2013</f>
        <v>31</v>
      </c>
      <c r="C2013" s="3" t="str">
        <f>Raw_Data!C2013</f>
        <v>Female</v>
      </c>
      <c r="D2013" s="3" t="str">
        <f>Raw_Data!D2013</f>
        <v>Basic</v>
      </c>
      <c r="E2013" s="3">
        <f>Raw_Data!E2013</f>
        <v>35.35</v>
      </c>
      <c r="F2013" s="3">
        <f>Raw_Data!F2013</f>
        <v>14</v>
      </c>
      <c r="G2013" s="3" t="str">
        <f>Raw_Data!G2013</f>
        <v>Europe</v>
      </c>
      <c r="H2013" s="3" t="str">
        <f>Raw_Data!H2013</f>
        <v>Mobile</v>
      </c>
      <c r="I2013" s="3">
        <f>Raw_Data!I2013</f>
        <v>8.99</v>
      </c>
      <c r="J2013" s="3">
        <f>Raw_Data!J2013</f>
        <v>0</v>
      </c>
      <c r="K2013" s="3" t="str">
        <f>Raw_Data!K2013</f>
        <v>Crypto</v>
      </c>
      <c r="L2013" s="3">
        <f>Raw_Data!L2013</f>
        <v>5</v>
      </c>
      <c r="M2013" s="3">
        <f>Raw_Data!M2013</f>
        <v>2.36</v>
      </c>
      <c r="N2013" s="3" t="str">
        <f>Raw_Data!N2013</f>
        <v>Romance</v>
      </c>
      <c r="O2013" s="3" t="str">
        <f t="shared" si="310"/>
        <v>25-34</v>
      </c>
      <c r="P2013" s="3" t="str">
        <f t="shared" si="311"/>
        <v>25-49h</v>
      </c>
      <c r="Q2013" s="3" t="str">
        <f t="shared" si="312"/>
        <v>8-21d</v>
      </c>
      <c r="R2013" s="3" t="str">
        <f t="shared" si="313"/>
        <v>High</v>
      </c>
      <c r="S2013" s="3" t="str">
        <f t="shared" si="314"/>
        <v>Low</v>
      </c>
      <c r="T2013" s="3" t="str">
        <f t="shared" si="315"/>
        <v>Active</v>
      </c>
      <c r="U2013" s="4">
        <f>1/(1+EXP(-(Predictive_Model!$B$5+((B2013-Predictive_Model!$B$20)/Predictive_Model!$C$20)*Predictive_Model!$D$20+((E2013-Predictive_Model!$B$21)/Predictive_Model!$C$21)*Predictive_Model!$D$21+((F2013-Predictive_Model!$B$22)/Predictive_Model!$C$22)*Predictive_Model!$D$22+((I2013-Predictive_Model!$B$23)/Predictive_Model!$C$23)*Predictive_Model!$D$23+((L2013-Predictive_Model!$B$24)/Predictive_Model!$C$24)*Predictive_Model!$D$24+((M2013-Predictive_Model!$B$25)/Predictive_Model!$C$25)*Predictive_Model!$D$25+IF(C2013="Male",Predictive_Model!$D$31,IF(C2013="Other",Predictive_Model!$D$32,0))+IF(D2013="Premium",Predictive_Model!$D$34,IF(D2013="Standard",Predictive_Model!$D$35,0))+IF(G2013="Asia",Predictive_Model!$D$37,IF(G2013="Europe",Predictive_Model!$D$38,IF(G2013="North America",Predictive_Model!$D$39,IF(G2013="Oceania",Predictive_Model!$D$40,IF(G2013="South America",Predictive_Model!$D$41,0)))))+IF(H2013="Laptop",Predictive_Model!$D$43,IF(H2013="Mobile",Predictive_Model!$D$44,IF(H2013="TV",Predictive_Model!$D$45,IF(H2013="Tablet",Predictive_Model!$D$46,0))))+IF(K2013="Crypto",Predictive_Model!$D$48,IF(K2013="Debit Card",Predictive_Model!$D$49,IF(K2013="Gift Card",Predictive_Model!$D$50,IF(K2013="PayPal",Predictive_Model!$D$51,0))))+IF(N2013="Comedy",Predictive_Model!$D$53,IF(N2013="Documentary",Predictive_Model!$D$54,IF(N2013="Drama",Predictive_Model!$D$55,IF(N2013="Horror",Predictive_Model!$D$56,IF(N2013="Romance",Predictive_Model!$D$57,IF(N2013="Sci-Fi",Predictive_Model!$D$58,0)))))))))</f>
        <v>3.9496614490285467E-5</v>
      </c>
      <c r="V2013" s="3" t="str">
        <f t="shared" si="316"/>
        <v>Low</v>
      </c>
      <c r="W2013" s="6">
        <f t="shared" si="317"/>
        <v>3.5507456426766637E-4</v>
      </c>
      <c r="X2013" s="3" t="str">
        <f t="shared" si="318"/>
        <v>Monitor</v>
      </c>
      <c r="Y2013" s="3" t="str">
        <f t="shared" si="319"/>
        <v>OK</v>
      </c>
    </row>
    <row r="2014" spans="1:25" x14ac:dyDescent="0.25">
      <c r="A2014" s="3" t="str">
        <f>Raw_Data!A2014</f>
        <v>5fe4f40a-4055-446d-8d46-e7cb6a540c72</v>
      </c>
      <c r="B2014" s="3">
        <f>Raw_Data!B2014</f>
        <v>26</v>
      </c>
      <c r="C2014" s="3" t="str">
        <f>Raw_Data!C2014</f>
        <v>Other</v>
      </c>
      <c r="D2014" s="3" t="str">
        <f>Raw_Data!D2014</f>
        <v>Standard</v>
      </c>
      <c r="E2014" s="3">
        <f>Raw_Data!E2014</f>
        <v>24.89</v>
      </c>
      <c r="F2014" s="3">
        <f>Raw_Data!F2014</f>
        <v>16</v>
      </c>
      <c r="G2014" s="3" t="str">
        <f>Raw_Data!G2014</f>
        <v>Asia</v>
      </c>
      <c r="H2014" s="3" t="str">
        <f>Raw_Data!H2014</f>
        <v>Desktop</v>
      </c>
      <c r="I2014" s="3">
        <f>Raw_Data!I2014</f>
        <v>13.99</v>
      </c>
      <c r="J2014" s="3">
        <f>Raw_Data!J2014</f>
        <v>0</v>
      </c>
      <c r="K2014" s="3" t="str">
        <f>Raw_Data!K2014</f>
        <v>PayPal</v>
      </c>
      <c r="L2014" s="3">
        <f>Raw_Data!L2014</f>
        <v>4</v>
      </c>
      <c r="M2014" s="3">
        <f>Raw_Data!M2014</f>
        <v>1.46</v>
      </c>
      <c r="N2014" s="3" t="str">
        <f>Raw_Data!N2014</f>
        <v>Romance</v>
      </c>
      <c r="O2014" s="3" t="str">
        <f t="shared" si="310"/>
        <v>25-34</v>
      </c>
      <c r="P2014" s="3" t="str">
        <f t="shared" si="311"/>
        <v>10-24h</v>
      </c>
      <c r="Q2014" s="3" t="str">
        <f t="shared" si="312"/>
        <v>8-21d</v>
      </c>
      <c r="R2014" s="3" t="str">
        <f t="shared" si="313"/>
        <v>Medium</v>
      </c>
      <c r="S2014" s="3" t="str">
        <f t="shared" si="314"/>
        <v>Mid</v>
      </c>
      <c r="T2014" s="3" t="str">
        <f t="shared" si="315"/>
        <v>Active</v>
      </c>
      <c r="U2014" s="4">
        <f>1/(1+EXP(-(Predictive_Model!$B$5+((B2014-Predictive_Model!$B$20)/Predictive_Model!$C$20)*Predictive_Model!$D$20+((E2014-Predictive_Model!$B$21)/Predictive_Model!$C$21)*Predictive_Model!$D$21+((F2014-Predictive_Model!$B$22)/Predictive_Model!$C$22)*Predictive_Model!$D$22+((I2014-Predictive_Model!$B$23)/Predictive_Model!$C$23)*Predictive_Model!$D$23+((L2014-Predictive_Model!$B$24)/Predictive_Model!$C$24)*Predictive_Model!$D$24+((M2014-Predictive_Model!$B$25)/Predictive_Model!$C$25)*Predictive_Model!$D$25+IF(C2014="Male",Predictive_Model!$D$31,IF(C2014="Other",Predictive_Model!$D$32,0))+IF(D2014="Premium",Predictive_Model!$D$34,IF(D2014="Standard",Predictive_Model!$D$35,0))+IF(G2014="Asia",Predictive_Model!$D$37,IF(G2014="Europe",Predictive_Model!$D$38,IF(G2014="North America",Predictive_Model!$D$39,IF(G2014="Oceania",Predictive_Model!$D$40,IF(G2014="South America",Predictive_Model!$D$41,0)))))+IF(H2014="Laptop",Predictive_Model!$D$43,IF(H2014="Mobile",Predictive_Model!$D$44,IF(H2014="TV",Predictive_Model!$D$45,IF(H2014="Tablet",Predictive_Model!$D$46,0))))+IF(K2014="Crypto",Predictive_Model!$D$48,IF(K2014="Debit Card",Predictive_Model!$D$49,IF(K2014="Gift Card",Predictive_Model!$D$50,IF(K2014="PayPal",Predictive_Model!$D$51,0))))+IF(N2014="Comedy",Predictive_Model!$D$53,IF(N2014="Documentary",Predictive_Model!$D$54,IF(N2014="Drama",Predictive_Model!$D$55,IF(N2014="Horror",Predictive_Model!$D$56,IF(N2014="Romance",Predictive_Model!$D$57,IF(N2014="Sci-Fi",Predictive_Model!$D$58,0)))))))))</f>
        <v>5.8946702267040525E-4</v>
      </c>
      <c r="V2014" s="3" t="str">
        <f t="shared" si="316"/>
        <v>Low</v>
      </c>
      <c r="W2014" s="6">
        <f t="shared" si="317"/>
        <v>8.2466436471589702E-3</v>
      </c>
      <c r="X2014" s="3" t="str">
        <f t="shared" si="318"/>
        <v>Monitor</v>
      </c>
      <c r="Y2014" s="3" t="str">
        <f t="shared" si="319"/>
        <v>OK</v>
      </c>
    </row>
    <row r="2015" spans="1:25" x14ac:dyDescent="0.25">
      <c r="A2015" s="3" t="str">
        <f>Raw_Data!A2015</f>
        <v>266be772-0a13-4114-bd1b-dc40b0516ce2</v>
      </c>
      <c r="B2015" s="3">
        <f>Raw_Data!B2015</f>
        <v>30</v>
      </c>
      <c r="C2015" s="3" t="str">
        <f>Raw_Data!C2015</f>
        <v>Male</v>
      </c>
      <c r="D2015" s="3" t="str">
        <f>Raw_Data!D2015</f>
        <v>Standard</v>
      </c>
      <c r="E2015" s="3">
        <f>Raw_Data!E2015</f>
        <v>45.29</v>
      </c>
      <c r="F2015" s="3">
        <f>Raw_Data!F2015</f>
        <v>29</v>
      </c>
      <c r="G2015" s="3" t="str">
        <f>Raw_Data!G2015</f>
        <v>South America</v>
      </c>
      <c r="H2015" s="3" t="str">
        <f>Raw_Data!H2015</f>
        <v>Tablet</v>
      </c>
      <c r="I2015" s="3">
        <f>Raw_Data!I2015</f>
        <v>13.99</v>
      </c>
      <c r="J2015" s="3">
        <f>Raw_Data!J2015</f>
        <v>0</v>
      </c>
      <c r="K2015" s="3" t="str">
        <f>Raw_Data!K2015</f>
        <v>Credit Card</v>
      </c>
      <c r="L2015" s="3">
        <f>Raw_Data!L2015</f>
        <v>5</v>
      </c>
      <c r="M2015" s="3">
        <f>Raw_Data!M2015</f>
        <v>1.51</v>
      </c>
      <c r="N2015" s="3" t="str">
        <f>Raw_Data!N2015</f>
        <v>Documentary</v>
      </c>
      <c r="O2015" s="3" t="str">
        <f t="shared" si="310"/>
        <v>25-34</v>
      </c>
      <c r="P2015" s="3" t="str">
        <f t="shared" si="311"/>
        <v>25-49h</v>
      </c>
      <c r="Q2015" s="3" t="str">
        <f t="shared" si="312"/>
        <v>22-45d</v>
      </c>
      <c r="R2015" s="3" t="str">
        <f t="shared" si="313"/>
        <v>Medium</v>
      </c>
      <c r="S2015" s="3" t="str">
        <f t="shared" si="314"/>
        <v>Mid</v>
      </c>
      <c r="T2015" s="3" t="str">
        <f t="shared" si="315"/>
        <v>Active</v>
      </c>
      <c r="U2015" s="4">
        <f>1/(1+EXP(-(Predictive_Model!$B$5+((B2015-Predictive_Model!$B$20)/Predictive_Model!$C$20)*Predictive_Model!$D$20+((E2015-Predictive_Model!$B$21)/Predictive_Model!$C$21)*Predictive_Model!$D$21+((F2015-Predictive_Model!$B$22)/Predictive_Model!$C$22)*Predictive_Model!$D$22+((I2015-Predictive_Model!$B$23)/Predictive_Model!$C$23)*Predictive_Model!$D$23+((L2015-Predictive_Model!$B$24)/Predictive_Model!$C$24)*Predictive_Model!$D$24+((M2015-Predictive_Model!$B$25)/Predictive_Model!$C$25)*Predictive_Model!$D$25+IF(C2015="Male",Predictive_Model!$D$31,IF(C2015="Other",Predictive_Model!$D$32,0))+IF(D2015="Premium",Predictive_Model!$D$34,IF(D2015="Standard",Predictive_Model!$D$35,0))+IF(G2015="Asia",Predictive_Model!$D$37,IF(G2015="Europe",Predictive_Model!$D$38,IF(G2015="North America",Predictive_Model!$D$39,IF(G2015="Oceania",Predictive_Model!$D$40,IF(G2015="South America",Predictive_Model!$D$41,0)))))+IF(H2015="Laptop",Predictive_Model!$D$43,IF(H2015="Mobile",Predictive_Model!$D$44,IF(H2015="TV",Predictive_Model!$D$45,IF(H2015="Tablet",Predictive_Model!$D$46,0))))+IF(K2015="Crypto",Predictive_Model!$D$48,IF(K2015="Debit Card",Predictive_Model!$D$49,IF(K2015="Gift Card",Predictive_Model!$D$50,IF(K2015="PayPal",Predictive_Model!$D$51,0))))+IF(N2015="Comedy",Predictive_Model!$D$53,IF(N2015="Documentary",Predictive_Model!$D$54,IF(N2015="Drama",Predictive_Model!$D$55,IF(N2015="Horror",Predictive_Model!$D$56,IF(N2015="Romance",Predictive_Model!$D$57,IF(N2015="Sci-Fi",Predictive_Model!$D$58,0)))))))))</f>
        <v>1.2905457516451088E-5</v>
      </c>
      <c r="V2015" s="3" t="str">
        <f t="shared" si="316"/>
        <v>Low</v>
      </c>
      <c r="W2015" s="6">
        <f t="shared" si="317"/>
        <v>1.8054735065515073E-4</v>
      </c>
      <c r="X2015" s="3" t="str">
        <f t="shared" si="318"/>
        <v>Monitor</v>
      </c>
      <c r="Y2015" s="3" t="str">
        <f t="shared" si="319"/>
        <v>OK</v>
      </c>
    </row>
    <row r="2016" spans="1:25" x14ac:dyDescent="0.25">
      <c r="A2016" s="3" t="str">
        <f>Raw_Data!A2016</f>
        <v>fc9cfb2b-7e44-456d-ad56-cb91f2b276fb</v>
      </c>
      <c r="B2016" s="3">
        <f>Raw_Data!B2016</f>
        <v>67</v>
      </c>
      <c r="C2016" s="3" t="str">
        <f>Raw_Data!C2016</f>
        <v>Male</v>
      </c>
      <c r="D2016" s="3" t="str">
        <f>Raw_Data!D2016</f>
        <v>Basic</v>
      </c>
      <c r="E2016" s="3">
        <f>Raw_Data!E2016</f>
        <v>15.98</v>
      </c>
      <c r="F2016" s="3">
        <f>Raw_Data!F2016</f>
        <v>9</v>
      </c>
      <c r="G2016" s="3" t="str">
        <f>Raw_Data!G2016</f>
        <v>South America</v>
      </c>
      <c r="H2016" s="3" t="str">
        <f>Raw_Data!H2016</f>
        <v>TV</v>
      </c>
      <c r="I2016" s="3">
        <f>Raw_Data!I2016</f>
        <v>8.99</v>
      </c>
      <c r="J2016" s="3">
        <f>Raw_Data!J2016</f>
        <v>0</v>
      </c>
      <c r="K2016" s="3" t="str">
        <f>Raw_Data!K2016</f>
        <v>Credit Card</v>
      </c>
      <c r="L2016" s="3">
        <f>Raw_Data!L2016</f>
        <v>4</v>
      </c>
      <c r="M2016" s="3">
        <f>Raw_Data!M2016</f>
        <v>1.6</v>
      </c>
      <c r="N2016" s="3" t="str">
        <f>Raw_Data!N2016</f>
        <v>Sci-Fi</v>
      </c>
      <c r="O2016" s="3" t="str">
        <f t="shared" si="310"/>
        <v>55-70</v>
      </c>
      <c r="P2016" s="3" t="str">
        <f t="shared" si="311"/>
        <v>10-24h</v>
      </c>
      <c r="Q2016" s="3" t="str">
        <f t="shared" si="312"/>
        <v>8-21d</v>
      </c>
      <c r="R2016" s="3" t="str">
        <f t="shared" si="313"/>
        <v>Medium</v>
      </c>
      <c r="S2016" s="3" t="str">
        <f t="shared" si="314"/>
        <v>Low</v>
      </c>
      <c r="T2016" s="3" t="str">
        <f t="shared" si="315"/>
        <v>Active</v>
      </c>
      <c r="U2016" s="4">
        <f>1/(1+EXP(-(Predictive_Model!$B$5+((B2016-Predictive_Model!$B$20)/Predictive_Model!$C$20)*Predictive_Model!$D$20+((E2016-Predictive_Model!$B$21)/Predictive_Model!$C$21)*Predictive_Model!$D$21+((F2016-Predictive_Model!$B$22)/Predictive_Model!$C$22)*Predictive_Model!$D$22+((I2016-Predictive_Model!$B$23)/Predictive_Model!$C$23)*Predictive_Model!$D$23+((L2016-Predictive_Model!$B$24)/Predictive_Model!$C$24)*Predictive_Model!$D$24+((M2016-Predictive_Model!$B$25)/Predictive_Model!$C$25)*Predictive_Model!$D$25+IF(C2016="Male",Predictive_Model!$D$31,IF(C2016="Other",Predictive_Model!$D$32,0))+IF(D2016="Premium",Predictive_Model!$D$34,IF(D2016="Standard",Predictive_Model!$D$35,0))+IF(G2016="Asia",Predictive_Model!$D$37,IF(G2016="Europe",Predictive_Model!$D$38,IF(G2016="North America",Predictive_Model!$D$39,IF(G2016="Oceania",Predictive_Model!$D$40,IF(G2016="South America",Predictive_Model!$D$41,0)))))+IF(H2016="Laptop",Predictive_Model!$D$43,IF(H2016="Mobile",Predictive_Model!$D$44,IF(H2016="TV",Predictive_Model!$D$45,IF(H2016="Tablet",Predictive_Model!$D$46,0))))+IF(K2016="Crypto",Predictive_Model!$D$48,IF(K2016="Debit Card",Predictive_Model!$D$49,IF(K2016="Gift Card",Predictive_Model!$D$50,IF(K2016="PayPal",Predictive_Model!$D$51,0))))+IF(N2016="Comedy",Predictive_Model!$D$53,IF(N2016="Documentary",Predictive_Model!$D$54,IF(N2016="Drama",Predictive_Model!$D$55,IF(N2016="Horror",Predictive_Model!$D$56,IF(N2016="Romance",Predictive_Model!$D$57,IF(N2016="Sci-Fi",Predictive_Model!$D$58,0)))))))))</f>
        <v>1.0418423353380278E-2</v>
      </c>
      <c r="V2016" s="3" t="str">
        <f t="shared" si="316"/>
        <v>Low</v>
      </c>
      <c r="W2016" s="6">
        <f t="shared" si="317"/>
        <v>9.3661625946888705E-2</v>
      </c>
      <c r="X2016" s="3" t="str">
        <f t="shared" si="318"/>
        <v>Monitor</v>
      </c>
      <c r="Y2016" s="3" t="str">
        <f t="shared" si="319"/>
        <v>OK</v>
      </c>
    </row>
    <row r="2017" spans="1:25" x14ac:dyDescent="0.25">
      <c r="A2017" s="3" t="str">
        <f>Raw_Data!A2017</f>
        <v>1c1ef7b5-72cc-4aa6-95d8-7b26897e9a21</v>
      </c>
      <c r="B2017" s="3">
        <f>Raw_Data!B2017</f>
        <v>60</v>
      </c>
      <c r="C2017" s="3" t="str">
        <f>Raw_Data!C2017</f>
        <v>Male</v>
      </c>
      <c r="D2017" s="3" t="str">
        <f>Raw_Data!D2017</f>
        <v>Standard</v>
      </c>
      <c r="E2017" s="3">
        <f>Raw_Data!E2017</f>
        <v>1.24</v>
      </c>
      <c r="F2017" s="3">
        <f>Raw_Data!F2017</f>
        <v>4</v>
      </c>
      <c r="G2017" s="3" t="str">
        <f>Raw_Data!G2017</f>
        <v>North America</v>
      </c>
      <c r="H2017" s="3" t="str">
        <f>Raw_Data!H2017</f>
        <v>Desktop</v>
      </c>
      <c r="I2017" s="3">
        <f>Raw_Data!I2017</f>
        <v>13.99</v>
      </c>
      <c r="J2017" s="3">
        <f>Raw_Data!J2017</f>
        <v>0</v>
      </c>
      <c r="K2017" s="3" t="str">
        <f>Raw_Data!K2017</f>
        <v>PayPal</v>
      </c>
      <c r="L2017" s="3">
        <f>Raw_Data!L2017</f>
        <v>2</v>
      </c>
      <c r="M2017" s="3">
        <f>Raw_Data!M2017</f>
        <v>0.25</v>
      </c>
      <c r="N2017" s="3" t="str">
        <f>Raw_Data!N2017</f>
        <v>Drama</v>
      </c>
      <c r="O2017" s="3" t="str">
        <f t="shared" si="310"/>
        <v>55-70</v>
      </c>
      <c r="P2017" s="3" t="str">
        <f t="shared" si="311"/>
        <v>&lt;10h</v>
      </c>
      <c r="Q2017" s="3" t="str">
        <f t="shared" si="312"/>
        <v>0-7d</v>
      </c>
      <c r="R2017" s="3" t="str">
        <f t="shared" si="313"/>
        <v>Medium</v>
      </c>
      <c r="S2017" s="3" t="str">
        <f t="shared" si="314"/>
        <v>Mid</v>
      </c>
      <c r="T2017" s="3" t="str">
        <f t="shared" si="315"/>
        <v>Active</v>
      </c>
      <c r="U2017" s="4">
        <f>1/(1+EXP(-(Predictive_Model!$B$5+((B2017-Predictive_Model!$B$20)/Predictive_Model!$C$20)*Predictive_Model!$D$20+((E2017-Predictive_Model!$B$21)/Predictive_Model!$C$21)*Predictive_Model!$D$21+((F2017-Predictive_Model!$B$22)/Predictive_Model!$C$22)*Predictive_Model!$D$22+((I2017-Predictive_Model!$B$23)/Predictive_Model!$C$23)*Predictive_Model!$D$23+((L2017-Predictive_Model!$B$24)/Predictive_Model!$C$24)*Predictive_Model!$D$24+((M2017-Predictive_Model!$B$25)/Predictive_Model!$C$25)*Predictive_Model!$D$25+IF(C2017="Male",Predictive_Model!$D$31,IF(C2017="Other",Predictive_Model!$D$32,0))+IF(D2017="Premium",Predictive_Model!$D$34,IF(D2017="Standard",Predictive_Model!$D$35,0))+IF(G2017="Asia",Predictive_Model!$D$37,IF(G2017="Europe",Predictive_Model!$D$38,IF(G2017="North America",Predictive_Model!$D$39,IF(G2017="Oceania",Predictive_Model!$D$40,IF(G2017="South America",Predictive_Model!$D$41,0)))))+IF(H2017="Laptop",Predictive_Model!$D$43,IF(H2017="Mobile",Predictive_Model!$D$44,IF(H2017="TV",Predictive_Model!$D$45,IF(H2017="Tablet",Predictive_Model!$D$46,0))))+IF(K2017="Crypto",Predictive_Model!$D$48,IF(K2017="Debit Card",Predictive_Model!$D$49,IF(K2017="Gift Card",Predictive_Model!$D$50,IF(K2017="PayPal",Predictive_Model!$D$51,0))))+IF(N2017="Comedy",Predictive_Model!$D$53,IF(N2017="Documentary",Predictive_Model!$D$54,IF(N2017="Drama",Predictive_Model!$D$55,IF(N2017="Horror",Predictive_Model!$D$56,IF(N2017="Romance",Predictive_Model!$D$57,IF(N2017="Sci-Fi",Predictive_Model!$D$58,0)))))))))</f>
        <v>0.9060222870199115</v>
      </c>
      <c r="V2017" s="3" t="str">
        <f t="shared" si="316"/>
        <v>Critical</v>
      </c>
      <c r="W2017" s="6">
        <f t="shared" si="317"/>
        <v>12.675251795408562</v>
      </c>
      <c r="X2017" s="3" t="str">
        <f t="shared" si="318"/>
        <v>Priority 2</v>
      </c>
      <c r="Y2017" s="3" t="str">
        <f t="shared" si="319"/>
        <v>OK</v>
      </c>
    </row>
    <row r="2018" spans="1:25" x14ac:dyDescent="0.25">
      <c r="A2018" s="3" t="str">
        <f>Raw_Data!A2018</f>
        <v>baa40e1d-e279-4770-b5fa-1da71e3ab2e2</v>
      </c>
      <c r="B2018" s="3">
        <f>Raw_Data!B2018</f>
        <v>67</v>
      </c>
      <c r="C2018" s="3" t="str">
        <f>Raw_Data!C2018</f>
        <v>Female</v>
      </c>
      <c r="D2018" s="3" t="str">
        <f>Raw_Data!D2018</f>
        <v>Basic</v>
      </c>
      <c r="E2018" s="3">
        <f>Raw_Data!E2018</f>
        <v>9.91</v>
      </c>
      <c r="F2018" s="3">
        <f>Raw_Data!F2018</f>
        <v>18</v>
      </c>
      <c r="G2018" s="3" t="str">
        <f>Raw_Data!G2018</f>
        <v>North America</v>
      </c>
      <c r="H2018" s="3" t="str">
        <f>Raw_Data!H2018</f>
        <v>Desktop</v>
      </c>
      <c r="I2018" s="3">
        <f>Raw_Data!I2018</f>
        <v>8.99</v>
      </c>
      <c r="J2018" s="3">
        <f>Raw_Data!J2018</f>
        <v>0</v>
      </c>
      <c r="K2018" s="3" t="str">
        <f>Raw_Data!K2018</f>
        <v>Gift Card</v>
      </c>
      <c r="L2018" s="3">
        <f>Raw_Data!L2018</f>
        <v>5</v>
      </c>
      <c r="M2018" s="3">
        <f>Raw_Data!M2018</f>
        <v>0.52</v>
      </c>
      <c r="N2018" s="3" t="str">
        <f>Raw_Data!N2018</f>
        <v>Comedy</v>
      </c>
      <c r="O2018" s="3" t="str">
        <f t="shared" si="310"/>
        <v>55-70</v>
      </c>
      <c r="P2018" s="3" t="str">
        <f t="shared" si="311"/>
        <v>&lt;10h</v>
      </c>
      <c r="Q2018" s="3" t="str">
        <f t="shared" si="312"/>
        <v>8-21d</v>
      </c>
      <c r="R2018" s="3" t="str">
        <f t="shared" si="313"/>
        <v>Medium</v>
      </c>
      <c r="S2018" s="3" t="str">
        <f t="shared" si="314"/>
        <v>Low</v>
      </c>
      <c r="T2018" s="3" t="str">
        <f t="shared" si="315"/>
        <v>Active</v>
      </c>
      <c r="U2018" s="4">
        <f>1/(1+EXP(-(Predictive_Model!$B$5+((B2018-Predictive_Model!$B$20)/Predictive_Model!$C$20)*Predictive_Model!$D$20+((E2018-Predictive_Model!$B$21)/Predictive_Model!$C$21)*Predictive_Model!$D$21+((F2018-Predictive_Model!$B$22)/Predictive_Model!$C$22)*Predictive_Model!$D$22+((I2018-Predictive_Model!$B$23)/Predictive_Model!$C$23)*Predictive_Model!$D$23+((L2018-Predictive_Model!$B$24)/Predictive_Model!$C$24)*Predictive_Model!$D$24+((M2018-Predictive_Model!$B$25)/Predictive_Model!$C$25)*Predictive_Model!$D$25+IF(C2018="Male",Predictive_Model!$D$31,IF(C2018="Other",Predictive_Model!$D$32,0))+IF(D2018="Premium",Predictive_Model!$D$34,IF(D2018="Standard",Predictive_Model!$D$35,0))+IF(G2018="Asia",Predictive_Model!$D$37,IF(G2018="Europe",Predictive_Model!$D$38,IF(G2018="North America",Predictive_Model!$D$39,IF(G2018="Oceania",Predictive_Model!$D$40,IF(G2018="South America",Predictive_Model!$D$41,0)))))+IF(H2018="Laptop",Predictive_Model!$D$43,IF(H2018="Mobile",Predictive_Model!$D$44,IF(H2018="TV",Predictive_Model!$D$45,IF(H2018="Tablet",Predictive_Model!$D$46,0))))+IF(K2018="Crypto",Predictive_Model!$D$48,IF(K2018="Debit Card",Predictive_Model!$D$49,IF(K2018="Gift Card",Predictive_Model!$D$50,IF(K2018="PayPal",Predictive_Model!$D$51,0))))+IF(N2018="Comedy",Predictive_Model!$D$53,IF(N2018="Documentary",Predictive_Model!$D$54,IF(N2018="Drama",Predictive_Model!$D$55,IF(N2018="Horror",Predictive_Model!$D$56,IF(N2018="Romance",Predictive_Model!$D$57,IF(N2018="Sci-Fi",Predictive_Model!$D$58,0)))))))))</f>
        <v>0.58105045751067641</v>
      </c>
      <c r="V2018" s="3" t="str">
        <f t="shared" si="316"/>
        <v>High</v>
      </c>
      <c r="W2018" s="6">
        <f t="shared" si="317"/>
        <v>5.2236436130209807</v>
      </c>
      <c r="X2018" s="3" t="str">
        <f t="shared" si="318"/>
        <v>Monitor</v>
      </c>
      <c r="Y2018" s="3" t="str">
        <f t="shared" si="319"/>
        <v>OK</v>
      </c>
    </row>
    <row r="2019" spans="1:25" x14ac:dyDescent="0.25">
      <c r="A2019" s="3" t="str">
        <f>Raw_Data!A2019</f>
        <v>edd9b3d1-bdde-4f75-a7f9-8012744512ba</v>
      </c>
      <c r="B2019" s="3">
        <f>Raw_Data!B2019</f>
        <v>51</v>
      </c>
      <c r="C2019" s="3" t="str">
        <f>Raw_Data!C2019</f>
        <v>Male</v>
      </c>
      <c r="D2019" s="3" t="str">
        <f>Raw_Data!D2019</f>
        <v>Basic</v>
      </c>
      <c r="E2019" s="3">
        <f>Raw_Data!E2019</f>
        <v>5.69</v>
      </c>
      <c r="F2019" s="3">
        <f>Raw_Data!F2019</f>
        <v>36</v>
      </c>
      <c r="G2019" s="3" t="str">
        <f>Raw_Data!G2019</f>
        <v>Europe</v>
      </c>
      <c r="H2019" s="3" t="str">
        <f>Raw_Data!H2019</f>
        <v>TV</v>
      </c>
      <c r="I2019" s="3">
        <f>Raw_Data!I2019</f>
        <v>8.99</v>
      </c>
      <c r="J2019" s="3">
        <f>Raw_Data!J2019</f>
        <v>1</v>
      </c>
      <c r="K2019" s="3" t="str">
        <f>Raw_Data!K2019</f>
        <v>PayPal</v>
      </c>
      <c r="L2019" s="3">
        <f>Raw_Data!L2019</f>
        <v>3</v>
      </c>
      <c r="M2019" s="3">
        <f>Raw_Data!M2019</f>
        <v>0.15</v>
      </c>
      <c r="N2019" s="3" t="str">
        <f>Raw_Data!N2019</f>
        <v>Horror</v>
      </c>
      <c r="O2019" s="3" t="str">
        <f t="shared" si="310"/>
        <v>45-54</v>
      </c>
      <c r="P2019" s="3" t="str">
        <f t="shared" si="311"/>
        <v>&lt;10h</v>
      </c>
      <c r="Q2019" s="3" t="str">
        <f t="shared" si="312"/>
        <v>22-45d</v>
      </c>
      <c r="R2019" s="3" t="str">
        <f t="shared" si="313"/>
        <v>Medium</v>
      </c>
      <c r="S2019" s="3" t="str">
        <f t="shared" si="314"/>
        <v>Low</v>
      </c>
      <c r="T2019" s="3" t="str">
        <f t="shared" si="315"/>
        <v>Churned</v>
      </c>
      <c r="U2019" s="4">
        <f>1/(1+EXP(-(Predictive_Model!$B$5+((B2019-Predictive_Model!$B$20)/Predictive_Model!$C$20)*Predictive_Model!$D$20+((E2019-Predictive_Model!$B$21)/Predictive_Model!$C$21)*Predictive_Model!$D$21+((F2019-Predictive_Model!$B$22)/Predictive_Model!$C$22)*Predictive_Model!$D$22+((I2019-Predictive_Model!$B$23)/Predictive_Model!$C$23)*Predictive_Model!$D$23+((L2019-Predictive_Model!$B$24)/Predictive_Model!$C$24)*Predictive_Model!$D$24+((M2019-Predictive_Model!$B$25)/Predictive_Model!$C$25)*Predictive_Model!$D$25+IF(C2019="Male",Predictive_Model!$D$31,IF(C2019="Other",Predictive_Model!$D$32,0))+IF(D2019="Premium",Predictive_Model!$D$34,IF(D2019="Standard",Predictive_Model!$D$35,0))+IF(G2019="Asia",Predictive_Model!$D$37,IF(G2019="Europe",Predictive_Model!$D$38,IF(G2019="North America",Predictive_Model!$D$39,IF(G2019="Oceania",Predictive_Model!$D$40,IF(G2019="South America",Predictive_Model!$D$41,0)))))+IF(H2019="Laptop",Predictive_Model!$D$43,IF(H2019="Mobile",Predictive_Model!$D$44,IF(H2019="TV",Predictive_Model!$D$45,IF(H2019="Tablet",Predictive_Model!$D$46,0))))+IF(K2019="Crypto",Predictive_Model!$D$48,IF(K2019="Debit Card",Predictive_Model!$D$49,IF(K2019="Gift Card",Predictive_Model!$D$50,IF(K2019="PayPal",Predictive_Model!$D$51,0))))+IF(N2019="Comedy",Predictive_Model!$D$53,IF(N2019="Documentary",Predictive_Model!$D$54,IF(N2019="Drama",Predictive_Model!$D$55,IF(N2019="Horror",Predictive_Model!$D$56,IF(N2019="Romance",Predictive_Model!$D$57,IF(N2019="Sci-Fi",Predictive_Model!$D$58,0)))))))))</f>
        <v>0.99527517503999607</v>
      </c>
      <c r="V2019" s="3" t="str">
        <f t="shared" si="316"/>
        <v>Critical</v>
      </c>
      <c r="W2019" s="6">
        <f t="shared" si="317"/>
        <v>8.99</v>
      </c>
      <c r="X2019" s="3" t="str">
        <f t="shared" si="318"/>
        <v>Priority 2</v>
      </c>
      <c r="Y2019" s="3" t="str">
        <f t="shared" si="319"/>
        <v>OK</v>
      </c>
    </row>
    <row r="2020" spans="1:25" x14ac:dyDescent="0.25">
      <c r="A2020" s="3" t="str">
        <f>Raw_Data!A2020</f>
        <v>255dd7cf-6113-435a-a958-00f25e1987e5</v>
      </c>
      <c r="B2020" s="3">
        <f>Raw_Data!B2020</f>
        <v>31</v>
      </c>
      <c r="C2020" s="3" t="str">
        <f>Raw_Data!C2020</f>
        <v>Female</v>
      </c>
      <c r="D2020" s="3" t="str">
        <f>Raw_Data!D2020</f>
        <v>Standard</v>
      </c>
      <c r="E2020" s="3">
        <f>Raw_Data!E2020</f>
        <v>7.48</v>
      </c>
      <c r="F2020" s="3">
        <f>Raw_Data!F2020</f>
        <v>3</v>
      </c>
      <c r="G2020" s="3" t="str">
        <f>Raw_Data!G2020</f>
        <v>Africa</v>
      </c>
      <c r="H2020" s="3" t="str">
        <f>Raw_Data!H2020</f>
        <v>Tablet</v>
      </c>
      <c r="I2020" s="3">
        <f>Raw_Data!I2020</f>
        <v>13.99</v>
      </c>
      <c r="J2020" s="3">
        <f>Raw_Data!J2020</f>
        <v>0</v>
      </c>
      <c r="K2020" s="3" t="str">
        <f>Raw_Data!K2020</f>
        <v>Gift Card</v>
      </c>
      <c r="L2020" s="3">
        <f>Raw_Data!L2020</f>
        <v>2</v>
      </c>
      <c r="M2020" s="3">
        <f>Raw_Data!M2020</f>
        <v>1.87</v>
      </c>
      <c r="N2020" s="3" t="str">
        <f>Raw_Data!N2020</f>
        <v>Sci-Fi</v>
      </c>
      <c r="O2020" s="3" t="str">
        <f t="shared" si="310"/>
        <v>25-34</v>
      </c>
      <c r="P2020" s="3" t="str">
        <f t="shared" si="311"/>
        <v>&lt;10h</v>
      </c>
      <c r="Q2020" s="3" t="str">
        <f t="shared" si="312"/>
        <v>0-7d</v>
      </c>
      <c r="R2020" s="3" t="str">
        <f t="shared" si="313"/>
        <v>Medium</v>
      </c>
      <c r="S2020" s="3" t="str">
        <f t="shared" si="314"/>
        <v>Mid</v>
      </c>
      <c r="T2020" s="3" t="str">
        <f t="shared" si="315"/>
        <v>Active</v>
      </c>
      <c r="U2020" s="4">
        <f>1/(1+EXP(-(Predictive_Model!$B$5+((B2020-Predictive_Model!$B$20)/Predictive_Model!$C$20)*Predictive_Model!$D$20+((E2020-Predictive_Model!$B$21)/Predictive_Model!$C$21)*Predictive_Model!$D$21+((F2020-Predictive_Model!$B$22)/Predictive_Model!$C$22)*Predictive_Model!$D$22+((I2020-Predictive_Model!$B$23)/Predictive_Model!$C$23)*Predictive_Model!$D$23+((L2020-Predictive_Model!$B$24)/Predictive_Model!$C$24)*Predictive_Model!$D$24+((M2020-Predictive_Model!$B$25)/Predictive_Model!$C$25)*Predictive_Model!$D$25+IF(C2020="Male",Predictive_Model!$D$31,IF(C2020="Other",Predictive_Model!$D$32,0))+IF(D2020="Premium",Predictive_Model!$D$34,IF(D2020="Standard",Predictive_Model!$D$35,0))+IF(G2020="Asia",Predictive_Model!$D$37,IF(G2020="Europe",Predictive_Model!$D$38,IF(G2020="North America",Predictive_Model!$D$39,IF(G2020="Oceania",Predictive_Model!$D$40,IF(G2020="South America",Predictive_Model!$D$41,0)))))+IF(H2020="Laptop",Predictive_Model!$D$43,IF(H2020="Mobile",Predictive_Model!$D$44,IF(H2020="TV",Predictive_Model!$D$45,IF(H2020="Tablet",Predictive_Model!$D$46,0))))+IF(K2020="Crypto",Predictive_Model!$D$48,IF(K2020="Debit Card",Predictive_Model!$D$49,IF(K2020="Gift Card",Predictive_Model!$D$50,IF(K2020="PayPal",Predictive_Model!$D$51,0))))+IF(N2020="Comedy",Predictive_Model!$D$53,IF(N2020="Documentary",Predictive_Model!$D$54,IF(N2020="Drama",Predictive_Model!$D$55,IF(N2020="Horror",Predictive_Model!$D$56,IF(N2020="Romance",Predictive_Model!$D$57,IF(N2020="Sci-Fi",Predictive_Model!$D$58,0)))))))))</f>
        <v>0.35459579272319985</v>
      </c>
      <c r="V2020" s="3" t="str">
        <f t="shared" si="316"/>
        <v>Medium</v>
      </c>
      <c r="W2020" s="6">
        <f t="shared" si="317"/>
        <v>4.9607951401975656</v>
      </c>
      <c r="X2020" s="3" t="str">
        <f t="shared" si="318"/>
        <v>Monitor</v>
      </c>
      <c r="Y2020" s="3" t="str">
        <f t="shared" si="319"/>
        <v>OK</v>
      </c>
    </row>
    <row r="2021" spans="1:25" x14ac:dyDescent="0.25">
      <c r="A2021" s="3" t="str">
        <f>Raw_Data!A2021</f>
        <v>0fa1ce67-73cf-4d9b-a171-81ef2ba271fd</v>
      </c>
      <c r="B2021" s="3">
        <f>Raw_Data!B2021</f>
        <v>70</v>
      </c>
      <c r="C2021" s="3" t="str">
        <f>Raw_Data!C2021</f>
        <v>Male</v>
      </c>
      <c r="D2021" s="3" t="str">
        <f>Raw_Data!D2021</f>
        <v>Standard</v>
      </c>
      <c r="E2021" s="3">
        <f>Raw_Data!E2021</f>
        <v>9.5399999999999991</v>
      </c>
      <c r="F2021" s="3">
        <f>Raw_Data!F2021</f>
        <v>60</v>
      </c>
      <c r="G2021" s="3" t="str">
        <f>Raw_Data!G2021</f>
        <v>Europe</v>
      </c>
      <c r="H2021" s="3" t="str">
        <f>Raw_Data!H2021</f>
        <v>TV</v>
      </c>
      <c r="I2021" s="3">
        <f>Raw_Data!I2021</f>
        <v>13.99</v>
      </c>
      <c r="J2021" s="3">
        <f>Raw_Data!J2021</f>
        <v>0</v>
      </c>
      <c r="K2021" s="3" t="str">
        <f>Raw_Data!K2021</f>
        <v>PayPal</v>
      </c>
      <c r="L2021" s="3">
        <f>Raw_Data!L2021</f>
        <v>5</v>
      </c>
      <c r="M2021" s="3">
        <f>Raw_Data!M2021</f>
        <v>0.16</v>
      </c>
      <c r="N2021" s="3" t="str">
        <f>Raw_Data!N2021</f>
        <v>Sci-Fi</v>
      </c>
      <c r="O2021" s="3" t="str">
        <f t="shared" si="310"/>
        <v>55-70</v>
      </c>
      <c r="P2021" s="3" t="str">
        <f t="shared" si="311"/>
        <v>&lt;10h</v>
      </c>
      <c r="Q2021" s="3" t="str">
        <f t="shared" si="312"/>
        <v>46-60d</v>
      </c>
      <c r="R2021" s="3" t="str">
        <f t="shared" si="313"/>
        <v>Low</v>
      </c>
      <c r="S2021" s="3" t="str">
        <f t="shared" si="314"/>
        <v>Mid</v>
      </c>
      <c r="T2021" s="3" t="str">
        <f t="shared" si="315"/>
        <v>Active</v>
      </c>
      <c r="U2021" s="4">
        <f>1/(1+EXP(-(Predictive_Model!$B$5+((B2021-Predictive_Model!$B$20)/Predictive_Model!$C$20)*Predictive_Model!$D$20+((E2021-Predictive_Model!$B$21)/Predictive_Model!$C$21)*Predictive_Model!$D$21+((F2021-Predictive_Model!$B$22)/Predictive_Model!$C$22)*Predictive_Model!$D$22+((I2021-Predictive_Model!$B$23)/Predictive_Model!$C$23)*Predictive_Model!$D$23+((L2021-Predictive_Model!$B$24)/Predictive_Model!$C$24)*Predictive_Model!$D$24+((M2021-Predictive_Model!$B$25)/Predictive_Model!$C$25)*Predictive_Model!$D$25+IF(C2021="Male",Predictive_Model!$D$31,IF(C2021="Other",Predictive_Model!$D$32,0))+IF(D2021="Premium",Predictive_Model!$D$34,IF(D2021="Standard",Predictive_Model!$D$35,0))+IF(G2021="Asia",Predictive_Model!$D$37,IF(G2021="Europe",Predictive_Model!$D$38,IF(G2021="North America",Predictive_Model!$D$39,IF(G2021="Oceania",Predictive_Model!$D$40,IF(G2021="South America",Predictive_Model!$D$41,0)))))+IF(H2021="Laptop",Predictive_Model!$D$43,IF(H2021="Mobile",Predictive_Model!$D$44,IF(H2021="TV",Predictive_Model!$D$45,IF(H2021="Tablet",Predictive_Model!$D$46,0))))+IF(K2021="Crypto",Predictive_Model!$D$48,IF(K2021="Debit Card",Predictive_Model!$D$49,IF(K2021="Gift Card",Predictive_Model!$D$50,IF(K2021="PayPal",Predictive_Model!$D$51,0))))+IF(N2021="Comedy",Predictive_Model!$D$53,IF(N2021="Documentary",Predictive_Model!$D$54,IF(N2021="Drama",Predictive_Model!$D$55,IF(N2021="Horror",Predictive_Model!$D$56,IF(N2021="Romance",Predictive_Model!$D$57,IF(N2021="Sci-Fi",Predictive_Model!$D$58,0)))))))))</f>
        <v>0.98996539606454892</v>
      </c>
      <c r="V2021" s="3" t="str">
        <f t="shared" si="316"/>
        <v>Critical</v>
      </c>
      <c r="W2021" s="6">
        <f t="shared" si="317"/>
        <v>13.84961589094304</v>
      </c>
      <c r="X2021" s="3" t="str">
        <f t="shared" si="318"/>
        <v>Priority 2</v>
      </c>
      <c r="Y2021" s="3" t="str">
        <f t="shared" si="319"/>
        <v>OK</v>
      </c>
    </row>
    <row r="2022" spans="1:25" x14ac:dyDescent="0.25">
      <c r="A2022" s="3" t="str">
        <f>Raw_Data!A2022</f>
        <v>23e2a122-9e50-41d8-a434-c25675765f79</v>
      </c>
      <c r="B2022" s="3">
        <f>Raw_Data!B2022</f>
        <v>42</v>
      </c>
      <c r="C2022" s="3" t="str">
        <f>Raw_Data!C2022</f>
        <v>Male</v>
      </c>
      <c r="D2022" s="3" t="str">
        <f>Raw_Data!D2022</f>
        <v>Basic</v>
      </c>
      <c r="E2022" s="3">
        <f>Raw_Data!E2022</f>
        <v>98.42</v>
      </c>
      <c r="F2022" s="3">
        <f>Raw_Data!F2022</f>
        <v>0</v>
      </c>
      <c r="G2022" s="3" t="str">
        <f>Raw_Data!G2022</f>
        <v>Asia</v>
      </c>
      <c r="H2022" s="3" t="str">
        <f>Raw_Data!H2022</f>
        <v>Desktop</v>
      </c>
      <c r="I2022" s="3">
        <f>Raw_Data!I2022</f>
        <v>8.99</v>
      </c>
      <c r="J2022" s="3">
        <f>Raw_Data!J2022</f>
        <v>0</v>
      </c>
      <c r="K2022" s="3" t="str">
        <f>Raw_Data!K2022</f>
        <v>Gift Card</v>
      </c>
      <c r="L2022" s="3">
        <f>Raw_Data!L2022</f>
        <v>5</v>
      </c>
      <c r="M2022" s="3">
        <f>Raw_Data!M2022</f>
        <v>98.42</v>
      </c>
      <c r="N2022" s="3" t="str">
        <f>Raw_Data!N2022</f>
        <v>Documentary</v>
      </c>
      <c r="O2022" s="3" t="str">
        <f t="shared" si="310"/>
        <v>35-44</v>
      </c>
      <c r="P2022" s="3" t="str">
        <f t="shared" si="311"/>
        <v>50h+</v>
      </c>
      <c r="Q2022" s="3" t="str">
        <f t="shared" si="312"/>
        <v>0-7d</v>
      </c>
      <c r="R2022" s="3" t="str">
        <f t="shared" si="313"/>
        <v>High</v>
      </c>
      <c r="S2022" s="3" t="str">
        <f t="shared" si="314"/>
        <v>Low</v>
      </c>
      <c r="T2022" s="3" t="str">
        <f t="shared" si="315"/>
        <v>Active</v>
      </c>
      <c r="U2022" s="4">
        <f>1/(1+EXP(-(Predictive_Model!$B$5+((B2022-Predictive_Model!$B$20)/Predictive_Model!$C$20)*Predictive_Model!$D$20+((E2022-Predictive_Model!$B$21)/Predictive_Model!$C$21)*Predictive_Model!$D$21+((F2022-Predictive_Model!$B$22)/Predictive_Model!$C$22)*Predictive_Model!$D$22+((I2022-Predictive_Model!$B$23)/Predictive_Model!$C$23)*Predictive_Model!$D$23+((L2022-Predictive_Model!$B$24)/Predictive_Model!$C$24)*Predictive_Model!$D$24+((M2022-Predictive_Model!$B$25)/Predictive_Model!$C$25)*Predictive_Model!$D$25+IF(C2022="Male",Predictive_Model!$D$31,IF(C2022="Other",Predictive_Model!$D$32,0))+IF(D2022="Premium",Predictive_Model!$D$34,IF(D2022="Standard",Predictive_Model!$D$35,0))+IF(G2022="Asia",Predictive_Model!$D$37,IF(G2022="Europe",Predictive_Model!$D$38,IF(G2022="North America",Predictive_Model!$D$39,IF(G2022="Oceania",Predictive_Model!$D$40,IF(G2022="South America",Predictive_Model!$D$41,0)))))+IF(H2022="Laptop",Predictive_Model!$D$43,IF(H2022="Mobile",Predictive_Model!$D$44,IF(H2022="TV",Predictive_Model!$D$45,IF(H2022="Tablet",Predictive_Model!$D$46,0))))+IF(K2022="Crypto",Predictive_Model!$D$48,IF(K2022="Debit Card",Predictive_Model!$D$49,IF(K2022="Gift Card",Predictive_Model!$D$50,IF(K2022="PayPal",Predictive_Model!$D$51,0))))+IF(N2022="Comedy",Predictive_Model!$D$53,IF(N2022="Documentary",Predictive_Model!$D$54,IF(N2022="Drama",Predictive_Model!$D$55,IF(N2022="Horror",Predictive_Model!$D$56,IF(N2022="Romance",Predictive_Model!$D$57,IF(N2022="Sci-Fi",Predictive_Model!$D$58,0)))))))))</f>
        <v>7.0873057258382988E-86</v>
      </c>
      <c r="V2022" s="3" t="str">
        <f t="shared" si="316"/>
        <v>Low</v>
      </c>
      <c r="W2022" s="6">
        <f t="shared" si="317"/>
        <v>6.3714878475286307E-85</v>
      </c>
      <c r="X2022" s="3" t="str">
        <f t="shared" si="318"/>
        <v>Monitor</v>
      </c>
      <c r="Y2022" s="3" t="str">
        <f t="shared" si="319"/>
        <v>OK</v>
      </c>
    </row>
    <row r="2023" spans="1:25" x14ac:dyDescent="0.25">
      <c r="A2023" s="3" t="str">
        <f>Raw_Data!A2023</f>
        <v>7ec26427-23a6-4cc3-a188-ac08968e6f3e</v>
      </c>
      <c r="B2023" s="3">
        <f>Raw_Data!B2023</f>
        <v>63</v>
      </c>
      <c r="C2023" s="3" t="str">
        <f>Raw_Data!C2023</f>
        <v>Male</v>
      </c>
      <c r="D2023" s="3" t="str">
        <f>Raw_Data!D2023</f>
        <v>Premium</v>
      </c>
      <c r="E2023" s="3">
        <f>Raw_Data!E2023</f>
        <v>7.82</v>
      </c>
      <c r="F2023" s="3">
        <f>Raw_Data!F2023</f>
        <v>57</v>
      </c>
      <c r="G2023" s="3" t="str">
        <f>Raw_Data!G2023</f>
        <v>South America</v>
      </c>
      <c r="H2023" s="3" t="str">
        <f>Raw_Data!H2023</f>
        <v>TV</v>
      </c>
      <c r="I2023" s="3">
        <f>Raw_Data!I2023</f>
        <v>17.989999999999998</v>
      </c>
      <c r="J2023" s="3">
        <f>Raw_Data!J2023</f>
        <v>0</v>
      </c>
      <c r="K2023" s="3" t="str">
        <f>Raw_Data!K2023</f>
        <v>Debit Card</v>
      </c>
      <c r="L2023" s="3">
        <f>Raw_Data!L2023</f>
        <v>5</v>
      </c>
      <c r="M2023" s="3">
        <f>Raw_Data!M2023</f>
        <v>0.13</v>
      </c>
      <c r="N2023" s="3" t="str">
        <f>Raw_Data!N2023</f>
        <v>Romance</v>
      </c>
      <c r="O2023" s="3" t="str">
        <f t="shared" si="310"/>
        <v>55-70</v>
      </c>
      <c r="P2023" s="3" t="str">
        <f t="shared" si="311"/>
        <v>&lt;10h</v>
      </c>
      <c r="Q2023" s="3" t="str">
        <f t="shared" si="312"/>
        <v>46-60d</v>
      </c>
      <c r="R2023" s="3" t="str">
        <f t="shared" si="313"/>
        <v>Low</v>
      </c>
      <c r="S2023" s="3" t="str">
        <f t="shared" si="314"/>
        <v>High</v>
      </c>
      <c r="T2023" s="3" t="str">
        <f t="shared" si="315"/>
        <v>Active</v>
      </c>
      <c r="U2023" s="4">
        <f>1/(1+EXP(-(Predictive_Model!$B$5+((B2023-Predictive_Model!$B$20)/Predictive_Model!$C$20)*Predictive_Model!$D$20+((E2023-Predictive_Model!$B$21)/Predictive_Model!$C$21)*Predictive_Model!$D$21+((F2023-Predictive_Model!$B$22)/Predictive_Model!$C$22)*Predictive_Model!$D$22+((I2023-Predictive_Model!$B$23)/Predictive_Model!$C$23)*Predictive_Model!$D$23+((L2023-Predictive_Model!$B$24)/Predictive_Model!$C$24)*Predictive_Model!$D$24+((M2023-Predictive_Model!$B$25)/Predictive_Model!$C$25)*Predictive_Model!$D$25+IF(C2023="Male",Predictive_Model!$D$31,IF(C2023="Other",Predictive_Model!$D$32,0))+IF(D2023="Premium",Predictive_Model!$D$34,IF(D2023="Standard",Predictive_Model!$D$35,0))+IF(G2023="Asia",Predictive_Model!$D$37,IF(G2023="Europe",Predictive_Model!$D$38,IF(G2023="North America",Predictive_Model!$D$39,IF(G2023="Oceania",Predictive_Model!$D$40,IF(G2023="South America",Predictive_Model!$D$41,0)))))+IF(H2023="Laptop",Predictive_Model!$D$43,IF(H2023="Mobile",Predictive_Model!$D$44,IF(H2023="TV",Predictive_Model!$D$45,IF(H2023="Tablet",Predictive_Model!$D$46,0))))+IF(K2023="Crypto",Predictive_Model!$D$48,IF(K2023="Debit Card",Predictive_Model!$D$49,IF(K2023="Gift Card",Predictive_Model!$D$50,IF(K2023="PayPal",Predictive_Model!$D$51,0))))+IF(N2023="Comedy",Predictive_Model!$D$53,IF(N2023="Documentary",Predictive_Model!$D$54,IF(N2023="Drama",Predictive_Model!$D$55,IF(N2023="Horror",Predictive_Model!$D$56,IF(N2023="Romance",Predictive_Model!$D$57,IF(N2023="Sci-Fi",Predictive_Model!$D$58,0)))))))))</f>
        <v>0.94880548723907743</v>
      </c>
      <c r="V2023" s="3" t="str">
        <f t="shared" si="316"/>
        <v>Critical</v>
      </c>
      <c r="W2023" s="6">
        <f t="shared" si="317"/>
        <v>17.069010715431002</v>
      </c>
      <c r="X2023" s="3" t="str">
        <f t="shared" si="318"/>
        <v>Priority 1</v>
      </c>
      <c r="Y2023" s="3" t="str">
        <f t="shared" si="319"/>
        <v>OK</v>
      </c>
    </row>
    <row r="2024" spans="1:25" x14ac:dyDescent="0.25">
      <c r="A2024" s="3" t="str">
        <f>Raw_Data!A2024</f>
        <v>e012b536-8421-45de-a8ca-caab61d9b1e4</v>
      </c>
      <c r="B2024" s="3">
        <f>Raw_Data!B2024</f>
        <v>58</v>
      </c>
      <c r="C2024" s="3" t="str">
        <f>Raw_Data!C2024</f>
        <v>Female</v>
      </c>
      <c r="D2024" s="3" t="str">
        <f>Raw_Data!D2024</f>
        <v>Basic</v>
      </c>
      <c r="E2024" s="3">
        <f>Raw_Data!E2024</f>
        <v>7.31</v>
      </c>
      <c r="F2024" s="3">
        <f>Raw_Data!F2024</f>
        <v>49</v>
      </c>
      <c r="G2024" s="3" t="str">
        <f>Raw_Data!G2024</f>
        <v>North America</v>
      </c>
      <c r="H2024" s="3" t="str">
        <f>Raw_Data!H2024</f>
        <v>Laptop</v>
      </c>
      <c r="I2024" s="3">
        <f>Raw_Data!I2024</f>
        <v>8.99</v>
      </c>
      <c r="J2024" s="3">
        <f>Raw_Data!J2024</f>
        <v>1</v>
      </c>
      <c r="K2024" s="3" t="str">
        <f>Raw_Data!K2024</f>
        <v>Gift Card</v>
      </c>
      <c r="L2024" s="3">
        <f>Raw_Data!L2024</f>
        <v>2</v>
      </c>
      <c r="M2024" s="3">
        <f>Raw_Data!M2024</f>
        <v>0.15</v>
      </c>
      <c r="N2024" s="3" t="str">
        <f>Raw_Data!N2024</f>
        <v>Romance</v>
      </c>
      <c r="O2024" s="3" t="str">
        <f t="shared" si="310"/>
        <v>55-70</v>
      </c>
      <c r="P2024" s="3" t="str">
        <f t="shared" si="311"/>
        <v>&lt;10h</v>
      </c>
      <c r="Q2024" s="3" t="str">
        <f t="shared" si="312"/>
        <v>46-60d</v>
      </c>
      <c r="R2024" s="3" t="str">
        <f t="shared" si="313"/>
        <v>Low</v>
      </c>
      <c r="S2024" s="3" t="str">
        <f t="shared" si="314"/>
        <v>Low</v>
      </c>
      <c r="T2024" s="3" t="str">
        <f t="shared" si="315"/>
        <v>Churned</v>
      </c>
      <c r="U2024" s="4">
        <f>1/(1+EXP(-(Predictive_Model!$B$5+((B2024-Predictive_Model!$B$20)/Predictive_Model!$C$20)*Predictive_Model!$D$20+((E2024-Predictive_Model!$B$21)/Predictive_Model!$C$21)*Predictive_Model!$D$21+((F2024-Predictive_Model!$B$22)/Predictive_Model!$C$22)*Predictive_Model!$D$22+((I2024-Predictive_Model!$B$23)/Predictive_Model!$C$23)*Predictive_Model!$D$23+((L2024-Predictive_Model!$B$24)/Predictive_Model!$C$24)*Predictive_Model!$D$24+((M2024-Predictive_Model!$B$25)/Predictive_Model!$C$25)*Predictive_Model!$D$25+IF(C2024="Male",Predictive_Model!$D$31,IF(C2024="Other",Predictive_Model!$D$32,0))+IF(D2024="Premium",Predictive_Model!$D$34,IF(D2024="Standard",Predictive_Model!$D$35,0))+IF(G2024="Asia",Predictive_Model!$D$37,IF(G2024="Europe",Predictive_Model!$D$38,IF(G2024="North America",Predictive_Model!$D$39,IF(G2024="Oceania",Predictive_Model!$D$40,IF(G2024="South America",Predictive_Model!$D$41,0)))))+IF(H2024="Laptop",Predictive_Model!$D$43,IF(H2024="Mobile",Predictive_Model!$D$44,IF(H2024="TV",Predictive_Model!$D$45,IF(H2024="Tablet",Predictive_Model!$D$46,0))))+IF(K2024="Crypto",Predictive_Model!$D$48,IF(K2024="Debit Card",Predictive_Model!$D$49,IF(K2024="Gift Card",Predictive_Model!$D$50,IF(K2024="PayPal",Predictive_Model!$D$51,0))))+IF(N2024="Comedy",Predictive_Model!$D$53,IF(N2024="Documentary",Predictive_Model!$D$54,IF(N2024="Drama",Predictive_Model!$D$55,IF(N2024="Horror",Predictive_Model!$D$56,IF(N2024="Romance",Predictive_Model!$D$57,IF(N2024="Sci-Fi",Predictive_Model!$D$58,0)))))))))</f>
        <v>0.99974551996431316</v>
      </c>
      <c r="V2024" s="3" t="str">
        <f t="shared" si="316"/>
        <v>Critical</v>
      </c>
      <c r="W2024" s="6">
        <f t="shared" si="317"/>
        <v>8.99</v>
      </c>
      <c r="X2024" s="3" t="str">
        <f t="shared" si="318"/>
        <v>Priority 2</v>
      </c>
      <c r="Y2024" s="3" t="str">
        <f t="shared" si="319"/>
        <v>OK</v>
      </c>
    </row>
    <row r="2025" spans="1:25" x14ac:dyDescent="0.25">
      <c r="A2025" s="3" t="str">
        <f>Raw_Data!A2025</f>
        <v>7069b89a-b443-4895-89a4-44b719c1e347</v>
      </c>
      <c r="B2025" s="3">
        <f>Raw_Data!B2025</f>
        <v>28</v>
      </c>
      <c r="C2025" s="3" t="str">
        <f>Raw_Data!C2025</f>
        <v>Female</v>
      </c>
      <c r="D2025" s="3" t="str">
        <f>Raw_Data!D2025</f>
        <v>Standard</v>
      </c>
      <c r="E2025" s="3">
        <f>Raw_Data!E2025</f>
        <v>14.34</v>
      </c>
      <c r="F2025" s="3">
        <f>Raw_Data!F2025</f>
        <v>11</v>
      </c>
      <c r="G2025" s="3" t="str">
        <f>Raw_Data!G2025</f>
        <v>Asia</v>
      </c>
      <c r="H2025" s="3" t="str">
        <f>Raw_Data!H2025</f>
        <v>Desktop</v>
      </c>
      <c r="I2025" s="3">
        <f>Raw_Data!I2025</f>
        <v>13.99</v>
      </c>
      <c r="J2025" s="3">
        <f>Raw_Data!J2025</f>
        <v>0</v>
      </c>
      <c r="K2025" s="3" t="str">
        <f>Raw_Data!K2025</f>
        <v>Credit Card</v>
      </c>
      <c r="L2025" s="3">
        <f>Raw_Data!L2025</f>
        <v>5</v>
      </c>
      <c r="M2025" s="3">
        <f>Raw_Data!M2025</f>
        <v>1.2</v>
      </c>
      <c r="N2025" s="3" t="str">
        <f>Raw_Data!N2025</f>
        <v>Comedy</v>
      </c>
      <c r="O2025" s="3" t="str">
        <f t="shared" si="310"/>
        <v>25-34</v>
      </c>
      <c r="P2025" s="3" t="str">
        <f t="shared" si="311"/>
        <v>10-24h</v>
      </c>
      <c r="Q2025" s="3" t="str">
        <f t="shared" si="312"/>
        <v>8-21d</v>
      </c>
      <c r="R2025" s="3" t="str">
        <f t="shared" si="313"/>
        <v>Medium</v>
      </c>
      <c r="S2025" s="3" t="str">
        <f t="shared" si="314"/>
        <v>Mid</v>
      </c>
      <c r="T2025" s="3" t="str">
        <f t="shared" si="315"/>
        <v>Active</v>
      </c>
      <c r="U2025" s="4">
        <f>1/(1+EXP(-(Predictive_Model!$B$5+((B2025-Predictive_Model!$B$20)/Predictive_Model!$C$20)*Predictive_Model!$D$20+((E2025-Predictive_Model!$B$21)/Predictive_Model!$C$21)*Predictive_Model!$D$21+((F2025-Predictive_Model!$B$22)/Predictive_Model!$C$22)*Predictive_Model!$D$22+((I2025-Predictive_Model!$B$23)/Predictive_Model!$C$23)*Predictive_Model!$D$23+((L2025-Predictive_Model!$B$24)/Predictive_Model!$C$24)*Predictive_Model!$D$24+((M2025-Predictive_Model!$B$25)/Predictive_Model!$C$25)*Predictive_Model!$D$25+IF(C2025="Male",Predictive_Model!$D$31,IF(C2025="Other",Predictive_Model!$D$32,0))+IF(D2025="Premium",Predictive_Model!$D$34,IF(D2025="Standard",Predictive_Model!$D$35,0))+IF(G2025="Asia",Predictive_Model!$D$37,IF(G2025="Europe",Predictive_Model!$D$38,IF(G2025="North America",Predictive_Model!$D$39,IF(G2025="Oceania",Predictive_Model!$D$40,IF(G2025="South America",Predictive_Model!$D$41,0)))))+IF(H2025="Laptop",Predictive_Model!$D$43,IF(H2025="Mobile",Predictive_Model!$D$44,IF(H2025="TV",Predictive_Model!$D$45,IF(H2025="Tablet",Predictive_Model!$D$46,0))))+IF(K2025="Crypto",Predictive_Model!$D$48,IF(K2025="Debit Card",Predictive_Model!$D$49,IF(K2025="Gift Card",Predictive_Model!$D$50,IF(K2025="PayPal",Predictive_Model!$D$51,0))))+IF(N2025="Comedy",Predictive_Model!$D$53,IF(N2025="Documentary",Predictive_Model!$D$54,IF(N2025="Drama",Predictive_Model!$D$55,IF(N2025="Horror",Predictive_Model!$D$56,IF(N2025="Romance",Predictive_Model!$D$57,IF(N2025="Sci-Fi",Predictive_Model!$D$58,0)))))))))</f>
        <v>7.3985443740480746E-3</v>
      </c>
      <c r="V2025" s="3" t="str">
        <f t="shared" si="316"/>
        <v>Low</v>
      </c>
      <c r="W2025" s="6">
        <f t="shared" si="317"/>
        <v>0.10350563579293257</v>
      </c>
      <c r="X2025" s="3" t="str">
        <f t="shared" si="318"/>
        <v>Monitor</v>
      </c>
      <c r="Y2025" s="3" t="str">
        <f t="shared" si="319"/>
        <v>OK</v>
      </c>
    </row>
    <row r="2026" spans="1:25" x14ac:dyDescent="0.25">
      <c r="A2026" s="3" t="str">
        <f>Raw_Data!A2026</f>
        <v>1dcf08f8-357b-4740-98c1-bb768f842126</v>
      </c>
      <c r="B2026" s="3">
        <f>Raw_Data!B2026</f>
        <v>67</v>
      </c>
      <c r="C2026" s="3" t="str">
        <f>Raw_Data!C2026</f>
        <v>Other</v>
      </c>
      <c r="D2026" s="3" t="str">
        <f>Raw_Data!D2026</f>
        <v>Premium</v>
      </c>
      <c r="E2026" s="3">
        <f>Raw_Data!E2026</f>
        <v>22.63</v>
      </c>
      <c r="F2026" s="3">
        <f>Raw_Data!F2026</f>
        <v>33</v>
      </c>
      <c r="G2026" s="3" t="str">
        <f>Raw_Data!G2026</f>
        <v>Africa</v>
      </c>
      <c r="H2026" s="3" t="str">
        <f>Raw_Data!H2026</f>
        <v>Laptop</v>
      </c>
      <c r="I2026" s="3">
        <f>Raw_Data!I2026</f>
        <v>17.989999999999998</v>
      </c>
      <c r="J2026" s="3">
        <f>Raw_Data!J2026</f>
        <v>0</v>
      </c>
      <c r="K2026" s="3" t="str">
        <f>Raw_Data!K2026</f>
        <v>Gift Card</v>
      </c>
      <c r="L2026" s="3">
        <f>Raw_Data!L2026</f>
        <v>2</v>
      </c>
      <c r="M2026" s="3">
        <f>Raw_Data!M2026</f>
        <v>0.67</v>
      </c>
      <c r="N2026" s="3" t="str">
        <f>Raw_Data!N2026</f>
        <v>Documentary</v>
      </c>
      <c r="O2026" s="3" t="str">
        <f t="shared" si="310"/>
        <v>55-70</v>
      </c>
      <c r="P2026" s="3" t="str">
        <f t="shared" si="311"/>
        <v>10-24h</v>
      </c>
      <c r="Q2026" s="3" t="str">
        <f t="shared" si="312"/>
        <v>22-45d</v>
      </c>
      <c r="R2026" s="3" t="str">
        <f t="shared" si="313"/>
        <v>Medium</v>
      </c>
      <c r="S2026" s="3" t="str">
        <f t="shared" si="314"/>
        <v>High</v>
      </c>
      <c r="T2026" s="3" t="str">
        <f t="shared" si="315"/>
        <v>Active</v>
      </c>
      <c r="U2026" s="4">
        <f>1/(1+EXP(-(Predictive_Model!$B$5+((B2026-Predictive_Model!$B$20)/Predictive_Model!$C$20)*Predictive_Model!$D$20+((E2026-Predictive_Model!$B$21)/Predictive_Model!$C$21)*Predictive_Model!$D$21+((F2026-Predictive_Model!$B$22)/Predictive_Model!$C$22)*Predictive_Model!$D$22+((I2026-Predictive_Model!$B$23)/Predictive_Model!$C$23)*Predictive_Model!$D$23+((L2026-Predictive_Model!$B$24)/Predictive_Model!$C$24)*Predictive_Model!$D$24+((M2026-Predictive_Model!$B$25)/Predictive_Model!$C$25)*Predictive_Model!$D$25+IF(C2026="Male",Predictive_Model!$D$31,IF(C2026="Other",Predictive_Model!$D$32,0))+IF(D2026="Premium",Predictive_Model!$D$34,IF(D2026="Standard",Predictive_Model!$D$35,0))+IF(G2026="Asia",Predictive_Model!$D$37,IF(G2026="Europe",Predictive_Model!$D$38,IF(G2026="North America",Predictive_Model!$D$39,IF(G2026="Oceania",Predictive_Model!$D$40,IF(G2026="South America",Predictive_Model!$D$41,0)))))+IF(H2026="Laptop",Predictive_Model!$D$43,IF(H2026="Mobile",Predictive_Model!$D$44,IF(H2026="TV",Predictive_Model!$D$45,IF(H2026="Tablet",Predictive_Model!$D$46,0))))+IF(K2026="Crypto",Predictive_Model!$D$48,IF(K2026="Debit Card",Predictive_Model!$D$49,IF(K2026="Gift Card",Predictive_Model!$D$50,IF(K2026="PayPal",Predictive_Model!$D$51,0))))+IF(N2026="Comedy",Predictive_Model!$D$53,IF(N2026="Documentary",Predictive_Model!$D$54,IF(N2026="Drama",Predictive_Model!$D$55,IF(N2026="Horror",Predictive_Model!$D$56,IF(N2026="Romance",Predictive_Model!$D$57,IF(N2026="Sci-Fi",Predictive_Model!$D$58,0)))))))))</f>
        <v>5.9891756469853417E-2</v>
      </c>
      <c r="V2026" s="3" t="str">
        <f t="shared" si="316"/>
        <v>Low</v>
      </c>
      <c r="W2026" s="6">
        <f t="shared" si="317"/>
        <v>1.0774526988926629</v>
      </c>
      <c r="X2026" s="3" t="str">
        <f t="shared" si="318"/>
        <v>Monitor</v>
      </c>
      <c r="Y2026" s="3" t="str">
        <f t="shared" si="319"/>
        <v>OK</v>
      </c>
    </row>
    <row r="2027" spans="1:25" x14ac:dyDescent="0.25">
      <c r="A2027" s="3" t="str">
        <f>Raw_Data!A2027</f>
        <v>9ffd0956-8b70-4483-ac93-63f2e5e101cc</v>
      </c>
      <c r="B2027" s="3">
        <f>Raw_Data!B2027</f>
        <v>21</v>
      </c>
      <c r="C2027" s="3" t="str">
        <f>Raw_Data!C2027</f>
        <v>Other</v>
      </c>
      <c r="D2027" s="3" t="str">
        <f>Raw_Data!D2027</f>
        <v>Standard</v>
      </c>
      <c r="E2027" s="3">
        <f>Raw_Data!E2027</f>
        <v>17.63</v>
      </c>
      <c r="F2027" s="3">
        <f>Raw_Data!F2027</f>
        <v>28</v>
      </c>
      <c r="G2027" s="3" t="str">
        <f>Raw_Data!G2027</f>
        <v>South America</v>
      </c>
      <c r="H2027" s="3" t="str">
        <f>Raw_Data!H2027</f>
        <v>Laptop</v>
      </c>
      <c r="I2027" s="3">
        <f>Raw_Data!I2027</f>
        <v>13.99</v>
      </c>
      <c r="J2027" s="3">
        <f>Raw_Data!J2027</f>
        <v>0</v>
      </c>
      <c r="K2027" s="3" t="str">
        <f>Raw_Data!K2027</f>
        <v>Credit Card</v>
      </c>
      <c r="L2027" s="3">
        <f>Raw_Data!L2027</f>
        <v>1</v>
      </c>
      <c r="M2027" s="3">
        <f>Raw_Data!M2027</f>
        <v>0.61</v>
      </c>
      <c r="N2027" s="3" t="str">
        <f>Raw_Data!N2027</f>
        <v>Documentary</v>
      </c>
      <c r="O2027" s="3" t="str">
        <f t="shared" si="310"/>
        <v>18-24</v>
      </c>
      <c r="P2027" s="3" t="str">
        <f t="shared" si="311"/>
        <v>10-24h</v>
      </c>
      <c r="Q2027" s="3" t="str">
        <f t="shared" si="312"/>
        <v>22-45d</v>
      </c>
      <c r="R2027" s="3" t="str">
        <f t="shared" si="313"/>
        <v>Medium</v>
      </c>
      <c r="S2027" s="3" t="str">
        <f t="shared" si="314"/>
        <v>Mid</v>
      </c>
      <c r="T2027" s="3" t="str">
        <f t="shared" si="315"/>
        <v>Active</v>
      </c>
      <c r="U2027" s="4">
        <f>1/(1+EXP(-(Predictive_Model!$B$5+((B2027-Predictive_Model!$B$20)/Predictive_Model!$C$20)*Predictive_Model!$D$20+((E2027-Predictive_Model!$B$21)/Predictive_Model!$C$21)*Predictive_Model!$D$21+((F2027-Predictive_Model!$B$22)/Predictive_Model!$C$22)*Predictive_Model!$D$22+((I2027-Predictive_Model!$B$23)/Predictive_Model!$C$23)*Predictive_Model!$D$23+((L2027-Predictive_Model!$B$24)/Predictive_Model!$C$24)*Predictive_Model!$D$24+((M2027-Predictive_Model!$B$25)/Predictive_Model!$C$25)*Predictive_Model!$D$25+IF(C2027="Male",Predictive_Model!$D$31,IF(C2027="Other",Predictive_Model!$D$32,0))+IF(D2027="Premium",Predictive_Model!$D$34,IF(D2027="Standard",Predictive_Model!$D$35,0))+IF(G2027="Asia",Predictive_Model!$D$37,IF(G2027="Europe",Predictive_Model!$D$38,IF(G2027="North America",Predictive_Model!$D$39,IF(G2027="Oceania",Predictive_Model!$D$40,IF(G2027="South America",Predictive_Model!$D$41,0)))))+IF(H2027="Laptop",Predictive_Model!$D$43,IF(H2027="Mobile",Predictive_Model!$D$44,IF(H2027="TV",Predictive_Model!$D$45,IF(H2027="Tablet",Predictive_Model!$D$46,0))))+IF(K2027="Crypto",Predictive_Model!$D$48,IF(K2027="Debit Card",Predictive_Model!$D$49,IF(K2027="Gift Card",Predictive_Model!$D$50,IF(K2027="PayPal",Predictive_Model!$D$51,0))))+IF(N2027="Comedy",Predictive_Model!$D$53,IF(N2027="Documentary",Predictive_Model!$D$54,IF(N2027="Drama",Predictive_Model!$D$55,IF(N2027="Horror",Predictive_Model!$D$56,IF(N2027="Romance",Predictive_Model!$D$57,IF(N2027="Sci-Fi",Predictive_Model!$D$58,0)))))))))</f>
        <v>0.63109755893526265</v>
      </c>
      <c r="V2027" s="3" t="str">
        <f t="shared" si="316"/>
        <v>High</v>
      </c>
      <c r="W2027" s="6">
        <f t="shared" si="317"/>
        <v>8.829054849504324</v>
      </c>
      <c r="X2027" s="3" t="str">
        <f t="shared" si="318"/>
        <v>Priority 2</v>
      </c>
      <c r="Y2027" s="3" t="str">
        <f t="shared" si="319"/>
        <v>OK</v>
      </c>
    </row>
    <row r="2028" spans="1:25" x14ac:dyDescent="0.25">
      <c r="A2028" s="3" t="str">
        <f>Raw_Data!A2028</f>
        <v>bfbe5804-1dc1-452b-b92b-a483c5eeb76b</v>
      </c>
      <c r="B2028" s="3">
        <f>Raw_Data!B2028</f>
        <v>67</v>
      </c>
      <c r="C2028" s="3" t="str">
        <f>Raw_Data!C2028</f>
        <v>Other</v>
      </c>
      <c r="D2028" s="3" t="str">
        <f>Raw_Data!D2028</f>
        <v>Premium</v>
      </c>
      <c r="E2028" s="3">
        <f>Raw_Data!E2028</f>
        <v>2.5099999999999998</v>
      </c>
      <c r="F2028" s="3">
        <f>Raw_Data!F2028</f>
        <v>25</v>
      </c>
      <c r="G2028" s="3" t="str">
        <f>Raw_Data!G2028</f>
        <v>Africa</v>
      </c>
      <c r="H2028" s="3" t="str">
        <f>Raw_Data!H2028</f>
        <v>Tablet</v>
      </c>
      <c r="I2028" s="3">
        <f>Raw_Data!I2028</f>
        <v>17.989999999999998</v>
      </c>
      <c r="J2028" s="3">
        <f>Raw_Data!J2028</f>
        <v>1</v>
      </c>
      <c r="K2028" s="3" t="str">
        <f>Raw_Data!K2028</f>
        <v>Credit Card</v>
      </c>
      <c r="L2028" s="3">
        <f>Raw_Data!L2028</f>
        <v>3</v>
      </c>
      <c r="M2028" s="3">
        <f>Raw_Data!M2028</f>
        <v>0.1</v>
      </c>
      <c r="N2028" s="3" t="str">
        <f>Raw_Data!N2028</f>
        <v>Romance</v>
      </c>
      <c r="O2028" s="3" t="str">
        <f t="shared" si="310"/>
        <v>55-70</v>
      </c>
      <c r="P2028" s="3" t="str">
        <f t="shared" si="311"/>
        <v>&lt;10h</v>
      </c>
      <c r="Q2028" s="3" t="str">
        <f t="shared" si="312"/>
        <v>22-45d</v>
      </c>
      <c r="R2028" s="3" t="str">
        <f t="shared" si="313"/>
        <v>Medium</v>
      </c>
      <c r="S2028" s="3" t="str">
        <f t="shared" si="314"/>
        <v>High</v>
      </c>
      <c r="T2028" s="3" t="str">
        <f t="shared" si="315"/>
        <v>Churned</v>
      </c>
      <c r="U2028" s="4">
        <f>1/(1+EXP(-(Predictive_Model!$B$5+((B2028-Predictive_Model!$B$20)/Predictive_Model!$C$20)*Predictive_Model!$D$20+((E2028-Predictive_Model!$B$21)/Predictive_Model!$C$21)*Predictive_Model!$D$21+((F2028-Predictive_Model!$B$22)/Predictive_Model!$C$22)*Predictive_Model!$D$22+((I2028-Predictive_Model!$B$23)/Predictive_Model!$C$23)*Predictive_Model!$D$23+((L2028-Predictive_Model!$B$24)/Predictive_Model!$C$24)*Predictive_Model!$D$24+((M2028-Predictive_Model!$B$25)/Predictive_Model!$C$25)*Predictive_Model!$D$25+IF(C2028="Male",Predictive_Model!$D$31,IF(C2028="Other",Predictive_Model!$D$32,0))+IF(D2028="Premium",Predictive_Model!$D$34,IF(D2028="Standard",Predictive_Model!$D$35,0))+IF(G2028="Asia",Predictive_Model!$D$37,IF(G2028="Europe",Predictive_Model!$D$38,IF(G2028="North America",Predictive_Model!$D$39,IF(G2028="Oceania",Predictive_Model!$D$40,IF(G2028="South America",Predictive_Model!$D$41,0)))))+IF(H2028="Laptop",Predictive_Model!$D$43,IF(H2028="Mobile",Predictive_Model!$D$44,IF(H2028="TV",Predictive_Model!$D$45,IF(H2028="Tablet",Predictive_Model!$D$46,0))))+IF(K2028="Crypto",Predictive_Model!$D$48,IF(K2028="Debit Card",Predictive_Model!$D$49,IF(K2028="Gift Card",Predictive_Model!$D$50,IF(K2028="PayPal",Predictive_Model!$D$51,0))))+IF(N2028="Comedy",Predictive_Model!$D$53,IF(N2028="Documentary",Predictive_Model!$D$54,IF(N2028="Drama",Predictive_Model!$D$55,IF(N2028="Horror",Predictive_Model!$D$56,IF(N2028="Romance",Predictive_Model!$D$57,IF(N2028="Sci-Fi",Predictive_Model!$D$58,0)))))))))</f>
        <v>0.97869355869097352</v>
      </c>
      <c r="V2028" s="3" t="str">
        <f t="shared" si="316"/>
        <v>Critical</v>
      </c>
      <c r="W2028" s="6">
        <f t="shared" si="317"/>
        <v>17.989999999999998</v>
      </c>
      <c r="X2028" s="3" t="str">
        <f t="shared" si="318"/>
        <v>Priority 1</v>
      </c>
      <c r="Y2028" s="3" t="str">
        <f t="shared" si="319"/>
        <v>OK</v>
      </c>
    </row>
    <row r="2029" spans="1:25" x14ac:dyDescent="0.25">
      <c r="A2029" s="3" t="str">
        <f>Raw_Data!A2029</f>
        <v>7bf23b3d-ab59-48e0-a558-db5c48b1a206</v>
      </c>
      <c r="B2029" s="3">
        <f>Raw_Data!B2029</f>
        <v>64</v>
      </c>
      <c r="C2029" s="3" t="str">
        <f>Raw_Data!C2029</f>
        <v>Other</v>
      </c>
      <c r="D2029" s="3" t="str">
        <f>Raw_Data!D2029</f>
        <v>Standard</v>
      </c>
      <c r="E2029" s="3">
        <f>Raw_Data!E2029</f>
        <v>8.08</v>
      </c>
      <c r="F2029" s="3">
        <f>Raw_Data!F2029</f>
        <v>12</v>
      </c>
      <c r="G2029" s="3" t="str">
        <f>Raw_Data!G2029</f>
        <v>Europe</v>
      </c>
      <c r="H2029" s="3" t="str">
        <f>Raw_Data!H2029</f>
        <v>Mobile</v>
      </c>
      <c r="I2029" s="3">
        <f>Raw_Data!I2029</f>
        <v>13.99</v>
      </c>
      <c r="J2029" s="3">
        <f>Raw_Data!J2029</f>
        <v>0</v>
      </c>
      <c r="K2029" s="3" t="str">
        <f>Raw_Data!K2029</f>
        <v>PayPal</v>
      </c>
      <c r="L2029" s="3">
        <f>Raw_Data!L2029</f>
        <v>4</v>
      </c>
      <c r="M2029" s="3">
        <f>Raw_Data!M2029</f>
        <v>0.62</v>
      </c>
      <c r="N2029" s="3" t="str">
        <f>Raw_Data!N2029</f>
        <v>Romance</v>
      </c>
      <c r="O2029" s="3" t="str">
        <f t="shared" si="310"/>
        <v>55-70</v>
      </c>
      <c r="P2029" s="3" t="str">
        <f t="shared" si="311"/>
        <v>&lt;10h</v>
      </c>
      <c r="Q2029" s="3" t="str">
        <f t="shared" si="312"/>
        <v>8-21d</v>
      </c>
      <c r="R2029" s="3" t="str">
        <f t="shared" si="313"/>
        <v>Medium</v>
      </c>
      <c r="S2029" s="3" t="str">
        <f t="shared" si="314"/>
        <v>Mid</v>
      </c>
      <c r="T2029" s="3" t="str">
        <f t="shared" si="315"/>
        <v>Active</v>
      </c>
      <c r="U2029" s="4">
        <f>1/(1+EXP(-(Predictive_Model!$B$5+((B2029-Predictive_Model!$B$20)/Predictive_Model!$C$20)*Predictive_Model!$D$20+((E2029-Predictive_Model!$B$21)/Predictive_Model!$C$21)*Predictive_Model!$D$21+((F2029-Predictive_Model!$B$22)/Predictive_Model!$C$22)*Predictive_Model!$D$22+((I2029-Predictive_Model!$B$23)/Predictive_Model!$C$23)*Predictive_Model!$D$23+((L2029-Predictive_Model!$B$24)/Predictive_Model!$C$24)*Predictive_Model!$D$24+((M2029-Predictive_Model!$B$25)/Predictive_Model!$C$25)*Predictive_Model!$D$25+IF(C2029="Male",Predictive_Model!$D$31,IF(C2029="Other",Predictive_Model!$D$32,0))+IF(D2029="Premium",Predictive_Model!$D$34,IF(D2029="Standard",Predictive_Model!$D$35,0))+IF(G2029="Asia",Predictive_Model!$D$37,IF(G2029="Europe",Predictive_Model!$D$38,IF(G2029="North America",Predictive_Model!$D$39,IF(G2029="Oceania",Predictive_Model!$D$40,IF(G2029="South America",Predictive_Model!$D$41,0)))))+IF(H2029="Laptop",Predictive_Model!$D$43,IF(H2029="Mobile",Predictive_Model!$D$44,IF(H2029="TV",Predictive_Model!$D$45,IF(H2029="Tablet",Predictive_Model!$D$46,0))))+IF(K2029="Crypto",Predictive_Model!$D$48,IF(K2029="Debit Card",Predictive_Model!$D$49,IF(K2029="Gift Card",Predictive_Model!$D$50,IF(K2029="PayPal",Predictive_Model!$D$51,0))))+IF(N2029="Comedy",Predictive_Model!$D$53,IF(N2029="Documentary",Predictive_Model!$D$54,IF(N2029="Drama",Predictive_Model!$D$55,IF(N2029="Horror",Predictive_Model!$D$56,IF(N2029="Romance",Predictive_Model!$D$57,IF(N2029="Sci-Fi",Predictive_Model!$D$58,0)))))))))</f>
        <v>0.63485069266949168</v>
      </c>
      <c r="V2029" s="3" t="str">
        <f t="shared" si="316"/>
        <v>High</v>
      </c>
      <c r="W2029" s="6">
        <f t="shared" si="317"/>
        <v>8.8815611904461882</v>
      </c>
      <c r="X2029" s="3" t="str">
        <f t="shared" si="318"/>
        <v>Monitor</v>
      </c>
      <c r="Y2029" s="3" t="str">
        <f t="shared" si="319"/>
        <v>OK</v>
      </c>
    </row>
    <row r="2030" spans="1:25" x14ac:dyDescent="0.25">
      <c r="A2030" s="3" t="str">
        <f>Raw_Data!A2030</f>
        <v>02ec20f5-ed7f-4f0e-8c1c-e95b386c28b5</v>
      </c>
      <c r="B2030" s="3">
        <f>Raw_Data!B2030</f>
        <v>40</v>
      </c>
      <c r="C2030" s="3" t="str">
        <f>Raw_Data!C2030</f>
        <v>Female</v>
      </c>
      <c r="D2030" s="3" t="str">
        <f>Raw_Data!D2030</f>
        <v>Basic</v>
      </c>
      <c r="E2030" s="3">
        <f>Raw_Data!E2030</f>
        <v>31.43</v>
      </c>
      <c r="F2030" s="3">
        <f>Raw_Data!F2030</f>
        <v>26</v>
      </c>
      <c r="G2030" s="3" t="str">
        <f>Raw_Data!G2030</f>
        <v>North America</v>
      </c>
      <c r="H2030" s="3" t="str">
        <f>Raw_Data!H2030</f>
        <v>Tablet</v>
      </c>
      <c r="I2030" s="3">
        <f>Raw_Data!I2030</f>
        <v>8.99</v>
      </c>
      <c r="J2030" s="3">
        <f>Raw_Data!J2030</f>
        <v>0</v>
      </c>
      <c r="K2030" s="3" t="str">
        <f>Raw_Data!K2030</f>
        <v>Crypto</v>
      </c>
      <c r="L2030" s="3">
        <f>Raw_Data!L2030</f>
        <v>1</v>
      </c>
      <c r="M2030" s="3">
        <f>Raw_Data!M2030</f>
        <v>1.1599999999999999</v>
      </c>
      <c r="N2030" s="3" t="str">
        <f>Raw_Data!N2030</f>
        <v>Action</v>
      </c>
      <c r="O2030" s="3" t="str">
        <f t="shared" si="310"/>
        <v>35-44</v>
      </c>
      <c r="P2030" s="3" t="str">
        <f t="shared" si="311"/>
        <v>25-49h</v>
      </c>
      <c r="Q2030" s="3" t="str">
        <f t="shared" si="312"/>
        <v>22-45d</v>
      </c>
      <c r="R2030" s="3" t="str">
        <f t="shared" si="313"/>
        <v>Medium</v>
      </c>
      <c r="S2030" s="3" t="str">
        <f t="shared" si="314"/>
        <v>Low</v>
      </c>
      <c r="T2030" s="3" t="str">
        <f t="shared" si="315"/>
        <v>Active</v>
      </c>
      <c r="U2030" s="4">
        <f>1/(1+EXP(-(Predictive_Model!$B$5+((B2030-Predictive_Model!$B$20)/Predictive_Model!$C$20)*Predictive_Model!$D$20+((E2030-Predictive_Model!$B$21)/Predictive_Model!$C$21)*Predictive_Model!$D$21+((F2030-Predictive_Model!$B$22)/Predictive_Model!$C$22)*Predictive_Model!$D$22+((I2030-Predictive_Model!$B$23)/Predictive_Model!$C$23)*Predictive_Model!$D$23+((L2030-Predictive_Model!$B$24)/Predictive_Model!$C$24)*Predictive_Model!$D$24+((M2030-Predictive_Model!$B$25)/Predictive_Model!$C$25)*Predictive_Model!$D$25+IF(C2030="Male",Predictive_Model!$D$31,IF(C2030="Other",Predictive_Model!$D$32,0))+IF(D2030="Premium",Predictive_Model!$D$34,IF(D2030="Standard",Predictive_Model!$D$35,0))+IF(G2030="Asia",Predictive_Model!$D$37,IF(G2030="Europe",Predictive_Model!$D$38,IF(G2030="North America",Predictive_Model!$D$39,IF(G2030="Oceania",Predictive_Model!$D$40,IF(G2030="South America",Predictive_Model!$D$41,0)))))+IF(H2030="Laptop",Predictive_Model!$D$43,IF(H2030="Mobile",Predictive_Model!$D$44,IF(H2030="TV",Predictive_Model!$D$45,IF(H2030="Tablet",Predictive_Model!$D$46,0))))+IF(K2030="Crypto",Predictive_Model!$D$48,IF(K2030="Debit Card",Predictive_Model!$D$49,IF(K2030="Gift Card",Predictive_Model!$D$50,IF(K2030="PayPal",Predictive_Model!$D$51,0))))+IF(N2030="Comedy",Predictive_Model!$D$53,IF(N2030="Documentary",Predictive_Model!$D$54,IF(N2030="Drama",Predictive_Model!$D$55,IF(N2030="Horror",Predictive_Model!$D$56,IF(N2030="Romance",Predictive_Model!$D$57,IF(N2030="Sci-Fi",Predictive_Model!$D$58,0)))))))))</f>
        <v>9.4981448372547614E-2</v>
      </c>
      <c r="V2030" s="3" t="str">
        <f t="shared" si="316"/>
        <v>Low</v>
      </c>
      <c r="W2030" s="6">
        <f t="shared" si="317"/>
        <v>0.8538832208692031</v>
      </c>
      <c r="X2030" s="3" t="str">
        <f t="shared" si="318"/>
        <v>Monitor</v>
      </c>
      <c r="Y2030" s="3" t="str">
        <f t="shared" si="319"/>
        <v>OK</v>
      </c>
    </row>
    <row r="2031" spans="1:25" x14ac:dyDescent="0.25">
      <c r="A2031" s="3" t="str">
        <f>Raw_Data!A2031</f>
        <v>7954dfc1-63a1-4207-b3e0-4d55b73f564f</v>
      </c>
      <c r="B2031" s="3">
        <f>Raw_Data!B2031</f>
        <v>20</v>
      </c>
      <c r="C2031" s="3" t="str">
        <f>Raw_Data!C2031</f>
        <v>Male</v>
      </c>
      <c r="D2031" s="3" t="str">
        <f>Raw_Data!D2031</f>
        <v>Basic</v>
      </c>
      <c r="E2031" s="3">
        <f>Raw_Data!E2031</f>
        <v>8.91</v>
      </c>
      <c r="F2031" s="3">
        <f>Raw_Data!F2031</f>
        <v>28</v>
      </c>
      <c r="G2031" s="3" t="str">
        <f>Raw_Data!G2031</f>
        <v>Africa</v>
      </c>
      <c r="H2031" s="3" t="str">
        <f>Raw_Data!H2031</f>
        <v>TV</v>
      </c>
      <c r="I2031" s="3">
        <f>Raw_Data!I2031</f>
        <v>8.99</v>
      </c>
      <c r="J2031" s="3">
        <f>Raw_Data!J2031</f>
        <v>1</v>
      </c>
      <c r="K2031" s="3" t="str">
        <f>Raw_Data!K2031</f>
        <v>Crypto</v>
      </c>
      <c r="L2031" s="3">
        <f>Raw_Data!L2031</f>
        <v>2</v>
      </c>
      <c r="M2031" s="3">
        <f>Raw_Data!M2031</f>
        <v>0.31</v>
      </c>
      <c r="N2031" s="3" t="str">
        <f>Raw_Data!N2031</f>
        <v>Comedy</v>
      </c>
      <c r="O2031" s="3" t="str">
        <f t="shared" si="310"/>
        <v>18-24</v>
      </c>
      <c r="P2031" s="3" t="str">
        <f t="shared" si="311"/>
        <v>&lt;10h</v>
      </c>
      <c r="Q2031" s="3" t="str">
        <f t="shared" si="312"/>
        <v>22-45d</v>
      </c>
      <c r="R2031" s="3" t="str">
        <f t="shared" si="313"/>
        <v>Medium</v>
      </c>
      <c r="S2031" s="3" t="str">
        <f t="shared" si="314"/>
        <v>Low</v>
      </c>
      <c r="T2031" s="3" t="str">
        <f t="shared" si="315"/>
        <v>Churned</v>
      </c>
      <c r="U2031" s="4">
        <f>1/(1+EXP(-(Predictive_Model!$B$5+((B2031-Predictive_Model!$B$20)/Predictive_Model!$C$20)*Predictive_Model!$D$20+((E2031-Predictive_Model!$B$21)/Predictive_Model!$C$21)*Predictive_Model!$D$21+((F2031-Predictive_Model!$B$22)/Predictive_Model!$C$22)*Predictive_Model!$D$22+((I2031-Predictive_Model!$B$23)/Predictive_Model!$C$23)*Predictive_Model!$D$23+((L2031-Predictive_Model!$B$24)/Predictive_Model!$C$24)*Predictive_Model!$D$24+((M2031-Predictive_Model!$B$25)/Predictive_Model!$C$25)*Predictive_Model!$D$25+IF(C2031="Male",Predictive_Model!$D$31,IF(C2031="Other",Predictive_Model!$D$32,0))+IF(D2031="Premium",Predictive_Model!$D$34,IF(D2031="Standard",Predictive_Model!$D$35,0))+IF(G2031="Asia",Predictive_Model!$D$37,IF(G2031="Europe",Predictive_Model!$D$38,IF(G2031="North America",Predictive_Model!$D$39,IF(G2031="Oceania",Predictive_Model!$D$40,IF(G2031="South America",Predictive_Model!$D$41,0)))))+IF(H2031="Laptop",Predictive_Model!$D$43,IF(H2031="Mobile",Predictive_Model!$D$44,IF(H2031="TV",Predictive_Model!$D$45,IF(H2031="Tablet",Predictive_Model!$D$46,0))))+IF(K2031="Crypto",Predictive_Model!$D$48,IF(K2031="Debit Card",Predictive_Model!$D$49,IF(K2031="Gift Card",Predictive_Model!$D$50,IF(K2031="PayPal",Predictive_Model!$D$51,0))))+IF(N2031="Comedy",Predictive_Model!$D$53,IF(N2031="Documentary",Predictive_Model!$D$54,IF(N2031="Drama",Predictive_Model!$D$55,IF(N2031="Horror",Predictive_Model!$D$56,IF(N2031="Romance",Predictive_Model!$D$57,IF(N2031="Sci-Fi",Predictive_Model!$D$58,0)))))))))</f>
        <v>0.97853388110970507</v>
      </c>
      <c r="V2031" s="3" t="str">
        <f t="shared" si="316"/>
        <v>Critical</v>
      </c>
      <c r="W2031" s="6">
        <f t="shared" si="317"/>
        <v>8.99</v>
      </c>
      <c r="X2031" s="3" t="str">
        <f t="shared" si="318"/>
        <v>Priority 2</v>
      </c>
      <c r="Y2031" s="3" t="str">
        <f t="shared" si="319"/>
        <v>OK</v>
      </c>
    </row>
    <row r="2032" spans="1:25" x14ac:dyDescent="0.25">
      <c r="A2032" s="3" t="str">
        <f>Raw_Data!A2032</f>
        <v>48692c47-9278-4198-be47-f921a8ab8299</v>
      </c>
      <c r="B2032" s="3">
        <f>Raw_Data!B2032</f>
        <v>37</v>
      </c>
      <c r="C2032" s="3" t="str">
        <f>Raw_Data!C2032</f>
        <v>Female</v>
      </c>
      <c r="D2032" s="3" t="str">
        <f>Raw_Data!D2032</f>
        <v>Standard</v>
      </c>
      <c r="E2032" s="3">
        <f>Raw_Data!E2032</f>
        <v>47.74</v>
      </c>
      <c r="F2032" s="3">
        <f>Raw_Data!F2032</f>
        <v>52</v>
      </c>
      <c r="G2032" s="3" t="str">
        <f>Raw_Data!G2032</f>
        <v>Oceania</v>
      </c>
      <c r="H2032" s="3" t="str">
        <f>Raw_Data!H2032</f>
        <v>Laptop</v>
      </c>
      <c r="I2032" s="3">
        <f>Raw_Data!I2032</f>
        <v>13.99</v>
      </c>
      <c r="J2032" s="3">
        <f>Raw_Data!J2032</f>
        <v>0</v>
      </c>
      <c r="K2032" s="3" t="str">
        <f>Raw_Data!K2032</f>
        <v>Gift Card</v>
      </c>
      <c r="L2032" s="3">
        <f>Raw_Data!L2032</f>
        <v>4</v>
      </c>
      <c r="M2032" s="3">
        <f>Raw_Data!M2032</f>
        <v>0.9</v>
      </c>
      <c r="N2032" s="3" t="str">
        <f>Raw_Data!N2032</f>
        <v>Action</v>
      </c>
      <c r="O2032" s="3" t="str">
        <f t="shared" si="310"/>
        <v>35-44</v>
      </c>
      <c r="P2032" s="3" t="str">
        <f t="shared" si="311"/>
        <v>25-49h</v>
      </c>
      <c r="Q2032" s="3" t="str">
        <f t="shared" si="312"/>
        <v>46-60d</v>
      </c>
      <c r="R2032" s="3" t="str">
        <f t="shared" si="313"/>
        <v>Medium</v>
      </c>
      <c r="S2032" s="3" t="str">
        <f t="shared" si="314"/>
        <v>Mid</v>
      </c>
      <c r="T2032" s="3" t="str">
        <f t="shared" si="315"/>
        <v>Active</v>
      </c>
      <c r="U2032" s="4">
        <f>1/(1+EXP(-(Predictive_Model!$B$5+((B2032-Predictive_Model!$B$20)/Predictive_Model!$C$20)*Predictive_Model!$D$20+((E2032-Predictive_Model!$B$21)/Predictive_Model!$C$21)*Predictive_Model!$D$21+((F2032-Predictive_Model!$B$22)/Predictive_Model!$C$22)*Predictive_Model!$D$22+((I2032-Predictive_Model!$B$23)/Predictive_Model!$C$23)*Predictive_Model!$D$23+((L2032-Predictive_Model!$B$24)/Predictive_Model!$C$24)*Predictive_Model!$D$24+((M2032-Predictive_Model!$B$25)/Predictive_Model!$C$25)*Predictive_Model!$D$25+IF(C2032="Male",Predictive_Model!$D$31,IF(C2032="Other",Predictive_Model!$D$32,0))+IF(D2032="Premium",Predictive_Model!$D$34,IF(D2032="Standard",Predictive_Model!$D$35,0))+IF(G2032="Asia",Predictive_Model!$D$37,IF(G2032="Europe",Predictive_Model!$D$38,IF(G2032="North America",Predictive_Model!$D$39,IF(G2032="Oceania",Predictive_Model!$D$40,IF(G2032="South America",Predictive_Model!$D$41,0)))))+IF(H2032="Laptop",Predictive_Model!$D$43,IF(H2032="Mobile",Predictive_Model!$D$44,IF(H2032="TV",Predictive_Model!$D$45,IF(H2032="Tablet",Predictive_Model!$D$46,0))))+IF(K2032="Crypto",Predictive_Model!$D$48,IF(K2032="Debit Card",Predictive_Model!$D$49,IF(K2032="Gift Card",Predictive_Model!$D$50,IF(K2032="PayPal",Predictive_Model!$D$51,0))))+IF(N2032="Comedy",Predictive_Model!$D$53,IF(N2032="Documentary",Predictive_Model!$D$54,IF(N2032="Drama",Predictive_Model!$D$55,IF(N2032="Horror",Predictive_Model!$D$56,IF(N2032="Romance",Predictive_Model!$D$57,IF(N2032="Sci-Fi",Predictive_Model!$D$58,0)))))))))</f>
        <v>3.2592192002771792E-4</v>
      </c>
      <c r="V2032" s="3" t="str">
        <f t="shared" si="316"/>
        <v>Low</v>
      </c>
      <c r="W2032" s="6">
        <f t="shared" si="317"/>
        <v>4.5596476611877738E-3</v>
      </c>
      <c r="X2032" s="3" t="str">
        <f t="shared" si="318"/>
        <v>Monitor</v>
      </c>
      <c r="Y2032" s="3" t="str">
        <f t="shared" si="319"/>
        <v>OK</v>
      </c>
    </row>
    <row r="2033" spans="1:25" x14ac:dyDescent="0.25">
      <c r="A2033" s="3" t="str">
        <f>Raw_Data!A2033</f>
        <v>57a8fb5f-c293-4702-ad9e-71cbdb4aa6e8</v>
      </c>
      <c r="B2033" s="3">
        <f>Raw_Data!B2033</f>
        <v>30</v>
      </c>
      <c r="C2033" s="3" t="str">
        <f>Raw_Data!C2033</f>
        <v>Other</v>
      </c>
      <c r="D2033" s="3" t="str">
        <f>Raw_Data!D2033</f>
        <v>Premium</v>
      </c>
      <c r="E2033" s="3">
        <f>Raw_Data!E2033</f>
        <v>12.88</v>
      </c>
      <c r="F2033" s="3">
        <f>Raw_Data!F2033</f>
        <v>54</v>
      </c>
      <c r="G2033" s="3" t="str">
        <f>Raw_Data!G2033</f>
        <v>Oceania</v>
      </c>
      <c r="H2033" s="3" t="str">
        <f>Raw_Data!H2033</f>
        <v>Desktop</v>
      </c>
      <c r="I2033" s="3">
        <f>Raw_Data!I2033</f>
        <v>17.989999999999998</v>
      </c>
      <c r="J2033" s="3">
        <f>Raw_Data!J2033</f>
        <v>1</v>
      </c>
      <c r="K2033" s="3" t="str">
        <f>Raw_Data!K2033</f>
        <v>Gift Card</v>
      </c>
      <c r="L2033" s="3">
        <f>Raw_Data!L2033</f>
        <v>4</v>
      </c>
      <c r="M2033" s="3">
        <f>Raw_Data!M2033</f>
        <v>0.23</v>
      </c>
      <c r="N2033" s="3" t="str">
        <f>Raw_Data!N2033</f>
        <v>Documentary</v>
      </c>
      <c r="O2033" s="3" t="str">
        <f t="shared" si="310"/>
        <v>25-34</v>
      </c>
      <c r="P2033" s="3" t="str">
        <f t="shared" si="311"/>
        <v>10-24h</v>
      </c>
      <c r="Q2033" s="3" t="str">
        <f t="shared" si="312"/>
        <v>46-60d</v>
      </c>
      <c r="R2033" s="3" t="str">
        <f t="shared" si="313"/>
        <v>Medium</v>
      </c>
      <c r="S2033" s="3" t="str">
        <f t="shared" si="314"/>
        <v>High</v>
      </c>
      <c r="T2033" s="3" t="str">
        <f t="shared" si="315"/>
        <v>Churned</v>
      </c>
      <c r="U2033" s="4">
        <f>1/(1+EXP(-(Predictive_Model!$B$5+((B2033-Predictive_Model!$B$20)/Predictive_Model!$C$20)*Predictive_Model!$D$20+((E2033-Predictive_Model!$B$21)/Predictive_Model!$C$21)*Predictive_Model!$D$21+((F2033-Predictive_Model!$B$22)/Predictive_Model!$C$22)*Predictive_Model!$D$22+((I2033-Predictive_Model!$B$23)/Predictive_Model!$C$23)*Predictive_Model!$D$23+((L2033-Predictive_Model!$B$24)/Predictive_Model!$C$24)*Predictive_Model!$D$24+((M2033-Predictive_Model!$B$25)/Predictive_Model!$C$25)*Predictive_Model!$D$25+IF(C2033="Male",Predictive_Model!$D$31,IF(C2033="Other",Predictive_Model!$D$32,0))+IF(D2033="Premium",Predictive_Model!$D$34,IF(D2033="Standard",Predictive_Model!$D$35,0))+IF(G2033="Asia",Predictive_Model!$D$37,IF(G2033="Europe",Predictive_Model!$D$38,IF(G2033="North America",Predictive_Model!$D$39,IF(G2033="Oceania",Predictive_Model!$D$40,IF(G2033="South America",Predictive_Model!$D$41,0)))))+IF(H2033="Laptop",Predictive_Model!$D$43,IF(H2033="Mobile",Predictive_Model!$D$44,IF(H2033="TV",Predictive_Model!$D$45,IF(H2033="Tablet",Predictive_Model!$D$46,0))))+IF(K2033="Crypto",Predictive_Model!$D$48,IF(K2033="Debit Card",Predictive_Model!$D$49,IF(K2033="Gift Card",Predictive_Model!$D$50,IF(K2033="PayPal",Predictive_Model!$D$51,0))))+IF(N2033="Comedy",Predictive_Model!$D$53,IF(N2033="Documentary",Predictive_Model!$D$54,IF(N2033="Drama",Predictive_Model!$D$55,IF(N2033="Horror",Predictive_Model!$D$56,IF(N2033="Romance",Predictive_Model!$D$57,IF(N2033="Sci-Fi",Predictive_Model!$D$58,0)))))))))</f>
        <v>0.92194400285702682</v>
      </c>
      <c r="V2033" s="3" t="str">
        <f t="shared" si="316"/>
        <v>Critical</v>
      </c>
      <c r="W2033" s="6">
        <f t="shared" si="317"/>
        <v>17.989999999999998</v>
      </c>
      <c r="X2033" s="3" t="str">
        <f t="shared" si="318"/>
        <v>Priority 1</v>
      </c>
      <c r="Y2033" s="3" t="str">
        <f t="shared" si="319"/>
        <v>OK</v>
      </c>
    </row>
    <row r="2034" spans="1:25" x14ac:dyDescent="0.25">
      <c r="A2034" s="3" t="str">
        <f>Raw_Data!A2034</f>
        <v>3fe822d8-7078-4018-a420-b4496d29ccf2</v>
      </c>
      <c r="B2034" s="3">
        <f>Raw_Data!B2034</f>
        <v>33</v>
      </c>
      <c r="C2034" s="3" t="str">
        <f>Raw_Data!C2034</f>
        <v>Other</v>
      </c>
      <c r="D2034" s="3" t="str">
        <f>Raw_Data!D2034</f>
        <v>Basic</v>
      </c>
      <c r="E2034" s="3">
        <f>Raw_Data!E2034</f>
        <v>24.5</v>
      </c>
      <c r="F2034" s="3">
        <f>Raw_Data!F2034</f>
        <v>46</v>
      </c>
      <c r="G2034" s="3" t="str">
        <f>Raw_Data!G2034</f>
        <v>Africa</v>
      </c>
      <c r="H2034" s="3" t="str">
        <f>Raw_Data!H2034</f>
        <v>TV</v>
      </c>
      <c r="I2034" s="3">
        <f>Raw_Data!I2034</f>
        <v>8.99</v>
      </c>
      <c r="J2034" s="3">
        <f>Raw_Data!J2034</f>
        <v>0</v>
      </c>
      <c r="K2034" s="3" t="str">
        <f>Raw_Data!K2034</f>
        <v>Credit Card</v>
      </c>
      <c r="L2034" s="3">
        <f>Raw_Data!L2034</f>
        <v>3</v>
      </c>
      <c r="M2034" s="3">
        <f>Raw_Data!M2034</f>
        <v>0.52</v>
      </c>
      <c r="N2034" s="3" t="str">
        <f>Raw_Data!N2034</f>
        <v>Sci-Fi</v>
      </c>
      <c r="O2034" s="3" t="str">
        <f t="shared" si="310"/>
        <v>25-34</v>
      </c>
      <c r="P2034" s="3" t="str">
        <f t="shared" si="311"/>
        <v>10-24h</v>
      </c>
      <c r="Q2034" s="3" t="str">
        <f t="shared" si="312"/>
        <v>46-60d</v>
      </c>
      <c r="R2034" s="3" t="str">
        <f t="shared" si="313"/>
        <v>Medium</v>
      </c>
      <c r="S2034" s="3" t="str">
        <f t="shared" si="314"/>
        <v>Low</v>
      </c>
      <c r="T2034" s="3" t="str">
        <f t="shared" si="315"/>
        <v>Active</v>
      </c>
      <c r="U2034" s="4">
        <f>1/(1+EXP(-(Predictive_Model!$B$5+((B2034-Predictive_Model!$B$20)/Predictive_Model!$C$20)*Predictive_Model!$D$20+((E2034-Predictive_Model!$B$21)/Predictive_Model!$C$21)*Predictive_Model!$D$21+((F2034-Predictive_Model!$B$22)/Predictive_Model!$C$22)*Predictive_Model!$D$22+((I2034-Predictive_Model!$B$23)/Predictive_Model!$C$23)*Predictive_Model!$D$23+((L2034-Predictive_Model!$B$24)/Predictive_Model!$C$24)*Predictive_Model!$D$24+((M2034-Predictive_Model!$B$25)/Predictive_Model!$C$25)*Predictive_Model!$D$25+IF(C2034="Male",Predictive_Model!$D$31,IF(C2034="Other",Predictive_Model!$D$32,0))+IF(D2034="Premium",Predictive_Model!$D$34,IF(D2034="Standard",Predictive_Model!$D$35,0))+IF(G2034="Asia",Predictive_Model!$D$37,IF(G2034="Europe",Predictive_Model!$D$38,IF(G2034="North America",Predictive_Model!$D$39,IF(G2034="Oceania",Predictive_Model!$D$40,IF(G2034="South America",Predictive_Model!$D$41,0)))))+IF(H2034="Laptop",Predictive_Model!$D$43,IF(H2034="Mobile",Predictive_Model!$D$44,IF(H2034="TV",Predictive_Model!$D$45,IF(H2034="Tablet",Predictive_Model!$D$46,0))))+IF(K2034="Crypto",Predictive_Model!$D$48,IF(K2034="Debit Card",Predictive_Model!$D$49,IF(K2034="Gift Card",Predictive_Model!$D$50,IF(K2034="PayPal",Predictive_Model!$D$51,0))))+IF(N2034="Comedy",Predictive_Model!$D$53,IF(N2034="Documentary",Predictive_Model!$D$54,IF(N2034="Drama",Predictive_Model!$D$55,IF(N2034="Horror",Predictive_Model!$D$56,IF(N2034="Romance",Predictive_Model!$D$57,IF(N2034="Sci-Fi",Predictive_Model!$D$58,0)))))))))</f>
        <v>0.55059316131633118</v>
      </c>
      <c r="V2034" s="3" t="str">
        <f t="shared" si="316"/>
        <v>High</v>
      </c>
      <c r="W2034" s="6">
        <f t="shared" si="317"/>
        <v>4.9498325202338176</v>
      </c>
      <c r="X2034" s="3" t="str">
        <f t="shared" si="318"/>
        <v>Priority 2</v>
      </c>
      <c r="Y2034" s="3" t="str">
        <f t="shared" si="319"/>
        <v>OK</v>
      </c>
    </row>
    <row r="2035" spans="1:25" x14ac:dyDescent="0.25">
      <c r="A2035" s="3" t="str">
        <f>Raw_Data!A2035</f>
        <v>fcd90302-e7f6-4679-ac49-cffe71a7ee46</v>
      </c>
      <c r="B2035" s="3">
        <f>Raw_Data!B2035</f>
        <v>54</v>
      </c>
      <c r="C2035" s="3" t="str">
        <f>Raw_Data!C2035</f>
        <v>Other</v>
      </c>
      <c r="D2035" s="3" t="str">
        <f>Raw_Data!D2035</f>
        <v>Premium</v>
      </c>
      <c r="E2035" s="3">
        <f>Raw_Data!E2035</f>
        <v>3.66</v>
      </c>
      <c r="F2035" s="3">
        <f>Raw_Data!F2035</f>
        <v>40</v>
      </c>
      <c r="G2035" s="3" t="str">
        <f>Raw_Data!G2035</f>
        <v>Oceania</v>
      </c>
      <c r="H2035" s="3" t="str">
        <f>Raw_Data!H2035</f>
        <v>TV</v>
      </c>
      <c r="I2035" s="3">
        <f>Raw_Data!I2035</f>
        <v>17.989999999999998</v>
      </c>
      <c r="J2035" s="3">
        <f>Raw_Data!J2035</f>
        <v>1</v>
      </c>
      <c r="K2035" s="3" t="str">
        <f>Raw_Data!K2035</f>
        <v>Gift Card</v>
      </c>
      <c r="L2035" s="3">
        <f>Raw_Data!L2035</f>
        <v>1</v>
      </c>
      <c r="M2035" s="3">
        <f>Raw_Data!M2035</f>
        <v>0.09</v>
      </c>
      <c r="N2035" s="3" t="str">
        <f>Raw_Data!N2035</f>
        <v>Documentary</v>
      </c>
      <c r="O2035" s="3" t="str">
        <f t="shared" si="310"/>
        <v>45-54</v>
      </c>
      <c r="P2035" s="3" t="str">
        <f t="shared" si="311"/>
        <v>&lt;10h</v>
      </c>
      <c r="Q2035" s="3" t="str">
        <f t="shared" si="312"/>
        <v>22-45d</v>
      </c>
      <c r="R2035" s="3" t="str">
        <f t="shared" si="313"/>
        <v>Medium</v>
      </c>
      <c r="S2035" s="3" t="str">
        <f t="shared" si="314"/>
        <v>High</v>
      </c>
      <c r="T2035" s="3" t="str">
        <f t="shared" si="315"/>
        <v>Churned</v>
      </c>
      <c r="U2035" s="4">
        <f>1/(1+EXP(-(Predictive_Model!$B$5+((B2035-Predictive_Model!$B$20)/Predictive_Model!$C$20)*Predictive_Model!$D$20+((E2035-Predictive_Model!$B$21)/Predictive_Model!$C$21)*Predictive_Model!$D$21+((F2035-Predictive_Model!$B$22)/Predictive_Model!$C$22)*Predictive_Model!$D$22+((I2035-Predictive_Model!$B$23)/Predictive_Model!$C$23)*Predictive_Model!$D$23+((L2035-Predictive_Model!$B$24)/Predictive_Model!$C$24)*Predictive_Model!$D$24+((M2035-Predictive_Model!$B$25)/Predictive_Model!$C$25)*Predictive_Model!$D$25+IF(C2035="Male",Predictive_Model!$D$31,IF(C2035="Other",Predictive_Model!$D$32,0))+IF(D2035="Premium",Predictive_Model!$D$34,IF(D2035="Standard",Predictive_Model!$D$35,0))+IF(G2035="Asia",Predictive_Model!$D$37,IF(G2035="Europe",Predictive_Model!$D$38,IF(G2035="North America",Predictive_Model!$D$39,IF(G2035="Oceania",Predictive_Model!$D$40,IF(G2035="South America",Predictive_Model!$D$41,0)))))+IF(H2035="Laptop",Predictive_Model!$D$43,IF(H2035="Mobile",Predictive_Model!$D$44,IF(H2035="TV",Predictive_Model!$D$45,IF(H2035="Tablet",Predictive_Model!$D$46,0))))+IF(K2035="Crypto",Predictive_Model!$D$48,IF(K2035="Debit Card",Predictive_Model!$D$49,IF(K2035="Gift Card",Predictive_Model!$D$50,IF(K2035="PayPal",Predictive_Model!$D$51,0))))+IF(N2035="Comedy",Predictive_Model!$D$53,IF(N2035="Documentary",Predictive_Model!$D$54,IF(N2035="Drama",Predictive_Model!$D$55,IF(N2035="Horror",Predictive_Model!$D$56,IF(N2035="Romance",Predictive_Model!$D$57,IF(N2035="Sci-Fi",Predictive_Model!$D$58,0)))))))))</f>
        <v>0.99717579796369871</v>
      </c>
      <c r="V2035" s="3" t="str">
        <f t="shared" si="316"/>
        <v>Critical</v>
      </c>
      <c r="W2035" s="6">
        <f t="shared" si="317"/>
        <v>17.989999999999998</v>
      </c>
      <c r="X2035" s="3" t="str">
        <f t="shared" si="318"/>
        <v>Priority 1</v>
      </c>
      <c r="Y2035" s="3" t="str">
        <f t="shared" si="319"/>
        <v>OK</v>
      </c>
    </row>
    <row r="2036" spans="1:25" x14ac:dyDescent="0.25">
      <c r="A2036" s="3" t="str">
        <f>Raw_Data!A2036</f>
        <v>aae4b13b-2247-4c8b-bdfd-f94dc5ac45e9</v>
      </c>
      <c r="B2036" s="3">
        <f>Raw_Data!B2036</f>
        <v>48</v>
      </c>
      <c r="C2036" s="3" t="str">
        <f>Raw_Data!C2036</f>
        <v>Male</v>
      </c>
      <c r="D2036" s="3" t="str">
        <f>Raw_Data!D2036</f>
        <v>Premium</v>
      </c>
      <c r="E2036" s="3">
        <f>Raw_Data!E2036</f>
        <v>7.86</v>
      </c>
      <c r="F2036" s="3">
        <f>Raw_Data!F2036</f>
        <v>40</v>
      </c>
      <c r="G2036" s="3" t="str">
        <f>Raw_Data!G2036</f>
        <v>Oceania</v>
      </c>
      <c r="H2036" s="3" t="str">
        <f>Raw_Data!H2036</f>
        <v>Desktop</v>
      </c>
      <c r="I2036" s="3">
        <f>Raw_Data!I2036</f>
        <v>17.989999999999998</v>
      </c>
      <c r="J2036" s="3">
        <f>Raw_Data!J2036</f>
        <v>1</v>
      </c>
      <c r="K2036" s="3" t="str">
        <f>Raw_Data!K2036</f>
        <v>Crypto</v>
      </c>
      <c r="L2036" s="3">
        <f>Raw_Data!L2036</f>
        <v>3</v>
      </c>
      <c r="M2036" s="3">
        <f>Raw_Data!M2036</f>
        <v>0.19</v>
      </c>
      <c r="N2036" s="3" t="str">
        <f>Raw_Data!N2036</f>
        <v>Horror</v>
      </c>
      <c r="O2036" s="3" t="str">
        <f t="shared" si="310"/>
        <v>45-54</v>
      </c>
      <c r="P2036" s="3" t="str">
        <f t="shared" si="311"/>
        <v>&lt;10h</v>
      </c>
      <c r="Q2036" s="3" t="str">
        <f t="shared" si="312"/>
        <v>22-45d</v>
      </c>
      <c r="R2036" s="3" t="str">
        <f t="shared" si="313"/>
        <v>Medium</v>
      </c>
      <c r="S2036" s="3" t="str">
        <f t="shared" si="314"/>
        <v>High</v>
      </c>
      <c r="T2036" s="3" t="str">
        <f t="shared" si="315"/>
        <v>Churned</v>
      </c>
      <c r="U2036" s="4">
        <f>1/(1+EXP(-(Predictive_Model!$B$5+((B2036-Predictive_Model!$B$20)/Predictive_Model!$C$20)*Predictive_Model!$D$20+((E2036-Predictive_Model!$B$21)/Predictive_Model!$C$21)*Predictive_Model!$D$21+((F2036-Predictive_Model!$B$22)/Predictive_Model!$C$22)*Predictive_Model!$D$22+((I2036-Predictive_Model!$B$23)/Predictive_Model!$C$23)*Predictive_Model!$D$23+((L2036-Predictive_Model!$B$24)/Predictive_Model!$C$24)*Predictive_Model!$D$24+((M2036-Predictive_Model!$B$25)/Predictive_Model!$C$25)*Predictive_Model!$D$25+IF(C2036="Male",Predictive_Model!$D$31,IF(C2036="Other",Predictive_Model!$D$32,0))+IF(D2036="Premium",Predictive_Model!$D$34,IF(D2036="Standard",Predictive_Model!$D$35,0))+IF(G2036="Asia",Predictive_Model!$D$37,IF(G2036="Europe",Predictive_Model!$D$38,IF(G2036="North America",Predictive_Model!$D$39,IF(G2036="Oceania",Predictive_Model!$D$40,IF(G2036="South America",Predictive_Model!$D$41,0)))))+IF(H2036="Laptop",Predictive_Model!$D$43,IF(H2036="Mobile",Predictive_Model!$D$44,IF(H2036="TV",Predictive_Model!$D$45,IF(H2036="Tablet",Predictive_Model!$D$46,0))))+IF(K2036="Crypto",Predictive_Model!$D$48,IF(K2036="Debit Card",Predictive_Model!$D$49,IF(K2036="Gift Card",Predictive_Model!$D$50,IF(K2036="PayPal",Predictive_Model!$D$51,0))))+IF(N2036="Comedy",Predictive_Model!$D$53,IF(N2036="Documentary",Predictive_Model!$D$54,IF(N2036="Drama",Predictive_Model!$D$55,IF(N2036="Horror",Predictive_Model!$D$56,IF(N2036="Romance",Predictive_Model!$D$57,IF(N2036="Sci-Fi",Predictive_Model!$D$58,0)))))))))</f>
        <v>0.93510909321791469</v>
      </c>
      <c r="V2036" s="3" t="str">
        <f t="shared" si="316"/>
        <v>Critical</v>
      </c>
      <c r="W2036" s="6">
        <f t="shared" si="317"/>
        <v>17.989999999999998</v>
      </c>
      <c r="X2036" s="3" t="str">
        <f t="shared" si="318"/>
        <v>Priority 1</v>
      </c>
      <c r="Y2036" s="3" t="str">
        <f t="shared" si="319"/>
        <v>OK</v>
      </c>
    </row>
    <row r="2037" spans="1:25" x14ac:dyDescent="0.25">
      <c r="A2037" s="3" t="str">
        <f>Raw_Data!A2037</f>
        <v>5d298906-96ce-4a2a-b1f1-8e7b18bbbd25</v>
      </c>
      <c r="B2037" s="3">
        <f>Raw_Data!B2037</f>
        <v>41</v>
      </c>
      <c r="C2037" s="3" t="str">
        <f>Raw_Data!C2037</f>
        <v>Female</v>
      </c>
      <c r="D2037" s="3" t="str">
        <f>Raw_Data!D2037</f>
        <v>Basic</v>
      </c>
      <c r="E2037" s="3">
        <f>Raw_Data!E2037</f>
        <v>8.14</v>
      </c>
      <c r="F2037" s="3">
        <f>Raw_Data!F2037</f>
        <v>54</v>
      </c>
      <c r="G2037" s="3" t="str">
        <f>Raw_Data!G2037</f>
        <v>Europe</v>
      </c>
      <c r="H2037" s="3" t="str">
        <f>Raw_Data!H2037</f>
        <v>Mobile</v>
      </c>
      <c r="I2037" s="3">
        <f>Raw_Data!I2037</f>
        <v>8.99</v>
      </c>
      <c r="J2037" s="3">
        <f>Raw_Data!J2037</f>
        <v>1</v>
      </c>
      <c r="K2037" s="3" t="str">
        <f>Raw_Data!K2037</f>
        <v>Gift Card</v>
      </c>
      <c r="L2037" s="3">
        <f>Raw_Data!L2037</f>
        <v>5</v>
      </c>
      <c r="M2037" s="3">
        <f>Raw_Data!M2037</f>
        <v>0.15</v>
      </c>
      <c r="N2037" s="3" t="str">
        <f>Raw_Data!N2037</f>
        <v>Romance</v>
      </c>
      <c r="O2037" s="3" t="str">
        <f t="shared" si="310"/>
        <v>35-44</v>
      </c>
      <c r="P2037" s="3" t="str">
        <f t="shared" si="311"/>
        <v>&lt;10h</v>
      </c>
      <c r="Q2037" s="3" t="str">
        <f t="shared" si="312"/>
        <v>46-60d</v>
      </c>
      <c r="R2037" s="3" t="str">
        <f t="shared" si="313"/>
        <v>Low</v>
      </c>
      <c r="S2037" s="3" t="str">
        <f t="shared" si="314"/>
        <v>Low</v>
      </c>
      <c r="T2037" s="3" t="str">
        <f t="shared" si="315"/>
        <v>Churned</v>
      </c>
      <c r="U2037" s="4">
        <f>1/(1+EXP(-(Predictive_Model!$B$5+((B2037-Predictive_Model!$B$20)/Predictive_Model!$C$20)*Predictive_Model!$D$20+((E2037-Predictive_Model!$B$21)/Predictive_Model!$C$21)*Predictive_Model!$D$21+((F2037-Predictive_Model!$B$22)/Predictive_Model!$C$22)*Predictive_Model!$D$22+((I2037-Predictive_Model!$B$23)/Predictive_Model!$C$23)*Predictive_Model!$D$23+((L2037-Predictive_Model!$B$24)/Predictive_Model!$C$24)*Predictive_Model!$D$24+((M2037-Predictive_Model!$B$25)/Predictive_Model!$C$25)*Predictive_Model!$D$25+IF(C2037="Male",Predictive_Model!$D$31,IF(C2037="Other",Predictive_Model!$D$32,0))+IF(D2037="Premium",Predictive_Model!$D$34,IF(D2037="Standard",Predictive_Model!$D$35,0))+IF(G2037="Asia",Predictive_Model!$D$37,IF(G2037="Europe",Predictive_Model!$D$38,IF(G2037="North America",Predictive_Model!$D$39,IF(G2037="Oceania",Predictive_Model!$D$40,IF(G2037="South America",Predictive_Model!$D$41,0)))))+IF(H2037="Laptop",Predictive_Model!$D$43,IF(H2037="Mobile",Predictive_Model!$D$44,IF(H2037="TV",Predictive_Model!$D$45,IF(H2037="Tablet",Predictive_Model!$D$46,0))))+IF(K2037="Crypto",Predictive_Model!$D$48,IF(K2037="Debit Card",Predictive_Model!$D$49,IF(K2037="Gift Card",Predictive_Model!$D$50,IF(K2037="PayPal",Predictive_Model!$D$51,0))))+IF(N2037="Comedy",Predictive_Model!$D$53,IF(N2037="Documentary",Predictive_Model!$D$54,IF(N2037="Drama",Predictive_Model!$D$55,IF(N2037="Horror",Predictive_Model!$D$56,IF(N2037="Romance",Predictive_Model!$D$57,IF(N2037="Sci-Fi",Predictive_Model!$D$58,0)))))))))</f>
        <v>0.99963191462849044</v>
      </c>
      <c r="V2037" s="3" t="str">
        <f t="shared" si="316"/>
        <v>Critical</v>
      </c>
      <c r="W2037" s="6">
        <f t="shared" si="317"/>
        <v>8.99</v>
      </c>
      <c r="X2037" s="3" t="str">
        <f t="shared" si="318"/>
        <v>Priority 2</v>
      </c>
      <c r="Y2037" s="3" t="str">
        <f t="shared" si="319"/>
        <v>OK</v>
      </c>
    </row>
    <row r="2038" spans="1:25" x14ac:dyDescent="0.25">
      <c r="A2038" s="3" t="str">
        <f>Raw_Data!A2038</f>
        <v>ba02bc00-8be5-478d-92ba-eb993ed9e571</v>
      </c>
      <c r="B2038" s="3">
        <f>Raw_Data!B2038</f>
        <v>48</v>
      </c>
      <c r="C2038" s="3" t="str">
        <f>Raw_Data!C2038</f>
        <v>Other</v>
      </c>
      <c r="D2038" s="3" t="str">
        <f>Raw_Data!D2038</f>
        <v>Standard</v>
      </c>
      <c r="E2038" s="3">
        <f>Raw_Data!E2038</f>
        <v>6.66</v>
      </c>
      <c r="F2038" s="3">
        <f>Raw_Data!F2038</f>
        <v>34</v>
      </c>
      <c r="G2038" s="3" t="str">
        <f>Raw_Data!G2038</f>
        <v>South America</v>
      </c>
      <c r="H2038" s="3" t="str">
        <f>Raw_Data!H2038</f>
        <v>Desktop</v>
      </c>
      <c r="I2038" s="3">
        <f>Raw_Data!I2038</f>
        <v>13.99</v>
      </c>
      <c r="J2038" s="3">
        <f>Raw_Data!J2038</f>
        <v>0</v>
      </c>
      <c r="K2038" s="3" t="str">
        <f>Raw_Data!K2038</f>
        <v>Debit Card</v>
      </c>
      <c r="L2038" s="3">
        <f>Raw_Data!L2038</f>
        <v>5</v>
      </c>
      <c r="M2038" s="3">
        <f>Raw_Data!M2038</f>
        <v>0.19</v>
      </c>
      <c r="N2038" s="3" t="str">
        <f>Raw_Data!N2038</f>
        <v>Horror</v>
      </c>
      <c r="O2038" s="3" t="str">
        <f t="shared" si="310"/>
        <v>45-54</v>
      </c>
      <c r="P2038" s="3" t="str">
        <f t="shared" si="311"/>
        <v>&lt;10h</v>
      </c>
      <c r="Q2038" s="3" t="str">
        <f t="shared" si="312"/>
        <v>22-45d</v>
      </c>
      <c r="R2038" s="3" t="str">
        <f t="shared" si="313"/>
        <v>Medium</v>
      </c>
      <c r="S2038" s="3" t="str">
        <f t="shared" si="314"/>
        <v>Mid</v>
      </c>
      <c r="T2038" s="3" t="str">
        <f t="shared" si="315"/>
        <v>Active</v>
      </c>
      <c r="U2038" s="4">
        <f>1/(1+EXP(-(Predictive_Model!$B$5+((B2038-Predictive_Model!$B$20)/Predictive_Model!$C$20)*Predictive_Model!$D$20+((E2038-Predictive_Model!$B$21)/Predictive_Model!$C$21)*Predictive_Model!$D$21+((F2038-Predictive_Model!$B$22)/Predictive_Model!$C$22)*Predictive_Model!$D$22+((I2038-Predictive_Model!$B$23)/Predictive_Model!$C$23)*Predictive_Model!$D$23+((L2038-Predictive_Model!$B$24)/Predictive_Model!$C$24)*Predictive_Model!$D$24+((M2038-Predictive_Model!$B$25)/Predictive_Model!$C$25)*Predictive_Model!$D$25+IF(C2038="Male",Predictive_Model!$D$31,IF(C2038="Other",Predictive_Model!$D$32,0))+IF(D2038="Premium",Predictive_Model!$D$34,IF(D2038="Standard",Predictive_Model!$D$35,0))+IF(G2038="Asia",Predictive_Model!$D$37,IF(G2038="Europe",Predictive_Model!$D$38,IF(G2038="North America",Predictive_Model!$D$39,IF(G2038="Oceania",Predictive_Model!$D$40,IF(G2038="South America",Predictive_Model!$D$41,0)))))+IF(H2038="Laptop",Predictive_Model!$D$43,IF(H2038="Mobile",Predictive_Model!$D$44,IF(H2038="TV",Predictive_Model!$D$45,IF(H2038="Tablet",Predictive_Model!$D$46,0))))+IF(K2038="Crypto",Predictive_Model!$D$48,IF(K2038="Debit Card",Predictive_Model!$D$49,IF(K2038="Gift Card",Predictive_Model!$D$50,IF(K2038="PayPal",Predictive_Model!$D$51,0))))+IF(N2038="Comedy",Predictive_Model!$D$53,IF(N2038="Documentary",Predictive_Model!$D$54,IF(N2038="Drama",Predictive_Model!$D$55,IF(N2038="Horror",Predictive_Model!$D$56,IF(N2038="Romance",Predictive_Model!$D$57,IF(N2038="Sci-Fi",Predictive_Model!$D$58,0)))))))))</f>
        <v>0.89647362680503495</v>
      </c>
      <c r="V2038" s="3" t="str">
        <f t="shared" si="316"/>
        <v>Critical</v>
      </c>
      <c r="W2038" s="6">
        <f t="shared" si="317"/>
        <v>12.54166603900244</v>
      </c>
      <c r="X2038" s="3" t="str">
        <f t="shared" si="318"/>
        <v>Priority 2</v>
      </c>
      <c r="Y2038" s="3" t="str">
        <f t="shared" si="319"/>
        <v>OK</v>
      </c>
    </row>
    <row r="2039" spans="1:25" x14ac:dyDescent="0.25">
      <c r="A2039" s="3" t="str">
        <f>Raw_Data!A2039</f>
        <v>05f5d068-70f9-45f7-a440-2eca2e0af6df</v>
      </c>
      <c r="B2039" s="3">
        <f>Raw_Data!B2039</f>
        <v>57</v>
      </c>
      <c r="C2039" s="3" t="str">
        <f>Raw_Data!C2039</f>
        <v>Other</v>
      </c>
      <c r="D2039" s="3" t="str">
        <f>Raw_Data!D2039</f>
        <v>Standard</v>
      </c>
      <c r="E2039" s="3">
        <f>Raw_Data!E2039</f>
        <v>7.92</v>
      </c>
      <c r="F2039" s="3">
        <f>Raw_Data!F2039</f>
        <v>19</v>
      </c>
      <c r="G2039" s="3" t="str">
        <f>Raw_Data!G2039</f>
        <v>Oceania</v>
      </c>
      <c r="H2039" s="3" t="str">
        <f>Raw_Data!H2039</f>
        <v>Mobile</v>
      </c>
      <c r="I2039" s="3">
        <f>Raw_Data!I2039</f>
        <v>13.99</v>
      </c>
      <c r="J2039" s="3">
        <f>Raw_Data!J2039</f>
        <v>0</v>
      </c>
      <c r="K2039" s="3" t="str">
        <f>Raw_Data!K2039</f>
        <v>Gift Card</v>
      </c>
      <c r="L2039" s="3">
        <f>Raw_Data!L2039</f>
        <v>2</v>
      </c>
      <c r="M2039" s="3">
        <f>Raw_Data!M2039</f>
        <v>0.4</v>
      </c>
      <c r="N2039" s="3" t="str">
        <f>Raw_Data!N2039</f>
        <v>Horror</v>
      </c>
      <c r="O2039" s="3" t="str">
        <f t="shared" si="310"/>
        <v>55-70</v>
      </c>
      <c r="P2039" s="3" t="str">
        <f t="shared" si="311"/>
        <v>&lt;10h</v>
      </c>
      <c r="Q2039" s="3" t="str">
        <f t="shared" si="312"/>
        <v>8-21d</v>
      </c>
      <c r="R2039" s="3" t="str">
        <f t="shared" si="313"/>
        <v>Medium</v>
      </c>
      <c r="S2039" s="3" t="str">
        <f t="shared" si="314"/>
        <v>Mid</v>
      </c>
      <c r="T2039" s="3" t="str">
        <f t="shared" si="315"/>
        <v>Active</v>
      </c>
      <c r="U2039" s="4">
        <f>1/(1+EXP(-(Predictive_Model!$B$5+((B2039-Predictive_Model!$B$20)/Predictive_Model!$C$20)*Predictive_Model!$D$20+((E2039-Predictive_Model!$B$21)/Predictive_Model!$C$21)*Predictive_Model!$D$21+((F2039-Predictive_Model!$B$22)/Predictive_Model!$C$22)*Predictive_Model!$D$22+((I2039-Predictive_Model!$B$23)/Predictive_Model!$C$23)*Predictive_Model!$D$23+((L2039-Predictive_Model!$B$24)/Predictive_Model!$C$24)*Predictive_Model!$D$24+((M2039-Predictive_Model!$B$25)/Predictive_Model!$C$25)*Predictive_Model!$D$25+IF(C2039="Male",Predictive_Model!$D$31,IF(C2039="Other",Predictive_Model!$D$32,0))+IF(D2039="Premium",Predictive_Model!$D$34,IF(D2039="Standard",Predictive_Model!$D$35,0))+IF(G2039="Asia",Predictive_Model!$D$37,IF(G2039="Europe",Predictive_Model!$D$38,IF(G2039="North America",Predictive_Model!$D$39,IF(G2039="Oceania",Predictive_Model!$D$40,IF(G2039="South America",Predictive_Model!$D$41,0)))))+IF(H2039="Laptop",Predictive_Model!$D$43,IF(H2039="Mobile",Predictive_Model!$D$44,IF(H2039="TV",Predictive_Model!$D$45,IF(H2039="Tablet",Predictive_Model!$D$46,0))))+IF(K2039="Crypto",Predictive_Model!$D$48,IF(K2039="Debit Card",Predictive_Model!$D$49,IF(K2039="Gift Card",Predictive_Model!$D$50,IF(K2039="PayPal",Predictive_Model!$D$51,0))))+IF(N2039="Comedy",Predictive_Model!$D$53,IF(N2039="Documentary",Predictive_Model!$D$54,IF(N2039="Drama",Predictive_Model!$D$55,IF(N2039="Horror",Predictive_Model!$D$56,IF(N2039="Romance",Predictive_Model!$D$57,IF(N2039="Sci-Fi",Predictive_Model!$D$58,0)))))))))</f>
        <v>0.9836776607952098</v>
      </c>
      <c r="V2039" s="3" t="str">
        <f t="shared" si="316"/>
        <v>Critical</v>
      </c>
      <c r="W2039" s="6">
        <f t="shared" si="317"/>
        <v>13.761650474524986</v>
      </c>
      <c r="X2039" s="3" t="str">
        <f t="shared" si="318"/>
        <v>Priority 2</v>
      </c>
      <c r="Y2039" s="3" t="str">
        <f t="shared" si="319"/>
        <v>OK</v>
      </c>
    </row>
    <row r="2040" spans="1:25" x14ac:dyDescent="0.25">
      <c r="A2040" s="3" t="str">
        <f>Raw_Data!A2040</f>
        <v>f57d69c1-f51d-4ec3-b0f7-7cfcc5f49e3b</v>
      </c>
      <c r="B2040" s="3">
        <f>Raw_Data!B2040</f>
        <v>36</v>
      </c>
      <c r="C2040" s="3" t="str">
        <f>Raw_Data!C2040</f>
        <v>Female</v>
      </c>
      <c r="D2040" s="3" t="str">
        <f>Raw_Data!D2040</f>
        <v>Premium</v>
      </c>
      <c r="E2040" s="3">
        <f>Raw_Data!E2040</f>
        <v>19.63</v>
      </c>
      <c r="F2040" s="3">
        <f>Raw_Data!F2040</f>
        <v>1</v>
      </c>
      <c r="G2040" s="3" t="str">
        <f>Raw_Data!G2040</f>
        <v>North America</v>
      </c>
      <c r="H2040" s="3" t="str">
        <f>Raw_Data!H2040</f>
        <v>Desktop</v>
      </c>
      <c r="I2040" s="3">
        <f>Raw_Data!I2040</f>
        <v>17.989999999999998</v>
      </c>
      <c r="J2040" s="3">
        <f>Raw_Data!J2040</f>
        <v>0</v>
      </c>
      <c r="K2040" s="3" t="str">
        <f>Raw_Data!K2040</f>
        <v>Gift Card</v>
      </c>
      <c r="L2040" s="3">
        <f>Raw_Data!L2040</f>
        <v>2</v>
      </c>
      <c r="M2040" s="3">
        <f>Raw_Data!M2040</f>
        <v>9.81</v>
      </c>
      <c r="N2040" s="3" t="str">
        <f>Raw_Data!N2040</f>
        <v>Action</v>
      </c>
      <c r="O2040" s="3" t="str">
        <f t="shared" si="310"/>
        <v>35-44</v>
      </c>
      <c r="P2040" s="3" t="str">
        <f t="shared" si="311"/>
        <v>10-24h</v>
      </c>
      <c r="Q2040" s="3" t="str">
        <f t="shared" si="312"/>
        <v>0-7d</v>
      </c>
      <c r="R2040" s="3" t="str">
        <f t="shared" si="313"/>
        <v>Medium</v>
      </c>
      <c r="S2040" s="3" t="str">
        <f t="shared" si="314"/>
        <v>High</v>
      </c>
      <c r="T2040" s="3" t="str">
        <f t="shared" si="315"/>
        <v>Active</v>
      </c>
      <c r="U2040" s="4">
        <f>1/(1+EXP(-(Predictive_Model!$B$5+((B2040-Predictive_Model!$B$20)/Predictive_Model!$C$20)*Predictive_Model!$D$20+((E2040-Predictive_Model!$B$21)/Predictive_Model!$C$21)*Predictive_Model!$D$21+((F2040-Predictive_Model!$B$22)/Predictive_Model!$C$22)*Predictive_Model!$D$22+((I2040-Predictive_Model!$B$23)/Predictive_Model!$C$23)*Predictive_Model!$D$23+((L2040-Predictive_Model!$B$24)/Predictive_Model!$C$24)*Predictive_Model!$D$24+((M2040-Predictive_Model!$B$25)/Predictive_Model!$C$25)*Predictive_Model!$D$25+IF(C2040="Male",Predictive_Model!$D$31,IF(C2040="Other",Predictive_Model!$D$32,0))+IF(D2040="Premium",Predictive_Model!$D$34,IF(D2040="Standard",Predictive_Model!$D$35,0))+IF(G2040="Asia",Predictive_Model!$D$37,IF(G2040="Europe",Predictive_Model!$D$38,IF(G2040="North America",Predictive_Model!$D$39,IF(G2040="Oceania",Predictive_Model!$D$40,IF(G2040="South America",Predictive_Model!$D$41,0)))))+IF(H2040="Laptop",Predictive_Model!$D$43,IF(H2040="Mobile",Predictive_Model!$D$44,IF(H2040="TV",Predictive_Model!$D$45,IF(H2040="Tablet",Predictive_Model!$D$46,0))))+IF(K2040="Crypto",Predictive_Model!$D$48,IF(K2040="Debit Card",Predictive_Model!$D$49,IF(K2040="Gift Card",Predictive_Model!$D$50,IF(K2040="PayPal",Predictive_Model!$D$51,0))))+IF(N2040="Comedy",Predictive_Model!$D$53,IF(N2040="Documentary",Predictive_Model!$D$54,IF(N2040="Drama",Predictive_Model!$D$55,IF(N2040="Horror",Predictive_Model!$D$56,IF(N2040="Romance",Predictive_Model!$D$57,IF(N2040="Sci-Fi",Predictive_Model!$D$58,0)))))))))</f>
        <v>5.5422697561536078E-10</v>
      </c>
      <c r="V2040" s="3" t="str">
        <f t="shared" si="316"/>
        <v>Low</v>
      </c>
      <c r="W2040" s="6">
        <f t="shared" si="317"/>
        <v>9.9705432913203397E-9</v>
      </c>
      <c r="X2040" s="3" t="str">
        <f t="shared" si="318"/>
        <v>Monitor</v>
      </c>
      <c r="Y2040" s="3" t="str">
        <f t="shared" si="319"/>
        <v>OK</v>
      </c>
    </row>
    <row r="2041" spans="1:25" x14ac:dyDescent="0.25">
      <c r="A2041" s="3" t="str">
        <f>Raw_Data!A2041</f>
        <v>403d8e8c-bc7b-4d0a-8339-07365f767b62</v>
      </c>
      <c r="B2041" s="3">
        <f>Raw_Data!B2041</f>
        <v>47</v>
      </c>
      <c r="C2041" s="3" t="str">
        <f>Raw_Data!C2041</f>
        <v>Male</v>
      </c>
      <c r="D2041" s="3" t="str">
        <f>Raw_Data!D2041</f>
        <v>Premium</v>
      </c>
      <c r="E2041" s="3">
        <f>Raw_Data!E2041</f>
        <v>7.22</v>
      </c>
      <c r="F2041" s="3">
        <f>Raw_Data!F2041</f>
        <v>38</v>
      </c>
      <c r="G2041" s="3" t="str">
        <f>Raw_Data!G2041</f>
        <v>Europe</v>
      </c>
      <c r="H2041" s="3" t="str">
        <f>Raw_Data!H2041</f>
        <v>Desktop</v>
      </c>
      <c r="I2041" s="3">
        <f>Raw_Data!I2041</f>
        <v>17.989999999999998</v>
      </c>
      <c r="J2041" s="3">
        <f>Raw_Data!J2041</f>
        <v>1</v>
      </c>
      <c r="K2041" s="3" t="str">
        <f>Raw_Data!K2041</f>
        <v>Credit Card</v>
      </c>
      <c r="L2041" s="3">
        <f>Raw_Data!L2041</f>
        <v>2</v>
      </c>
      <c r="M2041" s="3">
        <f>Raw_Data!M2041</f>
        <v>0.19</v>
      </c>
      <c r="N2041" s="3" t="str">
        <f>Raw_Data!N2041</f>
        <v>Drama</v>
      </c>
      <c r="O2041" s="3" t="str">
        <f t="shared" si="310"/>
        <v>45-54</v>
      </c>
      <c r="P2041" s="3" t="str">
        <f t="shared" si="311"/>
        <v>&lt;10h</v>
      </c>
      <c r="Q2041" s="3" t="str">
        <f t="shared" si="312"/>
        <v>22-45d</v>
      </c>
      <c r="R2041" s="3" t="str">
        <f t="shared" si="313"/>
        <v>Medium</v>
      </c>
      <c r="S2041" s="3" t="str">
        <f t="shared" si="314"/>
        <v>High</v>
      </c>
      <c r="T2041" s="3" t="str">
        <f t="shared" si="315"/>
        <v>Churned</v>
      </c>
      <c r="U2041" s="4">
        <f>1/(1+EXP(-(Predictive_Model!$B$5+((B2041-Predictive_Model!$B$20)/Predictive_Model!$C$20)*Predictive_Model!$D$20+((E2041-Predictive_Model!$B$21)/Predictive_Model!$C$21)*Predictive_Model!$D$21+((F2041-Predictive_Model!$B$22)/Predictive_Model!$C$22)*Predictive_Model!$D$22+((I2041-Predictive_Model!$B$23)/Predictive_Model!$C$23)*Predictive_Model!$D$23+((L2041-Predictive_Model!$B$24)/Predictive_Model!$C$24)*Predictive_Model!$D$24+((M2041-Predictive_Model!$B$25)/Predictive_Model!$C$25)*Predictive_Model!$D$25+IF(C2041="Male",Predictive_Model!$D$31,IF(C2041="Other",Predictive_Model!$D$32,0))+IF(D2041="Premium",Predictive_Model!$D$34,IF(D2041="Standard",Predictive_Model!$D$35,0))+IF(G2041="Asia",Predictive_Model!$D$37,IF(G2041="Europe",Predictive_Model!$D$38,IF(G2041="North America",Predictive_Model!$D$39,IF(G2041="Oceania",Predictive_Model!$D$40,IF(G2041="South America",Predictive_Model!$D$41,0)))))+IF(H2041="Laptop",Predictive_Model!$D$43,IF(H2041="Mobile",Predictive_Model!$D$44,IF(H2041="TV",Predictive_Model!$D$45,IF(H2041="Tablet",Predictive_Model!$D$46,0))))+IF(K2041="Crypto",Predictive_Model!$D$48,IF(K2041="Debit Card",Predictive_Model!$D$49,IF(K2041="Gift Card",Predictive_Model!$D$50,IF(K2041="PayPal",Predictive_Model!$D$51,0))))+IF(N2041="Comedy",Predictive_Model!$D$53,IF(N2041="Documentary",Predictive_Model!$D$54,IF(N2041="Drama",Predictive_Model!$D$55,IF(N2041="Horror",Predictive_Model!$D$56,IF(N2041="Romance",Predictive_Model!$D$57,IF(N2041="Sci-Fi",Predictive_Model!$D$58,0)))))))))</f>
        <v>0.96233791171454508</v>
      </c>
      <c r="V2041" s="3" t="str">
        <f t="shared" si="316"/>
        <v>Critical</v>
      </c>
      <c r="W2041" s="6">
        <f t="shared" si="317"/>
        <v>17.989999999999998</v>
      </c>
      <c r="X2041" s="3" t="str">
        <f t="shared" si="318"/>
        <v>Priority 1</v>
      </c>
      <c r="Y2041" s="3" t="str">
        <f t="shared" si="319"/>
        <v>OK</v>
      </c>
    </row>
    <row r="2042" spans="1:25" x14ac:dyDescent="0.25">
      <c r="A2042" s="3" t="str">
        <f>Raw_Data!A2042</f>
        <v>792136ad-a56c-4505-abf3-22d4b8fe35d9</v>
      </c>
      <c r="B2042" s="3">
        <f>Raw_Data!B2042</f>
        <v>57</v>
      </c>
      <c r="C2042" s="3" t="str">
        <f>Raw_Data!C2042</f>
        <v>Other</v>
      </c>
      <c r="D2042" s="3" t="str">
        <f>Raw_Data!D2042</f>
        <v>Standard</v>
      </c>
      <c r="E2042" s="3">
        <f>Raw_Data!E2042</f>
        <v>1.1000000000000001</v>
      </c>
      <c r="F2042" s="3">
        <f>Raw_Data!F2042</f>
        <v>26</v>
      </c>
      <c r="G2042" s="3" t="str">
        <f>Raw_Data!G2042</f>
        <v>Europe</v>
      </c>
      <c r="H2042" s="3" t="str">
        <f>Raw_Data!H2042</f>
        <v>Desktop</v>
      </c>
      <c r="I2042" s="3">
        <f>Raw_Data!I2042</f>
        <v>13.99</v>
      </c>
      <c r="J2042" s="3">
        <f>Raw_Data!J2042</f>
        <v>0</v>
      </c>
      <c r="K2042" s="3" t="str">
        <f>Raw_Data!K2042</f>
        <v>Credit Card</v>
      </c>
      <c r="L2042" s="3">
        <f>Raw_Data!L2042</f>
        <v>5</v>
      </c>
      <c r="M2042" s="3">
        <f>Raw_Data!M2042</f>
        <v>0.04</v>
      </c>
      <c r="N2042" s="3" t="str">
        <f>Raw_Data!N2042</f>
        <v>Sci-Fi</v>
      </c>
      <c r="O2042" s="3" t="str">
        <f t="shared" si="310"/>
        <v>55-70</v>
      </c>
      <c r="P2042" s="3" t="str">
        <f t="shared" si="311"/>
        <v>&lt;10h</v>
      </c>
      <c r="Q2042" s="3" t="str">
        <f t="shared" si="312"/>
        <v>22-45d</v>
      </c>
      <c r="R2042" s="3" t="str">
        <f t="shared" si="313"/>
        <v>Medium</v>
      </c>
      <c r="S2042" s="3" t="str">
        <f t="shared" si="314"/>
        <v>Mid</v>
      </c>
      <c r="T2042" s="3" t="str">
        <f t="shared" si="315"/>
        <v>Active</v>
      </c>
      <c r="U2042" s="4">
        <f>1/(1+EXP(-(Predictive_Model!$B$5+((B2042-Predictive_Model!$B$20)/Predictive_Model!$C$20)*Predictive_Model!$D$20+((E2042-Predictive_Model!$B$21)/Predictive_Model!$C$21)*Predictive_Model!$D$21+((F2042-Predictive_Model!$B$22)/Predictive_Model!$C$22)*Predictive_Model!$D$22+((I2042-Predictive_Model!$B$23)/Predictive_Model!$C$23)*Predictive_Model!$D$23+((L2042-Predictive_Model!$B$24)/Predictive_Model!$C$24)*Predictive_Model!$D$24+((M2042-Predictive_Model!$B$25)/Predictive_Model!$C$25)*Predictive_Model!$D$25+IF(C2042="Male",Predictive_Model!$D$31,IF(C2042="Other",Predictive_Model!$D$32,0))+IF(D2042="Premium",Predictive_Model!$D$34,IF(D2042="Standard",Predictive_Model!$D$35,0))+IF(G2042="Asia",Predictive_Model!$D$37,IF(G2042="Europe",Predictive_Model!$D$38,IF(G2042="North America",Predictive_Model!$D$39,IF(G2042="Oceania",Predictive_Model!$D$40,IF(G2042="South America",Predictive_Model!$D$41,0)))))+IF(H2042="Laptop",Predictive_Model!$D$43,IF(H2042="Mobile",Predictive_Model!$D$44,IF(H2042="TV",Predictive_Model!$D$45,IF(H2042="Tablet",Predictive_Model!$D$46,0))))+IF(K2042="Crypto",Predictive_Model!$D$48,IF(K2042="Debit Card",Predictive_Model!$D$49,IF(K2042="Gift Card",Predictive_Model!$D$50,IF(K2042="PayPal",Predictive_Model!$D$51,0))))+IF(N2042="Comedy",Predictive_Model!$D$53,IF(N2042="Documentary",Predictive_Model!$D$54,IF(N2042="Drama",Predictive_Model!$D$55,IF(N2042="Horror",Predictive_Model!$D$56,IF(N2042="Romance",Predictive_Model!$D$57,IF(N2042="Sci-Fi",Predictive_Model!$D$58,0)))))))))</f>
        <v>0.96410734046115387</v>
      </c>
      <c r="V2042" s="3" t="str">
        <f t="shared" si="316"/>
        <v>Critical</v>
      </c>
      <c r="W2042" s="6">
        <f t="shared" si="317"/>
        <v>13.487861693051542</v>
      </c>
      <c r="X2042" s="3" t="str">
        <f t="shared" si="318"/>
        <v>Priority 2</v>
      </c>
      <c r="Y2042" s="3" t="str">
        <f t="shared" si="319"/>
        <v>OK</v>
      </c>
    </row>
    <row r="2043" spans="1:25" x14ac:dyDescent="0.25">
      <c r="A2043" s="3" t="str">
        <f>Raw_Data!A2043</f>
        <v>82eb568e-1658-4648-8809-2a53fafc3dc7</v>
      </c>
      <c r="B2043" s="3">
        <f>Raw_Data!B2043</f>
        <v>39</v>
      </c>
      <c r="C2043" s="3" t="str">
        <f>Raw_Data!C2043</f>
        <v>Female</v>
      </c>
      <c r="D2043" s="3" t="str">
        <f>Raw_Data!D2043</f>
        <v>Basic</v>
      </c>
      <c r="E2043" s="3">
        <f>Raw_Data!E2043</f>
        <v>2.09</v>
      </c>
      <c r="F2043" s="3">
        <f>Raw_Data!F2043</f>
        <v>3</v>
      </c>
      <c r="G2043" s="3" t="str">
        <f>Raw_Data!G2043</f>
        <v>Oceania</v>
      </c>
      <c r="H2043" s="3" t="str">
        <f>Raw_Data!H2043</f>
        <v>Laptop</v>
      </c>
      <c r="I2043" s="3">
        <f>Raw_Data!I2043</f>
        <v>8.99</v>
      </c>
      <c r="J2043" s="3">
        <f>Raw_Data!J2043</f>
        <v>1</v>
      </c>
      <c r="K2043" s="3" t="str">
        <f>Raw_Data!K2043</f>
        <v>Crypto</v>
      </c>
      <c r="L2043" s="3">
        <f>Raw_Data!L2043</f>
        <v>3</v>
      </c>
      <c r="M2043" s="3">
        <f>Raw_Data!M2043</f>
        <v>0.52</v>
      </c>
      <c r="N2043" s="3" t="str">
        <f>Raw_Data!N2043</f>
        <v>Documentary</v>
      </c>
      <c r="O2043" s="3" t="str">
        <f t="shared" si="310"/>
        <v>35-44</v>
      </c>
      <c r="P2043" s="3" t="str">
        <f t="shared" si="311"/>
        <v>&lt;10h</v>
      </c>
      <c r="Q2043" s="3" t="str">
        <f t="shared" si="312"/>
        <v>0-7d</v>
      </c>
      <c r="R2043" s="3" t="str">
        <f t="shared" si="313"/>
        <v>Medium</v>
      </c>
      <c r="S2043" s="3" t="str">
        <f t="shared" si="314"/>
        <v>Low</v>
      </c>
      <c r="T2043" s="3" t="str">
        <f t="shared" si="315"/>
        <v>Churned</v>
      </c>
      <c r="U2043" s="4">
        <f>1/(1+EXP(-(Predictive_Model!$B$5+((B2043-Predictive_Model!$B$20)/Predictive_Model!$C$20)*Predictive_Model!$D$20+((E2043-Predictive_Model!$B$21)/Predictive_Model!$C$21)*Predictive_Model!$D$21+((F2043-Predictive_Model!$B$22)/Predictive_Model!$C$22)*Predictive_Model!$D$22+((I2043-Predictive_Model!$B$23)/Predictive_Model!$C$23)*Predictive_Model!$D$23+((L2043-Predictive_Model!$B$24)/Predictive_Model!$C$24)*Predictive_Model!$D$24+((M2043-Predictive_Model!$B$25)/Predictive_Model!$C$25)*Predictive_Model!$D$25+IF(C2043="Male",Predictive_Model!$D$31,IF(C2043="Other",Predictive_Model!$D$32,0))+IF(D2043="Premium",Predictive_Model!$D$34,IF(D2043="Standard",Predictive_Model!$D$35,0))+IF(G2043="Asia",Predictive_Model!$D$37,IF(G2043="Europe",Predictive_Model!$D$38,IF(G2043="North America",Predictive_Model!$D$39,IF(G2043="Oceania",Predictive_Model!$D$40,IF(G2043="South America",Predictive_Model!$D$41,0)))))+IF(H2043="Laptop",Predictive_Model!$D$43,IF(H2043="Mobile",Predictive_Model!$D$44,IF(H2043="TV",Predictive_Model!$D$45,IF(H2043="Tablet",Predictive_Model!$D$46,0))))+IF(K2043="Crypto",Predictive_Model!$D$48,IF(K2043="Debit Card",Predictive_Model!$D$49,IF(K2043="Gift Card",Predictive_Model!$D$50,IF(K2043="PayPal",Predictive_Model!$D$51,0))))+IF(N2043="Comedy",Predictive_Model!$D$53,IF(N2043="Documentary",Predictive_Model!$D$54,IF(N2043="Drama",Predictive_Model!$D$55,IF(N2043="Horror",Predictive_Model!$D$56,IF(N2043="Romance",Predictive_Model!$D$57,IF(N2043="Sci-Fi",Predictive_Model!$D$58,0)))))))))</f>
        <v>0.89053928945513627</v>
      </c>
      <c r="V2043" s="3" t="str">
        <f t="shared" si="316"/>
        <v>Critical</v>
      </c>
      <c r="W2043" s="6">
        <f t="shared" si="317"/>
        <v>8.99</v>
      </c>
      <c r="X2043" s="3" t="str">
        <f t="shared" si="318"/>
        <v>Priority 2</v>
      </c>
      <c r="Y2043" s="3" t="str">
        <f t="shared" si="319"/>
        <v>OK</v>
      </c>
    </row>
    <row r="2044" spans="1:25" x14ac:dyDescent="0.25">
      <c r="A2044" s="3" t="str">
        <f>Raw_Data!A2044</f>
        <v>8ff8e23b-ac00-4e86-9748-01556e3ecc32</v>
      </c>
      <c r="B2044" s="3">
        <f>Raw_Data!B2044</f>
        <v>48</v>
      </c>
      <c r="C2044" s="3" t="str">
        <f>Raw_Data!C2044</f>
        <v>Female</v>
      </c>
      <c r="D2044" s="3" t="str">
        <f>Raw_Data!D2044</f>
        <v>Basic</v>
      </c>
      <c r="E2044" s="3">
        <f>Raw_Data!E2044</f>
        <v>22.06</v>
      </c>
      <c r="F2044" s="3">
        <f>Raw_Data!F2044</f>
        <v>47</v>
      </c>
      <c r="G2044" s="3" t="str">
        <f>Raw_Data!G2044</f>
        <v>Africa</v>
      </c>
      <c r="H2044" s="3" t="str">
        <f>Raw_Data!H2044</f>
        <v>Desktop</v>
      </c>
      <c r="I2044" s="3">
        <f>Raw_Data!I2044</f>
        <v>8.99</v>
      </c>
      <c r="J2044" s="3">
        <f>Raw_Data!J2044</f>
        <v>1</v>
      </c>
      <c r="K2044" s="3" t="str">
        <f>Raw_Data!K2044</f>
        <v>Crypto</v>
      </c>
      <c r="L2044" s="3">
        <f>Raw_Data!L2044</f>
        <v>1</v>
      </c>
      <c r="M2044" s="3">
        <f>Raw_Data!M2044</f>
        <v>0.46</v>
      </c>
      <c r="N2044" s="3" t="str">
        <f>Raw_Data!N2044</f>
        <v>Sci-Fi</v>
      </c>
      <c r="O2044" s="3" t="str">
        <f t="shared" si="310"/>
        <v>45-54</v>
      </c>
      <c r="P2044" s="3" t="str">
        <f t="shared" si="311"/>
        <v>10-24h</v>
      </c>
      <c r="Q2044" s="3" t="str">
        <f t="shared" si="312"/>
        <v>46-60d</v>
      </c>
      <c r="R2044" s="3" t="str">
        <f t="shared" si="313"/>
        <v>Medium</v>
      </c>
      <c r="S2044" s="3" t="str">
        <f t="shared" si="314"/>
        <v>Low</v>
      </c>
      <c r="T2044" s="3" t="str">
        <f t="shared" si="315"/>
        <v>Churned</v>
      </c>
      <c r="U2044" s="4">
        <f>1/(1+EXP(-(Predictive_Model!$B$5+((B2044-Predictive_Model!$B$20)/Predictive_Model!$C$20)*Predictive_Model!$D$20+((E2044-Predictive_Model!$B$21)/Predictive_Model!$C$21)*Predictive_Model!$D$21+((F2044-Predictive_Model!$B$22)/Predictive_Model!$C$22)*Predictive_Model!$D$22+((I2044-Predictive_Model!$B$23)/Predictive_Model!$C$23)*Predictive_Model!$D$23+((L2044-Predictive_Model!$B$24)/Predictive_Model!$C$24)*Predictive_Model!$D$24+((M2044-Predictive_Model!$B$25)/Predictive_Model!$C$25)*Predictive_Model!$D$25+IF(C2044="Male",Predictive_Model!$D$31,IF(C2044="Other",Predictive_Model!$D$32,0))+IF(D2044="Premium",Predictive_Model!$D$34,IF(D2044="Standard",Predictive_Model!$D$35,0))+IF(G2044="Asia",Predictive_Model!$D$37,IF(G2044="Europe",Predictive_Model!$D$38,IF(G2044="North America",Predictive_Model!$D$39,IF(G2044="Oceania",Predictive_Model!$D$40,IF(G2044="South America",Predictive_Model!$D$41,0)))))+IF(H2044="Laptop",Predictive_Model!$D$43,IF(H2044="Mobile",Predictive_Model!$D$44,IF(H2044="TV",Predictive_Model!$D$45,IF(H2044="Tablet",Predictive_Model!$D$46,0))))+IF(K2044="Crypto",Predictive_Model!$D$48,IF(K2044="Debit Card",Predictive_Model!$D$49,IF(K2044="Gift Card",Predictive_Model!$D$50,IF(K2044="PayPal",Predictive_Model!$D$51,0))))+IF(N2044="Comedy",Predictive_Model!$D$53,IF(N2044="Documentary",Predictive_Model!$D$54,IF(N2044="Drama",Predictive_Model!$D$55,IF(N2044="Horror",Predictive_Model!$D$56,IF(N2044="Romance",Predictive_Model!$D$57,IF(N2044="Sci-Fi",Predictive_Model!$D$58,0)))))))))</f>
        <v>0.95858317681586591</v>
      </c>
      <c r="V2044" s="3" t="str">
        <f t="shared" si="316"/>
        <v>Critical</v>
      </c>
      <c r="W2044" s="6">
        <f t="shared" si="317"/>
        <v>8.99</v>
      </c>
      <c r="X2044" s="3" t="str">
        <f t="shared" si="318"/>
        <v>Priority 2</v>
      </c>
      <c r="Y2044" s="3" t="str">
        <f t="shared" si="319"/>
        <v>OK</v>
      </c>
    </row>
    <row r="2045" spans="1:25" x14ac:dyDescent="0.25">
      <c r="A2045" s="3" t="str">
        <f>Raw_Data!A2045</f>
        <v>5626606a-8708-469e-a1c9-d0d93478c2e1</v>
      </c>
      <c r="B2045" s="3">
        <f>Raw_Data!B2045</f>
        <v>41</v>
      </c>
      <c r="C2045" s="3" t="str">
        <f>Raw_Data!C2045</f>
        <v>Female</v>
      </c>
      <c r="D2045" s="3" t="str">
        <f>Raw_Data!D2045</f>
        <v>Basic</v>
      </c>
      <c r="E2045" s="3">
        <f>Raw_Data!E2045</f>
        <v>17.37</v>
      </c>
      <c r="F2045" s="3">
        <f>Raw_Data!F2045</f>
        <v>16</v>
      </c>
      <c r="G2045" s="3" t="str">
        <f>Raw_Data!G2045</f>
        <v>Oceania</v>
      </c>
      <c r="H2045" s="3" t="str">
        <f>Raw_Data!H2045</f>
        <v>Mobile</v>
      </c>
      <c r="I2045" s="3">
        <f>Raw_Data!I2045</f>
        <v>8.99</v>
      </c>
      <c r="J2045" s="3">
        <f>Raw_Data!J2045</f>
        <v>0</v>
      </c>
      <c r="K2045" s="3" t="str">
        <f>Raw_Data!K2045</f>
        <v>PayPal</v>
      </c>
      <c r="L2045" s="3">
        <f>Raw_Data!L2045</f>
        <v>2</v>
      </c>
      <c r="M2045" s="3">
        <f>Raw_Data!M2045</f>
        <v>1.02</v>
      </c>
      <c r="N2045" s="3" t="str">
        <f>Raw_Data!N2045</f>
        <v>Comedy</v>
      </c>
      <c r="O2045" s="3" t="str">
        <f t="shared" si="310"/>
        <v>35-44</v>
      </c>
      <c r="P2045" s="3" t="str">
        <f t="shared" si="311"/>
        <v>10-24h</v>
      </c>
      <c r="Q2045" s="3" t="str">
        <f t="shared" si="312"/>
        <v>8-21d</v>
      </c>
      <c r="R2045" s="3" t="str">
        <f t="shared" si="313"/>
        <v>Medium</v>
      </c>
      <c r="S2045" s="3" t="str">
        <f t="shared" si="314"/>
        <v>Low</v>
      </c>
      <c r="T2045" s="3" t="str">
        <f t="shared" si="315"/>
        <v>Active</v>
      </c>
      <c r="U2045" s="4">
        <f>1/(1+EXP(-(Predictive_Model!$B$5+((B2045-Predictive_Model!$B$20)/Predictive_Model!$C$20)*Predictive_Model!$D$20+((E2045-Predictive_Model!$B$21)/Predictive_Model!$C$21)*Predictive_Model!$D$21+((F2045-Predictive_Model!$B$22)/Predictive_Model!$C$22)*Predictive_Model!$D$22+((I2045-Predictive_Model!$B$23)/Predictive_Model!$C$23)*Predictive_Model!$D$23+((L2045-Predictive_Model!$B$24)/Predictive_Model!$C$24)*Predictive_Model!$D$24+((M2045-Predictive_Model!$B$25)/Predictive_Model!$C$25)*Predictive_Model!$D$25+IF(C2045="Male",Predictive_Model!$D$31,IF(C2045="Other",Predictive_Model!$D$32,0))+IF(D2045="Premium",Predictive_Model!$D$34,IF(D2045="Standard",Predictive_Model!$D$35,0))+IF(G2045="Asia",Predictive_Model!$D$37,IF(G2045="Europe",Predictive_Model!$D$38,IF(G2045="North America",Predictive_Model!$D$39,IF(G2045="Oceania",Predictive_Model!$D$40,IF(G2045="South America",Predictive_Model!$D$41,0)))))+IF(H2045="Laptop",Predictive_Model!$D$43,IF(H2045="Mobile",Predictive_Model!$D$44,IF(H2045="TV",Predictive_Model!$D$45,IF(H2045="Tablet",Predictive_Model!$D$46,0))))+IF(K2045="Crypto",Predictive_Model!$D$48,IF(K2045="Debit Card",Predictive_Model!$D$49,IF(K2045="Gift Card",Predictive_Model!$D$50,IF(K2045="PayPal",Predictive_Model!$D$51,0))))+IF(N2045="Comedy",Predictive_Model!$D$53,IF(N2045="Documentary",Predictive_Model!$D$54,IF(N2045="Drama",Predictive_Model!$D$55,IF(N2045="Horror",Predictive_Model!$D$56,IF(N2045="Romance",Predictive_Model!$D$57,IF(N2045="Sci-Fi",Predictive_Model!$D$58,0)))))))))</f>
        <v>0.60699290621706148</v>
      </c>
      <c r="V2045" s="3" t="str">
        <f t="shared" si="316"/>
        <v>High</v>
      </c>
      <c r="W2045" s="6">
        <f t="shared" si="317"/>
        <v>5.4568662268913828</v>
      </c>
      <c r="X2045" s="3" t="str">
        <f t="shared" si="318"/>
        <v>Monitor</v>
      </c>
      <c r="Y2045" s="3" t="str">
        <f t="shared" si="319"/>
        <v>OK</v>
      </c>
    </row>
    <row r="2046" spans="1:25" x14ac:dyDescent="0.25">
      <c r="A2046" s="3" t="str">
        <f>Raw_Data!A2046</f>
        <v>b3b8b32a-3b18-4ef3-86ff-424d50eef43f</v>
      </c>
      <c r="B2046" s="3">
        <f>Raw_Data!B2046</f>
        <v>68</v>
      </c>
      <c r="C2046" s="3" t="str">
        <f>Raw_Data!C2046</f>
        <v>Female</v>
      </c>
      <c r="D2046" s="3" t="str">
        <f>Raw_Data!D2046</f>
        <v>Standard</v>
      </c>
      <c r="E2046" s="3">
        <f>Raw_Data!E2046</f>
        <v>3.06</v>
      </c>
      <c r="F2046" s="3">
        <f>Raw_Data!F2046</f>
        <v>59</v>
      </c>
      <c r="G2046" s="3" t="str">
        <f>Raw_Data!G2046</f>
        <v>Europe</v>
      </c>
      <c r="H2046" s="3" t="str">
        <f>Raw_Data!H2046</f>
        <v>Desktop</v>
      </c>
      <c r="I2046" s="3">
        <f>Raw_Data!I2046</f>
        <v>13.99</v>
      </c>
      <c r="J2046" s="3">
        <f>Raw_Data!J2046</f>
        <v>1</v>
      </c>
      <c r="K2046" s="3" t="str">
        <f>Raw_Data!K2046</f>
        <v>Gift Card</v>
      </c>
      <c r="L2046" s="3">
        <f>Raw_Data!L2046</f>
        <v>5</v>
      </c>
      <c r="M2046" s="3">
        <f>Raw_Data!M2046</f>
        <v>0.05</v>
      </c>
      <c r="N2046" s="3" t="str">
        <f>Raw_Data!N2046</f>
        <v>Documentary</v>
      </c>
      <c r="O2046" s="3" t="str">
        <f t="shared" si="310"/>
        <v>55-70</v>
      </c>
      <c r="P2046" s="3" t="str">
        <f t="shared" si="311"/>
        <v>&lt;10h</v>
      </c>
      <c r="Q2046" s="3" t="str">
        <f t="shared" si="312"/>
        <v>46-60d</v>
      </c>
      <c r="R2046" s="3" t="str">
        <f t="shared" si="313"/>
        <v>Low</v>
      </c>
      <c r="S2046" s="3" t="str">
        <f t="shared" si="314"/>
        <v>Mid</v>
      </c>
      <c r="T2046" s="3" t="str">
        <f t="shared" si="315"/>
        <v>Churned</v>
      </c>
      <c r="U2046" s="4">
        <f>1/(1+EXP(-(Predictive_Model!$B$5+((B2046-Predictive_Model!$B$20)/Predictive_Model!$C$20)*Predictive_Model!$D$20+((E2046-Predictive_Model!$B$21)/Predictive_Model!$C$21)*Predictive_Model!$D$21+((F2046-Predictive_Model!$B$22)/Predictive_Model!$C$22)*Predictive_Model!$D$22+((I2046-Predictive_Model!$B$23)/Predictive_Model!$C$23)*Predictive_Model!$D$23+((L2046-Predictive_Model!$B$24)/Predictive_Model!$C$24)*Predictive_Model!$D$24+((M2046-Predictive_Model!$B$25)/Predictive_Model!$C$25)*Predictive_Model!$D$25+IF(C2046="Male",Predictive_Model!$D$31,IF(C2046="Other",Predictive_Model!$D$32,0))+IF(D2046="Premium",Predictive_Model!$D$34,IF(D2046="Standard",Predictive_Model!$D$35,0))+IF(G2046="Asia",Predictive_Model!$D$37,IF(G2046="Europe",Predictive_Model!$D$38,IF(G2046="North America",Predictive_Model!$D$39,IF(G2046="Oceania",Predictive_Model!$D$40,IF(G2046="South America",Predictive_Model!$D$41,0)))))+IF(H2046="Laptop",Predictive_Model!$D$43,IF(H2046="Mobile",Predictive_Model!$D$44,IF(H2046="TV",Predictive_Model!$D$45,IF(H2046="Tablet",Predictive_Model!$D$46,0))))+IF(K2046="Crypto",Predictive_Model!$D$48,IF(K2046="Debit Card",Predictive_Model!$D$49,IF(K2046="Gift Card",Predictive_Model!$D$50,IF(K2046="PayPal",Predictive_Model!$D$51,0))))+IF(N2046="Comedy",Predictive_Model!$D$53,IF(N2046="Documentary",Predictive_Model!$D$54,IF(N2046="Drama",Predictive_Model!$D$55,IF(N2046="Horror",Predictive_Model!$D$56,IF(N2046="Romance",Predictive_Model!$D$57,IF(N2046="Sci-Fi",Predictive_Model!$D$58,0)))))))))</f>
        <v>0.99947435707337051</v>
      </c>
      <c r="V2046" s="3" t="str">
        <f t="shared" si="316"/>
        <v>Critical</v>
      </c>
      <c r="W2046" s="6">
        <f t="shared" si="317"/>
        <v>13.99</v>
      </c>
      <c r="X2046" s="3" t="str">
        <f t="shared" si="318"/>
        <v>Priority 2</v>
      </c>
      <c r="Y2046" s="3" t="str">
        <f t="shared" si="319"/>
        <v>OK</v>
      </c>
    </row>
    <row r="2047" spans="1:25" x14ac:dyDescent="0.25">
      <c r="A2047" s="3" t="str">
        <f>Raw_Data!A2047</f>
        <v>ee0c0189-40a6-4894-a64a-5c23b3f6b5a2</v>
      </c>
      <c r="B2047" s="3">
        <f>Raw_Data!B2047</f>
        <v>48</v>
      </c>
      <c r="C2047" s="3" t="str">
        <f>Raw_Data!C2047</f>
        <v>Male</v>
      </c>
      <c r="D2047" s="3" t="str">
        <f>Raw_Data!D2047</f>
        <v>Standard</v>
      </c>
      <c r="E2047" s="3">
        <f>Raw_Data!E2047</f>
        <v>1.93</v>
      </c>
      <c r="F2047" s="3">
        <f>Raw_Data!F2047</f>
        <v>50</v>
      </c>
      <c r="G2047" s="3" t="str">
        <f>Raw_Data!G2047</f>
        <v>Asia</v>
      </c>
      <c r="H2047" s="3" t="str">
        <f>Raw_Data!H2047</f>
        <v>TV</v>
      </c>
      <c r="I2047" s="3">
        <f>Raw_Data!I2047</f>
        <v>13.99</v>
      </c>
      <c r="J2047" s="3">
        <f>Raw_Data!J2047</f>
        <v>1</v>
      </c>
      <c r="K2047" s="3" t="str">
        <f>Raw_Data!K2047</f>
        <v>Gift Card</v>
      </c>
      <c r="L2047" s="3">
        <f>Raw_Data!L2047</f>
        <v>4</v>
      </c>
      <c r="M2047" s="3">
        <f>Raw_Data!M2047</f>
        <v>0.04</v>
      </c>
      <c r="N2047" s="3" t="str">
        <f>Raw_Data!N2047</f>
        <v>Drama</v>
      </c>
      <c r="O2047" s="3" t="str">
        <f t="shared" si="310"/>
        <v>45-54</v>
      </c>
      <c r="P2047" s="3" t="str">
        <f t="shared" si="311"/>
        <v>&lt;10h</v>
      </c>
      <c r="Q2047" s="3" t="str">
        <f t="shared" si="312"/>
        <v>46-60d</v>
      </c>
      <c r="R2047" s="3" t="str">
        <f t="shared" si="313"/>
        <v>Low</v>
      </c>
      <c r="S2047" s="3" t="str">
        <f t="shared" si="314"/>
        <v>Mid</v>
      </c>
      <c r="T2047" s="3" t="str">
        <f t="shared" si="315"/>
        <v>Churned</v>
      </c>
      <c r="U2047" s="4">
        <f>1/(1+EXP(-(Predictive_Model!$B$5+((B2047-Predictive_Model!$B$20)/Predictive_Model!$C$20)*Predictive_Model!$D$20+((E2047-Predictive_Model!$B$21)/Predictive_Model!$C$21)*Predictive_Model!$D$21+((F2047-Predictive_Model!$B$22)/Predictive_Model!$C$22)*Predictive_Model!$D$22+((I2047-Predictive_Model!$B$23)/Predictive_Model!$C$23)*Predictive_Model!$D$23+((L2047-Predictive_Model!$B$24)/Predictive_Model!$C$24)*Predictive_Model!$D$24+((M2047-Predictive_Model!$B$25)/Predictive_Model!$C$25)*Predictive_Model!$D$25+IF(C2047="Male",Predictive_Model!$D$31,IF(C2047="Other",Predictive_Model!$D$32,0))+IF(D2047="Premium",Predictive_Model!$D$34,IF(D2047="Standard",Predictive_Model!$D$35,0))+IF(G2047="Asia",Predictive_Model!$D$37,IF(G2047="Europe",Predictive_Model!$D$38,IF(G2047="North America",Predictive_Model!$D$39,IF(G2047="Oceania",Predictive_Model!$D$40,IF(G2047="South America",Predictive_Model!$D$41,0)))))+IF(H2047="Laptop",Predictive_Model!$D$43,IF(H2047="Mobile",Predictive_Model!$D$44,IF(H2047="TV",Predictive_Model!$D$45,IF(H2047="Tablet",Predictive_Model!$D$46,0))))+IF(K2047="Crypto",Predictive_Model!$D$48,IF(K2047="Debit Card",Predictive_Model!$D$49,IF(K2047="Gift Card",Predictive_Model!$D$50,IF(K2047="PayPal",Predictive_Model!$D$51,0))))+IF(N2047="Comedy",Predictive_Model!$D$53,IF(N2047="Documentary",Predictive_Model!$D$54,IF(N2047="Drama",Predictive_Model!$D$55,IF(N2047="Horror",Predictive_Model!$D$56,IF(N2047="Romance",Predictive_Model!$D$57,IF(N2047="Sci-Fi",Predictive_Model!$D$58,0)))))))))</f>
        <v>0.99908327677321129</v>
      </c>
      <c r="V2047" s="3" t="str">
        <f t="shared" si="316"/>
        <v>Critical</v>
      </c>
      <c r="W2047" s="6">
        <f t="shared" si="317"/>
        <v>13.99</v>
      </c>
      <c r="X2047" s="3" t="str">
        <f t="shared" si="318"/>
        <v>Priority 2</v>
      </c>
      <c r="Y2047" s="3" t="str">
        <f t="shared" si="319"/>
        <v>OK</v>
      </c>
    </row>
    <row r="2048" spans="1:25" x14ac:dyDescent="0.25">
      <c r="A2048" s="3" t="str">
        <f>Raw_Data!A2048</f>
        <v>d20a61c2-fa3d-4e57-8b09-3e19ade44d10</v>
      </c>
      <c r="B2048" s="3">
        <f>Raw_Data!B2048</f>
        <v>46</v>
      </c>
      <c r="C2048" s="3" t="str">
        <f>Raw_Data!C2048</f>
        <v>Other</v>
      </c>
      <c r="D2048" s="3" t="str">
        <f>Raw_Data!D2048</f>
        <v>Basic</v>
      </c>
      <c r="E2048" s="3">
        <f>Raw_Data!E2048</f>
        <v>9.61</v>
      </c>
      <c r="F2048" s="3">
        <f>Raw_Data!F2048</f>
        <v>15</v>
      </c>
      <c r="G2048" s="3" t="str">
        <f>Raw_Data!G2048</f>
        <v>Oceania</v>
      </c>
      <c r="H2048" s="3" t="str">
        <f>Raw_Data!H2048</f>
        <v>Tablet</v>
      </c>
      <c r="I2048" s="3">
        <f>Raw_Data!I2048</f>
        <v>8.99</v>
      </c>
      <c r="J2048" s="3">
        <f>Raw_Data!J2048</f>
        <v>0</v>
      </c>
      <c r="K2048" s="3" t="str">
        <f>Raw_Data!K2048</f>
        <v>PayPal</v>
      </c>
      <c r="L2048" s="3">
        <f>Raw_Data!L2048</f>
        <v>1</v>
      </c>
      <c r="M2048" s="3">
        <f>Raw_Data!M2048</f>
        <v>0.6</v>
      </c>
      <c r="N2048" s="3" t="str">
        <f>Raw_Data!N2048</f>
        <v>Comedy</v>
      </c>
      <c r="O2048" s="3" t="str">
        <f t="shared" si="310"/>
        <v>45-54</v>
      </c>
      <c r="P2048" s="3" t="str">
        <f t="shared" si="311"/>
        <v>&lt;10h</v>
      </c>
      <c r="Q2048" s="3" t="str">
        <f t="shared" si="312"/>
        <v>8-21d</v>
      </c>
      <c r="R2048" s="3" t="str">
        <f t="shared" si="313"/>
        <v>Medium</v>
      </c>
      <c r="S2048" s="3" t="str">
        <f t="shared" si="314"/>
        <v>Low</v>
      </c>
      <c r="T2048" s="3" t="str">
        <f t="shared" si="315"/>
        <v>Active</v>
      </c>
      <c r="U2048" s="4">
        <f>1/(1+EXP(-(Predictive_Model!$B$5+((B2048-Predictive_Model!$B$20)/Predictive_Model!$C$20)*Predictive_Model!$D$20+((E2048-Predictive_Model!$B$21)/Predictive_Model!$C$21)*Predictive_Model!$D$21+((F2048-Predictive_Model!$B$22)/Predictive_Model!$C$22)*Predictive_Model!$D$22+((I2048-Predictive_Model!$B$23)/Predictive_Model!$C$23)*Predictive_Model!$D$23+((L2048-Predictive_Model!$B$24)/Predictive_Model!$C$24)*Predictive_Model!$D$24+((M2048-Predictive_Model!$B$25)/Predictive_Model!$C$25)*Predictive_Model!$D$25+IF(C2048="Male",Predictive_Model!$D$31,IF(C2048="Other",Predictive_Model!$D$32,0))+IF(D2048="Premium",Predictive_Model!$D$34,IF(D2048="Standard",Predictive_Model!$D$35,0))+IF(G2048="Asia",Predictive_Model!$D$37,IF(G2048="Europe",Predictive_Model!$D$38,IF(G2048="North America",Predictive_Model!$D$39,IF(G2048="Oceania",Predictive_Model!$D$40,IF(G2048="South America",Predictive_Model!$D$41,0)))))+IF(H2048="Laptop",Predictive_Model!$D$43,IF(H2048="Mobile",Predictive_Model!$D$44,IF(H2048="TV",Predictive_Model!$D$45,IF(H2048="Tablet",Predictive_Model!$D$46,0))))+IF(K2048="Crypto",Predictive_Model!$D$48,IF(K2048="Debit Card",Predictive_Model!$D$49,IF(K2048="Gift Card",Predictive_Model!$D$50,IF(K2048="PayPal",Predictive_Model!$D$51,0))))+IF(N2048="Comedy",Predictive_Model!$D$53,IF(N2048="Documentary",Predictive_Model!$D$54,IF(N2048="Drama",Predictive_Model!$D$55,IF(N2048="Horror",Predictive_Model!$D$56,IF(N2048="Romance",Predictive_Model!$D$57,IF(N2048="Sci-Fi",Predictive_Model!$D$58,0)))))))))</f>
        <v>0.98076625821876462</v>
      </c>
      <c r="V2048" s="3" t="str">
        <f t="shared" si="316"/>
        <v>Critical</v>
      </c>
      <c r="W2048" s="6">
        <f t="shared" si="317"/>
        <v>8.8170886613866948</v>
      </c>
      <c r="X2048" s="3" t="str">
        <f t="shared" si="318"/>
        <v>Priority 2</v>
      </c>
      <c r="Y2048" s="3" t="str">
        <f t="shared" si="319"/>
        <v>OK</v>
      </c>
    </row>
    <row r="2049" spans="1:25" x14ac:dyDescent="0.25">
      <c r="A2049" s="3" t="str">
        <f>Raw_Data!A2049</f>
        <v>0301a4b5-7475-4b89-bac5-00093859216d</v>
      </c>
      <c r="B2049" s="3">
        <f>Raw_Data!B2049</f>
        <v>31</v>
      </c>
      <c r="C2049" s="3" t="str">
        <f>Raw_Data!C2049</f>
        <v>Male</v>
      </c>
      <c r="D2049" s="3" t="str">
        <f>Raw_Data!D2049</f>
        <v>Standard</v>
      </c>
      <c r="E2049" s="3">
        <f>Raw_Data!E2049</f>
        <v>18.75</v>
      </c>
      <c r="F2049" s="3">
        <f>Raw_Data!F2049</f>
        <v>43</v>
      </c>
      <c r="G2049" s="3" t="str">
        <f>Raw_Data!G2049</f>
        <v>Oceania</v>
      </c>
      <c r="H2049" s="3" t="str">
        <f>Raw_Data!H2049</f>
        <v>Mobile</v>
      </c>
      <c r="I2049" s="3">
        <f>Raw_Data!I2049</f>
        <v>13.99</v>
      </c>
      <c r="J2049" s="3">
        <f>Raw_Data!J2049</f>
        <v>1</v>
      </c>
      <c r="K2049" s="3" t="str">
        <f>Raw_Data!K2049</f>
        <v>Gift Card</v>
      </c>
      <c r="L2049" s="3">
        <f>Raw_Data!L2049</f>
        <v>3</v>
      </c>
      <c r="M2049" s="3">
        <f>Raw_Data!M2049</f>
        <v>0.43</v>
      </c>
      <c r="N2049" s="3" t="str">
        <f>Raw_Data!N2049</f>
        <v>Action</v>
      </c>
      <c r="O2049" s="3" t="str">
        <f t="shared" si="310"/>
        <v>25-34</v>
      </c>
      <c r="P2049" s="3" t="str">
        <f t="shared" si="311"/>
        <v>10-24h</v>
      </c>
      <c r="Q2049" s="3" t="str">
        <f t="shared" si="312"/>
        <v>22-45d</v>
      </c>
      <c r="R2049" s="3" t="str">
        <f t="shared" si="313"/>
        <v>Medium</v>
      </c>
      <c r="S2049" s="3" t="str">
        <f t="shared" si="314"/>
        <v>Mid</v>
      </c>
      <c r="T2049" s="3" t="str">
        <f t="shared" si="315"/>
        <v>Churned</v>
      </c>
      <c r="U2049" s="4">
        <f>1/(1+EXP(-(Predictive_Model!$B$5+((B2049-Predictive_Model!$B$20)/Predictive_Model!$C$20)*Predictive_Model!$D$20+((E2049-Predictive_Model!$B$21)/Predictive_Model!$C$21)*Predictive_Model!$D$21+((F2049-Predictive_Model!$B$22)/Predictive_Model!$C$22)*Predictive_Model!$D$22+((I2049-Predictive_Model!$B$23)/Predictive_Model!$C$23)*Predictive_Model!$D$23+((L2049-Predictive_Model!$B$24)/Predictive_Model!$C$24)*Predictive_Model!$D$24+((M2049-Predictive_Model!$B$25)/Predictive_Model!$C$25)*Predictive_Model!$D$25+IF(C2049="Male",Predictive_Model!$D$31,IF(C2049="Other",Predictive_Model!$D$32,0))+IF(D2049="Premium",Predictive_Model!$D$34,IF(D2049="Standard",Predictive_Model!$D$35,0))+IF(G2049="Asia",Predictive_Model!$D$37,IF(G2049="Europe",Predictive_Model!$D$38,IF(G2049="North America",Predictive_Model!$D$39,IF(G2049="Oceania",Predictive_Model!$D$40,IF(G2049="South America",Predictive_Model!$D$41,0)))))+IF(H2049="Laptop",Predictive_Model!$D$43,IF(H2049="Mobile",Predictive_Model!$D$44,IF(H2049="TV",Predictive_Model!$D$45,IF(H2049="Tablet",Predictive_Model!$D$46,0))))+IF(K2049="Crypto",Predictive_Model!$D$48,IF(K2049="Debit Card",Predictive_Model!$D$49,IF(K2049="Gift Card",Predictive_Model!$D$50,IF(K2049="PayPal",Predictive_Model!$D$51,0))))+IF(N2049="Comedy",Predictive_Model!$D$53,IF(N2049="Documentary",Predictive_Model!$D$54,IF(N2049="Drama",Predictive_Model!$D$55,IF(N2049="Horror",Predictive_Model!$D$56,IF(N2049="Romance",Predictive_Model!$D$57,IF(N2049="Sci-Fi",Predictive_Model!$D$58,0)))))))))</f>
        <v>0.95377175933726088</v>
      </c>
      <c r="V2049" s="3" t="str">
        <f t="shared" si="316"/>
        <v>Critical</v>
      </c>
      <c r="W2049" s="6">
        <f t="shared" si="317"/>
        <v>13.99</v>
      </c>
      <c r="X2049" s="3" t="str">
        <f t="shared" si="318"/>
        <v>Priority 2</v>
      </c>
      <c r="Y2049" s="3" t="str">
        <f t="shared" si="319"/>
        <v>OK</v>
      </c>
    </row>
    <row r="2050" spans="1:25" x14ac:dyDescent="0.25">
      <c r="A2050" s="3" t="str">
        <f>Raw_Data!A2050</f>
        <v>6236413f-44f4-4429-85ba-6ba5dbf37e89</v>
      </c>
      <c r="B2050" s="3">
        <f>Raw_Data!B2050</f>
        <v>61</v>
      </c>
      <c r="C2050" s="3" t="str">
        <f>Raw_Data!C2050</f>
        <v>Male</v>
      </c>
      <c r="D2050" s="3" t="str">
        <f>Raw_Data!D2050</f>
        <v>Premium</v>
      </c>
      <c r="E2050" s="3">
        <f>Raw_Data!E2050</f>
        <v>9.7100000000000009</v>
      </c>
      <c r="F2050" s="3">
        <f>Raw_Data!F2050</f>
        <v>36</v>
      </c>
      <c r="G2050" s="3" t="str">
        <f>Raw_Data!G2050</f>
        <v>Asia</v>
      </c>
      <c r="H2050" s="3" t="str">
        <f>Raw_Data!H2050</f>
        <v>Laptop</v>
      </c>
      <c r="I2050" s="3">
        <f>Raw_Data!I2050</f>
        <v>17.989999999999998</v>
      </c>
      <c r="J2050" s="3">
        <f>Raw_Data!J2050</f>
        <v>1</v>
      </c>
      <c r="K2050" s="3" t="str">
        <f>Raw_Data!K2050</f>
        <v>Debit Card</v>
      </c>
      <c r="L2050" s="3">
        <f>Raw_Data!L2050</f>
        <v>1</v>
      </c>
      <c r="M2050" s="3">
        <f>Raw_Data!M2050</f>
        <v>0.26</v>
      </c>
      <c r="N2050" s="3" t="str">
        <f>Raw_Data!N2050</f>
        <v>Drama</v>
      </c>
      <c r="O2050" s="3" t="str">
        <f t="shared" si="310"/>
        <v>55-70</v>
      </c>
      <c r="P2050" s="3" t="str">
        <f t="shared" si="311"/>
        <v>&lt;10h</v>
      </c>
      <c r="Q2050" s="3" t="str">
        <f t="shared" si="312"/>
        <v>22-45d</v>
      </c>
      <c r="R2050" s="3" t="str">
        <f t="shared" si="313"/>
        <v>Medium</v>
      </c>
      <c r="S2050" s="3" t="str">
        <f t="shared" si="314"/>
        <v>High</v>
      </c>
      <c r="T2050" s="3" t="str">
        <f t="shared" si="315"/>
        <v>Churned</v>
      </c>
      <c r="U2050" s="4">
        <f>1/(1+EXP(-(Predictive_Model!$B$5+((B2050-Predictive_Model!$B$20)/Predictive_Model!$C$20)*Predictive_Model!$D$20+((E2050-Predictive_Model!$B$21)/Predictive_Model!$C$21)*Predictive_Model!$D$21+((F2050-Predictive_Model!$B$22)/Predictive_Model!$C$22)*Predictive_Model!$D$22+((I2050-Predictive_Model!$B$23)/Predictive_Model!$C$23)*Predictive_Model!$D$23+((L2050-Predictive_Model!$B$24)/Predictive_Model!$C$24)*Predictive_Model!$D$24+((M2050-Predictive_Model!$B$25)/Predictive_Model!$C$25)*Predictive_Model!$D$25+IF(C2050="Male",Predictive_Model!$D$31,IF(C2050="Other",Predictive_Model!$D$32,0))+IF(D2050="Premium",Predictive_Model!$D$34,IF(D2050="Standard",Predictive_Model!$D$35,0))+IF(G2050="Asia",Predictive_Model!$D$37,IF(G2050="Europe",Predictive_Model!$D$38,IF(G2050="North America",Predictive_Model!$D$39,IF(G2050="Oceania",Predictive_Model!$D$40,IF(G2050="South America",Predictive_Model!$D$41,0)))))+IF(H2050="Laptop",Predictive_Model!$D$43,IF(H2050="Mobile",Predictive_Model!$D$44,IF(H2050="TV",Predictive_Model!$D$45,IF(H2050="Tablet",Predictive_Model!$D$46,0))))+IF(K2050="Crypto",Predictive_Model!$D$48,IF(K2050="Debit Card",Predictive_Model!$D$49,IF(K2050="Gift Card",Predictive_Model!$D$50,IF(K2050="PayPal",Predictive_Model!$D$51,0))))+IF(N2050="Comedy",Predictive_Model!$D$53,IF(N2050="Documentary",Predictive_Model!$D$54,IF(N2050="Drama",Predictive_Model!$D$55,IF(N2050="Horror",Predictive_Model!$D$56,IF(N2050="Romance",Predictive_Model!$D$57,IF(N2050="Sci-Fi",Predictive_Model!$D$58,0)))))))))</f>
        <v>0.92214183473324107</v>
      </c>
      <c r="V2050" s="3" t="str">
        <f t="shared" si="316"/>
        <v>Critical</v>
      </c>
      <c r="W2050" s="6">
        <f t="shared" si="317"/>
        <v>17.989999999999998</v>
      </c>
      <c r="X2050" s="3" t="str">
        <f t="shared" si="318"/>
        <v>Priority 1</v>
      </c>
      <c r="Y2050" s="3" t="str">
        <f t="shared" si="319"/>
        <v>OK</v>
      </c>
    </row>
    <row r="2051" spans="1:25" x14ac:dyDescent="0.25">
      <c r="A2051" s="3" t="str">
        <f>Raw_Data!A2051</f>
        <v>154ec30a-7a10-4161-9386-87abd5a14b98</v>
      </c>
      <c r="B2051" s="3">
        <f>Raw_Data!B2051</f>
        <v>38</v>
      </c>
      <c r="C2051" s="3" t="str">
        <f>Raw_Data!C2051</f>
        <v>Male</v>
      </c>
      <c r="D2051" s="3" t="str">
        <f>Raw_Data!D2051</f>
        <v>Basic</v>
      </c>
      <c r="E2051" s="3">
        <f>Raw_Data!E2051</f>
        <v>6.75</v>
      </c>
      <c r="F2051" s="3">
        <f>Raw_Data!F2051</f>
        <v>43</v>
      </c>
      <c r="G2051" s="3" t="str">
        <f>Raw_Data!G2051</f>
        <v>Asia</v>
      </c>
      <c r="H2051" s="3" t="str">
        <f>Raw_Data!H2051</f>
        <v>Mobile</v>
      </c>
      <c r="I2051" s="3">
        <f>Raw_Data!I2051</f>
        <v>8.99</v>
      </c>
      <c r="J2051" s="3">
        <f>Raw_Data!J2051</f>
        <v>1</v>
      </c>
      <c r="K2051" s="3" t="str">
        <f>Raw_Data!K2051</f>
        <v>PayPal</v>
      </c>
      <c r="L2051" s="3">
        <f>Raw_Data!L2051</f>
        <v>2</v>
      </c>
      <c r="M2051" s="3">
        <f>Raw_Data!M2051</f>
        <v>0.15</v>
      </c>
      <c r="N2051" s="3" t="str">
        <f>Raw_Data!N2051</f>
        <v>Horror</v>
      </c>
      <c r="O2051" s="3" t="str">
        <f t="shared" si="310"/>
        <v>35-44</v>
      </c>
      <c r="P2051" s="3" t="str">
        <f t="shared" si="311"/>
        <v>&lt;10h</v>
      </c>
      <c r="Q2051" s="3" t="str">
        <f t="shared" si="312"/>
        <v>22-45d</v>
      </c>
      <c r="R2051" s="3" t="str">
        <f t="shared" si="313"/>
        <v>Medium</v>
      </c>
      <c r="S2051" s="3" t="str">
        <f t="shared" si="314"/>
        <v>Low</v>
      </c>
      <c r="T2051" s="3" t="str">
        <f t="shared" si="315"/>
        <v>Churned</v>
      </c>
      <c r="U2051" s="4">
        <f>1/(1+EXP(-(Predictive_Model!$B$5+((B2051-Predictive_Model!$B$20)/Predictive_Model!$C$20)*Predictive_Model!$D$20+((E2051-Predictive_Model!$B$21)/Predictive_Model!$C$21)*Predictive_Model!$D$21+((F2051-Predictive_Model!$B$22)/Predictive_Model!$C$22)*Predictive_Model!$D$22+((I2051-Predictive_Model!$B$23)/Predictive_Model!$C$23)*Predictive_Model!$D$23+((L2051-Predictive_Model!$B$24)/Predictive_Model!$C$24)*Predictive_Model!$D$24+((M2051-Predictive_Model!$B$25)/Predictive_Model!$C$25)*Predictive_Model!$D$25+IF(C2051="Male",Predictive_Model!$D$31,IF(C2051="Other",Predictive_Model!$D$32,0))+IF(D2051="Premium",Predictive_Model!$D$34,IF(D2051="Standard",Predictive_Model!$D$35,0))+IF(G2051="Asia",Predictive_Model!$D$37,IF(G2051="Europe",Predictive_Model!$D$38,IF(G2051="North America",Predictive_Model!$D$39,IF(G2051="Oceania",Predictive_Model!$D$40,IF(G2051="South America",Predictive_Model!$D$41,0)))))+IF(H2051="Laptop",Predictive_Model!$D$43,IF(H2051="Mobile",Predictive_Model!$D$44,IF(H2051="TV",Predictive_Model!$D$45,IF(H2051="Tablet",Predictive_Model!$D$46,0))))+IF(K2051="Crypto",Predictive_Model!$D$48,IF(K2051="Debit Card",Predictive_Model!$D$49,IF(K2051="Gift Card",Predictive_Model!$D$50,IF(K2051="PayPal",Predictive_Model!$D$51,0))))+IF(N2051="Comedy",Predictive_Model!$D$53,IF(N2051="Documentary",Predictive_Model!$D$54,IF(N2051="Drama",Predictive_Model!$D$55,IF(N2051="Horror",Predictive_Model!$D$56,IF(N2051="Romance",Predictive_Model!$D$57,IF(N2051="Sci-Fi",Predictive_Model!$D$58,0)))))))))</f>
        <v>0.99979182575483194</v>
      </c>
      <c r="V2051" s="3" t="str">
        <f t="shared" si="316"/>
        <v>Critical</v>
      </c>
      <c r="W2051" s="6">
        <f t="shared" si="317"/>
        <v>8.99</v>
      </c>
      <c r="X2051" s="3" t="str">
        <f t="shared" si="318"/>
        <v>Priority 2</v>
      </c>
      <c r="Y2051" s="3" t="str">
        <f t="shared" si="319"/>
        <v>OK</v>
      </c>
    </row>
    <row r="2052" spans="1:25" x14ac:dyDescent="0.25">
      <c r="A2052" s="3" t="str">
        <f>Raw_Data!A2052</f>
        <v>88848d87-d7aa-4f30-85e6-af72905dd402</v>
      </c>
      <c r="B2052" s="3">
        <f>Raw_Data!B2052</f>
        <v>40</v>
      </c>
      <c r="C2052" s="3" t="str">
        <f>Raw_Data!C2052</f>
        <v>Female</v>
      </c>
      <c r="D2052" s="3" t="str">
        <f>Raw_Data!D2052</f>
        <v>Basic</v>
      </c>
      <c r="E2052" s="3">
        <f>Raw_Data!E2052</f>
        <v>3.8</v>
      </c>
      <c r="F2052" s="3">
        <f>Raw_Data!F2052</f>
        <v>10</v>
      </c>
      <c r="G2052" s="3" t="str">
        <f>Raw_Data!G2052</f>
        <v>Africa</v>
      </c>
      <c r="H2052" s="3" t="str">
        <f>Raw_Data!H2052</f>
        <v>Desktop</v>
      </c>
      <c r="I2052" s="3">
        <f>Raw_Data!I2052</f>
        <v>8.99</v>
      </c>
      <c r="J2052" s="3">
        <f>Raw_Data!J2052</f>
        <v>1</v>
      </c>
      <c r="K2052" s="3" t="str">
        <f>Raw_Data!K2052</f>
        <v>Credit Card</v>
      </c>
      <c r="L2052" s="3">
        <f>Raw_Data!L2052</f>
        <v>3</v>
      </c>
      <c r="M2052" s="3">
        <f>Raw_Data!M2052</f>
        <v>0.35</v>
      </c>
      <c r="N2052" s="3" t="str">
        <f>Raw_Data!N2052</f>
        <v>Comedy</v>
      </c>
      <c r="O2052" s="3" t="str">
        <f t="shared" si="310"/>
        <v>35-44</v>
      </c>
      <c r="P2052" s="3" t="str">
        <f t="shared" si="311"/>
        <v>&lt;10h</v>
      </c>
      <c r="Q2052" s="3" t="str">
        <f t="shared" si="312"/>
        <v>8-21d</v>
      </c>
      <c r="R2052" s="3" t="str">
        <f t="shared" si="313"/>
        <v>Medium</v>
      </c>
      <c r="S2052" s="3" t="str">
        <f t="shared" si="314"/>
        <v>Low</v>
      </c>
      <c r="T2052" s="3" t="str">
        <f t="shared" si="315"/>
        <v>Churned</v>
      </c>
      <c r="U2052" s="4">
        <f>1/(1+EXP(-(Predictive_Model!$B$5+((B2052-Predictive_Model!$B$20)/Predictive_Model!$C$20)*Predictive_Model!$D$20+((E2052-Predictive_Model!$B$21)/Predictive_Model!$C$21)*Predictive_Model!$D$21+((F2052-Predictive_Model!$B$22)/Predictive_Model!$C$22)*Predictive_Model!$D$22+((I2052-Predictive_Model!$B$23)/Predictive_Model!$C$23)*Predictive_Model!$D$23+((L2052-Predictive_Model!$B$24)/Predictive_Model!$C$24)*Predictive_Model!$D$24+((M2052-Predictive_Model!$B$25)/Predictive_Model!$C$25)*Predictive_Model!$D$25+IF(C2052="Male",Predictive_Model!$D$31,IF(C2052="Other",Predictive_Model!$D$32,0))+IF(D2052="Premium",Predictive_Model!$D$34,IF(D2052="Standard",Predictive_Model!$D$35,0))+IF(G2052="Asia",Predictive_Model!$D$37,IF(G2052="Europe",Predictive_Model!$D$38,IF(G2052="North America",Predictive_Model!$D$39,IF(G2052="Oceania",Predictive_Model!$D$40,IF(G2052="South America",Predictive_Model!$D$41,0)))))+IF(H2052="Laptop",Predictive_Model!$D$43,IF(H2052="Mobile",Predictive_Model!$D$44,IF(H2052="TV",Predictive_Model!$D$45,IF(H2052="Tablet",Predictive_Model!$D$46,0))))+IF(K2052="Crypto",Predictive_Model!$D$48,IF(K2052="Debit Card",Predictive_Model!$D$49,IF(K2052="Gift Card",Predictive_Model!$D$50,IF(K2052="PayPal",Predictive_Model!$D$51,0))))+IF(N2052="Comedy",Predictive_Model!$D$53,IF(N2052="Documentary",Predictive_Model!$D$54,IF(N2052="Drama",Predictive_Model!$D$55,IF(N2052="Horror",Predictive_Model!$D$56,IF(N2052="Romance",Predictive_Model!$D$57,IF(N2052="Sci-Fi",Predictive_Model!$D$58,0)))))))))</f>
        <v>0.92974389629589649</v>
      </c>
      <c r="V2052" s="3" t="str">
        <f t="shared" si="316"/>
        <v>Critical</v>
      </c>
      <c r="W2052" s="6">
        <f t="shared" si="317"/>
        <v>8.99</v>
      </c>
      <c r="X2052" s="3" t="str">
        <f t="shared" si="318"/>
        <v>Priority 2</v>
      </c>
      <c r="Y2052" s="3" t="str">
        <f t="shared" si="319"/>
        <v>OK</v>
      </c>
    </row>
    <row r="2053" spans="1:25" x14ac:dyDescent="0.25">
      <c r="A2053" s="3" t="str">
        <f>Raw_Data!A2053</f>
        <v>e4768262-43e0-4321-929d-d7ac85194afa</v>
      </c>
      <c r="B2053" s="3">
        <f>Raw_Data!B2053</f>
        <v>31</v>
      </c>
      <c r="C2053" s="3" t="str">
        <f>Raw_Data!C2053</f>
        <v>Male</v>
      </c>
      <c r="D2053" s="3" t="str">
        <f>Raw_Data!D2053</f>
        <v>Premium</v>
      </c>
      <c r="E2053" s="3">
        <f>Raw_Data!E2053</f>
        <v>5.69</v>
      </c>
      <c r="F2053" s="3">
        <f>Raw_Data!F2053</f>
        <v>22</v>
      </c>
      <c r="G2053" s="3" t="str">
        <f>Raw_Data!G2053</f>
        <v>North America</v>
      </c>
      <c r="H2053" s="3" t="str">
        <f>Raw_Data!H2053</f>
        <v>Mobile</v>
      </c>
      <c r="I2053" s="3">
        <f>Raw_Data!I2053</f>
        <v>17.989999999999998</v>
      </c>
      <c r="J2053" s="3">
        <f>Raw_Data!J2053</f>
        <v>0</v>
      </c>
      <c r="K2053" s="3" t="str">
        <f>Raw_Data!K2053</f>
        <v>Debit Card</v>
      </c>
      <c r="L2053" s="3">
        <f>Raw_Data!L2053</f>
        <v>4</v>
      </c>
      <c r="M2053" s="3">
        <f>Raw_Data!M2053</f>
        <v>0.25</v>
      </c>
      <c r="N2053" s="3" t="str">
        <f>Raw_Data!N2053</f>
        <v>Horror</v>
      </c>
      <c r="O2053" s="3" t="str">
        <f t="shared" ref="O2053:O2116" si="320">IF(B2053&lt;25,"18-24",IF(B2053&lt;35,"25-34",IF(B2053&lt;45,"35-44",IF(B2053&lt;55,"45-54","55-70"))))</f>
        <v>25-34</v>
      </c>
      <c r="P2053" s="3" t="str">
        <f t="shared" ref="P2053:P2116" si="321">IF(E2053&lt;10,"&lt;10h",IF(E2053&lt;25,"10-24h",IF(E2053&lt;50,"25-49h","50h+")))</f>
        <v>&lt;10h</v>
      </c>
      <c r="Q2053" s="3" t="str">
        <f t="shared" ref="Q2053:Q2116" si="322">IF(F2053&lt;=7,"0-7d",IF(F2053&lt;=21,"8-21d",IF(F2053&lt;=45,"22-45d","46-60d")))</f>
        <v>22-45d</v>
      </c>
      <c r="R2053" s="3" t="str">
        <f t="shared" ref="R2053:R2116" si="323">IF(AND(E2053&gt;=25,F2053&lt;=21),"High",IF(OR(E2053&gt;=10,F2053&lt;=45),"Medium","Low"))</f>
        <v>Medium</v>
      </c>
      <c r="S2053" s="3" t="str">
        <f t="shared" ref="S2053:S2116" si="324">IF(I2053&lt;10,"Low",IF(I2053&lt;16,"Mid","High"))</f>
        <v>High</v>
      </c>
      <c r="T2053" s="3" t="str">
        <f t="shared" ref="T2053:T2116" si="325">IF(J2053=1,"Churned","Active")</f>
        <v>Active</v>
      </c>
      <c r="U2053" s="4">
        <f>1/(1+EXP(-(Predictive_Model!$B$5+((B2053-Predictive_Model!$B$20)/Predictive_Model!$C$20)*Predictive_Model!$D$20+((E2053-Predictive_Model!$B$21)/Predictive_Model!$C$21)*Predictive_Model!$D$21+((F2053-Predictive_Model!$B$22)/Predictive_Model!$C$22)*Predictive_Model!$D$22+((I2053-Predictive_Model!$B$23)/Predictive_Model!$C$23)*Predictive_Model!$D$23+((L2053-Predictive_Model!$B$24)/Predictive_Model!$C$24)*Predictive_Model!$D$24+((M2053-Predictive_Model!$B$25)/Predictive_Model!$C$25)*Predictive_Model!$D$25+IF(C2053="Male",Predictive_Model!$D$31,IF(C2053="Other",Predictive_Model!$D$32,0))+IF(D2053="Premium",Predictive_Model!$D$34,IF(D2053="Standard",Predictive_Model!$D$35,0))+IF(G2053="Asia",Predictive_Model!$D$37,IF(G2053="Europe",Predictive_Model!$D$38,IF(G2053="North America",Predictive_Model!$D$39,IF(G2053="Oceania",Predictive_Model!$D$40,IF(G2053="South America",Predictive_Model!$D$41,0)))))+IF(H2053="Laptop",Predictive_Model!$D$43,IF(H2053="Mobile",Predictive_Model!$D$44,IF(H2053="TV",Predictive_Model!$D$45,IF(H2053="Tablet",Predictive_Model!$D$46,0))))+IF(K2053="Crypto",Predictive_Model!$D$48,IF(K2053="Debit Card",Predictive_Model!$D$49,IF(K2053="Gift Card",Predictive_Model!$D$50,IF(K2053="PayPal",Predictive_Model!$D$51,0))))+IF(N2053="Comedy",Predictive_Model!$D$53,IF(N2053="Documentary",Predictive_Model!$D$54,IF(N2053="Drama",Predictive_Model!$D$55,IF(N2053="Horror",Predictive_Model!$D$56,IF(N2053="Romance",Predictive_Model!$D$57,IF(N2053="Sci-Fi",Predictive_Model!$D$58,0)))))))))</f>
        <v>0.80218254586515725</v>
      </c>
      <c r="V2053" s="3" t="str">
        <f t="shared" ref="V2053:V2116" si="326">IF(U2053&gt;=0.75,"Critical",IF(U2053&gt;=0.5,"High",IF(U2053&gt;=0.25,"Medium","Low")))</f>
        <v>Critical</v>
      </c>
      <c r="W2053" s="6">
        <f t="shared" ref="W2053:W2116" si="327">IF(J2053=1,I2053,I2053*U2053)</f>
        <v>14.431264000114178</v>
      </c>
      <c r="X2053" s="3" t="str">
        <f t="shared" ref="X2053:X2116" si="328">IF(AND(V2053="Critical",I2053&gt;=15),"Priority 1",IF(OR(V2053="Critical",AND(V2053="High",F2053&gt;21)),"Priority 2","Monitor"))</f>
        <v>Priority 1</v>
      </c>
      <c r="Y2053" s="3" t="str">
        <f t="shared" ref="Y2053:Y2116" si="329">IF(COUNTA(A2053:N2053)=14,"OK","CHECK")</f>
        <v>OK</v>
      </c>
    </row>
    <row r="2054" spans="1:25" x14ac:dyDescent="0.25">
      <c r="A2054" s="3" t="str">
        <f>Raw_Data!A2054</f>
        <v>fd0ebde2-f8c0-4963-a1af-402dd9fe9fb6</v>
      </c>
      <c r="B2054" s="3">
        <f>Raw_Data!B2054</f>
        <v>62</v>
      </c>
      <c r="C2054" s="3" t="str">
        <f>Raw_Data!C2054</f>
        <v>Male</v>
      </c>
      <c r="D2054" s="3" t="str">
        <f>Raw_Data!D2054</f>
        <v>Standard</v>
      </c>
      <c r="E2054" s="3">
        <f>Raw_Data!E2054</f>
        <v>8.25</v>
      </c>
      <c r="F2054" s="3">
        <f>Raw_Data!F2054</f>
        <v>37</v>
      </c>
      <c r="G2054" s="3" t="str">
        <f>Raw_Data!G2054</f>
        <v>South America</v>
      </c>
      <c r="H2054" s="3" t="str">
        <f>Raw_Data!H2054</f>
        <v>Desktop</v>
      </c>
      <c r="I2054" s="3">
        <f>Raw_Data!I2054</f>
        <v>13.99</v>
      </c>
      <c r="J2054" s="3">
        <f>Raw_Data!J2054</f>
        <v>0</v>
      </c>
      <c r="K2054" s="3" t="str">
        <f>Raw_Data!K2054</f>
        <v>PayPal</v>
      </c>
      <c r="L2054" s="3">
        <f>Raw_Data!L2054</f>
        <v>5</v>
      </c>
      <c r="M2054" s="3">
        <f>Raw_Data!M2054</f>
        <v>0.22</v>
      </c>
      <c r="N2054" s="3" t="str">
        <f>Raw_Data!N2054</f>
        <v>Comedy</v>
      </c>
      <c r="O2054" s="3" t="str">
        <f t="shared" si="320"/>
        <v>55-70</v>
      </c>
      <c r="P2054" s="3" t="str">
        <f t="shared" si="321"/>
        <v>&lt;10h</v>
      </c>
      <c r="Q2054" s="3" t="str">
        <f t="shared" si="322"/>
        <v>22-45d</v>
      </c>
      <c r="R2054" s="3" t="str">
        <f t="shared" si="323"/>
        <v>Medium</v>
      </c>
      <c r="S2054" s="3" t="str">
        <f t="shared" si="324"/>
        <v>Mid</v>
      </c>
      <c r="T2054" s="3" t="str">
        <f t="shared" si="325"/>
        <v>Active</v>
      </c>
      <c r="U2054" s="4">
        <f>1/(1+EXP(-(Predictive_Model!$B$5+((B2054-Predictive_Model!$B$20)/Predictive_Model!$C$20)*Predictive_Model!$D$20+((E2054-Predictive_Model!$B$21)/Predictive_Model!$C$21)*Predictive_Model!$D$21+((F2054-Predictive_Model!$B$22)/Predictive_Model!$C$22)*Predictive_Model!$D$22+((I2054-Predictive_Model!$B$23)/Predictive_Model!$C$23)*Predictive_Model!$D$23+((L2054-Predictive_Model!$B$24)/Predictive_Model!$C$24)*Predictive_Model!$D$24+((M2054-Predictive_Model!$B$25)/Predictive_Model!$C$25)*Predictive_Model!$D$25+IF(C2054="Male",Predictive_Model!$D$31,IF(C2054="Other",Predictive_Model!$D$32,0))+IF(D2054="Premium",Predictive_Model!$D$34,IF(D2054="Standard",Predictive_Model!$D$35,0))+IF(G2054="Asia",Predictive_Model!$D$37,IF(G2054="Europe",Predictive_Model!$D$38,IF(G2054="North America",Predictive_Model!$D$39,IF(G2054="Oceania",Predictive_Model!$D$40,IF(G2054="South America",Predictive_Model!$D$41,0)))))+IF(H2054="Laptop",Predictive_Model!$D$43,IF(H2054="Mobile",Predictive_Model!$D$44,IF(H2054="TV",Predictive_Model!$D$45,IF(H2054="Tablet",Predictive_Model!$D$46,0))))+IF(K2054="Crypto",Predictive_Model!$D$48,IF(K2054="Debit Card",Predictive_Model!$D$49,IF(K2054="Gift Card",Predictive_Model!$D$50,IF(K2054="PayPal",Predictive_Model!$D$51,0))))+IF(N2054="Comedy",Predictive_Model!$D$53,IF(N2054="Documentary",Predictive_Model!$D$54,IF(N2054="Drama",Predictive_Model!$D$55,IF(N2054="Horror",Predictive_Model!$D$56,IF(N2054="Romance",Predictive_Model!$D$57,IF(N2054="Sci-Fi",Predictive_Model!$D$58,0)))))))))</f>
        <v>0.89074730234081523</v>
      </c>
      <c r="V2054" s="3" t="str">
        <f t="shared" si="326"/>
        <v>Critical</v>
      </c>
      <c r="W2054" s="6">
        <f t="shared" si="327"/>
        <v>12.461554759748005</v>
      </c>
      <c r="X2054" s="3" t="str">
        <f t="shared" si="328"/>
        <v>Priority 2</v>
      </c>
      <c r="Y2054" s="3" t="str">
        <f t="shared" si="329"/>
        <v>OK</v>
      </c>
    </row>
    <row r="2055" spans="1:25" x14ac:dyDescent="0.25">
      <c r="A2055" s="3" t="str">
        <f>Raw_Data!A2055</f>
        <v>60d8375e-e90b-4db1-827d-29f59ee209a7</v>
      </c>
      <c r="B2055" s="3">
        <f>Raw_Data!B2055</f>
        <v>66</v>
      </c>
      <c r="C2055" s="3" t="str">
        <f>Raw_Data!C2055</f>
        <v>Female</v>
      </c>
      <c r="D2055" s="3" t="str">
        <f>Raw_Data!D2055</f>
        <v>Premium</v>
      </c>
      <c r="E2055" s="3">
        <f>Raw_Data!E2055</f>
        <v>12.91</v>
      </c>
      <c r="F2055" s="3">
        <f>Raw_Data!F2055</f>
        <v>34</v>
      </c>
      <c r="G2055" s="3" t="str">
        <f>Raw_Data!G2055</f>
        <v>Asia</v>
      </c>
      <c r="H2055" s="3" t="str">
        <f>Raw_Data!H2055</f>
        <v>TV</v>
      </c>
      <c r="I2055" s="3">
        <f>Raw_Data!I2055</f>
        <v>17.989999999999998</v>
      </c>
      <c r="J2055" s="3">
        <f>Raw_Data!J2055</f>
        <v>1</v>
      </c>
      <c r="K2055" s="3" t="str">
        <f>Raw_Data!K2055</f>
        <v>Crypto</v>
      </c>
      <c r="L2055" s="3">
        <f>Raw_Data!L2055</f>
        <v>5</v>
      </c>
      <c r="M2055" s="3">
        <f>Raw_Data!M2055</f>
        <v>0.37</v>
      </c>
      <c r="N2055" s="3" t="str">
        <f>Raw_Data!N2055</f>
        <v>Sci-Fi</v>
      </c>
      <c r="O2055" s="3" t="str">
        <f t="shared" si="320"/>
        <v>55-70</v>
      </c>
      <c r="P2055" s="3" t="str">
        <f t="shared" si="321"/>
        <v>10-24h</v>
      </c>
      <c r="Q2055" s="3" t="str">
        <f t="shared" si="322"/>
        <v>22-45d</v>
      </c>
      <c r="R2055" s="3" t="str">
        <f t="shared" si="323"/>
        <v>Medium</v>
      </c>
      <c r="S2055" s="3" t="str">
        <f t="shared" si="324"/>
        <v>High</v>
      </c>
      <c r="T2055" s="3" t="str">
        <f t="shared" si="325"/>
        <v>Churned</v>
      </c>
      <c r="U2055" s="4">
        <f>1/(1+EXP(-(Predictive_Model!$B$5+((B2055-Predictive_Model!$B$20)/Predictive_Model!$C$20)*Predictive_Model!$D$20+((E2055-Predictive_Model!$B$21)/Predictive_Model!$C$21)*Predictive_Model!$D$21+((F2055-Predictive_Model!$B$22)/Predictive_Model!$C$22)*Predictive_Model!$D$22+((I2055-Predictive_Model!$B$23)/Predictive_Model!$C$23)*Predictive_Model!$D$23+((L2055-Predictive_Model!$B$24)/Predictive_Model!$C$24)*Predictive_Model!$D$24+((M2055-Predictive_Model!$B$25)/Predictive_Model!$C$25)*Predictive_Model!$D$25+IF(C2055="Male",Predictive_Model!$D$31,IF(C2055="Other",Predictive_Model!$D$32,0))+IF(D2055="Premium",Predictive_Model!$D$34,IF(D2055="Standard",Predictive_Model!$D$35,0))+IF(G2055="Asia",Predictive_Model!$D$37,IF(G2055="Europe",Predictive_Model!$D$38,IF(G2055="North America",Predictive_Model!$D$39,IF(G2055="Oceania",Predictive_Model!$D$40,IF(G2055="South America",Predictive_Model!$D$41,0)))))+IF(H2055="Laptop",Predictive_Model!$D$43,IF(H2055="Mobile",Predictive_Model!$D$44,IF(H2055="TV",Predictive_Model!$D$45,IF(H2055="Tablet",Predictive_Model!$D$46,0))))+IF(K2055="Crypto",Predictive_Model!$D$48,IF(K2055="Debit Card",Predictive_Model!$D$49,IF(K2055="Gift Card",Predictive_Model!$D$50,IF(K2055="PayPal",Predictive_Model!$D$51,0))))+IF(N2055="Comedy",Predictive_Model!$D$53,IF(N2055="Documentary",Predictive_Model!$D$54,IF(N2055="Drama",Predictive_Model!$D$55,IF(N2055="Horror",Predictive_Model!$D$56,IF(N2055="Romance",Predictive_Model!$D$57,IF(N2055="Sci-Fi",Predictive_Model!$D$58,0)))))))))</f>
        <v>0.12181483576964885</v>
      </c>
      <c r="V2055" s="3" t="str">
        <f t="shared" si="326"/>
        <v>Low</v>
      </c>
      <c r="W2055" s="6">
        <f t="shared" si="327"/>
        <v>17.989999999999998</v>
      </c>
      <c r="X2055" s="3" t="str">
        <f t="shared" si="328"/>
        <v>Monitor</v>
      </c>
      <c r="Y2055" s="3" t="str">
        <f t="shared" si="329"/>
        <v>OK</v>
      </c>
    </row>
    <row r="2056" spans="1:25" x14ac:dyDescent="0.25">
      <c r="A2056" s="3" t="str">
        <f>Raw_Data!A2056</f>
        <v>dd57db1b-a539-458a-a190-1fa9d3961f20</v>
      </c>
      <c r="B2056" s="3">
        <f>Raw_Data!B2056</f>
        <v>20</v>
      </c>
      <c r="C2056" s="3" t="str">
        <f>Raw_Data!C2056</f>
        <v>Female</v>
      </c>
      <c r="D2056" s="3" t="str">
        <f>Raw_Data!D2056</f>
        <v>Premium</v>
      </c>
      <c r="E2056" s="3">
        <f>Raw_Data!E2056</f>
        <v>11.48</v>
      </c>
      <c r="F2056" s="3">
        <f>Raw_Data!F2056</f>
        <v>30</v>
      </c>
      <c r="G2056" s="3" t="str">
        <f>Raw_Data!G2056</f>
        <v>South America</v>
      </c>
      <c r="H2056" s="3" t="str">
        <f>Raw_Data!H2056</f>
        <v>Tablet</v>
      </c>
      <c r="I2056" s="3">
        <f>Raw_Data!I2056</f>
        <v>17.989999999999998</v>
      </c>
      <c r="J2056" s="3">
        <f>Raw_Data!J2056</f>
        <v>0</v>
      </c>
      <c r="K2056" s="3" t="str">
        <f>Raw_Data!K2056</f>
        <v>Debit Card</v>
      </c>
      <c r="L2056" s="3">
        <f>Raw_Data!L2056</f>
        <v>1</v>
      </c>
      <c r="M2056" s="3">
        <f>Raw_Data!M2056</f>
        <v>0.37</v>
      </c>
      <c r="N2056" s="3" t="str">
        <f>Raw_Data!N2056</f>
        <v>Romance</v>
      </c>
      <c r="O2056" s="3" t="str">
        <f t="shared" si="320"/>
        <v>18-24</v>
      </c>
      <c r="P2056" s="3" t="str">
        <f t="shared" si="321"/>
        <v>10-24h</v>
      </c>
      <c r="Q2056" s="3" t="str">
        <f t="shared" si="322"/>
        <v>22-45d</v>
      </c>
      <c r="R2056" s="3" t="str">
        <f t="shared" si="323"/>
        <v>Medium</v>
      </c>
      <c r="S2056" s="3" t="str">
        <f t="shared" si="324"/>
        <v>High</v>
      </c>
      <c r="T2056" s="3" t="str">
        <f t="shared" si="325"/>
        <v>Active</v>
      </c>
      <c r="U2056" s="4">
        <f>1/(1+EXP(-(Predictive_Model!$B$5+((B2056-Predictive_Model!$B$20)/Predictive_Model!$C$20)*Predictive_Model!$D$20+((E2056-Predictive_Model!$B$21)/Predictive_Model!$C$21)*Predictive_Model!$D$21+((F2056-Predictive_Model!$B$22)/Predictive_Model!$C$22)*Predictive_Model!$D$22+((I2056-Predictive_Model!$B$23)/Predictive_Model!$C$23)*Predictive_Model!$D$23+((L2056-Predictive_Model!$B$24)/Predictive_Model!$C$24)*Predictive_Model!$D$24+((M2056-Predictive_Model!$B$25)/Predictive_Model!$C$25)*Predictive_Model!$D$25+IF(C2056="Male",Predictive_Model!$D$31,IF(C2056="Other",Predictive_Model!$D$32,0))+IF(D2056="Premium",Predictive_Model!$D$34,IF(D2056="Standard",Predictive_Model!$D$35,0))+IF(G2056="Asia",Predictive_Model!$D$37,IF(G2056="Europe",Predictive_Model!$D$38,IF(G2056="North America",Predictive_Model!$D$39,IF(G2056="Oceania",Predictive_Model!$D$40,IF(G2056="South America",Predictive_Model!$D$41,0)))))+IF(H2056="Laptop",Predictive_Model!$D$43,IF(H2056="Mobile",Predictive_Model!$D$44,IF(H2056="TV",Predictive_Model!$D$45,IF(H2056="Tablet",Predictive_Model!$D$46,0))))+IF(K2056="Crypto",Predictive_Model!$D$48,IF(K2056="Debit Card",Predictive_Model!$D$49,IF(K2056="Gift Card",Predictive_Model!$D$50,IF(K2056="PayPal",Predictive_Model!$D$51,0))))+IF(N2056="Comedy",Predictive_Model!$D$53,IF(N2056="Documentary",Predictive_Model!$D$54,IF(N2056="Drama",Predictive_Model!$D$55,IF(N2056="Horror",Predictive_Model!$D$56,IF(N2056="Romance",Predictive_Model!$D$57,IF(N2056="Sci-Fi",Predictive_Model!$D$58,0)))))))))</f>
        <v>0.93790560868301043</v>
      </c>
      <c r="V2056" s="3" t="str">
        <f t="shared" si="326"/>
        <v>Critical</v>
      </c>
      <c r="W2056" s="6">
        <f t="shared" si="327"/>
        <v>16.872921900207356</v>
      </c>
      <c r="X2056" s="3" t="str">
        <f t="shared" si="328"/>
        <v>Priority 1</v>
      </c>
      <c r="Y2056" s="3" t="str">
        <f t="shared" si="329"/>
        <v>OK</v>
      </c>
    </row>
    <row r="2057" spans="1:25" x14ac:dyDescent="0.25">
      <c r="A2057" s="3" t="str">
        <f>Raw_Data!A2057</f>
        <v>54089806-c774-4d4b-b323-e5f2d42fbb5c</v>
      </c>
      <c r="B2057" s="3">
        <f>Raw_Data!B2057</f>
        <v>68</v>
      </c>
      <c r="C2057" s="3" t="str">
        <f>Raw_Data!C2057</f>
        <v>Other</v>
      </c>
      <c r="D2057" s="3" t="str">
        <f>Raw_Data!D2057</f>
        <v>Premium</v>
      </c>
      <c r="E2057" s="3">
        <f>Raw_Data!E2057</f>
        <v>21.72</v>
      </c>
      <c r="F2057" s="3">
        <f>Raw_Data!F2057</f>
        <v>28</v>
      </c>
      <c r="G2057" s="3" t="str">
        <f>Raw_Data!G2057</f>
        <v>Europe</v>
      </c>
      <c r="H2057" s="3" t="str">
        <f>Raw_Data!H2057</f>
        <v>Desktop</v>
      </c>
      <c r="I2057" s="3">
        <f>Raw_Data!I2057</f>
        <v>17.989999999999998</v>
      </c>
      <c r="J2057" s="3">
        <f>Raw_Data!J2057</f>
        <v>0</v>
      </c>
      <c r="K2057" s="3" t="str">
        <f>Raw_Data!K2057</f>
        <v>Crypto</v>
      </c>
      <c r="L2057" s="3">
        <f>Raw_Data!L2057</f>
        <v>3</v>
      </c>
      <c r="M2057" s="3">
        <f>Raw_Data!M2057</f>
        <v>0.75</v>
      </c>
      <c r="N2057" s="3" t="str">
        <f>Raw_Data!N2057</f>
        <v>Sci-Fi</v>
      </c>
      <c r="O2057" s="3" t="str">
        <f t="shared" si="320"/>
        <v>55-70</v>
      </c>
      <c r="P2057" s="3" t="str">
        <f t="shared" si="321"/>
        <v>10-24h</v>
      </c>
      <c r="Q2057" s="3" t="str">
        <f t="shared" si="322"/>
        <v>22-45d</v>
      </c>
      <c r="R2057" s="3" t="str">
        <f t="shared" si="323"/>
        <v>Medium</v>
      </c>
      <c r="S2057" s="3" t="str">
        <f t="shared" si="324"/>
        <v>High</v>
      </c>
      <c r="T2057" s="3" t="str">
        <f t="shared" si="325"/>
        <v>Active</v>
      </c>
      <c r="U2057" s="4">
        <f>1/(1+EXP(-(Predictive_Model!$B$5+((B2057-Predictive_Model!$B$20)/Predictive_Model!$C$20)*Predictive_Model!$D$20+((E2057-Predictive_Model!$B$21)/Predictive_Model!$C$21)*Predictive_Model!$D$21+((F2057-Predictive_Model!$B$22)/Predictive_Model!$C$22)*Predictive_Model!$D$22+((I2057-Predictive_Model!$B$23)/Predictive_Model!$C$23)*Predictive_Model!$D$23+((L2057-Predictive_Model!$B$24)/Predictive_Model!$C$24)*Predictive_Model!$D$24+((M2057-Predictive_Model!$B$25)/Predictive_Model!$C$25)*Predictive_Model!$D$25+IF(C2057="Male",Predictive_Model!$D$31,IF(C2057="Other",Predictive_Model!$D$32,0))+IF(D2057="Premium",Predictive_Model!$D$34,IF(D2057="Standard",Predictive_Model!$D$35,0))+IF(G2057="Asia",Predictive_Model!$D$37,IF(G2057="Europe",Predictive_Model!$D$38,IF(G2057="North America",Predictive_Model!$D$39,IF(G2057="Oceania",Predictive_Model!$D$40,IF(G2057="South America",Predictive_Model!$D$41,0)))))+IF(H2057="Laptop",Predictive_Model!$D$43,IF(H2057="Mobile",Predictive_Model!$D$44,IF(H2057="TV",Predictive_Model!$D$45,IF(H2057="Tablet",Predictive_Model!$D$46,0))))+IF(K2057="Crypto",Predictive_Model!$D$48,IF(K2057="Debit Card",Predictive_Model!$D$49,IF(K2057="Gift Card",Predictive_Model!$D$50,IF(K2057="PayPal",Predictive_Model!$D$51,0))))+IF(N2057="Comedy",Predictive_Model!$D$53,IF(N2057="Documentary",Predictive_Model!$D$54,IF(N2057="Drama",Predictive_Model!$D$55,IF(N2057="Horror",Predictive_Model!$D$56,IF(N2057="Romance",Predictive_Model!$D$57,IF(N2057="Sci-Fi",Predictive_Model!$D$58,0)))))))))</f>
        <v>1.2080633618842734E-2</v>
      </c>
      <c r="V2057" s="3" t="str">
        <f t="shared" si="326"/>
        <v>Low</v>
      </c>
      <c r="W2057" s="6">
        <f t="shared" si="327"/>
        <v>0.21733059880298078</v>
      </c>
      <c r="X2057" s="3" t="str">
        <f t="shared" si="328"/>
        <v>Monitor</v>
      </c>
      <c r="Y2057" s="3" t="str">
        <f t="shared" si="329"/>
        <v>OK</v>
      </c>
    </row>
    <row r="2058" spans="1:25" x14ac:dyDescent="0.25">
      <c r="A2058" s="3" t="str">
        <f>Raw_Data!A2058</f>
        <v>f6c76b05-75ec-4bf4-a63d-e8eede4026c6</v>
      </c>
      <c r="B2058" s="3">
        <f>Raw_Data!B2058</f>
        <v>39</v>
      </c>
      <c r="C2058" s="3" t="str">
        <f>Raw_Data!C2058</f>
        <v>Other</v>
      </c>
      <c r="D2058" s="3" t="str">
        <f>Raw_Data!D2058</f>
        <v>Basic</v>
      </c>
      <c r="E2058" s="3">
        <f>Raw_Data!E2058</f>
        <v>8.16</v>
      </c>
      <c r="F2058" s="3">
        <f>Raw_Data!F2058</f>
        <v>14</v>
      </c>
      <c r="G2058" s="3" t="str">
        <f>Raw_Data!G2058</f>
        <v>South America</v>
      </c>
      <c r="H2058" s="3" t="str">
        <f>Raw_Data!H2058</f>
        <v>Laptop</v>
      </c>
      <c r="I2058" s="3">
        <f>Raw_Data!I2058</f>
        <v>8.99</v>
      </c>
      <c r="J2058" s="3">
        <f>Raw_Data!J2058</f>
        <v>0</v>
      </c>
      <c r="K2058" s="3" t="str">
        <f>Raw_Data!K2058</f>
        <v>PayPal</v>
      </c>
      <c r="L2058" s="3">
        <f>Raw_Data!L2058</f>
        <v>1</v>
      </c>
      <c r="M2058" s="3">
        <f>Raw_Data!M2058</f>
        <v>0.54</v>
      </c>
      <c r="N2058" s="3" t="str">
        <f>Raw_Data!N2058</f>
        <v>Comedy</v>
      </c>
      <c r="O2058" s="3" t="str">
        <f t="shared" si="320"/>
        <v>35-44</v>
      </c>
      <c r="P2058" s="3" t="str">
        <f t="shared" si="321"/>
        <v>&lt;10h</v>
      </c>
      <c r="Q2058" s="3" t="str">
        <f t="shared" si="322"/>
        <v>8-21d</v>
      </c>
      <c r="R2058" s="3" t="str">
        <f t="shared" si="323"/>
        <v>Medium</v>
      </c>
      <c r="S2058" s="3" t="str">
        <f t="shared" si="324"/>
        <v>Low</v>
      </c>
      <c r="T2058" s="3" t="str">
        <f t="shared" si="325"/>
        <v>Active</v>
      </c>
      <c r="U2058" s="4">
        <f>1/(1+EXP(-(Predictive_Model!$B$5+((B2058-Predictive_Model!$B$20)/Predictive_Model!$C$20)*Predictive_Model!$D$20+((E2058-Predictive_Model!$B$21)/Predictive_Model!$C$21)*Predictive_Model!$D$21+((F2058-Predictive_Model!$B$22)/Predictive_Model!$C$22)*Predictive_Model!$D$22+((I2058-Predictive_Model!$B$23)/Predictive_Model!$C$23)*Predictive_Model!$D$23+((L2058-Predictive_Model!$B$24)/Predictive_Model!$C$24)*Predictive_Model!$D$24+((M2058-Predictive_Model!$B$25)/Predictive_Model!$C$25)*Predictive_Model!$D$25+IF(C2058="Male",Predictive_Model!$D$31,IF(C2058="Other",Predictive_Model!$D$32,0))+IF(D2058="Premium",Predictive_Model!$D$34,IF(D2058="Standard",Predictive_Model!$D$35,0))+IF(G2058="Asia",Predictive_Model!$D$37,IF(G2058="Europe",Predictive_Model!$D$38,IF(G2058="North America",Predictive_Model!$D$39,IF(G2058="Oceania",Predictive_Model!$D$40,IF(G2058="South America",Predictive_Model!$D$41,0)))))+IF(H2058="Laptop",Predictive_Model!$D$43,IF(H2058="Mobile",Predictive_Model!$D$44,IF(H2058="TV",Predictive_Model!$D$45,IF(H2058="Tablet",Predictive_Model!$D$46,0))))+IF(K2058="Crypto",Predictive_Model!$D$48,IF(K2058="Debit Card",Predictive_Model!$D$49,IF(K2058="Gift Card",Predictive_Model!$D$50,IF(K2058="PayPal",Predictive_Model!$D$51,0))))+IF(N2058="Comedy",Predictive_Model!$D$53,IF(N2058="Documentary",Predictive_Model!$D$54,IF(N2058="Drama",Predictive_Model!$D$55,IF(N2058="Horror",Predictive_Model!$D$56,IF(N2058="Romance",Predictive_Model!$D$57,IF(N2058="Sci-Fi",Predictive_Model!$D$58,0)))))))))</f>
        <v>0.94272729370963337</v>
      </c>
      <c r="V2058" s="3" t="str">
        <f t="shared" si="326"/>
        <v>Critical</v>
      </c>
      <c r="W2058" s="6">
        <f t="shared" si="327"/>
        <v>8.4751183704496036</v>
      </c>
      <c r="X2058" s="3" t="str">
        <f t="shared" si="328"/>
        <v>Priority 2</v>
      </c>
      <c r="Y2058" s="3" t="str">
        <f t="shared" si="329"/>
        <v>OK</v>
      </c>
    </row>
    <row r="2059" spans="1:25" x14ac:dyDescent="0.25">
      <c r="A2059" s="3" t="str">
        <f>Raw_Data!A2059</f>
        <v>2d1781ac-2416-4df0-8681-e86766db1d33</v>
      </c>
      <c r="B2059" s="3">
        <f>Raw_Data!B2059</f>
        <v>32</v>
      </c>
      <c r="C2059" s="3" t="str">
        <f>Raw_Data!C2059</f>
        <v>Male</v>
      </c>
      <c r="D2059" s="3" t="str">
        <f>Raw_Data!D2059</f>
        <v>Basic</v>
      </c>
      <c r="E2059" s="3">
        <f>Raw_Data!E2059</f>
        <v>11.91</v>
      </c>
      <c r="F2059" s="3">
        <f>Raw_Data!F2059</f>
        <v>36</v>
      </c>
      <c r="G2059" s="3" t="str">
        <f>Raw_Data!G2059</f>
        <v>Asia</v>
      </c>
      <c r="H2059" s="3" t="str">
        <f>Raw_Data!H2059</f>
        <v>TV</v>
      </c>
      <c r="I2059" s="3">
        <f>Raw_Data!I2059</f>
        <v>8.99</v>
      </c>
      <c r="J2059" s="3">
        <f>Raw_Data!J2059</f>
        <v>1</v>
      </c>
      <c r="K2059" s="3" t="str">
        <f>Raw_Data!K2059</f>
        <v>Credit Card</v>
      </c>
      <c r="L2059" s="3">
        <f>Raw_Data!L2059</f>
        <v>5</v>
      </c>
      <c r="M2059" s="3">
        <f>Raw_Data!M2059</f>
        <v>0.32</v>
      </c>
      <c r="N2059" s="3" t="str">
        <f>Raw_Data!N2059</f>
        <v>Drama</v>
      </c>
      <c r="O2059" s="3" t="str">
        <f t="shared" si="320"/>
        <v>25-34</v>
      </c>
      <c r="P2059" s="3" t="str">
        <f t="shared" si="321"/>
        <v>10-24h</v>
      </c>
      <c r="Q2059" s="3" t="str">
        <f t="shared" si="322"/>
        <v>22-45d</v>
      </c>
      <c r="R2059" s="3" t="str">
        <f t="shared" si="323"/>
        <v>Medium</v>
      </c>
      <c r="S2059" s="3" t="str">
        <f t="shared" si="324"/>
        <v>Low</v>
      </c>
      <c r="T2059" s="3" t="str">
        <f t="shared" si="325"/>
        <v>Churned</v>
      </c>
      <c r="U2059" s="4">
        <f>1/(1+EXP(-(Predictive_Model!$B$5+((B2059-Predictive_Model!$B$20)/Predictive_Model!$C$20)*Predictive_Model!$D$20+((E2059-Predictive_Model!$B$21)/Predictive_Model!$C$21)*Predictive_Model!$D$21+((F2059-Predictive_Model!$B$22)/Predictive_Model!$C$22)*Predictive_Model!$D$22+((I2059-Predictive_Model!$B$23)/Predictive_Model!$C$23)*Predictive_Model!$D$23+((L2059-Predictive_Model!$B$24)/Predictive_Model!$C$24)*Predictive_Model!$D$24+((M2059-Predictive_Model!$B$25)/Predictive_Model!$C$25)*Predictive_Model!$D$25+IF(C2059="Male",Predictive_Model!$D$31,IF(C2059="Other",Predictive_Model!$D$32,0))+IF(D2059="Premium",Predictive_Model!$D$34,IF(D2059="Standard",Predictive_Model!$D$35,0))+IF(G2059="Asia",Predictive_Model!$D$37,IF(G2059="Europe",Predictive_Model!$D$38,IF(G2059="North America",Predictive_Model!$D$39,IF(G2059="Oceania",Predictive_Model!$D$40,IF(G2059="South America",Predictive_Model!$D$41,0)))))+IF(H2059="Laptop",Predictive_Model!$D$43,IF(H2059="Mobile",Predictive_Model!$D$44,IF(H2059="TV",Predictive_Model!$D$45,IF(H2059="Tablet",Predictive_Model!$D$46,0))))+IF(K2059="Crypto",Predictive_Model!$D$48,IF(K2059="Debit Card",Predictive_Model!$D$49,IF(K2059="Gift Card",Predictive_Model!$D$50,IF(K2059="PayPal",Predictive_Model!$D$51,0))))+IF(N2059="Comedy",Predictive_Model!$D$53,IF(N2059="Documentary",Predictive_Model!$D$54,IF(N2059="Drama",Predictive_Model!$D$55,IF(N2059="Horror",Predictive_Model!$D$56,IF(N2059="Romance",Predictive_Model!$D$57,IF(N2059="Sci-Fi",Predictive_Model!$D$58,0)))))))))</f>
        <v>0.81900090757152488</v>
      </c>
      <c r="V2059" s="3" t="str">
        <f t="shared" si="326"/>
        <v>Critical</v>
      </c>
      <c r="W2059" s="6">
        <f t="shared" si="327"/>
        <v>8.99</v>
      </c>
      <c r="X2059" s="3" t="str">
        <f t="shared" si="328"/>
        <v>Priority 2</v>
      </c>
      <c r="Y2059" s="3" t="str">
        <f t="shared" si="329"/>
        <v>OK</v>
      </c>
    </row>
    <row r="2060" spans="1:25" x14ac:dyDescent="0.25">
      <c r="A2060" s="3" t="str">
        <f>Raw_Data!A2060</f>
        <v>838bc2fe-a146-4520-97ba-0f710f7b1ea3</v>
      </c>
      <c r="B2060" s="3">
        <f>Raw_Data!B2060</f>
        <v>51</v>
      </c>
      <c r="C2060" s="3" t="str">
        <f>Raw_Data!C2060</f>
        <v>Male</v>
      </c>
      <c r="D2060" s="3" t="str">
        <f>Raw_Data!D2060</f>
        <v>Premium</v>
      </c>
      <c r="E2060" s="3">
        <f>Raw_Data!E2060</f>
        <v>26.92</v>
      </c>
      <c r="F2060" s="3">
        <f>Raw_Data!F2060</f>
        <v>24</v>
      </c>
      <c r="G2060" s="3" t="str">
        <f>Raw_Data!G2060</f>
        <v>North America</v>
      </c>
      <c r="H2060" s="3" t="str">
        <f>Raw_Data!H2060</f>
        <v>Tablet</v>
      </c>
      <c r="I2060" s="3">
        <f>Raw_Data!I2060</f>
        <v>17.989999999999998</v>
      </c>
      <c r="J2060" s="3">
        <f>Raw_Data!J2060</f>
        <v>0</v>
      </c>
      <c r="K2060" s="3" t="str">
        <f>Raw_Data!K2060</f>
        <v>PayPal</v>
      </c>
      <c r="L2060" s="3">
        <f>Raw_Data!L2060</f>
        <v>1</v>
      </c>
      <c r="M2060" s="3">
        <f>Raw_Data!M2060</f>
        <v>1.08</v>
      </c>
      <c r="N2060" s="3" t="str">
        <f>Raw_Data!N2060</f>
        <v>Drama</v>
      </c>
      <c r="O2060" s="3" t="str">
        <f t="shared" si="320"/>
        <v>45-54</v>
      </c>
      <c r="P2060" s="3" t="str">
        <f t="shared" si="321"/>
        <v>25-49h</v>
      </c>
      <c r="Q2060" s="3" t="str">
        <f t="shared" si="322"/>
        <v>22-45d</v>
      </c>
      <c r="R2060" s="3" t="str">
        <f t="shared" si="323"/>
        <v>Medium</v>
      </c>
      <c r="S2060" s="3" t="str">
        <f t="shared" si="324"/>
        <v>High</v>
      </c>
      <c r="T2060" s="3" t="str">
        <f t="shared" si="325"/>
        <v>Active</v>
      </c>
      <c r="U2060" s="4">
        <f>1/(1+EXP(-(Predictive_Model!$B$5+((B2060-Predictive_Model!$B$20)/Predictive_Model!$C$20)*Predictive_Model!$D$20+((E2060-Predictive_Model!$B$21)/Predictive_Model!$C$21)*Predictive_Model!$D$21+((F2060-Predictive_Model!$B$22)/Predictive_Model!$C$22)*Predictive_Model!$D$22+((I2060-Predictive_Model!$B$23)/Predictive_Model!$C$23)*Predictive_Model!$D$23+((L2060-Predictive_Model!$B$24)/Predictive_Model!$C$24)*Predictive_Model!$D$24+((M2060-Predictive_Model!$B$25)/Predictive_Model!$C$25)*Predictive_Model!$D$25+IF(C2060="Male",Predictive_Model!$D$31,IF(C2060="Other",Predictive_Model!$D$32,0))+IF(D2060="Premium",Predictive_Model!$D$34,IF(D2060="Standard",Predictive_Model!$D$35,0))+IF(G2060="Asia",Predictive_Model!$D$37,IF(G2060="Europe",Predictive_Model!$D$38,IF(G2060="North America",Predictive_Model!$D$39,IF(G2060="Oceania",Predictive_Model!$D$40,IF(G2060="South America",Predictive_Model!$D$41,0)))))+IF(H2060="Laptop",Predictive_Model!$D$43,IF(H2060="Mobile",Predictive_Model!$D$44,IF(H2060="TV",Predictive_Model!$D$45,IF(H2060="Tablet",Predictive_Model!$D$46,0))))+IF(K2060="Crypto",Predictive_Model!$D$48,IF(K2060="Debit Card",Predictive_Model!$D$49,IF(K2060="Gift Card",Predictive_Model!$D$50,IF(K2060="PayPal",Predictive_Model!$D$51,0))))+IF(N2060="Comedy",Predictive_Model!$D$53,IF(N2060="Documentary",Predictive_Model!$D$54,IF(N2060="Drama",Predictive_Model!$D$55,IF(N2060="Horror",Predictive_Model!$D$56,IF(N2060="Romance",Predictive_Model!$D$57,IF(N2060="Sci-Fi",Predictive_Model!$D$58,0)))))))))</f>
        <v>1.547383156347708E-2</v>
      </c>
      <c r="V2060" s="3" t="str">
        <f t="shared" si="326"/>
        <v>Low</v>
      </c>
      <c r="W2060" s="6">
        <f t="shared" si="327"/>
        <v>0.27837422982695265</v>
      </c>
      <c r="X2060" s="3" t="str">
        <f t="shared" si="328"/>
        <v>Monitor</v>
      </c>
      <c r="Y2060" s="3" t="str">
        <f t="shared" si="329"/>
        <v>OK</v>
      </c>
    </row>
    <row r="2061" spans="1:25" x14ac:dyDescent="0.25">
      <c r="A2061" s="3" t="str">
        <f>Raw_Data!A2061</f>
        <v>38dde078-8a79-4e50-8d44-dad952e9ae22</v>
      </c>
      <c r="B2061" s="3">
        <f>Raw_Data!B2061</f>
        <v>38</v>
      </c>
      <c r="C2061" s="3" t="str">
        <f>Raw_Data!C2061</f>
        <v>Female</v>
      </c>
      <c r="D2061" s="3" t="str">
        <f>Raw_Data!D2061</f>
        <v>Basic</v>
      </c>
      <c r="E2061" s="3">
        <f>Raw_Data!E2061</f>
        <v>24.57</v>
      </c>
      <c r="F2061" s="3">
        <f>Raw_Data!F2061</f>
        <v>2</v>
      </c>
      <c r="G2061" s="3" t="str">
        <f>Raw_Data!G2061</f>
        <v>Africa</v>
      </c>
      <c r="H2061" s="3" t="str">
        <f>Raw_Data!H2061</f>
        <v>Tablet</v>
      </c>
      <c r="I2061" s="3">
        <f>Raw_Data!I2061</f>
        <v>8.99</v>
      </c>
      <c r="J2061" s="3">
        <f>Raw_Data!J2061</f>
        <v>0</v>
      </c>
      <c r="K2061" s="3" t="str">
        <f>Raw_Data!K2061</f>
        <v>Gift Card</v>
      </c>
      <c r="L2061" s="3">
        <f>Raw_Data!L2061</f>
        <v>4</v>
      </c>
      <c r="M2061" s="3">
        <f>Raw_Data!M2061</f>
        <v>8.19</v>
      </c>
      <c r="N2061" s="3" t="str">
        <f>Raw_Data!N2061</f>
        <v>Comedy</v>
      </c>
      <c r="O2061" s="3" t="str">
        <f t="shared" si="320"/>
        <v>35-44</v>
      </c>
      <c r="P2061" s="3" t="str">
        <f t="shared" si="321"/>
        <v>10-24h</v>
      </c>
      <c r="Q2061" s="3" t="str">
        <f t="shared" si="322"/>
        <v>0-7d</v>
      </c>
      <c r="R2061" s="3" t="str">
        <f t="shared" si="323"/>
        <v>Medium</v>
      </c>
      <c r="S2061" s="3" t="str">
        <f t="shared" si="324"/>
        <v>Low</v>
      </c>
      <c r="T2061" s="3" t="str">
        <f t="shared" si="325"/>
        <v>Active</v>
      </c>
      <c r="U2061" s="4">
        <f>1/(1+EXP(-(Predictive_Model!$B$5+((B2061-Predictive_Model!$B$20)/Predictive_Model!$C$20)*Predictive_Model!$D$20+((E2061-Predictive_Model!$B$21)/Predictive_Model!$C$21)*Predictive_Model!$D$21+((F2061-Predictive_Model!$B$22)/Predictive_Model!$C$22)*Predictive_Model!$D$22+((I2061-Predictive_Model!$B$23)/Predictive_Model!$C$23)*Predictive_Model!$D$23+((L2061-Predictive_Model!$B$24)/Predictive_Model!$C$24)*Predictive_Model!$D$24+((M2061-Predictive_Model!$B$25)/Predictive_Model!$C$25)*Predictive_Model!$D$25+IF(C2061="Male",Predictive_Model!$D$31,IF(C2061="Other",Predictive_Model!$D$32,0))+IF(D2061="Premium",Predictive_Model!$D$34,IF(D2061="Standard",Predictive_Model!$D$35,0))+IF(G2061="Asia",Predictive_Model!$D$37,IF(G2061="Europe",Predictive_Model!$D$38,IF(G2061="North America",Predictive_Model!$D$39,IF(G2061="Oceania",Predictive_Model!$D$40,IF(G2061="South America",Predictive_Model!$D$41,0)))))+IF(H2061="Laptop",Predictive_Model!$D$43,IF(H2061="Mobile",Predictive_Model!$D$44,IF(H2061="TV",Predictive_Model!$D$45,IF(H2061="Tablet",Predictive_Model!$D$46,0))))+IF(K2061="Crypto",Predictive_Model!$D$48,IF(K2061="Debit Card",Predictive_Model!$D$49,IF(K2061="Gift Card",Predictive_Model!$D$50,IF(K2061="PayPal",Predictive_Model!$D$51,0))))+IF(N2061="Comedy",Predictive_Model!$D$53,IF(N2061="Documentary",Predictive_Model!$D$54,IF(N2061="Drama",Predictive_Model!$D$55,IF(N2061="Horror",Predictive_Model!$D$56,IF(N2061="Romance",Predictive_Model!$D$57,IF(N2061="Sci-Fi",Predictive_Model!$D$58,0)))))))))</f>
        <v>3.1539255421394597E-8</v>
      </c>
      <c r="V2061" s="3" t="str">
        <f t="shared" si="326"/>
        <v>Low</v>
      </c>
      <c r="W2061" s="6">
        <f t="shared" si="327"/>
        <v>2.8353790623833743E-7</v>
      </c>
      <c r="X2061" s="3" t="str">
        <f t="shared" si="328"/>
        <v>Monitor</v>
      </c>
      <c r="Y2061" s="3" t="str">
        <f t="shared" si="329"/>
        <v>OK</v>
      </c>
    </row>
    <row r="2062" spans="1:25" x14ac:dyDescent="0.25">
      <c r="A2062" s="3" t="str">
        <f>Raw_Data!A2062</f>
        <v>c0b4153b-d0b1-4974-90f4-28dbb8c88ff8</v>
      </c>
      <c r="B2062" s="3">
        <f>Raw_Data!B2062</f>
        <v>57</v>
      </c>
      <c r="C2062" s="3" t="str">
        <f>Raw_Data!C2062</f>
        <v>Male</v>
      </c>
      <c r="D2062" s="3" t="str">
        <f>Raw_Data!D2062</f>
        <v>Basic</v>
      </c>
      <c r="E2062" s="3">
        <f>Raw_Data!E2062</f>
        <v>5.09</v>
      </c>
      <c r="F2062" s="3">
        <f>Raw_Data!F2062</f>
        <v>53</v>
      </c>
      <c r="G2062" s="3" t="str">
        <f>Raw_Data!G2062</f>
        <v>Europe</v>
      </c>
      <c r="H2062" s="3" t="str">
        <f>Raw_Data!H2062</f>
        <v>Desktop</v>
      </c>
      <c r="I2062" s="3">
        <f>Raw_Data!I2062</f>
        <v>8.99</v>
      </c>
      <c r="J2062" s="3">
        <f>Raw_Data!J2062</f>
        <v>1</v>
      </c>
      <c r="K2062" s="3" t="str">
        <f>Raw_Data!K2062</f>
        <v>Crypto</v>
      </c>
      <c r="L2062" s="3">
        <f>Raw_Data!L2062</f>
        <v>2</v>
      </c>
      <c r="M2062" s="3">
        <f>Raw_Data!M2062</f>
        <v>0.09</v>
      </c>
      <c r="N2062" s="3" t="str">
        <f>Raw_Data!N2062</f>
        <v>Sci-Fi</v>
      </c>
      <c r="O2062" s="3" t="str">
        <f t="shared" si="320"/>
        <v>55-70</v>
      </c>
      <c r="P2062" s="3" t="str">
        <f t="shared" si="321"/>
        <v>&lt;10h</v>
      </c>
      <c r="Q2062" s="3" t="str">
        <f t="shared" si="322"/>
        <v>46-60d</v>
      </c>
      <c r="R2062" s="3" t="str">
        <f t="shared" si="323"/>
        <v>Low</v>
      </c>
      <c r="S2062" s="3" t="str">
        <f t="shared" si="324"/>
        <v>Low</v>
      </c>
      <c r="T2062" s="3" t="str">
        <f t="shared" si="325"/>
        <v>Churned</v>
      </c>
      <c r="U2062" s="4">
        <f>1/(1+EXP(-(Predictive_Model!$B$5+((B2062-Predictive_Model!$B$20)/Predictive_Model!$C$20)*Predictive_Model!$D$20+((E2062-Predictive_Model!$B$21)/Predictive_Model!$C$21)*Predictive_Model!$D$21+((F2062-Predictive_Model!$B$22)/Predictive_Model!$C$22)*Predictive_Model!$D$22+((I2062-Predictive_Model!$B$23)/Predictive_Model!$C$23)*Predictive_Model!$D$23+((L2062-Predictive_Model!$B$24)/Predictive_Model!$C$24)*Predictive_Model!$D$24+((M2062-Predictive_Model!$B$25)/Predictive_Model!$C$25)*Predictive_Model!$D$25+IF(C2062="Male",Predictive_Model!$D$31,IF(C2062="Other",Predictive_Model!$D$32,0))+IF(D2062="Premium",Predictive_Model!$D$34,IF(D2062="Standard",Predictive_Model!$D$35,0))+IF(G2062="Asia",Predictive_Model!$D$37,IF(G2062="Europe",Predictive_Model!$D$38,IF(G2062="North America",Predictive_Model!$D$39,IF(G2062="Oceania",Predictive_Model!$D$40,IF(G2062="South America",Predictive_Model!$D$41,0)))))+IF(H2062="Laptop",Predictive_Model!$D$43,IF(H2062="Mobile",Predictive_Model!$D$44,IF(H2062="TV",Predictive_Model!$D$45,IF(H2062="Tablet",Predictive_Model!$D$46,0))))+IF(K2062="Crypto",Predictive_Model!$D$48,IF(K2062="Debit Card",Predictive_Model!$D$49,IF(K2062="Gift Card",Predictive_Model!$D$50,IF(K2062="PayPal",Predictive_Model!$D$51,0))))+IF(N2062="Comedy",Predictive_Model!$D$53,IF(N2062="Documentary",Predictive_Model!$D$54,IF(N2062="Drama",Predictive_Model!$D$55,IF(N2062="Horror",Predictive_Model!$D$56,IF(N2062="Romance",Predictive_Model!$D$57,IF(N2062="Sci-Fi",Predictive_Model!$D$58,0)))))))))</f>
        <v>0.99988024042732504</v>
      </c>
      <c r="V2062" s="3" t="str">
        <f t="shared" si="326"/>
        <v>Critical</v>
      </c>
      <c r="W2062" s="6">
        <f t="shared" si="327"/>
        <v>8.99</v>
      </c>
      <c r="X2062" s="3" t="str">
        <f t="shared" si="328"/>
        <v>Priority 2</v>
      </c>
      <c r="Y2062" s="3" t="str">
        <f t="shared" si="329"/>
        <v>OK</v>
      </c>
    </row>
    <row r="2063" spans="1:25" x14ac:dyDescent="0.25">
      <c r="A2063" s="3" t="str">
        <f>Raw_Data!A2063</f>
        <v>b5c5a9ff-0db7-466e-b0cd-e2948bd83e94</v>
      </c>
      <c r="B2063" s="3">
        <f>Raw_Data!B2063</f>
        <v>54</v>
      </c>
      <c r="C2063" s="3" t="str">
        <f>Raw_Data!C2063</f>
        <v>Male</v>
      </c>
      <c r="D2063" s="3" t="str">
        <f>Raw_Data!D2063</f>
        <v>Basic</v>
      </c>
      <c r="E2063" s="3">
        <f>Raw_Data!E2063</f>
        <v>2.54</v>
      </c>
      <c r="F2063" s="3">
        <f>Raw_Data!F2063</f>
        <v>52</v>
      </c>
      <c r="G2063" s="3" t="str">
        <f>Raw_Data!G2063</f>
        <v>Europe</v>
      </c>
      <c r="H2063" s="3" t="str">
        <f>Raw_Data!H2063</f>
        <v>Laptop</v>
      </c>
      <c r="I2063" s="3">
        <f>Raw_Data!I2063</f>
        <v>8.99</v>
      </c>
      <c r="J2063" s="3">
        <f>Raw_Data!J2063</f>
        <v>1</v>
      </c>
      <c r="K2063" s="3" t="str">
        <f>Raw_Data!K2063</f>
        <v>PayPal</v>
      </c>
      <c r="L2063" s="3">
        <f>Raw_Data!L2063</f>
        <v>4</v>
      </c>
      <c r="M2063" s="3">
        <f>Raw_Data!M2063</f>
        <v>0.05</v>
      </c>
      <c r="N2063" s="3" t="str">
        <f>Raw_Data!N2063</f>
        <v>Romance</v>
      </c>
      <c r="O2063" s="3" t="str">
        <f t="shared" si="320"/>
        <v>45-54</v>
      </c>
      <c r="P2063" s="3" t="str">
        <f t="shared" si="321"/>
        <v>&lt;10h</v>
      </c>
      <c r="Q2063" s="3" t="str">
        <f t="shared" si="322"/>
        <v>46-60d</v>
      </c>
      <c r="R2063" s="3" t="str">
        <f t="shared" si="323"/>
        <v>Low</v>
      </c>
      <c r="S2063" s="3" t="str">
        <f t="shared" si="324"/>
        <v>Low</v>
      </c>
      <c r="T2063" s="3" t="str">
        <f t="shared" si="325"/>
        <v>Churned</v>
      </c>
      <c r="U2063" s="4">
        <f>1/(1+EXP(-(Predictive_Model!$B$5+((B2063-Predictive_Model!$B$20)/Predictive_Model!$C$20)*Predictive_Model!$D$20+((E2063-Predictive_Model!$B$21)/Predictive_Model!$C$21)*Predictive_Model!$D$21+((F2063-Predictive_Model!$B$22)/Predictive_Model!$C$22)*Predictive_Model!$D$22+((I2063-Predictive_Model!$B$23)/Predictive_Model!$C$23)*Predictive_Model!$D$23+((L2063-Predictive_Model!$B$24)/Predictive_Model!$C$24)*Predictive_Model!$D$24+((M2063-Predictive_Model!$B$25)/Predictive_Model!$C$25)*Predictive_Model!$D$25+IF(C2063="Male",Predictive_Model!$D$31,IF(C2063="Other",Predictive_Model!$D$32,0))+IF(D2063="Premium",Predictive_Model!$D$34,IF(D2063="Standard",Predictive_Model!$D$35,0))+IF(G2063="Asia",Predictive_Model!$D$37,IF(G2063="Europe",Predictive_Model!$D$38,IF(G2063="North America",Predictive_Model!$D$39,IF(G2063="Oceania",Predictive_Model!$D$40,IF(G2063="South America",Predictive_Model!$D$41,0)))))+IF(H2063="Laptop",Predictive_Model!$D$43,IF(H2063="Mobile",Predictive_Model!$D$44,IF(H2063="TV",Predictive_Model!$D$45,IF(H2063="Tablet",Predictive_Model!$D$46,0))))+IF(K2063="Crypto",Predictive_Model!$D$48,IF(K2063="Debit Card",Predictive_Model!$D$49,IF(K2063="Gift Card",Predictive_Model!$D$50,IF(K2063="PayPal",Predictive_Model!$D$51,0))))+IF(N2063="Comedy",Predictive_Model!$D$53,IF(N2063="Documentary",Predictive_Model!$D$54,IF(N2063="Drama",Predictive_Model!$D$55,IF(N2063="Horror",Predictive_Model!$D$56,IF(N2063="Romance",Predictive_Model!$D$57,IF(N2063="Sci-Fi",Predictive_Model!$D$58,0)))))))))</f>
        <v>0.99969649682052453</v>
      </c>
      <c r="V2063" s="3" t="str">
        <f t="shared" si="326"/>
        <v>Critical</v>
      </c>
      <c r="W2063" s="6">
        <f t="shared" si="327"/>
        <v>8.99</v>
      </c>
      <c r="X2063" s="3" t="str">
        <f t="shared" si="328"/>
        <v>Priority 2</v>
      </c>
      <c r="Y2063" s="3" t="str">
        <f t="shared" si="329"/>
        <v>OK</v>
      </c>
    </row>
    <row r="2064" spans="1:25" x14ac:dyDescent="0.25">
      <c r="A2064" s="3" t="str">
        <f>Raw_Data!A2064</f>
        <v>aeff1496-6b97-4258-870d-670cd28f4ada</v>
      </c>
      <c r="B2064" s="3">
        <f>Raw_Data!B2064</f>
        <v>55</v>
      </c>
      <c r="C2064" s="3" t="str">
        <f>Raw_Data!C2064</f>
        <v>Female</v>
      </c>
      <c r="D2064" s="3" t="str">
        <f>Raw_Data!D2064</f>
        <v>Standard</v>
      </c>
      <c r="E2064" s="3">
        <f>Raw_Data!E2064</f>
        <v>25.31</v>
      </c>
      <c r="F2064" s="3">
        <f>Raw_Data!F2064</f>
        <v>51</v>
      </c>
      <c r="G2064" s="3" t="str">
        <f>Raw_Data!G2064</f>
        <v>Europe</v>
      </c>
      <c r="H2064" s="3" t="str">
        <f>Raw_Data!H2064</f>
        <v>TV</v>
      </c>
      <c r="I2064" s="3">
        <f>Raw_Data!I2064</f>
        <v>13.99</v>
      </c>
      <c r="J2064" s="3">
        <f>Raw_Data!J2064</f>
        <v>0</v>
      </c>
      <c r="K2064" s="3" t="str">
        <f>Raw_Data!K2064</f>
        <v>Gift Card</v>
      </c>
      <c r="L2064" s="3">
        <f>Raw_Data!L2064</f>
        <v>4</v>
      </c>
      <c r="M2064" s="3">
        <f>Raw_Data!M2064</f>
        <v>0.49</v>
      </c>
      <c r="N2064" s="3" t="str">
        <f>Raw_Data!N2064</f>
        <v>Horror</v>
      </c>
      <c r="O2064" s="3" t="str">
        <f t="shared" si="320"/>
        <v>55-70</v>
      </c>
      <c r="P2064" s="3" t="str">
        <f t="shared" si="321"/>
        <v>25-49h</v>
      </c>
      <c r="Q2064" s="3" t="str">
        <f t="shared" si="322"/>
        <v>46-60d</v>
      </c>
      <c r="R2064" s="3" t="str">
        <f t="shared" si="323"/>
        <v>Medium</v>
      </c>
      <c r="S2064" s="3" t="str">
        <f t="shared" si="324"/>
        <v>Mid</v>
      </c>
      <c r="T2064" s="3" t="str">
        <f t="shared" si="325"/>
        <v>Active</v>
      </c>
      <c r="U2064" s="4">
        <f>1/(1+EXP(-(Predictive_Model!$B$5+((B2064-Predictive_Model!$B$20)/Predictive_Model!$C$20)*Predictive_Model!$D$20+((E2064-Predictive_Model!$B$21)/Predictive_Model!$C$21)*Predictive_Model!$D$21+((F2064-Predictive_Model!$B$22)/Predictive_Model!$C$22)*Predictive_Model!$D$22+((I2064-Predictive_Model!$B$23)/Predictive_Model!$C$23)*Predictive_Model!$D$23+((L2064-Predictive_Model!$B$24)/Predictive_Model!$C$24)*Predictive_Model!$D$24+((M2064-Predictive_Model!$B$25)/Predictive_Model!$C$25)*Predictive_Model!$D$25+IF(C2064="Male",Predictive_Model!$D$31,IF(C2064="Other",Predictive_Model!$D$32,0))+IF(D2064="Premium",Predictive_Model!$D$34,IF(D2064="Standard",Predictive_Model!$D$35,0))+IF(G2064="Asia",Predictive_Model!$D$37,IF(G2064="Europe",Predictive_Model!$D$38,IF(G2064="North America",Predictive_Model!$D$39,IF(G2064="Oceania",Predictive_Model!$D$40,IF(G2064="South America",Predictive_Model!$D$41,0)))))+IF(H2064="Laptop",Predictive_Model!$D$43,IF(H2064="Mobile",Predictive_Model!$D$44,IF(H2064="TV",Predictive_Model!$D$45,IF(H2064="Tablet",Predictive_Model!$D$46,0))))+IF(K2064="Crypto",Predictive_Model!$D$48,IF(K2064="Debit Card",Predictive_Model!$D$49,IF(K2064="Gift Card",Predictive_Model!$D$50,IF(K2064="PayPal",Predictive_Model!$D$51,0))))+IF(N2064="Comedy",Predictive_Model!$D$53,IF(N2064="Documentary",Predictive_Model!$D$54,IF(N2064="Drama",Predictive_Model!$D$55,IF(N2064="Horror",Predictive_Model!$D$56,IF(N2064="Romance",Predictive_Model!$D$57,IF(N2064="Sci-Fi",Predictive_Model!$D$58,0)))))))))</f>
        <v>0.31913866421602621</v>
      </c>
      <c r="V2064" s="3" t="str">
        <f t="shared" si="326"/>
        <v>Medium</v>
      </c>
      <c r="W2064" s="6">
        <f t="shared" si="327"/>
        <v>4.4647499123822065</v>
      </c>
      <c r="X2064" s="3" t="str">
        <f t="shared" si="328"/>
        <v>Monitor</v>
      </c>
      <c r="Y2064" s="3" t="str">
        <f t="shared" si="329"/>
        <v>OK</v>
      </c>
    </row>
    <row r="2065" spans="1:25" x14ac:dyDescent="0.25">
      <c r="A2065" s="3" t="str">
        <f>Raw_Data!A2065</f>
        <v>c71e9898-65ce-47bd-918c-3ebdd3ffcac9</v>
      </c>
      <c r="B2065" s="3">
        <f>Raw_Data!B2065</f>
        <v>63</v>
      </c>
      <c r="C2065" s="3" t="str">
        <f>Raw_Data!C2065</f>
        <v>Male</v>
      </c>
      <c r="D2065" s="3" t="str">
        <f>Raw_Data!D2065</f>
        <v>Premium</v>
      </c>
      <c r="E2065" s="3">
        <f>Raw_Data!E2065</f>
        <v>13.77</v>
      </c>
      <c r="F2065" s="3">
        <f>Raw_Data!F2065</f>
        <v>51</v>
      </c>
      <c r="G2065" s="3" t="str">
        <f>Raw_Data!G2065</f>
        <v>Africa</v>
      </c>
      <c r="H2065" s="3" t="str">
        <f>Raw_Data!H2065</f>
        <v>Mobile</v>
      </c>
      <c r="I2065" s="3">
        <f>Raw_Data!I2065</f>
        <v>17.989999999999998</v>
      </c>
      <c r="J2065" s="3">
        <f>Raw_Data!J2065</f>
        <v>1</v>
      </c>
      <c r="K2065" s="3" t="str">
        <f>Raw_Data!K2065</f>
        <v>Gift Card</v>
      </c>
      <c r="L2065" s="3">
        <f>Raw_Data!L2065</f>
        <v>5</v>
      </c>
      <c r="M2065" s="3">
        <f>Raw_Data!M2065</f>
        <v>0.26</v>
      </c>
      <c r="N2065" s="3" t="str">
        <f>Raw_Data!N2065</f>
        <v>Romance</v>
      </c>
      <c r="O2065" s="3" t="str">
        <f t="shared" si="320"/>
        <v>55-70</v>
      </c>
      <c r="P2065" s="3" t="str">
        <f t="shared" si="321"/>
        <v>10-24h</v>
      </c>
      <c r="Q2065" s="3" t="str">
        <f t="shared" si="322"/>
        <v>46-60d</v>
      </c>
      <c r="R2065" s="3" t="str">
        <f t="shared" si="323"/>
        <v>Medium</v>
      </c>
      <c r="S2065" s="3" t="str">
        <f t="shared" si="324"/>
        <v>High</v>
      </c>
      <c r="T2065" s="3" t="str">
        <f t="shared" si="325"/>
        <v>Churned</v>
      </c>
      <c r="U2065" s="4">
        <f>1/(1+EXP(-(Predictive_Model!$B$5+((B2065-Predictive_Model!$B$20)/Predictive_Model!$C$20)*Predictive_Model!$D$20+((E2065-Predictive_Model!$B$21)/Predictive_Model!$C$21)*Predictive_Model!$D$21+((F2065-Predictive_Model!$B$22)/Predictive_Model!$C$22)*Predictive_Model!$D$22+((I2065-Predictive_Model!$B$23)/Predictive_Model!$C$23)*Predictive_Model!$D$23+((L2065-Predictive_Model!$B$24)/Predictive_Model!$C$24)*Predictive_Model!$D$24+((M2065-Predictive_Model!$B$25)/Predictive_Model!$C$25)*Predictive_Model!$D$25+IF(C2065="Male",Predictive_Model!$D$31,IF(C2065="Other",Predictive_Model!$D$32,0))+IF(D2065="Premium",Predictive_Model!$D$34,IF(D2065="Standard",Predictive_Model!$D$35,0))+IF(G2065="Asia",Predictive_Model!$D$37,IF(G2065="Europe",Predictive_Model!$D$38,IF(G2065="North America",Predictive_Model!$D$39,IF(G2065="Oceania",Predictive_Model!$D$40,IF(G2065="South America",Predictive_Model!$D$41,0)))))+IF(H2065="Laptop",Predictive_Model!$D$43,IF(H2065="Mobile",Predictive_Model!$D$44,IF(H2065="TV",Predictive_Model!$D$45,IF(H2065="Tablet",Predictive_Model!$D$46,0))))+IF(K2065="Crypto",Predictive_Model!$D$48,IF(K2065="Debit Card",Predictive_Model!$D$49,IF(K2065="Gift Card",Predictive_Model!$D$50,IF(K2065="PayPal",Predictive_Model!$D$51,0))))+IF(N2065="Comedy",Predictive_Model!$D$53,IF(N2065="Documentary",Predictive_Model!$D$54,IF(N2065="Drama",Predictive_Model!$D$55,IF(N2065="Horror",Predictive_Model!$D$56,IF(N2065="Romance",Predictive_Model!$D$57,IF(N2065="Sci-Fi",Predictive_Model!$D$58,0)))))))))</f>
        <v>0.91979295512724812</v>
      </c>
      <c r="V2065" s="3" t="str">
        <f t="shared" si="326"/>
        <v>Critical</v>
      </c>
      <c r="W2065" s="6">
        <f t="shared" si="327"/>
        <v>17.989999999999998</v>
      </c>
      <c r="X2065" s="3" t="str">
        <f t="shared" si="328"/>
        <v>Priority 1</v>
      </c>
      <c r="Y2065" s="3" t="str">
        <f t="shared" si="329"/>
        <v>OK</v>
      </c>
    </row>
    <row r="2066" spans="1:25" x14ac:dyDescent="0.25">
      <c r="A2066" s="3" t="str">
        <f>Raw_Data!A2066</f>
        <v>1f9e775f-0ade-4083-9cb5-11b1324985ec</v>
      </c>
      <c r="B2066" s="3">
        <f>Raw_Data!B2066</f>
        <v>18</v>
      </c>
      <c r="C2066" s="3" t="str">
        <f>Raw_Data!C2066</f>
        <v>Other</v>
      </c>
      <c r="D2066" s="3" t="str">
        <f>Raw_Data!D2066</f>
        <v>Premium</v>
      </c>
      <c r="E2066" s="3">
        <f>Raw_Data!E2066</f>
        <v>1.63</v>
      </c>
      <c r="F2066" s="3">
        <f>Raw_Data!F2066</f>
        <v>10</v>
      </c>
      <c r="G2066" s="3" t="str">
        <f>Raw_Data!G2066</f>
        <v>Africa</v>
      </c>
      <c r="H2066" s="3" t="str">
        <f>Raw_Data!H2066</f>
        <v>Desktop</v>
      </c>
      <c r="I2066" s="3">
        <f>Raw_Data!I2066</f>
        <v>17.989999999999998</v>
      </c>
      <c r="J2066" s="3">
        <f>Raw_Data!J2066</f>
        <v>0</v>
      </c>
      <c r="K2066" s="3" t="str">
        <f>Raw_Data!K2066</f>
        <v>Credit Card</v>
      </c>
      <c r="L2066" s="3">
        <f>Raw_Data!L2066</f>
        <v>4</v>
      </c>
      <c r="M2066" s="3">
        <f>Raw_Data!M2066</f>
        <v>0.15</v>
      </c>
      <c r="N2066" s="3" t="str">
        <f>Raw_Data!N2066</f>
        <v>Comedy</v>
      </c>
      <c r="O2066" s="3" t="str">
        <f t="shared" si="320"/>
        <v>18-24</v>
      </c>
      <c r="P2066" s="3" t="str">
        <f t="shared" si="321"/>
        <v>&lt;10h</v>
      </c>
      <c r="Q2066" s="3" t="str">
        <f t="shared" si="322"/>
        <v>8-21d</v>
      </c>
      <c r="R2066" s="3" t="str">
        <f t="shared" si="323"/>
        <v>Medium</v>
      </c>
      <c r="S2066" s="3" t="str">
        <f t="shared" si="324"/>
        <v>High</v>
      </c>
      <c r="T2066" s="3" t="str">
        <f t="shared" si="325"/>
        <v>Active</v>
      </c>
      <c r="U2066" s="4">
        <f>1/(1+EXP(-(Predictive_Model!$B$5+((B2066-Predictive_Model!$B$20)/Predictive_Model!$C$20)*Predictive_Model!$D$20+((E2066-Predictive_Model!$B$21)/Predictive_Model!$C$21)*Predictive_Model!$D$21+((F2066-Predictive_Model!$B$22)/Predictive_Model!$C$22)*Predictive_Model!$D$22+((I2066-Predictive_Model!$B$23)/Predictive_Model!$C$23)*Predictive_Model!$D$23+((L2066-Predictive_Model!$B$24)/Predictive_Model!$C$24)*Predictive_Model!$D$24+((M2066-Predictive_Model!$B$25)/Predictive_Model!$C$25)*Predictive_Model!$D$25+IF(C2066="Male",Predictive_Model!$D$31,IF(C2066="Other",Predictive_Model!$D$32,0))+IF(D2066="Premium",Predictive_Model!$D$34,IF(D2066="Standard",Predictive_Model!$D$35,0))+IF(G2066="Asia",Predictive_Model!$D$37,IF(G2066="Europe",Predictive_Model!$D$38,IF(G2066="North America",Predictive_Model!$D$39,IF(G2066="Oceania",Predictive_Model!$D$40,IF(G2066="South America",Predictive_Model!$D$41,0)))))+IF(H2066="Laptop",Predictive_Model!$D$43,IF(H2066="Mobile",Predictive_Model!$D$44,IF(H2066="TV",Predictive_Model!$D$45,IF(H2066="Tablet",Predictive_Model!$D$46,0))))+IF(K2066="Crypto",Predictive_Model!$D$48,IF(K2066="Debit Card",Predictive_Model!$D$49,IF(K2066="Gift Card",Predictive_Model!$D$50,IF(K2066="PayPal",Predictive_Model!$D$51,0))))+IF(N2066="Comedy",Predictive_Model!$D$53,IF(N2066="Documentary",Predictive_Model!$D$54,IF(N2066="Drama",Predictive_Model!$D$55,IF(N2066="Horror",Predictive_Model!$D$56,IF(N2066="Romance",Predictive_Model!$D$57,IF(N2066="Sci-Fi",Predictive_Model!$D$58,0)))))))))</f>
        <v>0.43302651990121682</v>
      </c>
      <c r="V2066" s="3" t="str">
        <f t="shared" si="326"/>
        <v>Medium</v>
      </c>
      <c r="W2066" s="6">
        <f t="shared" si="327"/>
        <v>7.79014709302289</v>
      </c>
      <c r="X2066" s="3" t="str">
        <f t="shared" si="328"/>
        <v>Monitor</v>
      </c>
      <c r="Y2066" s="3" t="str">
        <f t="shared" si="329"/>
        <v>OK</v>
      </c>
    </row>
    <row r="2067" spans="1:25" x14ac:dyDescent="0.25">
      <c r="A2067" s="3" t="str">
        <f>Raw_Data!A2067</f>
        <v>a577834a-41c6-489f-9666-5eafe78530a5</v>
      </c>
      <c r="B2067" s="3">
        <f>Raw_Data!B2067</f>
        <v>40</v>
      </c>
      <c r="C2067" s="3" t="str">
        <f>Raw_Data!C2067</f>
        <v>Female</v>
      </c>
      <c r="D2067" s="3" t="str">
        <f>Raw_Data!D2067</f>
        <v>Standard</v>
      </c>
      <c r="E2067" s="3">
        <f>Raw_Data!E2067</f>
        <v>6.2</v>
      </c>
      <c r="F2067" s="3">
        <f>Raw_Data!F2067</f>
        <v>10</v>
      </c>
      <c r="G2067" s="3" t="str">
        <f>Raw_Data!G2067</f>
        <v>North America</v>
      </c>
      <c r="H2067" s="3" t="str">
        <f>Raw_Data!H2067</f>
        <v>Tablet</v>
      </c>
      <c r="I2067" s="3">
        <f>Raw_Data!I2067</f>
        <v>13.99</v>
      </c>
      <c r="J2067" s="3">
        <f>Raw_Data!J2067</f>
        <v>0</v>
      </c>
      <c r="K2067" s="3" t="str">
        <f>Raw_Data!K2067</f>
        <v>Credit Card</v>
      </c>
      <c r="L2067" s="3">
        <f>Raw_Data!L2067</f>
        <v>3</v>
      </c>
      <c r="M2067" s="3">
        <f>Raw_Data!M2067</f>
        <v>0.56000000000000005</v>
      </c>
      <c r="N2067" s="3" t="str">
        <f>Raw_Data!N2067</f>
        <v>Drama</v>
      </c>
      <c r="O2067" s="3" t="str">
        <f t="shared" si="320"/>
        <v>35-44</v>
      </c>
      <c r="P2067" s="3" t="str">
        <f t="shared" si="321"/>
        <v>&lt;10h</v>
      </c>
      <c r="Q2067" s="3" t="str">
        <f t="shared" si="322"/>
        <v>8-21d</v>
      </c>
      <c r="R2067" s="3" t="str">
        <f t="shared" si="323"/>
        <v>Medium</v>
      </c>
      <c r="S2067" s="3" t="str">
        <f t="shared" si="324"/>
        <v>Mid</v>
      </c>
      <c r="T2067" s="3" t="str">
        <f t="shared" si="325"/>
        <v>Active</v>
      </c>
      <c r="U2067" s="4">
        <f>1/(1+EXP(-(Predictive_Model!$B$5+((B2067-Predictive_Model!$B$20)/Predictive_Model!$C$20)*Predictive_Model!$D$20+((E2067-Predictive_Model!$B$21)/Predictive_Model!$C$21)*Predictive_Model!$D$21+((F2067-Predictive_Model!$B$22)/Predictive_Model!$C$22)*Predictive_Model!$D$22+((I2067-Predictive_Model!$B$23)/Predictive_Model!$C$23)*Predictive_Model!$D$23+((L2067-Predictive_Model!$B$24)/Predictive_Model!$C$24)*Predictive_Model!$D$24+((M2067-Predictive_Model!$B$25)/Predictive_Model!$C$25)*Predictive_Model!$D$25+IF(C2067="Male",Predictive_Model!$D$31,IF(C2067="Other",Predictive_Model!$D$32,0))+IF(D2067="Premium",Predictive_Model!$D$34,IF(D2067="Standard",Predictive_Model!$D$35,0))+IF(G2067="Asia",Predictive_Model!$D$37,IF(G2067="Europe",Predictive_Model!$D$38,IF(G2067="North America",Predictive_Model!$D$39,IF(G2067="Oceania",Predictive_Model!$D$40,IF(G2067="South America",Predictive_Model!$D$41,0)))))+IF(H2067="Laptop",Predictive_Model!$D$43,IF(H2067="Mobile",Predictive_Model!$D$44,IF(H2067="TV",Predictive_Model!$D$45,IF(H2067="Tablet",Predictive_Model!$D$46,0))))+IF(K2067="Crypto",Predictive_Model!$D$48,IF(K2067="Debit Card",Predictive_Model!$D$49,IF(K2067="Gift Card",Predictive_Model!$D$50,IF(K2067="PayPal",Predictive_Model!$D$51,0))))+IF(N2067="Comedy",Predictive_Model!$D$53,IF(N2067="Documentary",Predictive_Model!$D$54,IF(N2067="Drama",Predictive_Model!$D$55,IF(N2067="Horror",Predictive_Model!$D$56,IF(N2067="Romance",Predictive_Model!$D$57,IF(N2067="Sci-Fi",Predictive_Model!$D$58,0)))))))))</f>
        <v>0.86941072982640255</v>
      </c>
      <c r="V2067" s="3" t="str">
        <f t="shared" si="326"/>
        <v>Critical</v>
      </c>
      <c r="W2067" s="6">
        <f t="shared" si="327"/>
        <v>12.163056110271372</v>
      </c>
      <c r="X2067" s="3" t="str">
        <f t="shared" si="328"/>
        <v>Priority 2</v>
      </c>
      <c r="Y2067" s="3" t="str">
        <f t="shared" si="329"/>
        <v>OK</v>
      </c>
    </row>
    <row r="2068" spans="1:25" x14ac:dyDescent="0.25">
      <c r="A2068" s="3" t="str">
        <f>Raw_Data!A2068</f>
        <v>796a5f77-018a-451d-abc9-46948b6456b2</v>
      </c>
      <c r="B2068" s="3">
        <f>Raw_Data!B2068</f>
        <v>35</v>
      </c>
      <c r="C2068" s="3" t="str">
        <f>Raw_Data!C2068</f>
        <v>Other</v>
      </c>
      <c r="D2068" s="3" t="str">
        <f>Raw_Data!D2068</f>
        <v>Basic</v>
      </c>
      <c r="E2068" s="3">
        <f>Raw_Data!E2068</f>
        <v>25.11</v>
      </c>
      <c r="F2068" s="3">
        <f>Raw_Data!F2068</f>
        <v>3</v>
      </c>
      <c r="G2068" s="3" t="str">
        <f>Raw_Data!G2068</f>
        <v>Africa</v>
      </c>
      <c r="H2068" s="3" t="str">
        <f>Raw_Data!H2068</f>
        <v>Mobile</v>
      </c>
      <c r="I2068" s="3">
        <f>Raw_Data!I2068</f>
        <v>8.99</v>
      </c>
      <c r="J2068" s="3">
        <f>Raw_Data!J2068</f>
        <v>0</v>
      </c>
      <c r="K2068" s="3" t="str">
        <f>Raw_Data!K2068</f>
        <v>Crypto</v>
      </c>
      <c r="L2068" s="3">
        <f>Raw_Data!L2068</f>
        <v>2</v>
      </c>
      <c r="M2068" s="3">
        <f>Raw_Data!M2068</f>
        <v>6.28</v>
      </c>
      <c r="N2068" s="3" t="str">
        <f>Raw_Data!N2068</f>
        <v>Drama</v>
      </c>
      <c r="O2068" s="3" t="str">
        <f t="shared" si="320"/>
        <v>35-44</v>
      </c>
      <c r="P2068" s="3" t="str">
        <f t="shared" si="321"/>
        <v>25-49h</v>
      </c>
      <c r="Q2068" s="3" t="str">
        <f t="shared" si="322"/>
        <v>0-7d</v>
      </c>
      <c r="R2068" s="3" t="str">
        <f t="shared" si="323"/>
        <v>High</v>
      </c>
      <c r="S2068" s="3" t="str">
        <f t="shared" si="324"/>
        <v>Low</v>
      </c>
      <c r="T2068" s="3" t="str">
        <f t="shared" si="325"/>
        <v>Active</v>
      </c>
      <c r="U2068" s="4">
        <f>1/(1+EXP(-(Predictive_Model!$B$5+((B2068-Predictive_Model!$B$20)/Predictive_Model!$C$20)*Predictive_Model!$D$20+((E2068-Predictive_Model!$B$21)/Predictive_Model!$C$21)*Predictive_Model!$D$21+((F2068-Predictive_Model!$B$22)/Predictive_Model!$C$22)*Predictive_Model!$D$22+((I2068-Predictive_Model!$B$23)/Predictive_Model!$C$23)*Predictive_Model!$D$23+((L2068-Predictive_Model!$B$24)/Predictive_Model!$C$24)*Predictive_Model!$D$24+((M2068-Predictive_Model!$B$25)/Predictive_Model!$C$25)*Predictive_Model!$D$25+IF(C2068="Male",Predictive_Model!$D$31,IF(C2068="Other",Predictive_Model!$D$32,0))+IF(D2068="Premium",Predictive_Model!$D$34,IF(D2068="Standard",Predictive_Model!$D$35,0))+IF(G2068="Asia",Predictive_Model!$D$37,IF(G2068="Europe",Predictive_Model!$D$38,IF(G2068="North America",Predictive_Model!$D$39,IF(G2068="Oceania",Predictive_Model!$D$40,IF(G2068="South America",Predictive_Model!$D$41,0)))))+IF(H2068="Laptop",Predictive_Model!$D$43,IF(H2068="Mobile",Predictive_Model!$D$44,IF(H2068="TV",Predictive_Model!$D$45,IF(H2068="Tablet",Predictive_Model!$D$46,0))))+IF(K2068="Crypto",Predictive_Model!$D$48,IF(K2068="Debit Card",Predictive_Model!$D$49,IF(K2068="Gift Card",Predictive_Model!$D$50,IF(K2068="PayPal",Predictive_Model!$D$51,0))))+IF(N2068="Comedy",Predictive_Model!$D$53,IF(N2068="Documentary",Predictive_Model!$D$54,IF(N2068="Drama",Predictive_Model!$D$55,IF(N2068="Horror",Predictive_Model!$D$56,IF(N2068="Romance",Predictive_Model!$D$57,IF(N2068="Sci-Fi",Predictive_Model!$D$58,0)))))))))</f>
        <v>2.7492446952626805E-6</v>
      </c>
      <c r="V2068" s="3" t="str">
        <f t="shared" si="326"/>
        <v>Low</v>
      </c>
      <c r="W2068" s="6">
        <f t="shared" si="327"/>
        <v>2.4715709810411497E-5</v>
      </c>
      <c r="X2068" s="3" t="str">
        <f t="shared" si="328"/>
        <v>Monitor</v>
      </c>
      <c r="Y2068" s="3" t="str">
        <f t="shared" si="329"/>
        <v>OK</v>
      </c>
    </row>
    <row r="2069" spans="1:25" x14ac:dyDescent="0.25">
      <c r="A2069" s="3" t="str">
        <f>Raw_Data!A2069</f>
        <v>dc518d2a-a7f9-4120-8407-01ccb6efe5cb</v>
      </c>
      <c r="B2069" s="3">
        <f>Raw_Data!B2069</f>
        <v>47</v>
      </c>
      <c r="C2069" s="3" t="str">
        <f>Raw_Data!C2069</f>
        <v>Male</v>
      </c>
      <c r="D2069" s="3" t="str">
        <f>Raw_Data!D2069</f>
        <v>Premium</v>
      </c>
      <c r="E2069" s="3">
        <f>Raw_Data!E2069</f>
        <v>2.11</v>
      </c>
      <c r="F2069" s="3">
        <f>Raw_Data!F2069</f>
        <v>58</v>
      </c>
      <c r="G2069" s="3" t="str">
        <f>Raw_Data!G2069</f>
        <v>Oceania</v>
      </c>
      <c r="H2069" s="3" t="str">
        <f>Raw_Data!H2069</f>
        <v>Tablet</v>
      </c>
      <c r="I2069" s="3">
        <f>Raw_Data!I2069</f>
        <v>17.989999999999998</v>
      </c>
      <c r="J2069" s="3">
        <f>Raw_Data!J2069</f>
        <v>1</v>
      </c>
      <c r="K2069" s="3" t="str">
        <f>Raw_Data!K2069</f>
        <v>Gift Card</v>
      </c>
      <c r="L2069" s="3">
        <f>Raw_Data!L2069</f>
        <v>2</v>
      </c>
      <c r="M2069" s="3">
        <f>Raw_Data!M2069</f>
        <v>0.04</v>
      </c>
      <c r="N2069" s="3" t="str">
        <f>Raw_Data!N2069</f>
        <v>Horror</v>
      </c>
      <c r="O2069" s="3" t="str">
        <f t="shared" si="320"/>
        <v>45-54</v>
      </c>
      <c r="P2069" s="3" t="str">
        <f t="shared" si="321"/>
        <v>&lt;10h</v>
      </c>
      <c r="Q2069" s="3" t="str">
        <f t="shared" si="322"/>
        <v>46-60d</v>
      </c>
      <c r="R2069" s="3" t="str">
        <f t="shared" si="323"/>
        <v>Low</v>
      </c>
      <c r="S2069" s="3" t="str">
        <f t="shared" si="324"/>
        <v>High</v>
      </c>
      <c r="T2069" s="3" t="str">
        <f t="shared" si="325"/>
        <v>Churned</v>
      </c>
      <c r="U2069" s="4">
        <f>1/(1+EXP(-(Predictive_Model!$B$5+((B2069-Predictive_Model!$B$20)/Predictive_Model!$C$20)*Predictive_Model!$D$20+((E2069-Predictive_Model!$B$21)/Predictive_Model!$C$21)*Predictive_Model!$D$21+((F2069-Predictive_Model!$B$22)/Predictive_Model!$C$22)*Predictive_Model!$D$22+((I2069-Predictive_Model!$B$23)/Predictive_Model!$C$23)*Predictive_Model!$D$23+((L2069-Predictive_Model!$B$24)/Predictive_Model!$C$24)*Predictive_Model!$D$24+((M2069-Predictive_Model!$B$25)/Predictive_Model!$C$25)*Predictive_Model!$D$25+IF(C2069="Male",Predictive_Model!$D$31,IF(C2069="Other",Predictive_Model!$D$32,0))+IF(D2069="Premium",Predictive_Model!$D$34,IF(D2069="Standard",Predictive_Model!$D$35,0))+IF(G2069="Asia",Predictive_Model!$D$37,IF(G2069="Europe",Predictive_Model!$D$38,IF(G2069="North America",Predictive_Model!$D$39,IF(G2069="Oceania",Predictive_Model!$D$40,IF(G2069="South America",Predictive_Model!$D$41,0)))))+IF(H2069="Laptop",Predictive_Model!$D$43,IF(H2069="Mobile",Predictive_Model!$D$44,IF(H2069="TV",Predictive_Model!$D$45,IF(H2069="Tablet",Predictive_Model!$D$46,0))))+IF(K2069="Crypto",Predictive_Model!$D$48,IF(K2069="Debit Card",Predictive_Model!$D$49,IF(K2069="Gift Card",Predictive_Model!$D$50,IF(K2069="PayPal",Predictive_Model!$D$51,0))))+IF(N2069="Comedy",Predictive_Model!$D$53,IF(N2069="Documentary",Predictive_Model!$D$54,IF(N2069="Drama",Predictive_Model!$D$55,IF(N2069="Horror",Predictive_Model!$D$56,IF(N2069="Romance",Predictive_Model!$D$57,IF(N2069="Sci-Fi",Predictive_Model!$D$58,0)))))))))</f>
        <v>0.99994187600031215</v>
      </c>
      <c r="V2069" s="3" t="str">
        <f t="shared" si="326"/>
        <v>Critical</v>
      </c>
      <c r="W2069" s="6">
        <f t="shared" si="327"/>
        <v>17.989999999999998</v>
      </c>
      <c r="X2069" s="3" t="str">
        <f t="shared" si="328"/>
        <v>Priority 1</v>
      </c>
      <c r="Y2069" s="3" t="str">
        <f t="shared" si="329"/>
        <v>OK</v>
      </c>
    </row>
    <row r="2070" spans="1:25" x14ac:dyDescent="0.25">
      <c r="A2070" s="3" t="str">
        <f>Raw_Data!A2070</f>
        <v>49ff3afb-cb6c-4dfc-8468-530f9c0abfd6</v>
      </c>
      <c r="B2070" s="3">
        <f>Raw_Data!B2070</f>
        <v>39</v>
      </c>
      <c r="C2070" s="3" t="str">
        <f>Raw_Data!C2070</f>
        <v>Female</v>
      </c>
      <c r="D2070" s="3" t="str">
        <f>Raw_Data!D2070</f>
        <v>Standard</v>
      </c>
      <c r="E2070" s="3">
        <f>Raw_Data!E2070</f>
        <v>57.19</v>
      </c>
      <c r="F2070" s="3">
        <f>Raw_Data!F2070</f>
        <v>19</v>
      </c>
      <c r="G2070" s="3" t="str">
        <f>Raw_Data!G2070</f>
        <v>Africa</v>
      </c>
      <c r="H2070" s="3" t="str">
        <f>Raw_Data!H2070</f>
        <v>Mobile</v>
      </c>
      <c r="I2070" s="3">
        <f>Raw_Data!I2070</f>
        <v>13.99</v>
      </c>
      <c r="J2070" s="3">
        <f>Raw_Data!J2070</f>
        <v>0</v>
      </c>
      <c r="K2070" s="3" t="str">
        <f>Raw_Data!K2070</f>
        <v>Gift Card</v>
      </c>
      <c r="L2070" s="3">
        <f>Raw_Data!L2070</f>
        <v>5</v>
      </c>
      <c r="M2070" s="3">
        <f>Raw_Data!M2070</f>
        <v>2.86</v>
      </c>
      <c r="N2070" s="3" t="str">
        <f>Raw_Data!N2070</f>
        <v>Documentary</v>
      </c>
      <c r="O2070" s="3" t="str">
        <f t="shared" si="320"/>
        <v>35-44</v>
      </c>
      <c r="P2070" s="3" t="str">
        <f t="shared" si="321"/>
        <v>50h+</v>
      </c>
      <c r="Q2070" s="3" t="str">
        <f t="shared" si="322"/>
        <v>8-21d</v>
      </c>
      <c r="R2070" s="3" t="str">
        <f t="shared" si="323"/>
        <v>High</v>
      </c>
      <c r="S2070" s="3" t="str">
        <f t="shared" si="324"/>
        <v>Mid</v>
      </c>
      <c r="T2070" s="3" t="str">
        <f t="shared" si="325"/>
        <v>Active</v>
      </c>
      <c r="U2070" s="4">
        <f>1/(1+EXP(-(Predictive_Model!$B$5+((B2070-Predictive_Model!$B$20)/Predictive_Model!$C$20)*Predictive_Model!$D$20+((E2070-Predictive_Model!$B$21)/Predictive_Model!$C$21)*Predictive_Model!$D$21+((F2070-Predictive_Model!$B$22)/Predictive_Model!$C$22)*Predictive_Model!$D$22+((I2070-Predictive_Model!$B$23)/Predictive_Model!$C$23)*Predictive_Model!$D$23+((L2070-Predictive_Model!$B$24)/Predictive_Model!$C$24)*Predictive_Model!$D$24+((M2070-Predictive_Model!$B$25)/Predictive_Model!$C$25)*Predictive_Model!$D$25+IF(C2070="Male",Predictive_Model!$D$31,IF(C2070="Other",Predictive_Model!$D$32,0))+IF(D2070="Premium",Predictive_Model!$D$34,IF(D2070="Standard",Predictive_Model!$D$35,0))+IF(G2070="Asia",Predictive_Model!$D$37,IF(G2070="Europe",Predictive_Model!$D$38,IF(G2070="North America",Predictive_Model!$D$39,IF(G2070="Oceania",Predictive_Model!$D$40,IF(G2070="South America",Predictive_Model!$D$41,0)))))+IF(H2070="Laptop",Predictive_Model!$D$43,IF(H2070="Mobile",Predictive_Model!$D$44,IF(H2070="TV",Predictive_Model!$D$45,IF(H2070="Tablet",Predictive_Model!$D$46,0))))+IF(K2070="Crypto",Predictive_Model!$D$48,IF(K2070="Debit Card",Predictive_Model!$D$49,IF(K2070="Gift Card",Predictive_Model!$D$50,IF(K2070="PayPal",Predictive_Model!$D$51,0))))+IF(N2070="Comedy",Predictive_Model!$D$53,IF(N2070="Documentary",Predictive_Model!$D$54,IF(N2070="Drama",Predictive_Model!$D$55,IF(N2070="Horror",Predictive_Model!$D$56,IF(N2070="Romance",Predictive_Model!$D$57,IF(N2070="Sci-Fi",Predictive_Model!$D$58,0)))))))))</f>
        <v>1.4879078890521853E-8</v>
      </c>
      <c r="V2070" s="3" t="str">
        <f t="shared" si="326"/>
        <v>Low</v>
      </c>
      <c r="W2070" s="6">
        <f t="shared" si="327"/>
        <v>2.0815831367840073E-7</v>
      </c>
      <c r="X2070" s="3" t="str">
        <f t="shared" si="328"/>
        <v>Monitor</v>
      </c>
      <c r="Y2070" s="3" t="str">
        <f t="shared" si="329"/>
        <v>OK</v>
      </c>
    </row>
    <row r="2071" spans="1:25" x14ac:dyDescent="0.25">
      <c r="A2071" s="3" t="str">
        <f>Raw_Data!A2071</f>
        <v>6c561eec-2d63-4ef6-9d9a-18c9c6f1bac1</v>
      </c>
      <c r="B2071" s="3">
        <f>Raw_Data!B2071</f>
        <v>52</v>
      </c>
      <c r="C2071" s="3" t="str">
        <f>Raw_Data!C2071</f>
        <v>Male</v>
      </c>
      <c r="D2071" s="3" t="str">
        <f>Raw_Data!D2071</f>
        <v>Basic</v>
      </c>
      <c r="E2071" s="3">
        <f>Raw_Data!E2071</f>
        <v>27.37</v>
      </c>
      <c r="F2071" s="3">
        <f>Raw_Data!F2071</f>
        <v>12</v>
      </c>
      <c r="G2071" s="3" t="str">
        <f>Raw_Data!G2071</f>
        <v>South America</v>
      </c>
      <c r="H2071" s="3" t="str">
        <f>Raw_Data!H2071</f>
        <v>TV</v>
      </c>
      <c r="I2071" s="3">
        <f>Raw_Data!I2071</f>
        <v>8.99</v>
      </c>
      <c r="J2071" s="3">
        <f>Raw_Data!J2071</f>
        <v>0</v>
      </c>
      <c r="K2071" s="3" t="str">
        <f>Raw_Data!K2071</f>
        <v>Credit Card</v>
      </c>
      <c r="L2071" s="3">
        <f>Raw_Data!L2071</f>
        <v>2</v>
      </c>
      <c r="M2071" s="3">
        <f>Raw_Data!M2071</f>
        <v>2.11</v>
      </c>
      <c r="N2071" s="3" t="str">
        <f>Raw_Data!N2071</f>
        <v>Romance</v>
      </c>
      <c r="O2071" s="3" t="str">
        <f t="shared" si="320"/>
        <v>45-54</v>
      </c>
      <c r="P2071" s="3" t="str">
        <f t="shared" si="321"/>
        <v>25-49h</v>
      </c>
      <c r="Q2071" s="3" t="str">
        <f t="shared" si="322"/>
        <v>8-21d</v>
      </c>
      <c r="R2071" s="3" t="str">
        <f t="shared" si="323"/>
        <v>High</v>
      </c>
      <c r="S2071" s="3" t="str">
        <f t="shared" si="324"/>
        <v>Low</v>
      </c>
      <c r="T2071" s="3" t="str">
        <f t="shared" si="325"/>
        <v>Active</v>
      </c>
      <c r="U2071" s="4">
        <f>1/(1+EXP(-(Predictive_Model!$B$5+((B2071-Predictive_Model!$B$20)/Predictive_Model!$C$20)*Predictive_Model!$D$20+((E2071-Predictive_Model!$B$21)/Predictive_Model!$C$21)*Predictive_Model!$D$21+((F2071-Predictive_Model!$B$22)/Predictive_Model!$C$22)*Predictive_Model!$D$22+((I2071-Predictive_Model!$B$23)/Predictive_Model!$C$23)*Predictive_Model!$D$23+((L2071-Predictive_Model!$B$24)/Predictive_Model!$C$24)*Predictive_Model!$D$24+((M2071-Predictive_Model!$B$25)/Predictive_Model!$C$25)*Predictive_Model!$D$25+IF(C2071="Male",Predictive_Model!$D$31,IF(C2071="Other",Predictive_Model!$D$32,0))+IF(D2071="Premium",Predictive_Model!$D$34,IF(D2071="Standard",Predictive_Model!$D$35,0))+IF(G2071="Asia",Predictive_Model!$D$37,IF(G2071="Europe",Predictive_Model!$D$38,IF(G2071="North America",Predictive_Model!$D$39,IF(G2071="Oceania",Predictive_Model!$D$40,IF(G2071="South America",Predictive_Model!$D$41,0)))))+IF(H2071="Laptop",Predictive_Model!$D$43,IF(H2071="Mobile",Predictive_Model!$D$44,IF(H2071="TV",Predictive_Model!$D$45,IF(H2071="Tablet",Predictive_Model!$D$46,0))))+IF(K2071="Crypto",Predictive_Model!$D$48,IF(K2071="Debit Card",Predictive_Model!$D$49,IF(K2071="Gift Card",Predictive_Model!$D$50,IF(K2071="PayPal",Predictive_Model!$D$51,0))))+IF(N2071="Comedy",Predictive_Model!$D$53,IF(N2071="Documentary",Predictive_Model!$D$54,IF(N2071="Drama",Predictive_Model!$D$55,IF(N2071="Horror",Predictive_Model!$D$56,IF(N2071="Romance",Predictive_Model!$D$57,IF(N2071="Sci-Fi",Predictive_Model!$D$58,0)))))))))</f>
        <v>8.5682438059984803E-4</v>
      </c>
      <c r="V2071" s="3" t="str">
        <f t="shared" si="326"/>
        <v>Low</v>
      </c>
      <c r="W2071" s="6">
        <f t="shared" si="327"/>
        <v>7.7028511815926343E-3</v>
      </c>
      <c r="X2071" s="3" t="str">
        <f t="shared" si="328"/>
        <v>Monitor</v>
      </c>
      <c r="Y2071" s="3" t="str">
        <f t="shared" si="329"/>
        <v>OK</v>
      </c>
    </row>
    <row r="2072" spans="1:25" x14ac:dyDescent="0.25">
      <c r="A2072" s="3" t="str">
        <f>Raw_Data!A2072</f>
        <v>560576d9-5dd5-4ce5-9c25-319ce946f39e</v>
      </c>
      <c r="B2072" s="3">
        <f>Raw_Data!B2072</f>
        <v>68</v>
      </c>
      <c r="C2072" s="3" t="str">
        <f>Raw_Data!C2072</f>
        <v>Other</v>
      </c>
      <c r="D2072" s="3" t="str">
        <f>Raw_Data!D2072</f>
        <v>Basic</v>
      </c>
      <c r="E2072" s="3">
        <f>Raw_Data!E2072</f>
        <v>20.54</v>
      </c>
      <c r="F2072" s="3">
        <f>Raw_Data!F2072</f>
        <v>14</v>
      </c>
      <c r="G2072" s="3" t="str">
        <f>Raw_Data!G2072</f>
        <v>Africa</v>
      </c>
      <c r="H2072" s="3" t="str">
        <f>Raw_Data!H2072</f>
        <v>TV</v>
      </c>
      <c r="I2072" s="3">
        <f>Raw_Data!I2072</f>
        <v>8.99</v>
      </c>
      <c r="J2072" s="3">
        <f>Raw_Data!J2072</f>
        <v>0</v>
      </c>
      <c r="K2072" s="3" t="str">
        <f>Raw_Data!K2072</f>
        <v>PayPal</v>
      </c>
      <c r="L2072" s="3">
        <f>Raw_Data!L2072</f>
        <v>5</v>
      </c>
      <c r="M2072" s="3">
        <f>Raw_Data!M2072</f>
        <v>1.37</v>
      </c>
      <c r="N2072" s="3" t="str">
        <f>Raw_Data!N2072</f>
        <v>Sci-Fi</v>
      </c>
      <c r="O2072" s="3" t="str">
        <f t="shared" si="320"/>
        <v>55-70</v>
      </c>
      <c r="P2072" s="3" t="str">
        <f t="shared" si="321"/>
        <v>10-24h</v>
      </c>
      <c r="Q2072" s="3" t="str">
        <f t="shared" si="322"/>
        <v>8-21d</v>
      </c>
      <c r="R2072" s="3" t="str">
        <f t="shared" si="323"/>
        <v>Medium</v>
      </c>
      <c r="S2072" s="3" t="str">
        <f t="shared" si="324"/>
        <v>Low</v>
      </c>
      <c r="T2072" s="3" t="str">
        <f t="shared" si="325"/>
        <v>Active</v>
      </c>
      <c r="U2072" s="4">
        <f>1/(1+EXP(-(Predictive_Model!$B$5+((B2072-Predictive_Model!$B$20)/Predictive_Model!$C$20)*Predictive_Model!$D$20+((E2072-Predictive_Model!$B$21)/Predictive_Model!$C$21)*Predictive_Model!$D$21+((F2072-Predictive_Model!$B$22)/Predictive_Model!$C$22)*Predictive_Model!$D$22+((I2072-Predictive_Model!$B$23)/Predictive_Model!$C$23)*Predictive_Model!$D$23+((L2072-Predictive_Model!$B$24)/Predictive_Model!$C$24)*Predictive_Model!$D$24+((M2072-Predictive_Model!$B$25)/Predictive_Model!$C$25)*Predictive_Model!$D$25+IF(C2072="Male",Predictive_Model!$D$31,IF(C2072="Other",Predictive_Model!$D$32,0))+IF(D2072="Premium",Predictive_Model!$D$34,IF(D2072="Standard",Predictive_Model!$D$35,0))+IF(G2072="Asia",Predictive_Model!$D$37,IF(G2072="Europe",Predictive_Model!$D$38,IF(G2072="North America",Predictive_Model!$D$39,IF(G2072="Oceania",Predictive_Model!$D$40,IF(G2072="South America",Predictive_Model!$D$41,0)))))+IF(H2072="Laptop",Predictive_Model!$D$43,IF(H2072="Mobile",Predictive_Model!$D$44,IF(H2072="TV",Predictive_Model!$D$45,IF(H2072="Tablet",Predictive_Model!$D$46,0))))+IF(K2072="Crypto",Predictive_Model!$D$48,IF(K2072="Debit Card",Predictive_Model!$D$49,IF(K2072="Gift Card",Predictive_Model!$D$50,IF(K2072="PayPal",Predictive_Model!$D$51,0))))+IF(N2072="Comedy",Predictive_Model!$D$53,IF(N2072="Documentary",Predictive_Model!$D$54,IF(N2072="Drama",Predictive_Model!$D$55,IF(N2072="Horror",Predictive_Model!$D$56,IF(N2072="Romance",Predictive_Model!$D$57,IF(N2072="Sci-Fi",Predictive_Model!$D$58,0)))))))))</f>
        <v>2.7147587245696329E-3</v>
      </c>
      <c r="V2072" s="3" t="str">
        <f t="shared" si="326"/>
        <v>Low</v>
      </c>
      <c r="W2072" s="6">
        <f t="shared" si="327"/>
        <v>2.4405680933880999E-2</v>
      </c>
      <c r="X2072" s="3" t="str">
        <f t="shared" si="328"/>
        <v>Monitor</v>
      </c>
      <c r="Y2072" s="3" t="str">
        <f t="shared" si="329"/>
        <v>OK</v>
      </c>
    </row>
    <row r="2073" spans="1:25" x14ac:dyDescent="0.25">
      <c r="A2073" s="3" t="str">
        <f>Raw_Data!A2073</f>
        <v>3ab879fb-d01a-4c51-b3f9-625d2c4e1860</v>
      </c>
      <c r="B2073" s="3">
        <f>Raw_Data!B2073</f>
        <v>47</v>
      </c>
      <c r="C2073" s="3" t="str">
        <f>Raw_Data!C2073</f>
        <v>Other</v>
      </c>
      <c r="D2073" s="3" t="str">
        <f>Raw_Data!D2073</f>
        <v>Basic</v>
      </c>
      <c r="E2073" s="3">
        <f>Raw_Data!E2073</f>
        <v>14.8</v>
      </c>
      <c r="F2073" s="3">
        <f>Raw_Data!F2073</f>
        <v>19</v>
      </c>
      <c r="G2073" s="3" t="str">
        <f>Raw_Data!G2073</f>
        <v>Europe</v>
      </c>
      <c r="H2073" s="3" t="str">
        <f>Raw_Data!H2073</f>
        <v>Mobile</v>
      </c>
      <c r="I2073" s="3">
        <f>Raw_Data!I2073</f>
        <v>8.99</v>
      </c>
      <c r="J2073" s="3">
        <f>Raw_Data!J2073</f>
        <v>0</v>
      </c>
      <c r="K2073" s="3" t="str">
        <f>Raw_Data!K2073</f>
        <v>Credit Card</v>
      </c>
      <c r="L2073" s="3">
        <f>Raw_Data!L2073</f>
        <v>2</v>
      </c>
      <c r="M2073" s="3">
        <f>Raw_Data!M2073</f>
        <v>0.74</v>
      </c>
      <c r="N2073" s="3" t="str">
        <f>Raw_Data!N2073</f>
        <v>Romance</v>
      </c>
      <c r="O2073" s="3" t="str">
        <f t="shared" si="320"/>
        <v>45-54</v>
      </c>
      <c r="P2073" s="3" t="str">
        <f t="shared" si="321"/>
        <v>10-24h</v>
      </c>
      <c r="Q2073" s="3" t="str">
        <f t="shared" si="322"/>
        <v>8-21d</v>
      </c>
      <c r="R2073" s="3" t="str">
        <f t="shared" si="323"/>
        <v>Medium</v>
      </c>
      <c r="S2073" s="3" t="str">
        <f t="shared" si="324"/>
        <v>Low</v>
      </c>
      <c r="T2073" s="3" t="str">
        <f t="shared" si="325"/>
        <v>Active</v>
      </c>
      <c r="U2073" s="4">
        <f>1/(1+EXP(-(Predictive_Model!$B$5+((B2073-Predictive_Model!$B$20)/Predictive_Model!$C$20)*Predictive_Model!$D$20+((E2073-Predictive_Model!$B$21)/Predictive_Model!$C$21)*Predictive_Model!$D$21+((F2073-Predictive_Model!$B$22)/Predictive_Model!$C$22)*Predictive_Model!$D$22+((I2073-Predictive_Model!$B$23)/Predictive_Model!$C$23)*Predictive_Model!$D$23+((L2073-Predictive_Model!$B$24)/Predictive_Model!$C$24)*Predictive_Model!$D$24+((M2073-Predictive_Model!$B$25)/Predictive_Model!$C$25)*Predictive_Model!$D$25+IF(C2073="Male",Predictive_Model!$D$31,IF(C2073="Other",Predictive_Model!$D$32,0))+IF(D2073="Premium",Predictive_Model!$D$34,IF(D2073="Standard",Predictive_Model!$D$35,0))+IF(G2073="Asia",Predictive_Model!$D$37,IF(G2073="Europe",Predictive_Model!$D$38,IF(G2073="North America",Predictive_Model!$D$39,IF(G2073="Oceania",Predictive_Model!$D$40,IF(G2073="South America",Predictive_Model!$D$41,0)))))+IF(H2073="Laptop",Predictive_Model!$D$43,IF(H2073="Mobile",Predictive_Model!$D$44,IF(H2073="TV",Predictive_Model!$D$45,IF(H2073="Tablet",Predictive_Model!$D$46,0))))+IF(K2073="Crypto",Predictive_Model!$D$48,IF(K2073="Debit Card",Predictive_Model!$D$49,IF(K2073="Gift Card",Predictive_Model!$D$50,IF(K2073="PayPal",Predictive_Model!$D$51,0))))+IF(N2073="Comedy",Predictive_Model!$D$53,IF(N2073="Documentary",Predictive_Model!$D$54,IF(N2073="Drama",Predictive_Model!$D$55,IF(N2073="Horror",Predictive_Model!$D$56,IF(N2073="Romance",Predictive_Model!$D$57,IF(N2073="Sci-Fi",Predictive_Model!$D$58,0)))))))))</f>
        <v>0.87937146466234661</v>
      </c>
      <c r="V2073" s="3" t="str">
        <f t="shared" si="326"/>
        <v>Critical</v>
      </c>
      <c r="W2073" s="6">
        <f t="shared" si="327"/>
        <v>7.9055494673144961</v>
      </c>
      <c r="X2073" s="3" t="str">
        <f t="shared" si="328"/>
        <v>Priority 2</v>
      </c>
      <c r="Y2073" s="3" t="str">
        <f t="shared" si="329"/>
        <v>OK</v>
      </c>
    </row>
    <row r="2074" spans="1:25" x14ac:dyDescent="0.25">
      <c r="A2074" s="3" t="str">
        <f>Raw_Data!A2074</f>
        <v>ee70356f-8d7b-4674-bdc8-ee84bf93e296</v>
      </c>
      <c r="B2074" s="3">
        <f>Raw_Data!B2074</f>
        <v>45</v>
      </c>
      <c r="C2074" s="3" t="str">
        <f>Raw_Data!C2074</f>
        <v>Female</v>
      </c>
      <c r="D2074" s="3" t="str">
        <f>Raw_Data!D2074</f>
        <v>Premium</v>
      </c>
      <c r="E2074" s="3">
        <f>Raw_Data!E2074</f>
        <v>3.91</v>
      </c>
      <c r="F2074" s="3">
        <f>Raw_Data!F2074</f>
        <v>44</v>
      </c>
      <c r="G2074" s="3" t="str">
        <f>Raw_Data!G2074</f>
        <v>Africa</v>
      </c>
      <c r="H2074" s="3" t="str">
        <f>Raw_Data!H2074</f>
        <v>Desktop</v>
      </c>
      <c r="I2074" s="3">
        <f>Raw_Data!I2074</f>
        <v>17.989999999999998</v>
      </c>
      <c r="J2074" s="3">
        <f>Raw_Data!J2074</f>
        <v>1</v>
      </c>
      <c r="K2074" s="3" t="str">
        <f>Raw_Data!K2074</f>
        <v>Credit Card</v>
      </c>
      <c r="L2074" s="3">
        <f>Raw_Data!L2074</f>
        <v>3</v>
      </c>
      <c r="M2074" s="3">
        <f>Raw_Data!M2074</f>
        <v>0.09</v>
      </c>
      <c r="N2074" s="3" t="str">
        <f>Raw_Data!N2074</f>
        <v>Comedy</v>
      </c>
      <c r="O2074" s="3" t="str">
        <f t="shared" si="320"/>
        <v>45-54</v>
      </c>
      <c r="P2074" s="3" t="str">
        <f t="shared" si="321"/>
        <v>&lt;10h</v>
      </c>
      <c r="Q2074" s="3" t="str">
        <f t="shared" si="322"/>
        <v>22-45d</v>
      </c>
      <c r="R2074" s="3" t="str">
        <f t="shared" si="323"/>
        <v>Medium</v>
      </c>
      <c r="S2074" s="3" t="str">
        <f t="shared" si="324"/>
        <v>High</v>
      </c>
      <c r="T2074" s="3" t="str">
        <f t="shared" si="325"/>
        <v>Churned</v>
      </c>
      <c r="U2074" s="4">
        <f>1/(1+EXP(-(Predictive_Model!$B$5+((B2074-Predictive_Model!$B$20)/Predictive_Model!$C$20)*Predictive_Model!$D$20+((E2074-Predictive_Model!$B$21)/Predictive_Model!$C$21)*Predictive_Model!$D$21+((F2074-Predictive_Model!$B$22)/Predictive_Model!$C$22)*Predictive_Model!$D$22+((I2074-Predictive_Model!$B$23)/Predictive_Model!$C$23)*Predictive_Model!$D$23+((L2074-Predictive_Model!$B$24)/Predictive_Model!$C$24)*Predictive_Model!$D$24+((M2074-Predictive_Model!$B$25)/Predictive_Model!$C$25)*Predictive_Model!$D$25+IF(C2074="Male",Predictive_Model!$D$31,IF(C2074="Other",Predictive_Model!$D$32,0))+IF(D2074="Premium",Predictive_Model!$D$34,IF(D2074="Standard",Predictive_Model!$D$35,0))+IF(G2074="Asia",Predictive_Model!$D$37,IF(G2074="Europe",Predictive_Model!$D$38,IF(G2074="North America",Predictive_Model!$D$39,IF(G2074="Oceania",Predictive_Model!$D$40,IF(G2074="South America",Predictive_Model!$D$41,0)))))+IF(H2074="Laptop",Predictive_Model!$D$43,IF(H2074="Mobile",Predictive_Model!$D$44,IF(H2074="TV",Predictive_Model!$D$45,IF(H2074="Tablet",Predictive_Model!$D$46,0))))+IF(K2074="Crypto",Predictive_Model!$D$48,IF(K2074="Debit Card",Predictive_Model!$D$49,IF(K2074="Gift Card",Predictive_Model!$D$50,IF(K2074="PayPal",Predictive_Model!$D$51,0))))+IF(N2074="Comedy",Predictive_Model!$D$53,IF(N2074="Documentary",Predictive_Model!$D$54,IF(N2074="Drama",Predictive_Model!$D$55,IF(N2074="Horror",Predictive_Model!$D$56,IF(N2074="Romance",Predictive_Model!$D$57,IF(N2074="Sci-Fi",Predictive_Model!$D$58,0)))))))))</f>
        <v>0.98962565273781744</v>
      </c>
      <c r="V2074" s="3" t="str">
        <f t="shared" si="326"/>
        <v>Critical</v>
      </c>
      <c r="W2074" s="6">
        <f t="shared" si="327"/>
        <v>17.989999999999998</v>
      </c>
      <c r="X2074" s="3" t="str">
        <f t="shared" si="328"/>
        <v>Priority 1</v>
      </c>
      <c r="Y2074" s="3" t="str">
        <f t="shared" si="329"/>
        <v>OK</v>
      </c>
    </row>
    <row r="2075" spans="1:25" x14ac:dyDescent="0.25">
      <c r="A2075" s="3" t="str">
        <f>Raw_Data!A2075</f>
        <v>d43ee357-4a11-411a-be89-1e938a2b03c5</v>
      </c>
      <c r="B2075" s="3">
        <f>Raw_Data!B2075</f>
        <v>18</v>
      </c>
      <c r="C2075" s="3" t="str">
        <f>Raw_Data!C2075</f>
        <v>Other</v>
      </c>
      <c r="D2075" s="3" t="str">
        <f>Raw_Data!D2075</f>
        <v>Premium</v>
      </c>
      <c r="E2075" s="3">
        <f>Raw_Data!E2075</f>
        <v>5.09</v>
      </c>
      <c r="F2075" s="3">
        <f>Raw_Data!F2075</f>
        <v>13</v>
      </c>
      <c r="G2075" s="3" t="str">
        <f>Raw_Data!G2075</f>
        <v>Asia</v>
      </c>
      <c r="H2075" s="3" t="str">
        <f>Raw_Data!H2075</f>
        <v>Desktop</v>
      </c>
      <c r="I2075" s="3">
        <f>Raw_Data!I2075</f>
        <v>17.989999999999998</v>
      </c>
      <c r="J2075" s="3">
        <f>Raw_Data!J2075</f>
        <v>0</v>
      </c>
      <c r="K2075" s="3" t="str">
        <f>Raw_Data!K2075</f>
        <v>Gift Card</v>
      </c>
      <c r="L2075" s="3">
        <f>Raw_Data!L2075</f>
        <v>2</v>
      </c>
      <c r="M2075" s="3">
        <f>Raw_Data!M2075</f>
        <v>0.36</v>
      </c>
      <c r="N2075" s="3" t="str">
        <f>Raw_Data!N2075</f>
        <v>Drama</v>
      </c>
      <c r="O2075" s="3" t="str">
        <f t="shared" si="320"/>
        <v>18-24</v>
      </c>
      <c r="P2075" s="3" t="str">
        <f t="shared" si="321"/>
        <v>&lt;10h</v>
      </c>
      <c r="Q2075" s="3" t="str">
        <f t="shared" si="322"/>
        <v>8-21d</v>
      </c>
      <c r="R2075" s="3" t="str">
        <f t="shared" si="323"/>
        <v>Medium</v>
      </c>
      <c r="S2075" s="3" t="str">
        <f t="shared" si="324"/>
        <v>High</v>
      </c>
      <c r="T2075" s="3" t="str">
        <f t="shared" si="325"/>
        <v>Active</v>
      </c>
      <c r="U2075" s="4">
        <f>1/(1+EXP(-(Predictive_Model!$B$5+((B2075-Predictive_Model!$B$20)/Predictive_Model!$C$20)*Predictive_Model!$D$20+((E2075-Predictive_Model!$B$21)/Predictive_Model!$C$21)*Predictive_Model!$D$21+((F2075-Predictive_Model!$B$22)/Predictive_Model!$C$22)*Predictive_Model!$D$22+((I2075-Predictive_Model!$B$23)/Predictive_Model!$C$23)*Predictive_Model!$D$23+((L2075-Predictive_Model!$B$24)/Predictive_Model!$C$24)*Predictive_Model!$D$24+((M2075-Predictive_Model!$B$25)/Predictive_Model!$C$25)*Predictive_Model!$D$25+IF(C2075="Male",Predictive_Model!$D$31,IF(C2075="Other",Predictive_Model!$D$32,0))+IF(D2075="Premium",Predictive_Model!$D$34,IF(D2075="Standard",Predictive_Model!$D$35,0))+IF(G2075="Asia",Predictive_Model!$D$37,IF(G2075="Europe",Predictive_Model!$D$38,IF(G2075="North America",Predictive_Model!$D$39,IF(G2075="Oceania",Predictive_Model!$D$40,IF(G2075="South America",Predictive_Model!$D$41,0)))))+IF(H2075="Laptop",Predictive_Model!$D$43,IF(H2075="Mobile",Predictive_Model!$D$44,IF(H2075="TV",Predictive_Model!$D$45,IF(H2075="Tablet",Predictive_Model!$D$46,0))))+IF(K2075="Crypto",Predictive_Model!$D$48,IF(K2075="Debit Card",Predictive_Model!$D$49,IF(K2075="Gift Card",Predictive_Model!$D$50,IF(K2075="PayPal",Predictive_Model!$D$51,0))))+IF(N2075="Comedy",Predictive_Model!$D$53,IF(N2075="Documentary",Predictive_Model!$D$54,IF(N2075="Drama",Predictive_Model!$D$55,IF(N2075="Horror",Predictive_Model!$D$56,IF(N2075="Romance",Predictive_Model!$D$57,IF(N2075="Sci-Fi",Predictive_Model!$D$58,0)))))))))</f>
        <v>0.62990737265131058</v>
      </c>
      <c r="V2075" s="3" t="str">
        <f t="shared" si="326"/>
        <v>High</v>
      </c>
      <c r="W2075" s="6">
        <f t="shared" si="327"/>
        <v>11.332033633997076</v>
      </c>
      <c r="X2075" s="3" t="str">
        <f t="shared" si="328"/>
        <v>Monitor</v>
      </c>
      <c r="Y2075" s="3" t="str">
        <f t="shared" si="329"/>
        <v>OK</v>
      </c>
    </row>
    <row r="2076" spans="1:25" x14ac:dyDescent="0.25">
      <c r="A2076" s="3" t="str">
        <f>Raw_Data!A2076</f>
        <v>950d7dad-d93e-43ae-ab6f-1e24d330f4b3</v>
      </c>
      <c r="B2076" s="3">
        <f>Raw_Data!B2076</f>
        <v>46</v>
      </c>
      <c r="C2076" s="3" t="str">
        <f>Raw_Data!C2076</f>
        <v>Other</v>
      </c>
      <c r="D2076" s="3" t="str">
        <f>Raw_Data!D2076</f>
        <v>Standard</v>
      </c>
      <c r="E2076" s="3">
        <f>Raw_Data!E2076</f>
        <v>16.079999999999998</v>
      </c>
      <c r="F2076" s="3">
        <f>Raw_Data!F2076</f>
        <v>40</v>
      </c>
      <c r="G2076" s="3" t="str">
        <f>Raw_Data!G2076</f>
        <v>Oceania</v>
      </c>
      <c r="H2076" s="3" t="str">
        <f>Raw_Data!H2076</f>
        <v>Desktop</v>
      </c>
      <c r="I2076" s="3">
        <f>Raw_Data!I2076</f>
        <v>13.99</v>
      </c>
      <c r="J2076" s="3">
        <f>Raw_Data!J2076</f>
        <v>1</v>
      </c>
      <c r="K2076" s="3" t="str">
        <f>Raw_Data!K2076</f>
        <v>Crypto</v>
      </c>
      <c r="L2076" s="3">
        <f>Raw_Data!L2076</f>
        <v>3</v>
      </c>
      <c r="M2076" s="3">
        <f>Raw_Data!M2076</f>
        <v>0.39</v>
      </c>
      <c r="N2076" s="3" t="str">
        <f>Raw_Data!N2076</f>
        <v>Action</v>
      </c>
      <c r="O2076" s="3" t="str">
        <f t="shared" si="320"/>
        <v>45-54</v>
      </c>
      <c r="P2076" s="3" t="str">
        <f t="shared" si="321"/>
        <v>10-24h</v>
      </c>
      <c r="Q2076" s="3" t="str">
        <f t="shared" si="322"/>
        <v>22-45d</v>
      </c>
      <c r="R2076" s="3" t="str">
        <f t="shared" si="323"/>
        <v>Medium</v>
      </c>
      <c r="S2076" s="3" t="str">
        <f t="shared" si="324"/>
        <v>Mid</v>
      </c>
      <c r="T2076" s="3" t="str">
        <f t="shared" si="325"/>
        <v>Churned</v>
      </c>
      <c r="U2076" s="4">
        <f>1/(1+EXP(-(Predictive_Model!$B$5+((B2076-Predictive_Model!$B$20)/Predictive_Model!$C$20)*Predictive_Model!$D$20+((E2076-Predictive_Model!$B$21)/Predictive_Model!$C$21)*Predictive_Model!$D$21+((F2076-Predictive_Model!$B$22)/Predictive_Model!$C$22)*Predictive_Model!$D$22+((I2076-Predictive_Model!$B$23)/Predictive_Model!$C$23)*Predictive_Model!$D$23+((L2076-Predictive_Model!$B$24)/Predictive_Model!$C$24)*Predictive_Model!$D$24+((M2076-Predictive_Model!$B$25)/Predictive_Model!$C$25)*Predictive_Model!$D$25+IF(C2076="Male",Predictive_Model!$D$31,IF(C2076="Other",Predictive_Model!$D$32,0))+IF(D2076="Premium",Predictive_Model!$D$34,IF(D2076="Standard",Predictive_Model!$D$35,0))+IF(G2076="Asia",Predictive_Model!$D$37,IF(G2076="Europe",Predictive_Model!$D$38,IF(G2076="North America",Predictive_Model!$D$39,IF(G2076="Oceania",Predictive_Model!$D$40,IF(G2076="South America",Predictive_Model!$D$41,0)))))+IF(H2076="Laptop",Predictive_Model!$D$43,IF(H2076="Mobile",Predictive_Model!$D$44,IF(H2076="TV",Predictive_Model!$D$45,IF(H2076="Tablet",Predictive_Model!$D$46,0))))+IF(K2076="Crypto",Predictive_Model!$D$48,IF(K2076="Debit Card",Predictive_Model!$D$49,IF(K2076="Gift Card",Predictive_Model!$D$50,IF(K2076="PayPal",Predictive_Model!$D$51,0))))+IF(N2076="Comedy",Predictive_Model!$D$53,IF(N2076="Documentary",Predictive_Model!$D$54,IF(N2076="Drama",Predictive_Model!$D$55,IF(N2076="Horror",Predictive_Model!$D$56,IF(N2076="Romance",Predictive_Model!$D$57,IF(N2076="Sci-Fi",Predictive_Model!$D$58,0)))))))))</f>
        <v>0.82163516771901957</v>
      </c>
      <c r="V2076" s="3" t="str">
        <f t="shared" si="326"/>
        <v>Critical</v>
      </c>
      <c r="W2076" s="6">
        <f t="shared" si="327"/>
        <v>13.99</v>
      </c>
      <c r="X2076" s="3" t="str">
        <f t="shared" si="328"/>
        <v>Priority 2</v>
      </c>
      <c r="Y2076" s="3" t="str">
        <f t="shared" si="329"/>
        <v>OK</v>
      </c>
    </row>
    <row r="2077" spans="1:25" x14ac:dyDescent="0.25">
      <c r="A2077" s="3" t="str">
        <f>Raw_Data!A2077</f>
        <v>a085a33f-40ea-44f0-a592-3869a8fb76d6</v>
      </c>
      <c r="B2077" s="3">
        <f>Raw_Data!B2077</f>
        <v>44</v>
      </c>
      <c r="C2077" s="3" t="str">
        <f>Raw_Data!C2077</f>
        <v>Other</v>
      </c>
      <c r="D2077" s="3" t="str">
        <f>Raw_Data!D2077</f>
        <v>Standard</v>
      </c>
      <c r="E2077" s="3">
        <f>Raw_Data!E2077</f>
        <v>8.65</v>
      </c>
      <c r="F2077" s="3">
        <f>Raw_Data!F2077</f>
        <v>60</v>
      </c>
      <c r="G2077" s="3" t="str">
        <f>Raw_Data!G2077</f>
        <v>Oceania</v>
      </c>
      <c r="H2077" s="3" t="str">
        <f>Raw_Data!H2077</f>
        <v>Tablet</v>
      </c>
      <c r="I2077" s="3">
        <f>Raw_Data!I2077</f>
        <v>13.99</v>
      </c>
      <c r="J2077" s="3">
        <f>Raw_Data!J2077</f>
        <v>1</v>
      </c>
      <c r="K2077" s="3" t="str">
        <f>Raw_Data!K2077</f>
        <v>Credit Card</v>
      </c>
      <c r="L2077" s="3">
        <f>Raw_Data!L2077</f>
        <v>1</v>
      </c>
      <c r="M2077" s="3">
        <f>Raw_Data!M2077</f>
        <v>0.14000000000000001</v>
      </c>
      <c r="N2077" s="3" t="str">
        <f>Raw_Data!N2077</f>
        <v>Comedy</v>
      </c>
      <c r="O2077" s="3" t="str">
        <f t="shared" si="320"/>
        <v>35-44</v>
      </c>
      <c r="P2077" s="3" t="str">
        <f t="shared" si="321"/>
        <v>&lt;10h</v>
      </c>
      <c r="Q2077" s="3" t="str">
        <f t="shared" si="322"/>
        <v>46-60d</v>
      </c>
      <c r="R2077" s="3" t="str">
        <f t="shared" si="323"/>
        <v>Low</v>
      </c>
      <c r="S2077" s="3" t="str">
        <f t="shared" si="324"/>
        <v>Mid</v>
      </c>
      <c r="T2077" s="3" t="str">
        <f t="shared" si="325"/>
        <v>Churned</v>
      </c>
      <c r="U2077" s="4">
        <f>1/(1+EXP(-(Predictive_Model!$B$5+((B2077-Predictive_Model!$B$20)/Predictive_Model!$C$20)*Predictive_Model!$D$20+((E2077-Predictive_Model!$B$21)/Predictive_Model!$C$21)*Predictive_Model!$D$21+((F2077-Predictive_Model!$B$22)/Predictive_Model!$C$22)*Predictive_Model!$D$22+((I2077-Predictive_Model!$B$23)/Predictive_Model!$C$23)*Predictive_Model!$D$23+((L2077-Predictive_Model!$B$24)/Predictive_Model!$C$24)*Predictive_Model!$D$24+((M2077-Predictive_Model!$B$25)/Predictive_Model!$C$25)*Predictive_Model!$D$25+IF(C2077="Male",Predictive_Model!$D$31,IF(C2077="Other",Predictive_Model!$D$32,0))+IF(D2077="Premium",Predictive_Model!$D$34,IF(D2077="Standard",Predictive_Model!$D$35,0))+IF(G2077="Asia",Predictive_Model!$D$37,IF(G2077="Europe",Predictive_Model!$D$38,IF(G2077="North America",Predictive_Model!$D$39,IF(G2077="Oceania",Predictive_Model!$D$40,IF(G2077="South America",Predictive_Model!$D$41,0)))))+IF(H2077="Laptop",Predictive_Model!$D$43,IF(H2077="Mobile",Predictive_Model!$D$44,IF(H2077="TV",Predictive_Model!$D$45,IF(H2077="Tablet",Predictive_Model!$D$46,0))))+IF(K2077="Crypto",Predictive_Model!$D$48,IF(K2077="Debit Card",Predictive_Model!$D$49,IF(K2077="Gift Card",Predictive_Model!$D$50,IF(K2077="PayPal",Predictive_Model!$D$51,0))))+IF(N2077="Comedy",Predictive_Model!$D$53,IF(N2077="Documentary",Predictive_Model!$D$54,IF(N2077="Drama",Predictive_Model!$D$55,IF(N2077="Horror",Predictive_Model!$D$56,IF(N2077="Romance",Predictive_Model!$D$57,IF(N2077="Sci-Fi",Predictive_Model!$D$58,0)))))))))</f>
        <v>0.99995238290235533</v>
      </c>
      <c r="V2077" s="3" t="str">
        <f t="shared" si="326"/>
        <v>Critical</v>
      </c>
      <c r="W2077" s="6">
        <f t="shared" si="327"/>
        <v>13.99</v>
      </c>
      <c r="X2077" s="3" t="str">
        <f t="shared" si="328"/>
        <v>Priority 2</v>
      </c>
      <c r="Y2077" s="3" t="str">
        <f t="shared" si="329"/>
        <v>OK</v>
      </c>
    </row>
    <row r="2078" spans="1:25" x14ac:dyDescent="0.25">
      <c r="A2078" s="3" t="str">
        <f>Raw_Data!A2078</f>
        <v>f1bf566a-dde7-4e4f-8895-4e30277b67fe</v>
      </c>
      <c r="B2078" s="3">
        <f>Raw_Data!B2078</f>
        <v>36</v>
      </c>
      <c r="C2078" s="3" t="str">
        <f>Raw_Data!C2078</f>
        <v>Other</v>
      </c>
      <c r="D2078" s="3" t="str">
        <f>Raw_Data!D2078</f>
        <v>Basic</v>
      </c>
      <c r="E2078" s="3">
        <f>Raw_Data!E2078</f>
        <v>1.82</v>
      </c>
      <c r="F2078" s="3">
        <f>Raw_Data!F2078</f>
        <v>55</v>
      </c>
      <c r="G2078" s="3" t="str">
        <f>Raw_Data!G2078</f>
        <v>Europe</v>
      </c>
      <c r="H2078" s="3" t="str">
        <f>Raw_Data!H2078</f>
        <v>Laptop</v>
      </c>
      <c r="I2078" s="3">
        <f>Raw_Data!I2078</f>
        <v>8.99</v>
      </c>
      <c r="J2078" s="3">
        <f>Raw_Data!J2078</f>
        <v>1</v>
      </c>
      <c r="K2078" s="3" t="str">
        <f>Raw_Data!K2078</f>
        <v>PayPal</v>
      </c>
      <c r="L2078" s="3">
        <f>Raw_Data!L2078</f>
        <v>2</v>
      </c>
      <c r="M2078" s="3">
        <f>Raw_Data!M2078</f>
        <v>0.03</v>
      </c>
      <c r="N2078" s="3" t="str">
        <f>Raw_Data!N2078</f>
        <v>Sci-Fi</v>
      </c>
      <c r="O2078" s="3" t="str">
        <f t="shared" si="320"/>
        <v>35-44</v>
      </c>
      <c r="P2078" s="3" t="str">
        <f t="shared" si="321"/>
        <v>&lt;10h</v>
      </c>
      <c r="Q2078" s="3" t="str">
        <f t="shared" si="322"/>
        <v>46-60d</v>
      </c>
      <c r="R2078" s="3" t="str">
        <f t="shared" si="323"/>
        <v>Low</v>
      </c>
      <c r="S2078" s="3" t="str">
        <f t="shared" si="324"/>
        <v>Low</v>
      </c>
      <c r="T2078" s="3" t="str">
        <f t="shared" si="325"/>
        <v>Churned</v>
      </c>
      <c r="U2078" s="4">
        <f>1/(1+EXP(-(Predictive_Model!$B$5+((B2078-Predictive_Model!$B$20)/Predictive_Model!$C$20)*Predictive_Model!$D$20+((E2078-Predictive_Model!$B$21)/Predictive_Model!$C$21)*Predictive_Model!$D$21+((F2078-Predictive_Model!$B$22)/Predictive_Model!$C$22)*Predictive_Model!$D$22+((I2078-Predictive_Model!$B$23)/Predictive_Model!$C$23)*Predictive_Model!$D$23+((L2078-Predictive_Model!$B$24)/Predictive_Model!$C$24)*Predictive_Model!$D$24+((M2078-Predictive_Model!$B$25)/Predictive_Model!$C$25)*Predictive_Model!$D$25+IF(C2078="Male",Predictive_Model!$D$31,IF(C2078="Other",Predictive_Model!$D$32,0))+IF(D2078="Premium",Predictive_Model!$D$34,IF(D2078="Standard",Predictive_Model!$D$35,0))+IF(G2078="Asia",Predictive_Model!$D$37,IF(G2078="Europe",Predictive_Model!$D$38,IF(G2078="North America",Predictive_Model!$D$39,IF(G2078="Oceania",Predictive_Model!$D$40,IF(G2078="South America",Predictive_Model!$D$41,0)))))+IF(H2078="Laptop",Predictive_Model!$D$43,IF(H2078="Mobile",Predictive_Model!$D$44,IF(H2078="TV",Predictive_Model!$D$45,IF(H2078="Tablet",Predictive_Model!$D$46,0))))+IF(K2078="Crypto",Predictive_Model!$D$48,IF(K2078="Debit Card",Predictive_Model!$D$49,IF(K2078="Gift Card",Predictive_Model!$D$50,IF(K2078="PayPal",Predictive_Model!$D$51,0))))+IF(N2078="Comedy",Predictive_Model!$D$53,IF(N2078="Documentary",Predictive_Model!$D$54,IF(N2078="Drama",Predictive_Model!$D$55,IF(N2078="Horror",Predictive_Model!$D$56,IF(N2078="Romance",Predictive_Model!$D$57,IF(N2078="Sci-Fi",Predictive_Model!$D$58,0)))))))))</f>
        <v>0.99996706075752528</v>
      </c>
      <c r="V2078" s="3" t="str">
        <f t="shared" si="326"/>
        <v>Critical</v>
      </c>
      <c r="W2078" s="6">
        <f t="shared" si="327"/>
        <v>8.99</v>
      </c>
      <c r="X2078" s="3" t="str">
        <f t="shared" si="328"/>
        <v>Priority 2</v>
      </c>
      <c r="Y2078" s="3" t="str">
        <f t="shared" si="329"/>
        <v>OK</v>
      </c>
    </row>
    <row r="2079" spans="1:25" x14ac:dyDescent="0.25">
      <c r="A2079" s="3" t="str">
        <f>Raw_Data!A2079</f>
        <v>ff0381b1-21b5-4e1c-9f32-a33104814ce9</v>
      </c>
      <c r="B2079" s="3">
        <f>Raw_Data!B2079</f>
        <v>35</v>
      </c>
      <c r="C2079" s="3" t="str">
        <f>Raw_Data!C2079</f>
        <v>Other</v>
      </c>
      <c r="D2079" s="3" t="str">
        <f>Raw_Data!D2079</f>
        <v>Standard</v>
      </c>
      <c r="E2079" s="3">
        <f>Raw_Data!E2079</f>
        <v>9.43</v>
      </c>
      <c r="F2079" s="3">
        <f>Raw_Data!F2079</f>
        <v>10</v>
      </c>
      <c r="G2079" s="3" t="str">
        <f>Raw_Data!G2079</f>
        <v>South America</v>
      </c>
      <c r="H2079" s="3" t="str">
        <f>Raw_Data!H2079</f>
        <v>Laptop</v>
      </c>
      <c r="I2079" s="3">
        <f>Raw_Data!I2079</f>
        <v>13.99</v>
      </c>
      <c r="J2079" s="3">
        <f>Raw_Data!J2079</f>
        <v>0</v>
      </c>
      <c r="K2079" s="3" t="str">
        <f>Raw_Data!K2079</f>
        <v>PayPal</v>
      </c>
      <c r="L2079" s="3">
        <f>Raw_Data!L2079</f>
        <v>2</v>
      </c>
      <c r="M2079" s="3">
        <f>Raw_Data!M2079</f>
        <v>0.86</v>
      </c>
      <c r="N2079" s="3" t="str">
        <f>Raw_Data!N2079</f>
        <v>Horror</v>
      </c>
      <c r="O2079" s="3" t="str">
        <f t="shared" si="320"/>
        <v>35-44</v>
      </c>
      <c r="P2079" s="3" t="str">
        <f t="shared" si="321"/>
        <v>&lt;10h</v>
      </c>
      <c r="Q2079" s="3" t="str">
        <f t="shared" si="322"/>
        <v>8-21d</v>
      </c>
      <c r="R2079" s="3" t="str">
        <f t="shared" si="323"/>
        <v>Medium</v>
      </c>
      <c r="S2079" s="3" t="str">
        <f t="shared" si="324"/>
        <v>Mid</v>
      </c>
      <c r="T2079" s="3" t="str">
        <f t="shared" si="325"/>
        <v>Active</v>
      </c>
      <c r="U2079" s="4">
        <f>1/(1+EXP(-(Predictive_Model!$B$5+((B2079-Predictive_Model!$B$20)/Predictive_Model!$C$20)*Predictive_Model!$D$20+((E2079-Predictive_Model!$B$21)/Predictive_Model!$C$21)*Predictive_Model!$D$21+((F2079-Predictive_Model!$B$22)/Predictive_Model!$C$22)*Predictive_Model!$D$22+((I2079-Predictive_Model!$B$23)/Predictive_Model!$C$23)*Predictive_Model!$D$23+((L2079-Predictive_Model!$B$24)/Predictive_Model!$C$24)*Predictive_Model!$D$24+((M2079-Predictive_Model!$B$25)/Predictive_Model!$C$25)*Predictive_Model!$D$25+IF(C2079="Male",Predictive_Model!$D$31,IF(C2079="Other",Predictive_Model!$D$32,0))+IF(D2079="Premium",Predictive_Model!$D$34,IF(D2079="Standard",Predictive_Model!$D$35,0))+IF(G2079="Asia",Predictive_Model!$D$37,IF(G2079="Europe",Predictive_Model!$D$38,IF(G2079="North America",Predictive_Model!$D$39,IF(G2079="Oceania",Predictive_Model!$D$40,IF(G2079="South America",Predictive_Model!$D$41,0)))))+IF(H2079="Laptop",Predictive_Model!$D$43,IF(H2079="Mobile",Predictive_Model!$D$44,IF(H2079="TV",Predictive_Model!$D$45,IF(H2079="Tablet",Predictive_Model!$D$46,0))))+IF(K2079="Crypto",Predictive_Model!$D$48,IF(K2079="Debit Card",Predictive_Model!$D$49,IF(K2079="Gift Card",Predictive_Model!$D$50,IF(K2079="PayPal",Predictive_Model!$D$51,0))))+IF(N2079="Comedy",Predictive_Model!$D$53,IF(N2079="Documentary",Predictive_Model!$D$54,IF(N2079="Drama",Predictive_Model!$D$55,IF(N2079="Horror",Predictive_Model!$D$56,IF(N2079="Romance",Predictive_Model!$D$57,IF(N2079="Sci-Fi",Predictive_Model!$D$58,0)))))))))</f>
        <v>0.35952375715525231</v>
      </c>
      <c r="V2079" s="3" t="str">
        <f t="shared" si="326"/>
        <v>Medium</v>
      </c>
      <c r="W2079" s="6">
        <f t="shared" si="327"/>
        <v>5.0297373626019795</v>
      </c>
      <c r="X2079" s="3" t="str">
        <f t="shared" si="328"/>
        <v>Monitor</v>
      </c>
      <c r="Y2079" s="3" t="str">
        <f t="shared" si="329"/>
        <v>OK</v>
      </c>
    </row>
    <row r="2080" spans="1:25" x14ac:dyDescent="0.25">
      <c r="A2080" s="3" t="str">
        <f>Raw_Data!A2080</f>
        <v>b02aafea-c911-43ca-8034-748cdba41d79</v>
      </c>
      <c r="B2080" s="3">
        <f>Raw_Data!B2080</f>
        <v>43</v>
      </c>
      <c r="C2080" s="3" t="str">
        <f>Raw_Data!C2080</f>
        <v>Male</v>
      </c>
      <c r="D2080" s="3" t="str">
        <f>Raw_Data!D2080</f>
        <v>Premium</v>
      </c>
      <c r="E2080" s="3">
        <f>Raw_Data!E2080</f>
        <v>8.9700000000000006</v>
      </c>
      <c r="F2080" s="3">
        <f>Raw_Data!F2080</f>
        <v>0</v>
      </c>
      <c r="G2080" s="3" t="str">
        <f>Raw_Data!G2080</f>
        <v>North America</v>
      </c>
      <c r="H2080" s="3" t="str">
        <f>Raw_Data!H2080</f>
        <v>TV</v>
      </c>
      <c r="I2080" s="3">
        <f>Raw_Data!I2080</f>
        <v>17.989999999999998</v>
      </c>
      <c r="J2080" s="3">
        <f>Raw_Data!J2080</f>
        <v>0</v>
      </c>
      <c r="K2080" s="3" t="str">
        <f>Raw_Data!K2080</f>
        <v>Gift Card</v>
      </c>
      <c r="L2080" s="3">
        <f>Raw_Data!L2080</f>
        <v>5</v>
      </c>
      <c r="M2080" s="3">
        <f>Raw_Data!M2080</f>
        <v>8.9700000000000006</v>
      </c>
      <c r="N2080" s="3" t="str">
        <f>Raw_Data!N2080</f>
        <v>Documentary</v>
      </c>
      <c r="O2080" s="3" t="str">
        <f t="shared" si="320"/>
        <v>35-44</v>
      </c>
      <c r="P2080" s="3" t="str">
        <f t="shared" si="321"/>
        <v>&lt;10h</v>
      </c>
      <c r="Q2080" s="3" t="str">
        <f t="shared" si="322"/>
        <v>0-7d</v>
      </c>
      <c r="R2080" s="3" t="str">
        <f t="shared" si="323"/>
        <v>Medium</v>
      </c>
      <c r="S2080" s="3" t="str">
        <f t="shared" si="324"/>
        <v>High</v>
      </c>
      <c r="T2080" s="3" t="str">
        <f t="shared" si="325"/>
        <v>Active</v>
      </c>
      <c r="U2080" s="4">
        <f>1/(1+EXP(-(Predictive_Model!$B$5+((B2080-Predictive_Model!$B$20)/Predictive_Model!$C$20)*Predictive_Model!$D$20+((E2080-Predictive_Model!$B$21)/Predictive_Model!$C$21)*Predictive_Model!$D$21+((F2080-Predictive_Model!$B$22)/Predictive_Model!$C$22)*Predictive_Model!$D$22+((I2080-Predictive_Model!$B$23)/Predictive_Model!$C$23)*Predictive_Model!$D$23+((L2080-Predictive_Model!$B$24)/Predictive_Model!$C$24)*Predictive_Model!$D$24+((M2080-Predictive_Model!$B$25)/Predictive_Model!$C$25)*Predictive_Model!$D$25+IF(C2080="Male",Predictive_Model!$D$31,IF(C2080="Other",Predictive_Model!$D$32,0))+IF(D2080="Premium",Predictive_Model!$D$34,IF(D2080="Standard",Predictive_Model!$D$35,0))+IF(G2080="Asia",Predictive_Model!$D$37,IF(G2080="Europe",Predictive_Model!$D$38,IF(G2080="North America",Predictive_Model!$D$39,IF(G2080="Oceania",Predictive_Model!$D$40,IF(G2080="South America",Predictive_Model!$D$41,0)))))+IF(H2080="Laptop",Predictive_Model!$D$43,IF(H2080="Mobile",Predictive_Model!$D$44,IF(H2080="TV",Predictive_Model!$D$45,IF(H2080="Tablet",Predictive_Model!$D$46,0))))+IF(K2080="Crypto",Predictive_Model!$D$48,IF(K2080="Debit Card",Predictive_Model!$D$49,IF(K2080="Gift Card",Predictive_Model!$D$50,IF(K2080="PayPal",Predictive_Model!$D$51,0))))+IF(N2080="Comedy",Predictive_Model!$D$53,IF(N2080="Documentary",Predictive_Model!$D$54,IF(N2080="Drama",Predictive_Model!$D$55,IF(N2080="Horror",Predictive_Model!$D$56,IF(N2080="Romance",Predictive_Model!$D$57,IF(N2080="Sci-Fi",Predictive_Model!$D$58,0)))))))))</f>
        <v>3.8589621350682612E-9</v>
      </c>
      <c r="V2080" s="3" t="str">
        <f t="shared" si="326"/>
        <v>Low</v>
      </c>
      <c r="W2080" s="6">
        <f t="shared" si="327"/>
        <v>6.9422728809878011E-8</v>
      </c>
      <c r="X2080" s="3" t="str">
        <f t="shared" si="328"/>
        <v>Monitor</v>
      </c>
      <c r="Y2080" s="3" t="str">
        <f t="shared" si="329"/>
        <v>OK</v>
      </c>
    </row>
    <row r="2081" spans="1:25" x14ac:dyDescent="0.25">
      <c r="A2081" s="3" t="str">
        <f>Raw_Data!A2081</f>
        <v>58d12b76-d7ee-481e-b9f8-6d8513ea063d</v>
      </c>
      <c r="B2081" s="3">
        <f>Raw_Data!B2081</f>
        <v>57</v>
      </c>
      <c r="C2081" s="3" t="str">
        <f>Raw_Data!C2081</f>
        <v>Female</v>
      </c>
      <c r="D2081" s="3" t="str">
        <f>Raw_Data!D2081</f>
        <v>Standard</v>
      </c>
      <c r="E2081" s="3">
        <f>Raw_Data!E2081</f>
        <v>4.91</v>
      </c>
      <c r="F2081" s="3">
        <f>Raw_Data!F2081</f>
        <v>6</v>
      </c>
      <c r="G2081" s="3" t="str">
        <f>Raw_Data!G2081</f>
        <v>North America</v>
      </c>
      <c r="H2081" s="3" t="str">
        <f>Raw_Data!H2081</f>
        <v>Desktop</v>
      </c>
      <c r="I2081" s="3">
        <f>Raw_Data!I2081</f>
        <v>13.99</v>
      </c>
      <c r="J2081" s="3">
        <f>Raw_Data!J2081</f>
        <v>0</v>
      </c>
      <c r="K2081" s="3" t="str">
        <f>Raw_Data!K2081</f>
        <v>PayPal</v>
      </c>
      <c r="L2081" s="3">
        <f>Raw_Data!L2081</f>
        <v>1</v>
      </c>
      <c r="M2081" s="3">
        <f>Raw_Data!M2081</f>
        <v>0.7</v>
      </c>
      <c r="N2081" s="3" t="str">
        <f>Raw_Data!N2081</f>
        <v>Sci-Fi</v>
      </c>
      <c r="O2081" s="3" t="str">
        <f t="shared" si="320"/>
        <v>55-70</v>
      </c>
      <c r="P2081" s="3" t="str">
        <f t="shared" si="321"/>
        <v>&lt;10h</v>
      </c>
      <c r="Q2081" s="3" t="str">
        <f t="shared" si="322"/>
        <v>0-7d</v>
      </c>
      <c r="R2081" s="3" t="str">
        <f t="shared" si="323"/>
        <v>Medium</v>
      </c>
      <c r="S2081" s="3" t="str">
        <f t="shared" si="324"/>
        <v>Mid</v>
      </c>
      <c r="T2081" s="3" t="str">
        <f t="shared" si="325"/>
        <v>Active</v>
      </c>
      <c r="U2081" s="4">
        <f>1/(1+EXP(-(Predictive_Model!$B$5+((B2081-Predictive_Model!$B$20)/Predictive_Model!$C$20)*Predictive_Model!$D$20+((E2081-Predictive_Model!$B$21)/Predictive_Model!$C$21)*Predictive_Model!$D$21+((F2081-Predictive_Model!$B$22)/Predictive_Model!$C$22)*Predictive_Model!$D$22+((I2081-Predictive_Model!$B$23)/Predictive_Model!$C$23)*Predictive_Model!$D$23+((L2081-Predictive_Model!$B$24)/Predictive_Model!$C$24)*Predictive_Model!$D$24+((M2081-Predictive_Model!$B$25)/Predictive_Model!$C$25)*Predictive_Model!$D$25+IF(C2081="Male",Predictive_Model!$D$31,IF(C2081="Other",Predictive_Model!$D$32,0))+IF(D2081="Premium",Predictive_Model!$D$34,IF(D2081="Standard",Predictive_Model!$D$35,0))+IF(G2081="Asia",Predictive_Model!$D$37,IF(G2081="Europe",Predictive_Model!$D$38,IF(G2081="North America",Predictive_Model!$D$39,IF(G2081="Oceania",Predictive_Model!$D$40,IF(G2081="South America",Predictive_Model!$D$41,0)))))+IF(H2081="Laptop",Predictive_Model!$D$43,IF(H2081="Mobile",Predictive_Model!$D$44,IF(H2081="TV",Predictive_Model!$D$45,IF(H2081="Tablet",Predictive_Model!$D$46,0))))+IF(K2081="Crypto",Predictive_Model!$D$48,IF(K2081="Debit Card",Predictive_Model!$D$49,IF(K2081="Gift Card",Predictive_Model!$D$50,IF(K2081="PayPal",Predictive_Model!$D$51,0))))+IF(N2081="Comedy",Predictive_Model!$D$53,IF(N2081="Documentary",Predictive_Model!$D$54,IF(N2081="Drama",Predictive_Model!$D$55,IF(N2081="Horror",Predictive_Model!$D$56,IF(N2081="Romance",Predictive_Model!$D$57,IF(N2081="Sci-Fi",Predictive_Model!$D$58,0)))))))))</f>
        <v>0.8216828433442197</v>
      </c>
      <c r="V2081" s="3" t="str">
        <f t="shared" si="326"/>
        <v>Critical</v>
      </c>
      <c r="W2081" s="6">
        <f t="shared" si="327"/>
        <v>11.495342978385635</v>
      </c>
      <c r="X2081" s="3" t="str">
        <f t="shared" si="328"/>
        <v>Priority 2</v>
      </c>
      <c r="Y2081" s="3" t="str">
        <f t="shared" si="329"/>
        <v>OK</v>
      </c>
    </row>
    <row r="2082" spans="1:25" x14ac:dyDescent="0.25">
      <c r="A2082" s="3" t="str">
        <f>Raw_Data!A2082</f>
        <v>08141b17-2f86-464f-ac79-eac660142aab</v>
      </c>
      <c r="B2082" s="3">
        <f>Raw_Data!B2082</f>
        <v>58</v>
      </c>
      <c r="C2082" s="3" t="str">
        <f>Raw_Data!C2082</f>
        <v>Male</v>
      </c>
      <c r="D2082" s="3" t="str">
        <f>Raw_Data!D2082</f>
        <v>Standard</v>
      </c>
      <c r="E2082" s="3">
        <f>Raw_Data!E2082</f>
        <v>4.83</v>
      </c>
      <c r="F2082" s="3">
        <f>Raw_Data!F2082</f>
        <v>49</v>
      </c>
      <c r="G2082" s="3" t="str">
        <f>Raw_Data!G2082</f>
        <v>Asia</v>
      </c>
      <c r="H2082" s="3" t="str">
        <f>Raw_Data!H2082</f>
        <v>TV</v>
      </c>
      <c r="I2082" s="3">
        <f>Raw_Data!I2082</f>
        <v>13.99</v>
      </c>
      <c r="J2082" s="3">
        <f>Raw_Data!J2082</f>
        <v>1</v>
      </c>
      <c r="K2082" s="3" t="str">
        <f>Raw_Data!K2082</f>
        <v>PayPal</v>
      </c>
      <c r="L2082" s="3">
        <f>Raw_Data!L2082</f>
        <v>4</v>
      </c>
      <c r="M2082" s="3">
        <f>Raw_Data!M2082</f>
        <v>0.1</v>
      </c>
      <c r="N2082" s="3" t="str">
        <f>Raw_Data!N2082</f>
        <v>Documentary</v>
      </c>
      <c r="O2082" s="3" t="str">
        <f t="shared" si="320"/>
        <v>55-70</v>
      </c>
      <c r="P2082" s="3" t="str">
        <f t="shared" si="321"/>
        <v>&lt;10h</v>
      </c>
      <c r="Q2082" s="3" t="str">
        <f t="shared" si="322"/>
        <v>46-60d</v>
      </c>
      <c r="R2082" s="3" t="str">
        <f t="shared" si="323"/>
        <v>Low</v>
      </c>
      <c r="S2082" s="3" t="str">
        <f t="shared" si="324"/>
        <v>Mid</v>
      </c>
      <c r="T2082" s="3" t="str">
        <f t="shared" si="325"/>
        <v>Churned</v>
      </c>
      <c r="U2082" s="4">
        <f>1/(1+EXP(-(Predictive_Model!$B$5+((B2082-Predictive_Model!$B$20)/Predictive_Model!$C$20)*Predictive_Model!$D$20+((E2082-Predictive_Model!$B$21)/Predictive_Model!$C$21)*Predictive_Model!$D$21+((F2082-Predictive_Model!$B$22)/Predictive_Model!$C$22)*Predictive_Model!$D$22+((I2082-Predictive_Model!$B$23)/Predictive_Model!$C$23)*Predictive_Model!$D$23+((L2082-Predictive_Model!$B$24)/Predictive_Model!$C$24)*Predictive_Model!$D$24+((M2082-Predictive_Model!$B$25)/Predictive_Model!$C$25)*Predictive_Model!$D$25+IF(C2082="Male",Predictive_Model!$D$31,IF(C2082="Other",Predictive_Model!$D$32,0))+IF(D2082="Premium",Predictive_Model!$D$34,IF(D2082="Standard",Predictive_Model!$D$35,0))+IF(G2082="Asia",Predictive_Model!$D$37,IF(G2082="Europe",Predictive_Model!$D$38,IF(G2082="North America",Predictive_Model!$D$39,IF(G2082="Oceania",Predictive_Model!$D$40,IF(G2082="South America",Predictive_Model!$D$41,0)))))+IF(H2082="Laptop",Predictive_Model!$D$43,IF(H2082="Mobile",Predictive_Model!$D$44,IF(H2082="TV",Predictive_Model!$D$45,IF(H2082="Tablet",Predictive_Model!$D$46,0))))+IF(K2082="Crypto",Predictive_Model!$D$48,IF(K2082="Debit Card",Predictive_Model!$D$49,IF(K2082="Gift Card",Predictive_Model!$D$50,IF(K2082="PayPal",Predictive_Model!$D$51,0))))+IF(N2082="Comedy",Predictive_Model!$D$53,IF(N2082="Documentary",Predictive_Model!$D$54,IF(N2082="Drama",Predictive_Model!$D$55,IF(N2082="Horror",Predictive_Model!$D$56,IF(N2082="Romance",Predictive_Model!$D$57,IF(N2082="Sci-Fi",Predictive_Model!$D$58,0)))))))))</f>
        <v>0.99534758453142302</v>
      </c>
      <c r="V2082" s="3" t="str">
        <f t="shared" si="326"/>
        <v>Critical</v>
      </c>
      <c r="W2082" s="6">
        <f t="shared" si="327"/>
        <v>13.99</v>
      </c>
      <c r="X2082" s="3" t="str">
        <f t="shared" si="328"/>
        <v>Priority 2</v>
      </c>
      <c r="Y2082" s="3" t="str">
        <f t="shared" si="329"/>
        <v>OK</v>
      </c>
    </row>
    <row r="2083" spans="1:25" x14ac:dyDescent="0.25">
      <c r="A2083" s="3" t="str">
        <f>Raw_Data!A2083</f>
        <v>1560ad96-084e-4aee-9acd-5e46ee8105e4</v>
      </c>
      <c r="B2083" s="3">
        <f>Raw_Data!B2083</f>
        <v>65</v>
      </c>
      <c r="C2083" s="3" t="str">
        <f>Raw_Data!C2083</f>
        <v>Female</v>
      </c>
      <c r="D2083" s="3" t="str">
        <f>Raw_Data!D2083</f>
        <v>Basic</v>
      </c>
      <c r="E2083" s="3">
        <f>Raw_Data!E2083</f>
        <v>4.09</v>
      </c>
      <c r="F2083" s="3">
        <f>Raw_Data!F2083</f>
        <v>18</v>
      </c>
      <c r="G2083" s="3" t="str">
        <f>Raw_Data!G2083</f>
        <v>Europe</v>
      </c>
      <c r="H2083" s="3" t="str">
        <f>Raw_Data!H2083</f>
        <v>Mobile</v>
      </c>
      <c r="I2083" s="3">
        <f>Raw_Data!I2083</f>
        <v>8.99</v>
      </c>
      <c r="J2083" s="3">
        <f>Raw_Data!J2083</f>
        <v>1</v>
      </c>
      <c r="K2083" s="3" t="str">
        <f>Raw_Data!K2083</f>
        <v>Credit Card</v>
      </c>
      <c r="L2083" s="3">
        <f>Raw_Data!L2083</f>
        <v>2</v>
      </c>
      <c r="M2083" s="3">
        <f>Raw_Data!M2083</f>
        <v>0.22</v>
      </c>
      <c r="N2083" s="3" t="str">
        <f>Raw_Data!N2083</f>
        <v>Drama</v>
      </c>
      <c r="O2083" s="3" t="str">
        <f t="shared" si="320"/>
        <v>55-70</v>
      </c>
      <c r="P2083" s="3" t="str">
        <f t="shared" si="321"/>
        <v>&lt;10h</v>
      </c>
      <c r="Q2083" s="3" t="str">
        <f t="shared" si="322"/>
        <v>8-21d</v>
      </c>
      <c r="R2083" s="3" t="str">
        <f t="shared" si="323"/>
        <v>Medium</v>
      </c>
      <c r="S2083" s="3" t="str">
        <f t="shared" si="324"/>
        <v>Low</v>
      </c>
      <c r="T2083" s="3" t="str">
        <f t="shared" si="325"/>
        <v>Churned</v>
      </c>
      <c r="U2083" s="4">
        <f>1/(1+EXP(-(Predictive_Model!$B$5+((B2083-Predictive_Model!$B$20)/Predictive_Model!$C$20)*Predictive_Model!$D$20+((E2083-Predictive_Model!$B$21)/Predictive_Model!$C$21)*Predictive_Model!$D$21+((F2083-Predictive_Model!$B$22)/Predictive_Model!$C$22)*Predictive_Model!$D$22+((I2083-Predictive_Model!$B$23)/Predictive_Model!$C$23)*Predictive_Model!$D$23+((L2083-Predictive_Model!$B$24)/Predictive_Model!$C$24)*Predictive_Model!$D$24+((M2083-Predictive_Model!$B$25)/Predictive_Model!$C$25)*Predictive_Model!$D$25+IF(C2083="Male",Predictive_Model!$D$31,IF(C2083="Other",Predictive_Model!$D$32,0))+IF(D2083="Premium",Predictive_Model!$D$34,IF(D2083="Standard",Predictive_Model!$D$35,0))+IF(G2083="Asia",Predictive_Model!$D$37,IF(G2083="Europe",Predictive_Model!$D$38,IF(G2083="North America",Predictive_Model!$D$39,IF(G2083="Oceania",Predictive_Model!$D$40,IF(G2083="South America",Predictive_Model!$D$41,0)))))+IF(H2083="Laptop",Predictive_Model!$D$43,IF(H2083="Mobile",Predictive_Model!$D$44,IF(H2083="TV",Predictive_Model!$D$45,IF(H2083="Tablet",Predictive_Model!$D$46,0))))+IF(K2083="Crypto",Predictive_Model!$D$48,IF(K2083="Debit Card",Predictive_Model!$D$49,IF(K2083="Gift Card",Predictive_Model!$D$50,IF(K2083="PayPal",Predictive_Model!$D$51,0))))+IF(N2083="Comedy",Predictive_Model!$D$53,IF(N2083="Documentary",Predictive_Model!$D$54,IF(N2083="Drama",Predictive_Model!$D$55,IF(N2083="Horror",Predictive_Model!$D$56,IF(N2083="Romance",Predictive_Model!$D$57,IF(N2083="Sci-Fi",Predictive_Model!$D$58,0)))))))))</f>
        <v>0.99809142420263941</v>
      </c>
      <c r="V2083" s="3" t="str">
        <f t="shared" si="326"/>
        <v>Critical</v>
      </c>
      <c r="W2083" s="6">
        <f t="shared" si="327"/>
        <v>8.99</v>
      </c>
      <c r="X2083" s="3" t="str">
        <f t="shared" si="328"/>
        <v>Priority 2</v>
      </c>
      <c r="Y2083" s="3" t="str">
        <f t="shared" si="329"/>
        <v>OK</v>
      </c>
    </row>
    <row r="2084" spans="1:25" x14ac:dyDescent="0.25">
      <c r="A2084" s="3" t="str">
        <f>Raw_Data!A2084</f>
        <v>0d26aff1-5dcd-4c72-8853-ac6efd34ca2a</v>
      </c>
      <c r="B2084" s="3">
        <f>Raw_Data!B2084</f>
        <v>22</v>
      </c>
      <c r="C2084" s="3" t="str">
        <f>Raw_Data!C2084</f>
        <v>Female</v>
      </c>
      <c r="D2084" s="3" t="str">
        <f>Raw_Data!D2084</f>
        <v>Premium</v>
      </c>
      <c r="E2084" s="3">
        <f>Raw_Data!E2084</f>
        <v>26.81</v>
      </c>
      <c r="F2084" s="3">
        <f>Raw_Data!F2084</f>
        <v>4</v>
      </c>
      <c r="G2084" s="3" t="str">
        <f>Raw_Data!G2084</f>
        <v>Asia</v>
      </c>
      <c r="H2084" s="3" t="str">
        <f>Raw_Data!H2084</f>
        <v>TV</v>
      </c>
      <c r="I2084" s="3">
        <f>Raw_Data!I2084</f>
        <v>17.989999999999998</v>
      </c>
      <c r="J2084" s="3">
        <f>Raw_Data!J2084</f>
        <v>0</v>
      </c>
      <c r="K2084" s="3" t="str">
        <f>Raw_Data!K2084</f>
        <v>Debit Card</v>
      </c>
      <c r="L2084" s="3">
        <f>Raw_Data!L2084</f>
        <v>5</v>
      </c>
      <c r="M2084" s="3">
        <f>Raw_Data!M2084</f>
        <v>5.36</v>
      </c>
      <c r="N2084" s="3" t="str">
        <f>Raw_Data!N2084</f>
        <v>Romance</v>
      </c>
      <c r="O2084" s="3" t="str">
        <f t="shared" si="320"/>
        <v>18-24</v>
      </c>
      <c r="P2084" s="3" t="str">
        <f t="shared" si="321"/>
        <v>25-49h</v>
      </c>
      <c r="Q2084" s="3" t="str">
        <f t="shared" si="322"/>
        <v>0-7d</v>
      </c>
      <c r="R2084" s="3" t="str">
        <f t="shared" si="323"/>
        <v>High</v>
      </c>
      <c r="S2084" s="3" t="str">
        <f t="shared" si="324"/>
        <v>High</v>
      </c>
      <c r="T2084" s="3" t="str">
        <f t="shared" si="325"/>
        <v>Active</v>
      </c>
      <c r="U2084" s="4">
        <f>1/(1+EXP(-(Predictive_Model!$B$5+((B2084-Predictive_Model!$B$20)/Predictive_Model!$C$20)*Predictive_Model!$D$20+((E2084-Predictive_Model!$B$21)/Predictive_Model!$C$21)*Predictive_Model!$D$21+((F2084-Predictive_Model!$B$22)/Predictive_Model!$C$22)*Predictive_Model!$D$22+((I2084-Predictive_Model!$B$23)/Predictive_Model!$C$23)*Predictive_Model!$D$23+((L2084-Predictive_Model!$B$24)/Predictive_Model!$C$24)*Predictive_Model!$D$24+((M2084-Predictive_Model!$B$25)/Predictive_Model!$C$25)*Predictive_Model!$D$25+IF(C2084="Male",Predictive_Model!$D$31,IF(C2084="Other",Predictive_Model!$D$32,0))+IF(D2084="Premium",Predictive_Model!$D$34,IF(D2084="Standard",Predictive_Model!$D$35,0))+IF(G2084="Asia",Predictive_Model!$D$37,IF(G2084="Europe",Predictive_Model!$D$38,IF(G2084="North America",Predictive_Model!$D$39,IF(G2084="Oceania",Predictive_Model!$D$40,IF(G2084="South America",Predictive_Model!$D$41,0)))))+IF(H2084="Laptop",Predictive_Model!$D$43,IF(H2084="Mobile",Predictive_Model!$D$44,IF(H2084="TV",Predictive_Model!$D$45,IF(H2084="Tablet",Predictive_Model!$D$46,0))))+IF(K2084="Crypto",Predictive_Model!$D$48,IF(K2084="Debit Card",Predictive_Model!$D$49,IF(K2084="Gift Card",Predictive_Model!$D$50,IF(K2084="PayPal",Predictive_Model!$D$51,0))))+IF(N2084="Comedy",Predictive_Model!$D$53,IF(N2084="Documentary",Predictive_Model!$D$54,IF(N2084="Drama",Predictive_Model!$D$55,IF(N2084="Horror",Predictive_Model!$D$56,IF(N2084="Romance",Predictive_Model!$D$57,IF(N2084="Sci-Fi",Predictive_Model!$D$58,0)))))))))</f>
        <v>5.2940102889205188E-9</v>
      </c>
      <c r="V2084" s="3" t="str">
        <f t="shared" si="326"/>
        <v>Low</v>
      </c>
      <c r="W2084" s="6">
        <f t="shared" si="327"/>
        <v>9.5239245097680129E-8</v>
      </c>
      <c r="X2084" s="3" t="str">
        <f t="shared" si="328"/>
        <v>Monitor</v>
      </c>
      <c r="Y2084" s="3" t="str">
        <f t="shared" si="329"/>
        <v>OK</v>
      </c>
    </row>
    <row r="2085" spans="1:25" x14ac:dyDescent="0.25">
      <c r="A2085" s="3" t="str">
        <f>Raw_Data!A2085</f>
        <v>84080a5b-af89-4c17-b1f8-6859842d4e5b</v>
      </c>
      <c r="B2085" s="3">
        <f>Raw_Data!B2085</f>
        <v>68</v>
      </c>
      <c r="C2085" s="3" t="str">
        <f>Raw_Data!C2085</f>
        <v>Female</v>
      </c>
      <c r="D2085" s="3" t="str">
        <f>Raw_Data!D2085</f>
        <v>Basic</v>
      </c>
      <c r="E2085" s="3">
        <f>Raw_Data!E2085</f>
        <v>15.85</v>
      </c>
      <c r="F2085" s="3">
        <f>Raw_Data!F2085</f>
        <v>38</v>
      </c>
      <c r="G2085" s="3" t="str">
        <f>Raw_Data!G2085</f>
        <v>South America</v>
      </c>
      <c r="H2085" s="3" t="str">
        <f>Raw_Data!H2085</f>
        <v>TV</v>
      </c>
      <c r="I2085" s="3">
        <f>Raw_Data!I2085</f>
        <v>8.99</v>
      </c>
      <c r="J2085" s="3">
        <f>Raw_Data!J2085</f>
        <v>1</v>
      </c>
      <c r="K2085" s="3" t="str">
        <f>Raw_Data!K2085</f>
        <v>Crypto</v>
      </c>
      <c r="L2085" s="3">
        <f>Raw_Data!L2085</f>
        <v>2</v>
      </c>
      <c r="M2085" s="3">
        <f>Raw_Data!M2085</f>
        <v>0.41</v>
      </c>
      <c r="N2085" s="3" t="str">
        <f>Raw_Data!N2085</f>
        <v>Horror</v>
      </c>
      <c r="O2085" s="3" t="str">
        <f t="shared" si="320"/>
        <v>55-70</v>
      </c>
      <c r="P2085" s="3" t="str">
        <f t="shared" si="321"/>
        <v>10-24h</v>
      </c>
      <c r="Q2085" s="3" t="str">
        <f t="shared" si="322"/>
        <v>22-45d</v>
      </c>
      <c r="R2085" s="3" t="str">
        <f t="shared" si="323"/>
        <v>Medium</v>
      </c>
      <c r="S2085" s="3" t="str">
        <f t="shared" si="324"/>
        <v>Low</v>
      </c>
      <c r="T2085" s="3" t="str">
        <f t="shared" si="325"/>
        <v>Churned</v>
      </c>
      <c r="U2085" s="4">
        <f>1/(1+EXP(-(Predictive_Model!$B$5+((B2085-Predictive_Model!$B$20)/Predictive_Model!$C$20)*Predictive_Model!$D$20+((E2085-Predictive_Model!$B$21)/Predictive_Model!$C$21)*Predictive_Model!$D$21+((F2085-Predictive_Model!$B$22)/Predictive_Model!$C$22)*Predictive_Model!$D$22+((I2085-Predictive_Model!$B$23)/Predictive_Model!$C$23)*Predictive_Model!$D$23+((L2085-Predictive_Model!$B$24)/Predictive_Model!$C$24)*Predictive_Model!$D$24+((M2085-Predictive_Model!$B$25)/Predictive_Model!$C$25)*Predictive_Model!$D$25+IF(C2085="Male",Predictive_Model!$D$31,IF(C2085="Other",Predictive_Model!$D$32,0))+IF(D2085="Premium",Predictive_Model!$D$34,IF(D2085="Standard",Predictive_Model!$D$35,0))+IF(G2085="Asia",Predictive_Model!$D$37,IF(G2085="Europe",Predictive_Model!$D$38,IF(G2085="North America",Predictive_Model!$D$39,IF(G2085="Oceania",Predictive_Model!$D$40,IF(G2085="South America",Predictive_Model!$D$41,0)))))+IF(H2085="Laptop",Predictive_Model!$D$43,IF(H2085="Mobile",Predictive_Model!$D$44,IF(H2085="TV",Predictive_Model!$D$45,IF(H2085="Tablet",Predictive_Model!$D$46,0))))+IF(K2085="Crypto",Predictive_Model!$D$48,IF(K2085="Debit Card",Predictive_Model!$D$49,IF(K2085="Gift Card",Predictive_Model!$D$50,IF(K2085="PayPal",Predictive_Model!$D$51,0))))+IF(N2085="Comedy",Predictive_Model!$D$53,IF(N2085="Documentary",Predictive_Model!$D$54,IF(N2085="Drama",Predictive_Model!$D$55,IF(N2085="Horror",Predictive_Model!$D$56,IF(N2085="Romance",Predictive_Model!$D$57,IF(N2085="Sci-Fi",Predictive_Model!$D$58,0)))))))))</f>
        <v>0.95487998672614649</v>
      </c>
      <c r="V2085" s="3" t="str">
        <f t="shared" si="326"/>
        <v>Critical</v>
      </c>
      <c r="W2085" s="6">
        <f t="shared" si="327"/>
        <v>8.99</v>
      </c>
      <c r="X2085" s="3" t="str">
        <f t="shared" si="328"/>
        <v>Priority 2</v>
      </c>
      <c r="Y2085" s="3" t="str">
        <f t="shared" si="329"/>
        <v>OK</v>
      </c>
    </row>
    <row r="2086" spans="1:25" x14ac:dyDescent="0.25">
      <c r="A2086" s="3" t="str">
        <f>Raw_Data!A2086</f>
        <v>c0d31bac-2ab7-4f02-a3b0-d9b5a0e1c03d</v>
      </c>
      <c r="B2086" s="3">
        <f>Raw_Data!B2086</f>
        <v>68</v>
      </c>
      <c r="C2086" s="3" t="str">
        <f>Raw_Data!C2086</f>
        <v>Male</v>
      </c>
      <c r="D2086" s="3" t="str">
        <f>Raw_Data!D2086</f>
        <v>Basic</v>
      </c>
      <c r="E2086" s="3">
        <f>Raw_Data!E2086</f>
        <v>3.01</v>
      </c>
      <c r="F2086" s="3">
        <f>Raw_Data!F2086</f>
        <v>27</v>
      </c>
      <c r="G2086" s="3" t="str">
        <f>Raw_Data!G2086</f>
        <v>Africa</v>
      </c>
      <c r="H2086" s="3" t="str">
        <f>Raw_Data!H2086</f>
        <v>Tablet</v>
      </c>
      <c r="I2086" s="3">
        <f>Raw_Data!I2086</f>
        <v>8.99</v>
      </c>
      <c r="J2086" s="3">
        <f>Raw_Data!J2086</f>
        <v>1</v>
      </c>
      <c r="K2086" s="3" t="str">
        <f>Raw_Data!K2086</f>
        <v>Crypto</v>
      </c>
      <c r="L2086" s="3">
        <f>Raw_Data!L2086</f>
        <v>3</v>
      </c>
      <c r="M2086" s="3">
        <f>Raw_Data!M2086</f>
        <v>0.11</v>
      </c>
      <c r="N2086" s="3" t="str">
        <f>Raw_Data!N2086</f>
        <v>Drama</v>
      </c>
      <c r="O2086" s="3" t="str">
        <f t="shared" si="320"/>
        <v>55-70</v>
      </c>
      <c r="P2086" s="3" t="str">
        <f t="shared" si="321"/>
        <v>&lt;10h</v>
      </c>
      <c r="Q2086" s="3" t="str">
        <f t="shared" si="322"/>
        <v>22-45d</v>
      </c>
      <c r="R2086" s="3" t="str">
        <f t="shared" si="323"/>
        <v>Medium</v>
      </c>
      <c r="S2086" s="3" t="str">
        <f t="shared" si="324"/>
        <v>Low</v>
      </c>
      <c r="T2086" s="3" t="str">
        <f t="shared" si="325"/>
        <v>Churned</v>
      </c>
      <c r="U2086" s="4">
        <f>1/(1+EXP(-(Predictive_Model!$B$5+((B2086-Predictive_Model!$B$20)/Predictive_Model!$C$20)*Predictive_Model!$D$20+((E2086-Predictive_Model!$B$21)/Predictive_Model!$C$21)*Predictive_Model!$D$21+((F2086-Predictive_Model!$B$22)/Predictive_Model!$C$22)*Predictive_Model!$D$22+((I2086-Predictive_Model!$B$23)/Predictive_Model!$C$23)*Predictive_Model!$D$23+((L2086-Predictive_Model!$B$24)/Predictive_Model!$C$24)*Predictive_Model!$D$24+((M2086-Predictive_Model!$B$25)/Predictive_Model!$C$25)*Predictive_Model!$D$25+IF(C2086="Male",Predictive_Model!$D$31,IF(C2086="Other",Predictive_Model!$D$32,0))+IF(D2086="Premium",Predictive_Model!$D$34,IF(D2086="Standard",Predictive_Model!$D$35,0))+IF(G2086="Asia",Predictive_Model!$D$37,IF(G2086="Europe",Predictive_Model!$D$38,IF(G2086="North America",Predictive_Model!$D$39,IF(G2086="Oceania",Predictive_Model!$D$40,IF(G2086="South America",Predictive_Model!$D$41,0)))))+IF(H2086="Laptop",Predictive_Model!$D$43,IF(H2086="Mobile",Predictive_Model!$D$44,IF(H2086="TV",Predictive_Model!$D$45,IF(H2086="Tablet",Predictive_Model!$D$46,0))))+IF(K2086="Crypto",Predictive_Model!$D$48,IF(K2086="Debit Card",Predictive_Model!$D$49,IF(K2086="Gift Card",Predictive_Model!$D$50,IF(K2086="PayPal",Predictive_Model!$D$51,0))))+IF(N2086="Comedy",Predictive_Model!$D$53,IF(N2086="Documentary",Predictive_Model!$D$54,IF(N2086="Drama",Predictive_Model!$D$55,IF(N2086="Horror",Predictive_Model!$D$56,IF(N2086="Romance",Predictive_Model!$D$57,IF(N2086="Sci-Fi",Predictive_Model!$D$58,0)))))))))</f>
        <v>0.99895570300984105</v>
      </c>
      <c r="V2086" s="3" t="str">
        <f t="shared" si="326"/>
        <v>Critical</v>
      </c>
      <c r="W2086" s="6">
        <f t="shared" si="327"/>
        <v>8.99</v>
      </c>
      <c r="X2086" s="3" t="str">
        <f t="shared" si="328"/>
        <v>Priority 2</v>
      </c>
      <c r="Y2086" s="3" t="str">
        <f t="shared" si="329"/>
        <v>OK</v>
      </c>
    </row>
    <row r="2087" spans="1:25" x14ac:dyDescent="0.25">
      <c r="A2087" s="3" t="str">
        <f>Raw_Data!A2087</f>
        <v>8196f9c1-0f8f-4a56-9eb3-baa2012b65d4</v>
      </c>
      <c r="B2087" s="3">
        <f>Raw_Data!B2087</f>
        <v>28</v>
      </c>
      <c r="C2087" s="3" t="str">
        <f>Raw_Data!C2087</f>
        <v>Male</v>
      </c>
      <c r="D2087" s="3" t="str">
        <f>Raw_Data!D2087</f>
        <v>Premium</v>
      </c>
      <c r="E2087" s="3">
        <f>Raw_Data!E2087</f>
        <v>4.49</v>
      </c>
      <c r="F2087" s="3">
        <f>Raw_Data!F2087</f>
        <v>50</v>
      </c>
      <c r="G2087" s="3" t="str">
        <f>Raw_Data!G2087</f>
        <v>Oceania</v>
      </c>
      <c r="H2087" s="3" t="str">
        <f>Raw_Data!H2087</f>
        <v>Desktop</v>
      </c>
      <c r="I2087" s="3">
        <f>Raw_Data!I2087</f>
        <v>17.989999999999998</v>
      </c>
      <c r="J2087" s="3">
        <f>Raw_Data!J2087</f>
        <v>1</v>
      </c>
      <c r="K2087" s="3" t="str">
        <f>Raw_Data!K2087</f>
        <v>Crypto</v>
      </c>
      <c r="L2087" s="3">
        <f>Raw_Data!L2087</f>
        <v>4</v>
      </c>
      <c r="M2087" s="3">
        <f>Raw_Data!M2087</f>
        <v>0.09</v>
      </c>
      <c r="N2087" s="3" t="str">
        <f>Raw_Data!N2087</f>
        <v>Drama</v>
      </c>
      <c r="O2087" s="3" t="str">
        <f t="shared" si="320"/>
        <v>25-34</v>
      </c>
      <c r="P2087" s="3" t="str">
        <f t="shared" si="321"/>
        <v>&lt;10h</v>
      </c>
      <c r="Q2087" s="3" t="str">
        <f t="shared" si="322"/>
        <v>46-60d</v>
      </c>
      <c r="R2087" s="3" t="str">
        <f t="shared" si="323"/>
        <v>Low</v>
      </c>
      <c r="S2087" s="3" t="str">
        <f t="shared" si="324"/>
        <v>High</v>
      </c>
      <c r="T2087" s="3" t="str">
        <f t="shared" si="325"/>
        <v>Churned</v>
      </c>
      <c r="U2087" s="4">
        <f>1/(1+EXP(-(Predictive_Model!$B$5+((B2087-Predictive_Model!$B$20)/Predictive_Model!$C$20)*Predictive_Model!$D$20+((E2087-Predictive_Model!$B$21)/Predictive_Model!$C$21)*Predictive_Model!$D$21+((F2087-Predictive_Model!$B$22)/Predictive_Model!$C$22)*Predictive_Model!$D$22+((I2087-Predictive_Model!$B$23)/Predictive_Model!$C$23)*Predictive_Model!$D$23+((L2087-Predictive_Model!$B$24)/Predictive_Model!$C$24)*Predictive_Model!$D$24+((M2087-Predictive_Model!$B$25)/Predictive_Model!$C$25)*Predictive_Model!$D$25+IF(C2087="Male",Predictive_Model!$D$31,IF(C2087="Other",Predictive_Model!$D$32,0))+IF(D2087="Premium",Predictive_Model!$D$34,IF(D2087="Standard",Predictive_Model!$D$35,0))+IF(G2087="Asia",Predictive_Model!$D$37,IF(G2087="Europe",Predictive_Model!$D$38,IF(G2087="North America",Predictive_Model!$D$39,IF(G2087="Oceania",Predictive_Model!$D$40,IF(G2087="South America",Predictive_Model!$D$41,0)))))+IF(H2087="Laptop",Predictive_Model!$D$43,IF(H2087="Mobile",Predictive_Model!$D$44,IF(H2087="TV",Predictive_Model!$D$45,IF(H2087="Tablet",Predictive_Model!$D$46,0))))+IF(K2087="Crypto",Predictive_Model!$D$48,IF(K2087="Debit Card",Predictive_Model!$D$49,IF(K2087="Gift Card",Predictive_Model!$D$50,IF(K2087="PayPal",Predictive_Model!$D$51,0))))+IF(N2087="Comedy",Predictive_Model!$D$53,IF(N2087="Documentary",Predictive_Model!$D$54,IF(N2087="Drama",Predictive_Model!$D$55,IF(N2087="Horror",Predictive_Model!$D$56,IF(N2087="Romance",Predictive_Model!$D$57,IF(N2087="Sci-Fi",Predictive_Model!$D$58,0)))))))))</f>
        <v>0.98843106993857499</v>
      </c>
      <c r="V2087" s="3" t="str">
        <f t="shared" si="326"/>
        <v>Critical</v>
      </c>
      <c r="W2087" s="6">
        <f t="shared" si="327"/>
        <v>17.989999999999998</v>
      </c>
      <c r="X2087" s="3" t="str">
        <f t="shared" si="328"/>
        <v>Priority 1</v>
      </c>
      <c r="Y2087" s="3" t="str">
        <f t="shared" si="329"/>
        <v>OK</v>
      </c>
    </row>
    <row r="2088" spans="1:25" x14ac:dyDescent="0.25">
      <c r="A2088" s="3" t="str">
        <f>Raw_Data!A2088</f>
        <v>01e7ba0e-23f7-4c43-91c2-97ccea703e51</v>
      </c>
      <c r="B2088" s="3">
        <f>Raw_Data!B2088</f>
        <v>23</v>
      </c>
      <c r="C2088" s="3" t="str">
        <f>Raw_Data!C2088</f>
        <v>Female</v>
      </c>
      <c r="D2088" s="3" t="str">
        <f>Raw_Data!D2088</f>
        <v>Standard</v>
      </c>
      <c r="E2088" s="3">
        <f>Raw_Data!E2088</f>
        <v>2.63</v>
      </c>
      <c r="F2088" s="3">
        <f>Raw_Data!F2088</f>
        <v>4</v>
      </c>
      <c r="G2088" s="3" t="str">
        <f>Raw_Data!G2088</f>
        <v>Oceania</v>
      </c>
      <c r="H2088" s="3" t="str">
        <f>Raw_Data!H2088</f>
        <v>Mobile</v>
      </c>
      <c r="I2088" s="3">
        <f>Raw_Data!I2088</f>
        <v>13.99</v>
      </c>
      <c r="J2088" s="3">
        <f>Raw_Data!J2088</f>
        <v>0</v>
      </c>
      <c r="K2088" s="3" t="str">
        <f>Raw_Data!K2088</f>
        <v>PayPal</v>
      </c>
      <c r="L2088" s="3">
        <f>Raw_Data!L2088</f>
        <v>3</v>
      </c>
      <c r="M2088" s="3">
        <f>Raw_Data!M2088</f>
        <v>0.53</v>
      </c>
      <c r="N2088" s="3" t="str">
        <f>Raw_Data!N2088</f>
        <v>Comedy</v>
      </c>
      <c r="O2088" s="3" t="str">
        <f t="shared" si="320"/>
        <v>18-24</v>
      </c>
      <c r="P2088" s="3" t="str">
        <f t="shared" si="321"/>
        <v>&lt;10h</v>
      </c>
      <c r="Q2088" s="3" t="str">
        <f t="shared" si="322"/>
        <v>0-7d</v>
      </c>
      <c r="R2088" s="3" t="str">
        <f t="shared" si="323"/>
        <v>Medium</v>
      </c>
      <c r="S2088" s="3" t="str">
        <f t="shared" si="324"/>
        <v>Mid</v>
      </c>
      <c r="T2088" s="3" t="str">
        <f t="shared" si="325"/>
        <v>Active</v>
      </c>
      <c r="U2088" s="4">
        <f>1/(1+EXP(-(Predictive_Model!$B$5+((B2088-Predictive_Model!$B$20)/Predictive_Model!$C$20)*Predictive_Model!$D$20+((E2088-Predictive_Model!$B$21)/Predictive_Model!$C$21)*Predictive_Model!$D$21+((F2088-Predictive_Model!$B$22)/Predictive_Model!$C$22)*Predictive_Model!$D$22+((I2088-Predictive_Model!$B$23)/Predictive_Model!$C$23)*Predictive_Model!$D$23+((L2088-Predictive_Model!$B$24)/Predictive_Model!$C$24)*Predictive_Model!$D$24+((M2088-Predictive_Model!$B$25)/Predictive_Model!$C$25)*Predictive_Model!$D$25+IF(C2088="Male",Predictive_Model!$D$31,IF(C2088="Other",Predictive_Model!$D$32,0))+IF(D2088="Premium",Predictive_Model!$D$34,IF(D2088="Standard",Predictive_Model!$D$35,0))+IF(G2088="Asia",Predictive_Model!$D$37,IF(G2088="Europe",Predictive_Model!$D$38,IF(G2088="North America",Predictive_Model!$D$39,IF(G2088="Oceania",Predictive_Model!$D$40,IF(G2088="South America",Predictive_Model!$D$41,0)))))+IF(H2088="Laptop",Predictive_Model!$D$43,IF(H2088="Mobile",Predictive_Model!$D$44,IF(H2088="TV",Predictive_Model!$D$45,IF(H2088="Tablet",Predictive_Model!$D$46,0))))+IF(K2088="Crypto",Predictive_Model!$D$48,IF(K2088="Debit Card",Predictive_Model!$D$49,IF(K2088="Gift Card",Predictive_Model!$D$50,IF(K2088="PayPal",Predictive_Model!$D$51,0))))+IF(N2088="Comedy",Predictive_Model!$D$53,IF(N2088="Documentary",Predictive_Model!$D$54,IF(N2088="Drama",Predictive_Model!$D$55,IF(N2088="Horror",Predictive_Model!$D$56,IF(N2088="Romance",Predictive_Model!$D$57,IF(N2088="Sci-Fi",Predictive_Model!$D$58,0)))))))))</f>
        <v>0.91543666380711675</v>
      </c>
      <c r="V2088" s="3" t="str">
        <f t="shared" si="326"/>
        <v>Critical</v>
      </c>
      <c r="W2088" s="6">
        <f t="shared" si="327"/>
        <v>12.806958926661563</v>
      </c>
      <c r="X2088" s="3" t="str">
        <f t="shared" si="328"/>
        <v>Priority 2</v>
      </c>
      <c r="Y2088" s="3" t="str">
        <f t="shared" si="329"/>
        <v>OK</v>
      </c>
    </row>
    <row r="2089" spans="1:25" x14ac:dyDescent="0.25">
      <c r="A2089" s="3" t="str">
        <f>Raw_Data!A2089</f>
        <v>4fe787fa-8786-4d56-93d0-ed72f11b7241</v>
      </c>
      <c r="B2089" s="3">
        <f>Raw_Data!B2089</f>
        <v>51</v>
      </c>
      <c r="C2089" s="3" t="str">
        <f>Raw_Data!C2089</f>
        <v>Male</v>
      </c>
      <c r="D2089" s="3" t="str">
        <f>Raw_Data!D2089</f>
        <v>Standard</v>
      </c>
      <c r="E2089" s="3">
        <f>Raw_Data!E2089</f>
        <v>8.6300000000000008</v>
      </c>
      <c r="F2089" s="3">
        <f>Raw_Data!F2089</f>
        <v>23</v>
      </c>
      <c r="G2089" s="3" t="str">
        <f>Raw_Data!G2089</f>
        <v>Oceania</v>
      </c>
      <c r="H2089" s="3" t="str">
        <f>Raw_Data!H2089</f>
        <v>Tablet</v>
      </c>
      <c r="I2089" s="3">
        <f>Raw_Data!I2089</f>
        <v>13.99</v>
      </c>
      <c r="J2089" s="3">
        <f>Raw_Data!J2089</f>
        <v>0</v>
      </c>
      <c r="K2089" s="3" t="str">
        <f>Raw_Data!K2089</f>
        <v>Debit Card</v>
      </c>
      <c r="L2089" s="3">
        <f>Raw_Data!L2089</f>
        <v>1</v>
      </c>
      <c r="M2089" s="3">
        <f>Raw_Data!M2089</f>
        <v>0.36</v>
      </c>
      <c r="N2089" s="3" t="str">
        <f>Raw_Data!N2089</f>
        <v>Drama</v>
      </c>
      <c r="O2089" s="3" t="str">
        <f t="shared" si="320"/>
        <v>45-54</v>
      </c>
      <c r="P2089" s="3" t="str">
        <f t="shared" si="321"/>
        <v>&lt;10h</v>
      </c>
      <c r="Q2089" s="3" t="str">
        <f t="shared" si="322"/>
        <v>22-45d</v>
      </c>
      <c r="R2089" s="3" t="str">
        <f t="shared" si="323"/>
        <v>Medium</v>
      </c>
      <c r="S2089" s="3" t="str">
        <f t="shared" si="324"/>
        <v>Mid</v>
      </c>
      <c r="T2089" s="3" t="str">
        <f t="shared" si="325"/>
        <v>Active</v>
      </c>
      <c r="U2089" s="4">
        <f>1/(1+EXP(-(Predictive_Model!$B$5+((B2089-Predictive_Model!$B$20)/Predictive_Model!$C$20)*Predictive_Model!$D$20+((E2089-Predictive_Model!$B$21)/Predictive_Model!$C$21)*Predictive_Model!$D$21+((F2089-Predictive_Model!$B$22)/Predictive_Model!$C$22)*Predictive_Model!$D$22+((I2089-Predictive_Model!$B$23)/Predictive_Model!$C$23)*Predictive_Model!$D$23+((L2089-Predictive_Model!$B$24)/Predictive_Model!$C$24)*Predictive_Model!$D$24+((M2089-Predictive_Model!$B$25)/Predictive_Model!$C$25)*Predictive_Model!$D$25+IF(C2089="Male",Predictive_Model!$D$31,IF(C2089="Other",Predictive_Model!$D$32,0))+IF(D2089="Premium",Predictive_Model!$D$34,IF(D2089="Standard",Predictive_Model!$D$35,0))+IF(G2089="Asia",Predictive_Model!$D$37,IF(G2089="Europe",Predictive_Model!$D$38,IF(G2089="North America",Predictive_Model!$D$39,IF(G2089="Oceania",Predictive_Model!$D$40,IF(G2089="South America",Predictive_Model!$D$41,0)))))+IF(H2089="Laptop",Predictive_Model!$D$43,IF(H2089="Mobile",Predictive_Model!$D$44,IF(H2089="TV",Predictive_Model!$D$45,IF(H2089="Tablet",Predictive_Model!$D$46,0))))+IF(K2089="Crypto",Predictive_Model!$D$48,IF(K2089="Debit Card",Predictive_Model!$D$49,IF(K2089="Gift Card",Predictive_Model!$D$50,IF(K2089="PayPal",Predictive_Model!$D$51,0))))+IF(N2089="Comedy",Predictive_Model!$D$53,IF(N2089="Documentary",Predictive_Model!$D$54,IF(N2089="Drama",Predictive_Model!$D$55,IF(N2089="Horror",Predictive_Model!$D$56,IF(N2089="Romance",Predictive_Model!$D$57,IF(N2089="Sci-Fi",Predictive_Model!$D$58,0)))))))))</f>
        <v>0.9885261274281949</v>
      </c>
      <c r="V2089" s="3" t="str">
        <f t="shared" si="326"/>
        <v>Critical</v>
      </c>
      <c r="W2089" s="6">
        <f t="shared" si="327"/>
        <v>13.829480522720447</v>
      </c>
      <c r="X2089" s="3" t="str">
        <f t="shared" si="328"/>
        <v>Priority 2</v>
      </c>
      <c r="Y2089" s="3" t="str">
        <f t="shared" si="329"/>
        <v>OK</v>
      </c>
    </row>
    <row r="2090" spans="1:25" x14ac:dyDescent="0.25">
      <c r="A2090" s="3" t="str">
        <f>Raw_Data!A2090</f>
        <v>a9284906-2f35-4b1c-85bb-7eb60338cc2d</v>
      </c>
      <c r="B2090" s="3">
        <f>Raw_Data!B2090</f>
        <v>36</v>
      </c>
      <c r="C2090" s="3" t="str">
        <f>Raw_Data!C2090</f>
        <v>Male</v>
      </c>
      <c r="D2090" s="3" t="str">
        <f>Raw_Data!D2090</f>
        <v>Standard</v>
      </c>
      <c r="E2090" s="3">
        <f>Raw_Data!E2090</f>
        <v>8.8699999999999992</v>
      </c>
      <c r="F2090" s="3">
        <f>Raw_Data!F2090</f>
        <v>36</v>
      </c>
      <c r="G2090" s="3" t="str">
        <f>Raw_Data!G2090</f>
        <v>North America</v>
      </c>
      <c r="H2090" s="3" t="str">
        <f>Raw_Data!H2090</f>
        <v>Desktop</v>
      </c>
      <c r="I2090" s="3">
        <f>Raw_Data!I2090</f>
        <v>13.99</v>
      </c>
      <c r="J2090" s="3">
        <f>Raw_Data!J2090</f>
        <v>1</v>
      </c>
      <c r="K2090" s="3" t="str">
        <f>Raw_Data!K2090</f>
        <v>Gift Card</v>
      </c>
      <c r="L2090" s="3">
        <f>Raw_Data!L2090</f>
        <v>2</v>
      </c>
      <c r="M2090" s="3">
        <f>Raw_Data!M2090</f>
        <v>0.24</v>
      </c>
      <c r="N2090" s="3" t="str">
        <f>Raw_Data!N2090</f>
        <v>Romance</v>
      </c>
      <c r="O2090" s="3" t="str">
        <f t="shared" si="320"/>
        <v>35-44</v>
      </c>
      <c r="P2090" s="3" t="str">
        <f t="shared" si="321"/>
        <v>&lt;10h</v>
      </c>
      <c r="Q2090" s="3" t="str">
        <f t="shared" si="322"/>
        <v>22-45d</v>
      </c>
      <c r="R2090" s="3" t="str">
        <f t="shared" si="323"/>
        <v>Medium</v>
      </c>
      <c r="S2090" s="3" t="str">
        <f t="shared" si="324"/>
        <v>Mid</v>
      </c>
      <c r="T2090" s="3" t="str">
        <f t="shared" si="325"/>
        <v>Churned</v>
      </c>
      <c r="U2090" s="4">
        <f>1/(1+EXP(-(Predictive_Model!$B$5+((B2090-Predictive_Model!$B$20)/Predictive_Model!$C$20)*Predictive_Model!$D$20+((E2090-Predictive_Model!$B$21)/Predictive_Model!$C$21)*Predictive_Model!$D$21+((F2090-Predictive_Model!$B$22)/Predictive_Model!$C$22)*Predictive_Model!$D$22+((I2090-Predictive_Model!$B$23)/Predictive_Model!$C$23)*Predictive_Model!$D$23+((L2090-Predictive_Model!$B$24)/Predictive_Model!$C$24)*Predictive_Model!$D$24+((M2090-Predictive_Model!$B$25)/Predictive_Model!$C$25)*Predictive_Model!$D$25+IF(C2090="Male",Predictive_Model!$D$31,IF(C2090="Other",Predictive_Model!$D$32,0))+IF(D2090="Premium",Predictive_Model!$D$34,IF(D2090="Standard",Predictive_Model!$D$35,0))+IF(G2090="Asia",Predictive_Model!$D$37,IF(G2090="Europe",Predictive_Model!$D$38,IF(G2090="North America",Predictive_Model!$D$39,IF(G2090="Oceania",Predictive_Model!$D$40,IF(G2090="South America",Predictive_Model!$D$41,0)))))+IF(H2090="Laptop",Predictive_Model!$D$43,IF(H2090="Mobile",Predictive_Model!$D$44,IF(H2090="TV",Predictive_Model!$D$45,IF(H2090="Tablet",Predictive_Model!$D$46,0))))+IF(K2090="Crypto",Predictive_Model!$D$48,IF(K2090="Debit Card",Predictive_Model!$D$49,IF(K2090="Gift Card",Predictive_Model!$D$50,IF(K2090="PayPal",Predictive_Model!$D$51,0))))+IF(N2090="Comedy",Predictive_Model!$D$53,IF(N2090="Documentary",Predictive_Model!$D$54,IF(N2090="Drama",Predictive_Model!$D$55,IF(N2090="Horror",Predictive_Model!$D$56,IF(N2090="Romance",Predictive_Model!$D$57,IF(N2090="Sci-Fi",Predictive_Model!$D$58,0)))))))))</f>
        <v>0.99006326512602183</v>
      </c>
      <c r="V2090" s="3" t="str">
        <f t="shared" si="326"/>
        <v>Critical</v>
      </c>
      <c r="W2090" s="6">
        <f t="shared" si="327"/>
        <v>13.99</v>
      </c>
      <c r="X2090" s="3" t="str">
        <f t="shared" si="328"/>
        <v>Priority 2</v>
      </c>
      <c r="Y2090" s="3" t="str">
        <f t="shared" si="329"/>
        <v>OK</v>
      </c>
    </row>
    <row r="2091" spans="1:25" x14ac:dyDescent="0.25">
      <c r="A2091" s="3" t="str">
        <f>Raw_Data!A2091</f>
        <v>26b2ed27-68f5-4d21-a1f2-1cd87d048e06</v>
      </c>
      <c r="B2091" s="3">
        <f>Raw_Data!B2091</f>
        <v>68</v>
      </c>
      <c r="C2091" s="3" t="str">
        <f>Raw_Data!C2091</f>
        <v>Female</v>
      </c>
      <c r="D2091" s="3" t="str">
        <f>Raw_Data!D2091</f>
        <v>Premium</v>
      </c>
      <c r="E2091" s="3">
        <f>Raw_Data!E2091</f>
        <v>5.99</v>
      </c>
      <c r="F2091" s="3">
        <f>Raw_Data!F2091</f>
        <v>19</v>
      </c>
      <c r="G2091" s="3" t="str">
        <f>Raw_Data!G2091</f>
        <v>North America</v>
      </c>
      <c r="H2091" s="3" t="str">
        <f>Raw_Data!H2091</f>
        <v>Tablet</v>
      </c>
      <c r="I2091" s="3">
        <f>Raw_Data!I2091</f>
        <v>17.989999999999998</v>
      </c>
      <c r="J2091" s="3">
        <f>Raw_Data!J2091</f>
        <v>0</v>
      </c>
      <c r="K2091" s="3" t="str">
        <f>Raw_Data!K2091</f>
        <v>Gift Card</v>
      </c>
      <c r="L2091" s="3">
        <f>Raw_Data!L2091</f>
        <v>4</v>
      </c>
      <c r="M2091" s="3">
        <f>Raw_Data!M2091</f>
        <v>0.3</v>
      </c>
      <c r="N2091" s="3" t="str">
        <f>Raw_Data!N2091</f>
        <v>Romance</v>
      </c>
      <c r="O2091" s="3" t="str">
        <f t="shared" si="320"/>
        <v>55-70</v>
      </c>
      <c r="P2091" s="3" t="str">
        <f t="shared" si="321"/>
        <v>&lt;10h</v>
      </c>
      <c r="Q2091" s="3" t="str">
        <f t="shared" si="322"/>
        <v>8-21d</v>
      </c>
      <c r="R2091" s="3" t="str">
        <f t="shared" si="323"/>
        <v>Medium</v>
      </c>
      <c r="S2091" s="3" t="str">
        <f t="shared" si="324"/>
        <v>High</v>
      </c>
      <c r="T2091" s="3" t="str">
        <f t="shared" si="325"/>
        <v>Active</v>
      </c>
      <c r="U2091" s="4">
        <f>1/(1+EXP(-(Predictive_Model!$B$5+((B2091-Predictive_Model!$B$20)/Predictive_Model!$C$20)*Predictive_Model!$D$20+((E2091-Predictive_Model!$B$21)/Predictive_Model!$C$21)*Predictive_Model!$D$21+((F2091-Predictive_Model!$B$22)/Predictive_Model!$C$22)*Predictive_Model!$D$22+((I2091-Predictive_Model!$B$23)/Predictive_Model!$C$23)*Predictive_Model!$D$23+((L2091-Predictive_Model!$B$24)/Predictive_Model!$C$24)*Predictive_Model!$D$24+((M2091-Predictive_Model!$B$25)/Predictive_Model!$C$25)*Predictive_Model!$D$25+IF(C2091="Male",Predictive_Model!$D$31,IF(C2091="Other",Predictive_Model!$D$32,0))+IF(D2091="Premium",Predictive_Model!$D$34,IF(D2091="Standard",Predictive_Model!$D$35,0))+IF(G2091="Asia",Predictive_Model!$D$37,IF(G2091="Europe",Predictive_Model!$D$38,IF(G2091="North America",Predictive_Model!$D$39,IF(G2091="Oceania",Predictive_Model!$D$40,IF(G2091="South America",Predictive_Model!$D$41,0)))))+IF(H2091="Laptop",Predictive_Model!$D$43,IF(H2091="Mobile",Predictive_Model!$D$44,IF(H2091="TV",Predictive_Model!$D$45,IF(H2091="Tablet",Predictive_Model!$D$46,0))))+IF(K2091="Crypto",Predictive_Model!$D$48,IF(K2091="Debit Card",Predictive_Model!$D$49,IF(K2091="Gift Card",Predictive_Model!$D$50,IF(K2091="PayPal",Predictive_Model!$D$51,0))))+IF(N2091="Comedy",Predictive_Model!$D$53,IF(N2091="Documentary",Predictive_Model!$D$54,IF(N2091="Drama",Predictive_Model!$D$55,IF(N2091="Horror",Predictive_Model!$D$56,IF(N2091="Romance",Predictive_Model!$D$57,IF(N2091="Sci-Fi",Predictive_Model!$D$58,0)))))))))</f>
        <v>0.80194370612249288</v>
      </c>
      <c r="V2091" s="3" t="str">
        <f t="shared" si="326"/>
        <v>Critical</v>
      </c>
      <c r="W2091" s="6">
        <f t="shared" si="327"/>
        <v>14.426967273143646</v>
      </c>
      <c r="X2091" s="3" t="str">
        <f t="shared" si="328"/>
        <v>Priority 1</v>
      </c>
      <c r="Y2091" s="3" t="str">
        <f t="shared" si="329"/>
        <v>OK</v>
      </c>
    </row>
    <row r="2092" spans="1:25" x14ac:dyDescent="0.25">
      <c r="A2092" s="3" t="str">
        <f>Raw_Data!A2092</f>
        <v>92c683ff-034e-4bdd-8c27-d196a4676bed</v>
      </c>
      <c r="B2092" s="3">
        <f>Raw_Data!B2092</f>
        <v>25</v>
      </c>
      <c r="C2092" s="3" t="str">
        <f>Raw_Data!C2092</f>
        <v>Female</v>
      </c>
      <c r="D2092" s="3" t="str">
        <f>Raw_Data!D2092</f>
        <v>Premium</v>
      </c>
      <c r="E2092" s="3">
        <f>Raw_Data!E2092</f>
        <v>4.05</v>
      </c>
      <c r="F2092" s="3">
        <f>Raw_Data!F2092</f>
        <v>34</v>
      </c>
      <c r="G2092" s="3" t="str">
        <f>Raw_Data!G2092</f>
        <v>Asia</v>
      </c>
      <c r="H2092" s="3" t="str">
        <f>Raw_Data!H2092</f>
        <v>Desktop</v>
      </c>
      <c r="I2092" s="3">
        <f>Raw_Data!I2092</f>
        <v>17.989999999999998</v>
      </c>
      <c r="J2092" s="3">
        <f>Raw_Data!J2092</f>
        <v>1</v>
      </c>
      <c r="K2092" s="3" t="str">
        <f>Raw_Data!K2092</f>
        <v>Gift Card</v>
      </c>
      <c r="L2092" s="3">
        <f>Raw_Data!L2092</f>
        <v>2</v>
      </c>
      <c r="M2092" s="3">
        <f>Raw_Data!M2092</f>
        <v>0.12</v>
      </c>
      <c r="N2092" s="3" t="str">
        <f>Raw_Data!N2092</f>
        <v>Documentary</v>
      </c>
      <c r="O2092" s="3" t="str">
        <f t="shared" si="320"/>
        <v>25-34</v>
      </c>
      <c r="P2092" s="3" t="str">
        <f t="shared" si="321"/>
        <v>&lt;10h</v>
      </c>
      <c r="Q2092" s="3" t="str">
        <f t="shared" si="322"/>
        <v>22-45d</v>
      </c>
      <c r="R2092" s="3" t="str">
        <f t="shared" si="323"/>
        <v>Medium</v>
      </c>
      <c r="S2092" s="3" t="str">
        <f t="shared" si="324"/>
        <v>High</v>
      </c>
      <c r="T2092" s="3" t="str">
        <f t="shared" si="325"/>
        <v>Churned</v>
      </c>
      <c r="U2092" s="4">
        <f>1/(1+EXP(-(Predictive_Model!$B$5+((B2092-Predictive_Model!$B$20)/Predictive_Model!$C$20)*Predictive_Model!$D$20+((E2092-Predictive_Model!$B$21)/Predictive_Model!$C$21)*Predictive_Model!$D$21+((F2092-Predictive_Model!$B$22)/Predictive_Model!$C$22)*Predictive_Model!$D$22+((I2092-Predictive_Model!$B$23)/Predictive_Model!$C$23)*Predictive_Model!$D$23+((L2092-Predictive_Model!$B$24)/Predictive_Model!$C$24)*Predictive_Model!$D$24+((M2092-Predictive_Model!$B$25)/Predictive_Model!$C$25)*Predictive_Model!$D$25+IF(C2092="Male",Predictive_Model!$D$31,IF(C2092="Other",Predictive_Model!$D$32,0))+IF(D2092="Premium",Predictive_Model!$D$34,IF(D2092="Standard",Predictive_Model!$D$35,0))+IF(G2092="Asia",Predictive_Model!$D$37,IF(G2092="Europe",Predictive_Model!$D$38,IF(G2092="North America",Predictive_Model!$D$39,IF(G2092="Oceania",Predictive_Model!$D$40,IF(G2092="South America",Predictive_Model!$D$41,0)))))+IF(H2092="Laptop",Predictive_Model!$D$43,IF(H2092="Mobile",Predictive_Model!$D$44,IF(H2092="TV",Predictive_Model!$D$45,IF(H2092="Tablet",Predictive_Model!$D$46,0))))+IF(K2092="Crypto",Predictive_Model!$D$48,IF(K2092="Debit Card",Predictive_Model!$D$49,IF(K2092="Gift Card",Predictive_Model!$D$50,IF(K2092="PayPal",Predictive_Model!$D$51,0))))+IF(N2092="Comedy",Predictive_Model!$D$53,IF(N2092="Documentary",Predictive_Model!$D$54,IF(N2092="Drama",Predictive_Model!$D$55,IF(N2092="Horror",Predictive_Model!$D$56,IF(N2092="Romance",Predictive_Model!$D$57,IF(N2092="Sci-Fi",Predictive_Model!$D$58,0)))))))))</f>
        <v>0.98519656596743055</v>
      </c>
      <c r="V2092" s="3" t="str">
        <f t="shared" si="326"/>
        <v>Critical</v>
      </c>
      <c r="W2092" s="6">
        <f t="shared" si="327"/>
        <v>17.989999999999998</v>
      </c>
      <c r="X2092" s="3" t="str">
        <f t="shared" si="328"/>
        <v>Priority 1</v>
      </c>
      <c r="Y2092" s="3" t="str">
        <f t="shared" si="329"/>
        <v>OK</v>
      </c>
    </row>
    <row r="2093" spans="1:25" x14ac:dyDescent="0.25">
      <c r="A2093" s="3" t="str">
        <f>Raw_Data!A2093</f>
        <v>64a5562b-1eeb-4de7-90d8-9eba0b1c09ff</v>
      </c>
      <c r="B2093" s="3">
        <f>Raw_Data!B2093</f>
        <v>25</v>
      </c>
      <c r="C2093" s="3" t="str">
        <f>Raw_Data!C2093</f>
        <v>Male</v>
      </c>
      <c r="D2093" s="3" t="str">
        <f>Raw_Data!D2093</f>
        <v>Basic</v>
      </c>
      <c r="E2093" s="3">
        <f>Raw_Data!E2093</f>
        <v>14.39</v>
      </c>
      <c r="F2093" s="3">
        <f>Raw_Data!F2093</f>
        <v>53</v>
      </c>
      <c r="G2093" s="3" t="str">
        <f>Raw_Data!G2093</f>
        <v>North America</v>
      </c>
      <c r="H2093" s="3" t="str">
        <f>Raw_Data!H2093</f>
        <v>Tablet</v>
      </c>
      <c r="I2093" s="3">
        <f>Raw_Data!I2093</f>
        <v>8.99</v>
      </c>
      <c r="J2093" s="3">
        <f>Raw_Data!J2093</f>
        <v>1</v>
      </c>
      <c r="K2093" s="3" t="str">
        <f>Raw_Data!K2093</f>
        <v>Gift Card</v>
      </c>
      <c r="L2093" s="3">
        <f>Raw_Data!L2093</f>
        <v>4</v>
      </c>
      <c r="M2093" s="3">
        <f>Raw_Data!M2093</f>
        <v>0.27</v>
      </c>
      <c r="N2093" s="3" t="str">
        <f>Raw_Data!N2093</f>
        <v>Documentary</v>
      </c>
      <c r="O2093" s="3" t="str">
        <f t="shared" si="320"/>
        <v>25-34</v>
      </c>
      <c r="P2093" s="3" t="str">
        <f t="shared" si="321"/>
        <v>10-24h</v>
      </c>
      <c r="Q2093" s="3" t="str">
        <f t="shared" si="322"/>
        <v>46-60d</v>
      </c>
      <c r="R2093" s="3" t="str">
        <f t="shared" si="323"/>
        <v>Medium</v>
      </c>
      <c r="S2093" s="3" t="str">
        <f t="shared" si="324"/>
        <v>Low</v>
      </c>
      <c r="T2093" s="3" t="str">
        <f t="shared" si="325"/>
        <v>Churned</v>
      </c>
      <c r="U2093" s="4">
        <f>1/(1+EXP(-(Predictive_Model!$B$5+((B2093-Predictive_Model!$B$20)/Predictive_Model!$C$20)*Predictive_Model!$D$20+((E2093-Predictive_Model!$B$21)/Predictive_Model!$C$21)*Predictive_Model!$D$21+((F2093-Predictive_Model!$B$22)/Predictive_Model!$C$22)*Predictive_Model!$D$22+((I2093-Predictive_Model!$B$23)/Predictive_Model!$C$23)*Predictive_Model!$D$23+((L2093-Predictive_Model!$B$24)/Predictive_Model!$C$24)*Predictive_Model!$D$24+((M2093-Predictive_Model!$B$25)/Predictive_Model!$C$25)*Predictive_Model!$D$25+IF(C2093="Male",Predictive_Model!$D$31,IF(C2093="Other",Predictive_Model!$D$32,0))+IF(D2093="Premium",Predictive_Model!$D$34,IF(D2093="Standard",Predictive_Model!$D$35,0))+IF(G2093="Asia",Predictive_Model!$D$37,IF(G2093="Europe",Predictive_Model!$D$38,IF(G2093="North America",Predictive_Model!$D$39,IF(G2093="Oceania",Predictive_Model!$D$40,IF(G2093="South America",Predictive_Model!$D$41,0)))))+IF(H2093="Laptop",Predictive_Model!$D$43,IF(H2093="Mobile",Predictive_Model!$D$44,IF(H2093="TV",Predictive_Model!$D$45,IF(H2093="Tablet",Predictive_Model!$D$46,0))))+IF(K2093="Crypto",Predictive_Model!$D$48,IF(K2093="Debit Card",Predictive_Model!$D$49,IF(K2093="Gift Card",Predictive_Model!$D$50,IF(K2093="PayPal",Predictive_Model!$D$51,0))))+IF(N2093="Comedy",Predictive_Model!$D$53,IF(N2093="Documentary",Predictive_Model!$D$54,IF(N2093="Drama",Predictive_Model!$D$55,IF(N2093="Horror",Predictive_Model!$D$56,IF(N2093="Romance",Predictive_Model!$D$57,IF(N2093="Sci-Fi",Predictive_Model!$D$58,0)))))))))</f>
        <v>0.99781758795545128</v>
      </c>
      <c r="V2093" s="3" t="str">
        <f t="shared" si="326"/>
        <v>Critical</v>
      </c>
      <c r="W2093" s="6">
        <f t="shared" si="327"/>
        <v>8.99</v>
      </c>
      <c r="X2093" s="3" t="str">
        <f t="shared" si="328"/>
        <v>Priority 2</v>
      </c>
      <c r="Y2093" s="3" t="str">
        <f t="shared" si="329"/>
        <v>OK</v>
      </c>
    </row>
    <row r="2094" spans="1:25" x14ac:dyDescent="0.25">
      <c r="A2094" s="3" t="str">
        <f>Raw_Data!A2094</f>
        <v>1524b909-0e45-44be-8e93-1855b614339c</v>
      </c>
      <c r="B2094" s="3">
        <f>Raw_Data!B2094</f>
        <v>56</v>
      </c>
      <c r="C2094" s="3" t="str">
        <f>Raw_Data!C2094</f>
        <v>Female</v>
      </c>
      <c r="D2094" s="3" t="str">
        <f>Raw_Data!D2094</f>
        <v>Premium</v>
      </c>
      <c r="E2094" s="3">
        <f>Raw_Data!E2094</f>
        <v>19.03</v>
      </c>
      <c r="F2094" s="3">
        <f>Raw_Data!F2094</f>
        <v>37</v>
      </c>
      <c r="G2094" s="3" t="str">
        <f>Raw_Data!G2094</f>
        <v>South America</v>
      </c>
      <c r="H2094" s="3" t="str">
        <f>Raw_Data!H2094</f>
        <v>Tablet</v>
      </c>
      <c r="I2094" s="3">
        <f>Raw_Data!I2094</f>
        <v>17.989999999999998</v>
      </c>
      <c r="J2094" s="3">
        <f>Raw_Data!J2094</f>
        <v>0</v>
      </c>
      <c r="K2094" s="3" t="str">
        <f>Raw_Data!K2094</f>
        <v>Credit Card</v>
      </c>
      <c r="L2094" s="3">
        <f>Raw_Data!L2094</f>
        <v>1</v>
      </c>
      <c r="M2094" s="3">
        <f>Raw_Data!M2094</f>
        <v>0.5</v>
      </c>
      <c r="N2094" s="3" t="str">
        <f>Raw_Data!N2094</f>
        <v>Romance</v>
      </c>
      <c r="O2094" s="3" t="str">
        <f t="shared" si="320"/>
        <v>55-70</v>
      </c>
      <c r="P2094" s="3" t="str">
        <f t="shared" si="321"/>
        <v>10-24h</v>
      </c>
      <c r="Q2094" s="3" t="str">
        <f t="shared" si="322"/>
        <v>22-45d</v>
      </c>
      <c r="R2094" s="3" t="str">
        <f t="shared" si="323"/>
        <v>Medium</v>
      </c>
      <c r="S2094" s="3" t="str">
        <f t="shared" si="324"/>
        <v>High</v>
      </c>
      <c r="T2094" s="3" t="str">
        <f t="shared" si="325"/>
        <v>Active</v>
      </c>
      <c r="U2094" s="4">
        <f>1/(1+EXP(-(Predictive_Model!$B$5+((B2094-Predictive_Model!$B$20)/Predictive_Model!$C$20)*Predictive_Model!$D$20+((E2094-Predictive_Model!$B$21)/Predictive_Model!$C$21)*Predictive_Model!$D$21+((F2094-Predictive_Model!$B$22)/Predictive_Model!$C$22)*Predictive_Model!$D$22+((I2094-Predictive_Model!$B$23)/Predictive_Model!$C$23)*Predictive_Model!$D$23+((L2094-Predictive_Model!$B$24)/Predictive_Model!$C$24)*Predictive_Model!$D$24+((M2094-Predictive_Model!$B$25)/Predictive_Model!$C$25)*Predictive_Model!$D$25+IF(C2094="Male",Predictive_Model!$D$31,IF(C2094="Other",Predictive_Model!$D$32,0))+IF(D2094="Premium",Predictive_Model!$D$34,IF(D2094="Standard",Predictive_Model!$D$35,0))+IF(G2094="Asia",Predictive_Model!$D$37,IF(G2094="Europe",Predictive_Model!$D$38,IF(G2094="North America",Predictive_Model!$D$39,IF(G2094="Oceania",Predictive_Model!$D$40,IF(G2094="South America",Predictive_Model!$D$41,0)))))+IF(H2094="Laptop",Predictive_Model!$D$43,IF(H2094="Mobile",Predictive_Model!$D$44,IF(H2094="TV",Predictive_Model!$D$45,IF(H2094="Tablet",Predictive_Model!$D$46,0))))+IF(K2094="Crypto",Predictive_Model!$D$48,IF(K2094="Debit Card",Predictive_Model!$D$49,IF(K2094="Gift Card",Predictive_Model!$D$50,IF(K2094="PayPal",Predictive_Model!$D$51,0))))+IF(N2094="Comedy",Predictive_Model!$D$53,IF(N2094="Documentary",Predictive_Model!$D$54,IF(N2094="Drama",Predictive_Model!$D$55,IF(N2094="Horror",Predictive_Model!$D$56,IF(N2094="Romance",Predictive_Model!$D$57,IF(N2094="Sci-Fi",Predictive_Model!$D$58,0)))))))))</f>
        <v>0.78465529933755296</v>
      </c>
      <c r="V2094" s="3" t="str">
        <f t="shared" si="326"/>
        <v>Critical</v>
      </c>
      <c r="W2094" s="6">
        <f t="shared" si="327"/>
        <v>14.115948835082577</v>
      </c>
      <c r="X2094" s="3" t="str">
        <f t="shared" si="328"/>
        <v>Priority 1</v>
      </c>
      <c r="Y2094" s="3" t="str">
        <f t="shared" si="329"/>
        <v>OK</v>
      </c>
    </row>
    <row r="2095" spans="1:25" x14ac:dyDescent="0.25">
      <c r="A2095" s="3" t="str">
        <f>Raw_Data!A2095</f>
        <v>693f8ac0-ef10-4a05-9f43-07e089edab75</v>
      </c>
      <c r="B2095" s="3">
        <f>Raw_Data!B2095</f>
        <v>51</v>
      </c>
      <c r="C2095" s="3" t="str">
        <f>Raw_Data!C2095</f>
        <v>Other</v>
      </c>
      <c r="D2095" s="3" t="str">
        <f>Raw_Data!D2095</f>
        <v>Standard</v>
      </c>
      <c r="E2095" s="3">
        <f>Raw_Data!E2095</f>
        <v>4.9800000000000004</v>
      </c>
      <c r="F2095" s="3">
        <f>Raw_Data!F2095</f>
        <v>28</v>
      </c>
      <c r="G2095" s="3" t="str">
        <f>Raw_Data!G2095</f>
        <v>South America</v>
      </c>
      <c r="H2095" s="3" t="str">
        <f>Raw_Data!H2095</f>
        <v>Tablet</v>
      </c>
      <c r="I2095" s="3">
        <f>Raw_Data!I2095</f>
        <v>13.99</v>
      </c>
      <c r="J2095" s="3">
        <f>Raw_Data!J2095</f>
        <v>1</v>
      </c>
      <c r="K2095" s="3" t="str">
        <f>Raw_Data!K2095</f>
        <v>Gift Card</v>
      </c>
      <c r="L2095" s="3">
        <f>Raw_Data!L2095</f>
        <v>5</v>
      </c>
      <c r="M2095" s="3">
        <f>Raw_Data!M2095</f>
        <v>0.17</v>
      </c>
      <c r="N2095" s="3" t="str">
        <f>Raw_Data!N2095</f>
        <v>Sci-Fi</v>
      </c>
      <c r="O2095" s="3" t="str">
        <f t="shared" si="320"/>
        <v>45-54</v>
      </c>
      <c r="P2095" s="3" t="str">
        <f t="shared" si="321"/>
        <v>&lt;10h</v>
      </c>
      <c r="Q2095" s="3" t="str">
        <f t="shared" si="322"/>
        <v>22-45d</v>
      </c>
      <c r="R2095" s="3" t="str">
        <f t="shared" si="323"/>
        <v>Medium</v>
      </c>
      <c r="S2095" s="3" t="str">
        <f t="shared" si="324"/>
        <v>Mid</v>
      </c>
      <c r="T2095" s="3" t="str">
        <f t="shared" si="325"/>
        <v>Churned</v>
      </c>
      <c r="U2095" s="4">
        <f>1/(1+EXP(-(Predictive_Model!$B$5+((B2095-Predictive_Model!$B$20)/Predictive_Model!$C$20)*Predictive_Model!$D$20+((E2095-Predictive_Model!$B$21)/Predictive_Model!$C$21)*Predictive_Model!$D$21+((F2095-Predictive_Model!$B$22)/Predictive_Model!$C$22)*Predictive_Model!$D$22+((I2095-Predictive_Model!$B$23)/Predictive_Model!$C$23)*Predictive_Model!$D$23+((L2095-Predictive_Model!$B$24)/Predictive_Model!$C$24)*Predictive_Model!$D$24+((M2095-Predictive_Model!$B$25)/Predictive_Model!$C$25)*Predictive_Model!$D$25+IF(C2095="Male",Predictive_Model!$D$31,IF(C2095="Other",Predictive_Model!$D$32,0))+IF(D2095="Premium",Predictive_Model!$D$34,IF(D2095="Standard",Predictive_Model!$D$35,0))+IF(G2095="Asia",Predictive_Model!$D$37,IF(G2095="Europe",Predictive_Model!$D$38,IF(G2095="North America",Predictive_Model!$D$39,IF(G2095="Oceania",Predictive_Model!$D$40,IF(G2095="South America",Predictive_Model!$D$41,0)))))+IF(H2095="Laptop",Predictive_Model!$D$43,IF(H2095="Mobile",Predictive_Model!$D$44,IF(H2095="TV",Predictive_Model!$D$45,IF(H2095="Tablet",Predictive_Model!$D$46,0))))+IF(K2095="Crypto",Predictive_Model!$D$48,IF(K2095="Debit Card",Predictive_Model!$D$49,IF(K2095="Gift Card",Predictive_Model!$D$50,IF(K2095="PayPal",Predictive_Model!$D$51,0))))+IF(N2095="Comedy",Predictive_Model!$D$53,IF(N2095="Documentary",Predictive_Model!$D$54,IF(N2095="Drama",Predictive_Model!$D$55,IF(N2095="Horror",Predictive_Model!$D$56,IF(N2095="Romance",Predictive_Model!$D$57,IF(N2095="Sci-Fi",Predictive_Model!$D$58,0)))))))))</f>
        <v>0.98200728186674757</v>
      </c>
      <c r="V2095" s="3" t="str">
        <f t="shared" si="326"/>
        <v>Critical</v>
      </c>
      <c r="W2095" s="6">
        <f t="shared" si="327"/>
        <v>13.99</v>
      </c>
      <c r="X2095" s="3" t="str">
        <f t="shared" si="328"/>
        <v>Priority 2</v>
      </c>
      <c r="Y2095" s="3" t="str">
        <f t="shared" si="329"/>
        <v>OK</v>
      </c>
    </row>
    <row r="2096" spans="1:25" x14ac:dyDescent="0.25">
      <c r="A2096" s="3" t="str">
        <f>Raw_Data!A2096</f>
        <v>c31b9740-ad76-4178-9256-2c00a1c7290a</v>
      </c>
      <c r="B2096" s="3">
        <f>Raw_Data!B2096</f>
        <v>57</v>
      </c>
      <c r="C2096" s="3" t="str">
        <f>Raw_Data!C2096</f>
        <v>Other</v>
      </c>
      <c r="D2096" s="3" t="str">
        <f>Raw_Data!D2096</f>
        <v>Basic</v>
      </c>
      <c r="E2096" s="3">
        <f>Raw_Data!E2096</f>
        <v>27.17</v>
      </c>
      <c r="F2096" s="3">
        <f>Raw_Data!F2096</f>
        <v>38</v>
      </c>
      <c r="G2096" s="3" t="str">
        <f>Raw_Data!G2096</f>
        <v>South America</v>
      </c>
      <c r="H2096" s="3" t="str">
        <f>Raw_Data!H2096</f>
        <v>TV</v>
      </c>
      <c r="I2096" s="3">
        <f>Raw_Data!I2096</f>
        <v>8.99</v>
      </c>
      <c r="J2096" s="3">
        <f>Raw_Data!J2096</f>
        <v>0</v>
      </c>
      <c r="K2096" s="3" t="str">
        <f>Raw_Data!K2096</f>
        <v>PayPal</v>
      </c>
      <c r="L2096" s="3">
        <f>Raw_Data!L2096</f>
        <v>5</v>
      </c>
      <c r="M2096" s="3">
        <f>Raw_Data!M2096</f>
        <v>0.7</v>
      </c>
      <c r="N2096" s="3" t="str">
        <f>Raw_Data!N2096</f>
        <v>Comedy</v>
      </c>
      <c r="O2096" s="3" t="str">
        <f t="shared" si="320"/>
        <v>55-70</v>
      </c>
      <c r="P2096" s="3" t="str">
        <f t="shared" si="321"/>
        <v>25-49h</v>
      </c>
      <c r="Q2096" s="3" t="str">
        <f t="shared" si="322"/>
        <v>22-45d</v>
      </c>
      <c r="R2096" s="3" t="str">
        <f t="shared" si="323"/>
        <v>Medium</v>
      </c>
      <c r="S2096" s="3" t="str">
        <f t="shared" si="324"/>
        <v>Low</v>
      </c>
      <c r="T2096" s="3" t="str">
        <f t="shared" si="325"/>
        <v>Active</v>
      </c>
      <c r="U2096" s="4">
        <f>1/(1+EXP(-(Predictive_Model!$B$5+((B2096-Predictive_Model!$B$20)/Predictive_Model!$C$20)*Predictive_Model!$D$20+((E2096-Predictive_Model!$B$21)/Predictive_Model!$C$21)*Predictive_Model!$D$21+((F2096-Predictive_Model!$B$22)/Predictive_Model!$C$22)*Predictive_Model!$D$22+((I2096-Predictive_Model!$B$23)/Predictive_Model!$C$23)*Predictive_Model!$D$23+((L2096-Predictive_Model!$B$24)/Predictive_Model!$C$24)*Predictive_Model!$D$24+((M2096-Predictive_Model!$B$25)/Predictive_Model!$C$25)*Predictive_Model!$D$25+IF(C2096="Male",Predictive_Model!$D$31,IF(C2096="Other",Predictive_Model!$D$32,0))+IF(D2096="Premium",Predictive_Model!$D$34,IF(D2096="Standard",Predictive_Model!$D$35,0))+IF(G2096="Asia",Predictive_Model!$D$37,IF(G2096="Europe",Predictive_Model!$D$38,IF(G2096="North America",Predictive_Model!$D$39,IF(G2096="Oceania",Predictive_Model!$D$40,IF(G2096="South America",Predictive_Model!$D$41,0)))))+IF(H2096="Laptop",Predictive_Model!$D$43,IF(H2096="Mobile",Predictive_Model!$D$44,IF(H2096="TV",Predictive_Model!$D$45,IF(H2096="Tablet",Predictive_Model!$D$46,0))))+IF(K2096="Crypto",Predictive_Model!$D$48,IF(K2096="Debit Card",Predictive_Model!$D$49,IF(K2096="Gift Card",Predictive_Model!$D$50,IF(K2096="PayPal",Predictive_Model!$D$51,0))))+IF(N2096="Comedy",Predictive_Model!$D$53,IF(N2096="Documentary",Predictive_Model!$D$54,IF(N2096="Drama",Predictive_Model!$D$55,IF(N2096="Horror",Predictive_Model!$D$56,IF(N2096="Romance",Predictive_Model!$D$57,IF(N2096="Sci-Fi",Predictive_Model!$D$58,0)))))))))</f>
        <v>2.553989513762555E-2</v>
      </c>
      <c r="V2096" s="3" t="str">
        <f t="shared" si="326"/>
        <v>Low</v>
      </c>
      <c r="W2096" s="6">
        <f t="shared" si="327"/>
        <v>0.22960365728725371</v>
      </c>
      <c r="X2096" s="3" t="str">
        <f t="shared" si="328"/>
        <v>Monitor</v>
      </c>
      <c r="Y2096" s="3" t="str">
        <f t="shared" si="329"/>
        <v>OK</v>
      </c>
    </row>
    <row r="2097" spans="1:25" x14ac:dyDescent="0.25">
      <c r="A2097" s="3" t="str">
        <f>Raw_Data!A2097</f>
        <v>c7f1727b-e0a3-4f06-86ba-cc1a3dedfa85</v>
      </c>
      <c r="B2097" s="3">
        <f>Raw_Data!B2097</f>
        <v>24</v>
      </c>
      <c r="C2097" s="3" t="str">
        <f>Raw_Data!C2097</f>
        <v>Other</v>
      </c>
      <c r="D2097" s="3" t="str">
        <f>Raw_Data!D2097</f>
        <v>Standard</v>
      </c>
      <c r="E2097" s="3">
        <f>Raw_Data!E2097</f>
        <v>5.81</v>
      </c>
      <c r="F2097" s="3">
        <f>Raw_Data!F2097</f>
        <v>32</v>
      </c>
      <c r="G2097" s="3" t="str">
        <f>Raw_Data!G2097</f>
        <v>North America</v>
      </c>
      <c r="H2097" s="3" t="str">
        <f>Raw_Data!H2097</f>
        <v>TV</v>
      </c>
      <c r="I2097" s="3">
        <f>Raw_Data!I2097</f>
        <v>13.99</v>
      </c>
      <c r="J2097" s="3">
        <f>Raw_Data!J2097</f>
        <v>0</v>
      </c>
      <c r="K2097" s="3" t="str">
        <f>Raw_Data!K2097</f>
        <v>PayPal</v>
      </c>
      <c r="L2097" s="3">
        <f>Raw_Data!L2097</f>
        <v>4</v>
      </c>
      <c r="M2097" s="3">
        <f>Raw_Data!M2097</f>
        <v>0.18</v>
      </c>
      <c r="N2097" s="3" t="str">
        <f>Raw_Data!N2097</f>
        <v>Romance</v>
      </c>
      <c r="O2097" s="3" t="str">
        <f t="shared" si="320"/>
        <v>18-24</v>
      </c>
      <c r="P2097" s="3" t="str">
        <f t="shared" si="321"/>
        <v>&lt;10h</v>
      </c>
      <c r="Q2097" s="3" t="str">
        <f t="shared" si="322"/>
        <v>22-45d</v>
      </c>
      <c r="R2097" s="3" t="str">
        <f t="shared" si="323"/>
        <v>Medium</v>
      </c>
      <c r="S2097" s="3" t="str">
        <f t="shared" si="324"/>
        <v>Mid</v>
      </c>
      <c r="T2097" s="3" t="str">
        <f t="shared" si="325"/>
        <v>Active</v>
      </c>
      <c r="U2097" s="4">
        <f>1/(1+EXP(-(Predictive_Model!$B$5+((B2097-Predictive_Model!$B$20)/Predictive_Model!$C$20)*Predictive_Model!$D$20+((E2097-Predictive_Model!$B$21)/Predictive_Model!$C$21)*Predictive_Model!$D$21+((F2097-Predictive_Model!$B$22)/Predictive_Model!$C$22)*Predictive_Model!$D$22+((I2097-Predictive_Model!$B$23)/Predictive_Model!$C$23)*Predictive_Model!$D$23+((L2097-Predictive_Model!$B$24)/Predictive_Model!$C$24)*Predictive_Model!$D$24+((M2097-Predictive_Model!$B$25)/Predictive_Model!$C$25)*Predictive_Model!$D$25+IF(C2097="Male",Predictive_Model!$D$31,IF(C2097="Other",Predictive_Model!$D$32,0))+IF(D2097="Premium",Predictive_Model!$D$34,IF(D2097="Standard",Predictive_Model!$D$35,0))+IF(G2097="Asia",Predictive_Model!$D$37,IF(G2097="Europe",Predictive_Model!$D$38,IF(G2097="North America",Predictive_Model!$D$39,IF(G2097="Oceania",Predictive_Model!$D$40,IF(G2097="South America",Predictive_Model!$D$41,0)))))+IF(H2097="Laptop",Predictive_Model!$D$43,IF(H2097="Mobile",Predictive_Model!$D$44,IF(H2097="TV",Predictive_Model!$D$45,IF(H2097="Tablet",Predictive_Model!$D$46,0))))+IF(K2097="Crypto",Predictive_Model!$D$48,IF(K2097="Debit Card",Predictive_Model!$D$49,IF(K2097="Gift Card",Predictive_Model!$D$50,IF(K2097="PayPal",Predictive_Model!$D$51,0))))+IF(N2097="Comedy",Predictive_Model!$D$53,IF(N2097="Documentary",Predictive_Model!$D$54,IF(N2097="Drama",Predictive_Model!$D$55,IF(N2097="Horror",Predictive_Model!$D$56,IF(N2097="Romance",Predictive_Model!$D$57,IF(N2097="Sci-Fi",Predictive_Model!$D$58,0)))))))))</f>
        <v>0.94569436597967416</v>
      </c>
      <c r="V2097" s="3" t="str">
        <f t="shared" si="326"/>
        <v>Critical</v>
      </c>
      <c r="W2097" s="6">
        <f t="shared" si="327"/>
        <v>13.230264180055642</v>
      </c>
      <c r="X2097" s="3" t="str">
        <f t="shared" si="328"/>
        <v>Priority 2</v>
      </c>
      <c r="Y2097" s="3" t="str">
        <f t="shared" si="329"/>
        <v>OK</v>
      </c>
    </row>
    <row r="2098" spans="1:25" x14ac:dyDescent="0.25">
      <c r="A2098" s="3" t="str">
        <f>Raw_Data!A2098</f>
        <v>f376f532-f75b-4c60-b56e-08527a7facca</v>
      </c>
      <c r="B2098" s="3">
        <f>Raw_Data!B2098</f>
        <v>23</v>
      </c>
      <c r="C2098" s="3" t="str">
        <f>Raw_Data!C2098</f>
        <v>Male</v>
      </c>
      <c r="D2098" s="3" t="str">
        <f>Raw_Data!D2098</f>
        <v>Standard</v>
      </c>
      <c r="E2098" s="3">
        <f>Raw_Data!E2098</f>
        <v>0.28999999999999998</v>
      </c>
      <c r="F2098" s="3">
        <f>Raw_Data!F2098</f>
        <v>58</v>
      </c>
      <c r="G2098" s="3" t="str">
        <f>Raw_Data!G2098</f>
        <v>Europe</v>
      </c>
      <c r="H2098" s="3" t="str">
        <f>Raw_Data!H2098</f>
        <v>Desktop</v>
      </c>
      <c r="I2098" s="3">
        <f>Raw_Data!I2098</f>
        <v>13.99</v>
      </c>
      <c r="J2098" s="3">
        <f>Raw_Data!J2098</f>
        <v>1</v>
      </c>
      <c r="K2098" s="3" t="str">
        <f>Raw_Data!K2098</f>
        <v>Gift Card</v>
      </c>
      <c r="L2098" s="3">
        <f>Raw_Data!L2098</f>
        <v>2</v>
      </c>
      <c r="M2098" s="3">
        <f>Raw_Data!M2098</f>
        <v>0</v>
      </c>
      <c r="N2098" s="3" t="str">
        <f>Raw_Data!N2098</f>
        <v>Documentary</v>
      </c>
      <c r="O2098" s="3" t="str">
        <f t="shared" si="320"/>
        <v>18-24</v>
      </c>
      <c r="P2098" s="3" t="str">
        <f t="shared" si="321"/>
        <v>&lt;10h</v>
      </c>
      <c r="Q2098" s="3" t="str">
        <f t="shared" si="322"/>
        <v>46-60d</v>
      </c>
      <c r="R2098" s="3" t="str">
        <f t="shared" si="323"/>
        <v>Low</v>
      </c>
      <c r="S2098" s="3" t="str">
        <f t="shared" si="324"/>
        <v>Mid</v>
      </c>
      <c r="T2098" s="3" t="str">
        <f t="shared" si="325"/>
        <v>Churned</v>
      </c>
      <c r="U2098" s="4">
        <f>1/(1+EXP(-(Predictive_Model!$B$5+((B2098-Predictive_Model!$B$20)/Predictive_Model!$C$20)*Predictive_Model!$D$20+((E2098-Predictive_Model!$B$21)/Predictive_Model!$C$21)*Predictive_Model!$D$21+((F2098-Predictive_Model!$B$22)/Predictive_Model!$C$22)*Predictive_Model!$D$22+((I2098-Predictive_Model!$B$23)/Predictive_Model!$C$23)*Predictive_Model!$D$23+((L2098-Predictive_Model!$B$24)/Predictive_Model!$C$24)*Predictive_Model!$D$24+((M2098-Predictive_Model!$B$25)/Predictive_Model!$C$25)*Predictive_Model!$D$25+IF(C2098="Male",Predictive_Model!$D$31,IF(C2098="Other",Predictive_Model!$D$32,0))+IF(D2098="Premium",Predictive_Model!$D$34,IF(D2098="Standard",Predictive_Model!$D$35,0))+IF(G2098="Asia",Predictive_Model!$D$37,IF(G2098="Europe",Predictive_Model!$D$38,IF(G2098="North America",Predictive_Model!$D$39,IF(G2098="Oceania",Predictive_Model!$D$40,IF(G2098="South America",Predictive_Model!$D$41,0)))))+IF(H2098="Laptop",Predictive_Model!$D$43,IF(H2098="Mobile",Predictive_Model!$D$44,IF(H2098="TV",Predictive_Model!$D$45,IF(H2098="Tablet",Predictive_Model!$D$46,0))))+IF(K2098="Crypto",Predictive_Model!$D$48,IF(K2098="Debit Card",Predictive_Model!$D$49,IF(K2098="Gift Card",Predictive_Model!$D$50,IF(K2098="PayPal",Predictive_Model!$D$51,0))))+IF(N2098="Comedy",Predictive_Model!$D$53,IF(N2098="Documentary",Predictive_Model!$D$54,IF(N2098="Drama",Predictive_Model!$D$55,IF(N2098="Horror",Predictive_Model!$D$56,IF(N2098="Romance",Predictive_Model!$D$57,IF(N2098="Sci-Fi",Predictive_Model!$D$58,0)))))))))</f>
        <v>0.99997436772292181</v>
      </c>
      <c r="V2098" s="3" t="str">
        <f t="shared" si="326"/>
        <v>Critical</v>
      </c>
      <c r="W2098" s="6">
        <f t="shared" si="327"/>
        <v>13.99</v>
      </c>
      <c r="X2098" s="3" t="str">
        <f t="shared" si="328"/>
        <v>Priority 2</v>
      </c>
      <c r="Y2098" s="3" t="str">
        <f t="shared" si="329"/>
        <v>OK</v>
      </c>
    </row>
    <row r="2099" spans="1:25" x14ac:dyDescent="0.25">
      <c r="A2099" s="3" t="str">
        <f>Raw_Data!A2099</f>
        <v>4a212db8-6b5d-4f86-96c6-027c1d4c5a60</v>
      </c>
      <c r="B2099" s="3">
        <f>Raw_Data!B2099</f>
        <v>66</v>
      </c>
      <c r="C2099" s="3" t="str">
        <f>Raw_Data!C2099</f>
        <v>Other</v>
      </c>
      <c r="D2099" s="3" t="str">
        <f>Raw_Data!D2099</f>
        <v>Premium</v>
      </c>
      <c r="E2099" s="3">
        <f>Raw_Data!E2099</f>
        <v>10.48</v>
      </c>
      <c r="F2099" s="3">
        <f>Raw_Data!F2099</f>
        <v>29</v>
      </c>
      <c r="G2099" s="3" t="str">
        <f>Raw_Data!G2099</f>
        <v>Europe</v>
      </c>
      <c r="H2099" s="3" t="str">
        <f>Raw_Data!H2099</f>
        <v>Mobile</v>
      </c>
      <c r="I2099" s="3">
        <f>Raw_Data!I2099</f>
        <v>17.989999999999998</v>
      </c>
      <c r="J2099" s="3">
        <f>Raw_Data!J2099</f>
        <v>0</v>
      </c>
      <c r="K2099" s="3" t="str">
        <f>Raw_Data!K2099</f>
        <v>PayPal</v>
      </c>
      <c r="L2099" s="3">
        <f>Raw_Data!L2099</f>
        <v>3</v>
      </c>
      <c r="M2099" s="3">
        <f>Raw_Data!M2099</f>
        <v>0.35</v>
      </c>
      <c r="N2099" s="3" t="str">
        <f>Raw_Data!N2099</f>
        <v>Horror</v>
      </c>
      <c r="O2099" s="3" t="str">
        <f t="shared" si="320"/>
        <v>55-70</v>
      </c>
      <c r="P2099" s="3" t="str">
        <f t="shared" si="321"/>
        <v>10-24h</v>
      </c>
      <c r="Q2099" s="3" t="str">
        <f t="shared" si="322"/>
        <v>22-45d</v>
      </c>
      <c r="R2099" s="3" t="str">
        <f t="shared" si="323"/>
        <v>Medium</v>
      </c>
      <c r="S2099" s="3" t="str">
        <f t="shared" si="324"/>
        <v>High</v>
      </c>
      <c r="T2099" s="3" t="str">
        <f t="shared" si="325"/>
        <v>Active</v>
      </c>
      <c r="U2099" s="4">
        <f>1/(1+EXP(-(Predictive_Model!$B$5+((B2099-Predictive_Model!$B$20)/Predictive_Model!$C$20)*Predictive_Model!$D$20+((E2099-Predictive_Model!$B$21)/Predictive_Model!$C$21)*Predictive_Model!$D$21+((F2099-Predictive_Model!$B$22)/Predictive_Model!$C$22)*Predictive_Model!$D$22+((I2099-Predictive_Model!$B$23)/Predictive_Model!$C$23)*Predictive_Model!$D$23+((L2099-Predictive_Model!$B$24)/Predictive_Model!$C$24)*Predictive_Model!$D$24+((M2099-Predictive_Model!$B$25)/Predictive_Model!$C$25)*Predictive_Model!$D$25+IF(C2099="Male",Predictive_Model!$D$31,IF(C2099="Other",Predictive_Model!$D$32,0))+IF(D2099="Premium",Predictive_Model!$D$34,IF(D2099="Standard",Predictive_Model!$D$35,0))+IF(G2099="Asia",Predictive_Model!$D$37,IF(G2099="Europe",Predictive_Model!$D$38,IF(G2099="North America",Predictive_Model!$D$39,IF(G2099="Oceania",Predictive_Model!$D$40,IF(G2099="South America",Predictive_Model!$D$41,0)))))+IF(H2099="Laptop",Predictive_Model!$D$43,IF(H2099="Mobile",Predictive_Model!$D$44,IF(H2099="TV",Predictive_Model!$D$45,IF(H2099="Tablet",Predictive_Model!$D$46,0))))+IF(K2099="Crypto",Predictive_Model!$D$48,IF(K2099="Debit Card",Predictive_Model!$D$49,IF(K2099="Gift Card",Predictive_Model!$D$50,IF(K2099="PayPal",Predictive_Model!$D$51,0))))+IF(N2099="Comedy",Predictive_Model!$D$53,IF(N2099="Documentary",Predictive_Model!$D$54,IF(N2099="Drama",Predictive_Model!$D$55,IF(N2099="Horror",Predictive_Model!$D$56,IF(N2099="Romance",Predictive_Model!$D$57,IF(N2099="Sci-Fi",Predictive_Model!$D$58,0)))))))))</f>
        <v>0.81755846343337801</v>
      </c>
      <c r="V2099" s="3" t="str">
        <f t="shared" si="326"/>
        <v>Critical</v>
      </c>
      <c r="W2099" s="6">
        <f t="shared" si="327"/>
        <v>14.707876757166469</v>
      </c>
      <c r="X2099" s="3" t="str">
        <f t="shared" si="328"/>
        <v>Priority 1</v>
      </c>
      <c r="Y2099" s="3" t="str">
        <f t="shared" si="329"/>
        <v>OK</v>
      </c>
    </row>
    <row r="2100" spans="1:25" x14ac:dyDescent="0.25">
      <c r="A2100" s="3" t="str">
        <f>Raw_Data!A2100</f>
        <v>16993e91-870b-47d2-9098-b687b2f20336</v>
      </c>
      <c r="B2100" s="3">
        <f>Raw_Data!B2100</f>
        <v>36</v>
      </c>
      <c r="C2100" s="3" t="str">
        <f>Raw_Data!C2100</f>
        <v>Female</v>
      </c>
      <c r="D2100" s="3" t="str">
        <f>Raw_Data!D2100</f>
        <v>Premium</v>
      </c>
      <c r="E2100" s="3">
        <f>Raw_Data!E2100</f>
        <v>4.26</v>
      </c>
      <c r="F2100" s="3">
        <f>Raw_Data!F2100</f>
        <v>21</v>
      </c>
      <c r="G2100" s="3" t="str">
        <f>Raw_Data!G2100</f>
        <v>Europe</v>
      </c>
      <c r="H2100" s="3" t="str">
        <f>Raw_Data!H2100</f>
        <v>TV</v>
      </c>
      <c r="I2100" s="3">
        <f>Raw_Data!I2100</f>
        <v>17.989999999999998</v>
      </c>
      <c r="J2100" s="3">
        <f>Raw_Data!J2100</f>
        <v>0</v>
      </c>
      <c r="K2100" s="3" t="str">
        <f>Raw_Data!K2100</f>
        <v>PayPal</v>
      </c>
      <c r="L2100" s="3">
        <f>Raw_Data!L2100</f>
        <v>4</v>
      </c>
      <c r="M2100" s="3">
        <f>Raw_Data!M2100</f>
        <v>0.19</v>
      </c>
      <c r="N2100" s="3" t="str">
        <f>Raw_Data!N2100</f>
        <v>Horror</v>
      </c>
      <c r="O2100" s="3" t="str">
        <f t="shared" si="320"/>
        <v>35-44</v>
      </c>
      <c r="P2100" s="3" t="str">
        <f t="shared" si="321"/>
        <v>&lt;10h</v>
      </c>
      <c r="Q2100" s="3" t="str">
        <f t="shared" si="322"/>
        <v>8-21d</v>
      </c>
      <c r="R2100" s="3" t="str">
        <f t="shared" si="323"/>
        <v>Medium</v>
      </c>
      <c r="S2100" s="3" t="str">
        <f t="shared" si="324"/>
        <v>High</v>
      </c>
      <c r="T2100" s="3" t="str">
        <f t="shared" si="325"/>
        <v>Active</v>
      </c>
      <c r="U2100" s="4">
        <f>1/(1+EXP(-(Predictive_Model!$B$5+((B2100-Predictive_Model!$B$20)/Predictive_Model!$C$20)*Predictive_Model!$D$20+((E2100-Predictive_Model!$B$21)/Predictive_Model!$C$21)*Predictive_Model!$D$21+((F2100-Predictive_Model!$B$22)/Predictive_Model!$C$22)*Predictive_Model!$D$22+((I2100-Predictive_Model!$B$23)/Predictive_Model!$C$23)*Predictive_Model!$D$23+((L2100-Predictive_Model!$B$24)/Predictive_Model!$C$24)*Predictive_Model!$D$24+((M2100-Predictive_Model!$B$25)/Predictive_Model!$C$25)*Predictive_Model!$D$25+IF(C2100="Male",Predictive_Model!$D$31,IF(C2100="Other",Predictive_Model!$D$32,0))+IF(D2100="Premium",Predictive_Model!$D$34,IF(D2100="Standard",Predictive_Model!$D$35,0))+IF(G2100="Asia",Predictive_Model!$D$37,IF(G2100="Europe",Predictive_Model!$D$38,IF(G2100="North America",Predictive_Model!$D$39,IF(G2100="Oceania",Predictive_Model!$D$40,IF(G2100="South America",Predictive_Model!$D$41,0)))))+IF(H2100="Laptop",Predictive_Model!$D$43,IF(H2100="Mobile",Predictive_Model!$D$44,IF(H2100="TV",Predictive_Model!$D$45,IF(H2100="Tablet",Predictive_Model!$D$46,0))))+IF(K2100="Crypto",Predictive_Model!$D$48,IF(K2100="Debit Card",Predictive_Model!$D$49,IF(K2100="Gift Card",Predictive_Model!$D$50,IF(K2100="PayPal",Predictive_Model!$D$51,0))))+IF(N2100="Comedy",Predictive_Model!$D$53,IF(N2100="Documentary",Predictive_Model!$D$54,IF(N2100="Drama",Predictive_Model!$D$55,IF(N2100="Horror",Predictive_Model!$D$56,IF(N2100="Romance",Predictive_Model!$D$57,IF(N2100="Sci-Fi",Predictive_Model!$D$58,0)))))))))</f>
        <v>0.53386886825543012</v>
      </c>
      <c r="V2100" s="3" t="str">
        <f t="shared" si="326"/>
        <v>High</v>
      </c>
      <c r="W2100" s="6">
        <f t="shared" si="327"/>
        <v>9.6043009399151877</v>
      </c>
      <c r="X2100" s="3" t="str">
        <f t="shared" si="328"/>
        <v>Monitor</v>
      </c>
      <c r="Y2100" s="3" t="str">
        <f t="shared" si="329"/>
        <v>OK</v>
      </c>
    </row>
    <row r="2101" spans="1:25" x14ac:dyDescent="0.25">
      <c r="A2101" s="3" t="str">
        <f>Raw_Data!A2101</f>
        <v>5b5ea547-92ab-40fa-8576-69d92d37557b</v>
      </c>
      <c r="B2101" s="3">
        <f>Raw_Data!B2101</f>
        <v>23</v>
      </c>
      <c r="C2101" s="3" t="str">
        <f>Raw_Data!C2101</f>
        <v>Other</v>
      </c>
      <c r="D2101" s="3" t="str">
        <f>Raw_Data!D2101</f>
        <v>Basic</v>
      </c>
      <c r="E2101" s="3">
        <f>Raw_Data!E2101</f>
        <v>0.03</v>
      </c>
      <c r="F2101" s="3">
        <f>Raw_Data!F2101</f>
        <v>60</v>
      </c>
      <c r="G2101" s="3" t="str">
        <f>Raw_Data!G2101</f>
        <v>North America</v>
      </c>
      <c r="H2101" s="3" t="str">
        <f>Raw_Data!H2101</f>
        <v>TV</v>
      </c>
      <c r="I2101" s="3">
        <f>Raw_Data!I2101</f>
        <v>8.99</v>
      </c>
      <c r="J2101" s="3">
        <f>Raw_Data!J2101</f>
        <v>1</v>
      </c>
      <c r="K2101" s="3" t="str">
        <f>Raw_Data!K2101</f>
        <v>PayPal</v>
      </c>
      <c r="L2101" s="3">
        <f>Raw_Data!L2101</f>
        <v>1</v>
      </c>
      <c r="M2101" s="3">
        <f>Raw_Data!M2101</f>
        <v>0</v>
      </c>
      <c r="N2101" s="3" t="str">
        <f>Raw_Data!N2101</f>
        <v>Comedy</v>
      </c>
      <c r="O2101" s="3" t="str">
        <f t="shared" si="320"/>
        <v>18-24</v>
      </c>
      <c r="P2101" s="3" t="str">
        <f t="shared" si="321"/>
        <v>&lt;10h</v>
      </c>
      <c r="Q2101" s="3" t="str">
        <f t="shared" si="322"/>
        <v>46-60d</v>
      </c>
      <c r="R2101" s="3" t="str">
        <f t="shared" si="323"/>
        <v>Low</v>
      </c>
      <c r="S2101" s="3" t="str">
        <f t="shared" si="324"/>
        <v>Low</v>
      </c>
      <c r="T2101" s="3" t="str">
        <f t="shared" si="325"/>
        <v>Churned</v>
      </c>
      <c r="U2101" s="4">
        <f>1/(1+EXP(-(Predictive_Model!$B$5+((B2101-Predictive_Model!$B$20)/Predictive_Model!$C$20)*Predictive_Model!$D$20+((E2101-Predictive_Model!$B$21)/Predictive_Model!$C$21)*Predictive_Model!$D$21+((F2101-Predictive_Model!$B$22)/Predictive_Model!$C$22)*Predictive_Model!$D$22+((I2101-Predictive_Model!$B$23)/Predictive_Model!$C$23)*Predictive_Model!$D$23+((L2101-Predictive_Model!$B$24)/Predictive_Model!$C$24)*Predictive_Model!$D$24+((M2101-Predictive_Model!$B$25)/Predictive_Model!$C$25)*Predictive_Model!$D$25+IF(C2101="Male",Predictive_Model!$D$31,IF(C2101="Other",Predictive_Model!$D$32,0))+IF(D2101="Premium",Predictive_Model!$D$34,IF(D2101="Standard",Predictive_Model!$D$35,0))+IF(G2101="Asia",Predictive_Model!$D$37,IF(G2101="Europe",Predictive_Model!$D$38,IF(G2101="North America",Predictive_Model!$D$39,IF(G2101="Oceania",Predictive_Model!$D$40,IF(G2101="South America",Predictive_Model!$D$41,0)))))+IF(H2101="Laptop",Predictive_Model!$D$43,IF(H2101="Mobile",Predictive_Model!$D$44,IF(H2101="TV",Predictive_Model!$D$45,IF(H2101="Tablet",Predictive_Model!$D$46,0))))+IF(K2101="Crypto",Predictive_Model!$D$48,IF(K2101="Debit Card",Predictive_Model!$D$49,IF(K2101="Gift Card",Predictive_Model!$D$50,IF(K2101="PayPal",Predictive_Model!$D$51,0))))+IF(N2101="Comedy",Predictive_Model!$D$53,IF(N2101="Documentary",Predictive_Model!$D$54,IF(N2101="Drama",Predictive_Model!$D$55,IF(N2101="Horror",Predictive_Model!$D$56,IF(N2101="Romance",Predictive_Model!$D$57,IF(N2101="Sci-Fi",Predictive_Model!$D$58,0)))))))))</f>
        <v>0.99999486416618133</v>
      </c>
      <c r="V2101" s="3" t="str">
        <f t="shared" si="326"/>
        <v>Critical</v>
      </c>
      <c r="W2101" s="6">
        <f t="shared" si="327"/>
        <v>8.99</v>
      </c>
      <c r="X2101" s="3" t="str">
        <f t="shared" si="328"/>
        <v>Priority 2</v>
      </c>
      <c r="Y2101" s="3" t="str">
        <f t="shared" si="329"/>
        <v>OK</v>
      </c>
    </row>
    <row r="2102" spans="1:25" x14ac:dyDescent="0.25">
      <c r="A2102" s="3" t="str">
        <f>Raw_Data!A2102</f>
        <v>80545107-3bf0-4bad-8c8e-98950b1e8738</v>
      </c>
      <c r="B2102" s="3">
        <f>Raw_Data!B2102</f>
        <v>69</v>
      </c>
      <c r="C2102" s="3" t="str">
        <f>Raw_Data!C2102</f>
        <v>Male</v>
      </c>
      <c r="D2102" s="3" t="str">
        <f>Raw_Data!D2102</f>
        <v>Premium</v>
      </c>
      <c r="E2102" s="3">
        <f>Raw_Data!E2102</f>
        <v>9.8000000000000007</v>
      </c>
      <c r="F2102" s="3">
        <f>Raw_Data!F2102</f>
        <v>56</v>
      </c>
      <c r="G2102" s="3" t="str">
        <f>Raw_Data!G2102</f>
        <v>Oceania</v>
      </c>
      <c r="H2102" s="3" t="str">
        <f>Raw_Data!H2102</f>
        <v>TV</v>
      </c>
      <c r="I2102" s="3">
        <f>Raw_Data!I2102</f>
        <v>17.989999999999998</v>
      </c>
      <c r="J2102" s="3">
        <f>Raw_Data!J2102</f>
        <v>1</v>
      </c>
      <c r="K2102" s="3" t="str">
        <f>Raw_Data!K2102</f>
        <v>Gift Card</v>
      </c>
      <c r="L2102" s="3">
        <f>Raw_Data!L2102</f>
        <v>2</v>
      </c>
      <c r="M2102" s="3">
        <f>Raw_Data!M2102</f>
        <v>0.17</v>
      </c>
      <c r="N2102" s="3" t="str">
        <f>Raw_Data!N2102</f>
        <v>Documentary</v>
      </c>
      <c r="O2102" s="3" t="str">
        <f t="shared" si="320"/>
        <v>55-70</v>
      </c>
      <c r="P2102" s="3" t="str">
        <f t="shared" si="321"/>
        <v>&lt;10h</v>
      </c>
      <c r="Q2102" s="3" t="str">
        <f t="shared" si="322"/>
        <v>46-60d</v>
      </c>
      <c r="R2102" s="3" t="str">
        <f t="shared" si="323"/>
        <v>Low</v>
      </c>
      <c r="S2102" s="3" t="str">
        <f t="shared" si="324"/>
        <v>High</v>
      </c>
      <c r="T2102" s="3" t="str">
        <f t="shared" si="325"/>
        <v>Churned</v>
      </c>
      <c r="U2102" s="4">
        <f>1/(1+EXP(-(Predictive_Model!$B$5+((B2102-Predictive_Model!$B$20)/Predictive_Model!$C$20)*Predictive_Model!$D$20+((E2102-Predictive_Model!$B$21)/Predictive_Model!$C$21)*Predictive_Model!$D$21+((F2102-Predictive_Model!$B$22)/Predictive_Model!$C$22)*Predictive_Model!$D$22+((I2102-Predictive_Model!$B$23)/Predictive_Model!$C$23)*Predictive_Model!$D$23+((L2102-Predictive_Model!$B$24)/Predictive_Model!$C$24)*Predictive_Model!$D$24+((M2102-Predictive_Model!$B$25)/Predictive_Model!$C$25)*Predictive_Model!$D$25+IF(C2102="Male",Predictive_Model!$D$31,IF(C2102="Other",Predictive_Model!$D$32,0))+IF(D2102="Premium",Predictive_Model!$D$34,IF(D2102="Standard",Predictive_Model!$D$35,0))+IF(G2102="Asia",Predictive_Model!$D$37,IF(G2102="Europe",Predictive_Model!$D$38,IF(G2102="North America",Predictive_Model!$D$39,IF(G2102="Oceania",Predictive_Model!$D$40,IF(G2102="South America",Predictive_Model!$D$41,0)))))+IF(H2102="Laptop",Predictive_Model!$D$43,IF(H2102="Mobile",Predictive_Model!$D$44,IF(H2102="TV",Predictive_Model!$D$45,IF(H2102="Tablet",Predictive_Model!$D$46,0))))+IF(K2102="Crypto",Predictive_Model!$D$48,IF(K2102="Debit Card",Predictive_Model!$D$49,IF(K2102="Gift Card",Predictive_Model!$D$50,IF(K2102="PayPal",Predictive_Model!$D$51,0))))+IF(N2102="Comedy",Predictive_Model!$D$53,IF(N2102="Documentary",Predictive_Model!$D$54,IF(N2102="Drama",Predictive_Model!$D$55,IF(N2102="Horror",Predictive_Model!$D$56,IF(N2102="Romance",Predictive_Model!$D$57,IF(N2102="Sci-Fi",Predictive_Model!$D$58,0)))))))))</f>
        <v>0.99416957690329044</v>
      </c>
      <c r="V2102" s="3" t="str">
        <f t="shared" si="326"/>
        <v>Critical</v>
      </c>
      <c r="W2102" s="6">
        <f t="shared" si="327"/>
        <v>17.989999999999998</v>
      </c>
      <c r="X2102" s="3" t="str">
        <f t="shared" si="328"/>
        <v>Priority 1</v>
      </c>
      <c r="Y2102" s="3" t="str">
        <f t="shared" si="329"/>
        <v>OK</v>
      </c>
    </row>
    <row r="2103" spans="1:25" x14ac:dyDescent="0.25">
      <c r="A2103" s="3" t="str">
        <f>Raw_Data!A2103</f>
        <v>0376ecc1-f7bd-41b0-bb41-719f1cdf0853</v>
      </c>
      <c r="B2103" s="3">
        <f>Raw_Data!B2103</f>
        <v>21</v>
      </c>
      <c r="C2103" s="3" t="str">
        <f>Raw_Data!C2103</f>
        <v>Male</v>
      </c>
      <c r="D2103" s="3" t="str">
        <f>Raw_Data!D2103</f>
        <v>Standard</v>
      </c>
      <c r="E2103" s="3">
        <f>Raw_Data!E2103</f>
        <v>13.79</v>
      </c>
      <c r="F2103" s="3">
        <f>Raw_Data!F2103</f>
        <v>39</v>
      </c>
      <c r="G2103" s="3" t="str">
        <f>Raw_Data!G2103</f>
        <v>Asia</v>
      </c>
      <c r="H2103" s="3" t="str">
        <f>Raw_Data!H2103</f>
        <v>Mobile</v>
      </c>
      <c r="I2103" s="3">
        <f>Raw_Data!I2103</f>
        <v>13.99</v>
      </c>
      <c r="J2103" s="3">
        <f>Raw_Data!J2103</f>
        <v>0</v>
      </c>
      <c r="K2103" s="3" t="str">
        <f>Raw_Data!K2103</f>
        <v>PayPal</v>
      </c>
      <c r="L2103" s="3">
        <f>Raw_Data!L2103</f>
        <v>5</v>
      </c>
      <c r="M2103" s="3">
        <f>Raw_Data!M2103</f>
        <v>0.34</v>
      </c>
      <c r="N2103" s="3" t="str">
        <f>Raw_Data!N2103</f>
        <v>Horror</v>
      </c>
      <c r="O2103" s="3" t="str">
        <f t="shared" si="320"/>
        <v>18-24</v>
      </c>
      <c r="P2103" s="3" t="str">
        <f t="shared" si="321"/>
        <v>10-24h</v>
      </c>
      <c r="Q2103" s="3" t="str">
        <f t="shared" si="322"/>
        <v>22-45d</v>
      </c>
      <c r="R2103" s="3" t="str">
        <f t="shared" si="323"/>
        <v>Medium</v>
      </c>
      <c r="S2103" s="3" t="str">
        <f t="shared" si="324"/>
        <v>Mid</v>
      </c>
      <c r="T2103" s="3" t="str">
        <f t="shared" si="325"/>
        <v>Active</v>
      </c>
      <c r="U2103" s="4">
        <f>1/(1+EXP(-(Predictive_Model!$B$5+((B2103-Predictive_Model!$B$20)/Predictive_Model!$C$20)*Predictive_Model!$D$20+((E2103-Predictive_Model!$B$21)/Predictive_Model!$C$21)*Predictive_Model!$D$21+((F2103-Predictive_Model!$B$22)/Predictive_Model!$C$22)*Predictive_Model!$D$22+((I2103-Predictive_Model!$B$23)/Predictive_Model!$C$23)*Predictive_Model!$D$23+((L2103-Predictive_Model!$B$24)/Predictive_Model!$C$24)*Predictive_Model!$D$24+((M2103-Predictive_Model!$B$25)/Predictive_Model!$C$25)*Predictive_Model!$D$25+IF(C2103="Male",Predictive_Model!$D$31,IF(C2103="Other",Predictive_Model!$D$32,0))+IF(D2103="Premium",Predictive_Model!$D$34,IF(D2103="Standard",Predictive_Model!$D$35,0))+IF(G2103="Asia",Predictive_Model!$D$37,IF(G2103="Europe",Predictive_Model!$D$38,IF(G2103="North America",Predictive_Model!$D$39,IF(G2103="Oceania",Predictive_Model!$D$40,IF(G2103="South America",Predictive_Model!$D$41,0)))))+IF(H2103="Laptop",Predictive_Model!$D$43,IF(H2103="Mobile",Predictive_Model!$D$44,IF(H2103="TV",Predictive_Model!$D$45,IF(H2103="Tablet",Predictive_Model!$D$46,0))))+IF(K2103="Crypto",Predictive_Model!$D$48,IF(K2103="Debit Card",Predictive_Model!$D$49,IF(K2103="Gift Card",Predictive_Model!$D$50,IF(K2103="PayPal",Predictive_Model!$D$51,0))))+IF(N2103="Comedy",Predictive_Model!$D$53,IF(N2103="Documentary",Predictive_Model!$D$54,IF(N2103="Drama",Predictive_Model!$D$55,IF(N2103="Horror",Predictive_Model!$D$56,IF(N2103="Romance",Predictive_Model!$D$57,IF(N2103="Sci-Fi",Predictive_Model!$D$58,0)))))))))</f>
        <v>0.86863736749010456</v>
      </c>
      <c r="V2103" s="3" t="str">
        <f t="shared" si="326"/>
        <v>Critical</v>
      </c>
      <c r="W2103" s="6">
        <f t="shared" si="327"/>
        <v>12.152236771186564</v>
      </c>
      <c r="X2103" s="3" t="str">
        <f t="shared" si="328"/>
        <v>Priority 2</v>
      </c>
      <c r="Y2103" s="3" t="str">
        <f t="shared" si="329"/>
        <v>OK</v>
      </c>
    </row>
    <row r="2104" spans="1:25" x14ac:dyDescent="0.25">
      <c r="A2104" s="3" t="str">
        <f>Raw_Data!A2104</f>
        <v>e7aeeddd-1450-47d9-a18a-0e209f5af835</v>
      </c>
      <c r="B2104" s="3">
        <f>Raw_Data!B2104</f>
        <v>27</v>
      </c>
      <c r="C2104" s="3" t="str">
        <f>Raw_Data!C2104</f>
        <v>Male</v>
      </c>
      <c r="D2104" s="3" t="str">
        <f>Raw_Data!D2104</f>
        <v>Premium</v>
      </c>
      <c r="E2104" s="3">
        <f>Raw_Data!E2104</f>
        <v>18.170000000000002</v>
      </c>
      <c r="F2104" s="3">
        <f>Raw_Data!F2104</f>
        <v>60</v>
      </c>
      <c r="G2104" s="3" t="str">
        <f>Raw_Data!G2104</f>
        <v>North America</v>
      </c>
      <c r="H2104" s="3" t="str">
        <f>Raw_Data!H2104</f>
        <v>Mobile</v>
      </c>
      <c r="I2104" s="3">
        <f>Raw_Data!I2104</f>
        <v>17.989999999999998</v>
      </c>
      <c r="J2104" s="3">
        <f>Raw_Data!J2104</f>
        <v>1</v>
      </c>
      <c r="K2104" s="3" t="str">
        <f>Raw_Data!K2104</f>
        <v>PayPal</v>
      </c>
      <c r="L2104" s="3">
        <f>Raw_Data!L2104</f>
        <v>2</v>
      </c>
      <c r="M2104" s="3">
        <f>Raw_Data!M2104</f>
        <v>0.3</v>
      </c>
      <c r="N2104" s="3" t="str">
        <f>Raw_Data!N2104</f>
        <v>Documentary</v>
      </c>
      <c r="O2104" s="3" t="str">
        <f t="shared" si="320"/>
        <v>25-34</v>
      </c>
      <c r="P2104" s="3" t="str">
        <f t="shared" si="321"/>
        <v>10-24h</v>
      </c>
      <c r="Q2104" s="3" t="str">
        <f t="shared" si="322"/>
        <v>46-60d</v>
      </c>
      <c r="R2104" s="3" t="str">
        <f t="shared" si="323"/>
        <v>Medium</v>
      </c>
      <c r="S2104" s="3" t="str">
        <f t="shared" si="324"/>
        <v>High</v>
      </c>
      <c r="T2104" s="3" t="str">
        <f t="shared" si="325"/>
        <v>Churned</v>
      </c>
      <c r="U2104" s="4">
        <f>1/(1+EXP(-(Predictive_Model!$B$5+((B2104-Predictive_Model!$B$20)/Predictive_Model!$C$20)*Predictive_Model!$D$20+((E2104-Predictive_Model!$B$21)/Predictive_Model!$C$21)*Predictive_Model!$D$21+((F2104-Predictive_Model!$B$22)/Predictive_Model!$C$22)*Predictive_Model!$D$22+((I2104-Predictive_Model!$B$23)/Predictive_Model!$C$23)*Predictive_Model!$D$23+((L2104-Predictive_Model!$B$24)/Predictive_Model!$C$24)*Predictive_Model!$D$24+((M2104-Predictive_Model!$B$25)/Predictive_Model!$C$25)*Predictive_Model!$D$25+IF(C2104="Male",Predictive_Model!$D$31,IF(C2104="Other",Predictive_Model!$D$32,0))+IF(D2104="Premium",Predictive_Model!$D$34,IF(D2104="Standard",Predictive_Model!$D$35,0))+IF(G2104="Asia",Predictive_Model!$D$37,IF(G2104="Europe",Predictive_Model!$D$38,IF(G2104="North America",Predictive_Model!$D$39,IF(G2104="Oceania",Predictive_Model!$D$40,IF(G2104="South America",Predictive_Model!$D$41,0)))))+IF(H2104="Laptop",Predictive_Model!$D$43,IF(H2104="Mobile",Predictive_Model!$D$44,IF(H2104="TV",Predictive_Model!$D$45,IF(H2104="Tablet",Predictive_Model!$D$46,0))))+IF(K2104="Crypto",Predictive_Model!$D$48,IF(K2104="Debit Card",Predictive_Model!$D$49,IF(K2104="Gift Card",Predictive_Model!$D$50,IF(K2104="PayPal",Predictive_Model!$D$51,0))))+IF(N2104="Comedy",Predictive_Model!$D$53,IF(N2104="Documentary",Predictive_Model!$D$54,IF(N2104="Drama",Predictive_Model!$D$55,IF(N2104="Horror",Predictive_Model!$D$56,IF(N2104="Romance",Predictive_Model!$D$57,IF(N2104="Sci-Fi",Predictive_Model!$D$58,0)))))))))</f>
        <v>0.98401742685087634</v>
      </c>
      <c r="V2104" s="3" t="str">
        <f t="shared" si="326"/>
        <v>Critical</v>
      </c>
      <c r="W2104" s="6">
        <f t="shared" si="327"/>
        <v>17.989999999999998</v>
      </c>
      <c r="X2104" s="3" t="str">
        <f t="shared" si="328"/>
        <v>Priority 1</v>
      </c>
      <c r="Y2104" s="3" t="str">
        <f t="shared" si="329"/>
        <v>OK</v>
      </c>
    </row>
    <row r="2105" spans="1:25" x14ac:dyDescent="0.25">
      <c r="A2105" s="3" t="str">
        <f>Raw_Data!A2105</f>
        <v>19646dbb-a0c8-44c8-a262-169801a59f2f</v>
      </c>
      <c r="B2105" s="3">
        <f>Raw_Data!B2105</f>
        <v>58</v>
      </c>
      <c r="C2105" s="3" t="str">
        <f>Raw_Data!C2105</f>
        <v>Male</v>
      </c>
      <c r="D2105" s="3" t="str">
        <f>Raw_Data!D2105</f>
        <v>Premium</v>
      </c>
      <c r="E2105" s="3">
        <f>Raw_Data!E2105</f>
        <v>27.98</v>
      </c>
      <c r="F2105" s="3">
        <f>Raw_Data!F2105</f>
        <v>8</v>
      </c>
      <c r="G2105" s="3" t="str">
        <f>Raw_Data!G2105</f>
        <v>North America</v>
      </c>
      <c r="H2105" s="3" t="str">
        <f>Raw_Data!H2105</f>
        <v>Mobile</v>
      </c>
      <c r="I2105" s="3">
        <f>Raw_Data!I2105</f>
        <v>17.989999999999998</v>
      </c>
      <c r="J2105" s="3">
        <f>Raw_Data!J2105</f>
        <v>0</v>
      </c>
      <c r="K2105" s="3" t="str">
        <f>Raw_Data!K2105</f>
        <v>Crypto</v>
      </c>
      <c r="L2105" s="3">
        <f>Raw_Data!L2105</f>
        <v>1</v>
      </c>
      <c r="M2105" s="3">
        <f>Raw_Data!M2105</f>
        <v>3.11</v>
      </c>
      <c r="N2105" s="3" t="str">
        <f>Raw_Data!N2105</f>
        <v>Romance</v>
      </c>
      <c r="O2105" s="3" t="str">
        <f t="shared" si="320"/>
        <v>55-70</v>
      </c>
      <c r="P2105" s="3" t="str">
        <f t="shared" si="321"/>
        <v>25-49h</v>
      </c>
      <c r="Q2105" s="3" t="str">
        <f t="shared" si="322"/>
        <v>8-21d</v>
      </c>
      <c r="R2105" s="3" t="str">
        <f t="shared" si="323"/>
        <v>High</v>
      </c>
      <c r="S2105" s="3" t="str">
        <f t="shared" si="324"/>
        <v>High</v>
      </c>
      <c r="T2105" s="3" t="str">
        <f t="shared" si="325"/>
        <v>Active</v>
      </c>
      <c r="U2105" s="4">
        <f>1/(1+EXP(-(Predictive_Model!$B$5+((B2105-Predictive_Model!$B$20)/Predictive_Model!$C$20)*Predictive_Model!$D$20+((E2105-Predictive_Model!$B$21)/Predictive_Model!$C$21)*Predictive_Model!$D$21+((F2105-Predictive_Model!$B$22)/Predictive_Model!$C$22)*Predictive_Model!$D$22+((I2105-Predictive_Model!$B$23)/Predictive_Model!$C$23)*Predictive_Model!$D$23+((L2105-Predictive_Model!$B$24)/Predictive_Model!$C$24)*Predictive_Model!$D$24+((M2105-Predictive_Model!$B$25)/Predictive_Model!$C$25)*Predictive_Model!$D$25+IF(C2105="Male",Predictive_Model!$D$31,IF(C2105="Other",Predictive_Model!$D$32,0))+IF(D2105="Premium",Predictive_Model!$D$34,IF(D2105="Standard",Predictive_Model!$D$35,0))+IF(G2105="Asia",Predictive_Model!$D$37,IF(G2105="Europe",Predictive_Model!$D$38,IF(G2105="North America",Predictive_Model!$D$39,IF(G2105="Oceania",Predictive_Model!$D$40,IF(G2105="South America",Predictive_Model!$D$41,0)))))+IF(H2105="Laptop",Predictive_Model!$D$43,IF(H2105="Mobile",Predictive_Model!$D$44,IF(H2105="TV",Predictive_Model!$D$45,IF(H2105="Tablet",Predictive_Model!$D$46,0))))+IF(K2105="Crypto",Predictive_Model!$D$48,IF(K2105="Debit Card",Predictive_Model!$D$49,IF(K2105="Gift Card",Predictive_Model!$D$50,IF(K2105="PayPal",Predictive_Model!$D$51,0))))+IF(N2105="Comedy",Predictive_Model!$D$53,IF(N2105="Documentary",Predictive_Model!$D$54,IF(N2105="Drama",Predictive_Model!$D$55,IF(N2105="Horror",Predictive_Model!$D$56,IF(N2105="Romance",Predictive_Model!$D$57,IF(N2105="Sci-Fi",Predictive_Model!$D$58,0)))))))))</f>
        <v>5.7359909233320203E-5</v>
      </c>
      <c r="V2105" s="3" t="str">
        <f t="shared" si="326"/>
        <v>Low</v>
      </c>
      <c r="W2105" s="6">
        <f t="shared" si="327"/>
        <v>1.0319047671074305E-3</v>
      </c>
      <c r="X2105" s="3" t="str">
        <f t="shared" si="328"/>
        <v>Monitor</v>
      </c>
      <c r="Y2105" s="3" t="str">
        <f t="shared" si="329"/>
        <v>OK</v>
      </c>
    </row>
    <row r="2106" spans="1:25" x14ac:dyDescent="0.25">
      <c r="A2106" s="3" t="str">
        <f>Raw_Data!A2106</f>
        <v>ae7779f6-13a0-43e7-a356-45a7c3965e23</v>
      </c>
      <c r="B2106" s="3">
        <f>Raw_Data!B2106</f>
        <v>37</v>
      </c>
      <c r="C2106" s="3" t="str">
        <f>Raw_Data!C2106</f>
        <v>Other</v>
      </c>
      <c r="D2106" s="3" t="str">
        <f>Raw_Data!D2106</f>
        <v>Standard</v>
      </c>
      <c r="E2106" s="3">
        <f>Raw_Data!E2106</f>
        <v>10.84</v>
      </c>
      <c r="F2106" s="3">
        <f>Raw_Data!F2106</f>
        <v>29</v>
      </c>
      <c r="G2106" s="3" t="str">
        <f>Raw_Data!G2106</f>
        <v>North America</v>
      </c>
      <c r="H2106" s="3" t="str">
        <f>Raw_Data!H2106</f>
        <v>Mobile</v>
      </c>
      <c r="I2106" s="3">
        <f>Raw_Data!I2106</f>
        <v>13.99</v>
      </c>
      <c r="J2106" s="3">
        <f>Raw_Data!J2106</f>
        <v>0</v>
      </c>
      <c r="K2106" s="3" t="str">
        <f>Raw_Data!K2106</f>
        <v>Crypto</v>
      </c>
      <c r="L2106" s="3">
        <f>Raw_Data!L2106</f>
        <v>4</v>
      </c>
      <c r="M2106" s="3">
        <f>Raw_Data!M2106</f>
        <v>0.36</v>
      </c>
      <c r="N2106" s="3" t="str">
        <f>Raw_Data!N2106</f>
        <v>Sci-Fi</v>
      </c>
      <c r="O2106" s="3" t="str">
        <f t="shared" si="320"/>
        <v>35-44</v>
      </c>
      <c r="P2106" s="3" t="str">
        <f t="shared" si="321"/>
        <v>10-24h</v>
      </c>
      <c r="Q2106" s="3" t="str">
        <f t="shared" si="322"/>
        <v>22-45d</v>
      </c>
      <c r="R2106" s="3" t="str">
        <f t="shared" si="323"/>
        <v>Medium</v>
      </c>
      <c r="S2106" s="3" t="str">
        <f t="shared" si="324"/>
        <v>Mid</v>
      </c>
      <c r="T2106" s="3" t="str">
        <f t="shared" si="325"/>
        <v>Active</v>
      </c>
      <c r="U2106" s="4">
        <f>1/(1+EXP(-(Predictive_Model!$B$5+((B2106-Predictive_Model!$B$20)/Predictive_Model!$C$20)*Predictive_Model!$D$20+((E2106-Predictive_Model!$B$21)/Predictive_Model!$C$21)*Predictive_Model!$D$21+((F2106-Predictive_Model!$B$22)/Predictive_Model!$C$22)*Predictive_Model!$D$22+((I2106-Predictive_Model!$B$23)/Predictive_Model!$C$23)*Predictive_Model!$D$23+((L2106-Predictive_Model!$B$24)/Predictive_Model!$C$24)*Predictive_Model!$D$24+((M2106-Predictive_Model!$B$25)/Predictive_Model!$C$25)*Predictive_Model!$D$25+IF(C2106="Male",Predictive_Model!$D$31,IF(C2106="Other",Predictive_Model!$D$32,0))+IF(D2106="Premium",Predictive_Model!$D$34,IF(D2106="Standard",Predictive_Model!$D$35,0))+IF(G2106="Asia",Predictive_Model!$D$37,IF(G2106="Europe",Predictive_Model!$D$38,IF(G2106="North America",Predictive_Model!$D$39,IF(G2106="Oceania",Predictive_Model!$D$40,IF(G2106="South America",Predictive_Model!$D$41,0)))))+IF(H2106="Laptop",Predictive_Model!$D$43,IF(H2106="Mobile",Predictive_Model!$D$44,IF(H2106="TV",Predictive_Model!$D$45,IF(H2106="Tablet",Predictive_Model!$D$46,0))))+IF(K2106="Crypto",Predictive_Model!$D$48,IF(K2106="Debit Card",Predictive_Model!$D$49,IF(K2106="Gift Card",Predictive_Model!$D$50,IF(K2106="PayPal",Predictive_Model!$D$51,0))))+IF(N2106="Comedy",Predictive_Model!$D$53,IF(N2106="Documentary",Predictive_Model!$D$54,IF(N2106="Drama",Predictive_Model!$D$55,IF(N2106="Horror",Predictive_Model!$D$56,IF(N2106="Romance",Predictive_Model!$D$57,IF(N2106="Sci-Fi",Predictive_Model!$D$58,0)))))))))</f>
        <v>0.92777701988988326</v>
      </c>
      <c r="V2106" s="3" t="str">
        <f t="shared" si="326"/>
        <v>Critical</v>
      </c>
      <c r="W2106" s="6">
        <f t="shared" si="327"/>
        <v>12.979600508259468</v>
      </c>
      <c r="X2106" s="3" t="str">
        <f t="shared" si="328"/>
        <v>Priority 2</v>
      </c>
      <c r="Y2106" s="3" t="str">
        <f t="shared" si="329"/>
        <v>OK</v>
      </c>
    </row>
    <row r="2107" spans="1:25" x14ac:dyDescent="0.25">
      <c r="A2107" s="3" t="str">
        <f>Raw_Data!A2107</f>
        <v>2dc2f017-c762-4922-8704-ed47a421afb6</v>
      </c>
      <c r="B2107" s="3">
        <f>Raw_Data!B2107</f>
        <v>45</v>
      </c>
      <c r="C2107" s="3" t="str">
        <f>Raw_Data!C2107</f>
        <v>Male</v>
      </c>
      <c r="D2107" s="3" t="str">
        <f>Raw_Data!D2107</f>
        <v>Premium</v>
      </c>
      <c r="E2107" s="3">
        <f>Raw_Data!E2107</f>
        <v>2.7</v>
      </c>
      <c r="F2107" s="3">
        <f>Raw_Data!F2107</f>
        <v>2</v>
      </c>
      <c r="G2107" s="3" t="str">
        <f>Raw_Data!G2107</f>
        <v>Europe</v>
      </c>
      <c r="H2107" s="3" t="str">
        <f>Raw_Data!H2107</f>
        <v>TV</v>
      </c>
      <c r="I2107" s="3">
        <f>Raw_Data!I2107</f>
        <v>17.989999999999998</v>
      </c>
      <c r="J2107" s="3">
        <f>Raw_Data!J2107</f>
        <v>0</v>
      </c>
      <c r="K2107" s="3" t="str">
        <f>Raw_Data!K2107</f>
        <v>Credit Card</v>
      </c>
      <c r="L2107" s="3">
        <f>Raw_Data!L2107</f>
        <v>4</v>
      </c>
      <c r="M2107" s="3">
        <f>Raw_Data!M2107</f>
        <v>0.9</v>
      </c>
      <c r="N2107" s="3" t="str">
        <f>Raw_Data!N2107</f>
        <v>Sci-Fi</v>
      </c>
      <c r="O2107" s="3" t="str">
        <f t="shared" si="320"/>
        <v>45-54</v>
      </c>
      <c r="P2107" s="3" t="str">
        <f t="shared" si="321"/>
        <v>&lt;10h</v>
      </c>
      <c r="Q2107" s="3" t="str">
        <f t="shared" si="322"/>
        <v>0-7d</v>
      </c>
      <c r="R2107" s="3" t="str">
        <f t="shared" si="323"/>
        <v>Medium</v>
      </c>
      <c r="S2107" s="3" t="str">
        <f t="shared" si="324"/>
        <v>High</v>
      </c>
      <c r="T2107" s="3" t="str">
        <f t="shared" si="325"/>
        <v>Active</v>
      </c>
      <c r="U2107" s="4">
        <f>1/(1+EXP(-(Predictive_Model!$B$5+((B2107-Predictive_Model!$B$20)/Predictive_Model!$C$20)*Predictive_Model!$D$20+((E2107-Predictive_Model!$B$21)/Predictive_Model!$C$21)*Predictive_Model!$D$21+((F2107-Predictive_Model!$B$22)/Predictive_Model!$C$22)*Predictive_Model!$D$22+((I2107-Predictive_Model!$B$23)/Predictive_Model!$C$23)*Predictive_Model!$D$23+((L2107-Predictive_Model!$B$24)/Predictive_Model!$C$24)*Predictive_Model!$D$24+((M2107-Predictive_Model!$B$25)/Predictive_Model!$C$25)*Predictive_Model!$D$25+IF(C2107="Male",Predictive_Model!$D$31,IF(C2107="Other",Predictive_Model!$D$32,0))+IF(D2107="Premium",Predictive_Model!$D$34,IF(D2107="Standard",Predictive_Model!$D$35,0))+IF(G2107="Asia",Predictive_Model!$D$37,IF(G2107="Europe",Predictive_Model!$D$38,IF(G2107="North America",Predictive_Model!$D$39,IF(G2107="Oceania",Predictive_Model!$D$40,IF(G2107="South America",Predictive_Model!$D$41,0)))))+IF(H2107="Laptop",Predictive_Model!$D$43,IF(H2107="Mobile",Predictive_Model!$D$44,IF(H2107="TV",Predictive_Model!$D$45,IF(H2107="Tablet",Predictive_Model!$D$46,0))))+IF(K2107="Crypto",Predictive_Model!$D$48,IF(K2107="Debit Card",Predictive_Model!$D$49,IF(K2107="Gift Card",Predictive_Model!$D$50,IF(K2107="PayPal",Predictive_Model!$D$51,0))))+IF(N2107="Comedy",Predictive_Model!$D$53,IF(N2107="Documentary",Predictive_Model!$D$54,IF(N2107="Drama",Predictive_Model!$D$55,IF(N2107="Horror",Predictive_Model!$D$56,IF(N2107="Romance",Predictive_Model!$D$57,IF(N2107="Sci-Fi",Predictive_Model!$D$58,0)))))))))</f>
        <v>4.2082950774510637E-2</v>
      </c>
      <c r="V2107" s="3" t="str">
        <f t="shared" si="326"/>
        <v>Low</v>
      </c>
      <c r="W2107" s="6">
        <f t="shared" si="327"/>
        <v>0.75707228443344632</v>
      </c>
      <c r="X2107" s="3" t="str">
        <f t="shared" si="328"/>
        <v>Monitor</v>
      </c>
      <c r="Y2107" s="3" t="str">
        <f t="shared" si="329"/>
        <v>OK</v>
      </c>
    </row>
    <row r="2108" spans="1:25" x14ac:dyDescent="0.25">
      <c r="A2108" s="3" t="str">
        <f>Raw_Data!A2108</f>
        <v>d34b78fd-e9fd-4af2-8185-ecad66520d4b</v>
      </c>
      <c r="B2108" s="3">
        <f>Raw_Data!B2108</f>
        <v>25</v>
      </c>
      <c r="C2108" s="3" t="str">
        <f>Raw_Data!C2108</f>
        <v>Female</v>
      </c>
      <c r="D2108" s="3" t="str">
        <f>Raw_Data!D2108</f>
        <v>Premium</v>
      </c>
      <c r="E2108" s="3">
        <f>Raw_Data!E2108</f>
        <v>28.54</v>
      </c>
      <c r="F2108" s="3">
        <f>Raw_Data!F2108</f>
        <v>50</v>
      </c>
      <c r="G2108" s="3" t="str">
        <f>Raw_Data!G2108</f>
        <v>Europe</v>
      </c>
      <c r="H2108" s="3" t="str">
        <f>Raw_Data!H2108</f>
        <v>Tablet</v>
      </c>
      <c r="I2108" s="3">
        <f>Raw_Data!I2108</f>
        <v>17.989999999999998</v>
      </c>
      <c r="J2108" s="3">
        <f>Raw_Data!J2108</f>
        <v>0</v>
      </c>
      <c r="K2108" s="3" t="str">
        <f>Raw_Data!K2108</f>
        <v>PayPal</v>
      </c>
      <c r="L2108" s="3">
        <f>Raw_Data!L2108</f>
        <v>2</v>
      </c>
      <c r="M2108" s="3">
        <f>Raw_Data!M2108</f>
        <v>0.56000000000000005</v>
      </c>
      <c r="N2108" s="3" t="str">
        <f>Raw_Data!N2108</f>
        <v>Documentary</v>
      </c>
      <c r="O2108" s="3" t="str">
        <f t="shared" si="320"/>
        <v>25-34</v>
      </c>
      <c r="P2108" s="3" t="str">
        <f t="shared" si="321"/>
        <v>25-49h</v>
      </c>
      <c r="Q2108" s="3" t="str">
        <f t="shared" si="322"/>
        <v>46-60d</v>
      </c>
      <c r="R2108" s="3" t="str">
        <f t="shared" si="323"/>
        <v>Medium</v>
      </c>
      <c r="S2108" s="3" t="str">
        <f t="shared" si="324"/>
        <v>High</v>
      </c>
      <c r="T2108" s="3" t="str">
        <f t="shared" si="325"/>
        <v>Active</v>
      </c>
      <c r="U2108" s="4">
        <f>1/(1+EXP(-(Predictive_Model!$B$5+((B2108-Predictive_Model!$B$20)/Predictive_Model!$C$20)*Predictive_Model!$D$20+((E2108-Predictive_Model!$B$21)/Predictive_Model!$C$21)*Predictive_Model!$D$21+((F2108-Predictive_Model!$B$22)/Predictive_Model!$C$22)*Predictive_Model!$D$22+((I2108-Predictive_Model!$B$23)/Predictive_Model!$C$23)*Predictive_Model!$D$23+((L2108-Predictive_Model!$B$24)/Predictive_Model!$C$24)*Predictive_Model!$D$24+((M2108-Predictive_Model!$B$25)/Predictive_Model!$C$25)*Predictive_Model!$D$25+IF(C2108="Male",Predictive_Model!$D$31,IF(C2108="Other",Predictive_Model!$D$32,0))+IF(D2108="Premium",Predictive_Model!$D$34,IF(D2108="Standard",Predictive_Model!$D$35,0))+IF(G2108="Asia",Predictive_Model!$D$37,IF(G2108="Europe",Predictive_Model!$D$38,IF(G2108="North America",Predictive_Model!$D$39,IF(G2108="Oceania",Predictive_Model!$D$40,IF(G2108="South America",Predictive_Model!$D$41,0)))))+IF(H2108="Laptop",Predictive_Model!$D$43,IF(H2108="Mobile",Predictive_Model!$D$44,IF(H2108="TV",Predictive_Model!$D$45,IF(H2108="Tablet",Predictive_Model!$D$46,0))))+IF(K2108="Crypto",Predictive_Model!$D$48,IF(K2108="Debit Card",Predictive_Model!$D$49,IF(K2108="Gift Card",Predictive_Model!$D$50,IF(K2108="PayPal",Predictive_Model!$D$51,0))))+IF(N2108="Comedy",Predictive_Model!$D$53,IF(N2108="Documentary",Predictive_Model!$D$54,IF(N2108="Drama",Predictive_Model!$D$55,IF(N2108="Horror",Predictive_Model!$D$56,IF(N2108="Romance",Predictive_Model!$D$57,IF(N2108="Sci-Fi",Predictive_Model!$D$58,0)))))))))</f>
        <v>0.25948990253532828</v>
      </c>
      <c r="V2108" s="3" t="str">
        <f t="shared" si="326"/>
        <v>Medium</v>
      </c>
      <c r="W2108" s="6">
        <f t="shared" si="327"/>
        <v>4.6682233466105556</v>
      </c>
      <c r="X2108" s="3" t="str">
        <f t="shared" si="328"/>
        <v>Monitor</v>
      </c>
      <c r="Y2108" s="3" t="str">
        <f t="shared" si="329"/>
        <v>OK</v>
      </c>
    </row>
    <row r="2109" spans="1:25" x14ac:dyDescent="0.25">
      <c r="A2109" s="3" t="str">
        <f>Raw_Data!A2109</f>
        <v>910ccab4-1c1a-4591-94c7-8399939f3480</v>
      </c>
      <c r="B2109" s="3">
        <f>Raw_Data!B2109</f>
        <v>58</v>
      </c>
      <c r="C2109" s="3" t="str">
        <f>Raw_Data!C2109</f>
        <v>Female</v>
      </c>
      <c r="D2109" s="3" t="str">
        <f>Raw_Data!D2109</f>
        <v>Premium</v>
      </c>
      <c r="E2109" s="3">
        <f>Raw_Data!E2109</f>
        <v>3.44</v>
      </c>
      <c r="F2109" s="3">
        <f>Raw_Data!F2109</f>
        <v>17</v>
      </c>
      <c r="G2109" s="3" t="str">
        <f>Raw_Data!G2109</f>
        <v>Europe</v>
      </c>
      <c r="H2109" s="3" t="str">
        <f>Raw_Data!H2109</f>
        <v>Laptop</v>
      </c>
      <c r="I2109" s="3">
        <f>Raw_Data!I2109</f>
        <v>17.989999999999998</v>
      </c>
      <c r="J2109" s="3">
        <f>Raw_Data!J2109</f>
        <v>1</v>
      </c>
      <c r="K2109" s="3" t="str">
        <f>Raw_Data!K2109</f>
        <v>Crypto</v>
      </c>
      <c r="L2109" s="3">
        <f>Raw_Data!L2109</f>
        <v>3</v>
      </c>
      <c r="M2109" s="3">
        <f>Raw_Data!M2109</f>
        <v>0.19</v>
      </c>
      <c r="N2109" s="3" t="str">
        <f>Raw_Data!N2109</f>
        <v>Comedy</v>
      </c>
      <c r="O2109" s="3" t="str">
        <f t="shared" si="320"/>
        <v>55-70</v>
      </c>
      <c r="P2109" s="3" t="str">
        <f t="shared" si="321"/>
        <v>&lt;10h</v>
      </c>
      <c r="Q2109" s="3" t="str">
        <f t="shared" si="322"/>
        <v>8-21d</v>
      </c>
      <c r="R2109" s="3" t="str">
        <f t="shared" si="323"/>
        <v>Medium</v>
      </c>
      <c r="S2109" s="3" t="str">
        <f t="shared" si="324"/>
        <v>High</v>
      </c>
      <c r="T2109" s="3" t="str">
        <f t="shared" si="325"/>
        <v>Churned</v>
      </c>
      <c r="U2109" s="4">
        <f>1/(1+EXP(-(Predictive_Model!$B$5+((B2109-Predictive_Model!$B$20)/Predictive_Model!$C$20)*Predictive_Model!$D$20+((E2109-Predictive_Model!$B$21)/Predictive_Model!$C$21)*Predictive_Model!$D$21+((F2109-Predictive_Model!$B$22)/Predictive_Model!$C$22)*Predictive_Model!$D$22+((I2109-Predictive_Model!$B$23)/Predictive_Model!$C$23)*Predictive_Model!$D$23+((L2109-Predictive_Model!$B$24)/Predictive_Model!$C$24)*Predictive_Model!$D$24+((M2109-Predictive_Model!$B$25)/Predictive_Model!$C$25)*Predictive_Model!$D$25+IF(C2109="Male",Predictive_Model!$D$31,IF(C2109="Other",Predictive_Model!$D$32,0))+IF(D2109="Premium",Predictive_Model!$D$34,IF(D2109="Standard",Predictive_Model!$D$35,0))+IF(G2109="Asia",Predictive_Model!$D$37,IF(G2109="Europe",Predictive_Model!$D$38,IF(G2109="North America",Predictive_Model!$D$39,IF(G2109="Oceania",Predictive_Model!$D$40,IF(G2109="South America",Predictive_Model!$D$41,0)))))+IF(H2109="Laptop",Predictive_Model!$D$43,IF(H2109="Mobile",Predictive_Model!$D$44,IF(H2109="TV",Predictive_Model!$D$45,IF(H2109="Tablet",Predictive_Model!$D$46,0))))+IF(K2109="Crypto",Predictive_Model!$D$48,IF(K2109="Debit Card",Predictive_Model!$D$49,IF(K2109="Gift Card",Predictive_Model!$D$50,IF(K2109="PayPal",Predictive_Model!$D$51,0))))+IF(N2109="Comedy",Predictive_Model!$D$53,IF(N2109="Documentary",Predictive_Model!$D$54,IF(N2109="Drama",Predictive_Model!$D$55,IF(N2109="Horror",Predictive_Model!$D$56,IF(N2109="Romance",Predictive_Model!$D$57,IF(N2109="Sci-Fi",Predictive_Model!$D$58,0)))))))))</f>
        <v>0.72061636046502642</v>
      </c>
      <c r="V2109" s="3" t="str">
        <f t="shared" si="326"/>
        <v>High</v>
      </c>
      <c r="W2109" s="6">
        <f t="shared" si="327"/>
        <v>17.989999999999998</v>
      </c>
      <c r="X2109" s="3" t="str">
        <f t="shared" si="328"/>
        <v>Monitor</v>
      </c>
      <c r="Y2109" s="3" t="str">
        <f t="shared" si="329"/>
        <v>OK</v>
      </c>
    </row>
    <row r="2110" spans="1:25" x14ac:dyDescent="0.25">
      <c r="A2110" s="3" t="str">
        <f>Raw_Data!A2110</f>
        <v>cb2b7b7c-60aa-4222-a711-cb109e2aa2b8</v>
      </c>
      <c r="B2110" s="3">
        <f>Raw_Data!B2110</f>
        <v>64</v>
      </c>
      <c r="C2110" s="3" t="str">
        <f>Raw_Data!C2110</f>
        <v>Female</v>
      </c>
      <c r="D2110" s="3" t="str">
        <f>Raw_Data!D2110</f>
        <v>Basic</v>
      </c>
      <c r="E2110" s="3">
        <f>Raw_Data!E2110</f>
        <v>12.14</v>
      </c>
      <c r="F2110" s="3">
        <f>Raw_Data!F2110</f>
        <v>50</v>
      </c>
      <c r="G2110" s="3" t="str">
        <f>Raw_Data!G2110</f>
        <v>Europe</v>
      </c>
      <c r="H2110" s="3" t="str">
        <f>Raw_Data!H2110</f>
        <v>Desktop</v>
      </c>
      <c r="I2110" s="3">
        <f>Raw_Data!I2110</f>
        <v>8.99</v>
      </c>
      <c r="J2110" s="3">
        <f>Raw_Data!J2110</f>
        <v>1</v>
      </c>
      <c r="K2110" s="3" t="str">
        <f>Raw_Data!K2110</f>
        <v>PayPal</v>
      </c>
      <c r="L2110" s="3">
        <f>Raw_Data!L2110</f>
        <v>3</v>
      </c>
      <c r="M2110" s="3">
        <f>Raw_Data!M2110</f>
        <v>0.24</v>
      </c>
      <c r="N2110" s="3" t="str">
        <f>Raw_Data!N2110</f>
        <v>Horror</v>
      </c>
      <c r="O2110" s="3" t="str">
        <f t="shared" si="320"/>
        <v>55-70</v>
      </c>
      <c r="P2110" s="3" t="str">
        <f t="shared" si="321"/>
        <v>10-24h</v>
      </c>
      <c r="Q2110" s="3" t="str">
        <f t="shared" si="322"/>
        <v>46-60d</v>
      </c>
      <c r="R2110" s="3" t="str">
        <f t="shared" si="323"/>
        <v>Medium</v>
      </c>
      <c r="S2110" s="3" t="str">
        <f t="shared" si="324"/>
        <v>Low</v>
      </c>
      <c r="T2110" s="3" t="str">
        <f t="shared" si="325"/>
        <v>Churned</v>
      </c>
      <c r="U2110" s="4">
        <f>1/(1+EXP(-(Predictive_Model!$B$5+((B2110-Predictive_Model!$B$20)/Predictive_Model!$C$20)*Predictive_Model!$D$20+((E2110-Predictive_Model!$B$21)/Predictive_Model!$C$21)*Predictive_Model!$D$21+((F2110-Predictive_Model!$B$22)/Predictive_Model!$C$22)*Predictive_Model!$D$22+((I2110-Predictive_Model!$B$23)/Predictive_Model!$C$23)*Predictive_Model!$D$23+((L2110-Predictive_Model!$B$24)/Predictive_Model!$C$24)*Predictive_Model!$D$24+((M2110-Predictive_Model!$B$25)/Predictive_Model!$C$25)*Predictive_Model!$D$25+IF(C2110="Male",Predictive_Model!$D$31,IF(C2110="Other",Predictive_Model!$D$32,0))+IF(D2110="Premium",Predictive_Model!$D$34,IF(D2110="Standard",Predictive_Model!$D$35,0))+IF(G2110="Asia",Predictive_Model!$D$37,IF(G2110="Europe",Predictive_Model!$D$38,IF(G2110="North America",Predictive_Model!$D$39,IF(G2110="Oceania",Predictive_Model!$D$40,IF(G2110="South America",Predictive_Model!$D$41,0)))))+IF(H2110="Laptop",Predictive_Model!$D$43,IF(H2110="Mobile",Predictive_Model!$D$44,IF(H2110="TV",Predictive_Model!$D$45,IF(H2110="Tablet",Predictive_Model!$D$46,0))))+IF(K2110="Crypto",Predictive_Model!$D$48,IF(K2110="Debit Card",Predictive_Model!$D$49,IF(K2110="Gift Card",Predictive_Model!$D$50,IF(K2110="PayPal",Predictive_Model!$D$51,0))))+IF(N2110="Comedy",Predictive_Model!$D$53,IF(N2110="Documentary",Predictive_Model!$D$54,IF(N2110="Drama",Predictive_Model!$D$55,IF(N2110="Horror",Predictive_Model!$D$56,IF(N2110="Romance",Predictive_Model!$D$57,IF(N2110="Sci-Fi",Predictive_Model!$D$58,0)))))))))</f>
        <v>0.99551550903516606</v>
      </c>
      <c r="V2110" s="3" t="str">
        <f t="shared" si="326"/>
        <v>Critical</v>
      </c>
      <c r="W2110" s="6">
        <f t="shared" si="327"/>
        <v>8.99</v>
      </c>
      <c r="X2110" s="3" t="str">
        <f t="shared" si="328"/>
        <v>Priority 2</v>
      </c>
      <c r="Y2110" s="3" t="str">
        <f t="shared" si="329"/>
        <v>OK</v>
      </c>
    </row>
    <row r="2111" spans="1:25" x14ac:dyDescent="0.25">
      <c r="A2111" s="3" t="str">
        <f>Raw_Data!A2111</f>
        <v>a7b3553d-e719-4b4d-802d-33622723dd5d</v>
      </c>
      <c r="B2111" s="3">
        <f>Raw_Data!B2111</f>
        <v>19</v>
      </c>
      <c r="C2111" s="3" t="str">
        <f>Raw_Data!C2111</f>
        <v>Female</v>
      </c>
      <c r="D2111" s="3" t="str">
        <f>Raw_Data!D2111</f>
        <v>Standard</v>
      </c>
      <c r="E2111" s="3">
        <f>Raw_Data!E2111</f>
        <v>10.38</v>
      </c>
      <c r="F2111" s="3">
        <f>Raw_Data!F2111</f>
        <v>58</v>
      </c>
      <c r="G2111" s="3" t="str">
        <f>Raw_Data!G2111</f>
        <v>Europe</v>
      </c>
      <c r="H2111" s="3" t="str">
        <f>Raw_Data!H2111</f>
        <v>Laptop</v>
      </c>
      <c r="I2111" s="3">
        <f>Raw_Data!I2111</f>
        <v>13.99</v>
      </c>
      <c r="J2111" s="3">
        <f>Raw_Data!J2111</f>
        <v>0</v>
      </c>
      <c r="K2111" s="3" t="str">
        <f>Raw_Data!K2111</f>
        <v>PayPal</v>
      </c>
      <c r="L2111" s="3">
        <f>Raw_Data!L2111</f>
        <v>5</v>
      </c>
      <c r="M2111" s="3">
        <f>Raw_Data!M2111</f>
        <v>0.18</v>
      </c>
      <c r="N2111" s="3" t="str">
        <f>Raw_Data!N2111</f>
        <v>Documentary</v>
      </c>
      <c r="O2111" s="3" t="str">
        <f t="shared" si="320"/>
        <v>18-24</v>
      </c>
      <c r="P2111" s="3" t="str">
        <f t="shared" si="321"/>
        <v>10-24h</v>
      </c>
      <c r="Q2111" s="3" t="str">
        <f t="shared" si="322"/>
        <v>46-60d</v>
      </c>
      <c r="R2111" s="3" t="str">
        <f t="shared" si="323"/>
        <v>Medium</v>
      </c>
      <c r="S2111" s="3" t="str">
        <f t="shared" si="324"/>
        <v>Mid</v>
      </c>
      <c r="T2111" s="3" t="str">
        <f t="shared" si="325"/>
        <v>Active</v>
      </c>
      <c r="U2111" s="4">
        <f>1/(1+EXP(-(Predictive_Model!$B$5+((B2111-Predictive_Model!$B$20)/Predictive_Model!$C$20)*Predictive_Model!$D$20+((E2111-Predictive_Model!$B$21)/Predictive_Model!$C$21)*Predictive_Model!$D$21+((F2111-Predictive_Model!$B$22)/Predictive_Model!$C$22)*Predictive_Model!$D$22+((I2111-Predictive_Model!$B$23)/Predictive_Model!$C$23)*Predictive_Model!$D$23+((L2111-Predictive_Model!$B$24)/Predictive_Model!$C$24)*Predictive_Model!$D$24+((M2111-Predictive_Model!$B$25)/Predictive_Model!$C$25)*Predictive_Model!$D$25+IF(C2111="Male",Predictive_Model!$D$31,IF(C2111="Other",Predictive_Model!$D$32,0))+IF(D2111="Premium",Predictive_Model!$D$34,IF(D2111="Standard",Predictive_Model!$D$35,0))+IF(G2111="Asia",Predictive_Model!$D$37,IF(G2111="Europe",Predictive_Model!$D$38,IF(G2111="North America",Predictive_Model!$D$39,IF(G2111="Oceania",Predictive_Model!$D$40,IF(G2111="South America",Predictive_Model!$D$41,0)))))+IF(H2111="Laptop",Predictive_Model!$D$43,IF(H2111="Mobile",Predictive_Model!$D$44,IF(H2111="TV",Predictive_Model!$D$45,IF(H2111="Tablet",Predictive_Model!$D$46,0))))+IF(K2111="Crypto",Predictive_Model!$D$48,IF(K2111="Debit Card",Predictive_Model!$D$49,IF(K2111="Gift Card",Predictive_Model!$D$50,IF(K2111="PayPal",Predictive_Model!$D$51,0))))+IF(N2111="Comedy",Predictive_Model!$D$53,IF(N2111="Documentary",Predictive_Model!$D$54,IF(N2111="Drama",Predictive_Model!$D$55,IF(N2111="Horror",Predictive_Model!$D$56,IF(N2111="Romance",Predictive_Model!$D$57,IF(N2111="Sci-Fi",Predictive_Model!$D$58,0)))))))))</f>
        <v>0.98770454686822218</v>
      </c>
      <c r="V2111" s="3" t="str">
        <f t="shared" si="326"/>
        <v>Critical</v>
      </c>
      <c r="W2111" s="6">
        <f t="shared" si="327"/>
        <v>13.817986610686429</v>
      </c>
      <c r="X2111" s="3" t="str">
        <f t="shared" si="328"/>
        <v>Priority 2</v>
      </c>
      <c r="Y2111" s="3" t="str">
        <f t="shared" si="329"/>
        <v>OK</v>
      </c>
    </row>
    <row r="2112" spans="1:25" x14ac:dyDescent="0.25">
      <c r="A2112" s="3" t="str">
        <f>Raw_Data!A2112</f>
        <v>d2f0f59a-fd2c-4f32-9da0-a09c7b877025</v>
      </c>
      <c r="B2112" s="3">
        <f>Raw_Data!B2112</f>
        <v>44</v>
      </c>
      <c r="C2112" s="3" t="str">
        <f>Raw_Data!C2112</f>
        <v>Other</v>
      </c>
      <c r="D2112" s="3" t="str">
        <f>Raw_Data!D2112</f>
        <v>Basic</v>
      </c>
      <c r="E2112" s="3">
        <f>Raw_Data!E2112</f>
        <v>26.37</v>
      </c>
      <c r="F2112" s="3">
        <f>Raw_Data!F2112</f>
        <v>21</v>
      </c>
      <c r="G2112" s="3" t="str">
        <f>Raw_Data!G2112</f>
        <v>Oceania</v>
      </c>
      <c r="H2112" s="3" t="str">
        <f>Raw_Data!H2112</f>
        <v>Mobile</v>
      </c>
      <c r="I2112" s="3">
        <f>Raw_Data!I2112</f>
        <v>8.99</v>
      </c>
      <c r="J2112" s="3">
        <f>Raw_Data!J2112</f>
        <v>0</v>
      </c>
      <c r="K2112" s="3" t="str">
        <f>Raw_Data!K2112</f>
        <v>PayPal</v>
      </c>
      <c r="L2112" s="3">
        <f>Raw_Data!L2112</f>
        <v>5</v>
      </c>
      <c r="M2112" s="3">
        <f>Raw_Data!M2112</f>
        <v>1.2</v>
      </c>
      <c r="N2112" s="3" t="str">
        <f>Raw_Data!N2112</f>
        <v>Romance</v>
      </c>
      <c r="O2112" s="3" t="str">
        <f t="shared" si="320"/>
        <v>35-44</v>
      </c>
      <c r="P2112" s="3" t="str">
        <f t="shared" si="321"/>
        <v>25-49h</v>
      </c>
      <c r="Q2112" s="3" t="str">
        <f t="shared" si="322"/>
        <v>8-21d</v>
      </c>
      <c r="R2112" s="3" t="str">
        <f t="shared" si="323"/>
        <v>High</v>
      </c>
      <c r="S2112" s="3" t="str">
        <f t="shared" si="324"/>
        <v>Low</v>
      </c>
      <c r="T2112" s="3" t="str">
        <f t="shared" si="325"/>
        <v>Active</v>
      </c>
      <c r="U2112" s="4">
        <f>1/(1+EXP(-(Predictive_Model!$B$5+((B2112-Predictive_Model!$B$20)/Predictive_Model!$C$20)*Predictive_Model!$D$20+((E2112-Predictive_Model!$B$21)/Predictive_Model!$C$21)*Predictive_Model!$D$21+((F2112-Predictive_Model!$B$22)/Predictive_Model!$C$22)*Predictive_Model!$D$22+((I2112-Predictive_Model!$B$23)/Predictive_Model!$C$23)*Predictive_Model!$D$23+((L2112-Predictive_Model!$B$24)/Predictive_Model!$C$24)*Predictive_Model!$D$24+((M2112-Predictive_Model!$B$25)/Predictive_Model!$C$25)*Predictive_Model!$D$25+IF(C2112="Male",Predictive_Model!$D$31,IF(C2112="Other",Predictive_Model!$D$32,0))+IF(D2112="Premium",Predictive_Model!$D$34,IF(D2112="Standard",Predictive_Model!$D$35,0))+IF(G2112="Asia",Predictive_Model!$D$37,IF(G2112="Europe",Predictive_Model!$D$38,IF(G2112="North America",Predictive_Model!$D$39,IF(G2112="Oceania",Predictive_Model!$D$40,IF(G2112="South America",Predictive_Model!$D$41,0)))))+IF(H2112="Laptop",Predictive_Model!$D$43,IF(H2112="Mobile",Predictive_Model!$D$44,IF(H2112="TV",Predictive_Model!$D$45,IF(H2112="Tablet",Predictive_Model!$D$46,0))))+IF(K2112="Crypto",Predictive_Model!$D$48,IF(K2112="Debit Card",Predictive_Model!$D$49,IF(K2112="Gift Card",Predictive_Model!$D$50,IF(K2112="PayPal",Predictive_Model!$D$51,0))))+IF(N2112="Comedy",Predictive_Model!$D$53,IF(N2112="Documentary",Predictive_Model!$D$54,IF(N2112="Drama",Predictive_Model!$D$55,IF(N2112="Horror",Predictive_Model!$D$56,IF(N2112="Romance",Predictive_Model!$D$57,IF(N2112="Sci-Fi",Predictive_Model!$D$58,0)))))))))</f>
        <v>1.1126633783889122E-2</v>
      </c>
      <c r="V2112" s="3" t="str">
        <f t="shared" si="326"/>
        <v>Low</v>
      </c>
      <c r="W2112" s="6">
        <f t="shared" si="327"/>
        <v>0.10002843771716322</v>
      </c>
      <c r="X2112" s="3" t="str">
        <f t="shared" si="328"/>
        <v>Monitor</v>
      </c>
      <c r="Y2112" s="3" t="str">
        <f t="shared" si="329"/>
        <v>OK</v>
      </c>
    </row>
    <row r="2113" spans="1:25" x14ac:dyDescent="0.25">
      <c r="A2113" s="3" t="str">
        <f>Raw_Data!A2113</f>
        <v>6e99dfd5-3046-4724-8933-41ed69d81932</v>
      </c>
      <c r="B2113" s="3">
        <f>Raw_Data!B2113</f>
        <v>57</v>
      </c>
      <c r="C2113" s="3" t="str">
        <f>Raw_Data!C2113</f>
        <v>Male</v>
      </c>
      <c r="D2113" s="3" t="str">
        <f>Raw_Data!D2113</f>
        <v>Basic</v>
      </c>
      <c r="E2113" s="3">
        <f>Raw_Data!E2113</f>
        <v>0.06</v>
      </c>
      <c r="F2113" s="3">
        <f>Raw_Data!F2113</f>
        <v>39</v>
      </c>
      <c r="G2113" s="3" t="str">
        <f>Raw_Data!G2113</f>
        <v>North America</v>
      </c>
      <c r="H2113" s="3" t="str">
        <f>Raw_Data!H2113</f>
        <v>TV</v>
      </c>
      <c r="I2113" s="3">
        <f>Raw_Data!I2113</f>
        <v>8.99</v>
      </c>
      <c r="J2113" s="3">
        <f>Raw_Data!J2113</f>
        <v>1</v>
      </c>
      <c r="K2113" s="3" t="str">
        <f>Raw_Data!K2113</f>
        <v>Crypto</v>
      </c>
      <c r="L2113" s="3">
        <f>Raw_Data!L2113</f>
        <v>4</v>
      </c>
      <c r="M2113" s="3">
        <f>Raw_Data!M2113</f>
        <v>0</v>
      </c>
      <c r="N2113" s="3" t="str">
        <f>Raw_Data!N2113</f>
        <v>Sci-Fi</v>
      </c>
      <c r="O2113" s="3" t="str">
        <f t="shared" si="320"/>
        <v>55-70</v>
      </c>
      <c r="P2113" s="3" t="str">
        <f t="shared" si="321"/>
        <v>&lt;10h</v>
      </c>
      <c r="Q2113" s="3" t="str">
        <f t="shared" si="322"/>
        <v>22-45d</v>
      </c>
      <c r="R2113" s="3" t="str">
        <f t="shared" si="323"/>
        <v>Medium</v>
      </c>
      <c r="S2113" s="3" t="str">
        <f t="shared" si="324"/>
        <v>Low</v>
      </c>
      <c r="T2113" s="3" t="str">
        <f t="shared" si="325"/>
        <v>Churned</v>
      </c>
      <c r="U2113" s="4">
        <f>1/(1+EXP(-(Predictive_Model!$B$5+((B2113-Predictive_Model!$B$20)/Predictive_Model!$C$20)*Predictive_Model!$D$20+((E2113-Predictive_Model!$B$21)/Predictive_Model!$C$21)*Predictive_Model!$D$21+((F2113-Predictive_Model!$B$22)/Predictive_Model!$C$22)*Predictive_Model!$D$22+((I2113-Predictive_Model!$B$23)/Predictive_Model!$C$23)*Predictive_Model!$D$23+((L2113-Predictive_Model!$B$24)/Predictive_Model!$C$24)*Predictive_Model!$D$24+((M2113-Predictive_Model!$B$25)/Predictive_Model!$C$25)*Predictive_Model!$D$25+IF(C2113="Male",Predictive_Model!$D$31,IF(C2113="Other",Predictive_Model!$D$32,0))+IF(D2113="Premium",Predictive_Model!$D$34,IF(D2113="Standard",Predictive_Model!$D$35,0))+IF(G2113="Asia",Predictive_Model!$D$37,IF(G2113="Europe",Predictive_Model!$D$38,IF(G2113="North America",Predictive_Model!$D$39,IF(G2113="Oceania",Predictive_Model!$D$40,IF(G2113="South America",Predictive_Model!$D$41,0)))))+IF(H2113="Laptop",Predictive_Model!$D$43,IF(H2113="Mobile",Predictive_Model!$D$44,IF(H2113="TV",Predictive_Model!$D$45,IF(H2113="Tablet",Predictive_Model!$D$46,0))))+IF(K2113="Crypto",Predictive_Model!$D$48,IF(K2113="Debit Card",Predictive_Model!$D$49,IF(K2113="Gift Card",Predictive_Model!$D$50,IF(K2113="PayPal",Predictive_Model!$D$51,0))))+IF(N2113="Comedy",Predictive_Model!$D$53,IF(N2113="Documentary",Predictive_Model!$D$54,IF(N2113="Drama",Predictive_Model!$D$55,IF(N2113="Horror",Predictive_Model!$D$56,IF(N2113="Romance",Predictive_Model!$D$57,IF(N2113="Sci-Fi",Predictive_Model!$D$58,0)))))))))</f>
        <v>0.99923992096911451</v>
      </c>
      <c r="V2113" s="3" t="str">
        <f t="shared" si="326"/>
        <v>Critical</v>
      </c>
      <c r="W2113" s="6">
        <f t="shared" si="327"/>
        <v>8.99</v>
      </c>
      <c r="X2113" s="3" t="str">
        <f t="shared" si="328"/>
        <v>Priority 2</v>
      </c>
      <c r="Y2113" s="3" t="str">
        <f t="shared" si="329"/>
        <v>OK</v>
      </c>
    </row>
    <row r="2114" spans="1:25" x14ac:dyDescent="0.25">
      <c r="A2114" s="3" t="str">
        <f>Raw_Data!A2114</f>
        <v>97bb6237-30a3-4795-b9dd-036113d4b3b3</v>
      </c>
      <c r="B2114" s="3">
        <f>Raw_Data!B2114</f>
        <v>26</v>
      </c>
      <c r="C2114" s="3" t="str">
        <f>Raw_Data!C2114</f>
        <v>Female</v>
      </c>
      <c r="D2114" s="3" t="str">
        <f>Raw_Data!D2114</f>
        <v>Premium</v>
      </c>
      <c r="E2114" s="3">
        <f>Raw_Data!E2114</f>
        <v>0.97</v>
      </c>
      <c r="F2114" s="3">
        <f>Raw_Data!F2114</f>
        <v>49</v>
      </c>
      <c r="G2114" s="3" t="str">
        <f>Raw_Data!G2114</f>
        <v>South America</v>
      </c>
      <c r="H2114" s="3" t="str">
        <f>Raw_Data!H2114</f>
        <v>Mobile</v>
      </c>
      <c r="I2114" s="3">
        <f>Raw_Data!I2114</f>
        <v>17.989999999999998</v>
      </c>
      <c r="J2114" s="3">
        <f>Raw_Data!J2114</f>
        <v>1</v>
      </c>
      <c r="K2114" s="3" t="str">
        <f>Raw_Data!K2114</f>
        <v>PayPal</v>
      </c>
      <c r="L2114" s="3">
        <f>Raw_Data!L2114</f>
        <v>1</v>
      </c>
      <c r="M2114" s="3">
        <f>Raw_Data!M2114</f>
        <v>0.02</v>
      </c>
      <c r="N2114" s="3" t="str">
        <f>Raw_Data!N2114</f>
        <v>Action</v>
      </c>
      <c r="O2114" s="3" t="str">
        <f t="shared" si="320"/>
        <v>25-34</v>
      </c>
      <c r="P2114" s="3" t="str">
        <f t="shared" si="321"/>
        <v>&lt;10h</v>
      </c>
      <c r="Q2114" s="3" t="str">
        <f t="shared" si="322"/>
        <v>46-60d</v>
      </c>
      <c r="R2114" s="3" t="str">
        <f t="shared" si="323"/>
        <v>Low</v>
      </c>
      <c r="S2114" s="3" t="str">
        <f t="shared" si="324"/>
        <v>High</v>
      </c>
      <c r="T2114" s="3" t="str">
        <f t="shared" si="325"/>
        <v>Churned</v>
      </c>
      <c r="U2114" s="4">
        <f>1/(1+EXP(-(Predictive_Model!$B$5+((B2114-Predictive_Model!$B$20)/Predictive_Model!$C$20)*Predictive_Model!$D$20+((E2114-Predictive_Model!$B$21)/Predictive_Model!$C$21)*Predictive_Model!$D$21+((F2114-Predictive_Model!$B$22)/Predictive_Model!$C$22)*Predictive_Model!$D$22+((I2114-Predictive_Model!$B$23)/Predictive_Model!$C$23)*Predictive_Model!$D$23+((L2114-Predictive_Model!$B$24)/Predictive_Model!$C$24)*Predictive_Model!$D$24+((M2114-Predictive_Model!$B$25)/Predictive_Model!$C$25)*Predictive_Model!$D$25+IF(C2114="Male",Predictive_Model!$D$31,IF(C2114="Other",Predictive_Model!$D$32,0))+IF(D2114="Premium",Predictive_Model!$D$34,IF(D2114="Standard",Predictive_Model!$D$35,0))+IF(G2114="Asia",Predictive_Model!$D$37,IF(G2114="Europe",Predictive_Model!$D$38,IF(G2114="North America",Predictive_Model!$D$39,IF(G2114="Oceania",Predictive_Model!$D$40,IF(G2114="South America",Predictive_Model!$D$41,0)))))+IF(H2114="Laptop",Predictive_Model!$D$43,IF(H2114="Mobile",Predictive_Model!$D$44,IF(H2114="TV",Predictive_Model!$D$45,IF(H2114="Tablet",Predictive_Model!$D$46,0))))+IF(K2114="Crypto",Predictive_Model!$D$48,IF(K2114="Debit Card",Predictive_Model!$D$49,IF(K2114="Gift Card",Predictive_Model!$D$50,IF(K2114="PayPal",Predictive_Model!$D$51,0))))+IF(N2114="Comedy",Predictive_Model!$D$53,IF(N2114="Documentary",Predictive_Model!$D$54,IF(N2114="Drama",Predictive_Model!$D$55,IF(N2114="Horror",Predictive_Model!$D$56,IF(N2114="Romance",Predictive_Model!$D$57,IF(N2114="Sci-Fi",Predictive_Model!$D$58,0)))))))))</f>
        <v>0.99992337485814775</v>
      </c>
      <c r="V2114" s="3" t="str">
        <f t="shared" si="326"/>
        <v>Critical</v>
      </c>
      <c r="W2114" s="6">
        <f t="shared" si="327"/>
        <v>17.989999999999998</v>
      </c>
      <c r="X2114" s="3" t="str">
        <f t="shared" si="328"/>
        <v>Priority 1</v>
      </c>
      <c r="Y2114" s="3" t="str">
        <f t="shared" si="329"/>
        <v>OK</v>
      </c>
    </row>
    <row r="2115" spans="1:25" x14ac:dyDescent="0.25">
      <c r="A2115" s="3" t="str">
        <f>Raw_Data!A2115</f>
        <v>efba9209-3221-4892-8d96-23146aef4424</v>
      </c>
      <c r="B2115" s="3">
        <f>Raw_Data!B2115</f>
        <v>37</v>
      </c>
      <c r="C2115" s="3" t="str">
        <f>Raw_Data!C2115</f>
        <v>Male</v>
      </c>
      <c r="D2115" s="3" t="str">
        <f>Raw_Data!D2115</f>
        <v>Basic</v>
      </c>
      <c r="E2115" s="3">
        <f>Raw_Data!E2115</f>
        <v>3.05</v>
      </c>
      <c r="F2115" s="3">
        <f>Raw_Data!F2115</f>
        <v>15</v>
      </c>
      <c r="G2115" s="3" t="str">
        <f>Raw_Data!G2115</f>
        <v>South America</v>
      </c>
      <c r="H2115" s="3" t="str">
        <f>Raw_Data!H2115</f>
        <v>Tablet</v>
      </c>
      <c r="I2115" s="3">
        <f>Raw_Data!I2115</f>
        <v>8.99</v>
      </c>
      <c r="J2115" s="3">
        <f>Raw_Data!J2115</f>
        <v>1</v>
      </c>
      <c r="K2115" s="3" t="str">
        <f>Raw_Data!K2115</f>
        <v>Gift Card</v>
      </c>
      <c r="L2115" s="3">
        <f>Raw_Data!L2115</f>
        <v>3</v>
      </c>
      <c r="M2115" s="3">
        <f>Raw_Data!M2115</f>
        <v>0.19</v>
      </c>
      <c r="N2115" s="3" t="str">
        <f>Raw_Data!N2115</f>
        <v>Sci-Fi</v>
      </c>
      <c r="O2115" s="3" t="str">
        <f t="shared" si="320"/>
        <v>35-44</v>
      </c>
      <c r="P2115" s="3" t="str">
        <f t="shared" si="321"/>
        <v>&lt;10h</v>
      </c>
      <c r="Q2115" s="3" t="str">
        <f t="shared" si="322"/>
        <v>8-21d</v>
      </c>
      <c r="R2115" s="3" t="str">
        <f t="shared" si="323"/>
        <v>Medium</v>
      </c>
      <c r="S2115" s="3" t="str">
        <f t="shared" si="324"/>
        <v>Low</v>
      </c>
      <c r="T2115" s="3" t="str">
        <f t="shared" si="325"/>
        <v>Churned</v>
      </c>
      <c r="U2115" s="4">
        <f>1/(1+EXP(-(Predictive_Model!$B$5+((B2115-Predictive_Model!$B$20)/Predictive_Model!$C$20)*Predictive_Model!$D$20+((E2115-Predictive_Model!$B$21)/Predictive_Model!$C$21)*Predictive_Model!$D$21+((F2115-Predictive_Model!$B$22)/Predictive_Model!$C$22)*Predictive_Model!$D$22+((I2115-Predictive_Model!$B$23)/Predictive_Model!$C$23)*Predictive_Model!$D$23+((L2115-Predictive_Model!$B$24)/Predictive_Model!$C$24)*Predictive_Model!$D$24+((M2115-Predictive_Model!$B$25)/Predictive_Model!$C$25)*Predictive_Model!$D$25+IF(C2115="Male",Predictive_Model!$D$31,IF(C2115="Other",Predictive_Model!$D$32,0))+IF(D2115="Premium",Predictive_Model!$D$34,IF(D2115="Standard",Predictive_Model!$D$35,0))+IF(G2115="Asia",Predictive_Model!$D$37,IF(G2115="Europe",Predictive_Model!$D$38,IF(G2115="North America",Predictive_Model!$D$39,IF(G2115="Oceania",Predictive_Model!$D$40,IF(G2115="South America",Predictive_Model!$D$41,0)))))+IF(H2115="Laptop",Predictive_Model!$D$43,IF(H2115="Mobile",Predictive_Model!$D$44,IF(H2115="TV",Predictive_Model!$D$45,IF(H2115="Tablet",Predictive_Model!$D$46,0))))+IF(K2115="Crypto",Predictive_Model!$D$48,IF(K2115="Debit Card",Predictive_Model!$D$49,IF(K2115="Gift Card",Predictive_Model!$D$50,IF(K2115="PayPal",Predictive_Model!$D$51,0))))+IF(N2115="Comedy",Predictive_Model!$D$53,IF(N2115="Documentary",Predictive_Model!$D$54,IF(N2115="Drama",Predictive_Model!$D$55,IF(N2115="Horror",Predictive_Model!$D$56,IF(N2115="Romance",Predictive_Model!$D$57,IF(N2115="Sci-Fi",Predictive_Model!$D$58,0)))))))))</f>
        <v>0.99617516412606599</v>
      </c>
      <c r="V2115" s="3" t="str">
        <f t="shared" si="326"/>
        <v>Critical</v>
      </c>
      <c r="W2115" s="6">
        <f t="shared" si="327"/>
        <v>8.99</v>
      </c>
      <c r="X2115" s="3" t="str">
        <f t="shared" si="328"/>
        <v>Priority 2</v>
      </c>
      <c r="Y2115" s="3" t="str">
        <f t="shared" si="329"/>
        <v>OK</v>
      </c>
    </row>
    <row r="2116" spans="1:25" x14ac:dyDescent="0.25">
      <c r="A2116" s="3" t="str">
        <f>Raw_Data!A2116</f>
        <v>8eb5037d-cf60-465e-a7b6-fc940311b87b</v>
      </c>
      <c r="B2116" s="3">
        <f>Raw_Data!B2116</f>
        <v>63</v>
      </c>
      <c r="C2116" s="3" t="str">
        <f>Raw_Data!C2116</f>
        <v>Other</v>
      </c>
      <c r="D2116" s="3" t="str">
        <f>Raw_Data!D2116</f>
        <v>Standard</v>
      </c>
      <c r="E2116" s="3">
        <f>Raw_Data!E2116</f>
        <v>0.83</v>
      </c>
      <c r="F2116" s="3">
        <f>Raw_Data!F2116</f>
        <v>41</v>
      </c>
      <c r="G2116" s="3" t="str">
        <f>Raw_Data!G2116</f>
        <v>Asia</v>
      </c>
      <c r="H2116" s="3" t="str">
        <f>Raw_Data!H2116</f>
        <v>Mobile</v>
      </c>
      <c r="I2116" s="3">
        <f>Raw_Data!I2116</f>
        <v>13.99</v>
      </c>
      <c r="J2116" s="3">
        <f>Raw_Data!J2116</f>
        <v>1</v>
      </c>
      <c r="K2116" s="3" t="str">
        <f>Raw_Data!K2116</f>
        <v>Gift Card</v>
      </c>
      <c r="L2116" s="3">
        <f>Raw_Data!L2116</f>
        <v>2</v>
      </c>
      <c r="M2116" s="3">
        <f>Raw_Data!M2116</f>
        <v>0.02</v>
      </c>
      <c r="N2116" s="3" t="str">
        <f>Raw_Data!N2116</f>
        <v>Comedy</v>
      </c>
      <c r="O2116" s="3" t="str">
        <f t="shared" si="320"/>
        <v>55-70</v>
      </c>
      <c r="P2116" s="3" t="str">
        <f t="shared" si="321"/>
        <v>&lt;10h</v>
      </c>
      <c r="Q2116" s="3" t="str">
        <f t="shared" si="322"/>
        <v>22-45d</v>
      </c>
      <c r="R2116" s="3" t="str">
        <f t="shared" si="323"/>
        <v>Medium</v>
      </c>
      <c r="S2116" s="3" t="str">
        <f t="shared" si="324"/>
        <v>Mid</v>
      </c>
      <c r="T2116" s="3" t="str">
        <f t="shared" si="325"/>
        <v>Churned</v>
      </c>
      <c r="U2116" s="4">
        <f>1/(1+EXP(-(Predictive_Model!$B$5+((B2116-Predictive_Model!$B$20)/Predictive_Model!$C$20)*Predictive_Model!$D$20+((E2116-Predictive_Model!$B$21)/Predictive_Model!$C$21)*Predictive_Model!$D$21+((F2116-Predictive_Model!$B$22)/Predictive_Model!$C$22)*Predictive_Model!$D$22+((I2116-Predictive_Model!$B$23)/Predictive_Model!$C$23)*Predictive_Model!$D$23+((L2116-Predictive_Model!$B$24)/Predictive_Model!$C$24)*Predictive_Model!$D$24+((M2116-Predictive_Model!$B$25)/Predictive_Model!$C$25)*Predictive_Model!$D$25+IF(C2116="Male",Predictive_Model!$D$31,IF(C2116="Other",Predictive_Model!$D$32,0))+IF(D2116="Premium",Predictive_Model!$D$34,IF(D2116="Standard",Predictive_Model!$D$35,0))+IF(G2116="Asia",Predictive_Model!$D$37,IF(G2116="Europe",Predictive_Model!$D$38,IF(G2116="North America",Predictive_Model!$D$39,IF(G2116="Oceania",Predictive_Model!$D$40,IF(G2116="South America",Predictive_Model!$D$41,0)))))+IF(H2116="Laptop",Predictive_Model!$D$43,IF(H2116="Mobile",Predictive_Model!$D$44,IF(H2116="TV",Predictive_Model!$D$45,IF(H2116="Tablet",Predictive_Model!$D$46,0))))+IF(K2116="Crypto",Predictive_Model!$D$48,IF(K2116="Debit Card",Predictive_Model!$D$49,IF(K2116="Gift Card",Predictive_Model!$D$50,IF(K2116="PayPal",Predictive_Model!$D$51,0))))+IF(N2116="Comedy",Predictive_Model!$D$53,IF(N2116="Documentary",Predictive_Model!$D$54,IF(N2116="Drama",Predictive_Model!$D$55,IF(N2116="Horror",Predictive_Model!$D$56,IF(N2116="Romance",Predictive_Model!$D$57,IF(N2116="Sci-Fi",Predictive_Model!$D$58,0)))))))))</f>
        <v>0.99993159036270751</v>
      </c>
      <c r="V2116" s="3" t="str">
        <f t="shared" si="326"/>
        <v>Critical</v>
      </c>
      <c r="W2116" s="6">
        <f t="shared" si="327"/>
        <v>13.99</v>
      </c>
      <c r="X2116" s="3" t="str">
        <f t="shared" si="328"/>
        <v>Priority 2</v>
      </c>
      <c r="Y2116" s="3" t="str">
        <f t="shared" si="329"/>
        <v>OK</v>
      </c>
    </row>
    <row r="2117" spans="1:25" x14ac:dyDescent="0.25">
      <c r="A2117" s="3" t="str">
        <f>Raw_Data!A2117</f>
        <v>a9aa274f-d581-457a-ad8e-94d886058ed8</v>
      </c>
      <c r="B2117" s="3">
        <f>Raw_Data!B2117</f>
        <v>59</v>
      </c>
      <c r="C2117" s="3" t="str">
        <f>Raw_Data!C2117</f>
        <v>Female</v>
      </c>
      <c r="D2117" s="3" t="str">
        <f>Raw_Data!D2117</f>
        <v>Basic</v>
      </c>
      <c r="E2117" s="3">
        <f>Raw_Data!E2117</f>
        <v>12.13</v>
      </c>
      <c r="F2117" s="3">
        <f>Raw_Data!F2117</f>
        <v>23</v>
      </c>
      <c r="G2117" s="3" t="str">
        <f>Raw_Data!G2117</f>
        <v>Asia</v>
      </c>
      <c r="H2117" s="3" t="str">
        <f>Raw_Data!H2117</f>
        <v>TV</v>
      </c>
      <c r="I2117" s="3">
        <f>Raw_Data!I2117</f>
        <v>8.99</v>
      </c>
      <c r="J2117" s="3">
        <f>Raw_Data!J2117</f>
        <v>0</v>
      </c>
      <c r="K2117" s="3" t="str">
        <f>Raw_Data!K2117</f>
        <v>Debit Card</v>
      </c>
      <c r="L2117" s="3">
        <f>Raw_Data!L2117</f>
        <v>5</v>
      </c>
      <c r="M2117" s="3">
        <f>Raw_Data!M2117</f>
        <v>0.51</v>
      </c>
      <c r="N2117" s="3" t="str">
        <f>Raw_Data!N2117</f>
        <v>Drama</v>
      </c>
      <c r="O2117" s="3" t="str">
        <f t="shared" ref="O2117:O2180" si="330">IF(B2117&lt;25,"18-24",IF(B2117&lt;35,"25-34",IF(B2117&lt;45,"35-44",IF(B2117&lt;55,"45-54","55-70"))))</f>
        <v>55-70</v>
      </c>
      <c r="P2117" s="3" t="str">
        <f t="shared" ref="P2117:P2180" si="331">IF(E2117&lt;10,"&lt;10h",IF(E2117&lt;25,"10-24h",IF(E2117&lt;50,"25-49h","50h+")))</f>
        <v>10-24h</v>
      </c>
      <c r="Q2117" s="3" t="str">
        <f t="shared" ref="Q2117:Q2180" si="332">IF(F2117&lt;=7,"0-7d",IF(F2117&lt;=21,"8-21d",IF(F2117&lt;=45,"22-45d","46-60d")))</f>
        <v>22-45d</v>
      </c>
      <c r="R2117" s="3" t="str">
        <f t="shared" ref="R2117:R2180" si="333">IF(AND(E2117&gt;=25,F2117&lt;=21),"High",IF(OR(E2117&gt;=10,F2117&lt;=45),"Medium","Low"))</f>
        <v>Medium</v>
      </c>
      <c r="S2117" s="3" t="str">
        <f t="shared" ref="S2117:S2180" si="334">IF(I2117&lt;10,"Low",IF(I2117&lt;16,"Mid","High"))</f>
        <v>Low</v>
      </c>
      <c r="T2117" s="3" t="str">
        <f t="shared" ref="T2117:T2180" si="335">IF(J2117=1,"Churned","Active")</f>
        <v>Active</v>
      </c>
      <c r="U2117" s="4">
        <f>1/(1+EXP(-(Predictive_Model!$B$5+((B2117-Predictive_Model!$B$20)/Predictive_Model!$C$20)*Predictive_Model!$D$20+((E2117-Predictive_Model!$B$21)/Predictive_Model!$C$21)*Predictive_Model!$D$21+((F2117-Predictive_Model!$B$22)/Predictive_Model!$C$22)*Predictive_Model!$D$22+((I2117-Predictive_Model!$B$23)/Predictive_Model!$C$23)*Predictive_Model!$D$23+((L2117-Predictive_Model!$B$24)/Predictive_Model!$C$24)*Predictive_Model!$D$24+((M2117-Predictive_Model!$B$25)/Predictive_Model!$C$25)*Predictive_Model!$D$25+IF(C2117="Male",Predictive_Model!$D$31,IF(C2117="Other",Predictive_Model!$D$32,0))+IF(D2117="Premium",Predictive_Model!$D$34,IF(D2117="Standard",Predictive_Model!$D$35,0))+IF(G2117="Asia",Predictive_Model!$D$37,IF(G2117="Europe",Predictive_Model!$D$38,IF(G2117="North America",Predictive_Model!$D$39,IF(G2117="Oceania",Predictive_Model!$D$40,IF(G2117="South America",Predictive_Model!$D$41,0)))))+IF(H2117="Laptop",Predictive_Model!$D$43,IF(H2117="Mobile",Predictive_Model!$D$44,IF(H2117="TV",Predictive_Model!$D$45,IF(H2117="Tablet",Predictive_Model!$D$46,0))))+IF(K2117="Crypto",Predictive_Model!$D$48,IF(K2117="Debit Card",Predictive_Model!$D$49,IF(K2117="Gift Card",Predictive_Model!$D$50,IF(K2117="PayPal",Predictive_Model!$D$51,0))))+IF(N2117="Comedy",Predictive_Model!$D$53,IF(N2117="Documentary",Predictive_Model!$D$54,IF(N2117="Drama",Predictive_Model!$D$55,IF(N2117="Horror",Predictive_Model!$D$56,IF(N2117="Romance",Predictive_Model!$D$57,IF(N2117="Sci-Fi",Predictive_Model!$D$58,0)))))))))</f>
        <v>0.32911211731302537</v>
      </c>
      <c r="V2117" s="3" t="str">
        <f t="shared" ref="V2117:V2180" si="336">IF(U2117&gt;=0.75,"Critical",IF(U2117&gt;=0.5,"High",IF(U2117&gt;=0.25,"Medium","Low")))</f>
        <v>Medium</v>
      </c>
      <c r="W2117" s="6">
        <f t="shared" ref="W2117:W2180" si="337">IF(J2117=1,I2117,I2117*U2117)</f>
        <v>2.9587179346440982</v>
      </c>
      <c r="X2117" s="3" t="str">
        <f t="shared" ref="X2117:X2180" si="338">IF(AND(V2117="Critical",I2117&gt;=15),"Priority 1",IF(OR(V2117="Critical",AND(V2117="High",F2117&gt;21)),"Priority 2","Monitor"))</f>
        <v>Monitor</v>
      </c>
      <c r="Y2117" s="3" t="str">
        <f t="shared" ref="Y2117:Y2180" si="339">IF(COUNTA(A2117:N2117)=14,"OK","CHECK")</f>
        <v>OK</v>
      </c>
    </row>
    <row r="2118" spans="1:25" x14ac:dyDescent="0.25">
      <c r="A2118" s="3" t="str">
        <f>Raw_Data!A2118</f>
        <v>92ba884c-d467-4b97-aba0-7032878c1e03</v>
      </c>
      <c r="B2118" s="3">
        <f>Raw_Data!B2118</f>
        <v>65</v>
      </c>
      <c r="C2118" s="3" t="str">
        <f>Raw_Data!C2118</f>
        <v>Female</v>
      </c>
      <c r="D2118" s="3" t="str">
        <f>Raw_Data!D2118</f>
        <v>Basic</v>
      </c>
      <c r="E2118" s="3">
        <f>Raw_Data!E2118</f>
        <v>11.25</v>
      </c>
      <c r="F2118" s="3">
        <f>Raw_Data!F2118</f>
        <v>22</v>
      </c>
      <c r="G2118" s="3" t="str">
        <f>Raw_Data!G2118</f>
        <v>Oceania</v>
      </c>
      <c r="H2118" s="3" t="str">
        <f>Raw_Data!H2118</f>
        <v>Desktop</v>
      </c>
      <c r="I2118" s="3">
        <f>Raw_Data!I2118</f>
        <v>8.99</v>
      </c>
      <c r="J2118" s="3">
        <f>Raw_Data!J2118</f>
        <v>1</v>
      </c>
      <c r="K2118" s="3" t="str">
        <f>Raw_Data!K2118</f>
        <v>Crypto</v>
      </c>
      <c r="L2118" s="3">
        <f>Raw_Data!L2118</f>
        <v>3</v>
      </c>
      <c r="M2118" s="3">
        <f>Raw_Data!M2118</f>
        <v>0.49</v>
      </c>
      <c r="N2118" s="3" t="str">
        <f>Raw_Data!N2118</f>
        <v>Drama</v>
      </c>
      <c r="O2118" s="3" t="str">
        <f t="shared" si="330"/>
        <v>55-70</v>
      </c>
      <c r="P2118" s="3" t="str">
        <f t="shared" si="331"/>
        <v>10-24h</v>
      </c>
      <c r="Q2118" s="3" t="str">
        <f t="shared" si="332"/>
        <v>22-45d</v>
      </c>
      <c r="R2118" s="3" t="str">
        <f t="shared" si="333"/>
        <v>Medium</v>
      </c>
      <c r="S2118" s="3" t="str">
        <f t="shared" si="334"/>
        <v>Low</v>
      </c>
      <c r="T2118" s="3" t="str">
        <f t="shared" si="335"/>
        <v>Churned</v>
      </c>
      <c r="U2118" s="4">
        <f>1/(1+EXP(-(Predictive_Model!$B$5+((B2118-Predictive_Model!$B$20)/Predictive_Model!$C$20)*Predictive_Model!$D$20+((E2118-Predictive_Model!$B$21)/Predictive_Model!$C$21)*Predictive_Model!$D$21+((F2118-Predictive_Model!$B$22)/Predictive_Model!$C$22)*Predictive_Model!$D$22+((I2118-Predictive_Model!$B$23)/Predictive_Model!$C$23)*Predictive_Model!$D$23+((L2118-Predictive_Model!$B$24)/Predictive_Model!$C$24)*Predictive_Model!$D$24+((M2118-Predictive_Model!$B$25)/Predictive_Model!$C$25)*Predictive_Model!$D$25+IF(C2118="Male",Predictive_Model!$D$31,IF(C2118="Other",Predictive_Model!$D$32,0))+IF(D2118="Premium",Predictive_Model!$D$34,IF(D2118="Standard",Predictive_Model!$D$35,0))+IF(G2118="Asia",Predictive_Model!$D$37,IF(G2118="Europe",Predictive_Model!$D$38,IF(G2118="North America",Predictive_Model!$D$39,IF(G2118="Oceania",Predictive_Model!$D$40,IF(G2118="South America",Predictive_Model!$D$41,0)))))+IF(H2118="Laptop",Predictive_Model!$D$43,IF(H2118="Mobile",Predictive_Model!$D$44,IF(H2118="TV",Predictive_Model!$D$45,IF(H2118="Tablet",Predictive_Model!$D$46,0))))+IF(K2118="Crypto",Predictive_Model!$D$48,IF(K2118="Debit Card",Predictive_Model!$D$49,IF(K2118="Gift Card",Predictive_Model!$D$50,IF(K2118="PayPal",Predictive_Model!$D$51,0))))+IF(N2118="Comedy",Predictive_Model!$D$53,IF(N2118="Documentary",Predictive_Model!$D$54,IF(N2118="Drama",Predictive_Model!$D$55,IF(N2118="Horror",Predictive_Model!$D$56,IF(N2118="Romance",Predictive_Model!$D$57,IF(N2118="Sci-Fi",Predictive_Model!$D$58,0)))))))))</f>
        <v>0.85700331461754875</v>
      </c>
      <c r="V2118" s="3" t="str">
        <f t="shared" si="336"/>
        <v>Critical</v>
      </c>
      <c r="W2118" s="6">
        <f t="shared" si="337"/>
        <v>8.99</v>
      </c>
      <c r="X2118" s="3" t="str">
        <f t="shared" si="338"/>
        <v>Priority 2</v>
      </c>
      <c r="Y2118" s="3" t="str">
        <f t="shared" si="339"/>
        <v>OK</v>
      </c>
    </row>
    <row r="2119" spans="1:25" x14ac:dyDescent="0.25">
      <c r="A2119" s="3" t="str">
        <f>Raw_Data!A2119</f>
        <v>0a8bc259-eb14-4cdf-8add-0d96ac8f1646</v>
      </c>
      <c r="B2119" s="3">
        <f>Raw_Data!B2119</f>
        <v>18</v>
      </c>
      <c r="C2119" s="3" t="str">
        <f>Raw_Data!C2119</f>
        <v>Other</v>
      </c>
      <c r="D2119" s="3" t="str">
        <f>Raw_Data!D2119</f>
        <v>Premium</v>
      </c>
      <c r="E2119" s="3">
        <f>Raw_Data!E2119</f>
        <v>2.19</v>
      </c>
      <c r="F2119" s="3">
        <f>Raw_Data!F2119</f>
        <v>24</v>
      </c>
      <c r="G2119" s="3" t="str">
        <f>Raw_Data!G2119</f>
        <v>Africa</v>
      </c>
      <c r="H2119" s="3" t="str">
        <f>Raw_Data!H2119</f>
        <v>Mobile</v>
      </c>
      <c r="I2119" s="3">
        <f>Raw_Data!I2119</f>
        <v>17.989999999999998</v>
      </c>
      <c r="J2119" s="3">
        <f>Raw_Data!J2119</f>
        <v>1</v>
      </c>
      <c r="K2119" s="3" t="str">
        <f>Raw_Data!K2119</f>
        <v>Crypto</v>
      </c>
      <c r="L2119" s="3">
        <f>Raw_Data!L2119</f>
        <v>1</v>
      </c>
      <c r="M2119" s="3">
        <f>Raw_Data!M2119</f>
        <v>0.09</v>
      </c>
      <c r="N2119" s="3" t="str">
        <f>Raw_Data!N2119</f>
        <v>Documentary</v>
      </c>
      <c r="O2119" s="3" t="str">
        <f t="shared" si="330"/>
        <v>18-24</v>
      </c>
      <c r="P2119" s="3" t="str">
        <f t="shared" si="331"/>
        <v>&lt;10h</v>
      </c>
      <c r="Q2119" s="3" t="str">
        <f t="shared" si="332"/>
        <v>22-45d</v>
      </c>
      <c r="R2119" s="3" t="str">
        <f t="shared" si="333"/>
        <v>Medium</v>
      </c>
      <c r="S2119" s="3" t="str">
        <f t="shared" si="334"/>
        <v>High</v>
      </c>
      <c r="T2119" s="3" t="str">
        <f t="shared" si="335"/>
        <v>Churned</v>
      </c>
      <c r="U2119" s="4">
        <f>1/(1+EXP(-(Predictive_Model!$B$5+((B2119-Predictive_Model!$B$20)/Predictive_Model!$C$20)*Predictive_Model!$D$20+((E2119-Predictive_Model!$B$21)/Predictive_Model!$C$21)*Predictive_Model!$D$21+((F2119-Predictive_Model!$B$22)/Predictive_Model!$C$22)*Predictive_Model!$D$22+((I2119-Predictive_Model!$B$23)/Predictive_Model!$C$23)*Predictive_Model!$D$23+((L2119-Predictive_Model!$B$24)/Predictive_Model!$C$24)*Predictive_Model!$D$24+((M2119-Predictive_Model!$B$25)/Predictive_Model!$C$25)*Predictive_Model!$D$25+IF(C2119="Male",Predictive_Model!$D$31,IF(C2119="Other",Predictive_Model!$D$32,0))+IF(D2119="Premium",Predictive_Model!$D$34,IF(D2119="Standard",Predictive_Model!$D$35,0))+IF(G2119="Asia",Predictive_Model!$D$37,IF(G2119="Europe",Predictive_Model!$D$38,IF(G2119="North America",Predictive_Model!$D$39,IF(G2119="Oceania",Predictive_Model!$D$40,IF(G2119="South America",Predictive_Model!$D$41,0)))))+IF(H2119="Laptop",Predictive_Model!$D$43,IF(H2119="Mobile",Predictive_Model!$D$44,IF(H2119="TV",Predictive_Model!$D$45,IF(H2119="Tablet",Predictive_Model!$D$46,0))))+IF(K2119="Crypto",Predictive_Model!$D$48,IF(K2119="Debit Card",Predictive_Model!$D$49,IF(K2119="Gift Card",Predictive_Model!$D$50,IF(K2119="PayPal",Predictive_Model!$D$51,0))))+IF(N2119="Comedy",Predictive_Model!$D$53,IF(N2119="Documentary",Predictive_Model!$D$54,IF(N2119="Drama",Predictive_Model!$D$55,IF(N2119="Horror",Predictive_Model!$D$56,IF(N2119="Romance",Predictive_Model!$D$57,IF(N2119="Sci-Fi",Predictive_Model!$D$58,0)))))))))</f>
        <v>0.99607228282367355</v>
      </c>
      <c r="V2119" s="3" t="str">
        <f t="shared" si="336"/>
        <v>Critical</v>
      </c>
      <c r="W2119" s="6">
        <f t="shared" si="337"/>
        <v>17.989999999999998</v>
      </c>
      <c r="X2119" s="3" t="str">
        <f t="shared" si="338"/>
        <v>Priority 1</v>
      </c>
      <c r="Y2119" s="3" t="str">
        <f t="shared" si="339"/>
        <v>OK</v>
      </c>
    </row>
    <row r="2120" spans="1:25" x14ac:dyDescent="0.25">
      <c r="A2120" s="3" t="str">
        <f>Raw_Data!A2120</f>
        <v>748be132-1b1e-4306-ba23-735a539d422e</v>
      </c>
      <c r="B2120" s="3">
        <f>Raw_Data!B2120</f>
        <v>49</v>
      </c>
      <c r="C2120" s="3" t="str">
        <f>Raw_Data!C2120</f>
        <v>Female</v>
      </c>
      <c r="D2120" s="3" t="str">
        <f>Raw_Data!D2120</f>
        <v>Basic</v>
      </c>
      <c r="E2120" s="3">
        <f>Raw_Data!E2120</f>
        <v>17.05</v>
      </c>
      <c r="F2120" s="3">
        <f>Raw_Data!F2120</f>
        <v>16</v>
      </c>
      <c r="G2120" s="3" t="str">
        <f>Raw_Data!G2120</f>
        <v>Europe</v>
      </c>
      <c r="H2120" s="3" t="str">
        <f>Raw_Data!H2120</f>
        <v>Laptop</v>
      </c>
      <c r="I2120" s="3">
        <f>Raw_Data!I2120</f>
        <v>8.99</v>
      </c>
      <c r="J2120" s="3">
        <f>Raw_Data!J2120</f>
        <v>0</v>
      </c>
      <c r="K2120" s="3" t="str">
        <f>Raw_Data!K2120</f>
        <v>PayPal</v>
      </c>
      <c r="L2120" s="3">
        <f>Raw_Data!L2120</f>
        <v>4</v>
      </c>
      <c r="M2120" s="3">
        <f>Raw_Data!M2120</f>
        <v>1</v>
      </c>
      <c r="N2120" s="3" t="str">
        <f>Raw_Data!N2120</f>
        <v>Horror</v>
      </c>
      <c r="O2120" s="3" t="str">
        <f t="shared" si="330"/>
        <v>45-54</v>
      </c>
      <c r="P2120" s="3" t="str">
        <f t="shared" si="331"/>
        <v>10-24h</v>
      </c>
      <c r="Q2120" s="3" t="str">
        <f t="shared" si="332"/>
        <v>8-21d</v>
      </c>
      <c r="R2120" s="3" t="str">
        <f t="shared" si="333"/>
        <v>Medium</v>
      </c>
      <c r="S2120" s="3" t="str">
        <f t="shared" si="334"/>
        <v>Low</v>
      </c>
      <c r="T2120" s="3" t="str">
        <f t="shared" si="335"/>
        <v>Active</v>
      </c>
      <c r="U2120" s="4">
        <f>1/(1+EXP(-(Predictive_Model!$B$5+((B2120-Predictive_Model!$B$20)/Predictive_Model!$C$20)*Predictive_Model!$D$20+((E2120-Predictive_Model!$B$21)/Predictive_Model!$C$21)*Predictive_Model!$D$21+((F2120-Predictive_Model!$B$22)/Predictive_Model!$C$22)*Predictive_Model!$D$22+((I2120-Predictive_Model!$B$23)/Predictive_Model!$C$23)*Predictive_Model!$D$23+((L2120-Predictive_Model!$B$24)/Predictive_Model!$C$24)*Predictive_Model!$D$24+((M2120-Predictive_Model!$B$25)/Predictive_Model!$C$25)*Predictive_Model!$D$25+IF(C2120="Male",Predictive_Model!$D$31,IF(C2120="Other",Predictive_Model!$D$32,0))+IF(D2120="Premium",Predictive_Model!$D$34,IF(D2120="Standard",Predictive_Model!$D$35,0))+IF(G2120="Asia",Predictive_Model!$D$37,IF(G2120="Europe",Predictive_Model!$D$38,IF(G2120="North America",Predictive_Model!$D$39,IF(G2120="Oceania",Predictive_Model!$D$40,IF(G2120="South America",Predictive_Model!$D$41,0)))))+IF(H2120="Laptop",Predictive_Model!$D$43,IF(H2120="Mobile",Predictive_Model!$D$44,IF(H2120="TV",Predictive_Model!$D$45,IF(H2120="Tablet",Predictive_Model!$D$46,0))))+IF(K2120="Crypto",Predictive_Model!$D$48,IF(K2120="Debit Card",Predictive_Model!$D$49,IF(K2120="Gift Card",Predictive_Model!$D$50,IF(K2120="PayPal",Predictive_Model!$D$51,0))))+IF(N2120="Comedy",Predictive_Model!$D$53,IF(N2120="Documentary",Predictive_Model!$D$54,IF(N2120="Drama",Predictive_Model!$D$55,IF(N2120="Horror",Predictive_Model!$D$56,IF(N2120="Romance",Predictive_Model!$D$57,IF(N2120="Sci-Fi",Predictive_Model!$D$58,0)))))))))</f>
        <v>6.0039292896297676E-2</v>
      </c>
      <c r="V2120" s="3" t="str">
        <f t="shared" si="336"/>
        <v>Low</v>
      </c>
      <c r="W2120" s="6">
        <f t="shared" si="337"/>
        <v>0.53975324313771611</v>
      </c>
      <c r="X2120" s="3" t="str">
        <f t="shared" si="338"/>
        <v>Monitor</v>
      </c>
      <c r="Y2120" s="3" t="str">
        <f t="shared" si="339"/>
        <v>OK</v>
      </c>
    </row>
    <row r="2121" spans="1:25" x14ac:dyDescent="0.25">
      <c r="A2121" s="3" t="str">
        <f>Raw_Data!A2121</f>
        <v>298435d0-1f7a-4dd4-b065-7801de7e23fd</v>
      </c>
      <c r="B2121" s="3">
        <f>Raw_Data!B2121</f>
        <v>59</v>
      </c>
      <c r="C2121" s="3" t="str">
        <f>Raw_Data!C2121</f>
        <v>Female</v>
      </c>
      <c r="D2121" s="3" t="str">
        <f>Raw_Data!D2121</f>
        <v>Basic</v>
      </c>
      <c r="E2121" s="3">
        <f>Raw_Data!E2121</f>
        <v>17.34</v>
      </c>
      <c r="F2121" s="3">
        <f>Raw_Data!F2121</f>
        <v>40</v>
      </c>
      <c r="G2121" s="3" t="str">
        <f>Raw_Data!G2121</f>
        <v>Europe</v>
      </c>
      <c r="H2121" s="3" t="str">
        <f>Raw_Data!H2121</f>
        <v>Mobile</v>
      </c>
      <c r="I2121" s="3">
        <f>Raw_Data!I2121</f>
        <v>8.99</v>
      </c>
      <c r="J2121" s="3">
        <f>Raw_Data!J2121</f>
        <v>1</v>
      </c>
      <c r="K2121" s="3" t="str">
        <f>Raw_Data!K2121</f>
        <v>Debit Card</v>
      </c>
      <c r="L2121" s="3">
        <f>Raw_Data!L2121</f>
        <v>3</v>
      </c>
      <c r="M2121" s="3">
        <f>Raw_Data!M2121</f>
        <v>0.42</v>
      </c>
      <c r="N2121" s="3" t="str">
        <f>Raw_Data!N2121</f>
        <v>Comedy</v>
      </c>
      <c r="O2121" s="3" t="str">
        <f t="shared" si="330"/>
        <v>55-70</v>
      </c>
      <c r="P2121" s="3" t="str">
        <f t="shared" si="331"/>
        <v>10-24h</v>
      </c>
      <c r="Q2121" s="3" t="str">
        <f t="shared" si="332"/>
        <v>22-45d</v>
      </c>
      <c r="R2121" s="3" t="str">
        <f t="shared" si="333"/>
        <v>Medium</v>
      </c>
      <c r="S2121" s="3" t="str">
        <f t="shared" si="334"/>
        <v>Low</v>
      </c>
      <c r="T2121" s="3" t="str">
        <f t="shared" si="335"/>
        <v>Churned</v>
      </c>
      <c r="U2121" s="4">
        <f>1/(1+EXP(-(Predictive_Model!$B$5+((B2121-Predictive_Model!$B$20)/Predictive_Model!$C$20)*Predictive_Model!$D$20+((E2121-Predictive_Model!$B$21)/Predictive_Model!$C$21)*Predictive_Model!$D$21+((F2121-Predictive_Model!$B$22)/Predictive_Model!$C$22)*Predictive_Model!$D$22+((I2121-Predictive_Model!$B$23)/Predictive_Model!$C$23)*Predictive_Model!$D$23+((L2121-Predictive_Model!$B$24)/Predictive_Model!$C$24)*Predictive_Model!$D$24+((M2121-Predictive_Model!$B$25)/Predictive_Model!$C$25)*Predictive_Model!$D$25+IF(C2121="Male",Predictive_Model!$D$31,IF(C2121="Other",Predictive_Model!$D$32,0))+IF(D2121="Premium",Predictive_Model!$D$34,IF(D2121="Standard",Predictive_Model!$D$35,0))+IF(G2121="Asia",Predictive_Model!$D$37,IF(G2121="Europe",Predictive_Model!$D$38,IF(G2121="North America",Predictive_Model!$D$39,IF(G2121="Oceania",Predictive_Model!$D$40,IF(G2121="South America",Predictive_Model!$D$41,0)))))+IF(H2121="Laptop",Predictive_Model!$D$43,IF(H2121="Mobile",Predictive_Model!$D$44,IF(H2121="TV",Predictive_Model!$D$45,IF(H2121="Tablet",Predictive_Model!$D$46,0))))+IF(K2121="Crypto",Predictive_Model!$D$48,IF(K2121="Debit Card",Predictive_Model!$D$49,IF(K2121="Gift Card",Predictive_Model!$D$50,IF(K2121="PayPal",Predictive_Model!$D$51,0))))+IF(N2121="Comedy",Predictive_Model!$D$53,IF(N2121="Documentary",Predictive_Model!$D$54,IF(N2121="Drama",Predictive_Model!$D$55,IF(N2121="Horror",Predictive_Model!$D$56,IF(N2121="Romance",Predictive_Model!$D$57,IF(N2121="Sci-Fi",Predictive_Model!$D$58,0)))))))))</f>
        <v>0.97317697775132839</v>
      </c>
      <c r="V2121" s="3" t="str">
        <f t="shared" si="336"/>
        <v>Critical</v>
      </c>
      <c r="W2121" s="6">
        <f t="shared" si="337"/>
        <v>8.99</v>
      </c>
      <c r="X2121" s="3" t="str">
        <f t="shared" si="338"/>
        <v>Priority 2</v>
      </c>
      <c r="Y2121" s="3" t="str">
        <f t="shared" si="339"/>
        <v>OK</v>
      </c>
    </row>
    <row r="2122" spans="1:25" x14ac:dyDescent="0.25">
      <c r="A2122" s="3" t="str">
        <f>Raw_Data!A2122</f>
        <v>07bb46a2-c255-4133-8fec-c0b3ac944990</v>
      </c>
      <c r="B2122" s="3">
        <f>Raw_Data!B2122</f>
        <v>25</v>
      </c>
      <c r="C2122" s="3" t="str">
        <f>Raw_Data!C2122</f>
        <v>Female</v>
      </c>
      <c r="D2122" s="3" t="str">
        <f>Raw_Data!D2122</f>
        <v>Premium</v>
      </c>
      <c r="E2122" s="3">
        <f>Raw_Data!E2122</f>
        <v>0.27</v>
      </c>
      <c r="F2122" s="3">
        <f>Raw_Data!F2122</f>
        <v>60</v>
      </c>
      <c r="G2122" s="3" t="str">
        <f>Raw_Data!G2122</f>
        <v>North America</v>
      </c>
      <c r="H2122" s="3" t="str">
        <f>Raw_Data!H2122</f>
        <v>Tablet</v>
      </c>
      <c r="I2122" s="3">
        <f>Raw_Data!I2122</f>
        <v>17.989999999999998</v>
      </c>
      <c r="J2122" s="3">
        <f>Raw_Data!J2122</f>
        <v>1</v>
      </c>
      <c r="K2122" s="3" t="str">
        <f>Raw_Data!K2122</f>
        <v>Gift Card</v>
      </c>
      <c r="L2122" s="3">
        <f>Raw_Data!L2122</f>
        <v>1</v>
      </c>
      <c r="M2122" s="3">
        <f>Raw_Data!M2122</f>
        <v>0</v>
      </c>
      <c r="N2122" s="3" t="str">
        <f>Raw_Data!N2122</f>
        <v>Drama</v>
      </c>
      <c r="O2122" s="3" t="str">
        <f t="shared" si="330"/>
        <v>25-34</v>
      </c>
      <c r="P2122" s="3" t="str">
        <f t="shared" si="331"/>
        <v>&lt;10h</v>
      </c>
      <c r="Q2122" s="3" t="str">
        <f t="shared" si="332"/>
        <v>46-60d</v>
      </c>
      <c r="R2122" s="3" t="str">
        <f t="shared" si="333"/>
        <v>Low</v>
      </c>
      <c r="S2122" s="3" t="str">
        <f t="shared" si="334"/>
        <v>High</v>
      </c>
      <c r="T2122" s="3" t="str">
        <f t="shared" si="335"/>
        <v>Churned</v>
      </c>
      <c r="U2122" s="4">
        <f>1/(1+EXP(-(Predictive_Model!$B$5+((B2122-Predictive_Model!$B$20)/Predictive_Model!$C$20)*Predictive_Model!$D$20+((E2122-Predictive_Model!$B$21)/Predictive_Model!$C$21)*Predictive_Model!$D$21+((F2122-Predictive_Model!$B$22)/Predictive_Model!$C$22)*Predictive_Model!$D$22+((I2122-Predictive_Model!$B$23)/Predictive_Model!$C$23)*Predictive_Model!$D$23+((L2122-Predictive_Model!$B$24)/Predictive_Model!$C$24)*Predictive_Model!$D$24+((M2122-Predictive_Model!$B$25)/Predictive_Model!$C$25)*Predictive_Model!$D$25+IF(C2122="Male",Predictive_Model!$D$31,IF(C2122="Other",Predictive_Model!$D$32,0))+IF(D2122="Premium",Predictive_Model!$D$34,IF(D2122="Standard",Predictive_Model!$D$35,0))+IF(G2122="Asia",Predictive_Model!$D$37,IF(G2122="Europe",Predictive_Model!$D$38,IF(G2122="North America",Predictive_Model!$D$39,IF(G2122="Oceania",Predictive_Model!$D$40,IF(G2122="South America",Predictive_Model!$D$41,0)))))+IF(H2122="Laptop",Predictive_Model!$D$43,IF(H2122="Mobile",Predictive_Model!$D$44,IF(H2122="TV",Predictive_Model!$D$45,IF(H2122="Tablet",Predictive_Model!$D$46,0))))+IF(K2122="Crypto",Predictive_Model!$D$48,IF(K2122="Debit Card",Predictive_Model!$D$49,IF(K2122="Gift Card",Predictive_Model!$D$50,IF(K2122="PayPal",Predictive_Model!$D$51,0))))+IF(N2122="Comedy",Predictive_Model!$D$53,IF(N2122="Documentary",Predictive_Model!$D$54,IF(N2122="Drama",Predictive_Model!$D$55,IF(N2122="Horror",Predictive_Model!$D$56,IF(N2122="Romance",Predictive_Model!$D$57,IF(N2122="Sci-Fi",Predictive_Model!$D$58,0)))))))))</f>
        <v>0.99998990192081005</v>
      </c>
      <c r="V2122" s="3" t="str">
        <f t="shared" si="336"/>
        <v>Critical</v>
      </c>
      <c r="W2122" s="6">
        <f t="shared" si="337"/>
        <v>17.989999999999998</v>
      </c>
      <c r="X2122" s="3" t="str">
        <f t="shared" si="338"/>
        <v>Priority 1</v>
      </c>
      <c r="Y2122" s="3" t="str">
        <f t="shared" si="339"/>
        <v>OK</v>
      </c>
    </row>
    <row r="2123" spans="1:25" x14ac:dyDescent="0.25">
      <c r="A2123" s="3" t="str">
        <f>Raw_Data!A2123</f>
        <v>92c53048-5882-489d-856d-aa142eaf9d80</v>
      </c>
      <c r="B2123" s="3">
        <f>Raw_Data!B2123</f>
        <v>25</v>
      </c>
      <c r="C2123" s="3" t="str">
        <f>Raw_Data!C2123</f>
        <v>Other</v>
      </c>
      <c r="D2123" s="3" t="str">
        <f>Raw_Data!D2123</f>
        <v>Basic</v>
      </c>
      <c r="E2123" s="3">
        <f>Raw_Data!E2123</f>
        <v>17.899999999999999</v>
      </c>
      <c r="F2123" s="3">
        <f>Raw_Data!F2123</f>
        <v>3</v>
      </c>
      <c r="G2123" s="3" t="str">
        <f>Raw_Data!G2123</f>
        <v>Oceania</v>
      </c>
      <c r="H2123" s="3" t="str">
        <f>Raw_Data!H2123</f>
        <v>Tablet</v>
      </c>
      <c r="I2123" s="3">
        <f>Raw_Data!I2123</f>
        <v>8.99</v>
      </c>
      <c r="J2123" s="3">
        <f>Raw_Data!J2123</f>
        <v>0</v>
      </c>
      <c r="K2123" s="3" t="str">
        <f>Raw_Data!K2123</f>
        <v>Crypto</v>
      </c>
      <c r="L2123" s="3">
        <f>Raw_Data!L2123</f>
        <v>3</v>
      </c>
      <c r="M2123" s="3">
        <f>Raw_Data!M2123</f>
        <v>4.47</v>
      </c>
      <c r="N2123" s="3" t="str">
        <f>Raw_Data!N2123</f>
        <v>Romance</v>
      </c>
      <c r="O2123" s="3" t="str">
        <f t="shared" si="330"/>
        <v>25-34</v>
      </c>
      <c r="P2123" s="3" t="str">
        <f t="shared" si="331"/>
        <v>10-24h</v>
      </c>
      <c r="Q2123" s="3" t="str">
        <f t="shared" si="332"/>
        <v>0-7d</v>
      </c>
      <c r="R2123" s="3" t="str">
        <f t="shared" si="333"/>
        <v>Medium</v>
      </c>
      <c r="S2123" s="3" t="str">
        <f t="shared" si="334"/>
        <v>Low</v>
      </c>
      <c r="T2123" s="3" t="str">
        <f t="shared" si="335"/>
        <v>Active</v>
      </c>
      <c r="U2123" s="4">
        <f>1/(1+EXP(-(Predictive_Model!$B$5+((B2123-Predictive_Model!$B$20)/Predictive_Model!$C$20)*Predictive_Model!$D$20+((E2123-Predictive_Model!$B$21)/Predictive_Model!$C$21)*Predictive_Model!$D$21+((F2123-Predictive_Model!$B$22)/Predictive_Model!$C$22)*Predictive_Model!$D$22+((I2123-Predictive_Model!$B$23)/Predictive_Model!$C$23)*Predictive_Model!$D$23+((L2123-Predictive_Model!$B$24)/Predictive_Model!$C$24)*Predictive_Model!$D$24+((M2123-Predictive_Model!$B$25)/Predictive_Model!$C$25)*Predictive_Model!$D$25+IF(C2123="Male",Predictive_Model!$D$31,IF(C2123="Other",Predictive_Model!$D$32,0))+IF(D2123="Premium",Predictive_Model!$D$34,IF(D2123="Standard",Predictive_Model!$D$35,0))+IF(G2123="Asia",Predictive_Model!$D$37,IF(G2123="Europe",Predictive_Model!$D$38,IF(G2123="North America",Predictive_Model!$D$39,IF(G2123="Oceania",Predictive_Model!$D$40,IF(G2123="South America",Predictive_Model!$D$41,0)))))+IF(H2123="Laptop",Predictive_Model!$D$43,IF(H2123="Mobile",Predictive_Model!$D$44,IF(H2123="TV",Predictive_Model!$D$45,IF(H2123="Tablet",Predictive_Model!$D$46,0))))+IF(K2123="Crypto",Predictive_Model!$D$48,IF(K2123="Debit Card",Predictive_Model!$D$49,IF(K2123="Gift Card",Predictive_Model!$D$50,IF(K2123="PayPal",Predictive_Model!$D$51,0))))+IF(N2123="Comedy",Predictive_Model!$D$53,IF(N2123="Documentary",Predictive_Model!$D$54,IF(N2123="Drama",Predictive_Model!$D$55,IF(N2123="Horror",Predictive_Model!$D$56,IF(N2123="Romance",Predictive_Model!$D$57,IF(N2123="Sci-Fi",Predictive_Model!$D$58,0)))))))))</f>
        <v>2.584617479605246E-4</v>
      </c>
      <c r="V2123" s="3" t="str">
        <f t="shared" si="336"/>
        <v>Low</v>
      </c>
      <c r="W2123" s="6">
        <f t="shared" si="337"/>
        <v>2.3235711141651161E-3</v>
      </c>
      <c r="X2123" s="3" t="str">
        <f t="shared" si="338"/>
        <v>Monitor</v>
      </c>
      <c r="Y2123" s="3" t="str">
        <f t="shared" si="339"/>
        <v>OK</v>
      </c>
    </row>
    <row r="2124" spans="1:25" x14ac:dyDescent="0.25">
      <c r="A2124" s="3" t="str">
        <f>Raw_Data!A2124</f>
        <v>8f16a933-2d0f-43f7-af59-63dba7b6db8d</v>
      </c>
      <c r="B2124" s="3">
        <f>Raw_Data!B2124</f>
        <v>48</v>
      </c>
      <c r="C2124" s="3" t="str">
        <f>Raw_Data!C2124</f>
        <v>Male</v>
      </c>
      <c r="D2124" s="3" t="str">
        <f>Raw_Data!D2124</f>
        <v>Standard</v>
      </c>
      <c r="E2124" s="3">
        <f>Raw_Data!E2124</f>
        <v>5.33</v>
      </c>
      <c r="F2124" s="3">
        <f>Raw_Data!F2124</f>
        <v>31</v>
      </c>
      <c r="G2124" s="3" t="str">
        <f>Raw_Data!G2124</f>
        <v>North America</v>
      </c>
      <c r="H2124" s="3" t="str">
        <f>Raw_Data!H2124</f>
        <v>Tablet</v>
      </c>
      <c r="I2124" s="3">
        <f>Raw_Data!I2124</f>
        <v>13.99</v>
      </c>
      <c r="J2124" s="3">
        <f>Raw_Data!J2124</f>
        <v>1</v>
      </c>
      <c r="K2124" s="3" t="str">
        <f>Raw_Data!K2124</f>
        <v>Crypto</v>
      </c>
      <c r="L2124" s="3">
        <f>Raw_Data!L2124</f>
        <v>3</v>
      </c>
      <c r="M2124" s="3">
        <f>Raw_Data!M2124</f>
        <v>0.17</v>
      </c>
      <c r="N2124" s="3" t="str">
        <f>Raw_Data!N2124</f>
        <v>Documentary</v>
      </c>
      <c r="O2124" s="3" t="str">
        <f t="shared" si="330"/>
        <v>45-54</v>
      </c>
      <c r="P2124" s="3" t="str">
        <f t="shared" si="331"/>
        <v>&lt;10h</v>
      </c>
      <c r="Q2124" s="3" t="str">
        <f t="shared" si="332"/>
        <v>22-45d</v>
      </c>
      <c r="R2124" s="3" t="str">
        <f t="shared" si="333"/>
        <v>Medium</v>
      </c>
      <c r="S2124" s="3" t="str">
        <f t="shared" si="334"/>
        <v>Mid</v>
      </c>
      <c r="T2124" s="3" t="str">
        <f t="shared" si="335"/>
        <v>Churned</v>
      </c>
      <c r="U2124" s="4">
        <f>1/(1+EXP(-(Predictive_Model!$B$5+((B2124-Predictive_Model!$B$20)/Predictive_Model!$C$20)*Predictive_Model!$D$20+((E2124-Predictive_Model!$B$21)/Predictive_Model!$C$21)*Predictive_Model!$D$21+((F2124-Predictive_Model!$B$22)/Predictive_Model!$C$22)*Predictive_Model!$D$22+((I2124-Predictive_Model!$B$23)/Predictive_Model!$C$23)*Predictive_Model!$D$23+((L2124-Predictive_Model!$B$24)/Predictive_Model!$C$24)*Predictive_Model!$D$24+((M2124-Predictive_Model!$B$25)/Predictive_Model!$C$25)*Predictive_Model!$D$25+IF(C2124="Male",Predictive_Model!$D$31,IF(C2124="Other",Predictive_Model!$D$32,0))+IF(D2124="Premium",Predictive_Model!$D$34,IF(D2124="Standard",Predictive_Model!$D$35,0))+IF(G2124="Asia",Predictive_Model!$D$37,IF(G2124="Europe",Predictive_Model!$D$38,IF(G2124="North America",Predictive_Model!$D$39,IF(G2124="Oceania",Predictive_Model!$D$40,IF(G2124="South America",Predictive_Model!$D$41,0)))))+IF(H2124="Laptop",Predictive_Model!$D$43,IF(H2124="Mobile",Predictive_Model!$D$44,IF(H2124="TV",Predictive_Model!$D$45,IF(H2124="Tablet",Predictive_Model!$D$46,0))))+IF(K2124="Crypto",Predictive_Model!$D$48,IF(K2124="Debit Card",Predictive_Model!$D$49,IF(K2124="Gift Card",Predictive_Model!$D$50,IF(K2124="PayPal",Predictive_Model!$D$51,0))))+IF(N2124="Comedy",Predictive_Model!$D$53,IF(N2124="Documentary",Predictive_Model!$D$54,IF(N2124="Drama",Predictive_Model!$D$55,IF(N2124="Horror",Predictive_Model!$D$56,IF(N2124="Romance",Predictive_Model!$D$57,IF(N2124="Sci-Fi",Predictive_Model!$D$58,0)))))))))</f>
        <v>0.99585511591317666</v>
      </c>
      <c r="V2124" s="3" t="str">
        <f t="shared" si="336"/>
        <v>Critical</v>
      </c>
      <c r="W2124" s="6">
        <f t="shared" si="337"/>
        <v>13.99</v>
      </c>
      <c r="X2124" s="3" t="str">
        <f t="shared" si="338"/>
        <v>Priority 2</v>
      </c>
      <c r="Y2124" s="3" t="str">
        <f t="shared" si="339"/>
        <v>OK</v>
      </c>
    </row>
    <row r="2125" spans="1:25" x14ac:dyDescent="0.25">
      <c r="A2125" s="3" t="str">
        <f>Raw_Data!A2125</f>
        <v>a673ecc2-3f9e-49c8-a8a0-33518170fc75</v>
      </c>
      <c r="B2125" s="3">
        <f>Raw_Data!B2125</f>
        <v>26</v>
      </c>
      <c r="C2125" s="3" t="str">
        <f>Raw_Data!C2125</f>
        <v>Other</v>
      </c>
      <c r="D2125" s="3" t="str">
        <f>Raw_Data!D2125</f>
        <v>Basic</v>
      </c>
      <c r="E2125" s="3">
        <f>Raw_Data!E2125</f>
        <v>0.75</v>
      </c>
      <c r="F2125" s="3">
        <f>Raw_Data!F2125</f>
        <v>59</v>
      </c>
      <c r="G2125" s="3" t="str">
        <f>Raw_Data!G2125</f>
        <v>North America</v>
      </c>
      <c r="H2125" s="3" t="str">
        <f>Raw_Data!H2125</f>
        <v>Tablet</v>
      </c>
      <c r="I2125" s="3">
        <f>Raw_Data!I2125</f>
        <v>8.99</v>
      </c>
      <c r="J2125" s="3">
        <f>Raw_Data!J2125</f>
        <v>1</v>
      </c>
      <c r="K2125" s="3" t="str">
        <f>Raw_Data!K2125</f>
        <v>Crypto</v>
      </c>
      <c r="L2125" s="3">
        <f>Raw_Data!L2125</f>
        <v>2</v>
      </c>
      <c r="M2125" s="3">
        <f>Raw_Data!M2125</f>
        <v>0.01</v>
      </c>
      <c r="N2125" s="3" t="str">
        <f>Raw_Data!N2125</f>
        <v>Horror</v>
      </c>
      <c r="O2125" s="3" t="str">
        <f t="shared" si="330"/>
        <v>25-34</v>
      </c>
      <c r="P2125" s="3" t="str">
        <f t="shared" si="331"/>
        <v>&lt;10h</v>
      </c>
      <c r="Q2125" s="3" t="str">
        <f t="shared" si="332"/>
        <v>46-60d</v>
      </c>
      <c r="R2125" s="3" t="str">
        <f t="shared" si="333"/>
        <v>Low</v>
      </c>
      <c r="S2125" s="3" t="str">
        <f t="shared" si="334"/>
        <v>Low</v>
      </c>
      <c r="T2125" s="3" t="str">
        <f t="shared" si="335"/>
        <v>Churned</v>
      </c>
      <c r="U2125" s="4">
        <f>1/(1+EXP(-(Predictive_Model!$B$5+((B2125-Predictive_Model!$B$20)/Predictive_Model!$C$20)*Predictive_Model!$D$20+((E2125-Predictive_Model!$B$21)/Predictive_Model!$C$21)*Predictive_Model!$D$21+((F2125-Predictive_Model!$B$22)/Predictive_Model!$C$22)*Predictive_Model!$D$22+((I2125-Predictive_Model!$B$23)/Predictive_Model!$C$23)*Predictive_Model!$D$23+((L2125-Predictive_Model!$B$24)/Predictive_Model!$C$24)*Predictive_Model!$D$24+((M2125-Predictive_Model!$B$25)/Predictive_Model!$C$25)*Predictive_Model!$D$25+IF(C2125="Male",Predictive_Model!$D$31,IF(C2125="Other",Predictive_Model!$D$32,0))+IF(D2125="Premium",Predictive_Model!$D$34,IF(D2125="Standard",Predictive_Model!$D$35,0))+IF(G2125="Asia",Predictive_Model!$D$37,IF(G2125="Europe",Predictive_Model!$D$38,IF(G2125="North America",Predictive_Model!$D$39,IF(G2125="Oceania",Predictive_Model!$D$40,IF(G2125="South America",Predictive_Model!$D$41,0)))))+IF(H2125="Laptop",Predictive_Model!$D$43,IF(H2125="Mobile",Predictive_Model!$D$44,IF(H2125="TV",Predictive_Model!$D$45,IF(H2125="Tablet",Predictive_Model!$D$46,0))))+IF(K2125="Crypto",Predictive_Model!$D$48,IF(K2125="Debit Card",Predictive_Model!$D$49,IF(K2125="Gift Card",Predictive_Model!$D$50,IF(K2125="PayPal",Predictive_Model!$D$51,0))))+IF(N2125="Comedy",Predictive_Model!$D$53,IF(N2125="Documentary",Predictive_Model!$D$54,IF(N2125="Drama",Predictive_Model!$D$55,IF(N2125="Horror",Predictive_Model!$D$56,IF(N2125="Romance",Predictive_Model!$D$57,IF(N2125="Sci-Fi",Predictive_Model!$D$58,0)))))))))</f>
        <v>0.99999741642595863</v>
      </c>
      <c r="V2125" s="3" t="str">
        <f t="shared" si="336"/>
        <v>Critical</v>
      </c>
      <c r="W2125" s="6">
        <f t="shared" si="337"/>
        <v>8.99</v>
      </c>
      <c r="X2125" s="3" t="str">
        <f t="shared" si="338"/>
        <v>Priority 2</v>
      </c>
      <c r="Y2125" s="3" t="str">
        <f t="shared" si="339"/>
        <v>OK</v>
      </c>
    </row>
    <row r="2126" spans="1:25" x14ac:dyDescent="0.25">
      <c r="A2126" s="3" t="str">
        <f>Raw_Data!A2126</f>
        <v>e4c0bdd0-8887-4794-83d0-90bcf550e7f8</v>
      </c>
      <c r="B2126" s="3">
        <f>Raw_Data!B2126</f>
        <v>25</v>
      </c>
      <c r="C2126" s="3" t="str">
        <f>Raw_Data!C2126</f>
        <v>Male</v>
      </c>
      <c r="D2126" s="3" t="str">
        <f>Raw_Data!D2126</f>
        <v>Standard</v>
      </c>
      <c r="E2126" s="3">
        <f>Raw_Data!E2126</f>
        <v>4.45</v>
      </c>
      <c r="F2126" s="3">
        <f>Raw_Data!F2126</f>
        <v>41</v>
      </c>
      <c r="G2126" s="3" t="str">
        <f>Raw_Data!G2126</f>
        <v>North America</v>
      </c>
      <c r="H2126" s="3" t="str">
        <f>Raw_Data!H2126</f>
        <v>TV</v>
      </c>
      <c r="I2126" s="3">
        <f>Raw_Data!I2126</f>
        <v>13.99</v>
      </c>
      <c r="J2126" s="3">
        <f>Raw_Data!J2126</f>
        <v>1</v>
      </c>
      <c r="K2126" s="3" t="str">
        <f>Raw_Data!K2126</f>
        <v>Gift Card</v>
      </c>
      <c r="L2126" s="3">
        <f>Raw_Data!L2126</f>
        <v>2</v>
      </c>
      <c r="M2126" s="3">
        <f>Raw_Data!M2126</f>
        <v>0.11</v>
      </c>
      <c r="N2126" s="3" t="str">
        <f>Raw_Data!N2126</f>
        <v>Documentary</v>
      </c>
      <c r="O2126" s="3" t="str">
        <f t="shared" si="330"/>
        <v>25-34</v>
      </c>
      <c r="P2126" s="3" t="str">
        <f t="shared" si="331"/>
        <v>&lt;10h</v>
      </c>
      <c r="Q2126" s="3" t="str">
        <f t="shared" si="332"/>
        <v>22-45d</v>
      </c>
      <c r="R2126" s="3" t="str">
        <f t="shared" si="333"/>
        <v>Medium</v>
      </c>
      <c r="S2126" s="3" t="str">
        <f t="shared" si="334"/>
        <v>Mid</v>
      </c>
      <c r="T2126" s="3" t="str">
        <f t="shared" si="335"/>
        <v>Churned</v>
      </c>
      <c r="U2126" s="4">
        <f>1/(1+EXP(-(Predictive_Model!$B$5+((B2126-Predictive_Model!$B$20)/Predictive_Model!$C$20)*Predictive_Model!$D$20+((E2126-Predictive_Model!$B$21)/Predictive_Model!$C$21)*Predictive_Model!$D$21+((F2126-Predictive_Model!$B$22)/Predictive_Model!$C$22)*Predictive_Model!$D$22+((I2126-Predictive_Model!$B$23)/Predictive_Model!$C$23)*Predictive_Model!$D$23+((L2126-Predictive_Model!$B$24)/Predictive_Model!$C$24)*Predictive_Model!$D$24+((M2126-Predictive_Model!$B$25)/Predictive_Model!$C$25)*Predictive_Model!$D$25+IF(C2126="Male",Predictive_Model!$D$31,IF(C2126="Other",Predictive_Model!$D$32,0))+IF(D2126="Premium",Predictive_Model!$D$34,IF(D2126="Standard",Predictive_Model!$D$35,0))+IF(G2126="Asia",Predictive_Model!$D$37,IF(G2126="Europe",Predictive_Model!$D$38,IF(G2126="North America",Predictive_Model!$D$39,IF(G2126="Oceania",Predictive_Model!$D$40,IF(G2126="South America",Predictive_Model!$D$41,0)))))+IF(H2126="Laptop",Predictive_Model!$D$43,IF(H2126="Mobile",Predictive_Model!$D$44,IF(H2126="TV",Predictive_Model!$D$45,IF(H2126="Tablet",Predictive_Model!$D$46,0))))+IF(K2126="Crypto",Predictive_Model!$D$48,IF(K2126="Debit Card",Predictive_Model!$D$49,IF(K2126="Gift Card",Predictive_Model!$D$50,IF(K2126="PayPal",Predictive_Model!$D$51,0))))+IF(N2126="Comedy",Predictive_Model!$D$53,IF(N2126="Documentary",Predictive_Model!$D$54,IF(N2126="Drama",Predictive_Model!$D$55,IF(N2126="Horror",Predictive_Model!$D$56,IF(N2126="Romance",Predictive_Model!$D$57,IF(N2126="Sci-Fi",Predictive_Model!$D$58,0)))))))))</f>
        <v>0.99869661156236078</v>
      </c>
      <c r="V2126" s="3" t="str">
        <f t="shared" si="336"/>
        <v>Critical</v>
      </c>
      <c r="W2126" s="6">
        <f t="shared" si="337"/>
        <v>13.99</v>
      </c>
      <c r="X2126" s="3" t="str">
        <f t="shared" si="338"/>
        <v>Priority 2</v>
      </c>
      <c r="Y2126" s="3" t="str">
        <f t="shared" si="339"/>
        <v>OK</v>
      </c>
    </row>
    <row r="2127" spans="1:25" x14ac:dyDescent="0.25">
      <c r="A2127" s="3" t="str">
        <f>Raw_Data!A2127</f>
        <v>e1400ac9-2fdf-4207-8c65-82d322a55539</v>
      </c>
      <c r="B2127" s="3">
        <f>Raw_Data!B2127</f>
        <v>42</v>
      </c>
      <c r="C2127" s="3" t="str">
        <f>Raw_Data!C2127</f>
        <v>Female</v>
      </c>
      <c r="D2127" s="3" t="str">
        <f>Raw_Data!D2127</f>
        <v>Standard</v>
      </c>
      <c r="E2127" s="3">
        <f>Raw_Data!E2127</f>
        <v>2.96</v>
      </c>
      <c r="F2127" s="3">
        <f>Raw_Data!F2127</f>
        <v>30</v>
      </c>
      <c r="G2127" s="3" t="str">
        <f>Raw_Data!G2127</f>
        <v>Europe</v>
      </c>
      <c r="H2127" s="3" t="str">
        <f>Raw_Data!H2127</f>
        <v>TV</v>
      </c>
      <c r="I2127" s="3">
        <f>Raw_Data!I2127</f>
        <v>13.99</v>
      </c>
      <c r="J2127" s="3">
        <f>Raw_Data!J2127</f>
        <v>0</v>
      </c>
      <c r="K2127" s="3" t="str">
        <f>Raw_Data!K2127</f>
        <v>PayPal</v>
      </c>
      <c r="L2127" s="3">
        <f>Raw_Data!L2127</f>
        <v>5</v>
      </c>
      <c r="M2127" s="3">
        <f>Raw_Data!M2127</f>
        <v>0.1</v>
      </c>
      <c r="N2127" s="3" t="str">
        <f>Raw_Data!N2127</f>
        <v>Sci-Fi</v>
      </c>
      <c r="O2127" s="3" t="str">
        <f t="shared" si="330"/>
        <v>35-44</v>
      </c>
      <c r="P2127" s="3" t="str">
        <f t="shared" si="331"/>
        <v>&lt;10h</v>
      </c>
      <c r="Q2127" s="3" t="str">
        <f t="shared" si="332"/>
        <v>22-45d</v>
      </c>
      <c r="R2127" s="3" t="str">
        <f t="shared" si="333"/>
        <v>Medium</v>
      </c>
      <c r="S2127" s="3" t="str">
        <f t="shared" si="334"/>
        <v>Mid</v>
      </c>
      <c r="T2127" s="3" t="str">
        <f t="shared" si="335"/>
        <v>Active</v>
      </c>
      <c r="U2127" s="4">
        <f>1/(1+EXP(-(Predictive_Model!$B$5+((B2127-Predictive_Model!$B$20)/Predictive_Model!$C$20)*Predictive_Model!$D$20+((E2127-Predictive_Model!$B$21)/Predictive_Model!$C$21)*Predictive_Model!$D$21+((F2127-Predictive_Model!$B$22)/Predictive_Model!$C$22)*Predictive_Model!$D$22+((I2127-Predictive_Model!$B$23)/Predictive_Model!$C$23)*Predictive_Model!$D$23+((L2127-Predictive_Model!$B$24)/Predictive_Model!$C$24)*Predictive_Model!$D$24+((M2127-Predictive_Model!$B$25)/Predictive_Model!$C$25)*Predictive_Model!$D$25+IF(C2127="Male",Predictive_Model!$D$31,IF(C2127="Other",Predictive_Model!$D$32,0))+IF(D2127="Premium",Predictive_Model!$D$34,IF(D2127="Standard",Predictive_Model!$D$35,0))+IF(G2127="Asia",Predictive_Model!$D$37,IF(G2127="Europe",Predictive_Model!$D$38,IF(G2127="North America",Predictive_Model!$D$39,IF(G2127="Oceania",Predictive_Model!$D$40,IF(G2127="South America",Predictive_Model!$D$41,0)))))+IF(H2127="Laptop",Predictive_Model!$D$43,IF(H2127="Mobile",Predictive_Model!$D$44,IF(H2127="TV",Predictive_Model!$D$45,IF(H2127="Tablet",Predictive_Model!$D$46,0))))+IF(K2127="Crypto",Predictive_Model!$D$48,IF(K2127="Debit Card",Predictive_Model!$D$49,IF(K2127="Gift Card",Predictive_Model!$D$50,IF(K2127="PayPal",Predictive_Model!$D$51,0))))+IF(N2127="Comedy",Predictive_Model!$D$53,IF(N2127="Documentary",Predictive_Model!$D$54,IF(N2127="Drama",Predictive_Model!$D$55,IF(N2127="Horror",Predictive_Model!$D$56,IF(N2127="Romance",Predictive_Model!$D$57,IF(N2127="Sci-Fi",Predictive_Model!$D$58,0)))))))))</f>
        <v>0.94845261458757535</v>
      </c>
      <c r="V2127" s="3" t="str">
        <f t="shared" si="336"/>
        <v>Critical</v>
      </c>
      <c r="W2127" s="6">
        <f t="shared" si="337"/>
        <v>13.26885207808018</v>
      </c>
      <c r="X2127" s="3" t="str">
        <f t="shared" si="338"/>
        <v>Priority 2</v>
      </c>
      <c r="Y2127" s="3" t="str">
        <f t="shared" si="339"/>
        <v>OK</v>
      </c>
    </row>
    <row r="2128" spans="1:25" x14ac:dyDescent="0.25">
      <c r="A2128" s="3" t="str">
        <f>Raw_Data!A2128</f>
        <v>f6271f82-73c1-4c68-94f0-00a8c7ee3ec1</v>
      </c>
      <c r="B2128" s="3">
        <f>Raw_Data!B2128</f>
        <v>33</v>
      </c>
      <c r="C2128" s="3" t="str">
        <f>Raw_Data!C2128</f>
        <v>Female</v>
      </c>
      <c r="D2128" s="3" t="str">
        <f>Raw_Data!D2128</f>
        <v>Basic</v>
      </c>
      <c r="E2128" s="3">
        <f>Raw_Data!E2128</f>
        <v>0.6</v>
      </c>
      <c r="F2128" s="3">
        <f>Raw_Data!F2128</f>
        <v>41</v>
      </c>
      <c r="G2128" s="3" t="str">
        <f>Raw_Data!G2128</f>
        <v>South America</v>
      </c>
      <c r="H2128" s="3" t="str">
        <f>Raw_Data!H2128</f>
        <v>Tablet</v>
      </c>
      <c r="I2128" s="3">
        <f>Raw_Data!I2128</f>
        <v>8.99</v>
      </c>
      <c r="J2128" s="3">
        <f>Raw_Data!J2128</f>
        <v>1</v>
      </c>
      <c r="K2128" s="3" t="str">
        <f>Raw_Data!K2128</f>
        <v>Debit Card</v>
      </c>
      <c r="L2128" s="3">
        <f>Raw_Data!L2128</f>
        <v>3</v>
      </c>
      <c r="M2128" s="3">
        <f>Raw_Data!M2128</f>
        <v>0.01</v>
      </c>
      <c r="N2128" s="3" t="str">
        <f>Raw_Data!N2128</f>
        <v>Documentary</v>
      </c>
      <c r="O2128" s="3" t="str">
        <f t="shared" si="330"/>
        <v>25-34</v>
      </c>
      <c r="P2128" s="3" t="str">
        <f t="shared" si="331"/>
        <v>&lt;10h</v>
      </c>
      <c r="Q2128" s="3" t="str">
        <f t="shared" si="332"/>
        <v>22-45d</v>
      </c>
      <c r="R2128" s="3" t="str">
        <f t="shared" si="333"/>
        <v>Medium</v>
      </c>
      <c r="S2128" s="3" t="str">
        <f t="shared" si="334"/>
        <v>Low</v>
      </c>
      <c r="T2128" s="3" t="str">
        <f t="shared" si="335"/>
        <v>Churned</v>
      </c>
      <c r="U2128" s="4">
        <f>1/(1+EXP(-(Predictive_Model!$B$5+((B2128-Predictive_Model!$B$20)/Predictive_Model!$C$20)*Predictive_Model!$D$20+((E2128-Predictive_Model!$B$21)/Predictive_Model!$C$21)*Predictive_Model!$D$21+((F2128-Predictive_Model!$B$22)/Predictive_Model!$C$22)*Predictive_Model!$D$22+((I2128-Predictive_Model!$B$23)/Predictive_Model!$C$23)*Predictive_Model!$D$23+((L2128-Predictive_Model!$B$24)/Predictive_Model!$C$24)*Predictive_Model!$D$24+((M2128-Predictive_Model!$B$25)/Predictive_Model!$C$25)*Predictive_Model!$D$25+IF(C2128="Male",Predictive_Model!$D$31,IF(C2128="Other",Predictive_Model!$D$32,0))+IF(D2128="Premium",Predictive_Model!$D$34,IF(D2128="Standard",Predictive_Model!$D$35,0))+IF(G2128="Asia",Predictive_Model!$D$37,IF(G2128="Europe",Predictive_Model!$D$38,IF(G2128="North America",Predictive_Model!$D$39,IF(G2128="Oceania",Predictive_Model!$D$40,IF(G2128="South America",Predictive_Model!$D$41,0)))))+IF(H2128="Laptop",Predictive_Model!$D$43,IF(H2128="Mobile",Predictive_Model!$D$44,IF(H2128="TV",Predictive_Model!$D$45,IF(H2128="Tablet",Predictive_Model!$D$46,0))))+IF(K2128="Crypto",Predictive_Model!$D$48,IF(K2128="Debit Card",Predictive_Model!$D$49,IF(K2128="Gift Card",Predictive_Model!$D$50,IF(K2128="PayPal",Predictive_Model!$D$51,0))))+IF(N2128="Comedy",Predictive_Model!$D$53,IF(N2128="Documentary",Predictive_Model!$D$54,IF(N2128="Drama",Predictive_Model!$D$55,IF(N2128="Horror",Predictive_Model!$D$56,IF(N2128="Romance",Predictive_Model!$D$57,IF(N2128="Sci-Fi",Predictive_Model!$D$58,0)))))))))</f>
        <v>0.99993401672006532</v>
      </c>
      <c r="V2128" s="3" t="str">
        <f t="shared" si="336"/>
        <v>Critical</v>
      </c>
      <c r="W2128" s="6">
        <f t="shared" si="337"/>
        <v>8.99</v>
      </c>
      <c r="X2128" s="3" t="str">
        <f t="shared" si="338"/>
        <v>Priority 2</v>
      </c>
      <c r="Y2128" s="3" t="str">
        <f t="shared" si="339"/>
        <v>OK</v>
      </c>
    </row>
    <row r="2129" spans="1:25" x14ac:dyDescent="0.25">
      <c r="A2129" s="3" t="str">
        <f>Raw_Data!A2129</f>
        <v>2af3f4c7-9797-4e72-b0e8-7005376ce267</v>
      </c>
      <c r="B2129" s="3">
        <f>Raw_Data!B2129</f>
        <v>58</v>
      </c>
      <c r="C2129" s="3" t="str">
        <f>Raw_Data!C2129</f>
        <v>Male</v>
      </c>
      <c r="D2129" s="3" t="str">
        <f>Raw_Data!D2129</f>
        <v>Standard</v>
      </c>
      <c r="E2129" s="3">
        <f>Raw_Data!E2129</f>
        <v>10.77</v>
      </c>
      <c r="F2129" s="3">
        <f>Raw_Data!F2129</f>
        <v>44</v>
      </c>
      <c r="G2129" s="3" t="str">
        <f>Raw_Data!G2129</f>
        <v>Oceania</v>
      </c>
      <c r="H2129" s="3" t="str">
        <f>Raw_Data!H2129</f>
        <v>TV</v>
      </c>
      <c r="I2129" s="3">
        <f>Raw_Data!I2129</f>
        <v>13.99</v>
      </c>
      <c r="J2129" s="3">
        <f>Raw_Data!J2129</f>
        <v>1</v>
      </c>
      <c r="K2129" s="3" t="str">
        <f>Raw_Data!K2129</f>
        <v>PayPal</v>
      </c>
      <c r="L2129" s="3">
        <f>Raw_Data!L2129</f>
        <v>1</v>
      </c>
      <c r="M2129" s="3">
        <f>Raw_Data!M2129</f>
        <v>0.24</v>
      </c>
      <c r="N2129" s="3" t="str">
        <f>Raw_Data!N2129</f>
        <v>Romance</v>
      </c>
      <c r="O2129" s="3" t="str">
        <f t="shared" si="330"/>
        <v>55-70</v>
      </c>
      <c r="P2129" s="3" t="str">
        <f t="shared" si="331"/>
        <v>10-24h</v>
      </c>
      <c r="Q2129" s="3" t="str">
        <f t="shared" si="332"/>
        <v>22-45d</v>
      </c>
      <c r="R2129" s="3" t="str">
        <f t="shared" si="333"/>
        <v>Medium</v>
      </c>
      <c r="S2129" s="3" t="str">
        <f t="shared" si="334"/>
        <v>Mid</v>
      </c>
      <c r="T2129" s="3" t="str">
        <f t="shared" si="335"/>
        <v>Churned</v>
      </c>
      <c r="U2129" s="4">
        <f>1/(1+EXP(-(Predictive_Model!$B$5+((B2129-Predictive_Model!$B$20)/Predictive_Model!$C$20)*Predictive_Model!$D$20+((E2129-Predictive_Model!$B$21)/Predictive_Model!$C$21)*Predictive_Model!$D$21+((F2129-Predictive_Model!$B$22)/Predictive_Model!$C$22)*Predictive_Model!$D$22+((I2129-Predictive_Model!$B$23)/Predictive_Model!$C$23)*Predictive_Model!$D$23+((L2129-Predictive_Model!$B$24)/Predictive_Model!$C$24)*Predictive_Model!$D$24+((M2129-Predictive_Model!$B$25)/Predictive_Model!$C$25)*Predictive_Model!$D$25+IF(C2129="Male",Predictive_Model!$D$31,IF(C2129="Other",Predictive_Model!$D$32,0))+IF(D2129="Premium",Predictive_Model!$D$34,IF(D2129="Standard",Predictive_Model!$D$35,0))+IF(G2129="Asia",Predictive_Model!$D$37,IF(G2129="Europe",Predictive_Model!$D$38,IF(G2129="North America",Predictive_Model!$D$39,IF(G2129="Oceania",Predictive_Model!$D$40,IF(G2129="South America",Predictive_Model!$D$41,0)))))+IF(H2129="Laptop",Predictive_Model!$D$43,IF(H2129="Mobile",Predictive_Model!$D$44,IF(H2129="TV",Predictive_Model!$D$45,IF(H2129="Tablet",Predictive_Model!$D$46,0))))+IF(K2129="Crypto",Predictive_Model!$D$48,IF(K2129="Debit Card",Predictive_Model!$D$49,IF(K2129="Gift Card",Predictive_Model!$D$50,IF(K2129="PayPal",Predictive_Model!$D$51,0))))+IF(N2129="Comedy",Predictive_Model!$D$53,IF(N2129="Documentary",Predictive_Model!$D$54,IF(N2129="Drama",Predictive_Model!$D$55,IF(N2129="Horror",Predictive_Model!$D$56,IF(N2129="Romance",Predictive_Model!$D$57,IF(N2129="Sci-Fi",Predictive_Model!$D$58,0)))))))))</f>
        <v>0.99457262929805612</v>
      </c>
      <c r="V2129" s="3" t="str">
        <f t="shared" si="336"/>
        <v>Critical</v>
      </c>
      <c r="W2129" s="6">
        <f t="shared" si="337"/>
        <v>13.99</v>
      </c>
      <c r="X2129" s="3" t="str">
        <f t="shared" si="338"/>
        <v>Priority 2</v>
      </c>
      <c r="Y2129" s="3" t="str">
        <f t="shared" si="339"/>
        <v>OK</v>
      </c>
    </row>
    <row r="2130" spans="1:25" x14ac:dyDescent="0.25">
      <c r="A2130" s="3" t="str">
        <f>Raw_Data!A2130</f>
        <v>246e7b39-0755-4a0a-9d9b-dfe34ab133cb</v>
      </c>
      <c r="B2130" s="3">
        <f>Raw_Data!B2130</f>
        <v>66</v>
      </c>
      <c r="C2130" s="3" t="str">
        <f>Raw_Data!C2130</f>
        <v>Female</v>
      </c>
      <c r="D2130" s="3" t="str">
        <f>Raw_Data!D2130</f>
        <v>Premium</v>
      </c>
      <c r="E2130" s="3">
        <f>Raw_Data!E2130</f>
        <v>13.36</v>
      </c>
      <c r="F2130" s="3">
        <f>Raw_Data!F2130</f>
        <v>15</v>
      </c>
      <c r="G2130" s="3" t="str">
        <f>Raw_Data!G2130</f>
        <v>Africa</v>
      </c>
      <c r="H2130" s="3" t="str">
        <f>Raw_Data!H2130</f>
        <v>Desktop</v>
      </c>
      <c r="I2130" s="3">
        <f>Raw_Data!I2130</f>
        <v>17.989999999999998</v>
      </c>
      <c r="J2130" s="3">
        <f>Raw_Data!J2130</f>
        <v>0</v>
      </c>
      <c r="K2130" s="3" t="str">
        <f>Raw_Data!K2130</f>
        <v>Gift Card</v>
      </c>
      <c r="L2130" s="3">
        <f>Raw_Data!L2130</f>
        <v>5</v>
      </c>
      <c r="M2130" s="3">
        <f>Raw_Data!M2130</f>
        <v>0.83</v>
      </c>
      <c r="N2130" s="3" t="str">
        <f>Raw_Data!N2130</f>
        <v>Sci-Fi</v>
      </c>
      <c r="O2130" s="3" t="str">
        <f t="shared" si="330"/>
        <v>55-70</v>
      </c>
      <c r="P2130" s="3" t="str">
        <f t="shared" si="331"/>
        <v>10-24h</v>
      </c>
      <c r="Q2130" s="3" t="str">
        <f t="shared" si="332"/>
        <v>8-21d</v>
      </c>
      <c r="R2130" s="3" t="str">
        <f t="shared" si="333"/>
        <v>Medium</v>
      </c>
      <c r="S2130" s="3" t="str">
        <f t="shared" si="334"/>
        <v>High</v>
      </c>
      <c r="T2130" s="3" t="str">
        <f t="shared" si="335"/>
        <v>Active</v>
      </c>
      <c r="U2130" s="4">
        <f>1/(1+EXP(-(Predictive_Model!$B$5+((B2130-Predictive_Model!$B$20)/Predictive_Model!$C$20)*Predictive_Model!$D$20+((E2130-Predictive_Model!$B$21)/Predictive_Model!$C$21)*Predictive_Model!$D$21+((F2130-Predictive_Model!$B$22)/Predictive_Model!$C$22)*Predictive_Model!$D$22+((I2130-Predictive_Model!$B$23)/Predictive_Model!$C$23)*Predictive_Model!$D$23+((L2130-Predictive_Model!$B$24)/Predictive_Model!$C$24)*Predictive_Model!$D$24+((M2130-Predictive_Model!$B$25)/Predictive_Model!$C$25)*Predictive_Model!$D$25+IF(C2130="Male",Predictive_Model!$D$31,IF(C2130="Other",Predictive_Model!$D$32,0))+IF(D2130="Premium",Predictive_Model!$D$34,IF(D2130="Standard",Predictive_Model!$D$35,0))+IF(G2130="Asia",Predictive_Model!$D$37,IF(G2130="Europe",Predictive_Model!$D$38,IF(G2130="North America",Predictive_Model!$D$39,IF(G2130="Oceania",Predictive_Model!$D$40,IF(G2130="South America",Predictive_Model!$D$41,0)))))+IF(H2130="Laptop",Predictive_Model!$D$43,IF(H2130="Mobile",Predictive_Model!$D$44,IF(H2130="TV",Predictive_Model!$D$45,IF(H2130="Tablet",Predictive_Model!$D$46,0))))+IF(K2130="Crypto",Predictive_Model!$D$48,IF(K2130="Debit Card",Predictive_Model!$D$49,IF(K2130="Gift Card",Predictive_Model!$D$50,IF(K2130="PayPal",Predictive_Model!$D$51,0))))+IF(N2130="Comedy",Predictive_Model!$D$53,IF(N2130="Documentary",Predictive_Model!$D$54,IF(N2130="Drama",Predictive_Model!$D$55,IF(N2130="Horror",Predictive_Model!$D$56,IF(N2130="Romance",Predictive_Model!$D$57,IF(N2130="Sci-Fi",Predictive_Model!$D$58,0)))))))))</f>
        <v>9.0925972965610769E-3</v>
      </c>
      <c r="V2130" s="3" t="str">
        <f t="shared" si="336"/>
        <v>Low</v>
      </c>
      <c r="W2130" s="6">
        <f t="shared" si="337"/>
        <v>0.16357582536513376</v>
      </c>
      <c r="X2130" s="3" t="str">
        <f t="shared" si="338"/>
        <v>Monitor</v>
      </c>
      <c r="Y2130" s="3" t="str">
        <f t="shared" si="339"/>
        <v>OK</v>
      </c>
    </row>
    <row r="2131" spans="1:25" x14ac:dyDescent="0.25">
      <c r="A2131" s="3" t="str">
        <f>Raw_Data!A2131</f>
        <v>9fb45fe7-6937-4239-8548-115936dfce77</v>
      </c>
      <c r="B2131" s="3">
        <f>Raw_Data!B2131</f>
        <v>42</v>
      </c>
      <c r="C2131" s="3" t="str">
        <f>Raw_Data!C2131</f>
        <v>Male</v>
      </c>
      <c r="D2131" s="3" t="str">
        <f>Raw_Data!D2131</f>
        <v>Basic</v>
      </c>
      <c r="E2131" s="3">
        <f>Raw_Data!E2131</f>
        <v>20.9</v>
      </c>
      <c r="F2131" s="3">
        <f>Raw_Data!F2131</f>
        <v>42</v>
      </c>
      <c r="G2131" s="3" t="str">
        <f>Raw_Data!G2131</f>
        <v>Europe</v>
      </c>
      <c r="H2131" s="3" t="str">
        <f>Raw_Data!H2131</f>
        <v>Tablet</v>
      </c>
      <c r="I2131" s="3">
        <f>Raw_Data!I2131</f>
        <v>8.99</v>
      </c>
      <c r="J2131" s="3">
        <f>Raw_Data!J2131</f>
        <v>1</v>
      </c>
      <c r="K2131" s="3" t="str">
        <f>Raw_Data!K2131</f>
        <v>Credit Card</v>
      </c>
      <c r="L2131" s="3">
        <f>Raw_Data!L2131</f>
        <v>3</v>
      </c>
      <c r="M2131" s="3">
        <f>Raw_Data!M2131</f>
        <v>0.49</v>
      </c>
      <c r="N2131" s="3" t="str">
        <f>Raw_Data!N2131</f>
        <v>Drama</v>
      </c>
      <c r="O2131" s="3" t="str">
        <f t="shared" si="330"/>
        <v>35-44</v>
      </c>
      <c r="P2131" s="3" t="str">
        <f t="shared" si="331"/>
        <v>10-24h</v>
      </c>
      <c r="Q2131" s="3" t="str">
        <f t="shared" si="332"/>
        <v>22-45d</v>
      </c>
      <c r="R2131" s="3" t="str">
        <f t="shared" si="333"/>
        <v>Medium</v>
      </c>
      <c r="S2131" s="3" t="str">
        <f t="shared" si="334"/>
        <v>Low</v>
      </c>
      <c r="T2131" s="3" t="str">
        <f t="shared" si="335"/>
        <v>Churned</v>
      </c>
      <c r="U2131" s="4">
        <f>1/(1+EXP(-(Predictive_Model!$B$5+((B2131-Predictive_Model!$B$20)/Predictive_Model!$C$20)*Predictive_Model!$D$20+((E2131-Predictive_Model!$B$21)/Predictive_Model!$C$21)*Predictive_Model!$D$21+((F2131-Predictive_Model!$B$22)/Predictive_Model!$C$22)*Predictive_Model!$D$22+((I2131-Predictive_Model!$B$23)/Predictive_Model!$C$23)*Predictive_Model!$D$23+((L2131-Predictive_Model!$B$24)/Predictive_Model!$C$24)*Predictive_Model!$D$24+((M2131-Predictive_Model!$B$25)/Predictive_Model!$C$25)*Predictive_Model!$D$25+IF(C2131="Male",Predictive_Model!$D$31,IF(C2131="Other",Predictive_Model!$D$32,0))+IF(D2131="Premium",Predictive_Model!$D$34,IF(D2131="Standard",Predictive_Model!$D$35,0))+IF(G2131="Asia",Predictive_Model!$D$37,IF(G2131="Europe",Predictive_Model!$D$38,IF(G2131="North America",Predictive_Model!$D$39,IF(G2131="Oceania",Predictive_Model!$D$40,IF(G2131="South America",Predictive_Model!$D$41,0)))))+IF(H2131="Laptop",Predictive_Model!$D$43,IF(H2131="Mobile",Predictive_Model!$D$44,IF(H2131="TV",Predictive_Model!$D$45,IF(H2131="Tablet",Predictive_Model!$D$46,0))))+IF(K2131="Crypto",Predictive_Model!$D$48,IF(K2131="Debit Card",Predictive_Model!$D$49,IF(K2131="Gift Card",Predictive_Model!$D$50,IF(K2131="PayPal",Predictive_Model!$D$51,0))))+IF(N2131="Comedy",Predictive_Model!$D$53,IF(N2131="Documentary",Predictive_Model!$D$54,IF(N2131="Drama",Predictive_Model!$D$55,IF(N2131="Horror",Predictive_Model!$D$56,IF(N2131="Romance",Predictive_Model!$D$57,IF(N2131="Sci-Fi",Predictive_Model!$D$58,0)))))))))</f>
        <v>0.92918585579729684</v>
      </c>
      <c r="V2131" s="3" t="str">
        <f t="shared" si="336"/>
        <v>Critical</v>
      </c>
      <c r="W2131" s="6">
        <f t="shared" si="337"/>
        <v>8.99</v>
      </c>
      <c r="X2131" s="3" t="str">
        <f t="shared" si="338"/>
        <v>Priority 2</v>
      </c>
      <c r="Y2131" s="3" t="str">
        <f t="shared" si="339"/>
        <v>OK</v>
      </c>
    </row>
    <row r="2132" spans="1:25" x14ac:dyDescent="0.25">
      <c r="A2132" s="3" t="str">
        <f>Raw_Data!A2132</f>
        <v>bae9ac0c-dcd5-429b-88df-2af895fc1f3e</v>
      </c>
      <c r="B2132" s="3">
        <f>Raw_Data!B2132</f>
        <v>50</v>
      </c>
      <c r="C2132" s="3" t="str">
        <f>Raw_Data!C2132</f>
        <v>Male</v>
      </c>
      <c r="D2132" s="3" t="str">
        <f>Raw_Data!D2132</f>
        <v>Premium</v>
      </c>
      <c r="E2132" s="3">
        <f>Raw_Data!E2132</f>
        <v>7.18</v>
      </c>
      <c r="F2132" s="3">
        <f>Raw_Data!F2132</f>
        <v>23</v>
      </c>
      <c r="G2132" s="3" t="str">
        <f>Raw_Data!G2132</f>
        <v>North America</v>
      </c>
      <c r="H2132" s="3" t="str">
        <f>Raw_Data!H2132</f>
        <v>TV</v>
      </c>
      <c r="I2132" s="3">
        <f>Raw_Data!I2132</f>
        <v>17.989999999999998</v>
      </c>
      <c r="J2132" s="3">
        <f>Raw_Data!J2132</f>
        <v>0</v>
      </c>
      <c r="K2132" s="3" t="str">
        <f>Raw_Data!K2132</f>
        <v>Credit Card</v>
      </c>
      <c r="L2132" s="3">
        <f>Raw_Data!L2132</f>
        <v>3</v>
      </c>
      <c r="M2132" s="3">
        <f>Raw_Data!M2132</f>
        <v>0.3</v>
      </c>
      <c r="N2132" s="3" t="str">
        <f>Raw_Data!N2132</f>
        <v>Action</v>
      </c>
      <c r="O2132" s="3" t="str">
        <f t="shared" si="330"/>
        <v>45-54</v>
      </c>
      <c r="P2132" s="3" t="str">
        <f t="shared" si="331"/>
        <v>&lt;10h</v>
      </c>
      <c r="Q2132" s="3" t="str">
        <f t="shared" si="332"/>
        <v>22-45d</v>
      </c>
      <c r="R2132" s="3" t="str">
        <f t="shared" si="333"/>
        <v>Medium</v>
      </c>
      <c r="S2132" s="3" t="str">
        <f t="shared" si="334"/>
        <v>High</v>
      </c>
      <c r="T2132" s="3" t="str">
        <f t="shared" si="335"/>
        <v>Active</v>
      </c>
      <c r="U2132" s="4">
        <f>1/(1+EXP(-(Predictive_Model!$B$5+((B2132-Predictive_Model!$B$20)/Predictive_Model!$C$20)*Predictive_Model!$D$20+((E2132-Predictive_Model!$B$21)/Predictive_Model!$C$21)*Predictive_Model!$D$21+((F2132-Predictive_Model!$B$22)/Predictive_Model!$C$22)*Predictive_Model!$D$22+((I2132-Predictive_Model!$B$23)/Predictive_Model!$C$23)*Predictive_Model!$D$23+((L2132-Predictive_Model!$B$24)/Predictive_Model!$C$24)*Predictive_Model!$D$24+((M2132-Predictive_Model!$B$25)/Predictive_Model!$C$25)*Predictive_Model!$D$25+IF(C2132="Male",Predictive_Model!$D$31,IF(C2132="Other",Predictive_Model!$D$32,0))+IF(D2132="Premium",Predictive_Model!$D$34,IF(D2132="Standard",Predictive_Model!$D$35,0))+IF(G2132="Asia",Predictive_Model!$D$37,IF(G2132="Europe",Predictive_Model!$D$38,IF(G2132="North America",Predictive_Model!$D$39,IF(G2132="Oceania",Predictive_Model!$D$40,IF(G2132="South America",Predictive_Model!$D$41,0)))))+IF(H2132="Laptop",Predictive_Model!$D$43,IF(H2132="Mobile",Predictive_Model!$D$44,IF(H2132="TV",Predictive_Model!$D$45,IF(H2132="Tablet",Predictive_Model!$D$46,0))))+IF(K2132="Crypto",Predictive_Model!$D$48,IF(K2132="Debit Card",Predictive_Model!$D$49,IF(K2132="Gift Card",Predictive_Model!$D$50,IF(K2132="PayPal",Predictive_Model!$D$51,0))))+IF(N2132="Comedy",Predictive_Model!$D$53,IF(N2132="Documentary",Predictive_Model!$D$54,IF(N2132="Drama",Predictive_Model!$D$55,IF(N2132="Horror",Predictive_Model!$D$56,IF(N2132="Romance",Predictive_Model!$D$57,IF(N2132="Sci-Fi",Predictive_Model!$D$58,0)))))))))</f>
        <v>0.5310161227855994</v>
      </c>
      <c r="V2132" s="3" t="str">
        <f t="shared" si="336"/>
        <v>High</v>
      </c>
      <c r="W2132" s="6">
        <f t="shared" si="337"/>
        <v>9.5529800489129322</v>
      </c>
      <c r="X2132" s="3" t="str">
        <f t="shared" si="338"/>
        <v>Priority 2</v>
      </c>
      <c r="Y2132" s="3" t="str">
        <f t="shared" si="339"/>
        <v>OK</v>
      </c>
    </row>
    <row r="2133" spans="1:25" x14ac:dyDescent="0.25">
      <c r="A2133" s="3" t="str">
        <f>Raw_Data!A2133</f>
        <v>fbeabb4d-6f7e-4465-881f-bcb265b21ca0</v>
      </c>
      <c r="B2133" s="3">
        <f>Raw_Data!B2133</f>
        <v>40</v>
      </c>
      <c r="C2133" s="3" t="str">
        <f>Raw_Data!C2133</f>
        <v>Other</v>
      </c>
      <c r="D2133" s="3" t="str">
        <f>Raw_Data!D2133</f>
        <v>Basic</v>
      </c>
      <c r="E2133" s="3">
        <f>Raw_Data!E2133</f>
        <v>14.01</v>
      </c>
      <c r="F2133" s="3">
        <f>Raw_Data!F2133</f>
        <v>14</v>
      </c>
      <c r="G2133" s="3" t="str">
        <f>Raw_Data!G2133</f>
        <v>Europe</v>
      </c>
      <c r="H2133" s="3" t="str">
        <f>Raw_Data!H2133</f>
        <v>Laptop</v>
      </c>
      <c r="I2133" s="3">
        <f>Raw_Data!I2133</f>
        <v>8.99</v>
      </c>
      <c r="J2133" s="3">
        <f>Raw_Data!J2133</f>
        <v>0</v>
      </c>
      <c r="K2133" s="3" t="str">
        <f>Raw_Data!K2133</f>
        <v>Debit Card</v>
      </c>
      <c r="L2133" s="3">
        <f>Raw_Data!L2133</f>
        <v>3</v>
      </c>
      <c r="M2133" s="3">
        <f>Raw_Data!M2133</f>
        <v>0.93</v>
      </c>
      <c r="N2133" s="3" t="str">
        <f>Raw_Data!N2133</f>
        <v>Romance</v>
      </c>
      <c r="O2133" s="3" t="str">
        <f t="shared" si="330"/>
        <v>35-44</v>
      </c>
      <c r="P2133" s="3" t="str">
        <f t="shared" si="331"/>
        <v>10-24h</v>
      </c>
      <c r="Q2133" s="3" t="str">
        <f t="shared" si="332"/>
        <v>8-21d</v>
      </c>
      <c r="R2133" s="3" t="str">
        <f t="shared" si="333"/>
        <v>Medium</v>
      </c>
      <c r="S2133" s="3" t="str">
        <f t="shared" si="334"/>
        <v>Low</v>
      </c>
      <c r="T2133" s="3" t="str">
        <f t="shared" si="335"/>
        <v>Active</v>
      </c>
      <c r="U2133" s="4">
        <f>1/(1+EXP(-(Predictive_Model!$B$5+((B2133-Predictive_Model!$B$20)/Predictive_Model!$C$20)*Predictive_Model!$D$20+((E2133-Predictive_Model!$B$21)/Predictive_Model!$C$21)*Predictive_Model!$D$21+((F2133-Predictive_Model!$B$22)/Predictive_Model!$C$22)*Predictive_Model!$D$22+((I2133-Predictive_Model!$B$23)/Predictive_Model!$C$23)*Predictive_Model!$D$23+((L2133-Predictive_Model!$B$24)/Predictive_Model!$C$24)*Predictive_Model!$D$24+((M2133-Predictive_Model!$B$25)/Predictive_Model!$C$25)*Predictive_Model!$D$25+IF(C2133="Male",Predictive_Model!$D$31,IF(C2133="Other",Predictive_Model!$D$32,0))+IF(D2133="Premium",Predictive_Model!$D$34,IF(D2133="Standard",Predictive_Model!$D$35,0))+IF(G2133="Asia",Predictive_Model!$D$37,IF(G2133="Europe",Predictive_Model!$D$38,IF(G2133="North America",Predictive_Model!$D$39,IF(G2133="Oceania",Predictive_Model!$D$40,IF(G2133="South America",Predictive_Model!$D$41,0)))))+IF(H2133="Laptop",Predictive_Model!$D$43,IF(H2133="Mobile",Predictive_Model!$D$44,IF(H2133="TV",Predictive_Model!$D$45,IF(H2133="Tablet",Predictive_Model!$D$46,0))))+IF(K2133="Crypto",Predictive_Model!$D$48,IF(K2133="Debit Card",Predictive_Model!$D$49,IF(K2133="Gift Card",Predictive_Model!$D$50,IF(K2133="PayPal",Predictive_Model!$D$51,0))))+IF(N2133="Comedy",Predictive_Model!$D$53,IF(N2133="Documentary",Predictive_Model!$D$54,IF(N2133="Drama",Predictive_Model!$D$55,IF(N2133="Horror",Predictive_Model!$D$56,IF(N2133="Romance",Predictive_Model!$D$57,IF(N2133="Sci-Fi",Predictive_Model!$D$58,0)))))))))</f>
        <v>0.19359273334929622</v>
      </c>
      <c r="V2133" s="3" t="str">
        <f t="shared" si="336"/>
        <v>Low</v>
      </c>
      <c r="W2133" s="6">
        <f t="shared" si="337"/>
        <v>1.740398672810173</v>
      </c>
      <c r="X2133" s="3" t="str">
        <f t="shared" si="338"/>
        <v>Monitor</v>
      </c>
      <c r="Y2133" s="3" t="str">
        <f t="shared" si="339"/>
        <v>OK</v>
      </c>
    </row>
    <row r="2134" spans="1:25" x14ac:dyDescent="0.25">
      <c r="A2134" s="3" t="str">
        <f>Raw_Data!A2134</f>
        <v>db369245-5a2d-4fd1-8463-4679d35d7cd2</v>
      </c>
      <c r="B2134" s="3">
        <f>Raw_Data!B2134</f>
        <v>36</v>
      </c>
      <c r="C2134" s="3" t="str">
        <f>Raw_Data!C2134</f>
        <v>Female</v>
      </c>
      <c r="D2134" s="3" t="str">
        <f>Raw_Data!D2134</f>
        <v>Premium</v>
      </c>
      <c r="E2134" s="3">
        <f>Raw_Data!E2134</f>
        <v>16.68</v>
      </c>
      <c r="F2134" s="3">
        <f>Raw_Data!F2134</f>
        <v>60</v>
      </c>
      <c r="G2134" s="3" t="str">
        <f>Raw_Data!G2134</f>
        <v>Africa</v>
      </c>
      <c r="H2134" s="3" t="str">
        <f>Raw_Data!H2134</f>
        <v>TV</v>
      </c>
      <c r="I2134" s="3">
        <f>Raw_Data!I2134</f>
        <v>17.989999999999998</v>
      </c>
      <c r="J2134" s="3">
        <f>Raw_Data!J2134</f>
        <v>0</v>
      </c>
      <c r="K2134" s="3" t="str">
        <f>Raw_Data!K2134</f>
        <v>Credit Card</v>
      </c>
      <c r="L2134" s="3">
        <f>Raw_Data!L2134</f>
        <v>5</v>
      </c>
      <c r="M2134" s="3">
        <f>Raw_Data!M2134</f>
        <v>0.27</v>
      </c>
      <c r="N2134" s="3" t="str">
        <f>Raw_Data!N2134</f>
        <v>Horror</v>
      </c>
      <c r="O2134" s="3" t="str">
        <f t="shared" si="330"/>
        <v>35-44</v>
      </c>
      <c r="P2134" s="3" t="str">
        <f t="shared" si="331"/>
        <v>10-24h</v>
      </c>
      <c r="Q2134" s="3" t="str">
        <f t="shared" si="332"/>
        <v>46-60d</v>
      </c>
      <c r="R2134" s="3" t="str">
        <f t="shared" si="333"/>
        <v>Medium</v>
      </c>
      <c r="S2134" s="3" t="str">
        <f t="shared" si="334"/>
        <v>High</v>
      </c>
      <c r="T2134" s="3" t="str">
        <f t="shared" si="335"/>
        <v>Active</v>
      </c>
      <c r="U2134" s="4">
        <f>1/(1+EXP(-(Predictive_Model!$B$5+((B2134-Predictive_Model!$B$20)/Predictive_Model!$C$20)*Predictive_Model!$D$20+((E2134-Predictive_Model!$B$21)/Predictive_Model!$C$21)*Predictive_Model!$D$21+((F2134-Predictive_Model!$B$22)/Predictive_Model!$C$22)*Predictive_Model!$D$22+((I2134-Predictive_Model!$B$23)/Predictive_Model!$C$23)*Predictive_Model!$D$23+((L2134-Predictive_Model!$B$24)/Predictive_Model!$C$24)*Predictive_Model!$D$24+((M2134-Predictive_Model!$B$25)/Predictive_Model!$C$25)*Predictive_Model!$D$25+IF(C2134="Male",Predictive_Model!$D$31,IF(C2134="Other",Predictive_Model!$D$32,0))+IF(D2134="Premium",Predictive_Model!$D$34,IF(D2134="Standard",Predictive_Model!$D$35,0))+IF(G2134="Asia",Predictive_Model!$D$37,IF(G2134="Europe",Predictive_Model!$D$38,IF(G2134="North America",Predictive_Model!$D$39,IF(G2134="Oceania",Predictive_Model!$D$40,IF(G2134="South America",Predictive_Model!$D$41,0)))))+IF(H2134="Laptop",Predictive_Model!$D$43,IF(H2134="Mobile",Predictive_Model!$D$44,IF(H2134="TV",Predictive_Model!$D$45,IF(H2134="Tablet",Predictive_Model!$D$46,0))))+IF(K2134="Crypto",Predictive_Model!$D$48,IF(K2134="Debit Card",Predictive_Model!$D$49,IF(K2134="Gift Card",Predictive_Model!$D$50,IF(K2134="PayPal",Predictive_Model!$D$51,0))))+IF(N2134="Comedy",Predictive_Model!$D$53,IF(N2134="Documentary",Predictive_Model!$D$54,IF(N2134="Drama",Predictive_Model!$D$55,IF(N2134="Horror",Predictive_Model!$D$56,IF(N2134="Romance",Predictive_Model!$D$57,IF(N2134="Sci-Fi",Predictive_Model!$D$58,0)))))))))</f>
        <v>0.64105532131067722</v>
      </c>
      <c r="V2134" s="3" t="str">
        <f t="shared" si="336"/>
        <v>High</v>
      </c>
      <c r="W2134" s="6">
        <f t="shared" si="337"/>
        <v>11.532585230379082</v>
      </c>
      <c r="X2134" s="3" t="str">
        <f t="shared" si="338"/>
        <v>Priority 2</v>
      </c>
      <c r="Y2134" s="3" t="str">
        <f t="shared" si="339"/>
        <v>OK</v>
      </c>
    </row>
    <row r="2135" spans="1:25" x14ac:dyDescent="0.25">
      <c r="A2135" s="3" t="str">
        <f>Raw_Data!A2135</f>
        <v>fbdfea76-1ced-4cf1-96dd-6c38e159ddbb</v>
      </c>
      <c r="B2135" s="3">
        <f>Raw_Data!B2135</f>
        <v>48</v>
      </c>
      <c r="C2135" s="3" t="str">
        <f>Raw_Data!C2135</f>
        <v>Other</v>
      </c>
      <c r="D2135" s="3" t="str">
        <f>Raw_Data!D2135</f>
        <v>Premium</v>
      </c>
      <c r="E2135" s="3">
        <f>Raw_Data!E2135</f>
        <v>1.67</v>
      </c>
      <c r="F2135" s="3">
        <f>Raw_Data!F2135</f>
        <v>14</v>
      </c>
      <c r="G2135" s="3" t="str">
        <f>Raw_Data!G2135</f>
        <v>Asia</v>
      </c>
      <c r="H2135" s="3" t="str">
        <f>Raw_Data!H2135</f>
        <v>Laptop</v>
      </c>
      <c r="I2135" s="3">
        <f>Raw_Data!I2135</f>
        <v>17.989999999999998</v>
      </c>
      <c r="J2135" s="3">
        <f>Raw_Data!J2135</f>
        <v>1</v>
      </c>
      <c r="K2135" s="3" t="str">
        <f>Raw_Data!K2135</f>
        <v>Gift Card</v>
      </c>
      <c r="L2135" s="3">
        <f>Raw_Data!L2135</f>
        <v>3</v>
      </c>
      <c r="M2135" s="3">
        <f>Raw_Data!M2135</f>
        <v>0.11</v>
      </c>
      <c r="N2135" s="3" t="str">
        <f>Raw_Data!N2135</f>
        <v>Sci-Fi</v>
      </c>
      <c r="O2135" s="3" t="str">
        <f t="shared" si="330"/>
        <v>45-54</v>
      </c>
      <c r="P2135" s="3" t="str">
        <f t="shared" si="331"/>
        <v>&lt;10h</v>
      </c>
      <c r="Q2135" s="3" t="str">
        <f t="shared" si="332"/>
        <v>8-21d</v>
      </c>
      <c r="R2135" s="3" t="str">
        <f t="shared" si="333"/>
        <v>Medium</v>
      </c>
      <c r="S2135" s="3" t="str">
        <f t="shared" si="334"/>
        <v>High</v>
      </c>
      <c r="T2135" s="3" t="str">
        <f t="shared" si="335"/>
        <v>Churned</v>
      </c>
      <c r="U2135" s="4">
        <f>1/(1+EXP(-(Predictive_Model!$B$5+((B2135-Predictive_Model!$B$20)/Predictive_Model!$C$20)*Predictive_Model!$D$20+((E2135-Predictive_Model!$B$21)/Predictive_Model!$C$21)*Predictive_Model!$D$21+((F2135-Predictive_Model!$B$22)/Predictive_Model!$C$22)*Predictive_Model!$D$22+((I2135-Predictive_Model!$B$23)/Predictive_Model!$C$23)*Predictive_Model!$D$23+((L2135-Predictive_Model!$B$24)/Predictive_Model!$C$24)*Predictive_Model!$D$24+((M2135-Predictive_Model!$B$25)/Predictive_Model!$C$25)*Predictive_Model!$D$25+IF(C2135="Male",Predictive_Model!$D$31,IF(C2135="Other",Predictive_Model!$D$32,0))+IF(D2135="Premium",Predictive_Model!$D$34,IF(D2135="Standard",Predictive_Model!$D$35,0))+IF(G2135="Asia",Predictive_Model!$D$37,IF(G2135="Europe",Predictive_Model!$D$38,IF(G2135="North America",Predictive_Model!$D$39,IF(G2135="Oceania",Predictive_Model!$D$40,IF(G2135="South America",Predictive_Model!$D$41,0)))))+IF(H2135="Laptop",Predictive_Model!$D$43,IF(H2135="Mobile",Predictive_Model!$D$44,IF(H2135="TV",Predictive_Model!$D$45,IF(H2135="Tablet",Predictive_Model!$D$46,0))))+IF(K2135="Crypto",Predictive_Model!$D$48,IF(K2135="Debit Card",Predictive_Model!$D$49,IF(K2135="Gift Card",Predictive_Model!$D$50,IF(K2135="PayPal",Predictive_Model!$D$51,0))))+IF(N2135="Comedy",Predictive_Model!$D$53,IF(N2135="Documentary",Predictive_Model!$D$54,IF(N2135="Drama",Predictive_Model!$D$55,IF(N2135="Horror",Predictive_Model!$D$56,IF(N2135="Romance",Predictive_Model!$D$57,IF(N2135="Sci-Fi",Predictive_Model!$D$58,0)))))))))</f>
        <v>0.80072500566128191</v>
      </c>
      <c r="V2135" s="3" t="str">
        <f t="shared" si="336"/>
        <v>Critical</v>
      </c>
      <c r="W2135" s="6">
        <f t="shared" si="337"/>
        <v>17.989999999999998</v>
      </c>
      <c r="X2135" s="3" t="str">
        <f t="shared" si="338"/>
        <v>Priority 1</v>
      </c>
      <c r="Y2135" s="3" t="str">
        <f t="shared" si="339"/>
        <v>OK</v>
      </c>
    </row>
    <row r="2136" spans="1:25" x14ac:dyDescent="0.25">
      <c r="A2136" s="3" t="str">
        <f>Raw_Data!A2136</f>
        <v>df1f5e40-48f8-4501-b220-53ba2a1001d3</v>
      </c>
      <c r="B2136" s="3">
        <f>Raw_Data!B2136</f>
        <v>60</v>
      </c>
      <c r="C2136" s="3" t="str">
        <f>Raw_Data!C2136</f>
        <v>Other</v>
      </c>
      <c r="D2136" s="3" t="str">
        <f>Raw_Data!D2136</f>
        <v>Basic</v>
      </c>
      <c r="E2136" s="3">
        <f>Raw_Data!E2136</f>
        <v>14.45</v>
      </c>
      <c r="F2136" s="3">
        <f>Raw_Data!F2136</f>
        <v>52</v>
      </c>
      <c r="G2136" s="3" t="str">
        <f>Raw_Data!G2136</f>
        <v>Oceania</v>
      </c>
      <c r="H2136" s="3" t="str">
        <f>Raw_Data!H2136</f>
        <v>TV</v>
      </c>
      <c r="I2136" s="3">
        <f>Raw_Data!I2136</f>
        <v>8.99</v>
      </c>
      <c r="J2136" s="3">
        <f>Raw_Data!J2136</f>
        <v>1</v>
      </c>
      <c r="K2136" s="3" t="str">
        <f>Raw_Data!K2136</f>
        <v>PayPal</v>
      </c>
      <c r="L2136" s="3">
        <f>Raw_Data!L2136</f>
        <v>5</v>
      </c>
      <c r="M2136" s="3">
        <f>Raw_Data!M2136</f>
        <v>0.27</v>
      </c>
      <c r="N2136" s="3" t="str">
        <f>Raw_Data!N2136</f>
        <v>Drama</v>
      </c>
      <c r="O2136" s="3" t="str">
        <f t="shared" si="330"/>
        <v>55-70</v>
      </c>
      <c r="P2136" s="3" t="str">
        <f t="shared" si="331"/>
        <v>10-24h</v>
      </c>
      <c r="Q2136" s="3" t="str">
        <f t="shared" si="332"/>
        <v>46-60d</v>
      </c>
      <c r="R2136" s="3" t="str">
        <f t="shared" si="333"/>
        <v>Medium</v>
      </c>
      <c r="S2136" s="3" t="str">
        <f t="shared" si="334"/>
        <v>Low</v>
      </c>
      <c r="T2136" s="3" t="str">
        <f t="shared" si="335"/>
        <v>Churned</v>
      </c>
      <c r="U2136" s="4">
        <f>1/(1+EXP(-(Predictive_Model!$B$5+((B2136-Predictive_Model!$B$20)/Predictive_Model!$C$20)*Predictive_Model!$D$20+((E2136-Predictive_Model!$B$21)/Predictive_Model!$C$21)*Predictive_Model!$D$21+((F2136-Predictive_Model!$B$22)/Predictive_Model!$C$22)*Predictive_Model!$D$22+((I2136-Predictive_Model!$B$23)/Predictive_Model!$C$23)*Predictive_Model!$D$23+((L2136-Predictive_Model!$B$24)/Predictive_Model!$C$24)*Predictive_Model!$D$24+((M2136-Predictive_Model!$B$25)/Predictive_Model!$C$25)*Predictive_Model!$D$25+IF(C2136="Male",Predictive_Model!$D$31,IF(C2136="Other",Predictive_Model!$D$32,0))+IF(D2136="Premium",Predictive_Model!$D$34,IF(D2136="Standard",Predictive_Model!$D$35,0))+IF(G2136="Asia",Predictive_Model!$D$37,IF(G2136="Europe",Predictive_Model!$D$38,IF(G2136="North America",Predictive_Model!$D$39,IF(G2136="Oceania",Predictive_Model!$D$40,IF(G2136="South America",Predictive_Model!$D$41,0)))))+IF(H2136="Laptop",Predictive_Model!$D$43,IF(H2136="Mobile",Predictive_Model!$D$44,IF(H2136="TV",Predictive_Model!$D$45,IF(H2136="Tablet",Predictive_Model!$D$46,0))))+IF(K2136="Crypto",Predictive_Model!$D$48,IF(K2136="Debit Card",Predictive_Model!$D$49,IF(K2136="Gift Card",Predictive_Model!$D$50,IF(K2136="PayPal",Predictive_Model!$D$51,0))))+IF(N2136="Comedy",Predictive_Model!$D$53,IF(N2136="Documentary",Predictive_Model!$D$54,IF(N2136="Drama",Predictive_Model!$D$55,IF(N2136="Horror",Predictive_Model!$D$56,IF(N2136="Romance",Predictive_Model!$D$57,IF(N2136="Sci-Fi",Predictive_Model!$D$58,0)))))))))</f>
        <v>0.95697077877547221</v>
      </c>
      <c r="V2136" s="3" t="str">
        <f t="shared" si="336"/>
        <v>Critical</v>
      </c>
      <c r="W2136" s="6">
        <f t="shared" si="337"/>
        <v>8.99</v>
      </c>
      <c r="X2136" s="3" t="str">
        <f t="shared" si="338"/>
        <v>Priority 2</v>
      </c>
      <c r="Y2136" s="3" t="str">
        <f t="shared" si="339"/>
        <v>OK</v>
      </c>
    </row>
    <row r="2137" spans="1:25" x14ac:dyDescent="0.25">
      <c r="A2137" s="3" t="str">
        <f>Raw_Data!A2137</f>
        <v>fe420cef-9ccb-473e-9ae5-d7ca920ec4fc</v>
      </c>
      <c r="B2137" s="3">
        <f>Raw_Data!B2137</f>
        <v>42</v>
      </c>
      <c r="C2137" s="3" t="str">
        <f>Raw_Data!C2137</f>
        <v>Male</v>
      </c>
      <c r="D2137" s="3" t="str">
        <f>Raw_Data!D2137</f>
        <v>Standard</v>
      </c>
      <c r="E2137" s="3">
        <f>Raw_Data!E2137</f>
        <v>7.63</v>
      </c>
      <c r="F2137" s="3">
        <f>Raw_Data!F2137</f>
        <v>32</v>
      </c>
      <c r="G2137" s="3" t="str">
        <f>Raw_Data!G2137</f>
        <v>Oceania</v>
      </c>
      <c r="H2137" s="3" t="str">
        <f>Raw_Data!H2137</f>
        <v>Tablet</v>
      </c>
      <c r="I2137" s="3">
        <f>Raw_Data!I2137</f>
        <v>13.99</v>
      </c>
      <c r="J2137" s="3">
        <f>Raw_Data!J2137</f>
        <v>1</v>
      </c>
      <c r="K2137" s="3" t="str">
        <f>Raw_Data!K2137</f>
        <v>Credit Card</v>
      </c>
      <c r="L2137" s="3">
        <f>Raw_Data!L2137</f>
        <v>2</v>
      </c>
      <c r="M2137" s="3">
        <f>Raw_Data!M2137</f>
        <v>0.23</v>
      </c>
      <c r="N2137" s="3" t="str">
        <f>Raw_Data!N2137</f>
        <v>Action</v>
      </c>
      <c r="O2137" s="3" t="str">
        <f t="shared" si="330"/>
        <v>35-44</v>
      </c>
      <c r="P2137" s="3" t="str">
        <f t="shared" si="331"/>
        <v>&lt;10h</v>
      </c>
      <c r="Q2137" s="3" t="str">
        <f t="shared" si="332"/>
        <v>22-45d</v>
      </c>
      <c r="R2137" s="3" t="str">
        <f t="shared" si="333"/>
        <v>Medium</v>
      </c>
      <c r="S2137" s="3" t="str">
        <f t="shared" si="334"/>
        <v>Mid</v>
      </c>
      <c r="T2137" s="3" t="str">
        <f t="shared" si="335"/>
        <v>Churned</v>
      </c>
      <c r="U2137" s="4">
        <f>1/(1+EXP(-(Predictive_Model!$B$5+((B2137-Predictive_Model!$B$20)/Predictive_Model!$C$20)*Predictive_Model!$D$20+((E2137-Predictive_Model!$B$21)/Predictive_Model!$C$21)*Predictive_Model!$D$21+((F2137-Predictive_Model!$B$22)/Predictive_Model!$C$22)*Predictive_Model!$D$22+((I2137-Predictive_Model!$B$23)/Predictive_Model!$C$23)*Predictive_Model!$D$23+((L2137-Predictive_Model!$B$24)/Predictive_Model!$C$24)*Predictive_Model!$D$24+((M2137-Predictive_Model!$B$25)/Predictive_Model!$C$25)*Predictive_Model!$D$25+IF(C2137="Male",Predictive_Model!$D$31,IF(C2137="Other",Predictive_Model!$D$32,0))+IF(D2137="Premium",Predictive_Model!$D$34,IF(D2137="Standard",Predictive_Model!$D$35,0))+IF(G2137="Asia",Predictive_Model!$D$37,IF(G2137="Europe",Predictive_Model!$D$38,IF(G2137="North America",Predictive_Model!$D$39,IF(G2137="Oceania",Predictive_Model!$D$40,IF(G2137="South America",Predictive_Model!$D$41,0)))))+IF(H2137="Laptop",Predictive_Model!$D$43,IF(H2137="Mobile",Predictive_Model!$D$44,IF(H2137="TV",Predictive_Model!$D$45,IF(H2137="Tablet",Predictive_Model!$D$46,0))))+IF(K2137="Crypto",Predictive_Model!$D$48,IF(K2137="Debit Card",Predictive_Model!$D$49,IF(K2137="Gift Card",Predictive_Model!$D$50,IF(K2137="PayPal",Predictive_Model!$D$51,0))))+IF(N2137="Comedy",Predictive_Model!$D$53,IF(N2137="Documentary",Predictive_Model!$D$54,IF(N2137="Drama",Predictive_Model!$D$55,IF(N2137="Horror",Predictive_Model!$D$56,IF(N2137="Romance",Predictive_Model!$D$57,IF(N2137="Sci-Fi",Predictive_Model!$D$58,0)))))))))</f>
        <v>0.99650179827427721</v>
      </c>
      <c r="V2137" s="3" t="str">
        <f t="shared" si="336"/>
        <v>Critical</v>
      </c>
      <c r="W2137" s="6">
        <f t="shared" si="337"/>
        <v>13.99</v>
      </c>
      <c r="X2137" s="3" t="str">
        <f t="shared" si="338"/>
        <v>Priority 2</v>
      </c>
      <c r="Y2137" s="3" t="str">
        <f t="shared" si="339"/>
        <v>OK</v>
      </c>
    </row>
    <row r="2138" spans="1:25" x14ac:dyDescent="0.25">
      <c r="A2138" s="3" t="str">
        <f>Raw_Data!A2138</f>
        <v>9b8878c6-238f-44c8-9dfe-4676c66e11f7</v>
      </c>
      <c r="B2138" s="3">
        <f>Raw_Data!B2138</f>
        <v>31</v>
      </c>
      <c r="C2138" s="3" t="str">
        <f>Raw_Data!C2138</f>
        <v>Male</v>
      </c>
      <c r="D2138" s="3" t="str">
        <f>Raw_Data!D2138</f>
        <v>Standard</v>
      </c>
      <c r="E2138" s="3">
        <f>Raw_Data!E2138</f>
        <v>6.29</v>
      </c>
      <c r="F2138" s="3">
        <f>Raw_Data!F2138</f>
        <v>24</v>
      </c>
      <c r="G2138" s="3" t="str">
        <f>Raw_Data!G2138</f>
        <v>Asia</v>
      </c>
      <c r="H2138" s="3" t="str">
        <f>Raw_Data!H2138</f>
        <v>Laptop</v>
      </c>
      <c r="I2138" s="3">
        <f>Raw_Data!I2138</f>
        <v>13.99</v>
      </c>
      <c r="J2138" s="3">
        <f>Raw_Data!J2138</f>
        <v>0</v>
      </c>
      <c r="K2138" s="3" t="str">
        <f>Raw_Data!K2138</f>
        <v>Gift Card</v>
      </c>
      <c r="L2138" s="3">
        <f>Raw_Data!L2138</f>
        <v>3</v>
      </c>
      <c r="M2138" s="3">
        <f>Raw_Data!M2138</f>
        <v>0.25</v>
      </c>
      <c r="N2138" s="3" t="str">
        <f>Raw_Data!N2138</f>
        <v>Sci-Fi</v>
      </c>
      <c r="O2138" s="3" t="str">
        <f t="shared" si="330"/>
        <v>25-34</v>
      </c>
      <c r="P2138" s="3" t="str">
        <f t="shared" si="331"/>
        <v>&lt;10h</v>
      </c>
      <c r="Q2138" s="3" t="str">
        <f t="shared" si="332"/>
        <v>22-45d</v>
      </c>
      <c r="R2138" s="3" t="str">
        <f t="shared" si="333"/>
        <v>Medium</v>
      </c>
      <c r="S2138" s="3" t="str">
        <f t="shared" si="334"/>
        <v>Mid</v>
      </c>
      <c r="T2138" s="3" t="str">
        <f t="shared" si="335"/>
        <v>Active</v>
      </c>
      <c r="U2138" s="4">
        <f>1/(1+EXP(-(Predictive_Model!$B$5+((B2138-Predictive_Model!$B$20)/Predictive_Model!$C$20)*Predictive_Model!$D$20+((E2138-Predictive_Model!$B$21)/Predictive_Model!$C$21)*Predictive_Model!$D$21+((F2138-Predictive_Model!$B$22)/Predictive_Model!$C$22)*Predictive_Model!$D$22+((I2138-Predictive_Model!$B$23)/Predictive_Model!$C$23)*Predictive_Model!$D$23+((L2138-Predictive_Model!$B$24)/Predictive_Model!$C$24)*Predictive_Model!$D$24+((M2138-Predictive_Model!$B$25)/Predictive_Model!$C$25)*Predictive_Model!$D$25+IF(C2138="Male",Predictive_Model!$D$31,IF(C2138="Other",Predictive_Model!$D$32,0))+IF(D2138="Premium",Predictive_Model!$D$34,IF(D2138="Standard",Predictive_Model!$D$35,0))+IF(G2138="Asia",Predictive_Model!$D$37,IF(G2138="Europe",Predictive_Model!$D$38,IF(G2138="North America",Predictive_Model!$D$39,IF(G2138="Oceania",Predictive_Model!$D$40,IF(G2138="South America",Predictive_Model!$D$41,0)))))+IF(H2138="Laptop",Predictive_Model!$D$43,IF(H2138="Mobile",Predictive_Model!$D$44,IF(H2138="TV",Predictive_Model!$D$45,IF(H2138="Tablet",Predictive_Model!$D$46,0))))+IF(K2138="Crypto",Predictive_Model!$D$48,IF(K2138="Debit Card",Predictive_Model!$D$49,IF(K2138="Gift Card",Predictive_Model!$D$50,IF(K2138="PayPal",Predictive_Model!$D$51,0))))+IF(N2138="Comedy",Predictive_Model!$D$53,IF(N2138="Documentary",Predictive_Model!$D$54,IF(N2138="Drama",Predictive_Model!$D$55,IF(N2138="Horror",Predictive_Model!$D$56,IF(N2138="Romance",Predictive_Model!$D$57,IF(N2138="Sci-Fi",Predictive_Model!$D$58,0)))))))))</f>
        <v>0.94329101247777514</v>
      </c>
      <c r="V2138" s="3" t="str">
        <f t="shared" si="336"/>
        <v>Critical</v>
      </c>
      <c r="W2138" s="6">
        <f t="shared" si="337"/>
        <v>13.196641264564075</v>
      </c>
      <c r="X2138" s="3" t="str">
        <f t="shared" si="338"/>
        <v>Priority 2</v>
      </c>
      <c r="Y2138" s="3" t="str">
        <f t="shared" si="339"/>
        <v>OK</v>
      </c>
    </row>
    <row r="2139" spans="1:25" x14ac:dyDescent="0.25">
      <c r="A2139" s="3" t="str">
        <f>Raw_Data!A2139</f>
        <v>3cdcd810-39e5-4f28-989b-378a9b976a5d</v>
      </c>
      <c r="B2139" s="3">
        <f>Raw_Data!B2139</f>
        <v>34</v>
      </c>
      <c r="C2139" s="3" t="str">
        <f>Raw_Data!C2139</f>
        <v>Male</v>
      </c>
      <c r="D2139" s="3" t="str">
        <f>Raw_Data!D2139</f>
        <v>Standard</v>
      </c>
      <c r="E2139" s="3">
        <f>Raw_Data!E2139</f>
        <v>45.52</v>
      </c>
      <c r="F2139" s="3">
        <f>Raw_Data!F2139</f>
        <v>52</v>
      </c>
      <c r="G2139" s="3" t="str">
        <f>Raw_Data!G2139</f>
        <v>South America</v>
      </c>
      <c r="H2139" s="3" t="str">
        <f>Raw_Data!H2139</f>
        <v>Laptop</v>
      </c>
      <c r="I2139" s="3">
        <f>Raw_Data!I2139</f>
        <v>13.99</v>
      </c>
      <c r="J2139" s="3">
        <f>Raw_Data!J2139</f>
        <v>0</v>
      </c>
      <c r="K2139" s="3" t="str">
        <f>Raw_Data!K2139</f>
        <v>Credit Card</v>
      </c>
      <c r="L2139" s="3">
        <f>Raw_Data!L2139</f>
        <v>3</v>
      </c>
      <c r="M2139" s="3">
        <f>Raw_Data!M2139</f>
        <v>0.86</v>
      </c>
      <c r="N2139" s="3" t="str">
        <f>Raw_Data!N2139</f>
        <v>Action</v>
      </c>
      <c r="O2139" s="3" t="str">
        <f t="shared" si="330"/>
        <v>25-34</v>
      </c>
      <c r="P2139" s="3" t="str">
        <f t="shared" si="331"/>
        <v>25-49h</v>
      </c>
      <c r="Q2139" s="3" t="str">
        <f t="shared" si="332"/>
        <v>46-60d</v>
      </c>
      <c r="R2139" s="3" t="str">
        <f t="shared" si="333"/>
        <v>Medium</v>
      </c>
      <c r="S2139" s="3" t="str">
        <f t="shared" si="334"/>
        <v>Mid</v>
      </c>
      <c r="T2139" s="3" t="str">
        <f t="shared" si="335"/>
        <v>Active</v>
      </c>
      <c r="U2139" s="4">
        <f>1/(1+EXP(-(Predictive_Model!$B$5+((B2139-Predictive_Model!$B$20)/Predictive_Model!$C$20)*Predictive_Model!$D$20+((E2139-Predictive_Model!$B$21)/Predictive_Model!$C$21)*Predictive_Model!$D$21+((F2139-Predictive_Model!$B$22)/Predictive_Model!$C$22)*Predictive_Model!$D$22+((I2139-Predictive_Model!$B$23)/Predictive_Model!$C$23)*Predictive_Model!$D$23+((L2139-Predictive_Model!$B$24)/Predictive_Model!$C$24)*Predictive_Model!$D$24+((M2139-Predictive_Model!$B$25)/Predictive_Model!$C$25)*Predictive_Model!$D$25+IF(C2139="Male",Predictive_Model!$D$31,IF(C2139="Other",Predictive_Model!$D$32,0))+IF(D2139="Premium",Predictive_Model!$D$34,IF(D2139="Standard",Predictive_Model!$D$35,0))+IF(G2139="Asia",Predictive_Model!$D$37,IF(G2139="Europe",Predictive_Model!$D$38,IF(G2139="North America",Predictive_Model!$D$39,IF(G2139="Oceania",Predictive_Model!$D$40,IF(G2139="South America",Predictive_Model!$D$41,0)))))+IF(H2139="Laptop",Predictive_Model!$D$43,IF(H2139="Mobile",Predictive_Model!$D$44,IF(H2139="TV",Predictive_Model!$D$45,IF(H2139="Tablet",Predictive_Model!$D$46,0))))+IF(K2139="Crypto",Predictive_Model!$D$48,IF(K2139="Debit Card",Predictive_Model!$D$49,IF(K2139="Gift Card",Predictive_Model!$D$50,IF(K2139="PayPal",Predictive_Model!$D$51,0))))+IF(N2139="Comedy",Predictive_Model!$D$53,IF(N2139="Documentary",Predictive_Model!$D$54,IF(N2139="Drama",Predictive_Model!$D$55,IF(N2139="Horror",Predictive_Model!$D$56,IF(N2139="Romance",Predictive_Model!$D$57,IF(N2139="Sci-Fi",Predictive_Model!$D$58,0)))))))))</f>
        <v>8.4669885267696062E-4</v>
      </c>
      <c r="V2139" s="3" t="str">
        <f t="shared" si="336"/>
        <v>Low</v>
      </c>
      <c r="W2139" s="6">
        <f t="shared" si="337"/>
        <v>1.184531694895068E-2</v>
      </c>
      <c r="X2139" s="3" t="str">
        <f t="shared" si="338"/>
        <v>Monitor</v>
      </c>
      <c r="Y2139" s="3" t="str">
        <f t="shared" si="339"/>
        <v>OK</v>
      </c>
    </row>
    <row r="2140" spans="1:25" x14ac:dyDescent="0.25">
      <c r="A2140" s="3" t="str">
        <f>Raw_Data!A2140</f>
        <v>c95f2368-372e-46c4-9f3d-1c82a301fd78</v>
      </c>
      <c r="B2140" s="3">
        <f>Raw_Data!B2140</f>
        <v>21</v>
      </c>
      <c r="C2140" s="3" t="str">
        <f>Raw_Data!C2140</f>
        <v>Other</v>
      </c>
      <c r="D2140" s="3" t="str">
        <f>Raw_Data!D2140</f>
        <v>Basic</v>
      </c>
      <c r="E2140" s="3">
        <f>Raw_Data!E2140</f>
        <v>0.15</v>
      </c>
      <c r="F2140" s="3">
        <f>Raw_Data!F2140</f>
        <v>48</v>
      </c>
      <c r="G2140" s="3" t="str">
        <f>Raw_Data!G2140</f>
        <v>Asia</v>
      </c>
      <c r="H2140" s="3" t="str">
        <f>Raw_Data!H2140</f>
        <v>Mobile</v>
      </c>
      <c r="I2140" s="3">
        <f>Raw_Data!I2140</f>
        <v>8.99</v>
      </c>
      <c r="J2140" s="3">
        <f>Raw_Data!J2140</f>
        <v>1</v>
      </c>
      <c r="K2140" s="3" t="str">
        <f>Raw_Data!K2140</f>
        <v>Credit Card</v>
      </c>
      <c r="L2140" s="3">
        <f>Raw_Data!L2140</f>
        <v>4</v>
      </c>
      <c r="M2140" s="3">
        <f>Raw_Data!M2140</f>
        <v>0</v>
      </c>
      <c r="N2140" s="3" t="str">
        <f>Raw_Data!N2140</f>
        <v>Action</v>
      </c>
      <c r="O2140" s="3" t="str">
        <f t="shared" si="330"/>
        <v>18-24</v>
      </c>
      <c r="P2140" s="3" t="str">
        <f t="shared" si="331"/>
        <v>&lt;10h</v>
      </c>
      <c r="Q2140" s="3" t="str">
        <f t="shared" si="332"/>
        <v>46-60d</v>
      </c>
      <c r="R2140" s="3" t="str">
        <f t="shared" si="333"/>
        <v>Low</v>
      </c>
      <c r="S2140" s="3" t="str">
        <f t="shared" si="334"/>
        <v>Low</v>
      </c>
      <c r="T2140" s="3" t="str">
        <f t="shared" si="335"/>
        <v>Churned</v>
      </c>
      <c r="U2140" s="4">
        <f>1/(1+EXP(-(Predictive_Model!$B$5+((B2140-Predictive_Model!$B$20)/Predictive_Model!$C$20)*Predictive_Model!$D$20+((E2140-Predictive_Model!$B$21)/Predictive_Model!$C$21)*Predictive_Model!$D$21+((F2140-Predictive_Model!$B$22)/Predictive_Model!$C$22)*Predictive_Model!$D$22+((I2140-Predictive_Model!$B$23)/Predictive_Model!$C$23)*Predictive_Model!$D$23+((L2140-Predictive_Model!$B$24)/Predictive_Model!$C$24)*Predictive_Model!$D$24+((M2140-Predictive_Model!$B$25)/Predictive_Model!$C$25)*Predictive_Model!$D$25+IF(C2140="Male",Predictive_Model!$D$31,IF(C2140="Other",Predictive_Model!$D$32,0))+IF(D2140="Premium",Predictive_Model!$D$34,IF(D2140="Standard",Predictive_Model!$D$35,0))+IF(G2140="Asia",Predictive_Model!$D$37,IF(G2140="Europe",Predictive_Model!$D$38,IF(G2140="North America",Predictive_Model!$D$39,IF(G2140="Oceania",Predictive_Model!$D$40,IF(G2140="South America",Predictive_Model!$D$41,0)))))+IF(H2140="Laptop",Predictive_Model!$D$43,IF(H2140="Mobile",Predictive_Model!$D$44,IF(H2140="TV",Predictive_Model!$D$45,IF(H2140="Tablet",Predictive_Model!$D$46,0))))+IF(K2140="Crypto",Predictive_Model!$D$48,IF(K2140="Debit Card",Predictive_Model!$D$49,IF(K2140="Gift Card",Predictive_Model!$D$50,IF(K2140="PayPal",Predictive_Model!$D$51,0))))+IF(N2140="Comedy",Predictive_Model!$D$53,IF(N2140="Documentary",Predictive_Model!$D$54,IF(N2140="Drama",Predictive_Model!$D$55,IF(N2140="Horror",Predictive_Model!$D$56,IF(N2140="Romance",Predictive_Model!$D$57,IF(N2140="Sci-Fi",Predictive_Model!$D$58,0)))))))))</f>
        <v>0.99995601870090689</v>
      </c>
      <c r="V2140" s="3" t="str">
        <f t="shared" si="336"/>
        <v>Critical</v>
      </c>
      <c r="W2140" s="6">
        <f t="shared" si="337"/>
        <v>8.99</v>
      </c>
      <c r="X2140" s="3" t="str">
        <f t="shared" si="338"/>
        <v>Priority 2</v>
      </c>
      <c r="Y2140" s="3" t="str">
        <f t="shared" si="339"/>
        <v>OK</v>
      </c>
    </row>
    <row r="2141" spans="1:25" x14ac:dyDescent="0.25">
      <c r="A2141" s="3" t="str">
        <f>Raw_Data!A2141</f>
        <v>c43449fd-4ad5-429d-89c4-74d268dcb6bc</v>
      </c>
      <c r="B2141" s="3">
        <f>Raw_Data!B2141</f>
        <v>67</v>
      </c>
      <c r="C2141" s="3" t="str">
        <f>Raw_Data!C2141</f>
        <v>Female</v>
      </c>
      <c r="D2141" s="3" t="str">
        <f>Raw_Data!D2141</f>
        <v>Basic</v>
      </c>
      <c r="E2141" s="3">
        <f>Raw_Data!E2141</f>
        <v>19.579999999999998</v>
      </c>
      <c r="F2141" s="3">
        <f>Raw_Data!F2141</f>
        <v>44</v>
      </c>
      <c r="G2141" s="3" t="str">
        <f>Raw_Data!G2141</f>
        <v>Europe</v>
      </c>
      <c r="H2141" s="3" t="str">
        <f>Raw_Data!H2141</f>
        <v>Tablet</v>
      </c>
      <c r="I2141" s="3">
        <f>Raw_Data!I2141</f>
        <v>8.99</v>
      </c>
      <c r="J2141" s="3">
        <f>Raw_Data!J2141</f>
        <v>1</v>
      </c>
      <c r="K2141" s="3" t="str">
        <f>Raw_Data!K2141</f>
        <v>Debit Card</v>
      </c>
      <c r="L2141" s="3">
        <f>Raw_Data!L2141</f>
        <v>3</v>
      </c>
      <c r="M2141" s="3">
        <f>Raw_Data!M2141</f>
        <v>0.44</v>
      </c>
      <c r="N2141" s="3" t="str">
        <f>Raw_Data!N2141</f>
        <v>Romance</v>
      </c>
      <c r="O2141" s="3" t="str">
        <f t="shared" si="330"/>
        <v>55-70</v>
      </c>
      <c r="P2141" s="3" t="str">
        <f t="shared" si="331"/>
        <v>10-24h</v>
      </c>
      <c r="Q2141" s="3" t="str">
        <f t="shared" si="332"/>
        <v>22-45d</v>
      </c>
      <c r="R2141" s="3" t="str">
        <f t="shared" si="333"/>
        <v>Medium</v>
      </c>
      <c r="S2141" s="3" t="str">
        <f t="shared" si="334"/>
        <v>Low</v>
      </c>
      <c r="T2141" s="3" t="str">
        <f t="shared" si="335"/>
        <v>Churned</v>
      </c>
      <c r="U2141" s="4">
        <f>1/(1+EXP(-(Predictive_Model!$B$5+((B2141-Predictive_Model!$B$20)/Predictive_Model!$C$20)*Predictive_Model!$D$20+((E2141-Predictive_Model!$B$21)/Predictive_Model!$C$21)*Predictive_Model!$D$21+((F2141-Predictive_Model!$B$22)/Predictive_Model!$C$22)*Predictive_Model!$D$22+((I2141-Predictive_Model!$B$23)/Predictive_Model!$C$23)*Predictive_Model!$D$23+((L2141-Predictive_Model!$B$24)/Predictive_Model!$C$24)*Predictive_Model!$D$24+((M2141-Predictive_Model!$B$25)/Predictive_Model!$C$25)*Predictive_Model!$D$25+IF(C2141="Male",Predictive_Model!$D$31,IF(C2141="Other",Predictive_Model!$D$32,0))+IF(D2141="Premium",Predictive_Model!$D$34,IF(D2141="Standard",Predictive_Model!$D$35,0))+IF(G2141="Asia",Predictive_Model!$D$37,IF(G2141="Europe",Predictive_Model!$D$38,IF(G2141="North America",Predictive_Model!$D$39,IF(G2141="Oceania",Predictive_Model!$D$40,IF(G2141="South America",Predictive_Model!$D$41,0)))))+IF(H2141="Laptop",Predictive_Model!$D$43,IF(H2141="Mobile",Predictive_Model!$D$44,IF(H2141="TV",Predictive_Model!$D$45,IF(H2141="Tablet",Predictive_Model!$D$46,0))))+IF(K2141="Crypto",Predictive_Model!$D$48,IF(K2141="Debit Card",Predictive_Model!$D$49,IF(K2141="Gift Card",Predictive_Model!$D$50,IF(K2141="PayPal",Predictive_Model!$D$51,0))))+IF(N2141="Comedy",Predictive_Model!$D$53,IF(N2141="Documentary",Predictive_Model!$D$54,IF(N2141="Drama",Predictive_Model!$D$55,IF(N2141="Horror",Predictive_Model!$D$56,IF(N2141="Romance",Predictive_Model!$D$57,IF(N2141="Sci-Fi",Predictive_Model!$D$58,0)))))))))</f>
        <v>0.96235931825190169</v>
      </c>
      <c r="V2141" s="3" t="str">
        <f t="shared" si="336"/>
        <v>Critical</v>
      </c>
      <c r="W2141" s="6">
        <f t="shared" si="337"/>
        <v>8.99</v>
      </c>
      <c r="X2141" s="3" t="str">
        <f t="shared" si="338"/>
        <v>Priority 2</v>
      </c>
      <c r="Y2141" s="3" t="str">
        <f t="shared" si="339"/>
        <v>OK</v>
      </c>
    </row>
    <row r="2142" spans="1:25" x14ac:dyDescent="0.25">
      <c r="A2142" s="3" t="str">
        <f>Raw_Data!A2142</f>
        <v>365dc778-c1e5-4ab8-8687-f9583f9308e1</v>
      </c>
      <c r="B2142" s="3">
        <f>Raw_Data!B2142</f>
        <v>30</v>
      </c>
      <c r="C2142" s="3" t="str">
        <f>Raw_Data!C2142</f>
        <v>Male</v>
      </c>
      <c r="D2142" s="3" t="str">
        <f>Raw_Data!D2142</f>
        <v>Standard</v>
      </c>
      <c r="E2142" s="3">
        <f>Raw_Data!E2142</f>
        <v>2.27</v>
      </c>
      <c r="F2142" s="3">
        <f>Raw_Data!F2142</f>
        <v>0</v>
      </c>
      <c r="G2142" s="3" t="str">
        <f>Raw_Data!G2142</f>
        <v>North America</v>
      </c>
      <c r="H2142" s="3" t="str">
        <f>Raw_Data!H2142</f>
        <v>Tablet</v>
      </c>
      <c r="I2142" s="3">
        <f>Raw_Data!I2142</f>
        <v>13.99</v>
      </c>
      <c r="J2142" s="3">
        <f>Raw_Data!J2142</f>
        <v>0</v>
      </c>
      <c r="K2142" s="3" t="str">
        <f>Raw_Data!K2142</f>
        <v>Crypto</v>
      </c>
      <c r="L2142" s="3">
        <f>Raw_Data!L2142</f>
        <v>2</v>
      </c>
      <c r="M2142" s="3">
        <f>Raw_Data!M2142</f>
        <v>2.27</v>
      </c>
      <c r="N2142" s="3" t="str">
        <f>Raw_Data!N2142</f>
        <v>Action</v>
      </c>
      <c r="O2142" s="3" t="str">
        <f t="shared" si="330"/>
        <v>25-34</v>
      </c>
      <c r="P2142" s="3" t="str">
        <f t="shared" si="331"/>
        <v>&lt;10h</v>
      </c>
      <c r="Q2142" s="3" t="str">
        <f t="shared" si="332"/>
        <v>0-7d</v>
      </c>
      <c r="R2142" s="3" t="str">
        <f t="shared" si="333"/>
        <v>Medium</v>
      </c>
      <c r="S2142" s="3" t="str">
        <f t="shared" si="334"/>
        <v>Mid</v>
      </c>
      <c r="T2142" s="3" t="str">
        <f t="shared" si="335"/>
        <v>Active</v>
      </c>
      <c r="U2142" s="4">
        <f>1/(1+EXP(-(Predictive_Model!$B$5+((B2142-Predictive_Model!$B$20)/Predictive_Model!$C$20)*Predictive_Model!$D$20+((E2142-Predictive_Model!$B$21)/Predictive_Model!$C$21)*Predictive_Model!$D$21+((F2142-Predictive_Model!$B$22)/Predictive_Model!$C$22)*Predictive_Model!$D$22+((I2142-Predictive_Model!$B$23)/Predictive_Model!$C$23)*Predictive_Model!$D$23+((L2142-Predictive_Model!$B$24)/Predictive_Model!$C$24)*Predictive_Model!$D$24+((M2142-Predictive_Model!$B$25)/Predictive_Model!$C$25)*Predictive_Model!$D$25+IF(C2142="Male",Predictive_Model!$D$31,IF(C2142="Other",Predictive_Model!$D$32,0))+IF(D2142="Premium",Predictive_Model!$D$34,IF(D2142="Standard",Predictive_Model!$D$35,0))+IF(G2142="Asia",Predictive_Model!$D$37,IF(G2142="Europe",Predictive_Model!$D$38,IF(G2142="North America",Predictive_Model!$D$39,IF(G2142="Oceania",Predictive_Model!$D$40,IF(G2142="South America",Predictive_Model!$D$41,0)))))+IF(H2142="Laptop",Predictive_Model!$D$43,IF(H2142="Mobile",Predictive_Model!$D$44,IF(H2142="TV",Predictive_Model!$D$45,IF(H2142="Tablet",Predictive_Model!$D$46,0))))+IF(K2142="Crypto",Predictive_Model!$D$48,IF(K2142="Debit Card",Predictive_Model!$D$49,IF(K2142="Gift Card",Predictive_Model!$D$50,IF(K2142="PayPal",Predictive_Model!$D$51,0))))+IF(N2142="Comedy",Predictive_Model!$D$53,IF(N2142="Documentary",Predictive_Model!$D$54,IF(N2142="Drama",Predictive_Model!$D$55,IF(N2142="Horror",Predictive_Model!$D$56,IF(N2142="Romance",Predictive_Model!$D$57,IF(N2142="Sci-Fi",Predictive_Model!$D$58,0)))))))))</f>
        <v>0.38843077680289084</v>
      </c>
      <c r="V2142" s="3" t="str">
        <f t="shared" si="336"/>
        <v>Medium</v>
      </c>
      <c r="W2142" s="6">
        <f t="shared" si="337"/>
        <v>5.4341465674724434</v>
      </c>
      <c r="X2142" s="3" t="str">
        <f t="shared" si="338"/>
        <v>Monitor</v>
      </c>
      <c r="Y2142" s="3" t="str">
        <f t="shared" si="339"/>
        <v>OK</v>
      </c>
    </row>
    <row r="2143" spans="1:25" x14ac:dyDescent="0.25">
      <c r="A2143" s="3" t="str">
        <f>Raw_Data!A2143</f>
        <v>639cda74-2249-449f-a7f2-64228302647b</v>
      </c>
      <c r="B2143" s="3">
        <f>Raw_Data!B2143</f>
        <v>55</v>
      </c>
      <c r="C2143" s="3" t="str">
        <f>Raw_Data!C2143</f>
        <v>Other</v>
      </c>
      <c r="D2143" s="3" t="str">
        <f>Raw_Data!D2143</f>
        <v>Premium</v>
      </c>
      <c r="E2143" s="3">
        <f>Raw_Data!E2143</f>
        <v>18.02</v>
      </c>
      <c r="F2143" s="3">
        <f>Raw_Data!F2143</f>
        <v>36</v>
      </c>
      <c r="G2143" s="3" t="str">
        <f>Raw_Data!G2143</f>
        <v>North America</v>
      </c>
      <c r="H2143" s="3" t="str">
        <f>Raw_Data!H2143</f>
        <v>Mobile</v>
      </c>
      <c r="I2143" s="3">
        <f>Raw_Data!I2143</f>
        <v>17.989999999999998</v>
      </c>
      <c r="J2143" s="3">
        <f>Raw_Data!J2143</f>
        <v>0</v>
      </c>
      <c r="K2143" s="3" t="str">
        <f>Raw_Data!K2143</f>
        <v>Credit Card</v>
      </c>
      <c r="L2143" s="3">
        <f>Raw_Data!L2143</f>
        <v>4</v>
      </c>
      <c r="M2143" s="3">
        <f>Raw_Data!M2143</f>
        <v>0.49</v>
      </c>
      <c r="N2143" s="3" t="str">
        <f>Raw_Data!N2143</f>
        <v>Romance</v>
      </c>
      <c r="O2143" s="3" t="str">
        <f t="shared" si="330"/>
        <v>55-70</v>
      </c>
      <c r="P2143" s="3" t="str">
        <f t="shared" si="331"/>
        <v>10-24h</v>
      </c>
      <c r="Q2143" s="3" t="str">
        <f t="shared" si="332"/>
        <v>22-45d</v>
      </c>
      <c r="R2143" s="3" t="str">
        <f t="shared" si="333"/>
        <v>Medium</v>
      </c>
      <c r="S2143" s="3" t="str">
        <f t="shared" si="334"/>
        <v>High</v>
      </c>
      <c r="T2143" s="3" t="str">
        <f t="shared" si="335"/>
        <v>Active</v>
      </c>
      <c r="U2143" s="4">
        <f>1/(1+EXP(-(Predictive_Model!$B$5+((B2143-Predictive_Model!$B$20)/Predictive_Model!$C$20)*Predictive_Model!$D$20+((E2143-Predictive_Model!$B$21)/Predictive_Model!$C$21)*Predictive_Model!$D$21+((F2143-Predictive_Model!$B$22)/Predictive_Model!$C$22)*Predictive_Model!$D$22+((I2143-Predictive_Model!$B$23)/Predictive_Model!$C$23)*Predictive_Model!$D$23+((L2143-Predictive_Model!$B$24)/Predictive_Model!$C$24)*Predictive_Model!$D$24+((M2143-Predictive_Model!$B$25)/Predictive_Model!$C$25)*Predictive_Model!$D$25+IF(C2143="Male",Predictive_Model!$D$31,IF(C2143="Other",Predictive_Model!$D$32,0))+IF(D2143="Premium",Predictive_Model!$D$34,IF(D2143="Standard",Predictive_Model!$D$35,0))+IF(G2143="Asia",Predictive_Model!$D$37,IF(G2143="Europe",Predictive_Model!$D$38,IF(G2143="North America",Predictive_Model!$D$39,IF(G2143="Oceania",Predictive_Model!$D$40,IF(G2143="South America",Predictive_Model!$D$41,0)))))+IF(H2143="Laptop",Predictive_Model!$D$43,IF(H2143="Mobile",Predictive_Model!$D$44,IF(H2143="TV",Predictive_Model!$D$45,IF(H2143="Tablet",Predictive_Model!$D$46,0))))+IF(K2143="Crypto",Predictive_Model!$D$48,IF(K2143="Debit Card",Predictive_Model!$D$49,IF(K2143="Gift Card",Predictive_Model!$D$50,IF(K2143="PayPal",Predictive_Model!$D$51,0))))+IF(N2143="Comedy",Predictive_Model!$D$53,IF(N2143="Documentary",Predictive_Model!$D$54,IF(N2143="Drama",Predictive_Model!$D$55,IF(N2143="Horror",Predictive_Model!$D$56,IF(N2143="Romance",Predictive_Model!$D$57,IF(N2143="Sci-Fi",Predictive_Model!$D$58,0)))))))))</f>
        <v>0.31255026372014022</v>
      </c>
      <c r="V2143" s="3" t="str">
        <f t="shared" si="336"/>
        <v>Medium</v>
      </c>
      <c r="W2143" s="6">
        <f t="shared" si="337"/>
        <v>5.6227792443253222</v>
      </c>
      <c r="X2143" s="3" t="str">
        <f t="shared" si="338"/>
        <v>Monitor</v>
      </c>
      <c r="Y2143" s="3" t="str">
        <f t="shared" si="339"/>
        <v>OK</v>
      </c>
    </row>
    <row r="2144" spans="1:25" x14ac:dyDescent="0.25">
      <c r="A2144" s="3" t="str">
        <f>Raw_Data!A2144</f>
        <v>4fd24bc2-10ac-4a18-96cd-1f062ba5024c</v>
      </c>
      <c r="B2144" s="3">
        <f>Raw_Data!B2144</f>
        <v>20</v>
      </c>
      <c r="C2144" s="3" t="str">
        <f>Raw_Data!C2144</f>
        <v>Male</v>
      </c>
      <c r="D2144" s="3" t="str">
        <f>Raw_Data!D2144</f>
        <v>Standard</v>
      </c>
      <c r="E2144" s="3">
        <f>Raw_Data!E2144</f>
        <v>2.89</v>
      </c>
      <c r="F2144" s="3">
        <f>Raw_Data!F2144</f>
        <v>13</v>
      </c>
      <c r="G2144" s="3" t="str">
        <f>Raw_Data!G2144</f>
        <v>South America</v>
      </c>
      <c r="H2144" s="3" t="str">
        <f>Raw_Data!H2144</f>
        <v>Desktop</v>
      </c>
      <c r="I2144" s="3">
        <f>Raw_Data!I2144</f>
        <v>13.99</v>
      </c>
      <c r="J2144" s="3">
        <f>Raw_Data!J2144</f>
        <v>1</v>
      </c>
      <c r="K2144" s="3" t="str">
        <f>Raw_Data!K2144</f>
        <v>Debit Card</v>
      </c>
      <c r="L2144" s="3">
        <f>Raw_Data!L2144</f>
        <v>2</v>
      </c>
      <c r="M2144" s="3">
        <f>Raw_Data!M2144</f>
        <v>0.21</v>
      </c>
      <c r="N2144" s="3" t="str">
        <f>Raw_Data!N2144</f>
        <v>Sci-Fi</v>
      </c>
      <c r="O2144" s="3" t="str">
        <f t="shared" si="330"/>
        <v>18-24</v>
      </c>
      <c r="P2144" s="3" t="str">
        <f t="shared" si="331"/>
        <v>&lt;10h</v>
      </c>
      <c r="Q2144" s="3" t="str">
        <f t="shared" si="332"/>
        <v>8-21d</v>
      </c>
      <c r="R2144" s="3" t="str">
        <f t="shared" si="333"/>
        <v>Medium</v>
      </c>
      <c r="S2144" s="3" t="str">
        <f t="shared" si="334"/>
        <v>Mid</v>
      </c>
      <c r="T2144" s="3" t="str">
        <f t="shared" si="335"/>
        <v>Churned</v>
      </c>
      <c r="U2144" s="4">
        <f>1/(1+EXP(-(Predictive_Model!$B$5+((B2144-Predictive_Model!$B$20)/Predictive_Model!$C$20)*Predictive_Model!$D$20+((E2144-Predictive_Model!$B$21)/Predictive_Model!$C$21)*Predictive_Model!$D$21+((F2144-Predictive_Model!$B$22)/Predictive_Model!$C$22)*Predictive_Model!$D$22+((I2144-Predictive_Model!$B$23)/Predictive_Model!$C$23)*Predictive_Model!$D$23+((L2144-Predictive_Model!$B$24)/Predictive_Model!$C$24)*Predictive_Model!$D$24+((M2144-Predictive_Model!$B$25)/Predictive_Model!$C$25)*Predictive_Model!$D$25+IF(C2144="Male",Predictive_Model!$D$31,IF(C2144="Other",Predictive_Model!$D$32,0))+IF(D2144="Premium",Predictive_Model!$D$34,IF(D2144="Standard",Predictive_Model!$D$35,0))+IF(G2144="Asia",Predictive_Model!$D$37,IF(G2144="Europe",Predictive_Model!$D$38,IF(G2144="North America",Predictive_Model!$D$39,IF(G2144="Oceania",Predictive_Model!$D$40,IF(G2144="South America",Predictive_Model!$D$41,0)))))+IF(H2144="Laptop",Predictive_Model!$D$43,IF(H2144="Mobile",Predictive_Model!$D$44,IF(H2144="TV",Predictive_Model!$D$45,IF(H2144="Tablet",Predictive_Model!$D$46,0))))+IF(K2144="Crypto",Predictive_Model!$D$48,IF(K2144="Debit Card",Predictive_Model!$D$49,IF(K2144="Gift Card",Predictive_Model!$D$50,IF(K2144="PayPal",Predictive_Model!$D$51,0))))+IF(N2144="Comedy",Predictive_Model!$D$53,IF(N2144="Documentary",Predictive_Model!$D$54,IF(N2144="Drama",Predictive_Model!$D$55,IF(N2144="Horror",Predictive_Model!$D$56,IF(N2144="Romance",Predictive_Model!$D$57,IF(N2144="Sci-Fi",Predictive_Model!$D$58,0)))))))))</f>
        <v>0.9455802392727275</v>
      </c>
      <c r="V2144" s="3" t="str">
        <f t="shared" si="336"/>
        <v>Critical</v>
      </c>
      <c r="W2144" s="6">
        <f t="shared" si="337"/>
        <v>13.99</v>
      </c>
      <c r="X2144" s="3" t="str">
        <f t="shared" si="338"/>
        <v>Priority 2</v>
      </c>
      <c r="Y2144" s="3" t="str">
        <f t="shared" si="339"/>
        <v>OK</v>
      </c>
    </row>
    <row r="2145" spans="1:25" x14ac:dyDescent="0.25">
      <c r="A2145" s="3" t="str">
        <f>Raw_Data!A2145</f>
        <v>7fa02534-0dd1-455f-84ac-dcbef3aa4168</v>
      </c>
      <c r="B2145" s="3">
        <f>Raw_Data!B2145</f>
        <v>52</v>
      </c>
      <c r="C2145" s="3" t="str">
        <f>Raw_Data!C2145</f>
        <v>Male</v>
      </c>
      <c r="D2145" s="3" t="str">
        <f>Raw_Data!D2145</f>
        <v>Premium</v>
      </c>
      <c r="E2145" s="3">
        <f>Raw_Data!E2145</f>
        <v>10.6</v>
      </c>
      <c r="F2145" s="3">
        <f>Raw_Data!F2145</f>
        <v>38</v>
      </c>
      <c r="G2145" s="3" t="str">
        <f>Raw_Data!G2145</f>
        <v>Africa</v>
      </c>
      <c r="H2145" s="3" t="str">
        <f>Raw_Data!H2145</f>
        <v>Desktop</v>
      </c>
      <c r="I2145" s="3">
        <f>Raw_Data!I2145</f>
        <v>17.989999999999998</v>
      </c>
      <c r="J2145" s="3">
        <f>Raw_Data!J2145</f>
        <v>0</v>
      </c>
      <c r="K2145" s="3" t="str">
        <f>Raw_Data!K2145</f>
        <v>Credit Card</v>
      </c>
      <c r="L2145" s="3">
        <f>Raw_Data!L2145</f>
        <v>4</v>
      </c>
      <c r="M2145" s="3">
        <f>Raw_Data!M2145</f>
        <v>0.27</v>
      </c>
      <c r="N2145" s="3" t="str">
        <f>Raw_Data!N2145</f>
        <v>Romance</v>
      </c>
      <c r="O2145" s="3" t="str">
        <f t="shared" si="330"/>
        <v>45-54</v>
      </c>
      <c r="P2145" s="3" t="str">
        <f t="shared" si="331"/>
        <v>10-24h</v>
      </c>
      <c r="Q2145" s="3" t="str">
        <f t="shared" si="332"/>
        <v>22-45d</v>
      </c>
      <c r="R2145" s="3" t="str">
        <f t="shared" si="333"/>
        <v>Medium</v>
      </c>
      <c r="S2145" s="3" t="str">
        <f t="shared" si="334"/>
        <v>High</v>
      </c>
      <c r="T2145" s="3" t="str">
        <f t="shared" si="335"/>
        <v>Active</v>
      </c>
      <c r="U2145" s="4">
        <f>1/(1+EXP(-(Predictive_Model!$B$5+((B2145-Predictive_Model!$B$20)/Predictive_Model!$C$20)*Predictive_Model!$D$20+((E2145-Predictive_Model!$B$21)/Predictive_Model!$C$21)*Predictive_Model!$D$21+((F2145-Predictive_Model!$B$22)/Predictive_Model!$C$22)*Predictive_Model!$D$22+((I2145-Predictive_Model!$B$23)/Predictive_Model!$C$23)*Predictive_Model!$D$23+((L2145-Predictive_Model!$B$24)/Predictive_Model!$C$24)*Predictive_Model!$D$24+((M2145-Predictive_Model!$B$25)/Predictive_Model!$C$25)*Predictive_Model!$D$25+IF(C2145="Male",Predictive_Model!$D$31,IF(C2145="Other",Predictive_Model!$D$32,0))+IF(D2145="Premium",Predictive_Model!$D$34,IF(D2145="Standard",Predictive_Model!$D$35,0))+IF(G2145="Asia",Predictive_Model!$D$37,IF(G2145="Europe",Predictive_Model!$D$38,IF(G2145="North America",Predictive_Model!$D$39,IF(G2145="Oceania",Predictive_Model!$D$40,IF(G2145="South America",Predictive_Model!$D$41,0)))))+IF(H2145="Laptop",Predictive_Model!$D$43,IF(H2145="Mobile",Predictive_Model!$D$44,IF(H2145="TV",Predictive_Model!$D$45,IF(H2145="Tablet",Predictive_Model!$D$46,0))))+IF(K2145="Crypto",Predictive_Model!$D$48,IF(K2145="Debit Card",Predictive_Model!$D$49,IF(K2145="Gift Card",Predictive_Model!$D$50,IF(K2145="PayPal",Predictive_Model!$D$51,0))))+IF(N2145="Comedy",Predictive_Model!$D$53,IF(N2145="Documentary",Predictive_Model!$D$54,IF(N2145="Drama",Predictive_Model!$D$55,IF(N2145="Horror",Predictive_Model!$D$56,IF(N2145="Romance",Predictive_Model!$D$57,IF(N2145="Sci-Fi",Predictive_Model!$D$58,0)))))))))</f>
        <v>0.61361130147085352</v>
      </c>
      <c r="V2145" s="3" t="str">
        <f t="shared" si="336"/>
        <v>High</v>
      </c>
      <c r="W2145" s="6">
        <f t="shared" si="337"/>
        <v>11.038867313460655</v>
      </c>
      <c r="X2145" s="3" t="str">
        <f t="shared" si="338"/>
        <v>Priority 2</v>
      </c>
      <c r="Y2145" s="3" t="str">
        <f t="shared" si="339"/>
        <v>OK</v>
      </c>
    </row>
    <row r="2146" spans="1:25" x14ac:dyDescent="0.25">
      <c r="A2146" s="3" t="str">
        <f>Raw_Data!A2146</f>
        <v>27fd0327-3305-449e-b4df-20aeb99d6ea2</v>
      </c>
      <c r="B2146" s="3">
        <f>Raw_Data!B2146</f>
        <v>45</v>
      </c>
      <c r="C2146" s="3" t="str">
        <f>Raw_Data!C2146</f>
        <v>Male</v>
      </c>
      <c r="D2146" s="3" t="str">
        <f>Raw_Data!D2146</f>
        <v>Premium</v>
      </c>
      <c r="E2146" s="3">
        <f>Raw_Data!E2146</f>
        <v>14</v>
      </c>
      <c r="F2146" s="3">
        <f>Raw_Data!F2146</f>
        <v>33</v>
      </c>
      <c r="G2146" s="3" t="str">
        <f>Raw_Data!G2146</f>
        <v>North America</v>
      </c>
      <c r="H2146" s="3" t="str">
        <f>Raw_Data!H2146</f>
        <v>TV</v>
      </c>
      <c r="I2146" s="3">
        <f>Raw_Data!I2146</f>
        <v>17.989999999999998</v>
      </c>
      <c r="J2146" s="3">
        <f>Raw_Data!J2146</f>
        <v>1</v>
      </c>
      <c r="K2146" s="3" t="str">
        <f>Raw_Data!K2146</f>
        <v>Credit Card</v>
      </c>
      <c r="L2146" s="3">
        <f>Raw_Data!L2146</f>
        <v>2</v>
      </c>
      <c r="M2146" s="3">
        <f>Raw_Data!M2146</f>
        <v>0.41</v>
      </c>
      <c r="N2146" s="3" t="str">
        <f>Raw_Data!N2146</f>
        <v>Horror</v>
      </c>
      <c r="O2146" s="3" t="str">
        <f t="shared" si="330"/>
        <v>45-54</v>
      </c>
      <c r="P2146" s="3" t="str">
        <f t="shared" si="331"/>
        <v>10-24h</v>
      </c>
      <c r="Q2146" s="3" t="str">
        <f t="shared" si="332"/>
        <v>22-45d</v>
      </c>
      <c r="R2146" s="3" t="str">
        <f t="shared" si="333"/>
        <v>Medium</v>
      </c>
      <c r="S2146" s="3" t="str">
        <f t="shared" si="334"/>
        <v>High</v>
      </c>
      <c r="T2146" s="3" t="str">
        <f t="shared" si="335"/>
        <v>Churned</v>
      </c>
      <c r="U2146" s="4">
        <f>1/(1+EXP(-(Predictive_Model!$B$5+((B2146-Predictive_Model!$B$20)/Predictive_Model!$C$20)*Predictive_Model!$D$20+((E2146-Predictive_Model!$B$21)/Predictive_Model!$C$21)*Predictive_Model!$D$21+((F2146-Predictive_Model!$B$22)/Predictive_Model!$C$22)*Predictive_Model!$D$22+((I2146-Predictive_Model!$B$23)/Predictive_Model!$C$23)*Predictive_Model!$D$23+((L2146-Predictive_Model!$B$24)/Predictive_Model!$C$24)*Predictive_Model!$D$24+((M2146-Predictive_Model!$B$25)/Predictive_Model!$C$25)*Predictive_Model!$D$25+IF(C2146="Male",Predictive_Model!$D$31,IF(C2146="Other",Predictive_Model!$D$32,0))+IF(D2146="Premium",Predictive_Model!$D$34,IF(D2146="Standard",Predictive_Model!$D$35,0))+IF(G2146="Asia",Predictive_Model!$D$37,IF(G2146="Europe",Predictive_Model!$D$38,IF(G2146="North America",Predictive_Model!$D$39,IF(G2146="Oceania",Predictive_Model!$D$40,IF(G2146="South America",Predictive_Model!$D$41,0)))))+IF(H2146="Laptop",Predictive_Model!$D$43,IF(H2146="Mobile",Predictive_Model!$D$44,IF(H2146="TV",Predictive_Model!$D$45,IF(H2146="Tablet",Predictive_Model!$D$46,0))))+IF(K2146="Crypto",Predictive_Model!$D$48,IF(K2146="Debit Card",Predictive_Model!$D$49,IF(K2146="Gift Card",Predictive_Model!$D$50,IF(K2146="PayPal",Predictive_Model!$D$51,0))))+IF(N2146="Comedy",Predictive_Model!$D$53,IF(N2146="Documentary",Predictive_Model!$D$54,IF(N2146="Drama",Predictive_Model!$D$55,IF(N2146="Horror",Predictive_Model!$D$56,IF(N2146="Romance",Predictive_Model!$D$57,IF(N2146="Sci-Fi",Predictive_Model!$D$58,0)))))))))</f>
        <v>0.47297837290992856</v>
      </c>
      <c r="V2146" s="3" t="str">
        <f t="shared" si="336"/>
        <v>Medium</v>
      </c>
      <c r="W2146" s="6">
        <f t="shared" si="337"/>
        <v>17.989999999999998</v>
      </c>
      <c r="X2146" s="3" t="str">
        <f t="shared" si="338"/>
        <v>Monitor</v>
      </c>
      <c r="Y2146" s="3" t="str">
        <f t="shared" si="339"/>
        <v>OK</v>
      </c>
    </row>
    <row r="2147" spans="1:25" x14ac:dyDescent="0.25">
      <c r="A2147" s="3" t="str">
        <f>Raw_Data!A2147</f>
        <v>66284077-a6c7-4460-9cc9-df93097a5fb5</v>
      </c>
      <c r="B2147" s="3">
        <f>Raw_Data!B2147</f>
        <v>31</v>
      </c>
      <c r="C2147" s="3" t="str">
        <f>Raw_Data!C2147</f>
        <v>Male</v>
      </c>
      <c r="D2147" s="3" t="str">
        <f>Raw_Data!D2147</f>
        <v>Basic</v>
      </c>
      <c r="E2147" s="3">
        <f>Raw_Data!E2147</f>
        <v>7.69</v>
      </c>
      <c r="F2147" s="3">
        <f>Raw_Data!F2147</f>
        <v>57</v>
      </c>
      <c r="G2147" s="3" t="str">
        <f>Raw_Data!G2147</f>
        <v>Europe</v>
      </c>
      <c r="H2147" s="3" t="str">
        <f>Raw_Data!H2147</f>
        <v>Desktop</v>
      </c>
      <c r="I2147" s="3">
        <f>Raw_Data!I2147</f>
        <v>8.99</v>
      </c>
      <c r="J2147" s="3">
        <f>Raw_Data!J2147</f>
        <v>1</v>
      </c>
      <c r="K2147" s="3" t="str">
        <f>Raw_Data!K2147</f>
        <v>Gift Card</v>
      </c>
      <c r="L2147" s="3">
        <f>Raw_Data!L2147</f>
        <v>5</v>
      </c>
      <c r="M2147" s="3">
        <f>Raw_Data!M2147</f>
        <v>0.13</v>
      </c>
      <c r="N2147" s="3" t="str">
        <f>Raw_Data!N2147</f>
        <v>Documentary</v>
      </c>
      <c r="O2147" s="3" t="str">
        <f t="shared" si="330"/>
        <v>25-34</v>
      </c>
      <c r="P2147" s="3" t="str">
        <f t="shared" si="331"/>
        <v>&lt;10h</v>
      </c>
      <c r="Q2147" s="3" t="str">
        <f t="shared" si="332"/>
        <v>46-60d</v>
      </c>
      <c r="R2147" s="3" t="str">
        <f t="shared" si="333"/>
        <v>Low</v>
      </c>
      <c r="S2147" s="3" t="str">
        <f t="shared" si="334"/>
        <v>Low</v>
      </c>
      <c r="T2147" s="3" t="str">
        <f t="shared" si="335"/>
        <v>Churned</v>
      </c>
      <c r="U2147" s="4">
        <f>1/(1+EXP(-(Predictive_Model!$B$5+((B2147-Predictive_Model!$B$20)/Predictive_Model!$C$20)*Predictive_Model!$D$20+((E2147-Predictive_Model!$B$21)/Predictive_Model!$C$21)*Predictive_Model!$D$21+((F2147-Predictive_Model!$B$22)/Predictive_Model!$C$22)*Predictive_Model!$D$22+((I2147-Predictive_Model!$B$23)/Predictive_Model!$C$23)*Predictive_Model!$D$23+((L2147-Predictive_Model!$B$24)/Predictive_Model!$C$24)*Predictive_Model!$D$24+((M2147-Predictive_Model!$B$25)/Predictive_Model!$C$25)*Predictive_Model!$D$25+IF(C2147="Male",Predictive_Model!$D$31,IF(C2147="Other",Predictive_Model!$D$32,0))+IF(D2147="Premium",Predictive_Model!$D$34,IF(D2147="Standard",Predictive_Model!$D$35,0))+IF(G2147="Asia",Predictive_Model!$D$37,IF(G2147="Europe",Predictive_Model!$D$38,IF(G2147="North America",Predictive_Model!$D$39,IF(G2147="Oceania",Predictive_Model!$D$40,IF(G2147="South America",Predictive_Model!$D$41,0)))))+IF(H2147="Laptop",Predictive_Model!$D$43,IF(H2147="Mobile",Predictive_Model!$D$44,IF(H2147="TV",Predictive_Model!$D$45,IF(H2147="Tablet",Predictive_Model!$D$46,0))))+IF(K2147="Crypto",Predictive_Model!$D$48,IF(K2147="Debit Card",Predictive_Model!$D$49,IF(K2147="Gift Card",Predictive_Model!$D$50,IF(K2147="PayPal",Predictive_Model!$D$51,0))))+IF(N2147="Comedy",Predictive_Model!$D$53,IF(N2147="Documentary",Predictive_Model!$D$54,IF(N2147="Drama",Predictive_Model!$D$55,IF(N2147="Horror",Predictive_Model!$D$56,IF(N2147="Romance",Predictive_Model!$D$57,IF(N2147="Sci-Fi",Predictive_Model!$D$58,0)))))))))</f>
        <v>0.99876912124468165</v>
      </c>
      <c r="V2147" s="3" t="str">
        <f t="shared" si="336"/>
        <v>Critical</v>
      </c>
      <c r="W2147" s="6">
        <f t="shared" si="337"/>
        <v>8.99</v>
      </c>
      <c r="X2147" s="3" t="str">
        <f t="shared" si="338"/>
        <v>Priority 2</v>
      </c>
      <c r="Y2147" s="3" t="str">
        <f t="shared" si="339"/>
        <v>OK</v>
      </c>
    </row>
    <row r="2148" spans="1:25" x14ac:dyDescent="0.25">
      <c r="A2148" s="3" t="str">
        <f>Raw_Data!A2148</f>
        <v>9f1d9e64-d5eb-4014-a291-033be9ad6031</v>
      </c>
      <c r="B2148" s="3">
        <f>Raw_Data!B2148</f>
        <v>68</v>
      </c>
      <c r="C2148" s="3" t="str">
        <f>Raw_Data!C2148</f>
        <v>Female</v>
      </c>
      <c r="D2148" s="3" t="str">
        <f>Raw_Data!D2148</f>
        <v>Standard</v>
      </c>
      <c r="E2148" s="3">
        <f>Raw_Data!E2148</f>
        <v>20.239999999999998</v>
      </c>
      <c r="F2148" s="3">
        <f>Raw_Data!F2148</f>
        <v>16</v>
      </c>
      <c r="G2148" s="3" t="str">
        <f>Raw_Data!G2148</f>
        <v>Asia</v>
      </c>
      <c r="H2148" s="3" t="str">
        <f>Raw_Data!H2148</f>
        <v>Desktop</v>
      </c>
      <c r="I2148" s="3">
        <f>Raw_Data!I2148</f>
        <v>13.99</v>
      </c>
      <c r="J2148" s="3">
        <f>Raw_Data!J2148</f>
        <v>0</v>
      </c>
      <c r="K2148" s="3" t="str">
        <f>Raw_Data!K2148</f>
        <v>PayPal</v>
      </c>
      <c r="L2148" s="3">
        <f>Raw_Data!L2148</f>
        <v>3</v>
      </c>
      <c r="M2148" s="3">
        <f>Raw_Data!M2148</f>
        <v>1.19</v>
      </c>
      <c r="N2148" s="3" t="str">
        <f>Raw_Data!N2148</f>
        <v>Comedy</v>
      </c>
      <c r="O2148" s="3" t="str">
        <f t="shared" si="330"/>
        <v>55-70</v>
      </c>
      <c r="P2148" s="3" t="str">
        <f t="shared" si="331"/>
        <v>10-24h</v>
      </c>
      <c r="Q2148" s="3" t="str">
        <f t="shared" si="332"/>
        <v>8-21d</v>
      </c>
      <c r="R2148" s="3" t="str">
        <f t="shared" si="333"/>
        <v>Medium</v>
      </c>
      <c r="S2148" s="3" t="str">
        <f t="shared" si="334"/>
        <v>Mid</v>
      </c>
      <c r="T2148" s="3" t="str">
        <f t="shared" si="335"/>
        <v>Active</v>
      </c>
      <c r="U2148" s="4">
        <f>1/(1+EXP(-(Predictive_Model!$B$5+((B2148-Predictive_Model!$B$20)/Predictive_Model!$C$20)*Predictive_Model!$D$20+((E2148-Predictive_Model!$B$21)/Predictive_Model!$C$21)*Predictive_Model!$D$21+((F2148-Predictive_Model!$B$22)/Predictive_Model!$C$22)*Predictive_Model!$D$22+((I2148-Predictive_Model!$B$23)/Predictive_Model!$C$23)*Predictive_Model!$D$23+((L2148-Predictive_Model!$B$24)/Predictive_Model!$C$24)*Predictive_Model!$D$24+((M2148-Predictive_Model!$B$25)/Predictive_Model!$C$25)*Predictive_Model!$D$25+IF(C2148="Male",Predictive_Model!$D$31,IF(C2148="Other",Predictive_Model!$D$32,0))+IF(D2148="Premium",Predictive_Model!$D$34,IF(D2148="Standard",Predictive_Model!$D$35,0))+IF(G2148="Asia",Predictive_Model!$D$37,IF(G2148="Europe",Predictive_Model!$D$38,IF(G2148="North America",Predictive_Model!$D$39,IF(G2148="Oceania",Predictive_Model!$D$40,IF(G2148="South America",Predictive_Model!$D$41,0)))))+IF(H2148="Laptop",Predictive_Model!$D$43,IF(H2148="Mobile",Predictive_Model!$D$44,IF(H2148="TV",Predictive_Model!$D$45,IF(H2148="Tablet",Predictive_Model!$D$46,0))))+IF(K2148="Crypto",Predictive_Model!$D$48,IF(K2148="Debit Card",Predictive_Model!$D$49,IF(K2148="Gift Card",Predictive_Model!$D$50,IF(K2148="PayPal",Predictive_Model!$D$51,0))))+IF(N2148="Comedy",Predictive_Model!$D$53,IF(N2148="Documentary",Predictive_Model!$D$54,IF(N2148="Drama",Predictive_Model!$D$55,IF(N2148="Horror",Predictive_Model!$D$56,IF(N2148="Romance",Predictive_Model!$D$57,IF(N2148="Sci-Fi",Predictive_Model!$D$58,0)))))))))</f>
        <v>9.7352403330771397E-3</v>
      </c>
      <c r="V2148" s="3" t="str">
        <f t="shared" si="336"/>
        <v>Low</v>
      </c>
      <c r="W2148" s="6">
        <f t="shared" si="337"/>
        <v>0.1361960122597492</v>
      </c>
      <c r="X2148" s="3" t="str">
        <f t="shared" si="338"/>
        <v>Monitor</v>
      </c>
      <c r="Y2148" s="3" t="str">
        <f t="shared" si="339"/>
        <v>OK</v>
      </c>
    </row>
    <row r="2149" spans="1:25" x14ac:dyDescent="0.25">
      <c r="A2149" s="3" t="str">
        <f>Raw_Data!A2149</f>
        <v>81f9ef23-4a14-44ac-9c0d-8322b1588958</v>
      </c>
      <c r="B2149" s="3">
        <f>Raw_Data!B2149</f>
        <v>44</v>
      </c>
      <c r="C2149" s="3" t="str">
        <f>Raw_Data!C2149</f>
        <v>Female</v>
      </c>
      <c r="D2149" s="3" t="str">
        <f>Raw_Data!D2149</f>
        <v>Basic</v>
      </c>
      <c r="E2149" s="3">
        <f>Raw_Data!E2149</f>
        <v>0.65</v>
      </c>
      <c r="F2149" s="3">
        <f>Raw_Data!F2149</f>
        <v>59</v>
      </c>
      <c r="G2149" s="3" t="str">
        <f>Raw_Data!G2149</f>
        <v>Africa</v>
      </c>
      <c r="H2149" s="3" t="str">
        <f>Raw_Data!H2149</f>
        <v>TV</v>
      </c>
      <c r="I2149" s="3">
        <f>Raw_Data!I2149</f>
        <v>8.99</v>
      </c>
      <c r="J2149" s="3">
        <f>Raw_Data!J2149</f>
        <v>1</v>
      </c>
      <c r="K2149" s="3" t="str">
        <f>Raw_Data!K2149</f>
        <v>PayPal</v>
      </c>
      <c r="L2149" s="3">
        <f>Raw_Data!L2149</f>
        <v>4</v>
      </c>
      <c r="M2149" s="3">
        <f>Raw_Data!M2149</f>
        <v>0.01</v>
      </c>
      <c r="N2149" s="3" t="str">
        <f>Raw_Data!N2149</f>
        <v>Horror</v>
      </c>
      <c r="O2149" s="3" t="str">
        <f t="shared" si="330"/>
        <v>35-44</v>
      </c>
      <c r="P2149" s="3" t="str">
        <f t="shared" si="331"/>
        <v>&lt;10h</v>
      </c>
      <c r="Q2149" s="3" t="str">
        <f t="shared" si="332"/>
        <v>46-60d</v>
      </c>
      <c r="R2149" s="3" t="str">
        <f t="shared" si="333"/>
        <v>Low</v>
      </c>
      <c r="S2149" s="3" t="str">
        <f t="shared" si="334"/>
        <v>Low</v>
      </c>
      <c r="T2149" s="3" t="str">
        <f t="shared" si="335"/>
        <v>Churned</v>
      </c>
      <c r="U2149" s="4">
        <f>1/(1+EXP(-(Predictive_Model!$B$5+((B2149-Predictive_Model!$B$20)/Predictive_Model!$C$20)*Predictive_Model!$D$20+((E2149-Predictive_Model!$B$21)/Predictive_Model!$C$21)*Predictive_Model!$D$21+((F2149-Predictive_Model!$B$22)/Predictive_Model!$C$22)*Predictive_Model!$D$22+((I2149-Predictive_Model!$B$23)/Predictive_Model!$C$23)*Predictive_Model!$D$23+((L2149-Predictive_Model!$B$24)/Predictive_Model!$C$24)*Predictive_Model!$D$24+((M2149-Predictive_Model!$B$25)/Predictive_Model!$C$25)*Predictive_Model!$D$25+IF(C2149="Male",Predictive_Model!$D$31,IF(C2149="Other",Predictive_Model!$D$32,0))+IF(D2149="Premium",Predictive_Model!$D$34,IF(D2149="Standard",Predictive_Model!$D$35,0))+IF(G2149="Asia",Predictive_Model!$D$37,IF(G2149="Europe",Predictive_Model!$D$38,IF(G2149="North America",Predictive_Model!$D$39,IF(G2149="Oceania",Predictive_Model!$D$40,IF(G2149="South America",Predictive_Model!$D$41,0)))))+IF(H2149="Laptop",Predictive_Model!$D$43,IF(H2149="Mobile",Predictive_Model!$D$44,IF(H2149="TV",Predictive_Model!$D$45,IF(H2149="Tablet",Predictive_Model!$D$46,0))))+IF(K2149="Crypto",Predictive_Model!$D$48,IF(K2149="Debit Card",Predictive_Model!$D$49,IF(K2149="Gift Card",Predictive_Model!$D$50,IF(K2149="PayPal",Predictive_Model!$D$51,0))))+IF(N2149="Comedy",Predictive_Model!$D$53,IF(N2149="Documentary",Predictive_Model!$D$54,IF(N2149="Drama",Predictive_Model!$D$55,IF(N2149="Horror",Predictive_Model!$D$56,IF(N2149="Romance",Predictive_Model!$D$57,IF(N2149="Sci-Fi",Predictive_Model!$D$58,0)))))))))</f>
        <v>0.99993113528851829</v>
      </c>
      <c r="V2149" s="3" t="str">
        <f t="shared" si="336"/>
        <v>Critical</v>
      </c>
      <c r="W2149" s="6">
        <f t="shared" si="337"/>
        <v>8.99</v>
      </c>
      <c r="X2149" s="3" t="str">
        <f t="shared" si="338"/>
        <v>Priority 2</v>
      </c>
      <c r="Y2149" s="3" t="str">
        <f t="shared" si="339"/>
        <v>OK</v>
      </c>
    </row>
    <row r="2150" spans="1:25" x14ac:dyDescent="0.25">
      <c r="A2150" s="3" t="str">
        <f>Raw_Data!A2150</f>
        <v>fd89085e-0ec9-40aa-8b8b-b72b7ca501da</v>
      </c>
      <c r="B2150" s="3">
        <f>Raw_Data!B2150</f>
        <v>29</v>
      </c>
      <c r="C2150" s="3" t="str">
        <f>Raw_Data!C2150</f>
        <v>Other</v>
      </c>
      <c r="D2150" s="3" t="str">
        <f>Raw_Data!D2150</f>
        <v>Premium</v>
      </c>
      <c r="E2150" s="3">
        <f>Raw_Data!E2150</f>
        <v>4.1900000000000004</v>
      </c>
      <c r="F2150" s="3">
        <f>Raw_Data!F2150</f>
        <v>54</v>
      </c>
      <c r="G2150" s="3" t="str">
        <f>Raw_Data!G2150</f>
        <v>South America</v>
      </c>
      <c r="H2150" s="3" t="str">
        <f>Raw_Data!H2150</f>
        <v>Desktop</v>
      </c>
      <c r="I2150" s="3">
        <f>Raw_Data!I2150</f>
        <v>17.989999999999998</v>
      </c>
      <c r="J2150" s="3">
        <f>Raw_Data!J2150</f>
        <v>1</v>
      </c>
      <c r="K2150" s="3" t="str">
        <f>Raw_Data!K2150</f>
        <v>Credit Card</v>
      </c>
      <c r="L2150" s="3">
        <f>Raw_Data!L2150</f>
        <v>1</v>
      </c>
      <c r="M2150" s="3">
        <f>Raw_Data!M2150</f>
        <v>0.08</v>
      </c>
      <c r="N2150" s="3" t="str">
        <f>Raw_Data!N2150</f>
        <v>Sci-Fi</v>
      </c>
      <c r="O2150" s="3" t="str">
        <f t="shared" si="330"/>
        <v>25-34</v>
      </c>
      <c r="P2150" s="3" t="str">
        <f t="shared" si="331"/>
        <v>&lt;10h</v>
      </c>
      <c r="Q2150" s="3" t="str">
        <f t="shared" si="332"/>
        <v>46-60d</v>
      </c>
      <c r="R2150" s="3" t="str">
        <f t="shared" si="333"/>
        <v>Low</v>
      </c>
      <c r="S2150" s="3" t="str">
        <f t="shared" si="334"/>
        <v>High</v>
      </c>
      <c r="T2150" s="3" t="str">
        <f t="shared" si="335"/>
        <v>Churned</v>
      </c>
      <c r="U2150" s="4">
        <f>1/(1+EXP(-(Predictive_Model!$B$5+((B2150-Predictive_Model!$B$20)/Predictive_Model!$C$20)*Predictive_Model!$D$20+((E2150-Predictive_Model!$B$21)/Predictive_Model!$C$21)*Predictive_Model!$D$21+((F2150-Predictive_Model!$B$22)/Predictive_Model!$C$22)*Predictive_Model!$D$22+((I2150-Predictive_Model!$B$23)/Predictive_Model!$C$23)*Predictive_Model!$D$23+((L2150-Predictive_Model!$B$24)/Predictive_Model!$C$24)*Predictive_Model!$D$24+((M2150-Predictive_Model!$B$25)/Predictive_Model!$C$25)*Predictive_Model!$D$25+IF(C2150="Male",Predictive_Model!$D$31,IF(C2150="Other",Predictive_Model!$D$32,0))+IF(D2150="Premium",Predictive_Model!$D$34,IF(D2150="Standard",Predictive_Model!$D$35,0))+IF(G2150="Asia",Predictive_Model!$D$37,IF(G2150="Europe",Predictive_Model!$D$38,IF(G2150="North America",Predictive_Model!$D$39,IF(G2150="Oceania",Predictive_Model!$D$40,IF(G2150="South America",Predictive_Model!$D$41,0)))))+IF(H2150="Laptop",Predictive_Model!$D$43,IF(H2150="Mobile",Predictive_Model!$D$44,IF(H2150="TV",Predictive_Model!$D$45,IF(H2150="Tablet",Predictive_Model!$D$46,0))))+IF(K2150="Crypto",Predictive_Model!$D$48,IF(K2150="Debit Card",Predictive_Model!$D$49,IF(K2150="Gift Card",Predictive_Model!$D$50,IF(K2150="PayPal",Predictive_Model!$D$51,0))))+IF(N2150="Comedy",Predictive_Model!$D$53,IF(N2150="Documentary",Predictive_Model!$D$54,IF(N2150="Drama",Predictive_Model!$D$55,IF(N2150="Horror",Predictive_Model!$D$56,IF(N2150="Romance",Predictive_Model!$D$57,IF(N2150="Sci-Fi",Predictive_Model!$D$58,0)))))))))</f>
        <v>0.99936188099728918</v>
      </c>
      <c r="V2150" s="3" t="str">
        <f t="shared" si="336"/>
        <v>Critical</v>
      </c>
      <c r="W2150" s="6">
        <f t="shared" si="337"/>
        <v>17.989999999999998</v>
      </c>
      <c r="X2150" s="3" t="str">
        <f t="shared" si="338"/>
        <v>Priority 1</v>
      </c>
      <c r="Y2150" s="3" t="str">
        <f t="shared" si="339"/>
        <v>OK</v>
      </c>
    </row>
    <row r="2151" spans="1:25" x14ac:dyDescent="0.25">
      <c r="A2151" s="3" t="str">
        <f>Raw_Data!A2151</f>
        <v>b3aa4ed8-5a94-461b-8446-d653fc705466</v>
      </c>
      <c r="B2151" s="3">
        <f>Raw_Data!B2151</f>
        <v>34</v>
      </c>
      <c r="C2151" s="3" t="str">
        <f>Raw_Data!C2151</f>
        <v>Male</v>
      </c>
      <c r="D2151" s="3" t="str">
        <f>Raw_Data!D2151</f>
        <v>Standard</v>
      </c>
      <c r="E2151" s="3">
        <f>Raw_Data!E2151</f>
        <v>16.36</v>
      </c>
      <c r="F2151" s="3">
        <f>Raw_Data!F2151</f>
        <v>22</v>
      </c>
      <c r="G2151" s="3" t="str">
        <f>Raw_Data!G2151</f>
        <v>Oceania</v>
      </c>
      <c r="H2151" s="3" t="str">
        <f>Raw_Data!H2151</f>
        <v>Desktop</v>
      </c>
      <c r="I2151" s="3">
        <f>Raw_Data!I2151</f>
        <v>13.99</v>
      </c>
      <c r="J2151" s="3">
        <f>Raw_Data!J2151</f>
        <v>0</v>
      </c>
      <c r="K2151" s="3" t="str">
        <f>Raw_Data!K2151</f>
        <v>Gift Card</v>
      </c>
      <c r="L2151" s="3">
        <f>Raw_Data!L2151</f>
        <v>2</v>
      </c>
      <c r="M2151" s="3">
        <f>Raw_Data!M2151</f>
        <v>0.71</v>
      </c>
      <c r="N2151" s="3" t="str">
        <f>Raw_Data!N2151</f>
        <v>Romance</v>
      </c>
      <c r="O2151" s="3" t="str">
        <f t="shared" si="330"/>
        <v>25-34</v>
      </c>
      <c r="P2151" s="3" t="str">
        <f t="shared" si="331"/>
        <v>10-24h</v>
      </c>
      <c r="Q2151" s="3" t="str">
        <f t="shared" si="332"/>
        <v>22-45d</v>
      </c>
      <c r="R2151" s="3" t="str">
        <f t="shared" si="333"/>
        <v>Medium</v>
      </c>
      <c r="S2151" s="3" t="str">
        <f t="shared" si="334"/>
        <v>Mid</v>
      </c>
      <c r="T2151" s="3" t="str">
        <f t="shared" si="335"/>
        <v>Active</v>
      </c>
      <c r="U2151" s="4">
        <f>1/(1+EXP(-(Predictive_Model!$B$5+((B2151-Predictive_Model!$B$20)/Predictive_Model!$C$20)*Predictive_Model!$D$20+((E2151-Predictive_Model!$B$21)/Predictive_Model!$C$21)*Predictive_Model!$D$21+((F2151-Predictive_Model!$B$22)/Predictive_Model!$C$22)*Predictive_Model!$D$22+((I2151-Predictive_Model!$B$23)/Predictive_Model!$C$23)*Predictive_Model!$D$23+((L2151-Predictive_Model!$B$24)/Predictive_Model!$C$24)*Predictive_Model!$D$24+((M2151-Predictive_Model!$B$25)/Predictive_Model!$C$25)*Predictive_Model!$D$25+IF(C2151="Male",Predictive_Model!$D$31,IF(C2151="Other",Predictive_Model!$D$32,0))+IF(D2151="Premium",Predictive_Model!$D$34,IF(D2151="Standard",Predictive_Model!$D$35,0))+IF(G2151="Asia",Predictive_Model!$D$37,IF(G2151="Europe",Predictive_Model!$D$38,IF(G2151="North America",Predictive_Model!$D$39,IF(G2151="Oceania",Predictive_Model!$D$40,IF(G2151="South America",Predictive_Model!$D$41,0)))))+IF(H2151="Laptop",Predictive_Model!$D$43,IF(H2151="Mobile",Predictive_Model!$D$44,IF(H2151="TV",Predictive_Model!$D$45,IF(H2151="Tablet",Predictive_Model!$D$46,0))))+IF(K2151="Crypto",Predictive_Model!$D$48,IF(K2151="Debit Card",Predictive_Model!$D$49,IF(K2151="Gift Card",Predictive_Model!$D$50,IF(K2151="PayPal",Predictive_Model!$D$51,0))))+IF(N2151="Comedy",Predictive_Model!$D$53,IF(N2151="Documentary",Predictive_Model!$D$54,IF(N2151="Drama",Predictive_Model!$D$55,IF(N2151="Horror",Predictive_Model!$D$56,IF(N2151="Romance",Predictive_Model!$D$57,IF(N2151="Sci-Fi",Predictive_Model!$D$58,0)))))))))</f>
        <v>0.41397846664589144</v>
      </c>
      <c r="V2151" s="3" t="str">
        <f t="shared" si="336"/>
        <v>Medium</v>
      </c>
      <c r="W2151" s="6">
        <f t="shared" si="337"/>
        <v>5.7915587483760209</v>
      </c>
      <c r="X2151" s="3" t="str">
        <f t="shared" si="338"/>
        <v>Monitor</v>
      </c>
      <c r="Y2151" s="3" t="str">
        <f t="shared" si="339"/>
        <v>OK</v>
      </c>
    </row>
    <row r="2152" spans="1:25" x14ac:dyDescent="0.25">
      <c r="A2152" s="3" t="str">
        <f>Raw_Data!A2152</f>
        <v>099bd55e-eb92-4b54-b33a-c148619d6148</v>
      </c>
      <c r="B2152" s="3">
        <f>Raw_Data!B2152</f>
        <v>35</v>
      </c>
      <c r="C2152" s="3" t="str">
        <f>Raw_Data!C2152</f>
        <v>Male</v>
      </c>
      <c r="D2152" s="3" t="str">
        <f>Raw_Data!D2152</f>
        <v>Premium</v>
      </c>
      <c r="E2152" s="3">
        <f>Raw_Data!E2152</f>
        <v>7.93</v>
      </c>
      <c r="F2152" s="3">
        <f>Raw_Data!F2152</f>
        <v>19</v>
      </c>
      <c r="G2152" s="3" t="str">
        <f>Raw_Data!G2152</f>
        <v>North America</v>
      </c>
      <c r="H2152" s="3" t="str">
        <f>Raw_Data!H2152</f>
        <v>TV</v>
      </c>
      <c r="I2152" s="3">
        <f>Raw_Data!I2152</f>
        <v>17.989999999999998</v>
      </c>
      <c r="J2152" s="3">
        <f>Raw_Data!J2152</f>
        <v>0</v>
      </c>
      <c r="K2152" s="3" t="str">
        <f>Raw_Data!K2152</f>
        <v>PayPal</v>
      </c>
      <c r="L2152" s="3">
        <f>Raw_Data!L2152</f>
        <v>5</v>
      </c>
      <c r="M2152" s="3">
        <f>Raw_Data!M2152</f>
        <v>0.4</v>
      </c>
      <c r="N2152" s="3" t="str">
        <f>Raw_Data!N2152</f>
        <v>Horror</v>
      </c>
      <c r="O2152" s="3" t="str">
        <f t="shared" si="330"/>
        <v>35-44</v>
      </c>
      <c r="P2152" s="3" t="str">
        <f t="shared" si="331"/>
        <v>&lt;10h</v>
      </c>
      <c r="Q2152" s="3" t="str">
        <f t="shared" si="332"/>
        <v>8-21d</v>
      </c>
      <c r="R2152" s="3" t="str">
        <f t="shared" si="333"/>
        <v>Medium</v>
      </c>
      <c r="S2152" s="3" t="str">
        <f t="shared" si="334"/>
        <v>High</v>
      </c>
      <c r="T2152" s="3" t="str">
        <f t="shared" si="335"/>
        <v>Active</v>
      </c>
      <c r="U2152" s="4">
        <f>1/(1+EXP(-(Predictive_Model!$B$5+((B2152-Predictive_Model!$B$20)/Predictive_Model!$C$20)*Predictive_Model!$D$20+((E2152-Predictive_Model!$B$21)/Predictive_Model!$C$21)*Predictive_Model!$D$21+((F2152-Predictive_Model!$B$22)/Predictive_Model!$C$22)*Predictive_Model!$D$22+((I2152-Predictive_Model!$B$23)/Predictive_Model!$C$23)*Predictive_Model!$D$23+((L2152-Predictive_Model!$B$24)/Predictive_Model!$C$24)*Predictive_Model!$D$24+((M2152-Predictive_Model!$B$25)/Predictive_Model!$C$25)*Predictive_Model!$D$25+IF(C2152="Male",Predictive_Model!$D$31,IF(C2152="Other",Predictive_Model!$D$32,0))+IF(D2152="Premium",Predictive_Model!$D$34,IF(D2152="Standard",Predictive_Model!$D$35,0))+IF(G2152="Asia",Predictive_Model!$D$37,IF(G2152="Europe",Predictive_Model!$D$38,IF(G2152="North America",Predictive_Model!$D$39,IF(G2152="Oceania",Predictive_Model!$D$40,IF(G2152="South America",Predictive_Model!$D$41,0)))))+IF(H2152="Laptop",Predictive_Model!$D$43,IF(H2152="Mobile",Predictive_Model!$D$44,IF(H2152="TV",Predictive_Model!$D$45,IF(H2152="Tablet",Predictive_Model!$D$46,0))))+IF(K2152="Crypto",Predictive_Model!$D$48,IF(K2152="Debit Card",Predictive_Model!$D$49,IF(K2152="Gift Card",Predictive_Model!$D$50,IF(K2152="PayPal",Predictive_Model!$D$51,0))))+IF(N2152="Comedy",Predictive_Model!$D$53,IF(N2152="Documentary",Predictive_Model!$D$54,IF(N2152="Drama",Predictive_Model!$D$55,IF(N2152="Horror",Predictive_Model!$D$56,IF(N2152="Romance",Predictive_Model!$D$57,IF(N2152="Sci-Fi",Predictive_Model!$D$58,0)))))))))</f>
        <v>7.6457661642853517E-2</v>
      </c>
      <c r="V2152" s="3" t="str">
        <f t="shared" si="336"/>
        <v>Low</v>
      </c>
      <c r="W2152" s="6">
        <f t="shared" si="337"/>
        <v>1.3754733329549347</v>
      </c>
      <c r="X2152" s="3" t="str">
        <f t="shared" si="338"/>
        <v>Monitor</v>
      </c>
      <c r="Y2152" s="3" t="str">
        <f t="shared" si="339"/>
        <v>OK</v>
      </c>
    </row>
    <row r="2153" spans="1:25" x14ac:dyDescent="0.25">
      <c r="A2153" s="3" t="str">
        <f>Raw_Data!A2153</f>
        <v>90ad70cd-6152-4d45-a6a3-9289f33ed606</v>
      </c>
      <c r="B2153" s="3">
        <f>Raw_Data!B2153</f>
        <v>49</v>
      </c>
      <c r="C2153" s="3" t="str">
        <f>Raw_Data!C2153</f>
        <v>Male</v>
      </c>
      <c r="D2153" s="3" t="str">
        <f>Raw_Data!D2153</f>
        <v>Premium</v>
      </c>
      <c r="E2153" s="3">
        <f>Raw_Data!E2153</f>
        <v>6.06</v>
      </c>
      <c r="F2153" s="3">
        <f>Raw_Data!F2153</f>
        <v>12</v>
      </c>
      <c r="G2153" s="3" t="str">
        <f>Raw_Data!G2153</f>
        <v>Asia</v>
      </c>
      <c r="H2153" s="3" t="str">
        <f>Raw_Data!H2153</f>
        <v>TV</v>
      </c>
      <c r="I2153" s="3">
        <f>Raw_Data!I2153</f>
        <v>17.989999999999998</v>
      </c>
      <c r="J2153" s="3">
        <f>Raw_Data!J2153</f>
        <v>0</v>
      </c>
      <c r="K2153" s="3" t="str">
        <f>Raw_Data!K2153</f>
        <v>PayPal</v>
      </c>
      <c r="L2153" s="3">
        <f>Raw_Data!L2153</f>
        <v>5</v>
      </c>
      <c r="M2153" s="3">
        <f>Raw_Data!M2153</f>
        <v>0.47</v>
      </c>
      <c r="N2153" s="3" t="str">
        <f>Raw_Data!N2153</f>
        <v>Comedy</v>
      </c>
      <c r="O2153" s="3" t="str">
        <f t="shared" si="330"/>
        <v>45-54</v>
      </c>
      <c r="P2153" s="3" t="str">
        <f t="shared" si="331"/>
        <v>&lt;10h</v>
      </c>
      <c r="Q2153" s="3" t="str">
        <f t="shared" si="332"/>
        <v>8-21d</v>
      </c>
      <c r="R2153" s="3" t="str">
        <f t="shared" si="333"/>
        <v>Medium</v>
      </c>
      <c r="S2153" s="3" t="str">
        <f t="shared" si="334"/>
        <v>High</v>
      </c>
      <c r="T2153" s="3" t="str">
        <f t="shared" si="335"/>
        <v>Active</v>
      </c>
      <c r="U2153" s="4">
        <f>1/(1+EXP(-(Predictive_Model!$B$5+((B2153-Predictive_Model!$B$20)/Predictive_Model!$C$20)*Predictive_Model!$D$20+((E2153-Predictive_Model!$B$21)/Predictive_Model!$C$21)*Predictive_Model!$D$21+((F2153-Predictive_Model!$B$22)/Predictive_Model!$C$22)*Predictive_Model!$D$22+((I2153-Predictive_Model!$B$23)/Predictive_Model!$C$23)*Predictive_Model!$D$23+((L2153-Predictive_Model!$B$24)/Predictive_Model!$C$24)*Predictive_Model!$D$24+((M2153-Predictive_Model!$B$25)/Predictive_Model!$C$25)*Predictive_Model!$D$25+IF(C2153="Male",Predictive_Model!$D$31,IF(C2153="Other",Predictive_Model!$D$32,0))+IF(D2153="Premium",Predictive_Model!$D$34,IF(D2153="Standard",Predictive_Model!$D$35,0))+IF(G2153="Asia",Predictive_Model!$D$37,IF(G2153="Europe",Predictive_Model!$D$38,IF(G2153="North America",Predictive_Model!$D$39,IF(G2153="Oceania",Predictive_Model!$D$40,IF(G2153="South America",Predictive_Model!$D$41,0)))))+IF(H2153="Laptop",Predictive_Model!$D$43,IF(H2153="Mobile",Predictive_Model!$D$44,IF(H2153="TV",Predictive_Model!$D$45,IF(H2153="Tablet",Predictive_Model!$D$46,0))))+IF(K2153="Crypto",Predictive_Model!$D$48,IF(K2153="Debit Card",Predictive_Model!$D$49,IF(K2153="Gift Card",Predictive_Model!$D$50,IF(K2153="PayPal",Predictive_Model!$D$51,0))))+IF(N2153="Comedy",Predictive_Model!$D$53,IF(N2153="Documentary",Predictive_Model!$D$54,IF(N2153="Drama",Predictive_Model!$D$55,IF(N2153="Horror",Predictive_Model!$D$56,IF(N2153="Romance",Predictive_Model!$D$57,IF(N2153="Sci-Fi",Predictive_Model!$D$58,0)))))))))</f>
        <v>3.949151298353442E-2</v>
      </c>
      <c r="V2153" s="3" t="str">
        <f t="shared" si="336"/>
        <v>Low</v>
      </c>
      <c r="W2153" s="6">
        <f t="shared" si="337"/>
        <v>0.7104523185737841</v>
      </c>
      <c r="X2153" s="3" t="str">
        <f t="shared" si="338"/>
        <v>Monitor</v>
      </c>
      <c r="Y2153" s="3" t="str">
        <f t="shared" si="339"/>
        <v>OK</v>
      </c>
    </row>
    <row r="2154" spans="1:25" x14ac:dyDescent="0.25">
      <c r="A2154" s="3" t="str">
        <f>Raw_Data!A2154</f>
        <v>1a69031e-2a84-46b5-a375-e94e60ab0bc7</v>
      </c>
      <c r="B2154" s="3">
        <f>Raw_Data!B2154</f>
        <v>54</v>
      </c>
      <c r="C2154" s="3" t="str">
        <f>Raw_Data!C2154</f>
        <v>Other</v>
      </c>
      <c r="D2154" s="3" t="str">
        <f>Raw_Data!D2154</f>
        <v>Basic</v>
      </c>
      <c r="E2154" s="3">
        <f>Raw_Data!E2154</f>
        <v>9.44</v>
      </c>
      <c r="F2154" s="3">
        <f>Raw_Data!F2154</f>
        <v>36</v>
      </c>
      <c r="G2154" s="3" t="str">
        <f>Raw_Data!G2154</f>
        <v>South America</v>
      </c>
      <c r="H2154" s="3" t="str">
        <f>Raw_Data!H2154</f>
        <v>Tablet</v>
      </c>
      <c r="I2154" s="3">
        <f>Raw_Data!I2154</f>
        <v>8.99</v>
      </c>
      <c r="J2154" s="3">
        <f>Raw_Data!J2154</f>
        <v>1</v>
      </c>
      <c r="K2154" s="3" t="str">
        <f>Raw_Data!K2154</f>
        <v>Crypto</v>
      </c>
      <c r="L2154" s="3">
        <f>Raw_Data!L2154</f>
        <v>4</v>
      </c>
      <c r="M2154" s="3">
        <f>Raw_Data!M2154</f>
        <v>0.26</v>
      </c>
      <c r="N2154" s="3" t="str">
        <f>Raw_Data!N2154</f>
        <v>Comedy</v>
      </c>
      <c r="O2154" s="3" t="str">
        <f t="shared" si="330"/>
        <v>45-54</v>
      </c>
      <c r="P2154" s="3" t="str">
        <f t="shared" si="331"/>
        <v>&lt;10h</v>
      </c>
      <c r="Q2154" s="3" t="str">
        <f t="shared" si="332"/>
        <v>22-45d</v>
      </c>
      <c r="R2154" s="3" t="str">
        <f t="shared" si="333"/>
        <v>Medium</v>
      </c>
      <c r="S2154" s="3" t="str">
        <f t="shared" si="334"/>
        <v>Low</v>
      </c>
      <c r="T2154" s="3" t="str">
        <f t="shared" si="335"/>
        <v>Churned</v>
      </c>
      <c r="U2154" s="4">
        <f>1/(1+EXP(-(Predictive_Model!$B$5+((B2154-Predictive_Model!$B$20)/Predictive_Model!$C$20)*Predictive_Model!$D$20+((E2154-Predictive_Model!$B$21)/Predictive_Model!$C$21)*Predictive_Model!$D$21+((F2154-Predictive_Model!$B$22)/Predictive_Model!$C$22)*Predictive_Model!$D$22+((I2154-Predictive_Model!$B$23)/Predictive_Model!$C$23)*Predictive_Model!$D$23+((L2154-Predictive_Model!$B$24)/Predictive_Model!$C$24)*Predictive_Model!$D$24+((M2154-Predictive_Model!$B$25)/Predictive_Model!$C$25)*Predictive_Model!$D$25+IF(C2154="Male",Predictive_Model!$D$31,IF(C2154="Other",Predictive_Model!$D$32,0))+IF(D2154="Premium",Predictive_Model!$D$34,IF(D2154="Standard",Predictive_Model!$D$35,0))+IF(G2154="Asia",Predictive_Model!$D$37,IF(G2154="Europe",Predictive_Model!$D$38,IF(G2154="North America",Predictive_Model!$D$39,IF(G2154="Oceania",Predictive_Model!$D$40,IF(G2154="South America",Predictive_Model!$D$41,0)))))+IF(H2154="Laptop",Predictive_Model!$D$43,IF(H2154="Mobile",Predictive_Model!$D$44,IF(H2154="TV",Predictive_Model!$D$45,IF(H2154="Tablet",Predictive_Model!$D$46,0))))+IF(K2154="Crypto",Predictive_Model!$D$48,IF(K2154="Debit Card",Predictive_Model!$D$49,IF(K2154="Gift Card",Predictive_Model!$D$50,IF(K2154="PayPal",Predictive_Model!$D$51,0))))+IF(N2154="Comedy",Predictive_Model!$D$53,IF(N2154="Documentary",Predictive_Model!$D$54,IF(N2154="Drama",Predictive_Model!$D$55,IF(N2154="Horror",Predictive_Model!$D$56,IF(N2154="Romance",Predictive_Model!$D$57,IF(N2154="Sci-Fi",Predictive_Model!$D$58,0)))))))))</f>
        <v>0.99349460505738263</v>
      </c>
      <c r="V2154" s="3" t="str">
        <f t="shared" si="336"/>
        <v>Critical</v>
      </c>
      <c r="W2154" s="6">
        <f t="shared" si="337"/>
        <v>8.99</v>
      </c>
      <c r="X2154" s="3" t="str">
        <f t="shared" si="338"/>
        <v>Priority 2</v>
      </c>
      <c r="Y2154" s="3" t="str">
        <f t="shared" si="339"/>
        <v>OK</v>
      </c>
    </row>
    <row r="2155" spans="1:25" x14ac:dyDescent="0.25">
      <c r="A2155" s="3" t="str">
        <f>Raw_Data!A2155</f>
        <v>065606ab-5f1f-428f-b2c5-c6da4baf9597</v>
      </c>
      <c r="B2155" s="3">
        <f>Raw_Data!B2155</f>
        <v>27</v>
      </c>
      <c r="C2155" s="3" t="str">
        <f>Raw_Data!C2155</f>
        <v>Male</v>
      </c>
      <c r="D2155" s="3" t="str">
        <f>Raw_Data!D2155</f>
        <v>Premium</v>
      </c>
      <c r="E2155" s="3">
        <f>Raw_Data!E2155</f>
        <v>6.31</v>
      </c>
      <c r="F2155" s="3">
        <f>Raw_Data!F2155</f>
        <v>55</v>
      </c>
      <c r="G2155" s="3" t="str">
        <f>Raw_Data!G2155</f>
        <v>Africa</v>
      </c>
      <c r="H2155" s="3" t="str">
        <f>Raw_Data!H2155</f>
        <v>Tablet</v>
      </c>
      <c r="I2155" s="3">
        <f>Raw_Data!I2155</f>
        <v>17.989999999999998</v>
      </c>
      <c r="J2155" s="3">
        <f>Raw_Data!J2155</f>
        <v>0</v>
      </c>
      <c r="K2155" s="3" t="str">
        <f>Raw_Data!K2155</f>
        <v>PayPal</v>
      </c>
      <c r="L2155" s="3">
        <f>Raw_Data!L2155</f>
        <v>4</v>
      </c>
      <c r="M2155" s="3">
        <f>Raw_Data!M2155</f>
        <v>0.11</v>
      </c>
      <c r="N2155" s="3" t="str">
        <f>Raw_Data!N2155</f>
        <v>Comedy</v>
      </c>
      <c r="O2155" s="3" t="str">
        <f t="shared" si="330"/>
        <v>25-34</v>
      </c>
      <c r="P2155" s="3" t="str">
        <f t="shared" si="331"/>
        <v>&lt;10h</v>
      </c>
      <c r="Q2155" s="3" t="str">
        <f t="shared" si="332"/>
        <v>46-60d</v>
      </c>
      <c r="R2155" s="3" t="str">
        <f t="shared" si="333"/>
        <v>Low</v>
      </c>
      <c r="S2155" s="3" t="str">
        <f t="shared" si="334"/>
        <v>High</v>
      </c>
      <c r="T2155" s="3" t="str">
        <f t="shared" si="335"/>
        <v>Active</v>
      </c>
      <c r="U2155" s="4">
        <f>1/(1+EXP(-(Predictive_Model!$B$5+((B2155-Predictive_Model!$B$20)/Predictive_Model!$C$20)*Predictive_Model!$D$20+((E2155-Predictive_Model!$B$21)/Predictive_Model!$C$21)*Predictive_Model!$D$21+((F2155-Predictive_Model!$B$22)/Predictive_Model!$C$22)*Predictive_Model!$D$22+((I2155-Predictive_Model!$B$23)/Predictive_Model!$C$23)*Predictive_Model!$D$23+((L2155-Predictive_Model!$B$24)/Predictive_Model!$C$24)*Predictive_Model!$D$24+((M2155-Predictive_Model!$B$25)/Predictive_Model!$C$25)*Predictive_Model!$D$25+IF(C2155="Male",Predictive_Model!$D$31,IF(C2155="Other",Predictive_Model!$D$32,0))+IF(D2155="Premium",Predictive_Model!$D$34,IF(D2155="Standard",Predictive_Model!$D$35,0))+IF(G2155="Asia",Predictive_Model!$D$37,IF(G2155="Europe",Predictive_Model!$D$38,IF(G2155="North America",Predictive_Model!$D$39,IF(G2155="Oceania",Predictive_Model!$D$40,IF(G2155="South America",Predictive_Model!$D$41,0)))))+IF(H2155="Laptop",Predictive_Model!$D$43,IF(H2155="Mobile",Predictive_Model!$D$44,IF(H2155="TV",Predictive_Model!$D$45,IF(H2155="Tablet",Predictive_Model!$D$46,0))))+IF(K2155="Crypto",Predictive_Model!$D$48,IF(K2155="Debit Card",Predictive_Model!$D$49,IF(K2155="Gift Card",Predictive_Model!$D$50,IF(K2155="PayPal",Predictive_Model!$D$51,0))))+IF(N2155="Comedy",Predictive_Model!$D$53,IF(N2155="Documentary",Predictive_Model!$D$54,IF(N2155="Drama",Predictive_Model!$D$55,IF(N2155="Horror",Predictive_Model!$D$56,IF(N2155="Romance",Predictive_Model!$D$57,IF(N2155="Sci-Fi",Predictive_Model!$D$58,0)))))))))</f>
        <v>0.9965146299225669</v>
      </c>
      <c r="V2155" s="3" t="str">
        <f t="shared" si="336"/>
        <v>Critical</v>
      </c>
      <c r="W2155" s="6">
        <f t="shared" si="337"/>
        <v>17.927298192306978</v>
      </c>
      <c r="X2155" s="3" t="str">
        <f t="shared" si="338"/>
        <v>Priority 1</v>
      </c>
      <c r="Y2155" s="3" t="str">
        <f t="shared" si="339"/>
        <v>OK</v>
      </c>
    </row>
    <row r="2156" spans="1:25" x14ac:dyDescent="0.25">
      <c r="A2156" s="3" t="str">
        <f>Raw_Data!A2156</f>
        <v>1660ae96-d64f-496c-91cb-bdac9b7722aa</v>
      </c>
      <c r="B2156" s="3">
        <f>Raw_Data!B2156</f>
        <v>44</v>
      </c>
      <c r="C2156" s="3" t="str">
        <f>Raw_Data!C2156</f>
        <v>Male</v>
      </c>
      <c r="D2156" s="3" t="str">
        <f>Raw_Data!D2156</f>
        <v>Standard</v>
      </c>
      <c r="E2156" s="3">
        <f>Raw_Data!E2156</f>
        <v>15.75</v>
      </c>
      <c r="F2156" s="3">
        <f>Raw_Data!F2156</f>
        <v>47</v>
      </c>
      <c r="G2156" s="3" t="str">
        <f>Raw_Data!G2156</f>
        <v>Asia</v>
      </c>
      <c r="H2156" s="3" t="str">
        <f>Raw_Data!H2156</f>
        <v>Desktop</v>
      </c>
      <c r="I2156" s="3">
        <f>Raw_Data!I2156</f>
        <v>13.99</v>
      </c>
      <c r="J2156" s="3">
        <f>Raw_Data!J2156</f>
        <v>1</v>
      </c>
      <c r="K2156" s="3" t="str">
        <f>Raw_Data!K2156</f>
        <v>Gift Card</v>
      </c>
      <c r="L2156" s="3">
        <f>Raw_Data!L2156</f>
        <v>4</v>
      </c>
      <c r="M2156" s="3">
        <f>Raw_Data!M2156</f>
        <v>0.33</v>
      </c>
      <c r="N2156" s="3" t="str">
        <f>Raw_Data!N2156</f>
        <v>Comedy</v>
      </c>
      <c r="O2156" s="3" t="str">
        <f t="shared" si="330"/>
        <v>35-44</v>
      </c>
      <c r="P2156" s="3" t="str">
        <f t="shared" si="331"/>
        <v>10-24h</v>
      </c>
      <c r="Q2156" s="3" t="str">
        <f t="shared" si="332"/>
        <v>46-60d</v>
      </c>
      <c r="R2156" s="3" t="str">
        <f t="shared" si="333"/>
        <v>Medium</v>
      </c>
      <c r="S2156" s="3" t="str">
        <f t="shared" si="334"/>
        <v>Mid</v>
      </c>
      <c r="T2156" s="3" t="str">
        <f t="shared" si="335"/>
        <v>Churned</v>
      </c>
      <c r="U2156" s="4">
        <f>1/(1+EXP(-(Predictive_Model!$B$5+((B2156-Predictive_Model!$B$20)/Predictive_Model!$C$20)*Predictive_Model!$D$20+((E2156-Predictive_Model!$B$21)/Predictive_Model!$C$21)*Predictive_Model!$D$21+((F2156-Predictive_Model!$B$22)/Predictive_Model!$C$22)*Predictive_Model!$D$22+((I2156-Predictive_Model!$B$23)/Predictive_Model!$C$23)*Predictive_Model!$D$23+((L2156-Predictive_Model!$B$24)/Predictive_Model!$C$24)*Predictive_Model!$D$24+((M2156-Predictive_Model!$B$25)/Predictive_Model!$C$25)*Predictive_Model!$D$25+IF(C2156="Male",Predictive_Model!$D$31,IF(C2156="Other",Predictive_Model!$D$32,0))+IF(D2156="Premium",Predictive_Model!$D$34,IF(D2156="Standard",Predictive_Model!$D$35,0))+IF(G2156="Asia",Predictive_Model!$D$37,IF(G2156="Europe",Predictive_Model!$D$38,IF(G2156="North America",Predictive_Model!$D$39,IF(G2156="Oceania",Predictive_Model!$D$40,IF(G2156="South America",Predictive_Model!$D$41,0)))))+IF(H2156="Laptop",Predictive_Model!$D$43,IF(H2156="Mobile",Predictive_Model!$D$44,IF(H2156="TV",Predictive_Model!$D$45,IF(H2156="Tablet",Predictive_Model!$D$46,0))))+IF(K2156="Crypto",Predictive_Model!$D$48,IF(K2156="Debit Card",Predictive_Model!$D$49,IF(K2156="Gift Card",Predictive_Model!$D$50,IF(K2156="PayPal",Predictive_Model!$D$51,0))))+IF(N2156="Comedy",Predictive_Model!$D$53,IF(N2156="Documentary",Predictive_Model!$D$54,IF(N2156="Drama",Predictive_Model!$D$55,IF(N2156="Horror",Predictive_Model!$D$56,IF(N2156="Romance",Predictive_Model!$D$57,IF(N2156="Sci-Fi",Predictive_Model!$D$58,0)))))))))</f>
        <v>0.87357586330175863</v>
      </c>
      <c r="V2156" s="3" t="str">
        <f t="shared" si="336"/>
        <v>Critical</v>
      </c>
      <c r="W2156" s="6">
        <f t="shared" si="337"/>
        <v>13.99</v>
      </c>
      <c r="X2156" s="3" t="str">
        <f t="shared" si="338"/>
        <v>Priority 2</v>
      </c>
      <c r="Y2156" s="3" t="str">
        <f t="shared" si="339"/>
        <v>OK</v>
      </c>
    </row>
    <row r="2157" spans="1:25" x14ac:dyDescent="0.25">
      <c r="A2157" s="3" t="str">
        <f>Raw_Data!A2157</f>
        <v>eb8761bc-db4a-4e20-951a-e00522afcb18</v>
      </c>
      <c r="B2157" s="3">
        <f>Raw_Data!B2157</f>
        <v>50</v>
      </c>
      <c r="C2157" s="3" t="str">
        <f>Raw_Data!C2157</f>
        <v>Other</v>
      </c>
      <c r="D2157" s="3" t="str">
        <f>Raw_Data!D2157</f>
        <v>Premium</v>
      </c>
      <c r="E2157" s="3">
        <f>Raw_Data!E2157</f>
        <v>2.77</v>
      </c>
      <c r="F2157" s="3">
        <f>Raw_Data!F2157</f>
        <v>49</v>
      </c>
      <c r="G2157" s="3" t="str">
        <f>Raw_Data!G2157</f>
        <v>South America</v>
      </c>
      <c r="H2157" s="3" t="str">
        <f>Raw_Data!H2157</f>
        <v>Mobile</v>
      </c>
      <c r="I2157" s="3">
        <f>Raw_Data!I2157</f>
        <v>17.989999999999998</v>
      </c>
      <c r="J2157" s="3">
        <f>Raw_Data!J2157</f>
        <v>1</v>
      </c>
      <c r="K2157" s="3" t="str">
        <f>Raw_Data!K2157</f>
        <v>Debit Card</v>
      </c>
      <c r="L2157" s="3">
        <f>Raw_Data!L2157</f>
        <v>4</v>
      </c>
      <c r="M2157" s="3">
        <f>Raw_Data!M2157</f>
        <v>0.06</v>
      </c>
      <c r="N2157" s="3" t="str">
        <f>Raw_Data!N2157</f>
        <v>Drama</v>
      </c>
      <c r="O2157" s="3" t="str">
        <f t="shared" si="330"/>
        <v>45-54</v>
      </c>
      <c r="P2157" s="3" t="str">
        <f t="shared" si="331"/>
        <v>&lt;10h</v>
      </c>
      <c r="Q2157" s="3" t="str">
        <f t="shared" si="332"/>
        <v>46-60d</v>
      </c>
      <c r="R2157" s="3" t="str">
        <f t="shared" si="333"/>
        <v>Low</v>
      </c>
      <c r="S2157" s="3" t="str">
        <f t="shared" si="334"/>
        <v>High</v>
      </c>
      <c r="T2157" s="3" t="str">
        <f t="shared" si="335"/>
        <v>Churned</v>
      </c>
      <c r="U2157" s="4">
        <f>1/(1+EXP(-(Predictive_Model!$B$5+((B2157-Predictive_Model!$B$20)/Predictive_Model!$C$20)*Predictive_Model!$D$20+((E2157-Predictive_Model!$B$21)/Predictive_Model!$C$21)*Predictive_Model!$D$21+((F2157-Predictive_Model!$B$22)/Predictive_Model!$C$22)*Predictive_Model!$D$22+((I2157-Predictive_Model!$B$23)/Predictive_Model!$C$23)*Predictive_Model!$D$23+((L2157-Predictive_Model!$B$24)/Predictive_Model!$C$24)*Predictive_Model!$D$24+((M2157-Predictive_Model!$B$25)/Predictive_Model!$C$25)*Predictive_Model!$D$25+IF(C2157="Male",Predictive_Model!$D$31,IF(C2157="Other",Predictive_Model!$D$32,0))+IF(D2157="Premium",Predictive_Model!$D$34,IF(D2157="Standard",Predictive_Model!$D$35,0))+IF(G2157="Asia",Predictive_Model!$D$37,IF(G2157="Europe",Predictive_Model!$D$38,IF(G2157="North America",Predictive_Model!$D$39,IF(G2157="Oceania",Predictive_Model!$D$40,IF(G2157="South America",Predictive_Model!$D$41,0)))))+IF(H2157="Laptop",Predictive_Model!$D$43,IF(H2157="Mobile",Predictive_Model!$D$44,IF(H2157="TV",Predictive_Model!$D$45,IF(H2157="Tablet",Predictive_Model!$D$46,0))))+IF(K2157="Crypto",Predictive_Model!$D$48,IF(K2157="Debit Card",Predictive_Model!$D$49,IF(K2157="Gift Card",Predictive_Model!$D$50,IF(K2157="PayPal",Predictive_Model!$D$51,0))))+IF(N2157="Comedy",Predictive_Model!$D$53,IF(N2157="Documentary",Predictive_Model!$D$54,IF(N2157="Drama",Predictive_Model!$D$55,IF(N2157="Horror",Predictive_Model!$D$56,IF(N2157="Romance",Predictive_Model!$D$57,IF(N2157="Sci-Fi",Predictive_Model!$D$58,0)))))))))</f>
        <v>0.99804351550114323</v>
      </c>
      <c r="V2157" s="3" t="str">
        <f t="shared" si="336"/>
        <v>Critical</v>
      </c>
      <c r="W2157" s="6">
        <f t="shared" si="337"/>
        <v>17.989999999999998</v>
      </c>
      <c r="X2157" s="3" t="str">
        <f t="shared" si="338"/>
        <v>Priority 1</v>
      </c>
      <c r="Y2157" s="3" t="str">
        <f t="shared" si="339"/>
        <v>OK</v>
      </c>
    </row>
    <row r="2158" spans="1:25" x14ac:dyDescent="0.25">
      <c r="A2158" s="3" t="str">
        <f>Raw_Data!A2158</f>
        <v>c7d025b0-f633-4505-8793-1401f9c0f412</v>
      </c>
      <c r="B2158" s="3">
        <f>Raw_Data!B2158</f>
        <v>49</v>
      </c>
      <c r="C2158" s="3" t="str">
        <f>Raw_Data!C2158</f>
        <v>Other</v>
      </c>
      <c r="D2158" s="3" t="str">
        <f>Raw_Data!D2158</f>
        <v>Basic</v>
      </c>
      <c r="E2158" s="3">
        <f>Raw_Data!E2158</f>
        <v>3.07</v>
      </c>
      <c r="F2158" s="3">
        <f>Raw_Data!F2158</f>
        <v>44</v>
      </c>
      <c r="G2158" s="3" t="str">
        <f>Raw_Data!G2158</f>
        <v>South America</v>
      </c>
      <c r="H2158" s="3" t="str">
        <f>Raw_Data!H2158</f>
        <v>Tablet</v>
      </c>
      <c r="I2158" s="3">
        <f>Raw_Data!I2158</f>
        <v>8.99</v>
      </c>
      <c r="J2158" s="3">
        <f>Raw_Data!J2158</f>
        <v>1</v>
      </c>
      <c r="K2158" s="3" t="str">
        <f>Raw_Data!K2158</f>
        <v>Crypto</v>
      </c>
      <c r="L2158" s="3">
        <f>Raw_Data!L2158</f>
        <v>1</v>
      </c>
      <c r="M2158" s="3">
        <f>Raw_Data!M2158</f>
        <v>7.0000000000000007E-2</v>
      </c>
      <c r="N2158" s="3" t="str">
        <f>Raw_Data!N2158</f>
        <v>Romance</v>
      </c>
      <c r="O2158" s="3" t="str">
        <f t="shared" si="330"/>
        <v>45-54</v>
      </c>
      <c r="P2158" s="3" t="str">
        <f t="shared" si="331"/>
        <v>&lt;10h</v>
      </c>
      <c r="Q2158" s="3" t="str">
        <f t="shared" si="332"/>
        <v>22-45d</v>
      </c>
      <c r="R2158" s="3" t="str">
        <f t="shared" si="333"/>
        <v>Medium</v>
      </c>
      <c r="S2158" s="3" t="str">
        <f t="shared" si="334"/>
        <v>Low</v>
      </c>
      <c r="T2158" s="3" t="str">
        <f t="shared" si="335"/>
        <v>Churned</v>
      </c>
      <c r="U2158" s="4">
        <f>1/(1+EXP(-(Predictive_Model!$B$5+((B2158-Predictive_Model!$B$20)/Predictive_Model!$C$20)*Predictive_Model!$D$20+((E2158-Predictive_Model!$B$21)/Predictive_Model!$C$21)*Predictive_Model!$D$21+((F2158-Predictive_Model!$B$22)/Predictive_Model!$C$22)*Predictive_Model!$D$22+((I2158-Predictive_Model!$B$23)/Predictive_Model!$C$23)*Predictive_Model!$D$23+((L2158-Predictive_Model!$B$24)/Predictive_Model!$C$24)*Predictive_Model!$D$24+((M2158-Predictive_Model!$B$25)/Predictive_Model!$C$25)*Predictive_Model!$D$25+IF(C2158="Male",Predictive_Model!$D$31,IF(C2158="Other",Predictive_Model!$D$32,0))+IF(D2158="Premium",Predictive_Model!$D$34,IF(D2158="Standard",Predictive_Model!$D$35,0))+IF(G2158="Asia",Predictive_Model!$D$37,IF(G2158="Europe",Predictive_Model!$D$38,IF(G2158="North America",Predictive_Model!$D$39,IF(G2158="Oceania",Predictive_Model!$D$40,IF(G2158="South America",Predictive_Model!$D$41,0)))))+IF(H2158="Laptop",Predictive_Model!$D$43,IF(H2158="Mobile",Predictive_Model!$D$44,IF(H2158="TV",Predictive_Model!$D$45,IF(H2158="Tablet",Predictive_Model!$D$46,0))))+IF(K2158="Crypto",Predictive_Model!$D$48,IF(K2158="Debit Card",Predictive_Model!$D$49,IF(K2158="Gift Card",Predictive_Model!$D$50,IF(K2158="PayPal",Predictive_Model!$D$51,0))))+IF(N2158="Comedy",Predictive_Model!$D$53,IF(N2158="Documentary",Predictive_Model!$D$54,IF(N2158="Drama",Predictive_Model!$D$55,IF(N2158="Horror",Predictive_Model!$D$56,IF(N2158="Romance",Predictive_Model!$D$57,IF(N2158="Sci-Fi",Predictive_Model!$D$58,0)))))))))</f>
        <v>0.99997981475036934</v>
      </c>
      <c r="V2158" s="3" t="str">
        <f t="shared" si="336"/>
        <v>Critical</v>
      </c>
      <c r="W2158" s="6">
        <f t="shared" si="337"/>
        <v>8.99</v>
      </c>
      <c r="X2158" s="3" t="str">
        <f t="shared" si="338"/>
        <v>Priority 2</v>
      </c>
      <c r="Y2158" s="3" t="str">
        <f t="shared" si="339"/>
        <v>OK</v>
      </c>
    </row>
    <row r="2159" spans="1:25" x14ac:dyDescent="0.25">
      <c r="A2159" s="3" t="str">
        <f>Raw_Data!A2159</f>
        <v>4585284f-5848-44b3-83e5-aac36e6bfe1e</v>
      </c>
      <c r="B2159" s="3">
        <f>Raw_Data!B2159</f>
        <v>32</v>
      </c>
      <c r="C2159" s="3" t="str">
        <f>Raw_Data!C2159</f>
        <v>Male</v>
      </c>
      <c r="D2159" s="3" t="str">
        <f>Raw_Data!D2159</f>
        <v>Premium</v>
      </c>
      <c r="E2159" s="3">
        <f>Raw_Data!E2159</f>
        <v>28.92</v>
      </c>
      <c r="F2159" s="3">
        <f>Raw_Data!F2159</f>
        <v>15</v>
      </c>
      <c r="G2159" s="3" t="str">
        <f>Raw_Data!G2159</f>
        <v>Europe</v>
      </c>
      <c r="H2159" s="3" t="str">
        <f>Raw_Data!H2159</f>
        <v>Tablet</v>
      </c>
      <c r="I2159" s="3">
        <f>Raw_Data!I2159</f>
        <v>17.989999999999998</v>
      </c>
      <c r="J2159" s="3">
        <f>Raw_Data!J2159</f>
        <v>0</v>
      </c>
      <c r="K2159" s="3" t="str">
        <f>Raw_Data!K2159</f>
        <v>Crypto</v>
      </c>
      <c r="L2159" s="3">
        <f>Raw_Data!L2159</f>
        <v>4</v>
      </c>
      <c r="M2159" s="3">
        <f>Raw_Data!M2159</f>
        <v>1.81</v>
      </c>
      <c r="N2159" s="3" t="str">
        <f>Raw_Data!N2159</f>
        <v>Romance</v>
      </c>
      <c r="O2159" s="3" t="str">
        <f t="shared" si="330"/>
        <v>25-34</v>
      </c>
      <c r="P2159" s="3" t="str">
        <f t="shared" si="331"/>
        <v>25-49h</v>
      </c>
      <c r="Q2159" s="3" t="str">
        <f t="shared" si="332"/>
        <v>8-21d</v>
      </c>
      <c r="R2159" s="3" t="str">
        <f t="shared" si="333"/>
        <v>High</v>
      </c>
      <c r="S2159" s="3" t="str">
        <f t="shared" si="334"/>
        <v>High</v>
      </c>
      <c r="T2159" s="3" t="str">
        <f t="shared" si="335"/>
        <v>Active</v>
      </c>
      <c r="U2159" s="4">
        <f>1/(1+EXP(-(Predictive_Model!$B$5+((B2159-Predictive_Model!$B$20)/Predictive_Model!$C$20)*Predictive_Model!$D$20+((E2159-Predictive_Model!$B$21)/Predictive_Model!$C$21)*Predictive_Model!$D$21+((F2159-Predictive_Model!$B$22)/Predictive_Model!$C$22)*Predictive_Model!$D$22+((I2159-Predictive_Model!$B$23)/Predictive_Model!$C$23)*Predictive_Model!$D$23+((L2159-Predictive_Model!$B$24)/Predictive_Model!$C$24)*Predictive_Model!$D$24+((M2159-Predictive_Model!$B$25)/Predictive_Model!$C$25)*Predictive_Model!$D$25+IF(C2159="Male",Predictive_Model!$D$31,IF(C2159="Other",Predictive_Model!$D$32,0))+IF(D2159="Premium",Predictive_Model!$D$34,IF(D2159="Standard",Predictive_Model!$D$35,0))+IF(G2159="Asia",Predictive_Model!$D$37,IF(G2159="Europe",Predictive_Model!$D$38,IF(G2159="North America",Predictive_Model!$D$39,IF(G2159="Oceania",Predictive_Model!$D$40,IF(G2159="South America",Predictive_Model!$D$41,0)))))+IF(H2159="Laptop",Predictive_Model!$D$43,IF(H2159="Mobile",Predictive_Model!$D$44,IF(H2159="TV",Predictive_Model!$D$45,IF(H2159="Tablet",Predictive_Model!$D$46,0))))+IF(K2159="Crypto",Predictive_Model!$D$48,IF(K2159="Debit Card",Predictive_Model!$D$49,IF(K2159="Gift Card",Predictive_Model!$D$50,IF(K2159="PayPal",Predictive_Model!$D$51,0))))+IF(N2159="Comedy",Predictive_Model!$D$53,IF(N2159="Documentary",Predictive_Model!$D$54,IF(N2159="Drama",Predictive_Model!$D$55,IF(N2159="Horror",Predictive_Model!$D$56,IF(N2159="Romance",Predictive_Model!$D$57,IF(N2159="Sci-Fi",Predictive_Model!$D$58,0)))))))))</f>
        <v>7.2162100740431491E-5</v>
      </c>
      <c r="V2159" s="3" t="str">
        <f t="shared" si="336"/>
        <v>Low</v>
      </c>
      <c r="W2159" s="6">
        <f t="shared" si="337"/>
        <v>1.2981961923203625E-3</v>
      </c>
      <c r="X2159" s="3" t="str">
        <f t="shared" si="338"/>
        <v>Monitor</v>
      </c>
      <c r="Y2159" s="3" t="str">
        <f t="shared" si="339"/>
        <v>OK</v>
      </c>
    </row>
    <row r="2160" spans="1:25" x14ac:dyDescent="0.25">
      <c r="A2160" s="3" t="str">
        <f>Raw_Data!A2160</f>
        <v>ab1a4a62-5d67-4e91-bceb-bfd5cf9779c9</v>
      </c>
      <c r="B2160" s="3">
        <f>Raw_Data!B2160</f>
        <v>45</v>
      </c>
      <c r="C2160" s="3" t="str">
        <f>Raw_Data!C2160</f>
        <v>Female</v>
      </c>
      <c r="D2160" s="3" t="str">
        <f>Raw_Data!D2160</f>
        <v>Basic</v>
      </c>
      <c r="E2160" s="3">
        <f>Raw_Data!E2160</f>
        <v>4.0199999999999996</v>
      </c>
      <c r="F2160" s="3">
        <f>Raw_Data!F2160</f>
        <v>5</v>
      </c>
      <c r="G2160" s="3" t="str">
        <f>Raw_Data!G2160</f>
        <v>North America</v>
      </c>
      <c r="H2160" s="3" t="str">
        <f>Raw_Data!H2160</f>
        <v>Tablet</v>
      </c>
      <c r="I2160" s="3">
        <f>Raw_Data!I2160</f>
        <v>8.99</v>
      </c>
      <c r="J2160" s="3">
        <f>Raw_Data!J2160</f>
        <v>1</v>
      </c>
      <c r="K2160" s="3" t="str">
        <f>Raw_Data!K2160</f>
        <v>PayPal</v>
      </c>
      <c r="L2160" s="3">
        <f>Raw_Data!L2160</f>
        <v>1</v>
      </c>
      <c r="M2160" s="3">
        <f>Raw_Data!M2160</f>
        <v>0.67</v>
      </c>
      <c r="N2160" s="3" t="str">
        <f>Raw_Data!N2160</f>
        <v>Documentary</v>
      </c>
      <c r="O2160" s="3" t="str">
        <f t="shared" si="330"/>
        <v>45-54</v>
      </c>
      <c r="P2160" s="3" t="str">
        <f t="shared" si="331"/>
        <v>&lt;10h</v>
      </c>
      <c r="Q2160" s="3" t="str">
        <f t="shared" si="332"/>
        <v>0-7d</v>
      </c>
      <c r="R2160" s="3" t="str">
        <f t="shared" si="333"/>
        <v>Medium</v>
      </c>
      <c r="S2160" s="3" t="str">
        <f t="shared" si="334"/>
        <v>Low</v>
      </c>
      <c r="T2160" s="3" t="str">
        <f t="shared" si="335"/>
        <v>Churned</v>
      </c>
      <c r="U2160" s="4">
        <f>1/(1+EXP(-(Predictive_Model!$B$5+((B2160-Predictive_Model!$B$20)/Predictive_Model!$C$20)*Predictive_Model!$D$20+((E2160-Predictive_Model!$B$21)/Predictive_Model!$C$21)*Predictive_Model!$D$21+((F2160-Predictive_Model!$B$22)/Predictive_Model!$C$22)*Predictive_Model!$D$22+((I2160-Predictive_Model!$B$23)/Predictive_Model!$C$23)*Predictive_Model!$D$23+((L2160-Predictive_Model!$B$24)/Predictive_Model!$C$24)*Predictive_Model!$D$24+((M2160-Predictive_Model!$B$25)/Predictive_Model!$C$25)*Predictive_Model!$D$25+IF(C2160="Male",Predictive_Model!$D$31,IF(C2160="Other",Predictive_Model!$D$32,0))+IF(D2160="Premium",Predictive_Model!$D$34,IF(D2160="Standard",Predictive_Model!$D$35,0))+IF(G2160="Asia",Predictive_Model!$D$37,IF(G2160="Europe",Predictive_Model!$D$38,IF(G2160="North America",Predictive_Model!$D$39,IF(G2160="Oceania",Predictive_Model!$D$40,IF(G2160="South America",Predictive_Model!$D$41,0)))))+IF(H2160="Laptop",Predictive_Model!$D$43,IF(H2160="Mobile",Predictive_Model!$D$44,IF(H2160="TV",Predictive_Model!$D$45,IF(H2160="Tablet",Predictive_Model!$D$46,0))))+IF(K2160="Crypto",Predictive_Model!$D$48,IF(K2160="Debit Card",Predictive_Model!$D$49,IF(K2160="Gift Card",Predictive_Model!$D$50,IF(K2160="PayPal",Predictive_Model!$D$51,0))))+IF(N2160="Comedy",Predictive_Model!$D$53,IF(N2160="Documentary",Predictive_Model!$D$54,IF(N2160="Drama",Predictive_Model!$D$55,IF(N2160="Horror",Predictive_Model!$D$56,IF(N2160="Romance",Predictive_Model!$D$57,IF(N2160="Sci-Fi",Predictive_Model!$D$58,0)))))))))</f>
        <v>0.98720819169381646</v>
      </c>
      <c r="V2160" s="3" t="str">
        <f t="shared" si="336"/>
        <v>Critical</v>
      </c>
      <c r="W2160" s="6">
        <f t="shared" si="337"/>
        <v>8.99</v>
      </c>
      <c r="X2160" s="3" t="str">
        <f t="shared" si="338"/>
        <v>Priority 2</v>
      </c>
      <c r="Y2160" s="3" t="str">
        <f t="shared" si="339"/>
        <v>OK</v>
      </c>
    </row>
    <row r="2161" spans="1:25" x14ac:dyDescent="0.25">
      <c r="A2161" s="3" t="str">
        <f>Raw_Data!A2161</f>
        <v>a29e03cc-8960-45b2-b2dd-608515080f08</v>
      </c>
      <c r="B2161" s="3">
        <f>Raw_Data!B2161</f>
        <v>27</v>
      </c>
      <c r="C2161" s="3" t="str">
        <f>Raw_Data!C2161</f>
        <v>Female</v>
      </c>
      <c r="D2161" s="3" t="str">
        <f>Raw_Data!D2161</f>
        <v>Basic</v>
      </c>
      <c r="E2161" s="3">
        <f>Raw_Data!E2161</f>
        <v>35.36</v>
      </c>
      <c r="F2161" s="3">
        <f>Raw_Data!F2161</f>
        <v>58</v>
      </c>
      <c r="G2161" s="3" t="str">
        <f>Raw_Data!G2161</f>
        <v>Asia</v>
      </c>
      <c r="H2161" s="3" t="str">
        <f>Raw_Data!H2161</f>
        <v>Desktop</v>
      </c>
      <c r="I2161" s="3">
        <f>Raw_Data!I2161</f>
        <v>8.99</v>
      </c>
      <c r="J2161" s="3">
        <f>Raw_Data!J2161</f>
        <v>0</v>
      </c>
      <c r="K2161" s="3" t="str">
        <f>Raw_Data!K2161</f>
        <v>PayPal</v>
      </c>
      <c r="L2161" s="3">
        <f>Raw_Data!L2161</f>
        <v>4</v>
      </c>
      <c r="M2161" s="3">
        <f>Raw_Data!M2161</f>
        <v>0.6</v>
      </c>
      <c r="N2161" s="3" t="str">
        <f>Raw_Data!N2161</f>
        <v>Drama</v>
      </c>
      <c r="O2161" s="3" t="str">
        <f t="shared" si="330"/>
        <v>25-34</v>
      </c>
      <c r="P2161" s="3" t="str">
        <f t="shared" si="331"/>
        <v>25-49h</v>
      </c>
      <c r="Q2161" s="3" t="str">
        <f t="shared" si="332"/>
        <v>46-60d</v>
      </c>
      <c r="R2161" s="3" t="str">
        <f t="shared" si="333"/>
        <v>Medium</v>
      </c>
      <c r="S2161" s="3" t="str">
        <f t="shared" si="334"/>
        <v>Low</v>
      </c>
      <c r="T2161" s="3" t="str">
        <f t="shared" si="335"/>
        <v>Active</v>
      </c>
      <c r="U2161" s="4">
        <f>1/(1+EXP(-(Predictive_Model!$B$5+((B2161-Predictive_Model!$B$20)/Predictive_Model!$C$20)*Predictive_Model!$D$20+((E2161-Predictive_Model!$B$21)/Predictive_Model!$C$21)*Predictive_Model!$D$21+((F2161-Predictive_Model!$B$22)/Predictive_Model!$C$22)*Predictive_Model!$D$22+((I2161-Predictive_Model!$B$23)/Predictive_Model!$C$23)*Predictive_Model!$D$23+((L2161-Predictive_Model!$B$24)/Predictive_Model!$C$24)*Predictive_Model!$D$24+((M2161-Predictive_Model!$B$25)/Predictive_Model!$C$25)*Predictive_Model!$D$25+IF(C2161="Male",Predictive_Model!$D$31,IF(C2161="Other",Predictive_Model!$D$32,0))+IF(D2161="Premium",Predictive_Model!$D$34,IF(D2161="Standard",Predictive_Model!$D$35,0))+IF(G2161="Asia",Predictive_Model!$D$37,IF(G2161="Europe",Predictive_Model!$D$38,IF(G2161="North America",Predictive_Model!$D$39,IF(G2161="Oceania",Predictive_Model!$D$40,IF(G2161="South America",Predictive_Model!$D$41,0)))))+IF(H2161="Laptop",Predictive_Model!$D$43,IF(H2161="Mobile",Predictive_Model!$D$44,IF(H2161="TV",Predictive_Model!$D$45,IF(H2161="Tablet",Predictive_Model!$D$46,0))))+IF(K2161="Crypto",Predictive_Model!$D$48,IF(K2161="Debit Card",Predictive_Model!$D$49,IF(K2161="Gift Card",Predictive_Model!$D$50,IF(K2161="PayPal",Predictive_Model!$D$51,0))))+IF(N2161="Comedy",Predictive_Model!$D$53,IF(N2161="Documentary",Predictive_Model!$D$54,IF(N2161="Drama",Predictive_Model!$D$55,IF(N2161="Horror",Predictive_Model!$D$56,IF(N2161="Romance",Predictive_Model!$D$57,IF(N2161="Sci-Fi",Predictive_Model!$D$58,0)))))))))</f>
        <v>8.2731153912443192E-2</v>
      </c>
      <c r="V2161" s="3" t="str">
        <f t="shared" si="336"/>
        <v>Low</v>
      </c>
      <c r="W2161" s="6">
        <f t="shared" si="337"/>
        <v>0.74375307367286436</v>
      </c>
      <c r="X2161" s="3" t="str">
        <f t="shared" si="338"/>
        <v>Monitor</v>
      </c>
      <c r="Y2161" s="3" t="str">
        <f t="shared" si="339"/>
        <v>OK</v>
      </c>
    </row>
    <row r="2162" spans="1:25" x14ac:dyDescent="0.25">
      <c r="A2162" s="3" t="str">
        <f>Raw_Data!A2162</f>
        <v>f0e1c2de-9251-4a9a-a28d-083519f93a99</v>
      </c>
      <c r="B2162" s="3">
        <f>Raw_Data!B2162</f>
        <v>43</v>
      </c>
      <c r="C2162" s="3" t="str">
        <f>Raw_Data!C2162</f>
        <v>Other</v>
      </c>
      <c r="D2162" s="3" t="str">
        <f>Raw_Data!D2162</f>
        <v>Basic</v>
      </c>
      <c r="E2162" s="3">
        <f>Raw_Data!E2162</f>
        <v>13.19</v>
      </c>
      <c r="F2162" s="3">
        <f>Raw_Data!F2162</f>
        <v>10</v>
      </c>
      <c r="G2162" s="3" t="str">
        <f>Raw_Data!G2162</f>
        <v>Asia</v>
      </c>
      <c r="H2162" s="3" t="str">
        <f>Raw_Data!H2162</f>
        <v>TV</v>
      </c>
      <c r="I2162" s="3">
        <f>Raw_Data!I2162</f>
        <v>8.99</v>
      </c>
      <c r="J2162" s="3">
        <f>Raw_Data!J2162</f>
        <v>0</v>
      </c>
      <c r="K2162" s="3" t="str">
        <f>Raw_Data!K2162</f>
        <v>Crypto</v>
      </c>
      <c r="L2162" s="3">
        <f>Raw_Data!L2162</f>
        <v>5</v>
      </c>
      <c r="M2162" s="3">
        <f>Raw_Data!M2162</f>
        <v>1.2</v>
      </c>
      <c r="N2162" s="3" t="str">
        <f>Raw_Data!N2162</f>
        <v>Comedy</v>
      </c>
      <c r="O2162" s="3" t="str">
        <f t="shared" si="330"/>
        <v>35-44</v>
      </c>
      <c r="P2162" s="3" t="str">
        <f t="shared" si="331"/>
        <v>10-24h</v>
      </c>
      <c r="Q2162" s="3" t="str">
        <f t="shared" si="332"/>
        <v>8-21d</v>
      </c>
      <c r="R2162" s="3" t="str">
        <f t="shared" si="333"/>
        <v>Medium</v>
      </c>
      <c r="S2162" s="3" t="str">
        <f t="shared" si="334"/>
        <v>Low</v>
      </c>
      <c r="T2162" s="3" t="str">
        <f t="shared" si="335"/>
        <v>Active</v>
      </c>
      <c r="U2162" s="4">
        <f>1/(1+EXP(-(Predictive_Model!$B$5+((B2162-Predictive_Model!$B$20)/Predictive_Model!$C$20)*Predictive_Model!$D$20+((E2162-Predictive_Model!$B$21)/Predictive_Model!$C$21)*Predictive_Model!$D$21+((F2162-Predictive_Model!$B$22)/Predictive_Model!$C$22)*Predictive_Model!$D$22+((I2162-Predictive_Model!$B$23)/Predictive_Model!$C$23)*Predictive_Model!$D$23+((L2162-Predictive_Model!$B$24)/Predictive_Model!$C$24)*Predictive_Model!$D$24+((M2162-Predictive_Model!$B$25)/Predictive_Model!$C$25)*Predictive_Model!$D$25+IF(C2162="Male",Predictive_Model!$D$31,IF(C2162="Other",Predictive_Model!$D$32,0))+IF(D2162="Premium",Predictive_Model!$D$34,IF(D2162="Standard",Predictive_Model!$D$35,0))+IF(G2162="Asia",Predictive_Model!$D$37,IF(G2162="Europe",Predictive_Model!$D$38,IF(G2162="North America",Predictive_Model!$D$39,IF(G2162="Oceania",Predictive_Model!$D$40,IF(G2162="South America",Predictive_Model!$D$41,0)))))+IF(H2162="Laptop",Predictive_Model!$D$43,IF(H2162="Mobile",Predictive_Model!$D$44,IF(H2162="TV",Predictive_Model!$D$45,IF(H2162="Tablet",Predictive_Model!$D$46,0))))+IF(K2162="Crypto",Predictive_Model!$D$48,IF(K2162="Debit Card",Predictive_Model!$D$49,IF(K2162="Gift Card",Predictive_Model!$D$50,IF(K2162="PayPal",Predictive_Model!$D$51,0))))+IF(N2162="Comedy",Predictive_Model!$D$53,IF(N2162="Documentary",Predictive_Model!$D$54,IF(N2162="Drama",Predictive_Model!$D$55,IF(N2162="Horror",Predictive_Model!$D$56,IF(N2162="Romance",Predictive_Model!$D$57,IF(N2162="Sci-Fi",Predictive_Model!$D$58,0)))))))))</f>
        <v>2.0093185635843506E-2</v>
      </c>
      <c r="V2162" s="3" t="str">
        <f t="shared" si="336"/>
        <v>Low</v>
      </c>
      <c r="W2162" s="6">
        <f t="shared" si="337"/>
        <v>0.18063773886623313</v>
      </c>
      <c r="X2162" s="3" t="str">
        <f t="shared" si="338"/>
        <v>Monitor</v>
      </c>
      <c r="Y2162" s="3" t="str">
        <f t="shared" si="339"/>
        <v>OK</v>
      </c>
    </row>
    <row r="2163" spans="1:25" x14ac:dyDescent="0.25">
      <c r="A2163" s="3" t="str">
        <f>Raw_Data!A2163</f>
        <v>b7da6db6-172a-4970-b38a-4a375cfa375b</v>
      </c>
      <c r="B2163" s="3">
        <f>Raw_Data!B2163</f>
        <v>64</v>
      </c>
      <c r="C2163" s="3" t="str">
        <f>Raw_Data!C2163</f>
        <v>Other</v>
      </c>
      <c r="D2163" s="3" t="str">
        <f>Raw_Data!D2163</f>
        <v>Premium</v>
      </c>
      <c r="E2163" s="3">
        <f>Raw_Data!E2163</f>
        <v>23.36</v>
      </c>
      <c r="F2163" s="3">
        <f>Raw_Data!F2163</f>
        <v>52</v>
      </c>
      <c r="G2163" s="3" t="str">
        <f>Raw_Data!G2163</f>
        <v>North America</v>
      </c>
      <c r="H2163" s="3" t="str">
        <f>Raw_Data!H2163</f>
        <v>Mobile</v>
      </c>
      <c r="I2163" s="3">
        <f>Raw_Data!I2163</f>
        <v>17.989999999999998</v>
      </c>
      <c r="J2163" s="3">
        <f>Raw_Data!J2163</f>
        <v>0</v>
      </c>
      <c r="K2163" s="3" t="str">
        <f>Raw_Data!K2163</f>
        <v>Debit Card</v>
      </c>
      <c r="L2163" s="3">
        <f>Raw_Data!L2163</f>
        <v>4</v>
      </c>
      <c r="M2163" s="3">
        <f>Raw_Data!M2163</f>
        <v>0.44</v>
      </c>
      <c r="N2163" s="3" t="str">
        <f>Raw_Data!N2163</f>
        <v>Drama</v>
      </c>
      <c r="O2163" s="3" t="str">
        <f t="shared" si="330"/>
        <v>55-70</v>
      </c>
      <c r="P2163" s="3" t="str">
        <f t="shared" si="331"/>
        <v>10-24h</v>
      </c>
      <c r="Q2163" s="3" t="str">
        <f t="shared" si="332"/>
        <v>46-60d</v>
      </c>
      <c r="R2163" s="3" t="str">
        <f t="shared" si="333"/>
        <v>Medium</v>
      </c>
      <c r="S2163" s="3" t="str">
        <f t="shared" si="334"/>
        <v>High</v>
      </c>
      <c r="T2163" s="3" t="str">
        <f t="shared" si="335"/>
        <v>Active</v>
      </c>
      <c r="U2163" s="4">
        <f>1/(1+EXP(-(Predictive_Model!$B$5+((B2163-Predictive_Model!$B$20)/Predictive_Model!$C$20)*Predictive_Model!$D$20+((E2163-Predictive_Model!$B$21)/Predictive_Model!$C$21)*Predictive_Model!$D$21+((F2163-Predictive_Model!$B$22)/Predictive_Model!$C$22)*Predictive_Model!$D$22+((I2163-Predictive_Model!$B$23)/Predictive_Model!$C$23)*Predictive_Model!$D$23+((L2163-Predictive_Model!$B$24)/Predictive_Model!$C$24)*Predictive_Model!$D$24+((M2163-Predictive_Model!$B$25)/Predictive_Model!$C$25)*Predictive_Model!$D$25+IF(C2163="Male",Predictive_Model!$D$31,IF(C2163="Other",Predictive_Model!$D$32,0))+IF(D2163="Premium",Predictive_Model!$D$34,IF(D2163="Standard",Predictive_Model!$D$35,0))+IF(G2163="Asia",Predictive_Model!$D$37,IF(G2163="Europe",Predictive_Model!$D$38,IF(G2163="North America",Predictive_Model!$D$39,IF(G2163="Oceania",Predictive_Model!$D$40,IF(G2163="South America",Predictive_Model!$D$41,0)))))+IF(H2163="Laptop",Predictive_Model!$D$43,IF(H2163="Mobile",Predictive_Model!$D$44,IF(H2163="TV",Predictive_Model!$D$45,IF(H2163="Tablet",Predictive_Model!$D$46,0))))+IF(K2163="Crypto",Predictive_Model!$D$48,IF(K2163="Debit Card",Predictive_Model!$D$49,IF(K2163="Gift Card",Predictive_Model!$D$50,IF(K2163="PayPal",Predictive_Model!$D$51,0))))+IF(N2163="Comedy",Predictive_Model!$D$53,IF(N2163="Documentary",Predictive_Model!$D$54,IF(N2163="Drama",Predictive_Model!$D$55,IF(N2163="Horror",Predictive_Model!$D$56,IF(N2163="Romance",Predictive_Model!$D$57,IF(N2163="Sci-Fi",Predictive_Model!$D$58,0)))))))))</f>
        <v>0.37617953862509679</v>
      </c>
      <c r="V2163" s="3" t="str">
        <f t="shared" si="336"/>
        <v>Medium</v>
      </c>
      <c r="W2163" s="6">
        <f t="shared" si="337"/>
        <v>6.7674698998654907</v>
      </c>
      <c r="X2163" s="3" t="str">
        <f t="shared" si="338"/>
        <v>Monitor</v>
      </c>
      <c r="Y2163" s="3" t="str">
        <f t="shared" si="339"/>
        <v>OK</v>
      </c>
    </row>
    <row r="2164" spans="1:25" x14ac:dyDescent="0.25">
      <c r="A2164" s="3" t="str">
        <f>Raw_Data!A2164</f>
        <v>a9876912-824c-4e5a-846e-819e55d8269f</v>
      </c>
      <c r="B2164" s="3">
        <f>Raw_Data!B2164</f>
        <v>58</v>
      </c>
      <c r="C2164" s="3" t="str">
        <f>Raw_Data!C2164</f>
        <v>Other</v>
      </c>
      <c r="D2164" s="3" t="str">
        <f>Raw_Data!D2164</f>
        <v>Premium</v>
      </c>
      <c r="E2164" s="3">
        <f>Raw_Data!E2164</f>
        <v>15.12</v>
      </c>
      <c r="F2164" s="3">
        <f>Raw_Data!F2164</f>
        <v>59</v>
      </c>
      <c r="G2164" s="3" t="str">
        <f>Raw_Data!G2164</f>
        <v>Africa</v>
      </c>
      <c r="H2164" s="3" t="str">
        <f>Raw_Data!H2164</f>
        <v>Tablet</v>
      </c>
      <c r="I2164" s="3">
        <f>Raw_Data!I2164</f>
        <v>17.989999999999998</v>
      </c>
      <c r="J2164" s="3">
        <f>Raw_Data!J2164</f>
        <v>0</v>
      </c>
      <c r="K2164" s="3" t="str">
        <f>Raw_Data!K2164</f>
        <v>Debit Card</v>
      </c>
      <c r="L2164" s="3">
        <f>Raw_Data!L2164</f>
        <v>5</v>
      </c>
      <c r="M2164" s="3">
        <f>Raw_Data!M2164</f>
        <v>0.25</v>
      </c>
      <c r="N2164" s="3" t="str">
        <f>Raw_Data!N2164</f>
        <v>Action</v>
      </c>
      <c r="O2164" s="3" t="str">
        <f t="shared" si="330"/>
        <v>55-70</v>
      </c>
      <c r="P2164" s="3" t="str">
        <f t="shared" si="331"/>
        <v>10-24h</v>
      </c>
      <c r="Q2164" s="3" t="str">
        <f t="shared" si="332"/>
        <v>46-60d</v>
      </c>
      <c r="R2164" s="3" t="str">
        <f t="shared" si="333"/>
        <v>Medium</v>
      </c>
      <c r="S2164" s="3" t="str">
        <f t="shared" si="334"/>
        <v>High</v>
      </c>
      <c r="T2164" s="3" t="str">
        <f t="shared" si="335"/>
        <v>Active</v>
      </c>
      <c r="U2164" s="4">
        <f>1/(1+EXP(-(Predictive_Model!$B$5+((B2164-Predictive_Model!$B$20)/Predictive_Model!$C$20)*Predictive_Model!$D$20+((E2164-Predictive_Model!$B$21)/Predictive_Model!$C$21)*Predictive_Model!$D$21+((F2164-Predictive_Model!$B$22)/Predictive_Model!$C$22)*Predictive_Model!$D$22+((I2164-Predictive_Model!$B$23)/Predictive_Model!$C$23)*Predictive_Model!$D$23+((L2164-Predictive_Model!$B$24)/Predictive_Model!$C$24)*Predictive_Model!$D$24+((M2164-Predictive_Model!$B$25)/Predictive_Model!$C$25)*Predictive_Model!$D$25+IF(C2164="Male",Predictive_Model!$D$31,IF(C2164="Other",Predictive_Model!$D$32,0))+IF(D2164="Premium",Predictive_Model!$D$34,IF(D2164="Standard",Predictive_Model!$D$35,0))+IF(G2164="Asia",Predictive_Model!$D$37,IF(G2164="Europe",Predictive_Model!$D$38,IF(G2164="North America",Predictive_Model!$D$39,IF(G2164="Oceania",Predictive_Model!$D$40,IF(G2164="South America",Predictive_Model!$D$41,0)))))+IF(H2164="Laptop",Predictive_Model!$D$43,IF(H2164="Mobile",Predictive_Model!$D$44,IF(H2164="TV",Predictive_Model!$D$45,IF(H2164="Tablet",Predictive_Model!$D$46,0))))+IF(K2164="Crypto",Predictive_Model!$D$48,IF(K2164="Debit Card",Predictive_Model!$D$49,IF(K2164="Gift Card",Predictive_Model!$D$50,IF(K2164="PayPal",Predictive_Model!$D$51,0))))+IF(N2164="Comedy",Predictive_Model!$D$53,IF(N2164="Documentary",Predictive_Model!$D$54,IF(N2164="Drama",Predictive_Model!$D$55,IF(N2164="Horror",Predictive_Model!$D$56,IF(N2164="Romance",Predictive_Model!$D$57,IF(N2164="Sci-Fi",Predictive_Model!$D$58,0)))))))))</f>
        <v>0.908986971984304</v>
      </c>
      <c r="V2164" s="3" t="str">
        <f t="shared" si="336"/>
        <v>Critical</v>
      </c>
      <c r="W2164" s="6">
        <f t="shared" si="337"/>
        <v>16.352675625997627</v>
      </c>
      <c r="X2164" s="3" t="str">
        <f t="shared" si="338"/>
        <v>Priority 1</v>
      </c>
      <c r="Y2164" s="3" t="str">
        <f t="shared" si="339"/>
        <v>OK</v>
      </c>
    </row>
    <row r="2165" spans="1:25" x14ac:dyDescent="0.25">
      <c r="A2165" s="3" t="str">
        <f>Raw_Data!A2165</f>
        <v>94f9f356-3b73-4a86-95d0-d27829bd0717</v>
      </c>
      <c r="B2165" s="3">
        <f>Raw_Data!B2165</f>
        <v>23</v>
      </c>
      <c r="C2165" s="3" t="str">
        <f>Raw_Data!C2165</f>
        <v>Other</v>
      </c>
      <c r="D2165" s="3" t="str">
        <f>Raw_Data!D2165</f>
        <v>Premium</v>
      </c>
      <c r="E2165" s="3">
        <f>Raw_Data!E2165</f>
        <v>1.43</v>
      </c>
      <c r="F2165" s="3">
        <f>Raw_Data!F2165</f>
        <v>30</v>
      </c>
      <c r="G2165" s="3" t="str">
        <f>Raw_Data!G2165</f>
        <v>Europe</v>
      </c>
      <c r="H2165" s="3" t="str">
        <f>Raw_Data!H2165</f>
        <v>TV</v>
      </c>
      <c r="I2165" s="3">
        <f>Raw_Data!I2165</f>
        <v>17.989999999999998</v>
      </c>
      <c r="J2165" s="3">
        <f>Raw_Data!J2165</f>
        <v>1</v>
      </c>
      <c r="K2165" s="3" t="str">
        <f>Raw_Data!K2165</f>
        <v>Gift Card</v>
      </c>
      <c r="L2165" s="3">
        <f>Raw_Data!L2165</f>
        <v>5</v>
      </c>
      <c r="M2165" s="3">
        <f>Raw_Data!M2165</f>
        <v>0.05</v>
      </c>
      <c r="N2165" s="3" t="str">
        <f>Raw_Data!N2165</f>
        <v>Sci-Fi</v>
      </c>
      <c r="O2165" s="3" t="str">
        <f t="shared" si="330"/>
        <v>18-24</v>
      </c>
      <c r="P2165" s="3" t="str">
        <f t="shared" si="331"/>
        <v>&lt;10h</v>
      </c>
      <c r="Q2165" s="3" t="str">
        <f t="shared" si="332"/>
        <v>22-45d</v>
      </c>
      <c r="R2165" s="3" t="str">
        <f t="shared" si="333"/>
        <v>Medium</v>
      </c>
      <c r="S2165" s="3" t="str">
        <f t="shared" si="334"/>
        <v>High</v>
      </c>
      <c r="T2165" s="3" t="str">
        <f t="shared" si="335"/>
        <v>Churned</v>
      </c>
      <c r="U2165" s="4">
        <f>1/(1+EXP(-(Predictive_Model!$B$5+((B2165-Predictive_Model!$B$20)/Predictive_Model!$C$20)*Predictive_Model!$D$20+((E2165-Predictive_Model!$B$21)/Predictive_Model!$C$21)*Predictive_Model!$D$21+((F2165-Predictive_Model!$B$22)/Predictive_Model!$C$22)*Predictive_Model!$D$22+((I2165-Predictive_Model!$B$23)/Predictive_Model!$C$23)*Predictive_Model!$D$23+((L2165-Predictive_Model!$B$24)/Predictive_Model!$C$24)*Predictive_Model!$D$24+((M2165-Predictive_Model!$B$25)/Predictive_Model!$C$25)*Predictive_Model!$D$25+IF(C2165="Male",Predictive_Model!$D$31,IF(C2165="Other",Predictive_Model!$D$32,0))+IF(D2165="Premium",Predictive_Model!$D$34,IF(D2165="Standard",Predictive_Model!$D$35,0))+IF(G2165="Asia",Predictive_Model!$D$37,IF(G2165="Europe",Predictive_Model!$D$38,IF(G2165="North America",Predictive_Model!$D$39,IF(G2165="Oceania",Predictive_Model!$D$40,IF(G2165="South America",Predictive_Model!$D$41,0)))))+IF(H2165="Laptop",Predictive_Model!$D$43,IF(H2165="Mobile",Predictive_Model!$D$44,IF(H2165="TV",Predictive_Model!$D$45,IF(H2165="Tablet",Predictive_Model!$D$46,0))))+IF(K2165="Crypto",Predictive_Model!$D$48,IF(K2165="Debit Card",Predictive_Model!$D$49,IF(K2165="Gift Card",Predictive_Model!$D$50,IF(K2165="PayPal",Predictive_Model!$D$51,0))))+IF(N2165="Comedy",Predictive_Model!$D$53,IF(N2165="Documentary",Predictive_Model!$D$54,IF(N2165="Drama",Predictive_Model!$D$55,IF(N2165="Horror",Predictive_Model!$D$56,IF(N2165="Romance",Predictive_Model!$D$57,IF(N2165="Sci-Fi",Predictive_Model!$D$58,0)))))))))</f>
        <v>0.88342748534467019</v>
      </c>
      <c r="V2165" s="3" t="str">
        <f t="shared" si="336"/>
        <v>Critical</v>
      </c>
      <c r="W2165" s="6">
        <f t="shared" si="337"/>
        <v>17.989999999999998</v>
      </c>
      <c r="X2165" s="3" t="str">
        <f t="shared" si="338"/>
        <v>Priority 1</v>
      </c>
      <c r="Y2165" s="3" t="str">
        <f t="shared" si="339"/>
        <v>OK</v>
      </c>
    </row>
    <row r="2166" spans="1:25" x14ac:dyDescent="0.25">
      <c r="A2166" s="3" t="str">
        <f>Raw_Data!A2166</f>
        <v>a1e0529c-84b2-4403-b3c1-6c64aa9e23cc</v>
      </c>
      <c r="B2166" s="3">
        <f>Raw_Data!B2166</f>
        <v>21</v>
      </c>
      <c r="C2166" s="3" t="str">
        <f>Raw_Data!C2166</f>
        <v>Male</v>
      </c>
      <c r="D2166" s="3" t="str">
        <f>Raw_Data!D2166</f>
        <v>Basic</v>
      </c>
      <c r="E2166" s="3">
        <f>Raw_Data!E2166</f>
        <v>0.92</v>
      </c>
      <c r="F2166" s="3">
        <f>Raw_Data!F2166</f>
        <v>57</v>
      </c>
      <c r="G2166" s="3" t="str">
        <f>Raw_Data!G2166</f>
        <v>Africa</v>
      </c>
      <c r="H2166" s="3" t="str">
        <f>Raw_Data!H2166</f>
        <v>Laptop</v>
      </c>
      <c r="I2166" s="3">
        <f>Raw_Data!I2166</f>
        <v>8.99</v>
      </c>
      <c r="J2166" s="3">
        <f>Raw_Data!J2166</f>
        <v>1</v>
      </c>
      <c r="K2166" s="3" t="str">
        <f>Raw_Data!K2166</f>
        <v>Crypto</v>
      </c>
      <c r="L2166" s="3">
        <f>Raw_Data!L2166</f>
        <v>2</v>
      </c>
      <c r="M2166" s="3">
        <f>Raw_Data!M2166</f>
        <v>0.02</v>
      </c>
      <c r="N2166" s="3" t="str">
        <f>Raw_Data!N2166</f>
        <v>Action</v>
      </c>
      <c r="O2166" s="3" t="str">
        <f t="shared" si="330"/>
        <v>18-24</v>
      </c>
      <c r="P2166" s="3" t="str">
        <f t="shared" si="331"/>
        <v>&lt;10h</v>
      </c>
      <c r="Q2166" s="3" t="str">
        <f t="shared" si="332"/>
        <v>46-60d</v>
      </c>
      <c r="R2166" s="3" t="str">
        <f t="shared" si="333"/>
        <v>Low</v>
      </c>
      <c r="S2166" s="3" t="str">
        <f t="shared" si="334"/>
        <v>Low</v>
      </c>
      <c r="T2166" s="3" t="str">
        <f t="shared" si="335"/>
        <v>Churned</v>
      </c>
      <c r="U2166" s="4">
        <f>1/(1+EXP(-(Predictive_Model!$B$5+((B2166-Predictive_Model!$B$20)/Predictive_Model!$C$20)*Predictive_Model!$D$20+((E2166-Predictive_Model!$B$21)/Predictive_Model!$C$21)*Predictive_Model!$D$21+((F2166-Predictive_Model!$B$22)/Predictive_Model!$C$22)*Predictive_Model!$D$22+((I2166-Predictive_Model!$B$23)/Predictive_Model!$C$23)*Predictive_Model!$D$23+((L2166-Predictive_Model!$B$24)/Predictive_Model!$C$24)*Predictive_Model!$D$24+((M2166-Predictive_Model!$B$25)/Predictive_Model!$C$25)*Predictive_Model!$D$25+IF(C2166="Male",Predictive_Model!$D$31,IF(C2166="Other",Predictive_Model!$D$32,0))+IF(D2166="Premium",Predictive_Model!$D$34,IF(D2166="Standard",Predictive_Model!$D$35,0))+IF(G2166="Asia",Predictive_Model!$D$37,IF(G2166="Europe",Predictive_Model!$D$38,IF(G2166="North America",Predictive_Model!$D$39,IF(G2166="Oceania",Predictive_Model!$D$40,IF(G2166="South America",Predictive_Model!$D$41,0)))))+IF(H2166="Laptop",Predictive_Model!$D$43,IF(H2166="Mobile",Predictive_Model!$D$44,IF(H2166="TV",Predictive_Model!$D$45,IF(H2166="Tablet",Predictive_Model!$D$46,0))))+IF(K2166="Crypto",Predictive_Model!$D$48,IF(K2166="Debit Card",Predictive_Model!$D$49,IF(K2166="Gift Card",Predictive_Model!$D$50,IF(K2166="PayPal",Predictive_Model!$D$51,0))))+IF(N2166="Comedy",Predictive_Model!$D$53,IF(N2166="Documentary",Predictive_Model!$D$54,IF(N2166="Drama",Predictive_Model!$D$55,IF(N2166="Horror",Predictive_Model!$D$56,IF(N2166="Romance",Predictive_Model!$D$57,IF(N2166="Sci-Fi",Predictive_Model!$D$58,0)))))))))</f>
        <v>0.99998281903808683</v>
      </c>
      <c r="V2166" s="3" t="str">
        <f t="shared" si="336"/>
        <v>Critical</v>
      </c>
      <c r="W2166" s="6">
        <f t="shared" si="337"/>
        <v>8.99</v>
      </c>
      <c r="X2166" s="3" t="str">
        <f t="shared" si="338"/>
        <v>Priority 2</v>
      </c>
      <c r="Y2166" s="3" t="str">
        <f t="shared" si="339"/>
        <v>OK</v>
      </c>
    </row>
    <row r="2167" spans="1:25" x14ac:dyDescent="0.25">
      <c r="A2167" s="3" t="str">
        <f>Raw_Data!A2167</f>
        <v>2e278144-386b-48ff-9777-dbe15a249e13</v>
      </c>
      <c r="B2167" s="3">
        <f>Raw_Data!B2167</f>
        <v>44</v>
      </c>
      <c r="C2167" s="3" t="str">
        <f>Raw_Data!C2167</f>
        <v>Male</v>
      </c>
      <c r="D2167" s="3" t="str">
        <f>Raw_Data!D2167</f>
        <v>Standard</v>
      </c>
      <c r="E2167" s="3">
        <f>Raw_Data!E2167</f>
        <v>2</v>
      </c>
      <c r="F2167" s="3">
        <f>Raw_Data!F2167</f>
        <v>40</v>
      </c>
      <c r="G2167" s="3" t="str">
        <f>Raw_Data!G2167</f>
        <v>Oceania</v>
      </c>
      <c r="H2167" s="3" t="str">
        <f>Raw_Data!H2167</f>
        <v>Laptop</v>
      </c>
      <c r="I2167" s="3">
        <f>Raw_Data!I2167</f>
        <v>13.99</v>
      </c>
      <c r="J2167" s="3">
        <f>Raw_Data!J2167</f>
        <v>1</v>
      </c>
      <c r="K2167" s="3" t="str">
        <f>Raw_Data!K2167</f>
        <v>Gift Card</v>
      </c>
      <c r="L2167" s="3">
        <f>Raw_Data!L2167</f>
        <v>1</v>
      </c>
      <c r="M2167" s="3">
        <f>Raw_Data!M2167</f>
        <v>0.05</v>
      </c>
      <c r="N2167" s="3" t="str">
        <f>Raw_Data!N2167</f>
        <v>Action</v>
      </c>
      <c r="O2167" s="3" t="str">
        <f t="shared" si="330"/>
        <v>35-44</v>
      </c>
      <c r="P2167" s="3" t="str">
        <f t="shared" si="331"/>
        <v>&lt;10h</v>
      </c>
      <c r="Q2167" s="3" t="str">
        <f t="shared" si="332"/>
        <v>22-45d</v>
      </c>
      <c r="R2167" s="3" t="str">
        <f t="shared" si="333"/>
        <v>Medium</v>
      </c>
      <c r="S2167" s="3" t="str">
        <f t="shared" si="334"/>
        <v>Mid</v>
      </c>
      <c r="T2167" s="3" t="str">
        <f t="shared" si="335"/>
        <v>Churned</v>
      </c>
      <c r="U2167" s="4">
        <f>1/(1+EXP(-(Predictive_Model!$B$5+((B2167-Predictive_Model!$B$20)/Predictive_Model!$C$20)*Predictive_Model!$D$20+((E2167-Predictive_Model!$B$21)/Predictive_Model!$C$21)*Predictive_Model!$D$21+((F2167-Predictive_Model!$B$22)/Predictive_Model!$C$22)*Predictive_Model!$D$22+((I2167-Predictive_Model!$B$23)/Predictive_Model!$C$23)*Predictive_Model!$D$23+((L2167-Predictive_Model!$B$24)/Predictive_Model!$C$24)*Predictive_Model!$D$24+((M2167-Predictive_Model!$B$25)/Predictive_Model!$C$25)*Predictive_Model!$D$25+IF(C2167="Male",Predictive_Model!$D$31,IF(C2167="Other",Predictive_Model!$D$32,0))+IF(D2167="Premium",Predictive_Model!$D$34,IF(D2167="Standard",Predictive_Model!$D$35,0))+IF(G2167="Asia",Predictive_Model!$D$37,IF(G2167="Europe",Predictive_Model!$D$38,IF(G2167="North America",Predictive_Model!$D$39,IF(G2167="Oceania",Predictive_Model!$D$40,IF(G2167="South America",Predictive_Model!$D$41,0)))))+IF(H2167="Laptop",Predictive_Model!$D$43,IF(H2167="Mobile",Predictive_Model!$D$44,IF(H2167="TV",Predictive_Model!$D$45,IF(H2167="Tablet",Predictive_Model!$D$46,0))))+IF(K2167="Crypto",Predictive_Model!$D$48,IF(K2167="Debit Card",Predictive_Model!$D$49,IF(K2167="Gift Card",Predictive_Model!$D$50,IF(K2167="PayPal",Predictive_Model!$D$51,0))))+IF(N2167="Comedy",Predictive_Model!$D$53,IF(N2167="Documentary",Predictive_Model!$D$54,IF(N2167="Drama",Predictive_Model!$D$55,IF(N2167="Horror",Predictive_Model!$D$56,IF(N2167="Romance",Predictive_Model!$D$57,IF(N2167="Sci-Fi",Predictive_Model!$D$58,0)))))))))</f>
        <v>0.99979329152563112</v>
      </c>
      <c r="V2167" s="3" t="str">
        <f t="shared" si="336"/>
        <v>Critical</v>
      </c>
      <c r="W2167" s="6">
        <f t="shared" si="337"/>
        <v>13.99</v>
      </c>
      <c r="X2167" s="3" t="str">
        <f t="shared" si="338"/>
        <v>Priority 2</v>
      </c>
      <c r="Y2167" s="3" t="str">
        <f t="shared" si="339"/>
        <v>OK</v>
      </c>
    </row>
    <row r="2168" spans="1:25" x14ac:dyDescent="0.25">
      <c r="A2168" s="3" t="str">
        <f>Raw_Data!A2168</f>
        <v>5675244b-3663-4d14-9b6b-b076128889a5</v>
      </c>
      <c r="B2168" s="3">
        <f>Raw_Data!B2168</f>
        <v>57</v>
      </c>
      <c r="C2168" s="3" t="str">
        <f>Raw_Data!C2168</f>
        <v>Female</v>
      </c>
      <c r="D2168" s="3" t="str">
        <f>Raw_Data!D2168</f>
        <v>Basic</v>
      </c>
      <c r="E2168" s="3">
        <f>Raw_Data!E2168</f>
        <v>0.95</v>
      </c>
      <c r="F2168" s="3">
        <f>Raw_Data!F2168</f>
        <v>58</v>
      </c>
      <c r="G2168" s="3" t="str">
        <f>Raw_Data!G2168</f>
        <v>Asia</v>
      </c>
      <c r="H2168" s="3" t="str">
        <f>Raw_Data!H2168</f>
        <v>TV</v>
      </c>
      <c r="I2168" s="3">
        <f>Raw_Data!I2168</f>
        <v>8.99</v>
      </c>
      <c r="J2168" s="3">
        <f>Raw_Data!J2168</f>
        <v>1</v>
      </c>
      <c r="K2168" s="3" t="str">
        <f>Raw_Data!K2168</f>
        <v>Credit Card</v>
      </c>
      <c r="L2168" s="3">
        <f>Raw_Data!L2168</f>
        <v>5</v>
      </c>
      <c r="M2168" s="3">
        <f>Raw_Data!M2168</f>
        <v>0.02</v>
      </c>
      <c r="N2168" s="3" t="str">
        <f>Raw_Data!N2168</f>
        <v>Comedy</v>
      </c>
      <c r="O2168" s="3" t="str">
        <f t="shared" si="330"/>
        <v>55-70</v>
      </c>
      <c r="P2168" s="3" t="str">
        <f t="shared" si="331"/>
        <v>&lt;10h</v>
      </c>
      <c r="Q2168" s="3" t="str">
        <f t="shared" si="332"/>
        <v>46-60d</v>
      </c>
      <c r="R2168" s="3" t="str">
        <f t="shared" si="333"/>
        <v>Low</v>
      </c>
      <c r="S2168" s="3" t="str">
        <f t="shared" si="334"/>
        <v>Low</v>
      </c>
      <c r="T2168" s="3" t="str">
        <f t="shared" si="335"/>
        <v>Churned</v>
      </c>
      <c r="U2168" s="4">
        <f>1/(1+EXP(-(Predictive_Model!$B$5+((B2168-Predictive_Model!$B$20)/Predictive_Model!$C$20)*Predictive_Model!$D$20+((E2168-Predictive_Model!$B$21)/Predictive_Model!$C$21)*Predictive_Model!$D$21+((F2168-Predictive_Model!$B$22)/Predictive_Model!$C$22)*Predictive_Model!$D$22+((I2168-Predictive_Model!$B$23)/Predictive_Model!$C$23)*Predictive_Model!$D$23+((L2168-Predictive_Model!$B$24)/Predictive_Model!$C$24)*Predictive_Model!$D$24+((M2168-Predictive_Model!$B$25)/Predictive_Model!$C$25)*Predictive_Model!$D$25+IF(C2168="Male",Predictive_Model!$D$31,IF(C2168="Other",Predictive_Model!$D$32,0))+IF(D2168="Premium",Predictive_Model!$D$34,IF(D2168="Standard",Predictive_Model!$D$35,0))+IF(G2168="Asia",Predictive_Model!$D$37,IF(G2168="Europe",Predictive_Model!$D$38,IF(G2168="North America",Predictive_Model!$D$39,IF(G2168="Oceania",Predictive_Model!$D$40,IF(G2168="South America",Predictive_Model!$D$41,0)))))+IF(H2168="Laptop",Predictive_Model!$D$43,IF(H2168="Mobile",Predictive_Model!$D$44,IF(H2168="TV",Predictive_Model!$D$45,IF(H2168="Tablet",Predictive_Model!$D$46,0))))+IF(K2168="Crypto",Predictive_Model!$D$48,IF(K2168="Debit Card",Predictive_Model!$D$49,IF(K2168="Gift Card",Predictive_Model!$D$50,IF(K2168="PayPal",Predictive_Model!$D$51,0))))+IF(N2168="Comedy",Predictive_Model!$D$53,IF(N2168="Documentary",Predictive_Model!$D$54,IF(N2168="Drama",Predictive_Model!$D$55,IF(N2168="Horror",Predictive_Model!$D$56,IF(N2168="Romance",Predictive_Model!$D$57,IF(N2168="Sci-Fi",Predictive_Model!$D$58,0)))))))))</f>
        <v>0.9997995522377382</v>
      </c>
      <c r="V2168" s="3" t="str">
        <f t="shared" si="336"/>
        <v>Critical</v>
      </c>
      <c r="W2168" s="6">
        <f t="shared" si="337"/>
        <v>8.99</v>
      </c>
      <c r="X2168" s="3" t="str">
        <f t="shared" si="338"/>
        <v>Priority 2</v>
      </c>
      <c r="Y2168" s="3" t="str">
        <f t="shared" si="339"/>
        <v>OK</v>
      </c>
    </row>
    <row r="2169" spans="1:25" x14ac:dyDescent="0.25">
      <c r="A2169" s="3" t="str">
        <f>Raw_Data!A2169</f>
        <v>6b0cde7d-0f34-41bc-bc64-a3254a2d7561</v>
      </c>
      <c r="B2169" s="3">
        <f>Raw_Data!B2169</f>
        <v>34</v>
      </c>
      <c r="C2169" s="3" t="str">
        <f>Raw_Data!C2169</f>
        <v>Male</v>
      </c>
      <c r="D2169" s="3" t="str">
        <f>Raw_Data!D2169</f>
        <v>Premium</v>
      </c>
      <c r="E2169" s="3">
        <f>Raw_Data!E2169</f>
        <v>18.98</v>
      </c>
      <c r="F2169" s="3">
        <f>Raw_Data!F2169</f>
        <v>40</v>
      </c>
      <c r="G2169" s="3" t="str">
        <f>Raw_Data!G2169</f>
        <v>Africa</v>
      </c>
      <c r="H2169" s="3" t="str">
        <f>Raw_Data!H2169</f>
        <v>Tablet</v>
      </c>
      <c r="I2169" s="3">
        <f>Raw_Data!I2169</f>
        <v>17.989999999999998</v>
      </c>
      <c r="J2169" s="3">
        <f>Raw_Data!J2169</f>
        <v>0</v>
      </c>
      <c r="K2169" s="3" t="str">
        <f>Raw_Data!K2169</f>
        <v>Credit Card</v>
      </c>
      <c r="L2169" s="3">
        <f>Raw_Data!L2169</f>
        <v>5</v>
      </c>
      <c r="M2169" s="3">
        <f>Raw_Data!M2169</f>
        <v>0.46</v>
      </c>
      <c r="N2169" s="3" t="str">
        <f>Raw_Data!N2169</f>
        <v>Documentary</v>
      </c>
      <c r="O2169" s="3" t="str">
        <f t="shared" si="330"/>
        <v>25-34</v>
      </c>
      <c r="P2169" s="3" t="str">
        <f t="shared" si="331"/>
        <v>10-24h</v>
      </c>
      <c r="Q2169" s="3" t="str">
        <f t="shared" si="332"/>
        <v>22-45d</v>
      </c>
      <c r="R2169" s="3" t="str">
        <f t="shared" si="333"/>
        <v>Medium</v>
      </c>
      <c r="S2169" s="3" t="str">
        <f t="shared" si="334"/>
        <v>High</v>
      </c>
      <c r="T2169" s="3" t="str">
        <f t="shared" si="335"/>
        <v>Active</v>
      </c>
      <c r="U2169" s="4">
        <f>1/(1+EXP(-(Predictive_Model!$B$5+((B2169-Predictive_Model!$B$20)/Predictive_Model!$C$20)*Predictive_Model!$D$20+((E2169-Predictive_Model!$B$21)/Predictive_Model!$C$21)*Predictive_Model!$D$21+((F2169-Predictive_Model!$B$22)/Predictive_Model!$C$22)*Predictive_Model!$D$22+((I2169-Predictive_Model!$B$23)/Predictive_Model!$C$23)*Predictive_Model!$D$23+((L2169-Predictive_Model!$B$24)/Predictive_Model!$C$24)*Predictive_Model!$D$24+((M2169-Predictive_Model!$B$25)/Predictive_Model!$C$25)*Predictive_Model!$D$25+IF(C2169="Male",Predictive_Model!$D$31,IF(C2169="Other",Predictive_Model!$D$32,0))+IF(D2169="Premium",Predictive_Model!$D$34,IF(D2169="Standard",Predictive_Model!$D$35,0))+IF(G2169="Asia",Predictive_Model!$D$37,IF(G2169="Europe",Predictive_Model!$D$38,IF(G2169="North America",Predictive_Model!$D$39,IF(G2169="Oceania",Predictive_Model!$D$40,IF(G2169="South America",Predictive_Model!$D$41,0)))))+IF(H2169="Laptop",Predictive_Model!$D$43,IF(H2169="Mobile",Predictive_Model!$D$44,IF(H2169="TV",Predictive_Model!$D$45,IF(H2169="Tablet",Predictive_Model!$D$46,0))))+IF(K2169="Crypto",Predictive_Model!$D$48,IF(K2169="Debit Card",Predictive_Model!$D$49,IF(K2169="Gift Card",Predictive_Model!$D$50,IF(K2169="PayPal",Predictive_Model!$D$51,0))))+IF(N2169="Comedy",Predictive_Model!$D$53,IF(N2169="Documentary",Predictive_Model!$D$54,IF(N2169="Drama",Predictive_Model!$D$55,IF(N2169="Horror",Predictive_Model!$D$56,IF(N2169="Romance",Predictive_Model!$D$57,IF(N2169="Sci-Fi",Predictive_Model!$D$58,0)))))))))</f>
        <v>0.17263385990899613</v>
      </c>
      <c r="V2169" s="3" t="str">
        <f t="shared" si="336"/>
        <v>Low</v>
      </c>
      <c r="W2169" s="6">
        <f t="shared" si="337"/>
        <v>3.1056831397628399</v>
      </c>
      <c r="X2169" s="3" t="str">
        <f t="shared" si="338"/>
        <v>Monitor</v>
      </c>
      <c r="Y2169" s="3" t="str">
        <f t="shared" si="339"/>
        <v>OK</v>
      </c>
    </row>
    <row r="2170" spans="1:25" x14ac:dyDescent="0.25">
      <c r="A2170" s="3" t="str">
        <f>Raw_Data!A2170</f>
        <v>d3911e59-4ea8-4fa9-aeef-5bfb155c103b</v>
      </c>
      <c r="B2170" s="3">
        <f>Raw_Data!B2170</f>
        <v>63</v>
      </c>
      <c r="C2170" s="3" t="str">
        <f>Raw_Data!C2170</f>
        <v>Male</v>
      </c>
      <c r="D2170" s="3" t="str">
        <f>Raw_Data!D2170</f>
        <v>Premium</v>
      </c>
      <c r="E2170" s="3">
        <f>Raw_Data!E2170</f>
        <v>0.3</v>
      </c>
      <c r="F2170" s="3">
        <f>Raw_Data!F2170</f>
        <v>56</v>
      </c>
      <c r="G2170" s="3" t="str">
        <f>Raw_Data!G2170</f>
        <v>Oceania</v>
      </c>
      <c r="H2170" s="3" t="str">
        <f>Raw_Data!H2170</f>
        <v>Mobile</v>
      </c>
      <c r="I2170" s="3">
        <f>Raw_Data!I2170</f>
        <v>17.989999999999998</v>
      </c>
      <c r="J2170" s="3">
        <f>Raw_Data!J2170</f>
        <v>1</v>
      </c>
      <c r="K2170" s="3" t="str">
        <f>Raw_Data!K2170</f>
        <v>Crypto</v>
      </c>
      <c r="L2170" s="3">
        <f>Raw_Data!L2170</f>
        <v>3</v>
      </c>
      <c r="M2170" s="3">
        <f>Raw_Data!M2170</f>
        <v>0.01</v>
      </c>
      <c r="N2170" s="3" t="str">
        <f>Raw_Data!N2170</f>
        <v>Horror</v>
      </c>
      <c r="O2170" s="3" t="str">
        <f t="shared" si="330"/>
        <v>55-70</v>
      </c>
      <c r="P2170" s="3" t="str">
        <f t="shared" si="331"/>
        <v>&lt;10h</v>
      </c>
      <c r="Q2170" s="3" t="str">
        <f t="shared" si="332"/>
        <v>46-60d</v>
      </c>
      <c r="R2170" s="3" t="str">
        <f t="shared" si="333"/>
        <v>Low</v>
      </c>
      <c r="S2170" s="3" t="str">
        <f t="shared" si="334"/>
        <v>High</v>
      </c>
      <c r="T2170" s="3" t="str">
        <f t="shared" si="335"/>
        <v>Churned</v>
      </c>
      <c r="U2170" s="4">
        <f>1/(1+EXP(-(Predictive_Model!$B$5+((B2170-Predictive_Model!$B$20)/Predictive_Model!$C$20)*Predictive_Model!$D$20+((E2170-Predictive_Model!$B$21)/Predictive_Model!$C$21)*Predictive_Model!$D$21+((F2170-Predictive_Model!$B$22)/Predictive_Model!$C$22)*Predictive_Model!$D$22+((I2170-Predictive_Model!$B$23)/Predictive_Model!$C$23)*Predictive_Model!$D$23+((L2170-Predictive_Model!$B$24)/Predictive_Model!$C$24)*Predictive_Model!$D$24+((M2170-Predictive_Model!$B$25)/Predictive_Model!$C$25)*Predictive_Model!$D$25+IF(C2170="Male",Predictive_Model!$D$31,IF(C2170="Other",Predictive_Model!$D$32,0))+IF(D2170="Premium",Predictive_Model!$D$34,IF(D2170="Standard",Predictive_Model!$D$35,0))+IF(G2170="Asia",Predictive_Model!$D$37,IF(G2170="Europe",Predictive_Model!$D$38,IF(G2170="North America",Predictive_Model!$D$39,IF(G2170="Oceania",Predictive_Model!$D$40,IF(G2170="South America",Predictive_Model!$D$41,0)))))+IF(H2170="Laptop",Predictive_Model!$D$43,IF(H2170="Mobile",Predictive_Model!$D$44,IF(H2170="TV",Predictive_Model!$D$45,IF(H2170="Tablet",Predictive_Model!$D$46,0))))+IF(K2170="Crypto",Predictive_Model!$D$48,IF(K2170="Debit Card",Predictive_Model!$D$49,IF(K2170="Gift Card",Predictive_Model!$D$50,IF(K2170="PayPal",Predictive_Model!$D$51,0))))+IF(N2170="Comedy",Predictive_Model!$D$53,IF(N2170="Documentary",Predictive_Model!$D$54,IF(N2170="Drama",Predictive_Model!$D$55,IF(N2170="Horror",Predictive_Model!$D$56,IF(N2170="Romance",Predictive_Model!$D$57,IF(N2170="Sci-Fi",Predictive_Model!$D$58,0)))))))))</f>
        <v>0.99989266866734683</v>
      </c>
      <c r="V2170" s="3" t="str">
        <f t="shared" si="336"/>
        <v>Critical</v>
      </c>
      <c r="W2170" s="6">
        <f t="shared" si="337"/>
        <v>17.989999999999998</v>
      </c>
      <c r="X2170" s="3" t="str">
        <f t="shared" si="338"/>
        <v>Priority 1</v>
      </c>
      <c r="Y2170" s="3" t="str">
        <f t="shared" si="339"/>
        <v>OK</v>
      </c>
    </row>
    <row r="2171" spans="1:25" x14ac:dyDescent="0.25">
      <c r="A2171" s="3" t="str">
        <f>Raw_Data!A2171</f>
        <v>8c796d6a-ee93-4640-b9a9-7556b5a1a07d</v>
      </c>
      <c r="B2171" s="3">
        <f>Raw_Data!B2171</f>
        <v>57</v>
      </c>
      <c r="C2171" s="3" t="str">
        <f>Raw_Data!C2171</f>
        <v>Female</v>
      </c>
      <c r="D2171" s="3" t="str">
        <f>Raw_Data!D2171</f>
        <v>Premium</v>
      </c>
      <c r="E2171" s="3">
        <f>Raw_Data!E2171</f>
        <v>0.66</v>
      </c>
      <c r="F2171" s="3">
        <f>Raw_Data!F2171</f>
        <v>59</v>
      </c>
      <c r="G2171" s="3" t="str">
        <f>Raw_Data!G2171</f>
        <v>Oceania</v>
      </c>
      <c r="H2171" s="3" t="str">
        <f>Raw_Data!H2171</f>
        <v>Tablet</v>
      </c>
      <c r="I2171" s="3">
        <f>Raw_Data!I2171</f>
        <v>17.989999999999998</v>
      </c>
      <c r="J2171" s="3">
        <f>Raw_Data!J2171</f>
        <v>1</v>
      </c>
      <c r="K2171" s="3" t="str">
        <f>Raw_Data!K2171</f>
        <v>PayPal</v>
      </c>
      <c r="L2171" s="3">
        <f>Raw_Data!L2171</f>
        <v>5</v>
      </c>
      <c r="M2171" s="3">
        <f>Raw_Data!M2171</f>
        <v>0.01</v>
      </c>
      <c r="N2171" s="3" t="str">
        <f>Raw_Data!N2171</f>
        <v>Comedy</v>
      </c>
      <c r="O2171" s="3" t="str">
        <f t="shared" si="330"/>
        <v>55-70</v>
      </c>
      <c r="P2171" s="3" t="str">
        <f t="shared" si="331"/>
        <v>&lt;10h</v>
      </c>
      <c r="Q2171" s="3" t="str">
        <f t="shared" si="332"/>
        <v>46-60d</v>
      </c>
      <c r="R2171" s="3" t="str">
        <f t="shared" si="333"/>
        <v>Low</v>
      </c>
      <c r="S2171" s="3" t="str">
        <f t="shared" si="334"/>
        <v>High</v>
      </c>
      <c r="T2171" s="3" t="str">
        <f t="shared" si="335"/>
        <v>Churned</v>
      </c>
      <c r="U2171" s="4">
        <f>1/(1+EXP(-(Predictive_Model!$B$5+((B2171-Predictive_Model!$B$20)/Predictive_Model!$C$20)*Predictive_Model!$D$20+((E2171-Predictive_Model!$B$21)/Predictive_Model!$C$21)*Predictive_Model!$D$21+((F2171-Predictive_Model!$B$22)/Predictive_Model!$C$22)*Predictive_Model!$D$22+((I2171-Predictive_Model!$B$23)/Predictive_Model!$C$23)*Predictive_Model!$D$23+((L2171-Predictive_Model!$B$24)/Predictive_Model!$C$24)*Predictive_Model!$D$24+((M2171-Predictive_Model!$B$25)/Predictive_Model!$C$25)*Predictive_Model!$D$25+IF(C2171="Male",Predictive_Model!$D$31,IF(C2171="Other",Predictive_Model!$D$32,0))+IF(D2171="Premium",Predictive_Model!$D$34,IF(D2171="Standard",Predictive_Model!$D$35,0))+IF(G2171="Asia",Predictive_Model!$D$37,IF(G2171="Europe",Predictive_Model!$D$38,IF(G2171="North America",Predictive_Model!$D$39,IF(G2171="Oceania",Predictive_Model!$D$40,IF(G2171="South America",Predictive_Model!$D$41,0)))))+IF(H2171="Laptop",Predictive_Model!$D$43,IF(H2171="Mobile",Predictive_Model!$D$44,IF(H2171="TV",Predictive_Model!$D$45,IF(H2171="Tablet",Predictive_Model!$D$46,0))))+IF(K2171="Crypto",Predictive_Model!$D$48,IF(K2171="Debit Card",Predictive_Model!$D$49,IF(K2171="Gift Card",Predictive_Model!$D$50,IF(K2171="PayPal",Predictive_Model!$D$51,0))))+IF(N2171="Comedy",Predictive_Model!$D$53,IF(N2171="Documentary",Predictive_Model!$D$54,IF(N2171="Drama",Predictive_Model!$D$55,IF(N2171="Horror",Predictive_Model!$D$56,IF(N2171="Romance",Predictive_Model!$D$57,IF(N2171="Sci-Fi",Predictive_Model!$D$58,0)))))))))</f>
        <v>0.99953540354041981</v>
      </c>
      <c r="V2171" s="3" t="str">
        <f t="shared" si="336"/>
        <v>Critical</v>
      </c>
      <c r="W2171" s="6">
        <f t="shared" si="337"/>
        <v>17.989999999999998</v>
      </c>
      <c r="X2171" s="3" t="str">
        <f t="shared" si="338"/>
        <v>Priority 1</v>
      </c>
      <c r="Y2171" s="3" t="str">
        <f t="shared" si="339"/>
        <v>OK</v>
      </c>
    </row>
    <row r="2172" spans="1:25" x14ac:dyDescent="0.25">
      <c r="A2172" s="3" t="str">
        <f>Raw_Data!A2172</f>
        <v>1241fd90-c3c5-4a10-a69b-708ba8b4633e</v>
      </c>
      <c r="B2172" s="3">
        <f>Raw_Data!B2172</f>
        <v>56</v>
      </c>
      <c r="C2172" s="3" t="str">
        <f>Raw_Data!C2172</f>
        <v>Male</v>
      </c>
      <c r="D2172" s="3" t="str">
        <f>Raw_Data!D2172</f>
        <v>Premium</v>
      </c>
      <c r="E2172" s="3">
        <f>Raw_Data!E2172</f>
        <v>8.36</v>
      </c>
      <c r="F2172" s="3">
        <f>Raw_Data!F2172</f>
        <v>58</v>
      </c>
      <c r="G2172" s="3" t="str">
        <f>Raw_Data!G2172</f>
        <v>North America</v>
      </c>
      <c r="H2172" s="3" t="str">
        <f>Raw_Data!H2172</f>
        <v>Mobile</v>
      </c>
      <c r="I2172" s="3">
        <f>Raw_Data!I2172</f>
        <v>17.989999999999998</v>
      </c>
      <c r="J2172" s="3">
        <f>Raw_Data!J2172</f>
        <v>1</v>
      </c>
      <c r="K2172" s="3" t="str">
        <f>Raw_Data!K2172</f>
        <v>Gift Card</v>
      </c>
      <c r="L2172" s="3">
        <f>Raw_Data!L2172</f>
        <v>2</v>
      </c>
      <c r="M2172" s="3">
        <f>Raw_Data!M2172</f>
        <v>0.14000000000000001</v>
      </c>
      <c r="N2172" s="3" t="str">
        <f>Raw_Data!N2172</f>
        <v>Horror</v>
      </c>
      <c r="O2172" s="3" t="str">
        <f t="shared" si="330"/>
        <v>55-70</v>
      </c>
      <c r="P2172" s="3" t="str">
        <f t="shared" si="331"/>
        <v>&lt;10h</v>
      </c>
      <c r="Q2172" s="3" t="str">
        <f t="shared" si="332"/>
        <v>46-60d</v>
      </c>
      <c r="R2172" s="3" t="str">
        <f t="shared" si="333"/>
        <v>Low</v>
      </c>
      <c r="S2172" s="3" t="str">
        <f t="shared" si="334"/>
        <v>High</v>
      </c>
      <c r="T2172" s="3" t="str">
        <f t="shared" si="335"/>
        <v>Churned</v>
      </c>
      <c r="U2172" s="4">
        <f>1/(1+EXP(-(Predictive_Model!$B$5+((B2172-Predictive_Model!$B$20)/Predictive_Model!$C$20)*Predictive_Model!$D$20+((E2172-Predictive_Model!$B$21)/Predictive_Model!$C$21)*Predictive_Model!$D$21+((F2172-Predictive_Model!$B$22)/Predictive_Model!$C$22)*Predictive_Model!$D$22+((I2172-Predictive_Model!$B$23)/Predictive_Model!$C$23)*Predictive_Model!$D$23+((L2172-Predictive_Model!$B$24)/Predictive_Model!$C$24)*Predictive_Model!$D$24+((M2172-Predictive_Model!$B$25)/Predictive_Model!$C$25)*Predictive_Model!$D$25+IF(C2172="Male",Predictive_Model!$D$31,IF(C2172="Other",Predictive_Model!$D$32,0))+IF(D2172="Premium",Predictive_Model!$D$34,IF(D2172="Standard",Predictive_Model!$D$35,0))+IF(G2172="Asia",Predictive_Model!$D$37,IF(G2172="Europe",Predictive_Model!$D$38,IF(G2172="North America",Predictive_Model!$D$39,IF(G2172="Oceania",Predictive_Model!$D$40,IF(G2172="South America",Predictive_Model!$D$41,0)))))+IF(H2172="Laptop",Predictive_Model!$D$43,IF(H2172="Mobile",Predictive_Model!$D$44,IF(H2172="TV",Predictive_Model!$D$45,IF(H2172="Tablet",Predictive_Model!$D$46,0))))+IF(K2172="Crypto",Predictive_Model!$D$48,IF(K2172="Debit Card",Predictive_Model!$D$49,IF(K2172="Gift Card",Predictive_Model!$D$50,IF(K2172="PayPal",Predictive_Model!$D$51,0))))+IF(N2172="Comedy",Predictive_Model!$D$53,IF(N2172="Documentary",Predictive_Model!$D$54,IF(N2172="Drama",Predictive_Model!$D$55,IF(N2172="Horror",Predictive_Model!$D$56,IF(N2172="Romance",Predictive_Model!$D$57,IF(N2172="Sci-Fi",Predictive_Model!$D$58,0)))))))))</f>
        <v>0.99955324694282111</v>
      </c>
      <c r="V2172" s="3" t="str">
        <f t="shared" si="336"/>
        <v>Critical</v>
      </c>
      <c r="W2172" s="6">
        <f t="shared" si="337"/>
        <v>17.989999999999998</v>
      </c>
      <c r="X2172" s="3" t="str">
        <f t="shared" si="338"/>
        <v>Priority 1</v>
      </c>
      <c r="Y2172" s="3" t="str">
        <f t="shared" si="339"/>
        <v>OK</v>
      </c>
    </row>
    <row r="2173" spans="1:25" x14ac:dyDescent="0.25">
      <c r="A2173" s="3" t="str">
        <f>Raw_Data!A2173</f>
        <v>eab99641-f7e9-4cba-a913-e1880044e640</v>
      </c>
      <c r="B2173" s="3">
        <f>Raw_Data!B2173</f>
        <v>22</v>
      </c>
      <c r="C2173" s="3" t="str">
        <f>Raw_Data!C2173</f>
        <v>Female</v>
      </c>
      <c r="D2173" s="3" t="str">
        <f>Raw_Data!D2173</f>
        <v>Standard</v>
      </c>
      <c r="E2173" s="3">
        <f>Raw_Data!E2173</f>
        <v>0.48</v>
      </c>
      <c r="F2173" s="3">
        <f>Raw_Data!F2173</f>
        <v>24</v>
      </c>
      <c r="G2173" s="3" t="str">
        <f>Raw_Data!G2173</f>
        <v>North America</v>
      </c>
      <c r="H2173" s="3" t="str">
        <f>Raw_Data!H2173</f>
        <v>Desktop</v>
      </c>
      <c r="I2173" s="3">
        <f>Raw_Data!I2173</f>
        <v>13.99</v>
      </c>
      <c r="J2173" s="3">
        <f>Raw_Data!J2173</f>
        <v>1</v>
      </c>
      <c r="K2173" s="3" t="str">
        <f>Raw_Data!K2173</f>
        <v>Gift Card</v>
      </c>
      <c r="L2173" s="3">
        <f>Raw_Data!L2173</f>
        <v>2</v>
      </c>
      <c r="M2173" s="3">
        <f>Raw_Data!M2173</f>
        <v>0.02</v>
      </c>
      <c r="N2173" s="3" t="str">
        <f>Raw_Data!N2173</f>
        <v>Romance</v>
      </c>
      <c r="O2173" s="3" t="str">
        <f t="shared" si="330"/>
        <v>18-24</v>
      </c>
      <c r="P2173" s="3" t="str">
        <f t="shared" si="331"/>
        <v>&lt;10h</v>
      </c>
      <c r="Q2173" s="3" t="str">
        <f t="shared" si="332"/>
        <v>22-45d</v>
      </c>
      <c r="R2173" s="3" t="str">
        <f t="shared" si="333"/>
        <v>Medium</v>
      </c>
      <c r="S2173" s="3" t="str">
        <f t="shared" si="334"/>
        <v>Mid</v>
      </c>
      <c r="T2173" s="3" t="str">
        <f t="shared" si="335"/>
        <v>Churned</v>
      </c>
      <c r="U2173" s="4">
        <f>1/(1+EXP(-(Predictive_Model!$B$5+((B2173-Predictive_Model!$B$20)/Predictive_Model!$C$20)*Predictive_Model!$D$20+((E2173-Predictive_Model!$B$21)/Predictive_Model!$C$21)*Predictive_Model!$D$21+((F2173-Predictive_Model!$B$22)/Predictive_Model!$C$22)*Predictive_Model!$D$22+((I2173-Predictive_Model!$B$23)/Predictive_Model!$C$23)*Predictive_Model!$D$23+((L2173-Predictive_Model!$B$24)/Predictive_Model!$C$24)*Predictive_Model!$D$24+((M2173-Predictive_Model!$B$25)/Predictive_Model!$C$25)*Predictive_Model!$D$25+IF(C2173="Male",Predictive_Model!$D$31,IF(C2173="Other",Predictive_Model!$D$32,0))+IF(D2173="Premium",Predictive_Model!$D$34,IF(D2173="Standard",Predictive_Model!$D$35,0))+IF(G2173="Asia",Predictive_Model!$D$37,IF(G2173="Europe",Predictive_Model!$D$38,IF(G2173="North America",Predictive_Model!$D$39,IF(G2173="Oceania",Predictive_Model!$D$40,IF(G2173="South America",Predictive_Model!$D$41,0)))))+IF(H2173="Laptop",Predictive_Model!$D$43,IF(H2173="Mobile",Predictive_Model!$D$44,IF(H2173="TV",Predictive_Model!$D$45,IF(H2173="Tablet",Predictive_Model!$D$46,0))))+IF(K2173="Crypto",Predictive_Model!$D$48,IF(K2173="Debit Card",Predictive_Model!$D$49,IF(K2173="Gift Card",Predictive_Model!$D$50,IF(K2173="PayPal",Predictive_Model!$D$51,0))))+IF(N2173="Comedy",Predictive_Model!$D$53,IF(N2173="Documentary",Predictive_Model!$D$54,IF(N2173="Drama",Predictive_Model!$D$55,IF(N2173="Horror",Predictive_Model!$D$56,IF(N2173="Romance",Predictive_Model!$D$57,IF(N2173="Sci-Fi",Predictive_Model!$D$58,0)))))))))</f>
        <v>0.99790115994354311</v>
      </c>
      <c r="V2173" s="3" t="str">
        <f t="shared" si="336"/>
        <v>Critical</v>
      </c>
      <c r="W2173" s="6">
        <f t="shared" si="337"/>
        <v>13.99</v>
      </c>
      <c r="X2173" s="3" t="str">
        <f t="shared" si="338"/>
        <v>Priority 2</v>
      </c>
      <c r="Y2173" s="3" t="str">
        <f t="shared" si="339"/>
        <v>OK</v>
      </c>
    </row>
    <row r="2174" spans="1:25" x14ac:dyDescent="0.25">
      <c r="A2174" s="3" t="str">
        <f>Raw_Data!A2174</f>
        <v>5acce646-5752-40e2-bc51-1c308240464e</v>
      </c>
      <c r="B2174" s="3">
        <f>Raw_Data!B2174</f>
        <v>63</v>
      </c>
      <c r="C2174" s="3" t="str">
        <f>Raw_Data!C2174</f>
        <v>Female</v>
      </c>
      <c r="D2174" s="3" t="str">
        <f>Raw_Data!D2174</f>
        <v>Standard</v>
      </c>
      <c r="E2174" s="3">
        <f>Raw_Data!E2174</f>
        <v>15.97</v>
      </c>
      <c r="F2174" s="3">
        <f>Raw_Data!F2174</f>
        <v>38</v>
      </c>
      <c r="G2174" s="3" t="str">
        <f>Raw_Data!G2174</f>
        <v>South America</v>
      </c>
      <c r="H2174" s="3" t="str">
        <f>Raw_Data!H2174</f>
        <v>Tablet</v>
      </c>
      <c r="I2174" s="3">
        <f>Raw_Data!I2174</f>
        <v>13.99</v>
      </c>
      <c r="J2174" s="3">
        <f>Raw_Data!J2174</f>
        <v>1</v>
      </c>
      <c r="K2174" s="3" t="str">
        <f>Raw_Data!K2174</f>
        <v>Gift Card</v>
      </c>
      <c r="L2174" s="3">
        <f>Raw_Data!L2174</f>
        <v>3</v>
      </c>
      <c r="M2174" s="3">
        <f>Raw_Data!M2174</f>
        <v>0.41</v>
      </c>
      <c r="N2174" s="3" t="str">
        <f>Raw_Data!N2174</f>
        <v>Drama</v>
      </c>
      <c r="O2174" s="3" t="str">
        <f t="shared" si="330"/>
        <v>55-70</v>
      </c>
      <c r="P2174" s="3" t="str">
        <f t="shared" si="331"/>
        <v>10-24h</v>
      </c>
      <c r="Q2174" s="3" t="str">
        <f t="shared" si="332"/>
        <v>22-45d</v>
      </c>
      <c r="R2174" s="3" t="str">
        <f t="shared" si="333"/>
        <v>Medium</v>
      </c>
      <c r="S2174" s="3" t="str">
        <f t="shared" si="334"/>
        <v>Mid</v>
      </c>
      <c r="T2174" s="3" t="str">
        <f t="shared" si="335"/>
        <v>Churned</v>
      </c>
      <c r="U2174" s="4">
        <f>1/(1+EXP(-(Predictive_Model!$B$5+((B2174-Predictive_Model!$B$20)/Predictive_Model!$C$20)*Predictive_Model!$D$20+((E2174-Predictive_Model!$B$21)/Predictive_Model!$C$21)*Predictive_Model!$D$21+((F2174-Predictive_Model!$B$22)/Predictive_Model!$C$22)*Predictive_Model!$D$22+((I2174-Predictive_Model!$B$23)/Predictive_Model!$C$23)*Predictive_Model!$D$23+((L2174-Predictive_Model!$B$24)/Predictive_Model!$C$24)*Predictive_Model!$D$24+((M2174-Predictive_Model!$B$25)/Predictive_Model!$C$25)*Predictive_Model!$D$25+IF(C2174="Male",Predictive_Model!$D$31,IF(C2174="Other",Predictive_Model!$D$32,0))+IF(D2174="Premium",Predictive_Model!$D$34,IF(D2174="Standard",Predictive_Model!$D$35,0))+IF(G2174="Asia",Predictive_Model!$D$37,IF(G2174="Europe",Predictive_Model!$D$38,IF(G2174="North America",Predictive_Model!$D$39,IF(G2174="Oceania",Predictive_Model!$D$40,IF(G2174="South America",Predictive_Model!$D$41,0)))))+IF(H2174="Laptop",Predictive_Model!$D$43,IF(H2174="Mobile",Predictive_Model!$D$44,IF(H2174="TV",Predictive_Model!$D$45,IF(H2174="Tablet",Predictive_Model!$D$46,0))))+IF(K2174="Crypto",Predictive_Model!$D$48,IF(K2174="Debit Card",Predictive_Model!$D$49,IF(K2174="Gift Card",Predictive_Model!$D$50,IF(K2174="PayPal",Predictive_Model!$D$51,0))))+IF(N2174="Comedy",Predictive_Model!$D$53,IF(N2174="Documentary",Predictive_Model!$D$54,IF(N2174="Drama",Predictive_Model!$D$55,IF(N2174="Horror",Predictive_Model!$D$56,IF(N2174="Romance",Predictive_Model!$D$57,IF(N2174="Sci-Fi",Predictive_Model!$D$58,0)))))))))</f>
        <v>0.9588444091047198</v>
      </c>
      <c r="V2174" s="3" t="str">
        <f t="shared" si="336"/>
        <v>Critical</v>
      </c>
      <c r="W2174" s="6">
        <f t="shared" si="337"/>
        <v>13.99</v>
      </c>
      <c r="X2174" s="3" t="str">
        <f t="shared" si="338"/>
        <v>Priority 2</v>
      </c>
      <c r="Y2174" s="3" t="str">
        <f t="shared" si="339"/>
        <v>OK</v>
      </c>
    </row>
    <row r="2175" spans="1:25" x14ac:dyDescent="0.25">
      <c r="A2175" s="3" t="str">
        <f>Raw_Data!A2175</f>
        <v>b76c3506-251d-4836-a3f7-f3bb62d02ad1</v>
      </c>
      <c r="B2175" s="3">
        <f>Raw_Data!B2175</f>
        <v>62</v>
      </c>
      <c r="C2175" s="3" t="str">
        <f>Raw_Data!C2175</f>
        <v>Female</v>
      </c>
      <c r="D2175" s="3" t="str">
        <f>Raw_Data!D2175</f>
        <v>Basic</v>
      </c>
      <c r="E2175" s="3">
        <f>Raw_Data!E2175</f>
        <v>4.82</v>
      </c>
      <c r="F2175" s="3">
        <f>Raw_Data!F2175</f>
        <v>10</v>
      </c>
      <c r="G2175" s="3" t="str">
        <f>Raw_Data!G2175</f>
        <v>Europe</v>
      </c>
      <c r="H2175" s="3" t="str">
        <f>Raw_Data!H2175</f>
        <v>Laptop</v>
      </c>
      <c r="I2175" s="3">
        <f>Raw_Data!I2175</f>
        <v>8.99</v>
      </c>
      <c r="J2175" s="3">
        <f>Raw_Data!J2175</f>
        <v>1</v>
      </c>
      <c r="K2175" s="3" t="str">
        <f>Raw_Data!K2175</f>
        <v>Debit Card</v>
      </c>
      <c r="L2175" s="3">
        <f>Raw_Data!L2175</f>
        <v>5</v>
      </c>
      <c r="M2175" s="3">
        <f>Raw_Data!M2175</f>
        <v>0.44</v>
      </c>
      <c r="N2175" s="3" t="str">
        <f>Raw_Data!N2175</f>
        <v>Sci-Fi</v>
      </c>
      <c r="O2175" s="3" t="str">
        <f t="shared" si="330"/>
        <v>55-70</v>
      </c>
      <c r="P2175" s="3" t="str">
        <f t="shared" si="331"/>
        <v>&lt;10h</v>
      </c>
      <c r="Q2175" s="3" t="str">
        <f t="shared" si="332"/>
        <v>8-21d</v>
      </c>
      <c r="R2175" s="3" t="str">
        <f t="shared" si="333"/>
        <v>Medium</v>
      </c>
      <c r="S2175" s="3" t="str">
        <f t="shared" si="334"/>
        <v>Low</v>
      </c>
      <c r="T2175" s="3" t="str">
        <f t="shared" si="335"/>
        <v>Churned</v>
      </c>
      <c r="U2175" s="4">
        <f>1/(1+EXP(-(Predictive_Model!$B$5+((B2175-Predictive_Model!$B$20)/Predictive_Model!$C$20)*Predictive_Model!$D$20+((E2175-Predictive_Model!$B$21)/Predictive_Model!$C$21)*Predictive_Model!$D$21+((F2175-Predictive_Model!$B$22)/Predictive_Model!$C$22)*Predictive_Model!$D$22+((I2175-Predictive_Model!$B$23)/Predictive_Model!$C$23)*Predictive_Model!$D$23+((L2175-Predictive_Model!$B$24)/Predictive_Model!$C$24)*Predictive_Model!$D$24+((M2175-Predictive_Model!$B$25)/Predictive_Model!$C$25)*Predictive_Model!$D$25+IF(C2175="Male",Predictive_Model!$D$31,IF(C2175="Other",Predictive_Model!$D$32,0))+IF(D2175="Premium",Predictive_Model!$D$34,IF(D2175="Standard",Predictive_Model!$D$35,0))+IF(G2175="Asia",Predictive_Model!$D$37,IF(G2175="Europe",Predictive_Model!$D$38,IF(G2175="North America",Predictive_Model!$D$39,IF(G2175="Oceania",Predictive_Model!$D$40,IF(G2175="South America",Predictive_Model!$D$41,0)))))+IF(H2175="Laptop",Predictive_Model!$D$43,IF(H2175="Mobile",Predictive_Model!$D$44,IF(H2175="TV",Predictive_Model!$D$45,IF(H2175="Tablet",Predictive_Model!$D$46,0))))+IF(K2175="Crypto",Predictive_Model!$D$48,IF(K2175="Debit Card",Predictive_Model!$D$49,IF(K2175="Gift Card",Predictive_Model!$D$50,IF(K2175="PayPal",Predictive_Model!$D$51,0))))+IF(N2175="Comedy",Predictive_Model!$D$53,IF(N2175="Documentary",Predictive_Model!$D$54,IF(N2175="Drama",Predictive_Model!$D$55,IF(N2175="Horror",Predictive_Model!$D$56,IF(N2175="Romance",Predictive_Model!$D$57,IF(N2175="Sci-Fi",Predictive_Model!$D$58,0)))))))))</f>
        <v>0.5877633392597561</v>
      </c>
      <c r="V2175" s="3" t="str">
        <f t="shared" si="336"/>
        <v>High</v>
      </c>
      <c r="W2175" s="6">
        <f t="shared" si="337"/>
        <v>8.99</v>
      </c>
      <c r="X2175" s="3" t="str">
        <f t="shared" si="338"/>
        <v>Monitor</v>
      </c>
      <c r="Y2175" s="3" t="str">
        <f t="shared" si="339"/>
        <v>OK</v>
      </c>
    </row>
    <row r="2176" spans="1:25" x14ac:dyDescent="0.25">
      <c r="A2176" s="3" t="str">
        <f>Raw_Data!A2176</f>
        <v>bbcb20f1-75b4-4393-95dd-6e2b65d5ff4f</v>
      </c>
      <c r="B2176" s="3">
        <f>Raw_Data!B2176</f>
        <v>63</v>
      </c>
      <c r="C2176" s="3" t="str">
        <f>Raw_Data!C2176</f>
        <v>Other</v>
      </c>
      <c r="D2176" s="3" t="str">
        <f>Raw_Data!D2176</f>
        <v>Premium</v>
      </c>
      <c r="E2176" s="3">
        <f>Raw_Data!E2176</f>
        <v>21.62</v>
      </c>
      <c r="F2176" s="3">
        <f>Raw_Data!F2176</f>
        <v>50</v>
      </c>
      <c r="G2176" s="3" t="str">
        <f>Raw_Data!G2176</f>
        <v>Oceania</v>
      </c>
      <c r="H2176" s="3" t="str">
        <f>Raw_Data!H2176</f>
        <v>Desktop</v>
      </c>
      <c r="I2176" s="3">
        <f>Raw_Data!I2176</f>
        <v>17.989999999999998</v>
      </c>
      <c r="J2176" s="3">
        <f>Raw_Data!J2176</f>
        <v>0</v>
      </c>
      <c r="K2176" s="3" t="str">
        <f>Raw_Data!K2176</f>
        <v>Gift Card</v>
      </c>
      <c r="L2176" s="3">
        <f>Raw_Data!L2176</f>
        <v>4</v>
      </c>
      <c r="M2176" s="3">
        <f>Raw_Data!M2176</f>
        <v>0.42</v>
      </c>
      <c r="N2176" s="3" t="str">
        <f>Raw_Data!N2176</f>
        <v>Romance</v>
      </c>
      <c r="O2176" s="3" t="str">
        <f t="shared" si="330"/>
        <v>55-70</v>
      </c>
      <c r="P2176" s="3" t="str">
        <f t="shared" si="331"/>
        <v>10-24h</v>
      </c>
      <c r="Q2176" s="3" t="str">
        <f t="shared" si="332"/>
        <v>46-60d</v>
      </c>
      <c r="R2176" s="3" t="str">
        <f t="shared" si="333"/>
        <v>Medium</v>
      </c>
      <c r="S2176" s="3" t="str">
        <f t="shared" si="334"/>
        <v>High</v>
      </c>
      <c r="T2176" s="3" t="str">
        <f t="shared" si="335"/>
        <v>Active</v>
      </c>
      <c r="U2176" s="4">
        <f>1/(1+EXP(-(Predictive_Model!$B$5+((B2176-Predictive_Model!$B$20)/Predictive_Model!$C$20)*Predictive_Model!$D$20+((E2176-Predictive_Model!$B$21)/Predictive_Model!$C$21)*Predictive_Model!$D$21+((F2176-Predictive_Model!$B$22)/Predictive_Model!$C$22)*Predictive_Model!$D$22+((I2176-Predictive_Model!$B$23)/Predictive_Model!$C$23)*Predictive_Model!$D$23+((L2176-Predictive_Model!$B$24)/Predictive_Model!$C$24)*Predictive_Model!$D$24+((M2176-Predictive_Model!$B$25)/Predictive_Model!$C$25)*Predictive_Model!$D$25+IF(C2176="Male",Predictive_Model!$D$31,IF(C2176="Other",Predictive_Model!$D$32,0))+IF(D2176="Premium",Predictive_Model!$D$34,IF(D2176="Standard",Predictive_Model!$D$35,0))+IF(G2176="Asia",Predictive_Model!$D$37,IF(G2176="Europe",Predictive_Model!$D$38,IF(G2176="North America",Predictive_Model!$D$39,IF(G2176="Oceania",Predictive_Model!$D$40,IF(G2176="South America",Predictive_Model!$D$41,0)))))+IF(H2176="Laptop",Predictive_Model!$D$43,IF(H2176="Mobile",Predictive_Model!$D$44,IF(H2176="TV",Predictive_Model!$D$45,IF(H2176="Tablet",Predictive_Model!$D$46,0))))+IF(K2176="Crypto",Predictive_Model!$D$48,IF(K2176="Debit Card",Predictive_Model!$D$49,IF(K2176="Gift Card",Predictive_Model!$D$50,IF(K2176="PayPal",Predictive_Model!$D$51,0))))+IF(N2176="Comedy",Predictive_Model!$D$53,IF(N2176="Documentary",Predictive_Model!$D$54,IF(N2176="Drama",Predictive_Model!$D$55,IF(N2176="Horror",Predictive_Model!$D$56,IF(N2176="Romance",Predictive_Model!$D$57,IF(N2176="Sci-Fi",Predictive_Model!$D$58,0)))))))))</f>
        <v>0.24224362503253952</v>
      </c>
      <c r="V2176" s="3" t="str">
        <f t="shared" si="336"/>
        <v>Low</v>
      </c>
      <c r="W2176" s="6">
        <f t="shared" si="337"/>
        <v>4.3579628143353855</v>
      </c>
      <c r="X2176" s="3" t="str">
        <f t="shared" si="338"/>
        <v>Monitor</v>
      </c>
      <c r="Y2176" s="3" t="str">
        <f t="shared" si="339"/>
        <v>OK</v>
      </c>
    </row>
    <row r="2177" spans="1:25" x14ac:dyDescent="0.25">
      <c r="A2177" s="3" t="str">
        <f>Raw_Data!A2177</f>
        <v>59cbff4b-2d9f-4539-b6d6-0d89eddde6bc</v>
      </c>
      <c r="B2177" s="3">
        <f>Raw_Data!B2177</f>
        <v>21</v>
      </c>
      <c r="C2177" s="3" t="str">
        <f>Raw_Data!C2177</f>
        <v>Other</v>
      </c>
      <c r="D2177" s="3" t="str">
        <f>Raw_Data!D2177</f>
        <v>Premium</v>
      </c>
      <c r="E2177" s="3">
        <f>Raw_Data!E2177</f>
        <v>0.2</v>
      </c>
      <c r="F2177" s="3">
        <f>Raw_Data!F2177</f>
        <v>21</v>
      </c>
      <c r="G2177" s="3" t="str">
        <f>Raw_Data!G2177</f>
        <v>Oceania</v>
      </c>
      <c r="H2177" s="3" t="str">
        <f>Raw_Data!H2177</f>
        <v>Mobile</v>
      </c>
      <c r="I2177" s="3">
        <f>Raw_Data!I2177</f>
        <v>17.989999999999998</v>
      </c>
      <c r="J2177" s="3">
        <f>Raw_Data!J2177</f>
        <v>0</v>
      </c>
      <c r="K2177" s="3" t="str">
        <f>Raw_Data!K2177</f>
        <v>Debit Card</v>
      </c>
      <c r="L2177" s="3">
        <f>Raw_Data!L2177</f>
        <v>5</v>
      </c>
      <c r="M2177" s="3">
        <f>Raw_Data!M2177</f>
        <v>0.01</v>
      </c>
      <c r="N2177" s="3" t="str">
        <f>Raw_Data!N2177</f>
        <v>Drama</v>
      </c>
      <c r="O2177" s="3" t="str">
        <f t="shared" si="330"/>
        <v>18-24</v>
      </c>
      <c r="P2177" s="3" t="str">
        <f t="shared" si="331"/>
        <v>&lt;10h</v>
      </c>
      <c r="Q2177" s="3" t="str">
        <f t="shared" si="332"/>
        <v>8-21d</v>
      </c>
      <c r="R2177" s="3" t="str">
        <f t="shared" si="333"/>
        <v>Medium</v>
      </c>
      <c r="S2177" s="3" t="str">
        <f t="shared" si="334"/>
        <v>High</v>
      </c>
      <c r="T2177" s="3" t="str">
        <f t="shared" si="335"/>
        <v>Active</v>
      </c>
      <c r="U2177" s="4">
        <f>1/(1+EXP(-(Predictive_Model!$B$5+((B2177-Predictive_Model!$B$20)/Predictive_Model!$C$20)*Predictive_Model!$D$20+((E2177-Predictive_Model!$B$21)/Predictive_Model!$C$21)*Predictive_Model!$D$21+((F2177-Predictive_Model!$B$22)/Predictive_Model!$C$22)*Predictive_Model!$D$22+((I2177-Predictive_Model!$B$23)/Predictive_Model!$C$23)*Predictive_Model!$D$23+((L2177-Predictive_Model!$B$24)/Predictive_Model!$C$24)*Predictive_Model!$D$24+((M2177-Predictive_Model!$B$25)/Predictive_Model!$C$25)*Predictive_Model!$D$25+IF(C2177="Male",Predictive_Model!$D$31,IF(C2177="Other",Predictive_Model!$D$32,0))+IF(D2177="Premium",Predictive_Model!$D$34,IF(D2177="Standard",Predictive_Model!$D$35,0))+IF(G2177="Asia",Predictive_Model!$D$37,IF(G2177="Europe",Predictive_Model!$D$38,IF(G2177="North America",Predictive_Model!$D$39,IF(G2177="Oceania",Predictive_Model!$D$40,IF(G2177="South America",Predictive_Model!$D$41,0)))))+IF(H2177="Laptop",Predictive_Model!$D$43,IF(H2177="Mobile",Predictive_Model!$D$44,IF(H2177="TV",Predictive_Model!$D$45,IF(H2177="Tablet",Predictive_Model!$D$46,0))))+IF(K2177="Crypto",Predictive_Model!$D$48,IF(K2177="Debit Card",Predictive_Model!$D$49,IF(K2177="Gift Card",Predictive_Model!$D$50,IF(K2177="PayPal",Predictive_Model!$D$51,0))))+IF(N2177="Comedy",Predictive_Model!$D$53,IF(N2177="Documentary",Predictive_Model!$D$54,IF(N2177="Drama",Predictive_Model!$D$55,IF(N2177="Horror",Predictive_Model!$D$56,IF(N2177="Romance",Predictive_Model!$D$57,IF(N2177="Sci-Fi",Predictive_Model!$D$58,0)))))))))</f>
        <v>0.93745458357145828</v>
      </c>
      <c r="V2177" s="3" t="str">
        <f t="shared" si="336"/>
        <v>Critical</v>
      </c>
      <c r="W2177" s="6">
        <f t="shared" si="337"/>
        <v>16.864807958450534</v>
      </c>
      <c r="X2177" s="3" t="str">
        <f t="shared" si="338"/>
        <v>Priority 1</v>
      </c>
      <c r="Y2177" s="3" t="str">
        <f t="shared" si="339"/>
        <v>OK</v>
      </c>
    </row>
    <row r="2178" spans="1:25" x14ac:dyDescent="0.25">
      <c r="A2178" s="3" t="str">
        <f>Raw_Data!A2178</f>
        <v>d8f3a1ce-a034-4298-bdec-7a1edd116231</v>
      </c>
      <c r="B2178" s="3">
        <f>Raw_Data!B2178</f>
        <v>52</v>
      </c>
      <c r="C2178" s="3" t="str">
        <f>Raw_Data!C2178</f>
        <v>Male</v>
      </c>
      <c r="D2178" s="3" t="str">
        <f>Raw_Data!D2178</f>
        <v>Standard</v>
      </c>
      <c r="E2178" s="3">
        <f>Raw_Data!E2178</f>
        <v>22.33</v>
      </c>
      <c r="F2178" s="3">
        <f>Raw_Data!F2178</f>
        <v>28</v>
      </c>
      <c r="G2178" s="3" t="str">
        <f>Raw_Data!G2178</f>
        <v>South America</v>
      </c>
      <c r="H2178" s="3" t="str">
        <f>Raw_Data!H2178</f>
        <v>Desktop</v>
      </c>
      <c r="I2178" s="3">
        <f>Raw_Data!I2178</f>
        <v>13.99</v>
      </c>
      <c r="J2178" s="3">
        <f>Raw_Data!J2178</f>
        <v>0</v>
      </c>
      <c r="K2178" s="3" t="str">
        <f>Raw_Data!K2178</f>
        <v>PayPal</v>
      </c>
      <c r="L2178" s="3">
        <f>Raw_Data!L2178</f>
        <v>5</v>
      </c>
      <c r="M2178" s="3">
        <f>Raw_Data!M2178</f>
        <v>0.77</v>
      </c>
      <c r="N2178" s="3" t="str">
        <f>Raw_Data!N2178</f>
        <v>Sci-Fi</v>
      </c>
      <c r="O2178" s="3" t="str">
        <f t="shared" si="330"/>
        <v>45-54</v>
      </c>
      <c r="P2178" s="3" t="str">
        <f t="shared" si="331"/>
        <v>10-24h</v>
      </c>
      <c r="Q2178" s="3" t="str">
        <f t="shared" si="332"/>
        <v>22-45d</v>
      </c>
      <c r="R2178" s="3" t="str">
        <f t="shared" si="333"/>
        <v>Medium</v>
      </c>
      <c r="S2178" s="3" t="str">
        <f t="shared" si="334"/>
        <v>Mid</v>
      </c>
      <c r="T2178" s="3" t="str">
        <f t="shared" si="335"/>
        <v>Active</v>
      </c>
      <c r="U2178" s="4">
        <f>1/(1+EXP(-(Predictive_Model!$B$5+((B2178-Predictive_Model!$B$20)/Predictive_Model!$C$20)*Predictive_Model!$D$20+((E2178-Predictive_Model!$B$21)/Predictive_Model!$C$21)*Predictive_Model!$D$21+((F2178-Predictive_Model!$B$22)/Predictive_Model!$C$22)*Predictive_Model!$D$22+((I2178-Predictive_Model!$B$23)/Predictive_Model!$C$23)*Predictive_Model!$D$23+((L2178-Predictive_Model!$B$24)/Predictive_Model!$C$24)*Predictive_Model!$D$24+((M2178-Predictive_Model!$B$25)/Predictive_Model!$C$25)*Predictive_Model!$D$25+IF(C2178="Male",Predictive_Model!$D$31,IF(C2178="Other",Predictive_Model!$D$32,0))+IF(D2178="Premium",Predictive_Model!$D$34,IF(D2178="Standard",Predictive_Model!$D$35,0))+IF(G2178="Asia",Predictive_Model!$D$37,IF(G2178="Europe",Predictive_Model!$D$38,IF(G2178="North America",Predictive_Model!$D$39,IF(G2178="Oceania",Predictive_Model!$D$40,IF(G2178="South America",Predictive_Model!$D$41,0)))))+IF(H2178="Laptop",Predictive_Model!$D$43,IF(H2178="Mobile",Predictive_Model!$D$44,IF(H2178="TV",Predictive_Model!$D$45,IF(H2178="Tablet",Predictive_Model!$D$46,0))))+IF(K2178="Crypto",Predictive_Model!$D$48,IF(K2178="Debit Card",Predictive_Model!$D$49,IF(K2178="Gift Card",Predictive_Model!$D$50,IF(K2178="PayPal",Predictive_Model!$D$51,0))))+IF(N2178="Comedy",Predictive_Model!$D$53,IF(N2178="Documentary",Predictive_Model!$D$54,IF(N2178="Drama",Predictive_Model!$D$55,IF(N2178="Horror",Predictive_Model!$D$56,IF(N2178="Romance",Predictive_Model!$D$57,IF(N2178="Sci-Fi",Predictive_Model!$D$58,0)))))))))</f>
        <v>1.1599679938109252E-2</v>
      </c>
      <c r="V2178" s="3" t="str">
        <f t="shared" si="336"/>
        <v>Low</v>
      </c>
      <c r="W2178" s="6">
        <f t="shared" si="337"/>
        <v>0.16227952233414844</v>
      </c>
      <c r="X2178" s="3" t="str">
        <f t="shared" si="338"/>
        <v>Monitor</v>
      </c>
      <c r="Y2178" s="3" t="str">
        <f t="shared" si="339"/>
        <v>OK</v>
      </c>
    </row>
    <row r="2179" spans="1:25" x14ac:dyDescent="0.25">
      <c r="A2179" s="3" t="str">
        <f>Raw_Data!A2179</f>
        <v>cd82c04b-852d-4e0c-8d5e-68645248bd6f</v>
      </c>
      <c r="B2179" s="3">
        <f>Raw_Data!B2179</f>
        <v>33</v>
      </c>
      <c r="C2179" s="3" t="str">
        <f>Raw_Data!C2179</f>
        <v>Female</v>
      </c>
      <c r="D2179" s="3" t="str">
        <f>Raw_Data!D2179</f>
        <v>Premium</v>
      </c>
      <c r="E2179" s="3">
        <f>Raw_Data!E2179</f>
        <v>18.3</v>
      </c>
      <c r="F2179" s="3">
        <f>Raw_Data!F2179</f>
        <v>14</v>
      </c>
      <c r="G2179" s="3" t="str">
        <f>Raw_Data!G2179</f>
        <v>Europe</v>
      </c>
      <c r="H2179" s="3" t="str">
        <f>Raw_Data!H2179</f>
        <v>Tablet</v>
      </c>
      <c r="I2179" s="3">
        <f>Raw_Data!I2179</f>
        <v>17.989999999999998</v>
      </c>
      <c r="J2179" s="3">
        <f>Raw_Data!J2179</f>
        <v>0</v>
      </c>
      <c r="K2179" s="3" t="str">
        <f>Raw_Data!K2179</f>
        <v>Crypto</v>
      </c>
      <c r="L2179" s="3">
        <f>Raw_Data!L2179</f>
        <v>1</v>
      </c>
      <c r="M2179" s="3">
        <f>Raw_Data!M2179</f>
        <v>1.22</v>
      </c>
      <c r="N2179" s="3" t="str">
        <f>Raw_Data!N2179</f>
        <v>Sci-Fi</v>
      </c>
      <c r="O2179" s="3" t="str">
        <f t="shared" si="330"/>
        <v>25-34</v>
      </c>
      <c r="P2179" s="3" t="str">
        <f t="shared" si="331"/>
        <v>10-24h</v>
      </c>
      <c r="Q2179" s="3" t="str">
        <f t="shared" si="332"/>
        <v>8-21d</v>
      </c>
      <c r="R2179" s="3" t="str">
        <f t="shared" si="333"/>
        <v>Medium</v>
      </c>
      <c r="S2179" s="3" t="str">
        <f t="shared" si="334"/>
        <v>High</v>
      </c>
      <c r="T2179" s="3" t="str">
        <f t="shared" si="335"/>
        <v>Active</v>
      </c>
      <c r="U2179" s="4">
        <f>1/(1+EXP(-(Predictive_Model!$B$5+((B2179-Predictive_Model!$B$20)/Predictive_Model!$C$20)*Predictive_Model!$D$20+((E2179-Predictive_Model!$B$21)/Predictive_Model!$C$21)*Predictive_Model!$D$21+((F2179-Predictive_Model!$B$22)/Predictive_Model!$C$22)*Predictive_Model!$D$22+((I2179-Predictive_Model!$B$23)/Predictive_Model!$C$23)*Predictive_Model!$D$23+((L2179-Predictive_Model!$B$24)/Predictive_Model!$C$24)*Predictive_Model!$D$24+((M2179-Predictive_Model!$B$25)/Predictive_Model!$C$25)*Predictive_Model!$D$25+IF(C2179="Male",Predictive_Model!$D$31,IF(C2179="Other",Predictive_Model!$D$32,0))+IF(D2179="Premium",Predictive_Model!$D$34,IF(D2179="Standard",Predictive_Model!$D$35,0))+IF(G2179="Asia",Predictive_Model!$D$37,IF(G2179="Europe",Predictive_Model!$D$38,IF(G2179="North America",Predictive_Model!$D$39,IF(G2179="Oceania",Predictive_Model!$D$40,IF(G2179="South America",Predictive_Model!$D$41,0)))))+IF(H2179="Laptop",Predictive_Model!$D$43,IF(H2179="Mobile",Predictive_Model!$D$44,IF(H2179="TV",Predictive_Model!$D$45,IF(H2179="Tablet",Predictive_Model!$D$46,0))))+IF(K2179="Crypto",Predictive_Model!$D$48,IF(K2179="Debit Card",Predictive_Model!$D$49,IF(K2179="Gift Card",Predictive_Model!$D$50,IF(K2179="PayPal",Predictive_Model!$D$51,0))))+IF(N2179="Comedy",Predictive_Model!$D$53,IF(N2179="Documentary",Predictive_Model!$D$54,IF(N2179="Drama",Predictive_Model!$D$55,IF(N2179="Horror",Predictive_Model!$D$56,IF(N2179="Romance",Predictive_Model!$D$57,IF(N2179="Sci-Fi",Predictive_Model!$D$58,0)))))))))</f>
        <v>5.5611654121735181E-2</v>
      </c>
      <c r="V2179" s="3" t="str">
        <f t="shared" si="336"/>
        <v>Low</v>
      </c>
      <c r="W2179" s="6">
        <f t="shared" si="337"/>
        <v>1.0004536576500158</v>
      </c>
      <c r="X2179" s="3" t="str">
        <f t="shared" si="338"/>
        <v>Monitor</v>
      </c>
      <c r="Y2179" s="3" t="str">
        <f t="shared" si="339"/>
        <v>OK</v>
      </c>
    </row>
    <row r="2180" spans="1:25" x14ac:dyDescent="0.25">
      <c r="A2180" s="3" t="str">
        <f>Raw_Data!A2180</f>
        <v>c3335df7-3db5-44c4-bc70-1b03ba03048a</v>
      </c>
      <c r="B2180" s="3">
        <f>Raw_Data!B2180</f>
        <v>39</v>
      </c>
      <c r="C2180" s="3" t="str">
        <f>Raw_Data!C2180</f>
        <v>Female</v>
      </c>
      <c r="D2180" s="3" t="str">
        <f>Raw_Data!D2180</f>
        <v>Standard</v>
      </c>
      <c r="E2180" s="3">
        <f>Raw_Data!E2180</f>
        <v>17.05</v>
      </c>
      <c r="F2180" s="3">
        <f>Raw_Data!F2180</f>
        <v>37</v>
      </c>
      <c r="G2180" s="3" t="str">
        <f>Raw_Data!G2180</f>
        <v>Europe</v>
      </c>
      <c r="H2180" s="3" t="str">
        <f>Raw_Data!H2180</f>
        <v>Desktop</v>
      </c>
      <c r="I2180" s="3">
        <f>Raw_Data!I2180</f>
        <v>13.99</v>
      </c>
      <c r="J2180" s="3">
        <f>Raw_Data!J2180</f>
        <v>1</v>
      </c>
      <c r="K2180" s="3" t="str">
        <f>Raw_Data!K2180</f>
        <v>Debit Card</v>
      </c>
      <c r="L2180" s="3">
        <f>Raw_Data!L2180</f>
        <v>1</v>
      </c>
      <c r="M2180" s="3">
        <f>Raw_Data!M2180</f>
        <v>0.45</v>
      </c>
      <c r="N2180" s="3" t="str">
        <f>Raw_Data!N2180</f>
        <v>Drama</v>
      </c>
      <c r="O2180" s="3" t="str">
        <f t="shared" si="330"/>
        <v>35-44</v>
      </c>
      <c r="P2180" s="3" t="str">
        <f t="shared" si="331"/>
        <v>10-24h</v>
      </c>
      <c r="Q2180" s="3" t="str">
        <f t="shared" si="332"/>
        <v>22-45d</v>
      </c>
      <c r="R2180" s="3" t="str">
        <f t="shared" si="333"/>
        <v>Medium</v>
      </c>
      <c r="S2180" s="3" t="str">
        <f t="shared" si="334"/>
        <v>Mid</v>
      </c>
      <c r="T2180" s="3" t="str">
        <f t="shared" si="335"/>
        <v>Churned</v>
      </c>
      <c r="U2180" s="4">
        <f>1/(1+EXP(-(Predictive_Model!$B$5+((B2180-Predictive_Model!$B$20)/Predictive_Model!$C$20)*Predictive_Model!$D$20+((E2180-Predictive_Model!$B$21)/Predictive_Model!$C$21)*Predictive_Model!$D$21+((F2180-Predictive_Model!$B$22)/Predictive_Model!$C$22)*Predictive_Model!$D$22+((I2180-Predictive_Model!$B$23)/Predictive_Model!$C$23)*Predictive_Model!$D$23+((L2180-Predictive_Model!$B$24)/Predictive_Model!$C$24)*Predictive_Model!$D$24+((M2180-Predictive_Model!$B$25)/Predictive_Model!$C$25)*Predictive_Model!$D$25+IF(C2180="Male",Predictive_Model!$D$31,IF(C2180="Other",Predictive_Model!$D$32,0))+IF(D2180="Premium",Predictive_Model!$D$34,IF(D2180="Standard",Predictive_Model!$D$35,0))+IF(G2180="Asia",Predictive_Model!$D$37,IF(G2180="Europe",Predictive_Model!$D$38,IF(G2180="North America",Predictive_Model!$D$39,IF(G2180="Oceania",Predictive_Model!$D$40,IF(G2180="South America",Predictive_Model!$D$41,0)))))+IF(H2180="Laptop",Predictive_Model!$D$43,IF(H2180="Mobile",Predictive_Model!$D$44,IF(H2180="TV",Predictive_Model!$D$45,IF(H2180="Tablet",Predictive_Model!$D$46,0))))+IF(K2180="Crypto",Predictive_Model!$D$48,IF(K2180="Debit Card",Predictive_Model!$D$49,IF(K2180="Gift Card",Predictive_Model!$D$50,IF(K2180="PayPal",Predictive_Model!$D$51,0))))+IF(N2180="Comedy",Predictive_Model!$D$53,IF(N2180="Documentary",Predictive_Model!$D$54,IF(N2180="Drama",Predictive_Model!$D$55,IF(N2180="Horror",Predictive_Model!$D$56,IF(N2180="Romance",Predictive_Model!$D$57,IF(N2180="Sci-Fi",Predictive_Model!$D$58,0)))))))))</f>
        <v>0.8834537954316859</v>
      </c>
      <c r="V2180" s="3" t="str">
        <f t="shared" si="336"/>
        <v>Critical</v>
      </c>
      <c r="W2180" s="6">
        <f t="shared" si="337"/>
        <v>13.99</v>
      </c>
      <c r="X2180" s="3" t="str">
        <f t="shared" si="338"/>
        <v>Priority 2</v>
      </c>
      <c r="Y2180" s="3" t="str">
        <f t="shared" si="339"/>
        <v>OK</v>
      </c>
    </row>
    <row r="2181" spans="1:25" x14ac:dyDescent="0.25">
      <c r="A2181" s="3" t="str">
        <f>Raw_Data!A2181</f>
        <v>dbdbfa7c-7932-46fa-ad10-d53bbd798cf5</v>
      </c>
      <c r="B2181" s="3">
        <f>Raw_Data!B2181</f>
        <v>48</v>
      </c>
      <c r="C2181" s="3" t="str">
        <f>Raw_Data!C2181</f>
        <v>Female</v>
      </c>
      <c r="D2181" s="3" t="str">
        <f>Raw_Data!D2181</f>
        <v>Basic</v>
      </c>
      <c r="E2181" s="3">
        <f>Raw_Data!E2181</f>
        <v>16.75</v>
      </c>
      <c r="F2181" s="3">
        <f>Raw_Data!F2181</f>
        <v>16</v>
      </c>
      <c r="G2181" s="3" t="str">
        <f>Raw_Data!G2181</f>
        <v>Africa</v>
      </c>
      <c r="H2181" s="3" t="str">
        <f>Raw_Data!H2181</f>
        <v>Laptop</v>
      </c>
      <c r="I2181" s="3">
        <f>Raw_Data!I2181</f>
        <v>8.99</v>
      </c>
      <c r="J2181" s="3">
        <f>Raw_Data!J2181</f>
        <v>0</v>
      </c>
      <c r="K2181" s="3" t="str">
        <f>Raw_Data!K2181</f>
        <v>Gift Card</v>
      </c>
      <c r="L2181" s="3">
        <f>Raw_Data!L2181</f>
        <v>5</v>
      </c>
      <c r="M2181" s="3">
        <f>Raw_Data!M2181</f>
        <v>0.99</v>
      </c>
      <c r="N2181" s="3" t="str">
        <f>Raw_Data!N2181</f>
        <v>Documentary</v>
      </c>
      <c r="O2181" s="3" t="str">
        <f t="shared" ref="O2181:O2244" si="340">IF(B2181&lt;25,"18-24",IF(B2181&lt;35,"25-34",IF(B2181&lt;45,"35-44",IF(B2181&lt;55,"45-54","55-70"))))</f>
        <v>45-54</v>
      </c>
      <c r="P2181" s="3" t="str">
        <f t="shared" ref="P2181:P2244" si="341">IF(E2181&lt;10,"&lt;10h",IF(E2181&lt;25,"10-24h",IF(E2181&lt;50,"25-49h","50h+")))</f>
        <v>10-24h</v>
      </c>
      <c r="Q2181" s="3" t="str">
        <f t="shared" ref="Q2181:Q2244" si="342">IF(F2181&lt;=7,"0-7d",IF(F2181&lt;=21,"8-21d",IF(F2181&lt;=45,"22-45d","46-60d")))</f>
        <v>8-21d</v>
      </c>
      <c r="R2181" s="3" t="str">
        <f t="shared" ref="R2181:R2244" si="343">IF(AND(E2181&gt;=25,F2181&lt;=21),"High",IF(OR(E2181&gt;=10,F2181&lt;=45),"Medium","Low"))</f>
        <v>Medium</v>
      </c>
      <c r="S2181" s="3" t="str">
        <f t="shared" ref="S2181:S2244" si="344">IF(I2181&lt;10,"Low",IF(I2181&lt;16,"Mid","High"))</f>
        <v>Low</v>
      </c>
      <c r="T2181" s="3" t="str">
        <f t="shared" ref="T2181:T2244" si="345">IF(J2181=1,"Churned","Active")</f>
        <v>Active</v>
      </c>
      <c r="U2181" s="4">
        <f>1/(1+EXP(-(Predictive_Model!$B$5+((B2181-Predictive_Model!$B$20)/Predictive_Model!$C$20)*Predictive_Model!$D$20+((E2181-Predictive_Model!$B$21)/Predictive_Model!$C$21)*Predictive_Model!$D$21+((F2181-Predictive_Model!$B$22)/Predictive_Model!$C$22)*Predictive_Model!$D$22+((I2181-Predictive_Model!$B$23)/Predictive_Model!$C$23)*Predictive_Model!$D$23+((L2181-Predictive_Model!$B$24)/Predictive_Model!$C$24)*Predictive_Model!$D$24+((M2181-Predictive_Model!$B$25)/Predictive_Model!$C$25)*Predictive_Model!$D$25+IF(C2181="Male",Predictive_Model!$D$31,IF(C2181="Other",Predictive_Model!$D$32,0))+IF(D2181="Premium",Predictive_Model!$D$34,IF(D2181="Standard",Predictive_Model!$D$35,0))+IF(G2181="Asia",Predictive_Model!$D$37,IF(G2181="Europe",Predictive_Model!$D$38,IF(G2181="North America",Predictive_Model!$D$39,IF(G2181="Oceania",Predictive_Model!$D$40,IF(G2181="South America",Predictive_Model!$D$41,0)))))+IF(H2181="Laptop",Predictive_Model!$D$43,IF(H2181="Mobile",Predictive_Model!$D$44,IF(H2181="TV",Predictive_Model!$D$45,IF(H2181="Tablet",Predictive_Model!$D$46,0))))+IF(K2181="Crypto",Predictive_Model!$D$48,IF(K2181="Debit Card",Predictive_Model!$D$49,IF(K2181="Gift Card",Predictive_Model!$D$50,IF(K2181="PayPal",Predictive_Model!$D$51,0))))+IF(N2181="Comedy",Predictive_Model!$D$53,IF(N2181="Documentary",Predictive_Model!$D$54,IF(N2181="Drama",Predictive_Model!$D$55,IF(N2181="Horror",Predictive_Model!$D$56,IF(N2181="Romance",Predictive_Model!$D$57,IF(N2181="Sci-Fi",Predictive_Model!$D$58,0)))))))))</f>
        <v>4.9513924039819662E-2</v>
      </c>
      <c r="V2181" s="3" t="str">
        <f t="shared" ref="V2181:V2244" si="346">IF(U2181&gt;=0.75,"Critical",IF(U2181&gt;=0.5,"High",IF(U2181&gt;=0.25,"Medium","Low")))</f>
        <v>Low</v>
      </c>
      <c r="W2181" s="6">
        <f t="shared" ref="W2181:W2244" si="347">IF(J2181=1,I2181,I2181*U2181)</f>
        <v>0.44513017711797875</v>
      </c>
      <c r="X2181" s="3" t="str">
        <f t="shared" ref="X2181:X2244" si="348">IF(AND(V2181="Critical",I2181&gt;=15),"Priority 1",IF(OR(V2181="Critical",AND(V2181="High",F2181&gt;21)),"Priority 2","Monitor"))</f>
        <v>Monitor</v>
      </c>
      <c r="Y2181" s="3" t="str">
        <f t="shared" ref="Y2181:Y2244" si="349">IF(COUNTA(A2181:N2181)=14,"OK","CHECK")</f>
        <v>OK</v>
      </c>
    </row>
    <row r="2182" spans="1:25" x14ac:dyDescent="0.25">
      <c r="A2182" s="3" t="str">
        <f>Raw_Data!A2182</f>
        <v>f608833d-8f7e-4184-a3fc-665f57aba3b0</v>
      </c>
      <c r="B2182" s="3">
        <f>Raw_Data!B2182</f>
        <v>46</v>
      </c>
      <c r="C2182" s="3" t="str">
        <f>Raw_Data!C2182</f>
        <v>Female</v>
      </c>
      <c r="D2182" s="3" t="str">
        <f>Raw_Data!D2182</f>
        <v>Premium</v>
      </c>
      <c r="E2182" s="3">
        <f>Raw_Data!E2182</f>
        <v>23.02</v>
      </c>
      <c r="F2182" s="3">
        <f>Raw_Data!F2182</f>
        <v>59</v>
      </c>
      <c r="G2182" s="3" t="str">
        <f>Raw_Data!G2182</f>
        <v>Asia</v>
      </c>
      <c r="H2182" s="3" t="str">
        <f>Raw_Data!H2182</f>
        <v>Tablet</v>
      </c>
      <c r="I2182" s="3">
        <f>Raw_Data!I2182</f>
        <v>17.989999999999998</v>
      </c>
      <c r="J2182" s="3">
        <f>Raw_Data!J2182</f>
        <v>0</v>
      </c>
      <c r="K2182" s="3" t="str">
        <f>Raw_Data!K2182</f>
        <v>Crypto</v>
      </c>
      <c r="L2182" s="3">
        <f>Raw_Data!L2182</f>
        <v>2</v>
      </c>
      <c r="M2182" s="3">
        <f>Raw_Data!M2182</f>
        <v>0.38</v>
      </c>
      <c r="N2182" s="3" t="str">
        <f>Raw_Data!N2182</f>
        <v>Documentary</v>
      </c>
      <c r="O2182" s="3" t="str">
        <f t="shared" si="340"/>
        <v>45-54</v>
      </c>
      <c r="P2182" s="3" t="str">
        <f t="shared" si="341"/>
        <v>10-24h</v>
      </c>
      <c r="Q2182" s="3" t="str">
        <f t="shared" si="342"/>
        <v>46-60d</v>
      </c>
      <c r="R2182" s="3" t="str">
        <f t="shared" si="343"/>
        <v>Medium</v>
      </c>
      <c r="S2182" s="3" t="str">
        <f t="shared" si="344"/>
        <v>High</v>
      </c>
      <c r="T2182" s="3" t="str">
        <f t="shared" si="345"/>
        <v>Active</v>
      </c>
      <c r="U2182" s="4">
        <f>1/(1+EXP(-(Predictive_Model!$B$5+((B2182-Predictive_Model!$B$20)/Predictive_Model!$C$20)*Predictive_Model!$D$20+((E2182-Predictive_Model!$B$21)/Predictive_Model!$C$21)*Predictive_Model!$D$21+((F2182-Predictive_Model!$B$22)/Predictive_Model!$C$22)*Predictive_Model!$D$22+((I2182-Predictive_Model!$B$23)/Predictive_Model!$C$23)*Predictive_Model!$D$23+((L2182-Predictive_Model!$B$24)/Predictive_Model!$C$24)*Predictive_Model!$D$24+((M2182-Predictive_Model!$B$25)/Predictive_Model!$C$25)*Predictive_Model!$D$25+IF(C2182="Male",Predictive_Model!$D$31,IF(C2182="Other",Predictive_Model!$D$32,0))+IF(D2182="Premium",Predictive_Model!$D$34,IF(D2182="Standard",Predictive_Model!$D$35,0))+IF(G2182="Asia",Predictive_Model!$D$37,IF(G2182="Europe",Predictive_Model!$D$38,IF(G2182="North America",Predictive_Model!$D$39,IF(G2182="Oceania",Predictive_Model!$D$40,IF(G2182="South America",Predictive_Model!$D$41,0)))))+IF(H2182="Laptop",Predictive_Model!$D$43,IF(H2182="Mobile",Predictive_Model!$D$44,IF(H2182="TV",Predictive_Model!$D$45,IF(H2182="Tablet",Predictive_Model!$D$46,0))))+IF(K2182="Crypto",Predictive_Model!$D$48,IF(K2182="Debit Card",Predictive_Model!$D$49,IF(K2182="Gift Card",Predictive_Model!$D$50,IF(K2182="PayPal",Predictive_Model!$D$51,0))))+IF(N2182="Comedy",Predictive_Model!$D$53,IF(N2182="Documentary",Predictive_Model!$D$54,IF(N2182="Drama",Predictive_Model!$D$55,IF(N2182="Horror",Predictive_Model!$D$56,IF(N2182="Romance",Predictive_Model!$D$57,IF(N2182="Sci-Fi",Predictive_Model!$D$58,0)))))))))</f>
        <v>0.89815379387451444</v>
      </c>
      <c r="V2182" s="3" t="str">
        <f t="shared" si="346"/>
        <v>Critical</v>
      </c>
      <c r="W2182" s="6">
        <f t="shared" si="347"/>
        <v>16.157786751802515</v>
      </c>
      <c r="X2182" s="3" t="str">
        <f t="shared" si="348"/>
        <v>Priority 1</v>
      </c>
      <c r="Y2182" s="3" t="str">
        <f t="shared" si="349"/>
        <v>OK</v>
      </c>
    </row>
    <row r="2183" spans="1:25" x14ac:dyDescent="0.25">
      <c r="A2183" s="3" t="str">
        <f>Raw_Data!A2183</f>
        <v>ef61f409-a614-4271-986a-5d40d27e053c</v>
      </c>
      <c r="B2183" s="3">
        <f>Raw_Data!B2183</f>
        <v>25</v>
      </c>
      <c r="C2183" s="3" t="str">
        <f>Raw_Data!C2183</f>
        <v>Male</v>
      </c>
      <c r="D2183" s="3" t="str">
        <f>Raw_Data!D2183</f>
        <v>Basic</v>
      </c>
      <c r="E2183" s="3">
        <f>Raw_Data!E2183</f>
        <v>5.88</v>
      </c>
      <c r="F2183" s="3">
        <f>Raw_Data!F2183</f>
        <v>0</v>
      </c>
      <c r="G2183" s="3" t="str">
        <f>Raw_Data!G2183</f>
        <v>Europe</v>
      </c>
      <c r="H2183" s="3" t="str">
        <f>Raw_Data!H2183</f>
        <v>Mobile</v>
      </c>
      <c r="I2183" s="3">
        <f>Raw_Data!I2183</f>
        <v>8.99</v>
      </c>
      <c r="J2183" s="3">
        <f>Raw_Data!J2183</f>
        <v>0</v>
      </c>
      <c r="K2183" s="3" t="str">
        <f>Raw_Data!K2183</f>
        <v>Credit Card</v>
      </c>
      <c r="L2183" s="3">
        <f>Raw_Data!L2183</f>
        <v>3</v>
      </c>
      <c r="M2183" s="3">
        <f>Raw_Data!M2183</f>
        <v>5.88</v>
      </c>
      <c r="N2183" s="3" t="str">
        <f>Raw_Data!N2183</f>
        <v>Drama</v>
      </c>
      <c r="O2183" s="3" t="str">
        <f t="shared" si="340"/>
        <v>25-34</v>
      </c>
      <c r="P2183" s="3" t="str">
        <f t="shared" si="341"/>
        <v>&lt;10h</v>
      </c>
      <c r="Q2183" s="3" t="str">
        <f t="shared" si="342"/>
        <v>0-7d</v>
      </c>
      <c r="R2183" s="3" t="str">
        <f t="shared" si="343"/>
        <v>Medium</v>
      </c>
      <c r="S2183" s="3" t="str">
        <f t="shared" si="344"/>
        <v>Low</v>
      </c>
      <c r="T2183" s="3" t="str">
        <f t="shared" si="345"/>
        <v>Active</v>
      </c>
      <c r="U2183" s="4">
        <f>1/(1+EXP(-(Predictive_Model!$B$5+((B2183-Predictive_Model!$B$20)/Predictive_Model!$C$20)*Predictive_Model!$D$20+((E2183-Predictive_Model!$B$21)/Predictive_Model!$C$21)*Predictive_Model!$D$21+((F2183-Predictive_Model!$B$22)/Predictive_Model!$C$22)*Predictive_Model!$D$22+((I2183-Predictive_Model!$B$23)/Predictive_Model!$C$23)*Predictive_Model!$D$23+((L2183-Predictive_Model!$B$24)/Predictive_Model!$C$24)*Predictive_Model!$D$24+((M2183-Predictive_Model!$B$25)/Predictive_Model!$C$25)*Predictive_Model!$D$25+IF(C2183="Male",Predictive_Model!$D$31,IF(C2183="Other",Predictive_Model!$D$32,0))+IF(D2183="Premium",Predictive_Model!$D$34,IF(D2183="Standard",Predictive_Model!$D$35,0))+IF(G2183="Asia",Predictive_Model!$D$37,IF(G2183="Europe",Predictive_Model!$D$38,IF(G2183="North America",Predictive_Model!$D$39,IF(G2183="Oceania",Predictive_Model!$D$40,IF(G2183="South America",Predictive_Model!$D$41,0)))))+IF(H2183="Laptop",Predictive_Model!$D$43,IF(H2183="Mobile",Predictive_Model!$D$44,IF(H2183="TV",Predictive_Model!$D$45,IF(H2183="Tablet",Predictive_Model!$D$46,0))))+IF(K2183="Crypto",Predictive_Model!$D$48,IF(K2183="Debit Card",Predictive_Model!$D$49,IF(K2183="Gift Card",Predictive_Model!$D$50,IF(K2183="PayPal",Predictive_Model!$D$51,0))))+IF(N2183="Comedy",Predictive_Model!$D$53,IF(N2183="Documentary",Predictive_Model!$D$54,IF(N2183="Drama",Predictive_Model!$D$55,IF(N2183="Horror",Predictive_Model!$D$56,IF(N2183="Romance",Predictive_Model!$D$57,IF(N2183="Sci-Fi",Predictive_Model!$D$58,0)))))))))</f>
        <v>7.3851298561322524E-4</v>
      </c>
      <c r="V2183" s="3" t="str">
        <f t="shared" si="346"/>
        <v>Low</v>
      </c>
      <c r="W2183" s="6">
        <f t="shared" si="347"/>
        <v>6.6392317406628954E-3</v>
      </c>
      <c r="X2183" s="3" t="str">
        <f t="shared" si="348"/>
        <v>Monitor</v>
      </c>
      <c r="Y2183" s="3" t="str">
        <f t="shared" si="349"/>
        <v>OK</v>
      </c>
    </row>
    <row r="2184" spans="1:25" x14ac:dyDescent="0.25">
      <c r="A2184" s="3" t="str">
        <f>Raw_Data!A2184</f>
        <v>aad6f51a-1c6f-46b7-aa7b-768352ed8d1c</v>
      </c>
      <c r="B2184" s="3">
        <f>Raw_Data!B2184</f>
        <v>57</v>
      </c>
      <c r="C2184" s="3" t="str">
        <f>Raw_Data!C2184</f>
        <v>Other</v>
      </c>
      <c r="D2184" s="3" t="str">
        <f>Raw_Data!D2184</f>
        <v>Basic</v>
      </c>
      <c r="E2184" s="3">
        <f>Raw_Data!E2184</f>
        <v>2.08</v>
      </c>
      <c r="F2184" s="3">
        <f>Raw_Data!F2184</f>
        <v>14</v>
      </c>
      <c r="G2184" s="3" t="str">
        <f>Raw_Data!G2184</f>
        <v>North America</v>
      </c>
      <c r="H2184" s="3" t="str">
        <f>Raw_Data!H2184</f>
        <v>Mobile</v>
      </c>
      <c r="I2184" s="3">
        <f>Raw_Data!I2184</f>
        <v>8.99</v>
      </c>
      <c r="J2184" s="3">
        <f>Raw_Data!J2184</f>
        <v>1</v>
      </c>
      <c r="K2184" s="3" t="str">
        <f>Raw_Data!K2184</f>
        <v>Credit Card</v>
      </c>
      <c r="L2184" s="3">
        <f>Raw_Data!L2184</f>
        <v>5</v>
      </c>
      <c r="M2184" s="3">
        <f>Raw_Data!M2184</f>
        <v>0.14000000000000001</v>
      </c>
      <c r="N2184" s="3" t="str">
        <f>Raw_Data!N2184</f>
        <v>Action</v>
      </c>
      <c r="O2184" s="3" t="str">
        <f t="shared" si="340"/>
        <v>55-70</v>
      </c>
      <c r="P2184" s="3" t="str">
        <f t="shared" si="341"/>
        <v>&lt;10h</v>
      </c>
      <c r="Q2184" s="3" t="str">
        <f t="shared" si="342"/>
        <v>8-21d</v>
      </c>
      <c r="R2184" s="3" t="str">
        <f t="shared" si="343"/>
        <v>Medium</v>
      </c>
      <c r="S2184" s="3" t="str">
        <f t="shared" si="344"/>
        <v>Low</v>
      </c>
      <c r="T2184" s="3" t="str">
        <f t="shared" si="345"/>
        <v>Churned</v>
      </c>
      <c r="U2184" s="4">
        <f>1/(1+EXP(-(Predictive_Model!$B$5+((B2184-Predictive_Model!$B$20)/Predictive_Model!$C$20)*Predictive_Model!$D$20+((E2184-Predictive_Model!$B$21)/Predictive_Model!$C$21)*Predictive_Model!$D$21+((F2184-Predictive_Model!$B$22)/Predictive_Model!$C$22)*Predictive_Model!$D$22+((I2184-Predictive_Model!$B$23)/Predictive_Model!$C$23)*Predictive_Model!$D$23+((L2184-Predictive_Model!$B$24)/Predictive_Model!$C$24)*Predictive_Model!$D$24+((M2184-Predictive_Model!$B$25)/Predictive_Model!$C$25)*Predictive_Model!$D$25+IF(C2184="Male",Predictive_Model!$D$31,IF(C2184="Other",Predictive_Model!$D$32,0))+IF(D2184="Premium",Predictive_Model!$D$34,IF(D2184="Standard",Predictive_Model!$D$35,0))+IF(G2184="Asia",Predictive_Model!$D$37,IF(G2184="Europe",Predictive_Model!$D$38,IF(G2184="North America",Predictive_Model!$D$39,IF(G2184="Oceania",Predictive_Model!$D$40,IF(G2184="South America",Predictive_Model!$D$41,0)))))+IF(H2184="Laptop",Predictive_Model!$D$43,IF(H2184="Mobile",Predictive_Model!$D$44,IF(H2184="TV",Predictive_Model!$D$45,IF(H2184="Tablet",Predictive_Model!$D$46,0))))+IF(K2184="Crypto",Predictive_Model!$D$48,IF(K2184="Debit Card",Predictive_Model!$D$49,IF(K2184="Gift Card",Predictive_Model!$D$50,IF(K2184="PayPal",Predictive_Model!$D$51,0))))+IF(N2184="Comedy",Predictive_Model!$D$53,IF(N2184="Documentary",Predictive_Model!$D$54,IF(N2184="Drama",Predictive_Model!$D$55,IF(N2184="Horror",Predictive_Model!$D$56,IF(N2184="Romance",Predictive_Model!$D$57,IF(N2184="Sci-Fi",Predictive_Model!$D$58,0)))))))))</f>
        <v>0.98357835289888362</v>
      </c>
      <c r="V2184" s="3" t="str">
        <f t="shared" si="346"/>
        <v>Critical</v>
      </c>
      <c r="W2184" s="6">
        <f t="shared" si="347"/>
        <v>8.99</v>
      </c>
      <c r="X2184" s="3" t="str">
        <f t="shared" si="348"/>
        <v>Priority 2</v>
      </c>
      <c r="Y2184" s="3" t="str">
        <f t="shared" si="349"/>
        <v>OK</v>
      </c>
    </row>
    <row r="2185" spans="1:25" x14ac:dyDescent="0.25">
      <c r="A2185" s="3" t="str">
        <f>Raw_Data!A2185</f>
        <v>2723dca3-d1e9-4198-829f-f9ed1fb396b4</v>
      </c>
      <c r="B2185" s="3">
        <f>Raw_Data!B2185</f>
        <v>18</v>
      </c>
      <c r="C2185" s="3" t="str">
        <f>Raw_Data!C2185</f>
        <v>Male</v>
      </c>
      <c r="D2185" s="3" t="str">
        <f>Raw_Data!D2185</f>
        <v>Premium</v>
      </c>
      <c r="E2185" s="3">
        <f>Raw_Data!E2185</f>
        <v>28.08</v>
      </c>
      <c r="F2185" s="3">
        <f>Raw_Data!F2185</f>
        <v>11</v>
      </c>
      <c r="G2185" s="3" t="str">
        <f>Raw_Data!G2185</f>
        <v>Oceania</v>
      </c>
      <c r="H2185" s="3" t="str">
        <f>Raw_Data!H2185</f>
        <v>Laptop</v>
      </c>
      <c r="I2185" s="3">
        <f>Raw_Data!I2185</f>
        <v>17.989999999999998</v>
      </c>
      <c r="J2185" s="3">
        <f>Raw_Data!J2185</f>
        <v>0</v>
      </c>
      <c r="K2185" s="3" t="str">
        <f>Raw_Data!K2185</f>
        <v>Gift Card</v>
      </c>
      <c r="L2185" s="3">
        <f>Raw_Data!L2185</f>
        <v>2</v>
      </c>
      <c r="M2185" s="3">
        <f>Raw_Data!M2185</f>
        <v>2.34</v>
      </c>
      <c r="N2185" s="3" t="str">
        <f>Raw_Data!N2185</f>
        <v>Romance</v>
      </c>
      <c r="O2185" s="3" t="str">
        <f t="shared" si="340"/>
        <v>18-24</v>
      </c>
      <c r="P2185" s="3" t="str">
        <f t="shared" si="341"/>
        <v>25-49h</v>
      </c>
      <c r="Q2185" s="3" t="str">
        <f t="shared" si="342"/>
        <v>8-21d</v>
      </c>
      <c r="R2185" s="3" t="str">
        <f t="shared" si="343"/>
        <v>High</v>
      </c>
      <c r="S2185" s="3" t="str">
        <f t="shared" si="344"/>
        <v>High</v>
      </c>
      <c r="T2185" s="3" t="str">
        <f t="shared" si="345"/>
        <v>Active</v>
      </c>
      <c r="U2185" s="4">
        <f>1/(1+EXP(-(Predictive_Model!$B$5+((B2185-Predictive_Model!$B$20)/Predictive_Model!$C$20)*Predictive_Model!$D$20+((E2185-Predictive_Model!$B$21)/Predictive_Model!$C$21)*Predictive_Model!$D$21+((F2185-Predictive_Model!$B$22)/Predictive_Model!$C$22)*Predictive_Model!$D$22+((I2185-Predictive_Model!$B$23)/Predictive_Model!$C$23)*Predictive_Model!$D$23+((L2185-Predictive_Model!$B$24)/Predictive_Model!$C$24)*Predictive_Model!$D$24+((M2185-Predictive_Model!$B$25)/Predictive_Model!$C$25)*Predictive_Model!$D$25+IF(C2185="Male",Predictive_Model!$D$31,IF(C2185="Other",Predictive_Model!$D$32,0))+IF(D2185="Premium",Predictive_Model!$D$34,IF(D2185="Standard",Predictive_Model!$D$35,0))+IF(G2185="Asia",Predictive_Model!$D$37,IF(G2185="Europe",Predictive_Model!$D$38,IF(G2185="North America",Predictive_Model!$D$39,IF(G2185="Oceania",Predictive_Model!$D$40,IF(G2185="South America",Predictive_Model!$D$41,0)))))+IF(H2185="Laptop",Predictive_Model!$D$43,IF(H2185="Mobile",Predictive_Model!$D$44,IF(H2185="TV",Predictive_Model!$D$45,IF(H2185="Tablet",Predictive_Model!$D$46,0))))+IF(K2185="Crypto",Predictive_Model!$D$48,IF(K2185="Debit Card",Predictive_Model!$D$49,IF(K2185="Gift Card",Predictive_Model!$D$50,IF(K2185="PayPal",Predictive_Model!$D$51,0))))+IF(N2185="Comedy",Predictive_Model!$D$53,IF(N2185="Documentary",Predictive_Model!$D$54,IF(N2185="Drama",Predictive_Model!$D$55,IF(N2185="Horror",Predictive_Model!$D$56,IF(N2185="Romance",Predictive_Model!$D$57,IF(N2185="Sci-Fi",Predictive_Model!$D$58,0)))))))))</f>
        <v>4.1885990733520664E-5</v>
      </c>
      <c r="V2185" s="3" t="str">
        <f t="shared" si="346"/>
        <v>Low</v>
      </c>
      <c r="W2185" s="6">
        <f t="shared" si="347"/>
        <v>7.535289732960367E-4</v>
      </c>
      <c r="X2185" s="3" t="str">
        <f t="shared" si="348"/>
        <v>Monitor</v>
      </c>
      <c r="Y2185" s="3" t="str">
        <f t="shared" si="349"/>
        <v>OK</v>
      </c>
    </row>
    <row r="2186" spans="1:25" x14ac:dyDescent="0.25">
      <c r="A2186" s="3" t="str">
        <f>Raw_Data!A2186</f>
        <v>7984e2c6-c353-4a41-b094-e1dafb4edf8b</v>
      </c>
      <c r="B2186" s="3">
        <f>Raw_Data!B2186</f>
        <v>62</v>
      </c>
      <c r="C2186" s="3" t="str">
        <f>Raw_Data!C2186</f>
        <v>Female</v>
      </c>
      <c r="D2186" s="3" t="str">
        <f>Raw_Data!D2186</f>
        <v>Basic</v>
      </c>
      <c r="E2186" s="3">
        <f>Raw_Data!E2186</f>
        <v>16.100000000000001</v>
      </c>
      <c r="F2186" s="3">
        <f>Raw_Data!F2186</f>
        <v>54</v>
      </c>
      <c r="G2186" s="3" t="str">
        <f>Raw_Data!G2186</f>
        <v>Africa</v>
      </c>
      <c r="H2186" s="3" t="str">
        <f>Raw_Data!H2186</f>
        <v>TV</v>
      </c>
      <c r="I2186" s="3">
        <f>Raw_Data!I2186</f>
        <v>8.99</v>
      </c>
      <c r="J2186" s="3">
        <f>Raw_Data!J2186</f>
        <v>1</v>
      </c>
      <c r="K2186" s="3" t="str">
        <f>Raw_Data!K2186</f>
        <v>PayPal</v>
      </c>
      <c r="L2186" s="3">
        <f>Raw_Data!L2186</f>
        <v>2</v>
      </c>
      <c r="M2186" s="3">
        <f>Raw_Data!M2186</f>
        <v>0.28999999999999998</v>
      </c>
      <c r="N2186" s="3" t="str">
        <f>Raw_Data!N2186</f>
        <v>Documentary</v>
      </c>
      <c r="O2186" s="3" t="str">
        <f t="shared" si="340"/>
        <v>55-70</v>
      </c>
      <c r="P2186" s="3" t="str">
        <f t="shared" si="341"/>
        <v>10-24h</v>
      </c>
      <c r="Q2186" s="3" t="str">
        <f t="shared" si="342"/>
        <v>46-60d</v>
      </c>
      <c r="R2186" s="3" t="str">
        <f t="shared" si="343"/>
        <v>Medium</v>
      </c>
      <c r="S2186" s="3" t="str">
        <f t="shared" si="344"/>
        <v>Low</v>
      </c>
      <c r="T2186" s="3" t="str">
        <f t="shared" si="345"/>
        <v>Churned</v>
      </c>
      <c r="U2186" s="4">
        <f>1/(1+EXP(-(Predictive_Model!$B$5+((B2186-Predictive_Model!$B$20)/Predictive_Model!$C$20)*Predictive_Model!$D$20+((E2186-Predictive_Model!$B$21)/Predictive_Model!$C$21)*Predictive_Model!$D$21+((F2186-Predictive_Model!$B$22)/Predictive_Model!$C$22)*Predictive_Model!$D$22+((I2186-Predictive_Model!$B$23)/Predictive_Model!$C$23)*Predictive_Model!$D$23+((L2186-Predictive_Model!$B$24)/Predictive_Model!$C$24)*Predictive_Model!$D$24+((M2186-Predictive_Model!$B$25)/Predictive_Model!$C$25)*Predictive_Model!$D$25+IF(C2186="Male",Predictive_Model!$D$31,IF(C2186="Other",Predictive_Model!$D$32,0))+IF(D2186="Premium",Predictive_Model!$D$34,IF(D2186="Standard",Predictive_Model!$D$35,0))+IF(G2186="Asia",Predictive_Model!$D$37,IF(G2186="Europe",Predictive_Model!$D$38,IF(G2186="North America",Predictive_Model!$D$39,IF(G2186="Oceania",Predictive_Model!$D$40,IF(G2186="South America",Predictive_Model!$D$41,0)))))+IF(H2186="Laptop",Predictive_Model!$D$43,IF(H2186="Mobile",Predictive_Model!$D$44,IF(H2186="TV",Predictive_Model!$D$45,IF(H2186="Tablet",Predictive_Model!$D$46,0))))+IF(K2186="Crypto",Predictive_Model!$D$48,IF(K2186="Debit Card",Predictive_Model!$D$49,IF(K2186="Gift Card",Predictive_Model!$D$50,IF(K2186="PayPal",Predictive_Model!$D$51,0))))+IF(N2186="Comedy",Predictive_Model!$D$53,IF(N2186="Documentary",Predictive_Model!$D$54,IF(N2186="Drama",Predictive_Model!$D$55,IF(N2186="Horror",Predictive_Model!$D$56,IF(N2186="Romance",Predictive_Model!$D$57,IF(N2186="Sci-Fi",Predictive_Model!$D$58,0)))))))))</f>
        <v>0.99408650959286249</v>
      </c>
      <c r="V2186" s="3" t="str">
        <f t="shared" si="346"/>
        <v>Critical</v>
      </c>
      <c r="W2186" s="6">
        <f t="shared" si="347"/>
        <v>8.99</v>
      </c>
      <c r="X2186" s="3" t="str">
        <f t="shared" si="348"/>
        <v>Priority 2</v>
      </c>
      <c r="Y2186" s="3" t="str">
        <f t="shared" si="349"/>
        <v>OK</v>
      </c>
    </row>
    <row r="2187" spans="1:25" x14ac:dyDescent="0.25">
      <c r="A2187" s="3" t="str">
        <f>Raw_Data!A2187</f>
        <v>07dbcfe6-abc1-4d18-8461-eb3989c5462b</v>
      </c>
      <c r="B2187" s="3">
        <f>Raw_Data!B2187</f>
        <v>57</v>
      </c>
      <c r="C2187" s="3" t="str">
        <f>Raw_Data!C2187</f>
        <v>Female</v>
      </c>
      <c r="D2187" s="3" t="str">
        <f>Raw_Data!D2187</f>
        <v>Standard</v>
      </c>
      <c r="E2187" s="3">
        <f>Raw_Data!E2187</f>
        <v>15.02</v>
      </c>
      <c r="F2187" s="3">
        <f>Raw_Data!F2187</f>
        <v>5</v>
      </c>
      <c r="G2187" s="3" t="str">
        <f>Raw_Data!G2187</f>
        <v>South America</v>
      </c>
      <c r="H2187" s="3" t="str">
        <f>Raw_Data!H2187</f>
        <v>Tablet</v>
      </c>
      <c r="I2187" s="3">
        <f>Raw_Data!I2187</f>
        <v>13.99</v>
      </c>
      <c r="J2187" s="3">
        <f>Raw_Data!J2187</f>
        <v>0</v>
      </c>
      <c r="K2187" s="3" t="str">
        <f>Raw_Data!K2187</f>
        <v>Credit Card</v>
      </c>
      <c r="L2187" s="3">
        <f>Raw_Data!L2187</f>
        <v>2</v>
      </c>
      <c r="M2187" s="3">
        <f>Raw_Data!M2187</f>
        <v>2.5</v>
      </c>
      <c r="N2187" s="3" t="str">
        <f>Raw_Data!N2187</f>
        <v>Drama</v>
      </c>
      <c r="O2187" s="3" t="str">
        <f t="shared" si="340"/>
        <v>55-70</v>
      </c>
      <c r="P2187" s="3" t="str">
        <f t="shared" si="341"/>
        <v>10-24h</v>
      </c>
      <c r="Q2187" s="3" t="str">
        <f t="shared" si="342"/>
        <v>0-7d</v>
      </c>
      <c r="R2187" s="3" t="str">
        <f t="shared" si="343"/>
        <v>Medium</v>
      </c>
      <c r="S2187" s="3" t="str">
        <f t="shared" si="344"/>
        <v>Mid</v>
      </c>
      <c r="T2187" s="3" t="str">
        <f t="shared" si="345"/>
        <v>Active</v>
      </c>
      <c r="U2187" s="4">
        <f>1/(1+EXP(-(Predictive_Model!$B$5+((B2187-Predictive_Model!$B$20)/Predictive_Model!$C$20)*Predictive_Model!$D$20+((E2187-Predictive_Model!$B$21)/Predictive_Model!$C$21)*Predictive_Model!$D$21+((F2187-Predictive_Model!$B$22)/Predictive_Model!$C$22)*Predictive_Model!$D$22+((I2187-Predictive_Model!$B$23)/Predictive_Model!$C$23)*Predictive_Model!$D$23+((L2187-Predictive_Model!$B$24)/Predictive_Model!$C$24)*Predictive_Model!$D$24+((M2187-Predictive_Model!$B$25)/Predictive_Model!$C$25)*Predictive_Model!$D$25+IF(C2187="Male",Predictive_Model!$D$31,IF(C2187="Other",Predictive_Model!$D$32,0))+IF(D2187="Premium",Predictive_Model!$D$34,IF(D2187="Standard",Predictive_Model!$D$35,0))+IF(G2187="Asia",Predictive_Model!$D$37,IF(G2187="Europe",Predictive_Model!$D$38,IF(G2187="North America",Predictive_Model!$D$39,IF(G2187="Oceania",Predictive_Model!$D$40,IF(G2187="South America",Predictive_Model!$D$41,0)))))+IF(H2187="Laptop",Predictive_Model!$D$43,IF(H2187="Mobile",Predictive_Model!$D$44,IF(H2187="TV",Predictive_Model!$D$45,IF(H2187="Tablet",Predictive_Model!$D$46,0))))+IF(K2187="Crypto",Predictive_Model!$D$48,IF(K2187="Debit Card",Predictive_Model!$D$49,IF(K2187="Gift Card",Predictive_Model!$D$50,IF(K2187="PayPal",Predictive_Model!$D$51,0))))+IF(N2187="Comedy",Predictive_Model!$D$53,IF(N2187="Documentary",Predictive_Model!$D$54,IF(N2187="Drama",Predictive_Model!$D$55,IF(N2187="Horror",Predictive_Model!$D$56,IF(N2187="Romance",Predictive_Model!$D$57,IF(N2187="Sci-Fi",Predictive_Model!$D$58,0)))))))))</f>
        <v>1.6821039220844828E-2</v>
      </c>
      <c r="V2187" s="3" t="str">
        <f t="shared" si="346"/>
        <v>Low</v>
      </c>
      <c r="W2187" s="6">
        <f t="shared" si="347"/>
        <v>0.23532633869961914</v>
      </c>
      <c r="X2187" s="3" t="str">
        <f t="shared" si="348"/>
        <v>Monitor</v>
      </c>
      <c r="Y2187" s="3" t="str">
        <f t="shared" si="349"/>
        <v>OK</v>
      </c>
    </row>
    <row r="2188" spans="1:25" x14ac:dyDescent="0.25">
      <c r="A2188" s="3" t="str">
        <f>Raw_Data!A2188</f>
        <v>132aaf5f-1300-43ed-bae5-4887a7e7e6aa</v>
      </c>
      <c r="B2188" s="3">
        <f>Raw_Data!B2188</f>
        <v>54</v>
      </c>
      <c r="C2188" s="3" t="str">
        <f>Raw_Data!C2188</f>
        <v>Male</v>
      </c>
      <c r="D2188" s="3" t="str">
        <f>Raw_Data!D2188</f>
        <v>Basic</v>
      </c>
      <c r="E2188" s="3">
        <f>Raw_Data!E2188</f>
        <v>22.85</v>
      </c>
      <c r="F2188" s="3">
        <f>Raw_Data!F2188</f>
        <v>10</v>
      </c>
      <c r="G2188" s="3" t="str">
        <f>Raw_Data!G2188</f>
        <v>South America</v>
      </c>
      <c r="H2188" s="3" t="str">
        <f>Raw_Data!H2188</f>
        <v>Desktop</v>
      </c>
      <c r="I2188" s="3">
        <f>Raw_Data!I2188</f>
        <v>8.99</v>
      </c>
      <c r="J2188" s="3">
        <f>Raw_Data!J2188</f>
        <v>0</v>
      </c>
      <c r="K2188" s="3" t="str">
        <f>Raw_Data!K2188</f>
        <v>Crypto</v>
      </c>
      <c r="L2188" s="3">
        <f>Raw_Data!L2188</f>
        <v>5</v>
      </c>
      <c r="M2188" s="3">
        <f>Raw_Data!M2188</f>
        <v>2.08</v>
      </c>
      <c r="N2188" s="3" t="str">
        <f>Raw_Data!N2188</f>
        <v>Drama</v>
      </c>
      <c r="O2188" s="3" t="str">
        <f t="shared" si="340"/>
        <v>45-54</v>
      </c>
      <c r="P2188" s="3" t="str">
        <f t="shared" si="341"/>
        <v>10-24h</v>
      </c>
      <c r="Q2188" s="3" t="str">
        <f t="shared" si="342"/>
        <v>8-21d</v>
      </c>
      <c r="R2188" s="3" t="str">
        <f t="shared" si="343"/>
        <v>Medium</v>
      </c>
      <c r="S2188" s="3" t="str">
        <f t="shared" si="344"/>
        <v>Low</v>
      </c>
      <c r="T2188" s="3" t="str">
        <f t="shared" si="345"/>
        <v>Active</v>
      </c>
      <c r="U2188" s="4">
        <f>1/(1+EXP(-(Predictive_Model!$B$5+((B2188-Predictive_Model!$B$20)/Predictive_Model!$C$20)*Predictive_Model!$D$20+((E2188-Predictive_Model!$B$21)/Predictive_Model!$C$21)*Predictive_Model!$D$21+((F2188-Predictive_Model!$B$22)/Predictive_Model!$C$22)*Predictive_Model!$D$22+((I2188-Predictive_Model!$B$23)/Predictive_Model!$C$23)*Predictive_Model!$D$23+((L2188-Predictive_Model!$B$24)/Predictive_Model!$C$24)*Predictive_Model!$D$24+((M2188-Predictive_Model!$B$25)/Predictive_Model!$C$25)*Predictive_Model!$D$25+IF(C2188="Male",Predictive_Model!$D$31,IF(C2188="Other",Predictive_Model!$D$32,0))+IF(D2188="Premium",Predictive_Model!$D$34,IF(D2188="Standard",Predictive_Model!$D$35,0))+IF(G2188="Asia",Predictive_Model!$D$37,IF(G2188="Europe",Predictive_Model!$D$38,IF(G2188="North America",Predictive_Model!$D$39,IF(G2188="Oceania",Predictive_Model!$D$40,IF(G2188="South America",Predictive_Model!$D$41,0)))))+IF(H2188="Laptop",Predictive_Model!$D$43,IF(H2188="Mobile",Predictive_Model!$D$44,IF(H2188="TV",Predictive_Model!$D$45,IF(H2188="Tablet",Predictive_Model!$D$46,0))))+IF(K2188="Crypto",Predictive_Model!$D$48,IF(K2188="Debit Card",Predictive_Model!$D$49,IF(K2188="Gift Card",Predictive_Model!$D$50,IF(K2188="PayPal",Predictive_Model!$D$51,0))))+IF(N2188="Comedy",Predictive_Model!$D$53,IF(N2188="Documentary",Predictive_Model!$D$54,IF(N2188="Drama",Predictive_Model!$D$55,IF(N2188="Horror",Predictive_Model!$D$56,IF(N2188="Romance",Predictive_Model!$D$57,IF(N2188="Sci-Fi",Predictive_Model!$D$58,0)))))))))</f>
        <v>3.4995720603737306E-4</v>
      </c>
      <c r="V2188" s="3" t="str">
        <f t="shared" si="346"/>
        <v>Low</v>
      </c>
      <c r="W2188" s="6">
        <f t="shared" si="347"/>
        <v>3.1461152822759839E-3</v>
      </c>
      <c r="X2188" s="3" t="str">
        <f t="shared" si="348"/>
        <v>Monitor</v>
      </c>
      <c r="Y2188" s="3" t="str">
        <f t="shared" si="349"/>
        <v>OK</v>
      </c>
    </row>
    <row r="2189" spans="1:25" x14ac:dyDescent="0.25">
      <c r="A2189" s="3" t="str">
        <f>Raw_Data!A2189</f>
        <v>08b55574-a0b5-45c8-abea-e84eb7b32975</v>
      </c>
      <c r="B2189" s="3">
        <f>Raw_Data!B2189</f>
        <v>38</v>
      </c>
      <c r="C2189" s="3" t="str">
        <f>Raw_Data!C2189</f>
        <v>Other</v>
      </c>
      <c r="D2189" s="3" t="str">
        <f>Raw_Data!D2189</f>
        <v>Basic</v>
      </c>
      <c r="E2189" s="3">
        <f>Raw_Data!E2189</f>
        <v>6.49</v>
      </c>
      <c r="F2189" s="3">
        <f>Raw_Data!F2189</f>
        <v>34</v>
      </c>
      <c r="G2189" s="3" t="str">
        <f>Raw_Data!G2189</f>
        <v>North America</v>
      </c>
      <c r="H2189" s="3" t="str">
        <f>Raw_Data!H2189</f>
        <v>TV</v>
      </c>
      <c r="I2189" s="3">
        <f>Raw_Data!I2189</f>
        <v>8.99</v>
      </c>
      <c r="J2189" s="3">
        <f>Raw_Data!J2189</f>
        <v>1</v>
      </c>
      <c r="K2189" s="3" t="str">
        <f>Raw_Data!K2189</f>
        <v>Debit Card</v>
      </c>
      <c r="L2189" s="3">
        <f>Raw_Data!L2189</f>
        <v>2</v>
      </c>
      <c r="M2189" s="3">
        <f>Raw_Data!M2189</f>
        <v>0.19</v>
      </c>
      <c r="N2189" s="3" t="str">
        <f>Raw_Data!N2189</f>
        <v>Horror</v>
      </c>
      <c r="O2189" s="3" t="str">
        <f t="shared" si="340"/>
        <v>35-44</v>
      </c>
      <c r="P2189" s="3" t="str">
        <f t="shared" si="341"/>
        <v>&lt;10h</v>
      </c>
      <c r="Q2189" s="3" t="str">
        <f t="shared" si="342"/>
        <v>22-45d</v>
      </c>
      <c r="R2189" s="3" t="str">
        <f t="shared" si="343"/>
        <v>Medium</v>
      </c>
      <c r="S2189" s="3" t="str">
        <f t="shared" si="344"/>
        <v>Low</v>
      </c>
      <c r="T2189" s="3" t="str">
        <f t="shared" si="345"/>
        <v>Churned</v>
      </c>
      <c r="U2189" s="4">
        <f>1/(1+EXP(-(Predictive_Model!$B$5+((B2189-Predictive_Model!$B$20)/Predictive_Model!$C$20)*Predictive_Model!$D$20+((E2189-Predictive_Model!$B$21)/Predictive_Model!$C$21)*Predictive_Model!$D$21+((F2189-Predictive_Model!$B$22)/Predictive_Model!$C$22)*Predictive_Model!$D$22+((I2189-Predictive_Model!$B$23)/Predictive_Model!$C$23)*Predictive_Model!$D$23+((L2189-Predictive_Model!$B$24)/Predictive_Model!$C$24)*Predictive_Model!$D$24+((M2189-Predictive_Model!$B$25)/Predictive_Model!$C$25)*Predictive_Model!$D$25+IF(C2189="Male",Predictive_Model!$D$31,IF(C2189="Other",Predictive_Model!$D$32,0))+IF(D2189="Premium",Predictive_Model!$D$34,IF(D2189="Standard",Predictive_Model!$D$35,0))+IF(G2189="Asia",Predictive_Model!$D$37,IF(G2189="Europe",Predictive_Model!$D$38,IF(G2189="North America",Predictive_Model!$D$39,IF(G2189="Oceania",Predictive_Model!$D$40,IF(G2189="South America",Predictive_Model!$D$41,0)))))+IF(H2189="Laptop",Predictive_Model!$D$43,IF(H2189="Mobile",Predictive_Model!$D$44,IF(H2189="TV",Predictive_Model!$D$45,IF(H2189="Tablet",Predictive_Model!$D$46,0))))+IF(K2189="Crypto",Predictive_Model!$D$48,IF(K2189="Debit Card",Predictive_Model!$D$49,IF(K2189="Gift Card",Predictive_Model!$D$50,IF(K2189="PayPal",Predictive_Model!$D$51,0))))+IF(N2189="Comedy",Predictive_Model!$D$53,IF(N2189="Documentary",Predictive_Model!$D$54,IF(N2189="Drama",Predictive_Model!$D$55,IF(N2189="Horror",Predictive_Model!$D$56,IF(N2189="Romance",Predictive_Model!$D$57,IF(N2189="Sci-Fi",Predictive_Model!$D$58,0)))))))))</f>
        <v>0.99586515267174691</v>
      </c>
      <c r="V2189" s="3" t="str">
        <f t="shared" si="346"/>
        <v>Critical</v>
      </c>
      <c r="W2189" s="6">
        <f t="shared" si="347"/>
        <v>8.99</v>
      </c>
      <c r="X2189" s="3" t="str">
        <f t="shared" si="348"/>
        <v>Priority 2</v>
      </c>
      <c r="Y2189" s="3" t="str">
        <f t="shared" si="349"/>
        <v>OK</v>
      </c>
    </row>
    <row r="2190" spans="1:25" x14ac:dyDescent="0.25">
      <c r="A2190" s="3" t="str">
        <f>Raw_Data!A2190</f>
        <v>09f04fe7-9954-4df3-9431-cd35713dbc1a</v>
      </c>
      <c r="B2190" s="3">
        <f>Raw_Data!B2190</f>
        <v>68</v>
      </c>
      <c r="C2190" s="3" t="str">
        <f>Raw_Data!C2190</f>
        <v>Male</v>
      </c>
      <c r="D2190" s="3" t="str">
        <f>Raw_Data!D2190</f>
        <v>Basic</v>
      </c>
      <c r="E2190" s="3">
        <f>Raw_Data!E2190</f>
        <v>19.16</v>
      </c>
      <c r="F2190" s="3">
        <f>Raw_Data!F2190</f>
        <v>24</v>
      </c>
      <c r="G2190" s="3" t="str">
        <f>Raw_Data!G2190</f>
        <v>North America</v>
      </c>
      <c r="H2190" s="3" t="str">
        <f>Raw_Data!H2190</f>
        <v>TV</v>
      </c>
      <c r="I2190" s="3">
        <f>Raw_Data!I2190</f>
        <v>8.99</v>
      </c>
      <c r="J2190" s="3">
        <f>Raw_Data!J2190</f>
        <v>0</v>
      </c>
      <c r="K2190" s="3" t="str">
        <f>Raw_Data!K2190</f>
        <v>Debit Card</v>
      </c>
      <c r="L2190" s="3">
        <f>Raw_Data!L2190</f>
        <v>4</v>
      </c>
      <c r="M2190" s="3">
        <f>Raw_Data!M2190</f>
        <v>0.77</v>
      </c>
      <c r="N2190" s="3" t="str">
        <f>Raw_Data!N2190</f>
        <v>Comedy</v>
      </c>
      <c r="O2190" s="3" t="str">
        <f t="shared" si="340"/>
        <v>55-70</v>
      </c>
      <c r="P2190" s="3" t="str">
        <f t="shared" si="341"/>
        <v>10-24h</v>
      </c>
      <c r="Q2190" s="3" t="str">
        <f t="shared" si="342"/>
        <v>22-45d</v>
      </c>
      <c r="R2190" s="3" t="str">
        <f t="shared" si="343"/>
        <v>Medium</v>
      </c>
      <c r="S2190" s="3" t="str">
        <f t="shared" si="344"/>
        <v>Low</v>
      </c>
      <c r="T2190" s="3" t="str">
        <f t="shared" si="345"/>
        <v>Active</v>
      </c>
      <c r="U2190" s="4">
        <f>1/(1+EXP(-(Predictive_Model!$B$5+((B2190-Predictive_Model!$B$20)/Predictive_Model!$C$20)*Predictive_Model!$D$20+((E2190-Predictive_Model!$B$21)/Predictive_Model!$C$21)*Predictive_Model!$D$21+((F2190-Predictive_Model!$B$22)/Predictive_Model!$C$22)*Predictive_Model!$D$22+((I2190-Predictive_Model!$B$23)/Predictive_Model!$C$23)*Predictive_Model!$D$23+((L2190-Predictive_Model!$B$24)/Predictive_Model!$C$24)*Predictive_Model!$D$24+((M2190-Predictive_Model!$B$25)/Predictive_Model!$C$25)*Predictive_Model!$D$25+IF(C2190="Male",Predictive_Model!$D$31,IF(C2190="Other",Predictive_Model!$D$32,0))+IF(D2190="Premium",Predictive_Model!$D$34,IF(D2190="Standard",Predictive_Model!$D$35,0))+IF(G2190="Asia",Predictive_Model!$D$37,IF(G2190="Europe",Predictive_Model!$D$38,IF(G2190="North America",Predictive_Model!$D$39,IF(G2190="Oceania",Predictive_Model!$D$40,IF(G2190="South America",Predictive_Model!$D$41,0)))))+IF(H2190="Laptop",Predictive_Model!$D$43,IF(H2190="Mobile",Predictive_Model!$D$44,IF(H2190="TV",Predictive_Model!$D$45,IF(H2190="Tablet",Predictive_Model!$D$46,0))))+IF(K2190="Crypto",Predictive_Model!$D$48,IF(K2190="Debit Card",Predictive_Model!$D$49,IF(K2190="Gift Card",Predictive_Model!$D$50,IF(K2190="PayPal",Predictive_Model!$D$51,0))))+IF(N2190="Comedy",Predictive_Model!$D$53,IF(N2190="Documentary",Predictive_Model!$D$54,IF(N2190="Drama",Predictive_Model!$D$55,IF(N2190="Horror",Predictive_Model!$D$56,IF(N2190="Romance",Predictive_Model!$D$57,IF(N2190="Sci-Fi",Predictive_Model!$D$58,0)))))))))</f>
        <v>8.075920490556128E-2</v>
      </c>
      <c r="V2190" s="3" t="str">
        <f t="shared" si="346"/>
        <v>Low</v>
      </c>
      <c r="W2190" s="6">
        <f t="shared" si="347"/>
        <v>0.72602525210099589</v>
      </c>
      <c r="X2190" s="3" t="str">
        <f t="shared" si="348"/>
        <v>Monitor</v>
      </c>
      <c r="Y2190" s="3" t="str">
        <f t="shared" si="349"/>
        <v>OK</v>
      </c>
    </row>
    <row r="2191" spans="1:25" x14ac:dyDescent="0.25">
      <c r="A2191" s="3" t="str">
        <f>Raw_Data!A2191</f>
        <v>f078167b-f855-4987-bfda-6527e54e8d44</v>
      </c>
      <c r="B2191" s="3">
        <f>Raw_Data!B2191</f>
        <v>36</v>
      </c>
      <c r="C2191" s="3" t="str">
        <f>Raw_Data!C2191</f>
        <v>Female</v>
      </c>
      <c r="D2191" s="3" t="str">
        <f>Raw_Data!D2191</f>
        <v>Premium</v>
      </c>
      <c r="E2191" s="3">
        <f>Raw_Data!E2191</f>
        <v>14.18</v>
      </c>
      <c r="F2191" s="3">
        <f>Raw_Data!F2191</f>
        <v>6</v>
      </c>
      <c r="G2191" s="3" t="str">
        <f>Raw_Data!G2191</f>
        <v>Oceania</v>
      </c>
      <c r="H2191" s="3" t="str">
        <f>Raw_Data!H2191</f>
        <v>Tablet</v>
      </c>
      <c r="I2191" s="3">
        <f>Raw_Data!I2191</f>
        <v>17.989999999999998</v>
      </c>
      <c r="J2191" s="3">
        <f>Raw_Data!J2191</f>
        <v>0</v>
      </c>
      <c r="K2191" s="3" t="str">
        <f>Raw_Data!K2191</f>
        <v>Gift Card</v>
      </c>
      <c r="L2191" s="3">
        <f>Raw_Data!L2191</f>
        <v>2</v>
      </c>
      <c r="M2191" s="3">
        <f>Raw_Data!M2191</f>
        <v>2.0299999999999998</v>
      </c>
      <c r="N2191" s="3" t="str">
        <f>Raw_Data!N2191</f>
        <v>Sci-Fi</v>
      </c>
      <c r="O2191" s="3" t="str">
        <f t="shared" si="340"/>
        <v>35-44</v>
      </c>
      <c r="P2191" s="3" t="str">
        <f t="shared" si="341"/>
        <v>10-24h</v>
      </c>
      <c r="Q2191" s="3" t="str">
        <f t="shared" si="342"/>
        <v>0-7d</v>
      </c>
      <c r="R2191" s="3" t="str">
        <f t="shared" si="343"/>
        <v>Medium</v>
      </c>
      <c r="S2191" s="3" t="str">
        <f t="shared" si="344"/>
        <v>High</v>
      </c>
      <c r="T2191" s="3" t="str">
        <f t="shared" si="345"/>
        <v>Active</v>
      </c>
      <c r="U2191" s="4">
        <f>1/(1+EXP(-(Predictive_Model!$B$5+((B2191-Predictive_Model!$B$20)/Predictive_Model!$C$20)*Predictive_Model!$D$20+((E2191-Predictive_Model!$B$21)/Predictive_Model!$C$21)*Predictive_Model!$D$21+((F2191-Predictive_Model!$B$22)/Predictive_Model!$C$22)*Predictive_Model!$D$22+((I2191-Predictive_Model!$B$23)/Predictive_Model!$C$23)*Predictive_Model!$D$23+((L2191-Predictive_Model!$B$24)/Predictive_Model!$C$24)*Predictive_Model!$D$24+((M2191-Predictive_Model!$B$25)/Predictive_Model!$C$25)*Predictive_Model!$D$25+IF(C2191="Male",Predictive_Model!$D$31,IF(C2191="Other",Predictive_Model!$D$32,0))+IF(D2191="Premium",Predictive_Model!$D$34,IF(D2191="Standard",Predictive_Model!$D$35,0))+IF(G2191="Asia",Predictive_Model!$D$37,IF(G2191="Europe",Predictive_Model!$D$38,IF(G2191="North America",Predictive_Model!$D$39,IF(G2191="Oceania",Predictive_Model!$D$40,IF(G2191="South America",Predictive_Model!$D$41,0)))))+IF(H2191="Laptop",Predictive_Model!$D$43,IF(H2191="Mobile",Predictive_Model!$D$44,IF(H2191="TV",Predictive_Model!$D$45,IF(H2191="Tablet",Predictive_Model!$D$46,0))))+IF(K2191="Crypto",Predictive_Model!$D$48,IF(K2191="Debit Card",Predictive_Model!$D$49,IF(K2191="Gift Card",Predictive_Model!$D$50,IF(K2191="PayPal",Predictive_Model!$D$51,0))))+IF(N2191="Comedy",Predictive_Model!$D$53,IF(N2191="Documentary",Predictive_Model!$D$54,IF(N2191="Drama",Predictive_Model!$D$55,IF(N2191="Horror",Predictive_Model!$D$56,IF(N2191="Romance",Predictive_Model!$D$57,IF(N2191="Sci-Fi",Predictive_Model!$D$58,0)))))))))</f>
        <v>1.4526546557874739E-2</v>
      </c>
      <c r="V2191" s="3" t="str">
        <f t="shared" si="346"/>
        <v>Low</v>
      </c>
      <c r="W2191" s="6">
        <f t="shared" si="347"/>
        <v>0.26133257257616654</v>
      </c>
      <c r="X2191" s="3" t="str">
        <f t="shared" si="348"/>
        <v>Monitor</v>
      </c>
      <c r="Y2191" s="3" t="str">
        <f t="shared" si="349"/>
        <v>OK</v>
      </c>
    </row>
    <row r="2192" spans="1:25" x14ac:dyDescent="0.25">
      <c r="A2192" s="3" t="str">
        <f>Raw_Data!A2192</f>
        <v>cabf84bd-b268-4013-af9d-cbe9ffc044af</v>
      </c>
      <c r="B2192" s="3">
        <f>Raw_Data!B2192</f>
        <v>38</v>
      </c>
      <c r="C2192" s="3" t="str">
        <f>Raw_Data!C2192</f>
        <v>Male</v>
      </c>
      <c r="D2192" s="3" t="str">
        <f>Raw_Data!D2192</f>
        <v>Basic</v>
      </c>
      <c r="E2192" s="3">
        <f>Raw_Data!E2192</f>
        <v>8.32</v>
      </c>
      <c r="F2192" s="3">
        <f>Raw_Data!F2192</f>
        <v>22</v>
      </c>
      <c r="G2192" s="3" t="str">
        <f>Raw_Data!G2192</f>
        <v>Asia</v>
      </c>
      <c r="H2192" s="3" t="str">
        <f>Raw_Data!H2192</f>
        <v>Laptop</v>
      </c>
      <c r="I2192" s="3">
        <f>Raw_Data!I2192</f>
        <v>8.99</v>
      </c>
      <c r="J2192" s="3">
        <f>Raw_Data!J2192</f>
        <v>1</v>
      </c>
      <c r="K2192" s="3" t="str">
        <f>Raw_Data!K2192</f>
        <v>Debit Card</v>
      </c>
      <c r="L2192" s="3">
        <f>Raw_Data!L2192</f>
        <v>1</v>
      </c>
      <c r="M2192" s="3">
        <f>Raw_Data!M2192</f>
        <v>0.36</v>
      </c>
      <c r="N2192" s="3" t="str">
        <f>Raw_Data!N2192</f>
        <v>Documentary</v>
      </c>
      <c r="O2192" s="3" t="str">
        <f t="shared" si="340"/>
        <v>35-44</v>
      </c>
      <c r="P2192" s="3" t="str">
        <f t="shared" si="341"/>
        <v>&lt;10h</v>
      </c>
      <c r="Q2192" s="3" t="str">
        <f t="shared" si="342"/>
        <v>22-45d</v>
      </c>
      <c r="R2192" s="3" t="str">
        <f t="shared" si="343"/>
        <v>Medium</v>
      </c>
      <c r="S2192" s="3" t="str">
        <f t="shared" si="344"/>
        <v>Low</v>
      </c>
      <c r="T2192" s="3" t="str">
        <f t="shared" si="345"/>
        <v>Churned</v>
      </c>
      <c r="U2192" s="4">
        <f>1/(1+EXP(-(Predictive_Model!$B$5+((B2192-Predictive_Model!$B$20)/Predictive_Model!$C$20)*Predictive_Model!$D$20+((E2192-Predictive_Model!$B$21)/Predictive_Model!$C$21)*Predictive_Model!$D$21+((F2192-Predictive_Model!$B$22)/Predictive_Model!$C$22)*Predictive_Model!$D$22+((I2192-Predictive_Model!$B$23)/Predictive_Model!$C$23)*Predictive_Model!$D$23+((L2192-Predictive_Model!$B$24)/Predictive_Model!$C$24)*Predictive_Model!$D$24+((M2192-Predictive_Model!$B$25)/Predictive_Model!$C$25)*Predictive_Model!$D$25+IF(C2192="Male",Predictive_Model!$D$31,IF(C2192="Other",Predictive_Model!$D$32,0))+IF(D2192="Premium",Predictive_Model!$D$34,IF(D2192="Standard",Predictive_Model!$D$35,0))+IF(G2192="Asia",Predictive_Model!$D$37,IF(G2192="Europe",Predictive_Model!$D$38,IF(G2192="North America",Predictive_Model!$D$39,IF(G2192="Oceania",Predictive_Model!$D$40,IF(G2192="South America",Predictive_Model!$D$41,0)))))+IF(H2192="Laptop",Predictive_Model!$D$43,IF(H2192="Mobile",Predictive_Model!$D$44,IF(H2192="TV",Predictive_Model!$D$45,IF(H2192="Tablet",Predictive_Model!$D$46,0))))+IF(K2192="Crypto",Predictive_Model!$D$48,IF(K2192="Debit Card",Predictive_Model!$D$49,IF(K2192="Gift Card",Predictive_Model!$D$50,IF(K2192="PayPal",Predictive_Model!$D$51,0))))+IF(N2192="Comedy",Predictive_Model!$D$53,IF(N2192="Documentary",Predictive_Model!$D$54,IF(N2192="Drama",Predictive_Model!$D$55,IF(N2192="Horror",Predictive_Model!$D$56,IF(N2192="Romance",Predictive_Model!$D$57,IF(N2192="Sci-Fi",Predictive_Model!$D$58,0)))))))))</f>
        <v>0.97873536062178135</v>
      </c>
      <c r="V2192" s="3" t="str">
        <f t="shared" si="346"/>
        <v>Critical</v>
      </c>
      <c r="W2192" s="6">
        <f t="shared" si="347"/>
        <v>8.99</v>
      </c>
      <c r="X2192" s="3" t="str">
        <f t="shared" si="348"/>
        <v>Priority 2</v>
      </c>
      <c r="Y2192" s="3" t="str">
        <f t="shared" si="349"/>
        <v>OK</v>
      </c>
    </row>
    <row r="2193" spans="1:25" x14ac:dyDescent="0.25">
      <c r="A2193" s="3" t="str">
        <f>Raw_Data!A2193</f>
        <v>da313250-0337-4225-a411-b5b75ca190d9</v>
      </c>
      <c r="B2193" s="3">
        <f>Raw_Data!B2193</f>
        <v>40</v>
      </c>
      <c r="C2193" s="3" t="str">
        <f>Raw_Data!C2193</f>
        <v>Other</v>
      </c>
      <c r="D2193" s="3" t="str">
        <f>Raw_Data!D2193</f>
        <v>Premium</v>
      </c>
      <c r="E2193" s="3">
        <f>Raw_Data!E2193</f>
        <v>9.64</v>
      </c>
      <c r="F2193" s="3">
        <f>Raw_Data!F2193</f>
        <v>34</v>
      </c>
      <c r="G2193" s="3" t="str">
        <f>Raw_Data!G2193</f>
        <v>North America</v>
      </c>
      <c r="H2193" s="3" t="str">
        <f>Raw_Data!H2193</f>
        <v>Tablet</v>
      </c>
      <c r="I2193" s="3">
        <f>Raw_Data!I2193</f>
        <v>17.989999999999998</v>
      </c>
      <c r="J2193" s="3">
        <f>Raw_Data!J2193</f>
        <v>1</v>
      </c>
      <c r="K2193" s="3" t="str">
        <f>Raw_Data!K2193</f>
        <v>Credit Card</v>
      </c>
      <c r="L2193" s="3">
        <f>Raw_Data!L2193</f>
        <v>1</v>
      </c>
      <c r="M2193" s="3">
        <f>Raw_Data!M2193</f>
        <v>0.28000000000000003</v>
      </c>
      <c r="N2193" s="3" t="str">
        <f>Raw_Data!N2193</f>
        <v>Action</v>
      </c>
      <c r="O2193" s="3" t="str">
        <f t="shared" si="340"/>
        <v>35-44</v>
      </c>
      <c r="P2193" s="3" t="str">
        <f t="shared" si="341"/>
        <v>&lt;10h</v>
      </c>
      <c r="Q2193" s="3" t="str">
        <f t="shared" si="342"/>
        <v>22-45d</v>
      </c>
      <c r="R2193" s="3" t="str">
        <f t="shared" si="343"/>
        <v>Medium</v>
      </c>
      <c r="S2193" s="3" t="str">
        <f t="shared" si="344"/>
        <v>High</v>
      </c>
      <c r="T2193" s="3" t="str">
        <f t="shared" si="345"/>
        <v>Churned</v>
      </c>
      <c r="U2193" s="4">
        <f>1/(1+EXP(-(Predictive_Model!$B$5+((B2193-Predictive_Model!$B$20)/Predictive_Model!$C$20)*Predictive_Model!$D$20+((E2193-Predictive_Model!$B$21)/Predictive_Model!$C$21)*Predictive_Model!$D$21+((F2193-Predictive_Model!$B$22)/Predictive_Model!$C$22)*Predictive_Model!$D$22+((I2193-Predictive_Model!$B$23)/Predictive_Model!$C$23)*Predictive_Model!$D$23+((L2193-Predictive_Model!$B$24)/Predictive_Model!$C$24)*Predictive_Model!$D$24+((M2193-Predictive_Model!$B$25)/Predictive_Model!$C$25)*Predictive_Model!$D$25+IF(C2193="Male",Predictive_Model!$D$31,IF(C2193="Other",Predictive_Model!$D$32,0))+IF(D2193="Premium",Predictive_Model!$D$34,IF(D2193="Standard",Predictive_Model!$D$35,0))+IF(G2193="Asia",Predictive_Model!$D$37,IF(G2193="Europe",Predictive_Model!$D$38,IF(G2193="North America",Predictive_Model!$D$39,IF(G2193="Oceania",Predictive_Model!$D$40,IF(G2193="South America",Predictive_Model!$D$41,0)))))+IF(H2193="Laptop",Predictive_Model!$D$43,IF(H2193="Mobile",Predictive_Model!$D$44,IF(H2193="TV",Predictive_Model!$D$45,IF(H2193="Tablet",Predictive_Model!$D$46,0))))+IF(K2193="Crypto",Predictive_Model!$D$48,IF(K2193="Debit Card",Predictive_Model!$D$49,IF(K2193="Gift Card",Predictive_Model!$D$50,IF(K2193="PayPal",Predictive_Model!$D$51,0))))+IF(N2193="Comedy",Predictive_Model!$D$53,IF(N2193="Documentary",Predictive_Model!$D$54,IF(N2193="Drama",Predictive_Model!$D$55,IF(N2193="Horror",Predictive_Model!$D$56,IF(N2193="Romance",Predictive_Model!$D$57,IF(N2193="Sci-Fi",Predictive_Model!$D$58,0)))))))))</f>
        <v>0.98382243927086732</v>
      </c>
      <c r="V2193" s="3" t="str">
        <f t="shared" si="346"/>
        <v>Critical</v>
      </c>
      <c r="W2193" s="6">
        <f t="shared" si="347"/>
        <v>17.989999999999998</v>
      </c>
      <c r="X2193" s="3" t="str">
        <f t="shared" si="348"/>
        <v>Priority 1</v>
      </c>
      <c r="Y2193" s="3" t="str">
        <f t="shared" si="349"/>
        <v>OK</v>
      </c>
    </row>
    <row r="2194" spans="1:25" x14ac:dyDescent="0.25">
      <c r="A2194" s="3" t="str">
        <f>Raw_Data!A2194</f>
        <v>a7cc0271-0b4c-4da5-869b-7b59ce57d0bd</v>
      </c>
      <c r="B2194" s="3">
        <f>Raw_Data!B2194</f>
        <v>54</v>
      </c>
      <c r="C2194" s="3" t="str">
        <f>Raw_Data!C2194</f>
        <v>Other</v>
      </c>
      <c r="D2194" s="3" t="str">
        <f>Raw_Data!D2194</f>
        <v>Standard</v>
      </c>
      <c r="E2194" s="3">
        <f>Raw_Data!E2194</f>
        <v>3.22</v>
      </c>
      <c r="F2194" s="3">
        <f>Raw_Data!F2194</f>
        <v>12</v>
      </c>
      <c r="G2194" s="3" t="str">
        <f>Raw_Data!G2194</f>
        <v>Africa</v>
      </c>
      <c r="H2194" s="3" t="str">
        <f>Raw_Data!H2194</f>
        <v>Laptop</v>
      </c>
      <c r="I2194" s="3">
        <f>Raw_Data!I2194</f>
        <v>13.99</v>
      </c>
      <c r="J2194" s="3">
        <f>Raw_Data!J2194</f>
        <v>1</v>
      </c>
      <c r="K2194" s="3" t="str">
        <f>Raw_Data!K2194</f>
        <v>Credit Card</v>
      </c>
      <c r="L2194" s="3">
        <f>Raw_Data!L2194</f>
        <v>1</v>
      </c>
      <c r="M2194" s="3">
        <f>Raw_Data!M2194</f>
        <v>0.25</v>
      </c>
      <c r="N2194" s="3" t="str">
        <f>Raw_Data!N2194</f>
        <v>Drama</v>
      </c>
      <c r="O2194" s="3" t="str">
        <f t="shared" si="340"/>
        <v>45-54</v>
      </c>
      <c r="P2194" s="3" t="str">
        <f t="shared" si="341"/>
        <v>&lt;10h</v>
      </c>
      <c r="Q2194" s="3" t="str">
        <f t="shared" si="342"/>
        <v>8-21d</v>
      </c>
      <c r="R2194" s="3" t="str">
        <f t="shared" si="343"/>
        <v>Medium</v>
      </c>
      <c r="S2194" s="3" t="str">
        <f t="shared" si="344"/>
        <v>Mid</v>
      </c>
      <c r="T2194" s="3" t="str">
        <f t="shared" si="345"/>
        <v>Churned</v>
      </c>
      <c r="U2194" s="4">
        <f>1/(1+EXP(-(Predictive_Model!$B$5+((B2194-Predictive_Model!$B$20)/Predictive_Model!$C$20)*Predictive_Model!$D$20+((E2194-Predictive_Model!$B$21)/Predictive_Model!$C$21)*Predictive_Model!$D$21+((F2194-Predictive_Model!$B$22)/Predictive_Model!$C$22)*Predictive_Model!$D$22+((I2194-Predictive_Model!$B$23)/Predictive_Model!$C$23)*Predictive_Model!$D$23+((L2194-Predictive_Model!$B$24)/Predictive_Model!$C$24)*Predictive_Model!$D$24+((M2194-Predictive_Model!$B$25)/Predictive_Model!$C$25)*Predictive_Model!$D$25+IF(C2194="Male",Predictive_Model!$D$31,IF(C2194="Other",Predictive_Model!$D$32,0))+IF(D2194="Premium",Predictive_Model!$D$34,IF(D2194="Standard",Predictive_Model!$D$35,0))+IF(G2194="Asia",Predictive_Model!$D$37,IF(G2194="Europe",Predictive_Model!$D$38,IF(G2194="North America",Predictive_Model!$D$39,IF(G2194="Oceania",Predictive_Model!$D$40,IF(G2194="South America",Predictive_Model!$D$41,0)))))+IF(H2194="Laptop",Predictive_Model!$D$43,IF(H2194="Mobile",Predictive_Model!$D$44,IF(H2194="TV",Predictive_Model!$D$45,IF(H2194="Tablet",Predictive_Model!$D$46,0))))+IF(K2194="Crypto",Predictive_Model!$D$48,IF(K2194="Debit Card",Predictive_Model!$D$49,IF(K2194="Gift Card",Predictive_Model!$D$50,IF(K2194="PayPal",Predictive_Model!$D$51,0))))+IF(N2194="Comedy",Predictive_Model!$D$53,IF(N2194="Documentary",Predictive_Model!$D$54,IF(N2194="Drama",Predictive_Model!$D$55,IF(N2194="Horror",Predictive_Model!$D$56,IF(N2194="Romance",Predictive_Model!$D$57,IF(N2194="Sci-Fi",Predictive_Model!$D$58,0)))))))))</f>
        <v>0.97085383815964998</v>
      </c>
      <c r="V2194" s="3" t="str">
        <f t="shared" si="346"/>
        <v>Critical</v>
      </c>
      <c r="W2194" s="6">
        <f t="shared" si="347"/>
        <v>13.99</v>
      </c>
      <c r="X2194" s="3" t="str">
        <f t="shared" si="348"/>
        <v>Priority 2</v>
      </c>
      <c r="Y2194" s="3" t="str">
        <f t="shared" si="349"/>
        <v>OK</v>
      </c>
    </row>
    <row r="2195" spans="1:25" x14ac:dyDescent="0.25">
      <c r="A2195" s="3" t="str">
        <f>Raw_Data!A2195</f>
        <v>cd0e79d8-3857-4dfb-b7f9-8d7106aa1fce</v>
      </c>
      <c r="B2195" s="3">
        <f>Raw_Data!B2195</f>
        <v>59</v>
      </c>
      <c r="C2195" s="3" t="str">
        <f>Raw_Data!C2195</f>
        <v>Male</v>
      </c>
      <c r="D2195" s="3" t="str">
        <f>Raw_Data!D2195</f>
        <v>Basic</v>
      </c>
      <c r="E2195" s="3">
        <f>Raw_Data!E2195</f>
        <v>14.96</v>
      </c>
      <c r="F2195" s="3">
        <f>Raw_Data!F2195</f>
        <v>8</v>
      </c>
      <c r="G2195" s="3" t="str">
        <f>Raw_Data!G2195</f>
        <v>Asia</v>
      </c>
      <c r="H2195" s="3" t="str">
        <f>Raw_Data!H2195</f>
        <v>Laptop</v>
      </c>
      <c r="I2195" s="3">
        <f>Raw_Data!I2195</f>
        <v>8.99</v>
      </c>
      <c r="J2195" s="3">
        <f>Raw_Data!J2195</f>
        <v>0</v>
      </c>
      <c r="K2195" s="3" t="str">
        <f>Raw_Data!K2195</f>
        <v>Credit Card</v>
      </c>
      <c r="L2195" s="3">
        <f>Raw_Data!L2195</f>
        <v>2</v>
      </c>
      <c r="M2195" s="3">
        <f>Raw_Data!M2195</f>
        <v>1.66</v>
      </c>
      <c r="N2195" s="3" t="str">
        <f>Raw_Data!N2195</f>
        <v>Romance</v>
      </c>
      <c r="O2195" s="3" t="str">
        <f t="shared" si="340"/>
        <v>55-70</v>
      </c>
      <c r="P2195" s="3" t="str">
        <f t="shared" si="341"/>
        <v>10-24h</v>
      </c>
      <c r="Q2195" s="3" t="str">
        <f t="shared" si="342"/>
        <v>8-21d</v>
      </c>
      <c r="R2195" s="3" t="str">
        <f t="shared" si="343"/>
        <v>Medium</v>
      </c>
      <c r="S2195" s="3" t="str">
        <f t="shared" si="344"/>
        <v>Low</v>
      </c>
      <c r="T2195" s="3" t="str">
        <f t="shared" si="345"/>
        <v>Active</v>
      </c>
      <c r="U2195" s="4">
        <f>1/(1+EXP(-(Predictive_Model!$B$5+((B2195-Predictive_Model!$B$20)/Predictive_Model!$C$20)*Predictive_Model!$D$20+((E2195-Predictive_Model!$B$21)/Predictive_Model!$C$21)*Predictive_Model!$D$21+((F2195-Predictive_Model!$B$22)/Predictive_Model!$C$22)*Predictive_Model!$D$22+((I2195-Predictive_Model!$B$23)/Predictive_Model!$C$23)*Predictive_Model!$D$23+((L2195-Predictive_Model!$B$24)/Predictive_Model!$C$24)*Predictive_Model!$D$24+((M2195-Predictive_Model!$B$25)/Predictive_Model!$C$25)*Predictive_Model!$D$25+IF(C2195="Male",Predictive_Model!$D$31,IF(C2195="Other",Predictive_Model!$D$32,0))+IF(D2195="Premium",Predictive_Model!$D$34,IF(D2195="Standard",Predictive_Model!$D$35,0))+IF(G2195="Asia",Predictive_Model!$D$37,IF(G2195="Europe",Predictive_Model!$D$38,IF(G2195="North America",Predictive_Model!$D$39,IF(G2195="Oceania",Predictive_Model!$D$40,IF(G2195="South America",Predictive_Model!$D$41,0)))))+IF(H2195="Laptop",Predictive_Model!$D$43,IF(H2195="Mobile",Predictive_Model!$D$44,IF(H2195="TV",Predictive_Model!$D$45,IF(H2195="Tablet",Predictive_Model!$D$46,0))))+IF(K2195="Crypto",Predictive_Model!$D$48,IF(K2195="Debit Card",Predictive_Model!$D$49,IF(K2195="Gift Card",Predictive_Model!$D$50,IF(K2195="PayPal",Predictive_Model!$D$51,0))))+IF(N2195="Comedy",Predictive_Model!$D$53,IF(N2195="Documentary",Predictive_Model!$D$54,IF(N2195="Drama",Predictive_Model!$D$55,IF(N2195="Horror",Predictive_Model!$D$56,IF(N2195="Romance",Predictive_Model!$D$57,IF(N2195="Sci-Fi",Predictive_Model!$D$58,0)))))))))</f>
        <v>5.3936858249280226E-2</v>
      </c>
      <c r="V2195" s="3" t="str">
        <f t="shared" si="346"/>
        <v>Low</v>
      </c>
      <c r="W2195" s="6">
        <f t="shared" si="347"/>
        <v>0.48489235566102923</v>
      </c>
      <c r="X2195" s="3" t="str">
        <f t="shared" si="348"/>
        <v>Monitor</v>
      </c>
      <c r="Y2195" s="3" t="str">
        <f t="shared" si="349"/>
        <v>OK</v>
      </c>
    </row>
    <row r="2196" spans="1:25" x14ac:dyDescent="0.25">
      <c r="A2196" s="3" t="str">
        <f>Raw_Data!A2196</f>
        <v>954dcb74-100f-4ceb-8eed-376103cf5436</v>
      </c>
      <c r="B2196" s="3">
        <f>Raw_Data!B2196</f>
        <v>46</v>
      </c>
      <c r="C2196" s="3" t="str">
        <f>Raw_Data!C2196</f>
        <v>Other</v>
      </c>
      <c r="D2196" s="3" t="str">
        <f>Raw_Data!D2196</f>
        <v>Basic</v>
      </c>
      <c r="E2196" s="3">
        <f>Raw_Data!E2196</f>
        <v>6.99</v>
      </c>
      <c r="F2196" s="3">
        <f>Raw_Data!F2196</f>
        <v>34</v>
      </c>
      <c r="G2196" s="3" t="str">
        <f>Raw_Data!G2196</f>
        <v>Asia</v>
      </c>
      <c r="H2196" s="3" t="str">
        <f>Raw_Data!H2196</f>
        <v>Laptop</v>
      </c>
      <c r="I2196" s="3">
        <f>Raw_Data!I2196</f>
        <v>8.99</v>
      </c>
      <c r="J2196" s="3">
        <f>Raw_Data!J2196</f>
        <v>1</v>
      </c>
      <c r="K2196" s="3" t="str">
        <f>Raw_Data!K2196</f>
        <v>Crypto</v>
      </c>
      <c r="L2196" s="3">
        <f>Raw_Data!L2196</f>
        <v>2</v>
      </c>
      <c r="M2196" s="3">
        <f>Raw_Data!M2196</f>
        <v>0.2</v>
      </c>
      <c r="N2196" s="3" t="str">
        <f>Raw_Data!N2196</f>
        <v>Horror</v>
      </c>
      <c r="O2196" s="3" t="str">
        <f t="shared" si="340"/>
        <v>45-54</v>
      </c>
      <c r="P2196" s="3" t="str">
        <f t="shared" si="341"/>
        <v>&lt;10h</v>
      </c>
      <c r="Q2196" s="3" t="str">
        <f t="shared" si="342"/>
        <v>22-45d</v>
      </c>
      <c r="R2196" s="3" t="str">
        <f t="shared" si="343"/>
        <v>Medium</v>
      </c>
      <c r="S2196" s="3" t="str">
        <f t="shared" si="344"/>
        <v>Low</v>
      </c>
      <c r="T2196" s="3" t="str">
        <f t="shared" si="345"/>
        <v>Churned</v>
      </c>
      <c r="U2196" s="4">
        <f>1/(1+EXP(-(Predictive_Model!$B$5+((B2196-Predictive_Model!$B$20)/Predictive_Model!$C$20)*Predictive_Model!$D$20+((E2196-Predictive_Model!$B$21)/Predictive_Model!$C$21)*Predictive_Model!$D$21+((F2196-Predictive_Model!$B$22)/Predictive_Model!$C$22)*Predictive_Model!$D$22+((I2196-Predictive_Model!$B$23)/Predictive_Model!$C$23)*Predictive_Model!$D$23+((L2196-Predictive_Model!$B$24)/Predictive_Model!$C$24)*Predictive_Model!$D$24+((M2196-Predictive_Model!$B$25)/Predictive_Model!$C$25)*Predictive_Model!$D$25+IF(C2196="Male",Predictive_Model!$D$31,IF(C2196="Other",Predictive_Model!$D$32,0))+IF(D2196="Premium",Predictive_Model!$D$34,IF(D2196="Standard",Predictive_Model!$D$35,0))+IF(G2196="Asia",Predictive_Model!$D$37,IF(G2196="Europe",Predictive_Model!$D$38,IF(G2196="North America",Predictive_Model!$D$39,IF(G2196="Oceania",Predictive_Model!$D$40,IF(G2196="South America",Predictive_Model!$D$41,0)))))+IF(H2196="Laptop",Predictive_Model!$D$43,IF(H2196="Mobile",Predictive_Model!$D$44,IF(H2196="TV",Predictive_Model!$D$45,IF(H2196="Tablet",Predictive_Model!$D$46,0))))+IF(K2196="Crypto",Predictive_Model!$D$48,IF(K2196="Debit Card",Predictive_Model!$D$49,IF(K2196="Gift Card",Predictive_Model!$D$50,IF(K2196="PayPal",Predictive_Model!$D$51,0))))+IF(N2196="Comedy",Predictive_Model!$D$53,IF(N2196="Documentary",Predictive_Model!$D$54,IF(N2196="Drama",Predictive_Model!$D$55,IF(N2196="Horror",Predictive_Model!$D$56,IF(N2196="Romance",Predictive_Model!$D$57,IF(N2196="Sci-Fi",Predictive_Model!$D$58,0)))))))))</f>
        <v>0.99623578921458056</v>
      </c>
      <c r="V2196" s="3" t="str">
        <f t="shared" si="346"/>
        <v>Critical</v>
      </c>
      <c r="W2196" s="6">
        <f t="shared" si="347"/>
        <v>8.99</v>
      </c>
      <c r="X2196" s="3" t="str">
        <f t="shared" si="348"/>
        <v>Priority 2</v>
      </c>
      <c r="Y2196" s="3" t="str">
        <f t="shared" si="349"/>
        <v>OK</v>
      </c>
    </row>
    <row r="2197" spans="1:25" x14ac:dyDescent="0.25">
      <c r="A2197" s="3" t="str">
        <f>Raw_Data!A2197</f>
        <v>a4c72480-839c-4b10-9139-e602b10215b8</v>
      </c>
      <c r="B2197" s="3">
        <f>Raw_Data!B2197</f>
        <v>65</v>
      </c>
      <c r="C2197" s="3" t="str">
        <f>Raw_Data!C2197</f>
        <v>Male</v>
      </c>
      <c r="D2197" s="3" t="str">
        <f>Raw_Data!D2197</f>
        <v>Premium</v>
      </c>
      <c r="E2197" s="3">
        <f>Raw_Data!E2197</f>
        <v>13.83</v>
      </c>
      <c r="F2197" s="3">
        <f>Raw_Data!F2197</f>
        <v>9</v>
      </c>
      <c r="G2197" s="3" t="str">
        <f>Raw_Data!G2197</f>
        <v>South America</v>
      </c>
      <c r="H2197" s="3" t="str">
        <f>Raw_Data!H2197</f>
        <v>Tablet</v>
      </c>
      <c r="I2197" s="3">
        <f>Raw_Data!I2197</f>
        <v>17.989999999999998</v>
      </c>
      <c r="J2197" s="3">
        <f>Raw_Data!J2197</f>
        <v>0</v>
      </c>
      <c r="K2197" s="3" t="str">
        <f>Raw_Data!K2197</f>
        <v>Credit Card</v>
      </c>
      <c r="L2197" s="3">
        <f>Raw_Data!L2197</f>
        <v>3</v>
      </c>
      <c r="M2197" s="3">
        <f>Raw_Data!M2197</f>
        <v>1.38</v>
      </c>
      <c r="N2197" s="3" t="str">
        <f>Raw_Data!N2197</f>
        <v>Documentary</v>
      </c>
      <c r="O2197" s="3" t="str">
        <f t="shared" si="340"/>
        <v>55-70</v>
      </c>
      <c r="P2197" s="3" t="str">
        <f t="shared" si="341"/>
        <v>10-24h</v>
      </c>
      <c r="Q2197" s="3" t="str">
        <f t="shared" si="342"/>
        <v>8-21d</v>
      </c>
      <c r="R2197" s="3" t="str">
        <f t="shared" si="343"/>
        <v>Medium</v>
      </c>
      <c r="S2197" s="3" t="str">
        <f t="shared" si="344"/>
        <v>High</v>
      </c>
      <c r="T2197" s="3" t="str">
        <f t="shared" si="345"/>
        <v>Active</v>
      </c>
      <c r="U2197" s="4">
        <f>1/(1+EXP(-(Predictive_Model!$B$5+((B2197-Predictive_Model!$B$20)/Predictive_Model!$C$20)*Predictive_Model!$D$20+((E2197-Predictive_Model!$B$21)/Predictive_Model!$C$21)*Predictive_Model!$D$21+((F2197-Predictive_Model!$B$22)/Predictive_Model!$C$22)*Predictive_Model!$D$22+((I2197-Predictive_Model!$B$23)/Predictive_Model!$C$23)*Predictive_Model!$D$23+((L2197-Predictive_Model!$B$24)/Predictive_Model!$C$24)*Predictive_Model!$D$24+((M2197-Predictive_Model!$B$25)/Predictive_Model!$C$25)*Predictive_Model!$D$25+IF(C2197="Male",Predictive_Model!$D$31,IF(C2197="Other",Predictive_Model!$D$32,0))+IF(D2197="Premium",Predictive_Model!$D$34,IF(D2197="Standard",Predictive_Model!$D$35,0))+IF(G2197="Asia",Predictive_Model!$D$37,IF(G2197="Europe",Predictive_Model!$D$38,IF(G2197="North America",Predictive_Model!$D$39,IF(G2197="Oceania",Predictive_Model!$D$40,IF(G2197="South America",Predictive_Model!$D$41,0)))))+IF(H2197="Laptop",Predictive_Model!$D$43,IF(H2197="Mobile",Predictive_Model!$D$44,IF(H2197="TV",Predictive_Model!$D$45,IF(H2197="Tablet",Predictive_Model!$D$46,0))))+IF(K2197="Crypto",Predictive_Model!$D$48,IF(K2197="Debit Card",Predictive_Model!$D$49,IF(K2197="Gift Card",Predictive_Model!$D$50,IF(K2197="PayPal",Predictive_Model!$D$51,0))))+IF(N2197="Comedy",Predictive_Model!$D$53,IF(N2197="Documentary",Predictive_Model!$D$54,IF(N2197="Drama",Predictive_Model!$D$55,IF(N2197="Horror",Predictive_Model!$D$56,IF(N2197="Romance",Predictive_Model!$D$57,IF(N2197="Sci-Fi",Predictive_Model!$D$58,0)))))))))</f>
        <v>1.8425758154263054E-2</v>
      </c>
      <c r="V2197" s="3" t="str">
        <f t="shared" si="346"/>
        <v>Low</v>
      </c>
      <c r="W2197" s="6">
        <f t="shared" si="347"/>
        <v>0.33147938919519232</v>
      </c>
      <c r="X2197" s="3" t="str">
        <f t="shared" si="348"/>
        <v>Monitor</v>
      </c>
      <c r="Y2197" s="3" t="str">
        <f t="shared" si="349"/>
        <v>OK</v>
      </c>
    </row>
    <row r="2198" spans="1:25" x14ac:dyDescent="0.25">
      <c r="A2198" s="3" t="str">
        <f>Raw_Data!A2198</f>
        <v>06768e6d-9118-44cd-852c-32cce8bfe898</v>
      </c>
      <c r="B2198" s="3">
        <f>Raw_Data!B2198</f>
        <v>35</v>
      </c>
      <c r="C2198" s="3" t="str">
        <f>Raw_Data!C2198</f>
        <v>Female</v>
      </c>
      <c r="D2198" s="3" t="str">
        <f>Raw_Data!D2198</f>
        <v>Standard</v>
      </c>
      <c r="E2198" s="3">
        <f>Raw_Data!E2198</f>
        <v>13.03</v>
      </c>
      <c r="F2198" s="3">
        <f>Raw_Data!F2198</f>
        <v>0</v>
      </c>
      <c r="G2198" s="3" t="str">
        <f>Raw_Data!G2198</f>
        <v>Africa</v>
      </c>
      <c r="H2198" s="3" t="str">
        <f>Raw_Data!H2198</f>
        <v>Desktop</v>
      </c>
      <c r="I2198" s="3">
        <f>Raw_Data!I2198</f>
        <v>13.99</v>
      </c>
      <c r="J2198" s="3">
        <f>Raw_Data!J2198</f>
        <v>0</v>
      </c>
      <c r="K2198" s="3" t="str">
        <f>Raw_Data!K2198</f>
        <v>PayPal</v>
      </c>
      <c r="L2198" s="3">
        <f>Raw_Data!L2198</f>
        <v>5</v>
      </c>
      <c r="M2198" s="3">
        <f>Raw_Data!M2198</f>
        <v>13.03</v>
      </c>
      <c r="N2198" s="3" t="str">
        <f>Raw_Data!N2198</f>
        <v>Sci-Fi</v>
      </c>
      <c r="O2198" s="3" t="str">
        <f t="shared" si="340"/>
        <v>35-44</v>
      </c>
      <c r="P2198" s="3" t="str">
        <f t="shared" si="341"/>
        <v>10-24h</v>
      </c>
      <c r="Q2198" s="3" t="str">
        <f t="shared" si="342"/>
        <v>0-7d</v>
      </c>
      <c r="R2198" s="3" t="str">
        <f t="shared" si="343"/>
        <v>Medium</v>
      </c>
      <c r="S2198" s="3" t="str">
        <f t="shared" si="344"/>
        <v>Mid</v>
      </c>
      <c r="T2198" s="3" t="str">
        <f t="shared" si="345"/>
        <v>Active</v>
      </c>
      <c r="U2198" s="4">
        <f>1/(1+EXP(-(Predictive_Model!$B$5+((B2198-Predictive_Model!$B$20)/Predictive_Model!$C$20)*Predictive_Model!$D$20+((E2198-Predictive_Model!$B$21)/Predictive_Model!$C$21)*Predictive_Model!$D$21+((F2198-Predictive_Model!$B$22)/Predictive_Model!$C$22)*Predictive_Model!$D$22+((I2198-Predictive_Model!$B$23)/Predictive_Model!$C$23)*Predictive_Model!$D$23+((L2198-Predictive_Model!$B$24)/Predictive_Model!$C$24)*Predictive_Model!$D$24+((M2198-Predictive_Model!$B$25)/Predictive_Model!$C$25)*Predictive_Model!$D$25+IF(C2198="Male",Predictive_Model!$D$31,IF(C2198="Other",Predictive_Model!$D$32,0))+IF(D2198="Premium",Predictive_Model!$D$34,IF(D2198="Standard",Predictive_Model!$D$35,0))+IF(G2198="Asia",Predictive_Model!$D$37,IF(G2198="Europe",Predictive_Model!$D$38,IF(G2198="North America",Predictive_Model!$D$39,IF(G2198="Oceania",Predictive_Model!$D$40,IF(G2198="South America",Predictive_Model!$D$41,0)))))+IF(H2198="Laptop",Predictive_Model!$D$43,IF(H2198="Mobile",Predictive_Model!$D$44,IF(H2198="TV",Predictive_Model!$D$45,IF(H2198="Tablet",Predictive_Model!$D$46,0))))+IF(K2198="Crypto",Predictive_Model!$D$48,IF(K2198="Debit Card",Predictive_Model!$D$49,IF(K2198="Gift Card",Predictive_Model!$D$50,IF(K2198="PayPal",Predictive_Model!$D$51,0))))+IF(N2198="Comedy",Predictive_Model!$D$53,IF(N2198="Documentary",Predictive_Model!$D$54,IF(N2198="Drama",Predictive_Model!$D$55,IF(N2198="Horror",Predictive_Model!$D$56,IF(N2198="Romance",Predictive_Model!$D$57,IF(N2198="Sci-Fi",Predictive_Model!$D$58,0)))))))))</f>
        <v>5.5156171369420952E-12</v>
      </c>
      <c r="V2198" s="3" t="str">
        <f t="shared" si="346"/>
        <v>Low</v>
      </c>
      <c r="W2198" s="6">
        <f t="shared" si="347"/>
        <v>7.7163483745819912E-11</v>
      </c>
      <c r="X2198" s="3" t="str">
        <f t="shared" si="348"/>
        <v>Monitor</v>
      </c>
      <c r="Y2198" s="3" t="str">
        <f t="shared" si="349"/>
        <v>OK</v>
      </c>
    </row>
    <row r="2199" spans="1:25" x14ac:dyDescent="0.25">
      <c r="A2199" s="3" t="str">
        <f>Raw_Data!A2199</f>
        <v>d0885607-812a-49f6-b5a4-dbc7a59549f4</v>
      </c>
      <c r="B2199" s="3">
        <f>Raw_Data!B2199</f>
        <v>22</v>
      </c>
      <c r="C2199" s="3" t="str">
        <f>Raw_Data!C2199</f>
        <v>Other</v>
      </c>
      <c r="D2199" s="3" t="str">
        <f>Raw_Data!D2199</f>
        <v>Standard</v>
      </c>
      <c r="E2199" s="3">
        <f>Raw_Data!E2199</f>
        <v>5.32</v>
      </c>
      <c r="F2199" s="3">
        <f>Raw_Data!F2199</f>
        <v>16</v>
      </c>
      <c r="G2199" s="3" t="str">
        <f>Raw_Data!G2199</f>
        <v>Asia</v>
      </c>
      <c r="H2199" s="3" t="str">
        <f>Raw_Data!H2199</f>
        <v>Laptop</v>
      </c>
      <c r="I2199" s="3">
        <f>Raw_Data!I2199</f>
        <v>13.99</v>
      </c>
      <c r="J2199" s="3">
        <f>Raw_Data!J2199</f>
        <v>0</v>
      </c>
      <c r="K2199" s="3" t="str">
        <f>Raw_Data!K2199</f>
        <v>Credit Card</v>
      </c>
      <c r="L2199" s="3">
        <f>Raw_Data!L2199</f>
        <v>3</v>
      </c>
      <c r="M2199" s="3">
        <f>Raw_Data!M2199</f>
        <v>0.31</v>
      </c>
      <c r="N2199" s="3" t="str">
        <f>Raw_Data!N2199</f>
        <v>Comedy</v>
      </c>
      <c r="O2199" s="3" t="str">
        <f t="shared" si="340"/>
        <v>18-24</v>
      </c>
      <c r="P2199" s="3" t="str">
        <f t="shared" si="341"/>
        <v>&lt;10h</v>
      </c>
      <c r="Q2199" s="3" t="str">
        <f t="shared" si="342"/>
        <v>8-21d</v>
      </c>
      <c r="R2199" s="3" t="str">
        <f t="shared" si="343"/>
        <v>Medium</v>
      </c>
      <c r="S2199" s="3" t="str">
        <f t="shared" si="344"/>
        <v>Mid</v>
      </c>
      <c r="T2199" s="3" t="str">
        <f t="shared" si="345"/>
        <v>Active</v>
      </c>
      <c r="U2199" s="4">
        <f>1/(1+EXP(-(Predictive_Model!$B$5+((B2199-Predictive_Model!$B$20)/Predictive_Model!$C$20)*Predictive_Model!$D$20+((E2199-Predictive_Model!$B$21)/Predictive_Model!$C$21)*Predictive_Model!$D$21+((F2199-Predictive_Model!$B$22)/Predictive_Model!$C$22)*Predictive_Model!$D$22+((I2199-Predictive_Model!$B$23)/Predictive_Model!$C$23)*Predictive_Model!$D$23+((L2199-Predictive_Model!$B$24)/Predictive_Model!$C$24)*Predictive_Model!$D$24+((M2199-Predictive_Model!$B$25)/Predictive_Model!$C$25)*Predictive_Model!$D$25+IF(C2199="Male",Predictive_Model!$D$31,IF(C2199="Other",Predictive_Model!$D$32,0))+IF(D2199="Premium",Predictive_Model!$D$34,IF(D2199="Standard",Predictive_Model!$D$35,0))+IF(G2199="Asia",Predictive_Model!$D$37,IF(G2199="Europe",Predictive_Model!$D$38,IF(G2199="North America",Predictive_Model!$D$39,IF(G2199="Oceania",Predictive_Model!$D$40,IF(G2199="South America",Predictive_Model!$D$41,0)))))+IF(H2199="Laptop",Predictive_Model!$D$43,IF(H2199="Mobile",Predictive_Model!$D$44,IF(H2199="TV",Predictive_Model!$D$45,IF(H2199="Tablet",Predictive_Model!$D$46,0))))+IF(K2199="Crypto",Predictive_Model!$D$48,IF(K2199="Debit Card",Predictive_Model!$D$49,IF(K2199="Gift Card",Predictive_Model!$D$50,IF(K2199="PayPal",Predictive_Model!$D$51,0))))+IF(N2199="Comedy",Predictive_Model!$D$53,IF(N2199="Documentary",Predictive_Model!$D$54,IF(N2199="Drama",Predictive_Model!$D$55,IF(N2199="Horror",Predictive_Model!$D$56,IF(N2199="Romance",Predictive_Model!$D$57,IF(N2199="Sci-Fi",Predictive_Model!$D$58,0)))))))))</f>
        <v>0.82423557832612182</v>
      </c>
      <c r="V2199" s="3" t="str">
        <f t="shared" si="346"/>
        <v>Critical</v>
      </c>
      <c r="W2199" s="6">
        <f t="shared" si="347"/>
        <v>11.531055740782444</v>
      </c>
      <c r="X2199" s="3" t="str">
        <f t="shared" si="348"/>
        <v>Priority 2</v>
      </c>
      <c r="Y2199" s="3" t="str">
        <f t="shared" si="349"/>
        <v>OK</v>
      </c>
    </row>
    <row r="2200" spans="1:25" x14ac:dyDescent="0.25">
      <c r="A2200" s="3" t="str">
        <f>Raw_Data!A2200</f>
        <v>4bc6206b-a4ee-4f43-a69f-13a03aa8adbe</v>
      </c>
      <c r="B2200" s="3">
        <f>Raw_Data!B2200</f>
        <v>53</v>
      </c>
      <c r="C2200" s="3" t="str">
        <f>Raw_Data!C2200</f>
        <v>Female</v>
      </c>
      <c r="D2200" s="3" t="str">
        <f>Raw_Data!D2200</f>
        <v>Basic</v>
      </c>
      <c r="E2200" s="3">
        <f>Raw_Data!E2200</f>
        <v>20.16</v>
      </c>
      <c r="F2200" s="3">
        <f>Raw_Data!F2200</f>
        <v>1</v>
      </c>
      <c r="G2200" s="3" t="str">
        <f>Raw_Data!G2200</f>
        <v>North America</v>
      </c>
      <c r="H2200" s="3" t="str">
        <f>Raw_Data!H2200</f>
        <v>Tablet</v>
      </c>
      <c r="I2200" s="3">
        <f>Raw_Data!I2200</f>
        <v>8.99</v>
      </c>
      <c r="J2200" s="3">
        <f>Raw_Data!J2200</f>
        <v>0</v>
      </c>
      <c r="K2200" s="3" t="str">
        <f>Raw_Data!K2200</f>
        <v>Debit Card</v>
      </c>
      <c r="L2200" s="3">
        <f>Raw_Data!L2200</f>
        <v>5</v>
      </c>
      <c r="M2200" s="3">
        <f>Raw_Data!M2200</f>
        <v>10.08</v>
      </c>
      <c r="N2200" s="3" t="str">
        <f>Raw_Data!N2200</f>
        <v>Documentary</v>
      </c>
      <c r="O2200" s="3" t="str">
        <f t="shared" si="340"/>
        <v>45-54</v>
      </c>
      <c r="P2200" s="3" t="str">
        <f t="shared" si="341"/>
        <v>10-24h</v>
      </c>
      <c r="Q2200" s="3" t="str">
        <f t="shared" si="342"/>
        <v>0-7d</v>
      </c>
      <c r="R2200" s="3" t="str">
        <f t="shared" si="343"/>
        <v>Medium</v>
      </c>
      <c r="S2200" s="3" t="str">
        <f t="shared" si="344"/>
        <v>Low</v>
      </c>
      <c r="T2200" s="3" t="str">
        <f t="shared" si="345"/>
        <v>Active</v>
      </c>
      <c r="U2200" s="4">
        <f>1/(1+EXP(-(Predictive_Model!$B$5+((B2200-Predictive_Model!$B$20)/Predictive_Model!$C$20)*Predictive_Model!$D$20+((E2200-Predictive_Model!$B$21)/Predictive_Model!$C$21)*Predictive_Model!$D$21+((F2200-Predictive_Model!$B$22)/Predictive_Model!$C$22)*Predictive_Model!$D$22+((I2200-Predictive_Model!$B$23)/Predictive_Model!$C$23)*Predictive_Model!$D$23+((L2200-Predictive_Model!$B$24)/Predictive_Model!$C$24)*Predictive_Model!$D$24+((M2200-Predictive_Model!$B$25)/Predictive_Model!$C$25)*Predictive_Model!$D$25+IF(C2200="Male",Predictive_Model!$D$31,IF(C2200="Other",Predictive_Model!$D$32,0))+IF(D2200="Premium",Predictive_Model!$D$34,IF(D2200="Standard",Predictive_Model!$D$35,0))+IF(G2200="Asia",Predictive_Model!$D$37,IF(G2200="Europe",Predictive_Model!$D$38,IF(G2200="North America",Predictive_Model!$D$39,IF(G2200="Oceania",Predictive_Model!$D$40,IF(G2200="South America",Predictive_Model!$D$41,0)))))+IF(H2200="Laptop",Predictive_Model!$D$43,IF(H2200="Mobile",Predictive_Model!$D$44,IF(H2200="TV",Predictive_Model!$D$45,IF(H2200="Tablet",Predictive_Model!$D$46,0))))+IF(K2200="Crypto",Predictive_Model!$D$48,IF(K2200="Debit Card",Predictive_Model!$D$49,IF(K2200="Gift Card",Predictive_Model!$D$50,IF(K2200="PayPal",Predictive_Model!$D$51,0))))+IF(N2200="Comedy",Predictive_Model!$D$53,IF(N2200="Documentary",Predictive_Model!$D$54,IF(N2200="Drama",Predictive_Model!$D$55,IF(N2200="Horror",Predictive_Model!$D$56,IF(N2200="Romance",Predictive_Model!$D$57,IF(N2200="Sci-Fi",Predictive_Model!$D$58,0)))))))))</f>
        <v>1.2858626970211234E-9</v>
      </c>
      <c r="V2200" s="3" t="str">
        <f t="shared" si="346"/>
        <v>Low</v>
      </c>
      <c r="W2200" s="6">
        <f t="shared" si="347"/>
        <v>1.15599056462199E-8</v>
      </c>
      <c r="X2200" s="3" t="str">
        <f t="shared" si="348"/>
        <v>Monitor</v>
      </c>
      <c r="Y2200" s="3" t="str">
        <f t="shared" si="349"/>
        <v>OK</v>
      </c>
    </row>
    <row r="2201" spans="1:25" x14ac:dyDescent="0.25">
      <c r="A2201" s="3" t="str">
        <f>Raw_Data!A2201</f>
        <v>6afbc377-c531-4b4b-ba2d-f616107bea3e</v>
      </c>
      <c r="B2201" s="3">
        <f>Raw_Data!B2201</f>
        <v>18</v>
      </c>
      <c r="C2201" s="3" t="str">
        <f>Raw_Data!C2201</f>
        <v>Other</v>
      </c>
      <c r="D2201" s="3" t="str">
        <f>Raw_Data!D2201</f>
        <v>Premium</v>
      </c>
      <c r="E2201" s="3">
        <f>Raw_Data!E2201</f>
        <v>25.3</v>
      </c>
      <c r="F2201" s="3">
        <f>Raw_Data!F2201</f>
        <v>51</v>
      </c>
      <c r="G2201" s="3" t="str">
        <f>Raw_Data!G2201</f>
        <v>North America</v>
      </c>
      <c r="H2201" s="3" t="str">
        <f>Raw_Data!H2201</f>
        <v>TV</v>
      </c>
      <c r="I2201" s="3">
        <f>Raw_Data!I2201</f>
        <v>17.989999999999998</v>
      </c>
      <c r="J2201" s="3">
        <f>Raw_Data!J2201</f>
        <v>0</v>
      </c>
      <c r="K2201" s="3" t="str">
        <f>Raw_Data!K2201</f>
        <v>Crypto</v>
      </c>
      <c r="L2201" s="3">
        <f>Raw_Data!L2201</f>
        <v>3</v>
      </c>
      <c r="M2201" s="3">
        <f>Raw_Data!M2201</f>
        <v>0.49</v>
      </c>
      <c r="N2201" s="3" t="str">
        <f>Raw_Data!N2201</f>
        <v>Horror</v>
      </c>
      <c r="O2201" s="3" t="str">
        <f t="shared" si="340"/>
        <v>18-24</v>
      </c>
      <c r="P2201" s="3" t="str">
        <f t="shared" si="341"/>
        <v>25-49h</v>
      </c>
      <c r="Q2201" s="3" t="str">
        <f t="shared" si="342"/>
        <v>46-60d</v>
      </c>
      <c r="R2201" s="3" t="str">
        <f t="shared" si="343"/>
        <v>Medium</v>
      </c>
      <c r="S2201" s="3" t="str">
        <f t="shared" si="344"/>
        <v>High</v>
      </c>
      <c r="T2201" s="3" t="str">
        <f t="shared" si="345"/>
        <v>Active</v>
      </c>
      <c r="U2201" s="4">
        <f>1/(1+EXP(-(Predictive_Model!$B$5+((B2201-Predictive_Model!$B$20)/Predictive_Model!$C$20)*Predictive_Model!$D$20+((E2201-Predictive_Model!$B$21)/Predictive_Model!$C$21)*Predictive_Model!$D$21+((F2201-Predictive_Model!$B$22)/Predictive_Model!$C$22)*Predictive_Model!$D$22+((I2201-Predictive_Model!$B$23)/Predictive_Model!$C$23)*Predictive_Model!$D$23+((L2201-Predictive_Model!$B$24)/Predictive_Model!$C$24)*Predictive_Model!$D$24+((M2201-Predictive_Model!$B$25)/Predictive_Model!$C$25)*Predictive_Model!$D$25+IF(C2201="Male",Predictive_Model!$D$31,IF(C2201="Other",Predictive_Model!$D$32,0))+IF(D2201="Premium",Predictive_Model!$D$34,IF(D2201="Standard",Predictive_Model!$D$35,0))+IF(G2201="Asia",Predictive_Model!$D$37,IF(G2201="Europe",Predictive_Model!$D$38,IF(G2201="North America",Predictive_Model!$D$39,IF(G2201="Oceania",Predictive_Model!$D$40,IF(G2201="South America",Predictive_Model!$D$41,0)))))+IF(H2201="Laptop",Predictive_Model!$D$43,IF(H2201="Mobile",Predictive_Model!$D$44,IF(H2201="TV",Predictive_Model!$D$45,IF(H2201="Tablet",Predictive_Model!$D$46,0))))+IF(K2201="Crypto",Predictive_Model!$D$48,IF(K2201="Debit Card",Predictive_Model!$D$49,IF(K2201="Gift Card",Predictive_Model!$D$50,IF(K2201="PayPal",Predictive_Model!$D$51,0))))+IF(N2201="Comedy",Predictive_Model!$D$53,IF(N2201="Documentary",Predictive_Model!$D$54,IF(N2201="Drama",Predictive_Model!$D$55,IF(N2201="Horror",Predictive_Model!$D$56,IF(N2201="Romance",Predictive_Model!$D$57,IF(N2201="Sci-Fi",Predictive_Model!$D$58,0)))))))))</f>
        <v>9.8468732082770433E-2</v>
      </c>
      <c r="V2201" s="3" t="str">
        <f t="shared" si="346"/>
        <v>Low</v>
      </c>
      <c r="W2201" s="6">
        <f t="shared" si="347"/>
        <v>1.7714524901690398</v>
      </c>
      <c r="X2201" s="3" t="str">
        <f t="shared" si="348"/>
        <v>Monitor</v>
      </c>
      <c r="Y2201" s="3" t="str">
        <f t="shared" si="349"/>
        <v>OK</v>
      </c>
    </row>
    <row r="2202" spans="1:25" x14ac:dyDescent="0.25">
      <c r="A2202" s="3" t="str">
        <f>Raw_Data!A2202</f>
        <v>e7069522-df6f-43e5-acd7-050d7c3f1fe3</v>
      </c>
      <c r="B2202" s="3">
        <f>Raw_Data!B2202</f>
        <v>22</v>
      </c>
      <c r="C2202" s="3" t="str">
        <f>Raw_Data!C2202</f>
        <v>Female</v>
      </c>
      <c r="D2202" s="3" t="str">
        <f>Raw_Data!D2202</f>
        <v>Basic</v>
      </c>
      <c r="E2202" s="3">
        <f>Raw_Data!E2202</f>
        <v>16.66</v>
      </c>
      <c r="F2202" s="3">
        <f>Raw_Data!F2202</f>
        <v>18</v>
      </c>
      <c r="G2202" s="3" t="str">
        <f>Raw_Data!G2202</f>
        <v>South America</v>
      </c>
      <c r="H2202" s="3" t="str">
        <f>Raw_Data!H2202</f>
        <v>Mobile</v>
      </c>
      <c r="I2202" s="3">
        <f>Raw_Data!I2202</f>
        <v>8.99</v>
      </c>
      <c r="J2202" s="3">
        <f>Raw_Data!J2202</f>
        <v>0</v>
      </c>
      <c r="K2202" s="3" t="str">
        <f>Raw_Data!K2202</f>
        <v>PayPal</v>
      </c>
      <c r="L2202" s="3">
        <f>Raw_Data!L2202</f>
        <v>1</v>
      </c>
      <c r="M2202" s="3">
        <f>Raw_Data!M2202</f>
        <v>0.88</v>
      </c>
      <c r="N2202" s="3" t="str">
        <f>Raw_Data!N2202</f>
        <v>Comedy</v>
      </c>
      <c r="O2202" s="3" t="str">
        <f t="shared" si="340"/>
        <v>18-24</v>
      </c>
      <c r="P2202" s="3" t="str">
        <f t="shared" si="341"/>
        <v>10-24h</v>
      </c>
      <c r="Q2202" s="3" t="str">
        <f t="shared" si="342"/>
        <v>8-21d</v>
      </c>
      <c r="R2202" s="3" t="str">
        <f t="shared" si="343"/>
        <v>Medium</v>
      </c>
      <c r="S2202" s="3" t="str">
        <f t="shared" si="344"/>
        <v>Low</v>
      </c>
      <c r="T2202" s="3" t="str">
        <f t="shared" si="345"/>
        <v>Active</v>
      </c>
      <c r="U2202" s="4">
        <f>1/(1+EXP(-(Predictive_Model!$B$5+((B2202-Predictive_Model!$B$20)/Predictive_Model!$C$20)*Predictive_Model!$D$20+((E2202-Predictive_Model!$B$21)/Predictive_Model!$C$21)*Predictive_Model!$D$21+((F2202-Predictive_Model!$B$22)/Predictive_Model!$C$22)*Predictive_Model!$D$22+((I2202-Predictive_Model!$B$23)/Predictive_Model!$C$23)*Predictive_Model!$D$23+((L2202-Predictive_Model!$B$24)/Predictive_Model!$C$24)*Predictive_Model!$D$24+((M2202-Predictive_Model!$B$25)/Predictive_Model!$C$25)*Predictive_Model!$D$25+IF(C2202="Male",Predictive_Model!$D$31,IF(C2202="Other",Predictive_Model!$D$32,0))+IF(D2202="Premium",Predictive_Model!$D$34,IF(D2202="Standard",Predictive_Model!$D$35,0))+IF(G2202="Asia",Predictive_Model!$D$37,IF(G2202="Europe",Predictive_Model!$D$38,IF(G2202="North America",Predictive_Model!$D$39,IF(G2202="Oceania",Predictive_Model!$D$40,IF(G2202="South America",Predictive_Model!$D$41,0)))))+IF(H2202="Laptop",Predictive_Model!$D$43,IF(H2202="Mobile",Predictive_Model!$D$44,IF(H2202="TV",Predictive_Model!$D$45,IF(H2202="Tablet",Predictive_Model!$D$46,0))))+IF(K2202="Crypto",Predictive_Model!$D$48,IF(K2202="Debit Card",Predictive_Model!$D$49,IF(K2202="Gift Card",Predictive_Model!$D$50,IF(K2202="PayPal",Predictive_Model!$D$51,0))))+IF(N2202="Comedy",Predictive_Model!$D$53,IF(N2202="Documentary",Predictive_Model!$D$54,IF(N2202="Drama",Predictive_Model!$D$55,IF(N2202="Horror",Predictive_Model!$D$56,IF(N2202="Romance",Predictive_Model!$D$57,IF(N2202="Sci-Fi",Predictive_Model!$D$58,0)))))))))</f>
        <v>0.86399924111908877</v>
      </c>
      <c r="V2202" s="3" t="str">
        <f t="shared" si="346"/>
        <v>Critical</v>
      </c>
      <c r="W2202" s="6">
        <f t="shared" si="347"/>
        <v>7.767353177660608</v>
      </c>
      <c r="X2202" s="3" t="str">
        <f t="shared" si="348"/>
        <v>Priority 2</v>
      </c>
      <c r="Y2202" s="3" t="str">
        <f t="shared" si="349"/>
        <v>OK</v>
      </c>
    </row>
    <row r="2203" spans="1:25" x14ac:dyDescent="0.25">
      <c r="A2203" s="3" t="str">
        <f>Raw_Data!A2203</f>
        <v>9d8871fd-6726-4bdd-b846-4a19c7d197bc</v>
      </c>
      <c r="B2203" s="3">
        <f>Raw_Data!B2203</f>
        <v>18</v>
      </c>
      <c r="C2203" s="3" t="str">
        <f>Raw_Data!C2203</f>
        <v>Male</v>
      </c>
      <c r="D2203" s="3" t="str">
        <f>Raw_Data!D2203</f>
        <v>Standard</v>
      </c>
      <c r="E2203" s="3">
        <f>Raw_Data!E2203</f>
        <v>1.68</v>
      </c>
      <c r="F2203" s="3">
        <f>Raw_Data!F2203</f>
        <v>19</v>
      </c>
      <c r="G2203" s="3" t="str">
        <f>Raw_Data!G2203</f>
        <v>South America</v>
      </c>
      <c r="H2203" s="3" t="str">
        <f>Raw_Data!H2203</f>
        <v>Laptop</v>
      </c>
      <c r="I2203" s="3">
        <f>Raw_Data!I2203</f>
        <v>13.99</v>
      </c>
      <c r="J2203" s="3">
        <f>Raw_Data!J2203</f>
        <v>1</v>
      </c>
      <c r="K2203" s="3" t="str">
        <f>Raw_Data!K2203</f>
        <v>Crypto</v>
      </c>
      <c r="L2203" s="3">
        <f>Raw_Data!L2203</f>
        <v>4</v>
      </c>
      <c r="M2203" s="3">
        <f>Raw_Data!M2203</f>
        <v>0.08</v>
      </c>
      <c r="N2203" s="3" t="str">
        <f>Raw_Data!N2203</f>
        <v>Sci-Fi</v>
      </c>
      <c r="O2203" s="3" t="str">
        <f t="shared" si="340"/>
        <v>18-24</v>
      </c>
      <c r="P2203" s="3" t="str">
        <f t="shared" si="341"/>
        <v>&lt;10h</v>
      </c>
      <c r="Q2203" s="3" t="str">
        <f t="shared" si="342"/>
        <v>8-21d</v>
      </c>
      <c r="R2203" s="3" t="str">
        <f t="shared" si="343"/>
        <v>Medium</v>
      </c>
      <c r="S2203" s="3" t="str">
        <f t="shared" si="344"/>
        <v>Mid</v>
      </c>
      <c r="T2203" s="3" t="str">
        <f t="shared" si="345"/>
        <v>Churned</v>
      </c>
      <c r="U2203" s="4">
        <f>1/(1+EXP(-(Predictive_Model!$B$5+((B2203-Predictive_Model!$B$20)/Predictive_Model!$C$20)*Predictive_Model!$D$20+((E2203-Predictive_Model!$B$21)/Predictive_Model!$C$21)*Predictive_Model!$D$21+((F2203-Predictive_Model!$B$22)/Predictive_Model!$C$22)*Predictive_Model!$D$22+((I2203-Predictive_Model!$B$23)/Predictive_Model!$C$23)*Predictive_Model!$D$23+((L2203-Predictive_Model!$B$24)/Predictive_Model!$C$24)*Predictive_Model!$D$24+((M2203-Predictive_Model!$B$25)/Predictive_Model!$C$25)*Predictive_Model!$D$25+IF(C2203="Male",Predictive_Model!$D$31,IF(C2203="Other",Predictive_Model!$D$32,0))+IF(D2203="Premium",Predictive_Model!$D$34,IF(D2203="Standard",Predictive_Model!$D$35,0))+IF(G2203="Asia",Predictive_Model!$D$37,IF(G2203="Europe",Predictive_Model!$D$38,IF(G2203="North America",Predictive_Model!$D$39,IF(G2203="Oceania",Predictive_Model!$D$40,IF(G2203="South America",Predictive_Model!$D$41,0)))))+IF(H2203="Laptop",Predictive_Model!$D$43,IF(H2203="Mobile",Predictive_Model!$D$44,IF(H2203="TV",Predictive_Model!$D$45,IF(H2203="Tablet",Predictive_Model!$D$46,0))))+IF(K2203="Crypto",Predictive_Model!$D$48,IF(K2203="Debit Card",Predictive_Model!$D$49,IF(K2203="Gift Card",Predictive_Model!$D$50,IF(K2203="PayPal",Predictive_Model!$D$51,0))))+IF(N2203="Comedy",Predictive_Model!$D$53,IF(N2203="Documentary",Predictive_Model!$D$54,IF(N2203="Drama",Predictive_Model!$D$55,IF(N2203="Horror",Predictive_Model!$D$56,IF(N2203="Romance",Predictive_Model!$D$57,IF(N2203="Sci-Fi",Predictive_Model!$D$58,0)))))))))</f>
        <v>0.94909442853911063</v>
      </c>
      <c r="V2203" s="3" t="str">
        <f t="shared" si="346"/>
        <v>Critical</v>
      </c>
      <c r="W2203" s="6">
        <f t="shared" si="347"/>
        <v>13.99</v>
      </c>
      <c r="X2203" s="3" t="str">
        <f t="shared" si="348"/>
        <v>Priority 2</v>
      </c>
      <c r="Y2203" s="3" t="str">
        <f t="shared" si="349"/>
        <v>OK</v>
      </c>
    </row>
    <row r="2204" spans="1:25" x14ac:dyDescent="0.25">
      <c r="A2204" s="3" t="str">
        <f>Raw_Data!A2204</f>
        <v>fd485b3c-f7bd-4eb2-a742-1d2431bcbb2a</v>
      </c>
      <c r="B2204" s="3">
        <f>Raw_Data!B2204</f>
        <v>53</v>
      </c>
      <c r="C2204" s="3" t="str">
        <f>Raw_Data!C2204</f>
        <v>Other</v>
      </c>
      <c r="D2204" s="3" t="str">
        <f>Raw_Data!D2204</f>
        <v>Basic</v>
      </c>
      <c r="E2204" s="3">
        <f>Raw_Data!E2204</f>
        <v>8.33</v>
      </c>
      <c r="F2204" s="3">
        <f>Raw_Data!F2204</f>
        <v>4</v>
      </c>
      <c r="G2204" s="3" t="str">
        <f>Raw_Data!G2204</f>
        <v>Asia</v>
      </c>
      <c r="H2204" s="3" t="str">
        <f>Raw_Data!H2204</f>
        <v>Tablet</v>
      </c>
      <c r="I2204" s="3">
        <f>Raw_Data!I2204</f>
        <v>8.99</v>
      </c>
      <c r="J2204" s="3">
        <f>Raw_Data!J2204</f>
        <v>0</v>
      </c>
      <c r="K2204" s="3" t="str">
        <f>Raw_Data!K2204</f>
        <v>Crypto</v>
      </c>
      <c r="L2204" s="3">
        <f>Raw_Data!L2204</f>
        <v>2</v>
      </c>
      <c r="M2204" s="3">
        <f>Raw_Data!M2204</f>
        <v>1.67</v>
      </c>
      <c r="N2204" s="3" t="str">
        <f>Raw_Data!N2204</f>
        <v>Romance</v>
      </c>
      <c r="O2204" s="3" t="str">
        <f t="shared" si="340"/>
        <v>45-54</v>
      </c>
      <c r="P2204" s="3" t="str">
        <f t="shared" si="341"/>
        <v>&lt;10h</v>
      </c>
      <c r="Q2204" s="3" t="str">
        <f t="shared" si="342"/>
        <v>0-7d</v>
      </c>
      <c r="R2204" s="3" t="str">
        <f t="shared" si="343"/>
        <v>Medium</v>
      </c>
      <c r="S2204" s="3" t="str">
        <f t="shared" si="344"/>
        <v>Low</v>
      </c>
      <c r="T2204" s="3" t="str">
        <f t="shared" si="345"/>
        <v>Active</v>
      </c>
      <c r="U2204" s="4">
        <f>1/(1+EXP(-(Predictive_Model!$B$5+((B2204-Predictive_Model!$B$20)/Predictive_Model!$C$20)*Predictive_Model!$D$20+((E2204-Predictive_Model!$B$21)/Predictive_Model!$C$21)*Predictive_Model!$D$21+((F2204-Predictive_Model!$B$22)/Predictive_Model!$C$22)*Predictive_Model!$D$22+((I2204-Predictive_Model!$B$23)/Predictive_Model!$C$23)*Predictive_Model!$D$23+((L2204-Predictive_Model!$B$24)/Predictive_Model!$C$24)*Predictive_Model!$D$24+((M2204-Predictive_Model!$B$25)/Predictive_Model!$C$25)*Predictive_Model!$D$25+IF(C2204="Male",Predictive_Model!$D$31,IF(C2204="Other",Predictive_Model!$D$32,0))+IF(D2204="Premium",Predictive_Model!$D$34,IF(D2204="Standard",Predictive_Model!$D$35,0))+IF(G2204="Asia",Predictive_Model!$D$37,IF(G2204="Europe",Predictive_Model!$D$38,IF(G2204="North America",Predictive_Model!$D$39,IF(G2204="Oceania",Predictive_Model!$D$40,IF(G2204="South America",Predictive_Model!$D$41,0)))))+IF(H2204="Laptop",Predictive_Model!$D$43,IF(H2204="Mobile",Predictive_Model!$D$44,IF(H2204="TV",Predictive_Model!$D$45,IF(H2204="Tablet",Predictive_Model!$D$46,0))))+IF(K2204="Crypto",Predictive_Model!$D$48,IF(K2204="Debit Card",Predictive_Model!$D$49,IF(K2204="Gift Card",Predictive_Model!$D$50,IF(K2204="PayPal",Predictive_Model!$D$51,0))))+IF(N2204="Comedy",Predictive_Model!$D$53,IF(N2204="Documentary",Predictive_Model!$D$54,IF(N2204="Drama",Predictive_Model!$D$55,IF(N2204="Horror",Predictive_Model!$D$56,IF(N2204="Romance",Predictive_Model!$D$57,IF(N2204="Sci-Fi",Predictive_Model!$D$58,0)))))))))</f>
        <v>0.53557402766471895</v>
      </c>
      <c r="V2204" s="3" t="str">
        <f t="shared" si="346"/>
        <v>High</v>
      </c>
      <c r="W2204" s="6">
        <f t="shared" si="347"/>
        <v>4.8148105087058237</v>
      </c>
      <c r="X2204" s="3" t="str">
        <f t="shared" si="348"/>
        <v>Monitor</v>
      </c>
      <c r="Y2204" s="3" t="str">
        <f t="shared" si="349"/>
        <v>OK</v>
      </c>
    </row>
    <row r="2205" spans="1:25" x14ac:dyDescent="0.25">
      <c r="A2205" s="3" t="str">
        <f>Raw_Data!A2205</f>
        <v>efb1d2d1-e437-4a9d-a0e4-6b1da652541e</v>
      </c>
      <c r="B2205" s="3">
        <f>Raw_Data!B2205</f>
        <v>47</v>
      </c>
      <c r="C2205" s="3" t="str">
        <f>Raw_Data!C2205</f>
        <v>Female</v>
      </c>
      <c r="D2205" s="3" t="str">
        <f>Raw_Data!D2205</f>
        <v>Premium</v>
      </c>
      <c r="E2205" s="3">
        <f>Raw_Data!E2205</f>
        <v>3.51</v>
      </c>
      <c r="F2205" s="3">
        <f>Raw_Data!F2205</f>
        <v>50</v>
      </c>
      <c r="G2205" s="3" t="str">
        <f>Raw_Data!G2205</f>
        <v>Oceania</v>
      </c>
      <c r="H2205" s="3" t="str">
        <f>Raw_Data!H2205</f>
        <v>Mobile</v>
      </c>
      <c r="I2205" s="3">
        <f>Raw_Data!I2205</f>
        <v>17.989999999999998</v>
      </c>
      <c r="J2205" s="3">
        <f>Raw_Data!J2205</f>
        <v>1</v>
      </c>
      <c r="K2205" s="3" t="str">
        <f>Raw_Data!K2205</f>
        <v>Crypto</v>
      </c>
      <c r="L2205" s="3">
        <f>Raw_Data!L2205</f>
        <v>1</v>
      </c>
      <c r="M2205" s="3">
        <f>Raw_Data!M2205</f>
        <v>7.0000000000000007E-2</v>
      </c>
      <c r="N2205" s="3" t="str">
        <f>Raw_Data!N2205</f>
        <v>Romance</v>
      </c>
      <c r="O2205" s="3" t="str">
        <f t="shared" si="340"/>
        <v>45-54</v>
      </c>
      <c r="P2205" s="3" t="str">
        <f t="shared" si="341"/>
        <v>&lt;10h</v>
      </c>
      <c r="Q2205" s="3" t="str">
        <f t="shared" si="342"/>
        <v>46-60d</v>
      </c>
      <c r="R2205" s="3" t="str">
        <f t="shared" si="343"/>
        <v>Low</v>
      </c>
      <c r="S2205" s="3" t="str">
        <f t="shared" si="344"/>
        <v>High</v>
      </c>
      <c r="T2205" s="3" t="str">
        <f t="shared" si="345"/>
        <v>Churned</v>
      </c>
      <c r="U2205" s="4">
        <f>1/(1+EXP(-(Predictive_Model!$B$5+((B2205-Predictive_Model!$B$20)/Predictive_Model!$C$20)*Predictive_Model!$D$20+((E2205-Predictive_Model!$B$21)/Predictive_Model!$C$21)*Predictive_Model!$D$21+((F2205-Predictive_Model!$B$22)/Predictive_Model!$C$22)*Predictive_Model!$D$22+((I2205-Predictive_Model!$B$23)/Predictive_Model!$C$23)*Predictive_Model!$D$23+((L2205-Predictive_Model!$B$24)/Predictive_Model!$C$24)*Predictive_Model!$D$24+((M2205-Predictive_Model!$B$25)/Predictive_Model!$C$25)*Predictive_Model!$D$25+IF(C2205="Male",Predictive_Model!$D$31,IF(C2205="Other",Predictive_Model!$D$32,0))+IF(D2205="Premium",Predictive_Model!$D$34,IF(D2205="Standard",Predictive_Model!$D$35,0))+IF(G2205="Asia",Predictive_Model!$D$37,IF(G2205="Europe",Predictive_Model!$D$38,IF(G2205="North America",Predictive_Model!$D$39,IF(G2205="Oceania",Predictive_Model!$D$40,IF(G2205="South America",Predictive_Model!$D$41,0)))))+IF(H2205="Laptop",Predictive_Model!$D$43,IF(H2205="Mobile",Predictive_Model!$D$44,IF(H2205="TV",Predictive_Model!$D$45,IF(H2205="Tablet",Predictive_Model!$D$46,0))))+IF(K2205="Crypto",Predictive_Model!$D$48,IF(K2205="Debit Card",Predictive_Model!$D$49,IF(K2205="Gift Card",Predictive_Model!$D$50,IF(K2205="PayPal",Predictive_Model!$D$51,0))))+IF(N2205="Comedy",Predictive_Model!$D$53,IF(N2205="Documentary",Predictive_Model!$D$54,IF(N2205="Drama",Predictive_Model!$D$55,IF(N2205="Horror",Predictive_Model!$D$56,IF(N2205="Romance",Predictive_Model!$D$57,IF(N2205="Sci-Fi",Predictive_Model!$D$58,0)))))))))</f>
        <v>0.99986630910122865</v>
      </c>
      <c r="V2205" s="3" t="str">
        <f t="shared" si="346"/>
        <v>Critical</v>
      </c>
      <c r="W2205" s="6">
        <f t="shared" si="347"/>
        <v>17.989999999999998</v>
      </c>
      <c r="X2205" s="3" t="str">
        <f t="shared" si="348"/>
        <v>Priority 1</v>
      </c>
      <c r="Y2205" s="3" t="str">
        <f t="shared" si="349"/>
        <v>OK</v>
      </c>
    </row>
    <row r="2206" spans="1:25" x14ac:dyDescent="0.25">
      <c r="A2206" s="3" t="str">
        <f>Raw_Data!A2206</f>
        <v>d553a8df-d604-4a85-b7cc-c11980bd7ce2</v>
      </c>
      <c r="B2206" s="3">
        <f>Raw_Data!B2206</f>
        <v>69</v>
      </c>
      <c r="C2206" s="3" t="str">
        <f>Raw_Data!C2206</f>
        <v>Female</v>
      </c>
      <c r="D2206" s="3" t="str">
        <f>Raw_Data!D2206</f>
        <v>Basic</v>
      </c>
      <c r="E2206" s="3">
        <f>Raw_Data!E2206</f>
        <v>6.16</v>
      </c>
      <c r="F2206" s="3">
        <f>Raw_Data!F2206</f>
        <v>1</v>
      </c>
      <c r="G2206" s="3" t="str">
        <f>Raw_Data!G2206</f>
        <v>South America</v>
      </c>
      <c r="H2206" s="3" t="str">
        <f>Raw_Data!H2206</f>
        <v>Tablet</v>
      </c>
      <c r="I2206" s="3">
        <f>Raw_Data!I2206</f>
        <v>8.99</v>
      </c>
      <c r="J2206" s="3">
        <f>Raw_Data!J2206</f>
        <v>0</v>
      </c>
      <c r="K2206" s="3" t="str">
        <f>Raw_Data!K2206</f>
        <v>Crypto</v>
      </c>
      <c r="L2206" s="3">
        <f>Raw_Data!L2206</f>
        <v>1</v>
      </c>
      <c r="M2206" s="3">
        <f>Raw_Data!M2206</f>
        <v>3.08</v>
      </c>
      <c r="N2206" s="3" t="str">
        <f>Raw_Data!N2206</f>
        <v>Horror</v>
      </c>
      <c r="O2206" s="3" t="str">
        <f t="shared" si="340"/>
        <v>55-70</v>
      </c>
      <c r="P2206" s="3" t="str">
        <f t="shared" si="341"/>
        <v>&lt;10h</v>
      </c>
      <c r="Q2206" s="3" t="str">
        <f t="shared" si="342"/>
        <v>0-7d</v>
      </c>
      <c r="R2206" s="3" t="str">
        <f t="shared" si="343"/>
        <v>Medium</v>
      </c>
      <c r="S2206" s="3" t="str">
        <f t="shared" si="344"/>
        <v>Low</v>
      </c>
      <c r="T2206" s="3" t="str">
        <f t="shared" si="345"/>
        <v>Active</v>
      </c>
      <c r="U2206" s="4">
        <f>1/(1+EXP(-(Predictive_Model!$B$5+((B2206-Predictive_Model!$B$20)/Predictive_Model!$C$20)*Predictive_Model!$D$20+((E2206-Predictive_Model!$B$21)/Predictive_Model!$C$21)*Predictive_Model!$D$21+((F2206-Predictive_Model!$B$22)/Predictive_Model!$C$22)*Predictive_Model!$D$22+((I2206-Predictive_Model!$B$23)/Predictive_Model!$C$23)*Predictive_Model!$D$23+((L2206-Predictive_Model!$B$24)/Predictive_Model!$C$24)*Predictive_Model!$D$24+((M2206-Predictive_Model!$B$25)/Predictive_Model!$C$25)*Predictive_Model!$D$25+IF(C2206="Male",Predictive_Model!$D$31,IF(C2206="Other",Predictive_Model!$D$32,0))+IF(D2206="Premium",Predictive_Model!$D$34,IF(D2206="Standard",Predictive_Model!$D$35,0))+IF(G2206="Asia",Predictive_Model!$D$37,IF(G2206="Europe",Predictive_Model!$D$38,IF(G2206="North America",Predictive_Model!$D$39,IF(G2206="Oceania",Predictive_Model!$D$40,IF(G2206="South America",Predictive_Model!$D$41,0)))))+IF(H2206="Laptop",Predictive_Model!$D$43,IF(H2206="Mobile",Predictive_Model!$D$44,IF(H2206="TV",Predictive_Model!$D$45,IF(H2206="Tablet",Predictive_Model!$D$46,0))))+IF(K2206="Crypto",Predictive_Model!$D$48,IF(K2206="Debit Card",Predictive_Model!$D$49,IF(K2206="Gift Card",Predictive_Model!$D$50,IF(K2206="PayPal",Predictive_Model!$D$51,0))))+IF(N2206="Comedy",Predictive_Model!$D$53,IF(N2206="Documentary",Predictive_Model!$D$54,IF(N2206="Drama",Predictive_Model!$D$55,IF(N2206="Horror",Predictive_Model!$D$56,IF(N2206="Romance",Predictive_Model!$D$57,IF(N2206="Sci-Fi",Predictive_Model!$D$58,0)))))))))</f>
        <v>0.30075476905790816</v>
      </c>
      <c r="V2206" s="3" t="str">
        <f t="shared" si="346"/>
        <v>Medium</v>
      </c>
      <c r="W2206" s="6">
        <f t="shared" si="347"/>
        <v>2.7037853738305944</v>
      </c>
      <c r="X2206" s="3" t="str">
        <f t="shared" si="348"/>
        <v>Monitor</v>
      </c>
      <c r="Y2206" s="3" t="str">
        <f t="shared" si="349"/>
        <v>OK</v>
      </c>
    </row>
    <row r="2207" spans="1:25" x14ac:dyDescent="0.25">
      <c r="A2207" s="3" t="str">
        <f>Raw_Data!A2207</f>
        <v>7f73a9ec-fb82-4eb0-bc55-bff60ca0afc4</v>
      </c>
      <c r="B2207" s="3">
        <f>Raw_Data!B2207</f>
        <v>42</v>
      </c>
      <c r="C2207" s="3" t="str">
        <f>Raw_Data!C2207</f>
        <v>Female</v>
      </c>
      <c r="D2207" s="3" t="str">
        <f>Raw_Data!D2207</f>
        <v>Standard</v>
      </c>
      <c r="E2207" s="3">
        <f>Raw_Data!E2207</f>
        <v>13.17</v>
      </c>
      <c r="F2207" s="3">
        <f>Raw_Data!F2207</f>
        <v>50</v>
      </c>
      <c r="G2207" s="3" t="str">
        <f>Raw_Data!G2207</f>
        <v>Africa</v>
      </c>
      <c r="H2207" s="3" t="str">
        <f>Raw_Data!H2207</f>
        <v>Mobile</v>
      </c>
      <c r="I2207" s="3">
        <f>Raw_Data!I2207</f>
        <v>13.99</v>
      </c>
      <c r="J2207" s="3">
        <f>Raw_Data!J2207</f>
        <v>0</v>
      </c>
      <c r="K2207" s="3" t="str">
        <f>Raw_Data!K2207</f>
        <v>PayPal</v>
      </c>
      <c r="L2207" s="3">
        <f>Raw_Data!L2207</f>
        <v>4</v>
      </c>
      <c r="M2207" s="3">
        <f>Raw_Data!M2207</f>
        <v>0.26</v>
      </c>
      <c r="N2207" s="3" t="str">
        <f>Raw_Data!N2207</f>
        <v>Documentary</v>
      </c>
      <c r="O2207" s="3" t="str">
        <f t="shared" si="340"/>
        <v>35-44</v>
      </c>
      <c r="P2207" s="3" t="str">
        <f t="shared" si="341"/>
        <v>10-24h</v>
      </c>
      <c r="Q2207" s="3" t="str">
        <f t="shared" si="342"/>
        <v>46-60d</v>
      </c>
      <c r="R2207" s="3" t="str">
        <f t="shared" si="343"/>
        <v>Medium</v>
      </c>
      <c r="S2207" s="3" t="str">
        <f t="shared" si="344"/>
        <v>Mid</v>
      </c>
      <c r="T2207" s="3" t="str">
        <f t="shared" si="345"/>
        <v>Active</v>
      </c>
      <c r="U2207" s="4">
        <f>1/(1+EXP(-(Predictive_Model!$B$5+((B2207-Predictive_Model!$B$20)/Predictive_Model!$C$20)*Predictive_Model!$D$20+((E2207-Predictive_Model!$B$21)/Predictive_Model!$C$21)*Predictive_Model!$D$21+((F2207-Predictive_Model!$B$22)/Predictive_Model!$C$22)*Predictive_Model!$D$22+((I2207-Predictive_Model!$B$23)/Predictive_Model!$C$23)*Predictive_Model!$D$23+((L2207-Predictive_Model!$B$24)/Predictive_Model!$C$24)*Predictive_Model!$D$24+((M2207-Predictive_Model!$B$25)/Predictive_Model!$C$25)*Predictive_Model!$D$25+IF(C2207="Male",Predictive_Model!$D$31,IF(C2207="Other",Predictive_Model!$D$32,0))+IF(D2207="Premium",Predictive_Model!$D$34,IF(D2207="Standard",Predictive_Model!$D$35,0))+IF(G2207="Asia",Predictive_Model!$D$37,IF(G2207="Europe",Predictive_Model!$D$38,IF(G2207="North America",Predictive_Model!$D$39,IF(G2207="Oceania",Predictive_Model!$D$40,IF(G2207="South America",Predictive_Model!$D$41,0)))))+IF(H2207="Laptop",Predictive_Model!$D$43,IF(H2207="Mobile",Predictive_Model!$D$44,IF(H2207="TV",Predictive_Model!$D$45,IF(H2207="Tablet",Predictive_Model!$D$46,0))))+IF(K2207="Crypto",Predictive_Model!$D$48,IF(K2207="Debit Card",Predictive_Model!$D$49,IF(K2207="Gift Card",Predictive_Model!$D$50,IF(K2207="PayPal",Predictive_Model!$D$51,0))))+IF(N2207="Comedy",Predictive_Model!$D$53,IF(N2207="Documentary",Predictive_Model!$D$54,IF(N2207="Drama",Predictive_Model!$D$55,IF(N2207="Horror",Predictive_Model!$D$56,IF(N2207="Romance",Predictive_Model!$D$57,IF(N2207="Sci-Fi",Predictive_Model!$D$58,0)))))))))</f>
        <v>0.99121214472311148</v>
      </c>
      <c r="V2207" s="3" t="str">
        <f t="shared" si="346"/>
        <v>Critical</v>
      </c>
      <c r="W2207" s="6">
        <f t="shared" si="347"/>
        <v>13.867057904676329</v>
      </c>
      <c r="X2207" s="3" t="str">
        <f t="shared" si="348"/>
        <v>Priority 2</v>
      </c>
      <c r="Y2207" s="3" t="str">
        <f t="shared" si="349"/>
        <v>OK</v>
      </c>
    </row>
    <row r="2208" spans="1:25" x14ac:dyDescent="0.25">
      <c r="A2208" s="3" t="str">
        <f>Raw_Data!A2208</f>
        <v>cd3e92be-8dbb-4f0f-a7b7-80be21d85db8</v>
      </c>
      <c r="B2208" s="3">
        <f>Raw_Data!B2208</f>
        <v>41</v>
      </c>
      <c r="C2208" s="3" t="str">
        <f>Raw_Data!C2208</f>
        <v>Other</v>
      </c>
      <c r="D2208" s="3" t="str">
        <f>Raw_Data!D2208</f>
        <v>Premium</v>
      </c>
      <c r="E2208" s="3">
        <f>Raw_Data!E2208</f>
        <v>1.65</v>
      </c>
      <c r="F2208" s="3">
        <f>Raw_Data!F2208</f>
        <v>9</v>
      </c>
      <c r="G2208" s="3" t="str">
        <f>Raw_Data!G2208</f>
        <v>Europe</v>
      </c>
      <c r="H2208" s="3" t="str">
        <f>Raw_Data!H2208</f>
        <v>Tablet</v>
      </c>
      <c r="I2208" s="3">
        <f>Raw_Data!I2208</f>
        <v>17.989999999999998</v>
      </c>
      <c r="J2208" s="3">
        <f>Raw_Data!J2208</f>
        <v>1</v>
      </c>
      <c r="K2208" s="3" t="str">
        <f>Raw_Data!K2208</f>
        <v>PayPal</v>
      </c>
      <c r="L2208" s="3">
        <f>Raw_Data!L2208</f>
        <v>2</v>
      </c>
      <c r="M2208" s="3">
        <f>Raw_Data!M2208</f>
        <v>0.16</v>
      </c>
      <c r="N2208" s="3" t="str">
        <f>Raw_Data!N2208</f>
        <v>Comedy</v>
      </c>
      <c r="O2208" s="3" t="str">
        <f t="shared" si="340"/>
        <v>35-44</v>
      </c>
      <c r="P2208" s="3" t="str">
        <f t="shared" si="341"/>
        <v>&lt;10h</v>
      </c>
      <c r="Q2208" s="3" t="str">
        <f t="shared" si="342"/>
        <v>8-21d</v>
      </c>
      <c r="R2208" s="3" t="str">
        <f t="shared" si="343"/>
        <v>Medium</v>
      </c>
      <c r="S2208" s="3" t="str">
        <f t="shared" si="344"/>
        <v>High</v>
      </c>
      <c r="T2208" s="3" t="str">
        <f t="shared" si="345"/>
        <v>Churned</v>
      </c>
      <c r="U2208" s="4">
        <f>1/(1+EXP(-(Predictive_Model!$B$5+((B2208-Predictive_Model!$B$20)/Predictive_Model!$C$20)*Predictive_Model!$D$20+((E2208-Predictive_Model!$B$21)/Predictive_Model!$C$21)*Predictive_Model!$D$21+((F2208-Predictive_Model!$B$22)/Predictive_Model!$C$22)*Predictive_Model!$D$22+((I2208-Predictive_Model!$B$23)/Predictive_Model!$C$23)*Predictive_Model!$D$23+((L2208-Predictive_Model!$B$24)/Predictive_Model!$C$24)*Predictive_Model!$D$24+((M2208-Predictive_Model!$B$25)/Predictive_Model!$C$25)*Predictive_Model!$D$25+IF(C2208="Male",Predictive_Model!$D$31,IF(C2208="Other",Predictive_Model!$D$32,0))+IF(D2208="Premium",Predictive_Model!$D$34,IF(D2208="Standard",Predictive_Model!$D$35,0))+IF(G2208="Asia",Predictive_Model!$D$37,IF(G2208="Europe",Predictive_Model!$D$38,IF(G2208="North America",Predictive_Model!$D$39,IF(G2208="Oceania",Predictive_Model!$D$40,IF(G2208="South America",Predictive_Model!$D$41,0)))))+IF(H2208="Laptop",Predictive_Model!$D$43,IF(H2208="Mobile",Predictive_Model!$D$44,IF(H2208="TV",Predictive_Model!$D$45,IF(H2208="Tablet",Predictive_Model!$D$46,0))))+IF(K2208="Crypto",Predictive_Model!$D$48,IF(K2208="Debit Card",Predictive_Model!$D$49,IF(K2208="Gift Card",Predictive_Model!$D$50,IF(K2208="PayPal",Predictive_Model!$D$51,0))))+IF(N2208="Comedy",Predictive_Model!$D$53,IF(N2208="Documentary",Predictive_Model!$D$54,IF(N2208="Drama",Predictive_Model!$D$55,IF(N2208="Horror",Predictive_Model!$D$56,IF(N2208="Romance",Predictive_Model!$D$57,IF(N2208="Sci-Fi",Predictive_Model!$D$58,0)))))))))</f>
        <v>0.92447425741769862</v>
      </c>
      <c r="V2208" s="3" t="str">
        <f t="shared" si="346"/>
        <v>Critical</v>
      </c>
      <c r="W2208" s="6">
        <f t="shared" si="347"/>
        <v>17.989999999999998</v>
      </c>
      <c r="X2208" s="3" t="str">
        <f t="shared" si="348"/>
        <v>Priority 1</v>
      </c>
      <c r="Y2208" s="3" t="str">
        <f t="shared" si="349"/>
        <v>OK</v>
      </c>
    </row>
    <row r="2209" spans="1:25" x14ac:dyDescent="0.25">
      <c r="A2209" s="3" t="str">
        <f>Raw_Data!A2209</f>
        <v>7843f07d-f2c8-4ebc-8dc1-9a25d28b8d28</v>
      </c>
      <c r="B2209" s="3">
        <f>Raw_Data!B2209</f>
        <v>19</v>
      </c>
      <c r="C2209" s="3" t="str">
        <f>Raw_Data!C2209</f>
        <v>Male</v>
      </c>
      <c r="D2209" s="3" t="str">
        <f>Raw_Data!D2209</f>
        <v>Premium</v>
      </c>
      <c r="E2209" s="3">
        <f>Raw_Data!E2209</f>
        <v>0.17</v>
      </c>
      <c r="F2209" s="3">
        <f>Raw_Data!F2209</f>
        <v>9</v>
      </c>
      <c r="G2209" s="3" t="str">
        <f>Raw_Data!G2209</f>
        <v>South America</v>
      </c>
      <c r="H2209" s="3" t="str">
        <f>Raw_Data!H2209</f>
        <v>Desktop</v>
      </c>
      <c r="I2209" s="3">
        <f>Raw_Data!I2209</f>
        <v>17.989999999999998</v>
      </c>
      <c r="J2209" s="3">
        <f>Raw_Data!J2209</f>
        <v>0</v>
      </c>
      <c r="K2209" s="3" t="str">
        <f>Raw_Data!K2209</f>
        <v>Debit Card</v>
      </c>
      <c r="L2209" s="3">
        <f>Raw_Data!L2209</f>
        <v>4</v>
      </c>
      <c r="M2209" s="3">
        <f>Raw_Data!M2209</f>
        <v>0.02</v>
      </c>
      <c r="N2209" s="3" t="str">
        <f>Raw_Data!N2209</f>
        <v>Horror</v>
      </c>
      <c r="O2209" s="3" t="str">
        <f t="shared" si="340"/>
        <v>18-24</v>
      </c>
      <c r="P2209" s="3" t="str">
        <f t="shared" si="341"/>
        <v>&lt;10h</v>
      </c>
      <c r="Q2209" s="3" t="str">
        <f t="shared" si="342"/>
        <v>8-21d</v>
      </c>
      <c r="R2209" s="3" t="str">
        <f t="shared" si="343"/>
        <v>Medium</v>
      </c>
      <c r="S2209" s="3" t="str">
        <f t="shared" si="344"/>
        <v>High</v>
      </c>
      <c r="T2209" s="3" t="str">
        <f t="shared" si="345"/>
        <v>Active</v>
      </c>
      <c r="U2209" s="4">
        <f>1/(1+EXP(-(Predictive_Model!$B$5+((B2209-Predictive_Model!$B$20)/Predictive_Model!$C$20)*Predictive_Model!$D$20+((E2209-Predictive_Model!$B$21)/Predictive_Model!$C$21)*Predictive_Model!$D$21+((F2209-Predictive_Model!$B$22)/Predictive_Model!$C$22)*Predictive_Model!$D$22+((I2209-Predictive_Model!$B$23)/Predictive_Model!$C$23)*Predictive_Model!$D$23+((L2209-Predictive_Model!$B$24)/Predictive_Model!$C$24)*Predictive_Model!$D$24+((M2209-Predictive_Model!$B$25)/Predictive_Model!$C$25)*Predictive_Model!$D$25+IF(C2209="Male",Predictive_Model!$D$31,IF(C2209="Other",Predictive_Model!$D$32,0))+IF(D2209="Premium",Predictive_Model!$D$34,IF(D2209="Standard",Predictive_Model!$D$35,0))+IF(G2209="Asia",Predictive_Model!$D$37,IF(G2209="Europe",Predictive_Model!$D$38,IF(G2209="North America",Predictive_Model!$D$39,IF(G2209="Oceania",Predictive_Model!$D$40,IF(G2209="South America",Predictive_Model!$D$41,0)))))+IF(H2209="Laptop",Predictive_Model!$D$43,IF(H2209="Mobile",Predictive_Model!$D$44,IF(H2209="TV",Predictive_Model!$D$45,IF(H2209="Tablet",Predictive_Model!$D$46,0))))+IF(K2209="Crypto",Predictive_Model!$D$48,IF(K2209="Debit Card",Predictive_Model!$D$49,IF(K2209="Gift Card",Predictive_Model!$D$50,IF(K2209="PayPal",Predictive_Model!$D$51,0))))+IF(N2209="Comedy",Predictive_Model!$D$53,IF(N2209="Documentary",Predictive_Model!$D$54,IF(N2209="Drama",Predictive_Model!$D$55,IF(N2209="Horror",Predictive_Model!$D$56,IF(N2209="Romance",Predictive_Model!$D$57,IF(N2209="Sci-Fi",Predictive_Model!$D$58,0)))))))))</f>
        <v>0.53681663241157063</v>
      </c>
      <c r="V2209" s="3" t="str">
        <f t="shared" si="346"/>
        <v>High</v>
      </c>
      <c r="W2209" s="6">
        <f t="shared" si="347"/>
        <v>9.6573312170841543</v>
      </c>
      <c r="X2209" s="3" t="str">
        <f t="shared" si="348"/>
        <v>Monitor</v>
      </c>
      <c r="Y2209" s="3" t="str">
        <f t="shared" si="349"/>
        <v>OK</v>
      </c>
    </row>
    <row r="2210" spans="1:25" x14ac:dyDescent="0.25">
      <c r="A2210" s="3" t="str">
        <f>Raw_Data!A2210</f>
        <v>8b92d68f-3baa-431c-b556-472d9638ce45</v>
      </c>
      <c r="B2210" s="3">
        <f>Raw_Data!B2210</f>
        <v>45</v>
      </c>
      <c r="C2210" s="3" t="str">
        <f>Raw_Data!C2210</f>
        <v>Other</v>
      </c>
      <c r="D2210" s="3" t="str">
        <f>Raw_Data!D2210</f>
        <v>Basic</v>
      </c>
      <c r="E2210" s="3">
        <f>Raw_Data!E2210</f>
        <v>11.74</v>
      </c>
      <c r="F2210" s="3">
        <f>Raw_Data!F2210</f>
        <v>17</v>
      </c>
      <c r="G2210" s="3" t="str">
        <f>Raw_Data!G2210</f>
        <v>Oceania</v>
      </c>
      <c r="H2210" s="3" t="str">
        <f>Raw_Data!H2210</f>
        <v>Tablet</v>
      </c>
      <c r="I2210" s="3">
        <f>Raw_Data!I2210</f>
        <v>8.99</v>
      </c>
      <c r="J2210" s="3">
        <f>Raw_Data!J2210</f>
        <v>0</v>
      </c>
      <c r="K2210" s="3" t="str">
        <f>Raw_Data!K2210</f>
        <v>Debit Card</v>
      </c>
      <c r="L2210" s="3">
        <f>Raw_Data!L2210</f>
        <v>4</v>
      </c>
      <c r="M2210" s="3">
        <f>Raw_Data!M2210</f>
        <v>0.65</v>
      </c>
      <c r="N2210" s="3" t="str">
        <f>Raw_Data!N2210</f>
        <v>Documentary</v>
      </c>
      <c r="O2210" s="3" t="str">
        <f t="shared" si="340"/>
        <v>45-54</v>
      </c>
      <c r="P2210" s="3" t="str">
        <f t="shared" si="341"/>
        <v>10-24h</v>
      </c>
      <c r="Q2210" s="3" t="str">
        <f t="shared" si="342"/>
        <v>8-21d</v>
      </c>
      <c r="R2210" s="3" t="str">
        <f t="shared" si="343"/>
        <v>Medium</v>
      </c>
      <c r="S2210" s="3" t="str">
        <f t="shared" si="344"/>
        <v>Low</v>
      </c>
      <c r="T2210" s="3" t="str">
        <f t="shared" si="345"/>
        <v>Active</v>
      </c>
      <c r="U2210" s="4">
        <f>1/(1+EXP(-(Predictive_Model!$B$5+((B2210-Predictive_Model!$B$20)/Predictive_Model!$C$20)*Predictive_Model!$D$20+((E2210-Predictive_Model!$B$21)/Predictive_Model!$C$21)*Predictive_Model!$D$21+((F2210-Predictive_Model!$B$22)/Predictive_Model!$C$22)*Predictive_Model!$D$22+((I2210-Predictive_Model!$B$23)/Predictive_Model!$C$23)*Predictive_Model!$D$23+((L2210-Predictive_Model!$B$24)/Predictive_Model!$C$24)*Predictive_Model!$D$24+((M2210-Predictive_Model!$B$25)/Predictive_Model!$C$25)*Predictive_Model!$D$25+IF(C2210="Male",Predictive_Model!$D$31,IF(C2210="Other",Predictive_Model!$D$32,0))+IF(D2210="Premium",Predictive_Model!$D$34,IF(D2210="Standard",Predictive_Model!$D$35,0))+IF(G2210="Asia",Predictive_Model!$D$37,IF(G2210="Europe",Predictive_Model!$D$38,IF(G2210="North America",Predictive_Model!$D$39,IF(G2210="Oceania",Predictive_Model!$D$40,IF(G2210="South America",Predictive_Model!$D$41,0)))))+IF(H2210="Laptop",Predictive_Model!$D$43,IF(H2210="Mobile",Predictive_Model!$D$44,IF(H2210="TV",Predictive_Model!$D$45,IF(H2210="Tablet",Predictive_Model!$D$46,0))))+IF(K2210="Crypto",Predictive_Model!$D$48,IF(K2210="Debit Card",Predictive_Model!$D$49,IF(K2210="Gift Card",Predictive_Model!$D$50,IF(K2210="PayPal",Predictive_Model!$D$51,0))))+IF(N2210="Comedy",Predictive_Model!$D$53,IF(N2210="Documentary",Predictive_Model!$D$54,IF(N2210="Drama",Predictive_Model!$D$55,IF(N2210="Horror",Predictive_Model!$D$56,IF(N2210="Romance",Predictive_Model!$D$57,IF(N2210="Sci-Fi",Predictive_Model!$D$58,0)))))))))</f>
        <v>0.73168379690344554</v>
      </c>
      <c r="V2210" s="3" t="str">
        <f t="shared" si="346"/>
        <v>High</v>
      </c>
      <c r="W2210" s="6">
        <f t="shared" si="347"/>
        <v>6.5778373341619751</v>
      </c>
      <c r="X2210" s="3" t="str">
        <f t="shared" si="348"/>
        <v>Monitor</v>
      </c>
      <c r="Y2210" s="3" t="str">
        <f t="shared" si="349"/>
        <v>OK</v>
      </c>
    </row>
    <row r="2211" spans="1:25" x14ac:dyDescent="0.25">
      <c r="A2211" s="3" t="str">
        <f>Raw_Data!A2211</f>
        <v>6c580d81-de0f-4db3-b8dd-bd1ab10919e4</v>
      </c>
      <c r="B2211" s="3">
        <f>Raw_Data!B2211</f>
        <v>41</v>
      </c>
      <c r="C2211" s="3" t="str">
        <f>Raw_Data!C2211</f>
        <v>Female</v>
      </c>
      <c r="D2211" s="3" t="str">
        <f>Raw_Data!D2211</f>
        <v>Premium</v>
      </c>
      <c r="E2211" s="3">
        <f>Raw_Data!E2211</f>
        <v>13.2</v>
      </c>
      <c r="F2211" s="3">
        <f>Raw_Data!F2211</f>
        <v>29</v>
      </c>
      <c r="G2211" s="3" t="str">
        <f>Raw_Data!G2211</f>
        <v>Africa</v>
      </c>
      <c r="H2211" s="3" t="str">
        <f>Raw_Data!H2211</f>
        <v>Laptop</v>
      </c>
      <c r="I2211" s="3">
        <f>Raw_Data!I2211</f>
        <v>17.989999999999998</v>
      </c>
      <c r="J2211" s="3">
        <f>Raw_Data!J2211</f>
        <v>0</v>
      </c>
      <c r="K2211" s="3" t="str">
        <f>Raw_Data!K2211</f>
        <v>Crypto</v>
      </c>
      <c r="L2211" s="3">
        <f>Raw_Data!L2211</f>
        <v>3</v>
      </c>
      <c r="M2211" s="3">
        <f>Raw_Data!M2211</f>
        <v>0.44</v>
      </c>
      <c r="N2211" s="3" t="str">
        <f>Raw_Data!N2211</f>
        <v>Horror</v>
      </c>
      <c r="O2211" s="3" t="str">
        <f t="shared" si="340"/>
        <v>35-44</v>
      </c>
      <c r="P2211" s="3" t="str">
        <f t="shared" si="341"/>
        <v>10-24h</v>
      </c>
      <c r="Q2211" s="3" t="str">
        <f t="shared" si="342"/>
        <v>22-45d</v>
      </c>
      <c r="R2211" s="3" t="str">
        <f t="shared" si="343"/>
        <v>Medium</v>
      </c>
      <c r="S2211" s="3" t="str">
        <f t="shared" si="344"/>
        <v>High</v>
      </c>
      <c r="T2211" s="3" t="str">
        <f t="shared" si="345"/>
        <v>Active</v>
      </c>
      <c r="U2211" s="4">
        <f>1/(1+EXP(-(Predictive_Model!$B$5+((B2211-Predictive_Model!$B$20)/Predictive_Model!$C$20)*Predictive_Model!$D$20+((E2211-Predictive_Model!$B$21)/Predictive_Model!$C$21)*Predictive_Model!$D$21+((F2211-Predictive_Model!$B$22)/Predictive_Model!$C$22)*Predictive_Model!$D$22+((I2211-Predictive_Model!$B$23)/Predictive_Model!$C$23)*Predictive_Model!$D$23+((L2211-Predictive_Model!$B$24)/Predictive_Model!$C$24)*Predictive_Model!$D$24+((M2211-Predictive_Model!$B$25)/Predictive_Model!$C$25)*Predictive_Model!$D$25+IF(C2211="Male",Predictive_Model!$D$31,IF(C2211="Other",Predictive_Model!$D$32,0))+IF(D2211="Premium",Predictive_Model!$D$34,IF(D2211="Standard",Predictive_Model!$D$35,0))+IF(G2211="Asia",Predictive_Model!$D$37,IF(G2211="Europe",Predictive_Model!$D$38,IF(G2211="North America",Predictive_Model!$D$39,IF(G2211="Oceania",Predictive_Model!$D$40,IF(G2211="South America",Predictive_Model!$D$41,0)))))+IF(H2211="Laptop",Predictive_Model!$D$43,IF(H2211="Mobile",Predictive_Model!$D$44,IF(H2211="TV",Predictive_Model!$D$45,IF(H2211="Tablet",Predictive_Model!$D$46,0))))+IF(K2211="Crypto",Predictive_Model!$D$48,IF(K2211="Debit Card",Predictive_Model!$D$49,IF(K2211="Gift Card",Predictive_Model!$D$50,IF(K2211="PayPal",Predictive_Model!$D$51,0))))+IF(N2211="Comedy",Predictive_Model!$D$53,IF(N2211="Documentary",Predictive_Model!$D$54,IF(N2211="Drama",Predictive_Model!$D$55,IF(N2211="Horror",Predictive_Model!$D$56,IF(N2211="Romance",Predictive_Model!$D$57,IF(N2211="Sci-Fi",Predictive_Model!$D$58,0)))))))))</f>
        <v>0.28035552425105986</v>
      </c>
      <c r="V2211" s="3" t="str">
        <f t="shared" si="346"/>
        <v>Medium</v>
      </c>
      <c r="W2211" s="6">
        <f t="shared" si="347"/>
        <v>5.0435958812765662</v>
      </c>
      <c r="X2211" s="3" t="str">
        <f t="shared" si="348"/>
        <v>Monitor</v>
      </c>
      <c r="Y2211" s="3" t="str">
        <f t="shared" si="349"/>
        <v>OK</v>
      </c>
    </row>
    <row r="2212" spans="1:25" x14ac:dyDescent="0.25">
      <c r="A2212" s="3" t="str">
        <f>Raw_Data!A2212</f>
        <v>3997f8f9-ed0e-4bda-94b0-6f06372c9506</v>
      </c>
      <c r="B2212" s="3">
        <f>Raw_Data!B2212</f>
        <v>25</v>
      </c>
      <c r="C2212" s="3" t="str">
        <f>Raw_Data!C2212</f>
        <v>Female</v>
      </c>
      <c r="D2212" s="3" t="str">
        <f>Raw_Data!D2212</f>
        <v>Premium</v>
      </c>
      <c r="E2212" s="3">
        <f>Raw_Data!E2212</f>
        <v>36.4</v>
      </c>
      <c r="F2212" s="3">
        <f>Raw_Data!F2212</f>
        <v>28</v>
      </c>
      <c r="G2212" s="3" t="str">
        <f>Raw_Data!G2212</f>
        <v>Europe</v>
      </c>
      <c r="H2212" s="3" t="str">
        <f>Raw_Data!H2212</f>
        <v>Mobile</v>
      </c>
      <c r="I2212" s="3">
        <f>Raw_Data!I2212</f>
        <v>17.989999999999998</v>
      </c>
      <c r="J2212" s="3">
        <f>Raw_Data!J2212</f>
        <v>0</v>
      </c>
      <c r="K2212" s="3" t="str">
        <f>Raw_Data!K2212</f>
        <v>Crypto</v>
      </c>
      <c r="L2212" s="3">
        <f>Raw_Data!L2212</f>
        <v>5</v>
      </c>
      <c r="M2212" s="3">
        <f>Raw_Data!M2212</f>
        <v>1.26</v>
      </c>
      <c r="N2212" s="3" t="str">
        <f>Raw_Data!N2212</f>
        <v>Drama</v>
      </c>
      <c r="O2212" s="3" t="str">
        <f t="shared" si="340"/>
        <v>25-34</v>
      </c>
      <c r="P2212" s="3" t="str">
        <f t="shared" si="341"/>
        <v>25-49h</v>
      </c>
      <c r="Q2212" s="3" t="str">
        <f t="shared" si="342"/>
        <v>22-45d</v>
      </c>
      <c r="R2212" s="3" t="str">
        <f t="shared" si="343"/>
        <v>Medium</v>
      </c>
      <c r="S2212" s="3" t="str">
        <f t="shared" si="344"/>
        <v>High</v>
      </c>
      <c r="T2212" s="3" t="str">
        <f t="shared" si="345"/>
        <v>Active</v>
      </c>
      <c r="U2212" s="4">
        <f>1/(1+EXP(-(Predictive_Model!$B$5+((B2212-Predictive_Model!$B$20)/Predictive_Model!$C$20)*Predictive_Model!$D$20+((E2212-Predictive_Model!$B$21)/Predictive_Model!$C$21)*Predictive_Model!$D$21+((F2212-Predictive_Model!$B$22)/Predictive_Model!$C$22)*Predictive_Model!$D$22+((I2212-Predictive_Model!$B$23)/Predictive_Model!$C$23)*Predictive_Model!$D$23+((L2212-Predictive_Model!$B$24)/Predictive_Model!$C$24)*Predictive_Model!$D$24+((M2212-Predictive_Model!$B$25)/Predictive_Model!$C$25)*Predictive_Model!$D$25+IF(C2212="Male",Predictive_Model!$D$31,IF(C2212="Other",Predictive_Model!$D$32,0))+IF(D2212="Premium",Predictive_Model!$D$34,IF(D2212="Standard",Predictive_Model!$D$35,0))+IF(G2212="Asia",Predictive_Model!$D$37,IF(G2212="Europe",Predictive_Model!$D$38,IF(G2212="North America",Predictive_Model!$D$39,IF(G2212="Oceania",Predictive_Model!$D$40,IF(G2212="South America",Predictive_Model!$D$41,0)))))+IF(H2212="Laptop",Predictive_Model!$D$43,IF(H2212="Mobile",Predictive_Model!$D$44,IF(H2212="TV",Predictive_Model!$D$45,IF(H2212="Tablet",Predictive_Model!$D$46,0))))+IF(K2212="Crypto",Predictive_Model!$D$48,IF(K2212="Debit Card",Predictive_Model!$D$49,IF(K2212="Gift Card",Predictive_Model!$D$50,IF(K2212="PayPal",Predictive_Model!$D$51,0))))+IF(N2212="Comedy",Predictive_Model!$D$53,IF(N2212="Documentary",Predictive_Model!$D$54,IF(N2212="Drama",Predictive_Model!$D$55,IF(N2212="Horror",Predictive_Model!$D$56,IF(N2212="Romance",Predictive_Model!$D$57,IF(N2212="Sci-Fi",Predictive_Model!$D$58,0)))))))))</f>
        <v>6.1045173896832612E-5</v>
      </c>
      <c r="V2212" s="3" t="str">
        <f t="shared" si="346"/>
        <v>Low</v>
      </c>
      <c r="W2212" s="6">
        <f t="shared" si="347"/>
        <v>1.0982026784040187E-3</v>
      </c>
      <c r="X2212" s="3" t="str">
        <f t="shared" si="348"/>
        <v>Monitor</v>
      </c>
      <c r="Y2212" s="3" t="str">
        <f t="shared" si="349"/>
        <v>OK</v>
      </c>
    </row>
    <row r="2213" spans="1:25" x14ac:dyDescent="0.25">
      <c r="A2213" s="3" t="str">
        <f>Raw_Data!A2213</f>
        <v>8f556804-a1d0-41b1-930d-96be4a33e606</v>
      </c>
      <c r="B2213" s="3">
        <f>Raw_Data!B2213</f>
        <v>23</v>
      </c>
      <c r="C2213" s="3" t="str">
        <f>Raw_Data!C2213</f>
        <v>Female</v>
      </c>
      <c r="D2213" s="3" t="str">
        <f>Raw_Data!D2213</f>
        <v>Standard</v>
      </c>
      <c r="E2213" s="3">
        <f>Raw_Data!E2213</f>
        <v>51.87</v>
      </c>
      <c r="F2213" s="3">
        <f>Raw_Data!F2213</f>
        <v>25</v>
      </c>
      <c r="G2213" s="3" t="str">
        <f>Raw_Data!G2213</f>
        <v>Asia</v>
      </c>
      <c r="H2213" s="3" t="str">
        <f>Raw_Data!H2213</f>
        <v>Desktop</v>
      </c>
      <c r="I2213" s="3">
        <f>Raw_Data!I2213</f>
        <v>13.99</v>
      </c>
      <c r="J2213" s="3">
        <f>Raw_Data!J2213</f>
        <v>0</v>
      </c>
      <c r="K2213" s="3" t="str">
        <f>Raw_Data!K2213</f>
        <v>Crypto</v>
      </c>
      <c r="L2213" s="3">
        <f>Raw_Data!L2213</f>
        <v>2</v>
      </c>
      <c r="M2213" s="3">
        <f>Raw_Data!M2213</f>
        <v>1.99</v>
      </c>
      <c r="N2213" s="3" t="str">
        <f>Raw_Data!N2213</f>
        <v>Action</v>
      </c>
      <c r="O2213" s="3" t="str">
        <f t="shared" si="340"/>
        <v>18-24</v>
      </c>
      <c r="P2213" s="3" t="str">
        <f t="shared" si="341"/>
        <v>50h+</v>
      </c>
      <c r="Q2213" s="3" t="str">
        <f t="shared" si="342"/>
        <v>22-45d</v>
      </c>
      <c r="R2213" s="3" t="str">
        <f t="shared" si="343"/>
        <v>Medium</v>
      </c>
      <c r="S2213" s="3" t="str">
        <f t="shared" si="344"/>
        <v>Mid</v>
      </c>
      <c r="T2213" s="3" t="str">
        <f t="shared" si="345"/>
        <v>Active</v>
      </c>
      <c r="U2213" s="4">
        <f>1/(1+EXP(-(Predictive_Model!$B$5+((B2213-Predictive_Model!$B$20)/Predictive_Model!$C$20)*Predictive_Model!$D$20+((E2213-Predictive_Model!$B$21)/Predictive_Model!$C$21)*Predictive_Model!$D$21+((F2213-Predictive_Model!$B$22)/Predictive_Model!$C$22)*Predictive_Model!$D$22+((I2213-Predictive_Model!$B$23)/Predictive_Model!$C$23)*Predictive_Model!$D$23+((L2213-Predictive_Model!$B$24)/Predictive_Model!$C$24)*Predictive_Model!$D$24+((M2213-Predictive_Model!$B$25)/Predictive_Model!$C$25)*Predictive_Model!$D$25+IF(C2213="Male",Predictive_Model!$D$31,IF(C2213="Other",Predictive_Model!$D$32,0))+IF(D2213="Premium",Predictive_Model!$D$34,IF(D2213="Standard",Predictive_Model!$D$35,0))+IF(G2213="Asia",Predictive_Model!$D$37,IF(G2213="Europe",Predictive_Model!$D$38,IF(G2213="North America",Predictive_Model!$D$39,IF(G2213="Oceania",Predictive_Model!$D$40,IF(G2213="South America",Predictive_Model!$D$41,0)))))+IF(H2213="Laptop",Predictive_Model!$D$43,IF(H2213="Mobile",Predictive_Model!$D$44,IF(H2213="TV",Predictive_Model!$D$45,IF(H2213="Tablet",Predictive_Model!$D$46,0))))+IF(K2213="Crypto",Predictive_Model!$D$48,IF(K2213="Debit Card",Predictive_Model!$D$49,IF(K2213="Gift Card",Predictive_Model!$D$50,IF(K2213="PayPal",Predictive_Model!$D$51,0))))+IF(N2213="Comedy",Predictive_Model!$D$53,IF(N2213="Documentary",Predictive_Model!$D$54,IF(N2213="Drama",Predictive_Model!$D$55,IF(N2213="Horror",Predictive_Model!$D$56,IF(N2213="Romance",Predictive_Model!$D$57,IF(N2213="Sci-Fi",Predictive_Model!$D$58,0)))))))))</f>
        <v>9.491337849253117E-7</v>
      </c>
      <c r="V2213" s="3" t="str">
        <f t="shared" si="346"/>
        <v>Low</v>
      </c>
      <c r="W2213" s="6">
        <f t="shared" si="347"/>
        <v>1.327838165110511E-5</v>
      </c>
      <c r="X2213" s="3" t="str">
        <f t="shared" si="348"/>
        <v>Monitor</v>
      </c>
      <c r="Y2213" s="3" t="str">
        <f t="shared" si="349"/>
        <v>OK</v>
      </c>
    </row>
    <row r="2214" spans="1:25" x14ac:dyDescent="0.25">
      <c r="A2214" s="3" t="str">
        <f>Raw_Data!A2214</f>
        <v>369b918f-c741-4cd7-8f5a-74eaebb3ba16</v>
      </c>
      <c r="B2214" s="3">
        <f>Raw_Data!B2214</f>
        <v>21</v>
      </c>
      <c r="C2214" s="3" t="str">
        <f>Raw_Data!C2214</f>
        <v>Female</v>
      </c>
      <c r="D2214" s="3" t="str">
        <f>Raw_Data!D2214</f>
        <v>Standard</v>
      </c>
      <c r="E2214" s="3">
        <f>Raw_Data!E2214</f>
        <v>14.17</v>
      </c>
      <c r="F2214" s="3">
        <f>Raw_Data!F2214</f>
        <v>60</v>
      </c>
      <c r="G2214" s="3" t="str">
        <f>Raw_Data!G2214</f>
        <v>North America</v>
      </c>
      <c r="H2214" s="3" t="str">
        <f>Raw_Data!H2214</f>
        <v>TV</v>
      </c>
      <c r="I2214" s="3">
        <f>Raw_Data!I2214</f>
        <v>13.99</v>
      </c>
      <c r="J2214" s="3">
        <f>Raw_Data!J2214</f>
        <v>1</v>
      </c>
      <c r="K2214" s="3" t="str">
        <f>Raw_Data!K2214</f>
        <v>Gift Card</v>
      </c>
      <c r="L2214" s="3">
        <f>Raw_Data!L2214</f>
        <v>5</v>
      </c>
      <c r="M2214" s="3">
        <f>Raw_Data!M2214</f>
        <v>0.23</v>
      </c>
      <c r="N2214" s="3" t="str">
        <f>Raw_Data!N2214</f>
        <v>Documentary</v>
      </c>
      <c r="O2214" s="3" t="str">
        <f t="shared" si="340"/>
        <v>18-24</v>
      </c>
      <c r="P2214" s="3" t="str">
        <f t="shared" si="341"/>
        <v>10-24h</v>
      </c>
      <c r="Q2214" s="3" t="str">
        <f t="shared" si="342"/>
        <v>46-60d</v>
      </c>
      <c r="R2214" s="3" t="str">
        <f t="shared" si="343"/>
        <v>Medium</v>
      </c>
      <c r="S2214" s="3" t="str">
        <f t="shared" si="344"/>
        <v>Mid</v>
      </c>
      <c r="T2214" s="3" t="str">
        <f t="shared" si="345"/>
        <v>Churned</v>
      </c>
      <c r="U2214" s="4">
        <f>1/(1+EXP(-(Predictive_Model!$B$5+((B2214-Predictive_Model!$B$20)/Predictive_Model!$C$20)*Predictive_Model!$D$20+((E2214-Predictive_Model!$B$21)/Predictive_Model!$C$21)*Predictive_Model!$D$21+((F2214-Predictive_Model!$B$22)/Predictive_Model!$C$22)*Predictive_Model!$D$22+((I2214-Predictive_Model!$B$23)/Predictive_Model!$C$23)*Predictive_Model!$D$23+((L2214-Predictive_Model!$B$24)/Predictive_Model!$C$24)*Predictive_Model!$D$24+((M2214-Predictive_Model!$B$25)/Predictive_Model!$C$25)*Predictive_Model!$D$25+IF(C2214="Male",Predictive_Model!$D$31,IF(C2214="Other",Predictive_Model!$D$32,0))+IF(D2214="Premium",Predictive_Model!$D$34,IF(D2214="Standard",Predictive_Model!$D$35,0))+IF(G2214="Asia",Predictive_Model!$D$37,IF(G2214="Europe",Predictive_Model!$D$38,IF(G2214="North America",Predictive_Model!$D$39,IF(G2214="Oceania",Predictive_Model!$D$40,IF(G2214="South America",Predictive_Model!$D$41,0)))))+IF(H2214="Laptop",Predictive_Model!$D$43,IF(H2214="Mobile",Predictive_Model!$D$44,IF(H2214="TV",Predictive_Model!$D$45,IF(H2214="Tablet",Predictive_Model!$D$46,0))))+IF(K2214="Crypto",Predictive_Model!$D$48,IF(K2214="Debit Card",Predictive_Model!$D$49,IF(K2214="Gift Card",Predictive_Model!$D$50,IF(K2214="PayPal",Predictive_Model!$D$51,0))))+IF(N2214="Comedy",Predictive_Model!$D$53,IF(N2214="Documentary",Predictive_Model!$D$54,IF(N2214="Drama",Predictive_Model!$D$55,IF(N2214="Horror",Predictive_Model!$D$56,IF(N2214="Romance",Predictive_Model!$D$57,IF(N2214="Sci-Fi",Predictive_Model!$D$58,0)))))))))</f>
        <v>0.9755692402840056</v>
      </c>
      <c r="V2214" s="3" t="str">
        <f t="shared" si="346"/>
        <v>Critical</v>
      </c>
      <c r="W2214" s="6">
        <f t="shared" si="347"/>
        <v>13.99</v>
      </c>
      <c r="X2214" s="3" t="str">
        <f t="shared" si="348"/>
        <v>Priority 2</v>
      </c>
      <c r="Y2214" s="3" t="str">
        <f t="shared" si="349"/>
        <v>OK</v>
      </c>
    </row>
    <row r="2215" spans="1:25" x14ac:dyDescent="0.25">
      <c r="A2215" s="3" t="str">
        <f>Raw_Data!A2215</f>
        <v>ebd6f9c6-f04e-402a-b3b5-e35e3d1752ca</v>
      </c>
      <c r="B2215" s="3">
        <f>Raw_Data!B2215</f>
        <v>29</v>
      </c>
      <c r="C2215" s="3" t="str">
        <f>Raw_Data!C2215</f>
        <v>Female</v>
      </c>
      <c r="D2215" s="3" t="str">
        <f>Raw_Data!D2215</f>
        <v>Basic</v>
      </c>
      <c r="E2215" s="3">
        <f>Raw_Data!E2215</f>
        <v>0.39</v>
      </c>
      <c r="F2215" s="3">
        <f>Raw_Data!F2215</f>
        <v>45</v>
      </c>
      <c r="G2215" s="3" t="str">
        <f>Raw_Data!G2215</f>
        <v>Africa</v>
      </c>
      <c r="H2215" s="3" t="str">
        <f>Raw_Data!H2215</f>
        <v>TV</v>
      </c>
      <c r="I2215" s="3">
        <f>Raw_Data!I2215</f>
        <v>8.99</v>
      </c>
      <c r="J2215" s="3">
        <f>Raw_Data!J2215</f>
        <v>1</v>
      </c>
      <c r="K2215" s="3" t="str">
        <f>Raw_Data!K2215</f>
        <v>Debit Card</v>
      </c>
      <c r="L2215" s="3">
        <f>Raw_Data!L2215</f>
        <v>5</v>
      </c>
      <c r="M2215" s="3">
        <f>Raw_Data!M2215</f>
        <v>0.01</v>
      </c>
      <c r="N2215" s="3" t="str">
        <f>Raw_Data!N2215</f>
        <v>Comedy</v>
      </c>
      <c r="O2215" s="3" t="str">
        <f t="shared" si="340"/>
        <v>25-34</v>
      </c>
      <c r="P2215" s="3" t="str">
        <f t="shared" si="341"/>
        <v>&lt;10h</v>
      </c>
      <c r="Q2215" s="3" t="str">
        <f t="shared" si="342"/>
        <v>22-45d</v>
      </c>
      <c r="R2215" s="3" t="str">
        <f t="shared" si="343"/>
        <v>Medium</v>
      </c>
      <c r="S2215" s="3" t="str">
        <f t="shared" si="344"/>
        <v>Low</v>
      </c>
      <c r="T2215" s="3" t="str">
        <f t="shared" si="345"/>
        <v>Churned</v>
      </c>
      <c r="U2215" s="4">
        <f>1/(1+EXP(-(Predictive_Model!$B$5+((B2215-Predictive_Model!$B$20)/Predictive_Model!$C$20)*Predictive_Model!$D$20+((E2215-Predictive_Model!$B$21)/Predictive_Model!$C$21)*Predictive_Model!$D$21+((F2215-Predictive_Model!$B$22)/Predictive_Model!$C$22)*Predictive_Model!$D$22+((I2215-Predictive_Model!$B$23)/Predictive_Model!$C$23)*Predictive_Model!$D$23+((L2215-Predictive_Model!$B$24)/Predictive_Model!$C$24)*Predictive_Model!$D$24+((M2215-Predictive_Model!$B$25)/Predictive_Model!$C$25)*Predictive_Model!$D$25+IF(C2215="Male",Predictive_Model!$D$31,IF(C2215="Other",Predictive_Model!$D$32,0))+IF(D2215="Premium",Predictive_Model!$D$34,IF(D2215="Standard",Predictive_Model!$D$35,0))+IF(G2215="Asia",Predictive_Model!$D$37,IF(G2215="Europe",Predictive_Model!$D$38,IF(G2215="North America",Predictive_Model!$D$39,IF(G2215="Oceania",Predictive_Model!$D$40,IF(G2215="South America",Predictive_Model!$D$41,0)))))+IF(H2215="Laptop",Predictive_Model!$D$43,IF(H2215="Mobile",Predictive_Model!$D$44,IF(H2215="TV",Predictive_Model!$D$45,IF(H2215="Tablet",Predictive_Model!$D$46,0))))+IF(K2215="Crypto",Predictive_Model!$D$48,IF(K2215="Debit Card",Predictive_Model!$D$49,IF(K2215="Gift Card",Predictive_Model!$D$50,IF(K2215="PayPal",Predictive_Model!$D$51,0))))+IF(N2215="Comedy",Predictive_Model!$D$53,IF(N2215="Documentary",Predictive_Model!$D$54,IF(N2215="Drama",Predictive_Model!$D$55,IF(N2215="Horror",Predictive_Model!$D$56,IF(N2215="Romance",Predictive_Model!$D$57,IF(N2215="Sci-Fi",Predictive_Model!$D$58,0)))))))))</f>
        <v>0.99893559205766447</v>
      </c>
      <c r="V2215" s="3" t="str">
        <f t="shared" si="346"/>
        <v>Critical</v>
      </c>
      <c r="W2215" s="6">
        <f t="shared" si="347"/>
        <v>8.99</v>
      </c>
      <c r="X2215" s="3" t="str">
        <f t="shared" si="348"/>
        <v>Priority 2</v>
      </c>
      <c r="Y2215" s="3" t="str">
        <f t="shared" si="349"/>
        <v>OK</v>
      </c>
    </row>
    <row r="2216" spans="1:25" x14ac:dyDescent="0.25">
      <c r="A2216" s="3" t="str">
        <f>Raw_Data!A2216</f>
        <v>d26a52b3-d9f5-4b5d-8aca-afa2484875ee</v>
      </c>
      <c r="B2216" s="3">
        <f>Raw_Data!B2216</f>
        <v>34</v>
      </c>
      <c r="C2216" s="3" t="str">
        <f>Raw_Data!C2216</f>
        <v>Female</v>
      </c>
      <c r="D2216" s="3" t="str">
        <f>Raw_Data!D2216</f>
        <v>Standard</v>
      </c>
      <c r="E2216" s="3">
        <f>Raw_Data!E2216</f>
        <v>5.67</v>
      </c>
      <c r="F2216" s="3">
        <f>Raw_Data!F2216</f>
        <v>20</v>
      </c>
      <c r="G2216" s="3" t="str">
        <f>Raw_Data!G2216</f>
        <v>South America</v>
      </c>
      <c r="H2216" s="3" t="str">
        <f>Raw_Data!H2216</f>
        <v>Mobile</v>
      </c>
      <c r="I2216" s="3">
        <f>Raw_Data!I2216</f>
        <v>13.99</v>
      </c>
      <c r="J2216" s="3">
        <f>Raw_Data!J2216</f>
        <v>0</v>
      </c>
      <c r="K2216" s="3" t="str">
        <f>Raw_Data!K2216</f>
        <v>Crypto</v>
      </c>
      <c r="L2216" s="3">
        <f>Raw_Data!L2216</f>
        <v>4</v>
      </c>
      <c r="M2216" s="3">
        <f>Raw_Data!M2216</f>
        <v>0.27</v>
      </c>
      <c r="N2216" s="3" t="str">
        <f>Raw_Data!N2216</f>
        <v>Sci-Fi</v>
      </c>
      <c r="O2216" s="3" t="str">
        <f t="shared" si="340"/>
        <v>25-34</v>
      </c>
      <c r="P2216" s="3" t="str">
        <f t="shared" si="341"/>
        <v>&lt;10h</v>
      </c>
      <c r="Q2216" s="3" t="str">
        <f t="shared" si="342"/>
        <v>8-21d</v>
      </c>
      <c r="R2216" s="3" t="str">
        <f t="shared" si="343"/>
        <v>Medium</v>
      </c>
      <c r="S2216" s="3" t="str">
        <f t="shared" si="344"/>
        <v>Mid</v>
      </c>
      <c r="T2216" s="3" t="str">
        <f t="shared" si="345"/>
        <v>Active</v>
      </c>
      <c r="U2216" s="4">
        <f>1/(1+EXP(-(Predictive_Model!$B$5+((B2216-Predictive_Model!$B$20)/Predictive_Model!$C$20)*Predictive_Model!$D$20+((E2216-Predictive_Model!$B$21)/Predictive_Model!$C$21)*Predictive_Model!$D$21+((F2216-Predictive_Model!$B$22)/Predictive_Model!$C$22)*Predictive_Model!$D$22+((I2216-Predictive_Model!$B$23)/Predictive_Model!$C$23)*Predictive_Model!$D$23+((L2216-Predictive_Model!$B$24)/Predictive_Model!$C$24)*Predictive_Model!$D$24+((M2216-Predictive_Model!$B$25)/Predictive_Model!$C$25)*Predictive_Model!$D$25+IF(C2216="Male",Predictive_Model!$D$31,IF(C2216="Other",Predictive_Model!$D$32,0))+IF(D2216="Premium",Predictive_Model!$D$34,IF(D2216="Standard",Predictive_Model!$D$35,0))+IF(G2216="Asia",Predictive_Model!$D$37,IF(G2216="Europe",Predictive_Model!$D$38,IF(G2216="North America",Predictive_Model!$D$39,IF(G2216="Oceania",Predictive_Model!$D$40,IF(G2216="South America",Predictive_Model!$D$41,0)))))+IF(H2216="Laptop",Predictive_Model!$D$43,IF(H2216="Mobile",Predictive_Model!$D$44,IF(H2216="TV",Predictive_Model!$D$45,IF(H2216="Tablet",Predictive_Model!$D$46,0))))+IF(K2216="Crypto",Predictive_Model!$D$48,IF(K2216="Debit Card",Predictive_Model!$D$49,IF(K2216="Gift Card",Predictive_Model!$D$50,IF(K2216="PayPal",Predictive_Model!$D$51,0))))+IF(N2216="Comedy",Predictive_Model!$D$53,IF(N2216="Documentary",Predictive_Model!$D$54,IF(N2216="Drama",Predictive_Model!$D$55,IF(N2216="Horror",Predictive_Model!$D$56,IF(N2216="Romance",Predictive_Model!$D$57,IF(N2216="Sci-Fi",Predictive_Model!$D$58,0)))))))))</f>
        <v>0.96322502314478131</v>
      </c>
      <c r="V2216" s="3" t="str">
        <f t="shared" si="346"/>
        <v>Critical</v>
      </c>
      <c r="W2216" s="6">
        <f t="shared" si="347"/>
        <v>13.475518073795492</v>
      </c>
      <c r="X2216" s="3" t="str">
        <f t="shared" si="348"/>
        <v>Priority 2</v>
      </c>
      <c r="Y2216" s="3" t="str">
        <f t="shared" si="349"/>
        <v>OK</v>
      </c>
    </row>
    <row r="2217" spans="1:25" x14ac:dyDescent="0.25">
      <c r="A2217" s="3" t="str">
        <f>Raw_Data!A2217</f>
        <v>6a3430a2-4a88-41a8-beaf-fccdd1d45517</v>
      </c>
      <c r="B2217" s="3">
        <f>Raw_Data!B2217</f>
        <v>36</v>
      </c>
      <c r="C2217" s="3" t="str">
        <f>Raw_Data!C2217</f>
        <v>Other</v>
      </c>
      <c r="D2217" s="3" t="str">
        <f>Raw_Data!D2217</f>
        <v>Standard</v>
      </c>
      <c r="E2217" s="3">
        <f>Raw_Data!E2217</f>
        <v>14.25</v>
      </c>
      <c r="F2217" s="3">
        <f>Raw_Data!F2217</f>
        <v>22</v>
      </c>
      <c r="G2217" s="3" t="str">
        <f>Raw_Data!G2217</f>
        <v>Oceania</v>
      </c>
      <c r="H2217" s="3" t="str">
        <f>Raw_Data!H2217</f>
        <v>Mobile</v>
      </c>
      <c r="I2217" s="3">
        <f>Raw_Data!I2217</f>
        <v>13.99</v>
      </c>
      <c r="J2217" s="3">
        <f>Raw_Data!J2217</f>
        <v>0</v>
      </c>
      <c r="K2217" s="3" t="str">
        <f>Raw_Data!K2217</f>
        <v>PayPal</v>
      </c>
      <c r="L2217" s="3">
        <f>Raw_Data!L2217</f>
        <v>5</v>
      </c>
      <c r="M2217" s="3">
        <f>Raw_Data!M2217</f>
        <v>0.62</v>
      </c>
      <c r="N2217" s="3" t="str">
        <f>Raw_Data!N2217</f>
        <v>Horror</v>
      </c>
      <c r="O2217" s="3" t="str">
        <f t="shared" si="340"/>
        <v>35-44</v>
      </c>
      <c r="P2217" s="3" t="str">
        <f t="shared" si="341"/>
        <v>10-24h</v>
      </c>
      <c r="Q2217" s="3" t="str">
        <f t="shared" si="342"/>
        <v>22-45d</v>
      </c>
      <c r="R2217" s="3" t="str">
        <f t="shared" si="343"/>
        <v>Medium</v>
      </c>
      <c r="S2217" s="3" t="str">
        <f t="shared" si="344"/>
        <v>Mid</v>
      </c>
      <c r="T2217" s="3" t="str">
        <f t="shared" si="345"/>
        <v>Active</v>
      </c>
      <c r="U2217" s="4">
        <f>1/(1+EXP(-(Predictive_Model!$B$5+((B2217-Predictive_Model!$B$20)/Predictive_Model!$C$20)*Predictive_Model!$D$20+((E2217-Predictive_Model!$B$21)/Predictive_Model!$C$21)*Predictive_Model!$D$21+((F2217-Predictive_Model!$B$22)/Predictive_Model!$C$22)*Predictive_Model!$D$22+((I2217-Predictive_Model!$B$23)/Predictive_Model!$C$23)*Predictive_Model!$D$23+((L2217-Predictive_Model!$B$24)/Predictive_Model!$C$24)*Predictive_Model!$D$24+((M2217-Predictive_Model!$B$25)/Predictive_Model!$C$25)*Predictive_Model!$D$25+IF(C2217="Male",Predictive_Model!$D$31,IF(C2217="Other",Predictive_Model!$D$32,0))+IF(D2217="Premium",Predictive_Model!$D$34,IF(D2217="Standard",Predictive_Model!$D$35,0))+IF(G2217="Asia",Predictive_Model!$D$37,IF(G2217="Europe",Predictive_Model!$D$38,IF(G2217="North America",Predictive_Model!$D$39,IF(G2217="Oceania",Predictive_Model!$D$40,IF(G2217="South America",Predictive_Model!$D$41,0)))))+IF(H2217="Laptop",Predictive_Model!$D$43,IF(H2217="Mobile",Predictive_Model!$D$44,IF(H2217="TV",Predictive_Model!$D$45,IF(H2217="Tablet",Predictive_Model!$D$46,0))))+IF(K2217="Crypto",Predictive_Model!$D$48,IF(K2217="Debit Card",Predictive_Model!$D$49,IF(K2217="Gift Card",Predictive_Model!$D$50,IF(K2217="PayPal",Predictive_Model!$D$51,0))))+IF(N2217="Comedy",Predictive_Model!$D$53,IF(N2217="Documentary",Predictive_Model!$D$54,IF(N2217="Drama",Predictive_Model!$D$55,IF(N2217="Horror",Predictive_Model!$D$56,IF(N2217="Romance",Predictive_Model!$D$57,IF(N2217="Sci-Fi",Predictive_Model!$D$58,0)))))))))</f>
        <v>0.33118698699554472</v>
      </c>
      <c r="V2217" s="3" t="str">
        <f t="shared" si="346"/>
        <v>Medium</v>
      </c>
      <c r="W2217" s="6">
        <f t="shared" si="347"/>
        <v>4.6333059480676706</v>
      </c>
      <c r="X2217" s="3" t="str">
        <f t="shared" si="348"/>
        <v>Monitor</v>
      </c>
      <c r="Y2217" s="3" t="str">
        <f t="shared" si="349"/>
        <v>OK</v>
      </c>
    </row>
    <row r="2218" spans="1:25" x14ac:dyDescent="0.25">
      <c r="A2218" s="3" t="str">
        <f>Raw_Data!A2218</f>
        <v>03572a83-a989-4602-bb89-d6ed424bb61a</v>
      </c>
      <c r="B2218" s="3">
        <f>Raw_Data!B2218</f>
        <v>35</v>
      </c>
      <c r="C2218" s="3" t="str">
        <f>Raw_Data!C2218</f>
        <v>Other</v>
      </c>
      <c r="D2218" s="3" t="str">
        <f>Raw_Data!D2218</f>
        <v>Premium</v>
      </c>
      <c r="E2218" s="3">
        <f>Raw_Data!E2218</f>
        <v>28.04</v>
      </c>
      <c r="F2218" s="3">
        <f>Raw_Data!F2218</f>
        <v>59</v>
      </c>
      <c r="G2218" s="3" t="str">
        <f>Raw_Data!G2218</f>
        <v>Oceania</v>
      </c>
      <c r="H2218" s="3" t="str">
        <f>Raw_Data!H2218</f>
        <v>Mobile</v>
      </c>
      <c r="I2218" s="3">
        <f>Raw_Data!I2218</f>
        <v>17.989999999999998</v>
      </c>
      <c r="J2218" s="3">
        <f>Raw_Data!J2218</f>
        <v>0</v>
      </c>
      <c r="K2218" s="3" t="str">
        <f>Raw_Data!K2218</f>
        <v>Crypto</v>
      </c>
      <c r="L2218" s="3">
        <f>Raw_Data!L2218</f>
        <v>2</v>
      </c>
      <c r="M2218" s="3">
        <f>Raw_Data!M2218</f>
        <v>0.47</v>
      </c>
      <c r="N2218" s="3" t="str">
        <f>Raw_Data!N2218</f>
        <v>Horror</v>
      </c>
      <c r="O2218" s="3" t="str">
        <f t="shared" si="340"/>
        <v>35-44</v>
      </c>
      <c r="P2218" s="3" t="str">
        <f t="shared" si="341"/>
        <v>25-49h</v>
      </c>
      <c r="Q2218" s="3" t="str">
        <f t="shared" si="342"/>
        <v>46-60d</v>
      </c>
      <c r="R2218" s="3" t="str">
        <f t="shared" si="343"/>
        <v>Medium</v>
      </c>
      <c r="S2218" s="3" t="str">
        <f t="shared" si="344"/>
        <v>High</v>
      </c>
      <c r="T2218" s="3" t="str">
        <f t="shared" si="345"/>
        <v>Active</v>
      </c>
      <c r="U2218" s="4">
        <f>1/(1+EXP(-(Predictive_Model!$B$5+((B2218-Predictive_Model!$B$20)/Predictive_Model!$C$20)*Predictive_Model!$D$20+((E2218-Predictive_Model!$B$21)/Predictive_Model!$C$21)*Predictive_Model!$D$21+((F2218-Predictive_Model!$B$22)/Predictive_Model!$C$22)*Predictive_Model!$D$22+((I2218-Predictive_Model!$B$23)/Predictive_Model!$C$23)*Predictive_Model!$D$23+((L2218-Predictive_Model!$B$24)/Predictive_Model!$C$24)*Predictive_Model!$D$24+((M2218-Predictive_Model!$B$25)/Predictive_Model!$C$25)*Predictive_Model!$D$25+IF(C2218="Male",Predictive_Model!$D$31,IF(C2218="Other",Predictive_Model!$D$32,0))+IF(D2218="Premium",Predictive_Model!$D$34,IF(D2218="Standard",Predictive_Model!$D$35,0))+IF(G2218="Asia",Predictive_Model!$D$37,IF(G2218="Europe",Predictive_Model!$D$38,IF(G2218="North America",Predictive_Model!$D$39,IF(G2218="Oceania",Predictive_Model!$D$40,IF(G2218="South America",Predictive_Model!$D$41,0)))))+IF(H2218="Laptop",Predictive_Model!$D$43,IF(H2218="Mobile",Predictive_Model!$D$44,IF(H2218="TV",Predictive_Model!$D$45,IF(H2218="Tablet",Predictive_Model!$D$46,0))))+IF(K2218="Crypto",Predictive_Model!$D$48,IF(K2218="Debit Card",Predictive_Model!$D$49,IF(K2218="Gift Card",Predictive_Model!$D$50,IF(K2218="PayPal",Predictive_Model!$D$51,0))))+IF(N2218="Comedy",Predictive_Model!$D$53,IF(N2218="Documentary",Predictive_Model!$D$54,IF(N2218="Drama",Predictive_Model!$D$55,IF(N2218="Horror",Predictive_Model!$D$56,IF(N2218="Romance",Predictive_Model!$D$57,IF(N2218="Sci-Fi",Predictive_Model!$D$58,0)))))))))</f>
        <v>0.68243070657113891</v>
      </c>
      <c r="V2218" s="3" t="str">
        <f t="shared" si="346"/>
        <v>High</v>
      </c>
      <c r="W2218" s="6">
        <f t="shared" si="347"/>
        <v>12.276928411214788</v>
      </c>
      <c r="X2218" s="3" t="str">
        <f t="shared" si="348"/>
        <v>Priority 2</v>
      </c>
      <c r="Y2218" s="3" t="str">
        <f t="shared" si="349"/>
        <v>OK</v>
      </c>
    </row>
    <row r="2219" spans="1:25" x14ac:dyDescent="0.25">
      <c r="A2219" s="3" t="str">
        <f>Raw_Data!A2219</f>
        <v>a0338b15-ee5a-46b7-9ff5-6efb2eb8f5ab</v>
      </c>
      <c r="B2219" s="3">
        <f>Raw_Data!B2219</f>
        <v>31</v>
      </c>
      <c r="C2219" s="3" t="str">
        <f>Raw_Data!C2219</f>
        <v>Male</v>
      </c>
      <c r="D2219" s="3" t="str">
        <f>Raw_Data!D2219</f>
        <v>Standard</v>
      </c>
      <c r="E2219" s="3">
        <f>Raw_Data!E2219</f>
        <v>6.11</v>
      </c>
      <c r="F2219" s="3">
        <f>Raw_Data!F2219</f>
        <v>17</v>
      </c>
      <c r="G2219" s="3" t="str">
        <f>Raw_Data!G2219</f>
        <v>Europe</v>
      </c>
      <c r="H2219" s="3" t="str">
        <f>Raw_Data!H2219</f>
        <v>Mobile</v>
      </c>
      <c r="I2219" s="3">
        <f>Raw_Data!I2219</f>
        <v>13.99</v>
      </c>
      <c r="J2219" s="3">
        <f>Raw_Data!J2219</f>
        <v>0</v>
      </c>
      <c r="K2219" s="3" t="str">
        <f>Raw_Data!K2219</f>
        <v>Credit Card</v>
      </c>
      <c r="L2219" s="3">
        <f>Raw_Data!L2219</f>
        <v>5</v>
      </c>
      <c r="M2219" s="3">
        <f>Raw_Data!M2219</f>
        <v>0.34</v>
      </c>
      <c r="N2219" s="3" t="str">
        <f>Raw_Data!N2219</f>
        <v>Sci-Fi</v>
      </c>
      <c r="O2219" s="3" t="str">
        <f t="shared" si="340"/>
        <v>25-34</v>
      </c>
      <c r="P2219" s="3" t="str">
        <f t="shared" si="341"/>
        <v>&lt;10h</v>
      </c>
      <c r="Q2219" s="3" t="str">
        <f t="shared" si="342"/>
        <v>8-21d</v>
      </c>
      <c r="R2219" s="3" t="str">
        <f t="shared" si="343"/>
        <v>Medium</v>
      </c>
      <c r="S2219" s="3" t="str">
        <f t="shared" si="344"/>
        <v>Mid</v>
      </c>
      <c r="T2219" s="3" t="str">
        <f t="shared" si="345"/>
        <v>Active</v>
      </c>
      <c r="U2219" s="4">
        <f>1/(1+EXP(-(Predictive_Model!$B$5+((B2219-Predictive_Model!$B$20)/Predictive_Model!$C$20)*Predictive_Model!$D$20+((E2219-Predictive_Model!$B$21)/Predictive_Model!$C$21)*Predictive_Model!$D$21+((F2219-Predictive_Model!$B$22)/Predictive_Model!$C$22)*Predictive_Model!$D$22+((I2219-Predictive_Model!$B$23)/Predictive_Model!$C$23)*Predictive_Model!$D$23+((L2219-Predictive_Model!$B$24)/Predictive_Model!$C$24)*Predictive_Model!$D$24+((M2219-Predictive_Model!$B$25)/Predictive_Model!$C$25)*Predictive_Model!$D$25+IF(C2219="Male",Predictive_Model!$D$31,IF(C2219="Other",Predictive_Model!$D$32,0))+IF(D2219="Premium",Predictive_Model!$D$34,IF(D2219="Standard",Predictive_Model!$D$35,0))+IF(G2219="Asia",Predictive_Model!$D$37,IF(G2219="Europe",Predictive_Model!$D$38,IF(G2219="North America",Predictive_Model!$D$39,IF(G2219="Oceania",Predictive_Model!$D$40,IF(G2219="South America",Predictive_Model!$D$41,0)))))+IF(H2219="Laptop",Predictive_Model!$D$43,IF(H2219="Mobile",Predictive_Model!$D$44,IF(H2219="TV",Predictive_Model!$D$45,IF(H2219="Tablet",Predictive_Model!$D$46,0))))+IF(K2219="Crypto",Predictive_Model!$D$48,IF(K2219="Debit Card",Predictive_Model!$D$49,IF(K2219="Gift Card",Predictive_Model!$D$50,IF(K2219="PayPal",Predictive_Model!$D$51,0))))+IF(N2219="Comedy",Predictive_Model!$D$53,IF(N2219="Documentary",Predictive_Model!$D$54,IF(N2219="Drama",Predictive_Model!$D$55,IF(N2219="Horror",Predictive_Model!$D$56,IF(N2219="Romance",Predictive_Model!$D$57,IF(N2219="Sci-Fi",Predictive_Model!$D$58,0)))))))))</f>
        <v>0.8368228099199132</v>
      </c>
      <c r="V2219" s="3" t="str">
        <f t="shared" si="346"/>
        <v>Critical</v>
      </c>
      <c r="W2219" s="6">
        <f t="shared" si="347"/>
        <v>11.707151110779586</v>
      </c>
      <c r="X2219" s="3" t="str">
        <f t="shared" si="348"/>
        <v>Priority 2</v>
      </c>
      <c r="Y2219" s="3" t="str">
        <f t="shared" si="349"/>
        <v>OK</v>
      </c>
    </row>
    <row r="2220" spans="1:25" x14ac:dyDescent="0.25">
      <c r="A2220" s="3" t="str">
        <f>Raw_Data!A2220</f>
        <v>30d8cd44-a1a8-4ab7-87f1-99111c75cb6f</v>
      </c>
      <c r="B2220" s="3">
        <f>Raw_Data!B2220</f>
        <v>57</v>
      </c>
      <c r="C2220" s="3" t="str">
        <f>Raw_Data!C2220</f>
        <v>Male</v>
      </c>
      <c r="D2220" s="3" t="str">
        <f>Raw_Data!D2220</f>
        <v>Premium</v>
      </c>
      <c r="E2220" s="3">
        <f>Raw_Data!E2220</f>
        <v>6.13</v>
      </c>
      <c r="F2220" s="3">
        <f>Raw_Data!F2220</f>
        <v>3</v>
      </c>
      <c r="G2220" s="3" t="str">
        <f>Raw_Data!G2220</f>
        <v>Asia</v>
      </c>
      <c r="H2220" s="3" t="str">
        <f>Raw_Data!H2220</f>
        <v>Desktop</v>
      </c>
      <c r="I2220" s="3">
        <f>Raw_Data!I2220</f>
        <v>17.989999999999998</v>
      </c>
      <c r="J2220" s="3">
        <f>Raw_Data!J2220</f>
        <v>0</v>
      </c>
      <c r="K2220" s="3" t="str">
        <f>Raw_Data!K2220</f>
        <v>PayPal</v>
      </c>
      <c r="L2220" s="3">
        <f>Raw_Data!L2220</f>
        <v>3</v>
      </c>
      <c r="M2220" s="3">
        <f>Raw_Data!M2220</f>
        <v>1.53</v>
      </c>
      <c r="N2220" s="3" t="str">
        <f>Raw_Data!N2220</f>
        <v>Sci-Fi</v>
      </c>
      <c r="O2220" s="3" t="str">
        <f t="shared" si="340"/>
        <v>55-70</v>
      </c>
      <c r="P2220" s="3" t="str">
        <f t="shared" si="341"/>
        <v>&lt;10h</v>
      </c>
      <c r="Q2220" s="3" t="str">
        <f t="shared" si="342"/>
        <v>0-7d</v>
      </c>
      <c r="R2220" s="3" t="str">
        <f t="shared" si="343"/>
        <v>Medium</v>
      </c>
      <c r="S2220" s="3" t="str">
        <f t="shared" si="344"/>
        <v>High</v>
      </c>
      <c r="T2220" s="3" t="str">
        <f t="shared" si="345"/>
        <v>Active</v>
      </c>
      <c r="U2220" s="4">
        <f>1/(1+EXP(-(Predictive_Model!$B$5+((B2220-Predictive_Model!$B$20)/Predictive_Model!$C$20)*Predictive_Model!$D$20+((E2220-Predictive_Model!$B$21)/Predictive_Model!$C$21)*Predictive_Model!$D$21+((F2220-Predictive_Model!$B$22)/Predictive_Model!$C$22)*Predictive_Model!$D$22+((I2220-Predictive_Model!$B$23)/Predictive_Model!$C$23)*Predictive_Model!$D$23+((L2220-Predictive_Model!$B$24)/Predictive_Model!$C$24)*Predictive_Model!$D$24+((M2220-Predictive_Model!$B$25)/Predictive_Model!$C$25)*Predictive_Model!$D$25+IF(C2220="Male",Predictive_Model!$D$31,IF(C2220="Other",Predictive_Model!$D$32,0))+IF(D2220="Premium",Predictive_Model!$D$34,IF(D2220="Standard",Predictive_Model!$D$35,0))+IF(G2220="Asia",Predictive_Model!$D$37,IF(G2220="Europe",Predictive_Model!$D$38,IF(G2220="North America",Predictive_Model!$D$39,IF(G2220="Oceania",Predictive_Model!$D$40,IF(G2220="South America",Predictive_Model!$D$41,0)))))+IF(H2220="Laptop",Predictive_Model!$D$43,IF(H2220="Mobile",Predictive_Model!$D$44,IF(H2220="TV",Predictive_Model!$D$45,IF(H2220="Tablet",Predictive_Model!$D$46,0))))+IF(K2220="Crypto",Predictive_Model!$D$48,IF(K2220="Debit Card",Predictive_Model!$D$49,IF(K2220="Gift Card",Predictive_Model!$D$50,IF(K2220="PayPal",Predictive_Model!$D$51,0))))+IF(N2220="Comedy",Predictive_Model!$D$53,IF(N2220="Documentary",Predictive_Model!$D$54,IF(N2220="Drama",Predictive_Model!$D$55,IF(N2220="Horror",Predictive_Model!$D$56,IF(N2220="Romance",Predictive_Model!$D$57,IF(N2220="Sci-Fi",Predictive_Model!$D$58,0)))))))))</f>
        <v>1.2603487934537826E-2</v>
      </c>
      <c r="V2220" s="3" t="str">
        <f t="shared" si="346"/>
        <v>Low</v>
      </c>
      <c r="W2220" s="6">
        <f t="shared" si="347"/>
        <v>0.22673674794233548</v>
      </c>
      <c r="X2220" s="3" t="str">
        <f t="shared" si="348"/>
        <v>Monitor</v>
      </c>
      <c r="Y2220" s="3" t="str">
        <f t="shared" si="349"/>
        <v>OK</v>
      </c>
    </row>
    <row r="2221" spans="1:25" x14ac:dyDescent="0.25">
      <c r="A2221" s="3" t="str">
        <f>Raw_Data!A2221</f>
        <v>4efe87f8-2bf7-48e1-85cf-5c1457df9d9d</v>
      </c>
      <c r="B2221" s="3">
        <f>Raw_Data!B2221</f>
        <v>46</v>
      </c>
      <c r="C2221" s="3" t="str">
        <f>Raw_Data!C2221</f>
        <v>Other</v>
      </c>
      <c r="D2221" s="3" t="str">
        <f>Raw_Data!D2221</f>
        <v>Basic</v>
      </c>
      <c r="E2221" s="3">
        <f>Raw_Data!E2221</f>
        <v>3.39</v>
      </c>
      <c r="F2221" s="3">
        <f>Raw_Data!F2221</f>
        <v>5</v>
      </c>
      <c r="G2221" s="3" t="str">
        <f>Raw_Data!G2221</f>
        <v>North America</v>
      </c>
      <c r="H2221" s="3" t="str">
        <f>Raw_Data!H2221</f>
        <v>Tablet</v>
      </c>
      <c r="I2221" s="3">
        <f>Raw_Data!I2221</f>
        <v>8.99</v>
      </c>
      <c r="J2221" s="3">
        <f>Raw_Data!J2221</f>
        <v>0</v>
      </c>
      <c r="K2221" s="3" t="str">
        <f>Raw_Data!K2221</f>
        <v>Debit Card</v>
      </c>
      <c r="L2221" s="3">
        <f>Raw_Data!L2221</f>
        <v>4</v>
      </c>
      <c r="M2221" s="3">
        <f>Raw_Data!M2221</f>
        <v>0.56999999999999995</v>
      </c>
      <c r="N2221" s="3" t="str">
        <f>Raw_Data!N2221</f>
        <v>Horror</v>
      </c>
      <c r="O2221" s="3" t="str">
        <f t="shared" si="340"/>
        <v>45-54</v>
      </c>
      <c r="P2221" s="3" t="str">
        <f t="shared" si="341"/>
        <v>&lt;10h</v>
      </c>
      <c r="Q2221" s="3" t="str">
        <f t="shared" si="342"/>
        <v>0-7d</v>
      </c>
      <c r="R2221" s="3" t="str">
        <f t="shared" si="343"/>
        <v>Medium</v>
      </c>
      <c r="S2221" s="3" t="str">
        <f t="shared" si="344"/>
        <v>Low</v>
      </c>
      <c r="T2221" s="3" t="str">
        <f t="shared" si="345"/>
        <v>Active</v>
      </c>
      <c r="U2221" s="4">
        <f>1/(1+EXP(-(Predictive_Model!$B$5+((B2221-Predictive_Model!$B$20)/Predictive_Model!$C$20)*Predictive_Model!$D$20+((E2221-Predictive_Model!$B$21)/Predictive_Model!$C$21)*Predictive_Model!$D$21+((F2221-Predictive_Model!$B$22)/Predictive_Model!$C$22)*Predictive_Model!$D$22+((I2221-Predictive_Model!$B$23)/Predictive_Model!$C$23)*Predictive_Model!$D$23+((L2221-Predictive_Model!$B$24)/Predictive_Model!$C$24)*Predictive_Model!$D$24+((M2221-Predictive_Model!$B$25)/Predictive_Model!$C$25)*Predictive_Model!$D$25+IF(C2221="Male",Predictive_Model!$D$31,IF(C2221="Other",Predictive_Model!$D$32,0))+IF(D2221="Premium",Predictive_Model!$D$34,IF(D2221="Standard",Predictive_Model!$D$35,0))+IF(G2221="Asia",Predictive_Model!$D$37,IF(G2221="Europe",Predictive_Model!$D$38,IF(G2221="North America",Predictive_Model!$D$39,IF(G2221="Oceania",Predictive_Model!$D$40,IF(G2221="South America",Predictive_Model!$D$41,0)))))+IF(H2221="Laptop",Predictive_Model!$D$43,IF(H2221="Mobile",Predictive_Model!$D$44,IF(H2221="TV",Predictive_Model!$D$45,IF(H2221="Tablet",Predictive_Model!$D$46,0))))+IF(K2221="Crypto",Predictive_Model!$D$48,IF(K2221="Debit Card",Predictive_Model!$D$49,IF(K2221="Gift Card",Predictive_Model!$D$50,IF(K2221="PayPal",Predictive_Model!$D$51,0))))+IF(N2221="Comedy",Predictive_Model!$D$53,IF(N2221="Documentary",Predictive_Model!$D$54,IF(N2221="Drama",Predictive_Model!$D$55,IF(N2221="Horror",Predictive_Model!$D$56,IF(N2221="Romance",Predictive_Model!$D$57,IF(N2221="Sci-Fi",Predictive_Model!$D$58,0)))))))))</f>
        <v>0.89127884158016046</v>
      </c>
      <c r="V2221" s="3" t="str">
        <f t="shared" si="346"/>
        <v>Critical</v>
      </c>
      <c r="W2221" s="6">
        <f t="shared" si="347"/>
        <v>8.0125967858056431</v>
      </c>
      <c r="X2221" s="3" t="str">
        <f t="shared" si="348"/>
        <v>Priority 2</v>
      </c>
      <c r="Y2221" s="3" t="str">
        <f t="shared" si="349"/>
        <v>OK</v>
      </c>
    </row>
    <row r="2222" spans="1:25" x14ac:dyDescent="0.25">
      <c r="A2222" s="3" t="str">
        <f>Raw_Data!A2222</f>
        <v>0fc80a72-2d05-4c3c-8136-f544df2093c3</v>
      </c>
      <c r="B2222" s="3">
        <f>Raw_Data!B2222</f>
        <v>26</v>
      </c>
      <c r="C2222" s="3" t="str">
        <f>Raw_Data!C2222</f>
        <v>Female</v>
      </c>
      <c r="D2222" s="3" t="str">
        <f>Raw_Data!D2222</f>
        <v>Standard</v>
      </c>
      <c r="E2222" s="3">
        <f>Raw_Data!E2222</f>
        <v>5.67</v>
      </c>
      <c r="F2222" s="3">
        <f>Raw_Data!F2222</f>
        <v>36</v>
      </c>
      <c r="G2222" s="3" t="str">
        <f>Raw_Data!G2222</f>
        <v>South America</v>
      </c>
      <c r="H2222" s="3" t="str">
        <f>Raw_Data!H2222</f>
        <v>TV</v>
      </c>
      <c r="I2222" s="3">
        <f>Raw_Data!I2222</f>
        <v>13.99</v>
      </c>
      <c r="J2222" s="3">
        <f>Raw_Data!J2222</f>
        <v>0</v>
      </c>
      <c r="K2222" s="3" t="str">
        <f>Raw_Data!K2222</f>
        <v>PayPal</v>
      </c>
      <c r="L2222" s="3">
        <f>Raw_Data!L2222</f>
        <v>5</v>
      </c>
      <c r="M2222" s="3">
        <f>Raw_Data!M2222</f>
        <v>0.15</v>
      </c>
      <c r="N2222" s="3" t="str">
        <f>Raw_Data!N2222</f>
        <v>Sci-Fi</v>
      </c>
      <c r="O2222" s="3" t="str">
        <f t="shared" si="340"/>
        <v>25-34</v>
      </c>
      <c r="P2222" s="3" t="str">
        <f t="shared" si="341"/>
        <v>&lt;10h</v>
      </c>
      <c r="Q2222" s="3" t="str">
        <f t="shared" si="342"/>
        <v>22-45d</v>
      </c>
      <c r="R2222" s="3" t="str">
        <f t="shared" si="343"/>
        <v>Medium</v>
      </c>
      <c r="S2222" s="3" t="str">
        <f t="shared" si="344"/>
        <v>Mid</v>
      </c>
      <c r="T2222" s="3" t="str">
        <f t="shared" si="345"/>
        <v>Active</v>
      </c>
      <c r="U2222" s="4">
        <f>1/(1+EXP(-(Predictive_Model!$B$5+((B2222-Predictive_Model!$B$20)/Predictive_Model!$C$20)*Predictive_Model!$D$20+((E2222-Predictive_Model!$B$21)/Predictive_Model!$C$21)*Predictive_Model!$D$21+((F2222-Predictive_Model!$B$22)/Predictive_Model!$C$22)*Predictive_Model!$D$22+((I2222-Predictive_Model!$B$23)/Predictive_Model!$C$23)*Predictive_Model!$D$23+((L2222-Predictive_Model!$B$24)/Predictive_Model!$C$24)*Predictive_Model!$D$24+((M2222-Predictive_Model!$B$25)/Predictive_Model!$C$25)*Predictive_Model!$D$25+IF(C2222="Male",Predictive_Model!$D$31,IF(C2222="Other",Predictive_Model!$D$32,0))+IF(D2222="Premium",Predictive_Model!$D$34,IF(D2222="Standard",Predictive_Model!$D$35,0))+IF(G2222="Asia",Predictive_Model!$D$37,IF(G2222="Europe",Predictive_Model!$D$38,IF(G2222="North America",Predictive_Model!$D$39,IF(G2222="Oceania",Predictive_Model!$D$40,IF(G2222="South America",Predictive_Model!$D$41,0)))))+IF(H2222="Laptop",Predictive_Model!$D$43,IF(H2222="Mobile",Predictive_Model!$D$44,IF(H2222="TV",Predictive_Model!$D$45,IF(H2222="Tablet",Predictive_Model!$D$46,0))))+IF(K2222="Crypto",Predictive_Model!$D$48,IF(K2222="Debit Card",Predictive_Model!$D$49,IF(K2222="Gift Card",Predictive_Model!$D$50,IF(K2222="PayPal",Predictive_Model!$D$51,0))))+IF(N2222="Comedy",Predictive_Model!$D$53,IF(N2222="Documentary",Predictive_Model!$D$54,IF(N2222="Drama",Predictive_Model!$D$55,IF(N2222="Horror",Predictive_Model!$D$56,IF(N2222="Romance",Predictive_Model!$D$57,IF(N2222="Sci-Fi",Predictive_Model!$D$58,0)))))))))</f>
        <v>0.94416674249462329</v>
      </c>
      <c r="V2222" s="3" t="str">
        <f t="shared" si="346"/>
        <v>Critical</v>
      </c>
      <c r="W2222" s="6">
        <f t="shared" si="347"/>
        <v>13.20889272749978</v>
      </c>
      <c r="X2222" s="3" t="str">
        <f t="shared" si="348"/>
        <v>Priority 2</v>
      </c>
      <c r="Y2222" s="3" t="str">
        <f t="shared" si="349"/>
        <v>OK</v>
      </c>
    </row>
    <row r="2223" spans="1:25" x14ac:dyDescent="0.25">
      <c r="A2223" s="3" t="str">
        <f>Raw_Data!A2223</f>
        <v>5bde9c98-533b-4ba8-8d0d-aed2782d2684</v>
      </c>
      <c r="B2223" s="3">
        <f>Raw_Data!B2223</f>
        <v>30</v>
      </c>
      <c r="C2223" s="3" t="str">
        <f>Raw_Data!C2223</f>
        <v>Other</v>
      </c>
      <c r="D2223" s="3" t="str">
        <f>Raw_Data!D2223</f>
        <v>Basic</v>
      </c>
      <c r="E2223" s="3">
        <f>Raw_Data!E2223</f>
        <v>0.28000000000000003</v>
      </c>
      <c r="F2223" s="3">
        <f>Raw_Data!F2223</f>
        <v>56</v>
      </c>
      <c r="G2223" s="3" t="str">
        <f>Raw_Data!G2223</f>
        <v>Africa</v>
      </c>
      <c r="H2223" s="3" t="str">
        <f>Raw_Data!H2223</f>
        <v>Mobile</v>
      </c>
      <c r="I2223" s="3">
        <f>Raw_Data!I2223</f>
        <v>8.99</v>
      </c>
      <c r="J2223" s="3">
        <f>Raw_Data!J2223</f>
        <v>1</v>
      </c>
      <c r="K2223" s="3" t="str">
        <f>Raw_Data!K2223</f>
        <v>PayPal</v>
      </c>
      <c r="L2223" s="3">
        <f>Raw_Data!L2223</f>
        <v>2</v>
      </c>
      <c r="M2223" s="3">
        <f>Raw_Data!M2223</f>
        <v>0</v>
      </c>
      <c r="N2223" s="3" t="str">
        <f>Raw_Data!N2223</f>
        <v>Horror</v>
      </c>
      <c r="O2223" s="3" t="str">
        <f t="shared" si="340"/>
        <v>25-34</v>
      </c>
      <c r="P2223" s="3" t="str">
        <f t="shared" si="341"/>
        <v>&lt;10h</v>
      </c>
      <c r="Q2223" s="3" t="str">
        <f t="shared" si="342"/>
        <v>46-60d</v>
      </c>
      <c r="R2223" s="3" t="str">
        <f t="shared" si="343"/>
        <v>Low</v>
      </c>
      <c r="S2223" s="3" t="str">
        <f t="shared" si="344"/>
        <v>Low</v>
      </c>
      <c r="T2223" s="3" t="str">
        <f t="shared" si="345"/>
        <v>Churned</v>
      </c>
      <c r="U2223" s="4">
        <f>1/(1+EXP(-(Predictive_Model!$B$5+((B2223-Predictive_Model!$B$20)/Predictive_Model!$C$20)*Predictive_Model!$D$20+((E2223-Predictive_Model!$B$21)/Predictive_Model!$C$21)*Predictive_Model!$D$21+((F2223-Predictive_Model!$B$22)/Predictive_Model!$C$22)*Predictive_Model!$D$22+((I2223-Predictive_Model!$B$23)/Predictive_Model!$C$23)*Predictive_Model!$D$23+((L2223-Predictive_Model!$B$24)/Predictive_Model!$C$24)*Predictive_Model!$D$24+((M2223-Predictive_Model!$B$25)/Predictive_Model!$C$25)*Predictive_Model!$D$25+IF(C2223="Male",Predictive_Model!$D$31,IF(C2223="Other",Predictive_Model!$D$32,0))+IF(D2223="Premium",Predictive_Model!$D$34,IF(D2223="Standard",Predictive_Model!$D$35,0))+IF(G2223="Asia",Predictive_Model!$D$37,IF(G2223="Europe",Predictive_Model!$D$38,IF(G2223="North America",Predictive_Model!$D$39,IF(G2223="Oceania",Predictive_Model!$D$40,IF(G2223="South America",Predictive_Model!$D$41,0)))))+IF(H2223="Laptop",Predictive_Model!$D$43,IF(H2223="Mobile",Predictive_Model!$D$44,IF(H2223="TV",Predictive_Model!$D$45,IF(H2223="Tablet",Predictive_Model!$D$46,0))))+IF(K2223="Crypto",Predictive_Model!$D$48,IF(K2223="Debit Card",Predictive_Model!$D$49,IF(K2223="Gift Card",Predictive_Model!$D$50,IF(K2223="PayPal",Predictive_Model!$D$51,0))))+IF(N2223="Comedy",Predictive_Model!$D$53,IF(N2223="Documentary",Predictive_Model!$D$54,IF(N2223="Drama",Predictive_Model!$D$55,IF(N2223="Horror",Predictive_Model!$D$56,IF(N2223="Romance",Predictive_Model!$D$57,IF(N2223="Sci-Fi",Predictive_Model!$D$58,0)))))))))</f>
        <v>0.99999671204387197</v>
      </c>
      <c r="V2223" s="3" t="str">
        <f t="shared" si="346"/>
        <v>Critical</v>
      </c>
      <c r="W2223" s="6">
        <f t="shared" si="347"/>
        <v>8.99</v>
      </c>
      <c r="X2223" s="3" t="str">
        <f t="shared" si="348"/>
        <v>Priority 2</v>
      </c>
      <c r="Y2223" s="3" t="str">
        <f t="shared" si="349"/>
        <v>OK</v>
      </c>
    </row>
    <row r="2224" spans="1:25" x14ac:dyDescent="0.25">
      <c r="A2224" s="3" t="str">
        <f>Raw_Data!A2224</f>
        <v>074974ed-7713-4edf-abcc-5e200bc8537d</v>
      </c>
      <c r="B2224" s="3">
        <f>Raw_Data!B2224</f>
        <v>57</v>
      </c>
      <c r="C2224" s="3" t="str">
        <f>Raw_Data!C2224</f>
        <v>Female</v>
      </c>
      <c r="D2224" s="3" t="str">
        <f>Raw_Data!D2224</f>
        <v>Premium</v>
      </c>
      <c r="E2224" s="3">
        <f>Raw_Data!E2224</f>
        <v>6.49</v>
      </c>
      <c r="F2224" s="3">
        <f>Raw_Data!F2224</f>
        <v>23</v>
      </c>
      <c r="G2224" s="3" t="str">
        <f>Raw_Data!G2224</f>
        <v>Oceania</v>
      </c>
      <c r="H2224" s="3" t="str">
        <f>Raw_Data!H2224</f>
        <v>Laptop</v>
      </c>
      <c r="I2224" s="3">
        <f>Raw_Data!I2224</f>
        <v>17.989999999999998</v>
      </c>
      <c r="J2224" s="3">
        <f>Raw_Data!J2224</f>
        <v>0</v>
      </c>
      <c r="K2224" s="3" t="str">
        <f>Raw_Data!K2224</f>
        <v>Gift Card</v>
      </c>
      <c r="L2224" s="3">
        <f>Raw_Data!L2224</f>
        <v>1</v>
      </c>
      <c r="M2224" s="3">
        <f>Raw_Data!M2224</f>
        <v>0.27</v>
      </c>
      <c r="N2224" s="3" t="str">
        <f>Raw_Data!N2224</f>
        <v>Romance</v>
      </c>
      <c r="O2224" s="3" t="str">
        <f t="shared" si="340"/>
        <v>55-70</v>
      </c>
      <c r="P2224" s="3" t="str">
        <f t="shared" si="341"/>
        <v>&lt;10h</v>
      </c>
      <c r="Q2224" s="3" t="str">
        <f t="shared" si="342"/>
        <v>22-45d</v>
      </c>
      <c r="R2224" s="3" t="str">
        <f t="shared" si="343"/>
        <v>Medium</v>
      </c>
      <c r="S2224" s="3" t="str">
        <f t="shared" si="344"/>
        <v>High</v>
      </c>
      <c r="T2224" s="3" t="str">
        <f t="shared" si="345"/>
        <v>Active</v>
      </c>
      <c r="U2224" s="4">
        <f>1/(1+EXP(-(Predictive_Model!$B$5+((B2224-Predictive_Model!$B$20)/Predictive_Model!$C$20)*Predictive_Model!$D$20+((E2224-Predictive_Model!$B$21)/Predictive_Model!$C$21)*Predictive_Model!$D$21+((F2224-Predictive_Model!$B$22)/Predictive_Model!$C$22)*Predictive_Model!$D$22+((I2224-Predictive_Model!$B$23)/Predictive_Model!$C$23)*Predictive_Model!$D$23+((L2224-Predictive_Model!$B$24)/Predictive_Model!$C$24)*Predictive_Model!$D$24+((M2224-Predictive_Model!$B$25)/Predictive_Model!$C$25)*Predictive_Model!$D$25+IF(C2224="Male",Predictive_Model!$D$31,IF(C2224="Other",Predictive_Model!$D$32,0))+IF(D2224="Premium",Predictive_Model!$D$34,IF(D2224="Standard",Predictive_Model!$D$35,0))+IF(G2224="Asia",Predictive_Model!$D$37,IF(G2224="Europe",Predictive_Model!$D$38,IF(G2224="North America",Predictive_Model!$D$39,IF(G2224="Oceania",Predictive_Model!$D$40,IF(G2224="South America",Predictive_Model!$D$41,0)))))+IF(H2224="Laptop",Predictive_Model!$D$43,IF(H2224="Mobile",Predictive_Model!$D$44,IF(H2224="TV",Predictive_Model!$D$45,IF(H2224="Tablet",Predictive_Model!$D$46,0))))+IF(K2224="Crypto",Predictive_Model!$D$48,IF(K2224="Debit Card",Predictive_Model!$D$49,IF(K2224="Gift Card",Predictive_Model!$D$50,IF(K2224="PayPal",Predictive_Model!$D$51,0))))+IF(N2224="Comedy",Predictive_Model!$D$53,IF(N2224="Documentary",Predictive_Model!$D$54,IF(N2224="Drama",Predictive_Model!$D$55,IF(N2224="Horror",Predictive_Model!$D$56,IF(N2224="Romance",Predictive_Model!$D$57,IF(N2224="Sci-Fi",Predictive_Model!$D$58,0)))))))))</f>
        <v>0.94133548383774923</v>
      </c>
      <c r="V2224" s="3" t="str">
        <f t="shared" si="346"/>
        <v>Critical</v>
      </c>
      <c r="W2224" s="6">
        <f t="shared" si="347"/>
        <v>16.934625354241106</v>
      </c>
      <c r="X2224" s="3" t="str">
        <f t="shared" si="348"/>
        <v>Priority 1</v>
      </c>
      <c r="Y2224" s="3" t="str">
        <f t="shared" si="349"/>
        <v>OK</v>
      </c>
    </row>
    <row r="2225" spans="1:25" x14ac:dyDescent="0.25">
      <c r="A2225" s="3" t="str">
        <f>Raw_Data!A2225</f>
        <v>5bb7086d-a632-48c5-9b57-a2ff4dc934f8</v>
      </c>
      <c r="B2225" s="3">
        <f>Raw_Data!B2225</f>
        <v>24</v>
      </c>
      <c r="C2225" s="3" t="str">
        <f>Raw_Data!C2225</f>
        <v>Male</v>
      </c>
      <c r="D2225" s="3" t="str">
        <f>Raw_Data!D2225</f>
        <v>Basic</v>
      </c>
      <c r="E2225" s="3">
        <f>Raw_Data!E2225</f>
        <v>3.55</v>
      </c>
      <c r="F2225" s="3">
        <f>Raw_Data!F2225</f>
        <v>59</v>
      </c>
      <c r="G2225" s="3" t="str">
        <f>Raw_Data!G2225</f>
        <v>Asia</v>
      </c>
      <c r="H2225" s="3" t="str">
        <f>Raw_Data!H2225</f>
        <v>Laptop</v>
      </c>
      <c r="I2225" s="3">
        <f>Raw_Data!I2225</f>
        <v>8.99</v>
      </c>
      <c r="J2225" s="3">
        <f>Raw_Data!J2225</f>
        <v>1</v>
      </c>
      <c r="K2225" s="3" t="str">
        <f>Raw_Data!K2225</f>
        <v>PayPal</v>
      </c>
      <c r="L2225" s="3">
        <f>Raw_Data!L2225</f>
        <v>3</v>
      </c>
      <c r="M2225" s="3">
        <f>Raw_Data!M2225</f>
        <v>0.06</v>
      </c>
      <c r="N2225" s="3" t="str">
        <f>Raw_Data!N2225</f>
        <v>Drama</v>
      </c>
      <c r="O2225" s="3" t="str">
        <f t="shared" si="340"/>
        <v>18-24</v>
      </c>
      <c r="P2225" s="3" t="str">
        <f t="shared" si="341"/>
        <v>&lt;10h</v>
      </c>
      <c r="Q2225" s="3" t="str">
        <f t="shared" si="342"/>
        <v>46-60d</v>
      </c>
      <c r="R2225" s="3" t="str">
        <f t="shared" si="343"/>
        <v>Low</v>
      </c>
      <c r="S2225" s="3" t="str">
        <f t="shared" si="344"/>
        <v>Low</v>
      </c>
      <c r="T2225" s="3" t="str">
        <f t="shared" si="345"/>
        <v>Churned</v>
      </c>
      <c r="U2225" s="4">
        <f>1/(1+EXP(-(Predictive_Model!$B$5+((B2225-Predictive_Model!$B$20)/Predictive_Model!$C$20)*Predictive_Model!$D$20+((E2225-Predictive_Model!$B$21)/Predictive_Model!$C$21)*Predictive_Model!$D$21+((F2225-Predictive_Model!$B$22)/Predictive_Model!$C$22)*Predictive_Model!$D$22+((I2225-Predictive_Model!$B$23)/Predictive_Model!$C$23)*Predictive_Model!$D$23+((L2225-Predictive_Model!$B$24)/Predictive_Model!$C$24)*Predictive_Model!$D$24+((M2225-Predictive_Model!$B$25)/Predictive_Model!$C$25)*Predictive_Model!$D$25+IF(C2225="Male",Predictive_Model!$D$31,IF(C2225="Other",Predictive_Model!$D$32,0))+IF(D2225="Premium",Predictive_Model!$D$34,IF(D2225="Standard",Predictive_Model!$D$35,0))+IF(G2225="Asia",Predictive_Model!$D$37,IF(G2225="Europe",Predictive_Model!$D$38,IF(G2225="North America",Predictive_Model!$D$39,IF(G2225="Oceania",Predictive_Model!$D$40,IF(G2225="South America",Predictive_Model!$D$41,0)))))+IF(H2225="Laptop",Predictive_Model!$D$43,IF(H2225="Mobile",Predictive_Model!$D$44,IF(H2225="TV",Predictive_Model!$D$45,IF(H2225="Tablet",Predictive_Model!$D$46,0))))+IF(K2225="Crypto",Predictive_Model!$D$48,IF(K2225="Debit Card",Predictive_Model!$D$49,IF(K2225="Gift Card",Predictive_Model!$D$50,IF(K2225="PayPal",Predictive_Model!$D$51,0))))+IF(N2225="Comedy",Predictive_Model!$D$53,IF(N2225="Documentary",Predictive_Model!$D$54,IF(N2225="Drama",Predictive_Model!$D$55,IF(N2225="Horror",Predictive_Model!$D$56,IF(N2225="Romance",Predictive_Model!$D$57,IF(N2225="Sci-Fi",Predictive_Model!$D$58,0)))))))))</f>
        <v>0.9999119503402798</v>
      </c>
      <c r="V2225" s="3" t="str">
        <f t="shared" si="346"/>
        <v>Critical</v>
      </c>
      <c r="W2225" s="6">
        <f t="shared" si="347"/>
        <v>8.99</v>
      </c>
      <c r="X2225" s="3" t="str">
        <f t="shared" si="348"/>
        <v>Priority 2</v>
      </c>
      <c r="Y2225" s="3" t="str">
        <f t="shared" si="349"/>
        <v>OK</v>
      </c>
    </row>
    <row r="2226" spans="1:25" x14ac:dyDescent="0.25">
      <c r="A2226" s="3" t="str">
        <f>Raw_Data!A2226</f>
        <v>b48455fa-fbdf-4a42-aa4e-cbf8da5d9ee1</v>
      </c>
      <c r="B2226" s="3">
        <f>Raw_Data!B2226</f>
        <v>20</v>
      </c>
      <c r="C2226" s="3" t="str">
        <f>Raw_Data!C2226</f>
        <v>Female</v>
      </c>
      <c r="D2226" s="3" t="str">
        <f>Raw_Data!D2226</f>
        <v>Basic</v>
      </c>
      <c r="E2226" s="3">
        <f>Raw_Data!E2226</f>
        <v>14.05</v>
      </c>
      <c r="F2226" s="3">
        <f>Raw_Data!F2226</f>
        <v>7</v>
      </c>
      <c r="G2226" s="3" t="str">
        <f>Raw_Data!G2226</f>
        <v>Africa</v>
      </c>
      <c r="H2226" s="3" t="str">
        <f>Raw_Data!H2226</f>
        <v>Mobile</v>
      </c>
      <c r="I2226" s="3">
        <f>Raw_Data!I2226</f>
        <v>8.99</v>
      </c>
      <c r="J2226" s="3">
        <f>Raw_Data!J2226</f>
        <v>0</v>
      </c>
      <c r="K2226" s="3" t="str">
        <f>Raw_Data!K2226</f>
        <v>Credit Card</v>
      </c>
      <c r="L2226" s="3">
        <f>Raw_Data!L2226</f>
        <v>3</v>
      </c>
      <c r="M2226" s="3">
        <f>Raw_Data!M2226</f>
        <v>1.76</v>
      </c>
      <c r="N2226" s="3" t="str">
        <f>Raw_Data!N2226</f>
        <v>Action</v>
      </c>
      <c r="O2226" s="3" t="str">
        <f t="shared" si="340"/>
        <v>18-24</v>
      </c>
      <c r="P2226" s="3" t="str">
        <f t="shared" si="341"/>
        <v>10-24h</v>
      </c>
      <c r="Q2226" s="3" t="str">
        <f t="shared" si="342"/>
        <v>0-7d</v>
      </c>
      <c r="R2226" s="3" t="str">
        <f t="shared" si="343"/>
        <v>Medium</v>
      </c>
      <c r="S2226" s="3" t="str">
        <f t="shared" si="344"/>
        <v>Low</v>
      </c>
      <c r="T2226" s="3" t="str">
        <f t="shared" si="345"/>
        <v>Active</v>
      </c>
      <c r="U2226" s="4">
        <f>1/(1+EXP(-(Predictive_Model!$B$5+((B2226-Predictive_Model!$B$20)/Predictive_Model!$C$20)*Predictive_Model!$D$20+((E2226-Predictive_Model!$B$21)/Predictive_Model!$C$21)*Predictive_Model!$D$21+((F2226-Predictive_Model!$B$22)/Predictive_Model!$C$22)*Predictive_Model!$D$22+((I2226-Predictive_Model!$B$23)/Predictive_Model!$C$23)*Predictive_Model!$D$23+((L2226-Predictive_Model!$B$24)/Predictive_Model!$C$24)*Predictive_Model!$D$24+((M2226-Predictive_Model!$B$25)/Predictive_Model!$C$25)*Predictive_Model!$D$25+IF(C2226="Male",Predictive_Model!$D$31,IF(C2226="Other",Predictive_Model!$D$32,0))+IF(D2226="Premium",Predictive_Model!$D$34,IF(D2226="Standard",Predictive_Model!$D$35,0))+IF(G2226="Asia",Predictive_Model!$D$37,IF(G2226="Europe",Predictive_Model!$D$38,IF(G2226="North America",Predictive_Model!$D$39,IF(G2226="Oceania",Predictive_Model!$D$40,IF(G2226="South America",Predictive_Model!$D$41,0)))))+IF(H2226="Laptop",Predictive_Model!$D$43,IF(H2226="Mobile",Predictive_Model!$D$44,IF(H2226="TV",Predictive_Model!$D$45,IF(H2226="Tablet",Predictive_Model!$D$46,0))))+IF(K2226="Crypto",Predictive_Model!$D$48,IF(K2226="Debit Card",Predictive_Model!$D$49,IF(K2226="Gift Card",Predictive_Model!$D$50,IF(K2226="PayPal",Predictive_Model!$D$51,0))))+IF(N2226="Comedy",Predictive_Model!$D$53,IF(N2226="Documentary",Predictive_Model!$D$54,IF(N2226="Drama",Predictive_Model!$D$55,IF(N2226="Horror",Predictive_Model!$D$56,IF(N2226="Romance",Predictive_Model!$D$57,IF(N2226="Sci-Fi",Predictive_Model!$D$58,0)))))))))</f>
        <v>0.14604682136549768</v>
      </c>
      <c r="V2226" s="3" t="str">
        <f t="shared" si="346"/>
        <v>Low</v>
      </c>
      <c r="W2226" s="6">
        <f t="shared" si="347"/>
        <v>1.3129609240758242</v>
      </c>
      <c r="X2226" s="3" t="str">
        <f t="shared" si="348"/>
        <v>Monitor</v>
      </c>
      <c r="Y2226" s="3" t="str">
        <f t="shared" si="349"/>
        <v>OK</v>
      </c>
    </row>
    <row r="2227" spans="1:25" x14ac:dyDescent="0.25">
      <c r="A2227" s="3" t="str">
        <f>Raw_Data!A2227</f>
        <v>fcd98704-3381-4da8-a9d0-85206456ca0b</v>
      </c>
      <c r="B2227" s="3">
        <f>Raw_Data!B2227</f>
        <v>22</v>
      </c>
      <c r="C2227" s="3" t="str">
        <f>Raw_Data!C2227</f>
        <v>Female</v>
      </c>
      <c r="D2227" s="3" t="str">
        <f>Raw_Data!D2227</f>
        <v>Premium</v>
      </c>
      <c r="E2227" s="3">
        <f>Raw_Data!E2227</f>
        <v>1.03</v>
      </c>
      <c r="F2227" s="3">
        <f>Raw_Data!F2227</f>
        <v>44</v>
      </c>
      <c r="G2227" s="3" t="str">
        <f>Raw_Data!G2227</f>
        <v>Africa</v>
      </c>
      <c r="H2227" s="3" t="str">
        <f>Raw_Data!H2227</f>
        <v>TV</v>
      </c>
      <c r="I2227" s="3">
        <f>Raw_Data!I2227</f>
        <v>17.989999999999998</v>
      </c>
      <c r="J2227" s="3">
        <f>Raw_Data!J2227</f>
        <v>1</v>
      </c>
      <c r="K2227" s="3" t="str">
        <f>Raw_Data!K2227</f>
        <v>Debit Card</v>
      </c>
      <c r="L2227" s="3">
        <f>Raw_Data!L2227</f>
        <v>2</v>
      </c>
      <c r="M2227" s="3">
        <f>Raw_Data!M2227</f>
        <v>0.02</v>
      </c>
      <c r="N2227" s="3" t="str">
        <f>Raw_Data!N2227</f>
        <v>Drama</v>
      </c>
      <c r="O2227" s="3" t="str">
        <f t="shared" si="340"/>
        <v>18-24</v>
      </c>
      <c r="P2227" s="3" t="str">
        <f t="shared" si="341"/>
        <v>&lt;10h</v>
      </c>
      <c r="Q2227" s="3" t="str">
        <f t="shared" si="342"/>
        <v>22-45d</v>
      </c>
      <c r="R2227" s="3" t="str">
        <f t="shared" si="343"/>
        <v>Medium</v>
      </c>
      <c r="S2227" s="3" t="str">
        <f t="shared" si="344"/>
        <v>High</v>
      </c>
      <c r="T2227" s="3" t="str">
        <f t="shared" si="345"/>
        <v>Churned</v>
      </c>
      <c r="U2227" s="4">
        <f>1/(1+EXP(-(Predictive_Model!$B$5+((B2227-Predictive_Model!$B$20)/Predictive_Model!$C$20)*Predictive_Model!$D$20+((E2227-Predictive_Model!$B$21)/Predictive_Model!$C$21)*Predictive_Model!$D$21+((F2227-Predictive_Model!$B$22)/Predictive_Model!$C$22)*Predictive_Model!$D$22+((I2227-Predictive_Model!$B$23)/Predictive_Model!$C$23)*Predictive_Model!$D$23+((L2227-Predictive_Model!$B$24)/Predictive_Model!$C$24)*Predictive_Model!$D$24+((M2227-Predictive_Model!$B$25)/Predictive_Model!$C$25)*Predictive_Model!$D$25+IF(C2227="Male",Predictive_Model!$D$31,IF(C2227="Other",Predictive_Model!$D$32,0))+IF(D2227="Premium",Predictive_Model!$D$34,IF(D2227="Standard",Predictive_Model!$D$35,0))+IF(G2227="Asia",Predictive_Model!$D$37,IF(G2227="Europe",Predictive_Model!$D$38,IF(G2227="North America",Predictive_Model!$D$39,IF(G2227="Oceania",Predictive_Model!$D$40,IF(G2227="South America",Predictive_Model!$D$41,0)))))+IF(H2227="Laptop",Predictive_Model!$D$43,IF(H2227="Mobile",Predictive_Model!$D$44,IF(H2227="TV",Predictive_Model!$D$45,IF(H2227="Tablet",Predictive_Model!$D$46,0))))+IF(K2227="Crypto",Predictive_Model!$D$48,IF(K2227="Debit Card",Predictive_Model!$D$49,IF(K2227="Gift Card",Predictive_Model!$D$50,IF(K2227="PayPal",Predictive_Model!$D$51,0))))+IF(N2227="Comedy",Predictive_Model!$D$53,IF(N2227="Documentary",Predictive_Model!$D$54,IF(N2227="Drama",Predictive_Model!$D$55,IF(N2227="Horror",Predictive_Model!$D$56,IF(N2227="Romance",Predictive_Model!$D$57,IF(N2227="Sci-Fi",Predictive_Model!$D$58,0)))))))))</f>
        <v>0.997313644726046</v>
      </c>
      <c r="V2227" s="3" t="str">
        <f t="shared" si="346"/>
        <v>Critical</v>
      </c>
      <c r="W2227" s="6">
        <f t="shared" si="347"/>
        <v>17.989999999999998</v>
      </c>
      <c r="X2227" s="3" t="str">
        <f t="shared" si="348"/>
        <v>Priority 1</v>
      </c>
      <c r="Y2227" s="3" t="str">
        <f t="shared" si="349"/>
        <v>OK</v>
      </c>
    </row>
    <row r="2228" spans="1:25" x14ac:dyDescent="0.25">
      <c r="A2228" s="3" t="str">
        <f>Raw_Data!A2228</f>
        <v>03473cbb-116f-4f83-86c0-50d5889eff11</v>
      </c>
      <c r="B2228" s="3">
        <f>Raw_Data!B2228</f>
        <v>62</v>
      </c>
      <c r="C2228" s="3" t="str">
        <f>Raw_Data!C2228</f>
        <v>Female</v>
      </c>
      <c r="D2228" s="3" t="str">
        <f>Raw_Data!D2228</f>
        <v>Basic</v>
      </c>
      <c r="E2228" s="3">
        <f>Raw_Data!E2228</f>
        <v>3.62</v>
      </c>
      <c r="F2228" s="3">
        <f>Raw_Data!F2228</f>
        <v>34</v>
      </c>
      <c r="G2228" s="3" t="str">
        <f>Raw_Data!G2228</f>
        <v>Africa</v>
      </c>
      <c r="H2228" s="3" t="str">
        <f>Raw_Data!H2228</f>
        <v>Mobile</v>
      </c>
      <c r="I2228" s="3">
        <f>Raw_Data!I2228</f>
        <v>8.99</v>
      </c>
      <c r="J2228" s="3">
        <f>Raw_Data!J2228</f>
        <v>1</v>
      </c>
      <c r="K2228" s="3" t="str">
        <f>Raw_Data!K2228</f>
        <v>PayPal</v>
      </c>
      <c r="L2228" s="3">
        <f>Raw_Data!L2228</f>
        <v>3</v>
      </c>
      <c r="M2228" s="3">
        <f>Raw_Data!M2228</f>
        <v>0.1</v>
      </c>
      <c r="N2228" s="3" t="str">
        <f>Raw_Data!N2228</f>
        <v>Drama</v>
      </c>
      <c r="O2228" s="3" t="str">
        <f t="shared" si="340"/>
        <v>55-70</v>
      </c>
      <c r="P2228" s="3" t="str">
        <f t="shared" si="341"/>
        <v>&lt;10h</v>
      </c>
      <c r="Q2228" s="3" t="str">
        <f t="shared" si="342"/>
        <v>22-45d</v>
      </c>
      <c r="R2228" s="3" t="str">
        <f t="shared" si="343"/>
        <v>Medium</v>
      </c>
      <c r="S2228" s="3" t="str">
        <f t="shared" si="344"/>
        <v>Low</v>
      </c>
      <c r="T2228" s="3" t="str">
        <f t="shared" si="345"/>
        <v>Churned</v>
      </c>
      <c r="U2228" s="4">
        <f>1/(1+EXP(-(Predictive_Model!$B$5+((B2228-Predictive_Model!$B$20)/Predictive_Model!$C$20)*Predictive_Model!$D$20+((E2228-Predictive_Model!$B$21)/Predictive_Model!$C$21)*Predictive_Model!$D$21+((F2228-Predictive_Model!$B$22)/Predictive_Model!$C$22)*Predictive_Model!$D$22+((I2228-Predictive_Model!$B$23)/Predictive_Model!$C$23)*Predictive_Model!$D$23+((L2228-Predictive_Model!$B$24)/Predictive_Model!$C$24)*Predictive_Model!$D$24+((M2228-Predictive_Model!$B$25)/Predictive_Model!$C$25)*Predictive_Model!$D$25+IF(C2228="Male",Predictive_Model!$D$31,IF(C2228="Other",Predictive_Model!$D$32,0))+IF(D2228="Premium",Predictive_Model!$D$34,IF(D2228="Standard",Predictive_Model!$D$35,0))+IF(G2228="Asia",Predictive_Model!$D$37,IF(G2228="Europe",Predictive_Model!$D$38,IF(G2228="North America",Predictive_Model!$D$39,IF(G2228="Oceania",Predictive_Model!$D$40,IF(G2228="South America",Predictive_Model!$D$41,0)))))+IF(H2228="Laptop",Predictive_Model!$D$43,IF(H2228="Mobile",Predictive_Model!$D$44,IF(H2228="TV",Predictive_Model!$D$45,IF(H2228="Tablet",Predictive_Model!$D$46,0))))+IF(K2228="Crypto",Predictive_Model!$D$48,IF(K2228="Debit Card",Predictive_Model!$D$49,IF(K2228="Gift Card",Predictive_Model!$D$50,IF(K2228="PayPal",Predictive_Model!$D$51,0))))+IF(N2228="Comedy",Predictive_Model!$D$53,IF(N2228="Documentary",Predictive_Model!$D$54,IF(N2228="Drama",Predictive_Model!$D$55,IF(N2228="Horror",Predictive_Model!$D$56,IF(N2228="Romance",Predictive_Model!$D$57,IF(N2228="Sci-Fi",Predictive_Model!$D$58,0)))))))))</f>
        <v>0.99960408200642215</v>
      </c>
      <c r="V2228" s="3" t="str">
        <f t="shared" si="346"/>
        <v>Critical</v>
      </c>
      <c r="W2228" s="6">
        <f t="shared" si="347"/>
        <v>8.99</v>
      </c>
      <c r="X2228" s="3" t="str">
        <f t="shared" si="348"/>
        <v>Priority 2</v>
      </c>
      <c r="Y2228" s="3" t="str">
        <f t="shared" si="349"/>
        <v>OK</v>
      </c>
    </row>
    <row r="2229" spans="1:25" x14ac:dyDescent="0.25">
      <c r="A2229" s="3" t="str">
        <f>Raw_Data!A2229</f>
        <v>1cec8e1a-078f-4340-ba27-a583a615df39</v>
      </c>
      <c r="B2229" s="3">
        <f>Raw_Data!B2229</f>
        <v>56</v>
      </c>
      <c r="C2229" s="3" t="str">
        <f>Raw_Data!C2229</f>
        <v>Female</v>
      </c>
      <c r="D2229" s="3" t="str">
        <f>Raw_Data!D2229</f>
        <v>Basic</v>
      </c>
      <c r="E2229" s="3">
        <f>Raw_Data!E2229</f>
        <v>2.54</v>
      </c>
      <c r="F2229" s="3">
        <f>Raw_Data!F2229</f>
        <v>39</v>
      </c>
      <c r="G2229" s="3" t="str">
        <f>Raw_Data!G2229</f>
        <v>North America</v>
      </c>
      <c r="H2229" s="3" t="str">
        <f>Raw_Data!H2229</f>
        <v>Desktop</v>
      </c>
      <c r="I2229" s="3">
        <f>Raw_Data!I2229</f>
        <v>8.99</v>
      </c>
      <c r="J2229" s="3">
        <f>Raw_Data!J2229</f>
        <v>1</v>
      </c>
      <c r="K2229" s="3" t="str">
        <f>Raw_Data!K2229</f>
        <v>PayPal</v>
      </c>
      <c r="L2229" s="3">
        <f>Raw_Data!L2229</f>
        <v>5</v>
      </c>
      <c r="M2229" s="3">
        <f>Raw_Data!M2229</f>
        <v>0.06</v>
      </c>
      <c r="N2229" s="3" t="str">
        <f>Raw_Data!N2229</f>
        <v>Sci-Fi</v>
      </c>
      <c r="O2229" s="3" t="str">
        <f t="shared" si="340"/>
        <v>55-70</v>
      </c>
      <c r="P2229" s="3" t="str">
        <f t="shared" si="341"/>
        <v>&lt;10h</v>
      </c>
      <c r="Q2229" s="3" t="str">
        <f t="shared" si="342"/>
        <v>22-45d</v>
      </c>
      <c r="R2229" s="3" t="str">
        <f t="shared" si="343"/>
        <v>Medium</v>
      </c>
      <c r="S2229" s="3" t="str">
        <f t="shared" si="344"/>
        <v>Low</v>
      </c>
      <c r="T2229" s="3" t="str">
        <f t="shared" si="345"/>
        <v>Churned</v>
      </c>
      <c r="U2229" s="4">
        <f>1/(1+EXP(-(Predictive_Model!$B$5+((B2229-Predictive_Model!$B$20)/Predictive_Model!$C$20)*Predictive_Model!$D$20+((E2229-Predictive_Model!$B$21)/Predictive_Model!$C$21)*Predictive_Model!$D$21+((F2229-Predictive_Model!$B$22)/Predictive_Model!$C$22)*Predictive_Model!$D$22+((I2229-Predictive_Model!$B$23)/Predictive_Model!$C$23)*Predictive_Model!$D$23+((L2229-Predictive_Model!$B$24)/Predictive_Model!$C$24)*Predictive_Model!$D$24+((M2229-Predictive_Model!$B$25)/Predictive_Model!$C$25)*Predictive_Model!$D$25+IF(C2229="Male",Predictive_Model!$D$31,IF(C2229="Other",Predictive_Model!$D$32,0))+IF(D2229="Premium",Predictive_Model!$D$34,IF(D2229="Standard",Predictive_Model!$D$35,0))+IF(G2229="Asia",Predictive_Model!$D$37,IF(G2229="Europe",Predictive_Model!$D$38,IF(G2229="North America",Predictive_Model!$D$39,IF(G2229="Oceania",Predictive_Model!$D$40,IF(G2229="South America",Predictive_Model!$D$41,0)))))+IF(H2229="Laptop",Predictive_Model!$D$43,IF(H2229="Mobile",Predictive_Model!$D$44,IF(H2229="TV",Predictive_Model!$D$45,IF(H2229="Tablet",Predictive_Model!$D$46,0))))+IF(K2229="Crypto",Predictive_Model!$D$48,IF(K2229="Debit Card",Predictive_Model!$D$49,IF(K2229="Gift Card",Predictive_Model!$D$50,IF(K2229="PayPal",Predictive_Model!$D$51,0))))+IF(N2229="Comedy",Predictive_Model!$D$53,IF(N2229="Documentary",Predictive_Model!$D$54,IF(N2229="Drama",Predictive_Model!$D$55,IF(N2229="Horror",Predictive_Model!$D$56,IF(N2229="Romance",Predictive_Model!$D$57,IF(N2229="Sci-Fi",Predictive_Model!$D$58,0)))))))))</f>
        <v>0.99694892108606514</v>
      </c>
      <c r="V2229" s="3" t="str">
        <f t="shared" si="346"/>
        <v>Critical</v>
      </c>
      <c r="W2229" s="6">
        <f t="shared" si="347"/>
        <v>8.99</v>
      </c>
      <c r="X2229" s="3" t="str">
        <f t="shared" si="348"/>
        <v>Priority 2</v>
      </c>
      <c r="Y2229" s="3" t="str">
        <f t="shared" si="349"/>
        <v>OK</v>
      </c>
    </row>
    <row r="2230" spans="1:25" x14ac:dyDescent="0.25">
      <c r="A2230" s="3" t="str">
        <f>Raw_Data!A2230</f>
        <v>9a1b7476-d0e7-436f-ae1b-959aafbad559</v>
      </c>
      <c r="B2230" s="3">
        <f>Raw_Data!B2230</f>
        <v>22</v>
      </c>
      <c r="C2230" s="3" t="str">
        <f>Raw_Data!C2230</f>
        <v>Other</v>
      </c>
      <c r="D2230" s="3" t="str">
        <f>Raw_Data!D2230</f>
        <v>Basic</v>
      </c>
      <c r="E2230" s="3">
        <f>Raw_Data!E2230</f>
        <v>2.59</v>
      </c>
      <c r="F2230" s="3">
        <f>Raw_Data!F2230</f>
        <v>2</v>
      </c>
      <c r="G2230" s="3" t="str">
        <f>Raw_Data!G2230</f>
        <v>Africa</v>
      </c>
      <c r="H2230" s="3" t="str">
        <f>Raw_Data!H2230</f>
        <v>TV</v>
      </c>
      <c r="I2230" s="3">
        <f>Raw_Data!I2230</f>
        <v>8.99</v>
      </c>
      <c r="J2230" s="3">
        <f>Raw_Data!J2230</f>
        <v>1</v>
      </c>
      <c r="K2230" s="3" t="str">
        <f>Raw_Data!K2230</f>
        <v>Gift Card</v>
      </c>
      <c r="L2230" s="3">
        <f>Raw_Data!L2230</f>
        <v>1</v>
      </c>
      <c r="M2230" s="3">
        <f>Raw_Data!M2230</f>
        <v>0.86</v>
      </c>
      <c r="N2230" s="3" t="str">
        <f>Raw_Data!N2230</f>
        <v>Documentary</v>
      </c>
      <c r="O2230" s="3" t="str">
        <f t="shared" si="340"/>
        <v>18-24</v>
      </c>
      <c r="P2230" s="3" t="str">
        <f t="shared" si="341"/>
        <v>&lt;10h</v>
      </c>
      <c r="Q2230" s="3" t="str">
        <f t="shared" si="342"/>
        <v>0-7d</v>
      </c>
      <c r="R2230" s="3" t="str">
        <f t="shared" si="343"/>
        <v>Medium</v>
      </c>
      <c r="S2230" s="3" t="str">
        <f t="shared" si="344"/>
        <v>Low</v>
      </c>
      <c r="T2230" s="3" t="str">
        <f t="shared" si="345"/>
        <v>Churned</v>
      </c>
      <c r="U2230" s="4">
        <f>1/(1+EXP(-(Predictive_Model!$B$5+((B2230-Predictive_Model!$B$20)/Predictive_Model!$C$20)*Predictive_Model!$D$20+((E2230-Predictive_Model!$B$21)/Predictive_Model!$C$21)*Predictive_Model!$D$21+((F2230-Predictive_Model!$B$22)/Predictive_Model!$C$22)*Predictive_Model!$D$22+((I2230-Predictive_Model!$B$23)/Predictive_Model!$C$23)*Predictive_Model!$D$23+((L2230-Predictive_Model!$B$24)/Predictive_Model!$C$24)*Predictive_Model!$D$24+((M2230-Predictive_Model!$B$25)/Predictive_Model!$C$25)*Predictive_Model!$D$25+IF(C2230="Male",Predictive_Model!$D$31,IF(C2230="Other",Predictive_Model!$D$32,0))+IF(D2230="Premium",Predictive_Model!$D$34,IF(D2230="Standard",Predictive_Model!$D$35,0))+IF(G2230="Asia",Predictive_Model!$D$37,IF(G2230="Europe",Predictive_Model!$D$38,IF(G2230="North America",Predictive_Model!$D$39,IF(G2230="Oceania",Predictive_Model!$D$40,IF(G2230="South America",Predictive_Model!$D$41,0)))))+IF(H2230="Laptop",Predictive_Model!$D$43,IF(H2230="Mobile",Predictive_Model!$D$44,IF(H2230="TV",Predictive_Model!$D$45,IF(H2230="Tablet",Predictive_Model!$D$46,0))))+IF(K2230="Crypto",Predictive_Model!$D$48,IF(K2230="Debit Card",Predictive_Model!$D$49,IF(K2230="Gift Card",Predictive_Model!$D$50,IF(K2230="PayPal",Predictive_Model!$D$51,0))))+IF(N2230="Comedy",Predictive_Model!$D$53,IF(N2230="Documentary",Predictive_Model!$D$54,IF(N2230="Drama",Predictive_Model!$D$55,IF(N2230="Horror",Predictive_Model!$D$56,IF(N2230="Romance",Predictive_Model!$D$57,IF(N2230="Sci-Fi",Predictive_Model!$D$58,0)))))))))</f>
        <v>0.93258715927972247</v>
      </c>
      <c r="V2230" s="3" t="str">
        <f t="shared" si="346"/>
        <v>Critical</v>
      </c>
      <c r="W2230" s="6">
        <f t="shared" si="347"/>
        <v>8.99</v>
      </c>
      <c r="X2230" s="3" t="str">
        <f t="shared" si="348"/>
        <v>Priority 2</v>
      </c>
      <c r="Y2230" s="3" t="str">
        <f t="shared" si="349"/>
        <v>OK</v>
      </c>
    </row>
    <row r="2231" spans="1:25" x14ac:dyDescent="0.25">
      <c r="A2231" s="3" t="str">
        <f>Raw_Data!A2231</f>
        <v>e8ba80fd-2a67-4540-bd98-b356fd9e2dd2</v>
      </c>
      <c r="B2231" s="3">
        <f>Raw_Data!B2231</f>
        <v>43</v>
      </c>
      <c r="C2231" s="3" t="str">
        <f>Raw_Data!C2231</f>
        <v>Other</v>
      </c>
      <c r="D2231" s="3" t="str">
        <f>Raw_Data!D2231</f>
        <v>Basic</v>
      </c>
      <c r="E2231" s="3">
        <f>Raw_Data!E2231</f>
        <v>8.0500000000000007</v>
      </c>
      <c r="F2231" s="3">
        <f>Raw_Data!F2231</f>
        <v>13</v>
      </c>
      <c r="G2231" s="3" t="str">
        <f>Raw_Data!G2231</f>
        <v>North America</v>
      </c>
      <c r="H2231" s="3" t="str">
        <f>Raw_Data!H2231</f>
        <v>Desktop</v>
      </c>
      <c r="I2231" s="3">
        <f>Raw_Data!I2231</f>
        <v>8.99</v>
      </c>
      <c r="J2231" s="3">
        <f>Raw_Data!J2231</f>
        <v>0</v>
      </c>
      <c r="K2231" s="3" t="str">
        <f>Raw_Data!K2231</f>
        <v>PayPal</v>
      </c>
      <c r="L2231" s="3">
        <f>Raw_Data!L2231</f>
        <v>5</v>
      </c>
      <c r="M2231" s="3">
        <f>Raw_Data!M2231</f>
        <v>0.57999999999999996</v>
      </c>
      <c r="N2231" s="3" t="str">
        <f>Raw_Data!N2231</f>
        <v>Horror</v>
      </c>
      <c r="O2231" s="3" t="str">
        <f t="shared" si="340"/>
        <v>35-44</v>
      </c>
      <c r="P2231" s="3" t="str">
        <f t="shared" si="341"/>
        <v>&lt;10h</v>
      </c>
      <c r="Q2231" s="3" t="str">
        <f t="shared" si="342"/>
        <v>8-21d</v>
      </c>
      <c r="R2231" s="3" t="str">
        <f t="shared" si="343"/>
        <v>Medium</v>
      </c>
      <c r="S2231" s="3" t="str">
        <f t="shared" si="344"/>
        <v>Low</v>
      </c>
      <c r="T2231" s="3" t="str">
        <f t="shared" si="345"/>
        <v>Active</v>
      </c>
      <c r="U2231" s="4">
        <f>1/(1+EXP(-(Predictive_Model!$B$5+((B2231-Predictive_Model!$B$20)/Predictive_Model!$C$20)*Predictive_Model!$D$20+((E2231-Predictive_Model!$B$21)/Predictive_Model!$C$21)*Predictive_Model!$D$21+((F2231-Predictive_Model!$B$22)/Predictive_Model!$C$22)*Predictive_Model!$D$22+((I2231-Predictive_Model!$B$23)/Predictive_Model!$C$23)*Predictive_Model!$D$23+((L2231-Predictive_Model!$B$24)/Predictive_Model!$C$24)*Predictive_Model!$D$24+((M2231-Predictive_Model!$B$25)/Predictive_Model!$C$25)*Predictive_Model!$D$25+IF(C2231="Male",Predictive_Model!$D$31,IF(C2231="Other",Predictive_Model!$D$32,0))+IF(D2231="Premium",Predictive_Model!$D$34,IF(D2231="Standard",Predictive_Model!$D$35,0))+IF(G2231="Asia",Predictive_Model!$D$37,IF(G2231="Europe",Predictive_Model!$D$38,IF(G2231="North America",Predictive_Model!$D$39,IF(G2231="Oceania",Predictive_Model!$D$40,IF(G2231="South America",Predictive_Model!$D$41,0)))))+IF(H2231="Laptop",Predictive_Model!$D$43,IF(H2231="Mobile",Predictive_Model!$D$44,IF(H2231="TV",Predictive_Model!$D$45,IF(H2231="Tablet",Predictive_Model!$D$46,0))))+IF(K2231="Crypto",Predictive_Model!$D$48,IF(K2231="Debit Card",Predictive_Model!$D$49,IF(K2231="Gift Card",Predictive_Model!$D$50,IF(K2231="PayPal",Predictive_Model!$D$51,0))))+IF(N2231="Comedy",Predictive_Model!$D$53,IF(N2231="Documentary",Predictive_Model!$D$54,IF(N2231="Drama",Predictive_Model!$D$55,IF(N2231="Horror",Predictive_Model!$D$56,IF(N2231="Romance",Predictive_Model!$D$57,IF(N2231="Sci-Fi",Predictive_Model!$D$58,0)))))))))</f>
        <v>0.39382451585654027</v>
      </c>
      <c r="V2231" s="3" t="str">
        <f t="shared" si="346"/>
        <v>Medium</v>
      </c>
      <c r="W2231" s="6">
        <f t="shared" si="347"/>
        <v>3.540482397550297</v>
      </c>
      <c r="X2231" s="3" t="str">
        <f t="shared" si="348"/>
        <v>Monitor</v>
      </c>
      <c r="Y2231" s="3" t="str">
        <f t="shared" si="349"/>
        <v>OK</v>
      </c>
    </row>
    <row r="2232" spans="1:25" x14ac:dyDescent="0.25">
      <c r="A2232" s="3" t="str">
        <f>Raw_Data!A2232</f>
        <v>d5959062-3681-408a-a01a-53c7403a89be</v>
      </c>
      <c r="B2232" s="3">
        <f>Raw_Data!B2232</f>
        <v>46</v>
      </c>
      <c r="C2232" s="3" t="str">
        <f>Raw_Data!C2232</f>
        <v>Other</v>
      </c>
      <c r="D2232" s="3" t="str">
        <f>Raw_Data!D2232</f>
        <v>Standard</v>
      </c>
      <c r="E2232" s="3">
        <f>Raw_Data!E2232</f>
        <v>16.95</v>
      </c>
      <c r="F2232" s="3">
        <f>Raw_Data!F2232</f>
        <v>32</v>
      </c>
      <c r="G2232" s="3" t="str">
        <f>Raw_Data!G2232</f>
        <v>Oceania</v>
      </c>
      <c r="H2232" s="3" t="str">
        <f>Raw_Data!H2232</f>
        <v>Laptop</v>
      </c>
      <c r="I2232" s="3">
        <f>Raw_Data!I2232</f>
        <v>13.99</v>
      </c>
      <c r="J2232" s="3">
        <f>Raw_Data!J2232</f>
        <v>0</v>
      </c>
      <c r="K2232" s="3" t="str">
        <f>Raw_Data!K2232</f>
        <v>Debit Card</v>
      </c>
      <c r="L2232" s="3">
        <f>Raw_Data!L2232</f>
        <v>2</v>
      </c>
      <c r="M2232" s="3">
        <f>Raw_Data!M2232</f>
        <v>0.51</v>
      </c>
      <c r="N2232" s="3" t="str">
        <f>Raw_Data!N2232</f>
        <v>Drama</v>
      </c>
      <c r="O2232" s="3" t="str">
        <f t="shared" si="340"/>
        <v>45-54</v>
      </c>
      <c r="P2232" s="3" t="str">
        <f t="shared" si="341"/>
        <v>10-24h</v>
      </c>
      <c r="Q2232" s="3" t="str">
        <f t="shared" si="342"/>
        <v>22-45d</v>
      </c>
      <c r="R2232" s="3" t="str">
        <f t="shared" si="343"/>
        <v>Medium</v>
      </c>
      <c r="S2232" s="3" t="str">
        <f t="shared" si="344"/>
        <v>Mid</v>
      </c>
      <c r="T2232" s="3" t="str">
        <f t="shared" si="345"/>
        <v>Active</v>
      </c>
      <c r="U2232" s="4">
        <f>1/(1+EXP(-(Predictive_Model!$B$5+((B2232-Predictive_Model!$B$20)/Predictive_Model!$C$20)*Predictive_Model!$D$20+((E2232-Predictive_Model!$B$21)/Predictive_Model!$C$21)*Predictive_Model!$D$21+((F2232-Predictive_Model!$B$22)/Predictive_Model!$C$22)*Predictive_Model!$D$22+((I2232-Predictive_Model!$B$23)/Predictive_Model!$C$23)*Predictive_Model!$D$23+((L2232-Predictive_Model!$B$24)/Predictive_Model!$C$24)*Predictive_Model!$D$24+((M2232-Predictive_Model!$B$25)/Predictive_Model!$C$25)*Predictive_Model!$D$25+IF(C2232="Male",Predictive_Model!$D$31,IF(C2232="Other",Predictive_Model!$D$32,0))+IF(D2232="Premium",Predictive_Model!$D$34,IF(D2232="Standard",Predictive_Model!$D$35,0))+IF(G2232="Asia",Predictive_Model!$D$37,IF(G2232="Europe",Predictive_Model!$D$38,IF(G2232="North America",Predictive_Model!$D$39,IF(G2232="Oceania",Predictive_Model!$D$40,IF(G2232="South America",Predictive_Model!$D$41,0)))))+IF(H2232="Laptop",Predictive_Model!$D$43,IF(H2232="Mobile",Predictive_Model!$D$44,IF(H2232="TV",Predictive_Model!$D$45,IF(H2232="Tablet",Predictive_Model!$D$46,0))))+IF(K2232="Crypto",Predictive_Model!$D$48,IF(K2232="Debit Card",Predictive_Model!$D$49,IF(K2232="Gift Card",Predictive_Model!$D$50,IF(K2232="PayPal",Predictive_Model!$D$51,0))))+IF(N2232="Comedy",Predictive_Model!$D$53,IF(N2232="Documentary",Predictive_Model!$D$54,IF(N2232="Drama",Predictive_Model!$D$55,IF(N2232="Horror",Predictive_Model!$D$56,IF(N2232="Romance",Predictive_Model!$D$57,IF(N2232="Sci-Fi",Predictive_Model!$D$58,0)))))))))</f>
        <v>0.6279386035511566</v>
      </c>
      <c r="V2232" s="3" t="str">
        <f t="shared" si="346"/>
        <v>High</v>
      </c>
      <c r="W2232" s="6">
        <f t="shared" si="347"/>
        <v>8.7848610636806814</v>
      </c>
      <c r="X2232" s="3" t="str">
        <f t="shared" si="348"/>
        <v>Priority 2</v>
      </c>
      <c r="Y2232" s="3" t="str">
        <f t="shared" si="349"/>
        <v>OK</v>
      </c>
    </row>
    <row r="2233" spans="1:25" x14ac:dyDescent="0.25">
      <c r="A2233" s="3" t="str">
        <f>Raw_Data!A2233</f>
        <v>33fa6e25-f271-47d9-8a29-de91bc1af0d5</v>
      </c>
      <c r="B2233" s="3">
        <f>Raw_Data!B2233</f>
        <v>38</v>
      </c>
      <c r="C2233" s="3" t="str">
        <f>Raw_Data!C2233</f>
        <v>Male</v>
      </c>
      <c r="D2233" s="3" t="str">
        <f>Raw_Data!D2233</f>
        <v>Standard</v>
      </c>
      <c r="E2233" s="3">
        <f>Raw_Data!E2233</f>
        <v>2.76</v>
      </c>
      <c r="F2233" s="3">
        <f>Raw_Data!F2233</f>
        <v>30</v>
      </c>
      <c r="G2233" s="3" t="str">
        <f>Raw_Data!G2233</f>
        <v>North America</v>
      </c>
      <c r="H2233" s="3" t="str">
        <f>Raw_Data!H2233</f>
        <v>Desktop</v>
      </c>
      <c r="I2233" s="3">
        <f>Raw_Data!I2233</f>
        <v>13.99</v>
      </c>
      <c r="J2233" s="3">
        <f>Raw_Data!J2233</f>
        <v>1</v>
      </c>
      <c r="K2233" s="3" t="str">
        <f>Raw_Data!K2233</f>
        <v>Gift Card</v>
      </c>
      <c r="L2233" s="3">
        <f>Raw_Data!L2233</f>
        <v>4</v>
      </c>
      <c r="M2233" s="3">
        <f>Raw_Data!M2233</f>
        <v>0.09</v>
      </c>
      <c r="N2233" s="3" t="str">
        <f>Raw_Data!N2233</f>
        <v>Drama</v>
      </c>
      <c r="O2233" s="3" t="str">
        <f t="shared" si="340"/>
        <v>35-44</v>
      </c>
      <c r="P2233" s="3" t="str">
        <f t="shared" si="341"/>
        <v>&lt;10h</v>
      </c>
      <c r="Q2233" s="3" t="str">
        <f t="shared" si="342"/>
        <v>22-45d</v>
      </c>
      <c r="R2233" s="3" t="str">
        <f t="shared" si="343"/>
        <v>Medium</v>
      </c>
      <c r="S2233" s="3" t="str">
        <f t="shared" si="344"/>
        <v>Mid</v>
      </c>
      <c r="T2233" s="3" t="str">
        <f t="shared" si="345"/>
        <v>Churned</v>
      </c>
      <c r="U2233" s="4">
        <f>1/(1+EXP(-(Predictive_Model!$B$5+((B2233-Predictive_Model!$B$20)/Predictive_Model!$C$20)*Predictive_Model!$D$20+((E2233-Predictive_Model!$B$21)/Predictive_Model!$C$21)*Predictive_Model!$D$21+((F2233-Predictive_Model!$B$22)/Predictive_Model!$C$22)*Predictive_Model!$D$22+((I2233-Predictive_Model!$B$23)/Predictive_Model!$C$23)*Predictive_Model!$D$23+((L2233-Predictive_Model!$B$24)/Predictive_Model!$C$24)*Predictive_Model!$D$24+((M2233-Predictive_Model!$B$25)/Predictive_Model!$C$25)*Predictive_Model!$D$25+IF(C2233="Male",Predictive_Model!$D$31,IF(C2233="Other",Predictive_Model!$D$32,0))+IF(D2233="Premium",Predictive_Model!$D$34,IF(D2233="Standard",Predictive_Model!$D$35,0))+IF(G2233="Asia",Predictive_Model!$D$37,IF(G2233="Europe",Predictive_Model!$D$38,IF(G2233="North America",Predictive_Model!$D$39,IF(G2233="Oceania",Predictive_Model!$D$40,IF(G2233="South America",Predictive_Model!$D$41,0)))))+IF(H2233="Laptop",Predictive_Model!$D$43,IF(H2233="Mobile",Predictive_Model!$D$44,IF(H2233="TV",Predictive_Model!$D$45,IF(H2233="Tablet",Predictive_Model!$D$46,0))))+IF(K2233="Crypto",Predictive_Model!$D$48,IF(K2233="Debit Card",Predictive_Model!$D$49,IF(K2233="Gift Card",Predictive_Model!$D$50,IF(K2233="PayPal",Predictive_Model!$D$51,0))))+IF(N2233="Comedy",Predictive_Model!$D$53,IF(N2233="Documentary",Predictive_Model!$D$54,IF(N2233="Drama",Predictive_Model!$D$55,IF(N2233="Horror",Predictive_Model!$D$56,IF(N2233="Romance",Predictive_Model!$D$57,IF(N2233="Sci-Fi",Predictive_Model!$D$58,0)))))))))</f>
        <v>0.98820025968686676</v>
      </c>
      <c r="V2233" s="3" t="str">
        <f t="shared" si="346"/>
        <v>Critical</v>
      </c>
      <c r="W2233" s="6">
        <f t="shared" si="347"/>
        <v>13.99</v>
      </c>
      <c r="X2233" s="3" t="str">
        <f t="shared" si="348"/>
        <v>Priority 2</v>
      </c>
      <c r="Y2233" s="3" t="str">
        <f t="shared" si="349"/>
        <v>OK</v>
      </c>
    </row>
    <row r="2234" spans="1:25" x14ac:dyDescent="0.25">
      <c r="A2234" s="3" t="str">
        <f>Raw_Data!A2234</f>
        <v>cdfc45e7-7f97-429e-bb8b-09a7c29b9bd0</v>
      </c>
      <c r="B2234" s="3">
        <f>Raw_Data!B2234</f>
        <v>36</v>
      </c>
      <c r="C2234" s="3" t="str">
        <f>Raw_Data!C2234</f>
        <v>Other</v>
      </c>
      <c r="D2234" s="3" t="str">
        <f>Raw_Data!D2234</f>
        <v>Premium</v>
      </c>
      <c r="E2234" s="3">
        <f>Raw_Data!E2234</f>
        <v>13.25</v>
      </c>
      <c r="F2234" s="3">
        <f>Raw_Data!F2234</f>
        <v>19</v>
      </c>
      <c r="G2234" s="3" t="str">
        <f>Raw_Data!G2234</f>
        <v>North America</v>
      </c>
      <c r="H2234" s="3" t="str">
        <f>Raw_Data!H2234</f>
        <v>Tablet</v>
      </c>
      <c r="I2234" s="3">
        <f>Raw_Data!I2234</f>
        <v>17.989999999999998</v>
      </c>
      <c r="J2234" s="3">
        <f>Raw_Data!J2234</f>
        <v>0</v>
      </c>
      <c r="K2234" s="3" t="str">
        <f>Raw_Data!K2234</f>
        <v>Gift Card</v>
      </c>
      <c r="L2234" s="3">
        <f>Raw_Data!L2234</f>
        <v>1</v>
      </c>
      <c r="M2234" s="3">
        <f>Raw_Data!M2234</f>
        <v>0.66</v>
      </c>
      <c r="N2234" s="3" t="str">
        <f>Raw_Data!N2234</f>
        <v>Romance</v>
      </c>
      <c r="O2234" s="3" t="str">
        <f t="shared" si="340"/>
        <v>35-44</v>
      </c>
      <c r="P2234" s="3" t="str">
        <f t="shared" si="341"/>
        <v>10-24h</v>
      </c>
      <c r="Q2234" s="3" t="str">
        <f t="shared" si="342"/>
        <v>8-21d</v>
      </c>
      <c r="R2234" s="3" t="str">
        <f t="shared" si="343"/>
        <v>Medium</v>
      </c>
      <c r="S2234" s="3" t="str">
        <f t="shared" si="344"/>
        <v>High</v>
      </c>
      <c r="T2234" s="3" t="str">
        <f t="shared" si="345"/>
        <v>Active</v>
      </c>
      <c r="U2234" s="4">
        <f>1/(1+EXP(-(Predictive_Model!$B$5+((B2234-Predictive_Model!$B$20)/Predictive_Model!$C$20)*Predictive_Model!$D$20+((E2234-Predictive_Model!$B$21)/Predictive_Model!$C$21)*Predictive_Model!$D$21+((F2234-Predictive_Model!$B$22)/Predictive_Model!$C$22)*Predictive_Model!$D$22+((I2234-Predictive_Model!$B$23)/Predictive_Model!$C$23)*Predictive_Model!$D$23+((L2234-Predictive_Model!$B$24)/Predictive_Model!$C$24)*Predictive_Model!$D$24+((M2234-Predictive_Model!$B$25)/Predictive_Model!$C$25)*Predictive_Model!$D$25+IF(C2234="Male",Predictive_Model!$D$31,IF(C2234="Other",Predictive_Model!$D$32,0))+IF(D2234="Premium",Predictive_Model!$D$34,IF(D2234="Standard",Predictive_Model!$D$35,0))+IF(G2234="Asia",Predictive_Model!$D$37,IF(G2234="Europe",Predictive_Model!$D$38,IF(G2234="North America",Predictive_Model!$D$39,IF(G2234="Oceania",Predictive_Model!$D$40,IF(G2234="South America",Predictive_Model!$D$41,0)))))+IF(H2234="Laptop",Predictive_Model!$D$43,IF(H2234="Mobile",Predictive_Model!$D$44,IF(H2234="TV",Predictive_Model!$D$45,IF(H2234="Tablet",Predictive_Model!$D$46,0))))+IF(K2234="Crypto",Predictive_Model!$D$48,IF(K2234="Debit Card",Predictive_Model!$D$49,IF(K2234="Gift Card",Predictive_Model!$D$50,IF(K2234="PayPal",Predictive_Model!$D$51,0))))+IF(N2234="Comedy",Predictive_Model!$D$53,IF(N2234="Documentary",Predictive_Model!$D$54,IF(N2234="Drama",Predictive_Model!$D$55,IF(N2234="Horror",Predictive_Model!$D$56,IF(N2234="Romance",Predictive_Model!$D$57,IF(N2234="Sci-Fi",Predictive_Model!$D$58,0)))))))))</f>
        <v>0.66671282220806627</v>
      </c>
      <c r="V2234" s="3" t="str">
        <f t="shared" si="346"/>
        <v>High</v>
      </c>
      <c r="W2234" s="6">
        <f t="shared" si="347"/>
        <v>11.994163671523111</v>
      </c>
      <c r="X2234" s="3" t="str">
        <f t="shared" si="348"/>
        <v>Monitor</v>
      </c>
      <c r="Y2234" s="3" t="str">
        <f t="shared" si="349"/>
        <v>OK</v>
      </c>
    </row>
    <row r="2235" spans="1:25" x14ac:dyDescent="0.25">
      <c r="A2235" s="3" t="str">
        <f>Raw_Data!A2235</f>
        <v>85a4f95c-60cc-4cb9-814d-d8f745f82325</v>
      </c>
      <c r="B2235" s="3">
        <f>Raw_Data!B2235</f>
        <v>41</v>
      </c>
      <c r="C2235" s="3" t="str">
        <f>Raw_Data!C2235</f>
        <v>Male</v>
      </c>
      <c r="D2235" s="3" t="str">
        <f>Raw_Data!D2235</f>
        <v>Standard</v>
      </c>
      <c r="E2235" s="3">
        <f>Raw_Data!E2235</f>
        <v>14.82</v>
      </c>
      <c r="F2235" s="3">
        <f>Raw_Data!F2235</f>
        <v>33</v>
      </c>
      <c r="G2235" s="3" t="str">
        <f>Raw_Data!G2235</f>
        <v>Europe</v>
      </c>
      <c r="H2235" s="3" t="str">
        <f>Raw_Data!H2235</f>
        <v>Laptop</v>
      </c>
      <c r="I2235" s="3">
        <f>Raw_Data!I2235</f>
        <v>13.99</v>
      </c>
      <c r="J2235" s="3">
        <f>Raw_Data!J2235</f>
        <v>1</v>
      </c>
      <c r="K2235" s="3" t="str">
        <f>Raw_Data!K2235</f>
        <v>Debit Card</v>
      </c>
      <c r="L2235" s="3">
        <f>Raw_Data!L2235</f>
        <v>2</v>
      </c>
      <c r="M2235" s="3">
        <f>Raw_Data!M2235</f>
        <v>0.44</v>
      </c>
      <c r="N2235" s="3" t="str">
        <f>Raw_Data!N2235</f>
        <v>Romance</v>
      </c>
      <c r="O2235" s="3" t="str">
        <f t="shared" si="340"/>
        <v>35-44</v>
      </c>
      <c r="P2235" s="3" t="str">
        <f t="shared" si="341"/>
        <v>10-24h</v>
      </c>
      <c r="Q2235" s="3" t="str">
        <f t="shared" si="342"/>
        <v>22-45d</v>
      </c>
      <c r="R2235" s="3" t="str">
        <f t="shared" si="343"/>
        <v>Medium</v>
      </c>
      <c r="S2235" s="3" t="str">
        <f t="shared" si="344"/>
        <v>Mid</v>
      </c>
      <c r="T2235" s="3" t="str">
        <f t="shared" si="345"/>
        <v>Churned</v>
      </c>
      <c r="U2235" s="4">
        <f>1/(1+EXP(-(Predictive_Model!$B$5+((B2235-Predictive_Model!$B$20)/Predictive_Model!$C$20)*Predictive_Model!$D$20+((E2235-Predictive_Model!$B$21)/Predictive_Model!$C$21)*Predictive_Model!$D$21+((F2235-Predictive_Model!$B$22)/Predictive_Model!$C$22)*Predictive_Model!$D$22+((I2235-Predictive_Model!$B$23)/Predictive_Model!$C$23)*Predictive_Model!$D$23+((L2235-Predictive_Model!$B$24)/Predictive_Model!$C$24)*Predictive_Model!$D$24+((M2235-Predictive_Model!$B$25)/Predictive_Model!$C$25)*Predictive_Model!$D$25+IF(C2235="Male",Predictive_Model!$D$31,IF(C2235="Other",Predictive_Model!$D$32,0))+IF(D2235="Premium",Predictive_Model!$D$34,IF(D2235="Standard",Predictive_Model!$D$35,0))+IF(G2235="Asia",Predictive_Model!$D$37,IF(G2235="Europe",Predictive_Model!$D$38,IF(G2235="North America",Predictive_Model!$D$39,IF(G2235="Oceania",Predictive_Model!$D$40,IF(G2235="South America",Predictive_Model!$D$41,0)))))+IF(H2235="Laptop",Predictive_Model!$D$43,IF(H2235="Mobile",Predictive_Model!$D$44,IF(H2235="TV",Predictive_Model!$D$45,IF(H2235="Tablet",Predictive_Model!$D$46,0))))+IF(K2235="Crypto",Predictive_Model!$D$48,IF(K2235="Debit Card",Predictive_Model!$D$49,IF(K2235="Gift Card",Predictive_Model!$D$50,IF(K2235="PayPal",Predictive_Model!$D$51,0))))+IF(N2235="Comedy",Predictive_Model!$D$53,IF(N2235="Documentary",Predictive_Model!$D$54,IF(N2235="Drama",Predictive_Model!$D$55,IF(N2235="Horror",Predictive_Model!$D$56,IF(N2235="Romance",Predictive_Model!$D$57,IF(N2235="Sci-Fi",Predictive_Model!$D$58,0)))))))))</f>
        <v>0.78449029258762271</v>
      </c>
      <c r="V2235" s="3" t="str">
        <f t="shared" si="346"/>
        <v>Critical</v>
      </c>
      <c r="W2235" s="6">
        <f t="shared" si="347"/>
        <v>13.99</v>
      </c>
      <c r="X2235" s="3" t="str">
        <f t="shared" si="348"/>
        <v>Priority 2</v>
      </c>
      <c r="Y2235" s="3" t="str">
        <f t="shared" si="349"/>
        <v>OK</v>
      </c>
    </row>
    <row r="2236" spans="1:25" x14ac:dyDescent="0.25">
      <c r="A2236" s="3" t="str">
        <f>Raw_Data!A2236</f>
        <v>8388cf02-9398-4b74-b67b-56d7a074612e</v>
      </c>
      <c r="B2236" s="3">
        <f>Raw_Data!B2236</f>
        <v>39</v>
      </c>
      <c r="C2236" s="3" t="str">
        <f>Raw_Data!C2236</f>
        <v>Other</v>
      </c>
      <c r="D2236" s="3" t="str">
        <f>Raw_Data!D2236</f>
        <v>Basic</v>
      </c>
      <c r="E2236" s="3">
        <f>Raw_Data!E2236</f>
        <v>2.52</v>
      </c>
      <c r="F2236" s="3">
        <f>Raw_Data!F2236</f>
        <v>52</v>
      </c>
      <c r="G2236" s="3" t="str">
        <f>Raw_Data!G2236</f>
        <v>Oceania</v>
      </c>
      <c r="H2236" s="3" t="str">
        <f>Raw_Data!H2236</f>
        <v>Desktop</v>
      </c>
      <c r="I2236" s="3">
        <f>Raw_Data!I2236</f>
        <v>8.99</v>
      </c>
      <c r="J2236" s="3">
        <f>Raw_Data!J2236</f>
        <v>1</v>
      </c>
      <c r="K2236" s="3" t="str">
        <f>Raw_Data!K2236</f>
        <v>PayPal</v>
      </c>
      <c r="L2236" s="3">
        <f>Raw_Data!L2236</f>
        <v>2</v>
      </c>
      <c r="M2236" s="3">
        <f>Raw_Data!M2236</f>
        <v>0.05</v>
      </c>
      <c r="N2236" s="3" t="str">
        <f>Raw_Data!N2236</f>
        <v>Romance</v>
      </c>
      <c r="O2236" s="3" t="str">
        <f t="shared" si="340"/>
        <v>35-44</v>
      </c>
      <c r="P2236" s="3" t="str">
        <f t="shared" si="341"/>
        <v>&lt;10h</v>
      </c>
      <c r="Q2236" s="3" t="str">
        <f t="shared" si="342"/>
        <v>46-60d</v>
      </c>
      <c r="R2236" s="3" t="str">
        <f t="shared" si="343"/>
        <v>Low</v>
      </c>
      <c r="S2236" s="3" t="str">
        <f t="shared" si="344"/>
        <v>Low</v>
      </c>
      <c r="T2236" s="3" t="str">
        <f t="shared" si="345"/>
        <v>Churned</v>
      </c>
      <c r="U2236" s="4">
        <f>1/(1+EXP(-(Predictive_Model!$B$5+((B2236-Predictive_Model!$B$20)/Predictive_Model!$C$20)*Predictive_Model!$D$20+((E2236-Predictive_Model!$B$21)/Predictive_Model!$C$21)*Predictive_Model!$D$21+((F2236-Predictive_Model!$B$22)/Predictive_Model!$C$22)*Predictive_Model!$D$22+((I2236-Predictive_Model!$B$23)/Predictive_Model!$C$23)*Predictive_Model!$D$23+((L2236-Predictive_Model!$B$24)/Predictive_Model!$C$24)*Predictive_Model!$D$24+((M2236-Predictive_Model!$B$25)/Predictive_Model!$C$25)*Predictive_Model!$D$25+IF(C2236="Male",Predictive_Model!$D$31,IF(C2236="Other",Predictive_Model!$D$32,0))+IF(D2236="Premium",Predictive_Model!$D$34,IF(D2236="Standard",Predictive_Model!$D$35,0))+IF(G2236="Asia",Predictive_Model!$D$37,IF(G2236="Europe",Predictive_Model!$D$38,IF(G2236="North America",Predictive_Model!$D$39,IF(G2236="Oceania",Predictive_Model!$D$40,IF(G2236="South America",Predictive_Model!$D$41,0)))))+IF(H2236="Laptop",Predictive_Model!$D$43,IF(H2236="Mobile",Predictive_Model!$D$44,IF(H2236="TV",Predictive_Model!$D$45,IF(H2236="Tablet",Predictive_Model!$D$46,0))))+IF(K2236="Crypto",Predictive_Model!$D$48,IF(K2236="Debit Card",Predictive_Model!$D$49,IF(K2236="Gift Card",Predictive_Model!$D$50,IF(K2236="PayPal",Predictive_Model!$D$51,0))))+IF(N2236="Comedy",Predictive_Model!$D$53,IF(N2236="Documentary",Predictive_Model!$D$54,IF(N2236="Drama",Predictive_Model!$D$55,IF(N2236="Horror",Predictive_Model!$D$56,IF(N2236="Romance",Predictive_Model!$D$57,IF(N2236="Sci-Fi",Predictive_Model!$D$58,0)))))))))</f>
        <v>0.99994590189034949</v>
      </c>
      <c r="V2236" s="3" t="str">
        <f t="shared" si="346"/>
        <v>Critical</v>
      </c>
      <c r="W2236" s="6">
        <f t="shared" si="347"/>
        <v>8.99</v>
      </c>
      <c r="X2236" s="3" t="str">
        <f t="shared" si="348"/>
        <v>Priority 2</v>
      </c>
      <c r="Y2236" s="3" t="str">
        <f t="shared" si="349"/>
        <v>OK</v>
      </c>
    </row>
    <row r="2237" spans="1:25" x14ac:dyDescent="0.25">
      <c r="A2237" s="3" t="str">
        <f>Raw_Data!A2237</f>
        <v>ab956cd0-1819-451c-b8c1-d22b4b6796b2</v>
      </c>
      <c r="B2237" s="3">
        <f>Raw_Data!B2237</f>
        <v>31</v>
      </c>
      <c r="C2237" s="3" t="str">
        <f>Raw_Data!C2237</f>
        <v>Male</v>
      </c>
      <c r="D2237" s="3" t="str">
        <f>Raw_Data!D2237</f>
        <v>Basic</v>
      </c>
      <c r="E2237" s="3">
        <f>Raw_Data!E2237</f>
        <v>9.7100000000000009</v>
      </c>
      <c r="F2237" s="3">
        <f>Raw_Data!F2237</f>
        <v>16</v>
      </c>
      <c r="G2237" s="3" t="str">
        <f>Raw_Data!G2237</f>
        <v>North America</v>
      </c>
      <c r="H2237" s="3" t="str">
        <f>Raw_Data!H2237</f>
        <v>TV</v>
      </c>
      <c r="I2237" s="3">
        <f>Raw_Data!I2237</f>
        <v>8.99</v>
      </c>
      <c r="J2237" s="3">
        <f>Raw_Data!J2237</f>
        <v>0</v>
      </c>
      <c r="K2237" s="3" t="str">
        <f>Raw_Data!K2237</f>
        <v>Crypto</v>
      </c>
      <c r="L2237" s="3">
        <f>Raw_Data!L2237</f>
        <v>3</v>
      </c>
      <c r="M2237" s="3">
        <f>Raw_Data!M2237</f>
        <v>0.56999999999999995</v>
      </c>
      <c r="N2237" s="3" t="str">
        <f>Raw_Data!N2237</f>
        <v>Sci-Fi</v>
      </c>
      <c r="O2237" s="3" t="str">
        <f t="shared" si="340"/>
        <v>25-34</v>
      </c>
      <c r="P2237" s="3" t="str">
        <f t="shared" si="341"/>
        <v>&lt;10h</v>
      </c>
      <c r="Q2237" s="3" t="str">
        <f t="shared" si="342"/>
        <v>8-21d</v>
      </c>
      <c r="R2237" s="3" t="str">
        <f t="shared" si="343"/>
        <v>Medium</v>
      </c>
      <c r="S2237" s="3" t="str">
        <f t="shared" si="344"/>
        <v>Low</v>
      </c>
      <c r="T2237" s="3" t="str">
        <f t="shared" si="345"/>
        <v>Active</v>
      </c>
      <c r="U2237" s="4">
        <f>1/(1+EXP(-(Predictive_Model!$B$5+((B2237-Predictive_Model!$B$20)/Predictive_Model!$C$20)*Predictive_Model!$D$20+((E2237-Predictive_Model!$B$21)/Predictive_Model!$C$21)*Predictive_Model!$D$21+((F2237-Predictive_Model!$B$22)/Predictive_Model!$C$22)*Predictive_Model!$D$22+((I2237-Predictive_Model!$B$23)/Predictive_Model!$C$23)*Predictive_Model!$D$23+((L2237-Predictive_Model!$B$24)/Predictive_Model!$C$24)*Predictive_Model!$D$24+((M2237-Predictive_Model!$B$25)/Predictive_Model!$C$25)*Predictive_Model!$D$25+IF(C2237="Male",Predictive_Model!$D$31,IF(C2237="Other",Predictive_Model!$D$32,0))+IF(D2237="Premium",Predictive_Model!$D$34,IF(D2237="Standard",Predictive_Model!$D$35,0))+IF(G2237="Asia",Predictive_Model!$D$37,IF(G2237="Europe",Predictive_Model!$D$38,IF(G2237="North America",Predictive_Model!$D$39,IF(G2237="Oceania",Predictive_Model!$D$40,IF(G2237="South America",Predictive_Model!$D$41,0)))))+IF(H2237="Laptop",Predictive_Model!$D$43,IF(H2237="Mobile",Predictive_Model!$D$44,IF(H2237="TV",Predictive_Model!$D$45,IF(H2237="Tablet",Predictive_Model!$D$46,0))))+IF(K2237="Crypto",Predictive_Model!$D$48,IF(K2237="Debit Card",Predictive_Model!$D$49,IF(K2237="Gift Card",Predictive_Model!$D$50,IF(K2237="PayPal",Predictive_Model!$D$51,0))))+IF(N2237="Comedy",Predictive_Model!$D$53,IF(N2237="Documentary",Predictive_Model!$D$54,IF(N2237="Drama",Predictive_Model!$D$55,IF(N2237="Horror",Predictive_Model!$D$56,IF(N2237="Romance",Predictive_Model!$D$57,IF(N2237="Sci-Fi",Predictive_Model!$D$58,0)))))))))</f>
        <v>0.70654645711083541</v>
      </c>
      <c r="V2237" s="3" t="str">
        <f t="shared" si="346"/>
        <v>High</v>
      </c>
      <c r="W2237" s="6">
        <f t="shared" si="347"/>
        <v>6.3518526494264105</v>
      </c>
      <c r="X2237" s="3" t="str">
        <f t="shared" si="348"/>
        <v>Monitor</v>
      </c>
      <c r="Y2237" s="3" t="str">
        <f t="shared" si="349"/>
        <v>OK</v>
      </c>
    </row>
    <row r="2238" spans="1:25" x14ac:dyDescent="0.25">
      <c r="A2238" s="3" t="str">
        <f>Raw_Data!A2238</f>
        <v>5d77fa6c-4508-4088-9722-5a2902285a19</v>
      </c>
      <c r="B2238" s="3">
        <f>Raw_Data!B2238</f>
        <v>29</v>
      </c>
      <c r="C2238" s="3" t="str">
        <f>Raw_Data!C2238</f>
        <v>Female</v>
      </c>
      <c r="D2238" s="3" t="str">
        <f>Raw_Data!D2238</f>
        <v>Premium</v>
      </c>
      <c r="E2238" s="3">
        <f>Raw_Data!E2238</f>
        <v>5.29</v>
      </c>
      <c r="F2238" s="3">
        <f>Raw_Data!F2238</f>
        <v>8</v>
      </c>
      <c r="G2238" s="3" t="str">
        <f>Raw_Data!G2238</f>
        <v>Oceania</v>
      </c>
      <c r="H2238" s="3" t="str">
        <f>Raw_Data!H2238</f>
        <v>Tablet</v>
      </c>
      <c r="I2238" s="3">
        <f>Raw_Data!I2238</f>
        <v>17.989999999999998</v>
      </c>
      <c r="J2238" s="3">
        <f>Raw_Data!J2238</f>
        <v>0</v>
      </c>
      <c r="K2238" s="3" t="str">
        <f>Raw_Data!K2238</f>
        <v>Debit Card</v>
      </c>
      <c r="L2238" s="3">
        <f>Raw_Data!L2238</f>
        <v>3</v>
      </c>
      <c r="M2238" s="3">
        <f>Raw_Data!M2238</f>
        <v>0.59</v>
      </c>
      <c r="N2238" s="3" t="str">
        <f>Raw_Data!N2238</f>
        <v>Horror</v>
      </c>
      <c r="O2238" s="3" t="str">
        <f t="shared" si="340"/>
        <v>25-34</v>
      </c>
      <c r="P2238" s="3" t="str">
        <f t="shared" si="341"/>
        <v>&lt;10h</v>
      </c>
      <c r="Q2238" s="3" t="str">
        <f t="shared" si="342"/>
        <v>8-21d</v>
      </c>
      <c r="R2238" s="3" t="str">
        <f t="shared" si="343"/>
        <v>Medium</v>
      </c>
      <c r="S2238" s="3" t="str">
        <f t="shared" si="344"/>
        <v>High</v>
      </c>
      <c r="T2238" s="3" t="str">
        <f t="shared" si="345"/>
        <v>Active</v>
      </c>
      <c r="U2238" s="4">
        <f>1/(1+EXP(-(Predictive_Model!$B$5+((B2238-Predictive_Model!$B$20)/Predictive_Model!$C$20)*Predictive_Model!$D$20+((E2238-Predictive_Model!$B$21)/Predictive_Model!$C$21)*Predictive_Model!$D$21+((F2238-Predictive_Model!$B$22)/Predictive_Model!$C$22)*Predictive_Model!$D$22+((I2238-Predictive_Model!$B$23)/Predictive_Model!$C$23)*Predictive_Model!$D$23+((L2238-Predictive_Model!$B$24)/Predictive_Model!$C$24)*Predictive_Model!$D$24+((M2238-Predictive_Model!$B$25)/Predictive_Model!$C$25)*Predictive_Model!$D$25+IF(C2238="Male",Predictive_Model!$D$31,IF(C2238="Other",Predictive_Model!$D$32,0))+IF(D2238="Premium",Predictive_Model!$D$34,IF(D2238="Standard",Predictive_Model!$D$35,0))+IF(G2238="Asia",Predictive_Model!$D$37,IF(G2238="Europe",Predictive_Model!$D$38,IF(G2238="North America",Predictive_Model!$D$39,IF(G2238="Oceania",Predictive_Model!$D$40,IF(G2238="South America",Predictive_Model!$D$41,0)))))+IF(H2238="Laptop",Predictive_Model!$D$43,IF(H2238="Mobile",Predictive_Model!$D$44,IF(H2238="TV",Predictive_Model!$D$45,IF(H2238="Tablet",Predictive_Model!$D$46,0))))+IF(K2238="Crypto",Predictive_Model!$D$48,IF(K2238="Debit Card",Predictive_Model!$D$49,IF(K2238="Gift Card",Predictive_Model!$D$50,IF(K2238="PayPal",Predictive_Model!$D$51,0))))+IF(N2238="Comedy",Predictive_Model!$D$53,IF(N2238="Documentary",Predictive_Model!$D$54,IF(N2238="Drama",Predictive_Model!$D$55,IF(N2238="Horror",Predictive_Model!$D$56,IF(N2238="Romance",Predictive_Model!$D$57,IF(N2238="Sci-Fi",Predictive_Model!$D$58,0)))))))))</f>
        <v>0.47562028002425993</v>
      </c>
      <c r="V2238" s="3" t="str">
        <f t="shared" si="346"/>
        <v>Medium</v>
      </c>
      <c r="W2238" s="6">
        <f t="shared" si="347"/>
        <v>8.556408837636436</v>
      </c>
      <c r="X2238" s="3" t="str">
        <f t="shared" si="348"/>
        <v>Monitor</v>
      </c>
      <c r="Y2238" s="3" t="str">
        <f t="shared" si="349"/>
        <v>OK</v>
      </c>
    </row>
    <row r="2239" spans="1:25" x14ac:dyDescent="0.25">
      <c r="A2239" s="3" t="str">
        <f>Raw_Data!A2239</f>
        <v>2312ef5d-8274-4e8c-90e6-0f5c3eadd031</v>
      </c>
      <c r="B2239" s="3">
        <f>Raw_Data!B2239</f>
        <v>33</v>
      </c>
      <c r="C2239" s="3" t="str">
        <f>Raw_Data!C2239</f>
        <v>Female</v>
      </c>
      <c r="D2239" s="3" t="str">
        <f>Raw_Data!D2239</f>
        <v>Basic</v>
      </c>
      <c r="E2239" s="3">
        <f>Raw_Data!E2239</f>
        <v>9.81</v>
      </c>
      <c r="F2239" s="3">
        <f>Raw_Data!F2239</f>
        <v>39</v>
      </c>
      <c r="G2239" s="3" t="str">
        <f>Raw_Data!G2239</f>
        <v>North America</v>
      </c>
      <c r="H2239" s="3" t="str">
        <f>Raw_Data!H2239</f>
        <v>Tablet</v>
      </c>
      <c r="I2239" s="3">
        <f>Raw_Data!I2239</f>
        <v>8.99</v>
      </c>
      <c r="J2239" s="3">
        <f>Raw_Data!J2239</f>
        <v>1</v>
      </c>
      <c r="K2239" s="3" t="str">
        <f>Raw_Data!K2239</f>
        <v>Gift Card</v>
      </c>
      <c r="L2239" s="3">
        <f>Raw_Data!L2239</f>
        <v>3</v>
      </c>
      <c r="M2239" s="3">
        <f>Raw_Data!M2239</f>
        <v>0.25</v>
      </c>
      <c r="N2239" s="3" t="str">
        <f>Raw_Data!N2239</f>
        <v>Sci-Fi</v>
      </c>
      <c r="O2239" s="3" t="str">
        <f t="shared" si="340"/>
        <v>25-34</v>
      </c>
      <c r="P2239" s="3" t="str">
        <f t="shared" si="341"/>
        <v>&lt;10h</v>
      </c>
      <c r="Q2239" s="3" t="str">
        <f t="shared" si="342"/>
        <v>22-45d</v>
      </c>
      <c r="R2239" s="3" t="str">
        <f t="shared" si="343"/>
        <v>Medium</v>
      </c>
      <c r="S2239" s="3" t="str">
        <f t="shared" si="344"/>
        <v>Low</v>
      </c>
      <c r="T2239" s="3" t="str">
        <f t="shared" si="345"/>
        <v>Churned</v>
      </c>
      <c r="U2239" s="4">
        <f>1/(1+EXP(-(Predictive_Model!$B$5+((B2239-Predictive_Model!$B$20)/Predictive_Model!$C$20)*Predictive_Model!$D$20+((E2239-Predictive_Model!$B$21)/Predictive_Model!$C$21)*Predictive_Model!$D$21+((F2239-Predictive_Model!$B$22)/Predictive_Model!$C$22)*Predictive_Model!$D$22+((I2239-Predictive_Model!$B$23)/Predictive_Model!$C$23)*Predictive_Model!$D$23+((L2239-Predictive_Model!$B$24)/Predictive_Model!$C$24)*Predictive_Model!$D$24+((M2239-Predictive_Model!$B$25)/Predictive_Model!$C$25)*Predictive_Model!$D$25+IF(C2239="Male",Predictive_Model!$D$31,IF(C2239="Other",Predictive_Model!$D$32,0))+IF(D2239="Premium",Predictive_Model!$D$34,IF(D2239="Standard",Predictive_Model!$D$35,0))+IF(G2239="Asia",Predictive_Model!$D$37,IF(G2239="Europe",Predictive_Model!$D$38,IF(G2239="North America",Predictive_Model!$D$39,IF(G2239="Oceania",Predictive_Model!$D$40,IF(G2239="South America",Predictive_Model!$D$41,0)))))+IF(H2239="Laptop",Predictive_Model!$D$43,IF(H2239="Mobile",Predictive_Model!$D$44,IF(H2239="TV",Predictive_Model!$D$45,IF(H2239="Tablet",Predictive_Model!$D$46,0))))+IF(K2239="Crypto",Predictive_Model!$D$48,IF(K2239="Debit Card",Predictive_Model!$D$49,IF(K2239="Gift Card",Predictive_Model!$D$50,IF(K2239="PayPal",Predictive_Model!$D$51,0))))+IF(N2239="Comedy",Predictive_Model!$D$53,IF(N2239="Documentary",Predictive_Model!$D$54,IF(N2239="Drama",Predictive_Model!$D$55,IF(N2239="Horror",Predictive_Model!$D$56,IF(N2239="Romance",Predictive_Model!$D$57,IF(N2239="Sci-Fi",Predictive_Model!$D$58,0)))))))))</f>
        <v>0.99872656333004095</v>
      </c>
      <c r="V2239" s="3" t="str">
        <f t="shared" si="346"/>
        <v>Critical</v>
      </c>
      <c r="W2239" s="6">
        <f t="shared" si="347"/>
        <v>8.99</v>
      </c>
      <c r="X2239" s="3" t="str">
        <f t="shared" si="348"/>
        <v>Priority 2</v>
      </c>
      <c r="Y2239" s="3" t="str">
        <f t="shared" si="349"/>
        <v>OK</v>
      </c>
    </row>
    <row r="2240" spans="1:25" x14ac:dyDescent="0.25">
      <c r="A2240" s="3" t="str">
        <f>Raw_Data!A2240</f>
        <v>5a7ab9d8-b064-4994-8477-3a606aad924c</v>
      </c>
      <c r="B2240" s="3">
        <f>Raw_Data!B2240</f>
        <v>30</v>
      </c>
      <c r="C2240" s="3" t="str">
        <f>Raw_Data!C2240</f>
        <v>Other</v>
      </c>
      <c r="D2240" s="3" t="str">
        <f>Raw_Data!D2240</f>
        <v>Standard</v>
      </c>
      <c r="E2240" s="3">
        <f>Raw_Data!E2240</f>
        <v>5.21</v>
      </c>
      <c r="F2240" s="3">
        <f>Raw_Data!F2240</f>
        <v>11</v>
      </c>
      <c r="G2240" s="3" t="str">
        <f>Raw_Data!G2240</f>
        <v>Oceania</v>
      </c>
      <c r="H2240" s="3" t="str">
        <f>Raw_Data!H2240</f>
        <v>Tablet</v>
      </c>
      <c r="I2240" s="3">
        <f>Raw_Data!I2240</f>
        <v>13.99</v>
      </c>
      <c r="J2240" s="3">
        <f>Raw_Data!J2240</f>
        <v>0</v>
      </c>
      <c r="K2240" s="3" t="str">
        <f>Raw_Data!K2240</f>
        <v>PayPal</v>
      </c>
      <c r="L2240" s="3">
        <f>Raw_Data!L2240</f>
        <v>3</v>
      </c>
      <c r="M2240" s="3">
        <f>Raw_Data!M2240</f>
        <v>0.43</v>
      </c>
      <c r="N2240" s="3" t="str">
        <f>Raw_Data!N2240</f>
        <v>Romance</v>
      </c>
      <c r="O2240" s="3" t="str">
        <f t="shared" si="340"/>
        <v>25-34</v>
      </c>
      <c r="P2240" s="3" t="str">
        <f t="shared" si="341"/>
        <v>&lt;10h</v>
      </c>
      <c r="Q2240" s="3" t="str">
        <f t="shared" si="342"/>
        <v>8-21d</v>
      </c>
      <c r="R2240" s="3" t="str">
        <f t="shared" si="343"/>
        <v>Medium</v>
      </c>
      <c r="S2240" s="3" t="str">
        <f t="shared" si="344"/>
        <v>Mid</v>
      </c>
      <c r="T2240" s="3" t="str">
        <f t="shared" si="345"/>
        <v>Active</v>
      </c>
      <c r="U2240" s="4">
        <f>1/(1+EXP(-(Predictive_Model!$B$5+((B2240-Predictive_Model!$B$20)/Predictive_Model!$C$20)*Predictive_Model!$D$20+((E2240-Predictive_Model!$B$21)/Predictive_Model!$C$21)*Predictive_Model!$D$21+((F2240-Predictive_Model!$B$22)/Predictive_Model!$C$22)*Predictive_Model!$D$22+((I2240-Predictive_Model!$B$23)/Predictive_Model!$C$23)*Predictive_Model!$D$23+((L2240-Predictive_Model!$B$24)/Predictive_Model!$C$24)*Predictive_Model!$D$24+((M2240-Predictive_Model!$B$25)/Predictive_Model!$C$25)*Predictive_Model!$D$25+IF(C2240="Male",Predictive_Model!$D$31,IF(C2240="Other",Predictive_Model!$D$32,0))+IF(D2240="Premium",Predictive_Model!$D$34,IF(D2240="Standard",Predictive_Model!$D$35,0))+IF(G2240="Asia",Predictive_Model!$D$37,IF(G2240="Europe",Predictive_Model!$D$38,IF(G2240="North America",Predictive_Model!$D$39,IF(G2240="Oceania",Predictive_Model!$D$40,IF(G2240="South America",Predictive_Model!$D$41,0)))))+IF(H2240="Laptop",Predictive_Model!$D$43,IF(H2240="Mobile",Predictive_Model!$D$44,IF(H2240="TV",Predictive_Model!$D$45,IF(H2240="Tablet",Predictive_Model!$D$46,0))))+IF(K2240="Crypto",Predictive_Model!$D$48,IF(K2240="Debit Card",Predictive_Model!$D$49,IF(K2240="Gift Card",Predictive_Model!$D$50,IF(K2240="PayPal",Predictive_Model!$D$51,0))))+IF(N2240="Comedy",Predictive_Model!$D$53,IF(N2240="Documentary",Predictive_Model!$D$54,IF(N2240="Drama",Predictive_Model!$D$55,IF(N2240="Horror",Predictive_Model!$D$56,IF(N2240="Romance",Predictive_Model!$D$57,IF(N2240="Sci-Fi",Predictive_Model!$D$58,0)))))))))</f>
        <v>0.91619546480707481</v>
      </c>
      <c r="V2240" s="3" t="str">
        <f t="shared" si="346"/>
        <v>Critical</v>
      </c>
      <c r="W2240" s="6">
        <f t="shared" si="347"/>
        <v>12.817574552650976</v>
      </c>
      <c r="X2240" s="3" t="str">
        <f t="shared" si="348"/>
        <v>Priority 2</v>
      </c>
      <c r="Y2240" s="3" t="str">
        <f t="shared" si="349"/>
        <v>OK</v>
      </c>
    </row>
    <row r="2241" spans="1:25" x14ac:dyDescent="0.25">
      <c r="A2241" s="3" t="str">
        <f>Raw_Data!A2241</f>
        <v>3c779e4e-ccc4-4d72-b98e-a1757ac6797f</v>
      </c>
      <c r="B2241" s="3">
        <f>Raw_Data!B2241</f>
        <v>51</v>
      </c>
      <c r="C2241" s="3" t="str">
        <f>Raw_Data!C2241</f>
        <v>Other</v>
      </c>
      <c r="D2241" s="3" t="str">
        <f>Raw_Data!D2241</f>
        <v>Basic</v>
      </c>
      <c r="E2241" s="3">
        <f>Raw_Data!E2241</f>
        <v>6.7</v>
      </c>
      <c r="F2241" s="3">
        <f>Raw_Data!F2241</f>
        <v>58</v>
      </c>
      <c r="G2241" s="3" t="str">
        <f>Raw_Data!G2241</f>
        <v>Oceania</v>
      </c>
      <c r="H2241" s="3" t="str">
        <f>Raw_Data!H2241</f>
        <v>Tablet</v>
      </c>
      <c r="I2241" s="3">
        <f>Raw_Data!I2241</f>
        <v>8.99</v>
      </c>
      <c r="J2241" s="3">
        <f>Raw_Data!J2241</f>
        <v>1</v>
      </c>
      <c r="K2241" s="3" t="str">
        <f>Raw_Data!K2241</f>
        <v>Gift Card</v>
      </c>
      <c r="L2241" s="3">
        <f>Raw_Data!L2241</f>
        <v>4</v>
      </c>
      <c r="M2241" s="3">
        <f>Raw_Data!M2241</f>
        <v>0.11</v>
      </c>
      <c r="N2241" s="3" t="str">
        <f>Raw_Data!N2241</f>
        <v>Horror</v>
      </c>
      <c r="O2241" s="3" t="str">
        <f t="shared" si="340"/>
        <v>45-54</v>
      </c>
      <c r="P2241" s="3" t="str">
        <f t="shared" si="341"/>
        <v>&lt;10h</v>
      </c>
      <c r="Q2241" s="3" t="str">
        <f t="shared" si="342"/>
        <v>46-60d</v>
      </c>
      <c r="R2241" s="3" t="str">
        <f t="shared" si="343"/>
        <v>Low</v>
      </c>
      <c r="S2241" s="3" t="str">
        <f t="shared" si="344"/>
        <v>Low</v>
      </c>
      <c r="T2241" s="3" t="str">
        <f t="shared" si="345"/>
        <v>Churned</v>
      </c>
      <c r="U2241" s="4">
        <f>1/(1+EXP(-(Predictive_Model!$B$5+((B2241-Predictive_Model!$B$20)/Predictive_Model!$C$20)*Predictive_Model!$D$20+((E2241-Predictive_Model!$B$21)/Predictive_Model!$C$21)*Predictive_Model!$D$21+((F2241-Predictive_Model!$B$22)/Predictive_Model!$C$22)*Predictive_Model!$D$22+((I2241-Predictive_Model!$B$23)/Predictive_Model!$C$23)*Predictive_Model!$D$23+((L2241-Predictive_Model!$B$24)/Predictive_Model!$C$24)*Predictive_Model!$D$24+((M2241-Predictive_Model!$B$25)/Predictive_Model!$C$25)*Predictive_Model!$D$25+IF(C2241="Male",Predictive_Model!$D$31,IF(C2241="Other",Predictive_Model!$D$32,0))+IF(D2241="Premium",Predictive_Model!$D$34,IF(D2241="Standard",Predictive_Model!$D$35,0))+IF(G2241="Asia",Predictive_Model!$D$37,IF(G2241="Europe",Predictive_Model!$D$38,IF(G2241="North America",Predictive_Model!$D$39,IF(G2241="Oceania",Predictive_Model!$D$40,IF(G2241="South America",Predictive_Model!$D$41,0)))))+IF(H2241="Laptop",Predictive_Model!$D$43,IF(H2241="Mobile",Predictive_Model!$D$44,IF(H2241="TV",Predictive_Model!$D$45,IF(H2241="Tablet",Predictive_Model!$D$46,0))))+IF(K2241="Crypto",Predictive_Model!$D$48,IF(K2241="Debit Card",Predictive_Model!$D$49,IF(K2241="Gift Card",Predictive_Model!$D$50,IF(K2241="PayPal",Predictive_Model!$D$51,0))))+IF(N2241="Comedy",Predictive_Model!$D$53,IF(N2241="Documentary",Predictive_Model!$D$54,IF(N2241="Drama",Predictive_Model!$D$55,IF(N2241="Horror",Predictive_Model!$D$56,IF(N2241="Romance",Predictive_Model!$D$57,IF(N2241="Sci-Fi",Predictive_Model!$D$58,0)))))))))</f>
        <v>0.99993097789458185</v>
      </c>
      <c r="V2241" s="3" t="str">
        <f t="shared" si="346"/>
        <v>Critical</v>
      </c>
      <c r="W2241" s="6">
        <f t="shared" si="347"/>
        <v>8.99</v>
      </c>
      <c r="X2241" s="3" t="str">
        <f t="shared" si="348"/>
        <v>Priority 2</v>
      </c>
      <c r="Y2241" s="3" t="str">
        <f t="shared" si="349"/>
        <v>OK</v>
      </c>
    </row>
    <row r="2242" spans="1:25" x14ac:dyDescent="0.25">
      <c r="A2242" s="3" t="str">
        <f>Raw_Data!A2242</f>
        <v>eca1d876-576b-4434-b47b-1bebd8f426d2</v>
      </c>
      <c r="B2242" s="3">
        <f>Raw_Data!B2242</f>
        <v>40</v>
      </c>
      <c r="C2242" s="3" t="str">
        <f>Raw_Data!C2242</f>
        <v>Female</v>
      </c>
      <c r="D2242" s="3" t="str">
        <f>Raw_Data!D2242</f>
        <v>Standard</v>
      </c>
      <c r="E2242" s="3">
        <f>Raw_Data!E2242</f>
        <v>7.88</v>
      </c>
      <c r="F2242" s="3">
        <f>Raw_Data!F2242</f>
        <v>9</v>
      </c>
      <c r="G2242" s="3" t="str">
        <f>Raw_Data!G2242</f>
        <v>Oceania</v>
      </c>
      <c r="H2242" s="3" t="str">
        <f>Raw_Data!H2242</f>
        <v>Mobile</v>
      </c>
      <c r="I2242" s="3">
        <f>Raw_Data!I2242</f>
        <v>13.99</v>
      </c>
      <c r="J2242" s="3">
        <f>Raw_Data!J2242</f>
        <v>0</v>
      </c>
      <c r="K2242" s="3" t="str">
        <f>Raw_Data!K2242</f>
        <v>Crypto</v>
      </c>
      <c r="L2242" s="3">
        <f>Raw_Data!L2242</f>
        <v>2</v>
      </c>
      <c r="M2242" s="3">
        <f>Raw_Data!M2242</f>
        <v>0.79</v>
      </c>
      <c r="N2242" s="3" t="str">
        <f>Raw_Data!N2242</f>
        <v>Sci-Fi</v>
      </c>
      <c r="O2242" s="3" t="str">
        <f t="shared" si="340"/>
        <v>35-44</v>
      </c>
      <c r="P2242" s="3" t="str">
        <f t="shared" si="341"/>
        <v>&lt;10h</v>
      </c>
      <c r="Q2242" s="3" t="str">
        <f t="shared" si="342"/>
        <v>8-21d</v>
      </c>
      <c r="R2242" s="3" t="str">
        <f t="shared" si="343"/>
        <v>Medium</v>
      </c>
      <c r="S2242" s="3" t="str">
        <f t="shared" si="344"/>
        <v>Mid</v>
      </c>
      <c r="T2242" s="3" t="str">
        <f t="shared" si="345"/>
        <v>Active</v>
      </c>
      <c r="U2242" s="4">
        <f>1/(1+EXP(-(Predictive_Model!$B$5+((B2242-Predictive_Model!$B$20)/Predictive_Model!$C$20)*Predictive_Model!$D$20+((E2242-Predictive_Model!$B$21)/Predictive_Model!$C$21)*Predictive_Model!$D$21+((F2242-Predictive_Model!$B$22)/Predictive_Model!$C$22)*Predictive_Model!$D$22+((I2242-Predictive_Model!$B$23)/Predictive_Model!$C$23)*Predictive_Model!$D$23+((L2242-Predictive_Model!$B$24)/Predictive_Model!$C$24)*Predictive_Model!$D$24+((M2242-Predictive_Model!$B$25)/Predictive_Model!$C$25)*Predictive_Model!$D$25+IF(C2242="Male",Predictive_Model!$D$31,IF(C2242="Other",Predictive_Model!$D$32,0))+IF(D2242="Premium",Predictive_Model!$D$34,IF(D2242="Standard",Predictive_Model!$D$35,0))+IF(G2242="Asia",Predictive_Model!$D$37,IF(G2242="Europe",Predictive_Model!$D$38,IF(G2242="North America",Predictive_Model!$D$39,IF(G2242="Oceania",Predictive_Model!$D$40,IF(G2242="South America",Predictive_Model!$D$41,0)))))+IF(H2242="Laptop",Predictive_Model!$D$43,IF(H2242="Mobile",Predictive_Model!$D$44,IF(H2242="TV",Predictive_Model!$D$45,IF(H2242="Tablet",Predictive_Model!$D$46,0))))+IF(K2242="Crypto",Predictive_Model!$D$48,IF(K2242="Debit Card",Predictive_Model!$D$49,IF(K2242="Gift Card",Predictive_Model!$D$50,IF(K2242="PayPal",Predictive_Model!$D$51,0))))+IF(N2242="Comedy",Predictive_Model!$D$53,IF(N2242="Documentary",Predictive_Model!$D$54,IF(N2242="Drama",Predictive_Model!$D$55,IF(N2242="Horror",Predictive_Model!$D$56,IF(N2242="Romance",Predictive_Model!$D$57,IF(N2242="Sci-Fi",Predictive_Model!$D$58,0)))))))))</f>
        <v>0.86709013774827393</v>
      </c>
      <c r="V2242" s="3" t="str">
        <f t="shared" si="346"/>
        <v>Critical</v>
      </c>
      <c r="W2242" s="6">
        <f t="shared" si="347"/>
        <v>12.130591027098353</v>
      </c>
      <c r="X2242" s="3" t="str">
        <f t="shared" si="348"/>
        <v>Priority 2</v>
      </c>
      <c r="Y2242" s="3" t="str">
        <f t="shared" si="349"/>
        <v>OK</v>
      </c>
    </row>
    <row r="2243" spans="1:25" x14ac:dyDescent="0.25">
      <c r="A2243" s="3" t="str">
        <f>Raw_Data!A2243</f>
        <v>cb4b90e7-5dcc-4e06-92b4-2aeb4db98cdf</v>
      </c>
      <c r="B2243" s="3">
        <f>Raw_Data!B2243</f>
        <v>36</v>
      </c>
      <c r="C2243" s="3" t="str">
        <f>Raw_Data!C2243</f>
        <v>Other</v>
      </c>
      <c r="D2243" s="3" t="str">
        <f>Raw_Data!D2243</f>
        <v>Premium</v>
      </c>
      <c r="E2243" s="3">
        <f>Raw_Data!E2243</f>
        <v>41.02</v>
      </c>
      <c r="F2243" s="3">
        <f>Raw_Data!F2243</f>
        <v>47</v>
      </c>
      <c r="G2243" s="3" t="str">
        <f>Raw_Data!G2243</f>
        <v>Europe</v>
      </c>
      <c r="H2243" s="3" t="str">
        <f>Raw_Data!H2243</f>
        <v>TV</v>
      </c>
      <c r="I2243" s="3">
        <f>Raw_Data!I2243</f>
        <v>17.989999999999998</v>
      </c>
      <c r="J2243" s="3">
        <f>Raw_Data!J2243</f>
        <v>0</v>
      </c>
      <c r="K2243" s="3" t="str">
        <f>Raw_Data!K2243</f>
        <v>Debit Card</v>
      </c>
      <c r="L2243" s="3">
        <f>Raw_Data!L2243</f>
        <v>3</v>
      </c>
      <c r="M2243" s="3">
        <f>Raw_Data!M2243</f>
        <v>0.85</v>
      </c>
      <c r="N2243" s="3" t="str">
        <f>Raw_Data!N2243</f>
        <v>Drama</v>
      </c>
      <c r="O2243" s="3" t="str">
        <f t="shared" si="340"/>
        <v>35-44</v>
      </c>
      <c r="P2243" s="3" t="str">
        <f t="shared" si="341"/>
        <v>25-49h</v>
      </c>
      <c r="Q2243" s="3" t="str">
        <f t="shared" si="342"/>
        <v>46-60d</v>
      </c>
      <c r="R2243" s="3" t="str">
        <f t="shared" si="343"/>
        <v>Medium</v>
      </c>
      <c r="S2243" s="3" t="str">
        <f t="shared" si="344"/>
        <v>High</v>
      </c>
      <c r="T2243" s="3" t="str">
        <f t="shared" si="345"/>
        <v>Active</v>
      </c>
      <c r="U2243" s="4">
        <f>1/(1+EXP(-(Predictive_Model!$B$5+((B2243-Predictive_Model!$B$20)/Predictive_Model!$C$20)*Predictive_Model!$D$20+((E2243-Predictive_Model!$B$21)/Predictive_Model!$C$21)*Predictive_Model!$D$21+((F2243-Predictive_Model!$B$22)/Predictive_Model!$C$22)*Predictive_Model!$D$22+((I2243-Predictive_Model!$B$23)/Predictive_Model!$C$23)*Predictive_Model!$D$23+((L2243-Predictive_Model!$B$24)/Predictive_Model!$C$24)*Predictive_Model!$D$24+((M2243-Predictive_Model!$B$25)/Predictive_Model!$C$25)*Predictive_Model!$D$25+IF(C2243="Male",Predictive_Model!$D$31,IF(C2243="Other",Predictive_Model!$D$32,0))+IF(D2243="Premium",Predictive_Model!$D$34,IF(D2243="Standard",Predictive_Model!$D$35,0))+IF(G2243="Asia",Predictive_Model!$D$37,IF(G2243="Europe",Predictive_Model!$D$38,IF(G2243="North America",Predictive_Model!$D$39,IF(G2243="Oceania",Predictive_Model!$D$40,IF(G2243="South America",Predictive_Model!$D$41,0)))))+IF(H2243="Laptop",Predictive_Model!$D$43,IF(H2243="Mobile",Predictive_Model!$D$44,IF(H2243="TV",Predictive_Model!$D$45,IF(H2243="Tablet",Predictive_Model!$D$46,0))))+IF(K2243="Crypto",Predictive_Model!$D$48,IF(K2243="Debit Card",Predictive_Model!$D$49,IF(K2243="Gift Card",Predictive_Model!$D$50,IF(K2243="PayPal",Predictive_Model!$D$51,0))))+IF(N2243="Comedy",Predictive_Model!$D$53,IF(N2243="Documentary",Predictive_Model!$D$54,IF(N2243="Drama",Predictive_Model!$D$55,IF(N2243="Horror",Predictive_Model!$D$56,IF(N2243="Romance",Predictive_Model!$D$57,IF(N2243="Sci-Fi",Predictive_Model!$D$58,0)))))))))</f>
        <v>1.7806749081539843E-4</v>
      </c>
      <c r="V2243" s="3" t="str">
        <f t="shared" si="346"/>
        <v>Low</v>
      </c>
      <c r="W2243" s="6">
        <f t="shared" si="347"/>
        <v>3.2034341597690177E-3</v>
      </c>
      <c r="X2243" s="3" t="str">
        <f t="shared" si="348"/>
        <v>Monitor</v>
      </c>
      <c r="Y2243" s="3" t="str">
        <f t="shared" si="349"/>
        <v>OK</v>
      </c>
    </row>
    <row r="2244" spans="1:25" x14ac:dyDescent="0.25">
      <c r="A2244" s="3" t="str">
        <f>Raw_Data!A2244</f>
        <v>08a14bb8-ab48-4170-bccf-ef04ab15c43a</v>
      </c>
      <c r="B2244" s="3">
        <f>Raw_Data!B2244</f>
        <v>65</v>
      </c>
      <c r="C2244" s="3" t="str">
        <f>Raw_Data!C2244</f>
        <v>Male</v>
      </c>
      <c r="D2244" s="3" t="str">
        <f>Raw_Data!D2244</f>
        <v>Basic</v>
      </c>
      <c r="E2244" s="3">
        <f>Raw_Data!E2244</f>
        <v>46.29</v>
      </c>
      <c r="F2244" s="3">
        <f>Raw_Data!F2244</f>
        <v>39</v>
      </c>
      <c r="G2244" s="3" t="str">
        <f>Raw_Data!G2244</f>
        <v>North America</v>
      </c>
      <c r="H2244" s="3" t="str">
        <f>Raw_Data!H2244</f>
        <v>Tablet</v>
      </c>
      <c r="I2244" s="3">
        <f>Raw_Data!I2244</f>
        <v>8.99</v>
      </c>
      <c r="J2244" s="3">
        <f>Raw_Data!J2244</f>
        <v>0</v>
      </c>
      <c r="K2244" s="3" t="str">
        <f>Raw_Data!K2244</f>
        <v>PayPal</v>
      </c>
      <c r="L2244" s="3">
        <f>Raw_Data!L2244</f>
        <v>5</v>
      </c>
      <c r="M2244" s="3">
        <f>Raw_Data!M2244</f>
        <v>1.1599999999999999</v>
      </c>
      <c r="N2244" s="3" t="str">
        <f>Raw_Data!N2244</f>
        <v>Drama</v>
      </c>
      <c r="O2244" s="3" t="str">
        <f t="shared" si="340"/>
        <v>55-70</v>
      </c>
      <c r="P2244" s="3" t="str">
        <f t="shared" si="341"/>
        <v>25-49h</v>
      </c>
      <c r="Q2244" s="3" t="str">
        <f t="shared" si="342"/>
        <v>22-45d</v>
      </c>
      <c r="R2244" s="3" t="str">
        <f t="shared" si="343"/>
        <v>Medium</v>
      </c>
      <c r="S2244" s="3" t="str">
        <f t="shared" si="344"/>
        <v>Low</v>
      </c>
      <c r="T2244" s="3" t="str">
        <f t="shared" si="345"/>
        <v>Active</v>
      </c>
      <c r="U2244" s="4">
        <f>1/(1+EXP(-(Predictive_Model!$B$5+((B2244-Predictive_Model!$B$20)/Predictive_Model!$C$20)*Predictive_Model!$D$20+((E2244-Predictive_Model!$B$21)/Predictive_Model!$C$21)*Predictive_Model!$D$21+((F2244-Predictive_Model!$B$22)/Predictive_Model!$C$22)*Predictive_Model!$D$22+((I2244-Predictive_Model!$B$23)/Predictive_Model!$C$23)*Predictive_Model!$D$23+((L2244-Predictive_Model!$B$24)/Predictive_Model!$C$24)*Predictive_Model!$D$24+((M2244-Predictive_Model!$B$25)/Predictive_Model!$C$25)*Predictive_Model!$D$25+IF(C2244="Male",Predictive_Model!$D$31,IF(C2244="Other",Predictive_Model!$D$32,0))+IF(D2244="Premium",Predictive_Model!$D$34,IF(D2244="Standard",Predictive_Model!$D$35,0))+IF(G2244="Asia",Predictive_Model!$D$37,IF(G2244="Europe",Predictive_Model!$D$38,IF(G2244="North America",Predictive_Model!$D$39,IF(G2244="Oceania",Predictive_Model!$D$40,IF(G2244="South America",Predictive_Model!$D$41,0)))))+IF(H2244="Laptop",Predictive_Model!$D$43,IF(H2244="Mobile",Predictive_Model!$D$44,IF(H2244="TV",Predictive_Model!$D$45,IF(H2244="Tablet",Predictive_Model!$D$46,0))))+IF(K2244="Crypto",Predictive_Model!$D$48,IF(K2244="Debit Card",Predictive_Model!$D$49,IF(K2244="Gift Card",Predictive_Model!$D$50,IF(K2244="PayPal",Predictive_Model!$D$51,0))))+IF(N2244="Comedy",Predictive_Model!$D$53,IF(N2244="Documentary",Predictive_Model!$D$54,IF(N2244="Drama",Predictive_Model!$D$55,IF(N2244="Horror",Predictive_Model!$D$56,IF(N2244="Romance",Predictive_Model!$D$57,IF(N2244="Sci-Fi",Predictive_Model!$D$58,0)))))))))</f>
        <v>1.8747945146751829E-4</v>
      </c>
      <c r="V2244" s="3" t="str">
        <f t="shared" si="346"/>
        <v>Low</v>
      </c>
      <c r="W2244" s="6">
        <f t="shared" si="347"/>
        <v>1.6854402686929894E-3</v>
      </c>
      <c r="X2244" s="3" t="str">
        <f t="shared" si="348"/>
        <v>Monitor</v>
      </c>
      <c r="Y2244" s="3" t="str">
        <f t="shared" si="349"/>
        <v>OK</v>
      </c>
    </row>
    <row r="2245" spans="1:25" x14ac:dyDescent="0.25">
      <c r="A2245" s="3" t="str">
        <f>Raw_Data!A2245</f>
        <v>05eaae1b-e321-499c-be9b-b6599ad1a880</v>
      </c>
      <c r="B2245" s="3">
        <f>Raw_Data!B2245</f>
        <v>58</v>
      </c>
      <c r="C2245" s="3" t="str">
        <f>Raw_Data!C2245</f>
        <v>Female</v>
      </c>
      <c r="D2245" s="3" t="str">
        <f>Raw_Data!D2245</f>
        <v>Premium</v>
      </c>
      <c r="E2245" s="3">
        <f>Raw_Data!E2245</f>
        <v>59.99</v>
      </c>
      <c r="F2245" s="3">
        <f>Raw_Data!F2245</f>
        <v>11</v>
      </c>
      <c r="G2245" s="3" t="str">
        <f>Raw_Data!G2245</f>
        <v>North America</v>
      </c>
      <c r="H2245" s="3" t="str">
        <f>Raw_Data!H2245</f>
        <v>Desktop</v>
      </c>
      <c r="I2245" s="3">
        <f>Raw_Data!I2245</f>
        <v>17.989999999999998</v>
      </c>
      <c r="J2245" s="3">
        <f>Raw_Data!J2245</f>
        <v>0</v>
      </c>
      <c r="K2245" s="3" t="str">
        <f>Raw_Data!K2245</f>
        <v>Credit Card</v>
      </c>
      <c r="L2245" s="3">
        <f>Raw_Data!L2245</f>
        <v>2</v>
      </c>
      <c r="M2245" s="3">
        <f>Raw_Data!M2245</f>
        <v>5</v>
      </c>
      <c r="N2245" s="3" t="str">
        <f>Raw_Data!N2245</f>
        <v>Comedy</v>
      </c>
      <c r="O2245" s="3" t="str">
        <f t="shared" ref="O2245:O2308" si="350">IF(B2245&lt;25,"18-24",IF(B2245&lt;35,"25-34",IF(B2245&lt;45,"35-44",IF(B2245&lt;55,"45-54","55-70"))))</f>
        <v>55-70</v>
      </c>
      <c r="P2245" s="3" t="str">
        <f t="shared" ref="P2245:P2308" si="351">IF(E2245&lt;10,"&lt;10h",IF(E2245&lt;25,"10-24h",IF(E2245&lt;50,"25-49h","50h+")))</f>
        <v>50h+</v>
      </c>
      <c r="Q2245" s="3" t="str">
        <f t="shared" ref="Q2245:Q2308" si="352">IF(F2245&lt;=7,"0-7d",IF(F2245&lt;=21,"8-21d",IF(F2245&lt;=45,"22-45d","46-60d")))</f>
        <v>8-21d</v>
      </c>
      <c r="R2245" s="3" t="str">
        <f t="shared" ref="R2245:R2308" si="353">IF(AND(E2245&gt;=25,F2245&lt;=21),"High",IF(OR(E2245&gt;=10,F2245&lt;=45),"Medium","Low"))</f>
        <v>High</v>
      </c>
      <c r="S2245" s="3" t="str">
        <f t="shared" ref="S2245:S2308" si="354">IF(I2245&lt;10,"Low",IF(I2245&lt;16,"Mid","High"))</f>
        <v>High</v>
      </c>
      <c r="T2245" s="3" t="str">
        <f t="shared" ref="T2245:T2308" si="355">IF(J2245=1,"Churned","Active")</f>
        <v>Active</v>
      </c>
      <c r="U2245" s="4">
        <f>1/(1+EXP(-(Predictive_Model!$B$5+((B2245-Predictive_Model!$B$20)/Predictive_Model!$C$20)*Predictive_Model!$D$20+((E2245-Predictive_Model!$B$21)/Predictive_Model!$C$21)*Predictive_Model!$D$21+((F2245-Predictive_Model!$B$22)/Predictive_Model!$C$22)*Predictive_Model!$D$22+((I2245-Predictive_Model!$B$23)/Predictive_Model!$C$23)*Predictive_Model!$D$23+((L2245-Predictive_Model!$B$24)/Predictive_Model!$C$24)*Predictive_Model!$D$24+((M2245-Predictive_Model!$B$25)/Predictive_Model!$C$25)*Predictive_Model!$D$25+IF(C2245="Male",Predictive_Model!$D$31,IF(C2245="Other",Predictive_Model!$D$32,0))+IF(D2245="Premium",Predictive_Model!$D$34,IF(D2245="Standard",Predictive_Model!$D$35,0))+IF(G2245="Asia",Predictive_Model!$D$37,IF(G2245="Europe",Predictive_Model!$D$38,IF(G2245="North America",Predictive_Model!$D$39,IF(G2245="Oceania",Predictive_Model!$D$40,IF(G2245="South America",Predictive_Model!$D$41,0)))))+IF(H2245="Laptop",Predictive_Model!$D$43,IF(H2245="Mobile",Predictive_Model!$D$44,IF(H2245="TV",Predictive_Model!$D$45,IF(H2245="Tablet",Predictive_Model!$D$46,0))))+IF(K2245="Crypto",Predictive_Model!$D$48,IF(K2245="Debit Card",Predictive_Model!$D$49,IF(K2245="Gift Card",Predictive_Model!$D$50,IF(K2245="PayPal",Predictive_Model!$D$51,0))))+IF(N2245="Comedy",Predictive_Model!$D$53,IF(N2245="Documentary",Predictive_Model!$D$54,IF(N2245="Drama",Predictive_Model!$D$55,IF(N2245="Horror",Predictive_Model!$D$56,IF(N2245="Romance",Predictive_Model!$D$57,IF(N2245="Sci-Fi",Predictive_Model!$D$58,0)))))))))</f>
        <v>1.3799766502575394E-11</v>
      </c>
      <c r="V2245" s="3" t="str">
        <f t="shared" ref="V2245:V2308" si="356">IF(U2245&gt;=0.75,"Critical",IF(U2245&gt;=0.5,"High",IF(U2245&gt;=0.25,"Medium","Low")))</f>
        <v>Low</v>
      </c>
      <c r="W2245" s="6">
        <f t="shared" ref="W2245:W2308" si="357">IF(J2245=1,I2245,I2245*U2245)</f>
        <v>2.482577993813313E-10</v>
      </c>
      <c r="X2245" s="3" t="str">
        <f t="shared" ref="X2245:X2308" si="358">IF(AND(V2245="Critical",I2245&gt;=15),"Priority 1",IF(OR(V2245="Critical",AND(V2245="High",F2245&gt;21)),"Priority 2","Monitor"))</f>
        <v>Monitor</v>
      </c>
      <c r="Y2245" s="3" t="str">
        <f t="shared" ref="Y2245:Y2308" si="359">IF(COUNTA(A2245:N2245)=14,"OK","CHECK")</f>
        <v>OK</v>
      </c>
    </row>
    <row r="2246" spans="1:25" x14ac:dyDescent="0.25">
      <c r="A2246" s="3" t="str">
        <f>Raw_Data!A2246</f>
        <v>1a594ae9-af38-4c31-a00b-a1cf439139bc</v>
      </c>
      <c r="B2246" s="3">
        <f>Raw_Data!B2246</f>
        <v>43</v>
      </c>
      <c r="C2246" s="3" t="str">
        <f>Raw_Data!C2246</f>
        <v>Male</v>
      </c>
      <c r="D2246" s="3" t="str">
        <f>Raw_Data!D2246</f>
        <v>Basic</v>
      </c>
      <c r="E2246" s="3">
        <f>Raw_Data!E2246</f>
        <v>1.18</v>
      </c>
      <c r="F2246" s="3">
        <f>Raw_Data!F2246</f>
        <v>31</v>
      </c>
      <c r="G2246" s="3" t="str">
        <f>Raw_Data!G2246</f>
        <v>Asia</v>
      </c>
      <c r="H2246" s="3" t="str">
        <f>Raw_Data!H2246</f>
        <v>Desktop</v>
      </c>
      <c r="I2246" s="3">
        <f>Raw_Data!I2246</f>
        <v>8.99</v>
      </c>
      <c r="J2246" s="3">
        <f>Raw_Data!J2246</f>
        <v>1</v>
      </c>
      <c r="K2246" s="3" t="str">
        <f>Raw_Data!K2246</f>
        <v>Debit Card</v>
      </c>
      <c r="L2246" s="3">
        <f>Raw_Data!L2246</f>
        <v>1</v>
      </c>
      <c r="M2246" s="3">
        <f>Raw_Data!M2246</f>
        <v>0.04</v>
      </c>
      <c r="N2246" s="3" t="str">
        <f>Raw_Data!N2246</f>
        <v>Action</v>
      </c>
      <c r="O2246" s="3" t="str">
        <f t="shared" si="350"/>
        <v>35-44</v>
      </c>
      <c r="P2246" s="3" t="str">
        <f t="shared" si="351"/>
        <v>&lt;10h</v>
      </c>
      <c r="Q2246" s="3" t="str">
        <f t="shared" si="352"/>
        <v>22-45d</v>
      </c>
      <c r="R2246" s="3" t="str">
        <f t="shared" si="353"/>
        <v>Medium</v>
      </c>
      <c r="S2246" s="3" t="str">
        <f t="shared" si="354"/>
        <v>Low</v>
      </c>
      <c r="T2246" s="3" t="str">
        <f t="shared" si="355"/>
        <v>Churned</v>
      </c>
      <c r="U2246" s="4">
        <f>1/(1+EXP(-(Predictive_Model!$B$5+((B2246-Predictive_Model!$B$20)/Predictive_Model!$C$20)*Predictive_Model!$D$20+((E2246-Predictive_Model!$B$21)/Predictive_Model!$C$21)*Predictive_Model!$D$21+((F2246-Predictive_Model!$B$22)/Predictive_Model!$C$22)*Predictive_Model!$D$22+((I2246-Predictive_Model!$B$23)/Predictive_Model!$C$23)*Predictive_Model!$D$23+((L2246-Predictive_Model!$B$24)/Predictive_Model!$C$24)*Predictive_Model!$D$24+((M2246-Predictive_Model!$B$25)/Predictive_Model!$C$25)*Predictive_Model!$D$25+IF(C2246="Male",Predictive_Model!$D$31,IF(C2246="Other",Predictive_Model!$D$32,0))+IF(D2246="Premium",Predictive_Model!$D$34,IF(D2246="Standard",Predictive_Model!$D$35,0))+IF(G2246="Asia",Predictive_Model!$D$37,IF(G2246="Europe",Predictive_Model!$D$38,IF(G2246="North America",Predictive_Model!$D$39,IF(G2246="Oceania",Predictive_Model!$D$40,IF(G2246="South America",Predictive_Model!$D$41,0)))))+IF(H2246="Laptop",Predictive_Model!$D$43,IF(H2246="Mobile",Predictive_Model!$D$44,IF(H2246="TV",Predictive_Model!$D$45,IF(H2246="Tablet",Predictive_Model!$D$46,0))))+IF(K2246="Crypto",Predictive_Model!$D$48,IF(K2246="Debit Card",Predictive_Model!$D$49,IF(K2246="Gift Card",Predictive_Model!$D$50,IF(K2246="PayPal",Predictive_Model!$D$51,0))))+IF(N2246="Comedy",Predictive_Model!$D$53,IF(N2246="Documentary",Predictive_Model!$D$54,IF(N2246="Drama",Predictive_Model!$D$55,IF(N2246="Horror",Predictive_Model!$D$56,IF(N2246="Romance",Predictive_Model!$D$57,IF(N2246="Sci-Fi",Predictive_Model!$D$58,0)))))))))</f>
        <v>0.99960366818468138</v>
      </c>
      <c r="V2246" s="3" t="str">
        <f t="shared" si="356"/>
        <v>Critical</v>
      </c>
      <c r="W2246" s="6">
        <f t="shared" si="357"/>
        <v>8.99</v>
      </c>
      <c r="X2246" s="3" t="str">
        <f t="shared" si="358"/>
        <v>Priority 2</v>
      </c>
      <c r="Y2246" s="3" t="str">
        <f t="shared" si="359"/>
        <v>OK</v>
      </c>
    </row>
    <row r="2247" spans="1:25" x14ac:dyDescent="0.25">
      <c r="A2247" s="3" t="str">
        <f>Raw_Data!A2247</f>
        <v>ead812db-d371-4bc2-abb4-ca8c8471ca77</v>
      </c>
      <c r="B2247" s="3">
        <f>Raw_Data!B2247</f>
        <v>70</v>
      </c>
      <c r="C2247" s="3" t="str">
        <f>Raw_Data!C2247</f>
        <v>Other</v>
      </c>
      <c r="D2247" s="3" t="str">
        <f>Raw_Data!D2247</f>
        <v>Basic</v>
      </c>
      <c r="E2247" s="3">
        <f>Raw_Data!E2247</f>
        <v>8.26</v>
      </c>
      <c r="F2247" s="3">
        <f>Raw_Data!F2247</f>
        <v>2</v>
      </c>
      <c r="G2247" s="3" t="str">
        <f>Raw_Data!G2247</f>
        <v>Asia</v>
      </c>
      <c r="H2247" s="3" t="str">
        <f>Raw_Data!H2247</f>
        <v>TV</v>
      </c>
      <c r="I2247" s="3">
        <f>Raw_Data!I2247</f>
        <v>8.99</v>
      </c>
      <c r="J2247" s="3">
        <f>Raw_Data!J2247</f>
        <v>0</v>
      </c>
      <c r="K2247" s="3" t="str">
        <f>Raw_Data!K2247</f>
        <v>Debit Card</v>
      </c>
      <c r="L2247" s="3">
        <f>Raw_Data!L2247</f>
        <v>4</v>
      </c>
      <c r="M2247" s="3">
        <f>Raw_Data!M2247</f>
        <v>2.75</v>
      </c>
      <c r="N2247" s="3" t="str">
        <f>Raw_Data!N2247</f>
        <v>Comedy</v>
      </c>
      <c r="O2247" s="3" t="str">
        <f t="shared" si="350"/>
        <v>55-70</v>
      </c>
      <c r="P2247" s="3" t="str">
        <f t="shared" si="351"/>
        <v>&lt;10h</v>
      </c>
      <c r="Q2247" s="3" t="str">
        <f t="shared" si="352"/>
        <v>0-7d</v>
      </c>
      <c r="R2247" s="3" t="str">
        <f t="shared" si="353"/>
        <v>Medium</v>
      </c>
      <c r="S2247" s="3" t="str">
        <f t="shared" si="354"/>
        <v>Low</v>
      </c>
      <c r="T2247" s="3" t="str">
        <f t="shared" si="355"/>
        <v>Active</v>
      </c>
      <c r="U2247" s="4">
        <f>1/(1+EXP(-(Predictive_Model!$B$5+((B2247-Predictive_Model!$B$20)/Predictive_Model!$C$20)*Predictive_Model!$D$20+((E2247-Predictive_Model!$B$21)/Predictive_Model!$C$21)*Predictive_Model!$D$21+((F2247-Predictive_Model!$B$22)/Predictive_Model!$C$22)*Predictive_Model!$D$22+((I2247-Predictive_Model!$B$23)/Predictive_Model!$C$23)*Predictive_Model!$D$23+((L2247-Predictive_Model!$B$24)/Predictive_Model!$C$24)*Predictive_Model!$D$24+((M2247-Predictive_Model!$B$25)/Predictive_Model!$C$25)*Predictive_Model!$D$25+IF(C2247="Male",Predictive_Model!$D$31,IF(C2247="Other",Predictive_Model!$D$32,0))+IF(D2247="Premium",Predictive_Model!$D$34,IF(D2247="Standard",Predictive_Model!$D$35,0))+IF(G2247="Asia",Predictive_Model!$D$37,IF(G2247="Europe",Predictive_Model!$D$38,IF(G2247="North America",Predictive_Model!$D$39,IF(G2247="Oceania",Predictive_Model!$D$40,IF(G2247="South America",Predictive_Model!$D$41,0)))))+IF(H2247="Laptop",Predictive_Model!$D$43,IF(H2247="Mobile",Predictive_Model!$D$44,IF(H2247="TV",Predictive_Model!$D$45,IF(H2247="Tablet",Predictive_Model!$D$46,0))))+IF(K2247="Crypto",Predictive_Model!$D$48,IF(K2247="Debit Card",Predictive_Model!$D$49,IF(K2247="Gift Card",Predictive_Model!$D$50,IF(K2247="PayPal",Predictive_Model!$D$51,0))))+IF(N2247="Comedy",Predictive_Model!$D$53,IF(N2247="Documentary",Predictive_Model!$D$54,IF(N2247="Drama",Predictive_Model!$D$55,IF(N2247="Horror",Predictive_Model!$D$56,IF(N2247="Romance",Predictive_Model!$D$57,IF(N2247="Sci-Fi",Predictive_Model!$D$58,0)))))))))</f>
        <v>4.2128662178959053E-3</v>
      </c>
      <c r="V2247" s="3" t="str">
        <f t="shared" si="356"/>
        <v>Low</v>
      </c>
      <c r="W2247" s="6">
        <f t="shared" si="357"/>
        <v>3.7873667298884188E-2</v>
      </c>
      <c r="X2247" s="3" t="str">
        <f t="shared" si="358"/>
        <v>Monitor</v>
      </c>
      <c r="Y2247" s="3" t="str">
        <f t="shared" si="359"/>
        <v>OK</v>
      </c>
    </row>
    <row r="2248" spans="1:25" x14ac:dyDescent="0.25">
      <c r="A2248" s="3" t="str">
        <f>Raw_Data!A2248</f>
        <v>a3dfcf7d-3765-40d2-8a11-2111df14899b</v>
      </c>
      <c r="B2248" s="3">
        <f>Raw_Data!B2248</f>
        <v>49</v>
      </c>
      <c r="C2248" s="3" t="str">
        <f>Raw_Data!C2248</f>
        <v>Male</v>
      </c>
      <c r="D2248" s="3" t="str">
        <f>Raw_Data!D2248</f>
        <v>Standard</v>
      </c>
      <c r="E2248" s="3">
        <f>Raw_Data!E2248</f>
        <v>20.37</v>
      </c>
      <c r="F2248" s="3">
        <f>Raw_Data!F2248</f>
        <v>30</v>
      </c>
      <c r="G2248" s="3" t="str">
        <f>Raw_Data!G2248</f>
        <v>Europe</v>
      </c>
      <c r="H2248" s="3" t="str">
        <f>Raw_Data!H2248</f>
        <v>Mobile</v>
      </c>
      <c r="I2248" s="3">
        <f>Raw_Data!I2248</f>
        <v>13.99</v>
      </c>
      <c r="J2248" s="3">
        <f>Raw_Data!J2248</f>
        <v>0</v>
      </c>
      <c r="K2248" s="3" t="str">
        <f>Raw_Data!K2248</f>
        <v>Crypto</v>
      </c>
      <c r="L2248" s="3">
        <f>Raw_Data!L2248</f>
        <v>1</v>
      </c>
      <c r="M2248" s="3">
        <f>Raw_Data!M2248</f>
        <v>0.66</v>
      </c>
      <c r="N2248" s="3" t="str">
        <f>Raw_Data!N2248</f>
        <v>Drama</v>
      </c>
      <c r="O2248" s="3" t="str">
        <f t="shared" si="350"/>
        <v>45-54</v>
      </c>
      <c r="P2248" s="3" t="str">
        <f t="shared" si="351"/>
        <v>10-24h</v>
      </c>
      <c r="Q2248" s="3" t="str">
        <f t="shared" si="352"/>
        <v>22-45d</v>
      </c>
      <c r="R2248" s="3" t="str">
        <f t="shared" si="353"/>
        <v>Medium</v>
      </c>
      <c r="S2248" s="3" t="str">
        <f t="shared" si="354"/>
        <v>Mid</v>
      </c>
      <c r="T2248" s="3" t="str">
        <f t="shared" si="355"/>
        <v>Active</v>
      </c>
      <c r="U2248" s="4">
        <f>1/(1+EXP(-(Predictive_Model!$B$5+((B2248-Predictive_Model!$B$20)/Predictive_Model!$C$20)*Predictive_Model!$D$20+((E2248-Predictive_Model!$B$21)/Predictive_Model!$C$21)*Predictive_Model!$D$21+((F2248-Predictive_Model!$B$22)/Predictive_Model!$C$22)*Predictive_Model!$D$22+((I2248-Predictive_Model!$B$23)/Predictive_Model!$C$23)*Predictive_Model!$D$23+((L2248-Predictive_Model!$B$24)/Predictive_Model!$C$24)*Predictive_Model!$D$24+((M2248-Predictive_Model!$B$25)/Predictive_Model!$C$25)*Predictive_Model!$D$25+IF(C2248="Male",Predictive_Model!$D$31,IF(C2248="Other",Predictive_Model!$D$32,0))+IF(D2248="Premium",Predictive_Model!$D$34,IF(D2248="Standard",Predictive_Model!$D$35,0))+IF(G2248="Asia",Predictive_Model!$D$37,IF(G2248="Europe",Predictive_Model!$D$38,IF(G2248="North America",Predictive_Model!$D$39,IF(G2248="Oceania",Predictive_Model!$D$40,IF(G2248="South America",Predictive_Model!$D$41,0)))))+IF(H2248="Laptop",Predictive_Model!$D$43,IF(H2248="Mobile",Predictive_Model!$D$44,IF(H2248="TV",Predictive_Model!$D$45,IF(H2248="Tablet",Predictive_Model!$D$46,0))))+IF(K2248="Crypto",Predictive_Model!$D$48,IF(K2248="Debit Card",Predictive_Model!$D$49,IF(K2248="Gift Card",Predictive_Model!$D$50,IF(K2248="PayPal",Predictive_Model!$D$51,0))))+IF(N2248="Comedy",Predictive_Model!$D$53,IF(N2248="Documentary",Predictive_Model!$D$54,IF(N2248="Drama",Predictive_Model!$D$55,IF(N2248="Horror",Predictive_Model!$D$56,IF(N2248="Romance",Predictive_Model!$D$57,IF(N2248="Sci-Fi",Predictive_Model!$D$58,0)))))))))</f>
        <v>0.80747032166718313</v>
      </c>
      <c r="V2248" s="3" t="str">
        <f t="shared" si="356"/>
        <v>Critical</v>
      </c>
      <c r="W2248" s="6">
        <f t="shared" si="357"/>
        <v>11.296509800123893</v>
      </c>
      <c r="X2248" s="3" t="str">
        <f t="shared" si="358"/>
        <v>Priority 2</v>
      </c>
      <c r="Y2248" s="3" t="str">
        <f t="shared" si="359"/>
        <v>OK</v>
      </c>
    </row>
    <row r="2249" spans="1:25" x14ac:dyDescent="0.25">
      <c r="A2249" s="3" t="str">
        <f>Raw_Data!A2249</f>
        <v>46bdbd12-f628-49d0-850d-40ed37757cdc</v>
      </c>
      <c r="B2249" s="3">
        <f>Raw_Data!B2249</f>
        <v>30</v>
      </c>
      <c r="C2249" s="3" t="str">
        <f>Raw_Data!C2249</f>
        <v>Other</v>
      </c>
      <c r="D2249" s="3" t="str">
        <f>Raw_Data!D2249</f>
        <v>Standard</v>
      </c>
      <c r="E2249" s="3">
        <f>Raw_Data!E2249</f>
        <v>3.36</v>
      </c>
      <c r="F2249" s="3">
        <f>Raw_Data!F2249</f>
        <v>2</v>
      </c>
      <c r="G2249" s="3" t="str">
        <f>Raw_Data!G2249</f>
        <v>Oceania</v>
      </c>
      <c r="H2249" s="3" t="str">
        <f>Raw_Data!H2249</f>
        <v>Laptop</v>
      </c>
      <c r="I2249" s="3">
        <f>Raw_Data!I2249</f>
        <v>13.99</v>
      </c>
      <c r="J2249" s="3">
        <f>Raw_Data!J2249</f>
        <v>0</v>
      </c>
      <c r="K2249" s="3" t="str">
        <f>Raw_Data!K2249</f>
        <v>Crypto</v>
      </c>
      <c r="L2249" s="3">
        <f>Raw_Data!L2249</f>
        <v>2</v>
      </c>
      <c r="M2249" s="3">
        <f>Raw_Data!M2249</f>
        <v>1.1200000000000001</v>
      </c>
      <c r="N2249" s="3" t="str">
        <f>Raw_Data!N2249</f>
        <v>Sci-Fi</v>
      </c>
      <c r="O2249" s="3" t="str">
        <f t="shared" si="350"/>
        <v>25-34</v>
      </c>
      <c r="P2249" s="3" t="str">
        <f t="shared" si="351"/>
        <v>&lt;10h</v>
      </c>
      <c r="Q2249" s="3" t="str">
        <f t="shared" si="352"/>
        <v>0-7d</v>
      </c>
      <c r="R2249" s="3" t="str">
        <f t="shared" si="353"/>
        <v>Medium</v>
      </c>
      <c r="S2249" s="3" t="str">
        <f t="shared" si="354"/>
        <v>Mid</v>
      </c>
      <c r="T2249" s="3" t="str">
        <f t="shared" si="355"/>
        <v>Active</v>
      </c>
      <c r="U2249" s="4">
        <f>1/(1+EXP(-(Predictive_Model!$B$5+((B2249-Predictive_Model!$B$20)/Predictive_Model!$C$20)*Predictive_Model!$D$20+((E2249-Predictive_Model!$B$21)/Predictive_Model!$C$21)*Predictive_Model!$D$21+((F2249-Predictive_Model!$B$22)/Predictive_Model!$C$22)*Predictive_Model!$D$22+((I2249-Predictive_Model!$B$23)/Predictive_Model!$C$23)*Predictive_Model!$D$23+((L2249-Predictive_Model!$B$24)/Predictive_Model!$C$24)*Predictive_Model!$D$24+((M2249-Predictive_Model!$B$25)/Predictive_Model!$C$25)*Predictive_Model!$D$25+IF(C2249="Male",Predictive_Model!$D$31,IF(C2249="Other",Predictive_Model!$D$32,0))+IF(D2249="Premium",Predictive_Model!$D$34,IF(D2249="Standard",Predictive_Model!$D$35,0))+IF(G2249="Asia",Predictive_Model!$D$37,IF(G2249="Europe",Predictive_Model!$D$38,IF(G2249="North America",Predictive_Model!$D$39,IF(G2249="Oceania",Predictive_Model!$D$40,IF(G2249="South America",Predictive_Model!$D$41,0)))))+IF(H2249="Laptop",Predictive_Model!$D$43,IF(H2249="Mobile",Predictive_Model!$D$44,IF(H2249="TV",Predictive_Model!$D$45,IF(H2249="Tablet",Predictive_Model!$D$46,0))))+IF(K2249="Crypto",Predictive_Model!$D$48,IF(K2249="Debit Card",Predictive_Model!$D$49,IF(K2249="Gift Card",Predictive_Model!$D$50,IF(K2249="PayPal",Predictive_Model!$D$51,0))))+IF(N2249="Comedy",Predictive_Model!$D$53,IF(N2249="Documentary",Predictive_Model!$D$54,IF(N2249="Drama",Predictive_Model!$D$55,IF(N2249="Horror",Predictive_Model!$D$56,IF(N2249="Romance",Predictive_Model!$D$57,IF(N2249="Sci-Fi",Predictive_Model!$D$58,0)))))))))</f>
        <v>0.50725016253194366</v>
      </c>
      <c r="V2249" s="3" t="str">
        <f t="shared" si="356"/>
        <v>High</v>
      </c>
      <c r="W2249" s="6">
        <f t="shared" si="357"/>
        <v>7.0964297738218916</v>
      </c>
      <c r="X2249" s="3" t="str">
        <f t="shared" si="358"/>
        <v>Monitor</v>
      </c>
      <c r="Y2249" s="3" t="str">
        <f t="shared" si="359"/>
        <v>OK</v>
      </c>
    </row>
    <row r="2250" spans="1:25" x14ac:dyDescent="0.25">
      <c r="A2250" s="3" t="str">
        <f>Raw_Data!A2250</f>
        <v>7dca795d-ec1e-44b2-a87c-daa04461915a</v>
      </c>
      <c r="B2250" s="3">
        <f>Raw_Data!B2250</f>
        <v>43</v>
      </c>
      <c r="C2250" s="3" t="str">
        <f>Raw_Data!C2250</f>
        <v>Male</v>
      </c>
      <c r="D2250" s="3" t="str">
        <f>Raw_Data!D2250</f>
        <v>Basic</v>
      </c>
      <c r="E2250" s="3">
        <f>Raw_Data!E2250</f>
        <v>17.66</v>
      </c>
      <c r="F2250" s="3">
        <f>Raw_Data!F2250</f>
        <v>7</v>
      </c>
      <c r="G2250" s="3" t="str">
        <f>Raw_Data!G2250</f>
        <v>Asia</v>
      </c>
      <c r="H2250" s="3" t="str">
        <f>Raw_Data!H2250</f>
        <v>Laptop</v>
      </c>
      <c r="I2250" s="3">
        <f>Raw_Data!I2250</f>
        <v>8.99</v>
      </c>
      <c r="J2250" s="3">
        <f>Raw_Data!J2250</f>
        <v>0</v>
      </c>
      <c r="K2250" s="3" t="str">
        <f>Raw_Data!K2250</f>
        <v>Crypto</v>
      </c>
      <c r="L2250" s="3">
        <f>Raw_Data!L2250</f>
        <v>1</v>
      </c>
      <c r="M2250" s="3">
        <f>Raw_Data!M2250</f>
        <v>2.21</v>
      </c>
      <c r="N2250" s="3" t="str">
        <f>Raw_Data!N2250</f>
        <v>Horror</v>
      </c>
      <c r="O2250" s="3" t="str">
        <f t="shared" si="350"/>
        <v>35-44</v>
      </c>
      <c r="P2250" s="3" t="str">
        <f t="shared" si="351"/>
        <v>10-24h</v>
      </c>
      <c r="Q2250" s="3" t="str">
        <f t="shared" si="352"/>
        <v>0-7d</v>
      </c>
      <c r="R2250" s="3" t="str">
        <f t="shared" si="353"/>
        <v>Medium</v>
      </c>
      <c r="S2250" s="3" t="str">
        <f t="shared" si="354"/>
        <v>Low</v>
      </c>
      <c r="T2250" s="3" t="str">
        <f t="shared" si="355"/>
        <v>Active</v>
      </c>
      <c r="U2250" s="4">
        <f>1/(1+EXP(-(Predictive_Model!$B$5+((B2250-Predictive_Model!$B$20)/Predictive_Model!$C$20)*Predictive_Model!$D$20+((E2250-Predictive_Model!$B$21)/Predictive_Model!$C$21)*Predictive_Model!$D$21+((F2250-Predictive_Model!$B$22)/Predictive_Model!$C$22)*Predictive_Model!$D$22+((I2250-Predictive_Model!$B$23)/Predictive_Model!$C$23)*Predictive_Model!$D$23+((L2250-Predictive_Model!$B$24)/Predictive_Model!$C$24)*Predictive_Model!$D$24+((M2250-Predictive_Model!$B$25)/Predictive_Model!$C$25)*Predictive_Model!$D$25+IF(C2250="Male",Predictive_Model!$D$31,IF(C2250="Other",Predictive_Model!$D$32,0))+IF(D2250="Premium",Predictive_Model!$D$34,IF(D2250="Standard",Predictive_Model!$D$35,0))+IF(G2250="Asia",Predictive_Model!$D$37,IF(G2250="Europe",Predictive_Model!$D$38,IF(G2250="North America",Predictive_Model!$D$39,IF(G2250="Oceania",Predictive_Model!$D$40,IF(G2250="South America",Predictive_Model!$D$41,0)))))+IF(H2250="Laptop",Predictive_Model!$D$43,IF(H2250="Mobile",Predictive_Model!$D$44,IF(H2250="TV",Predictive_Model!$D$45,IF(H2250="Tablet",Predictive_Model!$D$46,0))))+IF(K2250="Crypto",Predictive_Model!$D$48,IF(K2250="Debit Card",Predictive_Model!$D$49,IF(K2250="Gift Card",Predictive_Model!$D$50,IF(K2250="PayPal",Predictive_Model!$D$51,0))))+IF(N2250="Comedy",Predictive_Model!$D$53,IF(N2250="Documentary",Predictive_Model!$D$54,IF(N2250="Drama",Predictive_Model!$D$55,IF(N2250="Horror",Predictive_Model!$D$56,IF(N2250="Romance",Predictive_Model!$D$57,IF(N2250="Sci-Fi",Predictive_Model!$D$58,0)))))))))</f>
        <v>1.7748775672369065E-2</v>
      </c>
      <c r="V2250" s="3" t="str">
        <f t="shared" si="356"/>
        <v>Low</v>
      </c>
      <c r="W2250" s="6">
        <f t="shared" si="357"/>
        <v>0.1595614932945979</v>
      </c>
      <c r="X2250" s="3" t="str">
        <f t="shared" si="358"/>
        <v>Monitor</v>
      </c>
      <c r="Y2250" s="3" t="str">
        <f t="shared" si="359"/>
        <v>OK</v>
      </c>
    </row>
    <row r="2251" spans="1:25" x14ac:dyDescent="0.25">
      <c r="A2251" s="3" t="str">
        <f>Raw_Data!A2251</f>
        <v>ea9dd8be-c392-42e1-8ccc-ace56b211966</v>
      </c>
      <c r="B2251" s="3">
        <f>Raw_Data!B2251</f>
        <v>47</v>
      </c>
      <c r="C2251" s="3" t="str">
        <f>Raw_Data!C2251</f>
        <v>Male</v>
      </c>
      <c r="D2251" s="3" t="str">
        <f>Raw_Data!D2251</f>
        <v>Basic</v>
      </c>
      <c r="E2251" s="3">
        <f>Raw_Data!E2251</f>
        <v>0.83</v>
      </c>
      <c r="F2251" s="3">
        <f>Raw_Data!F2251</f>
        <v>42</v>
      </c>
      <c r="G2251" s="3" t="str">
        <f>Raw_Data!G2251</f>
        <v>North America</v>
      </c>
      <c r="H2251" s="3" t="str">
        <f>Raw_Data!H2251</f>
        <v>TV</v>
      </c>
      <c r="I2251" s="3">
        <f>Raw_Data!I2251</f>
        <v>8.99</v>
      </c>
      <c r="J2251" s="3">
        <f>Raw_Data!J2251</f>
        <v>1</v>
      </c>
      <c r="K2251" s="3" t="str">
        <f>Raw_Data!K2251</f>
        <v>Credit Card</v>
      </c>
      <c r="L2251" s="3">
        <f>Raw_Data!L2251</f>
        <v>2</v>
      </c>
      <c r="M2251" s="3">
        <f>Raw_Data!M2251</f>
        <v>0.02</v>
      </c>
      <c r="N2251" s="3" t="str">
        <f>Raw_Data!N2251</f>
        <v>Horror</v>
      </c>
      <c r="O2251" s="3" t="str">
        <f t="shared" si="350"/>
        <v>45-54</v>
      </c>
      <c r="P2251" s="3" t="str">
        <f t="shared" si="351"/>
        <v>&lt;10h</v>
      </c>
      <c r="Q2251" s="3" t="str">
        <f t="shared" si="352"/>
        <v>22-45d</v>
      </c>
      <c r="R2251" s="3" t="str">
        <f t="shared" si="353"/>
        <v>Medium</v>
      </c>
      <c r="S2251" s="3" t="str">
        <f t="shared" si="354"/>
        <v>Low</v>
      </c>
      <c r="T2251" s="3" t="str">
        <f t="shared" si="355"/>
        <v>Churned</v>
      </c>
      <c r="U2251" s="4">
        <f>1/(1+EXP(-(Predictive_Model!$B$5+((B2251-Predictive_Model!$B$20)/Predictive_Model!$C$20)*Predictive_Model!$D$20+((E2251-Predictive_Model!$B$21)/Predictive_Model!$C$21)*Predictive_Model!$D$21+((F2251-Predictive_Model!$B$22)/Predictive_Model!$C$22)*Predictive_Model!$D$22+((I2251-Predictive_Model!$B$23)/Predictive_Model!$C$23)*Predictive_Model!$D$23+((L2251-Predictive_Model!$B$24)/Predictive_Model!$C$24)*Predictive_Model!$D$24+((M2251-Predictive_Model!$B$25)/Predictive_Model!$C$25)*Predictive_Model!$D$25+IF(C2251="Male",Predictive_Model!$D$31,IF(C2251="Other",Predictive_Model!$D$32,0))+IF(D2251="Premium",Predictive_Model!$D$34,IF(D2251="Standard",Predictive_Model!$D$35,0))+IF(G2251="Asia",Predictive_Model!$D$37,IF(G2251="Europe",Predictive_Model!$D$38,IF(G2251="North America",Predictive_Model!$D$39,IF(G2251="Oceania",Predictive_Model!$D$40,IF(G2251="South America",Predictive_Model!$D$41,0)))))+IF(H2251="Laptop",Predictive_Model!$D$43,IF(H2251="Mobile",Predictive_Model!$D$44,IF(H2251="TV",Predictive_Model!$D$45,IF(H2251="Tablet",Predictive_Model!$D$46,0))))+IF(K2251="Crypto",Predictive_Model!$D$48,IF(K2251="Debit Card",Predictive_Model!$D$49,IF(K2251="Gift Card",Predictive_Model!$D$50,IF(K2251="PayPal",Predictive_Model!$D$51,0))))+IF(N2251="Comedy",Predictive_Model!$D$53,IF(N2251="Documentary",Predictive_Model!$D$54,IF(N2251="Drama",Predictive_Model!$D$55,IF(N2251="Horror",Predictive_Model!$D$56,IF(N2251="Romance",Predictive_Model!$D$57,IF(N2251="Sci-Fi",Predictive_Model!$D$58,0)))))))))</f>
        <v>0.99985956991509739</v>
      </c>
      <c r="V2251" s="3" t="str">
        <f t="shared" si="356"/>
        <v>Critical</v>
      </c>
      <c r="W2251" s="6">
        <f t="shared" si="357"/>
        <v>8.99</v>
      </c>
      <c r="X2251" s="3" t="str">
        <f t="shared" si="358"/>
        <v>Priority 2</v>
      </c>
      <c r="Y2251" s="3" t="str">
        <f t="shared" si="359"/>
        <v>OK</v>
      </c>
    </row>
    <row r="2252" spans="1:25" x14ac:dyDescent="0.25">
      <c r="A2252" s="3" t="str">
        <f>Raw_Data!A2252</f>
        <v>6d7cc8e5-2cc5-46a0-84c8-43c7f87daf9a</v>
      </c>
      <c r="B2252" s="3">
        <f>Raw_Data!B2252</f>
        <v>47</v>
      </c>
      <c r="C2252" s="3" t="str">
        <f>Raw_Data!C2252</f>
        <v>Male</v>
      </c>
      <c r="D2252" s="3" t="str">
        <f>Raw_Data!D2252</f>
        <v>Premium</v>
      </c>
      <c r="E2252" s="3">
        <f>Raw_Data!E2252</f>
        <v>25.17</v>
      </c>
      <c r="F2252" s="3">
        <f>Raw_Data!F2252</f>
        <v>1</v>
      </c>
      <c r="G2252" s="3" t="str">
        <f>Raw_Data!G2252</f>
        <v>Africa</v>
      </c>
      <c r="H2252" s="3" t="str">
        <f>Raw_Data!H2252</f>
        <v>Desktop</v>
      </c>
      <c r="I2252" s="3">
        <f>Raw_Data!I2252</f>
        <v>17.989999999999998</v>
      </c>
      <c r="J2252" s="3">
        <f>Raw_Data!J2252</f>
        <v>0</v>
      </c>
      <c r="K2252" s="3" t="str">
        <f>Raw_Data!K2252</f>
        <v>Crypto</v>
      </c>
      <c r="L2252" s="3">
        <f>Raw_Data!L2252</f>
        <v>5</v>
      </c>
      <c r="M2252" s="3">
        <f>Raw_Data!M2252</f>
        <v>12.59</v>
      </c>
      <c r="N2252" s="3" t="str">
        <f>Raw_Data!N2252</f>
        <v>Sci-Fi</v>
      </c>
      <c r="O2252" s="3" t="str">
        <f t="shared" si="350"/>
        <v>45-54</v>
      </c>
      <c r="P2252" s="3" t="str">
        <f t="shared" si="351"/>
        <v>25-49h</v>
      </c>
      <c r="Q2252" s="3" t="str">
        <f t="shared" si="352"/>
        <v>0-7d</v>
      </c>
      <c r="R2252" s="3" t="str">
        <f t="shared" si="353"/>
        <v>High</v>
      </c>
      <c r="S2252" s="3" t="str">
        <f t="shared" si="354"/>
        <v>High</v>
      </c>
      <c r="T2252" s="3" t="str">
        <f t="shared" si="355"/>
        <v>Active</v>
      </c>
      <c r="U2252" s="4">
        <f>1/(1+EXP(-(Predictive_Model!$B$5+((B2252-Predictive_Model!$B$20)/Predictive_Model!$C$20)*Predictive_Model!$D$20+((E2252-Predictive_Model!$B$21)/Predictive_Model!$C$21)*Predictive_Model!$D$21+((F2252-Predictive_Model!$B$22)/Predictive_Model!$C$22)*Predictive_Model!$D$22+((I2252-Predictive_Model!$B$23)/Predictive_Model!$C$23)*Predictive_Model!$D$23+((L2252-Predictive_Model!$B$24)/Predictive_Model!$C$24)*Predictive_Model!$D$24+((M2252-Predictive_Model!$B$25)/Predictive_Model!$C$25)*Predictive_Model!$D$25+IF(C2252="Male",Predictive_Model!$D$31,IF(C2252="Other",Predictive_Model!$D$32,0))+IF(D2252="Premium",Predictive_Model!$D$34,IF(D2252="Standard",Predictive_Model!$D$35,0))+IF(G2252="Asia",Predictive_Model!$D$37,IF(G2252="Europe",Predictive_Model!$D$38,IF(G2252="North America",Predictive_Model!$D$39,IF(G2252="Oceania",Predictive_Model!$D$40,IF(G2252="South America",Predictive_Model!$D$41,0)))))+IF(H2252="Laptop",Predictive_Model!$D$43,IF(H2252="Mobile",Predictive_Model!$D$44,IF(H2252="TV",Predictive_Model!$D$45,IF(H2252="Tablet",Predictive_Model!$D$46,0))))+IF(K2252="Crypto",Predictive_Model!$D$48,IF(K2252="Debit Card",Predictive_Model!$D$49,IF(K2252="Gift Card",Predictive_Model!$D$50,IF(K2252="PayPal",Predictive_Model!$D$51,0))))+IF(N2252="Comedy",Predictive_Model!$D$53,IF(N2252="Documentary",Predictive_Model!$D$54,IF(N2252="Drama",Predictive_Model!$D$55,IF(N2252="Horror",Predictive_Model!$D$56,IF(N2252="Romance",Predictive_Model!$D$57,IF(N2252="Sci-Fi",Predictive_Model!$D$58,0)))))))))</f>
        <v>4.5964396928279219E-14</v>
      </c>
      <c r="V2252" s="3" t="str">
        <f t="shared" si="356"/>
        <v>Low</v>
      </c>
      <c r="W2252" s="6">
        <f t="shared" si="357"/>
        <v>8.2689950073974307E-13</v>
      </c>
      <c r="X2252" s="3" t="str">
        <f t="shared" si="358"/>
        <v>Monitor</v>
      </c>
      <c r="Y2252" s="3" t="str">
        <f t="shared" si="359"/>
        <v>OK</v>
      </c>
    </row>
    <row r="2253" spans="1:25" x14ac:dyDescent="0.25">
      <c r="A2253" s="3" t="str">
        <f>Raw_Data!A2253</f>
        <v>1b88d370-7853-4579-99af-dc942e3f248f</v>
      </c>
      <c r="B2253" s="3">
        <f>Raw_Data!B2253</f>
        <v>51</v>
      </c>
      <c r="C2253" s="3" t="str">
        <f>Raw_Data!C2253</f>
        <v>Female</v>
      </c>
      <c r="D2253" s="3" t="str">
        <f>Raw_Data!D2253</f>
        <v>Standard</v>
      </c>
      <c r="E2253" s="3">
        <f>Raw_Data!E2253</f>
        <v>6.79</v>
      </c>
      <c r="F2253" s="3">
        <f>Raw_Data!F2253</f>
        <v>3</v>
      </c>
      <c r="G2253" s="3" t="str">
        <f>Raw_Data!G2253</f>
        <v>Asia</v>
      </c>
      <c r="H2253" s="3" t="str">
        <f>Raw_Data!H2253</f>
        <v>Tablet</v>
      </c>
      <c r="I2253" s="3">
        <f>Raw_Data!I2253</f>
        <v>13.99</v>
      </c>
      <c r="J2253" s="3">
        <f>Raw_Data!J2253</f>
        <v>0</v>
      </c>
      <c r="K2253" s="3" t="str">
        <f>Raw_Data!K2253</f>
        <v>Gift Card</v>
      </c>
      <c r="L2253" s="3">
        <f>Raw_Data!L2253</f>
        <v>4</v>
      </c>
      <c r="M2253" s="3">
        <f>Raw_Data!M2253</f>
        <v>1.7</v>
      </c>
      <c r="N2253" s="3" t="str">
        <f>Raw_Data!N2253</f>
        <v>Action</v>
      </c>
      <c r="O2253" s="3" t="str">
        <f t="shared" si="350"/>
        <v>45-54</v>
      </c>
      <c r="P2253" s="3" t="str">
        <f t="shared" si="351"/>
        <v>&lt;10h</v>
      </c>
      <c r="Q2253" s="3" t="str">
        <f t="shared" si="352"/>
        <v>0-7d</v>
      </c>
      <c r="R2253" s="3" t="str">
        <f t="shared" si="353"/>
        <v>Medium</v>
      </c>
      <c r="S2253" s="3" t="str">
        <f t="shared" si="354"/>
        <v>Mid</v>
      </c>
      <c r="T2253" s="3" t="str">
        <f t="shared" si="355"/>
        <v>Active</v>
      </c>
      <c r="U2253" s="4">
        <f>1/(1+EXP(-(Predictive_Model!$B$5+((B2253-Predictive_Model!$B$20)/Predictive_Model!$C$20)*Predictive_Model!$D$20+((E2253-Predictive_Model!$B$21)/Predictive_Model!$C$21)*Predictive_Model!$D$21+((F2253-Predictive_Model!$B$22)/Predictive_Model!$C$22)*Predictive_Model!$D$22+((I2253-Predictive_Model!$B$23)/Predictive_Model!$C$23)*Predictive_Model!$D$23+((L2253-Predictive_Model!$B$24)/Predictive_Model!$C$24)*Predictive_Model!$D$24+((M2253-Predictive_Model!$B$25)/Predictive_Model!$C$25)*Predictive_Model!$D$25+IF(C2253="Male",Predictive_Model!$D$31,IF(C2253="Other",Predictive_Model!$D$32,0))+IF(D2253="Premium",Predictive_Model!$D$34,IF(D2253="Standard",Predictive_Model!$D$35,0))+IF(G2253="Asia",Predictive_Model!$D$37,IF(G2253="Europe",Predictive_Model!$D$38,IF(G2253="North America",Predictive_Model!$D$39,IF(G2253="Oceania",Predictive_Model!$D$40,IF(G2253="South America",Predictive_Model!$D$41,0)))))+IF(H2253="Laptop",Predictive_Model!$D$43,IF(H2253="Mobile",Predictive_Model!$D$44,IF(H2253="TV",Predictive_Model!$D$45,IF(H2253="Tablet",Predictive_Model!$D$46,0))))+IF(K2253="Crypto",Predictive_Model!$D$48,IF(K2253="Debit Card",Predictive_Model!$D$49,IF(K2253="Gift Card",Predictive_Model!$D$50,IF(K2253="PayPal",Predictive_Model!$D$51,0))))+IF(N2253="Comedy",Predictive_Model!$D$53,IF(N2253="Documentary",Predictive_Model!$D$54,IF(N2253="Drama",Predictive_Model!$D$55,IF(N2253="Horror",Predictive_Model!$D$56,IF(N2253="Romance",Predictive_Model!$D$57,IF(N2253="Sci-Fi",Predictive_Model!$D$58,0)))))))))</f>
        <v>0.14588207538454323</v>
      </c>
      <c r="V2253" s="3" t="str">
        <f t="shared" si="356"/>
        <v>Low</v>
      </c>
      <c r="W2253" s="6">
        <f t="shared" si="357"/>
        <v>2.0408902346297597</v>
      </c>
      <c r="X2253" s="3" t="str">
        <f t="shared" si="358"/>
        <v>Monitor</v>
      </c>
      <c r="Y2253" s="3" t="str">
        <f t="shared" si="359"/>
        <v>OK</v>
      </c>
    </row>
    <row r="2254" spans="1:25" x14ac:dyDescent="0.25">
      <c r="A2254" s="3" t="str">
        <f>Raw_Data!A2254</f>
        <v>b8c06b97-66a7-492f-9ee4-a115b51e9dcf</v>
      </c>
      <c r="B2254" s="3">
        <f>Raw_Data!B2254</f>
        <v>38</v>
      </c>
      <c r="C2254" s="3" t="str">
        <f>Raw_Data!C2254</f>
        <v>Male</v>
      </c>
      <c r="D2254" s="3" t="str">
        <f>Raw_Data!D2254</f>
        <v>Premium</v>
      </c>
      <c r="E2254" s="3">
        <f>Raw_Data!E2254</f>
        <v>11.56</v>
      </c>
      <c r="F2254" s="3">
        <f>Raw_Data!F2254</f>
        <v>38</v>
      </c>
      <c r="G2254" s="3" t="str">
        <f>Raw_Data!G2254</f>
        <v>North America</v>
      </c>
      <c r="H2254" s="3" t="str">
        <f>Raw_Data!H2254</f>
        <v>Mobile</v>
      </c>
      <c r="I2254" s="3">
        <f>Raw_Data!I2254</f>
        <v>17.989999999999998</v>
      </c>
      <c r="J2254" s="3">
        <f>Raw_Data!J2254</f>
        <v>1</v>
      </c>
      <c r="K2254" s="3" t="str">
        <f>Raw_Data!K2254</f>
        <v>Gift Card</v>
      </c>
      <c r="L2254" s="3">
        <f>Raw_Data!L2254</f>
        <v>4</v>
      </c>
      <c r="M2254" s="3">
        <f>Raw_Data!M2254</f>
        <v>0.3</v>
      </c>
      <c r="N2254" s="3" t="str">
        <f>Raw_Data!N2254</f>
        <v>Romance</v>
      </c>
      <c r="O2254" s="3" t="str">
        <f t="shared" si="350"/>
        <v>35-44</v>
      </c>
      <c r="P2254" s="3" t="str">
        <f t="shared" si="351"/>
        <v>10-24h</v>
      </c>
      <c r="Q2254" s="3" t="str">
        <f t="shared" si="352"/>
        <v>22-45d</v>
      </c>
      <c r="R2254" s="3" t="str">
        <f t="shared" si="353"/>
        <v>Medium</v>
      </c>
      <c r="S2254" s="3" t="str">
        <f t="shared" si="354"/>
        <v>High</v>
      </c>
      <c r="T2254" s="3" t="str">
        <f t="shared" si="355"/>
        <v>Churned</v>
      </c>
      <c r="U2254" s="4">
        <f>1/(1+EXP(-(Predictive_Model!$B$5+((B2254-Predictive_Model!$B$20)/Predictive_Model!$C$20)*Predictive_Model!$D$20+((E2254-Predictive_Model!$B$21)/Predictive_Model!$C$21)*Predictive_Model!$D$21+((F2254-Predictive_Model!$B$22)/Predictive_Model!$C$22)*Predictive_Model!$D$22+((I2254-Predictive_Model!$B$23)/Predictive_Model!$C$23)*Predictive_Model!$D$23+((L2254-Predictive_Model!$B$24)/Predictive_Model!$C$24)*Predictive_Model!$D$24+((M2254-Predictive_Model!$B$25)/Predictive_Model!$C$25)*Predictive_Model!$D$25+IF(C2254="Male",Predictive_Model!$D$31,IF(C2254="Other",Predictive_Model!$D$32,0))+IF(D2254="Premium",Predictive_Model!$D$34,IF(D2254="Standard",Predictive_Model!$D$35,0))+IF(G2254="Asia",Predictive_Model!$D$37,IF(G2254="Europe",Predictive_Model!$D$38,IF(G2254="North America",Predictive_Model!$D$39,IF(G2254="Oceania",Predictive_Model!$D$40,IF(G2254="South America",Predictive_Model!$D$41,0)))))+IF(H2254="Laptop",Predictive_Model!$D$43,IF(H2254="Mobile",Predictive_Model!$D$44,IF(H2254="TV",Predictive_Model!$D$45,IF(H2254="Tablet",Predictive_Model!$D$46,0))))+IF(K2254="Crypto",Predictive_Model!$D$48,IF(K2254="Debit Card",Predictive_Model!$D$49,IF(K2254="Gift Card",Predictive_Model!$D$50,IF(K2254="PayPal",Predictive_Model!$D$51,0))))+IF(N2254="Comedy",Predictive_Model!$D$53,IF(N2254="Documentary",Predictive_Model!$D$54,IF(N2254="Drama",Predictive_Model!$D$55,IF(N2254="Horror",Predictive_Model!$D$56,IF(N2254="Romance",Predictive_Model!$D$57,IF(N2254="Sci-Fi",Predictive_Model!$D$58,0)))))))))</f>
        <v>0.90047856659509129</v>
      </c>
      <c r="V2254" s="3" t="str">
        <f t="shared" si="356"/>
        <v>Critical</v>
      </c>
      <c r="W2254" s="6">
        <f t="shared" si="357"/>
        <v>17.989999999999998</v>
      </c>
      <c r="X2254" s="3" t="str">
        <f t="shared" si="358"/>
        <v>Priority 1</v>
      </c>
      <c r="Y2254" s="3" t="str">
        <f t="shared" si="359"/>
        <v>OK</v>
      </c>
    </row>
    <row r="2255" spans="1:25" x14ac:dyDescent="0.25">
      <c r="A2255" s="3" t="str">
        <f>Raw_Data!A2255</f>
        <v>ee89f93f-b2ff-459e-93a2-ea8bfa7992f6</v>
      </c>
      <c r="B2255" s="3">
        <f>Raw_Data!B2255</f>
        <v>48</v>
      </c>
      <c r="C2255" s="3" t="str">
        <f>Raw_Data!C2255</f>
        <v>Other</v>
      </c>
      <c r="D2255" s="3" t="str">
        <f>Raw_Data!D2255</f>
        <v>Basic</v>
      </c>
      <c r="E2255" s="3">
        <f>Raw_Data!E2255</f>
        <v>60.85</v>
      </c>
      <c r="F2255" s="3">
        <f>Raw_Data!F2255</f>
        <v>10</v>
      </c>
      <c r="G2255" s="3" t="str">
        <f>Raw_Data!G2255</f>
        <v>Africa</v>
      </c>
      <c r="H2255" s="3" t="str">
        <f>Raw_Data!H2255</f>
        <v>Desktop</v>
      </c>
      <c r="I2255" s="3">
        <f>Raw_Data!I2255</f>
        <v>8.99</v>
      </c>
      <c r="J2255" s="3">
        <f>Raw_Data!J2255</f>
        <v>0</v>
      </c>
      <c r="K2255" s="3" t="str">
        <f>Raw_Data!K2255</f>
        <v>Debit Card</v>
      </c>
      <c r="L2255" s="3">
        <f>Raw_Data!L2255</f>
        <v>5</v>
      </c>
      <c r="M2255" s="3">
        <f>Raw_Data!M2255</f>
        <v>5.53</v>
      </c>
      <c r="N2255" s="3" t="str">
        <f>Raw_Data!N2255</f>
        <v>Horror</v>
      </c>
      <c r="O2255" s="3" t="str">
        <f t="shared" si="350"/>
        <v>45-54</v>
      </c>
      <c r="P2255" s="3" t="str">
        <f t="shared" si="351"/>
        <v>50h+</v>
      </c>
      <c r="Q2255" s="3" t="str">
        <f t="shared" si="352"/>
        <v>8-21d</v>
      </c>
      <c r="R2255" s="3" t="str">
        <f t="shared" si="353"/>
        <v>High</v>
      </c>
      <c r="S2255" s="3" t="str">
        <f t="shared" si="354"/>
        <v>Low</v>
      </c>
      <c r="T2255" s="3" t="str">
        <f t="shared" si="355"/>
        <v>Active</v>
      </c>
      <c r="U2255" s="4">
        <f>1/(1+EXP(-(Predictive_Model!$B$5+((B2255-Predictive_Model!$B$20)/Predictive_Model!$C$20)*Predictive_Model!$D$20+((E2255-Predictive_Model!$B$21)/Predictive_Model!$C$21)*Predictive_Model!$D$21+((F2255-Predictive_Model!$B$22)/Predictive_Model!$C$22)*Predictive_Model!$D$22+((I2255-Predictive_Model!$B$23)/Predictive_Model!$C$23)*Predictive_Model!$D$23+((L2255-Predictive_Model!$B$24)/Predictive_Model!$C$24)*Predictive_Model!$D$24+((M2255-Predictive_Model!$B$25)/Predictive_Model!$C$25)*Predictive_Model!$D$25+IF(C2255="Male",Predictive_Model!$D$31,IF(C2255="Other",Predictive_Model!$D$32,0))+IF(D2255="Premium",Predictive_Model!$D$34,IF(D2255="Standard",Predictive_Model!$D$35,0))+IF(G2255="Asia",Predictive_Model!$D$37,IF(G2255="Europe",Predictive_Model!$D$38,IF(G2255="North America",Predictive_Model!$D$39,IF(G2255="Oceania",Predictive_Model!$D$40,IF(G2255="South America",Predictive_Model!$D$41,0)))))+IF(H2255="Laptop",Predictive_Model!$D$43,IF(H2255="Mobile",Predictive_Model!$D$44,IF(H2255="TV",Predictive_Model!$D$45,IF(H2255="Tablet",Predictive_Model!$D$46,0))))+IF(K2255="Crypto",Predictive_Model!$D$48,IF(K2255="Debit Card",Predictive_Model!$D$49,IF(K2255="Gift Card",Predictive_Model!$D$50,IF(K2255="PayPal",Predictive_Model!$D$51,0))))+IF(N2255="Comedy",Predictive_Model!$D$53,IF(N2255="Documentary",Predictive_Model!$D$54,IF(N2255="Drama",Predictive_Model!$D$55,IF(N2255="Horror",Predictive_Model!$D$56,IF(N2255="Romance",Predictive_Model!$D$57,IF(N2255="Sci-Fi",Predictive_Model!$D$58,0)))))))))</f>
        <v>4.5104291216525015E-12</v>
      </c>
      <c r="V2255" s="3" t="str">
        <f t="shared" si="356"/>
        <v>Low</v>
      </c>
      <c r="W2255" s="6">
        <f t="shared" si="357"/>
        <v>4.0548757803655988E-11</v>
      </c>
      <c r="X2255" s="3" t="str">
        <f t="shared" si="358"/>
        <v>Monitor</v>
      </c>
      <c r="Y2255" s="3" t="str">
        <f t="shared" si="359"/>
        <v>OK</v>
      </c>
    </row>
    <row r="2256" spans="1:25" x14ac:dyDescent="0.25">
      <c r="A2256" s="3" t="str">
        <f>Raw_Data!A2256</f>
        <v>4473c5da-f69b-4fd8-9a33-1838c1e09fc6</v>
      </c>
      <c r="B2256" s="3">
        <f>Raw_Data!B2256</f>
        <v>28</v>
      </c>
      <c r="C2256" s="3" t="str">
        <f>Raw_Data!C2256</f>
        <v>Male</v>
      </c>
      <c r="D2256" s="3" t="str">
        <f>Raw_Data!D2256</f>
        <v>Standard</v>
      </c>
      <c r="E2256" s="3">
        <f>Raw_Data!E2256</f>
        <v>5.29</v>
      </c>
      <c r="F2256" s="3">
        <f>Raw_Data!F2256</f>
        <v>18</v>
      </c>
      <c r="G2256" s="3" t="str">
        <f>Raw_Data!G2256</f>
        <v>Europe</v>
      </c>
      <c r="H2256" s="3" t="str">
        <f>Raw_Data!H2256</f>
        <v>Desktop</v>
      </c>
      <c r="I2256" s="3">
        <f>Raw_Data!I2256</f>
        <v>13.99</v>
      </c>
      <c r="J2256" s="3">
        <f>Raw_Data!J2256</f>
        <v>0</v>
      </c>
      <c r="K2256" s="3" t="str">
        <f>Raw_Data!K2256</f>
        <v>Debit Card</v>
      </c>
      <c r="L2256" s="3">
        <f>Raw_Data!L2256</f>
        <v>1</v>
      </c>
      <c r="M2256" s="3">
        <f>Raw_Data!M2256</f>
        <v>0.28000000000000003</v>
      </c>
      <c r="N2256" s="3" t="str">
        <f>Raw_Data!N2256</f>
        <v>Horror</v>
      </c>
      <c r="O2256" s="3" t="str">
        <f t="shared" si="350"/>
        <v>25-34</v>
      </c>
      <c r="P2256" s="3" t="str">
        <f t="shared" si="351"/>
        <v>&lt;10h</v>
      </c>
      <c r="Q2256" s="3" t="str">
        <f t="shared" si="352"/>
        <v>8-21d</v>
      </c>
      <c r="R2256" s="3" t="str">
        <f t="shared" si="353"/>
        <v>Medium</v>
      </c>
      <c r="S2256" s="3" t="str">
        <f t="shared" si="354"/>
        <v>Mid</v>
      </c>
      <c r="T2256" s="3" t="str">
        <f t="shared" si="355"/>
        <v>Active</v>
      </c>
      <c r="U2256" s="4">
        <f>1/(1+EXP(-(Predictive_Model!$B$5+((B2256-Predictive_Model!$B$20)/Predictive_Model!$C$20)*Predictive_Model!$D$20+((E2256-Predictive_Model!$B$21)/Predictive_Model!$C$21)*Predictive_Model!$D$21+((F2256-Predictive_Model!$B$22)/Predictive_Model!$C$22)*Predictive_Model!$D$22+((I2256-Predictive_Model!$B$23)/Predictive_Model!$C$23)*Predictive_Model!$D$23+((L2256-Predictive_Model!$B$24)/Predictive_Model!$C$24)*Predictive_Model!$D$24+((M2256-Predictive_Model!$B$25)/Predictive_Model!$C$25)*Predictive_Model!$D$25+IF(C2256="Male",Predictive_Model!$D$31,IF(C2256="Other",Predictive_Model!$D$32,0))+IF(D2256="Premium",Predictive_Model!$D$34,IF(D2256="Standard",Predictive_Model!$D$35,0))+IF(G2256="Asia",Predictive_Model!$D$37,IF(G2256="Europe",Predictive_Model!$D$38,IF(G2256="North America",Predictive_Model!$D$39,IF(G2256="Oceania",Predictive_Model!$D$40,IF(G2256="South America",Predictive_Model!$D$41,0)))))+IF(H2256="Laptop",Predictive_Model!$D$43,IF(H2256="Mobile",Predictive_Model!$D$44,IF(H2256="TV",Predictive_Model!$D$45,IF(H2256="Tablet",Predictive_Model!$D$46,0))))+IF(K2256="Crypto",Predictive_Model!$D$48,IF(K2256="Debit Card",Predictive_Model!$D$49,IF(K2256="Gift Card",Predictive_Model!$D$50,IF(K2256="PayPal",Predictive_Model!$D$51,0))))+IF(N2256="Comedy",Predictive_Model!$D$53,IF(N2256="Documentary",Predictive_Model!$D$54,IF(N2256="Drama",Predictive_Model!$D$55,IF(N2256="Horror",Predictive_Model!$D$56,IF(N2256="Romance",Predictive_Model!$D$57,IF(N2256="Sci-Fi",Predictive_Model!$D$58,0)))))))))</f>
        <v>0.96653447796929104</v>
      </c>
      <c r="V2256" s="3" t="str">
        <f t="shared" si="356"/>
        <v>Critical</v>
      </c>
      <c r="W2256" s="6">
        <f t="shared" si="357"/>
        <v>13.521817346790382</v>
      </c>
      <c r="X2256" s="3" t="str">
        <f t="shared" si="358"/>
        <v>Priority 2</v>
      </c>
      <c r="Y2256" s="3" t="str">
        <f t="shared" si="359"/>
        <v>OK</v>
      </c>
    </row>
    <row r="2257" spans="1:25" x14ac:dyDescent="0.25">
      <c r="A2257" s="3" t="str">
        <f>Raw_Data!A2257</f>
        <v>6b31ebd3-0df5-4c2f-a137-a81d2c18e90a</v>
      </c>
      <c r="B2257" s="3">
        <f>Raw_Data!B2257</f>
        <v>32</v>
      </c>
      <c r="C2257" s="3" t="str">
        <f>Raw_Data!C2257</f>
        <v>Female</v>
      </c>
      <c r="D2257" s="3" t="str">
        <f>Raw_Data!D2257</f>
        <v>Standard</v>
      </c>
      <c r="E2257" s="3">
        <f>Raw_Data!E2257</f>
        <v>1.7</v>
      </c>
      <c r="F2257" s="3">
        <f>Raw_Data!F2257</f>
        <v>45</v>
      </c>
      <c r="G2257" s="3" t="str">
        <f>Raw_Data!G2257</f>
        <v>Africa</v>
      </c>
      <c r="H2257" s="3" t="str">
        <f>Raw_Data!H2257</f>
        <v>Mobile</v>
      </c>
      <c r="I2257" s="3">
        <f>Raw_Data!I2257</f>
        <v>13.99</v>
      </c>
      <c r="J2257" s="3">
        <f>Raw_Data!J2257</f>
        <v>1</v>
      </c>
      <c r="K2257" s="3" t="str">
        <f>Raw_Data!K2257</f>
        <v>Gift Card</v>
      </c>
      <c r="L2257" s="3">
        <f>Raw_Data!L2257</f>
        <v>5</v>
      </c>
      <c r="M2257" s="3">
        <f>Raw_Data!M2257</f>
        <v>0.04</v>
      </c>
      <c r="N2257" s="3" t="str">
        <f>Raw_Data!N2257</f>
        <v>Comedy</v>
      </c>
      <c r="O2257" s="3" t="str">
        <f t="shared" si="350"/>
        <v>25-34</v>
      </c>
      <c r="P2257" s="3" t="str">
        <f t="shared" si="351"/>
        <v>&lt;10h</v>
      </c>
      <c r="Q2257" s="3" t="str">
        <f t="shared" si="352"/>
        <v>22-45d</v>
      </c>
      <c r="R2257" s="3" t="str">
        <f t="shared" si="353"/>
        <v>Medium</v>
      </c>
      <c r="S2257" s="3" t="str">
        <f t="shared" si="354"/>
        <v>Mid</v>
      </c>
      <c r="T2257" s="3" t="str">
        <f t="shared" si="355"/>
        <v>Churned</v>
      </c>
      <c r="U2257" s="4">
        <f>1/(1+EXP(-(Predictive_Model!$B$5+((B2257-Predictive_Model!$B$20)/Predictive_Model!$C$20)*Predictive_Model!$D$20+((E2257-Predictive_Model!$B$21)/Predictive_Model!$C$21)*Predictive_Model!$D$21+((F2257-Predictive_Model!$B$22)/Predictive_Model!$C$22)*Predictive_Model!$D$22+((I2257-Predictive_Model!$B$23)/Predictive_Model!$C$23)*Predictive_Model!$D$23+((L2257-Predictive_Model!$B$24)/Predictive_Model!$C$24)*Predictive_Model!$D$24+((M2257-Predictive_Model!$B$25)/Predictive_Model!$C$25)*Predictive_Model!$D$25+IF(C2257="Male",Predictive_Model!$D$31,IF(C2257="Other",Predictive_Model!$D$32,0))+IF(D2257="Premium",Predictive_Model!$D$34,IF(D2257="Standard",Predictive_Model!$D$35,0))+IF(G2257="Asia",Predictive_Model!$D$37,IF(G2257="Europe",Predictive_Model!$D$38,IF(G2257="North America",Predictive_Model!$D$39,IF(G2257="Oceania",Predictive_Model!$D$40,IF(G2257="South America",Predictive_Model!$D$41,0)))))+IF(H2257="Laptop",Predictive_Model!$D$43,IF(H2257="Mobile",Predictive_Model!$D$44,IF(H2257="TV",Predictive_Model!$D$45,IF(H2257="Tablet",Predictive_Model!$D$46,0))))+IF(K2257="Crypto",Predictive_Model!$D$48,IF(K2257="Debit Card",Predictive_Model!$D$49,IF(K2257="Gift Card",Predictive_Model!$D$50,IF(K2257="PayPal",Predictive_Model!$D$51,0))))+IF(N2257="Comedy",Predictive_Model!$D$53,IF(N2257="Documentary",Predictive_Model!$D$54,IF(N2257="Drama",Predictive_Model!$D$55,IF(N2257="Horror",Predictive_Model!$D$56,IF(N2257="Romance",Predictive_Model!$D$57,IF(N2257="Sci-Fi",Predictive_Model!$D$58,0)))))))))</f>
        <v>0.99955417729469576</v>
      </c>
      <c r="V2257" s="3" t="str">
        <f t="shared" si="356"/>
        <v>Critical</v>
      </c>
      <c r="W2257" s="6">
        <f t="shared" si="357"/>
        <v>13.99</v>
      </c>
      <c r="X2257" s="3" t="str">
        <f t="shared" si="358"/>
        <v>Priority 2</v>
      </c>
      <c r="Y2257" s="3" t="str">
        <f t="shared" si="359"/>
        <v>OK</v>
      </c>
    </row>
    <row r="2258" spans="1:25" x14ac:dyDescent="0.25">
      <c r="A2258" s="3" t="str">
        <f>Raw_Data!A2258</f>
        <v>cadbece8-fd1a-4fcf-a4f5-3dd2e6bdd969</v>
      </c>
      <c r="B2258" s="3">
        <f>Raw_Data!B2258</f>
        <v>57</v>
      </c>
      <c r="C2258" s="3" t="str">
        <f>Raw_Data!C2258</f>
        <v>Other</v>
      </c>
      <c r="D2258" s="3" t="str">
        <f>Raw_Data!D2258</f>
        <v>Premium</v>
      </c>
      <c r="E2258" s="3">
        <f>Raw_Data!E2258</f>
        <v>27.17</v>
      </c>
      <c r="F2258" s="3">
        <f>Raw_Data!F2258</f>
        <v>41</v>
      </c>
      <c r="G2258" s="3" t="str">
        <f>Raw_Data!G2258</f>
        <v>South America</v>
      </c>
      <c r="H2258" s="3" t="str">
        <f>Raw_Data!H2258</f>
        <v>TV</v>
      </c>
      <c r="I2258" s="3">
        <f>Raw_Data!I2258</f>
        <v>17.989999999999998</v>
      </c>
      <c r="J2258" s="3">
        <f>Raw_Data!J2258</f>
        <v>0</v>
      </c>
      <c r="K2258" s="3" t="str">
        <f>Raw_Data!K2258</f>
        <v>PayPal</v>
      </c>
      <c r="L2258" s="3">
        <f>Raw_Data!L2258</f>
        <v>4</v>
      </c>
      <c r="M2258" s="3">
        <f>Raw_Data!M2258</f>
        <v>0.65</v>
      </c>
      <c r="N2258" s="3" t="str">
        <f>Raw_Data!N2258</f>
        <v>Sci-Fi</v>
      </c>
      <c r="O2258" s="3" t="str">
        <f t="shared" si="350"/>
        <v>55-70</v>
      </c>
      <c r="P2258" s="3" t="str">
        <f t="shared" si="351"/>
        <v>25-49h</v>
      </c>
      <c r="Q2258" s="3" t="str">
        <f t="shared" si="352"/>
        <v>22-45d</v>
      </c>
      <c r="R2258" s="3" t="str">
        <f t="shared" si="353"/>
        <v>Medium</v>
      </c>
      <c r="S2258" s="3" t="str">
        <f t="shared" si="354"/>
        <v>High</v>
      </c>
      <c r="T2258" s="3" t="str">
        <f t="shared" si="355"/>
        <v>Active</v>
      </c>
      <c r="U2258" s="4">
        <f>1/(1+EXP(-(Predictive_Model!$B$5+((B2258-Predictive_Model!$B$20)/Predictive_Model!$C$20)*Predictive_Model!$D$20+((E2258-Predictive_Model!$B$21)/Predictive_Model!$C$21)*Predictive_Model!$D$21+((F2258-Predictive_Model!$B$22)/Predictive_Model!$C$22)*Predictive_Model!$D$22+((I2258-Predictive_Model!$B$23)/Predictive_Model!$C$23)*Predictive_Model!$D$23+((L2258-Predictive_Model!$B$24)/Predictive_Model!$C$24)*Predictive_Model!$D$24+((M2258-Predictive_Model!$B$25)/Predictive_Model!$C$25)*Predictive_Model!$D$25+IF(C2258="Male",Predictive_Model!$D$31,IF(C2258="Other",Predictive_Model!$D$32,0))+IF(D2258="Premium",Predictive_Model!$D$34,IF(D2258="Standard",Predictive_Model!$D$35,0))+IF(G2258="Asia",Predictive_Model!$D$37,IF(G2258="Europe",Predictive_Model!$D$38,IF(G2258="North America",Predictive_Model!$D$39,IF(G2258="Oceania",Predictive_Model!$D$40,IF(G2258="South America",Predictive_Model!$D$41,0)))))+IF(H2258="Laptop",Predictive_Model!$D$43,IF(H2258="Mobile",Predictive_Model!$D$44,IF(H2258="TV",Predictive_Model!$D$45,IF(H2258="Tablet",Predictive_Model!$D$46,0))))+IF(K2258="Crypto",Predictive_Model!$D$48,IF(K2258="Debit Card",Predictive_Model!$D$49,IF(K2258="Gift Card",Predictive_Model!$D$50,IF(K2258="PayPal",Predictive_Model!$D$51,0))))+IF(N2258="Comedy",Predictive_Model!$D$53,IF(N2258="Documentary",Predictive_Model!$D$54,IF(N2258="Drama",Predictive_Model!$D$55,IF(N2258="Horror",Predictive_Model!$D$56,IF(N2258="Romance",Predictive_Model!$D$57,IF(N2258="Sci-Fi",Predictive_Model!$D$58,0)))))))))</f>
        <v>5.0024436990826291E-3</v>
      </c>
      <c r="V2258" s="3" t="str">
        <f t="shared" si="356"/>
        <v>Low</v>
      </c>
      <c r="W2258" s="6">
        <f t="shared" si="357"/>
        <v>8.9993962146496492E-2</v>
      </c>
      <c r="X2258" s="3" t="str">
        <f t="shared" si="358"/>
        <v>Monitor</v>
      </c>
      <c r="Y2258" s="3" t="str">
        <f t="shared" si="359"/>
        <v>OK</v>
      </c>
    </row>
    <row r="2259" spans="1:25" x14ac:dyDescent="0.25">
      <c r="A2259" s="3" t="str">
        <f>Raw_Data!A2259</f>
        <v>33a69d90-e90a-45af-a9ce-eda2a1ab0d7c</v>
      </c>
      <c r="B2259" s="3">
        <f>Raw_Data!B2259</f>
        <v>44</v>
      </c>
      <c r="C2259" s="3" t="str">
        <f>Raw_Data!C2259</f>
        <v>Male</v>
      </c>
      <c r="D2259" s="3" t="str">
        <f>Raw_Data!D2259</f>
        <v>Standard</v>
      </c>
      <c r="E2259" s="3">
        <f>Raw_Data!E2259</f>
        <v>8.0299999999999994</v>
      </c>
      <c r="F2259" s="3">
        <f>Raw_Data!F2259</f>
        <v>57</v>
      </c>
      <c r="G2259" s="3" t="str">
        <f>Raw_Data!G2259</f>
        <v>South America</v>
      </c>
      <c r="H2259" s="3" t="str">
        <f>Raw_Data!H2259</f>
        <v>TV</v>
      </c>
      <c r="I2259" s="3">
        <f>Raw_Data!I2259</f>
        <v>13.99</v>
      </c>
      <c r="J2259" s="3">
        <f>Raw_Data!J2259</f>
        <v>1</v>
      </c>
      <c r="K2259" s="3" t="str">
        <f>Raw_Data!K2259</f>
        <v>Crypto</v>
      </c>
      <c r="L2259" s="3">
        <f>Raw_Data!L2259</f>
        <v>5</v>
      </c>
      <c r="M2259" s="3">
        <f>Raw_Data!M2259</f>
        <v>0.14000000000000001</v>
      </c>
      <c r="N2259" s="3" t="str">
        <f>Raw_Data!N2259</f>
        <v>Horror</v>
      </c>
      <c r="O2259" s="3" t="str">
        <f t="shared" si="350"/>
        <v>35-44</v>
      </c>
      <c r="P2259" s="3" t="str">
        <f t="shared" si="351"/>
        <v>&lt;10h</v>
      </c>
      <c r="Q2259" s="3" t="str">
        <f t="shared" si="352"/>
        <v>46-60d</v>
      </c>
      <c r="R2259" s="3" t="str">
        <f t="shared" si="353"/>
        <v>Low</v>
      </c>
      <c r="S2259" s="3" t="str">
        <f t="shared" si="354"/>
        <v>Mid</v>
      </c>
      <c r="T2259" s="3" t="str">
        <f t="shared" si="355"/>
        <v>Churned</v>
      </c>
      <c r="U2259" s="4">
        <f>1/(1+EXP(-(Predictive_Model!$B$5+((B2259-Predictive_Model!$B$20)/Predictive_Model!$C$20)*Predictive_Model!$D$20+((E2259-Predictive_Model!$B$21)/Predictive_Model!$C$21)*Predictive_Model!$D$21+((F2259-Predictive_Model!$B$22)/Predictive_Model!$C$22)*Predictive_Model!$D$22+((I2259-Predictive_Model!$B$23)/Predictive_Model!$C$23)*Predictive_Model!$D$23+((L2259-Predictive_Model!$B$24)/Predictive_Model!$C$24)*Predictive_Model!$D$24+((M2259-Predictive_Model!$B$25)/Predictive_Model!$C$25)*Predictive_Model!$D$25+IF(C2259="Male",Predictive_Model!$D$31,IF(C2259="Other",Predictive_Model!$D$32,0))+IF(D2259="Premium",Predictive_Model!$D$34,IF(D2259="Standard",Predictive_Model!$D$35,0))+IF(G2259="Asia",Predictive_Model!$D$37,IF(G2259="Europe",Predictive_Model!$D$38,IF(G2259="North America",Predictive_Model!$D$39,IF(G2259="Oceania",Predictive_Model!$D$40,IF(G2259="South America",Predictive_Model!$D$41,0)))))+IF(H2259="Laptop",Predictive_Model!$D$43,IF(H2259="Mobile",Predictive_Model!$D$44,IF(H2259="TV",Predictive_Model!$D$45,IF(H2259="Tablet",Predictive_Model!$D$46,0))))+IF(K2259="Crypto",Predictive_Model!$D$48,IF(K2259="Debit Card",Predictive_Model!$D$49,IF(K2259="Gift Card",Predictive_Model!$D$50,IF(K2259="PayPal",Predictive_Model!$D$51,0))))+IF(N2259="Comedy",Predictive_Model!$D$53,IF(N2259="Documentary",Predictive_Model!$D$54,IF(N2259="Drama",Predictive_Model!$D$55,IF(N2259="Horror",Predictive_Model!$D$56,IF(N2259="Romance",Predictive_Model!$D$57,IF(N2259="Sci-Fi",Predictive_Model!$D$58,0)))))))))</f>
        <v>0.99233430678492107</v>
      </c>
      <c r="V2259" s="3" t="str">
        <f t="shared" si="356"/>
        <v>Critical</v>
      </c>
      <c r="W2259" s="6">
        <f t="shared" si="357"/>
        <v>13.99</v>
      </c>
      <c r="X2259" s="3" t="str">
        <f t="shared" si="358"/>
        <v>Priority 2</v>
      </c>
      <c r="Y2259" s="3" t="str">
        <f t="shared" si="359"/>
        <v>OK</v>
      </c>
    </row>
    <row r="2260" spans="1:25" x14ac:dyDescent="0.25">
      <c r="A2260" s="3" t="str">
        <f>Raw_Data!A2260</f>
        <v>a59ad549-bbaa-4fee-9eb0-10d7e64b5e3b</v>
      </c>
      <c r="B2260" s="3">
        <f>Raw_Data!B2260</f>
        <v>18</v>
      </c>
      <c r="C2260" s="3" t="str">
        <f>Raw_Data!C2260</f>
        <v>Other</v>
      </c>
      <c r="D2260" s="3" t="str">
        <f>Raw_Data!D2260</f>
        <v>Standard</v>
      </c>
      <c r="E2260" s="3">
        <f>Raw_Data!E2260</f>
        <v>5.41</v>
      </c>
      <c r="F2260" s="3">
        <f>Raw_Data!F2260</f>
        <v>20</v>
      </c>
      <c r="G2260" s="3" t="str">
        <f>Raw_Data!G2260</f>
        <v>Africa</v>
      </c>
      <c r="H2260" s="3" t="str">
        <f>Raw_Data!H2260</f>
        <v>Tablet</v>
      </c>
      <c r="I2260" s="3">
        <f>Raw_Data!I2260</f>
        <v>13.99</v>
      </c>
      <c r="J2260" s="3">
        <f>Raw_Data!J2260</f>
        <v>0</v>
      </c>
      <c r="K2260" s="3" t="str">
        <f>Raw_Data!K2260</f>
        <v>Crypto</v>
      </c>
      <c r="L2260" s="3">
        <f>Raw_Data!L2260</f>
        <v>3</v>
      </c>
      <c r="M2260" s="3">
        <f>Raw_Data!M2260</f>
        <v>0.26</v>
      </c>
      <c r="N2260" s="3" t="str">
        <f>Raw_Data!N2260</f>
        <v>Action</v>
      </c>
      <c r="O2260" s="3" t="str">
        <f t="shared" si="350"/>
        <v>18-24</v>
      </c>
      <c r="P2260" s="3" t="str">
        <f t="shared" si="351"/>
        <v>&lt;10h</v>
      </c>
      <c r="Q2260" s="3" t="str">
        <f t="shared" si="352"/>
        <v>8-21d</v>
      </c>
      <c r="R2260" s="3" t="str">
        <f t="shared" si="353"/>
        <v>Medium</v>
      </c>
      <c r="S2260" s="3" t="str">
        <f t="shared" si="354"/>
        <v>Mid</v>
      </c>
      <c r="T2260" s="3" t="str">
        <f t="shared" si="355"/>
        <v>Active</v>
      </c>
      <c r="U2260" s="4">
        <f>1/(1+EXP(-(Predictive_Model!$B$5+((B2260-Predictive_Model!$B$20)/Predictive_Model!$C$20)*Predictive_Model!$D$20+((E2260-Predictive_Model!$B$21)/Predictive_Model!$C$21)*Predictive_Model!$D$21+((F2260-Predictive_Model!$B$22)/Predictive_Model!$C$22)*Predictive_Model!$D$22+((I2260-Predictive_Model!$B$23)/Predictive_Model!$C$23)*Predictive_Model!$D$23+((L2260-Predictive_Model!$B$24)/Predictive_Model!$C$24)*Predictive_Model!$D$24+((M2260-Predictive_Model!$B$25)/Predictive_Model!$C$25)*Predictive_Model!$D$25+IF(C2260="Male",Predictive_Model!$D$31,IF(C2260="Other",Predictive_Model!$D$32,0))+IF(D2260="Premium",Predictive_Model!$D$34,IF(D2260="Standard",Predictive_Model!$D$35,0))+IF(G2260="Asia",Predictive_Model!$D$37,IF(G2260="Europe",Predictive_Model!$D$38,IF(G2260="North America",Predictive_Model!$D$39,IF(G2260="Oceania",Predictive_Model!$D$40,IF(G2260="South America",Predictive_Model!$D$41,0)))))+IF(H2260="Laptop",Predictive_Model!$D$43,IF(H2260="Mobile",Predictive_Model!$D$44,IF(H2260="TV",Predictive_Model!$D$45,IF(H2260="Tablet",Predictive_Model!$D$46,0))))+IF(K2260="Crypto",Predictive_Model!$D$48,IF(K2260="Debit Card",Predictive_Model!$D$49,IF(K2260="Gift Card",Predictive_Model!$D$50,IF(K2260="PayPal",Predictive_Model!$D$51,0))))+IF(N2260="Comedy",Predictive_Model!$D$53,IF(N2260="Documentary",Predictive_Model!$D$54,IF(N2260="Drama",Predictive_Model!$D$55,IF(N2260="Horror",Predictive_Model!$D$56,IF(N2260="Romance",Predictive_Model!$D$57,IF(N2260="Sci-Fi",Predictive_Model!$D$58,0)))))))))</f>
        <v>0.97698979725845891</v>
      </c>
      <c r="V2260" s="3" t="str">
        <f t="shared" si="356"/>
        <v>Critical</v>
      </c>
      <c r="W2260" s="6">
        <f t="shared" si="357"/>
        <v>13.668087263645841</v>
      </c>
      <c r="X2260" s="3" t="str">
        <f t="shared" si="358"/>
        <v>Priority 2</v>
      </c>
      <c r="Y2260" s="3" t="str">
        <f t="shared" si="359"/>
        <v>OK</v>
      </c>
    </row>
    <row r="2261" spans="1:25" x14ac:dyDescent="0.25">
      <c r="A2261" s="3" t="str">
        <f>Raw_Data!A2261</f>
        <v>837a5bb7-7d0f-4315-8528-d5a30bf12108</v>
      </c>
      <c r="B2261" s="3">
        <f>Raw_Data!B2261</f>
        <v>18</v>
      </c>
      <c r="C2261" s="3" t="str">
        <f>Raw_Data!C2261</f>
        <v>Male</v>
      </c>
      <c r="D2261" s="3" t="str">
        <f>Raw_Data!D2261</f>
        <v>Basic</v>
      </c>
      <c r="E2261" s="3">
        <f>Raw_Data!E2261</f>
        <v>10.17</v>
      </c>
      <c r="F2261" s="3">
        <f>Raw_Data!F2261</f>
        <v>46</v>
      </c>
      <c r="G2261" s="3" t="str">
        <f>Raw_Data!G2261</f>
        <v>Europe</v>
      </c>
      <c r="H2261" s="3" t="str">
        <f>Raw_Data!H2261</f>
        <v>Mobile</v>
      </c>
      <c r="I2261" s="3">
        <f>Raw_Data!I2261</f>
        <v>8.99</v>
      </c>
      <c r="J2261" s="3">
        <f>Raw_Data!J2261</f>
        <v>1</v>
      </c>
      <c r="K2261" s="3" t="str">
        <f>Raw_Data!K2261</f>
        <v>Debit Card</v>
      </c>
      <c r="L2261" s="3">
        <f>Raw_Data!L2261</f>
        <v>1</v>
      </c>
      <c r="M2261" s="3">
        <f>Raw_Data!M2261</f>
        <v>0.22</v>
      </c>
      <c r="N2261" s="3" t="str">
        <f>Raw_Data!N2261</f>
        <v>Drama</v>
      </c>
      <c r="O2261" s="3" t="str">
        <f t="shared" si="350"/>
        <v>18-24</v>
      </c>
      <c r="P2261" s="3" t="str">
        <f t="shared" si="351"/>
        <v>10-24h</v>
      </c>
      <c r="Q2261" s="3" t="str">
        <f t="shared" si="352"/>
        <v>46-60d</v>
      </c>
      <c r="R2261" s="3" t="str">
        <f t="shared" si="353"/>
        <v>Medium</v>
      </c>
      <c r="S2261" s="3" t="str">
        <f t="shared" si="354"/>
        <v>Low</v>
      </c>
      <c r="T2261" s="3" t="str">
        <f t="shared" si="355"/>
        <v>Churned</v>
      </c>
      <c r="U2261" s="4">
        <f>1/(1+EXP(-(Predictive_Model!$B$5+((B2261-Predictive_Model!$B$20)/Predictive_Model!$C$20)*Predictive_Model!$D$20+((E2261-Predictive_Model!$B$21)/Predictive_Model!$C$21)*Predictive_Model!$D$21+((F2261-Predictive_Model!$B$22)/Predictive_Model!$C$22)*Predictive_Model!$D$22+((I2261-Predictive_Model!$B$23)/Predictive_Model!$C$23)*Predictive_Model!$D$23+((L2261-Predictive_Model!$B$24)/Predictive_Model!$C$24)*Predictive_Model!$D$24+((M2261-Predictive_Model!$B$25)/Predictive_Model!$C$25)*Predictive_Model!$D$25+IF(C2261="Male",Predictive_Model!$D$31,IF(C2261="Other",Predictive_Model!$D$32,0))+IF(D2261="Premium",Predictive_Model!$D$34,IF(D2261="Standard",Predictive_Model!$D$35,0))+IF(G2261="Asia",Predictive_Model!$D$37,IF(G2261="Europe",Predictive_Model!$D$38,IF(G2261="North America",Predictive_Model!$D$39,IF(G2261="Oceania",Predictive_Model!$D$40,IF(G2261="South America",Predictive_Model!$D$41,0)))))+IF(H2261="Laptop",Predictive_Model!$D$43,IF(H2261="Mobile",Predictive_Model!$D$44,IF(H2261="TV",Predictive_Model!$D$45,IF(H2261="Tablet",Predictive_Model!$D$46,0))))+IF(K2261="Crypto",Predictive_Model!$D$48,IF(K2261="Debit Card",Predictive_Model!$D$49,IF(K2261="Gift Card",Predictive_Model!$D$50,IF(K2261="PayPal",Predictive_Model!$D$51,0))))+IF(N2261="Comedy",Predictive_Model!$D$53,IF(N2261="Documentary",Predictive_Model!$D$54,IF(N2261="Drama",Predictive_Model!$D$55,IF(N2261="Horror",Predictive_Model!$D$56,IF(N2261="Romance",Predictive_Model!$D$57,IF(N2261="Sci-Fi",Predictive_Model!$D$58,0)))))))))</f>
        <v>0.9997860356149314</v>
      </c>
      <c r="V2261" s="3" t="str">
        <f t="shared" si="356"/>
        <v>Critical</v>
      </c>
      <c r="W2261" s="6">
        <f t="shared" si="357"/>
        <v>8.99</v>
      </c>
      <c r="X2261" s="3" t="str">
        <f t="shared" si="358"/>
        <v>Priority 2</v>
      </c>
      <c r="Y2261" s="3" t="str">
        <f t="shared" si="359"/>
        <v>OK</v>
      </c>
    </row>
    <row r="2262" spans="1:25" x14ac:dyDescent="0.25">
      <c r="A2262" s="3" t="str">
        <f>Raw_Data!A2262</f>
        <v>396f6900-f042-44d8-be21-0b167b912ff9</v>
      </c>
      <c r="B2262" s="3">
        <f>Raw_Data!B2262</f>
        <v>21</v>
      </c>
      <c r="C2262" s="3" t="str">
        <f>Raw_Data!C2262</f>
        <v>Female</v>
      </c>
      <c r="D2262" s="3" t="str">
        <f>Raw_Data!D2262</f>
        <v>Standard</v>
      </c>
      <c r="E2262" s="3">
        <f>Raw_Data!E2262</f>
        <v>16.739999999999998</v>
      </c>
      <c r="F2262" s="3">
        <f>Raw_Data!F2262</f>
        <v>39</v>
      </c>
      <c r="G2262" s="3" t="str">
        <f>Raw_Data!G2262</f>
        <v>Oceania</v>
      </c>
      <c r="H2262" s="3" t="str">
        <f>Raw_Data!H2262</f>
        <v>Laptop</v>
      </c>
      <c r="I2262" s="3">
        <f>Raw_Data!I2262</f>
        <v>13.99</v>
      </c>
      <c r="J2262" s="3">
        <f>Raw_Data!J2262</f>
        <v>1</v>
      </c>
      <c r="K2262" s="3" t="str">
        <f>Raw_Data!K2262</f>
        <v>Gift Card</v>
      </c>
      <c r="L2262" s="3">
        <f>Raw_Data!L2262</f>
        <v>3</v>
      </c>
      <c r="M2262" s="3">
        <f>Raw_Data!M2262</f>
        <v>0.42</v>
      </c>
      <c r="N2262" s="3" t="str">
        <f>Raw_Data!N2262</f>
        <v>Action</v>
      </c>
      <c r="O2262" s="3" t="str">
        <f t="shared" si="350"/>
        <v>18-24</v>
      </c>
      <c r="P2262" s="3" t="str">
        <f t="shared" si="351"/>
        <v>10-24h</v>
      </c>
      <c r="Q2262" s="3" t="str">
        <f t="shared" si="352"/>
        <v>22-45d</v>
      </c>
      <c r="R2262" s="3" t="str">
        <f t="shared" si="353"/>
        <v>Medium</v>
      </c>
      <c r="S2262" s="3" t="str">
        <f t="shared" si="354"/>
        <v>Mid</v>
      </c>
      <c r="T2262" s="3" t="str">
        <f t="shared" si="355"/>
        <v>Churned</v>
      </c>
      <c r="U2262" s="4">
        <f>1/(1+EXP(-(Predictive_Model!$B$5+((B2262-Predictive_Model!$B$20)/Predictive_Model!$C$20)*Predictive_Model!$D$20+((E2262-Predictive_Model!$B$21)/Predictive_Model!$C$21)*Predictive_Model!$D$21+((F2262-Predictive_Model!$B$22)/Predictive_Model!$C$22)*Predictive_Model!$D$22+((I2262-Predictive_Model!$B$23)/Predictive_Model!$C$23)*Predictive_Model!$D$23+((L2262-Predictive_Model!$B$24)/Predictive_Model!$C$24)*Predictive_Model!$D$24+((M2262-Predictive_Model!$B$25)/Predictive_Model!$C$25)*Predictive_Model!$D$25+IF(C2262="Male",Predictive_Model!$D$31,IF(C2262="Other",Predictive_Model!$D$32,0))+IF(D2262="Premium",Predictive_Model!$D$34,IF(D2262="Standard",Predictive_Model!$D$35,0))+IF(G2262="Asia",Predictive_Model!$D$37,IF(G2262="Europe",Predictive_Model!$D$38,IF(G2262="North America",Predictive_Model!$D$39,IF(G2262="Oceania",Predictive_Model!$D$40,IF(G2262="South America",Predictive_Model!$D$41,0)))))+IF(H2262="Laptop",Predictive_Model!$D$43,IF(H2262="Mobile",Predictive_Model!$D$44,IF(H2262="TV",Predictive_Model!$D$45,IF(H2262="Tablet",Predictive_Model!$D$46,0))))+IF(K2262="Crypto",Predictive_Model!$D$48,IF(K2262="Debit Card",Predictive_Model!$D$49,IF(K2262="Gift Card",Predictive_Model!$D$50,IF(K2262="PayPal",Predictive_Model!$D$51,0))))+IF(N2262="Comedy",Predictive_Model!$D$53,IF(N2262="Documentary",Predictive_Model!$D$54,IF(N2262="Drama",Predictive_Model!$D$55,IF(N2262="Horror",Predictive_Model!$D$56,IF(N2262="Romance",Predictive_Model!$D$57,IF(N2262="Sci-Fi",Predictive_Model!$D$58,0)))))))))</f>
        <v>0.83667969189086366</v>
      </c>
      <c r="V2262" s="3" t="str">
        <f t="shared" si="356"/>
        <v>Critical</v>
      </c>
      <c r="W2262" s="6">
        <f t="shared" si="357"/>
        <v>13.99</v>
      </c>
      <c r="X2262" s="3" t="str">
        <f t="shared" si="358"/>
        <v>Priority 2</v>
      </c>
      <c r="Y2262" s="3" t="str">
        <f t="shared" si="359"/>
        <v>OK</v>
      </c>
    </row>
    <row r="2263" spans="1:25" x14ac:dyDescent="0.25">
      <c r="A2263" s="3" t="str">
        <f>Raw_Data!A2263</f>
        <v>c8fb5434-5cc6-4b80-85f4-3bcd5205a7a8</v>
      </c>
      <c r="B2263" s="3">
        <f>Raw_Data!B2263</f>
        <v>29</v>
      </c>
      <c r="C2263" s="3" t="str">
        <f>Raw_Data!C2263</f>
        <v>Female</v>
      </c>
      <c r="D2263" s="3" t="str">
        <f>Raw_Data!D2263</f>
        <v>Premium</v>
      </c>
      <c r="E2263" s="3">
        <f>Raw_Data!E2263</f>
        <v>1.38</v>
      </c>
      <c r="F2263" s="3">
        <f>Raw_Data!F2263</f>
        <v>4</v>
      </c>
      <c r="G2263" s="3" t="str">
        <f>Raw_Data!G2263</f>
        <v>Europe</v>
      </c>
      <c r="H2263" s="3" t="str">
        <f>Raw_Data!H2263</f>
        <v>Laptop</v>
      </c>
      <c r="I2263" s="3">
        <f>Raw_Data!I2263</f>
        <v>17.989999999999998</v>
      </c>
      <c r="J2263" s="3">
        <f>Raw_Data!J2263</f>
        <v>1</v>
      </c>
      <c r="K2263" s="3" t="str">
        <f>Raw_Data!K2263</f>
        <v>Gift Card</v>
      </c>
      <c r="L2263" s="3">
        <f>Raw_Data!L2263</f>
        <v>3</v>
      </c>
      <c r="M2263" s="3">
        <f>Raw_Data!M2263</f>
        <v>0.28000000000000003</v>
      </c>
      <c r="N2263" s="3" t="str">
        <f>Raw_Data!N2263</f>
        <v>Sci-Fi</v>
      </c>
      <c r="O2263" s="3" t="str">
        <f t="shared" si="350"/>
        <v>25-34</v>
      </c>
      <c r="P2263" s="3" t="str">
        <f t="shared" si="351"/>
        <v>&lt;10h</v>
      </c>
      <c r="Q2263" s="3" t="str">
        <f t="shared" si="352"/>
        <v>0-7d</v>
      </c>
      <c r="R2263" s="3" t="str">
        <f t="shared" si="353"/>
        <v>Medium</v>
      </c>
      <c r="S2263" s="3" t="str">
        <f t="shared" si="354"/>
        <v>High</v>
      </c>
      <c r="T2263" s="3" t="str">
        <f t="shared" si="355"/>
        <v>Churned</v>
      </c>
      <c r="U2263" s="4">
        <f>1/(1+EXP(-(Predictive_Model!$B$5+((B2263-Predictive_Model!$B$20)/Predictive_Model!$C$20)*Predictive_Model!$D$20+((E2263-Predictive_Model!$B$21)/Predictive_Model!$C$21)*Predictive_Model!$D$21+((F2263-Predictive_Model!$B$22)/Predictive_Model!$C$22)*Predictive_Model!$D$22+((I2263-Predictive_Model!$B$23)/Predictive_Model!$C$23)*Predictive_Model!$D$23+((L2263-Predictive_Model!$B$24)/Predictive_Model!$C$24)*Predictive_Model!$D$24+((M2263-Predictive_Model!$B$25)/Predictive_Model!$C$25)*Predictive_Model!$D$25+IF(C2263="Male",Predictive_Model!$D$31,IF(C2263="Other",Predictive_Model!$D$32,0))+IF(D2263="Premium",Predictive_Model!$D$34,IF(D2263="Standard",Predictive_Model!$D$35,0))+IF(G2263="Asia",Predictive_Model!$D$37,IF(G2263="Europe",Predictive_Model!$D$38,IF(G2263="North America",Predictive_Model!$D$39,IF(G2263="Oceania",Predictive_Model!$D$40,IF(G2263="South America",Predictive_Model!$D$41,0)))))+IF(H2263="Laptop",Predictive_Model!$D$43,IF(H2263="Mobile",Predictive_Model!$D$44,IF(H2263="TV",Predictive_Model!$D$45,IF(H2263="Tablet",Predictive_Model!$D$46,0))))+IF(K2263="Crypto",Predictive_Model!$D$48,IF(K2263="Debit Card",Predictive_Model!$D$49,IF(K2263="Gift Card",Predictive_Model!$D$50,IF(K2263="PayPal",Predictive_Model!$D$51,0))))+IF(N2263="Comedy",Predictive_Model!$D$53,IF(N2263="Documentary",Predictive_Model!$D$54,IF(N2263="Drama",Predictive_Model!$D$55,IF(N2263="Horror",Predictive_Model!$D$56,IF(N2263="Romance",Predictive_Model!$D$57,IF(N2263="Sci-Fi",Predictive_Model!$D$58,0)))))))))</f>
        <v>0.53120320293792489</v>
      </c>
      <c r="V2263" s="3" t="str">
        <f t="shared" si="356"/>
        <v>High</v>
      </c>
      <c r="W2263" s="6">
        <f t="shared" si="357"/>
        <v>17.989999999999998</v>
      </c>
      <c r="X2263" s="3" t="str">
        <f t="shared" si="358"/>
        <v>Monitor</v>
      </c>
      <c r="Y2263" s="3" t="str">
        <f t="shared" si="359"/>
        <v>OK</v>
      </c>
    </row>
    <row r="2264" spans="1:25" x14ac:dyDescent="0.25">
      <c r="A2264" s="3" t="str">
        <f>Raw_Data!A2264</f>
        <v>59512720-e88a-468c-adda-27695b946960</v>
      </c>
      <c r="B2264" s="3">
        <f>Raw_Data!B2264</f>
        <v>63</v>
      </c>
      <c r="C2264" s="3" t="str">
        <f>Raw_Data!C2264</f>
        <v>Female</v>
      </c>
      <c r="D2264" s="3" t="str">
        <f>Raw_Data!D2264</f>
        <v>Premium</v>
      </c>
      <c r="E2264" s="3">
        <f>Raw_Data!E2264</f>
        <v>21.06</v>
      </c>
      <c r="F2264" s="3">
        <f>Raw_Data!F2264</f>
        <v>17</v>
      </c>
      <c r="G2264" s="3" t="str">
        <f>Raw_Data!G2264</f>
        <v>Africa</v>
      </c>
      <c r="H2264" s="3" t="str">
        <f>Raw_Data!H2264</f>
        <v>Desktop</v>
      </c>
      <c r="I2264" s="3">
        <f>Raw_Data!I2264</f>
        <v>17.989999999999998</v>
      </c>
      <c r="J2264" s="3">
        <f>Raw_Data!J2264</f>
        <v>0</v>
      </c>
      <c r="K2264" s="3" t="str">
        <f>Raw_Data!K2264</f>
        <v>Crypto</v>
      </c>
      <c r="L2264" s="3">
        <f>Raw_Data!L2264</f>
        <v>1</v>
      </c>
      <c r="M2264" s="3">
        <f>Raw_Data!M2264</f>
        <v>1.17</v>
      </c>
      <c r="N2264" s="3" t="str">
        <f>Raw_Data!N2264</f>
        <v>Comedy</v>
      </c>
      <c r="O2264" s="3" t="str">
        <f t="shared" si="350"/>
        <v>55-70</v>
      </c>
      <c r="P2264" s="3" t="str">
        <f t="shared" si="351"/>
        <v>10-24h</v>
      </c>
      <c r="Q2264" s="3" t="str">
        <f t="shared" si="352"/>
        <v>8-21d</v>
      </c>
      <c r="R2264" s="3" t="str">
        <f t="shared" si="353"/>
        <v>Medium</v>
      </c>
      <c r="S2264" s="3" t="str">
        <f t="shared" si="354"/>
        <v>High</v>
      </c>
      <c r="T2264" s="3" t="str">
        <f t="shared" si="355"/>
        <v>Active</v>
      </c>
      <c r="U2264" s="4">
        <f>1/(1+EXP(-(Predictive_Model!$B$5+((B2264-Predictive_Model!$B$20)/Predictive_Model!$C$20)*Predictive_Model!$D$20+((E2264-Predictive_Model!$B$21)/Predictive_Model!$C$21)*Predictive_Model!$D$21+((F2264-Predictive_Model!$B$22)/Predictive_Model!$C$22)*Predictive_Model!$D$22+((I2264-Predictive_Model!$B$23)/Predictive_Model!$C$23)*Predictive_Model!$D$23+((L2264-Predictive_Model!$B$24)/Predictive_Model!$C$24)*Predictive_Model!$D$24+((M2264-Predictive_Model!$B$25)/Predictive_Model!$C$25)*Predictive_Model!$D$25+IF(C2264="Male",Predictive_Model!$D$31,IF(C2264="Other",Predictive_Model!$D$32,0))+IF(D2264="Premium",Predictive_Model!$D$34,IF(D2264="Standard",Predictive_Model!$D$35,0))+IF(G2264="Asia",Predictive_Model!$D$37,IF(G2264="Europe",Predictive_Model!$D$38,IF(G2264="North America",Predictive_Model!$D$39,IF(G2264="Oceania",Predictive_Model!$D$40,IF(G2264="South America",Predictive_Model!$D$41,0)))))+IF(H2264="Laptop",Predictive_Model!$D$43,IF(H2264="Mobile",Predictive_Model!$D$44,IF(H2264="TV",Predictive_Model!$D$45,IF(H2264="Tablet",Predictive_Model!$D$46,0))))+IF(K2264="Crypto",Predictive_Model!$D$48,IF(K2264="Debit Card",Predictive_Model!$D$49,IF(K2264="Gift Card",Predictive_Model!$D$50,IF(K2264="PayPal",Predictive_Model!$D$51,0))))+IF(N2264="Comedy",Predictive_Model!$D$53,IF(N2264="Documentary",Predictive_Model!$D$54,IF(N2264="Drama",Predictive_Model!$D$55,IF(N2264="Horror",Predictive_Model!$D$56,IF(N2264="Romance",Predictive_Model!$D$57,IF(N2264="Sci-Fi",Predictive_Model!$D$58,0)))))))))</f>
        <v>8.7650259786981564E-3</v>
      </c>
      <c r="V2264" s="3" t="str">
        <f t="shared" si="356"/>
        <v>Low</v>
      </c>
      <c r="W2264" s="6">
        <f t="shared" si="357"/>
        <v>0.15768281735677983</v>
      </c>
      <c r="X2264" s="3" t="str">
        <f t="shared" si="358"/>
        <v>Monitor</v>
      </c>
      <c r="Y2264" s="3" t="str">
        <f t="shared" si="359"/>
        <v>OK</v>
      </c>
    </row>
    <row r="2265" spans="1:25" x14ac:dyDescent="0.25">
      <c r="A2265" s="3" t="str">
        <f>Raw_Data!A2265</f>
        <v>7b7aa94d-7978-405d-874b-593805447b56</v>
      </c>
      <c r="B2265" s="3">
        <f>Raw_Data!B2265</f>
        <v>64</v>
      </c>
      <c r="C2265" s="3" t="str">
        <f>Raw_Data!C2265</f>
        <v>Female</v>
      </c>
      <c r="D2265" s="3" t="str">
        <f>Raw_Data!D2265</f>
        <v>Basic</v>
      </c>
      <c r="E2265" s="3">
        <f>Raw_Data!E2265</f>
        <v>11.77</v>
      </c>
      <c r="F2265" s="3">
        <f>Raw_Data!F2265</f>
        <v>9</v>
      </c>
      <c r="G2265" s="3" t="str">
        <f>Raw_Data!G2265</f>
        <v>Africa</v>
      </c>
      <c r="H2265" s="3" t="str">
        <f>Raw_Data!H2265</f>
        <v>Mobile</v>
      </c>
      <c r="I2265" s="3">
        <f>Raw_Data!I2265</f>
        <v>8.99</v>
      </c>
      <c r="J2265" s="3">
        <f>Raw_Data!J2265</f>
        <v>0</v>
      </c>
      <c r="K2265" s="3" t="str">
        <f>Raw_Data!K2265</f>
        <v>Crypto</v>
      </c>
      <c r="L2265" s="3">
        <f>Raw_Data!L2265</f>
        <v>2</v>
      </c>
      <c r="M2265" s="3">
        <f>Raw_Data!M2265</f>
        <v>1.18</v>
      </c>
      <c r="N2265" s="3" t="str">
        <f>Raw_Data!N2265</f>
        <v>Action</v>
      </c>
      <c r="O2265" s="3" t="str">
        <f t="shared" si="350"/>
        <v>55-70</v>
      </c>
      <c r="P2265" s="3" t="str">
        <f t="shared" si="351"/>
        <v>10-24h</v>
      </c>
      <c r="Q2265" s="3" t="str">
        <f t="shared" si="352"/>
        <v>8-21d</v>
      </c>
      <c r="R2265" s="3" t="str">
        <f t="shared" si="353"/>
        <v>Medium</v>
      </c>
      <c r="S2265" s="3" t="str">
        <f t="shared" si="354"/>
        <v>Low</v>
      </c>
      <c r="T2265" s="3" t="str">
        <f t="shared" si="355"/>
        <v>Active</v>
      </c>
      <c r="U2265" s="4">
        <f>1/(1+EXP(-(Predictive_Model!$B$5+((B2265-Predictive_Model!$B$20)/Predictive_Model!$C$20)*Predictive_Model!$D$20+((E2265-Predictive_Model!$B$21)/Predictive_Model!$C$21)*Predictive_Model!$D$21+((F2265-Predictive_Model!$B$22)/Predictive_Model!$C$22)*Predictive_Model!$D$22+((I2265-Predictive_Model!$B$23)/Predictive_Model!$C$23)*Predictive_Model!$D$23+((L2265-Predictive_Model!$B$24)/Predictive_Model!$C$24)*Predictive_Model!$D$24+((M2265-Predictive_Model!$B$25)/Predictive_Model!$C$25)*Predictive_Model!$D$25+IF(C2265="Male",Predictive_Model!$D$31,IF(C2265="Other",Predictive_Model!$D$32,0))+IF(D2265="Premium",Predictive_Model!$D$34,IF(D2265="Standard",Predictive_Model!$D$35,0))+IF(G2265="Asia",Predictive_Model!$D$37,IF(G2265="Europe",Predictive_Model!$D$38,IF(G2265="North America",Predictive_Model!$D$39,IF(G2265="Oceania",Predictive_Model!$D$40,IF(G2265="South America",Predictive_Model!$D$41,0)))))+IF(H2265="Laptop",Predictive_Model!$D$43,IF(H2265="Mobile",Predictive_Model!$D$44,IF(H2265="TV",Predictive_Model!$D$45,IF(H2265="Tablet",Predictive_Model!$D$46,0))))+IF(K2265="Crypto",Predictive_Model!$D$48,IF(K2265="Debit Card",Predictive_Model!$D$49,IF(K2265="Gift Card",Predictive_Model!$D$50,IF(K2265="PayPal",Predictive_Model!$D$51,0))))+IF(N2265="Comedy",Predictive_Model!$D$53,IF(N2265="Documentary",Predictive_Model!$D$54,IF(N2265="Drama",Predictive_Model!$D$55,IF(N2265="Horror",Predictive_Model!$D$56,IF(N2265="Romance",Predictive_Model!$D$57,IF(N2265="Sci-Fi",Predictive_Model!$D$58,0)))))))))</f>
        <v>0.72840011408840522</v>
      </c>
      <c r="V2265" s="3" t="str">
        <f t="shared" si="356"/>
        <v>High</v>
      </c>
      <c r="W2265" s="6">
        <f t="shared" si="357"/>
        <v>6.5483170256547627</v>
      </c>
      <c r="X2265" s="3" t="str">
        <f t="shared" si="358"/>
        <v>Monitor</v>
      </c>
      <c r="Y2265" s="3" t="str">
        <f t="shared" si="359"/>
        <v>OK</v>
      </c>
    </row>
    <row r="2266" spans="1:25" x14ac:dyDescent="0.25">
      <c r="A2266" s="3" t="str">
        <f>Raw_Data!A2266</f>
        <v>8134248c-be39-48b8-ae98-f9e508dbb240</v>
      </c>
      <c r="B2266" s="3">
        <f>Raw_Data!B2266</f>
        <v>21</v>
      </c>
      <c r="C2266" s="3" t="str">
        <f>Raw_Data!C2266</f>
        <v>Female</v>
      </c>
      <c r="D2266" s="3" t="str">
        <f>Raw_Data!D2266</f>
        <v>Premium</v>
      </c>
      <c r="E2266" s="3">
        <f>Raw_Data!E2266</f>
        <v>20.56</v>
      </c>
      <c r="F2266" s="3">
        <f>Raw_Data!F2266</f>
        <v>0</v>
      </c>
      <c r="G2266" s="3" t="str">
        <f>Raw_Data!G2266</f>
        <v>Africa</v>
      </c>
      <c r="H2266" s="3" t="str">
        <f>Raw_Data!H2266</f>
        <v>Laptop</v>
      </c>
      <c r="I2266" s="3">
        <f>Raw_Data!I2266</f>
        <v>17.989999999999998</v>
      </c>
      <c r="J2266" s="3">
        <f>Raw_Data!J2266</f>
        <v>0</v>
      </c>
      <c r="K2266" s="3" t="str">
        <f>Raw_Data!K2266</f>
        <v>Crypto</v>
      </c>
      <c r="L2266" s="3">
        <f>Raw_Data!L2266</f>
        <v>5</v>
      </c>
      <c r="M2266" s="3">
        <f>Raw_Data!M2266</f>
        <v>20.56</v>
      </c>
      <c r="N2266" s="3" t="str">
        <f>Raw_Data!N2266</f>
        <v>Documentary</v>
      </c>
      <c r="O2266" s="3" t="str">
        <f t="shared" si="350"/>
        <v>18-24</v>
      </c>
      <c r="P2266" s="3" t="str">
        <f t="shared" si="351"/>
        <v>10-24h</v>
      </c>
      <c r="Q2266" s="3" t="str">
        <f t="shared" si="352"/>
        <v>0-7d</v>
      </c>
      <c r="R2266" s="3" t="str">
        <f t="shared" si="353"/>
        <v>Medium</v>
      </c>
      <c r="S2266" s="3" t="str">
        <f t="shared" si="354"/>
        <v>High</v>
      </c>
      <c r="T2266" s="3" t="str">
        <f t="shared" si="355"/>
        <v>Active</v>
      </c>
      <c r="U2266" s="4">
        <f>1/(1+EXP(-(Predictive_Model!$B$5+((B2266-Predictive_Model!$B$20)/Predictive_Model!$C$20)*Predictive_Model!$D$20+((E2266-Predictive_Model!$B$21)/Predictive_Model!$C$21)*Predictive_Model!$D$21+((F2266-Predictive_Model!$B$22)/Predictive_Model!$C$22)*Predictive_Model!$D$22+((I2266-Predictive_Model!$B$23)/Predictive_Model!$C$23)*Predictive_Model!$D$23+((L2266-Predictive_Model!$B$24)/Predictive_Model!$C$24)*Predictive_Model!$D$24+((M2266-Predictive_Model!$B$25)/Predictive_Model!$C$25)*Predictive_Model!$D$25+IF(C2266="Male",Predictive_Model!$D$31,IF(C2266="Other",Predictive_Model!$D$32,0))+IF(D2266="Premium",Predictive_Model!$D$34,IF(D2266="Standard",Predictive_Model!$D$35,0))+IF(G2266="Asia",Predictive_Model!$D$37,IF(G2266="Europe",Predictive_Model!$D$38,IF(G2266="North America",Predictive_Model!$D$39,IF(G2266="Oceania",Predictive_Model!$D$40,IF(G2266="South America",Predictive_Model!$D$41,0)))))+IF(H2266="Laptop",Predictive_Model!$D$43,IF(H2266="Mobile",Predictive_Model!$D$44,IF(H2266="TV",Predictive_Model!$D$45,IF(H2266="Tablet",Predictive_Model!$D$46,0))))+IF(K2266="Crypto",Predictive_Model!$D$48,IF(K2266="Debit Card",Predictive_Model!$D$49,IF(K2266="Gift Card",Predictive_Model!$D$50,IF(K2266="PayPal",Predictive_Model!$D$51,0))))+IF(N2266="Comedy",Predictive_Model!$D$53,IF(N2266="Documentary",Predictive_Model!$D$54,IF(N2266="Drama",Predictive_Model!$D$55,IF(N2266="Horror",Predictive_Model!$D$56,IF(N2266="Romance",Predictive_Model!$D$57,IF(N2266="Sci-Fi",Predictive_Model!$D$58,0)))))))))</f>
        <v>2.7167771065195017E-19</v>
      </c>
      <c r="V2266" s="3" t="str">
        <f t="shared" si="356"/>
        <v>Low</v>
      </c>
      <c r="W2266" s="6">
        <f t="shared" si="357"/>
        <v>4.8874820146285834E-18</v>
      </c>
      <c r="X2266" s="3" t="str">
        <f t="shared" si="358"/>
        <v>Monitor</v>
      </c>
      <c r="Y2266" s="3" t="str">
        <f t="shared" si="359"/>
        <v>OK</v>
      </c>
    </row>
    <row r="2267" spans="1:25" x14ac:dyDescent="0.25">
      <c r="A2267" s="3" t="str">
        <f>Raw_Data!A2267</f>
        <v>c86981de-a762-42d2-8576-c52e61cf46b6</v>
      </c>
      <c r="B2267" s="3">
        <f>Raw_Data!B2267</f>
        <v>50</v>
      </c>
      <c r="C2267" s="3" t="str">
        <f>Raw_Data!C2267</f>
        <v>Other</v>
      </c>
      <c r="D2267" s="3" t="str">
        <f>Raw_Data!D2267</f>
        <v>Basic</v>
      </c>
      <c r="E2267" s="3">
        <f>Raw_Data!E2267</f>
        <v>6.36</v>
      </c>
      <c r="F2267" s="3">
        <f>Raw_Data!F2267</f>
        <v>57</v>
      </c>
      <c r="G2267" s="3" t="str">
        <f>Raw_Data!G2267</f>
        <v>Europe</v>
      </c>
      <c r="H2267" s="3" t="str">
        <f>Raw_Data!H2267</f>
        <v>Mobile</v>
      </c>
      <c r="I2267" s="3">
        <f>Raw_Data!I2267</f>
        <v>8.99</v>
      </c>
      <c r="J2267" s="3">
        <f>Raw_Data!J2267</f>
        <v>1</v>
      </c>
      <c r="K2267" s="3" t="str">
        <f>Raw_Data!K2267</f>
        <v>Debit Card</v>
      </c>
      <c r="L2267" s="3">
        <f>Raw_Data!L2267</f>
        <v>5</v>
      </c>
      <c r="M2267" s="3">
        <f>Raw_Data!M2267</f>
        <v>0.11</v>
      </c>
      <c r="N2267" s="3" t="str">
        <f>Raw_Data!N2267</f>
        <v>Documentary</v>
      </c>
      <c r="O2267" s="3" t="str">
        <f t="shared" si="350"/>
        <v>45-54</v>
      </c>
      <c r="P2267" s="3" t="str">
        <f t="shared" si="351"/>
        <v>&lt;10h</v>
      </c>
      <c r="Q2267" s="3" t="str">
        <f t="shared" si="352"/>
        <v>46-60d</v>
      </c>
      <c r="R2267" s="3" t="str">
        <f t="shared" si="353"/>
        <v>Low</v>
      </c>
      <c r="S2267" s="3" t="str">
        <f t="shared" si="354"/>
        <v>Low</v>
      </c>
      <c r="T2267" s="3" t="str">
        <f t="shared" si="355"/>
        <v>Churned</v>
      </c>
      <c r="U2267" s="4">
        <f>1/(1+EXP(-(Predictive_Model!$B$5+((B2267-Predictive_Model!$B$20)/Predictive_Model!$C$20)*Predictive_Model!$D$20+((E2267-Predictive_Model!$B$21)/Predictive_Model!$C$21)*Predictive_Model!$D$21+((F2267-Predictive_Model!$B$22)/Predictive_Model!$C$22)*Predictive_Model!$D$22+((I2267-Predictive_Model!$B$23)/Predictive_Model!$C$23)*Predictive_Model!$D$23+((L2267-Predictive_Model!$B$24)/Predictive_Model!$C$24)*Predictive_Model!$D$24+((M2267-Predictive_Model!$B$25)/Predictive_Model!$C$25)*Predictive_Model!$D$25+IF(C2267="Male",Predictive_Model!$D$31,IF(C2267="Other",Predictive_Model!$D$32,0))+IF(D2267="Premium",Predictive_Model!$D$34,IF(D2267="Standard",Predictive_Model!$D$35,0))+IF(G2267="Asia",Predictive_Model!$D$37,IF(G2267="Europe",Predictive_Model!$D$38,IF(G2267="North America",Predictive_Model!$D$39,IF(G2267="Oceania",Predictive_Model!$D$40,IF(G2267="South America",Predictive_Model!$D$41,0)))))+IF(H2267="Laptop",Predictive_Model!$D$43,IF(H2267="Mobile",Predictive_Model!$D$44,IF(H2267="TV",Predictive_Model!$D$45,IF(H2267="Tablet",Predictive_Model!$D$46,0))))+IF(K2267="Crypto",Predictive_Model!$D$48,IF(K2267="Debit Card",Predictive_Model!$D$49,IF(K2267="Gift Card",Predictive_Model!$D$50,IF(K2267="PayPal",Predictive_Model!$D$51,0))))+IF(N2267="Comedy",Predictive_Model!$D$53,IF(N2267="Documentary",Predictive_Model!$D$54,IF(N2267="Drama",Predictive_Model!$D$55,IF(N2267="Horror",Predictive_Model!$D$56,IF(N2267="Romance",Predictive_Model!$D$57,IF(N2267="Sci-Fi",Predictive_Model!$D$58,0)))))))))</f>
        <v>0.99972313536106749</v>
      </c>
      <c r="V2267" s="3" t="str">
        <f t="shared" si="356"/>
        <v>Critical</v>
      </c>
      <c r="W2267" s="6">
        <f t="shared" si="357"/>
        <v>8.99</v>
      </c>
      <c r="X2267" s="3" t="str">
        <f t="shared" si="358"/>
        <v>Priority 2</v>
      </c>
      <c r="Y2267" s="3" t="str">
        <f t="shared" si="359"/>
        <v>OK</v>
      </c>
    </row>
    <row r="2268" spans="1:25" x14ac:dyDescent="0.25">
      <c r="A2268" s="3" t="str">
        <f>Raw_Data!A2268</f>
        <v>435e0df1-9dc6-4dbc-8a22-d98d9287743f</v>
      </c>
      <c r="B2268" s="3">
        <f>Raw_Data!B2268</f>
        <v>23</v>
      </c>
      <c r="C2268" s="3" t="str">
        <f>Raw_Data!C2268</f>
        <v>Female</v>
      </c>
      <c r="D2268" s="3" t="str">
        <f>Raw_Data!D2268</f>
        <v>Standard</v>
      </c>
      <c r="E2268" s="3">
        <f>Raw_Data!E2268</f>
        <v>12.14</v>
      </c>
      <c r="F2268" s="3">
        <f>Raw_Data!F2268</f>
        <v>9</v>
      </c>
      <c r="G2268" s="3" t="str">
        <f>Raw_Data!G2268</f>
        <v>North America</v>
      </c>
      <c r="H2268" s="3" t="str">
        <f>Raw_Data!H2268</f>
        <v>TV</v>
      </c>
      <c r="I2268" s="3">
        <f>Raw_Data!I2268</f>
        <v>13.99</v>
      </c>
      <c r="J2268" s="3">
        <f>Raw_Data!J2268</f>
        <v>0</v>
      </c>
      <c r="K2268" s="3" t="str">
        <f>Raw_Data!K2268</f>
        <v>Crypto</v>
      </c>
      <c r="L2268" s="3">
        <f>Raw_Data!L2268</f>
        <v>3</v>
      </c>
      <c r="M2268" s="3">
        <f>Raw_Data!M2268</f>
        <v>1.21</v>
      </c>
      <c r="N2268" s="3" t="str">
        <f>Raw_Data!N2268</f>
        <v>Romance</v>
      </c>
      <c r="O2268" s="3" t="str">
        <f t="shared" si="350"/>
        <v>18-24</v>
      </c>
      <c r="P2268" s="3" t="str">
        <f t="shared" si="351"/>
        <v>10-24h</v>
      </c>
      <c r="Q2268" s="3" t="str">
        <f t="shared" si="352"/>
        <v>8-21d</v>
      </c>
      <c r="R2268" s="3" t="str">
        <f t="shared" si="353"/>
        <v>Medium</v>
      </c>
      <c r="S2268" s="3" t="str">
        <f t="shared" si="354"/>
        <v>Mid</v>
      </c>
      <c r="T2268" s="3" t="str">
        <f t="shared" si="355"/>
        <v>Active</v>
      </c>
      <c r="U2268" s="4">
        <f>1/(1+EXP(-(Predictive_Model!$B$5+((B2268-Predictive_Model!$B$20)/Predictive_Model!$C$20)*Predictive_Model!$D$20+((E2268-Predictive_Model!$B$21)/Predictive_Model!$C$21)*Predictive_Model!$D$21+((F2268-Predictive_Model!$B$22)/Predictive_Model!$C$22)*Predictive_Model!$D$22+((I2268-Predictive_Model!$B$23)/Predictive_Model!$C$23)*Predictive_Model!$D$23+((L2268-Predictive_Model!$B$24)/Predictive_Model!$C$24)*Predictive_Model!$D$24+((M2268-Predictive_Model!$B$25)/Predictive_Model!$C$25)*Predictive_Model!$D$25+IF(C2268="Male",Predictive_Model!$D$31,IF(C2268="Other",Predictive_Model!$D$32,0))+IF(D2268="Premium",Predictive_Model!$D$34,IF(D2268="Standard",Predictive_Model!$D$35,0))+IF(G2268="Asia",Predictive_Model!$D$37,IF(G2268="Europe",Predictive_Model!$D$38,IF(G2268="North America",Predictive_Model!$D$39,IF(G2268="Oceania",Predictive_Model!$D$40,IF(G2268="South America",Predictive_Model!$D$41,0)))))+IF(H2268="Laptop",Predictive_Model!$D$43,IF(H2268="Mobile",Predictive_Model!$D$44,IF(H2268="TV",Predictive_Model!$D$45,IF(H2268="Tablet",Predictive_Model!$D$46,0))))+IF(K2268="Crypto",Predictive_Model!$D$48,IF(K2268="Debit Card",Predictive_Model!$D$49,IF(K2268="Gift Card",Predictive_Model!$D$50,IF(K2268="PayPal",Predictive_Model!$D$51,0))))+IF(N2268="Comedy",Predictive_Model!$D$53,IF(N2268="Documentary",Predictive_Model!$D$54,IF(N2268="Drama",Predictive_Model!$D$55,IF(N2268="Horror",Predictive_Model!$D$56,IF(N2268="Romance",Predictive_Model!$D$57,IF(N2268="Sci-Fi",Predictive_Model!$D$58,0)))))))))</f>
        <v>5.0699479620578906E-2</v>
      </c>
      <c r="V2268" s="3" t="str">
        <f t="shared" si="356"/>
        <v>Low</v>
      </c>
      <c r="W2268" s="6">
        <f t="shared" si="357"/>
        <v>0.70928571989189892</v>
      </c>
      <c r="X2268" s="3" t="str">
        <f t="shared" si="358"/>
        <v>Monitor</v>
      </c>
      <c r="Y2268" s="3" t="str">
        <f t="shared" si="359"/>
        <v>OK</v>
      </c>
    </row>
    <row r="2269" spans="1:25" x14ac:dyDescent="0.25">
      <c r="A2269" s="3" t="str">
        <f>Raw_Data!A2269</f>
        <v>4e273869-ee28-46a6-b32d-41c1b291af1e</v>
      </c>
      <c r="B2269" s="3">
        <f>Raw_Data!B2269</f>
        <v>65</v>
      </c>
      <c r="C2269" s="3" t="str">
        <f>Raw_Data!C2269</f>
        <v>Female</v>
      </c>
      <c r="D2269" s="3" t="str">
        <f>Raw_Data!D2269</f>
        <v>Standard</v>
      </c>
      <c r="E2269" s="3">
        <f>Raw_Data!E2269</f>
        <v>15.97</v>
      </c>
      <c r="F2269" s="3">
        <f>Raw_Data!F2269</f>
        <v>2</v>
      </c>
      <c r="G2269" s="3" t="str">
        <f>Raw_Data!G2269</f>
        <v>Africa</v>
      </c>
      <c r="H2269" s="3" t="str">
        <f>Raw_Data!H2269</f>
        <v>TV</v>
      </c>
      <c r="I2269" s="3">
        <f>Raw_Data!I2269</f>
        <v>13.99</v>
      </c>
      <c r="J2269" s="3">
        <f>Raw_Data!J2269</f>
        <v>0</v>
      </c>
      <c r="K2269" s="3" t="str">
        <f>Raw_Data!K2269</f>
        <v>Crypto</v>
      </c>
      <c r="L2269" s="3">
        <f>Raw_Data!L2269</f>
        <v>1</v>
      </c>
      <c r="M2269" s="3">
        <f>Raw_Data!M2269</f>
        <v>5.32</v>
      </c>
      <c r="N2269" s="3" t="str">
        <f>Raw_Data!N2269</f>
        <v>Drama</v>
      </c>
      <c r="O2269" s="3" t="str">
        <f t="shared" si="350"/>
        <v>55-70</v>
      </c>
      <c r="P2269" s="3" t="str">
        <f t="shared" si="351"/>
        <v>10-24h</v>
      </c>
      <c r="Q2269" s="3" t="str">
        <f t="shared" si="352"/>
        <v>0-7d</v>
      </c>
      <c r="R2269" s="3" t="str">
        <f t="shared" si="353"/>
        <v>Medium</v>
      </c>
      <c r="S2269" s="3" t="str">
        <f t="shared" si="354"/>
        <v>Mid</v>
      </c>
      <c r="T2269" s="3" t="str">
        <f t="shared" si="355"/>
        <v>Active</v>
      </c>
      <c r="U2269" s="4">
        <f>1/(1+EXP(-(Predictive_Model!$B$5+((B2269-Predictive_Model!$B$20)/Predictive_Model!$C$20)*Predictive_Model!$D$20+((E2269-Predictive_Model!$B$21)/Predictive_Model!$C$21)*Predictive_Model!$D$21+((F2269-Predictive_Model!$B$22)/Predictive_Model!$C$22)*Predictive_Model!$D$22+((I2269-Predictive_Model!$B$23)/Predictive_Model!$C$23)*Predictive_Model!$D$23+((L2269-Predictive_Model!$B$24)/Predictive_Model!$C$24)*Predictive_Model!$D$24+((M2269-Predictive_Model!$B$25)/Predictive_Model!$C$25)*Predictive_Model!$D$25+IF(C2269="Male",Predictive_Model!$D$31,IF(C2269="Other",Predictive_Model!$D$32,0))+IF(D2269="Premium",Predictive_Model!$D$34,IF(D2269="Standard",Predictive_Model!$D$35,0))+IF(G2269="Asia",Predictive_Model!$D$37,IF(G2269="Europe",Predictive_Model!$D$38,IF(G2269="North America",Predictive_Model!$D$39,IF(G2269="Oceania",Predictive_Model!$D$40,IF(G2269="South America",Predictive_Model!$D$41,0)))))+IF(H2269="Laptop",Predictive_Model!$D$43,IF(H2269="Mobile",Predictive_Model!$D$44,IF(H2269="TV",Predictive_Model!$D$45,IF(H2269="Tablet",Predictive_Model!$D$46,0))))+IF(K2269="Crypto",Predictive_Model!$D$48,IF(K2269="Debit Card",Predictive_Model!$D$49,IF(K2269="Gift Card",Predictive_Model!$D$50,IF(K2269="PayPal",Predictive_Model!$D$51,0))))+IF(N2269="Comedy",Predictive_Model!$D$53,IF(N2269="Documentary",Predictive_Model!$D$54,IF(N2269="Drama",Predictive_Model!$D$55,IF(N2269="Horror",Predictive_Model!$D$56,IF(N2269="Romance",Predictive_Model!$D$57,IF(N2269="Sci-Fi",Predictive_Model!$D$58,0)))))))))</f>
        <v>2.6357017581871596E-5</v>
      </c>
      <c r="V2269" s="3" t="str">
        <f t="shared" si="356"/>
        <v>Low</v>
      </c>
      <c r="W2269" s="6">
        <f t="shared" si="357"/>
        <v>3.6873467597038363E-4</v>
      </c>
      <c r="X2269" s="3" t="str">
        <f t="shared" si="358"/>
        <v>Monitor</v>
      </c>
      <c r="Y2269" s="3" t="str">
        <f t="shared" si="359"/>
        <v>OK</v>
      </c>
    </row>
    <row r="2270" spans="1:25" x14ac:dyDescent="0.25">
      <c r="A2270" s="3" t="str">
        <f>Raw_Data!A2270</f>
        <v>c93b183b-6934-4630-b9b9-727cf3a44d9f</v>
      </c>
      <c r="B2270" s="3">
        <f>Raw_Data!B2270</f>
        <v>49</v>
      </c>
      <c r="C2270" s="3" t="str">
        <f>Raw_Data!C2270</f>
        <v>Male</v>
      </c>
      <c r="D2270" s="3" t="str">
        <f>Raw_Data!D2270</f>
        <v>Standard</v>
      </c>
      <c r="E2270" s="3">
        <f>Raw_Data!E2270</f>
        <v>3.75</v>
      </c>
      <c r="F2270" s="3">
        <f>Raw_Data!F2270</f>
        <v>0</v>
      </c>
      <c r="G2270" s="3" t="str">
        <f>Raw_Data!G2270</f>
        <v>North America</v>
      </c>
      <c r="H2270" s="3" t="str">
        <f>Raw_Data!H2270</f>
        <v>Tablet</v>
      </c>
      <c r="I2270" s="3">
        <f>Raw_Data!I2270</f>
        <v>13.99</v>
      </c>
      <c r="J2270" s="3">
        <f>Raw_Data!J2270</f>
        <v>0</v>
      </c>
      <c r="K2270" s="3" t="str">
        <f>Raw_Data!K2270</f>
        <v>Credit Card</v>
      </c>
      <c r="L2270" s="3">
        <f>Raw_Data!L2270</f>
        <v>4</v>
      </c>
      <c r="M2270" s="3">
        <f>Raw_Data!M2270</f>
        <v>3.75</v>
      </c>
      <c r="N2270" s="3" t="str">
        <f>Raw_Data!N2270</f>
        <v>Horror</v>
      </c>
      <c r="O2270" s="3" t="str">
        <f t="shared" si="350"/>
        <v>45-54</v>
      </c>
      <c r="P2270" s="3" t="str">
        <f t="shared" si="351"/>
        <v>&lt;10h</v>
      </c>
      <c r="Q2270" s="3" t="str">
        <f t="shared" si="352"/>
        <v>0-7d</v>
      </c>
      <c r="R2270" s="3" t="str">
        <f t="shared" si="353"/>
        <v>Medium</v>
      </c>
      <c r="S2270" s="3" t="str">
        <f t="shared" si="354"/>
        <v>Mid</v>
      </c>
      <c r="T2270" s="3" t="str">
        <f t="shared" si="355"/>
        <v>Active</v>
      </c>
      <c r="U2270" s="4">
        <f>1/(1+EXP(-(Predictive_Model!$B$5+((B2270-Predictive_Model!$B$20)/Predictive_Model!$C$20)*Predictive_Model!$D$20+((E2270-Predictive_Model!$B$21)/Predictive_Model!$C$21)*Predictive_Model!$D$21+((F2270-Predictive_Model!$B$22)/Predictive_Model!$C$22)*Predictive_Model!$D$22+((I2270-Predictive_Model!$B$23)/Predictive_Model!$C$23)*Predictive_Model!$D$23+((L2270-Predictive_Model!$B$24)/Predictive_Model!$C$24)*Predictive_Model!$D$24+((M2270-Predictive_Model!$B$25)/Predictive_Model!$C$25)*Predictive_Model!$D$25+IF(C2270="Male",Predictive_Model!$D$31,IF(C2270="Other",Predictive_Model!$D$32,0))+IF(D2270="Premium",Predictive_Model!$D$34,IF(D2270="Standard",Predictive_Model!$D$35,0))+IF(G2270="Asia",Predictive_Model!$D$37,IF(G2270="Europe",Predictive_Model!$D$38,IF(G2270="North America",Predictive_Model!$D$39,IF(G2270="Oceania",Predictive_Model!$D$40,IF(G2270="South America",Predictive_Model!$D$41,0)))))+IF(H2270="Laptop",Predictive_Model!$D$43,IF(H2270="Mobile",Predictive_Model!$D$44,IF(H2270="TV",Predictive_Model!$D$45,IF(H2270="Tablet",Predictive_Model!$D$46,0))))+IF(K2270="Crypto",Predictive_Model!$D$48,IF(K2270="Debit Card",Predictive_Model!$D$49,IF(K2270="Gift Card",Predictive_Model!$D$50,IF(K2270="PayPal",Predictive_Model!$D$51,0))))+IF(N2270="Comedy",Predictive_Model!$D$53,IF(N2270="Documentary",Predictive_Model!$D$54,IF(N2270="Drama",Predictive_Model!$D$55,IF(N2270="Horror",Predictive_Model!$D$56,IF(N2270="Romance",Predictive_Model!$D$57,IF(N2270="Sci-Fi",Predictive_Model!$D$58,0)))))))))</f>
        <v>6.8561367301950577E-3</v>
      </c>
      <c r="V2270" s="3" t="str">
        <f t="shared" si="356"/>
        <v>Low</v>
      </c>
      <c r="W2270" s="6">
        <f t="shared" si="357"/>
        <v>9.5917352855428864E-2</v>
      </c>
      <c r="X2270" s="3" t="str">
        <f t="shared" si="358"/>
        <v>Monitor</v>
      </c>
      <c r="Y2270" s="3" t="str">
        <f t="shared" si="359"/>
        <v>OK</v>
      </c>
    </row>
    <row r="2271" spans="1:25" x14ac:dyDescent="0.25">
      <c r="A2271" s="3" t="str">
        <f>Raw_Data!A2271</f>
        <v>984f7f4a-0e12-47d7-8f25-00433e9a81ab</v>
      </c>
      <c r="B2271" s="3">
        <f>Raw_Data!B2271</f>
        <v>29</v>
      </c>
      <c r="C2271" s="3" t="str">
        <f>Raw_Data!C2271</f>
        <v>Female</v>
      </c>
      <c r="D2271" s="3" t="str">
        <f>Raw_Data!D2271</f>
        <v>Standard</v>
      </c>
      <c r="E2271" s="3">
        <f>Raw_Data!E2271</f>
        <v>0.24</v>
      </c>
      <c r="F2271" s="3">
        <f>Raw_Data!F2271</f>
        <v>23</v>
      </c>
      <c r="G2271" s="3" t="str">
        <f>Raw_Data!G2271</f>
        <v>Oceania</v>
      </c>
      <c r="H2271" s="3" t="str">
        <f>Raw_Data!H2271</f>
        <v>TV</v>
      </c>
      <c r="I2271" s="3">
        <f>Raw_Data!I2271</f>
        <v>13.99</v>
      </c>
      <c r="J2271" s="3">
        <f>Raw_Data!J2271</f>
        <v>1</v>
      </c>
      <c r="K2271" s="3" t="str">
        <f>Raw_Data!K2271</f>
        <v>Credit Card</v>
      </c>
      <c r="L2271" s="3">
        <f>Raw_Data!L2271</f>
        <v>2</v>
      </c>
      <c r="M2271" s="3">
        <f>Raw_Data!M2271</f>
        <v>0.01</v>
      </c>
      <c r="N2271" s="3" t="str">
        <f>Raw_Data!N2271</f>
        <v>Documentary</v>
      </c>
      <c r="O2271" s="3" t="str">
        <f t="shared" si="350"/>
        <v>25-34</v>
      </c>
      <c r="P2271" s="3" t="str">
        <f t="shared" si="351"/>
        <v>&lt;10h</v>
      </c>
      <c r="Q2271" s="3" t="str">
        <f t="shared" si="352"/>
        <v>22-45d</v>
      </c>
      <c r="R2271" s="3" t="str">
        <f t="shared" si="353"/>
        <v>Medium</v>
      </c>
      <c r="S2271" s="3" t="str">
        <f t="shared" si="354"/>
        <v>Mid</v>
      </c>
      <c r="T2271" s="3" t="str">
        <f t="shared" si="355"/>
        <v>Churned</v>
      </c>
      <c r="U2271" s="4">
        <f>1/(1+EXP(-(Predictive_Model!$B$5+((B2271-Predictive_Model!$B$20)/Predictive_Model!$C$20)*Predictive_Model!$D$20+((E2271-Predictive_Model!$B$21)/Predictive_Model!$C$21)*Predictive_Model!$D$21+((F2271-Predictive_Model!$B$22)/Predictive_Model!$C$22)*Predictive_Model!$D$22+((I2271-Predictive_Model!$B$23)/Predictive_Model!$C$23)*Predictive_Model!$D$23+((L2271-Predictive_Model!$B$24)/Predictive_Model!$C$24)*Predictive_Model!$D$24+((M2271-Predictive_Model!$B$25)/Predictive_Model!$C$25)*Predictive_Model!$D$25+IF(C2271="Male",Predictive_Model!$D$31,IF(C2271="Other",Predictive_Model!$D$32,0))+IF(D2271="Premium",Predictive_Model!$D$34,IF(D2271="Standard",Predictive_Model!$D$35,0))+IF(G2271="Asia",Predictive_Model!$D$37,IF(G2271="Europe",Predictive_Model!$D$38,IF(G2271="North America",Predictive_Model!$D$39,IF(G2271="Oceania",Predictive_Model!$D$40,IF(G2271="South America",Predictive_Model!$D$41,0)))))+IF(H2271="Laptop",Predictive_Model!$D$43,IF(H2271="Mobile",Predictive_Model!$D$44,IF(H2271="TV",Predictive_Model!$D$45,IF(H2271="Tablet",Predictive_Model!$D$46,0))))+IF(K2271="Crypto",Predictive_Model!$D$48,IF(K2271="Debit Card",Predictive_Model!$D$49,IF(K2271="Gift Card",Predictive_Model!$D$50,IF(K2271="PayPal",Predictive_Model!$D$51,0))))+IF(N2271="Comedy",Predictive_Model!$D$53,IF(N2271="Documentary",Predictive_Model!$D$54,IF(N2271="Drama",Predictive_Model!$D$55,IF(N2271="Horror",Predictive_Model!$D$56,IF(N2271="Romance",Predictive_Model!$D$57,IF(N2271="Sci-Fi",Predictive_Model!$D$58,0)))))))))</f>
        <v>0.99630257019476787</v>
      </c>
      <c r="V2271" s="3" t="str">
        <f t="shared" si="356"/>
        <v>Critical</v>
      </c>
      <c r="W2271" s="6">
        <f t="shared" si="357"/>
        <v>13.99</v>
      </c>
      <c r="X2271" s="3" t="str">
        <f t="shared" si="358"/>
        <v>Priority 2</v>
      </c>
      <c r="Y2271" s="3" t="str">
        <f t="shared" si="359"/>
        <v>OK</v>
      </c>
    </row>
    <row r="2272" spans="1:25" x14ac:dyDescent="0.25">
      <c r="A2272" s="3" t="str">
        <f>Raw_Data!A2272</f>
        <v>2c7ccf0f-852f-4359-a5bf-1e15605d2411</v>
      </c>
      <c r="B2272" s="3">
        <f>Raw_Data!B2272</f>
        <v>55</v>
      </c>
      <c r="C2272" s="3" t="str">
        <f>Raw_Data!C2272</f>
        <v>Female</v>
      </c>
      <c r="D2272" s="3" t="str">
        <f>Raw_Data!D2272</f>
        <v>Basic</v>
      </c>
      <c r="E2272" s="3">
        <f>Raw_Data!E2272</f>
        <v>18.98</v>
      </c>
      <c r="F2272" s="3">
        <f>Raw_Data!F2272</f>
        <v>34</v>
      </c>
      <c r="G2272" s="3" t="str">
        <f>Raw_Data!G2272</f>
        <v>South America</v>
      </c>
      <c r="H2272" s="3" t="str">
        <f>Raw_Data!H2272</f>
        <v>Desktop</v>
      </c>
      <c r="I2272" s="3">
        <f>Raw_Data!I2272</f>
        <v>8.99</v>
      </c>
      <c r="J2272" s="3">
        <f>Raw_Data!J2272</f>
        <v>0</v>
      </c>
      <c r="K2272" s="3" t="str">
        <f>Raw_Data!K2272</f>
        <v>PayPal</v>
      </c>
      <c r="L2272" s="3">
        <f>Raw_Data!L2272</f>
        <v>5</v>
      </c>
      <c r="M2272" s="3">
        <f>Raw_Data!M2272</f>
        <v>0.54</v>
      </c>
      <c r="N2272" s="3" t="str">
        <f>Raw_Data!N2272</f>
        <v>Documentary</v>
      </c>
      <c r="O2272" s="3" t="str">
        <f t="shared" si="350"/>
        <v>55-70</v>
      </c>
      <c r="P2272" s="3" t="str">
        <f t="shared" si="351"/>
        <v>10-24h</v>
      </c>
      <c r="Q2272" s="3" t="str">
        <f t="shared" si="352"/>
        <v>22-45d</v>
      </c>
      <c r="R2272" s="3" t="str">
        <f t="shared" si="353"/>
        <v>Medium</v>
      </c>
      <c r="S2272" s="3" t="str">
        <f t="shared" si="354"/>
        <v>Low</v>
      </c>
      <c r="T2272" s="3" t="str">
        <f t="shared" si="355"/>
        <v>Active</v>
      </c>
      <c r="U2272" s="4">
        <f>1/(1+EXP(-(Predictive_Model!$B$5+((B2272-Predictive_Model!$B$20)/Predictive_Model!$C$20)*Predictive_Model!$D$20+((E2272-Predictive_Model!$B$21)/Predictive_Model!$C$21)*Predictive_Model!$D$21+((F2272-Predictive_Model!$B$22)/Predictive_Model!$C$22)*Predictive_Model!$D$22+((I2272-Predictive_Model!$B$23)/Predictive_Model!$C$23)*Predictive_Model!$D$23+((L2272-Predictive_Model!$B$24)/Predictive_Model!$C$24)*Predictive_Model!$D$24+((M2272-Predictive_Model!$B$25)/Predictive_Model!$C$25)*Predictive_Model!$D$25+IF(C2272="Male",Predictive_Model!$D$31,IF(C2272="Other",Predictive_Model!$D$32,0))+IF(D2272="Premium",Predictive_Model!$D$34,IF(D2272="Standard",Predictive_Model!$D$35,0))+IF(G2272="Asia",Predictive_Model!$D$37,IF(G2272="Europe",Predictive_Model!$D$38,IF(G2272="North America",Predictive_Model!$D$39,IF(G2272="Oceania",Predictive_Model!$D$40,IF(G2272="South America",Predictive_Model!$D$41,0)))))+IF(H2272="Laptop",Predictive_Model!$D$43,IF(H2272="Mobile",Predictive_Model!$D$44,IF(H2272="TV",Predictive_Model!$D$45,IF(H2272="Tablet",Predictive_Model!$D$46,0))))+IF(K2272="Crypto",Predictive_Model!$D$48,IF(K2272="Debit Card",Predictive_Model!$D$49,IF(K2272="Gift Card",Predictive_Model!$D$50,IF(K2272="PayPal",Predictive_Model!$D$51,0))))+IF(N2272="Comedy",Predictive_Model!$D$53,IF(N2272="Documentary",Predictive_Model!$D$54,IF(N2272="Drama",Predictive_Model!$D$55,IF(N2272="Horror",Predictive_Model!$D$56,IF(N2272="Romance",Predictive_Model!$D$57,IF(N2272="Sci-Fi",Predictive_Model!$D$58,0)))))))))</f>
        <v>0.28933491870113964</v>
      </c>
      <c r="V2272" s="3" t="str">
        <f t="shared" si="356"/>
        <v>Medium</v>
      </c>
      <c r="W2272" s="6">
        <f t="shared" si="357"/>
        <v>2.6011209191232454</v>
      </c>
      <c r="X2272" s="3" t="str">
        <f t="shared" si="358"/>
        <v>Monitor</v>
      </c>
      <c r="Y2272" s="3" t="str">
        <f t="shared" si="359"/>
        <v>OK</v>
      </c>
    </row>
    <row r="2273" spans="1:25" x14ac:dyDescent="0.25">
      <c r="A2273" s="3" t="str">
        <f>Raw_Data!A2273</f>
        <v>e0203e9a-2724-4032-b679-6c33795c4d13</v>
      </c>
      <c r="B2273" s="3">
        <f>Raw_Data!B2273</f>
        <v>63</v>
      </c>
      <c r="C2273" s="3" t="str">
        <f>Raw_Data!C2273</f>
        <v>Male</v>
      </c>
      <c r="D2273" s="3" t="str">
        <f>Raw_Data!D2273</f>
        <v>Premium</v>
      </c>
      <c r="E2273" s="3">
        <f>Raw_Data!E2273</f>
        <v>2.96</v>
      </c>
      <c r="F2273" s="3">
        <f>Raw_Data!F2273</f>
        <v>25</v>
      </c>
      <c r="G2273" s="3" t="str">
        <f>Raw_Data!G2273</f>
        <v>North America</v>
      </c>
      <c r="H2273" s="3" t="str">
        <f>Raw_Data!H2273</f>
        <v>Desktop</v>
      </c>
      <c r="I2273" s="3">
        <f>Raw_Data!I2273</f>
        <v>17.989999999999998</v>
      </c>
      <c r="J2273" s="3">
        <f>Raw_Data!J2273</f>
        <v>0</v>
      </c>
      <c r="K2273" s="3" t="str">
        <f>Raw_Data!K2273</f>
        <v>Debit Card</v>
      </c>
      <c r="L2273" s="3">
        <f>Raw_Data!L2273</f>
        <v>4</v>
      </c>
      <c r="M2273" s="3">
        <f>Raw_Data!M2273</f>
        <v>0.11</v>
      </c>
      <c r="N2273" s="3" t="str">
        <f>Raw_Data!N2273</f>
        <v>Action</v>
      </c>
      <c r="O2273" s="3" t="str">
        <f t="shared" si="350"/>
        <v>55-70</v>
      </c>
      <c r="P2273" s="3" t="str">
        <f t="shared" si="351"/>
        <v>&lt;10h</v>
      </c>
      <c r="Q2273" s="3" t="str">
        <f t="shared" si="352"/>
        <v>22-45d</v>
      </c>
      <c r="R2273" s="3" t="str">
        <f t="shared" si="353"/>
        <v>Medium</v>
      </c>
      <c r="S2273" s="3" t="str">
        <f t="shared" si="354"/>
        <v>High</v>
      </c>
      <c r="T2273" s="3" t="str">
        <f t="shared" si="355"/>
        <v>Active</v>
      </c>
      <c r="U2273" s="4">
        <f>1/(1+EXP(-(Predictive_Model!$B$5+((B2273-Predictive_Model!$B$20)/Predictive_Model!$C$20)*Predictive_Model!$D$20+((E2273-Predictive_Model!$B$21)/Predictive_Model!$C$21)*Predictive_Model!$D$21+((F2273-Predictive_Model!$B$22)/Predictive_Model!$C$22)*Predictive_Model!$D$22+((I2273-Predictive_Model!$B$23)/Predictive_Model!$C$23)*Predictive_Model!$D$23+((L2273-Predictive_Model!$B$24)/Predictive_Model!$C$24)*Predictive_Model!$D$24+((M2273-Predictive_Model!$B$25)/Predictive_Model!$C$25)*Predictive_Model!$D$25+IF(C2273="Male",Predictive_Model!$D$31,IF(C2273="Other",Predictive_Model!$D$32,0))+IF(D2273="Premium",Predictive_Model!$D$34,IF(D2273="Standard",Predictive_Model!$D$35,0))+IF(G2273="Asia",Predictive_Model!$D$37,IF(G2273="Europe",Predictive_Model!$D$38,IF(G2273="North America",Predictive_Model!$D$39,IF(G2273="Oceania",Predictive_Model!$D$40,IF(G2273="South America",Predictive_Model!$D$41,0)))))+IF(H2273="Laptop",Predictive_Model!$D$43,IF(H2273="Mobile",Predictive_Model!$D$44,IF(H2273="TV",Predictive_Model!$D$45,IF(H2273="Tablet",Predictive_Model!$D$46,0))))+IF(K2273="Crypto",Predictive_Model!$D$48,IF(K2273="Debit Card",Predictive_Model!$D$49,IF(K2273="Gift Card",Predictive_Model!$D$50,IF(K2273="PayPal",Predictive_Model!$D$51,0))))+IF(N2273="Comedy",Predictive_Model!$D$53,IF(N2273="Documentary",Predictive_Model!$D$54,IF(N2273="Drama",Predictive_Model!$D$55,IF(N2273="Horror",Predictive_Model!$D$56,IF(N2273="Romance",Predictive_Model!$D$57,IF(N2273="Sci-Fi",Predictive_Model!$D$58,0)))))))))</f>
        <v>0.77974367213764406</v>
      </c>
      <c r="V2273" s="3" t="str">
        <f t="shared" si="356"/>
        <v>Critical</v>
      </c>
      <c r="W2273" s="6">
        <f t="shared" si="357"/>
        <v>14.027588661756216</v>
      </c>
      <c r="X2273" s="3" t="str">
        <f t="shared" si="358"/>
        <v>Priority 1</v>
      </c>
      <c r="Y2273" s="3" t="str">
        <f t="shared" si="359"/>
        <v>OK</v>
      </c>
    </row>
    <row r="2274" spans="1:25" x14ac:dyDescent="0.25">
      <c r="A2274" s="3" t="str">
        <f>Raw_Data!A2274</f>
        <v>b2976ddf-b2bb-4870-8fcf-2377c119d2cd</v>
      </c>
      <c r="B2274" s="3">
        <f>Raw_Data!B2274</f>
        <v>66</v>
      </c>
      <c r="C2274" s="3" t="str">
        <f>Raw_Data!C2274</f>
        <v>Other</v>
      </c>
      <c r="D2274" s="3" t="str">
        <f>Raw_Data!D2274</f>
        <v>Premium</v>
      </c>
      <c r="E2274" s="3">
        <f>Raw_Data!E2274</f>
        <v>1.4</v>
      </c>
      <c r="F2274" s="3">
        <f>Raw_Data!F2274</f>
        <v>23</v>
      </c>
      <c r="G2274" s="3" t="str">
        <f>Raw_Data!G2274</f>
        <v>Asia</v>
      </c>
      <c r="H2274" s="3" t="str">
        <f>Raw_Data!H2274</f>
        <v>Laptop</v>
      </c>
      <c r="I2274" s="3">
        <f>Raw_Data!I2274</f>
        <v>17.989999999999998</v>
      </c>
      <c r="J2274" s="3">
        <f>Raw_Data!J2274</f>
        <v>1</v>
      </c>
      <c r="K2274" s="3" t="str">
        <f>Raw_Data!K2274</f>
        <v>Gift Card</v>
      </c>
      <c r="L2274" s="3">
        <f>Raw_Data!L2274</f>
        <v>2</v>
      </c>
      <c r="M2274" s="3">
        <f>Raw_Data!M2274</f>
        <v>0.06</v>
      </c>
      <c r="N2274" s="3" t="str">
        <f>Raw_Data!N2274</f>
        <v>Documentary</v>
      </c>
      <c r="O2274" s="3" t="str">
        <f t="shared" si="350"/>
        <v>55-70</v>
      </c>
      <c r="P2274" s="3" t="str">
        <f t="shared" si="351"/>
        <v>&lt;10h</v>
      </c>
      <c r="Q2274" s="3" t="str">
        <f t="shared" si="352"/>
        <v>22-45d</v>
      </c>
      <c r="R2274" s="3" t="str">
        <f t="shared" si="353"/>
        <v>Medium</v>
      </c>
      <c r="S2274" s="3" t="str">
        <f t="shared" si="354"/>
        <v>High</v>
      </c>
      <c r="T2274" s="3" t="str">
        <f t="shared" si="355"/>
        <v>Churned</v>
      </c>
      <c r="U2274" s="4">
        <f>1/(1+EXP(-(Predictive_Model!$B$5+((B2274-Predictive_Model!$B$20)/Predictive_Model!$C$20)*Predictive_Model!$D$20+((E2274-Predictive_Model!$B$21)/Predictive_Model!$C$21)*Predictive_Model!$D$21+((F2274-Predictive_Model!$B$22)/Predictive_Model!$C$22)*Predictive_Model!$D$22+((I2274-Predictive_Model!$B$23)/Predictive_Model!$C$23)*Predictive_Model!$D$23+((L2274-Predictive_Model!$B$24)/Predictive_Model!$C$24)*Predictive_Model!$D$24+((M2274-Predictive_Model!$B$25)/Predictive_Model!$C$25)*Predictive_Model!$D$25+IF(C2274="Male",Predictive_Model!$D$31,IF(C2274="Other",Predictive_Model!$D$32,0))+IF(D2274="Premium",Predictive_Model!$D$34,IF(D2274="Standard",Predictive_Model!$D$35,0))+IF(G2274="Asia",Predictive_Model!$D$37,IF(G2274="Europe",Predictive_Model!$D$38,IF(G2274="North America",Predictive_Model!$D$39,IF(G2274="Oceania",Predictive_Model!$D$40,IF(G2274="South America",Predictive_Model!$D$41,0)))))+IF(H2274="Laptop",Predictive_Model!$D$43,IF(H2274="Mobile",Predictive_Model!$D$44,IF(H2274="TV",Predictive_Model!$D$45,IF(H2274="Tablet",Predictive_Model!$D$46,0))))+IF(K2274="Crypto",Predictive_Model!$D$48,IF(K2274="Debit Card",Predictive_Model!$D$49,IF(K2274="Gift Card",Predictive_Model!$D$50,IF(K2274="PayPal",Predictive_Model!$D$51,0))))+IF(N2274="Comedy",Predictive_Model!$D$53,IF(N2274="Documentary",Predictive_Model!$D$54,IF(N2274="Drama",Predictive_Model!$D$55,IF(N2274="Horror",Predictive_Model!$D$56,IF(N2274="Romance",Predictive_Model!$D$57,IF(N2274="Sci-Fi",Predictive_Model!$D$58,0)))))))))</f>
        <v>0.97191116522633658</v>
      </c>
      <c r="V2274" s="3" t="str">
        <f t="shared" si="356"/>
        <v>Critical</v>
      </c>
      <c r="W2274" s="6">
        <f t="shared" si="357"/>
        <v>17.989999999999998</v>
      </c>
      <c r="X2274" s="3" t="str">
        <f t="shared" si="358"/>
        <v>Priority 1</v>
      </c>
      <c r="Y2274" s="3" t="str">
        <f t="shared" si="359"/>
        <v>OK</v>
      </c>
    </row>
    <row r="2275" spans="1:25" x14ac:dyDescent="0.25">
      <c r="A2275" s="3" t="str">
        <f>Raw_Data!A2275</f>
        <v>4b4e57f2-0dce-4598-885f-71fa5662cf0e</v>
      </c>
      <c r="B2275" s="3">
        <f>Raw_Data!B2275</f>
        <v>24</v>
      </c>
      <c r="C2275" s="3" t="str">
        <f>Raw_Data!C2275</f>
        <v>Other</v>
      </c>
      <c r="D2275" s="3" t="str">
        <f>Raw_Data!D2275</f>
        <v>Basic</v>
      </c>
      <c r="E2275" s="3">
        <f>Raw_Data!E2275</f>
        <v>3.05</v>
      </c>
      <c r="F2275" s="3">
        <f>Raw_Data!F2275</f>
        <v>54</v>
      </c>
      <c r="G2275" s="3" t="str">
        <f>Raw_Data!G2275</f>
        <v>Oceania</v>
      </c>
      <c r="H2275" s="3" t="str">
        <f>Raw_Data!H2275</f>
        <v>Desktop</v>
      </c>
      <c r="I2275" s="3">
        <f>Raw_Data!I2275</f>
        <v>8.99</v>
      </c>
      <c r="J2275" s="3">
        <f>Raw_Data!J2275</f>
        <v>1</v>
      </c>
      <c r="K2275" s="3" t="str">
        <f>Raw_Data!K2275</f>
        <v>Gift Card</v>
      </c>
      <c r="L2275" s="3">
        <f>Raw_Data!L2275</f>
        <v>3</v>
      </c>
      <c r="M2275" s="3">
        <f>Raw_Data!M2275</f>
        <v>0.06</v>
      </c>
      <c r="N2275" s="3" t="str">
        <f>Raw_Data!N2275</f>
        <v>Drama</v>
      </c>
      <c r="O2275" s="3" t="str">
        <f t="shared" si="350"/>
        <v>18-24</v>
      </c>
      <c r="P2275" s="3" t="str">
        <f t="shared" si="351"/>
        <v>&lt;10h</v>
      </c>
      <c r="Q2275" s="3" t="str">
        <f t="shared" si="352"/>
        <v>46-60d</v>
      </c>
      <c r="R2275" s="3" t="str">
        <f t="shared" si="353"/>
        <v>Low</v>
      </c>
      <c r="S2275" s="3" t="str">
        <f t="shared" si="354"/>
        <v>Low</v>
      </c>
      <c r="T2275" s="3" t="str">
        <f t="shared" si="355"/>
        <v>Churned</v>
      </c>
      <c r="U2275" s="4">
        <f>1/(1+EXP(-(Predictive_Model!$B$5+((B2275-Predictive_Model!$B$20)/Predictive_Model!$C$20)*Predictive_Model!$D$20+((E2275-Predictive_Model!$B$21)/Predictive_Model!$C$21)*Predictive_Model!$D$21+((F2275-Predictive_Model!$B$22)/Predictive_Model!$C$22)*Predictive_Model!$D$22+((I2275-Predictive_Model!$B$23)/Predictive_Model!$C$23)*Predictive_Model!$D$23+((L2275-Predictive_Model!$B$24)/Predictive_Model!$C$24)*Predictive_Model!$D$24+((M2275-Predictive_Model!$B$25)/Predictive_Model!$C$25)*Predictive_Model!$D$25+IF(C2275="Male",Predictive_Model!$D$31,IF(C2275="Other",Predictive_Model!$D$32,0))+IF(D2275="Premium",Predictive_Model!$D$34,IF(D2275="Standard",Predictive_Model!$D$35,0))+IF(G2275="Asia",Predictive_Model!$D$37,IF(G2275="Europe",Predictive_Model!$D$38,IF(G2275="North America",Predictive_Model!$D$39,IF(G2275="Oceania",Predictive_Model!$D$40,IF(G2275="South America",Predictive_Model!$D$41,0)))))+IF(H2275="Laptop",Predictive_Model!$D$43,IF(H2275="Mobile",Predictive_Model!$D$44,IF(H2275="TV",Predictive_Model!$D$45,IF(H2275="Tablet",Predictive_Model!$D$46,0))))+IF(K2275="Crypto",Predictive_Model!$D$48,IF(K2275="Debit Card",Predictive_Model!$D$49,IF(K2275="Gift Card",Predictive_Model!$D$50,IF(K2275="PayPal",Predictive_Model!$D$51,0))))+IF(N2275="Comedy",Predictive_Model!$D$53,IF(N2275="Documentary",Predictive_Model!$D$54,IF(N2275="Drama",Predictive_Model!$D$55,IF(N2275="Horror",Predictive_Model!$D$56,IF(N2275="Romance",Predictive_Model!$D$57,IF(N2275="Sci-Fi",Predictive_Model!$D$58,0)))))))))</f>
        <v>0.99993231413853167</v>
      </c>
      <c r="V2275" s="3" t="str">
        <f t="shared" si="356"/>
        <v>Critical</v>
      </c>
      <c r="W2275" s="6">
        <f t="shared" si="357"/>
        <v>8.99</v>
      </c>
      <c r="X2275" s="3" t="str">
        <f t="shared" si="358"/>
        <v>Priority 2</v>
      </c>
      <c r="Y2275" s="3" t="str">
        <f t="shared" si="359"/>
        <v>OK</v>
      </c>
    </row>
    <row r="2276" spans="1:25" x14ac:dyDescent="0.25">
      <c r="A2276" s="3" t="str">
        <f>Raw_Data!A2276</f>
        <v>521d1f0d-3f5f-438f-8c6d-6c9aab0299af</v>
      </c>
      <c r="B2276" s="3">
        <f>Raw_Data!B2276</f>
        <v>22</v>
      </c>
      <c r="C2276" s="3" t="str">
        <f>Raw_Data!C2276</f>
        <v>Male</v>
      </c>
      <c r="D2276" s="3" t="str">
        <f>Raw_Data!D2276</f>
        <v>Basic</v>
      </c>
      <c r="E2276" s="3">
        <f>Raw_Data!E2276</f>
        <v>5.15</v>
      </c>
      <c r="F2276" s="3">
        <f>Raw_Data!F2276</f>
        <v>25</v>
      </c>
      <c r="G2276" s="3" t="str">
        <f>Raw_Data!G2276</f>
        <v>Africa</v>
      </c>
      <c r="H2276" s="3" t="str">
        <f>Raw_Data!H2276</f>
        <v>Laptop</v>
      </c>
      <c r="I2276" s="3">
        <f>Raw_Data!I2276</f>
        <v>8.99</v>
      </c>
      <c r="J2276" s="3">
        <f>Raw_Data!J2276</f>
        <v>0</v>
      </c>
      <c r="K2276" s="3" t="str">
        <f>Raw_Data!K2276</f>
        <v>Crypto</v>
      </c>
      <c r="L2276" s="3">
        <f>Raw_Data!L2276</f>
        <v>4</v>
      </c>
      <c r="M2276" s="3">
        <f>Raw_Data!M2276</f>
        <v>0.2</v>
      </c>
      <c r="N2276" s="3" t="str">
        <f>Raw_Data!N2276</f>
        <v>Documentary</v>
      </c>
      <c r="O2276" s="3" t="str">
        <f t="shared" si="350"/>
        <v>18-24</v>
      </c>
      <c r="P2276" s="3" t="str">
        <f t="shared" si="351"/>
        <v>&lt;10h</v>
      </c>
      <c r="Q2276" s="3" t="str">
        <f t="shared" si="352"/>
        <v>22-45d</v>
      </c>
      <c r="R2276" s="3" t="str">
        <f t="shared" si="353"/>
        <v>Medium</v>
      </c>
      <c r="S2276" s="3" t="str">
        <f t="shared" si="354"/>
        <v>Low</v>
      </c>
      <c r="T2276" s="3" t="str">
        <f t="shared" si="355"/>
        <v>Active</v>
      </c>
      <c r="U2276" s="4">
        <f>1/(1+EXP(-(Predictive_Model!$B$5+((B2276-Predictive_Model!$B$20)/Predictive_Model!$C$20)*Predictive_Model!$D$20+((E2276-Predictive_Model!$B$21)/Predictive_Model!$C$21)*Predictive_Model!$D$21+((F2276-Predictive_Model!$B$22)/Predictive_Model!$C$22)*Predictive_Model!$D$22+((I2276-Predictive_Model!$B$23)/Predictive_Model!$C$23)*Predictive_Model!$D$23+((L2276-Predictive_Model!$B$24)/Predictive_Model!$C$24)*Predictive_Model!$D$24+((M2276-Predictive_Model!$B$25)/Predictive_Model!$C$25)*Predictive_Model!$D$25+IF(C2276="Male",Predictive_Model!$D$31,IF(C2276="Other",Predictive_Model!$D$32,0))+IF(D2276="Premium",Predictive_Model!$D$34,IF(D2276="Standard",Predictive_Model!$D$35,0))+IF(G2276="Asia",Predictive_Model!$D$37,IF(G2276="Europe",Predictive_Model!$D$38,IF(G2276="North America",Predictive_Model!$D$39,IF(G2276="Oceania",Predictive_Model!$D$40,IF(G2276="South America",Predictive_Model!$D$41,0)))))+IF(H2276="Laptop",Predictive_Model!$D$43,IF(H2276="Mobile",Predictive_Model!$D$44,IF(H2276="TV",Predictive_Model!$D$45,IF(H2276="Tablet",Predictive_Model!$D$46,0))))+IF(K2276="Crypto",Predictive_Model!$D$48,IF(K2276="Debit Card",Predictive_Model!$D$49,IF(K2276="Gift Card",Predictive_Model!$D$50,IF(K2276="PayPal",Predictive_Model!$D$51,0))))+IF(N2276="Comedy",Predictive_Model!$D$53,IF(N2276="Documentary",Predictive_Model!$D$54,IF(N2276="Drama",Predictive_Model!$D$55,IF(N2276="Horror",Predictive_Model!$D$56,IF(N2276="Romance",Predictive_Model!$D$57,IF(N2276="Sci-Fi",Predictive_Model!$D$58,0)))))))))</f>
        <v>0.97095482897616603</v>
      </c>
      <c r="V2276" s="3" t="str">
        <f t="shared" si="356"/>
        <v>Critical</v>
      </c>
      <c r="W2276" s="6">
        <f t="shared" si="357"/>
        <v>8.728883912495732</v>
      </c>
      <c r="X2276" s="3" t="str">
        <f t="shared" si="358"/>
        <v>Priority 2</v>
      </c>
      <c r="Y2276" s="3" t="str">
        <f t="shared" si="359"/>
        <v>OK</v>
      </c>
    </row>
    <row r="2277" spans="1:25" x14ac:dyDescent="0.25">
      <c r="A2277" s="3" t="str">
        <f>Raw_Data!A2277</f>
        <v>c8a08658-20ab-4f89-a0e7-3f614340eb78</v>
      </c>
      <c r="B2277" s="3">
        <f>Raw_Data!B2277</f>
        <v>34</v>
      </c>
      <c r="C2277" s="3" t="str">
        <f>Raw_Data!C2277</f>
        <v>Male</v>
      </c>
      <c r="D2277" s="3" t="str">
        <f>Raw_Data!D2277</f>
        <v>Premium</v>
      </c>
      <c r="E2277" s="3">
        <f>Raw_Data!E2277</f>
        <v>26.14</v>
      </c>
      <c r="F2277" s="3">
        <f>Raw_Data!F2277</f>
        <v>15</v>
      </c>
      <c r="G2277" s="3" t="str">
        <f>Raw_Data!G2277</f>
        <v>Oceania</v>
      </c>
      <c r="H2277" s="3" t="str">
        <f>Raw_Data!H2277</f>
        <v>Mobile</v>
      </c>
      <c r="I2277" s="3">
        <f>Raw_Data!I2277</f>
        <v>17.989999999999998</v>
      </c>
      <c r="J2277" s="3">
        <f>Raw_Data!J2277</f>
        <v>0</v>
      </c>
      <c r="K2277" s="3" t="str">
        <f>Raw_Data!K2277</f>
        <v>Debit Card</v>
      </c>
      <c r="L2277" s="3">
        <f>Raw_Data!L2277</f>
        <v>3</v>
      </c>
      <c r="M2277" s="3">
        <f>Raw_Data!M2277</f>
        <v>1.63</v>
      </c>
      <c r="N2277" s="3" t="str">
        <f>Raw_Data!N2277</f>
        <v>Romance</v>
      </c>
      <c r="O2277" s="3" t="str">
        <f t="shared" si="350"/>
        <v>25-34</v>
      </c>
      <c r="P2277" s="3" t="str">
        <f t="shared" si="351"/>
        <v>25-49h</v>
      </c>
      <c r="Q2277" s="3" t="str">
        <f t="shared" si="352"/>
        <v>8-21d</v>
      </c>
      <c r="R2277" s="3" t="str">
        <f t="shared" si="353"/>
        <v>High</v>
      </c>
      <c r="S2277" s="3" t="str">
        <f t="shared" si="354"/>
        <v>High</v>
      </c>
      <c r="T2277" s="3" t="str">
        <f t="shared" si="355"/>
        <v>Active</v>
      </c>
      <c r="U2277" s="4">
        <f>1/(1+EXP(-(Predictive_Model!$B$5+((B2277-Predictive_Model!$B$20)/Predictive_Model!$C$20)*Predictive_Model!$D$20+((E2277-Predictive_Model!$B$21)/Predictive_Model!$C$21)*Predictive_Model!$D$21+((F2277-Predictive_Model!$B$22)/Predictive_Model!$C$22)*Predictive_Model!$D$22+((I2277-Predictive_Model!$B$23)/Predictive_Model!$C$23)*Predictive_Model!$D$23+((L2277-Predictive_Model!$B$24)/Predictive_Model!$C$24)*Predictive_Model!$D$24+((M2277-Predictive_Model!$B$25)/Predictive_Model!$C$25)*Predictive_Model!$D$25+IF(C2277="Male",Predictive_Model!$D$31,IF(C2277="Other",Predictive_Model!$D$32,0))+IF(D2277="Premium",Predictive_Model!$D$34,IF(D2277="Standard",Predictive_Model!$D$35,0))+IF(G2277="Asia",Predictive_Model!$D$37,IF(G2277="Europe",Predictive_Model!$D$38,IF(G2277="North America",Predictive_Model!$D$39,IF(G2277="Oceania",Predictive_Model!$D$40,IF(G2277="South America",Predictive_Model!$D$41,0)))))+IF(H2277="Laptop",Predictive_Model!$D$43,IF(H2277="Mobile",Predictive_Model!$D$44,IF(H2277="TV",Predictive_Model!$D$45,IF(H2277="Tablet",Predictive_Model!$D$46,0))))+IF(K2277="Crypto",Predictive_Model!$D$48,IF(K2277="Debit Card",Predictive_Model!$D$49,IF(K2277="Gift Card",Predictive_Model!$D$50,IF(K2277="PayPal",Predictive_Model!$D$51,0))))+IF(N2277="Comedy",Predictive_Model!$D$53,IF(N2277="Documentary",Predictive_Model!$D$54,IF(N2277="Drama",Predictive_Model!$D$55,IF(N2277="Horror",Predictive_Model!$D$56,IF(N2277="Romance",Predictive_Model!$D$57,IF(N2277="Sci-Fi",Predictive_Model!$D$58,0)))))))))</f>
        <v>5.674017501242452E-4</v>
      </c>
      <c r="V2277" s="3" t="str">
        <f t="shared" si="356"/>
        <v>Low</v>
      </c>
      <c r="W2277" s="6">
        <f t="shared" si="357"/>
        <v>1.0207557484735169E-2</v>
      </c>
      <c r="X2277" s="3" t="str">
        <f t="shared" si="358"/>
        <v>Monitor</v>
      </c>
      <c r="Y2277" s="3" t="str">
        <f t="shared" si="359"/>
        <v>OK</v>
      </c>
    </row>
    <row r="2278" spans="1:25" x14ac:dyDescent="0.25">
      <c r="A2278" s="3" t="str">
        <f>Raw_Data!A2278</f>
        <v>b010be93-76b2-4b4d-bdbc-a420fc96aeaf</v>
      </c>
      <c r="B2278" s="3">
        <f>Raw_Data!B2278</f>
        <v>64</v>
      </c>
      <c r="C2278" s="3" t="str">
        <f>Raw_Data!C2278</f>
        <v>Other</v>
      </c>
      <c r="D2278" s="3" t="str">
        <f>Raw_Data!D2278</f>
        <v>Premium</v>
      </c>
      <c r="E2278" s="3">
        <f>Raw_Data!E2278</f>
        <v>8.4600000000000009</v>
      </c>
      <c r="F2278" s="3">
        <f>Raw_Data!F2278</f>
        <v>20</v>
      </c>
      <c r="G2278" s="3" t="str">
        <f>Raw_Data!G2278</f>
        <v>Asia</v>
      </c>
      <c r="H2278" s="3" t="str">
        <f>Raw_Data!H2278</f>
        <v>Laptop</v>
      </c>
      <c r="I2278" s="3">
        <f>Raw_Data!I2278</f>
        <v>17.989999999999998</v>
      </c>
      <c r="J2278" s="3">
        <f>Raw_Data!J2278</f>
        <v>0</v>
      </c>
      <c r="K2278" s="3" t="str">
        <f>Raw_Data!K2278</f>
        <v>Debit Card</v>
      </c>
      <c r="L2278" s="3">
        <f>Raw_Data!L2278</f>
        <v>4</v>
      </c>
      <c r="M2278" s="3">
        <f>Raw_Data!M2278</f>
        <v>0.4</v>
      </c>
      <c r="N2278" s="3" t="str">
        <f>Raw_Data!N2278</f>
        <v>Romance</v>
      </c>
      <c r="O2278" s="3" t="str">
        <f t="shared" si="350"/>
        <v>55-70</v>
      </c>
      <c r="P2278" s="3" t="str">
        <f t="shared" si="351"/>
        <v>&lt;10h</v>
      </c>
      <c r="Q2278" s="3" t="str">
        <f t="shared" si="352"/>
        <v>8-21d</v>
      </c>
      <c r="R2278" s="3" t="str">
        <f t="shared" si="353"/>
        <v>Medium</v>
      </c>
      <c r="S2278" s="3" t="str">
        <f t="shared" si="354"/>
        <v>High</v>
      </c>
      <c r="T2278" s="3" t="str">
        <f t="shared" si="355"/>
        <v>Active</v>
      </c>
      <c r="U2278" s="4">
        <f>1/(1+EXP(-(Predictive_Model!$B$5+((B2278-Predictive_Model!$B$20)/Predictive_Model!$C$20)*Predictive_Model!$D$20+((E2278-Predictive_Model!$B$21)/Predictive_Model!$C$21)*Predictive_Model!$D$21+((F2278-Predictive_Model!$B$22)/Predictive_Model!$C$22)*Predictive_Model!$D$22+((I2278-Predictive_Model!$B$23)/Predictive_Model!$C$23)*Predictive_Model!$D$23+((L2278-Predictive_Model!$B$24)/Predictive_Model!$C$24)*Predictive_Model!$D$24+((M2278-Predictive_Model!$B$25)/Predictive_Model!$C$25)*Predictive_Model!$D$25+IF(C2278="Male",Predictive_Model!$D$31,IF(C2278="Other",Predictive_Model!$D$32,0))+IF(D2278="Premium",Predictive_Model!$D$34,IF(D2278="Standard",Predictive_Model!$D$35,0))+IF(G2278="Asia",Predictive_Model!$D$37,IF(G2278="Europe",Predictive_Model!$D$38,IF(G2278="North America",Predictive_Model!$D$39,IF(G2278="Oceania",Predictive_Model!$D$40,IF(G2278="South America",Predictive_Model!$D$41,0)))))+IF(H2278="Laptop",Predictive_Model!$D$43,IF(H2278="Mobile",Predictive_Model!$D$44,IF(H2278="TV",Predictive_Model!$D$45,IF(H2278="Tablet",Predictive_Model!$D$46,0))))+IF(K2278="Crypto",Predictive_Model!$D$48,IF(K2278="Debit Card",Predictive_Model!$D$49,IF(K2278="Gift Card",Predictive_Model!$D$50,IF(K2278="PayPal",Predictive_Model!$D$51,0))))+IF(N2278="Comedy",Predictive_Model!$D$53,IF(N2278="Documentary",Predictive_Model!$D$54,IF(N2278="Drama",Predictive_Model!$D$55,IF(N2278="Horror",Predictive_Model!$D$56,IF(N2278="Romance",Predictive_Model!$D$57,IF(N2278="Sci-Fi",Predictive_Model!$D$58,0)))))))))</f>
        <v>0.13728221469084526</v>
      </c>
      <c r="V2278" s="3" t="str">
        <f t="shared" si="356"/>
        <v>Low</v>
      </c>
      <c r="W2278" s="6">
        <f t="shared" si="357"/>
        <v>2.4697070422883058</v>
      </c>
      <c r="X2278" s="3" t="str">
        <f t="shared" si="358"/>
        <v>Monitor</v>
      </c>
      <c r="Y2278" s="3" t="str">
        <f t="shared" si="359"/>
        <v>OK</v>
      </c>
    </row>
    <row r="2279" spans="1:25" x14ac:dyDescent="0.25">
      <c r="A2279" s="3" t="str">
        <f>Raw_Data!A2279</f>
        <v>7e4e462c-f211-4671-b964-ee732464853e</v>
      </c>
      <c r="B2279" s="3">
        <f>Raw_Data!B2279</f>
        <v>67</v>
      </c>
      <c r="C2279" s="3" t="str">
        <f>Raw_Data!C2279</f>
        <v>Female</v>
      </c>
      <c r="D2279" s="3" t="str">
        <f>Raw_Data!D2279</f>
        <v>Basic</v>
      </c>
      <c r="E2279" s="3">
        <f>Raw_Data!E2279</f>
        <v>3.68</v>
      </c>
      <c r="F2279" s="3">
        <f>Raw_Data!F2279</f>
        <v>34</v>
      </c>
      <c r="G2279" s="3" t="str">
        <f>Raw_Data!G2279</f>
        <v>North America</v>
      </c>
      <c r="H2279" s="3" t="str">
        <f>Raw_Data!H2279</f>
        <v>Tablet</v>
      </c>
      <c r="I2279" s="3">
        <f>Raw_Data!I2279</f>
        <v>8.99</v>
      </c>
      <c r="J2279" s="3">
        <f>Raw_Data!J2279</f>
        <v>1</v>
      </c>
      <c r="K2279" s="3" t="str">
        <f>Raw_Data!K2279</f>
        <v>PayPal</v>
      </c>
      <c r="L2279" s="3">
        <f>Raw_Data!L2279</f>
        <v>1</v>
      </c>
      <c r="M2279" s="3">
        <f>Raw_Data!M2279</f>
        <v>0.11</v>
      </c>
      <c r="N2279" s="3" t="str">
        <f>Raw_Data!N2279</f>
        <v>Sci-Fi</v>
      </c>
      <c r="O2279" s="3" t="str">
        <f t="shared" si="350"/>
        <v>55-70</v>
      </c>
      <c r="P2279" s="3" t="str">
        <f t="shared" si="351"/>
        <v>&lt;10h</v>
      </c>
      <c r="Q2279" s="3" t="str">
        <f t="shared" si="352"/>
        <v>22-45d</v>
      </c>
      <c r="R2279" s="3" t="str">
        <f t="shared" si="353"/>
        <v>Medium</v>
      </c>
      <c r="S2279" s="3" t="str">
        <f t="shared" si="354"/>
        <v>Low</v>
      </c>
      <c r="T2279" s="3" t="str">
        <f t="shared" si="355"/>
        <v>Churned</v>
      </c>
      <c r="U2279" s="4">
        <f>1/(1+EXP(-(Predictive_Model!$B$5+((B2279-Predictive_Model!$B$20)/Predictive_Model!$C$20)*Predictive_Model!$D$20+((E2279-Predictive_Model!$B$21)/Predictive_Model!$C$21)*Predictive_Model!$D$21+((F2279-Predictive_Model!$B$22)/Predictive_Model!$C$22)*Predictive_Model!$D$22+((I2279-Predictive_Model!$B$23)/Predictive_Model!$C$23)*Predictive_Model!$D$23+((L2279-Predictive_Model!$B$24)/Predictive_Model!$C$24)*Predictive_Model!$D$24+((M2279-Predictive_Model!$B$25)/Predictive_Model!$C$25)*Predictive_Model!$D$25+IF(C2279="Male",Predictive_Model!$D$31,IF(C2279="Other",Predictive_Model!$D$32,0))+IF(D2279="Premium",Predictive_Model!$D$34,IF(D2279="Standard",Predictive_Model!$D$35,0))+IF(G2279="Asia",Predictive_Model!$D$37,IF(G2279="Europe",Predictive_Model!$D$38,IF(G2279="North America",Predictive_Model!$D$39,IF(G2279="Oceania",Predictive_Model!$D$40,IF(G2279="South America",Predictive_Model!$D$41,0)))))+IF(H2279="Laptop",Predictive_Model!$D$43,IF(H2279="Mobile",Predictive_Model!$D$44,IF(H2279="TV",Predictive_Model!$D$45,IF(H2279="Tablet",Predictive_Model!$D$46,0))))+IF(K2279="Crypto",Predictive_Model!$D$48,IF(K2279="Debit Card",Predictive_Model!$D$49,IF(K2279="Gift Card",Predictive_Model!$D$50,IF(K2279="PayPal",Predictive_Model!$D$51,0))))+IF(N2279="Comedy",Predictive_Model!$D$53,IF(N2279="Documentary",Predictive_Model!$D$54,IF(N2279="Drama",Predictive_Model!$D$55,IF(N2279="Horror",Predictive_Model!$D$56,IF(N2279="Romance",Predictive_Model!$D$57,IF(N2279="Sci-Fi",Predictive_Model!$D$58,0)))))))))</f>
        <v>0.99990543357325479</v>
      </c>
      <c r="V2279" s="3" t="str">
        <f t="shared" si="356"/>
        <v>Critical</v>
      </c>
      <c r="W2279" s="6">
        <f t="shared" si="357"/>
        <v>8.99</v>
      </c>
      <c r="X2279" s="3" t="str">
        <f t="shared" si="358"/>
        <v>Priority 2</v>
      </c>
      <c r="Y2279" s="3" t="str">
        <f t="shared" si="359"/>
        <v>OK</v>
      </c>
    </row>
    <row r="2280" spans="1:25" x14ac:dyDescent="0.25">
      <c r="A2280" s="3" t="str">
        <f>Raw_Data!A2280</f>
        <v>35cdcfe1-c48a-43b6-8533-8f70aa35c713</v>
      </c>
      <c r="B2280" s="3">
        <f>Raw_Data!B2280</f>
        <v>38</v>
      </c>
      <c r="C2280" s="3" t="str">
        <f>Raw_Data!C2280</f>
        <v>Male</v>
      </c>
      <c r="D2280" s="3" t="str">
        <f>Raw_Data!D2280</f>
        <v>Standard</v>
      </c>
      <c r="E2280" s="3">
        <f>Raw_Data!E2280</f>
        <v>6.77</v>
      </c>
      <c r="F2280" s="3">
        <f>Raw_Data!F2280</f>
        <v>49</v>
      </c>
      <c r="G2280" s="3" t="str">
        <f>Raw_Data!G2280</f>
        <v>Europe</v>
      </c>
      <c r="H2280" s="3" t="str">
        <f>Raw_Data!H2280</f>
        <v>Mobile</v>
      </c>
      <c r="I2280" s="3">
        <f>Raw_Data!I2280</f>
        <v>13.99</v>
      </c>
      <c r="J2280" s="3">
        <f>Raw_Data!J2280</f>
        <v>1</v>
      </c>
      <c r="K2280" s="3" t="str">
        <f>Raw_Data!K2280</f>
        <v>Gift Card</v>
      </c>
      <c r="L2280" s="3">
        <f>Raw_Data!L2280</f>
        <v>3</v>
      </c>
      <c r="M2280" s="3">
        <f>Raw_Data!M2280</f>
        <v>0.14000000000000001</v>
      </c>
      <c r="N2280" s="3" t="str">
        <f>Raw_Data!N2280</f>
        <v>Romance</v>
      </c>
      <c r="O2280" s="3" t="str">
        <f t="shared" si="350"/>
        <v>35-44</v>
      </c>
      <c r="P2280" s="3" t="str">
        <f t="shared" si="351"/>
        <v>&lt;10h</v>
      </c>
      <c r="Q2280" s="3" t="str">
        <f t="shared" si="352"/>
        <v>46-60d</v>
      </c>
      <c r="R2280" s="3" t="str">
        <f t="shared" si="353"/>
        <v>Low</v>
      </c>
      <c r="S2280" s="3" t="str">
        <f t="shared" si="354"/>
        <v>Mid</v>
      </c>
      <c r="T2280" s="3" t="str">
        <f t="shared" si="355"/>
        <v>Churned</v>
      </c>
      <c r="U2280" s="4">
        <f>1/(1+EXP(-(Predictive_Model!$B$5+((B2280-Predictive_Model!$B$20)/Predictive_Model!$C$20)*Predictive_Model!$D$20+((E2280-Predictive_Model!$B$21)/Predictive_Model!$C$21)*Predictive_Model!$D$21+((F2280-Predictive_Model!$B$22)/Predictive_Model!$C$22)*Predictive_Model!$D$22+((I2280-Predictive_Model!$B$23)/Predictive_Model!$C$23)*Predictive_Model!$D$23+((L2280-Predictive_Model!$B$24)/Predictive_Model!$C$24)*Predictive_Model!$D$24+((M2280-Predictive_Model!$B$25)/Predictive_Model!$C$25)*Predictive_Model!$D$25+IF(C2280="Male",Predictive_Model!$D$31,IF(C2280="Other",Predictive_Model!$D$32,0))+IF(D2280="Premium",Predictive_Model!$D$34,IF(D2280="Standard",Predictive_Model!$D$35,0))+IF(G2280="Asia",Predictive_Model!$D$37,IF(G2280="Europe",Predictive_Model!$D$38,IF(G2280="North America",Predictive_Model!$D$39,IF(G2280="Oceania",Predictive_Model!$D$40,IF(G2280="South America",Predictive_Model!$D$41,0)))))+IF(H2280="Laptop",Predictive_Model!$D$43,IF(H2280="Mobile",Predictive_Model!$D$44,IF(H2280="TV",Predictive_Model!$D$45,IF(H2280="Tablet",Predictive_Model!$D$46,0))))+IF(K2280="Crypto",Predictive_Model!$D$48,IF(K2280="Debit Card",Predictive_Model!$D$49,IF(K2280="Gift Card",Predictive_Model!$D$50,IF(K2280="PayPal",Predictive_Model!$D$51,0))))+IF(N2280="Comedy",Predictive_Model!$D$53,IF(N2280="Documentary",Predictive_Model!$D$54,IF(N2280="Drama",Predictive_Model!$D$55,IF(N2280="Horror",Predictive_Model!$D$56,IF(N2280="Romance",Predictive_Model!$D$57,IF(N2280="Sci-Fi",Predictive_Model!$D$58,0)))))))))</f>
        <v>0.99964885435457096</v>
      </c>
      <c r="V2280" s="3" t="str">
        <f t="shared" si="356"/>
        <v>Critical</v>
      </c>
      <c r="W2280" s="6">
        <f t="shared" si="357"/>
        <v>13.99</v>
      </c>
      <c r="X2280" s="3" t="str">
        <f t="shared" si="358"/>
        <v>Priority 2</v>
      </c>
      <c r="Y2280" s="3" t="str">
        <f t="shared" si="359"/>
        <v>OK</v>
      </c>
    </row>
    <row r="2281" spans="1:25" x14ac:dyDescent="0.25">
      <c r="A2281" s="3" t="str">
        <f>Raw_Data!A2281</f>
        <v>1df5b1e8-8112-471d-80aa-74af1982324f</v>
      </c>
      <c r="B2281" s="3">
        <f>Raw_Data!B2281</f>
        <v>57</v>
      </c>
      <c r="C2281" s="3" t="str">
        <f>Raw_Data!C2281</f>
        <v>Female</v>
      </c>
      <c r="D2281" s="3" t="str">
        <f>Raw_Data!D2281</f>
        <v>Basic</v>
      </c>
      <c r="E2281" s="3">
        <f>Raw_Data!E2281</f>
        <v>1.24</v>
      </c>
      <c r="F2281" s="3">
        <f>Raw_Data!F2281</f>
        <v>52</v>
      </c>
      <c r="G2281" s="3" t="str">
        <f>Raw_Data!G2281</f>
        <v>Europe</v>
      </c>
      <c r="H2281" s="3" t="str">
        <f>Raw_Data!H2281</f>
        <v>Desktop</v>
      </c>
      <c r="I2281" s="3">
        <f>Raw_Data!I2281</f>
        <v>8.99</v>
      </c>
      <c r="J2281" s="3">
        <f>Raw_Data!J2281</f>
        <v>1</v>
      </c>
      <c r="K2281" s="3" t="str">
        <f>Raw_Data!K2281</f>
        <v>Credit Card</v>
      </c>
      <c r="L2281" s="3">
        <f>Raw_Data!L2281</f>
        <v>4</v>
      </c>
      <c r="M2281" s="3">
        <f>Raw_Data!M2281</f>
        <v>0.02</v>
      </c>
      <c r="N2281" s="3" t="str">
        <f>Raw_Data!N2281</f>
        <v>Sci-Fi</v>
      </c>
      <c r="O2281" s="3" t="str">
        <f t="shared" si="350"/>
        <v>55-70</v>
      </c>
      <c r="P2281" s="3" t="str">
        <f t="shared" si="351"/>
        <v>&lt;10h</v>
      </c>
      <c r="Q2281" s="3" t="str">
        <f t="shared" si="352"/>
        <v>46-60d</v>
      </c>
      <c r="R2281" s="3" t="str">
        <f t="shared" si="353"/>
        <v>Low</v>
      </c>
      <c r="S2281" s="3" t="str">
        <f t="shared" si="354"/>
        <v>Low</v>
      </c>
      <c r="T2281" s="3" t="str">
        <f t="shared" si="355"/>
        <v>Churned</v>
      </c>
      <c r="U2281" s="4">
        <f>1/(1+EXP(-(Predictive_Model!$B$5+((B2281-Predictive_Model!$B$20)/Predictive_Model!$C$20)*Predictive_Model!$D$20+((E2281-Predictive_Model!$B$21)/Predictive_Model!$C$21)*Predictive_Model!$D$21+((F2281-Predictive_Model!$B$22)/Predictive_Model!$C$22)*Predictive_Model!$D$22+((I2281-Predictive_Model!$B$23)/Predictive_Model!$C$23)*Predictive_Model!$D$23+((L2281-Predictive_Model!$B$24)/Predictive_Model!$C$24)*Predictive_Model!$D$24+((M2281-Predictive_Model!$B$25)/Predictive_Model!$C$25)*Predictive_Model!$D$25+IF(C2281="Male",Predictive_Model!$D$31,IF(C2281="Other",Predictive_Model!$D$32,0))+IF(D2281="Premium",Predictive_Model!$D$34,IF(D2281="Standard",Predictive_Model!$D$35,0))+IF(G2281="Asia",Predictive_Model!$D$37,IF(G2281="Europe",Predictive_Model!$D$38,IF(G2281="North America",Predictive_Model!$D$39,IF(G2281="Oceania",Predictive_Model!$D$40,IF(G2281="South America",Predictive_Model!$D$41,0)))))+IF(H2281="Laptop",Predictive_Model!$D$43,IF(H2281="Mobile",Predictive_Model!$D$44,IF(H2281="TV",Predictive_Model!$D$45,IF(H2281="Tablet",Predictive_Model!$D$46,0))))+IF(K2281="Crypto",Predictive_Model!$D$48,IF(K2281="Debit Card",Predictive_Model!$D$49,IF(K2281="Gift Card",Predictive_Model!$D$50,IF(K2281="PayPal",Predictive_Model!$D$51,0))))+IF(N2281="Comedy",Predictive_Model!$D$53,IF(N2281="Documentary",Predictive_Model!$D$54,IF(N2281="Drama",Predictive_Model!$D$55,IF(N2281="Horror",Predictive_Model!$D$56,IF(N2281="Romance",Predictive_Model!$D$57,IF(N2281="Sci-Fi",Predictive_Model!$D$58,0)))))))))</f>
        <v>0.99985180616996394</v>
      </c>
      <c r="V2281" s="3" t="str">
        <f t="shared" si="356"/>
        <v>Critical</v>
      </c>
      <c r="W2281" s="6">
        <f t="shared" si="357"/>
        <v>8.99</v>
      </c>
      <c r="X2281" s="3" t="str">
        <f t="shared" si="358"/>
        <v>Priority 2</v>
      </c>
      <c r="Y2281" s="3" t="str">
        <f t="shared" si="359"/>
        <v>OK</v>
      </c>
    </row>
    <row r="2282" spans="1:25" x14ac:dyDescent="0.25">
      <c r="A2282" s="3" t="str">
        <f>Raw_Data!A2282</f>
        <v>eb295874-e3cf-4c03-8fcc-0d20f7002487</v>
      </c>
      <c r="B2282" s="3">
        <f>Raw_Data!B2282</f>
        <v>31</v>
      </c>
      <c r="C2282" s="3" t="str">
        <f>Raw_Data!C2282</f>
        <v>Male</v>
      </c>
      <c r="D2282" s="3" t="str">
        <f>Raw_Data!D2282</f>
        <v>Basic</v>
      </c>
      <c r="E2282" s="3">
        <f>Raw_Data!E2282</f>
        <v>1.04</v>
      </c>
      <c r="F2282" s="3">
        <f>Raw_Data!F2282</f>
        <v>46</v>
      </c>
      <c r="G2282" s="3" t="str">
        <f>Raw_Data!G2282</f>
        <v>South America</v>
      </c>
      <c r="H2282" s="3" t="str">
        <f>Raw_Data!H2282</f>
        <v>TV</v>
      </c>
      <c r="I2282" s="3">
        <f>Raw_Data!I2282</f>
        <v>8.99</v>
      </c>
      <c r="J2282" s="3">
        <f>Raw_Data!J2282</f>
        <v>1</v>
      </c>
      <c r="K2282" s="3" t="str">
        <f>Raw_Data!K2282</f>
        <v>PayPal</v>
      </c>
      <c r="L2282" s="3">
        <f>Raw_Data!L2282</f>
        <v>1</v>
      </c>
      <c r="M2282" s="3">
        <f>Raw_Data!M2282</f>
        <v>0.02</v>
      </c>
      <c r="N2282" s="3" t="str">
        <f>Raw_Data!N2282</f>
        <v>Romance</v>
      </c>
      <c r="O2282" s="3" t="str">
        <f t="shared" si="350"/>
        <v>25-34</v>
      </c>
      <c r="P2282" s="3" t="str">
        <f t="shared" si="351"/>
        <v>&lt;10h</v>
      </c>
      <c r="Q2282" s="3" t="str">
        <f t="shared" si="352"/>
        <v>46-60d</v>
      </c>
      <c r="R2282" s="3" t="str">
        <f t="shared" si="353"/>
        <v>Low</v>
      </c>
      <c r="S2282" s="3" t="str">
        <f t="shared" si="354"/>
        <v>Low</v>
      </c>
      <c r="T2282" s="3" t="str">
        <f t="shared" si="355"/>
        <v>Churned</v>
      </c>
      <c r="U2282" s="4">
        <f>1/(1+EXP(-(Predictive_Model!$B$5+((B2282-Predictive_Model!$B$20)/Predictive_Model!$C$20)*Predictive_Model!$D$20+((E2282-Predictive_Model!$B$21)/Predictive_Model!$C$21)*Predictive_Model!$D$21+((F2282-Predictive_Model!$B$22)/Predictive_Model!$C$22)*Predictive_Model!$D$22+((I2282-Predictive_Model!$B$23)/Predictive_Model!$C$23)*Predictive_Model!$D$23+((L2282-Predictive_Model!$B$24)/Predictive_Model!$C$24)*Predictive_Model!$D$24+((M2282-Predictive_Model!$B$25)/Predictive_Model!$C$25)*Predictive_Model!$D$25+IF(C2282="Male",Predictive_Model!$D$31,IF(C2282="Other",Predictive_Model!$D$32,0))+IF(D2282="Premium",Predictive_Model!$D$34,IF(D2282="Standard",Predictive_Model!$D$35,0))+IF(G2282="Asia",Predictive_Model!$D$37,IF(G2282="Europe",Predictive_Model!$D$38,IF(G2282="North America",Predictive_Model!$D$39,IF(G2282="Oceania",Predictive_Model!$D$40,IF(G2282="South America",Predictive_Model!$D$41,0)))))+IF(H2282="Laptop",Predictive_Model!$D$43,IF(H2282="Mobile",Predictive_Model!$D$44,IF(H2282="TV",Predictive_Model!$D$45,IF(H2282="Tablet",Predictive_Model!$D$46,0))))+IF(K2282="Crypto",Predictive_Model!$D$48,IF(K2282="Debit Card",Predictive_Model!$D$49,IF(K2282="Gift Card",Predictive_Model!$D$50,IF(K2282="PayPal",Predictive_Model!$D$51,0))))+IF(N2282="Comedy",Predictive_Model!$D$53,IF(N2282="Documentary",Predictive_Model!$D$54,IF(N2282="Drama",Predictive_Model!$D$55,IF(N2282="Horror",Predictive_Model!$D$56,IF(N2282="Romance",Predictive_Model!$D$57,IF(N2282="Sci-Fi",Predictive_Model!$D$58,0)))))))))</f>
        <v>0.99995418861521301</v>
      </c>
      <c r="V2282" s="3" t="str">
        <f t="shared" si="356"/>
        <v>Critical</v>
      </c>
      <c r="W2282" s="6">
        <f t="shared" si="357"/>
        <v>8.99</v>
      </c>
      <c r="X2282" s="3" t="str">
        <f t="shared" si="358"/>
        <v>Priority 2</v>
      </c>
      <c r="Y2282" s="3" t="str">
        <f t="shared" si="359"/>
        <v>OK</v>
      </c>
    </row>
    <row r="2283" spans="1:25" x14ac:dyDescent="0.25">
      <c r="A2283" s="3" t="str">
        <f>Raw_Data!A2283</f>
        <v>b46fb518-339f-4c79-a429-f00e662c7085</v>
      </c>
      <c r="B2283" s="3">
        <f>Raw_Data!B2283</f>
        <v>43</v>
      </c>
      <c r="C2283" s="3" t="str">
        <f>Raw_Data!C2283</f>
        <v>Male</v>
      </c>
      <c r="D2283" s="3" t="str">
        <f>Raw_Data!D2283</f>
        <v>Basic</v>
      </c>
      <c r="E2283" s="3">
        <f>Raw_Data!E2283</f>
        <v>1.63</v>
      </c>
      <c r="F2283" s="3">
        <f>Raw_Data!F2283</f>
        <v>0</v>
      </c>
      <c r="G2283" s="3" t="str">
        <f>Raw_Data!G2283</f>
        <v>Oceania</v>
      </c>
      <c r="H2283" s="3" t="str">
        <f>Raw_Data!H2283</f>
        <v>Mobile</v>
      </c>
      <c r="I2283" s="3">
        <f>Raw_Data!I2283</f>
        <v>8.99</v>
      </c>
      <c r="J2283" s="3">
        <f>Raw_Data!J2283</f>
        <v>0</v>
      </c>
      <c r="K2283" s="3" t="str">
        <f>Raw_Data!K2283</f>
        <v>Credit Card</v>
      </c>
      <c r="L2283" s="3">
        <f>Raw_Data!L2283</f>
        <v>3</v>
      </c>
      <c r="M2283" s="3">
        <f>Raw_Data!M2283</f>
        <v>1.63</v>
      </c>
      <c r="N2283" s="3" t="str">
        <f>Raw_Data!N2283</f>
        <v>Documentary</v>
      </c>
      <c r="O2283" s="3" t="str">
        <f t="shared" si="350"/>
        <v>35-44</v>
      </c>
      <c r="P2283" s="3" t="str">
        <f t="shared" si="351"/>
        <v>&lt;10h</v>
      </c>
      <c r="Q2283" s="3" t="str">
        <f t="shared" si="352"/>
        <v>0-7d</v>
      </c>
      <c r="R2283" s="3" t="str">
        <f t="shared" si="353"/>
        <v>Medium</v>
      </c>
      <c r="S2283" s="3" t="str">
        <f t="shared" si="354"/>
        <v>Low</v>
      </c>
      <c r="T2283" s="3" t="str">
        <f t="shared" si="355"/>
        <v>Active</v>
      </c>
      <c r="U2283" s="4">
        <f>1/(1+EXP(-(Predictive_Model!$B$5+((B2283-Predictive_Model!$B$20)/Predictive_Model!$C$20)*Predictive_Model!$D$20+((E2283-Predictive_Model!$B$21)/Predictive_Model!$C$21)*Predictive_Model!$D$21+((F2283-Predictive_Model!$B$22)/Predictive_Model!$C$22)*Predictive_Model!$D$22+((I2283-Predictive_Model!$B$23)/Predictive_Model!$C$23)*Predictive_Model!$D$23+((L2283-Predictive_Model!$B$24)/Predictive_Model!$C$24)*Predictive_Model!$D$24+((M2283-Predictive_Model!$B$25)/Predictive_Model!$C$25)*Predictive_Model!$D$25+IF(C2283="Male",Predictive_Model!$D$31,IF(C2283="Other",Predictive_Model!$D$32,0))+IF(D2283="Premium",Predictive_Model!$D$34,IF(D2283="Standard",Predictive_Model!$D$35,0))+IF(G2283="Asia",Predictive_Model!$D$37,IF(G2283="Europe",Predictive_Model!$D$38,IF(G2283="North America",Predictive_Model!$D$39,IF(G2283="Oceania",Predictive_Model!$D$40,IF(G2283="South America",Predictive_Model!$D$41,0)))))+IF(H2283="Laptop",Predictive_Model!$D$43,IF(H2283="Mobile",Predictive_Model!$D$44,IF(H2283="TV",Predictive_Model!$D$45,IF(H2283="Tablet",Predictive_Model!$D$46,0))))+IF(K2283="Crypto",Predictive_Model!$D$48,IF(K2283="Debit Card",Predictive_Model!$D$49,IF(K2283="Gift Card",Predictive_Model!$D$50,IF(K2283="PayPal",Predictive_Model!$D$51,0))))+IF(N2283="Comedy",Predictive_Model!$D$53,IF(N2283="Documentary",Predictive_Model!$D$54,IF(N2283="Drama",Predictive_Model!$D$55,IF(N2283="Horror",Predictive_Model!$D$56,IF(N2283="Romance",Predictive_Model!$D$57,IF(N2283="Sci-Fi",Predictive_Model!$D$58,0)))))))))</f>
        <v>0.81514568518733732</v>
      </c>
      <c r="V2283" s="3" t="str">
        <f t="shared" si="356"/>
        <v>Critical</v>
      </c>
      <c r="W2283" s="6">
        <f t="shared" si="357"/>
        <v>7.3281597098341624</v>
      </c>
      <c r="X2283" s="3" t="str">
        <f t="shared" si="358"/>
        <v>Priority 2</v>
      </c>
      <c r="Y2283" s="3" t="str">
        <f t="shared" si="359"/>
        <v>OK</v>
      </c>
    </row>
    <row r="2284" spans="1:25" x14ac:dyDescent="0.25">
      <c r="A2284" s="3" t="str">
        <f>Raw_Data!A2284</f>
        <v>d6b8270f-7185-40df-9965-535dc995fafb</v>
      </c>
      <c r="B2284" s="3">
        <f>Raw_Data!B2284</f>
        <v>69</v>
      </c>
      <c r="C2284" s="3" t="str">
        <f>Raw_Data!C2284</f>
        <v>Other</v>
      </c>
      <c r="D2284" s="3" t="str">
        <f>Raw_Data!D2284</f>
        <v>Premium</v>
      </c>
      <c r="E2284" s="3">
        <f>Raw_Data!E2284</f>
        <v>3.66</v>
      </c>
      <c r="F2284" s="3">
        <f>Raw_Data!F2284</f>
        <v>53</v>
      </c>
      <c r="G2284" s="3" t="str">
        <f>Raw_Data!G2284</f>
        <v>Oceania</v>
      </c>
      <c r="H2284" s="3" t="str">
        <f>Raw_Data!H2284</f>
        <v>TV</v>
      </c>
      <c r="I2284" s="3">
        <f>Raw_Data!I2284</f>
        <v>17.989999999999998</v>
      </c>
      <c r="J2284" s="3">
        <f>Raw_Data!J2284</f>
        <v>1</v>
      </c>
      <c r="K2284" s="3" t="str">
        <f>Raw_Data!K2284</f>
        <v>Crypto</v>
      </c>
      <c r="L2284" s="3">
        <f>Raw_Data!L2284</f>
        <v>4</v>
      </c>
      <c r="M2284" s="3">
        <f>Raw_Data!M2284</f>
        <v>7.0000000000000007E-2</v>
      </c>
      <c r="N2284" s="3" t="str">
        <f>Raw_Data!N2284</f>
        <v>Sci-Fi</v>
      </c>
      <c r="O2284" s="3" t="str">
        <f t="shared" si="350"/>
        <v>55-70</v>
      </c>
      <c r="P2284" s="3" t="str">
        <f t="shared" si="351"/>
        <v>&lt;10h</v>
      </c>
      <c r="Q2284" s="3" t="str">
        <f t="shared" si="352"/>
        <v>46-60d</v>
      </c>
      <c r="R2284" s="3" t="str">
        <f t="shared" si="353"/>
        <v>Low</v>
      </c>
      <c r="S2284" s="3" t="str">
        <f t="shared" si="354"/>
        <v>High</v>
      </c>
      <c r="T2284" s="3" t="str">
        <f t="shared" si="355"/>
        <v>Churned</v>
      </c>
      <c r="U2284" s="4">
        <f>1/(1+EXP(-(Predictive_Model!$B$5+((B2284-Predictive_Model!$B$20)/Predictive_Model!$C$20)*Predictive_Model!$D$20+((E2284-Predictive_Model!$B$21)/Predictive_Model!$C$21)*Predictive_Model!$D$21+((F2284-Predictive_Model!$B$22)/Predictive_Model!$C$22)*Predictive_Model!$D$22+((I2284-Predictive_Model!$B$23)/Predictive_Model!$C$23)*Predictive_Model!$D$23+((L2284-Predictive_Model!$B$24)/Predictive_Model!$C$24)*Predictive_Model!$D$24+((M2284-Predictive_Model!$B$25)/Predictive_Model!$C$25)*Predictive_Model!$D$25+IF(C2284="Male",Predictive_Model!$D$31,IF(C2284="Other",Predictive_Model!$D$32,0))+IF(D2284="Premium",Predictive_Model!$D$34,IF(D2284="Standard",Predictive_Model!$D$35,0))+IF(G2284="Asia",Predictive_Model!$D$37,IF(G2284="Europe",Predictive_Model!$D$38,IF(G2284="North America",Predictive_Model!$D$39,IF(G2284="Oceania",Predictive_Model!$D$40,IF(G2284="South America",Predictive_Model!$D$41,0)))))+IF(H2284="Laptop",Predictive_Model!$D$43,IF(H2284="Mobile",Predictive_Model!$D$44,IF(H2284="TV",Predictive_Model!$D$45,IF(H2284="Tablet",Predictive_Model!$D$46,0))))+IF(K2284="Crypto",Predictive_Model!$D$48,IF(K2284="Debit Card",Predictive_Model!$D$49,IF(K2284="Gift Card",Predictive_Model!$D$50,IF(K2284="PayPal",Predictive_Model!$D$51,0))))+IF(N2284="Comedy",Predictive_Model!$D$53,IF(N2284="Documentary",Predictive_Model!$D$54,IF(N2284="Drama",Predictive_Model!$D$55,IF(N2284="Horror",Predictive_Model!$D$56,IF(N2284="Romance",Predictive_Model!$D$57,IF(N2284="Sci-Fi",Predictive_Model!$D$58,0)))))))))</f>
        <v>0.9927253427468018</v>
      </c>
      <c r="V2284" s="3" t="str">
        <f t="shared" si="356"/>
        <v>Critical</v>
      </c>
      <c r="W2284" s="6">
        <f t="shared" si="357"/>
        <v>17.989999999999998</v>
      </c>
      <c r="X2284" s="3" t="str">
        <f t="shared" si="358"/>
        <v>Priority 1</v>
      </c>
      <c r="Y2284" s="3" t="str">
        <f t="shared" si="359"/>
        <v>OK</v>
      </c>
    </row>
    <row r="2285" spans="1:25" x14ac:dyDescent="0.25">
      <c r="A2285" s="3" t="str">
        <f>Raw_Data!A2285</f>
        <v>5f8bdd64-2a4f-404d-9cdc-a1ada06cafe8</v>
      </c>
      <c r="B2285" s="3">
        <f>Raw_Data!B2285</f>
        <v>55</v>
      </c>
      <c r="C2285" s="3" t="str">
        <f>Raw_Data!C2285</f>
        <v>Male</v>
      </c>
      <c r="D2285" s="3" t="str">
        <f>Raw_Data!D2285</f>
        <v>Basic</v>
      </c>
      <c r="E2285" s="3">
        <f>Raw_Data!E2285</f>
        <v>9.2799999999999994</v>
      </c>
      <c r="F2285" s="3">
        <f>Raw_Data!F2285</f>
        <v>42</v>
      </c>
      <c r="G2285" s="3" t="str">
        <f>Raw_Data!G2285</f>
        <v>Asia</v>
      </c>
      <c r="H2285" s="3" t="str">
        <f>Raw_Data!H2285</f>
        <v>Laptop</v>
      </c>
      <c r="I2285" s="3">
        <f>Raw_Data!I2285</f>
        <v>8.99</v>
      </c>
      <c r="J2285" s="3">
        <f>Raw_Data!J2285</f>
        <v>1</v>
      </c>
      <c r="K2285" s="3" t="str">
        <f>Raw_Data!K2285</f>
        <v>PayPal</v>
      </c>
      <c r="L2285" s="3">
        <f>Raw_Data!L2285</f>
        <v>2</v>
      </c>
      <c r="M2285" s="3">
        <f>Raw_Data!M2285</f>
        <v>0.22</v>
      </c>
      <c r="N2285" s="3" t="str">
        <f>Raw_Data!N2285</f>
        <v>Horror</v>
      </c>
      <c r="O2285" s="3" t="str">
        <f t="shared" si="350"/>
        <v>55-70</v>
      </c>
      <c r="P2285" s="3" t="str">
        <f t="shared" si="351"/>
        <v>&lt;10h</v>
      </c>
      <c r="Q2285" s="3" t="str">
        <f t="shared" si="352"/>
        <v>22-45d</v>
      </c>
      <c r="R2285" s="3" t="str">
        <f t="shared" si="353"/>
        <v>Medium</v>
      </c>
      <c r="S2285" s="3" t="str">
        <f t="shared" si="354"/>
        <v>Low</v>
      </c>
      <c r="T2285" s="3" t="str">
        <f t="shared" si="355"/>
        <v>Churned</v>
      </c>
      <c r="U2285" s="4">
        <f>1/(1+EXP(-(Predictive_Model!$B$5+((B2285-Predictive_Model!$B$20)/Predictive_Model!$C$20)*Predictive_Model!$D$20+((E2285-Predictive_Model!$B$21)/Predictive_Model!$C$21)*Predictive_Model!$D$21+((F2285-Predictive_Model!$B$22)/Predictive_Model!$C$22)*Predictive_Model!$D$22+((I2285-Predictive_Model!$B$23)/Predictive_Model!$C$23)*Predictive_Model!$D$23+((L2285-Predictive_Model!$B$24)/Predictive_Model!$C$24)*Predictive_Model!$D$24+((M2285-Predictive_Model!$B$25)/Predictive_Model!$C$25)*Predictive_Model!$D$25+IF(C2285="Male",Predictive_Model!$D$31,IF(C2285="Other",Predictive_Model!$D$32,0))+IF(D2285="Premium",Predictive_Model!$D$34,IF(D2285="Standard",Predictive_Model!$D$35,0))+IF(G2285="Asia",Predictive_Model!$D$37,IF(G2285="Europe",Predictive_Model!$D$38,IF(G2285="North America",Predictive_Model!$D$39,IF(G2285="Oceania",Predictive_Model!$D$40,IF(G2285="South America",Predictive_Model!$D$41,0)))))+IF(H2285="Laptop",Predictive_Model!$D$43,IF(H2285="Mobile",Predictive_Model!$D$44,IF(H2285="TV",Predictive_Model!$D$45,IF(H2285="Tablet",Predictive_Model!$D$46,0))))+IF(K2285="Crypto",Predictive_Model!$D$48,IF(K2285="Debit Card",Predictive_Model!$D$49,IF(K2285="Gift Card",Predictive_Model!$D$50,IF(K2285="PayPal",Predictive_Model!$D$51,0))))+IF(N2285="Comedy",Predictive_Model!$D$53,IF(N2285="Documentary",Predictive_Model!$D$54,IF(N2285="Drama",Predictive_Model!$D$55,IF(N2285="Horror",Predictive_Model!$D$56,IF(N2285="Romance",Predictive_Model!$D$57,IF(N2285="Sci-Fi",Predictive_Model!$D$58,0)))))))))</f>
        <v>0.99692398118911496</v>
      </c>
      <c r="V2285" s="3" t="str">
        <f t="shared" si="356"/>
        <v>Critical</v>
      </c>
      <c r="W2285" s="6">
        <f t="shared" si="357"/>
        <v>8.99</v>
      </c>
      <c r="X2285" s="3" t="str">
        <f t="shared" si="358"/>
        <v>Priority 2</v>
      </c>
      <c r="Y2285" s="3" t="str">
        <f t="shared" si="359"/>
        <v>OK</v>
      </c>
    </row>
    <row r="2286" spans="1:25" x14ac:dyDescent="0.25">
      <c r="A2286" s="3" t="str">
        <f>Raw_Data!A2286</f>
        <v>cb5d5d80-7f94-421c-a76a-fb560beeb1ba</v>
      </c>
      <c r="B2286" s="3">
        <f>Raw_Data!B2286</f>
        <v>43</v>
      </c>
      <c r="C2286" s="3" t="str">
        <f>Raw_Data!C2286</f>
        <v>Other</v>
      </c>
      <c r="D2286" s="3" t="str">
        <f>Raw_Data!D2286</f>
        <v>Standard</v>
      </c>
      <c r="E2286" s="3">
        <f>Raw_Data!E2286</f>
        <v>77.569999999999993</v>
      </c>
      <c r="F2286" s="3">
        <f>Raw_Data!F2286</f>
        <v>6</v>
      </c>
      <c r="G2286" s="3" t="str">
        <f>Raw_Data!G2286</f>
        <v>South America</v>
      </c>
      <c r="H2286" s="3" t="str">
        <f>Raw_Data!H2286</f>
        <v>Mobile</v>
      </c>
      <c r="I2286" s="3">
        <f>Raw_Data!I2286</f>
        <v>13.99</v>
      </c>
      <c r="J2286" s="3">
        <f>Raw_Data!J2286</f>
        <v>0</v>
      </c>
      <c r="K2286" s="3" t="str">
        <f>Raw_Data!K2286</f>
        <v>Credit Card</v>
      </c>
      <c r="L2286" s="3">
        <f>Raw_Data!L2286</f>
        <v>4</v>
      </c>
      <c r="M2286" s="3">
        <f>Raw_Data!M2286</f>
        <v>11.08</v>
      </c>
      <c r="N2286" s="3" t="str">
        <f>Raw_Data!N2286</f>
        <v>Comedy</v>
      </c>
      <c r="O2286" s="3" t="str">
        <f t="shared" si="350"/>
        <v>35-44</v>
      </c>
      <c r="P2286" s="3" t="str">
        <f t="shared" si="351"/>
        <v>50h+</v>
      </c>
      <c r="Q2286" s="3" t="str">
        <f t="shared" si="352"/>
        <v>0-7d</v>
      </c>
      <c r="R2286" s="3" t="str">
        <f t="shared" si="353"/>
        <v>High</v>
      </c>
      <c r="S2286" s="3" t="str">
        <f t="shared" si="354"/>
        <v>Mid</v>
      </c>
      <c r="T2286" s="3" t="str">
        <f t="shared" si="355"/>
        <v>Active</v>
      </c>
      <c r="U2286" s="4">
        <f>1/(1+EXP(-(Predictive_Model!$B$5+((B2286-Predictive_Model!$B$20)/Predictive_Model!$C$20)*Predictive_Model!$D$20+((E2286-Predictive_Model!$B$21)/Predictive_Model!$C$21)*Predictive_Model!$D$21+((F2286-Predictive_Model!$B$22)/Predictive_Model!$C$22)*Predictive_Model!$D$22+((I2286-Predictive_Model!$B$23)/Predictive_Model!$C$23)*Predictive_Model!$D$23+((L2286-Predictive_Model!$B$24)/Predictive_Model!$C$24)*Predictive_Model!$D$24+((M2286-Predictive_Model!$B$25)/Predictive_Model!$C$25)*Predictive_Model!$D$25+IF(C2286="Male",Predictive_Model!$D$31,IF(C2286="Other",Predictive_Model!$D$32,0))+IF(D2286="Premium",Predictive_Model!$D$34,IF(D2286="Standard",Predictive_Model!$D$35,0))+IF(G2286="Asia",Predictive_Model!$D$37,IF(G2286="Europe",Predictive_Model!$D$38,IF(G2286="North America",Predictive_Model!$D$39,IF(G2286="Oceania",Predictive_Model!$D$40,IF(G2286="South America",Predictive_Model!$D$41,0)))))+IF(H2286="Laptop",Predictive_Model!$D$43,IF(H2286="Mobile",Predictive_Model!$D$44,IF(H2286="TV",Predictive_Model!$D$45,IF(H2286="Tablet",Predictive_Model!$D$46,0))))+IF(K2286="Crypto",Predictive_Model!$D$48,IF(K2286="Debit Card",Predictive_Model!$D$49,IF(K2286="Gift Card",Predictive_Model!$D$50,IF(K2286="PayPal",Predictive_Model!$D$51,0))))+IF(N2286="Comedy",Predictive_Model!$D$53,IF(N2286="Documentary",Predictive_Model!$D$54,IF(N2286="Drama",Predictive_Model!$D$55,IF(N2286="Horror",Predictive_Model!$D$56,IF(N2286="Romance",Predictive_Model!$D$57,IF(N2286="Sci-Fi",Predictive_Model!$D$58,0)))))))))</f>
        <v>5.2169796478709783E-18</v>
      </c>
      <c r="V2286" s="3" t="str">
        <f t="shared" si="356"/>
        <v>Low</v>
      </c>
      <c r="W2286" s="6">
        <f t="shared" si="357"/>
        <v>7.2985545273714993E-17</v>
      </c>
      <c r="X2286" s="3" t="str">
        <f t="shared" si="358"/>
        <v>Monitor</v>
      </c>
      <c r="Y2286" s="3" t="str">
        <f t="shared" si="359"/>
        <v>OK</v>
      </c>
    </row>
    <row r="2287" spans="1:25" x14ac:dyDescent="0.25">
      <c r="A2287" s="3" t="str">
        <f>Raw_Data!A2287</f>
        <v>1de5ede5-f00c-473f-9a4c-adb67defa9a2</v>
      </c>
      <c r="B2287" s="3">
        <f>Raw_Data!B2287</f>
        <v>46</v>
      </c>
      <c r="C2287" s="3" t="str">
        <f>Raw_Data!C2287</f>
        <v>Female</v>
      </c>
      <c r="D2287" s="3" t="str">
        <f>Raw_Data!D2287</f>
        <v>Premium</v>
      </c>
      <c r="E2287" s="3">
        <f>Raw_Data!E2287</f>
        <v>3.16</v>
      </c>
      <c r="F2287" s="3">
        <f>Raw_Data!F2287</f>
        <v>5</v>
      </c>
      <c r="G2287" s="3" t="str">
        <f>Raw_Data!G2287</f>
        <v>Asia</v>
      </c>
      <c r="H2287" s="3" t="str">
        <f>Raw_Data!H2287</f>
        <v>TV</v>
      </c>
      <c r="I2287" s="3">
        <f>Raw_Data!I2287</f>
        <v>17.989999999999998</v>
      </c>
      <c r="J2287" s="3">
        <f>Raw_Data!J2287</f>
        <v>0</v>
      </c>
      <c r="K2287" s="3" t="str">
        <f>Raw_Data!K2287</f>
        <v>Debit Card</v>
      </c>
      <c r="L2287" s="3">
        <f>Raw_Data!L2287</f>
        <v>5</v>
      </c>
      <c r="M2287" s="3">
        <f>Raw_Data!M2287</f>
        <v>0.53</v>
      </c>
      <c r="N2287" s="3" t="str">
        <f>Raw_Data!N2287</f>
        <v>Action</v>
      </c>
      <c r="O2287" s="3" t="str">
        <f t="shared" si="350"/>
        <v>45-54</v>
      </c>
      <c r="P2287" s="3" t="str">
        <f t="shared" si="351"/>
        <v>&lt;10h</v>
      </c>
      <c r="Q2287" s="3" t="str">
        <f t="shared" si="352"/>
        <v>0-7d</v>
      </c>
      <c r="R2287" s="3" t="str">
        <f t="shared" si="353"/>
        <v>Medium</v>
      </c>
      <c r="S2287" s="3" t="str">
        <f t="shared" si="354"/>
        <v>High</v>
      </c>
      <c r="T2287" s="3" t="str">
        <f t="shared" si="355"/>
        <v>Active</v>
      </c>
      <c r="U2287" s="4">
        <f>1/(1+EXP(-(Predictive_Model!$B$5+((B2287-Predictive_Model!$B$20)/Predictive_Model!$C$20)*Predictive_Model!$D$20+((E2287-Predictive_Model!$B$21)/Predictive_Model!$C$21)*Predictive_Model!$D$21+((F2287-Predictive_Model!$B$22)/Predictive_Model!$C$22)*Predictive_Model!$D$22+((I2287-Predictive_Model!$B$23)/Predictive_Model!$C$23)*Predictive_Model!$D$23+((L2287-Predictive_Model!$B$24)/Predictive_Model!$C$24)*Predictive_Model!$D$24+((M2287-Predictive_Model!$B$25)/Predictive_Model!$C$25)*Predictive_Model!$D$25+IF(C2287="Male",Predictive_Model!$D$31,IF(C2287="Other",Predictive_Model!$D$32,0))+IF(D2287="Premium",Predictive_Model!$D$34,IF(D2287="Standard",Predictive_Model!$D$35,0))+IF(G2287="Asia",Predictive_Model!$D$37,IF(G2287="Europe",Predictive_Model!$D$38,IF(G2287="North America",Predictive_Model!$D$39,IF(G2287="Oceania",Predictive_Model!$D$40,IF(G2287="South America",Predictive_Model!$D$41,0)))))+IF(H2287="Laptop",Predictive_Model!$D$43,IF(H2287="Mobile",Predictive_Model!$D$44,IF(H2287="TV",Predictive_Model!$D$45,IF(H2287="Tablet",Predictive_Model!$D$46,0))))+IF(K2287="Crypto",Predictive_Model!$D$48,IF(K2287="Debit Card",Predictive_Model!$D$49,IF(K2287="Gift Card",Predictive_Model!$D$50,IF(K2287="PayPal",Predictive_Model!$D$51,0))))+IF(N2287="Comedy",Predictive_Model!$D$53,IF(N2287="Documentary",Predictive_Model!$D$54,IF(N2287="Drama",Predictive_Model!$D$55,IF(N2287="Horror",Predictive_Model!$D$56,IF(N2287="Romance",Predictive_Model!$D$57,IF(N2287="Sci-Fi",Predictive_Model!$D$58,0)))))))))</f>
        <v>3.682516946495297E-2</v>
      </c>
      <c r="V2287" s="3" t="str">
        <f t="shared" si="356"/>
        <v>Low</v>
      </c>
      <c r="W2287" s="6">
        <f t="shared" si="357"/>
        <v>0.66248479867450383</v>
      </c>
      <c r="X2287" s="3" t="str">
        <f t="shared" si="358"/>
        <v>Monitor</v>
      </c>
      <c r="Y2287" s="3" t="str">
        <f t="shared" si="359"/>
        <v>OK</v>
      </c>
    </row>
    <row r="2288" spans="1:25" x14ac:dyDescent="0.25">
      <c r="A2288" s="3" t="str">
        <f>Raw_Data!A2288</f>
        <v>31cd336c-f793-4bec-bc4c-039d941c2490</v>
      </c>
      <c r="B2288" s="3">
        <f>Raw_Data!B2288</f>
        <v>60</v>
      </c>
      <c r="C2288" s="3" t="str">
        <f>Raw_Data!C2288</f>
        <v>Female</v>
      </c>
      <c r="D2288" s="3" t="str">
        <f>Raw_Data!D2288</f>
        <v>Premium</v>
      </c>
      <c r="E2288" s="3">
        <f>Raw_Data!E2288</f>
        <v>9.31</v>
      </c>
      <c r="F2288" s="3">
        <f>Raw_Data!F2288</f>
        <v>2</v>
      </c>
      <c r="G2288" s="3" t="str">
        <f>Raw_Data!G2288</f>
        <v>Europe</v>
      </c>
      <c r="H2288" s="3" t="str">
        <f>Raw_Data!H2288</f>
        <v>Desktop</v>
      </c>
      <c r="I2288" s="3">
        <f>Raw_Data!I2288</f>
        <v>17.989999999999998</v>
      </c>
      <c r="J2288" s="3">
        <f>Raw_Data!J2288</f>
        <v>0</v>
      </c>
      <c r="K2288" s="3" t="str">
        <f>Raw_Data!K2288</f>
        <v>PayPal</v>
      </c>
      <c r="L2288" s="3">
        <f>Raw_Data!L2288</f>
        <v>5</v>
      </c>
      <c r="M2288" s="3">
        <f>Raw_Data!M2288</f>
        <v>3.1</v>
      </c>
      <c r="N2288" s="3" t="str">
        <f>Raw_Data!N2288</f>
        <v>Horror</v>
      </c>
      <c r="O2288" s="3" t="str">
        <f t="shared" si="350"/>
        <v>55-70</v>
      </c>
      <c r="P2288" s="3" t="str">
        <f t="shared" si="351"/>
        <v>&lt;10h</v>
      </c>
      <c r="Q2288" s="3" t="str">
        <f t="shared" si="352"/>
        <v>0-7d</v>
      </c>
      <c r="R2288" s="3" t="str">
        <f t="shared" si="353"/>
        <v>Medium</v>
      </c>
      <c r="S2288" s="3" t="str">
        <f t="shared" si="354"/>
        <v>High</v>
      </c>
      <c r="T2288" s="3" t="str">
        <f t="shared" si="355"/>
        <v>Active</v>
      </c>
      <c r="U2288" s="4">
        <f>1/(1+EXP(-(Predictive_Model!$B$5+((B2288-Predictive_Model!$B$20)/Predictive_Model!$C$20)*Predictive_Model!$D$20+((E2288-Predictive_Model!$B$21)/Predictive_Model!$C$21)*Predictive_Model!$D$21+((F2288-Predictive_Model!$B$22)/Predictive_Model!$C$22)*Predictive_Model!$D$22+((I2288-Predictive_Model!$B$23)/Predictive_Model!$C$23)*Predictive_Model!$D$23+((L2288-Predictive_Model!$B$24)/Predictive_Model!$C$24)*Predictive_Model!$D$24+((M2288-Predictive_Model!$B$25)/Predictive_Model!$C$25)*Predictive_Model!$D$25+IF(C2288="Male",Predictive_Model!$D$31,IF(C2288="Other",Predictive_Model!$D$32,0))+IF(D2288="Premium",Predictive_Model!$D$34,IF(D2288="Standard",Predictive_Model!$D$35,0))+IF(G2288="Asia",Predictive_Model!$D$37,IF(G2288="Europe",Predictive_Model!$D$38,IF(G2288="North America",Predictive_Model!$D$39,IF(G2288="Oceania",Predictive_Model!$D$40,IF(G2288="South America",Predictive_Model!$D$41,0)))))+IF(H2288="Laptop",Predictive_Model!$D$43,IF(H2288="Mobile",Predictive_Model!$D$44,IF(H2288="TV",Predictive_Model!$D$45,IF(H2288="Tablet",Predictive_Model!$D$46,0))))+IF(K2288="Crypto",Predictive_Model!$D$48,IF(K2288="Debit Card",Predictive_Model!$D$49,IF(K2288="Gift Card",Predictive_Model!$D$50,IF(K2288="PayPal",Predictive_Model!$D$51,0))))+IF(N2288="Comedy",Predictive_Model!$D$53,IF(N2288="Documentary",Predictive_Model!$D$54,IF(N2288="Drama",Predictive_Model!$D$55,IF(N2288="Horror",Predictive_Model!$D$56,IF(N2288="Romance",Predictive_Model!$D$57,IF(N2288="Sci-Fi",Predictive_Model!$D$58,0)))))))))</f>
        <v>7.8727764401755754E-5</v>
      </c>
      <c r="V2288" s="3" t="str">
        <f t="shared" si="356"/>
        <v>Low</v>
      </c>
      <c r="W2288" s="6">
        <f t="shared" si="357"/>
        <v>1.4163124815875859E-3</v>
      </c>
      <c r="X2288" s="3" t="str">
        <f t="shared" si="358"/>
        <v>Monitor</v>
      </c>
      <c r="Y2288" s="3" t="str">
        <f t="shared" si="359"/>
        <v>OK</v>
      </c>
    </row>
    <row r="2289" spans="1:25" x14ac:dyDescent="0.25">
      <c r="A2289" s="3" t="str">
        <f>Raw_Data!A2289</f>
        <v>29208590-743a-425b-9077-67234e055f13</v>
      </c>
      <c r="B2289" s="3">
        <f>Raw_Data!B2289</f>
        <v>32</v>
      </c>
      <c r="C2289" s="3" t="str">
        <f>Raw_Data!C2289</f>
        <v>Male</v>
      </c>
      <c r="D2289" s="3" t="str">
        <f>Raw_Data!D2289</f>
        <v>Premium</v>
      </c>
      <c r="E2289" s="3">
        <f>Raw_Data!E2289</f>
        <v>24.08</v>
      </c>
      <c r="F2289" s="3">
        <f>Raw_Data!F2289</f>
        <v>37</v>
      </c>
      <c r="G2289" s="3" t="str">
        <f>Raw_Data!G2289</f>
        <v>Oceania</v>
      </c>
      <c r="H2289" s="3" t="str">
        <f>Raw_Data!H2289</f>
        <v>Tablet</v>
      </c>
      <c r="I2289" s="3">
        <f>Raw_Data!I2289</f>
        <v>17.989999999999998</v>
      </c>
      <c r="J2289" s="3">
        <f>Raw_Data!J2289</f>
        <v>0</v>
      </c>
      <c r="K2289" s="3" t="str">
        <f>Raw_Data!K2289</f>
        <v>Debit Card</v>
      </c>
      <c r="L2289" s="3">
        <f>Raw_Data!L2289</f>
        <v>3</v>
      </c>
      <c r="M2289" s="3">
        <f>Raw_Data!M2289</f>
        <v>0.63</v>
      </c>
      <c r="N2289" s="3" t="str">
        <f>Raw_Data!N2289</f>
        <v>Action</v>
      </c>
      <c r="O2289" s="3" t="str">
        <f t="shared" si="350"/>
        <v>25-34</v>
      </c>
      <c r="P2289" s="3" t="str">
        <f t="shared" si="351"/>
        <v>10-24h</v>
      </c>
      <c r="Q2289" s="3" t="str">
        <f t="shared" si="352"/>
        <v>22-45d</v>
      </c>
      <c r="R2289" s="3" t="str">
        <f t="shared" si="353"/>
        <v>Medium</v>
      </c>
      <c r="S2289" s="3" t="str">
        <f t="shared" si="354"/>
        <v>High</v>
      </c>
      <c r="T2289" s="3" t="str">
        <f t="shared" si="355"/>
        <v>Active</v>
      </c>
      <c r="U2289" s="4">
        <f>1/(1+EXP(-(Predictive_Model!$B$5+((B2289-Predictive_Model!$B$20)/Predictive_Model!$C$20)*Predictive_Model!$D$20+((E2289-Predictive_Model!$B$21)/Predictive_Model!$C$21)*Predictive_Model!$D$21+((F2289-Predictive_Model!$B$22)/Predictive_Model!$C$22)*Predictive_Model!$D$22+((I2289-Predictive_Model!$B$23)/Predictive_Model!$C$23)*Predictive_Model!$D$23+((L2289-Predictive_Model!$B$24)/Predictive_Model!$C$24)*Predictive_Model!$D$24+((M2289-Predictive_Model!$B$25)/Predictive_Model!$C$25)*Predictive_Model!$D$25+IF(C2289="Male",Predictive_Model!$D$31,IF(C2289="Other",Predictive_Model!$D$32,0))+IF(D2289="Premium",Predictive_Model!$D$34,IF(D2289="Standard",Predictive_Model!$D$35,0))+IF(G2289="Asia",Predictive_Model!$D$37,IF(G2289="Europe",Predictive_Model!$D$38,IF(G2289="North America",Predictive_Model!$D$39,IF(G2289="Oceania",Predictive_Model!$D$40,IF(G2289="South America",Predictive_Model!$D$41,0)))))+IF(H2289="Laptop",Predictive_Model!$D$43,IF(H2289="Mobile",Predictive_Model!$D$44,IF(H2289="TV",Predictive_Model!$D$45,IF(H2289="Tablet",Predictive_Model!$D$46,0))))+IF(K2289="Crypto",Predictive_Model!$D$48,IF(K2289="Debit Card",Predictive_Model!$D$49,IF(K2289="Gift Card",Predictive_Model!$D$50,IF(K2289="PayPal",Predictive_Model!$D$51,0))))+IF(N2289="Comedy",Predictive_Model!$D$53,IF(N2289="Documentary",Predictive_Model!$D$54,IF(N2289="Drama",Predictive_Model!$D$55,IF(N2289="Horror",Predictive_Model!$D$56,IF(N2289="Romance",Predictive_Model!$D$57,IF(N2289="Sci-Fi",Predictive_Model!$D$58,0)))))))))</f>
        <v>8.4336324944231281E-2</v>
      </c>
      <c r="V2289" s="3" t="str">
        <f t="shared" si="356"/>
        <v>Low</v>
      </c>
      <c r="W2289" s="6">
        <f t="shared" si="357"/>
        <v>1.5172104857467206</v>
      </c>
      <c r="X2289" s="3" t="str">
        <f t="shared" si="358"/>
        <v>Monitor</v>
      </c>
      <c r="Y2289" s="3" t="str">
        <f t="shared" si="359"/>
        <v>OK</v>
      </c>
    </row>
    <row r="2290" spans="1:25" x14ac:dyDescent="0.25">
      <c r="A2290" s="3" t="str">
        <f>Raw_Data!A2290</f>
        <v>3db1dae5-386e-4bcd-8696-37840c900ccf</v>
      </c>
      <c r="B2290" s="3">
        <f>Raw_Data!B2290</f>
        <v>42</v>
      </c>
      <c r="C2290" s="3" t="str">
        <f>Raw_Data!C2290</f>
        <v>Other</v>
      </c>
      <c r="D2290" s="3" t="str">
        <f>Raw_Data!D2290</f>
        <v>Basic</v>
      </c>
      <c r="E2290" s="3">
        <f>Raw_Data!E2290</f>
        <v>12.95</v>
      </c>
      <c r="F2290" s="3">
        <f>Raw_Data!F2290</f>
        <v>41</v>
      </c>
      <c r="G2290" s="3" t="str">
        <f>Raw_Data!G2290</f>
        <v>Oceania</v>
      </c>
      <c r="H2290" s="3" t="str">
        <f>Raw_Data!H2290</f>
        <v>Desktop</v>
      </c>
      <c r="I2290" s="3">
        <f>Raw_Data!I2290</f>
        <v>8.99</v>
      </c>
      <c r="J2290" s="3">
        <f>Raw_Data!J2290</f>
        <v>1</v>
      </c>
      <c r="K2290" s="3" t="str">
        <f>Raw_Data!K2290</f>
        <v>Gift Card</v>
      </c>
      <c r="L2290" s="3">
        <f>Raw_Data!L2290</f>
        <v>1</v>
      </c>
      <c r="M2290" s="3">
        <f>Raw_Data!M2290</f>
        <v>0.31</v>
      </c>
      <c r="N2290" s="3" t="str">
        <f>Raw_Data!N2290</f>
        <v>Comedy</v>
      </c>
      <c r="O2290" s="3" t="str">
        <f t="shared" si="350"/>
        <v>35-44</v>
      </c>
      <c r="P2290" s="3" t="str">
        <f t="shared" si="351"/>
        <v>10-24h</v>
      </c>
      <c r="Q2290" s="3" t="str">
        <f t="shared" si="352"/>
        <v>22-45d</v>
      </c>
      <c r="R2290" s="3" t="str">
        <f t="shared" si="353"/>
        <v>Medium</v>
      </c>
      <c r="S2290" s="3" t="str">
        <f t="shared" si="354"/>
        <v>Low</v>
      </c>
      <c r="T2290" s="3" t="str">
        <f t="shared" si="355"/>
        <v>Churned</v>
      </c>
      <c r="U2290" s="4">
        <f>1/(1+EXP(-(Predictive_Model!$B$5+((B2290-Predictive_Model!$B$20)/Predictive_Model!$C$20)*Predictive_Model!$D$20+((E2290-Predictive_Model!$B$21)/Predictive_Model!$C$21)*Predictive_Model!$D$21+((F2290-Predictive_Model!$B$22)/Predictive_Model!$C$22)*Predictive_Model!$D$22+((I2290-Predictive_Model!$B$23)/Predictive_Model!$C$23)*Predictive_Model!$D$23+((L2290-Predictive_Model!$B$24)/Predictive_Model!$C$24)*Predictive_Model!$D$24+((M2290-Predictive_Model!$B$25)/Predictive_Model!$C$25)*Predictive_Model!$D$25+IF(C2290="Male",Predictive_Model!$D$31,IF(C2290="Other",Predictive_Model!$D$32,0))+IF(D2290="Premium",Predictive_Model!$D$34,IF(D2290="Standard",Predictive_Model!$D$35,0))+IF(G2290="Asia",Predictive_Model!$D$37,IF(G2290="Europe",Predictive_Model!$D$38,IF(G2290="North America",Predictive_Model!$D$39,IF(G2290="Oceania",Predictive_Model!$D$40,IF(G2290="South America",Predictive_Model!$D$41,0)))))+IF(H2290="Laptop",Predictive_Model!$D$43,IF(H2290="Mobile",Predictive_Model!$D$44,IF(H2290="TV",Predictive_Model!$D$45,IF(H2290="Tablet",Predictive_Model!$D$46,0))))+IF(K2290="Crypto",Predictive_Model!$D$48,IF(K2290="Debit Card",Predictive_Model!$D$49,IF(K2290="Gift Card",Predictive_Model!$D$50,IF(K2290="PayPal",Predictive_Model!$D$51,0))))+IF(N2290="Comedy",Predictive_Model!$D$53,IF(N2290="Documentary",Predictive_Model!$D$54,IF(N2290="Drama",Predictive_Model!$D$55,IF(N2290="Horror",Predictive_Model!$D$56,IF(N2290="Romance",Predictive_Model!$D$57,IF(N2290="Sci-Fi",Predictive_Model!$D$58,0)))))))))</f>
        <v>0.99710843736017329</v>
      </c>
      <c r="V2290" s="3" t="str">
        <f t="shared" si="356"/>
        <v>Critical</v>
      </c>
      <c r="W2290" s="6">
        <f t="shared" si="357"/>
        <v>8.99</v>
      </c>
      <c r="X2290" s="3" t="str">
        <f t="shared" si="358"/>
        <v>Priority 2</v>
      </c>
      <c r="Y2290" s="3" t="str">
        <f t="shared" si="359"/>
        <v>OK</v>
      </c>
    </row>
    <row r="2291" spans="1:25" x14ac:dyDescent="0.25">
      <c r="A2291" s="3" t="str">
        <f>Raw_Data!A2291</f>
        <v>7ba75cd9-df14-4e14-a22c-3ddc259ef325</v>
      </c>
      <c r="B2291" s="3">
        <f>Raw_Data!B2291</f>
        <v>32</v>
      </c>
      <c r="C2291" s="3" t="str">
        <f>Raw_Data!C2291</f>
        <v>Female</v>
      </c>
      <c r="D2291" s="3" t="str">
        <f>Raw_Data!D2291</f>
        <v>Standard</v>
      </c>
      <c r="E2291" s="3">
        <f>Raw_Data!E2291</f>
        <v>9.8000000000000007</v>
      </c>
      <c r="F2291" s="3">
        <f>Raw_Data!F2291</f>
        <v>5</v>
      </c>
      <c r="G2291" s="3" t="str">
        <f>Raw_Data!G2291</f>
        <v>North America</v>
      </c>
      <c r="H2291" s="3" t="str">
        <f>Raw_Data!H2291</f>
        <v>Tablet</v>
      </c>
      <c r="I2291" s="3">
        <f>Raw_Data!I2291</f>
        <v>13.99</v>
      </c>
      <c r="J2291" s="3">
        <f>Raw_Data!J2291</f>
        <v>0</v>
      </c>
      <c r="K2291" s="3" t="str">
        <f>Raw_Data!K2291</f>
        <v>Credit Card</v>
      </c>
      <c r="L2291" s="3">
        <f>Raw_Data!L2291</f>
        <v>3</v>
      </c>
      <c r="M2291" s="3">
        <f>Raw_Data!M2291</f>
        <v>1.63</v>
      </c>
      <c r="N2291" s="3" t="str">
        <f>Raw_Data!N2291</f>
        <v>Drama</v>
      </c>
      <c r="O2291" s="3" t="str">
        <f t="shared" si="350"/>
        <v>25-34</v>
      </c>
      <c r="P2291" s="3" t="str">
        <f t="shared" si="351"/>
        <v>&lt;10h</v>
      </c>
      <c r="Q2291" s="3" t="str">
        <f t="shared" si="352"/>
        <v>0-7d</v>
      </c>
      <c r="R2291" s="3" t="str">
        <f t="shared" si="353"/>
        <v>Medium</v>
      </c>
      <c r="S2291" s="3" t="str">
        <f t="shared" si="354"/>
        <v>Mid</v>
      </c>
      <c r="T2291" s="3" t="str">
        <f t="shared" si="355"/>
        <v>Active</v>
      </c>
      <c r="U2291" s="4">
        <f>1/(1+EXP(-(Predictive_Model!$B$5+((B2291-Predictive_Model!$B$20)/Predictive_Model!$C$20)*Predictive_Model!$D$20+((E2291-Predictive_Model!$B$21)/Predictive_Model!$C$21)*Predictive_Model!$D$21+((F2291-Predictive_Model!$B$22)/Predictive_Model!$C$22)*Predictive_Model!$D$22+((I2291-Predictive_Model!$B$23)/Predictive_Model!$C$23)*Predictive_Model!$D$23+((L2291-Predictive_Model!$B$24)/Predictive_Model!$C$24)*Predictive_Model!$D$24+((M2291-Predictive_Model!$B$25)/Predictive_Model!$C$25)*Predictive_Model!$D$25+IF(C2291="Male",Predictive_Model!$D$31,IF(C2291="Other",Predictive_Model!$D$32,0))+IF(D2291="Premium",Predictive_Model!$D$34,IF(D2291="Standard",Predictive_Model!$D$35,0))+IF(G2291="Asia",Predictive_Model!$D$37,IF(G2291="Europe",Predictive_Model!$D$38,IF(G2291="North America",Predictive_Model!$D$39,IF(G2291="Oceania",Predictive_Model!$D$40,IF(G2291="South America",Predictive_Model!$D$41,0)))))+IF(H2291="Laptop",Predictive_Model!$D$43,IF(H2291="Mobile",Predictive_Model!$D$44,IF(H2291="TV",Predictive_Model!$D$45,IF(H2291="Tablet",Predictive_Model!$D$46,0))))+IF(K2291="Crypto",Predictive_Model!$D$48,IF(K2291="Debit Card",Predictive_Model!$D$49,IF(K2291="Gift Card",Predictive_Model!$D$50,IF(K2291="PayPal",Predictive_Model!$D$51,0))))+IF(N2291="Comedy",Predictive_Model!$D$53,IF(N2291="Documentary",Predictive_Model!$D$54,IF(N2291="Drama",Predictive_Model!$D$55,IF(N2291="Horror",Predictive_Model!$D$56,IF(N2291="Romance",Predictive_Model!$D$57,IF(N2291="Sci-Fi",Predictive_Model!$D$58,0)))))))))</f>
        <v>0.15173930109641759</v>
      </c>
      <c r="V2291" s="3" t="str">
        <f t="shared" si="356"/>
        <v>Low</v>
      </c>
      <c r="W2291" s="6">
        <f t="shared" si="357"/>
        <v>2.1228328223388822</v>
      </c>
      <c r="X2291" s="3" t="str">
        <f t="shared" si="358"/>
        <v>Monitor</v>
      </c>
      <c r="Y2291" s="3" t="str">
        <f t="shared" si="359"/>
        <v>OK</v>
      </c>
    </row>
    <row r="2292" spans="1:25" x14ac:dyDescent="0.25">
      <c r="A2292" s="3" t="str">
        <f>Raw_Data!A2292</f>
        <v>8109f1c7-ba4f-46ec-b3c5-46243b944811</v>
      </c>
      <c r="B2292" s="3">
        <f>Raw_Data!B2292</f>
        <v>35</v>
      </c>
      <c r="C2292" s="3" t="str">
        <f>Raw_Data!C2292</f>
        <v>Male</v>
      </c>
      <c r="D2292" s="3" t="str">
        <f>Raw_Data!D2292</f>
        <v>Standard</v>
      </c>
      <c r="E2292" s="3">
        <f>Raw_Data!E2292</f>
        <v>23.05</v>
      </c>
      <c r="F2292" s="3">
        <f>Raw_Data!F2292</f>
        <v>14</v>
      </c>
      <c r="G2292" s="3" t="str">
        <f>Raw_Data!G2292</f>
        <v>Africa</v>
      </c>
      <c r="H2292" s="3" t="str">
        <f>Raw_Data!H2292</f>
        <v>Laptop</v>
      </c>
      <c r="I2292" s="3">
        <f>Raw_Data!I2292</f>
        <v>13.99</v>
      </c>
      <c r="J2292" s="3">
        <f>Raw_Data!J2292</f>
        <v>0</v>
      </c>
      <c r="K2292" s="3" t="str">
        <f>Raw_Data!K2292</f>
        <v>Debit Card</v>
      </c>
      <c r="L2292" s="3">
        <f>Raw_Data!L2292</f>
        <v>4</v>
      </c>
      <c r="M2292" s="3">
        <f>Raw_Data!M2292</f>
        <v>1.54</v>
      </c>
      <c r="N2292" s="3" t="str">
        <f>Raw_Data!N2292</f>
        <v>Documentary</v>
      </c>
      <c r="O2292" s="3" t="str">
        <f t="shared" si="350"/>
        <v>35-44</v>
      </c>
      <c r="P2292" s="3" t="str">
        <f t="shared" si="351"/>
        <v>10-24h</v>
      </c>
      <c r="Q2292" s="3" t="str">
        <f t="shared" si="352"/>
        <v>8-21d</v>
      </c>
      <c r="R2292" s="3" t="str">
        <f t="shared" si="353"/>
        <v>Medium</v>
      </c>
      <c r="S2292" s="3" t="str">
        <f t="shared" si="354"/>
        <v>Mid</v>
      </c>
      <c r="T2292" s="3" t="str">
        <f t="shared" si="355"/>
        <v>Active</v>
      </c>
      <c r="U2292" s="4">
        <f>1/(1+EXP(-(Predictive_Model!$B$5+((B2292-Predictive_Model!$B$20)/Predictive_Model!$C$20)*Predictive_Model!$D$20+((E2292-Predictive_Model!$B$21)/Predictive_Model!$C$21)*Predictive_Model!$D$21+((F2292-Predictive_Model!$B$22)/Predictive_Model!$C$22)*Predictive_Model!$D$22+((I2292-Predictive_Model!$B$23)/Predictive_Model!$C$23)*Predictive_Model!$D$23+((L2292-Predictive_Model!$B$24)/Predictive_Model!$C$24)*Predictive_Model!$D$24+((M2292-Predictive_Model!$B$25)/Predictive_Model!$C$25)*Predictive_Model!$D$25+IF(C2292="Male",Predictive_Model!$D$31,IF(C2292="Other",Predictive_Model!$D$32,0))+IF(D2292="Premium",Predictive_Model!$D$34,IF(D2292="Standard",Predictive_Model!$D$35,0))+IF(G2292="Asia",Predictive_Model!$D$37,IF(G2292="Europe",Predictive_Model!$D$38,IF(G2292="North America",Predictive_Model!$D$39,IF(G2292="Oceania",Predictive_Model!$D$40,IF(G2292="South America",Predictive_Model!$D$41,0)))))+IF(H2292="Laptop",Predictive_Model!$D$43,IF(H2292="Mobile",Predictive_Model!$D$44,IF(H2292="TV",Predictive_Model!$D$45,IF(H2292="Tablet",Predictive_Model!$D$46,0))))+IF(K2292="Crypto",Predictive_Model!$D$48,IF(K2292="Debit Card",Predictive_Model!$D$49,IF(K2292="Gift Card",Predictive_Model!$D$50,IF(K2292="PayPal",Predictive_Model!$D$51,0))))+IF(N2292="Comedy",Predictive_Model!$D$53,IF(N2292="Documentary",Predictive_Model!$D$54,IF(N2292="Drama",Predictive_Model!$D$55,IF(N2292="Horror",Predictive_Model!$D$56,IF(N2292="Romance",Predictive_Model!$D$57,IF(N2292="Sci-Fi",Predictive_Model!$D$58,0)))))))))</f>
        <v>6.90483836104458E-4</v>
      </c>
      <c r="V2292" s="3" t="str">
        <f t="shared" si="356"/>
        <v>Low</v>
      </c>
      <c r="W2292" s="6">
        <f t="shared" si="357"/>
        <v>9.6598688671013684E-3</v>
      </c>
      <c r="X2292" s="3" t="str">
        <f t="shared" si="358"/>
        <v>Monitor</v>
      </c>
      <c r="Y2292" s="3" t="str">
        <f t="shared" si="359"/>
        <v>OK</v>
      </c>
    </row>
    <row r="2293" spans="1:25" x14ac:dyDescent="0.25">
      <c r="A2293" s="3" t="str">
        <f>Raw_Data!A2293</f>
        <v>06465985-0b74-4942-bae3-5d65186df92b</v>
      </c>
      <c r="B2293" s="3">
        <f>Raw_Data!B2293</f>
        <v>60</v>
      </c>
      <c r="C2293" s="3" t="str">
        <f>Raw_Data!C2293</f>
        <v>Other</v>
      </c>
      <c r="D2293" s="3" t="str">
        <f>Raw_Data!D2293</f>
        <v>Basic</v>
      </c>
      <c r="E2293" s="3">
        <f>Raw_Data!E2293</f>
        <v>12.11</v>
      </c>
      <c r="F2293" s="3">
        <f>Raw_Data!F2293</f>
        <v>33</v>
      </c>
      <c r="G2293" s="3" t="str">
        <f>Raw_Data!G2293</f>
        <v>Oceania</v>
      </c>
      <c r="H2293" s="3" t="str">
        <f>Raw_Data!H2293</f>
        <v>Desktop</v>
      </c>
      <c r="I2293" s="3">
        <f>Raw_Data!I2293</f>
        <v>8.99</v>
      </c>
      <c r="J2293" s="3">
        <f>Raw_Data!J2293</f>
        <v>1</v>
      </c>
      <c r="K2293" s="3" t="str">
        <f>Raw_Data!K2293</f>
        <v>Crypto</v>
      </c>
      <c r="L2293" s="3">
        <f>Raw_Data!L2293</f>
        <v>4</v>
      </c>
      <c r="M2293" s="3">
        <f>Raw_Data!M2293</f>
        <v>0.36</v>
      </c>
      <c r="N2293" s="3" t="str">
        <f>Raw_Data!N2293</f>
        <v>Comedy</v>
      </c>
      <c r="O2293" s="3" t="str">
        <f t="shared" si="350"/>
        <v>55-70</v>
      </c>
      <c r="P2293" s="3" t="str">
        <f t="shared" si="351"/>
        <v>10-24h</v>
      </c>
      <c r="Q2293" s="3" t="str">
        <f t="shared" si="352"/>
        <v>22-45d</v>
      </c>
      <c r="R2293" s="3" t="str">
        <f t="shared" si="353"/>
        <v>Medium</v>
      </c>
      <c r="S2293" s="3" t="str">
        <f t="shared" si="354"/>
        <v>Low</v>
      </c>
      <c r="T2293" s="3" t="str">
        <f t="shared" si="355"/>
        <v>Churned</v>
      </c>
      <c r="U2293" s="4">
        <f>1/(1+EXP(-(Predictive_Model!$B$5+((B2293-Predictive_Model!$B$20)/Predictive_Model!$C$20)*Predictive_Model!$D$20+((E2293-Predictive_Model!$B$21)/Predictive_Model!$C$21)*Predictive_Model!$D$21+((F2293-Predictive_Model!$B$22)/Predictive_Model!$C$22)*Predictive_Model!$D$22+((I2293-Predictive_Model!$B$23)/Predictive_Model!$C$23)*Predictive_Model!$D$23+((L2293-Predictive_Model!$B$24)/Predictive_Model!$C$24)*Predictive_Model!$D$24+((M2293-Predictive_Model!$B$25)/Predictive_Model!$C$25)*Predictive_Model!$D$25+IF(C2293="Male",Predictive_Model!$D$31,IF(C2293="Other",Predictive_Model!$D$32,0))+IF(D2293="Premium",Predictive_Model!$D$34,IF(D2293="Standard",Predictive_Model!$D$35,0))+IF(G2293="Asia",Predictive_Model!$D$37,IF(G2293="Europe",Predictive_Model!$D$38,IF(G2293="North America",Predictive_Model!$D$39,IF(G2293="Oceania",Predictive_Model!$D$40,IF(G2293="South America",Predictive_Model!$D$41,0)))))+IF(H2293="Laptop",Predictive_Model!$D$43,IF(H2293="Mobile",Predictive_Model!$D$44,IF(H2293="TV",Predictive_Model!$D$45,IF(H2293="Tablet",Predictive_Model!$D$46,0))))+IF(K2293="Crypto",Predictive_Model!$D$48,IF(K2293="Debit Card",Predictive_Model!$D$49,IF(K2293="Gift Card",Predictive_Model!$D$50,IF(K2293="PayPal",Predictive_Model!$D$51,0))))+IF(N2293="Comedy",Predictive_Model!$D$53,IF(N2293="Documentary",Predictive_Model!$D$54,IF(N2293="Drama",Predictive_Model!$D$55,IF(N2293="Horror",Predictive_Model!$D$56,IF(N2293="Romance",Predictive_Model!$D$57,IF(N2293="Sci-Fi",Predictive_Model!$D$58,0)))))))))</f>
        <v>0.9042788006909579</v>
      </c>
      <c r="V2293" s="3" t="str">
        <f t="shared" si="356"/>
        <v>Critical</v>
      </c>
      <c r="W2293" s="6">
        <f t="shared" si="357"/>
        <v>8.99</v>
      </c>
      <c r="X2293" s="3" t="str">
        <f t="shared" si="358"/>
        <v>Priority 2</v>
      </c>
      <c r="Y2293" s="3" t="str">
        <f t="shared" si="359"/>
        <v>OK</v>
      </c>
    </row>
    <row r="2294" spans="1:25" x14ac:dyDescent="0.25">
      <c r="A2294" s="3" t="str">
        <f>Raw_Data!A2294</f>
        <v>ca45e25e-8bdd-4799-8c0c-2eccdcb6bbf2</v>
      </c>
      <c r="B2294" s="3">
        <f>Raw_Data!B2294</f>
        <v>68</v>
      </c>
      <c r="C2294" s="3" t="str">
        <f>Raw_Data!C2294</f>
        <v>Female</v>
      </c>
      <c r="D2294" s="3" t="str">
        <f>Raw_Data!D2294</f>
        <v>Standard</v>
      </c>
      <c r="E2294" s="3">
        <f>Raw_Data!E2294</f>
        <v>2.58</v>
      </c>
      <c r="F2294" s="3">
        <f>Raw_Data!F2294</f>
        <v>37</v>
      </c>
      <c r="G2294" s="3" t="str">
        <f>Raw_Data!G2294</f>
        <v>South America</v>
      </c>
      <c r="H2294" s="3" t="str">
        <f>Raw_Data!H2294</f>
        <v>Tablet</v>
      </c>
      <c r="I2294" s="3">
        <f>Raw_Data!I2294</f>
        <v>13.99</v>
      </c>
      <c r="J2294" s="3">
        <f>Raw_Data!J2294</f>
        <v>1</v>
      </c>
      <c r="K2294" s="3" t="str">
        <f>Raw_Data!K2294</f>
        <v>Debit Card</v>
      </c>
      <c r="L2294" s="3">
        <f>Raw_Data!L2294</f>
        <v>3</v>
      </c>
      <c r="M2294" s="3">
        <f>Raw_Data!M2294</f>
        <v>7.0000000000000007E-2</v>
      </c>
      <c r="N2294" s="3" t="str">
        <f>Raw_Data!N2294</f>
        <v>Sci-Fi</v>
      </c>
      <c r="O2294" s="3" t="str">
        <f t="shared" si="350"/>
        <v>55-70</v>
      </c>
      <c r="P2294" s="3" t="str">
        <f t="shared" si="351"/>
        <v>&lt;10h</v>
      </c>
      <c r="Q2294" s="3" t="str">
        <f t="shared" si="352"/>
        <v>22-45d</v>
      </c>
      <c r="R2294" s="3" t="str">
        <f t="shared" si="353"/>
        <v>Medium</v>
      </c>
      <c r="S2294" s="3" t="str">
        <f t="shared" si="354"/>
        <v>Mid</v>
      </c>
      <c r="T2294" s="3" t="str">
        <f t="shared" si="355"/>
        <v>Churned</v>
      </c>
      <c r="U2294" s="4">
        <f>1/(1+EXP(-(Predictive_Model!$B$5+((B2294-Predictive_Model!$B$20)/Predictive_Model!$C$20)*Predictive_Model!$D$20+((E2294-Predictive_Model!$B$21)/Predictive_Model!$C$21)*Predictive_Model!$D$21+((F2294-Predictive_Model!$B$22)/Predictive_Model!$C$22)*Predictive_Model!$D$22+((I2294-Predictive_Model!$B$23)/Predictive_Model!$C$23)*Predictive_Model!$D$23+((L2294-Predictive_Model!$B$24)/Predictive_Model!$C$24)*Predictive_Model!$D$24+((M2294-Predictive_Model!$B$25)/Predictive_Model!$C$25)*Predictive_Model!$D$25+IF(C2294="Male",Predictive_Model!$D$31,IF(C2294="Other",Predictive_Model!$D$32,0))+IF(D2294="Premium",Predictive_Model!$D$34,IF(D2294="Standard",Predictive_Model!$D$35,0))+IF(G2294="Asia",Predictive_Model!$D$37,IF(G2294="Europe",Predictive_Model!$D$38,IF(G2294="North America",Predictive_Model!$D$39,IF(G2294="Oceania",Predictive_Model!$D$40,IF(G2294="South America",Predictive_Model!$D$41,0)))))+IF(H2294="Laptop",Predictive_Model!$D$43,IF(H2294="Mobile",Predictive_Model!$D$44,IF(H2294="TV",Predictive_Model!$D$45,IF(H2294="Tablet",Predictive_Model!$D$46,0))))+IF(K2294="Crypto",Predictive_Model!$D$48,IF(K2294="Debit Card",Predictive_Model!$D$49,IF(K2294="Gift Card",Predictive_Model!$D$50,IF(K2294="PayPal",Predictive_Model!$D$51,0))))+IF(N2294="Comedy",Predictive_Model!$D$53,IF(N2294="Documentary",Predictive_Model!$D$54,IF(N2294="Drama",Predictive_Model!$D$55,IF(N2294="Horror",Predictive_Model!$D$56,IF(N2294="Romance",Predictive_Model!$D$57,IF(N2294="Sci-Fi",Predictive_Model!$D$58,0)))))))))</f>
        <v>0.999264176849473</v>
      </c>
      <c r="V2294" s="3" t="str">
        <f t="shared" si="356"/>
        <v>Critical</v>
      </c>
      <c r="W2294" s="6">
        <f t="shared" si="357"/>
        <v>13.99</v>
      </c>
      <c r="X2294" s="3" t="str">
        <f t="shared" si="358"/>
        <v>Priority 2</v>
      </c>
      <c r="Y2294" s="3" t="str">
        <f t="shared" si="359"/>
        <v>OK</v>
      </c>
    </row>
    <row r="2295" spans="1:25" x14ac:dyDescent="0.25">
      <c r="A2295" s="3" t="str">
        <f>Raw_Data!A2295</f>
        <v>b2b6a0a2-6478-467c-b4f6-901fde495cec</v>
      </c>
      <c r="B2295" s="3">
        <f>Raw_Data!B2295</f>
        <v>43</v>
      </c>
      <c r="C2295" s="3" t="str">
        <f>Raw_Data!C2295</f>
        <v>Male</v>
      </c>
      <c r="D2295" s="3" t="str">
        <f>Raw_Data!D2295</f>
        <v>Standard</v>
      </c>
      <c r="E2295" s="3">
        <f>Raw_Data!E2295</f>
        <v>16.48</v>
      </c>
      <c r="F2295" s="3">
        <f>Raw_Data!F2295</f>
        <v>17</v>
      </c>
      <c r="G2295" s="3" t="str">
        <f>Raw_Data!G2295</f>
        <v>North America</v>
      </c>
      <c r="H2295" s="3" t="str">
        <f>Raw_Data!H2295</f>
        <v>Tablet</v>
      </c>
      <c r="I2295" s="3">
        <f>Raw_Data!I2295</f>
        <v>13.99</v>
      </c>
      <c r="J2295" s="3">
        <f>Raw_Data!J2295</f>
        <v>0</v>
      </c>
      <c r="K2295" s="3" t="str">
        <f>Raw_Data!K2295</f>
        <v>Gift Card</v>
      </c>
      <c r="L2295" s="3">
        <f>Raw_Data!L2295</f>
        <v>3</v>
      </c>
      <c r="M2295" s="3">
        <f>Raw_Data!M2295</f>
        <v>0.92</v>
      </c>
      <c r="N2295" s="3" t="str">
        <f>Raw_Data!N2295</f>
        <v>Comedy</v>
      </c>
      <c r="O2295" s="3" t="str">
        <f t="shared" si="350"/>
        <v>35-44</v>
      </c>
      <c r="P2295" s="3" t="str">
        <f t="shared" si="351"/>
        <v>10-24h</v>
      </c>
      <c r="Q2295" s="3" t="str">
        <f t="shared" si="352"/>
        <v>8-21d</v>
      </c>
      <c r="R2295" s="3" t="str">
        <f t="shared" si="353"/>
        <v>Medium</v>
      </c>
      <c r="S2295" s="3" t="str">
        <f t="shared" si="354"/>
        <v>Mid</v>
      </c>
      <c r="T2295" s="3" t="str">
        <f t="shared" si="355"/>
        <v>Active</v>
      </c>
      <c r="U2295" s="4">
        <f>1/(1+EXP(-(Predictive_Model!$B$5+((B2295-Predictive_Model!$B$20)/Predictive_Model!$C$20)*Predictive_Model!$D$20+((E2295-Predictive_Model!$B$21)/Predictive_Model!$C$21)*Predictive_Model!$D$21+((F2295-Predictive_Model!$B$22)/Predictive_Model!$C$22)*Predictive_Model!$D$22+((I2295-Predictive_Model!$B$23)/Predictive_Model!$C$23)*Predictive_Model!$D$23+((L2295-Predictive_Model!$B$24)/Predictive_Model!$C$24)*Predictive_Model!$D$24+((M2295-Predictive_Model!$B$25)/Predictive_Model!$C$25)*Predictive_Model!$D$25+IF(C2295="Male",Predictive_Model!$D$31,IF(C2295="Other",Predictive_Model!$D$32,0))+IF(D2295="Premium",Predictive_Model!$D$34,IF(D2295="Standard",Predictive_Model!$D$35,0))+IF(G2295="Asia",Predictive_Model!$D$37,IF(G2295="Europe",Predictive_Model!$D$38,IF(G2295="North America",Predictive_Model!$D$39,IF(G2295="Oceania",Predictive_Model!$D$40,IF(G2295="South America",Predictive_Model!$D$41,0)))))+IF(H2295="Laptop",Predictive_Model!$D$43,IF(H2295="Mobile",Predictive_Model!$D$44,IF(H2295="TV",Predictive_Model!$D$45,IF(H2295="Tablet",Predictive_Model!$D$46,0))))+IF(K2295="Crypto",Predictive_Model!$D$48,IF(K2295="Debit Card",Predictive_Model!$D$49,IF(K2295="Gift Card",Predictive_Model!$D$50,IF(K2295="PayPal",Predictive_Model!$D$51,0))))+IF(N2295="Comedy",Predictive_Model!$D$53,IF(N2295="Documentary",Predictive_Model!$D$54,IF(N2295="Drama",Predictive_Model!$D$55,IF(N2295="Horror",Predictive_Model!$D$56,IF(N2295="Romance",Predictive_Model!$D$57,IF(N2295="Sci-Fi",Predictive_Model!$D$58,0)))))))))</f>
        <v>0.30105039871999251</v>
      </c>
      <c r="V2295" s="3" t="str">
        <f t="shared" si="356"/>
        <v>Medium</v>
      </c>
      <c r="W2295" s="6">
        <f t="shared" si="357"/>
        <v>4.2116950780926956</v>
      </c>
      <c r="X2295" s="3" t="str">
        <f t="shared" si="358"/>
        <v>Monitor</v>
      </c>
      <c r="Y2295" s="3" t="str">
        <f t="shared" si="359"/>
        <v>OK</v>
      </c>
    </row>
    <row r="2296" spans="1:25" x14ac:dyDescent="0.25">
      <c r="A2296" s="3" t="str">
        <f>Raw_Data!A2296</f>
        <v>9181fa02-7760-4f1e-a008-1a54d063fb9b</v>
      </c>
      <c r="B2296" s="3">
        <f>Raw_Data!B2296</f>
        <v>64</v>
      </c>
      <c r="C2296" s="3" t="str">
        <f>Raw_Data!C2296</f>
        <v>Male</v>
      </c>
      <c r="D2296" s="3" t="str">
        <f>Raw_Data!D2296</f>
        <v>Standard</v>
      </c>
      <c r="E2296" s="3">
        <f>Raw_Data!E2296</f>
        <v>10.46</v>
      </c>
      <c r="F2296" s="3">
        <f>Raw_Data!F2296</f>
        <v>51</v>
      </c>
      <c r="G2296" s="3" t="str">
        <f>Raw_Data!G2296</f>
        <v>South America</v>
      </c>
      <c r="H2296" s="3" t="str">
        <f>Raw_Data!H2296</f>
        <v>Laptop</v>
      </c>
      <c r="I2296" s="3">
        <f>Raw_Data!I2296</f>
        <v>13.99</v>
      </c>
      <c r="J2296" s="3">
        <f>Raw_Data!J2296</f>
        <v>1</v>
      </c>
      <c r="K2296" s="3" t="str">
        <f>Raw_Data!K2296</f>
        <v>Credit Card</v>
      </c>
      <c r="L2296" s="3">
        <f>Raw_Data!L2296</f>
        <v>2</v>
      </c>
      <c r="M2296" s="3">
        <f>Raw_Data!M2296</f>
        <v>0.2</v>
      </c>
      <c r="N2296" s="3" t="str">
        <f>Raw_Data!N2296</f>
        <v>Comedy</v>
      </c>
      <c r="O2296" s="3" t="str">
        <f t="shared" si="350"/>
        <v>55-70</v>
      </c>
      <c r="P2296" s="3" t="str">
        <f t="shared" si="351"/>
        <v>10-24h</v>
      </c>
      <c r="Q2296" s="3" t="str">
        <f t="shared" si="352"/>
        <v>46-60d</v>
      </c>
      <c r="R2296" s="3" t="str">
        <f t="shared" si="353"/>
        <v>Medium</v>
      </c>
      <c r="S2296" s="3" t="str">
        <f t="shared" si="354"/>
        <v>Mid</v>
      </c>
      <c r="T2296" s="3" t="str">
        <f t="shared" si="355"/>
        <v>Churned</v>
      </c>
      <c r="U2296" s="4">
        <f>1/(1+EXP(-(Predictive_Model!$B$5+((B2296-Predictive_Model!$B$20)/Predictive_Model!$C$20)*Predictive_Model!$D$20+((E2296-Predictive_Model!$B$21)/Predictive_Model!$C$21)*Predictive_Model!$D$21+((F2296-Predictive_Model!$B$22)/Predictive_Model!$C$22)*Predictive_Model!$D$22+((I2296-Predictive_Model!$B$23)/Predictive_Model!$C$23)*Predictive_Model!$D$23+((L2296-Predictive_Model!$B$24)/Predictive_Model!$C$24)*Predictive_Model!$D$24+((M2296-Predictive_Model!$B$25)/Predictive_Model!$C$25)*Predictive_Model!$D$25+IF(C2296="Male",Predictive_Model!$D$31,IF(C2296="Other",Predictive_Model!$D$32,0))+IF(D2296="Premium",Predictive_Model!$D$34,IF(D2296="Standard",Predictive_Model!$D$35,0))+IF(G2296="Asia",Predictive_Model!$D$37,IF(G2296="Europe",Predictive_Model!$D$38,IF(G2296="North America",Predictive_Model!$D$39,IF(G2296="Oceania",Predictive_Model!$D$40,IF(G2296="South America",Predictive_Model!$D$41,0)))))+IF(H2296="Laptop",Predictive_Model!$D$43,IF(H2296="Mobile",Predictive_Model!$D$44,IF(H2296="TV",Predictive_Model!$D$45,IF(H2296="Tablet",Predictive_Model!$D$46,0))))+IF(K2296="Crypto",Predictive_Model!$D$48,IF(K2296="Debit Card",Predictive_Model!$D$49,IF(K2296="Gift Card",Predictive_Model!$D$50,IF(K2296="PayPal",Predictive_Model!$D$51,0))))+IF(N2296="Comedy",Predictive_Model!$D$53,IF(N2296="Documentary",Predictive_Model!$D$54,IF(N2296="Drama",Predictive_Model!$D$55,IF(N2296="Horror",Predictive_Model!$D$56,IF(N2296="Romance",Predictive_Model!$D$57,IF(N2296="Sci-Fi",Predictive_Model!$D$58,0)))))))))</f>
        <v>0.99681410976050799</v>
      </c>
      <c r="V2296" s="3" t="str">
        <f t="shared" si="356"/>
        <v>Critical</v>
      </c>
      <c r="W2296" s="6">
        <f t="shared" si="357"/>
        <v>13.99</v>
      </c>
      <c r="X2296" s="3" t="str">
        <f t="shared" si="358"/>
        <v>Priority 2</v>
      </c>
      <c r="Y2296" s="3" t="str">
        <f t="shared" si="359"/>
        <v>OK</v>
      </c>
    </row>
    <row r="2297" spans="1:25" x14ac:dyDescent="0.25">
      <c r="A2297" s="3" t="str">
        <f>Raw_Data!A2297</f>
        <v>bb097e87-3e4e-40ad-b791-cd342f7ad67b</v>
      </c>
      <c r="B2297" s="3">
        <f>Raw_Data!B2297</f>
        <v>56</v>
      </c>
      <c r="C2297" s="3" t="str">
        <f>Raw_Data!C2297</f>
        <v>Female</v>
      </c>
      <c r="D2297" s="3" t="str">
        <f>Raw_Data!D2297</f>
        <v>Basic</v>
      </c>
      <c r="E2297" s="3">
        <f>Raw_Data!E2297</f>
        <v>2.15</v>
      </c>
      <c r="F2297" s="3">
        <f>Raw_Data!F2297</f>
        <v>12</v>
      </c>
      <c r="G2297" s="3" t="str">
        <f>Raw_Data!G2297</f>
        <v>South America</v>
      </c>
      <c r="H2297" s="3" t="str">
        <f>Raw_Data!H2297</f>
        <v>Laptop</v>
      </c>
      <c r="I2297" s="3">
        <f>Raw_Data!I2297</f>
        <v>8.99</v>
      </c>
      <c r="J2297" s="3">
        <f>Raw_Data!J2297</f>
        <v>1</v>
      </c>
      <c r="K2297" s="3" t="str">
        <f>Raw_Data!K2297</f>
        <v>PayPal</v>
      </c>
      <c r="L2297" s="3">
        <f>Raw_Data!L2297</f>
        <v>5</v>
      </c>
      <c r="M2297" s="3">
        <f>Raw_Data!M2297</f>
        <v>0.17</v>
      </c>
      <c r="N2297" s="3" t="str">
        <f>Raw_Data!N2297</f>
        <v>Drama</v>
      </c>
      <c r="O2297" s="3" t="str">
        <f t="shared" si="350"/>
        <v>55-70</v>
      </c>
      <c r="P2297" s="3" t="str">
        <f t="shared" si="351"/>
        <v>&lt;10h</v>
      </c>
      <c r="Q2297" s="3" t="str">
        <f t="shared" si="352"/>
        <v>8-21d</v>
      </c>
      <c r="R2297" s="3" t="str">
        <f t="shared" si="353"/>
        <v>Medium</v>
      </c>
      <c r="S2297" s="3" t="str">
        <f t="shared" si="354"/>
        <v>Low</v>
      </c>
      <c r="T2297" s="3" t="str">
        <f t="shared" si="355"/>
        <v>Churned</v>
      </c>
      <c r="U2297" s="4">
        <f>1/(1+EXP(-(Predictive_Model!$B$5+((B2297-Predictive_Model!$B$20)/Predictive_Model!$C$20)*Predictive_Model!$D$20+((E2297-Predictive_Model!$B$21)/Predictive_Model!$C$21)*Predictive_Model!$D$21+((F2297-Predictive_Model!$B$22)/Predictive_Model!$C$22)*Predictive_Model!$D$22+((I2297-Predictive_Model!$B$23)/Predictive_Model!$C$23)*Predictive_Model!$D$23+((L2297-Predictive_Model!$B$24)/Predictive_Model!$C$24)*Predictive_Model!$D$24+((M2297-Predictive_Model!$B$25)/Predictive_Model!$C$25)*Predictive_Model!$D$25+IF(C2297="Male",Predictive_Model!$D$31,IF(C2297="Other",Predictive_Model!$D$32,0))+IF(D2297="Premium",Predictive_Model!$D$34,IF(D2297="Standard",Predictive_Model!$D$35,0))+IF(G2297="Asia",Predictive_Model!$D$37,IF(G2297="Europe",Predictive_Model!$D$38,IF(G2297="North America",Predictive_Model!$D$39,IF(G2297="Oceania",Predictive_Model!$D$40,IF(G2297="South America",Predictive_Model!$D$41,0)))))+IF(H2297="Laptop",Predictive_Model!$D$43,IF(H2297="Mobile",Predictive_Model!$D$44,IF(H2297="TV",Predictive_Model!$D$45,IF(H2297="Tablet",Predictive_Model!$D$46,0))))+IF(K2297="Crypto",Predictive_Model!$D$48,IF(K2297="Debit Card",Predictive_Model!$D$49,IF(K2297="Gift Card",Predictive_Model!$D$50,IF(K2297="PayPal",Predictive_Model!$D$51,0))))+IF(N2297="Comedy",Predictive_Model!$D$53,IF(N2297="Documentary",Predictive_Model!$D$54,IF(N2297="Drama",Predictive_Model!$D$55,IF(N2297="Horror",Predictive_Model!$D$56,IF(N2297="Romance",Predictive_Model!$D$57,IF(N2297="Sci-Fi",Predictive_Model!$D$58,0)))))))))</f>
        <v>0.89254049907878541</v>
      </c>
      <c r="V2297" s="3" t="str">
        <f t="shared" si="356"/>
        <v>Critical</v>
      </c>
      <c r="W2297" s="6">
        <f t="shared" si="357"/>
        <v>8.99</v>
      </c>
      <c r="X2297" s="3" t="str">
        <f t="shared" si="358"/>
        <v>Priority 2</v>
      </c>
      <c r="Y2297" s="3" t="str">
        <f t="shared" si="359"/>
        <v>OK</v>
      </c>
    </row>
    <row r="2298" spans="1:25" x14ac:dyDescent="0.25">
      <c r="A2298" s="3" t="str">
        <f>Raw_Data!A2298</f>
        <v>1c813952-7e02-4264-a834-416e29ccb810</v>
      </c>
      <c r="B2298" s="3">
        <f>Raw_Data!B2298</f>
        <v>56</v>
      </c>
      <c r="C2298" s="3" t="str">
        <f>Raw_Data!C2298</f>
        <v>Other</v>
      </c>
      <c r="D2298" s="3" t="str">
        <f>Raw_Data!D2298</f>
        <v>Premium</v>
      </c>
      <c r="E2298" s="3">
        <f>Raw_Data!E2298</f>
        <v>19.25</v>
      </c>
      <c r="F2298" s="3">
        <f>Raw_Data!F2298</f>
        <v>28</v>
      </c>
      <c r="G2298" s="3" t="str">
        <f>Raw_Data!G2298</f>
        <v>North America</v>
      </c>
      <c r="H2298" s="3" t="str">
        <f>Raw_Data!H2298</f>
        <v>Laptop</v>
      </c>
      <c r="I2298" s="3">
        <f>Raw_Data!I2298</f>
        <v>17.989999999999998</v>
      </c>
      <c r="J2298" s="3">
        <f>Raw_Data!J2298</f>
        <v>0</v>
      </c>
      <c r="K2298" s="3" t="str">
        <f>Raw_Data!K2298</f>
        <v>Credit Card</v>
      </c>
      <c r="L2298" s="3">
        <f>Raw_Data!L2298</f>
        <v>5</v>
      </c>
      <c r="M2298" s="3">
        <f>Raw_Data!M2298</f>
        <v>0.66</v>
      </c>
      <c r="N2298" s="3" t="str">
        <f>Raw_Data!N2298</f>
        <v>Action</v>
      </c>
      <c r="O2298" s="3" t="str">
        <f t="shared" si="350"/>
        <v>55-70</v>
      </c>
      <c r="P2298" s="3" t="str">
        <f t="shared" si="351"/>
        <v>10-24h</v>
      </c>
      <c r="Q2298" s="3" t="str">
        <f t="shared" si="352"/>
        <v>22-45d</v>
      </c>
      <c r="R2298" s="3" t="str">
        <f t="shared" si="353"/>
        <v>Medium</v>
      </c>
      <c r="S2298" s="3" t="str">
        <f t="shared" si="354"/>
        <v>High</v>
      </c>
      <c r="T2298" s="3" t="str">
        <f t="shared" si="355"/>
        <v>Active</v>
      </c>
      <c r="U2298" s="4">
        <f>1/(1+EXP(-(Predictive_Model!$B$5+((B2298-Predictive_Model!$B$20)/Predictive_Model!$C$20)*Predictive_Model!$D$20+((E2298-Predictive_Model!$B$21)/Predictive_Model!$C$21)*Predictive_Model!$D$21+((F2298-Predictive_Model!$B$22)/Predictive_Model!$C$22)*Predictive_Model!$D$22+((I2298-Predictive_Model!$B$23)/Predictive_Model!$C$23)*Predictive_Model!$D$23+((L2298-Predictive_Model!$B$24)/Predictive_Model!$C$24)*Predictive_Model!$D$24+((M2298-Predictive_Model!$B$25)/Predictive_Model!$C$25)*Predictive_Model!$D$25+IF(C2298="Male",Predictive_Model!$D$31,IF(C2298="Other",Predictive_Model!$D$32,0))+IF(D2298="Premium",Predictive_Model!$D$34,IF(D2298="Standard",Predictive_Model!$D$35,0))+IF(G2298="Asia",Predictive_Model!$D$37,IF(G2298="Europe",Predictive_Model!$D$38,IF(G2298="North America",Predictive_Model!$D$39,IF(G2298="Oceania",Predictive_Model!$D$40,IF(G2298="South America",Predictive_Model!$D$41,0)))))+IF(H2298="Laptop",Predictive_Model!$D$43,IF(H2298="Mobile",Predictive_Model!$D$44,IF(H2298="TV",Predictive_Model!$D$45,IF(H2298="Tablet",Predictive_Model!$D$46,0))))+IF(K2298="Crypto",Predictive_Model!$D$48,IF(K2298="Debit Card",Predictive_Model!$D$49,IF(K2298="Gift Card",Predictive_Model!$D$50,IF(K2298="PayPal",Predictive_Model!$D$51,0))))+IF(N2298="Comedy",Predictive_Model!$D$53,IF(N2298="Documentary",Predictive_Model!$D$54,IF(N2298="Drama",Predictive_Model!$D$55,IF(N2298="Horror",Predictive_Model!$D$56,IF(N2298="Romance",Predictive_Model!$D$57,IF(N2298="Sci-Fi",Predictive_Model!$D$58,0)))))))))</f>
        <v>6.9732560100404994E-3</v>
      </c>
      <c r="V2298" s="3" t="str">
        <f t="shared" si="356"/>
        <v>Low</v>
      </c>
      <c r="W2298" s="6">
        <f t="shared" si="357"/>
        <v>0.12544887562062856</v>
      </c>
      <c r="X2298" s="3" t="str">
        <f t="shared" si="358"/>
        <v>Monitor</v>
      </c>
      <c r="Y2298" s="3" t="str">
        <f t="shared" si="359"/>
        <v>OK</v>
      </c>
    </row>
    <row r="2299" spans="1:25" x14ac:dyDescent="0.25">
      <c r="A2299" s="3" t="str">
        <f>Raw_Data!A2299</f>
        <v>f4d7fadf-5c3b-41d9-b4fb-f6df2bfaaa2d</v>
      </c>
      <c r="B2299" s="3">
        <f>Raw_Data!B2299</f>
        <v>57</v>
      </c>
      <c r="C2299" s="3" t="str">
        <f>Raw_Data!C2299</f>
        <v>Other</v>
      </c>
      <c r="D2299" s="3" t="str">
        <f>Raw_Data!D2299</f>
        <v>Premium</v>
      </c>
      <c r="E2299" s="3">
        <f>Raw_Data!E2299</f>
        <v>8.6199999999999992</v>
      </c>
      <c r="F2299" s="3">
        <f>Raw_Data!F2299</f>
        <v>40</v>
      </c>
      <c r="G2299" s="3" t="str">
        <f>Raw_Data!G2299</f>
        <v>Africa</v>
      </c>
      <c r="H2299" s="3" t="str">
        <f>Raw_Data!H2299</f>
        <v>Desktop</v>
      </c>
      <c r="I2299" s="3">
        <f>Raw_Data!I2299</f>
        <v>17.989999999999998</v>
      </c>
      <c r="J2299" s="3">
        <f>Raw_Data!J2299</f>
        <v>1</v>
      </c>
      <c r="K2299" s="3" t="str">
        <f>Raw_Data!K2299</f>
        <v>PayPal</v>
      </c>
      <c r="L2299" s="3">
        <f>Raw_Data!L2299</f>
        <v>2</v>
      </c>
      <c r="M2299" s="3">
        <f>Raw_Data!M2299</f>
        <v>0.21</v>
      </c>
      <c r="N2299" s="3" t="str">
        <f>Raw_Data!N2299</f>
        <v>Romance</v>
      </c>
      <c r="O2299" s="3" t="str">
        <f t="shared" si="350"/>
        <v>55-70</v>
      </c>
      <c r="P2299" s="3" t="str">
        <f t="shared" si="351"/>
        <v>&lt;10h</v>
      </c>
      <c r="Q2299" s="3" t="str">
        <f t="shared" si="352"/>
        <v>22-45d</v>
      </c>
      <c r="R2299" s="3" t="str">
        <f t="shared" si="353"/>
        <v>Medium</v>
      </c>
      <c r="S2299" s="3" t="str">
        <f t="shared" si="354"/>
        <v>High</v>
      </c>
      <c r="T2299" s="3" t="str">
        <f t="shared" si="355"/>
        <v>Churned</v>
      </c>
      <c r="U2299" s="4">
        <f>1/(1+EXP(-(Predictive_Model!$B$5+((B2299-Predictive_Model!$B$20)/Predictive_Model!$C$20)*Predictive_Model!$D$20+((E2299-Predictive_Model!$B$21)/Predictive_Model!$C$21)*Predictive_Model!$D$21+((F2299-Predictive_Model!$B$22)/Predictive_Model!$C$22)*Predictive_Model!$D$22+((I2299-Predictive_Model!$B$23)/Predictive_Model!$C$23)*Predictive_Model!$D$23+((L2299-Predictive_Model!$B$24)/Predictive_Model!$C$24)*Predictive_Model!$D$24+((M2299-Predictive_Model!$B$25)/Predictive_Model!$C$25)*Predictive_Model!$D$25+IF(C2299="Male",Predictive_Model!$D$31,IF(C2299="Other",Predictive_Model!$D$32,0))+IF(D2299="Premium",Predictive_Model!$D$34,IF(D2299="Standard",Predictive_Model!$D$35,0))+IF(G2299="Asia",Predictive_Model!$D$37,IF(G2299="Europe",Predictive_Model!$D$38,IF(G2299="North America",Predictive_Model!$D$39,IF(G2299="Oceania",Predictive_Model!$D$40,IF(G2299="South America",Predictive_Model!$D$41,0)))))+IF(H2299="Laptop",Predictive_Model!$D$43,IF(H2299="Mobile",Predictive_Model!$D$44,IF(H2299="TV",Predictive_Model!$D$45,IF(H2299="Tablet",Predictive_Model!$D$46,0))))+IF(K2299="Crypto",Predictive_Model!$D$48,IF(K2299="Debit Card",Predictive_Model!$D$49,IF(K2299="Gift Card",Predictive_Model!$D$50,IF(K2299="PayPal",Predictive_Model!$D$51,0))))+IF(N2299="Comedy",Predictive_Model!$D$53,IF(N2299="Documentary",Predictive_Model!$D$54,IF(N2299="Drama",Predictive_Model!$D$55,IF(N2299="Horror",Predictive_Model!$D$56,IF(N2299="Romance",Predictive_Model!$D$57,IF(N2299="Sci-Fi",Predictive_Model!$D$58,0)))))))))</f>
        <v>0.94837896285415435</v>
      </c>
      <c r="V2299" s="3" t="str">
        <f t="shared" si="356"/>
        <v>Critical</v>
      </c>
      <c r="W2299" s="6">
        <f t="shared" si="357"/>
        <v>17.989999999999998</v>
      </c>
      <c r="X2299" s="3" t="str">
        <f t="shared" si="358"/>
        <v>Priority 1</v>
      </c>
      <c r="Y2299" s="3" t="str">
        <f t="shared" si="359"/>
        <v>OK</v>
      </c>
    </row>
    <row r="2300" spans="1:25" x14ac:dyDescent="0.25">
      <c r="A2300" s="3" t="str">
        <f>Raw_Data!A2300</f>
        <v>7b2aae74-2b75-4973-93ec-b657bff5a9a1</v>
      </c>
      <c r="B2300" s="3">
        <f>Raw_Data!B2300</f>
        <v>38</v>
      </c>
      <c r="C2300" s="3" t="str">
        <f>Raw_Data!C2300</f>
        <v>Other</v>
      </c>
      <c r="D2300" s="3" t="str">
        <f>Raw_Data!D2300</f>
        <v>Standard</v>
      </c>
      <c r="E2300" s="3">
        <f>Raw_Data!E2300</f>
        <v>10.23</v>
      </c>
      <c r="F2300" s="3">
        <f>Raw_Data!F2300</f>
        <v>18</v>
      </c>
      <c r="G2300" s="3" t="str">
        <f>Raw_Data!G2300</f>
        <v>Africa</v>
      </c>
      <c r="H2300" s="3" t="str">
        <f>Raw_Data!H2300</f>
        <v>TV</v>
      </c>
      <c r="I2300" s="3">
        <f>Raw_Data!I2300</f>
        <v>13.99</v>
      </c>
      <c r="J2300" s="3">
        <f>Raw_Data!J2300</f>
        <v>0</v>
      </c>
      <c r="K2300" s="3" t="str">
        <f>Raw_Data!K2300</f>
        <v>PayPal</v>
      </c>
      <c r="L2300" s="3">
        <f>Raw_Data!L2300</f>
        <v>5</v>
      </c>
      <c r="M2300" s="3">
        <f>Raw_Data!M2300</f>
        <v>0.54</v>
      </c>
      <c r="N2300" s="3" t="str">
        <f>Raw_Data!N2300</f>
        <v>Documentary</v>
      </c>
      <c r="O2300" s="3" t="str">
        <f t="shared" si="350"/>
        <v>35-44</v>
      </c>
      <c r="P2300" s="3" t="str">
        <f t="shared" si="351"/>
        <v>10-24h</v>
      </c>
      <c r="Q2300" s="3" t="str">
        <f t="shared" si="352"/>
        <v>8-21d</v>
      </c>
      <c r="R2300" s="3" t="str">
        <f t="shared" si="353"/>
        <v>Medium</v>
      </c>
      <c r="S2300" s="3" t="str">
        <f t="shared" si="354"/>
        <v>Mid</v>
      </c>
      <c r="T2300" s="3" t="str">
        <f t="shared" si="355"/>
        <v>Active</v>
      </c>
      <c r="U2300" s="4">
        <f>1/(1+EXP(-(Predictive_Model!$B$5+((B2300-Predictive_Model!$B$20)/Predictive_Model!$C$20)*Predictive_Model!$D$20+((E2300-Predictive_Model!$B$21)/Predictive_Model!$C$21)*Predictive_Model!$D$21+((F2300-Predictive_Model!$B$22)/Predictive_Model!$C$22)*Predictive_Model!$D$22+((I2300-Predictive_Model!$B$23)/Predictive_Model!$C$23)*Predictive_Model!$D$23+((L2300-Predictive_Model!$B$24)/Predictive_Model!$C$24)*Predictive_Model!$D$24+((M2300-Predictive_Model!$B$25)/Predictive_Model!$C$25)*Predictive_Model!$D$25+IF(C2300="Male",Predictive_Model!$D$31,IF(C2300="Other",Predictive_Model!$D$32,0))+IF(D2300="Premium",Predictive_Model!$D$34,IF(D2300="Standard",Predictive_Model!$D$35,0))+IF(G2300="Asia",Predictive_Model!$D$37,IF(G2300="Europe",Predictive_Model!$D$38,IF(G2300="North America",Predictive_Model!$D$39,IF(G2300="Oceania",Predictive_Model!$D$40,IF(G2300="South America",Predictive_Model!$D$41,0)))))+IF(H2300="Laptop",Predictive_Model!$D$43,IF(H2300="Mobile",Predictive_Model!$D$44,IF(H2300="TV",Predictive_Model!$D$45,IF(H2300="Tablet",Predictive_Model!$D$46,0))))+IF(K2300="Crypto",Predictive_Model!$D$48,IF(K2300="Debit Card",Predictive_Model!$D$49,IF(K2300="Gift Card",Predictive_Model!$D$50,IF(K2300="PayPal",Predictive_Model!$D$51,0))))+IF(N2300="Comedy",Predictive_Model!$D$53,IF(N2300="Documentary",Predictive_Model!$D$54,IF(N2300="Drama",Predictive_Model!$D$55,IF(N2300="Horror",Predictive_Model!$D$56,IF(N2300="Romance",Predictive_Model!$D$57,IF(N2300="Sci-Fi",Predictive_Model!$D$58,0)))))))))</f>
        <v>0.13268705249262314</v>
      </c>
      <c r="V2300" s="3" t="str">
        <f t="shared" si="356"/>
        <v>Low</v>
      </c>
      <c r="W2300" s="6">
        <f t="shared" si="357"/>
        <v>1.8562918643717976</v>
      </c>
      <c r="X2300" s="3" t="str">
        <f t="shared" si="358"/>
        <v>Monitor</v>
      </c>
      <c r="Y2300" s="3" t="str">
        <f t="shared" si="359"/>
        <v>OK</v>
      </c>
    </row>
    <row r="2301" spans="1:25" x14ac:dyDescent="0.25">
      <c r="A2301" s="3" t="str">
        <f>Raw_Data!A2301</f>
        <v>09263d5f-674e-482d-a8c0-324762193672</v>
      </c>
      <c r="B2301" s="3">
        <f>Raw_Data!B2301</f>
        <v>35</v>
      </c>
      <c r="C2301" s="3" t="str">
        <f>Raw_Data!C2301</f>
        <v>Other</v>
      </c>
      <c r="D2301" s="3" t="str">
        <f>Raw_Data!D2301</f>
        <v>Premium</v>
      </c>
      <c r="E2301" s="3">
        <f>Raw_Data!E2301</f>
        <v>21.23</v>
      </c>
      <c r="F2301" s="3">
        <f>Raw_Data!F2301</f>
        <v>9</v>
      </c>
      <c r="G2301" s="3" t="str">
        <f>Raw_Data!G2301</f>
        <v>Asia</v>
      </c>
      <c r="H2301" s="3" t="str">
        <f>Raw_Data!H2301</f>
        <v>TV</v>
      </c>
      <c r="I2301" s="3">
        <f>Raw_Data!I2301</f>
        <v>17.989999999999998</v>
      </c>
      <c r="J2301" s="3">
        <f>Raw_Data!J2301</f>
        <v>0</v>
      </c>
      <c r="K2301" s="3" t="str">
        <f>Raw_Data!K2301</f>
        <v>PayPal</v>
      </c>
      <c r="L2301" s="3">
        <f>Raw_Data!L2301</f>
        <v>5</v>
      </c>
      <c r="M2301" s="3">
        <f>Raw_Data!M2301</f>
        <v>2.12</v>
      </c>
      <c r="N2301" s="3" t="str">
        <f>Raw_Data!N2301</f>
        <v>Horror</v>
      </c>
      <c r="O2301" s="3" t="str">
        <f t="shared" si="350"/>
        <v>35-44</v>
      </c>
      <c r="P2301" s="3" t="str">
        <f t="shared" si="351"/>
        <v>10-24h</v>
      </c>
      <c r="Q2301" s="3" t="str">
        <f t="shared" si="352"/>
        <v>8-21d</v>
      </c>
      <c r="R2301" s="3" t="str">
        <f t="shared" si="353"/>
        <v>Medium</v>
      </c>
      <c r="S2301" s="3" t="str">
        <f t="shared" si="354"/>
        <v>High</v>
      </c>
      <c r="T2301" s="3" t="str">
        <f t="shared" si="355"/>
        <v>Active</v>
      </c>
      <c r="U2301" s="4">
        <f>1/(1+EXP(-(Predictive_Model!$B$5+((B2301-Predictive_Model!$B$20)/Predictive_Model!$C$20)*Predictive_Model!$D$20+((E2301-Predictive_Model!$B$21)/Predictive_Model!$C$21)*Predictive_Model!$D$21+((F2301-Predictive_Model!$B$22)/Predictive_Model!$C$22)*Predictive_Model!$D$22+((I2301-Predictive_Model!$B$23)/Predictive_Model!$C$23)*Predictive_Model!$D$23+((L2301-Predictive_Model!$B$24)/Predictive_Model!$C$24)*Predictive_Model!$D$24+((M2301-Predictive_Model!$B$25)/Predictive_Model!$C$25)*Predictive_Model!$D$25+IF(C2301="Male",Predictive_Model!$D$31,IF(C2301="Other",Predictive_Model!$D$32,0))+IF(D2301="Premium",Predictive_Model!$D$34,IF(D2301="Standard",Predictive_Model!$D$35,0))+IF(G2301="Asia",Predictive_Model!$D$37,IF(G2301="Europe",Predictive_Model!$D$38,IF(G2301="North America",Predictive_Model!$D$39,IF(G2301="Oceania",Predictive_Model!$D$40,IF(G2301="South America",Predictive_Model!$D$41,0)))))+IF(H2301="Laptop",Predictive_Model!$D$43,IF(H2301="Mobile",Predictive_Model!$D$44,IF(H2301="TV",Predictive_Model!$D$45,IF(H2301="Tablet",Predictive_Model!$D$46,0))))+IF(K2301="Crypto",Predictive_Model!$D$48,IF(K2301="Debit Card",Predictive_Model!$D$49,IF(K2301="Gift Card",Predictive_Model!$D$50,IF(K2301="PayPal",Predictive_Model!$D$51,0))))+IF(N2301="Comedy",Predictive_Model!$D$53,IF(N2301="Documentary",Predictive_Model!$D$54,IF(N2301="Drama",Predictive_Model!$D$55,IF(N2301="Horror",Predictive_Model!$D$56,IF(N2301="Romance",Predictive_Model!$D$57,IF(N2301="Sci-Fi",Predictive_Model!$D$58,0)))))))))</f>
        <v>1.450605454001272E-5</v>
      </c>
      <c r="V2301" s="3" t="str">
        <f t="shared" si="356"/>
        <v>Low</v>
      </c>
      <c r="W2301" s="6">
        <f t="shared" si="357"/>
        <v>2.6096392117482881E-4</v>
      </c>
      <c r="X2301" s="3" t="str">
        <f t="shared" si="358"/>
        <v>Monitor</v>
      </c>
      <c r="Y2301" s="3" t="str">
        <f t="shared" si="359"/>
        <v>OK</v>
      </c>
    </row>
    <row r="2302" spans="1:25" x14ac:dyDescent="0.25">
      <c r="A2302" s="3" t="str">
        <f>Raw_Data!A2302</f>
        <v>3dd65018-61b5-4329-a9cc-bac8c15a6b25</v>
      </c>
      <c r="B2302" s="3">
        <f>Raw_Data!B2302</f>
        <v>35</v>
      </c>
      <c r="C2302" s="3" t="str">
        <f>Raw_Data!C2302</f>
        <v>Male</v>
      </c>
      <c r="D2302" s="3" t="str">
        <f>Raw_Data!D2302</f>
        <v>Basic</v>
      </c>
      <c r="E2302" s="3">
        <f>Raw_Data!E2302</f>
        <v>16.649999999999999</v>
      </c>
      <c r="F2302" s="3">
        <f>Raw_Data!F2302</f>
        <v>46</v>
      </c>
      <c r="G2302" s="3" t="str">
        <f>Raw_Data!G2302</f>
        <v>Asia</v>
      </c>
      <c r="H2302" s="3" t="str">
        <f>Raw_Data!H2302</f>
        <v>TV</v>
      </c>
      <c r="I2302" s="3">
        <f>Raw_Data!I2302</f>
        <v>8.99</v>
      </c>
      <c r="J2302" s="3">
        <f>Raw_Data!J2302</f>
        <v>1</v>
      </c>
      <c r="K2302" s="3" t="str">
        <f>Raw_Data!K2302</f>
        <v>Crypto</v>
      </c>
      <c r="L2302" s="3">
        <f>Raw_Data!L2302</f>
        <v>3</v>
      </c>
      <c r="M2302" s="3">
        <f>Raw_Data!M2302</f>
        <v>0.35</v>
      </c>
      <c r="N2302" s="3" t="str">
        <f>Raw_Data!N2302</f>
        <v>Romance</v>
      </c>
      <c r="O2302" s="3" t="str">
        <f t="shared" si="350"/>
        <v>35-44</v>
      </c>
      <c r="P2302" s="3" t="str">
        <f t="shared" si="351"/>
        <v>10-24h</v>
      </c>
      <c r="Q2302" s="3" t="str">
        <f t="shared" si="352"/>
        <v>46-60d</v>
      </c>
      <c r="R2302" s="3" t="str">
        <f t="shared" si="353"/>
        <v>Medium</v>
      </c>
      <c r="S2302" s="3" t="str">
        <f t="shared" si="354"/>
        <v>Low</v>
      </c>
      <c r="T2302" s="3" t="str">
        <f t="shared" si="355"/>
        <v>Churned</v>
      </c>
      <c r="U2302" s="4">
        <f>1/(1+EXP(-(Predictive_Model!$B$5+((B2302-Predictive_Model!$B$20)/Predictive_Model!$C$20)*Predictive_Model!$D$20+((E2302-Predictive_Model!$B$21)/Predictive_Model!$C$21)*Predictive_Model!$D$21+((F2302-Predictive_Model!$B$22)/Predictive_Model!$C$22)*Predictive_Model!$D$22+((I2302-Predictive_Model!$B$23)/Predictive_Model!$C$23)*Predictive_Model!$D$23+((L2302-Predictive_Model!$B$24)/Predictive_Model!$C$24)*Predictive_Model!$D$24+((M2302-Predictive_Model!$B$25)/Predictive_Model!$C$25)*Predictive_Model!$D$25+IF(C2302="Male",Predictive_Model!$D$31,IF(C2302="Other",Predictive_Model!$D$32,0))+IF(D2302="Premium",Predictive_Model!$D$34,IF(D2302="Standard",Predictive_Model!$D$35,0))+IF(G2302="Asia",Predictive_Model!$D$37,IF(G2302="Europe",Predictive_Model!$D$38,IF(G2302="North America",Predictive_Model!$D$39,IF(G2302="Oceania",Predictive_Model!$D$40,IF(G2302="South America",Predictive_Model!$D$41,0)))))+IF(H2302="Laptop",Predictive_Model!$D$43,IF(H2302="Mobile",Predictive_Model!$D$44,IF(H2302="TV",Predictive_Model!$D$45,IF(H2302="Tablet",Predictive_Model!$D$46,0))))+IF(K2302="Crypto",Predictive_Model!$D$48,IF(K2302="Debit Card",Predictive_Model!$D$49,IF(K2302="Gift Card",Predictive_Model!$D$50,IF(K2302="PayPal",Predictive_Model!$D$51,0))))+IF(N2302="Comedy",Predictive_Model!$D$53,IF(N2302="Documentary",Predictive_Model!$D$54,IF(N2302="Drama",Predictive_Model!$D$55,IF(N2302="Horror",Predictive_Model!$D$56,IF(N2302="Romance",Predictive_Model!$D$57,IF(N2302="Sci-Fi",Predictive_Model!$D$58,0)))))))))</f>
        <v>0.94506121980984592</v>
      </c>
      <c r="V2302" s="3" t="str">
        <f t="shared" si="356"/>
        <v>Critical</v>
      </c>
      <c r="W2302" s="6">
        <f t="shared" si="357"/>
        <v>8.99</v>
      </c>
      <c r="X2302" s="3" t="str">
        <f t="shared" si="358"/>
        <v>Priority 2</v>
      </c>
      <c r="Y2302" s="3" t="str">
        <f t="shared" si="359"/>
        <v>OK</v>
      </c>
    </row>
    <row r="2303" spans="1:25" x14ac:dyDescent="0.25">
      <c r="A2303" s="3" t="str">
        <f>Raw_Data!A2303</f>
        <v>516e93d4-bbed-4673-9afd-e3e853754100</v>
      </c>
      <c r="B2303" s="3">
        <f>Raw_Data!B2303</f>
        <v>58</v>
      </c>
      <c r="C2303" s="3" t="str">
        <f>Raw_Data!C2303</f>
        <v>Other</v>
      </c>
      <c r="D2303" s="3" t="str">
        <f>Raw_Data!D2303</f>
        <v>Standard</v>
      </c>
      <c r="E2303" s="3">
        <f>Raw_Data!E2303</f>
        <v>6.62</v>
      </c>
      <c r="F2303" s="3">
        <f>Raw_Data!F2303</f>
        <v>25</v>
      </c>
      <c r="G2303" s="3" t="str">
        <f>Raw_Data!G2303</f>
        <v>Africa</v>
      </c>
      <c r="H2303" s="3" t="str">
        <f>Raw_Data!H2303</f>
        <v>TV</v>
      </c>
      <c r="I2303" s="3">
        <f>Raw_Data!I2303</f>
        <v>13.99</v>
      </c>
      <c r="J2303" s="3">
        <f>Raw_Data!J2303</f>
        <v>0</v>
      </c>
      <c r="K2303" s="3" t="str">
        <f>Raw_Data!K2303</f>
        <v>Debit Card</v>
      </c>
      <c r="L2303" s="3">
        <f>Raw_Data!L2303</f>
        <v>2</v>
      </c>
      <c r="M2303" s="3">
        <f>Raw_Data!M2303</f>
        <v>0.25</v>
      </c>
      <c r="N2303" s="3" t="str">
        <f>Raw_Data!N2303</f>
        <v>Drama</v>
      </c>
      <c r="O2303" s="3" t="str">
        <f t="shared" si="350"/>
        <v>55-70</v>
      </c>
      <c r="P2303" s="3" t="str">
        <f t="shared" si="351"/>
        <v>&lt;10h</v>
      </c>
      <c r="Q2303" s="3" t="str">
        <f t="shared" si="352"/>
        <v>22-45d</v>
      </c>
      <c r="R2303" s="3" t="str">
        <f t="shared" si="353"/>
        <v>Medium</v>
      </c>
      <c r="S2303" s="3" t="str">
        <f t="shared" si="354"/>
        <v>Mid</v>
      </c>
      <c r="T2303" s="3" t="str">
        <f t="shared" si="355"/>
        <v>Active</v>
      </c>
      <c r="U2303" s="4">
        <f>1/(1+EXP(-(Predictive_Model!$B$5+((B2303-Predictive_Model!$B$20)/Predictive_Model!$C$20)*Predictive_Model!$D$20+((E2303-Predictive_Model!$B$21)/Predictive_Model!$C$21)*Predictive_Model!$D$21+((F2303-Predictive_Model!$B$22)/Predictive_Model!$C$22)*Predictive_Model!$D$22+((I2303-Predictive_Model!$B$23)/Predictive_Model!$C$23)*Predictive_Model!$D$23+((L2303-Predictive_Model!$B$24)/Predictive_Model!$C$24)*Predictive_Model!$D$24+((M2303-Predictive_Model!$B$25)/Predictive_Model!$C$25)*Predictive_Model!$D$25+IF(C2303="Male",Predictive_Model!$D$31,IF(C2303="Other",Predictive_Model!$D$32,0))+IF(D2303="Premium",Predictive_Model!$D$34,IF(D2303="Standard",Predictive_Model!$D$35,0))+IF(G2303="Asia",Predictive_Model!$D$37,IF(G2303="Europe",Predictive_Model!$D$38,IF(G2303="North America",Predictive_Model!$D$39,IF(G2303="Oceania",Predictive_Model!$D$40,IF(G2303="South America",Predictive_Model!$D$41,0)))))+IF(H2303="Laptop",Predictive_Model!$D$43,IF(H2303="Mobile",Predictive_Model!$D$44,IF(H2303="TV",Predictive_Model!$D$45,IF(H2303="Tablet",Predictive_Model!$D$46,0))))+IF(K2303="Crypto",Predictive_Model!$D$48,IF(K2303="Debit Card",Predictive_Model!$D$49,IF(K2303="Gift Card",Predictive_Model!$D$50,IF(K2303="PayPal",Predictive_Model!$D$51,0))))+IF(N2303="Comedy",Predictive_Model!$D$53,IF(N2303="Documentary",Predictive_Model!$D$54,IF(N2303="Drama",Predictive_Model!$D$55,IF(N2303="Horror",Predictive_Model!$D$56,IF(N2303="Romance",Predictive_Model!$D$57,IF(N2303="Sci-Fi",Predictive_Model!$D$58,0)))))))))</f>
        <v>0.94787607162417453</v>
      </c>
      <c r="V2303" s="3" t="str">
        <f t="shared" si="356"/>
        <v>Critical</v>
      </c>
      <c r="W2303" s="6">
        <f t="shared" si="357"/>
        <v>13.260786242022203</v>
      </c>
      <c r="X2303" s="3" t="str">
        <f t="shared" si="358"/>
        <v>Priority 2</v>
      </c>
      <c r="Y2303" s="3" t="str">
        <f t="shared" si="359"/>
        <v>OK</v>
      </c>
    </row>
    <row r="2304" spans="1:25" x14ac:dyDescent="0.25">
      <c r="A2304" s="3" t="str">
        <f>Raw_Data!A2304</f>
        <v>42466881-a58b-4057-a0ea-615af204f9a6</v>
      </c>
      <c r="B2304" s="3">
        <f>Raw_Data!B2304</f>
        <v>38</v>
      </c>
      <c r="C2304" s="3" t="str">
        <f>Raw_Data!C2304</f>
        <v>Male</v>
      </c>
      <c r="D2304" s="3" t="str">
        <f>Raw_Data!D2304</f>
        <v>Basic</v>
      </c>
      <c r="E2304" s="3">
        <f>Raw_Data!E2304</f>
        <v>6.67</v>
      </c>
      <c r="F2304" s="3">
        <f>Raw_Data!F2304</f>
        <v>39</v>
      </c>
      <c r="G2304" s="3" t="str">
        <f>Raw_Data!G2304</f>
        <v>North America</v>
      </c>
      <c r="H2304" s="3" t="str">
        <f>Raw_Data!H2304</f>
        <v>Laptop</v>
      </c>
      <c r="I2304" s="3">
        <f>Raw_Data!I2304</f>
        <v>8.99</v>
      </c>
      <c r="J2304" s="3">
        <f>Raw_Data!J2304</f>
        <v>1</v>
      </c>
      <c r="K2304" s="3" t="str">
        <f>Raw_Data!K2304</f>
        <v>Gift Card</v>
      </c>
      <c r="L2304" s="3">
        <f>Raw_Data!L2304</f>
        <v>3</v>
      </c>
      <c r="M2304" s="3">
        <f>Raw_Data!M2304</f>
        <v>0.17</v>
      </c>
      <c r="N2304" s="3" t="str">
        <f>Raw_Data!N2304</f>
        <v>Drama</v>
      </c>
      <c r="O2304" s="3" t="str">
        <f t="shared" si="350"/>
        <v>35-44</v>
      </c>
      <c r="P2304" s="3" t="str">
        <f t="shared" si="351"/>
        <v>&lt;10h</v>
      </c>
      <c r="Q2304" s="3" t="str">
        <f t="shared" si="352"/>
        <v>22-45d</v>
      </c>
      <c r="R2304" s="3" t="str">
        <f t="shared" si="353"/>
        <v>Medium</v>
      </c>
      <c r="S2304" s="3" t="str">
        <f t="shared" si="354"/>
        <v>Low</v>
      </c>
      <c r="T2304" s="3" t="str">
        <f t="shared" si="355"/>
        <v>Churned</v>
      </c>
      <c r="U2304" s="4">
        <f>1/(1+EXP(-(Predictive_Model!$B$5+((B2304-Predictive_Model!$B$20)/Predictive_Model!$C$20)*Predictive_Model!$D$20+((E2304-Predictive_Model!$B$21)/Predictive_Model!$C$21)*Predictive_Model!$D$21+((F2304-Predictive_Model!$B$22)/Predictive_Model!$C$22)*Predictive_Model!$D$22+((I2304-Predictive_Model!$B$23)/Predictive_Model!$C$23)*Predictive_Model!$D$23+((L2304-Predictive_Model!$B$24)/Predictive_Model!$C$24)*Predictive_Model!$D$24+((M2304-Predictive_Model!$B$25)/Predictive_Model!$C$25)*Predictive_Model!$D$25+IF(C2304="Male",Predictive_Model!$D$31,IF(C2304="Other",Predictive_Model!$D$32,0))+IF(D2304="Premium",Predictive_Model!$D$34,IF(D2304="Standard",Predictive_Model!$D$35,0))+IF(G2304="Asia",Predictive_Model!$D$37,IF(G2304="Europe",Predictive_Model!$D$38,IF(G2304="North America",Predictive_Model!$D$39,IF(G2304="Oceania",Predictive_Model!$D$40,IF(G2304="South America",Predictive_Model!$D$41,0)))))+IF(H2304="Laptop",Predictive_Model!$D$43,IF(H2304="Mobile",Predictive_Model!$D$44,IF(H2304="TV",Predictive_Model!$D$45,IF(H2304="Tablet",Predictive_Model!$D$46,0))))+IF(K2304="Crypto",Predictive_Model!$D$48,IF(K2304="Debit Card",Predictive_Model!$D$49,IF(K2304="Gift Card",Predictive_Model!$D$50,IF(K2304="PayPal",Predictive_Model!$D$51,0))))+IF(N2304="Comedy",Predictive_Model!$D$53,IF(N2304="Documentary",Predictive_Model!$D$54,IF(N2304="Drama",Predictive_Model!$D$55,IF(N2304="Horror",Predictive_Model!$D$56,IF(N2304="Romance",Predictive_Model!$D$57,IF(N2304="Sci-Fi",Predictive_Model!$D$58,0)))))))))</f>
        <v>0.99795490937861475</v>
      </c>
      <c r="V2304" s="3" t="str">
        <f t="shared" si="356"/>
        <v>Critical</v>
      </c>
      <c r="W2304" s="6">
        <f t="shared" si="357"/>
        <v>8.99</v>
      </c>
      <c r="X2304" s="3" t="str">
        <f t="shared" si="358"/>
        <v>Priority 2</v>
      </c>
      <c r="Y2304" s="3" t="str">
        <f t="shared" si="359"/>
        <v>OK</v>
      </c>
    </row>
    <row r="2305" spans="1:25" x14ac:dyDescent="0.25">
      <c r="A2305" s="3" t="str">
        <f>Raw_Data!A2305</f>
        <v>6dde2c86-7593-4d49-aee0-38ae33b01060</v>
      </c>
      <c r="B2305" s="3">
        <f>Raw_Data!B2305</f>
        <v>69</v>
      </c>
      <c r="C2305" s="3" t="str">
        <f>Raw_Data!C2305</f>
        <v>Male</v>
      </c>
      <c r="D2305" s="3" t="str">
        <f>Raw_Data!D2305</f>
        <v>Standard</v>
      </c>
      <c r="E2305" s="3">
        <f>Raw_Data!E2305</f>
        <v>4.8600000000000003</v>
      </c>
      <c r="F2305" s="3">
        <f>Raw_Data!F2305</f>
        <v>27</v>
      </c>
      <c r="G2305" s="3" t="str">
        <f>Raw_Data!G2305</f>
        <v>North America</v>
      </c>
      <c r="H2305" s="3" t="str">
        <f>Raw_Data!H2305</f>
        <v>Desktop</v>
      </c>
      <c r="I2305" s="3">
        <f>Raw_Data!I2305</f>
        <v>13.99</v>
      </c>
      <c r="J2305" s="3">
        <f>Raw_Data!J2305</f>
        <v>1</v>
      </c>
      <c r="K2305" s="3" t="str">
        <f>Raw_Data!K2305</f>
        <v>Gift Card</v>
      </c>
      <c r="L2305" s="3">
        <f>Raw_Data!L2305</f>
        <v>3</v>
      </c>
      <c r="M2305" s="3">
        <f>Raw_Data!M2305</f>
        <v>0.17</v>
      </c>
      <c r="N2305" s="3" t="str">
        <f>Raw_Data!N2305</f>
        <v>Horror</v>
      </c>
      <c r="O2305" s="3" t="str">
        <f t="shared" si="350"/>
        <v>55-70</v>
      </c>
      <c r="P2305" s="3" t="str">
        <f t="shared" si="351"/>
        <v>&lt;10h</v>
      </c>
      <c r="Q2305" s="3" t="str">
        <f t="shared" si="352"/>
        <v>22-45d</v>
      </c>
      <c r="R2305" s="3" t="str">
        <f t="shared" si="353"/>
        <v>Medium</v>
      </c>
      <c r="S2305" s="3" t="str">
        <f t="shared" si="354"/>
        <v>Mid</v>
      </c>
      <c r="T2305" s="3" t="str">
        <f t="shared" si="355"/>
        <v>Churned</v>
      </c>
      <c r="U2305" s="4">
        <f>1/(1+EXP(-(Predictive_Model!$B$5+((B2305-Predictive_Model!$B$20)/Predictive_Model!$C$20)*Predictive_Model!$D$20+((E2305-Predictive_Model!$B$21)/Predictive_Model!$C$21)*Predictive_Model!$D$21+((F2305-Predictive_Model!$B$22)/Predictive_Model!$C$22)*Predictive_Model!$D$22+((I2305-Predictive_Model!$B$23)/Predictive_Model!$C$23)*Predictive_Model!$D$23+((L2305-Predictive_Model!$B$24)/Predictive_Model!$C$24)*Predictive_Model!$D$24+((M2305-Predictive_Model!$B$25)/Predictive_Model!$C$25)*Predictive_Model!$D$25+IF(C2305="Male",Predictive_Model!$D$31,IF(C2305="Other",Predictive_Model!$D$32,0))+IF(D2305="Premium",Predictive_Model!$D$34,IF(D2305="Standard",Predictive_Model!$D$35,0))+IF(G2305="Asia",Predictive_Model!$D$37,IF(G2305="Europe",Predictive_Model!$D$38,IF(G2305="North America",Predictive_Model!$D$39,IF(G2305="Oceania",Predictive_Model!$D$40,IF(G2305="South America",Predictive_Model!$D$41,0)))))+IF(H2305="Laptop",Predictive_Model!$D$43,IF(H2305="Mobile",Predictive_Model!$D$44,IF(H2305="TV",Predictive_Model!$D$45,IF(H2305="Tablet",Predictive_Model!$D$46,0))))+IF(K2305="Crypto",Predictive_Model!$D$48,IF(K2305="Debit Card",Predictive_Model!$D$49,IF(K2305="Gift Card",Predictive_Model!$D$50,IF(K2305="PayPal",Predictive_Model!$D$51,0))))+IF(N2305="Comedy",Predictive_Model!$D$53,IF(N2305="Documentary",Predictive_Model!$D$54,IF(N2305="Drama",Predictive_Model!$D$55,IF(N2305="Horror",Predictive_Model!$D$56,IF(N2305="Romance",Predictive_Model!$D$57,IF(N2305="Sci-Fi",Predictive_Model!$D$58,0)))))))))</f>
        <v>0.98232374127687194</v>
      </c>
      <c r="V2305" s="3" t="str">
        <f t="shared" si="356"/>
        <v>Critical</v>
      </c>
      <c r="W2305" s="6">
        <f t="shared" si="357"/>
        <v>13.99</v>
      </c>
      <c r="X2305" s="3" t="str">
        <f t="shared" si="358"/>
        <v>Priority 2</v>
      </c>
      <c r="Y2305" s="3" t="str">
        <f t="shared" si="359"/>
        <v>OK</v>
      </c>
    </row>
    <row r="2306" spans="1:25" x14ac:dyDescent="0.25">
      <c r="A2306" s="3" t="str">
        <f>Raw_Data!A2306</f>
        <v>1a0feffc-117c-4e7c-a2cf-8c2c3548f658</v>
      </c>
      <c r="B2306" s="3">
        <f>Raw_Data!B2306</f>
        <v>47</v>
      </c>
      <c r="C2306" s="3" t="str">
        <f>Raw_Data!C2306</f>
        <v>Male</v>
      </c>
      <c r="D2306" s="3" t="str">
        <f>Raw_Data!D2306</f>
        <v>Basic</v>
      </c>
      <c r="E2306" s="3">
        <f>Raw_Data!E2306</f>
        <v>19.260000000000002</v>
      </c>
      <c r="F2306" s="3">
        <f>Raw_Data!F2306</f>
        <v>57</v>
      </c>
      <c r="G2306" s="3" t="str">
        <f>Raw_Data!G2306</f>
        <v>Europe</v>
      </c>
      <c r="H2306" s="3" t="str">
        <f>Raw_Data!H2306</f>
        <v>TV</v>
      </c>
      <c r="I2306" s="3">
        <f>Raw_Data!I2306</f>
        <v>8.99</v>
      </c>
      <c r="J2306" s="3">
        <f>Raw_Data!J2306</f>
        <v>1</v>
      </c>
      <c r="K2306" s="3" t="str">
        <f>Raw_Data!K2306</f>
        <v>PayPal</v>
      </c>
      <c r="L2306" s="3">
        <f>Raw_Data!L2306</f>
        <v>2</v>
      </c>
      <c r="M2306" s="3">
        <f>Raw_Data!M2306</f>
        <v>0.33</v>
      </c>
      <c r="N2306" s="3" t="str">
        <f>Raw_Data!N2306</f>
        <v>Action</v>
      </c>
      <c r="O2306" s="3" t="str">
        <f t="shared" si="350"/>
        <v>45-54</v>
      </c>
      <c r="P2306" s="3" t="str">
        <f t="shared" si="351"/>
        <v>10-24h</v>
      </c>
      <c r="Q2306" s="3" t="str">
        <f t="shared" si="352"/>
        <v>46-60d</v>
      </c>
      <c r="R2306" s="3" t="str">
        <f t="shared" si="353"/>
        <v>Medium</v>
      </c>
      <c r="S2306" s="3" t="str">
        <f t="shared" si="354"/>
        <v>Low</v>
      </c>
      <c r="T2306" s="3" t="str">
        <f t="shared" si="355"/>
        <v>Churned</v>
      </c>
      <c r="U2306" s="4">
        <f>1/(1+EXP(-(Predictive_Model!$B$5+((B2306-Predictive_Model!$B$20)/Predictive_Model!$C$20)*Predictive_Model!$D$20+((E2306-Predictive_Model!$B$21)/Predictive_Model!$C$21)*Predictive_Model!$D$21+((F2306-Predictive_Model!$B$22)/Predictive_Model!$C$22)*Predictive_Model!$D$22+((I2306-Predictive_Model!$B$23)/Predictive_Model!$C$23)*Predictive_Model!$D$23+((L2306-Predictive_Model!$B$24)/Predictive_Model!$C$24)*Predictive_Model!$D$24+((M2306-Predictive_Model!$B$25)/Predictive_Model!$C$25)*Predictive_Model!$D$25+IF(C2306="Male",Predictive_Model!$D$31,IF(C2306="Other",Predictive_Model!$D$32,0))+IF(D2306="Premium",Predictive_Model!$D$34,IF(D2306="Standard",Predictive_Model!$D$35,0))+IF(G2306="Asia",Predictive_Model!$D$37,IF(G2306="Europe",Predictive_Model!$D$38,IF(G2306="North America",Predictive_Model!$D$39,IF(G2306="Oceania",Predictive_Model!$D$40,IF(G2306="South America",Predictive_Model!$D$41,0)))))+IF(H2306="Laptop",Predictive_Model!$D$43,IF(H2306="Mobile",Predictive_Model!$D$44,IF(H2306="TV",Predictive_Model!$D$45,IF(H2306="Tablet",Predictive_Model!$D$46,0))))+IF(K2306="Crypto",Predictive_Model!$D$48,IF(K2306="Debit Card",Predictive_Model!$D$49,IF(K2306="Gift Card",Predictive_Model!$D$50,IF(K2306="PayPal",Predictive_Model!$D$51,0))))+IF(N2306="Comedy",Predictive_Model!$D$53,IF(N2306="Documentary",Predictive_Model!$D$54,IF(N2306="Drama",Predictive_Model!$D$55,IF(N2306="Horror",Predictive_Model!$D$56,IF(N2306="Romance",Predictive_Model!$D$57,IF(N2306="Sci-Fi",Predictive_Model!$D$58,0)))))))))</f>
        <v>0.98698922002782974</v>
      </c>
      <c r="V2306" s="3" t="str">
        <f t="shared" si="356"/>
        <v>Critical</v>
      </c>
      <c r="W2306" s="6">
        <f t="shared" si="357"/>
        <v>8.99</v>
      </c>
      <c r="X2306" s="3" t="str">
        <f t="shared" si="358"/>
        <v>Priority 2</v>
      </c>
      <c r="Y2306" s="3" t="str">
        <f t="shared" si="359"/>
        <v>OK</v>
      </c>
    </row>
    <row r="2307" spans="1:25" x14ac:dyDescent="0.25">
      <c r="A2307" s="3" t="str">
        <f>Raw_Data!A2307</f>
        <v>a0acfed2-3ecb-4404-a39e-2fc473381219</v>
      </c>
      <c r="B2307" s="3">
        <f>Raw_Data!B2307</f>
        <v>49</v>
      </c>
      <c r="C2307" s="3" t="str">
        <f>Raw_Data!C2307</f>
        <v>Male</v>
      </c>
      <c r="D2307" s="3" t="str">
        <f>Raw_Data!D2307</f>
        <v>Premium</v>
      </c>
      <c r="E2307" s="3">
        <f>Raw_Data!E2307</f>
        <v>7.9</v>
      </c>
      <c r="F2307" s="3">
        <f>Raw_Data!F2307</f>
        <v>20</v>
      </c>
      <c r="G2307" s="3" t="str">
        <f>Raw_Data!G2307</f>
        <v>Europe</v>
      </c>
      <c r="H2307" s="3" t="str">
        <f>Raw_Data!H2307</f>
        <v>Mobile</v>
      </c>
      <c r="I2307" s="3">
        <f>Raw_Data!I2307</f>
        <v>17.989999999999998</v>
      </c>
      <c r="J2307" s="3">
        <f>Raw_Data!J2307</f>
        <v>0</v>
      </c>
      <c r="K2307" s="3" t="str">
        <f>Raw_Data!K2307</f>
        <v>Crypto</v>
      </c>
      <c r="L2307" s="3">
        <f>Raw_Data!L2307</f>
        <v>2</v>
      </c>
      <c r="M2307" s="3">
        <f>Raw_Data!M2307</f>
        <v>0.38</v>
      </c>
      <c r="N2307" s="3" t="str">
        <f>Raw_Data!N2307</f>
        <v>Horror</v>
      </c>
      <c r="O2307" s="3" t="str">
        <f t="shared" si="350"/>
        <v>45-54</v>
      </c>
      <c r="P2307" s="3" t="str">
        <f t="shared" si="351"/>
        <v>&lt;10h</v>
      </c>
      <c r="Q2307" s="3" t="str">
        <f t="shared" si="352"/>
        <v>8-21d</v>
      </c>
      <c r="R2307" s="3" t="str">
        <f t="shared" si="353"/>
        <v>Medium</v>
      </c>
      <c r="S2307" s="3" t="str">
        <f t="shared" si="354"/>
        <v>High</v>
      </c>
      <c r="T2307" s="3" t="str">
        <f t="shared" si="355"/>
        <v>Active</v>
      </c>
      <c r="U2307" s="4">
        <f>1/(1+EXP(-(Predictive_Model!$B$5+((B2307-Predictive_Model!$B$20)/Predictive_Model!$C$20)*Predictive_Model!$D$20+((E2307-Predictive_Model!$B$21)/Predictive_Model!$C$21)*Predictive_Model!$D$21+((F2307-Predictive_Model!$B$22)/Predictive_Model!$C$22)*Predictive_Model!$D$22+((I2307-Predictive_Model!$B$23)/Predictive_Model!$C$23)*Predictive_Model!$D$23+((L2307-Predictive_Model!$B$24)/Predictive_Model!$C$24)*Predictive_Model!$D$24+((M2307-Predictive_Model!$B$25)/Predictive_Model!$C$25)*Predictive_Model!$D$25+IF(C2307="Male",Predictive_Model!$D$31,IF(C2307="Other",Predictive_Model!$D$32,0))+IF(D2307="Premium",Predictive_Model!$D$34,IF(D2307="Standard",Predictive_Model!$D$35,0))+IF(G2307="Asia",Predictive_Model!$D$37,IF(G2307="Europe",Predictive_Model!$D$38,IF(G2307="North America",Predictive_Model!$D$39,IF(G2307="Oceania",Predictive_Model!$D$40,IF(G2307="South America",Predictive_Model!$D$41,0)))))+IF(H2307="Laptop",Predictive_Model!$D$43,IF(H2307="Mobile",Predictive_Model!$D$44,IF(H2307="TV",Predictive_Model!$D$45,IF(H2307="Tablet",Predictive_Model!$D$46,0))))+IF(K2307="Crypto",Predictive_Model!$D$48,IF(K2307="Debit Card",Predictive_Model!$D$49,IF(K2307="Gift Card",Predictive_Model!$D$50,IF(K2307="PayPal",Predictive_Model!$D$51,0))))+IF(N2307="Comedy",Predictive_Model!$D$53,IF(N2307="Documentary",Predictive_Model!$D$54,IF(N2307="Drama",Predictive_Model!$D$55,IF(N2307="Horror",Predictive_Model!$D$56,IF(N2307="Romance",Predictive_Model!$D$57,IF(N2307="Sci-Fi",Predictive_Model!$D$58,0)))))))))</f>
        <v>0.87482352752983095</v>
      </c>
      <c r="V2307" s="3" t="str">
        <f t="shared" si="356"/>
        <v>Critical</v>
      </c>
      <c r="W2307" s="6">
        <f t="shared" si="357"/>
        <v>15.738075260261658</v>
      </c>
      <c r="X2307" s="3" t="str">
        <f t="shared" si="358"/>
        <v>Priority 1</v>
      </c>
      <c r="Y2307" s="3" t="str">
        <f t="shared" si="359"/>
        <v>OK</v>
      </c>
    </row>
    <row r="2308" spans="1:25" x14ac:dyDescent="0.25">
      <c r="A2308" s="3" t="str">
        <f>Raw_Data!A2308</f>
        <v>3cef2ed3-dfec-427e-ba70-5d08fa92a631</v>
      </c>
      <c r="B2308" s="3">
        <f>Raw_Data!B2308</f>
        <v>26</v>
      </c>
      <c r="C2308" s="3" t="str">
        <f>Raw_Data!C2308</f>
        <v>Female</v>
      </c>
      <c r="D2308" s="3" t="str">
        <f>Raw_Data!D2308</f>
        <v>Standard</v>
      </c>
      <c r="E2308" s="3">
        <f>Raw_Data!E2308</f>
        <v>8.8800000000000008</v>
      </c>
      <c r="F2308" s="3">
        <f>Raw_Data!F2308</f>
        <v>42</v>
      </c>
      <c r="G2308" s="3" t="str">
        <f>Raw_Data!G2308</f>
        <v>Africa</v>
      </c>
      <c r="H2308" s="3" t="str">
        <f>Raw_Data!H2308</f>
        <v>Desktop</v>
      </c>
      <c r="I2308" s="3">
        <f>Raw_Data!I2308</f>
        <v>13.99</v>
      </c>
      <c r="J2308" s="3">
        <f>Raw_Data!J2308</f>
        <v>1</v>
      </c>
      <c r="K2308" s="3" t="str">
        <f>Raw_Data!K2308</f>
        <v>Debit Card</v>
      </c>
      <c r="L2308" s="3">
        <f>Raw_Data!L2308</f>
        <v>1</v>
      </c>
      <c r="M2308" s="3">
        <f>Raw_Data!M2308</f>
        <v>0.21</v>
      </c>
      <c r="N2308" s="3" t="str">
        <f>Raw_Data!N2308</f>
        <v>Documentary</v>
      </c>
      <c r="O2308" s="3" t="str">
        <f t="shared" si="350"/>
        <v>25-34</v>
      </c>
      <c r="P2308" s="3" t="str">
        <f t="shared" si="351"/>
        <v>&lt;10h</v>
      </c>
      <c r="Q2308" s="3" t="str">
        <f t="shared" si="352"/>
        <v>22-45d</v>
      </c>
      <c r="R2308" s="3" t="str">
        <f t="shared" si="353"/>
        <v>Medium</v>
      </c>
      <c r="S2308" s="3" t="str">
        <f t="shared" si="354"/>
        <v>Mid</v>
      </c>
      <c r="T2308" s="3" t="str">
        <f t="shared" si="355"/>
        <v>Churned</v>
      </c>
      <c r="U2308" s="4">
        <f>1/(1+EXP(-(Predictive_Model!$B$5+((B2308-Predictive_Model!$B$20)/Predictive_Model!$C$20)*Predictive_Model!$D$20+((E2308-Predictive_Model!$B$21)/Predictive_Model!$C$21)*Predictive_Model!$D$21+((F2308-Predictive_Model!$B$22)/Predictive_Model!$C$22)*Predictive_Model!$D$22+((I2308-Predictive_Model!$B$23)/Predictive_Model!$C$23)*Predictive_Model!$D$23+((L2308-Predictive_Model!$B$24)/Predictive_Model!$C$24)*Predictive_Model!$D$24+((M2308-Predictive_Model!$B$25)/Predictive_Model!$C$25)*Predictive_Model!$D$25+IF(C2308="Male",Predictive_Model!$D$31,IF(C2308="Other",Predictive_Model!$D$32,0))+IF(D2308="Premium",Predictive_Model!$D$34,IF(D2308="Standard",Predictive_Model!$D$35,0))+IF(G2308="Asia",Predictive_Model!$D$37,IF(G2308="Europe",Predictive_Model!$D$38,IF(G2308="North America",Predictive_Model!$D$39,IF(G2308="Oceania",Predictive_Model!$D$40,IF(G2308="South America",Predictive_Model!$D$41,0)))))+IF(H2308="Laptop",Predictive_Model!$D$43,IF(H2308="Mobile",Predictive_Model!$D$44,IF(H2308="TV",Predictive_Model!$D$45,IF(H2308="Tablet",Predictive_Model!$D$46,0))))+IF(K2308="Crypto",Predictive_Model!$D$48,IF(K2308="Debit Card",Predictive_Model!$D$49,IF(K2308="Gift Card",Predictive_Model!$D$50,IF(K2308="PayPal",Predictive_Model!$D$51,0))))+IF(N2308="Comedy",Predictive_Model!$D$53,IF(N2308="Documentary",Predictive_Model!$D$54,IF(N2308="Drama",Predictive_Model!$D$55,IF(N2308="Horror",Predictive_Model!$D$56,IF(N2308="Romance",Predictive_Model!$D$57,IF(N2308="Sci-Fi",Predictive_Model!$D$58,0)))))))))</f>
        <v>0.99654345802504685</v>
      </c>
      <c r="V2308" s="3" t="str">
        <f t="shared" si="356"/>
        <v>Critical</v>
      </c>
      <c r="W2308" s="6">
        <f t="shared" si="357"/>
        <v>13.99</v>
      </c>
      <c r="X2308" s="3" t="str">
        <f t="shared" si="358"/>
        <v>Priority 2</v>
      </c>
      <c r="Y2308" s="3" t="str">
        <f t="shared" si="359"/>
        <v>OK</v>
      </c>
    </row>
    <row r="2309" spans="1:25" x14ac:dyDescent="0.25">
      <c r="A2309" s="3" t="str">
        <f>Raw_Data!A2309</f>
        <v>25c3f6c6-d0d4-4135-b2e8-67e3d423fa2d</v>
      </c>
      <c r="B2309" s="3">
        <f>Raw_Data!B2309</f>
        <v>28</v>
      </c>
      <c r="C2309" s="3" t="str">
        <f>Raw_Data!C2309</f>
        <v>Female</v>
      </c>
      <c r="D2309" s="3" t="str">
        <f>Raw_Data!D2309</f>
        <v>Premium</v>
      </c>
      <c r="E2309" s="3">
        <f>Raw_Data!E2309</f>
        <v>25.32</v>
      </c>
      <c r="F2309" s="3">
        <f>Raw_Data!F2309</f>
        <v>6</v>
      </c>
      <c r="G2309" s="3" t="str">
        <f>Raw_Data!G2309</f>
        <v>South America</v>
      </c>
      <c r="H2309" s="3" t="str">
        <f>Raw_Data!H2309</f>
        <v>Laptop</v>
      </c>
      <c r="I2309" s="3">
        <f>Raw_Data!I2309</f>
        <v>17.989999999999998</v>
      </c>
      <c r="J2309" s="3">
        <f>Raw_Data!J2309</f>
        <v>0</v>
      </c>
      <c r="K2309" s="3" t="str">
        <f>Raw_Data!K2309</f>
        <v>Gift Card</v>
      </c>
      <c r="L2309" s="3">
        <f>Raw_Data!L2309</f>
        <v>1</v>
      </c>
      <c r="M2309" s="3">
        <f>Raw_Data!M2309</f>
        <v>3.62</v>
      </c>
      <c r="N2309" s="3" t="str">
        <f>Raw_Data!N2309</f>
        <v>Action</v>
      </c>
      <c r="O2309" s="3" t="str">
        <f t="shared" ref="O2309:O2372" si="360">IF(B2309&lt;25,"18-24",IF(B2309&lt;35,"25-34",IF(B2309&lt;45,"35-44",IF(B2309&lt;55,"45-54","55-70"))))</f>
        <v>25-34</v>
      </c>
      <c r="P2309" s="3" t="str">
        <f t="shared" ref="P2309:P2372" si="361">IF(E2309&lt;10,"&lt;10h",IF(E2309&lt;25,"10-24h",IF(E2309&lt;50,"25-49h","50h+")))</f>
        <v>25-49h</v>
      </c>
      <c r="Q2309" s="3" t="str">
        <f t="shared" ref="Q2309:Q2372" si="362">IF(F2309&lt;=7,"0-7d",IF(F2309&lt;=21,"8-21d",IF(F2309&lt;=45,"22-45d","46-60d")))</f>
        <v>0-7d</v>
      </c>
      <c r="R2309" s="3" t="str">
        <f t="shared" ref="R2309:R2372" si="363">IF(AND(E2309&gt;=25,F2309&lt;=21),"High",IF(OR(E2309&gt;=10,F2309&lt;=45),"Medium","Low"))</f>
        <v>High</v>
      </c>
      <c r="S2309" s="3" t="str">
        <f t="shared" ref="S2309:S2372" si="364">IF(I2309&lt;10,"Low",IF(I2309&lt;16,"Mid","High"))</f>
        <v>High</v>
      </c>
      <c r="T2309" s="3" t="str">
        <f t="shared" ref="T2309:T2372" si="365">IF(J2309=1,"Churned","Active")</f>
        <v>Active</v>
      </c>
      <c r="U2309" s="4">
        <f>1/(1+EXP(-(Predictive_Model!$B$5+((B2309-Predictive_Model!$B$20)/Predictive_Model!$C$20)*Predictive_Model!$D$20+((E2309-Predictive_Model!$B$21)/Predictive_Model!$C$21)*Predictive_Model!$D$21+((F2309-Predictive_Model!$B$22)/Predictive_Model!$C$22)*Predictive_Model!$D$22+((I2309-Predictive_Model!$B$23)/Predictive_Model!$C$23)*Predictive_Model!$D$23+((L2309-Predictive_Model!$B$24)/Predictive_Model!$C$24)*Predictive_Model!$D$24+((M2309-Predictive_Model!$B$25)/Predictive_Model!$C$25)*Predictive_Model!$D$25+IF(C2309="Male",Predictive_Model!$D$31,IF(C2309="Other",Predictive_Model!$D$32,0))+IF(D2309="Premium",Predictive_Model!$D$34,IF(D2309="Standard",Predictive_Model!$D$35,0))+IF(G2309="Asia",Predictive_Model!$D$37,IF(G2309="Europe",Predictive_Model!$D$38,IF(G2309="North America",Predictive_Model!$D$39,IF(G2309="Oceania",Predictive_Model!$D$40,IF(G2309="South America",Predictive_Model!$D$41,0)))))+IF(H2309="Laptop",Predictive_Model!$D$43,IF(H2309="Mobile",Predictive_Model!$D$44,IF(H2309="TV",Predictive_Model!$D$45,IF(H2309="Tablet",Predictive_Model!$D$46,0))))+IF(K2309="Crypto",Predictive_Model!$D$48,IF(K2309="Debit Card",Predictive_Model!$D$49,IF(K2309="Gift Card",Predictive_Model!$D$50,IF(K2309="PayPal",Predictive_Model!$D$51,0))))+IF(N2309="Comedy",Predictive_Model!$D$53,IF(N2309="Documentary",Predictive_Model!$D$54,IF(N2309="Drama",Predictive_Model!$D$55,IF(N2309="Horror",Predictive_Model!$D$56,IF(N2309="Romance",Predictive_Model!$D$57,IF(N2309="Sci-Fi",Predictive_Model!$D$58,0)))))))))</f>
        <v>1.3564055644224401E-5</v>
      </c>
      <c r="V2309" s="3" t="str">
        <f t="shared" ref="V2309:V2372" si="366">IF(U2309&gt;=0.75,"Critical",IF(U2309&gt;=0.5,"High",IF(U2309&gt;=0.25,"Medium","Low")))</f>
        <v>Low</v>
      </c>
      <c r="W2309" s="6">
        <f t="shared" ref="W2309:W2372" si="367">IF(J2309=1,I2309,I2309*U2309)</f>
        <v>2.4401736103959695E-4</v>
      </c>
      <c r="X2309" s="3" t="str">
        <f t="shared" ref="X2309:X2372" si="368">IF(AND(V2309="Critical",I2309&gt;=15),"Priority 1",IF(OR(V2309="Critical",AND(V2309="High",F2309&gt;21)),"Priority 2","Monitor"))</f>
        <v>Monitor</v>
      </c>
      <c r="Y2309" s="3" t="str">
        <f t="shared" ref="Y2309:Y2372" si="369">IF(COUNTA(A2309:N2309)=14,"OK","CHECK")</f>
        <v>OK</v>
      </c>
    </row>
    <row r="2310" spans="1:25" x14ac:dyDescent="0.25">
      <c r="A2310" s="3" t="str">
        <f>Raw_Data!A2310</f>
        <v>fa6410af-b085-4a71-9789-00ccefdeb848</v>
      </c>
      <c r="B2310" s="3">
        <f>Raw_Data!B2310</f>
        <v>36</v>
      </c>
      <c r="C2310" s="3" t="str">
        <f>Raw_Data!C2310</f>
        <v>Female</v>
      </c>
      <c r="D2310" s="3" t="str">
        <f>Raw_Data!D2310</f>
        <v>Standard</v>
      </c>
      <c r="E2310" s="3">
        <f>Raw_Data!E2310</f>
        <v>12.08</v>
      </c>
      <c r="F2310" s="3">
        <f>Raw_Data!F2310</f>
        <v>60</v>
      </c>
      <c r="G2310" s="3" t="str">
        <f>Raw_Data!G2310</f>
        <v>Europe</v>
      </c>
      <c r="H2310" s="3" t="str">
        <f>Raw_Data!H2310</f>
        <v>Mobile</v>
      </c>
      <c r="I2310" s="3">
        <f>Raw_Data!I2310</f>
        <v>13.99</v>
      </c>
      <c r="J2310" s="3">
        <f>Raw_Data!J2310</f>
        <v>1</v>
      </c>
      <c r="K2310" s="3" t="str">
        <f>Raw_Data!K2310</f>
        <v>PayPal</v>
      </c>
      <c r="L2310" s="3">
        <f>Raw_Data!L2310</f>
        <v>2</v>
      </c>
      <c r="M2310" s="3">
        <f>Raw_Data!M2310</f>
        <v>0.2</v>
      </c>
      <c r="N2310" s="3" t="str">
        <f>Raw_Data!N2310</f>
        <v>Comedy</v>
      </c>
      <c r="O2310" s="3" t="str">
        <f t="shared" si="360"/>
        <v>35-44</v>
      </c>
      <c r="P2310" s="3" t="str">
        <f t="shared" si="361"/>
        <v>10-24h</v>
      </c>
      <c r="Q2310" s="3" t="str">
        <f t="shared" si="362"/>
        <v>46-60d</v>
      </c>
      <c r="R2310" s="3" t="str">
        <f t="shared" si="363"/>
        <v>Medium</v>
      </c>
      <c r="S2310" s="3" t="str">
        <f t="shared" si="364"/>
        <v>Mid</v>
      </c>
      <c r="T2310" s="3" t="str">
        <f t="shared" si="365"/>
        <v>Churned</v>
      </c>
      <c r="U2310" s="4">
        <f>1/(1+EXP(-(Predictive_Model!$B$5+((B2310-Predictive_Model!$B$20)/Predictive_Model!$C$20)*Predictive_Model!$D$20+((E2310-Predictive_Model!$B$21)/Predictive_Model!$C$21)*Predictive_Model!$D$21+((F2310-Predictive_Model!$B$22)/Predictive_Model!$C$22)*Predictive_Model!$D$22+((I2310-Predictive_Model!$B$23)/Predictive_Model!$C$23)*Predictive_Model!$D$23+((L2310-Predictive_Model!$B$24)/Predictive_Model!$C$24)*Predictive_Model!$D$24+((M2310-Predictive_Model!$B$25)/Predictive_Model!$C$25)*Predictive_Model!$D$25+IF(C2310="Male",Predictive_Model!$D$31,IF(C2310="Other",Predictive_Model!$D$32,0))+IF(D2310="Premium",Predictive_Model!$D$34,IF(D2310="Standard",Predictive_Model!$D$35,0))+IF(G2310="Asia",Predictive_Model!$D$37,IF(G2310="Europe",Predictive_Model!$D$38,IF(G2310="North America",Predictive_Model!$D$39,IF(G2310="Oceania",Predictive_Model!$D$40,IF(G2310="South America",Predictive_Model!$D$41,0)))))+IF(H2310="Laptop",Predictive_Model!$D$43,IF(H2310="Mobile",Predictive_Model!$D$44,IF(H2310="TV",Predictive_Model!$D$45,IF(H2310="Tablet",Predictive_Model!$D$46,0))))+IF(K2310="Crypto",Predictive_Model!$D$48,IF(K2310="Debit Card",Predictive_Model!$D$49,IF(K2310="Gift Card",Predictive_Model!$D$50,IF(K2310="PayPal",Predictive_Model!$D$51,0))))+IF(N2310="Comedy",Predictive_Model!$D$53,IF(N2310="Documentary",Predictive_Model!$D$54,IF(N2310="Drama",Predictive_Model!$D$55,IF(N2310="Horror",Predictive_Model!$D$56,IF(N2310="Romance",Predictive_Model!$D$57,IF(N2310="Sci-Fi",Predictive_Model!$D$58,0)))))))))</f>
        <v>0.99967659278509402</v>
      </c>
      <c r="V2310" s="3" t="str">
        <f t="shared" si="366"/>
        <v>Critical</v>
      </c>
      <c r="W2310" s="6">
        <f t="shared" si="367"/>
        <v>13.99</v>
      </c>
      <c r="X2310" s="3" t="str">
        <f t="shared" si="368"/>
        <v>Priority 2</v>
      </c>
      <c r="Y2310" s="3" t="str">
        <f t="shared" si="369"/>
        <v>OK</v>
      </c>
    </row>
    <row r="2311" spans="1:25" x14ac:dyDescent="0.25">
      <c r="A2311" s="3" t="str">
        <f>Raw_Data!A2311</f>
        <v>ea172916-31b9-429f-b590-a746507bb20e</v>
      </c>
      <c r="B2311" s="3">
        <f>Raw_Data!B2311</f>
        <v>28</v>
      </c>
      <c r="C2311" s="3" t="str">
        <f>Raw_Data!C2311</f>
        <v>Male</v>
      </c>
      <c r="D2311" s="3" t="str">
        <f>Raw_Data!D2311</f>
        <v>Premium</v>
      </c>
      <c r="E2311" s="3">
        <f>Raw_Data!E2311</f>
        <v>2.0099999999999998</v>
      </c>
      <c r="F2311" s="3">
        <f>Raw_Data!F2311</f>
        <v>35</v>
      </c>
      <c r="G2311" s="3" t="str">
        <f>Raw_Data!G2311</f>
        <v>Europe</v>
      </c>
      <c r="H2311" s="3" t="str">
        <f>Raw_Data!H2311</f>
        <v>Tablet</v>
      </c>
      <c r="I2311" s="3">
        <f>Raw_Data!I2311</f>
        <v>17.989999999999998</v>
      </c>
      <c r="J2311" s="3">
        <f>Raw_Data!J2311</f>
        <v>1</v>
      </c>
      <c r="K2311" s="3" t="str">
        <f>Raw_Data!K2311</f>
        <v>Gift Card</v>
      </c>
      <c r="L2311" s="3">
        <f>Raw_Data!L2311</f>
        <v>2</v>
      </c>
      <c r="M2311" s="3">
        <f>Raw_Data!M2311</f>
        <v>0.06</v>
      </c>
      <c r="N2311" s="3" t="str">
        <f>Raw_Data!N2311</f>
        <v>Documentary</v>
      </c>
      <c r="O2311" s="3" t="str">
        <f t="shared" si="360"/>
        <v>25-34</v>
      </c>
      <c r="P2311" s="3" t="str">
        <f t="shared" si="361"/>
        <v>&lt;10h</v>
      </c>
      <c r="Q2311" s="3" t="str">
        <f t="shared" si="362"/>
        <v>22-45d</v>
      </c>
      <c r="R2311" s="3" t="str">
        <f t="shared" si="363"/>
        <v>Medium</v>
      </c>
      <c r="S2311" s="3" t="str">
        <f t="shared" si="364"/>
        <v>High</v>
      </c>
      <c r="T2311" s="3" t="str">
        <f t="shared" si="365"/>
        <v>Churned</v>
      </c>
      <c r="U2311" s="4">
        <f>1/(1+EXP(-(Predictive_Model!$B$5+((B2311-Predictive_Model!$B$20)/Predictive_Model!$C$20)*Predictive_Model!$D$20+((E2311-Predictive_Model!$B$21)/Predictive_Model!$C$21)*Predictive_Model!$D$21+((F2311-Predictive_Model!$B$22)/Predictive_Model!$C$22)*Predictive_Model!$D$22+((I2311-Predictive_Model!$B$23)/Predictive_Model!$C$23)*Predictive_Model!$D$23+((L2311-Predictive_Model!$B$24)/Predictive_Model!$C$24)*Predictive_Model!$D$24+((M2311-Predictive_Model!$B$25)/Predictive_Model!$C$25)*Predictive_Model!$D$25+IF(C2311="Male",Predictive_Model!$D$31,IF(C2311="Other",Predictive_Model!$D$32,0))+IF(D2311="Premium",Predictive_Model!$D$34,IF(D2311="Standard",Predictive_Model!$D$35,0))+IF(G2311="Asia",Predictive_Model!$D$37,IF(G2311="Europe",Predictive_Model!$D$38,IF(G2311="North America",Predictive_Model!$D$39,IF(G2311="Oceania",Predictive_Model!$D$40,IF(G2311="South America",Predictive_Model!$D$41,0)))))+IF(H2311="Laptop",Predictive_Model!$D$43,IF(H2311="Mobile",Predictive_Model!$D$44,IF(H2311="TV",Predictive_Model!$D$45,IF(H2311="Tablet",Predictive_Model!$D$46,0))))+IF(K2311="Crypto",Predictive_Model!$D$48,IF(K2311="Debit Card",Predictive_Model!$D$49,IF(K2311="Gift Card",Predictive_Model!$D$50,IF(K2311="PayPal",Predictive_Model!$D$51,0))))+IF(N2311="Comedy",Predictive_Model!$D$53,IF(N2311="Documentary",Predictive_Model!$D$54,IF(N2311="Drama",Predictive_Model!$D$55,IF(N2311="Horror",Predictive_Model!$D$56,IF(N2311="Romance",Predictive_Model!$D$57,IF(N2311="Sci-Fi",Predictive_Model!$D$58,0)))))))))</f>
        <v>0.99854729256736163</v>
      </c>
      <c r="V2311" s="3" t="str">
        <f t="shared" si="366"/>
        <v>Critical</v>
      </c>
      <c r="W2311" s="6">
        <f t="shared" si="367"/>
        <v>17.989999999999998</v>
      </c>
      <c r="X2311" s="3" t="str">
        <f t="shared" si="368"/>
        <v>Priority 1</v>
      </c>
      <c r="Y2311" s="3" t="str">
        <f t="shared" si="369"/>
        <v>OK</v>
      </c>
    </row>
    <row r="2312" spans="1:25" x14ac:dyDescent="0.25">
      <c r="A2312" s="3" t="str">
        <f>Raw_Data!A2312</f>
        <v>b36b2e7d-ddd2-41ee-8a2f-00154f07b184</v>
      </c>
      <c r="B2312" s="3">
        <f>Raw_Data!B2312</f>
        <v>24</v>
      </c>
      <c r="C2312" s="3" t="str">
        <f>Raw_Data!C2312</f>
        <v>Male</v>
      </c>
      <c r="D2312" s="3" t="str">
        <f>Raw_Data!D2312</f>
        <v>Premium</v>
      </c>
      <c r="E2312" s="3">
        <f>Raw_Data!E2312</f>
        <v>9.24</v>
      </c>
      <c r="F2312" s="3">
        <f>Raw_Data!F2312</f>
        <v>23</v>
      </c>
      <c r="G2312" s="3" t="str">
        <f>Raw_Data!G2312</f>
        <v>Oceania</v>
      </c>
      <c r="H2312" s="3" t="str">
        <f>Raw_Data!H2312</f>
        <v>Desktop</v>
      </c>
      <c r="I2312" s="3">
        <f>Raw_Data!I2312</f>
        <v>17.989999999999998</v>
      </c>
      <c r="J2312" s="3">
        <f>Raw_Data!J2312</f>
        <v>0</v>
      </c>
      <c r="K2312" s="3" t="str">
        <f>Raw_Data!K2312</f>
        <v>Debit Card</v>
      </c>
      <c r="L2312" s="3">
        <f>Raw_Data!L2312</f>
        <v>3</v>
      </c>
      <c r="M2312" s="3">
        <f>Raw_Data!M2312</f>
        <v>0.39</v>
      </c>
      <c r="N2312" s="3" t="str">
        <f>Raw_Data!N2312</f>
        <v>Documentary</v>
      </c>
      <c r="O2312" s="3" t="str">
        <f t="shared" si="360"/>
        <v>18-24</v>
      </c>
      <c r="P2312" s="3" t="str">
        <f t="shared" si="361"/>
        <v>&lt;10h</v>
      </c>
      <c r="Q2312" s="3" t="str">
        <f t="shared" si="362"/>
        <v>22-45d</v>
      </c>
      <c r="R2312" s="3" t="str">
        <f t="shared" si="363"/>
        <v>Medium</v>
      </c>
      <c r="S2312" s="3" t="str">
        <f t="shared" si="364"/>
        <v>High</v>
      </c>
      <c r="T2312" s="3" t="str">
        <f t="shared" si="365"/>
        <v>Active</v>
      </c>
      <c r="U2312" s="4">
        <f>1/(1+EXP(-(Predictive_Model!$B$5+((B2312-Predictive_Model!$B$20)/Predictive_Model!$C$20)*Predictive_Model!$D$20+((E2312-Predictive_Model!$B$21)/Predictive_Model!$C$21)*Predictive_Model!$D$21+((F2312-Predictive_Model!$B$22)/Predictive_Model!$C$22)*Predictive_Model!$D$22+((I2312-Predictive_Model!$B$23)/Predictive_Model!$C$23)*Predictive_Model!$D$23+((L2312-Predictive_Model!$B$24)/Predictive_Model!$C$24)*Predictive_Model!$D$24+((M2312-Predictive_Model!$B$25)/Predictive_Model!$C$25)*Predictive_Model!$D$25+IF(C2312="Male",Predictive_Model!$D$31,IF(C2312="Other",Predictive_Model!$D$32,0))+IF(D2312="Premium",Predictive_Model!$D$34,IF(D2312="Standard",Predictive_Model!$D$35,0))+IF(G2312="Asia",Predictive_Model!$D$37,IF(G2312="Europe",Predictive_Model!$D$38,IF(G2312="North America",Predictive_Model!$D$39,IF(G2312="Oceania",Predictive_Model!$D$40,IF(G2312="South America",Predictive_Model!$D$41,0)))))+IF(H2312="Laptop",Predictive_Model!$D$43,IF(H2312="Mobile",Predictive_Model!$D$44,IF(H2312="TV",Predictive_Model!$D$45,IF(H2312="Tablet",Predictive_Model!$D$46,0))))+IF(K2312="Crypto",Predictive_Model!$D$48,IF(K2312="Debit Card",Predictive_Model!$D$49,IF(K2312="Gift Card",Predictive_Model!$D$50,IF(K2312="PayPal",Predictive_Model!$D$51,0))))+IF(N2312="Comedy",Predictive_Model!$D$53,IF(N2312="Documentary",Predictive_Model!$D$54,IF(N2312="Drama",Predictive_Model!$D$55,IF(N2312="Horror",Predictive_Model!$D$56,IF(N2312="Romance",Predictive_Model!$D$57,IF(N2312="Sci-Fi",Predictive_Model!$D$58,0)))))))))</f>
        <v>0.35158342854960645</v>
      </c>
      <c r="V2312" s="3" t="str">
        <f t="shared" si="366"/>
        <v>Medium</v>
      </c>
      <c r="W2312" s="6">
        <f t="shared" si="367"/>
        <v>6.3249858796074196</v>
      </c>
      <c r="X2312" s="3" t="str">
        <f t="shared" si="368"/>
        <v>Monitor</v>
      </c>
      <c r="Y2312" s="3" t="str">
        <f t="shared" si="369"/>
        <v>OK</v>
      </c>
    </row>
    <row r="2313" spans="1:25" x14ac:dyDescent="0.25">
      <c r="A2313" s="3" t="str">
        <f>Raw_Data!A2313</f>
        <v>1b82995d-cc3f-4f27-a87f-2dd1b6c9fc2e</v>
      </c>
      <c r="B2313" s="3">
        <f>Raw_Data!B2313</f>
        <v>59</v>
      </c>
      <c r="C2313" s="3" t="str">
        <f>Raw_Data!C2313</f>
        <v>Other</v>
      </c>
      <c r="D2313" s="3" t="str">
        <f>Raw_Data!D2313</f>
        <v>Premium</v>
      </c>
      <c r="E2313" s="3">
        <f>Raw_Data!E2313</f>
        <v>18.05</v>
      </c>
      <c r="F2313" s="3">
        <f>Raw_Data!F2313</f>
        <v>19</v>
      </c>
      <c r="G2313" s="3" t="str">
        <f>Raw_Data!G2313</f>
        <v>Asia</v>
      </c>
      <c r="H2313" s="3" t="str">
        <f>Raw_Data!H2313</f>
        <v>TV</v>
      </c>
      <c r="I2313" s="3">
        <f>Raw_Data!I2313</f>
        <v>17.989999999999998</v>
      </c>
      <c r="J2313" s="3">
        <f>Raw_Data!J2313</f>
        <v>0</v>
      </c>
      <c r="K2313" s="3" t="str">
        <f>Raw_Data!K2313</f>
        <v>PayPal</v>
      </c>
      <c r="L2313" s="3">
        <f>Raw_Data!L2313</f>
        <v>3</v>
      </c>
      <c r="M2313" s="3">
        <f>Raw_Data!M2313</f>
        <v>0.9</v>
      </c>
      <c r="N2313" s="3" t="str">
        <f>Raw_Data!N2313</f>
        <v>Documentary</v>
      </c>
      <c r="O2313" s="3" t="str">
        <f t="shared" si="360"/>
        <v>55-70</v>
      </c>
      <c r="P2313" s="3" t="str">
        <f t="shared" si="361"/>
        <v>10-24h</v>
      </c>
      <c r="Q2313" s="3" t="str">
        <f t="shared" si="362"/>
        <v>8-21d</v>
      </c>
      <c r="R2313" s="3" t="str">
        <f t="shared" si="363"/>
        <v>Medium</v>
      </c>
      <c r="S2313" s="3" t="str">
        <f t="shared" si="364"/>
        <v>High</v>
      </c>
      <c r="T2313" s="3" t="str">
        <f t="shared" si="365"/>
        <v>Active</v>
      </c>
      <c r="U2313" s="4">
        <f>1/(1+EXP(-(Predictive_Model!$B$5+((B2313-Predictive_Model!$B$20)/Predictive_Model!$C$20)*Predictive_Model!$D$20+((E2313-Predictive_Model!$B$21)/Predictive_Model!$C$21)*Predictive_Model!$D$21+((F2313-Predictive_Model!$B$22)/Predictive_Model!$C$22)*Predictive_Model!$D$22+((I2313-Predictive_Model!$B$23)/Predictive_Model!$C$23)*Predictive_Model!$D$23+((L2313-Predictive_Model!$B$24)/Predictive_Model!$C$24)*Predictive_Model!$D$24+((M2313-Predictive_Model!$B$25)/Predictive_Model!$C$25)*Predictive_Model!$D$25+IF(C2313="Male",Predictive_Model!$D$31,IF(C2313="Other",Predictive_Model!$D$32,0))+IF(D2313="Premium",Predictive_Model!$D$34,IF(D2313="Standard",Predictive_Model!$D$35,0))+IF(G2313="Asia",Predictive_Model!$D$37,IF(G2313="Europe",Predictive_Model!$D$38,IF(G2313="North America",Predictive_Model!$D$39,IF(G2313="Oceania",Predictive_Model!$D$40,IF(G2313="South America",Predictive_Model!$D$41,0)))))+IF(H2313="Laptop",Predictive_Model!$D$43,IF(H2313="Mobile",Predictive_Model!$D$44,IF(H2313="TV",Predictive_Model!$D$45,IF(H2313="Tablet",Predictive_Model!$D$46,0))))+IF(K2313="Crypto",Predictive_Model!$D$48,IF(K2313="Debit Card",Predictive_Model!$D$49,IF(K2313="Gift Card",Predictive_Model!$D$50,IF(K2313="PayPal",Predictive_Model!$D$51,0))))+IF(N2313="Comedy",Predictive_Model!$D$53,IF(N2313="Documentary",Predictive_Model!$D$54,IF(N2313="Drama",Predictive_Model!$D$55,IF(N2313="Horror",Predictive_Model!$D$56,IF(N2313="Romance",Predictive_Model!$D$57,IF(N2313="Sci-Fi",Predictive_Model!$D$58,0)))))))))</f>
        <v>5.6414745079956842E-3</v>
      </c>
      <c r="V2313" s="3" t="str">
        <f t="shared" si="366"/>
        <v>Low</v>
      </c>
      <c r="W2313" s="6">
        <f t="shared" si="367"/>
        <v>0.10149012639884235</v>
      </c>
      <c r="X2313" s="3" t="str">
        <f t="shared" si="368"/>
        <v>Monitor</v>
      </c>
      <c r="Y2313" s="3" t="str">
        <f t="shared" si="369"/>
        <v>OK</v>
      </c>
    </row>
    <row r="2314" spans="1:25" x14ac:dyDescent="0.25">
      <c r="A2314" s="3" t="str">
        <f>Raw_Data!A2314</f>
        <v>eb0149c4-6c4f-4467-92f1-32a3745766f7</v>
      </c>
      <c r="B2314" s="3">
        <f>Raw_Data!B2314</f>
        <v>69</v>
      </c>
      <c r="C2314" s="3" t="str">
        <f>Raw_Data!C2314</f>
        <v>Other</v>
      </c>
      <c r="D2314" s="3" t="str">
        <f>Raw_Data!D2314</f>
        <v>Basic</v>
      </c>
      <c r="E2314" s="3">
        <f>Raw_Data!E2314</f>
        <v>3.12</v>
      </c>
      <c r="F2314" s="3">
        <f>Raw_Data!F2314</f>
        <v>47</v>
      </c>
      <c r="G2314" s="3" t="str">
        <f>Raw_Data!G2314</f>
        <v>South America</v>
      </c>
      <c r="H2314" s="3" t="str">
        <f>Raw_Data!H2314</f>
        <v>Mobile</v>
      </c>
      <c r="I2314" s="3">
        <f>Raw_Data!I2314</f>
        <v>8.99</v>
      </c>
      <c r="J2314" s="3">
        <f>Raw_Data!J2314</f>
        <v>1</v>
      </c>
      <c r="K2314" s="3" t="str">
        <f>Raw_Data!K2314</f>
        <v>Crypto</v>
      </c>
      <c r="L2314" s="3">
        <f>Raw_Data!L2314</f>
        <v>3</v>
      </c>
      <c r="M2314" s="3">
        <f>Raw_Data!M2314</f>
        <v>7.0000000000000007E-2</v>
      </c>
      <c r="N2314" s="3" t="str">
        <f>Raw_Data!N2314</f>
        <v>Documentary</v>
      </c>
      <c r="O2314" s="3" t="str">
        <f t="shared" si="360"/>
        <v>55-70</v>
      </c>
      <c r="P2314" s="3" t="str">
        <f t="shared" si="361"/>
        <v>&lt;10h</v>
      </c>
      <c r="Q2314" s="3" t="str">
        <f t="shared" si="362"/>
        <v>46-60d</v>
      </c>
      <c r="R2314" s="3" t="str">
        <f t="shared" si="363"/>
        <v>Low</v>
      </c>
      <c r="S2314" s="3" t="str">
        <f t="shared" si="364"/>
        <v>Low</v>
      </c>
      <c r="T2314" s="3" t="str">
        <f t="shared" si="365"/>
        <v>Churned</v>
      </c>
      <c r="U2314" s="4">
        <f>1/(1+EXP(-(Predictive_Model!$B$5+((B2314-Predictive_Model!$B$20)/Predictive_Model!$C$20)*Predictive_Model!$D$20+((E2314-Predictive_Model!$B$21)/Predictive_Model!$C$21)*Predictive_Model!$D$21+((F2314-Predictive_Model!$B$22)/Predictive_Model!$C$22)*Predictive_Model!$D$22+((I2314-Predictive_Model!$B$23)/Predictive_Model!$C$23)*Predictive_Model!$D$23+((L2314-Predictive_Model!$B$24)/Predictive_Model!$C$24)*Predictive_Model!$D$24+((M2314-Predictive_Model!$B$25)/Predictive_Model!$C$25)*Predictive_Model!$D$25+IF(C2314="Male",Predictive_Model!$D$31,IF(C2314="Other",Predictive_Model!$D$32,0))+IF(D2314="Premium",Predictive_Model!$D$34,IF(D2314="Standard",Predictive_Model!$D$35,0))+IF(G2314="Asia",Predictive_Model!$D$37,IF(G2314="Europe",Predictive_Model!$D$38,IF(G2314="North America",Predictive_Model!$D$39,IF(G2314="Oceania",Predictive_Model!$D$40,IF(G2314="South America",Predictive_Model!$D$41,0)))))+IF(H2314="Laptop",Predictive_Model!$D$43,IF(H2314="Mobile",Predictive_Model!$D$44,IF(H2314="TV",Predictive_Model!$D$45,IF(H2314="Tablet",Predictive_Model!$D$46,0))))+IF(K2314="Crypto",Predictive_Model!$D$48,IF(K2314="Debit Card",Predictive_Model!$D$49,IF(K2314="Gift Card",Predictive_Model!$D$50,IF(K2314="PayPal",Predictive_Model!$D$51,0))))+IF(N2314="Comedy",Predictive_Model!$D$53,IF(N2314="Documentary",Predictive_Model!$D$54,IF(N2314="Drama",Predictive_Model!$D$55,IF(N2314="Horror",Predictive_Model!$D$56,IF(N2314="Romance",Predictive_Model!$D$57,IF(N2314="Sci-Fi",Predictive_Model!$D$58,0)))))))))</f>
        <v>0.99994560987169379</v>
      </c>
      <c r="V2314" s="3" t="str">
        <f t="shared" si="366"/>
        <v>Critical</v>
      </c>
      <c r="W2314" s="6">
        <f t="shared" si="367"/>
        <v>8.99</v>
      </c>
      <c r="X2314" s="3" t="str">
        <f t="shared" si="368"/>
        <v>Priority 2</v>
      </c>
      <c r="Y2314" s="3" t="str">
        <f t="shared" si="369"/>
        <v>OK</v>
      </c>
    </row>
    <row r="2315" spans="1:25" x14ac:dyDescent="0.25">
      <c r="A2315" s="3" t="str">
        <f>Raw_Data!A2315</f>
        <v>eb6c6692-bbc5-40f1-b191-88b47869c368</v>
      </c>
      <c r="B2315" s="3">
        <f>Raw_Data!B2315</f>
        <v>46</v>
      </c>
      <c r="C2315" s="3" t="str">
        <f>Raw_Data!C2315</f>
        <v>Male</v>
      </c>
      <c r="D2315" s="3" t="str">
        <f>Raw_Data!D2315</f>
        <v>Premium</v>
      </c>
      <c r="E2315" s="3">
        <f>Raw_Data!E2315</f>
        <v>26.01</v>
      </c>
      <c r="F2315" s="3">
        <f>Raw_Data!F2315</f>
        <v>3</v>
      </c>
      <c r="G2315" s="3" t="str">
        <f>Raw_Data!G2315</f>
        <v>Asia</v>
      </c>
      <c r="H2315" s="3" t="str">
        <f>Raw_Data!H2315</f>
        <v>Mobile</v>
      </c>
      <c r="I2315" s="3">
        <f>Raw_Data!I2315</f>
        <v>17.989999999999998</v>
      </c>
      <c r="J2315" s="3">
        <f>Raw_Data!J2315</f>
        <v>0</v>
      </c>
      <c r="K2315" s="3" t="str">
        <f>Raw_Data!K2315</f>
        <v>Debit Card</v>
      </c>
      <c r="L2315" s="3">
        <f>Raw_Data!L2315</f>
        <v>3</v>
      </c>
      <c r="M2315" s="3">
        <f>Raw_Data!M2315</f>
        <v>6.5</v>
      </c>
      <c r="N2315" s="3" t="str">
        <f>Raw_Data!N2315</f>
        <v>Horror</v>
      </c>
      <c r="O2315" s="3" t="str">
        <f t="shared" si="360"/>
        <v>45-54</v>
      </c>
      <c r="P2315" s="3" t="str">
        <f t="shared" si="361"/>
        <v>25-49h</v>
      </c>
      <c r="Q2315" s="3" t="str">
        <f t="shared" si="362"/>
        <v>0-7d</v>
      </c>
      <c r="R2315" s="3" t="str">
        <f t="shared" si="363"/>
        <v>High</v>
      </c>
      <c r="S2315" s="3" t="str">
        <f t="shared" si="364"/>
        <v>High</v>
      </c>
      <c r="T2315" s="3" t="str">
        <f t="shared" si="365"/>
        <v>Active</v>
      </c>
      <c r="U2315" s="4">
        <f>1/(1+EXP(-(Predictive_Model!$B$5+((B2315-Predictive_Model!$B$20)/Predictive_Model!$C$20)*Predictive_Model!$D$20+((E2315-Predictive_Model!$B$21)/Predictive_Model!$C$21)*Predictive_Model!$D$21+((F2315-Predictive_Model!$B$22)/Predictive_Model!$C$22)*Predictive_Model!$D$22+((I2315-Predictive_Model!$B$23)/Predictive_Model!$C$23)*Predictive_Model!$D$23+((L2315-Predictive_Model!$B$24)/Predictive_Model!$C$24)*Predictive_Model!$D$24+((M2315-Predictive_Model!$B$25)/Predictive_Model!$C$25)*Predictive_Model!$D$25+IF(C2315="Male",Predictive_Model!$D$31,IF(C2315="Other",Predictive_Model!$D$32,0))+IF(D2315="Premium",Predictive_Model!$D$34,IF(D2315="Standard",Predictive_Model!$D$35,0))+IF(G2315="Asia",Predictive_Model!$D$37,IF(G2315="Europe",Predictive_Model!$D$38,IF(G2315="North America",Predictive_Model!$D$39,IF(G2315="Oceania",Predictive_Model!$D$40,IF(G2315="South America",Predictive_Model!$D$41,0)))))+IF(H2315="Laptop",Predictive_Model!$D$43,IF(H2315="Mobile",Predictive_Model!$D$44,IF(H2315="TV",Predictive_Model!$D$45,IF(H2315="Tablet",Predictive_Model!$D$46,0))))+IF(K2315="Crypto",Predictive_Model!$D$48,IF(K2315="Debit Card",Predictive_Model!$D$49,IF(K2315="Gift Card",Predictive_Model!$D$50,IF(K2315="PayPal",Predictive_Model!$D$51,0))))+IF(N2315="Comedy",Predictive_Model!$D$53,IF(N2315="Documentary",Predictive_Model!$D$54,IF(N2315="Drama",Predictive_Model!$D$55,IF(N2315="Horror",Predictive_Model!$D$56,IF(N2315="Romance",Predictive_Model!$D$57,IF(N2315="Sci-Fi",Predictive_Model!$D$58,0)))))))))</f>
        <v>2.382539129344824E-8</v>
      </c>
      <c r="V2315" s="3" t="str">
        <f t="shared" si="366"/>
        <v>Low</v>
      </c>
      <c r="W2315" s="6">
        <f t="shared" si="367"/>
        <v>4.2861878936913382E-7</v>
      </c>
      <c r="X2315" s="3" t="str">
        <f t="shared" si="368"/>
        <v>Monitor</v>
      </c>
      <c r="Y2315" s="3" t="str">
        <f t="shared" si="369"/>
        <v>OK</v>
      </c>
    </row>
    <row r="2316" spans="1:25" x14ac:dyDescent="0.25">
      <c r="A2316" s="3" t="str">
        <f>Raw_Data!A2316</f>
        <v>181aa143-101d-4965-9ab4-80edcaedd194</v>
      </c>
      <c r="B2316" s="3">
        <f>Raw_Data!B2316</f>
        <v>62</v>
      </c>
      <c r="C2316" s="3" t="str">
        <f>Raw_Data!C2316</f>
        <v>Other</v>
      </c>
      <c r="D2316" s="3" t="str">
        <f>Raw_Data!D2316</f>
        <v>Standard</v>
      </c>
      <c r="E2316" s="3">
        <f>Raw_Data!E2316</f>
        <v>36.03</v>
      </c>
      <c r="F2316" s="3">
        <f>Raw_Data!F2316</f>
        <v>46</v>
      </c>
      <c r="G2316" s="3" t="str">
        <f>Raw_Data!G2316</f>
        <v>North America</v>
      </c>
      <c r="H2316" s="3" t="str">
        <f>Raw_Data!H2316</f>
        <v>Mobile</v>
      </c>
      <c r="I2316" s="3">
        <f>Raw_Data!I2316</f>
        <v>13.99</v>
      </c>
      <c r="J2316" s="3">
        <f>Raw_Data!J2316</f>
        <v>0</v>
      </c>
      <c r="K2316" s="3" t="str">
        <f>Raw_Data!K2316</f>
        <v>Gift Card</v>
      </c>
      <c r="L2316" s="3">
        <f>Raw_Data!L2316</f>
        <v>2</v>
      </c>
      <c r="M2316" s="3">
        <f>Raw_Data!M2316</f>
        <v>0.77</v>
      </c>
      <c r="N2316" s="3" t="str">
        <f>Raw_Data!N2316</f>
        <v>Documentary</v>
      </c>
      <c r="O2316" s="3" t="str">
        <f t="shared" si="360"/>
        <v>55-70</v>
      </c>
      <c r="P2316" s="3" t="str">
        <f t="shared" si="361"/>
        <v>25-49h</v>
      </c>
      <c r="Q2316" s="3" t="str">
        <f t="shared" si="362"/>
        <v>46-60d</v>
      </c>
      <c r="R2316" s="3" t="str">
        <f t="shared" si="363"/>
        <v>Medium</v>
      </c>
      <c r="S2316" s="3" t="str">
        <f t="shared" si="364"/>
        <v>Mid</v>
      </c>
      <c r="T2316" s="3" t="str">
        <f t="shared" si="365"/>
        <v>Active</v>
      </c>
      <c r="U2316" s="4">
        <f>1/(1+EXP(-(Predictive_Model!$B$5+((B2316-Predictive_Model!$B$20)/Predictive_Model!$C$20)*Predictive_Model!$D$20+((E2316-Predictive_Model!$B$21)/Predictive_Model!$C$21)*Predictive_Model!$D$21+((F2316-Predictive_Model!$B$22)/Predictive_Model!$C$22)*Predictive_Model!$D$22+((I2316-Predictive_Model!$B$23)/Predictive_Model!$C$23)*Predictive_Model!$D$23+((L2316-Predictive_Model!$B$24)/Predictive_Model!$C$24)*Predictive_Model!$D$24+((M2316-Predictive_Model!$B$25)/Predictive_Model!$C$25)*Predictive_Model!$D$25+IF(C2316="Male",Predictive_Model!$D$31,IF(C2316="Other",Predictive_Model!$D$32,0))+IF(D2316="Premium",Predictive_Model!$D$34,IF(D2316="Standard",Predictive_Model!$D$35,0))+IF(G2316="Asia",Predictive_Model!$D$37,IF(G2316="Europe",Predictive_Model!$D$38,IF(G2316="North America",Predictive_Model!$D$39,IF(G2316="Oceania",Predictive_Model!$D$40,IF(G2316="South America",Predictive_Model!$D$41,0)))))+IF(H2316="Laptop",Predictive_Model!$D$43,IF(H2316="Mobile",Predictive_Model!$D$44,IF(H2316="TV",Predictive_Model!$D$45,IF(H2316="Tablet",Predictive_Model!$D$46,0))))+IF(K2316="Crypto",Predictive_Model!$D$48,IF(K2316="Debit Card",Predictive_Model!$D$49,IF(K2316="Gift Card",Predictive_Model!$D$50,IF(K2316="PayPal",Predictive_Model!$D$51,0))))+IF(N2316="Comedy",Predictive_Model!$D$53,IF(N2316="Documentary",Predictive_Model!$D$54,IF(N2316="Drama",Predictive_Model!$D$55,IF(N2316="Horror",Predictive_Model!$D$56,IF(N2316="Romance",Predictive_Model!$D$57,IF(N2316="Sci-Fi",Predictive_Model!$D$58,0)))))))))</f>
        <v>0.130028279171119</v>
      </c>
      <c r="V2316" s="3" t="str">
        <f t="shared" si="366"/>
        <v>Low</v>
      </c>
      <c r="W2316" s="6">
        <f t="shared" si="367"/>
        <v>1.819095625603955</v>
      </c>
      <c r="X2316" s="3" t="str">
        <f t="shared" si="368"/>
        <v>Monitor</v>
      </c>
      <c r="Y2316" s="3" t="str">
        <f t="shared" si="369"/>
        <v>OK</v>
      </c>
    </row>
    <row r="2317" spans="1:25" x14ac:dyDescent="0.25">
      <c r="A2317" s="3" t="str">
        <f>Raw_Data!A2317</f>
        <v>0066a45e-d10f-4519-9e4a-15e32388ad00</v>
      </c>
      <c r="B2317" s="3">
        <f>Raw_Data!B2317</f>
        <v>60</v>
      </c>
      <c r="C2317" s="3" t="str">
        <f>Raw_Data!C2317</f>
        <v>Female</v>
      </c>
      <c r="D2317" s="3" t="str">
        <f>Raw_Data!D2317</f>
        <v>Standard</v>
      </c>
      <c r="E2317" s="3">
        <f>Raw_Data!E2317</f>
        <v>1.85</v>
      </c>
      <c r="F2317" s="3">
        <f>Raw_Data!F2317</f>
        <v>28</v>
      </c>
      <c r="G2317" s="3" t="str">
        <f>Raw_Data!G2317</f>
        <v>Africa</v>
      </c>
      <c r="H2317" s="3" t="str">
        <f>Raw_Data!H2317</f>
        <v>Mobile</v>
      </c>
      <c r="I2317" s="3">
        <f>Raw_Data!I2317</f>
        <v>13.99</v>
      </c>
      <c r="J2317" s="3">
        <f>Raw_Data!J2317</f>
        <v>1</v>
      </c>
      <c r="K2317" s="3" t="str">
        <f>Raw_Data!K2317</f>
        <v>PayPal</v>
      </c>
      <c r="L2317" s="3">
        <f>Raw_Data!L2317</f>
        <v>3</v>
      </c>
      <c r="M2317" s="3">
        <f>Raw_Data!M2317</f>
        <v>0.06</v>
      </c>
      <c r="N2317" s="3" t="str">
        <f>Raw_Data!N2317</f>
        <v>Comedy</v>
      </c>
      <c r="O2317" s="3" t="str">
        <f t="shared" si="360"/>
        <v>55-70</v>
      </c>
      <c r="P2317" s="3" t="str">
        <f t="shared" si="361"/>
        <v>&lt;10h</v>
      </c>
      <c r="Q2317" s="3" t="str">
        <f t="shared" si="362"/>
        <v>22-45d</v>
      </c>
      <c r="R2317" s="3" t="str">
        <f t="shared" si="363"/>
        <v>Medium</v>
      </c>
      <c r="S2317" s="3" t="str">
        <f t="shared" si="364"/>
        <v>Mid</v>
      </c>
      <c r="T2317" s="3" t="str">
        <f t="shared" si="365"/>
        <v>Churned</v>
      </c>
      <c r="U2317" s="4">
        <f>1/(1+EXP(-(Predictive_Model!$B$5+((B2317-Predictive_Model!$B$20)/Predictive_Model!$C$20)*Predictive_Model!$D$20+((E2317-Predictive_Model!$B$21)/Predictive_Model!$C$21)*Predictive_Model!$D$21+((F2317-Predictive_Model!$B$22)/Predictive_Model!$C$22)*Predictive_Model!$D$22+((I2317-Predictive_Model!$B$23)/Predictive_Model!$C$23)*Predictive_Model!$D$23+((L2317-Predictive_Model!$B$24)/Predictive_Model!$C$24)*Predictive_Model!$D$24+((M2317-Predictive_Model!$B$25)/Predictive_Model!$C$25)*Predictive_Model!$D$25+IF(C2317="Male",Predictive_Model!$D$31,IF(C2317="Other",Predictive_Model!$D$32,0))+IF(D2317="Premium",Predictive_Model!$D$34,IF(D2317="Standard",Predictive_Model!$D$35,0))+IF(G2317="Asia",Predictive_Model!$D$37,IF(G2317="Europe",Predictive_Model!$D$38,IF(G2317="North America",Predictive_Model!$D$39,IF(G2317="Oceania",Predictive_Model!$D$40,IF(G2317="South America",Predictive_Model!$D$41,0)))))+IF(H2317="Laptop",Predictive_Model!$D$43,IF(H2317="Mobile",Predictive_Model!$D$44,IF(H2317="TV",Predictive_Model!$D$45,IF(H2317="Tablet",Predictive_Model!$D$46,0))))+IF(K2317="Crypto",Predictive_Model!$D$48,IF(K2317="Debit Card",Predictive_Model!$D$49,IF(K2317="Gift Card",Predictive_Model!$D$50,IF(K2317="PayPal",Predictive_Model!$D$51,0))))+IF(N2317="Comedy",Predictive_Model!$D$53,IF(N2317="Documentary",Predictive_Model!$D$54,IF(N2317="Drama",Predictive_Model!$D$55,IF(N2317="Horror",Predictive_Model!$D$56,IF(N2317="Romance",Predictive_Model!$D$57,IF(N2317="Sci-Fi",Predictive_Model!$D$58,0)))))))))</f>
        <v>0.99843981155317696</v>
      </c>
      <c r="V2317" s="3" t="str">
        <f t="shared" si="366"/>
        <v>Critical</v>
      </c>
      <c r="W2317" s="6">
        <f t="shared" si="367"/>
        <v>13.99</v>
      </c>
      <c r="X2317" s="3" t="str">
        <f t="shared" si="368"/>
        <v>Priority 2</v>
      </c>
      <c r="Y2317" s="3" t="str">
        <f t="shared" si="369"/>
        <v>OK</v>
      </c>
    </row>
    <row r="2318" spans="1:25" x14ac:dyDescent="0.25">
      <c r="A2318" s="3" t="str">
        <f>Raw_Data!A2318</f>
        <v>41750832-10d6-4ce6-ae6c-494a1d849b0a</v>
      </c>
      <c r="B2318" s="3">
        <f>Raw_Data!B2318</f>
        <v>33</v>
      </c>
      <c r="C2318" s="3" t="str">
        <f>Raw_Data!C2318</f>
        <v>Female</v>
      </c>
      <c r="D2318" s="3" t="str">
        <f>Raw_Data!D2318</f>
        <v>Standard</v>
      </c>
      <c r="E2318" s="3">
        <f>Raw_Data!E2318</f>
        <v>1.32</v>
      </c>
      <c r="F2318" s="3">
        <f>Raw_Data!F2318</f>
        <v>36</v>
      </c>
      <c r="G2318" s="3" t="str">
        <f>Raw_Data!G2318</f>
        <v>South America</v>
      </c>
      <c r="H2318" s="3" t="str">
        <f>Raw_Data!H2318</f>
        <v>Laptop</v>
      </c>
      <c r="I2318" s="3">
        <f>Raw_Data!I2318</f>
        <v>13.99</v>
      </c>
      <c r="J2318" s="3">
        <f>Raw_Data!J2318</f>
        <v>1</v>
      </c>
      <c r="K2318" s="3" t="str">
        <f>Raw_Data!K2318</f>
        <v>Crypto</v>
      </c>
      <c r="L2318" s="3">
        <f>Raw_Data!L2318</f>
        <v>1</v>
      </c>
      <c r="M2318" s="3">
        <f>Raw_Data!M2318</f>
        <v>0.04</v>
      </c>
      <c r="N2318" s="3" t="str">
        <f>Raw_Data!N2318</f>
        <v>Drama</v>
      </c>
      <c r="O2318" s="3" t="str">
        <f t="shared" si="360"/>
        <v>25-34</v>
      </c>
      <c r="P2318" s="3" t="str">
        <f t="shared" si="361"/>
        <v>&lt;10h</v>
      </c>
      <c r="Q2318" s="3" t="str">
        <f t="shared" si="362"/>
        <v>22-45d</v>
      </c>
      <c r="R2318" s="3" t="str">
        <f t="shared" si="363"/>
        <v>Medium</v>
      </c>
      <c r="S2318" s="3" t="str">
        <f t="shared" si="364"/>
        <v>Mid</v>
      </c>
      <c r="T2318" s="3" t="str">
        <f t="shared" si="365"/>
        <v>Churned</v>
      </c>
      <c r="U2318" s="4">
        <f>1/(1+EXP(-(Predictive_Model!$B$5+((B2318-Predictive_Model!$B$20)/Predictive_Model!$C$20)*Predictive_Model!$D$20+((E2318-Predictive_Model!$B$21)/Predictive_Model!$C$21)*Predictive_Model!$D$21+((F2318-Predictive_Model!$B$22)/Predictive_Model!$C$22)*Predictive_Model!$D$22+((I2318-Predictive_Model!$B$23)/Predictive_Model!$C$23)*Predictive_Model!$D$23+((L2318-Predictive_Model!$B$24)/Predictive_Model!$C$24)*Predictive_Model!$D$24+((M2318-Predictive_Model!$B$25)/Predictive_Model!$C$25)*Predictive_Model!$D$25+IF(C2318="Male",Predictive_Model!$D$31,IF(C2318="Other",Predictive_Model!$D$32,0))+IF(D2318="Premium",Predictive_Model!$D$34,IF(D2318="Standard",Predictive_Model!$D$35,0))+IF(G2318="Asia",Predictive_Model!$D$37,IF(G2318="Europe",Predictive_Model!$D$38,IF(G2318="North America",Predictive_Model!$D$39,IF(G2318="Oceania",Predictive_Model!$D$40,IF(G2318="South America",Predictive_Model!$D$41,0)))))+IF(H2318="Laptop",Predictive_Model!$D$43,IF(H2318="Mobile",Predictive_Model!$D$44,IF(H2318="TV",Predictive_Model!$D$45,IF(H2318="Tablet",Predictive_Model!$D$46,0))))+IF(K2318="Crypto",Predictive_Model!$D$48,IF(K2318="Debit Card",Predictive_Model!$D$49,IF(K2318="Gift Card",Predictive_Model!$D$50,IF(K2318="PayPal",Predictive_Model!$D$51,0))))+IF(N2318="Comedy",Predictive_Model!$D$53,IF(N2318="Documentary",Predictive_Model!$D$54,IF(N2318="Drama",Predictive_Model!$D$55,IF(N2318="Horror",Predictive_Model!$D$56,IF(N2318="Romance",Predictive_Model!$D$57,IF(N2318="Sci-Fi",Predictive_Model!$D$58,0)))))))))</f>
        <v>0.99961173664620762</v>
      </c>
      <c r="V2318" s="3" t="str">
        <f t="shared" si="366"/>
        <v>Critical</v>
      </c>
      <c r="W2318" s="6">
        <f t="shared" si="367"/>
        <v>13.99</v>
      </c>
      <c r="X2318" s="3" t="str">
        <f t="shared" si="368"/>
        <v>Priority 2</v>
      </c>
      <c r="Y2318" s="3" t="str">
        <f t="shared" si="369"/>
        <v>OK</v>
      </c>
    </row>
    <row r="2319" spans="1:25" x14ac:dyDescent="0.25">
      <c r="A2319" s="3" t="str">
        <f>Raw_Data!A2319</f>
        <v>e55e1e83-d28d-4691-a909-185781512ae0</v>
      </c>
      <c r="B2319" s="3">
        <f>Raw_Data!B2319</f>
        <v>51</v>
      </c>
      <c r="C2319" s="3" t="str">
        <f>Raw_Data!C2319</f>
        <v>Female</v>
      </c>
      <c r="D2319" s="3" t="str">
        <f>Raw_Data!D2319</f>
        <v>Premium</v>
      </c>
      <c r="E2319" s="3">
        <f>Raw_Data!E2319</f>
        <v>16.96</v>
      </c>
      <c r="F2319" s="3">
        <f>Raw_Data!F2319</f>
        <v>15</v>
      </c>
      <c r="G2319" s="3" t="str">
        <f>Raw_Data!G2319</f>
        <v>Oceania</v>
      </c>
      <c r="H2319" s="3" t="str">
        <f>Raw_Data!H2319</f>
        <v>Laptop</v>
      </c>
      <c r="I2319" s="3">
        <f>Raw_Data!I2319</f>
        <v>17.989999999999998</v>
      </c>
      <c r="J2319" s="3">
        <f>Raw_Data!J2319</f>
        <v>0</v>
      </c>
      <c r="K2319" s="3" t="str">
        <f>Raw_Data!K2319</f>
        <v>Credit Card</v>
      </c>
      <c r="L2319" s="3">
        <f>Raw_Data!L2319</f>
        <v>5</v>
      </c>
      <c r="M2319" s="3">
        <f>Raw_Data!M2319</f>
        <v>1.06</v>
      </c>
      <c r="N2319" s="3" t="str">
        <f>Raw_Data!N2319</f>
        <v>Sci-Fi</v>
      </c>
      <c r="O2319" s="3" t="str">
        <f t="shared" si="360"/>
        <v>45-54</v>
      </c>
      <c r="P2319" s="3" t="str">
        <f t="shared" si="361"/>
        <v>10-24h</v>
      </c>
      <c r="Q2319" s="3" t="str">
        <f t="shared" si="362"/>
        <v>8-21d</v>
      </c>
      <c r="R2319" s="3" t="str">
        <f t="shared" si="363"/>
        <v>Medium</v>
      </c>
      <c r="S2319" s="3" t="str">
        <f t="shared" si="364"/>
        <v>High</v>
      </c>
      <c r="T2319" s="3" t="str">
        <f t="shared" si="365"/>
        <v>Active</v>
      </c>
      <c r="U2319" s="4">
        <f>1/(1+EXP(-(Predictive_Model!$B$5+((B2319-Predictive_Model!$B$20)/Predictive_Model!$C$20)*Predictive_Model!$D$20+((E2319-Predictive_Model!$B$21)/Predictive_Model!$C$21)*Predictive_Model!$D$21+((F2319-Predictive_Model!$B$22)/Predictive_Model!$C$22)*Predictive_Model!$D$22+((I2319-Predictive_Model!$B$23)/Predictive_Model!$C$23)*Predictive_Model!$D$23+((L2319-Predictive_Model!$B$24)/Predictive_Model!$C$24)*Predictive_Model!$D$24+((M2319-Predictive_Model!$B$25)/Predictive_Model!$C$25)*Predictive_Model!$D$25+IF(C2319="Male",Predictive_Model!$D$31,IF(C2319="Other",Predictive_Model!$D$32,0))+IF(D2319="Premium",Predictive_Model!$D$34,IF(D2319="Standard",Predictive_Model!$D$35,0))+IF(G2319="Asia",Predictive_Model!$D$37,IF(G2319="Europe",Predictive_Model!$D$38,IF(G2319="North America",Predictive_Model!$D$39,IF(G2319="Oceania",Predictive_Model!$D$40,IF(G2319="South America",Predictive_Model!$D$41,0)))))+IF(H2319="Laptop",Predictive_Model!$D$43,IF(H2319="Mobile",Predictive_Model!$D$44,IF(H2319="TV",Predictive_Model!$D$45,IF(H2319="Tablet",Predictive_Model!$D$46,0))))+IF(K2319="Crypto",Predictive_Model!$D$48,IF(K2319="Debit Card",Predictive_Model!$D$49,IF(K2319="Gift Card",Predictive_Model!$D$50,IF(K2319="PayPal",Predictive_Model!$D$51,0))))+IF(N2319="Comedy",Predictive_Model!$D$53,IF(N2319="Documentary",Predictive_Model!$D$54,IF(N2319="Drama",Predictive_Model!$D$55,IF(N2319="Horror",Predictive_Model!$D$56,IF(N2319="Romance",Predictive_Model!$D$57,IF(N2319="Sci-Fi",Predictive_Model!$D$58,0)))))))))</f>
        <v>1.6105842148056708E-3</v>
      </c>
      <c r="V2319" s="3" t="str">
        <f t="shared" si="366"/>
        <v>Low</v>
      </c>
      <c r="W2319" s="6">
        <f t="shared" si="367"/>
        <v>2.8974410024354014E-2</v>
      </c>
      <c r="X2319" s="3" t="str">
        <f t="shared" si="368"/>
        <v>Monitor</v>
      </c>
      <c r="Y2319" s="3" t="str">
        <f t="shared" si="369"/>
        <v>OK</v>
      </c>
    </row>
    <row r="2320" spans="1:25" x14ac:dyDescent="0.25">
      <c r="A2320" s="3" t="str">
        <f>Raw_Data!A2320</f>
        <v>1ad376c4-db63-48e2-92ea-1f2f94d583ce</v>
      </c>
      <c r="B2320" s="3">
        <f>Raw_Data!B2320</f>
        <v>32</v>
      </c>
      <c r="C2320" s="3" t="str">
        <f>Raw_Data!C2320</f>
        <v>Female</v>
      </c>
      <c r="D2320" s="3" t="str">
        <f>Raw_Data!D2320</f>
        <v>Basic</v>
      </c>
      <c r="E2320" s="3">
        <f>Raw_Data!E2320</f>
        <v>0.54</v>
      </c>
      <c r="F2320" s="3">
        <f>Raw_Data!F2320</f>
        <v>5</v>
      </c>
      <c r="G2320" s="3" t="str">
        <f>Raw_Data!G2320</f>
        <v>Oceania</v>
      </c>
      <c r="H2320" s="3" t="str">
        <f>Raw_Data!H2320</f>
        <v>Laptop</v>
      </c>
      <c r="I2320" s="3">
        <f>Raw_Data!I2320</f>
        <v>8.99</v>
      </c>
      <c r="J2320" s="3">
        <f>Raw_Data!J2320</f>
        <v>1</v>
      </c>
      <c r="K2320" s="3" t="str">
        <f>Raw_Data!K2320</f>
        <v>PayPal</v>
      </c>
      <c r="L2320" s="3">
        <f>Raw_Data!L2320</f>
        <v>2</v>
      </c>
      <c r="M2320" s="3">
        <f>Raw_Data!M2320</f>
        <v>0.09</v>
      </c>
      <c r="N2320" s="3" t="str">
        <f>Raw_Data!N2320</f>
        <v>Drama</v>
      </c>
      <c r="O2320" s="3" t="str">
        <f t="shared" si="360"/>
        <v>25-34</v>
      </c>
      <c r="P2320" s="3" t="str">
        <f t="shared" si="361"/>
        <v>&lt;10h</v>
      </c>
      <c r="Q2320" s="3" t="str">
        <f t="shared" si="362"/>
        <v>0-7d</v>
      </c>
      <c r="R2320" s="3" t="str">
        <f t="shared" si="363"/>
        <v>Medium</v>
      </c>
      <c r="S2320" s="3" t="str">
        <f t="shared" si="364"/>
        <v>Low</v>
      </c>
      <c r="T2320" s="3" t="str">
        <f t="shared" si="365"/>
        <v>Churned</v>
      </c>
      <c r="U2320" s="4">
        <f>1/(1+EXP(-(Predictive_Model!$B$5+((B2320-Predictive_Model!$B$20)/Predictive_Model!$C$20)*Predictive_Model!$D$20+((E2320-Predictive_Model!$B$21)/Predictive_Model!$C$21)*Predictive_Model!$D$21+((F2320-Predictive_Model!$B$22)/Predictive_Model!$C$22)*Predictive_Model!$D$22+((I2320-Predictive_Model!$B$23)/Predictive_Model!$C$23)*Predictive_Model!$D$23+((L2320-Predictive_Model!$B$24)/Predictive_Model!$C$24)*Predictive_Model!$D$24+((M2320-Predictive_Model!$B$25)/Predictive_Model!$C$25)*Predictive_Model!$D$25+IF(C2320="Male",Predictive_Model!$D$31,IF(C2320="Other",Predictive_Model!$D$32,0))+IF(D2320="Premium",Predictive_Model!$D$34,IF(D2320="Standard",Predictive_Model!$D$35,0))+IF(G2320="Asia",Predictive_Model!$D$37,IF(G2320="Europe",Predictive_Model!$D$38,IF(G2320="North America",Predictive_Model!$D$39,IF(G2320="Oceania",Predictive_Model!$D$40,IF(G2320="South America",Predictive_Model!$D$41,0)))))+IF(H2320="Laptop",Predictive_Model!$D$43,IF(H2320="Mobile",Predictive_Model!$D$44,IF(H2320="TV",Predictive_Model!$D$45,IF(H2320="Tablet",Predictive_Model!$D$46,0))))+IF(K2320="Crypto",Predictive_Model!$D$48,IF(K2320="Debit Card",Predictive_Model!$D$49,IF(K2320="Gift Card",Predictive_Model!$D$50,IF(K2320="PayPal",Predictive_Model!$D$51,0))))+IF(N2320="Comedy",Predictive_Model!$D$53,IF(N2320="Documentary",Predictive_Model!$D$54,IF(N2320="Drama",Predictive_Model!$D$55,IF(N2320="Horror",Predictive_Model!$D$56,IF(N2320="Romance",Predictive_Model!$D$57,IF(N2320="Sci-Fi",Predictive_Model!$D$58,0)))))))))</f>
        <v>0.98602177822369397</v>
      </c>
      <c r="V2320" s="3" t="str">
        <f t="shared" si="366"/>
        <v>Critical</v>
      </c>
      <c r="W2320" s="6">
        <f t="shared" si="367"/>
        <v>8.99</v>
      </c>
      <c r="X2320" s="3" t="str">
        <f t="shared" si="368"/>
        <v>Priority 2</v>
      </c>
      <c r="Y2320" s="3" t="str">
        <f t="shared" si="369"/>
        <v>OK</v>
      </c>
    </row>
    <row r="2321" spans="1:25" x14ac:dyDescent="0.25">
      <c r="A2321" s="3" t="str">
        <f>Raw_Data!A2321</f>
        <v>79d11806-228a-4fab-8270-a7d65c9cecf7</v>
      </c>
      <c r="B2321" s="3">
        <f>Raw_Data!B2321</f>
        <v>40</v>
      </c>
      <c r="C2321" s="3" t="str">
        <f>Raw_Data!C2321</f>
        <v>Other</v>
      </c>
      <c r="D2321" s="3" t="str">
        <f>Raw_Data!D2321</f>
        <v>Standard</v>
      </c>
      <c r="E2321" s="3">
        <f>Raw_Data!E2321</f>
        <v>11.56</v>
      </c>
      <c r="F2321" s="3">
        <f>Raw_Data!F2321</f>
        <v>48</v>
      </c>
      <c r="G2321" s="3" t="str">
        <f>Raw_Data!G2321</f>
        <v>Asia</v>
      </c>
      <c r="H2321" s="3" t="str">
        <f>Raw_Data!H2321</f>
        <v>Tablet</v>
      </c>
      <c r="I2321" s="3">
        <f>Raw_Data!I2321</f>
        <v>13.99</v>
      </c>
      <c r="J2321" s="3">
        <f>Raw_Data!J2321</f>
        <v>1</v>
      </c>
      <c r="K2321" s="3" t="str">
        <f>Raw_Data!K2321</f>
        <v>Gift Card</v>
      </c>
      <c r="L2321" s="3">
        <f>Raw_Data!L2321</f>
        <v>5</v>
      </c>
      <c r="M2321" s="3">
        <f>Raw_Data!M2321</f>
        <v>0.24</v>
      </c>
      <c r="N2321" s="3" t="str">
        <f>Raw_Data!N2321</f>
        <v>Documentary</v>
      </c>
      <c r="O2321" s="3" t="str">
        <f t="shared" si="360"/>
        <v>35-44</v>
      </c>
      <c r="P2321" s="3" t="str">
        <f t="shared" si="361"/>
        <v>10-24h</v>
      </c>
      <c r="Q2321" s="3" t="str">
        <f t="shared" si="362"/>
        <v>46-60d</v>
      </c>
      <c r="R2321" s="3" t="str">
        <f t="shared" si="363"/>
        <v>Medium</v>
      </c>
      <c r="S2321" s="3" t="str">
        <f t="shared" si="364"/>
        <v>Mid</v>
      </c>
      <c r="T2321" s="3" t="str">
        <f t="shared" si="365"/>
        <v>Churned</v>
      </c>
      <c r="U2321" s="4">
        <f>1/(1+EXP(-(Predictive_Model!$B$5+((B2321-Predictive_Model!$B$20)/Predictive_Model!$C$20)*Predictive_Model!$D$20+((E2321-Predictive_Model!$B$21)/Predictive_Model!$C$21)*Predictive_Model!$D$21+((F2321-Predictive_Model!$B$22)/Predictive_Model!$C$22)*Predictive_Model!$D$22+((I2321-Predictive_Model!$B$23)/Predictive_Model!$C$23)*Predictive_Model!$D$23+((L2321-Predictive_Model!$B$24)/Predictive_Model!$C$24)*Predictive_Model!$D$24+((M2321-Predictive_Model!$B$25)/Predictive_Model!$C$25)*Predictive_Model!$D$25+IF(C2321="Male",Predictive_Model!$D$31,IF(C2321="Other",Predictive_Model!$D$32,0))+IF(D2321="Premium",Predictive_Model!$D$34,IF(D2321="Standard",Predictive_Model!$D$35,0))+IF(G2321="Asia",Predictive_Model!$D$37,IF(G2321="Europe",Predictive_Model!$D$38,IF(G2321="North America",Predictive_Model!$D$39,IF(G2321="Oceania",Predictive_Model!$D$40,IF(G2321="South America",Predictive_Model!$D$41,0)))))+IF(H2321="Laptop",Predictive_Model!$D$43,IF(H2321="Mobile",Predictive_Model!$D$44,IF(H2321="TV",Predictive_Model!$D$45,IF(H2321="Tablet",Predictive_Model!$D$46,0))))+IF(K2321="Crypto",Predictive_Model!$D$48,IF(K2321="Debit Card",Predictive_Model!$D$49,IF(K2321="Gift Card",Predictive_Model!$D$50,IF(K2321="PayPal",Predictive_Model!$D$51,0))))+IF(N2321="Comedy",Predictive_Model!$D$53,IF(N2321="Documentary",Predictive_Model!$D$54,IF(N2321="Drama",Predictive_Model!$D$55,IF(N2321="Horror",Predictive_Model!$D$56,IF(N2321="Romance",Predictive_Model!$D$57,IF(N2321="Sci-Fi",Predictive_Model!$D$58,0)))))))))</f>
        <v>0.98615038718942993</v>
      </c>
      <c r="V2321" s="3" t="str">
        <f t="shared" si="366"/>
        <v>Critical</v>
      </c>
      <c r="W2321" s="6">
        <f t="shared" si="367"/>
        <v>13.99</v>
      </c>
      <c r="X2321" s="3" t="str">
        <f t="shared" si="368"/>
        <v>Priority 2</v>
      </c>
      <c r="Y2321" s="3" t="str">
        <f t="shared" si="369"/>
        <v>OK</v>
      </c>
    </row>
    <row r="2322" spans="1:25" x14ac:dyDescent="0.25">
      <c r="A2322" s="3" t="str">
        <f>Raw_Data!A2322</f>
        <v>b69ffd1c-443e-47a7-ac67-b304ee8ece03</v>
      </c>
      <c r="B2322" s="3">
        <f>Raw_Data!B2322</f>
        <v>62</v>
      </c>
      <c r="C2322" s="3" t="str">
        <f>Raw_Data!C2322</f>
        <v>Other</v>
      </c>
      <c r="D2322" s="3" t="str">
        <f>Raw_Data!D2322</f>
        <v>Premium</v>
      </c>
      <c r="E2322" s="3">
        <f>Raw_Data!E2322</f>
        <v>9.58</v>
      </c>
      <c r="F2322" s="3">
        <f>Raw_Data!F2322</f>
        <v>25</v>
      </c>
      <c r="G2322" s="3" t="str">
        <f>Raw_Data!G2322</f>
        <v>Asia</v>
      </c>
      <c r="H2322" s="3" t="str">
        <f>Raw_Data!H2322</f>
        <v>Tablet</v>
      </c>
      <c r="I2322" s="3">
        <f>Raw_Data!I2322</f>
        <v>17.989999999999998</v>
      </c>
      <c r="J2322" s="3">
        <f>Raw_Data!J2322</f>
        <v>0</v>
      </c>
      <c r="K2322" s="3" t="str">
        <f>Raw_Data!K2322</f>
        <v>Credit Card</v>
      </c>
      <c r="L2322" s="3">
        <f>Raw_Data!L2322</f>
        <v>2</v>
      </c>
      <c r="M2322" s="3">
        <f>Raw_Data!M2322</f>
        <v>0.37</v>
      </c>
      <c r="N2322" s="3" t="str">
        <f>Raw_Data!N2322</f>
        <v>Comedy</v>
      </c>
      <c r="O2322" s="3" t="str">
        <f t="shared" si="360"/>
        <v>55-70</v>
      </c>
      <c r="P2322" s="3" t="str">
        <f t="shared" si="361"/>
        <v>&lt;10h</v>
      </c>
      <c r="Q2322" s="3" t="str">
        <f t="shared" si="362"/>
        <v>22-45d</v>
      </c>
      <c r="R2322" s="3" t="str">
        <f t="shared" si="363"/>
        <v>Medium</v>
      </c>
      <c r="S2322" s="3" t="str">
        <f t="shared" si="364"/>
        <v>High</v>
      </c>
      <c r="T2322" s="3" t="str">
        <f t="shared" si="365"/>
        <v>Active</v>
      </c>
      <c r="U2322" s="4">
        <f>1/(1+EXP(-(Predictive_Model!$B$5+((B2322-Predictive_Model!$B$20)/Predictive_Model!$C$20)*Predictive_Model!$D$20+((E2322-Predictive_Model!$B$21)/Predictive_Model!$C$21)*Predictive_Model!$D$21+((F2322-Predictive_Model!$B$22)/Predictive_Model!$C$22)*Predictive_Model!$D$22+((I2322-Predictive_Model!$B$23)/Predictive_Model!$C$23)*Predictive_Model!$D$23+((L2322-Predictive_Model!$B$24)/Predictive_Model!$C$24)*Predictive_Model!$D$24+((M2322-Predictive_Model!$B$25)/Predictive_Model!$C$25)*Predictive_Model!$D$25+IF(C2322="Male",Predictive_Model!$D$31,IF(C2322="Other",Predictive_Model!$D$32,0))+IF(D2322="Premium",Predictive_Model!$D$34,IF(D2322="Standard",Predictive_Model!$D$35,0))+IF(G2322="Asia",Predictive_Model!$D$37,IF(G2322="Europe",Predictive_Model!$D$38,IF(G2322="North America",Predictive_Model!$D$39,IF(G2322="Oceania",Predictive_Model!$D$40,IF(G2322="South America",Predictive_Model!$D$41,0)))))+IF(H2322="Laptop",Predictive_Model!$D$43,IF(H2322="Mobile",Predictive_Model!$D$44,IF(H2322="TV",Predictive_Model!$D$45,IF(H2322="Tablet",Predictive_Model!$D$46,0))))+IF(K2322="Crypto",Predictive_Model!$D$48,IF(K2322="Debit Card",Predictive_Model!$D$49,IF(K2322="Gift Card",Predictive_Model!$D$50,IF(K2322="PayPal",Predictive_Model!$D$51,0))))+IF(N2322="Comedy",Predictive_Model!$D$53,IF(N2322="Documentary",Predictive_Model!$D$54,IF(N2322="Drama",Predictive_Model!$D$55,IF(N2322="Horror",Predictive_Model!$D$56,IF(N2322="Romance",Predictive_Model!$D$57,IF(N2322="Sci-Fi",Predictive_Model!$D$58,0)))))))))</f>
        <v>0.8527909245973091</v>
      </c>
      <c r="V2322" s="3" t="str">
        <f t="shared" si="366"/>
        <v>Critical</v>
      </c>
      <c r="W2322" s="6">
        <f t="shared" si="367"/>
        <v>15.341708733505589</v>
      </c>
      <c r="X2322" s="3" t="str">
        <f t="shared" si="368"/>
        <v>Priority 1</v>
      </c>
      <c r="Y2322" s="3" t="str">
        <f t="shared" si="369"/>
        <v>OK</v>
      </c>
    </row>
    <row r="2323" spans="1:25" x14ac:dyDescent="0.25">
      <c r="A2323" s="3" t="str">
        <f>Raw_Data!A2323</f>
        <v>cff04a7a-b133-49e2-9a12-16c9c89c1a7a</v>
      </c>
      <c r="B2323" s="3">
        <f>Raw_Data!B2323</f>
        <v>56</v>
      </c>
      <c r="C2323" s="3" t="str">
        <f>Raw_Data!C2323</f>
        <v>Male</v>
      </c>
      <c r="D2323" s="3" t="str">
        <f>Raw_Data!D2323</f>
        <v>Premium</v>
      </c>
      <c r="E2323" s="3">
        <f>Raw_Data!E2323</f>
        <v>6.24</v>
      </c>
      <c r="F2323" s="3">
        <f>Raw_Data!F2323</f>
        <v>2</v>
      </c>
      <c r="G2323" s="3" t="str">
        <f>Raw_Data!G2323</f>
        <v>Oceania</v>
      </c>
      <c r="H2323" s="3" t="str">
        <f>Raw_Data!H2323</f>
        <v>Tablet</v>
      </c>
      <c r="I2323" s="3">
        <f>Raw_Data!I2323</f>
        <v>17.989999999999998</v>
      </c>
      <c r="J2323" s="3">
        <f>Raw_Data!J2323</f>
        <v>0</v>
      </c>
      <c r="K2323" s="3" t="str">
        <f>Raw_Data!K2323</f>
        <v>Crypto</v>
      </c>
      <c r="L2323" s="3">
        <f>Raw_Data!L2323</f>
        <v>4</v>
      </c>
      <c r="M2323" s="3">
        <f>Raw_Data!M2323</f>
        <v>2.08</v>
      </c>
      <c r="N2323" s="3" t="str">
        <f>Raw_Data!N2323</f>
        <v>Sci-Fi</v>
      </c>
      <c r="O2323" s="3" t="str">
        <f t="shared" si="360"/>
        <v>55-70</v>
      </c>
      <c r="P2323" s="3" t="str">
        <f t="shared" si="361"/>
        <v>&lt;10h</v>
      </c>
      <c r="Q2323" s="3" t="str">
        <f t="shared" si="362"/>
        <v>0-7d</v>
      </c>
      <c r="R2323" s="3" t="str">
        <f t="shared" si="363"/>
        <v>Medium</v>
      </c>
      <c r="S2323" s="3" t="str">
        <f t="shared" si="364"/>
        <v>High</v>
      </c>
      <c r="T2323" s="3" t="str">
        <f t="shared" si="365"/>
        <v>Active</v>
      </c>
      <c r="U2323" s="4">
        <f>1/(1+EXP(-(Predictive_Model!$B$5+((B2323-Predictive_Model!$B$20)/Predictive_Model!$C$20)*Predictive_Model!$D$20+((E2323-Predictive_Model!$B$21)/Predictive_Model!$C$21)*Predictive_Model!$D$21+((F2323-Predictive_Model!$B$22)/Predictive_Model!$C$22)*Predictive_Model!$D$22+((I2323-Predictive_Model!$B$23)/Predictive_Model!$C$23)*Predictive_Model!$D$23+((L2323-Predictive_Model!$B$24)/Predictive_Model!$C$24)*Predictive_Model!$D$24+((M2323-Predictive_Model!$B$25)/Predictive_Model!$C$25)*Predictive_Model!$D$25+IF(C2323="Male",Predictive_Model!$D$31,IF(C2323="Other",Predictive_Model!$D$32,0))+IF(D2323="Premium",Predictive_Model!$D$34,IF(D2323="Standard",Predictive_Model!$D$35,0))+IF(G2323="Asia",Predictive_Model!$D$37,IF(G2323="Europe",Predictive_Model!$D$38,IF(G2323="North America",Predictive_Model!$D$39,IF(G2323="Oceania",Predictive_Model!$D$40,IF(G2323="South America",Predictive_Model!$D$41,0)))))+IF(H2323="Laptop",Predictive_Model!$D$43,IF(H2323="Mobile",Predictive_Model!$D$44,IF(H2323="TV",Predictive_Model!$D$45,IF(H2323="Tablet",Predictive_Model!$D$46,0))))+IF(K2323="Crypto",Predictive_Model!$D$48,IF(K2323="Debit Card",Predictive_Model!$D$49,IF(K2323="Gift Card",Predictive_Model!$D$50,IF(K2323="PayPal",Predictive_Model!$D$51,0))))+IF(N2323="Comedy",Predictive_Model!$D$53,IF(N2323="Documentary",Predictive_Model!$D$54,IF(N2323="Drama",Predictive_Model!$D$55,IF(N2323="Horror",Predictive_Model!$D$56,IF(N2323="Romance",Predictive_Model!$D$57,IF(N2323="Sci-Fi",Predictive_Model!$D$58,0)))))))))</f>
        <v>1.2208938491276069E-2</v>
      </c>
      <c r="V2323" s="3" t="str">
        <f t="shared" si="366"/>
        <v>Low</v>
      </c>
      <c r="W2323" s="6">
        <f t="shared" si="367"/>
        <v>0.21963880345805648</v>
      </c>
      <c r="X2323" s="3" t="str">
        <f t="shared" si="368"/>
        <v>Monitor</v>
      </c>
      <c r="Y2323" s="3" t="str">
        <f t="shared" si="369"/>
        <v>OK</v>
      </c>
    </row>
    <row r="2324" spans="1:25" x14ac:dyDescent="0.25">
      <c r="A2324" s="3" t="str">
        <f>Raw_Data!A2324</f>
        <v>2d6e45f9-c626-4f26-b7ca-7fbea55a3773</v>
      </c>
      <c r="B2324" s="3">
        <f>Raw_Data!B2324</f>
        <v>22</v>
      </c>
      <c r="C2324" s="3" t="str">
        <f>Raw_Data!C2324</f>
        <v>Male</v>
      </c>
      <c r="D2324" s="3" t="str">
        <f>Raw_Data!D2324</f>
        <v>Premium</v>
      </c>
      <c r="E2324" s="3">
        <f>Raw_Data!E2324</f>
        <v>12.87</v>
      </c>
      <c r="F2324" s="3">
        <f>Raw_Data!F2324</f>
        <v>59</v>
      </c>
      <c r="G2324" s="3" t="str">
        <f>Raw_Data!G2324</f>
        <v>Europe</v>
      </c>
      <c r="H2324" s="3" t="str">
        <f>Raw_Data!H2324</f>
        <v>Tablet</v>
      </c>
      <c r="I2324" s="3">
        <f>Raw_Data!I2324</f>
        <v>17.989999999999998</v>
      </c>
      <c r="J2324" s="3">
        <f>Raw_Data!J2324</f>
        <v>1</v>
      </c>
      <c r="K2324" s="3" t="str">
        <f>Raw_Data!K2324</f>
        <v>Gift Card</v>
      </c>
      <c r="L2324" s="3">
        <f>Raw_Data!L2324</f>
        <v>4</v>
      </c>
      <c r="M2324" s="3">
        <f>Raw_Data!M2324</f>
        <v>0.21</v>
      </c>
      <c r="N2324" s="3" t="str">
        <f>Raw_Data!N2324</f>
        <v>Romance</v>
      </c>
      <c r="O2324" s="3" t="str">
        <f t="shared" si="360"/>
        <v>18-24</v>
      </c>
      <c r="P2324" s="3" t="str">
        <f t="shared" si="361"/>
        <v>10-24h</v>
      </c>
      <c r="Q2324" s="3" t="str">
        <f t="shared" si="362"/>
        <v>46-60d</v>
      </c>
      <c r="R2324" s="3" t="str">
        <f t="shared" si="363"/>
        <v>Medium</v>
      </c>
      <c r="S2324" s="3" t="str">
        <f t="shared" si="364"/>
        <v>High</v>
      </c>
      <c r="T2324" s="3" t="str">
        <f t="shared" si="365"/>
        <v>Churned</v>
      </c>
      <c r="U2324" s="4">
        <f>1/(1+EXP(-(Predictive_Model!$B$5+((B2324-Predictive_Model!$B$20)/Predictive_Model!$C$20)*Predictive_Model!$D$20+((E2324-Predictive_Model!$B$21)/Predictive_Model!$C$21)*Predictive_Model!$D$21+((F2324-Predictive_Model!$B$22)/Predictive_Model!$C$22)*Predictive_Model!$D$22+((I2324-Predictive_Model!$B$23)/Predictive_Model!$C$23)*Predictive_Model!$D$23+((L2324-Predictive_Model!$B$24)/Predictive_Model!$C$24)*Predictive_Model!$D$24+((M2324-Predictive_Model!$B$25)/Predictive_Model!$C$25)*Predictive_Model!$D$25+IF(C2324="Male",Predictive_Model!$D$31,IF(C2324="Other",Predictive_Model!$D$32,0))+IF(D2324="Premium",Predictive_Model!$D$34,IF(D2324="Standard",Predictive_Model!$D$35,0))+IF(G2324="Asia",Predictive_Model!$D$37,IF(G2324="Europe",Predictive_Model!$D$38,IF(G2324="North America",Predictive_Model!$D$39,IF(G2324="Oceania",Predictive_Model!$D$40,IF(G2324="South America",Predictive_Model!$D$41,0)))))+IF(H2324="Laptop",Predictive_Model!$D$43,IF(H2324="Mobile",Predictive_Model!$D$44,IF(H2324="TV",Predictive_Model!$D$45,IF(H2324="Tablet",Predictive_Model!$D$46,0))))+IF(K2324="Crypto",Predictive_Model!$D$48,IF(K2324="Debit Card",Predictive_Model!$D$49,IF(K2324="Gift Card",Predictive_Model!$D$50,IF(K2324="PayPal",Predictive_Model!$D$51,0))))+IF(N2324="Comedy",Predictive_Model!$D$53,IF(N2324="Documentary",Predictive_Model!$D$54,IF(N2324="Drama",Predictive_Model!$D$55,IF(N2324="Horror",Predictive_Model!$D$56,IF(N2324="Romance",Predictive_Model!$D$57,IF(N2324="Sci-Fi",Predictive_Model!$D$58,0)))))))))</f>
        <v>0.98874243933630335</v>
      </c>
      <c r="V2324" s="3" t="str">
        <f t="shared" si="366"/>
        <v>Critical</v>
      </c>
      <c r="W2324" s="6">
        <f t="shared" si="367"/>
        <v>17.989999999999998</v>
      </c>
      <c r="X2324" s="3" t="str">
        <f t="shared" si="368"/>
        <v>Priority 1</v>
      </c>
      <c r="Y2324" s="3" t="str">
        <f t="shared" si="369"/>
        <v>OK</v>
      </c>
    </row>
    <row r="2325" spans="1:25" x14ac:dyDescent="0.25">
      <c r="A2325" s="3" t="str">
        <f>Raw_Data!A2325</f>
        <v>78a91b6f-0e0a-4432-b7cf-170f0d378356</v>
      </c>
      <c r="B2325" s="3">
        <f>Raw_Data!B2325</f>
        <v>31</v>
      </c>
      <c r="C2325" s="3" t="str">
        <f>Raw_Data!C2325</f>
        <v>Male</v>
      </c>
      <c r="D2325" s="3" t="str">
        <f>Raw_Data!D2325</f>
        <v>Standard</v>
      </c>
      <c r="E2325" s="3">
        <f>Raw_Data!E2325</f>
        <v>11.93</v>
      </c>
      <c r="F2325" s="3">
        <f>Raw_Data!F2325</f>
        <v>15</v>
      </c>
      <c r="G2325" s="3" t="str">
        <f>Raw_Data!G2325</f>
        <v>Africa</v>
      </c>
      <c r="H2325" s="3" t="str">
        <f>Raw_Data!H2325</f>
        <v>Tablet</v>
      </c>
      <c r="I2325" s="3">
        <f>Raw_Data!I2325</f>
        <v>13.99</v>
      </c>
      <c r="J2325" s="3">
        <f>Raw_Data!J2325</f>
        <v>0</v>
      </c>
      <c r="K2325" s="3" t="str">
        <f>Raw_Data!K2325</f>
        <v>Gift Card</v>
      </c>
      <c r="L2325" s="3">
        <f>Raw_Data!L2325</f>
        <v>4</v>
      </c>
      <c r="M2325" s="3">
        <f>Raw_Data!M2325</f>
        <v>0.75</v>
      </c>
      <c r="N2325" s="3" t="str">
        <f>Raw_Data!N2325</f>
        <v>Horror</v>
      </c>
      <c r="O2325" s="3" t="str">
        <f t="shared" si="360"/>
        <v>25-34</v>
      </c>
      <c r="P2325" s="3" t="str">
        <f t="shared" si="361"/>
        <v>10-24h</v>
      </c>
      <c r="Q2325" s="3" t="str">
        <f t="shared" si="362"/>
        <v>8-21d</v>
      </c>
      <c r="R2325" s="3" t="str">
        <f t="shared" si="363"/>
        <v>Medium</v>
      </c>
      <c r="S2325" s="3" t="str">
        <f t="shared" si="364"/>
        <v>Mid</v>
      </c>
      <c r="T2325" s="3" t="str">
        <f t="shared" si="365"/>
        <v>Active</v>
      </c>
      <c r="U2325" s="4">
        <f>1/(1+EXP(-(Predictive_Model!$B$5+((B2325-Predictive_Model!$B$20)/Predictive_Model!$C$20)*Predictive_Model!$D$20+((E2325-Predictive_Model!$B$21)/Predictive_Model!$C$21)*Predictive_Model!$D$21+((F2325-Predictive_Model!$B$22)/Predictive_Model!$C$22)*Predictive_Model!$D$22+((I2325-Predictive_Model!$B$23)/Predictive_Model!$C$23)*Predictive_Model!$D$23+((L2325-Predictive_Model!$B$24)/Predictive_Model!$C$24)*Predictive_Model!$D$24+((M2325-Predictive_Model!$B$25)/Predictive_Model!$C$25)*Predictive_Model!$D$25+IF(C2325="Male",Predictive_Model!$D$31,IF(C2325="Other",Predictive_Model!$D$32,0))+IF(D2325="Premium",Predictive_Model!$D$34,IF(D2325="Standard",Predictive_Model!$D$35,0))+IF(G2325="Asia",Predictive_Model!$D$37,IF(G2325="Europe",Predictive_Model!$D$38,IF(G2325="North America",Predictive_Model!$D$39,IF(G2325="Oceania",Predictive_Model!$D$40,IF(G2325="South America",Predictive_Model!$D$41,0)))))+IF(H2325="Laptop",Predictive_Model!$D$43,IF(H2325="Mobile",Predictive_Model!$D$44,IF(H2325="TV",Predictive_Model!$D$45,IF(H2325="Tablet",Predictive_Model!$D$46,0))))+IF(K2325="Crypto",Predictive_Model!$D$48,IF(K2325="Debit Card",Predictive_Model!$D$49,IF(K2325="Gift Card",Predictive_Model!$D$50,IF(K2325="PayPal",Predictive_Model!$D$51,0))))+IF(N2325="Comedy",Predictive_Model!$D$53,IF(N2325="Documentary",Predictive_Model!$D$54,IF(N2325="Drama",Predictive_Model!$D$55,IF(N2325="Horror",Predictive_Model!$D$56,IF(N2325="Romance",Predictive_Model!$D$57,IF(N2325="Sci-Fi",Predictive_Model!$D$58,0)))))))))</f>
        <v>0.44695540811156265</v>
      </c>
      <c r="V2325" s="3" t="str">
        <f t="shared" si="366"/>
        <v>Medium</v>
      </c>
      <c r="W2325" s="6">
        <f t="shared" si="367"/>
        <v>6.2529061594807613</v>
      </c>
      <c r="X2325" s="3" t="str">
        <f t="shared" si="368"/>
        <v>Monitor</v>
      </c>
      <c r="Y2325" s="3" t="str">
        <f t="shared" si="369"/>
        <v>OK</v>
      </c>
    </row>
    <row r="2326" spans="1:25" x14ac:dyDescent="0.25">
      <c r="A2326" s="3" t="str">
        <f>Raw_Data!A2326</f>
        <v>ce4be12e-c15f-46e0-8026-f3e4935d04b4</v>
      </c>
      <c r="B2326" s="3">
        <f>Raw_Data!B2326</f>
        <v>60</v>
      </c>
      <c r="C2326" s="3" t="str">
        <f>Raw_Data!C2326</f>
        <v>Male</v>
      </c>
      <c r="D2326" s="3" t="str">
        <f>Raw_Data!D2326</f>
        <v>Premium</v>
      </c>
      <c r="E2326" s="3">
        <f>Raw_Data!E2326</f>
        <v>7.25</v>
      </c>
      <c r="F2326" s="3">
        <f>Raw_Data!F2326</f>
        <v>35</v>
      </c>
      <c r="G2326" s="3" t="str">
        <f>Raw_Data!G2326</f>
        <v>Asia</v>
      </c>
      <c r="H2326" s="3" t="str">
        <f>Raw_Data!H2326</f>
        <v>TV</v>
      </c>
      <c r="I2326" s="3">
        <f>Raw_Data!I2326</f>
        <v>17.989999999999998</v>
      </c>
      <c r="J2326" s="3">
        <f>Raw_Data!J2326</f>
        <v>0</v>
      </c>
      <c r="K2326" s="3" t="str">
        <f>Raw_Data!K2326</f>
        <v>Debit Card</v>
      </c>
      <c r="L2326" s="3">
        <f>Raw_Data!L2326</f>
        <v>5</v>
      </c>
      <c r="M2326" s="3">
        <f>Raw_Data!M2326</f>
        <v>0.2</v>
      </c>
      <c r="N2326" s="3" t="str">
        <f>Raw_Data!N2326</f>
        <v>Sci-Fi</v>
      </c>
      <c r="O2326" s="3" t="str">
        <f t="shared" si="360"/>
        <v>55-70</v>
      </c>
      <c r="P2326" s="3" t="str">
        <f t="shared" si="361"/>
        <v>&lt;10h</v>
      </c>
      <c r="Q2326" s="3" t="str">
        <f t="shared" si="362"/>
        <v>22-45d</v>
      </c>
      <c r="R2326" s="3" t="str">
        <f t="shared" si="363"/>
        <v>Medium</v>
      </c>
      <c r="S2326" s="3" t="str">
        <f t="shared" si="364"/>
        <v>High</v>
      </c>
      <c r="T2326" s="3" t="str">
        <f t="shared" si="365"/>
        <v>Active</v>
      </c>
      <c r="U2326" s="4">
        <f>1/(1+EXP(-(Predictive_Model!$B$5+((B2326-Predictive_Model!$B$20)/Predictive_Model!$C$20)*Predictive_Model!$D$20+((E2326-Predictive_Model!$B$21)/Predictive_Model!$C$21)*Predictive_Model!$D$21+((F2326-Predictive_Model!$B$22)/Predictive_Model!$C$22)*Predictive_Model!$D$22+((I2326-Predictive_Model!$B$23)/Predictive_Model!$C$23)*Predictive_Model!$D$23+((L2326-Predictive_Model!$B$24)/Predictive_Model!$C$24)*Predictive_Model!$D$24+((M2326-Predictive_Model!$B$25)/Predictive_Model!$C$25)*Predictive_Model!$D$25+IF(C2326="Male",Predictive_Model!$D$31,IF(C2326="Other",Predictive_Model!$D$32,0))+IF(D2326="Premium",Predictive_Model!$D$34,IF(D2326="Standard",Predictive_Model!$D$35,0))+IF(G2326="Asia",Predictive_Model!$D$37,IF(G2326="Europe",Predictive_Model!$D$38,IF(G2326="North America",Predictive_Model!$D$39,IF(G2326="Oceania",Predictive_Model!$D$40,IF(G2326="South America",Predictive_Model!$D$41,0)))))+IF(H2326="Laptop",Predictive_Model!$D$43,IF(H2326="Mobile",Predictive_Model!$D$44,IF(H2326="TV",Predictive_Model!$D$45,IF(H2326="Tablet",Predictive_Model!$D$46,0))))+IF(K2326="Crypto",Predictive_Model!$D$48,IF(K2326="Debit Card",Predictive_Model!$D$49,IF(K2326="Gift Card",Predictive_Model!$D$50,IF(K2326="PayPal",Predictive_Model!$D$51,0))))+IF(N2326="Comedy",Predictive_Model!$D$53,IF(N2326="Documentary",Predictive_Model!$D$54,IF(N2326="Drama",Predictive_Model!$D$55,IF(N2326="Horror",Predictive_Model!$D$56,IF(N2326="Romance",Predictive_Model!$D$57,IF(N2326="Sci-Fi",Predictive_Model!$D$58,0)))))))))</f>
        <v>0.46486951906385809</v>
      </c>
      <c r="V2326" s="3" t="str">
        <f t="shared" si="366"/>
        <v>Medium</v>
      </c>
      <c r="W2326" s="6">
        <f t="shared" si="367"/>
        <v>8.3630026479588064</v>
      </c>
      <c r="X2326" s="3" t="str">
        <f t="shared" si="368"/>
        <v>Monitor</v>
      </c>
      <c r="Y2326" s="3" t="str">
        <f t="shared" si="369"/>
        <v>OK</v>
      </c>
    </row>
    <row r="2327" spans="1:25" x14ac:dyDescent="0.25">
      <c r="A2327" s="3" t="str">
        <f>Raw_Data!A2327</f>
        <v>1c8ec967-8010-404b-b7d6-767a09e543bc</v>
      </c>
      <c r="B2327" s="3">
        <f>Raw_Data!B2327</f>
        <v>64</v>
      </c>
      <c r="C2327" s="3" t="str">
        <f>Raw_Data!C2327</f>
        <v>Male</v>
      </c>
      <c r="D2327" s="3" t="str">
        <f>Raw_Data!D2327</f>
        <v>Basic</v>
      </c>
      <c r="E2327" s="3">
        <f>Raw_Data!E2327</f>
        <v>6.68</v>
      </c>
      <c r="F2327" s="3">
        <f>Raw_Data!F2327</f>
        <v>24</v>
      </c>
      <c r="G2327" s="3" t="str">
        <f>Raw_Data!G2327</f>
        <v>Asia</v>
      </c>
      <c r="H2327" s="3" t="str">
        <f>Raw_Data!H2327</f>
        <v>Laptop</v>
      </c>
      <c r="I2327" s="3">
        <f>Raw_Data!I2327</f>
        <v>8.99</v>
      </c>
      <c r="J2327" s="3">
        <f>Raw_Data!J2327</f>
        <v>1</v>
      </c>
      <c r="K2327" s="3" t="str">
        <f>Raw_Data!K2327</f>
        <v>Crypto</v>
      </c>
      <c r="L2327" s="3">
        <f>Raw_Data!L2327</f>
        <v>2</v>
      </c>
      <c r="M2327" s="3">
        <f>Raw_Data!M2327</f>
        <v>0.27</v>
      </c>
      <c r="N2327" s="3" t="str">
        <f>Raw_Data!N2327</f>
        <v>Horror</v>
      </c>
      <c r="O2327" s="3" t="str">
        <f t="shared" si="360"/>
        <v>55-70</v>
      </c>
      <c r="P2327" s="3" t="str">
        <f t="shared" si="361"/>
        <v>&lt;10h</v>
      </c>
      <c r="Q2327" s="3" t="str">
        <f t="shared" si="362"/>
        <v>22-45d</v>
      </c>
      <c r="R2327" s="3" t="str">
        <f t="shared" si="363"/>
        <v>Medium</v>
      </c>
      <c r="S2327" s="3" t="str">
        <f t="shared" si="364"/>
        <v>Low</v>
      </c>
      <c r="T2327" s="3" t="str">
        <f t="shared" si="365"/>
        <v>Churned</v>
      </c>
      <c r="U2327" s="4">
        <f>1/(1+EXP(-(Predictive_Model!$B$5+((B2327-Predictive_Model!$B$20)/Predictive_Model!$C$20)*Predictive_Model!$D$20+((E2327-Predictive_Model!$B$21)/Predictive_Model!$C$21)*Predictive_Model!$D$21+((F2327-Predictive_Model!$B$22)/Predictive_Model!$C$22)*Predictive_Model!$D$22+((I2327-Predictive_Model!$B$23)/Predictive_Model!$C$23)*Predictive_Model!$D$23+((L2327-Predictive_Model!$B$24)/Predictive_Model!$C$24)*Predictive_Model!$D$24+((M2327-Predictive_Model!$B$25)/Predictive_Model!$C$25)*Predictive_Model!$D$25+IF(C2327="Male",Predictive_Model!$D$31,IF(C2327="Other",Predictive_Model!$D$32,0))+IF(D2327="Premium",Predictive_Model!$D$34,IF(D2327="Standard",Predictive_Model!$D$35,0))+IF(G2327="Asia",Predictive_Model!$D$37,IF(G2327="Europe",Predictive_Model!$D$38,IF(G2327="North America",Predictive_Model!$D$39,IF(G2327="Oceania",Predictive_Model!$D$40,IF(G2327="South America",Predictive_Model!$D$41,0)))))+IF(H2327="Laptop",Predictive_Model!$D$43,IF(H2327="Mobile",Predictive_Model!$D$44,IF(H2327="TV",Predictive_Model!$D$45,IF(H2327="Tablet",Predictive_Model!$D$46,0))))+IF(K2327="Crypto",Predictive_Model!$D$48,IF(K2327="Debit Card",Predictive_Model!$D$49,IF(K2327="Gift Card",Predictive_Model!$D$50,IF(K2327="PayPal",Predictive_Model!$D$51,0))))+IF(N2327="Comedy",Predictive_Model!$D$53,IF(N2327="Documentary",Predictive_Model!$D$54,IF(N2327="Drama",Predictive_Model!$D$55,IF(N2327="Horror",Predictive_Model!$D$56,IF(N2327="Romance",Predictive_Model!$D$57,IF(N2327="Sci-Fi",Predictive_Model!$D$58,0)))))))))</f>
        <v>0.98563876680118334</v>
      </c>
      <c r="V2327" s="3" t="str">
        <f t="shared" si="366"/>
        <v>Critical</v>
      </c>
      <c r="W2327" s="6">
        <f t="shared" si="367"/>
        <v>8.99</v>
      </c>
      <c r="X2327" s="3" t="str">
        <f t="shared" si="368"/>
        <v>Priority 2</v>
      </c>
      <c r="Y2327" s="3" t="str">
        <f t="shared" si="369"/>
        <v>OK</v>
      </c>
    </row>
    <row r="2328" spans="1:25" x14ac:dyDescent="0.25">
      <c r="A2328" s="3" t="str">
        <f>Raw_Data!A2328</f>
        <v>a35353ba-7e5d-4a4e-b1e2-851b4ce3ed64</v>
      </c>
      <c r="B2328" s="3">
        <f>Raw_Data!B2328</f>
        <v>53</v>
      </c>
      <c r="C2328" s="3" t="str">
        <f>Raw_Data!C2328</f>
        <v>Male</v>
      </c>
      <c r="D2328" s="3" t="str">
        <f>Raw_Data!D2328</f>
        <v>Basic</v>
      </c>
      <c r="E2328" s="3">
        <f>Raw_Data!E2328</f>
        <v>6.64</v>
      </c>
      <c r="F2328" s="3">
        <f>Raw_Data!F2328</f>
        <v>37</v>
      </c>
      <c r="G2328" s="3" t="str">
        <f>Raw_Data!G2328</f>
        <v>Africa</v>
      </c>
      <c r="H2328" s="3" t="str">
        <f>Raw_Data!H2328</f>
        <v>Desktop</v>
      </c>
      <c r="I2328" s="3">
        <f>Raw_Data!I2328</f>
        <v>8.99</v>
      </c>
      <c r="J2328" s="3">
        <f>Raw_Data!J2328</f>
        <v>1</v>
      </c>
      <c r="K2328" s="3" t="str">
        <f>Raw_Data!K2328</f>
        <v>Credit Card</v>
      </c>
      <c r="L2328" s="3">
        <f>Raw_Data!L2328</f>
        <v>5</v>
      </c>
      <c r="M2328" s="3">
        <f>Raw_Data!M2328</f>
        <v>0.17</v>
      </c>
      <c r="N2328" s="3" t="str">
        <f>Raw_Data!N2328</f>
        <v>Documentary</v>
      </c>
      <c r="O2328" s="3" t="str">
        <f t="shared" si="360"/>
        <v>45-54</v>
      </c>
      <c r="P2328" s="3" t="str">
        <f t="shared" si="361"/>
        <v>&lt;10h</v>
      </c>
      <c r="Q2328" s="3" t="str">
        <f t="shared" si="362"/>
        <v>22-45d</v>
      </c>
      <c r="R2328" s="3" t="str">
        <f t="shared" si="363"/>
        <v>Medium</v>
      </c>
      <c r="S2328" s="3" t="str">
        <f t="shared" si="364"/>
        <v>Low</v>
      </c>
      <c r="T2328" s="3" t="str">
        <f t="shared" si="365"/>
        <v>Churned</v>
      </c>
      <c r="U2328" s="4">
        <f>1/(1+EXP(-(Predictive_Model!$B$5+((B2328-Predictive_Model!$B$20)/Predictive_Model!$C$20)*Predictive_Model!$D$20+((E2328-Predictive_Model!$B$21)/Predictive_Model!$C$21)*Predictive_Model!$D$21+((F2328-Predictive_Model!$B$22)/Predictive_Model!$C$22)*Predictive_Model!$D$22+((I2328-Predictive_Model!$B$23)/Predictive_Model!$C$23)*Predictive_Model!$D$23+((L2328-Predictive_Model!$B$24)/Predictive_Model!$C$24)*Predictive_Model!$D$24+((M2328-Predictive_Model!$B$25)/Predictive_Model!$C$25)*Predictive_Model!$D$25+IF(C2328="Male",Predictive_Model!$D$31,IF(C2328="Other",Predictive_Model!$D$32,0))+IF(D2328="Premium",Predictive_Model!$D$34,IF(D2328="Standard",Predictive_Model!$D$35,0))+IF(G2328="Asia",Predictive_Model!$D$37,IF(G2328="Europe",Predictive_Model!$D$38,IF(G2328="North America",Predictive_Model!$D$39,IF(G2328="Oceania",Predictive_Model!$D$40,IF(G2328="South America",Predictive_Model!$D$41,0)))))+IF(H2328="Laptop",Predictive_Model!$D$43,IF(H2328="Mobile",Predictive_Model!$D$44,IF(H2328="TV",Predictive_Model!$D$45,IF(H2328="Tablet",Predictive_Model!$D$46,0))))+IF(K2328="Crypto",Predictive_Model!$D$48,IF(K2328="Debit Card",Predictive_Model!$D$49,IF(K2328="Gift Card",Predictive_Model!$D$50,IF(K2328="PayPal",Predictive_Model!$D$51,0))))+IF(N2328="Comedy",Predictive_Model!$D$53,IF(N2328="Documentary",Predictive_Model!$D$54,IF(N2328="Drama",Predictive_Model!$D$55,IF(N2328="Horror",Predictive_Model!$D$56,IF(N2328="Romance",Predictive_Model!$D$57,IF(N2328="Sci-Fi",Predictive_Model!$D$58,0)))))))))</f>
        <v>0.98066309650716532</v>
      </c>
      <c r="V2328" s="3" t="str">
        <f t="shared" si="366"/>
        <v>Critical</v>
      </c>
      <c r="W2328" s="6">
        <f t="shared" si="367"/>
        <v>8.99</v>
      </c>
      <c r="X2328" s="3" t="str">
        <f t="shared" si="368"/>
        <v>Priority 2</v>
      </c>
      <c r="Y2328" s="3" t="str">
        <f t="shared" si="369"/>
        <v>OK</v>
      </c>
    </row>
    <row r="2329" spans="1:25" x14ac:dyDescent="0.25">
      <c r="A2329" s="3" t="str">
        <f>Raw_Data!A2329</f>
        <v>ab117f6f-73fc-4211-b264-db6211bd97f3</v>
      </c>
      <c r="B2329" s="3">
        <f>Raw_Data!B2329</f>
        <v>21</v>
      </c>
      <c r="C2329" s="3" t="str">
        <f>Raw_Data!C2329</f>
        <v>Female</v>
      </c>
      <c r="D2329" s="3" t="str">
        <f>Raw_Data!D2329</f>
        <v>Standard</v>
      </c>
      <c r="E2329" s="3">
        <f>Raw_Data!E2329</f>
        <v>8.6</v>
      </c>
      <c r="F2329" s="3">
        <f>Raw_Data!F2329</f>
        <v>46</v>
      </c>
      <c r="G2329" s="3" t="str">
        <f>Raw_Data!G2329</f>
        <v>Europe</v>
      </c>
      <c r="H2329" s="3" t="str">
        <f>Raw_Data!H2329</f>
        <v>Mobile</v>
      </c>
      <c r="I2329" s="3">
        <f>Raw_Data!I2329</f>
        <v>13.99</v>
      </c>
      <c r="J2329" s="3">
        <f>Raw_Data!J2329</f>
        <v>0</v>
      </c>
      <c r="K2329" s="3" t="str">
        <f>Raw_Data!K2329</f>
        <v>PayPal</v>
      </c>
      <c r="L2329" s="3">
        <f>Raw_Data!L2329</f>
        <v>4</v>
      </c>
      <c r="M2329" s="3">
        <f>Raw_Data!M2329</f>
        <v>0.18</v>
      </c>
      <c r="N2329" s="3" t="str">
        <f>Raw_Data!N2329</f>
        <v>Action</v>
      </c>
      <c r="O2329" s="3" t="str">
        <f t="shared" si="360"/>
        <v>18-24</v>
      </c>
      <c r="P2329" s="3" t="str">
        <f t="shared" si="361"/>
        <v>&lt;10h</v>
      </c>
      <c r="Q2329" s="3" t="str">
        <f t="shared" si="362"/>
        <v>46-60d</v>
      </c>
      <c r="R2329" s="3" t="str">
        <f t="shared" si="363"/>
        <v>Low</v>
      </c>
      <c r="S2329" s="3" t="str">
        <f t="shared" si="364"/>
        <v>Mid</v>
      </c>
      <c r="T2329" s="3" t="str">
        <f t="shared" si="365"/>
        <v>Active</v>
      </c>
      <c r="U2329" s="4">
        <f>1/(1+EXP(-(Predictive_Model!$B$5+((B2329-Predictive_Model!$B$20)/Predictive_Model!$C$20)*Predictive_Model!$D$20+((E2329-Predictive_Model!$B$21)/Predictive_Model!$C$21)*Predictive_Model!$D$21+((F2329-Predictive_Model!$B$22)/Predictive_Model!$C$22)*Predictive_Model!$D$22+((I2329-Predictive_Model!$B$23)/Predictive_Model!$C$23)*Predictive_Model!$D$23+((L2329-Predictive_Model!$B$24)/Predictive_Model!$C$24)*Predictive_Model!$D$24+((M2329-Predictive_Model!$B$25)/Predictive_Model!$C$25)*Predictive_Model!$D$25+IF(C2329="Male",Predictive_Model!$D$31,IF(C2329="Other",Predictive_Model!$D$32,0))+IF(D2329="Premium",Predictive_Model!$D$34,IF(D2329="Standard",Predictive_Model!$D$35,0))+IF(G2329="Asia",Predictive_Model!$D$37,IF(G2329="Europe",Predictive_Model!$D$38,IF(G2329="North America",Predictive_Model!$D$39,IF(G2329="Oceania",Predictive_Model!$D$40,IF(G2329="South America",Predictive_Model!$D$41,0)))))+IF(H2329="Laptop",Predictive_Model!$D$43,IF(H2329="Mobile",Predictive_Model!$D$44,IF(H2329="TV",Predictive_Model!$D$45,IF(H2329="Tablet",Predictive_Model!$D$46,0))))+IF(K2329="Crypto",Predictive_Model!$D$48,IF(K2329="Debit Card",Predictive_Model!$D$49,IF(K2329="Gift Card",Predictive_Model!$D$50,IF(K2329="PayPal",Predictive_Model!$D$51,0))))+IF(N2329="Comedy",Predictive_Model!$D$53,IF(N2329="Documentary",Predictive_Model!$D$54,IF(N2329="Drama",Predictive_Model!$D$55,IF(N2329="Horror",Predictive_Model!$D$56,IF(N2329="Romance",Predictive_Model!$D$57,IF(N2329="Sci-Fi",Predictive_Model!$D$58,0)))))))))</f>
        <v>0.99692694416723537</v>
      </c>
      <c r="V2329" s="3" t="str">
        <f t="shared" si="366"/>
        <v>Critical</v>
      </c>
      <c r="W2329" s="6">
        <f t="shared" si="367"/>
        <v>13.947007948899623</v>
      </c>
      <c r="X2329" s="3" t="str">
        <f t="shared" si="368"/>
        <v>Priority 2</v>
      </c>
      <c r="Y2329" s="3" t="str">
        <f t="shared" si="369"/>
        <v>OK</v>
      </c>
    </row>
    <row r="2330" spans="1:25" x14ac:dyDescent="0.25">
      <c r="A2330" s="3" t="str">
        <f>Raw_Data!A2330</f>
        <v>a060eae1-66cc-4f52-9aef-d512ccc77f47</v>
      </c>
      <c r="B2330" s="3">
        <f>Raw_Data!B2330</f>
        <v>45</v>
      </c>
      <c r="C2330" s="3" t="str">
        <f>Raw_Data!C2330</f>
        <v>Other</v>
      </c>
      <c r="D2330" s="3" t="str">
        <f>Raw_Data!D2330</f>
        <v>Standard</v>
      </c>
      <c r="E2330" s="3">
        <f>Raw_Data!E2330</f>
        <v>25.59</v>
      </c>
      <c r="F2330" s="3">
        <f>Raw_Data!F2330</f>
        <v>22</v>
      </c>
      <c r="G2330" s="3" t="str">
        <f>Raw_Data!G2330</f>
        <v>Europe</v>
      </c>
      <c r="H2330" s="3" t="str">
        <f>Raw_Data!H2330</f>
        <v>TV</v>
      </c>
      <c r="I2330" s="3">
        <f>Raw_Data!I2330</f>
        <v>13.99</v>
      </c>
      <c r="J2330" s="3">
        <f>Raw_Data!J2330</f>
        <v>0</v>
      </c>
      <c r="K2330" s="3" t="str">
        <f>Raw_Data!K2330</f>
        <v>Credit Card</v>
      </c>
      <c r="L2330" s="3">
        <f>Raw_Data!L2330</f>
        <v>2</v>
      </c>
      <c r="M2330" s="3">
        <f>Raw_Data!M2330</f>
        <v>1.1100000000000001</v>
      </c>
      <c r="N2330" s="3" t="str">
        <f>Raw_Data!N2330</f>
        <v>Sci-Fi</v>
      </c>
      <c r="O2330" s="3" t="str">
        <f t="shared" si="360"/>
        <v>45-54</v>
      </c>
      <c r="P2330" s="3" t="str">
        <f t="shared" si="361"/>
        <v>25-49h</v>
      </c>
      <c r="Q2330" s="3" t="str">
        <f t="shared" si="362"/>
        <v>22-45d</v>
      </c>
      <c r="R2330" s="3" t="str">
        <f t="shared" si="363"/>
        <v>Medium</v>
      </c>
      <c r="S2330" s="3" t="str">
        <f t="shared" si="364"/>
        <v>Mid</v>
      </c>
      <c r="T2330" s="3" t="str">
        <f t="shared" si="365"/>
        <v>Active</v>
      </c>
      <c r="U2330" s="4">
        <f>1/(1+EXP(-(Predictive_Model!$B$5+((B2330-Predictive_Model!$B$20)/Predictive_Model!$C$20)*Predictive_Model!$D$20+((E2330-Predictive_Model!$B$21)/Predictive_Model!$C$21)*Predictive_Model!$D$21+((F2330-Predictive_Model!$B$22)/Predictive_Model!$C$22)*Predictive_Model!$D$22+((I2330-Predictive_Model!$B$23)/Predictive_Model!$C$23)*Predictive_Model!$D$23+((L2330-Predictive_Model!$B$24)/Predictive_Model!$C$24)*Predictive_Model!$D$24+((M2330-Predictive_Model!$B$25)/Predictive_Model!$C$25)*Predictive_Model!$D$25+IF(C2330="Male",Predictive_Model!$D$31,IF(C2330="Other",Predictive_Model!$D$32,0))+IF(D2330="Premium",Predictive_Model!$D$34,IF(D2330="Standard",Predictive_Model!$D$35,0))+IF(G2330="Asia",Predictive_Model!$D$37,IF(G2330="Europe",Predictive_Model!$D$38,IF(G2330="North America",Predictive_Model!$D$39,IF(G2330="Oceania",Predictive_Model!$D$40,IF(G2330="South America",Predictive_Model!$D$41,0)))))+IF(H2330="Laptop",Predictive_Model!$D$43,IF(H2330="Mobile",Predictive_Model!$D$44,IF(H2330="TV",Predictive_Model!$D$45,IF(H2330="Tablet",Predictive_Model!$D$46,0))))+IF(K2330="Crypto",Predictive_Model!$D$48,IF(K2330="Debit Card",Predictive_Model!$D$49,IF(K2330="Gift Card",Predictive_Model!$D$50,IF(K2330="PayPal",Predictive_Model!$D$51,0))))+IF(N2330="Comedy",Predictive_Model!$D$53,IF(N2330="Documentary",Predictive_Model!$D$54,IF(N2330="Drama",Predictive_Model!$D$55,IF(N2330="Horror",Predictive_Model!$D$56,IF(N2330="Romance",Predictive_Model!$D$57,IF(N2330="Sci-Fi",Predictive_Model!$D$58,0)))))))))</f>
        <v>9.0335431724907836E-3</v>
      </c>
      <c r="V2330" s="3" t="str">
        <f t="shared" si="366"/>
        <v>Low</v>
      </c>
      <c r="W2330" s="6">
        <f t="shared" si="367"/>
        <v>0.12637926898314605</v>
      </c>
      <c r="X2330" s="3" t="str">
        <f t="shared" si="368"/>
        <v>Monitor</v>
      </c>
      <c r="Y2330" s="3" t="str">
        <f t="shared" si="369"/>
        <v>OK</v>
      </c>
    </row>
    <row r="2331" spans="1:25" x14ac:dyDescent="0.25">
      <c r="A2331" s="3" t="str">
        <f>Raw_Data!A2331</f>
        <v>1663f5da-a60e-41d7-a9ae-5704f4c7a196</v>
      </c>
      <c r="B2331" s="3">
        <f>Raw_Data!B2331</f>
        <v>37</v>
      </c>
      <c r="C2331" s="3" t="str">
        <f>Raw_Data!C2331</f>
        <v>Male</v>
      </c>
      <c r="D2331" s="3" t="str">
        <f>Raw_Data!D2331</f>
        <v>Basic</v>
      </c>
      <c r="E2331" s="3">
        <f>Raw_Data!E2331</f>
        <v>11.52</v>
      </c>
      <c r="F2331" s="3">
        <f>Raw_Data!F2331</f>
        <v>38</v>
      </c>
      <c r="G2331" s="3" t="str">
        <f>Raw_Data!G2331</f>
        <v>Oceania</v>
      </c>
      <c r="H2331" s="3" t="str">
        <f>Raw_Data!H2331</f>
        <v>TV</v>
      </c>
      <c r="I2331" s="3">
        <f>Raw_Data!I2331</f>
        <v>8.99</v>
      </c>
      <c r="J2331" s="3">
        <f>Raw_Data!J2331</f>
        <v>1</v>
      </c>
      <c r="K2331" s="3" t="str">
        <f>Raw_Data!K2331</f>
        <v>PayPal</v>
      </c>
      <c r="L2331" s="3">
        <f>Raw_Data!L2331</f>
        <v>4</v>
      </c>
      <c r="M2331" s="3">
        <f>Raw_Data!M2331</f>
        <v>0.3</v>
      </c>
      <c r="N2331" s="3" t="str">
        <f>Raw_Data!N2331</f>
        <v>Action</v>
      </c>
      <c r="O2331" s="3" t="str">
        <f t="shared" si="360"/>
        <v>35-44</v>
      </c>
      <c r="P2331" s="3" t="str">
        <f t="shared" si="361"/>
        <v>10-24h</v>
      </c>
      <c r="Q2331" s="3" t="str">
        <f t="shared" si="362"/>
        <v>22-45d</v>
      </c>
      <c r="R2331" s="3" t="str">
        <f t="shared" si="363"/>
        <v>Medium</v>
      </c>
      <c r="S2331" s="3" t="str">
        <f t="shared" si="364"/>
        <v>Low</v>
      </c>
      <c r="T2331" s="3" t="str">
        <f t="shared" si="365"/>
        <v>Churned</v>
      </c>
      <c r="U2331" s="4">
        <f>1/(1+EXP(-(Predictive_Model!$B$5+((B2331-Predictive_Model!$B$20)/Predictive_Model!$C$20)*Predictive_Model!$D$20+((E2331-Predictive_Model!$B$21)/Predictive_Model!$C$21)*Predictive_Model!$D$21+((F2331-Predictive_Model!$B$22)/Predictive_Model!$C$22)*Predictive_Model!$D$22+((I2331-Predictive_Model!$B$23)/Predictive_Model!$C$23)*Predictive_Model!$D$23+((L2331-Predictive_Model!$B$24)/Predictive_Model!$C$24)*Predictive_Model!$D$24+((M2331-Predictive_Model!$B$25)/Predictive_Model!$C$25)*Predictive_Model!$D$25+IF(C2331="Male",Predictive_Model!$D$31,IF(C2331="Other",Predictive_Model!$D$32,0))+IF(D2331="Premium",Predictive_Model!$D$34,IF(D2331="Standard",Predictive_Model!$D$35,0))+IF(G2331="Asia",Predictive_Model!$D$37,IF(G2331="Europe",Predictive_Model!$D$38,IF(G2331="North America",Predictive_Model!$D$39,IF(G2331="Oceania",Predictive_Model!$D$40,IF(G2331="South America",Predictive_Model!$D$41,0)))))+IF(H2331="Laptop",Predictive_Model!$D$43,IF(H2331="Mobile",Predictive_Model!$D$44,IF(H2331="TV",Predictive_Model!$D$45,IF(H2331="Tablet",Predictive_Model!$D$46,0))))+IF(K2331="Crypto",Predictive_Model!$D$48,IF(K2331="Debit Card",Predictive_Model!$D$49,IF(K2331="Gift Card",Predictive_Model!$D$50,IF(K2331="PayPal",Predictive_Model!$D$51,0))))+IF(N2331="Comedy",Predictive_Model!$D$53,IF(N2331="Documentary",Predictive_Model!$D$54,IF(N2331="Drama",Predictive_Model!$D$55,IF(N2331="Horror",Predictive_Model!$D$56,IF(N2331="Romance",Predictive_Model!$D$57,IF(N2331="Sci-Fi",Predictive_Model!$D$58,0)))))))))</f>
        <v>0.9471894206662943</v>
      </c>
      <c r="V2331" s="3" t="str">
        <f t="shared" si="366"/>
        <v>Critical</v>
      </c>
      <c r="W2331" s="6">
        <f t="shared" si="367"/>
        <v>8.99</v>
      </c>
      <c r="X2331" s="3" t="str">
        <f t="shared" si="368"/>
        <v>Priority 2</v>
      </c>
      <c r="Y2331" s="3" t="str">
        <f t="shared" si="369"/>
        <v>OK</v>
      </c>
    </row>
    <row r="2332" spans="1:25" x14ac:dyDescent="0.25">
      <c r="A2332" s="3" t="str">
        <f>Raw_Data!A2332</f>
        <v>24be0465-3bee-4952-bc5b-8b0227a6baaa</v>
      </c>
      <c r="B2332" s="3">
        <f>Raw_Data!B2332</f>
        <v>18</v>
      </c>
      <c r="C2332" s="3" t="str">
        <f>Raw_Data!C2332</f>
        <v>Female</v>
      </c>
      <c r="D2332" s="3" t="str">
        <f>Raw_Data!D2332</f>
        <v>Basic</v>
      </c>
      <c r="E2332" s="3">
        <f>Raw_Data!E2332</f>
        <v>47.29</v>
      </c>
      <c r="F2332" s="3">
        <f>Raw_Data!F2332</f>
        <v>23</v>
      </c>
      <c r="G2332" s="3" t="str">
        <f>Raw_Data!G2332</f>
        <v>Asia</v>
      </c>
      <c r="H2332" s="3" t="str">
        <f>Raw_Data!H2332</f>
        <v>TV</v>
      </c>
      <c r="I2332" s="3">
        <f>Raw_Data!I2332</f>
        <v>8.99</v>
      </c>
      <c r="J2332" s="3">
        <f>Raw_Data!J2332</f>
        <v>0</v>
      </c>
      <c r="K2332" s="3" t="str">
        <f>Raw_Data!K2332</f>
        <v>PayPal</v>
      </c>
      <c r="L2332" s="3">
        <f>Raw_Data!L2332</f>
        <v>3</v>
      </c>
      <c r="M2332" s="3">
        <f>Raw_Data!M2332</f>
        <v>1.97</v>
      </c>
      <c r="N2332" s="3" t="str">
        <f>Raw_Data!N2332</f>
        <v>Romance</v>
      </c>
      <c r="O2332" s="3" t="str">
        <f t="shared" si="360"/>
        <v>18-24</v>
      </c>
      <c r="P2332" s="3" t="str">
        <f t="shared" si="361"/>
        <v>25-49h</v>
      </c>
      <c r="Q2332" s="3" t="str">
        <f t="shared" si="362"/>
        <v>22-45d</v>
      </c>
      <c r="R2332" s="3" t="str">
        <f t="shared" si="363"/>
        <v>Medium</v>
      </c>
      <c r="S2332" s="3" t="str">
        <f t="shared" si="364"/>
        <v>Low</v>
      </c>
      <c r="T2332" s="3" t="str">
        <f t="shared" si="365"/>
        <v>Active</v>
      </c>
      <c r="U2332" s="4">
        <f>1/(1+EXP(-(Predictive_Model!$B$5+((B2332-Predictive_Model!$B$20)/Predictive_Model!$C$20)*Predictive_Model!$D$20+((E2332-Predictive_Model!$B$21)/Predictive_Model!$C$21)*Predictive_Model!$D$21+((F2332-Predictive_Model!$B$22)/Predictive_Model!$C$22)*Predictive_Model!$D$22+((I2332-Predictive_Model!$B$23)/Predictive_Model!$C$23)*Predictive_Model!$D$23+((L2332-Predictive_Model!$B$24)/Predictive_Model!$C$24)*Predictive_Model!$D$24+((M2332-Predictive_Model!$B$25)/Predictive_Model!$C$25)*Predictive_Model!$D$25+IF(C2332="Male",Predictive_Model!$D$31,IF(C2332="Other",Predictive_Model!$D$32,0))+IF(D2332="Premium",Predictive_Model!$D$34,IF(D2332="Standard",Predictive_Model!$D$35,0))+IF(G2332="Asia",Predictive_Model!$D$37,IF(G2332="Europe",Predictive_Model!$D$38,IF(G2332="North America",Predictive_Model!$D$39,IF(G2332="Oceania",Predictive_Model!$D$40,IF(G2332="South America",Predictive_Model!$D$41,0)))))+IF(H2332="Laptop",Predictive_Model!$D$43,IF(H2332="Mobile",Predictive_Model!$D$44,IF(H2332="TV",Predictive_Model!$D$45,IF(H2332="Tablet",Predictive_Model!$D$46,0))))+IF(K2332="Crypto",Predictive_Model!$D$48,IF(K2332="Debit Card",Predictive_Model!$D$49,IF(K2332="Gift Card",Predictive_Model!$D$50,IF(K2332="PayPal",Predictive_Model!$D$51,0))))+IF(N2332="Comedy",Predictive_Model!$D$53,IF(N2332="Documentary",Predictive_Model!$D$54,IF(N2332="Drama",Predictive_Model!$D$55,IF(N2332="Horror",Predictive_Model!$D$56,IF(N2332="Romance",Predictive_Model!$D$57,IF(N2332="Sci-Fi",Predictive_Model!$D$58,0)))))))))</f>
        <v>3.316484254953343E-6</v>
      </c>
      <c r="V2332" s="3" t="str">
        <f t="shared" si="366"/>
        <v>Low</v>
      </c>
      <c r="W2332" s="6">
        <f t="shared" si="367"/>
        <v>2.9815193452030553E-5</v>
      </c>
      <c r="X2332" s="3" t="str">
        <f t="shared" si="368"/>
        <v>Monitor</v>
      </c>
      <c r="Y2332" s="3" t="str">
        <f t="shared" si="369"/>
        <v>OK</v>
      </c>
    </row>
    <row r="2333" spans="1:25" x14ac:dyDescent="0.25">
      <c r="A2333" s="3" t="str">
        <f>Raw_Data!A2333</f>
        <v>a952d34f-2ec1-4daf-9ee0-9c06351caa91</v>
      </c>
      <c r="B2333" s="3">
        <f>Raw_Data!B2333</f>
        <v>28</v>
      </c>
      <c r="C2333" s="3" t="str">
        <f>Raw_Data!C2333</f>
        <v>Female</v>
      </c>
      <c r="D2333" s="3" t="str">
        <f>Raw_Data!D2333</f>
        <v>Basic</v>
      </c>
      <c r="E2333" s="3">
        <f>Raw_Data!E2333</f>
        <v>2.66</v>
      </c>
      <c r="F2333" s="3">
        <f>Raw_Data!F2333</f>
        <v>55</v>
      </c>
      <c r="G2333" s="3" t="str">
        <f>Raw_Data!G2333</f>
        <v>Africa</v>
      </c>
      <c r="H2333" s="3" t="str">
        <f>Raw_Data!H2333</f>
        <v>Laptop</v>
      </c>
      <c r="I2333" s="3">
        <f>Raw_Data!I2333</f>
        <v>8.99</v>
      </c>
      <c r="J2333" s="3">
        <f>Raw_Data!J2333</f>
        <v>1</v>
      </c>
      <c r="K2333" s="3" t="str">
        <f>Raw_Data!K2333</f>
        <v>Crypto</v>
      </c>
      <c r="L2333" s="3">
        <f>Raw_Data!L2333</f>
        <v>5</v>
      </c>
      <c r="M2333" s="3">
        <f>Raw_Data!M2333</f>
        <v>0.05</v>
      </c>
      <c r="N2333" s="3" t="str">
        <f>Raw_Data!N2333</f>
        <v>Action</v>
      </c>
      <c r="O2333" s="3" t="str">
        <f t="shared" si="360"/>
        <v>25-34</v>
      </c>
      <c r="P2333" s="3" t="str">
        <f t="shared" si="361"/>
        <v>&lt;10h</v>
      </c>
      <c r="Q2333" s="3" t="str">
        <f t="shared" si="362"/>
        <v>46-60d</v>
      </c>
      <c r="R2333" s="3" t="str">
        <f t="shared" si="363"/>
        <v>Low</v>
      </c>
      <c r="S2333" s="3" t="str">
        <f t="shared" si="364"/>
        <v>Low</v>
      </c>
      <c r="T2333" s="3" t="str">
        <f t="shared" si="365"/>
        <v>Churned</v>
      </c>
      <c r="U2333" s="4">
        <f>1/(1+EXP(-(Predictive_Model!$B$5+((B2333-Predictive_Model!$B$20)/Predictive_Model!$C$20)*Predictive_Model!$D$20+((E2333-Predictive_Model!$B$21)/Predictive_Model!$C$21)*Predictive_Model!$D$21+((F2333-Predictive_Model!$B$22)/Predictive_Model!$C$22)*Predictive_Model!$D$22+((I2333-Predictive_Model!$B$23)/Predictive_Model!$C$23)*Predictive_Model!$D$23+((L2333-Predictive_Model!$B$24)/Predictive_Model!$C$24)*Predictive_Model!$D$24+((M2333-Predictive_Model!$B$25)/Predictive_Model!$C$25)*Predictive_Model!$D$25+IF(C2333="Male",Predictive_Model!$D$31,IF(C2333="Other",Predictive_Model!$D$32,0))+IF(D2333="Premium",Predictive_Model!$D$34,IF(D2333="Standard",Predictive_Model!$D$35,0))+IF(G2333="Asia",Predictive_Model!$D$37,IF(G2333="Europe",Predictive_Model!$D$38,IF(G2333="North America",Predictive_Model!$D$39,IF(G2333="Oceania",Predictive_Model!$D$40,IF(G2333="South America",Predictive_Model!$D$41,0)))))+IF(H2333="Laptop",Predictive_Model!$D$43,IF(H2333="Mobile",Predictive_Model!$D$44,IF(H2333="TV",Predictive_Model!$D$45,IF(H2333="Tablet",Predictive_Model!$D$46,0))))+IF(K2333="Crypto",Predictive_Model!$D$48,IF(K2333="Debit Card",Predictive_Model!$D$49,IF(K2333="Gift Card",Predictive_Model!$D$50,IF(K2333="PayPal",Predictive_Model!$D$51,0))))+IF(N2333="Comedy",Predictive_Model!$D$53,IF(N2333="Documentary",Predictive_Model!$D$54,IF(N2333="Drama",Predictive_Model!$D$55,IF(N2333="Horror",Predictive_Model!$D$56,IF(N2333="Romance",Predictive_Model!$D$57,IF(N2333="Sci-Fi",Predictive_Model!$D$58,0)))))))))</f>
        <v>0.99962987456572339</v>
      </c>
      <c r="V2333" s="3" t="str">
        <f t="shared" si="366"/>
        <v>Critical</v>
      </c>
      <c r="W2333" s="6">
        <f t="shared" si="367"/>
        <v>8.99</v>
      </c>
      <c r="X2333" s="3" t="str">
        <f t="shared" si="368"/>
        <v>Priority 2</v>
      </c>
      <c r="Y2333" s="3" t="str">
        <f t="shared" si="369"/>
        <v>OK</v>
      </c>
    </row>
    <row r="2334" spans="1:25" x14ac:dyDescent="0.25">
      <c r="A2334" s="3" t="str">
        <f>Raw_Data!A2334</f>
        <v>f7b5a5d9-ce05-4088-8839-e0ee991872ec</v>
      </c>
      <c r="B2334" s="3">
        <f>Raw_Data!B2334</f>
        <v>38</v>
      </c>
      <c r="C2334" s="3" t="str">
        <f>Raw_Data!C2334</f>
        <v>Other</v>
      </c>
      <c r="D2334" s="3" t="str">
        <f>Raw_Data!D2334</f>
        <v>Basic</v>
      </c>
      <c r="E2334" s="3">
        <f>Raw_Data!E2334</f>
        <v>8.81</v>
      </c>
      <c r="F2334" s="3">
        <f>Raw_Data!F2334</f>
        <v>1</v>
      </c>
      <c r="G2334" s="3" t="str">
        <f>Raw_Data!G2334</f>
        <v>North America</v>
      </c>
      <c r="H2334" s="3" t="str">
        <f>Raw_Data!H2334</f>
        <v>Desktop</v>
      </c>
      <c r="I2334" s="3">
        <f>Raw_Data!I2334</f>
        <v>8.99</v>
      </c>
      <c r="J2334" s="3">
        <f>Raw_Data!J2334</f>
        <v>0</v>
      </c>
      <c r="K2334" s="3" t="str">
        <f>Raw_Data!K2334</f>
        <v>Gift Card</v>
      </c>
      <c r="L2334" s="3">
        <f>Raw_Data!L2334</f>
        <v>4</v>
      </c>
      <c r="M2334" s="3">
        <f>Raw_Data!M2334</f>
        <v>4.41</v>
      </c>
      <c r="N2334" s="3" t="str">
        <f>Raw_Data!N2334</f>
        <v>Action</v>
      </c>
      <c r="O2334" s="3" t="str">
        <f t="shared" si="360"/>
        <v>35-44</v>
      </c>
      <c r="P2334" s="3" t="str">
        <f t="shared" si="361"/>
        <v>&lt;10h</v>
      </c>
      <c r="Q2334" s="3" t="str">
        <f t="shared" si="362"/>
        <v>0-7d</v>
      </c>
      <c r="R2334" s="3" t="str">
        <f t="shared" si="363"/>
        <v>Medium</v>
      </c>
      <c r="S2334" s="3" t="str">
        <f t="shared" si="364"/>
        <v>Low</v>
      </c>
      <c r="T2334" s="3" t="str">
        <f t="shared" si="365"/>
        <v>Active</v>
      </c>
      <c r="U2334" s="4">
        <f>1/(1+EXP(-(Predictive_Model!$B$5+((B2334-Predictive_Model!$B$20)/Predictive_Model!$C$20)*Predictive_Model!$D$20+((E2334-Predictive_Model!$B$21)/Predictive_Model!$C$21)*Predictive_Model!$D$21+((F2334-Predictive_Model!$B$22)/Predictive_Model!$C$22)*Predictive_Model!$D$22+((I2334-Predictive_Model!$B$23)/Predictive_Model!$C$23)*Predictive_Model!$D$23+((L2334-Predictive_Model!$B$24)/Predictive_Model!$C$24)*Predictive_Model!$D$24+((M2334-Predictive_Model!$B$25)/Predictive_Model!$C$25)*Predictive_Model!$D$25+IF(C2334="Male",Predictive_Model!$D$31,IF(C2334="Other",Predictive_Model!$D$32,0))+IF(D2334="Premium",Predictive_Model!$D$34,IF(D2334="Standard",Predictive_Model!$D$35,0))+IF(G2334="Asia",Predictive_Model!$D$37,IF(G2334="Europe",Predictive_Model!$D$38,IF(G2334="North America",Predictive_Model!$D$39,IF(G2334="Oceania",Predictive_Model!$D$40,IF(G2334="South America",Predictive_Model!$D$41,0)))))+IF(H2334="Laptop",Predictive_Model!$D$43,IF(H2334="Mobile",Predictive_Model!$D$44,IF(H2334="TV",Predictive_Model!$D$45,IF(H2334="Tablet",Predictive_Model!$D$46,0))))+IF(K2334="Crypto",Predictive_Model!$D$48,IF(K2334="Debit Card",Predictive_Model!$D$49,IF(K2334="Gift Card",Predictive_Model!$D$50,IF(K2334="PayPal",Predictive_Model!$D$51,0))))+IF(N2334="Comedy",Predictive_Model!$D$53,IF(N2334="Documentary",Predictive_Model!$D$54,IF(N2334="Drama",Predictive_Model!$D$55,IF(N2334="Horror",Predictive_Model!$D$56,IF(N2334="Romance",Predictive_Model!$D$57,IF(N2334="Sci-Fi",Predictive_Model!$D$58,0)))))))))</f>
        <v>5.5701759735480726E-4</v>
      </c>
      <c r="V2334" s="3" t="str">
        <f t="shared" si="366"/>
        <v>Low</v>
      </c>
      <c r="W2334" s="6">
        <f t="shared" si="367"/>
        <v>5.007588200219717E-3</v>
      </c>
      <c r="X2334" s="3" t="str">
        <f t="shared" si="368"/>
        <v>Monitor</v>
      </c>
      <c r="Y2334" s="3" t="str">
        <f t="shared" si="369"/>
        <v>OK</v>
      </c>
    </row>
    <row r="2335" spans="1:25" x14ac:dyDescent="0.25">
      <c r="A2335" s="3" t="str">
        <f>Raw_Data!A2335</f>
        <v>8f38ef25-91a6-42e2-947f-9d9d094a2d0d</v>
      </c>
      <c r="B2335" s="3">
        <f>Raw_Data!B2335</f>
        <v>54</v>
      </c>
      <c r="C2335" s="3" t="str">
        <f>Raw_Data!C2335</f>
        <v>Other</v>
      </c>
      <c r="D2335" s="3" t="str">
        <f>Raw_Data!D2335</f>
        <v>Basic</v>
      </c>
      <c r="E2335" s="3">
        <f>Raw_Data!E2335</f>
        <v>1.07</v>
      </c>
      <c r="F2335" s="3">
        <f>Raw_Data!F2335</f>
        <v>59</v>
      </c>
      <c r="G2335" s="3" t="str">
        <f>Raw_Data!G2335</f>
        <v>Europe</v>
      </c>
      <c r="H2335" s="3" t="str">
        <f>Raw_Data!H2335</f>
        <v>TV</v>
      </c>
      <c r="I2335" s="3">
        <f>Raw_Data!I2335</f>
        <v>8.99</v>
      </c>
      <c r="J2335" s="3">
        <f>Raw_Data!J2335</f>
        <v>1</v>
      </c>
      <c r="K2335" s="3" t="str">
        <f>Raw_Data!K2335</f>
        <v>Credit Card</v>
      </c>
      <c r="L2335" s="3">
        <f>Raw_Data!L2335</f>
        <v>1</v>
      </c>
      <c r="M2335" s="3">
        <f>Raw_Data!M2335</f>
        <v>0.02</v>
      </c>
      <c r="N2335" s="3" t="str">
        <f>Raw_Data!N2335</f>
        <v>Documentary</v>
      </c>
      <c r="O2335" s="3" t="str">
        <f t="shared" si="360"/>
        <v>45-54</v>
      </c>
      <c r="P2335" s="3" t="str">
        <f t="shared" si="361"/>
        <v>&lt;10h</v>
      </c>
      <c r="Q2335" s="3" t="str">
        <f t="shared" si="362"/>
        <v>46-60d</v>
      </c>
      <c r="R2335" s="3" t="str">
        <f t="shared" si="363"/>
        <v>Low</v>
      </c>
      <c r="S2335" s="3" t="str">
        <f t="shared" si="364"/>
        <v>Low</v>
      </c>
      <c r="T2335" s="3" t="str">
        <f t="shared" si="365"/>
        <v>Churned</v>
      </c>
      <c r="U2335" s="4">
        <f>1/(1+EXP(-(Predictive_Model!$B$5+((B2335-Predictive_Model!$B$20)/Predictive_Model!$C$20)*Predictive_Model!$D$20+((E2335-Predictive_Model!$B$21)/Predictive_Model!$C$21)*Predictive_Model!$D$21+((F2335-Predictive_Model!$B$22)/Predictive_Model!$C$22)*Predictive_Model!$D$22+((I2335-Predictive_Model!$B$23)/Predictive_Model!$C$23)*Predictive_Model!$D$23+((L2335-Predictive_Model!$B$24)/Predictive_Model!$C$24)*Predictive_Model!$D$24+((M2335-Predictive_Model!$B$25)/Predictive_Model!$C$25)*Predictive_Model!$D$25+IF(C2335="Male",Predictive_Model!$D$31,IF(C2335="Other",Predictive_Model!$D$32,0))+IF(D2335="Premium",Predictive_Model!$D$34,IF(D2335="Standard",Predictive_Model!$D$35,0))+IF(G2335="Asia",Predictive_Model!$D$37,IF(G2335="Europe",Predictive_Model!$D$38,IF(G2335="North America",Predictive_Model!$D$39,IF(G2335="Oceania",Predictive_Model!$D$40,IF(G2335="South America",Predictive_Model!$D$41,0)))))+IF(H2335="Laptop",Predictive_Model!$D$43,IF(H2335="Mobile",Predictive_Model!$D$44,IF(H2335="TV",Predictive_Model!$D$45,IF(H2335="Tablet",Predictive_Model!$D$46,0))))+IF(K2335="Crypto",Predictive_Model!$D$48,IF(K2335="Debit Card",Predictive_Model!$D$49,IF(K2335="Gift Card",Predictive_Model!$D$50,IF(K2335="PayPal",Predictive_Model!$D$51,0))))+IF(N2335="Comedy",Predictive_Model!$D$53,IF(N2335="Documentary",Predictive_Model!$D$54,IF(N2335="Drama",Predictive_Model!$D$55,IF(N2335="Horror",Predictive_Model!$D$56,IF(N2335="Romance",Predictive_Model!$D$57,IF(N2335="Sci-Fi",Predictive_Model!$D$58,0)))))))))</f>
        <v>0.99999225830275862</v>
      </c>
      <c r="V2335" s="3" t="str">
        <f t="shared" si="366"/>
        <v>Critical</v>
      </c>
      <c r="W2335" s="6">
        <f t="shared" si="367"/>
        <v>8.99</v>
      </c>
      <c r="X2335" s="3" t="str">
        <f t="shared" si="368"/>
        <v>Priority 2</v>
      </c>
      <c r="Y2335" s="3" t="str">
        <f t="shared" si="369"/>
        <v>OK</v>
      </c>
    </row>
    <row r="2336" spans="1:25" x14ac:dyDescent="0.25">
      <c r="A2336" s="3" t="str">
        <f>Raw_Data!A2336</f>
        <v>2756a817-e711-4a26-b146-2e793e01d065</v>
      </c>
      <c r="B2336" s="3">
        <f>Raw_Data!B2336</f>
        <v>36</v>
      </c>
      <c r="C2336" s="3" t="str">
        <f>Raw_Data!C2336</f>
        <v>Male</v>
      </c>
      <c r="D2336" s="3" t="str">
        <f>Raw_Data!D2336</f>
        <v>Standard</v>
      </c>
      <c r="E2336" s="3">
        <f>Raw_Data!E2336</f>
        <v>48.01</v>
      </c>
      <c r="F2336" s="3">
        <f>Raw_Data!F2336</f>
        <v>29</v>
      </c>
      <c r="G2336" s="3" t="str">
        <f>Raw_Data!G2336</f>
        <v>Africa</v>
      </c>
      <c r="H2336" s="3" t="str">
        <f>Raw_Data!H2336</f>
        <v>Tablet</v>
      </c>
      <c r="I2336" s="3">
        <f>Raw_Data!I2336</f>
        <v>13.99</v>
      </c>
      <c r="J2336" s="3">
        <f>Raw_Data!J2336</f>
        <v>0</v>
      </c>
      <c r="K2336" s="3" t="str">
        <f>Raw_Data!K2336</f>
        <v>Crypto</v>
      </c>
      <c r="L2336" s="3">
        <f>Raw_Data!L2336</f>
        <v>5</v>
      </c>
      <c r="M2336" s="3">
        <f>Raw_Data!M2336</f>
        <v>1.6</v>
      </c>
      <c r="N2336" s="3" t="str">
        <f>Raw_Data!N2336</f>
        <v>Sci-Fi</v>
      </c>
      <c r="O2336" s="3" t="str">
        <f t="shared" si="360"/>
        <v>35-44</v>
      </c>
      <c r="P2336" s="3" t="str">
        <f t="shared" si="361"/>
        <v>25-49h</v>
      </c>
      <c r="Q2336" s="3" t="str">
        <f t="shared" si="362"/>
        <v>22-45d</v>
      </c>
      <c r="R2336" s="3" t="str">
        <f t="shared" si="363"/>
        <v>Medium</v>
      </c>
      <c r="S2336" s="3" t="str">
        <f t="shared" si="364"/>
        <v>Mid</v>
      </c>
      <c r="T2336" s="3" t="str">
        <f t="shared" si="365"/>
        <v>Active</v>
      </c>
      <c r="U2336" s="4">
        <f>1/(1+EXP(-(Predictive_Model!$B$5+((B2336-Predictive_Model!$B$20)/Predictive_Model!$C$20)*Predictive_Model!$D$20+((E2336-Predictive_Model!$B$21)/Predictive_Model!$C$21)*Predictive_Model!$D$21+((F2336-Predictive_Model!$B$22)/Predictive_Model!$C$22)*Predictive_Model!$D$22+((I2336-Predictive_Model!$B$23)/Predictive_Model!$C$23)*Predictive_Model!$D$23+((L2336-Predictive_Model!$B$24)/Predictive_Model!$C$24)*Predictive_Model!$D$24+((M2336-Predictive_Model!$B$25)/Predictive_Model!$C$25)*Predictive_Model!$D$25+IF(C2336="Male",Predictive_Model!$D$31,IF(C2336="Other",Predictive_Model!$D$32,0))+IF(D2336="Premium",Predictive_Model!$D$34,IF(D2336="Standard",Predictive_Model!$D$35,0))+IF(G2336="Asia",Predictive_Model!$D$37,IF(G2336="Europe",Predictive_Model!$D$38,IF(G2336="North America",Predictive_Model!$D$39,IF(G2336="Oceania",Predictive_Model!$D$40,IF(G2336="South America",Predictive_Model!$D$41,0)))))+IF(H2336="Laptop",Predictive_Model!$D$43,IF(H2336="Mobile",Predictive_Model!$D$44,IF(H2336="TV",Predictive_Model!$D$45,IF(H2336="Tablet",Predictive_Model!$D$46,0))))+IF(K2336="Crypto",Predictive_Model!$D$48,IF(K2336="Debit Card",Predictive_Model!$D$49,IF(K2336="Gift Card",Predictive_Model!$D$50,IF(K2336="PayPal",Predictive_Model!$D$51,0))))+IF(N2336="Comedy",Predictive_Model!$D$53,IF(N2336="Documentary",Predictive_Model!$D$54,IF(N2336="Drama",Predictive_Model!$D$55,IF(N2336="Horror",Predictive_Model!$D$56,IF(N2336="Romance",Predictive_Model!$D$57,IF(N2336="Sci-Fi",Predictive_Model!$D$58,0)))))))))</f>
        <v>4.3162198956113767E-6</v>
      </c>
      <c r="V2336" s="3" t="str">
        <f t="shared" si="366"/>
        <v>Low</v>
      </c>
      <c r="W2336" s="6">
        <f t="shared" si="367"/>
        <v>6.0383916339603163E-5</v>
      </c>
      <c r="X2336" s="3" t="str">
        <f t="shared" si="368"/>
        <v>Monitor</v>
      </c>
      <c r="Y2336" s="3" t="str">
        <f t="shared" si="369"/>
        <v>OK</v>
      </c>
    </row>
    <row r="2337" spans="1:25" x14ac:dyDescent="0.25">
      <c r="A2337" s="3" t="str">
        <f>Raw_Data!A2337</f>
        <v>f1bbc7ec-707d-4d01-b7fc-ceb06bd4de36</v>
      </c>
      <c r="B2337" s="3">
        <f>Raw_Data!B2337</f>
        <v>61</v>
      </c>
      <c r="C2337" s="3" t="str">
        <f>Raw_Data!C2337</f>
        <v>Male</v>
      </c>
      <c r="D2337" s="3" t="str">
        <f>Raw_Data!D2337</f>
        <v>Standard</v>
      </c>
      <c r="E2337" s="3">
        <f>Raw_Data!E2337</f>
        <v>26.05</v>
      </c>
      <c r="F2337" s="3">
        <f>Raw_Data!F2337</f>
        <v>21</v>
      </c>
      <c r="G2337" s="3" t="str">
        <f>Raw_Data!G2337</f>
        <v>North America</v>
      </c>
      <c r="H2337" s="3" t="str">
        <f>Raw_Data!H2337</f>
        <v>Tablet</v>
      </c>
      <c r="I2337" s="3">
        <f>Raw_Data!I2337</f>
        <v>13.99</v>
      </c>
      <c r="J2337" s="3">
        <f>Raw_Data!J2337</f>
        <v>0</v>
      </c>
      <c r="K2337" s="3" t="str">
        <f>Raw_Data!K2337</f>
        <v>Debit Card</v>
      </c>
      <c r="L2337" s="3">
        <f>Raw_Data!L2337</f>
        <v>1</v>
      </c>
      <c r="M2337" s="3">
        <f>Raw_Data!M2337</f>
        <v>1.18</v>
      </c>
      <c r="N2337" s="3" t="str">
        <f>Raw_Data!N2337</f>
        <v>Documentary</v>
      </c>
      <c r="O2337" s="3" t="str">
        <f t="shared" si="360"/>
        <v>55-70</v>
      </c>
      <c r="P2337" s="3" t="str">
        <f t="shared" si="361"/>
        <v>25-49h</v>
      </c>
      <c r="Q2337" s="3" t="str">
        <f t="shared" si="362"/>
        <v>8-21d</v>
      </c>
      <c r="R2337" s="3" t="str">
        <f t="shared" si="363"/>
        <v>High</v>
      </c>
      <c r="S2337" s="3" t="str">
        <f t="shared" si="364"/>
        <v>Mid</v>
      </c>
      <c r="T2337" s="3" t="str">
        <f t="shared" si="365"/>
        <v>Active</v>
      </c>
      <c r="U2337" s="4">
        <f>1/(1+EXP(-(Predictive_Model!$B$5+((B2337-Predictive_Model!$B$20)/Predictive_Model!$C$20)*Predictive_Model!$D$20+((E2337-Predictive_Model!$B$21)/Predictive_Model!$C$21)*Predictive_Model!$D$21+((F2337-Predictive_Model!$B$22)/Predictive_Model!$C$22)*Predictive_Model!$D$22+((I2337-Predictive_Model!$B$23)/Predictive_Model!$C$23)*Predictive_Model!$D$23+((L2337-Predictive_Model!$B$24)/Predictive_Model!$C$24)*Predictive_Model!$D$24+((M2337-Predictive_Model!$B$25)/Predictive_Model!$C$25)*Predictive_Model!$D$25+IF(C2337="Male",Predictive_Model!$D$31,IF(C2337="Other",Predictive_Model!$D$32,0))+IF(D2337="Premium",Predictive_Model!$D$34,IF(D2337="Standard",Predictive_Model!$D$35,0))+IF(G2337="Asia",Predictive_Model!$D$37,IF(G2337="Europe",Predictive_Model!$D$38,IF(G2337="North America",Predictive_Model!$D$39,IF(G2337="Oceania",Predictive_Model!$D$40,IF(G2337="South America",Predictive_Model!$D$41,0)))))+IF(H2337="Laptop",Predictive_Model!$D$43,IF(H2337="Mobile",Predictive_Model!$D$44,IF(H2337="TV",Predictive_Model!$D$45,IF(H2337="Tablet",Predictive_Model!$D$46,0))))+IF(K2337="Crypto",Predictive_Model!$D$48,IF(K2337="Debit Card",Predictive_Model!$D$49,IF(K2337="Gift Card",Predictive_Model!$D$50,IF(K2337="PayPal",Predictive_Model!$D$51,0))))+IF(N2337="Comedy",Predictive_Model!$D$53,IF(N2337="Documentary",Predictive_Model!$D$54,IF(N2337="Drama",Predictive_Model!$D$55,IF(N2337="Horror",Predictive_Model!$D$56,IF(N2337="Romance",Predictive_Model!$D$57,IF(N2337="Sci-Fi",Predictive_Model!$D$58,0)))))))))</f>
        <v>5.8275960881551334E-2</v>
      </c>
      <c r="V2337" s="3" t="str">
        <f t="shared" si="366"/>
        <v>Low</v>
      </c>
      <c r="W2337" s="6">
        <f t="shared" si="367"/>
        <v>0.81528069273290316</v>
      </c>
      <c r="X2337" s="3" t="str">
        <f t="shared" si="368"/>
        <v>Monitor</v>
      </c>
      <c r="Y2337" s="3" t="str">
        <f t="shared" si="369"/>
        <v>OK</v>
      </c>
    </row>
    <row r="2338" spans="1:25" x14ac:dyDescent="0.25">
      <c r="A2338" s="3" t="str">
        <f>Raw_Data!A2338</f>
        <v>4b488ecd-4021-414b-9e79-052a51e982e6</v>
      </c>
      <c r="B2338" s="3">
        <f>Raw_Data!B2338</f>
        <v>65</v>
      </c>
      <c r="C2338" s="3" t="str">
        <f>Raw_Data!C2338</f>
        <v>Other</v>
      </c>
      <c r="D2338" s="3" t="str">
        <f>Raw_Data!D2338</f>
        <v>Premium</v>
      </c>
      <c r="E2338" s="3">
        <f>Raw_Data!E2338</f>
        <v>16.68</v>
      </c>
      <c r="F2338" s="3">
        <f>Raw_Data!F2338</f>
        <v>9</v>
      </c>
      <c r="G2338" s="3" t="str">
        <f>Raw_Data!G2338</f>
        <v>Asia</v>
      </c>
      <c r="H2338" s="3" t="str">
        <f>Raw_Data!H2338</f>
        <v>Mobile</v>
      </c>
      <c r="I2338" s="3">
        <f>Raw_Data!I2338</f>
        <v>17.989999999999998</v>
      </c>
      <c r="J2338" s="3">
        <f>Raw_Data!J2338</f>
        <v>0</v>
      </c>
      <c r="K2338" s="3" t="str">
        <f>Raw_Data!K2338</f>
        <v>Debit Card</v>
      </c>
      <c r="L2338" s="3">
        <f>Raw_Data!L2338</f>
        <v>2</v>
      </c>
      <c r="M2338" s="3">
        <f>Raw_Data!M2338</f>
        <v>1.67</v>
      </c>
      <c r="N2338" s="3" t="str">
        <f>Raw_Data!N2338</f>
        <v>Romance</v>
      </c>
      <c r="O2338" s="3" t="str">
        <f t="shared" si="360"/>
        <v>55-70</v>
      </c>
      <c r="P2338" s="3" t="str">
        <f t="shared" si="361"/>
        <v>10-24h</v>
      </c>
      <c r="Q2338" s="3" t="str">
        <f t="shared" si="362"/>
        <v>8-21d</v>
      </c>
      <c r="R2338" s="3" t="str">
        <f t="shared" si="363"/>
        <v>Medium</v>
      </c>
      <c r="S2338" s="3" t="str">
        <f t="shared" si="364"/>
        <v>High</v>
      </c>
      <c r="T2338" s="3" t="str">
        <f t="shared" si="365"/>
        <v>Active</v>
      </c>
      <c r="U2338" s="4">
        <f>1/(1+EXP(-(Predictive_Model!$B$5+((B2338-Predictive_Model!$B$20)/Predictive_Model!$C$20)*Predictive_Model!$D$20+((E2338-Predictive_Model!$B$21)/Predictive_Model!$C$21)*Predictive_Model!$D$21+((F2338-Predictive_Model!$B$22)/Predictive_Model!$C$22)*Predictive_Model!$D$22+((I2338-Predictive_Model!$B$23)/Predictive_Model!$C$23)*Predictive_Model!$D$23+((L2338-Predictive_Model!$B$24)/Predictive_Model!$C$24)*Predictive_Model!$D$24+((M2338-Predictive_Model!$B$25)/Predictive_Model!$C$25)*Predictive_Model!$D$25+IF(C2338="Male",Predictive_Model!$D$31,IF(C2338="Other",Predictive_Model!$D$32,0))+IF(D2338="Premium",Predictive_Model!$D$34,IF(D2338="Standard",Predictive_Model!$D$35,0))+IF(G2338="Asia",Predictive_Model!$D$37,IF(G2338="Europe",Predictive_Model!$D$38,IF(G2338="North America",Predictive_Model!$D$39,IF(G2338="Oceania",Predictive_Model!$D$40,IF(G2338="South America",Predictive_Model!$D$41,0)))))+IF(H2338="Laptop",Predictive_Model!$D$43,IF(H2338="Mobile",Predictive_Model!$D$44,IF(H2338="TV",Predictive_Model!$D$45,IF(H2338="Tablet",Predictive_Model!$D$46,0))))+IF(K2338="Crypto",Predictive_Model!$D$48,IF(K2338="Debit Card",Predictive_Model!$D$49,IF(K2338="Gift Card",Predictive_Model!$D$50,IF(K2338="PayPal",Predictive_Model!$D$51,0))))+IF(N2338="Comedy",Predictive_Model!$D$53,IF(N2338="Documentary",Predictive_Model!$D$54,IF(N2338="Drama",Predictive_Model!$D$55,IF(N2338="Horror",Predictive_Model!$D$56,IF(N2338="Romance",Predictive_Model!$D$57,IF(N2338="Sci-Fi",Predictive_Model!$D$58,0)))))))))</f>
        <v>7.8432121001863423E-3</v>
      </c>
      <c r="V2338" s="3" t="str">
        <f t="shared" si="366"/>
        <v>Low</v>
      </c>
      <c r="W2338" s="6">
        <f t="shared" si="367"/>
        <v>0.14109938568235228</v>
      </c>
      <c r="X2338" s="3" t="str">
        <f t="shared" si="368"/>
        <v>Monitor</v>
      </c>
      <c r="Y2338" s="3" t="str">
        <f t="shared" si="369"/>
        <v>OK</v>
      </c>
    </row>
    <row r="2339" spans="1:25" x14ac:dyDescent="0.25">
      <c r="A2339" s="3" t="str">
        <f>Raw_Data!A2339</f>
        <v>2919e65b-e387-49f7-8afa-26b4cb2f5d35</v>
      </c>
      <c r="B2339" s="3">
        <f>Raw_Data!B2339</f>
        <v>25</v>
      </c>
      <c r="C2339" s="3" t="str">
        <f>Raw_Data!C2339</f>
        <v>Female</v>
      </c>
      <c r="D2339" s="3" t="str">
        <f>Raw_Data!D2339</f>
        <v>Standard</v>
      </c>
      <c r="E2339" s="3">
        <f>Raw_Data!E2339</f>
        <v>9.64</v>
      </c>
      <c r="F2339" s="3">
        <f>Raw_Data!F2339</f>
        <v>54</v>
      </c>
      <c r="G2339" s="3" t="str">
        <f>Raw_Data!G2339</f>
        <v>Oceania</v>
      </c>
      <c r="H2339" s="3" t="str">
        <f>Raw_Data!H2339</f>
        <v>TV</v>
      </c>
      <c r="I2339" s="3">
        <f>Raw_Data!I2339</f>
        <v>13.99</v>
      </c>
      <c r="J2339" s="3">
        <f>Raw_Data!J2339</f>
        <v>1</v>
      </c>
      <c r="K2339" s="3" t="str">
        <f>Raw_Data!K2339</f>
        <v>Credit Card</v>
      </c>
      <c r="L2339" s="3">
        <f>Raw_Data!L2339</f>
        <v>3</v>
      </c>
      <c r="M2339" s="3">
        <f>Raw_Data!M2339</f>
        <v>0.18</v>
      </c>
      <c r="N2339" s="3" t="str">
        <f>Raw_Data!N2339</f>
        <v>Drama</v>
      </c>
      <c r="O2339" s="3" t="str">
        <f t="shared" si="360"/>
        <v>25-34</v>
      </c>
      <c r="P2339" s="3" t="str">
        <f t="shared" si="361"/>
        <v>&lt;10h</v>
      </c>
      <c r="Q2339" s="3" t="str">
        <f t="shared" si="362"/>
        <v>46-60d</v>
      </c>
      <c r="R2339" s="3" t="str">
        <f t="shared" si="363"/>
        <v>Low</v>
      </c>
      <c r="S2339" s="3" t="str">
        <f t="shared" si="364"/>
        <v>Mid</v>
      </c>
      <c r="T2339" s="3" t="str">
        <f t="shared" si="365"/>
        <v>Churned</v>
      </c>
      <c r="U2339" s="4">
        <f>1/(1+EXP(-(Predictive_Model!$B$5+((B2339-Predictive_Model!$B$20)/Predictive_Model!$C$20)*Predictive_Model!$D$20+((E2339-Predictive_Model!$B$21)/Predictive_Model!$C$21)*Predictive_Model!$D$21+((F2339-Predictive_Model!$B$22)/Predictive_Model!$C$22)*Predictive_Model!$D$22+((I2339-Predictive_Model!$B$23)/Predictive_Model!$C$23)*Predictive_Model!$D$23+((L2339-Predictive_Model!$B$24)/Predictive_Model!$C$24)*Predictive_Model!$D$24+((M2339-Predictive_Model!$B$25)/Predictive_Model!$C$25)*Predictive_Model!$D$25+IF(C2339="Male",Predictive_Model!$D$31,IF(C2339="Other",Predictive_Model!$D$32,0))+IF(D2339="Premium",Predictive_Model!$D$34,IF(D2339="Standard",Predictive_Model!$D$35,0))+IF(G2339="Asia",Predictive_Model!$D$37,IF(G2339="Europe",Predictive_Model!$D$38,IF(G2339="North America",Predictive_Model!$D$39,IF(G2339="Oceania",Predictive_Model!$D$40,IF(G2339="South America",Predictive_Model!$D$41,0)))))+IF(H2339="Laptop",Predictive_Model!$D$43,IF(H2339="Mobile",Predictive_Model!$D$44,IF(H2339="TV",Predictive_Model!$D$45,IF(H2339="Tablet",Predictive_Model!$D$46,0))))+IF(K2339="Crypto",Predictive_Model!$D$48,IF(K2339="Debit Card",Predictive_Model!$D$49,IF(K2339="Gift Card",Predictive_Model!$D$50,IF(K2339="PayPal",Predictive_Model!$D$51,0))))+IF(N2339="Comedy",Predictive_Model!$D$53,IF(N2339="Documentary",Predictive_Model!$D$54,IF(N2339="Drama",Predictive_Model!$D$55,IF(N2339="Horror",Predictive_Model!$D$56,IF(N2339="Romance",Predictive_Model!$D$57,IF(N2339="Sci-Fi",Predictive_Model!$D$58,0)))))))))</f>
        <v>0.99659700418564567</v>
      </c>
      <c r="V2339" s="3" t="str">
        <f t="shared" si="366"/>
        <v>Critical</v>
      </c>
      <c r="W2339" s="6">
        <f t="shared" si="367"/>
        <v>13.99</v>
      </c>
      <c r="X2339" s="3" t="str">
        <f t="shared" si="368"/>
        <v>Priority 2</v>
      </c>
      <c r="Y2339" s="3" t="str">
        <f t="shared" si="369"/>
        <v>OK</v>
      </c>
    </row>
    <row r="2340" spans="1:25" x14ac:dyDescent="0.25">
      <c r="A2340" s="3" t="str">
        <f>Raw_Data!A2340</f>
        <v>abe07eca-d0df-4a23-8b09-738a81049742</v>
      </c>
      <c r="B2340" s="3">
        <f>Raw_Data!B2340</f>
        <v>37</v>
      </c>
      <c r="C2340" s="3" t="str">
        <f>Raw_Data!C2340</f>
        <v>Male</v>
      </c>
      <c r="D2340" s="3" t="str">
        <f>Raw_Data!D2340</f>
        <v>Basic</v>
      </c>
      <c r="E2340" s="3">
        <f>Raw_Data!E2340</f>
        <v>18.78</v>
      </c>
      <c r="F2340" s="3">
        <f>Raw_Data!F2340</f>
        <v>33</v>
      </c>
      <c r="G2340" s="3" t="str">
        <f>Raw_Data!G2340</f>
        <v>North America</v>
      </c>
      <c r="H2340" s="3" t="str">
        <f>Raw_Data!H2340</f>
        <v>Tablet</v>
      </c>
      <c r="I2340" s="3">
        <f>Raw_Data!I2340</f>
        <v>8.99</v>
      </c>
      <c r="J2340" s="3">
        <f>Raw_Data!J2340</f>
        <v>1</v>
      </c>
      <c r="K2340" s="3" t="str">
        <f>Raw_Data!K2340</f>
        <v>Debit Card</v>
      </c>
      <c r="L2340" s="3">
        <f>Raw_Data!L2340</f>
        <v>3</v>
      </c>
      <c r="M2340" s="3">
        <f>Raw_Data!M2340</f>
        <v>0.55000000000000004</v>
      </c>
      <c r="N2340" s="3" t="str">
        <f>Raw_Data!N2340</f>
        <v>Horror</v>
      </c>
      <c r="O2340" s="3" t="str">
        <f t="shared" si="360"/>
        <v>35-44</v>
      </c>
      <c r="P2340" s="3" t="str">
        <f t="shared" si="361"/>
        <v>10-24h</v>
      </c>
      <c r="Q2340" s="3" t="str">
        <f t="shared" si="362"/>
        <v>22-45d</v>
      </c>
      <c r="R2340" s="3" t="str">
        <f t="shared" si="363"/>
        <v>Medium</v>
      </c>
      <c r="S2340" s="3" t="str">
        <f t="shared" si="364"/>
        <v>Low</v>
      </c>
      <c r="T2340" s="3" t="str">
        <f t="shared" si="365"/>
        <v>Churned</v>
      </c>
      <c r="U2340" s="4">
        <f>1/(1+EXP(-(Predictive_Model!$B$5+((B2340-Predictive_Model!$B$20)/Predictive_Model!$C$20)*Predictive_Model!$D$20+((E2340-Predictive_Model!$B$21)/Predictive_Model!$C$21)*Predictive_Model!$D$21+((F2340-Predictive_Model!$B$22)/Predictive_Model!$C$22)*Predictive_Model!$D$22+((I2340-Predictive_Model!$B$23)/Predictive_Model!$C$23)*Predictive_Model!$D$23+((L2340-Predictive_Model!$B$24)/Predictive_Model!$C$24)*Predictive_Model!$D$24+((M2340-Predictive_Model!$B$25)/Predictive_Model!$C$25)*Predictive_Model!$D$25+IF(C2340="Male",Predictive_Model!$D$31,IF(C2340="Other",Predictive_Model!$D$32,0))+IF(D2340="Premium",Predictive_Model!$D$34,IF(D2340="Standard",Predictive_Model!$D$35,0))+IF(G2340="Asia",Predictive_Model!$D$37,IF(G2340="Europe",Predictive_Model!$D$38,IF(G2340="North America",Predictive_Model!$D$39,IF(G2340="Oceania",Predictive_Model!$D$40,IF(G2340="South America",Predictive_Model!$D$41,0)))))+IF(H2340="Laptop",Predictive_Model!$D$43,IF(H2340="Mobile",Predictive_Model!$D$44,IF(H2340="TV",Predictive_Model!$D$45,IF(H2340="Tablet",Predictive_Model!$D$46,0))))+IF(K2340="Crypto",Predictive_Model!$D$48,IF(K2340="Debit Card",Predictive_Model!$D$49,IF(K2340="Gift Card",Predictive_Model!$D$50,IF(K2340="PayPal",Predictive_Model!$D$51,0))))+IF(N2340="Comedy",Predictive_Model!$D$53,IF(N2340="Documentary",Predictive_Model!$D$54,IF(N2340="Drama",Predictive_Model!$D$55,IF(N2340="Horror",Predictive_Model!$D$56,IF(N2340="Romance",Predictive_Model!$D$57,IF(N2340="Sci-Fi",Predictive_Model!$D$58,0)))))))))</f>
        <v>0.85481642728771301</v>
      </c>
      <c r="V2340" s="3" t="str">
        <f t="shared" si="366"/>
        <v>Critical</v>
      </c>
      <c r="W2340" s="6">
        <f t="shared" si="367"/>
        <v>8.99</v>
      </c>
      <c r="X2340" s="3" t="str">
        <f t="shared" si="368"/>
        <v>Priority 2</v>
      </c>
      <c r="Y2340" s="3" t="str">
        <f t="shared" si="369"/>
        <v>OK</v>
      </c>
    </row>
    <row r="2341" spans="1:25" x14ac:dyDescent="0.25">
      <c r="A2341" s="3" t="str">
        <f>Raw_Data!A2341</f>
        <v>03e076ee-865e-440a-bf29-41053d4f0b3b</v>
      </c>
      <c r="B2341" s="3">
        <f>Raw_Data!B2341</f>
        <v>59</v>
      </c>
      <c r="C2341" s="3" t="str">
        <f>Raw_Data!C2341</f>
        <v>Male</v>
      </c>
      <c r="D2341" s="3" t="str">
        <f>Raw_Data!D2341</f>
        <v>Premium</v>
      </c>
      <c r="E2341" s="3">
        <f>Raw_Data!E2341</f>
        <v>4.9000000000000004</v>
      </c>
      <c r="F2341" s="3">
        <f>Raw_Data!F2341</f>
        <v>56</v>
      </c>
      <c r="G2341" s="3" t="str">
        <f>Raw_Data!G2341</f>
        <v>Oceania</v>
      </c>
      <c r="H2341" s="3" t="str">
        <f>Raw_Data!H2341</f>
        <v>Laptop</v>
      </c>
      <c r="I2341" s="3">
        <f>Raw_Data!I2341</f>
        <v>17.989999999999998</v>
      </c>
      <c r="J2341" s="3">
        <f>Raw_Data!J2341</f>
        <v>1</v>
      </c>
      <c r="K2341" s="3" t="str">
        <f>Raw_Data!K2341</f>
        <v>Crypto</v>
      </c>
      <c r="L2341" s="3">
        <f>Raw_Data!L2341</f>
        <v>4</v>
      </c>
      <c r="M2341" s="3">
        <f>Raw_Data!M2341</f>
        <v>0.09</v>
      </c>
      <c r="N2341" s="3" t="str">
        <f>Raw_Data!N2341</f>
        <v>Documentary</v>
      </c>
      <c r="O2341" s="3" t="str">
        <f t="shared" si="360"/>
        <v>55-70</v>
      </c>
      <c r="P2341" s="3" t="str">
        <f t="shared" si="361"/>
        <v>&lt;10h</v>
      </c>
      <c r="Q2341" s="3" t="str">
        <f t="shared" si="362"/>
        <v>46-60d</v>
      </c>
      <c r="R2341" s="3" t="str">
        <f t="shared" si="363"/>
        <v>Low</v>
      </c>
      <c r="S2341" s="3" t="str">
        <f t="shared" si="364"/>
        <v>High</v>
      </c>
      <c r="T2341" s="3" t="str">
        <f t="shared" si="365"/>
        <v>Churned</v>
      </c>
      <c r="U2341" s="4">
        <f>1/(1+EXP(-(Predictive_Model!$B$5+((B2341-Predictive_Model!$B$20)/Predictive_Model!$C$20)*Predictive_Model!$D$20+((E2341-Predictive_Model!$B$21)/Predictive_Model!$C$21)*Predictive_Model!$D$21+((F2341-Predictive_Model!$B$22)/Predictive_Model!$C$22)*Predictive_Model!$D$22+((I2341-Predictive_Model!$B$23)/Predictive_Model!$C$23)*Predictive_Model!$D$23+((L2341-Predictive_Model!$B$24)/Predictive_Model!$C$24)*Predictive_Model!$D$24+((M2341-Predictive_Model!$B$25)/Predictive_Model!$C$25)*Predictive_Model!$D$25+IF(C2341="Male",Predictive_Model!$D$31,IF(C2341="Other",Predictive_Model!$D$32,0))+IF(D2341="Premium",Predictive_Model!$D$34,IF(D2341="Standard",Predictive_Model!$D$35,0))+IF(G2341="Asia",Predictive_Model!$D$37,IF(G2341="Europe",Predictive_Model!$D$38,IF(G2341="North America",Predictive_Model!$D$39,IF(G2341="Oceania",Predictive_Model!$D$40,IF(G2341="South America",Predictive_Model!$D$41,0)))))+IF(H2341="Laptop",Predictive_Model!$D$43,IF(H2341="Mobile",Predictive_Model!$D$44,IF(H2341="TV",Predictive_Model!$D$45,IF(H2341="Tablet",Predictive_Model!$D$46,0))))+IF(K2341="Crypto",Predictive_Model!$D$48,IF(K2341="Debit Card",Predictive_Model!$D$49,IF(K2341="Gift Card",Predictive_Model!$D$50,IF(K2341="PayPal",Predictive_Model!$D$51,0))))+IF(N2341="Comedy",Predictive_Model!$D$53,IF(N2341="Documentary",Predictive_Model!$D$54,IF(N2341="Drama",Predictive_Model!$D$55,IF(N2341="Horror",Predictive_Model!$D$56,IF(N2341="Romance",Predictive_Model!$D$57,IF(N2341="Sci-Fi",Predictive_Model!$D$58,0)))))))))</f>
        <v>0.99405389954423895</v>
      </c>
      <c r="V2341" s="3" t="str">
        <f t="shared" si="366"/>
        <v>Critical</v>
      </c>
      <c r="W2341" s="6">
        <f t="shared" si="367"/>
        <v>17.989999999999998</v>
      </c>
      <c r="X2341" s="3" t="str">
        <f t="shared" si="368"/>
        <v>Priority 1</v>
      </c>
      <c r="Y2341" s="3" t="str">
        <f t="shared" si="369"/>
        <v>OK</v>
      </c>
    </row>
    <row r="2342" spans="1:25" x14ac:dyDescent="0.25">
      <c r="A2342" s="3" t="str">
        <f>Raw_Data!A2342</f>
        <v>37cfcd56-9185-4c3d-8049-8ac6b15e6cbb</v>
      </c>
      <c r="B2342" s="3">
        <f>Raw_Data!B2342</f>
        <v>64</v>
      </c>
      <c r="C2342" s="3" t="str">
        <f>Raw_Data!C2342</f>
        <v>Female</v>
      </c>
      <c r="D2342" s="3" t="str">
        <f>Raw_Data!D2342</f>
        <v>Basic</v>
      </c>
      <c r="E2342" s="3">
        <f>Raw_Data!E2342</f>
        <v>3.98</v>
      </c>
      <c r="F2342" s="3">
        <f>Raw_Data!F2342</f>
        <v>58</v>
      </c>
      <c r="G2342" s="3" t="str">
        <f>Raw_Data!G2342</f>
        <v>Oceania</v>
      </c>
      <c r="H2342" s="3" t="str">
        <f>Raw_Data!H2342</f>
        <v>Laptop</v>
      </c>
      <c r="I2342" s="3">
        <f>Raw_Data!I2342</f>
        <v>8.99</v>
      </c>
      <c r="J2342" s="3">
        <f>Raw_Data!J2342</f>
        <v>1</v>
      </c>
      <c r="K2342" s="3" t="str">
        <f>Raw_Data!K2342</f>
        <v>PayPal</v>
      </c>
      <c r="L2342" s="3">
        <f>Raw_Data!L2342</f>
        <v>5</v>
      </c>
      <c r="M2342" s="3">
        <f>Raw_Data!M2342</f>
        <v>7.0000000000000007E-2</v>
      </c>
      <c r="N2342" s="3" t="str">
        <f>Raw_Data!N2342</f>
        <v>Sci-Fi</v>
      </c>
      <c r="O2342" s="3" t="str">
        <f t="shared" si="360"/>
        <v>55-70</v>
      </c>
      <c r="P2342" s="3" t="str">
        <f t="shared" si="361"/>
        <v>&lt;10h</v>
      </c>
      <c r="Q2342" s="3" t="str">
        <f t="shared" si="362"/>
        <v>46-60d</v>
      </c>
      <c r="R2342" s="3" t="str">
        <f t="shared" si="363"/>
        <v>Low</v>
      </c>
      <c r="S2342" s="3" t="str">
        <f t="shared" si="364"/>
        <v>Low</v>
      </c>
      <c r="T2342" s="3" t="str">
        <f t="shared" si="365"/>
        <v>Churned</v>
      </c>
      <c r="U2342" s="4">
        <f>1/(1+EXP(-(Predictive_Model!$B$5+((B2342-Predictive_Model!$B$20)/Predictive_Model!$C$20)*Predictive_Model!$D$20+((E2342-Predictive_Model!$B$21)/Predictive_Model!$C$21)*Predictive_Model!$D$21+((F2342-Predictive_Model!$B$22)/Predictive_Model!$C$22)*Predictive_Model!$D$22+((I2342-Predictive_Model!$B$23)/Predictive_Model!$C$23)*Predictive_Model!$D$23+((L2342-Predictive_Model!$B$24)/Predictive_Model!$C$24)*Predictive_Model!$D$24+((M2342-Predictive_Model!$B$25)/Predictive_Model!$C$25)*Predictive_Model!$D$25+IF(C2342="Male",Predictive_Model!$D$31,IF(C2342="Other",Predictive_Model!$D$32,0))+IF(D2342="Premium",Predictive_Model!$D$34,IF(D2342="Standard",Predictive_Model!$D$35,0))+IF(G2342="Asia",Predictive_Model!$D$37,IF(G2342="Europe",Predictive_Model!$D$38,IF(G2342="North America",Predictive_Model!$D$39,IF(G2342="Oceania",Predictive_Model!$D$40,IF(G2342="South America",Predictive_Model!$D$41,0)))))+IF(H2342="Laptop",Predictive_Model!$D$43,IF(H2342="Mobile",Predictive_Model!$D$44,IF(H2342="TV",Predictive_Model!$D$45,IF(H2342="Tablet",Predictive_Model!$D$46,0))))+IF(K2342="Crypto",Predictive_Model!$D$48,IF(K2342="Debit Card",Predictive_Model!$D$49,IF(K2342="Gift Card",Predictive_Model!$D$50,IF(K2342="PayPal",Predictive_Model!$D$51,0))))+IF(N2342="Comedy",Predictive_Model!$D$53,IF(N2342="Documentary",Predictive_Model!$D$54,IF(N2342="Drama",Predictive_Model!$D$55,IF(N2342="Horror",Predictive_Model!$D$56,IF(N2342="Romance",Predictive_Model!$D$57,IF(N2342="Sci-Fi",Predictive_Model!$D$58,0)))))))))</f>
        <v>0.99963695328321656</v>
      </c>
      <c r="V2342" s="3" t="str">
        <f t="shared" si="366"/>
        <v>Critical</v>
      </c>
      <c r="W2342" s="6">
        <f t="shared" si="367"/>
        <v>8.99</v>
      </c>
      <c r="X2342" s="3" t="str">
        <f t="shared" si="368"/>
        <v>Priority 2</v>
      </c>
      <c r="Y2342" s="3" t="str">
        <f t="shared" si="369"/>
        <v>OK</v>
      </c>
    </row>
    <row r="2343" spans="1:25" x14ac:dyDescent="0.25">
      <c r="A2343" s="3" t="str">
        <f>Raw_Data!A2343</f>
        <v>7e65ef60-0906-4e1e-9b54-b8d89cefddae</v>
      </c>
      <c r="B2343" s="3">
        <f>Raw_Data!B2343</f>
        <v>44</v>
      </c>
      <c r="C2343" s="3" t="str">
        <f>Raw_Data!C2343</f>
        <v>Male</v>
      </c>
      <c r="D2343" s="3" t="str">
        <f>Raw_Data!D2343</f>
        <v>Basic</v>
      </c>
      <c r="E2343" s="3">
        <f>Raw_Data!E2343</f>
        <v>8.02</v>
      </c>
      <c r="F2343" s="3">
        <f>Raw_Data!F2343</f>
        <v>9</v>
      </c>
      <c r="G2343" s="3" t="str">
        <f>Raw_Data!G2343</f>
        <v>North America</v>
      </c>
      <c r="H2343" s="3" t="str">
        <f>Raw_Data!H2343</f>
        <v>TV</v>
      </c>
      <c r="I2343" s="3">
        <f>Raw_Data!I2343</f>
        <v>8.99</v>
      </c>
      <c r="J2343" s="3">
        <f>Raw_Data!J2343</f>
        <v>0</v>
      </c>
      <c r="K2343" s="3" t="str">
        <f>Raw_Data!K2343</f>
        <v>Crypto</v>
      </c>
      <c r="L2343" s="3">
        <f>Raw_Data!L2343</f>
        <v>4</v>
      </c>
      <c r="M2343" s="3">
        <f>Raw_Data!M2343</f>
        <v>0.8</v>
      </c>
      <c r="N2343" s="3" t="str">
        <f>Raw_Data!N2343</f>
        <v>Comedy</v>
      </c>
      <c r="O2343" s="3" t="str">
        <f t="shared" si="360"/>
        <v>35-44</v>
      </c>
      <c r="P2343" s="3" t="str">
        <f t="shared" si="361"/>
        <v>&lt;10h</v>
      </c>
      <c r="Q2343" s="3" t="str">
        <f t="shared" si="362"/>
        <v>8-21d</v>
      </c>
      <c r="R2343" s="3" t="str">
        <f t="shared" si="363"/>
        <v>Medium</v>
      </c>
      <c r="S2343" s="3" t="str">
        <f t="shared" si="364"/>
        <v>Low</v>
      </c>
      <c r="T2343" s="3" t="str">
        <f t="shared" si="365"/>
        <v>Active</v>
      </c>
      <c r="U2343" s="4">
        <f>1/(1+EXP(-(Predictive_Model!$B$5+((B2343-Predictive_Model!$B$20)/Predictive_Model!$C$20)*Predictive_Model!$D$20+((E2343-Predictive_Model!$B$21)/Predictive_Model!$C$21)*Predictive_Model!$D$21+((F2343-Predictive_Model!$B$22)/Predictive_Model!$C$22)*Predictive_Model!$D$22+((I2343-Predictive_Model!$B$23)/Predictive_Model!$C$23)*Predictive_Model!$D$23+((L2343-Predictive_Model!$B$24)/Predictive_Model!$C$24)*Predictive_Model!$D$24+((M2343-Predictive_Model!$B$25)/Predictive_Model!$C$25)*Predictive_Model!$D$25+IF(C2343="Male",Predictive_Model!$D$31,IF(C2343="Other",Predictive_Model!$D$32,0))+IF(D2343="Premium",Predictive_Model!$D$34,IF(D2343="Standard",Predictive_Model!$D$35,0))+IF(G2343="Asia",Predictive_Model!$D$37,IF(G2343="Europe",Predictive_Model!$D$38,IF(G2343="North America",Predictive_Model!$D$39,IF(G2343="Oceania",Predictive_Model!$D$40,IF(G2343="South America",Predictive_Model!$D$41,0)))))+IF(H2343="Laptop",Predictive_Model!$D$43,IF(H2343="Mobile",Predictive_Model!$D$44,IF(H2343="TV",Predictive_Model!$D$45,IF(H2343="Tablet",Predictive_Model!$D$46,0))))+IF(K2343="Crypto",Predictive_Model!$D$48,IF(K2343="Debit Card",Predictive_Model!$D$49,IF(K2343="Gift Card",Predictive_Model!$D$50,IF(K2343="PayPal",Predictive_Model!$D$51,0))))+IF(N2343="Comedy",Predictive_Model!$D$53,IF(N2343="Documentary",Predictive_Model!$D$54,IF(N2343="Drama",Predictive_Model!$D$55,IF(N2343="Horror",Predictive_Model!$D$56,IF(N2343="Romance",Predictive_Model!$D$57,IF(N2343="Sci-Fi",Predictive_Model!$D$58,0)))))))))</f>
        <v>0.32621030340974666</v>
      </c>
      <c r="V2343" s="3" t="str">
        <f t="shared" si="366"/>
        <v>Medium</v>
      </c>
      <c r="W2343" s="6">
        <f t="shared" si="367"/>
        <v>2.9326306276536225</v>
      </c>
      <c r="X2343" s="3" t="str">
        <f t="shared" si="368"/>
        <v>Monitor</v>
      </c>
      <c r="Y2343" s="3" t="str">
        <f t="shared" si="369"/>
        <v>OK</v>
      </c>
    </row>
    <row r="2344" spans="1:25" x14ac:dyDescent="0.25">
      <c r="A2344" s="3" t="str">
        <f>Raw_Data!A2344</f>
        <v>5c619083-1760-4a87-a00a-3ca15ffccf0c</v>
      </c>
      <c r="B2344" s="3">
        <f>Raw_Data!B2344</f>
        <v>21</v>
      </c>
      <c r="C2344" s="3" t="str">
        <f>Raw_Data!C2344</f>
        <v>Male</v>
      </c>
      <c r="D2344" s="3" t="str">
        <f>Raw_Data!D2344</f>
        <v>Premium</v>
      </c>
      <c r="E2344" s="3">
        <f>Raw_Data!E2344</f>
        <v>1.83</v>
      </c>
      <c r="F2344" s="3">
        <f>Raw_Data!F2344</f>
        <v>21</v>
      </c>
      <c r="G2344" s="3" t="str">
        <f>Raw_Data!G2344</f>
        <v>North America</v>
      </c>
      <c r="H2344" s="3" t="str">
        <f>Raw_Data!H2344</f>
        <v>TV</v>
      </c>
      <c r="I2344" s="3">
        <f>Raw_Data!I2344</f>
        <v>17.989999999999998</v>
      </c>
      <c r="J2344" s="3">
        <f>Raw_Data!J2344</f>
        <v>1</v>
      </c>
      <c r="K2344" s="3" t="str">
        <f>Raw_Data!K2344</f>
        <v>Gift Card</v>
      </c>
      <c r="L2344" s="3">
        <f>Raw_Data!L2344</f>
        <v>1</v>
      </c>
      <c r="M2344" s="3">
        <f>Raw_Data!M2344</f>
        <v>0.08</v>
      </c>
      <c r="N2344" s="3" t="str">
        <f>Raw_Data!N2344</f>
        <v>Comedy</v>
      </c>
      <c r="O2344" s="3" t="str">
        <f t="shared" si="360"/>
        <v>18-24</v>
      </c>
      <c r="P2344" s="3" t="str">
        <f t="shared" si="361"/>
        <v>&lt;10h</v>
      </c>
      <c r="Q2344" s="3" t="str">
        <f t="shared" si="362"/>
        <v>8-21d</v>
      </c>
      <c r="R2344" s="3" t="str">
        <f t="shared" si="363"/>
        <v>Medium</v>
      </c>
      <c r="S2344" s="3" t="str">
        <f t="shared" si="364"/>
        <v>High</v>
      </c>
      <c r="T2344" s="3" t="str">
        <f t="shared" si="365"/>
        <v>Churned</v>
      </c>
      <c r="U2344" s="4">
        <f>1/(1+EXP(-(Predictive_Model!$B$5+((B2344-Predictive_Model!$B$20)/Predictive_Model!$C$20)*Predictive_Model!$D$20+((E2344-Predictive_Model!$B$21)/Predictive_Model!$C$21)*Predictive_Model!$D$21+((F2344-Predictive_Model!$B$22)/Predictive_Model!$C$22)*Predictive_Model!$D$22+((I2344-Predictive_Model!$B$23)/Predictive_Model!$C$23)*Predictive_Model!$D$23+((L2344-Predictive_Model!$B$24)/Predictive_Model!$C$24)*Predictive_Model!$D$24+((M2344-Predictive_Model!$B$25)/Predictive_Model!$C$25)*Predictive_Model!$D$25+IF(C2344="Male",Predictive_Model!$D$31,IF(C2344="Other",Predictive_Model!$D$32,0))+IF(D2344="Premium",Predictive_Model!$D$34,IF(D2344="Standard",Predictive_Model!$D$35,0))+IF(G2344="Asia",Predictive_Model!$D$37,IF(G2344="Europe",Predictive_Model!$D$38,IF(G2344="North America",Predictive_Model!$D$39,IF(G2344="Oceania",Predictive_Model!$D$40,IF(G2344="South America",Predictive_Model!$D$41,0)))))+IF(H2344="Laptop",Predictive_Model!$D$43,IF(H2344="Mobile",Predictive_Model!$D$44,IF(H2344="TV",Predictive_Model!$D$45,IF(H2344="Tablet",Predictive_Model!$D$46,0))))+IF(K2344="Crypto",Predictive_Model!$D$48,IF(K2344="Debit Card",Predictive_Model!$D$49,IF(K2344="Gift Card",Predictive_Model!$D$50,IF(K2344="PayPal",Predictive_Model!$D$51,0))))+IF(N2344="Comedy",Predictive_Model!$D$53,IF(N2344="Documentary",Predictive_Model!$D$54,IF(N2344="Drama",Predictive_Model!$D$55,IF(N2344="Horror",Predictive_Model!$D$56,IF(N2344="Romance",Predictive_Model!$D$57,IF(N2344="Sci-Fi",Predictive_Model!$D$58,0)))))))))</f>
        <v>0.97820826427317775</v>
      </c>
      <c r="V2344" s="3" t="str">
        <f t="shared" si="366"/>
        <v>Critical</v>
      </c>
      <c r="W2344" s="6">
        <f t="shared" si="367"/>
        <v>17.989999999999998</v>
      </c>
      <c r="X2344" s="3" t="str">
        <f t="shared" si="368"/>
        <v>Priority 1</v>
      </c>
      <c r="Y2344" s="3" t="str">
        <f t="shared" si="369"/>
        <v>OK</v>
      </c>
    </row>
    <row r="2345" spans="1:25" x14ac:dyDescent="0.25">
      <c r="A2345" s="3" t="str">
        <f>Raw_Data!A2345</f>
        <v>4d396fff-770c-4879-ab7d-562cd5347d99</v>
      </c>
      <c r="B2345" s="3">
        <f>Raw_Data!B2345</f>
        <v>31</v>
      </c>
      <c r="C2345" s="3" t="str">
        <f>Raw_Data!C2345</f>
        <v>Other</v>
      </c>
      <c r="D2345" s="3" t="str">
        <f>Raw_Data!D2345</f>
        <v>Standard</v>
      </c>
      <c r="E2345" s="3">
        <f>Raw_Data!E2345</f>
        <v>3.9</v>
      </c>
      <c r="F2345" s="3">
        <f>Raw_Data!F2345</f>
        <v>33</v>
      </c>
      <c r="G2345" s="3" t="str">
        <f>Raw_Data!G2345</f>
        <v>Oceania</v>
      </c>
      <c r="H2345" s="3" t="str">
        <f>Raw_Data!H2345</f>
        <v>Laptop</v>
      </c>
      <c r="I2345" s="3">
        <f>Raw_Data!I2345</f>
        <v>13.99</v>
      </c>
      <c r="J2345" s="3">
        <f>Raw_Data!J2345</f>
        <v>1</v>
      </c>
      <c r="K2345" s="3" t="str">
        <f>Raw_Data!K2345</f>
        <v>Debit Card</v>
      </c>
      <c r="L2345" s="3">
        <f>Raw_Data!L2345</f>
        <v>3</v>
      </c>
      <c r="M2345" s="3">
        <f>Raw_Data!M2345</f>
        <v>0.11</v>
      </c>
      <c r="N2345" s="3" t="str">
        <f>Raw_Data!N2345</f>
        <v>Action</v>
      </c>
      <c r="O2345" s="3" t="str">
        <f t="shared" si="360"/>
        <v>25-34</v>
      </c>
      <c r="P2345" s="3" t="str">
        <f t="shared" si="361"/>
        <v>&lt;10h</v>
      </c>
      <c r="Q2345" s="3" t="str">
        <f t="shared" si="362"/>
        <v>22-45d</v>
      </c>
      <c r="R2345" s="3" t="str">
        <f t="shared" si="363"/>
        <v>Medium</v>
      </c>
      <c r="S2345" s="3" t="str">
        <f t="shared" si="364"/>
        <v>Mid</v>
      </c>
      <c r="T2345" s="3" t="str">
        <f t="shared" si="365"/>
        <v>Churned</v>
      </c>
      <c r="U2345" s="4">
        <f>1/(1+EXP(-(Predictive_Model!$B$5+((B2345-Predictive_Model!$B$20)/Predictive_Model!$C$20)*Predictive_Model!$D$20+((E2345-Predictive_Model!$B$21)/Predictive_Model!$C$21)*Predictive_Model!$D$21+((F2345-Predictive_Model!$B$22)/Predictive_Model!$C$22)*Predictive_Model!$D$22+((I2345-Predictive_Model!$B$23)/Predictive_Model!$C$23)*Predictive_Model!$D$23+((L2345-Predictive_Model!$B$24)/Predictive_Model!$C$24)*Predictive_Model!$D$24+((M2345-Predictive_Model!$B$25)/Predictive_Model!$C$25)*Predictive_Model!$D$25+IF(C2345="Male",Predictive_Model!$D$31,IF(C2345="Other",Predictive_Model!$D$32,0))+IF(D2345="Premium",Predictive_Model!$D$34,IF(D2345="Standard",Predictive_Model!$D$35,0))+IF(G2345="Asia",Predictive_Model!$D$37,IF(G2345="Europe",Predictive_Model!$D$38,IF(G2345="North America",Predictive_Model!$D$39,IF(G2345="Oceania",Predictive_Model!$D$40,IF(G2345="South America",Predictive_Model!$D$41,0)))))+IF(H2345="Laptop",Predictive_Model!$D$43,IF(H2345="Mobile",Predictive_Model!$D$44,IF(H2345="TV",Predictive_Model!$D$45,IF(H2345="Tablet",Predictive_Model!$D$46,0))))+IF(K2345="Crypto",Predictive_Model!$D$48,IF(K2345="Debit Card",Predictive_Model!$D$49,IF(K2345="Gift Card",Predictive_Model!$D$50,IF(K2345="PayPal",Predictive_Model!$D$51,0))))+IF(N2345="Comedy",Predictive_Model!$D$53,IF(N2345="Documentary",Predictive_Model!$D$54,IF(N2345="Drama",Predictive_Model!$D$55,IF(N2345="Horror",Predictive_Model!$D$56,IF(N2345="Romance",Predictive_Model!$D$57,IF(N2345="Sci-Fi",Predictive_Model!$D$58,0)))))))))</f>
        <v>0.99076593667856205</v>
      </c>
      <c r="V2345" s="3" t="str">
        <f t="shared" si="366"/>
        <v>Critical</v>
      </c>
      <c r="W2345" s="6">
        <f t="shared" si="367"/>
        <v>13.99</v>
      </c>
      <c r="X2345" s="3" t="str">
        <f t="shared" si="368"/>
        <v>Priority 2</v>
      </c>
      <c r="Y2345" s="3" t="str">
        <f t="shared" si="369"/>
        <v>OK</v>
      </c>
    </row>
    <row r="2346" spans="1:25" x14ac:dyDescent="0.25">
      <c r="A2346" s="3" t="str">
        <f>Raw_Data!A2346</f>
        <v>e1c24850-9ba6-4b3c-b64c-b3dc0e49a8f0</v>
      </c>
      <c r="B2346" s="3">
        <f>Raw_Data!B2346</f>
        <v>46</v>
      </c>
      <c r="C2346" s="3" t="str">
        <f>Raw_Data!C2346</f>
        <v>Other</v>
      </c>
      <c r="D2346" s="3" t="str">
        <f>Raw_Data!D2346</f>
        <v>Basic</v>
      </c>
      <c r="E2346" s="3">
        <f>Raw_Data!E2346</f>
        <v>7.63</v>
      </c>
      <c r="F2346" s="3">
        <f>Raw_Data!F2346</f>
        <v>31</v>
      </c>
      <c r="G2346" s="3" t="str">
        <f>Raw_Data!G2346</f>
        <v>Asia</v>
      </c>
      <c r="H2346" s="3" t="str">
        <f>Raw_Data!H2346</f>
        <v>Tablet</v>
      </c>
      <c r="I2346" s="3">
        <f>Raw_Data!I2346</f>
        <v>8.99</v>
      </c>
      <c r="J2346" s="3">
        <f>Raw_Data!J2346</f>
        <v>1</v>
      </c>
      <c r="K2346" s="3" t="str">
        <f>Raw_Data!K2346</f>
        <v>Gift Card</v>
      </c>
      <c r="L2346" s="3">
        <f>Raw_Data!L2346</f>
        <v>5</v>
      </c>
      <c r="M2346" s="3">
        <f>Raw_Data!M2346</f>
        <v>0.24</v>
      </c>
      <c r="N2346" s="3" t="str">
        <f>Raw_Data!N2346</f>
        <v>Romance</v>
      </c>
      <c r="O2346" s="3" t="str">
        <f t="shared" si="360"/>
        <v>45-54</v>
      </c>
      <c r="P2346" s="3" t="str">
        <f t="shared" si="361"/>
        <v>&lt;10h</v>
      </c>
      <c r="Q2346" s="3" t="str">
        <f t="shared" si="362"/>
        <v>22-45d</v>
      </c>
      <c r="R2346" s="3" t="str">
        <f t="shared" si="363"/>
        <v>Medium</v>
      </c>
      <c r="S2346" s="3" t="str">
        <f t="shared" si="364"/>
        <v>Low</v>
      </c>
      <c r="T2346" s="3" t="str">
        <f t="shared" si="365"/>
        <v>Churned</v>
      </c>
      <c r="U2346" s="4">
        <f>1/(1+EXP(-(Predictive_Model!$B$5+((B2346-Predictive_Model!$B$20)/Predictive_Model!$C$20)*Predictive_Model!$D$20+((E2346-Predictive_Model!$B$21)/Predictive_Model!$C$21)*Predictive_Model!$D$21+((F2346-Predictive_Model!$B$22)/Predictive_Model!$C$22)*Predictive_Model!$D$22+((I2346-Predictive_Model!$B$23)/Predictive_Model!$C$23)*Predictive_Model!$D$23+((L2346-Predictive_Model!$B$24)/Predictive_Model!$C$24)*Predictive_Model!$D$24+((M2346-Predictive_Model!$B$25)/Predictive_Model!$C$25)*Predictive_Model!$D$25+IF(C2346="Male",Predictive_Model!$D$31,IF(C2346="Other",Predictive_Model!$D$32,0))+IF(D2346="Premium",Predictive_Model!$D$34,IF(D2346="Standard",Predictive_Model!$D$35,0))+IF(G2346="Asia",Predictive_Model!$D$37,IF(G2346="Europe",Predictive_Model!$D$38,IF(G2346="North America",Predictive_Model!$D$39,IF(G2346="Oceania",Predictive_Model!$D$40,IF(G2346="South America",Predictive_Model!$D$41,0)))))+IF(H2346="Laptop",Predictive_Model!$D$43,IF(H2346="Mobile",Predictive_Model!$D$44,IF(H2346="TV",Predictive_Model!$D$45,IF(H2346="Tablet",Predictive_Model!$D$46,0))))+IF(K2346="Crypto",Predictive_Model!$D$48,IF(K2346="Debit Card",Predictive_Model!$D$49,IF(K2346="Gift Card",Predictive_Model!$D$50,IF(K2346="PayPal",Predictive_Model!$D$51,0))))+IF(N2346="Comedy",Predictive_Model!$D$53,IF(N2346="Documentary",Predictive_Model!$D$54,IF(N2346="Drama",Predictive_Model!$D$55,IF(N2346="Horror",Predictive_Model!$D$56,IF(N2346="Romance",Predictive_Model!$D$57,IF(N2346="Sci-Fi",Predictive_Model!$D$58,0)))))))))</f>
        <v>0.9879727053673597</v>
      </c>
      <c r="V2346" s="3" t="str">
        <f t="shared" si="366"/>
        <v>Critical</v>
      </c>
      <c r="W2346" s="6">
        <f t="shared" si="367"/>
        <v>8.99</v>
      </c>
      <c r="X2346" s="3" t="str">
        <f t="shared" si="368"/>
        <v>Priority 2</v>
      </c>
      <c r="Y2346" s="3" t="str">
        <f t="shared" si="369"/>
        <v>OK</v>
      </c>
    </row>
    <row r="2347" spans="1:25" x14ac:dyDescent="0.25">
      <c r="A2347" s="3" t="str">
        <f>Raw_Data!A2347</f>
        <v>80ae474f-2e01-4732-a930-00d3e2cd07ba</v>
      </c>
      <c r="B2347" s="3">
        <f>Raw_Data!B2347</f>
        <v>32</v>
      </c>
      <c r="C2347" s="3" t="str">
        <f>Raw_Data!C2347</f>
        <v>Male</v>
      </c>
      <c r="D2347" s="3" t="str">
        <f>Raw_Data!D2347</f>
        <v>Premium</v>
      </c>
      <c r="E2347" s="3">
        <f>Raw_Data!E2347</f>
        <v>2.38</v>
      </c>
      <c r="F2347" s="3">
        <f>Raw_Data!F2347</f>
        <v>3</v>
      </c>
      <c r="G2347" s="3" t="str">
        <f>Raw_Data!G2347</f>
        <v>Asia</v>
      </c>
      <c r="H2347" s="3" t="str">
        <f>Raw_Data!H2347</f>
        <v>Mobile</v>
      </c>
      <c r="I2347" s="3">
        <f>Raw_Data!I2347</f>
        <v>17.989999999999998</v>
      </c>
      <c r="J2347" s="3">
        <f>Raw_Data!J2347</f>
        <v>0</v>
      </c>
      <c r="K2347" s="3" t="str">
        <f>Raw_Data!K2347</f>
        <v>Gift Card</v>
      </c>
      <c r="L2347" s="3">
        <f>Raw_Data!L2347</f>
        <v>4</v>
      </c>
      <c r="M2347" s="3">
        <f>Raw_Data!M2347</f>
        <v>0.59</v>
      </c>
      <c r="N2347" s="3" t="str">
        <f>Raw_Data!N2347</f>
        <v>Drama</v>
      </c>
      <c r="O2347" s="3" t="str">
        <f t="shared" si="360"/>
        <v>25-34</v>
      </c>
      <c r="P2347" s="3" t="str">
        <f t="shared" si="361"/>
        <v>&lt;10h</v>
      </c>
      <c r="Q2347" s="3" t="str">
        <f t="shared" si="362"/>
        <v>0-7d</v>
      </c>
      <c r="R2347" s="3" t="str">
        <f t="shared" si="363"/>
        <v>Medium</v>
      </c>
      <c r="S2347" s="3" t="str">
        <f t="shared" si="364"/>
        <v>High</v>
      </c>
      <c r="T2347" s="3" t="str">
        <f t="shared" si="365"/>
        <v>Active</v>
      </c>
      <c r="U2347" s="4">
        <f>1/(1+EXP(-(Predictive_Model!$B$5+((B2347-Predictive_Model!$B$20)/Predictive_Model!$C$20)*Predictive_Model!$D$20+((E2347-Predictive_Model!$B$21)/Predictive_Model!$C$21)*Predictive_Model!$D$21+((F2347-Predictive_Model!$B$22)/Predictive_Model!$C$22)*Predictive_Model!$D$22+((I2347-Predictive_Model!$B$23)/Predictive_Model!$C$23)*Predictive_Model!$D$23+((L2347-Predictive_Model!$B$24)/Predictive_Model!$C$24)*Predictive_Model!$D$24+((M2347-Predictive_Model!$B$25)/Predictive_Model!$C$25)*Predictive_Model!$D$25+IF(C2347="Male",Predictive_Model!$D$31,IF(C2347="Other",Predictive_Model!$D$32,0))+IF(D2347="Premium",Predictive_Model!$D$34,IF(D2347="Standard",Predictive_Model!$D$35,0))+IF(G2347="Asia",Predictive_Model!$D$37,IF(G2347="Europe",Predictive_Model!$D$38,IF(G2347="North America",Predictive_Model!$D$39,IF(G2347="Oceania",Predictive_Model!$D$40,IF(G2347="South America",Predictive_Model!$D$41,0)))))+IF(H2347="Laptop",Predictive_Model!$D$43,IF(H2347="Mobile",Predictive_Model!$D$44,IF(H2347="TV",Predictive_Model!$D$45,IF(H2347="Tablet",Predictive_Model!$D$46,0))))+IF(K2347="Crypto",Predictive_Model!$D$48,IF(K2347="Debit Card",Predictive_Model!$D$49,IF(K2347="Gift Card",Predictive_Model!$D$50,IF(K2347="PayPal",Predictive_Model!$D$51,0))))+IF(N2347="Comedy",Predictive_Model!$D$53,IF(N2347="Documentary",Predictive_Model!$D$54,IF(N2347="Drama",Predictive_Model!$D$55,IF(N2347="Horror",Predictive_Model!$D$56,IF(N2347="Romance",Predictive_Model!$D$57,IF(N2347="Sci-Fi",Predictive_Model!$D$58,0)))))))))</f>
        <v>0.43801054433598002</v>
      </c>
      <c r="V2347" s="3" t="str">
        <f t="shared" si="366"/>
        <v>Medium</v>
      </c>
      <c r="W2347" s="6">
        <f t="shared" si="367"/>
        <v>7.8798096926042795</v>
      </c>
      <c r="X2347" s="3" t="str">
        <f t="shared" si="368"/>
        <v>Monitor</v>
      </c>
      <c r="Y2347" s="3" t="str">
        <f t="shared" si="369"/>
        <v>OK</v>
      </c>
    </row>
    <row r="2348" spans="1:25" x14ac:dyDescent="0.25">
      <c r="A2348" s="3" t="str">
        <f>Raw_Data!A2348</f>
        <v>e9c0e33c-d11c-49fe-8c0a-7cd7c19bccb6</v>
      </c>
      <c r="B2348" s="3">
        <f>Raw_Data!B2348</f>
        <v>20</v>
      </c>
      <c r="C2348" s="3" t="str">
        <f>Raw_Data!C2348</f>
        <v>Female</v>
      </c>
      <c r="D2348" s="3" t="str">
        <f>Raw_Data!D2348</f>
        <v>Basic</v>
      </c>
      <c r="E2348" s="3">
        <f>Raw_Data!E2348</f>
        <v>1.27</v>
      </c>
      <c r="F2348" s="3">
        <f>Raw_Data!F2348</f>
        <v>46</v>
      </c>
      <c r="G2348" s="3" t="str">
        <f>Raw_Data!G2348</f>
        <v>Asia</v>
      </c>
      <c r="H2348" s="3" t="str">
        <f>Raw_Data!H2348</f>
        <v>Desktop</v>
      </c>
      <c r="I2348" s="3">
        <f>Raw_Data!I2348</f>
        <v>8.99</v>
      </c>
      <c r="J2348" s="3">
        <f>Raw_Data!J2348</f>
        <v>1</v>
      </c>
      <c r="K2348" s="3" t="str">
        <f>Raw_Data!K2348</f>
        <v>PayPal</v>
      </c>
      <c r="L2348" s="3">
        <f>Raw_Data!L2348</f>
        <v>1</v>
      </c>
      <c r="M2348" s="3">
        <f>Raw_Data!M2348</f>
        <v>0.03</v>
      </c>
      <c r="N2348" s="3" t="str">
        <f>Raw_Data!N2348</f>
        <v>Horror</v>
      </c>
      <c r="O2348" s="3" t="str">
        <f t="shared" si="360"/>
        <v>18-24</v>
      </c>
      <c r="P2348" s="3" t="str">
        <f t="shared" si="361"/>
        <v>&lt;10h</v>
      </c>
      <c r="Q2348" s="3" t="str">
        <f t="shared" si="362"/>
        <v>46-60d</v>
      </c>
      <c r="R2348" s="3" t="str">
        <f t="shared" si="363"/>
        <v>Low</v>
      </c>
      <c r="S2348" s="3" t="str">
        <f t="shared" si="364"/>
        <v>Low</v>
      </c>
      <c r="T2348" s="3" t="str">
        <f t="shared" si="365"/>
        <v>Churned</v>
      </c>
      <c r="U2348" s="4">
        <f>1/(1+EXP(-(Predictive_Model!$B$5+((B2348-Predictive_Model!$B$20)/Predictive_Model!$C$20)*Predictive_Model!$D$20+((E2348-Predictive_Model!$B$21)/Predictive_Model!$C$21)*Predictive_Model!$D$21+((F2348-Predictive_Model!$B$22)/Predictive_Model!$C$22)*Predictive_Model!$D$22+((I2348-Predictive_Model!$B$23)/Predictive_Model!$C$23)*Predictive_Model!$D$23+((L2348-Predictive_Model!$B$24)/Predictive_Model!$C$24)*Predictive_Model!$D$24+((M2348-Predictive_Model!$B$25)/Predictive_Model!$C$25)*Predictive_Model!$D$25+IF(C2348="Male",Predictive_Model!$D$31,IF(C2348="Other",Predictive_Model!$D$32,0))+IF(D2348="Premium",Predictive_Model!$D$34,IF(D2348="Standard",Predictive_Model!$D$35,0))+IF(G2348="Asia",Predictive_Model!$D$37,IF(G2348="Europe",Predictive_Model!$D$38,IF(G2348="North America",Predictive_Model!$D$39,IF(G2348="Oceania",Predictive_Model!$D$40,IF(G2348="South America",Predictive_Model!$D$41,0)))))+IF(H2348="Laptop",Predictive_Model!$D$43,IF(H2348="Mobile",Predictive_Model!$D$44,IF(H2348="TV",Predictive_Model!$D$45,IF(H2348="Tablet",Predictive_Model!$D$46,0))))+IF(K2348="Crypto",Predictive_Model!$D$48,IF(K2348="Debit Card",Predictive_Model!$D$49,IF(K2348="Gift Card",Predictive_Model!$D$50,IF(K2348="PayPal",Predictive_Model!$D$51,0))))+IF(N2348="Comedy",Predictive_Model!$D$53,IF(N2348="Documentary",Predictive_Model!$D$54,IF(N2348="Drama",Predictive_Model!$D$55,IF(N2348="Horror",Predictive_Model!$D$56,IF(N2348="Romance",Predictive_Model!$D$57,IF(N2348="Sci-Fi",Predictive_Model!$D$58,0)))))))))</f>
        <v>0.99995821745998048</v>
      </c>
      <c r="V2348" s="3" t="str">
        <f t="shared" si="366"/>
        <v>Critical</v>
      </c>
      <c r="W2348" s="6">
        <f t="shared" si="367"/>
        <v>8.99</v>
      </c>
      <c r="X2348" s="3" t="str">
        <f t="shared" si="368"/>
        <v>Priority 2</v>
      </c>
      <c r="Y2348" s="3" t="str">
        <f t="shared" si="369"/>
        <v>OK</v>
      </c>
    </row>
    <row r="2349" spans="1:25" x14ac:dyDescent="0.25">
      <c r="A2349" s="3" t="str">
        <f>Raw_Data!A2349</f>
        <v>eb61a935-8dbb-40cc-83eb-a4b86a1c5f82</v>
      </c>
      <c r="B2349" s="3">
        <f>Raw_Data!B2349</f>
        <v>49</v>
      </c>
      <c r="C2349" s="3" t="str">
        <f>Raw_Data!C2349</f>
        <v>Male</v>
      </c>
      <c r="D2349" s="3" t="str">
        <f>Raw_Data!D2349</f>
        <v>Basic</v>
      </c>
      <c r="E2349" s="3">
        <f>Raw_Data!E2349</f>
        <v>5.3</v>
      </c>
      <c r="F2349" s="3">
        <f>Raw_Data!F2349</f>
        <v>44</v>
      </c>
      <c r="G2349" s="3" t="str">
        <f>Raw_Data!G2349</f>
        <v>Oceania</v>
      </c>
      <c r="H2349" s="3" t="str">
        <f>Raw_Data!H2349</f>
        <v>TV</v>
      </c>
      <c r="I2349" s="3">
        <f>Raw_Data!I2349</f>
        <v>8.99</v>
      </c>
      <c r="J2349" s="3">
        <f>Raw_Data!J2349</f>
        <v>1</v>
      </c>
      <c r="K2349" s="3" t="str">
        <f>Raw_Data!K2349</f>
        <v>Credit Card</v>
      </c>
      <c r="L2349" s="3">
        <f>Raw_Data!L2349</f>
        <v>3</v>
      </c>
      <c r="M2349" s="3">
        <f>Raw_Data!M2349</f>
        <v>0.12</v>
      </c>
      <c r="N2349" s="3" t="str">
        <f>Raw_Data!N2349</f>
        <v>Comedy</v>
      </c>
      <c r="O2349" s="3" t="str">
        <f t="shared" si="360"/>
        <v>45-54</v>
      </c>
      <c r="P2349" s="3" t="str">
        <f t="shared" si="361"/>
        <v>&lt;10h</v>
      </c>
      <c r="Q2349" s="3" t="str">
        <f t="shared" si="362"/>
        <v>22-45d</v>
      </c>
      <c r="R2349" s="3" t="str">
        <f t="shared" si="363"/>
        <v>Medium</v>
      </c>
      <c r="S2349" s="3" t="str">
        <f t="shared" si="364"/>
        <v>Low</v>
      </c>
      <c r="T2349" s="3" t="str">
        <f t="shared" si="365"/>
        <v>Churned</v>
      </c>
      <c r="U2349" s="4">
        <f>1/(1+EXP(-(Predictive_Model!$B$5+((B2349-Predictive_Model!$B$20)/Predictive_Model!$C$20)*Predictive_Model!$D$20+((E2349-Predictive_Model!$B$21)/Predictive_Model!$C$21)*Predictive_Model!$D$21+((F2349-Predictive_Model!$B$22)/Predictive_Model!$C$22)*Predictive_Model!$D$22+((I2349-Predictive_Model!$B$23)/Predictive_Model!$C$23)*Predictive_Model!$D$23+((L2349-Predictive_Model!$B$24)/Predictive_Model!$C$24)*Predictive_Model!$D$24+((M2349-Predictive_Model!$B$25)/Predictive_Model!$C$25)*Predictive_Model!$D$25+IF(C2349="Male",Predictive_Model!$D$31,IF(C2349="Other",Predictive_Model!$D$32,0))+IF(D2349="Premium",Predictive_Model!$D$34,IF(D2349="Standard",Predictive_Model!$D$35,0))+IF(G2349="Asia",Predictive_Model!$D$37,IF(G2349="Europe",Predictive_Model!$D$38,IF(G2349="North America",Predictive_Model!$D$39,IF(G2349="Oceania",Predictive_Model!$D$40,IF(G2349="South America",Predictive_Model!$D$41,0)))))+IF(H2349="Laptop",Predictive_Model!$D$43,IF(H2349="Mobile",Predictive_Model!$D$44,IF(H2349="TV",Predictive_Model!$D$45,IF(H2349="Tablet",Predictive_Model!$D$46,0))))+IF(K2349="Crypto",Predictive_Model!$D$48,IF(K2349="Debit Card",Predictive_Model!$D$49,IF(K2349="Gift Card",Predictive_Model!$D$50,IF(K2349="PayPal",Predictive_Model!$D$51,0))))+IF(N2349="Comedy",Predictive_Model!$D$53,IF(N2349="Documentary",Predictive_Model!$D$54,IF(N2349="Drama",Predictive_Model!$D$55,IF(N2349="Horror",Predictive_Model!$D$56,IF(N2349="Romance",Predictive_Model!$D$57,IF(N2349="Sci-Fi",Predictive_Model!$D$58,0)))))))))</f>
        <v>0.99890090459252967</v>
      </c>
      <c r="V2349" s="3" t="str">
        <f t="shared" si="366"/>
        <v>Critical</v>
      </c>
      <c r="W2349" s="6">
        <f t="shared" si="367"/>
        <v>8.99</v>
      </c>
      <c r="X2349" s="3" t="str">
        <f t="shared" si="368"/>
        <v>Priority 2</v>
      </c>
      <c r="Y2349" s="3" t="str">
        <f t="shared" si="369"/>
        <v>OK</v>
      </c>
    </row>
    <row r="2350" spans="1:25" x14ac:dyDescent="0.25">
      <c r="A2350" s="3" t="str">
        <f>Raw_Data!A2350</f>
        <v>6ef75419-014d-484f-b0b5-ad892dc6355a</v>
      </c>
      <c r="B2350" s="3">
        <f>Raw_Data!B2350</f>
        <v>18</v>
      </c>
      <c r="C2350" s="3" t="str">
        <f>Raw_Data!C2350</f>
        <v>Male</v>
      </c>
      <c r="D2350" s="3" t="str">
        <f>Raw_Data!D2350</f>
        <v>Basic</v>
      </c>
      <c r="E2350" s="3">
        <f>Raw_Data!E2350</f>
        <v>3.11</v>
      </c>
      <c r="F2350" s="3">
        <f>Raw_Data!F2350</f>
        <v>48</v>
      </c>
      <c r="G2350" s="3" t="str">
        <f>Raw_Data!G2350</f>
        <v>Europe</v>
      </c>
      <c r="H2350" s="3" t="str">
        <f>Raw_Data!H2350</f>
        <v>TV</v>
      </c>
      <c r="I2350" s="3">
        <f>Raw_Data!I2350</f>
        <v>8.99</v>
      </c>
      <c r="J2350" s="3">
        <f>Raw_Data!J2350</f>
        <v>1</v>
      </c>
      <c r="K2350" s="3" t="str">
        <f>Raw_Data!K2350</f>
        <v>Credit Card</v>
      </c>
      <c r="L2350" s="3">
        <f>Raw_Data!L2350</f>
        <v>2</v>
      </c>
      <c r="M2350" s="3">
        <f>Raw_Data!M2350</f>
        <v>0.06</v>
      </c>
      <c r="N2350" s="3" t="str">
        <f>Raw_Data!N2350</f>
        <v>Sci-Fi</v>
      </c>
      <c r="O2350" s="3" t="str">
        <f t="shared" si="360"/>
        <v>18-24</v>
      </c>
      <c r="P2350" s="3" t="str">
        <f t="shared" si="361"/>
        <v>&lt;10h</v>
      </c>
      <c r="Q2350" s="3" t="str">
        <f t="shared" si="362"/>
        <v>46-60d</v>
      </c>
      <c r="R2350" s="3" t="str">
        <f t="shared" si="363"/>
        <v>Low</v>
      </c>
      <c r="S2350" s="3" t="str">
        <f t="shared" si="364"/>
        <v>Low</v>
      </c>
      <c r="T2350" s="3" t="str">
        <f t="shared" si="365"/>
        <v>Churned</v>
      </c>
      <c r="U2350" s="4">
        <f>1/(1+EXP(-(Predictive_Model!$B$5+((B2350-Predictive_Model!$B$20)/Predictive_Model!$C$20)*Predictive_Model!$D$20+((E2350-Predictive_Model!$B$21)/Predictive_Model!$C$21)*Predictive_Model!$D$21+((F2350-Predictive_Model!$B$22)/Predictive_Model!$C$22)*Predictive_Model!$D$22+((I2350-Predictive_Model!$B$23)/Predictive_Model!$C$23)*Predictive_Model!$D$23+((L2350-Predictive_Model!$B$24)/Predictive_Model!$C$24)*Predictive_Model!$D$24+((M2350-Predictive_Model!$B$25)/Predictive_Model!$C$25)*Predictive_Model!$D$25+IF(C2350="Male",Predictive_Model!$D$31,IF(C2350="Other",Predictive_Model!$D$32,0))+IF(D2350="Premium",Predictive_Model!$D$34,IF(D2350="Standard",Predictive_Model!$D$35,0))+IF(G2350="Asia",Predictive_Model!$D$37,IF(G2350="Europe",Predictive_Model!$D$38,IF(G2350="North America",Predictive_Model!$D$39,IF(G2350="Oceania",Predictive_Model!$D$40,IF(G2350="South America",Predictive_Model!$D$41,0)))))+IF(H2350="Laptop",Predictive_Model!$D$43,IF(H2350="Mobile",Predictive_Model!$D$44,IF(H2350="TV",Predictive_Model!$D$45,IF(H2350="Tablet",Predictive_Model!$D$46,0))))+IF(K2350="Crypto",Predictive_Model!$D$48,IF(K2350="Debit Card",Predictive_Model!$D$49,IF(K2350="Gift Card",Predictive_Model!$D$50,IF(K2350="PayPal",Predictive_Model!$D$51,0))))+IF(N2350="Comedy",Predictive_Model!$D$53,IF(N2350="Documentary",Predictive_Model!$D$54,IF(N2350="Drama",Predictive_Model!$D$55,IF(N2350="Horror",Predictive_Model!$D$56,IF(N2350="Romance",Predictive_Model!$D$57,IF(N2350="Sci-Fi",Predictive_Model!$D$58,0)))))))))</f>
        <v>0.99984920677327838</v>
      </c>
      <c r="V2350" s="3" t="str">
        <f t="shared" si="366"/>
        <v>Critical</v>
      </c>
      <c r="W2350" s="6">
        <f t="shared" si="367"/>
        <v>8.99</v>
      </c>
      <c r="X2350" s="3" t="str">
        <f t="shared" si="368"/>
        <v>Priority 2</v>
      </c>
      <c r="Y2350" s="3" t="str">
        <f t="shared" si="369"/>
        <v>OK</v>
      </c>
    </row>
    <row r="2351" spans="1:25" x14ac:dyDescent="0.25">
      <c r="A2351" s="3" t="str">
        <f>Raw_Data!A2351</f>
        <v>78881b37-93a3-40e3-af3f-0ed648260308</v>
      </c>
      <c r="B2351" s="3">
        <f>Raw_Data!B2351</f>
        <v>65</v>
      </c>
      <c r="C2351" s="3" t="str">
        <f>Raw_Data!C2351</f>
        <v>Male</v>
      </c>
      <c r="D2351" s="3" t="str">
        <f>Raw_Data!D2351</f>
        <v>Premium</v>
      </c>
      <c r="E2351" s="3">
        <f>Raw_Data!E2351</f>
        <v>23.31</v>
      </c>
      <c r="F2351" s="3">
        <f>Raw_Data!F2351</f>
        <v>25</v>
      </c>
      <c r="G2351" s="3" t="str">
        <f>Raw_Data!G2351</f>
        <v>South America</v>
      </c>
      <c r="H2351" s="3" t="str">
        <f>Raw_Data!H2351</f>
        <v>Tablet</v>
      </c>
      <c r="I2351" s="3">
        <f>Raw_Data!I2351</f>
        <v>17.989999999999998</v>
      </c>
      <c r="J2351" s="3">
        <f>Raw_Data!J2351</f>
        <v>0</v>
      </c>
      <c r="K2351" s="3" t="str">
        <f>Raw_Data!K2351</f>
        <v>Debit Card</v>
      </c>
      <c r="L2351" s="3">
        <f>Raw_Data!L2351</f>
        <v>2</v>
      </c>
      <c r="M2351" s="3">
        <f>Raw_Data!M2351</f>
        <v>0.9</v>
      </c>
      <c r="N2351" s="3" t="str">
        <f>Raw_Data!N2351</f>
        <v>Action</v>
      </c>
      <c r="O2351" s="3" t="str">
        <f t="shared" si="360"/>
        <v>55-70</v>
      </c>
      <c r="P2351" s="3" t="str">
        <f t="shared" si="361"/>
        <v>10-24h</v>
      </c>
      <c r="Q2351" s="3" t="str">
        <f t="shared" si="362"/>
        <v>22-45d</v>
      </c>
      <c r="R2351" s="3" t="str">
        <f t="shared" si="363"/>
        <v>Medium</v>
      </c>
      <c r="S2351" s="3" t="str">
        <f t="shared" si="364"/>
        <v>High</v>
      </c>
      <c r="T2351" s="3" t="str">
        <f t="shared" si="365"/>
        <v>Active</v>
      </c>
      <c r="U2351" s="4">
        <f>1/(1+EXP(-(Predictive_Model!$B$5+((B2351-Predictive_Model!$B$20)/Predictive_Model!$C$20)*Predictive_Model!$D$20+((E2351-Predictive_Model!$B$21)/Predictive_Model!$C$21)*Predictive_Model!$D$21+((F2351-Predictive_Model!$B$22)/Predictive_Model!$C$22)*Predictive_Model!$D$22+((I2351-Predictive_Model!$B$23)/Predictive_Model!$C$23)*Predictive_Model!$D$23+((L2351-Predictive_Model!$B$24)/Predictive_Model!$C$24)*Predictive_Model!$D$24+((M2351-Predictive_Model!$B$25)/Predictive_Model!$C$25)*Predictive_Model!$D$25+IF(C2351="Male",Predictive_Model!$D$31,IF(C2351="Other",Predictive_Model!$D$32,0))+IF(D2351="Premium",Predictive_Model!$D$34,IF(D2351="Standard",Predictive_Model!$D$35,0))+IF(G2351="Asia",Predictive_Model!$D$37,IF(G2351="Europe",Predictive_Model!$D$38,IF(G2351="North America",Predictive_Model!$D$39,IF(G2351="Oceania",Predictive_Model!$D$40,IF(G2351="South America",Predictive_Model!$D$41,0)))))+IF(H2351="Laptop",Predictive_Model!$D$43,IF(H2351="Mobile",Predictive_Model!$D$44,IF(H2351="TV",Predictive_Model!$D$45,IF(H2351="Tablet",Predictive_Model!$D$46,0))))+IF(K2351="Crypto",Predictive_Model!$D$48,IF(K2351="Debit Card",Predictive_Model!$D$49,IF(K2351="Gift Card",Predictive_Model!$D$50,IF(K2351="PayPal",Predictive_Model!$D$51,0))))+IF(N2351="Comedy",Predictive_Model!$D$53,IF(N2351="Documentary",Predictive_Model!$D$54,IF(N2351="Drama",Predictive_Model!$D$55,IF(N2351="Horror",Predictive_Model!$D$56,IF(N2351="Romance",Predictive_Model!$D$57,IF(N2351="Sci-Fi",Predictive_Model!$D$58,0)))))))))</f>
        <v>2.9434282709747194E-2</v>
      </c>
      <c r="V2351" s="3" t="str">
        <f t="shared" si="366"/>
        <v>Low</v>
      </c>
      <c r="W2351" s="6">
        <f t="shared" si="367"/>
        <v>0.52952274594835202</v>
      </c>
      <c r="X2351" s="3" t="str">
        <f t="shared" si="368"/>
        <v>Monitor</v>
      </c>
      <c r="Y2351" s="3" t="str">
        <f t="shared" si="369"/>
        <v>OK</v>
      </c>
    </row>
    <row r="2352" spans="1:25" x14ac:dyDescent="0.25">
      <c r="A2352" s="3" t="str">
        <f>Raw_Data!A2352</f>
        <v>3e5ca0e8-0ee4-442c-a7d5-42e317f42e32</v>
      </c>
      <c r="B2352" s="3">
        <f>Raw_Data!B2352</f>
        <v>28</v>
      </c>
      <c r="C2352" s="3" t="str">
        <f>Raw_Data!C2352</f>
        <v>Female</v>
      </c>
      <c r="D2352" s="3" t="str">
        <f>Raw_Data!D2352</f>
        <v>Standard</v>
      </c>
      <c r="E2352" s="3">
        <f>Raw_Data!E2352</f>
        <v>0.61</v>
      </c>
      <c r="F2352" s="3">
        <f>Raw_Data!F2352</f>
        <v>59</v>
      </c>
      <c r="G2352" s="3" t="str">
        <f>Raw_Data!G2352</f>
        <v>Africa</v>
      </c>
      <c r="H2352" s="3" t="str">
        <f>Raw_Data!H2352</f>
        <v>Laptop</v>
      </c>
      <c r="I2352" s="3">
        <f>Raw_Data!I2352</f>
        <v>13.99</v>
      </c>
      <c r="J2352" s="3">
        <f>Raw_Data!J2352</f>
        <v>1</v>
      </c>
      <c r="K2352" s="3" t="str">
        <f>Raw_Data!K2352</f>
        <v>Gift Card</v>
      </c>
      <c r="L2352" s="3">
        <f>Raw_Data!L2352</f>
        <v>5</v>
      </c>
      <c r="M2352" s="3">
        <f>Raw_Data!M2352</f>
        <v>0.01</v>
      </c>
      <c r="N2352" s="3" t="str">
        <f>Raw_Data!N2352</f>
        <v>Romance</v>
      </c>
      <c r="O2352" s="3" t="str">
        <f t="shared" si="360"/>
        <v>25-34</v>
      </c>
      <c r="P2352" s="3" t="str">
        <f t="shared" si="361"/>
        <v>&lt;10h</v>
      </c>
      <c r="Q2352" s="3" t="str">
        <f t="shared" si="362"/>
        <v>46-60d</v>
      </c>
      <c r="R2352" s="3" t="str">
        <f t="shared" si="363"/>
        <v>Low</v>
      </c>
      <c r="S2352" s="3" t="str">
        <f t="shared" si="364"/>
        <v>Mid</v>
      </c>
      <c r="T2352" s="3" t="str">
        <f t="shared" si="365"/>
        <v>Churned</v>
      </c>
      <c r="U2352" s="4">
        <f>1/(1+EXP(-(Predictive_Model!$B$5+((B2352-Predictive_Model!$B$20)/Predictive_Model!$C$20)*Predictive_Model!$D$20+((E2352-Predictive_Model!$B$21)/Predictive_Model!$C$21)*Predictive_Model!$D$21+((F2352-Predictive_Model!$B$22)/Predictive_Model!$C$22)*Predictive_Model!$D$22+((I2352-Predictive_Model!$B$23)/Predictive_Model!$C$23)*Predictive_Model!$D$23+((L2352-Predictive_Model!$B$24)/Predictive_Model!$C$24)*Predictive_Model!$D$24+((M2352-Predictive_Model!$B$25)/Predictive_Model!$C$25)*Predictive_Model!$D$25+IF(C2352="Male",Predictive_Model!$D$31,IF(C2352="Other",Predictive_Model!$D$32,0))+IF(D2352="Premium",Predictive_Model!$D$34,IF(D2352="Standard",Predictive_Model!$D$35,0))+IF(G2352="Asia",Predictive_Model!$D$37,IF(G2352="Europe",Predictive_Model!$D$38,IF(G2352="North America",Predictive_Model!$D$39,IF(G2352="Oceania",Predictive_Model!$D$40,IF(G2352="South America",Predictive_Model!$D$41,0)))))+IF(H2352="Laptop",Predictive_Model!$D$43,IF(H2352="Mobile",Predictive_Model!$D$44,IF(H2352="TV",Predictive_Model!$D$45,IF(H2352="Tablet",Predictive_Model!$D$46,0))))+IF(K2352="Crypto",Predictive_Model!$D$48,IF(K2352="Debit Card",Predictive_Model!$D$49,IF(K2352="Gift Card",Predictive_Model!$D$50,IF(K2352="PayPal",Predictive_Model!$D$51,0))))+IF(N2352="Comedy",Predictive_Model!$D$53,IF(N2352="Documentary",Predictive_Model!$D$54,IF(N2352="Drama",Predictive_Model!$D$55,IF(N2352="Horror",Predictive_Model!$D$56,IF(N2352="Romance",Predictive_Model!$D$57,IF(N2352="Sci-Fi",Predictive_Model!$D$58,0)))))))))</f>
        <v>0.99976698279512599</v>
      </c>
      <c r="V2352" s="3" t="str">
        <f t="shared" si="366"/>
        <v>Critical</v>
      </c>
      <c r="W2352" s="6">
        <f t="shared" si="367"/>
        <v>13.99</v>
      </c>
      <c r="X2352" s="3" t="str">
        <f t="shared" si="368"/>
        <v>Priority 2</v>
      </c>
      <c r="Y2352" s="3" t="str">
        <f t="shared" si="369"/>
        <v>OK</v>
      </c>
    </row>
    <row r="2353" spans="1:25" x14ac:dyDescent="0.25">
      <c r="A2353" s="3" t="str">
        <f>Raw_Data!A2353</f>
        <v>1ef03e82-e34c-4c29-b256-b321b3a5ce99</v>
      </c>
      <c r="B2353" s="3">
        <f>Raw_Data!B2353</f>
        <v>62</v>
      </c>
      <c r="C2353" s="3" t="str">
        <f>Raw_Data!C2353</f>
        <v>Male</v>
      </c>
      <c r="D2353" s="3" t="str">
        <f>Raw_Data!D2353</f>
        <v>Premium</v>
      </c>
      <c r="E2353" s="3">
        <f>Raw_Data!E2353</f>
        <v>0.99</v>
      </c>
      <c r="F2353" s="3">
        <f>Raw_Data!F2353</f>
        <v>43</v>
      </c>
      <c r="G2353" s="3" t="str">
        <f>Raw_Data!G2353</f>
        <v>Asia</v>
      </c>
      <c r="H2353" s="3" t="str">
        <f>Raw_Data!H2353</f>
        <v>Mobile</v>
      </c>
      <c r="I2353" s="3">
        <f>Raw_Data!I2353</f>
        <v>17.989999999999998</v>
      </c>
      <c r="J2353" s="3">
        <f>Raw_Data!J2353</f>
        <v>1</v>
      </c>
      <c r="K2353" s="3" t="str">
        <f>Raw_Data!K2353</f>
        <v>Debit Card</v>
      </c>
      <c r="L2353" s="3">
        <f>Raw_Data!L2353</f>
        <v>5</v>
      </c>
      <c r="M2353" s="3">
        <f>Raw_Data!M2353</f>
        <v>0.02</v>
      </c>
      <c r="N2353" s="3" t="str">
        <f>Raw_Data!N2353</f>
        <v>Documentary</v>
      </c>
      <c r="O2353" s="3" t="str">
        <f t="shared" si="360"/>
        <v>55-70</v>
      </c>
      <c r="P2353" s="3" t="str">
        <f t="shared" si="361"/>
        <v>&lt;10h</v>
      </c>
      <c r="Q2353" s="3" t="str">
        <f t="shared" si="362"/>
        <v>22-45d</v>
      </c>
      <c r="R2353" s="3" t="str">
        <f t="shared" si="363"/>
        <v>Medium</v>
      </c>
      <c r="S2353" s="3" t="str">
        <f t="shared" si="364"/>
        <v>High</v>
      </c>
      <c r="T2353" s="3" t="str">
        <f t="shared" si="365"/>
        <v>Churned</v>
      </c>
      <c r="U2353" s="4">
        <f>1/(1+EXP(-(Predictive_Model!$B$5+((B2353-Predictive_Model!$B$20)/Predictive_Model!$C$20)*Predictive_Model!$D$20+((E2353-Predictive_Model!$B$21)/Predictive_Model!$C$21)*Predictive_Model!$D$21+((F2353-Predictive_Model!$B$22)/Predictive_Model!$C$22)*Predictive_Model!$D$22+((I2353-Predictive_Model!$B$23)/Predictive_Model!$C$23)*Predictive_Model!$D$23+((L2353-Predictive_Model!$B$24)/Predictive_Model!$C$24)*Predictive_Model!$D$24+((M2353-Predictive_Model!$B$25)/Predictive_Model!$C$25)*Predictive_Model!$D$25+IF(C2353="Male",Predictive_Model!$D$31,IF(C2353="Other",Predictive_Model!$D$32,0))+IF(D2353="Premium",Predictive_Model!$D$34,IF(D2353="Standard",Predictive_Model!$D$35,0))+IF(G2353="Asia",Predictive_Model!$D$37,IF(G2353="Europe",Predictive_Model!$D$38,IF(G2353="North America",Predictive_Model!$D$39,IF(G2353="Oceania",Predictive_Model!$D$40,IF(G2353="South America",Predictive_Model!$D$41,0)))))+IF(H2353="Laptop",Predictive_Model!$D$43,IF(H2353="Mobile",Predictive_Model!$D$44,IF(H2353="TV",Predictive_Model!$D$45,IF(H2353="Tablet",Predictive_Model!$D$46,0))))+IF(K2353="Crypto",Predictive_Model!$D$48,IF(K2353="Debit Card",Predictive_Model!$D$49,IF(K2353="Gift Card",Predictive_Model!$D$50,IF(K2353="PayPal",Predictive_Model!$D$51,0))))+IF(N2353="Comedy",Predictive_Model!$D$53,IF(N2353="Documentary",Predictive_Model!$D$54,IF(N2353="Drama",Predictive_Model!$D$55,IF(N2353="Horror",Predictive_Model!$D$56,IF(N2353="Romance",Predictive_Model!$D$57,IF(N2353="Sci-Fi",Predictive_Model!$D$58,0)))))))))</f>
        <v>0.99389343194551028</v>
      </c>
      <c r="V2353" s="3" t="str">
        <f t="shared" si="366"/>
        <v>Critical</v>
      </c>
      <c r="W2353" s="6">
        <f t="shared" si="367"/>
        <v>17.989999999999998</v>
      </c>
      <c r="X2353" s="3" t="str">
        <f t="shared" si="368"/>
        <v>Priority 1</v>
      </c>
      <c r="Y2353" s="3" t="str">
        <f t="shared" si="369"/>
        <v>OK</v>
      </c>
    </row>
    <row r="2354" spans="1:25" x14ac:dyDescent="0.25">
      <c r="A2354" s="3" t="str">
        <f>Raw_Data!A2354</f>
        <v>74321b67-ea33-4478-a9a2-a5d32e6eab48</v>
      </c>
      <c r="B2354" s="3">
        <f>Raw_Data!B2354</f>
        <v>22</v>
      </c>
      <c r="C2354" s="3" t="str">
        <f>Raw_Data!C2354</f>
        <v>Male</v>
      </c>
      <c r="D2354" s="3" t="str">
        <f>Raw_Data!D2354</f>
        <v>Standard</v>
      </c>
      <c r="E2354" s="3">
        <f>Raw_Data!E2354</f>
        <v>10.96</v>
      </c>
      <c r="F2354" s="3">
        <f>Raw_Data!F2354</f>
        <v>50</v>
      </c>
      <c r="G2354" s="3" t="str">
        <f>Raw_Data!G2354</f>
        <v>Asia</v>
      </c>
      <c r="H2354" s="3" t="str">
        <f>Raw_Data!H2354</f>
        <v>Laptop</v>
      </c>
      <c r="I2354" s="3">
        <f>Raw_Data!I2354</f>
        <v>13.99</v>
      </c>
      <c r="J2354" s="3">
        <f>Raw_Data!J2354</f>
        <v>1</v>
      </c>
      <c r="K2354" s="3" t="str">
        <f>Raw_Data!K2354</f>
        <v>Crypto</v>
      </c>
      <c r="L2354" s="3">
        <f>Raw_Data!L2354</f>
        <v>4</v>
      </c>
      <c r="M2354" s="3">
        <f>Raw_Data!M2354</f>
        <v>0.21</v>
      </c>
      <c r="N2354" s="3" t="str">
        <f>Raw_Data!N2354</f>
        <v>Drama</v>
      </c>
      <c r="O2354" s="3" t="str">
        <f t="shared" si="360"/>
        <v>18-24</v>
      </c>
      <c r="P2354" s="3" t="str">
        <f t="shared" si="361"/>
        <v>10-24h</v>
      </c>
      <c r="Q2354" s="3" t="str">
        <f t="shared" si="362"/>
        <v>46-60d</v>
      </c>
      <c r="R2354" s="3" t="str">
        <f t="shared" si="363"/>
        <v>Medium</v>
      </c>
      <c r="S2354" s="3" t="str">
        <f t="shared" si="364"/>
        <v>Mid</v>
      </c>
      <c r="T2354" s="3" t="str">
        <f t="shared" si="365"/>
        <v>Churned</v>
      </c>
      <c r="U2354" s="4">
        <f>1/(1+EXP(-(Predictive_Model!$B$5+((B2354-Predictive_Model!$B$20)/Predictive_Model!$C$20)*Predictive_Model!$D$20+((E2354-Predictive_Model!$B$21)/Predictive_Model!$C$21)*Predictive_Model!$D$21+((F2354-Predictive_Model!$B$22)/Predictive_Model!$C$22)*Predictive_Model!$D$22+((I2354-Predictive_Model!$B$23)/Predictive_Model!$C$23)*Predictive_Model!$D$23+((L2354-Predictive_Model!$B$24)/Predictive_Model!$C$24)*Predictive_Model!$D$24+((M2354-Predictive_Model!$B$25)/Predictive_Model!$C$25)*Predictive_Model!$D$25+IF(C2354="Male",Predictive_Model!$D$31,IF(C2354="Other",Predictive_Model!$D$32,0))+IF(D2354="Premium",Predictive_Model!$D$34,IF(D2354="Standard",Predictive_Model!$D$35,0))+IF(G2354="Asia",Predictive_Model!$D$37,IF(G2354="Europe",Predictive_Model!$D$38,IF(G2354="North America",Predictive_Model!$D$39,IF(G2354="Oceania",Predictive_Model!$D$40,IF(G2354="South America",Predictive_Model!$D$41,0)))))+IF(H2354="Laptop",Predictive_Model!$D$43,IF(H2354="Mobile",Predictive_Model!$D$44,IF(H2354="TV",Predictive_Model!$D$45,IF(H2354="Tablet",Predictive_Model!$D$46,0))))+IF(K2354="Crypto",Predictive_Model!$D$48,IF(K2354="Debit Card",Predictive_Model!$D$49,IF(K2354="Gift Card",Predictive_Model!$D$50,IF(K2354="PayPal",Predictive_Model!$D$51,0))))+IF(N2354="Comedy",Predictive_Model!$D$53,IF(N2354="Documentary",Predictive_Model!$D$54,IF(N2354="Drama",Predictive_Model!$D$55,IF(N2354="Horror",Predictive_Model!$D$56,IF(N2354="Romance",Predictive_Model!$D$57,IF(N2354="Sci-Fi",Predictive_Model!$D$58,0)))))))))</f>
        <v>0.9759594483991384</v>
      </c>
      <c r="V2354" s="3" t="str">
        <f t="shared" si="366"/>
        <v>Critical</v>
      </c>
      <c r="W2354" s="6">
        <f t="shared" si="367"/>
        <v>13.99</v>
      </c>
      <c r="X2354" s="3" t="str">
        <f t="shared" si="368"/>
        <v>Priority 2</v>
      </c>
      <c r="Y2354" s="3" t="str">
        <f t="shared" si="369"/>
        <v>OK</v>
      </c>
    </row>
    <row r="2355" spans="1:25" x14ac:dyDescent="0.25">
      <c r="A2355" s="3" t="str">
        <f>Raw_Data!A2355</f>
        <v>5a8ba2fb-5253-47fd-8008-44384430edf1</v>
      </c>
      <c r="B2355" s="3">
        <f>Raw_Data!B2355</f>
        <v>29</v>
      </c>
      <c r="C2355" s="3" t="str">
        <f>Raw_Data!C2355</f>
        <v>Other</v>
      </c>
      <c r="D2355" s="3" t="str">
        <f>Raw_Data!D2355</f>
        <v>Premium</v>
      </c>
      <c r="E2355" s="3">
        <f>Raw_Data!E2355</f>
        <v>16.95</v>
      </c>
      <c r="F2355" s="3">
        <f>Raw_Data!F2355</f>
        <v>53</v>
      </c>
      <c r="G2355" s="3" t="str">
        <f>Raw_Data!G2355</f>
        <v>Africa</v>
      </c>
      <c r="H2355" s="3" t="str">
        <f>Raw_Data!H2355</f>
        <v>Mobile</v>
      </c>
      <c r="I2355" s="3">
        <f>Raw_Data!I2355</f>
        <v>17.989999999999998</v>
      </c>
      <c r="J2355" s="3">
        <f>Raw_Data!J2355</f>
        <v>1</v>
      </c>
      <c r="K2355" s="3" t="str">
        <f>Raw_Data!K2355</f>
        <v>PayPal</v>
      </c>
      <c r="L2355" s="3">
        <f>Raw_Data!L2355</f>
        <v>3</v>
      </c>
      <c r="M2355" s="3">
        <f>Raw_Data!M2355</f>
        <v>0.31</v>
      </c>
      <c r="N2355" s="3" t="str">
        <f>Raw_Data!N2355</f>
        <v>Romance</v>
      </c>
      <c r="O2355" s="3" t="str">
        <f t="shared" si="360"/>
        <v>25-34</v>
      </c>
      <c r="P2355" s="3" t="str">
        <f t="shared" si="361"/>
        <v>10-24h</v>
      </c>
      <c r="Q2355" s="3" t="str">
        <f t="shared" si="362"/>
        <v>46-60d</v>
      </c>
      <c r="R2355" s="3" t="str">
        <f t="shared" si="363"/>
        <v>Medium</v>
      </c>
      <c r="S2355" s="3" t="str">
        <f t="shared" si="364"/>
        <v>High</v>
      </c>
      <c r="T2355" s="3" t="str">
        <f t="shared" si="365"/>
        <v>Churned</v>
      </c>
      <c r="U2355" s="4">
        <f>1/(1+EXP(-(Predictive_Model!$B$5+((B2355-Predictive_Model!$B$20)/Predictive_Model!$C$20)*Predictive_Model!$D$20+((E2355-Predictive_Model!$B$21)/Predictive_Model!$C$21)*Predictive_Model!$D$21+((F2355-Predictive_Model!$B$22)/Predictive_Model!$C$22)*Predictive_Model!$D$22+((I2355-Predictive_Model!$B$23)/Predictive_Model!$C$23)*Predictive_Model!$D$23+((L2355-Predictive_Model!$B$24)/Predictive_Model!$C$24)*Predictive_Model!$D$24+((M2355-Predictive_Model!$B$25)/Predictive_Model!$C$25)*Predictive_Model!$D$25+IF(C2355="Male",Predictive_Model!$D$31,IF(C2355="Other",Predictive_Model!$D$32,0))+IF(D2355="Premium",Predictive_Model!$D$34,IF(D2355="Standard",Predictive_Model!$D$35,0))+IF(G2355="Asia",Predictive_Model!$D$37,IF(G2355="Europe",Predictive_Model!$D$38,IF(G2355="North America",Predictive_Model!$D$39,IF(G2355="Oceania",Predictive_Model!$D$40,IF(G2355="South America",Predictive_Model!$D$41,0)))))+IF(H2355="Laptop",Predictive_Model!$D$43,IF(H2355="Mobile",Predictive_Model!$D$44,IF(H2355="TV",Predictive_Model!$D$45,IF(H2355="Tablet",Predictive_Model!$D$46,0))))+IF(K2355="Crypto",Predictive_Model!$D$48,IF(K2355="Debit Card",Predictive_Model!$D$49,IF(K2355="Gift Card",Predictive_Model!$D$50,IF(K2355="PayPal",Predictive_Model!$D$51,0))))+IF(N2355="Comedy",Predictive_Model!$D$53,IF(N2355="Documentary",Predictive_Model!$D$54,IF(N2355="Drama",Predictive_Model!$D$55,IF(N2355="Horror",Predictive_Model!$D$56,IF(N2355="Romance",Predictive_Model!$D$57,IF(N2355="Sci-Fi",Predictive_Model!$D$58,0)))))))))</f>
        <v>0.93660257076424347</v>
      </c>
      <c r="V2355" s="3" t="str">
        <f t="shared" si="366"/>
        <v>Critical</v>
      </c>
      <c r="W2355" s="6">
        <f t="shared" si="367"/>
        <v>17.989999999999998</v>
      </c>
      <c r="X2355" s="3" t="str">
        <f t="shared" si="368"/>
        <v>Priority 1</v>
      </c>
      <c r="Y2355" s="3" t="str">
        <f t="shared" si="369"/>
        <v>OK</v>
      </c>
    </row>
    <row r="2356" spans="1:25" x14ac:dyDescent="0.25">
      <c r="A2356" s="3" t="str">
        <f>Raw_Data!A2356</f>
        <v>ba7257d0-99c8-4c55-a657-6537eb677dfb</v>
      </c>
      <c r="B2356" s="3">
        <f>Raw_Data!B2356</f>
        <v>37</v>
      </c>
      <c r="C2356" s="3" t="str">
        <f>Raw_Data!C2356</f>
        <v>Female</v>
      </c>
      <c r="D2356" s="3" t="str">
        <f>Raw_Data!D2356</f>
        <v>Standard</v>
      </c>
      <c r="E2356" s="3">
        <f>Raw_Data!E2356</f>
        <v>5.31</v>
      </c>
      <c r="F2356" s="3">
        <f>Raw_Data!F2356</f>
        <v>38</v>
      </c>
      <c r="G2356" s="3" t="str">
        <f>Raw_Data!G2356</f>
        <v>Asia</v>
      </c>
      <c r="H2356" s="3" t="str">
        <f>Raw_Data!H2356</f>
        <v>TV</v>
      </c>
      <c r="I2356" s="3">
        <f>Raw_Data!I2356</f>
        <v>13.99</v>
      </c>
      <c r="J2356" s="3">
        <f>Raw_Data!J2356</f>
        <v>0</v>
      </c>
      <c r="K2356" s="3" t="str">
        <f>Raw_Data!K2356</f>
        <v>PayPal</v>
      </c>
      <c r="L2356" s="3">
        <f>Raw_Data!L2356</f>
        <v>5</v>
      </c>
      <c r="M2356" s="3">
        <f>Raw_Data!M2356</f>
        <v>0.14000000000000001</v>
      </c>
      <c r="N2356" s="3" t="str">
        <f>Raw_Data!N2356</f>
        <v>Sci-Fi</v>
      </c>
      <c r="O2356" s="3" t="str">
        <f t="shared" si="360"/>
        <v>35-44</v>
      </c>
      <c r="P2356" s="3" t="str">
        <f t="shared" si="361"/>
        <v>&lt;10h</v>
      </c>
      <c r="Q2356" s="3" t="str">
        <f t="shared" si="362"/>
        <v>22-45d</v>
      </c>
      <c r="R2356" s="3" t="str">
        <f t="shared" si="363"/>
        <v>Medium</v>
      </c>
      <c r="S2356" s="3" t="str">
        <f t="shared" si="364"/>
        <v>Mid</v>
      </c>
      <c r="T2356" s="3" t="str">
        <f t="shared" si="365"/>
        <v>Active</v>
      </c>
      <c r="U2356" s="4">
        <f>1/(1+EXP(-(Predictive_Model!$B$5+((B2356-Predictive_Model!$B$20)/Predictive_Model!$C$20)*Predictive_Model!$D$20+((E2356-Predictive_Model!$B$21)/Predictive_Model!$C$21)*Predictive_Model!$D$21+((F2356-Predictive_Model!$B$22)/Predictive_Model!$C$22)*Predictive_Model!$D$22+((I2356-Predictive_Model!$B$23)/Predictive_Model!$C$23)*Predictive_Model!$D$23+((L2356-Predictive_Model!$B$24)/Predictive_Model!$C$24)*Predictive_Model!$D$24+((M2356-Predictive_Model!$B$25)/Predictive_Model!$C$25)*Predictive_Model!$D$25+IF(C2356="Male",Predictive_Model!$D$31,IF(C2356="Other",Predictive_Model!$D$32,0))+IF(D2356="Premium",Predictive_Model!$D$34,IF(D2356="Standard",Predictive_Model!$D$35,0))+IF(G2356="Asia",Predictive_Model!$D$37,IF(G2356="Europe",Predictive_Model!$D$38,IF(G2356="North America",Predictive_Model!$D$39,IF(G2356="Oceania",Predictive_Model!$D$40,IF(G2356="South America",Predictive_Model!$D$41,0)))))+IF(H2356="Laptop",Predictive_Model!$D$43,IF(H2356="Mobile",Predictive_Model!$D$44,IF(H2356="TV",Predictive_Model!$D$45,IF(H2356="Tablet",Predictive_Model!$D$46,0))))+IF(K2356="Crypto",Predictive_Model!$D$48,IF(K2356="Debit Card",Predictive_Model!$D$49,IF(K2356="Gift Card",Predictive_Model!$D$50,IF(K2356="PayPal",Predictive_Model!$D$51,0))))+IF(N2356="Comedy",Predictive_Model!$D$53,IF(N2356="Documentary",Predictive_Model!$D$54,IF(N2356="Drama",Predictive_Model!$D$55,IF(N2356="Horror",Predictive_Model!$D$56,IF(N2356="Romance",Predictive_Model!$D$57,IF(N2356="Sci-Fi",Predictive_Model!$D$58,0)))))))))</f>
        <v>0.9540838649714205</v>
      </c>
      <c r="V2356" s="3" t="str">
        <f t="shared" si="366"/>
        <v>Critical</v>
      </c>
      <c r="W2356" s="6">
        <f t="shared" si="367"/>
        <v>13.347633270950173</v>
      </c>
      <c r="X2356" s="3" t="str">
        <f t="shared" si="368"/>
        <v>Priority 2</v>
      </c>
      <c r="Y2356" s="3" t="str">
        <f t="shared" si="369"/>
        <v>OK</v>
      </c>
    </row>
    <row r="2357" spans="1:25" x14ac:dyDescent="0.25">
      <c r="A2357" s="3" t="str">
        <f>Raw_Data!A2357</f>
        <v>fa287c41-72cd-40a9-82b6-1fc0737ab235</v>
      </c>
      <c r="B2357" s="3">
        <f>Raw_Data!B2357</f>
        <v>34</v>
      </c>
      <c r="C2357" s="3" t="str">
        <f>Raw_Data!C2357</f>
        <v>Other</v>
      </c>
      <c r="D2357" s="3" t="str">
        <f>Raw_Data!D2357</f>
        <v>Standard</v>
      </c>
      <c r="E2357" s="3">
        <f>Raw_Data!E2357</f>
        <v>8.59</v>
      </c>
      <c r="F2357" s="3">
        <f>Raw_Data!F2357</f>
        <v>20</v>
      </c>
      <c r="G2357" s="3" t="str">
        <f>Raw_Data!G2357</f>
        <v>Europe</v>
      </c>
      <c r="H2357" s="3" t="str">
        <f>Raw_Data!H2357</f>
        <v>TV</v>
      </c>
      <c r="I2357" s="3">
        <f>Raw_Data!I2357</f>
        <v>13.99</v>
      </c>
      <c r="J2357" s="3">
        <f>Raw_Data!J2357</f>
        <v>0</v>
      </c>
      <c r="K2357" s="3" t="str">
        <f>Raw_Data!K2357</f>
        <v>Gift Card</v>
      </c>
      <c r="L2357" s="3">
        <f>Raw_Data!L2357</f>
        <v>1</v>
      </c>
      <c r="M2357" s="3">
        <f>Raw_Data!M2357</f>
        <v>0.41</v>
      </c>
      <c r="N2357" s="3" t="str">
        <f>Raw_Data!N2357</f>
        <v>Romance</v>
      </c>
      <c r="O2357" s="3" t="str">
        <f t="shared" si="360"/>
        <v>25-34</v>
      </c>
      <c r="P2357" s="3" t="str">
        <f t="shared" si="361"/>
        <v>&lt;10h</v>
      </c>
      <c r="Q2357" s="3" t="str">
        <f t="shared" si="362"/>
        <v>8-21d</v>
      </c>
      <c r="R2357" s="3" t="str">
        <f t="shared" si="363"/>
        <v>Medium</v>
      </c>
      <c r="S2357" s="3" t="str">
        <f t="shared" si="364"/>
        <v>Mid</v>
      </c>
      <c r="T2357" s="3" t="str">
        <f t="shared" si="365"/>
        <v>Active</v>
      </c>
      <c r="U2357" s="4">
        <f>1/(1+EXP(-(Predictive_Model!$B$5+((B2357-Predictive_Model!$B$20)/Predictive_Model!$C$20)*Predictive_Model!$D$20+((E2357-Predictive_Model!$B$21)/Predictive_Model!$C$21)*Predictive_Model!$D$21+((F2357-Predictive_Model!$B$22)/Predictive_Model!$C$22)*Predictive_Model!$D$22+((I2357-Predictive_Model!$B$23)/Predictive_Model!$C$23)*Predictive_Model!$D$23+((L2357-Predictive_Model!$B$24)/Predictive_Model!$C$24)*Predictive_Model!$D$24+((M2357-Predictive_Model!$B$25)/Predictive_Model!$C$25)*Predictive_Model!$D$25+IF(C2357="Male",Predictive_Model!$D$31,IF(C2357="Other",Predictive_Model!$D$32,0))+IF(D2357="Premium",Predictive_Model!$D$34,IF(D2357="Standard",Predictive_Model!$D$35,0))+IF(G2357="Asia",Predictive_Model!$D$37,IF(G2357="Europe",Predictive_Model!$D$38,IF(G2357="North America",Predictive_Model!$D$39,IF(G2357="Oceania",Predictive_Model!$D$40,IF(G2357="South America",Predictive_Model!$D$41,0)))))+IF(H2357="Laptop",Predictive_Model!$D$43,IF(H2357="Mobile",Predictive_Model!$D$44,IF(H2357="TV",Predictive_Model!$D$45,IF(H2357="Tablet",Predictive_Model!$D$46,0))))+IF(K2357="Crypto",Predictive_Model!$D$48,IF(K2357="Debit Card",Predictive_Model!$D$49,IF(K2357="Gift Card",Predictive_Model!$D$50,IF(K2357="PayPal",Predictive_Model!$D$51,0))))+IF(N2357="Comedy",Predictive_Model!$D$53,IF(N2357="Documentary",Predictive_Model!$D$54,IF(N2357="Drama",Predictive_Model!$D$55,IF(N2357="Horror",Predictive_Model!$D$56,IF(N2357="Romance",Predictive_Model!$D$57,IF(N2357="Sci-Fi",Predictive_Model!$D$58,0)))))))))</f>
        <v>0.93947379333064096</v>
      </c>
      <c r="V2357" s="3" t="str">
        <f t="shared" si="366"/>
        <v>Critical</v>
      </c>
      <c r="W2357" s="6">
        <f t="shared" si="367"/>
        <v>13.143238368695668</v>
      </c>
      <c r="X2357" s="3" t="str">
        <f t="shared" si="368"/>
        <v>Priority 2</v>
      </c>
      <c r="Y2357" s="3" t="str">
        <f t="shared" si="369"/>
        <v>OK</v>
      </c>
    </row>
    <row r="2358" spans="1:25" x14ac:dyDescent="0.25">
      <c r="A2358" s="3" t="str">
        <f>Raw_Data!A2358</f>
        <v>09054f5f-12f8-4050-a4a3-0200272daaa0</v>
      </c>
      <c r="B2358" s="3">
        <f>Raw_Data!B2358</f>
        <v>60</v>
      </c>
      <c r="C2358" s="3" t="str">
        <f>Raw_Data!C2358</f>
        <v>Other</v>
      </c>
      <c r="D2358" s="3" t="str">
        <f>Raw_Data!D2358</f>
        <v>Basic</v>
      </c>
      <c r="E2358" s="3">
        <f>Raw_Data!E2358</f>
        <v>36.07</v>
      </c>
      <c r="F2358" s="3">
        <f>Raw_Data!F2358</f>
        <v>38</v>
      </c>
      <c r="G2358" s="3" t="str">
        <f>Raw_Data!G2358</f>
        <v>Oceania</v>
      </c>
      <c r="H2358" s="3" t="str">
        <f>Raw_Data!H2358</f>
        <v>TV</v>
      </c>
      <c r="I2358" s="3">
        <f>Raw_Data!I2358</f>
        <v>8.99</v>
      </c>
      <c r="J2358" s="3">
        <f>Raw_Data!J2358</f>
        <v>0</v>
      </c>
      <c r="K2358" s="3" t="str">
        <f>Raw_Data!K2358</f>
        <v>Debit Card</v>
      </c>
      <c r="L2358" s="3">
        <f>Raw_Data!L2358</f>
        <v>5</v>
      </c>
      <c r="M2358" s="3">
        <f>Raw_Data!M2358</f>
        <v>0.92</v>
      </c>
      <c r="N2358" s="3" t="str">
        <f>Raw_Data!N2358</f>
        <v>Romance</v>
      </c>
      <c r="O2358" s="3" t="str">
        <f t="shared" si="360"/>
        <v>55-70</v>
      </c>
      <c r="P2358" s="3" t="str">
        <f t="shared" si="361"/>
        <v>25-49h</v>
      </c>
      <c r="Q2358" s="3" t="str">
        <f t="shared" si="362"/>
        <v>22-45d</v>
      </c>
      <c r="R2358" s="3" t="str">
        <f t="shared" si="363"/>
        <v>Medium</v>
      </c>
      <c r="S2358" s="3" t="str">
        <f t="shared" si="364"/>
        <v>Low</v>
      </c>
      <c r="T2358" s="3" t="str">
        <f t="shared" si="365"/>
        <v>Active</v>
      </c>
      <c r="U2358" s="4">
        <f>1/(1+EXP(-(Predictive_Model!$B$5+((B2358-Predictive_Model!$B$20)/Predictive_Model!$C$20)*Predictive_Model!$D$20+((E2358-Predictive_Model!$B$21)/Predictive_Model!$C$21)*Predictive_Model!$D$21+((F2358-Predictive_Model!$B$22)/Predictive_Model!$C$22)*Predictive_Model!$D$22+((I2358-Predictive_Model!$B$23)/Predictive_Model!$C$23)*Predictive_Model!$D$23+((L2358-Predictive_Model!$B$24)/Predictive_Model!$C$24)*Predictive_Model!$D$24+((M2358-Predictive_Model!$B$25)/Predictive_Model!$C$25)*Predictive_Model!$D$25+IF(C2358="Male",Predictive_Model!$D$31,IF(C2358="Other",Predictive_Model!$D$32,0))+IF(D2358="Premium",Predictive_Model!$D$34,IF(D2358="Standard",Predictive_Model!$D$35,0))+IF(G2358="Asia",Predictive_Model!$D$37,IF(G2358="Europe",Predictive_Model!$D$38,IF(G2358="North America",Predictive_Model!$D$39,IF(G2358="Oceania",Predictive_Model!$D$40,IF(G2358="South America",Predictive_Model!$D$41,0)))))+IF(H2358="Laptop",Predictive_Model!$D$43,IF(H2358="Mobile",Predictive_Model!$D$44,IF(H2358="TV",Predictive_Model!$D$45,IF(H2358="Tablet",Predictive_Model!$D$46,0))))+IF(K2358="Crypto",Predictive_Model!$D$48,IF(K2358="Debit Card",Predictive_Model!$D$49,IF(K2358="Gift Card",Predictive_Model!$D$50,IF(K2358="PayPal",Predictive_Model!$D$51,0))))+IF(N2358="Comedy",Predictive_Model!$D$53,IF(N2358="Documentary",Predictive_Model!$D$54,IF(N2358="Drama",Predictive_Model!$D$55,IF(N2358="Horror",Predictive_Model!$D$56,IF(N2358="Romance",Predictive_Model!$D$57,IF(N2358="Sci-Fi",Predictive_Model!$D$58,0)))))))))</f>
        <v>1.0779188527479282E-3</v>
      </c>
      <c r="V2358" s="3" t="str">
        <f t="shared" si="366"/>
        <v>Low</v>
      </c>
      <c r="W2358" s="6">
        <f t="shared" si="367"/>
        <v>9.6904904862038753E-3</v>
      </c>
      <c r="X2358" s="3" t="str">
        <f t="shared" si="368"/>
        <v>Monitor</v>
      </c>
      <c r="Y2358" s="3" t="str">
        <f t="shared" si="369"/>
        <v>OK</v>
      </c>
    </row>
    <row r="2359" spans="1:25" x14ac:dyDescent="0.25">
      <c r="A2359" s="3" t="str">
        <f>Raw_Data!A2359</f>
        <v>900d8e75-3067-4dfb-8193-9f2a21e0678e</v>
      </c>
      <c r="B2359" s="3">
        <f>Raw_Data!B2359</f>
        <v>57</v>
      </c>
      <c r="C2359" s="3" t="str">
        <f>Raw_Data!C2359</f>
        <v>Female</v>
      </c>
      <c r="D2359" s="3" t="str">
        <f>Raw_Data!D2359</f>
        <v>Basic</v>
      </c>
      <c r="E2359" s="3">
        <f>Raw_Data!E2359</f>
        <v>2.86</v>
      </c>
      <c r="F2359" s="3">
        <f>Raw_Data!F2359</f>
        <v>49</v>
      </c>
      <c r="G2359" s="3" t="str">
        <f>Raw_Data!G2359</f>
        <v>Europe</v>
      </c>
      <c r="H2359" s="3" t="str">
        <f>Raw_Data!H2359</f>
        <v>Desktop</v>
      </c>
      <c r="I2359" s="3">
        <f>Raw_Data!I2359</f>
        <v>8.99</v>
      </c>
      <c r="J2359" s="3">
        <f>Raw_Data!J2359</f>
        <v>1</v>
      </c>
      <c r="K2359" s="3" t="str">
        <f>Raw_Data!K2359</f>
        <v>Debit Card</v>
      </c>
      <c r="L2359" s="3">
        <f>Raw_Data!L2359</f>
        <v>2</v>
      </c>
      <c r="M2359" s="3">
        <f>Raw_Data!M2359</f>
        <v>0.06</v>
      </c>
      <c r="N2359" s="3" t="str">
        <f>Raw_Data!N2359</f>
        <v>Documentary</v>
      </c>
      <c r="O2359" s="3" t="str">
        <f t="shared" si="360"/>
        <v>55-70</v>
      </c>
      <c r="P2359" s="3" t="str">
        <f t="shared" si="361"/>
        <v>&lt;10h</v>
      </c>
      <c r="Q2359" s="3" t="str">
        <f t="shared" si="362"/>
        <v>46-60d</v>
      </c>
      <c r="R2359" s="3" t="str">
        <f t="shared" si="363"/>
        <v>Low</v>
      </c>
      <c r="S2359" s="3" t="str">
        <f t="shared" si="364"/>
        <v>Low</v>
      </c>
      <c r="T2359" s="3" t="str">
        <f t="shared" si="365"/>
        <v>Churned</v>
      </c>
      <c r="U2359" s="4">
        <f>1/(1+EXP(-(Predictive_Model!$B$5+((B2359-Predictive_Model!$B$20)/Predictive_Model!$C$20)*Predictive_Model!$D$20+((E2359-Predictive_Model!$B$21)/Predictive_Model!$C$21)*Predictive_Model!$D$21+((F2359-Predictive_Model!$B$22)/Predictive_Model!$C$22)*Predictive_Model!$D$22+((I2359-Predictive_Model!$B$23)/Predictive_Model!$C$23)*Predictive_Model!$D$23+((L2359-Predictive_Model!$B$24)/Predictive_Model!$C$24)*Predictive_Model!$D$24+((M2359-Predictive_Model!$B$25)/Predictive_Model!$C$25)*Predictive_Model!$D$25+IF(C2359="Male",Predictive_Model!$D$31,IF(C2359="Other",Predictive_Model!$D$32,0))+IF(D2359="Premium",Predictive_Model!$D$34,IF(D2359="Standard",Predictive_Model!$D$35,0))+IF(G2359="Asia",Predictive_Model!$D$37,IF(G2359="Europe",Predictive_Model!$D$38,IF(G2359="North America",Predictive_Model!$D$39,IF(G2359="Oceania",Predictive_Model!$D$40,IF(G2359="South America",Predictive_Model!$D$41,0)))))+IF(H2359="Laptop",Predictive_Model!$D$43,IF(H2359="Mobile",Predictive_Model!$D$44,IF(H2359="TV",Predictive_Model!$D$45,IF(H2359="Tablet",Predictive_Model!$D$46,0))))+IF(K2359="Crypto",Predictive_Model!$D$48,IF(K2359="Debit Card",Predictive_Model!$D$49,IF(K2359="Gift Card",Predictive_Model!$D$50,IF(K2359="PayPal",Predictive_Model!$D$51,0))))+IF(N2359="Comedy",Predictive_Model!$D$53,IF(N2359="Documentary",Predictive_Model!$D$54,IF(N2359="Drama",Predictive_Model!$D$55,IF(N2359="Horror",Predictive_Model!$D$56,IF(N2359="Romance",Predictive_Model!$D$57,IF(N2359="Sci-Fi",Predictive_Model!$D$58,0)))))))))</f>
        <v>0.99989425308079194</v>
      </c>
      <c r="V2359" s="3" t="str">
        <f t="shared" si="366"/>
        <v>Critical</v>
      </c>
      <c r="W2359" s="6">
        <f t="shared" si="367"/>
        <v>8.99</v>
      </c>
      <c r="X2359" s="3" t="str">
        <f t="shared" si="368"/>
        <v>Priority 2</v>
      </c>
      <c r="Y2359" s="3" t="str">
        <f t="shared" si="369"/>
        <v>OK</v>
      </c>
    </row>
    <row r="2360" spans="1:25" x14ac:dyDescent="0.25">
      <c r="A2360" s="3" t="str">
        <f>Raw_Data!A2360</f>
        <v>e158767d-d404-4c70-9ab1-df830be9d0d7</v>
      </c>
      <c r="B2360" s="3">
        <f>Raw_Data!B2360</f>
        <v>33</v>
      </c>
      <c r="C2360" s="3" t="str">
        <f>Raw_Data!C2360</f>
        <v>Other</v>
      </c>
      <c r="D2360" s="3" t="str">
        <f>Raw_Data!D2360</f>
        <v>Basic</v>
      </c>
      <c r="E2360" s="3">
        <f>Raw_Data!E2360</f>
        <v>24.94</v>
      </c>
      <c r="F2360" s="3">
        <f>Raw_Data!F2360</f>
        <v>16</v>
      </c>
      <c r="G2360" s="3" t="str">
        <f>Raw_Data!G2360</f>
        <v>South America</v>
      </c>
      <c r="H2360" s="3" t="str">
        <f>Raw_Data!H2360</f>
        <v>Mobile</v>
      </c>
      <c r="I2360" s="3">
        <f>Raw_Data!I2360</f>
        <v>8.99</v>
      </c>
      <c r="J2360" s="3">
        <f>Raw_Data!J2360</f>
        <v>0</v>
      </c>
      <c r="K2360" s="3" t="str">
        <f>Raw_Data!K2360</f>
        <v>Credit Card</v>
      </c>
      <c r="L2360" s="3">
        <f>Raw_Data!L2360</f>
        <v>1</v>
      </c>
      <c r="M2360" s="3">
        <f>Raw_Data!M2360</f>
        <v>1.47</v>
      </c>
      <c r="N2360" s="3" t="str">
        <f>Raw_Data!N2360</f>
        <v>Drama</v>
      </c>
      <c r="O2360" s="3" t="str">
        <f t="shared" si="360"/>
        <v>25-34</v>
      </c>
      <c r="P2360" s="3" t="str">
        <f t="shared" si="361"/>
        <v>10-24h</v>
      </c>
      <c r="Q2360" s="3" t="str">
        <f t="shared" si="362"/>
        <v>8-21d</v>
      </c>
      <c r="R2360" s="3" t="str">
        <f t="shared" si="363"/>
        <v>Medium</v>
      </c>
      <c r="S2360" s="3" t="str">
        <f t="shared" si="364"/>
        <v>Low</v>
      </c>
      <c r="T2360" s="3" t="str">
        <f t="shared" si="365"/>
        <v>Active</v>
      </c>
      <c r="U2360" s="4">
        <f>1/(1+EXP(-(Predictive_Model!$B$5+((B2360-Predictive_Model!$B$20)/Predictive_Model!$C$20)*Predictive_Model!$D$20+((E2360-Predictive_Model!$B$21)/Predictive_Model!$C$21)*Predictive_Model!$D$21+((F2360-Predictive_Model!$B$22)/Predictive_Model!$C$22)*Predictive_Model!$D$22+((I2360-Predictive_Model!$B$23)/Predictive_Model!$C$23)*Predictive_Model!$D$23+((L2360-Predictive_Model!$B$24)/Predictive_Model!$C$24)*Predictive_Model!$D$24+((M2360-Predictive_Model!$B$25)/Predictive_Model!$C$25)*Predictive_Model!$D$25+IF(C2360="Male",Predictive_Model!$D$31,IF(C2360="Other",Predictive_Model!$D$32,0))+IF(D2360="Premium",Predictive_Model!$D$34,IF(D2360="Standard",Predictive_Model!$D$35,0))+IF(G2360="Asia",Predictive_Model!$D$37,IF(G2360="Europe",Predictive_Model!$D$38,IF(G2360="North America",Predictive_Model!$D$39,IF(G2360="Oceania",Predictive_Model!$D$40,IF(G2360="South America",Predictive_Model!$D$41,0)))))+IF(H2360="Laptop",Predictive_Model!$D$43,IF(H2360="Mobile",Predictive_Model!$D$44,IF(H2360="TV",Predictive_Model!$D$45,IF(H2360="Tablet",Predictive_Model!$D$46,0))))+IF(K2360="Crypto",Predictive_Model!$D$48,IF(K2360="Debit Card",Predictive_Model!$D$49,IF(K2360="Gift Card",Predictive_Model!$D$50,IF(K2360="PayPal",Predictive_Model!$D$51,0))))+IF(N2360="Comedy",Predictive_Model!$D$53,IF(N2360="Documentary",Predictive_Model!$D$54,IF(N2360="Drama",Predictive_Model!$D$55,IF(N2360="Horror",Predictive_Model!$D$56,IF(N2360="Romance",Predictive_Model!$D$57,IF(N2360="Sci-Fi",Predictive_Model!$D$58,0)))))))))</f>
        <v>0.11767021506626346</v>
      </c>
      <c r="V2360" s="3" t="str">
        <f t="shared" si="366"/>
        <v>Low</v>
      </c>
      <c r="W2360" s="6">
        <f t="shared" si="367"/>
        <v>1.0578552334457085</v>
      </c>
      <c r="X2360" s="3" t="str">
        <f t="shared" si="368"/>
        <v>Monitor</v>
      </c>
      <c r="Y2360" s="3" t="str">
        <f t="shared" si="369"/>
        <v>OK</v>
      </c>
    </row>
    <row r="2361" spans="1:25" x14ac:dyDescent="0.25">
      <c r="A2361" s="3" t="str">
        <f>Raw_Data!A2361</f>
        <v>804256f3-09b1-43a2-9e9b-2e12ed16cffe</v>
      </c>
      <c r="B2361" s="3">
        <f>Raw_Data!B2361</f>
        <v>26</v>
      </c>
      <c r="C2361" s="3" t="str">
        <f>Raw_Data!C2361</f>
        <v>Male</v>
      </c>
      <c r="D2361" s="3" t="str">
        <f>Raw_Data!D2361</f>
        <v>Standard</v>
      </c>
      <c r="E2361" s="3">
        <f>Raw_Data!E2361</f>
        <v>26.4</v>
      </c>
      <c r="F2361" s="3">
        <f>Raw_Data!F2361</f>
        <v>22</v>
      </c>
      <c r="G2361" s="3" t="str">
        <f>Raw_Data!G2361</f>
        <v>North America</v>
      </c>
      <c r="H2361" s="3" t="str">
        <f>Raw_Data!H2361</f>
        <v>TV</v>
      </c>
      <c r="I2361" s="3">
        <f>Raw_Data!I2361</f>
        <v>13.99</v>
      </c>
      <c r="J2361" s="3">
        <f>Raw_Data!J2361</f>
        <v>0</v>
      </c>
      <c r="K2361" s="3" t="str">
        <f>Raw_Data!K2361</f>
        <v>Credit Card</v>
      </c>
      <c r="L2361" s="3">
        <f>Raw_Data!L2361</f>
        <v>1</v>
      </c>
      <c r="M2361" s="3">
        <f>Raw_Data!M2361</f>
        <v>1.1499999999999999</v>
      </c>
      <c r="N2361" s="3" t="str">
        <f>Raw_Data!N2361</f>
        <v>Romance</v>
      </c>
      <c r="O2361" s="3" t="str">
        <f t="shared" si="360"/>
        <v>25-34</v>
      </c>
      <c r="P2361" s="3" t="str">
        <f t="shared" si="361"/>
        <v>25-49h</v>
      </c>
      <c r="Q2361" s="3" t="str">
        <f t="shared" si="362"/>
        <v>22-45d</v>
      </c>
      <c r="R2361" s="3" t="str">
        <f t="shared" si="363"/>
        <v>Medium</v>
      </c>
      <c r="S2361" s="3" t="str">
        <f t="shared" si="364"/>
        <v>Mid</v>
      </c>
      <c r="T2361" s="3" t="str">
        <f t="shared" si="365"/>
        <v>Active</v>
      </c>
      <c r="U2361" s="4">
        <f>1/(1+EXP(-(Predictive_Model!$B$5+((B2361-Predictive_Model!$B$20)/Predictive_Model!$C$20)*Predictive_Model!$D$20+((E2361-Predictive_Model!$B$21)/Predictive_Model!$C$21)*Predictive_Model!$D$21+((F2361-Predictive_Model!$B$22)/Predictive_Model!$C$22)*Predictive_Model!$D$22+((I2361-Predictive_Model!$B$23)/Predictive_Model!$C$23)*Predictive_Model!$D$23+((L2361-Predictive_Model!$B$24)/Predictive_Model!$C$24)*Predictive_Model!$D$24+((M2361-Predictive_Model!$B$25)/Predictive_Model!$C$25)*Predictive_Model!$D$25+IF(C2361="Male",Predictive_Model!$D$31,IF(C2361="Other",Predictive_Model!$D$32,0))+IF(D2361="Premium",Predictive_Model!$D$34,IF(D2361="Standard",Predictive_Model!$D$35,0))+IF(G2361="Asia",Predictive_Model!$D$37,IF(G2361="Europe",Predictive_Model!$D$38,IF(G2361="North America",Predictive_Model!$D$39,IF(G2361="Oceania",Predictive_Model!$D$40,IF(G2361="South America",Predictive_Model!$D$41,0)))))+IF(H2361="Laptop",Predictive_Model!$D$43,IF(H2361="Mobile",Predictive_Model!$D$44,IF(H2361="TV",Predictive_Model!$D$45,IF(H2361="Tablet",Predictive_Model!$D$46,0))))+IF(K2361="Crypto",Predictive_Model!$D$48,IF(K2361="Debit Card",Predictive_Model!$D$49,IF(K2361="Gift Card",Predictive_Model!$D$50,IF(K2361="PayPal",Predictive_Model!$D$51,0))))+IF(N2361="Comedy",Predictive_Model!$D$53,IF(N2361="Documentary",Predictive_Model!$D$54,IF(N2361="Drama",Predictive_Model!$D$55,IF(N2361="Horror",Predictive_Model!$D$56,IF(N2361="Romance",Predictive_Model!$D$57,IF(N2361="Sci-Fi",Predictive_Model!$D$58,0)))))))))</f>
        <v>1.5148280999654894E-2</v>
      </c>
      <c r="V2361" s="3" t="str">
        <f t="shared" si="366"/>
        <v>Low</v>
      </c>
      <c r="W2361" s="6">
        <f t="shared" si="367"/>
        <v>0.21192445118517197</v>
      </c>
      <c r="X2361" s="3" t="str">
        <f t="shared" si="368"/>
        <v>Monitor</v>
      </c>
      <c r="Y2361" s="3" t="str">
        <f t="shared" si="369"/>
        <v>OK</v>
      </c>
    </row>
    <row r="2362" spans="1:25" x14ac:dyDescent="0.25">
      <c r="A2362" s="3" t="str">
        <f>Raw_Data!A2362</f>
        <v>210b9c3e-61bd-419b-842d-72ed78d38e9e</v>
      </c>
      <c r="B2362" s="3">
        <f>Raw_Data!B2362</f>
        <v>28</v>
      </c>
      <c r="C2362" s="3" t="str">
        <f>Raw_Data!C2362</f>
        <v>Other</v>
      </c>
      <c r="D2362" s="3" t="str">
        <f>Raw_Data!D2362</f>
        <v>Standard</v>
      </c>
      <c r="E2362" s="3">
        <f>Raw_Data!E2362</f>
        <v>14.45</v>
      </c>
      <c r="F2362" s="3">
        <f>Raw_Data!F2362</f>
        <v>4</v>
      </c>
      <c r="G2362" s="3" t="str">
        <f>Raw_Data!G2362</f>
        <v>Europe</v>
      </c>
      <c r="H2362" s="3" t="str">
        <f>Raw_Data!H2362</f>
        <v>Laptop</v>
      </c>
      <c r="I2362" s="3">
        <f>Raw_Data!I2362</f>
        <v>13.99</v>
      </c>
      <c r="J2362" s="3">
        <f>Raw_Data!J2362</f>
        <v>0</v>
      </c>
      <c r="K2362" s="3" t="str">
        <f>Raw_Data!K2362</f>
        <v>Credit Card</v>
      </c>
      <c r="L2362" s="3">
        <f>Raw_Data!L2362</f>
        <v>5</v>
      </c>
      <c r="M2362" s="3">
        <f>Raw_Data!M2362</f>
        <v>2.89</v>
      </c>
      <c r="N2362" s="3" t="str">
        <f>Raw_Data!N2362</f>
        <v>Horror</v>
      </c>
      <c r="O2362" s="3" t="str">
        <f t="shared" si="360"/>
        <v>25-34</v>
      </c>
      <c r="P2362" s="3" t="str">
        <f t="shared" si="361"/>
        <v>10-24h</v>
      </c>
      <c r="Q2362" s="3" t="str">
        <f t="shared" si="362"/>
        <v>0-7d</v>
      </c>
      <c r="R2362" s="3" t="str">
        <f t="shared" si="363"/>
        <v>Medium</v>
      </c>
      <c r="S2362" s="3" t="str">
        <f t="shared" si="364"/>
        <v>Mid</v>
      </c>
      <c r="T2362" s="3" t="str">
        <f t="shared" si="365"/>
        <v>Active</v>
      </c>
      <c r="U2362" s="4">
        <f>1/(1+EXP(-(Predictive_Model!$B$5+((B2362-Predictive_Model!$B$20)/Predictive_Model!$C$20)*Predictive_Model!$D$20+((E2362-Predictive_Model!$B$21)/Predictive_Model!$C$21)*Predictive_Model!$D$21+((F2362-Predictive_Model!$B$22)/Predictive_Model!$C$22)*Predictive_Model!$D$22+((I2362-Predictive_Model!$B$23)/Predictive_Model!$C$23)*Predictive_Model!$D$23+((L2362-Predictive_Model!$B$24)/Predictive_Model!$C$24)*Predictive_Model!$D$24+((M2362-Predictive_Model!$B$25)/Predictive_Model!$C$25)*Predictive_Model!$D$25+IF(C2362="Male",Predictive_Model!$D$31,IF(C2362="Other",Predictive_Model!$D$32,0))+IF(D2362="Premium",Predictive_Model!$D$34,IF(D2362="Standard",Predictive_Model!$D$35,0))+IF(G2362="Asia",Predictive_Model!$D$37,IF(G2362="Europe",Predictive_Model!$D$38,IF(G2362="North America",Predictive_Model!$D$39,IF(G2362="Oceania",Predictive_Model!$D$40,IF(G2362="South America",Predictive_Model!$D$41,0)))))+IF(H2362="Laptop",Predictive_Model!$D$43,IF(H2362="Mobile",Predictive_Model!$D$44,IF(H2362="TV",Predictive_Model!$D$45,IF(H2362="Tablet",Predictive_Model!$D$46,0))))+IF(K2362="Crypto",Predictive_Model!$D$48,IF(K2362="Debit Card",Predictive_Model!$D$49,IF(K2362="Gift Card",Predictive_Model!$D$50,IF(K2362="PayPal",Predictive_Model!$D$51,0))))+IF(N2362="Comedy",Predictive_Model!$D$53,IF(N2362="Documentary",Predictive_Model!$D$54,IF(N2362="Drama",Predictive_Model!$D$55,IF(N2362="Horror",Predictive_Model!$D$56,IF(N2362="Romance",Predictive_Model!$D$57,IF(N2362="Sci-Fi",Predictive_Model!$D$58,0)))))))))</f>
        <v>1.6742857272215221E-4</v>
      </c>
      <c r="V2362" s="3" t="str">
        <f t="shared" si="366"/>
        <v>Low</v>
      </c>
      <c r="W2362" s="6">
        <f t="shared" si="367"/>
        <v>2.3423257323829097E-3</v>
      </c>
      <c r="X2362" s="3" t="str">
        <f t="shared" si="368"/>
        <v>Monitor</v>
      </c>
      <c r="Y2362" s="3" t="str">
        <f t="shared" si="369"/>
        <v>OK</v>
      </c>
    </row>
    <row r="2363" spans="1:25" x14ac:dyDescent="0.25">
      <c r="A2363" s="3" t="str">
        <f>Raw_Data!A2363</f>
        <v>5ab5431d-4185-4b4f-be21-4183473aa0a9</v>
      </c>
      <c r="B2363" s="3">
        <f>Raw_Data!B2363</f>
        <v>53</v>
      </c>
      <c r="C2363" s="3" t="str">
        <f>Raw_Data!C2363</f>
        <v>Other</v>
      </c>
      <c r="D2363" s="3" t="str">
        <f>Raw_Data!D2363</f>
        <v>Premium</v>
      </c>
      <c r="E2363" s="3">
        <f>Raw_Data!E2363</f>
        <v>4.49</v>
      </c>
      <c r="F2363" s="3">
        <f>Raw_Data!F2363</f>
        <v>10</v>
      </c>
      <c r="G2363" s="3" t="str">
        <f>Raw_Data!G2363</f>
        <v>South America</v>
      </c>
      <c r="H2363" s="3" t="str">
        <f>Raw_Data!H2363</f>
        <v>Tablet</v>
      </c>
      <c r="I2363" s="3">
        <f>Raw_Data!I2363</f>
        <v>17.989999999999998</v>
      </c>
      <c r="J2363" s="3">
        <f>Raw_Data!J2363</f>
        <v>1</v>
      </c>
      <c r="K2363" s="3" t="str">
        <f>Raw_Data!K2363</f>
        <v>Debit Card</v>
      </c>
      <c r="L2363" s="3">
        <f>Raw_Data!L2363</f>
        <v>1</v>
      </c>
      <c r="M2363" s="3">
        <f>Raw_Data!M2363</f>
        <v>0.41</v>
      </c>
      <c r="N2363" s="3" t="str">
        <f>Raw_Data!N2363</f>
        <v>Action</v>
      </c>
      <c r="O2363" s="3" t="str">
        <f t="shared" si="360"/>
        <v>45-54</v>
      </c>
      <c r="P2363" s="3" t="str">
        <f t="shared" si="361"/>
        <v>&lt;10h</v>
      </c>
      <c r="Q2363" s="3" t="str">
        <f t="shared" si="362"/>
        <v>8-21d</v>
      </c>
      <c r="R2363" s="3" t="str">
        <f t="shared" si="363"/>
        <v>Medium</v>
      </c>
      <c r="S2363" s="3" t="str">
        <f t="shared" si="364"/>
        <v>High</v>
      </c>
      <c r="T2363" s="3" t="str">
        <f t="shared" si="365"/>
        <v>Churned</v>
      </c>
      <c r="U2363" s="4">
        <f>1/(1+EXP(-(Predictive_Model!$B$5+((B2363-Predictive_Model!$B$20)/Predictive_Model!$C$20)*Predictive_Model!$D$20+((E2363-Predictive_Model!$B$21)/Predictive_Model!$C$21)*Predictive_Model!$D$21+((F2363-Predictive_Model!$B$22)/Predictive_Model!$C$22)*Predictive_Model!$D$22+((I2363-Predictive_Model!$B$23)/Predictive_Model!$C$23)*Predictive_Model!$D$23+((L2363-Predictive_Model!$B$24)/Predictive_Model!$C$24)*Predictive_Model!$D$24+((M2363-Predictive_Model!$B$25)/Predictive_Model!$C$25)*Predictive_Model!$D$25+IF(C2363="Male",Predictive_Model!$D$31,IF(C2363="Other",Predictive_Model!$D$32,0))+IF(D2363="Premium",Predictive_Model!$D$34,IF(D2363="Standard",Predictive_Model!$D$35,0))+IF(G2363="Asia",Predictive_Model!$D$37,IF(G2363="Europe",Predictive_Model!$D$38,IF(G2363="North America",Predictive_Model!$D$39,IF(G2363="Oceania",Predictive_Model!$D$40,IF(G2363="South America",Predictive_Model!$D$41,0)))))+IF(H2363="Laptop",Predictive_Model!$D$43,IF(H2363="Mobile",Predictive_Model!$D$44,IF(H2363="TV",Predictive_Model!$D$45,IF(H2363="Tablet",Predictive_Model!$D$46,0))))+IF(K2363="Crypto",Predictive_Model!$D$48,IF(K2363="Debit Card",Predictive_Model!$D$49,IF(K2363="Gift Card",Predictive_Model!$D$50,IF(K2363="PayPal",Predictive_Model!$D$51,0))))+IF(N2363="Comedy",Predictive_Model!$D$53,IF(N2363="Documentary",Predictive_Model!$D$54,IF(N2363="Drama",Predictive_Model!$D$55,IF(N2363="Horror",Predictive_Model!$D$56,IF(N2363="Romance",Predictive_Model!$D$57,IF(N2363="Sci-Fi",Predictive_Model!$D$58,0)))))))))</f>
        <v>0.88791734916425047</v>
      </c>
      <c r="V2363" s="3" t="str">
        <f t="shared" si="366"/>
        <v>Critical</v>
      </c>
      <c r="W2363" s="6">
        <f t="shared" si="367"/>
        <v>17.989999999999998</v>
      </c>
      <c r="X2363" s="3" t="str">
        <f t="shared" si="368"/>
        <v>Priority 1</v>
      </c>
      <c r="Y2363" s="3" t="str">
        <f t="shared" si="369"/>
        <v>OK</v>
      </c>
    </row>
    <row r="2364" spans="1:25" x14ac:dyDescent="0.25">
      <c r="A2364" s="3" t="str">
        <f>Raw_Data!A2364</f>
        <v>eb0d1e13-35b7-472c-a39c-c5211ebb80e4</v>
      </c>
      <c r="B2364" s="3">
        <f>Raw_Data!B2364</f>
        <v>45</v>
      </c>
      <c r="C2364" s="3" t="str">
        <f>Raw_Data!C2364</f>
        <v>Male</v>
      </c>
      <c r="D2364" s="3" t="str">
        <f>Raw_Data!D2364</f>
        <v>Basic</v>
      </c>
      <c r="E2364" s="3">
        <f>Raw_Data!E2364</f>
        <v>4.22</v>
      </c>
      <c r="F2364" s="3">
        <f>Raw_Data!F2364</f>
        <v>18</v>
      </c>
      <c r="G2364" s="3" t="str">
        <f>Raw_Data!G2364</f>
        <v>Africa</v>
      </c>
      <c r="H2364" s="3" t="str">
        <f>Raw_Data!H2364</f>
        <v>Desktop</v>
      </c>
      <c r="I2364" s="3">
        <f>Raw_Data!I2364</f>
        <v>8.99</v>
      </c>
      <c r="J2364" s="3">
        <f>Raw_Data!J2364</f>
        <v>1</v>
      </c>
      <c r="K2364" s="3" t="str">
        <f>Raw_Data!K2364</f>
        <v>Crypto</v>
      </c>
      <c r="L2364" s="3">
        <f>Raw_Data!L2364</f>
        <v>3</v>
      </c>
      <c r="M2364" s="3">
        <f>Raw_Data!M2364</f>
        <v>0.22</v>
      </c>
      <c r="N2364" s="3" t="str">
        <f>Raw_Data!N2364</f>
        <v>Sci-Fi</v>
      </c>
      <c r="O2364" s="3" t="str">
        <f t="shared" si="360"/>
        <v>45-54</v>
      </c>
      <c r="P2364" s="3" t="str">
        <f t="shared" si="361"/>
        <v>&lt;10h</v>
      </c>
      <c r="Q2364" s="3" t="str">
        <f t="shared" si="362"/>
        <v>8-21d</v>
      </c>
      <c r="R2364" s="3" t="str">
        <f t="shared" si="363"/>
        <v>Medium</v>
      </c>
      <c r="S2364" s="3" t="str">
        <f t="shared" si="364"/>
        <v>Low</v>
      </c>
      <c r="T2364" s="3" t="str">
        <f t="shared" si="365"/>
        <v>Churned</v>
      </c>
      <c r="U2364" s="4">
        <f>1/(1+EXP(-(Predictive_Model!$B$5+((B2364-Predictive_Model!$B$20)/Predictive_Model!$C$20)*Predictive_Model!$D$20+((E2364-Predictive_Model!$B$21)/Predictive_Model!$C$21)*Predictive_Model!$D$21+((F2364-Predictive_Model!$B$22)/Predictive_Model!$C$22)*Predictive_Model!$D$22+((I2364-Predictive_Model!$B$23)/Predictive_Model!$C$23)*Predictive_Model!$D$23+((L2364-Predictive_Model!$B$24)/Predictive_Model!$C$24)*Predictive_Model!$D$24+((M2364-Predictive_Model!$B$25)/Predictive_Model!$C$25)*Predictive_Model!$D$25+IF(C2364="Male",Predictive_Model!$D$31,IF(C2364="Other",Predictive_Model!$D$32,0))+IF(D2364="Premium",Predictive_Model!$D$34,IF(D2364="Standard",Predictive_Model!$D$35,0))+IF(G2364="Asia",Predictive_Model!$D$37,IF(G2364="Europe",Predictive_Model!$D$38,IF(G2364="North America",Predictive_Model!$D$39,IF(G2364="Oceania",Predictive_Model!$D$40,IF(G2364="South America",Predictive_Model!$D$41,0)))))+IF(H2364="Laptop",Predictive_Model!$D$43,IF(H2364="Mobile",Predictive_Model!$D$44,IF(H2364="TV",Predictive_Model!$D$45,IF(H2364="Tablet",Predictive_Model!$D$46,0))))+IF(K2364="Crypto",Predictive_Model!$D$48,IF(K2364="Debit Card",Predictive_Model!$D$49,IF(K2364="Gift Card",Predictive_Model!$D$50,IF(K2364="PayPal",Predictive_Model!$D$51,0))))+IF(N2364="Comedy",Predictive_Model!$D$53,IF(N2364="Documentary",Predictive_Model!$D$54,IF(N2364="Drama",Predictive_Model!$D$55,IF(N2364="Horror",Predictive_Model!$D$56,IF(N2364="Romance",Predictive_Model!$D$57,IF(N2364="Sci-Fi",Predictive_Model!$D$58,0)))))))))</f>
        <v>0.97416857032029014</v>
      </c>
      <c r="V2364" s="3" t="str">
        <f t="shared" si="366"/>
        <v>Critical</v>
      </c>
      <c r="W2364" s="6">
        <f t="shared" si="367"/>
        <v>8.99</v>
      </c>
      <c r="X2364" s="3" t="str">
        <f t="shared" si="368"/>
        <v>Priority 2</v>
      </c>
      <c r="Y2364" s="3" t="str">
        <f t="shared" si="369"/>
        <v>OK</v>
      </c>
    </row>
    <row r="2365" spans="1:25" x14ac:dyDescent="0.25">
      <c r="A2365" s="3" t="str">
        <f>Raw_Data!A2365</f>
        <v>83f21fb5-7cfa-45e9-875e-819c773032fb</v>
      </c>
      <c r="B2365" s="3">
        <f>Raw_Data!B2365</f>
        <v>62</v>
      </c>
      <c r="C2365" s="3" t="str">
        <f>Raw_Data!C2365</f>
        <v>Other</v>
      </c>
      <c r="D2365" s="3" t="str">
        <f>Raw_Data!D2365</f>
        <v>Basic</v>
      </c>
      <c r="E2365" s="3">
        <f>Raw_Data!E2365</f>
        <v>16.62</v>
      </c>
      <c r="F2365" s="3">
        <f>Raw_Data!F2365</f>
        <v>21</v>
      </c>
      <c r="G2365" s="3" t="str">
        <f>Raw_Data!G2365</f>
        <v>South America</v>
      </c>
      <c r="H2365" s="3" t="str">
        <f>Raw_Data!H2365</f>
        <v>Desktop</v>
      </c>
      <c r="I2365" s="3">
        <f>Raw_Data!I2365</f>
        <v>8.99</v>
      </c>
      <c r="J2365" s="3">
        <f>Raw_Data!J2365</f>
        <v>0</v>
      </c>
      <c r="K2365" s="3" t="str">
        <f>Raw_Data!K2365</f>
        <v>Gift Card</v>
      </c>
      <c r="L2365" s="3">
        <f>Raw_Data!L2365</f>
        <v>3</v>
      </c>
      <c r="M2365" s="3">
        <f>Raw_Data!M2365</f>
        <v>0.76</v>
      </c>
      <c r="N2365" s="3" t="str">
        <f>Raw_Data!N2365</f>
        <v>Action</v>
      </c>
      <c r="O2365" s="3" t="str">
        <f t="shared" si="360"/>
        <v>55-70</v>
      </c>
      <c r="P2365" s="3" t="str">
        <f t="shared" si="361"/>
        <v>10-24h</v>
      </c>
      <c r="Q2365" s="3" t="str">
        <f t="shared" si="362"/>
        <v>8-21d</v>
      </c>
      <c r="R2365" s="3" t="str">
        <f t="shared" si="363"/>
        <v>Medium</v>
      </c>
      <c r="S2365" s="3" t="str">
        <f t="shared" si="364"/>
        <v>Low</v>
      </c>
      <c r="T2365" s="3" t="str">
        <f t="shared" si="365"/>
        <v>Active</v>
      </c>
      <c r="U2365" s="4">
        <f>1/(1+EXP(-(Predictive_Model!$B$5+((B2365-Predictive_Model!$B$20)/Predictive_Model!$C$20)*Predictive_Model!$D$20+((E2365-Predictive_Model!$B$21)/Predictive_Model!$C$21)*Predictive_Model!$D$21+((F2365-Predictive_Model!$B$22)/Predictive_Model!$C$22)*Predictive_Model!$D$22+((I2365-Predictive_Model!$B$23)/Predictive_Model!$C$23)*Predictive_Model!$D$23+((L2365-Predictive_Model!$B$24)/Predictive_Model!$C$24)*Predictive_Model!$D$24+((M2365-Predictive_Model!$B$25)/Predictive_Model!$C$25)*Predictive_Model!$D$25+IF(C2365="Male",Predictive_Model!$D$31,IF(C2365="Other",Predictive_Model!$D$32,0))+IF(D2365="Premium",Predictive_Model!$D$34,IF(D2365="Standard",Predictive_Model!$D$35,0))+IF(G2365="Asia",Predictive_Model!$D$37,IF(G2365="Europe",Predictive_Model!$D$38,IF(G2365="North America",Predictive_Model!$D$39,IF(G2365="Oceania",Predictive_Model!$D$40,IF(G2365="South America",Predictive_Model!$D$41,0)))))+IF(H2365="Laptop",Predictive_Model!$D$43,IF(H2365="Mobile",Predictive_Model!$D$44,IF(H2365="TV",Predictive_Model!$D$45,IF(H2365="Tablet",Predictive_Model!$D$46,0))))+IF(K2365="Crypto",Predictive_Model!$D$48,IF(K2365="Debit Card",Predictive_Model!$D$49,IF(K2365="Gift Card",Predictive_Model!$D$50,IF(K2365="PayPal",Predictive_Model!$D$51,0))))+IF(N2365="Comedy",Predictive_Model!$D$53,IF(N2365="Documentary",Predictive_Model!$D$54,IF(N2365="Drama",Predictive_Model!$D$55,IF(N2365="Horror",Predictive_Model!$D$56,IF(N2365="Romance",Predictive_Model!$D$57,IF(N2365="Sci-Fi",Predictive_Model!$D$58,0)))))))))</f>
        <v>0.41410743844966846</v>
      </c>
      <c r="V2365" s="3" t="str">
        <f t="shared" si="366"/>
        <v>Medium</v>
      </c>
      <c r="W2365" s="6">
        <f t="shared" si="367"/>
        <v>3.7228258716625198</v>
      </c>
      <c r="X2365" s="3" t="str">
        <f t="shared" si="368"/>
        <v>Monitor</v>
      </c>
      <c r="Y2365" s="3" t="str">
        <f t="shared" si="369"/>
        <v>OK</v>
      </c>
    </row>
    <row r="2366" spans="1:25" x14ac:dyDescent="0.25">
      <c r="A2366" s="3" t="str">
        <f>Raw_Data!A2366</f>
        <v>33bca94a-0b75-4ad7-b4fe-db44cfdd6992</v>
      </c>
      <c r="B2366" s="3">
        <f>Raw_Data!B2366</f>
        <v>28</v>
      </c>
      <c r="C2366" s="3" t="str">
        <f>Raw_Data!C2366</f>
        <v>Other</v>
      </c>
      <c r="D2366" s="3" t="str">
        <f>Raw_Data!D2366</f>
        <v>Standard</v>
      </c>
      <c r="E2366" s="3">
        <f>Raw_Data!E2366</f>
        <v>1.07</v>
      </c>
      <c r="F2366" s="3">
        <f>Raw_Data!F2366</f>
        <v>9</v>
      </c>
      <c r="G2366" s="3" t="str">
        <f>Raw_Data!G2366</f>
        <v>Africa</v>
      </c>
      <c r="H2366" s="3" t="str">
        <f>Raw_Data!H2366</f>
        <v>Mobile</v>
      </c>
      <c r="I2366" s="3">
        <f>Raw_Data!I2366</f>
        <v>13.99</v>
      </c>
      <c r="J2366" s="3">
        <f>Raw_Data!J2366</f>
        <v>1</v>
      </c>
      <c r="K2366" s="3" t="str">
        <f>Raw_Data!K2366</f>
        <v>PayPal</v>
      </c>
      <c r="L2366" s="3">
        <f>Raw_Data!L2366</f>
        <v>1</v>
      </c>
      <c r="M2366" s="3">
        <f>Raw_Data!M2366</f>
        <v>0.11</v>
      </c>
      <c r="N2366" s="3" t="str">
        <f>Raw_Data!N2366</f>
        <v>Comedy</v>
      </c>
      <c r="O2366" s="3" t="str">
        <f t="shared" si="360"/>
        <v>25-34</v>
      </c>
      <c r="P2366" s="3" t="str">
        <f t="shared" si="361"/>
        <v>&lt;10h</v>
      </c>
      <c r="Q2366" s="3" t="str">
        <f t="shared" si="362"/>
        <v>8-21d</v>
      </c>
      <c r="R2366" s="3" t="str">
        <f t="shared" si="363"/>
        <v>Medium</v>
      </c>
      <c r="S2366" s="3" t="str">
        <f t="shared" si="364"/>
        <v>Mid</v>
      </c>
      <c r="T2366" s="3" t="str">
        <f t="shared" si="365"/>
        <v>Churned</v>
      </c>
      <c r="U2366" s="4">
        <f>1/(1+EXP(-(Predictive_Model!$B$5+((B2366-Predictive_Model!$B$20)/Predictive_Model!$C$20)*Predictive_Model!$D$20+((E2366-Predictive_Model!$B$21)/Predictive_Model!$C$21)*Predictive_Model!$D$21+((F2366-Predictive_Model!$B$22)/Predictive_Model!$C$22)*Predictive_Model!$D$22+((I2366-Predictive_Model!$B$23)/Predictive_Model!$C$23)*Predictive_Model!$D$23+((L2366-Predictive_Model!$B$24)/Predictive_Model!$C$24)*Predictive_Model!$D$24+((M2366-Predictive_Model!$B$25)/Predictive_Model!$C$25)*Predictive_Model!$D$25+IF(C2366="Male",Predictive_Model!$D$31,IF(C2366="Other",Predictive_Model!$D$32,0))+IF(D2366="Premium",Predictive_Model!$D$34,IF(D2366="Standard",Predictive_Model!$D$35,0))+IF(G2366="Asia",Predictive_Model!$D$37,IF(G2366="Europe",Predictive_Model!$D$38,IF(G2366="North America",Predictive_Model!$D$39,IF(G2366="Oceania",Predictive_Model!$D$40,IF(G2366="South America",Predictive_Model!$D$41,0)))))+IF(H2366="Laptop",Predictive_Model!$D$43,IF(H2366="Mobile",Predictive_Model!$D$44,IF(H2366="TV",Predictive_Model!$D$45,IF(H2366="Tablet",Predictive_Model!$D$46,0))))+IF(K2366="Crypto",Predictive_Model!$D$48,IF(K2366="Debit Card",Predictive_Model!$D$49,IF(K2366="Gift Card",Predictive_Model!$D$50,IF(K2366="PayPal",Predictive_Model!$D$51,0))))+IF(N2366="Comedy",Predictive_Model!$D$53,IF(N2366="Documentary",Predictive_Model!$D$54,IF(N2366="Drama",Predictive_Model!$D$55,IF(N2366="Horror",Predictive_Model!$D$56,IF(N2366="Romance",Predictive_Model!$D$57,IF(N2366="Sci-Fi",Predictive_Model!$D$58,0)))))))))</f>
        <v>0.99598634645773354</v>
      </c>
      <c r="V2366" s="3" t="str">
        <f t="shared" si="366"/>
        <v>Critical</v>
      </c>
      <c r="W2366" s="6">
        <f t="shared" si="367"/>
        <v>13.99</v>
      </c>
      <c r="X2366" s="3" t="str">
        <f t="shared" si="368"/>
        <v>Priority 2</v>
      </c>
      <c r="Y2366" s="3" t="str">
        <f t="shared" si="369"/>
        <v>OK</v>
      </c>
    </row>
    <row r="2367" spans="1:25" x14ac:dyDescent="0.25">
      <c r="A2367" s="3" t="str">
        <f>Raw_Data!A2367</f>
        <v>ac790561-30ba-49da-b38b-56e3f1d6898d</v>
      </c>
      <c r="B2367" s="3">
        <f>Raw_Data!B2367</f>
        <v>53</v>
      </c>
      <c r="C2367" s="3" t="str">
        <f>Raw_Data!C2367</f>
        <v>Other</v>
      </c>
      <c r="D2367" s="3" t="str">
        <f>Raw_Data!D2367</f>
        <v>Premium</v>
      </c>
      <c r="E2367" s="3">
        <f>Raw_Data!E2367</f>
        <v>27.73</v>
      </c>
      <c r="F2367" s="3">
        <f>Raw_Data!F2367</f>
        <v>32</v>
      </c>
      <c r="G2367" s="3" t="str">
        <f>Raw_Data!G2367</f>
        <v>Africa</v>
      </c>
      <c r="H2367" s="3" t="str">
        <f>Raw_Data!H2367</f>
        <v>Desktop</v>
      </c>
      <c r="I2367" s="3">
        <f>Raw_Data!I2367</f>
        <v>17.989999999999998</v>
      </c>
      <c r="J2367" s="3">
        <f>Raw_Data!J2367</f>
        <v>0</v>
      </c>
      <c r="K2367" s="3" t="str">
        <f>Raw_Data!K2367</f>
        <v>Debit Card</v>
      </c>
      <c r="L2367" s="3">
        <f>Raw_Data!L2367</f>
        <v>4</v>
      </c>
      <c r="M2367" s="3">
        <f>Raw_Data!M2367</f>
        <v>0.84</v>
      </c>
      <c r="N2367" s="3" t="str">
        <f>Raw_Data!N2367</f>
        <v>Comedy</v>
      </c>
      <c r="O2367" s="3" t="str">
        <f t="shared" si="360"/>
        <v>45-54</v>
      </c>
      <c r="P2367" s="3" t="str">
        <f t="shared" si="361"/>
        <v>25-49h</v>
      </c>
      <c r="Q2367" s="3" t="str">
        <f t="shared" si="362"/>
        <v>22-45d</v>
      </c>
      <c r="R2367" s="3" t="str">
        <f t="shared" si="363"/>
        <v>Medium</v>
      </c>
      <c r="S2367" s="3" t="str">
        <f t="shared" si="364"/>
        <v>High</v>
      </c>
      <c r="T2367" s="3" t="str">
        <f t="shared" si="365"/>
        <v>Active</v>
      </c>
      <c r="U2367" s="4">
        <f>1/(1+EXP(-(Predictive_Model!$B$5+((B2367-Predictive_Model!$B$20)/Predictive_Model!$C$20)*Predictive_Model!$D$20+((E2367-Predictive_Model!$B$21)/Predictive_Model!$C$21)*Predictive_Model!$D$21+((F2367-Predictive_Model!$B$22)/Predictive_Model!$C$22)*Predictive_Model!$D$22+((I2367-Predictive_Model!$B$23)/Predictive_Model!$C$23)*Predictive_Model!$D$23+((L2367-Predictive_Model!$B$24)/Predictive_Model!$C$24)*Predictive_Model!$D$24+((M2367-Predictive_Model!$B$25)/Predictive_Model!$C$25)*Predictive_Model!$D$25+IF(C2367="Male",Predictive_Model!$D$31,IF(C2367="Other",Predictive_Model!$D$32,0))+IF(D2367="Premium",Predictive_Model!$D$34,IF(D2367="Standard",Predictive_Model!$D$35,0))+IF(G2367="Asia",Predictive_Model!$D$37,IF(G2367="Europe",Predictive_Model!$D$38,IF(G2367="North America",Predictive_Model!$D$39,IF(G2367="Oceania",Predictive_Model!$D$40,IF(G2367="South America",Predictive_Model!$D$41,0)))))+IF(H2367="Laptop",Predictive_Model!$D$43,IF(H2367="Mobile",Predictive_Model!$D$44,IF(H2367="TV",Predictive_Model!$D$45,IF(H2367="Tablet",Predictive_Model!$D$46,0))))+IF(K2367="Crypto",Predictive_Model!$D$48,IF(K2367="Debit Card",Predictive_Model!$D$49,IF(K2367="Gift Card",Predictive_Model!$D$50,IF(K2367="PayPal",Predictive_Model!$D$51,0))))+IF(N2367="Comedy",Predictive_Model!$D$53,IF(N2367="Documentary",Predictive_Model!$D$54,IF(N2367="Drama",Predictive_Model!$D$55,IF(N2367="Horror",Predictive_Model!$D$56,IF(N2367="Romance",Predictive_Model!$D$57,IF(N2367="Sci-Fi",Predictive_Model!$D$58,0)))))))))</f>
        <v>9.1156716068767449E-4</v>
      </c>
      <c r="V2367" s="3" t="str">
        <f t="shared" si="366"/>
        <v>Low</v>
      </c>
      <c r="W2367" s="6">
        <f t="shared" si="367"/>
        <v>1.6399093220771262E-2</v>
      </c>
      <c r="X2367" s="3" t="str">
        <f t="shared" si="368"/>
        <v>Monitor</v>
      </c>
      <c r="Y2367" s="3" t="str">
        <f t="shared" si="369"/>
        <v>OK</v>
      </c>
    </row>
    <row r="2368" spans="1:25" x14ac:dyDescent="0.25">
      <c r="A2368" s="3" t="str">
        <f>Raw_Data!A2368</f>
        <v>1b49ab1b-80c6-48a5-8fa2-99155b0d743d</v>
      </c>
      <c r="B2368" s="3">
        <f>Raw_Data!B2368</f>
        <v>20</v>
      </c>
      <c r="C2368" s="3" t="str">
        <f>Raw_Data!C2368</f>
        <v>Male</v>
      </c>
      <c r="D2368" s="3" t="str">
        <f>Raw_Data!D2368</f>
        <v>Basic</v>
      </c>
      <c r="E2368" s="3">
        <f>Raw_Data!E2368</f>
        <v>1.4</v>
      </c>
      <c r="F2368" s="3">
        <f>Raw_Data!F2368</f>
        <v>51</v>
      </c>
      <c r="G2368" s="3" t="str">
        <f>Raw_Data!G2368</f>
        <v>South America</v>
      </c>
      <c r="H2368" s="3" t="str">
        <f>Raw_Data!H2368</f>
        <v>TV</v>
      </c>
      <c r="I2368" s="3">
        <f>Raw_Data!I2368</f>
        <v>8.99</v>
      </c>
      <c r="J2368" s="3">
        <f>Raw_Data!J2368</f>
        <v>1</v>
      </c>
      <c r="K2368" s="3" t="str">
        <f>Raw_Data!K2368</f>
        <v>Gift Card</v>
      </c>
      <c r="L2368" s="3">
        <f>Raw_Data!L2368</f>
        <v>4</v>
      </c>
      <c r="M2368" s="3">
        <f>Raw_Data!M2368</f>
        <v>0.03</v>
      </c>
      <c r="N2368" s="3" t="str">
        <f>Raw_Data!N2368</f>
        <v>Comedy</v>
      </c>
      <c r="O2368" s="3" t="str">
        <f t="shared" si="360"/>
        <v>18-24</v>
      </c>
      <c r="P2368" s="3" t="str">
        <f t="shared" si="361"/>
        <v>&lt;10h</v>
      </c>
      <c r="Q2368" s="3" t="str">
        <f t="shared" si="362"/>
        <v>46-60d</v>
      </c>
      <c r="R2368" s="3" t="str">
        <f t="shared" si="363"/>
        <v>Low</v>
      </c>
      <c r="S2368" s="3" t="str">
        <f t="shared" si="364"/>
        <v>Low</v>
      </c>
      <c r="T2368" s="3" t="str">
        <f t="shared" si="365"/>
        <v>Churned</v>
      </c>
      <c r="U2368" s="4">
        <f>1/(1+EXP(-(Predictive_Model!$B$5+((B2368-Predictive_Model!$B$20)/Predictive_Model!$C$20)*Predictive_Model!$D$20+((E2368-Predictive_Model!$B$21)/Predictive_Model!$C$21)*Predictive_Model!$D$21+((F2368-Predictive_Model!$B$22)/Predictive_Model!$C$22)*Predictive_Model!$D$22+((I2368-Predictive_Model!$B$23)/Predictive_Model!$C$23)*Predictive_Model!$D$23+((L2368-Predictive_Model!$B$24)/Predictive_Model!$C$24)*Predictive_Model!$D$24+((M2368-Predictive_Model!$B$25)/Predictive_Model!$C$25)*Predictive_Model!$D$25+IF(C2368="Male",Predictive_Model!$D$31,IF(C2368="Other",Predictive_Model!$D$32,0))+IF(D2368="Premium",Predictive_Model!$D$34,IF(D2368="Standard",Predictive_Model!$D$35,0))+IF(G2368="Asia",Predictive_Model!$D$37,IF(G2368="Europe",Predictive_Model!$D$38,IF(G2368="North America",Predictive_Model!$D$39,IF(G2368="Oceania",Predictive_Model!$D$40,IF(G2368="South America",Predictive_Model!$D$41,0)))))+IF(H2368="Laptop",Predictive_Model!$D$43,IF(H2368="Mobile",Predictive_Model!$D$44,IF(H2368="TV",Predictive_Model!$D$45,IF(H2368="Tablet",Predictive_Model!$D$46,0))))+IF(K2368="Crypto",Predictive_Model!$D$48,IF(K2368="Debit Card",Predictive_Model!$D$49,IF(K2368="Gift Card",Predictive_Model!$D$50,IF(K2368="PayPal",Predictive_Model!$D$51,0))))+IF(N2368="Comedy",Predictive_Model!$D$53,IF(N2368="Documentary",Predictive_Model!$D$54,IF(N2368="Drama",Predictive_Model!$D$55,IF(N2368="Horror",Predictive_Model!$D$56,IF(N2368="Romance",Predictive_Model!$D$57,IF(N2368="Sci-Fi",Predictive_Model!$D$58,0)))))))))</f>
        <v>0.99981940349065412</v>
      </c>
      <c r="V2368" s="3" t="str">
        <f t="shared" si="366"/>
        <v>Critical</v>
      </c>
      <c r="W2368" s="6">
        <f t="shared" si="367"/>
        <v>8.99</v>
      </c>
      <c r="X2368" s="3" t="str">
        <f t="shared" si="368"/>
        <v>Priority 2</v>
      </c>
      <c r="Y2368" s="3" t="str">
        <f t="shared" si="369"/>
        <v>OK</v>
      </c>
    </row>
    <row r="2369" spans="1:25" x14ac:dyDescent="0.25">
      <c r="A2369" s="3" t="str">
        <f>Raw_Data!A2369</f>
        <v>2053f03c-0aff-41b0-be01-b4b81f0b1c6b</v>
      </c>
      <c r="B2369" s="3">
        <f>Raw_Data!B2369</f>
        <v>59</v>
      </c>
      <c r="C2369" s="3" t="str">
        <f>Raw_Data!C2369</f>
        <v>Male</v>
      </c>
      <c r="D2369" s="3" t="str">
        <f>Raw_Data!D2369</f>
        <v>Standard</v>
      </c>
      <c r="E2369" s="3">
        <f>Raw_Data!E2369</f>
        <v>10.64</v>
      </c>
      <c r="F2369" s="3">
        <f>Raw_Data!F2369</f>
        <v>36</v>
      </c>
      <c r="G2369" s="3" t="str">
        <f>Raw_Data!G2369</f>
        <v>Oceania</v>
      </c>
      <c r="H2369" s="3" t="str">
        <f>Raw_Data!H2369</f>
        <v>Desktop</v>
      </c>
      <c r="I2369" s="3">
        <f>Raw_Data!I2369</f>
        <v>13.99</v>
      </c>
      <c r="J2369" s="3">
        <f>Raw_Data!J2369</f>
        <v>1</v>
      </c>
      <c r="K2369" s="3" t="str">
        <f>Raw_Data!K2369</f>
        <v>Gift Card</v>
      </c>
      <c r="L2369" s="3">
        <f>Raw_Data!L2369</f>
        <v>2</v>
      </c>
      <c r="M2369" s="3">
        <f>Raw_Data!M2369</f>
        <v>0.28999999999999998</v>
      </c>
      <c r="N2369" s="3" t="str">
        <f>Raw_Data!N2369</f>
        <v>Drama</v>
      </c>
      <c r="O2369" s="3" t="str">
        <f t="shared" si="360"/>
        <v>55-70</v>
      </c>
      <c r="P2369" s="3" t="str">
        <f t="shared" si="361"/>
        <v>10-24h</v>
      </c>
      <c r="Q2369" s="3" t="str">
        <f t="shared" si="362"/>
        <v>22-45d</v>
      </c>
      <c r="R2369" s="3" t="str">
        <f t="shared" si="363"/>
        <v>Medium</v>
      </c>
      <c r="S2369" s="3" t="str">
        <f t="shared" si="364"/>
        <v>Mid</v>
      </c>
      <c r="T2369" s="3" t="str">
        <f t="shared" si="365"/>
        <v>Churned</v>
      </c>
      <c r="U2369" s="4">
        <f>1/(1+EXP(-(Predictive_Model!$B$5+((B2369-Predictive_Model!$B$20)/Predictive_Model!$C$20)*Predictive_Model!$D$20+((E2369-Predictive_Model!$B$21)/Predictive_Model!$C$21)*Predictive_Model!$D$21+((F2369-Predictive_Model!$B$22)/Predictive_Model!$C$22)*Predictive_Model!$D$22+((I2369-Predictive_Model!$B$23)/Predictive_Model!$C$23)*Predictive_Model!$D$23+((L2369-Predictive_Model!$B$24)/Predictive_Model!$C$24)*Predictive_Model!$D$24+((M2369-Predictive_Model!$B$25)/Predictive_Model!$C$25)*Predictive_Model!$D$25+IF(C2369="Male",Predictive_Model!$D$31,IF(C2369="Other",Predictive_Model!$D$32,0))+IF(D2369="Premium",Predictive_Model!$D$34,IF(D2369="Standard",Predictive_Model!$D$35,0))+IF(G2369="Asia",Predictive_Model!$D$37,IF(G2369="Europe",Predictive_Model!$D$38,IF(G2369="North America",Predictive_Model!$D$39,IF(G2369="Oceania",Predictive_Model!$D$40,IF(G2369="South America",Predictive_Model!$D$41,0)))))+IF(H2369="Laptop",Predictive_Model!$D$43,IF(H2369="Mobile",Predictive_Model!$D$44,IF(H2369="TV",Predictive_Model!$D$45,IF(H2369="Tablet",Predictive_Model!$D$46,0))))+IF(K2369="Crypto",Predictive_Model!$D$48,IF(K2369="Debit Card",Predictive_Model!$D$49,IF(K2369="Gift Card",Predictive_Model!$D$50,IF(K2369="PayPal",Predictive_Model!$D$51,0))))+IF(N2369="Comedy",Predictive_Model!$D$53,IF(N2369="Documentary",Predictive_Model!$D$54,IF(N2369="Drama",Predictive_Model!$D$55,IF(N2369="Horror",Predictive_Model!$D$56,IF(N2369="Romance",Predictive_Model!$D$57,IF(N2369="Sci-Fi",Predictive_Model!$D$58,0)))))))))</f>
        <v>0.98273090363556093</v>
      </c>
      <c r="V2369" s="3" t="str">
        <f t="shared" si="366"/>
        <v>Critical</v>
      </c>
      <c r="W2369" s="6">
        <f t="shared" si="367"/>
        <v>13.99</v>
      </c>
      <c r="X2369" s="3" t="str">
        <f t="shared" si="368"/>
        <v>Priority 2</v>
      </c>
      <c r="Y2369" s="3" t="str">
        <f t="shared" si="369"/>
        <v>OK</v>
      </c>
    </row>
    <row r="2370" spans="1:25" x14ac:dyDescent="0.25">
      <c r="A2370" s="3" t="str">
        <f>Raw_Data!A2370</f>
        <v>77b85c42-c67d-4876-b26b-6ab89ed8bbaf</v>
      </c>
      <c r="B2370" s="3">
        <f>Raw_Data!B2370</f>
        <v>66</v>
      </c>
      <c r="C2370" s="3" t="str">
        <f>Raw_Data!C2370</f>
        <v>Male</v>
      </c>
      <c r="D2370" s="3" t="str">
        <f>Raw_Data!D2370</f>
        <v>Basic</v>
      </c>
      <c r="E2370" s="3">
        <f>Raw_Data!E2370</f>
        <v>8.01</v>
      </c>
      <c r="F2370" s="3">
        <f>Raw_Data!F2370</f>
        <v>53</v>
      </c>
      <c r="G2370" s="3" t="str">
        <f>Raw_Data!G2370</f>
        <v>Europe</v>
      </c>
      <c r="H2370" s="3" t="str">
        <f>Raw_Data!H2370</f>
        <v>Tablet</v>
      </c>
      <c r="I2370" s="3">
        <f>Raw_Data!I2370</f>
        <v>8.99</v>
      </c>
      <c r="J2370" s="3">
        <f>Raw_Data!J2370</f>
        <v>1</v>
      </c>
      <c r="K2370" s="3" t="str">
        <f>Raw_Data!K2370</f>
        <v>Credit Card</v>
      </c>
      <c r="L2370" s="3">
        <f>Raw_Data!L2370</f>
        <v>1</v>
      </c>
      <c r="M2370" s="3">
        <f>Raw_Data!M2370</f>
        <v>0.15</v>
      </c>
      <c r="N2370" s="3" t="str">
        <f>Raw_Data!N2370</f>
        <v>Comedy</v>
      </c>
      <c r="O2370" s="3" t="str">
        <f t="shared" si="360"/>
        <v>55-70</v>
      </c>
      <c r="P2370" s="3" t="str">
        <f t="shared" si="361"/>
        <v>&lt;10h</v>
      </c>
      <c r="Q2370" s="3" t="str">
        <f t="shared" si="362"/>
        <v>46-60d</v>
      </c>
      <c r="R2370" s="3" t="str">
        <f t="shared" si="363"/>
        <v>Low</v>
      </c>
      <c r="S2370" s="3" t="str">
        <f t="shared" si="364"/>
        <v>Low</v>
      </c>
      <c r="T2370" s="3" t="str">
        <f t="shared" si="365"/>
        <v>Churned</v>
      </c>
      <c r="U2370" s="4">
        <f>1/(1+EXP(-(Predictive_Model!$B$5+((B2370-Predictive_Model!$B$20)/Predictive_Model!$C$20)*Predictive_Model!$D$20+((E2370-Predictive_Model!$B$21)/Predictive_Model!$C$21)*Predictive_Model!$D$21+((F2370-Predictive_Model!$B$22)/Predictive_Model!$C$22)*Predictive_Model!$D$22+((I2370-Predictive_Model!$B$23)/Predictive_Model!$C$23)*Predictive_Model!$D$23+((L2370-Predictive_Model!$B$24)/Predictive_Model!$C$24)*Predictive_Model!$D$24+((M2370-Predictive_Model!$B$25)/Predictive_Model!$C$25)*Predictive_Model!$D$25+IF(C2370="Male",Predictive_Model!$D$31,IF(C2370="Other",Predictive_Model!$D$32,0))+IF(D2370="Premium",Predictive_Model!$D$34,IF(D2370="Standard",Predictive_Model!$D$35,0))+IF(G2370="Asia",Predictive_Model!$D$37,IF(G2370="Europe",Predictive_Model!$D$38,IF(G2370="North America",Predictive_Model!$D$39,IF(G2370="Oceania",Predictive_Model!$D$40,IF(G2370="South America",Predictive_Model!$D$41,0)))))+IF(H2370="Laptop",Predictive_Model!$D$43,IF(H2370="Mobile",Predictive_Model!$D$44,IF(H2370="TV",Predictive_Model!$D$45,IF(H2370="Tablet",Predictive_Model!$D$46,0))))+IF(K2370="Crypto",Predictive_Model!$D$48,IF(K2370="Debit Card",Predictive_Model!$D$49,IF(K2370="Gift Card",Predictive_Model!$D$50,IF(K2370="PayPal",Predictive_Model!$D$51,0))))+IF(N2370="Comedy",Predictive_Model!$D$53,IF(N2370="Documentary",Predictive_Model!$D$54,IF(N2370="Drama",Predictive_Model!$D$55,IF(N2370="Horror",Predictive_Model!$D$56,IF(N2370="Romance",Predictive_Model!$D$57,IF(N2370="Sci-Fi",Predictive_Model!$D$58,0)))))))))</f>
        <v>0.9999634730073691</v>
      </c>
      <c r="V2370" s="3" t="str">
        <f t="shared" si="366"/>
        <v>Critical</v>
      </c>
      <c r="W2370" s="6">
        <f t="shared" si="367"/>
        <v>8.99</v>
      </c>
      <c r="X2370" s="3" t="str">
        <f t="shared" si="368"/>
        <v>Priority 2</v>
      </c>
      <c r="Y2370" s="3" t="str">
        <f t="shared" si="369"/>
        <v>OK</v>
      </c>
    </row>
    <row r="2371" spans="1:25" x14ac:dyDescent="0.25">
      <c r="A2371" s="3" t="str">
        <f>Raw_Data!A2371</f>
        <v>6b608954-fb0e-409e-bb61-f6b97fea7fb5</v>
      </c>
      <c r="B2371" s="3">
        <f>Raw_Data!B2371</f>
        <v>41</v>
      </c>
      <c r="C2371" s="3" t="str">
        <f>Raw_Data!C2371</f>
        <v>Male</v>
      </c>
      <c r="D2371" s="3" t="str">
        <f>Raw_Data!D2371</f>
        <v>Basic</v>
      </c>
      <c r="E2371" s="3">
        <f>Raw_Data!E2371</f>
        <v>7.04</v>
      </c>
      <c r="F2371" s="3">
        <f>Raw_Data!F2371</f>
        <v>30</v>
      </c>
      <c r="G2371" s="3" t="str">
        <f>Raw_Data!G2371</f>
        <v>South America</v>
      </c>
      <c r="H2371" s="3" t="str">
        <f>Raw_Data!H2371</f>
        <v>Tablet</v>
      </c>
      <c r="I2371" s="3">
        <f>Raw_Data!I2371</f>
        <v>8.99</v>
      </c>
      <c r="J2371" s="3">
        <f>Raw_Data!J2371</f>
        <v>0</v>
      </c>
      <c r="K2371" s="3" t="str">
        <f>Raw_Data!K2371</f>
        <v>Debit Card</v>
      </c>
      <c r="L2371" s="3">
        <f>Raw_Data!L2371</f>
        <v>5</v>
      </c>
      <c r="M2371" s="3">
        <f>Raw_Data!M2371</f>
        <v>0.23</v>
      </c>
      <c r="N2371" s="3" t="str">
        <f>Raw_Data!N2371</f>
        <v>Sci-Fi</v>
      </c>
      <c r="O2371" s="3" t="str">
        <f t="shared" si="360"/>
        <v>35-44</v>
      </c>
      <c r="P2371" s="3" t="str">
        <f t="shared" si="361"/>
        <v>&lt;10h</v>
      </c>
      <c r="Q2371" s="3" t="str">
        <f t="shared" si="362"/>
        <v>22-45d</v>
      </c>
      <c r="R2371" s="3" t="str">
        <f t="shared" si="363"/>
        <v>Medium</v>
      </c>
      <c r="S2371" s="3" t="str">
        <f t="shared" si="364"/>
        <v>Low</v>
      </c>
      <c r="T2371" s="3" t="str">
        <f t="shared" si="365"/>
        <v>Active</v>
      </c>
      <c r="U2371" s="4">
        <f>1/(1+EXP(-(Predictive_Model!$B$5+((B2371-Predictive_Model!$B$20)/Predictive_Model!$C$20)*Predictive_Model!$D$20+((E2371-Predictive_Model!$B$21)/Predictive_Model!$C$21)*Predictive_Model!$D$21+((F2371-Predictive_Model!$B$22)/Predictive_Model!$C$22)*Predictive_Model!$D$22+((I2371-Predictive_Model!$B$23)/Predictive_Model!$C$23)*Predictive_Model!$D$23+((L2371-Predictive_Model!$B$24)/Predictive_Model!$C$24)*Predictive_Model!$D$24+((M2371-Predictive_Model!$B$25)/Predictive_Model!$C$25)*Predictive_Model!$D$25+IF(C2371="Male",Predictive_Model!$D$31,IF(C2371="Other",Predictive_Model!$D$32,0))+IF(D2371="Premium",Predictive_Model!$D$34,IF(D2371="Standard",Predictive_Model!$D$35,0))+IF(G2371="Asia",Predictive_Model!$D$37,IF(G2371="Europe",Predictive_Model!$D$38,IF(G2371="North America",Predictive_Model!$D$39,IF(G2371="Oceania",Predictive_Model!$D$40,IF(G2371="South America",Predictive_Model!$D$41,0)))))+IF(H2371="Laptop",Predictive_Model!$D$43,IF(H2371="Mobile",Predictive_Model!$D$44,IF(H2371="TV",Predictive_Model!$D$45,IF(H2371="Tablet",Predictive_Model!$D$46,0))))+IF(K2371="Crypto",Predictive_Model!$D$48,IF(K2371="Debit Card",Predictive_Model!$D$49,IF(K2371="Gift Card",Predictive_Model!$D$50,IF(K2371="PayPal",Predictive_Model!$D$51,0))))+IF(N2371="Comedy",Predictive_Model!$D$53,IF(N2371="Documentary",Predictive_Model!$D$54,IF(N2371="Drama",Predictive_Model!$D$55,IF(N2371="Horror",Predictive_Model!$D$56,IF(N2371="Romance",Predictive_Model!$D$57,IF(N2371="Sci-Fi",Predictive_Model!$D$58,0)))))))))</f>
        <v>0.98297517138231705</v>
      </c>
      <c r="V2371" s="3" t="str">
        <f t="shared" si="366"/>
        <v>Critical</v>
      </c>
      <c r="W2371" s="6">
        <f t="shared" si="367"/>
        <v>8.8369467907270298</v>
      </c>
      <c r="X2371" s="3" t="str">
        <f t="shared" si="368"/>
        <v>Priority 2</v>
      </c>
      <c r="Y2371" s="3" t="str">
        <f t="shared" si="369"/>
        <v>OK</v>
      </c>
    </row>
    <row r="2372" spans="1:25" x14ac:dyDescent="0.25">
      <c r="A2372" s="3" t="str">
        <f>Raw_Data!A2372</f>
        <v>7fc041a7-0fd1-44e9-b505-6dd1e752a78c</v>
      </c>
      <c r="B2372" s="3">
        <f>Raw_Data!B2372</f>
        <v>51</v>
      </c>
      <c r="C2372" s="3" t="str">
        <f>Raw_Data!C2372</f>
        <v>Male</v>
      </c>
      <c r="D2372" s="3" t="str">
        <f>Raw_Data!D2372</f>
        <v>Basic</v>
      </c>
      <c r="E2372" s="3">
        <f>Raw_Data!E2372</f>
        <v>7.54</v>
      </c>
      <c r="F2372" s="3">
        <f>Raw_Data!F2372</f>
        <v>5</v>
      </c>
      <c r="G2372" s="3" t="str">
        <f>Raw_Data!G2372</f>
        <v>Europe</v>
      </c>
      <c r="H2372" s="3" t="str">
        <f>Raw_Data!H2372</f>
        <v>Desktop</v>
      </c>
      <c r="I2372" s="3">
        <f>Raw_Data!I2372</f>
        <v>8.99</v>
      </c>
      <c r="J2372" s="3">
        <f>Raw_Data!J2372</f>
        <v>0</v>
      </c>
      <c r="K2372" s="3" t="str">
        <f>Raw_Data!K2372</f>
        <v>Debit Card</v>
      </c>
      <c r="L2372" s="3">
        <f>Raw_Data!L2372</f>
        <v>4</v>
      </c>
      <c r="M2372" s="3">
        <f>Raw_Data!M2372</f>
        <v>1.26</v>
      </c>
      <c r="N2372" s="3" t="str">
        <f>Raw_Data!N2372</f>
        <v>Action</v>
      </c>
      <c r="O2372" s="3" t="str">
        <f t="shared" si="360"/>
        <v>45-54</v>
      </c>
      <c r="P2372" s="3" t="str">
        <f t="shared" si="361"/>
        <v>&lt;10h</v>
      </c>
      <c r="Q2372" s="3" t="str">
        <f t="shared" si="362"/>
        <v>0-7d</v>
      </c>
      <c r="R2372" s="3" t="str">
        <f t="shared" si="363"/>
        <v>Medium</v>
      </c>
      <c r="S2372" s="3" t="str">
        <f t="shared" si="364"/>
        <v>Low</v>
      </c>
      <c r="T2372" s="3" t="str">
        <f t="shared" si="365"/>
        <v>Active</v>
      </c>
      <c r="U2372" s="4">
        <f>1/(1+EXP(-(Predictive_Model!$B$5+((B2372-Predictive_Model!$B$20)/Predictive_Model!$C$20)*Predictive_Model!$D$20+((E2372-Predictive_Model!$B$21)/Predictive_Model!$C$21)*Predictive_Model!$D$21+((F2372-Predictive_Model!$B$22)/Predictive_Model!$C$22)*Predictive_Model!$D$22+((I2372-Predictive_Model!$B$23)/Predictive_Model!$C$23)*Predictive_Model!$D$23+((L2372-Predictive_Model!$B$24)/Predictive_Model!$C$24)*Predictive_Model!$D$24+((M2372-Predictive_Model!$B$25)/Predictive_Model!$C$25)*Predictive_Model!$D$25+IF(C2372="Male",Predictive_Model!$D$31,IF(C2372="Other",Predictive_Model!$D$32,0))+IF(D2372="Premium",Predictive_Model!$D$34,IF(D2372="Standard",Predictive_Model!$D$35,0))+IF(G2372="Asia",Predictive_Model!$D$37,IF(G2372="Europe",Predictive_Model!$D$38,IF(G2372="North America",Predictive_Model!$D$39,IF(G2372="Oceania",Predictive_Model!$D$40,IF(G2372="South America",Predictive_Model!$D$41,0)))))+IF(H2372="Laptop",Predictive_Model!$D$43,IF(H2372="Mobile",Predictive_Model!$D$44,IF(H2372="TV",Predictive_Model!$D$45,IF(H2372="Tablet",Predictive_Model!$D$46,0))))+IF(K2372="Crypto",Predictive_Model!$D$48,IF(K2372="Debit Card",Predictive_Model!$D$49,IF(K2372="Gift Card",Predictive_Model!$D$50,IF(K2372="PayPal",Predictive_Model!$D$51,0))))+IF(N2372="Comedy",Predictive_Model!$D$53,IF(N2372="Documentary",Predictive_Model!$D$54,IF(N2372="Drama",Predictive_Model!$D$55,IF(N2372="Horror",Predictive_Model!$D$56,IF(N2372="Romance",Predictive_Model!$D$57,IF(N2372="Sci-Fi",Predictive_Model!$D$58,0)))))))))</f>
        <v>0.12865299082669668</v>
      </c>
      <c r="V2372" s="3" t="str">
        <f t="shared" si="366"/>
        <v>Low</v>
      </c>
      <c r="W2372" s="6">
        <f t="shared" si="367"/>
        <v>1.1565903875320032</v>
      </c>
      <c r="X2372" s="3" t="str">
        <f t="shared" si="368"/>
        <v>Monitor</v>
      </c>
      <c r="Y2372" s="3" t="str">
        <f t="shared" si="369"/>
        <v>OK</v>
      </c>
    </row>
    <row r="2373" spans="1:25" x14ac:dyDescent="0.25">
      <c r="A2373" s="3" t="str">
        <f>Raw_Data!A2373</f>
        <v>cd3d65e9-6653-4206-8809-0665721a1af5</v>
      </c>
      <c r="B2373" s="3">
        <f>Raw_Data!B2373</f>
        <v>29</v>
      </c>
      <c r="C2373" s="3" t="str">
        <f>Raw_Data!C2373</f>
        <v>Female</v>
      </c>
      <c r="D2373" s="3" t="str">
        <f>Raw_Data!D2373</f>
        <v>Standard</v>
      </c>
      <c r="E2373" s="3">
        <f>Raw_Data!E2373</f>
        <v>17.260000000000002</v>
      </c>
      <c r="F2373" s="3">
        <f>Raw_Data!F2373</f>
        <v>17</v>
      </c>
      <c r="G2373" s="3" t="str">
        <f>Raw_Data!G2373</f>
        <v>Oceania</v>
      </c>
      <c r="H2373" s="3" t="str">
        <f>Raw_Data!H2373</f>
        <v>Tablet</v>
      </c>
      <c r="I2373" s="3">
        <f>Raw_Data!I2373</f>
        <v>13.99</v>
      </c>
      <c r="J2373" s="3">
        <f>Raw_Data!J2373</f>
        <v>0</v>
      </c>
      <c r="K2373" s="3" t="str">
        <f>Raw_Data!K2373</f>
        <v>Gift Card</v>
      </c>
      <c r="L2373" s="3">
        <f>Raw_Data!L2373</f>
        <v>2</v>
      </c>
      <c r="M2373" s="3">
        <f>Raw_Data!M2373</f>
        <v>0.96</v>
      </c>
      <c r="N2373" s="3" t="str">
        <f>Raw_Data!N2373</f>
        <v>Drama</v>
      </c>
      <c r="O2373" s="3" t="str">
        <f t="shared" ref="O2373:O2436" si="370">IF(B2373&lt;25,"18-24",IF(B2373&lt;35,"25-34",IF(B2373&lt;45,"35-44",IF(B2373&lt;55,"45-54","55-70"))))</f>
        <v>25-34</v>
      </c>
      <c r="P2373" s="3" t="str">
        <f t="shared" ref="P2373:P2436" si="371">IF(E2373&lt;10,"&lt;10h",IF(E2373&lt;25,"10-24h",IF(E2373&lt;50,"25-49h","50h+")))</f>
        <v>10-24h</v>
      </c>
      <c r="Q2373" s="3" t="str">
        <f t="shared" ref="Q2373:Q2436" si="372">IF(F2373&lt;=7,"0-7d",IF(F2373&lt;=21,"8-21d",IF(F2373&lt;=45,"22-45d","46-60d")))</f>
        <v>8-21d</v>
      </c>
      <c r="R2373" s="3" t="str">
        <f t="shared" ref="R2373:R2436" si="373">IF(AND(E2373&gt;=25,F2373&lt;=21),"High",IF(OR(E2373&gt;=10,F2373&lt;=45),"Medium","Low"))</f>
        <v>Medium</v>
      </c>
      <c r="S2373" s="3" t="str">
        <f t="shared" ref="S2373:S2436" si="374">IF(I2373&lt;10,"Low",IF(I2373&lt;16,"Mid","High"))</f>
        <v>Mid</v>
      </c>
      <c r="T2373" s="3" t="str">
        <f t="shared" ref="T2373:T2436" si="375">IF(J2373=1,"Churned","Active")</f>
        <v>Active</v>
      </c>
      <c r="U2373" s="4">
        <f>1/(1+EXP(-(Predictive_Model!$B$5+((B2373-Predictive_Model!$B$20)/Predictive_Model!$C$20)*Predictive_Model!$D$20+((E2373-Predictive_Model!$B$21)/Predictive_Model!$C$21)*Predictive_Model!$D$21+((F2373-Predictive_Model!$B$22)/Predictive_Model!$C$22)*Predictive_Model!$D$22+((I2373-Predictive_Model!$B$23)/Predictive_Model!$C$23)*Predictive_Model!$D$23+((L2373-Predictive_Model!$B$24)/Predictive_Model!$C$24)*Predictive_Model!$D$24+((M2373-Predictive_Model!$B$25)/Predictive_Model!$C$25)*Predictive_Model!$D$25+IF(C2373="Male",Predictive_Model!$D$31,IF(C2373="Other",Predictive_Model!$D$32,0))+IF(D2373="Premium",Predictive_Model!$D$34,IF(D2373="Standard",Predictive_Model!$D$35,0))+IF(G2373="Asia",Predictive_Model!$D$37,IF(G2373="Europe",Predictive_Model!$D$38,IF(G2373="North America",Predictive_Model!$D$39,IF(G2373="Oceania",Predictive_Model!$D$40,IF(G2373="South America",Predictive_Model!$D$41,0)))))+IF(H2373="Laptop",Predictive_Model!$D$43,IF(H2373="Mobile",Predictive_Model!$D$44,IF(H2373="TV",Predictive_Model!$D$45,IF(H2373="Tablet",Predictive_Model!$D$46,0))))+IF(K2373="Crypto",Predictive_Model!$D$48,IF(K2373="Debit Card",Predictive_Model!$D$49,IF(K2373="Gift Card",Predictive_Model!$D$50,IF(K2373="PayPal",Predictive_Model!$D$51,0))))+IF(N2373="Comedy",Predictive_Model!$D$53,IF(N2373="Documentary",Predictive_Model!$D$54,IF(N2373="Drama",Predictive_Model!$D$55,IF(N2373="Horror",Predictive_Model!$D$56,IF(N2373="Romance",Predictive_Model!$D$57,IF(N2373="Sci-Fi",Predictive_Model!$D$58,0)))))))))</f>
        <v>0.46926829336709824</v>
      </c>
      <c r="V2373" s="3" t="str">
        <f t="shared" ref="V2373:V2436" si="376">IF(U2373&gt;=0.75,"Critical",IF(U2373&gt;=0.5,"High",IF(U2373&gt;=0.25,"Medium","Low")))</f>
        <v>Medium</v>
      </c>
      <c r="W2373" s="6">
        <f t="shared" ref="W2373:W2436" si="377">IF(J2373=1,I2373,I2373*U2373)</f>
        <v>6.5650634242057047</v>
      </c>
      <c r="X2373" s="3" t="str">
        <f t="shared" ref="X2373:X2436" si="378">IF(AND(V2373="Critical",I2373&gt;=15),"Priority 1",IF(OR(V2373="Critical",AND(V2373="High",F2373&gt;21)),"Priority 2","Monitor"))</f>
        <v>Monitor</v>
      </c>
      <c r="Y2373" s="3" t="str">
        <f t="shared" ref="Y2373:Y2436" si="379">IF(COUNTA(A2373:N2373)=14,"OK","CHECK")</f>
        <v>OK</v>
      </c>
    </row>
    <row r="2374" spans="1:25" x14ac:dyDescent="0.25">
      <c r="A2374" s="3" t="str">
        <f>Raw_Data!A2374</f>
        <v>d7fbf7d7-9302-402c-a84e-d8303dedc8cd</v>
      </c>
      <c r="B2374" s="3">
        <f>Raw_Data!B2374</f>
        <v>58</v>
      </c>
      <c r="C2374" s="3" t="str">
        <f>Raw_Data!C2374</f>
        <v>Other</v>
      </c>
      <c r="D2374" s="3" t="str">
        <f>Raw_Data!D2374</f>
        <v>Premium</v>
      </c>
      <c r="E2374" s="3">
        <f>Raw_Data!E2374</f>
        <v>14.44</v>
      </c>
      <c r="F2374" s="3">
        <f>Raw_Data!F2374</f>
        <v>43</v>
      </c>
      <c r="G2374" s="3" t="str">
        <f>Raw_Data!G2374</f>
        <v>North America</v>
      </c>
      <c r="H2374" s="3" t="str">
        <f>Raw_Data!H2374</f>
        <v>Tablet</v>
      </c>
      <c r="I2374" s="3">
        <f>Raw_Data!I2374</f>
        <v>17.989999999999998</v>
      </c>
      <c r="J2374" s="3">
        <f>Raw_Data!J2374</f>
        <v>1</v>
      </c>
      <c r="K2374" s="3" t="str">
        <f>Raw_Data!K2374</f>
        <v>Gift Card</v>
      </c>
      <c r="L2374" s="3">
        <f>Raw_Data!L2374</f>
        <v>3</v>
      </c>
      <c r="M2374" s="3">
        <f>Raw_Data!M2374</f>
        <v>0.33</v>
      </c>
      <c r="N2374" s="3" t="str">
        <f>Raw_Data!N2374</f>
        <v>Horror</v>
      </c>
      <c r="O2374" s="3" t="str">
        <f t="shared" si="370"/>
        <v>55-70</v>
      </c>
      <c r="P2374" s="3" t="str">
        <f t="shared" si="371"/>
        <v>10-24h</v>
      </c>
      <c r="Q2374" s="3" t="str">
        <f t="shared" si="372"/>
        <v>22-45d</v>
      </c>
      <c r="R2374" s="3" t="str">
        <f t="shared" si="373"/>
        <v>Medium</v>
      </c>
      <c r="S2374" s="3" t="str">
        <f t="shared" si="374"/>
        <v>High</v>
      </c>
      <c r="T2374" s="3" t="str">
        <f t="shared" si="375"/>
        <v>Churned</v>
      </c>
      <c r="U2374" s="4">
        <f>1/(1+EXP(-(Predictive_Model!$B$5+((B2374-Predictive_Model!$B$20)/Predictive_Model!$C$20)*Predictive_Model!$D$20+((E2374-Predictive_Model!$B$21)/Predictive_Model!$C$21)*Predictive_Model!$D$21+((F2374-Predictive_Model!$B$22)/Predictive_Model!$C$22)*Predictive_Model!$D$22+((I2374-Predictive_Model!$B$23)/Predictive_Model!$C$23)*Predictive_Model!$D$23+((L2374-Predictive_Model!$B$24)/Predictive_Model!$C$24)*Predictive_Model!$D$24+((M2374-Predictive_Model!$B$25)/Predictive_Model!$C$25)*Predictive_Model!$D$25+IF(C2374="Male",Predictive_Model!$D$31,IF(C2374="Other",Predictive_Model!$D$32,0))+IF(D2374="Premium",Predictive_Model!$D$34,IF(D2374="Standard",Predictive_Model!$D$35,0))+IF(G2374="Asia",Predictive_Model!$D$37,IF(G2374="Europe",Predictive_Model!$D$38,IF(G2374="North America",Predictive_Model!$D$39,IF(G2374="Oceania",Predictive_Model!$D$40,IF(G2374="South America",Predictive_Model!$D$41,0)))))+IF(H2374="Laptop",Predictive_Model!$D$43,IF(H2374="Mobile",Predictive_Model!$D$44,IF(H2374="TV",Predictive_Model!$D$45,IF(H2374="Tablet",Predictive_Model!$D$46,0))))+IF(K2374="Crypto",Predictive_Model!$D$48,IF(K2374="Debit Card",Predictive_Model!$D$49,IF(K2374="Gift Card",Predictive_Model!$D$50,IF(K2374="PayPal",Predictive_Model!$D$51,0))))+IF(N2374="Comedy",Predictive_Model!$D$53,IF(N2374="Documentary",Predictive_Model!$D$54,IF(N2374="Drama",Predictive_Model!$D$55,IF(N2374="Horror",Predictive_Model!$D$56,IF(N2374="Romance",Predictive_Model!$D$57,IF(N2374="Sci-Fi",Predictive_Model!$D$58,0)))))))))</f>
        <v>0.92505780339763344</v>
      </c>
      <c r="V2374" s="3" t="str">
        <f t="shared" si="376"/>
        <v>Critical</v>
      </c>
      <c r="W2374" s="6">
        <f t="shared" si="377"/>
        <v>17.989999999999998</v>
      </c>
      <c r="X2374" s="3" t="str">
        <f t="shared" si="378"/>
        <v>Priority 1</v>
      </c>
      <c r="Y2374" s="3" t="str">
        <f t="shared" si="379"/>
        <v>OK</v>
      </c>
    </row>
    <row r="2375" spans="1:25" x14ac:dyDescent="0.25">
      <c r="A2375" s="3" t="str">
        <f>Raw_Data!A2375</f>
        <v>4715e1c8-4447-49fb-aaf6-d1f7cdc5a4a3</v>
      </c>
      <c r="B2375" s="3">
        <f>Raw_Data!B2375</f>
        <v>28</v>
      </c>
      <c r="C2375" s="3" t="str">
        <f>Raw_Data!C2375</f>
        <v>Other</v>
      </c>
      <c r="D2375" s="3" t="str">
        <f>Raw_Data!D2375</f>
        <v>Standard</v>
      </c>
      <c r="E2375" s="3">
        <f>Raw_Data!E2375</f>
        <v>6.97</v>
      </c>
      <c r="F2375" s="3">
        <f>Raw_Data!F2375</f>
        <v>9</v>
      </c>
      <c r="G2375" s="3" t="str">
        <f>Raw_Data!G2375</f>
        <v>Africa</v>
      </c>
      <c r="H2375" s="3" t="str">
        <f>Raw_Data!H2375</f>
        <v>Desktop</v>
      </c>
      <c r="I2375" s="3">
        <f>Raw_Data!I2375</f>
        <v>13.99</v>
      </c>
      <c r="J2375" s="3">
        <f>Raw_Data!J2375</f>
        <v>0</v>
      </c>
      <c r="K2375" s="3" t="str">
        <f>Raw_Data!K2375</f>
        <v>Debit Card</v>
      </c>
      <c r="L2375" s="3">
        <f>Raw_Data!L2375</f>
        <v>4</v>
      </c>
      <c r="M2375" s="3">
        <f>Raw_Data!M2375</f>
        <v>0.7</v>
      </c>
      <c r="N2375" s="3" t="str">
        <f>Raw_Data!N2375</f>
        <v>Horror</v>
      </c>
      <c r="O2375" s="3" t="str">
        <f t="shared" si="370"/>
        <v>25-34</v>
      </c>
      <c r="P2375" s="3" t="str">
        <f t="shared" si="371"/>
        <v>&lt;10h</v>
      </c>
      <c r="Q2375" s="3" t="str">
        <f t="shared" si="372"/>
        <v>8-21d</v>
      </c>
      <c r="R2375" s="3" t="str">
        <f t="shared" si="373"/>
        <v>Medium</v>
      </c>
      <c r="S2375" s="3" t="str">
        <f t="shared" si="374"/>
        <v>Mid</v>
      </c>
      <c r="T2375" s="3" t="str">
        <f t="shared" si="375"/>
        <v>Active</v>
      </c>
      <c r="U2375" s="4">
        <f>1/(1+EXP(-(Predictive_Model!$B$5+((B2375-Predictive_Model!$B$20)/Predictive_Model!$C$20)*Predictive_Model!$D$20+((E2375-Predictive_Model!$B$21)/Predictive_Model!$C$21)*Predictive_Model!$D$21+((F2375-Predictive_Model!$B$22)/Predictive_Model!$C$22)*Predictive_Model!$D$22+((I2375-Predictive_Model!$B$23)/Predictive_Model!$C$23)*Predictive_Model!$D$23+((L2375-Predictive_Model!$B$24)/Predictive_Model!$C$24)*Predictive_Model!$D$24+((M2375-Predictive_Model!$B$25)/Predictive_Model!$C$25)*Predictive_Model!$D$25+IF(C2375="Male",Predictive_Model!$D$31,IF(C2375="Other",Predictive_Model!$D$32,0))+IF(D2375="Premium",Predictive_Model!$D$34,IF(D2375="Standard",Predictive_Model!$D$35,0))+IF(G2375="Asia",Predictive_Model!$D$37,IF(G2375="Europe",Predictive_Model!$D$38,IF(G2375="North America",Predictive_Model!$D$39,IF(G2375="Oceania",Predictive_Model!$D$40,IF(G2375="South America",Predictive_Model!$D$41,0)))))+IF(H2375="Laptop",Predictive_Model!$D$43,IF(H2375="Mobile",Predictive_Model!$D$44,IF(H2375="TV",Predictive_Model!$D$45,IF(H2375="Tablet",Predictive_Model!$D$46,0))))+IF(K2375="Crypto",Predictive_Model!$D$48,IF(K2375="Debit Card",Predictive_Model!$D$49,IF(K2375="Gift Card",Predictive_Model!$D$50,IF(K2375="PayPal",Predictive_Model!$D$51,0))))+IF(N2375="Comedy",Predictive_Model!$D$53,IF(N2375="Documentary",Predictive_Model!$D$54,IF(N2375="Drama",Predictive_Model!$D$55,IF(N2375="Horror",Predictive_Model!$D$56,IF(N2375="Romance",Predictive_Model!$D$57,IF(N2375="Sci-Fi",Predictive_Model!$D$58,0)))))))))</f>
        <v>0.19313892262493501</v>
      </c>
      <c r="V2375" s="3" t="str">
        <f t="shared" si="376"/>
        <v>Low</v>
      </c>
      <c r="W2375" s="6">
        <f t="shared" si="377"/>
        <v>2.702013527522841</v>
      </c>
      <c r="X2375" s="3" t="str">
        <f t="shared" si="378"/>
        <v>Monitor</v>
      </c>
      <c r="Y2375" s="3" t="str">
        <f t="shared" si="379"/>
        <v>OK</v>
      </c>
    </row>
    <row r="2376" spans="1:25" x14ac:dyDescent="0.25">
      <c r="A2376" s="3" t="str">
        <f>Raw_Data!A2376</f>
        <v>e6d043fa-2dd1-45d0-876c-a7c704f2ce1f</v>
      </c>
      <c r="B2376" s="3">
        <f>Raw_Data!B2376</f>
        <v>29</v>
      </c>
      <c r="C2376" s="3" t="str">
        <f>Raw_Data!C2376</f>
        <v>Female</v>
      </c>
      <c r="D2376" s="3" t="str">
        <f>Raw_Data!D2376</f>
        <v>Premium</v>
      </c>
      <c r="E2376" s="3">
        <f>Raw_Data!E2376</f>
        <v>14.87</v>
      </c>
      <c r="F2376" s="3">
        <f>Raw_Data!F2376</f>
        <v>12</v>
      </c>
      <c r="G2376" s="3" t="str">
        <f>Raw_Data!G2376</f>
        <v>North America</v>
      </c>
      <c r="H2376" s="3" t="str">
        <f>Raw_Data!H2376</f>
        <v>Laptop</v>
      </c>
      <c r="I2376" s="3">
        <f>Raw_Data!I2376</f>
        <v>17.989999999999998</v>
      </c>
      <c r="J2376" s="3">
        <f>Raw_Data!J2376</f>
        <v>0</v>
      </c>
      <c r="K2376" s="3" t="str">
        <f>Raw_Data!K2376</f>
        <v>Credit Card</v>
      </c>
      <c r="L2376" s="3">
        <f>Raw_Data!L2376</f>
        <v>4</v>
      </c>
      <c r="M2376" s="3">
        <f>Raw_Data!M2376</f>
        <v>1.1399999999999999</v>
      </c>
      <c r="N2376" s="3" t="str">
        <f>Raw_Data!N2376</f>
        <v>Action</v>
      </c>
      <c r="O2376" s="3" t="str">
        <f t="shared" si="370"/>
        <v>25-34</v>
      </c>
      <c r="P2376" s="3" t="str">
        <f t="shared" si="371"/>
        <v>10-24h</v>
      </c>
      <c r="Q2376" s="3" t="str">
        <f t="shared" si="372"/>
        <v>8-21d</v>
      </c>
      <c r="R2376" s="3" t="str">
        <f t="shared" si="373"/>
        <v>Medium</v>
      </c>
      <c r="S2376" s="3" t="str">
        <f t="shared" si="374"/>
        <v>High</v>
      </c>
      <c r="T2376" s="3" t="str">
        <f t="shared" si="375"/>
        <v>Active</v>
      </c>
      <c r="U2376" s="4">
        <f>1/(1+EXP(-(Predictive_Model!$B$5+((B2376-Predictive_Model!$B$20)/Predictive_Model!$C$20)*Predictive_Model!$D$20+((E2376-Predictive_Model!$B$21)/Predictive_Model!$C$21)*Predictive_Model!$D$21+((F2376-Predictive_Model!$B$22)/Predictive_Model!$C$22)*Predictive_Model!$D$22+((I2376-Predictive_Model!$B$23)/Predictive_Model!$C$23)*Predictive_Model!$D$23+((L2376-Predictive_Model!$B$24)/Predictive_Model!$C$24)*Predictive_Model!$D$24+((M2376-Predictive_Model!$B$25)/Predictive_Model!$C$25)*Predictive_Model!$D$25+IF(C2376="Male",Predictive_Model!$D$31,IF(C2376="Other",Predictive_Model!$D$32,0))+IF(D2376="Premium",Predictive_Model!$D$34,IF(D2376="Standard",Predictive_Model!$D$35,0))+IF(G2376="Asia",Predictive_Model!$D$37,IF(G2376="Europe",Predictive_Model!$D$38,IF(G2376="North America",Predictive_Model!$D$39,IF(G2376="Oceania",Predictive_Model!$D$40,IF(G2376="South America",Predictive_Model!$D$41,0)))))+IF(H2376="Laptop",Predictive_Model!$D$43,IF(H2376="Mobile",Predictive_Model!$D$44,IF(H2376="TV",Predictive_Model!$D$45,IF(H2376="Tablet",Predictive_Model!$D$46,0))))+IF(K2376="Crypto",Predictive_Model!$D$48,IF(K2376="Debit Card",Predictive_Model!$D$49,IF(K2376="Gift Card",Predictive_Model!$D$50,IF(K2376="PayPal",Predictive_Model!$D$51,0))))+IF(N2376="Comedy",Predictive_Model!$D$53,IF(N2376="Documentary",Predictive_Model!$D$54,IF(N2376="Drama",Predictive_Model!$D$55,IF(N2376="Horror",Predictive_Model!$D$56,IF(N2376="Romance",Predictive_Model!$D$57,IF(N2376="Sci-Fi",Predictive_Model!$D$58,0)))))))))</f>
        <v>3.6609337608801422E-3</v>
      </c>
      <c r="V2376" s="3" t="str">
        <f t="shared" si="376"/>
        <v>Low</v>
      </c>
      <c r="W2376" s="6">
        <f t="shared" si="377"/>
        <v>6.5860198358233757E-2</v>
      </c>
      <c r="X2376" s="3" t="str">
        <f t="shared" si="378"/>
        <v>Monitor</v>
      </c>
      <c r="Y2376" s="3" t="str">
        <f t="shared" si="379"/>
        <v>OK</v>
      </c>
    </row>
    <row r="2377" spans="1:25" x14ac:dyDescent="0.25">
      <c r="A2377" s="3" t="str">
        <f>Raw_Data!A2377</f>
        <v>84e37d64-6055-4386-ba92-21d96a511b3b</v>
      </c>
      <c r="B2377" s="3">
        <f>Raw_Data!B2377</f>
        <v>62</v>
      </c>
      <c r="C2377" s="3" t="str">
        <f>Raw_Data!C2377</f>
        <v>Other</v>
      </c>
      <c r="D2377" s="3" t="str">
        <f>Raw_Data!D2377</f>
        <v>Standard</v>
      </c>
      <c r="E2377" s="3">
        <f>Raw_Data!E2377</f>
        <v>4.16</v>
      </c>
      <c r="F2377" s="3">
        <f>Raw_Data!F2377</f>
        <v>29</v>
      </c>
      <c r="G2377" s="3" t="str">
        <f>Raw_Data!G2377</f>
        <v>Europe</v>
      </c>
      <c r="H2377" s="3" t="str">
        <f>Raw_Data!H2377</f>
        <v>Desktop</v>
      </c>
      <c r="I2377" s="3">
        <f>Raw_Data!I2377</f>
        <v>13.99</v>
      </c>
      <c r="J2377" s="3">
        <f>Raw_Data!J2377</f>
        <v>1</v>
      </c>
      <c r="K2377" s="3" t="str">
        <f>Raw_Data!K2377</f>
        <v>PayPal</v>
      </c>
      <c r="L2377" s="3">
        <f>Raw_Data!L2377</f>
        <v>3</v>
      </c>
      <c r="M2377" s="3">
        <f>Raw_Data!M2377</f>
        <v>0.14000000000000001</v>
      </c>
      <c r="N2377" s="3" t="str">
        <f>Raw_Data!N2377</f>
        <v>Sci-Fi</v>
      </c>
      <c r="O2377" s="3" t="str">
        <f t="shared" si="370"/>
        <v>55-70</v>
      </c>
      <c r="P2377" s="3" t="str">
        <f t="shared" si="371"/>
        <v>&lt;10h</v>
      </c>
      <c r="Q2377" s="3" t="str">
        <f t="shared" si="372"/>
        <v>22-45d</v>
      </c>
      <c r="R2377" s="3" t="str">
        <f t="shared" si="373"/>
        <v>Medium</v>
      </c>
      <c r="S2377" s="3" t="str">
        <f t="shared" si="374"/>
        <v>Mid</v>
      </c>
      <c r="T2377" s="3" t="str">
        <f t="shared" si="375"/>
        <v>Churned</v>
      </c>
      <c r="U2377" s="4">
        <f>1/(1+EXP(-(Predictive_Model!$B$5+((B2377-Predictive_Model!$B$20)/Predictive_Model!$C$20)*Predictive_Model!$D$20+((E2377-Predictive_Model!$B$21)/Predictive_Model!$C$21)*Predictive_Model!$D$21+((F2377-Predictive_Model!$B$22)/Predictive_Model!$C$22)*Predictive_Model!$D$22+((I2377-Predictive_Model!$B$23)/Predictive_Model!$C$23)*Predictive_Model!$D$23+((L2377-Predictive_Model!$B$24)/Predictive_Model!$C$24)*Predictive_Model!$D$24+((M2377-Predictive_Model!$B$25)/Predictive_Model!$C$25)*Predictive_Model!$D$25+IF(C2377="Male",Predictive_Model!$D$31,IF(C2377="Other",Predictive_Model!$D$32,0))+IF(D2377="Premium",Predictive_Model!$D$34,IF(D2377="Standard",Predictive_Model!$D$35,0))+IF(G2377="Asia",Predictive_Model!$D$37,IF(G2377="Europe",Predictive_Model!$D$38,IF(G2377="North America",Predictive_Model!$D$39,IF(G2377="Oceania",Predictive_Model!$D$40,IF(G2377="South America",Predictive_Model!$D$41,0)))))+IF(H2377="Laptop",Predictive_Model!$D$43,IF(H2377="Mobile",Predictive_Model!$D$44,IF(H2377="TV",Predictive_Model!$D$45,IF(H2377="Tablet",Predictive_Model!$D$46,0))))+IF(K2377="Crypto",Predictive_Model!$D$48,IF(K2377="Debit Card",Predictive_Model!$D$49,IF(K2377="Gift Card",Predictive_Model!$D$50,IF(K2377="PayPal",Predictive_Model!$D$51,0))))+IF(N2377="Comedy",Predictive_Model!$D$53,IF(N2377="Documentary",Predictive_Model!$D$54,IF(N2377="Drama",Predictive_Model!$D$55,IF(N2377="Horror",Predictive_Model!$D$56,IF(N2377="Romance",Predictive_Model!$D$57,IF(N2377="Sci-Fi",Predictive_Model!$D$58,0)))))))))</f>
        <v>0.9820936837120765</v>
      </c>
      <c r="V2377" s="3" t="str">
        <f t="shared" si="376"/>
        <v>Critical</v>
      </c>
      <c r="W2377" s="6">
        <f t="shared" si="377"/>
        <v>13.99</v>
      </c>
      <c r="X2377" s="3" t="str">
        <f t="shared" si="378"/>
        <v>Priority 2</v>
      </c>
      <c r="Y2377" s="3" t="str">
        <f t="shared" si="379"/>
        <v>OK</v>
      </c>
    </row>
    <row r="2378" spans="1:25" x14ac:dyDescent="0.25">
      <c r="A2378" s="3" t="str">
        <f>Raw_Data!A2378</f>
        <v>b16c9135-2798-4e1d-a48a-1d9c64d459f2</v>
      </c>
      <c r="B2378" s="3">
        <f>Raw_Data!B2378</f>
        <v>62</v>
      </c>
      <c r="C2378" s="3" t="str">
        <f>Raw_Data!C2378</f>
        <v>Other</v>
      </c>
      <c r="D2378" s="3" t="str">
        <f>Raw_Data!D2378</f>
        <v>Basic</v>
      </c>
      <c r="E2378" s="3">
        <f>Raw_Data!E2378</f>
        <v>21.86</v>
      </c>
      <c r="F2378" s="3">
        <f>Raw_Data!F2378</f>
        <v>22</v>
      </c>
      <c r="G2378" s="3" t="str">
        <f>Raw_Data!G2378</f>
        <v>Oceania</v>
      </c>
      <c r="H2378" s="3" t="str">
        <f>Raw_Data!H2378</f>
        <v>TV</v>
      </c>
      <c r="I2378" s="3">
        <f>Raw_Data!I2378</f>
        <v>8.99</v>
      </c>
      <c r="J2378" s="3">
        <f>Raw_Data!J2378</f>
        <v>0</v>
      </c>
      <c r="K2378" s="3" t="str">
        <f>Raw_Data!K2378</f>
        <v>Crypto</v>
      </c>
      <c r="L2378" s="3">
        <f>Raw_Data!L2378</f>
        <v>5</v>
      </c>
      <c r="M2378" s="3">
        <f>Raw_Data!M2378</f>
        <v>0.95</v>
      </c>
      <c r="N2378" s="3" t="str">
        <f>Raw_Data!N2378</f>
        <v>Sci-Fi</v>
      </c>
      <c r="O2378" s="3" t="str">
        <f t="shared" si="370"/>
        <v>55-70</v>
      </c>
      <c r="P2378" s="3" t="str">
        <f t="shared" si="371"/>
        <v>10-24h</v>
      </c>
      <c r="Q2378" s="3" t="str">
        <f t="shared" si="372"/>
        <v>22-45d</v>
      </c>
      <c r="R2378" s="3" t="str">
        <f t="shared" si="373"/>
        <v>Medium</v>
      </c>
      <c r="S2378" s="3" t="str">
        <f t="shared" si="374"/>
        <v>Low</v>
      </c>
      <c r="T2378" s="3" t="str">
        <f t="shared" si="375"/>
        <v>Active</v>
      </c>
      <c r="U2378" s="4">
        <f>1/(1+EXP(-(Predictive_Model!$B$5+((B2378-Predictive_Model!$B$20)/Predictive_Model!$C$20)*Predictive_Model!$D$20+((E2378-Predictive_Model!$B$21)/Predictive_Model!$C$21)*Predictive_Model!$D$21+((F2378-Predictive_Model!$B$22)/Predictive_Model!$C$22)*Predictive_Model!$D$22+((I2378-Predictive_Model!$B$23)/Predictive_Model!$C$23)*Predictive_Model!$D$23+((L2378-Predictive_Model!$B$24)/Predictive_Model!$C$24)*Predictive_Model!$D$24+((M2378-Predictive_Model!$B$25)/Predictive_Model!$C$25)*Predictive_Model!$D$25+IF(C2378="Male",Predictive_Model!$D$31,IF(C2378="Other",Predictive_Model!$D$32,0))+IF(D2378="Premium",Predictive_Model!$D$34,IF(D2378="Standard",Predictive_Model!$D$35,0))+IF(G2378="Asia",Predictive_Model!$D$37,IF(G2378="Europe",Predictive_Model!$D$38,IF(G2378="North America",Predictive_Model!$D$39,IF(G2378="Oceania",Predictive_Model!$D$40,IF(G2378="South America",Predictive_Model!$D$41,0)))))+IF(H2378="Laptop",Predictive_Model!$D$43,IF(H2378="Mobile",Predictive_Model!$D$44,IF(H2378="TV",Predictive_Model!$D$45,IF(H2378="Tablet",Predictive_Model!$D$46,0))))+IF(K2378="Crypto",Predictive_Model!$D$48,IF(K2378="Debit Card",Predictive_Model!$D$49,IF(K2378="Gift Card",Predictive_Model!$D$50,IF(K2378="PayPal",Predictive_Model!$D$51,0))))+IF(N2378="Comedy",Predictive_Model!$D$53,IF(N2378="Documentary",Predictive_Model!$D$54,IF(N2378="Drama",Predictive_Model!$D$55,IF(N2378="Horror",Predictive_Model!$D$56,IF(N2378="Romance",Predictive_Model!$D$57,IF(N2378="Sci-Fi",Predictive_Model!$D$58,0)))))))))</f>
        <v>1.3643619415388181E-2</v>
      </c>
      <c r="V2378" s="3" t="str">
        <f t="shared" si="376"/>
        <v>Low</v>
      </c>
      <c r="W2378" s="6">
        <f t="shared" si="377"/>
        <v>0.12265613854433975</v>
      </c>
      <c r="X2378" s="3" t="str">
        <f t="shared" si="378"/>
        <v>Monitor</v>
      </c>
      <c r="Y2378" s="3" t="str">
        <f t="shared" si="379"/>
        <v>OK</v>
      </c>
    </row>
    <row r="2379" spans="1:25" x14ac:dyDescent="0.25">
      <c r="A2379" s="3" t="str">
        <f>Raw_Data!A2379</f>
        <v>029e94b4-bc1c-4602-a8ef-7fe92c78f4c2</v>
      </c>
      <c r="B2379" s="3">
        <f>Raw_Data!B2379</f>
        <v>58</v>
      </c>
      <c r="C2379" s="3" t="str">
        <f>Raw_Data!C2379</f>
        <v>Female</v>
      </c>
      <c r="D2379" s="3" t="str">
        <f>Raw_Data!D2379</f>
        <v>Basic</v>
      </c>
      <c r="E2379" s="3">
        <f>Raw_Data!E2379</f>
        <v>8.4</v>
      </c>
      <c r="F2379" s="3">
        <f>Raw_Data!F2379</f>
        <v>44</v>
      </c>
      <c r="G2379" s="3" t="str">
        <f>Raw_Data!G2379</f>
        <v>Africa</v>
      </c>
      <c r="H2379" s="3" t="str">
        <f>Raw_Data!H2379</f>
        <v>Laptop</v>
      </c>
      <c r="I2379" s="3">
        <f>Raw_Data!I2379</f>
        <v>8.99</v>
      </c>
      <c r="J2379" s="3">
        <f>Raw_Data!J2379</f>
        <v>1</v>
      </c>
      <c r="K2379" s="3" t="str">
        <f>Raw_Data!K2379</f>
        <v>Gift Card</v>
      </c>
      <c r="L2379" s="3">
        <f>Raw_Data!L2379</f>
        <v>2</v>
      </c>
      <c r="M2379" s="3">
        <f>Raw_Data!M2379</f>
        <v>0.19</v>
      </c>
      <c r="N2379" s="3" t="str">
        <f>Raw_Data!N2379</f>
        <v>Documentary</v>
      </c>
      <c r="O2379" s="3" t="str">
        <f t="shared" si="370"/>
        <v>55-70</v>
      </c>
      <c r="P2379" s="3" t="str">
        <f t="shared" si="371"/>
        <v>&lt;10h</v>
      </c>
      <c r="Q2379" s="3" t="str">
        <f t="shared" si="372"/>
        <v>22-45d</v>
      </c>
      <c r="R2379" s="3" t="str">
        <f t="shared" si="373"/>
        <v>Medium</v>
      </c>
      <c r="S2379" s="3" t="str">
        <f t="shared" si="374"/>
        <v>Low</v>
      </c>
      <c r="T2379" s="3" t="str">
        <f t="shared" si="375"/>
        <v>Churned</v>
      </c>
      <c r="U2379" s="4">
        <f>1/(1+EXP(-(Predictive_Model!$B$5+((B2379-Predictive_Model!$B$20)/Predictive_Model!$C$20)*Predictive_Model!$D$20+((E2379-Predictive_Model!$B$21)/Predictive_Model!$C$21)*Predictive_Model!$D$21+((F2379-Predictive_Model!$B$22)/Predictive_Model!$C$22)*Predictive_Model!$D$22+((I2379-Predictive_Model!$B$23)/Predictive_Model!$C$23)*Predictive_Model!$D$23+((L2379-Predictive_Model!$B$24)/Predictive_Model!$C$24)*Predictive_Model!$D$24+((M2379-Predictive_Model!$B$25)/Predictive_Model!$C$25)*Predictive_Model!$D$25+IF(C2379="Male",Predictive_Model!$D$31,IF(C2379="Other",Predictive_Model!$D$32,0))+IF(D2379="Premium",Predictive_Model!$D$34,IF(D2379="Standard",Predictive_Model!$D$35,0))+IF(G2379="Asia",Predictive_Model!$D$37,IF(G2379="Europe",Predictive_Model!$D$38,IF(G2379="North America",Predictive_Model!$D$39,IF(G2379="Oceania",Predictive_Model!$D$40,IF(G2379="South America",Predictive_Model!$D$41,0)))))+IF(H2379="Laptop",Predictive_Model!$D$43,IF(H2379="Mobile",Predictive_Model!$D$44,IF(H2379="TV",Predictive_Model!$D$45,IF(H2379="Tablet",Predictive_Model!$D$46,0))))+IF(K2379="Crypto",Predictive_Model!$D$48,IF(K2379="Debit Card",Predictive_Model!$D$49,IF(K2379="Gift Card",Predictive_Model!$D$50,IF(K2379="PayPal",Predictive_Model!$D$51,0))))+IF(N2379="Comedy",Predictive_Model!$D$53,IF(N2379="Documentary",Predictive_Model!$D$54,IF(N2379="Drama",Predictive_Model!$D$55,IF(N2379="Horror",Predictive_Model!$D$56,IF(N2379="Romance",Predictive_Model!$D$57,IF(N2379="Sci-Fi",Predictive_Model!$D$58,0)))))))))</f>
        <v>0.99918463783167744</v>
      </c>
      <c r="V2379" s="3" t="str">
        <f t="shared" si="376"/>
        <v>Critical</v>
      </c>
      <c r="W2379" s="6">
        <f t="shared" si="377"/>
        <v>8.99</v>
      </c>
      <c r="X2379" s="3" t="str">
        <f t="shared" si="378"/>
        <v>Priority 2</v>
      </c>
      <c r="Y2379" s="3" t="str">
        <f t="shared" si="379"/>
        <v>OK</v>
      </c>
    </row>
    <row r="2380" spans="1:25" x14ac:dyDescent="0.25">
      <c r="A2380" s="3" t="str">
        <f>Raw_Data!A2380</f>
        <v>28c6e751-2511-479d-83c1-455a6e1fc02a</v>
      </c>
      <c r="B2380" s="3">
        <f>Raw_Data!B2380</f>
        <v>21</v>
      </c>
      <c r="C2380" s="3" t="str">
        <f>Raw_Data!C2380</f>
        <v>Female</v>
      </c>
      <c r="D2380" s="3" t="str">
        <f>Raw_Data!D2380</f>
        <v>Standard</v>
      </c>
      <c r="E2380" s="3">
        <f>Raw_Data!E2380</f>
        <v>25.32</v>
      </c>
      <c r="F2380" s="3">
        <f>Raw_Data!F2380</f>
        <v>60</v>
      </c>
      <c r="G2380" s="3" t="str">
        <f>Raw_Data!G2380</f>
        <v>Europe</v>
      </c>
      <c r="H2380" s="3" t="str">
        <f>Raw_Data!H2380</f>
        <v>Mobile</v>
      </c>
      <c r="I2380" s="3">
        <f>Raw_Data!I2380</f>
        <v>13.99</v>
      </c>
      <c r="J2380" s="3">
        <f>Raw_Data!J2380</f>
        <v>0</v>
      </c>
      <c r="K2380" s="3" t="str">
        <f>Raw_Data!K2380</f>
        <v>Crypto</v>
      </c>
      <c r="L2380" s="3">
        <f>Raw_Data!L2380</f>
        <v>4</v>
      </c>
      <c r="M2380" s="3">
        <f>Raw_Data!M2380</f>
        <v>0.42</v>
      </c>
      <c r="N2380" s="3" t="str">
        <f>Raw_Data!N2380</f>
        <v>Comedy</v>
      </c>
      <c r="O2380" s="3" t="str">
        <f t="shared" si="370"/>
        <v>18-24</v>
      </c>
      <c r="P2380" s="3" t="str">
        <f t="shared" si="371"/>
        <v>25-49h</v>
      </c>
      <c r="Q2380" s="3" t="str">
        <f t="shared" si="372"/>
        <v>46-60d</v>
      </c>
      <c r="R2380" s="3" t="str">
        <f t="shared" si="373"/>
        <v>Medium</v>
      </c>
      <c r="S2380" s="3" t="str">
        <f t="shared" si="374"/>
        <v>Mid</v>
      </c>
      <c r="T2380" s="3" t="str">
        <f t="shared" si="375"/>
        <v>Active</v>
      </c>
      <c r="U2380" s="4">
        <f>1/(1+EXP(-(Predictive_Model!$B$5+((B2380-Predictive_Model!$B$20)/Predictive_Model!$C$20)*Predictive_Model!$D$20+((E2380-Predictive_Model!$B$21)/Predictive_Model!$C$21)*Predictive_Model!$D$21+((F2380-Predictive_Model!$B$22)/Predictive_Model!$C$22)*Predictive_Model!$D$22+((I2380-Predictive_Model!$B$23)/Predictive_Model!$C$23)*Predictive_Model!$D$23+((L2380-Predictive_Model!$B$24)/Predictive_Model!$C$24)*Predictive_Model!$D$24+((M2380-Predictive_Model!$B$25)/Predictive_Model!$C$25)*Predictive_Model!$D$25+IF(C2380="Male",Predictive_Model!$D$31,IF(C2380="Other",Predictive_Model!$D$32,0))+IF(D2380="Premium",Predictive_Model!$D$34,IF(D2380="Standard",Predictive_Model!$D$35,0))+IF(G2380="Asia",Predictive_Model!$D$37,IF(G2380="Europe",Predictive_Model!$D$38,IF(G2380="North America",Predictive_Model!$D$39,IF(G2380="Oceania",Predictive_Model!$D$40,IF(G2380="South America",Predictive_Model!$D$41,0)))))+IF(H2380="Laptop",Predictive_Model!$D$43,IF(H2380="Mobile",Predictive_Model!$D$44,IF(H2380="TV",Predictive_Model!$D$45,IF(H2380="Tablet",Predictive_Model!$D$46,0))))+IF(K2380="Crypto",Predictive_Model!$D$48,IF(K2380="Debit Card",Predictive_Model!$D$49,IF(K2380="Gift Card",Predictive_Model!$D$50,IF(K2380="PayPal",Predictive_Model!$D$51,0))))+IF(N2380="Comedy",Predictive_Model!$D$53,IF(N2380="Documentary",Predictive_Model!$D$54,IF(N2380="Drama",Predictive_Model!$D$55,IF(N2380="Horror",Predictive_Model!$D$56,IF(N2380="Romance",Predictive_Model!$D$57,IF(N2380="Sci-Fi",Predictive_Model!$D$58,0)))))))))</f>
        <v>0.88235567683393801</v>
      </c>
      <c r="V2380" s="3" t="str">
        <f t="shared" si="376"/>
        <v>Critical</v>
      </c>
      <c r="W2380" s="6">
        <f t="shared" si="377"/>
        <v>12.344155918906793</v>
      </c>
      <c r="X2380" s="3" t="str">
        <f t="shared" si="378"/>
        <v>Priority 2</v>
      </c>
      <c r="Y2380" s="3" t="str">
        <f t="shared" si="379"/>
        <v>OK</v>
      </c>
    </row>
    <row r="2381" spans="1:25" x14ac:dyDescent="0.25">
      <c r="A2381" s="3" t="str">
        <f>Raw_Data!A2381</f>
        <v>727e553f-d207-4563-9a00-8d82561e7817</v>
      </c>
      <c r="B2381" s="3">
        <f>Raw_Data!B2381</f>
        <v>38</v>
      </c>
      <c r="C2381" s="3" t="str">
        <f>Raw_Data!C2381</f>
        <v>Male</v>
      </c>
      <c r="D2381" s="3" t="str">
        <f>Raw_Data!D2381</f>
        <v>Basic</v>
      </c>
      <c r="E2381" s="3">
        <f>Raw_Data!E2381</f>
        <v>22.74</v>
      </c>
      <c r="F2381" s="3">
        <f>Raw_Data!F2381</f>
        <v>60</v>
      </c>
      <c r="G2381" s="3" t="str">
        <f>Raw_Data!G2381</f>
        <v>Asia</v>
      </c>
      <c r="H2381" s="3" t="str">
        <f>Raw_Data!H2381</f>
        <v>Desktop</v>
      </c>
      <c r="I2381" s="3">
        <f>Raw_Data!I2381</f>
        <v>8.99</v>
      </c>
      <c r="J2381" s="3">
        <f>Raw_Data!J2381</f>
        <v>1</v>
      </c>
      <c r="K2381" s="3" t="str">
        <f>Raw_Data!K2381</f>
        <v>Gift Card</v>
      </c>
      <c r="L2381" s="3">
        <f>Raw_Data!L2381</f>
        <v>3</v>
      </c>
      <c r="M2381" s="3">
        <f>Raw_Data!M2381</f>
        <v>0.37</v>
      </c>
      <c r="N2381" s="3" t="str">
        <f>Raw_Data!N2381</f>
        <v>Documentary</v>
      </c>
      <c r="O2381" s="3" t="str">
        <f t="shared" si="370"/>
        <v>35-44</v>
      </c>
      <c r="P2381" s="3" t="str">
        <f t="shared" si="371"/>
        <v>10-24h</v>
      </c>
      <c r="Q2381" s="3" t="str">
        <f t="shared" si="372"/>
        <v>46-60d</v>
      </c>
      <c r="R2381" s="3" t="str">
        <f t="shared" si="373"/>
        <v>Medium</v>
      </c>
      <c r="S2381" s="3" t="str">
        <f t="shared" si="374"/>
        <v>Low</v>
      </c>
      <c r="T2381" s="3" t="str">
        <f t="shared" si="375"/>
        <v>Churned</v>
      </c>
      <c r="U2381" s="4">
        <f>1/(1+EXP(-(Predictive_Model!$B$5+((B2381-Predictive_Model!$B$20)/Predictive_Model!$C$20)*Predictive_Model!$D$20+((E2381-Predictive_Model!$B$21)/Predictive_Model!$C$21)*Predictive_Model!$D$21+((F2381-Predictive_Model!$B$22)/Predictive_Model!$C$22)*Predictive_Model!$D$22+((I2381-Predictive_Model!$B$23)/Predictive_Model!$C$23)*Predictive_Model!$D$23+((L2381-Predictive_Model!$B$24)/Predictive_Model!$C$24)*Predictive_Model!$D$24+((M2381-Predictive_Model!$B$25)/Predictive_Model!$C$25)*Predictive_Model!$D$25+IF(C2381="Male",Predictive_Model!$D$31,IF(C2381="Other",Predictive_Model!$D$32,0))+IF(D2381="Premium",Predictive_Model!$D$34,IF(D2381="Standard",Predictive_Model!$D$35,0))+IF(G2381="Asia",Predictive_Model!$D$37,IF(G2381="Europe",Predictive_Model!$D$38,IF(G2381="North America",Predictive_Model!$D$39,IF(G2381="Oceania",Predictive_Model!$D$40,IF(G2381="South America",Predictive_Model!$D$41,0)))))+IF(H2381="Laptop",Predictive_Model!$D$43,IF(H2381="Mobile",Predictive_Model!$D$44,IF(H2381="TV",Predictive_Model!$D$45,IF(H2381="Tablet",Predictive_Model!$D$46,0))))+IF(K2381="Crypto",Predictive_Model!$D$48,IF(K2381="Debit Card",Predictive_Model!$D$49,IF(K2381="Gift Card",Predictive_Model!$D$50,IF(K2381="PayPal",Predictive_Model!$D$51,0))))+IF(N2381="Comedy",Predictive_Model!$D$53,IF(N2381="Documentary",Predictive_Model!$D$54,IF(N2381="Drama",Predictive_Model!$D$55,IF(N2381="Horror",Predictive_Model!$D$56,IF(N2381="Romance",Predictive_Model!$D$57,IF(N2381="Sci-Fi",Predictive_Model!$D$58,0)))))))))</f>
        <v>0.96659956399960545</v>
      </c>
      <c r="V2381" s="3" t="str">
        <f t="shared" si="376"/>
        <v>Critical</v>
      </c>
      <c r="W2381" s="6">
        <f t="shared" si="377"/>
        <v>8.99</v>
      </c>
      <c r="X2381" s="3" t="str">
        <f t="shared" si="378"/>
        <v>Priority 2</v>
      </c>
      <c r="Y2381" s="3" t="str">
        <f t="shared" si="379"/>
        <v>OK</v>
      </c>
    </row>
    <row r="2382" spans="1:25" x14ac:dyDescent="0.25">
      <c r="A2382" s="3" t="str">
        <f>Raw_Data!A2382</f>
        <v>3f14d6e0-dd02-4fe1-82ff-bd5cec08118b</v>
      </c>
      <c r="B2382" s="3">
        <f>Raw_Data!B2382</f>
        <v>19</v>
      </c>
      <c r="C2382" s="3" t="str">
        <f>Raw_Data!C2382</f>
        <v>Female</v>
      </c>
      <c r="D2382" s="3" t="str">
        <f>Raw_Data!D2382</f>
        <v>Standard</v>
      </c>
      <c r="E2382" s="3">
        <f>Raw_Data!E2382</f>
        <v>16.260000000000002</v>
      </c>
      <c r="F2382" s="3">
        <f>Raw_Data!F2382</f>
        <v>17</v>
      </c>
      <c r="G2382" s="3" t="str">
        <f>Raw_Data!G2382</f>
        <v>Europe</v>
      </c>
      <c r="H2382" s="3" t="str">
        <f>Raw_Data!H2382</f>
        <v>Tablet</v>
      </c>
      <c r="I2382" s="3">
        <f>Raw_Data!I2382</f>
        <v>13.99</v>
      </c>
      <c r="J2382" s="3">
        <f>Raw_Data!J2382</f>
        <v>0</v>
      </c>
      <c r="K2382" s="3" t="str">
        <f>Raw_Data!K2382</f>
        <v>Credit Card</v>
      </c>
      <c r="L2382" s="3">
        <f>Raw_Data!L2382</f>
        <v>1</v>
      </c>
      <c r="M2382" s="3">
        <f>Raw_Data!M2382</f>
        <v>0.9</v>
      </c>
      <c r="N2382" s="3" t="str">
        <f>Raw_Data!N2382</f>
        <v>Drama</v>
      </c>
      <c r="O2382" s="3" t="str">
        <f t="shared" si="370"/>
        <v>18-24</v>
      </c>
      <c r="P2382" s="3" t="str">
        <f t="shared" si="371"/>
        <v>10-24h</v>
      </c>
      <c r="Q2382" s="3" t="str">
        <f t="shared" si="372"/>
        <v>8-21d</v>
      </c>
      <c r="R2382" s="3" t="str">
        <f t="shared" si="373"/>
        <v>Medium</v>
      </c>
      <c r="S2382" s="3" t="str">
        <f t="shared" si="374"/>
        <v>Mid</v>
      </c>
      <c r="T2382" s="3" t="str">
        <f t="shared" si="375"/>
        <v>Active</v>
      </c>
      <c r="U2382" s="4">
        <f>1/(1+EXP(-(Predictive_Model!$B$5+((B2382-Predictive_Model!$B$20)/Predictive_Model!$C$20)*Predictive_Model!$D$20+((E2382-Predictive_Model!$B$21)/Predictive_Model!$C$21)*Predictive_Model!$D$21+((F2382-Predictive_Model!$B$22)/Predictive_Model!$C$22)*Predictive_Model!$D$22+((I2382-Predictive_Model!$B$23)/Predictive_Model!$C$23)*Predictive_Model!$D$23+((L2382-Predictive_Model!$B$24)/Predictive_Model!$C$24)*Predictive_Model!$D$24+((M2382-Predictive_Model!$B$25)/Predictive_Model!$C$25)*Predictive_Model!$D$25+IF(C2382="Male",Predictive_Model!$D$31,IF(C2382="Other",Predictive_Model!$D$32,0))+IF(D2382="Premium",Predictive_Model!$D$34,IF(D2382="Standard",Predictive_Model!$D$35,0))+IF(G2382="Asia",Predictive_Model!$D$37,IF(G2382="Europe",Predictive_Model!$D$38,IF(G2382="North America",Predictive_Model!$D$39,IF(G2382="Oceania",Predictive_Model!$D$40,IF(G2382="South America",Predictive_Model!$D$41,0)))))+IF(H2382="Laptop",Predictive_Model!$D$43,IF(H2382="Mobile",Predictive_Model!$D$44,IF(H2382="TV",Predictive_Model!$D$45,IF(H2382="Tablet",Predictive_Model!$D$46,0))))+IF(K2382="Crypto",Predictive_Model!$D$48,IF(K2382="Debit Card",Predictive_Model!$D$49,IF(K2382="Gift Card",Predictive_Model!$D$50,IF(K2382="PayPal",Predictive_Model!$D$51,0))))+IF(N2382="Comedy",Predictive_Model!$D$53,IF(N2382="Documentary",Predictive_Model!$D$54,IF(N2382="Drama",Predictive_Model!$D$55,IF(N2382="Horror",Predictive_Model!$D$56,IF(N2382="Romance",Predictive_Model!$D$57,IF(N2382="Sci-Fi",Predictive_Model!$D$58,0)))))))))</f>
        <v>0.63492420676888794</v>
      </c>
      <c r="V2382" s="3" t="str">
        <f t="shared" si="376"/>
        <v>High</v>
      </c>
      <c r="W2382" s="6">
        <f t="shared" si="377"/>
        <v>8.8825896526967423</v>
      </c>
      <c r="X2382" s="3" t="str">
        <f t="shared" si="378"/>
        <v>Monitor</v>
      </c>
      <c r="Y2382" s="3" t="str">
        <f t="shared" si="379"/>
        <v>OK</v>
      </c>
    </row>
    <row r="2383" spans="1:25" x14ac:dyDescent="0.25">
      <c r="A2383" s="3" t="str">
        <f>Raw_Data!A2383</f>
        <v>43c2a767-ad49-4977-b9b7-e87e81e9e93d</v>
      </c>
      <c r="B2383" s="3">
        <f>Raw_Data!B2383</f>
        <v>46</v>
      </c>
      <c r="C2383" s="3" t="str">
        <f>Raw_Data!C2383</f>
        <v>Other</v>
      </c>
      <c r="D2383" s="3" t="str">
        <f>Raw_Data!D2383</f>
        <v>Basic</v>
      </c>
      <c r="E2383" s="3">
        <f>Raw_Data!E2383</f>
        <v>13.83</v>
      </c>
      <c r="F2383" s="3">
        <f>Raw_Data!F2383</f>
        <v>44</v>
      </c>
      <c r="G2383" s="3" t="str">
        <f>Raw_Data!G2383</f>
        <v>North America</v>
      </c>
      <c r="H2383" s="3" t="str">
        <f>Raw_Data!H2383</f>
        <v>Mobile</v>
      </c>
      <c r="I2383" s="3">
        <f>Raw_Data!I2383</f>
        <v>8.99</v>
      </c>
      <c r="J2383" s="3">
        <f>Raw_Data!J2383</f>
        <v>1</v>
      </c>
      <c r="K2383" s="3" t="str">
        <f>Raw_Data!K2383</f>
        <v>Debit Card</v>
      </c>
      <c r="L2383" s="3">
        <f>Raw_Data!L2383</f>
        <v>4</v>
      </c>
      <c r="M2383" s="3">
        <f>Raw_Data!M2383</f>
        <v>0.31</v>
      </c>
      <c r="N2383" s="3" t="str">
        <f>Raw_Data!N2383</f>
        <v>Action</v>
      </c>
      <c r="O2383" s="3" t="str">
        <f t="shared" si="370"/>
        <v>45-54</v>
      </c>
      <c r="P2383" s="3" t="str">
        <f t="shared" si="371"/>
        <v>10-24h</v>
      </c>
      <c r="Q2383" s="3" t="str">
        <f t="shared" si="372"/>
        <v>22-45d</v>
      </c>
      <c r="R2383" s="3" t="str">
        <f t="shared" si="373"/>
        <v>Medium</v>
      </c>
      <c r="S2383" s="3" t="str">
        <f t="shared" si="374"/>
        <v>Low</v>
      </c>
      <c r="T2383" s="3" t="str">
        <f t="shared" si="375"/>
        <v>Churned</v>
      </c>
      <c r="U2383" s="4">
        <f>1/(1+EXP(-(Predictive_Model!$B$5+((B2383-Predictive_Model!$B$20)/Predictive_Model!$C$20)*Predictive_Model!$D$20+((E2383-Predictive_Model!$B$21)/Predictive_Model!$C$21)*Predictive_Model!$D$21+((F2383-Predictive_Model!$B$22)/Predictive_Model!$C$22)*Predictive_Model!$D$22+((I2383-Predictive_Model!$B$23)/Predictive_Model!$C$23)*Predictive_Model!$D$23+((L2383-Predictive_Model!$B$24)/Predictive_Model!$C$24)*Predictive_Model!$D$24+((M2383-Predictive_Model!$B$25)/Predictive_Model!$C$25)*Predictive_Model!$D$25+IF(C2383="Male",Predictive_Model!$D$31,IF(C2383="Other",Predictive_Model!$D$32,0))+IF(D2383="Premium",Predictive_Model!$D$34,IF(D2383="Standard",Predictive_Model!$D$35,0))+IF(G2383="Asia",Predictive_Model!$D$37,IF(G2383="Europe",Predictive_Model!$D$38,IF(G2383="North America",Predictive_Model!$D$39,IF(G2383="Oceania",Predictive_Model!$D$40,IF(G2383="South America",Predictive_Model!$D$41,0)))))+IF(H2383="Laptop",Predictive_Model!$D$43,IF(H2383="Mobile",Predictive_Model!$D$44,IF(H2383="TV",Predictive_Model!$D$45,IF(H2383="Tablet",Predictive_Model!$D$46,0))))+IF(K2383="Crypto",Predictive_Model!$D$48,IF(K2383="Debit Card",Predictive_Model!$D$49,IF(K2383="Gift Card",Predictive_Model!$D$50,IF(K2383="PayPal",Predictive_Model!$D$51,0))))+IF(N2383="Comedy",Predictive_Model!$D$53,IF(N2383="Documentary",Predictive_Model!$D$54,IF(N2383="Drama",Predictive_Model!$D$55,IF(N2383="Horror",Predictive_Model!$D$56,IF(N2383="Romance",Predictive_Model!$D$57,IF(N2383="Sci-Fi",Predictive_Model!$D$58,0)))))))))</f>
        <v>0.99019159934886947</v>
      </c>
      <c r="V2383" s="3" t="str">
        <f t="shared" si="376"/>
        <v>Critical</v>
      </c>
      <c r="W2383" s="6">
        <f t="shared" si="377"/>
        <v>8.99</v>
      </c>
      <c r="X2383" s="3" t="str">
        <f t="shared" si="378"/>
        <v>Priority 2</v>
      </c>
      <c r="Y2383" s="3" t="str">
        <f t="shared" si="379"/>
        <v>OK</v>
      </c>
    </row>
    <row r="2384" spans="1:25" x14ac:dyDescent="0.25">
      <c r="A2384" s="3" t="str">
        <f>Raw_Data!A2384</f>
        <v>2b7bf795-ccef-4bca-93a6-d00318b73c50</v>
      </c>
      <c r="B2384" s="3">
        <f>Raw_Data!B2384</f>
        <v>38</v>
      </c>
      <c r="C2384" s="3" t="str">
        <f>Raw_Data!C2384</f>
        <v>Female</v>
      </c>
      <c r="D2384" s="3" t="str">
        <f>Raw_Data!D2384</f>
        <v>Standard</v>
      </c>
      <c r="E2384" s="3">
        <f>Raw_Data!E2384</f>
        <v>0.9</v>
      </c>
      <c r="F2384" s="3">
        <f>Raw_Data!F2384</f>
        <v>35</v>
      </c>
      <c r="G2384" s="3" t="str">
        <f>Raw_Data!G2384</f>
        <v>North America</v>
      </c>
      <c r="H2384" s="3" t="str">
        <f>Raw_Data!H2384</f>
        <v>Desktop</v>
      </c>
      <c r="I2384" s="3">
        <f>Raw_Data!I2384</f>
        <v>13.99</v>
      </c>
      <c r="J2384" s="3">
        <f>Raw_Data!J2384</f>
        <v>1</v>
      </c>
      <c r="K2384" s="3" t="str">
        <f>Raw_Data!K2384</f>
        <v>PayPal</v>
      </c>
      <c r="L2384" s="3">
        <f>Raw_Data!L2384</f>
        <v>2</v>
      </c>
      <c r="M2384" s="3">
        <f>Raw_Data!M2384</f>
        <v>0.03</v>
      </c>
      <c r="N2384" s="3" t="str">
        <f>Raw_Data!N2384</f>
        <v>Sci-Fi</v>
      </c>
      <c r="O2384" s="3" t="str">
        <f t="shared" si="370"/>
        <v>35-44</v>
      </c>
      <c r="P2384" s="3" t="str">
        <f t="shared" si="371"/>
        <v>&lt;10h</v>
      </c>
      <c r="Q2384" s="3" t="str">
        <f t="shared" si="372"/>
        <v>22-45d</v>
      </c>
      <c r="R2384" s="3" t="str">
        <f t="shared" si="373"/>
        <v>Medium</v>
      </c>
      <c r="S2384" s="3" t="str">
        <f t="shared" si="374"/>
        <v>Mid</v>
      </c>
      <c r="T2384" s="3" t="str">
        <f t="shared" si="375"/>
        <v>Churned</v>
      </c>
      <c r="U2384" s="4">
        <f>1/(1+EXP(-(Predictive_Model!$B$5+((B2384-Predictive_Model!$B$20)/Predictive_Model!$C$20)*Predictive_Model!$D$20+((E2384-Predictive_Model!$B$21)/Predictive_Model!$C$21)*Predictive_Model!$D$21+((F2384-Predictive_Model!$B$22)/Predictive_Model!$C$22)*Predictive_Model!$D$22+((I2384-Predictive_Model!$B$23)/Predictive_Model!$C$23)*Predictive_Model!$D$23+((L2384-Predictive_Model!$B$24)/Predictive_Model!$C$24)*Predictive_Model!$D$24+((M2384-Predictive_Model!$B$25)/Predictive_Model!$C$25)*Predictive_Model!$D$25+IF(C2384="Male",Predictive_Model!$D$31,IF(C2384="Other",Predictive_Model!$D$32,0))+IF(D2384="Premium",Predictive_Model!$D$34,IF(D2384="Standard",Predictive_Model!$D$35,0))+IF(G2384="Asia",Predictive_Model!$D$37,IF(G2384="Europe",Predictive_Model!$D$38,IF(G2384="North America",Predictive_Model!$D$39,IF(G2384="Oceania",Predictive_Model!$D$40,IF(G2384="South America",Predictive_Model!$D$41,0)))))+IF(H2384="Laptop",Predictive_Model!$D$43,IF(H2384="Mobile",Predictive_Model!$D$44,IF(H2384="TV",Predictive_Model!$D$45,IF(H2384="Tablet",Predictive_Model!$D$46,0))))+IF(K2384="Crypto",Predictive_Model!$D$48,IF(K2384="Debit Card",Predictive_Model!$D$49,IF(K2384="Gift Card",Predictive_Model!$D$50,IF(K2384="PayPal",Predictive_Model!$D$51,0))))+IF(N2384="Comedy",Predictive_Model!$D$53,IF(N2384="Documentary",Predictive_Model!$D$54,IF(N2384="Drama",Predictive_Model!$D$55,IF(N2384="Horror",Predictive_Model!$D$56,IF(N2384="Romance",Predictive_Model!$D$57,IF(N2384="Sci-Fi",Predictive_Model!$D$58,0)))))))))</f>
        <v>0.99909209825017031</v>
      </c>
      <c r="V2384" s="3" t="str">
        <f t="shared" si="376"/>
        <v>Critical</v>
      </c>
      <c r="W2384" s="6">
        <f t="shared" si="377"/>
        <v>13.99</v>
      </c>
      <c r="X2384" s="3" t="str">
        <f t="shared" si="378"/>
        <v>Priority 2</v>
      </c>
      <c r="Y2384" s="3" t="str">
        <f t="shared" si="379"/>
        <v>OK</v>
      </c>
    </row>
    <row r="2385" spans="1:25" x14ac:dyDescent="0.25">
      <c r="A2385" s="3" t="str">
        <f>Raw_Data!A2385</f>
        <v>f1200806-6780-4b17-b062-50507384f5ce</v>
      </c>
      <c r="B2385" s="3">
        <f>Raw_Data!B2385</f>
        <v>36</v>
      </c>
      <c r="C2385" s="3" t="str">
        <f>Raw_Data!C2385</f>
        <v>Male</v>
      </c>
      <c r="D2385" s="3" t="str">
        <f>Raw_Data!D2385</f>
        <v>Standard</v>
      </c>
      <c r="E2385" s="3">
        <f>Raw_Data!E2385</f>
        <v>37.54</v>
      </c>
      <c r="F2385" s="3">
        <f>Raw_Data!F2385</f>
        <v>54</v>
      </c>
      <c r="G2385" s="3" t="str">
        <f>Raw_Data!G2385</f>
        <v>Europe</v>
      </c>
      <c r="H2385" s="3" t="str">
        <f>Raw_Data!H2385</f>
        <v>TV</v>
      </c>
      <c r="I2385" s="3">
        <f>Raw_Data!I2385</f>
        <v>13.99</v>
      </c>
      <c r="J2385" s="3">
        <f>Raw_Data!J2385</f>
        <v>0</v>
      </c>
      <c r="K2385" s="3" t="str">
        <f>Raw_Data!K2385</f>
        <v>PayPal</v>
      </c>
      <c r="L2385" s="3">
        <f>Raw_Data!L2385</f>
        <v>2</v>
      </c>
      <c r="M2385" s="3">
        <f>Raw_Data!M2385</f>
        <v>0.68</v>
      </c>
      <c r="N2385" s="3" t="str">
        <f>Raw_Data!N2385</f>
        <v>Romance</v>
      </c>
      <c r="O2385" s="3" t="str">
        <f t="shared" si="370"/>
        <v>35-44</v>
      </c>
      <c r="P2385" s="3" t="str">
        <f t="shared" si="371"/>
        <v>25-49h</v>
      </c>
      <c r="Q2385" s="3" t="str">
        <f t="shared" si="372"/>
        <v>46-60d</v>
      </c>
      <c r="R2385" s="3" t="str">
        <f t="shared" si="373"/>
        <v>Medium</v>
      </c>
      <c r="S2385" s="3" t="str">
        <f t="shared" si="374"/>
        <v>Mid</v>
      </c>
      <c r="T2385" s="3" t="str">
        <f t="shared" si="375"/>
        <v>Active</v>
      </c>
      <c r="U2385" s="4">
        <f>1/(1+EXP(-(Predictive_Model!$B$5+((B2385-Predictive_Model!$B$20)/Predictive_Model!$C$20)*Predictive_Model!$D$20+((E2385-Predictive_Model!$B$21)/Predictive_Model!$C$21)*Predictive_Model!$D$21+((F2385-Predictive_Model!$B$22)/Predictive_Model!$C$22)*Predictive_Model!$D$22+((I2385-Predictive_Model!$B$23)/Predictive_Model!$C$23)*Predictive_Model!$D$23+((L2385-Predictive_Model!$B$24)/Predictive_Model!$C$24)*Predictive_Model!$D$24+((M2385-Predictive_Model!$B$25)/Predictive_Model!$C$25)*Predictive_Model!$D$25+IF(C2385="Male",Predictive_Model!$D$31,IF(C2385="Other",Predictive_Model!$D$32,0))+IF(D2385="Premium",Predictive_Model!$D$34,IF(D2385="Standard",Predictive_Model!$D$35,0))+IF(G2385="Asia",Predictive_Model!$D$37,IF(G2385="Europe",Predictive_Model!$D$38,IF(G2385="North America",Predictive_Model!$D$39,IF(G2385="Oceania",Predictive_Model!$D$40,IF(G2385="South America",Predictive_Model!$D$41,0)))))+IF(H2385="Laptop",Predictive_Model!$D$43,IF(H2385="Mobile",Predictive_Model!$D$44,IF(H2385="TV",Predictive_Model!$D$45,IF(H2385="Tablet",Predictive_Model!$D$46,0))))+IF(K2385="Crypto",Predictive_Model!$D$48,IF(K2385="Debit Card",Predictive_Model!$D$49,IF(K2385="Gift Card",Predictive_Model!$D$50,IF(K2385="PayPal",Predictive_Model!$D$51,0))))+IF(N2385="Comedy",Predictive_Model!$D$53,IF(N2385="Documentary",Predictive_Model!$D$54,IF(N2385="Drama",Predictive_Model!$D$55,IF(N2385="Horror",Predictive_Model!$D$56,IF(N2385="Romance",Predictive_Model!$D$57,IF(N2385="Sci-Fi",Predictive_Model!$D$58,0)))))))))</f>
        <v>2.6415684711553582E-2</v>
      </c>
      <c r="V2385" s="3" t="str">
        <f t="shared" si="376"/>
        <v>Low</v>
      </c>
      <c r="W2385" s="6">
        <f t="shared" si="377"/>
        <v>0.36955542911463463</v>
      </c>
      <c r="X2385" s="3" t="str">
        <f t="shared" si="378"/>
        <v>Monitor</v>
      </c>
      <c r="Y2385" s="3" t="str">
        <f t="shared" si="379"/>
        <v>OK</v>
      </c>
    </row>
    <row r="2386" spans="1:25" x14ac:dyDescent="0.25">
      <c r="A2386" s="3" t="str">
        <f>Raw_Data!A2386</f>
        <v>e3a57085-5027-4193-90fd-91b31d51ffe8</v>
      </c>
      <c r="B2386" s="3">
        <f>Raw_Data!B2386</f>
        <v>42</v>
      </c>
      <c r="C2386" s="3" t="str">
        <f>Raw_Data!C2386</f>
        <v>Male</v>
      </c>
      <c r="D2386" s="3" t="str">
        <f>Raw_Data!D2386</f>
        <v>Standard</v>
      </c>
      <c r="E2386" s="3">
        <f>Raw_Data!E2386</f>
        <v>1.64</v>
      </c>
      <c r="F2386" s="3">
        <f>Raw_Data!F2386</f>
        <v>17</v>
      </c>
      <c r="G2386" s="3" t="str">
        <f>Raw_Data!G2386</f>
        <v>Oceania</v>
      </c>
      <c r="H2386" s="3" t="str">
        <f>Raw_Data!H2386</f>
        <v>Desktop</v>
      </c>
      <c r="I2386" s="3">
        <f>Raw_Data!I2386</f>
        <v>13.99</v>
      </c>
      <c r="J2386" s="3">
        <f>Raw_Data!J2386</f>
        <v>0</v>
      </c>
      <c r="K2386" s="3" t="str">
        <f>Raw_Data!K2386</f>
        <v>Debit Card</v>
      </c>
      <c r="L2386" s="3">
        <f>Raw_Data!L2386</f>
        <v>5</v>
      </c>
      <c r="M2386" s="3">
        <f>Raw_Data!M2386</f>
        <v>0.09</v>
      </c>
      <c r="N2386" s="3" t="str">
        <f>Raw_Data!N2386</f>
        <v>Comedy</v>
      </c>
      <c r="O2386" s="3" t="str">
        <f t="shared" si="370"/>
        <v>35-44</v>
      </c>
      <c r="P2386" s="3" t="str">
        <f t="shared" si="371"/>
        <v>&lt;10h</v>
      </c>
      <c r="Q2386" s="3" t="str">
        <f t="shared" si="372"/>
        <v>8-21d</v>
      </c>
      <c r="R2386" s="3" t="str">
        <f t="shared" si="373"/>
        <v>Medium</v>
      </c>
      <c r="S2386" s="3" t="str">
        <f t="shared" si="374"/>
        <v>Mid</v>
      </c>
      <c r="T2386" s="3" t="str">
        <f t="shared" si="375"/>
        <v>Active</v>
      </c>
      <c r="U2386" s="4">
        <f>1/(1+EXP(-(Predictive_Model!$B$5+((B2386-Predictive_Model!$B$20)/Predictive_Model!$C$20)*Predictive_Model!$D$20+((E2386-Predictive_Model!$B$21)/Predictive_Model!$C$21)*Predictive_Model!$D$21+((F2386-Predictive_Model!$B$22)/Predictive_Model!$C$22)*Predictive_Model!$D$22+((I2386-Predictive_Model!$B$23)/Predictive_Model!$C$23)*Predictive_Model!$D$23+((L2386-Predictive_Model!$B$24)/Predictive_Model!$C$24)*Predictive_Model!$D$24+((M2386-Predictive_Model!$B$25)/Predictive_Model!$C$25)*Predictive_Model!$D$25+IF(C2386="Male",Predictive_Model!$D$31,IF(C2386="Other",Predictive_Model!$D$32,0))+IF(D2386="Premium",Predictive_Model!$D$34,IF(D2386="Standard",Predictive_Model!$D$35,0))+IF(G2386="Asia",Predictive_Model!$D$37,IF(G2386="Europe",Predictive_Model!$D$38,IF(G2386="North America",Predictive_Model!$D$39,IF(G2386="Oceania",Predictive_Model!$D$40,IF(G2386="South America",Predictive_Model!$D$41,0)))))+IF(H2386="Laptop",Predictive_Model!$D$43,IF(H2386="Mobile",Predictive_Model!$D$44,IF(H2386="TV",Predictive_Model!$D$45,IF(H2386="Tablet",Predictive_Model!$D$46,0))))+IF(K2386="Crypto",Predictive_Model!$D$48,IF(K2386="Debit Card",Predictive_Model!$D$49,IF(K2386="Gift Card",Predictive_Model!$D$50,IF(K2386="PayPal",Predictive_Model!$D$51,0))))+IF(N2386="Comedy",Predictive_Model!$D$53,IF(N2386="Documentary",Predictive_Model!$D$54,IF(N2386="Drama",Predictive_Model!$D$55,IF(N2386="Horror",Predictive_Model!$D$56,IF(N2386="Romance",Predictive_Model!$D$57,IF(N2386="Sci-Fi",Predictive_Model!$D$58,0)))))))))</f>
        <v>0.84529338460741488</v>
      </c>
      <c r="V2386" s="3" t="str">
        <f t="shared" si="376"/>
        <v>Critical</v>
      </c>
      <c r="W2386" s="6">
        <f t="shared" si="377"/>
        <v>11.825654450657733</v>
      </c>
      <c r="X2386" s="3" t="str">
        <f t="shared" si="378"/>
        <v>Priority 2</v>
      </c>
      <c r="Y2386" s="3" t="str">
        <f t="shared" si="379"/>
        <v>OK</v>
      </c>
    </row>
    <row r="2387" spans="1:25" x14ac:dyDescent="0.25">
      <c r="A2387" s="3" t="str">
        <f>Raw_Data!A2387</f>
        <v>214cb42c-b964-4040-9c71-0251fb9a4a1e</v>
      </c>
      <c r="B2387" s="3">
        <f>Raw_Data!B2387</f>
        <v>43</v>
      </c>
      <c r="C2387" s="3" t="str">
        <f>Raw_Data!C2387</f>
        <v>Male</v>
      </c>
      <c r="D2387" s="3" t="str">
        <f>Raw_Data!D2387</f>
        <v>Standard</v>
      </c>
      <c r="E2387" s="3">
        <f>Raw_Data!E2387</f>
        <v>5.61</v>
      </c>
      <c r="F2387" s="3">
        <f>Raw_Data!F2387</f>
        <v>41</v>
      </c>
      <c r="G2387" s="3" t="str">
        <f>Raw_Data!G2387</f>
        <v>Europe</v>
      </c>
      <c r="H2387" s="3" t="str">
        <f>Raw_Data!H2387</f>
        <v>Tablet</v>
      </c>
      <c r="I2387" s="3">
        <f>Raw_Data!I2387</f>
        <v>13.99</v>
      </c>
      <c r="J2387" s="3">
        <f>Raw_Data!J2387</f>
        <v>1</v>
      </c>
      <c r="K2387" s="3" t="str">
        <f>Raw_Data!K2387</f>
        <v>PayPal</v>
      </c>
      <c r="L2387" s="3">
        <f>Raw_Data!L2387</f>
        <v>1</v>
      </c>
      <c r="M2387" s="3">
        <f>Raw_Data!M2387</f>
        <v>0.13</v>
      </c>
      <c r="N2387" s="3" t="str">
        <f>Raw_Data!N2387</f>
        <v>Horror</v>
      </c>
      <c r="O2387" s="3" t="str">
        <f t="shared" si="370"/>
        <v>35-44</v>
      </c>
      <c r="P2387" s="3" t="str">
        <f t="shared" si="371"/>
        <v>&lt;10h</v>
      </c>
      <c r="Q2387" s="3" t="str">
        <f t="shared" si="372"/>
        <v>22-45d</v>
      </c>
      <c r="R2387" s="3" t="str">
        <f t="shared" si="373"/>
        <v>Medium</v>
      </c>
      <c r="S2387" s="3" t="str">
        <f t="shared" si="374"/>
        <v>Mid</v>
      </c>
      <c r="T2387" s="3" t="str">
        <f t="shared" si="375"/>
        <v>Churned</v>
      </c>
      <c r="U2387" s="4">
        <f>1/(1+EXP(-(Predictive_Model!$B$5+((B2387-Predictive_Model!$B$20)/Predictive_Model!$C$20)*Predictive_Model!$D$20+((E2387-Predictive_Model!$B$21)/Predictive_Model!$C$21)*Predictive_Model!$D$21+((F2387-Predictive_Model!$B$22)/Predictive_Model!$C$22)*Predictive_Model!$D$22+((I2387-Predictive_Model!$B$23)/Predictive_Model!$C$23)*Predictive_Model!$D$23+((L2387-Predictive_Model!$B$24)/Predictive_Model!$C$24)*Predictive_Model!$D$24+((M2387-Predictive_Model!$B$25)/Predictive_Model!$C$25)*Predictive_Model!$D$25+IF(C2387="Male",Predictive_Model!$D$31,IF(C2387="Other",Predictive_Model!$D$32,0))+IF(D2387="Premium",Predictive_Model!$D$34,IF(D2387="Standard",Predictive_Model!$D$35,0))+IF(G2387="Asia",Predictive_Model!$D$37,IF(G2387="Europe",Predictive_Model!$D$38,IF(G2387="North America",Predictive_Model!$D$39,IF(G2387="Oceania",Predictive_Model!$D$40,IF(G2387="South America",Predictive_Model!$D$41,0)))))+IF(H2387="Laptop",Predictive_Model!$D$43,IF(H2387="Mobile",Predictive_Model!$D$44,IF(H2387="TV",Predictive_Model!$D$45,IF(H2387="Tablet",Predictive_Model!$D$46,0))))+IF(K2387="Crypto",Predictive_Model!$D$48,IF(K2387="Debit Card",Predictive_Model!$D$49,IF(K2387="Gift Card",Predictive_Model!$D$50,IF(K2387="PayPal",Predictive_Model!$D$51,0))))+IF(N2387="Comedy",Predictive_Model!$D$53,IF(N2387="Documentary",Predictive_Model!$D$54,IF(N2387="Drama",Predictive_Model!$D$55,IF(N2387="Horror",Predictive_Model!$D$56,IF(N2387="Romance",Predictive_Model!$D$57,IF(N2387="Sci-Fi",Predictive_Model!$D$58,0)))))))))</f>
        <v>0.99971850060040934</v>
      </c>
      <c r="V2387" s="3" t="str">
        <f t="shared" si="376"/>
        <v>Critical</v>
      </c>
      <c r="W2387" s="6">
        <f t="shared" si="377"/>
        <v>13.99</v>
      </c>
      <c r="X2387" s="3" t="str">
        <f t="shared" si="378"/>
        <v>Priority 2</v>
      </c>
      <c r="Y2387" s="3" t="str">
        <f t="shared" si="379"/>
        <v>OK</v>
      </c>
    </row>
    <row r="2388" spans="1:25" x14ac:dyDescent="0.25">
      <c r="A2388" s="3" t="str">
        <f>Raw_Data!A2388</f>
        <v>e8e2671b-ef4f-4d9b-a1b3-0b642a8eff25</v>
      </c>
      <c r="B2388" s="3">
        <f>Raw_Data!B2388</f>
        <v>60</v>
      </c>
      <c r="C2388" s="3" t="str">
        <f>Raw_Data!C2388</f>
        <v>Other</v>
      </c>
      <c r="D2388" s="3" t="str">
        <f>Raw_Data!D2388</f>
        <v>Premium</v>
      </c>
      <c r="E2388" s="3">
        <f>Raw_Data!E2388</f>
        <v>7.61</v>
      </c>
      <c r="F2388" s="3">
        <f>Raw_Data!F2388</f>
        <v>20</v>
      </c>
      <c r="G2388" s="3" t="str">
        <f>Raw_Data!G2388</f>
        <v>Europe</v>
      </c>
      <c r="H2388" s="3" t="str">
        <f>Raw_Data!H2388</f>
        <v>Laptop</v>
      </c>
      <c r="I2388" s="3">
        <f>Raw_Data!I2388</f>
        <v>17.989999999999998</v>
      </c>
      <c r="J2388" s="3">
        <f>Raw_Data!J2388</f>
        <v>0</v>
      </c>
      <c r="K2388" s="3" t="str">
        <f>Raw_Data!K2388</f>
        <v>PayPal</v>
      </c>
      <c r="L2388" s="3">
        <f>Raw_Data!L2388</f>
        <v>1</v>
      </c>
      <c r="M2388" s="3">
        <f>Raw_Data!M2388</f>
        <v>0.36</v>
      </c>
      <c r="N2388" s="3" t="str">
        <f>Raw_Data!N2388</f>
        <v>Action</v>
      </c>
      <c r="O2388" s="3" t="str">
        <f t="shared" si="370"/>
        <v>55-70</v>
      </c>
      <c r="P2388" s="3" t="str">
        <f t="shared" si="371"/>
        <v>&lt;10h</v>
      </c>
      <c r="Q2388" s="3" t="str">
        <f t="shared" si="372"/>
        <v>8-21d</v>
      </c>
      <c r="R2388" s="3" t="str">
        <f t="shared" si="373"/>
        <v>Medium</v>
      </c>
      <c r="S2388" s="3" t="str">
        <f t="shared" si="374"/>
        <v>High</v>
      </c>
      <c r="T2388" s="3" t="str">
        <f t="shared" si="375"/>
        <v>Active</v>
      </c>
      <c r="U2388" s="4">
        <f>1/(1+EXP(-(Predictive_Model!$B$5+((B2388-Predictive_Model!$B$20)/Predictive_Model!$C$20)*Predictive_Model!$D$20+((E2388-Predictive_Model!$B$21)/Predictive_Model!$C$21)*Predictive_Model!$D$21+((F2388-Predictive_Model!$B$22)/Predictive_Model!$C$22)*Predictive_Model!$D$22+((I2388-Predictive_Model!$B$23)/Predictive_Model!$C$23)*Predictive_Model!$D$23+((L2388-Predictive_Model!$B$24)/Predictive_Model!$C$24)*Predictive_Model!$D$24+((M2388-Predictive_Model!$B$25)/Predictive_Model!$C$25)*Predictive_Model!$D$25+IF(C2388="Male",Predictive_Model!$D$31,IF(C2388="Other",Predictive_Model!$D$32,0))+IF(D2388="Premium",Predictive_Model!$D$34,IF(D2388="Standard",Predictive_Model!$D$35,0))+IF(G2388="Asia",Predictive_Model!$D$37,IF(G2388="Europe",Predictive_Model!$D$38,IF(G2388="North America",Predictive_Model!$D$39,IF(G2388="Oceania",Predictive_Model!$D$40,IF(G2388="South America",Predictive_Model!$D$41,0)))))+IF(H2388="Laptop",Predictive_Model!$D$43,IF(H2388="Mobile",Predictive_Model!$D$44,IF(H2388="TV",Predictive_Model!$D$45,IF(H2388="Tablet",Predictive_Model!$D$46,0))))+IF(K2388="Crypto",Predictive_Model!$D$48,IF(K2388="Debit Card",Predictive_Model!$D$49,IF(K2388="Gift Card",Predictive_Model!$D$50,IF(K2388="PayPal",Predictive_Model!$D$51,0))))+IF(N2388="Comedy",Predictive_Model!$D$53,IF(N2388="Documentary",Predictive_Model!$D$54,IF(N2388="Drama",Predictive_Model!$D$55,IF(N2388="Horror",Predictive_Model!$D$56,IF(N2388="Romance",Predictive_Model!$D$57,IF(N2388="Sci-Fi",Predictive_Model!$D$58,0)))))))))</f>
        <v>0.75111942042385993</v>
      </c>
      <c r="V2388" s="3" t="str">
        <f t="shared" si="376"/>
        <v>Critical</v>
      </c>
      <c r="W2388" s="6">
        <f t="shared" si="377"/>
        <v>13.512638373425238</v>
      </c>
      <c r="X2388" s="3" t="str">
        <f t="shared" si="378"/>
        <v>Priority 1</v>
      </c>
      <c r="Y2388" s="3" t="str">
        <f t="shared" si="379"/>
        <v>OK</v>
      </c>
    </row>
    <row r="2389" spans="1:25" x14ac:dyDescent="0.25">
      <c r="A2389" s="3" t="str">
        <f>Raw_Data!A2389</f>
        <v>4d29e9ee-d620-4826-934a-0ad009294493</v>
      </c>
      <c r="B2389" s="3">
        <f>Raw_Data!B2389</f>
        <v>55</v>
      </c>
      <c r="C2389" s="3" t="str">
        <f>Raw_Data!C2389</f>
        <v>Female</v>
      </c>
      <c r="D2389" s="3" t="str">
        <f>Raw_Data!D2389</f>
        <v>Standard</v>
      </c>
      <c r="E2389" s="3">
        <f>Raw_Data!E2389</f>
        <v>14.71</v>
      </c>
      <c r="F2389" s="3">
        <f>Raw_Data!F2389</f>
        <v>20</v>
      </c>
      <c r="G2389" s="3" t="str">
        <f>Raw_Data!G2389</f>
        <v>South America</v>
      </c>
      <c r="H2389" s="3" t="str">
        <f>Raw_Data!H2389</f>
        <v>Desktop</v>
      </c>
      <c r="I2389" s="3">
        <f>Raw_Data!I2389</f>
        <v>13.99</v>
      </c>
      <c r="J2389" s="3">
        <f>Raw_Data!J2389</f>
        <v>0</v>
      </c>
      <c r="K2389" s="3" t="str">
        <f>Raw_Data!K2389</f>
        <v>Credit Card</v>
      </c>
      <c r="L2389" s="3">
        <f>Raw_Data!L2389</f>
        <v>2</v>
      </c>
      <c r="M2389" s="3">
        <f>Raw_Data!M2389</f>
        <v>0.7</v>
      </c>
      <c r="N2389" s="3" t="str">
        <f>Raw_Data!N2389</f>
        <v>Horror</v>
      </c>
      <c r="O2389" s="3" t="str">
        <f t="shared" si="370"/>
        <v>55-70</v>
      </c>
      <c r="P2389" s="3" t="str">
        <f t="shared" si="371"/>
        <v>10-24h</v>
      </c>
      <c r="Q2389" s="3" t="str">
        <f t="shared" si="372"/>
        <v>8-21d</v>
      </c>
      <c r="R2389" s="3" t="str">
        <f t="shared" si="373"/>
        <v>Medium</v>
      </c>
      <c r="S2389" s="3" t="str">
        <f t="shared" si="374"/>
        <v>Mid</v>
      </c>
      <c r="T2389" s="3" t="str">
        <f t="shared" si="375"/>
        <v>Active</v>
      </c>
      <c r="U2389" s="4">
        <f>1/(1+EXP(-(Predictive_Model!$B$5+((B2389-Predictive_Model!$B$20)/Predictive_Model!$C$20)*Predictive_Model!$D$20+((E2389-Predictive_Model!$B$21)/Predictive_Model!$C$21)*Predictive_Model!$D$21+((F2389-Predictive_Model!$B$22)/Predictive_Model!$C$22)*Predictive_Model!$D$22+((I2389-Predictive_Model!$B$23)/Predictive_Model!$C$23)*Predictive_Model!$D$23+((L2389-Predictive_Model!$B$24)/Predictive_Model!$C$24)*Predictive_Model!$D$24+((M2389-Predictive_Model!$B$25)/Predictive_Model!$C$25)*Predictive_Model!$D$25+IF(C2389="Male",Predictive_Model!$D$31,IF(C2389="Other",Predictive_Model!$D$32,0))+IF(D2389="Premium",Predictive_Model!$D$34,IF(D2389="Standard",Predictive_Model!$D$35,0))+IF(G2389="Asia",Predictive_Model!$D$37,IF(G2389="Europe",Predictive_Model!$D$38,IF(G2389="North America",Predictive_Model!$D$39,IF(G2389="Oceania",Predictive_Model!$D$40,IF(G2389="South America",Predictive_Model!$D$41,0)))))+IF(H2389="Laptop",Predictive_Model!$D$43,IF(H2389="Mobile",Predictive_Model!$D$44,IF(H2389="TV",Predictive_Model!$D$45,IF(H2389="Tablet",Predictive_Model!$D$46,0))))+IF(K2389="Crypto",Predictive_Model!$D$48,IF(K2389="Debit Card",Predictive_Model!$D$49,IF(K2389="Gift Card",Predictive_Model!$D$50,IF(K2389="PayPal",Predictive_Model!$D$51,0))))+IF(N2389="Comedy",Predictive_Model!$D$53,IF(N2389="Documentary",Predictive_Model!$D$54,IF(N2389="Drama",Predictive_Model!$D$55,IF(N2389="Horror",Predictive_Model!$D$56,IF(N2389="Romance",Predictive_Model!$D$57,IF(N2389="Sci-Fi",Predictive_Model!$D$58,0)))))))))</f>
        <v>0.40393894283098214</v>
      </c>
      <c r="V2389" s="3" t="str">
        <f t="shared" si="376"/>
        <v>Medium</v>
      </c>
      <c r="W2389" s="6">
        <f t="shared" si="377"/>
        <v>5.6511058102054399</v>
      </c>
      <c r="X2389" s="3" t="str">
        <f t="shared" si="378"/>
        <v>Monitor</v>
      </c>
      <c r="Y2389" s="3" t="str">
        <f t="shared" si="379"/>
        <v>OK</v>
      </c>
    </row>
    <row r="2390" spans="1:25" x14ac:dyDescent="0.25">
      <c r="A2390" s="3" t="str">
        <f>Raw_Data!A2390</f>
        <v>ecb0426b-5580-4337-a6c4-add3b523895d</v>
      </c>
      <c r="B2390" s="3">
        <f>Raw_Data!B2390</f>
        <v>41</v>
      </c>
      <c r="C2390" s="3" t="str">
        <f>Raw_Data!C2390</f>
        <v>Female</v>
      </c>
      <c r="D2390" s="3" t="str">
        <f>Raw_Data!D2390</f>
        <v>Basic</v>
      </c>
      <c r="E2390" s="3">
        <f>Raw_Data!E2390</f>
        <v>27.09</v>
      </c>
      <c r="F2390" s="3">
        <f>Raw_Data!F2390</f>
        <v>7</v>
      </c>
      <c r="G2390" s="3" t="str">
        <f>Raw_Data!G2390</f>
        <v>South America</v>
      </c>
      <c r="H2390" s="3" t="str">
        <f>Raw_Data!H2390</f>
        <v>TV</v>
      </c>
      <c r="I2390" s="3">
        <f>Raw_Data!I2390</f>
        <v>8.99</v>
      </c>
      <c r="J2390" s="3">
        <f>Raw_Data!J2390</f>
        <v>0</v>
      </c>
      <c r="K2390" s="3" t="str">
        <f>Raw_Data!K2390</f>
        <v>Credit Card</v>
      </c>
      <c r="L2390" s="3">
        <f>Raw_Data!L2390</f>
        <v>5</v>
      </c>
      <c r="M2390" s="3">
        <f>Raw_Data!M2390</f>
        <v>3.39</v>
      </c>
      <c r="N2390" s="3" t="str">
        <f>Raw_Data!N2390</f>
        <v>Action</v>
      </c>
      <c r="O2390" s="3" t="str">
        <f t="shared" si="370"/>
        <v>35-44</v>
      </c>
      <c r="P2390" s="3" t="str">
        <f t="shared" si="371"/>
        <v>25-49h</v>
      </c>
      <c r="Q2390" s="3" t="str">
        <f t="shared" si="372"/>
        <v>0-7d</v>
      </c>
      <c r="R2390" s="3" t="str">
        <f t="shared" si="373"/>
        <v>High</v>
      </c>
      <c r="S2390" s="3" t="str">
        <f t="shared" si="374"/>
        <v>Low</v>
      </c>
      <c r="T2390" s="3" t="str">
        <f t="shared" si="375"/>
        <v>Active</v>
      </c>
      <c r="U2390" s="4">
        <f>1/(1+EXP(-(Predictive_Model!$B$5+((B2390-Predictive_Model!$B$20)/Predictive_Model!$C$20)*Predictive_Model!$D$20+((E2390-Predictive_Model!$B$21)/Predictive_Model!$C$21)*Predictive_Model!$D$21+((F2390-Predictive_Model!$B$22)/Predictive_Model!$C$22)*Predictive_Model!$D$22+((I2390-Predictive_Model!$B$23)/Predictive_Model!$C$23)*Predictive_Model!$D$23+((L2390-Predictive_Model!$B$24)/Predictive_Model!$C$24)*Predictive_Model!$D$24+((M2390-Predictive_Model!$B$25)/Predictive_Model!$C$25)*Predictive_Model!$D$25+IF(C2390="Male",Predictive_Model!$D$31,IF(C2390="Other",Predictive_Model!$D$32,0))+IF(D2390="Premium",Predictive_Model!$D$34,IF(D2390="Standard",Predictive_Model!$D$35,0))+IF(G2390="Asia",Predictive_Model!$D$37,IF(G2390="Europe",Predictive_Model!$D$38,IF(G2390="North America",Predictive_Model!$D$39,IF(G2390="Oceania",Predictive_Model!$D$40,IF(G2390="South America",Predictive_Model!$D$41,0)))))+IF(H2390="Laptop",Predictive_Model!$D$43,IF(H2390="Mobile",Predictive_Model!$D$44,IF(H2390="TV",Predictive_Model!$D$45,IF(H2390="Tablet",Predictive_Model!$D$46,0))))+IF(K2390="Crypto",Predictive_Model!$D$48,IF(K2390="Debit Card",Predictive_Model!$D$49,IF(K2390="Gift Card",Predictive_Model!$D$50,IF(K2390="PayPal",Predictive_Model!$D$51,0))))+IF(N2390="Comedy",Predictive_Model!$D$53,IF(N2390="Documentary",Predictive_Model!$D$54,IF(N2390="Drama",Predictive_Model!$D$55,IF(N2390="Horror",Predictive_Model!$D$56,IF(N2390="Romance",Predictive_Model!$D$57,IF(N2390="Sci-Fi",Predictive_Model!$D$58,0)))))))))</f>
        <v>6.0684249667143414E-6</v>
      </c>
      <c r="V2390" s="3" t="str">
        <f t="shared" si="376"/>
        <v>Low</v>
      </c>
      <c r="W2390" s="6">
        <f t="shared" si="377"/>
        <v>5.455514045076193E-5</v>
      </c>
      <c r="X2390" s="3" t="str">
        <f t="shared" si="378"/>
        <v>Monitor</v>
      </c>
      <c r="Y2390" s="3" t="str">
        <f t="shared" si="379"/>
        <v>OK</v>
      </c>
    </row>
    <row r="2391" spans="1:25" x14ac:dyDescent="0.25">
      <c r="A2391" s="3" t="str">
        <f>Raw_Data!A2391</f>
        <v>83a192a7-6748-40bc-a60b-004e4a03e87b</v>
      </c>
      <c r="B2391" s="3">
        <f>Raw_Data!B2391</f>
        <v>51</v>
      </c>
      <c r="C2391" s="3" t="str">
        <f>Raw_Data!C2391</f>
        <v>Male</v>
      </c>
      <c r="D2391" s="3" t="str">
        <f>Raw_Data!D2391</f>
        <v>Premium</v>
      </c>
      <c r="E2391" s="3">
        <f>Raw_Data!E2391</f>
        <v>7.92</v>
      </c>
      <c r="F2391" s="3">
        <f>Raw_Data!F2391</f>
        <v>16</v>
      </c>
      <c r="G2391" s="3" t="str">
        <f>Raw_Data!G2391</f>
        <v>Africa</v>
      </c>
      <c r="H2391" s="3" t="str">
        <f>Raw_Data!H2391</f>
        <v>Mobile</v>
      </c>
      <c r="I2391" s="3">
        <f>Raw_Data!I2391</f>
        <v>17.989999999999998</v>
      </c>
      <c r="J2391" s="3">
        <f>Raw_Data!J2391</f>
        <v>0</v>
      </c>
      <c r="K2391" s="3" t="str">
        <f>Raw_Data!K2391</f>
        <v>Debit Card</v>
      </c>
      <c r="L2391" s="3">
        <f>Raw_Data!L2391</f>
        <v>2</v>
      </c>
      <c r="M2391" s="3">
        <f>Raw_Data!M2391</f>
        <v>0.47</v>
      </c>
      <c r="N2391" s="3" t="str">
        <f>Raw_Data!N2391</f>
        <v>Documentary</v>
      </c>
      <c r="O2391" s="3" t="str">
        <f t="shared" si="370"/>
        <v>45-54</v>
      </c>
      <c r="P2391" s="3" t="str">
        <f t="shared" si="371"/>
        <v>&lt;10h</v>
      </c>
      <c r="Q2391" s="3" t="str">
        <f t="shared" si="372"/>
        <v>8-21d</v>
      </c>
      <c r="R2391" s="3" t="str">
        <f t="shared" si="373"/>
        <v>Medium</v>
      </c>
      <c r="S2391" s="3" t="str">
        <f t="shared" si="374"/>
        <v>High</v>
      </c>
      <c r="T2391" s="3" t="str">
        <f t="shared" si="375"/>
        <v>Active</v>
      </c>
      <c r="U2391" s="4">
        <f>1/(1+EXP(-(Predictive_Model!$B$5+((B2391-Predictive_Model!$B$20)/Predictive_Model!$C$20)*Predictive_Model!$D$20+((E2391-Predictive_Model!$B$21)/Predictive_Model!$C$21)*Predictive_Model!$D$21+((F2391-Predictive_Model!$B$22)/Predictive_Model!$C$22)*Predictive_Model!$D$22+((I2391-Predictive_Model!$B$23)/Predictive_Model!$C$23)*Predictive_Model!$D$23+((L2391-Predictive_Model!$B$24)/Predictive_Model!$C$24)*Predictive_Model!$D$24+((M2391-Predictive_Model!$B$25)/Predictive_Model!$C$25)*Predictive_Model!$D$25+IF(C2391="Male",Predictive_Model!$D$31,IF(C2391="Other",Predictive_Model!$D$32,0))+IF(D2391="Premium",Predictive_Model!$D$34,IF(D2391="Standard",Predictive_Model!$D$35,0))+IF(G2391="Asia",Predictive_Model!$D$37,IF(G2391="Europe",Predictive_Model!$D$38,IF(G2391="North America",Predictive_Model!$D$39,IF(G2391="Oceania",Predictive_Model!$D$40,IF(G2391="South America",Predictive_Model!$D$41,0)))))+IF(H2391="Laptop",Predictive_Model!$D$43,IF(H2391="Mobile",Predictive_Model!$D$44,IF(H2391="TV",Predictive_Model!$D$45,IF(H2391="Tablet",Predictive_Model!$D$46,0))))+IF(K2391="Crypto",Predictive_Model!$D$48,IF(K2391="Debit Card",Predictive_Model!$D$49,IF(K2391="Gift Card",Predictive_Model!$D$50,IF(K2391="PayPal",Predictive_Model!$D$51,0))))+IF(N2391="Comedy",Predictive_Model!$D$53,IF(N2391="Documentary",Predictive_Model!$D$54,IF(N2391="Drama",Predictive_Model!$D$55,IF(N2391="Horror",Predictive_Model!$D$56,IF(N2391="Romance",Predictive_Model!$D$57,IF(N2391="Sci-Fi",Predictive_Model!$D$58,0)))))))))</f>
        <v>0.73175276627176411</v>
      </c>
      <c r="V2391" s="3" t="str">
        <f t="shared" si="376"/>
        <v>High</v>
      </c>
      <c r="W2391" s="6">
        <f t="shared" si="377"/>
        <v>13.164232265229035</v>
      </c>
      <c r="X2391" s="3" t="str">
        <f t="shared" si="378"/>
        <v>Monitor</v>
      </c>
      <c r="Y2391" s="3" t="str">
        <f t="shared" si="379"/>
        <v>OK</v>
      </c>
    </row>
    <row r="2392" spans="1:25" x14ac:dyDescent="0.25">
      <c r="A2392" s="3" t="str">
        <f>Raw_Data!A2392</f>
        <v>85420440-ebf6-49e6-af14-16079557b57a</v>
      </c>
      <c r="B2392" s="3">
        <f>Raw_Data!B2392</f>
        <v>32</v>
      </c>
      <c r="C2392" s="3" t="str">
        <f>Raw_Data!C2392</f>
        <v>Other</v>
      </c>
      <c r="D2392" s="3" t="str">
        <f>Raw_Data!D2392</f>
        <v>Basic</v>
      </c>
      <c r="E2392" s="3">
        <f>Raw_Data!E2392</f>
        <v>12.06</v>
      </c>
      <c r="F2392" s="3">
        <f>Raw_Data!F2392</f>
        <v>26</v>
      </c>
      <c r="G2392" s="3" t="str">
        <f>Raw_Data!G2392</f>
        <v>Asia</v>
      </c>
      <c r="H2392" s="3" t="str">
        <f>Raw_Data!H2392</f>
        <v>Laptop</v>
      </c>
      <c r="I2392" s="3">
        <f>Raw_Data!I2392</f>
        <v>8.99</v>
      </c>
      <c r="J2392" s="3">
        <f>Raw_Data!J2392</f>
        <v>0</v>
      </c>
      <c r="K2392" s="3" t="str">
        <f>Raw_Data!K2392</f>
        <v>PayPal</v>
      </c>
      <c r="L2392" s="3">
        <f>Raw_Data!L2392</f>
        <v>3</v>
      </c>
      <c r="M2392" s="3">
        <f>Raw_Data!M2392</f>
        <v>0.45</v>
      </c>
      <c r="N2392" s="3" t="str">
        <f>Raw_Data!N2392</f>
        <v>Drama</v>
      </c>
      <c r="O2392" s="3" t="str">
        <f t="shared" si="370"/>
        <v>25-34</v>
      </c>
      <c r="P2392" s="3" t="str">
        <f t="shared" si="371"/>
        <v>10-24h</v>
      </c>
      <c r="Q2392" s="3" t="str">
        <f t="shared" si="372"/>
        <v>22-45d</v>
      </c>
      <c r="R2392" s="3" t="str">
        <f t="shared" si="373"/>
        <v>Medium</v>
      </c>
      <c r="S2392" s="3" t="str">
        <f t="shared" si="374"/>
        <v>Low</v>
      </c>
      <c r="T2392" s="3" t="str">
        <f t="shared" si="375"/>
        <v>Active</v>
      </c>
      <c r="U2392" s="4">
        <f>1/(1+EXP(-(Predictive_Model!$B$5+((B2392-Predictive_Model!$B$20)/Predictive_Model!$C$20)*Predictive_Model!$D$20+((E2392-Predictive_Model!$B$21)/Predictive_Model!$C$21)*Predictive_Model!$D$21+((F2392-Predictive_Model!$B$22)/Predictive_Model!$C$22)*Predictive_Model!$D$22+((I2392-Predictive_Model!$B$23)/Predictive_Model!$C$23)*Predictive_Model!$D$23+((L2392-Predictive_Model!$B$24)/Predictive_Model!$C$24)*Predictive_Model!$D$24+((M2392-Predictive_Model!$B$25)/Predictive_Model!$C$25)*Predictive_Model!$D$25+IF(C2392="Male",Predictive_Model!$D$31,IF(C2392="Other",Predictive_Model!$D$32,0))+IF(D2392="Premium",Predictive_Model!$D$34,IF(D2392="Standard",Predictive_Model!$D$35,0))+IF(G2392="Asia",Predictive_Model!$D$37,IF(G2392="Europe",Predictive_Model!$D$38,IF(G2392="North America",Predictive_Model!$D$39,IF(G2392="Oceania",Predictive_Model!$D$40,IF(G2392="South America",Predictive_Model!$D$41,0)))))+IF(H2392="Laptop",Predictive_Model!$D$43,IF(H2392="Mobile",Predictive_Model!$D$44,IF(H2392="TV",Predictive_Model!$D$45,IF(H2392="Tablet",Predictive_Model!$D$46,0))))+IF(K2392="Crypto",Predictive_Model!$D$48,IF(K2392="Debit Card",Predictive_Model!$D$49,IF(K2392="Gift Card",Predictive_Model!$D$50,IF(K2392="PayPal",Predictive_Model!$D$51,0))))+IF(N2392="Comedy",Predictive_Model!$D$53,IF(N2392="Documentary",Predictive_Model!$D$54,IF(N2392="Drama",Predictive_Model!$D$55,IF(N2392="Horror",Predictive_Model!$D$56,IF(N2392="Romance",Predictive_Model!$D$57,IF(N2392="Sci-Fi",Predictive_Model!$D$58,0)))))))))</f>
        <v>0.83198571294156998</v>
      </c>
      <c r="V2392" s="3" t="str">
        <f t="shared" si="376"/>
        <v>Critical</v>
      </c>
      <c r="W2392" s="6">
        <f t="shared" si="377"/>
        <v>7.4795515593447144</v>
      </c>
      <c r="X2392" s="3" t="str">
        <f t="shared" si="378"/>
        <v>Priority 2</v>
      </c>
      <c r="Y2392" s="3" t="str">
        <f t="shared" si="379"/>
        <v>OK</v>
      </c>
    </row>
    <row r="2393" spans="1:25" x14ac:dyDescent="0.25">
      <c r="A2393" s="3" t="str">
        <f>Raw_Data!A2393</f>
        <v>57212dcb-1d06-4d90-8679-277113d72959</v>
      </c>
      <c r="B2393" s="3">
        <f>Raw_Data!B2393</f>
        <v>35</v>
      </c>
      <c r="C2393" s="3" t="str">
        <f>Raw_Data!C2393</f>
        <v>Female</v>
      </c>
      <c r="D2393" s="3" t="str">
        <f>Raw_Data!D2393</f>
        <v>Basic</v>
      </c>
      <c r="E2393" s="3">
        <f>Raw_Data!E2393</f>
        <v>2.2200000000000002</v>
      </c>
      <c r="F2393" s="3">
        <f>Raw_Data!F2393</f>
        <v>4</v>
      </c>
      <c r="G2393" s="3" t="str">
        <f>Raw_Data!G2393</f>
        <v>Africa</v>
      </c>
      <c r="H2393" s="3" t="str">
        <f>Raw_Data!H2393</f>
        <v>Desktop</v>
      </c>
      <c r="I2393" s="3">
        <f>Raw_Data!I2393</f>
        <v>8.99</v>
      </c>
      <c r="J2393" s="3">
        <f>Raw_Data!J2393</f>
        <v>1</v>
      </c>
      <c r="K2393" s="3" t="str">
        <f>Raw_Data!K2393</f>
        <v>PayPal</v>
      </c>
      <c r="L2393" s="3">
        <f>Raw_Data!L2393</f>
        <v>2</v>
      </c>
      <c r="M2393" s="3">
        <f>Raw_Data!M2393</f>
        <v>0.44</v>
      </c>
      <c r="N2393" s="3" t="str">
        <f>Raw_Data!N2393</f>
        <v>Comedy</v>
      </c>
      <c r="O2393" s="3" t="str">
        <f t="shared" si="370"/>
        <v>35-44</v>
      </c>
      <c r="P2393" s="3" t="str">
        <f t="shared" si="371"/>
        <v>&lt;10h</v>
      </c>
      <c r="Q2393" s="3" t="str">
        <f t="shared" si="372"/>
        <v>0-7d</v>
      </c>
      <c r="R2393" s="3" t="str">
        <f t="shared" si="373"/>
        <v>Medium</v>
      </c>
      <c r="S2393" s="3" t="str">
        <f t="shared" si="374"/>
        <v>Low</v>
      </c>
      <c r="T2393" s="3" t="str">
        <f t="shared" si="375"/>
        <v>Churned</v>
      </c>
      <c r="U2393" s="4">
        <f>1/(1+EXP(-(Predictive_Model!$B$5+((B2393-Predictive_Model!$B$20)/Predictive_Model!$C$20)*Predictive_Model!$D$20+((E2393-Predictive_Model!$B$21)/Predictive_Model!$C$21)*Predictive_Model!$D$21+((F2393-Predictive_Model!$B$22)/Predictive_Model!$C$22)*Predictive_Model!$D$22+((I2393-Predictive_Model!$B$23)/Predictive_Model!$C$23)*Predictive_Model!$D$23+((L2393-Predictive_Model!$B$24)/Predictive_Model!$C$24)*Predictive_Model!$D$24+((M2393-Predictive_Model!$B$25)/Predictive_Model!$C$25)*Predictive_Model!$D$25+IF(C2393="Male",Predictive_Model!$D$31,IF(C2393="Other",Predictive_Model!$D$32,0))+IF(D2393="Premium",Predictive_Model!$D$34,IF(D2393="Standard",Predictive_Model!$D$35,0))+IF(G2393="Asia",Predictive_Model!$D$37,IF(G2393="Europe",Predictive_Model!$D$38,IF(G2393="North America",Predictive_Model!$D$39,IF(G2393="Oceania",Predictive_Model!$D$40,IF(G2393="South America",Predictive_Model!$D$41,0)))))+IF(H2393="Laptop",Predictive_Model!$D$43,IF(H2393="Mobile",Predictive_Model!$D$44,IF(H2393="TV",Predictive_Model!$D$45,IF(H2393="Tablet",Predictive_Model!$D$46,0))))+IF(K2393="Crypto",Predictive_Model!$D$48,IF(K2393="Debit Card",Predictive_Model!$D$49,IF(K2393="Gift Card",Predictive_Model!$D$50,IF(K2393="PayPal",Predictive_Model!$D$51,0))))+IF(N2393="Comedy",Predictive_Model!$D$53,IF(N2393="Documentary",Predictive_Model!$D$54,IF(N2393="Drama",Predictive_Model!$D$55,IF(N2393="Horror",Predictive_Model!$D$56,IF(N2393="Romance",Predictive_Model!$D$57,IF(N2393="Sci-Fi",Predictive_Model!$D$58,0)))))))))</f>
        <v>0.94266318600908272</v>
      </c>
      <c r="V2393" s="3" t="str">
        <f t="shared" si="376"/>
        <v>Critical</v>
      </c>
      <c r="W2393" s="6">
        <f t="shared" si="377"/>
        <v>8.99</v>
      </c>
      <c r="X2393" s="3" t="str">
        <f t="shared" si="378"/>
        <v>Priority 2</v>
      </c>
      <c r="Y2393" s="3" t="str">
        <f t="shared" si="379"/>
        <v>OK</v>
      </c>
    </row>
    <row r="2394" spans="1:25" x14ac:dyDescent="0.25">
      <c r="A2394" s="3" t="str">
        <f>Raw_Data!A2394</f>
        <v>69f107ad-0d39-475d-850e-6d718d486ae4</v>
      </c>
      <c r="B2394" s="3">
        <f>Raw_Data!B2394</f>
        <v>63</v>
      </c>
      <c r="C2394" s="3" t="str">
        <f>Raw_Data!C2394</f>
        <v>Male</v>
      </c>
      <c r="D2394" s="3" t="str">
        <f>Raw_Data!D2394</f>
        <v>Premium</v>
      </c>
      <c r="E2394" s="3">
        <f>Raw_Data!E2394</f>
        <v>20.68</v>
      </c>
      <c r="F2394" s="3">
        <f>Raw_Data!F2394</f>
        <v>26</v>
      </c>
      <c r="G2394" s="3" t="str">
        <f>Raw_Data!G2394</f>
        <v>Asia</v>
      </c>
      <c r="H2394" s="3" t="str">
        <f>Raw_Data!H2394</f>
        <v>Tablet</v>
      </c>
      <c r="I2394" s="3">
        <f>Raw_Data!I2394</f>
        <v>17.989999999999998</v>
      </c>
      <c r="J2394" s="3">
        <f>Raw_Data!J2394</f>
        <v>0</v>
      </c>
      <c r="K2394" s="3" t="str">
        <f>Raw_Data!K2394</f>
        <v>Crypto</v>
      </c>
      <c r="L2394" s="3">
        <f>Raw_Data!L2394</f>
        <v>5</v>
      </c>
      <c r="M2394" s="3">
        <f>Raw_Data!M2394</f>
        <v>0.77</v>
      </c>
      <c r="N2394" s="3" t="str">
        <f>Raw_Data!N2394</f>
        <v>Horror</v>
      </c>
      <c r="O2394" s="3" t="str">
        <f t="shared" si="370"/>
        <v>55-70</v>
      </c>
      <c r="P2394" s="3" t="str">
        <f t="shared" si="371"/>
        <v>10-24h</v>
      </c>
      <c r="Q2394" s="3" t="str">
        <f t="shared" si="372"/>
        <v>22-45d</v>
      </c>
      <c r="R2394" s="3" t="str">
        <f t="shared" si="373"/>
        <v>Medium</v>
      </c>
      <c r="S2394" s="3" t="str">
        <f t="shared" si="374"/>
        <v>High</v>
      </c>
      <c r="T2394" s="3" t="str">
        <f t="shared" si="375"/>
        <v>Active</v>
      </c>
      <c r="U2394" s="4">
        <f>1/(1+EXP(-(Predictive_Model!$B$5+((B2394-Predictive_Model!$B$20)/Predictive_Model!$C$20)*Predictive_Model!$D$20+((E2394-Predictive_Model!$B$21)/Predictive_Model!$C$21)*Predictive_Model!$D$21+((F2394-Predictive_Model!$B$22)/Predictive_Model!$C$22)*Predictive_Model!$D$22+((I2394-Predictive_Model!$B$23)/Predictive_Model!$C$23)*Predictive_Model!$D$23+((L2394-Predictive_Model!$B$24)/Predictive_Model!$C$24)*Predictive_Model!$D$24+((M2394-Predictive_Model!$B$25)/Predictive_Model!$C$25)*Predictive_Model!$D$25+IF(C2394="Male",Predictive_Model!$D$31,IF(C2394="Other",Predictive_Model!$D$32,0))+IF(D2394="Premium",Predictive_Model!$D$34,IF(D2394="Standard",Predictive_Model!$D$35,0))+IF(G2394="Asia",Predictive_Model!$D$37,IF(G2394="Europe",Predictive_Model!$D$38,IF(G2394="North America",Predictive_Model!$D$39,IF(G2394="Oceania",Predictive_Model!$D$40,IF(G2394="South America",Predictive_Model!$D$41,0)))))+IF(H2394="Laptop",Predictive_Model!$D$43,IF(H2394="Mobile",Predictive_Model!$D$44,IF(H2394="TV",Predictive_Model!$D$45,IF(H2394="Tablet",Predictive_Model!$D$46,0))))+IF(K2394="Crypto",Predictive_Model!$D$48,IF(K2394="Debit Card",Predictive_Model!$D$49,IF(K2394="Gift Card",Predictive_Model!$D$50,IF(K2394="PayPal",Predictive_Model!$D$51,0))))+IF(N2394="Comedy",Predictive_Model!$D$53,IF(N2394="Documentary",Predictive_Model!$D$54,IF(N2394="Drama",Predictive_Model!$D$55,IF(N2394="Horror",Predictive_Model!$D$56,IF(N2394="Romance",Predictive_Model!$D$57,IF(N2394="Sci-Fi",Predictive_Model!$D$58,0)))))))))</f>
        <v>9.8452090972853297E-3</v>
      </c>
      <c r="V2394" s="3" t="str">
        <f t="shared" si="376"/>
        <v>Low</v>
      </c>
      <c r="W2394" s="6">
        <f t="shared" si="377"/>
        <v>0.17711531166016306</v>
      </c>
      <c r="X2394" s="3" t="str">
        <f t="shared" si="378"/>
        <v>Monitor</v>
      </c>
      <c r="Y2394" s="3" t="str">
        <f t="shared" si="379"/>
        <v>OK</v>
      </c>
    </row>
    <row r="2395" spans="1:25" x14ac:dyDescent="0.25">
      <c r="A2395" s="3" t="str">
        <f>Raw_Data!A2395</f>
        <v>18a5612d-f555-46c6-ad9a-ec247c068c0e</v>
      </c>
      <c r="B2395" s="3">
        <f>Raw_Data!B2395</f>
        <v>39</v>
      </c>
      <c r="C2395" s="3" t="str">
        <f>Raw_Data!C2395</f>
        <v>Other</v>
      </c>
      <c r="D2395" s="3" t="str">
        <f>Raw_Data!D2395</f>
        <v>Premium</v>
      </c>
      <c r="E2395" s="3">
        <f>Raw_Data!E2395</f>
        <v>4</v>
      </c>
      <c r="F2395" s="3">
        <f>Raw_Data!F2395</f>
        <v>32</v>
      </c>
      <c r="G2395" s="3" t="str">
        <f>Raw_Data!G2395</f>
        <v>South America</v>
      </c>
      <c r="H2395" s="3" t="str">
        <f>Raw_Data!H2395</f>
        <v>Mobile</v>
      </c>
      <c r="I2395" s="3">
        <f>Raw_Data!I2395</f>
        <v>17.989999999999998</v>
      </c>
      <c r="J2395" s="3">
        <f>Raw_Data!J2395</f>
        <v>1</v>
      </c>
      <c r="K2395" s="3" t="str">
        <f>Raw_Data!K2395</f>
        <v>Debit Card</v>
      </c>
      <c r="L2395" s="3">
        <f>Raw_Data!L2395</f>
        <v>2</v>
      </c>
      <c r="M2395" s="3">
        <f>Raw_Data!M2395</f>
        <v>0.12</v>
      </c>
      <c r="N2395" s="3" t="str">
        <f>Raw_Data!N2395</f>
        <v>Horror</v>
      </c>
      <c r="O2395" s="3" t="str">
        <f t="shared" si="370"/>
        <v>35-44</v>
      </c>
      <c r="P2395" s="3" t="str">
        <f t="shared" si="371"/>
        <v>&lt;10h</v>
      </c>
      <c r="Q2395" s="3" t="str">
        <f t="shared" si="372"/>
        <v>22-45d</v>
      </c>
      <c r="R2395" s="3" t="str">
        <f t="shared" si="373"/>
        <v>Medium</v>
      </c>
      <c r="S2395" s="3" t="str">
        <f t="shared" si="374"/>
        <v>High</v>
      </c>
      <c r="T2395" s="3" t="str">
        <f t="shared" si="375"/>
        <v>Churned</v>
      </c>
      <c r="U2395" s="4">
        <f>1/(1+EXP(-(Predictive_Model!$B$5+((B2395-Predictive_Model!$B$20)/Predictive_Model!$C$20)*Predictive_Model!$D$20+((E2395-Predictive_Model!$B$21)/Predictive_Model!$C$21)*Predictive_Model!$D$21+((F2395-Predictive_Model!$B$22)/Predictive_Model!$C$22)*Predictive_Model!$D$22+((I2395-Predictive_Model!$B$23)/Predictive_Model!$C$23)*Predictive_Model!$D$23+((L2395-Predictive_Model!$B$24)/Predictive_Model!$C$24)*Predictive_Model!$D$24+((M2395-Predictive_Model!$B$25)/Predictive_Model!$C$25)*Predictive_Model!$D$25+IF(C2395="Male",Predictive_Model!$D$31,IF(C2395="Other",Predictive_Model!$D$32,0))+IF(D2395="Premium",Predictive_Model!$D$34,IF(D2395="Standard",Predictive_Model!$D$35,0))+IF(G2395="Asia",Predictive_Model!$D$37,IF(G2395="Europe",Predictive_Model!$D$38,IF(G2395="North America",Predictive_Model!$D$39,IF(G2395="Oceania",Predictive_Model!$D$40,IF(G2395="South America",Predictive_Model!$D$41,0)))))+IF(H2395="Laptop",Predictive_Model!$D$43,IF(H2395="Mobile",Predictive_Model!$D$44,IF(H2395="TV",Predictive_Model!$D$45,IF(H2395="Tablet",Predictive_Model!$D$46,0))))+IF(K2395="Crypto",Predictive_Model!$D$48,IF(K2395="Debit Card",Predictive_Model!$D$49,IF(K2395="Gift Card",Predictive_Model!$D$50,IF(K2395="PayPal",Predictive_Model!$D$51,0))))+IF(N2395="Comedy",Predictive_Model!$D$53,IF(N2395="Documentary",Predictive_Model!$D$54,IF(N2395="Drama",Predictive_Model!$D$55,IF(N2395="Horror",Predictive_Model!$D$56,IF(N2395="Romance",Predictive_Model!$D$57,IF(N2395="Sci-Fi",Predictive_Model!$D$58,0)))))))))</f>
        <v>0.99357337798017775</v>
      </c>
      <c r="V2395" s="3" t="str">
        <f t="shared" si="376"/>
        <v>Critical</v>
      </c>
      <c r="W2395" s="6">
        <f t="shared" si="377"/>
        <v>17.989999999999998</v>
      </c>
      <c r="X2395" s="3" t="str">
        <f t="shared" si="378"/>
        <v>Priority 1</v>
      </c>
      <c r="Y2395" s="3" t="str">
        <f t="shared" si="379"/>
        <v>OK</v>
      </c>
    </row>
    <row r="2396" spans="1:25" x14ac:dyDescent="0.25">
      <c r="A2396" s="3" t="str">
        <f>Raw_Data!A2396</f>
        <v>cc8ec647-33c7-46cf-af2b-141363c9314f</v>
      </c>
      <c r="B2396" s="3">
        <f>Raw_Data!B2396</f>
        <v>19</v>
      </c>
      <c r="C2396" s="3" t="str">
        <f>Raw_Data!C2396</f>
        <v>Male</v>
      </c>
      <c r="D2396" s="3" t="str">
        <f>Raw_Data!D2396</f>
        <v>Basic</v>
      </c>
      <c r="E2396" s="3">
        <f>Raw_Data!E2396</f>
        <v>2.79</v>
      </c>
      <c r="F2396" s="3">
        <f>Raw_Data!F2396</f>
        <v>33</v>
      </c>
      <c r="G2396" s="3" t="str">
        <f>Raw_Data!G2396</f>
        <v>Oceania</v>
      </c>
      <c r="H2396" s="3" t="str">
        <f>Raw_Data!H2396</f>
        <v>Tablet</v>
      </c>
      <c r="I2396" s="3">
        <f>Raw_Data!I2396</f>
        <v>8.99</v>
      </c>
      <c r="J2396" s="3">
        <f>Raw_Data!J2396</f>
        <v>1</v>
      </c>
      <c r="K2396" s="3" t="str">
        <f>Raw_Data!K2396</f>
        <v>PayPal</v>
      </c>
      <c r="L2396" s="3">
        <f>Raw_Data!L2396</f>
        <v>4</v>
      </c>
      <c r="M2396" s="3">
        <f>Raw_Data!M2396</f>
        <v>0.08</v>
      </c>
      <c r="N2396" s="3" t="str">
        <f>Raw_Data!N2396</f>
        <v>Sci-Fi</v>
      </c>
      <c r="O2396" s="3" t="str">
        <f t="shared" si="370"/>
        <v>18-24</v>
      </c>
      <c r="P2396" s="3" t="str">
        <f t="shared" si="371"/>
        <v>&lt;10h</v>
      </c>
      <c r="Q2396" s="3" t="str">
        <f t="shared" si="372"/>
        <v>22-45d</v>
      </c>
      <c r="R2396" s="3" t="str">
        <f t="shared" si="373"/>
        <v>Medium</v>
      </c>
      <c r="S2396" s="3" t="str">
        <f t="shared" si="374"/>
        <v>Low</v>
      </c>
      <c r="T2396" s="3" t="str">
        <f t="shared" si="375"/>
        <v>Churned</v>
      </c>
      <c r="U2396" s="4">
        <f>1/(1+EXP(-(Predictive_Model!$B$5+((B2396-Predictive_Model!$B$20)/Predictive_Model!$C$20)*Predictive_Model!$D$20+((E2396-Predictive_Model!$B$21)/Predictive_Model!$C$21)*Predictive_Model!$D$21+((F2396-Predictive_Model!$B$22)/Predictive_Model!$C$22)*Predictive_Model!$D$22+((I2396-Predictive_Model!$B$23)/Predictive_Model!$C$23)*Predictive_Model!$D$23+((L2396-Predictive_Model!$B$24)/Predictive_Model!$C$24)*Predictive_Model!$D$24+((M2396-Predictive_Model!$B$25)/Predictive_Model!$C$25)*Predictive_Model!$D$25+IF(C2396="Male",Predictive_Model!$D$31,IF(C2396="Other",Predictive_Model!$D$32,0))+IF(D2396="Premium",Predictive_Model!$D$34,IF(D2396="Standard",Predictive_Model!$D$35,0))+IF(G2396="Asia",Predictive_Model!$D$37,IF(G2396="Europe",Predictive_Model!$D$38,IF(G2396="North America",Predictive_Model!$D$39,IF(G2396="Oceania",Predictive_Model!$D$40,IF(G2396="South America",Predictive_Model!$D$41,0)))))+IF(H2396="Laptop",Predictive_Model!$D$43,IF(H2396="Mobile",Predictive_Model!$D$44,IF(H2396="TV",Predictive_Model!$D$45,IF(H2396="Tablet",Predictive_Model!$D$46,0))))+IF(K2396="Crypto",Predictive_Model!$D$48,IF(K2396="Debit Card",Predictive_Model!$D$49,IF(K2396="Gift Card",Predictive_Model!$D$50,IF(K2396="PayPal",Predictive_Model!$D$51,0))))+IF(N2396="Comedy",Predictive_Model!$D$53,IF(N2396="Documentary",Predictive_Model!$D$54,IF(N2396="Drama",Predictive_Model!$D$55,IF(N2396="Horror",Predictive_Model!$D$56,IF(N2396="Romance",Predictive_Model!$D$57,IF(N2396="Sci-Fi",Predictive_Model!$D$58,0)))))))))</f>
        <v>0.99913463966115501</v>
      </c>
      <c r="V2396" s="3" t="str">
        <f t="shared" si="376"/>
        <v>Critical</v>
      </c>
      <c r="W2396" s="6">
        <f t="shared" si="377"/>
        <v>8.99</v>
      </c>
      <c r="X2396" s="3" t="str">
        <f t="shared" si="378"/>
        <v>Priority 2</v>
      </c>
      <c r="Y2396" s="3" t="str">
        <f t="shared" si="379"/>
        <v>OK</v>
      </c>
    </row>
    <row r="2397" spans="1:25" x14ac:dyDescent="0.25">
      <c r="A2397" s="3" t="str">
        <f>Raw_Data!A2397</f>
        <v>63c3d866-4c2f-4b50-9e58-332a2bbea4e5</v>
      </c>
      <c r="B2397" s="3">
        <f>Raw_Data!B2397</f>
        <v>33</v>
      </c>
      <c r="C2397" s="3" t="str">
        <f>Raw_Data!C2397</f>
        <v>Female</v>
      </c>
      <c r="D2397" s="3" t="str">
        <f>Raw_Data!D2397</f>
        <v>Basic</v>
      </c>
      <c r="E2397" s="3">
        <f>Raw_Data!E2397</f>
        <v>9.64</v>
      </c>
      <c r="F2397" s="3">
        <f>Raw_Data!F2397</f>
        <v>30</v>
      </c>
      <c r="G2397" s="3" t="str">
        <f>Raw_Data!G2397</f>
        <v>Asia</v>
      </c>
      <c r="H2397" s="3" t="str">
        <f>Raw_Data!H2397</f>
        <v>Mobile</v>
      </c>
      <c r="I2397" s="3">
        <f>Raw_Data!I2397</f>
        <v>8.99</v>
      </c>
      <c r="J2397" s="3">
        <f>Raw_Data!J2397</f>
        <v>0</v>
      </c>
      <c r="K2397" s="3" t="str">
        <f>Raw_Data!K2397</f>
        <v>Crypto</v>
      </c>
      <c r="L2397" s="3">
        <f>Raw_Data!L2397</f>
        <v>5</v>
      </c>
      <c r="M2397" s="3">
        <f>Raw_Data!M2397</f>
        <v>0.31</v>
      </c>
      <c r="N2397" s="3" t="str">
        <f>Raw_Data!N2397</f>
        <v>Documentary</v>
      </c>
      <c r="O2397" s="3" t="str">
        <f t="shared" si="370"/>
        <v>25-34</v>
      </c>
      <c r="P2397" s="3" t="str">
        <f t="shared" si="371"/>
        <v>&lt;10h</v>
      </c>
      <c r="Q2397" s="3" t="str">
        <f t="shared" si="372"/>
        <v>22-45d</v>
      </c>
      <c r="R2397" s="3" t="str">
        <f t="shared" si="373"/>
        <v>Medium</v>
      </c>
      <c r="S2397" s="3" t="str">
        <f t="shared" si="374"/>
        <v>Low</v>
      </c>
      <c r="T2397" s="3" t="str">
        <f t="shared" si="375"/>
        <v>Active</v>
      </c>
      <c r="U2397" s="4">
        <f>1/(1+EXP(-(Predictive_Model!$B$5+((B2397-Predictive_Model!$B$20)/Predictive_Model!$C$20)*Predictive_Model!$D$20+((E2397-Predictive_Model!$B$21)/Predictive_Model!$C$21)*Predictive_Model!$D$21+((F2397-Predictive_Model!$B$22)/Predictive_Model!$C$22)*Predictive_Model!$D$22+((I2397-Predictive_Model!$B$23)/Predictive_Model!$C$23)*Predictive_Model!$D$23+((L2397-Predictive_Model!$B$24)/Predictive_Model!$C$24)*Predictive_Model!$D$24+((M2397-Predictive_Model!$B$25)/Predictive_Model!$C$25)*Predictive_Model!$D$25+IF(C2397="Male",Predictive_Model!$D$31,IF(C2397="Other",Predictive_Model!$D$32,0))+IF(D2397="Premium",Predictive_Model!$D$34,IF(D2397="Standard",Predictive_Model!$D$35,0))+IF(G2397="Asia",Predictive_Model!$D$37,IF(G2397="Europe",Predictive_Model!$D$38,IF(G2397="North America",Predictive_Model!$D$39,IF(G2397="Oceania",Predictive_Model!$D$40,IF(G2397="South America",Predictive_Model!$D$41,0)))))+IF(H2397="Laptop",Predictive_Model!$D$43,IF(H2397="Mobile",Predictive_Model!$D$44,IF(H2397="TV",Predictive_Model!$D$45,IF(H2397="Tablet",Predictive_Model!$D$46,0))))+IF(K2397="Crypto",Predictive_Model!$D$48,IF(K2397="Debit Card",Predictive_Model!$D$49,IF(K2397="Gift Card",Predictive_Model!$D$50,IF(K2397="PayPal",Predictive_Model!$D$51,0))))+IF(N2397="Comedy",Predictive_Model!$D$53,IF(N2397="Documentary",Predictive_Model!$D$54,IF(N2397="Drama",Predictive_Model!$D$55,IF(N2397="Horror",Predictive_Model!$D$56,IF(N2397="Romance",Predictive_Model!$D$57,IF(N2397="Sci-Fi",Predictive_Model!$D$58,0)))))))))</f>
        <v>0.96950806422988978</v>
      </c>
      <c r="V2397" s="3" t="str">
        <f t="shared" si="376"/>
        <v>Critical</v>
      </c>
      <c r="W2397" s="6">
        <f t="shared" si="377"/>
        <v>8.7158774974267086</v>
      </c>
      <c r="X2397" s="3" t="str">
        <f t="shared" si="378"/>
        <v>Priority 2</v>
      </c>
      <c r="Y2397" s="3" t="str">
        <f t="shared" si="379"/>
        <v>OK</v>
      </c>
    </row>
    <row r="2398" spans="1:25" x14ac:dyDescent="0.25">
      <c r="A2398" s="3" t="str">
        <f>Raw_Data!A2398</f>
        <v>981b303b-c6cd-438a-9e2a-d360db261b75</v>
      </c>
      <c r="B2398" s="3">
        <f>Raw_Data!B2398</f>
        <v>63</v>
      </c>
      <c r="C2398" s="3" t="str">
        <f>Raw_Data!C2398</f>
        <v>Male</v>
      </c>
      <c r="D2398" s="3" t="str">
        <f>Raw_Data!D2398</f>
        <v>Basic</v>
      </c>
      <c r="E2398" s="3">
        <f>Raw_Data!E2398</f>
        <v>39.549999999999997</v>
      </c>
      <c r="F2398" s="3">
        <f>Raw_Data!F2398</f>
        <v>42</v>
      </c>
      <c r="G2398" s="3" t="str">
        <f>Raw_Data!G2398</f>
        <v>North America</v>
      </c>
      <c r="H2398" s="3" t="str">
        <f>Raw_Data!H2398</f>
        <v>Tablet</v>
      </c>
      <c r="I2398" s="3">
        <f>Raw_Data!I2398</f>
        <v>8.99</v>
      </c>
      <c r="J2398" s="3">
        <f>Raw_Data!J2398</f>
        <v>1</v>
      </c>
      <c r="K2398" s="3" t="str">
        <f>Raw_Data!K2398</f>
        <v>Gift Card</v>
      </c>
      <c r="L2398" s="3">
        <f>Raw_Data!L2398</f>
        <v>1</v>
      </c>
      <c r="M2398" s="3">
        <f>Raw_Data!M2398</f>
        <v>0.92</v>
      </c>
      <c r="N2398" s="3" t="str">
        <f>Raw_Data!N2398</f>
        <v>Sci-Fi</v>
      </c>
      <c r="O2398" s="3" t="str">
        <f t="shared" si="370"/>
        <v>55-70</v>
      </c>
      <c r="P2398" s="3" t="str">
        <f t="shared" si="371"/>
        <v>25-49h</v>
      </c>
      <c r="Q2398" s="3" t="str">
        <f t="shared" si="372"/>
        <v>22-45d</v>
      </c>
      <c r="R2398" s="3" t="str">
        <f t="shared" si="373"/>
        <v>Medium</v>
      </c>
      <c r="S2398" s="3" t="str">
        <f t="shared" si="374"/>
        <v>Low</v>
      </c>
      <c r="T2398" s="3" t="str">
        <f t="shared" si="375"/>
        <v>Churned</v>
      </c>
      <c r="U2398" s="4">
        <f>1/(1+EXP(-(Predictive_Model!$B$5+((B2398-Predictive_Model!$B$20)/Predictive_Model!$C$20)*Predictive_Model!$D$20+((E2398-Predictive_Model!$B$21)/Predictive_Model!$C$21)*Predictive_Model!$D$21+((F2398-Predictive_Model!$B$22)/Predictive_Model!$C$22)*Predictive_Model!$D$22+((I2398-Predictive_Model!$B$23)/Predictive_Model!$C$23)*Predictive_Model!$D$23+((L2398-Predictive_Model!$B$24)/Predictive_Model!$C$24)*Predictive_Model!$D$24+((M2398-Predictive_Model!$B$25)/Predictive_Model!$C$25)*Predictive_Model!$D$25+IF(C2398="Male",Predictive_Model!$D$31,IF(C2398="Other",Predictive_Model!$D$32,0))+IF(D2398="Premium",Predictive_Model!$D$34,IF(D2398="Standard",Predictive_Model!$D$35,0))+IF(G2398="Asia",Predictive_Model!$D$37,IF(G2398="Europe",Predictive_Model!$D$38,IF(G2398="North America",Predictive_Model!$D$39,IF(G2398="Oceania",Predictive_Model!$D$40,IF(G2398="South America",Predictive_Model!$D$41,0)))))+IF(H2398="Laptop",Predictive_Model!$D$43,IF(H2398="Mobile",Predictive_Model!$D$44,IF(H2398="TV",Predictive_Model!$D$45,IF(H2398="Tablet",Predictive_Model!$D$46,0))))+IF(K2398="Crypto",Predictive_Model!$D$48,IF(K2398="Debit Card",Predictive_Model!$D$49,IF(K2398="Gift Card",Predictive_Model!$D$50,IF(K2398="PayPal",Predictive_Model!$D$51,0))))+IF(N2398="Comedy",Predictive_Model!$D$53,IF(N2398="Documentary",Predictive_Model!$D$54,IF(N2398="Drama",Predictive_Model!$D$55,IF(N2398="Horror",Predictive_Model!$D$56,IF(N2398="Romance",Predictive_Model!$D$57,IF(N2398="Sci-Fi",Predictive_Model!$D$58,0)))))))))</f>
        <v>0.11476735426467909</v>
      </c>
      <c r="V2398" s="3" t="str">
        <f t="shared" si="376"/>
        <v>Low</v>
      </c>
      <c r="W2398" s="6">
        <f t="shared" si="377"/>
        <v>8.99</v>
      </c>
      <c r="X2398" s="3" t="str">
        <f t="shared" si="378"/>
        <v>Monitor</v>
      </c>
      <c r="Y2398" s="3" t="str">
        <f t="shared" si="379"/>
        <v>OK</v>
      </c>
    </row>
    <row r="2399" spans="1:25" x14ac:dyDescent="0.25">
      <c r="A2399" s="3" t="str">
        <f>Raw_Data!A2399</f>
        <v>b6a5e8ca-ccd7-4fca-a1d3-949bffc746cf</v>
      </c>
      <c r="B2399" s="3">
        <f>Raw_Data!B2399</f>
        <v>18</v>
      </c>
      <c r="C2399" s="3" t="str">
        <f>Raw_Data!C2399</f>
        <v>Other</v>
      </c>
      <c r="D2399" s="3" t="str">
        <f>Raw_Data!D2399</f>
        <v>Basic</v>
      </c>
      <c r="E2399" s="3">
        <f>Raw_Data!E2399</f>
        <v>2.13</v>
      </c>
      <c r="F2399" s="3">
        <f>Raw_Data!F2399</f>
        <v>20</v>
      </c>
      <c r="G2399" s="3" t="str">
        <f>Raw_Data!G2399</f>
        <v>Oceania</v>
      </c>
      <c r="H2399" s="3" t="str">
        <f>Raw_Data!H2399</f>
        <v>Laptop</v>
      </c>
      <c r="I2399" s="3">
        <f>Raw_Data!I2399</f>
        <v>8.99</v>
      </c>
      <c r="J2399" s="3">
        <f>Raw_Data!J2399</f>
        <v>1</v>
      </c>
      <c r="K2399" s="3" t="str">
        <f>Raw_Data!K2399</f>
        <v>Credit Card</v>
      </c>
      <c r="L2399" s="3">
        <f>Raw_Data!L2399</f>
        <v>1</v>
      </c>
      <c r="M2399" s="3">
        <f>Raw_Data!M2399</f>
        <v>0.1</v>
      </c>
      <c r="N2399" s="3" t="str">
        <f>Raw_Data!N2399</f>
        <v>Sci-Fi</v>
      </c>
      <c r="O2399" s="3" t="str">
        <f t="shared" si="370"/>
        <v>18-24</v>
      </c>
      <c r="P2399" s="3" t="str">
        <f t="shared" si="371"/>
        <v>&lt;10h</v>
      </c>
      <c r="Q2399" s="3" t="str">
        <f t="shared" si="372"/>
        <v>8-21d</v>
      </c>
      <c r="R2399" s="3" t="str">
        <f t="shared" si="373"/>
        <v>Medium</v>
      </c>
      <c r="S2399" s="3" t="str">
        <f t="shared" si="374"/>
        <v>Low</v>
      </c>
      <c r="T2399" s="3" t="str">
        <f t="shared" si="375"/>
        <v>Churned</v>
      </c>
      <c r="U2399" s="4">
        <f>1/(1+EXP(-(Predictive_Model!$B$5+((B2399-Predictive_Model!$B$20)/Predictive_Model!$C$20)*Predictive_Model!$D$20+((E2399-Predictive_Model!$B$21)/Predictive_Model!$C$21)*Predictive_Model!$D$21+((F2399-Predictive_Model!$B$22)/Predictive_Model!$C$22)*Predictive_Model!$D$22+((I2399-Predictive_Model!$B$23)/Predictive_Model!$C$23)*Predictive_Model!$D$23+((L2399-Predictive_Model!$B$24)/Predictive_Model!$C$24)*Predictive_Model!$D$24+((M2399-Predictive_Model!$B$25)/Predictive_Model!$C$25)*Predictive_Model!$D$25+IF(C2399="Male",Predictive_Model!$D$31,IF(C2399="Other",Predictive_Model!$D$32,0))+IF(D2399="Premium",Predictive_Model!$D$34,IF(D2399="Standard",Predictive_Model!$D$35,0))+IF(G2399="Asia",Predictive_Model!$D$37,IF(G2399="Europe",Predictive_Model!$D$38,IF(G2399="North America",Predictive_Model!$D$39,IF(G2399="Oceania",Predictive_Model!$D$40,IF(G2399="South America",Predictive_Model!$D$41,0)))))+IF(H2399="Laptop",Predictive_Model!$D$43,IF(H2399="Mobile",Predictive_Model!$D$44,IF(H2399="TV",Predictive_Model!$D$45,IF(H2399="Tablet",Predictive_Model!$D$46,0))))+IF(K2399="Crypto",Predictive_Model!$D$48,IF(K2399="Debit Card",Predictive_Model!$D$49,IF(K2399="Gift Card",Predictive_Model!$D$50,IF(K2399="PayPal",Predictive_Model!$D$51,0))))+IF(N2399="Comedy",Predictive_Model!$D$53,IF(N2399="Documentary",Predictive_Model!$D$54,IF(N2399="Drama",Predictive_Model!$D$55,IF(N2399="Horror",Predictive_Model!$D$56,IF(N2399="Romance",Predictive_Model!$D$57,IF(N2399="Sci-Fi",Predictive_Model!$D$58,0)))))))))</f>
        <v>0.9984788506245752</v>
      </c>
      <c r="V2399" s="3" t="str">
        <f t="shared" si="376"/>
        <v>Critical</v>
      </c>
      <c r="W2399" s="6">
        <f t="shared" si="377"/>
        <v>8.99</v>
      </c>
      <c r="X2399" s="3" t="str">
        <f t="shared" si="378"/>
        <v>Priority 2</v>
      </c>
      <c r="Y2399" s="3" t="str">
        <f t="shared" si="379"/>
        <v>OK</v>
      </c>
    </row>
    <row r="2400" spans="1:25" x14ac:dyDescent="0.25">
      <c r="A2400" s="3" t="str">
        <f>Raw_Data!A2400</f>
        <v>c3bb2207-5913-4675-9977-5a1a64de72e1</v>
      </c>
      <c r="B2400" s="3">
        <f>Raw_Data!B2400</f>
        <v>22</v>
      </c>
      <c r="C2400" s="3" t="str">
        <f>Raw_Data!C2400</f>
        <v>Other</v>
      </c>
      <c r="D2400" s="3" t="str">
        <f>Raw_Data!D2400</f>
        <v>Premium</v>
      </c>
      <c r="E2400" s="3">
        <f>Raw_Data!E2400</f>
        <v>32.64</v>
      </c>
      <c r="F2400" s="3">
        <f>Raw_Data!F2400</f>
        <v>30</v>
      </c>
      <c r="G2400" s="3" t="str">
        <f>Raw_Data!G2400</f>
        <v>Oceania</v>
      </c>
      <c r="H2400" s="3" t="str">
        <f>Raw_Data!H2400</f>
        <v>Mobile</v>
      </c>
      <c r="I2400" s="3">
        <f>Raw_Data!I2400</f>
        <v>17.989999999999998</v>
      </c>
      <c r="J2400" s="3">
        <f>Raw_Data!J2400</f>
        <v>0</v>
      </c>
      <c r="K2400" s="3" t="str">
        <f>Raw_Data!K2400</f>
        <v>Credit Card</v>
      </c>
      <c r="L2400" s="3">
        <f>Raw_Data!L2400</f>
        <v>5</v>
      </c>
      <c r="M2400" s="3">
        <f>Raw_Data!M2400</f>
        <v>1.05</v>
      </c>
      <c r="N2400" s="3" t="str">
        <f>Raw_Data!N2400</f>
        <v>Sci-Fi</v>
      </c>
      <c r="O2400" s="3" t="str">
        <f t="shared" si="370"/>
        <v>18-24</v>
      </c>
      <c r="P2400" s="3" t="str">
        <f t="shared" si="371"/>
        <v>25-49h</v>
      </c>
      <c r="Q2400" s="3" t="str">
        <f t="shared" si="372"/>
        <v>22-45d</v>
      </c>
      <c r="R2400" s="3" t="str">
        <f t="shared" si="373"/>
        <v>Medium</v>
      </c>
      <c r="S2400" s="3" t="str">
        <f t="shared" si="374"/>
        <v>High</v>
      </c>
      <c r="T2400" s="3" t="str">
        <f t="shared" si="375"/>
        <v>Active</v>
      </c>
      <c r="U2400" s="4">
        <f>1/(1+EXP(-(Predictive_Model!$B$5+((B2400-Predictive_Model!$B$20)/Predictive_Model!$C$20)*Predictive_Model!$D$20+((E2400-Predictive_Model!$B$21)/Predictive_Model!$C$21)*Predictive_Model!$D$21+((F2400-Predictive_Model!$B$22)/Predictive_Model!$C$22)*Predictive_Model!$D$22+((I2400-Predictive_Model!$B$23)/Predictive_Model!$C$23)*Predictive_Model!$D$23+((L2400-Predictive_Model!$B$24)/Predictive_Model!$C$24)*Predictive_Model!$D$24+((M2400-Predictive_Model!$B$25)/Predictive_Model!$C$25)*Predictive_Model!$D$25+IF(C2400="Male",Predictive_Model!$D$31,IF(C2400="Other",Predictive_Model!$D$32,0))+IF(D2400="Premium",Predictive_Model!$D$34,IF(D2400="Standard",Predictive_Model!$D$35,0))+IF(G2400="Asia",Predictive_Model!$D$37,IF(G2400="Europe",Predictive_Model!$D$38,IF(G2400="North America",Predictive_Model!$D$39,IF(G2400="Oceania",Predictive_Model!$D$40,IF(G2400="South America",Predictive_Model!$D$41,0)))))+IF(H2400="Laptop",Predictive_Model!$D$43,IF(H2400="Mobile",Predictive_Model!$D$44,IF(H2400="TV",Predictive_Model!$D$45,IF(H2400="Tablet",Predictive_Model!$D$46,0))))+IF(K2400="Crypto",Predictive_Model!$D$48,IF(K2400="Debit Card",Predictive_Model!$D$49,IF(K2400="Gift Card",Predictive_Model!$D$50,IF(K2400="PayPal",Predictive_Model!$D$51,0))))+IF(N2400="Comedy",Predictive_Model!$D$53,IF(N2400="Documentary",Predictive_Model!$D$54,IF(N2400="Drama",Predictive_Model!$D$55,IF(N2400="Horror",Predictive_Model!$D$56,IF(N2400="Romance",Predictive_Model!$D$57,IF(N2400="Sci-Fi",Predictive_Model!$D$58,0)))))))))</f>
        <v>3.825464024094173E-4</v>
      </c>
      <c r="V2400" s="3" t="str">
        <f t="shared" si="376"/>
        <v>Low</v>
      </c>
      <c r="W2400" s="6">
        <f t="shared" si="377"/>
        <v>6.8820097793454169E-3</v>
      </c>
      <c r="X2400" s="3" t="str">
        <f t="shared" si="378"/>
        <v>Monitor</v>
      </c>
      <c r="Y2400" s="3" t="str">
        <f t="shared" si="379"/>
        <v>OK</v>
      </c>
    </row>
    <row r="2401" spans="1:25" x14ac:dyDescent="0.25">
      <c r="A2401" s="3" t="str">
        <f>Raw_Data!A2401</f>
        <v>ac6d762a-91b1-494e-9ce5-cdccfd177f90</v>
      </c>
      <c r="B2401" s="3">
        <f>Raw_Data!B2401</f>
        <v>42</v>
      </c>
      <c r="C2401" s="3" t="str">
        <f>Raw_Data!C2401</f>
        <v>Other</v>
      </c>
      <c r="D2401" s="3" t="str">
        <f>Raw_Data!D2401</f>
        <v>Basic</v>
      </c>
      <c r="E2401" s="3">
        <f>Raw_Data!E2401</f>
        <v>20.52</v>
      </c>
      <c r="F2401" s="3">
        <f>Raw_Data!F2401</f>
        <v>5</v>
      </c>
      <c r="G2401" s="3" t="str">
        <f>Raw_Data!G2401</f>
        <v>Europe</v>
      </c>
      <c r="H2401" s="3" t="str">
        <f>Raw_Data!H2401</f>
        <v>Tablet</v>
      </c>
      <c r="I2401" s="3">
        <f>Raw_Data!I2401</f>
        <v>8.99</v>
      </c>
      <c r="J2401" s="3">
        <f>Raw_Data!J2401</f>
        <v>0</v>
      </c>
      <c r="K2401" s="3" t="str">
        <f>Raw_Data!K2401</f>
        <v>Debit Card</v>
      </c>
      <c r="L2401" s="3">
        <f>Raw_Data!L2401</f>
        <v>2</v>
      </c>
      <c r="M2401" s="3">
        <f>Raw_Data!M2401</f>
        <v>3.42</v>
      </c>
      <c r="N2401" s="3" t="str">
        <f>Raw_Data!N2401</f>
        <v>Romance</v>
      </c>
      <c r="O2401" s="3" t="str">
        <f t="shared" si="370"/>
        <v>35-44</v>
      </c>
      <c r="P2401" s="3" t="str">
        <f t="shared" si="371"/>
        <v>10-24h</v>
      </c>
      <c r="Q2401" s="3" t="str">
        <f t="shared" si="372"/>
        <v>0-7d</v>
      </c>
      <c r="R2401" s="3" t="str">
        <f t="shared" si="373"/>
        <v>Medium</v>
      </c>
      <c r="S2401" s="3" t="str">
        <f t="shared" si="374"/>
        <v>Low</v>
      </c>
      <c r="T2401" s="3" t="str">
        <f t="shared" si="375"/>
        <v>Active</v>
      </c>
      <c r="U2401" s="4">
        <f>1/(1+EXP(-(Predictive_Model!$B$5+((B2401-Predictive_Model!$B$20)/Predictive_Model!$C$20)*Predictive_Model!$D$20+((E2401-Predictive_Model!$B$21)/Predictive_Model!$C$21)*Predictive_Model!$D$21+((F2401-Predictive_Model!$B$22)/Predictive_Model!$C$22)*Predictive_Model!$D$22+((I2401-Predictive_Model!$B$23)/Predictive_Model!$C$23)*Predictive_Model!$D$23+((L2401-Predictive_Model!$B$24)/Predictive_Model!$C$24)*Predictive_Model!$D$24+((M2401-Predictive_Model!$B$25)/Predictive_Model!$C$25)*Predictive_Model!$D$25+IF(C2401="Male",Predictive_Model!$D$31,IF(C2401="Other",Predictive_Model!$D$32,0))+IF(D2401="Premium",Predictive_Model!$D$34,IF(D2401="Standard",Predictive_Model!$D$35,0))+IF(G2401="Asia",Predictive_Model!$D$37,IF(G2401="Europe",Predictive_Model!$D$38,IF(G2401="North America",Predictive_Model!$D$39,IF(G2401="Oceania",Predictive_Model!$D$40,IF(G2401="South America",Predictive_Model!$D$41,0)))))+IF(H2401="Laptop",Predictive_Model!$D$43,IF(H2401="Mobile",Predictive_Model!$D$44,IF(H2401="TV",Predictive_Model!$D$45,IF(H2401="Tablet",Predictive_Model!$D$46,0))))+IF(K2401="Crypto",Predictive_Model!$D$48,IF(K2401="Debit Card",Predictive_Model!$D$49,IF(K2401="Gift Card",Predictive_Model!$D$50,IF(K2401="PayPal",Predictive_Model!$D$51,0))))+IF(N2401="Comedy",Predictive_Model!$D$53,IF(N2401="Documentary",Predictive_Model!$D$54,IF(N2401="Drama",Predictive_Model!$D$55,IF(N2401="Horror",Predictive_Model!$D$56,IF(N2401="Romance",Predictive_Model!$D$57,IF(N2401="Sci-Fi",Predictive_Model!$D$58,0)))))))))</f>
        <v>1.2926895099561856E-3</v>
      </c>
      <c r="V2401" s="3" t="str">
        <f t="shared" si="376"/>
        <v>Low</v>
      </c>
      <c r="W2401" s="6">
        <f t="shared" si="377"/>
        <v>1.1621278694506109E-2</v>
      </c>
      <c r="X2401" s="3" t="str">
        <f t="shared" si="378"/>
        <v>Monitor</v>
      </c>
      <c r="Y2401" s="3" t="str">
        <f t="shared" si="379"/>
        <v>OK</v>
      </c>
    </row>
    <row r="2402" spans="1:25" x14ac:dyDescent="0.25">
      <c r="A2402" s="3" t="str">
        <f>Raw_Data!A2402</f>
        <v>9084d77f-70c5-4e36-91f5-57f8f36c20c7</v>
      </c>
      <c r="B2402" s="3">
        <f>Raw_Data!B2402</f>
        <v>42</v>
      </c>
      <c r="C2402" s="3" t="str">
        <f>Raw_Data!C2402</f>
        <v>Male</v>
      </c>
      <c r="D2402" s="3" t="str">
        <f>Raw_Data!D2402</f>
        <v>Premium</v>
      </c>
      <c r="E2402" s="3">
        <f>Raw_Data!E2402</f>
        <v>3.49</v>
      </c>
      <c r="F2402" s="3">
        <f>Raw_Data!F2402</f>
        <v>55</v>
      </c>
      <c r="G2402" s="3" t="str">
        <f>Raw_Data!G2402</f>
        <v>Oceania</v>
      </c>
      <c r="H2402" s="3" t="str">
        <f>Raw_Data!H2402</f>
        <v>Tablet</v>
      </c>
      <c r="I2402" s="3">
        <f>Raw_Data!I2402</f>
        <v>17.989999999999998</v>
      </c>
      <c r="J2402" s="3">
        <f>Raw_Data!J2402</f>
        <v>1</v>
      </c>
      <c r="K2402" s="3" t="str">
        <f>Raw_Data!K2402</f>
        <v>Gift Card</v>
      </c>
      <c r="L2402" s="3">
        <f>Raw_Data!L2402</f>
        <v>4</v>
      </c>
      <c r="M2402" s="3">
        <f>Raw_Data!M2402</f>
        <v>0.06</v>
      </c>
      <c r="N2402" s="3" t="str">
        <f>Raw_Data!N2402</f>
        <v>Horror</v>
      </c>
      <c r="O2402" s="3" t="str">
        <f t="shared" si="370"/>
        <v>35-44</v>
      </c>
      <c r="P2402" s="3" t="str">
        <f t="shared" si="371"/>
        <v>&lt;10h</v>
      </c>
      <c r="Q2402" s="3" t="str">
        <f t="shared" si="372"/>
        <v>46-60d</v>
      </c>
      <c r="R2402" s="3" t="str">
        <f t="shared" si="373"/>
        <v>Low</v>
      </c>
      <c r="S2402" s="3" t="str">
        <f t="shared" si="374"/>
        <v>High</v>
      </c>
      <c r="T2402" s="3" t="str">
        <f t="shared" si="375"/>
        <v>Churned</v>
      </c>
      <c r="U2402" s="4">
        <f>1/(1+EXP(-(Predictive_Model!$B$5+((B2402-Predictive_Model!$B$20)/Predictive_Model!$C$20)*Predictive_Model!$D$20+((E2402-Predictive_Model!$B$21)/Predictive_Model!$C$21)*Predictive_Model!$D$21+((F2402-Predictive_Model!$B$22)/Predictive_Model!$C$22)*Predictive_Model!$D$22+((I2402-Predictive_Model!$B$23)/Predictive_Model!$C$23)*Predictive_Model!$D$23+((L2402-Predictive_Model!$B$24)/Predictive_Model!$C$24)*Predictive_Model!$D$24+((M2402-Predictive_Model!$B$25)/Predictive_Model!$C$25)*Predictive_Model!$D$25+IF(C2402="Male",Predictive_Model!$D$31,IF(C2402="Other",Predictive_Model!$D$32,0))+IF(D2402="Premium",Predictive_Model!$D$34,IF(D2402="Standard",Predictive_Model!$D$35,0))+IF(G2402="Asia",Predictive_Model!$D$37,IF(G2402="Europe",Predictive_Model!$D$38,IF(G2402="North America",Predictive_Model!$D$39,IF(G2402="Oceania",Predictive_Model!$D$40,IF(G2402="South America",Predictive_Model!$D$41,0)))))+IF(H2402="Laptop",Predictive_Model!$D$43,IF(H2402="Mobile",Predictive_Model!$D$44,IF(H2402="TV",Predictive_Model!$D$45,IF(H2402="Tablet",Predictive_Model!$D$46,0))))+IF(K2402="Crypto",Predictive_Model!$D$48,IF(K2402="Debit Card",Predictive_Model!$D$49,IF(K2402="Gift Card",Predictive_Model!$D$50,IF(K2402="PayPal",Predictive_Model!$D$51,0))))+IF(N2402="Comedy",Predictive_Model!$D$53,IF(N2402="Documentary",Predictive_Model!$D$54,IF(N2402="Drama",Predictive_Model!$D$55,IF(N2402="Horror",Predictive_Model!$D$56,IF(N2402="Romance",Predictive_Model!$D$57,IF(N2402="Sci-Fi",Predictive_Model!$D$58,0)))))))))</f>
        <v>0.99933853677792772</v>
      </c>
      <c r="V2402" s="3" t="str">
        <f t="shared" si="376"/>
        <v>Critical</v>
      </c>
      <c r="W2402" s="6">
        <f t="shared" si="377"/>
        <v>17.989999999999998</v>
      </c>
      <c r="X2402" s="3" t="str">
        <f t="shared" si="378"/>
        <v>Priority 1</v>
      </c>
      <c r="Y2402" s="3" t="str">
        <f t="shared" si="379"/>
        <v>OK</v>
      </c>
    </row>
    <row r="2403" spans="1:25" x14ac:dyDescent="0.25">
      <c r="A2403" s="3" t="str">
        <f>Raw_Data!A2403</f>
        <v>b2bf8c40-7a2a-4695-8a51-354e6021337e</v>
      </c>
      <c r="B2403" s="3">
        <f>Raw_Data!B2403</f>
        <v>24</v>
      </c>
      <c r="C2403" s="3" t="str">
        <f>Raw_Data!C2403</f>
        <v>Female</v>
      </c>
      <c r="D2403" s="3" t="str">
        <f>Raw_Data!D2403</f>
        <v>Basic</v>
      </c>
      <c r="E2403" s="3">
        <f>Raw_Data!E2403</f>
        <v>14.8</v>
      </c>
      <c r="F2403" s="3">
        <f>Raw_Data!F2403</f>
        <v>28</v>
      </c>
      <c r="G2403" s="3" t="str">
        <f>Raw_Data!G2403</f>
        <v>North America</v>
      </c>
      <c r="H2403" s="3" t="str">
        <f>Raw_Data!H2403</f>
        <v>Laptop</v>
      </c>
      <c r="I2403" s="3">
        <f>Raw_Data!I2403</f>
        <v>8.99</v>
      </c>
      <c r="J2403" s="3">
        <f>Raw_Data!J2403</f>
        <v>0</v>
      </c>
      <c r="K2403" s="3" t="str">
        <f>Raw_Data!K2403</f>
        <v>Debit Card</v>
      </c>
      <c r="L2403" s="3">
        <f>Raw_Data!L2403</f>
        <v>5</v>
      </c>
      <c r="M2403" s="3">
        <f>Raw_Data!M2403</f>
        <v>0.51</v>
      </c>
      <c r="N2403" s="3" t="str">
        <f>Raw_Data!N2403</f>
        <v>Drama</v>
      </c>
      <c r="O2403" s="3" t="str">
        <f t="shared" si="370"/>
        <v>18-24</v>
      </c>
      <c r="P2403" s="3" t="str">
        <f t="shared" si="371"/>
        <v>10-24h</v>
      </c>
      <c r="Q2403" s="3" t="str">
        <f t="shared" si="372"/>
        <v>22-45d</v>
      </c>
      <c r="R2403" s="3" t="str">
        <f t="shared" si="373"/>
        <v>Medium</v>
      </c>
      <c r="S2403" s="3" t="str">
        <f t="shared" si="374"/>
        <v>Low</v>
      </c>
      <c r="T2403" s="3" t="str">
        <f t="shared" si="375"/>
        <v>Active</v>
      </c>
      <c r="U2403" s="4">
        <f>1/(1+EXP(-(Predictive_Model!$B$5+((B2403-Predictive_Model!$B$20)/Predictive_Model!$C$20)*Predictive_Model!$D$20+((E2403-Predictive_Model!$B$21)/Predictive_Model!$C$21)*Predictive_Model!$D$21+((F2403-Predictive_Model!$B$22)/Predictive_Model!$C$22)*Predictive_Model!$D$22+((I2403-Predictive_Model!$B$23)/Predictive_Model!$C$23)*Predictive_Model!$D$23+((L2403-Predictive_Model!$B$24)/Predictive_Model!$C$24)*Predictive_Model!$D$24+((M2403-Predictive_Model!$B$25)/Predictive_Model!$C$25)*Predictive_Model!$D$25+IF(C2403="Male",Predictive_Model!$D$31,IF(C2403="Other",Predictive_Model!$D$32,0))+IF(D2403="Premium",Predictive_Model!$D$34,IF(D2403="Standard",Predictive_Model!$D$35,0))+IF(G2403="Asia",Predictive_Model!$D$37,IF(G2403="Europe",Predictive_Model!$D$38,IF(G2403="North America",Predictive_Model!$D$39,IF(G2403="Oceania",Predictive_Model!$D$40,IF(G2403="South America",Predictive_Model!$D$41,0)))))+IF(H2403="Laptop",Predictive_Model!$D$43,IF(H2403="Mobile",Predictive_Model!$D$44,IF(H2403="TV",Predictive_Model!$D$45,IF(H2403="Tablet",Predictive_Model!$D$46,0))))+IF(K2403="Crypto",Predictive_Model!$D$48,IF(K2403="Debit Card",Predictive_Model!$D$49,IF(K2403="Gift Card",Predictive_Model!$D$50,IF(K2403="PayPal",Predictive_Model!$D$51,0))))+IF(N2403="Comedy",Predictive_Model!$D$53,IF(N2403="Documentary",Predictive_Model!$D$54,IF(N2403="Drama",Predictive_Model!$D$55,IF(N2403="Horror",Predictive_Model!$D$56,IF(N2403="Romance",Predictive_Model!$D$57,IF(N2403="Sci-Fi",Predictive_Model!$D$58,0)))))))))</f>
        <v>0.3869942932012303</v>
      </c>
      <c r="V2403" s="3" t="str">
        <f t="shared" si="376"/>
        <v>Medium</v>
      </c>
      <c r="W2403" s="6">
        <f t="shared" si="377"/>
        <v>3.4790786958790605</v>
      </c>
      <c r="X2403" s="3" t="str">
        <f t="shared" si="378"/>
        <v>Monitor</v>
      </c>
      <c r="Y2403" s="3" t="str">
        <f t="shared" si="379"/>
        <v>OK</v>
      </c>
    </row>
    <row r="2404" spans="1:25" x14ac:dyDescent="0.25">
      <c r="A2404" s="3" t="str">
        <f>Raw_Data!A2404</f>
        <v>75213958-6f81-4fc1-a446-5eafb01dca12</v>
      </c>
      <c r="B2404" s="3">
        <f>Raw_Data!B2404</f>
        <v>30</v>
      </c>
      <c r="C2404" s="3" t="str">
        <f>Raw_Data!C2404</f>
        <v>Female</v>
      </c>
      <c r="D2404" s="3" t="str">
        <f>Raw_Data!D2404</f>
        <v>Basic</v>
      </c>
      <c r="E2404" s="3">
        <f>Raw_Data!E2404</f>
        <v>4.3899999999999997</v>
      </c>
      <c r="F2404" s="3">
        <f>Raw_Data!F2404</f>
        <v>52</v>
      </c>
      <c r="G2404" s="3" t="str">
        <f>Raw_Data!G2404</f>
        <v>North America</v>
      </c>
      <c r="H2404" s="3" t="str">
        <f>Raw_Data!H2404</f>
        <v>TV</v>
      </c>
      <c r="I2404" s="3">
        <f>Raw_Data!I2404</f>
        <v>8.99</v>
      </c>
      <c r="J2404" s="3">
        <f>Raw_Data!J2404</f>
        <v>1</v>
      </c>
      <c r="K2404" s="3" t="str">
        <f>Raw_Data!K2404</f>
        <v>Credit Card</v>
      </c>
      <c r="L2404" s="3">
        <f>Raw_Data!L2404</f>
        <v>3</v>
      </c>
      <c r="M2404" s="3">
        <f>Raw_Data!M2404</f>
        <v>0.08</v>
      </c>
      <c r="N2404" s="3" t="str">
        <f>Raw_Data!N2404</f>
        <v>Drama</v>
      </c>
      <c r="O2404" s="3" t="str">
        <f t="shared" si="370"/>
        <v>25-34</v>
      </c>
      <c r="P2404" s="3" t="str">
        <f t="shared" si="371"/>
        <v>&lt;10h</v>
      </c>
      <c r="Q2404" s="3" t="str">
        <f t="shared" si="372"/>
        <v>46-60d</v>
      </c>
      <c r="R2404" s="3" t="str">
        <f t="shared" si="373"/>
        <v>Low</v>
      </c>
      <c r="S2404" s="3" t="str">
        <f t="shared" si="374"/>
        <v>Low</v>
      </c>
      <c r="T2404" s="3" t="str">
        <f t="shared" si="375"/>
        <v>Churned</v>
      </c>
      <c r="U2404" s="4">
        <f>1/(1+EXP(-(Predictive_Model!$B$5+((B2404-Predictive_Model!$B$20)/Predictive_Model!$C$20)*Predictive_Model!$D$20+((E2404-Predictive_Model!$B$21)/Predictive_Model!$C$21)*Predictive_Model!$D$21+((F2404-Predictive_Model!$B$22)/Predictive_Model!$C$22)*Predictive_Model!$D$22+((I2404-Predictive_Model!$B$23)/Predictive_Model!$C$23)*Predictive_Model!$D$23+((L2404-Predictive_Model!$B$24)/Predictive_Model!$C$24)*Predictive_Model!$D$24+((M2404-Predictive_Model!$B$25)/Predictive_Model!$C$25)*Predictive_Model!$D$25+IF(C2404="Male",Predictive_Model!$D$31,IF(C2404="Other",Predictive_Model!$D$32,0))+IF(D2404="Premium",Predictive_Model!$D$34,IF(D2404="Standard",Predictive_Model!$D$35,0))+IF(G2404="Asia",Predictive_Model!$D$37,IF(G2404="Europe",Predictive_Model!$D$38,IF(G2404="North America",Predictive_Model!$D$39,IF(G2404="Oceania",Predictive_Model!$D$40,IF(G2404="South America",Predictive_Model!$D$41,0)))))+IF(H2404="Laptop",Predictive_Model!$D$43,IF(H2404="Mobile",Predictive_Model!$D$44,IF(H2404="TV",Predictive_Model!$D$45,IF(H2404="Tablet",Predictive_Model!$D$46,0))))+IF(K2404="Crypto",Predictive_Model!$D$48,IF(K2404="Debit Card",Predictive_Model!$D$49,IF(K2404="Gift Card",Predictive_Model!$D$50,IF(K2404="PayPal",Predictive_Model!$D$51,0))))+IF(N2404="Comedy",Predictive_Model!$D$53,IF(N2404="Documentary",Predictive_Model!$D$54,IF(N2404="Drama",Predictive_Model!$D$55,IF(N2404="Horror",Predictive_Model!$D$56,IF(N2404="Romance",Predictive_Model!$D$57,IF(N2404="Sci-Fi",Predictive_Model!$D$58,0)))))))))</f>
        <v>0.99975808520939702</v>
      </c>
      <c r="V2404" s="3" t="str">
        <f t="shared" si="376"/>
        <v>Critical</v>
      </c>
      <c r="W2404" s="6">
        <f t="shared" si="377"/>
        <v>8.99</v>
      </c>
      <c r="X2404" s="3" t="str">
        <f t="shared" si="378"/>
        <v>Priority 2</v>
      </c>
      <c r="Y2404" s="3" t="str">
        <f t="shared" si="379"/>
        <v>OK</v>
      </c>
    </row>
    <row r="2405" spans="1:25" x14ac:dyDescent="0.25">
      <c r="A2405" s="3" t="str">
        <f>Raw_Data!A2405</f>
        <v>ead37a59-af0e-4cd8-a764-f2cdbe727457</v>
      </c>
      <c r="B2405" s="3">
        <f>Raw_Data!B2405</f>
        <v>22</v>
      </c>
      <c r="C2405" s="3" t="str">
        <f>Raw_Data!C2405</f>
        <v>Male</v>
      </c>
      <c r="D2405" s="3" t="str">
        <f>Raw_Data!D2405</f>
        <v>Premium</v>
      </c>
      <c r="E2405" s="3">
        <f>Raw_Data!E2405</f>
        <v>5.45</v>
      </c>
      <c r="F2405" s="3">
        <f>Raw_Data!F2405</f>
        <v>16</v>
      </c>
      <c r="G2405" s="3" t="str">
        <f>Raw_Data!G2405</f>
        <v>North America</v>
      </c>
      <c r="H2405" s="3" t="str">
        <f>Raw_Data!H2405</f>
        <v>Desktop</v>
      </c>
      <c r="I2405" s="3">
        <f>Raw_Data!I2405</f>
        <v>17.989999999999998</v>
      </c>
      <c r="J2405" s="3">
        <f>Raw_Data!J2405</f>
        <v>0</v>
      </c>
      <c r="K2405" s="3" t="str">
        <f>Raw_Data!K2405</f>
        <v>Credit Card</v>
      </c>
      <c r="L2405" s="3">
        <f>Raw_Data!L2405</f>
        <v>1</v>
      </c>
      <c r="M2405" s="3">
        <f>Raw_Data!M2405</f>
        <v>0.32</v>
      </c>
      <c r="N2405" s="3" t="str">
        <f>Raw_Data!N2405</f>
        <v>Romance</v>
      </c>
      <c r="O2405" s="3" t="str">
        <f t="shared" si="370"/>
        <v>18-24</v>
      </c>
      <c r="P2405" s="3" t="str">
        <f t="shared" si="371"/>
        <v>&lt;10h</v>
      </c>
      <c r="Q2405" s="3" t="str">
        <f t="shared" si="372"/>
        <v>8-21d</v>
      </c>
      <c r="R2405" s="3" t="str">
        <f t="shared" si="373"/>
        <v>Medium</v>
      </c>
      <c r="S2405" s="3" t="str">
        <f t="shared" si="374"/>
        <v>High</v>
      </c>
      <c r="T2405" s="3" t="str">
        <f t="shared" si="375"/>
        <v>Active</v>
      </c>
      <c r="U2405" s="4">
        <f>1/(1+EXP(-(Predictive_Model!$B$5+((B2405-Predictive_Model!$B$20)/Predictive_Model!$C$20)*Predictive_Model!$D$20+((E2405-Predictive_Model!$B$21)/Predictive_Model!$C$21)*Predictive_Model!$D$21+((F2405-Predictive_Model!$B$22)/Predictive_Model!$C$22)*Predictive_Model!$D$22+((I2405-Predictive_Model!$B$23)/Predictive_Model!$C$23)*Predictive_Model!$D$23+((L2405-Predictive_Model!$B$24)/Predictive_Model!$C$24)*Predictive_Model!$D$24+((M2405-Predictive_Model!$B$25)/Predictive_Model!$C$25)*Predictive_Model!$D$25+IF(C2405="Male",Predictive_Model!$D$31,IF(C2405="Other",Predictive_Model!$D$32,0))+IF(D2405="Premium",Predictive_Model!$D$34,IF(D2405="Standard",Predictive_Model!$D$35,0))+IF(G2405="Asia",Predictive_Model!$D$37,IF(G2405="Europe",Predictive_Model!$D$38,IF(G2405="North America",Predictive_Model!$D$39,IF(G2405="Oceania",Predictive_Model!$D$40,IF(G2405="South America",Predictive_Model!$D$41,0)))))+IF(H2405="Laptop",Predictive_Model!$D$43,IF(H2405="Mobile",Predictive_Model!$D$44,IF(H2405="TV",Predictive_Model!$D$45,IF(H2405="Tablet",Predictive_Model!$D$46,0))))+IF(K2405="Crypto",Predictive_Model!$D$48,IF(K2405="Debit Card",Predictive_Model!$D$49,IF(K2405="Gift Card",Predictive_Model!$D$50,IF(K2405="PayPal",Predictive_Model!$D$51,0))))+IF(N2405="Comedy",Predictive_Model!$D$53,IF(N2405="Documentary",Predictive_Model!$D$54,IF(N2405="Drama",Predictive_Model!$D$55,IF(N2405="Horror",Predictive_Model!$D$56,IF(N2405="Romance",Predictive_Model!$D$57,IF(N2405="Sci-Fi",Predictive_Model!$D$58,0)))))))))</f>
        <v>0.81774360489459497</v>
      </c>
      <c r="V2405" s="3" t="str">
        <f t="shared" si="376"/>
        <v>Critical</v>
      </c>
      <c r="W2405" s="6">
        <f t="shared" si="377"/>
        <v>14.711207452053761</v>
      </c>
      <c r="X2405" s="3" t="str">
        <f t="shared" si="378"/>
        <v>Priority 1</v>
      </c>
      <c r="Y2405" s="3" t="str">
        <f t="shared" si="379"/>
        <v>OK</v>
      </c>
    </row>
    <row r="2406" spans="1:25" x14ac:dyDescent="0.25">
      <c r="A2406" s="3" t="str">
        <f>Raw_Data!A2406</f>
        <v>91b02759-584d-4f29-b1a4-5818311708d1</v>
      </c>
      <c r="B2406" s="3">
        <f>Raw_Data!B2406</f>
        <v>54</v>
      </c>
      <c r="C2406" s="3" t="str">
        <f>Raw_Data!C2406</f>
        <v>Male</v>
      </c>
      <c r="D2406" s="3" t="str">
        <f>Raw_Data!D2406</f>
        <v>Standard</v>
      </c>
      <c r="E2406" s="3">
        <f>Raw_Data!E2406</f>
        <v>15.65</v>
      </c>
      <c r="F2406" s="3">
        <f>Raw_Data!F2406</f>
        <v>53</v>
      </c>
      <c r="G2406" s="3" t="str">
        <f>Raw_Data!G2406</f>
        <v>Oceania</v>
      </c>
      <c r="H2406" s="3" t="str">
        <f>Raw_Data!H2406</f>
        <v>Tablet</v>
      </c>
      <c r="I2406" s="3">
        <f>Raw_Data!I2406</f>
        <v>13.99</v>
      </c>
      <c r="J2406" s="3">
        <f>Raw_Data!J2406</f>
        <v>1</v>
      </c>
      <c r="K2406" s="3" t="str">
        <f>Raw_Data!K2406</f>
        <v>Gift Card</v>
      </c>
      <c r="L2406" s="3">
        <f>Raw_Data!L2406</f>
        <v>2</v>
      </c>
      <c r="M2406" s="3">
        <f>Raw_Data!M2406</f>
        <v>0.28999999999999998</v>
      </c>
      <c r="N2406" s="3" t="str">
        <f>Raw_Data!N2406</f>
        <v>Sci-Fi</v>
      </c>
      <c r="O2406" s="3" t="str">
        <f t="shared" si="370"/>
        <v>45-54</v>
      </c>
      <c r="P2406" s="3" t="str">
        <f t="shared" si="371"/>
        <v>10-24h</v>
      </c>
      <c r="Q2406" s="3" t="str">
        <f t="shared" si="372"/>
        <v>46-60d</v>
      </c>
      <c r="R2406" s="3" t="str">
        <f t="shared" si="373"/>
        <v>Medium</v>
      </c>
      <c r="S2406" s="3" t="str">
        <f t="shared" si="374"/>
        <v>Mid</v>
      </c>
      <c r="T2406" s="3" t="str">
        <f t="shared" si="375"/>
        <v>Churned</v>
      </c>
      <c r="U2406" s="4">
        <f>1/(1+EXP(-(Predictive_Model!$B$5+((B2406-Predictive_Model!$B$20)/Predictive_Model!$C$20)*Predictive_Model!$D$20+((E2406-Predictive_Model!$B$21)/Predictive_Model!$C$21)*Predictive_Model!$D$21+((F2406-Predictive_Model!$B$22)/Predictive_Model!$C$22)*Predictive_Model!$D$22+((I2406-Predictive_Model!$B$23)/Predictive_Model!$C$23)*Predictive_Model!$D$23+((L2406-Predictive_Model!$B$24)/Predictive_Model!$C$24)*Predictive_Model!$D$24+((M2406-Predictive_Model!$B$25)/Predictive_Model!$C$25)*Predictive_Model!$D$25+IF(C2406="Male",Predictive_Model!$D$31,IF(C2406="Other",Predictive_Model!$D$32,0))+IF(D2406="Premium",Predictive_Model!$D$34,IF(D2406="Standard",Predictive_Model!$D$35,0))+IF(G2406="Asia",Predictive_Model!$D$37,IF(G2406="Europe",Predictive_Model!$D$38,IF(G2406="North America",Predictive_Model!$D$39,IF(G2406="Oceania",Predictive_Model!$D$40,IF(G2406="South America",Predictive_Model!$D$41,0)))))+IF(H2406="Laptop",Predictive_Model!$D$43,IF(H2406="Mobile",Predictive_Model!$D$44,IF(H2406="TV",Predictive_Model!$D$45,IF(H2406="Tablet",Predictive_Model!$D$46,0))))+IF(K2406="Crypto",Predictive_Model!$D$48,IF(K2406="Debit Card",Predictive_Model!$D$49,IF(K2406="Gift Card",Predictive_Model!$D$50,IF(K2406="PayPal",Predictive_Model!$D$51,0))))+IF(N2406="Comedy",Predictive_Model!$D$53,IF(N2406="Documentary",Predictive_Model!$D$54,IF(N2406="Drama",Predictive_Model!$D$55,IF(N2406="Horror",Predictive_Model!$D$56,IF(N2406="Romance",Predictive_Model!$D$57,IF(N2406="Sci-Fi",Predictive_Model!$D$58,0)))))))))</f>
        <v>0.99793251182522846</v>
      </c>
      <c r="V2406" s="3" t="str">
        <f t="shared" si="376"/>
        <v>Critical</v>
      </c>
      <c r="W2406" s="6">
        <f t="shared" si="377"/>
        <v>13.99</v>
      </c>
      <c r="X2406" s="3" t="str">
        <f t="shared" si="378"/>
        <v>Priority 2</v>
      </c>
      <c r="Y2406" s="3" t="str">
        <f t="shared" si="379"/>
        <v>OK</v>
      </c>
    </row>
    <row r="2407" spans="1:25" x14ac:dyDescent="0.25">
      <c r="A2407" s="3" t="str">
        <f>Raw_Data!A2407</f>
        <v>2b8e4729-3d02-40e1-86ba-7cb9241b7f80</v>
      </c>
      <c r="B2407" s="3">
        <f>Raw_Data!B2407</f>
        <v>68</v>
      </c>
      <c r="C2407" s="3" t="str">
        <f>Raw_Data!C2407</f>
        <v>Other</v>
      </c>
      <c r="D2407" s="3" t="str">
        <f>Raw_Data!D2407</f>
        <v>Standard</v>
      </c>
      <c r="E2407" s="3">
        <f>Raw_Data!E2407</f>
        <v>5.33</v>
      </c>
      <c r="F2407" s="3">
        <f>Raw_Data!F2407</f>
        <v>26</v>
      </c>
      <c r="G2407" s="3" t="str">
        <f>Raw_Data!G2407</f>
        <v>North America</v>
      </c>
      <c r="H2407" s="3" t="str">
        <f>Raw_Data!H2407</f>
        <v>Laptop</v>
      </c>
      <c r="I2407" s="3">
        <f>Raw_Data!I2407</f>
        <v>13.99</v>
      </c>
      <c r="J2407" s="3">
        <f>Raw_Data!J2407</f>
        <v>0</v>
      </c>
      <c r="K2407" s="3" t="str">
        <f>Raw_Data!K2407</f>
        <v>Crypto</v>
      </c>
      <c r="L2407" s="3">
        <f>Raw_Data!L2407</f>
        <v>5</v>
      </c>
      <c r="M2407" s="3">
        <f>Raw_Data!M2407</f>
        <v>0.2</v>
      </c>
      <c r="N2407" s="3" t="str">
        <f>Raw_Data!N2407</f>
        <v>Drama</v>
      </c>
      <c r="O2407" s="3" t="str">
        <f t="shared" si="370"/>
        <v>55-70</v>
      </c>
      <c r="P2407" s="3" t="str">
        <f t="shared" si="371"/>
        <v>&lt;10h</v>
      </c>
      <c r="Q2407" s="3" t="str">
        <f t="shared" si="372"/>
        <v>22-45d</v>
      </c>
      <c r="R2407" s="3" t="str">
        <f t="shared" si="373"/>
        <v>Medium</v>
      </c>
      <c r="S2407" s="3" t="str">
        <f t="shared" si="374"/>
        <v>Mid</v>
      </c>
      <c r="T2407" s="3" t="str">
        <f t="shared" si="375"/>
        <v>Active</v>
      </c>
      <c r="U2407" s="4">
        <f>1/(1+EXP(-(Predictive_Model!$B$5+((B2407-Predictive_Model!$B$20)/Predictive_Model!$C$20)*Predictive_Model!$D$20+((E2407-Predictive_Model!$B$21)/Predictive_Model!$C$21)*Predictive_Model!$D$21+((F2407-Predictive_Model!$B$22)/Predictive_Model!$C$22)*Predictive_Model!$D$22+((I2407-Predictive_Model!$B$23)/Predictive_Model!$C$23)*Predictive_Model!$D$23+((L2407-Predictive_Model!$B$24)/Predictive_Model!$C$24)*Predictive_Model!$D$24+((M2407-Predictive_Model!$B$25)/Predictive_Model!$C$25)*Predictive_Model!$D$25+IF(C2407="Male",Predictive_Model!$D$31,IF(C2407="Other",Predictive_Model!$D$32,0))+IF(D2407="Premium",Predictive_Model!$D$34,IF(D2407="Standard",Predictive_Model!$D$35,0))+IF(G2407="Asia",Predictive_Model!$D$37,IF(G2407="Europe",Predictive_Model!$D$38,IF(G2407="North America",Predictive_Model!$D$39,IF(G2407="Oceania",Predictive_Model!$D$40,IF(G2407="South America",Predictive_Model!$D$41,0)))))+IF(H2407="Laptop",Predictive_Model!$D$43,IF(H2407="Mobile",Predictive_Model!$D$44,IF(H2407="TV",Predictive_Model!$D$45,IF(H2407="Tablet",Predictive_Model!$D$46,0))))+IF(K2407="Crypto",Predictive_Model!$D$48,IF(K2407="Debit Card",Predictive_Model!$D$49,IF(K2407="Gift Card",Predictive_Model!$D$50,IF(K2407="PayPal",Predictive_Model!$D$51,0))))+IF(N2407="Comedy",Predictive_Model!$D$53,IF(N2407="Documentary",Predictive_Model!$D$54,IF(N2407="Drama",Predictive_Model!$D$55,IF(N2407="Horror",Predictive_Model!$D$56,IF(N2407="Romance",Predictive_Model!$D$57,IF(N2407="Sci-Fi",Predictive_Model!$D$58,0)))))))))</f>
        <v>0.8513605404480753</v>
      </c>
      <c r="V2407" s="3" t="str">
        <f t="shared" si="376"/>
        <v>Critical</v>
      </c>
      <c r="W2407" s="6">
        <f t="shared" si="377"/>
        <v>11.910533960868573</v>
      </c>
      <c r="X2407" s="3" t="str">
        <f t="shared" si="378"/>
        <v>Priority 2</v>
      </c>
      <c r="Y2407" s="3" t="str">
        <f t="shared" si="379"/>
        <v>OK</v>
      </c>
    </row>
    <row r="2408" spans="1:25" x14ac:dyDescent="0.25">
      <c r="A2408" s="3" t="str">
        <f>Raw_Data!A2408</f>
        <v>10fe2d39-3e7a-4fd6-afef-fd7885f1fd16</v>
      </c>
      <c r="B2408" s="3">
        <f>Raw_Data!B2408</f>
        <v>51</v>
      </c>
      <c r="C2408" s="3" t="str">
        <f>Raw_Data!C2408</f>
        <v>Female</v>
      </c>
      <c r="D2408" s="3" t="str">
        <f>Raw_Data!D2408</f>
        <v>Standard</v>
      </c>
      <c r="E2408" s="3">
        <f>Raw_Data!E2408</f>
        <v>5.79</v>
      </c>
      <c r="F2408" s="3">
        <f>Raw_Data!F2408</f>
        <v>47</v>
      </c>
      <c r="G2408" s="3" t="str">
        <f>Raw_Data!G2408</f>
        <v>South America</v>
      </c>
      <c r="H2408" s="3" t="str">
        <f>Raw_Data!H2408</f>
        <v>Mobile</v>
      </c>
      <c r="I2408" s="3">
        <f>Raw_Data!I2408</f>
        <v>13.99</v>
      </c>
      <c r="J2408" s="3">
        <f>Raw_Data!J2408</f>
        <v>1</v>
      </c>
      <c r="K2408" s="3" t="str">
        <f>Raw_Data!K2408</f>
        <v>Debit Card</v>
      </c>
      <c r="L2408" s="3">
        <f>Raw_Data!L2408</f>
        <v>2</v>
      </c>
      <c r="M2408" s="3">
        <f>Raw_Data!M2408</f>
        <v>0.12</v>
      </c>
      <c r="N2408" s="3" t="str">
        <f>Raw_Data!N2408</f>
        <v>Documentary</v>
      </c>
      <c r="O2408" s="3" t="str">
        <f t="shared" si="370"/>
        <v>45-54</v>
      </c>
      <c r="P2408" s="3" t="str">
        <f t="shared" si="371"/>
        <v>&lt;10h</v>
      </c>
      <c r="Q2408" s="3" t="str">
        <f t="shared" si="372"/>
        <v>46-60d</v>
      </c>
      <c r="R2408" s="3" t="str">
        <f t="shared" si="373"/>
        <v>Low</v>
      </c>
      <c r="S2408" s="3" t="str">
        <f t="shared" si="374"/>
        <v>Mid</v>
      </c>
      <c r="T2408" s="3" t="str">
        <f t="shared" si="375"/>
        <v>Churned</v>
      </c>
      <c r="U2408" s="4">
        <f>1/(1+EXP(-(Predictive_Model!$B$5+((B2408-Predictive_Model!$B$20)/Predictive_Model!$C$20)*Predictive_Model!$D$20+((E2408-Predictive_Model!$B$21)/Predictive_Model!$C$21)*Predictive_Model!$D$21+((F2408-Predictive_Model!$B$22)/Predictive_Model!$C$22)*Predictive_Model!$D$22+((I2408-Predictive_Model!$B$23)/Predictive_Model!$C$23)*Predictive_Model!$D$23+((L2408-Predictive_Model!$B$24)/Predictive_Model!$C$24)*Predictive_Model!$D$24+((M2408-Predictive_Model!$B$25)/Predictive_Model!$C$25)*Predictive_Model!$D$25+IF(C2408="Male",Predictive_Model!$D$31,IF(C2408="Other",Predictive_Model!$D$32,0))+IF(D2408="Premium",Predictive_Model!$D$34,IF(D2408="Standard",Predictive_Model!$D$35,0))+IF(G2408="Asia",Predictive_Model!$D$37,IF(G2408="Europe",Predictive_Model!$D$38,IF(G2408="North America",Predictive_Model!$D$39,IF(G2408="Oceania",Predictive_Model!$D$40,IF(G2408="South America",Predictive_Model!$D$41,0)))))+IF(H2408="Laptop",Predictive_Model!$D$43,IF(H2408="Mobile",Predictive_Model!$D$44,IF(H2408="TV",Predictive_Model!$D$45,IF(H2408="Tablet",Predictive_Model!$D$46,0))))+IF(K2408="Crypto",Predictive_Model!$D$48,IF(K2408="Debit Card",Predictive_Model!$D$49,IF(K2408="Gift Card",Predictive_Model!$D$50,IF(K2408="PayPal",Predictive_Model!$D$51,0))))+IF(N2408="Comedy",Predictive_Model!$D$53,IF(N2408="Documentary",Predictive_Model!$D$54,IF(N2408="Drama",Predictive_Model!$D$55,IF(N2408="Horror",Predictive_Model!$D$56,IF(N2408="Romance",Predictive_Model!$D$57,IF(N2408="Sci-Fi",Predictive_Model!$D$58,0)))))))))</f>
        <v>0.9997759927519696</v>
      </c>
      <c r="V2408" s="3" t="str">
        <f t="shared" si="376"/>
        <v>Critical</v>
      </c>
      <c r="W2408" s="6">
        <f t="shared" si="377"/>
        <v>13.99</v>
      </c>
      <c r="X2408" s="3" t="str">
        <f t="shared" si="378"/>
        <v>Priority 2</v>
      </c>
      <c r="Y2408" s="3" t="str">
        <f t="shared" si="379"/>
        <v>OK</v>
      </c>
    </row>
    <row r="2409" spans="1:25" x14ac:dyDescent="0.25">
      <c r="A2409" s="3" t="str">
        <f>Raw_Data!A2409</f>
        <v>8f256cb4-eb43-4eaf-a0f9-ee1436424b70</v>
      </c>
      <c r="B2409" s="3">
        <f>Raw_Data!B2409</f>
        <v>68</v>
      </c>
      <c r="C2409" s="3" t="str">
        <f>Raw_Data!C2409</f>
        <v>Female</v>
      </c>
      <c r="D2409" s="3" t="str">
        <f>Raw_Data!D2409</f>
        <v>Standard</v>
      </c>
      <c r="E2409" s="3">
        <f>Raw_Data!E2409</f>
        <v>14.65</v>
      </c>
      <c r="F2409" s="3">
        <f>Raw_Data!F2409</f>
        <v>11</v>
      </c>
      <c r="G2409" s="3" t="str">
        <f>Raw_Data!G2409</f>
        <v>Oceania</v>
      </c>
      <c r="H2409" s="3" t="str">
        <f>Raw_Data!H2409</f>
        <v>Tablet</v>
      </c>
      <c r="I2409" s="3">
        <f>Raw_Data!I2409</f>
        <v>13.99</v>
      </c>
      <c r="J2409" s="3">
        <f>Raw_Data!J2409</f>
        <v>0</v>
      </c>
      <c r="K2409" s="3" t="str">
        <f>Raw_Data!K2409</f>
        <v>Debit Card</v>
      </c>
      <c r="L2409" s="3">
        <f>Raw_Data!L2409</f>
        <v>5</v>
      </c>
      <c r="M2409" s="3">
        <f>Raw_Data!M2409</f>
        <v>1.22</v>
      </c>
      <c r="N2409" s="3" t="str">
        <f>Raw_Data!N2409</f>
        <v>Sci-Fi</v>
      </c>
      <c r="O2409" s="3" t="str">
        <f t="shared" si="370"/>
        <v>55-70</v>
      </c>
      <c r="P2409" s="3" t="str">
        <f t="shared" si="371"/>
        <v>10-24h</v>
      </c>
      <c r="Q2409" s="3" t="str">
        <f t="shared" si="372"/>
        <v>8-21d</v>
      </c>
      <c r="R2409" s="3" t="str">
        <f t="shared" si="373"/>
        <v>Medium</v>
      </c>
      <c r="S2409" s="3" t="str">
        <f t="shared" si="374"/>
        <v>Mid</v>
      </c>
      <c r="T2409" s="3" t="str">
        <f t="shared" si="375"/>
        <v>Active</v>
      </c>
      <c r="U2409" s="4">
        <f>1/(1+EXP(-(Predictive_Model!$B$5+((B2409-Predictive_Model!$B$20)/Predictive_Model!$C$20)*Predictive_Model!$D$20+((E2409-Predictive_Model!$B$21)/Predictive_Model!$C$21)*Predictive_Model!$D$21+((F2409-Predictive_Model!$B$22)/Predictive_Model!$C$22)*Predictive_Model!$D$22+((I2409-Predictive_Model!$B$23)/Predictive_Model!$C$23)*Predictive_Model!$D$23+((L2409-Predictive_Model!$B$24)/Predictive_Model!$C$24)*Predictive_Model!$D$24+((M2409-Predictive_Model!$B$25)/Predictive_Model!$C$25)*Predictive_Model!$D$25+IF(C2409="Male",Predictive_Model!$D$31,IF(C2409="Other",Predictive_Model!$D$32,0))+IF(D2409="Premium",Predictive_Model!$D$34,IF(D2409="Standard",Predictive_Model!$D$35,0))+IF(G2409="Asia",Predictive_Model!$D$37,IF(G2409="Europe",Predictive_Model!$D$38,IF(G2409="North America",Predictive_Model!$D$39,IF(G2409="Oceania",Predictive_Model!$D$40,IF(G2409="South America",Predictive_Model!$D$41,0)))))+IF(H2409="Laptop",Predictive_Model!$D$43,IF(H2409="Mobile",Predictive_Model!$D$44,IF(H2409="TV",Predictive_Model!$D$45,IF(H2409="Tablet",Predictive_Model!$D$46,0))))+IF(K2409="Crypto",Predictive_Model!$D$48,IF(K2409="Debit Card",Predictive_Model!$D$49,IF(K2409="Gift Card",Predictive_Model!$D$50,IF(K2409="PayPal",Predictive_Model!$D$51,0))))+IF(N2409="Comedy",Predictive_Model!$D$53,IF(N2409="Documentary",Predictive_Model!$D$54,IF(N2409="Drama",Predictive_Model!$D$55,IF(N2409="Horror",Predictive_Model!$D$56,IF(N2409="Romance",Predictive_Model!$D$57,IF(N2409="Sci-Fi",Predictive_Model!$D$58,0)))))))))</f>
        <v>2.9838891014448268E-2</v>
      </c>
      <c r="V2409" s="3" t="str">
        <f t="shared" si="376"/>
        <v>Low</v>
      </c>
      <c r="W2409" s="6">
        <f t="shared" si="377"/>
        <v>0.41744608529213129</v>
      </c>
      <c r="X2409" s="3" t="str">
        <f t="shared" si="378"/>
        <v>Monitor</v>
      </c>
      <c r="Y2409" s="3" t="str">
        <f t="shared" si="379"/>
        <v>OK</v>
      </c>
    </row>
    <row r="2410" spans="1:25" x14ac:dyDescent="0.25">
      <c r="A2410" s="3" t="str">
        <f>Raw_Data!A2410</f>
        <v>47787f39-8e7e-44fb-b179-442e3735f82f</v>
      </c>
      <c r="B2410" s="3">
        <f>Raw_Data!B2410</f>
        <v>58</v>
      </c>
      <c r="C2410" s="3" t="str">
        <f>Raw_Data!C2410</f>
        <v>Other</v>
      </c>
      <c r="D2410" s="3" t="str">
        <f>Raw_Data!D2410</f>
        <v>Standard</v>
      </c>
      <c r="E2410" s="3">
        <f>Raw_Data!E2410</f>
        <v>0.37</v>
      </c>
      <c r="F2410" s="3">
        <f>Raw_Data!F2410</f>
        <v>60</v>
      </c>
      <c r="G2410" s="3" t="str">
        <f>Raw_Data!G2410</f>
        <v>Europe</v>
      </c>
      <c r="H2410" s="3" t="str">
        <f>Raw_Data!H2410</f>
        <v>Tablet</v>
      </c>
      <c r="I2410" s="3">
        <f>Raw_Data!I2410</f>
        <v>13.99</v>
      </c>
      <c r="J2410" s="3">
        <f>Raw_Data!J2410</f>
        <v>1</v>
      </c>
      <c r="K2410" s="3" t="str">
        <f>Raw_Data!K2410</f>
        <v>Debit Card</v>
      </c>
      <c r="L2410" s="3">
        <f>Raw_Data!L2410</f>
        <v>5</v>
      </c>
      <c r="M2410" s="3">
        <f>Raw_Data!M2410</f>
        <v>0.01</v>
      </c>
      <c r="N2410" s="3" t="str">
        <f>Raw_Data!N2410</f>
        <v>Documentary</v>
      </c>
      <c r="O2410" s="3" t="str">
        <f t="shared" si="370"/>
        <v>55-70</v>
      </c>
      <c r="P2410" s="3" t="str">
        <f t="shared" si="371"/>
        <v>&lt;10h</v>
      </c>
      <c r="Q2410" s="3" t="str">
        <f t="shared" si="372"/>
        <v>46-60d</v>
      </c>
      <c r="R2410" s="3" t="str">
        <f t="shared" si="373"/>
        <v>Low</v>
      </c>
      <c r="S2410" s="3" t="str">
        <f t="shared" si="374"/>
        <v>Mid</v>
      </c>
      <c r="T2410" s="3" t="str">
        <f t="shared" si="375"/>
        <v>Churned</v>
      </c>
      <c r="U2410" s="4">
        <f>1/(1+EXP(-(Predictive_Model!$B$5+((B2410-Predictive_Model!$B$20)/Predictive_Model!$C$20)*Predictive_Model!$D$20+((E2410-Predictive_Model!$B$21)/Predictive_Model!$C$21)*Predictive_Model!$D$21+((F2410-Predictive_Model!$B$22)/Predictive_Model!$C$22)*Predictive_Model!$D$22+((I2410-Predictive_Model!$B$23)/Predictive_Model!$C$23)*Predictive_Model!$D$23+((L2410-Predictive_Model!$B$24)/Predictive_Model!$C$24)*Predictive_Model!$D$24+((M2410-Predictive_Model!$B$25)/Predictive_Model!$C$25)*Predictive_Model!$D$25+IF(C2410="Male",Predictive_Model!$D$31,IF(C2410="Other",Predictive_Model!$D$32,0))+IF(D2410="Premium",Predictive_Model!$D$34,IF(D2410="Standard",Predictive_Model!$D$35,0))+IF(G2410="Asia",Predictive_Model!$D$37,IF(G2410="Europe",Predictive_Model!$D$38,IF(G2410="North America",Predictive_Model!$D$39,IF(G2410="Oceania",Predictive_Model!$D$40,IF(G2410="South America",Predictive_Model!$D$41,0)))))+IF(H2410="Laptop",Predictive_Model!$D$43,IF(H2410="Mobile",Predictive_Model!$D$44,IF(H2410="TV",Predictive_Model!$D$45,IF(H2410="Tablet",Predictive_Model!$D$46,0))))+IF(K2410="Crypto",Predictive_Model!$D$48,IF(K2410="Debit Card",Predictive_Model!$D$49,IF(K2410="Gift Card",Predictive_Model!$D$50,IF(K2410="PayPal",Predictive_Model!$D$51,0))))+IF(N2410="Comedy",Predictive_Model!$D$53,IF(N2410="Documentary",Predictive_Model!$D$54,IF(N2410="Drama",Predictive_Model!$D$55,IF(N2410="Horror",Predictive_Model!$D$56,IF(N2410="Romance",Predictive_Model!$D$57,IF(N2410="Sci-Fi",Predictive_Model!$D$58,0)))))))))</f>
        <v>0.99990978939959274</v>
      </c>
      <c r="V2410" s="3" t="str">
        <f t="shared" si="376"/>
        <v>Critical</v>
      </c>
      <c r="W2410" s="6">
        <f t="shared" si="377"/>
        <v>13.99</v>
      </c>
      <c r="X2410" s="3" t="str">
        <f t="shared" si="378"/>
        <v>Priority 2</v>
      </c>
      <c r="Y2410" s="3" t="str">
        <f t="shared" si="379"/>
        <v>OK</v>
      </c>
    </row>
    <row r="2411" spans="1:25" x14ac:dyDescent="0.25">
      <c r="A2411" s="3" t="str">
        <f>Raw_Data!A2411</f>
        <v>b6083e69-466b-43ff-bd61-d835ff91dfae</v>
      </c>
      <c r="B2411" s="3">
        <f>Raw_Data!B2411</f>
        <v>32</v>
      </c>
      <c r="C2411" s="3" t="str">
        <f>Raw_Data!C2411</f>
        <v>Female</v>
      </c>
      <c r="D2411" s="3" t="str">
        <f>Raw_Data!D2411</f>
        <v>Basic</v>
      </c>
      <c r="E2411" s="3">
        <f>Raw_Data!E2411</f>
        <v>9.14</v>
      </c>
      <c r="F2411" s="3">
        <f>Raw_Data!F2411</f>
        <v>51</v>
      </c>
      <c r="G2411" s="3" t="str">
        <f>Raw_Data!G2411</f>
        <v>North America</v>
      </c>
      <c r="H2411" s="3" t="str">
        <f>Raw_Data!H2411</f>
        <v>Mobile</v>
      </c>
      <c r="I2411" s="3">
        <f>Raw_Data!I2411</f>
        <v>8.99</v>
      </c>
      <c r="J2411" s="3">
        <f>Raw_Data!J2411</f>
        <v>1</v>
      </c>
      <c r="K2411" s="3" t="str">
        <f>Raw_Data!K2411</f>
        <v>Debit Card</v>
      </c>
      <c r="L2411" s="3">
        <f>Raw_Data!L2411</f>
        <v>2</v>
      </c>
      <c r="M2411" s="3">
        <f>Raw_Data!M2411</f>
        <v>0.18</v>
      </c>
      <c r="N2411" s="3" t="str">
        <f>Raw_Data!N2411</f>
        <v>Romance</v>
      </c>
      <c r="O2411" s="3" t="str">
        <f t="shared" si="370"/>
        <v>25-34</v>
      </c>
      <c r="P2411" s="3" t="str">
        <f t="shared" si="371"/>
        <v>&lt;10h</v>
      </c>
      <c r="Q2411" s="3" t="str">
        <f t="shared" si="372"/>
        <v>46-60d</v>
      </c>
      <c r="R2411" s="3" t="str">
        <f t="shared" si="373"/>
        <v>Low</v>
      </c>
      <c r="S2411" s="3" t="str">
        <f t="shared" si="374"/>
        <v>Low</v>
      </c>
      <c r="T2411" s="3" t="str">
        <f t="shared" si="375"/>
        <v>Churned</v>
      </c>
      <c r="U2411" s="4">
        <f>1/(1+EXP(-(Predictive_Model!$B$5+((B2411-Predictive_Model!$B$20)/Predictive_Model!$C$20)*Predictive_Model!$D$20+((E2411-Predictive_Model!$B$21)/Predictive_Model!$C$21)*Predictive_Model!$D$21+((F2411-Predictive_Model!$B$22)/Predictive_Model!$C$22)*Predictive_Model!$D$22+((I2411-Predictive_Model!$B$23)/Predictive_Model!$C$23)*Predictive_Model!$D$23+((L2411-Predictive_Model!$B$24)/Predictive_Model!$C$24)*Predictive_Model!$D$24+((M2411-Predictive_Model!$B$25)/Predictive_Model!$C$25)*Predictive_Model!$D$25+IF(C2411="Male",Predictive_Model!$D$31,IF(C2411="Other",Predictive_Model!$D$32,0))+IF(D2411="Premium",Predictive_Model!$D$34,IF(D2411="Standard",Predictive_Model!$D$35,0))+IF(G2411="Asia",Predictive_Model!$D$37,IF(G2411="Europe",Predictive_Model!$D$38,IF(G2411="North America",Predictive_Model!$D$39,IF(G2411="Oceania",Predictive_Model!$D$40,IF(G2411="South America",Predictive_Model!$D$41,0)))))+IF(H2411="Laptop",Predictive_Model!$D$43,IF(H2411="Mobile",Predictive_Model!$D$44,IF(H2411="TV",Predictive_Model!$D$45,IF(H2411="Tablet",Predictive_Model!$D$46,0))))+IF(K2411="Crypto",Predictive_Model!$D$48,IF(K2411="Debit Card",Predictive_Model!$D$49,IF(K2411="Gift Card",Predictive_Model!$D$50,IF(K2411="PayPal",Predictive_Model!$D$51,0))))+IF(N2411="Comedy",Predictive_Model!$D$53,IF(N2411="Documentary",Predictive_Model!$D$54,IF(N2411="Drama",Predictive_Model!$D$55,IF(N2411="Horror",Predictive_Model!$D$56,IF(N2411="Romance",Predictive_Model!$D$57,IF(N2411="Sci-Fi",Predictive_Model!$D$58,0)))))))))</f>
        <v>0.99986928013637277</v>
      </c>
      <c r="V2411" s="3" t="str">
        <f t="shared" si="376"/>
        <v>Critical</v>
      </c>
      <c r="W2411" s="6">
        <f t="shared" si="377"/>
        <v>8.99</v>
      </c>
      <c r="X2411" s="3" t="str">
        <f t="shared" si="378"/>
        <v>Priority 2</v>
      </c>
      <c r="Y2411" s="3" t="str">
        <f t="shared" si="379"/>
        <v>OK</v>
      </c>
    </row>
    <row r="2412" spans="1:25" x14ac:dyDescent="0.25">
      <c r="A2412" s="3" t="str">
        <f>Raw_Data!A2412</f>
        <v>225a3fb2-e273-4726-a0f3-0fea1aa6f0c9</v>
      </c>
      <c r="B2412" s="3">
        <f>Raw_Data!B2412</f>
        <v>59</v>
      </c>
      <c r="C2412" s="3" t="str">
        <f>Raw_Data!C2412</f>
        <v>Male</v>
      </c>
      <c r="D2412" s="3" t="str">
        <f>Raw_Data!D2412</f>
        <v>Basic</v>
      </c>
      <c r="E2412" s="3">
        <f>Raw_Data!E2412</f>
        <v>25</v>
      </c>
      <c r="F2412" s="3">
        <f>Raw_Data!F2412</f>
        <v>44</v>
      </c>
      <c r="G2412" s="3" t="str">
        <f>Raw_Data!G2412</f>
        <v>Asia</v>
      </c>
      <c r="H2412" s="3" t="str">
        <f>Raw_Data!H2412</f>
        <v>Tablet</v>
      </c>
      <c r="I2412" s="3">
        <f>Raw_Data!I2412</f>
        <v>8.99</v>
      </c>
      <c r="J2412" s="3">
        <f>Raw_Data!J2412</f>
        <v>0</v>
      </c>
      <c r="K2412" s="3" t="str">
        <f>Raw_Data!K2412</f>
        <v>Crypto</v>
      </c>
      <c r="L2412" s="3">
        <f>Raw_Data!L2412</f>
        <v>4</v>
      </c>
      <c r="M2412" s="3">
        <f>Raw_Data!M2412</f>
        <v>0.56000000000000005</v>
      </c>
      <c r="N2412" s="3" t="str">
        <f>Raw_Data!N2412</f>
        <v>Comedy</v>
      </c>
      <c r="O2412" s="3" t="str">
        <f t="shared" si="370"/>
        <v>55-70</v>
      </c>
      <c r="P2412" s="3" t="str">
        <f t="shared" si="371"/>
        <v>25-49h</v>
      </c>
      <c r="Q2412" s="3" t="str">
        <f t="shared" si="372"/>
        <v>22-45d</v>
      </c>
      <c r="R2412" s="3" t="str">
        <f t="shared" si="373"/>
        <v>Medium</v>
      </c>
      <c r="S2412" s="3" t="str">
        <f t="shared" si="374"/>
        <v>Low</v>
      </c>
      <c r="T2412" s="3" t="str">
        <f t="shared" si="375"/>
        <v>Active</v>
      </c>
      <c r="U2412" s="4">
        <f>1/(1+EXP(-(Predictive_Model!$B$5+((B2412-Predictive_Model!$B$20)/Predictive_Model!$C$20)*Predictive_Model!$D$20+((E2412-Predictive_Model!$B$21)/Predictive_Model!$C$21)*Predictive_Model!$D$21+((F2412-Predictive_Model!$B$22)/Predictive_Model!$C$22)*Predictive_Model!$D$22+((I2412-Predictive_Model!$B$23)/Predictive_Model!$C$23)*Predictive_Model!$D$23+((L2412-Predictive_Model!$B$24)/Predictive_Model!$C$24)*Predictive_Model!$D$24+((M2412-Predictive_Model!$B$25)/Predictive_Model!$C$25)*Predictive_Model!$D$25+IF(C2412="Male",Predictive_Model!$D$31,IF(C2412="Other",Predictive_Model!$D$32,0))+IF(D2412="Premium",Predictive_Model!$D$34,IF(D2412="Standard",Predictive_Model!$D$35,0))+IF(G2412="Asia",Predictive_Model!$D$37,IF(G2412="Europe",Predictive_Model!$D$38,IF(G2412="North America",Predictive_Model!$D$39,IF(G2412="Oceania",Predictive_Model!$D$40,IF(G2412="South America",Predictive_Model!$D$41,0)))))+IF(H2412="Laptop",Predictive_Model!$D$43,IF(H2412="Mobile",Predictive_Model!$D$44,IF(H2412="TV",Predictive_Model!$D$45,IF(H2412="Tablet",Predictive_Model!$D$46,0))))+IF(K2412="Crypto",Predictive_Model!$D$48,IF(K2412="Debit Card",Predictive_Model!$D$49,IF(K2412="Gift Card",Predictive_Model!$D$50,IF(K2412="PayPal",Predictive_Model!$D$51,0))))+IF(N2412="Comedy",Predictive_Model!$D$53,IF(N2412="Documentary",Predictive_Model!$D$54,IF(N2412="Drama",Predictive_Model!$D$55,IF(N2412="Horror",Predictive_Model!$D$56,IF(N2412="Romance",Predictive_Model!$D$57,IF(N2412="Sci-Fi",Predictive_Model!$D$58,0)))))))))</f>
        <v>0.61530147871945284</v>
      </c>
      <c r="V2412" s="3" t="str">
        <f t="shared" si="376"/>
        <v>High</v>
      </c>
      <c r="W2412" s="6">
        <f t="shared" si="377"/>
        <v>5.5315602936878809</v>
      </c>
      <c r="X2412" s="3" t="str">
        <f t="shared" si="378"/>
        <v>Priority 2</v>
      </c>
      <c r="Y2412" s="3" t="str">
        <f t="shared" si="379"/>
        <v>OK</v>
      </c>
    </row>
    <row r="2413" spans="1:25" x14ac:dyDescent="0.25">
      <c r="A2413" s="3" t="str">
        <f>Raw_Data!A2413</f>
        <v>bdfa953f-4810-434e-a574-205313689450</v>
      </c>
      <c r="B2413" s="3">
        <f>Raw_Data!B2413</f>
        <v>49</v>
      </c>
      <c r="C2413" s="3" t="str">
        <f>Raw_Data!C2413</f>
        <v>Female</v>
      </c>
      <c r="D2413" s="3" t="str">
        <f>Raw_Data!D2413</f>
        <v>Premium</v>
      </c>
      <c r="E2413" s="3">
        <f>Raw_Data!E2413</f>
        <v>14.39</v>
      </c>
      <c r="F2413" s="3">
        <f>Raw_Data!F2413</f>
        <v>48</v>
      </c>
      <c r="G2413" s="3" t="str">
        <f>Raw_Data!G2413</f>
        <v>Asia</v>
      </c>
      <c r="H2413" s="3" t="str">
        <f>Raw_Data!H2413</f>
        <v>Desktop</v>
      </c>
      <c r="I2413" s="3">
        <f>Raw_Data!I2413</f>
        <v>17.989999999999998</v>
      </c>
      <c r="J2413" s="3">
        <f>Raw_Data!J2413</f>
        <v>1</v>
      </c>
      <c r="K2413" s="3" t="str">
        <f>Raw_Data!K2413</f>
        <v>Gift Card</v>
      </c>
      <c r="L2413" s="3">
        <f>Raw_Data!L2413</f>
        <v>1</v>
      </c>
      <c r="M2413" s="3">
        <f>Raw_Data!M2413</f>
        <v>0.28999999999999998</v>
      </c>
      <c r="N2413" s="3" t="str">
        <f>Raw_Data!N2413</f>
        <v>Action</v>
      </c>
      <c r="O2413" s="3" t="str">
        <f t="shared" si="370"/>
        <v>45-54</v>
      </c>
      <c r="P2413" s="3" t="str">
        <f t="shared" si="371"/>
        <v>10-24h</v>
      </c>
      <c r="Q2413" s="3" t="str">
        <f t="shared" si="372"/>
        <v>46-60d</v>
      </c>
      <c r="R2413" s="3" t="str">
        <f t="shared" si="373"/>
        <v>Medium</v>
      </c>
      <c r="S2413" s="3" t="str">
        <f t="shared" si="374"/>
        <v>High</v>
      </c>
      <c r="T2413" s="3" t="str">
        <f t="shared" si="375"/>
        <v>Churned</v>
      </c>
      <c r="U2413" s="4">
        <f>1/(1+EXP(-(Predictive_Model!$B$5+((B2413-Predictive_Model!$B$20)/Predictive_Model!$C$20)*Predictive_Model!$D$20+((E2413-Predictive_Model!$B$21)/Predictive_Model!$C$21)*Predictive_Model!$D$21+((F2413-Predictive_Model!$B$22)/Predictive_Model!$C$22)*Predictive_Model!$D$22+((I2413-Predictive_Model!$B$23)/Predictive_Model!$C$23)*Predictive_Model!$D$23+((L2413-Predictive_Model!$B$24)/Predictive_Model!$C$24)*Predictive_Model!$D$24+((M2413-Predictive_Model!$B$25)/Predictive_Model!$C$25)*Predictive_Model!$D$25+IF(C2413="Male",Predictive_Model!$D$31,IF(C2413="Other",Predictive_Model!$D$32,0))+IF(D2413="Premium",Predictive_Model!$D$34,IF(D2413="Standard",Predictive_Model!$D$35,0))+IF(G2413="Asia",Predictive_Model!$D$37,IF(G2413="Europe",Predictive_Model!$D$38,IF(G2413="North America",Predictive_Model!$D$39,IF(G2413="Oceania",Predictive_Model!$D$40,IF(G2413="South America",Predictive_Model!$D$41,0)))))+IF(H2413="Laptop",Predictive_Model!$D$43,IF(H2413="Mobile",Predictive_Model!$D$44,IF(H2413="TV",Predictive_Model!$D$45,IF(H2413="Tablet",Predictive_Model!$D$46,0))))+IF(K2413="Crypto",Predictive_Model!$D$48,IF(K2413="Debit Card",Predictive_Model!$D$49,IF(K2413="Gift Card",Predictive_Model!$D$50,IF(K2413="PayPal",Predictive_Model!$D$51,0))))+IF(N2413="Comedy",Predictive_Model!$D$53,IF(N2413="Documentary",Predictive_Model!$D$54,IF(N2413="Drama",Predictive_Model!$D$55,IF(N2413="Horror",Predictive_Model!$D$56,IF(N2413="Romance",Predictive_Model!$D$57,IF(N2413="Sci-Fi",Predictive_Model!$D$58,0)))))))))</f>
        <v>0.96409899794896081</v>
      </c>
      <c r="V2413" s="3" t="str">
        <f t="shared" si="376"/>
        <v>Critical</v>
      </c>
      <c r="W2413" s="6">
        <f t="shared" si="377"/>
        <v>17.989999999999998</v>
      </c>
      <c r="X2413" s="3" t="str">
        <f t="shared" si="378"/>
        <v>Priority 1</v>
      </c>
      <c r="Y2413" s="3" t="str">
        <f t="shared" si="379"/>
        <v>OK</v>
      </c>
    </row>
    <row r="2414" spans="1:25" x14ac:dyDescent="0.25">
      <c r="A2414" s="3" t="str">
        <f>Raw_Data!A2414</f>
        <v>9f3553ad-d5b2-4d08-85f8-1560403a619d</v>
      </c>
      <c r="B2414" s="3">
        <f>Raw_Data!B2414</f>
        <v>29</v>
      </c>
      <c r="C2414" s="3" t="str">
        <f>Raw_Data!C2414</f>
        <v>Male</v>
      </c>
      <c r="D2414" s="3" t="str">
        <f>Raw_Data!D2414</f>
        <v>Premium</v>
      </c>
      <c r="E2414" s="3">
        <f>Raw_Data!E2414</f>
        <v>0.69</v>
      </c>
      <c r="F2414" s="3">
        <f>Raw_Data!F2414</f>
        <v>41</v>
      </c>
      <c r="G2414" s="3" t="str">
        <f>Raw_Data!G2414</f>
        <v>Oceania</v>
      </c>
      <c r="H2414" s="3" t="str">
        <f>Raw_Data!H2414</f>
        <v>Tablet</v>
      </c>
      <c r="I2414" s="3">
        <f>Raw_Data!I2414</f>
        <v>17.989999999999998</v>
      </c>
      <c r="J2414" s="3">
        <f>Raw_Data!J2414</f>
        <v>1</v>
      </c>
      <c r="K2414" s="3" t="str">
        <f>Raw_Data!K2414</f>
        <v>Debit Card</v>
      </c>
      <c r="L2414" s="3">
        <f>Raw_Data!L2414</f>
        <v>5</v>
      </c>
      <c r="M2414" s="3">
        <f>Raw_Data!M2414</f>
        <v>0.02</v>
      </c>
      <c r="N2414" s="3" t="str">
        <f>Raw_Data!N2414</f>
        <v>Action</v>
      </c>
      <c r="O2414" s="3" t="str">
        <f t="shared" si="370"/>
        <v>25-34</v>
      </c>
      <c r="P2414" s="3" t="str">
        <f t="shared" si="371"/>
        <v>&lt;10h</v>
      </c>
      <c r="Q2414" s="3" t="str">
        <f t="shared" si="372"/>
        <v>22-45d</v>
      </c>
      <c r="R2414" s="3" t="str">
        <f t="shared" si="373"/>
        <v>Medium</v>
      </c>
      <c r="S2414" s="3" t="str">
        <f t="shared" si="374"/>
        <v>High</v>
      </c>
      <c r="T2414" s="3" t="str">
        <f t="shared" si="375"/>
        <v>Churned</v>
      </c>
      <c r="U2414" s="4">
        <f>1/(1+EXP(-(Predictive_Model!$B$5+((B2414-Predictive_Model!$B$20)/Predictive_Model!$C$20)*Predictive_Model!$D$20+((E2414-Predictive_Model!$B$21)/Predictive_Model!$C$21)*Predictive_Model!$D$21+((F2414-Predictive_Model!$B$22)/Predictive_Model!$C$22)*Predictive_Model!$D$22+((I2414-Predictive_Model!$B$23)/Predictive_Model!$C$23)*Predictive_Model!$D$23+((L2414-Predictive_Model!$B$24)/Predictive_Model!$C$24)*Predictive_Model!$D$24+((M2414-Predictive_Model!$B$25)/Predictive_Model!$C$25)*Predictive_Model!$D$25+IF(C2414="Male",Predictive_Model!$D$31,IF(C2414="Other",Predictive_Model!$D$32,0))+IF(D2414="Premium",Predictive_Model!$D$34,IF(D2414="Standard",Predictive_Model!$D$35,0))+IF(G2414="Asia",Predictive_Model!$D$37,IF(G2414="Europe",Predictive_Model!$D$38,IF(G2414="North America",Predictive_Model!$D$39,IF(G2414="Oceania",Predictive_Model!$D$40,IF(G2414="South America",Predictive_Model!$D$41,0)))))+IF(H2414="Laptop",Predictive_Model!$D$43,IF(H2414="Mobile",Predictive_Model!$D$44,IF(H2414="TV",Predictive_Model!$D$45,IF(H2414="Tablet",Predictive_Model!$D$46,0))))+IF(K2414="Crypto",Predictive_Model!$D$48,IF(K2414="Debit Card",Predictive_Model!$D$49,IF(K2414="Gift Card",Predictive_Model!$D$50,IF(K2414="PayPal",Predictive_Model!$D$51,0))))+IF(N2414="Comedy",Predictive_Model!$D$53,IF(N2414="Documentary",Predictive_Model!$D$54,IF(N2414="Drama",Predictive_Model!$D$55,IF(N2414="Horror",Predictive_Model!$D$56,IF(N2414="Romance",Predictive_Model!$D$57,IF(N2414="Sci-Fi",Predictive_Model!$D$58,0)))))))))</f>
        <v>0.99339878904747303</v>
      </c>
      <c r="V2414" s="3" t="str">
        <f t="shared" si="376"/>
        <v>Critical</v>
      </c>
      <c r="W2414" s="6">
        <f t="shared" si="377"/>
        <v>17.989999999999998</v>
      </c>
      <c r="X2414" s="3" t="str">
        <f t="shared" si="378"/>
        <v>Priority 1</v>
      </c>
      <c r="Y2414" s="3" t="str">
        <f t="shared" si="379"/>
        <v>OK</v>
      </c>
    </row>
    <row r="2415" spans="1:25" x14ac:dyDescent="0.25">
      <c r="A2415" s="3" t="str">
        <f>Raw_Data!A2415</f>
        <v>11ea4551-84fd-4d94-b679-4a8f5d4fd69a</v>
      </c>
      <c r="B2415" s="3">
        <f>Raw_Data!B2415</f>
        <v>53</v>
      </c>
      <c r="C2415" s="3" t="str">
        <f>Raw_Data!C2415</f>
        <v>Female</v>
      </c>
      <c r="D2415" s="3" t="str">
        <f>Raw_Data!D2415</f>
        <v>Basic</v>
      </c>
      <c r="E2415" s="3">
        <f>Raw_Data!E2415</f>
        <v>10.96</v>
      </c>
      <c r="F2415" s="3">
        <f>Raw_Data!F2415</f>
        <v>15</v>
      </c>
      <c r="G2415" s="3" t="str">
        <f>Raw_Data!G2415</f>
        <v>South America</v>
      </c>
      <c r="H2415" s="3" t="str">
        <f>Raw_Data!H2415</f>
        <v>TV</v>
      </c>
      <c r="I2415" s="3">
        <f>Raw_Data!I2415</f>
        <v>8.99</v>
      </c>
      <c r="J2415" s="3">
        <f>Raw_Data!J2415</f>
        <v>0</v>
      </c>
      <c r="K2415" s="3" t="str">
        <f>Raw_Data!K2415</f>
        <v>PayPal</v>
      </c>
      <c r="L2415" s="3">
        <f>Raw_Data!L2415</f>
        <v>2</v>
      </c>
      <c r="M2415" s="3">
        <f>Raw_Data!M2415</f>
        <v>0.69</v>
      </c>
      <c r="N2415" s="3" t="str">
        <f>Raw_Data!N2415</f>
        <v>Comedy</v>
      </c>
      <c r="O2415" s="3" t="str">
        <f t="shared" si="370"/>
        <v>45-54</v>
      </c>
      <c r="P2415" s="3" t="str">
        <f t="shared" si="371"/>
        <v>10-24h</v>
      </c>
      <c r="Q2415" s="3" t="str">
        <f t="shared" si="372"/>
        <v>8-21d</v>
      </c>
      <c r="R2415" s="3" t="str">
        <f t="shared" si="373"/>
        <v>Medium</v>
      </c>
      <c r="S2415" s="3" t="str">
        <f t="shared" si="374"/>
        <v>Low</v>
      </c>
      <c r="T2415" s="3" t="str">
        <f t="shared" si="375"/>
        <v>Active</v>
      </c>
      <c r="U2415" s="4">
        <f>1/(1+EXP(-(Predictive_Model!$B$5+((B2415-Predictive_Model!$B$20)/Predictive_Model!$C$20)*Predictive_Model!$D$20+((E2415-Predictive_Model!$B$21)/Predictive_Model!$C$21)*Predictive_Model!$D$21+((F2415-Predictive_Model!$B$22)/Predictive_Model!$C$22)*Predictive_Model!$D$22+((I2415-Predictive_Model!$B$23)/Predictive_Model!$C$23)*Predictive_Model!$D$23+((L2415-Predictive_Model!$B$24)/Predictive_Model!$C$24)*Predictive_Model!$D$24+((M2415-Predictive_Model!$B$25)/Predictive_Model!$C$25)*Predictive_Model!$D$25+IF(C2415="Male",Predictive_Model!$D$31,IF(C2415="Other",Predictive_Model!$D$32,0))+IF(D2415="Premium",Predictive_Model!$D$34,IF(D2415="Standard",Predictive_Model!$D$35,0))+IF(G2415="Asia",Predictive_Model!$D$37,IF(G2415="Europe",Predictive_Model!$D$38,IF(G2415="North America",Predictive_Model!$D$39,IF(G2415="Oceania",Predictive_Model!$D$40,IF(G2415="South America",Predictive_Model!$D$41,0)))))+IF(H2415="Laptop",Predictive_Model!$D$43,IF(H2415="Mobile",Predictive_Model!$D$44,IF(H2415="TV",Predictive_Model!$D$45,IF(H2415="Tablet",Predictive_Model!$D$46,0))))+IF(K2415="Crypto",Predictive_Model!$D$48,IF(K2415="Debit Card",Predictive_Model!$D$49,IF(K2415="Gift Card",Predictive_Model!$D$50,IF(K2415="PayPal",Predictive_Model!$D$51,0))))+IF(N2415="Comedy",Predictive_Model!$D$53,IF(N2415="Documentary",Predictive_Model!$D$54,IF(N2415="Drama",Predictive_Model!$D$55,IF(N2415="Horror",Predictive_Model!$D$56,IF(N2415="Romance",Predictive_Model!$D$57,IF(N2415="Sci-Fi",Predictive_Model!$D$58,0)))))))))</f>
        <v>0.71440541773421307</v>
      </c>
      <c r="V2415" s="3" t="str">
        <f t="shared" si="376"/>
        <v>High</v>
      </c>
      <c r="W2415" s="6">
        <f t="shared" si="377"/>
        <v>6.4225047054305753</v>
      </c>
      <c r="X2415" s="3" t="str">
        <f t="shared" si="378"/>
        <v>Monitor</v>
      </c>
      <c r="Y2415" s="3" t="str">
        <f t="shared" si="379"/>
        <v>OK</v>
      </c>
    </row>
    <row r="2416" spans="1:25" x14ac:dyDescent="0.25">
      <c r="A2416" s="3" t="str">
        <f>Raw_Data!A2416</f>
        <v>6a2c245c-1c2b-4aab-8133-182c39000b3a</v>
      </c>
      <c r="B2416" s="3">
        <f>Raw_Data!B2416</f>
        <v>56</v>
      </c>
      <c r="C2416" s="3" t="str">
        <f>Raw_Data!C2416</f>
        <v>Male</v>
      </c>
      <c r="D2416" s="3" t="str">
        <f>Raw_Data!D2416</f>
        <v>Basic</v>
      </c>
      <c r="E2416" s="3">
        <f>Raw_Data!E2416</f>
        <v>14.36</v>
      </c>
      <c r="F2416" s="3">
        <f>Raw_Data!F2416</f>
        <v>21</v>
      </c>
      <c r="G2416" s="3" t="str">
        <f>Raw_Data!G2416</f>
        <v>South America</v>
      </c>
      <c r="H2416" s="3" t="str">
        <f>Raw_Data!H2416</f>
        <v>Tablet</v>
      </c>
      <c r="I2416" s="3">
        <f>Raw_Data!I2416</f>
        <v>8.99</v>
      </c>
      <c r="J2416" s="3">
        <f>Raw_Data!J2416</f>
        <v>0</v>
      </c>
      <c r="K2416" s="3" t="str">
        <f>Raw_Data!K2416</f>
        <v>Crypto</v>
      </c>
      <c r="L2416" s="3">
        <f>Raw_Data!L2416</f>
        <v>1</v>
      </c>
      <c r="M2416" s="3">
        <f>Raw_Data!M2416</f>
        <v>0.65</v>
      </c>
      <c r="N2416" s="3" t="str">
        <f>Raw_Data!N2416</f>
        <v>Romance</v>
      </c>
      <c r="O2416" s="3" t="str">
        <f t="shared" si="370"/>
        <v>55-70</v>
      </c>
      <c r="P2416" s="3" t="str">
        <f t="shared" si="371"/>
        <v>10-24h</v>
      </c>
      <c r="Q2416" s="3" t="str">
        <f t="shared" si="372"/>
        <v>8-21d</v>
      </c>
      <c r="R2416" s="3" t="str">
        <f t="shared" si="373"/>
        <v>Medium</v>
      </c>
      <c r="S2416" s="3" t="str">
        <f t="shared" si="374"/>
        <v>Low</v>
      </c>
      <c r="T2416" s="3" t="str">
        <f t="shared" si="375"/>
        <v>Active</v>
      </c>
      <c r="U2416" s="4">
        <f>1/(1+EXP(-(Predictive_Model!$B$5+((B2416-Predictive_Model!$B$20)/Predictive_Model!$C$20)*Predictive_Model!$D$20+((E2416-Predictive_Model!$B$21)/Predictive_Model!$C$21)*Predictive_Model!$D$21+((F2416-Predictive_Model!$B$22)/Predictive_Model!$C$22)*Predictive_Model!$D$22+((I2416-Predictive_Model!$B$23)/Predictive_Model!$C$23)*Predictive_Model!$D$23+((L2416-Predictive_Model!$B$24)/Predictive_Model!$C$24)*Predictive_Model!$D$24+((M2416-Predictive_Model!$B$25)/Predictive_Model!$C$25)*Predictive_Model!$D$25+IF(C2416="Male",Predictive_Model!$D$31,IF(C2416="Other",Predictive_Model!$D$32,0))+IF(D2416="Premium",Predictive_Model!$D$34,IF(D2416="Standard",Predictive_Model!$D$35,0))+IF(G2416="Asia",Predictive_Model!$D$37,IF(G2416="Europe",Predictive_Model!$D$38,IF(G2416="North America",Predictive_Model!$D$39,IF(G2416="Oceania",Predictive_Model!$D$40,IF(G2416="South America",Predictive_Model!$D$41,0)))))+IF(H2416="Laptop",Predictive_Model!$D$43,IF(H2416="Mobile",Predictive_Model!$D$44,IF(H2416="TV",Predictive_Model!$D$45,IF(H2416="Tablet",Predictive_Model!$D$46,0))))+IF(K2416="Crypto",Predictive_Model!$D$48,IF(K2416="Debit Card",Predictive_Model!$D$49,IF(K2416="Gift Card",Predictive_Model!$D$50,IF(K2416="PayPal",Predictive_Model!$D$51,0))))+IF(N2416="Comedy",Predictive_Model!$D$53,IF(N2416="Documentary",Predictive_Model!$D$54,IF(N2416="Drama",Predictive_Model!$D$55,IF(N2416="Horror",Predictive_Model!$D$56,IF(N2416="Romance",Predictive_Model!$D$57,IF(N2416="Sci-Fi",Predictive_Model!$D$58,0)))))))))</f>
        <v>0.96071089875780247</v>
      </c>
      <c r="V2416" s="3" t="str">
        <f t="shared" si="376"/>
        <v>Critical</v>
      </c>
      <c r="W2416" s="6">
        <f t="shared" si="377"/>
        <v>8.6367909798326448</v>
      </c>
      <c r="X2416" s="3" t="str">
        <f t="shared" si="378"/>
        <v>Priority 2</v>
      </c>
      <c r="Y2416" s="3" t="str">
        <f t="shared" si="379"/>
        <v>OK</v>
      </c>
    </row>
    <row r="2417" spans="1:25" x14ac:dyDescent="0.25">
      <c r="A2417" s="3" t="str">
        <f>Raw_Data!A2417</f>
        <v>435ccceb-38f8-40a8-86eb-7629bd3d9c54</v>
      </c>
      <c r="B2417" s="3">
        <f>Raw_Data!B2417</f>
        <v>56</v>
      </c>
      <c r="C2417" s="3" t="str">
        <f>Raw_Data!C2417</f>
        <v>Male</v>
      </c>
      <c r="D2417" s="3" t="str">
        <f>Raw_Data!D2417</f>
        <v>Basic</v>
      </c>
      <c r="E2417" s="3">
        <f>Raw_Data!E2417</f>
        <v>3.26</v>
      </c>
      <c r="F2417" s="3">
        <f>Raw_Data!F2417</f>
        <v>20</v>
      </c>
      <c r="G2417" s="3" t="str">
        <f>Raw_Data!G2417</f>
        <v>North America</v>
      </c>
      <c r="H2417" s="3" t="str">
        <f>Raw_Data!H2417</f>
        <v>Laptop</v>
      </c>
      <c r="I2417" s="3">
        <f>Raw_Data!I2417</f>
        <v>8.99</v>
      </c>
      <c r="J2417" s="3">
        <f>Raw_Data!J2417</f>
        <v>1</v>
      </c>
      <c r="K2417" s="3" t="str">
        <f>Raw_Data!K2417</f>
        <v>PayPal</v>
      </c>
      <c r="L2417" s="3">
        <f>Raw_Data!L2417</f>
        <v>3</v>
      </c>
      <c r="M2417" s="3">
        <f>Raw_Data!M2417</f>
        <v>0.16</v>
      </c>
      <c r="N2417" s="3" t="str">
        <f>Raw_Data!N2417</f>
        <v>Comedy</v>
      </c>
      <c r="O2417" s="3" t="str">
        <f t="shared" si="370"/>
        <v>55-70</v>
      </c>
      <c r="P2417" s="3" t="str">
        <f t="shared" si="371"/>
        <v>&lt;10h</v>
      </c>
      <c r="Q2417" s="3" t="str">
        <f t="shared" si="372"/>
        <v>8-21d</v>
      </c>
      <c r="R2417" s="3" t="str">
        <f t="shared" si="373"/>
        <v>Medium</v>
      </c>
      <c r="S2417" s="3" t="str">
        <f t="shared" si="374"/>
        <v>Low</v>
      </c>
      <c r="T2417" s="3" t="str">
        <f t="shared" si="375"/>
        <v>Churned</v>
      </c>
      <c r="U2417" s="4">
        <f>1/(1+EXP(-(Predictive_Model!$B$5+((B2417-Predictive_Model!$B$20)/Predictive_Model!$C$20)*Predictive_Model!$D$20+((E2417-Predictive_Model!$B$21)/Predictive_Model!$C$21)*Predictive_Model!$D$21+((F2417-Predictive_Model!$B$22)/Predictive_Model!$C$22)*Predictive_Model!$D$22+((I2417-Predictive_Model!$B$23)/Predictive_Model!$C$23)*Predictive_Model!$D$23+((L2417-Predictive_Model!$B$24)/Predictive_Model!$C$24)*Predictive_Model!$D$24+((M2417-Predictive_Model!$B$25)/Predictive_Model!$C$25)*Predictive_Model!$D$25+IF(C2417="Male",Predictive_Model!$D$31,IF(C2417="Other",Predictive_Model!$D$32,0))+IF(D2417="Premium",Predictive_Model!$D$34,IF(D2417="Standard",Predictive_Model!$D$35,0))+IF(G2417="Asia",Predictive_Model!$D$37,IF(G2417="Europe",Predictive_Model!$D$38,IF(G2417="North America",Predictive_Model!$D$39,IF(G2417="Oceania",Predictive_Model!$D$40,IF(G2417="South America",Predictive_Model!$D$41,0)))))+IF(H2417="Laptop",Predictive_Model!$D$43,IF(H2417="Mobile",Predictive_Model!$D$44,IF(H2417="TV",Predictive_Model!$D$45,IF(H2417="Tablet",Predictive_Model!$D$46,0))))+IF(K2417="Crypto",Predictive_Model!$D$48,IF(K2417="Debit Card",Predictive_Model!$D$49,IF(K2417="Gift Card",Predictive_Model!$D$50,IF(K2417="PayPal",Predictive_Model!$D$51,0))))+IF(N2417="Comedy",Predictive_Model!$D$53,IF(N2417="Documentary",Predictive_Model!$D$54,IF(N2417="Drama",Predictive_Model!$D$55,IF(N2417="Horror",Predictive_Model!$D$56,IF(N2417="Romance",Predictive_Model!$D$57,IF(N2417="Sci-Fi",Predictive_Model!$D$58,0)))))))))</f>
        <v>0.98583396918029464</v>
      </c>
      <c r="V2417" s="3" t="str">
        <f t="shared" si="376"/>
        <v>Critical</v>
      </c>
      <c r="W2417" s="6">
        <f t="shared" si="377"/>
        <v>8.99</v>
      </c>
      <c r="X2417" s="3" t="str">
        <f t="shared" si="378"/>
        <v>Priority 2</v>
      </c>
      <c r="Y2417" s="3" t="str">
        <f t="shared" si="379"/>
        <v>OK</v>
      </c>
    </row>
    <row r="2418" spans="1:25" x14ac:dyDescent="0.25">
      <c r="A2418" s="3" t="str">
        <f>Raw_Data!A2418</f>
        <v>437ee4e8-fc39-4e80-99a5-3e8aa461522a</v>
      </c>
      <c r="B2418" s="3">
        <f>Raw_Data!B2418</f>
        <v>68</v>
      </c>
      <c r="C2418" s="3" t="str">
        <f>Raw_Data!C2418</f>
        <v>Male</v>
      </c>
      <c r="D2418" s="3" t="str">
        <f>Raw_Data!D2418</f>
        <v>Standard</v>
      </c>
      <c r="E2418" s="3">
        <f>Raw_Data!E2418</f>
        <v>24.08</v>
      </c>
      <c r="F2418" s="3">
        <f>Raw_Data!F2418</f>
        <v>58</v>
      </c>
      <c r="G2418" s="3" t="str">
        <f>Raw_Data!G2418</f>
        <v>South America</v>
      </c>
      <c r="H2418" s="3" t="str">
        <f>Raw_Data!H2418</f>
        <v>Laptop</v>
      </c>
      <c r="I2418" s="3">
        <f>Raw_Data!I2418</f>
        <v>13.99</v>
      </c>
      <c r="J2418" s="3">
        <f>Raw_Data!J2418</f>
        <v>0</v>
      </c>
      <c r="K2418" s="3" t="str">
        <f>Raw_Data!K2418</f>
        <v>Gift Card</v>
      </c>
      <c r="L2418" s="3">
        <f>Raw_Data!L2418</f>
        <v>2</v>
      </c>
      <c r="M2418" s="3">
        <f>Raw_Data!M2418</f>
        <v>0.41</v>
      </c>
      <c r="N2418" s="3" t="str">
        <f>Raw_Data!N2418</f>
        <v>Comedy</v>
      </c>
      <c r="O2418" s="3" t="str">
        <f t="shared" si="370"/>
        <v>55-70</v>
      </c>
      <c r="P2418" s="3" t="str">
        <f t="shared" si="371"/>
        <v>10-24h</v>
      </c>
      <c r="Q2418" s="3" t="str">
        <f t="shared" si="372"/>
        <v>46-60d</v>
      </c>
      <c r="R2418" s="3" t="str">
        <f t="shared" si="373"/>
        <v>Medium</v>
      </c>
      <c r="S2418" s="3" t="str">
        <f t="shared" si="374"/>
        <v>Mid</v>
      </c>
      <c r="T2418" s="3" t="str">
        <f t="shared" si="375"/>
        <v>Active</v>
      </c>
      <c r="U2418" s="4">
        <f>1/(1+EXP(-(Predictive_Model!$B$5+((B2418-Predictive_Model!$B$20)/Predictive_Model!$C$20)*Predictive_Model!$D$20+((E2418-Predictive_Model!$B$21)/Predictive_Model!$C$21)*Predictive_Model!$D$21+((F2418-Predictive_Model!$B$22)/Predictive_Model!$C$22)*Predictive_Model!$D$22+((I2418-Predictive_Model!$B$23)/Predictive_Model!$C$23)*Predictive_Model!$D$23+((L2418-Predictive_Model!$B$24)/Predictive_Model!$C$24)*Predictive_Model!$D$24+((M2418-Predictive_Model!$B$25)/Predictive_Model!$C$25)*Predictive_Model!$D$25+IF(C2418="Male",Predictive_Model!$D$31,IF(C2418="Other",Predictive_Model!$D$32,0))+IF(D2418="Premium",Predictive_Model!$D$34,IF(D2418="Standard",Predictive_Model!$D$35,0))+IF(G2418="Asia",Predictive_Model!$D$37,IF(G2418="Europe",Predictive_Model!$D$38,IF(G2418="North America",Predictive_Model!$D$39,IF(G2418="Oceania",Predictive_Model!$D$40,IF(G2418="South America",Predictive_Model!$D$41,0)))))+IF(H2418="Laptop",Predictive_Model!$D$43,IF(H2418="Mobile",Predictive_Model!$D$44,IF(H2418="TV",Predictive_Model!$D$45,IF(H2418="Tablet",Predictive_Model!$D$46,0))))+IF(K2418="Crypto",Predictive_Model!$D$48,IF(K2418="Debit Card",Predictive_Model!$D$49,IF(K2418="Gift Card",Predictive_Model!$D$50,IF(K2418="PayPal",Predictive_Model!$D$51,0))))+IF(N2418="Comedy",Predictive_Model!$D$53,IF(N2418="Documentary",Predictive_Model!$D$54,IF(N2418="Drama",Predictive_Model!$D$55,IF(N2418="Horror",Predictive_Model!$D$56,IF(N2418="Romance",Predictive_Model!$D$57,IF(N2418="Sci-Fi",Predictive_Model!$D$58,0)))))))))</f>
        <v>0.91555113284135337</v>
      </c>
      <c r="V2418" s="3" t="str">
        <f t="shared" si="376"/>
        <v>Critical</v>
      </c>
      <c r="W2418" s="6">
        <f t="shared" si="377"/>
        <v>12.808560348450534</v>
      </c>
      <c r="X2418" s="3" t="str">
        <f t="shared" si="378"/>
        <v>Priority 2</v>
      </c>
      <c r="Y2418" s="3" t="str">
        <f t="shared" si="379"/>
        <v>OK</v>
      </c>
    </row>
    <row r="2419" spans="1:25" x14ac:dyDescent="0.25">
      <c r="A2419" s="3" t="str">
        <f>Raw_Data!A2419</f>
        <v>3a541439-f431-4fbc-9f60-8434d47eaae8</v>
      </c>
      <c r="B2419" s="3">
        <f>Raw_Data!B2419</f>
        <v>62</v>
      </c>
      <c r="C2419" s="3" t="str">
        <f>Raw_Data!C2419</f>
        <v>Other</v>
      </c>
      <c r="D2419" s="3" t="str">
        <f>Raw_Data!D2419</f>
        <v>Premium</v>
      </c>
      <c r="E2419" s="3">
        <f>Raw_Data!E2419</f>
        <v>7.68</v>
      </c>
      <c r="F2419" s="3">
        <f>Raw_Data!F2419</f>
        <v>56</v>
      </c>
      <c r="G2419" s="3" t="str">
        <f>Raw_Data!G2419</f>
        <v>Europe</v>
      </c>
      <c r="H2419" s="3" t="str">
        <f>Raw_Data!H2419</f>
        <v>Laptop</v>
      </c>
      <c r="I2419" s="3">
        <f>Raw_Data!I2419</f>
        <v>17.989999999999998</v>
      </c>
      <c r="J2419" s="3">
        <f>Raw_Data!J2419</f>
        <v>1</v>
      </c>
      <c r="K2419" s="3" t="str">
        <f>Raw_Data!K2419</f>
        <v>PayPal</v>
      </c>
      <c r="L2419" s="3">
        <f>Raw_Data!L2419</f>
        <v>2</v>
      </c>
      <c r="M2419" s="3">
        <f>Raw_Data!M2419</f>
        <v>0.13</v>
      </c>
      <c r="N2419" s="3" t="str">
        <f>Raw_Data!N2419</f>
        <v>Horror</v>
      </c>
      <c r="O2419" s="3" t="str">
        <f t="shared" si="370"/>
        <v>55-70</v>
      </c>
      <c r="P2419" s="3" t="str">
        <f t="shared" si="371"/>
        <v>&lt;10h</v>
      </c>
      <c r="Q2419" s="3" t="str">
        <f t="shared" si="372"/>
        <v>46-60d</v>
      </c>
      <c r="R2419" s="3" t="str">
        <f t="shared" si="373"/>
        <v>Low</v>
      </c>
      <c r="S2419" s="3" t="str">
        <f t="shared" si="374"/>
        <v>High</v>
      </c>
      <c r="T2419" s="3" t="str">
        <f t="shared" si="375"/>
        <v>Churned</v>
      </c>
      <c r="U2419" s="4">
        <f>1/(1+EXP(-(Predictive_Model!$B$5+((B2419-Predictive_Model!$B$20)/Predictive_Model!$C$20)*Predictive_Model!$D$20+((E2419-Predictive_Model!$B$21)/Predictive_Model!$C$21)*Predictive_Model!$D$21+((F2419-Predictive_Model!$B$22)/Predictive_Model!$C$22)*Predictive_Model!$D$22+((I2419-Predictive_Model!$B$23)/Predictive_Model!$C$23)*Predictive_Model!$D$23+((L2419-Predictive_Model!$B$24)/Predictive_Model!$C$24)*Predictive_Model!$D$24+((M2419-Predictive_Model!$B$25)/Predictive_Model!$C$25)*Predictive_Model!$D$25+IF(C2419="Male",Predictive_Model!$D$31,IF(C2419="Other",Predictive_Model!$D$32,0))+IF(D2419="Premium",Predictive_Model!$D$34,IF(D2419="Standard",Predictive_Model!$D$35,0))+IF(G2419="Asia",Predictive_Model!$D$37,IF(G2419="Europe",Predictive_Model!$D$38,IF(G2419="North America",Predictive_Model!$D$39,IF(G2419="Oceania",Predictive_Model!$D$40,IF(G2419="South America",Predictive_Model!$D$41,0)))))+IF(H2419="Laptop",Predictive_Model!$D$43,IF(H2419="Mobile",Predictive_Model!$D$44,IF(H2419="TV",Predictive_Model!$D$45,IF(H2419="Tablet",Predictive_Model!$D$46,0))))+IF(K2419="Crypto",Predictive_Model!$D$48,IF(K2419="Debit Card",Predictive_Model!$D$49,IF(K2419="Gift Card",Predictive_Model!$D$50,IF(K2419="PayPal",Predictive_Model!$D$51,0))))+IF(N2419="Comedy",Predictive_Model!$D$53,IF(N2419="Documentary",Predictive_Model!$D$54,IF(N2419="Drama",Predictive_Model!$D$55,IF(N2419="Horror",Predictive_Model!$D$56,IF(N2419="Romance",Predictive_Model!$D$57,IF(N2419="Sci-Fi",Predictive_Model!$D$58,0)))))))))</f>
        <v>0.9958567623961998</v>
      </c>
      <c r="V2419" s="3" t="str">
        <f t="shared" si="376"/>
        <v>Critical</v>
      </c>
      <c r="W2419" s="6">
        <f t="shared" si="377"/>
        <v>17.989999999999998</v>
      </c>
      <c r="X2419" s="3" t="str">
        <f t="shared" si="378"/>
        <v>Priority 1</v>
      </c>
      <c r="Y2419" s="3" t="str">
        <f t="shared" si="379"/>
        <v>OK</v>
      </c>
    </row>
    <row r="2420" spans="1:25" x14ac:dyDescent="0.25">
      <c r="A2420" s="3" t="str">
        <f>Raw_Data!A2420</f>
        <v>28c544f1-3e87-4ae2-bd03-8bb94284b82c</v>
      </c>
      <c r="B2420" s="3">
        <f>Raw_Data!B2420</f>
        <v>26</v>
      </c>
      <c r="C2420" s="3" t="str">
        <f>Raw_Data!C2420</f>
        <v>Male</v>
      </c>
      <c r="D2420" s="3" t="str">
        <f>Raw_Data!D2420</f>
        <v>Standard</v>
      </c>
      <c r="E2420" s="3">
        <f>Raw_Data!E2420</f>
        <v>67.5</v>
      </c>
      <c r="F2420" s="3">
        <f>Raw_Data!F2420</f>
        <v>29</v>
      </c>
      <c r="G2420" s="3" t="str">
        <f>Raw_Data!G2420</f>
        <v>South America</v>
      </c>
      <c r="H2420" s="3" t="str">
        <f>Raw_Data!H2420</f>
        <v>Mobile</v>
      </c>
      <c r="I2420" s="3">
        <f>Raw_Data!I2420</f>
        <v>13.99</v>
      </c>
      <c r="J2420" s="3">
        <f>Raw_Data!J2420</f>
        <v>0</v>
      </c>
      <c r="K2420" s="3" t="str">
        <f>Raw_Data!K2420</f>
        <v>PayPal</v>
      </c>
      <c r="L2420" s="3">
        <f>Raw_Data!L2420</f>
        <v>4</v>
      </c>
      <c r="M2420" s="3">
        <f>Raw_Data!M2420</f>
        <v>2.25</v>
      </c>
      <c r="N2420" s="3" t="str">
        <f>Raw_Data!N2420</f>
        <v>Romance</v>
      </c>
      <c r="O2420" s="3" t="str">
        <f t="shared" si="370"/>
        <v>25-34</v>
      </c>
      <c r="P2420" s="3" t="str">
        <f t="shared" si="371"/>
        <v>50h+</v>
      </c>
      <c r="Q2420" s="3" t="str">
        <f t="shared" si="372"/>
        <v>22-45d</v>
      </c>
      <c r="R2420" s="3" t="str">
        <f t="shared" si="373"/>
        <v>Medium</v>
      </c>
      <c r="S2420" s="3" t="str">
        <f t="shared" si="374"/>
        <v>Mid</v>
      </c>
      <c r="T2420" s="3" t="str">
        <f t="shared" si="375"/>
        <v>Active</v>
      </c>
      <c r="U2420" s="4">
        <f>1/(1+EXP(-(Predictive_Model!$B$5+((B2420-Predictive_Model!$B$20)/Predictive_Model!$C$20)*Predictive_Model!$D$20+((E2420-Predictive_Model!$B$21)/Predictive_Model!$C$21)*Predictive_Model!$D$21+((F2420-Predictive_Model!$B$22)/Predictive_Model!$C$22)*Predictive_Model!$D$22+((I2420-Predictive_Model!$B$23)/Predictive_Model!$C$23)*Predictive_Model!$D$23+((L2420-Predictive_Model!$B$24)/Predictive_Model!$C$24)*Predictive_Model!$D$24+((M2420-Predictive_Model!$B$25)/Predictive_Model!$C$25)*Predictive_Model!$D$25+IF(C2420="Male",Predictive_Model!$D$31,IF(C2420="Other",Predictive_Model!$D$32,0))+IF(D2420="Premium",Predictive_Model!$D$34,IF(D2420="Standard",Predictive_Model!$D$35,0))+IF(G2420="Asia",Predictive_Model!$D$37,IF(G2420="Europe",Predictive_Model!$D$38,IF(G2420="North America",Predictive_Model!$D$39,IF(G2420="Oceania",Predictive_Model!$D$40,IF(G2420="South America",Predictive_Model!$D$41,0)))))+IF(H2420="Laptop",Predictive_Model!$D$43,IF(H2420="Mobile",Predictive_Model!$D$44,IF(H2420="TV",Predictive_Model!$D$45,IF(H2420="Tablet",Predictive_Model!$D$46,0))))+IF(K2420="Crypto",Predictive_Model!$D$48,IF(K2420="Debit Card",Predictive_Model!$D$49,IF(K2420="Gift Card",Predictive_Model!$D$50,IF(K2420="PayPal",Predictive_Model!$D$51,0))))+IF(N2420="Comedy",Predictive_Model!$D$53,IF(N2420="Documentary",Predictive_Model!$D$54,IF(N2420="Drama",Predictive_Model!$D$55,IF(N2420="Horror",Predictive_Model!$D$56,IF(N2420="Romance",Predictive_Model!$D$57,IF(N2420="Sci-Fi",Predictive_Model!$D$58,0)))))))))</f>
        <v>7.6916058236635698E-9</v>
      </c>
      <c r="V2420" s="3" t="str">
        <f t="shared" si="376"/>
        <v>Low</v>
      </c>
      <c r="W2420" s="6">
        <f t="shared" si="377"/>
        <v>1.0760556547305334E-7</v>
      </c>
      <c r="X2420" s="3" t="str">
        <f t="shared" si="378"/>
        <v>Monitor</v>
      </c>
      <c r="Y2420" s="3" t="str">
        <f t="shared" si="379"/>
        <v>OK</v>
      </c>
    </row>
    <row r="2421" spans="1:25" x14ac:dyDescent="0.25">
      <c r="A2421" s="3" t="str">
        <f>Raw_Data!A2421</f>
        <v>9927198c-86e3-4f28-a6ce-397acc4caf69</v>
      </c>
      <c r="B2421" s="3">
        <f>Raw_Data!B2421</f>
        <v>26</v>
      </c>
      <c r="C2421" s="3" t="str">
        <f>Raw_Data!C2421</f>
        <v>Other</v>
      </c>
      <c r="D2421" s="3" t="str">
        <f>Raw_Data!D2421</f>
        <v>Standard</v>
      </c>
      <c r="E2421" s="3">
        <f>Raw_Data!E2421</f>
        <v>4.3099999999999996</v>
      </c>
      <c r="F2421" s="3">
        <f>Raw_Data!F2421</f>
        <v>13</v>
      </c>
      <c r="G2421" s="3" t="str">
        <f>Raw_Data!G2421</f>
        <v>South America</v>
      </c>
      <c r="H2421" s="3" t="str">
        <f>Raw_Data!H2421</f>
        <v>Mobile</v>
      </c>
      <c r="I2421" s="3">
        <f>Raw_Data!I2421</f>
        <v>13.99</v>
      </c>
      <c r="J2421" s="3">
        <f>Raw_Data!J2421</f>
        <v>1</v>
      </c>
      <c r="K2421" s="3" t="str">
        <f>Raw_Data!K2421</f>
        <v>Debit Card</v>
      </c>
      <c r="L2421" s="3">
        <f>Raw_Data!L2421</f>
        <v>1</v>
      </c>
      <c r="M2421" s="3">
        <f>Raw_Data!M2421</f>
        <v>0.31</v>
      </c>
      <c r="N2421" s="3" t="str">
        <f>Raw_Data!N2421</f>
        <v>Comedy</v>
      </c>
      <c r="O2421" s="3" t="str">
        <f t="shared" si="370"/>
        <v>25-34</v>
      </c>
      <c r="P2421" s="3" t="str">
        <f t="shared" si="371"/>
        <v>&lt;10h</v>
      </c>
      <c r="Q2421" s="3" t="str">
        <f t="shared" si="372"/>
        <v>8-21d</v>
      </c>
      <c r="R2421" s="3" t="str">
        <f t="shared" si="373"/>
        <v>Medium</v>
      </c>
      <c r="S2421" s="3" t="str">
        <f t="shared" si="374"/>
        <v>Mid</v>
      </c>
      <c r="T2421" s="3" t="str">
        <f t="shared" si="375"/>
        <v>Churned</v>
      </c>
      <c r="U2421" s="4">
        <f>1/(1+EXP(-(Predictive_Model!$B$5+((B2421-Predictive_Model!$B$20)/Predictive_Model!$C$20)*Predictive_Model!$D$20+((E2421-Predictive_Model!$B$21)/Predictive_Model!$C$21)*Predictive_Model!$D$21+((F2421-Predictive_Model!$B$22)/Predictive_Model!$C$22)*Predictive_Model!$D$22+((I2421-Predictive_Model!$B$23)/Predictive_Model!$C$23)*Predictive_Model!$D$23+((L2421-Predictive_Model!$B$24)/Predictive_Model!$C$24)*Predictive_Model!$D$24+((M2421-Predictive_Model!$B$25)/Predictive_Model!$C$25)*Predictive_Model!$D$25+IF(C2421="Male",Predictive_Model!$D$31,IF(C2421="Other",Predictive_Model!$D$32,0))+IF(D2421="Premium",Predictive_Model!$D$34,IF(D2421="Standard",Predictive_Model!$D$35,0))+IF(G2421="Asia",Predictive_Model!$D$37,IF(G2421="Europe",Predictive_Model!$D$38,IF(G2421="North America",Predictive_Model!$D$39,IF(G2421="Oceania",Predictive_Model!$D$40,IF(G2421="South America",Predictive_Model!$D$41,0)))))+IF(H2421="Laptop",Predictive_Model!$D$43,IF(H2421="Mobile",Predictive_Model!$D$44,IF(H2421="TV",Predictive_Model!$D$45,IF(H2421="Tablet",Predictive_Model!$D$46,0))))+IF(K2421="Crypto",Predictive_Model!$D$48,IF(K2421="Debit Card",Predictive_Model!$D$49,IF(K2421="Gift Card",Predictive_Model!$D$50,IF(K2421="PayPal",Predictive_Model!$D$51,0))))+IF(N2421="Comedy",Predictive_Model!$D$53,IF(N2421="Documentary",Predictive_Model!$D$54,IF(N2421="Drama",Predictive_Model!$D$55,IF(N2421="Horror",Predictive_Model!$D$56,IF(N2421="Romance",Predictive_Model!$D$57,IF(N2421="Sci-Fi",Predictive_Model!$D$58,0)))))))))</f>
        <v>0.99029501699799205</v>
      </c>
      <c r="V2421" s="3" t="str">
        <f t="shared" si="376"/>
        <v>Critical</v>
      </c>
      <c r="W2421" s="6">
        <f t="shared" si="377"/>
        <v>13.99</v>
      </c>
      <c r="X2421" s="3" t="str">
        <f t="shared" si="378"/>
        <v>Priority 2</v>
      </c>
      <c r="Y2421" s="3" t="str">
        <f t="shared" si="379"/>
        <v>OK</v>
      </c>
    </row>
    <row r="2422" spans="1:25" x14ac:dyDescent="0.25">
      <c r="A2422" s="3" t="str">
        <f>Raw_Data!A2422</f>
        <v>2381eca7-1a48-4bfb-8dab-c7a632ed0058</v>
      </c>
      <c r="B2422" s="3">
        <f>Raw_Data!B2422</f>
        <v>40</v>
      </c>
      <c r="C2422" s="3" t="str">
        <f>Raw_Data!C2422</f>
        <v>Female</v>
      </c>
      <c r="D2422" s="3" t="str">
        <f>Raw_Data!D2422</f>
        <v>Basic</v>
      </c>
      <c r="E2422" s="3">
        <f>Raw_Data!E2422</f>
        <v>12.67</v>
      </c>
      <c r="F2422" s="3">
        <f>Raw_Data!F2422</f>
        <v>44</v>
      </c>
      <c r="G2422" s="3" t="str">
        <f>Raw_Data!G2422</f>
        <v>Europe</v>
      </c>
      <c r="H2422" s="3" t="str">
        <f>Raw_Data!H2422</f>
        <v>Laptop</v>
      </c>
      <c r="I2422" s="3">
        <f>Raw_Data!I2422</f>
        <v>8.99</v>
      </c>
      <c r="J2422" s="3">
        <f>Raw_Data!J2422</f>
        <v>1</v>
      </c>
      <c r="K2422" s="3" t="str">
        <f>Raw_Data!K2422</f>
        <v>Credit Card</v>
      </c>
      <c r="L2422" s="3">
        <f>Raw_Data!L2422</f>
        <v>1</v>
      </c>
      <c r="M2422" s="3">
        <f>Raw_Data!M2422</f>
        <v>0.28000000000000003</v>
      </c>
      <c r="N2422" s="3" t="str">
        <f>Raw_Data!N2422</f>
        <v>Comedy</v>
      </c>
      <c r="O2422" s="3" t="str">
        <f t="shared" si="370"/>
        <v>35-44</v>
      </c>
      <c r="P2422" s="3" t="str">
        <f t="shared" si="371"/>
        <v>10-24h</v>
      </c>
      <c r="Q2422" s="3" t="str">
        <f t="shared" si="372"/>
        <v>22-45d</v>
      </c>
      <c r="R2422" s="3" t="str">
        <f t="shared" si="373"/>
        <v>Medium</v>
      </c>
      <c r="S2422" s="3" t="str">
        <f t="shared" si="374"/>
        <v>Low</v>
      </c>
      <c r="T2422" s="3" t="str">
        <f t="shared" si="375"/>
        <v>Churned</v>
      </c>
      <c r="U2422" s="4">
        <f>1/(1+EXP(-(Predictive_Model!$B$5+((B2422-Predictive_Model!$B$20)/Predictive_Model!$C$20)*Predictive_Model!$D$20+((E2422-Predictive_Model!$B$21)/Predictive_Model!$C$21)*Predictive_Model!$D$21+((F2422-Predictive_Model!$B$22)/Predictive_Model!$C$22)*Predictive_Model!$D$22+((I2422-Predictive_Model!$B$23)/Predictive_Model!$C$23)*Predictive_Model!$D$23+((L2422-Predictive_Model!$B$24)/Predictive_Model!$C$24)*Predictive_Model!$D$24+((M2422-Predictive_Model!$B$25)/Predictive_Model!$C$25)*Predictive_Model!$D$25+IF(C2422="Male",Predictive_Model!$D$31,IF(C2422="Other",Predictive_Model!$D$32,0))+IF(D2422="Premium",Predictive_Model!$D$34,IF(D2422="Standard",Predictive_Model!$D$35,0))+IF(G2422="Asia",Predictive_Model!$D$37,IF(G2422="Europe",Predictive_Model!$D$38,IF(G2422="North America",Predictive_Model!$D$39,IF(G2422="Oceania",Predictive_Model!$D$40,IF(G2422="South America",Predictive_Model!$D$41,0)))))+IF(H2422="Laptop",Predictive_Model!$D$43,IF(H2422="Mobile",Predictive_Model!$D$44,IF(H2422="TV",Predictive_Model!$D$45,IF(H2422="Tablet",Predictive_Model!$D$46,0))))+IF(K2422="Crypto",Predictive_Model!$D$48,IF(K2422="Debit Card",Predictive_Model!$D$49,IF(K2422="Gift Card",Predictive_Model!$D$50,IF(K2422="PayPal",Predictive_Model!$D$51,0))))+IF(N2422="Comedy",Predictive_Model!$D$53,IF(N2422="Documentary",Predictive_Model!$D$54,IF(N2422="Drama",Predictive_Model!$D$55,IF(N2422="Horror",Predictive_Model!$D$56,IF(N2422="Romance",Predictive_Model!$D$57,IF(N2422="Sci-Fi",Predictive_Model!$D$58,0)))))))))</f>
        <v>0.99750480170160316</v>
      </c>
      <c r="V2422" s="3" t="str">
        <f t="shared" si="376"/>
        <v>Critical</v>
      </c>
      <c r="W2422" s="6">
        <f t="shared" si="377"/>
        <v>8.99</v>
      </c>
      <c r="X2422" s="3" t="str">
        <f t="shared" si="378"/>
        <v>Priority 2</v>
      </c>
      <c r="Y2422" s="3" t="str">
        <f t="shared" si="379"/>
        <v>OK</v>
      </c>
    </row>
    <row r="2423" spans="1:25" x14ac:dyDescent="0.25">
      <c r="A2423" s="3" t="str">
        <f>Raw_Data!A2423</f>
        <v>c6e7dcc7-f791-40a3-ac2e-7604b3a98468</v>
      </c>
      <c r="B2423" s="3">
        <f>Raw_Data!B2423</f>
        <v>52</v>
      </c>
      <c r="C2423" s="3" t="str">
        <f>Raw_Data!C2423</f>
        <v>Male</v>
      </c>
      <c r="D2423" s="3" t="str">
        <f>Raw_Data!D2423</f>
        <v>Standard</v>
      </c>
      <c r="E2423" s="3">
        <f>Raw_Data!E2423</f>
        <v>5.03</v>
      </c>
      <c r="F2423" s="3">
        <f>Raw_Data!F2423</f>
        <v>4</v>
      </c>
      <c r="G2423" s="3" t="str">
        <f>Raw_Data!G2423</f>
        <v>Europe</v>
      </c>
      <c r="H2423" s="3" t="str">
        <f>Raw_Data!H2423</f>
        <v>Desktop</v>
      </c>
      <c r="I2423" s="3">
        <f>Raw_Data!I2423</f>
        <v>13.99</v>
      </c>
      <c r="J2423" s="3">
        <f>Raw_Data!J2423</f>
        <v>0</v>
      </c>
      <c r="K2423" s="3" t="str">
        <f>Raw_Data!K2423</f>
        <v>Debit Card</v>
      </c>
      <c r="L2423" s="3">
        <f>Raw_Data!L2423</f>
        <v>5</v>
      </c>
      <c r="M2423" s="3">
        <f>Raw_Data!M2423</f>
        <v>1.01</v>
      </c>
      <c r="N2423" s="3" t="str">
        <f>Raw_Data!N2423</f>
        <v>Sci-Fi</v>
      </c>
      <c r="O2423" s="3" t="str">
        <f t="shared" si="370"/>
        <v>45-54</v>
      </c>
      <c r="P2423" s="3" t="str">
        <f t="shared" si="371"/>
        <v>&lt;10h</v>
      </c>
      <c r="Q2423" s="3" t="str">
        <f t="shared" si="372"/>
        <v>0-7d</v>
      </c>
      <c r="R2423" s="3" t="str">
        <f t="shared" si="373"/>
        <v>Medium</v>
      </c>
      <c r="S2423" s="3" t="str">
        <f t="shared" si="374"/>
        <v>Mid</v>
      </c>
      <c r="T2423" s="3" t="str">
        <f t="shared" si="375"/>
        <v>Active</v>
      </c>
      <c r="U2423" s="4">
        <f>1/(1+EXP(-(Predictive_Model!$B$5+((B2423-Predictive_Model!$B$20)/Predictive_Model!$C$20)*Predictive_Model!$D$20+((E2423-Predictive_Model!$B$21)/Predictive_Model!$C$21)*Predictive_Model!$D$21+((F2423-Predictive_Model!$B$22)/Predictive_Model!$C$22)*Predictive_Model!$D$22+((I2423-Predictive_Model!$B$23)/Predictive_Model!$C$23)*Predictive_Model!$D$23+((L2423-Predictive_Model!$B$24)/Predictive_Model!$C$24)*Predictive_Model!$D$24+((M2423-Predictive_Model!$B$25)/Predictive_Model!$C$25)*Predictive_Model!$D$25+IF(C2423="Male",Predictive_Model!$D$31,IF(C2423="Other",Predictive_Model!$D$32,0))+IF(D2423="Premium",Predictive_Model!$D$34,IF(D2423="Standard",Predictive_Model!$D$35,0))+IF(G2423="Asia",Predictive_Model!$D$37,IF(G2423="Europe",Predictive_Model!$D$38,IF(G2423="North America",Predictive_Model!$D$39,IF(G2423="Oceania",Predictive_Model!$D$40,IF(G2423="South America",Predictive_Model!$D$41,0)))))+IF(H2423="Laptop",Predictive_Model!$D$43,IF(H2423="Mobile",Predictive_Model!$D$44,IF(H2423="TV",Predictive_Model!$D$45,IF(H2423="Tablet",Predictive_Model!$D$46,0))))+IF(K2423="Crypto",Predictive_Model!$D$48,IF(K2423="Debit Card",Predictive_Model!$D$49,IF(K2423="Gift Card",Predictive_Model!$D$50,IF(K2423="PayPal",Predictive_Model!$D$51,0))))+IF(N2423="Comedy",Predictive_Model!$D$53,IF(N2423="Documentary",Predictive_Model!$D$54,IF(N2423="Drama",Predictive_Model!$D$55,IF(N2423="Horror",Predictive_Model!$D$56,IF(N2423="Romance",Predictive_Model!$D$57,IF(N2423="Sci-Fi",Predictive_Model!$D$58,0)))))))))</f>
        <v>5.8924790890214386E-2</v>
      </c>
      <c r="V2423" s="3" t="str">
        <f t="shared" si="376"/>
        <v>Low</v>
      </c>
      <c r="W2423" s="6">
        <f t="shared" si="377"/>
        <v>0.82435782455409923</v>
      </c>
      <c r="X2423" s="3" t="str">
        <f t="shared" si="378"/>
        <v>Monitor</v>
      </c>
      <c r="Y2423" s="3" t="str">
        <f t="shared" si="379"/>
        <v>OK</v>
      </c>
    </row>
    <row r="2424" spans="1:25" x14ac:dyDescent="0.25">
      <c r="A2424" s="3" t="str">
        <f>Raw_Data!A2424</f>
        <v>0986188b-fb15-47a9-afc2-8a22c131768f</v>
      </c>
      <c r="B2424" s="3">
        <f>Raw_Data!B2424</f>
        <v>37</v>
      </c>
      <c r="C2424" s="3" t="str">
        <f>Raw_Data!C2424</f>
        <v>Female</v>
      </c>
      <c r="D2424" s="3" t="str">
        <f>Raw_Data!D2424</f>
        <v>Basic</v>
      </c>
      <c r="E2424" s="3">
        <f>Raw_Data!E2424</f>
        <v>25.43</v>
      </c>
      <c r="F2424" s="3">
        <f>Raw_Data!F2424</f>
        <v>5</v>
      </c>
      <c r="G2424" s="3" t="str">
        <f>Raw_Data!G2424</f>
        <v>Africa</v>
      </c>
      <c r="H2424" s="3" t="str">
        <f>Raw_Data!H2424</f>
        <v>Desktop</v>
      </c>
      <c r="I2424" s="3">
        <f>Raw_Data!I2424</f>
        <v>8.99</v>
      </c>
      <c r="J2424" s="3">
        <f>Raw_Data!J2424</f>
        <v>0</v>
      </c>
      <c r="K2424" s="3" t="str">
        <f>Raw_Data!K2424</f>
        <v>Gift Card</v>
      </c>
      <c r="L2424" s="3">
        <f>Raw_Data!L2424</f>
        <v>4</v>
      </c>
      <c r="M2424" s="3">
        <f>Raw_Data!M2424</f>
        <v>4.24</v>
      </c>
      <c r="N2424" s="3" t="str">
        <f>Raw_Data!N2424</f>
        <v>Horror</v>
      </c>
      <c r="O2424" s="3" t="str">
        <f t="shared" si="370"/>
        <v>35-44</v>
      </c>
      <c r="P2424" s="3" t="str">
        <f t="shared" si="371"/>
        <v>25-49h</v>
      </c>
      <c r="Q2424" s="3" t="str">
        <f t="shared" si="372"/>
        <v>0-7d</v>
      </c>
      <c r="R2424" s="3" t="str">
        <f t="shared" si="373"/>
        <v>High</v>
      </c>
      <c r="S2424" s="3" t="str">
        <f t="shared" si="374"/>
        <v>Low</v>
      </c>
      <c r="T2424" s="3" t="str">
        <f t="shared" si="375"/>
        <v>Active</v>
      </c>
      <c r="U2424" s="4">
        <f>1/(1+EXP(-(Predictive_Model!$B$5+((B2424-Predictive_Model!$B$20)/Predictive_Model!$C$20)*Predictive_Model!$D$20+((E2424-Predictive_Model!$B$21)/Predictive_Model!$C$21)*Predictive_Model!$D$21+((F2424-Predictive_Model!$B$22)/Predictive_Model!$C$22)*Predictive_Model!$D$22+((I2424-Predictive_Model!$B$23)/Predictive_Model!$C$23)*Predictive_Model!$D$23+((L2424-Predictive_Model!$B$24)/Predictive_Model!$C$24)*Predictive_Model!$D$24+((M2424-Predictive_Model!$B$25)/Predictive_Model!$C$25)*Predictive_Model!$D$25+IF(C2424="Male",Predictive_Model!$D$31,IF(C2424="Other",Predictive_Model!$D$32,0))+IF(D2424="Premium",Predictive_Model!$D$34,IF(D2424="Standard",Predictive_Model!$D$35,0))+IF(G2424="Asia",Predictive_Model!$D$37,IF(G2424="Europe",Predictive_Model!$D$38,IF(G2424="North America",Predictive_Model!$D$39,IF(G2424="Oceania",Predictive_Model!$D$40,IF(G2424="South America",Predictive_Model!$D$41,0)))))+IF(H2424="Laptop",Predictive_Model!$D$43,IF(H2424="Mobile",Predictive_Model!$D$44,IF(H2424="TV",Predictive_Model!$D$45,IF(H2424="Tablet",Predictive_Model!$D$46,0))))+IF(K2424="Crypto",Predictive_Model!$D$48,IF(K2424="Debit Card",Predictive_Model!$D$49,IF(K2424="Gift Card",Predictive_Model!$D$50,IF(K2424="PayPal",Predictive_Model!$D$51,0))))+IF(N2424="Comedy",Predictive_Model!$D$53,IF(N2424="Documentary",Predictive_Model!$D$54,IF(N2424="Drama",Predictive_Model!$D$55,IF(N2424="Horror",Predictive_Model!$D$56,IF(N2424="Romance",Predictive_Model!$D$57,IF(N2424="Sci-Fi",Predictive_Model!$D$58,0)))))))))</f>
        <v>6.9227752381129808E-6</v>
      </c>
      <c r="V2424" s="3" t="str">
        <f t="shared" si="376"/>
        <v>Low</v>
      </c>
      <c r="W2424" s="6">
        <f t="shared" si="377"/>
        <v>6.2235749390635703E-5</v>
      </c>
      <c r="X2424" s="3" t="str">
        <f t="shared" si="378"/>
        <v>Monitor</v>
      </c>
      <c r="Y2424" s="3" t="str">
        <f t="shared" si="379"/>
        <v>OK</v>
      </c>
    </row>
    <row r="2425" spans="1:25" x14ac:dyDescent="0.25">
      <c r="A2425" s="3" t="str">
        <f>Raw_Data!A2425</f>
        <v>51846af3-4ee8-4383-b77e-c7941ff99e4f</v>
      </c>
      <c r="B2425" s="3">
        <f>Raw_Data!B2425</f>
        <v>24</v>
      </c>
      <c r="C2425" s="3" t="str">
        <f>Raw_Data!C2425</f>
        <v>Female</v>
      </c>
      <c r="D2425" s="3" t="str">
        <f>Raw_Data!D2425</f>
        <v>Basic</v>
      </c>
      <c r="E2425" s="3">
        <f>Raw_Data!E2425</f>
        <v>5.59</v>
      </c>
      <c r="F2425" s="3">
        <f>Raw_Data!F2425</f>
        <v>0</v>
      </c>
      <c r="G2425" s="3" t="str">
        <f>Raw_Data!G2425</f>
        <v>North America</v>
      </c>
      <c r="H2425" s="3" t="str">
        <f>Raw_Data!H2425</f>
        <v>Tablet</v>
      </c>
      <c r="I2425" s="3">
        <f>Raw_Data!I2425</f>
        <v>8.99</v>
      </c>
      <c r="J2425" s="3">
        <f>Raw_Data!J2425</f>
        <v>0</v>
      </c>
      <c r="K2425" s="3" t="str">
        <f>Raw_Data!K2425</f>
        <v>Crypto</v>
      </c>
      <c r="L2425" s="3">
        <f>Raw_Data!L2425</f>
        <v>5</v>
      </c>
      <c r="M2425" s="3">
        <f>Raw_Data!M2425</f>
        <v>5.59</v>
      </c>
      <c r="N2425" s="3" t="str">
        <f>Raw_Data!N2425</f>
        <v>Documentary</v>
      </c>
      <c r="O2425" s="3" t="str">
        <f t="shared" si="370"/>
        <v>18-24</v>
      </c>
      <c r="P2425" s="3" t="str">
        <f t="shared" si="371"/>
        <v>&lt;10h</v>
      </c>
      <c r="Q2425" s="3" t="str">
        <f t="shared" si="372"/>
        <v>0-7d</v>
      </c>
      <c r="R2425" s="3" t="str">
        <f t="shared" si="373"/>
        <v>Medium</v>
      </c>
      <c r="S2425" s="3" t="str">
        <f t="shared" si="374"/>
        <v>Low</v>
      </c>
      <c r="T2425" s="3" t="str">
        <f t="shared" si="375"/>
        <v>Active</v>
      </c>
      <c r="U2425" s="4">
        <f>1/(1+EXP(-(Predictive_Model!$B$5+((B2425-Predictive_Model!$B$20)/Predictive_Model!$C$20)*Predictive_Model!$D$20+((E2425-Predictive_Model!$B$21)/Predictive_Model!$C$21)*Predictive_Model!$D$21+((F2425-Predictive_Model!$B$22)/Predictive_Model!$C$22)*Predictive_Model!$D$22+((I2425-Predictive_Model!$B$23)/Predictive_Model!$C$23)*Predictive_Model!$D$23+((L2425-Predictive_Model!$B$24)/Predictive_Model!$C$24)*Predictive_Model!$D$24+((M2425-Predictive_Model!$B$25)/Predictive_Model!$C$25)*Predictive_Model!$D$25+IF(C2425="Male",Predictive_Model!$D$31,IF(C2425="Other",Predictive_Model!$D$32,0))+IF(D2425="Premium",Predictive_Model!$D$34,IF(D2425="Standard",Predictive_Model!$D$35,0))+IF(G2425="Asia",Predictive_Model!$D$37,IF(G2425="Europe",Predictive_Model!$D$38,IF(G2425="North America",Predictive_Model!$D$39,IF(G2425="Oceania",Predictive_Model!$D$40,IF(G2425="South America",Predictive_Model!$D$41,0)))))+IF(H2425="Laptop",Predictive_Model!$D$43,IF(H2425="Mobile",Predictive_Model!$D$44,IF(H2425="TV",Predictive_Model!$D$45,IF(H2425="Tablet",Predictive_Model!$D$46,0))))+IF(K2425="Crypto",Predictive_Model!$D$48,IF(K2425="Debit Card",Predictive_Model!$D$49,IF(K2425="Gift Card",Predictive_Model!$D$50,IF(K2425="PayPal",Predictive_Model!$D$51,0))))+IF(N2425="Comedy",Predictive_Model!$D$53,IF(N2425="Documentary",Predictive_Model!$D$54,IF(N2425="Drama",Predictive_Model!$D$55,IF(N2425="Horror",Predictive_Model!$D$56,IF(N2425="Romance",Predictive_Model!$D$57,IF(N2425="Sci-Fi",Predictive_Model!$D$58,0)))))))))</f>
        <v>2.8337880743180624E-4</v>
      </c>
      <c r="V2425" s="3" t="str">
        <f t="shared" si="376"/>
        <v>Low</v>
      </c>
      <c r="W2425" s="6">
        <f t="shared" si="377"/>
        <v>2.5475754788119383E-3</v>
      </c>
      <c r="X2425" s="3" t="str">
        <f t="shared" si="378"/>
        <v>Monitor</v>
      </c>
      <c r="Y2425" s="3" t="str">
        <f t="shared" si="379"/>
        <v>OK</v>
      </c>
    </row>
    <row r="2426" spans="1:25" x14ac:dyDescent="0.25">
      <c r="A2426" s="3" t="str">
        <f>Raw_Data!A2426</f>
        <v>872edb94-4351-4086-b95a-9e27431cc43f</v>
      </c>
      <c r="B2426" s="3">
        <f>Raw_Data!B2426</f>
        <v>19</v>
      </c>
      <c r="C2426" s="3" t="str">
        <f>Raw_Data!C2426</f>
        <v>Male</v>
      </c>
      <c r="D2426" s="3" t="str">
        <f>Raw_Data!D2426</f>
        <v>Premium</v>
      </c>
      <c r="E2426" s="3">
        <f>Raw_Data!E2426</f>
        <v>11.32</v>
      </c>
      <c r="F2426" s="3">
        <f>Raw_Data!F2426</f>
        <v>31</v>
      </c>
      <c r="G2426" s="3" t="str">
        <f>Raw_Data!G2426</f>
        <v>Asia</v>
      </c>
      <c r="H2426" s="3" t="str">
        <f>Raw_Data!H2426</f>
        <v>Desktop</v>
      </c>
      <c r="I2426" s="3">
        <f>Raw_Data!I2426</f>
        <v>17.989999999999998</v>
      </c>
      <c r="J2426" s="3">
        <f>Raw_Data!J2426</f>
        <v>0</v>
      </c>
      <c r="K2426" s="3" t="str">
        <f>Raw_Data!K2426</f>
        <v>Debit Card</v>
      </c>
      <c r="L2426" s="3">
        <f>Raw_Data!L2426</f>
        <v>4</v>
      </c>
      <c r="M2426" s="3">
        <f>Raw_Data!M2426</f>
        <v>0.35</v>
      </c>
      <c r="N2426" s="3" t="str">
        <f>Raw_Data!N2426</f>
        <v>Action</v>
      </c>
      <c r="O2426" s="3" t="str">
        <f t="shared" si="370"/>
        <v>18-24</v>
      </c>
      <c r="P2426" s="3" t="str">
        <f t="shared" si="371"/>
        <v>10-24h</v>
      </c>
      <c r="Q2426" s="3" t="str">
        <f t="shared" si="372"/>
        <v>22-45d</v>
      </c>
      <c r="R2426" s="3" t="str">
        <f t="shared" si="373"/>
        <v>Medium</v>
      </c>
      <c r="S2426" s="3" t="str">
        <f t="shared" si="374"/>
        <v>High</v>
      </c>
      <c r="T2426" s="3" t="str">
        <f t="shared" si="375"/>
        <v>Active</v>
      </c>
      <c r="U2426" s="4">
        <f>1/(1+EXP(-(Predictive_Model!$B$5+((B2426-Predictive_Model!$B$20)/Predictive_Model!$C$20)*Predictive_Model!$D$20+((E2426-Predictive_Model!$B$21)/Predictive_Model!$C$21)*Predictive_Model!$D$21+((F2426-Predictive_Model!$B$22)/Predictive_Model!$C$22)*Predictive_Model!$D$22+((I2426-Predictive_Model!$B$23)/Predictive_Model!$C$23)*Predictive_Model!$D$23+((L2426-Predictive_Model!$B$24)/Predictive_Model!$C$24)*Predictive_Model!$D$24+((M2426-Predictive_Model!$B$25)/Predictive_Model!$C$25)*Predictive_Model!$D$25+IF(C2426="Male",Predictive_Model!$D$31,IF(C2426="Other",Predictive_Model!$D$32,0))+IF(D2426="Premium",Predictive_Model!$D$34,IF(D2426="Standard",Predictive_Model!$D$35,0))+IF(G2426="Asia",Predictive_Model!$D$37,IF(G2426="Europe",Predictive_Model!$D$38,IF(G2426="North America",Predictive_Model!$D$39,IF(G2426="Oceania",Predictive_Model!$D$40,IF(G2426="South America",Predictive_Model!$D$41,0)))))+IF(H2426="Laptop",Predictive_Model!$D$43,IF(H2426="Mobile",Predictive_Model!$D$44,IF(H2426="TV",Predictive_Model!$D$45,IF(H2426="Tablet",Predictive_Model!$D$46,0))))+IF(K2426="Crypto",Predictive_Model!$D$48,IF(K2426="Debit Card",Predictive_Model!$D$49,IF(K2426="Gift Card",Predictive_Model!$D$50,IF(K2426="PayPal",Predictive_Model!$D$51,0))))+IF(N2426="Comedy",Predictive_Model!$D$53,IF(N2426="Documentary",Predictive_Model!$D$54,IF(N2426="Drama",Predictive_Model!$D$55,IF(N2426="Horror",Predictive_Model!$D$56,IF(N2426="Romance",Predictive_Model!$D$57,IF(N2426="Sci-Fi",Predictive_Model!$D$58,0)))))))))</f>
        <v>0.23096759170863917</v>
      </c>
      <c r="V2426" s="3" t="str">
        <f t="shared" si="376"/>
        <v>Low</v>
      </c>
      <c r="W2426" s="6">
        <f t="shared" si="377"/>
        <v>4.155106974838418</v>
      </c>
      <c r="X2426" s="3" t="str">
        <f t="shared" si="378"/>
        <v>Monitor</v>
      </c>
      <c r="Y2426" s="3" t="str">
        <f t="shared" si="379"/>
        <v>OK</v>
      </c>
    </row>
    <row r="2427" spans="1:25" x14ac:dyDescent="0.25">
      <c r="A2427" s="3" t="str">
        <f>Raw_Data!A2427</f>
        <v>5387eb2d-2e8e-47aa-a12f-9202951e5f69</v>
      </c>
      <c r="B2427" s="3">
        <f>Raw_Data!B2427</f>
        <v>69</v>
      </c>
      <c r="C2427" s="3" t="str">
        <f>Raw_Data!C2427</f>
        <v>Male</v>
      </c>
      <c r="D2427" s="3" t="str">
        <f>Raw_Data!D2427</f>
        <v>Basic</v>
      </c>
      <c r="E2427" s="3">
        <f>Raw_Data!E2427</f>
        <v>1.1299999999999999</v>
      </c>
      <c r="F2427" s="3">
        <f>Raw_Data!F2427</f>
        <v>24</v>
      </c>
      <c r="G2427" s="3" t="str">
        <f>Raw_Data!G2427</f>
        <v>Africa</v>
      </c>
      <c r="H2427" s="3" t="str">
        <f>Raw_Data!H2427</f>
        <v>Tablet</v>
      </c>
      <c r="I2427" s="3">
        <f>Raw_Data!I2427</f>
        <v>8.99</v>
      </c>
      <c r="J2427" s="3">
        <f>Raw_Data!J2427</f>
        <v>1</v>
      </c>
      <c r="K2427" s="3" t="str">
        <f>Raw_Data!K2427</f>
        <v>Credit Card</v>
      </c>
      <c r="L2427" s="3">
        <f>Raw_Data!L2427</f>
        <v>3</v>
      </c>
      <c r="M2427" s="3">
        <f>Raw_Data!M2427</f>
        <v>0.05</v>
      </c>
      <c r="N2427" s="3" t="str">
        <f>Raw_Data!N2427</f>
        <v>Romance</v>
      </c>
      <c r="O2427" s="3" t="str">
        <f t="shared" si="370"/>
        <v>55-70</v>
      </c>
      <c r="P2427" s="3" t="str">
        <f t="shared" si="371"/>
        <v>&lt;10h</v>
      </c>
      <c r="Q2427" s="3" t="str">
        <f t="shared" si="372"/>
        <v>22-45d</v>
      </c>
      <c r="R2427" s="3" t="str">
        <f t="shared" si="373"/>
        <v>Medium</v>
      </c>
      <c r="S2427" s="3" t="str">
        <f t="shared" si="374"/>
        <v>Low</v>
      </c>
      <c r="T2427" s="3" t="str">
        <f t="shared" si="375"/>
        <v>Churned</v>
      </c>
      <c r="U2427" s="4">
        <f>1/(1+EXP(-(Predictive_Model!$B$5+((B2427-Predictive_Model!$B$20)/Predictive_Model!$C$20)*Predictive_Model!$D$20+((E2427-Predictive_Model!$B$21)/Predictive_Model!$C$21)*Predictive_Model!$D$21+((F2427-Predictive_Model!$B$22)/Predictive_Model!$C$22)*Predictive_Model!$D$22+((I2427-Predictive_Model!$B$23)/Predictive_Model!$C$23)*Predictive_Model!$D$23+((L2427-Predictive_Model!$B$24)/Predictive_Model!$C$24)*Predictive_Model!$D$24+((M2427-Predictive_Model!$B$25)/Predictive_Model!$C$25)*Predictive_Model!$D$25+IF(C2427="Male",Predictive_Model!$D$31,IF(C2427="Other",Predictive_Model!$D$32,0))+IF(D2427="Premium",Predictive_Model!$D$34,IF(D2427="Standard",Predictive_Model!$D$35,0))+IF(G2427="Asia",Predictive_Model!$D$37,IF(G2427="Europe",Predictive_Model!$D$38,IF(G2427="North America",Predictive_Model!$D$39,IF(G2427="Oceania",Predictive_Model!$D$40,IF(G2427="South America",Predictive_Model!$D$41,0)))))+IF(H2427="Laptop",Predictive_Model!$D$43,IF(H2427="Mobile",Predictive_Model!$D$44,IF(H2427="TV",Predictive_Model!$D$45,IF(H2427="Tablet",Predictive_Model!$D$46,0))))+IF(K2427="Crypto",Predictive_Model!$D$48,IF(K2427="Debit Card",Predictive_Model!$D$49,IF(K2427="Gift Card",Predictive_Model!$D$50,IF(K2427="PayPal",Predictive_Model!$D$51,0))))+IF(N2427="Comedy",Predictive_Model!$D$53,IF(N2427="Documentary",Predictive_Model!$D$54,IF(N2427="Drama",Predictive_Model!$D$55,IF(N2427="Horror",Predictive_Model!$D$56,IF(N2427="Romance",Predictive_Model!$D$57,IF(N2427="Sci-Fi",Predictive_Model!$D$58,0)))))))))</f>
        <v>0.99923019551179937</v>
      </c>
      <c r="V2427" s="3" t="str">
        <f t="shared" si="376"/>
        <v>Critical</v>
      </c>
      <c r="W2427" s="6">
        <f t="shared" si="377"/>
        <v>8.99</v>
      </c>
      <c r="X2427" s="3" t="str">
        <f t="shared" si="378"/>
        <v>Priority 2</v>
      </c>
      <c r="Y2427" s="3" t="str">
        <f t="shared" si="379"/>
        <v>OK</v>
      </c>
    </row>
    <row r="2428" spans="1:25" x14ac:dyDescent="0.25">
      <c r="A2428" s="3" t="str">
        <f>Raw_Data!A2428</f>
        <v>887211af-46f5-4170-b67d-ae4b857a3e02</v>
      </c>
      <c r="B2428" s="3">
        <f>Raw_Data!B2428</f>
        <v>40</v>
      </c>
      <c r="C2428" s="3" t="str">
        <f>Raw_Data!C2428</f>
        <v>Female</v>
      </c>
      <c r="D2428" s="3" t="str">
        <f>Raw_Data!D2428</f>
        <v>Standard</v>
      </c>
      <c r="E2428" s="3">
        <f>Raw_Data!E2428</f>
        <v>30.74</v>
      </c>
      <c r="F2428" s="3">
        <f>Raw_Data!F2428</f>
        <v>55</v>
      </c>
      <c r="G2428" s="3" t="str">
        <f>Raw_Data!G2428</f>
        <v>Oceania</v>
      </c>
      <c r="H2428" s="3" t="str">
        <f>Raw_Data!H2428</f>
        <v>Tablet</v>
      </c>
      <c r="I2428" s="3">
        <f>Raw_Data!I2428</f>
        <v>13.99</v>
      </c>
      <c r="J2428" s="3">
        <f>Raw_Data!J2428</f>
        <v>0</v>
      </c>
      <c r="K2428" s="3" t="str">
        <f>Raw_Data!K2428</f>
        <v>Crypto</v>
      </c>
      <c r="L2428" s="3">
        <f>Raw_Data!L2428</f>
        <v>3</v>
      </c>
      <c r="M2428" s="3">
        <f>Raw_Data!M2428</f>
        <v>0.55000000000000004</v>
      </c>
      <c r="N2428" s="3" t="str">
        <f>Raw_Data!N2428</f>
        <v>Drama</v>
      </c>
      <c r="O2428" s="3" t="str">
        <f t="shared" si="370"/>
        <v>35-44</v>
      </c>
      <c r="P2428" s="3" t="str">
        <f t="shared" si="371"/>
        <v>25-49h</v>
      </c>
      <c r="Q2428" s="3" t="str">
        <f t="shared" si="372"/>
        <v>46-60d</v>
      </c>
      <c r="R2428" s="3" t="str">
        <f t="shared" si="373"/>
        <v>Medium</v>
      </c>
      <c r="S2428" s="3" t="str">
        <f t="shared" si="374"/>
        <v>Mid</v>
      </c>
      <c r="T2428" s="3" t="str">
        <f t="shared" si="375"/>
        <v>Active</v>
      </c>
      <c r="U2428" s="4">
        <f>1/(1+EXP(-(Predictive_Model!$B$5+((B2428-Predictive_Model!$B$20)/Predictive_Model!$C$20)*Predictive_Model!$D$20+((E2428-Predictive_Model!$B$21)/Predictive_Model!$C$21)*Predictive_Model!$D$21+((F2428-Predictive_Model!$B$22)/Predictive_Model!$C$22)*Predictive_Model!$D$22+((I2428-Predictive_Model!$B$23)/Predictive_Model!$C$23)*Predictive_Model!$D$23+((L2428-Predictive_Model!$B$24)/Predictive_Model!$C$24)*Predictive_Model!$D$24+((M2428-Predictive_Model!$B$25)/Predictive_Model!$C$25)*Predictive_Model!$D$25+IF(C2428="Male",Predictive_Model!$D$31,IF(C2428="Other",Predictive_Model!$D$32,0))+IF(D2428="Premium",Predictive_Model!$D$34,IF(D2428="Standard",Predictive_Model!$D$35,0))+IF(G2428="Asia",Predictive_Model!$D$37,IF(G2428="Europe",Predictive_Model!$D$38,IF(G2428="North America",Predictive_Model!$D$39,IF(G2428="Oceania",Predictive_Model!$D$40,IF(G2428="South America",Predictive_Model!$D$41,0)))))+IF(H2428="Laptop",Predictive_Model!$D$43,IF(H2428="Mobile",Predictive_Model!$D$44,IF(H2428="TV",Predictive_Model!$D$45,IF(H2428="Tablet",Predictive_Model!$D$46,0))))+IF(K2428="Crypto",Predictive_Model!$D$48,IF(K2428="Debit Card",Predictive_Model!$D$49,IF(K2428="Gift Card",Predictive_Model!$D$50,IF(K2428="PayPal",Predictive_Model!$D$51,0))))+IF(N2428="Comedy",Predictive_Model!$D$53,IF(N2428="Documentary",Predictive_Model!$D$54,IF(N2428="Drama",Predictive_Model!$D$55,IF(N2428="Horror",Predictive_Model!$D$56,IF(N2428="Romance",Predictive_Model!$D$57,IF(N2428="Sci-Fi",Predictive_Model!$D$58,0)))))))))</f>
        <v>0.55264314537346892</v>
      </c>
      <c r="V2428" s="3" t="str">
        <f t="shared" si="376"/>
        <v>High</v>
      </c>
      <c r="W2428" s="6">
        <f t="shared" si="377"/>
        <v>7.7314776037748301</v>
      </c>
      <c r="X2428" s="3" t="str">
        <f t="shared" si="378"/>
        <v>Priority 2</v>
      </c>
      <c r="Y2428" s="3" t="str">
        <f t="shared" si="379"/>
        <v>OK</v>
      </c>
    </row>
    <row r="2429" spans="1:25" x14ac:dyDescent="0.25">
      <c r="A2429" s="3" t="str">
        <f>Raw_Data!A2429</f>
        <v>19cef185-673b-4519-9fb2-cd85a59f6528</v>
      </c>
      <c r="B2429" s="3">
        <f>Raw_Data!B2429</f>
        <v>39</v>
      </c>
      <c r="C2429" s="3" t="str">
        <f>Raw_Data!C2429</f>
        <v>Other</v>
      </c>
      <c r="D2429" s="3" t="str">
        <f>Raw_Data!D2429</f>
        <v>Basic</v>
      </c>
      <c r="E2429" s="3">
        <f>Raw_Data!E2429</f>
        <v>16.77</v>
      </c>
      <c r="F2429" s="3">
        <f>Raw_Data!F2429</f>
        <v>48</v>
      </c>
      <c r="G2429" s="3" t="str">
        <f>Raw_Data!G2429</f>
        <v>South America</v>
      </c>
      <c r="H2429" s="3" t="str">
        <f>Raw_Data!H2429</f>
        <v>Laptop</v>
      </c>
      <c r="I2429" s="3">
        <f>Raw_Data!I2429</f>
        <v>8.99</v>
      </c>
      <c r="J2429" s="3">
        <f>Raw_Data!J2429</f>
        <v>1</v>
      </c>
      <c r="K2429" s="3" t="str">
        <f>Raw_Data!K2429</f>
        <v>Credit Card</v>
      </c>
      <c r="L2429" s="3">
        <f>Raw_Data!L2429</f>
        <v>1</v>
      </c>
      <c r="M2429" s="3">
        <f>Raw_Data!M2429</f>
        <v>0.34</v>
      </c>
      <c r="N2429" s="3" t="str">
        <f>Raw_Data!N2429</f>
        <v>Romance</v>
      </c>
      <c r="O2429" s="3" t="str">
        <f t="shared" si="370"/>
        <v>35-44</v>
      </c>
      <c r="P2429" s="3" t="str">
        <f t="shared" si="371"/>
        <v>10-24h</v>
      </c>
      <c r="Q2429" s="3" t="str">
        <f t="shared" si="372"/>
        <v>46-60d</v>
      </c>
      <c r="R2429" s="3" t="str">
        <f t="shared" si="373"/>
        <v>Medium</v>
      </c>
      <c r="S2429" s="3" t="str">
        <f t="shared" si="374"/>
        <v>Low</v>
      </c>
      <c r="T2429" s="3" t="str">
        <f t="shared" si="375"/>
        <v>Churned</v>
      </c>
      <c r="U2429" s="4">
        <f>1/(1+EXP(-(Predictive_Model!$B$5+((B2429-Predictive_Model!$B$20)/Predictive_Model!$C$20)*Predictive_Model!$D$20+((E2429-Predictive_Model!$B$21)/Predictive_Model!$C$21)*Predictive_Model!$D$21+((F2429-Predictive_Model!$B$22)/Predictive_Model!$C$22)*Predictive_Model!$D$22+((I2429-Predictive_Model!$B$23)/Predictive_Model!$C$23)*Predictive_Model!$D$23+((L2429-Predictive_Model!$B$24)/Predictive_Model!$C$24)*Predictive_Model!$D$24+((M2429-Predictive_Model!$B$25)/Predictive_Model!$C$25)*Predictive_Model!$D$25+IF(C2429="Male",Predictive_Model!$D$31,IF(C2429="Other",Predictive_Model!$D$32,0))+IF(D2429="Premium",Predictive_Model!$D$34,IF(D2429="Standard",Predictive_Model!$D$35,0))+IF(G2429="Asia",Predictive_Model!$D$37,IF(G2429="Europe",Predictive_Model!$D$38,IF(G2429="North America",Predictive_Model!$D$39,IF(G2429="Oceania",Predictive_Model!$D$40,IF(G2429="South America",Predictive_Model!$D$41,0)))))+IF(H2429="Laptop",Predictive_Model!$D$43,IF(H2429="Mobile",Predictive_Model!$D$44,IF(H2429="TV",Predictive_Model!$D$45,IF(H2429="Tablet",Predictive_Model!$D$46,0))))+IF(K2429="Crypto",Predictive_Model!$D$48,IF(K2429="Debit Card",Predictive_Model!$D$49,IF(K2429="Gift Card",Predictive_Model!$D$50,IF(K2429="PayPal",Predictive_Model!$D$51,0))))+IF(N2429="Comedy",Predictive_Model!$D$53,IF(N2429="Documentary",Predictive_Model!$D$54,IF(N2429="Drama",Predictive_Model!$D$55,IF(N2429="Horror",Predictive_Model!$D$56,IF(N2429="Romance",Predictive_Model!$D$57,IF(N2429="Sci-Fi",Predictive_Model!$D$58,0)))))))))</f>
        <v>0.99389706426320323</v>
      </c>
      <c r="V2429" s="3" t="str">
        <f t="shared" si="376"/>
        <v>Critical</v>
      </c>
      <c r="W2429" s="6">
        <f t="shared" si="377"/>
        <v>8.99</v>
      </c>
      <c r="X2429" s="3" t="str">
        <f t="shared" si="378"/>
        <v>Priority 2</v>
      </c>
      <c r="Y2429" s="3" t="str">
        <f t="shared" si="379"/>
        <v>OK</v>
      </c>
    </row>
    <row r="2430" spans="1:25" x14ac:dyDescent="0.25">
      <c r="A2430" s="3" t="str">
        <f>Raw_Data!A2430</f>
        <v>398c5457-acaa-41b1-887c-eb2b44578430</v>
      </c>
      <c r="B2430" s="3">
        <f>Raw_Data!B2430</f>
        <v>51</v>
      </c>
      <c r="C2430" s="3" t="str">
        <f>Raw_Data!C2430</f>
        <v>Other</v>
      </c>
      <c r="D2430" s="3" t="str">
        <f>Raw_Data!D2430</f>
        <v>Basic</v>
      </c>
      <c r="E2430" s="3">
        <f>Raw_Data!E2430</f>
        <v>51.43</v>
      </c>
      <c r="F2430" s="3">
        <f>Raw_Data!F2430</f>
        <v>34</v>
      </c>
      <c r="G2430" s="3" t="str">
        <f>Raw_Data!G2430</f>
        <v>South America</v>
      </c>
      <c r="H2430" s="3" t="str">
        <f>Raw_Data!H2430</f>
        <v>Tablet</v>
      </c>
      <c r="I2430" s="3">
        <f>Raw_Data!I2430</f>
        <v>8.99</v>
      </c>
      <c r="J2430" s="3">
        <f>Raw_Data!J2430</f>
        <v>0</v>
      </c>
      <c r="K2430" s="3" t="str">
        <f>Raw_Data!K2430</f>
        <v>Gift Card</v>
      </c>
      <c r="L2430" s="3">
        <f>Raw_Data!L2430</f>
        <v>5</v>
      </c>
      <c r="M2430" s="3">
        <f>Raw_Data!M2430</f>
        <v>1.47</v>
      </c>
      <c r="N2430" s="3" t="str">
        <f>Raw_Data!N2430</f>
        <v>Horror</v>
      </c>
      <c r="O2430" s="3" t="str">
        <f t="shared" si="370"/>
        <v>45-54</v>
      </c>
      <c r="P2430" s="3" t="str">
        <f t="shared" si="371"/>
        <v>50h+</v>
      </c>
      <c r="Q2430" s="3" t="str">
        <f t="shared" si="372"/>
        <v>22-45d</v>
      </c>
      <c r="R2430" s="3" t="str">
        <f t="shared" si="373"/>
        <v>Medium</v>
      </c>
      <c r="S2430" s="3" t="str">
        <f t="shared" si="374"/>
        <v>Low</v>
      </c>
      <c r="T2430" s="3" t="str">
        <f t="shared" si="375"/>
        <v>Active</v>
      </c>
      <c r="U2430" s="4">
        <f>1/(1+EXP(-(Predictive_Model!$B$5+((B2430-Predictive_Model!$B$20)/Predictive_Model!$C$20)*Predictive_Model!$D$20+((E2430-Predictive_Model!$B$21)/Predictive_Model!$C$21)*Predictive_Model!$D$21+((F2430-Predictive_Model!$B$22)/Predictive_Model!$C$22)*Predictive_Model!$D$22+((I2430-Predictive_Model!$B$23)/Predictive_Model!$C$23)*Predictive_Model!$D$23+((L2430-Predictive_Model!$B$24)/Predictive_Model!$C$24)*Predictive_Model!$D$24+((M2430-Predictive_Model!$B$25)/Predictive_Model!$C$25)*Predictive_Model!$D$25+IF(C2430="Male",Predictive_Model!$D$31,IF(C2430="Other",Predictive_Model!$D$32,0))+IF(D2430="Premium",Predictive_Model!$D$34,IF(D2430="Standard",Predictive_Model!$D$35,0))+IF(G2430="Asia",Predictive_Model!$D$37,IF(G2430="Europe",Predictive_Model!$D$38,IF(G2430="North America",Predictive_Model!$D$39,IF(G2430="Oceania",Predictive_Model!$D$40,IF(G2430="South America",Predictive_Model!$D$41,0)))))+IF(H2430="Laptop",Predictive_Model!$D$43,IF(H2430="Mobile",Predictive_Model!$D$44,IF(H2430="TV",Predictive_Model!$D$45,IF(H2430="Tablet",Predictive_Model!$D$46,0))))+IF(K2430="Crypto",Predictive_Model!$D$48,IF(K2430="Debit Card",Predictive_Model!$D$49,IF(K2430="Gift Card",Predictive_Model!$D$50,IF(K2430="PayPal",Predictive_Model!$D$51,0))))+IF(N2430="Comedy",Predictive_Model!$D$53,IF(N2430="Documentary",Predictive_Model!$D$54,IF(N2430="Drama",Predictive_Model!$D$55,IF(N2430="Horror",Predictive_Model!$D$56,IF(N2430="Romance",Predictive_Model!$D$57,IF(N2430="Sci-Fi",Predictive_Model!$D$58,0)))))))))</f>
        <v>1.7915822492812058E-5</v>
      </c>
      <c r="V2430" s="3" t="str">
        <f t="shared" si="376"/>
        <v>Low</v>
      </c>
      <c r="W2430" s="6">
        <f t="shared" si="377"/>
        <v>1.6106324421038041E-4</v>
      </c>
      <c r="X2430" s="3" t="str">
        <f t="shared" si="378"/>
        <v>Monitor</v>
      </c>
      <c r="Y2430" s="3" t="str">
        <f t="shared" si="379"/>
        <v>OK</v>
      </c>
    </row>
    <row r="2431" spans="1:25" x14ac:dyDescent="0.25">
      <c r="A2431" s="3" t="str">
        <f>Raw_Data!A2431</f>
        <v>87224324-13d4-4c0c-b5a2-8f782c47cccd</v>
      </c>
      <c r="B2431" s="3">
        <f>Raw_Data!B2431</f>
        <v>52</v>
      </c>
      <c r="C2431" s="3" t="str">
        <f>Raw_Data!C2431</f>
        <v>Male</v>
      </c>
      <c r="D2431" s="3" t="str">
        <f>Raw_Data!D2431</f>
        <v>Standard</v>
      </c>
      <c r="E2431" s="3">
        <f>Raw_Data!E2431</f>
        <v>21.89</v>
      </c>
      <c r="F2431" s="3">
        <f>Raw_Data!F2431</f>
        <v>3</v>
      </c>
      <c r="G2431" s="3" t="str">
        <f>Raw_Data!G2431</f>
        <v>Europe</v>
      </c>
      <c r="H2431" s="3" t="str">
        <f>Raw_Data!H2431</f>
        <v>Mobile</v>
      </c>
      <c r="I2431" s="3">
        <f>Raw_Data!I2431</f>
        <v>13.99</v>
      </c>
      <c r="J2431" s="3">
        <f>Raw_Data!J2431</f>
        <v>0</v>
      </c>
      <c r="K2431" s="3" t="str">
        <f>Raw_Data!K2431</f>
        <v>PayPal</v>
      </c>
      <c r="L2431" s="3">
        <f>Raw_Data!L2431</f>
        <v>1</v>
      </c>
      <c r="M2431" s="3">
        <f>Raw_Data!M2431</f>
        <v>5.47</v>
      </c>
      <c r="N2431" s="3" t="str">
        <f>Raw_Data!N2431</f>
        <v>Horror</v>
      </c>
      <c r="O2431" s="3" t="str">
        <f t="shared" si="370"/>
        <v>45-54</v>
      </c>
      <c r="P2431" s="3" t="str">
        <f t="shared" si="371"/>
        <v>10-24h</v>
      </c>
      <c r="Q2431" s="3" t="str">
        <f t="shared" si="372"/>
        <v>0-7d</v>
      </c>
      <c r="R2431" s="3" t="str">
        <f t="shared" si="373"/>
        <v>Medium</v>
      </c>
      <c r="S2431" s="3" t="str">
        <f t="shared" si="374"/>
        <v>Mid</v>
      </c>
      <c r="T2431" s="3" t="str">
        <f t="shared" si="375"/>
        <v>Active</v>
      </c>
      <c r="U2431" s="4">
        <f>1/(1+EXP(-(Predictive_Model!$B$5+((B2431-Predictive_Model!$B$20)/Predictive_Model!$C$20)*Predictive_Model!$D$20+((E2431-Predictive_Model!$B$21)/Predictive_Model!$C$21)*Predictive_Model!$D$21+((F2431-Predictive_Model!$B$22)/Predictive_Model!$C$22)*Predictive_Model!$D$22+((I2431-Predictive_Model!$B$23)/Predictive_Model!$C$23)*Predictive_Model!$D$23+((L2431-Predictive_Model!$B$24)/Predictive_Model!$C$24)*Predictive_Model!$D$24+((M2431-Predictive_Model!$B$25)/Predictive_Model!$C$25)*Predictive_Model!$D$25+IF(C2431="Male",Predictive_Model!$D$31,IF(C2431="Other",Predictive_Model!$D$32,0))+IF(D2431="Premium",Predictive_Model!$D$34,IF(D2431="Standard",Predictive_Model!$D$35,0))+IF(G2431="Asia",Predictive_Model!$D$37,IF(G2431="Europe",Predictive_Model!$D$38,IF(G2431="North America",Predictive_Model!$D$39,IF(G2431="Oceania",Predictive_Model!$D$40,IF(G2431="South America",Predictive_Model!$D$41,0)))))+IF(H2431="Laptop",Predictive_Model!$D$43,IF(H2431="Mobile",Predictive_Model!$D$44,IF(H2431="TV",Predictive_Model!$D$45,IF(H2431="Tablet",Predictive_Model!$D$46,0))))+IF(K2431="Crypto",Predictive_Model!$D$48,IF(K2431="Debit Card",Predictive_Model!$D$49,IF(K2431="Gift Card",Predictive_Model!$D$50,IF(K2431="PayPal",Predictive_Model!$D$51,0))))+IF(N2431="Comedy",Predictive_Model!$D$53,IF(N2431="Documentary",Predictive_Model!$D$54,IF(N2431="Drama",Predictive_Model!$D$55,IF(N2431="Horror",Predictive_Model!$D$56,IF(N2431="Romance",Predictive_Model!$D$57,IF(N2431="Sci-Fi",Predictive_Model!$D$58,0)))))))))</f>
        <v>1.8761366836511707E-5</v>
      </c>
      <c r="V2431" s="3" t="str">
        <f t="shared" si="376"/>
        <v>Low</v>
      </c>
      <c r="W2431" s="6">
        <f t="shared" si="377"/>
        <v>2.6247152204279876E-4</v>
      </c>
      <c r="X2431" s="3" t="str">
        <f t="shared" si="378"/>
        <v>Monitor</v>
      </c>
      <c r="Y2431" s="3" t="str">
        <f t="shared" si="379"/>
        <v>OK</v>
      </c>
    </row>
    <row r="2432" spans="1:25" x14ac:dyDescent="0.25">
      <c r="A2432" s="3" t="str">
        <f>Raw_Data!A2432</f>
        <v>67cf164d-d961-4310-8646-8b5792f20876</v>
      </c>
      <c r="B2432" s="3">
        <f>Raw_Data!B2432</f>
        <v>70</v>
      </c>
      <c r="C2432" s="3" t="str">
        <f>Raw_Data!C2432</f>
        <v>Other</v>
      </c>
      <c r="D2432" s="3" t="str">
        <f>Raw_Data!D2432</f>
        <v>Premium</v>
      </c>
      <c r="E2432" s="3">
        <f>Raw_Data!E2432</f>
        <v>8.68</v>
      </c>
      <c r="F2432" s="3">
        <f>Raw_Data!F2432</f>
        <v>41</v>
      </c>
      <c r="G2432" s="3" t="str">
        <f>Raw_Data!G2432</f>
        <v>South America</v>
      </c>
      <c r="H2432" s="3" t="str">
        <f>Raw_Data!H2432</f>
        <v>Desktop</v>
      </c>
      <c r="I2432" s="3">
        <f>Raw_Data!I2432</f>
        <v>17.989999999999998</v>
      </c>
      <c r="J2432" s="3">
        <f>Raw_Data!J2432</f>
        <v>1</v>
      </c>
      <c r="K2432" s="3" t="str">
        <f>Raw_Data!K2432</f>
        <v>PayPal</v>
      </c>
      <c r="L2432" s="3">
        <f>Raw_Data!L2432</f>
        <v>1</v>
      </c>
      <c r="M2432" s="3">
        <f>Raw_Data!M2432</f>
        <v>0.21</v>
      </c>
      <c r="N2432" s="3" t="str">
        <f>Raw_Data!N2432</f>
        <v>Horror</v>
      </c>
      <c r="O2432" s="3" t="str">
        <f t="shared" si="370"/>
        <v>55-70</v>
      </c>
      <c r="P2432" s="3" t="str">
        <f t="shared" si="371"/>
        <v>&lt;10h</v>
      </c>
      <c r="Q2432" s="3" t="str">
        <f t="shared" si="372"/>
        <v>22-45d</v>
      </c>
      <c r="R2432" s="3" t="str">
        <f t="shared" si="373"/>
        <v>Medium</v>
      </c>
      <c r="S2432" s="3" t="str">
        <f t="shared" si="374"/>
        <v>High</v>
      </c>
      <c r="T2432" s="3" t="str">
        <f t="shared" si="375"/>
        <v>Churned</v>
      </c>
      <c r="U2432" s="4">
        <f>1/(1+EXP(-(Predictive_Model!$B$5+((B2432-Predictive_Model!$B$20)/Predictive_Model!$C$20)*Predictive_Model!$D$20+((E2432-Predictive_Model!$B$21)/Predictive_Model!$C$21)*Predictive_Model!$D$21+((F2432-Predictive_Model!$B$22)/Predictive_Model!$C$22)*Predictive_Model!$D$22+((I2432-Predictive_Model!$B$23)/Predictive_Model!$C$23)*Predictive_Model!$D$23+((L2432-Predictive_Model!$B$24)/Predictive_Model!$C$24)*Predictive_Model!$D$24+((M2432-Predictive_Model!$B$25)/Predictive_Model!$C$25)*Predictive_Model!$D$25+IF(C2432="Male",Predictive_Model!$D$31,IF(C2432="Other",Predictive_Model!$D$32,0))+IF(D2432="Premium",Predictive_Model!$D$34,IF(D2432="Standard",Predictive_Model!$D$35,0))+IF(G2432="Asia",Predictive_Model!$D$37,IF(G2432="Europe",Predictive_Model!$D$38,IF(G2432="North America",Predictive_Model!$D$39,IF(G2432="Oceania",Predictive_Model!$D$40,IF(G2432="South America",Predictive_Model!$D$41,0)))))+IF(H2432="Laptop",Predictive_Model!$D$43,IF(H2432="Mobile",Predictive_Model!$D$44,IF(H2432="TV",Predictive_Model!$D$45,IF(H2432="Tablet",Predictive_Model!$D$46,0))))+IF(K2432="Crypto",Predictive_Model!$D$48,IF(K2432="Debit Card",Predictive_Model!$D$49,IF(K2432="Gift Card",Predictive_Model!$D$50,IF(K2432="PayPal",Predictive_Model!$D$51,0))))+IF(N2432="Comedy",Predictive_Model!$D$53,IF(N2432="Documentary",Predictive_Model!$D$54,IF(N2432="Drama",Predictive_Model!$D$55,IF(N2432="Horror",Predictive_Model!$D$56,IF(N2432="Romance",Predictive_Model!$D$57,IF(N2432="Sci-Fi",Predictive_Model!$D$58,0)))))))))</f>
        <v>0.97986968408089525</v>
      </c>
      <c r="V2432" s="3" t="str">
        <f t="shared" si="376"/>
        <v>Critical</v>
      </c>
      <c r="W2432" s="6">
        <f t="shared" si="377"/>
        <v>17.989999999999998</v>
      </c>
      <c r="X2432" s="3" t="str">
        <f t="shared" si="378"/>
        <v>Priority 1</v>
      </c>
      <c r="Y2432" s="3" t="str">
        <f t="shared" si="379"/>
        <v>OK</v>
      </c>
    </row>
    <row r="2433" spans="1:25" x14ac:dyDescent="0.25">
      <c r="A2433" s="3" t="str">
        <f>Raw_Data!A2433</f>
        <v>5c55ebb6-04ac-4d5d-9d7c-32ea910c88ba</v>
      </c>
      <c r="B2433" s="3">
        <f>Raw_Data!B2433</f>
        <v>70</v>
      </c>
      <c r="C2433" s="3" t="str">
        <f>Raw_Data!C2433</f>
        <v>Other</v>
      </c>
      <c r="D2433" s="3" t="str">
        <f>Raw_Data!D2433</f>
        <v>Standard</v>
      </c>
      <c r="E2433" s="3">
        <f>Raw_Data!E2433</f>
        <v>20.329999999999998</v>
      </c>
      <c r="F2433" s="3">
        <f>Raw_Data!F2433</f>
        <v>42</v>
      </c>
      <c r="G2433" s="3" t="str">
        <f>Raw_Data!G2433</f>
        <v>Europe</v>
      </c>
      <c r="H2433" s="3" t="str">
        <f>Raw_Data!H2433</f>
        <v>Mobile</v>
      </c>
      <c r="I2433" s="3">
        <f>Raw_Data!I2433</f>
        <v>13.99</v>
      </c>
      <c r="J2433" s="3">
        <f>Raw_Data!J2433</f>
        <v>0</v>
      </c>
      <c r="K2433" s="3" t="str">
        <f>Raw_Data!K2433</f>
        <v>Crypto</v>
      </c>
      <c r="L2433" s="3">
        <f>Raw_Data!L2433</f>
        <v>4</v>
      </c>
      <c r="M2433" s="3">
        <f>Raw_Data!M2433</f>
        <v>0.47</v>
      </c>
      <c r="N2433" s="3" t="str">
        <f>Raw_Data!N2433</f>
        <v>Documentary</v>
      </c>
      <c r="O2433" s="3" t="str">
        <f t="shared" si="370"/>
        <v>55-70</v>
      </c>
      <c r="P2433" s="3" t="str">
        <f t="shared" si="371"/>
        <v>10-24h</v>
      </c>
      <c r="Q2433" s="3" t="str">
        <f t="shared" si="372"/>
        <v>22-45d</v>
      </c>
      <c r="R2433" s="3" t="str">
        <f t="shared" si="373"/>
        <v>Medium</v>
      </c>
      <c r="S2433" s="3" t="str">
        <f t="shared" si="374"/>
        <v>Mid</v>
      </c>
      <c r="T2433" s="3" t="str">
        <f t="shared" si="375"/>
        <v>Active</v>
      </c>
      <c r="U2433" s="4">
        <f>1/(1+EXP(-(Predictive_Model!$B$5+((B2433-Predictive_Model!$B$20)/Predictive_Model!$C$20)*Predictive_Model!$D$20+((E2433-Predictive_Model!$B$21)/Predictive_Model!$C$21)*Predictive_Model!$D$21+((F2433-Predictive_Model!$B$22)/Predictive_Model!$C$22)*Predictive_Model!$D$22+((I2433-Predictive_Model!$B$23)/Predictive_Model!$C$23)*Predictive_Model!$D$23+((L2433-Predictive_Model!$B$24)/Predictive_Model!$C$24)*Predictive_Model!$D$24+((M2433-Predictive_Model!$B$25)/Predictive_Model!$C$25)*Predictive_Model!$D$25+IF(C2433="Male",Predictive_Model!$D$31,IF(C2433="Other",Predictive_Model!$D$32,0))+IF(D2433="Premium",Predictive_Model!$D$34,IF(D2433="Standard",Predictive_Model!$D$35,0))+IF(G2433="Asia",Predictive_Model!$D$37,IF(G2433="Europe",Predictive_Model!$D$38,IF(G2433="North America",Predictive_Model!$D$39,IF(G2433="Oceania",Predictive_Model!$D$40,IF(G2433="South America",Predictive_Model!$D$41,0)))))+IF(H2433="Laptop",Predictive_Model!$D$43,IF(H2433="Mobile",Predictive_Model!$D$44,IF(H2433="TV",Predictive_Model!$D$45,IF(H2433="Tablet",Predictive_Model!$D$46,0))))+IF(K2433="Crypto",Predictive_Model!$D$48,IF(K2433="Debit Card",Predictive_Model!$D$49,IF(K2433="Gift Card",Predictive_Model!$D$50,IF(K2433="PayPal",Predictive_Model!$D$51,0))))+IF(N2433="Comedy",Predictive_Model!$D$53,IF(N2433="Documentary",Predictive_Model!$D$54,IF(N2433="Drama",Predictive_Model!$D$55,IF(N2433="Horror",Predictive_Model!$D$56,IF(N2433="Romance",Predictive_Model!$D$57,IF(N2433="Sci-Fi",Predictive_Model!$D$58,0)))))))))</f>
        <v>0.73698074405869762</v>
      </c>
      <c r="V2433" s="3" t="str">
        <f t="shared" si="376"/>
        <v>High</v>
      </c>
      <c r="W2433" s="6">
        <f t="shared" si="377"/>
        <v>10.310360609381179</v>
      </c>
      <c r="X2433" s="3" t="str">
        <f t="shared" si="378"/>
        <v>Priority 2</v>
      </c>
      <c r="Y2433" s="3" t="str">
        <f t="shared" si="379"/>
        <v>OK</v>
      </c>
    </row>
    <row r="2434" spans="1:25" x14ac:dyDescent="0.25">
      <c r="A2434" s="3" t="str">
        <f>Raw_Data!A2434</f>
        <v>de02cddd-08a6-42fe-99bc-06cc033f2bd5</v>
      </c>
      <c r="B2434" s="3">
        <f>Raw_Data!B2434</f>
        <v>68</v>
      </c>
      <c r="C2434" s="3" t="str">
        <f>Raw_Data!C2434</f>
        <v>Male</v>
      </c>
      <c r="D2434" s="3" t="str">
        <f>Raw_Data!D2434</f>
        <v>Premium</v>
      </c>
      <c r="E2434" s="3">
        <f>Raw_Data!E2434</f>
        <v>19.91</v>
      </c>
      <c r="F2434" s="3">
        <f>Raw_Data!F2434</f>
        <v>54</v>
      </c>
      <c r="G2434" s="3" t="str">
        <f>Raw_Data!G2434</f>
        <v>Europe</v>
      </c>
      <c r="H2434" s="3" t="str">
        <f>Raw_Data!H2434</f>
        <v>Mobile</v>
      </c>
      <c r="I2434" s="3">
        <f>Raw_Data!I2434</f>
        <v>17.989999999999998</v>
      </c>
      <c r="J2434" s="3">
        <f>Raw_Data!J2434</f>
        <v>1</v>
      </c>
      <c r="K2434" s="3" t="str">
        <f>Raw_Data!K2434</f>
        <v>Gift Card</v>
      </c>
      <c r="L2434" s="3">
        <f>Raw_Data!L2434</f>
        <v>3</v>
      </c>
      <c r="M2434" s="3">
        <f>Raw_Data!M2434</f>
        <v>0.36</v>
      </c>
      <c r="N2434" s="3" t="str">
        <f>Raw_Data!N2434</f>
        <v>Horror</v>
      </c>
      <c r="O2434" s="3" t="str">
        <f t="shared" si="370"/>
        <v>55-70</v>
      </c>
      <c r="P2434" s="3" t="str">
        <f t="shared" si="371"/>
        <v>10-24h</v>
      </c>
      <c r="Q2434" s="3" t="str">
        <f t="shared" si="372"/>
        <v>46-60d</v>
      </c>
      <c r="R2434" s="3" t="str">
        <f t="shared" si="373"/>
        <v>Medium</v>
      </c>
      <c r="S2434" s="3" t="str">
        <f t="shared" si="374"/>
        <v>High</v>
      </c>
      <c r="T2434" s="3" t="str">
        <f t="shared" si="375"/>
        <v>Churned</v>
      </c>
      <c r="U2434" s="4">
        <f>1/(1+EXP(-(Predictive_Model!$B$5+((B2434-Predictive_Model!$B$20)/Predictive_Model!$C$20)*Predictive_Model!$D$20+((E2434-Predictive_Model!$B$21)/Predictive_Model!$C$21)*Predictive_Model!$D$21+((F2434-Predictive_Model!$B$22)/Predictive_Model!$C$22)*Predictive_Model!$D$22+((I2434-Predictive_Model!$B$23)/Predictive_Model!$C$23)*Predictive_Model!$D$23+((L2434-Predictive_Model!$B$24)/Predictive_Model!$C$24)*Predictive_Model!$D$24+((M2434-Predictive_Model!$B$25)/Predictive_Model!$C$25)*Predictive_Model!$D$25+IF(C2434="Male",Predictive_Model!$D$31,IF(C2434="Other",Predictive_Model!$D$32,0))+IF(D2434="Premium",Predictive_Model!$D$34,IF(D2434="Standard",Predictive_Model!$D$35,0))+IF(G2434="Asia",Predictive_Model!$D$37,IF(G2434="Europe",Predictive_Model!$D$38,IF(G2434="North America",Predictive_Model!$D$39,IF(G2434="Oceania",Predictive_Model!$D$40,IF(G2434="South America",Predictive_Model!$D$41,0)))))+IF(H2434="Laptop",Predictive_Model!$D$43,IF(H2434="Mobile",Predictive_Model!$D$44,IF(H2434="TV",Predictive_Model!$D$45,IF(H2434="Tablet",Predictive_Model!$D$46,0))))+IF(K2434="Crypto",Predictive_Model!$D$48,IF(K2434="Debit Card",Predictive_Model!$D$49,IF(K2434="Gift Card",Predictive_Model!$D$50,IF(K2434="PayPal",Predictive_Model!$D$51,0))))+IF(N2434="Comedy",Predictive_Model!$D$53,IF(N2434="Documentary",Predictive_Model!$D$54,IF(N2434="Drama",Predictive_Model!$D$55,IF(N2434="Horror",Predictive_Model!$D$56,IF(N2434="Romance",Predictive_Model!$D$57,IF(N2434="Sci-Fi",Predictive_Model!$D$58,0)))))))))</f>
        <v>0.90923612611995897</v>
      </c>
      <c r="V2434" s="3" t="str">
        <f t="shared" si="376"/>
        <v>Critical</v>
      </c>
      <c r="W2434" s="6">
        <f t="shared" si="377"/>
        <v>17.989999999999998</v>
      </c>
      <c r="X2434" s="3" t="str">
        <f t="shared" si="378"/>
        <v>Priority 1</v>
      </c>
      <c r="Y2434" s="3" t="str">
        <f t="shared" si="379"/>
        <v>OK</v>
      </c>
    </row>
    <row r="2435" spans="1:25" x14ac:dyDescent="0.25">
      <c r="A2435" s="3" t="str">
        <f>Raw_Data!A2435</f>
        <v>d625591a-3bbc-429e-a938-e0c608d79b57</v>
      </c>
      <c r="B2435" s="3">
        <f>Raw_Data!B2435</f>
        <v>32</v>
      </c>
      <c r="C2435" s="3" t="str">
        <f>Raw_Data!C2435</f>
        <v>Other</v>
      </c>
      <c r="D2435" s="3" t="str">
        <f>Raw_Data!D2435</f>
        <v>Standard</v>
      </c>
      <c r="E2435" s="3">
        <f>Raw_Data!E2435</f>
        <v>17.48</v>
      </c>
      <c r="F2435" s="3">
        <f>Raw_Data!F2435</f>
        <v>4</v>
      </c>
      <c r="G2435" s="3" t="str">
        <f>Raw_Data!G2435</f>
        <v>North America</v>
      </c>
      <c r="H2435" s="3" t="str">
        <f>Raw_Data!H2435</f>
        <v>Laptop</v>
      </c>
      <c r="I2435" s="3">
        <f>Raw_Data!I2435</f>
        <v>13.99</v>
      </c>
      <c r="J2435" s="3">
        <f>Raw_Data!J2435</f>
        <v>0</v>
      </c>
      <c r="K2435" s="3" t="str">
        <f>Raw_Data!K2435</f>
        <v>Crypto</v>
      </c>
      <c r="L2435" s="3">
        <f>Raw_Data!L2435</f>
        <v>4</v>
      </c>
      <c r="M2435" s="3">
        <f>Raw_Data!M2435</f>
        <v>3.5</v>
      </c>
      <c r="N2435" s="3" t="str">
        <f>Raw_Data!N2435</f>
        <v>Horror</v>
      </c>
      <c r="O2435" s="3" t="str">
        <f t="shared" si="370"/>
        <v>25-34</v>
      </c>
      <c r="P2435" s="3" t="str">
        <f t="shared" si="371"/>
        <v>10-24h</v>
      </c>
      <c r="Q2435" s="3" t="str">
        <f t="shared" si="372"/>
        <v>0-7d</v>
      </c>
      <c r="R2435" s="3" t="str">
        <f t="shared" si="373"/>
        <v>Medium</v>
      </c>
      <c r="S2435" s="3" t="str">
        <f t="shared" si="374"/>
        <v>Mid</v>
      </c>
      <c r="T2435" s="3" t="str">
        <f t="shared" si="375"/>
        <v>Active</v>
      </c>
      <c r="U2435" s="4">
        <f>1/(1+EXP(-(Predictive_Model!$B$5+((B2435-Predictive_Model!$B$20)/Predictive_Model!$C$20)*Predictive_Model!$D$20+((E2435-Predictive_Model!$B$21)/Predictive_Model!$C$21)*Predictive_Model!$D$21+((F2435-Predictive_Model!$B$22)/Predictive_Model!$C$22)*Predictive_Model!$D$22+((I2435-Predictive_Model!$B$23)/Predictive_Model!$C$23)*Predictive_Model!$D$23+((L2435-Predictive_Model!$B$24)/Predictive_Model!$C$24)*Predictive_Model!$D$24+((M2435-Predictive_Model!$B$25)/Predictive_Model!$C$25)*Predictive_Model!$D$25+IF(C2435="Male",Predictive_Model!$D$31,IF(C2435="Other",Predictive_Model!$D$32,0))+IF(D2435="Premium",Predictive_Model!$D$34,IF(D2435="Standard",Predictive_Model!$D$35,0))+IF(G2435="Asia",Predictive_Model!$D$37,IF(G2435="Europe",Predictive_Model!$D$38,IF(G2435="North America",Predictive_Model!$D$39,IF(G2435="Oceania",Predictive_Model!$D$40,IF(G2435="South America",Predictive_Model!$D$41,0)))))+IF(H2435="Laptop",Predictive_Model!$D$43,IF(H2435="Mobile",Predictive_Model!$D$44,IF(H2435="TV",Predictive_Model!$D$45,IF(H2435="Tablet",Predictive_Model!$D$46,0))))+IF(K2435="Crypto",Predictive_Model!$D$48,IF(K2435="Debit Card",Predictive_Model!$D$49,IF(K2435="Gift Card",Predictive_Model!$D$50,IF(K2435="PayPal",Predictive_Model!$D$51,0))))+IF(N2435="Comedy",Predictive_Model!$D$53,IF(N2435="Documentary",Predictive_Model!$D$54,IF(N2435="Drama",Predictive_Model!$D$55,IF(N2435="Horror",Predictive_Model!$D$56,IF(N2435="Romance",Predictive_Model!$D$57,IF(N2435="Sci-Fi",Predictive_Model!$D$58,0)))))))))</f>
        <v>5.3386040892033425E-5</v>
      </c>
      <c r="V2435" s="3" t="str">
        <f t="shared" si="376"/>
        <v>Low</v>
      </c>
      <c r="W2435" s="6">
        <f t="shared" si="377"/>
        <v>7.4687071207954763E-4</v>
      </c>
      <c r="X2435" s="3" t="str">
        <f t="shared" si="378"/>
        <v>Monitor</v>
      </c>
      <c r="Y2435" s="3" t="str">
        <f t="shared" si="379"/>
        <v>OK</v>
      </c>
    </row>
    <row r="2436" spans="1:25" x14ac:dyDescent="0.25">
      <c r="A2436" s="3" t="str">
        <f>Raw_Data!A2436</f>
        <v>51902957-4d34-4297-ae4b-fb94b2467e14</v>
      </c>
      <c r="B2436" s="3">
        <f>Raw_Data!B2436</f>
        <v>43</v>
      </c>
      <c r="C2436" s="3" t="str">
        <f>Raw_Data!C2436</f>
        <v>Female</v>
      </c>
      <c r="D2436" s="3" t="str">
        <f>Raw_Data!D2436</f>
        <v>Basic</v>
      </c>
      <c r="E2436" s="3">
        <f>Raw_Data!E2436</f>
        <v>17.899999999999999</v>
      </c>
      <c r="F2436" s="3">
        <f>Raw_Data!F2436</f>
        <v>48</v>
      </c>
      <c r="G2436" s="3" t="str">
        <f>Raw_Data!G2436</f>
        <v>Asia</v>
      </c>
      <c r="H2436" s="3" t="str">
        <f>Raw_Data!H2436</f>
        <v>Desktop</v>
      </c>
      <c r="I2436" s="3">
        <f>Raw_Data!I2436</f>
        <v>8.99</v>
      </c>
      <c r="J2436" s="3">
        <f>Raw_Data!J2436</f>
        <v>1</v>
      </c>
      <c r="K2436" s="3" t="str">
        <f>Raw_Data!K2436</f>
        <v>Crypto</v>
      </c>
      <c r="L2436" s="3">
        <f>Raw_Data!L2436</f>
        <v>2</v>
      </c>
      <c r="M2436" s="3">
        <f>Raw_Data!M2436</f>
        <v>0.37</v>
      </c>
      <c r="N2436" s="3" t="str">
        <f>Raw_Data!N2436</f>
        <v>Documentary</v>
      </c>
      <c r="O2436" s="3" t="str">
        <f t="shared" si="370"/>
        <v>35-44</v>
      </c>
      <c r="P2436" s="3" t="str">
        <f t="shared" si="371"/>
        <v>10-24h</v>
      </c>
      <c r="Q2436" s="3" t="str">
        <f t="shared" si="372"/>
        <v>46-60d</v>
      </c>
      <c r="R2436" s="3" t="str">
        <f t="shared" si="373"/>
        <v>Medium</v>
      </c>
      <c r="S2436" s="3" t="str">
        <f t="shared" si="374"/>
        <v>Low</v>
      </c>
      <c r="T2436" s="3" t="str">
        <f t="shared" si="375"/>
        <v>Churned</v>
      </c>
      <c r="U2436" s="4">
        <f>1/(1+EXP(-(Predictive_Model!$B$5+((B2436-Predictive_Model!$B$20)/Predictive_Model!$C$20)*Predictive_Model!$D$20+((E2436-Predictive_Model!$B$21)/Predictive_Model!$C$21)*Predictive_Model!$D$21+((F2436-Predictive_Model!$B$22)/Predictive_Model!$C$22)*Predictive_Model!$D$22+((I2436-Predictive_Model!$B$23)/Predictive_Model!$C$23)*Predictive_Model!$D$23+((L2436-Predictive_Model!$B$24)/Predictive_Model!$C$24)*Predictive_Model!$D$24+((M2436-Predictive_Model!$B$25)/Predictive_Model!$C$25)*Predictive_Model!$D$25+IF(C2436="Male",Predictive_Model!$D$31,IF(C2436="Other",Predictive_Model!$D$32,0))+IF(D2436="Premium",Predictive_Model!$D$34,IF(D2436="Standard",Predictive_Model!$D$35,0))+IF(G2436="Asia",Predictive_Model!$D$37,IF(G2436="Europe",Predictive_Model!$D$38,IF(G2436="North America",Predictive_Model!$D$39,IF(G2436="Oceania",Predictive_Model!$D$40,IF(G2436="South America",Predictive_Model!$D$41,0)))))+IF(H2436="Laptop",Predictive_Model!$D$43,IF(H2436="Mobile",Predictive_Model!$D$44,IF(H2436="TV",Predictive_Model!$D$45,IF(H2436="Tablet",Predictive_Model!$D$46,0))))+IF(K2436="Crypto",Predictive_Model!$D$48,IF(K2436="Debit Card",Predictive_Model!$D$49,IF(K2436="Gift Card",Predictive_Model!$D$50,IF(K2436="PayPal",Predictive_Model!$D$51,0))))+IF(N2436="Comedy",Predictive_Model!$D$53,IF(N2436="Documentary",Predictive_Model!$D$54,IF(N2436="Drama",Predictive_Model!$D$55,IF(N2436="Horror",Predictive_Model!$D$56,IF(N2436="Romance",Predictive_Model!$D$57,IF(N2436="Sci-Fi",Predictive_Model!$D$58,0)))))))))</f>
        <v>0.97902102208300168</v>
      </c>
      <c r="V2436" s="3" t="str">
        <f t="shared" si="376"/>
        <v>Critical</v>
      </c>
      <c r="W2436" s="6">
        <f t="shared" si="377"/>
        <v>8.99</v>
      </c>
      <c r="X2436" s="3" t="str">
        <f t="shared" si="378"/>
        <v>Priority 2</v>
      </c>
      <c r="Y2436" s="3" t="str">
        <f t="shared" si="379"/>
        <v>OK</v>
      </c>
    </row>
    <row r="2437" spans="1:25" x14ac:dyDescent="0.25">
      <c r="A2437" s="3" t="str">
        <f>Raw_Data!A2437</f>
        <v>42c50042-91a6-424a-b693-29d883255e61</v>
      </c>
      <c r="B2437" s="3">
        <f>Raw_Data!B2437</f>
        <v>28</v>
      </c>
      <c r="C2437" s="3" t="str">
        <f>Raw_Data!C2437</f>
        <v>Other</v>
      </c>
      <c r="D2437" s="3" t="str">
        <f>Raw_Data!D2437</f>
        <v>Standard</v>
      </c>
      <c r="E2437" s="3">
        <f>Raw_Data!E2437</f>
        <v>50.73</v>
      </c>
      <c r="F2437" s="3">
        <f>Raw_Data!F2437</f>
        <v>12</v>
      </c>
      <c r="G2437" s="3" t="str">
        <f>Raw_Data!G2437</f>
        <v>North America</v>
      </c>
      <c r="H2437" s="3" t="str">
        <f>Raw_Data!H2437</f>
        <v>Desktop</v>
      </c>
      <c r="I2437" s="3">
        <f>Raw_Data!I2437</f>
        <v>13.99</v>
      </c>
      <c r="J2437" s="3">
        <f>Raw_Data!J2437</f>
        <v>0</v>
      </c>
      <c r="K2437" s="3" t="str">
        <f>Raw_Data!K2437</f>
        <v>Credit Card</v>
      </c>
      <c r="L2437" s="3">
        <f>Raw_Data!L2437</f>
        <v>4</v>
      </c>
      <c r="M2437" s="3">
        <f>Raw_Data!M2437</f>
        <v>3.9</v>
      </c>
      <c r="N2437" s="3" t="str">
        <f>Raw_Data!N2437</f>
        <v>Documentary</v>
      </c>
      <c r="O2437" s="3" t="str">
        <f t="shared" ref="O2437:O2500" si="380">IF(B2437&lt;25,"18-24",IF(B2437&lt;35,"25-34",IF(B2437&lt;45,"35-44",IF(B2437&lt;55,"45-54","55-70"))))</f>
        <v>25-34</v>
      </c>
      <c r="P2437" s="3" t="str">
        <f t="shared" ref="P2437:P2500" si="381">IF(E2437&lt;10,"&lt;10h",IF(E2437&lt;25,"10-24h",IF(E2437&lt;50,"25-49h","50h+")))</f>
        <v>50h+</v>
      </c>
      <c r="Q2437" s="3" t="str">
        <f t="shared" ref="Q2437:Q2500" si="382">IF(F2437&lt;=7,"0-7d",IF(F2437&lt;=21,"8-21d",IF(F2437&lt;=45,"22-45d","46-60d")))</f>
        <v>8-21d</v>
      </c>
      <c r="R2437" s="3" t="str">
        <f t="shared" ref="R2437:R2500" si="383">IF(AND(E2437&gt;=25,F2437&lt;=21),"High",IF(OR(E2437&gt;=10,F2437&lt;=45),"Medium","Low"))</f>
        <v>High</v>
      </c>
      <c r="S2437" s="3" t="str">
        <f t="shared" ref="S2437:S2500" si="384">IF(I2437&lt;10,"Low",IF(I2437&lt;16,"Mid","High"))</f>
        <v>Mid</v>
      </c>
      <c r="T2437" s="3" t="str">
        <f t="shared" ref="T2437:T2500" si="385">IF(J2437=1,"Churned","Active")</f>
        <v>Active</v>
      </c>
      <c r="U2437" s="4">
        <f>1/(1+EXP(-(Predictive_Model!$B$5+((B2437-Predictive_Model!$B$20)/Predictive_Model!$C$20)*Predictive_Model!$D$20+((E2437-Predictive_Model!$B$21)/Predictive_Model!$C$21)*Predictive_Model!$D$21+((F2437-Predictive_Model!$B$22)/Predictive_Model!$C$22)*Predictive_Model!$D$22+((I2437-Predictive_Model!$B$23)/Predictive_Model!$C$23)*Predictive_Model!$D$23+((L2437-Predictive_Model!$B$24)/Predictive_Model!$C$24)*Predictive_Model!$D$24+((M2437-Predictive_Model!$B$25)/Predictive_Model!$C$25)*Predictive_Model!$D$25+IF(C2437="Male",Predictive_Model!$D$31,IF(C2437="Other",Predictive_Model!$D$32,0))+IF(D2437="Premium",Predictive_Model!$D$34,IF(D2437="Standard",Predictive_Model!$D$35,0))+IF(G2437="Asia",Predictive_Model!$D$37,IF(G2437="Europe",Predictive_Model!$D$38,IF(G2437="North America",Predictive_Model!$D$39,IF(G2437="Oceania",Predictive_Model!$D$40,IF(G2437="South America",Predictive_Model!$D$41,0)))))+IF(H2437="Laptop",Predictive_Model!$D$43,IF(H2437="Mobile",Predictive_Model!$D$44,IF(H2437="TV",Predictive_Model!$D$45,IF(H2437="Tablet",Predictive_Model!$D$46,0))))+IF(K2437="Crypto",Predictive_Model!$D$48,IF(K2437="Debit Card",Predictive_Model!$D$49,IF(K2437="Gift Card",Predictive_Model!$D$50,IF(K2437="PayPal",Predictive_Model!$D$51,0))))+IF(N2437="Comedy",Predictive_Model!$D$53,IF(N2437="Documentary",Predictive_Model!$D$54,IF(N2437="Drama",Predictive_Model!$D$55,IF(N2437="Horror",Predictive_Model!$D$56,IF(N2437="Romance",Predictive_Model!$D$57,IF(N2437="Sci-Fi",Predictive_Model!$D$58,0)))))))))</f>
        <v>2.1618247557909675E-9</v>
      </c>
      <c r="V2437" s="3" t="str">
        <f t="shared" ref="V2437:V2500" si="386">IF(U2437&gt;=0.75,"Critical",IF(U2437&gt;=0.5,"High",IF(U2437&gt;=0.25,"Medium","Low")))</f>
        <v>Low</v>
      </c>
      <c r="W2437" s="6">
        <f t="shared" ref="W2437:W2500" si="387">IF(J2437=1,I2437,I2437*U2437)</f>
        <v>3.0243928333515636E-8</v>
      </c>
      <c r="X2437" s="3" t="str">
        <f t="shared" ref="X2437:X2500" si="388">IF(AND(V2437="Critical",I2437&gt;=15),"Priority 1",IF(OR(V2437="Critical",AND(V2437="High",F2437&gt;21)),"Priority 2","Monitor"))</f>
        <v>Monitor</v>
      </c>
      <c r="Y2437" s="3" t="str">
        <f t="shared" ref="Y2437:Y2500" si="389">IF(COUNTA(A2437:N2437)=14,"OK","CHECK")</f>
        <v>OK</v>
      </c>
    </row>
    <row r="2438" spans="1:25" x14ac:dyDescent="0.25">
      <c r="A2438" s="3" t="str">
        <f>Raw_Data!A2438</f>
        <v>5ad29c73-f218-4cb0-b44c-628973888c49</v>
      </c>
      <c r="B2438" s="3">
        <f>Raw_Data!B2438</f>
        <v>41</v>
      </c>
      <c r="C2438" s="3" t="str">
        <f>Raw_Data!C2438</f>
        <v>Male</v>
      </c>
      <c r="D2438" s="3" t="str">
        <f>Raw_Data!D2438</f>
        <v>Premium</v>
      </c>
      <c r="E2438" s="3">
        <f>Raw_Data!E2438</f>
        <v>60.32</v>
      </c>
      <c r="F2438" s="3">
        <f>Raw_Data!F2438</f>
        <v>25</v>
      </c>
      <c r="G2438" s="3" t="str">
        <f>Raw_Data!G2438</f>
        <v>Asia</v>
      </c>
      <c r="H2438" s="3" t="str">
        <f>Raw_Data!H2438</f>
        <v>TV</v>
      </c>
      <c r="I2438" s="3">
        <f>Raw_Data!I2438</f>
        <v>17.989999999999998</v>
      </c>
      <c r="J2438" s="3">
        <f>Raw_Data!J2438</f>
        <v>0</v>
      </c>
      <c r="K2438" s="3" t="str">
        <f>Raw_Data!K2438</f>
        <v>PayPal</v>
      </c>
      <c r="L2438" s="3">
        <f>Raw_Data!L2438</f>
        <v>5</v>
      </c>
      <c r="M2438" s="3">
        <f>Raw_Data!M2438</f>
        <v>2.3199999999999998</v>
      </c>
      <c r="N2438" s="3" t="str">
        <f>Raw_Data!N2438</f>
        <v>Comedy</v>
      </c>
      <c r="O2438" s="3" t="str">
        <f t="shared" si="380"/>
        <v>35-44</v>
      </c>
      <c r="P2438" s="3" t="str">
        <f t="shared" si="381"/>
        <v>50h+</v>
      </c>
      <c r="Q2438" s="3" t="str">
        <f t="shared" si="382"/>
        <v>22-45d</v>
      </c>
      <c r="R2438" s="3" t="str">
        <f t="shared" si="383"/>
        <v>Medium</v>
      </c>
      <c r="S2438" s="3" t="str">
        <f t="shared" si="384"/>
        <v>High</v>
      </c>
      <c r="T2438" s="3" t="str">
        <f t="shared" si="385"/>
        <v>Active</v>
      </c>
      <c r="U2438" s="4">
        <f>1/(1+EXP(-(Predictive_Model!$B$5+((B2438-Predictive_Model!$B$20)/Predictive_Model!$C$20)*Predictive_Model!$D$20+((E2438-Predictive_Model!$B$21)/Predictive_Model!$C$21)*Predictive_Model!$D$21+((F2438-Predictive_Model!$B$22)/Predictive_Model!$C$22)*Predictive_Model!$D$22+((I2438-Predictive_Model!$B$23)/Predictive_Model!$C$23)*Predictive_Model!$D$23+((L2438-Predictive_Model!$B$24)/Predictive_Model!$C$24)*Predictive_Model!$D$24+((M2438-Predictive_Model!$B$25)/Predictive_Model!$C$25)*Predictive_Model!$D$25+IF(C2438="Male",Predictive_Model!$D$31,IF(C2438="Other",Predictive_Model!$D$32,0))+IF(D2438="Premium",Predictive_Model!$D$34,IF(D2438="Standard",Predictive_Model!$D$35,0))+IF(G2438="Asia",Predictive_Model!$D$37,IF(G2438="Europe",Predictive_Model!$D$38,IF(G2438="North America",Predictive_Model!$D$39,IF(G2438="Oceania",Predictive_Model!$D$40,IF(G2438="South America",Predictive_Model!$D$41,0)))))+IF(H2438="Laptop",Predictive_Model!$D$43,IF(H2438="Mobile",Predictive_Model!$D$44,IF(H2438="TV",Predictive_Model!$D$45,IF(H2438="Tablet",Predictive_Model!$D$46,0))))+IF(K2438="Crypto",Predictive_Model!$D$48,IF(K2438="Debit Card",Predictive_Model!$D$49,IF(K2438="Gift Card",Predictive_Model!$D$50,IF(K2438="PayPal",Predictive_Model!$D$51,0))))+IF(N2438="Comedy",Predictive_Model!$D$53,IF(N2438="Documentary",Predictive_Model!$D$54,IF(N2438="Drama",Predictive_Model!$D$55,IF(N2438="Horror",Predictive_Model!$D$56,IF(N2438="Romance",Predictive_Model!$D$57,IF(N2438="Sci-Fi",Predictive_Model!$D$58,0)))))))))</f>
        <v>3.5715638301044752E-10</v>
      </c>
      <c r="V2438" s="3" t="str">
        <f t="shared" si="386"/>
        <v>Low</v>
      </c>
      <c r="W2438" s="6">
        <f t="shared" si="387"/>
        <v>6.4252433303579506E-9</v>
      </c>
      <c r="X2438" s="3" t="str">
        <f t="shared" si="388"/>
        <v>Monitor</v>
      </c>
      <c r="Y2438" s="3" t="str">
        <f t="shared" si="389"/>
        <v>OK</v>
      </c>
    </row>
    <row r="2439" spans="1:25" x14ac:dyDescent="0.25">
      <c r="A2439" s="3" t="str">
        <f>Raw_Data!A2439</f>
        <v>226c0013-0f4e-437e-a087-e806934fc1fb</v>
      </c>
      <c r="B2439" s="3">
        <f>Raw_Data!B2439</f>
        <v>50</v>
      </c>
      <c r="C2439" s="3" t="str">
        <f>Raw_Data!C2439</f>
        <v>Other</v>
      </c>
      <c r="D2439" s="3" t="str">
        <f>Raw_Data!D2439</f>
        <v>Basic</v>
      </c>
      <c r="E2439" s="3">
        <f>Raw_Data!E2439</f>
        <v>6.53</v>
      </c>
      <c r="F2439" s="3">
        <f>Raw_Data!F2439</f>
        <v>19</v>
      </c>
      <c r="G2439" s="3" t="str">
        <f>Raw_Data!G2439</f>
        <v>Europe</v>
      </c>
      <c r="H2439" s="3" t="str">
        <f>Raw_Data!H2439</f>
        <v>Mobile</v>
      </c>
      <c r="I2439" s="3">
        <f>Raw_Data!I2439</f>
        <v>8.99</v>
      </c>
      <c r="J2439" s="3">
        <f>Raw_Data!J2439</f>
        <v>0</v>
      </c>
      <c r="K2439" s="3" t="str">
        <f>Raw_Data!K2439</f>
        <v>Crypto</v>
      </c>
      <c r="L2439" s="3">
        <f>Raw_Data!L2439</f>
        <v>5</v>
      </c>
      <c r="M2439" s="3">
        <f>Raw_Data!M2439</f>
        <v>0.33</v>
      </c>
      <c r="N2439" s="3" t="str">
        <f>Raw_Data!N2439</f>
        <v>Sci-Fi</v>
      </c>
      <c r="O2439" s="3" t="str">
        <f t="shared" si="380"/>
        <v>45-54</v>
      </c>
      <c r="P2439" s="3" t="str">
        <f t="shared" si="381"/>
        <v>&lt;10h</v>
      </c>
      <c r="Q2439" s="3" t="str">
        <f t="shared" si="382"/>
        <v>8-21d</v>
      </c>
      <c r="R2439" s="3" t="str">
        <f t="shared" si="383"/>
        <v>Medium</v>
      </c>
      <c r="S2439" s="3" t="str">
        <f t="shared" si="384"/>
        <v>Low</v>
      </c>
      <c r="T2439" s="3" t="str">
        <f t="shared" si="385"/>
        <v>Active</v>
      </c>
      <c r="U2439" s="4">
        <f>1/(1+EXP(-(Predictive_Model!$B$5+((B2439-Predictive_Model!$B$20)/Predictive_Model!$C$20)*Predictive_Model!$D$20+((E2439-Predictive_Model!$B$21)/Predictive_Model!$C$21)*Predictive_Model!$D$21+((F2439-Predictive_Model!$B$22)/Predictive_Model!$C$22)*Predictive_Model!$D$22+((I2439-Predictive_Model!$B$23)/Predictive_Model!$C$23)*Predictive_Model!$D$23+((L2439-Predictive_Model!$B$24)/Predictive_Model!$C$24)*Predictive_Model!$D$24+((M2439-Predictive_Model!$B$25)/Predictive_Model!$C$25)*Predictive_Model!$D$25+IF(C2439="Male",Predictive_Model!$D$31,IF(C2439="Other",Predictive_Model!$D$32,0))+IF(D2439="Premium",Predictive_Model!$D$34,IF(D2439="Standard",Predictive_Model!$D$35,0))+IF(G2439="Asia",Predictive_Model!$D$37,IF(G2439="Europe",Predictive_Model!$D$38,IF(G2439="North America",Predictive_Model!$D$39,IF(G2439="Oceania",Predictive_Model!$D$40,IF(G2439="South America",Predictive_Model!$D$41,0)))))+IF(H2439="Laptop",Predictive_Model!$D$43,IF(H2439="Mobile",Predictive_Model!$D$44,IF(H2439="TV",Predictive_Model!$D$45,IF(H2439="Tablet",Predictive_Model!$D$46,0))))+IF(K2439="Crypto",Predictive_Model!$D$48,IF(K2439="Debit Card",Predictive_Model!$D$49,IF(K2439="Gift Card",Predictive_Model!$D$50,IF(K2439="PayPal",Predictive_Model!$D$51,0))))+IF(N2439="Comedy",Predictive_Model!$D$53,IF(N2439="Documentary",Predictive_Model!$D$54,IF(N2439="Drama",Predictive_Model!$D$55,IF(N2439="Horror",Predictive_Model!$D$56,IF(N2439="Romance",Predictive_Model!$D$57,IF(N2439="Sci-Fi",Predictive_Model!$D$58,0)))))))))</f>
        <v>0.95005182665698795</v>
      </c>
      <c r="V2439" s="3" t="str">
        <f t="shared" si="386"/>
        <v>Critical</v>
      </c>
      <c r="W2439" s="6">
        <f t="shared" si="387"/>
        <v>8.5409659216463218</v>
      </c>
      <c r="X2439" s="3" t="str">
        <f t="shared" si="388"/>
        <v>Priority 2</v>
      </c>
      <c r="Y2439" s="3" t="str">
        <f t="shared" si="389"/>
        <v>OK</v>
      </c>
    </row>
    <row r="2440" spans="1:25" x14ac:dyDescent="0.25">
      <c r="A2440" s="3" t="str">
        <f>Raw_Data!A2440</f>
        <v>5952e659-bab6-482a-96c4-f44b828be07a</v>
      </c>
      <c r="B2440" s="3">
        <f>Raw_Data!B2440</f>
        <v>59</v>
      </c>
      <c r="C2440" s="3" t="str">
        <f>Raw_Data!C2440</f>
        <v>Female</v>
      </c>
      <c r="D2440" s="3" t="str">
        <f>Raw_Data!D2440</f>
        <v>Premium</v>
      </c>
      <c r="E2440" s="3">
        <f>Raw_Data!E2440</f>
        <v>23.31</v>
      </c>
      <c r="F2440" s="3">
        <f>Raw_Data!F2440</f>
        <v>50</v>
      </c>
      <c r="G2440" s="3" t="str">
        <f>Raw_Data!G2440</f>
        <v>South America</v>
      </c>
      <c r="H2440" s="3" t="str">
        <f>Raw_Data!H2440</f>
        <v>TV</v>
      </c>
      <c r="I2440" s="3">
        <f>Raw_Data!I2440</f>
        <v>17.989999999999998</v>
      </c>
      <c r="J2440" s="3">
        <f>Raw_Data!J2440</f>
        <v>0</v>
      </c>
      <c r="K2440" s="3" t="str">
        <f>Raw_Data!K2440</f>
        <v>Gift Card</v>
      </c>
      <c r="L2440" s="3">
        <f>Raw_Data!L2440</f>
        <v>3</v>
      </c>
      <c r="M2440" s="3">
        <f>Raw_Data!M2440</f>
        <v>0.46</v>
      </c>
      <c r="N2440" s="3" t="str">
        <f>Raw_Data!N2440</f>
        <v>Comedy</v>
      </c>
      <c r="O2440" s="3" t="str">
        <f t="shared" si="380"/>
        <v>55-70</v>
      </c>
      <c r="P2440" s="3" t="str">
        <f t="shared" si="381"/>
        <v>10-24h</v>
      </c>
      <c r="Q2440" s="3" t="str">
        <f t="shared" si="382"/>
        <v>46-60d</v>
      </c>
      <c r="R2440" s="3" t="str">
        <f t="shared" si="383"/>
        <v>Medium</v>
      </c>
      <c r="S2440" s="3" t="str">
        <f t="shared" si="384"/>
        <v>High</v>
      </c>
      <c r="T2440" s="3" t="str">
        <f t="shared" si="385"/>
        <v>Active</v>
      </c>
      <c r="U2440" s="4">
        <f>1/(1+EXP(-(Predictive_Model!$B$5+((B2440-Predictive_Model!$B$20)/Predictive_Model!$C$20)*Predictive_Model!$D$20+((E2440-Predictive_Model!$B$21)/Predictive_Model!$C$21)*Predictive_Model!$D$21+((F2440-Predictive_Model!$B$22)/Predictive_Model!$C$22)*Predictive_Model!$D$22+((I2440-Predictive_Model!$B$23)/Predictive_Model!$C$23)*Predictive_Model!$D$23+((L2440-Predictive_Model!$B$24)/Predictive_Model!$C$24)*Predictive_Model!$D$24+((M2440-Predictive_Model!$B$25)/Predictive_Model!$C$25)*Predictive_Model!$D$25+IF(C2440="Male",Predictive_Model!$D$31,IF(C2440="Other",Predictive_Model!$D$32,0))+IF(D2440="Premium",Predictive_Model!$D$34,IF(D2440="Standard",Predictive_Model!$D$35,0))+IF(G2440="Asia",Predictive_Model!$D$37,IF(G2440="Europe",Predictive_Model!$D$38,IF(G2440="North America",Predictive_Model!$D$39,IF(G2440="Oceania",Predictive_Model!$D$40,IF(G2440="South America",Predictive_Model!$D$41,0)))))+IF(H2440="Laptop",Predictive_Model!$D$43,IF(H2440="Mobile",Predictive_Model!$D$44,IF(H2440="TV",Predictive_Model!$D$45,IF(H2440="Tablet",Predictive_Model!$D$46,0))))+IF(K2440="Crypto",Predictive_Model!$D$48,IF(K2440="Debit Card",Predictive_Model!$D$49,IF(K2440="Gift Card",Predictive_Model!$D$50,IF(K2440="PayPal",Predictive_Model!$D$51,0))))+IF(N2440="Comedy",Predictive_Model!$D$53,IF(N2440="Documentary",Predictive_Model!$D$54,IF(N2440="Drama",Predictive_Model!$D$55,IF(N2440="Horror",Predictive_Model!$D$56,IF(N2440="Romance",Predictive_Model!$D$57,IF(N2440="Sci-Fi",Predictive_Model!$D$58,0)))))))))</f>
        <v>0.23184623241627661</v>
      </c>
      <c r="V2440" s="3" t="str">
        <f t="shared" si="386"/>
        <v>Low</v>
      </c>
      <c r="W2440" s="6">
        <f t="shared" si="387"/>
        <v>4.1709137211688159</v>
      </c>
      <c r="X2440" s="3" t="str">
        <f t="shared" si="388"/>
        <v>Monitor</v>
      </c>
      <c r="Y2440" s="3" t="str">
        <f t="shared" si="389"/>
        <v>OK</v>
      </c>
    </row>
    <row r="2441" spans="1:25" x14ac:dyDescent="0.25">
      <c r="A2441" s="3" t="str">
        <f>Raw_Data!A2441</f>
        <v>07cbc13d-c375-4955-a2a8-15fd519c8740</v>
      </c>
      <c r="B2441" s="3">
        <f>Raw_Data!B2441</f>
        <v>51</v>
      </c>
      <c r="C2441" s="3" t="str">
        <f>Raw_Data!C2441</f>
        <v>Other</v>
      </c>
      <c r="D2441" s="3" t="str">
        <f>Raw_Data!D2441</f>
        <v>Premium</v>
      </c>
      <c r="E2441" s="3">
        <f>Raw_Data!E2441</f>
        <v>10.47</v>
      </c>
      <c r="F2441" s="3">
        <f>Raw_Data!F2441</f>
        <v>22</v>
      </c>
      <c r="G2441" s="3" t="str">
        <f>Raw_Data!G2441</f>
        <v>South America</v>
      </c>
      <c r="H2441" s="3" t="str">
        <f>Raw_Data!H2441</f>
        <v>Tablet</v>
      </c>
      <c r="I2441" s="3">
        <f>Raw_Data!I2441</f>
        <v>17.989999999999998</v>
      </c>
      <c r="J2441" s="3">
        <f>Raw_Data!J2441</f>
        <v>0</v>
      </c>
      <c r="K2441" s="3" t="str">
        <f>Raw_Data!K2441</f>
        <v>Credit Card</v>
      </c>
      <c r="L2441" s="3">
        <f>Raw_Data!L2441</f>
        <v>2</v>
      </c>
      <c r="M2441" s="3">
        <f>Raw_Data!M2441</f>
        <v>0.46</v>
      </c>
      <c r="N2441" s="3" t="str">
        <f>Raw_Data!N2441</f>
        <v>Horror</v>
      </c>
      <c r="O2441" s="3" t="str">
        <f t="shared" si="380"/>
        <v>45-54</v>
      </c>
      <c r="P2441" s="3" t="str">
        <f t="shared" si="381"/>
        <v>10-24h</v>
      </c>
      <c r="Q2441" s="3" t="str">
        <f t="shared" si="382"/>
        <v>22-45d</v>
      </c>
      <c r="R2441" s="3" t="str">
        <f t="shared" si="383"/>
        <v>Medium</v>
      </c>
      <c r="S2441" s="3" t="str">
        <f t="shared" si="384"/>
        <v>High</v>
      </c>
      <c r="T2441" s="3" t="str">
        <f t="shared" si="385"/>
        <v>Active</v>
      </c>
      <c r="U2441" s="4">
        <f>1/(1+EXP(-(Predictive_Model!$B$5+((B2441-Predictive_Model!$B$20)/Predictive_Model!$C$20)*Predictive_Model!$D$20+((E2441-Predictive_Model!$B$21)/Predictive_Model!$C$21)*Predictive_Model!$D$21+((F2441-Predictive_Model!$B$22)/Predictive_Model!$C$22)*Predictive_Model!$D$22+((I2441-Predictive_Model!$B$23)/Predictive_Model!$C$23)*Predictive_Model!$D$23+((L2441-Predictive_Model!$B$24)/Predictive_Model!$C$24)*Predictive_Model!$D$24+((M2441-Predictive_Model!$B$25)/Predictive_Model!$C$25)*Predictive_Model!$D$25+IF(C2441="Male",Predictive_Model!$D$31,IF(C2441="Other",Predictive_Model!$D$32,0))+IF(D2441="Premium",Predictive_Model!$D$34,IF(D2441="Standard",Predictive_Model!$D$35,0))+IF(G2441="Asia",Predictive_Model!$D$37,IF(G2441="Europe",Predictive_Model!$D$38,IF(G2441="North America",Predictive_Model!$D$39,IF(G2441="Oceania",Predictive_Model!$D$40,IF(G2441="South America",Predictive_Model!$D$41,0)))))+IF(H2441="Laptop",Predictive_Model!$D$43,IF(H2441="Mobile",Predictive_Model!$D$44,IF(H2441="TV",Predictive_Model!$D$45,IF(H2441="Tablet",Predictive_Model!$D$46,0))))+IF(K2441="Crypto",Predictive_Model!$D$48,IF(K2441="Debit Card",Predictive_Model!$D$49,IF(K2441="Gift Card",Predictive_Model!$D$50,IF(K2441="PayPal",Predictive_Model!$D$51,0))))+IF(N2441="Comedy",Predictive_Model!$D$53,IF(N2441="Documentary",Predictive_Model!$D$54,IF(N2441="Drama",Predictive_Model!$D$55,IF(N2441="Horror",Predictive_Model!$D$56,IF(N2441="Romance",Predictive_Model!$D$57,IF(N2441="Sci-Fi",Predictive_Model!$D$58,0)))))))))</f>
        <v>0.7603458181954289</v>
      </c>
      <c r="V2441" s="3" t="str">
        <f t="shared" si="386"/>
        <v>Critical</v>
      </c>
      <c r="W2441" s="6">
        <f t="shared" si="387"/>
        <v>13.678621269335764</v>
      </c>
      <c r="X2441" s="3" t="str">
        <f t="shared" si="388"/>
        <v>Priority 1</v>
      </c>
      <c r="Y2441" s="3" t="str">
        <f t="shared" si="389"/>
        <v>OK</v>
      </c>
    </row>
    <row r="2442" spans="1:25" x14ac:dyDescent="0.25">
      <c r="A2442" s="3" t="str">
        <f>Raw_Data!A2442</f>
        <v>dbb5d434-8a56-41f9-87eb-1cf8dc563b1b</v>
      </c>
      <c r="B2442" s="3">
        <f>Raw_Data!B2442</f>
        <v>19</v>
      </c>
      <c r="C2442" s="3" t="str">
        <f>Raw_Data!C2442</f>
        <v>Male</v>
      </c>
      <c r="D2442" s="3" t="str">
        <f>Raw_Data!D2442</f>
        <v>Premium</v>
      </c>
      <c r="E2442" s="3">
        <f>Raw_Data!E2442</f>
        <v>5.34</v>
      </c>
      <c r="F2442" s="3">
        <f>Raw_Data!F2442</f>
        <v>3</v>
      </c>
      <c r="G2442" s="3" t="str">
        <f>Raw_Data!G2442</f>
        <v>North America</v>
      </c>
      <c r="H2442" s="3" t="str">
        <f>Raw_Data!H2442</f>
        <v>Tablet</v>
      </c>
      <c r="I2442" s="3">
        <f>Raw_Data!I2442</f>
        <v>17.989999999999998</v>
      </c>
      <c r="J2442" s="3">
        <f>Raw_Data!J2442</f>
        <v>0</v>
      </c>
      <c r="K2442" s="3" t="str">
        <f>Raw_Data!K2442</f>
        <v>Debit Card</v>
      </c>
      <c r="L2442" s="3">
        <f>Raw_Data!L2442</f>
        <v>1</v>
      </c>
      <c r="M2442" s="3">
        <f>Raw_Data!M2442</f>
        <v>1.33</v>
      </c>
      <c r="N2442" s="3" t="str">
        <f>Raw_Data!N2442</f>
        <v>Action</v>
      </c>
      <c r="O2442" s="3" t="str">
        <f t="shared" si="380"/>
        <v>18-24</v>
      </c>
      <c r="P2442" s="3" t="str">
        <f t="shared" si="381"/>
        <v>&lt;10h</v>
      </c>
      <c r="Q2442" s="3" t="str">
        <f t="shared" si="382"/>
        <v>0-7d</v>
      </c>
      <c r="R2442" s="3" t="str">
        <f t="shared" si="383"/>
        <v>Medium</v>
      </c>
      <c r="S2442" s="3" t="str">
        <f t="shared" si="384"/>
        <v>High</v>
      </c>
      <c r="T2442" s="3" t="str">
        <f t="shared" si="385"/>
        <v>Active</v>
      </c>
      <c r="U2442" s="4">
        <f>1/(1+EXP(-(Predictive_Model!$B$5+((B2442-Predictive_Model!$B$20)/Predictive_Model!$C$20)*Predictive_Model!$D$20+((E2442-Predictive_Model!$B$21)/Predictive_Model!$C$21)*Predictive_Model!$D$21+((F2442-Predictive_Model!$B$22)/Predictive_Model!$C$22)*Predictive_Model!$D$22+((I2442-Predictive_Model!$B$23)/Predictive_Model!$C$23)*Predictive_Model!$D$23+((L2442-Predictive_Model!$B$24)/Predictive_Model!$C$24)*Predictive_Model!$D$24+((M2442-Predictive_Model!$B$25)/Predictive_Model!$C$25)*Predictive_Model!$D$25+IF(C2442="Male",Predictive_Model!$D$31,IF(C2442="Other",Predictive_Model!$D$32,0))+IF(D2442="Premium",Predictive_Model!$D$34,IF(D2442="Standard",Predictive_Model!$D$35,0))+IF(G2442="Asia",Predictive_Model!$D$37,IF(G2442="Europe",Predictive_Model!$D$38,IF(G2442="North America",Predictive_Model!$D$39,IF(G2442="Oceania",Predictive_Model!$D$40,IF(G2442="South America",Predictive_Model!$D$41,0)))))+IF(H2442="Laptop",Predictive_Model!$D$43,IF(H2442="Mobile",Predictive_Model!$D$44,IF(H2442="TV",Predictive_Model!$D$45,IF(H2442="Tablet",Predictive_Model!$D$46,0))))+IF(K2442="Crypto",Predictive_Model!$D$48,IF(K2442="Debit Card",Predictive_Model!$D$49,IF(K2442="Gift Card",Predictive_Model!$D$50,IF(K2442="PayPal",Predictive_Model!$D$51,0))))+IF(N2442="Comedy",Predictive_Model!$D$53,IF(N2442="Documentary",Predictive_Model!$D$54,IF(N2442="Drama",Predictive_Model!$D$55,IF(N2442="Horror",Predictive_Model!$D$56,IF(N2442="Romance",Predictive_Model!$D$57,IF(N2442="Sci-Fi",Predictive_Model!$D$58,0)))))))))</f>
        <v>0.33444178156117027</v>
      </c>
      <c r="V2442" s="3" t="str">
        <f t="shared" si="386"/>
        <v>Medium</v>
      </c>
      <c r="W2442" s="6">
        <f t="shared" si="387"/>
        <v>6.0166076502854526</v>
      </c>
      <c r="X2442" s="3" t="str">
        <f t="shared" si="388"/>
        <v>Monitor</v>
      </c>
      <c r="Y2442" s="3" t="str">
        <f t="shared" si="389"/>
        <v>OK</v>
      </c>
    </row>
    <row r="2443" spans="1:25" x14ac:dyDescent="0.25">
      <c r="A2443" s="3" t="str">
        <f>Raw_Data!A2443</f>
        <v>40f121cf-8cc7-4e5a-bf91-dfa99f774bca</v>
      </c>
      <c r="B2443" s="3">
        <f>Raw_Data!B2443</f>
        <v>25</v>
      </c>
      <c r="C2443" s="3" t="str">
        <f>Raw_Data!C2443</f>
        <v>Other</v>
      </c>
      <c r="D2443" s="3" t="str">
        <f>Raw_Data!D2443</f>
        <v>Standard</v>
      </c>
      <c r="E2443" s="3">
        <f>Raw_Data!E2443</f>
        <v>5.36</v>
      </c>
      <c r="F2443" s="3">
        <f>Raw_Data!F2443</f>
        <v>23</v>
      </c>
      <c r="G2443" s="3" t="str">
        <f>Raw_Data!G2443</f>
        <v>Africa</v>
      </c>
      <c r="H2443" s="3" t="str">
        <f>Raw_Data!H2443</f>
        <v>Mobile</v>
      </c>
      <c r="I2443" s="3">
        <f>Raw_Data!I2443</f>
        <v>13.99</v>
      </c>
      <c r="J2443" s="3">
        <f>Raw_Data!J2443</f>
        <v>0</v>
      </c>
      <c r="K2443" s="3" t="str">
        <f>Raw_Data!K2443</f>
        <v>Crypto</v>
      </c>
      <c r="L2443" s="3">
        <f>Raw_Data!L2443</f>
        <v>4</v>
      </c>
      <c r="M2443" s="3">
        <f>Raw_Data!M2443</f>
        <v>0.22</v>
      </c>
      <c r="N2443" s="3" t="str">
        <f>Raw_Data!N2443</f>
        <v>Comedy</v>
      </c>
      <c r="O2443" s="3" t="str">
        <f t="shared" si="380"/>
        <v>25-34</v>
      </c>
      <c r="P2443" s="3" t="str">
        <f t="shared" si="381"/>
        <v>&lt;10h</v>
      </c>
      <c r="Q2443" s="3" t="str">
        <f t="shared" si="382"/>
        <v>22-45d</v>
      </c>
      <c r="R2443" s="3" t="str">
        <f t="shared" si="383"/>
        <v>Medium</v>
      </c>
      <c r="S2443" s="3" t="str">
        <f t="shared" si="384"/>
        <v>Mid</v>
      </c>
      <c r="T2443" s="3" t="str">
        <f t="shared" si="385"/>
        <v>Active</v>
      </c>
      <c r="U2443" s="4">
        <f>1/(1+EXP(-(Predictive_Model!$B$5+((B2443-Predictive_Model!$B$20)/Predictive_Model!$C$20)*Predictive_Model!$D$20+((E2443-Predictive_Model!$B$21)/Predictive_Model!$C$21)*Predictive_Model!$D$21+((F2443-Predictive_Model!$B$22)/Predictive_Model!$C$22)*Predictive_Model!$D$22+((I2443-Predictive_Model!$B$23)/Predictive_Model!$C$23)*Predictive_Model!$D$23+((L2443-Predictive_Model!$B$24)/Predictive_Model!$C$24)*Predictive_Model!$D$24+((M2443-Predictive_Model!$B$25)/Predictive_Model!$C$25)*Predictive_Model!$D$25+IF(C2443="Male",Predictive_Model!$D$31,IF(C2443="Other",Predictive_Model!$D$32,0))+IF(D2443="Premium",Predictive_Model!$D$34,IF(D2443="Standard",Predictive_Model!$D$35,0))+IF(G2443="Asia",Predictive_Model!$D$37,IF(G2443="Europe",Predictive_Model!$D$38,IF(G2443="North America",Predictive_Model!$D$39,IF(G2443="Oceania",Predictive_Model!$D$40,IF(G2443="South America",Predictive_Model!$D$41,0)))))+IF(H2443="Laptop",Predictive_Model!$D$43,IF(H2443="Mobile",Predictive_Model!$D$44,IF(H2443="TV",Predictive_Model!$D$45,IF(H2443="Tablet",Predictive_Model!$D$46,0))))+IF(K2443="Crypto",Predictive_Model!$D$48,IF(K2443="Debit Card",Predictive_Model!$D$49,IF(K2443="Gift Card",Predictive_Model!$D$50,IF(K2443="PayPal",Predictive_Model!$D$51,0))))+IF(N2443="Comedy",Predictive_Model!$D$53,IF(N2443="Documentary",Predictive_Model!$D$54,IF(N2443="Drama",Predictive_Model!$D$55,IF(N2443="Horror",Predictive_Model!$D$56,IF(N2443="Romance",Predictive_Model!$D$57,IF(N2443="Sci-Fi",Predictive_Model!$D$58,0)))))))))</f>
        <v>0.97325373642512281</v>
      </c>
      <c r="V2443" s="3" t="str">
        <f t="shared" si="386"/>
        <v>Critical</v>
      </c>
      <c r="W2443" s="6">
        <f t="shared" si="387"/>
        <v>13.615819772587468</v>
      </c>
      <c r="X2443" s="3" t="str">
        <f t="shared" si="388"/>
        <v>Priority 2</v>
      </c>
      <c r="Y2443" s="3" t="str">
        <f t="shared" si="389"/>
        <v>OK</v>
      </c>
    </row>
    <row r="2444" spans="1:25" x14ac:dyDescent="0.25">
      <c r="A2444" s="3" t="str">
        <f>Raw_Data!A2444</f>
        <v>4be265b7-f86a-4d63-913d-f15259bbc9ad</v>
      </c>
      <c r="B2444" s="3">
        <f>Raw_Data!B2444</f>
        <v>61</v>
      </c>
      <c r="C2444" s="3" t="str">
        <f>Raw_Data!C2444</f>
        <v>Other</v>
      </c>
      <c r="D2444" s="3" t="str">
        <f>Raw_Data!D2444</f>
        <v>Standard</v>
      </c>
      <c r="E2444" s="3">
        <f>Raw_Data!E2444</f>
        <v>19.489999999999998</v>
      </c>
      <c r="F2444" s="3">
        <f>Raw_Data!F2444</f>
        <v>9</v>
      </c>
      <c r="G2444" s="3" t="str">
        <f>Raw_Data!G2444</f>
        <v>Asia</v>
      </c>
      <c r="H2444" s="3" t="str">
        <f>Raw_Data!H2444</f>
        <v>TV</v>
      </c>
      <c r="I2444" s="3">
        <f>Raw_Data!I2444</f>
        <v>13.99</v>
      </c>
      <c r="J2444" s="3">
        <f>Raw_Data!J2444</f>
        <v>0</v>
      </c>
      <c r="K2444" s="3" t="str">
        <f>Raw_Data!K2444</f>
        <v>PayPal</v>
      </c>
      <c r="L2444" s="3">
        <f>Raw_Data!L2444</f>
        <v>1</v>
      </c>
      <c r="M2444" s="3">
        <f>Raw_Data!M2444</f>
        <v>1.95</v>
      </c>
      <c r="N2444" s="3" t="str">
        <f>Raw_Data!N2444</f>
        <v>Drama</v>
      </c>
      <c r="O2444" s="3" t="str">
        <f t="shared" si="380"/>
        <v>55-70</v>
      </c>
      <c r="P2444" s="3" t="str">
        <f t="shared" si="381"/>
        <v>10-24h</v>
      </c>
      <c r="Q2444" s="3" t="str">
        <f t="shared" si="382"/>
        <v>8-21d</v>
      </c>
      <c r="R2444" s="3" t="str">
        <f t="shared" si="383"/>
        <v>Medium</v>
      </c>
      <c r="S2444" s="3" t="str">
        <f t="shared" si="384"/>
        <v>Mid</v>
      </c>
      <c r="T2444" s="3" t="str">
        <f t="shared" si="385"/>
        <v>Active</v>
      </c>
      <c r="U2444" s="4">
        <f>1/(1+EXP(-(Predictive_Model!$B$5+((B2444-Predictive_Model!$B$20)/Predictive_Model!$C$20)*Predictive_Model!$D$20+((E2444-Predictive_Model!$B$21)/Predictive_Model!$C$21)*Predictive_Model!$D$21+((F2444-Predictive_Model!$B$22)/Predictive_Model!$C$22)*Predictive_Model!$D$22+((I2444-Predictive_Model!$B$23)/Predictive_Model!$C$23)*Predictive_Model!$D$23+((L2444-Predictive_Model!$B$24)/Predictive_Model!$C$24)*Predictive_Model!$D$24+((M2444-Predictive_Model!$B$25)/Predictive_Model!$C$25)*Predictive_Model!$D$25+IF(C2444="Male",Predictive_Model!$D$31,IF(C2444="Other",Predictive_Model!$D$32,0))+IF(D2444="Premium",Predictive_Model!$D$34,IF(D2444="Standard",Predictive_Model!$D$35,0))+IF(G2444="Asia",Predictive_Model!$D$37,IF(G2444="Europe",Predictive_Model!$D$38,IF(G2444="North America",Predictive_Model!$D$39,IF(G2444="Oceania",Predictive_Model!$D$40,IF(G2444="South America",Predictive_Model!$D$41,0)))))+IF(H2444="Laptop",Predictive_Model!$D$43,IF(H2444="Mobile",Predictive_Model!$D$44,IF(H2444="TV",Predictive_Model!$D$45,IF(H2444="Tablet",Predictive_Model!$D$46,0))))+IF(K2444="Crypto",Predictive_Model!$D$48,IF(K2444="Debit Card",Predictive_Model!$D$49,IF(K2444="Gift Card",Predictive_Model!$D$50,IF(K2444="PayPal",Predictive_Model!$D$51,0))))+IF(N2444="Comedy",Predictive_Model!$D$53,IF(N2444="Documentary",Predictive_Model!$D$54,IF(N2444="Drama",Predictive_Model!$D$55,IF(N2444="Horror",Predictive_Model!$D$56,IF(N2444="Romance",Predictive_Model!$D$57,IF(N2444="Sci-Fi",Predictive_Model!$D$58,0)))))))))</f>
        <v>4.5956041371022502E-3</v>
      </c>
      <c r="V2444" s="3" t="str">
        <f t="shared" si="386"/>
        <v>Low</v>
      </c>
      <c r="W2444" s="6">
        <f t="shared" si="387"/>
        <v>6.4292501878060487E-2</v>
      </c>
      <c r="X2444" s="3" t="str">
        <f t="shared" si="388"/>
        <v>Monitor</v>
      </c>
      <c r="Y2444" s="3" t="str">
        <f t="shared" si="389"/>
        <v>OK</v>
      </c>
    </row>
    <row r="2445" spans="1:25" x14ac:dyDescent="0.25">
      <c r="A2445" s="3" t="str">
        <f>Raw_Data!A2445</f>
        <v>4b9cde42-026c-4e54-a2d5-c417ffca15ac</v>
      </c>
      <c r="B2445" s="3">
        <f>Raw_Data!B2445</f>
        <v>39</v>
      </c>
      <c r="C2445" s="3" t="str">
        <f>Raw_Data!C2445</f>
        <v>Other</v>
      </c>
      <c r="D2445" s="3" t="str">
        <f>Raw_Data!D2445</f>
        <v>Standard</v>
      </c>
      <c r="E2445" s="3">
        <f>Raw_Data!E2445</f>
        <v>14.12</v>
      </c>
      <c r="F2445" s="3">
        <f>Raw_Data!F2445</f>
        <v>12</v>
      </c>
      <c r="G2445" s="3" t="str">
        <f>Raw_Data!G2445</f>
        <v>Europe</v>
      </c>
      <c r="H2445" s="3" t="str">
        <f>Raw_Data!H2445</f>
        <v>Desktop</v>
      </c>
      <c r="I2445" s="3">
        <f>Raw_Data!I2445</f>
        <v>13.99</v>
      </c>
      <c r="J2445" s="3">
        <f>Raw_Data!J2445</f>
        <v>0</v>
      </c>
      <c r="K2445" s="3" t="str">
        <f>Raw_Data!K2445</f>
        <v>Credit Card</v>
      </c>
      <c r="L2445" s="3">
        <f>Raw_Data!L2445</f>
        <v>5</v>
      </c>
      <c r="M2445" s="3">
        <f>Raw_Data!M2445</f>
        <v>1.0900000000000001</v>
      </c>
      <c r="N2445" s="3" t="str">
        <f>Raw_Data!N2445</f>
        <v>Documentary</v>
      </c>
      <c r="O2445" s="3" t="str">
        <f t="shared" si="380"/>
        <v>35-44</v>
      </c>
      <c r="P2445" s="3" t="str">
        <f t="shared" si="381"/>
        <v>10-24h</v>
      </c>
      <c r="Q2445" s="3" t="str">
        <f t="shared" si="382"/>
        <v>8-21d</v>
      </c>
      <c r="R2445" s="3" t="str">
        <f t="shared" si="383"/>
        <v>Medium</v>
      </c>
      <c r="S2445" s="3" t="str">
        <f t="shared" si="384"/>
        <v>Mid</v>
      </c>
      <c r="T2445" s="3" t="str">
        <f t="shared" si="385"/>
        <v>Active</v>
      </c>
      <c r="U2445" s="4">
        <f>1/(1+EXP(-(Predictive_Model!$B$5+((B2445-Predictive_Model!$B$20)/Predictive_Model!$C$20)*Predictive_Model!$D$20+((E2445-Predictive_Model!$B$21)/Predictive_Model!$C$21)*Predictive_Model!$D$21+((F2445-Predictive_Model!$B$22)/Predictive_Model!$C$22)*Predictive_Model!$D$22+((I2445-Predictive_Model!$B$23)/Predictive_Model!$C$23)*Predictive_Model!$D$23+((L2445-Predictive_Model!$B$24)/Predictive_Model!$C$24)*Predictive_Model!$D$24+((M2445-Predictive_Model!$B$25)/Predictive_Model!$C$25)*Predictive_Model!$D$25+IF(C2445="Male",Predictive_Model!$D$31,IF(C2445="Other",Predictive_Model!$D$32,0))+IF(D2445="Premium",Predictive_Model!$D$34,IF(D2445="Standard",Predictive_Model!$D$35,0))+IF(G2445="Asia",Predictive_Model!$D$37,IF(G2445="Europe",Predictive_Model!$D$38,IF(G2445="North America",Predictive_Model!$D$39,IF(G2445="Oceania",Predictive_Model!$D$40,IF(G2445="South America",Predictive_Model!$D$41,0)))))+IF(H2445="Laptop",Predictive_Model!$D$43,IF(H2445="Mobile",Predictive_Model!$D$44,IF(H2445="TV",Predictive_Model!$D$45,IF(H2445="Tablet",Predictive_Model!$D$46,0))))+IF(K2445="Crypto",Predictive_Model!$D$48,IF(K2445="Debit Card",Predictive_Model!$D$49,IF(K2445="Gift Card",Predictive_Model!$D$50,IF(K2445="PayPal",Predictive_Model!$D$51,0))))+IF(N2445="Comedy",Predictive_Model!$D$53,IF(N2445="Documentary",Predictive_Model!$D$54,IF(N2445="Drama",Predictive_Model!$D$55,IF(N2445="Horror",Predictive_Model!$D$56,IF(N2445="Romance",Predictive_Model!$D$57,IF(N2445="Sci-Fi",Predictive_Model!$D$58,0)))))))))</f>
        <v>1.1303518337618222E-2</v>
      </c>
      <c r="V2445" s="3" t="str">
        <f t="shared" si="386"/>
        <v>Low</v>
      </c>
      <c r="W2445" s="6">
        <f t="shared" si="387"/>
        <v>0.15813622154327892</v>
      </c>
      <c r="X2445" s="3" t="str">
        <f t="shared" si="388"/>
        <v>Monitor</v>
      </c>
      <c r="Y2445" s="3" t="str">
        <f t="shared" si="389"/>
        <v>OK</v>
      </c>
    </row>
    <row r="2446" spans="1:25" x14ac:dyDescent="0.25">
      <c r="A2446" s="3" t="str">
        <f>Raw_Data!A2446</f>
        <v>cd892f9f-b0e1-4c18-b7da-e733c906f25a</v>
      </c>
      <c r="B2446" s="3">
        <f>Raw_Data!B2446</f>
        <v>53</v>
      </c>
      <c r="C2446" s="3" t="str">
        <f>Raw_Data!C2446</f>
        <v>Male</v>
      </c>
      <c r="D2446" s="3" t="str">
        <f>Raw_Data!D2446</f>
        <v>Basic</v>
      </c>
      <c r="E2446" s="3">
        <f>Raw_Data!E2446</f>
        <v>7.21</v>
      </c>
      <c r="F2446" s="3">
        <f>Raw_Data!F2446</f>
        <v>53</v>
      </c>
      <c r="G2446" s="3" t="str">
        <f>Raw_Data!G2446</f>
        <v>North America</v>
      </c>
      <c r="H2446" s="3" t="str">
        <f>Raw_Data!H2446</f>
        <v>Mobile</v>
      </c>
      <c r="I2446" s="3">
        <f>Raw_Data!I2446</f>
        <v>8.99</v>
      </c>
      <c r="J2446" s="3">
        <f>Raw_Data!J2446</f>
        <v>1</v>
      </c>
      <c r="K2446" s="3" t="str">
        <f>Raw_Data!K2446</f>
        <v>Credit Card</v>
      </c>
      <c r="L2446" s="3">
        <f>Raw_Data!L2446</f>
        <v>3</v>
      </c>
      <c r="M2446" s="3">
        <f>Raw_Data!M2446</f>
        <v>0.13</v>
      </c>
      <c r="N2446" s="3" t="str">
        <f>Raw_Data!N2446</f>
        <v>Comedy</v>
      </c>
      <c r="O2446" s="3" t="str">
        <f t="shared" si="380"/>
        <v>45-54</v>
      </c>
      <c r="P2446" s="3" t="str">
        <f t="shared" si="381"/>
        <v>&lt;10h</v>
      </c>
      <c r="Q2446" s="3" t="str">
        <f t="shared" si="382"/>
        <v>46-60d</v>
      </c>
      <c r="R2446" s="3" t="str">
        <f t="shared" si="383"/>
        <v>Low</v>
      </c>
      <c r="S2446" s="3" t="str">
        <f t="shared" si="384"/>
        <v>Low</v>
      </c>
      <c r="T2446" s="3" t="str">
        <f t="shared" si="385"/>
        <v>Churned</v>
      </c>
      <c r="U2446" s="4">
        <f>1/(1+EXP(-(Predictive_Model!$B$5+((B2446-Predictive_Model!$B$20)/Predictive_Model!$C$20)*Predictive_Model!$D$20+((E2446-Predictive_Model!$B$21)/Predictive_Model!$C$21)*Predictive_Model!$D$21+((F2446-Predictive_Model!$B$22)/Predictive_Model!$C$22)*Predictive_Model!$D$22+((I2446-Predictive_Model!$B$23)/Predictive_Model!$C$23)*Predictive_Model!$D$23+((L2446-Predictive_Model!$B$24)/Predictive_Model!$C$24)*Predictive_Model!$D$24+((M2446-Predictive_Model!$B$25)/Predictive_Model!$C$25)*Predictive_Model!$D$25+IF(C2446="Male",Predictive_Model!$D$31,IF(C2446="Other",Predictive_Model!$D$32,0))+IF(D2446="Premium",Predictive_Model!$D$34,IF(D2446="Standard",Predictive_Model!$D$35,0))+IF(G2446="Asia",Predictive_Model!$D$37,IF(G2446="Europe",Predictive_Model!$D$38,IF(G2446="North America",Predictive_Model!$D$39,IF(G2446="Oceania",Predictive_Model!$D$40,IF(G2446="South America",Predictive_Model!$D$41,0)))))+IF(H2446="Laptop",Predictive_Model!$D$43,IF(H2446="Mobile",Predictive_Model!$D$44,IF(H2446="TV",Predictive_Model!$D$45,IF(H2446="Tablet",Predictive_Model!$D$46,0))))+IF(K2446="Crypto",Predictive_Model!$D$48,IF(K2446="Debit Card",Predictive_Model!$D$49,IF(K2446="Gift Card",Predictive_Model!$D$50,IF(K2446="PayPal",Predictive_Model!$D$51,0))))+IF(N2446="Comedy",Predictive_Model!$D$53,IF(N2446="Documentary",Predictive_Model!$D$54,IF(N2446="Drama",Predictive_Model!$D$55,IF(N2446="Horror",Predictive_Model!$D$56,IF(N2446="Romance",Predictive_Model!$D$57,IF(N2446="Sci-Fi",Predictive_Model!$D$58,0)))))))))</f>
        <v>0.9998984771191366</v>
      </c>
      <c r="V2446" s="3" t="str">
        <f t="shared" si="386"/>
        <v>Critical</v>
      </c>
      <c r="W2446" s="6">
        <f t="shared" si="387"/>
        <v>8.99</v>
      </c>
      <c r="X2446" s="3" t="str">
        <f t="shared" si="388"/>
        <v>Priority 2</v>
      </c>
      <c r="Y2446" s="3" t="str">
        <f t="shared" si="389"/>
        <v>OK</v>
      </c>
    </row>
    <row r="2447" spans="1:25" x14ac:dyDescent="0.25">
      <c r="A2447" s="3" t="str">
        <f>Raw_Data!A2447</f>
        <v>207339d4-84f7-4562-aeab-481ca61807c6</v>
      </c>
      <c r="B2447" s="3">
        <f>Raw_Data!B2447</f>
        <v>21</v>
      </c>
      <c r="C2447" s="3" t="str">
        <f>Raw_Data!C2447</f>
        <v>Male</v>
      </c>
      <c r="D2447" s="3" t="str">
        <f>Raw_Data!D2447</f>
        <v>Basic</v>
      </c>
      <c r="E2447" s="3">
        <f>Raw_Data!E2447</f>
        <v>24.12</v>
      </c>
      <c r="F2447" s="3">
        <f>Raw_Data!F2447</f>
        <v>18</v>
      </c>
      <c r="G2447" s="3" t="str">
        <f>Raw_Data!G2447</f>
        <v>South America</v>
      </c>
      <c r="H2447" s="3" t="str">
        <f>Raw_Data!H2447</f>
        <v>Laptop</v>
      </c>
      <c r="I2447" s="3">
        <f>Raw_Data!I2447</f>
        <v>8.99</v>
      </c>
      <c r="J2447" s="3">
        <f>Raw_Data!J2447</f>
        <v>0</v>
      </c>
      <c r="K2447" s="3" t="str">
        <f>Raw_Data!K2447</f>
        <v>Crypto</v>
      </c>
      <c r="L2447" s="3">
        <f>Raw_Data!L2447</f>
        <v>1</v>
      </c>
      <c r="M2447" s="3">
        <f>Raw_Data!M2447</f>
        <v>1.27</v>
      </c>
      <c r="N2447" s="3" t="str">
        <f>Raw_Data!N2447</f>
        <v>Action</v>
      </c>
      <c r="O2447" s="3" t="str">
        <f t="shared" si="380"/>
        <v>18-24</v>
      </c>
      <c r="P2447" s="3" t="str">
        <f t="shared" si="381"/>
        <v>10-24h</v>
      </c>
      <c r="Q2447" s="3" t="str">
        <f t="shared" si="382"/>
        <v>8-21d</v>
      </c>
      <c r="R2447" s="3" t="str">
        <f t="shared" si="383"/>
        <v>Medium</v>
      </c>
      <c r="S2447" s="3" t="str">
        <f t="shared" si="384"/>
        <v>Low</v>
      </c>
      <c r="T2447" s="3" t="str">
        <f t="shared" si="385"/>
        <v>Active</v>
      </c>
      <c r="U2447" s="4">
        <f>1/(1+EXP(-(Predictive_Model!$B$5+((B2447-Predictive_Model!$B$20)/Predictive_Model!$C$20)*Predictive_Model!$D$20+((E2447-Predictive_Model!$B$21)/Predictive_Model!$C$21)*Predictive_Model!$D$21+((F2447-Predictive_Model!$B$22)/Predictive_Model!$C$22)*Predictive_Model!$D$22+((I2447-Predictive_Model!$B$23)/Predictive_Model!$C$23)*Predictive_Model!$D$23+((L2447-Predictive_Model!$B$24)/Predictive_Model!$C$24)*Predictive_Model!$D$24+((M2447-Predictive_Model!$B$25)/Predictive_Model!$C$25)*Predictive_Model!$D$25+IF(C2447="Male",Predictive_Model!$D$31,IF(C2447="Other",Predictive_Model!$D$32,0))+IF(D2447="Premium",Predictive_Model!$D$34,IF(D2447="Standard",Predictive_Model!$D$35,0))+IF(G2447="Asia",Predictive_Model!$D$37,IF(G2447="Europe",Predictive_Model!$D$38,IF(G2447="North America",Predictive_Model!$D$39,IF(G2447="Oceania",Predictive_Model!$D$40,IF(G2447="South America",Predictive_Model!$D$41,0)))))+IF(H2447="Laptop",Predictive_Model!$D$43,IF(H2447="Mobile",Predictive_Model!$D$44,IF(H2447="TV",Predictive_Model!$D$45,IF(H2447="Tablet",Predictive_Model!$D$46,0))))+IF(K2447="Crypto",Predictive_Model!$D$48,IF(K2447="Debit Card",Predictive_Model!$D$49,IF(K2447="Gift Card",Predictive_Model!$D$50,IF(K2447="PayPal",Predictive_Model!$D$51,0))))+IF(N2447="Comedy",Predictive_Model!$D$53,IF(N2447="Documentary",Predictive_Model!$D$54,IF(N2447="Drama",Predictive_Model!$D$55,IF(N2447="Horror",Predictive_Model!$D$56,IF(N2447="Romance",Predictive_Model!$D$57,IF(N2447="Sci-Fi",Predictive_Model!$D$58,0)))))))))</f>
        <v>5.6607807943912639E-2</v>
      </c>
      <c r="V2447" s="3" t="str">
        <f t="shared" si="386"/>
        <v>Low</v>
      </c>
      <c r="W2447" s="6">
        <f t="shared" si="387"/>
        <v>0.50890419341577464</v>
      </c>
      <c r="X2447" s="3" t="str">
        <f t="shared" si="388"/>
        <v>Monitor</v>
      </c>
      <c r="Y2447" s="3" t="str">
        <f t="shared" si="389"/>
        <v>OK</v>
      </c>
    </row>
    <row r="2448" spans="1:25" x14ac:dyDescent="0.25">
      <c r="A2448" s="3" t="str">
        <f>Raw_Data!A2448</f>
        <v>755f3ee0-6334-4300-8117-dd9d43d6b113</v>
      </c>
      <c r="B2448" s="3">
        <f>Raw_Data!B2448</f>
        <v>42</v>
      </c>
      <c r="C2448" s="3" t="str">
        <f>Raw_Data!C2448</f>
        <v>Other</v>
      </c>
      <c r="D2448" s="3" t="str">
        <f>Raw_Data!D2448</f>
        <v>Premium</v>
      </c>
      <c r="E2448" s="3">
        <f>Raw_Data!E2448</f>
        <v>13.25</v>
      </c>
      <c r="F2448" s="3">
        <f>Raw_Data!F2448</f>
        <v>29</v>
      </c>
      <c r="G2448" s="3" t="str">
        <f>Raw_Data!G2448</f>
        <v>Africa</v>
      </c>
      <c r="H2448" s="3" t="str">
        <f>Raw_Data!H2448</f>
        <v>Desktop</v>
      </c>
      <c r="I2448" s="3">
        <f>Raw_Data!I2448</f>
        <v>17.989999999999998</v>
      </c>
      <c r="J2448" s="3">
        <f>Raw_Data!J2448</f>
        <v>0</v>
      </c>
      <c r="K2448" s="3" t="str">
        <f>Raw_Data!K2448</f>
        <v>PayPal</v>
      </c>
      <c r="L2448" s="3">
        <f>Raw_Data!L2448</f>
        <v>4</v>
      </c>
      <c r="M2448" s="3">
        <f>Raw_Data!M2448</f>
        <v>0.44</v>
      </c>
      <c r="N2448" s="3" t="str">
        <f>Raw_Data!N2448</f>
        <v>Romance</v>
      </c>
      <c r="O2448" s="3" t="str">
        <f t="shared" si="380"/>
        <v>35-44</v>
      </c>
      <c r="P2448" s="3" t="str">
        <f t="shared" si="381"/>
        <v>10-24h</v>
      </c>
      <c r="Q2448" s="3" t="str">
        <f t="shared" si="382"/>
        <v>22-45d</v>
      </c>
      <c r="R2448" s="3" t="str">
        <f t="shared" si="383"/>
        <v>Medium</v>
      </c>
      <c r="S2448" s="3" t="str">
        <f t="shared" si="384"/>
        <v>High</v>
      </c>
      <c r="T2448" s="3" t="str">
        <f t="shared" si="385"/>
        <v>Active</v>
      </c>
      <c r="U2448" s="4">
        <f>1/(1+EXP(-(Predictive_Model!$B$5+((B2448-Predictive_Model!$B$20)/Predictive_Model!$C$20)*Predictive_Model!$D$20+((E2448-Predictive_Model!$B$21)/Predictive_Model!$C$21)*Predictive_Model!$D$21+((F2448-Predictive_Model!$B$22)/Predictive_Model!$C$22)*Predictive_Model!$D$22+((I2448-Predictive_Model!$B$23)/Predictive_Model!$C$23)*Predictive_Model!$D$23+((L2448-Predictive_Model!$B$24)/Predictive_Model!$C$24)*Predictive_Model!$D$24+((M2448-Predictive_Model!$B$25)/Predictive_Model!$C$25)*Predictive_Model!$D$25+IF(C2448="Male",Predictive_Model!$D$31,IF(C2448="Other",Predictive_Model!$D$32,0))+IF(D2448="Premium",Predictive_Model!$D$34,IF(D2448="Standard",Predictive_Model!$D$35,0))+IF(G2448="Asia",Predictive_Model!$D$37,IF(G2448="Europe",Predictive_Model!$D$38,IF(G2448="North America",Predictive_Model!$D$39,IF(G2448="Oceania",Predictive_Model!$D$40,IF(G2448="South America",Predictive_Model!$D$41,0)))))+IF(H2448="Laptop",Predictive_Model!$D$43,IF(H2448="Mobile",Predictive_Model!$D$44,IF(H2448="TV",Predictive_Model!$D$45,IF(H2448="Tablet",Predictive_Model!$D$46,0))))+IF(K2448="Crypto",Predictive_Model!$D$48,IF(K2448="Debit Card",Predictive_Model!$D$49,IF(K2448="Gift Card",Predictive_Model!$D$50,IF(K2448="PayPal",Predictive_Model!$D$51,0))))+IF(N2448="Comedy",Predictive_Model!$D$53,IF(N2448="Documentary",Predictive_Model!$D$54,IF(N2448="Drama",Predictive_Model!$D$55,IF(N2448="Horror",Predictive_Model!$D$56,IF(N2448="Romance",Predictive_Model!$D$57,IF(N2448="Sci-Fi",Predictive_Model!$D$58,0)))))))))</f>
        <v>0.12218317779502073</v>
      </c>
      <c r="V2448" s="3" t="str">
        <f t="shared" si="386"/>
        <v>Low</v>
      </c>
      <c r="W2448" s="6">
        <f t="shared" si="387"/>
        <v>2.198075368532423</v>
      </c>
      <c r="X2448" s="3" t="str">
        <f t="shared" si="388"/>
        <v>Monitor</v>
      </c>
      <c r="Y2448" s="3" t="str">
        <f t="shared" si="389"/>
        <v>OK</v>
      </c>
    </row>
    <row r="2449" spans="1:25" x14ac:dyDescent="0.25">
      <c r="A2449" s="3" t="str">
        <f>Raw_Data!A2449</f>
        <v>5cd4bc7f-42fe-4ca5-8903-f154b5473974</v>
      </c>
      <c r="B2449" s="3">
        <f>Raw_Data!B2449</f>
        <v>65</v>
      </c>
      <c r="C2449" s="3" t="str">
        <f>Raw_Data!C2449</f>
        <v>Other</v>
      </c>
      <c r="D2449" s="3" t="str">
        <f>Raw_Data!D2449</f>
        <v>Basic</v>
      </c>
      <c r="E2449" s="3">
        <f>Raw_Data!E2449</f>
        <v>0.39</v>
      </c>
      <c r="F2449" s="3">
        <f>Raw_Data!F2449</f>
        <v>3</v>
      </c>
      <c r="G2449" s="3" t="str">
        <f>Raw_Data!G2449</f>
        <v>Oceania</v>
      </c>
      <c r="H2449" s="3" t="str">
        <f>Raw_Data!H2449</f>
        <v>Desktop</v>
      </c>
      <c r="I2449" s="3">
        <f>Raw_Data!I2449</f>
        <v>8.99</v>
      </c>
      <c r="J2449" s="3">
        <f>Raw_Data!J2449</f>
        <v>1</v>
      </c>
      <c r="K2449" s="3" t="str">
        <f>Raw_Data!K2449</f>
        <v>PayPal</v>
      </c>
      <c r="L2449" s="3">
        <f>Raw_Data!L2449</f>
        <v>2</v>
      </c>
      <c r="M2449" s="3">
        <f>Raw_Data!M2449</f>
        <v>0.1</v>
      </c>
      <c r="N2449" s="3" t="str">
        <f>Raw_Data!N2449</f>
        <v>Action</v>
      </c>
      <c r="O2449" s="3" t="str">
        <f t="shared" si="380"/>
        <v>55-70</v>
      </c>
      <c r="P2449" s="3" t="str">
        <f t="shared" si="381"/>
        <v>&lt;10h</v>
      </c>
      <c r="Q2449" s="3" t="str">
        <f t="shared" si="382"/>
        <v>0-7d</v>
      </c>
      <c r="R2449" s="3" t="str">
        <f t="shared" si="383"/>
        <v>Medium</v>
      </c>
      <c r="S2449" s="3" t="str">
        <f t="shared" si="384"/>
        <v>Low</v>
      </c>
      <c r="T2449" s="3" t="str">
        <f t="shared" si="385"/>
        <v>Churned</v>
      </c>
      <c r="U2449" s="4">
        <f>1/(1+EXP(-(Predictive_Model!$B$5+((B2449-Predictive_Model!$B$20)/Predictive_Model!$C$20)*Predictive_Model!$D$20+((E2449-Predictive_Model!$B$21)/Predictive_Model!$C$21)*Predictive_Model!$D$21+((F2449-Predictive_Model!$B$22)/Predictive_Model!$C$22)*Predictive_Model!$D$22+((I2449-Predictive_Model!$B$23)/Predictive_Model!$C$23)*Predictive_Model!$D$23+((L2449-Predictive_Model!$B$24)/Predictive_Model!$C$24)*Predictive_Model!$D$24+((M2449-Predictive_Model!$B$25)/Predictive_Model!$C$25)*Predictive_Model!$D$25+IF(C2449="Male",Predictive_Model!$D$31,IF(C2449="Other",Predictive_Model!$D$32,0))+IF(D2449="Premium",Predictive_Model!$D$34,IF(D2449="Standard",Predictive_Model!$D$35,0))+IF(G2449="Asia",Predictive_Model!$D$37,IF(G2449="Europe",Predictive_Model!$D$38,IF(G2449="North America",Predictive_Model!$D$39,IF(G2449="Oceania",Predictive_Model!$D$40,IF(G2449="South America",Predictive_Model!$D$41,0)))))+IF(H2449="Laptop",Predictive_Model!$D$43,IF(H2449="Mobile",Predictive_Model!$D$44,IF(H2449="TV",Predictive_Model!$D$45,IF(H2449="Tablet",Predictive_Model!$D$46,0))))+IF(K2449="Crypto",Predictive_Model!$D$48,IF(K2449="Debit Card",Predictive_Model!$D$49,IF(K2449="Gift Card",Predictive_Model!$D$50,IF(K2449="PayPal",Predictive_Model!$D$51,0))))+IF(N2449="Comedy",Predictive_Model!$D$53,IF(N2449="Documentary",Predictive_Model!$D$54,IF(N2449="Drama",Predictive_Model!$D$55,IF(N2449="Horror",Predictive_Model!$D$56,IF(N2449="Romance",Predictive_Model!$D$57,IF(N2449="Sci-Fi",Predictive_Model!$D$58,0)))))))))</f>
        <v>0.98014568311306638</v>
      </c>
      <c r="V2449" s="3" t="str">
        <f t="shared" si="386"/>
        <v>Critical</v>
      </c>
      <c r="W2449" s="6">
        <f t="shared" si="387"/>
        <v>8.99</v>
      </c>
      <c r="X2449" s="3" t="str">
        <f t="shared" si="388"/>
        <v>Priority 2</v>
      </c>
      <c r="Y2449" s="3" t="str">
        <f t="shared" si="389"/>
        <v>OK</v>
      </c>
    </row>
    <row r="2450" spans="1:25" x14ac:dyDescent="0.25">
      <c r="A2450" s="3" t="str">
        <f>Raw_Data!A2450</f>
        <v>803b8187-d2cd-405e-9016-a8aa418384e1</v>
      </c>
      <c r="B2450" s="3">
        <f>Raw_Data!B2450</f>
        <v>18</v>
      </c>
      <c r="C2450" s="3" t="str">
        <f>Raw_Data!C2450</f>
        <v>Male</v>
      </c>
      <c r="D2450" s="3" t="str">
        <f>Raw_Data!D2450</f>
        <v>Basic</v>
      </c>
      <c r="E2450" s="3">
        <f>Raw_Data!E2450</f>
        <v>32.68</v>
      </c>
      <c r="F2450" s="3">
        <f>Raw_Data!F2450</f>
        <v>58</v>
      </c>
      <c r="G2450" s="3" t="str">
        <f>Raw_Data!G2450</f>
        <v>Africa</v>
      </c>
      <c r="H2450" s="3" t="str">
        <f>Raw_Data!H2450</f>
        <v>TV</v>
      </c>
      <c r="I2450" s="3">
        <f>Raw_Data!I2450</f>
        <v>8.99</v>
      </c>
      <c r="J2450" s="3">
        <f>Raw_Data!J2450</f>
        <v>0</v>
      </c>
      <c r="K2450" s="3" t="str">
        <f>Raw_Data!K2450</f>
        <v>Gift Card</v>
      </c>
      <c r="L2450" s="3">
        <f>Raw_Data!L2450</f>
        <v>5</v>
      </c>
      <c r="M2450" s="3">
        <f>Raw_Data!M2450</f>
        <v>0.55000000000000004</v>
      </c>
      <c r="N2450" s="3" t="str">
        <f>Raw_Data!N2450</f>
        <v>Romance</v>
      </c>
      <c r="O2450" s="3" t="str">
        <f t="shared" si="380"/>
        <v>18-24</v>
      </c>
      <c r="P2450" s="3" t="str">
        <f t="shared" si="381"/>
        <v>25-49h</v>
      </c>
      <c r="Q2450" s="3" t="str">
        <f t="shared" si="382"/>
        <v>46-60d</v>
      </c>
      <c r="R2450" s="3" t="str">
        <f t="shared" si="383"/>
        <v>Medium</v>
      </c>
      <c r="S2450" s="3" t="str">
        <f t="shared" si="384"/>
        <v>Low</v>
      </c>
      <c r="T2450" s="3" t="str">
        <f t="shared" si="385"/>
        <v>Active</v>
      </c>
      <c r="U2450" s="4">
        <f>1/(1+EXP(-(Predictive_Model!$B$5+((B2450-Predictive_Model!$B$20)/Predictive_Model!$C$20)*Predictive_Model!$D$20+((E2450-Predictive_Model!$B$21)/Predictive_Model!$C$21)*Predictive_Model!$D$21+((F2450-Predictive_Model!$B$22)/Predictive_Model!$C$22)*Predictive_Model!$D$22+((I2450-Predictive_Model!$B$23)/Predictive_Model!$C$23)*Predictive_Model!$D$23+((L2450-Predictive_Model!$B$24)/Predictive_Model!$C$24)*Predictive_Model!$D$24+((M2450-Predictive_Model!$B$25)/Predictive_Model!$C$25)*Predictive_Model!$D$25+IF(C2450="Male",Predictive_Model!$D$31,IF(C2450="Other",Predictive_Model!$D$32,0))+IF(D2450="Premium",Predictive_Model!$D$34,IF(D2450="Standard",Predictive_Model!$D$35,0))+IF(G2450="Asia",Predictive_Model!$D$37,IF(G2450="Europe",Predictive_Model!$D$38,IF(G2450="North America",Predictive_Model!$D$39,IF(G2450="Oceania",Predictive_Model!$D$40,IF(G2450="South America",Predictive_Model!$D$41,0)))))+IF(H2450="Laptop",Predictive_Model!$D$43,IF(H2450="Mobile",Predictive_Model!$D$44,IF(H2450="TV",Predictive_Model!$D$45,IF(H2450="Tablet",Predictive_Model!$D$46,0))))+IF(K2450="Crypto",Predictive_Model!$D$48,IF(K2450="Debit Card",Predictive_Model!$D$49,IF(K2450="Gift Card",Predictive_Model!$D$50,IF(K2450="PayPal",Predictive_Model!$D$51,0))))+IF(N2450="Comedy",Predictive_Model!$D$53,IF(N2450="Documentary",Predictive_Model!$D$54,IF(N2450="Drama",Predictive_Model!$D$55,IF(N2450="Horror",Predictive_Model!$D$56,IF(N2450="Romance",Predictive_Model!$D$57,IF(N2450="Sci-Fi",Predictive_Model!$D$58,0)))))))))</f>
        <v>0.11521687742900875</v>
      </c>
      <c r="V2450" s="3" t="str">
        <f t="shared" si="386"/>
        <v>Low</v>
      </c>
      <c r="W2450" s="6">
        <f t="shared" si="387"/>
        <v>1.0357997280867888</v>
      </c>
      <c r="X2450" s="3" t="str">
        <f t="shared" si="388"/>
        <v>Monitor</v>
      </c>
      <c r="Y2450" s="3" t="str">
        <f t="shared" si="389"/>
        <v>OK</v>
      </c>
    </row>
    <row r="2451" spans="1:25" x14ac:dyDescent="0.25">
      <c r="A2451" s="3" t="str">
        <f>Raw_Data!A2451</f>
        <v>61ed2c75-3159-4640-9a7f-adbdcd9f6144</v>
      </c>
      <c r="B2451" s="3">
        <f>Raw_Data!B2451</f>
        <v>45</v>
      </c>
      <c r="C2451" s="3" t="str">
        <f>Raw_Data!C2451</f>
        <v>Other</v>
      </c>
      <c r="D2451" s="3" t="str">
        <f>Raw_Data!D2451</f>
        <v>Standard</v>
      </c>
      <c r="E2451" s="3">
        <f>Raw_Data!E2451</f>
        <v>12.64</v>
      </c>
      <c r="F2451" s="3">
        <f>Raw_Data!F2451</f>
        <v>33</v>
      </c>
      <c r="G2451" s="3" t="str">
        <f>Raw_Data!G2451</f>
        <v>North America</v>
      </c>
      <c r="H2451" s="3" t="str">
        <f>Raw_Data!H2451</f>
        <v>Desktop</v>
      </c>
      <c r="I2451" s="3">
        <f>Raw_Data!I2451</f>
        <v>13.99</v>
      </c>
      <c r="J2451" s="3">
        <f>Raw_Data!J2451</f>
        <v>1</v>
      </c>
      <c r="K2451" s="3" t="str">
        <f>Raw_Data!K2451</f>
        <v>Crypto</v>
      </c>
      <c r="L2451" s="3">
        <f>Raw_Data!L2451</f>
        <v>4</v>
      </c>
      <c r="M2451" s="3">
        <f>Raw_Data!M2451</f>
        <v>0.37</v>
      </c>
      <c r="N2451" s="3" t="str">
        <f>Raw_Data!N2451</f>
        <v>Romance</v>
      </c>
      <c r="O2451" s="3" t="str">
        <f t="shared" si="380"/>
        <v>45-54</v>
      </c>
      <c r="P2451" s="3" t="str">
        <f t="shared" si="381"/>
        <v>10-24h</v>
      </c>
      <c r="Q2451" s="3" t="str">
        <f t="shared" si="382"/>
        <v>22-45d</v>
      </c>
      <c r="R2451" s="3" t="str">
        <f t="shared" si="383"/>
        <v>Medium</v>
      </c>
      <c r="S2451" s="3" t="str">
        <f t="shared" si="384"/>
        <v>Mid</v>
      </c>
      <c r="T2451" s="3" t="str">
        <f t="shared" si="385"/>
        <v>Churned</v>
      </c>
      <c r="U2451" s="4">
        <f>1/(1+EXP(-(Predictive_Model!$B$5+((B2451-Predictive_Model!$B$20)/Predictive_Model!$C$20)*Predictive_Model!$D$20+((E2451-Predictive_Model!$B$21)/Predictive_Model!$C$21)*Predictive_Model!$D$21+((F2451-Predictive_Model!$B$22)/Predictive_Model!$C$22)*Predictive_Model!$D$22+((I2451-Predictive_Model!$B$23)/Predictive_Model!$C$23)*Predictive_Model!$D$23+((L2451-Predictive_Model!$B$24)/Predictive_Model!$C$24)*Predictive_Model!$D$24+((M2451-Predictive_Model!$B$25)/Predictive_Model!$C$25)*Predictive_Model!$D$25+IF(C2451="Male",Predictive_Model!$D$31,IF(C2451="Other",Predictive_Model!$D$32,0))+IF(D2451="Premium",Predictive_Model!$D$34,IF(D2451="Standard",Predictive_Model!$D$35,0))+IF(G2451="Asia",Predictive_Model!$D$37,IF(G2451="Europe",Predictive_Model!$D$38,IF(G2451="North America",Predictive_Model!$D$39,IF(G2451="Oceania",Predictive_Model!$D$40,IF(G2451="South America",Predictive_Model!$D$41,0)))))+IF(H2451="Laptop",Predictive_Model!$D$43,IF(H2451="Mobile",Predictive_Model!$D$44,IF(H2451="TV",Predictive_Model!$D$45,IF(H2451="Tablet",Predictive_Model!$D$46,0))))+IF(K2451="Crypto",Predictive_Model!$D$48,IF(K2451="Debit Card",Predictive_Model!$D$49,IF(K2451="Gift Card",Predictive_Model!$D$50,IF(K2451="PayPal",Predictive_Model!$D$51,0))))+IF(N2451="Comedy",Predictive_Model!$D$53,IF(N2451="Documentary",Predictive_Model!$D$54,IF(N2451="Drama",Predictive_Model!$D$55,IF(N2451="Horror",Predictive_Model!$D$56,IF(N2451="Romance",Predictive_Model!$D$57,IF(N2451="Sci-Fi",Predictive_Model!$D$58,0)))))))))</f>
        <v>0.7022318233177206</v>
      </c>
      <c r="V2451" s="3" t="str">
        <f t="shared" si="386"/>
        <v>High</v>
      </c>
      <c r="W2451" s="6">
        <f t="shared" si="387"/>
        <v>13.99</v>
      </c>
      <c r="X2451" s="3" t="str">
        <f t="shared" si="388"/>
        <v>Priority 2</v>
      </c>
      <c r="Y2451" s="3" t="str">
        <f t="shared" si="389"/>
        <v>OK</v>
      </c>
    </row>
    <row r="2452" spans="1:25" x14ac:dyDescent="0.25">
      <c r="A2452" s="3" t="str">
        <f>Raw_Data!A2452</f>
        <v>47ef1fd4-7788-481e-829c-abd737dbd61f</v>
      </c>
      <c r="B2452" s="3">
        <f>Raw_Data!B2452</f>
        <v>19</v>
      </c>
      <c r="C2452" s="3" t="str">
        <f>Raw_Data!C2452</f>
        <v>Female</v>
      </c>
      <c r="D2452" s="3" t="str">
        <f>Raw_Data!D2452</f>
        <v>Premium</v>
      </c>
      <c r="E2452" s="3">
        <f>Raw_Data!E2452</f>
        <v>1.8</v>
      </c>
      <c r="F2452" s="3">
        <f>Raw_Data!F2452</f>
        <v>4</v>
      </c>
      <c r="G2452" s="3" t="str">
        <f>Raw_Data!G2452</f>
        <v>Africa</v>
      </c>
      <c r="H2452" s="3" t="str">
        <f>Raw_Data!H2452</f>
        <v>Tablet</v>
      </c>
      <c r="I2452" s="3">
        <f>Raw_Data!I2452</f>
        <v>17.989999999999998</v>
      </c>
      <c r="J2452" s="3">
        <f>Raw_Data!J2452</f>
        <v>0</v>
      </c>
      <c r="K2452" s="3" t="str">
        <f>Raw_Data!K2452</f>
        <v>Debit Card</v>
      </c>
      <c r="L2452" s="3">
        <f>Raw_Data!L2452</f>
        <v>2</v>
      </c>
      <c r="M2452" s="3">
        <f>Raw_Data!M2452</f>
        <v>0.36</v>
      </c>
      <c r="N2452" s="3" t="str">
        <f>Raw_Data!N2452</f>
        <v>Documentary</v>
      </c>
      <c r="O2452" s="3" t="str">
        <f t="shared" si="380"/>
        <v>18-24</v>
      </c>
      <c r="P2452" s="3" t="str">
        <f t="shared" si="381"/>
        <v>&lt;10h</v>
      </c>
      <c r="Q2452" s="3" t="str">
        <f t="shared" si="382"/>
        <v>0-7d</v>
      </c>
      <c r="R2452" s="3" t="str">
        <f t="shared" si="383"/>
        <v>Medium</v>
      </c>
      <c r="S2452" s="3" t="str">
        <f t="shared" si="384"/>
        <v>High</v>
      </c>
      <c r="T2452" s="3" t="str">
        <f t="shared" si="385"/>
        <v>Active</v>
      </c>
      <c r="U2452" s="4">
        <f>1/(1+EXP(-(Predictive_Model!$B$5+((B2452-Predictive_Model!$B$20)/Predictive_Model!$C$20)*Predictive_Model!$D$20+((E2452-Predictive_Model!$B$21)/Predictive_Model!$C$21)*Predictive_Model!$D$21+((F2452-Predictive_Model!$B$22)/Predictive_Model!$C$22)*Predictive_Model!$D$22+((I2452-Predictive_Model!$B$23)/Predictive_Model!$C$23)*Predictive_Model!$D$23+((L2452-Predictive_Model!$B$24)/Predictive_Model!$C$24)*Predictive_Model!$D$24+((M2452-Predictive_Model!$B$25)/Predictive_Model!$C$25)*Predictive_Model!$D$25+IF(C2452="Male",Predictive_Model!$D$31,IF(C2452="Other",Predictive_Model!$D$32,0))+IF(D2452="Premium",Predictive_Model!$D$34,IF(D2452="Standard",Predictive_Model!$D$35,0))+IF(G2452="Asia",Predictive_Model!$D$37,IF(G2452="Europe",Predictive_Model!$D$38,IF(G2452="North America",Predictive_Model!$D$39,IF(G2452="Oceania",Predictive_Model!$D$40,IF(G2452="South America",Predictive_Model!$D$41,0)))))+IF(H2452="Laptop",Predictive_Model!$D$43,IF(H2452="Mobile",Predictive_Model!$D$44,IF(H2452="TV",Predictive_Model!$D$45,IF(H2452="Tablet",Predictive_Model!$D$46,0))))+IF(K2452="Crypto",Predictive_Model!$D$48,IF(K2452="Debit Card",Predictive_Model!$D$49,IF(K2452="Gift Card",Predictive_Model!$D$50,IF(K2452="PayPal",Predictive_Model!$D$51,0))))+IF(N2452="Comedy",Predictive_Model!$D$53,IF(N2452="Documentary",Predictive_Model!$D$54,IF(N2452="Drama",Predictive_Model!$D$55,IF(N2452="Horror",Predictive_Model!$D$56,IF(N2452="Romance",Predictive_Model!$D$57,IF(N2452="Sci-Fi",Predictive_Model!$D$58,0)))))))))</f>
        <v>0.81391981823815718</v>
      </c>
      <c r="V2452" s="3" t="str">
        <f t="shared" si="386"/>
        <v>Critical</v>
      </c>
      <c r="W2452" s="6">
        <f t="shared" si="387"/>
        <v>14.642417530104446</v>
      </c>
      <c r="X2452" s="3" t="str">
        <f t="shared" si="388"/>
        <v>Priority 1</v>
      </c>
      <c r="Y2452" s="3" t="str">
        <f t="shared" si="389"/>
        <v>OK</v>
      </c>
    </row>
    <row r="2453" spans="1:25" x14ac:dyDescent="0.25">
      <c r="A2453" s="3" t="str">
        <f>Raw_Data!A2453</f>
        <v>2820c5f3-3394-45aa-930f-e4e26a781c66</v>
      </c>
      <c r="B2453" s="3">
        <f>Raw_Data!B2453</f>
        <v>45</v>
      </c>
      <c r="C2453" s="3" t="str">
        <f>Raw_Data!C2453</f>
        <v>Other</v>
      </c>
      <c r="D2453" s="3" t="str">
        <f>Raw_Data!D2453</f>
        <v>Premium</v>
      </c>
      <c r="E2453" s="3">
        <f>Raw_Data!E2453</f>
        <v>21.12</v>
      </c>
      <c r="F2453" s="3">
        <f>Raw_Data!F2453</f>
        <v>27</v>
      </c>
      <c r="G2453" s="3" t="str">
        <f>Raw_Data!G2453</f>
        <v>Oceania</v>
      </c>
      <c r="H2453" s="3" t="str">
        <f>Raw_Data!H2453</f>
        <v>Desktop</v>
      </c>
      <c r="I2453" s="3">
        <f>Raw_Data!I2453</f>
        <v>17.989999999999998</v>
      </c>
      <c r="J2453" s="3">
        <f>Raw_Data!J2453</f>
        <v>0</v>
      </c>
      <c r="K2453" s="3" t="str">
        <f>Raw_Data!K2453</f>
        <v>Credit Card</v>
      </c>
      <c r="L2453" s="3">
        <f>Raw_Data!L2453</f>
        <v>5</v>
      </c>
      <c r="M2453" s="3">
        <f>Raw_Data!M2453</f>
        <v>0.75</v>
      </c>
      <c r="N2453" s="3" t="str">
        <f>Raw_Data!N2453</f>
        <v>Drama</v>
      </c>
      <c r="O2453" s="3" t="str">
        <f t="shared" si="380"/>
        <v>45-54</v>
      </c>
      <c r="P2453" s="3" t="str">
        <f t="shared" si="381"/>
        <v>10-24h</v>
      </c>
      <c r="Q2453" s="3" t="str">
        <f t="shared" si="382"/>
        <v>22-45d</v>
      </c>
      <c r="R2453" s="3" t="str">
        <f t="shared" si="383"/>
        <v>Medium</v>
      </c>
      <c r="S2453" s="3" t="str">
        <f t="shared" si="384"/>
        <v>High</v>
      </c>
      <c r="T2453" s="3" t="str">
        <f t="shared" si="385"/>
        <v>Active</v>
      </c>
      <c r="U2453" s="4">
        <f>1/(1+EXP(-(Predictive_Model!$B$5+((B2453-Predictive_Model!$B$20)/Predictive_Model!$C$20)*Predictive_Model!$D$20+((E2453-Predictive_Model!$B$21)/Predictive_Model!$C$21)*Predictive_Model!$D$21+((F2453-Predictive_Model!$B$22)/Predictive_Model!$C$22)*Predictive_Model!$D$22+((I2453-Predictive_Model!$B$23)/Predictive_Model!$C$23)*Predictive_Model!$D$23+((L2453-Predictive_Model!$B$24)/Predictive_Model!$C$24)*Predictive_Model!$D$24+((M2453-Predictive_Model!$B$25)/Predictive_Model!$C$25)*Predictive_Model!$D$25+IF(C2453="Male",Predictive_Model!$D$31,IF(C2453="Other",Predictive_Model!$D$32,0))+IF(D2453="Premium",Predictive_Model!$D$34,IF(D2453="Standard",Predictive_Model!$D$35,0))+IF(G2453="Asia",Predictive_Model!$D$37,IF(G2453="Europe",Predictive_Model!$D$38,IF(G2453="North America",Predictive_Model!$D$39,IF(G2453="Oceania",Predictive_Model!$D$40,IF(G2453="South America",Predictive_Model!$D$41,0)))))+IF(H2453="Laptop",Predictive_Model!$D$43,IF(H2453="Mobile",Predictive_Model!$D$44,IF(H2453="TV",Predictive_Model!$D$45,IF(H2453="Tablet",Predictive_Model!$D$46,0))))+IF(K2453="Crypto",Predictive_Model!$D$48,IF(K2453="Debit Card",Predictive_Model!$D$49,IF(K2453="Gift Card",Predictive_Model!$D$50,IF(K2453="PayPal",Predictive_Model!$D$51,0))))+IF(N2453="Comedy",Predictive_Model!$D$53,IF(N2453="Documentary",Predictive_Model!$D$54,IF(N2453="Drama",Predictive_Model!$D$55,IF(N2453="Horror",Predictive_Model!$D$56,IF(N2453="Romance",Predictive_Model!$D$57,IF(N2453="Sci-Fi",Predictive_Model!$D$58,0)))))))))</f>
        <v>3.158844753008348E-3</v>
      </c>
      <c r="V2453" s="3" t="str">
        <f t="shared" si="386"/>
        <v>Low</v>
      </c>
      <c r="W2453" s="6">
        <f t="shared" si="387"/>
        <v>5.6827617106620175E-2</v>
      </c>
      <c r="X2453" s="3" t="str">
        <f t="shared" si="388"/>
        <v>Monitor</v>
      </c>
      <c r="Y2453" s="3" t="str">
        <f t="shared" si="389"/>
        <v>OK</v>
      </c>
    </row>
    <row r="2454" spans="1:25" x14ac:dyDescent="0.25">
      <c r="A2454" s="3" t="str">
        <f>Raw_Data!A2454</f>
        <v>3080b07c-545a-4370-9485-b288de08764f</v>
      </c>
      <c r="B2454" s="3">
        <f>Raw_Data!B2454</f>
        <v>24</v>
      </c>
      <c r="C2454" s="3" t="str">
        <f>Raw_Data!C2454</f>
        <v>Female</v>
      </c>
      <c r="D2454" s="3" t="str">
        <f>Raw_Data!D2454</f>
        <v>Standard</v>
      </c>
      <c r="E2454" s="3">
        <f>Raw_Data!E2454</f>
        <v>1.68</v>
      </c>
      <c r="F2454" s="3">
        <f>Raw_Data!F2454</f>
        <v>45</v>
      </c>
      <c r="G2454" s="3" t="str">
        <f>Raw_Data!G2454</f>
        <v>Asia</v>
      </c>
      <c r="H2454" s="3" t="str">
        <f>Raw_Data!H2454</f>
        <v>Mobile</v>
      </c>
      <c r="I2454" s="3">
        <f>Raw_Data!I2454</f>
        <v>13.99</v>
      </c>
      <c r="J2454" s="3">
        <f>Raw_Data!J2454</f>
        <v>1</v>
      </c>
      <c r="K2454" s="3" t="str">
        <f>Raw_Data!K2454</f>
        <v>Credit Card</v>
      </c>
      <c r="L2454" s="3">
        <f>Raw_Data!L2454</f>
        <v>3</v>
      </c>
      <c r="M2454" s="3">
        <f>Raw_Data!M2454</f>
        <v>0.04</v>
      </c>
      <c r="N2454" s="3" t="str">
        <f>Raw_Data!N2454</f>
        <v>Comedy</v>
      </c>
      <c r="O2454" s="3" t="str">
        <f t="shared" si="380"/>
        <v>18-24</v>
      </c>
      <c r="P2454" s="3" t="str">
        <f t="shared" si="381"/>
        <v>&lt;10h</v>
      </c>
      <c r="Q2454" s="3" t="str">
        <f t="shared" si="382"/>
        <v>22-45d</v>
      </c>
      <c r="R2454" s="3" t="str">
        <f t="shared" si="383"/>
        <v>Medium</v>
      </c>
      <c r="S2454" s="3" t="str">
        <f t="shared" si="384"/>
        <v>Mid</v>
      </c>
      <c r="T2454" s="3" t="str">
        <f t="shared" si="385"/>
        <v>Churned</v>
      </c>
      <c r="U2454" s="4">
        <f>1/(1+EXP(-(Predictive_Model!$B$5+((B2454-Predictive_Model!$B$20)/Predictive_Model!$C$20)*Predictive_Model!$D$20+((E2454-Predictive_Model!$B$21)/Predictive_Model!$C$21)*Predictive_Model!$D$21+((F2454-Predictive_Model!$B$22)/Predictive_Model!$C$22)*Predictive_Model!$D$22+((I2454-Predictive_Model!$B$23)/Predictive_Model!$C$23)*Predictive_Model!$D$23+((L2454-Predictive_Model!$B$24)/Predictive_Model!$C$24)*Predictive_Model!$D$24+((M2454-Predictive_Model!$B$25)/Predictive_Model!$C$25)*Predictive_Model!$D$25+IF(C2454="Male",Predictive_Model!$D$31,IF(C2454="Other",Predictive_Model!$D$32,0))+IF(D2454="Premium",Predictive_Model!$D$34,IF(D2454="Standard",Predictive_Model!$D$35,0))+IF(G2454="Asia",Predictive_Model!$D$37,IF(G2454="Europe",Predictive_Model!$D$38,IF(G2454="North America",Predictive_Model!$D$39,IF(G2454="Oceania",Predictive_Model!$D$40,IF(G2454="South America",Predictive_Model!$D$41,0)))))+IF(H2454="Laptop",Predictive_Model!$D$43,IF(H2454="Mobile",Predictive_Model!$D$44,IF(H2454="TV",Predictive_Model!$D$45,IF(H2454="Tablet",Predictive_Model!$D$46,0))))+IF(K2454="Crypto",Predictive_Model!$D$48,IF(K2454="Debit Card",Predictive_Model!$D$49,IF(K2454="Gift Card",Predictive_Model!$D$50,IF(K2454="PayPal",Predictive_Model!$D$51,0))))+IF(N2454="Comedy",Predictive_Model!$D$53,IF(N2454="Documentary",Predictive_Model!$D$54,IF(N2454="Drama",Predictive_Model!$D$55,IF(N2454="Horror",Predictive_Model!$D$56,IF(N2454="Romance",Predictive_Model!$D$57,IF(N2454="Sci-Fi",Predictive_Model!$D$58,0)))))))))</f>
        <v>0.99984873443251499</v>
      </c>
      <c r="V2454" s="3" t="str">
        <f t="shared" si="386"/>
        <v>Critical</v>
      </c>
      <c r="W2454" s="6">
        <f t="shared" si="387"/>
        <v>13.99</v>
      </c>
      <c r="X2454" s="3" t="str">
        <f t="shared" si="388"/>
        <v>Priority 2</v>
      </c>
      <c r="Y2454" s="3" t="str">
        <f t="shared" si="389"/>
        <v>OK</v>
      </c>
    </row>
    <row r="2455" spans="1:25" x14ac:dyDescent="0.25">
      <c r="A2455" s="3" t="str">
        <f>Raw_Data!A2455</f>
        <v>c0874a78-dcb0-4a64-b41d-1995f7c54cab</v>
      </c>
      <c r="B2455" s="3">
        <f>Raw_Data!B2455</f>
        <v>48</v>
      </c>
      <c r="C2455" s="3" t="str">
        <f>Raw_Data!C2455</f>
        <v>Other</v>
      </c>
      <c r="D2455" s="3" t="str">
        <f>Raw_Data!D2455</f>
        <v>Standard</v>
      </c>
      <c r="E2455" s="3">
        <f>Raw_Data!E2455</f>
        <v>3.22</v>
      </c>
      <c r="F2455" s="3">
        <f>Raw_Data!F2455</f>
        <v>33</v>
      </c>
      <c r="G2455" s="3" t="str">
        <f>Raw_Data!G2455</f>
        <v>Asia</v>
      </c>
      <c r="H2455" s="3" t="str">
        <f>Raw_Data!H2455</f>
        <v>Desktop</v>
      </c>
      <c r="I2455" s="3">
        <f>Raw_Data!I2455</f>
        <v>13.99</v>
      </c>
      <c r="J2455" s="3">
        <f>Raw_Data!J2455</f>
        <v>1</v>
      </c>
      <c r="K2455" s="3" t="str">
        <f>Raw_Data!K2455</f>
        <v>PayPal</v>
      </c>
      <c r="L2455" s="3">
        <f>Raw_Data!L2455</f>
        <v>1</v>
      </c>
      <c r="M2455" s="3">
        <f>Raw_Data!M2455</f>
        <v>0.09</v>
      </c>
      <c r="N2455" s="3" t="str">
        <f>Raw_Data!N2455</f>
        <v>Comedy</v>
      </c>
      <c r="O2455" s="3" t="str">
        <f t="shared" si="380"/>
        <v>45-54</v>
      </c>
      <c r="P2455" s="3" t="str">
        <f t="shared" si="381"/>
        <v>&lt;10h</v>
      </c>
      <c r="Q2455" s="3" t="str">
        <f t="shared" si="382"/>
        <v>22-45d</v>
      </c>
      <c r="R2455" s="3" t="str">
        <f t="shared" si="383"/>
        <v>Medium</v>
      </c>
      <c r="S2455" s="3" t="str">
        <f t="shared" si="384"/>
        <v>Mid</v>
      </c>
      <c r="T2455" s="3" t="str">
        <f t="shared" si="385"/>
        <v>Churned</v>
      </c>
      <c r="U2455" s="4">
        <f>1/(1+EXP(-(Predictive_Model!$B$5+((B2455-Predictive_Model!$B$20)/Predictive_Model!$C$20)*Predictive_Model!$D$20+((E2455-Predictive_Model!$B$21)/Predictive_Model!$C$21)*Predictive_Model!$D$21+((F2455-Predictive_Model!$B$22)/Predictive_Model!$C$22)*Predictive_Model!$D$22+((I2455-Predictive_Model!$B$23)/Predictive_Model!$C$23)*Predictive_Model!$D$23+((L2455-Predictive_Model!$B$24)/Predictive_Model!$C$24)*Predictive_Model!$D$24+((M2455-Predictive_Model!$B$25)/Predictive_Model!$C$25)*Predictive_Model!$D$25+IF(C2455="Male",Predictive_Model!$D$31,IF(C2455="Other",Predictive_Model!$D$32,0))+IF(D2455="Premium",Predictive_Model!$D$34,IF(D2455="Standard",Predictive_Model!$D$35,0))+IF(G2455="Asia",Predictive_Model!$D$37,IF(G2455="Europe",Predictive_Model!$D$38,IF(G2455="North America",Predictive_Model!$D$39,IF(G2455="Oceania",Predictive_Model!$D$40,IF(G2455="South America",Predictive_Model!$D$41,0)))))+IF(H2455="Laptop",Predictive_Model!$D$43,IF(H2455="Mobile",Predictive_Model!$D$44,IF(H2455="TV",Predictive_Model!$D$45,IF(H2455="Tablet",Predictive_Model!$D$46,0))))+IF(K2455="Crypto",Predictive_Model!$D$48,IF(K2455="Debit Card",Predictive_Model!$D$49,IF(K2455="Gift Card",Predictive_Model!$D$50,IF(K2455="PayPal",Predictive_Model!$D$51,0))))+IF(N2455="Comedy",Predictive_Model!$D$53,IF(N2455="Documentary",Predictive_Model!$D$54,IF(N2455="Drama",Predictive_Model!$D$55,IF(N2455="Horror",Predictive_Model!$D$56,IF(N2455="Romance",Predictive_Model!$D$57,IF(N2455="Sci-Fi",Predictive_Model!$D$58,0)))))))))</f>
        <v>0.99817812209887224</v>
      </c>
      <c r="V2455" s="3" t="str">
        <f t="shared" si="386"/>
        <v>Critical</v>
      </c>
      <c r="W2455" s="6">
        <f t="shared" si="387"/>
        <v>13.99</v>
      </c>
      <c r="X2455" s="3" t="str">
        <f t="shared" si="388"/>
        <v>Priority 2</v>
      </c>
      <c r="Y2455" s="3" t="str">
        <f t="shared" si="389"/>
        <v>OK</v>
      </c>
    </row>
    <row r="2456" spans="1:25" x14ac:dyDescent="0.25">
      <c r="A2456" s="3" t="str">
        <f>Raw_Data!A2456</f>
        <v>c2edf117-ec72-4ee9-bf3c-bb67ea3ce636</v>
      </c>
      <c r="B2456" s="3">
        <f>Raw_Data!B2456</f>
        <v>67</v>
      </c>
      <c r="C2456" s="3" t="str">
        <f>Raw_Data!C2456</f>
        <v>Female</v>
      </c>
      <c r="D2456" s="3" t="str">
        <f>Raw_Data!D2456</f>
        <v>Basic</v>
      </c>
      <c r="E2456" s="3">
        <f>Raw_Data!E2456</f>
        <v>8.0299999999999994</v>
      </c>
      <c r="F2456" s="3">
        <f>Raw_Data!F2456</f>
        <v>34</v>
      </c>
      <c r="G2456" s="3" t="str">
        <f>Raw_Data!G2456</f>
        <v>Asia</v>
      </c>
      <c r="H2456" s="3" t="str">
        <f>Raw_Data!H2456</f>
        <v>Desktop</v>
      </c>
      <c r="I2456" s="3">
        <f>Raw_Data!I2456</f>
        <v>8.99</v>
      </c>
      <c r="J2456" s="3">
        <f>Raw_Data!J2456</f>
        <v>1</v>
      </c>
      <c r="K2456" s="3" t="str">
        <f>Raw_Data!K2456</f>
        <v>Crypto</v>
      </c>
      <c r="L2456" s="3">
        <f>Raw_Data!L2456</f>
        <v>1</v>
      </c>
      <c r="M2456" s="3">
        <f>Raw_Data!M2456</f>
        <v>0.23</v>
      </c>
      <c r="N2456" s="3" t="str">
        <f>Raw_Data!N2456</f>
        <v>Romance</v>
      </c>
      <c r="O2456" s="3" t="str">
        <f t="shared" si="380"/>
        <v>55-70</v>
      </c>
      <c r="P2456" s="3" t="str">
        <f t="shared" si="381"/>
        <v>&lt;10h</v>
      </c>
      <c r="Q2456" s="3" t="str">
        <f t="shared" si="382"/>
        <v>22-45d</v>
      </c>
      <c r="R2456" s="3" t="str">
        <f t="shared" si="383"/>
        <v>Medium</v>
      </c>
      <c r="S2456" s="3" t="str">
        <f t="shared" si="384"/>
        <v>Low</v>
      </c>
      <c r="T2456" s="3" t="str">
        <f t="shared" si="385"/>
        <v>Churned</v>
      </c>
      <c r="U2456" s="4">
        <f>1/(1+EXP(-(Predictive_Model!$B$5+((B2456-Predictive_Model!$B$20)/Predictive_Model!$C$20)*Predictive_Model!$D$20+((E2456-Predictive_Model!$B$21)/Predictive_Model!$C$21)*Predictive_Model!$D$21+((F2456-Predictive_Model!$B$22)/Predictive_Model!$C$22)*Predictive_Model!$D$22+((I2456-Predictive_Model!$B$23)/Predictive_Model!$C$23)*Predictive_Model!$D$23+((L2456-Predictive_Model!$B$24)/Predictive_Model!$C$24)*Predictive_Model!$D$24+((M2456-Predictive_Model!$B$25)/Predictive_Model!$C$25)*Predictive_Model!$D$25+IF(C2456="Male",Predictive_Model!$D$31,IF(C2456="Other",Predictive_Model!$D$32,0))+IF(D2456="Premium",Predictive_Model!$D$34,IF(D2456="Standard",Predictive_Model!$D$35,0))+IF(G2456="Asia",Predictive_Model!$D$37,IF(G2456="Europe",Predictive_Model!$D$38,IF(G2456="North America",Predictive_Model!$D$39,IF(G2456="Oceania",Predictive_Model!$D$40,IF(G2456="South America",Predictive_Model!$D$41,0)))))+IF(H2456="Laptop",Predictive_Model!$D$43,IF(H2456="Mobile",Predictive_Model!$D$44,IF(H2456="TV",Predictive_Model!$D$45,IF(H2456="Tablet",Predictive_Model!$D$46,0))))+IF(K2456="Crypto",Predictive_Model!$D$48,IF(K2456="Debit Card",Predictive_Model!$D$49,IF(K2456="Gift Card",Predictive_Model!$D$50,IF(K2456="PayPal",Predictive_Model!$D$51,0))))+IF(N2456="Comedy",Predictive_Model!$D$53,IF(N2456="Documentary",Predictive_Model!$D$54,IF(N2456="Drama",Predictive_Model!$D$55,IF(N2456="Horror",Predictive_Model!$D$56,IF(N2456="Romance",Predictive_Model!$D$57,IF(N2456="Sci-Fi",Predictive_Model!$D$58,0)))))))))</f>
        <v>0.99781704388940773</v>
      </c>
      <c r="V2456" s="3" t="str">
        <f t="shared" si="386"/>
        <v>Critical</v>
      </c>
      <c r="W2456" s="6">
        <f t="shared" si="387"/>
        <v>8.99</v>
      </c>
      <c r="X2456" s="3" t="str">
        <f t="shared" si="388"/>
        <v>Priority 2</v>
      </c>
      <c r="Y2456" s="3" t="str">
        <f t="shared" si="389"/>
        <v>OK</v>
      </c>
    </row>
    <row r="2457" spans="1:25" x14ac:dyDescent="0.25">
      <c r="A2457" s="3" t="str">
        <f>Raw_Data!A2457</f>
        <v>8eebe75f-d578-48f5-9c59-5a5864dfa1c2</v>
      </c>
      <c r="B2457" s="3">
        <f>Raw_Data!B2457</f>
        <v>41</v>
      </c>
      <c r="C2457" s="3" t="str">
        <f>Raw_Data!C2457</f>
        <v>Female</v>
      </c>
      <c r="D2457" s="3" t="str">
        <f>Raw_Data!D2457</f>
        <v>Basic</v>
      </c>
      <c r="E2457" s="3">
        <f>Raw_Data!E2457</f>
        <v>7.36</v>
      </c>
      <c r="F2457" s="3">
        <f>Raw_Data!F2457</f>
        <v>30</v>
      </c>
      <c r="G2457" s="3" t="str">
        <f>Raw_Data!G2457</f>
        <v>South America</v>
      </c>
      <c r="H2457" s="3" t="str">
        <f>Raw_Data!H2457</f>
        <v>TV</v>
      </c>
      <c r="I2457" s="3">
        <f>Raw_Data!I2457</f>
        <v>8.99</v>
      </c>
      <c r="J2457" s="3">
        <f>Raw_Data!J2457</f>
        <v>0</v>
      </c>
      <c r="K2457" s="3" t="str">
        <f>Raw_Data!K2457</f>
        <v>PayPal</v>
      </c>
      <c r="L2457" s="3">
        <f>Raw_Data!L2457</f>
        <v>3</v>
      </c>
      <c r="M2457" s="3">
        <f>Raw_Data!M2457</f>
        <v>0.24</v>
      </c>
      <c r="N2457" s="3" t="str">
        <f>Raw_Data!N2457</f>
        <v>Drama</v>
      </c>
      <c r="O2457" s="3" t="str">
        <f t="shared" si="380"/>
        <v>35-44</v>
      </c>
      <c r="P2457" s="3" t="str">
        <f t="shared" si="381"/>
        <v>&lt;10h</v>
      </c>
      <c r="Q2457" s="3" t="str">
        <f t="shared" si="382"/>
        <v>22-45d</v>
      </c>
      <c r="R2457" s="3" t="str">
        <f t="shared" si="383"/>
        <v>Medium</v>
      </c>
      <c r="S2457" s="3" t="str">
        <f t="shared" si="384"/>
        <v>Low</v>
      </c>
      <c r="T2457" s="3" t="str">
        <f t="shared" si="385"/>
        <v>Active</v>
      </c>
      <c r="U2457" s="4">
        <f>1/(1+EXP(-(Predictive_Model!$B$5+((B2457-Predictive_Model!$B$20)/Predictive_Model!$C$20)*Predictive_Model!$D$20+((E2457-Predictive_Model!$B$21)/Predictive_Model!$C$21)*Predictive_Model!$D$21+((F2457-Predictive_Model!$B$22)/Predictive_Model!$C$22)*Predictive_Model!$D$22+((I2457-Predictive_Model!$B$23)/Predictive_Model!$C$23)*Predictive_Model!$D$23+((L2457-Predictive_Model!$B$24)/Predictive_Model!$C$24)*Predictive_Model!$D$24+((M2457-Predictive_Model!$B$25)/Predictive_Model!$C$25)*Predictive_Model!$D$25+IF(C2457="Male",Predictive_Model!$D$31,IF(C2457="Other",Predictive_Model!$D$32,0))+IF(D2457="Premium",Predictive_Model!$D$34,IF(D2457="Standard",Predictive_Model!$D$35,0))+IF(G2457="Asia",Predictive_Model!$D$37,IF(G2457="Europe",Predictive_Model!$D$38,IF(G2457="North America",Predictive_Model!$D$39,IF(G2457="Oceania",Predictive_Model!$D$40,IF(G2457="South America",Predictive_Model!$D$41,0)))))+IF(H2457="Laptop",Predictive_Model!$D$43,IF(H2457="Mobile",Predictive_Model!$D$44,IF(H2457="TV",Predictive_Model!$D$45,IF(H2457="Tablet",Predictive_Model!$D$46,0))))+IF(K2457="Crypto",Predictive_Model!$D$48,IF(K2457="Debit Card",Predictive_Model!$D$49,IF(K2457="Gift Card",Predictive_Model!$D$50,IF(K2457="PayPal",Predictive_Model!$D$51,0))))+IF(N2457="Comedy",Predictive_Model!$D$53,IF(N2457="Documentary",Predictive_Model!$D$54,IF(N2457="Drama",Predictive_Model!$D$55,IF(N2457="Horror",Predictive_Model!$D$56,IF(N2457="Romance",Predictive_Model!$D$57,IF(N2457="Sci-Fi",Predictive_Model!$D$58,0)))))))))</f>
        <v>0.98319619630382493</v>
      </c>
      <c r="V2457" s="3" t="str">
        <f t="shared" si="386"/>
        <v>Critical</v>
      </c>
      <c r="W2457" s="6">
        <f t="shared" si="387"/>
        <v>8.8389338047713863</v>
      </c>
      <c r="X2457" s="3" t="str">
        <f t="shared" si="388"/>
        <v>Priority 2</v>
      </c>
      <c r="Y2457" s="3" t="str">
        <f t="shared" si="389"/>
        <v>OK</v>
      </c>
    </row>
    <row r="2458" spans="1:25" x14ac:dyDescent="0.25">
      <c r="A2458" s="3" t="str">
        <f>Raw_Data!A2458</f>
        <v>d87c00e4-e192-46ea-a7cf-353a90d06715</v>
      </c>
      <c r="B2458" s="3">
        <f>Raw_Data!B2458</f>
        <v>35</v>
      </c>
      <c r="C2458" s="3" t="str">
        <f>Raw_Data!C2458</f>
        <v>Female</v>
      </c>
      <c r="D2458" s="3" t="str">
        <f>Raw_Data!D2458</f>
        <v>Premium</v>
      </c>
      <c r="E2458" s="3">
        <f>Raw_Data!E2458</f>
        <v>1.84</v>
      </c>
      <c r="F2458" s="3">
        <f>Raw_Data!F2458</f>
        <v>30</v>
      </c>
      <c r="G2458" s="3" t="str">
        <f>Raw_Data!G2458</f>
        <v>Asia</v>
      </c>
      <c r="H2458" s="3" t="str">
        <f>Raw_Data!H2458</f>
        <v>Desktop</v>
      </c>
      <c r="I2458" s="3">
        <f>Raw_Data!I2458</f>
        <v>17.989999999999998</v>
      </c>
      <c r="J2458" s="3">
        <f>Raw_Data!J2458</f>
        <v>1</v>
      </c>
      <c r="K2458" s="3" t="str">
        <f>Raw_Data!K2458</f>
        <v>Crypto</v>
      </c>
      <c r="L2458" s="3">
        <f>Raw_Data!L2458</f>
        <v>3</v>
      </c>
      <c r="M2458" s="3">
        <f>Raw_Data!M2458</f>
        <v>0.06</v>
      </c>
      <c r="N2458" s="3" t="str">
        <f>Raw_Data!N2458</f>
        <v>Horror</v>
      </c>
      <c r="O2458" s="3" t="str">
        <f t="shared" si="380"/>
        <v>35-44</v>
      </c>
      <c r="P2458" s="3" t="str">
        <f t="shared" si="381"/>
        <v>&lt;10h</v>
      </c>
      <c r="Q2458" s="3" t="str">
        <f t="shared" si="382"/>
        <v>22-45d</v>
      </c>
      <c r="R2458" s="3" t="str">
        <f t="shared" si="383"/>
        <v>Medium</v>
      </c>
      <c r="S2458" s="3" t="str">
        <f t="shared" si="384"/>
        <v>High</v>
      </c>
      <c r="T2458" s="3" t="str">
        <f t="shared" si="385"/>
        <v>Churned</v>
      </c>
      <c r="U2458" s="4">
        <f>1/(1+EXP(-(Predictive_Model!$B$5+((B2458-Predictive_Model!$B$20)/Predictive_Model!$C$20)*Predictive_Model!$D$20+((E2458-Predictive_Model!$B$21)/Predictive_Model!$C$21)*Predictive_Model!$D$21+((F2458-Predictive_Model!$B$22)/Predictive_Model!$C$22)*Predictive_Model!$D$22+((I2458-Predictive_Model!$B$23)/Predictive_Model!$C$23)*Predictive_Model!$D$23+((L2458-Predictive_Model!$B$24)/Predictive_Model!$C$24)*Predictive_Model!$D$24+((M2458-Predictive_Model!$B$25)/Predictive_Model!$C$25)*Predictive_Model!$D$25+IF(C2458="Male",Predictive_Model!$D$31,IF(C2458="Other",Predictive_Model!$D$32,0))+IF(D2458="Premium",Predictive_Model!$D$34,IF(D2458="Standard",Predictive_Model!$D$35,0))+IF(G2458="Asia",Predictive_Model!$D$37,IF(G2458="Europe",Predictive_Model!$D$38,IF(G2458="North America",Predictive_Model!$D$39,IF(G2458="Oceania",Predictive_Model!$D$40,IF(G2458="South America",Predictive_Model!$D$41,0)))))+IF(H2458="Laptop",Predictive_Model!$D$43,IF(H2458="Mobile",Predictive_Model!$D$44,IF(H2458="TV",Predictive_Model!$D$45,IF(H2458="Tablet",Predictive_Model!$D$46,0))))+IF(K2458="Crypto",Predictive_Model!$D$48,IF(K2458="Debit Card",Predictive_Model!$D$49,IF(K2458="Gift Card",Predictive_Model!$D$50,IF(K2458="PayPal",Predictive_Model!$D$51,0))))+IF(N2458="Comedy",Predictive_Model!$D$53,IF(N2458="Documentary",Predictive_Model!$D$54,IF(N2458="Drama",Predictive_Model!$D$55,IF(N2458="Horror",Predictive_Model!$D$56,IF(N2458="Romance",Predictive_Model!$D$57,IF(N2458="Sci-Fi",Predictive_Model!$D$58,0)))))))))</f>
        <v>0.96484174971163361</v>
      </c>
      <c r="V2458" s="3" t="str">
        <f t="shared" si="386"/>
        <v>Critical</v>
      </c>
      <c r="W2458" s="6">
        <f t="shared" si="387"/>
        <v>17.989999999999998</v>
      </c>
      <c r="X2458" s="3" t="str">
        <f t="shared" si="388"/>
        <v>Priority 1</v>
      </c>
      <c r="Y2458" s="3" t="str">
        <f t="shared" si="389"/>
        <v>OK</v>
      </c>
    </row>
    <row r="2459" spans="1:25" x14ac:dyDescent="0.25">
      <c r="A2459" s="3" t="str">
        <f>Raw_Data!A2459</f>
        <v>10d5f159-a06d-4c0b-8ca6-20231beefa15</v>
      </c>
      <c r="B2459" s="3">
        <f>Raw_Data!B2459</f>
        <v>50</v>
      </c>
      <c r="C2459" s="3" t="str">
        <f>Raw_Data!C2459</f>
        <v>Female</v>
      </c>
      <c r="D2459" s="3" t="str">
        <f>Raw_Data!D2459</f>
        <v>Standard</v>
      </c>
      <c r="E2459" s="3">
        <f>Raw_Data!E2459</f>
        <v>19.48</v>
      </c>
      <c r="F2459" s="3">
        <f>Raw_Data!F2459</f>
        <v>49</v>
      </c>
      <c r="G2459" s="3" t="str">
        <f>Raw_Data!G2459</f>
        <v>Europe</v>
      </c>
      <c r="H2459" s="3" t="str">
        <f>Raw_Data!H2459</f>
        <v>Laptop</v>
      </c>
      <c r="I2459" s="3">
        <f>Raw_Data!I2459</f>
        <v>13.99</v>
      </c>
      <c r="J2459" s="3">
        <f>Raw_Data!J2459</f>
        <v>1</v>
      </c>
      <c r="K2459" s="3" t="str">
        <f>Raw_Data!K2459</f>
        <v>Gift Card</v>
      </c>
      <c r="L2459" s="3">
        <f>Raw_Data!L2459</f>
        <v>3</v>
      </c>
      <c r="M2459" s="3">
        <f>Raw_Data!M2459</f>
        <v>0.39</v>
      </c>
      <c r="N2459" s="3" t="str">
        <f>Raw_Data!N2459</f>
        <v>Comedy</v>
      </c>
      <c r="O2459" s="3" t="str">
        <f t="shared" si="380"/>
        <v>45-54</v>
      </c>
      <c r="P2459" s="3" t="str">
        <f t="shared" si="381"/>
        <v>10-24h</v>
      </c>
      <c r="Q2459" s="3" t="str">
        <f t="shared" si="382"/>
        <v>46-60d</v>
      </c>
      <c r="R2459" s="3" t="str">
        <f t="shared" si="383"/>
        <v>Medium</v>
      </c>
      <c r="S2459" s="3" t="str">
        <f t="shared" si="384"/>
        <v>Mid</v>
      </c>
      <c r="T2459" s="3" t="str">
        <f t="shared" si="385"/>
        <v>Churned</v>
      </c>
      <c r="U2459" s="4">
        <f>1/(1+EXP(-(Predictive_Model!$B$5+((B2459-Predictive_Model!$B$20)/Predictive_Model!$C$20)*Predictive_Model!$D$20+((E2459-Predictive_Model!$B$21)/Predictive_Model!$C$21)*Predictive_Model!$D$21+((F2459-Predictive_Model!$B$22)/Predictive_Model!$C$22)*Predictive_Model!$D$22+((I2459-Predictive_Model!$B$23)/Predictive_Model!$C$23)*Predictive_Model!$D$23+((L2459-Predictive_Model!$B$24)/Predictive_Model!$C$24)*Predictive_Model!$D$24+((M2459-Predictive_Model!$B$25)/Predictive_Model!$C$25)*Predictive_Model!$D$25+IF(C2459="Male",Predictive_Model!$D$31,IF(C2459="Other",Predictive_Model!$D$32,0))+IF(D2459="Premium",Predictive_Model!$D$34,IF(D2459="Standard",Predictive_Model!$D$35,0))+IF(G2459="Asia",Predictive_Model!$D$37,IF(G2459="Europe",Predictive_Model!$D$38,IF(G2459="North America",Predictive_Model!$D$39,IF(G2459="Oceania",Predictive_Model!$D$40,IF(G2459="South America",Predictive_Model!$D$41,0)))))+IF(H2459="Laptop",Predictive_Model!$D$43,IF(H2459="Mobile",Predictive_Model!$D$44,IF(H2459="TV",Predictive_Model!$D$45,IF(H2459="Tablet",Predictive_Model!$D$46,0))))+IF(K2459="Crypto",Predictive_Model!$D$48,IF(K2459="Debit Card",Predictive_Model!$D$49,IF(K2459="Gift Card",Predictive_Model!$D$50,IF(K2459="PayPal",Predictive_Model!$D$51,0))))+IF(N2459="Comedy",Predictive_Model!$D$53,IF(N2459="Documentary",Predictive_Model!$D$54,IF(N2459="Drama",Predictive_Model!$D$55,IF(N2459="Horror",Predictive_Model!$D$56,IF(N2459="Romance",Predictive_Model!$D$57,IF(N2459="Sci-Fi",Predictive_Model!$D$58,0)))))))))</f>
        <v>0.87693987386869832</v>
      </c>
      <c r="V2459" s="3" t="str">
        <f t="shared" si="386"/>
        <v>Critical</v>
      </c>
      <c r="W2459" s="6">
        <f t="shared" si="387"/>
        <v>13.99</v>
      </c>
      <c r="X2459" s="3" t="str">
        <f t="shared" si="388"/>
        <v>Priority 2</v>
      </c>
      <c r="Y2459" s="3" t="str">
        <f t="shared" si="389"/>
        <v>OK</v>
      </c>
    </row>
    <row r="2460" spans="1:25" x14ac:dyDescent="0.25">
      <c r="A2460" s="3" t="str">
        <f>Raw_Data!A2460</f>
        <v>7ffed6ac-db02-4e27-9368-551fb7b66687</v>
      </c>
      <c r="B2460" s="3">
        <f>Raw_Data!B2460</f>
        <v>24</v>
      </c>
      <c r="C2460" s="3" t="str">
        <f>Raw_Data!C2460</f>
        <v>Male</v>
      </c>
      <c r="D2460" s="3" t="str">
        <f>Raw_Data!D2460</f>
        <v>Premium</v>
      </c>
      <c r="E2460" s="3">
        <f>Raw_Data!E2460</f>
        <v>33.35</v>
      </c>
      <c r="F2460" s="3">
        <f>Raw_Data!F2460</f>
        <v>38</v>
      </c>
      <c r="G2460" s="3" t="str">
        <f>Raw_Data!G2460</f>
        <v>Africa</v>
      </c>
      <c r="H2460" s="3" t="str">
        <f>Raw_Data!H2460</f>
        <v>TV</v>
      </c>
      <c r="I2460" s="3">
        <f>Raw_Data!I2460</f>
        <v>17.989999999999998</v>
      </c>
      <c r="J2460" s="3">
        <f>Raw_Data!J2460</f>
        <v>0</v>
      </c>
      <c r="K2460" s="3" t="str">
        <f>Raw_Data!K2460</f>
        <v>Credit Card</v>
      </c>
      <c r="L2460" s="3">
        <f>Raw_Data!L2460</f>
        <v>1</v>
      </c>
      <c r="M2460" s="3">
        <f>Raw_Data!M2460</f>
        <v>0.86</v>
      </c>
      <c r="N2460" s="3" t="str">
        <f>Raw_Data!N2460</f>
        <v>Documentary</v>
      </c>
      <c r="O2460" s="3" t="str">
        <f t="shared" si="380"/>
        <v>18-24</v>
      </c>
      <c r="P2460" s="3" t="str">
        <f t="shared" si="381"/>
        <v>25-49h</v>
      </c>
      <c r="Q2460" s="3" t="str">
        <f t="shared" si="382"/>
        <v>22-45d</v>
      </c>
      <c r="R2460" s="3" t="str">
        <f t="shared" si="383"/>
        <v>Medium</v>
      </c>
      <c r="S2460" s="3" t="str">
        <f t="shared" si="384"/>
        <v>High</v>
      </c>
      <c r="T2460" s="3" t="str">
        <f t="shared" si="385"/>
        <v>Active</v>
      </c>
      <c r="U2460" s="4">
        <f>1/(1+EXP(-(Predictive_Model!$B$5+((B2460-Predictive_Model!$B$20)/Predictive_Model!$C$20)*Predictive_Model!$D$20+((E2460-Predictive_Model!$B$21)/Predictive_Model!$C$21)*Predictive_Model!$D$21+((F2460-Predictive_Model!$B$22)/Predictive_Model!$C$22)*Predictive_Model!$D$22+((I2460-Predictive_Model!$B$23)/Predictive_Model!$C$23)*Predictive_Model!$D$23+((L2460-Predictive_Model!$B$24)/Predictive_Model!$C$24)*Predictive_Model!$D$24+((M2460-Predictive_Model!$B$25)/Predictive_Model!$C$25)*Predictive_Model!$D$25+IF(C2460="Male",Predictive_Model!$D$31,IF(C2460="Other",Predictive_Model!$D$32,0))+IF(D2460="Premium",Predictive_Model!$D$34,IF(D2460="Standard",Predictive_Model!$D$35,0))+IF(G2460="Asia",Predictive_Model!$D$37,IF(G2460="Europe",Predictive_Model!$D$38,IF(G2460="North America",Predictive_Model!$D$39,IF(G2460="Oceania",Predictive_Model!$D$40,IF(G2460="South America",Predictive_Model!$D$41,0)))))+IF(H2460="Laptop",Predictive_Model!$D$43,IF(H2460="Mobile",Predictive_Model!$D$44,IF(H2460="TV",Predictive_Model!$D$45,IF(H2460="Tablet",Predictive_Model!$D$46,0))))+IF(K2460="Crypto",Predictive_Model!$D$48,IF(K2460="Debit Card",Predictive_Model!$D$49,IF(K2460="Gift Card",Predictive_Model!$D$50,IF(K2460="PayPal",Predictive_Model!$D$51,0))))+IF(N2460="Comedy",Predictive_Model!$D$53,IF(N2460="Documentary",Predictive_Model!$D$54,IF(N2460="Drama",Predictive_Model!$D$55,IF(N2460="Horror",Predictive_Model!$D$56,IF(N2460="Romance",Predictive_Model!$D$57,IF(N2460="Sci-Fi",Predictive_Model!$D$58,0)))))))))</f>
        <v>3.5582611246491543E-3</v>
      </c>
      <c r="V2460" s="3" t="str">
        <f t="shared" si="386"/>
        <v>Low</v>
      </c>
      <c r="W2460" s="6">
        <f t="shared" si="387"/>
        <v>6.4013117632438277E-2</v>
      </c>
      <c r="X2460" s="3" t="str">
        <f t="shared" si="388"/>
        <v>Monitor</v>
      </c>
      <c r="Y2460" s="3" t="str">
        <f t="shared" si="389"/>
        <v>OK</v>
      </c>
    </row>
    <row r="2461" spans="1:25" x14ac:dyDescent="0.25">
      <c r="A2461" s="3" t="str">
        <f>Raw_Data!A2461</f>
        <v>c8a454e7-9cfd-41de-a06e-f0251becf007</v>
      </c>
      <c r="B2461" s="3">
        <f>Raw_Data!B2461</f>
        <v>30</v>
      </c>
      <c r="C2461" s="3" t="str">
        <f>Raw_Data!C2461</f>
        <v>Female</v>
      </c>
      <c r="D2461" s="3" t="str">
        <f>Raw_Data!D2461</f>
        <v>Premium</v>
      </c>
      <c r="E2461" s="3">
        <f>Raw_Data!E2461</f>
        <v>3.63</v>
      </c>
      <c r="F2461" s="3">
        <f>Raw_Data!F2461</f>
        <v>35</v>
      </c>
      <c r="G2461" s="3" t="str">
        <f>Raw_Data!G2461</f>
        <v>Europe</v>
      </c>
      <c r="H2461" s="3" t="str">
        <f>Raw_Data!H2461</f>
        <v>Desktop</v>
      </c>
      <c r="I2461" s="3">
        <f>Raw_Data!I2461</f>
        <v>17.989999999999998</v>
      </c>
      <c r="J2461" s="3">
        <f>Raw_Data!J2461</f>
        <v>1</v>
      </c>
      <c r="K2461" s="3" t="str">
        <f>Raw_Data!K2461</f>
        <v>PayPal</v>
      </c>
      <c r="L2461" s="3">
        <f>Raw_Data!L2461</f>
        <v>3</v>
      </c>
      <c r="M2461" s="3">
        <f>Raw_Data!M2461</f>
        <v>0.1</v>
      </c>
      <c r="N2461" s="3" t="str">
        <f>Raw_Data!N2461</f>
        <v>Drama</v>
      </c>
      <c r="O2461" s="3" t="str">
        <f t="shared" si="380"/>
        <v>25-34</v>
      </c>
      <c r="P2461" s="3" t="str">
        <f t="shared" si="381"/>
        <v>&lt;10h</v>
      </c>
      <c r="Q2461" s="3" t="str">
        <f t="shared" si="382"/>
        <v>22-45d</v>
      </c>
      <c r="R2461" s="3" t="str">
        <f t="shared" si="383"/>
        <v>Medium</v>
      </c>
      <c r="S2461" s="3" t="str">
        <f t="shared" si="384"/>
        <v>High</v>
      </c>
      <c r="T2461" s="3" t="str">
        <f t="shared" si="385"/>
        <v>Churned</v>
      </c>
      <c r="U2461" s="4">
        <f>1/(1+EXP(-(Predictive_Model!$B$5+((B2461-Predictive_Model!$B$20)/Predictive_Model!$C$20)*Predictive_Model!$D$20+((E2461-Predictive_Model!$B$21)/Predictive_Model!$C$21)*Predictive_Model!$D$21+((F2461-Predictive_Model!$B$22)/Predictive_Model!$C$22)*Predictive_Model!$D$22+((I2461-Predictive_Model!$B$23)/Predictive_Model!$C$23)*Predictive_Model!$D$23+((L2461-Predictive_Model!$B$24)/Predictive_Model!$C$24)*Predictive_Model!$D$24+((M2461-Predictive_Model!$B$25)/Predictive_Model!$C$25)*Predictive_Model!$D$25+IF(C2461="Male",Predictive_Model!$D$31,IF(C2461="Other",Predictive_Model!$D$32,0))+IF(D2461="Premium",Predictive_Model!$D$34,IF(D2461="Standard",Predictive_Model!$D$35,0))+IF(G2461="Asia",Predictive_Model!$D$37,IF(G2461="Europe",Predictive_Model!$D$38,IF(G2461="North America",Predictive_Model!$D$39,IF(G2461="Oceania",Predictive_Model!$D$40,IF(G2461="South America",Predictive_Model!$D$41,0)))))+IF(H2461="Laptop",Predictive_Model!$D$43,IF(H2461="Mobile",Predictive_Model!$D$44,IF(H2461="TV",Predictive_Model!$D$45,IF(H2461="Tablet",Predictive_Model!$D$46,0))))+IF(K2461="Crypto",Predictive_Model!$D$48,IF(K2461="Debit Card",Predictive_Model!$D$49,IF(K2461="Gift Card",Predictive_Model!$D$50,IF(K2461="PayPal",Predictive_Model!$D$51,0))))+IF(N2461="Comedy",Predictive_Model!$D$53,IF(N2461="Documentary",Predictive_Model!$D$54,IF(N2461="Drama",Predictive_Model!$D$55,IF(N2461="Horror",Predictive_Model!$D$56,IF(N2461="Romance",Predictive_Model!$D$57,IF(N2461="Sci-Fi",Predictive_Model!$D$58,0)))))))))</f>
        <v>0.96675799291620179</v>
      </c>
      <c r="V2461" s="3" t="str">
        <f t="shared" si="386"/>
        <v>Critical</v>
      </c>
      <c r="W2461" s="6">
        <f t="shared" si="387"/>
        <v>17.989999999999998</v>
      </c>
      <c r="X2461" s="3" t="str">
        <f t="shared" si="388"/>
        <v>Priority 1</v>
      </c>
      <c r="Y2461" s="3" t="str">
        <f t="shared" si="389"/>
        <v>OK</v>
      </c>
    </row>
    <row r="2462" spans="1:25" x14ac:dyDescent="0.25">
      <c r="A2462" s="3" t="str">
        <f>Raw_Data!A2462</f>
        <v>2f7bc8a8-1433-4c9e-976d-02584059d9c4</v>
      </c>
      <c r="B2462" s="3">
        <f>Raw_Data!B2462</f>
        <v>44</v>
      </c>
      <c r="C2462" s="3" t="str">
        <f>Raw_Data!C2462</f>
        <v>Female</v>
      </c>
      <c r="D2462" s="3" t="str">
        <f>Raw_Data!D2462</f>
        <v>Premium</v>
      </c>
      <c r="E2462" s="3">
        <f>Raw_Data!E2462</f>
        <v>15.31</v>
      </c>
      <c r="F2462" s="3">
        <f>Raw_Data!F2462</f>
        <v>26</v>
      </c>
      <c r="G2462" s="3" t="str">
        <f>Raw_Data!G2462</f>
        <v>North America</v>
      </c>
      <c r="H2462" s="3" t="str">
        <f>Raw_Data!H2462</f>
        <v>TV</v>
      </c>
      <c r="I2462" s="3">
        <f>Raw_Data!I2462</f>
        <v>17.989999999999998</v>
      </c>
      <c r="J2462" s="3">
        <f>Raw_Data!J2462</f>
        <v>0</v>
      </c>
      <c r="K2462" s="3" t="str">
        <f>Raw_Data!K2462</f>
        <v>Crypto</v>
      </c>
      <c r="L2462" s="3">
        <f>Raw_Data!L2462</f>
        <v>5</v>
      </c>
      <c r="M2462" s="3">
        <f>Raw_Data!M2462</f>
        <v>0.56999999999999995</v>
      </c>
      <c r="N2462" s="3" t="str">
        <f>Raw_Data!N2462</f>
        <v>Sci-Fi</v>
      </c>
      <c r="O2462" s="3" t="str">
        <f t="shared" si="380"/>
        <v>35-44</v>
      </c>
      <c r="P2462" s="3" t="str">
        <f t="shared" si="381"/>
        <v>10-24h</v>
      </c>
      <c r="Q2462" s="3" t="str">
        <f t="shared" si="382"/>
        <v>22-45d</v>
      </c>
      <c r="R2462" s="3" t="str">
        <f t="shared" si="383"/>
        <v>Medium</v>
      </c>
      <c r="S2462" s="3" t="str">
        <f t="shared" si="384"/>
        <v>High</v>
      </c>
      <c r="T2462" s="3" t="str">
        <f t="shared" si="385"/>
        <v>Active</v>
      </c>
      <c r="U2462" s="4">
        <f>1/(1+EXP(-(Predictive_Model!$B$5+((B2462-Predictive_Model!$B$20)/Predictive_Model!$C$20)*Predictive_Model!$D$20+((E2462-Predictive_Model!$B$21)/Predictive_Model!$C$21)*Predictive_Model!$D$21+((F2462-Predictive_Model!$B$22)/Predictive_Model!$C$22)*Predictive_Model!$D$22+((I2462-Predictive_Model!$B$23)/Predictive_Model!$C$23)*Predictive_Model!$D$23+((L2462-Predictive_Model!$B$24)/Predictive_Model!$C$24)*Predictive_Model!$D$24+((M2462-Predictive_Model!$B$25)/Predictive_Model!$C$25)*Predictive_Model!$D$25+IF(C2462="Male",Predictive_Model!$D$31,IF(C2462="Other",Predictive_Model!$D$32,0))+IF(D2462="Premium",Predictive_Model!$D$34,IF(D2462="Standard",Predictive_Model!$D$35,0))+IF(G2462="Asia",Predictive_Model!$D$37,IF(G2462="Europe",Predictive_Model!$D$38,IF(G2462="North America",Predictive_Model!$D$39,IF(G2462="Oceania",Predictive_Model!$D$40,IF(G2462="South America",Predictive_Model!$D$41,0)))))+IF(H2462="Laptop",Predictive_Model!$D$43,IF(H2462="Mobile",Predictive_Model!$D$44,IF(H2462="TV",Predictive_Model!$D$45,IF(H2462="Tablet",Predictive_Model!$D$46,0))))+IF(K2462="Crypto",Predictive_Model!$D$48,IF(K2462="Debit Card",Predictive_Model!$D$49,IF(K2462="Gift Card",Predictive_Model!$D$50,IF(K2462="PayPal",Predictive_Model!$D$51,0))))+IF(N2462="Comedy",Predictive_Model!$D$53,IF(N2462="Documentary",Predictive_Model!$D$54,IF(N2462="Drama",Predictive_Model!$D$55,IF(N2462="Horror",Predictive_Model!$D$56,IF(N2462="Romance",Predictive_Model!$D$57,IF(N2462="Sci-Fi",Predictive_Model!$D$58,0)))))))))</f>
        <v>1.9111292772015516E-2</v>
      </c>
      <c r="V2462" s="3" t="str">
        <f t="shared" si="386"/>
        <v>Low</v>
      </c>
      <c r="W2462" s="6">
        <f t="shared" si="387"/>
        <v>0.3438121569685591</v>
      </c>
      <c r="X2462" s="3" t="str">
        <f t="shared" si="388"/>
        <v>Monitor</v>
      </c>
      <c r="Y2462" s="3" t="str">
        <f t="shared" si="389"/>
        <v>OK</v>
      </c>
    </row>
    <row r="2463" spans="1:25" x14ac:dyDescent="0.25">
      <c r="A2463" s="3" t="str">
        <f>Raw_Data!A2463</f>
        <v>724af657-0df2-4775-8850-9e3cd124f620</v>
      </c>
      <c r="B2463" s="3">
        <f>Raw_Data!B2463</f>
        <v>61</v>
      </c>
      <c r="C2463" s="3" t="str">
        <f>Raw_Data!C2463</f>
        <v>Female</v>
      </c>
      <c r="D2463" s="3" t="str">
        <f>Raw_Data!D2463</f>
        <v>Basic</v>
      </c>
      <c r="E2463" s="3">
        <f>Raw_Data!E2463</f>
        <v>14.55</v>
      </c>
      <c r="F2463" s="3">
        <f>Raw_Data!F2463</f>
        <v>37</v>
      </c>
      <c r="G2463" s="3" t="str">
        <f>Raw_Data!G2463</f>
        <v>South America</v>
      </c>
      <c r="H2463" s="3" t="str">
        <f>Raw_Data!H2463</f>
        <v>Laptop</v>
      </c>
      <c r="I2463" s="3">
        <f>Raw_Data!I2463</f>
        <v>8.99</v>
      </c>
      <c r="J2463" s="3">
        <f>Raw_Data!J2463</f>
        <v>1</v>
      </c>
      <c r="K2463" s="3" t="str">
        <f>Raw_Data!K2463</f>
        <v>Gift Card</v>
      </c>
      <c r="L2463" s="3">
        <f>Raw_Data!L2463</f>
        <v>2</v>
      </c>
      <c r="M2463" s="3">
        <f>Raw_Data!M2463</f>
        <v>0.38</v>
      </c>
      <c r="N2463" s="3" t="str">
        <f>Raw_Data!N2463</f>
        <v>Documentary</v>
      </c>
      <c r="O2463" s="3" t="str">
        <f t="shared" si="380"/>
        <v>55-70</v>
      </c>
      <c r="P2463" s="3" t="str">
        <f t="shared" si="381"/>
        <v>10-24h</v>
      </c>
      <c r="Q2463" s="3" t="str">
        <f t="shared" si="382"/>
        <v>22-45d</v>
      </c>
      <c r="R2463" s="3" t="str">
        <f t="shared" si="383"/>
        <v>Medium</v>
      </c>
      <c r="S2463" s="3" t="str">
        <f t="shared" si="384"/>
        <v>Low</v>
      </c>
      <c r="T2463" s="3" t="str">
        <f t="shared" si="385"/>
        <v>Churned</v>
      </c>
      <c r="U2463" s="4">
        <f>1/(1+EXP(-(Predictive_Model!$B$5+((B2463-Predictive_Model!$B$20)/Predictive_Model!$C$20)*Predictive_Model!$D$20+((E2463-Predictive_Model!$B$21)/Predictive_Model!$C$21)*Predictive_Model!$D$21+((F2463-Predictive_Model!$B$22)/Predictive_Model!$C$22)*Predictive_Model!$D$22+((I2463-Predictive_Model!$B$23)/Predictive_Model!$C$23)*Predictive_Model!$D$23+((L2463-Predictive_Model!$B$24)/Predictive_Model!$C$24)*Predictive_Model!$D$24+((M2463-Predictive_Model!$B$25)/Predictive_Model!$C$25)*Predictive_Model!$D$25+IF(C2463="Male",Predictive_Model!$D$31,IF(C2463="Other",Predictive_Model!$D$32,0))+IF(D2463="Premium",Predictive_Model!$D$34,IF(D2463="Standard",Predictive_Model!$D$35,0))+IF(G2463="Asia",Predictive_Model!$D$37,IF(G2463="Europe",Predictive_Model!$D$38,IF(G2463="North America",Predictive_Model!$D$39,IF(G2463="Oceania",Predictive_Model!$D$40,IF(G2463="South America",Predictive_Model!$D$41,0)))))+IF(H2463="Laptop",Predictive_Model!$D$43,IF(H2463="Mobile",Predictive_Model!$D$44,IF(H2463="TV",Predictive_Model!$D$45,IF(H2463="Tablet",Predictive_Model!$D$46,0))))+IF(K2463="Crypto",Predictive_Model!$D$48,IF(K2463="Debit Card",Predictive_Model!$D$49,IF(K2463="Gift Card",Predictive_Model!$D$50,IF(K2463="PayPal",Predictive_Model!$D$51,0))))+IF(N2463="Comedy",Predictive_Model!$D$53,IF(N2463="Documentary",Predictive_Model!$D$54,IF(N2463="Drama",Predictive_Model!$D$55,IF(N2463="Horror",Predictive_Model!$D$56,IF(N2463="Romance",Predictive_Model!$D$57,IF(N2463="Sci-Fi",Predictive_Model!$D$58,0)))))))))</f>
        <v>0.98183738174223001</v>
      </c>
      <c r="V2463" s="3" t="str">
        <f t="shared" si="386"/>
        <v>Critical</v>
      </c>
      <c r="W2463" s="6">
        <f t="shared" si="387"/>
        <v>8.99</v>
      </c>
      <c r="X2463" s="3" t="str">
        <f t="shared" si="388"/>
        <v>Priority 2</v>
      </c>
      <c r="Y2463" s="3" t="str">
        <f t="shared" si="389"/>
        <v>OK</v>
      </c>
    </row>
    <row r="2464" spans="1:25" x14ac:dyDescent="0.25">
      <c r="A2464" s="3" t="str">
        <f>Raw_Data!A2464</f>
        <v>5c4b45aa-9549-406c-9b5a-efbc6faf2a36</v>
      </c>
      <c r="B2464" s="3">
        <f>Raw_Data!B2464</f>
        <v>43</v>
      </c>
      <c r="C2464" s="3" t="str">
        <f>Raw_Data!C2464</f>
        <v>Female</v>
      </c>
      <c r="D2464" s="3" t="str">
        <f>Raw_Data!D2464</f>
        <v>Standard</v>
      </c>
      <c r="E2464" s="3">
        <f>Raw_Data!E2464</f>
        <v>19.95</v>
      </c>
      <c r="F2464" s="3">
        <f>Raw_Data!F2464</f>
        <v>40</v>
      </c>
      <c r="G2464" s="3" t="str">
        <f>Raw_Data!G2464</f>
        <v>North America</v>
      </c>
      <c r="H2464" s="3" t="str">
        <f>Raw_Data!H2464</f>
        <v>Laptop</v>
      </c>
      <c r="I2464" s="3">
        <f>Raw_Data!I2464</f>
        <v>13.99</v>
      </c>
      <c r="J2464" s="3">
        <f>Raw_Data!J2464</f>
        <v>1</v>
      </c>
      <c r="K2464" s="3" t="str">
        <f>Raw_Data!K2464</f>
        <v>PayPal</v>
      </c>
      <c r="L2464" s="3">
        <f>Raw_Data!L2464</f>
        <v>1</v>
      </c>
      <c r="M2464" s="3">
        <f>Raw_Data!M2464</f>
        <v>0.49</v>
      </c>
      <c r="N2464" s="3" t="str">
        <f>Raw_Data!N2464</f>
        <v>Horror</v>
      </c>
      <c r="O2464" s="3" t="str">
        <f t="shared" si="380"/>
        <v>35-44</v>
      </c>
      <c r="P2464" s="3" t="str">
        <f t="shared" si="381"/>
        <v>10-24h</v>
      </c>
      <c r="Q2464" s="3" t="str">
        <f t="shared" si="382"/>
        <v>22-45d</v>
      </c>
      <c r="R2464" s="3" t="str">
        <f t="shared" si="383"/>
        <v>Medium</v>
      </c>
      <c r="S2464" s="3" t="str">
        <f t="shared" si="384"/>
        <v>Mid</v>
      </c>
      <c r="T2464" s="3" t="str">
        <f t="shared" si="385"/>
        <v>Churned</v>
      </c>
      <c r="U2464" s="4">
        <f>1/(1+EXP(-(Predictive_Model!$B$5+((B2464-Predictive_Model!$B$20)/Predictive_Model!$C$20)*Predictive_Model!$D$20+((E2464-Predictive_Model!$B$21)/Predictive_Model!$C$21)*Predictive_Model!$D$21+((F2464-Predictive_Model!$B$22)/Predictive_Model!$C$22)*Predictive_Model!$D$22+((I2464-Predictive_Model!$B$23)/Predictive_Model!$C$23)*Predictive_Model!$D$23+((L2464-Predictive_Model!$B$24)/Predictive_Model!$C$24)*Predictive_Model!$D$24+((M2464-Predictive_Model!$B$25)/Predictive_Model!$C$25)*Predictive_Model!$D$25+IF(C2464="Male",Predictive_Model!$D$31,IF(C2464="Other",Predictive_Model!$D$32,0))+IF(D2464="Premium",Predictive_Model!$D$34,IF(D2464="Standard",Predictive_Model!$D$35,0))+IF(G2464="Asia",Predictive_Model!$D$37,IF(G2464="Europe",Predictive_Model!$D$38,IF(G2464="North America",Predictive_Model!$D$39,IF(G2464="Oceania",Predictive_Model!$D$40,IF(G2464="South America",Predictive_Model!$D$41,0)))))+IF(H2464="Laptop",Predictive_Model!$D$43,IF(H2464="Mobile",Predictive_Model!$D$44,IF(H2464="TV",Predictive_Model!$D$45,IF(H2464="Tablet",Predictive_Model!$D$46,0))))+IF(K2464="Crypto",Predictive_Model!$D$48,IF(K2464="Debit Card",Predictive_Model!$D$49,IF(K2464="Gift Card",Predictive_Model!$D$50,IF(K2464="PayPal",Predictive_Model!$D$51,0))))+IF(N2464="Comedy",Predictive_Model!$D$53,IF(N2464="Documentary",Predictive_Model!$D$54,IF(N2464="Drama",Predictive_Model!$D$55,IF(N2464="Horror",Predictive_Model!$D$56,IF(N2464="Romance",Predictive_Model!$D$57,IF(N2464="Sci-Fi",Predictive_Model!$D$58,0)))))))))</f>
        <v>0.83795462731355497</v>
      </c>
      <c r="V2464" s="3" t="str">
        <f t="shared" si="386"/>
        <v>Critical</v>
      </c>
      <c r="W2464" s="6">
        <f t="shared" si="387"/>
        <v>13.99</v>
      </c>
      <c r="X2464" s="3" t="str">
        <f t="shared" si="388"/>
        <v>Priority 2</v>
      </c>
      <c r="Y2464" s="3" t="str">
        <f t="shared" si="389"/>
        <v>OK</v>
      </c>
    </row>
    <row r="2465" spans="1:25" x14ac:dyDescent="0.25">
      <c r="A2465" s="3" t="str">
        <f>Raw_Data!A2465</f>
        <v>19ff99c9-4347-4ec5-9ba7-d9680a0268a6</v>
      </c>
      <c r="B2465" s="3">
        <f>Raw_Data!B2465</f>
        <v>54</v>
      </c>
      <c r="C2465" s="3" t="str">
        <f>Raw_Data!C2465</f>
        <v>Other</v>
      </c>
      <c r="D2465" s="3" t="str">
        <f>Raw_Data!D2465</f>
        <v>Basic</v>
      </c>
      <c r="E2465" s="3">
        <f>Raw_Data!E2465</f>
        <v>9.92</v>
      </c>
      <c r="F2465" s="3">
        <f>Raw_Data!F2465</f>
        <v>27</v>
      </c>
      <c r="G2465" s="3" t="str">
        <f>Raw_Data!G2465</f>
        <v>Asia</v>
      </c>
      <c r="H2465" s="3" t="str">
        <f>Raw_Data!H2465</f>
        <v>Laptop</v>
      </c>
      <c r="I2465" s="3">
        <f>Raw_Data!I2465</f>
        <v>8.99</v>
      </c>
      <c r="J2465" s="3">
        <f>Raw_Data!J2465</f>
        <v>1</v>
      </c>
      <c r="K2465" s="3" t="str">
        <f>Raw_Data!K2465</f>
        <v>Credit Card</v>
      </c>
      <c r="L2465" s="3">
        <f>Raw_Data!L2465</f>
        <v>1</v>
      </c>
      <c r="M2465" s="3">
        <f>Raw_Data!M2465</f>
        <v>0.35</v>
      </c>
      <c r="N2465" s="3" t="str">
        <f>Raw_Data!N2465</f>
        <v>Drama</v>
      </c>
      <c r="O2465" s="3" t="str">
        <f t="shared" si="380"/>
        <v>45-54</v>
      </c>
      <c r="P2465" s="3" t="str">
        <f t="shared" si="381"/>
        <v>&lt;10h</v>
      </c>
      <c r="Q2465" s="3" t="str">
        <f t="shared" si="382"/>
        <v>22-45d</v>
      </c>
      <c r="R2465" s="3" t="str">
        <f t="shared" si="383"/>
        <v>Medium</v>
      </c>
      <c r="S2465" s="3" t="str">
        <f t="shared" si="384"/>
        <v>Low</v>
      </c>
      <c r="T2465" s="3" t="str">
        <f t="shared" si="385"/>
        <v>Churned</v>
      </c>
      <c r="U2465" s="4">
        <f>1/(1+EXP(-(Predictive_Model!$B$5+((B2465-Predictive_Model!$B$20)/Predictive_Model!$C$20)*Predictive_Model!$D$20+((E2465-Predictive_Model!$B$21)/Predictive_Model!$C$21)*Predictive_Model!$D$21+((F2465-Predictive_Model!$B$22)/Predictive_Model!$C$22)*Predictive_Model!$D$22+((I2465-Predictive_Model!$B$23)/Predictive_Model!$C$23)*Predictive_Model!$D$23+((L2465-Predictive_Model!$B$24)/Predictive_Model!$C$24)*Predictive_Model!$D$24+((M2465-Predictive_Model!$B$25)/Predictive_Model!$C$25)*Predictive_Model!$D$25+IF(C2465="Male",Predictive_Model!$D$31,IF(C2465="Other",Predictive_Model!$D$32,0))+IF(D2465="Premium",Predictive_Model!$D$34,IF(D2465="Standard",Predictive_Model!$D$35,0))+IF(G2465="Asia",Predictive_Model!$D$37,IF(G2465="Europe",Predictive_Model!$D$38,IF(G2465="North America",Predictive_Model!$D$39,IF(G2465="Oceania",Predictive_Model!$D$40,IF(G2465="South America",Predictive_Model!$D$41,0)))))+IF(H2465="Laptop",Predictive_Model!$D$43,IF(H2465="Mobile",Predictive_Model!$D$44,IF(H2465="TV",Predictive_Model!$D$45,IF(H2465="Tablet",Predictive_Model!$D$46,0))))+IF(K2465="Crypto",Predictive_Model!$D$48,IF(K2465="Debit Card",Predictive_Model!$D$49,IF(K2465="Gift Card",Predictive_Model!$D$50,IF(K2465="PayPal",Predictive_Model!$D$51,0))))+IF(N2465="Comedy",Predictive_Model!$D$53,IF(N2465="Documentary",Predictive_Model!$D$54,IF(N2465="Drama",Predictive_Model!$D$55,IF(N2465="Horror",Predictive_Model!$D$56,IF(N2465="Romance",Predictive_Model!$D$57,IF(N2465="Sci-Fi",Predictive_Model!$D$58,0)))))))))</f>
        <v>0.9860404183867173</v>
      </c>
      <c r="V2465" s="3" t="str">
        <f t="shared" si="386"/>
        <v>Critical</v>
      </c>
      <c r="W2465" s="6">
        <f t="shared" si="387"/>
        <v>8.99</v>
      </c>
      <c r="X2465" s="3" t="str">
        <f t="shared" si="388"/>
        <v>Priority 2</v>
      </c>
      <c r="Y2465" s="3" t="str">
        <f t="shared" si="389"/>
        <v>OK</v>
      </c>
    </row>
    <row r="2466" spans="1:25" x14ac:dyDescent="0.25">
      <c r="A2466" s="3" t="str">
        <f>Raw_Data!A2466</f>
        <v>f933c9ef-6e58-4e70-b20d-e7d40e7c0ea2</v>
      </c>
      <c r="B2466" s="3">
        <f>Raw_Data!B2466</f>
        <v>39</v>
      </c>
      <c r="C2466" s="3" t="str">
        <f>Raw_Data!C2466</f>
        <v>Female</v>
      </c>
      <c r="D2466" s="3" t="str">
        <f>Raw_Data!D2466</f>
        <v>Standard</v>
      </c>
      <c r="E2466" s="3">
        <f>Raw_Data!E2466</f>
        <v>1.72</v>
      </c>
      <c r="F2466" s="3">
        <f>Raw_Data!F2466</f>
        <v>24</v>
      </c>
      <c r="G2466" s="3" t="str">
        <f>Raw_Data!G2466</f>
        <v>Asia</v>
      </c>
      <c r="H2466" s="3" t="str">
        <f>Raw_Data!H2466</f>
        <v>Tablet</v>
      </c>
      <c r="I2466" s="3">
        <f>Raw_Data!I2466</f>
        <v>13.99</v>
      </c>
      <c r="J2466" s="3">
        <f>Raw_Data!J2466</f>
        <v>1</v>
      </c>
      <c r="K2466" s="3" t="str">
        <f>Raw_Data!K2466</f>
        <v>Gift Card</v>
      </c>
      <c r="L2466" s="3">
        <f>Raw_Data!L2466</f>
        <v>5</v>
      </c>
      <c r="M2466" s="3">
        <f>Raw_Data!M2466</f>
        <v>7.0000000000000007E-2</v>
      </c>
      <c r="N2466" s="3" t="str">
        <f>Raw_Data!N2466</f>
        <v>Drama</v>
      </c>
      <c r="O2466" s="3" t="str">
        <f t="shared" si="380"/>
        <v>35-44</v>
      </c>
      <c r="P2466" s="3" t="str">
        <f t="shared" si="381"/>
        <v>&lt;10h</v>
      </c>
      <c r="Q2466" s="3" t="str">
        <f t="shared" si="382"/>
        <v>22-45d</v>
      </c>
      <c r="R2466" s="3" t="str">
        <f t="shared" si="383"/>
        <v>Medium</v>
      </c>
      <c r="S2466" s="3" t="str">
        <f t="shared" si="384"/>
        <v>Mid</v>
      </c>
      <c r="T2466" s="3" t="str">
        <f t="shared" si="385"/>
        <v>Churned</v>
      </c>
      <c r="U2466" s="4">
        <f>1/(1+EXP(-(Predictive_Model!$B$5+((B2466-Predictive_Model!$B$20)/Predictive_Model!$C$20)*Predictive_Model!$D$20+((E2466-Predictive_Model!$B$21)/Predictive_Model!$C$21)*Predictive_Model!$D$21+((F2466-Predictive_Model!$B$22)/Predictive_Model!$C$22)*Predictive_Model!$D$22+((I2466-Predictive_Model!$B$23)/Predictive_Model!$C$23)*Predictive_Model!$D$23+((L2466-Predictive_Model!$B$24)/Predictive_Model!$C$24)*Predictive_Model!$D$24+((M2466-Predictive_Model!$B$25)/Predictive_Model!$C$25)*Predictive_Model!$D$25+IF(C2466="Male",Predictive_Model!$D$31,IF(C2466="Other",Predictive_Model!$D$32,0))+IF(D2466="Premium",Predictive_Model!$D$34,IF(D2466="Standard",Predictive_Model!$D$35,0))+IF(G2466="Asia",Predictive_Model!$D$37,IF(G2466="Europe",Predictive_Model!$D$38,IF(G2466="North America",Predictive_Model!$D$39,IF(G2466="Oceania",Predictive_Model!$D$40,IF(G2466="South America",Predictive_Model!$D$41,0)))))+IF(H2466="Laptop",Predictive_Model!$D$43,IF(H2466="Mobile",Predictive_Model!$D$44,IF(H2466="TV",Predictive_Model!$D$45,IF(H2466="Tablet",Predictive_Model!$D$46,0))))+IF(K2466="Crypto",Predictive_Model!$D$48,IF(K2466="Debit Card",Predictive_Model!$D$49,IF(K2466="Gift Card",Predictive_Model!$D$50,IF(K2466="PayPal",Predictive_Model!$D$51,0))))+IF(N2466="Comedy",Predictive_Model!$D$53,IF(N2466="Documentary",Predictive_Model!$D$54,IF(N2466="Drama",Predictive_Model!$D$55,IF(N2466="Horror",Predictive_Model!$D$56,IF(N2466="Romance",Predictive_Model!$D$57,IF(N2466="Sci-Fi",Predictive_Model!$D$58,0)))))))))</f>
        <v>0.99010273449275021</v>
      </c>
      <c r="V2466" s="3" t="str">
        <f t="shared" si="386"/>
        <v>Critical</v>
      </c>
      <c r="W2466" s="6">
        <f t="shared" si="387"/>
        <v>13.99</v>
      </c>
      <c r="X2466" s="3" t="str">
        <f t="shared" si="388"/>
        <v>Priority 2</v>
      </c>
      <c r="Y2466" s="3" t="str">
        <f t="shared" si="389"/>
        <v>OK</v>
      </c>
    </row>
    <row r="2467" spans="1:25" x14ac:dyDescent="0.25">
      <c r="A2467" s="3" t="str">
        <f>Raw_Data!A2467</f>
        <v>e334edac-479f-4209-a523-985d5244f439</v>
      </c>
      <c r="B2467" s="3">
        <f>Raw_Data!B2467</f>
        <v>43</v>
      </c>
      <c r="C2467" s="3" t="str">
        <f>Raw_Data!C2467</f>
        <v>Female</v>
      </c>
      <c r="D2467" s="3" t="str">
        <f>Raw_Data!D2467</f>
        <v>Standard</v>
      </c>
      <c r="E2467" s="3">
        <f>Raw_Data!E2467</f>
        <v>8.4499999999999993</v>
      </c>
      <c r="F2467" s="3">
        <f>Raw_Data!F2467</f>
        <v>20</v>
      </c>
      <c r="G2467" s="3" t="str">
        <f>Raw_Data!G2467</f>
        <v>Africa</v>
      </c>
      <c r="H2467" s="3" t="str">
        <f>Raw_Data!H2467</f>
        <v>Laptop</v>
      </c>
      <c r="I2467" s="3">
        <f>Raw_Data!I2467</f>
        <v>13.99</v>
      </c>
      <c r="J2467" s="3">
        <f>Raw_Data!J2467</f>
        <v>0</v>
      </c>
      <c r="K2467" s="3" t="str">
        <f>Raw_Data!K2467</f>
        <v>Gift Card</v>
      </c>
      <c r="L2467" s="3">
        <f>Raw_Data!L2467</f>
        <v>3</v>
      </c>
      <c r="M2467" s="3">
        <f>Raw_Data!M2467</f>
        <v>0.4</v>
      </c>
      <c r="N2467" s="3" t="str">
        <f>Raw_Data!N2467</f>
        <v>Documentary</v>
      </c>
      <c r="O2467" s="3" t="str">
        <f t="shared" si="380"/>
        <v>35-44</v>
      </c>
      <c r="P2467" s="3" t="str">
        <f t="shared" si="381"/>
        <v>&lt;10h</v>
      </c>
      <c r="Q2467" s="3" t="str">
        <f t="shared" si="382"/>
        <v>8-21d</v>
      </c>
      <c r="R2467" s="3" t="str">
        <f t="shared" si="383"/>
        <v>Medium</v>
      </c>
      <c r="S2467" s="3" t="str">
        <f t="shared" si="384"/>
        <v>Mid</v>
      </c>
      <c r="T2467" s="3" t="str">
        <f t="shared" si="385"/>
        <v>Active</v>
      </c>
      <c r="U2467" s="4">
        <f>1/(1+EXP(-(Predictive_Model!$B$5+((B2467-Predictive_Model!$B$20)/Predictive_Model!$C$20)*Predictive_Model!$D$20+((E2467-Predictive_Model!$B$21)/Predictive_Model!$C$21)*Predictive_Model!$D$21+((F2467-Predictive_Model!$B$22)/Predictive_Model!$C$22)*Predictive_Model!$D$22+((I2467-Predictive_Model!$B$23)/Predictive_Model!$C$23)*Predictive_Model!$D$23+((L2467-Predictive_Model!$B$24)/Predictive_Model!$C$24)*Predictive_Model!$D$24+((M2467-Predictive_Model!$B$25)/Predictive_Model!$C$25)*Predictive_Model!$D$25+IF(C2467="Male",Predictive_Model!$D$31,IF(C2467="Other",Predictive_Model!$D$32,0))+IF(D2467="Premium",Predictive_Model!$D$34,IF(D2467="Standard",Predictive_Model!$D$35,0))+IF(G2467="Asia",Predictive_Model!$D$37,IF(G2467="Europe",Predictive_Model!$D$38,IF(G2467="North America",Predictive_Model!$D$39,IF(G2467="Oceania",Predictive_Model!$D$40,IF(G2467="South America",Predictive_Model!$D$41,0)))))+IF(H2467="Laptop",Predictive_Model!$D$43,IF(H2467="Mobile",Predictive_Model!$D$44,IF(H2467="TV",Predictive_Model!$D$45,IF(H2467="Tablet",Predictive_Model!$D$46,0))))+IF(K2467="Crypto",Predictive_Model!$D$48,IF(K2467="Debit Card",Predictive_Model!$D$49,IF(K2467="Gift Card",Predictive_Model!$D$50,IF(K2467="PayPal",Predictive_Model!$D$51,0))))+IF(N2467="Comedy",Predictive_Model!$D$53,IF(N2467="Documentary",Predictive_Model!$D$54,IF(N2467="Drama",Predictive_Model!$D$55,IF(N2467="Horror",Predictive_Model!$D$56,IF(N2467="Romance",Predictive_Model!$D$57,IF(N2467="Sci-Fi",Predictive_Model!$D$58,0)))))))))</f>
        <v>0.83207086547511722</v>
      </c>
      <c r="V2467" s="3" t="str">
        <f t="shared" si="386"/>
        <v>Critical</v>
      </c>
      <c r="W2467" s="6">
        <f t="shared" si="387"/>
        <v>11.640671407996891</v>
      </c>
      <c r="X2467" s="3" t="str">
        <f t="shared" si="388"/>
        <v>Priority 2</v>
      </c>
      <c r="Y2467" s="3" t="str">
        <f t="shared" si="389"/>
        <v>OK</v>
      </c>
    </row>
    <row r="2468" spans="1:25" x14ac:dyDescent="0.25">
      <c r="A2468" s="3" t="str">
        <f>Raw_Data!A2468</f>
        <v>76cf661d-95cb-4b43-bd4e-a2fb1e1ca16c</v>
      </c>
      <c r="B2468" s="3">
        <f>Raw_Data!B2468</f>
        <v>26</v>
      </c>
      <c r="C2468" s="3" t="str">
        <f>Raw_Data!C2468</f>
        <v>Other</v>
      </c>
      <c r="D2468" s="3" t="str">
        <f>Raw_Data!D2468</f>
        <v>Standard</v>
      </c>
      <c r="E2468" s="3">
        <f>Raw_Data!E2468</f>
        <v>13.02</v>
      </c>
      <c r="F2468" s="3">
        <f>Raw_Data!F2468</f>
        <v>41</v>
      </c>
      <c r="G2468" s="3" t="str">
        <f>Raw_Data!G2468</f>
        <v>North America</v>
      </c>
      <c r="H2468" s="3" t="str">
        <f>Raw_Data!H2468</f>
        <v>Tablet</v>
      </c>
      <c r="I2468" s="3">
        <f>Raw_Data!I2468</f>
        <v>13.99</v>
      </c>
      <c r="J2468" s="3">
        <f>Raw_Data!J2468</f>
        <v>1</v>
      </c>
      <c r="K2468" s="3" t="str">
        <f>Raw_Data!K2468</f>
        <v>Crypto</v>
      </c>
      <c r="L2468" s="3">
        <f>Raw_Data!L2468</f>
        <v>1</v>
      </c>
      <c r="M2468" s="3">
        <f>Raw_Data!M2468</f>
        <v>0.31</v>
      </c>
      <c r="N2468" s="3" t="str">
        <f>Raw_Data!N2468</f>
        <v>Sci-Fi</v>
      </c>
      <c r="O2468" s="3" t="str">
        <f t="shared" si="380"/>
        <v>25-34</v>
      </c>
      <c r="P2468" s="3" t="str">
        <f t="shared" si="381"/>
        <v>10-24h</v>
      </c>
      <c r="Q2468" s="3" t="str">
        <f t="shared" si="382"/>
        <v>22-45d</v>
      </c>
      <c r="R2468" s="3" t="str">
        <f t="shared" si="383"/>
        <v>Medium</v>
      </c>
      <c r="S2468" s="3" t="str">
        <f t="shared" si="384"/>
        <v>Mid</v>
      </c>
      <c r="T2468" s="3" t="str">
        <f t="shared" si="385"/>
        <v>Churned</v>
      </c>
      <c r="U2468" s="4">
        <f>1/(1+EXP(-(Predictive_Model!$B$5+((B2468-Predictive_Model!$B$20)/Predictive_Model!$C$20)*Predictive_Model!$D$20+((E2468-Predictive_Model!$B$21)/Predictive_Model!$C$21)*Predictive_Model!$D$21+((F2468-Predictive_Model!$B$22)/Predictive_Model!$C$22)*Predictive_Model!$D$22+((I2468-Predictive_Model!$B$23)/Predictive_Model!$C$23)*Predictive_Model!$D$23+((L2468-Predictive_Model!$B$24)/Predictive_Model!$C$24)*Predictive_Model!$D$24+((M2468-Predictive_Model!$B$25)/Predictive_Model!$C$25)*Predictive_Model!$D$25+IF(C2468="Male",Predictive_Model!$D$31,IF(C2468="Other",Predictive_Model!$D$32,0))+IF(D2468="Premium",Predictive_Model!$D$34,IF(D2468="Standard",Predictive_Model!$D$35,0))+IF(G2468="Asia",Predictive_Model!$D$37,IF(G2468="Europe",Predictive_Model!$D$38,IF(G2468="North America",Predictive_Model!$D$39,IF(G2468="Oceania",Predictive_Model!$D$40,IF(G2468="South America",Predictive_Model!$D$41,0)))))+IF(H2468="Laptop",Predictive_Model!$D$43,IF(H2468="Mobile",Predictive_Model!$D$44,IF(H2468="TV",Predictive_Model!$D$45,IF(H2468="Tablet",Predictive_Model!$D$46,0))))+IF(K2468="Crypto",Predictive_Model!$D$48,IF(K2468="Debit Card",Predictive_Model!$D$49,IF(K2468="Gift Card",Predictive_Model!$D$50,IF(K2468="PayPal",Predictive_Model!$D$51,0))))+IF(N2468="Comedy",Predictive_Model!$D$53,IF(N2468="Documentary",Predictive_Model!$D$54,IF(N2468="Drama",Predictive_Model!$D$55,IF(N2468="Horror",Predictive_Model!$D$56,IF(N2468="Romance",Predictive_Model!$D$57,IF(N2468="Sci-Fi",Predictive_Model!$D$58,0)))))))))</f>
        <v>0.99667522153578003</v>
      </c>
      <c r="V2468" s="3" t="str">
        <f t="shared" si="386"/>
        <v>Critical</v>
      </c>
      <c r="W2468" s="6">
        <f t="shared" si="387"/>
        <v>13.99</v>
      </c>
      <c r="X2468" s="3" t="str">
        <f t="shared" si="388"/>
        <v>Priority 2</v>
      </c>
      <c r="Y2468" s="3" t="str">
        <f t="shared" si="389"/>
        <v>OK</v>
      </c>
    </row>
    <row r="2469" spans="1:25" x14ac:dyDescent="0.25">
      <c r="A2469" s="3" t="str">
        <f>Raw_Data!A2469</f>
        <v>2736897f-a383-4813-bb71-2a3b303dc1be</v>
      </c>
      <c r="B2469" s="3">
        <f>Raw_Data!B2469</f>
        <v>22</v>
      </c>
      <c r="C2469" s="3" t="str">
        <f>Raw_Data!C2469</f>
        <v>Male</v>
      </c>
      <c r="D2469" s="3" t="str">
        <f>Raw_Data!D2469</f>
        <v>Standard</v>
      </c>
      <c r="E2469" s="3">
        <f>Raw_Data!E2469</f>
        <v>0.12</v>
      </c>
      <c r="F2469" s="3">
        <f>Raw_Data!F2469</f>
        <v>4</v>
      </c>
      <c r="G2469" s="3" t="str">
        <f>Raw_Data!G2469</f>
        <v>Asia</v>
      </c>
      <c r="H2469" s="3" t="str">
        <f>Raw_Data!H2469</f>
        <v>Laptop</v>
      </c>
      <c r="I2469" s="3">
        <f>Raw_Data!I2469</f>
        <v>13.99</v>
      </c>
      <c r="J2469" s="3">
        <f>Raw_Data!J2469</f>
        <v>0</v>
      </c>
      <c r="K2469" s="3" t="str">
        <f>Raw_Data!K2469</f>
        <v>PayPal</v>
      </c>
      <c r="L2469" s="3">
        <f>Raw_Data!L2469</f>
        <v>5</v>
      </c>
      <c r="M2469" s="3">
        <f>Raw_Data!M2469</f>
        <v>0.02</v>
      </c>
      <c r="N2469" s="3" t="str">
        <f>Raw_Data!N2469</f>
        <v>Drama</v>
      </c>
      <c r="O2469" s="3" t="str">
        <f t="shared" si="380"/>
        <v>18-24</v>
      </c>
      <c r="P2469" s="3" t="str">
        <f t="shared" si="381"/>
        <v>&lt;10h</v>
      </c>
      <c r="Q2469" s="3" t="str">
        <f t="shared" si="382"/>
        <v>0-7d</v>
      </c>
      <c r="R2469" s="3" t="str">
        <f t="shared" si="383"/>
        <v>Medium</v>
      </c>
      <c r="S2469" s="3" t="str">
        <f t="shared" si="384"/>
        <v>Mid</v>
      </c>
      <c r="T2469" s="3" t="str">
        <f t="shared" si="385"/>
        <v>Active</v>
      </c>
      <c r="U2469" s="4">
        <f>1/(1+EXP(-(Predictive_Model!$B$5+((B2469-Predictive_Model!$B$20)/Predictive_Model!$C$20)*Predictive_Model!$D$20+((E2469-Predictive_Model!$B$21)/Predictive_Model!$C$21)*Predictive_Model!$D$21+((F2469-Predictive_Model!$B$22)/Predictive_Model!$C$22)*Predictive_Model!$D$22+((I2469-Predictive_Model!$B$23)/Predictive_Model!$C$23)*Predictive_Model!$D$23+((L2469-Predictive_Model!$B$24)/Predictive_Model!$C$24)*Predictive_Model!$D$24+((M2469-Predictive_Model!$B$25)/Predictive_Model!$C$25)*Predictive_Model!$D$25+IF(C2469="Male",Predictive_Model!$D$31,IF(C2469="Other",Predictive_Model!$D$32,0))+IF(D2469="Premium",Predictive_Model!$D$34,IF(D2469="Standard",Predictive_Model!$D$35,0))+IF(G2469="Asia",Predictive_Model!$D$37,IF(G2469="Europe",Predictive_Model!$D$38,IF(G2469="North America",Predictive_Model!$D$39,IF(G2469="Oceania",Predictive_Model!$D$40,IF(G2469="South America",Predictive_Model!$D$41,0)))))+IF(H2469="Laptop",Predictive_Model!$D$43,IF(H2469="Mobile",Predictive_Model!$D$44,IF(H2469="TV",Predictive_Model!$D$45,IF(H2469="Tablet",Predictive_Model!$D$46,0))))+IF(K2469="Crypto",Predictive_Model!$D$48,IF(K2469="Debit Card",Predictive_Model!$D$49,IF(K2469="Gift Card",Predictive_Model!$D$50,IF(K2469="PayPal",Predictive_Model!$D$51,0))))+IF(N2469="Comedy",Predictive_Model!$D$53,IF(N2469="Documentary",Predictive_Model!$D$54,IF(N2469="Drama",Predictive_Model!$D$55,IF(N2469="Horror",Predictive_Model!$D$56,IF(N2469="Romance",Predictive_Model!$D$57,IF(N2469="Sci-Fi",Predictive_Model!$D$58,0)))))))))</f>
        <v>0.61001794270963772</v>
      </c>
      <c r="V2469" s="3" t="str">
        <f t="shared" si="386"/>
        <v>High</v>
      </c>
      <c r="W2469" s="6">
        <f t="shared" si="387"/>
        <v>8.5341510185078313</v>
      </c>
      <c r="X2469" s="3" t="str">
        <f t="shared" si="388"/>
        <v>Monitor</v>
      </c>
      <c r="Y2469" s="3" t="str">
        <f t="shared" si="389"/>
        <v>OK</v>
      </c>
    </row>
    <row r="2470" spans="1:25" x14ac:dyDescent="0.25">
      <c r="A2470" s="3" t="str">
        <f>Raw_Data!A2470</f>
        <v>d178f7f4-f66b-4f59-8ab8-d15e9b51a915</v>
      </c>
      <c r="B2470" s="3">
        <f>Raw_Data!B2470</f>
        <v>32</v>
      </c>
      <c r="C2470" s="3" t="str">
        <f>Raw_Data!C2470</f>
        <v>Male</v>
      </c>
      <c r="D2470" s="3" t="str">
        <f>Raw_Data!D2470</f>
        <v>Standard</v>
      </c>
      <c r="E2470" s="3">
        <f>Raw_Data!E2470</f>
        <v>5.6</v>
      </c>
      <c r="F2470" s="3">
        <f>Raw_Data!F2470</f>
        <v>44</v>
      </c>
      <c r="G2470" s="3" t="str">
        <f>Raw_Data!G2470</f>
        <v>Europe</v>
      </c>
      <c r="H2470" s="3" t="str">
        <f>Raw_Data!H2470</f>
        <v>Mobile</v>
      </c>
      <c r="I2470" s="3">
        <f>Raw_Data!I2470</f>
        <v>13.99</v>
      </c>
      <c r="J2470" s="3">
        <f>Raw_Data!J2470</f>
        <v>1</v>
      </c>
      <c r="K2470" s="3" t="str">
        <f>Raw_Data!K2470</f>
        <v>PayPal</v>
      </c>
      <c r="L2470" s="3">
        <f>Raw_Data!L2470</f>
        <v>3</v>
      </c>
      <c r="M2470" s="3">
        <f>Raw_Data!M2470</f>
        <v>0.12</v>
      </c>
      <c r="N2470" s="3" t="str">
        <f>Raw_Data!N2470</f>
        <v>Horror</v>
      </c>
      <c r="O2470" s="3" t="str">
        <f t="shared" si="380"/>
        <v>25-34</v>
      </c>
      <c r="P2470" s="3" t="str">
        <f t="shared" si="381"/>
        <v>&lt;10h</v>
      </c>
      <c r="Q2470" s="3" t="str">
        <f t="shared" si="382"/>
        <v>22-45d</v>
      </c>
      <c r="R2470" s="3" t="str">
        <f t="shared" si="383"/>
        <v>Medium</v>
      </c>
      <c r="S2470" s="3" t="str">
        <f t="shared" si="384"/>
        <v>Mid</v>
      </c>
      <c r="T2470" s="3" t="str">
        <f t="shared" si="385"/>
        <v>Churned</v>
      </c>
      <c r="U2470" s="4">
        <f>1/(1+EXP(-(Predictive_Model!$B$5+((B2470-Predictive_Model!$B$20)/Predictive_Model!$C$20)*Predictive_Model!$D$20+((E2470-Predictive_Model!$B$21)/Predictive_Model!$C$21)*Predictive_Model!$D$21+((F2470-Predictive_Model!$B$22)/Predictive_Model!$C$22)*Predictive_Model!$D$22+((I2470-Predictive_Model!$B$23)/Predictive_Model!$C$23)*Predictive_Model!$D$23+((L2470-Predictive_Model!$B$24)/Predictive_Model!$C$24)*Predictive_Model!$D$24+((M2470-Predictive_Model!$B$25)/Predictive_Model!$C$25)*Predictive_Model!$D$25+IF(C2470="Male",Predictive_Model!$D$31,IF(C2470="Other",Predictive_Model!$D$32,0))+IF(D2470="Premium",Predictive_Model!$D$34,IF(D2470="Standard",Predictive_Model!$D$35,0))+IF(G2470="Asia",Predictive_Model!$D$37,IF(G2470="Europe",Predictive_Model!$D$38,IF(G2470="North America",Predictive_Model!$D$39,IF(G2470="Oceania",Predictive_Model!$D$40,IF(G2470="South America",Predictive_Model!$D$41,0)))))+IF(H2470="Laptop",Predictive_Model!$D$43,IF(H2470="Mobile",Predictive_Model!$D$44,IF(H2470="TV",Predictive_Model!$D$45,IF(H2470="Tablet",Predictive_Model!$D$46,0))))+IF(K2470="Crypto",Predictive_Model!$D$48,IF(K2470="Debit Card",Predictive_Model!$D$49,IF(K2470="Gift Card",Predictive_Model!$D$50,IF(K2470="PayPal",Predictive_Model!$D$51,0))))+IF(N2470="Comedy",Predictive_Model!$D$53,IF(N2470="Documentary",Predictive_Model!$D$54,IF(N2470="Drama",Predictive_Model!$D$55,IF(N2470="Horror",Predictive_Model!$D$56,IF(N2470="Romance",Predictive_Model!$D$57,IF(N2470="Sci-Fi",Predictive_Model!$D$58,0)))))))))</f>
        <v>0.99926287881848697</v>
      </c>
      <c r="V2470" s="3" t="str">
        <f t="shared" si="386"/>
        <v>Critical</v>
      </c>
      <c r="W2470" s="6">
        <f t="shared" si="387"/>
        <v>13.99</v>
      </c>
      <c r="X2470" s="3" t="str">
        <f t="shared" si="388"/>
        <v>Priority 2</v>
      </c>
      <c r="Y2470" s="3" t="str">
        <f t="shared" si="389"/>
        <v>OK</v>
      </c>
    </row>
    <row r="2471" spans="1:25" x14ac:dyDescent="0.25">
      <c r="A2471" s="3" t="str">
        <f>Raw_Data!A2471</f>
        <v>14505c8a-5d16-4808-8a62-75fcdfbb28d1</v>
      </c>
      <c r="B2471" s="3">
        <f>Raw_Data!B2471</f>
        <v>28</v>
      </c>
      <c r="C2471" s="3" t="str">
        <f>Raw_Data!C2471</f>
        <v>Other</v>
      </c>
      <c r="D2471" s="3" t="str">
        <f>Raw_Data!D2471</f>
        <v>Premium</v>
      </c>
      <c r="E2471" s="3">
        <f>Raw_Data!E2471</f>
        <v>0.68</v>
      </c>
      <c r="F2471" s="3">
        <f>Raw_Data!F2471</f>
        <v>53</v>
      </c>
      <c r="G2471" s="3" t="str">
        <f>Raw_Data!G2471</f>
        <v>North America</v>
      </c>
      <c r="H2471" s="3" t="str">
        <f>Raw_Data!H2471</f>
        <v>Laptop</v>
      </c>
      <c r="I2471" s="3">
        <f>Raw_Data!I2471</f>
        <v>17.989999999999998</v>
      </c>
      <c r="J2471" s="3">
        <f>Raw_Data!J2471</f>
        <v>1</v>
      </c>
      <c r="K2471" s="3" t="str">
        <f>Raw_Data!K2471</f>
        <v>Crypto</v>
      </c>
      <c r="L2471" s="3">
        <f>Raw_Data!L2471</f>
        <v>1</v>
      </c>
      <c r="M2471" s="3">
        <f>Raw_Data!M2471</f>
        <v>0.01</v>
      </c>
      <c r="N2471" s="3" t="str">
        <f>Raw_Data!N2471</f>
        <v>Comedy</v>
      </c>
      <c r="O2471" s="3" t="str">
        <f t="shared" si="380"/>
        <v>25-34</v>
      </c>
      <c r="P2471" s="3" t="str">
        <f t="shared" si="381"/>
        <v>&lt;10h</v>
      </c>
      <c r="Q2471" s="3" t="str">
        <f t="shared" si="382"/>
        <v>46-60d</v>
      </c>
      <c r="R2471" s="3" t="str">
        <f t="shared" si="383"/>
        <v>Low</v>
      </c>
      <c r="S2471" s="3" t="str">
        <f t="shared" si="384"/>
        <v>High</v>
      </c>
      <c r="T2471" s="3" t="str">
        <f t="shared" si="385"/>
        <v>Churned</v>
      </c>
      <c r="U2471" s="4">
        <f>1/(1+EXP(-(Predictive_Model!$B$5+((B2471-Predictive_Model!$B$20)/Predictive_Model!$C$20)*Predictive_Model!$D$20+((E2471-Predictive_Model!$B$21)/Predictive_Model!$C$21)*Predictive_Model!$D$21+((F2471-Predictive_Model!$B$22)/Predictive_Model!$C$22)*Predictive_Model!$D$22+((I2471-Predictive_Model!$B$23)/Predictive_Model!$C$23)*Predictive_Model!$D$23+((L2471-Predictive_Model!$B$24)/Predictive_Model!$C$24)*Predictive_Model!$D$24+((M2471-Predictive_Model!$B$25)/Predictive_Model!$C$25)*Predictive_Model!$D$25+IF(C2471="Male",Predictive_Model!$D$31,IF(C2471="Other",Predictive_Model!$D$32,0))+IF(D2471="Premium",Predictive_Model!$D$34,IF(D2471="Standard",Predictive_Model!$D$35,0))+IF(G2471="Asia",Predictive_Model!$D$37,IF(G2471="Europe",Predictive_Model!$D$38,IF(G2471="North America",Predictive_Model!$D$39,IF(G2471="Oceania",Predictive_Model!$D$40,IF(G2471="South America",Predictive_Model!$D$41,0)))))+IF(H2471="Laptop",Predictive_Model!$D$43,IF(H2471="Mobile",Predictive_Model!$D$44,IF(H2471="TV",Predictive_Model!$D$45,IF(H2471="Tablet",Predictive_Model!$D$46,0))))+IF(K2471="Crypto",Predictive_Model!$D$48,IF(K2471="Debit Card",Predictive_Model!$D$49,IF(K2471="Gift Card",Predictive_Model!$D$50,IF(K2471="PayPal",Predictive_Model!$D$51,0))))+IF(N2471="Comedy",Predictive_Model!$D$53,IF(N2471="Documentary",Predictive_Model!$D$54,IF(N2471="Drama",Predictive_Model!$D$55,IF(N2471="Horror",Predictive_Model!$D$56,IF(N2471="Romance",Predictive_Model!$D$57,IF(N2471="Sci-Fi",Predictive_Model!$D$58,0)))))))))</f>
        <v>0.99977721314731405</v>
      </c>
      <c r="V2471" s="3" t="str">
        <f t="shared" si="386"/>
        <v>Critical</v>
      </c>
      <c r="W2471" s="6">
        <f t="shared" si="387"/>
        <v>17.989999999999998</v>
      </c>
      <c r="X2471" s="3" t="str">
        <f t="shared" si="388"/>
        <v>Priority 1</v>
      </c>
      <c r="Y2471" s="3" t="str">
        <f t="shared" si="389"/>
        <v>OK</v>
      </c>
    </row>
    <row r="2472" spans="1:25" x14ac:dyDescent="0.25">
      <c r="A2472" s="3" t="str">
        <f>Raw_Data!A2472</f>
        <v>a20bd2c0-01c9-46f2-883e-addc3a0b0ab3</v>
      </c>
      <c r="B2472" s="3">
        <f>Raw_Data!B2472</f>
        <v>50</v>
      </c>
      <c r="C2472" s="3" t="str">
        <f>Raw_Data!C2472</f>
        <v>Male</v>
      </c>
      <c r="D2472" s="3" t="str">
        <f>Raw_Data!D2472</f>
        <v>Standard</v>
      </c>
      <c r="E2472" s="3">
        <f>Raw_Data!E2472</f>
        <v>1.96</v>
      </c>
      <c r="F2472" s="3">
        <f>Raw_Data!F2472</f>
        <v>60</v>
      </c>
      <c r="G2472" s="3" t="str">
        <f>Raw_Data!G2472</f>
        <v>Oceania</v>
      </c>
      <c r="H2472" s="3" t="str">
        <f>Raw_Data!H2472</f>
        <v>Laptop</v>
      </c>
      <c r="I2472" s="3">
        <f>Raw_Data!I2472</f>
        <v>13.99</v>
      </c>
      <c r="J2472" s="3">
        <f>Raw_Data!J2472</f>
        <v>1</v>
      </c>
      <c r="K2472" s="3" t="str">
        <f>Raw_Data!K2472</f>
        <v>Crypto</v>
      </c>
      <c r="L2472" s="3">
        <f>Raw_Data!L2472</f>
        <v>2</v>
      </c>
      <c r="M2472" s="3">
        <f>Raw_Data!M2472</f>
        <v>0.03</v>
      </c>
      <c r="N2472" s="3" t="str">
        <f>Raw_Data!N2472</f>
        <v>Horror</v>
      </c>
      <c r="O2472" s="3" t="str">
        <f t="shared" si="380"/>
        <v>45-54</v>
      </c>
      <c r="P2472" s="3" t="str">
        <f t="shared" si="381"/>
        <v>&lt;10h</v>
      </c>
      <c r="Q2472" s="3" t="str">
        <f t="shared" si="382"/>
        <v>46-60d</v>
      </c>
      <c r="R2472" s="3" t="str">
        <f t="shared" si="383"/>
        <v>Low</v>
      </c>
      <c r="S2472" s="3" t="str">
        <f t="shared" si="384"/>
        <v>Mid</v>
      </c>
      <c r="T2472" s="3" t="str">
        <f t="shared" si="385"/>
        <v>Churned</v>
      </c>
      <c r="U2472" s="4">
        <f>1/(1+EXP(-(Predictive_Model!$B$5+((B2472-Predictive_Model!$B$20)/Predictive_Model!$C$20)*Predictive_Model!$D$20+((E2472-Predictive_Model!$B$21)/Predictive_Model!$C$21)*Predictive_Model!$D$21+((F2472-Predictive_Model!$B$22)/Predictive_Model!$C$22)*Predictive_Model!$D$22+((I2472-Predictive_Model!$B$23)/Predictive_Model!$C$23)*Predictive_Model!$D$23+((L2472-Predictive_Model!$B$24)/Predictive_Model!$C$24)*Predictive_Model!$D$24+((M2472-Predictive_Model!$B$25)/Predictive_Model!$C$25)*Predictive_Model!$D$25+IF(C2472="Male",Predictive_Model!$D$31,IF(C2472="Other",Predictive_Model!$D$32,0))+IF(D2472="Premium",Predictive_Model!$D$34,IF(D2472="Standard",Predictive_Model!$D$35,0))+IF(G2472="Asia",Predictive_Model!$D$37,IF(G2472="Europe",Predictive_Model!$D$38,IF(G2472="North America",Predictive_Model!$D$39,IF(G2472="Oceania",Predictive_Model!$D$40,IF(G2472="South America",Predictive_Model!$D$41,0)))))+IF(H2472="Laptop",Predictive_Model!$D$43,IF(H2472="Mobile",Predictive_Model!$D$44,IF(H2472="TV",Predictive_Model!$D$45,IF(H2472="Tablet",Predictive_Model!$D$46,0))))+IF(K2472="Crypto",Predictive_Model!$D$48,IF(K2472="Debit Card",Predictive_Model!$D$49,IF(K2472="Gift Card",Predictive_Model!$D$50,IF(K2472="PayPal",Predictive_Model!$D$51,0))))+IF(N2472="Comedy",Predictive_Model!$D$53,IF(N2472="Documentary",Predictive_Model!$D$54,IF(N2472="Drama",Predictive_Model!$D$55,IF(N2472="Horror",Predictive_Model!$D$56,IF(N2472="Romance",Predictive_Model!$D$57,IF(N2472="Sci-Fi",Predictive_Model!$D$58,0)))))))))</f>
        <v>0.99995625391540421</v>
      </c>
      <c r="V2472" s="3" t="str">
        <f t="shared" si="386"/>
        <v>Critical</v>
      </c>
      <c r="W2472" s="6">
        <f t="shared" si="387"/>
        <v>13.99</v>
      </c>
      <c r="X2472" s="3" t="str">
        <f t="shared" si="388"/>
        <v>Priority 2</v>
      </c>
      <c r="Y2472" s="3" t="str">
        <f t="shared" si="389"/>
        <v>OK</v>
      </c>
    </row>
    <row r="2473" spans="1:25" x14ac:dyDescent="0.25">
      <c r="A2473" s="3" t="str">
        <f>Raw_Data!A2473</f>
        <v>3a85cb4f-fbe6-43cd-9e48-561e968a38ba</v>
      </c>
      <c r="B2473" s="3">
        <f>Raw_Data!B2473</f>
        <v>25</v>
      </c>
      <c r="C2473" s="3" t="str">
        <f>Raw_Data!C2473</f>
        <v>Other</v>
      </c>
      <c r="D2473" s="3" t="str">
        <f>Raw_Data!D2473</f>
        <v>Basic</v>
      </c>
      <c r="E2473" s="3">
        <f>Raw_Data!E2473</f>
        <v>6.38</v>
      </c>
      <c r="F2473" s="3">
        <f>Raw_Data!F2473</f>
        <v>58</v>
      </c>
      <c r="G2473" s="3" t="str">
        <f>Raw_Data!G2473</f>
        <v>Europe</v>
      </c>
      <c r="H2473" s="3" t="str">
        <f>Raw_Data!H2473</f>
        <v>Desktop</v>
      </c>
      <c r="I2473" s="3">
        <f>Raw_Data!I2473</f>
        <v>8.99</v>
      </c>
      <c r="J2473" s="3">
        <f>Raw_Data!J2473</f>
        <v>1</v>
      </c>
      <c r="K2473" s="3" t="str">
        <f>Raw_Data!K2473</f>
        <v>PayPal</v>
      </c>
      <c r="L2473" s="3">
        <f>Raw_Data!L2473</f>
        <v>3</v>
      </c>
      <c r="M2473" s="3">
        <f>Raw_Data!M2473</f>
        <v>0.11</v>
      </c>
      <c r="N2473" s="3" t="str">
        <f>Raw_Data!N2473</f>
        <v>Documentary</v>
      </c>
      <c r="O2473" s="3" t="str">
        <f t="shared" si="380"/>
        <v>25-34</v>
      </c>
      <c r="P2473" s="3" t="str">
        <f t="shared" si="381"/>
        <v>&lt;10h</v>
      </c>
      <c r="Q2473" s="3" t="str">
        <f t="shared" si="382"/>
        <v>46-60d</v>
      </c>
      <c r="R2473" s="3" t="str">
        <f t="shared" si="383"/>
        <v>Low</v>
      </c>
      <c r="S2473" s="3" t="str">
        <f t="shared" si="384"/>
        <v>Low</v>
      </c>
      <c r="T2473" s="3" t="str">
        <f t="shared" si="385"/>
        <v>Churned</v>
      </c>
      <c r="U2473" s="4">
        <f>1/(1+EXP(-(Predictive_Model!$B$5+((B2473-Predictive_Model!$B$20)/Predictive_Model!$C$20)*Predictive_Model!$D$20+((E2473-Predictive_Model!$B$21)/Predictive_Model!$C$21)*Predictive_Model!$D$21+((F2473-Predictive_Model!$B$22)/Predictive_Model!$C$22)*Predictive_Model!$D$22+((I2473-Predictive_Model!$B$23)/Predictive_Model!$C$23)*Predictive_Model!$D$23+((L2473-Predictive_Model!$B$24)/Predictive_Model!$C$24)*Predictive_Model!$D$24+((M2473-Predictive_Model!$B$25)/Predictive_Model!$C$25)*Predictive_Model!$D$25+IF(C2473="Male",Predictive_Model!$D$31,IF(C2473="Other",Predictive_Model!$D$32,0))+IF(D2473="Premium",Predictive_Model!$D$34,IF(D2473="Standard",Predictive_Model!$D$35,0))+IF(G2473="Asia",Predictive_Model!$D$37,IF(G2473="Europe",Predictive_Model!$D$38,IF(G2473="North America",Predictive_Model!$D$39,IF(G2473="Oceania",Predictive_Model!$D$40,IF(G2473="South America",Predictive_Model!$D$41,0)))))+IF(H2473="Laptop",Predictive_Model!$D$43,IF(H2473="Mobile",Predictive_Model!$D$44,IF(H2473="TV",Predictive_Model!$D$45,IF(H2473="Tablet",Predictive_Model!$D$46,0))))+IF(K2473="Crypto",Predictive_Model!$D$48,IF(K2473="Debit Card",Predictive_Model!$D$49,IF(K2473="Gift Card",Predictive_Model!$D$50,IF(K2473="PayPal",Predictive_Model!$D$51,0))))+IF(N2473="Comedy",Predictive_Model!$D$53,IF(N2473="Documentary",Predictive_Model!$D$54,IF(N2473="Drama",Predictive_Model!$D$55,IF(N2473="Horror",Predictive_Model!$D$56,IF(N2473="Romance",Predictive_Model!$D$57,IF(N2473="Sci-Fi",Predictive_Model!$D$58,0)))))))))</f>
        <v>0.9997670152316519</v>
      </c>
      <c r="V2473" s="3" t="str">
        <f t="shared" si="386"/>
        <v>Critical</v>
      </c>
      <c r="W2473" s="6">
        <f t="shared" si="387"/>
        <v>8.99</v>
      </c>
      <c r="X2473" s="3" t="str">
        <f t="shared" si="388"/>
        <v>Priority 2</v>
      </c>
      <c r="Y2473" s="3" t="str">
        <f t="shared" si="389"/>
        <v>OK</v>
      </c>
    </row>
    <row r="2474" spans="1:25" x14ac:dyDescent="0.25">
      <c r="A2474" s="3" t="str">
        <f>Raw_Data!A2474</f>
        <v>df6931fb-0022-4c8a-a665-d7a6fa7e896d</v>
      </c>
      <c r="B2474" s="3">
        <f>Raw_Data!B2474</f>
        <v>46</v>
      </c>
      <c r="C2474" s="3" t="str">
        <f>Raw_Data!C2474</f>
        <v>Female</v>
      </c>
      <c r="D2474" s="3" t="str">
        <f>Raw_Data!D2474</f>
        <v>Premium</v>
      </c>
      <c r="E2474" s="3">
        <f>Raw_Data!E2474</f>
        <v>0.5</v>
      </c>
      <c r="F2474" s="3">
        <f>Raw_Data!F2474</f>
        <v>51</v>
      </c>
      <c r="G2474" s="3" t="str">
        <f>Raw_Data!G2474</f>
        <v>South America</v>
      </c>
      <c r="H2474" s="3" t="str">
        <f>Raw_Data!H2474</f>
        <v>Tablet</v>
      </c>
      <c r="I2474" s="3">
        <f>Raw_Data!I2474</f>
        <v>17.989999999999998</v>
      </c>
      <c r="J2474" s="3">
        <f>Raw_Data!J2474</f>
        <v>1</v>
      </c>
      <c r="K2474" s="3" t="str">
        <f>Raw_Data!K2474</f>
        <v>Debit Card</v>
      </c>
      <c r="L2474" s="3">
        <f>Raw_Data!L2474</f>
        <v>4</v>
      </c>
      <c r="M2474" s="3">
        <f>Raw_Data!M2474</f>
        <v>0.01</v>
      </c>
      <c r="N2474" s="3" t="str">
        <f>Raw_Data!N2474</f>
        <v>Comedy</v>
      </c>
      <c r="O2474" s="3" t="str">
        <f t="shared" si="380"/>
        <v>45-54</v>
      </c>
      <c r="P2474" s="3" t="str">
        <f t="shared" si="381"/>
        <v>&lt;10h</v>
      </c>
      <c r="Q2474" s="3" t="str">
        <f t="shared" si="382"/>
        <v>46-60d</v>
      </c>
      <c r="R2474" s="3" t="str">
        <f t="shared" si="383"/>
        <v>Low</v>
      </c>
      <c r="S2474" s="3" t="str">
        <f t="shared" si="384"/>
        <v>High</v>
      </c>
      <c r="T2474" s="3" t="str">
        <f t="shared" si="385"/>
        <v>Churned</v>
      </c>
      <c r="U2474" s="4">
        <f>1/(1+EXP(-(Predictive_Model!$B$5+((B2474-Predictive_Model!$B$20)/Predictive_Model!$C$20)*Predictive_Model!$D$20+((E2474-Predictive_Model!$B$21)/Predictive_Model!$C$21)*Predictive_Model!$D$21+((F2474-Predictive_Model!$B$22)/Predictive_Model!$C$22)*Predictive_Model!$D$22+((I2474-Predictive_Model!$B$23)/Predictive_Model!$C$23)*Predictive_Model!$D$23+((L2474-Predictive_Model!$B$24)/Predictive_Model!$C$24)*Predictive_Model!$D$24+((M2474-Predictive_Model!$B$25)/Predictive_Model!$C$25)*Predictive_Model!$D$25+IF(C2474="Male",Predictive_Model!$D$31,IF(C2474="Other",Predictive_Model!$D$32,0))+IF(D2474="Premium",Predictive_Model!$D$34,IF(D2474="Standard",Predictive_Model!$D$35,0))+IF(G2474="Asia",Predictive_Model!$D$37,IF(G2474="Europe",Predictive_Model!$D$38,IF(G2474="North America",Predictive_Model!$D$39,IF(G2474="Oceania",Predictive_Model!$D$40,IF(G2474="South America",Predictive_Model!$D$41,0)))))+IF(H2474="Laptop",Predictive_Model!$D$43,IF(H2474="Mobile",Predictive_Model!$D$44,IF(H2474="TV",Predictive_Model!$D$45,IF(H2474="Tablet",Predictive_Model!$D$46,0))))+IF(K2474="Crypto",Predictive_Model!$D$48,IF(K2474="Debit Card",Predictive_Model!$D$49,IF(K2474="Gift Card",Predictive_Model!$D$50,IF(K2474="PayPal",Predictive_Model!$D$51,0))))+IF(N2474="Comedy",Predictive_Model!$D$53,IF(N2474="Documentary",Predictive_Model!$D$54,IF(N2474="Drama",Predictive_Model!$D$55,IF(N2474="Horror",Predictive_Model!$D$56,IF(N2474="Romance",Predictive_Model!$D$57,IF(N2474="Sci-Fi",Predictive_Model!$D$58,0)))))))))</f>
        <v>0.99926498568047351</v>
      </c>
      <c r="V2474" s="3" t="str">
        <f t="shared" si="386"/>
        <v>Critical</v>
      </c>
      <c r="W2474" s="6">
        <f t="shared" si="387"/>
        <v>17.989999999999998</v>
      </c>
      <c r="X2474" s="3" t="str">
        <f t="shared" si="388"/>
        <v>Priority 1</v>
      </c>
      <c r="Y2474" s="3" t="str">
        <f t="shared" si="389"/>
        <v>OK</v>
      </c>
    </row>
    <row r="2475" spans="1:25" x14ac:dyDescent="0.25">
      <c r="A2475" s="3" t="str">
        <f>Raw_Data!A2475</f>
        <v>a4cfac30-906c-46c6-9613-799375ab5c8a</v>
      </c>
      <c r="B2475" s="3">
        <f>Raw_Data!B2475</f>
        <v>69</v>
      </c>
      <c r="C2475" s="3" t="str">
        <f>Raw_Data!C2475</f>
        <v>Other</v>
      </c>
      <c r="D2475" s="3" t="str">
        <f>Raw_Data!D2475</f>
        <v>Premium</v>
      </c>
      <c r="E2475" s="3">
        <f>Raw_Data!E2475</f>
        <v>15.94</v>
      </c>
      <c r="F2475" s="3">
        <f>Raw_Data!F2475</f>
        <v>36</v>
      </c>
      <c r="G2475" s="3" t="str">
        <f>Raw_Data!G2475</f>
        <v>South America</v>
      </c>
      <c r="H2475" s="3" t="str">
        <f>Raw_Data!H2475</f>
        <v>Laptop</v>
      </c>
      <c r="I2475" s="3">
        <f>Raw_Data!I2475</f>
        <v>17.989999999999998</v>
      </c>
      <c r="J2475" s="3">
        <f>Raw_Data!J2475</f>
        <v>1</v>
      </c>
      <c r="K2475" s="3" t="str">
        <f>Raw_Data!K2475</f>
        <v>Debit Card</v>
      </c>
      <c r="L2475" s="3">
        <f>Raw_Data!L2475</f>
        <v>2</v>
      </c>
      <c r="M2475" s="3">
        <f>Raw_Data!M2475</f>
        <v>0.43</v>
      </c>
      <c r="N2475" s="3" t="str">
        <f>Raw_Data!N2475</f>
        <v>Drama</v>
      </c>
      <c r="O2475" s="3" t="str">
        <f t="shared" si="380"/>
        <v>55-70</v>
      </c>
      <c r="P2475" s="3" t="str">
        <f t="shared" si="381"/>
        <v>10-24h</v>
      </c>
      <c r="Q2475" s="3" t="str">
        <f t="shared" si="382"/>
        <v>22-45d</v>
      </c>
      <c r="R2475" s="3" t="str">
        <f t="shared" si="383"/>
        <v>Medium</v>
      </c>
      <c r="S2475" s="3" t="str">
        <f t="shared" si="384"/>
        <v>High</v>
      </c>
      <c r="T2475" s="3" t="str">
        <f t="shared" si="385"/>
        <v>Churned</v>
      </c>
      <c r="U2475" s="4">
        <f>1/(1+EXP(-(Predictive_Model!$B$5+((B2475-Predictive_Model!$B$20)/Predictive_Model!$C$20)*Predictive_Model!$D$20+((E2475-Predictive_Model!$B$21)/Predictive_Model!$C$21)*Predictive_Model!$D$21+((F2475-Predictive_Model!$B$22)/Predictive_Model!$C$22)*Predictive_Model!$D$22+((I2475-Predictive_Model!$B$23)/Predictive_Model!$C$23)*Predictive_Model!$D$23+((L2475-Predictive_Model!$B$24)/Predictive_Model!$C$24)*Predictive_Model!$D$24+((M2475-Predictive_Model!$B$25)/Predictive_Model!$C$25)*Predictive_Model!$D$25+IF(C2475="Male",Predictive_Model!$D$31,IF(C2475="Other",Predictive_Model!$D$32,0))+IF(D2475="Premium",Predictive_Model!$D$34,IF(D2475="Standard",Predictive_Model!$D$35,0))+IF(G2475="Asia",Predictive_Model!$D$37,IF(G2475="Europe",Predictive_Model!$D$38,IF(G2475="North America",Predictive_Model!$D$39,IF(G2475="Oceania",Predictive_Model!$D$40,IF(G2475="South America",Predictive_Model!$D$41,0)))))+IF(H2475="Laptop",Predictive_Model!$D$43,IF(H2475="Mobile",Predictive_Model!$D$44,IF(H2475="TV",Predictive_Model!$D$45,IF(H2475="Tablet",Predictive_Model!$D$46,0))))+IF(K2475="Crypto",Predictive_Model!$D$48,IF(K2475="Debit Card",Predictive_Model!$D$49,IF(K2475="Gift Card",Predictive_Model!$D$50,IF(K2475="PayPal",Predictive_Model!$D$51,0))))+IF(N2475="Comedy",Predictive_Model!$D$53,IF(N2475="Documentary",Predictive_Model!$D$54,IF(N2475="Drama",Predictive_Model!$D$55,IF(N2475="Horror",Predictive_Model!$D$56,IF(N2475="Romance",Predictive_Model!$D$57,IF(N2475="Sci-Fi",Predictive_Model!$D$58,0)))))))))</f>
        <v>0.40895580262731956</v>
      </c>
      <c r="V2475" s="3" t="str">
        <f t="shared" si="386"/>
        <v>Medium</v>
      </c>
      <c r="W2475" s="6">
        <f t="shared" si="387"/>
        <v>17.989999999999998</v>
      </c>
      <c r="X2475" s="3" t="str">
        <f t="shared" si="388"/>
        <v>Monitor</v>
      </c>
      <c r="Y2475" s="3" t="str">
        <f t="shared" si="389"/>
        <v>OK</v>
      </c>
    </row>
    <row r="2476" spans="1:25" x14ac:dyDescent="0.25">
      <c r="A2476" s="3" t="str">
        <f>Raw_Data!A2476</f>
        <v>4accb3d6-cb3e-4912-955e-5c7ab5b2f60a</v>
      </c>
      <c r="B2476" s="3">
        <f>Raw_Data!B2476</f>
        <v>57</v>
      </c>
      <c r="C2476" s="3" t="str">
        <f>Raw_Data!C2476</f>
        <v>Female</v>
      </c>
      <c r="D2476" s="3" t="str">
        <f>Raw_Data!D2476</f>
        <v>Basic</v>
      </c>
      <c r="E2476" s="3">
        <f>Raw_Data!E2476</f>
        <v>0.71</v>
      </c>
      <c r="F2476" s="3">
        <f>Raw_Data!F2476</f>
        <v>42</v>
      </c>
      <c r="G2476" s="3" t="str">
        <f>Raw_Data!G2476</f>
        <v>North America</v>
      </c>
      <c r="H2476" s="3" t="str">
        <f>Raw_Data!H2476</f>
        <v>TV</v>
      </c>
      <c r="I2476" s="3">
        <f>Raw_Data!I2476</f>
        <v>8.99</v>
      </c>
      <c r="J2476" s="3">
        <f>Raw_Data!J2476</f>
        <v>1</v>
      </c>
      <c r="K2476" s="3" t="str">
        <f>Raw_Data!K2476</f>
        <v>Debit Card</v>
      </c>
      <c r="L2476" s="3">
        <f>Raw_Data!L2476</f>
        <v>4</v>
      </c>
      <c r="M2476" s="3">
        <f>Raw_Data!M2476</f>
        <v>0.02</v>
      </c>
      <c r="N2476" s="3" t="str">
        <f>Raw_Data!N2476</f>
        <v>Sci-Fi</v>
      </c>
      <c r="O2476" s="3" t="str">
        <f t="shared" si="380"/>
        <v>55-70</v>
      </c>
      <c r="P2476" s="3" t="str">
        <f t="shared" si="381"/>
        <v>&lt;10h</v>
      </c>
      <c r="Q2476" s="3" t="str">
        <f t="shared" si="382"/>
        <v>22-45d</v>
      </c>
      <c r="R2476" s="3" t="str">
        <f t="shared" si="383"/>
        <v>Medium</v>
      </c>
      <c r="S2476" s="3" t="str">
        <f t="shared" si="384"/>
        <v>Low</v>
      </c>
      <c r="T2476" s="3" t="str">
        <f t="shared" si="385"/>
        <v>Churned</v>
      </c>
      <c r="U2476" s="4">
        <f>1/(1+EXP(-(Predictive_Model!$B$5+((B2476-Predictive_Model!$B$20)/Predictive_Model!$C$20)*Predictive_Model!$D$20+((E2476-Predictive_Model!$B$21)/Predictive_Model!$C$21)*Predictive_Model!$D$21+((F2476-Predictive_Model!$B$22)/Predictive_Model!$C$22)*Predictive_Model!$D$22+((I2476-Predictive_Model!$B$23)/Predictive_Model!$C$23)*Predictive_Model!$D$23+((L2476-Predictive_Model!$B$24)/Predictive_Model!$C$24)*Predictive_Model!$D$24+((M2476-Predictive_Model!$B$25)/Predictive_Model!$C$25)*Predictive_Model!$D$25+IF(C2476="Male",Predictive_Model!$D$31,IF(C2476="Other",Predictive_Model!$D$32,0))+IF(D2476="Premium",Predictive_Model!$D$34,IF(D2476="Standard",Predictive_Model!$D$35,0))+IF(G2476="Asia",Predictive_Model!$D$37,IF(G2476="Europe",Predictive_Model!$D$38,IF(G2476="North America",Predictive_Model!$D$39,IF(G2476="Oceania",Predictive_Model!$D$40,IF(G2476="South America",Predictive_Model!$D$41,0)))))+IF(H2476="Laptop",Predictive_Model!$D$43,IF(H2476="Mobile",Predictive_Model!$D$44,IF(H2476="TV",Predictive_Model!$D$45,IF(H2476="Tablet",Predictive_Model!$D$46,0))))+IF(K2476="Crypto",Predictive_Model!$D$48,IF(K2476="Debit Card",Predictive_Model!$D$49,IF(K2476="Gift Card",Predictive_Model!$D$50,IF(K2476="PayPal",Predictive_Model!$D$51,0))))+IF(N2476="Comedy",Predictive_Model!$D$53,IF(N2476="Documentary",Predictive_Model!$D$54,IF(N2476="Drama",Predictive_Model!$D$55,IF(N2476="Horror",Predictive_Model!$D$56,IF(N2476="Romance",Predictive_Model!$D$57,IF(N2476="Sci-Fi",Predictive_Model!$D$58,0)))))))))</f>
        <v>0.99928461032015459</v>
      </c>
      <c r="V2476" s="3" t="str">
        <f t="shared" si="386"/>
        <v>Critical</v>
      </c>
      <c r="W2476" s="6">
        <f t="shared" si="387"/>
        <v>8.99</v>
      </c>
      <c r="X2476" s="3" t="str">
        <f t="shared" si="388"/>
        <v>Priority 2</v>
      </c>
      <c r="Y2476" s="3" t="str">
        <f t="shared" si="389"/>
        <v>OK</v>
      </c>
    </row>
    <row r="2477" spans="1:25" x14ac:dyDescent="0.25">
      <c r="A2477" s="3" t="str">
        <f>Raw_Data!A2477</f>
        <v>ee1c6064-32f6-488d-b0c5-e7ff7fc46d64</v>
      </c>
      <c r="B2477" s="3">
        <f>Raw_Data!B2477</f>
        <v>37</v>
      </c>
      <c r="C2477" s="3" t="str">
        <f>Raw_Data!C2477</f>
        <v>Other</v>
      </c>
      <c r="D2477" s="3" t="str">
        <f>Raw_Data!D2477</f>
        <v>Premium</v>
      </c>
      <c r="E2477" s="3">
        <f>Raw_Data!E2477</f>
        <v>1.32</v>
      </c>
      <c r="F2477" s="3">
        <f>Raw_Data!F2477</f>
        <v>47</v>
      </c>
      <c r="G2477" s="3" t="str">
        <f>Raw_Data!G2477</f>
        <v>North America</v>
      </c>
      <c r="H2477" s="3" t="str">
        <f>Raw_Data!H2477</f>
        <v>Desktop</v>
      </c>
      <c r="I2477" s="3">
        <f>Raw_Data!I2477</f>
        <v>17.989999999999998</v>
      </c>
      <c r="J2477" s="3">
        <f>Raw_Data!J2477</f>
        <v>1</v>
      </c>
      <c r="K2477" s="3" t="str">
        <f>Raw_Data!K2477</f>
        <v>PayPal</v>
      </c>
      <c r="L2477" s="3">
        <f>Raw_Data!L2477</f>
        <v>3</v>
      </c>
      <c r="M2477" s="3">
        <f>Raw_Data!M2477</f>
        <v>0.03</v>
      </c>
      <c r="N2477" s="3" t="str">
        <f>Raw_Data!N2477</f>
        <v>Drama</v>
      </c>
      <c r="O2477" s="3" t="str">
        <f t="shared" si="380"/>
        <v>35-44</v>
      </c>
      <c r="P2477" s="3" t="str">
        <f t="shared" si="381"/>
        <v>&lt;10h</v>
      </c>
      <c r="Q2477" s="3" t="str">
        <f t="shared" si="382"/>
        <v>46-60d</v>
      </c>
      <c r="R2477" s="3" t="str">
        <f t="shared" si="383"/>
        <v>Low</v>
      </c>
      <c r="S2477" s="3" t="str">
        <f t="shared" si="384"/>
        <v>High</v>
      </c>
      <c r="T2477" s="3" t="str">
        <f t="shared" si="385"/>
        <v>Churned</v>
      </c>
      <c r="U2477" s="4">
        <f>1/(1+EXP(-(Predictive_Model!$B$5+((B2477-Predictive_Model!$B$20)/Predictive_Model!$C$20)*Predictive_Model!$D$20+((E2477-Predictive_Model!$B$21)/Predictive_Model!$C$21)*Predictive_Model!$D$21+((F2477-Predictive_Model!$B$22)/Predictive_Model!$C$22)*Predictive_Model!$D$22+((I2477-Predictive_Model!$B$23)/Predictive_Model!$C$23)*Predictive_Model!$D$23+((L2477-Predictive_Model!$B$24)/Predictive_Model!$C$24)*Predictive_Model!$D$24+((M2477-Predictive_Model!$B$25)/Predictive_Model!$C$25)*Predictive_Model!$D$25+IF(C2477="Male",Predictive_Model!$D$31,IF(C2477="Other",Predictive_Model!$D$32,0))+IF(D2477="Premium",Predictive_Model!$D$34,IF(D2477="Standard",Predictive_Model!$D$35,0))+IF(G2477="Asia",Predictive_Model!$D$37,IF(G2477="Europe",Predictive_Model!$D$38,IF(G2477="North America",Predictive_Model!$D$39,IF(G2477="Oceania",Predictive_Model!$D$40,IF(G2477="South America",Predictive_Model!$D$41,0)))))+IF(H2477="Laptop",Predictive_Model!$D$43,IF(H2477="Mobile",Predictive_Model!$D$44,IF(H2477="TV",Predictive_Model!$D$45,IF(H2477="Tablet",Predictive_Model!$D$46,0))))+IF(K2477="Crypto",Predictive_Model!$D$48,IF(K2477="Debit Card",Predictive_Model!$D$49,IF(K2477="Gift Card",Predictive_Model!$D$50,IF(K2477="PayPal",Predictive_Model!$D$51,0))))+IF(N2477="Comedy",Predictive_Model!$D$53,IF(N2477="Documentary",Predictive_Model!$D$54,IF(N2477="Drama",Predictive_Model!$D$55,IF(N2477="Horror",Predictive_Model!$D$56,IF(N2477="Romance",Predictive_Model!$D$57,IF(N2477="Sci-Fi",Predictive_Model!$D$58,0)))))))))</f>
        <v>0.99684874015746294</v>
      </c>
      <c r="V2477" s="3" t="str">
        <f t="shared" si="386"/>
        <v>Critical</v>
      </c>
      <c r="W2477" s="6">
        <f t="shared" si="387"/>
        <v>17.989999999999998</v>
      </c>
      <c r="X2477" s="3" t="str">
        <f t="shared" si="388"/>
        <v>Priority 1</v>
      </c>
      <c r="Y2477" s="3" t="str">
        <f t="shared" si="389"/>
        <v>OK</v>
      </c>
    </row>
    <row r="2478" spans="1:25" x14ac:dyDescent="0.25">
      <c r="A2478" s="3" t="str">
        <f>Raw_Data!A2478</f>
        <v>d3b41960-c2b4-4bf5-92cb-243fd3dd3839</v>
      </c>
      <c r="B2478" s="3">
        <f>Raw_Data!B2478</f>
        <v>66</v>
      </c>
      <c r="C2478" s="3" t="str">
        <f>Raw_Data!C2478</f>
        <v>Female</v>
      </c>
      <c r="D2478" s="3" t="str">
        <f>Raw_Data!D2478</f>
        <v>Basic</v>
      </c>
      <c r="E2478" s="3">
        <f>Raw_Data!E2478</f>
        <v>37.6</v>
      </c>
      <c r="F2478" s="3">
        <f>Raw_Data!F2478</f>
        <v>35</v>
      </c>
      <c r="G2478" s="3" t="str">
        <f>Raw_Data!G2478</f>
        <v>South America</v>
      </c>
      <c r="H2478" s="3" t="str">
        <f>Raw_Data!H2478</f>
        <v>Mobile</v>
      </c>
      <c r="I2478" s="3">
        <f>Raw_Data!I2478</f>
        <v>8.99</v>
      </c>
      <c r="J2478" s="3">
        <f>Raw_Data!J2478</f>
        <v>0</v>
      </c>
      <c r="K2478" s="3" t="str">
        <f>Raw_Data!K2478</f>
        <v>Gift Card</v>
      </c>
      <c r="L2478" s="3">
        <f>Raw_Data!L2478</f>
        <v>3</v>
      </c>
      <c r="M2478" s="3">
        <f>Raw_Data!M2478</f>
        <v>1.04</v>
      </c>
      <c r="N2478" s="3" t="str">
        <f>Raw_Data!N2478</f>
        <v>Comedy</v>
      </c>
      <c r="O2478" s="3" t="str">
        <f t="shared" si="380"/>
        <v>55-70</v>
      </c>
      <c r="P2478" s="3" t="str">
        <f t="shared" si="381"/>
        <v>25-49h</v>
      </c>
      <c r="Q2478" s="3" t="str">
        <f t="shared" si="382"/>
        <v>22-45d</v>
      </c>
      <c r="R2478" s="3" t="str">
        <f t="shared" si="383"/>
        <v>Medium</v>
      </c>
      <c r="S2478" s="3" t="str">
        <f t="shared" si="384"/>
        <v>Low</v>
      </c>
      <c r="T2478" s="3" t="str">
        <f t="shared" si="385"/>
        <v>Active</v>
      </c>
      <c r="U2478" s="4">
        <f>1/(1+EXP(-(Predictive_Model!$B$5+((B2478-Predictive_Model!$B$20)/Predictive_Model!$C$20)*Predictive_Model!$D$20+((E2478-Predictive_Model!$B$21)/Predictive_Model!$C$21)*Predictive_Model!$D$21+((F2478-Predictive_Model!$B$22)/Predictive_Model!$C$22)*Predictive_Model!$D$22+((I2478-Predictive_Model!$B$23)/Predictive_Model!$C$23)*Predictive_Model!$D$23+((L2478-Predictive_Model!$B$24)/Predictive_Model!$C$24)*Predictive_Model!$D$24+((M2478-Predictive_Model!$B$25)/Predictive_Model!$C$25)*Predictive_Model!$D$25+IF(C2478="Male",Predictive_Model!$D$31,IF(C2478="Other",Predictive_Model!$D$32,0))+IF(D2478="Premium",Predictive_Model!$D$34,IF(D2478="Standard",Predictive_Model!$D$35,0))+IF(G2478="Asia",Predictive_Model!$D$37,IF(G2478="Europe",Predictive_Model!$D$38,IF(G2478="North America",Predictive_Model!$D$39,IF(G2478="Oceania",Predictive_Model!$D$40,IF(G2478="South America",Predictive_Model!$D$41,0)))))+IF(H2478="Laptop",Predictive_Model!$D$43,IF(H2478="Mobile",Predictive_Model!$D$44,IF(H2478="TV",Predictive_Model!$D$45,IF(H2478="Tablet",Predictive_Model!$D$46,0))))+IF(K2478="Crypto",Predictive_Model!$D$48,IF(K2478="Debit Card",Predictive_Model!$D$49,IF(K2478="Gift Card",Predictive_Model!$D$50,IF(K2478="PayPal",Predictive_Model!$D$51,0))))+IF(N2478="Comedy",Predictive_Model!$D$53,IF(N2478="Documentary",Predictive_Model!$D$54,IF(N2478="Drama",Predictive_Model!$D$55,IF(N2478="Horror",Predictive_Model!$D$56,IF(N2478="Romance",Predictive_Model!$D$57,IF(N2478="Sci-Fi",Predictive_Model!$D$58,0)))))))))</f>
        <v>2.077036281220123E-2</v>
      </c>
      <c r="V2478" s="3" t="str">
        <f t="shared" si="386"/>
        <v>Low</v>
      </c>
      <c r="W2478" s="6">
        <f t="shared" si="387"/>
        <v>0.18672556168168908</v>
      </c>
      <c r="X2478" s="3" t="str">
        <f t="shared" si="388"/>
        <v>Monitor</v>
      </c>
      <c r="Y2478" s="3" t="str">
        <f t="shared" si="389"/>
        <v>OK</v>
      </c>
    </row>
    <row r="2479" spans="1:25" x14ac:dyDescent="0.25">
      <c r="A2479" s="3" t="str">
        <f>Raw_Data!A2479</f>
        <v>88007999-8185-4c2c-8bb7-019af9a4268a</v>
      </c>
      <c r="B2479" s="3">
        <f>Raw_Data!B2479</f>
        <v>44</v>
      </c>
      <c r="C2479" s="3" t="str">
        <f>Raw_Data!C2479</f>
        <v>Female</v>
      </c>
      <c r="D2479" s="3" t="str">
        <f>Raw_Data!D2479</f>
        <v>Standard</v>
      </c>
      <c r="E2479" s="3">
        <f>Raw_Data!E2479</f>
        <v>2.69</v>
      </c>
      <c r="F2479" s="3">
        <f>Raw_Data!F2479</f>
        <v>12</v>
      </c>
      <c r="G2479" s="3" t="str">
        <f>Raw_Data!G2479</f>
        <v>Africa</v>
      </c>
      <c r="H2479" s="3" t="str">
        <f>Raw_Data!H2479</f>
        <v>Mobile</v>
      </c>
      <c r="I2479" s="3">
        <f>Raw_Data!I2479</f>
        <v>13.99</v>
      </c>
      <c r="J2479" s="3">
        <f>Raw_Data!J2479</f>
        <v>0</v>
      </c>
      <c r="K2479" s="3" t="str">
        <f>Raw_Data!K2479</f>
        <v>Credit Card</v>
      </c>
      <c r="L2479" s="3">
        <f>Raw_Data!L2479</f>
        <v>5</v>
      </c>
      <c r="M2479" s="3">
        <f>Raw_Data!M2479</f>
        <v>0.21</v>
      </c>
      <c r="N2479" s="3" t="str">
        <f>Raw_Data!N2479</f>
        <v>Sci-Fi</v>
      </c>
      <c r="O2479" s="3" t="str">
        <f t="shared" si="380"/>
        <v>35-44</v>
      </c>
      <c r="P2479" s="3" t="str">
        <f t="shared" si="381"/>
        <v>&lt;10h</v>
      </c>
      <c r="Q2479" s="3" t="str">
        <f t="shared" si="382"/>
        <v>8-21d</v>
      </c>
      <c r="R2479" s="3" t="str">
        <f t="shared" si="383"/>
        <v>Medium</v>
      </c>
      <c r="S2479" s="3" t="str">
        <f t="shared" si="384"/>
        <v>Mid</v>
      </c>
      <c r="T2479" s="3" t="str">
        <f t="shared" si="385"/>
        <v>Active</v>
      </c>
      <c r="U2479" s="4">
        <f>1/(1+EXP(-(Predictive_Model!$B$5+((B2479-Predictive_Model!$B$20)/Predictive_Model!$C$20)*Predictive_Model!$D$20+((E2479-Predictive_Model!$B$21)/Predictive_Model!$C$21)*Predictive_Model!$D$21+((F2479-Predictive_Model!$B$22)/Predictive_Model!$C$22)*Predictive_Model!$D$22+((I2479-Predictive_Model!$B$23)/Predictive_Model!$C$23)*Predictive_Model!$D$23+((L2479-Predictive_Model!$B$24)/Predictive_Model!$C$24)*Predictive_Model!$D$24+((M2479-Predictive_Model!$B$25)/Predictive_Model!$C$25)*Predictive_Model!$D$25+IF(C2479="Male",Predictive_Model!$D$31,IF(C2479="Other",Predictive_Model!$D$32,0))+IF(D2479="Premium",Predictive_Model!$D$34,IF(D2479="Standard",Predictive_Model!$D$35,0))+IF(G2479="Asia",Predictive_Model!$D$37,IF(G2479="Europe",Predictive_Model!$D$38,IF(G2479="North America",Predictive_Model!$D$39,IF(G2479="Oceania",Predictive_Model!$D$40,IF(G2479="South America",Predictive_Model!$D$41,0)))))+IF(H2479="Laptop",Predictive_Model!$D$43,IF(H2479="Mobile",Predictive_Model!$D$44,IF(H2479="TV",Predictive_Model!$D$45,IF(H2479="Tablet",Predictive_Model!$D$46,0))))+IF(K2479="Crypto",Predictive_Model!$D$48,IF(K2479="Debit Card",Predictive_Model!$D$49,IF(K2479="Gift Card",Predictive_Model!$D$50,IF(K2479="PayPal",Predictive_Model!$D$51,0))))+IF(N2479="Comedy",Predictive_Model!$D$53,IF(N2479="Documentary",Predictive_Model!$D$54,IF(N2479="Drama",Predictive_Model!$D$55,IF(N2479="Horror",Predictive_Model!$D$56,IF(N2479="Romance",Predictive_Model!$D$57,IF(N2479="Sci-Fi",Predictive_Model!$D$58,0)))))))))</f>
        <v>0.91670342312386288</v>
      </c>
      <c r="V2479" s="3" t="str">
        <f t="shared" si="386"/>
        <v>Critical</v>
      </c>
      <c r="W2479" s="6">
        <f t="shared" si="387"/>
        <v>12.824680889502842</v>
      </c>
      <c r="X2479" s="3" t="str">
        <f t="shared" si="388"/>
        <v>Priority 2</v>
      </c>
      <c r="Y2479" s="3" t="str">
        <f t="shared" si="389"/>
        <v>OK</v>
      </c>
    </row>
    <row r="2480" spans="1:25" x14ac:dyDescent="0.25">
      <c r="A2480" s="3" t="str">
        <f>Raw_Data!A2480</f>
        <v>bbc959b5-3e2d-486d-afe6-f5604ccd8353</v>
      </c>
      <c r="B2480" s="3">
        <f>Raw_Data!B2480</f>
        <v>66</v>
      </c>
      <c r="C2480" s="3" t="str">
        <f>Raw_Data!C2480</f>
        <v>Male</v>
      </c>
      <c r="D2480" s="3" t="str">
        <f>Raw_Data!D2480</f>
        <v>Basic</v>
      </c>
      <c r="E2480" s="3">
        <f>Raw_Data!E2480</f>
        <v>5.07</v>
      </c>
      <c r="F2480" s="3">
        <f>Raw_Data!F2480</f>
        <v>38</v>
      </c>
      <c r="G2480" s="3" t="str">
        <f>Raw_Data!G2480</f>
        <v>North America</v>
      </c>
      <c r="H2480" s="3" t="str">
        <f>Raw_Data!H2480</f>
        <v>Mobile</v>
      </c>
      <c r="I2480" s="3">
        <f>Raw_Data!I2480</f>
        <v>8.99</v>
      </c>
      <c r="J2480" s="3">
        <f>Raw_Data!J2480</f>
        <v>1</v>
      </c>
      <c r="K2480" s="3" t="str">
        <f>Raw_Data!K2480</f>
        <v>PayPal</v>
      </c>
      <c r="L2480" s="3">
        <f>Raw_Data!L2480</f>
        <v>5</v>
      </c>
      <c r="M2480" s="3">
        <f>Raw_Data!M2480</f>
        <v>0.13</v>
      </c>
      <c r="N2480" s="3" t="str">
        <f>Raw_Data!N2480</f>
        <v>Sci-Fi</v>
      </c>
      <c r="O2480" s="3" t="str">
        <f t="shared" si="380"/>
        <v>55-70</v>
      </c>
      <c r="P2480" s="3" t="str">
        <f t="shared" si="381"/>
        <v>&lt;10h</v>
      </c>
      <c r="Q2480" s="3" t="str">
        <f t="shared" si="382"/>
        <v>22-45d</v>
      </c>
      <c r="R2480" s="3" t="str">
        <f t="shared" si="383"/>
        <v>Medium</v>
      </c>
      <c r="S2480" s="3" t="str">
        <f t="shared" si="384"/>
        <v>Low</v>
      </c>
      <c r="T2480" s="3" t="str">
        <f t="shared" si="385"/>
        <v>Churned</v>
      </c>
      <c r="U2480" s="4">
        <f>1/(1+EXP(-(Predictive_Model!$B$5+((B2480-Predictive_Model!$B$20)/Predictive_Model!$C$20)*Predictive_Model!$D$20+((E2480-Predictive_Model!$B$21)/Predictive_Model!$C$21)*Predictive_Model!$D$21+((F2480-Predictive_Model!$B$22)/Predictive_Model!$C$22)*Predictive_Model!$D$22+((I2480-Predictive_Model!$B$23)/Predictive_Model!$C$23)*Predictive_Model!$D$23+((L2480-Predictive_Model!$B$24)/Predictive_Model!$C$24)*Predictive_Model!$D$24+((M2480-Predictive_Model!$B$25)/Predictive_Model!$C$25)*Predictive_Model!$D$25+IF(C2480="Male",Predictive_Model!$D$31,IF(C2480="Other",Predictive_Model!$D$32,0))+IF(D2480="Premium",Predictive_Model!$D$34,IF(D2480="Standard",Predictive_Model!$D$35,0))+IF(G2480="Asia",Predictive_Model!$D$37,IF(G2480="Europe",Predictive_Model!$D$38,IF(G2480="North America",Predictive_Model!$D$39,IF(G2480="Oceania",Predictive_Model!$D$40,IF(G2480="South America",Predictive_Model!$D$41,0)))))+IF(H2480="Laptop",Predictive_Model!$D$43,IF(H2480="Mobile",Predictive_Model!$D$44,IF(H2480="TV",Predictive_Model!$D$45,IF(H2480="Tablet",Predictive_Model!$D$46,0))))+IF(K2480="Crypto",Predictive_Model!$D$48,IF(K2480="Debit Card",Predictive_Model!$D$49,IF(K2480="Gift Card",Predictive_Model!$D$50,IF(K2480="PayPal",Predictive_Model!$D$51,0))))+IF(N2480="Comedy",Predictive_Model!$D$53,IF(N2480="Documentary",Predictive_Model!$D$54,IF(N2480="Drama",Predictive_Model!$D$55,IF(N2480="Horror",Predictive_Model!$D$56,IF(N2480="Romance",Predictive_Model!$D$57,IF(N2480="Sci-Fi",Predictive_Model!$D$58,0)))))))))</f>
        <v>0.99806492879145736</v>
      </c>
      <c r="V2480" s="3" t="str">
        <f t="shared" si="386"/>
        <v>Critical</v>
      </c>
      <c r="W2480" s="6">
        <f t="shared" si="387"/>
        <v>8.99</v>
      </c>
      <c r="X2480" s="3" t="str">
        <f t="shared" si="388"/>
        <v>Priority 2</v>
      </c>
      <c r="Y2480" s="3" t="str">
        <f t="shared" si="389"/>
        <v>OK</v>
      </c>
    </row>
    <row r="2481" spans="1:25" x14ac:dyDescent="0.25">
      <c r="A2481" s="3" t="str">
        <f>Raw_Data!A2481</f>
        <v>c7070081-a154-4414-b413-bef90b05e624</v>
      </c>
      <c r="B2481" s="3">
        <f>Raw_Data!B2481</f>
        <v>39</v>
      </c>
      <c r="C2481" s="3" t="str">
        <f>Raw_Data!C2481</f>
        <v>Female</v>
      </c>
      <c r="D2481" s="3" t="str">
        <f>Raw_Data!D2481</f>
        <v>Premium</v>
      </c>
      <c r="E2481" s="3">
        <f>Raw_Data!E2481</f>
        <v>15.78</v>
      </c>
      <c r="F2481" s="3">
        <f>Raw_Data!F2481</f>
        <v>25</v>
      </c>
      <c r="G2481" s="3" t="str">
        <f>Raw_Data!G2481</f>
        <v>Oceania</v>
      </c>
      <c r="H2481" s="3" t="str">
        <f>Raw_Data!H2481</f>
        <v>Laptop</v>
      </c>
      <c r="I2481" s="3">
        <f>Raw_Data!I2481</f>
        <v>17.989999999999998</v>
      </c>
      <c r="J2481" s="3">
        <f>Raw_Data!J2481</f>
        <v>0</v>
      </c>
      <c r="K2481" s="3" t="str">
        <f>Raw_Data!K2481</f>
        <v>Gift Card</v>
      </c>
      <c r="L2481" s="3">
        <f>Raw_Data!L2481</f>
        <v>4</v>
      </c>
      <c r="M2481" s="3">
        <f>Raw_Data!M2481</f>
        <v>0.61</v>
      </c>
      <c r="N2481" s="3" t="str">
        <f>Raw_Data!N2481</f>
        <v>Romance</v>
      </c>
      <c r="O2481" s="3" t="str">
        <f t="shared" si="380"/>
        <v>35-44</v>
      </c>
      <c r="P2481" s="3" t="str">
        <f t="shared" si="381"/>
        <v>10-24h</v>
      </c>
      <c r="Q2481" s="3" t="str">
        <f t="shared" si="382"/>
        <v>22-45d</v>
      </c>
      <c r="R2481" s="3" t="str">
        <f t="shared" si="383"/>
        <v>Medium</v>
      </c>
      <c r="S2481" s="3" t="str">
        <f t="shared" si="384"/>
        <v>High</v>
      </c>
      <c r="T2481" s="3" t="str">
        <f t="shared" si="385"/>
        <v>Active</v>
      </c>
      <c r="U2481" s="4">
        <f>1/(1+EXP(-(Predictive_Model!$B$5+((B2481-Predictive_Model!$B$20)/Predictive_Model!$C$20)*Predictive_Model!$D$20+((E2481-Predictive_Model!$B$21)/Predictive_Model!$C$21)*Predictive_Model!$D$21+((F2481-Predictive_Model!$B$22)/Predictive_Model!$C$22)*Predictive_Model!$D$22+((I2481-Predictive_Model!$B$23)/Predictive_Model!$C$23)*Predictive_Model!$D$23+((L2481-Predictive_Model!$B$24)/Predictive_Model!$C$24)*Predictive_Model!$D$24+((M2481-Predictive_Model!$B$25)/Predictive_Model!$C$25)*Predictive_Model!$D$25+IF(C2481="Male",Predictive_Model!$D$31,IF(C2481="Other",Predictive_Model!$D$32,0))+IF(D2481="Premium",Predictive_Model!$D$34,IF(D2481="Standard",Predictive_Model!$D$35,0))+IF(G2481="Asia",Predictive_Model!$D$37,IF(G2481="Europe",Predictive_Model!$D$38,IF(G2481="North America",Predictive_Model!$D$39,IF(G2481="Oceania",Predictive_Model!$D$40,IF(G2481="South America",Predictive_Model!$D$41,0)))))+IF(H2481="Laptop",Predictive_Model!$D$43,IF(H2481="Mobile",Predictive_Model!$D$44,IF(H2481="TV",Predictive_Model!$D$45,IF(H2481="Tablet",Predictive_Model!$D$46,0))))+IF(K2481="Crypto",Predictive_Model!$D$48,IF(K2481="Debit Card",Predictive_Model!$D$49,IF(K2481="Gift Card",Predictive_Model!$D$50,IF(K2481="PayPal",Predictive_Model!$D$51,0))))+IF(N2481="Comedy",Predictive_Model!$D$53,IF(N2481="Documentary",Predictive_Model!$D$54,IF(N2481="Drama",Predictive_Model!$D$55,IF(N2481="Horror",Predictive_Model!$D$56,IF(N2481="Romance",Predictive_Model!$D$57,IF(N2481="Sci-Fi",Predictive_Model!$D$58,0)))))))))</f>
        <v>5.6322783790998733E-2</v>
      </c>
      <c r="V2481" s="3" t="str">
        <f t="shared" si="386"/>
        <v>Low</v>
      </c>
      <c r="W2481" s="6">
        <f t="shared" si="387"/>
        <v>1.0132468804000672</v>
      </c>
      <c r="X2481" s="3" t="str">
        <f t="shared" si="388"/>
        <v>Monitor</v>
      </c>
      <c r="Y2481" s="3" t="str">
        <f t="shared" si="389"/>
        <v>OK</v>
      </c>
    </row>
    <row r="2482" spans="1:25" x14ac:dyDescent="0.25">
      <c r="A2482" s="3" t="str">
        <f>Raw_Data!A2482</f>
        <v>0048f001-a72c-4307-8f2d-3820bdf4ed80</v>
      </c>
      <c r="B2482" s="3">
        <f>Raw_Data!B2482</f>
        <v>63</v>
      </c>
      <c r="C2482" s="3" t="str">
        <f>Raw_Data!C2482</f>
        <v>Female</v>
      </c>
      <c r="D2482" s="3" t="str">
        <f>Raw_Data!D2482</f>
        <v>Premium</v>
      </c>
      <c r="E2482" s="3">
        <f>Raw_Data!E2482</f>
        <v>9.84</v>
      </c>
      <c r="F2482" s="3">
        <f>Raw_Data!F2482</f>
        <v>46</v>
      </c>
      <c r="G2482" s="3" t="str">
        <f>Raw_Data!G2482</f>
        <v>South America</v>
      </c>
      <c r="H2482" s="3" t="str">
        <f>Raw_Data!H2482</f>
        <v>Mobile</v>
      </c>
      <c r="I2482" s="3">
        <f>Raw_Data!I2482</f>
        <v>17.989999999999998</v>
      </c>
      <c r="J2482" s="3">
        <f>Raw_Data!J2482</f>
        <v>1</v>
      </c>
      <c r="K2482" s="3" t="str">
        <f>Raw_Data!K2482</f>
        <v>PayPal</v>
      </c>
      <c r="L2482" s="3">
        <f>Raw_Data!L2482</f>
        <v>2</v>
      </c>
      <c r="M2482" s="3">
        <f>Raw_Data!M2482</f>
        <v>0.21</v>
      </c>
      <c r="N2482" s="3" t="str">
        <f>Raw_Data!N2482</f>
        <v>Romance</v>
      </c>
      <c r="O2482" s="3" t="str">
        <f t="shared" si="380"/>
        <v>55-70</v>
      </c>
      <c r="P2482" s="3" t="str">
        <f t="shared" si="381"/>
        <v>&lt;10h</v>
      </c>
      <c r="Q2482" s="3" t="str">
        <f t="shared" si="382"/>
        <v>46-60d</v>
      </c>
      <c r="R2482" s="3" t="str">
        <f t="shared" si="383"/>
        <v>Low</v>
      </c>
      <c r="S2482" s="3" t="str">
        <f t="shared" si="384"/>
        <v>High</v>
      </c>
      <c r="T2482" s="3" t="str">
        <f t="shared" si="385"/>
        <v>Churned</v>
      </c>
      <c r="U2482" s="4">
        <f>1/(1+EXP(-(Predictive_Model!$B$5+((B2482-Predictive_Model!$B$20)/Predictive_Model!$C$20)*Predictive_Model!$D$20+((E2482-Predictive_Model!$B$21)/Predictive_Model!$C$21)*Predictive_Model!$D$21+((F2482-Predictive_Model!$B$22)/Predictive_Model!$C$22)*Predictive_Model!$D$22+((I2482-Predictive_Model!$B$23)/Predictive_Model!$C$23)*Predictive_Model!$D$23+((L2482-Predictive_Model!$B$24)/Predictive_Model!$C$24)*Predictive_Model!$D$24+((M2482-Predictive_Model!$B$25)/Predictive_Model!$C$25)*Predictive_Model!$D$25+IF(C2482="Male",Predictive_Model!$D$31,IF(C2482="Other",Predictive_Model!$D$32,0))+IF(D2482="Premium",Predictive_Model!$D$34,IF(D2482="Standard",Predictive_Model!$D$35,0))+IF(G2482="Asia",Predictive_Model!$D$37,IF(G2482="Europe",Predictive_Model!$D$38,IF(G2482="North America",Predictive_Model!$D$39,IF(G2482="Oceania",Predictive_Model!$D$40,IF(G2482="South America",Predictive_Model!$D$41,0)))))+IF(H2482="Laptop",Predictive_Model!$D$43,IF(H2482="Mobile",Predictive_Model!$D$44,IF(H2482="TV",Predictive_Model!$D$45,IF(H2482="Tablet",Predictive_Model!$D$46,0))))+IF(K2482="Crypto",Predictive_Model!$D$48,IF(K2482="Debit Card",Predictive_Model!$D$49,IF(K2482="Gift Card",Predictive_Model!$D$50,IF(K2482="PayPal",Predictive_Model!$D$51,0))))+IF(N2482="Comedy",Predictive_Model!$D$53,IF(N2482="Documentary",Predictive_Model!$D$54,IF(N2482="Drama",Predictive_Model!$D$55,IF(N2482="Horror",Predictive_Model!$D$56,IF(N2482="Romance",Predictive_Model!$D$57,IF(N2482="Sci-Fi",Predictive_Model!$D$58,0)))))))))</f>
        <v>0.99439855423487</v>
      </c>
      <c r="V2482" s="3" t="str">
        <f t="shared" si="386"/>
        <v>Critical</v>
      </c>
      <c r="W2482" s="6">
        <f t="shared" si="387"/>
        <v>17.989999999999998</v>
      </c>
      <c r="X2482" s="3" t="str">
        <f t="shared" si="388"/>
        <v>Priority 1</v>
      </c>
      <c r="Y2482" s="3" t="str">
        <f t="shared" si="389"/>
        <v>OK</v>
      </c>
    </row>
    <row r="2483" spans="1:25" x14ac:dyDescent="0.25">
      <c r="A2483" s="3" t="str">
        <f>Raw_Data!A2483</f>
        <v>37d89df6-e945-4365-b6bf-f153ff42dba6</v>
      </c>
      <c r="B2483" s="3">
        <f>Raw_Data!B2483</f>
        <v>39</v>
      </c>
      <c r="C2483" s="3" t="str">
        <f>Raw_Data!C2483</f>
        <v>Male</v>
      </c>
      <c r="D2483" s="3" t="str">
        <f>Raw_Data!D2483</f>
        <v>Basic</v>
      </c>
      <c r="E2483" s="3">
        <f>Raw_Data!E2483</f>
        <v>0.21</v>
      </c>
      <c r="F2483" s="3">
        <f>Raw_Data!F2483</f>
        <v>39</v>
      </c>
      <c r="G2483" s="3" t="str">
        <f>Raw_Data!G2483</f>
        <v>South America</v>
      </c>
      <c r="H2483" s="3" t="str">
        <f>Raw_Data!H2483</f>
        <v>Laptop</v>
      </c>
      <c r="I2483" s="3">
        <f>Raw_Data!I2483</f>
        <v>8.99</v>
      </c>
      <c r="J2483" s="3">
        <f>Raw_Data!J2483</f>
        <v>1</v>
      </c>
      <c r="K2483" s="3" t="str">
        <f>Raw_Data!K2483</f>
        <v>PayPal</v>
      </c>
      <c r="L2483" s="3">
        <f>Raw_Data!L2483</f>
        <v>3</v>
      </c>
      <c r="M2483" s="3">
        <f>Raw_Data!M2483</f>
        <v>0.01</v>
      </c>
      <c r="N2483" s="3" t="str">
        <f>Raw_Data!N2483</f>
        <v>Action</v>
      </c>
      <c r="O2483" s="3" t="str">
        <f t="shared" si="380"/>
        <v>35-44</v>
      </c>
      <c r="P2483" s="3" t="str">
        <f t="shared" si="381"/>
        <v>&lt;10h</v>
      </c>
      <c r="Q2483" s="3" t="str">
        <f t="shared" si="382"/>
        <v>22-45d</v>
      </c>
      <c r="R2483" s="3" t="str">
        <f t="shared" si="383"/>
        <v>Medium</v>
      </c>
      <c r="S2483" s="3" t="str">
        <f t="shared" si="384"/>
        <v>Low</v>
      </c>
      <c r="T2483" s="3" t="str">
        <f t="shared" si="385"/>
        <v>Churned</v>
      </c>
      <c r="U2483" s="4">
        <f>1/(1+EXP(-(Predictive_Model!$B$5+((B2483-Predictive_Model!$B$20)/Predictive_Model!$C$20)*Predictive_Model!$D$20+((E2483-Predictive_Model!$B$21)/Predictive_Model!$C$21)*Predictive_Model!$D$21+((F2483-Predictive_Model!$B$22)/Predictive_Model!$C$22)*Predictive_Model!$D$22+((I2483-Predictive_Model!$B$23)/Predictive_Model!$C$23)*Predictive_Model!$D$23+((L2483-Predictive_Model!$B$24)/Predictive_Model!$C$24)*Predictive_Model!$D$24+((M2483-Predictive_Model!$B$25)/Predictive_Model!$C$25)*Predictive_Model!$D$25+IF(C2483="Male",Predictive_Model!$D$31,IF(C2483="Other",Predictive_Model!$D$32,0))+IF(D2483="Premium",Predictive_Model!$D$34,IF(D2483="Standard",Predictive_Model!$D$35,0))+IF(G2483="Asia",Predictive_Model!$D$37,IF(G2483="Europe",Predictive_Model!$D$38,IF(G2483="North America",Predictive_Model!$D$39,IF(G2483="Oceania",Predictive_Model!$D$40,IF(G2483="South America",Predictive_Model!$D$41,0)))))+IF(H2483="Laptop",Predictive_Model!$D$43,IF(H2483="Mobile",Predictive_Model!$D$44,IF(H2483="TV",Predictive_Model!$D$45,IF(H2483="Tablet",Predictive_Model!$D$46,0))))+IF(K2483="Crypto",Predictive_Model!$D$48,IF(K2483="Debit Card",Predictive_Model!$D$49,IF(K2483="Gift Card",Predictive_Model!$D$50,IF(K2483="PayPal",Predictive_Model!$D$51,0))))+IF(N2483="Comedy",Predictive_Model!$D$53,IF(N2483="Documentary",Predictive_Model!$D$54,IF(N2483="Drama",Predictive_Model!$D$55,IF(N2483="Horror",Predictive_Model!$D$56,IF(N2483="Romance",Predictive_Model!$D$57,IF(N2483="Sci-Fi",Predictive_Model!$D$58,0)))))))))</f>
        <v>0.99966937017780988</v>
      </c>
      <c r="V2483" s="3" t="str">
        <f t="shared" si="386"/>
        <v>Critical</v>
      </c>
      <c r="W2483" s="6">
        <f t="shared" si="387"/>
        <v>8.99</v>
      </c>
      <c r="X2483" s="3" t="str">
        <f t="shared" si="388"/>
        <v>Priority 2</v>
      </c>
      <c r="Y2483" s="3" t="str">
        <f t="shared" si="389"/>
        <v>OK</v>
      </c>
    </row>
    <row r="2484" spans="1:25" x14ac:dyDescent="0.25">
      <c r="A2484" s="3" t="str">
        <f>Raw_Data!A2484</f>
        <v>81264692-e2fd-4344-9f2b-0826d6bb7edf</v>
      </c>
      <c r="B2484" s="3">
        <f>Raw_Data!B2484</f>
        <v>62</v>
      </c>
      <c r="C2484" s="3" t="str">
        <f>Raw_Data!C2484</f>
        <v>Male</v>
      </c>
      <c r="D2484" s="3" t="str">
        <f>Raw_Data!D2484</f>
        <v>Standard</v>
      </c>
      <c r="E2484" s="3">
        <f>Raw_Data!E2484</f>
        <v>9.15</v>
      </c>
      <c r="F2484" s="3">
        <f>Raw_Data!F2484</f>
        <v>55</v>
      </c>
      <c r="G2484" s="3" t="str">
        <f>Raw_Data!G2484</f>
        <v>North America</v>
      </c>
      <c r="H2484" s="3" t="str">
        <f>Raw_Data!H2484</f>
        <v>Tablet</v>
      </c>
      <c r="I2484" s="3">
        <f>Raw_Data!I2484</f>
        <v>13.99</v>
      </c>
      <c r="J2484" s="3">
        <f>Raw_Data!J2484</f>
        <v>1</v>
      </c>
      <c r="K2484" s="3" t="str">
        <f>Raw_Data!K2484</f>
        <v>Gift Card</v>
      </c>
      <c r="L2484" s="3">
        <f>Raw_Data!L2484</f>
        <v>5</v>
      </c>
      <c r="M2484" s="3">
        <f>Raw_Data!M2484</f>
        <v>0.16</v>
      </c>
      <c r="N2484" s="3" t="str">
        <f>Raw_Data!N2484</f>
        <v>Sci-Fi</v>
      </c>
      <c r="O2484" s="3" t="str">
        <f t="shared" si="380"/>
        <v>55-70</v>
      </c>
      <c r="P2484" s="3" t="str">
        <f t="shared" si="381"/>
        <v>&lt;10h</v>
      </c>
      <c r="Q2484" s="3" t="str">
        <f t="shared" si="382"/>
        <v>46-60d</v>
      </c>
      <c r="R2484" s="3" t="str">
        <f t="shared" si="383"/>
        <v>Low</v>
      </c>
      <c r="S2484" s="3" t="str">
        <f t="shared" si="384"/>
        <v>Mid</v>
      </c>
      <c r="T2484" s="3" t="str">
        <f t="shared" si="385"/>
        <v>Churned</v>
      </c>
      <c r="U2484" s="4">
        <f>1/(1+EXP(-(Predictive_Model!$B$5+((B2484-Predictive_Model!$B$20)/Predictive_Model!$C$20)*Predictive_Model!$D$20+((E2484-Predictive_Model!$B$21)/Predictive_Model!$C$21)*Predictive_Model!$D$21+((F2484-Predictive_Model!$B$22)/Predictive_Model!$C$22)*Predictive_Model!$D$22+((I2484-Predictive_Model!$B$23)/Predictive_Model!$C$23)*Predictive_Model!$D$23+((L2484-Predictive_Model!$B$24)/Predictive_Model!$C$24)*Predictive_Model!$D$24+((M2484-Predictive_Model!$B$25)/Predictive_Model!$C$25)*Predictive_Model!$D$25+IF(C2484="Male",Predictive_Model!$D$31,IF(C2484="Other",Predictive_Model!$D$32,0))+IF(D2484="Premium",Predictive_Model!$D$34,IF(D2484="Standard",Predictive_Model!$D$35,0))+IF(G2484="Asia",Predictive_Model!$D$37,IF(G2484="Europe",Predictive_Model!$D$38,IF(G2484="North America",Predictive_Model!$D$39,IF(G2484="Oceania",Predictive_Model!$D$40,IF(G2484="South America",Predictive_Model!$D$41,0)))))+IF(H2484="Laptop",Predictive_Model!$D$43,IF(H2484="Mobile",Predictive_Model!$D$44,IF(H2484="TV",Predictive_Model!$D$45,IF(H2484="Tablet",Predictive_Model!$D$46,0))))+IF(K2484="Crypto",Predictive_Model!$D$48,IF(K2484="Debit Card",Predictive_Model!$D$49,IF(K2484="Gift Card",Predictive_Model!$D$50,IF(K2484="PayPal",Predictive_Model!$D$51,0))))+IF(N2484="Comedy",Predictive_Model!$D$53,IF(N2484="Documentary",Predictive_Model!$D$54,IF(N2484="Drama",Predictive_Model!$D$55,IF(N2484="Horror",Predictive_Model!$D$56,IF(N2484="Romance",Predictive_Model!$D$57,IF(N2484="Sci-Fi",Predictive_Model!$D$58,0)))))))))</f>
        <v>0.99817039689942832</v>
      </c>
      <c r="V2484" s="3" t="str">
        <f t="shared" si="386"/>
        <v>Critical</v>
      </c>
      <c r="W2484" s="6">
        <f t="shared" si="387"/>
        <v>13.99</v>
      </c>
      <c r="X2484" s="3" t="str">
        <f t="shared" si="388"/>
        <v>Priority 2</v>
      </c>
      <c r="Y2484" s="3" t="str">
        <f t="shared" si="389"/>
        <v>OK</v>
      </c>
    </row>
    <row r="2485" spans="1:25" x14ac:dyDescent="0.25">
      <c r="A2485" s="3" t="str">
        <f>Raw_Data!A2485</f>
        <v>0b23f53c-b88a-4f84-9ad7-a5c6c58468c1</v>
      </c>
      <c r="B2485" s="3">
        <f>Raw_Data!B2485</f>
        <v>63</v>
      </c>
      <c r="C2485" s="3" t="str">
        <f>Raw_Data!C2485</f>
        <v>Female</v>
      </c>
      <c r="D2485" s="3" t="str">
        <f>Raw_Data!D2485</f>
        <v>Standard</v>
      </c>
      <c r="E2485" s="3">
        <f>Raw_Data!E2485</f>
        <v>3.86</v>
      </c>
      <c r="F2485" s="3">
        <f>Raw_Data!F2485</f>
        <v>14</v>
      </c>
      <c r="G2485" s="3" t="str">
        <f>Raw_Data!G2485</f>
        <v>Europe</v>
      </c>
      <c r="H2485" s="3" t="str">
        <f>Raw_Data!H2485</f>
        <v>Mobile</v>
      </c>
      <c r="I2485" s="3">
        <f>Raw_Data!I2485</f>
        <v>13.99</v>
      </c>
      <c r="J2485" s="3">
        <f>Raw_Data!J2485</f>
        <v>1</v>
      </c>
      <c r="K2485" s="3" t="str">
        <f>Raw_Data!K2485</f>
        <v>Crypto</v>
      </c>
      <c r="L2485" s="3">
        <f>Raw_Data!L2485</f>
        <v>5</v>
      </c>
      <c r="M2485" s="3">
        <f>Raw_Data!M2485</f>
        <v>0.26</v>
      </c>
      <c r="N2485" s="3" t="str">
        <f>Raw_Data!N2485</f>
        <v>Documentary</v>
      </c>
      <c r="O2485" s="3" t="str">
        <f t="shared" si="380"/>
        <v>55-70</v>
      </c>
      <c r="P2485" s="3" t="str">
        <f t="shared" si="381"/>
        <v>&lt;10h</v>
      </c>
      <c r="Q2485" s="3" t="str">
        <f t="shared" si="382"/>
        <v>8-21d</v>
      </c>
      <c r="R2485" s="3" t="str">
        <f t="shared" si="383"/>
        <v>Medium</v>
      </c>
      <c r="S2485" s="3" t="str">
        <f t="shared" si="384"/>
        <v>Mid</v>
      </c>
      <c r="T2485" s="3" t="str">
        <f t="shared" si="385"/>
        <v>Churned</v>
      </c>
      <c r="U2485" s="4">
        <f>1/(1+EXP(-(Predictive_Model!$B$5+((B2485-Predictive_Model!$B$20)/Predictive_Model!$C$20)*Predictive_Model!$D$20+((E2485-Predictive_Model!$B$21)/Predictive_Model!$C$21)*Predictive_Model!$D$21+((F2485-Predictive_Model!$B$22)/Predictive_Model!$C$22)*Predictive_Model!$D$22+((I2485-Predictive_Model!$B$23)/Predictive_Model!$C$23)*Predictive_Model!$D$23+((L2485-Predictive_Model!$B$24)/Predictive_Model!$C$24)*Predictive_Model!$D$24+((M2485-Predictive_Model!$B$25)/Predictive_Model!$C$25)*Predictive_Model!$D$25+IF(C2485="Male",Predictive_Model!$D$31,IF(C2485="Other",Predictive_Model!$D$32,0))+IF(D2485="Premium",Predictive_Model!$D$34,IF(D2485="Standard",Predictive_Model!$D$35,0))+IF(G2485="Asia",Predictive_Model!$D$37,IF(G2485="Europe",Predictive_Model!$D$38,IF(G2485="North America",Predictive_Model!$D$39,IF(G2485="Oceania",Predictive_Model!$D$40,IF(G2485="South America",Predictive_Model!$D$41,0)))))+IF(H2485="Laptop",Predictive_Model!$D$43,IF(H2485="Mobile",Predictive_Model!$D$44,IF(H2485="TV",Predictive_Model!$D$45,IF(H2485="Tablet",Predictive_Model!$D$46,0))))+IF(K2485="Crypto",Predictive_Model!$D$48,IF(K2485="Debit Card",Predictive_Model!$D$49,IF(K2485="Gift Card",Predictive_Model!$D$50,IF(K2485="PayPal",Predictive_Model!$D$51,0))))+IF(N2485="Comedy",Predictive_Model!$D$53,IF(N2485="Documentary",Predictive_Model!$D$54,IF(N2485="Drama",Predictive_Model!$D$55,IF(N2485="Horror",Predictive_Model!$D$56,IF(N2485="Romance",Predictive_Model!$D$57,IF(N2485="Sci-Fi",Predictive_Model!$D$58,0)))))))))</f>
        <v>0.90202375060465456</v>
      </c>
      <c r="V2485" s="3" t="str">
        <f t="shared" si="386"/>
        <v>Critical</v>
      </c>
      <c r="W2485" s="6">
        <f t="shared" si="387"/>
        <v>13.99</v>
      </c>
      <c r="X2485" s="3" t="str">
        <f t="shared" si="388"/>
        <v>Priority 2</v>
      </c>
      <c r="Y2485" s="3" t="str">
        <f t="shared" si="389"/>
        <v>OK</v>
      </c>
    </row>
    <row r="2486" spans="1:25" x14ac:dyDescent="0.25">
      <c r="A2486" s="3" t="str">
        <f>Raw_Data!A2486</f>
        <v>baf77c0b-ae75-441e-a9ca-10dcb0ca8a86</v>
      </c>
      <c r="B2486" s="3">
        <f>Raw_Data!B2486</f>
        <v>33</v>
      </c>
      <c r="C2486" s="3" t="str">
        <f>Raw_Data!C2486</f>
        <v>Female</v>
      </c>
      <c r="D2486" s="3" t="str">
        <f>Raw_Data!D2486</f>
        <v>Standard</v>
      </c>
      <c r="E2486" s="3">
        <f>Raw_Data!E2486</f>
        <v>6.82</v>
      </c>
      <c r="F2486" s="3">
        <f>Raw_Data!F2486</f>
        <v>17</v>
      </c>
      <c r="G2486" s="3" t="str">
        <f>Raw_Data!G2486</f>
        <v>Africa</v>
      </c>
      <c r="H2486" s="3" t="str">
        <f>Raw_Data!H2486</f>
        <v>Tablet</v>
      </c>
      <c r="I2486" s="3">
        <f>Raw_Data!I2486</f>
        <v>13.99</v>
      </c>
      <c r="J2486" s="3">
        <f>Raw_Data!J2486</f>
        <v>0</v>
      </c>
      <c r="K2486" s="3" t="str">
        <f>Raw_Data!K2486</f>
        <v>PayPal</v>
      </c>
      <c r="L2486" s="3">
        <f>Raw_Data!L2486</f>
        <v>3</v>
      </c>
      <c r="M2486" s="3">
        <f>Raw_Data!M2486</f>
        <v>0.38</v>
      </c>
      <c r="N2486" s="3" t="str">
        <f>Raw_Data!N2486</f>
        <v>Sci-Fi</v>
      </c>
      <c r="O2486" s="3" t="str">
        <f t="shared" si="380"/>
        <v>25-34</v>
      </c>
      <c r="P2486" s="3" t="str">
        <f t="shared" si="381"/>
        <v>&lt;10h</v>
      </c>
      <c r="Q2486" s="3" t="str">
        <f t="shared" si="382"/>
        <v>8-21d</v>
      </c>
      <c r="R2486" s="3" t="str">
        <f t="shared" si="383"/>
        <v>Medium</v>
      </c>
      <c r="S2486" s="3" t="str">
        <f t="shared" si="384"/>
        <v>Mid</v>
      </c>
      <c r="T2486" s="3" t="str">
        <f t="shared" si="385"/>
        <v>Active</v>
      </c>
      <c r="U2486" s="4">
        <f>1/(1+EXP(-(Predictive_Model!$B$5+((B2486-Predictive_Model!$B$20)/Predictive_Model!$C$20)*Predictive_Model!$D$20+((E2486-Predictive_Model!$B$21)/Predictive_Model!$C$21)*Predictive_Model!$D$21+((F2486-Predictive_Model!$B$22)/Predictive_Model!$C$22)*Predictive_Model!$D$22+((I2486-Predictive_Model!$B$23)/Predictive_Model!$C$23)*Predictive_Model!$D$23+((L2486-Predictive_Model!$B$24)/Predictive_Model!$C$24)*Predictive_Model!$D$24+((M2486-Predictive_Model!$B$25)/Predictive_Model!$C$25)*Predictive_Model!$D$25+IF(C2486="Male",Predictive_Model!$D$31,IF(C2486="Other",Predictive_Model!$D$32,0))+IF(D2486="Premium",Predictive_Model!$D$34,IF(D2486="Standard",Predictive_Model!$D$35,0))+IF(G2486="Asia",Predictive_Model!$D$37,IF(G2486="Europe",Predictive_Model!$D$38,IF(G2486="North America",Predictive_Model!$D$39,IF(G2486="Oceania",Predictive_Model!$D$40,IF(G2486="South America",Predictive_Model!$D$41,0)))))+IF(H2486="Laptop",Predictive_Model!$D$43,IF(H2486="Mobile",Predictive_Model!$D$44,IF(H2486="TV",Predictive_Model!$D$45,IF(H2486="Tablet",Predictive_Model!$D$46,0))))+IF(K2486="Crypto",Predictive_Model!$D$48,IF(K2486="Debit Card",Predictive_Model!$D$49,IF(K2486="Gift Card",Predictive_Model!$D$50,IF(K2486="PayPal",Predictive_Model!$D$51,0))))+IF(N2486="Comedy",Predictive_Model!$D$53,IF(N2486="Documentary",Predictive_Model!$D$54,IF(N2486="Drama",Predictive_Model!$D$55,IF(N2486="Horror",Predictive_Model!$D$56,IF(N2486="Romance",Predictive_Model!$D$57,IF(N2486="Sci-Fi",Predictive_Model!$D$58,0)))))))))</f>
        <v>0.93908764655442623</v>
      </c>
      <c r="V2486" s="3" t="str">
        <f t="shared" si="386"/>
        <v>Critical</v>
      </c>
      <c r="W2486" s="6">
        <f t="shared" si="387"/>
        <v>13.137836175296423</v>
      </c>
      <c r="X2486" s="3" t="str">
        <f t="shared" si="388"/>
        <v>Priority 2</v>
      </c>
      <c r="Y2486" s="3" t="str">
        <f t="shared" si="389"/>
        <v>OK</v>
      </c>
    </row>
    <row r="2487" spans="1:25" x14ac:dyDescent="0.25">
      <c r="A2487" s="3" t="str">
        <f>Raw_Data!A2487</f>
        <v>e6f30248-cada-456a-9bad-60136760979b</v>
      </c>
      <c r="B2487" s="3">
        <f>Raw_Data!B2487</f>
        <v>18</v>
      </c>
      <c r="C2487" s="3" t="str">
        <f>Raw_Data!C2487</f>
        <v>Female</v>
      </c>
      <c r="D2487" s="3" t="str">
        <f>Raw_Data!D2487</f>
        <v>Premium</v>
      </c>
      <c r="E2487" s="3">
        <f>Raw_Data!E2487</f>
        <v>11.82</v>
      </c>
      <c r="F2487" s="3">
        <f>Raw_Data!F2487</f>
        <v>59</v>
      </c>
      <c r="G2487" s="3" t="str">
        <f>Raw_Data!G2487</f>
        <v>Africa</v>
      </c>
      <c r="H2487" s="3" t="str">
        <f>Raw_Data!H2487</f>
        <v>Laptop</v>
      </c>
      <c r="I2487" s="3">
        <f>Raw_Data!I2487</f>
        <v>17.989999999999998</v>
      </c>
      <c r="J2487" s="3">
        <f>Raw_Data!J2487</f>
        <v>1</v>
      </c>
      <c r="K2487" s="3" t="str">
        <f>Raw_Data!K2487</f>
        <v>Credit Card</v>
      </c>
      <c r="L2487" s="3">
        <f>Raw_Data!L2487</f>
        <v>2</v>
      </c>
      <c r="M2487" s="3">
        <f>Raw_Data!M2487</f>
        <v>0.2</v>
      </c>
      <c r="N2487" s="3" t="str">
        <f>Raw_Data!N2487</f>
        <v>Drama</v>
      </c>
      <c r="O2487" s="3" t="str">
        <f t="shared" si="380"/>
        <v>18-24</v>
      </c>
      <c r="P2487" s="3" t="str">
        <f t="shared" si="381"/>
        <v>10-24h</v>
      </c>
      <c r="Q2487" s="3" t="str">
        <f t="shared" si="382"/>
        <v>46-60d</v>
      </c>
      <c r="R2487" s="3" t="str">
        <f t="shared" si="383"/>
        <v>Medium</v>
      </c>
      <c r="S2487" s="3" t="str">
        <f t="shared" si="384"/>
        <v>High</v>
      </c>
      <c r="T2487" s="3" t="str">
        <f t="shared" si="385"/>
        <v>Churned</v>
      </c>
      <c r="U2487" s="4">
        <f>1/(1+EXP(-(Predictive_Model!$B$5+((B2487-Predictive_Model!$B$20)/Predictive_Model!$C$20)*Predictive_Model!$D$20+((E2487-Predictive_Model!$B$21)/Predictive_Model!$C$21)*Predictive_Model!$D$21+((F2487-Predictive_Model!$B$22)/Predictive_Model!$C$22)*Predictive_Model!$D$22+((I2487-Predictive_Model!$B$23)/Predictive_Model!$C$23)*Predictive_Model!$D$23+((L2487-Predictive_Model!$B$24)/Predictive_Model!$C$24)*Predictive_Model!$D$24+((M2487-Predictive_Model!$B$25)/Predictive_Model!$C$25)*Predictive_Model!$D$25+IF(C2487="Male",Predictive_Model!$D$31,IF(C2487="Other",Predictive_Model!$D$32,0))+IF(D2487="Premium",Predictive_Model!$D$34,IF(D2487="Standard",Predictive_Model!$D$35,0))+IF(G2487="Asia",Predictive_Model!$D$37,IF(G2487="Europe",Predictive_Model!$D$38,IF(G2487="North America",Predictive_Model!$D$39,IF(G2487="Oceania",Predictive_Model!$D$40,IF(G2487="South America",Predictive_Model!$D$41,0)))))+IF(H2487="Laptop",Predictive_Model!$D$43,IF(H2487="Mobile",Predictive_Model!$D$44,IF(H2487="TV",Predictive_Model!$D$45,IF(H2487="Tablet",Predictive_Model!$D$46,0))))+IF(K2487="Crypto",Predictive_Model!$D$48,IF(K2487="Debit Card",Predictive_Model!$D$49,IF(K2487="Gift Card",Predictive_Model!$D$50,IF(K2487="PayPal",Predictive_Model!$D$51,0))))+IF(N2487="Comedy",Predictive_Model!$D$53,IF(N2487="Documentary",Predictive_Model!$D$54,IF(N2487="Drama",Predictive_Model!$D$55,IF(N2487="Horror",Predictive_Model!$D$56,IF(N2487="Romance",Predictive_Model!$D$57,IF(N2487="Sci-Fi",Predictive_Model!$D$58,0)))))))))</f>
        <v>0.9907655429280402</v>
      </c>
      <c r="V2487" s="3" t="str">
        <f t="shared" si="386"/>
        <v>Critical</v>
      </c>
      <c r="W2487" s="6">
        <f t="shared" si="387"/>
        <v>17.989999999999998</v>
      </c>
      <c r="X2487" s="3" t="str">
        <f t="shared" si="388"/>
        <v>Priority 1</v>
      </c>
      <c r="Y2487" s="3" t="str">
        <f t="shared" si="389"/>
        <v>OK</v>
      </c>
    </row>
    <row r="2488" spans="1:25" x14ac:dyDescent="0.25">
      <c r="A2488" s="3" t="str">
        <f>Raw_Data!A2488</f>
        <v>07b6de05-0028-418a-9e1c-09a345bd813c</v>
      </c>
      <c r="B2488" s="3">
        <f>Raw_Data!B2488</f>
        <v>68</v>
      </c>
      <c r="C2488" s="3" t="str">
        <f>Raw_Data!C2488</f>
        <v>Female</v>
      </c>
      <c r="D2488" s="3" t="str">
        <f>Raw_Data!D2488</f>
        <v>Standard</v>
      </c>
      <c r="E2488" s="3">
        <f>Raw_Data!E2488</f>
        <v>6.49</v>
      </c>
      <c r="F2488" s="3">
        <f>Raw_Data!F2488</f>
        <v>6</v>
      </c>
      <c r="G2488" s="3" t="str">
        <f>Raw_Data!G2488</f>
        <v>South America</v>
      </c>
      <c r="H2488" s="3" t="str">
        <f>Raw_Data!H2488</f>
        <v>Desktop</v>
      </c>
      <c r="I2488" s="3">
        <f>Raw_Data!I2488</f>
        <v>13.99</v>
      </c>
      <c r="J2488" s="3">
        <f>Raw_Data!J2488</f>
        <v>0</v>
      </c>
      <c r="K2488" s="3" t="str">
        <f>Raw_Data!K2488</f>
        <v>Credit Card</v>
      </c>
      <c r="L2488" s="3">
        <f>Raw_Data!L2488</f>
        <v>1</v>
      </c>
      <c r="M2488" s="3">
        <f>Raw_Data!M2488</f>
        <v>0.93</v>
      </c>
      <c r="N2488" s="3" t="str">
        <f>Raw_Data!N2488</f>
        <v>Drama</v>
      </c>
      <c r="O2488" s="3" t="str">
        <f t="shared" si="380"/>
        <v>55-70</v>
      </c>
      <c r="P2488" s="3" t="str">
        <f t="shared" si="381"/>
        <v>&lt;10h</v>
      </c>
      <c r="Q2488" s="3" t="str">
        <f t="shared" si="382"/>
        <v>0-7d</v>
      </c>
      <c r="R2488" s="3" t="str">
        <f t="shared" si="383"/>
        <v>Medium</v>
      </c>
      <c r="S2488" s="3" t="str">
        <f t="shared" si="384"/>
        <v>Mid</v>
      </c>
      <c r="T2488" s="3" t="str">
        <f t="shared" si="385"/>
        <v>Active</v>
      </c>
      <c r="U2488" s="4">
        <f>1/(1+EXP(-(Predictive_Model!$B$5+((B2488-Predictive_Model!$B$20)/Predictive_Model!$C$20)*Predictive_Model!$D$20+((E2488-Predictive_Model!$B$21)/Predictive_Model!$C$21)*Predictive_Model!$D$21+((F2488-Predictive_Model!$B$22)/Predictive_Model!$C$22)*Predictive_Model!$D$22+((I2488-Predictive_Model!$B$23)/Predictive_Model!$C$23)*Predictive_Model!$D$23+((L2488-Predictive_Model!$B$24)/Predictive_Model!$C$24)*Predictive_Model!$D$24+((M2488-Predictive_Model!$B$25)/Predictive_Model!$C$25)*Predictive_Model!$D$25+IF(C2488="Male",Predictive_Model!$D$31,IF(C2488="Other",Predictive_Model!$D$32,0))+IF(D2488="Premium",Predictive_Model!$D$34,IF(D2488="Standard",Predictive_Model!$D$35,0))+IF(G2488="Asia",Predictive_Model!$D$37,IF(G2488="Europe",Predictive_Model!$D$38,IF(G2488="North America",Predictive_Model!$D$39,IF(G2488="Oceania",Predictive_Model!$D$40,IF(G2488="South America",Predictive_Model!$D$41,0)))))+IF(H2488="Laptop",Predictive_Model!$D$43,IF(H2488="Mobile",Predictive_Model!$D$44,IF(H2488="TV",Predictive_Model!$D$45,IF(H2488="Tablet",Predictive_Model!$D$46,0))))+IF(K2488="Crypto",Predictive_Model!$D$48,IF(K2488="Debit Card",Predictive_Model!$D$49,IF(K2488="Gift Card",Predictive_Model!$D$50,IF(K2488="PayPal",Predictive_Model!$D$51,0))))+IF(N2488="Comedy",Predictive_Model!$D$53,IF(N2488="Documentary",Predictive_Model!$D$54,IF(N2488="Drama",Predictive_Model!$D$55,IF(N2488="Horror",Predictive_Model!$D$56,IF(N2488="Romance",Predictive_Model!$D$57,IF(N2488="Sci-Fi",Predictive_Model!$D$58,0)))))))))</f>
        <v>0.67744143956838931</v>
      </c>
      <c r="V2488" s="3" t="str">
        <f t="shared" si="386"/>
        <v>High</v>
      </c>
      <c r="W2488" s="6">
        <f t="shared" si="387"/>
        <v>9.4774057395617675</v>
      </c>
      <c r="X2488" s="3" t="str">
        <f t="shared" si="388"/>
        <v>Monitor</v>
      </c>
      <c r="Y2488" s="3" t="str">
        <f t="shared" si="389"/>
        <v>OK</v>
      </c>
    </row>
    <row r="2489" spans="1:25" x14ac:dyDescent="0.25">
      <c r="A2489" s="3" t="str">
        <f>Raw_Data!A2489</f>
        <v>a07f537a-651f-4bfd-894c-91d437fe5a2f</v>
      </c>
      <c r="B2489" s="3">
        <f>Raw_Data!B2489</f>
        <v>20</v>
      </c>
      <c r="C2489" s="3" t="str">
        <f>Raw_Data!C2489</f>
        <v>Male</v>
      </c>
      <c r="D2489" s="3" t="str">
        <f>Raw_Data!D2489</f>
        <v>Premium</v>
      </c>
      <c r="E2489" s="3">
        <f>Raw_Data!E2489</f>
        <v>2.04</v>
      </c>
      <c r="F2489" s="3">
        <f>Raw_Data!F2489</f>
        <v>52</v>
      </c>
      <c r="G2489" s="3" t="str">
        <f>Raw_Data!G2489</f>
        <v>Africa</v>
      </c>
      <c r="H2489" s="3" t="str">
        <f>Raw_Data!H2489</f>
        <v>Laptop</v>
      </c>
      <c r="I2489" s="3">
        <f>Raw_Data!I2489</f>
        <v>17.989999999999998</v>
      </c>
      <c r="J2489" s="3">
        <f>Raw_Data!J2489</f>
        <v>1</v>
      </c>
      <c r="K2489" s="3" t="str">
        <f>Raw_Data!K2489</f>
        <v>Debit Card</v>
      </c>
      <c r="L2489" s="3">
        <f>Raw_Data!L2489</f>
        <v>5</v>
      </c>
      <c r="M2489" s="3">
        <f>Raw_Data!M2489</f>
        <v>0.04</v>
      </c>
      <c r="N2489" s="3" t="str">
        <f>Raw_Data!N2489</f>
        <v>Action</v>
      </c>
      <c r="O2489" s="3" t="str">
        <f t="shared" si="380"/>
        <v>18-24</v>
      </c>
      <c r="P2489" s="3" t="str">
        <f t="shared" si="381"/>
        <v>&lt;10h</v>
      </c>
      <c r="Q2489" s="3" t="str">
        <f t="shared" si="382"/>
        <v>46-60d</v>
      </c>
      <c r="R2489" s="3" t="str">
        <f t="shared" si="383"/>
        <v>Low</v>
      </c>
      <c r="S2489" s="3" t="str">
        <f t="shared" si="384"/>
        <v>High</v>
      </c>
      <c r="T2489" s="3" t="str">
        <f t="shared" si="385"/>
        <v>Churned</v>
      </c>
      <c r="U2489" s="4">
        <f>1/(1+EXP(-(Predictive_Model!$B$5+((B2489-Predictive_Model!$B$20)/Predictive_Model!$C$20)*Predictive_Model!$D$20+((E2489-Predictive_Model!$B$21)/Predictive_Model!$C$21)*Predictive_Model!$D$21+((F2489-Predictive_Model!$B$22)/Predictive_Model!$C$22)*Predictive_Model!$D$22+((I2489-Predictive_Model!$B$23)/Predictive_Model!$C$23)*Predictive_Model!$D$23+((L2489-Predictive_Model!$B$24)/Predictive_Model!$C$24)*Predictive_Model!$D$24+((M2489-Predictive_Model!$B$25)/Predictive_Model!$C$25)*Predictive_Model!$D$25+IF(C2489="Male",Predictive_Model!$D$31,IF(C2489="Other",Predictive_Model!$D$32,0))+IF(D2489="Premium",Predictive_Model!$D$34,IF(D2489="Standard",Predictive_Model!$D$35,0))+IF(G2489="Asia",Predictive_Model!$D$37,IF(G2489="Europe",Predictive_Model!$D$38,IF(G2489="North America",Predictive_Model!$D$39,IF(G2489="Oceania",Predictive_Model!$D$40,IF(G2489="South America",Predictive_Model!$D$41,0)))))+IF(H2489="Laptop",Predictive_Model!$D$43,IF(H2489="Mobile",Predictive_Model!$D$44,IF(H2489="TV",Predictive_Model!$D$45,IF(H2489="Tablet",Predictive_Model!$D$46,0))))+IF(K2489="Crypto",Predictive_Model!$D$48,IF(K2489="Debit Card",Predictive_Model!$D$49,IF(K2489="Gift Card",Predictive_Model!$D$50,IF(K2489="PayPal",Predictive_Model!$D$51,0))))+IF(N2489="Comedy",Predictive_Model!$D$53,IF(N2489="Documentary",Predictive_Model!$D$54,IF(N2489="Drama",Predictive_Model!$D$55,IF(N2489="Horror",Predictive_Model!$D$56,IF(N2489="Romance",Predictive_Model!$D$57,IF(N2489="Sci-Fi",Predictive_Model!$D$58,0)))))))))</f>
        <v>0.98766148450402169</v>
      </c>
      <c r="V2489" s="3" t="str">
        <f t="shared" si="386"/>
        <v>Critical</v>
      </c>
      <c r="W2489" s="6">
        <f t="shared" si="387"/>
        <v>17.989999999999998</v>
      </c>
      <c r="X2489" s="3" t="str">
        <f t="shared" si="388"/>
        <v>Priority 1</v>
      </c>
      <c r="Y2489" s="3" t="str">
        <f t="shared" si="389"/>
        <v>OK</v>
      </c>
    </row>
    <row r="2490" spans="1:25" x14ac:dyDescent="0.25">
      <c r="A2490" s="3" t="str">
        <f>Raw_Data!A2490</f>
        <v>49d28e48-9b37-4e3d-b921-06b3c1ff01f3</v>
      </c>
      <c r="B2490" s="3">
        <f>Raw_Data!B2490</f>
        <v>62</v>
      </c>
      <c r="C2490" s="3" t="str">
        <f>Raw_Data!C2490</f>
        <v>Other</v>
      </c>
      <c r="D2490" s="3" t="str">
        <f>Raw_Data!D2490</f>
        <v>Basic</v>
      </c>
      <c r="E2490" s="3">
        <f>Raw_Data!E2490</f>
        <v>18.420000000000002</v>
      </c>
      <c r="F2490" s="3">
        <f>Raw_Data!F2490</f>
        <v>45</v>
      </c>
      <c r="G2490" s="3" t="str">
        <f>Raw_Data!G2490</f>
        <v>North America</v>
      </c>
      <c r="H2490" s="3" t="str">
        <f>Raw_Data!H2490</f>
        <v>Desktop</v>
      </c>
      <c r="I2490" s="3">
        <f>Raw_Data!I2490</f>
        <v>8.99</v>
      </c>
      <c r="J2490" s="3">
        <f>Raw_Data!J2490</f>
        <v>1</v>
      </c>
      <c r="K2490" s="3" t="str">
        <f>Raw_Data!K2490</f>
        <v>Debit Card</v>
      </c>
      <c r="L2490" s="3">
        <f>Raw_Data!L2490</f>
        <v>3</v>
      </c>
      <c r="M2490" s="3">
        <f>Raw_Data!M2490</f>
        <v>0.4</v>
      </c>
      <c r="N2490" s="3" t="str">
        <f>Raw_Data!N2490</f>
        <v>Documentary</v>
      </c>
      <c r="O2490" s="3" t="str">
        <f t="shared" si="380"/>
        <v>55-70</v>
      </c>
      <c r="P2490" s="3" t="str">
        <f t="shared" si="381"/>
        <v>10-24h</v>
      </c>
      <c r="Q2490" s="3" t="str">
        <f t="shared" si="382"/>
        <v>22-45d</v>
      </c>
      <c r="R2490" s="3" t="str">
        <f t="shared" si="383"/>
        <v>Medium</v>
      </c>
      <c r="S2490" s="3" t="str">
        <f t="shared" si="384"/>
        <v>Low</v>
      </c>
      <c r="T2490" s="3" t="str">
        <f t="shared" si="385"/>
        <v>Churned</v>
      </c>
      <c r="U2490" s="4">
        <f>1/(1+EXP(-(Predictive_Model!$B$5+((B2490-Predictive_Model!$B$20)/Predictive_Model!$C$20)*Predictive_Model!$D$20+((E2490-Predictive_Model!$B$21)/Predictive_Model!$C$21)*Predictive_Model!$D$21+((F2490-Predictive_Model!$B$22)/Predictive_Model!$C$22)*Predictive_Model!$D$22+((I2490-Predictive_Model!$B$23)/Predictive_Model!$C$23)*Predictive_Model!$D$23+((L2490-Predictive_Model!$B$24)/Predictive_Model!$C$24)*Predictive_Model!$D$24+((M2490-Predictive_Model!$B$25)/Predictive_Model!$C$25)*Predictive_Model!$D$25+IF(C2490="Male",Predictive_Model!$D$31,IF(C2490="Other",Predictive_Model!$D$32,0))+IF(D2490="Premium",Predictive_Model!$D$34,IF(D2490="Standard",Predictive_Model!$D$35,0))+IF(G2490="Asia",Predictive_Model!$D$37,IF(G2490="Europe",Predictive_Model!$D$38,IF(G2490="North America",Predictive_Model!$D$39,IF(G2490="Oceania",Predictive_Model!$D$40,IF(G2490="South America",Predictive_Model!$D$41,0)))))+IF(H2490="Laptop",Predictive_Model!$D$43,IF(H2490="Mobile",Predictive_Model!$D$44,IF(H2490="TV",Predictive_Model!$D$45,IF(H2490="Tablet",Predictive_Model!$D$46,0))))+IF(K2490="Crypto",Predictive_Model!$D$48,IF(K2490="Debit Card",Predictive_Model!$D$49,IF(K2490="Gift Card",Predictive_Model!$D$50,IF(K2490="PayPal",Predictive_Model!$D$51,0))))+IF(N2490="Comedy",Predictive_Model!$D$53,IF(N2490="Documentary",Predictive_Model!$D$54,IF(N2490="Drama",Predictive_Model!$D$55,IF(N2490="Horror",Predictive_Model!$D$56,IF(N2490="Romance",Predictive_Model!$D$57,IF(N2490="Sci-Fi",Predictive_Model!$D$58,0)))))))))</f>
        <v>0.90767311319170563</v>
      </c>
      <c r="V2490" s="3" t="str">
        <f t="shared" si="386"/>
        <v>Critical</v>
      </c>
      <c r="W2490" s="6">
        <f t="shared" si="387"/>
        <v>8.99</v>
      </c>
      <c r="X2490" s="3" t="str">
        <f t="shared" si="388"/>
        <v>Priority 2</v>
      </c>
      <c r="Y2490" s="3" t="str">
        <f t="shared" si="389"/>
        <v>OK</v>
      </c>
    </row>
    <row r="2491" spans="1:25" x14ac:dyDescent="0.25">
      <c r="A2491" s="3" t="str">
        <f>Raw_Data!A2491</f>
        <v>005bfa8f-2b5b-4b77-8285-3bf38fc632da</v>
      </c>
      <c r="B2491" s="3">
        <f>Raw_Data!B2491</f>
        <v>24</v>
      </c>
      <c r="C2491" s="3" t="str">
        <f>Raw_Data!C2491</f>
        <v>Female</v>
      </c>
      <c r="D2491" s="3" t="str">
        <f>Raw_Data!D2491</f>
        <v>Premium</v>
      </c>
      <c r="E2491" s="3">
        <f>Raw_Data!E2491</f>
        <v>0.98</v>
      </c>
      <c r="F2491" s="3">
        <f>Raw_Data!F2491</f>
        <v>46</v>
      </c>
      <c r="G2491" s="3" t="str">
        <f>Raw_Data!G2491</f>
        <v>Europe</v>
      </c>
      <c r="H2491" s="3" t="str">
        <f>Raw_Data!H2491</f>
        <v>Laptop</v>
      </c>
      <c r="I2491" s="3">
        <f>Raw_Data!I2491</f>
        <v>17.989999999999998</v>
      </c>
      <c r="J2491" s="3">
        <f>Raw_Data!J2491</f>
        <v>1</v>
      </c>
      <c r="K2491" s="3" t="str">
        <f>Raw_Data!K2491</f>
        <v>Debit Card</v>
      </c>
      <c r="L2491" s="3">
        <f>Raw_Data!L2491</f>
        <v>4</v>
      </c>
      <c r="M2491" s="3">
        <f>Raw_Data!M2491</f>
        <v>0.02</v>
      </c>
      <c r="N2491" s="3" t="str">
        <f>Raw_Data!N2491</f>
        <v>Romance</v>
      </c>
      <c r="O2491" s="3" t="str">
        <f t="shared" si="380"/>
        <v>18-24</v>
      </c>
      <c r="P2491" s="3" t="str">
        <f t="shared" si="381"/>
        <v>&lt;10h</v>
      </c>
      <c r="Q2491" s="3" t="str">
        <f t="shared" si="382"/>
        <v>46-60d</v>
      </c>
      <c r="R2491" s="3" t="str">
        <f t="shared" si="383"/>
        <v>Low</v>
      </c>
      <c r="S2491" s="3" t="str">
        <f t="shared" si="384"/>
        <v>High</v>
      </c>
      <c r="T2491" s="3" t="str">
        <f t="shared" si="385"/>
        <v>Churned</v>
      </c>
      <c r="U2491" s="4">
        <f>1/(1+EXP(-(Predictive_Model!$B$5+((B2491-Predictive_Model!$B$20)/Predictive_Model!$C$20)*Predictive_Model!$D$20+((E2491-Predictive_Model!$B$21)/Predictive_Model!$C$21)*Predictive_Model!$D$21+((F2491-Predictive_Model!$B$22)/Predictive_Model!$C$22)*Predictive_Model!$D$22+((I2491-Predictive_Model!$B$23)/Predictive_Model!$C$23)*Predictive_Model!$D$23+((L2491-Predictive_Model!$B$24)/Predictive_Model!$C$24)*Predictive_Model!$D$24+((M2491-Predictive_Model!$B$25)/Predictive_Model!$C$25)*Predictive_Model!$D$25+IF(C2491="Male",Predictive_Model!$D$31,IF(C2491="Other",Predictive_Model!$D$32,0))+IF(D2491="Premium",Predictive_Model!$D$34,IF(D2491="Standard",Predictive_Model!$D$35,0))+IF(G2491="Asia",Predictive_Model!$D$37,IF(G2491="Europe",Predictive_Model!$D$38,IF(G2491="North America",Predictive_Model!$D$39,IF(G2491="Oceania",Predictive_Model!$D$40,IF(G2491="South America",Predictive_Model!$D$41,0)))))+IF(H2491="Laptop",Predictive_Model!$D$43,IF(H2491="Mobile",Predictive_Model!$D$44,IF(H2491="TV",Predictive_Model!$D$45,IF(H2491="Tablet",Predictive_Model!$D$46,0))))+IF(K2491="Crypto",Predictive_Model!$D$48,IF(K2491="Debit Card",Predictive_Model!$D$49,IF(K2491="Gift Card",Predictive_Model!$D$50,IF(K2491="PayPal",Predictive_Model!$D$51,0))))+IF(N2491="Comedy",Predictive_Model!$D$53,IF(N2491="Documentary",Predictive_Model!$D$54,IF(N2491="Drama",Predictive_Model!$D$55,IF(N2491="Horror",Predictive_Model!$D$56,IF(N2491="Romance",Predictive_Model!$D$57,IF(N2491="Sci-Fi",Predictive_Model!$D$58,0)))))))))</f>
        <v>0.99250639483596237</v>
      </c>
      <c r="V2491" s="3" t="str">
        <f t="shared" si="386"/>
        <v>Critical</v>
      </c>
      <c r="W2491" s="6">
        <f t="shared" si="387"/>
        <v>17.989999999999998</v>
      </c>
      <c r="X2491" s="3" t="str">
        <f t="shared" si="388"/>
        <v>Priority 1</v>
      </c>
      <c r="Y2491" s="3" t="str">
        <f t="shared" si="389"/>
        <v>OK</v>
      </c>
    </row>
    <row r="2492" spans="1:25" x14ac:dyDescent="0.25">
      <c r="A2492" s="3" t="str">
        <f>Raw_Data!A2492</f>
        <v>6463ec75-e456-45e7-8cfb-a377f3842234</v>
      </c>
      <c r="B2492" s="3">
        <f>Raw_Data!B2492</f>
        <v>39</v>
      </c>
      <c r="C2492" s="3" t="str">
        <f>Raw_Data!C2492</f>
        <v>Female</v>
      </c>
      <c r="D2492" s="3" t="str">
        <f>Raw_Data!D2492</f>
        <v>Premium</v>
      </c>
      <c r="E2492" s="3">
        <f>Raw_Data!E2492</f>
        <v>17.260000000000002</v>
      </c>
      <c r="F2492" s="3">
        <f>Raw_Data!F2492</f>
        <v>21</v>
      </c>
      <c r="G2492" s="3" t="str">
        <f>Raw_Data!G2492</f>
        <v>South America</v>
      </c>
      <c r="H2492" s="3" t="str">
        <f>Raw_Data!H2492</f>
        <v>TV</v>
      </c>
      <c r="I2492" s="3">
        <f>Raw_Data!I2492</f>
        <v>17.989999999999998</v>
      </c>
      <c r="J2492" s="3">
        <f>Raw_Data!J2492</f>
        <v>0</v>
      </c>
      <c r="K2492" s="3" t="str">
        <f>Raw_Data!K2492</f>
        <v>Debit Card</v>
      </c>
      <c r="L2492" s="3">
        <f>Raw_Data!L2492</f>
        <v>5</v>
      </c>
      <c r="M2492" s="3">
        <f>Raw_Data!M2492</f>
        <v>0.78</v>
      </c>
      <c r="N2492" s="3" t="str">
        <f>Raw_Data!N2492</f>
        <v>Documentary</v>
      </c>
      <c r="O2492" s="3" t="str">
        <f t="shared" si="380"/>
        <v>35-44</v>
      </c>
      <c r="P2492" s="3" t="str">
        <f t="shared" si="381"/>
        <v>10-24h</v>
      </c>
      <c r="Q2492" s="3" t="str">
        <f t="shared" si="382"/>
        <v>8-21d</v>
      </c>
      <c r="R2492" s="3" t="str">
        <f t="shared" si="383"/>
        <v>Medium</v>
      </c>
      <c r="S2492" s="3" t="str">
        <f t="shared" si="384"/>
        <v>High</v>
      </c>
      <c r="T2492" s="3" t="str">
        <f t="shared" si="385"/>
        <v>Active</v>
      </c>
      <c r="U2492" s="4">
        <f>1/(1+EXP(-(Predictive_Model!$B$5+((B2492-Predictive_Model!$B$20)/Predictive_Model!$C$20)*Predictive_Model!$D$20+((E2492-Predictive_Model!$B$21)/Predictive_Model!$C$21)*Predictive_Model!$D$21+((F2492-Predictive_Model!$B$22)/Predictive_Model!$C$22)*Predictive_Model!$D$22+((I2492-Predictive_Model!$B$23)/Predictive_Model!$C$23)*Predictive_Model!$D$23+((L2492-Predictive_Model!$B$24)/Predictive_Model!$C$24)*Predictive_Model!$D$24+((M2492-Predictive_Model!$B$25)/Predictive_Model!$C$25)*Predictive_Model!$D$25+IF(C2492="Male",Predictive_Model!$D$31,IF(C2492="Other",Predictive_Model!$D$32,0))+IF(D2492="Premium",Predictive_Model!$D$34,IF(D2492="Standard",Predictive_Model!$D$35,0))+IF(G2492="Asia",Predictive_Model!$D$37,IF(G2492="Europe",Predictive_Model!$D$38,IF(G2492="North America",Predictive_Model!$D$39,IF(G2492="Oceania",Predictive_Model!$D$40,IF(G2492="South America",Predictive_Model!$D$41,0)))))+IF(H2492="Laptop",Predictive_Model!$D$43,IF(H2492="Mobile",Predictive_Model!$D$44,IF(H2492="TV",Predictive_Model!$D$45,IF(H2492="Tablet",Predictive_Model!$D$46,0))))+IF(K2492="Crypto",Predictive_Model!$D$48,IF(K2492="Debit Card",Predictive_Model!$D$49,IF(K2492="Gift Card",Predictive_Model!$D$50,IF(K2492="PayPal",Predictive_Model!$D$51,0))))+IF(N2492="Comedy",Predictive_Model!$D$53,IF(N2492="Documentary",Predictive_Model!$D$54,IF(N2492="Drama",Predictive_Model!$D$55,IF(N2492="Horror",Predictive_Model!$D$56,IF(N2492="Romance",Predictive_Model!$D$57,IF(N2492="Sci-Fi",Predictive_Model!$D$58,0)))))))))</f>
        <v>2.9447093479773993E-3</v>
      </c>
      <c r="V2492" s="3" t="str">
        <f t="shared" si="386"/>
        <v>Low</v>
      </c>
      <c r="W2492" s="6">
        <f t="shared" si="387"/>
        <v>5.2975321170113408E-2</v>
      </c>
      <c r="X2492" s="3" t="str">
        <f t="shared" si="388"/>
        <v>Monitor</v>
      </c>
      <c r="Y2492" s="3" t="str">
        <f t="shared" si="389"/>
        <v>OK</v>
      </c>
    </row>
    <row r="2493" spans="1:25" x14ac:dyDescent="0.25">
      <c r="A2493" s="3" t="str">
        <f>Raw_Data!A2493</f>
        <v>acccbbd5-848f-4151-a9e8-33e653d4e494</v>
      </c>
      <c r="B2493" s="3">
        <f>Raw_Data!B2493</f>
        <v>46</v>
      </c>
      <c r="C2493" s="3" t="str">
        <f>Raw_Data!C2493</f>
        <v>Other</v>
      </c>
      <c r="D2493" s="3" t="str">
        <f>Raw_Data!D2493</f>
        <v>Standard</v>
      </c>
      <c r="E2493" s="3">
        <f>Raw_Data!E2493</f>
        <v>4</v>
      </c>
      <c r="F2493" s="3">
        <f>Raw_Data!F2493</f>
        <v>42</v>
      </c>
      <c r="G2493" s="3" t="str">
        <f>Raw_Data!G2493</f>
        <v>Asia</v>
      </c>
      <c r="H2493" s="3" t="str">
        <f>Raw_Data!H2493</f>
        <v>Laptop</v>
      </c>
      <c r="I2493" s="3">
        <f>Raw_Data!I2493</f>
        <v>13.99</v>
      </c>
      <c r="J2493" s="3">
        <f>Raw_Data!J2493</f>
        <v>1</v>
      </c>
      <c r="K2493" s="3" t="str">
        <f>Raw_Data!K2493</f>
        <v>Credit Card</v>
      </c>
      <c r="L2493" s="3">
        <f>Raw_Data!L2493</f>
        <v>3</v>
      </c>
      <c r="M2493" s="3">
        <f>Raw_Data!M2493</f>
        <v>0.09</v>
      </c>
      <c r="N2493" s="3" t="str">
        <f>Raw_Data!N2493</f>
        <v>Comedy</v>
      </c>
      <c r="O2493" s="3" t="str">
        <f t="shared" si="380"/>
        <v>45-54</v>
      </c>
      <c r="P2493" s="3" t="str">
        <f t="shared" si="381"/>
        <v>&lt;10h</v>
      </c>
      <c r="Q2493" s="3" t="str">
        <f t="shared" si="382"/>
        <v>22-45d</v>
      </c>
      <c r="R2493" s="3" t="str">
        <f t="shared" si="383"/>
        <v>Medium</v>
      </c>
      <c r="S2493" s="3" t="str">
        <f t="shared" si="384"/>
        <v>Mid</v>
      </c>
      <c r="T2493" s="3" t="str">
        <f t="shared" si="385"/>
        <v>Churned</v>
      </c>
      <c r="U2493" s="4">
        <f>1/(1+EXP(-(Predictive_Model!$B$5+((B2493-Predictive_Model!$B$20)/Predictive_Model!$C$20)*Predictive_Model!$D$20+((E2493-Predictive_Model!$B$21)/Predictive_Model!$C$21)*Predictive_Model!$D$21+((F2493-Predictive_Model!$B$22)/Predictive_Model!$C$22)*Predictive_Model!$D$22+((I2493-Predictive_Model!$B$23)/Predictive_Model!$C$23)*Predictive_Model!$D$23+((L2493-Predictive_Model!$B$24)/Predictive_Model!$C$24)*Predictive_Model!$D$24+((M2493-Predictive_Model!$B$25)/Predictive_Model!$C$25)*Predictive_Model!$D$25+IF(C2493="Male",Predictive_Model!$D$31,IF(C2493="Other",Predictive_Model!$D$32,0))+IF(D2493="Premium",Predictive_Model!$D$34,IF(D2493="Standard",Predictive_Model!$D$35,0))+IF(G2493="Asia",Predictive_Model!$D$37,IF(G2493="Europe",Predictive_Model!$D$38,IF(G2493="North America",Predictive_Model!$D$39,IF(G2493="Oceania",Predictive_Model!$D$40,IF(G2493="South America",Predictive_Model!$D$41,0)))))+IF(H2493="Laptop",Predictive_Model!$D$43,IF(H2493="Mobile",Predictive_Model!$D$44,IF(H2493="TV",Predictive_Model!$D$45,IF(H2493="Tablet",Predictive_Model!$D$46,0))))+IF(K2493="Crypto",Predictive_Model!$D$48,IF(K2493="Debit Card",Predictive_Model!$D$49,IF(K2493="Gift Card",Predictive_Model!$D$50,IF(K2493="PayPal",Predictive_Model!$D$51,0))))+IF(N2493="Comedy",Predictive_Model!$D$53,IF(N2493="Documentary",Predictive_Model!$D$54,IF(N2493="Drama",Predictive_Model!$D$55,IF(N2493="Horror",Predictive_Model!$D$56,IF(N2493="Romance",Predictive_Model!$D$57,IF(N2493="Sci-Fi",Predictive_Model!$D$58,0)))))))))</f>
        <v>0.99698476246664602</v>
      </c>
      <c r="V2493" s="3" t="str">
        <f t="shared" si="386"/>
        <v>Critical</v>
      </c>
      <c r="W2493" s="6">
        <f t="shared" si="387"/>
        <v>13.99</v>
      </c>
      <c r="X2493" s="3" t="str">
        <f t="shared" si="388"/>
        <v>Priority 2</v>
      </c>
      <c r="Y2493" s="3" t="str">
        <f t="shared" si="389"/>
        <v>OK</v>
      </c>
    </row>
    <row r="2494" spans="1:25" x14ac:dyDescent="0.25">
      <c r="A2494" s="3" t="str">
        <f>Raw_Data!A2494</f>
        <v>31f056a8-4f89-4d97-a971-d157f79285c2</v>
      </c>
      <c r="B2494" s="3">
        <f>Raw_Data!B2494</f>
        <v>38</v>
      </c>
      <c r="C2494" s="3" t="str">
        <f>Raw_Data!C2494</f>
        <v>Female</v>
      </c>
      <c r="D2494" s="3" t="str">
        <f>Raw_Data!D2494</f>
        <v>Standard</v>
      </c>
      <c r="E2494" s="3">
        <f>Raw_Data!E2494</f>
        <v>47.25</v>
      </c>
      <c r="F2494" s="3">
        <f>Raw_Data!F2494</f>
        <v>12</v>
      </c>
      <c r="G2494" s="3" t="str">
        <f>Raw_Data!G2494</f>
        <v>Africa</v>
      </c>
      <c r="H2494" s="3" t="str">
        <f>Raw_Data!H2494</f>
        <v>Laptop</v>
      </c>
      <c r="I2494" s="3">
        <f>Raw_Data!I2494</f>
        <v>13.99</v>
      </c>
      <c r="J2494" s="3">
        <f>Raw_Data!J2494</f>
        <v>0</v>
      </c>
      <c r="K2494" s="3" t="str">
        <f>Raw_Data!K2494</f>
        <v>Gift Card</v>
      </c>
      <c r="L2494" s="3">
        <f>Raw_Data!L2494</f>
        <v>1</v>
      </c>
      <c r="M2494" s="3">
        <f>Raw_Data!M2494</f>
        <v>3.63</v>
      </c>
      <c r="N2494" s="3" t="str">
        <f>Raw_Data!N2494</f>
        <v>Documentary</v>
      </c>
      <c r="O2494" s="3" t="str">
        <f t="shared" si="380"/>
        <v>35-44</v>
      </c>
      <c r="P2494" s="3" t="str">
        <f t="shared" si="381"/>
        <v>25-49h</v>
      </c>
      <c r="Q2494" s="3" t="str">
        <f t="shared" si="382"/>
        <v>8-21d</v>
      </c>
      <c r="R2494" s="3" t="str">
        <f t="shared" si="383"/>
        <v>High</v>
      </c>
      <c r="S2494" s="3" t="str">
        <f t="shared" si="384"/>
        <v>Mid</v>
      </c>
      <c r="T2494" s="3" t="str">
        <f t="shared" si="385"/>
        <v>Active</v>
      </c>
      <c r="U2494" s="4">
        <f>1/(1+EXP(-(Predictive_Model!$B$5+((B2494-Predictive_Model!$B$20)/Predictive_Model!$C$20)*Predictive_Model!$D$20+((E2494-Predictive_Model!$B$21)/Predictive_Model!$C$21)*Predictive_Model!$D$21+((F2494-Predictive_Model!$B$22)/Predictive_Model!$C$22)*Predictive_Model!$D$22+((I2494-Predictive_Model!$B$23)/Predictive_Model!$C$23)*Predictive_Model!$D$23+((L2494-Predictive_Model!$B$24)/Predictive_Model!$C$24)*Predictive_Model!$D$24+((M2494-Predictive_Model!$B$25)/Predictive_Model!$C$25)*Predictive_Model!$D$25+IF(C2494="Male",Predictive_Model!$D$31,IF(C2494="Other",Predictive_Model!$D$32,0))+IF(D2494="Premium",Predictive_Model!$D$34,IF(D2494="Standard",Predictive_Model!$D$35,0))+IF(G2494="Asia",Predictive_Model!$D$37,IF(G2494="Europe",Predictive_Model!$D$38,IF(G2494="North America",Predictive_Model!$D$39,IF(G2494="Oceania",Predictive_Model!$D$40,IF(G2494="South America",Predictive_Model!$D$41,0)))))+IF(H2494="Laptop",Predictive_Model!$D$43,IF(H2494="Mobile",Predictive_Model!$D$44,IF(H2494="TV",Predictive_Model!$D$45,IF(H2494="Tablet",Predictive_Model!$D$46,0))))+IF(K2494="Crypto",Predictive_Model!$D$48,IF(K2494="Debit Card",Predictive_Model!$D$49,IF(K2494="Gift Card",Predictive_Model!$D$50,IF(K2494="PayPal",Predictive_Model!$D$51,0))))+IF(N2494="Comedy",Predictive_Model!$D$53,IF(N2494="Documentary",Predictive_Model!$D$54,IF(N2494="Drama",Predictive_Model!$D$55,IF(N2494="Horror",Predictive_Model!$D$56,IF(N2494="Romance",Predictive_Model!$D$57,IF(N2494="Sci-Fi",Predictive_Model!$D$58,0)))))))))</f>
        <v>1.6128975046442698E-7</v>
      </c>
      <c r="V2494" s="3" t="str">
        <f t="shared" si="386"/>
        <v>Low</v>
      </c>
      <c r="W2494" s="6">
        <f t="shared" si="387"/>
        <v>2.2564436089973333E-6</v>
      </c>
      <c r="X2494" s="3" t="str">
        <f t="shared" si="388"/>
        <v>Monitor</v>
      </c>
      <c r="Y2494" s="3" t="str">
        <f t="shared" si="389"/>
        <v>OK</v>
      </c>
    </row>
    <row r="2495" spans="1:25" x14ac:dyDescent="0.25">
      <c r="A2495" s="3" t="str">
        <f>Raw_Data!A2495</f>
        <v>86222aa8-5671-4c15-b626-a0b47e66afcf</v>
      </c>
      <c r="B2495" s="3">
        <f>Raw_Data!B2495</f>
        <v>30</v>
      </c>
      <c r="C2495" s="3" t="str">
        <f>Raw_Data!C2495</f>
        <v>Male</v>
      </c>
      <c r="D2495" s="3" t="str">
        <f>Raw_Data!D2495</f>
        <v>Premium</v>
      </c>
      <c r="E2495" s="3">
        <f>Raw_Data!E2495</f>
        <v>2.19</v>
      </c>
      <c r="F2495" s="3">
        <f>Raw_Data!F2495</f>
        <v>24</v>
      </c>
      <c r="G2495" s="3" t="str">
        <f>Raw_Data!G2495</f>
        <v>Asia</v>
      </c>
      <c r="H2495" s="3" t="str">
        <f>Raw_Data!H2495</f>
        <v>Laptop</v>
      </c>
      <c r="I2495" s="3">
        <f>Raw_Data!I2495</f>
        <v>17.989999999999998</v>
      </c>
      <c r="J2495" s="3">
        <f>Raw_Data!J2495</f>
        <v>1</v>
      </c>
      <c r="K2495" s="3" t="str">
        <f>Raw_Data!K2495</f>
        <v>Gift Card</v>
      </c>
      <c r="L2495" s="3">
        <f>Raw_Data!L2495</f>
        <v>5</v>
      </c>
      <c r="M2495" s="3">
        <f>Raw_Data!M2495</f>
        <v>0.09</v>
      </c>
      <c r="N2495" s="3" t="str">
        <f>Raw_Data!N2495</f>
        <v>Romance</v>
      </c>
      <c r="O2495" s="3" t="str">
        <f t="shared" si="380"/>
        <v>25-34</v>
      </c>
      <c r="P2495" s="3" t="str">
        <f t="shared" si="381"/>
        <v>&lt;10h</v>
      </c>
      <c r="Q2495" s="3" t="str">
        <f t="shared" si="382"/>
        <v>22-45d</v>
      </c>
      <c r="R2495" s="3" t="str">
        <f t="shared" si="383"/>
        <v>Medium</v>
      </c>
      <c r="S2495" s="3" t="str">
        <f t="shared" si="384"/>
        <v>High</v>
      </c>
      <c r="T2495" s="3" t="str">
        <f t="shared" si="385"/>
        <v>Churned</v>
      </c>
      <c r="U2495" s="4">
        <f>1/(1+EXP(-(Predictive_Model!$B$5+((B2495-Predictive_Model!$B$20)/Predictive_Model!$C$20)*Predictive_Model!$D$20+((E2495-Predictive_Model!$B$21)/Predictive_Model!$C$21)*Predictive_Model!$D$21+((F2495-Predictive_Model!$B$22)/Predictive_Model!$C$22)*Predictive_Model!$D$22+((I2495-Predictive_Model!$B$23)/Predictive_Model!$C$23)*Predictive_Model!$D$23+((L2495-Predictive_Model!$B$24)/Predictive_Model!$C$24)*Predictive_Model!$D$24+((M2495-Predictive_Model!$B$25)/Predictive_Model!$C$25)*Predictive_Model!$D$25+IF(C2495="Male",Predictive_Model!$D$31,IF(C2495="Other",Predictive_Model!$D$32,0))+IF(D2495="Premium",Predictive_Model!$D$34,IF(D2495="Standard",Predictive_Model!$D$35,0))+IF(G2495="Asia",Predictive_Model!$D$37,IF(G2495="Europe",Predictive_Model!$D$38,IF(G2495="North America",Predictive_Model!$D$39,IF(G2495="Oceania",Predictive_Model!$D$40,IF(G2495="South America",Predictive_Model!$D$41,0)))))+IF(H2495="Laptop",Predictive_Model!$D$43,IF(H2495="Mobile",Predictive_Model!$D$44,IF(H2495="TV",Predictive_Model!$D$45,IF(H2495="Tablet",Predictive_Model!$D$46,0))))+IF(K2495="Crypto",Predictive_Model!$D$48,IF(K2495="Debit Card",Predictive_Model!$D$49,IF(K2495="Gift Card",Predictive_Model!$D$50,IF(K2495="PayPal",Predictive_Model!$D$51,0))))+IF(N2495="Comedy",Predictive_Model!$D$53,IF(N2495="Documentary",Predictive_Model!$D$54,IF(N2495="Drama",Predictive_Model!$D$55,IF(N2495="Horror",Predictive_Model!$D$56,IF(N2495="Romance",Predictive_Model!$D$57,IF(N2495="Sci-Fi",Predictive_Model!$D$58,0)))))))))</f>
        <v>0.7353281042379376</v>
      </c>
      <c r="V2495" s="3" t="str">
        <f t="shared" si="386"/>
        <v>High</v>
      </c>
      <c r="W2495" s="6">
        <f t="shared" si="387"/>
        <v>17.989999999999998</v>
      </c>
      <c r="X2495" s="3" t="str">
        <f t="shared" si="388"/>
        <v>Priority 2</v>
      </c>
      <c r="Y2495" s="3" t="str">
        <f t="shared" si="389"/>
        <v>OK</v>
      </c>
    </row>
    <row r="2496" spans="1:25" x14ac:dyDescent="0.25">
      <c r="A2496" s="3" t="str">
        <f>Raw_Data!A2496</f>
        <v>3a338129-8b57-498d-b986-04c650132c87</v>
      </c>
      <c r="B2496" s="3">
        <f>Raw_Data!B2496</f>
        <v>29</v>
      </c>
      <c r="C2496" s="3" t="str">
        <f>Raw_Data!C2496</f>
        <v>Other</v>
      </c>
      <c r="D2496" s="3" t="str">
        <f>Raw_Data!D2496</f>
        <v>Basic</v>
      </c>
      <c r="E2496" s="3">
        <f>Raw_Data!E2496</f>
        <v>7.83</v>
      </c>
      <c r="F2496" s="3">
        <f>Raw_Data!F2496</f>
        <v>39</v>
      </c>
      <c r="G2496" s="3" t="str">
        <f>Raw_Data!G2496</f>
        <v>Oceania</v>
      </c>
      <c r="H2496" s="3" t="str">
        <f>Raw_Data!H2496</f>
        <v>Mobile</v>
      </c>
      <c r="I2496" s="3">
        <f>Raw_Data!I2496</f>
        <v>8.99</v>
      </c>
      <c r="J2496" s="3">
        <f>Raw_Data!J2496</f>
        <v>1</v>
      </c>
      <c r="K2496" s="3" t="str">
        <f>Raw_Data!K2496</f>
        <v>PayPal</v>
      </c>
      <c r="L2496" s="3">
        <f>Raw_Data!L2496</f>
        <v>1</v>
      </c>
      <c r="M2496" s="3">
        <f>Raw_Data!M2496</f>
        <v>0.2</v>
      </c>
      <c r="N2496" s="3" t="str">
        <f>Raw_Data!N2496</f>
        <v>Romance</v>
      </c>
      <c r="O2496" s="3" t="str">
        <f t="shared" si="380"/>
        <v>25-34</v>
      </c>
      <c r="P2496" s="3" t="str">
        <f t="shared" si="381"/>
        <v>&lt;10h</v>
      </c>
      <c r="Q2496" s="3" t="str">
        <f t="shared" si="382"/>
        <v>22-45d</v>
      </c>
      <c r="R2496" s="3" t="str">
        <f t="shared" si="383"/>
        <v>Medium</v>
      </c>
      <c r="S2496" s="3" t="str">
        <f t="shared" si="384"/>
        <v>Low</v>
      </c>
      <c r="T2496" s="3" t="str">
        <f t="shared" si="385"/>
        <v>Churned</v>
      </c>
      <c r="U2496" s="4">
        <f>1/(1+EXP(-(Predictive_Model!$B$5+((B2496-Predictive_Model!$B$20)/Predictive_Model!$C$20)*Predictive_Model!$D$20+((E2496-Predictive_Model!$B$21)/Predictive_Model!$C$21)*Predictive_Model!$D$21+((F2496-Predictive_Model!$B$22)/Predictive_Model!$C$22)*Predictive_Model!$D$22+((I2496-Predictive_Model!$B$23)/Predictive_Model!$C$23)*Predictive_Model!$D$23+((L2496-Predictive_Model!$B$24)/Predictive_Model!$C$24)*Predictive_Model!$D$24+((M2496-Predictive_Model!$B$25)/Predictive_Model!$C$25)*Predictive_Model!$D$25+IF(C2496="Male",Predictive_Model!$D$31,IF(C2496="Other",Predictive_Model!$D$32,0))+IF(D2496="Premium",Predictive_Model!$D$34,IF(D2496="Standard",Predictive_Model!$D$35,0))+IF(G2496="Asia",Predictive_Model!$D$37,IF(G2496="Europe",Predictive_Model!$D$38,IF(G2496="North America",Predictive_Model!$D$39,IF(G2496="Oceania",Predictive_Model!$D$40,IF(G2496="South America",Predictive_Model!$D$41,0)))))+IF(H2496="Laptop",Predictive_Model!$D$43,IF(H2496="Mobile",Predictive_Model!$D$44,IF(H2496="TV",Predictive_Model!$D$45,IF(H2496="Tablet",Predictive_Model!$D$46,0))))+IF(K2496="Crypto",Predictive_Model!$D$48,IF(K2496="Debit Card",Predictive_Model!$D$49,IF(K2496="Gift Card",Predictive_Model!$D$50,IF(K2496="PayPal",Predictive_Model!$D$51,0))))+IF(N2496="Comedy",Predictive_Model!$D$53,IF(N2496="Documentary",Predictive_Model!$D$54,IF(N2496="Drama",Predictive_Model!$D$55,IF(N2496="Horror",Predictive_Model!$D$56,IF(N2496="Romance",Predictive_Model!$D$57,IF(N2496="Sci-Fi",Predictive_Model!$D$58,0)))))))))</f>
        <v>0.99981282456005083</v>
      </c>
      <c r="V2496" s="3" t="str">
        <f t="shared" si="386"/>
        <v>Critical</v>
      </c>
      <c r="W2496" s="6">
        <f t="shared" si="387"/>
        <v>8.99</v>
      </c>
      <c r="X2496" s="3" t="str">
        <f t="shared" si="388"/>
        <v>Priority 2</v>
      </c>
      <c r="Y2496" s="3" t="str">
        <f t="shared" si="389"/>
        <v>OK</v>
      </c>
    </row>
    <row r="2497" spans="1:25" x14ac:dyDescent="0.25">
      <c r="A2497" s="3" t="str">
        <f>Raw_Data!A2497</f>
        <v>119a8e37-6e68-4055-b5bb-012e97bc9ffb</v>
      </c>
      <c r="B2497" s="3">
        <f>Raw_Data!B2497</f>
        <v>66</v>
      </c>
      <c r="C2497" s="3" t="str">
        <f>Raw_Data!C2497</f>
        <v>Other</v>
      </c>
      <c r="D2497" s="3" t="str">
        <f>Raw_Data!D2497</f>
        <v>Premium</v>
      </c>
      <c r="E2497" s="3">
        <f>Raw_Data!E2497</f>
        <v>8.07</v>
      </c>
      <c r="F2497" s="3">
        <f>Raw_Data!F2497</f>
        <v>20</v>
      </c>
      <c r="G2497" s="3" t="str">
        <f>Raw_Data!G2497</f>
        <v>Africa</v>
      </c>
      <c r="H2497" s="3" t="str">
        <f>Raw_Data!H2497</f>
        <v>Desktop</v>
      </c>
      <c r="I2497" s="3">
        <f>Raw_Data!I2497</f>
        <v>17.989999999999998</v>
      </c>
      <c r="J2497" s="3">
        <f>Raw_Data!J2497</f>
        <v>0</v>
      </c>
      <c r="K2497" s="3" t="str">
        <f>Raw_Data!K2497</f>
        <v>Gift Card</v>
      </c>
      <c r="L2497" s="3">
        <f>Raw_Data!L2497</f>
        <v>5</v>
      </c>
      <c r="M2497" s="3">
        <f>Raw_Data!M2497</f>
        <v>0.38</v>
      </c>
      <c r="N2497" s="3" t="str">
        <f>Raw_Data!N2497</f>
        <v>Romance</v>
      </c>
      <c r="O2497" s="3" t="str">
        <f t="shared" si="380"/>
        <v>55-70</v>
      </c>
      <c r="P2497" s="3" t="str">
        <f t="shared" si="381"/>
        <v>&lt;10h</v>
      </c>
      <c r="Q2497" s="3" t="str">
        <f t="shared" si="382"/>
        <v>8-21d</v>
      </c>
      <c r="R2497" s="3" t="str">
        <f t="shared" si="383"/>
        <v>Medium</v>
      </c>
      <c r="S2497" s="3" t="str">
        <f t="shared" si="384"/>
        <v>High</v>
      </c>
      <c r="T2497" s="3" t="str">
        <f t="shared" si="385"/>
        <v>Active</v>
      </c>
      <c r="U2497" s="4">
        <f>1/(1+EXP(-(Predictive_Model!$B$5+((B2497-Predictive_Model!$B$20)/Predictive_Model!$C$20)*Predictive_Model!$D$20+((E2497-Predictive_Model!$B$21)/Predictive_Model!$C$21)*Predictive_Model!$D$21+((F2497-Predictive_Model!$B$22)/Predictive_Model!$C$22)*Predictive_Model!$D$22+((I2497-Predictive_Model!$B$23)/Predictive_Model!$C$23)*Predictive_Model!$D$23+((L2497-Predictive_Model!$B$24)/Predictive_Model!$C$24)*Predictive_Model!$D$24+((M2497-Predictive_Model!$B$25)/Predictive_Model!$C$25)*Predictive_Model!$D$25+IF(C2497="Male",Predictive_Model!$D$31,IF(C2497="Other",Predictive_Model!$D$32,0))+IF(D2497="Premium",Predictive_Model!$D$34,IF(D2497="Standard",Predictive_Model!$D$35,0))+IF(G2497="Asia",Predictive_Model!$D$37,IF(G2497="Europe",Predictive_Model!$D$38,IF(G2497="North America",Predictive_Model!$D$39,IF(G2497="Oceania",Predictive_Model!$D$40,IF(G2497="South America",Predictive_Model!$D$41,0)))))+IF(H2497="Laptop",Predictive_Model!$D$43,IF(H2497="Mobile",Predictive_Model!$D$44,IF(H2497="TV",Predictive_Model!$D$45,IF(H2497="Tablet",Predictive_Model!$D$46,0))))+IF(K2497="Crypto",Predictive_Model!$D$48,IF(K2497="Debit Card",Predictive_Model!$D$49,IF(K2497="Gift Card",Predictive_Model!$D$50,IF(K2497="PayPal",Predictive_Model!$D$51,0))))+IF(N2497="Comedy",Predictive_Model!$D$53,IF(N2497="Documentary",Predictive_Model!$D$54,IF(N2497="Drama",Predictive_Model!$D$55,IF(N2497="Horror",Predictive_Model!$D$56,IF(N2497="Romance",Predictive_Model!$D$57,IF(N2497="Sci-Fi",Predictive_Model!$D$58,0)))))))))</f>
        <v>0.15109499706155718</v>
      </c>
      <c r="V2497" s="3" t="str">
        <f t="shared" si="386"/>
        <v>Low</v>
      </c>
      <c r="W2497" s="6">
        <f t="shared" si="387"/>
        <v>2.7181989971374136</v>
      </c>
      <c r="X2497" s="3" t="str">
        <f t="shared" si="388"/>
        <v>Monitor</v>
      </c>
      <c r="Y2497" s="3" t="str">
        <f t="shared" si="389"/>
        <v>OK</v>
      </c>
    </row>
    <row r="2498" spans="1:25" x14ac:dyDescent="0.25">
      <c r="A2498" s="3" t="str">
        <f>Raw_Data!A2498</f>
        <v>8cb6d729-372a-415e-a63f-7460bf042fb5</v>
      </c>
      <c r="B2498" s="3">
        <f>Raw_Data!B2498</f>
        <v>54</v>
      </c>
      <c r="C2498" s="3" t="str">
        <f>Raw_Data!C2498</f>
        <v>Female</v>
      </c>
      <c r="D2498" s="3" t="str">
        <f>Raw_Data!D2498</f>
        <v>Standard</v>
      </c>
      <c r="E2498" s="3">
        <f>Raw_Data!E2498</f>
        <v>9.9700000000000006</v>
      </c>
      <c r="F2498" s="3">
        <f>Raw_Data!F2498</f>
        <v>2</v>
      </c>
      <c r="G2498" s="3" t="str">
        <f>Raw_Data!G2498</f>
        <v>Asia</v>
      </c>
      <c r="H2498" s="3" t="str">
        <f>Raw_Data!H2498</f>
        <v>Tablet</v>
      </c>
      <c r="I2498" s="3">
        <f>Raw_Data!I2498</f>
        <v>13.99</v>
      </c>
      <c r="J2498" s="3">
        <f>Raw_Data!J2498</f>
        <v>0</v>
      </c>
      <c r="K2498" s="3" t="str">
        <f>Raw_Data!K2498</f>
        <v>Debit Card</v>
      </c>
      <c r="L2498" s="3">
        <f>Raw_Data!L2498</f>
        <v>2</v>
      </c>
      <c r="M2498" s="3">
        <f>Raw_Data!M2498</f>
        <v>3.32</v>
      </c>
      <c r="N2498" s="3" t="str">
        <f>Raw_Data!N2498</f>
        <v>Romance</v>
      </c>
      <c r="O2498" s="3" t="str">
        <f t="shared" si="380"/>
        <v>45-54</v>
      </c>
      <c r="P2498" s="3" t="str">
        <f t="shared" si="381"/>
        <v>&lt;10h</v>
      </c>
      <c r="Q2498" s="3" t="str">
        <f t="shared" si="382"/>
        <v>0-7d</v>
      </c>
      <c r="R2498" s="3" t="str">
        <f t="shared" si="383"/>
        <v>Medium</v>
      </c>
      <c r="S2498" s="3" t="str">
        <f t="shared" si="384"/>
        <v>Mid</v>
      </c>
      <c r="T2498" s="3" t="str">
        <f t="shared" si="385"/>
        <v>Active</v>
      </c>
      <c r="U2498" s="4">
        <f>1/(1+EXP(-(Predictive_Model!$B$5+((B2498-Predictive_Model!$B$20)/Predictive_Model!$C$20)*Predictive_Model!$D$20+((E2498-Predictive_Model!$B$21)/Predictive_Model!$C$21)*Predictive_Model!$D$21+((F2498-Predictive_Model!$B$22)/Predictive_Model!$C$22)*Predictive_Model!$D$22+((I2498-Predictive_Model!$B$23)/Predictive_Model!$C$23)*Predictive_Model!$D$23+((L2498-Predictive_Model!$B$24)/Predictive_Model!$C$24)*Predictive_Model!$D$24+((M2498-Predictive_Model!$B$25)/Predictive_Model!$C$25)*Predictive_Model!$D$25+IF(C2498="Male",Predictive_Model!$D$31,IF(C2498="Other",Predictive_Model!$D$32,0))+IF(D2498="Premium",Predictive_Model!$D$34,IF(D2498="Standard",Predictive_Model!$D$35,0))+IF(G2498="Asia",Predictive_Model!$D$37,IF(G2498="Europe",Predictive_Model!$D$38,IF(G2498="North America",Predictive_Model!$D$39,IF(G2498="Oceania",Predictive_Model!$D$40,IF(G2498="South America",Predictive_Model!$D$41,0)))))+IF(H2498="Laptop",Predictive_Model!$D$43,IF(H2498="Mobile",Predictive_Model!$D$44,IF(H2498="TV",Predictive_Model!$D$45,IF(H2498="Tablet",Predictive_Model!$D$46,0))))+IF(K2498="Crypto",Predictive_Model!$D$48,IF(K2498="Debit Card",Predictive_Model!$D$49,IF(K2498="Gift Card",Predictive_Model!$D$50,IF(K2498="PayPal",Predictive_Model!$D$51,0))))+IF(N2498="Comedy",Predictive_Model!$D$53,IF(N2498="Documentary",Predictive_Model!$D$54,IF(N2498="Drama",Predictive_Model!$D$55,IF(N2498="Horror",Predictive_Model!$D$56,IF(N2498="Romance",Predictive_Model!$D$57,IF(N2498="Sci-Fi",Predictive_Model!$D$58,0)))))))))</f>
        <v>9.0332702460334154E-3</v>
      </c>
      <c r="V2498" s="3" t="str">
        <f t="shared" si="386"/>
        <v>Low</v>
      </c>
      <c r="W2498" s="6">
        <f t="shared" si="387"/>
        <v>0.12637545074200748</v>
      </c>
      <c r="X2498" s="3" t="str">
        <f t="shared" si="388"/>
        <v>Monitor</v>
      </c>
      <c r="Y2498" s="3" t="str">
        <f t="shared" si="389"/>
        <v>OK</v>
      </c>
    </row>
    <row r="2499" spans="1:25" x14ac:dyDescent="0.25">
      <c r="A2499" s="3" t="str">
        <f>Raw_Data!A2499</f>
        <v>6cdf0799-8c0c-40af-8522-41cb8dedbd76</v>
      </c>
      <c r="B2499" s="3">
        <f>Raw_Data!B2499</f>
        <v>37</v>
      </c>
      <c r="C2499" s="3" t="str">
        <f>Raw_Data!C2499</f>
        <v>Male</v>
      </c>
      <c r="D2499" s="3" t="str">
        <f>Raw_Data!D2499</f>
        <v>Standard</v>
      </c>
      <c r="E2499" s="3">
        <f>Raw_Data!E2499</f>
        <v>5.47</v>
      </c>
      <c r="F2499" s="3">
        <f>Raw_Data!F2499</f>
        <v>39</v>
      </c>
      <c r="G2499" s="3" t="str">
        <f>Raw_Data!G2499</f>
        <v>Asia</v>
      </c>
      <c r="H2499" s="3" t="str">
        <f>Raw_Data!H2499</f>
        <v>TV</v>
      </c>
      <c r="I2499" s="3">
        <f>Raw_Data!I2499</f>
        <v>13.99</v>
      </c>
      <c r="J2499" s="3">
        <f>Raw_Data!J2499</f>
        <v>1</v>
      </c>
      <c r="K2499" s="3" t="str">
        <f>Raw_Data!K2499</f>
        <v>Gift Card</v>
      </c>
      <c r="L2499" s="3">
        <f>Raw_Data!L2499</f>
        <v>2</v>
      </c>
      <c r="M2499" s="3">
        <f>Raw_Data!M2499</f>
        <v>0.14000000000000001</v>
      </c>
      <c r="N2499" s="3" t="str">
        <f>Raw_Data!N2499</f>
        <v>Horror</v>
      </c>
      <c r="O2499" s="3" t="str">
        <f t="shared" si="380"/>
        <v>35-44</v>
      </c>
      <c r="P2499" s="3" t="str">
        <f t="shared" si="381"/>
        <v>&lt;10h</v>
      </c>
      <c r="Q2499" s="3" t="str">
        <f t="shared" si="382"/>
        <v>22-45d</v>
      </c>
      <c r="R2499" s="3" t="str">
        <f t="shared" si="383"/>
        <v>Medium</v>
      </c>
      <c r="S2499" s="3" t="str">
        <f t="shared" si="384"/>
        <v>Mid</v>
      </c>
      <c r="T2499" s="3" t="str">
        <f t="shared" si="385"/>
        <v>Churned</v>
      </c>
      <c r="U2499" s="4">
        <f>1/(1+EXP(-(Predictive_Model!$B$5+((B2499-Predictive_Model!$B$20)/Predictive_Model!$C$20)*Predictive_Model!$D$20+((E2499-Predictive_Model!$B$21)/Predictive_Model!$C$21)*Predictive_Model!$D$21+((F2499-Predictive_Model!$B$22)/Predictive_Model!$C$22)*Predictive_Model!$D$22+((I2499-Predictive_Model!$B$23)/Predictive_Model!$C$23)*Predictive_Model!$D$23+((L2499-Predictive_Model!$B$24)/Predictive_Model!$C$24)*Predictive_Model!$D$24+((M2499-Predictive_Model!$B$25)/Predictive_Model!$C$25)*Predictive_Model!$D$25+IF(C2499="Male",Predictive_Model!$D$31,IF(C2499="Other",Predictive_Model!$D$32,0))+IF(D2499="Premium",Predictive_Model!$D$34,IF(D2499="Standard",Predictive_Model!$D$35,0))+IF(G2499="Asia",Predictive_Model!$D$37,IF(G2499="Europe",Predictive_Model!$D$38,IF(G2499="North America",Predictive_Model!$D$39,IF(G2499="Oceania",Predictive_Model!$D$40,IF(G2499="South America",Predictive_Model!$D$41,0)))))+IF(H2499="Laptop",Predictive_Model!$D$43,IF(H2499="Mobile",Predictive_Model!$D$44,IF(H2499="TV",Predictive_Model!$D$45,IF(H2499="Tablet",Predictive_Model!$D$46,0))))+IF(K2499="Crypto",Predictive_Model!$D$48,IF(K2499="Debit Card",Predictive_Model!$D$49,IF(K2499="Gift Card",Predictive_Model!$D$50,IF(K2499="PayPal",Predictive_Model!$D$51,0))))+IF(N2499="Comedy",Predictive_Model!$D$53,IF(N2499="Documentary",Predictive_Model!$D$54,IF(N2499="Drama",Predictive_Model!$D$55,IF(N2499="Horror",Predictive_Model!$D$56,IF(N2499="Romance",Predictive_Model!$D$57,IF(N2499="Sci-Fi",Predictive_Model!$D$58,0)))))))))</f>
        <v>0.99698243551681764</v>
      </c>
      <c r="V2499" s="3" t="str">
        <f t="shared" si="386"/>
        <v>Critical</v>
      </c>
      <c r="W2499" s="6">
        <f t="shared" si="387"/>
        <v>13.99</v>
      </c>
      <c r="X2499" s="3" t="str">
        <f t="shared" si="388"/>
        <v>Priority 2</v>
      </c>
      <c r="Y2499" s="3" t="str">
        <f t="shared" si="389"/>
        <v>OK</v>
      </c>
    </row>
    <row r="2500" spans="1:25" x14ac:dyDescent="0.25">
      <c r="A2500" s="3" t="str">
        <f>Raw_Data!A2500</f>
        <v>fd0ef1ea-371a-4e71-8fb7-c9a05f7ccd03</v>
      </c>
      <c r="B2500" s="3">
        <f>Raw_Data!B2500</f>
        <v>41</v>
      </c>
      <c r="C2500" s="3" t="str">
        <f>Raw_Data!C2500</f>
        <v>Other</v>
      </c>
      <c r="D2500" s="3" t="str">
        <f>Raw_Data!D2500</f>
        <v>Premium</v>
      </c>
      <c r="E2500" s="3">
        <f>Raw_Data!E2500</f>
        <v>0.87</v>
      </c>
      <c r="F2500" s="3">
        <f>Raw_Data!F2500</f>
        <v>33</v>
      </c>
      <c r="G2500" s="3" t="str">
        <f>Raw_Data!G2500</f>
        <v>South America</v>
      </c>
      <c r="H2500" s="3" t="str">
        <f>Raw_Data!H2500</f>
        <v>Tablet</v>
      </c>
      <c r="I2500" s="3">
        <f>Raw_Data!I2500</f>
        <v>17.989999999999998</v>
      </c>
      <c r="J2500" s="3">
        <f>Raw_Data!J2500</f>
        <v>1</v>
      </c>
      <c r="K2500" s="3" t="str">
        <f>Raw_Data!K2500</f>
        <v>PayPal</v>
      </c>
      <c r="L2500" s="3">
        <f>Raw_Data!L2500</f>
        <v>4</v>
      </c>
      <c r="M2500" s="3">
        <f>Raw_Data!M2500</f>
        <v>0.03</v>
      </c>
      <c r="N2500" s="3" t="str">
        <f>Raw_Data!N2500</f>
        <v>Documentary</v>
      </c>
      <c r="O2500" s="3" t="str">
        <f t="shared" si="380"/>
        <v>35-44</v>
      </c>
      <c r="P2500" s="3" t="str">
        <f t="shared" si="381"/>
        <v>&lt;10h</v>
      </c>
      <c r="Q2500" s="3" t="str">
        <f t="shared" si="382"/>
        <v>22-45d</v>
      </c>
      <c r="R2500" s="3" t="str">
        <f t="shared" si="383"/>
        <v>Medium</v>
      </c>
      <c r="S2500" s="3" t="str">
        <f t="shared" si="384"/>
        <v>High</v>
      </c>
      <c r="T2500" s="3" t="str">
        <f t="shared" si="385"/>
        <v>Churned</v>
      </c>
      <c r="U2500" s="4">
        <f>1/(1+EXP(-(Predictive_Model!$B$5+((B2500-Predictive_Model!$B$20)/Predictive_Model!$C$20)*Predictive_Model!$D$20+((E2500-Predictive_Model!$B$21)/Predictive_Model!$C$21)*Predictive_Model!$D$21+((F2500-Predictive_Model!$B$22)/Predictive_Model!$C$22)*Predictive_Model!$D$22+((I2500-Predictive_Model!$B$23)/Predictive_Model!$C$23)*Predictive_Model!$D$23+((L2500-Predictive_Model!$B$24)/Predictive_Model!$C$24)*Predictive_Model!$D$24+((M2500-Predictive_Model!$B$25)/Predictive_Model!$C$25)*Predictive_Model!$D$25+IF(C2500="Male",Predictive_Model!$D$31,IF(C2500="Other",Predictive_Model!$D$32,0))+IF(D2500="Premium",Predictive_Model!$D$34,IF(D2500="Standard",Predictive_Model!$D$35,0))+IF(G2500="Asia",Predictive_Model!$D$37,IF(G2500="Europe",Predictive_Model!$D$38,IF(G2500="North America",Predictive_Model!$D$39,IF(G2500="Oceania",Predictive_Model!$D$40,IF(G2500="South America",Predictive_Model!$D$41,0)))))+IF(H2500="Laptop",Predictive_Model!$D$43,IF(H2500="Mobile",Predictive_Model!$D$44,IF(H2500="TV",Predictive_Model!$D$45,IF(H2500="Tablet",Predictive_Model!$D$46,0))))+IF(K2500="Crypto",Predictive_Model!$D$48,IF(K2500="Debit Card",Predictive_Model!$D$49,IF(K2500="Gift Card",Predictive_Model!$D$50,IF(K2500="PayPal",Predictive_Model!$D$51,0))))+IF(N2500="Comedy",Predictive_Model!$D$53,IF(N2500="Documentary",Predictive_Model!$D$54,IF(N2500="Drama",Predictive_Model!$D$55,IF(N2500="Horror",Predictive_Model!$D$56,IF(N2500="Romance",Predictive_Model!$D$57,IF(N2500="Sci-Fi",Predictive_Model!$D$58,0)))))))))</f>
        <v>0.991042165536419</v>
      </c>
      <c r="V2500" s="3" t="str">
        <f t="shared" si="386"/>
        <v>Critical</v>
      </c>
      <c r="W2500" s="6">
        <f t="shared" si="387"/>
        <v>17.989999999999998</v>
      </c>
      <c r="X2500" s="3" t="str">
        <f t="shared" si="388"/>
        <v>Priority 1</v>
      </c>
      <c r="Y2500" s="3" t="str">
        <f t="shared" si="389"/>
        <v>OK</v>
      </c>
    </row>
    <row r="2501" spans="1:25" x14ac:dyDescent="0.25">
      <c r="A2501" s="3" t="str">
        <f>Raw_Data!A2501</f>
        <v>0d84a40e-1adf-46a9-850f-312e3efd401b</v>
      </c>
      <c r="B2501" s="3">
        <f>Raw_Data!B2501</f>
        <v>47</v>
      </c>
      <c r="C2501" s="3" t="str">
        <f>Raw_Data!C2501</f>
        <v>Male</v>
      </c>
      <c r="D2501" s="3" t="str">
        <f>Raw_Data!D2501</f>
        <v>Standard</v>
      </c>
      <c r="E2501" s="3">
        <f>Raw_Data!E2501</f>
        <v>13.37</v>
      </c>
      <c r="F2501" s="3">
        <f>Raw_Data!F2501</f>
        <v>46</v>
      </c>
      <c r="G2501" s="3" t="str">
        <f>Raw_Data!G2501</f>
        <v>Asia</v>
      </c>
      <c r="H2501" s="3" t="str">
        <f>Raw_Data!H2501</f>
        <v>Mobile</v>
      </c>
      <c r="I2501" s="3">
        <f>Raw_Data!I2501</f>
        <v>13.99</v>
      </c>
      <c r="J2501" s="3">
        <f>Raw_Data!J2501</f>
        <v>1</v>
      </c>
      <c r="K2501" s="3" t="str">
        <f>Raw_Data!K2501</f>
        <v>Crypto</v>
      </c>
      <c r="L2501" s="3">
        <f>Raw_Data!L2501</f>
        <v>3</v>
      </c>
      <c r="M2501" s="3">
        <f>Raw_Data!M2501</f>
        <v>0.28000000000000003</v>
      </c>
      <c r="N2501" s="3" t="str">
        <f>Raw_Data!N2501</f>
        <v>Sci-Fi</v>
      </c>
      <c r="O2501" s="3" t="str">
        <f t="shared" ref="O2501:O2564" si="390">IF(B2501&lt;25,"18-24",IF(B2501&lt;35,"25-34",IF(B2501&lt;45,"35-44",IF(B2501&lt;55,"45-54","55-70"))))</f>
        <v>45-54</v>
      </c>
      <c r="P2501" s="3" t="str">
        <f t="shared" ref="P2501:P2564" si="391">IF(E2501&lt;10,"&lt;10h",IF(E2501&lt;25,"10-24h",IF(E2501&lt;50,"25-49h","50h+")))</f>
        <v>10-24h</v>
      </c>
      <c r="Q2501" s="3" t="str">
        <f t="shared" ref="Q2501:Q2564" si="392">IF(F2501&lt;=7,"0-7d",IF(F2501&lt;=21,"8-21d",IF(F2501&lt;=45,"22-45d","46-60d")))</f>
        <v>46-60d</v>
      </c>
      <c r="R2501" s="3" t="str">
        <f t="shared" ref="R2501:R2564" si="393">IF(AND(E2501&gt;=25,F2501&lt;=21),"High",IF(OR(E2501&gt;=10,F2501&lt;=45),"Medium","Low"))</f>
        <v>Medium</v>
      </c>
      <c r="S2501" s="3" t="str">
        <f t="shared" ref="S2501:S2564" si="394">IF(I2501&lt;10,"Low",IF(I2501&lt;16,"Mid","High"))</f>
        <v>Mid</v>
      </c>
      <c r="T2501" s="3" t="str">
        <f t="shared" ref="T2501:T2564" si="395">IF(J2501=1,"Churned","Active")</f>
        <v>Churned</v>
      </c>
      <c r="U2501" s="4">
        <f>1/(1+EXP(-(Predictive_Model!$B$5+((B2501-Predictive_Model!$B$20)/Predictive_Model!$C$20)*Predictive_Model!$D$20+((E2501-Predictive_Model!$B$21)/Predictive_Model!$C$21)*Predictive_Model!$D$21+((F2501-Predictive_Model!$B$22)/Predictive_Model!$C$22)*Predictive_Model!$D$22+((I2501-Predictive_Model!$B$23)/Predictive_Model!$C$23)*Predictive_Model!$D$23+((L2501-Predictive_Model!$B$24)/Predictive_Model!$C$24)*Predictive_Model!$D$24+((M2501-Predictive_Model!$B$25)/Predictive_Model!$C$25)*Predictive_Model!$D$25+IF(C2501="Male",Predictive_Model!$D$31,IF(C2501="Other",Predictive_Model!$D$32,0))+IF(D2501="Premium",Predictive_Model!$D$34,IF(D2501="Standard",Predictive_Model!$D$35,0))+IF(G2501="Asia",Predictive_Model!$D$37,IF(G2501="Europe",Predictive_Model!$D$38,IF(G2501="North America",Predictive_Model!$D$39,IF(G2501="Oceania",Predictive_Model!$D$40,IF(G2501="South America",Predictive_Model!$D$41,0)))))+IF(H2501="Laptop",Predictive_Model!$D$43,IF(H2501="Mobile",Predictive_Model!$D$44,IF(H2501="TV",Predictive_Model!$D$45,IF(H2501="Tablet",Predictive_Model!$D$46,0))))+IF(K2501="Crypto",Predictive_Model!$D$48,IF(K2501="Debit Card",Predictive_Model!$D$49,IF(K2501="Gift Card",Predictive_Model!$D$50,IF(K2501="PayPal",Predictive_Model!$D$51,0))))+IF(N2501="Comedy",Predictive_Model!$D$53,IF(N2501="Documentary",Predictive_Model!$D$54,IF(N2501="Drama",Predictive_Model!$D$55,IF(N2501="Horror",Predictive_Model!$D$56,IF(N2501="Romance",Predictive_Model!$D$57,IF(N2501="Sci-Fi",Predictive_Model!$D$58,0)))))))))</f>
        <v>0.99121959008232241</v>
      </c>
      <c r="V2501" s="3" t="str">
        <f t="shared" ref="V2501:V2564" si="396">IF(U2501&gt;=0.75,"Critical",IF(U2501&gt;=0.5,"High",IF(U2501&gt;=0.25,"Medium","Low")))</f>
        <v>Critical</v>
      </c>
      <c r="W2501" s="6">
        <f t="shared" ref="W2501:W2564" si="397">IF(J2501=1,I2501,I2501*U2501)</f>
        <v>13.99</v>
      </c>
      <c r="X2501" s="3" t="str">
        <f t="shared" ref="X2501:X2564" si="398">IF(AND(V2501="Critical",I2501&gt;=15),"Priority 1",IF(OR(V2501="Critical",AND(V2501="High",F2501&gt;21)),"Priority 2","Monitor"))</f>
        <v>Priority 2</v>
      </c>
      <c r="Y2501" s="3" t="str">
        <f t="shared" ref="Y2501:Y2564" si="399">IF(COUNTA(A2501:N2501)=14,"OK","CHECK")</f>
        <v>OK</v>
      </c>
    </row>
    <row r="2502" spans="1:25" x14ac:dyDescent="0.25">
      <c r="A2502" s="3" t="str">
        <f>Raw_Data!A2502</f>
        <v>3fede56d-0d7a-4aa2-93b7-acc1341f620b</v>
      </c>
      <c r="B2502" s="3">
        <f>Raw_Data!B2502</f>
        <v>41</v>
      </c>
      <c r="C2502" s="3" t="str">
        <f>Raw_Data!C2502</f>
        <v>Female</v>
      </c>
      <c r="D2502" s="3" t="str">
        <f>Raw_Data!D2502</f>
        <v>Premium</v>
      </c>
      <c r="E2502" s="3">
        <f>Raw_Data!E2502</f>
        <v>0.43</v>
      </c>
      <c r="F2502" s="3">
        <f>Raw_Data!F2502</f>
        <v>60</v>
      </c>
      <c r="G2502" s="3" t="str">
        <f>Raw_Data!G2502</f>
        <v>Europe</v>
      </c>
      <c r="H2502" s="3" t="str">
        <f>Raw_Data!H2502</f>
        <v>Laptop</v>
      </c>
      <c r="I2502" s="3">
        <f>Raw_Data!I2502</f>
        <v>17.989999999999998</v>
      </c>
      <c r="J2502" s="3">
        <f>Raw_Data!J2502</f>
        <v>1</v>
      </c>
      <c r="K2502" s="3" t="str">
        <f>Raw_Data!K2502</f>
        <v>Debit Card</v>
      </c>
      <c r="L2502" s="3">
        <f>Raw_Data!L2502</f>
        <v>3</v>
      </c>
      <c r="M2502" s="3">
        <f>Raw_Data!M2502</f>
        <v>0.01</v>
      </c>
      <c r="N2502" s="3" t="str">
        <f>Raw_Data!N2502</f>
        <v>Action</v>
      </c>
      <c r="O2502" s="3" t="str">
        <f t="shared" si="390"/>
        <v>35-44</v>
      </c>
      <c r="P2502" s="3" t="str">
        <f t="shared" si="391"/>
        <v>&lt;10h</v>
      </c>
      <c r="Q2502" s="3" t="str">
        <f t="shared" si="392"/>
        <v>46-60d</v>
      </c>
      <c r="R2502" s="3" t="str">
        <f t="shared" si="393"/>
        <v>Low</v>
      </c>
      <c r="S2502" s="3" t="str">
        <f t="shared" si="394"/>
        <v>High</v>
      </c>
      <c r="T2502" s="3" t="str">
        <f t="shared" si="395"/>
        <v>Churned</v>
      </c>
      <c r="U2502" s="4">
        <f>1/(1+EXP(-(Predictive_Model!$B$5+((B2502-Predictive_Model!$B$20)/Predictive_Model!$C$20)*Predictive_Model!$D$20+((E2502-Predictive_Model!$B$21)/Predictive_Model!$C$21)*Predictive_Model!$D$21+((F2502-Predictive_Model!$B$22)/Predictive_Model!$C$22)*Predictive_Model!$D$22+((I2502-Predictive_Model!$B$23)/Predictive_Model!$C$23)*Predictive_Model!$D$23+((L2502-Predictive_Model!$B$24)/Predictive_Model!$C$24)*Predictive_Model!$D$24+((M2502-Predictive_Model!$B$25)/Predictive_Model!$C$25)*Predictive_Model!$D$25+IF(C2502="Male",Predictive_Model!$D$31,IF(C2502="Other",Predictive_Model!$D$32,0))+IF(D2502="Premium",Predictive_Model!$D$34,IF(D2502="Standard",Predictive_Model!$D$35,0))+IF(G2502="Asia",Predictive_Model!$D$37,IF(G2502="Europe",Predictive_Model!$D$38,IF(G2502="North America",Predictive_Model!$D$39,IF(G2502="Oceania",Predictive_Model!$D$40,IF(G2502="South America",Predictive_Model!$D$41,0)))))+IF(H2502="Laptop",Predictive_Model!$D$43,IF(H2502="Mobile",Predictive_Model!$D$44,IF(H2502="TV",Predictive_Model!$D$45,IF(H2502="Tablet",Predictive_Model!$D$46,0))))+IF(K2502="Crypto",Predictive_Model!$D$48,IF(K2502="Debit Card",Predictive_Model!$D$49,IF(K2502="Gift Card",Predictive_Model!$D$50,IF(K2502="PayPal",Predictive_Model!$D$51,0))))+IF(N2502="Comedy",Predictive_Model!$D$53,IF(N2502="Documentary",Predictive_Model!$D$54,IF(N2502="Drama",Predictive_Model!$D$55,IF(N2502="Horror",Predictive_Model!$D$56,IF(N2502="Romance",Predictive_Model!$D$57,IF(N2502="Sci-Fi",Predictive_Model!$D$58,0)))))))))</f>
        <v>0.9995586461486885</v>
      </c>
      <c r="V2502" s="3" t="str">
        <f t="shared" si="396"/>
        <v>Critical</v>
      </c>
      <c r="W2502" s="6">
        <f t="shared" si="397"/>
        <v>17.989999999999998</v>
      </c>
      <c r="X2502" s="3" t="str">
        <f t="shared" si="398"/>
        <v>Priority 1</v>
      </c>
      <c r="Y2502" s="3" t="str">
        <f t="shared" si="399"/>
        <v>OK</v>
      </c>
    </row>
    <row r="2503" spans="1:25" x14ac:dyDescent="0.25">
      <c r="A2503" s="3" t="str">
        <f>Raw_Data!A2503</f>
        <v>c55bd57e-3c4f-495c-be97-d55c21b22f6f</v>
      </c>
      <c r="B2503" s="3">
        <f>Raw_Data!B2503</f>
        <v>18</v>
      </c>
      <c r="C2503" s="3" t="str">
        <f>Raw_Data!C2503</f>
        <v>Other</v>
      </c>
      <c r="D2503" s="3" t="str">
        <f>Raw_Data!D2503</f>
        <v>Premium</v>
      </c>
      <c r="E2503" s="3">
        <f>Raw_Data!E2503</f>
        <v>8.3000000000000007</v>
      </c>
      <c r="F2503" s="3">
        <f>Raw_Data!F2503</f>
        <v>41</v>
      </c>
      <c r="G2503" s="3" t="str">
        <f>Raw_Data!G2503</f>
        <v>Oceania</v>
      </c>
      <c r="H2503" s="3" t="str">
        <f>Raw_Data!H2503</f>
        <v>Mobile</v>
      </c>
      <c r="I2503" s="3">
        <f>Raw_Data!I2503</f>
        <v>17.989999999999998</v>
      </c>
      <c r="J2503" s="3">
        <f>Raw_Data!J2503</f>
        <v>1</v>
      </c>
      <c r="K2503" s="3" t="str">
        <f>Raw_Data!K2503</f>
        <v>Crypto</v>
      </c>
      <c r="L2503" s="3">
        <f>Raw_Data!L2503</f>
        <v>5</v>
      </c>
      <c r="M2503" s="3">
        <f>Raw_Data!M2503</f>
        <v>0.2</v>
      </c>
      <c r="N2503" s="3" t="str">
        <f>Raw_Data!N2503</f>
        <v>Romance</v>
      </c>
      <c r="O2503" s="3" t="str">
        <f t="shared" si="390"/>
        <v>18-24</v>
      </c>
      <c r="P2503" s="3" t="str">
        <f t="shared" si="391"/>
        <v>&lt;10h</v>
      </c>
      <c r="Q2503" s="3" t="str">
        <f t="shared" si="392"/>
        <v>22-45d</v>
      </c>
      <c r="R2503" s="3" t="str">
        <f t="shared" si="393"/>
        <v>Medium</v>
      </c>
      <c r="S2503" s="3" t="str">
        <f t="shared" si="394"/>
        <v>High</v>
      </c>
      <c r="T2503" s="3" t="str">
        <f t="shared" si="395"/>
        <v>Churned</v>
      </c>
      <c r="U2503" s="4">
        <f>1/(1+EXP(-(Predictive_Model!$B$5+((B2503-Predictive_Model!$B$20)/Predictive_Model!$C$20)*Predictive_Model!$D$20+((E2503-Predictive_Model!$B$21)/Predictive_Model!$C$21)*Predictive_Model!$D$21+((F2503-Predictive_Model!$B$22)/Predictive_Model!$C$22)*Predictive_Model!$D$22+((I2503-Predictive_Model!$B$23)/Predictive_Model!$C$23)*Predictive_Model!$D$23+((L2503-Predictive_Model!$B$24)/Predictive_Model!$C$24)*Predictive_Model!$D$24+((M2503-Predictive_Model!$B$25)/Predictive_Model!$C$25)*Predictive_Model!$D$25+IF(C2503="Male",Predictive_Model!$D$31,IF(C2503="Other",Predictive_Model!$D$32,0))+IF(D2503="Premium",Predictive_Model!$D$34,IF(D2503="Standard",Predictive_Model!$D$35,0))+IF(G2503="Asia",Predictive_Model!$D$37,IF(G2503="Europe",Predictive_Model!$D$38,IF(G2503="North America",Predictive_Model!$D$39,IF(G2503="Oceania",Predictive_Model!$D$40,IF(G2503="South America",Predictive_Model!$D$41,0)))))+IF(H2503="Laptop",Predictive_Model!$D$43,IF(H2503="Mobile",Predictive_Model!$D$44,IF(H2503="TV",Predictive_Model!$D$45,IF(H2503="Tablet",Predictive_Model!$D$46,0))))+IF(K2503="Crypto",Predictive_Model!$D$48,IF(K2503="Debit Card",Predictive_Model!$D$49,IF(K2503="Gift Card",Predictive_Model!$D$50,IF(K2503="PayPal",Predictive_Model!$D$51,0))))+IF(N2503="Comedy",Predictive_Model!$D$53,IF(N2503="Documentary",Predictive_Model!$D$54,IF(N2503="Drama",Predictive_Model!$D$55,IF(N2503="Horror",Predictive_Model!$D$56,IF(N2503="Romance",Predictive_Model!$D$57,IF(N2503="Sci-Fi",Predictive_Model!$D$58,0)))))))))</f>
        <v>0.93830917217744658</v>
      </c>
      <c r="V2503" s="3" t="str">
        <f t="shared" si="396"/>
        <v>Critical</v>
      </c>
      <c r="W2503" s="6">
        <f t="shared" si="397"/>
        <v>17.989999999999998</v>
      </c>
      <c r="X2503" s="3" t="str">
        <f t="shared" si="398"/>
        <v>Priority 1</v>
      </c>
      <c r="Y2503" s="3" t="str">
        <f t="shared" si="399"/>
        <v>OK</v>
      </c>
    </row>
    <row r="2504" spans="1:25" x14ac:dyDescent="0.25">
      <c r="A2504" s="3" t="str">
        <f>Raw_Data!A2504</f>
        <v>7b4e29be-baa8-42c4-a7e8-3a707d8ef336</v>
      </c>
      <c r="B2504" s="3">
        <f>Raw_Data!B2504</f>
        <v>69</v>
      </c>
      <c r="C2504" s="3" t="str">
        <f>Raw_Data!C2504</f>
        <v>Female</v>
      </c>
      <c r="D2504" s="3" t="str">
        <f>Raw_Data!D2504</f>
        <v>Basic</v>
      </c>
      <c r="E2504" s="3">
        <f>Raw_Data!E2504</f>
        <v>40.159999999999997</v>
      </c>
      <c r="F2504" s="3">
        <f>Raw_Data!F2504</f>
        <v>16</v>
      </c>
      <c r="G2504" s="3" t="str">
        <f>Raw_Data!G2504</f>
        <v>Asia</v>
      </c>
      <c r="H2504" s="3" t="str">
        <f>Raw_Data!H2504</f>
        <v>TV</v>
      </c>
      <c r="I2504" s="3">
        <f>Raw_Data!I2504</f>
        <v>8.99</v>
      </c>
      <c r="J2504" s="3">
        <f>Raw_Data!J2504</f>
        <v>0</v>
      </c>
      <c r="K2504" s="3" t="str">
        <f>Raw_Data!K2504</f>
        <v>Debit Card</v>
      </c>
      <c r="L2504" s="3">
        <f>Raw_Data!L2504</f>
        <v>4</v>
      </c>
      <c r="M2504" s="3">
        <f>Raw_Data!M2504</f>
        <v>2.36</v>
      </c>
      <c r="N2504" s="3" t="str">
        <f>Raw_Data!N2504</f>
        <v>Drama</v>
      </c>
      <c r="O2504" s="3" t="str">
        <f t="shared" si="390"/>
        <v>55-70</v>
      </c>
      <c r="P2504" s="3" t="str">
        <f t="shared" si="391"/>
        <v>25-49h</v>
      </c>
      <c r="Q2504" s="3" t="str">
        <f t="shared" si="392"/>
        <v>8-21d</v>
      </c>
      <c r="R2504" s="3" t="str">
        <f t="shared" si="393"/>
        <v>High</v>
      </c>
      <c r="S2504" s="3" t="str">
        <f t="shared" si="394"/>
        <v>Low</v>
      </c>
      <c r="T2504" s="3" t="str">
        <f t="shared" si="395"/>
        <v>Active</v>
      </c>
      <c r="U2504" s="4">
        <f>1/(1+EXP(-(Predictive_Model!$B$5+((B2504-Predictive_Model!$B$20)/Predictive_Model!$C$20)*Predictive_Model!$D$20+((E2504-Predictive_Model!$B$21)/Predictive_Model!$C$21)*Predictive_Model!$D$21+((F2504-Predictive_Model!$B$22)/Predictive_Model!$C$22)*Predictive_Model!$D$22+((I2504-Predictive_Model!$B$23)/Predictive_Model!$C$23)*Predictive_Model!$D$23+((L2504-Predictive_Model!$B$24)/Predictive_Model!$C$24)*Predictive_Model!$D$24+((M2504-Predictive_Model!$B$25)/Predictive_Model!$C$25)*Predictive_Model!$D$25+IF(C2504="Male",Predictive_Model!$D$31,IF(C2504="Other",Predictive_Model!$D$32,0))+IF(D2504="Premium",Predictive_Model!$D$34,IF(D2504="Standard",Predictive_Model!$D$35,0))+IF(G2504="Asia",Predictive_Model!$D$37,IF(G2504="Europe",Predictive_Model!$D$38,IF(G2504="North America",Predictive_Model!$D$39,IF(G2504="Oceania",Predictive_Model!$D$40,IF(G2504="South America",Predictive_Model!$D$41,0)))))+IF(H2504="Laptop",Predictive_Model!$D$43,IF(H2504="Mobile",Predictive_Model!$D$44,IF(H2504="TV",Predictive_Model!$D$45,IF(H2504="Tablet",Predictive_Model!$D$46,0))))+IF(K2504="Crypto",Predictive_Model!$D$48,IF(K2504="Debit Card",Predictive_Model!$D$49,IF(K2504="Gift Card",Predictive_Model!$D$50,IF(K2504="PayPal",Predictive_Model!$D$51,0))))+IF(N2504="Comedy",Predictive_Model!$D$53,IF(N2504="Documentary",Predictive_Model!$D$54,IF(N2504="Drama",Predictive_Model!$D$55,IF(N2504="Horror",Predictive_Model!$D$56,IF(N2504="Romance",Predictive_Model!$D$57,IF(N2504="Sci-Fi",Predictive_Model!$D$58,0)))))))))</f>
        <v>2.6122381738996985E-6</v>
      </c>
      <c r="V2504" s="3" t="str">
        <f t="shared" si="396"/>
        <v>Low</v>
      </c>
      <c r="W2504" s="6">
        <f t="shared" si="397"/>
        <v>2.3484021183358291E-5</v>
      </c>
      <c r="X2504" s="3" t="str">
        <f t="shared" si="398"/>
        <v>Monitor</v>
      </c>
      <c r="Y2504" s="3" t="str">
        <f t="shared" si="399"/>
        <v>OK</v>
      </c>
    </row>
    <row r="2505" spans="1:25" x14ac:dyDescent="0.25">
      <c r="A2505" s="3" t="str">
        <f>Raw_Data!A2505</f>
        <v>00e9f683-9379-4296-a5a6-76bc2c9dd117</v>
      </c>
      <c r="B2505" s="3">
        <f>Raw_Data!B2505</f>
        <v>58</v>
      </c>
      <c r="C2505" s="3" t="str">
        <f>Raw_Data!C2505</f>
        <v>Female</v>
      </c>
      <c r="D2505" s="3" t="str">
        <f>Raw_Data!D2505</f>
        <v>Premium</v>
      </c>
      <c r="E2505" s="3">
        <f>Raw_Data!E2505</f>
        <v>0.45</v>
      </c>
      <c r="F2505" s="3">
        <f>Raw_Data!F2505</f>
        <v>7</v>
      </c>
      <c r="G2505" s="3" t="str">
        <f>Raw_Data!G2505</f>
        <v>Oceania</v>
      </c>
      <c r="H2505" s="3" t="str">
        <f>Raw_Data!H2505</f>
        <v>TV</v>
      </c>
      <c r="I2505" s="3">
        <f>Raw_Data!I2505</f>
        <v>17.989999999999998</v>
      </c>
      <c r="J2505" s="3">
        <f>Raw_Data!J2505</f>
        <v>1</v>
      </c>
      <c r="K2505" s="3" t="str">
        <f>Raw_Data!K2505</f>
        <v>Crypto</v>
      </c>
      <c r="L2505" s="3">
        <f>Raw_Data!L2505</f>
        <v>1</v>
      </c>
      <c r="M2505" s="3">
        <f>Raw_Data!M2505</f>
        <v>0.06</v>
      </c>
      <c r="N2505" s="3" t="str">
        <f>Raw_Data!N2505</f>
        <v>Sci-Fi</v>
      </c>
      <c r="O2505" s="3" t="str">
        <f t="shared" si="390"/>
        <v>55-70</v>
      </c>
      <c r="P2505" s="3" t="str">
        <f t="shared" si="391"/>
        <v>&lt;10h</v>
      </c>
      <c r="Q2505" s="3" t="str">
        <f t="shared" si="392"/>
        <v>0-7d</v>
      </c>
      <c r="R2505" s="3" t="str">
        <f t="shared" si="393"/>
        <v>Medium</v>
      </c>
      <c r="S2505" s="3" t="str">
        <f t="shared" si="394"/>
        <v>High</v>
      </c>
      <c r="T2505" s="3" t="str">
        <f t="shared" si="395"/>
        <v>Churned</v>
      </c>
      <c r="U2505" s="4">
        <f>1/(1+EXP(-(Predictive_Model!$B$5+((B2505-Predictive_Model!$B$20)/Predictive_Model!$C$20)*Predictive_Model!$D$20+((E2505-Predictive_Model!$B$21)/Predictive_Model!$C$21)*Predictive_Model!$D$21+((F2505-Predictive_Model!$B$22)/Predictive_Model!$C$22)*Predictive_Model!$D$22+((I2505-Predictive_Model!$B$23)/Predictive_Model!$C$23)*Predictive_Model!$D$23+((L2505-Predictive_Model!$B$24)/Predictive_Model!$C$24)*Predictive_Model!$D$24+((M2505-Predictive_Model!$B$25)/Predictive_Model!$C$25)*Predictive_Model!$D$25+IF(C2505="Male",Predictive_Model!$D$31,IF(C2505="Other",Predictive_Model!$D$32,0))+IF(D2505="Premium",Predictive_Model!$D$34,IF(D2505="Standard",Predictive_Model!$D$35,0))+IF(G2505="Asia",Predictive_Model!$D$37,IF(G2505="Europe",Predictive_Model!$D$38,IF(G2505="North America",Predictive_Model!$D$39,IF(G2505="Oceania",Predictive_Model!$D$40,IF(G2505="South America",Predictive_Model!$D$41,0)))))+IF(H2505="Laptop",Predictive_Model!$D$43,IF(H2505="Mobile",Predictive_Model!$D$44,IF(H2505="TV",Predictive_Model!$D$45,IF(H2505="Tablet",Predictive_Model!$D$46,0))))+IF(K2505="Crypto",Predictive_Model!$D$48,IF(K2505="Debit Card",Predictive_Model!$D$49,IF(K2505="Gift Card",Predictive_Model!$D$50,IF(K2505="PayPal",Predictive_Model!$D$51,0))))+IF(N2505="Comedy",Predictive_Model!$D$53,IF(N2505="Documentary",Predictive_Model!$D$54,IF(N2505="Drama",Predictive_Model!$D$55,IF(N2505="Horror",Predictive_Model!$D$56,IF(N2505="Romance",Predictive_Model!$D$57,IF(N2505="Sci-Fi",Predictive_Model!$D$58,0)))))))))</f>
        <v>0.90897233119700938</v>
      </c>
      <c r="V2505" s="3" t="str">
        <f t="shared" si="396"/>
        <v>Critical</v>
      </c>
      <c r="W2505" s="6">
        <f t="shared" si="397"/>
        <v>17.989999999999998</v>
      </c>
      <c r="X2505" s="3" t="str">
        <f t="shared" si="398"/>
        <v>Priority 1</v>
      </c>
      <c r="Y2505" s="3" t="str">
        <f t="shared" si="399"/>
        <v>OK</v>
      </c>
    </row>
    <row r="2506" spans="1:25" x14ac:dyDescent="0.25">
      <c r="A2506" s="3" t="str">
        <f>Raw_Data!A2506</f>
        <v>3c9f262f-a793-4935-8967-c74dbadf9938</v>
      </c>
      <c r="B2506" s="3">
        <f>Raw_Data!B2506</f>
        <v>65</v>
      </c>
      <c r="C2506" s="3" t="str">
        <f>Raw_Data!C2506</f>
        <v>Female</v>
      </c>
      <c r="D2506" s="3" t="str">
        <f>Raw_Data!D2506</f>
        <v>Standard</v>
      </c>
      <c r="E2506" s="3">
        <f>Raw_Data!E2506</f>
        <v>45.1</v>
      </c>
      <c r="F2506" s="3">
        <f>Raw_Data!F2506</f>
        <v>58</v>
      </c>
      <c r="G2506" s="3" t="str">
        <f>Raw_Data!G2506</f>
        <v>Africa</v>
      </c>
      <c r="H2506" s="3" t="str">
        <f>Raw_Data!H2506</f>
        <v>Tablet</v>
      </c>
      <c r="I2506" s="3">
        <f>Raw_Data!I2506</f>
        <v>13.99</v>
      </c>
      <c r="J2506" s="3">
        <f>Raw_Data!J2506</f>
        <v>0</v>
      </c>
      <c r="K2506" s="3" t="str">
        <f>Raw_Data!K2506</f>
        <v>Credit Card</v>
      </c>
      <c r="L2506" s="3">
        <f>Raw_Data!L2506</f>
        <v>3</v>
      </c>
      <c r="M2506" s="3">
        <f>Raw_Data!M2506</f>
        <v>0.76</v>
      </c>
      <c r="N2506" s="3" t="str">
        <f>Raw_Data!N2506</f>
        <v>Romance</v>
      </c>
      <c r="O2506" s="3" t="str">
        <f t="shared" si="390"/>
        <v>55-70</v>
      </c>
      <c r="P2506" s="3" t="str">
        <f t="shared" si="391"/>
        <v>25-49h</v>
      </c>
      <c r="Q2506" s="3" t="str">
        <f t="shared" si="392"/>
        <v>46-60d</v>
      </c>
      <c r="R2506" s="3" t="str">
        <f t="shared" si="393"/>
        <v>Medium</v>
      </c>
      <c r="S2506" s="3" t="str">
        <f t="shared" si="394"/>
        <v>Mid</v>
      </c>
      <c r="T2506" s="3" t="str">
        <f t="shared" si="395"/>
        <v>Active</v>
      </c>
      <c r="U2506" s="4">
        <f>1/(1+EXP(-(Predictive_Model!$B$5+((B2506-Predictive_Model!$B$20)/Predictive_Model!$C$20)*Predictive_Model!$D$20+((E2506-Predictive_Model!$B$21)/Predictive_Model!$C$21)*Predictive_Model!$D$21+((F2506-Predictive_Model!$B$22)/Predictive_Model!$C$22)*Predictive_Model!$D$22+((I2506-Predictive_Model!$B$23)/Predictive_Model!$C$23)*Predictive_Model!$D$23+((L2506-Predictive_Model!$B$24)/Predictive_Model!$C$24)*Predictive_Model!$D$24+((M2506-Predictive_Model!$B$25)/Predictive_Model!$C$25)*Predictive_Model!$D$25+IF(C2506="Male",Predictive_Model!$D$31,IF(C2506="Other",Predictive_Model!$D$32,0))+IF(D2506="Premium",Predictive_Model!$D$34,IF(D2506="Standard",Predictive_Model!$D$35,0))+IF(G2506="Asia",Predictive_Model!$D$37,IF(G2506="Europe",Predictive_Model!$D$38,IF(G2506="North America",Predictive_Model!$D$39,IF(G2506="Oceania",Predictive_Model!$D$40,IF(G2506="South America",Predictive_Model!$D$41,0)))))+IF(H2506="Laptop",Predictive_Model!$D$43,IF(H2506="Mobile",Predictive_Model!$D$44,IF(H2506="TV",Predictive_Model!$D$45,IF(H2506="Tablet",Predictive_Model!$D$46,0))))+IF(K2506="Crypto",Predictive_Model!$D$48,IF(K2506="Debit Card",Predictive_Model!$D$49,IF(K2506="Gift Card",Predictive_Model!$D$50,IF(K2506="PayPal",Predictive_Model!$D$51,0))))+IF(N2506="Comedy",Predictive_Model!$D$53,IF(N2506="Documentary",Predictive_Model!$D$54,IF(N2506="Drama",Predictive_Model!$D$55,IF(N2506="Horror",Predictive_Model!$D$56,IF(N2506="Romance",Predictive_Model!$D$57,IF(N2506="Sci-Fi",Predictive_Model!$D$58,0)))))))))</f>
        <v>1.1691407538477628E-2</v>
      </c>
      <c r="V2506" s="3" t="str">
        <f t="shared" si="396"/>
        <v>Low</v>
      </c>
      <c r="W2506" s="6">
        <f t="shared" si="397"/>
        <v>0.16356279146330202</v>
      </c>
      <c r="X2506" s="3" t="str">
        <f t="shared" si="398"/>
        <v>Monitor</v>
      </c>
      <c r="Y2506" s="3" t="str">
        <f t="shared" si="399"/>
        <v>OK</v>
      </c>
    </row>
    <row r="2507" spans="1:25" x14ac:dyDescent="0.25">
      <c r="A2507" s="3" t="str">
        <f>Raw_Data!A2507</f>
        <v>a70e3fc7-66f5-4ab7-ac53-4875558a9a48</v>
      </c>
      <c r="B2507" s="3">
        <f>Raw_Data!B2507</f>
        <v>24</v>
      </c>
      <c r="C2507" s="3" t="str">
        <f>Raw_Data!C2507</f>
        <v>Other</v>
      </c>
      <c r="D2507" s="3" t="str">
        <f>Raw_Data!D2507</f>
        <v>Premium</v>
      </c>
      <c r="E2507" s="3">
        <f>Raw_Data!E2507</f>
        <v>15.55</v>
      </c>
      <c r="F2507" s="3">
        <f>Raw_Data!F2507</f>
        <v>30</v>
      </c>
      <c r="G2507" s="3" t="str">
        <f>Raw_Data!G2507</f>
        <v>Africa</v>
      </c>
      <c r="H2507" s="3" t="str">
        <f>Raw_Data!H2507</f>
        <v>Tablet</v>
      </c>
      <c r="I2507" s="3">
        <f>Raw_Data!I2507</f>
        <v>17.989999999999998</v>
      </c>
      <c r="J2507" s="3">
        <f>Raw_Data!J2507</f>
        <v>0</v>
      </c>
      <c r="K2507" s="3" t="str">
        <f>Raw_Data!K2507</f>
        <v>Gift Card</v>
      </c>
      <c r="L2507" s="3">
        <f>Raw_Data!L2507</f>
        <v>1</v>
      </c>
      <c r="M2507" s="3">
        <f>Raw_Data!M2507</f>
        <v>0.5</v>
      </c>
      <c r="N2507" s="3" t="str">
        <f>Raw_Data!N2507</f>
        <v>Horror</v>
      </c>
      <c r="O2507" s="3" t="str">
        <f t="shared" si="390"/>
        <v>18-24</v>
      </c>
      <c r="P2507" s="3" t="str">
        <f t="shared" si="391"/>
        <v>10-24h</v>
      </c>
      <c r="Q2507" s="3" t="str">
        <f t="shared" si="392"/>
        <v>22-45d</v>
      </c>
      <c r="R2507" s="3" t="str">
        <f t="shared" si="393"/>
        <v>Medium</v>
      </c>
      <c r="S2507" s="3" t="str">
        <f t="shared" si="394"/>
        <v>High</v>
      </c>
      <c r="T2507" s="3" t="str">
        <f t="shared" si="395"/>
        <v>Active</v>
      </c>
      <c r="U2507" s="4">
        <f>1/(1+EXP(-(Predictive_Model!$B$5+((B2507-Predictive_Model!$B$20)/Predictive_Model!$C$20)*Predictive_Model!$D$20+((E2507-Predictive_Model!$B$21)/Predictive_Model!$C$21)*Predictive_Model!$D$21+((F2507-Predictive_Model!$B$22)/Predictive_Model!$C$22)*Predictive_Model!$D$22+((I2507-Predictive_Model!$B$23)/Predictive_Model!$C$23)*Predictive_Model!$D$23+((L2507-Predictive_Model!$B$24)/Predictive_Model!$C$24)*Predictive_Model!$D$24+((M2507-Predictive_Model!$B$25)/Predictive_Model!$C$25)*Predictive_Model!$D$25+IF(C2507="Male",Predictive_Model!$D$31,IF(C2507="Other",Predictive_Model!$D$32,0))+IF(D2507="Premium",Predictive_Model!$D$34,IF(D2507="Standard",Predictive_Model!$D$35,0))+IF(G2507="Asia",Predictive_Model!$D$37,IF(G2507="Europe",Predictive_Model!$D$38,IF(G2507="North America",Predictive_Model!$D$39,IF(G2507="Oceania",Predictive_Model!$D$40,IF(G2507="South America",Predictive_Model!$D$41,0)))))+IF(H2507="Laptop",Predictive_Model!$D$43,IF(H2507="Mobile",Predictive_Model!$D$44,IF(H2507="TV",Predictive_Model!$D$45,IF(H2507="Tablet",Predictive_Model!$D$46,0))))+IF(K2507="Crypto",Predictive_Model!$D$48,IF(K2507="Debit Card",Predictive_Model!$D$49,IF(K2507="Gift Card",Predictive_Model!$D$50,IF(K2507="PayPal",Predictive_Model!$D$51,0))))+IF(N2507="Comedy",Predictive_Model!$D$53,IF(N2507="Documentary",Predictive_Model!$D$54,IF(N2507="Drama",Predictive_Model!$D$55,IF(N2507="Horror",Predictive_Model!$D$56,IF(N2507="Romance",Predictive_Model!$D$57,IF(N2507="Sci-Fi",Predictive_Model!$D$58,0)))))))))</f>
        <v>0.83348154429539523</v>
      </c>
      <c r="V2507" s="3" t="str">
        <f t="shared" si="396"/>
        <v>Critical</v>
      </c>
      <c r="W2507" s="6">
        <f t="shared" si="397"/>
        <v>14.994332981874159</v>
      </c>
      <c r="X2507" s="3" t="str">
        <f t="shared" si="398"/>
        <v>Priority 1</v>
      </c>
      <c r="Y2507" s="3" t="str">
        <f t="shared" si="399"/>
        <v>OK</v>
      </c>
    </row>
    <row r="2508" spans="1:25" x14ac:dyDescent="0.25">
      <c r="A2508" s="3" t="str">
        <f>Raw_Data!A2508</f>
        <v>fb35081c-372b-46f2-afb1-a239c1ca535b</v>
      </c>
      <c r="B2508" s="3">
        <f>Raw_Data!B2508</f>
        <v>65</v>
      </c>
      <c r="C2508" s="3" t="str">
        <f>Raw_Data!C2508</f>
        <v>Other</v>
      </c>
      <c r="D2508" s="3" t="str">
        <f>Raw_Data!D2508</f>
        <v>Standard</v>
      </c>
      <c r="E2508" s="3">
        <f>Raw_Data!E2508</f>
        <v>1.64</v>
      </c>
      <c r="F2508" s="3">
        <f>Raw_Data!F2508</f>
        <v>15</v>
      </c>
      <c r="G2508" s="3" t="str">
        <f>Raw_Data!G2508</f>
        <v>South America</v>
      </c>
      <c r="H2508" s="3" t="str">
        <f>Raw_Data!H2508</f>
        <v>Tablet</v>
      </c>
      <c r="I2508" s="3">
        <f>Raw_Data!I2508</f>
        <v>13.99</v>
      </c>
      <c r="J2508" s="3">
        <f>Raw_Data!J2508</f>
        <v>1</v>
      </c>
      <c r="K2508" s="3" t="str">
        <f>Raw_Data!K2508</f>
        <v>Crypto</v>
      </c>
      <c r="L2508" s="3">
        <f>Raw_Data!L2508</f>
        <v>2</v>
      </c>
      <c r="M2508" s="3">
        <f>Raw_Data!M2508</f>
        <v>0.1</v>
      </c>
      <c r="N2508" s="3" t="str">
        <f>Raw_Data!N2508</f>
        <v>Horror</v>
      </c>
      <c r="O2508" s="3" t="str">
        <f t="shared" si="390"/>
        <v>55-70</v>
      </c>
      <c r="P2508" s="3" t="str">
        <f t="shared" si="391"/>
        <v>&lt;10h</v>
      </c>
      <c r="Q2508" s="3" t="str">
        <f t="shared" si="392"/>
        <v>8-21d</v>
      </c>
      <c r="R2508" s="3" t="str">
        <f t="shared" si="393"/>
        <v>Medium</v>
      </c>
      <c r="S2508" s="3" t="str">
        <f t="shared" si="394"/>
        <v>Mid</v>
      </c>
      <c r="T2508" s="3" t="str">
        <f t="shared" si="395"/>
        <v>Churned</v>
      </c>
      <c r="U2508" s="4">
        <f>1/(1+EXP(-(Predictive_Model!$B$5+((B2508-Predictive_Model!$B$20)/Predictive_Model!$C$20)*Predictive_Model!$D$20+((E2508-Predictive_Model!$B$21)/Predictive_Model!$C$21)*Predictive_Model!$D$21+((F2508-Predictive_Model!$B$22)/Predictive_Model!$C$22)*Predictive_Model!$D$22+((I2508-Predictive_Model!$B$23)/Predictive_Model!$C$23)*Predictive_Model!$D$23+((L2508-Predictive_Model!$B$24)/Predictive_Model!$C$24)*Predictive_Model!$D$24+((M2508-Predictive_Model!$B$25)/Predictive_Model!$C$25)*Predictive_Model!$D$25+IF(C2508="Male",Predictive_Model!$D$31,IF(C2508="Other",Predictive_Model!$D$32,0))+IF(D2508="Premium",Predictive_Model!$D$34,IF(D2508="Standard",Predictive_Model!$D$35,0))+IF(G2508="Asia",Predictive_Model!$D$37,IF(G2508="Europe",Predictive_Model!$D$38,IF(G2508="North America",Predictive_Model!$D$39,IF(G2508="Oceania",Predictive_Model!$D$40,IF(G2508="South America",Predictive_Model!$D$41,0)))))+IF(H2508="Laptop",Predictive_Model!$D$43,IF(H2508="Mobile",Predictive_Model!$D$44,IF(H2508="TV",Predictive_Model!$D$45,IF(H2508="Tablet",Predictive_Model!$D$46,0))))+IF(K2508="Crypto",Predictive_Model!$D$48,IF(K2508="Debit Card",Predictive_Model!$D$49,IF(K2508="Gift Card",Predictive_Model!$D$50,IF(K2508="PayPal",Predictive_Model!$D$51,0))))+IF(N2508="Comedy",Predictive_Model!$D$53,IF(N2508="Documentary",Predictive_Model!$D$54,IF(N2508="Drama",Predictive_Model!$D$55,IF(N2508="Horror",Predictive_Model!$D$56,IF(N2508="Romance",Predictive_Model!$D$57,IF(N2508="Sci-Fi",Predictive_Model!$D$58,0)))))))))</f>
        <v>0.99556968128854662</v>
      </c>
      <c r="V2508" s="3" t="str">
        <f t="shared" si="396"/>
        <v>Critical</v>
      </c>
      <c r="W2508" s="6">
        <f t="shared" si="397"/>
        <v>13.99</v>
      </c>
      <c r="X2508" s="3" t="str">
        <f t="shared" si="398"/>
        <v>Priority 2</v>
      </c>
      <c r="Y2508" s="3" t="str">
        <f t="shared" si="399"/>
        <v>OK</v>
      </c>
    </row>
    <row r="2509" spans="1:25" x14ac:dyDescent="0.25">
      <c r="A2509" s="3" t="str">
        <f>Raw_Data!A2509</f>
        <v>c214a79d-72d0-4384-8a5a-619721b76c8e</v>
      </c>
      <c r="B2509" s="3">
        <f>Raw_Data!B2509</f>
        <v>27</v>
      </c>
      <c r="C2509" s="3" t="str">
        <f>Raw_Data!C2509</f>
        <v>Other</v>
      </c>
      <c r="D2509" s="3" t="str">
        <f>Raw_Data!D2509</f>
        <v>Premium</v>
      </c>
      <c r="E2509" s="3">
        <f>Raw_Data!E2509</f>
        <v>2.2999999999999998</v>
      </c>
      <c r="F2509" s="3">
        <f>Raw_Data!F2509</f>
        <v>1</v>
      </c>
      <c r="G2509" s="3" t="str">
        <f>Raw_Data!G2509</f>
        <v>Europe</v>
      </c>
      <c r="H2509" s="3" t="str">
        <f>Raw_Data!H2509</f>
        <v>Mobile</v>
      </c>
      <c r="I2509" s="3">
        <f>Raw_Data!I2509</f>
        <v>17.989999999999998</v>
      </c>
      <c r="J2509" s="3">
        <f>Raw_Data!J2509</f>
        <v>0</v>
      </c>
      <c r="K2509" s="3" t="str">
        <f>Raw_Data!K2509</f>
        <v>Credit Card</v>
      </c>
      <c r="L2509" s="3">
        <f>Raw_Data!L2509</f>
        <v>5</v>
      </c>
      <c r="M2509" s="3">
        <f>Raw_Data!M2509</f>
        <v>1.1499999999999999</v>
      </c>
      <c r="N2509" s="3" t="str">
        <f>Raw_Data!N2509</f>
        <v>Romance</v>
      </c>
      <c r="O2509" s="3" t="str">
        <f t="shared" si="390"/>
        <v>25-34</v>
      </c>
      <c r="P2509" s="3" t="str">
        <f t="shared" si="391"/>
        <v>&lt;10h</v>
      </c>
      <c r="Q2509" s="3" t="str">
        <f t="shared" si="392"/>
        <v>0-7d</v>
      </c>
      <c r="R2509" s="3" t="str">
        <f t="shared" si="393"/>
        <v>Medium</v>
      </c>
      <c r="S2509" s="3" t="str">
        <f t="shared" si="394"/>
        <v>High</v>
      </c>
      <c r="T2509" s="3" t="str">
        <f t="shared" si="395"/>
        <v>Active</v>
      </c>
      <c r="U2509" s="4">
        <f>1/(1+EXP(-(Predictive_Model!$B$5+((B2509-Predictive_Model!$B$20)/Predictive_Model!$C$20)*Predictive_Model!$D$20+((E2509-Predictive_Model!$B$21)/Predictive_Model!$C$21)*Predictive_Model!$D$21+((F2509-Predictive_Model!$B$22)/Predictive_Model!$C$22)*Predictive_Model!$D$22+((I2509-Predictive_Model!$B$23)/Predictive_Model!$C$23)*Predictive_Model!$D$23+((L2509-Predictive_Model!$B$24)/Predictive_Model!$C$24)*Predictive_Model!$D$24+((M2509-Predictive_Model!$B$25)/Predictive_Model!$C$25)*Predictive_Model!$D$25+IF(C2509="Male",Predictive_Model!$D$31,IF(C2509="Other",Predictive_Model!$D$32,0))+IF(D2509="Premium",Predictive_Model!$D$34,IF(D2509="Standard",Predictive_Model!$D$35,0))+IF(G2509="Asia",Predictive_Model!$D$37,IF(G2509="Europe",Predictive_Model!$D$38,IF(G2509="North America",Predictive_Model!$D$39,IF(G2509="Oceania",Predictive_Model!$D$40,IF(G2509="South America",Predictive_Model!$D$41,0)))))+IF(H2509="Laptop",Predictive_Model!$D$43,IF(H2509="Mobile",Predictive_Model!$D$44,IF(H2509="TV",Predictive_Model!$D$45,IF(H2509="Tablet",Predictive_Model!$D$46,0))))+IF(K2509="Crypto",Predictive_Model!$D$48,IF(K2509="Debit Card",Predictive_Model!$D$49,IF(K2509="Gift Card",Predictive_Model!$D$50,IF(K2509="PayPal",Predictive_Model!$D$51,0))))+IF(N2509="Comedy",Predictive_Model!$D$53,IF(N2509="Documentary",Predictive_Model!$D$54,IF(N2509="Drama",Predictive_Model!$D$55,IF(N2509="Horror",Predictive_Model!$D$56,IF(N2509="Romance",Predictive_Model!$D$57,IF(N2509="Sci-Fi",Predictive_Model!$D$58,0)))))))))</f>
        <v>7.9178560082143676E-2</v>
      </c>
      <c r="V2509" s="3" t="str">
        <f t="shared" si="396"/>
        <v>Low</v>
      </c>
      <c r="W2509" s="6">
        <f t="shared" si="397"/>
        <v>1.4244222958777646</v>
      </c>
      <c r="X2509" s="3" t="str">
        <f t="shared" si="398"/>
        <v>Monitor</v>
      </c>
      <c r="Y2509" s="3" t="str">
        <f t="shared" si="399"/>
        <v>OK</v>
      </c>
    </row>
    <row r="2510" spans="1:25" x14ac:dyDescent="0.25">
      <c r="A2510" s="3" t="str">
        <f>Raw_Data!A2510</f>
        <v>0090f79e-a776-489a-9112-5f71e7870f94</v>
      </c>
      <c r="B2510" s="3">
        <f>Raw_Data!B2510</f>
        <v>53</v>
      </c>
      <c r="C2510" s="3" t="str">
        <f>Raw_Data!C2510</f>
        <v>Female</v>
      </c>
      <c r="D2510" s="3" t="str">
        <f>Raw_Data!D2510</f>
        <v>Standard</v>
      </c>
      <c r="E2510" s="3">
        <f>Raw_Data!E2510</f>
        <v>0.89</v>
      </c>
      <c r="F2510" s="3">
        <f>Raw_Data!F2510</f>
        <v>42</v>
      </c>
      <c r="G2510" s="3" t="str">
        <f>Raw_Data!G2510</f>
        <v>Europe</v>
      </c>
      <c r="H2510" s="3" t="str">
        <f>Raw_Data!H2510</f>
        <v>TV</v>
      </c>
      <c r="I2510" s="3">
        <f>Raw_Data!I2510</f>
        <v>13.99</v>
      </c>
      <c r="J2510" s="3">
        <f>Raw_Data!J2510</f>
        <v>1</v>
      </c>
      <c r="K2510" s="3" t="str">
        <f>Raw_Data!K2510</f>
        <v>Credit Card</v>
      </c>
      <c r="L2510" s="3">
        <f>Raw_Data!L2510</f>
        <v>3</v>
      </c>
      <c r="M2510" s="3">
        <f>Raw_Data!M2510</f>
        <v>0.02</v>
      </c>
      <c r="N2510" s="3" t="str">
        <f>Raw_Data!N2510</f>
        <v>Romance</v>
      </c>
      <c r="O2510" s="3" t="str">
        <f t="shared" si="390"/>
        <v>45-54</v>
      </c>
      <c r="P2510" s="3" t="str">
        <f t="shared" si="391"/>
        <v>&lt;10h</v>
      </c>
      <c r="Q2510" s="3" t="str">
        <f t="shared" si="392"/>
        <v>22-45d</v>
      </c>
      <c r="R2510" s="3" t="str">
        <f t="shared" si="393"/>
        <v>Medium</v>
      </c>
      <c r="S2510" s="3" t="str">
        <f t="shared" si="394"/>
        <v>Mid</v>
      </c>
      <c r="T2510" s="3" t="str">
        <f t="shared" si="395"/>
        <v>Churned</v>
      </c>
      <c r="U2510" s="4">
        <f>1/(1+EXP(-(Predictive_Model!$B$5+((B2510-Predictive_Model!$B$20)/Predictive_Model!$C$20)*Predictive_Model!$D$20+((E2510-Predictive_Model!$B$21)/Predictive_Model!$C$21)*Predictive_Model!$D$21+((F2510-Predictive_Model!$B$22)/Predictive_Model!$C$22)*Predictive_Model!$D$22+((I2510-Predictive_Model!$B$23)/Predictive_Model!$C$23)*Predictive_Model!$D$23+((L2510-Predictive_Model!$B$24)/Predictive_Model!$C$24)*Predictive_Model!$D$24+((M2510-Predictive_Model!$B$25)/Predictive_Model!$C$25)*Predictive_Model!$D$25+IF(C2510="Male",Predictive_Model!$D$31,IF(C2510="Other",Predictive_Model!$D$32,0))+IF(D2510="Premium",Predictive_Model!$D$34,IF(D2510="Standard",Predictive_Model!$D$35,0))+IF(G2510="Asia",Predictive_Model!$D$37,IF(G2510="Europe",Predictive_Model!$D$38,IF(G2510="North America",Predictive_Model!$D$39,IF(G2510="Oceania",Predictive_Model!$D$40,IF(G2510="South America",Predictive_Model!$D$41,0)))))+IF(H2510="Laptop",Predictive_Model!$D$43,IF(H2510="Mobile",Predictive_Model!$D$44,IF(H2510="TV",Predictive_Model!$D$45,IF(H2510="Tablet",Predictive_Model!$D$46,0))))+IF(K2510="Crypto",Predictive_Model!$D$48,IF(K2510="Debit Card",Predictive_Model!$D$49,IF(K2510="Gift Card",Predictive_Model!$D$50,IF(K2510="PayPal",Predictive_Model!$D$51,0))))+IF(N2510="Comedy",Predictive_Model!$D$53,IF(N2510="Documentary",Predictive_Model!$D$54,IF(N2510="Drama",Predictive_Model!$D$55,IF(N2510="Horror",Predictive_Model!$D$56,IF(N2510="Romance",Predictive_Model!$D$57,IF(N2510="Sci-Fi",Predictive_Model!$D$58,0)))))))))</f>
        <v>0.99906611266940193</v>
      </c>
      <c r="V2510" s="3" t="str">
        <f t="shared" si="396"/>
        <v>Critical</v>
      </c>
      <c r="W2510" s="6">
        <f t="shared" si="397"/>
        <v>13.99</v>
      </c>
      <c r="X2510" s="3" t="str">
        <f t="shared" si="398"/>
        <v>Priority 2</v>
      </c>
      <c r="Y2510" s="3" t="str">
        <f t="shared" si="399"/>
        <v>OK</v>
      </c>
    </row>
    <row r="2511" spans="1:25" x14ac:dyDescent="0.25">
      <c r="A2511" s="3" t="str">
        <f>Raw_Data!A2511</f>
        <v>df3978cc-64e6-4e40-9cd3-10a6a5dda843</v>
      </c>
      <c r="B2511" s="3">
        <f>Raw_Data!B2511</f>
        <v>22</v>
      </c>
      <c r="C2511" s="3" t="str">
        <f>Raw_Data!C2511</f>
        <v>Female</v>
      </c>
      <c r="D2511" s="3" t="str">
        <f>Raw_Data!D2511</f>
        <v>Premium</v>
      </c>
      <c r="E2511" s="3">
        <f>Raw_Data!E2511</f>
        <v>26.78</v>
      </c>
      <c r="F2511" s="3">
        <f>Raw_Data!F2511</f>
        <v>38</v>
      </c>
      <c r="G2511" s="3" t="str">
        <f>Raw_Data!G2511</f>
        <v>Europe</v>
      </c>
      <c r="H2511" s="3" t="str">
        <f>Raw_Data!H2511</f>
        <v>Desktop</v>
      </c>
      <c r="I2511" s="3">
        <f>Raw_Data!I2511</f>
        <v>17.989999999999998</v>
      </c>
      <c r="J2511" s="3">
        <f>Raw_Data!J2511</f>
        <v>0</v>
      </c>
      <c r="K2511" s="3" t="str">
        <f>Raw_Data!K2511</f>
        <v>PayPal</v>
      </c>
      <c r="L2511" s="3">
        <f>Raw_Data!L2511</f>
        <v>4</v>
      </c>
      <c r="M2511" s="3">
        <f>Raw_Data!M2511</f>
        <v>0.69</v>
      </c>
      <c r="N2511" s="3" t="str">
        <f>Raw_Data!N2511</f>
        <v>Comedy</v>
      </c>
      <c r="O2511" s="3" t="str">
        <f t="shared" si="390"/>
        <v>18-24</v>
      </c>
      <c r="P2511" s="3" t="str">
        <f t="shared" si="391"/>
        <v>25-49h</v>
      </c>
      <c r="Q2511" s="3" t="str">
        <f t="shared" si="392"/>
        <v>22-45d</v>
      </c>
      <c r="R2511" s="3" t="str">
        <f t="shared" si="393"/>
        <v>Medium</v>
      </c>
      <c r="S2511" s="3" t="str">
        <f t="shared" si="394"/>
        <v>High</v>
      </c>
      <c r="T2511" s="3" t="str">
        <f t="shared" si="395"/>
        <v>Active</v>
      </c>
      <c r="U2511" s="4">
        <f>1/(1+EXP(-(Predictive_Model!$B$5+((B2511-Predictive_Model!$B$20)/Predictive_Model!$C$20)*Predictive_Model!$D$20+((E2511-Predictive_Model!$B$21)/Predictive_Model!$C$21)*Predictive_Model!$D$21+((F2511-Predictive_Model!$B$22)/Predictive_Model!$C$22)*Predictive_Model!$D$22+((I2511-Predictive_Model!$B$23)/Predictive_Model!$C$23)*Predictive_Model!$D$23+((L2511-Predictive_Model!$B$24)/Predictive_Model!$C$24)*Predictive_Model!$D$24+((M2511-Predictive_Model!$B$25)/Predictive_Model!$C$25)*Predictive_Model!$D$25+IF(C2511="Male",Predictive_Model!$D$31,IF(C2511="Other",Predictive_Model!$D$32,0))+IF(D2511="Premium",Predictive_Model!$D$34,IF(D2511="Standard",Predictive_Model!$D$35,0))+IF(G2511="Asia",Predictive_Model!$D$37,IF(G2511="Europe",Predictive_Model!$D$38,IF(G2511="North America",Predictive_Model!$D$39,IF(G2511="Oceania",Predictive_Model!$D$40,IF(G2511="South America",Predictive_Model!$D$41,0)))))+IF(H2511="Laptop",Predictive_Model!$D$43,IF(H2511="Mobile",Predictive_Model!$D$44,IF(H2511="TV",Predictive_Model!$D$45,IF(H2511="Tablet",Predictive_Model!$D$46,0))))+IF(K2511="Crypto",Predictive_Model!$D$48,IF(K2511="Debit Card",Predictive_Model!$D$49,IF(K2511="Gift Card",Predictive_Model!$D$50,IF(K2511="PayPal",Predictive_Model!$D$51,0))))+IF(N2511="Comedy",Predictive_Model!$D$53,IF(N2511="Documentary",Predictive_Model!$D$54,IF(N2511="Drama",Predictive_Model!$D$55,IF(N2511="Horror",Predictive_Model!$D$56,IF(N2511="Romance",Predictive_Model!$D$57,IF(N2511="Sci-Fi",Predictive_Model!$D$58,0)))))))))</f>
        <v>4.6202434831565308E-3</v>
      </c>
      <c r="V2511" s="3" t="str">
        <f t="shared" si="396"/>
        <v>Low</v>
      </c>
      <c r="W2511" s="6">
        <f t="shared" si="397"/>
        <v>8.3118180261985988E-2</v>
      </c>
      <c r="X2511" s="3" t="str">
        <f t="shared" si="398"/>
        <v>Monitor</v>
      </c>
      <c r="Y2511" s="3" t="str">
        <f t="shared" si="399"/>
        <v>OK</v>
      </c>
    </row>
    <row r="2512" spans="1:25" x14ac:dyDescent="0.25">
      <c r="A2512" s="3" t="str">
        <f>Raw_Data!A2512</f>
        <v>174b96de-7b2d-4934-a5a0-35ba2d435c5a</v>
      </c>
      <c r="B2512" s="3">
        <f>Raw_Data!B2512</f>
        <v>63</v>
      </c>
      <c r="C2512" s="3" t="str">
        <f>Raw_Data!C2512</f>
        <v>Female</v>
      </c>
      <c r="D2512" s="3" t="str">
        <f>Raw_Data!D2512</f>
        <v>Premium</v>
      </c>
      <c r="E2512" s="3">
        <f>Raw_Data!E2512</f>
        <v>2.81</v>
      </c>
      <c r="F2512" s="3">
        <f>Raw_Data!F2512</f>
        <v>0</v>
      </c>
      <c r="G2512" s="3" t="str">
        <f>Raw_Data!G2512</f>
        <v>South America</v>
      </c>
      <c r="H2512" s="3" t="str">
        <f>Raw_Data!H2512</f>
        <v>Tablet</v>
      </c>
      <c r="I2512" s="3">
        <f>Raw_Data!I2512</f>
        <v>17.989999999999998</v>
      </c>
      <c r="J2512" s="3">
        <f>Raw_Data!J2512</f>
        <v>0</v>
      </c>
      <c r="K2512" s="3" t="str">
        <f>Raw_Data!K2512</f>
        <v>Gift Card</v>
      </c>
      <c r="L2512" s="3">
        <f>Raw_Data!L2512</f>
        <v>5</v>
      </c>
      <c r="M2512" s="3">
        <f>Raw_Data!M2512</f>
        <v>2.81</v>
      </c>
      <c r="N2512" s="3" t="str">
        <f>Raw_Data!N2512</f>
        <v>Drama</v>
      </c>
      <c r="O2512" s="3" t="str">
        <f t="shared" si="390"/>
        <v>55-70</v>
      </c>
      <c r="P2512" s="3" t="str">
        <f t="shared" si="391"/>
        <v>&lt;10h</v>
      </c>
      <c r="Q2512" s="3" t="str">
        <f t="shared" si="392"/>
        <v>0-7d</v>
      </c>
      <c r="R2512" s="3" t="str">
        <f t="shared" si="393"/>
        <v>Medium</v>
      </c>
      <c r="S2512" s="3" t="str">
        <f t="shared" si="394"/>
        <v>High</v>
      </c>
      <c r="T2512" s="3" t="str">
        <f t="shared" si="395"/>
        <v>Active</v>
      </c>
      <c r="U2512" s="4">
        <f>1/(1+EXP(-(Predictive_Model!$B$5+((B2512-Predictive_Model!$B$20)/Predictive_Model!$C$20)*Predictive_Model!$D$20+((E2512-Predictive_Model!$B$21)/Predictive_Model!$C$21)*Predictive_Model!$D$21+((F2512-Predictive_Model!$B$22)/Predictive_Model!$C$22)*Predictive_Model!$D$22+((I2512-Predictive_Model!$B$23)/Predictive_Model!$C$23)*Predictive_Model!$D$23+((L2512-Predictive_Model!$B$24)/Predictive_Model!$C$24)*Predictive_Model!$D$24+((M2512-Predictive_Model!$B$25)/Predictive_Model!$C$25)*Predictive_Model!$D$25+IF(C2512="Male",Predictive_Model!$D$31,IF(C2512="Other",Predictive_Model!$D$32,0))+IF(D2512="Premium",Predictive_Model!$D$34,IF(D2512="Standard",Predictive_Model!$D$35,0))+IF(G2512="Asia",Predictive_Model!$D$37,IF(G2512="Europe",Predictive_Model!$D$38,IF(G2512="North America",Predictive_Model!$D$39,IF(G2512="Oceania",Predictive_Model!$D$40,IF(G2512="South America",Predictive_Model!$D$41,0)))))+IF(H2512="Laptop",Predictive_Model!$D$43,IF(H2512="Mobile",Predictive_Model!$D$44,IF(H2512="TV",Predictive_Model!$D$45,IF(H2512="Tablet",Predictive_Model!$D$46,0))))+IF(K2512="Crypto",Predictive_Model!$D$48,IF(K2512="Debit Card",Predictive_Model!$D$49,IF(K2512="Gift Card",Predictive_Model!$D$50,IF(K2512="PayPal",Predictive_Model!$D$51,0))))+IF(N2512="Comedy",Predictive_Model!$D$53,IF(N2512="Documentary",Predictive_Model!$D$54,IF(N2512="Drama",Predictive_Model!$D$55,IF(N2512="Horror",Predictive_Model!$D$56,IF(N2512="Romance",Predictive_Model!$D$57,IF(N2512="Sci-Fi",Predictive_Model!$D$58,0)))))))))</f>
        <v>5.6760922758412272E-3</v>
      </c>
      <c r="V2512" s="3" t="str">
        <f t="shared" si="396"/>
        <v>Low</v>
      </c>
      <c r="W2512" s="6">
        <f t="shared" si="397"/>
        <v>0.10211290004238367</v>
      </c>
      <c r="X2512" s="3" t="str">
        <f t="shared" si="398"/>
        <v>Monitor</v>
      </c>
      <c r="Y2512" s="3" t="str">
        <f t="shared" si="399"/>
        <v>OK</v>
      </c>
    </row>
    <row r="2513" spans="1:25" x14ac:dyDescent="0.25">
      <c r="A2513" s="3" t="str">
        <f>Raw_Data!A2513</f>
        <v>69aedea2-3081-4c29-805a-c76edff4c5a3</v>
      </c>
      <c r="B2513" s="3">
        <f>Raw_Data!B2513</f>
        <v>29</v>
      </c>
      <c r="C2513" s="3" t="str">
        <f>Raw_Data!C2513</f>
        <v>Female</v>
      </c>
      <c r="D2513" s="3" t="str">
        <f>Raw_Data!D2513</f>
        <v>Standard</v>
      </c>
      <c r="E2513" s="3">
        <f>Raw_Data!E2513</f>
        <v>3.69</v>
      </c>
      <c r="F2513" s="3">
        <f>Raw_Data!F2513</f>
        <v>1</v>
      </c>
      <c r="G2513" s="3" t="str">
        <f>Raw_Data!G2513</f>
        <v>North America</v>
      </c>
      <c r="H2513" s="3" t="str">
        <f>Raw_Data!H2513</f>
        <v>Tablet</v>
      </c>
      <c r="I2513" s="3">
        <f>Raw_Data!I2513</f>
        <v>13.99</v>
      </c>
      <c r="J2513" s="3">
        <f>Raw_Data!J2513</f>
        <v>0</v>
      </c>
      <c r="K2513" s="3" t="str">
        <f>Raw_Data!K2513</f>
        <v>Credit Card</v>
      </c>
      <c r="L2513" s="3">
        <f>Raw_Data!L2513</f>
        <v>1</v>
      </c>
      <c r="M2513" s="3">
        <f>Raw_Data!M2513</f>
        <v>1.84</v>
      </c>
      <c r="N2513" s="3" t="str">
        <f>Raw_Data!N2513</f>
        <v>Documentary</v>
      </c>
      <c r="O2513" s="3" t="str">
        <f t="shared" si="390"/>
        <v>25-34</v>
      </c>
      <c r="P2513" s="3" t="str">
        <f t="shared" si="391"/>
        <v>&lt;10h</v>
      </c>
      <c r="Q2513" s="3" t="str">
        <f t="shared" si="392"/>
        <v>0-7d</v>
      </c>
      <c r="R2513" s="3" t="str">
        <f t="shared" si="393"/>
        <v>Medium</v>
      </c>
      <c r="S2513" s="3" t="str">
        <f t="shared" si="394"/>
        <v>Mid</v>
      </c>
      <c r="T2513" s="3" t="str">
        <f t="shared" si="395"/>
        <v>Active</v>
      </c>
      <c r="U2513" s="4">
        <f>1/(1+EXP(-(Predictive_Model!$B$5+((B2513-Predictive_Model!$B$20)/Predictive_Model!$C$20)*Predictive_Model!$D$20+((E2513-Predictive_Model!$B$21)/Predictive_Model!$C$21)*Predictive_Model!$D$21+((F2513-Predictive_Model!$B$22)/Predictive_Model!$C$22)*Predictive_Model!$D$22+((I2513-Predictive_Model!$B$23)/Predictive_Model!$C$23)*Predictive_Model!$D$23+((L2513-Predictive_Model!$B$24)/Predictive_Model!$C$24)*Predictive_Model!$D$24+((M2513-Predictive_Model!$B$25)/Predictive_Model!$C$25)*Predictive_Model!$D$25+IF(C2513="Male",Predictive_Model!$D$31,IF(C2513="Other",Predictive_Model!$D$32,0))+IF(D2513="Premium",Predictive_Model!$D$34,IF(D2513="Standard",Predictive_Model!$D$35,0))+IF(G2513="Asia",Predictive_Model!$D$37,IF(G2513="Europe",Predictive_Model!$D$38,IF(G2513="North America",Predictive_Model!$D$39,IF(G2513="Oceania",Predictive_Model!$D$40,IF(G2513="South America",Predictive_Model!$D$41,0)))))+IF(H2513="Laptop",Predictive_Model!$D$43,IF(H2513="Mobile",Predictive_Model!$D$44,IF(H2513="TV",Predictive_Model!$D$45,IF(H2513="Tablet",Predictive_Model!$D$46,0))))+IF(K2513="Crypto",Predictive_Model!$D$48,IF(K2513="Debit Card",Predictive_Model!$D$49,IF(K2513="Gift Card",Predictive_Model!$D$50,IF(K2513="PayPal",Predictive_Model!$D$51,0))))+IF(N2513="Comedy",Predictive_Model!$D$53,IF(N2513="Documentary",Predictive_Model!$D$54,IF(N2513="Drama",Predictive_Model!$D$55,IF(N2513="Horror",Predictive_Model!$D$56,IF(N2513="Romance",Predictive_Model!$D$57,IF(N2513="Sci-Fi",Predictive_Model!$D$58,0)))))))))</f>
        <v>0.70772994309209947</v>
      </c>
      <c r="V2513" s="3" t="str">
        <f t="shared" si="396"/>
        <v>High</v>
      </c>
      <c r="W2513" s="6">
        <f t="shared" si="397"/>
        <v>9.9011419038584716</v>
      </c>
      <c r="X2513" s="3" t="str">
        <f t="shared" si="398"/>
        <v>Monitor</v>
      </c>
      <c r="Y2513" s="3" t="str">
        <f t="shared" si="399"/>
        <v>OK</v>
      </c>
    </row>
    <row r="2514" spans="1:25" x14ac:dyDescent="0.25">
      <c r="A2514" s="3" t="str">
        <f>Raw_Data!A2514</f>
        <v>0bd8dee5-47a9-4349-9d55-e109f81d4394</v>
      </c>
      <c r="B2514" s="3">
        <f>Raw_Data!B2514</f>
        <v>62</v>
      </c>
      <c r="C2514" s="3" t="str">
        <f>Raw_Data!C2514</f>
        <v>Male</v>
      </c>
      <c r="D2514" s="3" t="str">
        <f>Raw_Data!D2514</f>
        <v>Standard</v>
      </c>
      <c r="E2514" s="3">
        <f>Raw_Data!E2514</f>
        <v>27.16</v>
      </c>
      <c r="F2514" s="3">
        <f>Raw_Data!F2514</f>
        <v>45</v>
      </c>
      <c r="G2514" s="3" t="str">
        <f>Raw_Data!G2514</f>
        <v>Europe</v>
      </c>
      <c r="H2514" s="3" t="str">
        <f>Raw_Data!H2514</f>
        <v>Desktop</v>
      </c>
      <c r="I2514" s="3">
        <f>Raw_Data!I2514</f>
        <v>13.99</v>
      </c>
      <c r="J2514" s="3">
        <f>Raw_Data!J2514</f>
        <v>0</v>
      </c>
      <c r="K2514" s="3" t="str">
        <f>Raw_Data!K2514</f>
        <v>Credit Card</v>
      </c>
      <c r="L2514" s="3">
        <f>Raw_Data!L2514</f>
        <v>2</v>
      </c>
      <c r="M2514" s="3">
        <f>Raw_Data!M2514</f>
        <v>0.59</v>
      </c>
      <c r="N2514" s="3" t="str">
        <f>Raw_Data!N2514</f>
        <v>Comedy</v>
      </c>
      <c r="O2514" s="3" t="str">
        <f t="shared" si="390"/>
        <v>55-70</v>
      </c>
      <c r="P2514" s="3" t="str">
        <f t="shared" si="391"/>
        <v>25-49h</v>
      </c>
      <c r="Q2514" s="3" t="str">
        <f t="shared" si="392"/>
        <v>22-45d</v>
      </c>
      <c r="R2514" s="3" t="str">
        <f t="shared" si="393"/>
        <v>Medium</v>
      </c>
      <c r="S2514" s="3" t="str">
        <f t="shared" si="394"/>
        <v>Mid</v>
      </c>
      <c r="T2514" s="3" t="str">
        <f t="shared" si="395"/>
        <v>Active</v>
      </c>
      <c r="U2514" s="4">
        <f>1/(1+EXP(-(Predictive_Model!$B$5+((B2514-Predictive_Model!$B$20)/Predictive_Model!$C$20)*Predictive_Model!$D$20+((E2514-Predictive_Model!$B$21)/Predictive_Model!$C$21)*Predictive_Model!$D$21+((F2514-Predictive_Model!$B$22)/Predictive_Model!$C$22)*Predictive_Model!$D$22+((I2514-Predictive_Model!$B$23)/Predictive_Model!$C$23)*Predictive_Model!$D$23+((L2514-Predictive_Model!$B$24)/Predictive_Model!$C$24)*Predictive_Model!$D$24+((M2514-Predictive_Model!$B$25)/Predictive_Model!$C$25)*Predictive_Model!$D$25+IF(C2514="Male",Predictive_Model!$D$31,IF(C2514="Other",Predictive_Model!$D$32,0))+IF(D2514="Premium",Predictive_Model!$D$34,IF(D2514="Standard",Predictive_Model!$D$35,0))+IF(G2514="Asia",Predictive_Model!$D$37,IF(G2514="Europe",Predictive_Model!$D$38,IF(G2514="North America",Predictive_Model!$D$39,IF(G2514="Oceania",Predictive_Model!$D$40,IF(G2514="South America",Predictive_Model!$D$41,0)))))+IF(H2514="Laptop",Predictive_Model!$D$43,IF(H2514="Mobile",Predictive_Model!$D$44,IF(H2514="TV",Predictive_Model!$D$45,IF(H2514="Tablet",Predictive_Model!$D$46,0))))+IF(K2514="Crypto",Predictive_Model!$D$48,IF(K2514="Debit Card",Predictive_Model!$D$49,IF(K2514="Gift Card",Predictive_Model!$D$50,IF(K2514="PayPal",Predictive_Model!$D$51,0))))+IF(N2514="Comedy",Predictive_Model!$D$53,IF(N2514="Documentary",Predictive_Model!$D$54,IF(N2514="Drama",Predictive_Model!$D$55,IF(N2514="Horror",Predictive_Model!$D$56,IF(N2514="Romance",Predictive_Model!$D$57,IF(N2514="Sci-Fi",Predictive_Model!$D$58,0)))))))))</f>
        <v>0.25891732224761721</v>
      </c>
      <c r="V2514" s="3" t="str">
        <f t="shared" si="396"/>
        <v>Medium</v>
      </c>
      <c r="W2514" s="6">
        <f t="shared" si="397"/>
        <v>3.6222533382441648</v>
      </c>
      <c r="X2514" s="3" t="str">
        <f t="shared" si="398"/>
        <v>Monitor</v>
      </c>
      <c r="Y2514" s="3" t="str">
        <f t="shared" si="399"/>
        <v>OK</v>
      </c>
    </row>
    <row r="2515" spans="1:25" x14ac:dyDescent="0.25">
      <c r="A2515" s="3" t="str">
        <f>Raw_Data!A2515</f>
        <v>593b2af6-e882-4129-8c49-1deddd7278fb</v>
      </c>
      <c r="B2515" s="3">
        <f>Raw_Data!B2515</f>
        <v>34</v>
      </c>
      <c r="C2515" s="3" t="str">
        <f>Raw_Data!C2515</f>
        <v>Male</v>
      </c>
      <c r="D2515" s="3" t="str">
        <f>Raw_Data!D2515</f>
        <v>Standard</v>
      </c>
      <c r="E2515" s="3">
        <f>Raw_Data!E2515</f>
        <v>15.02</v>
      </c>
      <c r="F2515" s="3">
        <f>Raw_Data!F2515</f>
        <v>13</v>
      </c>
      <c r="G2515" s="3" t="str">
        <f>Raw_Data!G2515</f>
        <v>Europe</v>
      </c>
      <c r="H2515" s="3" t="str">
        <f>Raw_Data!H2515</f>
        <v>Mobile</v>
      </c>
      <c r="I2515" s="3">
        <f>Raw_Data!I2515</f>
        <v>13.99</v>
      </c>
      <c r="J2515" s="3">
        <f>Raw_Data!J2515</f>
        <v>0</v>
      </c>
      <c r="K2515" s="3" t="str">
        <f>Raw_Data!K2515</f>
        <v>PayPal</v>
      </c>
      <c r="L2515" s="3">
        <f>Raw_Data!L2515</f>
        <v>2</v>
      </c>
      <c r="M2515" s="3">
        <f>Raw_Data!M2515</f>
        <v>1.07</v>
      </c>
      <c r="N2515" s="3" t="str">
        <f>Raw_Data!N2515</f>
        <v>Romance</v>
      </c>
      <c r="O2515" s="3" t="str">
        <f t="shared" si="390"/>
        <v>25-34</v>
      </c>
      <c r="P2515" s="3" t="str">
        <f t="shared" si="391"/>
        <v>10-24h</v>
      </c>
      <c r="Q2515" s="3" t="str">
        <f t="shared" si="392"/>
        <v>8-21d</v>
      </c>
      <c r="R2515" s="3" t="str">
        <f t="shared" si="393"/>
        <v>Medium</v>
      </c>
      <c r="S2515" s="3" t="str">
        <f t="shared" si="394"/>
        <v>Mid</v>
      </c>
      <c r="T2515" s="3" t="str">
        <f t="shared" si="395"/>
        <v>Active</v>
      </c>
      <c r="U2515" s="4">
        <f>1/(1+EXP(-(Predictive_Model!$B$5+((B2515-Predictive_Model!$B$20)/Predictive_Model!$C$20)*Predictive_Model!$D$20+((E2515-Predictive_Model!$B$21)/Predictive_Model!$C$21)*Predictive_Model!$D$21+((F2515-Predictive_Model!$B$22)/Predictive_Model!$C$22)*Predictive_Model!$D$22+((I2515-Predictive_Model!$B$23)/Predictive_Model!$C$23)*Predictive_Model!$D$23+((L2515-Predictive_Model!$B$24)/Predictive_Model!$C$24)*Predictive_Model!$D$24+((M2515-Predictive_Model!$B$25)/Predictive_Model!$C$25)*Predictive_Model!$D$25+IF(C2515="Male",Predictive_Model!$D$31,IF(C2515="Other",Predictive_Model!$D$32,0))+IF(D2515="Premium",Predictive_Model!$D$34,IF(D2515="Standard",Predictive_Model!$D$35,0))+IF(G2515="Asia",Predictive_Model!$D$37,IF(G2515="Europe",Predictive_Model!$D$38,IF(G2515="North America",Predictive_Model!$D$39,IF(G2515="Oceania",Predictive_Model!$D$40,IF(G2515="South America",Predictive_Model!$D$41,0)))))+IF(H2515="Laptop",Predictive_Model!$D$43,IF(H2515="Mobile",Predictive_Model!$D$44,IF(H2515="TV",Predictive_Model!$D$45,IF(H2515="Tablet",Predictive_Model!$D$46,0))))+IF(K2515="Crypto",Predictive_Model!$D$48,IF(K2515="Debit Card",Predictive_Model!$D$49,IF(K2515="Gift Card",Predictive_Model!$D$50,IF(K2515="PayPal",Predictive_Model!$D$51,0))))+IF(N2515="Comedy",Predictive_Model!$D$53,IF(N2515="Documentary",Predictive_Model!$D$54,IF(N2515="Drama",Predictive_Model!$D$55,IF(N2515="Horror",Predictive_Model!$D$56,IF(N2515="Romance",Predictive_Model!$D$57,IF(N2515="Sci-Fi",Predictive_Model!$D$58,0)))))))))</f>
        <v>0.32767577614537374</v>
      </c>
      <c r="V2515" s="3" t="str">
        <f t="shared" si="396"/>
        <v>Medium</v>
      </c>
      <c r="W2515" s="6">
        <f t="shared" si="397"/>
        <v>4.5841841082737789</v>
      </c>
      <c r="X2515" s="3" t="str">
        <f t="shared" si="398"/>
        <v>Monitor</v>
      </c>
      <c r="Y2515" s="3" t="str">
        <f t="shared" si="399"/>
        <v>OK</v>
      </c>
    </row>
    <row r="2516" spans="1:25" x14ac:dyDescent="0.25">
      <c r="A2516" s="3" t="str">
        <f>Raw_Data!A2516</f>
        <v>cfe10e0f-1aac-495b-b869-4af2359dbb3a</v>
      </c>
      <c r="B2516" s="3">
        <f>Raw_Data!B2516</f>
        <v>21</v>
      </c>
      <c r="C2516" s="3" t="str">
        <f>Raw_Data!C2516</f>
        <v>Other</v>
      </c>
      <c r="D2516" s="3" t="str">
        <f>Raw_Data!D2516</f>
        <v>Standard</v>
      </c>
      <c r="E2516" s="3">
        <f>Raw_Data!E2516</f>
        <v>3.18</v>
      </c>
      <c r="F2516" s="3">
        <f>Raw_Data!F2516</f>
        <v>41</v>
      </c>
      <c r="G2516" s="3" t="str">
        <f>Raw_Data!G2516</f>
        <v>Europe</v>
      </c>
      <c r="H2516" s="3" t="str">
        <f>Raw_Data!H2516</f>
        <v>Laptop</v>
      </c>
      <c r="I2516" s="3">
        <f>Raw_Data!I2516</f>
        <v>13.99</v>
      </c>
      <c r="J2516" s="3">
        <f>Raw_Data!J2516</f>
        <v>1</v>
      </c>
      <c r="K2516" s="3" t="str">
        <f>Raw_Data!K2516</f>
        <v>PayPal</v>
      </c>
      <c r="L2516" s="3">
        <f>Raw_Data!L2516</f>
        <v>1</v>
      </c>
      <c r="M2516" s="3">
        <f>Raw_Data!M2516</f>
        <v>0.08</v>
      </c>
      <c r="N2516" s="3" t="str">
        <f>Raw_Data!N2516</f>
        <v>Documentary</v>
      </c>
      <c r="O2516" s="3" t="str">
        <f t="shared" si="390"/>
        <v>18-24</v>
      </c>
      <c r="P2516" s="3" t="str">
        <f t="shared" si="391"/>
        <v>&lt;10h</v>
      </c>
      <c r="Q2516" s="3" t="str">
        <f t="shared" si="392"/>
        <v>22-45d</v>
      </c>
      <c r="R2516" s="3" t="str">
        <f t="shared" si="393"/>
        <v>Medium</v>
      </c>
      <c r="S2516" s="3" t="str">
        <f t="shared" si="394"/>
        <v>Mid</v>
      </c>
      <c r="T2516" s="3" t="str">
        <f t="shared" si="395"/>
        <v>Churned</v>
      </c>
      <c r="U2516" s="4">
        <f>1/(1+EXP(-(Predictive_Model!$B$5+((B2516-Predictive_Model!$B$20)/Predictive_Model!$C$20)*Predictive_Model!$D$20+((E2516-Predictive_Model!$B$21)/Predictive_Model!$C$21)*Predictive_Model!$D$21+((F2516-Predictive_Model!$B$22)/Predictive_Model!$C$22)*Predictive_Model!$D$22+((I2516-Predictive_Model!$B$23)/Predictive_Model!$C$23)*Predictive_Model!$D$23+((L2516-Predictive_Model!$B$24)/Predictive_Model!$C$24)*Predictive_Model!$D$24+((M2516-Predictive_Model!$B$25)/Predictive_Model!$C$25)*Predictive_Model!$D$25+IF(C2516="Male",Predictive_Model!$D$31,IF(C2516="Other",Predictive_Model!$D$32,0))+IF(D2516="Premium",Predictive_Model!$D$34,IF(D2516="Standard",Predictive_Model!$D$35,0))+IF(G2516="Asia",Predictive_Model!$D$37,IF(G2516="Europe",Predictive_Model!$D$38,IF(G2516="North America",Predictive_Model!$D$39,IF(G2516="Oceania",Predictive_Model!$D$40,IF(G2516="South America",Predictive_Model!$D$41,0)))))+IF(H2516="Laptop",Predictive_Model!$D$43,IF(H2516="Mobile",Predictive_Model!$D$44,IF(H2516="TV",Predictive_Model!$D$45,IF(H2516="Tablet",Predictive_Model!$D$46,0))))+IF(K2516="Crypto",Predictive_Model!$D$48,IF(K2516="Debit Card",Predictive_Model!$D$49,IF(K2516="Gift Card",Predictive_Model!$D$50,IF(K2516="PayPal",Predictive_Model!$D$51,0))))+IF(N2516="Comedy",Predictive_Model!$D$53,IF(N2516="Documentary",Predictive_Model!$D$54,IF(N2516="Drama",Predictive_Model!$D$55,IF(N2516="Horror",Predictive_Model!$D$56,IF(N2516="Romance",Predictive_Model!$D$57,IF(N2516="Sci-Fi",Predictive_Model!$D$58,0)))))))))</f>
        <v>0.9994789856452958</v>
      </c>
      <c r="V2516" s="3" t="str">
        <f t="shared" si="396"/>
        <v>Critical</v>
      </c>
      <c r="W2516" s="6">
        <f t="shared" si="397"/>
        <v>13.99</v>
      </c>
      <c r="X2516" s="3" t="str">
        <f t="shared" si="398"/>
        <v>Priority 2</v>
      </c>
      <c r="Y2516" s="3" t="str">
        <f t="shared" si="399"/>
        <v>OK</v>
      </c>
    </row>
    <row r="2517" spans="1:25" x14ac:dyDescent="0.25">
      <c r="A2517" s="3" t="str">
        <f>Raw_Data!A2517</f>
        <v>a65d3fbe-d5b0-4ac7-840c-fdca8d9a9379</v>
      </c>
      <c r="B2517" s="3">
        <f>Raw_Data!B2517</f>
        <v>53</v>
      </c>
      <c r="C2517" s="3" t="str">
        <f>Raw_Data!C2517</f>
        <v>Male</v>
      </c>
      <c r="D2517" s="3" t="str">
        <f>Raw_Data!D2517</f>
        <v>Basic</v>
      </c>
      <c r="E2517" s="3">
        <f>Raw_Data!E2517</f>
        <v>79.83</v>
      </c>
      <c r="F2517" s="3">
        <f>Raw_Data!F2517</f>
        <v>27</v>
      </c>
      <c r="G2517" s="3" t="str">
        <f>Raw_Data!G2517</f>
        <v>Oceania</v>
      </c>
      <c r="H2517" s="3" t="str">
        <f>Raw_Data!H2517</f>
        <v>TV</v>
      </c>
      <c r="I2517" s="3">
        <f>Raw_Data!I2517</f>
        <v>8.99</v>
      </c>
      <c r="J2517" s="3">
        <f>Raw_Data!J2517</f>
        <v>0</v>
      </c>
      <c r="K2517" s="3" t="str">
        <f>Raw_Data!K2517</f>
        <v>Gift Card</v>
      </c>
      <c r="L2517" s="3">
        <f>Raw_Data!L2517</f>
        <v>3</v>
      </c>
      <c r="M2517" s="3">
        <f>Raw_Data!M2517</f>
        <v>2.85</v>
      </c>
      <c r="N2517" s="3" t="str">
        <f>Raw_Data!N2517</f>
        <v>Sci-Fi</v>
      </c>
      <c r="O2517" s="3" t="str">
        <f t="shared" si="390"/>
        <v>45-54</v>
      </c>
      <c r="P2517" s="3" t="str">
        <f t="shared" si="391"/>
        <v>50h+</v>
      </c>
      <c r="Q2517" s="3" t="str">
        <f t="shared" si="392"/>
        <v>22-45d</v>
      </c>
      <c r="R2517" s="3" t="str">
        <f t="shared" si="393"/>
        <v>Medium</v>
      </c>
      <c r="S2517" s="3" t="str">
        <f t="shared" si="394"/>
        <v>Low</v>
      </c>
      <c r="T2517" s="3" t="str">
        <f t="shared" si="395"/>
        <v>Active</v>
      </c>
      <c r="U2517" s="4">
        <f>1/(1+EXP(-(Predictive_Model!$B$5+((B2517-Predictive_Model!$B$20)/Predictive_Model!$C$20)*Predictive_Model!$D$20+((E2517-Predictive_Model!$B$21)/Predictive_Model!$C$21)*Predictive_Model!$D$21+((F2517-Predictive_Model!$B$22)/Predictive_Model!$C$22)*Predictive_Model!$D$22+((I2517-Predictive_Model!$B$23)/Predictive_Model!$C$23)*Predictive_Model!$D$23+((L2517-Predictive_Model!$B$24)/Predictive_Model!$C$24)*Predictive_Model!$D$24+((M2517-Predictive_Model!$B$25)/Predictive_Model!$C$25)*Predictive_Model!$D$25+IF(C2517="Male",Predictive_Model!$D$31,IF(C2517="Other",Predictive_Model!$D$32,0))+IF(D2517="Premium",Predictive_Model!$D$34,IF(D2517="Standard",Predictive_Model!$D$35,0))+IF(G2517="Asia",Predictive_Model!$D$37,IF(G2517="Europe",Predictive_Model!$D$38,IF(G2517="North America",Predictive_Model!$D$39,IF(G2517="Oceania",Predictive_Model!$D$40,IF(G2517="South America",Predictive_Model!$D$41,0)))))+IF(H2517="Laptop",Predictive_Model!$D$43,IF(H2517="Mobile",Predictive_Model!$D$44,IF(H2517="TV",Predictive_Model!$D$45,IF(H2517="Tablet",Predictive_Model!$D$46,0))))+IF(K2517="Crypto",Predictive_Model!$D$48,IF(K2517="Debit Card",Predictive_Model!$D$49,IF(K2517="Gift Card",Predictive_Model!$D$50,IF(K2517="PayPal",Predictive_Model!$D$51,0))))+IF(N2517="Comedy",Predictive_Model!$D$53,IF(N2517="Documentary",Predictive_Model!$D$54,IF(N2517="Drama",Predictive_Model!$D$55,IF(N2517="Horror",Predictive_Model!$D$56,IF(N2517="Romance",Predictive_Model!$D$57,IF(N2517="Sci-Fi",Predictive_Model!$D$58,0)))))))))</f>
        <v>8.1493221584055583E-11</v>
      </c>
      <c r="V2517" s="3" t="str">
        <f t="shared" si="396"/>
        <v>Low</v>
      </c>
      <c r="W2517" s="6">
        <f t="shared" si="397"/>
        <v>7.3262406204065973E-10</v>
      </c>
      <c r="X2517" s="3" t="str">
        <f t="shared" si="398"/>
        <v>Monitor</v>
      </c>
      <c r="Y2517" s="3" t="str">
        <f t="shared" si="399"/>
        <v>OK</v>
      </c>
    </row>
    <row r="2518" spans="1:25" x14ac:dyDescent="0.25">
      <c r="A2518" s="3" t="str">
        <f>Raw_Data!A2518</f>
        <v>3fa23200-518c-4593-983c-1114bf8ee2e7</v>
      </c>
      <c r="B2518" s="3">
        <f>Raw_Data!B2518</f>
        <v>63</v>
      </c>
      <c r="C2518" s="3" t="str">
        <f>Raw_Data!C2518</f>
        <v>Other</v>
      </c>
      <c r="D2518" s="3" t="str">
        <f>Raw_Data!D2518</f>
        <v>Standard</v>
      </c>
      <c r="E2518" s="3">
        <f>Raw_Data!E2518</f>
        <v>3.13</v>
      </c>
      <c r="F2518" s="3">
        <f>Raw_Data!F2518</f>
        <v>45</v>
      </c>
      <c r="G2518" s="3" t="str">
        <f>Raw_Data!G2518</f>
        <v>North America</v>
      </c>
      <c r="H2518" s="3" t="str">
        <f>Raw_Data!H2518</f>
        <v>Laptop</v>
      </c>
      <c r="I2518" s="3">
        <f>Raw_Data!I2518</f>
        <v>13.99</v>
      </c>
      <c r="J2518" s="3">
        <f>Raw_Data!J2518</f>
        <v>1</v>
      </c>
      <c r="K2518" s="3" t="str">
        <f>Raw_Data!K2518</f>
        <v>Gift Card</v>
      </c>
      <c r="L2518" s="3">
        <f>Raw_Data!L2518</f>
        <v>2</v>
      </c>
      <c r="M2518" s="3">
        <f>Raw_Data!M2518</f>
        <v>7.0000000000000007E-2</v>
      </c>
      <c r="N2518" s="3" t="str">
        <f>Raw_Data!N2518</f>
        <v>Sci-Fi</v>
      </c>
      <c r="O2518" s="3" t="str">
        <f t="shared" si="390"/>
        <v>55-70</v>
      </c>
      <c r="P2518" s="3" t="str">
        <f t="shared" si="391"/>
        <v>&lt;10h</v>
      </c>
      <c r="Q2518" s="3" t="str">
        <f t="shared" si="392"/>
        <v>22-45d</v>
      </c>
      <c r="R2518" s="3" t="str">
        <f t="shared" si="393"/>
        <v>Medium</v>
      </c>
      <c r="S2518" s="3" t="str">
        <f t="shared" si="394"/>
        <v>Mid</v>
      </c>
      <c r="T2518" s="3" t="str">
        <f t="shared" si="395"/>
        <v>Churned</v>
      </c>
      <c r="U2518" s="4">
        <f>1/(1+EXP(-(Predictive_Model!$B$5+((B2518-Predictive_Model!$B$20)/Predictive_Model!$C$20)*Predictive_Model!$D$20+((E2518-Predictive_Model!$B$21)/Predictive_Model!$C$21)*Predictive_Model!$D$21+((F2518-Predictive_Model!$B$22)/Predictive_Model!$C$22)*Predictive_Model!$D$22+((I2518-Predictive_Model!$B$23)/Predictive_Model!$C$23)*Predictive_Model!$D$23+((L2518-Predictive_Model!$B$24)/Predictive_Model!$C$24)*Predictive_Model!$D$24+((M2518-Predictive_Model!$B$25)/Predictive_Model!$C$25)*Predictive_Model!$D$25+IF(C2518="Male",Predictive_Model!$D$31,IF(C2518="Other",Predictive_Model!$D$32,0))+IF(D2518="Premium",Predictive_Model!$D$34,IF(D2518="Standard",Predictive_Model!$D$35,0))+IF(G2518="Asia",Predictive_Model!$D$37,IF(G2518="Europe",Predictive_Model!$D$38,IF(G2518="North America",Predictive_Model!$D$39,IF(G2518="Oceania",Predictive_Model!$D$40,IF(G2518="South America",Predictive_Model!$D$41,0)))))+IF(H2518="Laptop",Predictive_Model!$D$43,IF(H2518="Mobile",Predictive_Model!$D$44,IF(H2518="TV",Predictive_Model!$D$45,IF(H2518="Tablet",Predictive_Model!$D$46,0))))+IF(K2518="Crypto",Predictive_Model!$D$48,IF(K2518="Debit Card",Predictive_Model!$D$49,IF(K2518="Gift Card",Predictive_Model!$D$50,IF(K2518="PayPal",Predictive_Model!$D$51,0))))+IF(N2518="Comedy",Predictive_Model!$D$53,IF(N2518="Documentary",Predictive_Model!$D$54,IF(N2518="Drama",Predictive_Model!$D$55,IF(N2518="Horror",Predictive_Model!$D$56,IF(N2518="Romance",Predictive_Model!$D$57,IF(N2518="Sci-Fi",Predictive_Model!$D$58,0)))))))))</f>
        <v>0.9996317871383712</v>
      </c>
      <c r="V2518" s="3" t="str">
        <f t="shared" si="396"/>
        <v>Critical</v>
      </c>
      <c r="W2518" s="6">
        <f t="shared" si="397"/>
        <v>13.99</v>
      </c>
      <c r="X2518" s="3" t="str">
        <f t="shared" si="398"/>
        <v>Priority 2</v>
      </c>
      <c r="Y2518" s="3" t="str">
        <f t="shared" si="399"/>
        <v>OK</v>
      </c>
    </row>
    <row r="2519" spans="1:25" x14ac:dyDescent="0.25">
      <c r="A2519" s="3" t="str">
        <f>Raw_Data!A2519</f>
        <v>75994c2a-9f9a-4701-b51d-ad8b7e3787cb</v>
      </c>
      <c r="B2519" s="3">
        <f>Raw_Data!B2519</f>
        <v>65</v>
      </c>
      <c r="C2519" s="3" t="str">
        <f>Raw_Data!C2519</f>
        <v>Male</v>
      </c>
      <c r="D2519" s="3" t="str">
        <f>Raw_Data!D2519</f>
        <v>Standard</v>
      </c>
      <c r="E2519" s="3">
        <f>Raw_Data!E2519</f>
        <v>15.33</v>
      </c>
      <c r="F2519" s="3">
        <f>Raw_Data!F2519</f>
        <v>17</v>
      </c>
      <c r="G2519" s="3" t="str">
        <f>Raw_Data!G2519</f>
        <v>North America</v>
      </c>
      <c r="H2519" s="3" t="str">
        <f>Raw_Data!H2519</f>
        <v>Desktop</v>
      </c>
      <c r="I2519" s="3">
        <f>Raw_Data!I2519</f>
        <v>13.99</v>
      </c>
      <c r="J2519" s="3">
        <f>Raw_Data!J2519</f>
        <v>0</v>
      </c>
      <c r="K2519" s="3" t="str">
        <f>Raw_Data!K2519</f>
        <v>Gift Card</v>
      </c>
      <c r="L2519" s="3">
        <f>Raw_Data!L2519</f>
        <v>1</v>
      </c>
      <c r="M2519" s="3">
        <f>Raw_Data!M2519</f>
        <v>0.85</v>
      </c>
      <c r="N2519" s="3" t="str">
        <f>Raw_Data!N2519</f>
        <v>Sci-Fi</v>
      </c>
      <c r="O2519" s="3" t="str">
        <f t="shared" si="390"/>
        <v>55-70</v>
      </c>
      <c r="P2519" s="3" t="str">
        <f t="shared" si="391"/>
        <v>10-24h</v>
      </c>
      <c r="Q2519" s="3" t="str">
        <f t="shared" si="392"/>
        <v>8-21d</v>
      </c>
      <c r="R2519" s="3" t="str">
        <f t="shared" si="393"/>
        <v>Medium</v>
      </c>
      <c r="S2519" s="3" t="str">
        <f t="shared" si="394"/>
        <v>Mid</v>
      </c>
      <c r="T2519" s="3" t="str">
        <f t="shared" si="395"/>
        <v>Active</v>
      </c>
      <c r="U2519" s="4">
        <f>1/(1+EXP(-(Predictive_Model!$B$5+((B2519-Predictive_Model!$B$20)/Predictive_Model!$C$20)*Predictive_Model!$D$20+((E2519-Predictive_Model!$B$21)/Predictive_Model!$C$21)*Predictive_Model!$D$21+((F2519-Predictive_Model!$B$22)/Predictive_Model!$C$22)*Predictive_Model!$D$22+((I2519-Predictive_Model!$B$23)/Predictive_Model!$C$23)*Predictive_Model!$D$23+((L2519-Predictive_Model!$B$24)/Predictive_Model!$C$24)*Predictive_Model!$D$24+((M2519-Predictive_Model!$B$25)/Predictive_Model!$C$25)*Predictive_Model!$D$25+IF(C2519="Male",Predictive_Model!$D$31,IF(C2519="Other",Predictive_Model!$D$32,0))+IF(D2519="Premium",Predictive_Model!$D$34,IF(D2519="Standard",Predictive_Model!$D$35,0))+IF(G2519="Asia",Predictive_Model!$D$37,IF(G2519="Europe",Predictive_Model!$D$38,IF(G2519="North America",Predictive_Model!$D$39,IF(G2519="Oceania",Predictive_Model!$D$40,IF(G2519="South America",Predictive_Model!$D$41,0)))))+IF(H2519="Laptop",Predictive_Model!$D$43,IF(H2519="Mobile",Predictive_Model!$D$44,IF(H2519="TV",Predictive_Model!$D$45,IF(H2519="Tablet",Predictive_Model!$D$46,0))))+IF(K2519="Crypto",Predictive_Model!$D$48,IF(K2519="Debit Card",Predictive_Model!$D$49,IF(K2519="Gift Card",Predictive_Model!$D$50,IF(K2519="PayPal",Predictive_Model!$D$51,0))))+IF(N2519="Comedy",Predictive_Model!$D$53,IF(N2519="Documentary",Predictive_Model!$D$54,IF(N2519="Drama",Predictive_Model!$D$55,IF(N2519="Horror",Predictive_Model!$D$56,IF(N2519="Romance",Predictive_Model!$D$57,IF(N2519="Sci-Fi",Predictive_Model!$D$58,0)))))))))</f>
        <v>0.44668250662169084</v>
      </c>
      <c r="V2519" s="3" t="str">
        <f t="shared" si="396"/>
        <v>Medium</v>
      </c>
      <c r="W2519" s="6">
        <f t="shared" si="397"/>
        <v>6.2490882676374548</v>
      </c>
      <c r="X2519" s="3" t="str">
        <f t="shared" si="398"/>
        <v>Monitor</v>
      </c>
      <c r="Y2519" s="3" t="str">
        <f t="shared" si="399"/>
        <v>OK</v>
      </c>
    </row>
    <row r="2520" spans="1:25" x14ac:dyDescent="0.25">
      <c r="A2520" s="3" t="str">
        <f>Raw_Data!A2520</f>
        <v>b96865dc-ec6f-42ff-8d8b-9a0bf7d5b6be</v>
      </c>
      <c r="B2520" s="3">
        <f>Raw_Data!B2520</f>
        <v>45</v>
      </c>
      <c r="C2520" s="3" t="str">
        <f>Raw_Data!C2520</f>
        <v>Male</v>
      </c>
      <c r="D2520" s="3" t="str">
        <f>Raw_Data!D2520</f>
        <v>Standard</v>
      </c>
      <c r="E2520" s="3">
        <f>Raw_Data!E2520</f>
        <v>2.69</v>
      </c>
      <c r="F2520" s="3">
        <f>Raw_Data!F2520</f>
        <v>8</v>
      </c>
      <c r="G2520" s="3" t="str">
        <f>Raw_Data!G2520</f>
        <v>Asia</v>
      </c>
      <c r="H2520" s="3" t="str">
        <f>Raw_Data!H2520</f>
        <v>Tablet</v>
      </c>
      <c r="I2520" s="3">
        <f>Raw_Data!I2520</f>
        <v>13.99</v>
      </c>
      <c r="J2520" s="3">
        <f>Raw_Data!J2520</f>
        <v>1</v>
      </c>
      <c r="K2520" s="3" t="str">
        <f>Raw_Data!K2520</f>
        <v>Crypto</v>
      </c>
      <c r="L2520" s="3">
        <f>Raw_Data!L2520</f>
        <v>3</v>
      </c>
      <c r="M2520" s="3">
        <f>Raw_Data!M2520</f>
        <v>0.3</v>
      </c>
      <c r="N2520" s="3" t="str">
        <f>Raw_Data!N2520</f>
        <v>Drama</v>
      </c>
      <c r="O2520" s="3" t="str">
        <f t="shared" si="390"/>
        <v>45-54</v>
      </c>
      <c r="P2520" s="3" t="str">
        <f t="shared" si="391"/>
        <v>&lt;10h</v>
      </c>
      <c r="Q2520" s="3" t="str">
        <f t="shared" si="392"/>
        <v>8-21d</v>
      </c>
      <c r="R2520" s="3" t="str">
        <f t="shared" si="393"/>
        <v>Medium</v>
      </c>
      <c r="S2520" s="3" t="str">
        <f t="shared" si="394"/>
        <v>Mid</v>
      </c>
      <c r="T2520" s="3" t="str">
        <f t="shared" si="395"/>
        <v>Churned</v>
      </c>
      <c r="U2520" s="4">
        <f>1/(1+EXP(-(Predictive_Model!$B$5+((B2520-Predictive_Model!$B$20)/Predictive_Model!$C$20)*Predictive_Model!$D$20+((E2520-Predictive_Model!$B$21)/Predictive_Model!$C$21)*Predictive_Model!$D$21+((F2520-Predictive_Model!$B$22)/Predictive_Model!$C$22)*Predictive_Model!$D$22+((I2520-Predictive_Model!$B$23)/Predictive_Model!$C$23)*Predictive_Model!$D$23+((L2520-Predictive_Model!$B$24)/Predictive_Model!$C$24)*Predictive_Model!$D$24+((M2520-Predictive_Model!$B$25)/Predictive_Model!$C$25)*Predictive_Model!$D$25+IF(C2520="Male",Predictive_Model!$D$31,IF(C2520="Other",Predictive_Model!$D$32,0))+IF(D2520="Premium",Predictive_Model!$D$34,IF(D2520="Standard",Predictive_Model!$D$35,0))+IF(G2520="Asia",Predictive_Model!$D$37,IF(G2520="Europe",Predictive_Model!$D$38,IF(G2520="North America",Predictive_Model!$D$39,IF(G2520="Oceania",Predictive_Model!$D$40,IF(G2520="South America",Predictive_Model!$D$41,0)))))+IF(H2520="Laptop",Predictive_Model!$D$43,IF(H2520="Mobile",Predictive_Model!$D$44,IF(H2520="TV",Predictive_Model!$D$45,IF(H2520="Tablet",Predictive_Model!$D$46,0))))+IF(K2520="Crypto",Predictive_Model!$D$48,IF(K2520="Debit Card",Predictive_Model!$D$49,IF(K2520="Gift Card",Predictive_Model!$D$50,IF(K2520="PayPal",Predictive_Model!$D$51,0))))+IF(N2520="Comedy",Predictive_Model!$D$53,IF(N2520="Documentary",Predictive_Model!$D$54,IF(N2520="Drama",Predictive_Model!$D$55,IF(N2520="Horror",Predictive_Model!$D$56,IF(N2520="Romance",Predictive_Model!$D$57,IF(N2520="Sci-Fi",Predictive_Model!$D$58,0)))))))))</f>
        <v>0.94429158481809239</v>
      </c>
      <c r="V2520" s="3" t="str">
        <f t="shared" si="396"/>
        <v>Critical</v>
      </c>
      <c r="W2520" s="6">
        <f t="shared" si="397"/>
        <v>13.99</v>
      </c>
      <c r="X2520" s="3" t="str">
        <f t="shared" si="398"/>
        <v>Priority 2</v>
      </c>
      <c r="Y2520" s="3" t="str">
        <f t="shared" si="399"/>
        <v>OK</v>
      </c>
    </row>
    <row r="2521" spans="1:25" x14ac:dyDescent="0.25">
      <c r="A2521" s="3" t="str">
        <f>Raw_Data!A2521</f>
        <v>99700d41-55b7-4d78-acd3-86a1060d880c</v>
      </c>
      <c r="B2521" s="3">
        <f>Raw_Data!B2521</f>
        <v>53</v>
      </c>
      <c r="C2521" s="3" t="str">
        <f>Raw_Data!C2521</f>
        <v>Female</v>
      </c>
      <c r="D2521" s="3" t="str">
        <f>Raw_Data!D2521</f>
        <v>Basic</v>
      </c>
      <c r="E2521" s="3">
        <f>Raw_Data!E2521</f>
        <v>0.19</v>
      </c>
      <c r="F2521" s="3">
        <f>Raw_Data!F2521</f>
        <v>25</v>
      </c>
      <c r="G2521" s="3" t="str">
        <f>Raw_Data!G2521</f>
        <v>North America</v>
      </c>
      <c r="H2521" s="3" t="str">
        <f>Raw_Data!H2521</f>
        <v>Laptop</v>
      </c>
      <c r="I2521" s="3">
        <f>Raw_Data!I2521</f>
        <v>8.99</v>
      </c>
      <c r="J2521" s="3">
        <f>Raw_Data!J2521</f>
        <v>1</v>
      </c>
      <c r="K2521" s="3" t="str">
        <f>Raw_Data!K2521</f>
        <v>PayPal</v>
      </c>
      <c r="L2521" s="3">
        <f>Raw_Data!L2521</f>
        <v>4</v>
      </c>
      <c r="M2521" s="3">
        <f>Raw_Data!M2521</f>
        <v>0.01</v>
      </c>
      <c r="N2521" s="3" t="str">
        <f>Raw_Data!N2521</f>
        <v>Romance</v>
      </c>
      <c r="O2521" s="3" t="str">
        <f t="shared" si="390"/>
        <v>45-54</v>
      </c>
      <c r="P2521" s="3" t="str">
        <f t="shared" si="391"/>
        <v>&lt;10h</v>
      </c>
      <c r="Q2521" s="3" t="str">
        <f t="shared" si="392"/>
        <v>22-45d</v>
      </c>
      <c r="R2521" s="3" t="str">
        <f t="shared" si="393"/>
        <v>Medium</v>
      </c>
      <c r="S2521" s="3" t="str">
        <f t="shared" si="394"/>
        <v>Low</v>
      </c>
      <c r="T2521" s="3" t="str">
        <f t="shared" si="395"/>
        <v>Churned</v>
      </c>
      <c r="U2521" s="4">
        <f>1/(1+EXP(-(Predictive_Model!$B$5+((B2521-Predictive_Model!$B$20)/Predictive_Model!$C$20)*Predictive_Model!$D$20+((E2521-Predictive_Model!$B$21)/Predictive_Model!$C$21)*Predictive_Model!$D$21+((F2521-Predictive_Model!$B$22)/Predictive_Model!$C$22)*Predictive_Model!$D$22+((I2521-Predictive_Model!$B$23)/Predictive_Model!$C$23)*Predictive_Model!$D$23+((L2521-Predictive_Model!$B$24)/Predictive_Model!$C$24)*Predictive_Model!$D$24+((M2521-Predictive_Model!$B$25)/Predictive_Model!$C$25)*Predictive_Model!$D$25+IF(C2521="Male",Predictive_Model!$D$31,IF(C2521="Other",Predictive_Model!$D$32,0))+IF(D2521="Premium",Predictive_Model!$D$34,IF(D2521="Standard",Predictive_Model!$D$35,0))+IF(G2521="Asia",Predictive_Model!$D$37,IF(G2521="Europe",Predictive_Model!$D$38,IF(G2521="North America",Predictive_Model!$D$39,IF(G2521="Oceania",Predictive_Model!$D$40,IF(G2521="South America",Predictive_Model!$D$41,0)))))+IF(H2521="Laptop",Predictive_Model!$D$43,IF(H2521="Mobile",Predictive_Model!$D$44,IF(H2521="TV",Predictive_Model!$D$45,IF(H2521="Tablet",Predictive_Model!$D$46,0))))+IF(K2521="Crypto",Predictive_Model!$D$48,IF(K2521="Debit Card",Predictive_Model!$D$49,IF(K2521="Gift Card",Predictive_Model!$D$50,IF(K2521="PayPal",Predictive_Model!$D$51,0))))+IF(N2521="Comedy",Predictive_Model!$D$53,IF(N2521="Documentary",Predictive_Model!$D$54,IF(N2521="Drama",Predictive_Model!$D$55,IF(N2521="Horror",Predictive_Model!$D$56,IF(N2521="Romance",Predictive_Model!$D$57,IF(N2521="Sci-Fi",Predictive_Model!$D$58,0)))))))))</f>
        <v>0.99604476250972607</v>
      </c>
      <c r="V2521" s="3" t="str">
        <f t="shared" si="396"/>
        <v>Critical</v>
      </c>
      <c r="W2521" s="6">
        <f t="shared" si="397"/>
        <v>8.99</v>
      </c>
      <c r="X2521" s="3" t="str">
        <f t="shared" si="398"/>
        <v>Priority 2</v>
      </c>
      <c r="Y2521" s="3" t="str">
        <f t="shared" si="399"/>
        <v>OK</v>
      </c>
    </row>
    <row r="2522" spans="1:25" x14ac:dyDescent="0.25">
      <c r="A2522" s="3" t="str">
        <f>Raw_Data!A2522</f>
        <v>14032ec1-bd28-4b6e-8baf-e87a673489b1</v>
      </c>
      <c r="B2522" s="3">
        <f>Raw_Data!B2522</f>
        <v>60</v>
      </c>
      <c r="C2522" s="3" t="str">
        <f>Raw_Data!C2522</f>
        <v>Male</v>
      </c>
      <c r="D2522" s="3" t="str">
        <f>Raw_Data!D2522</f>
        <v>Basic</v>
      </c>
      <c r="E2522" s="3">
        <f>Raw_Data!E2522</f>
        <v>4.37</v>
      </c>
      <c r="F2522" s="3">
        <f>Raw_Data!F2522</f>
        <v>59</v>
      </c>
      <c r="G2522" s="3" t="str">
        <f>Raw_Data!G2522</f>
        <v>North America</v>
      </c>
      <c r="H2522" s="3" t="str">
        <f>Raw_Data!H2522</f>
        <v>Laptop</v>
      </c>
      <c r="I2522" s="3">
        <f>Raw_Data!I2522</f>
        <v>8.99</v>
      </c>
      <c r="J2522" s="3">
        <f>Raw_Data!J2522</f>
        <v>1</v>
      </c>
      <c r="K2522" s="3" t="str">
        <f>Raw_Data!K2522</f>
        <v>Crypto</v>
      </c>
      <c r="L2522" s="3">
        <f>Raw_Data!L2522</f>
        <v>2</v>
      </c>
      <c r="M2522" s="3">
        <f>Raw_Data!M2522</f>
        <v>7.0000000000000007E-2</v>
      </c>
      <c r="N2522" s="3" t="str">
        <f>Raw_Data!N2522</f>
        <v>Sci-Fi</v>
      </c>
      <c r="O2522" s="3" t="str">
        <f t="shared" si="390"/>
        <v>55-70</v>
      </c>
      <c r="P2522" s="3" t="str">
        <f t="shared" si="391"/>
        <v>&lt;10h</v>
      </c>
      <c r="Q2522" s="3" t="str">
        <f t="shared" si="392"/>
        <v>46-60d</v>
      </c>
      <c r="R2522" s="3" t="str">
        <f t="shared" si="393"/>
        <v>Low</v>
      </c>
      <c r="S2522" s="3" t="str">
        <f t="shared" si="394"/>
        <v>Low</v>
      </c>
      <c r="T2522" s="3" t="str">
        <f t="shared" si="395"/>
        <v>Churned</v>
      </c>
      <c r="U2522" s="4">
        <f>1/(1+EXP(-(Predictive_Model!$B$5+((B2522-Predictive_Model!$B$20)/Predictive_Model!$C$20)*Predictive_Model!$D$20+((E2522-Predictive_Model!$B$21)/Predictive_Model!$C$21)*Predictive_Model!$D$21+((F2522-Predictive_Model!$B$22)/Predictive_Model!$C$22)*Predictive_Model!$D$22+((I2522-Predictive_Model!$B$23)/Predictive_Model!$C$23)*Predictive_Model!$D$23+((L2522-Predictive_Model!$B$24)/Predictive_Model!$C$24)*Predictive_Model!$D$24+((M2522-Predictive_Model!$B$25)/Predictive_Model!$C$25)*Predictive_Model!$D$25+IF(C2522="Male",Predictive_Model!$D$31,IF(C2522="Other",Predictive_Model!$D$32,0))+IF(D2522="Premium",Predictive_Model!$D$34,IF(D2522="Standard",Predictive_Model!$D$35,0))+IF(G2522="Asia",Predictive_Model!$D$37,IF(G2522="Europe",Predictive_Model!$D$38,IF(G2522="North America",Predictive_Model!$D$39,IF(G2522="Oceania",Predictive_Model!$D$40,IF(G2522="South America",Predictive_Model!$D$41,0)))))+IF(H2522="Laptop",Predictive_Model!$D$43,IF(H2522="Mobile",Predictive_Model!$D$44,IF(H2522="TV",Predictive_Model!$D$45,IF(H2522="Tablet",Predictive_Model!$D$46,0))))+IF(K2522="Crypto",Predictive_Model!$D$48,IF(K2522="Debit Card",Predictive_Model!$D$49,IF(K2522="Gift Card",Predictive_Model!$D$50,IF(K2522="PayPal",Predictive_Model!$D$51,0))))+IF(N2522="Comedy",Predictive_Model!$D$53,IF(N2522="Documentary",Predictive_Model!$D$54,IF(N2522="Drama",Predictive_Model!$D$55,IF(N2522="Horror",Predictive_Model!$D$56,IF(N2522="Romance",Predictive_Model!$D$57,IF(N2522="Sci-Fi",Predictive_Model!$D$58,0)))))))))</f>
        <v>0.99996128130929585</v>
      </c>
      <c r="V2522" s="3" t="str">
        <f t="shared" si="396"/>
        <v>Critical</v>
      </c>
      <c r="W2522" s="6">
        <f t="shared" si="397"/>
        <v>8.99</v>
      </c>
      <c r="X2522" s="3" t="str">
        <f t="shared" si="398"/>
        <v>Priority 2</v>
      </c>
      <c r="Y2522" s="3" t="str">
        <f t="shared" si="399"/>
        <v>OK</v>
      </c>
    </row>
    <row r="2523" spans="1:25" x14ac:dyDescent="0.25">
      <c r="A2523" s="3" t="str">
        <f>Raw_Data!A2523</f>
        <v>c73888d0-47c7-49e4-ac1f-8c525c426907</v>
      </c>
      <c r="B2523" s="3">
        <f>Raw_Data!B2523</f>
        <v>35</v>
      </c>
      <c r="C2523" s="3" t="str">
        <f>Raw_Data!C2523</f>
        <v>Male</v>
      </c>
      <c r="D2523" s="3" t="str">
        <f>Raw_Data!D2523</f>
        <v>Premium</v>
      </c>
      <c r="E2523" s="3">
        <f>Raw_Data!E2523</f>
        <v>28.76</v>
      </c>
      <c r="F2523" s="3">
        <f>Raw_Data!F2523</f>
        <v>23</v>
      </c>
      <c r="G2523" s="3" t="str">
        <f>Raw_Data!G2523</f>
        <v>South America</v>
      </c>
      <c r="H2523" s="3" t="str">
        <f>Raw_Data!H2523</f>
        <v>Tablet</v>
      </c>
      <c r="I2523" s="3">
        <f>Raw_Data!I2523</f>
        <v>17.989999999999998</v>
      </c>
      <c r="J2523" s="3">
        <f>Raw_Data!J2523</f>
        <v>0</v>
      </c>
      <c r="K2523" s="3" t="str">
        <f>Raw_Data!K2523</f>
        <v>Gift Card</v>
      </c>
      <c r="L2523" s="3">
        <f>Raw_Data!L2523</f>
        <v>1</v>
      </c>
      <c r="M2523" s="3">
        <f>Raw_Data!M2523</f>
        <v>1.2</v>
      </c>
      <c r="N2523" s="3" t="str">
        <f>Raw_Data!N2523</f>
        <v>Sci-Fi</v>
      </c>
      <c r="O2523" s="3" t="str">
        <f t="shared" si="390"/>
        <v>35-44</v>
      </c>
      <c r="P2523" s="3" t="str">
        <f t="shared" si="391"/>
        <v>25-49h</v>
      </c>
      <c r="Q2523" s="3" t="str">
        <f t="shared" si="392"/>
        <v>22-45d</v>
      </c>
      <c r="R2523" s="3" t="str">
        <f t="shared" si="393"/>
        <v>Medium</v>
      </c>
      <c r="S2523" s="3" t="str">
        <f t="shared" si="394"/>
        <v>High</v>
      </c>
      <c r="T2523" s="3" t="str">
        <f t="shared" si="395"/>
        <v>Active</v>
      </c>
      <c r="U2523" s="4">
        <f>1/(1+EXP(-(Predictive_Model!$B$5+((B2523-Predictive_Model!$B$20)/Predictive_Model!$C$20)*Predictive_Model!$D$20+((E2523-Predictive_Model!$B$21)/Predictive_Model!$C$21)*Predictive_Model!$D$21+((F2523-Predictive_Model!$B$22)/Predictive_Model!$C$22)*Predictive_Model!$D$22+((I2523-Predictive_Model!$B$23)/Predictive_Model!$C$23)*Predictive_Model!$D$23+((L2523-Predictive_Model!$B$24)/Predictive_Model!$C$24)*Predictive_Model!$D$24+((M2523-Predictive_Model!$B$25)/Predictive_Model!$C$25)*Predictive_Model!$D$25+IF(C2523="Male",Predictive_Model!$D$31,IF(C2523="Other",Predictive_Model!$D$32,0))+IF(D2523="Premium",Predictive_Model!$D$34,IF(D2523="Standard",Predictive_Model!$D$35,0))+IF(G2523="Asia",Predictive_Model!$D$37,IF(G2523="Europe",Predictive_Model!$D$38,IF(G2523="North America",Predictive_Model!$D$39,IF(G2523="Oceania",Predictive_Model!$D$40,IF(G2523="South America",Predictive_Model!$D$41,0)))))+IF(H2523="Laptop",Predictive_Model!$D$43,IF(H2523="Mobile",Predictive_Model!$D$44,IF(H2523="TV",Predictive_Model!$D$45,IF(H2523="Tablet",Predictive_Model!$D$46,0))))+IF(K2523="Crypto",Predictive_Model!$D$48,IF(K2523="Debit Card",Predictive_Model!$D$49,IF(K2523="Gift Card",Predictive_Model!$D$50,IF(K2523="PayPal",Predictive_Model!$D$51,0))))+IF(N2523="Comedy",Predictive_Model!$D$53,IF(N2523="Documentary",Predictive_Model!$D$54,IF(N2523="Drama",Predictive_Model!$D$55,IF(N2523="Horror",Predictive_Model!$D$56,IF(N2523="Romance",Predictive_Model!$D$57,IF(N2523="Sci-Fi",Predictive_Model!$D$58,0)))))))))</f>
        <v>9.8812736121426503E-3</v>
      </c>
      <c r="V2523" s="3" t="str">
        <f t="shared" si="396"/>
        <v>Low</v>
      </c>
      <c r="W2523" s="6">
        <f t="shared" si="397"/>
        <v>0.17776411228244626</v>
      </c>
      <c r="X2523" s="3" t="str">
        <f t="shared" si="398"/>
        <v>Monitor</v>
      </c>
      <c r="Y2523" s="3" t="str">
        <f t="shared" si="399"/>
        <v>OK</v>
      </c>
    </row>
    <row r="2524" spans="1:25" x14ac:dyDescent="0.25">
      <c r="A2524" s="3" t="str">
        <f>Raw_Data!A2524</f>
        <v>99ac905d-c892-41e1-b9dc-619aace2175a</v>
      </c>
      <c r="B2524" s="3">
        <f>Raw_Data!B2524</f>
        <v>51</v>
      </c>
      <c r="C2524" s="3" t="str">
        <f>Raw_Data!C2524</f>
        <v>Female</v>
      </c>
      <c r="D2524" s="3" t="str">
        <f>Raw_Data!D2524</f>
        <v>Standard</v>
      </c>
      <c r="E2524" s="3">
        <f>Raw_Data!E2524</f>
        <v>1.91</v>
      </c>
      <c r="F2524" s="3">
        <f>Raw_Data!F2524</f>
        <v>8</v>
      </c>
      <c r="G2524" s="3" t="str">
        <f>Raw_Data!G2524</f>
        <v>Europe</v>
      </c>
      <c r="H2524" s="3" t="str">
        <f>Raw_Data!H2524</f>
        <v>Laptop</v>
      </c>
      <c r="I2524" s="3">
        <f>Raw_Data!I2524</f>
        <v>13.99</v>
      </c>
      <c r="J2524" s="3">
        <f>Raw_Data!J2524</f>
        <v>1</v>
      </c>
      <c r="K2524" s="3" t="str">
        <f>Raw_Data!K2524</f>
        <v>PayPal</v>
      </c>
      <c r="L2524" s="3">
        <f>Raw_Data!L2524</f>
        <v>3</v>
      </c>
      <c r="M2524" s="3">
        <f>Raw_Data!M2524</f>
        <v>0.21</v>
      </c>
      <c r="N2524" s="3" t="str">
        <f>Raw_Data!N2524</f>
        <v>Comedy</v>
      </c>
      <c r="O2524" s="3" t="str">
        <f t="shared" si="390"/>
        <v>45-54</v>
      </c>
      <c r="P2524" s="3" t="str">
        <f t="shared" si="391"/>
        <v>&lt;10h</v>
      </c>
      <c r="Q2524" s="3" t="str">
        <f t="shared" si="392"/>
        <v>8-21d</v>
      </c>
      <c r="R2524" s="3" t="str">
        <f t="shared" si="393"/>
        <v>Medium</v>
      </c>
      <c r="S2524" s="3" t="str">
        <f t="shared" si="394"/>
        <v>Mid</v>
      </c>
      <c r="T2524" s="3" t="str">
        <f t="shared" si="395"/>
        <v>Churned</v>
      </c>
      <c r="U2524" s="4">
        <f>1/(1+EXP(-(Predictive_Model!$B$5+((B2524-Predictive_Model!$B$20)/Predictive_Model!$C$20)*Predictive_Model!$D$20+((E2524-Predictive_Model!$B$21)/Predictive_Model!$C$21)*Predictive_Model!$D$21+((F2524-Predictive_Model!$B$22)/Predictive_Model!$C$22)*Predictive_Model!$D$22+((I2524-Predictive_Model!$B$23)/Predictive_Model!$C$23)*Predictive_Model!$D$23+((L2524-Predictive_Model!$B$24)/Predictive_Model!$C$24)*Predictive_Model!$D$24+((M2524-Predictive_Model!$B$25)/Predictive_Model!$C$25)*Predictive_Model!$D$25+IF(C2524="Male",Predictive_Model!$D$31,IF(C2524="Other",Predictive_Model!$D$32,0))+IF(D2524="Premium",Predictive_Model!$D$34,IF(D2524="Standard",Predictive_Model!$D$35,0))+IF(G2524="Asia",Predictive_Model!$D$37,IF(G2524="Europe",Predictive_Model!$D$38,IF(G2524="North America",Predictive_Model!$D$39,IF(G2524="Oceania",Predictive_Model!$D$40,IF(G2524="South America",Predictive_Model!$D$41,0)))))+IF(H2524="Laptop",Predictive_Model!$D$43,IF(H2524="Mobile",Predictive_Model!$D$44,IF(H2524="TV",Predictive_Model!$D$45,IF(H2524="Tablet",Predictive_Model!$D$46,0))))+IF(K2524="Crypto",Predictive_Model!$D$48,IF(K2524="Debit Card",Predictive_Model!$D$49,IF(K2524="Gift Card",Predictive_Model!$D$50,IF(K2524="PayPal",Predictive_Model!$D$51,0))))+IF(N2524="Comedy",Predictive_Model!$D$53,IF(N2524="Documentary",Predictive_Model!$D$54,IF(N2524="Drama",Predictive_Model!$D$55,IF(N2524="Horror",Predictive_Model!$D$56,IF(N2524="Romance",Predictive_Model!$D$57,IF(N2524="Sci-Fi",Predictive_Model!$D$58,0)))))))))</f>
        <v>0.86871810689976103</v>
      </c>
      <c r="V2524" s="3" t="str">
        <f t="shared" si="396"/>
        <v>Critical</v>
      </c>
      <c r="W2524" s="6">
        <f t="shared" si="397"/>
        <v>13.99</v>
      </c>
      <c r="X2524" s="3" t="str">
        <f t="shared" si="398"/>
        <v>Priority 2</v>
      </c>
      <c r="Y2524" s="3" t="str">
        <f t="shared" si="399"/>
        <v>OK</v>
      </c>
    </row>
    <row r="2525" spans="1:25" x14ac:dyDescent="0.25">
      <c r="A2525" s="3" t="str">
        <f>Raw_Data!A2525</f>
        <v>d7f8474a-aa5c-452d-b85d-c86132f7e5c0</v>
      </c>
      <c r="B2525" s="3">
        <f>Raw_Data!B2525</f>
        <v>27</v>
      </c>
      <c r="C2525" s="3" t="str">
        <f>Raw_Data!C2525</f>
        <v>Female</v>
      </c>
      <c r="D2525" s="3" t="str">
        <f>Raw_Data!D2525</f>
        <v>Basic</v>
      </c>
      <c r="E2525" s="3">
        <f>Raw_Data!E2525</f>
        <v>5.3</v>
      </c>
      <c r="F2525" s="3">
        <f>Raw_Data!F2525</f>
        <v>1</v>
      </c>
      <c r="G2525" s="3" t="str">
        <f>Raw_Data!G2525</f>
        <v>Africa</v>
      </c>
      <c r="H2525" s="3" t="str">
        <f>Raw_Data!H2525</f>
        <v>Mobile</v>
      </c>
      <c r="I2525" s="3">
        <f>Raw_Data!I2525</f>
        <v>8.99</v>
      </c>
      <c r="J2525" s="3">
        <f>Raw_Data!J2525</f>
        <v>0</v>
      </c>
      <c r="K2525" s="3" t="str">
        <f>Raw_Data!K2525</f>
        <v>PayPal</v>
      </c>
      <c r="L2525" s="3">
        <f>Raw_Data!L2525</f>
        <v>2</v>
      </c>
      <c r="M2525" s="3">
        <f>Raw_Data!M2525</f>
        <v>2.65</v>
      </c>
      <c r="N2525" s="3" t="str">
        <f>Raw_Data!N2525</f>
        <v>Documentary</v>
      </c>
      <c r="O2525" s="3" t="str">
        <f t="shared" si="390"/>
        <v>25-34</v>
      </c>
      <c r="P2525" s="3" t="str">
        <f t="shared" si="391"/>
        <v>&lt;10h</v>
      </c>
      <c r="Q2525" s="3" t="str">
        <f t="shared" si="392"/>
        <v>0-7d</v>
      </c>
      <c r="R2525" s="3" t="str">
        <f t="shared" si="393"/>
        <v>Medium</v>
      </c>
      <c r="S2525" s="3" t="str">
        <f t="shared" si="394"/>
        <v>Low</v>
      </c>
      <c r="T2525" s="3" t="str">
        <f t="shared" si="395"/>
        <v>Active</v>
      </c>
      <c r="U2525" s="4">
        <f>1/(1+EXP(-(Predictive_Model!$B$5+((B2525-Predictive_Model!$B$20)/Predictive_Model!$C$20)*Predictive_Model!$D$20+((E2525-Predictive_Model!$B$21)/Predictive_Model!$C$21)*Predictive_Model!$D$21+((F2525-Predictive_Model!$B$22)/Predictive_Model!$C$22)*Predictive_Model!$D$22+((I2525-Predictive_Model!$B$23)/Predictive_Model!$C$23)*Predictive_Model!$D$23+((L2525-Predictive_Model!$B$24)/Predictive_Model!$C$24)*Predictive_Model!$D$24+((M2525-Predictive_Model!$B$25)/Predictive_Model!$C$25)*Predictive_Model!$D$25+IF(C2525="Male",Predictive_Model!$D$31,IF(C2525="Other",Predictive_Model!$D$32,0))+IF(D2525="Premium",Predictive_Model!$D$34,IF(D2525="Standard",Predictive_Model!$D$35,0))+IF(G2525="Asia",Predictive_Model!$D$37,IF(G2525="Europe",Predictive_Model!$D$38,IF(G2525="North America",Predictive_Model!$D$39,IF(G2525="Oceania",Predictive_Model!$D$40,IF(G2525="South America",Predictive_Model!$D$41,0)))))+IF(H2525="Laptop",Predictive_Model!$D$43,IF(H2525="Mobile",Predictive_Model!$D$44,IF(H2525="TV",Predictive_Model!$D$45,IF(H2525="Tablet",Predictive_Model!$D$46,0))))+IF(K2525="Crypto",Predictive_Model!$D$48,IF(K2525="Debit Card",Predictive_Model!$D$49,IF(K2525="Gift Card",Predictive_Model!$D$50,IF(K2525="PayPal",Predictive_Model!$D$51,0))))+IF(N2525="Comedy",Predictive_Model!$D$53,IF(N2525="Documentary",Predictive_Model!$D$54,IF(N2525="Drama",Predictive_Model!$D$55,IF(N2525="Horror",Predictive_Model!$D$56,IF(N2525="Romance",Predictive_Model!$D$57,IF(N2525="Sci-Fi",Predictive_Model!$D$58,0)))))))))</f>
        <v>0.34690914400508666</v>
      </c>
      <c r="V2525" s="3" t="str">
        <f t="shared" si="396"/>
        <v>Medium</v>
      </c>
      <c r="W2525" s="6">
        <f t="shared" si="397"/>
        <v>3.1187132046057293</v>
      </c>
      <c r="X2525" s="3" t="str">
        <f t="shared" si="398"/>
        <v>Monitor</v>
      </c>
      <c r="Y2525" s="3" t="str">
        <f t="shared" si="399"/>
        <v>OK</v>
      </c>
    </row>
    <row r="2526" spans="1:25" x14ac:dyDescent="0.25">
      <c r="A2526" s="3" t="str">
        <f>Raw_Data!A2526</f>
        <v>236586ff-c75c-4dfa-b787-19a63e0b4dbd</v>
      </c>
      <c r="B2526" s="3">
        <f>Raw_Data!B2526</f>
        <v>28</v>
      </c>
      <c r="C2526" s="3" t="str">
        <f>Raw_Data!C2526</f>
        <v>Other</v>
      </c>
      <c r="D2526" s="3" t="str">
        <f>Raw_Data!D2526</f>
        <v>Premium</v>
      </c>
      <c r="E2526" s="3">
        <f>Raw_Data!E2526</f>
        <v>9.9</v>
      </c>
      <c r="F2526" s="3">
        <f>Raw_Data!F2526</f>
        <v>19</v>
      </c>
      <c r="G2526" s="3" t="str">
        <f>Raw_Data!G2526</f>
        <v>Europe</v>
      </c>
      <c r="H2526" s="3" t="str">
        <f>Raw_Data!H2526</f>
        <v>Tablet</v>
      </c>
      <c r="I2526" s="3">
        <f>Raw_Data!I2526</f>
        <v>17.989999999999998</v>
      </c>
      <c r="J2526" s="3">
        <f>Raw_Data!J2526</f>
        <v>0</v>
      </c>
      <c r="K2526" s="3" t="str">
        <f>Raw_Data!K2526</f>
        <v>Gift Card</v>
      </c>
      <c r="L2526" s="3">
        <f>Raw_Data!L2526</f>
        <v>5</v>
      </c>
      <c r="M2526" s="3">
        <f>Raw_Data!M2526</f>
        <v>0.49</v>
      </c>
      <c r="N2526" s="3" t="str">
        <f>Raw_Data!N2526</f>
        <v>Sci-Fi</v>
      </c>
      <c r="O2526" s="3" t="str">
        <f t="shared" si="390"/>
        <v>25-34</v>
      </c>
      <c r="P2526" s="3" t="str">
        <f t="shared" si="391"/>
        <v>&lt;10h</v>
      </c>
      <c r="Q2526" s="3" t="str">
        <f t="shared" si="392"/>
        <v>8-21d</v>
      </c>
      <c r="R2526" s="3" t="str">
        <f t="shared" si="393"/>
        <v>Medium</v>
      </c>
      <c r="S2526" s="3" t="str">
        <f t="shared" si="394"/>
        <v>High</v>
      </c>
      <c r="T2526" s="3" t="str">
        <f t="shared" si="395"/>
        <v>Active</v>
      </c>
      <c r="U2526" s="4">
        <f>1/(1+EXP(-(Predictive_Model!$B$5+((B2526-Predictive_Model!$B$20)/Predictive_Model!$C$20)*Predictive_Model!$D$20+((E2526-Predictive_Model!$B$21)/Predictive_Model!$C$21)*Predictive_Model!$D$21+((F2526-Predictive_Model!$B$22)/Predictive_Model!$C$22)*Predictive_Model!$D$22+((I2526-Predictive_Model!$B$23)/Predictive_Model!$C$23)*Predictive_Model!$D$23+((L2526-Predictive_Model!$B$24)/Predictive_Model!$C$24)*Predictive_Model!$D$24+((M2526-Predictive_Model!$B$25)/Predictive_Model!$C$25)*Predictive_Model!$D$25+IF(C2526="Male",Predictive_Model!$D$31,IF(C2526="Other",Predictive_Model!$D$32,0))+IF(D2526="Premium",Predictive_Model!$D$34,IF(D2526="Standard",Predictive_Model!$D$35,0))+IF(G2526="Asia",Predictive_Model!$D$37,IF(G2526="Europe",Predictive_Model!$D$38,IF(G2526="North America",Predictive_Model!$D$39,IF(G2526="Oceania",Predictive_Model!$D$40,IF(G2526="South America",Predictive_Model!$D$41,0)))))+IF(H2526="Laptop",Predictive_Model!$D$43,IF(H2526="Mobile",Predictive_Model!$D$44,IF(H2526="TV",Predictive_Model!$D$45,IF(H2526="Tablet",Predictive_Model!$D$46,0))))+IF(K2526="Crypto",Predictive_Model!$D$48,IF(K2526="Debit Card",Predictive_Model!$D$49,IF(K2526="Gift Card",Predictive_Model!$D$50,IF(K2526="PayPal",Predictive_Model!$D$51,0))))+IF(N2526="Comedy",Predictive_Model!$D$53,IF(N2526="Documentary",Predictive_Model!$D$54,IF(N2526="Drama",Predictive_Model!$D$55,IF(N2526="Horror",Predictive_Model!$D$56,IF(N2526="Romance",Predictive_Model!$D$57,IF(N2526="Sci-Fi",Predictive_Model!$D$58,0)))))))))</f>
        <v>0.23887595143966822</v>
      </c>
      <c r="V2526" s="3" t="str">
        <f t="shared" si="396"/>
        <v>Low</v>
      </c>
      <c r="W2526" s="6">
        <f t="shared" si="397"/>
        <v>4.2973783663996308</v>
      </c>
      <c r="X2526" s="3" t="str">
        <f t="shared" si="398"/>
        <v>Monitor</v>
      </c>
      <c r="Y2526" s="3" t="str">
        <f t="shared" si="399"/>
        <v>OK</v>
      </c>
    </row>
    <row r="2527" spans="1:25" x14ac:dyDescent="0.25">
      <c r="A2527" s="3" t="str">
        <f>Raw_Data!A2527</f>
        <v>30bc483c-87d9-4a9a-9863-6eb5c6bdcb66</v>
      </c>
      <c r="B2527" s="3">
        <f>Raw_Data!B2527</f>
        <v>18</v>
      </c>
      <c r="C2527" s="3" t="str">
        <f>Raw_Data!C2527</f>
        <v>Female</v>
      </c>
      <c r="D2527" s="3" t="str">
        <f>Raw_Data!D2527</f>
        <v>Basic</v>
      </c>
      <c r="E2527" s="3">
        <f>Raw_Data!E2527</f>
        <v>5.64</v>
      </c>
      <c r="F2527" s="3">
        <f>Raw_Data!F2527</f>
        <v>44</v>
      </c>
      <c r="G2527" s="3" t="str">
        <f>Raw_Data!G2527</f>
        <v>Europe</v>
      </c>
      <c r="H2527" s="3" t="str">
        <f>Raw_Data!H2527</f>
        <v>Tablet</v>
      </c>
      <c r="I2527" s="3">
        <f>Raw_Data!I2527</f>
        <v>8.99</v>
      </c>
      <c r="J2527" s="3">
        <f>Raw_Data!J2527</f>
        <v>1</v>
      </c>
      <c r="K2527" s="3" t="str">
        <f>Raw_Data!K2527</f>
        <v>Gift Card</v>
      </c>
      <c r="L2527" s="3">
        <f>Raw_Data!L2527</f>
        <v>4</v>
      </c>
      <c r="M2527" s="3">
        <f>Raw_Data!M2527</f>
        <v>0.13</v>
      </c>
      <c r="N2527" s="3" t="str">
        <f>Raw_Data!N2527</f>
        <v>Horror</v>
      </c>
      <c r="O2527" s="3" t="str">
        <f t="shared" si="390"/>
        <v>18-24</v>
      </c>
      <c r="P2527" s="3" t="str">
        <f t="shared" si="391"/>
        <v>&lt;10h</v>
      </c>
      <c r="Q2527" s="3" t="str">
        <f t="shared" si="392"/>
        <v>22-45d</v>
      </c>
      <c r="R2527" s="3" t="str">
        <f t="shared" si="393"/>
        <v>Medium</v>
      </c>
      <c r="S2527" s="3" t="str">
        <f t="shared" si="394"/>
        <v>Low</v>
      </c>
      <c r="T2527" s="3" t="str">
        <f t="shared" si="395"/>
        <v>Churned</v>
      </c>
      <c r="U2527" s="4">
        <f>1/(1+EXP(-(Predictive_Model!$B$5+((B2527-Predictive_Model!$B$20)/Predictive_Model!$C$20)*Predictive_Model!$D$20+((E2527-Predictive_Model!$B$21)/Predictive_Model!$C$21)*Predictive_Model!$D$21+((F2527-Predictive_Model!$B$22)/Predictive_Model!$C$22)*Predictive_Model!$D$22+((I2527-Predictive_Model!$B$23)/Predictive_Model!$C$23)*Predictive_Model!$D$23+((L2527-Predictive_Model!$B$24)/Predictive_Model!$C$24)*Predictive_Model!$D$24+((M2527-Predictive_Model!$B$25)/Predictive_Model!$C$25)*Predictive_Model!$D$25+IF(C2527="Male",Predictive_Model!$D$31,IF(C2527="Other",Predictive_Model!$D$32,0))+IF(D2527="Premium",Predictive_Model!$D$34,IF(D2527="Standard",Predictive_Model!$D$35,0))+IF(G2527="Asia",Predictive_Model!$D$37,IF(G2527="Europe",Predictive_Model!$D$38,IF(G2527="North America",Predictive_Model!$D$39,IF(G2527="Oceania",Predictive_Model!$D$40,IF(G2527="South America",Predictive_Model!$D$41,0)))))+IF(H2527="Laptop",Predictive_Model!$D$43,IF(H2527="Mobile",Predictive_Model!$D$44,IF(H2527="TV",Predictive_Model!$D$45,IF(H2527="Tablet",Predictive_Model!$D$46,0))))+IF(K2527="Crypto",Predictive_Model!$D$48,IF(K2527="Debit Card",Predictive_Model!$D$49,IF(K2527="Gift Card",Predictive_Model!$D$50,IF(K2527="PayPal",Predictive_Model!$D$51,0))))+IF(N2527="Comedy",Predictive_Model!$D$53,IF(N2527="Documentary",Predictive_Model!$D$54,IF(N2527="Drama",Predictive_Model!$D$55,IF(N2527="Horror",Predictive_Model!$D$56,IF(N2527="Romance",Predictive_Model!$D$57,IF(N2527="Sci-Fi",Predictive_Model!$D$58,0)))))))))</f>
        <v>0.99966247160875188</v>
      </c>
      <c r="V2527" s="3" t="str">
        <f t="shared" si="396"/>
        <v>Critical</v>
      </c>
      <c r="W2527" s="6">
        <f t="shared" si="397"/>
        <v>8.99</v>
      </c>
      <c r="X2527" s="3" t="str">
        <f t="shared" si="398"/>
        <v>Priority 2</v>
      </c>
      <c r="Y2527" s="3" t="str">
        <f t="shared" si="399"/>
        <v>OK</v>
      </c>
    </row>
    <row r="2528" spans="1:25" x14ac:dyDescent="0.25">
      <c r="A2528" s="3" t="str">
        <f>Raw_Data!A2528</f>
        <v>374de352-5868-4026-b9fb-57fd075b1fb3</v>
      </c>
      <c r="B2528" s="3">
        <f>Raw_Data!B2528</f>
        <v>22</v>
      </c>
      <c r="C2528" s="3" t="str">
        <f>Raw_Data!C2528</f>
        <v>Other</v>
      </c>
      <c r="D2528" s="3" t="str">
        <f>Raw_Data!D2528</f>
        <v>Basic</v>
      </c>
      <c r="E2528" s="3">
        <f>Raw_Data!E2528</f>
        <v>7.06</v>
      </c>
      <c r="F2528" s="3">
        <f>Raw_Data!F2528</f>
        <v>58</v>
      </c>
      <c r="G2528" s="3" t="str">
        <f>Raw_Data!G2528</f>
        <v>Asia</v>
      </c>
      <c r="H2528" s="3" t="str">
        <f>Raw_Data!H2528</f>
        <v>Mobile</v>
      </c>
      <c r="I2528" s="3">
        <f>Raw_Data!I2528</f>
        <v>8.99</v>
      </c>
      <c r="J2528" s="3">
        <f>Raw_Data!J2528</f>
        <v>1</v>
      </c>
      <c r="K2528" s="3" t="str">
        <f>Raw_Data!K2528</f>
        <v>Credit Card</v>
      </c>
      <c r="L2528" s="3">
        <f>Raw_Data!L2528</f>
        <v>3</v>
      </c>
      <c r="M2528" s="3">
        <f>Raw_Data!M2528</f>
        <v>0.12</v>
      </c>
      <c r="N2528" s="3" t="str">
        <f>Raw_Data!N2528</f>
        <v>Documentary</v>
      </c>
      <c r="O2528" s="3" t="str">
        <f t="shared" si="390"/>
        <v>18-24</v>
      </c>
      <c r="P2528" s="3" t="str">
        <f t="shared" si="391"/>
        <v>&lt;10h</v>
      </c>
      <c r="Q2528" s="3" t="str">
        <f t="shared" si="392"/>
        <v>46-60d</v>
      </c>
      <c r="R2528" s="3" t="str">
        <f t="shared" si="393"/>
        <v>Low</v>
      </c>
      <c r="S2528" s="3" t="str">
        <f t="shared" si="394"/>
        <v>Low</v>
      </c>
      <c r="T2528" s="3" t="str">
        <f t="shared" si="395"/>
        <v>Churned</v>
      </c>
      <c r="U2528" s="4">
        <f>1/(1+EXP(-(Predictive_Model!$B$5+((B2528-Predictive_Model!$B$20)/Predictive_Model!$C$20)*Predictive_Model!$D$20+((E2528-Predictive_Model!$B$21)/Predictive_Model!$C$21)*Predictive_Model!$D$21+((F2528-Predictive_Model!$B$22)/Predictive_Model!$C$22)*Predictive_Model!$D$22+((I2528-Predictive_Model!$B$23)/Predictive_Model!$C$23)*Predictive_Model!$D$23+((L2528-Predictive_Model!$B$24)/Predictive_Model!$C$24)*Predictive_Model!$D$24+((M2528-Predictive_Model!$B$25)/Predictive_Model!$C$25)*Predictive_Model!$D$25+IF(C2528="Male",Predictive_Model!$D$31,IF(C2528="Other",Predictive_Model!$D$32,0))+IF(D2528="Premium",Predictive_Model!$D$34,IF(D2528="Standard",Predictive_Model!$D$35,0))+IF(G2528="Asia",Predictive_Model!$D$37,IF(G2528="Europe",Predictive_Model!$D$38,IF(G2528="North America",Predictive_Model!$D$39,IF(G2528="Oceania",Predictive_Model!$D$40,IF(G2528="South America",Predictive_Model!$D$41,0)))))+IF(H2528="Laptop",Predictive_Model!$D$43,IF(H2528="Mobile",Predictive_Model!$D$44,IF(H2528="TV",Predictive_Model!$D$45,IF(H2528="Tablet",Predictive_Model!$D$46,0))))+IF(K2528="Crypto",Predictive_Model!$D$48,IF(K2528="Debit Card",Predictive_Model!$D$49,IF(K2528="Gift Card",Predictive_Model!$D$50,IF(K2528="PayPal",Predictive_Model!$D$51,0))))+IF(N2528="Comedy",Predictive_Model!$D$53,IF(N2528="Documentary",Predictive_Model!$D$54,IF(N2528="Drama",Predictive_Model!$D$55,IF(N2528="Horror",Predictive_Model!$D$56,IF(N2528="Romance",Predictive_Model!$D$57,IF(N2528="Sci-Fi",Predictive_Model!$D$58,0)))))))))</f>
        <v>0.99994202225444107</v>
      </c>
      <c r="V2528" s="3" t="str">
        <f t="shared" si="396"/>
        <v>Critical</v>
      </c>
      <c r="W2528" s="6">
        <f t="shared" si="397"/>
        <v>8.99</v>
      </c>
      <c r="X2528" s="3" t="str">
        <f t="shared" si="398"/>
        <v>Priority 2</v>
      </c>
      <c r="Y2528" s="3" t="str">
        <f t="shared" si="399"/>
        <v>OK</v>
      </c>
    </row>
    <row r="2529" spans="1:25" x14ac:dyDescent="0.25">
      <c r="A2529" s="3" t="str">
        <f>Raw_Data!A2529</f>
        <v>bb31bd8f-7d63-4280-ada1-f1e832fcfdd6</v>
      </c>
      <c r="B2529" s="3">
        <f>Raw_Data!B2529</f>
        <v>61</v>
      </c>
      <c r="C2529" s="3" t="str">
        <f>Raw_Data!C2529</f>
        <v>Male</v>
      </c>
      <c r="D2529" s="3" t="str">
        <f>Raw_Data!D2529</f>
        <v>Standard</v>
      </c>
      <c r="E2529" s="3">
        <f>Raw_Data!E2529</f>
        <v>2.15</v>
      </c>
      <c r="F2529" s="3">
        <f>Raw_Data!F2529</f>
        <v>33</v>
      </c>
      <c r="G2529" s="3" t="str">
        <f>Raw_Data!G2529</f>
        <v>South America</v>
      </c>
      <c r="H2529" s="3" t="str">
        <f>Raw_Data!H2529</f>
        <v>Mobile</v>
      </c>
      <c r="I2529" s="3">
        <f>Raw_Data!I2529</f>
        <v>13.99</v>
      </c>
      <c r="J2529" s="3">
        <f>Raw_Data!J2529</f>
        <v>1</v>
      </c>
      <c r="K2529" s="3" t="str">
        <f>Raw_Data!K2529</f>
        <v>Crypto</v>
      </c>
      <c r="L2529" s="3">
        <f>Raw_Data!L2529</f>
        <v>1</v>
      </c>
      <c r="M2529" s="3">
        <f>Raw_Data!M2529</f>
        <v>0.06</v>
      </c>
      <c r="N2529" s="3" t="str">
        <f>Raw_Data!N2529</f>
        <v>Sci-Fi</v>
      </c>
      <c r="O2529" s="3" t="str">
        <f t="shared" si="390"/>
        <v>55-70</v>
      </c>
      <c r="P2529" s="3" t="str">
        <f t="shared" si="391"/>
        <v>&lt;10h</v>
      </c>
      <c r="Q2529" s="3" t="str">
        <f t="shared" si="392"/>
        <v>22-45d</v>
      </c>
      <c r="R2529" s="3" t="str">
        <f t="shared" si="393"/>
        <v>Medium</v>
      </c>
      <c r="S2529" s="3" t="str">
        <f t="shared" si="394"/>
        <v>Mid</v>
      </c>
      <c r="T2529" s="3" t="str">
        <f t="shared" si="395"/>
        <v>Churned</v>
      </c>
      <c r="U2529" s="4">
        <f>1/(1+EXP(-(Predictive_Model!$B$5+((B2529-Predictive_Model!$B$20)/Predictive_Model!$C$20)*Predictive_Model!$D$20+((E2529-Predictive_Model!$B$21)/Predictive_Model!$C$21)*Predictive_Model!$D$21+((F2529-Predictive_Model!$B$22)/Predictive_Model!$C$22)*Predictive_Model!$D$22+((I2529-Predictive_Model!$B$23)/Predictive_Model!$C$23)*Predictive_Model!$D$23+((L2529-Predictive_Model!$B$24)/Predictive_Model!$C$24)*Predictive_Model!$D$24+((M2529-Predictive_Model!$B$25)/Predictive_Model!$C$25)*Predictive_Model!$D$25+IF(C2529="Male",Predictive_Model!$D$31,IF(C2529="Other",Predictive_Model!$D$32,0))+IF(D2529="Premium",Predictive_Model!$D$34,IF(D2529="Standard",Predictive_Model!$D$35,0))+IF(G2529="Asia",Predictive_Model!$D$37,IF(G2529="Europe",Predictive_Model!$D$38,IF(G2529="North America",Predictive_Model!$D$39,IF(G2529="Oceania",Predictive_Model!$D$40,IF(G2529="South America",Predictive_Model!$D$41,0)))))+IF(H2529="Laptop",Predictive_Model!$D$43,IF(H2529="Mobile",Predictive_Model!$D$44,IF(H2529="TV",Predictive_Model!$D$45,IF(H2529="Tablet",Predictive_Model!$D$46,0))))+IF(K2529="Crypto",Predictive_Model!$D$48,IF(K2529="Debit Card",Predictive_Model!$D$49,IF(K2529="Gift Card",Predictive_Model!$D$50,IF(K2529="PayPal",Predictive_Model!$D$51,0))))+IF(N2529="Comedy",Predictive_Model!$D$53,IF(N2529="Documentary",Predictive_Model!$D$54,IF(N2529="Drama",Predictive_Model!$D$55,IF(N2529="Horror",Predictive_Model!$D$56,IF(N2529="Romance",Predictive_Model!$D$57,IF(N2529="Sci-Fi",Predictive_Model!$D$58,0)))))))))</f>
        <v>0.99982934591785722</v>
      </c>
      <c r="V2529" s="3" t="str">
        <f t="shared" si="396"/>
        <v>Critical</v>
      </c>
      <c r="W2529" s="6">
        <f t="shared" si="397"/>
        <v>13.99</v>
      </c>
      <c r="X2529" s="3" t="str">
        <f t="shared" si="398"/>
        <v>Priority 2</v>
      </c>
      <c r="Y2529" s="3" t="str">
        <f t="shared" si="399"/>
        <v>OK</v>
      </c>
    </row>
    <row r="2530" spans="1:25" x14ac:dyDescent="0.25">
      <c r="A2530" s="3" t="str">
        <f>Raw_Data!A2530</f>
        <v>71c014eb-50d0-488e-9f41-b4db638f20be</v>
      </c>
      <c r="B2530" s="3">
        <f>Raw_Data!B2530</f>
        <v>54</v>
      </c>
      <c r="C2530" s="3" t="str">
        <f>Raw_Data!C2530</f>
        <v>Other</v>
      </c>
      <c r="D2530" s="3" t="str">
        <f>Raw_Data!D2530</f>
        <v>Standard</v>
      </c>
      <c r="E2530" s="3">
        <f>Raw_Data!E2530</f>
        <v>4.6900000000000004</v>
      </c>
      <c r="F2530" s="3">
        <f>Raw_Data!F2530</f>
        <v>6</v>
      </c>
      <c r="G2530" s="3" t="str">
        <f>Raw_Data!G2530</f>
        <v>South America</v>
      </c>
      <c r="H2530" s="3" t="str">
        <f>Raw_Data!H2530</f>
        <v>Laptop</v>
      </c>
      <c r="I2530" s="3">
        <f>Raw_Data!I2530</f>
        <v>13.99</v>
      </c>
      <c r="J2530" s="3">
        <f>Raw_Data!J2530</f>
        <v>0</v>
      </c>
      <c r="K2530" s="3" t="str">
        <f>Raw_Data!K2530</f>
        <v>Gift Card</v>
      </c>
      <c r="L2530" s="3">
        <f>Raw_Data!L2530</f>
        <v>5</v>
      </c>
      <c r="M2530" s="3">
        <f>Raw_Data!M2530</f>
        <v>0.67</v>
      </c>
      <c r="N2530" s="3" t="str">
        <f>Raw_Data!N2530</f>
        <v>Documentary</v>
      </c>
      <c r="O2530" s="3" t="str">
        <f t="shared" si="390"/>
        <v>45-54</v>
      </c>
      <c r="P2530" s="3" t="str">
        <f t="shared" si="391"/>
        <v>&lt;10h</v>
      </c>
      <c r="Q2530" s="3" t="str">
        <f t="shared" si="392"/>
        <v>0-7d</v>
      </c>
      <c r="R2530" s="3" t="str">
        <f t="shared" si="393"/>
        <v>Medium</v>
      </c>
      <c r="S2530" s="3" t="str">
        <f t="shared" si="394"/>
        <v>Mid</v>
      </c>
      <c r="T2530" s="3" t="str">
        <f t="shared" si="395"/>
        <v>Active</v>
      </c>
      <c r="U2530" s="4">
        <f>1/(1+EXP(-(Predictive_Model!$B$5+((B2530-Predictive_Model!$B$20)/Predictive_Model!$C$20)*Predictive_Model!$D$20+((E2530-Predictive_Model!$B$21)/Predictive_Model!$C$21)*Predictive_Model!$D$21+((F2530-Predictive_Model!$B$22)/Predictive_Model!$C$22)*Predictive_Model!$D$22+((I2530-Predictive_Model!$B$23)/Predictive_Model!$C$23)*Predictive_Model!$D$23+((L2530-Predictive_Model!$B$24)/Predictive_Model!$C$24)*Predictive_Model!$D$24+((M2530-Predictive_Model!$B$25)/Predictive_Model!$C$25)*Predictive_Model!$D$25+IF(C2530="Male",Predictive_Model!$D$31,IF(C2530="Other",Predictive_Model!$D$32,0))+IF(D2530="Premium",Predictive_Model!$D$34,IF(D2530="Standard",Predictive_Model!$D$35,0))+IF(G2530="Asia",Predictive_Model!$D$37,IF(G2530="Europe",Predictive_Model!$D$38,IF(G2530="North America",Predictive_Model!$D$39,IF(G2530="Oceania",Predictive_Model!$D$40,IF(G2530="South America",Predictive_Model!$D$41,0)))))+IF(H2530="Laptop",Predictive_Model!$D$43,IF(H2530="Mobile",Predictive_Model!$D$44,IF(H2530="TV",Predictive_Model!$D$45,IF(H2530="Tablet",Predictive_Model!$D$46,0))))+IF(K2530="Crypto",Predictive_Model!$D$48,IF(K2530="Debit Card",Predictive_Model!$D$49,IF(K2530="Gift Card",Predictive_Model!$D$50,IF(K2530="PayPal",Predictive_Model!$D$51,0))))+IF(N2530="Comedy",Predictive_Model!$D$53,IF(N2530="Documentary",Predictive_Model!$D$54,IF(N2530="Drama",Predictive_Model!$D$55,IF(N2530="Horror",Predictive_Model!$D$56,IF(N2530="Romance",Predictive_Model!$D$57,IF(N2530="Sci-Fi",Predictive_Model!$D$58,0)))))))))</f>
        <v>0.2408020482216377</v>
      </c>
      <c r="V2530" s="3" t="str">
        <f t="shared" si="396"/>
        <v>Low</v>
      </c>
      <c r="W2530" s="6">
        <f t="shared" si="397"/>
        <v>3.3688206546207113</v>
      </c>
      <c r="X2530" s="3" t="str">
        <f t="shared" si="398"/>
        <v>Monitor</v>
      </c>
      <c r="Y2530" s="3" t="str">
        <f t="shared" si="399"/>
        <v>OK</v>
      </c>
    </row>
    <row r="2531" spans="1:25" x14ac:dyDescent="0.25">
      <c r="A2531" s="3" t="str">
        <f>Raw_Data!A2531</f>
        <v>eaafa153-5c55-4d3b-897c-ef6198ece521</v>
      </c>
      <c r="B2531" s="3">
        <f>Raw_Data!B2531</f>
        <v>52</v>
      </c>
      <c r="C2531" s="3" t="str">
        <f>Raw_Data!C2531</f>
        <v>Female</v>
      </c>
      <c r="D2531" s="3" t="str">
        <f>Raw_Data!D2531</f>
        <v>Premium</v>
      </c>
      <c r="E2531" s="3">
        <f>Raw_Data!E2531</f>
        <v>2.0499999999999998</v>
      </c>
      <c r="F2531" s="3">
        <f>Raw_Data!F2531</f>
        <v>24</v>
      </c>
      <c r="G2531" s="3" t="str">
        <f>Raw_Data!G2531</f>
        <v>Africa</v>
      </c>
      <c r="H2531" s="3" t="str">
        <f>Raw_Data!H2531</f>
        <v>Mobile</v>
      </c>
      <c r="I2531" s="3">
        <f>Raw_Data!I2531</f>
        <v>17.989999999999998</v>
      </c>
      <c r="J2531" s="3">
        <f>Raw_Data!J2531</f>
        <v>1</v>
      </c>
      <c r="K2531" s="3" t="str">
        <f>Raw_Data!K2531</f>
        <v>Gift Card</v>
      </c>
      <c r="L2531" s="3">
        <f>Raw_Data!L2531</f>
        <v>2</v>
      </c>
      <c r="M2531" s="3">
        <f>Raw_Data!M2531</f>
        <v>0.08</v>
      </c>
      <c r="N2531" s="3" t="str">
        <f>Raw_Data!N2531</f>
        <v>Romance</v>
      </c>
      <c r="O2531" s="3" t="str">
        <f t="shared" si="390"/>
        <v>45-54</v>
      </c>
      <c r="P2531" s="3" t="str">
        <f t="shared" si="391"/>
        <v>&lt;10h</v>
      </c>
      <c r="Q2531" s="3" t="str">
        <f t="shared" si="392"/>
        <v>22-45d</v>
      </c>
      <c r="R2531" s="3" t="str">
        <f t="shared" si="393"/>
        <v>Medium</v>
      </c>
      <c r="S2531" s="3" t="str">
        <f t="shared" si="394"/>
        <v>High</v>
      </c>
      <c r="T2531" s="3" t="str">
        <f t="shared" si="395"/>
        <v>Churned</v>
      </c>
      <c r="U2531" s="4">
        <f>1/(1+EXP(-(Predictive_Model!$B$5+((B2531-Predictive_Model!$B$20)/Predictive_Model!$C$20)*Predictive_Model!$D$20+((E2531-Predictive_Model!$B$21)/Predictive_Model!$C$21)*Predictive_Model!$D$21+((F2531-Predictive_Model!$B$22)/Predictive_Model!$C$22)*Predictive_Model!$D$22+((I2531-Predictive_Model!$B$23)/Predictive_Model!$C$23)*Predictive_Model!$D$23+((L2531-Predictive_Model!$B$24)/Predictive_Model!$C$24)*Predictive_Model!$D$24+((M2531-Predictive_Model!$B$25)/Predictive_Model!$C$25)*Predictive_Model!$D$25+IF(C2531="Male",Predictive_Model!$D$31,IF(C2531="Other",Predictive_Model!$D$32,0))+IF(D2531="Premium",Predictive_Model!$D$34,IF(D2531="Standard",Predictive_Model!$D$35,0))+IF(G2531="Asia",Predictive_Model!$D$37,IF(G2531="Europe",Predictive_Model!$D$38,IF(G2531="North America",Predictive_Model!$D$39,IF(G2531="Oceania",Predictive_Model!$D$40,IF(G2531="South America",Predictive_Model!$D$41,0)))))+IF(H2531="Laptop",Predictive_Model!$D$43,IF(H2531="Mobile",Predictive_Model!$D$44,IF(H2531="TV",Predictive_Model!$D$45,IF(H2531="Tablet",Predictive_Model!$D$46,0))))+IF(K2531="Crypto",Predictive_Model!$D$48,IF(K2531="Debit Card",Predictive_Model!$D$49,IF(K2531="Gift Card",Predictive_Model!$D$50,IF(K2531="PayPal",Predictive_Model!$D$51,0))))+IF(N2531="Comedy",Predictive_Model!$D$53,IF(N2531="Documentary",Predictive_Model!$D$54,IF(N2531="Drama",Predictive_Model!$D$55,IF(N2531="Horror",Predictive_Model!$D$56,IF(N2531="Romance",Predictive_Model!$D$57,IF(N2531="Sci-Fi",Predictive_Model!$D$58,0)))))))))</f>
        <v>0.99520243881283599</v>
      </c>
      <c r="V2531" s="3" t="str">
        <f t="shared" si="396"/>
        <v>Critical</v>
      </c>
      <c r="W2531" s="6">
        <f t="shared" si="397"/>
        <v>17.989999999999998</v>
      </c>
      <c r="X2531" s="3" t="str">
        <f t="shared" si="398"/>
        <v>Priority 1</v>
      </c>
      <c r="Y2531" s="3" t="str">
        <f t="shared" si="399"/>
        <v>OK</v>
      </c>
    </row>
    <row r="2532" spans="1:25" x14ac:dyDescent="0.25">
      <c r="A2532" s="3" t="str">
        <f>Raw_Data!A2532</f>
        <v>5d64d061-91f4-4dd9-ab18-93007717e295</v>
      </c>
      <c r="B2532" s="3">
        <f>Raw_Data!B2532</f>
        <v>24</v>
      </c>
      <c r="C2532" s="3" t="str">
        <f>Raw_Data!C2532</f>
        <v>Male</v>
      </c>
      <c r="D2532" s="3" t="str">
        <f>Raw_Data!D2532</f>
        <v>Premium</v>
      </c>
      <c r="E2532" s="3">
        <f>Raw_Data!E2532</f>
        <v>26.44</v>
      </c>
      <c r="F2532" s="3">
        <f>Raw_Data!F2532</f>
        <v>28</v>
      </c>
      <c r="G2532" s="3" t="str">
        <f>Raw_Data!G2532</f>
        <v>Africa</v>
      </c>
      <c r="H2532" s="3" t="str">
        <f>Raw_Data!H2532</f>
        <v>Mobile</v>
      </c>
      <c r="I2532" s="3">
        <f>Raw_Data!I2532</f>
        <v>17.989999999999998</v>
      </c>
      <c r="J2532" s="3">
        <f>Raw_Data!J2532</f>
        <v>0</v>
      </c>
      <c r="K2532" s="3" t="str">
        <f>Raw_Data!K2532</f>
        <v>Gift Card</v>
      </c>
      <c r="L2532" s="3">
        <f>Raw_Data!L2532</f>
        <v>1</v>
      </c>
      <c r="M2532" s="3">
        <f>Raw_Data!M2532</f>
        <v>0.91</v>
      </c>
      <c r="N2532" s="3" t="str">
        <f>Raw_Data!N2532</f>
        <v>Documentary</v>
      </c>
      <c r="O2532" s="3" t="str">
        <f t="shared" si="390"/>
        <v>18-24</v>
      </c>
      <c r="P2532" s="3" t="str">
        <f t="shared" si="391"/>
        <v>25-49h</v>
      </c>
      <c r="Q2532" s="3" t="str">
        <f t="shared" si="392"/>
        <v>22-45d</v>
      </c>
      <c r="R2532" s="3" t="str">
        <f t="shared" si="393"/>
        <v>Medium</v>
      </c>
      <c r="S2532" s="3" t="str">
        <f t="shared" si="394"/>
        <v>High</v>
      </c>
      <c r="T2532" s="3" t="str">
        <f t="shared" si="395"/>
        <v>Active</v>
      </c>
      <c r="U2532" s="4">
        <f>1/(1+EXP(-(Predictive_Model!$B$5+((B2532-Predictive_Model!$B$20)/Predictive_Model!$C$20)*Predictive_Model!$D$20+((E2532-Predictive_Model!$B$21)/Predictive_Model!$C$21)*Predictive_Model!$D$21+((F2532-Predictive_Model!$B$22)/Predictive_Model!$C$22)*Predictive_Model!$D$22+((I2532-Predictive_Model!$B$23)/Predictive_Model!$C$23)*Predictive_Model!$D$23+((L2532-Predictive_Model!$B$24)/Predictive_Model!$C$24)*Predictive_Model!$D$24+((M2532-Predictive_Model!$B$25)/Predictive_Model!$C$25)*Predictive_Model!$D$25+IF(C2532="Male",Predictive_Model!$D$31,IF(C2532="Other",Predictive_Model!$D$32,0))+IF(D2532="Premium",Predictive_Model!$D$34,IF(D2532="Standard",Predictive_Model!$D$35,0))+IF(G2532="Asia",Predictive_Model!$D$37,IF(G2532="Europe",Predictive_Model!$D$38,IF(G2532="North America",Predictive_Model!$D$39,IF(G2532="Oceania",Predictive_Model!$D$40,IF(G2532="South America",Predictive_Model!$D$41,0)))))+IF(H2532="Laptop",Predictive_Model!$D$43,IF(H2532="Mobile",Predictive_Model!$D$44,IF(H2532="TV",Predictive_Model!$D$45,IF(H2532="Tablet",Predictive_Model!$D$46,0))))+IF(K2532="Crypto",Predictive_Model!$D$48,IF(K2532="Debit Card",Predictive_Model!$D$49,IF(K2532="Gift Card",Predictive_Model!$D$50,IF(K2532="PayPal",Predictive_Model!$D$51,0))))+IF(N2532="Comedy",Predictive_Model!$D$53,IF(N2532="Documentary",Predictive_Model!$D$54,IF(N2532="Drama",Predictive_Model!$D$55,IF(N2532="Horror",Predictive_Model!$D$56,IF(N2532="Romance",Predictive_Model!$D$57,IF(N2532="Sci-Fi",Predictive_Model!$D$58,0)))))))))</f>
        <v>6.8236072962316471E-2</v>
      </c>
      <c r="V2532" s="3" t="str">
        <f t="shared" si="396"/>
        <v>Low</v>
      </c>
      <c r="W2532" s="6">
        <f t="shared" si="397"/>
        <v>1.2275669525920732</v>
      </c>
      <c r="X2532" s="3" t="str">
        <f t="shared" si="398"/>
        <v>Monitor</v>
      </c>
      <c r="Y2532" s="3" t="str">
        <f t="shared" si="399"/>
        <v>OK</v>
      </c>
    </row>
    <row r="2533" spans="1:25" x14ac:dyDescent="0.25">
      <c r="A2533" s="3" t="str">
        <f>Raw_Data!A2533</f>
        <v>2e409def-802a-4a41-9972-8c8864802af3</v>
      </c>
      <c r="B2533" s="3">
        <f>Raw_Data!B2533</f>
        <v>38</v>
      </c>
      <c r="C2533" s="3" t="str">
        <f>Raw_Data!C2533</f>
        <v>Other</v>
      </c>
      <c r="D2533" s="3" t="str">
        <f>Raw_Data!D2533</f>
        <v>Basic</v>
      </c>
      <c r="E2533" s="3">
        <f>Raw_Data!E2533</f>
        <v>4.26</v>
      </c>
      <c r="F2533" s="3">
        <f>Raw_Data!F2533</f>
        <v>42</v>
      </c>
      <c r="G2533" s="3" t="str">
        <f>Raw_Data!G2533</f>
        <v>Europe</v>
      </c>
      <c r="H2533" s="3" t="str">
        <f>Raw_Data!H2533</f>
        <v>Mobile</v>
      </c>
      <c r="I2533" s="3">
        <f>Raw_Data!I2533</f>
        <v>8.99</v>
      </c>
      <c r="J2533" s="3">
        <f>Raw_Data!J2533</f>
        <v>1</v>
      </c>
      <c r="K2533" s="3" t="str">
        <f>Raw_Data!K2533</f>
        <v>Gift Card</v>
      </c>
      <c r="L2533" s="3">
        <f>Raw_Data!L2533</f>
        <v>5</v>
      </c>
      <c r="M2533" s="3">
        <f>Raw_Data!M2533</f>
        <v>0.1</v>
      </c>
      <c r="N2533" s="3" t="str">
        <f>Raw_Data!N2533</f>
        <v>Action</v>
      </c>
      <c r="O2533" s="3" t="str">
        <f t="shared" si="390"/>
        <v>35-44</v>
      </c>
      <c r="P2533" s="3" t="str">
        <f t="shared" si="391"/>
        <v>&lt;10h</v>
      </c>
      <c r="Q2533" s="3" t="str">
        <f t="shared" si="392"/>
        <v>22-45d</v>
      </c>
      <c r="R2533" s="3" t="str">
        <f t="shared" si="393"/>
        <v>Medium</v>
      </c>
      <c r="S2533" s="3" t="str">
        <f t="shared" si="394"/>
        <v>Low</v>
      </c>
      <c r="T2533" s="3" t="str">
        <f t="shared" si="395"/>
        <v>Churned</v>
      </c>
      <c r="U2533" s="4">
        <f>1/(1+EXP(-(Predictive_Model!$B$5+((B2533-Predictive_Model!$B$20)/Predictive_Model!$C$20)*Predictive_Model!$D$20+((E2533-Predictive_Model!$B$21)/Predictive_Model!$C$21)*Predictive_Model!$D$21+((F2533-Predictive_Model!$B$22)/Predictive_Model!$C$22)*Predictive_Model!$D$22+((I2533-Predictive_Model!$B$23)/Predictive_Model!$C$23)*Predictive_Model!$D$23+((L2533-Predictive_Model!$B$24)/Predictive_Model!$C$24)*Predictive_Model!$D$24+((M2533-Predictive_Model!$B$25)/Predictive_Model!$C$25)*Predictive_Model!$D$25+IF(C2533="Male",Predictive_Model!$D$31,IF(C2533="Other",Predictive_Model!$D$32,0))+IF(D2533="Premium",Predictive_Model!$D$34,IF(D2533="Standard",Predictive_Model!$D$35,0))+IF(G2533="Asia",Predictive_Model!$D$37,IF(G2533="Europe",Predictive_Model!$D$38,IF(G2533="North America",Predictive_Model!$D$39,IF(G2533="Oceania",Predictive_Model!$D$40,IF(G2533="South America",Predictive_Model!$D$41,0)))))+IF(H2533="Laptop",Predictive_Model!$D$43,IF(H2533="Mobile",Predictive_Model!$D$44,IF(H2533="TV",Predictive_Model!$D$45,IF(H2533="Tablet",Predictive_Model!$D$46,0))))+IF(K2533="Crypto",Predictive_Model!$D$48,IF(K2533="Debit Card",Predictive_Model!$D$49,IF(K2533="Gift Card",Predictive_Model!$D$50,IF(K2533="PayPal",Predictive_Model!$D$51,0))))+IF(N2533="Comedy",Predictive_Model!$D$53,IF(N2533="Documentary",Predictive_Model!$D$54,IF(N2533="Drama",Predictive_Model!$D$55,IF(N2533="Horror",Predictive_Model!$D$56,IF(N2533="Romance",Predictive_Model!$D$57,IF(N2533="Sci-Fi",Predictive_Model!$D$58,0)))))))))</f>
        <v>0.99943943663990864</v>
      </c>
      <c r="V2533" s="3" t="str">
        <f t="shared" si="396"/>
        <v>Critical</v>
      </c>
      <c r="W2533" s="6">
        <f t="shared" si="397"/>
        <v>8.99</v>
      </c>
      <c r="X2533" s="3" t="str">
        <f t="shared" si="398"/>
        <v>Priority 2</v>
      </c>
      <c r="Y2533" s="3" t="str">
        <f t="shared" si="399"/>
        <v>OK</v>
      </c>
    </row>
    <row r="2534" spans="1:25" x14ac:dyDescent="0.25">
      <c r="A2534" s="3" t="str">
        <f>Raw_Data!A2534</f>
        <v>4d71c035-c5c9-4da6-907e-171241ea0922</v>
      </c>
      <c r="B2534" s="3">
        <f>Raw_Data!B2534</f>
        <v>44</v>
      </c>
      <c r="C2534" s="3" t="str">
        <f>Raw_Data!C2534</f>
        <v>Other</v>
      </c>
      <c r="D2534" s="3" t="str">
        <f>Raw_Data!D2534</f>
        <v>Standard</v>
      </c>
      <c r="E2534" s="3">
        <f>Raw_Data!E2534</f>
        <v>6.9</v>
      </c>
      <c r="F2534" s="3">
        <f>Raw_Data!F2534</f>
        <v>21</v>
      </c>
      <c r="G2534" s="3" t="str">
        <f>Raw_Data!G2534</f>
        <v>Europe</v>
      </c>
      <c r="H2534" s="3" t="str">
        <f>Raw_Data!H2534</f>
        <v>Mobile</v>
      </c>
      <c r="I2534" s="3">
        <f>Raw_Data!I2534</f>
        <v>13.99</v>
      </c>
      <c r="J2534" s="3">
        <f>Raw_Data!J2534</f>
        <v>0</v>
      </c>
      <c r="K2534" s="3" t="str">
        <f>Raw_Data!K2534</f>
        <v>Gift Card</v>
      </c>
      <c r="L2534" s="3">
        <f>Raw_Data!L2534</f>
        <v>4</v>
      </c>
      <c r="M2534" s="3">
        <f>Raw_Data!M2534</f>
        <v>0.31</v>
      </c>
      <c r="N2534" s="3" t="str">
        <f>Raw_Data!N2534</f>
        <v>Horror</v>
      </c>
      <c r="O2534" s="3" t="str">
        <f t="shared" si="390"/>
        <v>35-44</v>
      </c>
      <c r="P2534" s="3" t="str">
        <f t="shared" si="391"/>
        <v>&lt;10h</v>
      </c>
      <c r="Q2534" s="3" t="str">
        <f t="shared" si="392"/>
        <v>8-21d</v>
      </c>
      <c r="R2534" s="3" t="str">
        <f t="shared" si="393"/>
        <v>Medium</v>
      </c>
      <c r="S2534" s="3" t="str">
        <f t="shared" si="394"/>
        <v>Mid</v>
      </c>
      <c r="T2534" s="3" t="str">
        <f t="shared" si="395"/>
        <v>Active</v>
      </c>
      <c r="U2534" s="4">
        <f>1/(1+EXP(-(Predictive_Model!$B$5+((B2534-Predictive_Model!$B$20)/Predictive_Model!$C$20)*Predictive_Model!$D$20+((E2534-Predictive_Model!$B$21)/Predictive_Model!$C$21)*Predictive_Model!$D$21+((F2534-Predictive_Model!$B$22)/Predictive_Model!$C$22)*Predictive_Model!$D$22+((I2534-Predictive_Model!$B$23)/Predictive_Model!$C$23)*Predictive_Model!$D$23+((L2534-Predictive_Model!$B$24)/Predictive_Model!$C$24)*Predictive_Model!$D$24+((M2534-Predictive_Model!$B$25)/Predictive_Model!$C$25)*Predictive_Model!$D$25+IF(C2534="Male",Predictive_Model!$D$31,IF(C2534="Other",Predictive_Model!$D$32,0))+IF(D2534="Premium",Predictive_Model!$D$34,IF(D2534="Standard",Predictive_Model!$D$35,0))+IF(G2534="Asia",Predictive_Model!$D$37,IF(G2534="Europe",Predictive_Model!$D$38,IF(G2534="North America",Predictive_Model!$D$39,IF(G2534="Oceania",Predictive_Model!$D$40,IF(G2534="South America",Predictive_Model!$D$41,0)))))+IF(H2534="Laptop",Predictive_Model!$D$43,IF(H2534="Mobile",Predictive_Model!$D$44,IF(H2534="TV",Predictive_Model!$D$45,IF(H2534="Tablet",Predictive_Model!$D$46,0))))+IF(K2534="Crypto",Predictive_Model!$D$48,IF(K2534="Debit Card",Predictive_Model!$D$49,IF(K2534="Gift Card",Predictive_Model!$D$50,IF(K2534="PayPal",Predictive_Model!$D$51,0))))+IF(N2534="Comedy",Predictive_Model!$D$53,IF(N2534="Documentary",Predictive_Model!$D$54,IF(N2534="Drama",Predictive_Model!$D$55,IF(N2534="Horror",Predictive_Model!$D$56,IF(N2534="Romance",Predictive_Model!$D$57,IF(N2534="Sci-Fi",Predictive_Model!$D$58,0)))))))))</f>
        <v>0.9578121968781369</v>
      </c>
      <c r="V2534" s="3" t="str">
        <f t="shared" si="396"/>
        <v>Critical</v>
      </c>
      <c r="W2534" s="6">
        <f t="shared" si="397"/>
        <v>13.399792634325136</v>
      </c>
      <c r="X2534" s="3" t="str">
        <f t="shared" si="398"/>
        <v>Priority 2</v>
      </c>
      <c r="Y2534" s="3" t="str">
        <f t="shared" si="399"/>
        <v>OK</v>
      </c>
    </row>
    <row r="2535" spans="1:25" x14ac:dyDescent="0.25">
      <c r="A2535" s="3" t="str">
        <f>Raw_Data!A2535</f>
        <v>93a74dd5-ab90-4ce9-a0b9-8eb45b50e030</v>
      </c>
      <c r="B2535" s="3">
        <f>Raw_Data!B2535</f>
        <v>64</v>
      </c>
      <c r="C2535" s="3" t="str">
        <f>Raw_Data!C2535</f>
        <v>Male</v>
      </c>
      <c r="D2535" s="3" t="str">
        <f>Raw_Data!D2535</f>
        <v>Standard</v>
      </c>
      <c r="E2535" s="3">
        <f>Raw_Data!E2535</f>
        <v>8.4</v>
      </c>
      <c r="F2535" s="3">
        <f>Raw_Data!F2535</f>
        <v>47</v>
      </c>
      <c r="G2535" s="3" t="str">
        <f>Raw_Data!G2535</f>
        <v>South America</v>
      </c>
      <c r="H2535" s="3" t="str">
        <f>Raw_Data!H2535</f>
        <v>TV</v>
      </c>
      <c r="I2535" s="3">
        <f>Raw_Data!I2535</f>
        <v>13.99</v>
      </c>
      <c r="J2535" s="3">
        <f>Raw_Data!J2535</f>
        <v>1</v>
      </c>
      <c r="K2535" s="3" t="str">
        <f>Raw_Data!K2535</f>
        <v>Crypto</v>
      </c>
      <c r="L2535" s="3">
        <f>Raw_Data!L2535</f>
        <v>4</v>
      </c>
      <c r="M2535" s="3">
        <f>Raw_Data!M2535</f>
        <v>0.18</v>
      </c>
      <c r="N2535" s="3" t="str">
        <f>Raw_Data!N2535</f>
        <v>Documentary</v>
      </c>
      <c r="O2535" s="3" t="str">
        <f t="shared" si="390"/>
        <v>55-70</v>
      </c>
      <c r="P2535" s="3" t="str">
        <f t="shared" si="391"/>
        <v>&lt;10h</v>
      </c>
      <c r="Q2535" s="3" t="str">
        <f t="shared" si="392"/>
        <v>46-60d</v>
      </c>
      <c r="R2535" s="3" t="str">
        <f t="shared" si="393"/>
        <v>Low</v>
      </c>
      <c r="S2535" s="3" t="str">
        <f t="shared" si="394"/>
        <v>Mid</v>
      </c>
      <c r="T2535" s="3" t="str">
        <f t="shared" si="395"/>
        <v>Churned</v>
      </c>
      <c r="U2535" s="4">
        <f>1/(1+EXP(-(Predictive_Model!$B$5+((B2535-Predictive_Model!$B$20)/Predictive_Model!$C$20)*Predictive_Model!$D$20+((E2535-Predictive_Model!$B$21)/Predictive_Model!$C$21)*Predictive_Model!$D$21+((F2535-Predictive_Model!$B$22)/Predictive_Model!$C$22)*Predictive_Model!$D$22+((I2535-Predictive_Model!$B$23)/Predictive_Model!$C$23)*Predictive_Model!$D$23+((L2535-Predictive_Model!$B$24)/Predictive_Model!$C$24)*Predictive_Model!$D$24+((M2535-Predictive_Model!$B$25)/Predictive_Model!$C$25)*Predictive_Model!$D$25+IF(C2535="Male",Predictive_Model!$D$31,IF(C2535="Other",Predictive_Model!$D$32,0))+IF(D2535="Premium",Predictive_Model!$D$34,IF(D2535="Standard",Predictive_Model!$D$35,0))+IF(G2535="Asia",Predictive_Model!$D$37,IF(G2535="Europe",Predictive_Model!$D$38,IF(G2535="North America",Predictive_Model!$D$39,IF(G2535="Oceania",Predictive_Model!$D$40,IF(G2535="South America",Predictive_Model!$D$41,0)))))+IF(H2535="Laptop",Predictive_Model!$D$43,IF(H2535="Mobile",Predictive_Model!$D$44,IF(H2535="TV",Predictive_Model!$D$45,IF(H2535="Tablet",Predictive_Model!$D$46,0))))+IF(K2535="Crypto",Predictive_Model!$D$48,IF(K2535="Debit Card",Predictive_Model!$D$49,IF(K2535="Gift Card",Predictive_Model!$D$50,IF(K2535="PayPal",Predictive_Model!$D$51,0))))+IF(N2535="Comedy",Predictive_Model!$D$53,IF(N2535="Documentary",Predictive_Model!$D$54,IF(N2535="Drama",Predictive_Model!$D$55,IF(N2535="Horror",Predictive_Model!$D$56,IF(N2535="Romance",Predictive_Model!$D$57,IF(N2535="Sci-Fi",Predictive_Model!$D$58,0)))))))))</f>
        <v>0.9842290390416748</v>
      </c>
      <c r="V2535" s="3" t="str">
        <f t="shared" si="396"/>
        <v>Critical</v>
      </c>
      <c r="W2535" s="6">
        <f t="shared" si="397"/>
        <v>13.99</v>
      </c>
      <c r="X2535" s="3" t="str">
        <f t="shared" si="398"/>
        <v>Priority 2</v>
      </c>
      <c r="Y2535" s="3" t="str">
        <f t="shared" si="399"/>
        <v>OK</v>
      </c>
    </row>
    <row r="2536" spans="1:25" x14ac:dyDescent="0.25">
      <c r="A2536" s="3" t="str">
        <f>Raw_Data!A2536</f>
        <v>8f6ce173-fad9-4b9f-bb9c-54cf1f37d6ef</v>
      </c>
      <c r="B2536" s="3">
        <f>Raw_Data!B2536</f>
        <v>23</v>
      </c>
      <c r="C2536" s="3" t="str">
        <f>Raw_Data!C2536</f>
        <v>Female</v>
      </c>
      <c r="D2536" s="3" t="str">
        <f>Raw_Data!D2536</f>
        <v>Basic</v>
      </c>
      <c r="E2536" s="3">
        <f>Raw_Data!E2536</f>
        <v>5.22</v>
      </c>
      <c r="F2536" s="3">
        <f>Raw_Data!F2536</f>
        <v>12</v>
      </c>
      <c r="G2536" s="3" t="str">
        <f>Raw_Data!G2536</f>
        <v>Africa</v>
      </c>
      <c r="H2536" s="3" t="str">
        <f>Raw_Data!H2536</f>
        <v>TV</v>
      </c>
      <c r="I2536" s="3">
        <f>Raw_Data!I2536</f>
        <v>8.99</v>
      </c>
      <c r="J2536" s="3">
        <f>Raw_Data!J2536</f>
        <v>0</v>
      </c>
      <c r="K2536" s="3" t="str">
        <f>Raw_Data!K2536</f>
        <v>PayPal</v>
      </c>
      <c r="L2536" s="3">
        <f>Raw_Data!L2536</f>
        <v>2</v>
      </c>
      <c r="M2536" s="3">
        <f>Raw_Data!M2536</f>
        <v>0.4</v>
      </c>
      <c r="N2536" s="3" t="str">
        <f>Raw_Data!N2536</f>
        <v>Horror</v>
      </c>
      <c r="O2536" s="3" t="str">
        <f t="shared" si="390"/>
        <v>18-24</v>
      </c>
      <c r="P2536" s="3" t="str">
        <f t="shared" si="391"/>
        <v>&lt;10h</v>
      </c>
      <c r="Q2536" s="3" t="str">
        <f t="shared" si="392"/>
        <v>8-21d</v>
      </c>
      <c r="R2536" s="3" t="str">
        <f t="shared" si="393"/>
        <v>Medium</v>
      </c>
      <c r="S2536" s="3" t="str">
        <f t="shared" si="394"/>
        <v>Low</v>
      </c>
      <c r="T2536" s="3" t="str">
        <f t="shared" si="395"/>
        <v>Active</v>
      </c>
      <c r="U2536" s="4">
        <f>1/(1+EXP(-(Predictive_Model!$B$5+((B2536-Predictive_Model!$B$20)/Predictive_Model!$C$20)*Predictive_Model!$D$20+((E2536-Predictive_Model!$B$21)/Predictive_Model!$C$21)*Predictive_Model!$D$21+((F2536-Predictive_Model!$B$22)/Predictive_Model!$C$22)*Predictive_Model!$D$22+((I2536-Predictive_Model!$B$23)/Predictive_Model!$C$23)*Predictive_Model!$D$23+((L2536-Predictive_Model!$B$24)/Predictive_Model!$C$24)*Predictive_Model!$D$24+((M2536-Predictive_Model!$B$25)/Predictive_Model!$C$25)*Predictive_Model!$D$25+IF(C2536="Male",Predictive_Model!$D$31,IF(C2536="Other",Predictive_Model!$D$32,0))+IF(D2536="Premium",Predictive_Model!$D$34,IF(D2536="Standard",Predictive_Model!$D$35,0))+IF(G2536="Asia",Predictive_Model!$D$37,IF(G2536="Europe",Predictive_Model!$D$38,IF(G2536="North America",Predictive_Model!$D$39,IF(G2536="Oceania",Predictive_Model!$D$40,IF(G2536="South America",Predictive_Model!$D$41,0)))))+IF(H2536="Laptop",Predictive_Model!$D$43,IF(H2536="Mobile",Predictive_Model!$D$44,IF(H2536="TV",Predictive_Model!$D$45,IF(H2536="Tablet",Predictive_Model!$D$46,0))))+IF(K2536="Crypto",Predictive_Model!$D$48,IF(K2536="Debit Card",Predictive_Model!$D$49,IF(K2536="Gift Card",Predictive_Model!$D$50,IF(K2536="PayPal",Predictive_Model!$D$51,0))))+IF(N2536="Comedy",Predictive_Model!$D$53,IF(N2536="Documentary",Predictive_Model!$D$54,IF(N2536="Drama",Predictive_Model!$D$55,IF(N2536="Horror",Predictive_Model!$D$56,IF(N2536="Romance",Predictive_Model!$D$57,IF(N2536="Sci-Fi",Predictive_Model!$D$58,0)))))))))</f>
        <v>0.941584804341701</v>
      </c>
      <c r="V2536" s="3" t="str">
        <f t="shared" si="396"/>
        <v>Critical</v>
      </c>
      <c r="W2536" s="6">
        <f t="shared" si="397"/>
        <v>8.464847391031892</v>
      </c>
      <c r="X2536" s="3" t="str">
        <f t="shared" si="398"/>
        <v>Priority 2</v>
      </c>
      <c r="Y2536" s="3" t="str">
        <f t="shared" si="399"/>
        <v>OK</v>
      </c>
    </row>
    <row r="2537" spans="1:25" x14ac:dyDescent="0.25">
      <c r="A2537" s="3" t="str">
        <f>Raw_Data!A2537</f>
        <v>9db403c5-08c3-4cee-8e71-59423d132195</v>
      </c>
      <c r="B2537" s="3">
        <f>Raw_Data!B2537</f>
        <v>22</v>
      </c>
      <c r="C2537" s="3" t="str">
        <f>Raw_Data!C2537</f>
        <v>Male</v>
      </c>
      <c r="D2537" s="3" t="str">
        <f>Raw_Data!D2537</f>
        <v>Premium</v>
      </c>
      <c r="E2537" s="3">
        <f>Raw_Data!E2537</f>
        <v>23.15</v>
      </c>
      <c r="F2537" s="3">
        <f>Raw_Data!F2537</f>
        <v>42</v>
      </c>
      <c r="G2537" s="3" t="str">
        <f>Raw_Data!G2537</f>
        <v>South America</v>
      </c>
      <c r="H2537" s="3" t="str">
        <f>Raw_Data!H2537</f>
        <v>TV</v>
      </c>
      <c r="I2537" s="3">
        <f>Raw_Data!I2537</f>
        <v>17.989999999999998</v>
      </c>
      <c r="J2537" s="3">
        <f>Raw_Data!J2537</f>
        <v>0</v>
      </c>
      <c r="K2537" s="3" t="str">
        <f>Raw_Data!K2537</f>
        <v>Gift Card</v>
      </c>
      <c r="L2537" s="3">
        <f>Raw_Data!L2537</f>
        <v>1</v>
      </c>
      <c r="M2537" s="3">
        <f>Raw_Data!M2537</f>
        <v>0.54</v>
      </c>
      <c r="N2537" s="3" t="str">
        <f>Raw_Data!N2537</f>
        <v>Sci-Fi</v>
      </c>
      <c r="O2537" s="3" t="str">
        <f t="shared" si="390"/>
        <v>18-24</v>
      </c>
      <c r="P2537" s="3" t="str">
        <f t="shared" si="391"/>
        <v>10-24h</v>
      </c>
      <c r="Q2537" s="3" t="str">
        <f t="shared" si="392"/>
        <v>22-45d</v>
      </c>
      <c r="R2537" s="3" t="str">
        <f t="shared" si="393"/>
        <v>Medium</v>
      </c>
      <c r="S2537" s="3" t="str">
        <f t="shared" si="394"/>
        <v>High</v>
      </c>
      <c r="T2537" s="3" t="str">
        <f t="shared" si="395"/>
        <v>Active</v>
      </c>
      <c r="U2537" s="4">
        <f>1/(1+EXP(-(Predictive_Model!$B$5+((B2537-Predictive_Model!$B$20)/Predictive_Model!$C$20)*Predictive_Model!$D$20+((E2537-Predictive_Model!$B$21)/Predictive_Model!$C$21)*Predictive_Model!$D$21+((F2537-Predictive_Model!$B$22)/Predictive_Model!$C$22)*Predictive_Model!$D$22+((I2537-Predictive_Model!$B$23)/Predictive_Model!$C$23)*Predictive_Model!$D$23+((L2537-Predictive_Model!$B$24)/Predictive_Model!$C$24)*Predictive_Model!$D$24+((M2537-Predictive_Model!$B$25)/Predictive_Model!$C$25)*Predictive_Model!$D$25+IF(C2537="Male",Predictive_Model!$D$31,IF(C2537="Other",Predictive_Model!$D$32,0))+IF(D2537="Premium",Predictive_Model!$D$34,IF(D2537="Standard",Predictive_Model!$D$35,0))+IF(G2537="Asia",Predictive_Model!$D$37,IF(G2537="Europe",Predictive_Model!$D$38,IF(G2537="North America",Predictive_Model!$D$39,IF(G2537="Oceania",Predictive_Model!$D$40,IF(G2537="South America",Predictive_Model!$D$41,0)))))+IF(H2537="Laptop",Predictive_Model!$D$43,IF(H2537="Mobile",Predictive_Model!$D$44,IF(H2537="TV",Predictive_Model!$D$45,IF(H2537="Tablet",Predictive_Model!$D$46,0))))+IF(K2537="Crypto",Predictive_Model!$D$48,IF(K2537="Debit Card",Predictive_Model!$D$49,IF(K2537="Gift Card",Predictive_Model!$D$50,IF(K2537="PayPal",Predictive_Model!$D$51,0))))+IF(N2537="Comedy",Predictive_Model!$D$53,IF(N2537="Documentary",Predictive_Model!$D$54,IF(N2537="Drama",Predictive_Model!$D$55,IF(N2537="Horror",Predictive_Model!$D$56,IF(N2537="Romance",Predictive_Model!$D$57,IF(N2537="Sci-Fi",Predictive_Model!$D$58,0)))))))))</f>
        <v>0.29060354539775629</v>
      </c>
      <c r="V2537" s="3" t="str">
        <f t="shared" si="396"/>
        <v>Medium</v>
      </c>
      <c r="W2537" s="6">
        <f t="shared" si="397"/>
        <v>5.2279577817056353</v>
      </c>
      <c r="X2537" s="3" t="str">
        <f t="shared" si="398"/>
        <v>Monitor</v>
      </c>
      <c r="Y2537" s="3" t="str">
        <f t="shared" si="399"/>
        <v>OK</v>
      </c>
    </row>
    <row r="2538" spans="1:25" x14ac:dyDescent="0.25">
      <c r="A2538" s="3" t="str">
        <f>Raw_Data!A2538</f>
        <v>a8f4a8ea-a8a6-4ebb-bcd8-b22e7da612a5</v>
      </c>
      <c r="B2538" s="3">
        <f>Raw_Data!B2538</f>
        <v>23</v>
      </c>
      <c r="C2538" s="3" t="str">
        <f>Raw_Data!C2538</f>
        <v>Other</v>
      </c>
      <c r="D2538" s="3" t="str">
        <f>Raw_Data!D2538</f>
        <v>Basic</v>
      </c>
      <c r="E2538" s="3">
        <f>Raw_Data!E2538</f>
        <v>11.07</v>
      </c>
      <c r="F2538" s="3">
        <f>Raw_Data!F2538</f>
        <v>28</v>
      </c>
      <c r="G2538" s="3" t="str">
        <f>Raw_Data!G2538</f>
        <v>South America</v>
      </c>
      <c r="H2538" s="3" t="str">
        <f>Raw_Data!H2538</f>
        <v>Desktop</v>
      </c>
      <c r="I2538" s="3">
        <f>Raw_Data!I2538</f>
        <v>8.99</v>
      </c>
      <c r="J2538" s="3">
        <f>Raw_Data!J2538</f>
        <v>1</v>
      </c>
      <c r="K2538" s="3" t="str">
        <f>Raw_Data!K2538</f>
        <v>PayPal</v>
      </c>
      <c r="L2538" s="3">
        <f>Raw_Data!L2538</f>
        <v>1</v>
      </c>
      <c r="M2538" s="3">
        <f>Raw_Data!M2538</f>
        <v>0.38</v>
      </c>
      <c r="N2538" s="3" t="str">
        <f>Raw_Data!N2538</f>
        <v>Sci-Fi</v>
      </c>
      <c r="O2538" s="3" t="str">
        <f t="shared" si="390"/>
        <v>18-24</v>
      </c>
      <c r="P2538" s="3" t="str">
        <f t="shared" si="391"/>
        <v>10-24h</v>
      </c>
      <c r="Q2538" s="3" t="str">
        <f t="shared" si="392"/>
        <v>22-45d</v>
      </c>
      <c r="R2538" s="3" t="str">
        <f t="shared" si="393"/>
        <v>Medium</v>
      </c>
      <c r="S2538" s="3" t="str">
        <f t="shared" si="394"/>
        <v>Low</v>
      </c>
      <c r="T2538" s="3" t="str">
        <f t="shared" si="395"/>
        <v>Churned</v>
      </c>
      <c r="U2538" s="4">
        <f>1/(1+EXP(-(Predictive_Model!$B$5+((B2538-Predictive_Model!$B$20)/Predictive_Model!$C$20)*Predictive_Model!$D$20+((E2538-Predictive_Model!$B$21)/Predictive_Model!$C$21)*Predictive_Model!$D$21+((F2538-Predictive_Model!$B$22)/Predictive_Model!$C$22)*Predictive_Model!$D$22+((I2538-Predictive_Model!$B$23)/Predictive_Model!$C$23)*Predictive_Model!$D$23+((L2538-Predictive_Model!$B$24)/Predictive_Model!$C$24)*Predictive_Model!$D$24+((M2538-Predictive_Model!$B$25)/Predictive_Model!$C$25)*Predictive_Model!$D$25+IF(C2538="Male",Predictive_Model!$D$31,IF(C2538="Other",Predictive_Model!$D$32,0))+IF(D2538="Premium",Predictive_Model!$D$34,IF(D2538="Standard",Predictive_Model!$D$35,0))+IF(G2538="Asia",Predictive_Model!$D$37,IF(G2538="Europe",Predictive_Model!$D$38,IF(G2538="North America",Predictive_Model!$D$39,IF(G2538="Oceania",Predictive_Model!$D$40,IF(G2538="South America",Predictive_Model!$D$41,0)))))+IF(H2538="Laptop",Predictive_Model!$D$43,IF(H2538="Mobile",Predictive_Model!$D$44,IF(H2538="TV",Predictive_Model!$D$45,IF(H2538="Tablet",Predictive_Model!$D$46,0))))+IF(K2538="Crypto",Predictive_Model!$D$48,IF(K2538="Debit Card",Predictive_Model!$D$49,IF(K2538="Gift Card",Predictive_Model!$D$50,IF(K2538="PayPal",Predictive_Model!$D$51,0))))+IF(N2538="Comedy",Predictive_Model!$D$53,IF(N2538="Documentary",Predictive_Model!$D$54,IF(N2538="Drama",Predictive_Model!$D$55,IF(N2538="Horror",Predictive_Model!$D$56,IF(N2538="Romance",Predictive_Model!$D$57,IF(N2538="Sci-Fi",Predictive_Model!$D$58,0)))))))))</f>
        <v>0.98297501106863239</v>
      </c>
      <c r="V2538" s="3" t="str">
        <f t="shared" si="396"/>
        <v>Critical</v>
      </c>
      <c r="W2538" s="6">
        <f t="shared" si="397"/>
        <v>8.99</v>
      </c>
      <c r="X2538" s="3" t="str">
        <f t="shared" si="398"/>
        <v>Priority 2</v>
      </c>
      <c r="Y2538" s="3" t="str">
        <f t="shared" si="399"/>
        <v>OK</v>
      </c>
    </row>
    <row r="2539" spans="1:25" x14ac:dyDescent="0.25">
      <c r="A2539" s="3" t="str">
        <f>Raw_Data!A2539</f>
        <v>b4866929-b3fb-47af-a191-0afaf68d14c8</v>
      </c>
      <c r="B2539" s="3">
        <f>Raw_Data!B2539</f>
        <v>68</v>
      </c>
      <c r="C2539" s="3" t="str">
        <f>Raw_Data!C2539</f>
        <v>Female</v>
      </c>
      <c r="D2539" s="3" t="str">
        <f>Raw_Data!D2539</f>
        <v>Basic</v>
      </c>
      <c r="E2539" s="3">
        <f>Raw_Data!E2539</f>
        <v>10.14</v>
      </c>
      <c r="F2539" s="3">
        <f>Raw_Data!F2539</f>
        <v>9</v>
      </c>
      <c r="G2539" s="3" t="str">
        <f>Raw_Data!G2539</f>
        <v>Europe</v>
      </c>
      <c r="H2539" s="3" t="str">
        <f>Raw_Data!H2539</f>
        <v>TV</v>
      </c>
      <c r="I2539" s="3">
        <f>Raw_Data!I2539</f>
        <v>8.99</v>
      </c>
      <c r="J2539" s="3">
        <f>Raw_Data!J2539</f>
        <v>0</v>
      </c>
      <c r="K2539" s="3" t="str">
        <f>Raw_Data!K2539</f>
        <v>Gift Card</v>
      </c>
      <c r="L2539" s="3">
        <f>Raw_Data!L2539</f>
        <v>1</v>
      </c>
      <c r="M2539" s="3">
        <f>Raw_Data!M2539</f>
        <v>1.01</v>
      </c>
      <c r="N2539" s="3" t="str">
        <f>Raw_Data!N2539</f>
        <v>Sci-Fi</v>
      </c>
      <c r="O2539" s="3" t="str">
        <f t="shared" si="390"/>
        <v>55-70</v>
      </c>
      <c r="P2539" s="3" t="str">
        <f t="shared" si="391"/>
        <v>10-24h</v>
      </c>
      <c r="Q2539" s="3" t="str">
        <f t="shared" si="392"/>
        <v>8-21d</v>
      </c>
      <c r="R2539" s="3" t="str">
        <f t="shared" si="393"/>
        <v>Medium</v>
      </c>
      <c r="S2539" s="3" t="str">
        <f t="shared" si="394"/>
        <v>Low</v>
      </c>
      <c r="T2539" s="3" t="str">
        <f t="shared" si="395"/>
        <v>Active</v>
      </c>
      <c r="U2539" s="4">
        <f>1/(1+EXP(-(Predictive_Model!$B$5+((B2539-Predictive_Model!$B$20)/Predictive_Model!$C$20)*Predictive_Model!$D$20+((E2539-Predictive_Model!$B$21)/Predictive_Model!$C$21)*Predictive_Model!$D$21+((F2539-Predictive_Model!$B$22)/Predictive_Model!$C$22)*Predictive_Model!$D$22+((I2539-Predictive_Model!$B$23)/Predictive_Model!$C$23)*Predictive_Model!$D$23+((L2539-Predictive_Model!$B$24)/Predictive_Model!$C$24)*Predictive_Model!$D$24+((M2539-Predictive_Model!$B$25)/Predictive_Model!$C$25)*Predictive_Model!$D$25+IF(C2539="Male",Predictive_Model!$D$31,IF(C2539="Other",Predictive_Model!$D$32,0))+IF(D2539="Premium",Predictive_Model!$D$34,IF(D2539="Standard",Predictive_Model!$D$35,0))+IF(G2539="Asia",Predictive_Model!$D$37,IF(G2539="Europe",Predictive_Model!$D$38,IF(G2539="North America",Predictive_Model!$D$39,IF(G2539="Oceania",Predictive_Model!$D$40,IF(G2539="South America",Predictive_Model!$D$41,0)))))+IF(H2539="Laptop",Predictive_Model!$D$43,IF(H2539="Mobile",Predictive_Model!$D$44,IF(H2539="TV",Predictive_Model!$D$45,IF(H2539="Tablet",Predictive_Model!$D$46,0))))+IF(K2539="Crypto",Predictive_Model!$D$48,IF(K2539="Debit Card",Predictive_Model!$D$49,IF(K2539="Gift Card",Predictive_Model!$D$50,IF(K2539="PayPal",Predictive_Model!$D$51,0))))+IF(N2539="Comedy",Predictive_Model!$D$53,IF(N2539="Documentary",Predictive_Model!$D$54,IF(N2539="Drama",Predictive_Model!$D$55,IF(N2539="Horror",Predictive_Model!$D$56,IF(N2539="Romance",Predictive_Model!$D$57,IF(N2539="Sci-Fi",Predictive_Model!$D$58,0)))))))))</f>
        <v>0.74590658138485066</v>
      </c>
      <c r="V2539" s="3" t="str">
        <f t="shared" si="396"/>
        <v>High</v>
      </c>
      <c r="W2539" s="6">
        <f t="shared" si="397"/>
        <v>6.7057001666498079</v>
      </c>
      <c r="X2539" s="3" t="str">
        <f t="shared" si="398"/>
        <v>Monitor</v>
      </c>
      <c r="Y2539" s="3" t="str">
        <f t="shared" si="399"/>
        <v>OK</v>
      </c>
    </row>
    <row r="2540" spans="1:25" x14ac:dyDescent="0.25">
      <c r="A2540" s="3" t="str">
        <f>Raw_Data!A2540</f>
        <v>941a7320-7c18-442a-9184-f56d633b7b8e</v>
      </c>
      <c r="B2540" s="3">
        <f>Raw_Data!B2540</f>
        <v>18</v>
      </c>
      <c r="C2540" s="3" t="str">
        <f>Raw_Data!C2540</f>
        <v>Other</v>
      </c>
      <c r="D2540" s="3" t="str">
        <f>Raw_Data!D2540</f>
        <v>Basic</v>
      </c>
      <c r="E2540" s="3">
        <f>Raw_Data!E2540</f>
        <v>20.149999999999999</v>
      </c>
      <c r="F2540" s="3">
        <f>Raw_Data!F2540</f>
        <v>4</v>
      </c>
      <c r="G2540" s="3" t="str">
        <f>Raw_Data!G2540</f>
        <v>South America</v>
      </c>
      <c r="H2540" s="3" t="str">
        <f>Raw_Data!H2540</f>
        <v>TV</v>
      </c>
      <c r="I2540" s="3">
        <f>Raw_Data!I2540</f>
        <v>8.99</v>
      </c>
      <c r="J2540" s="3">
        <f>Raw_Data!J2540</f>
        <v>0</v>
      </c>
      <c r="K2540" s="3" t="str">
        <f>Raw_Data!K2540</f>
        <v>Crypto</v>
      </c>
      <c r="L2540" s="3">
        <f>Raw_Data!L2540</f>
        <v>4</v>
      </c>
      <c r="M2540" s="3">
        <f>Raw_Data!M2540</f>
        <v>4.03</v>
      </c>
      <c r="N2540" s="3" t="str">
        <f>Raw_Data!N2540</f>
        <v>Horror</v>
      </c>
      <c r="O2540" s="3" t="str">
        <f t="shared" si="390"/>
        <v>18-24</v>
      </c>
      <c r="P2540" s="3" t="str">
        <f t="shared" si="391"/>
        <v>10-24h</v>
      </c>
      <c r="Q2540" s="3" t="str">
        <f t="shared" si="392"/>
        <v>0-7d</v>
      </c>
      <c r="R2540" s="3" t="str">
        <f t="shared" si="393"/>
        <v>Medium</v>
      </c>
      <c r="S2540" s="3" t="str">
        <f t="shared" si="394"/>
        <v>Low</v>
      </c>
      <c r="T2540" s="3" t="str">
        <f t="shared" si="395"/>
        <v>Active</v>
      </c>
      <c r="U2540" s="4">
        <f>1/(1+EXP(-(Predictive_Model!$B$5+((B2540-Predictive_Model!$B$20)/Predictive_Model!$C$20)*Predictive_Model!$D$20+((E2540-Predictive_Model!$B$21)/Predictive_Model!$C$21)*Predictive_Model!$D$21+((F2540-Predictive_Model!$B$22)/Predictive_Model!$C$22)*Predictive_Model!$D$22+((I2540-Predictive_Model!$B$23)/Predictive_Model!$C$23)*Predictive_Model!$D$23+((L2540-Predictive_Model!$B$24)/Predictive_Model!$C$24)*Predictive_Model!$D$24+((M2540-Predictive_Model!$B$25)/Predictive_Model!$C$25)*Predictive_Model!$D$25+IF(C2540="Male",Predictive_Model!$D$31,IF(C2540="Other",Predictive_Model!$D$32,0))+IF(D2540="Premium",Predictive_Model!$D$34,IF(D2540="Standard",Predictive_Model!$D$35,0))+IF(G2540="Asia",Predictive_Model!$D$37,IF(G2540="Europe",Predictive_Model!$D$38,IF(G2540="North America",Predictive_Model!$D$39,IF(G2540="Oceania",Predictive_Model!$D$40,IF(G2540="South America",Predictive_Model!$D$41,0)))))+IF(H2540="Laptop",Predictive_Model!$D$43,IF(H2540="Mobile",Predictive_Model!$D$44,IF(H2540="TV",Predictive_Model!$D$45,IF(H2540="Tablet",Predictive_Model!$D$46,0))))+IF(K2540="Crypto",Predictive_Model!$D$48,IF(K2540="Debit Card",Predictive_Model!$D$49,IF(K2540="Gift Card",Predictive_Model!$D$50,IF(K2540="PayPal",Predictive_Model!$D$51,0))))+IF(N2540="Comedy",Predictive_Model!$D$53,IF(N2540="Documentary",Predictive_Model!$D$54,IF(N2540="Drama",Predictive_Model!$D$55,IF(N2540="Horror",Predictive_Model!$D$56,IF(N2540="Romance",Predictive_Model!$D$57,IF(N2540="Sci-Fi",Predictive_Model!$D$58,0)))))))))</f>
        <v>2.3277769866805411E-5</v>
      </c>
      <c r="V2540" s="3" t="str">
        <f t="shared" si="396"/>
        <v>Low</v>
      </c>
      <c r="W2540" s="6">
        <f t="shared" si="397"/>
        <v>2.0926715110258066E-4</v>
      </c>
      <c r="X2540" s="3" t="str">
        <f t="shared" si="398"/>
        <v>Monitor</v>
      </c>
      <c r="Y2540" s="3" t="str">
        <f t="shared" si="399"/>
        <v>OK</v>
      </c>
    </row>
    <row r="2541" spans="1:25" x14ac:dyDescent="0.25">
      <c r="A2541" s="3" t="str">
        <f>Raw_Data!A2541</f>
        <v>abb4775a-faff-43c3-8d78-641ec98033a8</v>
      </c>
      <c r="B2541" s="3">
        <f>Raw_Data!B2541</f>
        <v>36</v>
      </c>
      <c r="C2541" s="3" t="str">
        <f>Raw_Data!C2541</f>
        <v>Male</v>
      </c>
      <c r="D2541" s="3" t="str">
        <f>Raw_Data!D2541</f>
        <v>Premium</v>
      </c>
      <c r="E2541" s="3">
        <f>Raw_Data!E2541</f>
        <v>6.59</v>
      </c>
      <c r="F2541" s="3">
        <f>Raw_Data!F2541</f>
        <v>58</v>
      </c>
      <c r="G2541" s="3" t="str">
        <f>Raw_Data!G2541</f>
        <v>South America</v>
      </c>
      <c r="H2541" s="3" t="str">
        <f>Raw_Data!H2541</f>
        <v>Mobile</v>
      </c>
      <c r="I2541" s="3">
        <f>Raw_Data!I2541</f>
        <v>17.989999999999998</v>
      </c>
      <c r="J2541" s="3">
        <f>Raw_Data!J2541</f>
        <v>1</v>
      </c>
      <c r="K2541" s="3" t="str">
        <f>Raw_Data!K2541</f>
        <v>Gift Card</v>
      </c>
      <c r="L2541" s="3">
        <f>Raw_Data!L2541</f>
        <v>5</v>
      </c>
      <c r="M2541" s="3">
        <f>Raw_Data!M2541</f>
        <v>0.11</v>
      </c>
      <c r="N2541" s="3" t="str">
        <f>Raw_Data!N2541</f>
        <v>Sci-Fi</v>
      </c>
      <c r="O2541" s="3" t="str">
        <f t="shared" si="390"/>
        <v>35-44</v>
      </c>
      <c r="P2541" s="3" t="str">
        <f t="shared" si="391"/>
        <v>&lt;10h</v>
      </c>
      <c r="Q2541" s="3" t="str">
        <f t="shared" si="392"/>
        <v>46-60d</v>
      </c>
      <c r="R2541" s="3" t="str">
        <f t="shared" si="393"/>
        <v>Low</v>
      </c>
      <c r="S2541" s="3" t="str">
        <f t="shared" si="394"/>
        <v>High</v>
      </c>
      <c r="T2541" s="3" t="str">
        <f t="shared" si="395"/>
        <v>Churned</v>
      </c>
      <c r="U2541" s="4">
        <f>1/(1+EXP(-(Predictive_Model!$B$5+((B2541-Predictive_Model!$B$20)/Predictive_Model!$C$20)*Predictive_Model!$D$20+((E2541-Predictive_Model!$B$21)/Predictive_Model!$C$21)*Predictive_Model!$D$21+((F2541-Predictive_Model!$B$22)/Predictive_Model!$C$22)*Predictive_Model!$D$22+((I2541-Predictive_Model!$B$23)/Predictive_Model!$C$23)*Predictive_Model!$D$23+((L2541-Predictive_Model!$B$24)/Predictive_Model!$C$24)*Predictive_Model!$D$24+((M2541-Predictive_Model!$B$25)/Predictive_Model!$C$25)*Predictive_Model!$D$25+IF(C2541="Male",Predictive_Model!$D$31,IF(C2541="Other",Predictive_Model!$D$32,0))+IF(D2541="Premium",Predictive_Model!$D$34,IF(D2541="Standard",Predictive_Model!$D$35,0))+IF(G2541="Asia",Predictive_Model!$D$37,IF(G2541="Europe",Predictive_Model!$D$38,IF(G2541="North America",Predictive_Model!$D$39,IF(G2541="Oceania",Predictive_Model!$D$40,IF(G2541="South America",Predictive_Model!$D$41,0)))))+IF(H2541="Laptop",Predictive_Model!$D$43,IF(H2541="Mobile",Predictive_Model!$D$44,IF(H2541="TV",Predictive_Model!$D$45,IF(H2541="Tablet",Predictive_Model!$D$46,0))))+IF(K2541="Crypto",Predictive_Model!$D$48,IF(K2541="Debit Card",Predictive_Model!$D$49,IF(K2541="Gift Card",Predictive_Model!$D$50,IF(K2541="PayPal",Predictive_Model!$D$51,0))))+IF(N2541="Comedy",Predictive_Model!$D$53,IF(N2541="Documentary",Predictive_Model!$D$54,IF(N2541="Drama",Predictive_Model!$D$55,IF(N2541="Horror",Predictive_Model!$D$56,IF(N2541="Romance",Predictive_Model!$D$57,IF(N2541="Sci-Fi",Predictive_Model!$D$58,0)))))))))</f>
        <v>0.997439207728823</v>
      </c>
      <c r="V2541" s="3" t="str">
        <f t="shared" si="396"/>
        <v>Critical</v>
      </c>
      <c r="W2541" s="6">
        <f t="shared" si="397"/>
        <v>17.989999999999998</v>
      </c>
      <c r="X2541" s="3" t="str">
        <f t="shared" si="398"/>
        <v>Priority 1</v>
      </c>
      <c r="Y2541" s="3" t="str">
        <f t="shared" si="399"/>
        <v>OK</v>
      </c>
    </row>
    <row r="2542" spans="1:25" x14ac:dyDescent="0.25">
      <c r="A2542" s="3" t="str">
        <f>Raw_Data!A2542</f>
        <v>f234490c-9b75-4956-9efa-ed1c14b00599</v>
      </c>
      <c r="B2542" s="3">
        <f>Raw_Data!B2542</f>
        <v>26</v>
      </c>
      <c r="C2542" s="3" t="str">
        <f>Raw_Data!C2542</f>
        <v>Female</v>
      </c>
      <c r="D2542" s="3" t="str">
        <f>Raw_Data!D2542</f>
        <v>Basic</v>
      </c>
      <c r="E2542" s="3">
        <f>Raw_Data!E2542</f>
        <v>2.58</v>
      </c>
      <c r="F2542" s="3">
        <f>Raw_Data!F2542</f>
        <v>16</v>
      </c>
      <c r="G2542" s="3" t="str">
        <f>Raw_Data!G2542</f>
        <v>Asia</v>
      </c>
      <c r="H2542" s="3" t="str">
        <f>Raw_Data!H2542</f>
        <v>Desktop</v>
      </c>
      <c r="I2542" s="3">
        <f>Raw_Data!I2542</f>
        <v>8.99</v>
      </c>
      <c r="J2542" s="3">
        <f>Raw_Data!J2542</f>
        <v>1</v>
      </c>
      <c r="K2542" s="3" t="str">
        <f>Raw_Data!K2542</f>
        <v>Credit Card</v>
      </c>
      <c r="L2542" s="3">
        <f>Raw_Data!L2542</f>
        <v>5</v>
      </c>
      <c r="M2542" s="3">
        <f>Raw_Data!M2542</f>
        <v>0.15</v>
      </c>
      <c r="N2542" s="3" t="str">
        <f>Raw_Data!N2542</f>
        <v>Horror</v>
      </c>
      <c r="O2542" s="3" t="str">
        <f t="shared" si="390"/>
        <v>25-34</v>
      </c>
      <c r="P2542" s="3" t="str">
        <f t="shared" si="391"/>
        <v>&lt;10h</v>
      </c>
      <c r="Q2542" s="3" t="str">
        <f t="shared" si="392"/>
        <v>8-21d</v>
      </c>
      <c r="R2542" s="3" t="str">
        <f t="shared" si="393"/>
        <v>Medium</v>
      </c>
      <c r="S2542" s="3" t="str">
        <f t="shared" si="394"/>
        <v>Low</v>
      </c>
      <c r="T2542" s="3" t="str">
        <f t="shared" si="395"/>
        <v>Churned</v>
      </c>
      <c r="U2542" s="4">
        <f>1/(1+EXP(-(Predictive_Model!$B$5+((B2542-Predictive_Model!$B$20)/Predictive_Model!$C$20)*Predictive_Model!$D$20+((E2542-Predictive_Model!$B$21)/Predictive_Model!$C$21)*Predictive_Model!$D$21+((F2542-Predictive_Model!$B$22)/Predictive_Model!$C$22)*Predictive_Model!$D$22+((I2542-Predictive_Model!$B$23)/Predictive_Model!$C$23)*Predictive_Model!$D$23+((L2542-Predictive_Model!$B$24)/Predictive_Model!$C$24)*Predictive_Model!$D$24+((M2542-Predictive_Model!$B$25)/Predictive_Model!$C$25)*Predictive_Model!$D$25+IF(C2542="Male",Predictive_Model!$D$31,IF(C2542="Other",Predictive_Model!$D$32,0))+IF(D2542="Premium",Predictive_Model!$D$34,IF(D2542="Standard",Predictive_Model!$D$35,0))+IF(G2542="Asia",Predictive_Model!$D$37,IF(G2542="Europe",Predictive_Model!$D$38,IF(G2542="North America",Predictive_Model!$D$39,IF(G2542="Oceania",Predictive_Model!$D$40,IF(G2542="South America",Predictive_Model!$D$41,0)))))+IF(H2542="Laptop",Predictive_Model!$D$43,IF(H2542="Mobile",Predictive_Model!$D$44,IF(H2542="TV",Predictive_Model!$D$45,IF(H2542="Tablet",Predictive_Model!$D$46,0))))+IF(K2542="Crypto",Predictive_Model!$D$48,IF(K2542="Debit Card",Predictive_Model!$D$49,IF(K2542="Gift Card",Predictive_Model!$D$50,IF(K2542="PayPal",Predictive_Model!$D$51,0))))+IF(N2542="Comedy",Predictive_Model!$D$53,IF(N2542="Documentary",Predictive_Model!$D$54,IF(N2542="Drama",Predictive_Model!$D$55,IF(N2542="Horror",Predictive_Model!$D$56,IF(N2542="Romance",Predictive_Model!$D$57,IF(N2542="Sci-Fi",Predictive_Model!$D$58,0)))))))))</f>
        <v>0.92148984472843165</v>
      </c>
      <c r="V2542" s="3" t="str">
        <f t="shared" si="396"/>
        <v>Critical</v>
      </c>
      <c r="W2542" s="6">
        <f t="shared" si="397"/>
        <v>8.99</v>
      </c>
      <c r="X2542" s="3" t="str">
        <f t="shared" si="398"/>
        <v>Priority 2</v>
      </c>
      <c r="Y2542" s="3" t="str">
        <f t="shared" si="399"/>
        <v>OK</v>
      </c>
    </row>
    <row r="2543" spans="1:25" x14ac:dyDescent="0.25">
      <c r="A2543" s="3" t="str">
        <f>Raw_Data!A2543</f>
        <v>a5796917-05b1-456c-8d56-a2d396ebfcf2</v>
      </c>
      <c r="B2543" s="3">
        <f>Raw_Data!B2543</f>
        <v>33</v>
      </c>
      <c r="C2543" s="3" t="str">
        <f>Raw_Data!C2543</f>
        <v>Male</v>
      </c>
      <c r="D2543" s="3" t="str">
        <f>Raw_Data!D2543</f>
        <v>Standard</v>
      </c>
      <c r="E2543" s="3">
        <f>Raw_Data!E2543</f>
        <v>8.27</v>
      </c>
      <c r="F2543" s="3">
        <f>Raw_Data!F2543</f>
        <v>58</v>
      </c>
      <c r="G2543" s="3" t="str">
        <f>Raw_Data!G2543</f>
        <v>Africa</v>
      </c>
      <c r="H2543" s="3" t="str">
        <f>Raw_Data!H2543</f>
        <v>Mobile</v>
      </c>
      <c r="I2543" s="3">
        <f>Raw_Data!I2543</f>
        <v>13.99</v>
      </c>
      <c r="J2543" s="3">
        <f>Raw_Data!J2543</f>
        <v>1</v>
      </c>
      <c r="K2543" s="3" t="str">
        <f>Raw_Data!K2543</f>
        <v>Gift Card</v>
      </c>
      <c r="L2543" s="3">
        <f>Raw_Data!L2543</f>
        <v>4</v>
      </c>
      <c r="M2543" s="3">
        <f>Raw_Data!M2543</f>
        <v>0.14000000000000001</v>
      </c>
      <c r="N2543" s="3" t="str">
        <f>Raw_Data!N2543</f>
        <v>Romance</v>
      </c>
      <c r="O2543" s="3" t="str">
        <f t="shared" si="390"/>
        <v>25-34</v>
      </c>
      <c r="P2543" s="3" t="str">
        <f t="shared" si="391"/>
        <v>&lt;10h</v>
      </c>
      <c r="Q2543" s="3" t="str">
        <f t="shared" si="392"/>
        <v>46-60d</v>
      </c>
      <c r="R2543" s="3" t="str">
        <f t="shared" si="393"/>
        <v>Low</v>
      </c>
      <c r="S2543" s="3" t="str">
        <f t="shared" si="394"/>
        <v>Mid</v>
      </c>
      <c r="T2543" s="3" t="str">
        <f t="shared" si="395"/>
        <v>Churned</v>
      </c>
      <c r="U2543" s="4">
        <f>1/(1+EXP(-(Predictive_Model!$B$5+((B2543-Predictive_Model!$B$20)/Predictive_Model!$C$20)*Predictive_Model!$D$20+((E2543-Predictive_Model!$B$21)/Predictive_Model!$C$21)*Predictive_Model!$D$21+((F2543-Predictive_Model!$B$22)/Predictive_Model!$C$22)*Predictive_Model!$D$22+((I2543-Predictive_Model!$B$23)/Predictive_Model!$C$23)*Predictive_Model!$D$23+((L2543-Predictive_Model!$B$24)/Predictive_Model!$C$24)*Predictive_Model!$D$24+((M2543-Predictive_Model!$B$25)/Predictive_Model!$C$25)*Predictive_Model!$D$25+IF(C2543="Male",Predictive_Model!$D$31,IF(C2543="Other",Predictive_Model!$D$32,0))+IF(D2543="Premium",Predictive_Model!$D$34,IF(D2543="Standard",Predictive_Model!$D$35,0))+IF(G2543="Asia",Predictive_Model!$D$37,IF(G2543="Europe",Predictive_Model!$D$38,IF(G2543="North America",Predictive_Model!$D$39,IF(G2543="Oceania",Predictive_Model!$D$40,IF(G2543="South America",Predictive_Model!$D$41,0)))))+IF(H2543="Laptop",Predictive_Model!$D$43,IF(H2543="Mobile",Predictive_Model!$D$44,IF(H2543="TV",Predictive_Model!$D$45,IF(H2543="Tablet",Predictive_Model!$D$46,0))))+IF(K2543="Crypto",Predictive_Model!$D$48,IF(K2543="Debit Card",Predictive_Model!$D$49,IF(K2543="Gift Card",Predictive_Model!$D$50,IF(K2543="PayPal",Predictive_Model!$D$51,0))))+IF(N2543="Comedy",Predictive_Model!$D$53,IF(N2543="Documentary",Predictive_Model!$D$54,IF(N2543="Drama",Predictive_Model!$D$55,IF(N2543="Horror",Predictive_Model!$D$56,IF(N2543="Romance",Predictive_Model!$D$57,IF(N2543="Sci-Fi",Predictive_Model!$D$58,0)))))))))</f>
        <v>0.99962257291928602</v>
      </c>
      <c r="V2543" s="3" t="str">
        <f t="shared" si="396"/>
        <v>Critical</v>
      </c>
      <c r="W2543" s="6">
        <f t="shared" si="397"/>
        <v>13.99</v>
      </c>
      <c r="X2543" s="3" t="str">
        <f t="shared" si="398"/>
        <v>Priority 2</v>
      </c>
      <c r="Y2543" s="3" t="str">
        <f t="shared" si="399"/>
        <v>OK</v>
      </c>
    </row>
    <row r="2544" spans="1:25" x14ac:dyDescent="0.25">
      <c r="A2544" s="3" t="str">
        <f>Raw_Data!A2544</f>
        <v>8c15047a-4ddf-4b9b-9f42-5e616af49dc1</v>
      </c>
      <c r="B2544" s="3">
        <f>Raw_Data!B2544</f>
        <v>50</v>
      </c>
      <c r="C2544" s="3" t="str">
        <f>Raw_Data!C2544</f>
        <v>Other</v>
      </c>
      <c r="D2544" s="3" t="str">
        <f>Raw_Data!D2544</f>
        <v>Standard</v>
      </c>
      <c r="E2544" s="3">
        <f>Raw_Data!E2544</f>
        <v>6.11</v>
      </c>
      <c r="F2544" s="3">
        <f>Raw_Data!F2544</f>
        <v>12</v>
      </c>
      <c r="G2544" s="3" t="str">
        <f>Raw_Data!G2544</f>
        <v>Africa</v>
      </c>
      <c r="H2544" s="3" t="str">
        <f>Raw_Data!H2544</f>
        <v>TV</v>
      </c>
      <c r="I2544" s="3">
        <f>Raw_Data!I2544</f>
        <v>13.99</v>
      </c>
      <c r="J2544" s="3">
        <f>Raw_Data!J2544</f>
        <v>0</v>
      </c>
      <c r="K2544" s="3" t="str">
        <f>Raw_Data!K2544</f>
        <v>Debit Card</v>
      </c>
      <c r="L2544" s="3">
        <f>Raw_Data!L2544</f>
        <v>2</v>
      </c>
      <c r="M2544" s="3">
        <f>Raw_Data!M2544</f>
        <v>0.47</v>
      </c>
      <c r="N2544" s="3" t="str">
        <f>Raw_Data!N2544</f>
        <v>Documentary</v>
      </c>
      <c r="O2544" s="3" t="str">
        <f t="shared" si="390"/>
        <v>45-54</v>
      </c>
      <c r="P2544" s="3" t="str">
        <f t="shared" si="391"/>
        <v>&lt;10h</v>
      </c>
      <c r="Q2544" s="3" t="str">
        <f t="shared" si="392"/>
        <v>8-21d</v>
      </c>
      <c r="R2544" s="3" t="str">
        <f t="shared" si="393"/>
        <v>Medium</v>
      </c>
      <c r="S2544" s="3" t="str">
        <f t="shared" si="394"/>
        <v>Mid</v>
      </c>
      <c r="T2544" s="3" t="str">
        <f t="shared" si="395"/>
        <v>Active</v>
      </c>
      <c r="U2544" s="4">
        <f>1/(1+EXP(-(Predictive_Model!$B$5+((B2544-Predictive_Model!$B$20)/Predictive_Model!$C$20)*Predictive_Model!$D$20+((E2544-Predictive_Model!$B$21)/Predictive_Model!$C$21)*Predictive_Model!$D$21+((F2544-Predictive_Model!$B$22)/Predictive_Model!$C$22)*Predictive_Model!$D$22+((I2544-Predictive_Model!$B$23)/Predictive_Model!$C$23)*Predictive_Model!$D$23+((L2544-Predictive_Model!$B$24)/Predictive_Model!$C$24)*Predictive_Model!$D$24+((M2544-Predictive_Model!$B$25)/Predictive_Model!$C$25)*Predictive_Model!$D$25+IF(C2544="Male",Predictive_Model!$D$31,IF(C2544="Other",Predictive_Model!$D$32,0))+IF(D2544="Premium",Predictive_Model!$D$34,IF(D2544="Standard",Predictive_Model!$D$35,0))+IF(G2544="Asia",Predictive_Model!$D$37,IF(G2544="Europe",Predictive_Model!$D$38,IF(G2544="North America",Predictive_Model!$D$39,IF(G2544="Oceania",Predictive_Model!$D$40,IF(G2544="South America",Predictive_Model!$D$41,0)))))+IF(H2544="Laptop",Predictive_Model!$D$43,IF(H2544="Mobile",Predictive_Model!$D$44,IF(H2544="TV",Predictive_Model!$D$45,IF(H2544="Tablet",Predictive_Model!$D$46,0))))+IF(K2544="Crypto",Predictive_Model!$D$48,IF(K2544="Debit Card",Predictive_Model!$D$49,IF(K2544="Gift Card",Predictive_Model!$D$50,IF(K2544="PayPal",Predictive_Model!$D$51,0))))+IF(N2544="Comedy",Predictive_Model!$D$53,IF(N2544="Documentary",Predictive_Model!$D$54,IF(N2544="Drama",Predictive_Model!$D$55,IF(N2544="Horror",Predictive_Model!$D$56,IF(N2544="Romance",Predictive_Model!$D$57,IF(N2544="Sci-Fi",Predictive_Model!$D$58,0)))))))))</f>
        <v>0.72262630407491912</v>
      </c>
      <c r="V2544" s="3" t="str">
        <f t="shared" si="396"/>
        <v>High</v>
      </c>
      <c r="W2544" s="6">
        <f t="shared" si="397"/>
        <v>10.109541994008119</v>
      </c>
      <c r="X2544" s="3" t="str">
        <f t="shared" si="398"/>
        <v>Monitor</v>
      </c>
      <c r="Y2544" s="3" t="str">
        <f t="shared" si="399"/>
        <v>OK</v>
      </c>
    </row>
    <row r="2545" spans="1:25" x14ac:dyDescent="0.25">
      <c r="A2545" s="3" t="str">
        <f>Raw_Data!A2545</f>
        <v>1d4d7280-ee29-4030-8773-d70bea7b2b3b</v>
      </c>
      <c r="B2545" s="3">
        <f>Raw_Data!B2545</f>
        <v>34</v>
      </c>
      <c r="C2545" s="3" t="str">
        <f>Raw_Data!C2545</f>
        <v>Male</v>
      </c>
      <c r="D2545" s="3" t="str">
        <f>Raw_Data!D2545</f>
        <v>Basic</v>
      </c>
      <c r="E2545" s="3">
        <f>Raw_Data!E2545</f>
        <v>31.66</v>
      </c>
      <c r="F2545" s="3">
        <f>Raw_Data!F2545</f>
        <v>60</v>
      </c>
      <c r="G2545" s="3" t="str">
        <f>Raw_Data!G2545</f>
        <v>Africa</v>
      </c>
      <c r="H2545" s="3" t="str">
        <f>Raw_Data!H2545</f>
        <v>TV</v>
      </c>
      <c r="I2545" s="3">
        <f>Raw_Data!I2545</f>
        <v>8.99</v>
      </c>
      <c r="J2545" s="3">
        <f>Raw_Data!J2545</f>
        <v>0</v>
      </c>
      <c r="K2545" s="3" t="str">
        <f>Raw_Data!K2545</f>
        <v>Gift Card</v>
      </c>
      <c r="L2545" s="3">
        <f>Raw_Data!L2545</f>
        <v>5</v>
      </c>
      <c r="M2545" s="3">
        <f>Raw_Data!M2545</f>
        <v>0.52</v>
      </c>
      <c r="N2545" s="3" t="str">
        <f>Raw_Data!N2545</f>
        <v>Sci-Fi</v>
      </c>
      <c r="O2545" s="3" t="str">
        <f t="shared" si="390"/>
        <v>25-34</v>
      </c>
      <c r="P2545" s="3" t="str">
        <f t="shared" si="391"/>
        <v>25-49h</v>
      </c>
      <c r="Q2545" s="3" t="str">
        <f t="shared" si="392"/>
        <v>46-60d</v>
      </c>
      <c r="R2545" s="3" t="str">
        <f t="shared" si="393"/>
        <v>Medium</v>
      </c>
      <c r="S2545" s="3" t="str">
        <f t="shared" si="394"/>
        <v>Low</v>
      </c>
      <c r="T2545" s="3" t="str">
        <f t="shared" si="395"/>
        <v>Active</v>
      </c>
      <c r="U2545" s="4">
        <f>1/(1+EXP(-(Predictive_Model!$B$5+((B2545-Predictive_Model!$B$20)/Predictive_Model!$C$20)*Predictive_Model!$D$20+((E2545-Predictive_Model!$B$21)/Predictive_Model!$C$21)*Predictive_Model!$D$21+((F2545-Predictive_Model!$B$22)/Predictive_Model!$C$22)*Predictive_Model!$D$22+((I2545-Predictive_Model!$B$23)/Predictive_Model!$C$23)*Predictive_Model!$D$23+((L2545-Predictive_Model!$B$24)/Predictive_Model!$C$24)*Predictive_Model!$D$24+((M2545-Predictive_Model!$B$25)/Predictive_Model!$C$25)*Predictive_Model!$D$25+IF(C2545="Male",Predictive_Model!$D$31,IF(C2545="Other",Predictive_Model!$D$32,0))+IF(D2545="Premium",Predictive_Model!$D$34,IF(D2545="Standard",Predictive_Model!$D$35,0))+IF(G2545="Asia",Predictive_Model!$D$37,IF(G2545="Europe",Predictive_Model!$D$38,IF(G2545="North America",Predictive_Model!$D$39,IF(G2545="Oceania",Predictive_Model!$D$40,IF(G2545="South America",Predictive_Model!$D$41,0)))))+IF(H2545="Laptop",Predictive_Model!$D$43,IF(H2545="Mobile",Predictive_Model!$D$44,IF(H2545="TV",Predictive_Model!$D$45,IF(H2545="Tablet",Predictive_Model!$D$46,0))))+IF(K2545="Crypto",Predictive_Model!$D$48,IF(K2545="Debit Card",Predictive_Model!$D$49,IF(K2545="Gift Card",Predictive_Model!$D$50,IF(K2545="PayPal",Predictive_Model!$D$51,0))))+IF(N2545="Comedy",Predictive_Model!$D$53,IF(N2545="Documentary",Predictive_Model!$D$54,IF(N2545="Drama",Predictive_Model!$D$55,IF(N2545="Horror",Predictive_Model!$D$56,IF(N2545="Romance",Predictive_Model!$D$57,IF(N2545="Sci-Fi",Predictive_Model!$D$58,0)))))))))</f>
        <v>0.19859995239241185</v>
      </c>
      <c r="V2545" s="3" t="str">
        <f t="shared" si="396"/>
        <v>Low</v>
      </c>
      <c r="W2545" s="6">
        <f t="shared" si="397"/>
        <v>1.7854135720077826</v>
      </c>
      <c r="X2545" s="3" t="str">
        <f t="shared" si="398"/>
        <v>Monitor</v>
      </c>
      <c r="Y2545" s="3" t="str">
        <f t="shared" si="399"/>
        <v>OK</v>
      </c>
    </row>
    <row r="2546" spans="1:25" x14ac:dyDescent="0.25">
      <c r="A2546" s="3" t="str">
        <f>Raw_Data!A2546</f>
        <v>58bf1357-6164-4e5f-a325-69d1bbd93289</v>
      </c>
      <c r="B2546" s="3">
        <f>Raw_Data!B2546</f>
        <v>22</v>
      </c>
      <c r="C2546" s="3" t="str">
        <f>Raw_Data!C2546</f>
        <v>Other</v>
      </c>
      <c r="D2546" s="3" t="str">
        <f>Raw_Data!D2546</f>
        <v>Premium</v>
      </c>
      <c r="E2546" s="3">
        <f>Raw_Data!E2546</f>
        <v>0.76</v>
      </c>
      <c r="F2546" s="3">
        <f>Raw_Data!F2546</f>
        <v>52</v>
      </c>
      <c r="G2546" s="3" t="str">
        <f>Raw_Data!G2546</f>
        <v>South America</v>
      </c>
      <c r="H2546" s="3" t="str">
        <f>Raw_Data!H2546</f>
        <v>TV</v>
      </c>
      <c r="I2546" s="3">
        <f>Raw_Data!I2546</f>
        <v>17.989999999999998</v>
      </c>
      <c r="J2546" s="3">
        <f>Raw_Data!J2546</f>
        <v>1</v>
      </c>
      <c r="K2546" s="3" t="str">
        <f>Raw_Data!K2546</f>
        <v>Credit Card</v>
      </c>
      <c r="L2546" s="3">
        <f>Raw_Data!L2546</f>
        <v>1</v>
      </c>
      <c r="M2546" s="3">
        <f>Raw_Data!M2546</f>
        <v>0.01</v>
      </c>
      <c r="N2546" s="3" t="str">
        <f>Raw_Data!N2546</f>
        <v>Comedy</v>
      </c>
      <c r="O2546" s="3" t="str">
        <f t="shared" si="390"/>
        <v>18-24</v>
      </c>
      <c r="P2546" s="3" t="str">
        <f t="shared" si="391"/>
        <v>&lt;10h</v>
      </c>
      <c r="Q2546" s="3" t="str">
        <f t="shared" si="392"/>
        <v>46-60d</v>
      </c>
      <c r="R2546" s="3" t="str">
        <f t="shared" si="393"/>
        <v>Low</v>
      </c>
      <c r="S2546" s="3" t="str">
        <f t="shared" si="394"/>
        <v>High</v>
      </c>
      <c r="T2546" s="3" t="str">
        <f t="shared" si="395"/>
        <v>Churned</v>
      </c>
      <c r="U2546" s="4">
        <f>1/(1+EXP(-(Predictive_Model!$B$5+((B2546-Predictive_Model!$B$20)/Predictive_Model!$C$20)*Predictive_Model!$D$20+((E2546-Predictive_Model!$B$21)/Predictive_Model!$C$21)*Predictive_Model!$D$21+((F2546-Predictive_Model!$B$22)/Predictive_Model!$C$22)*Predictive_Model!$D$22+((I2546-Predictive_Model!$B$23)/Predictive_Model!$C$23)*Predictive_Model!$D$23+((L2546-Predictive_Model!$B$24)/Predictive_Model!$C$24)*Predictive_Model!$D$24+((M2546-Predictive_Model!$B$25)/Predictive_Model!$C$25)*Predictive_Model!$D$25+IF(C2546="Male",Predictive_Model!$D$31,IF(C2546="Other",Predictive_Model!$D$32,0))+IF(D2546="Premium",Predictive_Model!$D$34,IF(D2546="Standard",Predictive_Model!$D$35,0))+IF(G2546="Asia",Predictive_Model!$D$37,IF(G2546="Europe",Predictive_Model!$D$38,IF(G2546="North America",Predictive_Model!$D$39,IF(G2546="Oceania",Predictive_Model!$D$40,IF(G2546="South America",Predictive_Model!$D$41,0)))))+IF(H2546="Laptop",Predictive_Model!$D$43,IF(H2546="Mobile",Predictive_Model!$D$44,IF(H2546="TV",Predictive_Model!$D$45,IF(H2546="Tablet",Predictive_Model!$D$46,0))))+IF(K2546="Crypto",Predictive_Model!$D$48,IF(K2546="Debit Card",Predictive_Model!$D$49,IF(K2546="Gift Card",Predictive_Model!$D$50,IF(K2546="PayPal",Predictive_Model!$D$51,0))))+IF(N2546="Comedy",Predictive_Model!$D$53,IF(N2546="Documentary",Predictive_Model!$D$54,IF(N2546="Drama",Predictive_Model!$D$55,IF(N2546="Horror",Predictive_Model!$D$56,IF(N2546="Romance",Predictive_Model!$D$57,IF(N2546="Sci-Fi",Predictive_Model!$D$58,0)))))))))</f>
        <v>0.99966836627263833</v>
      </c>
      <c r="V2546" s="3" t="str">
        <f t="shared" si="396"/>
        <v>Critical</v>
      </c>
      <c r="W2546" s="6">
        <f t="shared" si="397"/>
        <v>17.989999999999998</v>
      </c>
      <c r="X2546" s="3" t="str">
        <f t="shared" si="398"/>
        <v>Priority 1</v>
      </c>
      <c r="Y2546" s="3" t="str">
        <f t="shared" si="399"/>
        <v>OK</v>
      </c>
    </row>
    <row r="2547" spans="1:25" x14ac:dyDescent="0.25">
      <c r="A2547" s="3" t="str">
        <f>Raw_Data!A2547</f>
        <v>919cd49b-f1e4-4deb-82e8-ed7db297d9b8</v>
      </c>
      <c r="B2547" s="3">
        <f>Raw_Data!B2547</f>
        <v>61</v>
      </c>
      <c r="C2547" s="3" t="str">
        <f>Raw_Data!C2547</f>
        <v>Female</v>
      </c>
      <c r="D2547" s="3" t="str">
        <f>Raw_Data!D2547</f>
        <v>Basic</v>
      </c>
      <c r="E2547" s="3">
        <f>Raw_Data!E2547</f>
        <v>4.18</v>
      </c>
      <c r="F2547" s="3">
        <f>Raw_Data!F2547</f>
        <v>47</v>
      </c>
      <c r="G2547" s="3" t="str">
        <f>Raw_Data!G2547</f>
        <v>South America</v>
      </c>
      <c r="H2547" s="3" t="str">
        <f>Raw_Data!H2547</f>
        <v>Laptop</v>
      </c>
      <c r="I2547" s="3">
        <f>Raw_Data!I2547</f>
        <v>8.99</v>
      </c>
      <c r="J2547" s="3">
        <f>Raw_Data!J2547</f>
        <v>1</v>
      </c>
      <c r="K2547" s="3" t="str">
        <f>Raw_Data!K2547</f>
        <v>Debit Card</v>
      </c>
      <c r="L2547" s="3">
        <f>Raw_Data!L2547</f>
        <v>2</v>
      </c>
      <c r="M2547" s="3">
        <f>Raw_Data!M2547</f>
        <v>0.09</v>
      </c>
      <c r="N2547" s="3" t="str">
        <f>Raw_Data!N2547</f>
        <v>Drama</v>
      </c>
      <c r="O2547" s="3" t="str">
        <f t="shared" si="390"/>
        <v>55-70</v>
      </c>
      <c r="P2547" s="3" t="str">
        <f t="shared" si="391"/>
        <v>&lt;10h</v>
      </c>
      <c r="Q2547" s="3" t="str">
        <f t="shared" si="392"/>
        <v>46-60d</v>
      </c>
      <c r="R2547" s="3" t="str">
        <f t="shared" si="393"/>
        <v>Low</v>
      </c>
      <c r="S2547" s="3" t="str">
        <f t="shared" si="394"/>
        <v>Low</v>
      </c>
      <c r="T2547" s="3" t="str">
        <f t="shared" si="395"/>
        <v>Churned</v>
      </c>
      <c r="U2547" s="4">
        <f>1/(1+EXP(-(Predictive_Model!$B$5+((B2547-Predictive_Model!$B$20)/Predictive_Model!$C$20)*Predictive_Model!$D$20+((E2547-Predictive_Model!$B$21)/Predictive_Model!$C$21)*Predictive_Model!$D$21+((F2547-Predictive_Model!$B$22)/Predictive_Model!$C$22)*Predictive_Model!$D$22+((I2547-Predictive_Model!$B$23)/Predictive_Model!$C$23)*Predictive_Model!$D$23+((L2547-Predictive_Model!$B$24)/Predictive_Model!$C$24)*Predictive_Model!$D$24+((M2547-Predictive_Model!$B$25)/Predictive_Model!$C$25)*Predictive_Model!$D$25+IF(C2547="Male",Predictive_Model!$D$31,IF(C2547="Other",Predictive_Model!$D$32,0))+IF(D2547="Premium",Predictive_Model!$D$34,IF(D2547="Standard",Predictive_Model!$D$35,0))+IF(G2547="Asia",Predictive_Model!$D$37,IF(G2547="Europe",Predictive_Model!$D$38,IF(G2547="North America",Predictive_Model!$D$39,IF(G2547="Oceania",Predictive_Model!$D$40,IF(G2547="South America",Predictive_Model!$D$41,0)))))+IF(H2547="Laptop",Predictive_Model!$D$43,IF(H2547="Mobile",Predictive_Model!$D$44,IF(H2547="TV",Predictive_Model!$D$45,IF(H2547="Tablet",Predictive_Model!$D$46,0))))+IF(K2547="Crypto",Predictive_Model!$D$48,IF(K2547="Debit Card",Predictive_Model!$D$49,IF(K2547="Gift Card",Predictive_Model!$D$50,IF(K2547="PayPal",Predictive_Model!$D$51,0))))+IF(N2547="Comedy",Predictive_Model!$D$53,IF(N2547="Documentary",Predictive_Model!$D$54,IF(N2547="Drama",Predictive_Model!$D$55,IF(N2547="Horror",Predictive_Model!$D$56,IF(N2547="Romance",Predictive_Model!$D$57,IF(N2547="Sci-Fi",Predictive_Model!$D$58,0)))))))))</f>
        <v>0.99979214398789662</v>
      </c>
      <c r="V2547" s="3" t="str">
        <f t="shared" si="396"/>
        <v>Critical</v>
      </c>
      <c r="W2547" s="6">
        <f t="shared" si="397"/>
        <v>8.99</v>
      </c>
      <c r="X2547" s="3" t="str">
        <f t="shared" si="398"/>
        <v>Priority 2</v>
      </c>
      <c r="Y2547" s="3" t="str">
        <f t="shared" si="399"/>
        <v>OK</v>
      </c>
    </row>
    <row r="2548" spans="1:25" x14ac:dyDescent="0.25">
      <c r="A2548" s="3" t="str">
        <f>Raw_Data!A2548</f>
        <v>2f4b3f98-c2e9-49e2-bc44-5bfd637d4dec</v>
      </c>
      <c r="B2548" s="3">
        <f>Raw_Data!B2548</f>
        <v>30</v>
      </c>
      <c r="C2548" s="3" t="str">
        <f>Raw_Data!C2548</f>
        <v>Female</v>
      </c>
      <c r="D2548" s="3" t="str">
        <f>Raw_Data!D2548</f>
        <v>Basic</v>
      </c>
      <c r="E2548" s="3">
        <f>Raw_Data!E2548</f>
        <v>2.56</v>
      </c>
      <c r="F2548" s="3">
        <f>Raw_Data!F2548</f>
        <v>32</v>
      </c>
      <c r="G2548" s="3" t="str">
        <f>Raw_Data!G2548</f>
        <v>Oceania</v>
      </c>
      <c r="H2548" s="3" t="str">
        <f>Raw_Data!H2548</f>
        <v>Tablet</v>
      </c>
      <c r="I2548" s="3">
        <f>Raw_Data!I2548</f>
        <v>8.99</v>
      </c>
      <c r="J2548" s="3">
        <f>Raw_Data!J2548</f>
        <v>1</v>
      </c>
      <c r="K2548" s="3" t="str">
        <f>Raw_Data!K2548</f>
        <v>Crypto</v>
      </c>
      <c r="L2548" s="3">
        <f>Raw_Data!L2548</f>
        <v>1</v>
      </c>
      <c r="M2548" s="3">
        <f>Raw_Data!M2548</f>
        <v>0.08</v>
      </c>
      <c r="N2548" s="3" t="str">
        <f>Raw_Data!N2548</f>
        <v>Horror</v>
      </c>
      <c r="O2548" s="3" t="str">
        <f t="shared" si="390"/>
        <v>25-34</v>
      </c>
      <c r="P2548" s="3" t="str">
        <f t="shared" si="391"/>
        <v>&lt;10h</v>
      </c>
      <c r="Q2548" s="3" t="str">
        <f t="shared" si="392"/>
        <v>22-45d</v>
      </c>
      <c r="R2548" s="3" t="str">
        <f t="shared" si="393"/>
        <v>Medium</v>
      </c>
      <c r="S2548" s="3" t="str">
        <f t="shared" si="394"/>
        <v>Low</v>
      </c>
      <c r="T2548" s="3" t="str">
        <f t="shared" si="395"/>
        <v>Churned</v>
      </c>
      <c r="U2548" s="4">
        <f>1/(1+EXP(-(Predictive_Model!$B$5+((B2548-Predictive_Model!$B$20)/Predictive_Model!$C$20)*Predictive_Model!$D$20+((E2548-Predictive_Model!$B$21)/Predictive_Model!$C$21)*Predictive_Model!$D$21+((F2548-Predictive_Model!$B$22)/Predictive_Model!$C$22)*Predictive_Model!$D$22+((I2548-Predictive_Model!$B$23)/Predictive_Model!$C$23)*Predictive_Model!$D$23+((L2548-Predictive_Model!$B$24)/Predictive_Model!$C$24)*Predictive_Model!$D$24+((M2548-Predictive_Model!$B$25)/Predictive_Model!$C$25)*Predictive_Model!$D$25+IF(C2548="Male",Predictive_Model!$D$31,IF(C2548="Other",Predictive_Model!$D$32,0))+IF(D2548="Premium",Predictive_Model!$D$34,IF(D2548="Standard",Predictive_Model!$D$35,0))+IF(G2548="Asia",Predictive_Model!$D$37,IF(G2548="Europe",Predictive_Model!$D$38,IF(G2548="North America",Predictive_Model!$D$39,IF(G2548="Oceania",Predictive_Model!$D$40,IF(G2548="South America",Predictive_Model!$D$41,0)))))+IF(H2548="Laptop",Predictive_Model!$D$43,IF(H2548="Mobile",Predictive_Model!$D$44,IF(H2548="TV",Predictive_Model!$D$45,IF(H2548="Tablet",Predictive_Model!$D$46,0))))+IF(K2548="Crypto",Predictive_Model!$D$48,IF(K2548="Debit Card",Predictive_Model!$D$49,IF(K2548="Gift Card",Predictive_Model!$D$50,IF(K2548="PayPal",Predictive_Model!$D$51,0))))+IF(N2548="Comedy",Predictive_Model!$D$53,IF(N2548="Documentary",Predictive_Model!$D$54,IF(N2548="Drama",Predictive_Model!$D$55,IF(N2548="Horror",Predictive_Model!$D$56,IF(N2548="Romance",Predictive_Model!$D$57,IF(N2548="Sci-Fi",Predictive_Model!$D$58,0)))))))))</f>
        <v>0.99993073629530982</v>
      </c>
      <c r="V2548" s="3" t="str">
        <f t="shared" si="396"/>
        <v>Critical</v>
      </c>
      <c r="W2548" s="6">
        <f t="shared" si="397"/>
        <v>8.99</v>
      </c>
      <c r="X2548" s="3" t="str">
        <f t="shared" si="398"/>
        <v>Priority 2</v>
      </c>
      <c r="Y2548" s="3" t="str">
        <f t="shared" si="399"/>
        <v>OK</v>
      </c>
    </row>
    <row r="2549" spans="1:25" x14ac:dyDescent="0.25">
      <c r="A2549" s="3" t="str">
        <f>Raw_Data!A2549</f>
        <v>18886a51-c0a1-4984-90d4-d4a65e31e03b</v>
      </c>
      <c r="B2549" s="3">
        <f>Raw_Data!B2549</f>
        <v>32</v>
      </c>
      <c r="C2549" s="3" t="str">
        <f>Raw_Data!C2549</f>
        <v>Female</v>
      </c>
      <c r="D2549" s="3" t="str">
        <f>Raw_Data!D2549</f>
        <v>Basic</v>
      </c>
      <c r="E2549" s="3">
        <f>Raw_Data!E2549</f>
        <v>17.670000000000002</v>
      </c>
      <c r="F2549" s="3">
        <f>Raw_Data!F2549</f>
        <v>14</v>
      </c>
      <c r="G2549" s="3" t="str">
        <f>Raw_Data!G2549</f>
        <v>Asia</v>
      </c>
      <c r="H2549" s="3" t="str">
        <f>Raw_Data!H2549</f>
        <v>TV</v>
      </c>
      <c r="I2549" s="3">
        <f>Raw_Data!I2549</f>
        <v>8.99</v>
      </c>
      <c r="J2549" s="3">
        <f>Raw_Data!J2549</f>
        <v>0</v>
      </c>
      <c r="K2549" s="3" t="str">
        <f>Raw_Data!K2549</f>
        <v>PayPal</v>
      </c>
      <c r="L2549" s="3">
        <f>Raw_Data!L2549</f>
        <v>4</v>
      </c>
      <c r="M2549" s="3">
        <f>Raw_Data!M2549</f>
        <v>1.18</v>
      </c>
      <c r="N2549" s="3" t="str">
        <f>Raw_Data!N2549</f>
        <v>Romance</v>
      </c>
      <c r="O2549" s="3" t="str">
        <f t="shared" si="390"/>
        <v>25-34</v>
      </c>
      <c r="P2549" s="3" t="str">
        <f t="shared" si="391"/>
        <v>10-24h</v>
      </c>
      <c r="Q2549" s="3" t="str">
        <f t="shared" si="392"/>
        <v>8-21d</v>
      </c>
      <c r="R2549" s="3" t="str">
        <f t="shared" si="393"/>
        <v>Medium</v>
      </c>
      <c r="S2549" s="3" t="str">
        <f t="shared" si="394"/>
        <v>Low</v>
      </c>
      <c r="T2549" s="3" t="str">
        <f t="shared" si="395"/>
        <v>Active</v>
      </c>
      <c r="U2549" s="4">
        <f>1/(1+EXP(-(Predictive_Model!$B$5+((B2549-Predictive_Model!$B$20)/Predictive_Model!$C$20)*Predictive_Model!$D$20+((E2549-Predictive_Model!$B$21)/Predictive_Model!$C$21)*Predictive_Model!$D$21+((F2549-Predictive_Model!$B$22)/Predictive_Model!$C$22)*Predictive_Model!$D$22+((I2549-Predictive_Model!$B$23)/Predictive_Model!$C$23)*Predictive_Model!$D$23+((L2549-Predictive_Model!$B$24)/Predictive_Model!$C$24)*Predictive_Model!$D$24+((M2549-Predictive_Model!$B$25)/Predictive_Model!$C$25)*Predictive_Model!$D$25+IF(C2549="Male",Predictive_Model!$D$31,IF(C2549="Other",Predictive_Model!$D$32,0))+IF(D2549="Premium",Predictive_Model!$D$34,IF(D2549="Standard",Predictive_Model!$D$35,0))+IF(G2549="Asia",Predictive_Model!$D$37,IF(G2549="Europe",Predictive_Model!$D$38,IF(G2549="North America",Predictive_Model!$D$39,IF(G2549="Oceania",Predictive_Model!$D$40,IF(G2549="South America",Predictive_Model!$D$41,0)))))+IF(H2549="Laptop",Predictive_Model!$D$43,IF(H2549="Mobile",Predictive_Model!$D$44,IF(H2549="TV",Predictive_Model!$D$45,IF(H2549="Tablet",Predictive_Model!$D$46,0))))+IF(K2549="Crypto",Predictive_Model!$D$48,IF(K2549="Debit Card",Predictive_Model!$D$49,IF(K2549="Gift Card",Predictive_Model!$D$50,IF(K2549="PayPal",Predictive_Model!$D$51,0))))+IF(N2549="Comedy",Predictive_Model!$D$53,IF(N2549="Documentary",Predictive_Model!$D$54,IF(N2549="Drama",Predictive_Model!$D$55,IF(N2549="Horror",Predictive_Model!$D$56,IF(N2549="Romance",Predictive_Model!$D$57,IF(N2549="Sci-Fi",Predictive_Model!$D$58,0)))))))))</f>
        <v>2.0074085537741419E-2</v>
      </c>
      <c r="V2549" s="3" t="str">
        <f t="shared" si="396"/>
        <v>Low</v>
      </c>
      <c r="W2549" s="6">
        <f t="shared" si="397"/>
        <v>0.18046602898429537</v>
      </c>
      <c r="X2549" s="3" t="str">
        <f t="shared" si="398"/>
        <v>Monitor</v>
      </c>
      <c r="Y2549" s="3" t="str">
        <f t="shared" si="399"/>
        <v>OK</v>
      </c>
    </row>
    <row r="2550" spans="1:25" x14ac:dyDescent="0.25">
      <c r="A2550" s="3" t="str">
        <f>Raw_Data!A2550</f>
        <v>11ff4157-7112-460a-b2f0-b74ee12ee607</v>
      </c>
      <c r="B2550" s="3">
        <f>Raw_Data!B2550</f>
        <v>56</v>
      </c>
      <c r="C2550" s="3" t="str">
        <f>Raw_Data!C2550</f>
        <v>Female</v>
      </c>
      <c r="D2550" s="3" t="str">
        <f>Raw_Data!D2550</f>
        <v>Premium</v>
      </c>
      <c r="E2550" s="3">
        <f>Raw_Data!E2550</f>
        <v>17.25</v>
      </c>
      <c r="F2550" s="3">
        <f>Raw_Data!F2550</f>
        <v>52</v>
      </c>
      <c r="G2550" s="3" t="str">
        <f>Raw_Data!G2550</f>
        <v>Oceania</v>
      </c>
      <c r="H2550" s="3" t="str">
        <f>Raw_Data!H2550</f>
        <v>Laptop</v>
      </c>
      <c r="I2550" s="3">
        <f>Raw_Data!I2550</f>
        <v>17.989999999999998</v>
      </c>
      <c r="J2550" s="3">
        <f>Raw_Data!J2550</f>
        <v>0</v>
      </c>
      <c r="K2550" s="3" t="str">
        <f>Raw_Data!K2550</f>
        <v>PayPal</v>
      </c>
      <c r="L2550" s="3">
        <f>Raw_Data!L2550</f>
        <v>5</v>
      </c>
      <c r="M2550" s="3">
        <f>Raw_Data!M2550</f>
        <v>0.33</v>
      </c>
      <c r="N2550" s="3" t="str">
        <f>Raw_Data!N2550</f>
        <v>Sci-Fi</v>
      </c>
      <c r="O2550" s="3" t="str">
        <f t="shared" si="390"/>
        <v>55-70</v>
      </c>
      <c r="P2550" s="3" t="str">
        <f t="shared" si="391"/>
        <v>10-24h</v>
      </c>
      <c r="Q2550" s="3" t="str">
        <f t="shared" si="392"/>
        <v>46-60d</v>
      </c>
      <c r="R2550" s="3" t="str">
        <f t="shared" si="393"/>
        <v>Medium</v>
      </c>
      <c r="S2550" s="3" t="str">
        <f t="shared" si="394"/>
        <v>High</v>
      </c>
      <c r="T2550" s="3" t="str">
        <f t="shared" si="395"/>
        <v>Active</v>
      </c>
      <c r="U2550" s="4">
        <f>1/(1+EXP(-(Predictive_Model!$B$5+((B2550-Predictive_Model!$B$20)/Predictive_Model!$C$20)*Predictive_Model!$D$20+((E2550-Predictive_Model!$B$21)/Predictive_Model!$C$21)*Predictive_Model!$D$21+((F2550-Predictive_Model!$B$22)/Predictive_Model!$C$22)*Predictive_Model!$D$22+((I2550-Predictive_Model!$B$23)/Predictive_Model!$C$23)*Predictive_Model!$D$23+((L2550-Predictive_Model!$B$24)/Predictive_Model!$C$24)*Predictive_Model!$D$24+((M2550-Predictive_Model!$B$25)/Predictive_Model!$C$25)*Predictive_Model!$D$25+IF(C2550="Male",Predictive_Model!$D$31,IF(C2550="Other",Predictive_Model!$D$32,0))+IF(D2550="Premium",Predictive_Model!$D$34,IF(D2550="Standard",Predictive_Model!$D$35,0))+IF(G2550="Asia",Predictive_Model!$D$37,IF(G2550="Europe",Predictive_Model!$D$38,IF(G2550="North America",Predictive_Model!$D$39,IF(G2550="Oceania",Predictive_Model!$D$40,IF(G2550="South America",Predictive_Model!$D$41,0)))))+IF(H2550="Laptop",Predictive_Model!$D$43,IF(H2550="Mobile",Predictive_Model!$D$44,IF(H2550="TV",Predictive_Model!$D$45,IF(H2550="Tablet",Predictive_Model!$D$46,0))))+IF(K2550="Crypto",Predictive_Model!$D$48,IF(K2550="Debit Card",Predictive_Model!$D$49,IF(K2550="Gift Card",Predictive_Model!$D$50,IF(K2550="PayPal",Predictive_Model!$D$51,0))))+IF(N2550="Comedy",Predictive_Model!$D$53,IF(N2550="Documentary",Predictive_Model!$D$54,IF(N2550="Drama",Predictive_Model!$D$55,IF(N2550="Horror",Predictive_Model!$D$56,IF(N2550="Romance",Predictive_Model!$D$57,IF(N2550="Sci-Fi",Predictive_Model!$D$58,0)))))))))</f>
        <v>0.38412121215986467</v>
      </c>
      <c r="V2550" s="3" t="str">
        <f t="shared" si="396"/>
        <v>Medium</v>
      </c>
      <c r="W2550" s="6">
        <f t="shared" si="397"/>
        <v>6.9103406067559652</v>
      </c>
      <c r="X2550" s="3" t="str">
        <f t="shared" si="398"/>
        <v>Monitor</v>
      </c>
      <c r="Y2550" s="3" t="str">
        <f t="shared" si="399"/>
        <v>OK</v>
      </c>
    </row>
    <row r="2551" spans="1:25" x14ac:dyDescent="0.25">
      <c r="A2551" s="3" t="str">
        <f>Raw_Data!A2551</f>
        <v>61ad71a3-40b3-487a-9f6d-38a74144f87b</v>
      </c>
      <c r="B2551" s="3">
        <f>Raw_Data!B2551</f>
        <v>58</v>
      </c>
      <c r="C2551" s="3" t="str">
        <f>Raw_Data!C2551</f>
        <v>Male</v>
      </c>
      <c r="D2551" s="3" t="str">
        <f>Raw_Data!D2551</f>
        <v>Premium</v>
      </c>
      <c r="E2551" s="3">
        <f>Raw_Data!E2551</f>
        <v>21.56</v>
      </c>
      <c r="F2551" s="3">
        <f>Raw_Data!F2551</f>
        <v>39</v>
      </c>
      <c r="G2551" s="3" t="str">
        <f>Raw_Data!G2551</f>
        <v>Europe</v>
      </c>
      <c r="H2551" s="3" t="str">
        <f>Raw_Data!H2551</f>
        <v>TV</v>
      </c>
      <c r="I2551" s="3">
        <f>Raw_Data!I2551</f>
        <v>17.989999999999998</v>
      </c>
      <c r="J2551" s="3">
        <f>Raw_Data!J2551</f>
        <v>0</v>
      </c>
      <c r="K2551" s="3" t="str">
        <f>Raw_Data!K2551</f>
        <v>Crypto</v>
      </c>
      <c r="L2551" s="3">
        <f>Raw_Data!L2551</f>
        <v>4</v>
      </c>
      <c r="M2551" s="3">
        <f>Raw_Data!M2551</f>
        <v>0.54</v>
      </c>
      <c r="N2551" s="3" t="str">
        <f>Raw_Data!N2551</f>
        <v>Drama</v>
      </c>
      <c r="O2551" s="3" t="str">
        <f t="shared" si="390"/>
        <v>55-70</v>
      </c>
      <c r="P2551" s="3" t="str">
        <f t="shared" si="391"/>
        <v>10-24h</v>
      </c>
      <c r="Q2551" s="3" t="str">
        <f t="shared" si="392"/>
        <v>22-45d</v>
      </c>
      <c r="R2551" s="3" t="str">
        <f t="shared" si="393"/>
        <v>Medium</v>
      </c>
      <c r="S2551" s="3" t="str">
        <f t="shared" si="394"/>
        <v>High</v>
      </c>
      <c r="T2551" s="3" t="str">
        <f t="shared" si="395"/>
        <v>Active</v>
      </c>
      <c r="U2551" s="4">
        <f>1/(1+EXP(-(Predictive_Model!$B$5+((B2551-Predictive_Model!$B$20)/Predictive_Model!$C$20)*Predictive_Model!$D$20+((E2551-Predictive_Model!$B$21)/Predictive_Model!$C$21)*Predictive_Model!$D$21+((F2551-Predictive_Model!$B$22)/Predictive_Model!$C$22)*Predictive_Model!$D$22+((I2551-Predictive_Model!$B$23)/Predictive_Model!$C$23)*Predictive_Model!$D$23+((L2551-Predictive_Model!$B$24)/Predictive_Model!$C$24)*Predictive_Model!$D$24+((M2551-Predictive_Model!$B$25)/Predictive_Model!$C$25)*Predictive_Model!$D$25+IF(C2551="Male",Predictive_Model!$D$31,IF(C2551="Other",Predictive_Model!$D$32,0))+IF(D2551="Premium",Predictive_Model!$D$34,IF(D2551="Standard",Predictive_Model!$D$35,0))+IF(G2551="Asia",Predictive_Model!$D$37,IF(G2551="Europe",Predictive_Model!$D$38,IF(G2551="North America",Predictive_Model!$D$39,IF(G2551="Oceania",Predictive_Model!$D$40,IF(G2551="South America",Predictive_Model!$D$41,0)))))+IF(H2551="Laptop",Predictive_Model!$D$43,IF(H2551="Mobile",Predictive_Model!$D$44,IF(H2551="TV",Predictive_Model!$D$45,IF(H2551="Tablet",Predictive_Model!$D$46,0))))+IF(K2551="Crypto",Predictive_Model!$D$48,IF(K2551="Debit Card",Predictive_Model!$D$49,IF(K2551="Gift Card",Predictive_Model!$D$50,IF(K2551="PayPal",Predictive_Model!$D$51,0))))+IF(N2551="Comedy",Predictive_Model!$D$53,IF(N2551="Documentary",Predictive_Model!$D$54,IF(N2551="Drama",Predictive_Model!$D$55,IF(N2551="Horror",Predictive_Model!$D$56,IF(N2551="Romance",Predictive_Model!$D$57,IF(N2551="Sci-Fi",Predictive_Model!$D$58,0)))))))))</f>
        <v>2.7628889650075931E-2</v>
      </c>
      <c r="V2551" s="3" t="str">
        <f t="shared" si="396"/>
        <v>Low</v>
      </c>
      <c r="W2551" s="6">
        <f t="shared" si="397"/>
        <v>0.49704372480486597</v>
      </c>
      <c r="X2551" s="3" t="str">
        <f t="shared" si="398"/>
        <v>Monitor</v>
      </c>
      <c r="Y2551" s="3" t="str">
        <f t="shared" si="399"/>
        <v>OK</v>
      </c>
    </row>
    <row r="2552" spans="1:25" x14ac:dyDescent="0.25">
      <c r="A2552" s="3" t="str">
        <f>Raw_Data!A2552</f>
        <v>70b1a663-57dc-4d65-8665-808f618abbba</v>
      </c>
      <c r="B2552" s="3">
        <f>Raw_Data!B2552</f>
        <v>61</v>
      </c>
      <c r="C2552" s="3" t="str">
        <f>Raw_Data!C2552</f>
        <v>Other</v>
      </c>
      <c r="D2552" s="3" t="str">
        <f>Raw_Data!D2552</f>
        <v>Premium</v>
      </c>
      <c r="E2552" s="3">
        <f>Raw_Data!E2552</f>
        <v>5.87</v>
      </c>
      <c r="F2552" s="3">
        <f>Raw_Data!F2552</f>
        <v>8</v>
      </c>
      <c r="G2552" s="3" t="str">
        <f>Raw_Data!G2552</f>
        <v>Africa</v>
      </c>
      <c r="H2552" s="3" t="str">
        <f>Raw_Data!H2552</f>
        <v>Laptop</v>
      </c>
      <c r="I2552" s="3">
        <f>Raw_Data!I2552</f>
        <v>17.989999999999998</v>
      </c>
      <c r="J2552" s="3">
        <f>Raw_Data!J2552</f>
        <v>0</v>
      </c>
      <c r="K2552" s="3" t="str">
        <f>Raw_Data!K2552</f>
        <v>Crypto</v>
      </c>
      <c r="L2552" s="3">
        <f>Raw_Data!L2552</f>
        <v>5</v>
      </c>
      <c r="M2552" s="3">
        <f>Raw_Data!M2552</f>
        <v>0.65</v>
      </c>
      <c r="N2552" s="3" t="str">
        <f>Raw_Data!N2552</f>
        <v>Horror</v>
      </c>
      <c r="O2552" s="3" t="str">
        <f t="shared" si="390"/>
        <v>55-70</v>
      </c>
      <c r="P2552" s="3" t="str">
        <f t="shared" si="391"/>
        <v>&lt;10h</v>
      </c>
      <c r="Q2552" s="3" t="str">
        <f t="shared" si="392"/>
        <v>8-21d</v>
      </c>
      <c r="R2552" s="3" t="str">
        <f t="shared" si="393"/>
        <v>Medium</v>
      </c>
      <c r="S2552" s="3" t="str">
        <f t="shared" si="394"/>
        <v>High</v>
      </c>
      <c r="T2552" s="3" t="str">
        <f t="shared" si="395"/>
        <v>Active</v>
      </c>
      <c r="U2552" s="4">
        <f>1/(1+EXP(-(Predictive_Model!$B$5+((B2552-Predictive_Model!$B$20)/Predictive_Model!$C$20)*Predictive_Model!$D$20+((E2552-Predictive_Model!$B$21)/Predictive_Model!$C$21)*Predictive_Model!$D$21+((F2552-Predictive_Model!$B$22)/Predictive_Model!$C$22)*Predictive_Model!$D$22+((I2552-Predictive_Model!$B$23)/Predictive_Model!$C$23)*Predictive_Model!$D$23+((L2552-Predictive_Model!$B$24)/Predictive_Model!$C$24)*Predictive_Model!$D$24+((M2552-Predictive_Model!$B$25)/Predictive_Model!$C$25)*Predictive_Model!$D$25+IF(C2552="Male",Predictive_Model!$D$31,IF(C2552="Other",Predictive_Model!$D$32,0))+IF(D2552="Premium",Predictive_Model!$D$34,IF(D2552="Standard",Predictive_Model!$D$35,0))+IF(G2552="Asia",Predictive_Model!$D$37,IF(G2552="Europe",Predictive_Model!$D$38,IF(G2552="North America",Predictive_Model!$D$39,IF(G2552="Oceania",Predictive_Model!$D$40,IF(G2552="South America",Predictive_Model!$D$41,0)))))+IF(H2552="Laptop",Predictive_Model!$D$43,IF(H2552="Mobile",Predictive_Model!$D$44,IF(H2552="TV",Predictive_Model!$D$45,IF(H2552="Tablet",Predictive_Model!$D$46,0))))+IF(K2552="Crypto",Predictive_Model!$D$48,IF(K2552="Debit Card",Predictive_Model!$D$49,IF(K2552="Gift Card",Predictive_Model!$D$50,IF(K2552="PayPal",Predictive_Model!$D$51,0))))+IF(N2552="Comedy",Predictive_Model!$D$53,IF(N2552="Documentary",Predictive_Model!$D$54,IF(N2552="Drama",Predictive_Model!$D$55,IF(N2552="Horror",Predictive_Model!$D$56,IF(N2552="Romance",Predictive_Model!$D$57,IF(N2552="Sci-Fi",Predictive_Model!$D$58,0)))))))))</f>
        <v>3.0285312575920219E-2</v>
      </c>
      <c r="V2552" s="3" t="str">
        <f t="shared" si="396"/>
        <v>Low</v>
      </c>
      <c r="W2552" s="6">
        <f t="shared" si="397"/>
        <v>0.5448327732408047</v>
      </c>
      <c r="X2552" s="3" t="str">
        <f t="shared" si="398"/>
        <v>Monitor</v>
      </c>
      <c r="Y2552" s="3" t="str">
        <f t="shared" si="399"/>
        <v>OK</v>
      </c>
    </row>
    <row r="2553" spans="1:25" x14ac:dyDescent="0.25">
      <c r="A2553" s="3" t="str">
        <f>Raw_Data!A2553</f>
        <v>8790e02e-d917-4c2b-bcae-249e1597109c</v>
      </c>
      <c r="B2553" s="3">
        <f>Raw_Data!B2553</f>
        <v>51</v>
      </c>
      <c r="C2553" s="3" t="str">
        <f>Raw_Data!C2553</f>
        <v>Other</v>
      </c>
      <c r="D2553" s="3" t="str">
        <f>Raw_Data!D2553</f>
        <v>Basic</v>
      </c>
      <c r="E2553" s="3">
        <f>Raw_Data!E2553</f>
        <v>2.42</v>
      </c>
      <c r="F2553" s="3">
        <f>Raw_Data!F2553</f>
        <v>9</v>
      </c>
      <c r="G2553" s="3" t="str">
        <f>Raw_Data!G2553</f>
        <v>Europe</v>
      </c>
      <c r="H2553" s="3" t="str">
        <f>Raw_Data!H2553</f>
        <v>Tablet</v>
      </c>
      <c r="I2553" s="3">
        <f>Raw_Data!I2553</f>
        <v>8.99</v>
      </c>
      <c r="J2553" s="3">
        <f>Raw_Data!J2553</f>
        <v>1</v>
      </c>
      <c r="K2553" s="3" t="str">
        <f>Raw_Data!K2553</f>
        <v>Crypto</v>
      </c>
      <c r="L2553" s="3">
        <f>Raw_Data!L2553</f>
        <v>5</v>
      </c>
      <c r="M2553" s="3">
        <f>Raw_Data!M2553</f>
        <v>0.24</v>
      </c>
      <c r="N2553" s="3" t="str">
        <f>Raw_Data!N2553</f>
        <v>Documentary</v>
      </c>
      <c r="O2553" s="3" t="str">
        <f t="shared" si="390"/>
        <v>45-54</v>
      </c>
      <c r="P2553" s="3" t="str">
        <f t="shared" si="391"/>
        <v>&lt;10h</v>
      </c>
      <c r="Q2553" s="3" t="str">
        <f t="shared" si="392"/>
        <v>8-21d</v>
      </c>
      <c r="R2553" s="3" t="str">
        <f t="shared" si="393"/>
        <v>Medium</v>
      </c>
      <c r="S2553" s="3" t="str">
        <f t="shared" si="394"/>
        <v>Low</v>
      </c>
      <c r="T2553" s="3" t="str">
        <f t="shared" si="395"/>
        <v>Churned</v>
      </c>
      <c r="U2553" s="4">
        <f>1/(1+EXP(-(Predictive_Model!$B$5+((B2553-Predictive_Model!$B$20)/Predictive_Model!$C$20)*Predictive_Model!$D$20+((E2553-Predictive_Model!$B$21)/Predictive_Model!$C$21)*Predictive_Model!$D$21+((F2553-Predictive_Model!$B$22)/Predictive_Model!$C$22)*Predictive_Model!$D$22+((I2553-Predictive_Model!$B$23)/Predictive_Model!$C$23)*Predictive_Model!$D$23+((L2553-Predictive_Model!$B$24)/Predictive_Model!$C$24)*Predictive_Model!$D$24+((M2553-Predictive_Model!$B$25)/Predictive_Model!$C$25)*Predictive_Model!$D$25+IF(C2553="Male",Predictive_Model!$D$31,IF(C2553="Other",Predictive_Model!$D$32,0))+IF(D2553="Premium",Predictive_Model!$D$34,IF(D2553="Standard",Predictive_Model!$D$35,0))+IF(G2553="Asia",Predictive_Model!$D$37,IF(G2553="Europe",Predictive_Model!$D$38,IF(G2553="North America",Predictive_Model!$D$39,IF(G2553="Oceania",Predictive_Model!$D$40,IF(G2553="South America",Predictive_Model!$D$41,0)))))+IF(H2553="Laptop",Predictive_Model!$D$43,IF(H2553="Mobile",Predictive_Model!$D$44,IF(H2553="TV",Predictive_Model!$D$45,IF(H2553="Tablet",Predictive_Model!$D$46,0))))+IF(K2553="Crypto",Predictive_Model!$D$48,IF(K2553="Debit Card",Predictive_Model!$D$49,IF(K2553="Gift Card",Predictive_Model!$D$50,IF(K2553="PayPal",Predictive_Model!$D$51,0))))+IF(N2553="Comedy",Predictive_Model!$D$53,IF(N2553="Documentary",Predictive_Model!$D$54,IF(N2553="Drama",Predictive_Model!$D$55,IF(N2553="Horror",Predictive_Model!$D$56,IF(N2553="Romance",Predictive_Model!$D$57,IF(N2553="Sci-Fi",Predictive_Model!$D$58,0)))))))))</f>
        <v>0.94709551176405737</v>
      </c>
      <c r="V2553" s="3" t="str">
        <f t="shared" si="396"/>
        <v>Critical</v>
      </c>
      <c r="W2553" s="6">
        <f t="shared" si="397"/>
        <v>8.99</v>
      </c>
      <c r="X2553" s="3" t="str">
        <f t="shared" si="398"/>
        <v>Priority 2</v>
      </c>
      <c r="Y2553" s="3" t="str">
        <f t="shared" si="399"/>
        <v>OK</v>
      </c>
    </row>
    <row r="2554" spans="1:25" x14ac:dyDescent="0.25">
      <c r="A2554" s="3" t="str">
        <f>Raw_Data!A2554</f>
        <v>2f38faa5-6695-40e3-892a-ecd94ff19800</v>
      </c>
      <c r="B2554" s="3">
        <f>Raw_Data!B2554</f>
        <v>24</v>
      </c>
      <c r="C2554" s="3" t="str">
        <f>Raw_Data!C2554</f>
        <v>Other</v>
      </c>
      <c r="D2554" s="3" t="str">
        <f>Raw_Data!D2554</f>
        <v>Premium</v>
      </c>
      <c r="E2554" s="3">
        <f>Raw_Data!E2554</f>
        <v>2.4300000000000002</v>
      </c>
      <c r="F2554" s="3">
        <f>Raw_Data!F2554</f>
        <v>32</v>
      </c>
      <c r="G2554" s="3" t="str">
        <f>Raw_Data!G2554</f>
        <v>Oceania</v>
      </c>
      <c r="H2554" s="3" t="str">
        <f>Raw_Data!H2554</f>
        <v>TV</v>
      </c>
      <c r="I2554" s="3">
        <f>Raw_Data!I2554</f>
        <v>17.989999999999998</v>
      </c>
      <c r="J2554" s="3">
        <f>Raw_Data!J2554</f>
        <v>1</v>
      </c>
      <c r="K2554" s="3" t="str">
        <f>Raw_Data!K2554</f>
        <v>Debit Card</v>
      </c>
      <c r="L2554" s="3">
        <f>Raw_Data!L2554</f>
        <v>2</v>
      </c>
      <c r="M2554" s="3">
        <f>Raw_Data!M2554</f>
        <v>7.0000000000000007E-2</v>
      </c>
      <c r="N2554" s="3" t="str">
        <f>Raw_Data!N2554</f>
        <v>Documentary</v>
      </c>
      <c r="O2554" s="3" t="str">
        <f t="shared" si="390"/>
        <v>18-24</v>
      </c>
      <c r="P2554" s="3" t="str">
        <f t="shared" si="391"/>
        <v>&lt;10h</v>
      </c>
      <c r="Q2554" s="3" t="str">
        <f t="shared" si="392"/>
        <v>22-45d</v>
      </c>
      <c r="R2554" s="3" t="str">
        <f t="shared" si="393"/>
        <v>Medium</v>
      </c>
      <c r="S2554" s="3" t="str">
        <f t="shared" si="394"/>
        <v>High</v>
      </c>
      <c r="T2554" s="3" t="str">
        <f t="shared" si="395"/>
        <v>Churned</v>
      </c>
      <c r="U2554" s="4">
        <f>1/(1+EXP(-(Predictive_Model!$B$5+((B2554-Predictive_Model!$B$20)/Predictive_Model!$C$20)*Predictive_Model!$D$20+((E2554-Predictive_Model!$B$21)/Predictive_Model!$C$21)*Predictive_Model!$D$21+((F2554-Predictive_Model!$B$22)/Predictive_Model!$C$22)*Predictive_Model!$D$22+((I2554-Predictive_Model!$B$23)/Predictive_Model!$C$23)*Predictive_Model!$D$23+((L2554-Predictive_Model!$B$24)/Predictive_Model!$C$24)*Predictive_Model!$D$24+((M2554-Predictive_Model!$B$25)/Predictive_Model!$C$25)*Predictive_Model!$D$25+IF(C2554="Male",Predictive_Model!$D$31,IF(C2554="Other",Predictive_Model!$D$32,0))+IF(D2554="Premium",Predictive_Model!$D$34,IF(D2554="Standard",Predictive_Model!$D$35,0))+IF(G2554="Asia",Predictive_Model!$D$37,IF(G2554="Europe",Predictive_Model!$D$38,IF(G2554="North America",Predictive_Model!$D$39,IF(G2554="Oceania",Predictive_Model!$D$40,IF(G2554="South America",Predictive_Model!$D$41,0)))))+IF(H2554="Laptop",Predictive_Model!$D$43,IF(H2554="Mobile",Predictive_Model!$D$44,IF(H2554="TV",Predictive_Model!$D$45,IF(H2554="Tablet",Predictive_Model!$D$46,0))))+IF(K2554="Crypto",Predictive_Model!$D$48,IF(K2554="Debit Card",Predictive_Model!$D$49,IF(K2554="Gift Card",Predictive_Model!$D$50,IF(K2554="PayPal",Predictive_Model!$D$51,0))))+IF(N2554="Comedy",Predictive_Model!$D$53,IF(N2554="Documentary",Predictive_Model!$D$54,IF(N2554="Drama",Predictive_Model!$D$55,IF(N2554="Horror",Predictive_Model!$D$56,IF(N2554="Romance",Predictive_Model!$D$57,IF(N2554="Sci-Fi",Predictive_Model!$D$58,0)))))))))</f>
        <v>0.97862856725989822</v>
      </c>
      <c r="V2554" s="3" t="str">
        <f t="shared" si="396"/>
        <v>Critical</v>
      </c>
      <c r="W2554" s="6">
        <f t="shared" si="397"/>
        <v>17.989999999999998</v>
      </c>
      <c r="X2554" s="3" t="str">
        <f t="shared" si="398"/>
        <v>Priority 1</v>
      </c>
      <c r="Y2554" s="3" t="str">
        <f t="shared" si="399"/>
        <v>OK</v>
      </c>
    </row>
    <row r="2555" spans="1:25" x14ac:dyDescent="0.25">
      <c r="A2555" s="3" t="str">
        <f>Raw_Data!A2555</f>
        <v>75f21653-1613-4eb8-92a6-5b82721d96df</v>
      </c>
      <c r="B2555" s="3">
        <f>Raw_Data!B2555</f>
        <v>40</v>
      </c>
      <c r="C2555" s="3" t="str">
        <f>Raw_Data!C2555</f>
        <v>Male</v>
      </c>
      <c r="D2555" s="3" t="str">
        <f>Raw_Data!D2555</f>
        <v>Premium</v>
      </c>
      <c r="E2555" s="3">
        <f>Raw_Data!E2555</f>
        <v>18.059999999999999</v>
      </c>
      <c r="F2555" s="3">
        <f>Raw_Data!F2555</f>
        <v>21</v>
      </c>
      <c r="G2555" s="3" t="str">
        <f>Raw_Data!G2555</f>
        <v>Oceania</v>
      </c>
      <c r="H2555" s="3" t="str">
        <f>Raw_Data!H2555</f>
        <v>Desktop</v>
      </c>
      <c r="I2555" s="3">
        <f>Raw_Data!I2555</f>
        <v>17.989999999999998</v>
      </c>
      <c r="J2555" s="3">
        <f>Raw_Data!J2555</f>
        <v>0</v>
      </c>
      <c r="K2555" s="3" t="str">
        <f>Raw_Data!K2555</f>
        <v>Gift Card</v>
      </c>
      <c r="L2555" s="3">
        <f>Raw_Data!L2555</f>
        <v>1</v>
      </c>
      <c r="M2555" s="3">
        <f>Raw_Data!M2555</f>
        <v>0.82</v>
      </c>
      <c r="N2555" s="3" t="str">
        <f>Raw_Data!N2555</f>
        <v>Sci-Fi</v>
      </c>
      <c r="O2555" s="3" t="str">
        <f t="shared" si="390"/>
        <v>35-44</v>
      </c>
      <c r="P2555" s="3" t="str">
        <f t="shared" si="391"/>
        <v>10-24h</v>
      </c>
      <c r="Q2555" s="3" t="str">
        <f t="shared" si="392"/>
        <v>8-21d</v>
      </c>
      <c r="R2555" s="3" t="str">
        <f t="shared" si="393"/>
        <v>Medium</v>
      </c>
      <c r="S2555" s="3" t="str">
        <f t="shared" si="394"/>
        <v>High</v>
      </c>
      <c r="T2555" s="3" t="str">
        <f t="shared" si="395"/>
        <v>Active</v>
      </c>
      <c r="U2555" s="4">
        <f>1/(1+EXP(-(Predictive_Model!$B$5+((B2555-Predictive_Model!$B$20)/Predictive_Model!$C$20)*Predictive_Model!$D$20+((E2555-Predictive_Model!$B$21)/Predictive_Model!$C$21)*Predictive_Model!$D$21+((F2555-Predictive_Model!$B$22)/Predictive_Model!$C$22)*Predictive_Model!$D$22+((I2555-Predictive_Model!$B$23)/Predictive_Model!$C$23)*Predictive_Model!$D$23+((L2555-Predictive_Model!$B$24)/Predictive_Model!$C$24)*Predictive_Model!$D$24+((M2555-Predictive_Model!$B$25)/Predictive_Model!$C$25)*Predictive_Model!$D$25+IF(C2555="Male",Predictive_Model!$D$31,IF(C2555="Other",Predictive_Model!$D$32,0))+IF(D2555="Premium",Predictive_Model!$D$34,IF(D2555="Standard",Predictive_Model!$D$35,0))+IF(G2555="Asia",Predictive_Model!$D$37,IF(G2555="Europe",Predictive_Model!$D$38,IF(G2555="North America",Predictive_Model!$D$39,IF(G2555="Oceania",Predictive_Model!$D$40,IF(G2555="South America",Predictive_Model!$D$41,0)))))+IF(H2555="Laptop",Predictive_Model!$D$43,IF(H2555="Mobile",Predictive_Model!$D$44,IF(H2555="TV",Predictive_Model!$D$45,IF(H2555="Tablet",Predictive_Model!$D$46,0))))+IF(K2555="Crypto",Predictive_Model!$D$48,IF(K2555="Debit Card",Predictive_Model!$D$49,IF(K2555="Gift Card",Predictive_Model!$D$50,IF(K2555="PayPal",Predictive_Model!$D$51,0))))+IF(N2555="Comedy",Predictive_Model!$D$53,IF(N2555="Documentary",Predictive_Model!$D$54,IF(N2555="Drama",Predictive_Model!$D$55,IF(N2555="Horror",Predictive_Model!$D$56,IF(N2555="Romance",Predictive_Model!$D$57,IF(N2555="Sci-Fi",Predictive_Model!$D$58,0)))))))))</f>
        <v>9.8240614304829901E-2</v>
      </c>
      <c r="V2555" s="3" t="str">
        <f t="shared" si="396"/>
        <v>Low</v>
      </c>
      <c r="W2555" s="6">
        <f t="shared" si="397"/>
        <v>1.7673486513438899</v>
      </c>
      <c r="X2555" s="3" t="str">
        <f t="shared" si="398"/>
        <v>Monitor</v>
      </c>
      <c r="Y2555" s="3" t="str">
        <f t="shared" si="399"/>
        <v>OK</v>
      </c>
    </row>
    <row r="2556" spans="1:25" x14ac:dyDescent="0.25">
      <c r="A2556" s="3" t="str">
        <f>Raw_Data!A2556</f>
        <v>6a427566-52a2-4932-9486-979c1bc514d8</v>
      </c>
      <c r="B2556" s="3">
        <f>Raw_Data!B2556</f>
        <v>51</v>
      </c>
      <c r="C2556" s="3" t="str">
        <f>Raw_Data!C2556</f>
        <v>Other</v>
      </c>
      <c r="D2556" s="3" t="str">
        <f>Raw_Data!D2556</f>
        <v>Premium</v>
      </c>
      <c r="E2556" s="3">
        <f>Raw_Data!E2556</f>
        <v>7.64</v>
      </c>
      <c r="F2556" s="3">
        <f>Raw_Data!F2556</f>
        <v>13</v>
      </c>
      <c r="G2556" s="3" t="str">
        <f>Raw_Data!G2556</f>
        <v>Africa</v>
      </c>
      <c r="H2556" s="3" t="str">
        <f>Raw_Data!H2556</f>
        <v>Laptop</v>
      </c>
      <c r="I2556" s="3">
        <f>Raw_Data!I2556</f>
        <v>17.989999999999998</v>
      </c>
      <c r="J2556" s="3">
        <f>Raw_Data!J2556</f>
        <v>0</v>
      </c>
      <c r="K2556" s="3" t="str">
        <f>Raw_Data!K2556</f>
        <v>Gift Card</v>
      </c>
      <c r="L2556" s="3">
        <f>Raw_Data!L2556</f>
        <v>2</v>
      </c>
      <c r="M2556" s="3">
        <f>Raw_Data!M2556</f>
        <v>0.55000000000000004</v>
      </c>
      <c r="N2556" s="3" t="str">
        <f>Raw_Data!N2556</f>
        <v>Romance</v>
      </c>
      <c r="O2556" s="3" t="str">
        <f t="shared" si="390"/>
        <v>45-54</v>
      </c>
      <c r="P2556" s="3" t="str">
        <f t="shared" si="391"/>
        <v>&lt;10h</v>
      </c>
      <c r="Q2556" s="3" t="str">
        <f t="shared" si="392"/>
        <v>8-21d</v>
      </c>
      <c r="R2556" s="3" t="str">
        <f t="shared" si="393"/>
        <v>Medium</v>
      </c>
      <c r="S2556" s="3" t="str">
        <f t="shared" si="394"/>
        <v>High</v>
      </c>
      <c r="T2556" s="3" t="str">
        <f t="shared" si="395"/>
        <v>Active</v>
      </c>
      <c r="U2556" s="4">
        <f>1/(1+EXP(-(Predictive_Model!$B$5+((B2556-Predictive_Model!$B$20)/Predictive_Model!$C$20)*Predictive_Model!$D$20+((E2556-Predictive_Model!$B$21)/Predictive_Model!$C$21)*Predictive_Model!$D$21+((F2556-Predictive_Model!$B$22)/Predictive_Model!$C$22)*Predictive_Model!$D$22+((I2556-Predictive_Model!$B$23)/Predictive_Model!$C$23)*Predictive_Model!$D$23+((L2556-Predictive_Model!$B$24)/Predictive_Model!$C$24)*Predictive_Model!$D$24+((M2556-Predictive_Model!$B$25)/Predictive_Model!$C$25)*Predictive_Model!$D$25+IF(C2556="Male",Predictive_Model!$D$31,IF(C2556="Other",Predictive_Model!$D$32,0))+IF(D2556="Premium",Predictive_Model!$D$34,IF(D2556="Standard",Predictive_Model!$D$35,0))+IF(G2556="Asia",Predictive_Model!$D$37,IF(G2556="Europe",Predictive_Model!$D$38,IF(G2556="North America",Predictive_Model!$D$39,IF(G2556="Oceania",Predictive_Model!$D$40,IF(G2556="South America",Predictive_Model!$D$41,0)))))+IF(H2556="Laptop",Predictive_Model!$D$43,IF(H2556="Mobile",Predictive_Model!$D$44,IF(H2556="TV",Predictive_Model!$D$45,IF(H2556="Tablet",Predictive_Model!$D$46,0))))+IF(K2556="Crypto",Predictive_Model!$D$48,IF(K2556="Debit Card",Predictive_Model!$D$49,IF(K2556="Gift Card",Predictive_Model!$D$50,IF(K2556="PayPal",Predictive_Model!$D$51,0))))+IF(N2556="Comedy",Predictive_Model!$D$53,IF(N2556="Documentary",Predictive_Model!$D$54,IF(N2556="Drama",Predictive_Model!$D$55,IF(N2556="Horror",Predictive_Model!$D$56,IF(N2556="Romance",Predictive_Model!$D$57,IF(N2556="Sci-Fi",Predictive_Model!$D$58,0)))))))))</f>
        <v>0.38327330887189548</v>
      </c>
      <c r="V2556" s="3" t="str">
        <f t="shared" si="396"/>
        <v>Medium</v>
      </c>
      <c r="W2556" s="6">
        <f t="shared" si="397"/>
        <v>6.8950868266053993</v>
      </c>
      <c r="X2556" s="3" t="str">
        <f t="shared" si="398"/>
        <v>Monitor</v>
      </c>
      <c r="Y2556" s="3" t="str">
        <f t="shared" si="399"/>
        <v>OK</v>
      </c>
    </row>
    <row r="2557" spans="1:25" x14ac:dyDescent="0.25">
      <c r="A2557" s="3" t="str">
        <f>Raw_Data!A2557</f>
        <v>904460bb-b5a1-4450-bc0f-5fec7fd21583</v>
      </c>
      <c r="B2557" s="3">
        <f>Raw_Data!B2557</f>
        <v>56</v>
      </c>
      <c r="C2557" s="3" t="str">
        <f>Raw_Data!C2557</f>
        <v>Other</v>
      </c>
      <c r="D2557" s="3" t="str">
        <f>Raw_Data!D2557</f>
        <v>Premium</v>
      </c>
      <c r="E2557" s="3">
        <f>Raw_Data!E2557</f>
        <v>1.54</v>
      </c>
      <c r="F2557" s="3">
        <f>Raw_Data!F2557</f>
        <v>10</v>
      </c>
      <c r="G2557" s="3" t="str">
        <f>Raw_Data!G2557</f>
        <v>Africa</v>
      </c>
      <c r="H2557" s="3" t="str">
        <f>Raw_Data!H2557</f>
        <v>Tablet</v>
      </c>
      <c r="I2557" s="3">
        <f>Raw_Data!I2557</f>
        <v>17.989999999999998</v>
      </c>
      <c r="J2557" s="3">
        <f>Raw_Data!J2557</f>
        <v>1</v>
      </c>
      <c r="K2557" s="3" t="str">
        <f>Raw_Data!K2557</f>
        <v>Credit Card</v>
      </c>
      <c r="L2557" s="3">
        <f>Raw_Data!L2557</f>
        <v>3</v>
      </c>
      <c r="M2557" s="3">
        <f>Raw_Data!M2557</f>
        <v>0.14000000000000001</v>
      </c>
      <c r="N2557" s="3" t="str">
        <f>Raw_Data!N2557</f>
        <v>Romance</v>
      </c>
      <c r="O2557" s="3" t="str">
        <f t="shared" si="390"/>
        <v>55-70</v>
      </c>
      <c r="P2557" s="3" t="str">
        <f t="shared" si="391"/>
        <v>&lt;10h</v>
      </c>
      <c r="Q2557" s="3" t="str">
        <f t="shared" si="392"/>
        <v>8-21d</v>
      </c>
      <c r="R2557" s="3" t="str">
        <f t="shared" si="393"/>
        <v>Medium</v>
      </c>
      <c r="S2557" s="3" t="str">
        <f t="shared" si="394"/>
        <v>High</v>
      </c>
      <c r="T2557" s="3" t="str">
        <f t="shared" si="395"/>
        <v>Churned</v>
      </c>
      <c r="U2557" s="4">
        <f>1/(1+EXP(-(Predictive_Model!$B$5+((B2557-Predictive_Model!$B$20)/Predictive_Model!$C$20)*Predictive_Model!$D$20+((E2557-Predictive_Model!$B$21)/Predictive_Model!$C$21)*Predictive_Model!$D$21+((F2557-Predictive_Model!$B$22)/Predictive_Model!$C$22)*Predictive_Model!$D$22+((I2557-Predictive_Model!$B$23)/Predictive_Model!$C$23)*Predictive_Model!$D$23+((L2557-Predictive_Model!$B$24)/Predictive_Model!$C$24)*Predictive_Model!$D$24+((M2557-Predictive_Model!$B$25)/Predictive_Model!$C$25)*Predictive_Model!$D$25+IF(C2557="Male",Predictive_Model!$D$31,IF(C2557="Other",Predictive_Model!$D$32,0))+IF(D2557="Premium",Predictive_Model!$D$34,IF(D2557="Standard",Predictive_Model!$D$35,0))+IF(G2557="Asia",Predictive_Model!$D$37,IF(G2557="Europe",Predictive_Model!$D$38,IF(G2557="North America",Predictive_Model!$D$39,IF(G2557="Oceania",Predictive_Model!$D$40,IF(G2557="South America",Predictive_Model!$D$41,0)))))+IF(H2557="Laptop",Predictive_Model!$D$43,IF(H2557="Mobile",Predictive_Model!$D$44,IF(H2557="TV",Predictive_Model!$D$45,IF(H2557="Tablet",Predictive_Model!$D$46,0))))+IF(K2557="Crypto",Predictive_Model!$D$48,IF(K2557="Debit Card",Predictive_Model!$D$49,IF(K2557="Gift Card",Predictive_Model!$D$50,IF(K2557="PayPal",Predictive_Model!$D$51,0))))+IF(N2557="Comedy",Predictive_Model!$D$53,IF(N2557="Documentary",Predictive_Model!$D$54,IF(N2557="Drama",Predictive_Model!$D$55,IF(N2557="Horror",Predictive_Model!$D$56,IF(N2557="Romance",Predictive_Model!$D$57,IF(N2557="Sci-Fi",Predictive_Model!$D$58,0)))))))))</f>
        <v>0.88768933397719629</v>
      </c>
      <c r="V2557" s="3" t="str">
        <f t="shared" si="396"/>
        <v>Critical</v>
      </c>
      <c r="W2557" s="6">
        <f t="shared" si="397"/>
        <v>17.989999999999998</v>
      </c>
      <c r="X2557" s="3" t="str">
        <f t="shared" si="398"/>
        <v>Priority 1</v>
      </c>
      <c r="Y2557" s="3" t="str">
        <f t="shared" si="399"/>
        <v>OK</v>
      </c>
    </row>
    <row r="2558" spans="1:25" x14ac:dyDescent="0.25">
      <c r="A2558" s="3" t="str">
        <f>Raw_Data!A2558</f>
        <v>5fd7658b-f5bb-462e-b9e4-86a4485b0fb0</v>
      </c>
      <c r="B2558" s="3">
        <f>Raw_Data!B2558</f>
        <v>53</v>
      </c>
      <c r="C2558" s="3" t="str">
        <f>Raw_Data!C2558</f>
        <v>Other</v>
      </c>
      <c r="D2558" s="3" t="str">
        <f>Raw_Data!D2558</f>
        <v>Premium</v>
      </c>
      <c r="E2558" s="3">
        <f>Raw_Data!E2558</f>
        <v>21.9</v>
      </c>
      <c r="F2558" s="3">
        <f>Raw_Data!F2558</f>
        <v>28</v>
      </c>
      <c r="G2558" s="3" t="str">
        <f>Raw_Data!G2558</f>
        <v>Africa</v>
      </c>
      <c r="H2558" s="3" t="str">
        <f>Raw_Data!H2558</f>
        <v>Desktop</v>
      </c>
      <c r="I2558" s="3">
        <f>Raw_Data!I2558</f>
        <v>17.989999999999998</v>
      </c>
      <c r="J2558" s="3">
        <f>Raw_Data!J2558</f>
        <v>0</v>
      </c>
      <c r="K2558" s="3" t="str">
        <f>Raw_Data!K2558</f>
        <v>Credit Card</v>
      </c>
      <c r="L2558" s="3">
        <f>Raw_Data!L2558</f>
        <v>2</v>
      </c>
      <c r="M2558" s="3">
        <f>Raw_Data!M2558</f>
        <v>0.76</v>
      </c>
      <c r="N2558" s="3" t="str">
        <f>Raw_Data!N2558</f>
        <v>Documentary</v>
      </c>
      <c r="O2558" s="3" t="str">
        <f t="shared" si="390"/>
        <v>45-54</v>
      </c>
      <c r="P2558" s="3" t="str">
        <f t="shared" si="391"/>
        <v>10-24h</v>
      </c>
      <c r="Q2558" s="3" t="str">
        <f t="shared" si="392"/>
        <v>22-45d</v>
      </c>
      <c r="R2558" s="3" t="str">
        <f t="shared" si="393"/>
        <v>Medium</v>
      </c>
      <c r="S2558" s="3" t="str">
        <f t="shared" si="394"/>
        <v>High</v>
      </c>
      <c r="T2558" s="3" t="str">
        <f t="shared" si="395"/>
        <v>Active</v>
      </c>
      <c r="U2558" s="4">
        <f>1/(1+EXP(-(Predictive_Model!$B$5+((B2558-Predictive_Model!$B$20)/Predictive_Model!$C$20)*Predictive_Model!$D$20+((E2558-Predictive_Model!$B$21)/Predictive_Model!$C$21)*Predictive_Model!$D$21+((F2558-Predictive_Model!$B$22)/Predictive_Model!$C$22)*Predictive_Model!$D$22+((I2558-Predictive_Model!$B$23)/Predictive_Model!$C$23)*Predictive_Model!$D$23+((L2558-Predictive_Model!$B$24)/Predictive_Model!$C$24)*Predictive_Model!$D$24+((M2558-Predictive_Model!$B$25)/Predictive_Model!$C$25)*Predictive_Model!$D$25+IF(C2558="Male",Predictive_Model!$D$31,IF(C2558="Other",Predictive_Model!$D$32,0))+IF(D2558="Premium",Predictive_Model!$D$34,IF(D2558="Standard",Predictive_Model!$D$35,0))+IF(G2558="Asia",Predictive_Model!$D$37,IF(G2558="Europe",Predictive_Model!$D$38,IF(G2558="North America",Predictive_Model!$D$39,IF(G2558="Oceania",Predictive_Model!$D$40,IF(G2558="South America",Predictive_Model!$D$41,0)))))+IF(H2558="Laptop",Predictive_Model!$D$43,IF(H2558="Mobile",Predictive_Model!$D$44,IF(H2558="TV",Predictive_Model!$D$45,IF(H2558="Tablet",Predictive_Model!$D$46,0))))+IF(K2558="Crypto",Predictive_Model!$D$48,IF(K2558="Debit Card",Predictive_Model!$D$49,IF(K2558="Gift Card",Predictive_Model!$D$50,IF(K2558="PayPal",Predictive_Model!$D$51,0))))+IF(N2558="Comedy",Predictive_Model!$D$53,IF(N2558="Documentary",Predictive_Model!$D$54,IF(N2558="Drama",Predictive_Model!$D$55,IF(N2558="Horror",Predictive_Model!$D$56,IF(N2558="Romance",Predictive_Model!$D$57,IF(N2558="Sci-Fi",Predictive_Model!$D$58,0)))))))))</f>
        <v>2.3987116724707828E-2</v>
      </c>
      <c r="V2558" s="3" t="str">
        <f t="shared" si="396"/>
        <v>Low</v>
      </c>
      <c r="W2558" s="6">
        <f t="shared" si="397"/>
        <v>0.43152822987749379</v>
      </c>
      <c r="X2558" s="3" t="str">
        <f t="shared" si="398"/>
        <v>Monitor</v>
      </c>
      <c r="Y2558" s="3" t="str">
        <f t="shared" si="399"/>
        <v>OK</v>
      </c>
    </row>
    <row r="2559" spans="1:25" x14ac:dyDescent="0.25">
      <c r="A2559" s="3" t="str">
        <f>Raw_Data!A2559</f>
        <v>9e060381-f27b-4fbf-b098-6415f3eb4bbb</v>
      </c>
      <c r="B2559" s="3">
        <f>Raw_Data!B2559</f>
        <v>20</v>
      </c>
      <c r="C2559" s="3" t="str">
        <f>Raw_Data!C2559</f>
        <v>Other</v>
      </c>
      <c r="D2559" s="3" t="str">
        <f>Raw_Data!D2559</f>
        <v>Standard</v>
      </c>
      <c r="E2559" s="3">
        <f>Raw_Data!E2559</f>
        <v>2.13</v>
      </c>
      <c r="F2559" s="3">
        <f>Raw_Data!F2559</f>
        <v>8</v>
      </c>
      <c r="G2559" s="3" t="str">
        <f>Raw_Data!G2559</f>
        <v>Oceania</v>
      </c>
      <c r="H2559" s="3" t="str">
        <f>Raw_Data!H2559</f>
        <v>Desktop</v>
      </c>
      <c r="I2559" s="3">
        <f>Raw_Data!I2559</f>
        <v>13.99</v>
      </c>
      <c r="J2559" s="3">
        <f>Raw_Data!J2559</f>
        <v>1</v>
      </c>
      <c r="K2559" s="3" t="str">
        <f>Raw_Data!K2559</f>
        <v>Gift Card</v>
      </c>
      <c r="L2559" s="3">
        <f>Raw_Data!L2559</f>
        <v>3</v>
      </c>
      <c r="M2559" s="3">
        <f>Raw_Data!M2559</f>
        <v>0.24</v>
      </c>
      <c r="N2559" s="3" t="str">
        <f>Raw_Data!N2559</f>
        <v>Horror</v>
      </c>
      <c r="O2559" s="3" t="str">
        <f t="shared" si="390"/>
        <v>18-24</v>
      </c>
      <c r="P2559" s="3" t="str">
        <f t="shared" si="391"/>
        <v>&lt;10h</v>
      </c>
      <c r="Q2559" s="3" t="str">
        <f t="shared" si="392"/>
        <v>8-21d</v>
      </c>
      <c r="R2559" s="3" t="str">
        <f t="shared" si="393"/>
        <v>Medium</v>
      </c>
      <c r="S2559" s="3" t="str">
        <f t="shared" si="394"/>
        <v>Mid</v>
      </c>
      <c r="T2559" s="3" t="str">
        <f t="shared" si="395"/>
        <v>Churned</v>
      </c>
      <c r="U2559" s="4">
        <f>1/(1+EXP(-(Predictive_Model!$B$5+((B2559-Predictive_Model!$B$20)/Predictive_Model!$C$20)*Predictive_Model!$D$20+((E2559-Predictive_Model!$B$21)/Predictive_Model!$C$21)*Predictive_Model!$D$21+((F2559-Predictive_Model!$B$22)/Predictive_Model!$C$22)*Predictive_Model!$D$22+((I2559-Predictive_Model!$B$23)/Predictive_Model!$C$23)*Predictive_Model!$D$23+((L2559-Predictive_Model!$B$24)/Predictive_Model!$C$24)*Predictive_Model!$D$24+((M2559-Predictive_Model!$B$25)/Predictive_Model!$C$25)*Predictive_Model!$D$25+IF(C2559="Male",Predictive_Model!$D$31,IF(C2559="Other",Predictive_Model!$D$32,0))+IF(D2559="Premium",Predictive_Model!$D$34,IF(D2559="Standard",Predictive_Model!$D$35,0))+IF(G2559="Asia",Predictive_Model!$D$37,IF(G2559="Europe",Predictive_Model!$D$38,IF(G2559="North America",Predictive_Model!$D$39,IF(G2559="Oceania",Predictive_Model!$D$40,IF(G2559="South America",Predictive_Model!$D$41,0)))))+IF(H2559="Laptop",Predictive_Model!$D$43,IF(H2559="Mobile",Predictive_Model!$D$44,IF(H2559="TV",Predictive_Model!$D$45,IF(H2559="Tablet",Predictive_Model!$D$46,0))))+IF(K2559="Crypto",Predictive_Model!$D$48,IF(K2559="Debit Card",Predictive_Model!$D$49,IF(K2559="Gift Card",Predictive_Model!$D$50,IF(K2559="PayPal",Predictive_Model!$D$51,0))))+IF(N2559="Comedy",Predictive_Model!$D$53,IF(N2559="Documentary",Predictive_Model!$D$54,IF(N2559="Drama",Predictive_Model!$D$55,IF(N2559="Horror",Predictive_Model!$D$56,IF(N2559="Romance",Predictive_Model!$D$57,IF(N2559="Sci-Fi",Predictive_Model!$D$58,0)))))))))</f>
        <v>0.90915120860735166</v>
      </c>
      <c r="V2559" s="3" t="str">
        <f t="shared" si="396"/>
        <v>Critical</v>
      </c>
      <c r="W2559" s="6">
        <f t="shared" si="397"/>
        <v>13.99</v>
      </c>
      <c r="X2559" s="3" t="str">
        <f t="shared" si="398"/>
        <v>Priority 2</v>
      </c>
      <c r="Y2559" s="3" t="str">
        <f t="shared" si="399"/>
        <v>OK</v>
      </c>
    </row>
    <row r="2560" spans="1:25" x14ac:dyDescent="0.25">
      <c r="A2560" s="3" t="str">
        <f>Raw_Data!A2560</f>
        <v>5c4d8663-35c7-4f51-a930-5b1a7059a8b0</v>
      </c>
      <c r="B2560" s="3">
        <f>Raw_Data!B2560</f>
        <v>43</v>
      </c>
      <c r="C2560" s="3" t="str">
        <f>Raw_Data!C2560</f>
        <v>Other</v>
      </c>
      <c r="D2560" s="3" t="str">
        <f>Raw_Data!D2560</f>
        <v>Basic</v>
      </c>
      <c r="E2560" s="3">
        <f>Raw_Data!E2560</f>
        <v>4.07</v>
      </c>
      <c r="F2560" s="3">
        <f>Raw_Data!F2560</f>
        <v>19</v>
      </c>
      <c r="G2560" s="3" t="str">
        <f>Raw_Data!G2560</f>
        <v>Asia</v>
      </c>
      <c r="H2560" s="3" t="str">
        <f>Raw_Data!H2560</f>
        <v>Desktop</v>
      </c>
      <c r="I2560" s="3">
        <f>Raw_Data!I2560</f>
        <v>8.99</v>
      </c>
      <c r="J2560" s="3">
        <f>Raw_Data!J2560</f>
        <v>1</v>
      </c>
      <c r="K2560" s="3" t="str">
        <f>Raw_Data!K2560</f>
        <v>Debit Card</v>
      </c>
      <c r="L2560" s="3">
        <f>Raw_Data!L2560</f>
        <v>3</v>
      </c>
      <c r="M2560" s="3">
        <f>Raw_Data!M2560</f>
        <v>0.2</v>
      </c>
      <c r="N2560" s="3" t="str">
        <f>Raw_Data!N2560</f>
        <v>Horror</v>
      </c>
      <c r="O2560" s="3" t="str">
        <f t="shared" si="390"/>
        <v>35-44</v>
      </c>
      <c r="P2560" s="3" t="str">
        <f t="shared" si="391"/>
        <v>&lt;10h</v>
      </c>
      <c r="Q2560" s="3" t="str">
        <f t="shared" si="392"/>
        <v>8-21d</v>
      </c>
      <c r="R2560" s="3" t="str">
        <f t="shared" si="393"/>
        <v>Medium</v>
      </c>
      <c r="S2560" s="3" t="str">
        <f t="shared" si="394"/>
        <v>Low</v>
      </c>
      <c r="T2560" s="3" t="str">
        <f t="shared" si="395"/>
        <v>Churned</v>
      </c>
      <c r="U2560" s="4">
        <f>1/(1+EXP(-(Predictive_Model!$B$5+((B2560-Predictive_Model!$B$20)/Predictive_Model!$C$20)*Predictive_Model!$D$20+((E2560-Predictive_Model!$B$21)/Predictive_Model!$C$21)*Predictive_Model!$D$21+((F2560-Predictive_Model!$B$22)/Predictive_Model!$C$22)*Predictive_Model!$D$22+((I2560-Predictive_Model!$B$23)/Predictive_Model!$C$23)*Predictive_Model!$D$23+((L2560-Predictive_Model!$B$24)/Predictive_Model!$C$24)*Predictive_Model!$D$24+((M2560-Predictive_Model!$B$25)/Predictive_Model!$C$25)*Predictive_Model!$D$25+IF(C2560="Male",Predictive_Model!$D$31,IF(C2560="Other",Predictive_Model!$D$32,0))+IF(D2560="Premium",Predictive_Model!$D$34,IF(D2560="Standard",Predictive_Model!$D$35,0))+IF(G2560="Asia",Predictive_Model!$D$37,IF(G2560="Europe",Predictive_Model!$D$38,IF(G2560="North America",Predictive_Model!$D$39,IF(G2560="Oceania",Predictive_Model!$D$40,IF(G2560="South America",Predictive_Model!$D$41,0)))))+IF(H2560="Laptop",Predictive_Model!$D$43,IF(H2560="Mobile",Predictive_Model!$D$44,IF(H2560="TV",Predictive_Model!$D$45,IF(H2560="Tablet",Predictive_Model!$D$46,0))))+IF(K2560="Crypto",Predictive_Model!$D$48,IF(K2560="Debit Card",Predictive_Model!$D$49,IF(K2560="Gift Card",Predictive_Model!$D$50,IF(K2560="PayPal",Predictive_Model!$D$51,0))))+IF(N2560="Comedy",Predictive_Model!$D$53,IF(N2560="Documentary",Predictive_Model!$D$54,IF(N2560="Drama",Predictive_Model!$D$55,IF(N2560="Horror",Predictive_Model!$D$56,IF(N2560="Romance",Predictive_Model!$D$57,IF(N2560="Sci-Fi",Predictive_Model!$D$58,0)))))))))</f>
        <v>0.97047160712342717</v>
      </c>
      <c r="V2560" s="3" t="str">
        <f t="shared" si="396"/>
        <v>Critical</v>
      </c>
      <c r="W2560" s="6">
        <f t="shared" si="397"/>
        <v>8.99</v>
      </c>
      <c r="X2560" s="3" t="str">
        <f t="shared" si="398"/>
        <v>Priority 2</v>
      </c>
      <c r="Y2560" s="3" t="str">
        <f t="shared" si="399"/>
        <v>OK</v>
      </c>
    </row>
    <row r="2561" spans="1:25" x14ac:dyDescent="0.25">
      <c r="A2561" s="3" t="str">
        <f>Raw_Data!A2561</f>
        <v>1934ae7e-6f01-40d2-a15c-ee3db2650f99</v>
      </c>
      <c r="B2561" s="3">
        <f>Raw_Data!B2561</f>
        <v>64</v>
      </c>
      <c r="C2561" s="3" t="str">
        <f>Raw_Data!C2561</f>
        <v>Female</v>
      </c>
      <c r="D2561" s="3" t="str">
        <f>Raw_Data!D2561</f>
        <v>Basic</v>
      </c>
      <c r="E2561" s="3">
        <f>Raw_Data!E2561</f>
        <v>0.65</v>
      </c>
      <c r="F2561" s="3">
        <f>Raw_Data!F2561</f>
        <v>43</v>
      </c>
      <c r="G2561" s="3" t="str">
        <f>Raw_Data!G2561</f>
        <v>Asia</v>
      </c>
      <c r="H2561" s="3" t="str">
        <f>Raw_Data!H2561</f>
        <v>Laptop</v>
      </c>
      <c r="I2561" s="3">
        <f>Raw_Data!I2561</f>
        <v>8.99</v>
      </c>
      <c r="J2561" s="3">
        <f>Raw_Data!J2561</f>
        <v>1</v>
      </c>
      <c r="K2561" s="3" t="str">
        <f>Raw_Data!K2561</f>
        <v>PayPal</v>
      </c>
      <c r="L2561" s="3">
        <f>Raw_Data!L2561</f>
        <v>3</v>
      </c>
      <c r="M2561" s="3">
        <f>Raw_Data!M2561</f>
        <v>0.01</v>
      </c>
      <c r="N2561" s="3" t="str">
        <f>Raw_Data!N2561</f>
        <v>Drama</v>
      </c>
      <c r="O2561" s="3" t="str">
        <f t="shared" si="390"/>
        <v>55-70</v>
      </c>
      <c r="P2561" s="3" t="str">
        <f t="shared" si="391"/>
        <v>&lt;10h</v>
      </c>
      <c r="Q2561" s="3" t="str">
        <f t="shared" si="392"/>
        <v>22-45d</v>
      </c>
      <c r="R2561" s="3" t="str">
        <f t="shared" si="393"/>
        <v>Medium</v>
      </c>
      <c r="S2561" s="3" t="str">
        <f t="shared" si="394"/>
        <v>Low</v>
      </c>
      <c r="T2561" s="3" t="str">
        <f t="shared" si="395"/>
        <v>Churned</v>
      </c>
      <c r="U2561" s="4">
        <f>1/(1+EXP(-(Predictive_Model!$B$5+((B2561-Predictive_Model!$B$20)/Predictive_Model!$C$20)*Predictive_Model!$D$20+((E2561-Predictive_Model!$B$21)/Predictive_Model!$C$21)*Predictive_Model!$D$21+((F2561-Predictive_Model!$B$22)/Predictive_Model!$C$22)*Predictive_Model!$D$22+((I2561-Predictive_Model!$B$23)/Predictive_Model!$C$23)*Predictive_Model!$D$23+((L2561-Predictive_Model!$B$24)/Predictive_Model!$C$24)*Predictive_Model!$D$24+((M2561-Predictive_Model!$B$25)/Predictive_Model!$C$25)*Predictive_Model!$D$25+IF(C2561="Male",Predictive_Model!$D$31,IF(C2561="Other",Predictive_Model!$D$32,0))+IF(D2561="Premium",Predictive_Model!$D$34,IF(D2561="Standard",Predictive_Model!$D$35,0))+IF(G2561="Asia",Predictive_Model!$D$37,IF(G2561="Europe",Predictive_Model!$D$38,IF(G2561="North America",Predictive_Model!$D$39,IF(G2561="Oceania",Predictive_Model!$D$40,IF(G2561="South America",Predictive_Model!$D$41,0)))))+IF(H2561="Laptop",Predictive_Model!$D$43,IF(H2561="Mobile",Predictive_Model!$D$44,IF(H2561="TV",Predictive_Model!$D$45,IF(H2561="Tablet",Predictive_Model!$D$46,0))))+IF(K2561="Crypto",Predictive_Model!$D$48,IF(K2561="Debit Card",Predictive_Model!$D$49,IF(K2561="Gift Card",Predictive_Model!$D$50,IF(K2561="PayPal",Predictive_Model!$D$51,0))))+IF(N2561="Comedy",Predictive_Model!$D$53,IF(N2561="Documentary",Predictive_Model!$D$54,IF(N2561="Drama",Predictive_Model!$D$55,IF(N2561="Horror",Predictive_Model!$D$56,IF(N2561="Romance",Predictive_Model!$D$57,IF(N2561="Sci-Fi",Predictive_Model!$D$58,0)))))))))</f>
        <v>0.99976544527075351</v>
      </c>
      <c r="V2561" s="3" t="str">
        <f t="shared" si="396"/>
        <v>Critical</v>
      </c>
      <c r="W2561" s="6">
        <f t="shared" si="397"/>
        <v>8.99</v>
      </c>
      <c r="X2561" s="3" t="str">
        <f t="shared" si="398"/>
        <v>Priority 2</v>
      </c>
      <c r="Y2561" s="3" t="str">
        <f t="shared" si="399"/>
        <v>OK</v>
      </c>
    </row>
    <row r="2562" spans="1:25" x14ac:dyDescent="0.25">
      <c r="A2562" s="3" t="str">
        <f>Raw_Data!A2562</f>
        <v>9eacdfae-16bb-4a84-8c31-dd5976efb95f</v>
      </c>
      <c r="B2562" s="3">
        <f>Raw_Data!B2562</f>
        <v>40</v>
      </c>
      <c r="C2562" s="3" t="str">
        <f>Raw_Data!C2562</f>
        <v>Female</v>
      </c>
      <c r="D2562" s="3" t="str">
        <f>Raw_Data!D2562</f>
        <v>Premium</v>
      </c>
      <c r="E2562" s="3">
        <f>Raw_Data!E2562</f>
        <v>6.11</v>
      </c>
      <c r="F2562" s="3">
        <f>Raw_Data!F2562</f>
        <v>28</v>
      </c>
      <c r="G2562" s="3" t="str">
        <f>Raw_Data!G2562</f>
        <v>North America</v>
      </c>
      <c r="H2562" s="3" t="str">
        <f>Raw_Data!H2562</f>
        <v>Desktop</v>
      </c>
      <c r="I2562" s="3">
        <f>Raw_Data!I2562</f>
        <v>17.989999999999998</v>
      </c>
      <c r="J2562" s="3">
        <f>Raw_Data!J2562</f>
        <v>0</v>
      </c>
      <c r="K2562" s="3" t="str">
        <f>Raw_Data!K2562</f>
        <v>Credit Card</v>
      </c>
      <c r="L2562" s="3">
        <f>Raw_Data!L2562</f>
        <v>1</v>
      </c>
      <c r="M2562" s="3">
        <f>Raw_Data!M2562</f>
        <v>0.21</v>
      </c>
      <c r="N2562" s="3" t="str">
        <f>Raw_Data!N2562</f>
        <v>Romance</v>
      </c>
      <c r="O2562" s="3" t="str">
        <f t="shared" si="390"/>
        <v>35-44</v>
      </c>
      <c r="P2562" s="3" t="str">
        <f t="shared" si="391"/>
        <v>&lt;10h</v>
      </c>
      <c r="Q2562" s="3" t="str">
        <f t="shared" si="392"/>
        <v>22-45d</v>
      </c>
      <c r="R2562" s="3" t="str">
        <f t="shared" si="393"/>
        <v>Medium</v>
      </c>
      <c r="S2562" s="3" t="str">
        <f t="shared" si="394"/>
        <v>High</v>
      </c>
      <c r="T2562" s="3" t="str">
        <f t="shared" si="395"/>
        <v>Active</v>
      </c>
      <c r="U2562" s="4">
        <f>1/(1+EXP(-(Predictive_Model!$B$5+((B2562-Predictive_Model!$B$20)/Predictive_Model!$C$20)*Predictive_Model!$D$20+((E2562-Predictive_Model!$B$21)/Predictive_Model!$C$21)*Predictive_Model!$D$21+((F2562-Predictive_Model!$B$22)/Predictive_Model!$C$22)*Predictive_Model!$D$22+((I2562-Predictive_Model!$B$23)/Predictive_Model!$C$23)*Predictive_Model!$D$23+((L2562-Predictive_Model!$B$24)/Predictive_Model!$C$24)*Predictive_Model!$D$24+((M2562-Predictive_Model!$B$25)/Predictive_Model!$C$25)*Predictive_Model!$D$25+IF(C2562="Male",Predictive_Model!$D$31,IF(C2562="Other",Predictive_Model!$D$32,0))+IF(D2562="Premium",Predictive_Model!$D$34,IF(D2562="Standard",Predictive_Model!$D$35,0))+IF(G2562="Asia",Predictive_Model!$D$37,IF(G2562="Europe",Predictive_Model!$D$38,IF(G2562="North America",Predictive_Model!$D$39,IF(G2562="Oceania",Predictive_Model!$D$40,IF(G2562="South America",Predictive_Model!$D$41,0)))))+IF(H2562="Laptop",Predictive_Model!$D$43,IF(H2562="Mobile",Predictive_Model!$D$44,IF(H2562="TV",Predictive_Model!$D$45,IF(H2562="Tablet",Predictive_Model!$D$46,0))))+IF(K2562="Crypto",Predictive_Model!$D$48,IF(K2562="Debit Card",Predictive_Model!$D$49,IF(K2562="Gift Card",Predictive_Model!$D$50,IF(K2562="PayPal",Predictive_Model!$D$51,0))))+IF(N2562="Comedy",Predictive_Model!$D$53,IF(N2562="Documentary",Predictive_Model!$D$54,IF(N2562="Drama",Predictive_Model!$D$55,IF(N2562="Horror",Predictive_Model!$D$56,IF(N2562="Romance",Predictive_Model!$D$57,IF(N2562="Sci-Fi",Predictive_Model!$D$58,0)))))))))</f>
        <v>0.96149417592525288</v>
      </c>
      <c r="V2562" s="3" t="str">
        <f t="shared" si="396"/>
        <v>Critical</v>
      </c>
      <c r="W2562" s="6">
        <f t="shared" si="397"/>
        <v>17.297280224895299</v>
      </c>
      <c r="X2562" s="3" t="str">
        <f t="shared" si="398"/>
        <v>Priority 1</v>
      </c>
      <c r="Y2562" s="3" t="str">
        <f t="shared" si="399"/>
        <v>OK</v>
      </c>
    </row>
    <row r="2563" spans="1:25" x14ac:dyDescent="0.25">
      <c r="A2563" s="3" t="str">
        <f>Raw_Data!A2563</f>
        <v>9f085e5d-c6b2-4ec1-a43f-1307f1f59222</v>
      </c>
      <c r="B2563" s="3">
        <f>Raw_Data!B2563</f>
        <v>29</v>
      </c>
      <c r="C2563" s="3" t="str">
        <f>Raw_Data!C2563</f>
        <v>Female</v>
      </c>
      <c r="D2563" s="3" t="str">
        <f>Raw_Data!D2563</f>
        <v>Premium</v>
      </c>
      <c r="E2563" s="3">
        <f>Raw_Data!E2563</f>
        <v>4.53</v>
      </c>
      <c r="F2563" s="3">
        <f>Raw_Data!F2563</f>
        <v>15</v>
      </c>
      <c r="G2563" s="3" t="str">
        <f>Raw_Data!G2563</f>
        <v>North America</v>
      </c>
      <c r="H2563" s="3" t="str">
        <f>Raw_Data!H2563</f>
        <v>Mobile</v>
      </c>
      <c r="I2563" s="3">
        <f>Raw_Data!I2563</f>
        <v>17.989999999999998</v>
      </c>
      <c r="J2563" s="3">
        <f>Raw_Data!J2563</f>
        <v>0</v>
      </c>
      <c r="K2563" s="3" t="str">
        <f>Raw_Data!K2563</f>
        <v>Credit Card</v>
      </c>
      <c r="L2563" s="3">
        <f>Raw_Data!L2563</f>
        <v>4</v>
      </c>
      <c r="M2563" s="3">
        <f>Raw_Data!M2563</f>
        <v>0.28000000000000003</v>
      </c>
      <c r="N2563" s="3" t="str">
        <f>Raw_Data!N2563</f>
        <v>Horror</v>
      </c>
      <c r="O2563" s="3" t="str">
        <f t="shared" si="390"/>
        <v>25-34</v>
      </c>
      <c r="P2563" s="3" t="str">
        <f t="shared" si="391"/>
        <v>&lt;10h</v>
      </c>
      <c r="Q2563" s="3" t="str">
        <f t="shared" si="392"/>
        <v>8-21d</v>
      </c>
      <c r="R2563" s="3" t="str">
        <f t="shared" si="393"/>
        <v>Medium</v>
      </c>
      <c r="S2563" s="3" t="str">
        <f t="shared" si="394"/>
        <v>High</v>
      </c>
      <c r="T2563" s="3" t="str">
        <f t="shared" si="395"/>
        <v>Active</v>
      </c>
      <c r="U2563" s="4">
        <f>1/(1+EXP(-(Predictive_Model!$B$5+((B2563-Predictive_Model!$B$20)/Predictive_Model!$C$20)*Predictive_Model!$D$20+((E2563-Predictive_Model!$B$21)/Predictive_Model!$C$21)*Predictive_Model!$D$21+((F2563-Predictive_Model!$B$22)/Predictive_Model!$C$22)*Predictive_Model!$D$22+((I2563-Predictive_Model!$B$23)/Predictive_Model!$C$23)*Predictive_Model!$D$23+((L2563-Predictive_Model!$B$24)/Predictive_Model!$C$24)*Predictive_Model!$D$24+((M2563-Predictive_Model!$B$25)/Predictive_Model!$C$25)*Predictive_Model!$D$25+IF(C2563="Male",Predictive_Model!$D$31,IF(C2563="Other",Predictive_Model!$D$32,0))+IF(D2563="Premium",Predictive_Model!$D$34,IF(D2563="Standard",Predictive_Model!$D$35,0))+IF(G2563="Asia",Predictive_Model!$D$37,IF(G2563="Europe",Predictive_Model!$D$38,IF(G2563="North America",Predictive_Model!$D$39,IF(G2563="Oceania",Predictive_Model!$D$40,IF(G2563="South America",Predictive_Model!$D$41,0)))))+IF(H2563="Laptop",Predictive_Model!$D$43,IF(H2563="Mobile",Predictive_Model!$D$44,IF(H2563="TV",Predictive_Model!$D$45,IF(H2563="Tablet",Predictive_Model!$D$46,0))))+IF(K2563="Crypto",Predictive_Model!$D$48,IF(K2563="Debit Card",Predictive_Model!$D$49,IF(K2563="Gift Card",Predictive_Model!$D$50,IF(K2563="PayPal",Predictive_Model!$D$51,0))))+IF(N2563="Comedy",Predictive_Model!$D$53,IF(N2563="Documentary",Predictive_Model!$D$54,IF(N2563="Drama",Predictive_Model!$D$55,IF(N2563="Horror",Predictive_Model!$D$56,IF(N2563="Romance",Predictive_Model!$D$57,IF(N2563="Sci-Fi",Predictive_Model!$D$58,0)))))))))</f>
        <v>0.76254903197685064</v>
      </c>
      <c r="V2563" s="3" t="str">
        <f t="shared" si="396"/>
        <v>Critical</v>
      </c>
      <c r="W2563" s="6">
        <f t="shared" si="397"/>
        <v>13.718257085263541</v>
      </c>
      <c r="X2563" s="3" t="str">
        <f t="shared" si="398"/>
        <v>Priority 1</v>
      </c>
      <c r="Y2563" s="3" t="str">
        <f t="shared" si="399"/>
        <v>OK</v>
      </c>
    </row>
    <row r="2564" spans="1:25" x14ac:dyDescent="0.25">
      <c r="A2564" s="3" t="str">
        <f>Raw_Data!A2564</f>
        <v>444b694b-d1b2-476b-98d7-f05298e37b91</v>
      </c>
      <c r="B2564" s="3">
        <f>Raw_Data!B2564</f>
        <v>47</v>
      </c>
      <c r="C2564" s="3" t="str">
        <f>Raw_Data!C2564</f>
        <v>Other</v>
      </c>
      <c r="D2564" s="3" t="str">
        <f>Raw_Data!D2564</f>
        <v>Premium</v>
      </c>
      <c r="E2564" s="3">
        <f>Raw_Data!E2564</f>
        <v>15.18</v>
      </c>
      <c r="F2564" s="3">
        <f>Raw_Data!F2564</f>
        <v>30</v>
      </c>
      <c r="G2564" s="3" t="str">
        <f>Raw_Data!G2564</f>
        <v>Asia</v>
      </c>
      <c r="H2564" s="3" t="str">
        <f>Raw_Data!H2564</f>
        <v>Desktop</v>
      </c>
      <c r="I2564" s="3">
        <f>Raw_Data!I2564</f>
        <v>17.989999999999998</v>
      </c>
      <c r="J2564" s="3">
        <f>Raw_Data!J2564</f>
        <v>0</v>
      </c>
      <c r="K2564" s="3" t="str">
        <f>Raw_Data!K2564</f>
        <v>Crypto</v>
      </c>
      <c r="L2564" s="3">
        <f>Raw_Data!L2564</f>
        <v>4</v>
      </c>
      <c r="M2564" s="3">
        <f>Raw_Data!M2564</f>
        <v>0.49</v>
      </c>
      <c r="N2564" s="3" t="str">
        <f>Raw_Data!N2564</f>
        <v>Horror</v>
      </c>
      <c r="O2564" s="3" t="str">
        <f t="shared" si="390"/>
        <v>45-54</v>
      </c>
      <c r="P2564" s="3" t="str">
        <f t="shared" si="391"/>
        <v>10-24h</v>
      </c>
      <c r="Q2564" s="3" t="str">
        <f t="shared" si="392"/>
        <v>22-45d</v>
      </c>
      <c r="R2564" s="3" t="str">
        <f t="shared" si="393"/>
        <v>Medium</v>
      </c>
      <c r="S2564" s="3" t="str">
        <f t="shared" si="394"/>
        <v>High</v>
      </c>
      <c r="T2564" s="3" t="str">
        <f t="shared" si="395"/>
        <v>Active</v>
      </c>
      <c r="U2564" s="4">
        <f>1/(1+EXP(-(Predictive_Model!$B$5+((B2564-Predictive_Model!$B$20)/Predictive_Model!$C$20)*Predictive_Model!$D$20+((E2564-Predictive_Model!$B$21)/Predictive_Model!$C$21)*Predictive_Model!$D$21+((F2564-Predictive_Model!$B$22)/Predictive_Model!$C$22)*Predictive_Model!$D$22+((I2564-Predictive_Model!$B$23)/Predictive_Model!$C$23)*Predictive_Model!$D$23+((L2564-Predictive_Model!$B$24)/Predictive_Model!$C$24)*Predictive_Model!$D$24+((M2564-Predictive_Model!$B$25)/Predictive_Model!$C$25)*Predictive_Model!$D$25+IF(C2564="Male",Predictive_Model!$D$31,IF(C2564="Other",Predictive_Model!$D$32,0))+IF(D2564="Premium",Predictive_Model!$D$34,IF(D2564="Standard",Predictive_Model!$D$35,0))+IF(G2564="Asia",Predictive_Model!$D$37,IF(G2564="Europe",Predictive_Model!$D$38,IF(G2564="North America",Predictive_Model!$D$39,IF(G2564="Oceania",Predictive_Model!$D$40,IF(G2564="South America",Predictive_Model!$D$41,0)))))+IF(H2564="Laptop",Predictive_Model!$D$43,IF(H2564="Mobile",Predictive_Model!$D$44,IF(H2564="TV",Predictive_Model!$D$45,IF(H2564="Tablet",Predictive_Model!$D$46,0))))+IF(K2564="Crypto",Predictive_Model!$D$48,IF(K2564="Debit Card",Predictive_Model!$D$49,IF(K2564="Gift Card",Predictive_Model!$D$50,IF(K2564="PayPal",Predictive_Model!$D$51,0))))+IF(N2564="Comedy",Predictive_Model!$D$53,IF(N2564="Documentary",Predictive_Model!$D$54,IF(N2564="Drama",Predictive_Model!$D$55,IF(N2564="Horror",Predictive_Model!$D$56,IF(N2564="Romance",Predictive_Model!$D$57,IF(N2564="Sci-Fi",Predictive_Model!$D$58,0)))))))))</f>
        <v>7.2646508397707033E-2</v>
      </c>
      <c r="V2564" s="3" t="str">
        <f t="shared" si="396"/>
        <v>Low</v>
      </c>
      <c r="W2564" s="6">
        <f t="shared" si="397"/>
        <v>1.3069106860747495</v>
      </c>
      <c r="X2564" s="3" t="str">
        <f t="shared" si="398"/>
        <v>Monitor</v>
      </c>
      <c r="Y2564" s="3" t="str">
        <f t="shared" si="399"/>
        <v>OK</v>
      </c>
    </row>
    <row r="2565" spans="1:25" x14ac:dyDescent="0.25">
      <c r="A2565" s="3" t="str">
        <f>Raw_Data!A2565</f>
        <v>e5fa0aa5-41a0-4c47-8547-4d9600229701</v>
      </c>
      <c r="B2565" s="3">
        <f>Raw_Data!B2565</f>
        <v>51</v>
      </c>
      <c r="C2565" s="3" t="str">
        <f>Raw_Data!C2565</f>
        <v>Female</v>
      </c>
      <c r="D2565" s="3" t="str">
        <f>Raw_Data!D2565</f>
        <v>Basic</v>
      </c>
      <c r="E2565" s="3">
        <f>Raw_Data!E2565</f>
        <v>13.92</v>
      </c>
      <c r="F2565" s="3">
        <f>Raw_Data!F2565</f>
        <v>29</v>
      </c>
      <c r="G2565" s="3" t="str">
        <f>Raw_Data!G2565</f>
        <v>South America</v>
      </c>
      <c r="H2565" s="3" t="str">
        <f>Raw_Data!H2565</f>
        <v>Desktop</v>
      </c>
      <c r="I2565" s="3">
        <f>Raw_Data!I2565</f>
        <v>8.99</v>
      </c>
      <c r="J2565" s="3">
        <f>Raw_Data!J2565</f>
        <v>1</v>
      </c>
      <c r="K2565" s="3" t="str">
        <f>Raw_Data!K2565</f>
        <v>Gift Card</v>
      </c>
      <c r="L2565" s="3">
        <f>Raw_Data!L2565</f>
        <v>1</v>
      </c>
      <c r="M2565" s="3">
        <f>Raw_Data!M2565</f>
        <v>0.46</v>
      </c>
      <c r="N2565" s="3" t="str">
        <f>Raw_Data!N2565</f>
        <v>Drama</v>
      </c>
      <c r="O2565" s="3" t="str">
        <f t="shared" ref="O2565:O2628" si="400">IF(B2565&lt;25,"18-24",IF(B2565&lt;35,"25-34",IF(B2565&lt;45,"35-44",IF(B2565&lt;55,"45-54","55-70"))))</f>
        <v>45-54</v>
      </c>
      <c r="P2565" s="3" t="str">
        <f t="shared" ref="P2565:P2628" si="401">IF(E2565&lt;10,"&lt;10h",IF(E2565&lt;25,"10-24h",IF(E2565&lt;50,"25-49h","50h+")))</f>
        <v>10-24h</v>
      </c>
      <c r="Q2565" s="3" t="str">
        <f t="shared" ref="Q2565:Q2628" si="402">IF(F2565&lt;=7,"0-7d",IF(F2565&lt;=21,"8-21d",IF(F2565&lt;=45,"22-45d","46-60d")))</f>
        <v>22-45d</v>
      </c>
      <c r="R2565" s="3" t="str">
        <f t="shared" ref="R2565:R2628" si="403">IF(AND(E2565&gt;=25,F2565&lt;=21),"High",IF(OR(E2565&gt;=10,F2565&lt;=45),"Medium","Low"))</f>
        <v>Medium</v>
      </c>
      <c r="S2565" s="3" t="str">
        <f t="shared" ref="S2565:S2628" si="404">IF(I2565&lt;10,"Low",IF(I2565&lt;16,"Mid","High"))</f>
        <v>Low</v>
      </c>
      <c r="T2565" s="3" t="str">
        <f t="shared" ref="T2565:T2628" si="405">IF(J2565=1,"Churned","Active")</f>
        <v>Churned</v>
      </c>
      <c r="U2565" s="4">
        <f>1/(1+EXP(-(Predictive_Model!$B$5+((B2565-Predictive_Model!$B$20)/Predictive_Model!$C$20)*Predictive_Model!$D$20+((E2565-Predictive_Model!$B$21)/Predictive_Model!$C$21)*Predictive_Model!$D$21+((F2565-Predictive_Model!$B$22)/Predictive_Model!$C$22)*Predictive_Model!$D$22+((I2565-Predictive_Model!$B$23)/Predictive_Model!$C$23)*Predictive_Model!$D$23+((L2565-Predictive_Model!$B$24)/Predictive_Model!$C$24)*Predictive_Model!$D$24+((M2565-Predictive_Model!$B$25)/Predictive_Model!$C$25)*Predictive_Model!$D$25+IF(C2565="Male",Predictive_Model!$D$31,IF(C2565="Other",Predictive_Model!$D$32,0))+IF(D2565="Premium",Predictive_Model!$D$34,IF(D2565="Standard",Predictive_Model!$D$35,0))+IF(G2565="Asia",Predictive_Model!$D$37,IF(G2565="Europe",Predictive_Model!$D$38,IF(G2565="North America",Predictive_Model!$D$39,IF(G2565="Oceania",Predictive_Model!$D$40,IF(G2565="South America",Predictive_Model!$D$41,0)))))+IF(H2565="Laptop",Predictive_Model!$D$43,IF(H2565="Mobile",Predictive_Model!$D$44,IF(H2565="TV",Predictive_Model!$D$45,IF(H2565="Tablet",Predictive_Model!$D$46,0))))+IF(K2565="Crypto",Predictive_Model!$D$48,IF(K2565="Debit Card",Predictive_Model!$D$49,IF(K2565="Gift Card",Predictive_Model!$D$50,IF(K2565="PayPal",Predictive_Model!$D$51,0))))+IF(N2565="Comedy",Predictive_Model!$D$53,IF(N2565="Documentary",Predictive_Model!$D$54,IF(N2565="Drama",Predictive_Model!$D$55,IF(N2565="Horror",Predictive_Model!$D$56,IF(N2565="Romance",Predictive_Model!$D$57,IF(N2565="Sci-Fi",Predictive_Model!$D$58,0)))))))))</f>
        <v>0.97753158023890951</v>
      </c>
      <c r="V2565" s="3" t="str">
        <f t="shared" ref="V2565:V2628" si="406">IF(U2565&gt;=0.75,"Critical",IF(U2565&gt;=0.5,"High",IF(U2565&gt;=0.25,"Medium","Low")))</f>
        <v>Critical</v>
      </c>
      <c r="W2565" s="6">
        <f t="shared" ref="W2565:W2628" si="407">IF(J2565=1,I2565,I2565*U2565)</f>
        <v>8.99</v>
      </c>
      <c r="X2565" s="3" t="str">
        <f t="shared" ref="X2565:X2628" si="408">IF(AND(V2565="Critical",I2565&gt;=15),"Priority 1",IF(OR(V2565="Critical",AND(V2565="High",F2565&gt;21)),"Priority 2","Monitor"))</f>
        <v>Priority 2</v>
      </c>
      <c r="Y2565" s="3" t="str">
        <f t="shared" ref="Y2565:Y2628" si="409">IF(COUNTA(A2565:N2565)=14,"OK","CHECK")</f>
        <v>OK</v>
      </c>
    </row>
    <row r="2566" spans="1:25" x14ac:dyDescent="0.25">
      <c r="A2566" s="3" t="str">
        <f>Raw_Data!A2566</f>
        <v>4937c49d-70db-459d-b2d1-ac7f33f0dfc5</v>
      </c>
      <c r="B2566" s="3">
        <f>Raw_Data!B2566</f>
        <v>25</v>
      </c>
      <c r="C2566" s="3" t="str">
        <f>Raw_Data!C2566</f>
        <v>Male</v>
      </c>
      <c r="D2566" s="3" t="str">
        <f>Raw_Data!D2566</f>
        <v>Premium</v>
      </c>
      <c r="E2566" s="3">
        <f>Raw_Data!E2566</f>
        <v>5.62</v>
      </c>
      <c r="F2566" s="3">
        <f>Raw_Data!F2566</f>
        <v>49</v>
      </c>
      <c r="G2566" s="3" t="str">
        <f>Raw_Data!G2566</f>
        <v>Africa</v>
      </c>
      <c r="H2566" s="3" t="str">
        <f>Raw_Data!H2566</f>
        <v>Tablet</v>
      </c>
      <c r="I2566" s="3">
        <f>Raw_Data!I2566</f>
        <v>17.989999999999998</v>
      </c>
      <c r="J2566" s="3">
        <f>Raw_Data!J2566</f>
        <v>0</v>
      </c>
      <c r="K2566" s="3" t="str">
        <f>Raw_Data!K2566</f>
        <v>Credit Card</v>
      </c>
      <c r="L2566" s="3">
        <f>Raw_Data!L2566</f>
        <v>5</v>
      </c>
      <c r="M2566" s="3">
        <f>Raw_Data!M2566</f>
        <v>0.11</v>
      </c>
      <c r="N2566" s="3" t="str">
        <f>Raw_Data!N2566</f>
        <v>Horror</v>
      </c>
      <c r="O2566" s="3" t="str">
        <f t="shared" si="400"/>
        <v>25-34</v>
      </c>
      <c r="P2566" s="3" t="str">
        <f t="shared" si="401"/>
        <v>&lt;10h</v>
      </c>
      <c r="Q2566" s="3" t="str">
        <f t="shared" si="402"/>
        <v>46-60d</v>
      </c>
      <c r="R2566" s="3" t="str">
        <f t="shared" si="403"/>
        <v>Low</v>
      </c>
      <c r="S2566" s="3" t="str">
        <f t="shared" si="404"/>
        <v>High</v>
      </c>
      <c r="T2566" s="3" t="str">
        <f t="shared" si="405"/>
        <v>Active</v>
      </c>
      <c r="U2566" s="4">
        <f>1/(1+EXP(-(Predictive_Model!$B$5+((B2566-Predictive_Model!$B$20)/Predictive_Model!$C$20)*Predictive_Model!$D$20+((E2566-Predictive_Model!$B$21)/Predictive_Model!$C$21)*Predictive_Model!$D$21+((F2566-Predictive_Model!$B$22)/Predictive_Model!$C$22)*Predictive_Model!$D$22+((I2566-Predictive_Model!$B$23)/Predictive_Model!$C$23)*Predictive_Model!$D$23+((L2566-Predictive_Model!$B$24)/Predictive_Model!$C$24)*Predictive_Model!$D$24+((M2566-Predictive_Model!$B$25)/Predictive_Model!$C$25)*Predictive_Model!$D$25+IF(C2566="Male",Predictive_Model!$D$31,IF(C2566="Other",Predictive_Model!$D$32,0))+IF(D2566="Premium",Predictive_Model!$D$34,IF(D2566="Standard",Predictive_Model!$D$35,0))+IF(G2566="Asia",Predictive_Model!$D$37,IF(G2566="Europe",Predictive_Model!$D$38,IF(G2566="North America",Predictive_Model!$D$39,IF(G2566="Oceania",Predictive_Model!$D$40,IF(G2566="South America",Predictive_Model!$D$41,0)))))+IF(H2566="Laptop",Predictive_Model!$D$43,IF(H2566="Mobile",Predictive_Model!$D$44,IF(H2566="TV",Predictive_Model!$D$45,IF(H2566="Tablet",Predictive_Model!$D$46,0))))+IF(K2566="Crypto",Predictive_Model!$D$48,IF(K2566="Debit Card",Predictive_Model!$D$49,IF(K2566="Gift Card",Predictive_Model!$D$50,IF(K2566="PayPal",Predictive_Model!$D$51,0))))+IF(N2566="Comedy",Predictive_Model!$D$53,IF(N2566="Documentary",Predictive_Model!$D$54,IF(N2566="Drama",Predictive_Model!$D$55,IF(N2566="Horror",Predictive_Model!$D$56,IF(N2566="Romance",Predictive_Model!$D$57,IF(N2566="Sci-Fi",Predictive_Model!$D$58,0)))))))))</f>
        <v>0.98840496972483116</v>
      </c>
      <c r="V2566" s="3" t="str">
        <f t="shared" si="406"/>
        <v>Critical</v>
      </c>
      <c r="W2566" s="6">
        <f t="shared" si="407"/>
        <v>17.781405405349712</v>
      </c>
      <c r="X2566" s="3" t="str">
        <f t="shared" si="408"/>
        <v>Priority 1</v>
      </c>
      <c r="Y2566" s="3" t="str">
        <f t="shared" si="409"/>
        <v>OK</v>
      </c>
    </row>
    <row r="2567" spans="1:25" x14ac:dyDescent="0.25">
      <c r="A2567" s="3" t="str">
        <f>Raw_Data!A2567</f>
        <v>3d36ed49-a4f4-4fb2-80ea-f90f048bc0e1</v>
      </c>
      <c r="B2567" s="3">
        <f>Raw_Data!B2567</f>
        <v>35</v>
      </c>
      <c r="C2567" s="3" t="str">
        <f>Raw_Data!C2567</f>
        <v>Female</v>
      </c>
      <c r="D2567" s="3" t="str">
        <f>Raw_Data!D2567</f>
        <v>Standard</v>
      </c>
      <c r="E2567" s="3">
        <f>Raw_Data!E2567</f>
        <v>2.42</v>
      </c>
      <c r="F2567" s="3">
        <f>Raw_Data!F2567</f>
        <v>59</v>
      </c>
      <c r="G2567" s="3" t="str">
        <f>Raw_Data!G2567</f>
        <v>Europe</v>
      </c>
      <c r="H2567" s="3" t="str">
        <f>Raw_Data!H2567</f>
        <v>Laptop</v>
      </c>
      <c r="I2567" s="3">
        <f>Raw_Data!I2567</f>
        <v>13.99</v>
      </c>
      <c r="J2567" s="3">
        <f>Raw_Data!J2567</f>
        <v>1</v>
      </c>
      <c r="K2567" s="3" t="str">
        <f>Raw_Data!K2567</f>
        <v>PayPal</v>
      </c>
      <c r="L2567" s="3">
        <f>Raw_Data!L2567</f>
        <v>3</v>
      </c>
      <c r="M2567" s="3">
        <f>Raw_Data!M2567</f>
        <v>0.04</v>
      </c>
      <c r="N2567" s="3" t="str">
        <f>Raw_Data!N2567</f>
        <v>Drama</v>
      </c>
      <c r="O2567" s="3" t="str">
        <f t="shared" si="400"/>
        <v>35-44</v>
      </c>
      <c r="P2567" s="3" t="str">
        <f t="shared" si="401"/>
        <v>&lt;10h</v>
      </c>
      <c r="Q2567" s="3" t="str">
        <f t="shared" si="402"/>
        <v>46-60d</v>
      </c>
      <c r="R2567" s="3" t="str">
        <f t="shared" si="403"/>
        <v>Low</v>
      </c>
      <c r="S2567" s="3" t="str">
        <f t="shared" si="404"/>
        <v>Mid</v>
      </c>
      <c r="T2567" s="3" t="str">
        <f t="shared" si="405"/>
        <v>Churned</v>
      </c>
      <c r="U2567" s="4">
        <f>1/(1+EXP(-(Predictive_Model!$B$5+((B2567-Predictive_Model!$B$20)/Predictive_Model!$C$20)*Predictive_Model!$D$20+((E2567-Predictive_Model!$B$21)/Predictive_Model!$C$21)*Predictive_Model!$D$21+((F2567-Predictive_Model!$B$22)/Predictive_Model!$C$22)*Predictive_Model!$D$22+((I2567-Predictive_Model!$B$23)/Predictive_Model!$C$23)*Predictive_Model!$D$23+((L2567-Predictive_Model!$B$24)/Predictive_Model!$C$24)*Predictive_Model!$D$24+((M2567-Predictive_Model!$B$25)/Predictive_Model!$C$25)*Predictive_Model!$D$25+IF(C2567="Male",Predictive_Model!$D$31,IF(C2567="Other",Predictive_Model!$D$32,0))+IF(D2567="Premium",Predictive_Model!$D$34,IF(D2567="Standard",Predictive_Model!$D$35,0))+IF(G2567="Asia",Predictive_Model!$D$37,IF(G2567="Europe",Predictive_Model!$D$38,IF(G2567="North America",Predictive_Model!$D$39,IF(G2567="Oceania",Predictive_Model!$D$40,IF(G2567="South America",Predictive_Model!$D$41,0)))))+IF(H2567="Laptop",Predictive_Model!$D$43,IF(H2567="Mobile",Predictive_Model!$D$44,IF(H2567="TV",Predictive_Model!$D$45,IF(H2567="Tablet",Predictive_Model!$D$46,0))))+IF(K2567="Crypto",Predictive_Model!$D$48,IF(K2567="Debit Card",Predictive_Model!$D$49,IF(K2567="Gift Card",Predictive_Model!$D$50,IF(K2567="PayPal",Predictive_Model!$D$51,0))))+IF(N2567="Comedy",Predictive_Model!$D$53,IF(N2567="Documentary",Predictive_Model!$D$54,IF(N2567="Drama",Predictive_Model!$D$55,IF(N2567="Horror",Predictive_Model!$D$56,IF(N2567="Romance",Predictive_Model!$D$57,IF(N2567="Sci-Fi",Predictive_Model!$D$58,0)))))))))</f>
        <v>0.99985506384137512</v>
      </c>
      <c r="V2567" s="3" t="str">
        <f t="shared" si="406"/>
        <v>Critical</v>
      </c>
      <c r="W2567" s="6">
        <f t="shared" si="407"/>
        <v>13.99</v>
      </c>
      <c r="X2567" s="3" t="str">
        <f t="shared" si="408"/>
        <v>Priority 2</v>
      </c>
      <c r="Y2567" s="3" t="str">
        <f t="shared" si="409"/>
        <v>OK</v>
      </c>
    </row>
    <row r="2568" spans="1:25" x14ac:dyDescent="0.25">
      <c r="A2568" s="3" t="str">
        <f>Raw_Data!A2568</f>
        <v>e5a706a6-0a02-4a59-93ae-8d86ea5fcb6e</v>
      </c>
      <c r="B2568" s="3">
        <f>Raw_Data!B2568</f>
        <v>38</v>
      </c>
      <c r="C2568" s="3" t="str">
        <f>Raw_Data!C2568</f>
        <v>Male</v>
      </c>
      <c r="D2568" s="3" t="str">
        <f>Raw_Data!D2568</f>
        <v>Basic</v>
      </c>
      <c r="E2568" s="3">
        <f>Raw_Data!E2568</f>
        <v>9.06</v>
      </c>
      <c r="F2568" s="3">
        <f>Raw_Data!F2568</f>
        <v>30</v>
      </c>
      <c r="G2568" s="3" t="str">
        <f>Raw_Data!G2568</f>
        <v>Europe</v>
      </c>
      <c r="H2568" s="3" t="str">
        <f>Raw_Data!H2568</f>
        <v>Mobile</v>
      </c>
      <c r="I2568" s="3">
        <f>Raw_Data!I2568</f>
        <v>8.99</v>
      </c>
      <c r="J2568" s="3">
        <f>Raw_Data!J2568</f>
        <v>0</v>
      </c>
      <c r="K2568" s="3" t="str">
        <f>Raw_Data!K2568</f>
        <v>Credit Card</v>
      </c>
      <c r="L2568" s="3">
        <f>Raw_Data!L2568</f>
        <v>2</v>
      </c>
      <c r="M2568" s="3">
        <f>Raw_Data!M2568</f>
        <v>0.28999999999999998</v>
      </c>
      <c r="N2568" s="3" t="str">
        <f>Raw_Data!N2568</f>
        <v>Drama</v>
      </c>
      <c r="O2568" s="3" t="str">
        <f t="shared" si="400"/>
        <v>35-44</v>
      </c>
      <c r="P2568" s="3" t="str">
        <f t="shared" si="401"/>
        <v>&lt;10h</v>
      </c>
      <c r="Q2568" s="3" t="str">
        <f t="shared" si="402"/>
        <v>22-45d</v>
      </c>
      <c r="R2568" s="3" t="str">
        <f t="shared" si="403"/>
        <v>Medium</v>
      </c>
      <c r="S2568" s="3" t="str">
        <f t="shared" si="404"/>
        <v>Low</v>
      </c>
      <c r="T2568" s="3" t="str">
        <f t="shared" si="405"/>
        <v>Active</v>
      </c>
      <c r="U2568" s="4">
        <f>1/(1+EXP(-(Predictive_Model!$B$5+((B2568-Predictive_Model!$B$20)/Predictive_Model!$C$20)*Predictive_Model!$D$20+((E2568-Predictive_Model!$B$21)/Predictive_Model!$C$21)*Predictive_Model!$D$21+((F2568-Predictive_Model!$B$22)/Predictive_Model!$C$22)*Predictive_Model!$D$22+((I2568-Predictive_Model!$B$23)/Predictive_Model!$C$23)*Predictive_Model!$D$23+((L2568-Predictive_Model!$B$24)/Predictive_Model!$C$24)*Predictive_Model!$D$24+((M2568-Predictive_Model!$B$25)/Predictive_Model!$C$25)*Predictive_Model!$D$25+IF(C2568="Male",Predictive_Model!$D$31,IF(C2568="Other",Predictive_Model!$D$32,0))+IF(D2568="Premium",Predictive_Model!$D$34,IF(D2568="Standard",Predictive_Model!$D$35,0))+IF(G2568="Asia",Predictive_Model!$D$37,IF(G2568="Europe",Predictive_Model!$D$38,IF(G2568="North America",Predictive_Model!$D$39,IF(G2568="Oceania",Predictive_Model!$D$40,IF(G2568="South America",Predictive_Model!$D$41,0)))))+IF(H2568="Laptop",Predictive_Model!$D$43,IF(H2568="Mobile",Predictive_Model!$D$44,IF(H2568="TV",Predictive_Model!$D$45,IF(H2568="Tablet",Predictive_Model!$D$46,0))))+IF(K2568="Crypto",Predictive_Model!$D$48,IF(K2568="Debit Card",Predictive_Model!$D$49,IF(K2568="Gift Card",Predictive_Model!$D$50,IF(K2568="PayPal",Predictive_Model!$D$51,0))))+IF(N2568="Comedy",Predictive_Model!$D$53,IF(N2568="Documentary",Predictive_Model!$D$54,IF(N2568="Drama",Predictive_Model!$D$55,IF(N2568="Horror",Predictive_Model!$D$56,IF(N2568="Romance",Predictive_Model!$D$57,IF(N2568="Sci-Fi",Predictive_Model!$D$58,0)))))))))</f>
        <v>0.99758084212312681</v>
      </c>
      <c r="V2568" s="3" t="str">
        <f t="shared" si="406"/>
        <v>Critical</v>
      </c>
      <c r="W2568" s="6">
        <f t="shared" si="407"/>
        <v>8.9682517706869103</v>
      </c>
      <c r="X2568" s="3" t="str">
        <f t="shared" si="408"/>
        <v>Priority 2</v>
      </c>
      <c r="Y2568" s="3" t="str">
        <f t="shared" si="409"/>
        <v>OK</v>
      </c>
    </row>
    <row r="2569" spans="1:25" x14ac:dyDescent="0.25">
      <c r="A2569" s="3" t="str">
        <f>Raw_Data!A2569</f>
        <v>511d9a10-669b-4283-bc6d-40c10a595b43</v>
      </c>
      <c r="B2569" s="3">
        <f>Raw_Data!B2569</f>
        <v>58</v>
      </c>
      <c r="C2569" s="3" t="str">
        <f>Raw_Data!C2569</f>
        <v>Female</v>
      </c>
      <c r="D2569" s="3" t="str">
        <f>Raw_Data!D2569</f>
        <v>Basic</v>
      </c>
      <c r="E2569" s="3">
        <f>Raw_Data!E2569</f>
        <v>34.53</v>
      </c>
      <c r="F2569" s="3">
        <f>Raw_Data!F2569</f>
        <v>0</v>
      </c>
      <c r="G2569" s="3" t="str">
        <f>Raw_Data!G2569</f>
        <v>Asia</v>
      </c>
      <c r="H2569" s="3" t="str">
        <f>Raw_Data!H2569</f>
        <v>TV</v>
      </c>
      <c r="I2569" s="3">
        <f>Raw_Data!I2569</f>
        <v>8.99</v>
      </c>
      <c r="J2569" s="3">
        <f>Raw_Data!J2569</f>
        <v>0</v>
      </c>
      <c r="K2569" s="3" t="str">
        <f>Raw_Data!K2569</f>
        <v>Gift Card</v>
      </c>
      <c r="L2569" s="3">
        <f>Raw_Data!L2569</f>
        <v>4</v>
      </c>
      <c r="M2569" s="3">
        <f>Raw_Data!M2569</f>
        <v>34.53</v>
      </c>
      <c r="N2569" s="3" t="str">
        <f>Raw_Data!N2569</f>
        <v>Romance</v>
      </c>
      <c r="O2569" s="3" t="str">
        <f t="shared" si="400"/>
        <v>55-70</v>
      </c>
      <c r="P2569" s="3" t="str">
        <f t="shared" si="401"/>
        <v>25-49h</v>
      </c>
      <c r="Q2569" s="3" t="str">
        <f t="shared" si="402"/>
        <v>0-7d</v>
      </c>
      <c r="R2569" s="3" t="str">
        <f t="shared" si="403"/>
        <v>High</v>
      </c>
      <c r="S2569" s="3" t="str">
        <f t="shared" si="404"/>
        <v>Low</v>
      </c>
      <c r="T2569" s="3" t="str">
        <f t="shared" si="405"/>
        <v>Active</v>
      </c>
      <c r="U2569" s="4">
        <f>1/(1+EXP(-(Predictive_Model!$B$5+((B2569-Predictive_Model!$B$20)/Predictive_Model!$C$20)*Predictive_Model!$D$20+((E2569-Predictive_Model!$B$21)/Predictive_Model!$C$21)*Predictive_Model!$D$21+((F2569-Predictive_Model!$B$22)/Predictive_Model!$C$22)*Predictive_Model!$D$22+((I2569-Predictive_Model!$B$23)/Predictive_Model!$C$23)*Predictive_Model!$D$23+((L2569-Predictive_Model!$B$24)/Predictive_Model!$C$24)*Predictive_Model!$D$24+((M2569-Predictive_Model!$B$25)/Predictive_Model!$C$25)*Predictive_Model!$D$25+IF(C2569="Male",Predictive_Model!$D$31,IF(C2569="Other",Predictive_Model!$D$32,0))+IF(D2569="Premium",Predictive_Model!$D$34,IF(D2569="Standard",Predictive_Model!$D$35,0))+IF(G2569="Asia",Predictive_Model!$D$37,IF(G2569="Europe",Predictive_Model!$D$38,IF(G2569="North America",Predictive_Model!$D$39,IF(G2569="Oceania",Predictive_Model!$D$40,IF(G2569="South America",Predictive_Model!$D$41,0)))))+IF(H2569="Laptop",Predictive_Model!$D$43,IF(H2569="Mobile",Predictive_Model!$D$44,IF(H2569="TV",Predictive_Model!$D$45,IF(H2569="Tablet",Predictive_Model!$D$46,0))))+IF(K2569="Crypto",Predictive_Model!$D$48,IF(K2569="Debit Card",Predictive_Model!$D$49,IF(K2569="Gift Card",Predictive_Model!$D$50,IF(K2569="PayPal",Predictive_Model!$D$51,0))))+IF(N2569="Comedy",Predictive_Model!$D$53,IF(N2569="Documentary",Predictive_Model!$D$54,IF(N2569="Drama",Predictive_Model!$D$55,IF(N2569="Horror",Predictive_Model!$D$56,IF(N2569="Romance",Predictive_Model!$D$57,IF(N2569="Sci-Fi",Predictive_Model!$D$58,0)))))))))</f>
        <v>7.648931747855862E-30</v>
      </c>
      <c r="V2569" s="3" t="str">
        <f t="shared" si="406"/>
        <v>Low</v>
      </c>
      <c r="W2569" s="6">
        <f t="shared" si="407"/>
        <v>6.8763896413224201E-29</v>
      </c>
      <c r="X2569" s="3" t="str">
        <f t="shared" si="408"/>
        <v>Monitor</v>
      </c>
      <c r="Y2569" s="3" t="str">
        <f t="shared" si="409"/>
        <v>OK</v>
      </c>
    </row>
    <row r="2570" spans="1:25" x14ac:dyDescent="0.25">
      <c r="A2570" s="3" t="str">
        <f>Raw_Data!A2570</f>
        <v>92bd3cd1-3724-4b30-a56c-4929277c2461</v>
      </c>
      <c r="B2570" s="3">
        <f>Raw_Data!B2570</f>
        <v>68</v>
      </c>
      <c r="C2570" s="3" t="str">
        <f>Raw_Data!C2570</f>
        <v>Other</v>
      </c>
      <c r="D2570" s="3" t="str">
        <f>Raw_Data!D2570</f>
        <v>Basic</v>
      </c>
      <c r="E2570" s="3">
        <f>Raw_Data!E2570</f>
        <v>2.2799999999999998</v>
      </c>
      <c r="F2570" s="3">
        <f>Raw_Data!F2570</f>
        <v>6</v>
      </c>
      <c r="G2570" s="3" t="str">
        <f>Raw_Data!G2570</f>
        <v>Asia</v>
      </c>
      <c r="H2570" s="3" t="str">
        <f>Raw_Data!H2570</f>
        <v>Desktop</v>
      </c>
      <c r="I2570" s="3">
        <f>Raw_Data!I2570</f>
        <v>8.99</v>
      </c>
      <c r="J2570" s="3">
        <f>Raw_Data!J2570</f>
        <v>1</v>
      </c>
      <c r="K2570" s="3" t="str">
        <f>Raw_Data!K2570</f>
        <v>Credit Card</v>
      </c>
      <c r="L2570" s="3">
        <f>Raw_Data!L2570</f>
        <v>3</v>
      </c>
      <c r="M2570" s="3">
        <f>Raw_Data!M2570</f>
        <v>0.33</v>
      </c>
      <c r="N2570" s="3" t="str">
        <f>Raw_Data!N2570</f>
        <v>Romance</v>
      </c>
      <c r="O2570" s="3" t="str">
        <f t="shared" si="400"/>
        <v>55-70</v>
      </c>
      <c r="P2570" s="3" t="str">
        <f t="shared" si="401"/>
        <v>&lt;10h</v>
      </c>
      <c r="Q2570" s="3" t="str">
        <f t="shared" si="402"/>
        <v>0-7d</v>
      </c>
      <c r="R2570" s="3" t="str">
        <f t="shared" si="403"/>
        <v>Medium</v>
      </c>
      <c r="S2570" s="3" t="str">
        <f t="shared" si="404"/>
        <v>Low</v>
      </c>
      <c r="T2570" s="3" t="str">
        <f t="shared" si="405"/>
        <v>Churned</v>
      </c>
      <c r="U2570" s="4">
        <f>1/(1+EXP(-(Predictive_Model!$B$5+((B2570-Predictive_Model!$B$20)/Predictive_Model!$C$20)*Predictive_Model!$D$20+((E2570-Predictive_Model!$B$21)/Predictive_Model!$C$21)*Predictive_Model!$D$21+((F2570-Predictive_Model!$B$22)/Predictive_Model!$C$22)*Predictive_Model!$D$22+((I2570-Predictive_Model!$B$23)/Predictive_Model!$C$23)*Predictive_Model!$D$23+((L2570-Predictive_Model!$B$24)/Predictive_Model!$C$24)*Predictive_Model!$D$24+((M2570-Predictive_Model!$B$25)/Predictive_Model!$C$25)*Predictive_Model!$D$25+IF(C2570="Male",Predictive_Model!$D$31,IF(C2570="Other",Predictive_Model!$D$32,0))+IF(D2570="Premium",Predictive_Model!$D$34,IF(D2570="Standard",Predictive_Model!$D$35,0))+IF(G2570="Asia",Predictive_Model!$D$37,IF(G2570="Europe",Predictive_Model!$D$38,IF(G2570="North America",Predictive_Model!$D$39,IF(G2570="Oceania",Predictive_Model!$D$40,IF(G2570="South America",Predictive_Model!$D$41,0)))))+IF(H2570="Laptop",Predictive_Model!$D$43,IF(H2570="Mobile",Predictive_Model!$D$44,IF(H2570="TV",Predictive_Model!$D$45,IF(H2570="Tablet",Predictive_Model!$D$46,0))))+IF(K2570="Crypto",Predictive_Model!$D$48,IF(K2570="Debit Card",Predictive_Model!$D$49,IF(K2570="Gift Card",Predictive_Model!$D$50,IF(K2570="PayPal",Predictive_Model!$D$51,0))))+IF(N2570="Comedy",Predictive_Model!$D$53,IF(N2570="Documentary",Predictive_Model!$D$54,IF(N2570="Drama",Predictive_Model!$D$55,IF(N2570="Horror",Predictive_Model!$D$56,IF(N2570="Romance",Predictive_Model!$D$57,IF(N2570="Sci-Fi",Predictive_Model!$D$58,0)))))))))</f>
        <v>0.91370174293164064</v>
      </c>
      <c r="V2570" s="3" t="str">
        <f t="shared" si="406"/>
        <v>Critical</v>
      </c>
      <c r="W2570" s="6">
        <f t="shared" si="407"/>
        <v>8.99</v>
      </c>
      <c r="X2570" s="3" t="str">
        <f t="shared" si="408"/>
        <v>Priority 2</v>
      </c>
      <c r="Y2570" s="3" t="str">
        <f t="shared" si="409"/>
        <v>OK</v>
      </c>
    </row>
    <row r="2571" spans="1:25" x14ac:dyDescent="0.25">
      <c r="A2571" s="3" t="str">
        <f>Raw_Data!A2571</f>
        <v>68be0bb5-a6ed-4dfd-889d-0e116265290d</v>
      </c>
      <c r="B2571" s="3">
        <f>Raw_Data!B2571</f>
        <v>28</v>
      </c>
      <c r="C2571" s="3" t="str">
        <f>Raw_Data!C2571</f>
        <v>Female</v>
      </c>
      <c r="D2571" s="3" t="str">
        <f>Raw_Data!D2571</f>
        <v>Standard</v>
      </c>
      <c r="E2571" s="3">
        <f>Raw_Data!E2571</f>
        <v>28.8</v>
      </c>
      <c r="F2571" s="3">
        <f>Raw_Data!F2571</f>
        <v>49</v>
      </c>
      <c r="G2571" s="3" t="str">
        <f>Raw_Data!G2571</f>
        <v>South America</v>
      </c>
      <c r="H2571" s="3" t="str">
        <f>Raw_Data!H2571</f>
        <v>Laptop</v>
      </c>
      <c r="I2571" s="3">
        <f>Raw_Data!I2571</f>
        <v>13.99</v>
      </c>
      <c r="J2571" s="3">
        <f>Raw_Data!J2571</f>
        <v>0</v>
      </c>
      <c r="K2571" s="3" t="str">
        <f>Raw_Data!K2571</f>
        <v>Credit Card</v>
      </c>
      <c r="L2571" s="3">
        <f>Raw_Data!L2571</f>
        <v>3</v>
      </c>
      <c r="M2571" s="3">
        <f>Raw_Data!M2571</f>
        <v>0.57999999999999996</v>
      </c>
      <c r="N2571" s="3" t="str">
        <f>Raw_Data!N2571</f>
        <v>Documentary</v>
      </c>
      <c r="O2571" s="3" t="str">
        <f t="shared" si="400"/>
        <v>25-34</v>
      </c>
      <c r="P2571" s="3" t="str">
        <f t="shared" si="401"/>
        <v>25-49h</v>
      </c>
      <c r="Q2571" s="3" t="str">
        <f t="shared" si="402"/>
        <v>46-60d</v>
      </c>
      <c r="R2571" s="3" t="str">
        <f t="shared" si="403"/>
        <v>Medium</v>
      </c>
      <c r="S2571" s="3" t="str">
        <f t="shared" si="404"/>
        <v>Mid</v>
      </c>
      <c r="T2571" s="3" t="str">
        <f t="shared" si="405"/>
        <v>Active</v>
      </c>
      <c r="U2571" s="4">
        <f>1/(1+EXP(-(Predictive_Model!$B$5+((B2571-Predictive_Model!$B$20)/Predictive_Model!$C$20)*Predictive_Model!$D$20+((E2571-Predictive_Model!$B$21)/Predictive_Model!$C$21)*Predictive_Model!$D$21+((F2571-Predictive_Model!$B$22)/Predictive_Model!$C$22)*Predictive_Model!$D$22+((I2571-Predictive_Model!$B$23)/Predictive_Model!$C$23)*Predictive_Model!$D$23+((L2571-Predictive_Model!$B$24)/Predictive_Model!$C$24)*Predictive_Model!$D$24+((M2571-Predictive_Model!$B$25)/Predictive_Model!$C$25)*Predictive_Model!$D$25+IF(C2571="Male",Predictive_Model!$D$31,IF(C2571="Other",Predictive_Model!$D$32,0))+IF(D2571="Premium",Predictive_Model!$D$34,IF(D2571="Standard",Predictive_Model!$D$35,0))+IF(G2571="Asia",Predictive_Model!$D$37,IF(G2571="Europe",Predictive_Model!$D$38,IF(G2571="North America",Predictive_Model!$D$39,IF(G2571="Oceania",Predictive_Model!$D$40,IF(G2571="South America",Predictive_Model!$D$41,0)))))+IF(H2571="Laptop",Predictive_Model!$D$43,IF(H2571="Mobile",Predictive_Model!$D$44,IF(H2571="TV",Predictive_Model!$D$45,IF(H2571="Tablet",Predictive_Model!$D$46,0))))+IF(K2571="Crypto",Predictive_Model!$D$48,IF(K2571="Debit Card",Predictive_Model!$D$49,IF(K2571="Gift Card",Predictive_Model!$D$50,IF(K2571="PayPal",Predictive_Model!$D$51,0))))+IF(N2571="Comedy",Predictive_Model!$D$53,IF(N2571="Documentary",Predictive_Model!$D$54,IF(N2571="Drama",Predictive_Model!$D$55,IF(N2571="Horror",Predictive_Model!$D$56,IF(N2571="Romance",Predictive_Model!$D$57,IF(N2571="Sci-Fi",Predictive_Model!$D$58,0)))))))))</f>
        <v>0.17147655253979713</v>
      </c>
      <c r="V2571" s="3" t="str">
        <f t="shared" si="406"/>
        <v>Low</v>
      </c>
      <c r="W2571" s="6">
        <f t="shared" si="407"/>
        <v>2.3989569700317617</v>
      </c>
      <c r="X2571" s="3" t="str">
        <f t="shared" si="408"/>
        <v>Monitor</v>
      </c>
      <c r="Y2571" s="3" t="str">
        <f t="shared" si="409"/>
        <v>OK</v>
      </c>
    </row>
    <row r="2572" spans="1:25" x14ac:dyDescent="0.25">
      <c r="A2572" s="3" t="str">
        <f>Raw_Data!A2572</f>
        <v>bfe8f1a3-00d5-436f-b79a-553651c553f7</v>
      </c>
      <c r="B2572" s="3">
        <f>Raw_Data!B2572</f>
        <v>57</v>
      </c>
      <c r="C2572" s="3" t="str">
        <f>Raw_Data!C2572</f>
        <v>Male</v>
      </c>
      <c r="D2572" s="3" t="str">
        <f>Raw_Data!D2572</f>
        <v>Standard</v>
      </c>
      <c r="E2572" s="3">
        <f>Raw_Data!E2572</f>
        <v>14.87</v>
      </c>
      <c r="F2572" s="3">
        <f>Raw_Data!F2572</f>
        <v>46</v>
      </c>
      <c r="G2572" s="3" t="str">
        <f>Raw_Data!G2572</f>
        <v>North America</v>
      </c>
      <c r="H2572" s="3" t="str">
        <f>Raw_Data!H2572</f>
        <v>Tablet</v>
      </c>
      <c r="I2572" s="3">
        <f>Raw_Data!I2572</f>
        <v>13.99</v>
      </c>
      <c r="J2572" s="3">
        <f>Raw_Data!J2572</f>
        <v>0</v>
      </c>
      <c r="K2572" s="3" t="str">
        <f>Raw_Data!K2572</f>
        <v>Debit Card</v>
      </c>
      <c r="L2572" s="3">
        <f>Raw_Data!L2572</f>
        <v>4</v>
      </c>
      <c r="M2572" s="3">
        <f>Raw_Data!M2572</f>
        <v>0.32</v>
      </c>
      <c r="N2572" s="3" t="str">
        <f>Raw_Data!N2572</f>
        <v>Romance</v>
      </c>
      <c r="O2572" s="3" t="str">
        <f t="shared" si="400"/>
        <v>55-70</v>
      </c>
      <c r="P2572" s="3" t="str">
        <f t="shared" si="401"/>
        <v>10-24h</v>
      </c>
      <c r="Q2572" s="3" t="str">
        <f t="shared" si="402"/>
        <v>46-60d</v>
      </c>
      <c r="R2572" s="3" t="str">
        <f t="shared" si="403"/>
        <v>Medium</v>
      </c>
      <c r="S2572" s="3" t="str">
        <f t="shared" si="404"/>
        <v>Mid</v>
      </c>
      <c r="T2572" s="3" t="str">
        <f t="shared" si="405"/>
        <v>Active</v>
      </c>
      <c r="U2572" s="4">
        <f>1/(1+EXP(-(Predictive_Model!$B$5+((B2572-Predictive_Model!$B$20)/Predictive_Model!$C$20)*Predictive_Model!$D$20+((E2572-Predictive_Model!$B$21)/Predictive_Model!$C$21)*Predictive_Model!$D$21+((F2572-Predictive_Model!$B$22)/Predictive_Model!$C$22)*Predictive_Model!$D$22+((I2572-Predictive_Model!$B$23)/Predictive_Model!$C$23)*Predictive_Model!$D$23+((L2572-Predictive_Model!$B$24)/Predictive_Model!$C$24)*Predictive_Model!$D$24+((M2572-Predictive_Model!$B$25)/Predictive_Model!$C$25)*Predictive_Model!$D$25+IF(C2572="Male",Predictive_Model!$D$31,IF(C2572="Other",Predictive_Model!$D$32,0))+IF(D2572="Premium",Predictive_Model!$D$34,IF(D2572="Standard",Predictive_Model!$D$35,0))+IF(G2572="Asia",Predictive_Model!$D$37,IF(G2572="Europe",Predictive_Model!$D$38,IF(G2572="North America",Predictive_Model!$D$39,IF(G2572="Oceania",Predictive_Model!$D$40,IF(G2572="South America",Predictive_Model!$D$41,0)))))+IF(H2572="Laptop",Predictive_Model!$D$43,IF(H2572="Mobile",Predictive_Model!$D$44,IF(H2572="TV",Predictive_Model!$D$45,IF(H2572="Tablet",Predictive_Model!$D$46,0))))+IF(K2572="Crypto",Predictive_Model!$D$48,IF(K2572="Debit Card",Predictive_Model!$D$49,IF(K2572="Gift Card",Predictive_Model!$D$50,IF(K2572="PayPal",Predictive_Model!$D$51,0))))+IF(N2572="Comedy",Predictive_Model!$D$53,IF(N2572="Documentary",Predictive_Model!$D$54,IF(N2572="Drama",Predictive_Model!$D$55,IF(N2572="Horror",Predictive_Model!$D$56,IF(N2572="Romance",Predictive_Model!$D$57,IF(N2572="Sci-Fi",Predictive_Model!$D$58,0)))))))))</f>
        <v>0.9605213685664018</v>
      </c>
      <c r="V2572" s="3" t="str">
        <f t="shared" si="406"/>
        <v>Critical</v>
      </c>
      <c r="W2572" s="6">
        <f t="shared" si="407"/>
        <v>13.437693946243961</v>
      </c>
      <c r="X2572" s="3" t="str">
        <f t="shared" si="408"/>
        <v>Priority 2</v>
      </c>
      <c r="Y2572" s="3" t="str">
        <f t="shared" si="409"/>
        <v>OK</v>
      </c>
    </row>
    <row r="2573" spans="1:25" x14ac:dyDescent="0.25">
      <c r="A2573" s="3" t="str">
        <f>Raw_Data!A2573</f>
        <v>f4fc7c39-6b78-4437-ab00-8ab2957f73f7</v>
      </c>
      <c r="B2573" s="3">
        <f>Raw_Data!B2573</f>
        <v>52</v>
      </c>
      <c r="C2573" s="3" t="str">
        <f>Raw_Data!C2573</f>
        <v>Other</v>
      </c>
      <c r="D2573" s="3" t="str">
        <f>Raw_Data!D2573</f>
        <v>Basic</v>
      </c>
      <c r="E2573" s="3">
        <f>Raw_Data!E2573</f>
        <v>13.94</v>
      </c>
      <c r="F2573" s="3">
        <f>Raw_Data!F2573</f>
        <v>56</v>
      </c>
      <c r="G2573" s="3" t="str">
        <f>Raw_Data!G2573</f>
        <v>Asia</v>
      </c>
      <c r="H2573" s="3" t="str">
        <f>Raw_Data!H2573</f>
        <v>Desktop</v>
      </c>
      <c r="I2573" s="3">
        <f>Raw_Data!I2573</f>
        <v>8.99</v>
      </c>
      <c r="J2573" s="3">
        <f>Raw_Data!J2573</f>
        <v>1</v>
      </c>
      <c r="K2573" s="3" t="str">
        <f>Raw_Data!K2573</f>
        <v>PayPal</v>
      </c>
      <c r="L2573" s="3">
        <f>Raw_Data!L2573</f>
        <v>3</v>
      </c>
      <c r="M2573" s="3">
        <f>Raw_Data!M2573</f>
        <v>0.24</v>
      </c>
      <c r="N2573" s="3" t="str">
        <f>Raw_Data!N2573</f>
        <v>Documentary</v>
      </c>
      <c r="O2573" s="3" t="str">
        <f t="shared" si="400"/>
        <v>45-54</v>
      </c>
      <c r="P2573" s="3" t="str">
        <f t="shared" si="401"/>
        <v>10-24h</v>
      </c>
      <c r="Q2573" s="3" t="str">
        <f t="shared" si="402"/>
        <v>46-60d</v>
      </c>
      <c r="R2573" s="3" t="str">
        <f t="shared" si="403"/>
        <v>Medium</v>
      </c>
      <c r="S2573" s="3" t="str">
        <f t="shared" si="404"/>
        <v>Low</v>
      </c>
      <c r="T2573" s="3" t="str">
        <f t="shared" si="405"/>
        <v>Churned</v>
      </c>
      <c r="U2573" s="4">
        <f>1/(1+EXP(-(Predictive_Model!$B$5+((B2573-Predictive_Model!$B$20)/Predictive_Model!$C$20)*Predictive_Model!$D$20+((E2573-Predictive_Model!$B$21)/Predictive_Model!$C$21)*Predictive_Model!$D$21+((F2573-Predictive_Model!$B$22)/Predictive_Model!$C$22)*Predictive_Model!$D$22+((I2573-Predictive_Model!$B$23)/Predictive_Model!$C$23)*Predictive_Model!$D$23+((L2573-Predictive_Model!$B$24)/Predictive_Model!$C$24)*Predictive_Model!$D$24+((M2573-Predictive_Model!$B$25)/Predictive_Model!$C$25)*Predictive_Model!$D$25+IF(C2573="Male",Predictive_Model!$D$31,IF(C2573="Other",Predictive_Model!$D$32,0))+IF(D2573="Premium",Predictive_Model!$D$34,IF(D2573="Standard",Predictive_Model!$D$35,0))+IF(G2573="Asia",Predictive_Model!$D$37,IF(G2573="Europe",Predictive_Model!$D$38,IF(G2573="North America",Predictive_Model!$D$39,IF(G2573="Oceania",Predictive_Model!$D$40,IF(G2573="South America",Predictive_Model!$D$41,0)))))+IF(H2573="Laptop",Predictive_Model!$D$43,IF(H2573="Mobile",Predictive_Model!$D$44,IF(H2573="TV",Predictive_Model!$D$45,IF(H2573="Tablet",Predictive_Model!$D$46,0))))+IF(K2573="Crypto",Predictive_Model!$D$48,IF(K2573="Debit Card",Predictive_Model!$D$49,IF(K2573="Gift Card",Predictive_Model!$D$50,IF(K2573="PayPal",Predictive_Model!$D$51,0))))+IF(N2573="Comedy",Predictive_Model!$D$53,IF(N2573="Documentary",Predictive_Model!$D$54,IF(N2573="Drama",Predictive_Model!$D$55,IF(N2573="Horror",Predictive_Model!$D$56,IF(N2573="Romance",Predictive_Model!$D$57,IF(N2573="Sci-Fi",Predictive_Model!$D$58,0)))))))))</f>
        <v>0.99533617665275009</v>
      </c>
      <c r="V2573" s="3" t="str">
        <f t="shared" si="406"/>
        <v>Critical</v>
      </c>
      <c r="W2573" s="6">
        <f t="shared" si="407"/>
        <v>8.99</v>
      </c>
      <c r="X2573" s="3" t="str">
        <f t="shared" si="408"/>
        <v>Priority 2</v>
      </c>
      <c r="Y2573" s="3" t="str">
        <f t="shared" si="409"/>
        <v>OK</v>
      </c>
    </row>
    <row r="2574" spans="1:25" x14ac:dyDescent="0.25">
      <c r="A2574" s="3" t="str">
        <f>Raw_Data!A2574</f>
        <v>7d7ec060-ca0f-4371-a86a-69bf262b94bb</v>
      </c>
      <c r="B2574" s="3">
        <f>Raw_Data!B2574</f>
        <v>70</v>
      </c>
      <c r="C2574" s="3" t="str">
        <f>Raw_Data!C2574</f>
        <v>Female</v>
      </c>
      <c r="D2574" s="3" t="str">
        <f>Raw_Data!D2574</f>
        <v>Premium</v>
      </c>
      <c r="E2574" s="3">
        <f>Raw_Data!E2574</f>
        <v>10.54</v>
      </c>
      <c r="F2574" s="3">
        <f>Raw_Data!F2574</f>
        <v>0</v>
      </c>
      <c r="G2574" s="3" t="str">
        <f>Raw_Data!G2574</f>
        <v>Europe</v>
      </c>
      <c r="H2574" s="3" t="str">
        <f>Raw_Data!H2574</f>
        <v>Desktop</v>
      </c>
      <c r="I2574" s="3">
        <f>Raw_Data!I2574</f>
        <v>17.989999999999998</v>
      </c>
      <c r="J2574" s="3">
        <f>Raw_Data!J2574</f>
        <v>0</v>
      </c>
      <c r="K2574" s="3" t="str">
        <f>Raw_Data!K2574</f>
        <v>Crypto</v>
      </c>
      <c r="L2574" s="3">
        <f>Raw_Data!L2574</f>
        <v>4</v>
      </c>
      <c r="M2574" s="3">
        <f>Raw_Data!M2574</f>
        <v>10.54</v>
      </c>
      <c r="N2574" s="3" t="str">
        <f>Raw_Data!N2574</f>
        <v>Documentary</v>
      </c>
      <c r="O2574" s="3" t="str">
        <f t="shared" si="400"/>
        <v>55-70</v>
      </c>
      <c r="P2574" s="3" t="str">
        <f t="shared" si="401"/>
        <v>10-24h</v>
      </c>
      <c r="Q2574" s="3" t="str">
        <f t="shared" si="402"/>
        <v>0-7d</v>
      </c>
      <c r="R2574" s="3" t="str">
        <f t="shared" si="403"/>
        <v>Medium</v>
      </c>
      <c r="S2574" s="3" t="str">
        <f t="shared" si="404"/>
        <v>High</v>
      </c>
      <c r="T2574" s="3" t="str">
        <f t="shared" si="405"/>
        <v>Active</v>
      </c>
      <c r="U2574" s="4">
        <f>1/(1+EXP(-(Predictive_Model!$B$5+((B2574-Predictive_Model!$B$20)/Predictive_Model!$C$20)*Predictive_Model!$D$20+((E2574-Predictive_Model!$B$21)/Predictive_Model!$C$21)*Predictive_Model!$D$21+((F2574-Predictive_Model!$B$22)/Predictive_Model!$C$22)*Predictive_Model!$D$22+((I2574-Predictive_Model!$B$23)/Predictive_Model!$C$23)*Predictive_Model!$D$23+((L2574-Predictive_Model!$B$24)/Predictive_Model!$C$24)*Predictive_Model!$D$24+((M2574-Predictive_Model!$B$25)/Predictive_Model!$C$25)*Predictive_Model!$D$25+IF(C2574="Male",Predictive_Model!$D$31,IF(C2574="Other",Predictive_Model!$D$32,0))+IF(D2574="Premium",Predictive_Model!$D$34,IF(D2574="Standard",Predictive_Model!$D$35,0))+IF(G2574="Asia",Predictive_Model!$D$37,IF(G2574="Europe",Predictive_Model!$D$38,IF(G2574="North America",Predictive_Model!$D$39,IF(G2574="Oceania",Predictive_Model!$D$40,IF(G2574="South America",Predictive_Model!$D$41,0)))))+IF(H2574="Laptop",Predictive_Model!$D$43,IF(H2574="Mobile",Predictive_Model!$D$44,IF(H2574="TV",Predictive_Model!$D$45,IF(H2574="Tablet",Predictive_Model!$D$46,0))))+IF(K2574="Crypto",Predictive_Model!$D$48,IF(K2574="Debit Card",Predictive_Model!$D$49,IF(K2574="Gift Card",Predictive_Model!$D$50,IF(K2574="PayPal",Predictive_Model!$D$51,0))))+IF(N2574="Comedy",Predictive_Model!$D$53,IF(N2574="Documentary",Predictive_Model!$D$54,IF(N2574="Drama",Predictive_Model!$D$55,IF(N2574="Horror",Predictive_Model!$D$56,IF(N2574="Romance",Predictive_Model!$D$57,IF(N2574="Sci-Fi",Predictive_Model!$D$58,0)))))))))</f>
        <v>3.3723375085779678E-10</v>
      </c>
      <c r="V2574" s="3" t="str">
        <f t="shared" si="406"/>
        <v>Low</v>
      </c>
      <c r="W2574" s="6">
        <f t="shared" si="407"/>
        <v>6.0668351779317637E-9</v>
      </c>
      <c r="X2574" s="3" t="str">
        <f t="shared" si="408"/>
        <v>Monitor</v>
      </c>
      <c r="Y2574" s="3" t="str">
        <f t="shared" si="409"/>
        <v>OK</v>
      </c>
    </row>
    <row r="2575" spans="1:25" x14ac:dyDescent="0.25">
      <c r="A2575" s="3" t="str">
        <f>Raw_Data!A2575</f>
        <v>bce13731-9d24-4bbe-9b0f-97221e952048</v>
      </c>
      <c r="B2575" s="3">
        <f>Raw_Data!B2575</f>
        <v>68</v>
      </c>
      <c r="C2575" s="3" t="str">
        <f>Raw_Data!C2575</f>
        <v>Female</v>
      </c>
      <c r="D2575" s="3" t="str">
        <f>Raw_Data!D2575</f>
        <v>Standard</v>
      </c>
      <c r="E2575" s="3">
        <f>Raw_Data!E2575</f>
        <v>56.43</v>
      </c>
      <c r="F2575" s="3">
        <f>Raw_Data!F2575</f>
        <v>18</v>
      </c>
      <c r="G2575" s="3" t="str">
        <f>Raw_Data!G2575</f>
        <v>Asia</v>
      </c>
      <c r="H2575" s="3" t="str">
        <f>Raw_Data!H2575</f>
        <v>Tablet</v>
      </c>
      <c r="I2575" s="3">
        <f>Raw_Data!I2575</f>
        <v>13.99</v>
      </c>
      <c r="J2575" s="3">
        <f>Raw_Data!J2575</f>
        <v>0</v>
      </c>
      <c r="K2575" s="3" t="str">
        <f>Raw_Data!K2575</f>
        <v>PayPal</v>
      </c>
      <c r="L2575" s="3">
        <f>Raw_Data!L2575</f>
        <v>2</v>
      </c>
      <c r="M2575" s="3">
        <f>Raw_Data!M2575</f>
        <v>2.97</v>
      </c>
      <c r="N2575" s="3" t="str">
        <f>Raw_Data!N2575</f>
        <v>Romance</v>
      </c>
      <c r="O2575" s="3" t="str">
        <f t="shared" si="400"/>
        <v>55-70</v>
      </c>
      <c r="P2575" s="3" t="str">
        <f t="shared" si="401"/>
        <v>50h+</v>
      </c>
      <c r="Q2575" s="3" t="str">
        <f t="shared" si="402"/>
        <v>8-21d</v>
      </c>
      <c r="R2575" s="3" t="str">
        <f t="shared" si="403"/>
        <v>High</v>
      </c>
      <c r="S2575" s="3" t="str">
        <f t="shared" si="404"/>
        <v>Mid</v>
      </c>
      <c r="T2575" s="3" t="str">
        <f t="shared" si="405"/>
        <v>Active</v>
      </c>
      <c r="U2575" s="4">
        <f>1/(1+EXP(-(Predictive_Model!$B$5+((B2575-Predictive_Model!$B$20)/Predictive_Model!$C$20)*Predictive_Model!$D$20+((E2575-Predictive_Model!$B$21)/Predictive_Model!$C$21)*Predictive_Model!$D$21+((F2575-Predictive_Model!$B$22)/Predictive_Model!$C$22)*Predictive_Model!$D$22+((I2575-Predictive_Model!$B$23)/Predictive_Model!$C$23)*Predictive_Model!$D$23+((L2575-Predictive_Model!$B$24)/Predictive_Model!$C$24)*Predictive_Model!$D$24+((M2575-Predictive_Model!$B$25)/Predictive_Model!$C$25)*Predictive_Model!$D$25+IF(C2575="Male",Predictive_Model!$D$31,IF(C2575="Other",Predictive_Model!$D$32,0))+IF(D2575="Premium",Predictive_Model!$D$34,IF(D2575="Standard",Predictive_Model!$D$35,0))+IF(G2575="Asia",Predictive_Model!$D$37,IF(G2575="Europe",Predictive_Model!$D$38,IF(G2575="North America",Predictive_Model!$D$39,IF(G2575="Oceania",Predictive_Model!$D$40,IF(G2575="South America",Predictive_Model!$D$41,0)))))+IF(H2575="Laptop",Predictive_Model!$D$43,IF(H2575="Mobile",Predictive_Model!$D$44,IF(H2575="TV",Predictive_Model!$D$45,IF(H2575="Tablet",Predictive_Model!$D$46,0))))+IF(K2575="Crypto",Predictive_Model!$D$48,IF(K2575="Debit Card",Predictive_Model!$D$49,IF(K2575="Gift Card",Predictive_Model!$D$50,IF(K2575="PayPal",Predictive_Model!$D$51,0))))+IF(N2575="Comedy",Predictive_Model!$D$53,IF(N2575="Documentary",Predictive_Model!$D$54,IF(N2575="Drama",Predictive_Model!$D$55,IF(N2575="Horror",Predictive_Model!$D$56,IF(N2575="Romance",Predictive_Model!$D$57,IF(N2575="Sci-Fi",Predictive_Model!$D$58,0)))))))))</f>
        <v>6.6180742744907872E-8</v>
      </c>
      <c r="V2575" s="3" t="str">
        <f t="shared" si="406"/>
        <v>Low</v>
      </c>
      <c r="W2575" s="6">
        <f t="shared" si="407"/>
        <v>9.2586859100126112E-7</v>
      </c>
      <c r="X2575" s="3" t="str">
        <f t="shared" si="408"/>
        <v>Monitor</v>
      </c>
      <c r="Y2575" s="3" t="str">
        <f t="shared" si="409"/>
        <v>OK</v>
      </c>
    </row>
    <row r="2576" spans="1:25" x14ac:dyDescent="0.25">
      <c r="A2576" s="3" t="str">
        <f>Raw_Data!A2576</f>
        <v>489dcbd1-474e-42b6-878e-f62c181860f6</v>
      </c>
      <c r="B2576" s="3">
        <f>Raw_Data!B2576</f>
        <v>53</v>
      </c>
      <c r="C2576" s="3" t="str">
        <f>Raw_Data!C2576</f>
        <v>Other</v>
      </c>
      <c r="D2576" s="3" t="str">
        <f>Raw_Data!D2576</f>
        <v>Standard</v>
      </c>
      <c r="E2576" s="3">
        <f>Raw_Data!E2576</f>
        <v>39.33</v>
      </c>
      <c r="F2576" s="3">
        <f>Raw_Data!F2576</f>
        <v>16</v>
      </c>
      <c r="G2576" s="3" t="str">
        <f>Raw_Data!G2576</f>
        <v>Oceania</v>
      </c>
      <c r="H2576" s="3" t="str">
        <f>Raw_Data!H2576</f>
        <v>Laptop</v>
      </c>
      <c r="I2576" s="3">
        <f>Raw_Data!I2576</f>
        <v>13.99</v>
      </c>
      <c r="J2576" s="3">
        <f>Raw_Data!J2576</f>
        <v>0</v>
      </c>
      <c r="K2576" s="3" t="str">
        <f>Raw_Data!K2576</f>
        <v>Debit Card</v>
      </c>
      <c r="L2576" s="3">
        <f>Raw_Data!L2576</f>
        <v>4</v>
      </c>
      <c r="M2576" s="3">
        <f>Raw_Data!M2576</f>
        <v>2.31</v>
      </c>
      <c r="N2576" s="3" t="str">
        <f>Raw_Data!N2576</f>
        <v>Documentary</v>
      </c>
      <c r="O2576" s="3" t="str">
        <f t="shared" si="400"/>
        <v>45-54</v>
      </c>
      <c r="P2576" s="3" t="str">
        <f t="shared" si="401"/>
        <v>25-49h</v>
      </c>
      <c r="Q2576" s="3" t="str">
        <f t="shared" si="402"/>
        <v>8-21d</v>
      </c>
      <c r="R2576" s="3" t="str">
        <f t="shared" si="403"/>
        <v>High</v>
      </c>
      <c r="S2576" s="3" t="str">
        <f t="shared" si="404"/>
        <v>Mid</v>
      </c>
      <c r="T2576" s="3" t="str">
        <f t="shared" si="405"/>
        <v>Active</v>
      </c>
      <c r="U2576" s="4">
        <f>1/(1+EXP(-(Predictive_Model!$B$5+((B2576-Predictive_Model!$B$20)/Predictive_Model!$C$20)*Predictive_Model!$D$20+((E2576-Predictive_Model!$B$21)/Predictive_Model!$C$21)*Predictive_Model!$D$21+((F2576-Predictive_Model!$B$22)/Predictive_Model!$C$22)*Predictive_Model!$D$22+((I2576-Predictive_Model!$B$23)/Predictive_Model!$C$23)*Predictive_Model!$D$23+((L2576-Predictive_Model!$B$24)/Predictive_Model!$C$24)*Predictive_Model!$D$24+((M2576-Predictive_Model!$B$25)/Predictive_Model!$C$25)*Predictive_Model!$D$25+IF(C2576="Male",Predictive_Model!$D$31,IF(C2576="Other",Predictive_Model!$D$32,0))+IF(D2576="Premium",Predictive_Model!$D$34,IF(D2576="Standard",Predictive_Model!$D$35,0))+IF(G2576="Asia",Predictive_Model!$D$37,IF(G2576="Europe",Predictive_Model!$D$38,IF(G2576="North America",Predictive_Model!$D$39,IF(G2576="Oceania",Predictive_Model!$D$40,IF(G2576="South America",Predictive_Model!$D$41,0)))))+IF(H2576="Laptop",Predictive_Model!$D$43,IF(H2576="Mobile",Predictive_Model!$D$44,IF(H2576="TV",Predictive_Model!$D$45,IF(H2576="Tablet",Predictive_Model!$D$46,0))))+IF(K2576="Crypto",Predictive_Model!$D$48,IF(K2576="Debit Card",Predictive_Model!$D$49,IF(K2576="Gift Card",Predictive_Model!$D$50,IF(K2576="PayPal",Predictive_Model!$D$51,0))))+IF(N2576="Comedy",Predictive_Model!$D$53,IF(N2576="Documentary",Predictive_Model!$D$54,IF(N2576="Drama",Predictive_Model!$D$55,IF(N2576="Horror",Predictive_Model!$D$56,IF(N2576="Romance",Predictive_Model!$D$57,IF(N2576="Sci-Fi",Predictive_Model!$D$58,0)))))))))</f>
        <v>1.6921502091917007E-6</v>
      </c>
      <c r="V2576" s="3" t="str">
        <f t="shared" si="406"/>
        <v>Low</v>
      </c>
      <c r="W2576" s="6">
        <f t="shared" si="407"/>
        <v>2.3673181426591895E-5</v>
      </c>
      <c r="X2576" s="3" t="str">
        <f t="shared" si="408"/>
        <v>Monitor</v>
      </c>
      <c r="Y2576" s="3" t="str">
        <f t="shared" si="409"/>
        <v>OK</v>
      </c>
    </row>
    <row r="2577" spans="1:25" x14ac:dyDescent="0.25">
      <c r="A2577" s="3" t="str">
        <f>Raw_Data!A2577</f>
        <v>571102fa-b9c7-4e1c-8e0f-bc6642d36cb0</v>
      </c>
      <c r="B2577" s="3">
        <f>Raw_Data!B2577</f>
        <v>44</v>
      </c>
      <c r="C2577" s="3" t="str">
        <f>Raw_Data!C2577</f>
        <v>Male</v>
      </c>
      <c r="D2577" s="3" t="str">
        <f>Raw_Data!D2577</f>
        <v>Basic</v>
      </c>
      <c r="E2577" s="3">
        <f>Raw_Data!E2577</f>
        <v>15.61</v>
      </c>
      <c r="F2577" s="3">
        <f>Raw_Data!F2577</f>
        <v>30</v>
      </c>
      <c r="G2577" s="3" t="str">
        <f>Raw_Data!G2577</f>
        <v>North America</v>
      </c>
      <c r="H2577" s="3" t="str">
        <f>Raw_Data!H2577</f>
        <v>Desktop</v>
      </c>
      <c r="I2577" s="3">
        <f>Raw_Data!I2577</f>
        <v>8.99</v>
      </c>
      <c r="J2577" s="3">
        <f>Raw_Data!J2577</f>
        <v>0</v>
      </c>
      <c r="K2577" s="3" t="str">
        <f>Raw_Data!K2577</f>
        <v>Crypto</v>
      </c>
      <c r="L2577" s="3">
        <f>Raw_Data!L2577</f>
        <v>5</v>
      </c>
      <c r="M2577" s="3">
        <f>Raw_Data!M2577</f>
        <v>0.5</v>
      </c>
      <c r="N2577" s="3" t="str">
        <f>Raw_Data!N2577</f>
        <v>Romance</v>
      </c>
      <c r="O2577" s="3" t="str">
        <f t="shared" si="400"/>
        <v>35-44</v>
      </c>
      <c r="P2577" s="3" t="str">
        <f t="shared" si="401"/>
        <v>10-24h</v>
      </c>
      <c r="Q2577" s="3" t="str">
        <f t="shared" si="402"/>
        <v>22-45d</v>
      </c>
      <c r="R2577" s="3" t="str">
        <f t="shared" si="403"/>
        <v>Medium</v>
      </c>
      <c r="S2577" s="3" t="str">
        <f t="shared" si="404"/>
        <v>Low</v>
      </c>
      <c r="T2577" s="3" t="str">
        <f t="shared" si="405"/>
        <v>Active</v>
      </c>
      <c r="U2577" s="4">
        <f>1/(1+EXP(-(Predictive_Model!$B$5+((B2577-Predictive_Model!$B$20)/Predictive_Model!$C$20)*Predictive_Model!$D$20+((E2577-Predictive_Model!$B$21)/Predictive_Model!$C$21)*Predictive_Model!$D$21+((F2577-Predictive_Model!$B$22)/Predictive_Model!$C$22)*Predictive_Model!$D$22+((I2577-Predictive_Model!$B$23)/Predictive_Model!$C$23)*Predictive_Model!$D$23+((L2577-Predictive_Model!$B$24)/Predictive_Model!$C$24)*Predictive_Model!$D$24+((M2577-Predictive_Model!$B$25)/Predictive_Model!$C$25)*Predictive_Model!$D$25+IF(C2577="Male",Predictive_Model!$D$31,IF(C2577="Other",Predictive_Model!$D$32,0))+IF(D2577="Premium",Predictive_Model!$D$34,IF(D2577="Standard",Predictive_Model!$D$35,0))+IF(G2577="Asia",Predictive_Model!$D$37,IF(G2577="Europe",Predictive_Model!$D$38,IF(G2577="North America",Predictive_Model!$D$39,IF(G2577="Oceania",Predictive_Model!$D$40,IF(G2577="South America",Predictive_Model!$D$41,0)))))+IF(H2577="Laptop",Predictive_Model!$D$43,IF(H2577="Mobile",Predictive_Model!$D$44,IF(H2577="TV",Predictive_Model!$D$45,IF(H2577="Tablet",Predictive_Model!$D$46,0))))+IF(K2577="Crypto",Predictive_Model!$D$48,IF(K2577="Debit Card",Predictive_Model!$D$49,IF(K2577="Gift Card",Predictive_Model!$D$50,IF(K2577="PayPal",Predictive_Model!$D$51,0))))+IF(N2577="Comedy",Predictive_Model!$D$53,IF(N2577="Documentary",Predictive_Model!$D$54,IF(N2577="Drama",Predictive_Model!$D$55,IF(N2577="Horror",Predictive_Model!$D$56,IF(N2577="Romance",Predictive_Model!$D$57,IF(N2577="Sci-Fi",Predictive_Model!$D$58,0)))))))))</f>
        <v>0.4198003005990314</v>
      </c>
      <c r="V2577" s="3" t="str">
        <f t="shared" si="406"/>
        <v>Medium</v>
      </c>
      <c r="W2577" s="6">
        <f t="shared" si="407"/>
        <v>3.7740047023852923</v>
      </c>
      <c r="X2577" s="3" t="str">
        <f t="shared" si="408"/>
        <v>Monitor</v>
      </c>
      <c r="Y2577" s="3" t="str">
        <f t="shared" si="409"/>
        <v>OK</v>
      </c>
    </row>
    <row r="2578" spans="1:25" x14ac:dyDescent="0.25">
      <c r="A2578" s="3" t="str">
        <f>Raw_Data!A2578</f>
        <v>e5ba5dd3-a246-4526-9616-662dd7188e7c</v>
      </c>
      <c r="B2578" s="3">
        <f>Raw_Data!B2578</f>
        <v>68</v>
      </c>
      <c r="C2578" s="3" t="str">
        <f>Raw_Data!C2578</f>
        <v>Female</v>
      </c>
      <c r="D2578" s="3" t="str">
        <f>Raw_Data!D2578</f>
        <v>Standard</v>
      </c>
      <c r="E2578" s="3">
        <f>Raw_Data!E2578</f>
        <v>0.22</v>
      </c>
      <c r="F2578" s="3">
        <f>Raw_Data!F2578</f>
        <v>51</v>
      </c>
      <c r="G2578" s="3" t="str">
        <f>Raw_Data!G2578</f>
        <v>Asia</v>
      </c>
      <c r="H2578" s="3" t="str">
        <f>Raw_Data!H2578</f>
        <v>Desktop</v>
      </c>
      <c r="I2578" s="3">
        <f>Raw_Data!I2578</f>
        <v>13.99</v>
      </c>
      <c r="J2578" s="3">
        <f>Raw_Data!J2578</f>
        <v>1</v>
      </c>
      <c r="K2578" s="3" t="str">
        <f>Raw_Data!K2578</f>
        <v>Credit Card</v>
      </c>
      <c r="L2578" s="3">
        <f>Raw_Data!L2578</f>
        <v>1</v>
      </c>
      <c r="M2578" s="3">
        <f>Raw_Data!M2578</f>
        <v>0</v>
      </c>
      <c r="N2578" s="3" t="str">
        <f>Raw_Data!N2578</f>
        <v>Sci-Fi</v>
      </c>
      <c r="O2578" s="3" t="str">
        <f t="shared" si="400"/>
        <v>55-70</v>
      </c>
      <c r="P2578" s="3" t="str">
        <f t="shared" si="401"/>
        <v>&lt;10h</v>
      </c>
      <c r="Q2578" s="3" t="str">
        <f t="shared" si="402"/>
        <v>46-60d</v>
      </c>
      <c r="R2578" s="3" t="str">
        <f t="shared" si="403"/>
        <v>Low</v>
      </c>
      <c r="S2578" s="3" t="str">
        <f t="shared" si="404"/>
        <v>Mid</v>
      </c>
      <c r="T2578" s="3" t="str">
        <f t="shared" si="405"/>
        <v>Churned</v>
      </c>
      <c r="U2578" s="4">
        <f>1/(1+EXP(-(Predictive_Model!$B$5+((B2578-Predictive_Model!$B$20)/Predictive_Model!$C$20)*Predictive_Model!$D$20+((E2578-Predictive_Model!$B$21)/Predictive_Model!$C$21)*Predictive_Model!$D$21+((F2578-Predictive_Model!$B$22)/Predictive_Model!$C$22)*Predictive_Model!$D$22+((I2578-Predictive_Model!$B$23)/Predictive_Model!$C$23)*Predictive_Model!$D$23+((L2578-Predictive_Model!$B$24)/Predictive_Model!$C$24)*Predictive_Model!$D$24+((M2578-Predictive_Model!$B$25)/Predictive_Model!$C$25)*Predictive_Model!$D$25+IF(C2578="Male",Predictive_Model!$D$31,IF(C2578="Other",Predictive_Model!$D$32,0))+IF(D2578="Premium",Predictive_Model!$D$34,IF(D2578="Standard",Predictive_Model!$D$35,0))+IF(G2578="Asia",Predictive_Model!$D$37,IF(G2578="Europe",Predictive_Model!$D$38,IF(G2578="North America",Predictive_Model!$D$39,IF(G2578="Oceania",Predictive_Model!$D$40,IF(G2578="South America",Predictive_Model!$D$41,0)))))+IF(H2578="Laptop",Predictive_Model!$D$43,IF(H2578="Mobile",Predictive_Model!$D$44,IF(H2578="TV",Predictive_Model!$D$45,IF(H2578="Tablet",Predictive_Model!$D$46,0))))+IF(K2578="Crypto",Predictive_Model!$D$48,IF(K2578="Debit Card",Predictive_Model!$D$49,IF(K2578="Gift Card",Predictive_Model!$D$50,IF(K2578="PayPal",Predictive_Model!$D$51,0))))+IF(N2578="Comedy",Predictive_Model!$D$53,IF(N2578="Documentary",Predictive_Model!$D$54,IF(N2578="Drama",Predictive_Model!$D$55,IF(N2578="Horror",Predictive_Model!$D$56,IF(N2578="Romance",Predictive_Model!$D$57,IF(N2578="Sci-Fi",Predictive_Model!$D$58,0)))))))))</f>
        <v>0.99995865937980377</v>
      </c>
      <c r="V2578" s="3" t="str">
        <f t="shared" si="406"/>
        <v>Critical</v>
      </c>
      <c r="W2578" s="6">
        <f t="shared" si="407"/>
        <v>13.99</v>
      </c>
      <c r="X2578" s="3" t="str">
        <f t="shared" si="408"/>
        <v>Priority 2</v>
      </c>
      <c r="Y2578" s="3" t="str">
        <f t="shared" si="409"/>
        <v>OK</v>
      </c>
    </row>
    <row r="2579" spans="1:25" x14ac:dyDescent="0.25">
      <c r="A2579" s="3" t="str">
        <f>Raw_Data!A2579</f>
        <v>b4aae09c-528f-445d-afb3-68ab027b8d48</v>
      </c>
      <c r="B2579" s="3">
        <f>Raw_Data!B2579</f>
        <v>64</v>
      </c>
      <c r="C2579" s="3" t="str">
        <f>Raw_Data!C2579</f>
        <v>Female</v>
      </c>
      <c r="D2579" s="3" t="str">
        <f>Raw_Data!D2579</f>
        <v>Standard</v>
      </c>
      <c r="E2579" s="3">
        <f>Raw_Data!E2579</f>
        <v>3.92</v>
      </c>
      <c r="F2579" s="3">
        <f>Raw_Data!F2579</f>
        <v>17</v>
      </c>
      <c r="G2579" s="3" t="str">
        <f>Raw_Data!G2579</f>
        <v>Oceania</v>
      </c>
      <c r="H2579" s="3" t="str">
        <f>Raw_Data!H2579</f>
        <v>Desktop</v>
      </c>
      <c r="I2579" s="3">
        <f>Raw_Data!I2579</f>
        <v>13.99</v>
      </c>
      <c r="J2579" s="3">
        <f>Raw_Data!J2579</f>
        <v>0</v>
      </c>
      <c r="K2579" s="3" t="str">
        <f>Raw_Data!K2579</f>
        <v>Credit Card</v>
      </c>
      <c r="L2579" s="3">
        <f>Raw_Data!L2579</f>
        <v>5</v>
      </c>
      <c r="M2579" s="3">
        <f>Raw_Data!M2579</f>
        <v>0.22</v>
      </c>
      <c r="N2579" s="3" t="str">
        <f>Raw_Data!N2579</f>
        <v>Horror</v>
      </c>
      <c r="O2579" s="3" t="str">
        <f t="shared" si="400"/>
        <v>55-70</v>
      </c>
      <c r="P2579" s="3" t="str">
        <f t="shared" si="401"/>
        <v>&lt;10h</v>
      </c>
      <c r="Q2579" s="3" t="str">
        <f t="shared" si="402"/>
        <v>8-21d</v>
      </c>
      <c r="R2579" s="3" t="str">
        <f t="shared" si="403"/>
        <v>Medium</v>
      </c>
      <c r="S2579" s="3" t="str">
        <f t="shared" si="404"/>
        <v>Mid</v>
      </c>
      <c r="T2579" s="3" t="str">
        <f t="shared" si="405"/>
        <v>Active</v>
      </c>
      <c r="U2579" s="4">
        <f>1/(1+EXP(-(Predictive_Model!$B$5+((B2579-Predictive_Model!$B$20)/Predictive_Model!$C$20)*Predictive_Model!$D$20+((E2579-Predictive_Model!$B$21)/Predictive_Model!$C$21)*Predictive_Model!$D$21+((F2579-Predictive_Model!$B$22)/Predictive_Model!$C$22)*Predictive_Model!$D$22+((I2579-Predictive_Model!$B$23)/Predictive_Model!$C$23)*Predictive_Model!$D$23+((L2579-Predictive_Model!$B$24)/Predictive_Model!$C$24)*Predictive_Model!$D$24+((M2579-Predictive_Model!$B$25)/Predictive_Model!$C$25)*Predictive_Model!$D$25+IF(C2579="Male",Predictive_Model!$D$31,IF(C2579="Other",Predictive_Model!$D$32,0))+IF(D2579="Premium",Predictive_Model!$D$34,IF(D2579="Standard",Predictive_Model!$D$35,0))+IF(G2579="Asia",Predictive_Model!$D$37,IF(G2579="Europe",Predictive_Model!$D$38,IF(G2579="North America",Predictive_Model!$D$39,IF(G2579="Oceania",Predictive_Model!$D$40,IF(G2579="South America",Predictive_Model!$D$41,0)))))+IF(H2579="Laptop",Predictive_Model!$D$43,IF(H2579="Mobile",Predictive_Model!$D$44,IF(H2579="TV",Predictive_Model!$D$45,IF(H2579="Tablet",Predictive_Model!$D$46,0))))+IF(K2579="Crypto",Predictive_Model!$D$48,IF(K2579="Debit Card",Predictive_Model!$D$49,IF(K2579="Gift Card",Predictive_Model!$D$50,IF(K2579="PayPal",Predictive_Model!$D$51,0))))+IF(N2579="Comedy",Predictive_Model!$D$53,IF(N2579="Documentary",Predictive_Model!$D$54,IF(N2579="Drama",Predictive_Model!$D$55,IF(N2579="Horror",Predictive_Model!$D$56,IF(N2579="Romance",Predictive_Model!$D$57,IF(N2579="Sci-Fi",Predictive_Model!$D$58,0)))))))))</f>
        <v>0.76590118002643581</v>
      </c>
      <c r="V2579" s="3" t="str">
        <f t="shared" si="406"/>
        <v>Critical</v>
      </c>
      <c r="W2579" s="6">
        <f t="shared" si="407"/>
        <v>10.714957508569837</v>
      </c>
      <c r="X2579" s="3" t="str">
        <f t="shared" si="408"/>
        <v>Priority 2</v>
      </c>
      <c r="Y2579" s="3" t="str">
        <f t="shared" si="409"/>
        <v>OK</v>
      </c>
    </row>
    <row r="2580" spans="1:25" x14ac:dyDescent="0.25">
      <c r="A2580" s="3" t="str">
        <f>Raw_Data!A2580</f>
        <v>0210bc7e-5a01-4a6b-b3c1-8c1a332ab7f6</v>
      </c>
      <c r="B2580" s="3">
        <f>Raw_Data!B2580</f>
        <v>65</v>
      </c>
      <c r="C2580" s="3" t="str">
        <f>Raw_Data!C2580</f>
        <v>Female</v>
      </c>
      <c r="D2580" s="3" t="str">
        <f>Raw_Data!D2580</f>
        <v>Standard</v>
      </c>
      <c r="E2580" s="3">
        <f>Raw_Data!E2580</f>
        <v>2.2599999999999998</v>
      </c>
      <c r="F2580" s="3">
        <f>Raw_Data!F2580</f>
        <v>60</v>
      </c>
      <c r="G2580" s="3" t="str">
        <f>Raw_Data!G2580</f>
        <v>South America</v>
      </c>
      <c r="H2580" s="3" t="str">
        <f>Raw_Data!H2580</f>
        <v>Mobile</v>
      </c>
      <c r="I2580" s="3">
        <f>Raw_Data!I2580</f>
        <v>13.99</v>
      </c>
      <c r="J2580" s="3">
        <f>Raw_Data!J2580</f>
        <v>1</v>
      </c>
      <c r="K2580" s="3" t="str">
        <f>Raw_Data!K2580</f>
        <v>Credit Card</v>
      </c>
      <c r="L2580" s="3">
        <f>Raw_Data!L2580</f>
        <v>2</v>
      </c>
      <c r="M2580" s="3">
        <f>Raw_Data!M2580</f>
        <v>0.04</v>
      </c>
      <c r="N2580" s="3" t="str">
        <f>Raw_Data!N2580</f>
        <v>Horror</v>
      </c>
      <c r="O2580" s="3" t="str">
        <f t="shared" si="400"/>
        <v>55-70</v>
      </c>
      <c r="P2580" s="3" t="str">
        <f t="shared" si="401"/>
        <v>&lt;10h</v>
      </c>
      <c r="Q2580" s="3" t="str">
        <f t="shared" si="402"/>
        <v>46-60d</v>
      </c>
      <c r="R2580" s="3" t="str">
        <f t="shared" si="403"/>
        <v>Low</v>
      </c>
      <c r="S2580" s="3" t="str">
        <f t="shared" si="404"/>
        <v>Mid</v>
      </c>
      <c r="T2580" s="3" t="str">
        <f t="shared" si="405"/>
        <v>Churned</v>
      </c>
      <c r="U2580" s="4">
        <f>1/(1+EXP(-(Predictive_Model!$B$5+((B2580-Predictive_Model!$B$20)/Predictive_Model!$C$20)*Predictive_Model!$D$20+((E2580-Predictive_Model!$B$21)/Predictive_Model!$C$21)*Predictive_Model!$D$21+((F2580-Predictive_Model!$B$22)/Predictive_Model!$C$22)*Predictive_Model!$D$22+((I2580-Predictive_Model!$B$23)/Predictive_Model!$C$23)*Predictive_Model!$D$23+((L2580-Predictive_Model!$B$24)/Predictive_Model!$C$24)*Predictive_Model!$D$24+((M2580-Predictive_Model!$B$25)/Predictive_Model!$C$25)*Predictive_Model!$D$25+IF(C2580="Male",Predictive_Model!$D$31,IF(C2580="Other",Predictive_Model!$D$32,0))+IF(D2580="Premium",Predictive_Model!$D$34,IF(D2580="Standard",Predictive_Model!$D$35,0))+IF(G2580="Asia",Predictive_Model!$D$37,IF(G2580="Europe",Predictive_Model!$D$38,IF(G2580="North America",Predictive_Model!$D$39,IF(G2580="Oceania",Predictive_Model!$D$40,IF(G2580="South America",Predictive_Model!$D$41,0)))))+IF(H2580="Laptop",Predictive_Model!$D$43,IF(H2580="Mobile",Predictive_Model!$D$44,IF(H2580="TV",Predictive_Model!$D$45,IF(H2580="Tablet",Predictive_Model!$D$46,0))))+IF(K2580="Crypto",Predictive_Model!$D$48,IF(K2580="Debit Card",Predictive_Model!$D$49,IF(K2580="Gift Card",Predictive_Model!$D$50,IF(K2580="PayPal",Predictive_Model!$D$51,0))))+IF(N2580="Comedy",Predictive_Model!$D$53,IF(N2580="Documentary",Predictive_Model!$D$54,IF(N2580="Drama",Predictive_Model!$D$55,IF(N2580="Horror",Predictive_Model!$D$56,IF(N2580="Romance",Predictive_Model!$D$57,IF(N2580="Sci-Fi",Predictive_Model!$D$58,0)))))))))</f>
        <v>0.99999113862809275</v>
      </c>
      <c r="V2580" s="3" t="str">
        <f t="shared" si="406"/>
        <v>Critical</v>
      </c>
      <c r="W2580" s="6">
        <f t="shared" si="407"/>
        <v>13.99</v>
      </c>
      <c r="X2580" s="3" t="str">
        <f t="shared" si="408"/>
        <v>Priority 2</v>
      </c>
      <c r="Y2580" s="3" t="str">
        <f t="shared" si="409"/>
        <v>OK</v>
      </c>
    </row>
    <row r="2581" spans="1:25" x14ac:dyDescent="0.25">
      <c r="A2581" s="3" t="str">
        <f>Raw_Data!A2581</f>
        <v>e5e25330-3900-43bf-a8e2-45a13d1ec806</v>
      </c>
      <c r="B2581" s="3">
        <f>Raw_Data!B2581</f>
        <v>28</v>
      </c>
      <c r="C2581" s="3" t="str">
        <f>Raw_Data!C2581</f>
        <v>Female</v>
      </c>
      <c r="D2581" s="3" t="str">
        <f>Raw_Data!D2581</f>
        <v>Premium</v>
      </c>
      <c r="E2581" s="3">
        <f>Raw_Data!E2581</f>
        <v>1.79</v>
      </c>
      <c r="F2581" s="3">
        <f>Raw_Data!F2581</f>
        <v>5</v>
      </c>
      <c r="G2581" s="3" t="str">
        <f>Raw_Data!G2581</f>
        <v>Oceania</v>
      </c>
      <c r="H2581" s="3" t="str">
        <f>Raw_Data!H2581</f>
        <v>TV</v>
      </c>
      <c r="I2581" s="3">
        <f>Raw_Data!I2581</f>
        <v>17.989999999999998</v>
      </c>
      <c r="J2581" s="3">
        <f>Raw_Data!J2581</f>
        <v>0</v>
      </c>
      <c r="K2581" s="3" t="str">
        <f>Raw_Data!K2581</f>
        <v>Gift Card</v>
      </c>
      <c r="L2581" s="3">
        <f>Raw_Data!L2581</f>
        <v>5</v>
      </c>
      <c r="M2581" s="3">
        <f>Raw_Data!M2581</f>
        <v>0.3</v>
      </c>
      <c r="N2581" s="3" t="str">
        <f>Raw_Data!N2581</f>
        <v>Drama</v>
      </c>
      <c r="O2581" s="3" t="str">
        <f t="shared" si="400"/>
        <v>25-34</v>
      </c>
      <c r="P2581" s="3" t="str">
        <f t="shared" si="401"/>
        <v>&lt;10h</v>
      </c>
      <c r="Q2581" s="3" t="str">
        <f t="shared" si="402"/>
        <v>0-7d</v>
      </c>
      <c r="R2581" s="3" t="str">
        <f t="shared" si="403"/>
        <v>Medium</v>
      </c>
      <c r="S2581" s="3" t="str">
        <f t="shared" si="404"/>
        <v>High</v>
      </c>
      <c r="T2581" s="3" t="str">
        <f t="shared" si="405"/>
        <v>Active</v>
      </c>
      <c r="U2581" s="4">
        <f>1/(1+EXP(-(Predictive_Model!$B$5+((B2581-Predictive_Model!$B$20)/Predictive_Model!$C$20)*Predictive_Model!$D$20+((E2581-Predictive_Model!$B$21)/Predictive_Model!$C$21)*Predictive_Model!$D$21+((F2581-Predictive_Model!$B$22)/Predictive_Model!$C$22)*Predictive_Model!$D$22+((I2581-Predictive_Model!$B$23)/Predictive_Model!$C$23)*Predictive_Model!$D$23+((L2581-Predictive_Model!$B$24)/Predictive_Model!$C$24)*Predictive_Model!$D$24+((M2581-Predictive_Model!$B$25)/Predictive_Model!$C$25)*Predictive_Model!$D$25+IF(C2581="Male",Predictive_Model!$D$31,IF(C2581="Other",Predictive_Model!$D$32,0))+IF(D2581="Premium",Predictive_Model!$D$34,IF(D2581="Standard",Predictive_Model!$D$35,0))+IF(G2581="Asia",Predictive_Model!$D$37,IF(G2581="Europe",Predictive_Model!$D$38,IF(G2581="North America",Predictive_Model!$D$39,IF(G2581="Oceania",Predictive_Model!$D$40,IF(G2581="South America",Predictive_Model!$D$41,0)))))+IF(H2581="Laptop",Predictive_Model!$D$43,IF(H2581="Mobile",Predictive_Model!$D$44,IF(H2581="TV",Predictive_Model!$D$45,IF(H2581="Tablet",Predictive_Model!$D$46,0))))+IF(K2581="Crypto",Predictive_Model!$D$48,IF(K2581="Debit Card",Predictive_Model!$D$49,IF(K2581="Gift Card",Predictive_Model!$D$50,IF(K2581="PayPal",Predictive_Model!$D$51,0))))+IF(N2581="Comedy",Predictive_Model!$D$53,IF(N2581="Documentary",Predictive_Model!$D$54,IF(N2581="Drama",Predictive_Model!$D$55,IF(N2581="Horror",Predictive_Model!$D$56,IF(N2581="Romance",Predictive_Model!$D$57,IF(N2581="Sci-Fi",Predictive_Model!$D$58,0)))))))))</f>
        <v>0.17503418374658258</v>
      </c>
      <c r="V2581" s="3" t="str">
        <f t="shared" si="406"/>
        <v>Low</v>
      </c>
      <c r="W2581" s="6">
        <f t="shared" si="407"/>
        <v>3.1488649656010206</v>
      </c>
      <c r="X2581" s="3" t="str">
        <f t="shared" si="408"/>
        <v>Monitor</v>
      </c>
      <c r="Y2581" s="3" t="str">
        <f t="shared" si="409"/>
        <v>OK</v>
      </c>
    </row>
    <row r="2582" spans="1:25" x14ac:dyDescent="0.25">
      <c r="A2582" s="3" t="str">
        <f>Raw_Data!A2582</f>
        <v>95c88693-4388-4ab9-bd37-c917bc4c8d1d</v>
      </c>
      <c r="B2582" s="3">
        <f>Raw_Data!B2582</f>
        <v>50</v>
      </c>
      <c r="C2582" s="3" t="str">
        <f>Raw_Data!C2582</f>
        <v>Male</v>
      </c>
      <c r="D2582" s="3" t="str">
        <f>Raw_Data!D2582</f>
        <v>Premium</v>
      </c>
      <c r="E2582" s="3">
        <f>Raw_Data!E2582</f>
        <v>22.44</v>
      </c>
      <c r="F2582" s="3">
        <f>Raw_Data!F2582</f>
        <v>29</v>
      </c>
      <c r="G2582" s="3" t="str">
        <f>Raw_Data!G2582</f>
        <v>Europe</v>
      </c>
      <c r="H2582" s="3" t="str">
        <f>Raw_Data!H2582</f>
        <v>Tablet</v>
      </c>
      <c r="I2582" s="3">
        <f>Raw_Data!I2582</f>
        <v>17.989999999999998</v>
      </c>
      <c r="J2582" s="3">
        <f>Raw_Data!J2582</f>
        <v>0</v>
      </c>
      <c r="K2582" s="3" t="str">
        <f>Raw_Data!K2582</f>
        <v>Credit Card</v>
      </c>
      <c r="L2582" s="3">
        <f>Raw_Data!L2582</f>
        <v>2</v>
      </c>
      <c r="M2582" s="3">
        <f>Raw_Data!M2582</f>
        <v>0.75</v>
      </c>
      <c r="N2582" s="3" t="str">
        <f>Raw_Data!N2582</f>
        <v>Action</v>
      </c>
      <c r="O2582" s="3" t="str">
        <f t="shared" si="400"/>
        <v>45-54</v>
      </c>
      <c r="P2582" s="3" t="str">
        <f t="shared" si="401"/>
        <v>10-24h</v>
      </c>
      <c r="Q2582" s="3" t="str">
        <f t="shared" si="402"/>
        <v>22-45d</v>
      </c>
      <c r="R2582" s="3" t="str">
        <f t="shared" si="403"/>
        <v>Medium</v>
      </c>
      <c r="S2582" s="3" t="str">
        <f t="shared" si="404"/>
        <v>High</v>
      </c>
      <c r="T2582" s="3" t="str">
        <f t="shared" si="405"/>
        <v>Active</v>
      </c>
      <c r="U2582" s="4">
        <f>1/(1+EXP(-(Predictive_Model!$B$5+((B2582-Predictive_Model!$B$20)/Predictive_Model!$C$20)*Predictive_Model!$D$20+((E2582-Predictive_Model!$B$21)/Predictive_Model!$C$21)*Predictive_Model!$D$21+((F2582-Predictive_Model!$B$22)/Predictive_Model!$C$22)*Predictive_Model!$D$22+((I2582-Predictive_Model!$B$23)/Predictive_Model!$C$23)*Predictive_Model!$D$23+((L2582-Predictive_Model!$B$24)/Predictive_Model!$C$24)*Predictive_Model!$D$24+((M2582-Predictive_Model!$B$25)/Predictive_Model!$C$25)*Predictive_Model!$D$25+IF(C2582="Male",Predictive_Model!$D$31,IF(C2582="Other",Predictive_Model!$D$32,0))+IF(D2582="Premium",Predictive_Model!$D$34,IF(D2582="Standard",Predictive_Model!$D$35,0))+IF(G2582="Asia",Predictive_Model!$D$37,IF(G2582="Europe",Predictive_Model!$D$38,IF(G2582="North America",Predictive_Model!$D$39,IF(G2582="Oceania",Predictive_Model!$D$40,IF(G2582="South America",Predictive_Model!$D$41,0)))))+IF(H2582="Laptop",Predictive_Model!$D$43,IF(H2582="Mobile",Predictive_Model!$D$44,IF(H2582="TV",Predictive_Model!$D$45,IF(H2582="Tablet",Predictive_Model!$D$46,0))))+IF(K2582="Crypto",Predictive_Model!$D$48,IF(K2582="Debit Card",Predictive_Model!$D$49,IF(K2582="Gift Card",Predictive_Model!$D$50,IF(K2582="PayPal",Predictive_Model!$D$51,0))))+IF(N2582="Comedy",Predictive_Model!$D$53,IF(N2582="Documentary",Predictive_Model!$D$54,IF(N2582="Drama",Predictive_Model!$D$55,IF(N2582="Horror",Predictive_Model!$D$56,IF(N2582="Romance",Predictive_Model!$D$57,IF(N2582="Sci-Fi",Predictive_Model!$D$58,0)))))))))</f>
        <v>9.484796497382364E-2</v>
      </c>
      <c r="V2582" s="3" t="str">
        <f t="shared" si="406"/>
        <v>Low</v>
      </c>
      <c r="W2582" s="6">
        <f t="shared" si="407"/>
        <v>1.7063148898790872</v>
      </c>
      <c r="X2582" s="3" t="str">
        <f t="shared" si="408"/>
        <v>Monitor</v>
      </c>
      <c r="Y2582" s="3" t="str">
        <f t="shared" si="409"/>
        <v>OK</v>
      </c>
    </row>
    <row r="2583" spans="1:25" x14ac:dyDescent="0.25">
      <c r="A2583" s="3" t="str">
        <f>Raw_Data!A2583</f>
        <v>3e87afc6-292d-4a8b-8399-1a8fe6aad089</v>
      </c>
      <c r="B2583" s="3">
        <f>Raw_Data!B2583</f>
        <v>59</v>
      </c>
      <c r="C2583" s="3" t="str">
        <f>Raw_Data!C2583</f>
        <v>Female</v>
      </c>
      <c r="D2583" s="3" t="str">
        <f>Raw_Data!D2583</f>
        <v>Standard</v>
      </c>
      <c r="E2583" s="3">
        <f>Raw_Data!E2583</f>
        <v>23.59</v>
      </c>
      <c r="F2583" s="3">
        <f>Raw_Data!F2583</f>
        <v>43</v>
      </c>
      <c r="G2583" s="3" t="str">
        <f>Raw_Data!G2583</f>
        <v>North America</v>
      </c>
      <c r="H2583" s="3" t="str">
        <f>Raw_Data!H2583</f>
        <v>Desktop</v>
      </c>
      <c r="I2583" s="3">
        <f>Raw_Data!I2583</f>
        <v>13.99</v>
      </c>
      <c r="J2583" s="3">
        <f>Raw_Data!J2583</f>
        <v>0</v>
      </c>
      <c r="K2583" s="3" t="str">
        <f>Raw_Data!K2583</f>
        <v>Debit Card</v>
      </c>
      <c r="L2583" s="3">
        <f>Raw_Data!L2583</f>
        <v>1</v>
      </c>
      <c r="M2583" s="3">
        <f>Raw_Data!M2583</f>
        <v>0.54</v>
      </c>
      <c r="N2583" s="3" t="str">
        <f>Raw_Data!N2583</f>
        <v>Romance</v>
      </c>
      <c r="O2583" s="3" t="str">
        <f t="shared" si="400"/>
        <v>55-70</v>
      </c>
      <c r="P2583" s="3" t="str">
        <f t="shared" si="401"/>
        <v>10-24h</v>
      </c>
      <c r="Q2583" s="3" t="str">
        <f t="shared" si="402"/>
        <v>22-45d</v>
      </c>
      <c r="R2583" s="3" t="str">
        <f t="shared" si="403"/>
        <v>Medium</v>
      </c>
      <c r="S2583" s="3" t="str">
        <f t="shared" si="404"/>
        <v>Mid</v>
      </c>
      <c r="T2583" s="3" t="str">
        <f t="shared" si="405"/>
        <v>Active</v>
      </c>
      <c r="U2583" s="4">
        <f>1/(1+EXP(-(Predictive_Model!$B$5+((B2583-Predictive_Model!$B$20)/Predictive_Model!$C$20)*Predictive_Model!$D$20+((E2583-Predictive_Model!$B$21)/Predictive_Model!$C$21)*Predictive_Model!$D$21+((F2583-Predictive_Model!$B$22)/Predictive_Model!$C$22)*Predictive_Model!$D$22+((I2583-Predictive_Model!$B$23)/Predictive_Model!$C$23)*Predictive_Model!$D$23+((L2583-Predictive_Model!$B$24)/Predictive_Model!$C$24)*Predictive_Model!$D$24+((M2583-Predictive_Model!$B$25)/Predictive_Model!$C$25)*Predictive_Model!$D$25+IF(C2583="Male",Predictive_Model!$D$31,IF(C2583="Other",Predictive_Model!$D$32,0))+IF(D2583="Premium",Predictive_Model!$D$34,IF(D2583="Standard",Predictive_Model!$D$35,0))+IF(G2583="Asia",Predictive_Model!$D$37,IF(G2583="Europe",Predictive_Model!$D$38,IF(G2583="North America",Predictive_Model!$D$39,IF(G2583="Oceania",Predictive_Model!$D$40,IF(G2583="South America",Predictive_Model!$D$41,0)))))+IF(H2583="Laptop",Predictive_Model!$D$43,IF(H2583="Mobile",Predictive_Model!$D$44,IF(H2583="TV",Predictive_Model!$D$45,IF(H2583="Tablet",Predictive_Model!$D$46,0))))+IF(K2583="Crypto",Predictive_Model!$D$48,IF(K2583="Debit Card",Predictive_Model!$D$49,IF(K2583="Gift Card",Predictive_Model!$D$50,IF(K2583="PayPal",Predictive_Model!$D$51,0))))+IF(N2583="Comedy",Predictive_Model!$D$53,IF(N2583="Documentary",Predictive_Model!$D$54,IF(N2583="Drama",Predictive_Model!$D$55,IF(N2583="Horror",Predictive_Model!$D$56,IF(N2583="Romance",Predictive_Model!$D$57,IF(N2583="Sci-Fi",Predictive_Model!$D$58,0)))))))))</f>
        <v>0.66425713400583097</v>
      </c>
      <c r="V2583" s="3" t="str">
        <f t="shared" si="406"/>
        <v>High</v>
      </c>
      <c r="W2583" s="6">
        <f t="shared" si="407"/>
        <v>9.2929573047415754</v>
      </c>
      <c r="X2583" s="3" t="str">
        <f t="shared" si="408"/>
        <v>Priority 2</v>
      </c>
      <c r="Y2583" s="3" t="str">
        <f t="shared" si="409"/>
        <v>OK</v>
      </c>
    </row>
    <row r="2584" spans="1:25" x14ac:dyDescent="0.25">
      <c r="A2584" s="3" t="str">
        <f>Raw_Data!A2584</f>
        <v>8e57aa17-60f6-4c7e-9e15-a886a240c4d7</v>
      </c>
      <c r="B2584" s="3">
        <f>Raw_Data!B2584</f>
        <v>38</v>
      </c>
      <c r="C2584" s="3" t="str">
        <f>Raw_Data!C2584</f>
        <v>Other</v>
      </c>
      <c r="D2584" s="3" t="str">
        <f>Raw_Data!D2584</f>
        <v>Premium</v>
      </c>
      <c r="E2584" s="3">
        <f>Raw_Data!E2584</f>
        <v>24.19</v>
      </c>
      <c r="F2584" s="3">
        <f>Raw_Data!F2584</f>
        <v>22</v>
      </c>
      <c r="G2584" s="3" t="str">
        <f>Raw_Data!G2584</f>
        <v>Oceania</v>
      </c>
      <c r="H2584" s="3" t="str">
        <f>Raw_Data!H2584</f>
        <v>Mobile</v>
      </c>
      <c r="I2584" s="3">
        <f>Raw_Data!I2584</f>
        <v>17.989999999999998</v>
      </c>
      <c r="J2584" s="3">
        <f>Raw_Data!J2584</f>
        <v>0</v>
      </c>
      <c r="K2584" s="3" t="str">
        <f>Raw_Data!K2584</f>
        <v>Gift Card</v>
      </c>
      <c r="L2584" s="3">
        <f>Raw_Data!L2584</f>
        <v>2</v>
      </c>
      <c r="M2584" s="3">
        <f>Raw_Data!M2584</f>
        <v>1.05</v>
      </c>
      <c r="N2584" s="3" t="str">
        <f>Raw_Data!N2584</f>
        <v>Romance</v>
      </c>
      <c r="O2584" s="3" t="str">
        <f t="shared" si="400"/>
        <v>35-44</v>
      </c>
      <c r="P2584" s="3" t="str">
        <f t="shared" si="401"/>
        <v>10-24h</v>
      </c>
      <c r="Q2584" s="3" t="str">
        <f t="shared" si="402"/>
        <v>22-45d</v>
      </c>
      <c r="R2584" s="3" t="str">
        <f t="shared" si="403"/>
        <v>Medium</v>
      </c>
      <c r="S2584" s="3" t="str">
        <f t="shared" si="404"/>
        <v>High</v>
      </c>
      <c r="T2584" s="3" t="str">
        <f t="shared" si="405"/>
        <v>Active</v>
      </c>
      <c r="U2584" s="4">
        <f>1/(1+EXP(-(Predictive_Model!$B$5+((B2584-Predictive_Model!$B$20)/Predictive_Model!$C$20)*Predictive_Model!$D$20+((E2584-Predictive_Model!$B$21)/Predictive_Model!$C$21)*Predictive_Model!$D$21+((F2584-Predictive_Model!$B$22)/Predictive_Model!$C$22)*Predictive_Model!$D$22+((I2584-Predictive_Model!$B$23)/Predictive_Model!$C$23)*Predictive_Model!$D$23+((L2584-Predictive_Model!$B$24)/Predictive_Model!$C$24)*Predictive_Model!$D$24+((M2584-Predictive_Model!$B$25)/Predictive_Model!$C$25)*Predictive_Model!$D$25+IF(C2584="Male",Predictive_Model!$D$31,IF(C2584="Other",Predictive_Model!$D$32,0))+IF(D2584="Premium",Predictive_Model!$D$34,IF(D2584="Standard",Predictive_Model!$D$35,0))+IF(G2584="Asia",Predictive_Model!$D$37,IF(G2584="Europe",Predictive_Model!$D$38,IF(G2584="North America",Predictive_Model!$D$39,IF(G2584="Oceania",Predictive_Model!$D$40,IF(G2584="South America",Predictive_Model!$D$41,0)))))+IF(H2584="Laptop",Predictive_Model!$D$43,IF(H2584="Mobile",Predictive_Model!$D$44,IF(H2584="TV",Predictive_Model!$D$45,IF(H2584="Tablet",Predictive_Model!$D$46,0))))+IF(K2584="Crypto",Predictive_Model!$D$48,IF(K2584="Debit Card",Predictive_Model!$D$49,IF(K2584="Gift Card",Predictive_Model!$D$50,IF(K2584="PayPal",Predictive_Model!$D$51,0))))+IF(N2584="Comedy",Predictive_Model!$D$53,IF(N2584="Documentary",Predictive_Model!$D$54,IF(N2584="Drama",Predictive_Model!$D$55,IF(N2584="Horror",Predictive_Model!$D$56,IF(N2584="Romance",Predictive_Model!$D$57,IF(N2584="Sci-Fi",Predictive_Model!$D$58,0)))))))))</f>
        <v>2.8010615182737533E-2</v>
      </c>
      <c r="V2584" s="3" t="str">
        <f t="shared" si="406"/>
        <v>Low</v>
      </c>
      <c r="W2584" s="6">
        <f t="shared" si="407"/>
        <v>0.50391096713744821</v>
      </c>
      <c r="X2584" s="3" t="str">
        <f t="shared" si="408"/>
        <v>Monitor</v>
      </c>
      <c r="Y2584" s="3" t="str">
        <f t="shared" si="409"/>
        <v>OK</v>
      </c>
    </row>
    <row r="2585" spans="1:25" x14ac:dyDescent="0.25">
      <c r="A2585" s="3" t="str">
        <f>Raw_Data!A2585</f>
        <v>e16e6ae0-8e67-4b63-80a5-a0f7e8801ed7</v>
      </c>
      <c r="B2585" s="3">
        <f>Raw_Data!B2585</f>
        <v>49</v>
      </c>
      <c r="C2585" s="3" t="str">
        <f>Raw_Data!C2585</f>
        <v>Female</v>
      </c>
      <c r="D2585" s="3" t="str">
        <f>Raw_Data!D2585</f>
        <v>Basic</v>
      </c>
      <c r="E2585" s="3">
        <f>Raw_Data!E2585</f>
        <v>6.56</v>
      </c>
      <c r="F2585" s="3">
        <f>Raw_Data!F2585</f>
        <v>10</v>
      </c>
      <c r="G2585" s="3" t="str">
        <f>Raw_Data!G2585</f>
        <v>Africa</v>
      </c>
      <c r="H2585" s="3" t="str">
        <f>Raw_Data!H2585</f>
        <v>TV</v>
      </c>
      <c r="I2585" s="3">
        <f>Raw_Data!I2585</f>
        <v>8.99</v>
      </c>
      <c r="J2585" s="3">
        <f>Raw_Data!J2585</f>
        <v>0</v>
      </c>
      <c r="K2585" s="3" t="str">
        <f>Raw_Data!K2585</f>
        <v>Debit Card</v>
      </c>
      <c r="L2585" s="3">
        <f>Raw_Data!L2585</f>
        <v>5</v>
      </c>
      <c r="M2585" s="3">
        <f>Raw_Data!M2585</f>
        <v>0.6</v>
      </c>
      <c r="N2585" s="3" t="str">
        <f>Raw_Data!N2585</f>
        <v>Comedy</v>
      </c>
      <c r="O2585" s="3" t="str">
        <f t="shared" si="400"/>
        <v>45-54</v>
      </c>
      <c r="P2585" s="3" t="str">
        <f t="shared" si="401"/>
        <v>&lt;10h</v>
      </c>
      <c r="Q2585" s="3" t="str">
        <f t="shared" si="402"/>
        <v>8-21d</v>
      </c>
      <c r="R2585" s="3" t="str">
        <f t="shared" si="403"/>
        <v>Medium</v>
      </c>
      <c r="S2585" s="3" t="str">
        <f t="shared" si="404"/>
        <v>Low</v>
      </c>
      <c r="T2585" s="3" t="str">
        <f t="shared" si="405"/>
        <v>Active</v>
      </c>
      <c r="U2585" s="4">
        <f>1/(1+EXP(-(Predictive_Model!$B$5+((B2585-Predictive_Model!$B$20)/Predictive_Model!$C$20)*Predictive_Model!$D$20+((E2585-Predictive_Model!$B$21)/Predictive_Model!$C$21)*Predictive_Model!$D$21+((F2585-Predictive_Model!$B$22)/Predictive_Model!$C$22)*Predictive_Model!$D$22+((I2585-Predictive_Model!$B$23)/Predictive_Model!$C$23)*Predictive_Model!$D$23+((L2585-Predictive_Model!$B$24)/Predictive_Model!$C$24)*Predictive_Model!$D$24+((M2585-Predictive_Model!$B$25)/Predictive_Model!$C$25)*Predictive_Model!$D$25+IF(C2585="Male",Predictive_Model!$D$31,IF(C2585="Other",Predictive_Model!$D$32,0))+IF(D2585="Premium",Predictive_Model!$D$34,IF(D2585="Standard",Predictive_Model!$D$35,0))+IF(G2585="Asia",Predictive_Model!$D$37,IF(G2585="Europe",Predictive_Model!$D$38,IF(G2585="North America",Predictive_Model!$D$39,IF(G2585="Oceania",Predictive_Model!$D$40,IF(G2585="South America",Predictive_Model!$D$41,0)))))+IF(H2585="Laptop",Predictive_Model!$D$43,IF(H2585="Mobile",Predictive_Model!$D$44,IF(H2585="TV",Predictive_Model!$D$45,IF(H2585="Tablet",Predictive_Model!$D$46,0))))+IF(K2585="Crypto",Predictive_Model!$D$48,IF(K2585="Debit Card",Predictive_Model!$D$49,IF(K2585="Gift Card",Predictive_Model!$D$50,IF(K2585="PayPal",Predictive_Model!$D$51,0))))+IF(N2585="Comedy",Predictive_Model!$D$53,IF(N2585="Documentary",Predictive_Model!$D$54,IF(N2585="Drama",Predictive_Model!$D$55,IF(N2585="Horror",Predictive_Model!$D$56,IF(N2585="Romance",Predictive_Model!$D$57,IF(N2585="Sci-Fi",Predictive_Model!$D$58,0)))))))))</f>
        <v>0.31904989247433468</v>
      </c>
      <c r="V2585" s="3" t="str">
        <f t="shared" si="406"/>
        <v>Medium</v>
      </c>
      <c r="W2585" s="6">
        <f t="shared" si="407"/>
        <v>2.8682585333442687</v>
      </c>
      <c r="X2585" s="3" t="str">
        <f t="shared" si="408"/>
        <v>Monitor</v>
      </c>
      <c r="Y2585" s="3" t="str">
        <f t="shared" si="409"/>
        <v>OK</v>
      </c>
    </row>
    <row r="2586" spans="1:25" x14ac:dyDescent="0.25">
      <c r="A2586" s="3" t="str">
        <f>Raw_Data!A2586</f>
        <v>cb219c7b-8d77-454d-8967-2b4529a0e172</v>
      </c>
      <c r="B2586" s="3">
        <f>Raw_Data!B2586</f>
        <v>40</v>
      </c>
      <c r="C2586" s="3" t="str">
        <f>Raw_Data!C2586</f>
        <v>Male</v>
      </c>
      <c r="D2586" s="3" t="str">
        <f>Raw_Data!D2586</f>
        <v>Standard</v>
      </c>
      <c r="E2586" s="3">
        <f>Raw_Data!E2586</f>
        <v>16.13</v>
      </c>
      <c r="F2586" s="3">
        <f>Raw_Data!F2586</f>
        <v>47</v>
      </c>
      <c r="G2586" s="3" t="str">
        <f>Raw_Data!G2586</f>
        <v>Asia</v>
      </c>
      <c r="H2586" s="3" t="str">
        <f>Raw_Data!H2586</f>
        <v>Mobile</v>
      </c>
      <c r="I2586" s="3">
        <f>Raw_Data!I2586</f>
        <v>13.99</v>
      </c>
      <c r="J2586" s="3">
        <f>Raw_Data!J2586</f>
        <v>0</v>
      </c>
      <c r="K2586" s="3" t="str">
        <f>Raw_Data!K2586</f>
        <v>Debit Card</v>
      </c>
      <c r="L2586" s="3">
        <f>Raw_Data!L2586</f>
        <v>5</v>
      </c>
      <c r="M2586" s="3">
        <f>Raw_Data!M2586</f>
        <v>0.34</v>
      </c>
      <c r="N2586" s="3" t="str">
        <f>Raw_Data!N2586</f>
        <v>Comedy</v>
      </c>
      <c r="O2586" s="3" t="str">
        <f t="shared" si="400"/>
        <v>35-44</v>
      </c>
      <c r="P2586" s="3" t="str">
        <f t="shared" si="401"/>
        <v>10-24h</v>
      </c>
      <c r="Q2586" s="3" t="str">
        <f t="shared" si="402"/>
        <v>46-60d</v>
      </c>
      <c r="R2586" s="3" t="str">
        <f t="shared" si="403"/>
        <v>Medium</v>
      </c>
      <c r="S2586" s="3" t="str">
        <f t="shared" si="404"/>
        <v>Mid</v>
      </c>
      <c r="T2586" s="3" t="str">
        <f t="shared" si="405"/>
        <v>Active</v>
      </c>
      <c r="U2586" s="4">
        <f>1/(1+EXP(-(Predictive_Model!$B$5+((B2586-Predictive_Model!$B$20)/Predictive_Model!$C$20)*Predictive_Model!$D$20+((E2586-Predictive_Model!$B$21)/Predictive_Model!$C$21)*Predictive_Model!$D$21+((F2586-Predictive_Model!$B$22)/Predictive_Model!$C$22)*Predictive_Model!$D$22+((I2586-Predictive_Model!$B$23)/Predictive_Model!$C$23)*Predictive_Model!$D$23+((L2586-Predictive_Model!$B$24)/Predictive_Model!$C$24)*Predictive_Model!$D$24+((M2586-Predictive_Model!$B$25)/Predictive_Model!$C$25)*Predictive_Model!$D$25+IF(C2586="Male",Predictive_Model!$D$31,IF(C2586="Other",Predictive_Model!$D$32,0))+IF(D2586="Premium",Predictive_Model!$D$34,IF(D2586="Standard",Predictive_Model!$D$35,0))+IF(G2586="Asia",Predictive_Model!$D$37,IF(G2586="Europe",Predictive_Model!$D$38,IF(G2586="North America",Predictive_Model!$D$39,IF(G2586="Oceania",Predictive_Model!$D$40,IF(G2586="South America",Predictive_Model!$D$41,0)))))+IF(H2586="Laptop",Predictive_Model!$D$43,IF(H2586="Mobile",Predictive_Model!$D$44,IF(H2586="TV",Predictive_Model!$D$45,IF(H2586="Tablet",Predictive_Model!$D$46,0))))+IF(K2586="Crypto",Predictive_Model!$D$48,IF(K2586="Debit Card",Predictive_Model!$D$49,IF(K2586="Gift Card",Predictive_Model!$D$50,IF(K2586="PayPal",Predictive_Model!$D$51,0))))+IF(N2586="Comedy",Predictive_Model!$D$53,IF(N2586="Documentary",Predictive_Model!$D$54,IF(N2586="Drama",Predictive_Model!$D$55,IF(N2586="Horror",Predictive_Model!$D$56,IF(N2586="Romance",Predictive_Model!$D$57,IF(N2586="Sci-Fi",Predictive_Model!$D$58,0)))))))))</f>
        <v>0.88542025802839142</v>
      </c>
      <c r="V2586" s="3" t="str">
        <f t="shared" si="406"/>
        <v>Critical</v>
      </c>
      <c r="W2586" s="6">
        <f t="shared" si="407"/>
        <v>12.387029409817195</v>
      </c>
      <c r="X2586" s="3" t="str">
        <f t="shared" si="408"/>
        <v>Priority 2</v>
      </c>
      <c r="Y2586" s="3" t="str">
        <f t="shared" si="409"/>
        <v>OK</v>
      </c>
    </row>
    <row r="2587" spans="1:25" x14ac:dyDescent="0.25">
      <c r="A2587" s="3" t="str">
        <f>Raw_Data!A2587</f>
        <v>abf01a4a-4b6f-477f-943c-7189c33cd6cc</v>
      </c>
      <c r="B2587" s="3">
        <f>Raw_Data!B2587</f>
        <v>39</v>
      </c>
      <c r="C2587" s="3" t="str">
        <f>Raw_Data!C2587</f>
        <v>Female</v>
      </c>
      <c r="D2587" s="3" t="str">
        <f>Raw_Data!D2587</f>
        <v>Standard</v>
      </c>
      <c r="E2587" s="3">
        <f>Raw_Data!E2587</f>
        <v>19.16</v>
      </c>
      <c r="F2587" s="3">
        <f>Raw_Data!F2587</f>
        <v>60</v>
      </c>
      <c r="G2587" s="3" t="str">
        <f>Raw_Data!G2587</f>
        <v>Africa</v>
      </c>
      <c r="H2587" s="3" t="str">
        <f>Raw_Data!H2587</f>
        <v>Tablet</v>
      </c>
      <c r="I2587" s="3">
        <f>Raw_Data!I2587</f>
        <v>13.99</v>
      </c>
      <c r="J2587" s="3">
        <f>Raw_Data!J2587</f>
        <v>0</v>
      </c>
      <c r="K2587" s="3" t="str">
        <f>Raw_Data!K2587</f>
        <v>Debit Card</v>
      </c>
      <c r="L2587" s="3">
        <f>Raw_Data!L2587</f>
        <v>5</v>
      </c>
      <c r="M2587" s="3">
        <f>Raw_Data!M2587</f>
        <v>0.31</v>
      </c>
      <c r="N2587" s="3" t="str">
        <f>Raw_Data!N2587</f>
        <v>Horror</v>
      </c>
      <c r="O2587" s="3" t="str">
        <f t="shared" si="400"/>
        <v>35-44</v>
      </c>
      <c r="P2587" s="3" t="str">
        <f t="shared" si="401"/>
        <v>10-24h</v>
      </c>
      <c r="Q2587" s="3" t="str">
        <f t="shared" si="402"/>
        <v>46-60d</v>
      </c>
      <c r="R2587" s="3" t="str">
        <f t="shared" si="403"/>
        <v>Medium</v>
      </c>
      <c r="S2587" s="3" t="str">
        <f t="shared" si="404"/>
        <v>Mid</v>
      </c>
      <c r="T2587" s="3" t="str">
        <f t="shared" si="405"/>
        <v>Active</v>
      </c>
      <c r="U2587" s="4">
        <f>1/(1+EXP(-(Predictive_Model!$B$5+((B2587-Predictive_Model!$B$20)/Predictive_Model!$C$20)*Predictive_Model!$D$20+((E2587-Predictive_Model!$B$21)/Predictive_Model!$C$21)*Predictive_Model!$D$21+((F2587-Predictive_Model!$B$22)/Predictive_Model!$C$22)*Predictive_Model!$D$22+((I2587-Predictive_Model!$B$23)/Predictive_Model!$C$23)*Predictive_Model!$D$23+((L2587-Predictive_Model!$B$24)/Predictive_Model!$C$24)*Predictive_Model!$D$24+((M2587-Predictive_Model!$B$25)/Predictive_Model!$C$25)*Predictive_Model!$D$25+IF(C2587="Male",Predictive_Model!$D$31,IF(C2587="Other",Predictive_Model!$D$32,0))+IF(D2587="Premium",Predictive_Model!$D$34,IF(D2587="Standard",Predictive_Model!$D$35,0))+IF(G2587="Asia",Predictive_Model!$D$37,IF(G2587="Europe",Predictive_Model!$D$38,IF(G2587="North America",Predictive_Model!$D$39,IF(G2587="Oceania",Predictive_Model!$D$40,IF(G2587="South America",Predictive_Model!$D$41,0)))))+IF(H2587="Laptop",Predictive_Model!$D$43,IF(H2587="Mobile",Predictive_Model!$D$44,IF(H2587="TV",Predictive_Model!$D$45,IF(H2587="Tablet",Predictive_Model!$D$46,0))))+IF(K2587="Crypto",Predictive_Model!$D$48,IF(K2587="Debit Card",Predictive_Model!$D$49,IF(K2587="Gift Card",Predictive_Model!$D$50,IF(K2587="PayPal",Predictive_Model!$D$51,0))))+IF(N2587="Comedy",Predictive_Model!$D$53,IF(N2587="Documentary",Predictive_Model!$D$54,IF(N2587="Drama",Predictive_Model!$D$55,IF(N2587="Horror",Predictive_Model!$D$56,IF(N2587="Romance",Predictive_Model!$D$57,IF(N2587="Sci-Fi",Predictive_Model!$D$58,0)))))))))</f>
        <v>0.95167301013734529</v>
      </c>
      <c r="V2587" s="3" t="str">
        <f t="shared" si="406"/>
        <v>Critical</v>
      </c>
      <c r="W2587" s="6">
        <f t="shared" si="407"/>
        <v>13.313905411821461</v>
      </c>
      <c r="X2587" s="3" t="str">
        <f t="shared" si="408"/>
        <v>Priority 2</v>
      </c>
      <c r="Y2587" s="3" t="str">
        <f t="shared" si="409"/>
        <v>OK</v>
      </c>
    </row>
    <row r="2588" spans="1:25" x14ac:dyDescent="0.25">
      <c r="A2588" s="3" t="str">
        <f>Raw_Data!A2588</f>
        <v>520074a5-0028-44e4-b17a-199d74134190</v>
      </c>
      <c r="B2588" s="3">
        <f>Raw_Data!B2588</f>
        <v>34</v>
      </c>
      <c r="C2588" s="3" t="str">
        <f>Raw_Data!C2588</f>
        <v>Female</v>
      </c>
      <c r="D2588" s="3" t="str">
        <f>Raw_Data!D2588</f>
        <v>Standard</v>
      </c>
      <c r="E2588" s="3">
        <f>Raw_Data!E2588</f>
        <v>1.28</v>
      </c>
      <c r="F2588" s="3">
        <f>Raw_Data!F2588</f>
        <v>57</v>
      </c>
      <c r="G2588" s="3" t="str">
        <f>Raw_Data!G2588</f>
        <v>Africa</v>
      </c>
      <c r="H2588" s="3" t="str">
        <f>Raw_Data!H2588</f>
        <v>Tablet</v>
      </c>
      <c r="I2588" s="3">
        <f>Raw_Data!I2588</f>
        <v>13.99</v>
      </c>
      <c r="J2588" s="3">
        <f>Raw_Data!J2588</f>
        <v>1</v>
      </c>
      <c r="K2588" s="3" t="str">
        <f>Raw_Data!K2588</f>
        <v>Crypto</v>
      </c>
      <c r="L2588" s="3">
        <f>Raw_Data!L2588</f>
        <v>4</v>
      </c>
      <c r="M2588" s="3">
        <f>Raw_Data!M2588</f>
        <v>0.02</v>
      </c>
      <c r="N2588" s="3" t="str">
        <f>Raw_Data!N2588</f>
        <v>Romance</v>
      </c>
      <c r="O2588" s="3" t="str">
        <f t="shared" si="400"/>
        <v>25-34</v>
      </c>
      <c r="P2588" s="3" t="str">
        <f t="shared" si="401"/>
        <v>&lt;10h</v>
      </c>
      <c r="Q2588" s="3" t="str">
        <f t="shared" si="402"/>
        <v>46-60d</v>
      </c>
      <c r="R2588" s="3" t="str">
        <f t="shared" si="403"/>
        <v>Low</v>
      </c>
      <c r="S2588" s="3" t="str">
        <f t="shared" si="404"/>
        <v>Mid</v>
      </c>
      <c r="T2588" s="3" t="str">
        <f t="shared" si="405"/>
        <v>Churned</v>
      </c>
      <c r="U2588" s="4">
        <f>1/(1+EXP(-(Predictive_Model!$B$5+((B2588-Predictive_Model!$B$20)/Predictive_Model!$C$20)*Predictive_Model!$D$20+((E2588-Predictive_Model!$B$21)/Predictive_Model!$C$21)*Predictive_Model!$D$21+((F2588-Predictive_Model!$B$22)/Predictive_Model!$C$22)*Predictive_Model!$D$22+((I2588-Predictive_Model!$B$23)/Predictive_Model!$C$23)*Predictive_Model!$D$23+((L2588-Predictive_Model!$B$24)/Predictive_Model!$C$24)*Predictive_Model!$D$24+((M2588-Predictive_Model!$B$25)/Predictive_Model!$C$25)*Predictive_Model!$D$25+IF(C2588="Male",Predictive_Model!$D$31,IF(C2588="Other",Predictive_Model!$D$32,0))+IF(D2588="Premium",Predictive_Model!$D$34,IF(D2588="Standard",Predictive_Model!$D$35,0))+IF(G2588="Asia",Predictive_Model!$D$37,IF(G2588="Europe",Predictive_Model!$D$38,IF(G2588="North America",Predictive_Model!$D$39,IF(G2588="Oceania",Predictive_Model!$D$40,IF(G2588="South America",Predictive_Model!$D$41,0)))))+IF(H2588="Laptop",Predictive_Model!$D$43,IF(H2588="Mobile",Predictive_Model!$D$44,IF(H2588="TV",Predictive_Model!$D$45,IF(H2588="Tablet",Predictive_Model!$D$46,0))))+IF(K2588="Crypto",Predictive_Model!$D$48,IF(K2588="Debit Card",Predictive_Model!$D$49,IF(K2588="Gift Card",Predictive_Model!$D$50,IF(K2588="PayPal",Predictive_Model!$D$51,0))))+IF(N2588="Comedy",Predictive_Model!$D$53,IF(N2588="Documentary",Predictive_Model!$D$54,IF(N2588="Drama",Predictive_Model!$D$55,IF(N2588="Horror",Predictive_Model!$D$56,IF(N2588="Romance",Predictive_Model!$D$57,IF(N2588="Sci-Fi",Predictive_Model!$D$58,0)))))))))</f>
        <v>0.999941265390488</v>
      </c>
      <c r="V2588" s="3" t="str">
        <f t="shared" si="406"/>
        <v>Critical</v>
      </c>
      <c r="W2588" s="6">
        <f t="shared" si="407"/>
        <v>13.99</v>
      </c>
      <c r="X2588" s="3" t="str">
        <f t="shared" si="408"/>
        <v>Priority 2</v>
      </c>
      <c r="Y2588" s="3" t="str">
        <f t="shared" si="409"/>
        <v>OK</v>
      </c>
    </row>
    <row r="2589" spans="1:25" x14ac:dyDescent="0.25">
      <c r="A2589" s="3" t="str">
        <f>Raw_Data!A2589</f>
        <v>b64e1a04-ef14-4a6c-ad72-640a941c2612</v>
      </c>
      <c r="B2589" s="3">
        <f>Raw_Data!B2589</f>
        <v>20</v>
      </c>
      <c r="C2589" s="3" t="str">
        <f>Raw_Data!C2589</f>
        <v>Male</v>
      </c>
      <c r="D2589" s="3" t="str">
        <f>Raw_Data!D2589</f>
        <v>Premium</v>
      </c>
      <c r="E2589" s="3">
        <f>Raw_Data!E2589</f>
        <v>32.04</v>
      </c>
      <c r="F2589" s="3">
        <f>Raw_Data!F2589</f>
        <v>26</v>
      </c>
      <c r="G2589" s="3" t="str">
        <f>Raw_Data!G2589</f>
        <v>Europe</v>
      </c>
      <c r="H2589" s="3" t="str">
        <f>Raw_Data!H2589</f>
        <v>Tablet</v>
      </c>
      <c r="I2589" s="3">
        <f>Raw_Data!I2589</f>
        <v>17.989999999999998</v>
      </c>
      <c r="J2589" s="3">
        <f>Raw_Data!J2589</f>
        <v>0</v>
      </c>
      <c r="K2589" s="3" t="str">
        <f>Raw_Data!K2589</f>
        <v>PayPal</v>
      </c>
      <c r="L2589" s="3">
        <f>Raw_Data!L2589</f>
        <v>3</v>
      </c>
      <c r="M2589" s="3">
        <f>Raw_Data!M2589</f>
        <v>1.19</v>
      </c>
      <c r="N2589" s="3" t="str">
        <f>Raw_Data!N2589</f>
        <v>Action</v>
      </c>
      <c r="O2589" s="3" t="str">
        <f t="shared" si="400"/>
        <v>18-24</v>
      </c>
      <c r="P2589" s="3" t="str">
        <f t="shared" si="401"/>
        <v>25-49h</v>
      </c>
      <c r="Q2589" s="3" t="str">
        <f t="shared" si="402"/>
        <v>22-45d</v>
      </c>
      <c r="R2589" s="3" t="str">
        <f t="shared" si="403"/>
        <v>Medium</v>
      </c>
      <c r="S2589" s="3" t="str">
        <f t="shared" si="404"/>
        <v>High</v>
      </c>
      <c r="T2589" s="3" t="str">
        <f t="shared" si="405"/>
        <v>Active</v>
      </c>
      <c r="U2589" s="4">
        <f>1/(1+EXP(-(Predictive_Model!$B$5+((B2589-Predictive_Model!$B$20)/Predictive_Model!$C$20)*Predictive_Model!$D$20+((E2589-Predictive_Model!$B$21)/Predictive_Model!$C$21)*Predictive_Model!$D$21+((F2589-Predictive_Model!$B$22)/Predictive_Model!$C$22)*Predictive_Model!$D$22+((I2589-Predictive_Model!$B$23)/Predictive_Model!$C$23)*Predictive_Model!$D$23+((L2589-Predictive_Model!$B$24)/Predictive_Model!$C$24)*Predictive_Model!$D$24+((M2589-Predictive_Model!$B$25)/Predictive_Model!$C$25)*Predictive_Model!$D$25+IF(C2589="Male",Predictive_Model!$D$31,IF(C2589="Other",Predictive_Model!$D$32,0))+IF(D2589="Premium",Predictive_Model!$D$34,IF(D2589="Standard",Predictive_Model!$D$35,0))+IF(G2589="Asia",Predictive_Model!$D$37,IF(G2589="Europe",Predictive_Model!$D$38,IF(G2589="North America",Predictive_Model!$D$39,IF(G2589="Oceania",Predictive_Model!$D$40,IF(G2589="South America",Predictive_Model!$D$41,0)))))+IF(H2589="Laptop",Predictive_Model!$D$43,IF(H2589="Mobile",Predictive_Model!$D$44,IF(H2589="TV",Predictive_Model!$D$45,IF(H2589="Tablet",Predictive_Model!$D$46,0))))+IF(K2589="Crypto",Predictive_Model!$D$48,IF(K2589="Debit Card",Predictive_Model!$D$49,IF(K2589="Gift Card",Predictive_Model!$D$50,IF(K2589="PayPal",Predictive_Model!$D$51,0))))+IF(N2589="Comedy",Predictive_Model!$D$53,IF(N2589="Documentary",Predictive_Model!$D$54,IF(N2589="Drama",Predictive_Model!$D$55,IF(N2589="Horror",Predictive_Model!$D$56,IF(N2589="Romance",Predictive_Model!$D$57,IF(N2589="Sci-Fi",Predictive_Model!$D$58,0)))))))))</f>
        <v>6.5165489419105669E-4</v>
      </c>
      <c r="V2589" s="3" t="str">
        <f t="shared" si="406"/>
        <v>Low</v>
      </c>
      <c r="W2589" s="6">
        <f t="shared" si="407"/>
        <v>1.1723271546497108E-2</v>
      </c>
      <c r="X2589" s="3" t="str">
        <f t="shared" si="408"/>
        <v>Monitor</v>
      </c>
      <c r="Y2589" s="3" t="str">
        <f t="shared" si="409"/>
        <v>OK</v>
      </c>
    </row>
    <row r="2590" spans="1:25" x14ac:dyDescent="0.25">
      <c r="A2590" s="3" t="str">
        <f>Raw_Data!A2590</f>
        <v>b963a331-91ee-4a6a-9d9c-208788c49074</v>
      </c>
      <c r="B2590" s="3">
        <f>Raw_Data!B2590</f>
        <v>28</v>
      </c>
      <c r="C2590" s="3" t="str">
        <f>Raw_Data!C2590</f>
        <v>Female</v>
      </c>
      <c r="D2590" s="3" t="str">
        <f>Raw_Data!D2590</f>
        <v>Premium</v>
      </c>
      <c r="E2590" s="3">
        <f>Raw_Data!E2590</f>
        <v>0.12</v>
      </c>
      <c r="F2590" s="3">
        <f>Raw_Data!F2590</f>
        <v>2</v>
      </c>
      <c r="G2590" s="3" t="str">
        <f>Raw_Data!G2590</f>
        <v>North America</v>
      </c>
      <c r="H2590" s="3" t="str">
        <f>Raw_Data!H2590</f>
        <v>Laptop</v>
      </c>
      <c r="I2590" s="3">
        <f>Raw_Data!I2590</f>
        <v>17.989999999999998</v>
      </c>
      <c r="J2590" s="3">
        <f>Raw_Data!J2590</f>
        <v>0</v>
      </c>
      <c r="K2590" s="3" t="str">
        <f>Raw_Data!K2590</f>
        <v>PayPal</v>
      </c>
      <c r="L2590" s="3">
        <f>Raw_Data!L2590</f>
        <v>5</v>
      </c>
      <c r="M2590" s="3">
        <f>Raw_Data!M2590</f>
        <v>0.04</v>
      </c>
      <c r="N2590" s="3" t="str">
        <f>Raw_Data!N2590</f>
        <v>Comedy</v>
      </c>
      <c r="O2590" s="3" t="str">
        <f t="shared" si="400"/>
        <v>25-34</v>
      </c>
      <c r="P2590" s="3" t="str">
        <f t="shared" si="401"/>
        <v>&lt;10h</v>
      </c>
      <c r="Q2590" s="3" t="str">
        <f t="shared" si="402"/>
        <v>0-7d</v>
      </c>
      <c r="R2590" s="3" t="str">
        <f t="shared" si="403"/>
        <v>Medium</v>
      </c>
      <c r="S2590" s="3" t="str">
        <f t="shared" si="404"/>
        <v>High</v>
      </c>
      <c r="T2590" s="3" t="str">
        <f t="shared" si="405"/>
        <v>Active</v>
      </c>
      <c r="U2590" s="4">
        <f>1/(1+EXP(-(Predictive_Model!$B$5+((B2590-Predictive_Model!$B$20)/Predictive_Model!$C$20)*Predictive_Model!$D$20+((E2590-Predictive_Model!$B$21)/Predictive_Model!$C$21)*Predictive_Model!$D$21+((F2590-Predictive_Model!$B$22)/Predictive_Model!$C$22)*Predictive_Model!$D$22+((I2590-Predictive_Model!$B$23)/Predictive_Model!$C$23)*Predictive_Model!$D$23+((L2590-Predictive_Model!$B$24)/Predictive_Model!$C$24)*Predictive_Model!$D$24+((M2590-Predictive_Model!$B$25)/Predictive_Model!$C$25)*Predictive_Model!$D$25+IF(C2590="Male",Predictive_Model!$D$31,IF(C2590="Other",Predictive_Model!$D$32,0))+IF(D2590="Premium",Predictive_Model!$D$34,IF(D2590="Standard",Predictive_Model!$D$35,0))+IF(G2590="Asia",Predictive_Model!$D$37,IF(G2590="Europe",Predictive_Model!$D$38,IF(G2590="North America",Predictive_Model!$D$39,IF(G2590="Oceania",Predictive_Model!$D$40,IF(G2590="South America",Predictive_Model!$D$41,0)))))+IF(H2590="Laptop",Predictive_Model!$D$43,IF(H2590="Mobile",Predictive_Model!$D$44,IF(H2590="TV",Predictive_Model!$D$45,IF(H2590="Tablet",Predictive_Model!$D$46,0))))+IF(K2590="Crypto",Predictive_Model!$D$48,IF(K2590="Debit Card",Predictive_Model!$D$49,IF(K2590="Gift Card",Predictive_Model!$D$50,IF(K2590="PayPal",Predictive_Model!$D$51,0))))+IF(N2590="Comedy",Predictive_Model!$D$53,IF(N2590="Documentary",Predictive_Model!$D$54,IF(N2590="Drama",Predictive_Model!$D$55,IF(N2590="Horror",Predictive_Model!$D$56,IF(N2590="Romance",Predictive_Model!$D$57,IF(N2590="Sci-Fi",Predictive_Model!$D$58,0)))))))))</f>
        <v>0.20690798047116937</v>
      </c>
      <c r="V2590" s="3" t="str">
        <f t="shared" si="406"/>
        <v>Low</v>
      </c>
      <c r="W2590" s="6">
        <f t="shared" si="407"/>
        <v>3.7222745686763368</v>
      </c>
      <c r="X2590" s="3" t="str">
        <f t="shared" si="408"/>
        <v>Monitor</v>
      </c>
      <c r="Y2590" s="3" t="str">
        <f t="shared" si="409"/>
        <v>OK</v>
      </c>
    </row>
    <row r="2591" spans="1:25" x14ac:dyDescent="0.25">
      <c r="A2591" s="3" t="str">
        <f>Raw_Data!A2591</f>
        <v>2f55007a-9682-4109-8431-2fa060e85673</v>
      </c>
      <c r="B2591" s="3">
        <f>Raw_Data!B2591</f>
        <v>18</v>
      </c>
      <c r="C2591" s="3" t="str">
        <f>Raw_Data!C2591</f>
        <v>Female</v>
      </c>
      <c r="D2591" s="3" t="str">
        <f>Raw_Data!D2591</f>
        <v>Standard</v>
      </c>
      <c r="E2591" s="3">
        <f>Raw_Data!E2591</f>
        <v>0.25</v>
      </c>
      <c r="F2591" s="3">
        <f>Raw_Data!F2591</f>
        <v>37</v>
      </c>
      <c r="G2591" s="3" t="str">
        <f>Raw_Data!G2591</f>
        <v>Africa</v>
      </c>
      <c r="H2591" s="3" t="str">
        <f>Raw_Data!H2591</f>
        <v>Laptop</v>
      </c>
      <c r="I2591" s="3">
        <f>Raw_Data!I2591</f>
        <v>13.99</v>
      </c>
      <c r="J2591" s="3">
        <f>Raw_Data!J2591</f>
        <v>1</v>
      </c>
      <c r="K2591" s="3" t="str">
        <f>Raw_Data!K2591</f>
        <v>Debit Card</v>
      </c>
      <c r="L2591" s="3">
        <f>Raw_Data!L2591</f>
        <v>5</v>
      </c>
      <c r="M2591" s="3">
        <f>Raw_Data!M2591</f>
        <v>0.01</v>
      </c>
      <c r="N2591" s="3" t="str">
        <f>Raw_Data!N2591</f>
        <v>Sci-Fi</v>
      </c>
      <c r="O2591" s="3" t="str">
        <f t="shared" si="400"/>
        <v>18-24</v>
      </c>
      <c r="P2591" s="3" t="str">
        <f t="shared" si="401"/>
        <v>&lt;10h</v>
      </c>
      <c r="Q2591" s="3" t="str">
        <f t="shared" si="402"/>
        <v>22-45d</v>
      </c>
      <c r="R2591" s="3" t="str">
        <f t="shared" si="403"/>
        <v>Medium</v>
      </c>
      <c r="S2591" s="3" t="str">
        <f t="shared" si="404"/>
        <v>Mid</v>
      </c>
      <c r="T2591" s="3" t="str">
        <f t="shared" si="405"/>
        <v>Churned</v>
      </c>
      <c r="U2591" s="4">
        <f>1/(1+EXP(-(Predictive_Model!$B$5+((B2591-Predictive_Model!$B$20)/Predictive_Model!$C$20)*Predictive_Model!$D$20+((E2591-Predictive_Model!$B$21)/Predictive_Model!$C$21)*Predictive_Model!$D$21+((F2591-Predictive_Model!$B$22)/Predictive_Model!$C$22)*Predictive_Model!$D$22+((I2591-Predictive_Model!$B$23)/Predictive_Model!$C$23)*Predictive_Model!$D$23+((L2591-Predictive_Model!$B$24)/Predictive_Model!$C$24)*Predictive_Model!$D$24+((M2591-Predictive_Model!$B$25)/Predictive_Model!$C$25)*Predictive_Model!$D$25+IF(C2591="Male",Predictive_Model!$D$31,IF(C2591="Other",Predictive_Model!$D$32,0))+IF(D2591="Premium",Predictive_Model!$D$34,IF(D2591="Standard",Predictive_Model!$D$35,0))+IF(G2591="Asia",Predictive_Model!$D$37,IF(G2591="Europe",Predictive_Model!$D$38,IF(G2591="North America",Predictive_Model!$D$39,IF(G2591="Oceania",Predictive_Model!$D$40,IF(G2591="South America",Predictive_Model!$D$41,0)))))+IF(H2591="Laptop",Predictive_Model!$D$43,IF(H2591="Mobile",Predictive_Model!$D$44,IF(H2591="TV",Predictive_Model!$D$45,IF(H2591="Tablet",Predictive_Model!$D$46,0))))+IF(K2591="Crypto",Predictive_Model!$D$48,IF(K2591="Debit Card",Predictive_Model!$D$49,IF(K2591="Gift Card",Predictive_Model!$D$50,IF(K2591="PayPal",Predictive_Model!$D$51,0))))+IF(N2591="Comedy",Predictive_Model!$D$53,IF(N2591="Documentary",Predictive_Model!$D$54,IF(N2591="Drama",Predictive_Model!$D$55,IF(N2591="Horror",Predictive_Model!$D$56,IF(N2591="Romance",Predictive_Model!$D$57,IF(N2591="Sci-Fi",Predictive_Model!$D$58,0)))))))))</f>
        <v>0.99286352665129973</v>
      </c>
      <c r="V2591" s="3" t="str">
        <f t="shared" si="406"/>
        <v>Critical</v>
      </c>
      <c r="W2591" s="6">
        <f t="shared" si="407"/>
        <v>13.99</v>
      </c>
      <c r="X2591" s="3" t="str">
        <f t="shared" si="408"/>
        <v>Priority 2</v>
      </c>
      <c r="Y2591" s="3" t="str">
        <f t="shared" si="409"/>
        <v>OK</v>
      </c>
    </row>
    <row r="2592" spans="1:25" x14ac:dyDescent="0.25">
      <c r="A2592" s="3" t="str">
        <f>Raw_Data!A2592</f>
        <v>17874397-5431-4e69-9bf9-19d705faab2e</v>
      </c>
      <c r="B2592" s="3">
        <f>Raw_Data!B2592</f>
        <v>19</v>
      </c>
      <c r="C2592" s="3" t="str">
        <f>Raw_Data!C2592</f>
        <v>Male</v>
      </c>
      <c r="D2592" s="3" t="str">
        <f>Raw_Data!D2592</f>
        <v>Basic</v>
      </c>
      <c r="E2592" s="3">
        <f>Raw_Data!E2592</f>
        <v>4.46</v>
      </c>
      <c r="F2592" s="3">
        <f>Raw_Data!F2592</f>
        <v>50</v>
      </c>
      <c r="G2592" s="3" t="str">
        <f>Raw_Data!G2592</f>
        <v>Africa</v>
      </c>
      <c r="H2592" s="3" t="str">
        <f>Raw_Data!H2592</f>
        <v>Desktop</v>
      </c>
      <c r="I2592" s="3">
        <f>Raw_Data!I2592</f>
        <v>8.99</v>
      </c>
      <c r="J2592" s="3">
        <f>Raw_Data!J2592</f>
        <v>1</v>
      </c>
      <c r="K2592" s="3" t="str">
        <f>Raw_Data!K2592</f>
        <v>Credit Card</v>
      </c>
      <c r="L2592" s="3">
        <f>Raw_Data!L2592</f>
        <v>3</v>
      </c>
      <c r="M2592" s="3">
        <f>Raw_Data!M2592</f>
        <v>0.09</v>
      </c>
      <c r="N2592" s="3" t="str">
        <f>Raw_Data!N2592</f>
        <v>Documentary</v>
      </c>
      <c r="O2592" s="3" t="str">
        <f t="shared" si="400"/>
        <v>18-24</v>
      </c>
      <c r="P2592" s="3" t="str">
        <f t="shared" si="401"/>
        <v>&lt;10h</v>
      </c>
      <c r="Q2592" s="3" t="str">
        <f t="shared" si="402"/>
        <v>46-60d</v>
      </c>
      <c r="R2592" s="3" t="str">
        <f t="shared" si="403"/>
        <v>Low</v>
      </c>
      <c r="S2592" s="3" t="str">
        <f t="shared" si="404"/>
        <v>Low</v>
      </c>
      <c r="T2592" s="3" t="str">
        <f t="shared" si="405"/>
        <v>Churned</v>
      </c>
      <c r="U2592" s="4">
        <f>1/(1+EXP(-(Predictive_Model!$B$5+((B2592-Predictive_Model!$B$20)/Predictive_Model!$C$20)*Predictive_Model!$D$20+((E2592-Predictive_Model!$B$21)/Predictive_Model!$C$21)*Predictive_Model!$D$21+((F2592-Predictive_Model!$B$22)/Predictive_Model!$C$22)*Predictive_Model!$D$22+((I2592-Predictive_Model!$B$23)/Predictive_Model!$C$23)*Predictive_Model!$D$23+((L2592-Predictive_Model!$B$24)/Predictive_Model!$C$24)*Predictive_Model!$D$24+((M2592-Predictive_Model!$B$25)/Predictive_Model!$C$25)*Predictive_Model!$D$25+IF(C2592="Male",Predictive_Model!$D$31,IF(C2592="Other",Predictive_Model!$D$32,0))+IF(D2592="Premium",Predictive_Model!$D$34,IF(D2592="Standard",Predictive_Model!$D$35,0))+IF(G2592="Asia",Predictive_Model!$D$37,IF(G2592="Europe",Predictive_Model!$D$38,IF(G2592="North America",Predictive_Model!$D$39,IF(G2592="Oceania",Predictive_Model!$D$40,IF(G2592="South America",Predictive_Model!$D$41,0)))))+IF(H2592="Laptop",Predictive_Model!$D$43,IF(H2592="Mobile",Predictive_Model!$D$44,IF(H2592="TV",Predictive_Model!$D$45,IF(H2592="Tablet",Predictive_Model!$D$46,0))))+IF(K2592="Crypto",Predictive_Model!$D$48,IF(K2592="Debit Card",Predictive_Model!$D$49,IF(K2592="Gift Card",Predictive_Model!$D$50,IF(K2592="PayPal",Predictive_Model!$D$51,0))))+IF(N2592="Comedy",Predictive_Model!$D$53,IF(N2592="Documentary",Predictive_Model!$D$54,IF(N2592="Drama",Predictive_Model!$D$55,IF(N2592="Horror",Predictive_Model!$D$56,IF(N2592="Romance",Predictive_Model!$D$57,IF(N2592="Sci-Fi",Predictive_Model!$D$58,0)))))))))</f>
        <v>0.99967595117972852</v>
      </c>
      <c r="V2592" s="3" t="str">
        <f t="shared" si="406"/>
        <v>Critical</v>
      </c>
      <c r="W2592" s="6">
        <f t="shared" si="407"/>
        <v>8.99</v>
      </c>
      <c r="X2592" s="3" t="str">
        <f t="shared" si="408"/>
        <v>Priority 2</v>
      </c>
      <c r="Y2592" s="3" t="str">
        <f t="shared" si="409"/>
        <v>OK</v>
      </c>
    </row>
    <row r="2593" spans="1:25" x14ac:dyDescent="0.25">
      <c r="A2593" s="3" t="str">
        <f>Raw_Data!A2593</f>
        <v>d3975aa1-9bf5-45a5-9375-ff6ced50de42</v>
      </c>
      <c r="B2593" s="3">
        <f>Raw_Data!B2593</f>
        <v>32</v>
      </c>
      <c r="C2593" s="3" t="str">
        <f>Raw_Data!C2593</f>
        <v>Other</v>
      </c>
      <c r="D2593" s="3" t="str">
        <f>Raw_Data!D2593</f>
        <v>Premium</v>
      </c>
      <c r="E2593" s="3">
        <f>Raw_Data!E2593</f>
        <v>4.24</v>
      </c>
      <c r="F2593" s="3">
        <f>Raw_Data!F2593</f>
        <v>14</v>
      </c>
      <c r="G2593" s="3" t="str">
        <f>Raw_Data!G2593</f>
        <v>Africa</v>
      </c>
      <c r="H2593" s="3" t="str">
        <f>Raw_Data!H2593</f>
        <v>TV</v>
      </c>
      <c r="I2593" s="3">
        <f>Raw_Data!I2593</f>
        <v>17.989999999999998</v>
      </c>
      <c r="J2593" s="3">
        <f>Raw_Data!J2593</f>
        <v>1</v>
      </c>
      <c r="K2593" s="3" t="str">
        <f>Raw_Data!K2593</f>
        <v>Gift Card</v>
      </c>
      <c r="L2593" s="3">
        <f>Raw_Data!L2593</f>
        <v>2</v>
      </c>
      <c r="M2593" s="3">
        <f>Raw_Data!M2593</f>
        <v>0.28000000000000003</v>
      </c>
      <c r="N2593" s="3" t="str">
        <f>Raw_Data!N2593</f>
        <v>Drama</v>
      </c>
      <c r="O2593" s="3" t="str">
        <f t="shared" si="400"/>
        <v>25-34</v>
      </c>
      <c r="P2593" s="3" t="str">
        <f t="shared" si="401"/>
        <v>&lt;10h</v>
      </c>
      <c r="Q2593" s="3" t="str">
        <f t="shared" si="402"/>
        <v>8-21d</v>
      </c>
      <c r="R2593" s="3" t="str">
        <f t="shared" si="403"/>
        <v>Medium</v>
      </c>
      <c r="S2593" s="3" t="str">
        <f t="shared" si="404"/>
        <v>High</v>
      </c>
      <c r="T2593" s="3" t="str">
        <f t="shared" si="405"/>
        <v>Churned</v>
      </c>
      <c r="U2593" s="4">
        <f>1/(1+EXP(-(Predictive_Model!$B$5+((B2593-Predictive_Model!$B$20)/Predictive_Model!$C$20)*Predictive_Model!$D$20+((E2593-Predictive_Model!$B$21)/Predictive_Model!$C$21)*Predictive_Model!$D$21+((F2593-Predictive_Model!$B$22)/Predictive_Model!$C$22)*Predictive_Model!$D$22+((I2593-Predictive_Model!$B$23)/Predictive_Model!$C$23)*Predictive_Model!$D$23+((L2593-Predictive_Model!$B$24)/Predictive_Model!$C$24)*Predictive_Model!$D$24+((M2593-Predictive_Model!$B$25)/Predictive_Model!$C$25)*Predictive_Model!$D$25+IF(C2593="Male",Predictive_Model!$D$31,IF(C2593="Other",Predictive_Model!$D$32,0))+IF(D2593="Premium",Predictive_Model!$D$34,IF(D2593="Standard",Predictive_Model!$D$35,0))+IF(G2593="Asia",Predictive_Model!$D$37,IF(G2593="Europe",Predictive_Model!$D$38,IF(G2593="North America",Predictive_Model!$D$39,IF(G2593="Oceania",Predictive_Model!$D$40,IF(G2593="South America",Predictive_Model!$D$41,0)))))+IF(H2593="Laptop",Predictive_Model!$D$43,IF(H2593="Mobile",Predictive_Model!$D$44,IF(H2593="TV",Predictive_Model!$D$45,IF(H2593="Tablet",Predictive_Model!$D$46,0))))+IF(K2593="Crypto",Predictive_Model!$D$48,IF(K2593="Debit Card",Predictive_Model!$D$49,IF(K2593="Gift Card",Predictive_Model!$D$50,IF(K2593="PayPal",Predictive_Model!$D$51,0))))+IF(N2593="Comedy",Predictive_Model!$D$53,IF(N2593="Documentary",Predictive_Model!$D$54,IF(N2593="Drama",Predictive_Model!$D$55,IF(N2593="Horror",Predictive_Model!$D$56,IF(N2593="Romance",Predictive_Model!$D$57,IF(N2593="Sci-Fi",Predictive_Model!$D$58,0)))))))))</f>
        <v>0.72104370277531116</v>
      </c>
      <c r="V2593" s="3" t="str">
        <f t="shared" si="406"/>
        <v>High</v>
      </c>
      <c r="W2593" s="6">
        <f t="shared" si="407"/>
        <v>17.989999999999998</v>
      </c>
      <c r="X2593" s="3" t="str">
        <f t="shared" si="408"/>
        <v>Monitor</v>
      </c>
      <c r="Y2593" s="3" t="str">
        <f t="shared" si="409"/>
        <v>OK</v>
      </c>
    </row>
    <row r="2594" spans="1:25" x14ac:dyDescent="0.25">
      <c r="A2594" s="3" t="str">
        <f>Raw_Data!A2594</f>
        <v>22266a98-3d16-4f4e-b382-ffa5d3aed831</v>
      </c>
      <c r="B2594" s="3">
        <f>Raw_Data!B2594</f>
        <v>19</v>
      </c>
      <c r="C2594" s="3" t="str">
        <f>Raw_Data!C2594</f>
        <v>Female</v>
      </c>
      <c r="D2594" s="3" t="str">
        <f>Raw_Data!D2594</f>
        <v>Standard</v>
      </c>
      <c r="E2594" s="3">
        <f>Raw_Data!E2594</f>
        <v>8.6199999999999992</v>
      </c>
      <c r="F2594" s="3">
        <f>Raw_Data!F2594</f>
        <v>57</v>
      </c>
      <c r="G2594" s="3" t="str">
        <f>Raw_Data!G2594</f>
        <v>Asia</v>
      </c>
      <c r="H2594" s="3" t="str">
        <f>Raw_Data!H2594</f>
        <v>Laptop</v>
      </c>
      <c r="I2594" s="3">
        <f>Raw_Data!I2594</f>
        <v>13.99</v>
      </c>
      <c r="J2594" s="3">
        <f>Raw_Data!J2594</f>
        <v>1</v>
      </c>
      <c r="K2594" s="3" t="str">
        <f>Raw_Data!K2594</f>
        <v>PayPal</v>
      </c>
      <c r="L2594" s="3">
        <f>Raw_Data!L2594</f>
        <v>3</v>
      </c>
      <c r="M2594" s="3">
        <f>Raw_Data!M2594</f>
        <v>0.15</v>
      </c>
      <c r="N2594" s="3" t="str">
        <f>Raw_Data!N2594</f>
        <v>Action</v>
      </c>
      <c r="O2594" s="3" t="str">
        <f t="shared" si="400"/>
        <v>18-24</v>
      </c>
      <c r="P2594" s="3" t="str">
        <f t="shared" si="401"/>
        <v>&lt;10h</v>
      </c>
      <c r="Q2594" s="3" t="str">
        <f t="shared" si="402"/>
        <v>46-60d</v>
      </c>
      <c r="R2594" s="3" t="str">
        <f t="shared" si="403"/>
        <v>Low</v>
      </c>
      <c r="S2594" s="3" t="str">
        <f t="shared" si="404"/>
        <v>Mid</v>
      </c>
      <c r="T2594" s="3" t="str">
        <f t="shared" si="405"/>
        <v>Churned</v>
      </c>
      <c r="U2594" s="4">
        <f>1/(1+EXP(-(Predictive_Model!$B$5+((B2594-Predictive_Model!$B$20)/Predictive_Model!$C$20)*Predictive_Model!$D$20+((E2594-Predictive_Model!$B$21)/Predictive_Model!$C$21)*Predictive_Model!$D$21+((F2594-Predictive_Model!$B$22)/Predictive_Model!$C$22)*Predictive_Model!$D$22+((I2594-Predictive_Model!$B$23)/Predictive_Model!$C$23)*Predictive_Model!$D$23+((L2594-Predictive_Model!$B$24)/Predictive_Model!$C$24)*Predictive_Model!$D$24+((M2594-Predictive_Model!$B$25)/Predictive_Model!$C$25)*Predictive_Model!$D$25+IF(C2594="Male",Predictive_Model!$D$31,IF(C2594="Other",Predictive_Model!$D$32,0))+IF(D2594="Premium",Predictive_Model!$D$34,IF(D2594="Standard",Predictive_Model!$D$35,0))+IF(G2594="Asia",Predictive_Model!$D$37,IF(G2594="Europe",Predictive_Model!$D$38,IF(G2594="North America",Predictive_Model!$D$39,IF(G2594="Oceania",Predictive_Model!$D$40,IF(G2594="South America",Predictive_Model!$D$41,0)))))+IF(H2594="Laptop",Predictive_Model!$D$43,IF(H2594="Mobile",Predictive_Model!$D$44,IF(H2594="TV",Predictive_Model!$D$45,IF(H2594="Tablet",Predictive_Model!$D$46,0))))+IF(K2594="Crypto",Predictive_Model!$D$48,IF(K2594="Debit Card",Predictive_Model!$D$49,IF(K2594="Gift Card",Predictive_Model!$D$50,IF(K2594="PayPal",Predictive_Model!$D$51,0))))+IF(N2594="Comedy",Predictive_Model!$D$53,IF(N2594="Documentary",Predictive_Model!$D$54,IF(N2594="Drama",Predictive_Model!$D$55,IF(N2594="Horror",Predictive_Model!$D$56,IF(N2594="Romance",Predictive_Model!$D$57,IF(N2594="Sci-Fi",Predictive_Model!$D$58,0)))))))))</f>
        <v>0.99815094693892337</v>
      </c>
      <c r="V2594" s="3" t="str">
        <f t="shared" si="406"/>
        <v>Critical</v>
      </c>
      <c r="W2594" s="6">
        <f t="shared" si="407"/>
        <v>13.99</v>
      </c>
      <c r="X2594" s="3" t="str">
        <f t="shared" si="408"/>
        <v>Priority 2</v>
      </c>
      <c r="Y2594" s="3" t="str">
        <f t="shared" si="409"/>
        <v>OK</v>
      </c>
    </row>
    <row r="2595" spans="1:25" x14ac:dyDescent="0.25">
      <c r="A2595" s="3" t="str">
        <f>Raw_Data!A2595</f>
        <v>44d3397a-806f-43c1-8907-aa8c27ed8079</v>
      </c>
      <c r="B2595" s="3">
        <f>Raw_Data!B2595</f>
        <v>22</v>
      </c>
      <c r="C2595" s="3" t="str">
        <f>Raw_Data!C2595</f>
        <v>Female</v>
      </c>
      <c r="D2595" s="3" t="str">
        <f>Raw_Data!D2595</f>
        <v>Basic</v>
      </c>
      <c r="E2595" s="3">
        <f>Raw_Data!E2595</f>
        <v>11.96</v>
      </c>
      <c r="F2595" s="3">
        <f>Raw_Data!F2595</f>
        <v>45</v>
      </c>
      <c r="G2595" s="3" t="str">
        <f>Raw_Data!G2595</f>
        <v>Europe</v>
      </c>
      <c r="H2595" s="3" t="str">
        <f>Raw_Data!H2595</f>
        <v>Mobile</v>
      </c>
      <c r="I2595" s="3">
        <f>Raw_Data!I2595</f>
        <v>8.99</v>
      </c>
      <c r="J2595" s="3">
        <f>Raw_Data!J2595</f>
        <v>1</v>
      </c>
      <c r="K2595" s="3" t="str">
        <f>Raw_Data!K2595</f>
        <v>PayPal</v>
      </c>
      <c r="L2595" s="3">
        <f>Raw_Data!L2595</f>
        <v>2</v>
      </c>
      <c r="M2595" s="3">
        <f>Raw_Data!M2595</f>
        <v>0.26</v>
      </c>
      <c r="N2595" s="3" t="str">
        <f>Raw_Data!N2595</f>
        <v>Action</v>
      </c>
      <c r="O2595" s="3" t="str">
        <f t="shared" si="400"/>
        <v>18-24</v>
      </c>
      <c r="P2595" s="3" t="str">
        <f t="shared" si="401"/>
        <v>10-24h</v>
      </c>
      <c r="Q2595" s="3" t="str">
        <f t="shared" si="402"/>
        <v>22-45d</v>
      </c>
      <c r="R2595" s="3" t="str">
        <f t="shared" si="403"/>
        <v>Medium</v>
      </c>
      <c r="S2595" s="3" t="str">
        <f t="shared" si="404"/>
        <v>Low</v>
      </c>
      <c r="T2595" s="3" t="str">
        <f t="shared" si="405"/>
        <v>Churned</v>
      </c>
      <c r="U2595" s="4">
        <f>1/(1+EXP(-(Predictive_Model!$B$5+((B2595-Predictive_Model!$B$20)/Predictive_Model!$C$20)*Predictive_Model!$D$20+((E2595-Predictive_Model!$B$21)/Predictive_Model!$C$21)*Predictive_Model!$D$21+((F2595-Predictive_Model!$B$22)/Predictive_Model!$C$22)*Predictive_Model!$D$22+((I2595-Predictive_Model!$B$23)/Predictive_Model!$C$23)*Predictive_Model!$D$23+((L2595-Predictive_Model!$B$24)/Predictive_Model!$C$24)*Predictive_Model!$D$24+((M2595-Predictive_Model!$B$25)/Predictive_Model!$C$25)*Predictive_Model!$D$25+IF(C2595="Male",Predictive_Model!$D$31,IF(C2595="Other",Predictive_Model!$D$32,0))+IF(D2595="Premium",Predictive_Model!$D$34,IF(D2595="Standard",Predictive_Model!$D$35,0))+IF(G2595="Asia",Predictive_Model!$D$37,IF(G2595="Europe",Predictive_Model!$D$38,IF(G2595="North America",Predictive_Model!$D$39,IF(G2595="Oceania",Predictive_Model!$D$40,IF(G2595="South America",Predictive_Model!$D$41,0)))))+IF(H2595="Laptop",Predictive_Model!$D$43,IF(H2595="Mobile",Predictive_Model!$D$44,IF(H2595="TV",Predictive_Model!$D$45,IF(H2595="Tablet",Predictive_Model!$D$46,0))))+IF(K2595="Crypto",Predictive_Model!$D$48,IF(K2595="Debit Card",Predictive_Model!$D$49,IF(K2595="Gift Card",Predictive_Model!$D$50,IF(K2595="PayPal",Predictive_Model!$D$51,0))))+IF(N2595="Comedy",Predictive_Model!$D$53,IF(N2595="Documentary",Predictive_Model!$D$54,IF(N2595="Drama",Predictive_Model!$D$55,IF(N2595="Horror",Predictive_Model!$D$56,IF(N2595="Romance",Predictive_Model!$D$57,IF(N2595="Sci-Fi",Predictive_Model!$D$58,0)))))))))</f>
        <v>0.99923434214353735</v>
      </c>
      <c r="V2595" s="3" t="str">
        <f t="shared" si="406"/>
        <v>Critical</v>
      </c>
      <c r="W2595" s="6">
        <f t="shared" si="407"/>
        <v>8.99</v>
      </c>
      <c r="X2595" s="3" t="str">
        <f t="shared" si="408"/>
        <v>Priority 2</v>
      </c>
      <c r="Y2595" s="3" t="str">
        <f t="shared" si="409"/>
        <v>OK</v>
      </c>
    </row>
    <row r="2596" spans="1:25" x14ac:dyDescent="0.25">
      <c r="A2596" s="3" t="str">
        <f>Raw_Data!A2596</f>
        <v>521382de-978e-48ad-b161-5d8ab6b7234e</v>
      </c>
      <c r="B2596" s="3">
        <f>Raw_Data!B2596</f>
        <v>55</v>
      </c>
      <c r="C2596" s="3" t="str">
        <f>Raw_Data!C2596</f>
        <v>Male</v>
      </c>
      <c r="D2596" s="3" t="str">
        <f>Raw_Data!D2596</f>
        <v>Standard</v>
      </c>
      <c r="E2596" s="3">
        <f>Raw_Data!E2596</f>
        <v>10.1</v>
      </c>
      <c r="F2596" s="3">
        <f>Raw_Data!F2596</f>
        <v>4</v>
      </c>
      <c r="G2596" s="3" t="str">
        <f>Raw_Data!G2596</f>
        <v>Asia</v>
      </c>
      <c r="H2596" s="3" t="str">
        <f>Raw_Data!H2596</f>
        <v>Desktop</v>
      </c>
      <c r="I2596" s="3">
        <f>Raw_Data!I2596</f>
        <v>13.99</v>
      </c>
      <c r="J2596" s="3">
        <f>Raw_Data!J2596</f>
        <v>0</v>
      </c>
      <c r="K2596" s="3" t="str">
        <f>Raw_Data!K2596</f>
        <v>Debit Card</v>
      </c>
      <c r="L2596" s="3">
        <f>Raw_Data!L2596</f>
        <v>4</v>
      </c>
      <c r="M2596" s="3">
        <f>Raw_Data!M2596</f>
        <v>2.02</v>
      </c>
      <c r="N2596" s="3" t="str">
        <f>Raw_Data!N2596</f>
        <v>Sci-Fi</v>
      </c>
      <c r="O2596" s="3" t="str">
        <f t="shared" si="400"/>
        <v>55-70</v>
      </c>
      <c r="P2596" s="3" t="str">
        <f t="shared" si="401"/>
        <v>10-24h</v>
      </c>
      <c r="Q2596" s="3" t="str">
        <f t="shared" si="402"/>
        <v>0-7d</v>
      </c>
      <c r="R2596" s="3" t="str">
        <f t="shared" si="403"/>
        <v>Medium</v>
      </c>
      <c r="S2596" s="3" t="str">
        <f t="shared" si="404"/>
        <v>Mid</v>
      </c>
      <c r="T2596" s="3" t="str">
        <f t="shared" si="405"/>
        <v>Active</v>
      </c>
      <c r="U2596" s="4">
        <f>1/(1+EXP(-(Predictive_Model!$B$5+((B2596-Predictive_Model!$B$20)/Predictive_Model!$C$20)*Predictive_Model!$D$20+((E2596-Predictive_Model!$B$21)/Predictive_Model!$C$21)*Predictive_Model!$D$21+((F2596-Predictive_Model!$B$22)/Predictive_Model!$C$22)*Predictive_Model!$D$22+((I2596-Predictive_Model!$B$23)/Predictive_Model!$C$23)*Predictive_Model!$D$23+((L2596-Predictive_Model!$B$24)/Predictive_Model!$C$24)*Predictive_Model!$D$24+((M2596-Predictive_Model!$B$25)/Predictive_Model!$C$25)*Predictive_Model!$D$25+IF(C2596="Male",Predictive_Model!$D$31,IF(C2596="Other",Predictive_Model!$D$32,0))+IF(D2596="Premium",Predictive_Model!$D$34,IF(D2596="Standard",Predictive_Model!$D$35,0))+IF(G2596="Asia",Predictive_Model!$D$37,IF(G2596="Europe",Predictive_Model!$D$38,IF(G2596="North America",Predictive_Model!$D$39,IF(G2596="Oceania",Predictive_Model!$D$40,IF(G2596="South America",Predictive_Model!$D$41,0)))))+IF(H2596="Laptop",Predictive_Model!$D$43,IF(H2596="Mobile",Predictive_Model!$D$44,IF(H2596="TV",Predictive_Model!$D$45,IF(H2596="Tablet",Predictive_Model!$D$46,0))))+IF(K2596="Crypto",Predictive_Model!$D$48,IF(K2596="Debit Card",Predictive_Model!$D$49,IF(K2596="Gift Card",Predictive_Model!$D$50,IF(K2596="PayPal",Predictive_Model!$D$51,0))))+IF(N2596="Comedy",Predictive_Model!$D$53,IF(N2596="Documentary",Predictive_Model!$D$54,IF(N2596="Drama",Predictive_Model!$D$55,IF(N2596="Horror",Predictive_Model!$D$56,IF(N2596="Romance",Predictive_Model!$D$57,IF(N2596="Sci-Fi",Predictive_Model!$D$58,0)))))))))</f>
        <v>4.3519133589185622E-3</v>
      </c>
      <c r="V2596" s="3" t="str">
        <f t="shared" si="406"/>
        <v>Low</v>
      </c>
      <c r="W2596" s="6">
        <f t="shared" si="407"/>
        <v>6.0883267891270687E-2</v>
      </c>
      <c r="X2596" s="3" t="str">
        <f t="shared" si="408"/>
        <v>Monitor</v>
      </c>
      <c r="Y2596" s="3" t="str">
        <f t="shared" si="409"/>
        <v>OK</v>
      </c>
    </row>
    <row r="2597" spans="1:25" x14ac:dyDescent="0.25">
      <c r="A2597" s="3" t="str">
        <f>Raw_Data!A2597</f>
        <v>72601ad7-f6b1-4f64-8c07-f1a0a787a386</v>
      </c>
      <c r="B2597" s="3">
        <f>Raw_Data!B2597</f>
        <v>21</v>
      </c>
      <c r="C2597" s="3" t="str">
        <f>Raw_Data!C2597</f>
        <v>Female</v>
      </c>
      <c r="D2597" s="3" t="str">
        <f>Raw_Data!D2597</f>
        <v>Standard</v>
      </c>
      <c r="E2597" s="3">
        <f>Raw_Data!E2597</f>
        <v>0.44</v>
      </c>
      <c r="F2597" s="3">
        <f>Raw_Data!F2597</f>
        <v>1</v>
      </c>
      <c r="G2597" s="3" t="str">
        <f>Raw_Data!G2597</f>
        <v>Asia</v>
      </c>
      <c r="H2597" s="3" t="str">
        <f>Raw_Data!H2597</f>
        <v>Tablet</v>
      </c>
      <c r="I2597" s="3">
        <f>Raw_Data!I2597</f>
        <v>13.99</v>
      </c>
      <c r="J2597" s="3">
        <f>Raw_Data!J2597</f>
        <v>1</v>
      </c>
      <c r="K2597" s="3" t="str">
        <f>Raw_Data!K2597</f>
        <v>PayPal</v>
      </c>
      <c r="L2597" s="3">
        <f>Raw_Data!L2597</f>
        <v>1</v>
      </c>
      <c r="M2597" s="3">
        <f>Raw_Data!M2597</f>
        <v>0.22</v>
      </c>
      <c r="N2597" s="3" t="str">
        <f>Raw_Data!N2597</f>
        <v>Romance</v>
      </c>
      <c r="O2597" s="3" t="str">
        <f t="shared" si="400"/>
        <v>18-24</v>
      </c>
      <c r="P2597" s="3" t="str">
        <f t="shared" si="401"/>
        <v>&lt;10h</v>
      </c>
      <c r="Q2597" s="3" t="str">
        <f t="shared" si="402"/>
        <v>0-7d</v>
      </c>
      <c r="R2597" s="3" t="str">
        <f t="shared" si="403"/>
        <v>Medium</v>
      </c>
      <c r="S2597" s="3" t="str">
        <f t="shared" si="404"/>
        <v>Mid</v>
      </c>
      <c r="T2597" s="3" t="str">
        <f t="shared" si="405"/>
        <v>Churned</v>
      </c>
      <c r="U2597" s="4">
        <f>1/(1+EXP(-(Predictive_Model!$B$5+((B2597-Predictive_Model!$B$20)/Predictive_Model!$C$20)*Predictive_Model!$D$20+((E2597-Predictive_Model!$B$21)/Predictive_Model!$C$21)*Predictive_Model!$D$21+((F2597-Predictive_Model!$B$22)/Predictive_Model!$C$22)*Predictive_Model!$D$22+((I2597-Predictive_Model!$B$23)/Predictive_Model!$C$23)*Predictive_Model!$D$23+((L2597-Predictive_Model!$B$24)/Predictive_Model!$C$24)*Predictive_Model!$D$24+((M2597-Predictive_Model!$B$25)/Predictive_Model!$C$25)*Predictive_Model!$D$25+IF(C2597="Male",Predictive_Model!$D$31,IF(C2597="Other",Predictive_Model!$D$32,0))+IF(D2597="Premium",Predictive_Model!$D$34,IF(D2597="Standard",Predictive_Model!$D$35,0))+IF(G2597="Asia",Predictive_Model!$D$37,IF(G2597="Europe",Predictive_Model!$D$38,IF(G2597="North America",Predictive_Model!$D$39,IF(G2597="Oceania",Predictive_Model!$D$40,IF(G2597="South America",Predictive_Model!$D$41,0)))))+IF(H2597="Laptop",Predictive_Model!$D$43,IF(H2597="Mobile",Predictive_Model!$D$44,IF(H2597="TV",Predictive_Model!$D$45,IF(H2597="Tablet",Predictive_Model!$D$46,0))))+IF(K2597="Crypto",Predictive_Model!$D$48,IF(K2597="Debit Card",Predictive_Model!$D$49,IF(K2597="Gift Card",Predictive_Model!$D$50,IF(K2597="PayPal",Predictive_Model!$D$51,0))))+IF(N2597="Comedy",Predictive_Model!$D$53,IF(N2597="Documentary",Predictive_Model!$D$54,IF(N2597="Drama",Predictive_Model!$D$55,IF(N2597="Horror",Predictive_Model!$D$56,IF(N2597="Romance",Predictive_Model!$D$57,IF(N2597="Sci-Fi",Predictive_Model!$D$58,0)))))))))</f>
        <v>0.98707809631729226</v>
      </c>
      <c r="V2597" s="3" t="str">
        <f t="shared" si="406"/>
        <v>Critical</v>
      </c>
      <c r="W2597" s="6">
        <f t="shared" si="407"/>
        <v>13.99</v>
      </c>
      <c r="X2597" s="3" t="str">
        <f t="shared" si="408"/>
        <v>Priority 2</v>
      </c>
      <c r="Y2597" s="3" t="str">
        <f t="shared" si="409"/>
        <v>OK</v>
      </c>
    </row>
    <row r="2598" spans="1:25" x14ac:dyDescent="0.25">
      <c r="A2598" s="3" t="str">
        <f>Raw_Data!A2598</f>
        <v>ab5b6ce1-4472-4987-b7ca-dd71334f9592</v>
      </c>
      <c r="B2598" s="3">
        <f>Raw_Data!B2598</f>
        <v>39</v>
      </c>
      <c r="C2598" s="3" t="str">
        <f>Raw_Data!C2598</f>
        <v>Other</v>
      </c>
      <c r="D2598" s="3" t="str">
        <f>Raw_Data!D2598</f>
        <v>Premium</v>
      </c>
      <c r="E2598" s="3">
        <f>Raw_Data!E2598</f>
        <v>1.1200000000000001</v>
      </c>
      <c r="F2598" s="3">
        <f>Raw_Data!F2598</f>
        <v>27</v>
      </c>
      <c r="G2598" s="3" t="str">
        <f>Raw_Data!G2598</f>
        <v>North America</v>
      </c>
      <c r="H2598" s="3" t="str">
        <f>Raw_Data!H2598</f>
        <v>Mobile</v>
      </c>
      <c r="I2598" s="3">
        <f>Raw_Data!I2598</f>
        <v>17.989999999999998</v>
      </c>
      <c r="J2598" s="3">
        <f>Raw_Data!J2598</f>
        <v>1</v>
      </c>
      <c r="K2598" s="3" t="str">
        <f>Raw_Data!K2598</f>
        <v>Gift Card</v>
      </c>
      <c r="L2598" s="3">
        <f>Raw_Data!L2598</f>
        <v>5</v>
      </c>
      <c r="M2598" s="3">
        <f>Raw_Data!M2598</f>
        <v>0.04</v>
      </c>
      <c r="N2598" s="3" t="str">
        <f>Raw_Data!N2598</f>
        <v>Sci-Fi</v>
      </c>
      <c r="O2598" s="3" t="str">
        <f t="shared" si="400"/>
        <v>35-44</v>
      </c>
      <c r="P2598" s="3" t="str">
        <f t="shared" si="401"/>
        <v>&lt;10h</v>
      </c>
      <c r="Q2598" s="3" t="str">
        <f t="shared" si="402"/>
        <v>22-45d</v>
      </c>
      <c r="R2598" s="3" t="str">
        <f t="shared" si="403"/>
        <v>Medium</v>
      </c>
      <c r="S2598" s="3" t="str">
        <f t="shared" si="404"/>
        <v>High</v>
      </c>
      <c r="T2598" s="3" t="str">
        <f t="shared" si="405"/>
        <v>Churned</v>
      </c>
      <c r="U2598" s="4">
        <f>1/(1+EXP(-(Predictive_Model!$B$5+((B2598-Predictive_Model!$B$20)/Predictive_Model!$C$20)*Predictive_Model!$D$20+((E2598-Predictive_Model!$B$21)/Predictive_Model!$C$21)*Predictive_Model!$D$21+((F2598-Predictive_Model!$B$22)/Predictive_Model!$C$22)*Predictive_Model!$D$22+((I2598-Predictive_Model!$B$23)/Predictive_Model!$C$23)*Predictive_Model!$D$23+((L2598-Predictive_Model!$B$24)/Predictive_Model!$C$24)*Predictive_Model!$D$24+((M2598-Predictive_Model!$B$25)/Predictive_Model!$C$25)*Predictive_Model!$D$25+IF(C2598="Male",Predictive_Model!$D$31,IF(C2598="Other",Predictive_Model!$D$32,0))+IF(D2598="Premium",Predictive_Model!$D$34,IF(D2598="Standard",Predictive_Model!$D$35,0))+IF(G2598="Asia",Predictive_Model!$D$37,IF(G2598="Europe",Predictive_Model!$D$38,IF(G2598="North America",Predictive_Model!$D$39,IF(G2598="Oceania",Predictive_Model!$D$40,IF(G2598="South America",Predictive_Model!$D$41,0)))))+IF(H2598="Laptop",Predictive_Model!$D$43,IF(H2598="Mobile",Predictive_Model!$D$44,IF(H2598="TV",Predictive_Model!$D$45,IF(H2598="Tablet",Predictive_Model!$D$46,0))))+IF(K2598="Crypto",Predictive_Model!$D$48,IF(K2598="Debit Card",Predictive_Model!$D$49,IF(K2598="Gift Card",Predictive_Model!$D$50,IF(K2598="PayPal",Predictive_Model!$D$51,0))))+IF(N2598="Comedy",Predictive_Model!$D$53,IF(N2598="Documentary",Predictive_Model!$D$54,IF(N2598="Drama",Predictive_Model!$D$55,IF(N2598="Horror",Predictive_Model!$D$56,IF(N2598="Romance",Predictive_Model!$D$57,IF(N2598="Sci-Fi",Predictive_Model!$D$58,0)))))))))</f>
        <v>0.97593070505621582</v>
      </c>
      <c r="V2598" s="3" t="str">
        <f t="shared" si="406"/>
        <v>Critical</v>
      </c>
      <c r="W2598" s="6">
        <f t="shared" si="407"/>
        <v>17.989999999999998</v>
      </c>
      <c r="X2598" s="3" t="str">
        <f t="shared" si="408"/>
        <v>Priority 1</v>
      </c>
      <c r="Y2598" s="3" t="str">
        <f t="shared" si="409"/>
        <v>OK</v>
      </c>
    </row>
    <row r="2599" spans="1:25" x14ac:dyDescent="0.25">
      <c r="A2599" s="3" t="str">
        <f>Raw_Data!A2599</f>
        <v>697ba97e-0ab7-465c-8c43-87a7e484dfac</v>
      </c>
      <c r="B2599" s="3">
        <f>Raw_Data!B2599</f>
        <v>53</v>
      </c>
      <c r="C2599" s="3" t="str">
        <f>Raw_Data!C2599</f>
        <v>Other</v>
      </c>
      <c r="D2599" s="3" t="str">
        <f>Raw_Data!D2599</f>
        <v>Basic</v>
      </c>
      <c r="E2599" s="3">
        <f>Raw_Data!E2599</f>
        <v>14.1</v>
      </c>
      <c r="F2599" s="3">
        <f>Raw_Data!F2599</f>
        <v>42</v>
      </c>
      <c r="G2599" s="3" t="str">
        <f>Raw_Data!G2599</f>
        <v>North America</v>
      </c>
      <c r="H2599" s="3" t="str">
        <f>Raw_Data!H2599</f>
        <v>Laptop</v>
      </c>
      <c r="I2599" s="3">
        <f>Raw_Data!I2599</f>
        <v>8.99</v>
      </c>
      <c r="J2599" s="3">
        <f>Raw_Data!J2599</f>
        <v>1</v>
      </c>
      <c r="K2599" s="3" t="str">
        <f>Raw_Data!K2599</f>
        <v>PayPal</v>
      </c>
      <c r="L2599" s="3">
        <f>Raw_Data!L2599</f>
        <v>5</v>
      </c>
      <c r="M2599" s="3">
        <f>Raw_Data!M2599</f>
        <v>0.33</v>
      </c>
      <c r="N2599" s="3" t="str">
        <f>Raw_Data!N2599</f>
        <v>Horror</v>
      </c>
      <c r="O2599" s="3" t="str">
        <f t="shared" si="400"/>
        <v>45-54</v>
      </c>
      <c r="P2599" s="3" t="str">
        <f t="shared" si="401"/>
        <v>10-24h</v>
      </c>
      <c r="Q2599" s="3" t="str">
        <f t="shared" si="402"/>
        <v>22-45d</v>
      </c>
      <c r="R2599" s="3" t="str">
        <f t="shared" si="403"/>
        <v>Medium</v>
      </c>
      <c r="S2599" s="3" t="str">
        <f t="shared" si="404"/>
        <v>Low</v>
      </c>
      <c r="T2599" s="3" t="str">
        <f t="shared" si="405"/>
        <v>Churned</v>
      </c>
      <c r="U2599" s="4">
        <f>1/(1+EXP(-(Predictive_Model!$B$5+((B2599-Predictive_Model!$B$20)/Predictive_Model!$C$20)*Predictive_Model!$D$20+((E2599-Predictive_Model!$B$21)/Predictive_Model!$C$21)*Predictive_Model!$D$21+((F2599-Predictive_Model!$B$22)/Predictive_Model!$C$22)*Predictive_Model!$D$22+((I2599-Predictive_Model!$B$23)/Predictive_Model!$C$23)*Predictive_Model!$D$23+((L2599-Predictive_Model!$B$24)/Predictive_Model!$C$24)*Predictive_Model!$D$24+((M2599-Predictive_Model!$B$25)/Predictive_Model!$C$25)*Predictive_Model!$D$25+IF(C2599="Male",Predictive_Model!$D$31,IF(C2599="Other",Predictive_Model!$D$32,0))+IF(D2599="Premium",Predictive_Model!$D$34,IF(D2599="Standard",Predictive_Model!$D$35,0))+IF(G2599="Asia",Predictive_Model!$D$37,IF(G2599="Europe",Predictive_Model!$D$38,IF(G2599="North America",Predictive_Model!$D$39,IF(G2599="Oceania",Predictive_Model!$D$40,IF(G2599="South America",Predictive_Model!$D$41,0)))))+IF(H2599="Laptop",Predictive_Model!$D$43,IF(H2599="Mobile",Predictive_Model!$D$44,IF(H2599="TV",Predictive_Model!$D$45,IF(H2599="Tablet",Predictive_Model!$D$46,0))))+IF(K2599="Crypto",Predictive_Model!$D$48,IF(K2599="Debit Card",Predictive_Model!$D$49,IF(K2599="Gift Card",Predictive_Model!$D$50,IF(K2599="PayPal",Predictive_Model!$D$51,0))))+IF(N2599="Comedy",Predictive_Model!$D$53,IF(N2599="Documentary",Predictive_Model!$D$54,IF(N2599="Drama",Predictive_Model!$D$55,IF(N2599="Horror",Predictive_Model!$D$56,IF(N2599="Romance",Predictive_Model!$D$57,IF(N2599="Sci-Fi",Predictive_Model!$D$58,0)))))))))</f>
        <v>0.87382079926959455</v>
      </c>
      <c r="V2599" s="3" t="str">
        <f t="shared" si="406"/>
        <v>Critical</v>
      </c>
      <c r="W2599" s="6">
        <f t="shared" si="407"/>
        <v>8.99</v>
      </c>
      <c r="X2599" s="3" t="str">
        <f t="shared" si="408"/>
        <v>Priority 2</v>
      </c>
      <c r="Y2599" s="3" t="str">
        <f t="shared" si="409"/>
        <v>OK</v>
      </c>
    </row>
    <row r="2600" spans="1:25" x14ac:dyDescent="0.25">
      <c r="A2600" s="3" t="str">
        <f>Raw_Data!A2600</f>
        <v>c1d6b7a6-e749-43fc-8430-e0f0057aca5f</v>
      </c>
      <c r="B2600" s="3">
        <f>Raw_Data!B2600</f>
        <v>27</v>
      </c>
      <c r="C2600" s="3" t="str">
        <f>Raw_Data!C2600</f>
        <v>Other</v>
      </c>
      <c r="D2600" s="3" t="str">
        <f>Raw_Data!D2600</f>
        <v>Premium</v>
      </c>
      <c r="E2600" s="3">
        <f>Raw_Data!E2600</f>
        <v>30.8</v>
      </c>
      <c r="F2600" s="3">
        <f>Raw_Data!F2600</f>
        <v>16</v>
      </c>
      <c r="G2600" s="3" t="str">
        <f>Raw_Data!G2600</f>
        <v>Europe</v>
      </c>
      <c r="H2600" s="3" t="str">
        <f>Raw_Data!H2600</f>
        <v>Desktop</v>
      </c>
      <c r="I2600" s="3">
        <f>Raw_Data!I2600</f>
        <v>17.989999999999998</v>
      </c>
      <c r="J2600" s="3">
        <f>Raw_Data!J2600</f>
        <v>0</v>
      </c>
      <c r="K2600" s="3" t="str">
        <f>Raw_Data!K2600</f>
        <v>PayPal</v>
      </c>
      <c r="L2600" s="3">
        <f>Raw_Data!L2600</f>
        <v>2</v>
      </c>
      <c r="M2600" s="3">
        <f>Raw_Data!M2600</f>
        <v>1.81</v>
      </c>
      <c r="N2600" s="3" t="str">
        <f>Raw_Data!N2600</f>
        <v>Action</v>
      </c>
      <c r="O2600" s="3" t="str">
        <f t="shared" si="400"/>
        <v>25-34</v>
      </c>
      <c r="P2600" s="3" t="str">
        <f t="shared" si="401"/>
        <v>25-49h</v>
      </c>
      <c r="Q2600" s="3" t="str">
        <f t="shared" si="402"/>
        <v>8-21d</v>
      </c>
      <c r="R2600" s="3" t="str">
        <f t="shared" si="403"/>
        <v>High</v>
      </c>
      <c r="S2600" s="3" t="str">
        <f t="shared" si="404"/>
        <v>High</v>
      </c>
      <c r="T2600" s="3" t="str">
        <f t="shared" si="405"/>
        <v>Active</v>
      </c>
      <c r="U2600" s="4">
        <f>1/(1+EXP(-(Predictive_Model!$B$5+((B2600-Predictive_Model!$B$20)/Predictive_Model!$C$20)*Predictive_Model!$D$20+((E2600-Predictive_Model!$B$21)/Predictive_Model!$C$21)*Predictive_Model!$D$21+((F2600-Predictive_Model!$B$22)/Predictive_Model!$C$22)*Predictive_Model!$D$22+((I2600-Predictive_Model!$B$23)/Predictive_Model!$C$23)*Predictive_Model!$D$23+((L2600-Predictive_Model!$B$24)/Predictive_Model!$C$24)*Predictive_Model!$D$24+((M2600-Predictive_Model!$B$25)/Predictive_Model!$C$25)*Predictive_Model!$D$25+IF(C2600="Male",Predictive_Model!$D$31,IF(C2600="Other",Predictive_Model!$D$32,0))+IF(D2600="Premium",Predictive_Model!$D$34,IF(D2600="Standard",Predictive_Model!$D$35,0))+IF(G2600="Asia",Predictive_Model!$D$37,IF(G2600="Europe",Predictive_Model!$D$38,IF(G2600="North America",Predictive_Model!$D$39,IF(G2600="Oceania",Predictive_Model!$D$40,IF(G2600="South America",Predictive_Model!$D$41,0)))))+IF(H2600="Laptop",Predictive_Model!$D$43,IF(H2600="Mobile",Predictive_Model!$D$44,IF(H2600="TV",Predictive_Model!$D$45,IF(H2600="Tablet",Predictive_Model!$D$46,0))))+IF(K2600="Crypto",Predictive_Model!$D$48,IF(K2600="Debit Card",Predictive_Model!$D$49,IF(K2600="Gift Card",Predictive_Model!$D$50,IF(K2600="PayPal",Predictive_Model!$D$51,0))))+IF(N2600="Comedy",Predictive_Model!$D$53,IF(N2600="Documentary",Predictive_Model!$D$54,IF(N2600="Drama",Predictive_Model!$D$55,IF(N2600="Horror",Predictive_Model!$D$56,IF(N2600="Romance",Predictive_Model!$D$57,IF(N2600="Sci-Fi",Predictive_Model!$D$58,0)))))))))</f>
        <v>4.5446016492200507E-5</v>
      </c>
      <c r="V2600" s="3" t="str">
        <f t="shared" si="406"/>
        <v>Low</v>
      </c>
      <c r="W2600" s="6">
        <f t="shared" si="407"/>
        <v>8.175738366946871E-4</v>
      </c>
      <c r="X2600" s="3" t="str">
        <f t="shared" si="408"/>
        <v>Monitor</v>
      </c>
      <c r="Y2600" s="3" t="str">
        <f t="shared" si="409"/>
        <v>OK</v>
      </c>
    </row>
    <row r="2601" spans="1:25" x14ac:dyDescent="0.25">
      <c r="A2601" s="3" t="str">
        <f>Raw_Data!A2601</f>
        <v>a683a981-d35f-49f3-9b9a-a8ad04fd7b16</v>
      </c>
      <c r="B2601" s="3">
        <f>Raw_Data!B2601</f>
        <v>29</v>
      </c>
      <c r="C2601" s="3" t="str">
        <f>Raw_Data!C2601</f>
        <v>Other</v>
      </c>
      <c r="D2601" s="3" t="str">
        <f>Raw_Data!D2601</f>
        <v>Standard</v>
      </c>
      <c r="E2601" s="3">
        <f>Raw_Data!E2601</f>
        <v>10.74</v>
      </c>
      <c r="F2601" s="3">
        <f>Raw_Data!F2601</f>
        <v>27</v>
      </c>
      <c r="G2601" s="3" t="str">
        <f>Raw_Data!G2601</f>
        <v>South America</v>
      </c>
      <c r="H2601" s="3" t="str">
        <f>Raw_Data!H2601</f>
        <v>Tablet</v>
      </c>
      <c r="I2601" s="3">
        <f>Raw_Data!I2601</f>
        <v>13.99</v>
      </c>
      <c r="J2601" s="3">
        <f>Raw_Data!J2601</f>
        <v>0</v>
      </c>
      <c r="K2601" s="3" t="str">
        <f>Raw_Data!K2601</f>
        <v>PayPal</v>
      </c>
      <c r="L2601" s="3">
        <f>Raw_Data!L2601</f>
        <v>5</v>
      </c>
      <c r="M2601" s="3">
        <f>Raw_Data!M2601</f>
        <v>0.38</v>
      </c>
      <c r="N2601" s="3" t="str">
        <f>Raw_Data!N2601</f>
        <v>Drama</v>
      </c>
      <c r="O2601" s="3" t="str">
        <f t="shared" si="400"/>
        <v>25-34</v>
      </c>
      <c r="P2601" s="3" t="str">
        <f t="shared" si="401"/>
        <v>10-24h</v>
      </c>
      <c r="Q2601" s="3" t="str">
        <f t="shared" si="402"/>
        <v>22-45d</v>
      </c>
      <c r="R2601" s="3" t="str">
        <f t="shared" si="403"/>
        <v>Medium</v>
      </c>
      <c r="S2601" s="3" t="str">
        <f t="shared" si="404"/>
        <v>Mid</v>
      </c>
      <c r="T2601" s="3" t="str">
        <f t="shared" si="405"/>
        <v>Active</v>
      </c>
      <c r="U2601" s="4">
        <f>1/(1+EXP(-(Predictive_Model!$B$5+((B2601-Predictive_Model!$B$20)/Predictive_Model!$C$20)*Predictive_Model!$D$20+((E2601-Predictive_Model!$B$21)/Predictive_Model!$C$21)*Predictive_Model!$D$21+((F2601-Predictive_Model!$B$22)/Predictive_Model!$C$22)*Predictive_Model!$D$22+((I2601-Predictive_Model!$B$23)/Predictive_Model!$C$23)*Predictive_Model!$D$23+((L2601-Predictive_Model!$B$24)/Predictive_Model!$C$24)*Predictive_Model!$D$24+((M2601-Predictive_Model!$B$25)/Predictive_Model!$C$25)*Predictive_Model!$D$25+IF(C2601="Male",Predictive_Model!$D$31,IF(C2601="Other",Predictive_Model!$D$32,0))+IF(D2601="Premium",Predictive_Model!$D$34,IF(D2601="Standard",Predictive_Model!$D$35,0))+IF(G2601="Asia",Predictive_Model!$D$37,IF(G2601="Europe",Predictive_Model!$D$38,IF(G2601="North America",Predictive_Model!$D$39,IF(G2601="Oceania",Predictive_Model!$D$40,IF(G2601="South America",Predictive_Model!$D$41,0)))))+IF(H2601="Laptop",Predictive_Model!$D$43,IF(H2601="Mobile",Predictive_Model!$D$44,IF(H2601="TV",Predictive_Model!$D$45,IF(H2601="Tablet",Predictive_Model!$D$46,0))))+IF(K2601="Crypto",Predictive_Model!$D$48,IF(K2601="Debit Card",Predictive_Model!$D$49,IF(K2601="Gift Card",Predictive_Model!$D$50,IF(K2601="PayPal",Predictive_Model!$D$51,0))))+IF(N2601="Comedy",Predictive_Model!$D$53,IF(N2601="Documentary",Predictive_Model!$D$54,IF(N2601="Drama",Predictive_Model!$D$55,IF(N2601="Horror",Predictive_Model!$D$56,IF(N2601="Romance",Predictive_Model!$D$57,IF(N2601="Sci-Fi",Predictive_Model!$D$58,0)))))))))</f>
        <v>0.76946797517947085</v>
      </c>
      <c r="V2601" s="3" t="str">
        <f t="shared" si="406"/>
        <v>Critical</v>
      </c>
      <c r="W2601" s="6">
        <f t="shared" si="407"/>
        <v>10.764856972760798</v>
      </c>
      <c r="X2601" s="3" t="str">
        <f t="shared" si="408"/>
        <v>Priority 2</v>
      </c>
      <c r="Y2601" s="3" t="str">
        <f t="shared" si="409"/>
        <v>OK</v>
      </c>
    </row>
    <row r="2602" spans="1:25" x14ac:dyDescent="0.25">
      <c r="A2602" s="3" t="str">
        <f>Raw_Data!A2602</f>
        <v>5548db44-9939-45ea-8cde-6dd44b0d8036</v>
      </c>
      <c r="B2602" s="3">
        <f>Raw_Data!B2602</f>
        <v>70</v>
      </c>
      <c r="C2602" s="3" t="str">
        <f>Raw_Data!C2602</f>
        <v>Female</v>
      </c>
      <c r="D2602" s="3" t="str">
        <f>Raw_Data!D2602</f>
        <v>Standard</v>
      </c>
      <c r="E2602" s="3">
        <f>Raw_Data!E2602</f>
        <v>8.27</v>
      </c>
      <c r="F2602" s="3">
        <f>Raw_Data!F2602</f>
        <v>60</v>
      </c>
      <c r="G2602" s="3" t="str">
        <f>Raw_Data!G2602</f>
        <v>Europe</v>
      </c>
      <c r="H2602" s="3" t="str">
        <f>Raw_Data!H2602</f>
        <v>Tablet</v>
      </c>
      <c r="I2602" s="3">
        <f>Raw_Data!I2602</f>
        <v>13.99</v>
      </c>
      <c r="J2602" s="3">
        <f>Raw_Data!J2602</f>
        <v>1</v>
      </c>
      <c r="K2602" s="3" t="str">
        <f>Raw_Data!K2602</f>
        <v>Gift Card</v>
      </c>
      <c r="L2602" s="3">
        <f>Raw_Data!L2602</f>
        <v>3</v>
      </c>
      <c r="M2602" s="3">
        <f>Raw_Data!M2602</f>
        <v>0.14000000000000001</v>
      </c>
      <c r="N2602" s="3" t="str">
        <f>Raw_Data!N2602</f>
        <v>Comedy</v>
      </c>
      <c r="O2602" s="3" t="str">
        <f t="shared" si="400"/>
        <v>55-70</v>
      </c>
      <c r="P2602" s="3" t="str">
        <f t="shared" si="401"/>
        <v>&lt;10h</v>
      </c>
      <c r="Q2602" s="3" t="str">
        <f t="shared" si="402"/>
        <v>46-60d</v>
      </c>
      <c r="R2602" s="3" t="str">
        <f t="shared" si="403"/>
        <v>Low</v>
      </c>
      <c r="S2602" s="3" t="str">
        <f t="shared" si="404"/>
        <v>Mid</v>
      </c>
      <c r="T2602" s="3" t="str">
        <f t="shared" si="405"/>
        <v>Churned</v>
      </c>
      <c r="U2602" s="4">
        <f>1/(1+EXP(-(Predictive_Model!$B$5+((B2602-Predictive_Model!$B$20)/Predictive_Model!$C$20)*Predictive_Model!$D$20+((E2602-Predictive_Model!$B$21)/Predictive_Model!$C$21)*Predictive_Model!$D$21+((F2602-Predictive_Model!$B$22)/Predictive_Model!$C$22)*Predictive_Model!$D$22+((I2602-Predictive_Model!$B$23)/Predictive_Model!$C$23)*Predictive_Model!$D$23+((L2602-Predictive_Model!$B$24)/Predictive_Model!$C$24)*Predictive_Model!$D$24+((M2602-Predictive_Model!$B$25)/Predictive_Model!$C$25)*Predictive_Model!$D$25+IF(C2602="Male",Predictive_Model!$D$31,IF(C2602="Other",Predictive_Model!$D$32,0))+IF(D2602="Premium",Predictive_Model!$D$34,IF(D2602="Standard",Predictive_Model!$D$35,0))+IF(G2602="Asia",Predictive_Model!$D$37,IF(G2602="Europe",Predictive_Model!$D$38,IF(G2602="North America",Predictive_Model!$D$39,IF(G2602="Oceania",Predictive_Model!$D$40,IF(G2602="South America",Predictive_Model!$D$41,0)))))+IF(H2602="Laptop",Predictive_Model!$D$43,IF(H2602="Mobile",Predictive_Model!$D$44,IF(H2602="TV",Predictive_Model!$D$45,IF(H2602="Tablet",Predictive_Model!$D$46,0))))+IF(K2602="Crypto",Predictive_Model!$D$48,IF(K2602="Debit Card",Predictive_Model!$D$49,IF(K2602="Gift Card",Predictive_Model!$D$50,IF(K2602="PayPal",Predictive_Model!$D$51,0))))+IF(N2602="Comedy",Predictive_Model!$D$53,IF(N2602="Documentary",Predictive_Model!$D$54,IF(N2602="Drama",Predictive_Model!$D$55,IF(N2602="Horror",Predictive_Model!$D$56,IF(N2602="Romance",Predictive_Model!$D$57,IF(N2602="Sci-Fi",Predictive_Model!$D$58,0)))))))))</f>
        <v>0.99985905539937947</v>
      </c>
      <c r="V2602" s="3" t="str">
        <f t="shared" si="406"/>
        <v>Critical</v>
      </c>
      <c r="W2602" s="6">
        <f t="shared" si="407"/>
        <v>13.99</v>
      </c>
      <c r="X2602" s="3" t="str">
        <f t="shared" si="408"/>
        <v>Priority 2</v>
      </c>
      <c r="Y2602" s="3" t="str">
        <f t="shared" si="409"/>
        <v>OK</v>
      </c>
    </row>
    <row r="2603" spans="1:25" x14ac:dyDescent="0.25">
      <c r="A2603" s="3" t="str">
        <f>Raw_Data!A2603</f>
        <v>30add045-ab3e-4753-abfa-c317ec02730a</v>
      </c>
      <c r="B2603" s="3">
        <f>Raw_Data!B2603</f>
        <v>51</v>
      </c>
      <c r="C2603" s="3" t="str">
        <f>Raw_Data!C2603</f>
        <v>Male</v>
      </c>
      <c r="D2603" s="3" t="str">
        <f>Raw_Data!D2603</f>
        <v>Standard</v>
      </c>
      <c r="E2603" s="3">
        <f>Raw_Data!E2603</f>
        <v>12.91</v>
      </c>
      <c r="F2603" s="3">
        <f>Raw_Data!F2603</f>
        <v>42</v>
      </c>
      <c r="G2603" s="3" t="str">
        <f>Raw_Data!G2603</f>
        <v>North America</v>
      </c>
      <c r="H2603" s="3" t="str">
        <f>Raw_Data!H2603</f>
        <v>Tablet</v>
      </c>
      <c r="I2603" s="3">
        <f>Raw_Data!I2603</f>
        <v>13.99</v>
      </c>
      <c r="J2603" s="3">
        <f>Raw_Data!J2603</f>
        <v>1</v>
      </c>
      <c r="K2603" s="3" t="str">
        <f>Raw_Data!K2603</f>
        <v>Debit Card</v>
      </c>
      <c r="L2603" s="3">
        <f>Raw_Data!L2603</f>
        <v>1</v>
      </c>
      <c r="M2603" s="3">
        <f>Raw_Data!M2603</f>
        <v>0.3</v>
      </c>
      <c r="N2603" s="3" t="str">
        <f>Raw_Data!N2603</f>
        <v>Comedy</v>
      </c>
      <c r="O2603" s="3" t="str">
        <f t="shared" si="400"/>
        <v>45-54</v>
      </c>
      <c r="P2603" s="3" t="str">
        <f t="shared" si="401"/>
        <v>10-24h</v>
      </c>
      <c r="Q2603" s="3" t="str">
        <f t="shared" si="402"/>
        <v>22-45d</v>
      </c>
      <c r="R2603" s="3" t="str">
        <f t="shared" si="403"/>
        <v>Medium</v>
      </c>
      <c r="S2603" s="3" t="str">
        <f t="shared" si="404"/>
        <v>Mid</v>
      </c>
      <c r="T2603" s="3" t="str">
        <f t="shared" si="405"/>
        <v>Churned</v>
      </c>
      <c r="U2603" s="4">
        <f>1/(1+EXP(-(Predictive_Model!$B$5+((B2603-Predictive_Model!$B$20)/Predictive_Model!$C$20)*Predictive_Model!$D$20+((E2603-Predictive_Model!$B$21)/Predictive_Model!$C$21)*Predictive_Model!$D$21+((F2603-Predictive_Model!$B$22)/Predictive_Model!$C$22)*Predictive_Model!$D$22+((I2603-Predictive_Model!$B$23)/Predictive_Model!$C$23)*Predictive_Model!$D$23+((L2603-Predictive_Model!$B$24)/Predictive_Model!$C$24)*Predictive_Model!$D$24+((M2603-Predictive_Model!$B$25)/Predictive_Model!$C$25)*Predictive_Model!$D$25+IF(C2603="Male",Predictive_Model!$D$31,IF(C2603="Other",Predictive_Model!$D$32,0))+IF(D2603="Premium",Predictive_Model!$D$34,IF(D2603="Standard",Predictive_Model!$D$35,0))+IF(G2603="Asia",Predictive_Model!$D$37,IF(G2603="Europe",Predictive_Model!$D$38,IF(G2603="North America",Predictive_Model!$D$39,IF(G2603="Oceania",Predictive_Model!$D$40,IF(G2603="South America",Predictive_Model!$D$41,0)))))+IF(H2603="Laptop",Predictive_Model!$D$43,IF(H2603="Mobile",Predictive_Model!$D$44,IF(H2603="TV",Predictive_Model!$D$45,IF(H2603="Tablet",Predictive_Model!$D$46,0))))+IF(K2603="Crypto",Predictive_Model!$D$48,IF(K2603="Debit Card",Predictive_Model!$D$49,IF(K2603="Gift Card",Predictive_Model!$D$50,IF(K2603="PayPal",Predictive_Model!$D$51,0))))+IF(N2603="Comedy",Predictive_Model!$D$53,IF(N2603="Documentary",Predictive_Model!$D$54,IF(N2603="Drama",Predictive_Model!$D$55,IF(N2603="Horror",Predictive_Model!$D$56,IF(N2603="Romance",Predictive_Model!$D$57,IF(N2603="Sci-Fi",Predictive_Model!$D$58,0)))))))))</f>
        <v>0.99636757899797845</v>
      </c>
      <c r="V2603" s="3" t="str">
        <f t="shared" si="406"/>
        <v>Critical</v>
      </c>
      <c r="W2603" s="6">
        <f t="shared" si="407"/>
        <v>13.99</v>
      </c>
      <c r="X2603" s="3" t="str">
        <f t="shared" si="408"/>
        <v>Priority 2</v>
      </c>
      <c r="Y2603" s="3" t="str">
        <f t="shared" si="409"/>
        <v>OK</v>
      </c>
    </row>
    <row r="2604" spans="1:25" x14ac:dyDescent="0.25">
      <c r="A2604" s="3" t="str">
        <f>Raw_Data!A2604</f>
        <v>ec4fcd72-7a49-473c-85ca-390fc9e57d52</v>
      </c>
      <c r="B2604" s="3">
        <f>Raw_Data!B2604</f>
        <v>26</v>
      </c>
      <c r="C2604" s="3" t="str">
        <f>Raw_Data!C2604</f>
        <v>Other</v>
      </c>
      <c r="D2604" s="3" t="str">
        <f>Raw_Data!D2604</f>
        <v>Premium</v>
      </c>
      <c r="E2604" s="3">
        <f>Raw_Data!E2604</f>
        <v>9.23</v>
      </c>
      <c r="F2604" s="3">
        <f>Raw_Data!F2604</f>
        <v>10</v>
      </c>
      <c r="G2604" s="3" t="str">
        <f>Raw_Data!G2604</f>
        <v>North America</v>
      </c>
      <c r="H2604" s="3" t="str">
        <f>Raw_Data!H2604</f>
        <v>Desktop</v>
      </c>
      <c r="I2604" s="3">
        <f>Raw_Data!I2604</f>
        <v>17.989999999999998</v>
      </c>
      <c r="J2604" s="3">
        <f>Raw_Data!J2604</f>
        <v>0</v>
      </c>
      <c r="K2604" s="3" t="str">
        <f>Raw_Data!K2604</f>
        <v>Gift Card</v>
      </c>
      <c r="L2604" s="3">
        <f>Raw_Data!L2604</f>
        <v>3</v>
      </c>
      <c r="M2604" s="3">
        <f>Raw_Data!M2604</f>
        <v>0.84</v>
      </c>
      <c r="N2604" s="3" t="str">
        <f>Raw_Data!N2604</f>
        <v>Documentary</v>
      </c>
      <c r="O2604" s="3" t="str">
        <f t="shared" si="400"/>
        <v>25-34</v>
      </c>
      <c r="P2604" s="3" t="str">
        <f t="shared" si="401"/>
        <v>&lt;10h</v>
      </c>
      <c r="Q2604" s="3" t="str">
        <f t="shared" si="402"/>
        <v>8-21d</v>
      </c>
      <c r="R2604" s="3" t="str">
        <f t="shared" si="403"/>
        <v>Medium</v>
      </c>
      <c r="S2604" s="3" t="str">
        <f t="shared" si="404"/>
        <v>High</v>
      </c>
      <c r="T2604" s="3" t="str">
        <f t="shared" si="405"/>
        <v>Active</v>
      </c>
      <c r="U2604" s="4">
        <f>1/(1+EXP(-(Predictive_Model!$B$5+((B2604-Predictive_Model!$B$20)/Predictive_Model!$C$20)*Predictive_Model!$D$20+((E2604-Predictive_Model!$B$21)/Predictive_Model!$C$21)*Predictive_Model!$D$21+((F2604-Predictive_Model!$B$22)/Predictive_Model!$C$22)*Predictive_Model!$D$22+((I2604-Predictive_Model!$B$23)/Predictive_Model!$C$23)*Predictive_Model!$D$23+((L2604-Predictive_Model!$B$24)/Predictive_Model!$C$24)*Predictive_Model!$D$24+((M2604-Predictive_Model!$B$25)/Predictive_Model!$C$25)*Predictive_Model!$D$25+IF(C2604="Male",Predictive_Model!$D$31,IF(C2604="Other",Predictive_Model!$D$32,0))+IF(D2604="Premium",Predictive_Model!$D$34,IF(D2604="Standard",Predictive_Model!$D$35,0))+IF(G2604="Asia",Predictive_Model!$D$37,IF(G2604="Europe",Predictive_Model!$D$38,IF(G2604="North America",Predictive_Model!$D$39,IF(G2604="Oceania",Predictive_Model!$D$40,IF(G2604="South America",Predictive_Model!$D$41,0)))))+IF(H2604="Laptop",Predictive_Model!$D$43,IF(H2604="Mobile",Predictive_Model!$D$44,IF(H2604="TV",Predictive_Model!$D$45,IF(H2604="Tablet",Predictive_Model!$D$46,0))))+IF(K2604="Crypto",Predictive_Model!$D$48,IF(K2604="Debit Card",Predictive_Model!$D$49,IF(K2604="Gift Card",Predictive_Model!$D$50,IF(K2604="PayPal",Predictive_Model!$D$51,0))))+IF(N2604="Comedy",Predictive_Model!$D$53,IF(N2604="Documentary",Predictive_Model!$D$54,IF(N2604="Drama",Predictive_Model!$D$55,IF(N2604="Horror",Predictive_Model!$D$56,IF(N2604="Romance",Predictive_Model!$D$57,IF(N2604="Sci-Fi",Predictive_Model!$D$58,0)))))))))</f>
        <v>7.1546325409393527E-2</v>
      </c>
      <c r="V2604" s="3" t="str">
        <f t="shared" si="406"/>
        <v>Low</v>
      </c>
      <c r="W2604" s="6">
        <f t="shared" si="407"/>
        <v>1.2871183941149895</v>
      </c>
      <c r="X2604" s="3" t="str">
        <f t="shared" si="408"/>
        <v>Monitor</v>
      </c>
      <c r="Y2604" s="3" t="str">
        <f t="shared" si="409"/>
        <v>OK</v>
      </c>
    </row>
    <row r="2605" spans="1:25" x14ac:dyDescent="0.25">
      <c r="A2605" s="3" t="str">
        <f>Raw_Data!A2605</f>
        <v>6c7026ab-704b-4d7d-b658-66432e78fbf8</v>
      </c>
      <c r="B2605" s="3">
        <f>Raw_Data!B2605</f>
        <v>63</v>
      </c>
      <c r="C2605" s="3" t="str">
        <f>Raw_Data!C2605</f>
        <v>Female</v>
      </c>
      <c r="D2605" s="3" t="str">
        <f>Raw_Data!D2605</f>
        <v>Basic</v>
      </c>
      <c r="E2605" s="3">
        <f>Raw_Data!E2605</f>
        <v>0.52</v>
      </c>
      <c r="F2605" s="3">
        <f>Raw_Data!F2605</f>
        <v>1</v>
      </c>
      <c r="G2605" s="3" t="str">
        <f>Raw_Data!G2605</f>
        <v>Africa</v>
      </c>
      <c r="H2605" s="3" t="str">
        <f>Raw_Data!H2605</f>
        <v>Tablet</v>
      </c>
      <c r="I2605" s="3">
        <f>Raw_Data!I2605</f>
        <v>8.99</v>
      </c>
      <c r="J2605" s="3">
        <f>Raw_Data!J2605</f>
        <v>1</v>
      </c>
      <c r="K2605" s="3" t="str">
        <f>Raw_Data!K2605</f>
        <v>PayPal</v>
      </c>
      <c r="L2605" s="3">
        <f>Raw_Data!L2605</f>
        <v>4</v>
      </c>
      <c r="M2605" s="3">
        <f>Raw_Data!M2605</f>
        <v>0.26</v>
      </c>
      <c r="N2605" s="3" t="str">
        <f>Raw_Data!N2605</f>
        <v>Comedy</v>
      </c>
      <c r="O2605" s="3" t="str">
        <f t="shared" si="400"/>
        <v>55-70</v>
      </c>
      <c r="P2605" s="3" t="str">
        <f t="shared" si="401"/>
        <v>&lt;10h</v>
      </c>
      <c r="Q2605" s="3" t="str">
        <f t="shared" si="402"/>
        <v>0-7d</v>
      </c>
      <c r="R2605" s="3" t="str">
        <f t="shared" si="403"/>
        <v>Medium</v>
      </c>
      <c r="S2605" s="3" t="str">
        <f t="shared" si="404"/>
        <v>Low</v>
      </c>
      <c r="T2605" s="3" t="str">
        <f t="shared" si="405"/>
        <v>Churned</v>
      </c>
      <c r="U2605" s="4">
        <f>1/(1+EXP(-(Predictive_Model!$B$5+((B2605-Predictive_Model!$B$20)/Predictive_Model!$C$20)*Predictive_Model!$D$20+((E2605-Predictive_Model!$B$21)/Predictive_Model!$C$21)*Predictive_Model!$D$21+((F2605-Predictive_Model!$B$22)/Predictive_Model!$C$22)*Predictive_Model!$D$22+((I2605-Predictive_Model!$B$23)/Predictive_Model!$C$23)*Predictive_Model!$D$23+((L2605-Predictive_Model!$B$24)/Predictive_Model!$C$24)*Predictive_Model!$D$24+((M2605-Predictive_Model!$B$25)/Predictive_Model!$C$25)*Predictive_Model!$D$25+IF(C2605="Male",Predictive_Model!$D$31,IF(C2605="Other",Predictive_Model!$D$32,0))+IF(D2605="Premium",Predictive_Model!$D$34,IF(D2605="Standard",Predictive_Model!$D$35,0))+IF(G2605="Asia",Predictive_Model!$D$37,IF(G2605="Europe",Predictive_Model!$D$38,IF(G2605="North America",Predictive_Model!$D$39,IF(G2605="Oceania",Predictive_Model!$D$40,IF(G2605="South America",Predictive_Model!$D$41,0)))))+IF(H2605="Laptop",Predictive_Model!$D$43,IF(H2605="Mobile",Predictive_Model!$D$44,IF(H2605="TV",Predictive_Model!$D$45,IF(H2605="Tablet",Predictive_Model!$D$46,0))))+IF(K2605="Crypto",Predictive_Model!$D$48,IF(K2605="Debit Card",Predictive_Model!$D$49,IF(K2605="Gift Card",Predictive_Model!$D$50,IF(K2605="PayPal",Predictive_Model!$D$51,0))))+IF(N2605="Comedy",Predictive_Model!$D$53,IF(N2605="Documentary",Predictive_Model!$D$54,IF(N2605="Drama",Predictive_Model!$D$55,IF(N2605="Horror",Predictive_Model!$D$56,IF(N2605="Romance",Predictive_Model!$D$57,IF(N2605="Sci-Fi",Predictive_Model!$D$58,0)))))))))</f>
        <v>0.95887407449615025</v>
      </c>
      <c r="V2605" s="3" t="str">
        <f t="shared" si="406"/>
        <v>Critical</v>
      </c>
      <c r="W2605" s="6">
        <f t="shared" si="407"/>
        <v>8.99</v>
      </c>
      <c r="X2605" s="3" t="str">
        <f t="shared" si="408"/>
        <v>Priority 2</v>
      </c>
      <c r="Y2605" s="3" t="str">
        <f t="shared" si="409"/>
        <v>OK</v>
      </c>
    </row>
    <row r="2606" spans="1:25" x14ac:dyDescent="0.25">
      <c r="A2606" s="3" t="str">
        <f>Raw_Data!A2606</f>
        <v>aeb6a179-a31d-4430-9d79-388dbd8b552f</v>
      </c>
      <c r="B2606" s="3">
        <f>Raw_Data!B2606</f>
        <v>66</v>
      </c>
      <c r="C2606" s="3" t="str">
        <f>Raw_Data!C2606</f>
        <v>Male</v>
      </c>
      <c r="D2606" s="3" t="str">
        <f>Raw_Data!D2606</f>
        <v>Basic</v>
      </c>
      <c r="E2606" s="3">
        <f>Raw_Data!E2606</f>
        <v>2.1800000000000002</v>
      </c>
      <c r="F2606" s="3">
        <f>Raw_Data!F2606</f>
        <v>15</v>
      </c>
      <c r="G2606" s="3" t="str">
        <f>Raw_Data!G2606</f>
        <v>South America</v>
      </c>
      <c r="H2606" s="3" t="str">
        <f>Raw_Data!H2606</f>
        <v>Laptop</v>
      </c>
      <c r="I2606" s="3">
        <f>Raw_Data!I2606</f>
        <v>8.99</v>
      </c>
      <c r="J2606" s="3">
        <f>Raw_Data!J2606</f>
        <v>1</v>
      </c>
      <c r="K2606" s="3" t="str">
        <f>Raw_Data!K2606</f>
        <v>Debit Card</v>
      </c>
      <c r="L2606" s="3">
        <f>Raw_Data!L2606</f>
        <v>5</v>
      </c>
      <c r="M2606" s="3">
        <f>Raw_Data!M2606</f>
        <v>0.14000000000000001</v>
      </c>
      <c r="N2606" s="3" t="str">
        <f>Raw_Data!N2606</f>
        <v>Horror</v>
      </c>
      <c r="O2606" s="3" t="str">
        <f t="shared" si="400"/>
        <v>55-70</v>
      </c>
      <c r="P2606" s="3" t="str">
        <f t="shared" si="401"/>
        <v>&lt;10h</v>
      </c>
      <c r="Q2606" s="3" t="str">
        <f t="shared" si="402"/>
        <v>8-21d</v>
      </c>
      <c r="R2606" s="3" t="str">
        <f t="shared" si="403"/>
        <v>Medium</v>
      </c>
      <c r="S2606" s="3" t="str">
        <f t="shared" si="404"/>
        <v>Low</v>
      </c>
      <c r="T2606" s="3" t="str">
        <f t="shared" si="405"/>
        <v>Churned</v>
      </c>
      <c r="U2606" s="4">
        <f>1/(1+EXP(-(Predictive_Model!$B$5+((B2606-Predictive_Model!$B$20)/Predictive_Model!$C$20)*Predictive_Model!$D$20+((E2606-Predictive_Model!$B$21)/Predictive_Model!$C$21)*Predictive_Model!$D$21+((F2606-Predictive_Model!$B$22)/Predictive_Model!$C$22)*Predictive_Model!$D$22+((I2606-Predictive_Model!$B$23)/Predictive_Model!$C$23)*Predictive_Model!$D$23+((L2606-Predictive_Model!$B$24)/Predictive_Model!$C$24)*Predictive_Model!$D$24+((M2606-Predictive_Model!$B$25)/Predictive_Model!$C$25)*Predictive_Model!$D$25+IF(C2606="Male",Predictive_Model!$D$31,IF(C2606="Other",Predictive_Model!$D$32,0))+IF(D2606="Premium",Predictive_Model!$D$34,IF(D2606="Standard",Predictive_Model!$D$35,0))+IF(G2606="Asia",Predictive_Model!$D$37,IF(G2606="Europe",Predictive_Model!$D$38,IF(G2606="North America",Predictive_Model!$D$39,IF(G2606="Oceania",Predictive_Model!$D$40,IF(G2606="South America",Predictive_Model!$D$41,0)))))+IF(H2606="Laptop",Predictive_Model!$D$43,IF(H2606="Mobile",Predictive_Model!$D$44,IF(H2606="TV",Predictive_Model!$D$45,IF(H2606="Tablet",Predictive_Model!$D$46,0))))+IF(K2606="Crypto",Predictive_Model!$D$48,IF(K2606="Debit Card",Predictive_Model!$D$49,IF(K2606="Gift Card",Predictive_Model!$D$50,IF(K2606="PayPal",Predictive_Model!$D$51,0))))+IF(N2606="Comedy",Predictive_Model!$D$53,IF(N2606="Documentary",Predictive_Model!$D$54,IF(N2606="Drama",Predictive_Model!$D$55,IF(N2606="Horror",Predictive_Model!$D$56,IF(N2606="Romance",Predictive_Model!$D$57,IF(N2606="Sci-Fi",Predictive_Model!$D$58,0)))))))))</f>
        <v>0.90793996193146376</v>
      </c>
      <c r="V2606" s="3" t="str">
        <f t="shared" si="406"/>
        <v>Critical</v>
      </c>
      <c r="W2606" s="6">
        <f t="shared" si="407"/>
        <v>8.99</v>
      </c>
      <c r="X2606" s="3" t="str">
        <f t="shared" si="408"/>
        <v>Priority 2</v>
      </c>
      <c r="Y2606" s="3" t="str">
        <f t="shared" si="409"/>
        <v>OK</v>
      </c>
    </row>
    <row r="2607" spans="1:25" x14ac:dyDescent="0.25">
      <c r="A2607" s="3" t="str">
        <f>Raw_Data!A2607</f>
        <v>60334592-83df-4b11-a2e1-da7ded2535aa</v>
      </c>
      <c r="B2607" s="3">
        <f>Raw_Data!B2607</f>
        <v>57</v>
      </c>
      <c r="C2607" s="3" t="str">
        <f>Raw_Data!C2607</f>
        <v>Other</v>
      </c>
      <c r="D2607" s="3" t="str">
        <f>Raw_Data!D2607</f>
        <v>Premium</v>
      </c>
      <c r="E2607" s="3">
        <f>Raw_Data!E2607</f>
        <v>29.23</v>
      </c>
      <c r="F2607" s="3">
        <f>Raw_Data!F2607</f>
        <v>3</v>
      </c>
      <c r="G2607" s="3" t="str">
        <f>Raw_Data!G2607</f>
        <v>South America</v>
      </c>
      <c r="H2607" s="3" t="str">
        <f>Raw_Data!H2607</f>
        <v>Laptop</v>
      </c>
      <c r="I2607" s="3">
        <f>Raw_Data!I2607</f>
        <v>17.989999999999998</v>
      </c>
      <c r="J2607" s="3">
        <f>Raw_Data!J2607</f>
        <v>0</v>
      </c>
      <c r="K2607" s="3" t="str">
        <f>Raw_Data!K2607</f>
        <v>Credit Card</v>
      </c>
      <c r="L2607" s="3">
        <f>Raw_Data!L2607</f>
        <v>1</v>
      </c>
      <c r="M2607" s="3">
        <f>Raw_Data!M2607</f>
        <v>7.31</v>
      </c>
      <c r="N2607" s="3" t="str">
        <f>Raw_Data!N2607</f>
        <v>Romance</v>
      </c>
      <c r="O2607" s="3" t="str">
        <f t="shared" si="400"/>
        <v>55-70</v>
      </c>
      <c r="P2607" s="3" t="str">
        <f t="shared" si="401"/>
        <v>25-49h</v>
      </c>
      <c r="Q2607" s="3" t="str">
        <f t="shared" si="402"/>
        <v>0-7d</v>
      </c>
      <c r="R2607" s="3" t="str">
        <f t="shared" si="403"/>
        <v>High</v>
      </c>
      <c r="S2607" s="3" t="str">
        <f t="shared" si="404"/>
        <v>High</v>
      </c>
      <c r="T2607" s="3" t="str">
        <f t="shared" si="405"/>
        <v>Active</v>
      </c>
      <c r="U2607" s="4">
        <f>1/(1+EXP(-(Predictive_Model!$B$5+((B2607-Predictive_Model!$B$20)/Predictive_Model!$C$20)*Predictive_Model!$D$20+((E2607-Predictive_Model!$B$21)/Predictive_Model!$C$21)*Predictive_Model!$D$21+((F2607-Predictive_Model!$B$22)/Predictive_Model!$C$22)*Predictive_Model!$D$22+((I2607-Predictive_Model!$B$23)/Predictive_Model!$C$23)*Predictive_Model!$D$23+((L2607-Predictive_Model!$B$24)/Predictive_Model!$C$24)*Predictive_Model!$D$24+((M2607-Predictive_Model!$B$25)/Predictive_Model!$C$25)*Predictive_Model!$D$25+IF(C2607="Male",Predictive_Model!$D$31,IF(C2607="Other",Predictive_Model!$D$32,0))+IF(D2607="Premium",Predictive_Model!$D$34,IF(D2607="Standard",Predictive_Model!$D$35,0))+IF(G2607="Asia",Predictive_Model!$D$37,IF(G2607="Europe",Predictive_Model!$D$38,IF(G2607="North America",Predictive_Model!$D$39,IF(G2607="Oceania",Predictive_Model!$D$40,IF(G2607="South America",Predictive_Model!$D$41,0)))))+IF(H2607="Laptop",Predictive_Model!$D$43,IF(H2607="Mobile",Predictive_Model!$D$44,IF(H2607="TV",Predictive_Model!$D$45,IF(H2607="Tablet",Predictive_Model!$D$46,0))))+IF(K2607="Crypto",Predictive_Model!$D$48,IF(K2607="Debit Card",Predictive_Model!$D$49,IF(K2607="Gift Card",Predictive_Model!$D$50,IF(K2607="PayPal",Predictive_Model!$D$51,0))))+IF(N2607="Comedy",Predictive_Model!$D$53,IF(N2607="Documentary",Predictive_Model!$D$54,IF(N2607="Drama",Predictive_Model!$D$55,IF(N2607="Horror",Predictive_Model!$D$56,IF(N2607="Romance",Predictive_Model!$D$57,IF(N2607="Sci-Fi",Predictive_Model!$D$58,0)))))))))</f>
        <v>3.1242289674681241E-9</v>
      </c>
      <c r="V2607" s="3" t="str">
        <f t="shared" si="406"/>
        <v>Low</v>
      </c>
      <c r="W2607" s="6">
        <f t="shared" si="407"/>
        <v>5.6204879124751546E-8</v>
      </c>
      <c r="X2607" s="3" t="str">
        <f t="shared" si="408"/>
        <v>Monitor</v>
      </c>
      <c r="Y2607" s="3" t="str">
        <f t="shared" si="409"/>
        <v>OK</v>
      </c>
    </row>
    <row r="2608" spans="1:25" x14ac:dyDescent="0.25">
      <c r="A2608" s="3" t="str">
        <f>Raw_Data!A2608</f>
        <v>1b829a44-ed16-4913-aac5-28506c92e0a9</v>
      </c>
      <c r="B2608" s="3">
        <f>Raw_Data!B2608</f>
        <v>53</v>
      </c>
      <c r="C2608" s="3" t="str">
        <f>Raw_Data!C2608</f>
        <v>Other</v>
      </c>
      <c r="D2608" s="3" t="str">
        <f>Raw_Data!D2608</f>
        <v>Premium</v>
      </c>
      <c r="E2608" s="3">
        <f>Raw_Data!E2608</f>
        <v>1.64</v>
      </c>
      <c r="F2608" s="3">
        <f>Raw_Data!F2608</f>
        <v>5</v>
      </c>
      <c r="G2608" s="3" t="str">
        <f>Raw_Data!G2608</f>
        <v>North America</v>
      </c>
      <c r="H2608" s="3" t="str">
        <f>Raw_Data!H2608</f>
        <v>Laptop</v>
      </c>
      <c r="I2608" s="3">
        <f>Raw_Data!I2608</f>
        <v>17.989999999999998</v>
      </c>
      <c r="J2608" s="3">
        <f>Raw_Data!J2608</f>
        <v>1</v>
      </c>
      <c r="K2608" s="3" t="str">
        <f>Raw_Data!K2608</f>
        <v>Crypto</v>
      </c>
      <c r="L2608" s="3">
        <f>Raw_Data!L2608</f>
        <v>1</v>
      </c>
      <c r="M2608" s="3">
        <f>Raw_Data!M2608</f>
        <v>0.27</v>
      </c>
      <c r="N2608" s="3" t="str">
        <f>Raw_Data!N2608</f>
        <v>Horror</v>
      </c>
      <c r="O2608" s="3" t="str">
        <f t="shared" si="400"/>
        <v>45-54</v>
      </c>
      <c r="P2608" s="3" t="str">
        <f t="shared" si="401"/>
        <v>&lt;10h</v>
      </c>
      <c r="Q2608" s="3" t="str">
        <f t="shared" si="402"/>
        <v>0-7d</v>
      </c>
      <c r="R2608" s="3" t="str">
        <f t="shared" si="403"/>
        <v>Medium</v>
      </c>
      <c r="S2608" s="3" t="str">
        <f t="shared" si="404"/>
        <v>High</v>
      </c>
      <c r="T2608" s="3" t="str">
        <f t="shared" si="405"/>
        <v>Churned</v>
      </c>
      <c r="U2608" s="4">
        <f>1/(1+EXP(-(Predictive_Model!$B$5+((B2608-Predictive_Model!$B$20)/Predictive_Model!$C$20)*Predictive_Model!$D$20+((E2608-Predictive_Model!$B$21)/Predictive_Model!$C$21)*Predictive_Model!$D$21+((F2608-Predictive_Model!$B$22)/Predictive_Model!$C$22)*Predictive_Model!$D$22+((I2608-Predictive_Model!$B$23)/Predictive_Model!$C$23)*Predictive_Model!$D$23+((L2608-Predictive_Model!$B$24)/Predictive_Model!$C$24)*Predictive_Model!$D$24+((M2608-Predictive_Model!$B$25)/Predictive_Model!$C$25)*Predictive_Model!$D$25+IF(C2608="Male",Predictive_Model!$D$31,IF(C2608="Other",Predictive_Model!$D$32,0))+IF(D2608="Premium",Predictive_Model!$D$34,IF(D2608="Standard",Predictive_Model!$D$35,0))+IF(G2608="Asia",Predictive_Model!$D$37,IF(G2608="Europe",Predictive_Model!$D$38,IF(G2608="North America",Predictive_Model!$D$39,IF(G2608="Oceania",Predictive_Model!$D$40,IF(G2608="South America",Predictive_Model!$D$41,0)))))+IF(H2608="Laptop",Predictive_Model!$D$43,IF(H2608="Mobile",Predictive_Model!$D$44,IF(H2608="TV",Predictive_Model!$D$45,IF(H2608="Tablet",Predictive_Model!$D$46,0))))+IF(K2608="Crypto",Predictive_Model!$D$48,IF(K2608="Debit Card",Predictive_Model!$D$49,IF(K2608="Gift Card",Predictive_Model!$D$50,IF(K2608="PayPal",Predictive_Model!$D$51,0))))+IF(N2608="Comedy",Predictive_Model!$D$53,IF(N2608="Documentary",Predictive_Model!$D$54,IF(N2608="Drama",Predictive_Model!$D$55,IF(N2608="Horror",Predictive_Model!$D$56,IF(N2608="Romance",Predictive_Model!$D$57,IF(N2608="Sci-Fi",Predictive_Model!$D$58,0)))))))))</f>
        <v>0.78983919524783575</v>
      </c>
      <c r="V2608" s="3" t="str">
        <f t="shared" si="406"/>
        <v>Critical</v>
      </c>
      <c r="W2608" s="6">
        <f t="shared" si="407"/>
        <v>17.989999999999998</v>
      </c>
      <c r="X2608" s="3" t="str">
        <f t="shared" si="408"/>
        <v>Priority 1</v>
      </c>
      <c r="Y2608" s="3" t="str">
        <f t="shared" si="409"/>
        <v>OK</v>
      </c>
    </row>
    <row r="2609" spans="1:25" x14ac:dyDescent="0.25">
      <c r="A2609" s="3" t="str">
        <f>Raw_Data!A2609</f>
        <v>55aa7135-3268-48a1-a965-0fac4eddb7b8</v>
      </c>
      <c r="B2609" s="3">
        <f>Raw_Data!B2609</f>
        <v>47</v>
      </c>
      <c r="C2609" s="3" t="str">
        <f>Raw_Data!C2609</f>
        <v>Other</v>
      </c>
      <c r="D2609" s="3" t="str">
        <f>Raw_Data!D2609</f>
        <v>Basic</v>
      </c>
      <c r="E2609" s="3">
        <f>Raw_Data!E2609</f>
        <v>5.53</v>
      </c>
      <c r="F2609" s="3">
        <f>Raw_Data!F2609</f>
        <v>17</v>
      </c>
      <c r="G2609" s="3" t="str">
        <f>Raw_Data!G2609</f>
        <v>North America</v>
      </c>
      <c r="H2609" s="3" t="str">
        <f>Raw_Data!H2609</f>
        <v>Laptop</v>
      </c>
      <c r="I2609" s="3">
        <f>Raw_Data!I2609</f>
        <v>8.99</v>
      </c>
      <c r="J2609" s="3">
        <f>Raw_Data!J2609</f>
        <v>0</v>
      </c>
      <c r="K2609" s="3" t="str">
        <f>Raw_Data!K2609</f>
        <v>Debit Card</v>
      </c>
      <c r="L2609" s="3">
        <f>Raw_Data!L2609</f>
        <v>2</v>
      </c>
      <c r="M2609" s="3">
        <f>Raw_Data!M2609</f>
        <v>0.31</v>
      </c>
      <c r="N2609" s="3" t="str">
        <f>Raw_Data!N2609</f>
        <v>Romance</v>
      </c>
      <c r="O2609" s="3" t="str">
        <f t="shared" si="400"/>
        <v>45-54</v>
      </c>
      <c r="P2609" s="3" t="str">
        <f t="shared" si="401"/>
        <v>&lt;10h</v>
      </c>
      <c r="Q2609" s="3" t="str">
        <f t="shared" si="402"/>
        <v>8-21d</v>
      </c>
      <c r="R2609" s="3" t="str">
        <f t="shared" si="403"/>
        <v>Medium</v>
      </c>
      <c r="S2609" s="3" t="str">
        <f t="shared" si="404"/>
        <v>Low</v>
      </c>
      <c r="T2609" s="3" t="str">
        <f t="shared" si="405"/>
        <v>Active</v>
      </c>
      <c r="U2609" s="4">
        <f>1/(1+EXP(-(Predictive_Model!$B$5+((B2609-Predictive_Model!$B$20)/Predictive_Model!$C$20)*Predictive_Model!$D$20+((E2609-Predictive_Model!$B$21)/Predictive_Model!$C$21)*Predictive_Model!$D$21+((F2609-Predictive_Model!$B$22)/Predictive_Model!$C$22)*Predictive_Model!$D$22+((I2609-Predictive_Model!$B$23)/Predictive_Model!$C$23)*Predictive_Model!$D$23+((L2609-Predictive_Model!$B$24)/Predictive_Model!$C$24)*Predictive_Model!$D$24+((M2609-Predictive_Model!$B$25)/Predictive_Model!$C$25)*Predictive_Model!$D$25+IF(C2609="Male",Predictive_Model!$D$31,IF(C2609="Other",Predictive_Model!$D$32,0))+IF(D2609="Premium",Predictive_Model!$D$34,IF(D2609="Standard",Predictive_Model!$D$35,0))+IF(G2609="Asia",Predictive_Model!$D$37,IF(G2609="Europe",Predictive_Model!$D$38,IF(G2609="North America",Predictive_Model!$D$39,IF(G2609="Oceania",Predictive_Model!$D$40,IF(G2609="South America",Predictive_Model!$D$41,0)))))+IF(H2609="Laptop",Predictive_Model!$D$43,IF(H2609="Mobile",Predictive_Model!$D$44,IF(H2609="TV",Predictive_Model!$D$45,IF(H2609="Tablet",Predictive_Model!$D$46,0))))+IF(K2609="Crypto",Predictive_Model!$D$48,IF(K2609="Debit Card",Predictive_Model!$D$49,IF(K2609="Gift Card",Predictive_Model!$D$50,IF(K2609="PayPal",Predictive_Model!$D$51,0))))+IF(N2609="Comedy",Predictive_Model!$D$53,IF(N2609="Documentary",Predictive_Model!$D$54,IF(N2609="Drama",Predictive_Model!$D$55,IF(N2609="Horror",Predictive_Model!$D$56,IF(N2609="Romance",Predictive_Model!$D$57,IF(N2609="Sci-Fi",Predictive_Model!$D$58,0)))))))))</f>
        <v>0.97234041398028337</v>
      </c>
      <c r="V2609" s="3" t="str">
        <f t="shared" si="406"/>
        <v>Critical</v>
      </c>
      <c r="W2609" s="6">
        <f t="shared" si="407"/>
        <v>8.7413403216827472</v>
      </c>
      <c r="X2609" s="3" t="str">
        <f t="shared" si="408"/>
        <v>Priority 2</v>
      </c>
      <c r="Y2609" s="3" t="str">
        <f t="shared" si="409"/>
        <v>OK</v>
      </c>
    </row>
    <row r="2610" spans="1:25" x14ac:dyDescent="0.25">
      <c r="A2610" s="3" t="str">
        <f>Raw_Data!A2610</f>
        <v>2ad8b82e-2168-47f7-9744-e845a8e48a18</v>
      </c>
      <c r="B2610" s="3">
        <f>Raw_Data!B2610</f>
        <v>34</v>
      </c>
      <c r="C2610" s="3" t="str">
        <f>Raw_Data!C2610</f>
        <v>Male</v>
      </c>
      <c r="D2610" s="3" t="str">
        <f>Raw_Data!D2610</f>
        <v>Basic</v>
      </c>
      <c r="E2610" s="3">
        <f>Raw_Data!E2610</f>
        <v>9.9600000000000009</v>
      </c>
      <c r="F2610" s="3">
        <f>Raw_Data!F2610</f>
        <v>8</v>
      </c>
      <c r="G2610" s="3" t="str">
        <f>Raw_Data!G2610</f>
        <v>North America</v>
      </c>
      <c r="H2610" s="3" t="str">
        <f>Raw_Data!H2610</f>
        <v>Tablet</v>
      </c>
      <c r="I2610" s="3">
        <f>Raw_Data!I2610</f>
        <v>8.99</v>
      </c>
      <c r="J2610" s="3">
        <f>Raw_Data!J2610</f>
        <v>0</v>
      </c>
      <c r="K2610" s="3" t="str">
        <f>Raw_Data!K2610</f>
        <v>Credit Card</v>
      </c>
      <c r="L2610" s="3">
        <f>Raw_Data!L2610</f>
        <v>2</v>
      </c>
      <c r="M2610" s="3">
        <f>Raw_Data!M2610</f>
        <v>1.1100000000000001</v>
      </c>
      <c r="N2610" s="3" t="str">
        <f>Raw_Data!N2610</f>
        <v>Action</v>
      </c>
      <c r="O2610" s="3" t="str">
        <f t="shared" si="400"/>
        <v>25-34</v>
      </c>
      <c r="P2610" s="3" t="str">
        <f t="shared" si="401"/>
        <v>&lt;10h</v>
      </c>
      <c r="Q2610" s="3" t="str">
        <f t="shared" si="402"/>
        <v>8-21d</v>
      </c>
      <c r="R2610" s="3" t="str">
        <f t="shared" si="403"/>
        <v>Medium</v>
      </c>
      <c r="S2610" s="3" t="str">
        <f t="shared" si="404"/>
        <v>Low</v>
      </c>
      <c r="T2610" s="3" t="str">
        <f t="shared" si="405"/>
        <v>Active</v>
      </c>
      <c r="U2610" s="4">
        <f>1/(1+EXP(-(Predictive_Model!$B$5+((B2610-Predictive_Model!$B$20)/Predictive_Model!$C$20)*Predictive_Model!$D$20+((E2610-Predictive_Model!$B$21)/Predictive_Model!$C$21)*Predictive_Model!$D$21+((F2610-Predictive_Model!$B$22)/Predictive_Model!$C$22)*Predictive_Model!$D$22+((I2610-Predictive_Model!$B$23)/Predictive_Model!$C$23)*Predictive_Model!$D$23+((L2610-Predictive_Model!$B$24)/Predictive_Model!$C$24)*Predictive_Model!$D$24+((M2610-Predictive_Model!$B$25)/Predictive_Model!$C$25)*Predictive_Model!$D$25+IF(C2610="Male",Predictive_Model!$D$31,IF(C2610="Other",Predictive_Model!$D$32,0))+IF(D2610="Premium",Predictive_Model!$D$34,IF(D2610="Standard",Predictive_Model!$D$35,0))+IF(G2610="Asia",Predictive_Model!$D$37,IF(G2610="Europe",Predictive_Model!$D$38,IF(G2610="North America",Predictive_Model!$D$39,IF(G2610="Oceania",Predictive_Model!$D$40,IF(G2610="South America",Predictive_Model!$D$41,0)))))+IF(H2610="Laptop",Predictive_Model!$D$43,IF(H2610="Mobile",Predictive_Model!$D$44,IF(H2610="TV",Predictive_Model!$D$45,IF(H2610="Tablet",Predictive_Model!$D$46,0))))+IF(K2610="Crypto",Predictive_Model!$D$48,IF(K2610="Debit Card",Predictive_Model!$D$49,IF(K2610="Gift Card",Predictive_Model!$D$50,IF(K2610="PayPal",Predictive_Model!$D$51,0))))+IF(N2610="Comedy",Predictive_Model!$D$53,IF(N2610="Documentary",Predictive_Model!$D$54,IF(N2610="Drama",Predictive_Model!$D$55,IF(N2610="Horror",Predictive_Model!$D$56,IF(N2610="Romance",Predictive_Model!$D$57,IF(N2610="Sci-Fi",Predictive_Model!$D$58,0)))))))))</f>
        <v>0.78791679364950384</v>
      </c>
      <c r="V2610" s="3" t="str">
        <f t="shared" si="406"/>
        <v>Critical</v>
      </c>
      <c r="W2610" s="6">
        <f t="shared" si="407"/>
        <v>7.0833719749090394</v>
      </c>
      <c r="X2610" s="3" t="str">
        <f t="shared" si="408"/>
        <v>Priority 2</v>
      </c>
      <c r="Y2610" s="3" t="str">
        <f t="shared" si="409"/>
        <v>OK</v>
      </c>
    </row>
    <row r="2611" spans="1:25" x14ac:dyDescent="0.25">
      <c r="A2611" s="3" t="str">
        <f>Raw_Data!A2611</f>
        <v>b88a132f-9afd-4eb8-9e78-2d359cc78a22</v>
      </c>
      <c r="B2611" s="3">
        <f>Raw_Data!B2611</f>
        <v>26</v>
      </c>
      <c r="C2611" s="3" t="str">
        <f>Raw_Data!C2611</f>
        <v>Male</v>
      </c>
      <c r="D2611" s="3" t="str">
        <f>Raw_Data!D2611</f>
        <v>Basic</v>
      </c>
      <c r="E2611" s="3">
        <f>Raw_Data!E2611</f>
        <v>4.2699999999999996</v>
      </c>
      <c r="F2611" s="3">
        <f>Raw_Data!F2611</f>
        <v>36</v>
      </c>
      <c r="G2611" s="3" t="str">
        <f>Raw_Data!G2611</f>
        <v>Oceania</v>
      </c>
      <c r="H2611" s="3" t="str">
        <f>Raw_Data!H2611</f>
        <v>Laptop</v>
      </c>
      <c r="I2611" s="3">
        <f>Raw_Data!I2611</f>
        <v>8.99</v>
      </c>
      <c r="J2611" s="3">
        <f>Raw_Data!J2611</f>
        <v>1</v>
      </c>
      <c r="K2611" s="3" t="str">
        <f>Raw_Data!K2611</f>
        <v>PayPal</v>
      </c>
      <c r="L2611" s="3">
        <f>Raw_Data!L2611</f>
        <v>3</v>
      </c>
      <c r="M2611" s="3">
        <f>Raw_Data!M2611</f>
        <v>0.12</v>
      </c>
      <c r="N2611" s="3" t="str">
        <f>Raw_Data!N2611</f>
        <v>Action</v>
      </c>
      <c r="O2611" s="3" t="str">
        <f t="shared" si="400"/>
        <v>25-34</v>
      </c>
      <c r="P2611" s="3" t="str">
        <f t="shared" si="401"/>
        <v>&lt;10h</v>
      </c>
      <c r="Q2611" s="3" t="str">
        <f t="shared" si="402"/>
        <v>22-45d</v>
      </c>
      <c r="R2611" s="3" t="str">
        <f t="shared" si="403"/>
        <v>Medium</v>
      </c>
      <c r="S2611" s="3" t="str">
        <f t="shared" si="404"/>
        <v>Low</v>
      </c>
      <c r="T2611" s="3" t="str">
        <f t="shared" si="405"/>
        <v>Churned</v>
      </c>
      <c r="U2611" s="4">
        <f>1/(1+EXP(-(Predictive_Model!$B$5+((B2611-Predictive_Model!$B$20)/Predictive_Model!$C$20)*Predictive_Model!$D$20+((E2611-Predictive_Model!$B$21)/Predictive_Model!$C$21)*Predictive_Model!$D$21+((F2611-Predictive_Model!$B$22)/Predictive_Model!$C$22)*Predictive_Model!$D$22+((I2611-Predictive_Model!$B$23)/Predictive_Model!$C$23)*Predictive_Model!$D$23+((L2611-Predictive_Model!$B$24)/Predictive_Model!$C$24)*Predictive_Model!$D$24+((M2611-Predictive_Model!$B$25)/Predictive_Model!$C$25)*Predictive_Model!$D$25+IF(C2611="Male",Predictive_Model!$D$31,IF(C2611="Other",Predictive_Model!$D$32,0))+IF(D2611="Premium",Predictive_Model!$D$34,IF(D2611="Standard",Predictive_Model!$D$35,0))+IF(G2611="Asia",Predictive_Model!$D$37,IF(G2611="Europe",Predictive_Model!$D$38,IF(G2611="North America",Predictive_Model!$D$39,IF(G2611="Oceania",Predictive_Model!$D$40,IF(G2611="South America",Predictive_Model!$D$41,0)))))+IF(H2611="Laptop",Predictive_Model!$D$43,IF(H2611="Mobile",Predictive_Model!$D$44,IF(H2611="TV",Predictive_Model!$D$45,IF(H2611="Tablet",Predictive_Model!$D$46,0))))+IF(K2611="Crypto",Predictive_Model!$D$48,IF(K2611="Debit Card",Predictive_Model!$D$49,IF(K2611="Gift Card",Predictive_Model!$D$50,IF(K2611="PayPal",Predictive_Model!$D$51,0))))+IF(N2611="Comedy",Predictive_Model!$D$53,IF(N2611="Documentary",Predictive_Model!$D$54,IF(N2611="Drama",Predictive_Model!$D$55,IF(N2611="Horror",Predictive_Model!$D$56,IF(N2611="Romance",Predictive_Model!$D$57,IF(N2611="Sci-Fi",Predictive_Model!$D$58,0)))))))))</f>
        <v>0.99803682813309125</v>
      </c>
      <c r="V2611" s="3" t="str">
        <f t="shared" si="406"/>
        <v>Critical</v>
      </c>
      <c r="W2611" s="6">
        <f t="shared" si="407"/>
        <v>8.99</v>
      </c>
      <c r="X2611" s="3" t="str">
        <f t="shared" si="408"/>
        <v>Priority 2</v>
      </c>
      <c r="Y2611" s="3" t="str">
        <f t="shared" si="409"/>
        <v>OK</v>
      </c>
    </row>
    <row r="2612" spans="1:25" x14ac:dyDescent="0.25">
      <c r="A2612" s="3" t="str">
        <f>Raw_Data!A2612</f>
        <v>2d25d85a-6085-4ad8-ae08-1a4d21b7c05b</v>
      </c>
      <c r="B2612" s="3">
        <f>Raw_Data!B2612</f>
        <v>67</v>
      </c>
      <c r="C2612" s="3" t="str">
        <f>Raw_Data!C2612</f>
        <v>Female</v>
      </c>
      <c r="D2612" s="3" t="str">
        <f>Raw_Data!D2612</f>
        <v>Standard</v>
      </c>
      <c r="E2612" s="3">
        <f>Raw_Data!E2612</f>
        <v>43.24</v>
      </c>
      <c r="F2612" s="3">
        <f>Raw_Data!F2612</f>
        <v>34</v>
      </c>
      <c r="G2612" s="3" t="str">
        <f>Raw_Data!G2612</f>
        <v>Africa</v>
      </c>
      <c r="H2612" s="3" t="str">
        <f>Raw_Data!H2612</f>
        <v>Tablet</v>
      </c>
      <c r="I2612" s="3">
        <f>Raw_Data!I2612</f>
        <v>13.99</v>
      </c>
      <c r="J2612" s="3">
        <f>Raw_Data!J2612</f>
        <v>0</v>
      </c>
      <c r="K2612" s="3" t="str">
        <f>Raw_Data!K2612</f>
        <v>Credit Card</v>
      </c>
      <c r="L2612" s="3">
        <f>Raw_Data!L2612</f>
        <v>3</v>
      </c>
      <c r="M2612" s="3">
        <f>Raw_Data!M2612</f>
        <v>1.24</v>
      </c>
      <c r="N2612" s="3" t="str">
        <f>Raw_Data!N2612</f>
        <v>Sci-Fi</v>
      </c>
      <c r="O2612" s="3" t="str">
        <f t="shared" si="400"/>
        <v>55-70</v>
      </c>
      <c r="P2612" s="3" t="str">
        <f t="shared" si="401"/>
        <v>25-49h</v>
      </c>
      <c r="Q2612" s="3" t="str">
        <f t="shared" si="402"/>
        <v>22-45d</v>
      </c>
      <c r="R2612" s="3" t="str">
        <f t="shared" si="403"/>
        <v>Medium</v>
      </c>
      <c r="S2612" s="3" t="str">
        <f t="shared" si="404"/>
        <v>Mid</v>
      </c>
      <c r="T2612" s="3" t="str">
        <f t="shared" si="405"/>
        <v>Active</v>
      </c>
      <c r="U2612" s="4">
        <f>1/(1+EXP(-(Predictive_Model!$B$5+((B2612-Predictive_Model!$B$20)/Predictive_Model!$C$20)*Predictive_Model!$D$20+((E2612-Predictive_Model!$B$21)/Predictive_Model!$C$21)*Predictive_Model!$D$21+((F2612-Predictive_Model!$B$22)/Predictive_Model!$C$22)*Predictive_Model!$D$22+((I2612-Predictive_Model!$B$23)/Predictive_Model!$C$23)*Predictive_Model!$D$23+((L2612-Predictive_Model!$B$24)/Predictive_Model!$C$24)*Predictive_Model!$D$24+((M2612-Predictive_Model!$B$25)/Predictive_Model!$C$25)*Predictive_Model!$D$25+IF(C2612="Male",Predictive_Model!$D$31,IF(C2612="Other",Predictive_Model!$D$32,0))+IF(D2612="Premium",Predictive_Model!$D$34,IF(D2612="Standard",Predictive_Model!$D$35,0))+IF(G2612="Asia",Predictive_Model!$D$37,IF(G2612="Europe",Predictive_Model!$D$38,IF(G2612="North America",Predictive_Model!$D$39,IF(G2612="Oceania",Predictive_Model!$D$40,IF(G2612="South America",Predictive_Model!$D$41,0)))))+IF(H2612="Laptop",Predictive_Model!$D$43,IF(H2612="Mobile",Predictive_Model!$D$44,IF(H2612="TV",Predictive_Model!$D$45,IF(H2612="Tablet",Predictive_Model!$D$46,0))))+IF(K2612="Crypto",Predictive_Model!$D$48,IF(K2612="Debit Card",Predictive_Model!$D$49,IF(K2612="Gift Card",Predictive_Model!$D$50,IF(K2612="PayPal",Predictive_Model!$D$51,0))))+IF(N2612="Comedy",Predictive_Model!$D$53,IF(N2612="Documentary",Predictive_Model!$D$54,IF(N2612="Drama",Predictive_Model!$D$55,IF(N2612="Horror",Predictive_Model!$D$56,IF(N2612="Romance",Predictive_Model!$D$57,IF(N2612="Sci-Fi",Predictive_Model!$D$58,0)))))))))</f>
        <v>3.877631749543886E-4</v>
      </c>
      <c r="V2612" s="3" t="str">
        <f t="shared" si="406"/>
        <v>Low</v>
      </c>
      <c r="W2612" s="6">
        <f t="shared" si="407"/>
        <v>5.4248068176118965E-3</v>
      </c>
      <c r="X2612" s="3" t="str">
        <f t="shared" si="408"/>
        <v>Monitor</v>
      </c>
      <c r="Y2612" s="3" t="str">
        <f t="shared" si="409"/>
        <v>OK</v>
      </c>
    </row>
    <row r="2613" spans="1:25" x14ac:dyDescent="0.25">
      <c r="A2613" s="3" t="str">
        <f>Raw_Data!A2613</f>
        <v>51ba57c9-cf31-4241-9a54-ad1abaf17326</v>
      </c>
      <c r="B2613" s="3">
        <f>Raw_Data!B2613</f>
        <v>32</v>
      </c>
      <c r="C2613" s="3" t="str">
        <f>Raw_Data!C2613</f>
        <v>Other</v>
      </c>
      <c r="D2613" s="3" t="str">
        <f>Raw_Data!D2613</f>
        <v>Standard</v>
      </c>
      <c r="E2613" s="3">
        <f>Raw_Data!E2613</f>
        <v>27.77</v>
      </c>
      <c r="F2613" s="3">
        <f>Raw_Data!F2613</f>
        <v>2</v>
      </c>
      <c r="G2613" s="3" t="str">
        <f>Raw_Data!G2613</f>
        <v>Oceania</v>
      </c>
      <c r="H2613" s="3" t="str">
        <f>Raw_Data!H2613</f>
        <v>Tablet</v>
      </c>
      <c r="I2613" s="3">
        <f>Raw_Data!I2613</f>
        <v>13.99</v>
      </c>
      <c r="J2613" s="3">
        <f>Raw_Data!J2613</f>
        <v>0</v>
      </c>
      <c r="K2613" s="3" t="str">
        <f>Raw_Data!K2613</f>
        <v>Crypto</v>
      </c>
      <c r="L2613" s="3">
        <f>Raw_Data!L2613</f>
        <v>3</v>
      </c>
      <c r="M2613" s="3">
        <f>Raw_Data!M2613</f>
        <v>9.26</v>
      </c>
      <c r="N2613" s="3" t="str">
        <f>Raw_Data!N2613</f>
        <v>Sci-Fi</v>
      </c>
      <c r="O2613" s="3" t="str">
        <f t="shared" si="400"/>
        <v>25-34</v>
      </c>
      <c r="P2613" s="3" t="str">
        <f t="shared" si="401"/>
        <v>25-49h</v>
      </c>
      <c r="Q2613" s="3" t="str">
        <f t="shared" si="402"/>
        <v>0-7d</v>
      </c>
      <c r="R2613" s="3" t="str">
        <f t="shared" si="403"/>
        <v>High</v>
      </c>
      <c r="S2613" s="3" t="str">
        <f t="shared" si="404"/>
        <v>Mid</v>
      </c>
      <c r="T2613" s="3" t="str">
        <f t="shared" si="405"/>
        <v>Active</v>
      </c>
      <c r="U2613" s="4">
        <f>1/(1+EXP(-(Predictive_Model!$B$5+((B2613-Predictive_Model!$B$20)/Predictive_Model!$C$20)*Predictive_Model!$D$20+((E2613-Predictive_Model!$B$21)/Predictive_Model!$C$21)*Predictive_Model!$D$21+((F2613-Predictive_Model!$B$22)/Predictive_Model!$C$22)*Predictive_Model!$D$22+((I2613-Predictive_Model!$B$23)/Predictive_Model!$C$23)*Predictive_Model!$D$23+((L2613-Predictive_Model!$B$24)/Predictive_Model!$C$24)*Predictive_Model!$D$24+((M2613-Predictive_Model!$B$25)/Predictive_Model!$C$25)*Predictive_Model!$D$25+IF(C2613="Male",Predictive_Model!$D$31,IF(C2613="Other",Predictive_Model!$D$32,0))+IF(D2613="Premium",Predictive_Model!$D$34,IF(D2613="Standard",Predictive_Model!$D$35,0))+IF(G2613="Asia",Predictive_Model!$D$37,IF(G2613="Europe",Predictive_Model!$D$38,IF(G2613="North America",Predictive_Model!$D$39,IF(G2613="Oceania",Predictive_Model!$D$40,IF(G2613="South America",Predictive_Model!$D$41,0)))))+IF(H2613="Laptop",Predictive_Model!$D$43,IF(H2613="Mobile",Predictive_Model!$D$44,IF(H2613="TV",Predictive_Model!$D$45,IF(H2613="Tablet",Predictive_Model!$D$46,0))))+IF(K2613="Crypto",Predictive_Model!$D$48,IF(K2613="Debit Card",Predictive_Model!$D$49,IF(K2613="Gift Card",Predictive_Model!$D$50,IF(K2613="PayPal",Predictive_Model!$D$51,0))))+IF(N2613="Comedy",Predictive_Model!$D$53,IF(N2613="Documentary",Predictive_Model!$D$54,IF(N2613="Drama",Predictive_Model!$D$55,IF(N2613="Horror",Predictive_Model!$D$56,IF(N2613="Romance",Predictive_Model!$D$57,IF(N2613="Sci-Fi",Predictive_Model!$D$58,0)))))))))</f>
        <v>9.4376488699896074E-10</v>
      </c>
      <c r="V2613" s="3" t="str">
        <f t="shared" si="406"/>
        <v>Low</v>
      </c>
      <c r="W2613" s="6">
        <f t="shared" si="407"/>
        <v>1.3203270769115461E-8</v>
      </c>
      <c r="X2613" s="3" t="str">
        <f t="shared" si="408"/>
        <v>Monitor</v>
      </c>
      <c r="Y2613" s="3" t="str">
        <f t="shared" si="409"/>
        <v>OK</v>
      </c>
    </row>
    <row r="2614" spans="1:25" x14ac:dyDescent="0.25">
      <c r="A2614" s="3" t="str">
        <f>Raw_Data!A2614</f>
        <v>a8f8a526-8289-46fc-83a3-9717a64af759</v>
      </c>
      <c r="B2614" s="3">
        <f>Raw_Data!B2614</f>
        <v>24</v>
      </c>
      <c r="C2614" s="3" t="str">
        <f>Raw_Data!C2614</f>
        <v>Other</v>
      </c>
      <c r="D2614" s="3" t="str">
        <f>Raw_Data!D2614</f>
        <v>Standard</v>
      </c>
      <c r="E2614" s="3">
        <f>Raw_Data!E2614</f>
        <v>1.57</v>
      </c>
      <c r="F2614" s="3">
        <f>Raw_Data!F2614</f>
        <v>16</v>
      </c>
      <c r="G2614" s="3" t="str">
        <f>Raw_Data!G2614</f>
        <v>Africa</v>
      </c>
      <c r="H2614" s="3" t="str">
        <f>Raw_Data!H2614</f>
        <v>Laptop</v>
      </c>
      <c r="I2614" s="3">
        <f>Raw_Data!I2614</f>
        <v>13.99</v>
      </c>
      <c r="J2614" s="3">
        <f>Raw_Data!J2614</f>
        <v>0</v>
      </c>
      <c r="K2614" s="3" t="str">
        <f>Raw_Data!K2614</f>
        <v>PayPal</v>
      </c>
      <c r="L2614" s="3">
        <f>Raw_Data!L2614</f>
        <v>5</v>
      </c>
      <c r="M2614" s="3">
        <f>Raw_Data!M2614</f>
        <v>0.09</v>
      </c>
      <c r="N2614" s="3" t="str">
        <f>Raw_Data!N2614</f>
        <v>Documentary</v>
      </c>
      <c r="O2614" s="3" t="str">
        <f t="shared" si="400"/>
        <v>18-24</v>
      </c>
      <c r="P2614" s="3" t="str">
        <f t="shared" si="401"/>
        <v>&lt;10h</v>
      </c>
      <c r="Q2614" s="3" t="str">
        <f t="shared" si="402"/>
        <v>8-21d</v>
      </c>
      <c r="R2614" s="3" t="str">
        <f t="shared" si="403"/>
        <v>Medium</v>
      </c>
      <c r="S2614" s="3" t="str">
        <f t="shared" si="404"/>
        <v>Mid</v>
      </c>
      <c r="T2614" s="3" t="str">
        <f t="shared" si="405"/>
        <v>Active</v>
      </c>
      <c r="U2614" s="4">
        <f>1/(1+EXP(-(Predictive_Model!$B$5+((B2614-Predictive_Model!$B$20)/Predictive_Model!$C$20)*Predictive_Model!$D$20+((E2614-Predictive_Model!$B$21)/Predictive_Model!$C$21)*Predictive_Model!$D$21+((F2614-Predictive_Model!$B$22)/Predictive_Model!$C$22)*Predictive_Model!$D$22+((I2614-Predictive_Model!$B$23)/Predictive_Model!$C$23)*Predictive_Model!$D$23+((L2614-Predictive_Model!$B$24)/Predictive_Model!$C$24)*Predictive_Model!$D$24+((M2614-Predictive_Model!$B$25)/Predictive_Model!$C$25)*Predictive_Model!$D$25+IF(C2614="Male",Predictive_Model!$D$31,IF(C2614="Other",Predictive_Model!$D$32,0))+IF(D2614="Premium",Predictive_Model!$D$34,IF(D2614="Standard",Predictive_Model!$D$35,0))+IF(G2614="Asia",Predictive_Model!$D$37,IF(G2614="Europe",Predictive_Model!$D$38,IF(G2614="North America",Predictive_Model!$D$39,IF(G2614="Oceania",Predictive_Model!$D$40,IF(G2614="South America",Predictive_Model!$D$41,0)))))+IF(H2614="Laptop",Predictive_Model!$D$43,IF(H2614="Mobile",Predictive_Model!$D$44,IF(H2614="TV",Predictive_Model!$D$45,IF(H2614="Tablet",Predictive_Model!$D$46,0))))+IF(K2614="Crypto",Predictive_Model!$D$48,IF(K2614="Debit Card",Predictive_Model!$D$49,IF(K2614="Gift Card",Predictive_Model!$D$50,IF(K2614="PayPal",Predictive_Model!$D$51,0))))+IF(N2614="Comedy",Predictive_Model!$D$53,IF(N2614="Documentary",Predictive_Model!$D$54,IF(N2614="Drama",Predictive_Model!$D$55,IF(N2614="Horror",Predictive_Model!$D$56,IF(N2614="Romance",Predictive_Model!$D$57,IF(N2614="Sci-Fi",Predictive_Model!$D$58,0)))))))))</f>
        <v>0.83037162738571202</v>
      </c>
      <c r="V2614" s="3" t="str">
        <f t="shared" si="406"/>
        <v>Critical</v>
      </c>
      <c r="W2614" s="6">
        <f t="shared" si="407"/>
        <v>11.616899067126111</v>
      </c>
      <c r="X2614" s="3" t="str">
        <f t="shared" si="408"/>
        <v>Priority 2</v>
      </c>
      <c r="Y2614" s="3" t="str">
        <f t="shared" si="409"/>
        <v>OK</v>
      </c>
    </row>
    <row r="2615" spans="1:25" x14ac:dyDescent="0.25">
      <c r="A2615" s="3" t="str">
        <f>Raw_Data!A2615</f>
        <v>2975d560-cd13-47c5-8216-f8847177ed85</v>
      </c>
      <c r="B2615" s="3">
        <f>Raw_Data!B2615</f>
        <v>24</v>
      </c>
      <c r="C2615" s="3" t="str">
        <f>Raw_Data!C2615</f>
        <v>Other</v>
      </c>
      <c r="D2615" s="3" t="str">
        <f>Raw_Data!D2615</f>
        <v>Standard</v>
      </c>
      <c r="E2615" s="3">
        <f>Raw_Data!E2615</f>
        <v>5.4</v>
      </c>
      <c r="F2615" s="3">
        <f>Raw_Data!F2615</f>
        <v>7</v>
      </c>
      <c r="G2615" s="3" t="str">
        <f>Raw_Data!G2615</f>
        <v>Asia</v>
      </c>
      <c r="H2615" s="3" t="str">
        <f>Raw_Data!H2615</f>
        <v>Laptop</v>
      </c>
      <c r="I2615" s="3">
        <f>Raw_Data!I2615</f>
        <v>13.99</v>
      </c>
      <c r="J2615" s="3">
        <f>Raw_Data!J2615</f>
        <v>0</v>
      </c>
      <c r="K2615" s="3" t="str">
        <f>Raw_Data!K2615</f>
        <v>Gift Card</v>
      </c>
      <c r="L2615" s="3">
        <f>Raw_Data!L2615</f>
        <v>5</v>
      </c>
      <c r="M2615" s="3">
        <f>Raw_Data!M2615</f>
        <v>0.68</v>
      </c>
      <c r="N2615" s="3" t="str">
        <f>Raw_Data!N2615</f>
        <v>Sci-Fi</v>
      </c>
      <c r="O2615" s="3" t="str">
        <f t="shared" si="400"/>
        <v>18-24</v>
      </c>
      <c r="P2615" s="3" t="str">
        <f t="shared" si="401"/>
        <v>&lt;10h</v>
      </c>
      <c r="Q2615" s="3" t="str">
        <f t="shared" si="402"/>
        <v>0-7d</v>
      </c>
      <c r="R2615" s="3" t="str">
        <f t="shared" si="403"/>
        <v>Medium</v>
      </c>
      <c r="S2615" s="3" t="str">
        <f t="shared" si="404"/>
        <v>Mid</v>
      </c>
      <c r="T2615" s="3" t="str">
        <f t="shared" si="405"/>
        <v>Active</v>
      </c>
      <c r="U2615" s="4">
        <f>1/(1+EXP(-(Predictive_Model!$B$5+((B2615-Predictive_Model!$B$20)/Predictive_Model!$C$20)*Predictive_Model!$D$20+((E2615-Predictive_Model!$B$21)/Predictive_Model!$C$21)*Predictive_Model!$D$21+((F2615-Predictive_Model!$B$22)/Predictive_Model!$C$22)*Predictive_Model!$D$22+((I2615-Predictive_Model!$B$23)/Predictive_Model!$C$23)*Predictive_Model!$D$23+((L2615-Predictive_Model!$B$24)/Predictive_Model!$C$24)*Predictive_Model!$D$24+((M2615-Predictive_Model!$B$25)/Predictive_Model!$C$25)*Predictive_Model!$D$25+IF(C2615="Male",Predictive_Model!$D$31,IF(C2615="Other",Predictive_Model!$D$32,0))+IF(D2615="Premium",Predictive_Model!$D$34,IF(D2615="Standard",Predictive_Model!$D$35,0))+IF(G2615="Asia",Predictive_Model!$D$37,IF(G2615="Europe",Predictive_Model!$D$38,IF(G2615="North America",Predictive_Model!$D$39,IF(G2615="Oceania",Predictive_Model!$D$40,IF(G2615="South America",Predictive_Model!$D$41,0)))))+IF(H2615="Laptop",Predictive_Model!$D$43,IF(H2615="Mobile",Predictive_Model!$D$44,IF(H2615="TV",Predictive_Model!$D$45,IF(H2615="Tablet",Predictive_Model!$D$46,0))))+IF(K2615="Crypto",Predictive_Model!$D$48,IF(K2615="Debit Card",Predictive_Model!$D$49,IF(K2615="Gift Card",Predictive_Model!$D$50,IF(K2615="PayPal",Predictive_Model!$D$51,0))))+IF(N2615="Comedy",Predictive_Model!$D$53,IF(N2615="Documentary",Predictive_Model!$D$54,IF(N2615="Drama",Predictive_Model!$D$55,IF(N2615="Horror",Predictive_Model!$D$56,IF(N2615="Romance",Predictive_Model!$D$57,IF(N2615="Sci-Fi",Predictive_Model!$D$58,0)))))))))</f>
        <v>0.18880832271088654</v>
      </c>
      <c r="V2615" s="3" t="str">
        <f t="shared" si="406"/>
        <v>Low</v>
      </c>
      <c r="W2615" s="6">
        <f t="shared" si="407"/>
        <v>2.6414284347253028</v>
      </c>
      <c r="X2615" s="3" t="str">
        <f t="shared" si="408"/>
        <v>Monitor</v>
      </c>
      <c r="Y2615" s="3" t="str">
        <f t="shared" si="409"/>
        <v>OK</v>
      </c>
    </row>
    <row r="2616" spans="1:25" x14ac:dyDescent="0.25">
      <c r="A2616" s="3" t="str">
        <f>Raw_Data!A2616</f>
        <v>edaac9b2-7788-4cc2-bcae-8cf07f8afb3a</v>
      </c>
      <c r="B2616" s="3">
        <f>Raw_Data!B2616</f>
        <v>31</v>
      </c>
      <c r="C2616" s="3" t="str">
        <f>Raw_Data!C2616</f>
        <v>Male</v>
      </c>
      <c r="D2616" s="3" t="str">
        <f>Raw_Data!D2616</f>
        <v>Basic</v>
      </c>
      <c r="E2616" s="3">
        <f>Raw_Data!E2616</f>
        <v>3.86</v>
      </c>
      <c r="F2616" s="3">
        <f>Raw_Data!F2616</f>
        <v>8</v>
      </c>
      <c r="G2616" s="3" t="str">
        <f>Raw_Data!G2616</f>
        <v>Europe</v>
      </c>
      <c r="H2616" s="3" t="str">
        <f>Raw_Data!H2616</f>
        <v>TV</v>
      </c>
      <c r="I2616" s="3">
        <f>Raw_Data!I2616</f>
        <v>8.99</v>
      </c>
      <c r="J2616" s="3">
        <f>Raw_Data!J2616</f>
        <v>1</v>
      </c>
      <c r="K2616" s="3" t="str">
        <f>Raw_Data!K2616</f>
        <v>PayPal</v>
      </c>
      <c r="L2616" s="3">
        <f>Raw_Data!L2616</f>
        <v>4</v>
      </c>
      <c r="M2616" s="3">
        <f>Raw_Data!M2616</f>
        <v>0.43</v>
      </c>
      <c r="N2616" s="3" t="str">
        <f>Raw_Data!N2616</f>
        <v>Action</v>
      </c>
      <c r="O2616" s="3" t="str">
        <f t="shared" si="400"/>
        <v>25-34</v>
      </c>
      <c r="P2616" s="3" t="str">
        <f t="shared" si="401"/>
        <v>&lt;10h</v>
      </c>
      <c r="Q2616" s="3" t="str">
        <f t="shared" si="402"/>
        <v>8-21d</v>
      </c>
      <c r="R2616" s="3" t="str">
        <f t="shared" si="403"/>
        <v>Medium</v>
      </c>
      <c r="S2616" s="3" t="str">
        <f t="shared" si="404"/>
        <v>Low</v>
      </c>
      <c r="T2616" s="3" t="str">
        <f t="shared" si="405"/>
        <v>Churned</v>
      </c>
      <c r="U2616" s="4">
        <f>1/(1+EXP(-(Predictive_Model!$B$5+((B2616-Predictive_Model!$B$20)/Predictive_Model!$C$20)*Predictive_Model!$D$20+((E2616-Predictive_Model!$B$21)/Predictive_Model!$C$21)*Predictive_Model!$D$21+((F2616-Predictive_Model!$B$22)/Predictive_Model!$C$22)*Predictive_Model!$D$22+((I2616-Predictive_Model!$B$23)/Predictive_Model!$C$23)*Predictive_Model!$D$23+((L2616-Predictive_Model!$B$24)/Predictive_Model!$C$24)*Predictive_Model!$D$24+((M2616-Predictive_Model!$B$25)/Predictive_Model!$C$25)*Predictive_Model!$D$25+IF(C2616="Male",Predictive_Model!$D$31,IF(C2616="Other",Predictive_Model!$D$32,0))+IF(D2616="Premium",Predictive_Model!$D$34,IF(D2616="Standard",Predictive_Model!$D$35,0))+IF(G2616="Asia",Predictive_Model!$D$37,IF(G2616="Europe",Predictive_Model!$D$38,IF(G2616="North America",Predictive_Model!$D$39,IF(G2616="Oceania",Predictive_Model!$D$40,IF(G2616="South America",Predictive_Model!$D$41,0)))))+IF(H2616="Laptop",Predictive_Model!$D$43,IF(H2616="Mobile",Predictive_Model!$D$44,IF(H2616="TV",Predictive_Model!$D$45,IF(H2616="Tablet",Predictive_Model!$D$46,0))))+IF(K2616="Crypto",Predictive_Model!$D$48,IF(K2616="Debit Card",Predictive_Model!$D$49,IF(K2616="Gift Card",Predictive_Model!$D$50,IF(K2616="PayPal",Predictive_Model!$D$51,0))))+IF(N2616="Comedy",Predictive_Model!$D$53,IF(N2616="Documentary",Predictive_Model!$D$54,IF(N2616="Drama",Predictive_Model!$D$55,IF(N2616="Horror",Predictive_Model!$D$56,IF(N2616="Romance",Predictive_Model!$D$57,IF(N2616="Sci-Fi",Predictive_Model!$D$58,0)))))))))</f>
        <v>0.71969642379738286</v>
      </c>
      <c r="V2616" s="3" t="str">
        <f t="shared" si="406"/>
        <v>High</v>
      </c>
      <c r="W2616" s="6">
        <f t="shared" si="407"/>
        <v>8.99</v>
      </c>
      <c r="X2616" s="3" t="str">
        <f t="shared" si="408"/>
        <v>Monitor</v>
      </c>
      <c r="Y2616" s="3" t="str">
        <f t="shared" si="409"/>
        <v>OK</v>
      </c>
    </row>
    <row r="2617" spans="1:25" x14ac:dyDescent="0.25">
      <c r="A2617" s="3" t="str">
        <f>Raw_Data!A2617</f>
        <v>55987346-c6e1-4766-8226-74d0fcf02ff5</v>
      </c>
      <c r="B2617" s="3">
        <f>Raw_Data!B2617</f>
        <v>34</v>
      </c>
      <c r="C2617" s="3" t="str">
        <f>Raw_Data!C2617</f>
        <v>Other</v>
      </c>
      <c r="D2617" s="3" t="str">
        <f>Raw_Data!D2617</f>
        <v>Premium</v>
      </c>
      <c r="E2617" s="3">
        <f>Raw_Data!E2617</f>
        <v>10.51</v>
      </c>
      <c r="F2617" s="3">
        <f>Raw_Data!F2617</f>
        <v>13</v>
      </c>
      <c r="G2617" s="3" t="str">
        <f>Raw_Data!G2617</f>
        <v>Europe</v>
      </c>
      <c r="H2617" s="3" t="str">
        <f>Raw_Data!H2617</f>
        <v>Desktop</v>
      </c>
      <c r="I2617" s="3">
        <f>Raw_Data!I2617</f>
        <v>17.989999999999998</v>
      </c>
      <c r="J2617" s="3">
        <f>Raw_Data!J2617</f>
        <v>0</v>
      </c>
      <c r="K2617" s="3" t="str">
        <f>Raw_Data!K2617</f>
        <v>Credit Card</v>
      </c>
      <c r="L2617" s="3">
        <f>Raw_Data!L2617</f>
        <v>5</v>
      </c>
      <c r="M2617" s="3">
        <f>Raw_Data!M2617</f>
        <v>0.75</v>
      </c>
      <c r="N2617" s="3" t="str">
        <f>Raw_Data!N2617</f>
        <v>Horror</v>
      </c>
      <c r="O2617" s="3" t="str">
        <f t="shared" si="400"/>
        <v>25-34</v>
      </c>
      <c r="P2617" s="3" t="str">
        <f t="shared" si="401"/>
        <v>10-24h</v>
      </c>
      <c r="Q2617" s="3" t="str">
        <f t="shared" si="402"/>
        <v>8-21d</v>
      </c>
      <c r="R2617" s="3" t="str">
        <f t="shared" si="403"/>
        <v>Medium</v>
      </c>
      <c r="S2617" s="3" t="str">
        <f t="shared" si="404"/>
        <v>High</v>
      </c>
      <c r="T2617" s="3" t="str">
        <f t="shared" si="405"/>
        <v>Active</v>
      </c>
      <c r="U2617" s="4">
        <f>1/(1+EXP(-(Predictive_Model!$B$5+((B2617-Predictive_Model!$B$20)/Predictive_Model!$C$20)*Predictive_Model!$D$20+((E2617-Predictive_Model!$B$21)/Predictive_Model!$C$21)*Predictive_Model!$D$21+((F2617-Predictive_Model!$B$22)/Predictive_Model!$C$22)*Predictive_Model!$D$22+((I2617-Predictive_Model!$B$23)/Predictive_Model!$C$23)*Predictive_Model!$D$23+((L2617-Predictive_Model!$B$24)/Predictive_Model!$C$24)*Predictive_Model!$D$24+((M2617-Predictive_Model!$B$25)/Predictive_Model!$C$25)*Predictive_Model!$D$25+IF(C2617="Male",Predictive_Model!$D$31,IF(C2617="Other",Predictive_Model!$D$32,0))+IF(D2617="Premium",Predictive_Model!$D$34,IF(D2617="Standard",Predictive_Model!$D$35,0))+IF(G2617="Asia",Predictive_Model!$D$37,IF(G2617="Europe",Predictive_Model!$D$38,IF(G2617="North America",Predictive_Model!$D$39,IF(G2617="Oceania",Predictive_Model!$D$40,IF(G2617="South America",Predictive_Model!$D$41,0)))))+IF(H2617="Laptop",Predictive_Model!$D$43,IF(H2617="Mobile",Predictive_Model!$D$44,IF(H2617="TV",Predictive_Model!$D$45,IF(H2617="Tablet",Predictive_Model!$D$46,0))))+IF(K2617="Crypto",Predictive_Model!$D$48,IF(K2617="Debit Card",Predictive_Model!$D$49,IF(K2617="Gift Card",Predictive_Model!$D$50,IF(K2617="PayPal",Predictive_Model!$D$51,0))))+IF(N2617="Comedy",Predictive_Model!$D$53,IF(N2617="Documentary",Predictive_Model!$D$54,IF(N2617="Drama",Predictive_Model!$D$55,IF(N2617="Horror",Predictive_Model!$D$56,IF(N2617="Romance",Predictive_Model!$D$57,IF(N2617="Sci-Fi",Predictive_Model!$D$58,0)))))))))</f>
        <v>1.1922446758292181E-2</v>
      </c>
      <c r="V2617" s="3" t="str">
        <f t="shared" si="406"/>
        <v>Low</v>
      </c>
      <c r="W2617" s="6">
        <f t="shared" si="407"/>
        <v>0.21448481718167631</v>
      </c>
      <c r="X2617" s="3" t="str">
        <f t="shared" si="408"/>
        <v>Monitor</v>
      </c>
      <c r="Y2617" s="3" t="str">
        <f t="shared" si="409"/>
        <v>OK</v>
      </c>
    </row>
    <row r="2618" spans="1:25" x14ac:dyDescent="0.25">
      <c r="A2618" s="3" t="str">
        <f>Raw_Data!A2618</f>
        <v>feca176b-1ae3-47f9-82d6-ebee151dcd65</v>
      </c>
      <c r="B2618" s="3">
        <f>Raw_Data!B2618</f>
        <v>70</v>
      </c>
      <c r="C2618" s="3" t="str">
        <f>Raw_Data!C2618</f>
        <v>Female</v>
      </c>
      <c r="D2618" s="3" t="str">
        <f>Raw_Data!D2618</f>
        <v>Basic</v>
      </c>
      <c r="E2618" s="3">
        <f>Raw_Data!E2618</f>
        <v>7.47</v>
      </c>
      <c r="F2618" s="3">
        <f>Raw_Data!F2618</f>
        <v>58</v>
      </c>
      <c r="G2618" s="3" t="str">
        <f>Raw_Data!G2618</f>
        <v>North America</v>
      </c>
      <c r="H2618" s="3" t="str">
        <f>Raw_Data!H2618</f>
        <v>Desktop</v>
      </c>
      <c r="I2618" s="3">
        <f>Raw_Data!I2618</f>
        <v>8.99</v>
      </c>
      <c r="J2618" s="3">
        <f>Raw_Data!J2618</f>
        <v>1</v>
      </c>
      <c r="K2618" s="3" t="str">
        <f>Raw_Data!K2618</f>
        <v>Gift Card</v>
      </c>
      <c r="L2618" s="3">
        <f>Raw_Data!L2618</f>
        <v>2</v>
      </c>
      <c r="M2618" s="3">
        <f>Raw_Data!M2618</f>
        <v>0.13</v>
      </c>
      <c r="N2618" s="3" t="str">
        <f>Raw_Data!N2618</f>
        <v>Romance</v>
      </c>
      <c r="O2618" s="3" t="str">
        <f t="shared" si="400"/>
        <v>55-70</v>
      </c>
      <c r="P2618" s="3" t="str">
        <f t="shared" si="401"/>
        <v>&lt;10h</v>
      </c>
      <c r="Q2618" s="3" t="str">
        <f t="shared" si="402"/>
        <v>46-60d</v>
      </c>
      <c r="R2618" s="3" t="str">
        <f t="shared" si="403"/>
        <v>Low</v>
      </c>
      <c r="S2618" s="3" t="str">
        <f t="shared" si="404"/>
        <v>Low</v>
      </c>
      <c r="T2618" s="3" t="str">
        <f t="shared" si="405"/>
        <v>Churned</v>
      </c>
      <c r="U2618" s="4">
        <f>1/(1+EXP(-(Predictive_Model!$B$5+((B2618-Predictive_Model!$B$20)/Predictive_Model!$C$20)*Predictive_Model!$D$20+((E2618-Predictive_Model!$B$21)/Predictive_Model!$C$21)*Predictive_Model!$D$21+((F2618-Predictive_Model!$B$22)/Predictive_Model!$C$22)*Predictive_Model!$D$22+((I2618-Predictive_Model!$B$23)/Predictive_Model!$C$23)*Predictive_Model!$D$23+((L2618-Predictive_Model!$B$24)/Predictive_Model!$C$24)*Predictive_Model!$D$24+((M2618-Predictive_Model!$B$25)/Predictive_Model!$C$25)*Predictive_Model!$D$25+IF(C2618="Male",Predictive_Model!$D$31,IF(C2618="Other",Predictive_Model!$D$32,0))+IF(D2618="Premium",Predictive_Model!$D$34,IF(D2618="Standard",Predictive_Model!$D$35,0))+IF(G2618="Asia",Predictive_Model!$D$37,IF(G2618="Europe",Predictive_Model!$D$38,IF(G2618="North America",Predictive_Model!$D$39,IF(G2618="Oceania",Predictive_Model!$D$40,IF(G2618="South America",Predictive_Model!$D$41,0)))))+IF(H2618="Laptop",Predictive_Model!$D$43,IF(H2618="Mobile",Predictive_Model!$D$44,IF(H2618="TV",Predictive_Model!$D$45,IF(H2618="Tablet",Predictive_Model!$D$46,0))))+IF(K2618="Crypto",Predictive_Model!$D$48,IF(K2618="Debit Card",Predictive_Model!$D$49,IF(K2618="Gift Card",Predictive_Model!$D$50,IF(K2618="PayPal",Predictive_Model!$D$51,0))))+IF(N2618="Comedy",Predictive_Model!$D$53,IF(N2618="Documentary",Predictive_Model!$D$54,IF(N2618="Drama",Predictive_Model!$D$55,IF(N2618="Horror",Predictive_Model!$D$56,IF(N2618="Romance",Predictive_Model!$D$57,IF(N2618="Sci-Fi",Predictive_Model!$D$58,0)))))))))</f>
        <v>0.99992250576168129</v>
      </c>
      <c r="V2618" s="3" t="str">
        <f t="shared" si="406"/>
        <v>Critical</v>
      </c>
      <c r="W2618" s="6">
        <f t="shared" si="407"/>
        <v>8.99</v>
      </c>
      <c r="X2618" s="3" t="str">
        <f t="shared" si="408"/>
        <v>Priority 2</v>
      </c>
      <c r="Y2618" s="3" t="str">
        <f t="shared" si="409"/>
        <v>OK</v>
      </c>
    </row>
    <row r="2619" spans="1:25" x14ac:dyDescent="0.25">
      <c r="A2619" s="3" t="str">
        <f>Raw_Data!A2619</f>
        <v>70877fd0-301a-4021-9bca-539c1833ae4d</v>
      </c>
      <c r="B2619" s="3">
        <f>Raw_Data!B2619</f>
        <v>18</v>
      </c>
      <c r="C2619" s="3" t="str">
        <f>Raw_Data!C2619</f>
        <v>Male</v>
      </c>
      <c r="D2619" s="3" t="str">
        <f>Raw_Data!D2619</f>
        <v>Premium</v>
      </c>
      <c r="E2619" s="3">
        <f>Raw_Data!E2619</f>
        <v>0.72</v>
      </c>
      <c r="F2619" s="3">
        <f>Raw_Data!F2619</f>
        <v>47</v>
      </c>
      <c r="G2619" s="3" t="str">
        <f>Raw_Data!G2619</f>
        <v>Oceania</v>
      </c>
      <c r="H2619" s="3" t="str">
        <f>Raw_Data!H2619</f>
        <v>TV</v>
      </c>
      <c r="I2619" s="3">
        <f>Raw_Data!I2619</f>
        <v>17.989999999999998</v>
      </c>
      <c r="J2619" s="3">
        <f>Raw_Data!J2619</f>
        <v>1</v>
      </c>
      <c r="K2619" s="3" t="str">
        <f>Raw_Data!K2619</f>
        <v>Crypto</v>
      </c>
      <c r="L2619" s="3">
        <f>Raw_Data!L2619</f>
        <v>3</v>
      </c>
      <c r="M2619" s="3">
        <f>Raw_Data!M2619</f>
        <v>0.01</v>
      </c>
      <c r="N2619" s="3" t="str">
        <f>Raw_Data!N2619</f>
        <v>Documentary</v>
      </c>
      <c r="O2619" s="3" t="str">
        <f t="shared" si="400"/>
        <v>18-24</v>
      </c>
      <c r="P2619" s="3" t="str">
        <f t="shared" si="401"/>
        <v>&lt;10h</v>
      </c>
      <c r="Q2619" s="3" t="str">
        <f t="shared" si="402"/>
        <v>46-60d</v>
      </c>
      <c r="R2619" s="3" t="str">
        <f t="shared" si="403"/>
        <v>Low</v>
      </c>
      <c r="S2619" s="3" t="str">
        <f t="shared" si="404"/>
        <v>High</v>
      </c>
      <c r="T2619" s="3" t="str">
        <f t="shared" si="405"/>
        <v>Churned</v>
      </c>
      <c r="U2619" s="4">
        <f>1/(1+EXP(-(Predictive_Model!$B$5+((B2619-Predictive_Model!$B$20)/Predictive_Model!$C$20)*Predictive_Model!$D$20+((E2619-Predictive_Model!$B$21)/Predictive_Model!$C$21)*Predictive_Model!$D$21+((F2619-Predictive_Model!$B$22)/Predictive_Model!$C$22)*Predictive_Model!$D$22+((I2619-Predictive_Model!$B$23)/Predictive_Model!$C$23)*Predictive_Model!$D$23+((L2619-Predictive_Model!$B$24)/Predictive_Model!$C$24)*Predictive_Model!$D$24+((M2619-Predictive_Model!$B$25)/Predictive_Model!$C$25)*Predictive_Model!$D$25+IF(C2619="Male",Predictive_Model!$D$31,IF(C2619="Other",Predictive_Model!$D$32,0))+IF(D2619="Premium",Predictive_Model!$D$34,IF(D2619="Standard",Predictive_Model!$D$35,0))+IF(G2619="Asia",Predictive_Model!$D$37,IF(G2619="Europe",Predictive_Model!$D$38,IF(G2619="North America",Predictive_Model!$D$39,IF(G2619="Oceania",Predictive_Model!$D$40,IF(G2619="South America",Predictive_Model!$D$41,0)))))+IF(H2619="Laptop",Predictive_Model!$D$43,IF(H2619="Mobile",Predictive_Model!$D$44,IF(H2619="TV",Predictive_Model!$D$45,IF(H2619="Tablet",Predictive_Model!$D$46,0))))+IF(K2619="Crypto",Predictive_Model!$D$48,IF(K2619="Debit Card",Predictive_Model!$D$49,IF(K2619="Gift Card",Predictive_Model!$D$50,IF(K2619="PayPal",Predictive_Model!$D$51,0))))+IF(N2619="Comedy",Predictive_Model!$D$53,IF(N2619="Documentary",Predictive_Model!$D$54,IF(N2619="Drama",Predictive_Model!$D$55,IF(N2619="Horror",Predictive_Model!$D$56,IF(N2619="Romance",Predictive_Model!$D$57,IF(N2619="Sci-Fi",Predictive_Model!$D$58,0)))))))))</f>
        <v>0.99730616496105851</v>
      </c>
      <c r="V2619" s="3" t="str">
        <f t="shared" si="406"/>
        <v>Critical</v>
      </c>
      <c r="W2619" s="6">
        <f t="shared" si="407"/>
        <v>17.989999999999998</v>
      </c>
      <c r="X2619" s="3" t="str">
        <f t="shared" si="408"/>
        <v>Priority 1</v>
      </c>
      <c r="Y2619" s="3" t="str">
        <f t="shared" si="409"/>
        <v>OK</v>
      </c>
    </row>
    <row r="2620" spans="1:25" x14ac:dyDescent="0.25">
      <c r="A2620" s="3" t="str">
        <f>Raw_Data!A2620</f>
        <v>bcae9b58-6081-44e3-8dec-26406f6835e7</v>
      </c>
      <c r="B2620" s="3">
        <f>Raw_Data!B2620</f>
        <v>49</v>
      </c>
      <c r="C2620" s="3" t="str">
        <f>Raw_Data!C2620</f>
        <v>Male</v>
      </c>
      <c r="D2620" s="3" t="str">
        <f>Raw_Data!D2620</f>
        <v>Basic</v>
      </c>
      <c r="E2620" s="3">
        <f>Raw_Data!E2620</f>
        <v>18.97</v>
      </c>
      <c r="F2620" s="3">
        <f>Raw_Data!F2620</f>
        <v>60</v>
      </c>
      <c r="G2620" s="3" t="str">
        <f>Raw_Data!G2620</f>
        <v>Oceania</v>
      </c>
      <c r="H2620" s="3" t="str">
        <f>Raw_Data!H2620</f>
        <v>Mobile</v>
      </c>
      <c r="I2620" s="3">
        <f>Raw_Data!I2620</f>
        <v>8.99</v>
      </c>
      <c r="J2620" s="3">
        <f>Raw_Data!J2620</f>
        <v>1</v>
      </c>
      <c r="K2620" s="3" t="str">
        <f>Raw_Data!K2620</f>
        <v>Gift Card</v>
      </c>
      <c r="L2620" s="3">
        <f>Raw_Data!L2620</f>
        <v>3</v>
      </c>
      <c r="M2620" s="3">
        <f>Raw_Data!M2620</f>
        <v>0.31</v>
      </c>
      <c r="N2620" s="3" t="str">
        <f>Raw_Data!N2620</f>
        <v>Action</v>
      </c>
      <c r="O2620" s="3" t="str">
        <f t="shared" si="400"/>
        <v>45-54</v>
      </c>
      <c r="P2620" s="3" t="str">
        <f t="shared" si="401"/>
        <v>10-24h</v>
      </c>
      <c r="Q2620" s="3" t="str">
        <f t="shared" si="402"/>
        <v>46-60d</v>
      </c>
      <c r="R2620" s="3" t="str">
        <f t="shared" si="403"/>
        <v>Medium</v>
      </c>
      <c r="S2620" s="3" t="str">
        <f t="shared" si="404"/>
        <v>Low</v>
      </c>
      <c r="T2620" s="3" t="str">
        <f t="shared" si="405"/>
        <v>Churned</v>
      </c>
      <c r="U2620" s="4">
        <f>1/(1+EXP(-(Predictive_Model!$B$5+((B2620-Predictive_Model!$B$20)/Predictive_Model!$C$20)*Predictive_Model!$D$20+((E2620-Predictive_Model!$B$21)/Predictive_Model!$C$21)*Predictive_Model!$D$21+((F2620-Predictive_Model!$B$22)/Predictive_Model!$C$22)*Predictive_Model!$D$22+((I2620-Predictive_Model!$B$23)/Predictive_Model!$C$23)*Predictive_Model!$D$23+((L2620-Predictive_Model!$B$24)/Predictive_Model!$C$24)*Predictive_Model!$D$24+((M2620-Predictive_Model!$B$25)/Predictive_Model!$C$25)*Predictive_Model!$D$25+IF(C2620="Male",Predictive_Model!$D$31,IF(C2620="Other",Predictive_Model!$D$32,0))+IF(D2620="Premium",Predictive_Model!$D$34,IF(D2620="Standard",Predictive_Model!$D$35,0))+IF(G2620="Asia",Predictive_Model!$D$37,IF(G2620="Europe",Predictive_Model!$D$38,IF(G2620="North America",Predictive_Model!$D$39,IF(G2620="Oceania",Predictive_Model!$D$40,IF(G2620="South America",Predictive_Model!$D$41,0)))))+IF(H2620="Laptop",Predictive_Model!$D$43,IF(H2620="Mobile",Predictive_Model!$D$44,IF(H2620="TV",Predictive_Model!$D$45,IF(H2620="Tablet",Predictive_Model!$D$46,0))))+IF(K2620="Crypto",Predictive_Model!$D$48,IF(K2620="Debit Card",Predictive_Model!$D$49,IF(K2620="Gift Card",Predictive_Model!$D$50,IF(K2620="PayPal",Predictive_Model!$D$51,0))))+IF(N2620="Comedy",Predictive_Model!$D$53,IF(N2620="Documentary",Predictive_Model!$D$54,IF(N2620="Drama",Predictive_Model!$D$55,IF(N2620="Horror",Predictive_Model!$D$56,IF(N2620="Romance",Predictive_Model!$D$57,IF(N2620="Sci-Fi",Predictive_Model!$D$58,0)))))))))</f>
        <v>0.99862529062772909</v>
      </c>
      <c r="V2620" s="3" t="str">
        <f t="shared" si="406"/>
        <v>Critical</v>
      </c>
      <c r="W2620" s="6">
        <f t="shared" si="407"/>
        <v>8.99</v>
      </c>
      <c r="X2620" s="3" t="str">
        <f t="shared" si="408"/>
        <v>Priority 2</v>
      </c>
      <c r="Y2620" s="3" t="str">
        <f t="shared" si="409"/>
        <v>OK</v>
      </c>
    </row>
    <row r="2621" spans="1:25" x14ac:dyDescent="0.25">
      <c r="A2621" s="3" t="str">
        <f>Raw_Data!A2621</f>
        <v>0e9c2a39-12f4-4bf6-be86-deaccd099fec</v>
      </c>
      <c r="B2621" s="3">
        <f>Raw_Data!B2621</f>
        <v>25</v>
      </c>
      <c r="C2621" s="3" t="str">
        <f>Raw_Data!C2621</f>
        <v>Female</v>
      </c>
      <c r="D2621" s="3" t="str">
        <f>Raw_Data!D2621</f>
        <v>Basic</v>
      </c>
      <c r="E2621" s="3">
        <f>Raw_Data!E2621</f>
        <v>4.0199999999999996</v>
      </c>
      <c r="F2621" s="3">
        <f>Raw_Data!F2621</f>
        <v>48</v>
      </c>
      <c r="G2621" s="3" t="str">
        <f>Raw_Data!G2621</f>
        <v>North America</v>
      </c>
      <c r="H2621" s="3" t="str">
        <f>Raw_Data!H2621</f>
        <v>Desktop</v>
      </c>
      <c r="I2621" s="3">
        <f>Raw_Data!I2621</f>
        <v>8.99</v>
      </c>
      <c r="J2621" s="3">
        <f>Raw_Data!J2621</f>
        <v>1</v>
      </c>
      <c r="K2621" s="3" t="str">
        <f>Raw_Data!K2621</f>
        <v>Credit Card</v>
      </c>
      <c r="L2621" s="3">
        <f>Raw_Data!L2621</f>
        <v>4</v>
      </c>
      <c r="M2621" s="3">
        <f>Raw_Data!M2621</f>
        <v>0.08</v>
      </c>
      <c r="N2621" s="3" t="str">
        <f>Raw_Data!N2621</f>
        <v>Sci-Fi</v>
      </c>
      <c r="O2621" s="3" t="str">
        <f t="shared" si="400"/>
        <v>25-34</v>
      </c>
      <c r="P2621" s="3" t="str">
        <f t="shared" si="401"/>
        <v>&lt;10h</v>
      </c>
      <c r="Q2621" s="3" t="str">
        <f t="shared" si="402"/>
        <v>46-60d</v>
      </c>
      <c r="R2621" s="3" t="str">
        <f t="shared" si="403"/>
        <v>Low</v>
      </c>
      <c r="S2621" s="3" t="str">
        <f t="shared" si="404"/>
        <v>Low</v>
      </c>
      <c r="T2621" s="3" t="str">
        <f t="shared" si="405"/>
        <v>Churned</v>
      </c>
      <c r="U2621" s="4">
        <f>1/(1+EXP(-(Predictive_Model!$B$5+((B2621-Predictive_Model!$B$20)/Predictive_Model!$C$20)*Predictive_Model!$D$20+((E2621-Predictive_Model!$B$21)/Predictive_Model!$C$21)*Predictive_Model!$D$21+((F2621-Predictive_Model!$B$22)/Predictive_Model!$C$22)*Predictive_Model!$D$22+((I2621-Predictive_Model!$B$23)/Predictive_Model!$C$23)*Predictive_Model!$D$23+((L2621-Predictive_Model!$B$24)/Predictive_Model!$C$24)*Predictive_Model!$D$24+((M2621-Predictive_Model!$B$25)/Predictive_Model!$C$25)*Predictive_Model!$D$25+IF(C2621="Male",Predictive_Model!$D$31,IF(C2621="Other",Predictive_Model!$D$32,0))+IF(D2621="Premium",Predictive_Model!$D$34,IF(D2621="Standard",Predictive_Model!$D$35,0))+IF(G2621="Asia",Predictive_Model!$D$37,IF(G2621="Europe",Predictive_Model!$D$38,IF(G2621="North America",Predictive_Model!$D$39,IF(G2621="Oceania",Predictive_Model!$D$40,IF(G2621="South America",Predictive_Model!$D$41,0)))))+IF(H2621="Laptop",Predictive_Model!$D$43,IF(H2621="Mobile",Predictive_Model!$D$44,IF(H2621="TV",Predictive_Model!$D$45,IF(H2621="Tablet",Predictive_Model!$D$46,0))))+IF(K2621="Crypto",Predictive_Model!$D$48,IF(K2621="Debit Card",Predictive_Model!$D$49,IF(K2621="Gift Card",Predictive_Model!$D$50,IF(K2621="PayPal",Predictive_Model!$D$51,0))))+IF(N2621="Comedy",Predictive_Model!$D$53,IF(N2621="Documentary",Predictive_Model!$D$54,IF(N2621="Drama",Predictive_Model!$D$55,IF(N2621="Horror",Predictive_Model!$D$56,IF(N2621="Romance",Predictive_Model!$D$57,IF(N2621="Sci-Fi",Predictive_Model!$D$58,0)))))))))</f>
        <v>0.99937033019054866</v>
      </c>
      <c r="V2621" s="3" t="str">
        <f t="shared" si="406"/>
        <v>Critical</v>
      </c>
      <c r="W2621" s="6">
        <f t="shared" si="407"/>
        <v>8.99</v>
      </c>
      <c r="X2621" s="3" t="str">
        <f t="shared" si="408"/>
        <v>Priority 2</v>
      </c>
      <c r="Y2621" s="3" t="str">
        <f t="shared" si="409"/>
        <v>OK</v>
      </c>
    </row>
    <row r="2622" spans="1:25" x14ac:dyDescent="0.25">
      <c r="A2622" s="3" t="str">
        <f>Raw_Data!A2622</f>
        <v>c0d2bb59-f5bb-4da4-88ed-9d670e2ec727</v>
      </c>
      <c r="B2622" s="3">
        <f>Raw_Data!B2622</f>
        <v>23</v>
      </c>
      <c r="C2622" s="3" t="str">
        <f>Raw_Data!C2622</f>
        <v>Female</v>
      </c>
      <c r="D2622" s="3" t="str">
        <f>Raw_Data!D2622</f>
        <v>Basic</v>
      </c>
      <c r="E2622" s="3">
        <f>Raw_Data!E2622</f>
        <v>13.62</v>
      </c>
      <c r="F2622" s="3">
        <f>Raw_Data!F2622</f>
        <v>33</v>
      </c>
      <c r="G2622" s="3" t="str">
        <f>Raw_Data!G2622</f>
        <v>Oceania</v>
      </c>
      <c r="H2622" s="3" t="str">
        <f>Raw_Data!H2622</f>
        <v>Desktop</v>
      </c>
      <c r="I2622" s="3">
        <f>Raw_Data!I2622</f>
        <v>8.99</v>
      </c>
      <c r="J2622" s="3">
        <f>Raw_Data!J2622</f>
        <v>1</v>
      </c>
      <c r="K2622" s="3" t="str">
        <f>Raw_Data!K2622</f>
        <v>Gift Card</v>
      </c>
      <c r="L2622" s="3">
        <f>Raw_Data!L2622</f>
        <v>2</v>
      </c>
      <c r="M2622" s="3">
        <f>Raw_Data!M2622</f>
        <v>0.4</v>
      </c>
      <c r="N2622" s="3" t="str">
        <f>Raw_Data!N2622</f>
        <v>Comedy</v>
      </c>
      <c r="O2622" s="3" t="str">
        <f t="shared" si="400"/>
        <v>18-24</v>
      </c>
      <c r="P2622" s="3" t="str">
        <f t="shared" si="401"/>
        <v>10-24h</v>
      </c>
      <c r="Q2622" s="3" t="str">
        <f t="shared" si="402"/>
        <v>22-45d</v>
      </c>
      <c r="R2622" s="3" t="str">
        <f t="shared" si="403"/>
        <v>Medium</v>
      </c>
      <c r="S2622" s="3" t="str">
        <f t="shared" si="404"/>
        <v>Low</v>
      </c>
      <c r="T2622" s="3" t="str">
        <f t="shared" si="405"/>
        <v>Churned</v>
      </c>
      <c r="U2622" s="4">
        <f>1/(1+EXP(-(Predictive_Model!$B$5+((B2622-Predictive_Model!$B$20)/Predictive_Model!$C$20)*Predictive_Model!$D$20+((E2622-Predictive_Model!$B$21)/Predictive_Model!$C$21)*Predictive_Model!$D$21+((F2622-Predictive_Model!$B$22)/Predictive_Model!$C$22)*Predictive_Model!$D$22+((I2622-Predictive_Model!$B$23)/Predictive_Model!$C$23)*Predictive_Model!$D$23+((L2622-Predictive_Model!$B$24)/Predictive_Model!$C$24)*Predictive_Model!$D$24+((M2622-Predictive_Model!$B$25)/Predictive_Model!$C$25)*Predictive_Model!$D$25+IF(C2622="Male",Predictive_Model!$D$31,IF(C2622="Other",Predictive_Model!$D$32,0))+IF(D2622="Premium",Predictive_Model!$D$34,IF(D2622="Standard",Predictive_Model!$D$35,0))+IF(G2622="Asia",Predictive_Model!$D$37,IF(G2622="Europe",Predictive_Model!$D$38,IF(G2622="North America",Predictive_Model!$D$39,IF(G2622="Oceania",Predictive_Model!$D$40,IF(G2622="South America",Predictive_Model!$D$41,0)))))+IF(H2622="Laptop",Predictive_Model!$D$43,IF(H2622="Mobile",Predictive_Model!$D$44,IF(H2622="TV",Predictive_Model!$D$45,IF(H2622="Tablet",Predictive_Model!$D$46,0))))+IF(K2622="Crypto",Predictive_Model!$D$48,IF(K2622="Debit Card",Predictive_Model!$D$49,IF(K2622="Gift Card",Predictive_Model!$D$50,IF(K2622="PayPal",Predictive_Model!$D$51,0))))+IF(N2622="Comedy",Predictive_Model!$D$53,IF(N2622="Documentary",Predictive_Model!$D$54,IF(N2622="Drama",Predictive_Model!$D$55,IF(N2622="Horror",Predictive_Model!$D$56,IF(N2622="Romance",Predictive_Model!$D$57,IF(N2622="Sci-Fi",Predictive_Model!$D$58,0)))))))))</f>
        <v>0.97732073533549346</v>
      </c>
      <c r="V2622" s="3" t="str">
        <f t="shared" si="406"/>
        <v>Critical</v>
      </c>
      <c r="W2622" s="6">
        <f t="shared" si="407"/>
        <v>8.99</v>
      </c>
      <c r="X2622" s="3" t="str">
        <f t="shared" si="408"/>
        <v>Priority 2</v>
      </c>
      <c r="Y2622" s="3" t="str">
        <f t="shared" si="409"/>
        <v>OK</v>
      </c>
    </row>
    <row r="2623" spans="1:25" x14ac:dyDescent="0.25">
      <c r="A2623" s="3" t="str">
        <f>Raw_Data!A2623</f>
        <v>1bc58c87-ff12-4ead-995a-c2c35062e450</v>
      </c>
      <c r="B2623" s="3">
        <f>Raw_Data!B2623</f>
        <v>32</v>
      </c>
      <c r="C2623" s="3" t="str">
        <f>Raw_Data!C2623</f>
        <v>Female</v>
      </c>
      <c r="D2623" s="3" t="str">
        <f>Raw_Data!D2623</f>
        <v>Standard</v>
      </c>
      <c r="E2623" s="3">
        <f>Raw_Data!E2623</f>
        <v>4.6900000000000004</v>
      </c>
      <c r="F2623" s="3">
        <f>Raw_Data!F2623</f>
        <v>48</v>
      </c>
      <c r="G2623" s="3" t="str">
        <f>Raw_Data!G2623</f>
        <v>South America</v>
      </c>
      <c r="H2623" s="3" t="str">
        <f>Raw_Data!H2623</f>
        <v>Laptop</v>
      </c>
      <c r="I2623" s="3">
        <f>Raw_Data!I2623</f>
        <v>13.99</v>
      </c>
      <c r="J2623" s="3">
        <f>Raw_Data!J2623</f>
        <v>1</v>
      </c>
      <c r="K2623" s="3" t="str">
        <f>Raw_Data!K2623</f>
        <v>Credit Card</v>
      </c>
      <c r="L2623" s="3">
        <f>Raw_Data!L2623</f>
        <v>4</v>
      </c>
      <c r="M2623" s="3">
        <f>Raw_Data!M2623</f>
        <v>0.1</v>
      </c>
      <c r="N2623" s="3" t="str">
        <f>Raw_Data!N2623</f>
        <v>Sci-Fi</v>
      </c>
      <c r="O2623" s="3" t="str">
        <f t="shared" si="400"/>
        <v>25-34</v>
      </c>
      <c r="P2623" s="3" t="str">
        <f t="shared" si="401"/>
        <v>&lt;10h</v>
      </c>
      <c r="Q2623" s="3" t="str">
        <f t="shared" si="402"/>
        <v>46-60d</v>
      </c>
      <c r="R2623" s="3" t="str">
        <f t="shared" si="403"/>
        <v>Low</v>
      </c>
      <c r="S2623" s="3" t="str">
        <f t="shared" si="404"/>
        <v>Mid</v>
      </c>
      <c r="T2623" s="3" t="str">
        <f t="shared" si="405"/>
        <v>Churned</v>
      </c>
      <c r="U2623" s="4">
        <f>1/(1+EXP(-(Predictive_Model!$B$5+((B2623-Predictive_Model!$B$20)/Predictive_Model!$C$20)*Predictive_Model!$D$20+((E2623-Predictive_Model!$B$21)/Predictive_Model!$C$21)*Predictive_Model!$D$21+((F2623-Predictive_Model!$B$22)/Predictive_Model!$C$22)*Predictive_Model!$D$22+((I2623-Predictive_Model!$B$23)/Predictive_Model!$C$23)*Predictive_Model!$D$23+((L2623-Predictive_Model!$B$24)/Predictive_Model!$C$24)*Predictive_Model!$D$24+((M2623-Predictive_Model!$B$25)/Predictive_Model!$C$25)*Predictive_Model!$D$25+IF(C2623="Male",Predictive_Model!$D$31,IF(C2623="Other",Predictive_Model!$D$32,0))+IF(D2623="Premium",Predictive_Model!$D$34,IF(D2623="Standard",Predictive_Model!$D$35,0))+IF(G2623="Asia",Predictive_Model!$D$37,IF(G2623="Europe",Predictive_Model!$D$38,IF(G2623="North America",Predictive_Model!$D$39,IF(G2623="Oceania",Predictive_Model!$D$40,IF(G2623="South America",Predictive_Model!$D$41,0)))))+IF(H2623="Laptop",Predictive_Model!$D$43,IF(H2623="Mobile",Predictive_Model!$D$44,IF(H2623="TV",Predictive_Model!$D$45,IF(H2623="Tablet",Predictive_Model!$D$46,0))))+IF(K2623="Crypto",Predictive_Model!$D$48,IF(K2623="Debit Card",Predictive_Model!$D$49,IF(K2623="Gift Card",Predictive_Model!$D$50,IF(K2623="PayPal",Predictive_Model!$D$51,0))))+IF(N2623="Comedy",Predictive_Model!$D$53,IF(N2623="Documentary",Predictive_Model!$D$54,IF(N2623="Drama",Predictive_Model!$D$55,IF(N2623="Horror",Predictive_Model!$D$56,IF(N2623="Romance",Predictive_Model!$D$57,IF(N2623="Sci-Fi",Predictive_Model!$D$58,0)))))))))</f>
        <v>0.9973968030917576</v>
      </c>
      <c r="V2623" s="3" t="str">
        <f t="shared" si="406"/>
        <v>Critical</v>
      </c>
      <c r="W2623" s="6">
        <f t="shared" si="407"/>
        <v>13.99</v>
      </c>
      <c r="X2623" s="3" t="str">
        <f t="shared" si="408"/>
        <v>Priority 2</v>
      </c>
      <c r="Y2623" s="3" t="str">
        <f t="shared" si="409"/>
        <v>OK</v>
      </c>
    </row>
    <row r="2624" spans="1:25" x14ac:dyDescent="0.25">
      <c r="A2624" s="3" t="str">
        <f>Raw_Data!A2624</f>
        <v>eec8b59a-4325-43d3-9308-fc5cc94830fa</v>
      </c>
      <c r="B2624" s="3">
        <f>Raw_Data!B2624</f>
        <v>19</v>
      </c>
      <c r="C2624" s="3" t="str">
        <f>Raw_Data!C2624</f>
        <v>Female</v>
      </c>
      <c r="D2624" s="3" t="str">
        <f>Raw_Data!D2624</f>
        <v>Standard</v>
      </c>
      <c r="E2624" s="3">
        <f>Raw_Data!E2624</f>
        <v>1.68</v>
      </c>
      <c r="F2624" s="3">
        <f>Raw_Data!F2624</f>
        <v>6</v>
      </c>
      <c r="G2624" s="3" t="str">
        <f>Raw_Data!G2624</f>
        <v>North America</v>
      </c>
      <c r="H2624" s="3" t="str">
        <f>Raw_Data!H2624</f>
        <v>Laptop</v>
      </c>
      <c r="I2624" s="3">
        <f>Raw_Data!I2624</f>
        <v>13.99</v>
      </c>
      <c r="J2624" s="3">
        <f>Raw_Data!J2624</f>
        <v>0</v>
      </c>
      <c r="K2624" s="3" t="str">
        <f>Raw_Data!K2624</f>
        <v>Credit Card</v>
      </c>
      <c r="L2624" s="3">
        <f>Raw_Data!L2624</f>
        <v>3</v>
      </c>
      <c r="M2624" s="3">
        <f>Raw_Data!M2624</f>
        <v>0.24</v>
      </c>
      <c r="N2624" s="3" t="str">
        <f>Raw_Data!N2624</f>
        <v>Documentary</v>
      </c>
      <c r="O2624" s="3" t="str">
        <f t="shared" si="400"/>
        <v>18-24</v>
      </c>
      <c r="P2624" s="3" t="str">
        <f t="shared" si="401"/>
        <v>&lt;10h</v>
      </c>
      <c r="Q2624" s="3" t="str">
        <f t="shared" si="402"/>
        <v>0-7d</v>
      </c>
      <c r="R2624" s="3" t="str">
        <f t="shared" si="403"/>
        <v>Medium</v>
      </c>
      <c r="S2624" s="3" t="str">
        <f t="shared" si="404"/>
        <v>Mid</v>
      </c>
      <c r="T2624" s="3" t="str">
        <f t="shared" si="405"/>
        <v>Active</v>
      </c>
      <c r="U2624" s="4">
        <f>1/(1+EXP(-(Predictive_Model!$B$5+((B2624-Predictive_Model!$B$20)/Predictive_Model!$C$20)*Predictive_Model!$D$20+((E2624-Predictive_Model!$B$21)/Predictive_Model!$C$21)*Predictive_Model!$D$21+((F2624-Predictive_Model!$B$22)/Predictive_Model!$C$22)*Predictive_Model!$D$22+((I2624-Predictive_Model!$B$23)/Predictive_Model!$C$23)*Predictive_Model!$D$23+((L2624-Predictive_Model!$B$24)/Predictive_Model!$C$24)*Predictive_Model!$D$24+((M2624-Predictive_Model!$B$25)/Predictive_Model!$C$25)*Predictive_Model!$D$25+IF(C2624="Male",Predictive_Model!$D$31,IF(C2624="Other",Predictive_Model!$D$32,0))+IF(D2624="Premium",Predictive_Model!$D$34,IF(D2624="Standard",Predictive_Model!$D$35,0))+IF(G2624="Asia",Predictive_Model!$D$37,IF(G2624="Europe",Predictive_Model!$D$38,IF(G2624="North America",Predictive_Model!$D$39,IF(G2624="Oceania",Predictive_Model!$D$40,IF(G2624="South America",Predictive_Model!$D$41,0)))))+IF(H2624="Laptop",Predictive_Model!$D$43,IF(H2624="Mobile",Predictive_Model!$D$44,IF(H2624="TV",Predictive_Model!$D$45,IF(H2624="Tablet",Predictive_Model!$D$46,0))))+IF(K2624="Crypto",Predictive_Model!$D$48,IF(K2624="Debit Card",Predictive_Model!$D$49,IF(K2624="Gift Card",Predictive_Model!$D$50,IF(K2624="PayPal",Predictive_Model!$D$51,0))))+IF(N2624="Comedy",Predictive_Model!$D$53,IF(N2624="Documentary",Predictive_Model!$D$54,IF(N2624="Drama",Predictive_Model!$D$55,IF(N2624="Horror",Predictive_Model!$D$56,IF(N2624="Romance",Predictive_Model!$D$57,IF(N2624="Sci-Fi",Predictive_Model!$D$58,0)))))))))</f>
        <v>0.86561759411287653</v>
      </c>
      <c r="V2624" s="3" t="str">
        <f t="shared" si="406"/>
        <v>Critical</v>
      </c>
      <c r="W2624" s="6">
        <f t="shared" si="407"/>
        <v>12.109990141639143</v>
      </c>
      <c r="X2624" s="3" t="str">
        <f t="shared" si="408"/>
        <v>Priority 2</v>
      </c>
      <c r="Y2624" s="3" t="str">
        <f t="shared" si="409"/>
        <v>OK</v>
      </c>
    </row>
    <row r="2625" spans="1:25" x14ac:dyDescent="0.25">
      <c r="A2625" s="3" t="str">
        <f>Raw_Data!A2625</f>
        <v>6ef3d5c9-1d7f-4100-9b17-22a554e8caad</v>
      </c>
      <c r="B2625" s="3">
        <f>Raw_Data!B2625</f>
        <v>21</v>
      </c>
      <c r="C2625" s="3" t="str">
        <f>Raw_Data!C2625</f>
        <v>Male</v>
      </c>
      <c r="D2625" s="3" t="str">
        <f>Raw_Data!D2625</f>
        <v>Standard</v>
      </c>
      <c r="E2625" s="3">
        <f>Raw_Data!E2625</f>
        <v>8.69</v>
      </c>
      <c r="F2625" s="3">
        <f>Raw_Data!F2625</f>
        <v>22</v>
      </c>
      <c r="G2625" s="3" t="str">
        <f>Raw_Data!G2625</f>
        <v>South America</v>
      </c>
      <c r="H2625" s="3" t="str">
        <f>Raw_Data!H2625</f>
        <v>Desktop</v>
      </c>
      <c r="I2625" s="3">
        <f>Raw_Data!I2625</f>
        <v>13.99</v>
      </c>
      <c r="J2625" s="3">
        <f>Raw_Data!J2625</f>
        <v>0</v>
      </c>
      <c r="K2625" s="3" t="str">
        <f>Raw_Data!K2625</f>
        <v>Credit Card</v>
      </c>
      <c r="L2625" s="3">
        <f>Raw_Data!L2625</f>
        <v>2</v>
      </c>
      <c r="M2625" s="3">
        <f>Raw_Data!M2625</f>
        <v>0.38</v>
      </c>
      <c r="N2625" s="3" t="str">
        <f>Raw_Data!N2625</f>
        <v>Horror</v>
      </c>
      <c r="O2625" s="3" t="str">
        <f t="shared" si="400"/>
        <v>18-24</v>
      </c>
      <c r="P2625" s="3" t="str">
        <f t="shared" si="401"/>
        <v>&lt;10h</v>
      </c>
      <c r="Q2625" s="3" t="str">
        <f t="shared" si="402"/>
        <v>22-45d</v>
      </c>
      <c r="R2625" s="3" t="str">
        <f t="shared" si="403"/>
        <v>Medium</v>
      </c>
      <c r="S2625" s="3" t="str">
        <f t="shared" si="404"/>
        <v>Mid</v>
      </c>
      <c r="T2625" s="3" t="str">
        <f t="shared" si="405"/>
        <v>Active</v>
      </c>
      <c r="U2625" s="4">
        <f>1/(1+EXP(-(Predictive_Model!$B$5+((B2625-Predictive_Model!$B$20)/Predictive_Model!$C$20)*Predictive_Model!$D$20+((E2625-Predictive_Model!$B$21)/Predictive_Model!$C$21)*Predictive_Model!$D$21+((F2625-Predictive_Model!$B$22)/Predictive_Model!$C$22)*Predictive_Model!$D$22+((I2625-Predictive_Model!$B$23)/Predictive_Model!$C$23)*Predictive_Model!$D$23+((L2625-Predictive_Model!$B$24)/Predictive_Model!$C$24)*Predictive_Model!$D$24+((M2625-Predictive_Model!$B$25)/Predictive_Model!$C$25)*Predictive_Model!$D$25+IF(C2625="Male",Predictive_Model!$D$31,IF(C2625="Other",Predictive_Model!$D$32,0))+IF(D2625="Premium",Predictive_Model!$D$34,IF(D2625="Standard",Predictive_Model!$D$35,0))+IF(G2625="Asia",Predictive_Model!$D$37,IF(G2625="Europe",Predictive_Model!$D$38,IF(G2625="North America",Predictive_Model!$D$39,IF(G2625="Oceania",Predictive_Model!$D$40,IF(G2625="South America",Predictive_Model!$D$41,0)))))+IF(H2625="Laptop",Predictive_Model!$D$43,IF(H2625="Mobile",Predictive_Model!$D$44,IF(H2625="TV",Predictive_Model!$D$45,IF(H2625="Tablet",Predictive_Model!$D$46,0))))+IF(K2625="Crypto",Predictive_Model!$D$48,IF(K2625="Debit Card",Predictive_Model!$D$49,IF(K2625="Gift Card",Predictive_Model!$D$50,IF(K2625="PayPal",Predictive_Model!$D$51,0))))+IF(N2625="Comedy",Predictive_Model!$D$53,IF(N2625="Documentary",Predictive_Model!$D$54,IF(N2625="Drama",Predictive_Model!$D$55,IF(N2625="Horror",Predictive_Model!$D$56,IF(N2625="Romance",Predictive_Model!$D$57,IF(N2625="Sci-Fi",Predictive_Model!$D$58,0)))))))))</f>
        <v>0.89809369026140906</v>
      </c>
      <c r="V2625" s="3" t="str">
        <f t="shared" si="406"/>
        <v>Critical</v>
      </c>
      <c r="W2625" s="6">
        <f t="shared" si="407"/>
        <v>12.564330726757113</v>
      </c>
      <c r="X2625" s="3" t="str">
        <f t="shared" si="408"/>
        <v>Priority 2</v>
      </c>
      <c r="Y2625" s="3" t="str">
        <f t="shared" si="409"/>
        <v>OK</v>
      </c>
    </row>
    <row r="2626" spans="1:25" x14ac:dyDescent="0.25">
      <c r="A2626" s="3" t="str">
        <f>Raw_Data!A2626</f>
        <v>287ec5fe-48e9-4538-b9c9-71bf23aa8781</v>
      </c>
      <c r="B2626" s="3">
        <f>Raw_Data!B2626</f>
        <v>57</v>
      </c>
      <c r="C2626" s="3" t="str">
        <f>Raw_Data!C2626</f>
        <v>Male</v>
      </c>
      <c r="D2626" s="3" t="str">
        <f>Raw_Data!D2626</f>
        <v>Standard</v>
      </c>
      <c r="E2626" s="3">
        <f>Raw_Data!E2626</f>
        <v>12.67</v>
      </c>
      <c r="F2626" s="3">
        <f>Raw_Data!F2626</f>
        <v>50</v>
      </c>
      <c r="G2626" s="3" t="str">
        <f>Raw_Data!G2626</f>
        <v>North America</v>
      </c>
      <c r="H2626" s="3" t="str">
        <f>Raw_Data!H2626</f>
        <v>TV</v>
      </c>
      <c r="I2626" s="3">
        <f>Raw_Data!I2626</f>
        <v>13.99</v>
      </c>
      <c r="J2626" s="3">
        <f>Raw_Data!J2626</f>
        <v>1</v>
      </c>
      <c r="K2626" s="3" t="str">
        <f>Raw_Data!K2626</f>
        <v>Crypto</v>
      </c>
      <c r="L2626" s="3">
        <f>Raw_Data!L2626</f>
        <v>2</v>
      </c>
      <c r="M2626" s="3">
        <f>Raw_Data!M2626</f>
        <v>0.25</v>
      </c>
      <c r="N2626" s="3" t="str">
        <f>Raw_Data!N2626</f>
        <v>Documentary</v>
      </c>
      <c r="O2626" s="3" t="str">
        <f t="shared" si="400"/>
        <v>55-70</v>
      </c>
      <c r="P2626" s="3" t="str">
        <f t="shared" si="401"/>
        <v>10-24h</v>
      </c>
      <c r="Q2626" s="3" t="str">
        <f t="shared" si="402"/>
        <v>46-60d</v>
      </c>
      <c r="R2626" s="3" t="str">
        <f t="shared" si="403"/>
        <v>Medium</v>
      </c>
      <c r="S2626" s="3" t="str">
        <f t="shared" si="404"/>
        <v>Mid</v>
      </c>
      <c r="T2626" s="3" t="str">
        <f t="shared" si="405"/>
        <v>Churned</v>
      </c>
      <c r="U2626" s="4">
        <f>1/(1+EXP(-(Predictive_Model!$B$5+((B2626-Predictive_Model!$B$20)/Predictive_Model!$C$20)*Predictive_Model!$D$20+((E2626-Predictive_Model!$B$21)/Predictive_Model!$C$21)*Predictive_Model!$D$21+((F2626-Predictive_Model!$B$22)/Predictive_Model!$C$22)*Predictive_Model!$D$22+((I2626-Predictive_Model!$B$23)/Predictive_Model!$C$23)*Predictive_Model!$D$23+((L2626-Predictive_Model!$B$24)/Predictive_Model!$C$24)*Predictive_Model!$D$24+((M2626-Predictive_Model!$B$25)/Predictive_Model!$C$25)*Predictive_Model!$D$25+IF(C2626="Male",Predictive_Model!$D$31,IF(C2626="Other",Predictive_Model!$D$32,0))+IF(D2626="Premium",Predictive_Model!$D$34,IF(D2626="Standard",Predictive_Model!$D$35,0))+IF(G2626="Asia",Predictive_Model!$D$37,IF(G2626="Europe",Predictive_Model!$D$38,IF(G2626="North America",Predictive_Model!$D$39,IF(G2626="Oceania",Predictive_Model!$D$40,IF(G2626="South America",Predictive_Model!$D$41,0)))))+IF(H2626="Laptop",Predictive_Model!$D$43,IF(H2626="Mobile",Predictive_Model!$D$44,IF(H2626="TV",Predictive_Model!$D$45,IF(H2626="Tablet",Predictive_Model!$D$46,0))))+IF(K2626="Crypto",Predictive_Model!$D$48,IF(K2626="Debit Card",Predictive_Model!$D$49,IF(K2626="Gift Card",Predictive_Model!$D$50,IF(K2626="PayPal",Predictive_Model!$D$51,0))))+IF(N2626="Comedy",Predictive_Model!$D$53,IF(N2626="Documentary",Predictive_Model!$D$54,IF(N2626="Drama",Predictive_Model!$D$55,IF(N2626="Horror",Predictive_Model!$D$56,IF(N2626="Romance",Predictive_Model!$D$57,IF(N2626="Sci-Fi",Predictive_Model!$D$58,0)))))))))</f>
        <v>0.9903895068137456</v>
      </c>
      <c r="V2626" s="3" t="str">
        <f t="shared" si="406"/>
        <v>Critical</v>
      </c>
      <c r="W2626" s="6">
        <f t="shared" si="407"/>
        <v>13.99</v>
      </c>
      <c r="X2626" s="3" t="str">
        <f t="shared" si="408"/>
        <v>Priority 2</v>
      </c>
      <c r="Y2626" s="3" t="str">
        <f t="shared" si="409"/>
        <v>OK</v>
      </c>
    </row>
    <row r="2627" spans="1:25" x14ac:dyDescent="0.25">
      <c r="A2627" s="3" t="str">
        <f>Raw_Data!A2627</f>
        <v>036b4a5f-d26d-40e3-ba14-669a725bdb1f</v>
      </c>
      <c r="B2627" s="3">
        <f>Raw_Data!B2627</f>
        <v>53</v>
      </c>
      <c r="C2627" s="3" t="str">
        <f>Raw_Data!C2627</f>
        <v>Male</v>
      </c>
      <c r="D2627" s="3" t="str">
        <f>Raw_Data!D2627</f>
        <v>Standard</v>
      </c>
      <c r="E2627" s="3">
        <f>Raw_Data!E2627</f>
        <v>13.02</v>
      </c>
      <c r="F2627" s="3">
        <f>Raw_Data!F2627</f>
        <v>41</v>
      </c>
      <c r="G2627" s="3" t="str">
        <f>Raw_Data!G2627</f>
        <v>Africa</v>
      </c>
      <c r="H2627" s="3" t="str">
        <f>Raw_Data!H2627</f>
        <v>TV</v>
      </c>
      <c r="I2627" s="3">
        <f>Raw_Data!I2627</f>
        <v>13.99</v>
      </c>
      <c r="J2627" s="3">
        <f>Raw_Data!J2627</f>
        <v>1</v>
      </c>
      <c r="K2627" s="3" t="str">
        <f>Raw_Data!K2627</f>
        <v>Gift Card</v>
      </c>
      <c r="L2627" s="3">
        <f>Raw_Data!L2627</f>
        <v>3</v>
      </c>
      <c r="M2627" s="3">
        <f>Raw_Data!M2627</f>
        <v>0.31</v>
      </c>
      <c r="N2627" s="3" t="str">
        <f>Raw_Data!N2627</f>
        <v>Romance</v>
      </c>
      <c r="O2627" s="3" t="str">
        <f t="shared" si="400"/>
        <v>45-54</v>
      </c>
      <c r="P2627" s="3" t="str">
        <f t="shared" si="401"/>
        <v>10-24h</v>
      </c>
      <c r="Q2627" s="3" t="str">
        <f t="shared" si="402"/>
        <v>22-45d</v>
      </c>
      <c r="R2627" s="3" t="str">
        <f t="shared" si="403"/>
        <v>Medium</v>
      </c>
      <c r="S2627" s="3" t="str">
        <f t="shared" si="404"/>
        <v>Mid</v>
      </c>
      <c r="T2627" s="3" t="str">
        <f t="shared" si="405"/>
        <v>Churned</v>
      </c>
      <c r="U2627" s="4">
        <f>1/(1+EXP(-(Predictive_Model!$B$5+((B2627-Predictive_Model!$B$20)/Predictive_Model!$C$20)*Predictive_Model!$D$20+((E2627-Predictive_Model!$B$21)/Predictive_Model!$C$21)*Predictive_Model!$D$21+((F2627-Predictive_Model!$B$22)/Predictive_Model!$C$22)*Predictive_Model!$D$22+((I2627-Predictive_Model!$B$23)/Predictive_Model!$C$23)*Predictive_Model!$D$23+((L2627-Predictive_Model!$B$24)/Predictive_Model!$C$24)*Predictive_Model!$D$24+((M2627-Predictive_Model!$B$25)/Predictive_Model!$C$25)*Predictive_Model!$D$25+IF(C2627="Male",Predictive_Model!$D$31,IF(C2627="Other",Predictive_Model!$D$32,0))+IF(D2627="Premium",Predictive_Model!$D$34,IF(D2627="Standard",Predictive_Model!$D$35,0))+IF(G2627="Asia",Predictive_Model!$D$37,IF(G2627="Europe",Predictive_Model!$D$38,IF(G2627="North America",Predictive_Model!$D$39,IF(G2627="Oceania",Predictive_Model!$D$40,IF(G2627="South America",Predictive_Model!$D$41,0)))))+IF(H2627="Laptop",Predictive_Model!$D$43,IF(H2627="Mobile",Predictive_Model!$D$44,IF(H2627="TV",Predictive_Model!$D$45,IF(H2627="Tablet",Predictive_Model!$D$46,0))))+IF(K2627="Crypto",Predictive_Model!$D$48,IF(K2627="Debit Card",Predictive_Model!$D$49,IF(K2627="Gift Card",Predictive_Model!$D$50,IF(K2627="PayPal",Predictive_Model!$D$51,0))))+IF(N2627="Comedy",Predictive_Model!$D$53,IF(N2627="Documentary",Predictive_Model!$D$54,IF(N2627="Drama",Predictive_Model!$D$55,IF(N2627="Horror",Predictive_Model!$D$56,IF(N2627="Romance",Predictive_Model!$D$57,IF(N2627="Sci-Fi",Predictive_Model!$D$58,0)))))))))</f>
        <v>0.93887846686689147</v>
      </c>
      <c r="V2627" s="3" t="str">
        <f t="shared" si="406"/>
        <v>Critical</v>
      </c>
      <c r="W2627" s="6">
        <f t="shared" si="407"/>
        <v>13.99</v>
      </c>
      <c r="X2627" s="3" t="str">
        <f t="shared" si="408"/>
        <v>Priority 2</v>
      </c>
      <c r="Y2627" s="3" t="str">
        <f t="shared" si="409"/>
        <v>OK</v>
      </c>
    </row>
    <row r="2628" spans="1:25" x14ac:dyDescent="0.25">
      <c r="A2628" s="3" t="str">
        <f>Raw_Data!A2628</f>
        <v>0691d9e7-92de-4dc5-ae11-64824edbf9e0</v>
      </c>
      <c r="B2628" s="3">
        <f>Raw_Data!B2628</f>
        <v>67</v>
      </c>
      <c r="C2628" s="3" t="str">
        <f>Raw_Data!C2628</f>
        <v>Other</v>
      </c>
      <c r="D2628" s="3" t="str">
        <f>Raw_Data!D2628</f>
        <v>Premium</v>
      </c>
      <c r="E2628" s="3">
        <f>Raw_Data!E2628</f>
        <v>53.67</v>
      </c>
      <c r="F2628" s="3">
        <f>Raw_Data!F2628</f>
        <v>47</v>
      </c>
      <c r="G2628" s="3" t="str">
        <f>Raw_Data!G2628</f>
        <v>Africa</v>
      </c>
      <c r="H2628" s="3" t="str">
        <f>Raw_Data!H2628</f>
        <v>Laptop</v>
      </c>
      <c r="I2628" s="3">
        <f>Raw_Data!I2628</f>
        <v>17.989999999999998</v>
      </c>
      <c r="J2628" s="3">
        <f>Raw_Data!J2628</f>
        <v>0</v>
      </c>
      <c r="K2628" s="3" t="str">
        <f>Raw_Data!K2628</f>
        <v>PayPal</v>
      </c>
      <c r="L2628" s="3">
        <f>Raw_Data!L2628</f>
        <v>2</v>
      </c>
      <c r="M2628" s="3">
        <f>Raw_Data!M2628</f>
        <v>1.1200000000000001</v>
      </c>
      <c r="N2628" s="3" t="str">
        <f>Raw_Data!N2628</f>
        <v>Romance</v>
      </c>
      <c r="O2628" s="3" t="str">
        <f t="shared" si="400"/>
        <v>55-70</v>
      </c>
      <c r="P2628" s="3" t="str">
        <f t="shared" si="401"/>
        <v>50h+</v>
      </c>
      <c r="Q2628" s="3" t="str">
        <f t="shared" si="402"/>
        <v>46-60d</v>
      </c>
      <c r="R2628" s="3" t="str">
        <f t="shared" si="403"/>
        <v>Medium</v>
      </c>
      <c r="S2628" s="3" t="str">
        <f t="shared" si="404"/>
        <v>High</v>
      </c>
      <c r="T2628" s="3" t="str">
        <f t="shared" si="405"/>
        <v>Active</v>
      </c>
      <c r="U2628" s="4">
        <f>1/(1+EXP(-(Predictive_Model!$B$5+((B2628-Predictive_Model!$B$20)/Predictive_Model!$C$20)*Predictive_Model!$D$20+((E2628-Predictive_Model!$B$21)/Predictive_Model!$C$21)*Predictive_Model!$D$21+((F2628-Predictive_Model!$B$22)/Predictive_Model!$C$22)*Predictive_Model!$D$22+((I2628-Predictive_Model!$B$23)/Predictive_Model!$C$23)*Predictive_Model!$D$23+((L2628-Predictive_Model!$B$24)/Predictive_Model!$C$24)*Predictive_Model!$D$24+((M2628-Predictive_Model!$B$25)/Predictive_Model!$C$25)*Predictive_Model!$D$25+IF(C2628="Male",Predictive_Model!$D$31,IF(C2628="Other",Predictive_Model!$D$32,0))+IF(D2628="Premium",Predictive_Model!$D$34,IF(D2628="Standard",Predictive_Model!$D$35,0))+IF(G2628="Asia",Predictive_Model!$D$37,IF(G2628="Europe",Predictive_Model!$D$38,IF(G2628="North America",Predictive_Model!$D$39,IF(G2628="Oceania",Predictive_Model!$D$40,IF(G2628="South America",Predictive_Model!$D$41,0)))))+IF(H2628="Laptop",Predictive_Model!$D$43,IF(H2628="Mobile",Predictive_Model!$D$44,IF(H2628="TV",Predictive_Model!$D$45,IF(H2628="Tablet",Predictive_Model!$D$46,0))))+IF(K2628="Crypto",Predictive_Model!$D$48,IF(K2628="Debit Card",Predictive_Model!$D$49,IF(K2628="Gift Card",Predictive_Model!$D$50,IF(K2628="PayPal",Predictive_Model!$D$51,0))))+IF(N2628="Comedy",Predictive_Model!$D$53,IF(N2628="Documentary",Predictive_Model!$D$54,IF(N2628="Drama",Predictive_Model!$D$55,IF(N2628="Horror",Predictive_Model!$D$56,IF(N2628="Romance",Predictive_Model!$D$57,IF(N2628="Sci-Fi",Predictive_Model!$D$58,0)))))))))</f>
        <v>6.4818576976231959E-6</v>
      </c>
      <c r="V2628" s="3" t="str">
        <f t="shared" si="406"/>
        <v>Low</v>
      </c>
      <c r="W2628" s="6">
        <f t="shared" si="407"/>
        <v>1.1660861998024129E-4</v>
      </c>
      <c r="X2628" s="3" t="str">
        <f t="shared" si="408"/>
        <v>Monitor</v>
      </c>
      <c r="Y2628" s="3" t="str">
        <f t="shared" si="409"/>
        <v>OK</v>
      </c>
    </row>
    <row r="2629" spans="1:25" x14ac:dyDescent="0.25">
      <c r="A2629" s="3" t="str">
        <f>Raw_Data!A2629</f>
        <v>099473b4-b27c-4cf8-9bb1-862c639701f3</v>
      </c>
      <c r="B2629" s="3">
        <f>Raw_Data!B2629</f>
        <v>66</v>
      </c>
      <c r="C2629" s="3" t="str">
        <f>Raw_Data!C2629</f>
        <v>Male</v>
      </c>
      <c r="D2629" s="3" t="str">
        <f>Raw_Data!D2629</f>
        <v>Premium</v>
      </c>
      <c r="E2629" s="3">
        <f>Raw_Data!E2629</f>
        <v>11.94</v>
      </c>
      <c r="F2629" s="3">
        <f>Raw_Data!F2629</f>
        <v>43</v>
      </c>
      <c r="G2629" s="3" t="str">
        <f>Raw_Data!G2629</f>
        <v>Asia</v>
      </c>
      <c r="H2629" s="3" t="str">
        <f>Raw_Data!H2629</f>
        <v>Tablet</v>
      </c>
      <c r="I2629" s="3">
        <f>Raw_Data!I2629</f>
        <v>17.989999999999998</v>
      </c>
      <c r="J2629" s="3">
        <f>Raw_Data!J2629</f>
        <v>0</v>
      </c>
      <c r="K2629" s="3" t="str">
        <f>Raw_Data!K2629</f>
        <v>Credit Card</v>
      </c>
      <c r="L2629" s="3">
        <f>Raw_Data!L2629</f>
        <v>4</v>
      </c>
      <c r="M2629" s="3">
        <f>Raw_Data!M2629</f>
        <v>0.27</v>
      </c>
      <c r="N2629" s="3" t="str">
        <f>Raw_Data!N2629</f>
        <v>Documentary</v>
      </c>
      <c r="O2629" s="3" t="str">
        <f t="shared" ref="O2629:O2692" si="410">IF(B2629&lt;25,"18-24",IF(B2629&lt;35,"25-34",IF(B2629&lt;45,"35-44",IF(B2629&lt;55,"45-54","55-70"))))</f>
        <v>55-70</v>
      </c>
      <c r="P2629" s="3" t="str">
        <f t="shared" ref="P2629:P2692" si="411">IF(E2629&lt;10,"&lt;10h",IF(E2629&lt;25,"10-24h",IF(E2629&lt;50,"25-49h","50h+")))</f>
        <v>10-24h</v>
      </c>
      <c r="Q2629" s="3" t="str">
        <f t="shared" ref="Q2629:Q2692" si="412">IF(F2629&lt;=7,"0-7d",IF(F2629&lt;=21,"8-21d",IF(F2629&lt;=45,"22-45d","46-60d")))</f>
        <v>22-45d</v>
      </c>
      <c r="R2629" s="3" t="str">
        <f t="shared" ref="R2629:R2692" si="413">IF(AND(E2629&gt;=25,F2629&lt;=21),"High",IF(OR(E2629&gt;=10,F2629&lt;=45),"Medium","Low"))</f>
        <v>Medium</v>
      </c>
      <c r="S2629" s="3" t="str">
        <f t="shared" ref="S2629:S2692" si="414">IF(I2629&lt;10,"Low",IF(I2629&lt;16,"Mid","High"))</f>
        <v>High</v>
      </c>
      <c r="T2629" s="3" t="str">
        <f t="shared" ref="T2629:T2692" si="415">IF(J2629=1,"Churned","Active")</f>
        <v>Active</v>
      </c>
      <c r="U2629" s="4">
        <f>1/(1+EXP(-(Predictive_Model!$B$5+((B2629-Predictive_Model!$B$20)/Predictive_Model!$C$20)*Predictive_Model!$D$20+((E2629-Predictive_Model!$B$21)/Predictive_Model!$C$21)*Predictive_Model!$D$21+((F2629-Predictive_Model!$B$22)/Predictive_Model!$C$22)*Predictive_Model!$D$22+((I2629-Predictive_Model!$B$23)/Predictive_Model!$C$23)*Predictive_Model!$D$23+((L2629-Predictive_Model!$B$24)/Predictive_Model!$C$24)*Predictive_Model!$D$24+((M2629-Predictive_Model!$B$25)/Predictive_Model!$C$25)*Predictive_Model!$D$25+IF(C2629="Male",Predictive_Model!$D$31,IF(C2629="Other",Predictive_Model!$D$32,0))+IF(D2629="Premium",Predictive_Model!$D$34,IF(D2629="Standard",Predictive_Model!$D$35,0))+IF(G2629="Asia",Predictive_Model!$D$37,IF(G2629="Europe",Predictive_Model!$D$38,IF(G2629="North America",Predictive_Model!$D$39,IF(G2629="Oceania",Predictive_Model!$D$40,IF(G2629="South America",Predictive_Model!$D$41,0)))))+IF(H2629="Laptop",Predictive_Model!$D$43,IF(H2629="Mobile",Predictive_Model!$D$44,IF(H2629="TV",Predictive_Model!$D$45,IF(H2629="Tablet",Predictive_Model!$D$46,0))))+IF(K2629="Crypto",Predictive_Model!$D$48,IF(K2629="Debit Card",Predictive_Model!$D$49,IF(K2629="Gift Card",Predictive_Model!$D$50,IF(K2629="PayPal",Predictive_Model!$D$51,0))))+IF(N2629="Comedy",Predictive_Model!$D$53,IF(N2629="Documentary",Predictive_Model!$D$54,IF(N2629="Drama",Predictive_Model!$D$55,IF(N2629="Horror",Predictive_Model!$D$56,IF(N2629="Romance",Predictive_Model!$D$57,IF(N2629="Sci-Fi",Predictive_Model!$D$58,0)))))))))</f>
        <v>0.8860778297827927</v>
      </c>
      <c r="V2629" s="3" t="str">
        <f t="shared" ref="V2629:V2692" si="416">IF(U2629&gt;=0.75,"Critical",IF(U2629&gt;=0.5,"High",IF(U2629&gt;=0.25,"Medium","Low")))</f>
        <v>Critical</v>
      </c>
      <c r="W2629" s="6">
        <f t="shared" ref="W2629:W2692" si="417">IF(J2629=1,I2629,I2629*U2629)</f>
        <v>15.940540157792439</v>
      </c>
      <c r="X2629" s="3" t="str">
        <f t="shared" ref="X2629:X2692" si="418">IF(AND(V2629="Critical",I2629&gt;=15),"Priority 1",IF(OR(V2629="Critical",AND(V2629="High",F2629&gt;21)),"Priority 2","Monitor"))</f>
        <v>Priority 1</v>
      </c>
      <c r="Y2629" s="3" t="str">
        <f t="shared" ref="Y2629:Y2692" si="419">IF(COUNTA(A2629:N2629)=14,"OK","CHECK")</f>
        <v>OK</v>
      </c>
    </row>
    <row r="2630" spans="1:25" x14ac:dyDescent="0.25">
      <c r="A2630" s="3" t="str">
        <f>Raw_Data!A2630</f>
        <v>0ac19238-cb50-4882-b4bb-3d068dc29494</v>
      </c>
      <c r="B2630" s="3">
        <f>Raw_Data!B2630</f>
        <v>33</v>
      </c>
      <c r="C2630" s="3" t="str">
        <f>Raw_Data!C2630</f>
        <v>Male</v>
      </c>
      <c r="D2630" s="3" t="str">
        <f>Raw_Data!D2630</f>
        <v>Basic</v>
      </c>
      <c r="E2630" s="3">
        <f>Raw_Data!E2630</f>
        <v>24.4</v>
      </c>
      <c r="F2630" s="3">
        <f>Raw_Data!F2630</f>
        <v>35</v>
      </c>
      <c r="G2630" s="3" t="str">
        <f>Raw_Data!G2630</f>
        <v>Europe</v>
      </c>
      <c r="H2630" s="3" t="str">
        <f>Raw_Data!H2630</f>
        <v>TV</v>
      </c>
      <c r="I2630" s="3">
        <f>Raw_Data!I2630</f>
        <v>8.99</v>
      </c>
      <c r="J2630" s="3">
        <f>Raw_Data!J2630</f>
        <v>0</v>
      </c>
      <c r="K2630" s="3" t="str">
        <f>Raw_Data!K2630</f>
        <v>PayPal</v>
      </c>
      <c r="L2630" s="3">
        <f>Raw_Data!L2630</f>
        <v>2</v>
      </c>
      <c r="M2630" s="3">
        <f>Raw_Data!M2630</f>
        <v>0.68</v>
      </c>
      <c r="N2630" s="3" t="str">
        <f>Raw_Data!N2630</f>
        <v>Drama</v>
      </c>
      <c r="O2630" s="3" t="str">
        <f t="shared" si="410"/>
        <v>25-34</v>
      </c>
      <c r="P2630" s="3" t="str">
        <f t="shared" si="411"/>
        <v>10-24h</v>
      </c>
      <c r="Q2630" s="3" t="str">
        <f t="shared" si="412"/>
        <v>22-45d</v>
      </c>
      <c r="R2630" s="3" t="str">
        <f t="shared" si="413"/>
        <v>Medium</v>
      </c>
      <c r="S2630" s="3" t="str">
        <f t="shared" si="414"/>
        <v>Low</v>
      </c>
      <c r="T2630" s="3" t="str">
        <f t="shared" si="415"/>
        <v>Active</v>
      </c>
      <c r="U2630" s="4">
        <f>1/(1+EXP(-(Predictive_Model!$B$5+((B2630-Predictive_Model!$B$20)/Predictive_Model!$C$20)*Predictive_Model!$D$20+((E2630-Predictive_Model!$B$21)/Predictive_Model!$C$21)*Predictive_Model!$D$21+((F2630-Predictive_Model!$B$22)/Predictive_Model!$C$22)*Predictive_Model!$D$22+((I2630-Predictive_Model!$B$23)/Predictive_Model!$C$23)*Predictive_Model!$D$23+((L2630-Predictive_Model!$B$24)/Predictive_Model!$C$24)*Predictive_Model!$D$24+((M2630-Predictive_Model!$B$25)/Predictive_Model!$C$25)*Predictive_Model!$D$25+IF(C2630="Male",Predictive_Model!$D$31,IF(C2630="Other",Predictive_Model!$D$32,0))+IF(D2630="Premium",Predictive_Model!$D$34,IF(D2630="Standard",Predictive_Model!$D$35,0))+IF(G2630="Asia",Predictive_Model!$D$37,IF(G2630="Europe",Predictive_Model!$D$38,IF(G2630="North America",Predictive_Model!$D$39,IF(G2630="Oceania",Predictive_Model!$D$40,IF(G2630="South America",Predictive_Model!$D$41,0)))))+IF(H2630="Laptop",Predictive_Model!$D$43,IF(H2630="Mobile",Predictive_Model!$D$44,IF(H2630="TV",Predictive_Model!$D$45,IF(H2630="Tablet",Predictive_Model!$D$46,0))))+IF(K2630="Crypto",Predictive_Model!$D$48,IF(K2630="Debit Card",Predictive_Model!$D$49,IF(K2630="Gift Card",Predictive_Model!$D$50,IF(K2630="PayPal",Predictive_Model!$D$51,0))))+IF(N2630="Comedy",Predictive_Model!$D$53,IF(N2630="Documentary",Predictive_Model!$D$54,IF(N2630="Drama",Predictive_Model!$D$55,IF(N2630="Horror",Predictive_Model!$D$56,IF(N2630="Romance",Predictive_Model!$D$57,IF(N2630="Sci-Fi",Predictive_Model!$D$58,0)))))))))</f>
        <v>0.30574838475796529</v>
      </c>
      <c r="V2630" s="3" t="str">
        <f t="shared" si="416"/>
        <v>Medium</v>
      </c>
      <c r="W2630" s="6">
        <f t="shared" si="417"/>
        <v>2.7486779789741078</v>
      </c>
      <c r="X2630" s="3" t="str">
        <f t="shared" si="418"/>
        <v>Monitor</v>
      </c>
      <c r="Y2630" s="3" t="str">
        <f t="shared" si="419"/>
        <v>OK</v>
      </c>
    </row>
    <row r="2631" spans="1:25" x14ac:dyDescent="0.25">
      <c r="A2631" s="3" t="str">
        <f>Raw_Data!A2631</f>
        <v>8728e75d-5ce9-4a44-b6ab-f53ffaacf6c5</v>
      </c>
      <c r="B2631" s="3">
        <f>Raw_Data!B2631</f>
        <v>23</v>
      </c>
      <c r="C2631" s="3" t="str">
        <f>Raw_Data!C2631</f>
        <v>Female</v>
      </c>
      <c r="D2631" s="3" t="str">
        <f>Raw_Data!D2631</f>
        <v>Premium</v>
      </c>
      <c r="E2631" s="3">
        <f>Raw_Data!E2631</f>
        <v>3</v>
      </c>
      <c r="F2631" s="3">
        <f>Raw_Data!F2631</f>
        <v>59</v>
      </c>
      <c r="G2631" s="3" t="str">
        <f>Raw_Data!G2631</f>
        <v>South America</v>
      </c>
      <c r="H2631" s="3" t="str">
        <f>Raw_Data!H2631</f>
        <v>Desktop</v>
      </c>
      <c r="I2631" s="3">
        <f>Raw_Data!I2631</f>
        <v>17.989999999999998</v>
      </c>
      <c r="J2631" s="3">
        <f>Raw_Data!J2631</f>
        <v>1</v>
      </c>
      <c r="K2631" s="3" t="str">
        <f>Raw_Data!K2631</f>
        <v>Crypto</v>
      </c>
      <c r="L2631" s="3">
        <f>Raw_Data!L2631</f>
        <v>5</v>
      </c>
      <c r="M2631" s="3">
        <f>Raw_Data!M2631</f>
        <v>0.05</v>
      </c>
      <c r="N2631" s="3" t="str">
        <f>Raw_Data!N2631</f>
        <v>Sci-Fi</v>
      </c>
      <c r="O2631" s="3" t="str">
        <f t="shared" si="410"/>
        <v>18-24</v>
      </c>
      <c r="P2631" s="3" t="str">
        <f t="shared" si="411"/>
        <v>&lt;10h</v>
      </c>
      <c r="Q2631" s="3" t="str">
        <f t="shared" si="412"/>
        <v>46-60d</v>
      </c>
      <c r="R2631" s="3" t="str">
        <f t="shared" si="413"/>
        <v>Low</v>
      </c>
      <c r="S2631" s="3" t="str">
        <f t="shared" si="414"/>
        <v>High</v>
      </c>
      <c r="T2631" s="3" t="str">
        <f t="shared" si="415"/>
        <v>Churned</v>
      </c>
      <c r="U2631" s="4">
        <f>1/(1+EXP(-(Predictive_Model!$B$5+((B2631-Predictive_Model!$B$20)/Predictive_Model!$C$20)*Predictive_Model!$D$20+((E2631-Predictive_Model!$B$21)/Predictive_Model!$C$21)*Predictive_Model!$D$21+((F2631-Predictive_Model!$B$22)/Predictive_Model!$C$22)*Predictive_Model!$D$22+((I2631-Predictive_Model!$B$23)/Predictive_Model!$C$23)*Predictive_Model!$D$23+((L2631-Predictive_Model!$B$24)/Predictive_Model!$C$24)*Predictive_Model!$D$24+((M2631-Predictive_Model!$B$25)/Predictive_Model!$C$25)*Predictive_Model!$D$25+IF(C2631="Male",Predictive_Model!$D$31,IF(C2631="Other",Predictive_Model!$D$32,0))+IF(D2631="Premium",Predictive_Model!$D$34,IF(D2631="Standard",Predictive_Model!$D$35,0))+IF(G2631="Asia",Predictive_Model!$D$37,IF(G2631="Europe",Predictive_Model!$D$38,IF(G2631="North America",Predictive_Model!$D$39,IF(G2631="Oceania",Predictive_Model!$D$40,IF(G2631="South America",Predictive_Model!$D$41,0)))))+IF(H2631="Laptop",Predictive_Model!$D$43,IF(H2631="Mobile",Predictive_Model!$D$44,IF(H2631="TV",Predictive_Model!$D$45,IF(H2631="Tablet",Predictive_Model!$D$46,0))))+IF(K2631="Crypto",Predictive_Model!$D$48,IF(K2631="Debit Card",Predictive_Model!$D$49,IF(K2631="Gift Card",Predictive_Model!$D$50,IF(K2631="PayPal",Predictive_Model!$D$51,0))))+IF(N2631="Comedy",Predictive_Model!$D$53,IF(N2631="Documentary",Predictive_Model!$D$54,IF(N2631="Drama",Predictive_Model!$D$55,IF(N2631="Horror",Predictive_Model!$D$56,IF(N2631="Romance",Predictive_Model!$D$57,IF(N2631="Sci-Fi",Predictive_Model!$D$58,0)))))))))</f>
        <v>0.99572356414710239</v>
      </c>
      <c r="V2631" s="3" t="str">
        <f t="shared" si="416"/>
        <v>Critical</v>
      </c>
      <c r="W2631" s="6">
        <f t="shared" si="417"/>
        <v>17.989999999999998</v>
      </c>
      <c r="X2631" s="3" t="str">
        <f t="shared" si="418"/>
        <v>Priority 1</v>
      </c>
      <c r="Y2631" s="3" t="str">
        <f t="shared" si="419"/>
        <v>OK</v>
      </c>
    </row>
    <row r="2632" spans="1:25" x14ac:dyDescent="0.25">
      <c r="A2632" s="3" t="str">
        <f>Raw_Data!A2632</f>
        <v>8050afa7-ecbe-4ad4-a793-50f42ab423d3</v>
      </c>
      <c r="B2632" s="3">
        <f>Raw_Data!B2632</f>
        <v>58</v>
      </c>
      <c r="C2632" s="3" t="str">
        <f>Raw_Data!C2632</f>
        <v>Male</v>
      </c>
      <c r="D2632" s="3" t="str">
        <f>Raw_Data!D2632</f>
        <v>Standard</v>
      </c>
      <c r="E2632" s="3">
        <f>Raw_Data!E2632</f>
        <v>12.42</v>
      </c>
      <c r="F2632" s="3">
        <f>Raw_Data!F2632</f>
        <v>20</v>
      </c>
      <c r="G2632" s="3" t="str">
        <f>Raw_Data!G2632</f>
        <v>Oceania</v>
      </c>
      <c r="H2632" s="3" t="str">
        <f>Raw_Data!H2632</f>
        <v>Tablet</v>
      </c>
      <c r="I2632" s="3">
        <f>Raw_Data!I2632</f>
        <v>13.99</v>
      </c>
      <c r="J2632" s="3">
        <f>Raw_Data!J2632</f>
        <v>0</v>
      </c>
      <c r="K2632" s="3" t="str">
        <f>Raw_Data!K2632</f>
        <v>Credit Card</v>
      </c>
      <c r="L2632" s="3">
        <f>Raw_Data!L2632</f>
        <v>5</v>
      </c>
      <c r="M2632" s="3">
        <f>Raw_Data!M2632</f>
        <v>0.59</v>
      </c>
      <c r="N2632" s="3" t="str">
        <f>Raw_Data!N2632</f>
        <v>Romance</v>
      </c>
      <c r="O2632" s="3" t="str">
        <f t="shared" si="410"/>
        <v>55-70</v>
      </c>
      <c r="P2632" s="3" t="str">
        <f t="shared" si="411"/>
        <v>10-24h</v>
      </c>
      <c r="Q2632" s="3" t="str">
        <f t="shared" si="412"/>
        <v>8-21d</v>
      </c>
      <c r="R2632" s="3" t="str">
        <f t="shared" si="413"/>
        <v>Medium</v>
      </c>
      <c r="S2632" s="3" t="str">
        <f t="shared" si="414"/>
        <v>Mid</v>
      </c>
      <c r="T2632" s="3" t="str">
        <f t="shared" si="415"/>
        <v>Active</v>
      </c>
      <c r="U2632" s="4">
        <f>1/(1+EXP(-(Predictive_Model!$B$5+((B2632-Predictive_Model!$B$20)/Predictive_Model!$C$20)*Predictive_Model!$D$20+((E2632-Predictive_Model!$B$21)/Predictive_Model!$C$21)*Predictive_Model!$D$21+((F2632-Predictive_Model!$B$22)/Predictive_Model!$C$22)*Predictive_Model!$D$22+((I2632-Predictive_Model!$B$23)/Predictive_Model!$C$23)*Predictive_Model!$D$23+((L2632-Predictive_Model!$B$24)/Predictive_Model!$C$24)*Predictive_Model!$D$24+((M2632-Predictive_Model!$B$25)/Predictive_Model!$C$25)*Predictive_Model!$D$25+IF(C2632="Male",Predictive_Model!$D$31,IF(C2632="Other",Predictive_Model!$D$32,0))+IF(D2632="Premium",Predictive_Model!$D$34,IF(D2632="Standard",Predictive_Model!$D$35,0))+IF(G2632="Asia",Predictive_Model!$D$37,IF(G2632="Europe",Predictive_Model!$D$38,IF(G2632="North America",Predictive_Model!$D$39,IF(G2632="Oceania",Predictive_Model!$D$40,IF(G2632="South America",Predictive_Model!$D$41,0)))))+IF(H2632="Laptop",Predictive_Model!$D$43,IF(H2632="Mobile",Predictive_Model!$D$44,IF(H2632="TV",Predictive_Model!$D$45,IF(H2632="Tablet",Predictive_Model!$D$46,0))))+IF(K2632="Crypto",Predictive_Model!$D$48,IF(K2632="Debit Card",Predictive_Model!$D$49,IF(K2632="Gift Card",Predictive_Model!$D$50,IF(K2632="PayPal",Predictive_Model!$D$51,0))))+IF(N2632="Comedy",Predictive_Model!$D$53,IF(N2632="Documentary",Predictive_Model!$D$54,IF(N2632="Drama",Predictive_Model!$D$55,IF(N2632="Horror",Predictive_Model!$D$56,IF(N2632="Romance",Predictive_Model!$D$57,IF(N2632="Sci-Fi",Predictive_Model!$D$58,0)))))))))</f>
        <v>0.39948505073756507</v>
      </c>
      <c r="V2632" s="3" t="str">
        <f t="shared" si="416"/>
        <v>Medium</v>
      </c>
      <c r="W2632" s="6">
        <f t="shared" si="417"/>
        <v>5.5887958598185357</v>
      </c>
      <c r="X2632" s="3" t="str">
        <f t="shared" si="418"/>
        <v>Monitor</v>
      </c>
      <c r="Y2632" s="3" t="str">
        <f t="shared" si="419"/>
        <v>OK</v>
      </c>
    </row>
    <row r="2633" spans="1:25" x14ac:dyDescent="0.25">
      <c r="A2633" s="3" t="str">
        <f>Raw_Data!A2633</f>
        <v>5ed9091c-6b7e-4351-b526-d57df230b26d</v>
      </c>
      <c r="B2633" s="3">
        <f>Raw_Data!B2633</f>
        <v>49</v>
      </c>
      <c r="C2633" s="3" t="str">
        <f>Raw_Data!C2633</f>
        <v>Male</v>
      </c>
      <c r="D2633" s="3" t="str">
        <f>Raw_Data!D2633</f>
        <v>Standard</v>
      </c>
      <c r="E2633" s="3">
        <f>Raw_Data!E2633</f>
        <v>35.69</v>
      </c>
      <c r="F2633" s="3">
        <f>Raw_Data!F2633</f>
        <v>42</v>
      </c>
      <c r="G2633" s="3" t="str">
        <f>Raw_Data!G2633</f>
        <v>North America</v>
      </c>
      <c r="H2633" s="3" t="str">
        <f>Raw_Data!H2633</f>
        <v>TV</v>
      </c>
      <c r="I2633" s="3">
        <f>Raw_Data!I2633</f>
        <v>13.99</v>
      </c>
      <c r="J2633" s="3">
        <f>Raw_Data!J2633</f>
        <v>0</v>
      </c>
      <c r="K2633" s="3" t="str">
        <f>Raw_Data!K2633</f>
        <v>Credit Card</v>
      </c>
      <c r="L2633" s="3">
        <f>Raw_Data!L2633</f>
        <v>2</v>
      </c>
      <c r="M2633" s="3">
        <f>Raw_Data!M2633</f>
        <v>0.83</v>
      </c>
      <c r="N2633" s="3" t="str">
        <f>Raw_Data!N2633</f>
        <v>Drama</v>
      </c>
      <c r="O2633" s="3" t="str">
        <f t="shared" si="410"/>
        <v>45-54</v>
      </c>
      <c r="P2633" s="3" t="str">
        <f t="shared" si="411"/>
        <v>25-49h</v>
      </c>
      <c r="Q2633" s="3" t="str">
        <f t="shared" si="412"/>
        <v>22-45d</v>
      </c>
      <c r="R2633" s="3" t="str">
        <f t="shared" si="413"/>
        <v>Medium</v>
      </c>
      <c r="S2633" s="3" t="str">
        <f t="shared" si="414"/>
        <v>Mid</v>
      </c>
      <c r="T2633" s="3" t="str">
        <f t="shared" si="415"/>
        <v>Active</v>
      </c>
      <c r="U2633" s="4">
        <f>1/(1+EXP(-(Predictive_Model!$B$5+((B2633-Predictive_Model!$B$20)/Predictive_Model!$C$20)*Predictive_Model!$D$20+((E2633-Predictive_Model!$B$21)/Predictive_Model!$C$21)*Predictive_Model!$D$21+((F2633-Predictive_Model!$B$22)/Predictive_Model!$C$22)*Predictive_Model!$D$22+((I2633-Predictive_Model!$B$23)/Predictive_Model!$C$23)*Predictive_Model!$D$23+((L2633-Predictive_Model!$B$24)/Predictive_Model!$C$24)*Predictive_Model!$D$24+((M2633-Predictive_Model!$B$25)/Predictive_Model!$C$25)*Predictive_Model!$D$25+IF(C2633="Male",Predictive_Model!$D$31,IF(C2633="Other",Predictive_Model!$D$32,0))+IF(D2633="Premium",Predictive_Model!$D$34,IF(D2633="Standard",Predictive_Model!$D$35,0))+IF(G2633="Asia",Predictive_Model!$D$37,IF(G2633="Europe",Predictive_Model!$D$38,IF(G2633="North America",Predictive_Model!$D$39,IF(G2633="Oceania",Predictive_Model!$D$40,IF(G2633="South America",Predictive_Model!$D$41,0)))))+IF(H2633="Laptop",Predictive_Model!$D$43,IF(H2633="Mobile",Predictive_Model!$D$44,IF(H2633="TV",Predictive_Model!$D$45,IF(H2633="Tablet",Predictive_Model!$D$46,0))))+IF(K2633="Crypto",Predictive_Model!$D$48,IF(K2633="Debit Card",Predictive_Model!$D$49,IF(K2633="Gift Card",Predictive_Model!$D$50,IF(K2633="PayPal",Predictive_Model!$D$51,0))))+IF(N2633="Comedy",Predictive_Model!$D$53,IF(N2633="Documentary",Predictive_Model!$D$54,IF(N2633="Drama",Predictive_Model!$D$55,IF(N2633="Horror",Predictive_Model!$D$56,IF(N2633="Romance",Predictive_Model!$D$57,IF(N2633="Sci-Fi",Predictive_Model!$D$58,0)))))))))</f>
        <v>9.1542894142026994E-3</v>
      </c>
      <c r="V2633" s="3" t="str">
        <f t="shared" si="416"/>
        <v>Low</v>
      </c>
      <c r="W2633" s="6">
        <f t="shared" si="417"/>
        <v>0.12806850890469576</v>
      </c>
      <c r="X2633" s="3" t="str">
        <f t="shared" si="418"/>
        <v>Monitor</v>
      </c>
      <c r="Y2633" s="3" t="str">
        <f t="shared" si="419"/>
        <v>OK</v>
      </c>
    </row>
    <row r="2634" spans="1:25" x14ac:dyDescent="0.25">
      <c r="A2634" s="3" t="str">
        <f>Raw_Data!A2634</f>
        <v>4d37690f-3d7f-4aae-9b34-9a45b65cf63d</v>
      </c>
      <c r="B2634" s="3">
        <f>Raw_Data!B2634</f>
        <v>24</v>
      </c>
      <c r="C2634" s="3" t="str">
        <f>Raw_Data!C2634</f>
        <v>Female</v>
      </c>
      <c r="D2634" s="3" t="str">
        <f>Raw_Data!D2634</f>
        <v>Standard</v>
      </c>
      <c r="E2634" s="3">
        <f>Raw_Data!E2634</f>
        <v>12.3</v>
      </c>
      <c r="F2634" s="3">
        <f>Raw_Data!F2634</f>
        <v>32</v>
      </c>
      <c r="G2634" s="3" t="str">
        <f>Raw_Data!G2634</f>
        <v>Asia</v>
      </c>
      <c r="H2634" s="3" t="str">
        <f>Raw_Data!H2634</f>
        <v>Laptop</v>
      </c>
      <c r="I2634" s="3">
        <f>Raw_Data!I2634</f>
        <v>13.99</v>
      </c>
      <c r="J2634" s="3">
        <f>Raw_Data!J2634</f>
        <v>1</v>
      </c>
      <c r="K2634" s="3" t="str">
        <f>Raw_Data!K2634</f>
        <v>Gift Card</v>
      </c>
      <c r="L2634" s="3">
        <f>Raw_Data!L2634</f>
        <v>4</v>
      </c>
      <c r="M2634" s="3">
        <f>Raw_Data!M2634</f>
        <v>0.37</v>
      </c>
      <c r="N2634" s="3" t="str">
        <f>Raw_Data!N2634</f>
        <v>Comedy</v>
      </c>
      <c r="O2634" s="3" t="str">
        <f t="shared" si="410"/>
        <v>18-24</v>
      </c>
      <c r="P2634" s="3" t="str">
        <f t="shared" si="411"/>
        <v>10-24h</v>
      </c>
      <c r="Q2634" s="3" t="str">
        <f t="shared" si="412"/>
        <v>22-45d</v>
      </c>
      <c r="R2634" s="3" t="str">
        <f t="shared" si="413"/>
        <v>Medium</v>
      </c>
      <c r="S2634" s="3" t="str">
        <f t="shared" si="414"/>
        <v>Mid</v>
      </c>
      <c r="T2634" s="3" t="str">
        <f t="shared" si="415"/>
        <v>Churned</v>
      </c>
      <c r="U2634" s="4">
        <f>1/(1+EXP(-(Predictive_Model!$B$5+((B2634-Predictive_Model!$B$20)/Predictive_Model!$C$20)*Predictive_Model!$D$20+((E2634-Predictive_Model!$B$21)/Predictive_Model!$C$21)*Predictive_Model!$D$21+((F2634-Predictive_Model!$B$22)/Predictive_Model!$C$22)*Predictive_Model!$D$22+((I2634-Predictive_Model!$B$23)/Predictive_Model!$C$23)*Predictive_Model!$D$23+((L2634-Predictive_Model!$B$24)/Predictive_Model!$C$24)*Predictive_Model!$D$24+((M2634-Predictive_Model!$B$25)/Predictive_Model!$C$25)*Predictive_Model!$D$25+IF(C2634="Male",Predictive_Model!$D$31,IF(C2634="Other",Predictive_Model!$D$32,0))+IF(D2634="Premium",Predictive_Model!$D$34,IF(D2634="Standard",Predictive_Model!$D$35,0))+IF(G2634="Asia",Predictive_Model!$D$37,IF(G2634="Europe",Predictive_Model!$D$38,IF(G2634="North America",Predictive_Model!$D$39,IF(G2634="Oceania",Predictive_Model!$D$40,IF(G2634="South America",Predictive_Model!$D$41,0)))))+IF(H2634="Laptop",Predictive_Model!$D$43,IF(H2634="Mobile",Predictive_Model!$D$44,IF(H2634="TV",Predictive_Model!$D$45,IF(H2634="Tablet",Predictive_Model!$D$46,0))))+IF(K2634="Crypto",Predictive_Model!$D$48,IF(K2634="Debit Card",Predictive_Model!$D$49,IF(K2634="Gift Card",Predictive_Model!$D$50,IF(K2634="PayPal",Predictive_Model!$D$51,0))))+IF(N2634="Comedy",Predictive_Model!$D$53,IF(N2634="Documentary",Predictive_Model!$D$54,IF(N2634="Drama",Predictive_Model!$D$55,IF(N2634="Horror",Predictive_Model!$D$56,IF(N2634="Romance",Predictive_Model!$D$57,IF(N2634="Sci-Fi",Predictive_Model!$D$58,0)))))))))</f>
        <v>0.74791117961431708</v>
      </c>
      <c r="V2634" s="3" t="str">
        <f t="shared" si="416"/>
        <v>High</v>
      </c>
      <c r="W2634" s="6">
        <f t="shared" si="417"/>
        <v>13.99</v>
      </c>
      <c r="X2634" s="3" t="str">
        <f t="shared" si="418"/>
        <v>Priority 2</v>
      </c>
      <c r="Y2634" s="3" t="str">
        <f t="shared" si="419"/>
        <v>OK</v>
      </c>
    </row>
    <row r="2635" spans="1:25" x14ac:dyDescent="0.25">
      <c r="A2635" s="3" t="str">
        <f>Raw_Data!A2635</f>
        <v>81a2a8c7-3f1b-47be-b787-9730e6874b3b</v>
      </c>
      <c r="B2635" s="3">
        <f>Raw_Data!B2635</f>
        <v>57</v>
      </c>
      <c r="C2635" s="3" t="str">
        <f>Raw_Data!C2635</f>
        <v>Female</v>
      </c>
      <c r="D2635" s="3" t="str">
        <f>Raw_Data!D2635</f>
        <v>Premium</v>
      </c>
      <c r="E2635" s="3">
        <f>Raw_Data!E2635</f>
        <v>23.63</v>
      </c>
      <c r="F2635" s="3">
        <f>Raw_Data!F2635</f>
        <v>34</v>
      </c>
      <c r="G2635" s="3" t="str">
        <f>Raw_Data!G2635</f>
        <v>Africa</v>
      </c>
      <c r="H2635" s="3" t="str">
        <f>Raw_Data!H2635</f>
        <v>Laptop</v>
      </c>
      <c r="I2635" s="3">
        <f>Raw_Data!I2635</f>
        <v>17.989999999999998</v>
      </c>
      <c r="J2635" s="3">
        <f>Raw_Data!J2635</f>
        <v>0</v>
      </c>
      <c r="K2635" s="3" t="str">
        <f>Raw_Data!K2635</f>
        <v>Credit Card</v>
      </c>
      <c r="L2635" s="3">
        <f>Raw_Data!L2635</f>
        <v>5</v>
      </c>
      <c r="M2635" s="3">
        <f>Raw_Data!M2635</f>
        <v>0.68</v>
      </c>
      <c r="N2635" s="3" t="str">
        <f>Raw_Data!N2635</f>
        <v>Drama</v>
      </c>
      <c r="O2635" s="3" t="str">
        <f t="shared" si="410"/>
        <v>55-70</v>
      </c>
      <c r="P2635" s="3" t="str">
        <f t="shared" si="411"/>
        <v>10-24h</v>
      </c>
      <c r="Q2635" s="3" t="str">
        <f t="shared" si="412"/>
        <v>22-45d</v>
      </c>
      <c r="R2635" s="3" t="str">
        <f t="shared" si="413"/>
        <v>Medium</v>
      </c>
      <c r="S2635" s="3" t="str">
        <f t="shared" si="414"/>
        <v>High</v>
      </c>
      <c r="T2635" s="3" t="str">
        <f t="shared" si="415"/>
        <v>Active</v>
      </c>
      <c r="U2635" s="4">
        <f>1/(1+EXP(-(Predictive_Model!$B$5+((B2635-Predictive_Model!$B$20)/Predictive_Model!$C$20)*Predictive_Model!$D$20+((E2635-Predictive_Model!$B$21)/Predictive_Model!$C$21)*Predictive_Model!$D$21+((F2635-Predictive_Model!$B$22)/Predictive_Model!$C$22)*Predictive_Model!$D$22+((I2635-Predictive_Model!$B$23)/Predictive_Model!$C$23)*Predictive_Model!$D$23+((L2635-Predictive_Model!$B$24)/Predictive_Model!$C$24)*Predictive_Model!$D$24+((M2635-Predictive_Model!$B$25)/Predictive_Model!$C$25)*Predictive_Model!$D$25+IF(C2635="Male",Predictive_Model!$D$31,IF(C2635="Other",Predictive_Model!$D$32,0))+IF(D2635="Premium",Predictive_Model!$D$34,IF(D2635="Standard",Predictive_Model!$D$35,0))+IF(G2635="Asia",Predictive_Model!$D$37,IF(G2635="Europe",Predictive_Model!$D$38,IF(G2635="North America",Predictive_Model!$D$39,IF(G2635="Oceania",Predictive_Model!$D$40,IF(G2635="South America",Predictive_Model!$D$41,0)))))+IF(H2635="Laptop",Predictive_Model!$D$43,IF(H2635="Mobile",Predictive_Model!$D$44,IF(H2635="TV",Predictive_Model!$D$45,IF(H2635="Tablet",Predictive_Model!$D$46,0))))+IF(K2635="Crypto",Predictive_Model!$D$48,IF(K2635="Debit Card",Predictive_Model!$D$49,IF(K2635="Gift Card",Predictive_Model!$D$50,IF(K2635="PayPal",Predictive_Model!$D$51,0))))+IF(N2635="Comedy",Predictive_Model!$D$53,IF(N2635="Documentary",Predictive_Model!$D$54,IF(N2635="Drama",Predictive_Model!$D$55,IF(N2635="Horror",Predictive_Model!$D$56,IF(N2635="Romance",Predictive_Model!$D$57,IF(N2635="Sci-Fi",Predictive_Model!$D$58,0)))))))))</f>
        <v>3.9450046572598379E-3</v>
      </c>
      <c r="V2635" s="3" t="str">
        <f t="shared" si="416"/>
        <v>Low</v>
      </c>
      <c r="W2635" s="6">
        <f t="shared" si="417"/>
        <v>7.0970633784104481E-2</v>
      </c>
      <c r="X2635" s="3" t="str">
        <f t="shared" si="418"/>
        <v>Monitor</v>
      </c>
      <c r="Y2635" s="3" t="str">
        <f t="shared" si="419"/>
        <v>OK</v>
      </c>
    </row>
    <row r="2636" spans="1:25" x14ac:dyDescent="0.25">
      <c r="A2636" s="3" t="str">
        <f>Raw_Data!A2636</f>
        <v>b1b17c62-0907-4594-8477-b6d9a1de203c</v>
      </c>
      <c r="B2636" s="3">
        <f>Raw_Data!B2636</f>
        <v>61</v>
      </c>
      <c r="C2636" s="3" t="str">
        <f>Raw_Data!C2636</f>
        <v>Female</v>
      </c>
      <c r="D2636" s="3" t="str">
        <f>Raw_Data!D2636</f>
        <v>Basic</v>
      </c>
      <c r="E2636" s="3">
        <f>Raw_Data!E2636</f>
        <v>4.4800000000000004</v>
      </c>
      <c r="F2636" s="3">
        <f>Raw_Data!F2636</f>
        <v>28</v>
      </c>
      <c r="G2636" s="3" t="str">
        <f>Raw_Data!G2636</f>
        <v>North America</v>
      </c>
      <c r="H2636" s="3" t="str">
        <f>Raw_Data!H2636</f>
        <v>Laptop</v>
      </c>
      <c r="I2636" s="3">
        <f>Raw_Data!I2636</f>
        <v>8.99</v>
      </c>
      <c r="J2636" s="3">
        <f>Raw_Data!J2636</f>
        <v>1</v>
      </c>
      <c r="K2636" s="3" t="str">
        <f>Raw_Data!K2636</f>
        <v>Gift Card</v>
      </c>
      <c r="L2636" s="3">
        <f>Raw_Data!L2636</f>
        <v>5</v>
      </c>
      <c r="M2636" s="3">
        <f>Raw_Data!M2636</f>
        <v>0.15</v>
      </c>
      <c r="N2636" s="3" t="str">
        <f>Raw_Data!N2636</f>
        <v>Action</v>
      </c>
      <c r="O2636" s="3" t="str">
        <f t="shared" si="410"/>
        <v>55-70</v>
      </c>
      <c r="P2636" s="3" t="str">
        <f t="shared" si="411"/>
        <v>&lt;10h</v>
      </c>
      <c r="Q2636" s="3" t="str">
        <f t="shared" si="412"/>
        <v>22-45d</v>
      </c>
      <c r="R2636" s="3" t="str">
        <f t="shared" si="413"/>
        <v>Medium</v>
      </c>
      <c r="S2636" s="3" t="str">
        <f t="shared" si="414"/>
        <v>Low</v>
      </c>
      <c r="T2636" s="3" t="str">
        <f t="shared" si="415"/>
        <v>Churned</v>
      </c>
      <c r="U2636" s="4">
        <f>1/(1+EXP(-(Predictive_Model!$B$5+((B2636-Predictive_Model!$B$20)/Predictive_Model!$C$20)*Predictive_Model!$D$20+((E2636-Predictive_Model!$B$21)/Predictive_Model!$C$21)*Predictive_Model!$D$21+((F2636-Predictive_Model!$B$22)/Predictive_Model!$C$22)*Predictive_Model!$D$22+((I2636-Predictive_Model!$B$23)/Predictive_Model!$C$23)*Predictive_Model!$D$23+((L2636-Predictive_Model!$B$24)/Predictive_Model!$C$24)*Predictive_Model!$D$24+((M2636-Predictive_Model!$B$25)/Predictive_Model!$C$25)*Predictive_Model!$D$25+IF(C2636="Male",Predictive_Model!$D$31,IF(C2636="Other",Predictive_Model!$D$32,0))+IF(D2636="Premium",Predictive_Model!$D$34,IF(D2636="Standard",Predictive_Model!$D$35,0))+IF(G2636="Asia",Predictive_Model!$D$37,IF(G2636="Europe",Predictive_Model!$D$38,IF(G2636="North America",Predictive_Model!$D$39,IF(G2636="Oceania",Predictive_Model!$D$40,IF(G2636="South America",Predictive_Model!$D$41,0)))))+IF(H2636="Laptop",Predictive_Model!$D$43,IF(H2636="Mobile",Predictive_Model!$D$44,IF(H2636="TV",Predictive_Model!$D$45,IF(H2636="Tablet",Predictive_Model!$D$46,0))))+IF(K2636="Crypto",Predictive_Model!$D$48,IF(K2636="Debit Card",Predictive_Model!$D$49,IF(K2636="Gift Card",Predictive_Model!$D$50,IF(K2636="PayPal",Predictive_Model!$D$51,0))))+IF(N2636="Comedy",Predictive_Model!$D$53,IF(N2636="Documentary",Predictive_Model!$D$54,IF(N2636="Drama",Predictive_Model!$D$55,IF(N2636="Horror",Predictive_Model!$D$56,IF(N2636="Romance",Predictive_Model!$D$57,IF(N2636="Sci-Fi",Predictive_Model!$D$58,0)))))))))</f>
        <v>0.98261190290388056</v>
      </c>
      <c r="V2636" s="3" t="str">
        <f t="shared" si="416"/>
        <v>Critical</v>
      </c>
      <c r="W2636" s="6">
        <f t="shared" si="417"/>
        <v>8.99</v>
      </c>
      <c r="X2636" s="3" t="str">
        <f t="shared" si="418"/>
        <v>Priority 2</v>
      </c>
      <c r="Y2636" s="3" t="str">
        <f t="shared" si="419"/>
        <v>OK</v>
      </c>
    </row>
    <row r="2637" spans="1:25" x14ac:dyDescent="0.25">
      <c r="A2637" s="3" t="str">
        <f>Raw_Data!A2637</f>
        <v>41667e6f-421b-44dc-a22e-6f49d64d11c7</v>
      </c>
      <c r="B2637" s="3">
        <f>Raw_Data!B2637</f>
        <v>38</v>
      </c>
      <c r="C2637" s="3" t="str">
        <f>Raw_Data!C2637</f>
        <v>Female</v>
      </c>
      <c r="D2637" s="3" t="str">
        <f>Raw_Data!D2637</f>
        <v>Standard</v>
      </c>
      <c r="E2637" s="3">
        <f>Raw_Data!E2637</f>
        <v>3.26</v>
      </c>
      <c r="F2637" s="3">
        <f>Raw_Data!F2637</f>
        <v>20</v>
      </c>
      <c r="G2637" s="3" t="str">
        <f>Raw_Data!G2637</f>
        <v>Oceania</v>
      </c>
      <c r="H2637" s="3" t="str">
        <f>Raw_Data!H2637</f>
        <v>Laptop</v>
      </c>
      <c r="I2637" s="3">
        <f>Raw_Data!I2637</f>
        <v>13.99</v>
      </c>
      <c r="J2637" s="3">
        <f>Raw_Data!J2637</f>
        <v>0</v>
      </c>
      <c r="K2637" s="3" t="str">
        <f>Raw_Data!K2637</f>
        <v>PayPal</v>
      </c>
      <c r="L2637" s="3">
        <f>Raw_Data!L2637</f>
        <v>4</v>
      </c>
      <c r="M2637" s="3">
        <f>Raw_Data!M2637</f>
        <v>0.16</v>
      </c>
      <c r="N2637" s="3" t="str">
        <f>Raw_Data!N2637</f>
        <v>Sci-Fi</v>
      </c>
      <c r="O2637" s="3" t="str">
        <f t="shared" si="410"/>
        <v>35-44</v>
      </c>
      <c r="P2637" s="3" t="str">
        <f t="shared" si="411"/>
        <v>&lt;10h</v>
      </c>
      <c r="Q2637" s="3" t="str">
        <f t="shared" si="412"/>
        <v>8-21d</v>
      </c>
      <c r="R2637" s="3" t="str">
        <f t="shared" si="413"/>
        <v>Medium</v>
      </c>
      <c r="S2637" s="3" t="str">
        <f t="shared" si="414"/>
        <v>Mid</v>
      </c>
      <c r="T2637" s="3" t="str">
        <f t="shared" si="415"/>
        <v>Active</v>
      </c>
      <c r="U2637" s="4">
        <f>1/(1+EXP(-(Predictive_Model!$B$5+((B2637-Predictive_Model!$B$20)/Predictive_Model!$C$20)*Predictive_Model!$D$20+((E2637-Predictive_Model!$B$21)/Predictive_Model!$C$21)*Predictive_Model!$D$21+((F2637-Predictive_Model!$B$22)/Predictive_Model!$C$22)*Predictive_Model!$D$22+((I2637-Predictive_Model!$B$23)/Predictive_Model!$C$23)*Predictive_Model!$D$23+((L2637-Predictive_Model!$B$24)/Predictive_Model!$C$24)*Predictive_Model!$D$24+((M2637-Predictive_Model!$B$25)/Predictive_Model!$C$25)*Predictive_Model!$D$25+IF(C2637="Male",Predictive_Model!$D$31,IF(C2637="Other",Predictive_Model!$D$32,0))+IF(D2637="Premium",Predictive_Model!$D$34,IF(D2637="Standard",Predictive_Model!$D$35,0))+IF(G2637="Asia",Predictive_Model!$D$37,IF(G2637="Europe",Predictive_Model!$D$38,IF(G2637="North America",Predictive_Model!$D$39,IF(G2637="Oceania",Predictive_Model!$D$40,IF(G2637="South America",Predictive_Model!$D$41,0)))))+IF(H2637="Laptop",Predictive_Model!$D$43,IF(H2637="Mobile",Predictive_Model!$D$44,IF(H2637="TV",Predictive_Model!$D$45,IF(H2637="Tablet",Predictive_Model!$D$46,0))))+IF(K2637="Crypto",Predictive_Model!$D$48,IF(K2637="Debit Card",Predictive_Model!$D$49,IF(K2637="Gift Card",Predictive_Model!$D$50,IF(K2637="PayPal",Predictive_Model!$D$51,0))))+IF(N2637="Comedy",Predictive_Model!$D$53,IF(N2637="Documentary",Predictive_Model!$D$54,IF(N2637="Drama",Predictive_Model!$D$55,IF(N2637="Horror",Predictive_Model!$D$56,IF(N2637="Romance",Predictive_Model!$D$57,IF(N2637="Sci-Fi",Predictive_Model!$D$58,0)))))))))</f>
        <v>0.92773952486031253</v>
      </c>
      <c r="V2637" s="3" t="str">
        <f t="shared" si="416"/>
        <v>Critical</v>
      </c>
      <c r="W2637" s="6">
        <f t="shared" si="417"/>
        <v>12.979075952795773</v>
      </c>
      <c r="X2637" s="3" t="str">
        <f t="shared" si="418"/>
        <v>Priority 2</v>
      </c>
      <c r="Y2637" s="3" t="str">
        <f t="shared" si="419"/>
        <v>OK</v>
      </c>
    </row>
    <row r="2638" spans="1:25" x14ac:dyDescent="0.25">
      <c r="A2638" s="3" t="str">
        <f>Raw_Data!A2638</f>
        <v>7987069d-efaa-4d6b-bf85-de78408157c5</v>
      </c>
      <c r="B2638" s="3">
        <f>Raw_Data!B2638</f>
        <v>67</v>
      </c>
      <c r="C2638" s="3" t="str">
        <f>Raw_Data!C2638</f>
        <v>Other</v>
      </c>
      <c r="D2638" s="3" t="str">
        <f>Raw_Data!D2638</f>
        <v>Basic</v>
      </c>
      <c r="E2638" s="3">
        <f>Raw_Data!E2638</f>
        <v>4.3099999999999996</v>
      </c>
      <c r="F2638" s="3">
        <f>Raw_Data!F2638</f>
        <v>37</v>
      </c>
      <c r="G2638" s="3" t="str">
        <f>Raw_Data!G2638</f>
        <v>Africa</v>
      </c>
      <c r="H2638" s="3" t="str">
        <f>Raw_Data!H2638</f>
        <v>Laptop</v>
      </c>
      <c r="I2638" s="3">
        <f>Raw_Data!I2638</f>
        <v>8.99</v>
      </c>
      <c r="J2638" s="3">
        <f>Raw_Data!J2638</f>
        <v>1</v>
      </c>
      <c r="K2638" s="3" t="str">
        <f>Raw_Data!K2638</f>
        <v>Debit Card</v>
      </c>
      <c r="L2638" s="3">
        <f>Raw_Data!L2638</f>
        <v>5</v>
      </c>
      <c r="M2638" s="3">
        <f>Raw_Data!M2638</f>
        <v>0.11</v>
      </c>
      <c r="N2638" s="3" t="str">
        <f>Raw_Data!N2638</f>
        <v>Sci-Fi</v>
      </c>
      <c r="O2638" s="3" t="str">
        <f t="shared" si="410"/>
        <v>55-70</v>
      </c>
      <c r="P2638" s="3" t="str">
        <f t="shared" si="411"/>
        <v>&lt;10h</v>
      </c>
      <c r="Q2638" s="3" t="str">
        <f t="shared" si="412"/>
        <v>22-45d</v>
      </c>
      <c r="R2638" s="3" t="str">
        <f t="shared" si="413"/>
        <v>Medium</v>
      </c>
      <c r="S2638" s="3" t="str">
        <f t="shared" si="414"/>
        <v>Low</v>
      </c>
      <c r="T2638" s="3" t="str">
        <f t="shared" si="415"/>
        <v>Churned</v>
      </c>
      <c r="U2638" s="4">
        <f>1/(1+EXP(-(Predictive_Model!$B$5+((B2638-Predictive_Model!$B$20)/Predictive_Model!$C$20)*Predictive_Model!$D$20+((E2638-Predictive_Model!$B$21)/Predictive_Model!$C$21)*Predictive_Model!$D$21+((F2638-Predictive_Model!$B$22)/Predictive_Model!$C$22)*Predictive_Model!$D$22+((I2638-Predictive_Model!$B$23)/Predictive_Model!$C$23)*Predictive_Model!$D$23+((L2638-Predictive_Model!$B$24)/Predictive_Model!$C$24)*Predictive_Model!$D$24+((M2638-Predictive_Model!$B$25)/Predictive_Model!$C$25)*Predictive_Model!$D$25+IF(C2638="Male",Predictive_Model!$D$31,IF(C2638="Other",Predictive_Model!$D$32,0))+IF(D2638="Premium",Predictive_Model!$D$34,IF(D2638="Standard",Predictive_Model!$D$35,0))+IF(G2638="Asia",Predictive_Model!$D$37,IF(G2638="Europe",Predictive_Model!$D$38,IF(G2638="North America",Predictive_Model!$D$39,IF(G2638="Oceania",Predictive_Model!$D$40,IF(G2638="South America",Predictive_Model!$D$41,0)))))+IF(H2638="Laptop",Predictive_Model!$D$43,IF(H2638="Mobile",Predictive_Model!$D$44,IF(H2638="TV",Predictive_Model!$D$45,IF(H2638="Tablet",Predictive_Model!$D$46,0))))+IF(K2638="Crypto",Predictive_Model!$D$48,IF(K2638="Debit Card",Predictive_Model!$D$49,IF(K2638="Gift Card",Predictive_Model!$D$50,IF(K2638="PayPal",Predictive_Model!$D$51,0))))+IF(N2638="Comedy",Predictive_Model!$D$53,IF(N2638="Documentary",Predictive_Model!$D$54,IF(N2638="Drama",Predictive_Model!$D$55,IF(N2638="Horror",Predictive_Model!$D$56,IF(N2638="Romance",Predictive_Model!$D$57,IF(N2638="Sci-Fi",Predictive_Model!$D$58,0)))))))))</f>
        <v>0.98923573184116231</v>
      </c>
      <c r="V2638" s="3" t="str">
        <f t="shared" si="416"/>
        <v>Critical</v>
      </c>
      <c r="W2638" s="6">
        <f t="shared" si="417"/>
        <v>8.99</v>
      </c>
      <c r="X2638" s="3" t="str">
        <f t="shared" si="418"/>
        <v>Priority 2</v>
      </c>
      <c r="Y2638" s="3" t="str">
        <f t="shared" si="419"/>
        <v>OK</v>
      </c>
    </row>
    <row r="2639" spans="1:25" x14ac:dyDescent="0.25">
      <c r="A2639" s="3" t="str">
        <f>Raw_Data!A2639</f>
        <v>f6790d45-e49b-478e-9535-ee8ce7ef1cdf</v>
      </c>
      <c r="B2639" s="3">
        <f>Raw_Data!B2639</f>
        <v>64</v>
      </c>
      <c r="C2639" s="3" t="str">
        <f>Raw_Data!C2639</f>
        <v>Female</v>
      </c>
      <c r="D2639" s="3" t="str">
        <f>Raw_Data!D2639</f>
        <v>Premium</v>
      </c>
      <c r="E2639" s="3">
        <f>Raw_Data!E2639</f>
        <v>6.41</v>
      </c>
      <c r="F2639" s="3">
        <f>Raw_Data!F2639</f>
        <v>4</v>
      </c>
      <c r="G2639" s="3" t="str">
        <f>Raw_Data!G2639</f>
        <v>North America</v>
      </c>
      <c r="H2639" s="3" t="str">
        <f>Raw_Data!H2639</f>
        <v>Tablet</v>
      </c>
      <c r="I2639" s="3">
        <f>Raw_Data!I2639</f>
        <v>17.989999999999998</v>
      </c>
      <c r="J2639" s="3">
        <f>Raw_Data!J2639</f>
        <v>0</v>
      </c>
      <c r="K2639" s="3" t="str">
        <f>Raw_Data!K2639</f>
        <v>Credit Card</v>
      </c>
      <c r="L2639" s="3">
        <f>Raw_Data!L2639</f>
        <v>1</v>
      </c>
      <c r="M2639" s="3">
        <f>Raw_Data!M2639</f>
        <v>1.28</v>
      </c>
      <c r="N2639" s="3" t="str">
        <f>Raw_Data!N2639</f>
        <v>Sci-Fi</v>
      </c>
      <c r="O2639" s="3" t="str">
        <f t="shared" si="410"/>
        <v>55-70</v>
      </c>
      <c r="P2639" s="3" t="str">
        <f t="shared" si="411"/>
        <v>&lt;10h</v>
      </c>
      <c r="Q2639" s="3" t="str">
        <f t="shared" si="412"/>
        <v>0-7d</v>
      </c>
      <c r="R2639" s="3" t="str">
        <f t="shared" si="413"/>
        <v>Medium</v>
      </c>
      <c r="S2639" s="3" t="str">
        <f t="shared" si="414"/>
        <v>High</v>
      </c>
      <c r="T2639" s="3" t="str">
        <f t="shared" si="415"/>
        <v>Active</v>
      </c>
      <c r="U2639" s="4">
        <f>1/(1+EXP(-(Predictive_Model!$B$5+((B2639-Predictive_Model!$B$20)/Predictive_Model!$C$20)*Predictive_Model!$D$20+((E2639-Predictive_Model!$B$21)/Predictive_Model!$C$21)*Predictive_Model!$D$21+((F2639-Predictive_Model!$B$22)/Predictive_Model!$C$22)*Predictive_Model!$D$22+((I2639-Predictive_Model!$B$23)/Predictive_Model!$C$23)*Predictive_Model!$D$23+((L2639-Predictive_Model!$B$24)/Predictive_Model!$C$24)*Predictive_Model!$D$24+((M2639-Predictive_Model!$B$25)/Predictive_Model!$C$25)*Predictive_Model!$D$25+IF(C2639="Male",Predictive_Model!$D$31,IF(C2639="Other",Predictive_Model!$D$32,0))+IF(D2639="Premium",Predictive_Model!$D$34,IF(D2639="Standard",Predictive_Model!$D$35,0))+IF(G2639="Asia",Predictive_Model!$D$37,IF(G2639="Europe",Predictive_Model!$D$38,IF(G2639="North America",Predictive_Model!$D$39,IF(G2639="Oceania",Predictive_Model!$D$40,IF(G2639="South America",Predictive_Model!$D$41,0)))))+IF(H2639="Laptop",Predictive_Model!$D$43,IF(H2639="Mobile",Predictive_Model!$D$44,IF(H2639="TV",Predictive_Model!$D$45,IF(H2639="Tablet",Predictive_Model!$D$46,0))))+IF(K2639="Crypto",Predictive_Model!$D$48,IF(K2639="Debit Card",Predictive_Model!$D$49,IF(K2639="Gift Card",Predictive_Model!$D$50,IF(K2639="PayPal",Predictive_Model!$D$51,0))))+IF(N2639="Comedy",Predictive_Model!$D$53,IF(N2639="Documentary",Predictive_Model!$D$54,IF(N2639="Drama",Predictive_Model!$D$55,IF(N2639="Horror",Predictive_Model!$D$56,IF(N2639="Romance",Predictive_Model!$D$57,IF(N2639="Sci-Fi",Predictive_Model!$D$58,0)))))))))</f>
        <v>0.39773343879375028</v>
      </c>
      <c r="V2639" s="3" t="str">
        <f t="shared" si="416"/>
        <v>Medium</v>
      </c>
      <c r="W2639" s="6">
        <f t="shared" si="417"/>
        <v>7.1552245638995666</v>
      </c>
      <c r="X2639" s="3" t="str">
        <f t="shared" si="418"/>
        <v>Monitor</v>
      </c>
      <c r="Y2639" s="3" t="str">
        <f t="shared" si="419"/>
        <v>OK</v>
      </c>
    </row>
    <row r="2640" spans="1:25" x14ac:dyDescent="0.25">
      <c r="A2640" s="3" t="str">
        <f>Raw_Data!A2640</f>
        <v>a4a081bf-78e0-49f2-b13d-edb25ab7ea32</v>
      </c>
      <c r="B2640" s="3">
        <f>Raw_Data!B2640</f>
        <v>26</v>
      </c>
      <c r="C2640" s="3" t="str">
        <f>Raw_Data!C2640</f>
        <v>Male</v>
      </c>
      <c r="D2640" s="3" t="str">
        <f>Raw_Data!D2640</f>
        <v>Standard</v>
      </c>
      <c r="E2640" s="3">
        <f>Raw_Data!E2640</f>
        <v>24.88</v>
      </c>
      <c r="F2640" s="3">
        <f>Raw_Data!F2640</f>
        <v>15</v>
      </c>
      <c r="G2640" s="3" t="str">
        <f>Raw_Data!G2640</f>
        <v>Asia</v>
      </c>
      <c r="H2640" s="3" t="str">
        <f>Raw_Data!H2640</f>
        <v>Tablet</v>
      </c>
      <c r="I2640" s="3">
        <f>Raw_Data!I2640</f>
        <v>13.99</v>
      </c>
      <c r="J2640" s="3">
        <f>Raw_Data!J2640</f>
        <v>0</v>
      </c>
      <c r="K2640" s="3" t="str">
        <f>Raw_Data!K2640</f>
        <v>Gift Card</v>
      </c>
      <c r="L2640" s="3">
        <f>Raw_Data!L2640</f>
        <v>1</v>
      </c>
      <c r="M2640" s="3">
        <f>Raw_Data!M2640</f>
        <v>1.55</v>
      </c>
      <c r="N2640" s="3" t="str">
        <f>Raw_Data!N2640</f>
        <v>Action</v>
      </c>
      <c r="O2640" s="3" t="str">
        <f t="shared" si="410"/>
        <v>25-34</v>
      </c>
      <c r="P2640" s="3" t="str">
        <f t="shared" si="411"/>
        <v>10-24h</v>
      </c>
      <c r="Q2640" s="3" t="str">
        <f t="shared" si="412"/>
        <v>8-21d</v>
      </c>
      <c r="R2640" s="3" t="str">
        <f t="shared" si="413"/>
        <v>Medium</v>
      </c>
      <c r="S2640" s="3" t="str">
        <f t="shared" si="414"/>
        <v>Mid</v>
      </c>
      <c r="T2640" s="3" t="str">
        <f t="shared" si="415"/>
        <v>Active</v>
      </c>
      <c r="U2640" s="4">
        <f>1/(1+EXP(-(Predictive_Model!$B$5+((B2640-Predictive_Model!$B$20)/Predictive_Model!$C$20)*Predictive_Model!$D$20+((E2640-Predictive_Model!$B$21)/Predictive_Model!$C$21)*Predictive_Model!$D$21+((F2640-Predictive_Model!$B$22)/Predictive_Model!$C$22)*Predictive_Model!$D$22+((I2640-Predictive_Model!$B$23)/Predictive_Model!$C$23)*Predictive_Model!$D$23+((L2640-Predictive_Model!$B$24)/Predictive_Model!$C$24)*Predictive_Model!$D$24+((M2640-Predictive_Model!$B$25)/Predictive_Model!$C$25)*Predictive_Model!$D$25+IF(C2640="Male",Predictive_Model!$D$31,IF(C2640="Other",Predictive_Model!$D$32,0))+IF(D2640="Premium",Predictive_Model!$D$34,IF(D2640="Standard",Predictive_Model!$D$35,0))+IF(G2640="Asia",Predictive_Model!$D$37,IF(G2640="Europe",Predictive_Model!$D$38,IF(G2640="North America",Predictive_Model!$D$39,IF(G2640="Oceania",Predictive_Model!$D$40,IF(G2640="South America",Predictive_Model!$D$41,0)))))+IF(H2640="Laptop",Predictive_Model!$D$43,IF(H2640="Mobile",Predictive_Model!$D$44,IF(H2640="TV",Predictive_Model!$D$45,IF(H2640="Tablet",Predictive_Model!$D$46,0))))+IF(K2640="Crypto",Predictive_Model!$D$48,IF(K2640="Debit Card",Predictive_Model!$D$49,IF(K2640="Gift Card",Predictive_Model!$D$50,IF(K2640="PayPal",Predictive_Model!$D$51,0))))+IF(N2640="Comedy",Predictive_Model!$D$53,IF(N2640="Documentary",Predictive_Model!$D$54,IF(N2640="Drama",Predictive_Model!$D$55,IF(N2640="Horror",Predictive_Model!$D$56,IF(N2640="Romance",Predictive_Model!$D$57,IF(N2640="Sci-Fi",Predictive_Model!$D$58,0)))))))))</f>
        <v>3.112262523156667E-2</v>
      </c>
      <c r="V2640" s="3" t="str">
        <f t="shared" si="416"/>
        <v>Low</v>
      </c>
      <c r="W2640" s="6">
        <f t="shared" si="417"/>
        <v>0.43540552698961771</v>
      </c>
      <c r="X2640" s="3" t="str">
        <f t="shared" si="418"/>
        <v>Monitor</v>
      </c>
      <c r="Y2640" s="3" t="str">
        <f t="shared" si="419"/>
        <v>OK</v>
      </c>
    </row>
    <row r="2641" spans="1:25" x14ac:dyDescent="0.25">
      <c r="A2641" s="3" t="str">
        <f>Raw_Data!A2641</f>
        <v>3a705431-53dc-4ec6-a4e5-2960228a1ad8</v>
      </c>
      <c r="B2641" s="3">
        <f>Raw_Data!B2641</f>
        <v>68</v>
      </c>
      <c r="C2641" s="3" t="str">
        <f>Raw_Data!C2641</f>
        <v>Female</v>
      </c>
      <c r="D2641" s="3" t="str">
        <f>Raw_Data!D2641</f>
        <v>Basic</v>
      </c>
      <c r="E2641" s="3">
        <f>Raw_Data!E2641</f>
        <v>9.48</v>
      </c>
      <c r="F2641" s="3">
        <f>Raw_Data!F2641</f>
        <v>4</v>
      </c>
      <c r="G2641" s="3" t="str">
        <f>Raw_Data!G2641</f>
        <v>Oceania</v>
      </c>
      <c r="H2641" s="3" t="str">
        <f>Raw_Data!H2641</f>
        <v>Tablet</v>
      </c>
      <c r="I2641" s="3">
        <f>Raw_Data!I2641</f>
        <v>8.99</v>
      </c>
      <c r="J2641" s="3">
        <f>Raw_Data!J2641</f>
        <v>0</v>
      </c>
      <c r="K2641" s="3" t="str">
        <f>Raw_Data!K2641</f>
        <v>Credit Card</v>
      </c>
      <c r="L2641" s="3">
        <f>Raw_Data!L2641</f>
        <v>2</v>
      </c>
      <c r="M2641" s="3">
        <f>Raw_Data!M2641</f>
        <v>1.9</v>
      </c>
      <c r="N2641" s="3" t="str">
        <f>Raw_Data!N2641</f>
        <v>Drama</v>
      </c>
      <c r="O2641" s="3" t="str">
        <f t="shared" si="410"/>
        <v>55-70</v>
      </c>
      <c r="P2641" s="3" t="str">
        <f t="shared" si="411"/>
        <v>&lt;10h</v>
      </c>
      <c r="Q2641" s="3" t="str">
        <f t="shared" si="412"/>
        <v>0-7d</v>
      </c>
      <c r="R2641" s="3" t="str">
        <f t="shared" si="413"/>
        <v>Medium</v>
      </c>
      <c r="S2641" s="3" t="str">
        <f t="shared" si="414"/>
        <v>Low</v>
      </c>
      <c r="T2641" s="3" t="str">
        <f t="shared" si="415"/>
        <v>Active</v>
      </c>
      <c r="U2641" s="4">
        <f>1/(1+EXP(-(Predictive_Model!$B$5+((B2641-Predictive_Model!$B$20)/Predictive_Model!$C$20)*Predictive_Model!$D$20+((E2641-Predictive_Model!$B$21)/Predictive_Model!$C$21)*Predictive_Model!$D$21+((F2641-Predictive_Model!$B$22)/Predictive_Model!$C$22)*Predictive_Model!$D$22+((I2641-Predictive_Model!$B$23)/Predictive_Model!$C$23)*Predictive_Model!$D$23+((L2641-Predictive_Model!$B$24)/Predictive_Model!$C$24)*Predictive_Model!$D$24+((M2641-Predictive_Model!$B$25)/Predictive_Model!$C$25)*Predictive_Model!$D$25+IF(C2641="Male",Predictive_Model!$D$31,IF(C2641="Other",Predictive_Model!$D$32,0))+IF(D2641="Premium",Predictive_Model!$D$34,IF(D2641="Standard",Predictive_Model!$D$35,0))+IF(G2641="Asia",Predictive_Model!$D$37,IF(G2641="Europe",Predictive_Model!$D$38,IF(G2641="North America",Predictive_Model!$D$39,IF(G2641="Oceania",Predictive_Model!$D$40,IF(G2641="South America",Predictive_Model!$D$41,0)))))+IF(H2641="Laptop",Predictive_Model!$D$43,IF(H2641="Mobile",Predictive_Model!$D$44,IF(H2641="TV",Predictive_Model!$D$45,IF(H2641="Tablet",Predictive_Model!$D$46,0))))+IF(K2641="Crypto",Predictive_Model!$D$48,IF(K2641="Debit Card",Predictive_Model!$D$49,IF(K2641="Gift Card",Predictive_Model!$D$50,IF(K2641="PayPal",Predictive_Model!$D$51,0))))+IF(N2641="Comedy",Predictive_Model!$D$53,IF(N2641="Documentary",Predictive_Model!$D$54,IF(N2641="Drama",Predictive_Model!$D$55,IF(N2641="Horror",Predictive_Model!$D$56,IF(N2641="Romance",Predictive_Model!$D$57,IF(N2641="Sci-Fi",Predictive_Model!$D$58,0)))))))))</f>
        <v>0.45498137408856426</v>
      </c>
      <c r="V2641" s="3" t="str">
        <f t="shared" si="416"/>
        <v>Medium</v>
      </c>
      <c r="W2641" s="6">
        <f t="shared" si="417"/>
        <v>4.090282553056193</v>
      </c>
      <c r="X2641" s="3" t="str">
        <f t="shared" si="418"/>
        <v>Monitor</v>
      </c>
      <c r="Y2641" s="3" t="str">
        <f t="shared" si="419"/>
        <v>OK</v>
      </c>
    </row>
    <row r="2642" spans="1:25" x14ac:dyDescent="0.25">
      <c r="A2642" s="3" t="str">
        <f>Raw_Data!A2642</f>
        <v>b9fd67cd-6bf0-4c9c-ab2f-2d3060247949</v>
      </c>
      <c r="B2642" s="3">
        <f>Raw_Data!B2642</f>
        <v>27</v>
      </c>
      <c r="C2642" s="3" t="str">
        <f>Raw_Data!C2642</f>
        <v>Female</v>
      </c>
      <c r="D2642" s="3" t="str">
        <f>Raw_Data!D2642</f>
        <v>Basic</v>
      </c>
      <c r="E2642" s="3">
        <f>Raw_Data!E2642</f>
        <v>7.52</v>
      </c>
      <c r="F2642" s="3">
        <f>Raw_Data!F2642</f>
        <v>34</v>
      </c>
      <c r="G2642" s="3" t="str">
        <f>Raw_Data!G2642</f>
        <v>Oceania</v>
      </c>
      <c r="H2642" s="3" t="str">
        <f>Raw_Data!H2642</f>
        <v>Mobile</v>
      </c>
      <c r="I2642" s="3">
        <f>Raw_Data!I2642</f>
        <v>8.99</v>
      </c>
      <c r="J2642" s="3">
        <f>Raw_Data!J2642</f>
        <v>1</v>
      </c>
      <c r="K2642" s="3" t="str">
        <f>Raw_Data!K2642</f>
        <v>Crypto</v>
      </c>
      <c r="L2642" s="3">
        <f>Raw_Data!L2642</f>
        <v>5</v>
      </c>
      <c r="M2642" s="3">
        <f>Raw_Data!M2642</f>
        <v>0.21</v>
      </c>
      <c r="N2642" s="3" t="str">
        <f>Raw_Data!N2642</f>
        <v>Romance</v>
      </c>
      <c r="O2642" s="3" t="str">
        <f t="shared" si="410"/>
        <v>25-34</v>
      </c>
      <c r="P2642" s="3" t="str">
        <f t="shared" si="411"/>
        <v>&lt;10h</v>
      </c>
      <c r="Q2642" s="3" t="str">
        <f t="shared" si="412"/>
        <v>22-45d</v>
      </c>
      <c r="R2642" s="3" t="str">
        <f t="shared" si="413"/>
        <v>Medium</v>
      </c>
      <c r="S2642" s="3" t="str">
        <f t="shared" si="414"/>
        <v>Low</v>
      </c>
      <c r="T2642" s="3" t="str">
        <f t="shared" si="415"/>
        <v>Churned</v>
      </c>
      <c r="U2642" s="4">
        <f>1/(1+EXP(-(Predictive_Model!$B$5+((B2642-Predictive_Model!$B$20)/Predictive_Model!$C$20)*Predictive_Model!$D$20+((E2642-Predictive_Model!$B$21)/Predictive_Model!$C$21)*Predictive_Model!$D$21+((F2642-Predictive_Model!$B$22)/Predictive_Model!$C$22)*Predictive_Model!$D$22+((I2642-Predictive_Model!$B$23)/Predictive_Model!$C$23)*Predictive_Model!$D$23+((L2642-Predictive_Model!$B$24)/Predictive_Model!$C$24)*Predictive_Model!$D$24+((M2642-Predictive_Model!$B$25)/Predictive_Model!$C$25)*Predictive_Model!$D$25+IF(C2642="Male",Predictive_Model!$D$31,IF(C2642="Other",Predictive_Model!$D$32,0))+IF(D2642="Premium",Predictive_Model!$D$34,IF(D2642="Standard",Predictive_Model!$D$35,0))+IF(G2642="Asia",Predictive_Model!$D$37,IF(G2642="Europe",Predictive_Model!$D$38,IF(G2642="North America",Predictive_Model!$D$39,IF(G2642="Oceania",Predictive_Model!$D$40,IF(G2642="South America",Predictive_Model!$D$41,0)))))+IF(H2642="Laptop",Predictive_Model!$D$43,IF(H2642="Mobile",Predictive_Model!$D$44,IF(H2642="TV",Predictive_Model!$D$45,IF(H2642="Tablet",Predictive_Model!$D$46,0))))+IF(K2642="Crypto",Predictive_Model!$D$48,IF(K2642="Debit Card",Predictive_Model!$D$49,IF(K2642="Gift Card",Predictive_Model!$D$50,IF(K2642="PayPal",Predictive_Model!$D$51,0))))+IF(N2642="Comedy",Predictive_Model!$D$53,IF(N2642="Documentary",Predictive_Model!$D$54,IF(N2642="Drama",Predictive_Model!$D$55,IF(N2642="Horror",Predictive_Model!$D$56,IF(N2642="Romance",Predictive_Model!$D$57,IF(N2642="Sci-Fi",Predictive_Model!$D$58,0)))))))))</f>
        <v>0.99401802344109047</v>
      </c>
      <c r="V2642" s="3" t="str">
        <f t="shared" si="416"/>
        <v>Critical</v>
      </c>
      <c r="W2642" s="6">
        <f t="shared" si="417"/>
        <v>8.99</v>
      </c>
      <c r="X2642" s="3" t="str">
        <f t="shared" si="418"/>
        <v>Priority 2</v>
      </c>
      <c r="Y2642" s="3" t="str">
        <f t="shared" si="419"/>
        <v>OK</v>
      </c>
    </row>
    <row r="2643" spans="1:25" x14ac:dyDescent="0.25">
      <c r="A2643" s="3" t="str">
        <f>Raw_Data!A2643</f>
        <v>1009cba1-e578-425e-99b7-0693b4024e29</v>
      </c>
      <c r="B2643" s="3">
        <f>Raw_Data!B2643</f>
        <v>24</v>
      </c>
      <c r="C2643" s="3" t="str">
        <f>Raw_Data!C2643</f>
        <v>Other</v>
      </c>
      <c r="D2643" s="3" t="str">
        <f>Raw_Data!D2643</f>
        <v>Standard</v>
      </c>
      <c r="E2643" s="3">
        <f>Raw_Data!E2643</f>
        <v>17.37</v>
      </c>
      <c r="F2643" s="3">
        <f>Raw_Data!F2643</f>
        <v>17</v>
      </c>
      <c r="G2643" s="3" t="str">
        <f>Raw_Data!G2643</f>
        <v>Africa</v>
      </c>
      <c r="H2643" s="3" t="str">
        <f>Raw_Data!H2643</f>
        <v>Desktop</v>
      </c>
      <c r="I2643" s="3">
        <f>Raw_Data!I2643</f>
        <v>13.99</v>
      </c>
      <c r="J2643" s="3">
        <f>Raw_Data!J2643</f>
        <v>0</v>
      </c>
      <c r="K2643" s="3" t="str">
        <f>Raw_Data!K2643</f>
        <v>Debit Card</v>
      </c>
      <c r="L2643" s="3">
        <f>Raw_Data!L2643</f>
        <v>1</v>
      </c>
      <c r="M2643" s="3">
        <f>Raw_Data!M2643</f>
        <v>0.97</v>
      </c>
      <c r="N2643" s="3" t="str">
        <f>Raw_Data!N2643</f>
        <v>Horror</v>
      </c>
      <c r="O2643" s="3" t="str">
        <f t="shared" si="410"/>
        <v>18-24</v>
      </c>
      <c r="P2643" s="3" t="str">
        <f t="shared" si="411"/>
        <v>10-24h</v>
      </c>
      <c r="Q2643" s="3" t="str">
        <f t="shared" si="412"/>
        <v>8-21d</v>
      </c>
      <c r="R2643" s="3" t="str">
        <f t="shared" si="413"/>
        <v>Medium</v>
      </c>
      <c r="S2643" s="3" t="str">
        <f t="shared" si="414"/>
        <v>Mid</v>
      </c>
      <c r="T2643" s="3" t="str">
        <f t="shared" si="415"/>
        <v>Active</v>
      </c>
      <c r="U2643" s="4">
        <f>1/(1+EXP(-(Predictive_Model!$B$5+((B2643-Predictive_Model!$B$20)/Predictive_Model!$C$20)*Predictive_Model!$D$20+((E2643-Predictive_Model!$B$21)/Predictive_Model!$C$21)*Predictive_Model!$D$21+((F2643-Predictive_Model!$B$22)/Predictive_Model!$C$22)*Predictive_Model!$D$22+((I2643-Predictive_Model!$B$23)/Predictive_Model!$C$23)*Predictive_Model!$D$23+((L2643-Predictive_Model!$B$24)/Predictive_Model!$C$24)*Predictive_Model!$D$24+((M2643-Predictive_Model!$B$25)/Predictive_Model!$C$25)*Predictive_Model!$D$25+IF(C2643="Male",Predictive_Model!$D$31,IF(C2643="Other",Predictive_Model!$D$32,0))+IF(D2643="Premium",Predictive_Model!$D$34,IF(D2643="Standard",Predictive_Model!$D$35,0))+IF(G2643="Asia",Predictive_Model!$D$37,IF(G2643="Europe",Predictive_Model!$D$38,IF(G2643="North America",Predictive_Model!$D$39,IF(G2643="Oceania",Predictive_Model!$D$40,IF(G2643="South America",Predictive_Model!$D$41,0)))))+IF(H2643="Laptop",Predictive_Model!$D$43,IF(H2643="Mobile",Predictive_Model!$D$44,IF(H2643="TV",Predictive_Model!$D$45,IF(H2643="Tablet",Predictive_Model!$D$46,0))))+IF(K2643="Crypto",Predictive_Model!$D$48,IF(K2643="Debit Card",Predictive_Model!$D$49,IF(K2643="Gift Card",Predictive_Model!$D$50,IF(K2643="PayPal",Predictive_Model!$D$51,0))))+IF(N2643="Comedy",Predictive_Model!$D$53,IF(N2643="Documentary",Predictive_Model!$D$54,IF(N2643="Drama",Predictive_Model!$D$55,IF(N2643="Horror",Predictive_Model!$D$56,IF(N2643="Romance",Predictive_Model!$D$57,IF(N2643="Sci-Fi",Predictive_Model!$D$58,0)))))))))</f>
        <v>0.14564383430917596</v>
      </c>
      <c r="V2643" s="3" t="str">
        <f t="shared" si="416"/>
        <v>Low</v>
      </c>
      <c r="W2643" s="6">
        <f t="shared" si="417"/>
        <v>2.0375572419853718</v>
      </c>
      <c r="X2643" s="3" t="str">
        <f t="shared" si="418"/>
        <v>Monitor</v>
      </c>
      <c r="Y2643" s="3" t="str">
        <f t="shared" si="419"/>
        <v>OK</v>
      </c>
    </row>
    <row r="2644" spans="1:25" x14ac:dyDescent="0.25">
      <c r="A2644" s="3" t="str">
        <f>Raw_Data!A2644</f>
        <v>9448266e-01a1-472a-9fe4-37d4e1a6b7b4</v>
      </c>
      <c r="B2644" s="3">
        <f>Raw_Data!B2644</f>
        <v>28</v>
      </c>
      <c r="C2644" s="3" t="str">
        <f>Raw_Data!C2644</f>
        <v>Male</v>
      </c>
      <c r="D2644" s="3" t="str">
        <f>Raw_Data!D2644</f>
        <v>Basic</v>
      </c>
      <c r="E2644" s="3">
        <f>Raw_Data!E2644</f>
        <v>25.3</v>
      </c>
      <c r="F2644" s="3">
        <f>Raw_Data!F2644</f>
        <v>8</v>
      </c>
      <c r="G2644" s="3" t="str">
        <f>Raw_Data!G2644</f>
        <v>North America</v>
      </c>
      <c r="H2644" s="3" t="str">
        <f>Raw_Data!H2644</f>
        <v>Tablet</v>
      </c>
      <c r="I2644" s="3">
        <f>Raw_Data!I2644</f>
        <v>8.99</v>
      </c>
      <c r="J2644" s="3">
        <f>Raw_Data!J2644</f>
        <v>0</v>
      </c>
      <c r="K2644" s="3" t="str">
        <f>Raw_Data!K2644</f>
        <v>Gift Card</v>
      </c>
      <c r="L2644" s="3">
        <f>Raw_Data!L2644</f>
        <v>5</v>
      </c>
      <c r="M2644" s="3">
        <f>Raw_Data!M2644</f>
        <v>2.81</v>
      </c>
      <c r="N2644" s="3" t="str">
        <f>Raw_Data!N2644</f>
        <v>Horror</v>
      </c>
      <c r="O2644" s="3" t="str">
        <f t="shared" si="410"/>
        <v>25-34</v>
      </c>
      <c r="P2644" s="3" t="str">
        <f t="shared" si="411"/>
        <v>25-49h</v>
      </c>
      <c r="Q2644" s="3" t="str">
        <f t="shared" si="412"/>
        <v>8-21d</v>
      </c>
      <c r="R2644" s="3" t="str">
        <f t="shared" si="413"/>
        <v>High</v>
      </c>
      <c r="S2644" s="3" t="str">
        <f t="shared" si="414"/>
        <v>Low</v>
      </c>
      <c r="T2644" s="3" t="str">
        <f t="shared" si="415"/>
        <v>Active</v>
      </c>
      <c r="U2644" s="4">
        <f>1/(1+EXP(-(Predictive_Model!$B$5+((B2644-Predictive_Model!$B$20)/Predictive_Model!$C$20)*Predictive_Model!$D$20+((E2644-Predictive_Model!$B$21)/Predictive_Model!$C$21)*Predictive_Model!$D$21+((F2644-Predictive_Model!$B$22)/Predictive_Model!$C$22)*Predictive_Model!$D$22+((I2644-Predictive_Model!$B$23)/Predictive_Model!$C$23)*Predictive_Model!$D$23+((L2644-Predictive_Model!$B$24)/Predictive_Model!$C$24)*Predictive_Model!$D$24+((M2644-Predictive_Model!$B$25)/Predictive_Model!$C$25)*Predictive_Model!$D$25+IF(C2644="Male",Predictive_Model!$D$31,IF(C2644="Other",Predictive_Model!$D$32,0))+IF(D2644="Premium",Predictive_Model!$D$34,IF(D2644="Standard",Predictive_Model!$D$35,0))+IF(G2644="Asia",Predictive_Model!$D$37,IF(G2644="Europe",Predictive_Model!$D$38,IF(G2644="North America",Predictive_Model!$D$39,IF(G2644="Oceania",Predictive_Model!$D$40,IF(G2644="South America",Predictive_Model!$D$41,0)))))+IF(H2644="Laptop",Predictive_Model!$D$43,IF(H2644="Mobile",Predictive_Model!$D$44,IF(H2644="TV",Predictive_Model!$D$45,IF(H2644="Tablet",Predictive_Model!$D$46,0))))+IF(K2644="Crypto",Predictive_Model!$D$48,IF(K2644="Debit Card",Predictive_Model!$D$49,IF(K2644="Gift Card",Predictive_Model!$D$50,IF(K2644="PayPal",Predictive_Model!$D$51,0))))+IF(N2644="Comedy",Predictive_Model!$D$53,IF(N2644="Documentary",Predictive_Model!$D$54,IF(N2644="Drama",Predictive_Model!$D$55,IF(N2644="Horror",Predictive_Model!$D$56,IF(N2644="Romance",Predictive_Model!$D$57,IF(N2644="Sci-Fi",Predictive_Model!$D$58,0)))))))))</f>
        <v>2.2651353708371395E-4</v>
      </c>
      <c r="V2644" s="3" t="str">
        <f t="shared" si="416"/>
        <v>Low</v>
      </c>
      <c r="W2644" s="6">
        <f t="shared" si="417"/>
        <v>2.0363566983825883E-3</v>
      </c>
      <c r="X2644" s="3" t="str">
        <f t="shared" si="418"/>
        <v>Monitor</v>
      </c>
      <c r="Y2644" s="3" t="str">
        <f t="shared" si="419"/>
        <v>OK</v>
      </c>
    </row>
    <row r="2645" spans="1:25" x14ac:dyDescent="0.25">
      <c r="A2645" s="3" t="str">
        <f>Raw_Data!A2645</f>
        <v>9c5addc5-de2b-4614-8efc-afc56a0ac20b</v>
      </c>
      <c r="B2645" s="3">
        <f>Raw_Data!B2645</f>
        <v>35</v>
      </c>
      <c r="C2645" s="3" t="str">
        <f>Raw_Data!C2645</f>
        <v>Other</v>
      </c>
      <c r="D2645" s="3" t="str">
        <f>Raw_Data!D2645</f>
        <v>Basic</v>
      </c>
      <c r="E2645" s="3">
        <f>Raw_Data!E2645</f>
        <v>29.26</v>
      </c>
      <c r="F2645" s="3">
        <f>Raw_Data!F2645</f>
        <v>36</v>
      </c>
      <c r="G2645" s="3" t="str">
        <f>Raw_Data!G2645</f>
        <v>Africa</v>
      </c>
      <c r="H2645" s="3" t="str">
        <f>Raw_Data!H2645</f>
        <v>Laptop</v>
      </c>
      <c r="I2645" s="3">
        <f>Raw_Data!I2645</f>
        <v>8.99</v>
      </c>
      <c r="J2645" s="3">
        <f>Raw_Data!J2645</f>
        <v>0</v>
      </c>
      <c r="K2645" s="3" t="str">
        <f>Raw_Data!K2645</f>
        <v>Debit Card</v>
      </c>
      <c r="L2645" s="3">
        <f>Raw_Data!L2645</f>
        <v>1</v>
      </c>
      <c r="M2645" s="3">
        <f>Raw_Data!M2645</f>
        <v>0.79</v>
      </c>
      <c r="N2645" s="3" t="str">
        <f>Raw_Data!N2645</f>
        <v>Comedy</v>
      </c>
      <c r="O2645" s="3" t="str">
        <f t="shared" si="410"/>
        <v>35-44</v>
      </c>
      <c r="P2645" s="3" t="str">
        <f t="shared" si="411"/>
        <v>25-49h</v>
      </c>
      <c r="Q2645" s="3" t="str">
        <f t="shared" si="412"/>
        <v>22-45d</v>
      </c>
      <c r="R2645" s="3" t="str">
        <f t="shared" si="413"/>
        <v>Medium</v>
      </c>
      <c r="S2645" s="3" t="str">
        <f t="shared" si="414"/>
        <v>Low</v>
      </c>
      <c r="T2645" s="3" t="str">
        <f t="shared" si="415"/>
        <v>Active</v>
      </c>
      <c r="U2645" s="4">
        <f>1/(1+EXP(-(Predictive_Model!$B$5+((B2645-Predictive_Model!$B$20)/Predictive_Model!$C$20)*Predictive_Model!$D$20+((E2645-Predictive_Model!$B$21)/Predictive_Model!$C$21)*Predictive_Model!$D$21+((F2645-Predictive_Model!$B$22)/Predictive_Model!$C$22)*Predictive_Model!$D$22+((I2645-Predictive_Model!$B$23)/Predictive_Model!$C$23)*Predictive_Model!$D$23+((L2645-Predictive_Model!$B$24)/Predictive_Model!$C$24)*Predictive_Model!$D$24+((M2645-Predictive_Model!$B$25)/Predictive_Model!$C$25)*Predictive_Model!$D$25+IF(C2645="Male",Predictive_Model!$D$31,IF(C2645="Other",Predictive_Model!$D$32,0))+IF(D2645="Premium",Predictive_Model!$D$34,IF(D2645="Standard",Predictive_Model!$D$35,0))+IF(G2645="Asia",Predictive_Model!$D$37,IF(G2645="Europe",Predictive_Model!$D$38,IF(G2645="North America",Predictive_Model!$D$39,IF(G2645="Oceania",Predictive_Model!$D$40,IF(G2645="South America",Predictive_Model!$D$41,0)))))+IF(H2645="Laptop",Predictive_Model!$D$43,IF(H2645="Mobile",Predictive_Model!$D$44,IF(H2645="TV",Predictive_Model!$D$45,IF(H2645="Tablet",Predictive_Model!$D$46,0))))+IF(K2645="Crypto",Predictive_Model!$D$48,IF(K2645="Debit Card",Predictive_Model!$D$49,IF(K2645="Gift Card",Predictive_Model!$D$50,IF(K2645="PayPal",Predictive_Model!$D$51,0))))+IF(N2645="Comedy",Predictive_Model!$D$53,IF(N2645="Documentary",Predictive_Model!$D$54,IF(N2645="Drama",Predictive_Model!$D$55,IF(N2645="Horror",Predictive_Model!$D$56,IF(N2645="Romance",Predictive_Model!$D$57,IF(N2645="Sci-Fi",Predictive_Model!$D$58,0)))))))))</f>
        <v>0.17114877347674839</v>
      </c>
      <c r="V2645" s="3" t="str">
        <f t="shared" si="416"/>
        <v>Low</v>
      </c>
      <c r="W2645" s="6">
        <f t="shared" si="417"/>
        <v>1.5386274735559682</v>
      </c>
      <c r="X2645" s="3" t="str">
        <f t="shared" si="418"/>
        <v>Monitor</v>
      </c>
      <c r="Y2645" s="3" t="str">
        <f t="shared" si="419"/>
        <v>OK</v>
      </c>
    </row>
    <row r="2646" spans="1:25" x14ac:dyDescent="0.25">
      <c r="A2646" s="3" t="str">
        <f>Raw_Data!A2646</f>
        <v>fbf7eced-0008-448b-a601-d051971b1764</v>
      </c>
      <c r="B2646" s="3">
        <f>Raw_Data!B2646</f>
        <v>54</v>
      </c>
      <c r="C2646" s="3" t="str">
        <f>Raw_Data!C2646</f>
        <v>Other</v>
      </c>
      <c r="D2646" s="3" t="str">
        <f>Raw_Data!D2646</f>
        <v>Standard</v>
      </c>
      <c r="E2646" s="3">
        <f>Raw_Data!E2646</f>
        <v>27.56</v>
      </c>
      <c r="F2646" s="3">
        <f>Raw_Data!F2646</f>
        <v>28</v>
      </c>
      <c r="G2646" s="3" t="str">
        <f>Raw_Data!G2646</f>
        <v>Asia</v>
      </c>
      <c r="H2646" s="3" t="str">
        <f>Raw_Data!H2646</f>
        <v>Laptop</v>
      </c>
      <c r="I2646" s="3">
        <f>Raw_Data!I2646</f>
        <v>13.99</v>
      </c>
      <c r="J2646" s="3">
        <f>Raw_Data!J2646</f>
        <v>0</v>
      </c>
      <c r="K2646" s="3" t="str">
        <f>Raw_Data!K2646</f>
        <v>PayPal</v>
      </c>
      <c r="L2646" s="3">
        <f>Raw_Data!L2646</f>
        <v>5</v>
      </c>
      <c r="M2646" s="3">
        <f>Raw_Data!M2646</f>
        <v>0.95</v>
      </c>
      <c r="N2646" s="3" t="str">
        <f>Raw_Data!N2646</f>
        <v>Horror</v>
      </c>
      <c r="O2646" s="3" t="str">
        <f t="shared" si="410"/>
        <v>45-54</v>
      </c>
      <c r="P2646" s="3" t="str">
        <f t="shared" si="411"/>
        <v>25-49h</v>
      </c>
      <c r="Q2646" s="3" t="str">
        <f t="shared" si="412"/>
        <v>22-45d</v>
      </c>
      <c r="R2646" s="3" t="str">
        <f t="shared" si="413"/>
        <v>Medium</v>
      </c>
      <c r="S2646" s="3" t="str">
        <f t="shared" si="414"/>
        <v>Mid</v>
      </c>
      <c r="T2646" s="3" t="str">
        <f t="shared" si="415"/>
        <v>Active</v>
      </c>
      <c r="U2646" s="4">
        <f>1/(1+EXP(-(Predictive_Model!$B$5+((B2646-Predictive_Model!$B$20)/Predictive_Model!$C$20)*Predictive_Model!$D$20+((E2646-Predictive_Model!$B$21)/Predictive_Model!$C$21)*Predictive_Model!$D$21+((F2646-Predictive_Model!$B$22)/Predictive_Model!$C$22)*Predictive_Model!$D$22+((I2646-Predictive_Model!$B$23)/Predictive_Model!$C$23)*Predictive_Model!$D$23+((L2646-Predictive_Model!$B$24)/Predictive_Model!$C$24)*Predictive_Model!$D$24+((M2646-Predictive_Model!$B$25)/Predictive_Model!$C$25)*Predictive_Model!$D$25+IF(C2646="Male",Predictive_Model!$D$31,IF(C2646="Other",Predictive_Model!$D$32,0))+IF(D2646="Premium",Predictive_Model!$D$34,IF(D2646="Standard",Predictive_Model!$D$35,0))+IF(G2646="Asia",Predictive_Model!$D$37,IF(G2646="Europe",Predictive_Model!$D$38,IF(G2646="North America",Predictive_Model!$D$39,IF(G2646="Oceania",Predictive_Model!$D$40,IF(G2646="South America",Predictive_Model!$D$41,0)))))+IF(H2646="Laptop",Predictive_Model!$D$43,IF(H2646="Mobile",Predictive_Model!$D$44,IF(H2646="TV",Predictive_Model!$D$45,IF(H2646="Tablet",Predictive_Model!$D$46,0))))+IF(K2646="Crypto",Predictive_Model!$D$48,IF(K2646="Debit Card",Predictive_Model!$D$49,IF(K2646="Gift Card",Predictive_Model!$D$50,IF(K2646="PayPal",Predictive_Model!$D$51,0))))+IF(N2646="Comedy",Predictive_Model!$D$53,IF(N2646="Documentary",Predictive_Model!$D$54,IF(N2646="Drama",Predictive_Model!$D$55,IF(N2646="Horror",Predictive_Model!$D$56,IF(N2646="Romance",Predictive_Model!$D$57,IF(N2646="Sci-Fi",Predictive_Model!$D$58,0)))))))))</f>
        <v>1.3597588767768978E-3</v>
      </c>
      <c r="V2646" s="3" t="str">
        <f t="shared" si="416"/>
        <v>Low</v>
      </c>
      <c r="W2646" s="6">
        <f t="shared" si="417"/>
        <v>1.90230266861088E-2</v>
      </c>
      <c r="X2646" s="3" t="str">
        <f t="shared" si="418"/>
        <v>Monitor</v>
      </c>
      <c r="Y2646" s="3" t="str">
        <f t="shared" si="419"/>
        <v>OK</v>
      </c>
    </row>
    <row r="2647" spans="1:25" x14ac:dyDescent="0.25">
      <c r="A2647" s="3" t="str">
        <f>Raw_Data!A2647</f>
        <v>7b929fce-23d0-4c91-886c-e9d3c60f2a03</v>
      </c>
      <c r="B2647" s="3">
        <f>Raw_Data!B2647</f>
        <v>22</v>
      </c>
      <c r="C2647" s="3" t="str">
        <f>Raw_Data!C2647</f>
        <v>Other</v>
      </c>
      <c r="D2647" s="3" t="str">
        <f>Raw_Data!D2647</f>
        <v>Basic</v>
      </c>
      <c r="E2647" s="3">
        <f>Raw_Data!E2647</f>
        <v>11.74</v>
      </c>
      <c r="F2647" s="3">
        <f>Raw_Data!F2647</f>
        <v>33</v>
      </c>
      <c r="G2647" s="3" t="str">
        <f>Raw_Data!G2647</f>
        <v>Africa</v>
      </c>
      <c r="H2647" s="3" t="str">
        <f>Raw_Data!H2647</f>
        <v>Desktop</v>
      </c>
      <c r="I2647" s="3">
        <f>Raw_Data!I2647</f>
        <v>8.99</v>
      </c>
      <c r="J2647" s="3">
        <f>Raw_Data!J2647</f>
        <v>1</v>
      </c>
      <c r="K2647" s="3" t="str">
        <f>Raw_Data!K2647</f>
        <v>Crypto</v>
      </c>
      <c r="L2647" s="3">
        <f>Raw_Data!L2647</f>
        <v>2</v>
      </c>
      <c r="M2647" s="3">
        <f>Raw_Data!M2647</f>
        <v>0.35</v>
      </c>
      <c r="N2647" s="3" t="str">
        <f>Raw_Data!N2647</f>
        <v>Documentary</v>
      </c>
      <c r="O2647" s="3" t="str">
        <f t="shared" si="410"/>
        <v>18-24</v>
      </c>
      <c r="P2647" s="3" t="str">
        <f t="shared" si="411"/>
        <v>10-24h</v>
      </c>
      <c r="Q2647" s="3" t="str">
        <f t="shared" si="412"/>
        <v>22-45d</v>
      </c>
      <c r="R2647" s="3" t="str">
        <f t="shared" si="413"/>
        <v>Medium</v>
      </c>
      <c r="S2647" s="3" t="str">
        <f t="shared" si="414"/>
        <v>Low</v>
      </c>
      <c r="T2647" s="3" t="str">
        <f t="shared" si="415"/>
        <v>Churned</v>
      </c>
      <c r="U2647" s="4">
        <f>1/(1+EXP(-(Predictive_Model!$B$5+((B2647-Predictive_Model!$B$20)/Predictive_Model!$C$20)*Predictive_Model!$D$20+((E2647-Predictive_Model!$B$21)/Predictive_Model!$C$21)*Predictive_Model!$D$21+((F2647-Predictive_Model!$B$22)/Predictive_Model!$C$22)*Predictive_Model!$D$22+((I2647-Predictive_Model!$B$23)/Predictive_Model!$C$23)*Predictive_Model!$D$23+((L2647-Predictive_Model!$B$24)/Predictive_Model!$C$24)*Predictive_Model!$D$24+((M2647-Predictive_Model!$B$25)/Predictive_Model!$C$25)*Predictive_Model!$D$25+IF(C2647="Male",Predictive_Model!$D$31,IF(C2647="Other",Predictive_Model!$D$32,0))+IF(D2647="Premium",Predictive_Model!$D$34,IF(D2647="Standard",Predictive_Model!$D$35,0))+IF(G2647="Asia",Predictive_Model!$D$37,IF(G2647="Europe",Predictive_Model!$D$38,IF(G2647="North America",Predictive_Model!$D$39,IF(G2647="Oceania",Predictive_Model!$D$40,IF(G2647="South America",Predictive_Model!$D$41,0)))))+IF(H2647="Laptop",Predictive_Model!$D$43,IF(H2647="Mobile",Predictive_Model!$D$44,IF(H2647="TV",Predictive_Model!$D$45,IF(H2647="Tablet",Predictive_Model!$D$46,0))))+IF(K2647="Crypto",Predictive_Model!$D$48,IF(K2647="Debit Card",Predictive_Model!$D$49,IF(K2647="Gift Card",Predictive_Model!$D$50,IF(K2647="PayPal",Predictive_Model!$D$51,0))))+IF(N2647="Comedy",Predictive_Model!$D$53,IF(N2647="Documentary",Predictive_Model!$D$54,IF(N2647="Drama",Predictive_Model!$D$55,IF(N2647="Horror",Predictive_Model!$D$56,IF(N2647="Romance",Predictive_Model!$D$57,IF(N2647="Sci-Fi",Predictive_Model!$D$58,0)))))))))</f>
        <v>0.97825156135354696</v>
      </c>
      <c r="V2647" s="3" t="str">
        <f t="shared" si="416"/>
        <v>Critical</v>
      </c>
      <c r="W2647" s="6">
        <f t="shared" si="417"/>
        <v>8.99</v>
      </c>
      <c r="X2647" s="3" t="str">
        <f t="shared" si="418"/>
        <v>Priority 2</v>
      </c>
      <c r="Y2647" s="3" t="str">
        <f t="shared" si="419"/>
        <v>OK</v>
      </c>
    </row>
    <row r="2648" spans="1:25" x14ac:dyDescent="0.25">
      <c r="A2648" s="3" t="str">
        <f>Raw_Data!A2648</f>
        <v>e938d06e-fcc5-4768-86d8-6aaf73f4fa35</v>
      </c>
      <c r="B2648" s="3">
        <f>Raw_Data!B2648</f>
        <v>60</v>
      </c>
      <c r="C2648" s="3" t="str">
        <f>Raw_Data!C2648</f>
        <v>Male</v>
      </c>
      <c r="D2648" s="3" t="str">
        <f>Raw_Data!D2648</f>
        <v>Standard</v>
      </c>
      <c r="E2648" s="3">
        <f>Raw_Data!E2648</f>
        <v>12.22</v>
      </c>
      <c r="F2648" s="3">
        <f>Raw_Data!F2648</f>
        <v>17</v>
      </c>
      <c r="G2648" s="3" t="str">
        <f>Raw_Data!G2648</f>
        <v>Africa</v>
      </c>
      <c r="H2648" s="3" t="str">
        <f>Raw_Data!H2648</f>
        <v>TV</v>
      </c>
      <c r="I2648" s="3">
        <f>Raw_Data!I2648</f>
        <v>13.99</v>
      </c>
      <c r="J2648" s="3">
        <f>Raw_Data!J2648</f>
        <v>0</v>
      </c>
      <c r="K2648" s="3" t="str">
        <f>Raw_Data!K2648</f>
        <v>Debit Card</v>
      </c>
      <c r="L2648" s="3">
        <f>Raw_Data!L2648</f>
        <v>2</v>
      </c>
      <c r="M2648" s="3">
        <f>Raw_Data!M2648</f>
        <v>0.68</v>
      </c>
      <c r="N2648" s="3" t="str">
        <f>Raw_Data!N2648</f>
        <v>Drama</v>
      </c>
      <c r="O2648" s="3" t="str">
        <f t="shared" si="410"/>
        <v>55-70</v>
      </c>
      <c r="P2648" s="3" t="str">
        <f t="shared" si="411"/>
        <v>10-24h</v>
      </c>
      <c r="Q2648" s="3" t="str">
        <f t="shared" si="412"/>
        <v>8-21d</v>
      </c>
      <c r="R2648" s="3" t="str">
        <f t="shared" si="413"/>
        <v>Medium</v>
      </c>
      <c r="S2648" s="3" t="str">
        <f t="shared" si="414"/>
        <v>Mid</v>
      </c>
      <c r="T2648" s="3" t="str">
        <f t="shared" si="415"/>
        <v>Active</v>
      </c>
      <c r="U2648" s="4">
        <f>1/(1+EXP(-(Predictive_Model!$B$5+((B2648-Predictive_Model!$B$20)/Predictive_Model!$C$20)*Predictive_Model!$D$20+((E2648-Predictive_Model!$B$21)/Predictive_Model!$C$21)*Predictive_Model!$D$21+((F2648-Predictive_Model!$B$22)/Predictive_Model!$C$22)*Predictive_Model!$D$22+((I2648-Predictive_Model!$B$23)/Predictive_Model!$C$23)*Predictive_Model!$D$23+((L2648-Predictive_Model!$B$24)/Predictive_Model!$C$24)*Predictive_Model!$D$24+((M2648-Predictive_Model!$B$25)/Predictive_Model!$C$25)*Predictive_Model!$D$25+IF(C2648="Male",Predictive_Model!$D$31,IF(C2648="Other",Predictive_Model!$D$32,0))+IF(D2648="Premium",Predictive_Model!$D$34,IF(D2648="Standard",Predictive_Model!$D$35,0))+IF(G2648="Asia",Predictive_Model!$D$37,IF(G2648="Europe",Predictive_Model!$D$38,IF(G2648="North America",Predictive_Model!$D$39,IF(G2648="Oceania",Predictive_Model!$D$40,IF(G2648="South America",Predictive_Model!$D$41,0)))))+IF(H2648="Laptop",Predictive_Model!$D$43,IF(H2648="Mobile",Predictive_Model!$D$44,IF(H2648="TV",Predictive_Model!$D$45,IF(H2648="Tablet",Predictive_Model!$D$46,0))))+IF(K2648="Crypto",Predictive_Model!$D$48,IF(K2648="Debit Card",Predictive_Model!$D$49,IF(K2648="Gift Card",Predictive_Model!$D$50,IF(K2648="PayPal",Predictive_Model!$D$51,0))))+IF(N2648="Comedy",Predictive_Model!$D$53,IF(N2648="Documentary",Predictive_Model!$D$54,IF(N2648="Drama",Predictive_Model!$D$55,IF(N2648="Horror",Predictive_Model!$D$56,IF(N2648="Romance",Predictive_Model!$D$57,IF(N2648="Sci-Fi",Predictive_Model!$D$58,0)))))))))</f>
        <v>0.33959330748052213</v>
      </c>
      <c r="V2648" s="3" t="str">
        <f t="shared" si="416"/>
        <v>Medium</v>
      </c>
      <c r="W2648" s="6">
        <f t="shared" si="417"/>
        <v>4.7509103716525045</v>
      </c>
      <c r="X2648" s="3" t="str">
        <f t="shared" si="418"/>
        <v>Monitor</v>
      </c>
      <c r="Y2648" s="3" t="str">
        <f t="shared" si="419"/>
        <v>OK</v>
      </c>
    </row>
    <row r="2649" spans="1:25" x14ac:dyDescent="0.25">
      <c r="A2649" s="3" t="str">
        <f>Raw_Data!A2649</f>
        <v>a5e54cb5-cab8-452b-9592-f2b83dadb4c5</v>
      </c>
      <c r="B2649" s="3">
        <f>Raw_Data!B2649</f>
        <v>37</v>
      </c>
      <c r="C2649" s="3" t="str">
        <f>Raw_Data!C2649</f>
        <v>Female</v>
      </c>
      <c r="D2649" s="3" t="str">
        <f>Raw_Data!D2649</f>
        <v>Standard</v>
      </c>
      <c r="E2649" s="3">
        <f>Raw_Data!E2649</f>
        <v>1.64</v>
      </c>
      <c r="F2649" s="3">
        <f>Raw_Data!F2649</f>
        <v>8</v>
      </c>
      <c r="G2649" s="3" t="str">
        <f>Raw_Data!G2649</f>
        <v>Asia</v>
      </c>
      <c r="H2649" s="3" t="str">
        <f>Raw_Data!H2649</f>
        <v>Laptop</v>
      </c>
      <c r="I2649" s="3">
        <f>Raw_Data!I2649</f>
        <v>13.99</v>
      </c>
      <c r="J2649" s="3">
        <f>Raw_Data!J2649</f>
        <v>1</v>
      </c>
      <c r="K2649" s="3" t="str">
        <f>Raw_Data!K2649</f>
        <v>Credit Card</v>
      </c>
      <c r="L2649" s="3">
        <f>Raw_Data!L2649</f>
        <v>1</v>
      </c>
      <c r="M2649" s="3">
        <f>Raw_Data!M2649</f>
        <v>0.18</v>
      </c>
      <c r="N2649" s="3" t="str">
        <f>Raw_Data!N2649</f>
        <v>Action</v>
      </c>
      <c r="O2649" s="3" t="str">
        <f t="shared" si="410"/>
        <v>35-44</v>
      </c>
      <c r="P2649" s="3" t="str">
        <f t="shared" si="411"/>
        <v>&lt;10h</v>
      </c>
      <c r="Q2649" s="3" t="str">
        <f t="shared" si="412"/>
        <v>8-21d</v>
      </c>
      <c r="R2649" s="3" t="str">
        <f t="shared" si="413"/>
        <v>Medium</v>
      </c>
      <c r="S2649" s="3" t="str">
        <f t="shared" si="414"/>
        <v>Mid</v>
      </c>
      <c r="T2649" s="3" t="str">
        <f t="shared" si="415"/>
        <v>Churned</v>
      </c>
      <c r="U2649" s="4">
        <f>1/(1+EXP(-(Predictive_Model!$B$5+((B2649-Predictive_Model!$B$20)/Predictive_Model!$C$20)*Predictive_Model!$D$20+((E2649-Predictive_Model!$B$21)/Predictive_Model!$C$21)*Predictive_Model!$D$21+((F2649-Predictive_Model!$B$22)/Predictive_Model!$C$22)*Predictive_Model!$D$22+((I2649-Predictive_Model!$B$23)/Predictive_Model!$C$23)*Predictive_Model!$D$23+((L2649-Predictive_Model!$B$24)/Predictive_Model!$C$24)*Predictive_Model!$D$24+((M2649-Predictive_Model!$B$25)/Predictive_Model!$C$25)*Predictive_Model!$D$25+IF(C2649="Male",Predictive_Model!$D$31,IF(C2649="Other",Predictive_Model!$D$32,0))+IF(D2649="Premium",Predictive_Model!$D$34,IF(D2649="Standard",Predictive_Model!$D$35,0))+IF(G2649="Asia",Predictive_Model!$D$37,IF(G2649="Europe",Predictive_Model!$D$38,IF(G2649="North America",Predictive_Model!$D$39,IF(G2649="Oceania",Predictive_Model!$D$40,IF(G2649="South America",Predictive_Model!$D$41,0)))))+IF(H2649="Laptop",Predictive_Model!$D$43,IF(H2649="Mobile",Predictive_Model!$D$44,IF(H2649="TV",Predictive_Model!$D$45,IF(H2649="Tablet",Predictive_Model!$D$46,0))))+IF(K2649="Crypto",Predictive_Model!$D$48,IF(K2649="Debit Card",Predictive_Model!$D$49,IF(K2649="Gift Card",Predictive_Model!$D$50,IF(K2649="PayPal",Predictive_Model!$D$51,0))))+IF(N2649="Comedy",Predictive_Model!$D$53,IF(N2649="Documentary",Predictive_Model!$D$54,IF(N2649="Drama",Predictive_Model!$D$55,IF(N2649="Horror",Predictive_Model!$D$56,IF(N2649="Romance",Predictive_Model!$D$57,IF(N2649="Sci-Fi",Predictive_Model!$D$58,0)))))))))</f>
        <v>0.97352295583626347</v>
      </c>
      <c r="V2649" s="3" t="str">
        <f t="shared" si="416"/>
        <v>Critical</v>
      </c>
      <c r="W2649" s="6">
        <f t="shared" si="417"/>
        <v>13.99</v>
      </c>
      <c r="X2649" s="3" t="str">
        <f t="shared" si="418"/>
        <v>Priority 2</v>
      </c>
      <c r="Y2649" s="3" t="str">
        <f t="shared" si="419"/>
        <v>OK</v>
      </c>
    </row>
    <row r="2650" spans="1:25" x14ac:dyDescent="0.25">
      <c r="A2650" s="3" t="str">
        <f>Raw_Data!A2650</f>
        <v>c7ef45c3-a8d7-4952-bf06-66e39f308471</v>
      </c>
      <c r="B2650" s="3">
        <f>Raw_Data!B2650</f>
        <v>30</v>
      </c>
      <c r="C2650" s="3" t="str">
        <f>Raw_Data!C2650</f>
        <v>Male</v>
      </c>
      <c r="D2650" s="3" t="str">
        <f>Raw_Data!D2650</f>
        <v>Basic</v>
      </c>
      <c r="E2650" s="3">
        <f>Raw_Data!E2650</f>
        <v>1.3</v>
      </c>
      <c r="F2650" s="3">
        <f>Raw_Data!F2650</f>
        <v>56</v>
      </c>
      <c r="G2650" s="3" t="str">
        <f>Raw_Data!G2650</f>
        <v>Africa</v>
      </c>
      <c r="H2650" s="3" t="str">
        <f>Raw_Data!H2650</f>
        <v>TV</v>
      </c>
      <c r="I2650" s="3">
        <f>Raw_Data!I2650</f>
        <v>8.99</v>
      </c>
      <c r="J2650" s="3">
        <f>Raw_Data!J2650</f>
        <v>1</v>
      </c>
      <c r="K2650" s="3" t="str">
        <f>Raw_Data!K2650</f>
        <v>Credit Card</v>
      </c>
      <c r="L2650" s="3">
        <f>Raw_Data!L2650</f>
        <v>1</v>
      </c>
      <c r="M2650" s="3">
        <f>Raw_Data!M2650</f>
        <v>0.02</v>
      </c>
      <c r="N2650" s="3" t="str">
        <f>Raw_Data!N2650</f>
        <v>Documentary</v>
      </c>
      <c r="O2650" s="3" t="str">
        <f t="shared" si="410"/>
        <v>25-34</v>
      </c>
      <c r="P2650" s="3" t="str">
        <f t="shared" si="411"/>
        <v>&lt;10h</v>
      </c>
      <c r="Q2650" s="3" t="str">
        <f t="shared" si="412"/>
        <v>46-60d</v>
      </c>
      <c r="R2650" s="3" t="str">
        <f t="shared" si="413"/>
        <v>Low</v>
      </c>
      <c r="S2650" s="3" t="str">
        <f t="shared" si="414"/>
        <v>Low</v>
      </c>
      <c r="T2650" s="3" t="str">
        <f t="shared" si="415"/>
        <v>Churned</v>
      </c>
      <c r="U2650" s="4">
        <f>1/(1+EXP(-(Predictive_Model!$B$5+((B2650-Predictive_Model!$B$20)/Predictive_Model!$C$20)*Predictive_Model!$D$20+((E2650-Predictive_Model!$B$21)/Predictive_Model!$C$21)*Predictive_Model!$D$21+((F2650-Predictive_Model!$B$22)/Predictive_Model!$C$22)*Predictive_Model!$D$22+((I2650-Predictive_Model!$B$23)/Predictive_Model!$C$23)*Predictive_Model!$D$23+((L2650-Predictive_Model!$B$24)/Predictive_Model!$C$24)*Predictive_Model!$D$24+((M2650-Predictive_Model!$B$25)/Predictive_Model!$C$25)*Predictive_Model!$D$25+IF(C2650="Male",Predictive_Model!$D$31,IF(C2650="Other",Predictive_Model!$D$32,0))+IF(D2650="Premium",Predictive_Model!$D$34,IF(D2650="Standard",Predictive_Model!$D$35,0))+IF(G2650="Asia",Predictive_Model!$D$37,IF(G2650="Europe",Predictive_Model!$D$38,IF(G2650="North America",Predictive_Model!$D$39,IF(G2650="Oceania",Predictive_Model!$D$40,IF(G2650="South America",Predictive_Model!$D$41,0)))))+IF(H2650="Laptop",Predictive_Model!$D$43,IF(H2650="Mobile",Predictive_Model!$D$44,IF(H2650="TV",Predictive_Model!$D$45,IF(H2650="Tablet",Predictive_Model!$D$46,0))))+IF(K2650="Crypto",Predictive_Model!$D$48,IF(K2650="Debit Card",Predictive_Model!$D$49,IF(K2650="Gift Card",Predictive_Model!$D$50,IF(K2650="PayPal",Predictive_Model!$D$51,0))))+IF(N2650="Comedy",Predictive_Model!$D$53,IF(N2650="Documentary",Predictive_Model!$D$54,IF(N2650="Drama",Predictive_Model!$D$55,IF(N2650="Horror",Predictive_Model!$D$56,IF(N2650="Romance",Predictive_Model!$D$57,IF(N2650="Sci-Fi",Predictive_Model!$D$58,0)))))))))</f>
        <v>0.9999873085150528</v>
      </c>
      <c r="V2650" s="3" t="str">
        <f t="shared" si="416"/>
        <v>Critical</v>
      </c>
      <c r="W2650" s="6">
        <f t="shared" si="417"/>
        <v>8.99</v>
      </c>
      <c r="X2650" s="3" t="str">
        <f t="shared" si="418"/>
        <v>Priority 2</v>
      </c>
      <c r="Y2650" s="3" t="str">
        <f t="shared" si="419"/>
        <v>OK</v>
      </c>
    </row>
    <row r="2651" spans="1:25" x14ac:dyDescent="0.25">
      <c r="A2651" s="3" t="str">
        <f>Raw_Data!A2651</f>
        <v>6e91dbee-b822-44c0-a014-a48a452ec9d0</v>
      </c>
      <c r="B2651" s="3">
        <f>Raw_Data!B2651</f>
        <v>21</v>
      </c>
      <c r="C2651" s="3" t="str">
        <f>Raw_Data!C2651</f>
        <v>Male</v>
      </c>
      <c r="D2651" s="3" t="str">
        <f>Raw_Data!D2651</f>
        <v>Standard</v>
      </c>
      <c r="E2651" s="3">
        <f>Raw_Data!E2651</f>
        <v>51.45</v>
      </c>
      <c r="F2651" s="3">
        <f>Raw_Data!F2651</f>
        <v>24</v>
      </c>
      <c r="G2651" s="3" t="str">
        <f>Raw_Data!G2651</f>
        <v>Asia</v>
      </c>
      <c r="H2651" s="3" t="str">
        <f>Raw_Data!H2651</f>
        <v>Laptop</v>
      </c>
      <c r="I2651" s="3">
        <f>Raw_Data!I2651</f>
        <v>13.99</v>
      </c>
      <c r="J2651" s="3">
        <f>Raw_Data!J2651</f>
        <v>0</v>
      </c>
      <c r="K2651" s="3" t="str">
        <f>Raw_Data!K2651</f>
        <v>Credit Card</v>
      </c>
      <c r="L2651" s="3">
        <f>Raw_Data!L2651</f>
        <v>1</v>
      </c>
      <c r="M2651" s="3">
        <f>Raw_Data!M2651</f>
        <v>2.06</v>
      </c>
      <c r="N2651" s="3" t="str">
        <f>Raw_Data!N2651</f>
        <v>Romance</v>
      </c>
      <c r="O2651" s="3" t="str">
        <f t="shared" si="410"/>
        <v>18-24</v>
      </c>
      <c r="P2651" s="3" t="str">
        <f t="shared" si="411"/>
        <v>50h+</v>
      </c>
      <c r="Q2651" s="3" t="str">
        <f t="shared" si="412"/>
        <v>22-45d</v>
      </c>
      <c r="R2651" s="3" t="str">
        <f t="shared" si="413"/>
        <v>Medium</v>
      </c>
      <c r="S2651" s="3" t="str">
        <f t="shared" si="414"/>
        <v>Mid</v>
      </c>
      <c r="T2651" s="3" t="str">
        <f t="shared" si="415"/>
        <v>Active</v>
      </c>
      <c r="U2651" s="4">
        <f>1/(1+EXP(-(Predictive_Model!$B$5+((B2651-Predictive_Model!$B$20)/Predictive_Model!$C$20)*Predictive_Model!$D$20+((E2651-Predictive_Model!$B$21)/Predictive_Model!$C$21)*Predictive_Model!$D$21+((F2651-Predictive_Model!$B$22)/Predictive_Model!$C$22)*Predictive_Model!$D$22+((I2651-Predictive_Model!$B$23)/Predictive_Model!$C$23)*Predictive_Model!$D$23+((L2651-Predictive_Model!$B$24)/Predictive_Model!$C$24)*Predictive_Model!$D$24+((M2651-Predictive_Model!$B$25)/Predictive_Model!$C$25)*Predictive_Model!$D$25+IF(C2651="Male",Predictive_Model!$D$31,IF(C2651="Other",Predictive_Model!$D$32,0))+IF(D2651="Premium",Predictive_Model!$D$34,IF(D2651="Standard",Predictive_Model!$D$35,0))+IF(G2651="Asia",Predictive_Model!$D$37,IF(G2651="Europe",Predictive_Model!$D$38,IF(G2651="North America",Predictive_Model!$D$39,IF(G2651="Oceania",Predictive_Model!$D$40,IF(G2651="South America",Predictive_Model!$D$41,0)))))+IF(H2651="Laptop",Predictive_Model!$D$43,IF(H2651="Mobile",Predictive_Model!$D$44,IF(H2651="TV",Predictive_Model!$D$45,IF(H2651="Tablet",Predictive_Model!$D$46,0))))+IF(K2651="Crypto",Predictive_Model!$D$48,IF(K2651="Debit Card",Predictive_Model!$D$49,IF(K2651="Gift Card",Predictive_Model!$D$50,IF(K2651="PayPal",Predictive_Model!$D$51,0))))+IF(N2651="Comedy",Predictive_Model!$D$53,IF(N2651="Documentary",Predictive_Model!$D$54,IF(N2651="Drama",Predictive_Model!$D$55,IF(N2651="Horror",Predictive_Model!$D$56,IF(N2651="Romance",Predictive_Model!$D$57,IF(N2651="Sci-Fi",Predictive_Model!$D$58,0)))))))))</f>
        <v>1.6074863652927041E-6</v>
      </c>
      <c r="V2651" s="3" t="str">
        <f t="shared" si="416"/>
        <v>Low</v>
      </c>
      <c r="W2651" s="6">
        <f t="shared" si="417"/>
        <v>2.2488734250444932E-5</v>
      </c>
      <c r="X2651" s="3" t="str">
        <f t="shared" si="418"/>
        <v>Monitor</v>
      </c>
      <c r="Y2651" s="3" t="str">
        <f t="shared" si="419"/>
        <v>OK</v>
      </c>
    </row>
    <row r="2652" spans="1:25" x14ac:dyDescent="0.25">
      <c r="A2652" s="3" t="str">
        <f>Raw_Data!A2652</f>
        <v>49d191d4-94d6-46a0-a47a-f36813b05dfb</v>
      </c>
      <c r="B2652" s="3">
        <f>Raw_Data!B2652</f>
        <v>40</v>
      </c>
      <c r="C2652" s="3" t="str">
        <f>Raw_Data!C2652</f>
        <v>Other</v>
      </c>
      <c r="D2652" s="3" t="str">
        <f>Raw_Data!D2652</f>
        <v>Premium</v>
      </c>
      <c r="E2652" s="3">
        <f>Raw_Data!E2652</f>
        <v>3.41</v>
      </c>
      <c r="F2652" s="3">
        <f>Raw_Data!F2652</f>
        <v>26</v>
      </c>
      <c r="G2652" s="3" t="str">
        <f>Raw_Data!G2652</f>
        <v>North America</v>
      </c>
      <c r="H2652" s="3" t="str">
        <f>Raw_Data!H2652</f>
        <v>TV</v>
      </c>
      <c r="I2652" s="3">
        <f>Raw_Data!I2652</f>
        <v>17.989999999999998</v>
      </c>
      <c r="J2652" s="3">
        <f>Raw_Data!J2652</f>
        <v>0</v>
      </c>
      <c r="K2652" s="3" t="str">
        <f>Raw_Data!K2652</f>
        <v>Credit Card</v>
      </c>
      <c r="L2652" s="3">
        <f>Raw_Data!L2652</f>
        <v>5</v>
      </c>
      <c r="M2652" s="3">
        <f>Raw_Data!M2652</f>
        <v>0.13</v>
      </c>
      <c r="N2652" s="3" t="str">
        <f>Raw_Data!N2652</f>
        <v>Action</v>
      </c>
      <c r="O2652" s="3" t="str">
        <f t="shared" si="410"/>
        <v>35-44</v>
      </c>
      <c r="P2652" s="3" t="str">
        <f t="shared" si="411"/>
        <v>&lt;10h</v>
      </c>
      <c r="Q2652" s="3" t="str">
        <f t="shared" si="412"/>
        <v>22-45d</v>
      </c>
      <c r="R2652" s="3" t="str">
        <f t="shared" si="413"/>
        <v>Medium</v>
      </c>
      <c r="S2652" s="3" t="str">
        <f t="shared" si="414"/>
        <v>High</v>
      </c>
      <c r="T2652" s="3" t="str">
        <f t="shared" si="415"/>
        <v>Active</v>
      </c>
      <c r="U2652" s="4">
        <f>1/(1+EXP(-(Predictive_Model!$B$5+((B2652-Predictive_Model!$B$20)/Predictive_Model!$C$20)*Predictive_Model!$D$20+((E2652-Predictive_Model!$B$21)/Predictive_Model!$C$21)*Predictive_Model!$D$21+((F2652-Predictive_Model!$B$22)/Predictive_Model!$C$22)*Predictive_Model!$D$22+((I2652-Predictive_Model!$B$23)/Predictive_Model!$C$23)*Predictive_Model!$D$23+((L2652-Predictive_Model!$B$24)/Predictive_Model!$C$24)*Predictive_Model!$D$24+((M2652-Predictive_Model!$B$25)/Predictive_Model!$C$25)*Predictive_Model!$D$25+IF(C2652="Male",Predictive_Model!$D$31,IF(C2652="Other",Predictive_Model!$D$32,0))+IF(D2652="Premium",Predictive_Model!$D$34,IF(D2652="Standard",Predictive_Model!$D$35,0))+IF(G2652="Asia",Predictive_Model!$D$37,IF(G2652="Europe",Predictive_Model!$D$38,IF(G2652="North America",Predictive_Model!$D$39,IF(G2652="Oceania",Predictive_Model!$D$40,IF(G2652="South America",Predictive_Model!$D$41,0)))))+IF(H2652="Laptop",Predictive_Model!$D$43,IF(H2652="Mobile",Predictive_Model!$D$44,IF(H2652="TV",Predictive_Model!$D$45,IF(H2652="Tablet",Predictive_Model!$D$46,0))))+IF(K2652="Crypto",Predictive_Model!$D$48,IF(K2652="Debit Card",Predictive_Model!$D$49,IF(K2652="Gift Card",Predictive_Model!$D$50,IF(K2652="PayPal",Predictive_Model!$D$51,0))))+IF(N2652="Comedy",Predictive_Model!$D$53,IF(N2652="Documentary",Predictive_Model!$D$54,IF(N2652="Drama",Predictive_Model!$D$55,IF(N2652="Horror",Predictive_Model!$D$56,IF(N2652="Romance",Predictive_Model!$D$57,IF(N2652="Sci-Fi",Predictive_Model!$D$58,0)))))))))</f>
        <v>0.60874606519497665</v>
      </c>
      <c r="V2652" s="3" t="str">
        <f t="shared" si="416"/>
        <v>High</v>
      </c>
      <c r="W2652" s="6">
        <f t="shared" si="417"/>
        <v>10.951341712857628</v>
      </c>
      <c r="X2652" s="3" t="str">
        <f t="shared" si="418"/>
        <v>Priority 2</v>
      </c>
      <c r="Y2652" s="3" t="str">
        <f t="shared" si="419"/>
        <v>OK</v>
      </c>
    </row>
    <row r="2653" spans="1:25" x14ac:dyDescent="0.25">
      <c r="A2653" s="3" t="str">
        <f>Raw_Data!A2653</f>
        <v>f500aa1d-d760-42ea-8cd1-725d5aa13413</v>
      </c>
      <c r="B2653" s="3">
        <f>Raw_Data!B2653</f>
        <v>69</v>
      </c>
      <c r="C2653" s="3" t="str">
        <f>Raw_Data!C2653</f>
        <v>Male</v>
      </c>
      <c r="D2653" s="3" t="str">
        <f>Raw_Data!D2653</f>
        <v>Standard</v>
      </c>
      <c r="E2653" s="3">
        <f>Raw_Data!E2653</f>
        <v>32.200000000000003</v>
      </c>
      <c r="F2653" s="3">
        <f>Raw_Data!F2653</f>
        <v>13</v>
      </c>
      <c r="G2653" s="3" t="str">
        <f>Raw_Data!G2653</f>
        <v>Asia</v>
      </c>
      <c r="H2653" s="3" t="str">
        <f>Raw_Data!H2653</f>
        <v>Mobile</v>
      </c>
      <c r="I2653" s="3">
        <f>Raw_Data!I2653</f>
        <v>13.99</v>
      </c>
      <c r="J2653" s="3">
        <f>Raw_Data!J2653</f>
        <v>0</v>
      </c>
      <c r="K2653" s="3" t="str">
        <f>Raw_Data!K2653</f>
        <v>Debit Card</v>
      </c>
      <c r="L2653" s="3">
        <f>Raw_Data!L2653</f>
        <v>1</v>
      </c>
      <c r="M2653" s="3">
        <f>Raw_Data!M2653</f>
        <v>2.2999999999999998</v>
      </c>
      <c r="N2653" s="3" t="str">
        <f>Raw_Data!N2653</f>
        <v>Documentary</v>
      </c>
      <c r="O2653" s="3" t="str">
        <f t="shared" si="410"/>
        <v>55-70</v>
      </c>
      <c r="P2653" s="3" t="str">
        <f t="shared" si="411"/>
        <v>25-49h</v>
      </c>
      <c r="Q2653" s="3" t="str">
        <f t="shared" si="412"/>
        <v>8-21d</v>
      </c>
      <c r="R2653" s="3" t="str">
        <f t="shared" si="413"/>
        <v>High</v>
      </c>
      <c r="S2653" s="3" t="str">
        <f t="shared" si="414"/>
        <v>Mid</v>
      </c>
      <c r="T2653" s="3" t="str">
        <f t="shared" si="415"/>
        <v>Active</v>
      </c>
      <c r="U2653" s="4">
        <f>1/(1+EXP(-(Predictive_Model!$B$5+((B2653-Predictive_Model!$B$20)/Predictive_Model!$C$20)*Predictive_Model!$D$20+((E2653-Predictive_Model!$B$21)/Predictive_Model!$C$21)*Predictive_Model!$D$21+((F2653-Predictive_Model!$B$22)/Predictive_Model!$C$22)*Predictive_Model!$D$22+((I2653-Predictive_Model!$B$23)/Predictive_Model!$C$23)*Predictive_Model!$D$23+((L2653-Predictive_Model!$B$24)/Predictive_Model!$C$24)*Predictive_Model!$D$24+((M2653-Predictive_Model!$B$25)/Predictive_Model!$C$25)*Predictive_Model!$D$25+IF(C2653="Male",Predictive_Model!$D$31,IF(C2653="Other",Predictive_Model!$D$32,0))+IF(D2653="Premium",Predictive_Model!$D$34,IF(D2653="Standard",Predictive_Model!$D$35,0))+IF(G2653="Asia",Predictive_Model!$D$37,IF(G2653="Europe",Predictive_Model!$D$38,IF(G2653="North America",Predictive_Model!$D$39,IF(G2653="Oceania",Predictive_Model!$D$40,IF(G2653="South America",Predictive_Model!$D$41,0)))))+IF(H2653="Laptop",Predictive_Model!$D$43,IF(H2653="Mobile",Predictive_Model!$D$44,IF(H2653="TV",Predictive_Model!$D$45,IF(H2653="Tablet",Predictive_Model!$D$46,0))))+IF(K2653="Crypto",Predictive_Model!$D$48,IF(K2653="Debit Card",Predictive_Model!$D$49,IF(K2653="Gift Card",Predictive_Model!$D$50,IF(K2653="PayPal",Predictive_Model!$D$51,0))))+IF(N2653="Comedy",Predictive_Model!$D$53,IF(N2653="Documentary",Predictive_Model!$D$54,IF(N2653="Drama",Predictive_Model!$D$55,IF(N2653="Horror",Predictive_Model!$D$56,IF(N2653="Romance",Predictive_Model!$D$57,IF(N2653="Sci-Fi",Predictive_Model!$D$58,0)))))))))</f>
        <v>4.4894712001052067E-4</v>
      </c>
      <c r="V2653" s="3" t="str">
        <f t="shared" si="416"/>
        <v>Low</v>
      </c>
      <c r="W2653" s="6">
        <f t="shared" si="417"/>
        <v>6.280770208947184E-3</v>
      </c>
      <c r="X2653" s="3" t="str">
        <f t="shared" si="418"/>
        <v>Monitor</v>
      </c>
      <c r="Y2653" s="3" t="str">
        <f t="shared" si="419"/>
        <v>OK</v>
      </c>
    </row>
    <row r="2654" spans="1:25" x14ac:dyDescent="0.25">
      <c r="A2654" s="3" t="str">
        <f>Raw_Data!A2654</f>
        <v>da1d94c9-af82-46ad-a2a3-112aa874e2c2</v>
      </c>
      <c r="B2654" s="3">
        <f>Raw_Data!B2654</f>
        <v>29</v>
      </c>
      <c r="C2654" s="3" t="str">
        <f>Raw_Data!C2654</f>
        <v>Other</v>
      </c>
      <c r="D2654" s="3" t="str">
        <f>Raw_Data!D2654</f>
        <v>Basic</v>
      </c>
      <c r="E2654" s="3">
        <f>Raw_Data!E2654</f>
        <v>15.49</v>
      </c>
      <c r="F2654" s="3">
        <f>Raw_Data!F2654</f>
        <v>31</v>
      </c>
      <c r="G2654" s="3" t="str">
        <f>Raw_Data!G2654</f>
        <v>Africa</v>
      </c>
      <c r="H2654" s="3" t="str">
        <f>Raw_Data!H2654</f>
        <v>Laptop</v>
      </c>
      <c r="I2654" s="3">
        <f>Raw_Data!I2654</f>
        <v>8.99</v>
      </c>
      <c r="J2654" s="3">
        <f>Raw_Data!J2654</f>
        <v>1</v>
      </c>
      <c r="K2654" s="3" t="str">
        <f>Raw_Data!K2654</f>
        <v>Gift Card</v>
      </c>
      <c r="L2654" s="3">
        <f>Raw_Data!L2654</f>
        <v>3</v>
      </c>
      <c r="M2654" s="3">
        <f>Raw_Data!M2654</f>
        <v>0.48</v>
      </c>
      <c r="N2654" s="3" t="str">
        <f>Raw_Data!N2654</f>
        <v>Documentary</v>
      </c>
      <c r="O2654" s="3" t="str">
        <f t="shared" si="410"/>
        <v>25-34</v>
      </c>
      <c r="P2654" s="3" t="str">
        <f t="shared" si="411"/>
        <v>10-24h</v>
      </c>
      <c r="Q2654" s="3" t="str">
        <f t="shared" si="412"/>
        <v>22-45d</v>
      </c>
      <c r="R2654" s="3" t="str">
        <f t="shared" si="413"/>
        <v>Medium</v>
      </c>
      <c r="S2654" s="3" t="str">
        <f t="shared" si="414"/>
        <v>Low</v>
      </c>
      <c r="T2654" s="3" t="str">
        <f t="shared" si="415"/>
        <v>Churned</v>
      </c>
      <c r="U2654" s="4">
        <f>1/(1+EXP(-(Predictive_Model!$B$5+((B2654-Predictive_Model!$B$20)/Predictive_Model!$C$20)*Predictive_Model!$D$20+((E2654-Predictive_Model!$B$21)/Predictive_Model!$C$21)*Predictive_Model!$D$21+((F2654-Predictive_Model!$B$22)/Predictive_Model!$C$22)*Predictive_Model!$D$22+((I2654-Predictive_Model!$B$23)/Predictive_Model!$C$23)*Predictive_Model!$D$23+((L2654-Predictive_Model!$B$24)/Predictive_Model!$C$24)*Predictive_Model!$D$24+((M2654-Predictive_Model!$B$25)/Predictive_Model!$C$25)*Predictive_Model!$D$25+IF(C2654="Male",Predictive_Model!$D$31,IF(C2654="Other",Predictive_Model!$D$32,0))+IF(D2654="Premium",Predictive_Model!$D$34,IF(D2654="Standard",Predictive_Model!$D$35,0))+IF(G2654="Asia",Predictive_Model!$D$37,IF(G2654="Europe",Predictive_Model!$D$38,IF(G2654="North America",Predictive_Model!$D$39,IF(G2654="Oceania",Predictive_Model!$D$40,IF(G2654="South America",Predictive_Model!$D$41,0)))))+IF(H2654="Laptop",Predictive_Model!$D$43,IF(H2654="Mobile",Predictive_Model!$D$44,IF(H2654="TV",Predictive_Model!$D$45,IF(H2654="Tablet",Predictive_Model!$D$46,0))))+IF(K2654="Crypto",Predictive_Model!$D$48,IF(K2654="Debit Card",Predictive_Model!$D$49,IF(K2654="Gift Card",Predictive_Model!$D$50,IF(K2654="PayPal",Predictive_Model!$D$51,0))))+IF(N2654="Comedy",Predictive_Model!$D$53,IF(N2654="Documentary",Predictive_Model!$D$54,IF(N2654="Drama",Predictive_Model!$D$55,IF(N2654="Horror",Predictive_Model!$D$56,IF(N2654="Romance",Predictive_Model!$D$57,IF(N2654="Sci-Fi",Predictive_Model!$D$58,0)))))))))</f>
        <v>0.84882052481884673</v>
      </c>
      <c r="V2654" s="3" t="str">
        <f t="shared" si="416"/>
        <v>Critical</v>
      </c>
      <c r="W2654" s="6">
        <f t="shared" si="417"/>
        <v>8.99</v>
      </c>
      <c r="X2654" s="3" t="str">
        <f t="shared" si="418"/>
        <v>Priority 2</v>
      </c>
      <c r="Y2654" s="3" t="str">
        <f t="shared" si="419"/>
        <v>OK</v>
      </c>
    </row>
    <row r="2655" spans="1:25" x14ac:dyDescent="0.25">
      <c r="A2655" s="3" t="str">
        <f>Raw_Data!A2655</f>
        <v>6eaa7000-e450-4dbd-9eea-6abe53a3ccea</v>
      </c>
      <c r="B2655" s="3">
        <f>Raw_Data!B2655</f>
        <v>60</v>
      </c>
      <c r="C2655" s="3" t="str">
        <f>Raw_Data!C2655</f>
        <v>Female</v>
      </c>
      <c r="D2655" s="3" t="str">
        <f>Raw_Data!D2655</f>
        <v>Premium</v>
      </c>
      <c r="E2655" s="3">
        <f>Raw_Data!E2655</f>
        <v>16.05</v>
      </c>
      <c r="F2655" s="3">
        <f>Raw_Data!F2655</f>
        <v>56</v>
      </c>
      <c r="G2655" s="3" t="str">
        <f>Raw_Data!G2655</f>
        <v>North America</v>
      </c>
      <c r="H2655" s="3" t="str">
        <f>Raw_Data!H2655</f>
        <v>Laptop</v>
      </c>
      <c r="I2655" s="3">
        <f>Raw_Data!I2655</f>
        <v>17.989999999999998</v>
      </c>
      <c r="J2655" s="3">
        <f>Raw_Data!J2655</f>
        <v>0</v>
      </c>
      <c r="K2655" s="3" t="str">
        <f>Raw_Data!K2655</f>
        <v>PayPal</v>
      </c>
      <c r="L2655" s="3">
        <f>Raw_Data!L2655</f>
        <v>4</v>
      </c>
      <c r="M2655" s="3">
        <f>Raw_Data!M2655</f>
        <v>0.28000000000000003</v>
      </c>
      <c r="N2655" s="3" t="str">
        <f>Raw_Data!N2655</f>
        <v>Documentary</v>
      </c>
      <c r="O2655" s="3" t="str">
        <f t="shared" si="410"/>
        <v>55-70</v>
      </c>
      <c r="P2655" s="3" t="str">
        <f t="shared" si="411"/>
        <v>10-24h</v>
      </c>
      <c r="Q2655" s="3" t="str">
        <f t="shared" si="412"/>
        <v>46-60d</v>
      </c>
      <c r="R2655" s="3" t="str">
        <f t="shared" si="413"/>
        <v>Medium</v>
      </c>
      <c r="S2655" s="3" t="str">
        <f t="shared" si="414"/>
        <v>High</v>
      </c>
      <c r="T2655" s="3" t="str">
        <f t="shared" si="415"/>
        <v>Active</v>
      </c>
      <c r="U2655" s="4">
        <f>1/(1+EXP(-(Predictive_Model!$B$5+((B2655-Predictive_Model!$B$20)/Predictive_Model!$C$20)*Predictive_Model!$D$20+((E2655-Predictive_Model!$B$21)/Predictive_Model!$C$21)*Predictive_Model!$D$21+((F2655-Predictive_Model!$B$22)/Predictive_Model!$C$22)*Predictive_Model!$D$22+((I2655-Predictive_Model!$B$23)/Predictive_Model!$C$23)*Predictive_Model!$D$23+((L2655-Predictive_Model!$B$24)/Predictive_Model!$C$24)*Predictive_Model!$D$24+((M2655-Predictive_Model!$B$25)/Predictive_Model!$C$25)*Predictive_Model!$D$25+IF(C2655="Male",Predictive_Model!$D$31,IF(C2655="Other",Predictive_Model!$D$32,0))+IF(D2655="Premium",Predictive_Model!$D$34,IF(D2655="Standard",Predictive_Model!$D$35,0))+IF(G2655="Asia",Predictive_Model!$D$37,IF(G2655="Europe",Predictive_Model!$D$38,IF(G2655="North America",Predictive_Model!$D$39,IF(G2655="Oceania",Predictive_Model!$D$40,IF(G2655="South America",Predictive_Model!$D$41,0)))))+IF(H2655="Laptop",Predictive_Model!$D$43,IF(H2655="Mobile",Predictive_Model!$D$44,IF(H2655="TV",Predictive_Model!$D$45,IF(H2655="Tablet",Predictive_Model!$D$46,0))))+IF(K2655="Crypto",Predictive_Model!$D$48,IF(K2655="Debit Card",Predictive_Model!$D$49,IF(K2655="Gift Card",Predictive_Model!$D$50,IF(K2655="PayPal",Predictive_Model!$D$51,0))))+IF(N2655="Comedy",Predictive_Model!$D$53,IF(N2655="Documentary",Predictive_Model!$D$54,IF(N2655="Drama",Predictive_Model!$D$55,IF(N2655="Horror",Predictive_Model!$D$56,IF(N2655="Romance",Predictive_Model!$D$57,IF(N2655="Sci-Fi",Predictive_Model!$D$58,0)))))))))</f>
        <v>0.77341247948041725</v>
      </c>
      <c r="V2655" s="3" t="str">
        <f t="shared" si="416"/>
        <v>Critical</v>
      </c>
      <c r="W2655" s="6">
        <f t="shared" si="417"/>
        <v>13.913690505852705</v>
      </c>
      <c r="X2655" s="3" t="str">
        <f t="shared" si="418"/>
        <v>Priority 1</v>
      </c>
      <c r="Y2655" s="3" t="str">
        <f t="shared" si="419"/>
        <v>OK</v>
      </c>
    </row>
    <row r="2656" spans="1:25" x14ac:dyDescent="0.25">
      <c r="A2656" s="3" t="str">
        <f>Raw_Data!A2656</f>
        <v>14b8d5b4-acf9-4243-bfc7-371bfc3b67df</v>
      </c>
      <c r="B2656" s="3">
        <f>Raw_Data!B2656</f>
        <v>36</v>
      </c>
      <c r="C2656" s="3" t="str">
        <f>Raw_Data!C2656</f>
        <v>Male</v>
      </c>
      <c r="D2656" s="3" t="str">
        <f>Raw_Data!D2656</f>
        <v>Premium</v>
      </c>
      <c r="E2656" s="3">
        <f>Raw_Data!E2656</f>
        <v>5.72</v>
      </c>
      <c r="F2656" s="3">
        <f>Raw_Data!F2656</f>
        <v>21</v>
      </c>
      <c r="G2656" s="3" t="str">
        <f>Raw_Data!G2656</f>
        <v>Oceania</v>
      </c>
      <c r="H2656" s="3" t="str">
        <f>Raw_Data!H2656</f>
        <v>Tablet</v>
      </c>
      <c r="I2656" s="3">
        <f>Raw_Data!I2656</f>
        <v>17.989999999999998</v>
      </c>
      <c r="J2656" s="3">
        <f>Raw_Data!J2656</f>
        <v>0</v>
      </c>
      <c r="K2656" s="3" t="str">
        <f>Raw_Data!K2656</f>
        <v>Debit Card</v>
      </c>
      <c r="L2656" s="3">
        <f>Raw_Data!L2656</f>
        <v>1</v>
      </c>
      <c r="M2656" s="3">
        <f>Raw_Data!M2656</f>
        <v>0.26</v>
      </c>
      <c r="N2656" s="3" t="str">
        <f>Raw_Data!N2656</f>
        <v>Comedy</v>
      </c>
      <c r="O2656" s="3" t="str">
        <f t="shared" si="410"/>
        <v>35-44</v>
      </c>
      <c r="P2656" s="3" t="str">
        <f t="shared" si="411"/>
        <v>&lt;10h</v>
      </c>
      <c r="Q2656" s="3" t="str">
        <f t="shared" si="412"/>
        <v>8-21d</v>
      </c>
      <c r="R2656" s="3" t="str">
        <f t="shared" si="413"/>
        <v>Medium</v>
      </c>
      <c r="S2656" s="3" t="str">
        <f t="shared" si="414"/>
        <v>High</v>
      </c>
      <c r="T2656" s="3" t="str">
        <f t="shared" si="415"/>
        <v>Active</v>
      </c>
      <c r="U2656" s="4">
        <f>1/(1+EXP(-(Predictive_Model!$B$5+((B2656-Predictive_Model!$B$20)/Predictive_Model!$C$20)*Predictive_Model!$D$20+((E2656-Predictive_Model!$B$21)/Predictive_Model!$C$21)*Predictive_Model!$D$21+((F2656-Predictive_Model!$B$22)/Predictive_Model!$C$22)*Predictive_Model!$D$22+((I2656-Predictive_Model!$B$23)/Predictive_Model!$C$23)*Predictive_Model!$D$23+((L2656-Predictive_Model!$B$24)/Predictive_Model!$C$24)*Predictive_Model!$D$24+((M2656-Predictive_Model!$B$25)/Predictive_Model!$C$25)*Predictive_Model!$D$25+IF(C2656="Male",Predictive_Model!$D$31,IF(C2656="Other",Predictive_Model!$D$32,0))+IF(D2656="Premium",Predictive_Model!$D$34,IF(D2656="Standard",Predictive_Model!$D$35,0))+IF(G2656="Asia",Predictive_Model!$D$37,IF(G2656="Europe",Predictive_Model!$D$38,IF(G2656="North America",Predictive_Model!$D$39,IF(G2656="Oceania",Predictive_Model!$D$40,IF(G2656="South America",Predictive_Model!$D$41,0)))))+IF(H2656="Laptop",Predictive_Model!$D$43,IF(H2656="Mobile",Predictive_Model!$D$44,IF(H2656="TV",Predictive_Model!$D$45,IF(H2656="Tablet",Predictive_Model!$D$46,0))))+IF(K2656="Crypto",Predictive_Model!$D$48,IF(K2656="Debit Card",Predictive_Model!$D$49,IF(K2656="Gift Card",Predictive_Model!$D$50,IF(K2656="PayPal",Predictive_Model!$D$51,0))))+IF(N2656="Comedy",Predictive_Model!$D$53,IF(N2656="Documentary",Predictive_Model!$D$54,IF(N2656="Drama",Predictive_Model!$D$55,IF(N2656="Horror",Predictive_Model!$D$56,IF(N2656="Romance",Predictive_Model!$D$57,IF(N2656="Sci-Fi",Predictive_Model!$D$58,0)))))))))</f>
        <v>0.96895561149125942</v>
      </c>
      <c r="V2656" s="3" t="str">
        <f t="shared" si="416"/>
        <v>Critical</v>
      </c>
      <c r="W2656" s="6">
        <f t="shared" si="417"/>
        <v>17.431511450727754</v>
      </c>
      <c r="X2656" s="3" t="str">
        <f t="shared" si="418"/>
        <v>Priority 1</v>
      </c>
      <c r="Y2656" s="3" t="str">
        <f t="shared" si="419"/>
        <v>OK</v>
      </c>
    </row>
    <row r="2657" spans="1:25" x14ac:dyDescent="0.25">
      <c r="A2657" s="3" t="str">
        <f>Raw_Data!A2657</f>
        <v>5ff64e1b-5ffa-4f13-827c-62773ab1ab6f</v>
      </c>
      <c r="B2657" s="3">
        <f>Raw_Data!B2657</f>
        <v>57</v>
      </c>
      <c r="C2657" s="3" t="str">
        <f>Raw_Data!C2657</f>
        <v>Female</v>
      </c>
      <c r="D2657" s="3" t="str">
        <f>Raw_Data!D2657</f>
        <v>Basic</v>
      </c>
      <c r="E2657" s="3">
        <f>Raw_Data!E2657</f>
        <v>3.81</v>
      </c>
      <c r="F2657" s="3">
        <f>Raw_Data!F2657</f>
        <v>1</v>
      </c>
      <c r="G2657" s="3" t="str">
        <f>Raw_Data!G2657</f>
        <v>Africa</v>
      </c>
      <c r="H2657" s="3" t="str">
        <f>Raw_Data!H2657</f>
        <v>Desktop</v>
      </c>
      <c r="I2657" s="3">
        <f>Raw_Data!I2657</f>
        <v>8.99</v>
      </c>
      <c r="J2657" s="3">
        <f>Raw_Data!J2657</f>
        <v>1</v>
      </c>
      <c r="K2657" s="3" t="str">
        <f>Raw_Data!K2657</f>
        <v>Gift Card</v>
      </c>
      <c r="L2657" s="3">
        <f>Raw_Data!L2657</f>
        <v>2</v>
      </c>
      <c r="M2657" s="3">
        <f>Raw_Data!M2657</f>
        <v>1.91</v>
      </c>
      <c r="N2657" s="3" t="str">
        <f>Raw_Data!N2657</f>
        <v>Drama</v>
      </c>
      <c r="O2657" s="3" t="str">
        <f t="shared" si="410"/>
        <v>55-70</v>
      </c>
      <c r="P2657" s="3" t="str">
        <f t="shared" si="411"/>
        <v>&lt;10h</v>
      </c>
      <c r="Q2657" s="3" t="str">
        <f t="shared" si="412"/>
        <v>0-7d</v>
      </c>
      <c r="R2657" s="3" t="str">
        <f t="shared" si="413"/>
        <v>Medium</v>
      </c>
      <c r="S2657" s="3" t="str">
        <f t="shared" si="414"/>
        <v>Low</v>
      </c>
      <c r="T2657" s="3" t="str">
        <f t="shared" si="415"/>
        <v>Churned</v>
      </c>
      <c r="U2657" s="4">
        <f>1/(1+EXP(-(Predictive_Model!$B$5+((B2657-Predictive_Model!$B$20)/Predictive_Model!$C$20)*Predictive_Model!$D$20+((E2657-Predictive_Model!$B$21)/Predictive_Model!$C$21)*Predictive_Model!$D$21+((F2657-Predictive_Model!$B$22)/Predictive_Model!$C$22)*Predictive_Model!$D$22+((I2657-Predictive_Model!$B$23)/Predictive_Model!$C$23)*Predictive_Model!$D$23+((L2657-Predictive_Model!$B$24)/Predictive_Model!$C$24)*Predictive_Model!$D$24+((M2657-Predictive_Model!$B$25)/Predictive_Model!$C$25)*Predictive_Model!$D$25+IF(C2657="Male",Predictive_Model!$D$31,IF(C2657="Other",Predictive_Model!$D$32,0))+IF(D2657="Premium",Predictive_Model!$D$34,IF(D2657="Standard",Predictive_Model!$D$35,0))+IF(G2657="Asia",Predictive_Model!$D$37,IF(G2657="Europe",Predictive_Model!$D$38,IF(G2657="North America",Predictive_Model!$D$39,IF(G2657="Oceania",Predictive_Model!$D$40,IF(G2657="South America",Predictive_Model!$D$41,0)))))+IF(H2657="Laptop",Predictive_Model!$D$43,IF(H2657="Mobile",Predictive_Model!$D$44,IF(H2657="TV",Predictive_Model!$D$45,IF(H2657="Tablet",Predictive_Model!$D$46,0))))+IF(K2657="Crypto",Predictive_Model!$D$48,IF(K2657="Debit Card",Predictive_Model!$D$49,IF(K2657="Gift Card",Predictive_Model!$D$50,IF(K2657="PayPal",Predictive_Model!$D$51,0))))+IF(N2657="Comedy",Predictive_Model!$D$53,IF(N2657="Documentary",Predictive_Model!$D$54,IF(N2657="Drama",Predictive_Model!$D$55,IF(N2657="Horror",Predictive_Model!$D$56,IF(N2657="Romance",Predictive_Model!$D$57,IF(N2657="Sci-Fi",Predictive_Model!$D$58,0)))))))))</f>
        <v>0.48352808445038392</v>
      </c>
      <c r="V2657" s="3" t="str">
        <f t="shared" si="416"/>
        <v>Medium</v>
      </c>
      <c r="W2657" s="6">
        <f t="shared" si="417"/>
        <v>8.99</v>
      </c>
      <c r="X2657" s="3" t="str">
        <f t="shared" si="418"/>
        <v>Monitor</v>
      </c>
      <c r="Y2657" s="3" t="str">
        <f t="shared" si="419"/>
        <v>OK</v>
      </c>
    </row>
    <row r="2658" spans="1:25" x14ac:dyDescent="0.25">
      <c r="A2658" s="3" t="str">
        <f>Raw_Data!A2658</f>
        <v>89931699-5ba5-434a-8dca-32e18d7dbd4b</v>
      </c>
      <c r="B2658" s="3">
        <f>Raw_Data!B2658</f>
        <v>19</v>
      </c>
      <c r="C2658" s="3" t="str">
        <f>Raw_Data!C2658</f>
        <v>Female</v>
      </c>
      <c r="D2658" s="3" t="str">
        <f>Raw_Data!D2658</f>
        <v>Standard</v>
      </c>
      <c r="E2658" s="3">
        <f>Raw_Data!E2658</f>
        <v>8.5399999999999991</v>
      </c>
      <c r="F2658" s="3">
        <f>Raw_Data!F2658</f>
        <v>6</v>
      </c>
      <c r="G2658" s="3" t="str">
        <f>Raw_Data!G2658</f>
        <v>Africa</v>
      </c>
      <c r="H2658" s="3" t="str">
        <f>Raw_Data!H2658</f>
        <v>TV</v>
      </c>
      <c r="I2658" s="3">
        <f>Raw_Data!I2658</f>
        <v>13.99</v>
      </c>
      <c r="J2658" s="3">
        <f>Raw_Data!J2658</f>
        <v>0</v>
      </c>
      <c r="K2658" s="3" t="str">
        <f>Raw_Data!K2658</f>
        <v>Credit Card</v>
      </c>
      <c r="L2658" s="3">
        <f>Raw_Data!L2658</f>
        <v>3</v>
      </c>
      <c r="M2658" s="3">
        <f>Raw_Data!M2658</f>
        <v>1.22</v>
      </c>
      <c r="N2658" s="3" t="str">
        <f>Raw_Data!N2658</f>
        <v>Romance</v>
      </c>
      <c r="O2658" s="3" t="str">
        <f t="shared" si="410"/>
        <v>18-24</v>
      </c>
      <c r="P2658" s="3" t="str">
        <f t="shared" si="411"/>
        <v>&lt;10h</v>
      </c>
      <c r="Q2658" s="3" t="str">
        <f t="shared" si="412"/>
        <v>0-7d</v>
      </c>
      <c r="R2658" s="3" t="str">
        <f t="shared" si="413"/>
        <v>Medium</v>
      </c>
      <c r="S2658" s="3" t="str">
        <f t="shared" si="414"/>
        <v>Mid</v>
      </c>
      <c r="T2658" s="3" t="str">
        <f t="shared" si="415"/>
        <v>Active</v>
      </c>
      <c r="U2658" s="4">
        <f>1/(1+EXP(-(Predictive_Model!$B$5+((B2658-Predictive_Model!$B$20)/Predictive_Model!$C$20)*Predictive_Model!$D$20+((E2658-Predictive_Model!$B$21)/Predictive_Model!$C$21)*Predictive_Model!$D$21+((F2658-Predictive_Model!$B$22)/Predictive_Model!$C$22)*Predictive_Model!$D$22+((I2658-Predictive_Model!$B$23)/Predictive_Model!$C$23)*Predictive_Model!$D$23+((L2658-Predictive_Model!$B$24)/Predictive_Model!$C$24)*Predictive_Model!$D$24+((M2658-Predictive_Model!$B$25)/Predictive_Model!$C$25)*Predictive_Model!$D$25+IF(C2658="Male",Predictive_Model!$D$31,IF(C2658="Other",Predictive_Model!$D$32,0))+IF(D2658="Premium",Predictive_Model!$D$34,IF(D2658="Standard",Predictive_Model!$D$35,0))+IF(G2658="Asia",Predictive_Model!$D$37,IF(G2658="Europe",Predictive_Model!$D$38,IF(G2658="North America",Predictive_Model!$D$39,IF(G2658="Oceania",Predictive_Model!$D$40,IF(G2658="South America",Predictive_Model!$D$41,0)))))+IF(H2658="Laptop",Predictive_Model!$D$43,IF(H2658="Mobile",Predictive_Model!$D$44,IF(H2658="TV",Predictive_Model!$D$45,IF(H2658="Tablet",Predictive_Model!$D$46,0))))+IF(K2658="Crypto",Predictive_Model!$D$48,IF(K2658="Debit Card",Predictive_Model!$D$49,IF(K2658="Gift Card",Predictive_Model!$D$50,IF(K2658="PayPal",Predictive_Model!$D$51,0))))+IF(N2658="Comedy",Predictive_Model!$D$53,IF(N2658="Documentary",Predictive_Model!$D$54,IF(N2658="Drama",Predictive_Model!$D$55,IF(N2658="Horror",Predictive_Model!$D$56,IF(N2658="Romance",Predictive_Model!$D$57,IF(N2658="Sci-Fi",Predictive_Model!$D$58,0)))))))))</f>
        <v>9.2156106701394652E-2</v>
      </c>
      <c r="V2658" s="3" t="str">
        <f t="shared" si="416"/>
        <v>Low</v>
      </c>
      <c r="W2658" s="6">
        <f t="shared" si="417"/>
        <v>1.2892639327525113</v>
      </c>
      <c r="X2658" s="3" t="str">
        <f t="shared" si="418"/>
        <v>Monitor</v>
      </c>
      <c r="Y2658" s="3" t="str">
        <f t="shared" si="419"/>
        <v>OK</v>
      </c>
    </row>
    <row r="2659" spans="1:25" x14ac:dyDescent="0.25">
      <c r="A2659" s="3" t="str">
        <f>Raw_Data!A2659</f>
        <v>46621af8-c4ca-4079-87d7-a8b68c9461b3</v>
      </c>
      <c r="B2659" s="3">
        <f>Raw_Data!B2659</f>
        <v>43</v>
      </c>
      <c r="C2659" s="3" t="str">
        <f>Raw_Data!C2659</f>
        <v>Female</v>
      </c>
      <c r="D2659" s="3" t="str">
        <f>Raw_Data!D2659</f>
        <v>Premium</v>
      </c>
      <c r="E2659" s="3">
        <f>Raw_Data!E2659</f>
        <v>16.600000000000001</v>
      </c>
      <c r="F2659" s="3">
        <f>Raw_Data!F2659</f>
        <v>17</v>
      </c>
      <c r="G2659" s="3" t="str">
        <f>Raw_Data!G2659</f>
        <v>North America</v>
      </c>
      <c r="H2659" s="3" t="str">
        <f>Raw_Data!H2659</f>
        <v>Laptop</v>
      </c>
      <c r="I2659" s="3">
        <f>Raw_Data!I2659</f>
        <v>17.989999999999998</v>
      </c>
      <c r="J2659" s="3">
        <f>Raw_Data!J2659</f>
        <v>0</v>
      </c>
      <c r="K2659" s="3" t="str">
        <f>Raw_Data!K2659</f>
        <v>Gift Card</v>
      </c>
      <c r="L2659" s="3">
        <f>Raw_Data!L2659</f>
        <v>3</v>
      </c>
      <c r="M2659" s="3">
        <f>Raw_Data!M2659</f>
        <v>0.92</v>
      </c>
      <c r="N2659" s="3" t="str">
        <f>Raw_Data!N2659</f>
        <v>Drama</v>
      </c>
      <c r="O2659" s="3" t="str">
        <f t="shared" si="410"/>
        <v>35-44</v>
      </c>
      <c r="P2659" s="3" t="str">
        <f t="shared" si="411"/>
        <v>10-24h</v>
      </c>
      <c r="Q2659" s="3" t="str">
        <f t="shared" si="412"/>
        <v>8-21d</v>
      </c>
      <c r="R2659" s="3" t="str">
        <f t="shared" si="413"/>
        <v>Medium</v>
      </c>
      <c r="S2659" s="3" t="str">
        <f t="shared" si="414"/>
        <v>High</v>
      </c>
      <c r="T2659" s="3" t="str">
        <f t="shared" si="415"/>
        <v>Active</v>
      </c>
      <c r="U2659" s="4">
        <f>1/(1+EXP(-(Predictive_Model!$B$5+((B2659-Predictive_Model!$B$20)/Predictive_Model!$C$20)*Predictive_Model!$D$20+((E2659-Predictive_Model!$B$21)/Predictive_Model!$C$21)*Predictive_Model!$D$21+((F2659-Predictive_Model!$B$22)/Predictive_Model!$C$22)*Predictive_Model!$D$22+((I2659-Predictive_Model!$B$23)/Predictive_Model!$C$23)*Predictive_Model!$D$23+((L2659-Predictive_Model!$B$24)/Predictive_Model!$C$24)*Predictive_Model!$D$24+((M2659-Predictive_Model!$B$25)/Predictive_Model!$C$25)*Predictive_Model!$D$25+IF(C2659="Male",Predictive_Model!$D$31,IF(C2659="Other",Predictive_Model!$D$32,0))+IF(D2659="Premium",Predictive_Model!$D$34,IF(D2659="Standard",Predictive_Model!$D$35,0))+IF(G2659="Asia",Predictive_Model!$D$37,IF(G2659="Europe",Predictive_Model!$D$38,IF(G2659="North America",Predictive_Model!$D$39,IF(G2659="Oceania",Predictive_Model!$D$40,IF(G2659="South America",Predictive_Model!$D$41,0)))))+IF(H2659="Laptop",Predictive_Model!$D$43,IF(H2659="Mobile",Predictive_Model!$D$44,IF(H2659="TV",Predictive_Model!$D$45,IF(H2659="Tablet",Predictive_Model!$D$46,0))))+IF(K2659="Crypto",Predictive_Model!$D$48,IF(K2659="Debit Card",Predictive_Model!$D$49,IF(K2659="Gift Card",Predictive_Model!$D$50,IF(K2659="PayPal",Predictive_Model!$D$51,0))))+IF(N2659="Comedy",Predictive_Model!$D$53,IF(N2659="Documentary",Predictive_Model!$D$54,IF(N2659="Drama",Predictive_Model!$D$55,IF(N2659="Horror",Predictive_Model!$D$56,IF(N2659="Romance",Predictive_Model!$D$57,IF(N2659="Sci-Fi",Predictive_Model!$D$58,0)))))))))</f>
        <v>1.8634729586672259E-2</v>
      </c>
      <c r="V2659" s="3" t="str">
        <f t="shared" si="416"/>
        <v>Low</v>
      </c>
      <c r="W2659" s="6">
        <f t="shared" si="417"/>
        <v>0.3352387852642339</v>
      </c>
      <c r="X2659" s="3" t="str">
        <f t="shared" si="418"/>
        <v>Monitor</v>
      </c>
      <c r="Y2659" s="3" t="str">
        <f t="shared" si="419"/>
        <v>OK</v>
      </c>
    </row>
    <row r="2660" spans="1:25" x14ac:dyDescent="0.25">
      <c r="A2660" s="3" t="str">
        <f>Raw_Data!A2660</f>
        <v>750a6638-3b93-407c-80b6-074f7b7e9673</v>
      </c>
      <c r="B2660" s="3">
        <f>Raw_Data!B2660</f>
        <v>45</v>
      </c>
      <c r="C2660" s="3" t="str">
        <f>Raw_Data!C2660</f>
        <v>Other</v>
      </c>
      <c r="D2660" s="3" t="str">
        <f>Raw_Data!D2660</f>
        <v>Premium</v>
      </c>
      <c r="E2660" s="3">
        <f>Raw_Data!E2660</f>
        <v>19.18</v>
      </c>
      <c r="F2660" s="3">
        <f>Raw_Data!F2660</f>
        <v>49</v>
      </c>
      <c r="G2660" s="3" t="str">
        <f>Raw_Data!G2660</f>
        <v>North America</v>
      </c>
      <c r="H2660" s="3" t="str">
        <f>Raw_Data!H2660</f>
        <v>Mobile</v>
      </c>
      <c r="I2660" s="3">
        <f>Raw_Data!I2660</f>
        <v>17.989999999999998</v>
      </c>
      <c r="J2660" s="3">
        <f>Raw_Data!J2660</f>
        <v>1</v>
      </c>
      <c r="K2660" s="3" t="str">
        <f>Raw_Data!K2660</f>
        <v>Gift Card</v>
      </c>
      <c r="L2660" s="3">
        <f>Raw_Data!L2660</f>
        <v>5</v>
      </c>
      <c r="M2660" s="3">
        <f>Raw_Data!M2660</f>
        <v>0.38</v>
      </c>
      <c r="N2660" s="3" t="str">
        <f>Raw_Data!N2660</f>
        <v>Documentary</v>
      </c>
      <c r="O2660" s="3" t="str">
        <f t="shared" si="410"/>
        <v>45-54</v>
      </c>
      <c r="P2660" s="3" t="str">
        <f t="shared" si="411"/>
        <v>10-24h</v>
      </c>
      <c r="Q2660" s="3" t="str">
        <f t="shared" si="412"/>
        <v>46-60d</v>
      </c>
      <c r="R2660" s="3" t="str">
        <f t="shared" si="413"/>
        <v>Medium</v>
      </c>
      <c r="S2660" s="3" t="str">
        <f t="shared" si="414"/>
        <v>High</v>
      </c>
      <c r="T2660" s="3" t="str">
        <f t="shared" si="415"/>
        <v>Churned</v>
      </c>
      <c r="U2660" s="4">
        <f>1/(1+EXP(-(Predictive_Model!$B$5+((B2660-Predictive_Model!$B$20)/Predictive_Model!$C$20)*Predictive_Model!$D$20+((E2660-Predictive_Model!$B$21)/Predictive_Model!$C$21)*Predictive_Model!$D$21+((F2660-Predictive_Model!$B$22)/Predictive_Model!$C$22)*Predictive_Model!$D$22+((I2660-Predictive_Model!$B$23)/Predictive_Model!$C$23)*Predictive_Model!$D$23+((L2660-Predictive_Model!$B$24)/Predictive_Model!$C$24)*Predictive_Model!$D$24+((M2660-Predictive_Model!$B$25)/Predictive_Model!$C$25)*Predictive_Model!$D$25+IF(C2660="Male",Predictive_Model!$D$31,IF(C2660="Other",Predictive_Model!$D$32,0))+IF(D2660="Premium",Predictive_Model!$D$34,IF(D2660="Standard",Predictive_Model!$D$35,0))+IF(G2660="Asia",Predictive_Model!$D$37,IF(G2660="Europe",Predictive_Model!$D$38,IF(G2660="North America",Predictive_Model!$D$39,IF(G2660="Oceania",Predictive_Model!$D$40,IF(G2660="South America",Predictive_Model!$D$41,0)))))+IF(H2660="Laptop",Predictive_Model!$D$43,IF(H2660="Mobile",Predictive_Model!$D$44,IF(H2660="TV",Predictive_Model!$D$45,IF(H2660="Tablet",Predictive_Model!$D$46,0))))+IF(K2660="Crypto",Predictive_Model!$D$48,IF(K2660="Debit Card",Predictive_Model!$D$49,IF(K2660="Gift Card",Predictive_Model!$D$50,IF(K2660="PayPal",Predictive_Model!$D$51,0))))+IF(N2660="Comedy",Predictive_Model!$D$53,IF(N2660="Documentary",Predictive_Model!$D$54,IF(N2660="Drama",Predictive_Model!$D$55,IF(N2660="Horror",Predictive_Model!$D$56,IF(N2660="Romance",Predictive_Model!$D$57,IF(N2660="Sci-Fi",Predictive_Model!$D$58,0)))))))))</f>
        <v>0.58544817467627952</v>
      </c>
      <c r="V2660" s="3" t="str">
        <f t="shared" si="416"/>
        <v>High</v>
      </c>
      <c r="W2660" s="6">
        <f t="shared" si="417"/>
        <v>17.989999999999998</v>
      </c>
      <c r="X2660" s="3" t="str">
        <f t="shared" si="418"/>
        <v>Priority 2</v>
      </c>
      <c r="Y2660" s="3" t="str">
        <f t="shared" si="419"/>
        <v>OK</v>
      </c>
    </row>
    <row r="2661" spans="1:25" x14ac:dyDescent="0.25">
      <c r="A2661" s="3" t="str">
        <f>Raw_Data!A2661</f>
        <v>a1419778-cfb0-47d8-8e7a-bc5d093195d2</v>
      </c>
      <c r="B2661" s="3">
        <f>Raw_Data!B2661</f>
        <v>31</v>
      </c>
      <c r="C2661" s="3" t="str">
        <f>Raw_Data!C2661</f>
        <v>Other</v>
      </c>
      <c r="D2661" s="3" t="str">
        <f>Raw_Data!D2661</f>
        <v>Standard</v>
      </c>
      <c r="E2661" s="3">
        <f>Raw_Data!E2661</f>
        <v>4.1100000000000003</v>
      </c>
      <c r="F2661" s="3">
        <f>Raw_Data!F2661</f>
        <v>33</v>
      </c>
      <c r="G2661" s="3" t="str">
        <f>Raw_Data!G2661</f>
        <v>North America</v>
      </c>
      <c r="H2661" s="3" t="str">
        <f>Raw_Data!H2661</f>
        <v>TV</v>
      </c>
      <c r="I2661" s="3">
        <f>Raw_Data!I2661</f>
        <v>13.99</v>
      </c>
      <c r="J2661" s="3">
        <f>Raw_Data!J2661</f>
        <v>1</v>
      </c>
      <c r="K2661" s="3" t="str">
        <f>Raw_Data!K2661</f>
        <v>Crypto</v>
      </c>
      <c r="L2661" s="3">
        <f>Raw_Data!L2661</f>
        <v>5</v>
      </c>
      <c r="M2661" s="3">
        <f>Raw_Data!M2661</f>
        <v>0.12</v>
      </c>
      <c r="N2661" s="3" t="str">
        <f>Raw_Data!N2661</f>
        <v>Drama</v>
      </c>
      <c r="O2661" s="3" t="str">
        <f t="shared" si="410"/>
        <v>25-34</v>
      </c>
      <c r="P2661" s="3" t="str">
        <f t="shared" si="411"/>
        <v>&lt;10h</v>
      </c>
      <c r="Q2661" s="3" t="str">
        <f t="shared" si="412"/>
        <v>22-45d</v>
      </c>
      <c r="R2661" s="3" t="str">
        <f t="shared" si="413"/>
        <v>Medium</v>
      </c>
      <c r="S2661" s="3" t="str">
        <f t="shared" si="414"/>
        <v>Mid</v>
      </c>
      <c r="T2661" s="3" t="str">
        <f t="shared" si="415"/>
        <v>Churned</v>
      </c>
      <c r="U2661" s="4">
        <f>1/(1+EXP(-(Predictive_Model!$B$5+((B2661-Predictive_Model!$B$20)/Predictive_Model!$C$20)*Predictive_Model!$D$20+((E2661-Predictive_Model!$B$21)/Predictive_Model!$C$21)*Predictive_Model!$D$21+((F2661-Predictive_Model!$B$22)/Predictive_Model!$C$22)*Predictive_Model!$D$22+((I2661-Predictive_Model!$B$23)/Predictive_Model!$C$23)*Predictive_Model!$D$23+((L2661-Predictive_Model!$B$24)/Predictive_Model!$C$24)*Predictive_Model!$D$24+((M2661-Predictive_Model!$B$25)/Predictive_Model!$C$25)*Predictive_Model!$D$25+IF(C2661="Male",Predictive_Model!$D$31,IF(C2661="Other",Predictive_Model!$D$32,0))+IF(D2661="Premium",Predictive_Model!$D$34,IF(D2661="Standard",Predictive_Model!$D$35,0))+IF(G2661="Asia",Predictive_Model!$D$37,IF(G2661="Europe",Predictive_Model!$D$38,IF(G2661="North America",Predictive_Model!$D$39,IF(G2661="Oceania",Predictive_Model!$D$40,IF(G2661="South America",Predictive_Model!$D$41,0)))))+IF(H2661="Laptop",Predictive_Model!$D$43,IF(H2661="Mobile",Predictive_Model!$D$44,IF(H2661="TV",Predictive_Model!$D$45,IF(H2661="Tablet",Predictive_Model!$D$46,0))))+IF(K2661="Crypto",Predictive_Model!$D$48,IF(K2661="Debit Card",Predictive_Model!$D$49,IF(K2661="Gift Card",Predictive_Model!$D$50,IF(K2661="PayPal",Predictive_Model!$D$51,0))))+IF(N2661="Comedy",Predictive_Model!$D$53,IF(N2661="Documentary",Predictive_Model!$D$54,IF(N2661="Drama",Predictive_Model!$D$55,IF(N2661="Horror",Predictive_Model!$D$56,IF(N2661="Romance",Predictive_Model!$D$57,IF(N2661="Sci-Fi",Predictive_Model!$D$58,0)))))))))</f>
        <v>0.95043670642712275</v>
      </c>
      <c r="V2661" s="3" t="str">
        <f t="shared" si="416"/>
        <v>Critical</v>
      </c>
      <c r="W2661" s="6">
        <f t="shared" si="417"/>
        <v>13.99</v>
      </c>
      <c r="X2661" s="3" t="str">
        <f t="shared" si="418"/>
        <v>Priority 2</v>
      </c>
      <c r="Y2661" s="3" t="str">
        <f t="shared" si="419"/>
        <v>OK</v>
      </c>
    </row>
    <row r="2662" spans="1:25" x14ac:dyDescent="0.25">
      <c r="A2662" s="3" t="str">
        <f>Raw_Data!A2662</f>
        <v>4933b25d-6722-45b2-b706-e08605c11066</v>
      </c>
      <c r="B2662" s="3">
        <f>Raw_Data!B2662</f>
        <v>38</v>
      </c>
      <c r="C2662" s="3" t="str">
        <f>Raw_Data!C2662</f>
        <v>Female</v>
      </c>
      <c r="D2662" s="3" t="str">
        <f>Raw_Data!D2662</f>
        <v>Premium</v>
      </c>
      <c r="E2662" s="3">
        <f>Raw_Data!E2662</f>
        <v>3.26</v>
      </c>
      <c r="F2662" s="3">
        <f>Raw_Data!F2662</f>
        <v>36</v>
      </c>
      <c r="G2662" s="3" t="str">
        <f>Raw_Data!G2662</f>
        <v>Africa</v>
      </c>
      <c r="H2662" s="3" t="str">
        <f>Raw_Data!H2662</f>
        <v>Tablet</v>
      </c>
      <c r="I2662" s="3">
        <f>Raw_Data!I2662</f>
        <v>17.989999999999998</v>
      </c>
      <c r="J2662" s="3">
        <f>Raw_Data!J2662</f>
        <v>1</v>
      </c>
      <c r="K2662" s="3" t="str">
        <f>Raw_Data!K2662</f>
        <v>Gift Card</v>
      </c>
      <c r="L2662" s="3">
        <f>Raw_Data!L2662</f>
        <v>1</v>
      </c>
      <c r="M2662" s="3">
        <f>Raw_Data!M2662</f>
        <v>0.09</v>
      </c>
      <c r="N2662" s="3" t="str">
        <f>Raw_Data!N2662</f>
        <v>Documentary</v>
      </c>
      <c r="O2662" s="3" t="str">
        <f t="shared" si="410"/>
        <v>35-44</v>
      </c>
      <c r="P2662" s="3" t="str">
        <f t="shared" si="411"/>
        <v>&lt;10h</v>
      </c>
      <c r="Q2662" s="3" t="str">
        <f t="shared" si="412"/>
        <v>22-45d</v>
      </c>
      <c r="R2662" s="3" t="str">
        <f t="shared" si="413"/>
        <v>Medium</v>
      </c>
      <c r="S2662" s="3" t="str">
        <f t="shared" si="414"/>
        <v>High</v>
      </c>
      <c r="T2662" s="3" t="str">
        <f t="shared" si="415"/>
        <v>Churned</v>
      </c>
      <c r="U2662" s="4">
        <f>1/(1+EXP(-(Predictive_Model!$B$5+((B2662-Predictive_Model!$B$20)/Predictive_Model!$C$20)*Predictive_Model!$D$20+((E2662-Predictive_Model!$B$21)/Predictive_Model!$C$21)*Predictive_Model!$D$21+((F2662-Predictive_Model!$B$22)/Predictive_Model!$C$22)*Predictive_Model!$D$22+((I2662-Predictive_Model!$B$23)/Predictive_Model!$C$23)*Predictive_Model!$D$23+((L2662-Predictive_Model!$B$24)/Predictive_Model!$C$24)*Predictive_Model!$D$24+((M2662-Predictive_Model!$B$25)/Predictive_Model!$C$25)*Predictive_Model!$D$25+IF(C2662="Male",Predictive_Model!$D$31,IF(C2662="Other",Predictive_Model!$D$32,0))+IF(D2662="Premium",Predictive_Model!$D$34,IF(D2662="Standard",Predictive_Model!$D$35,0))+IF(G2662="Asia",Predictive_Model!$D$37,IF(G2662="Europe",Predictive_Model!$D$38,IF(G2662="North America",Predictive_Model!$D$39,IF(G2662="Oceania",Predictive_Model!$D$40,IF(G2662="South America",Predictive_Model!$D$41,0)))))+IF(H2662="Laptop",Predictive_Model!$D$43,IF(H2662="Mobile",Predictive_Model!$D$44,IF(H2662="TV",Predictive_Model!$D$45,IF(H2662="Tablet",Predictive_Model!$D$46,0))))+IF(K2662="Crypto",Predictive_Model!$D$48,IF(K2662="Debit Card",Predictive_Model!$D$49,IF(K2662="Gift Card",Predictive_Model!$D$50,IF(K2662="PayPal",Predictive_Model!$D$51,0))))+IF(N2662="Comedy",Predictive_Model!$D$53,IF(N2662="Documentary",Predictive_Model!$D$54,IF(N2662="Drama",Predictive_Model!$D$55,IF(N2662="Horror",Predictive_Model!$D$56,IF(N2662="Romance",Predictive_Model!$D$57,IF(N2662="Sci-Fi",Predictive_Model!$D$58,0)))))))))</f>
        <v>0.99919792178091893</v>
      </c>
      <c r="V2662" s="3" t="str">
        <f t="shared" si="416"/>
        <v>Critical</v>
      </c>
      <c r="W2662" s="6">
        <f t="shared" si="417"/>
        <v>17.989999999999998</v>
      </c>
      <c r="X2662" s="3" t="str">
        <f t="shared" si="418"/>
        <v>Priority 1</v>
      </c>
      <c r="Y2662" s="3" t="str">
        <f t="shared" si="419"/>
        <v>OK</v>
      </c>
    </row>
    <row r="2663" spans="1:25" x14ac:dyDescent="0.25">
      <c r="A2663" s="3" t="str">
        <f>Raw_Data!A2663</f>
        <v>24405e27-b8b8-4ef8-9cb0-c7974bd0dcd7</v>
      </c>
      <c r="B2663" s="3">
        <f>Raw_Data!B2663</f>
        <v>59</v>
      </c>
      <c r="C2663" s="3" t="str">
        <f>Raw_Data!C2663</f>
        <v>Male</v>
      </c>
      <c r="D2663" s="3" t="str">
        <f>Raw_Data!D2663</f>
        <v>Basic</v>
      </c>
      <c r="E2663" s="3">
        <f>Raw_Data!E2663</f>
        <v>14.13</v>
      </c>
      <c r="F2663" s="3">
        <f>Raw_Data!F2663</f>
        <v>4</v>
      </c>
      <c r="G2663" s="3" t="str">
        <f>Raw_Data!G2663</f>
        <v>Asia</v>
      </c>
      <c r="H2663" s="3" t="str">
        <f>Raw_Data!H2663</f>
        <v>Mobile</v>
      </c>
      <c r="I2663" s="3">
        <f>Raw_Data!I2663</f>
        <v>8.99</v>
      </c>
      <c r="J2663" s="3">
        <f>Raw_Data!J2663</f>
        <v>0</v>
      </c>
      <c r="K2663" s="3" t="str">
        <f>Raw_Data!K2663</f>
        <v>PayPal</v>
      </c>
      <c r="L2663" s="3">
        <f>Raw_Data!L2663</f>
        <v>2</v>
      </c>
      <c r="M2663" s="3">
        <f>Raw_Data!M2663</f>
        <v>2.83</v>
      </c>
      <c r="N2663" s="3" t="str">
        <f>Raw_Data!N2663</f>
        <v>Horror</v>
      </c>
      <c r="O2663" s="3" t="str">
        <f t="shared" si="410"/>
        <v>55-70</v>
      </c>
      <c r="P2663" s="3" t="str">
        <f t="shared" si="411"/>
        <v>10-24h</v>
      </c>
      <c r="Q2663" s="3" t="str">
        <f t="shared" si="412"/>
        <v>0-7d</v>
      </c>
      <c r="R2663" s="3" t="str">
        <f t="shared" si="413"/>
        <v>Medium</v>
      </c>
      <c r="S2663" s="3" t="str">
        <f t="shared" si="414"/>
        <v>Low</v>
      </c>
      <c r="T2663" s="3" t="str">
        <f t="shared" si="415"/>
        <v>Active</v>
      </c>
      <c r="U2663" s="4">
        <f>1/(1+EXP(-(Predictive_Model!$B$5+((B2663-Predictive_Model!$B$20)/Predictive_Model!$C$20)*Predictive_Model!$D$20+((E2663-Predictive_Model!$B$21)/Predictive_Model!$C$21)*Predictive_Model!$D$21+((F2663-Predictive_Model!$B$22)/Predictive_Model!$C$22)*Predictive_Model!$D$22+((I2663-Predictive_Model!$B$23)/Predictive_Model!$C$23)*Predictive_Model!$D$23+((L2663-Predictive_Model!$B$24)/Predictive_Model!$C$24)*Predictive_Model!$D$24+((M2663-Predictive_Model!$B$25)/Predictive_Model!$C$25)*Predictive_Model!$D$25+IF(C2663="Male",Predictive_Model!$D$31,IF(C2663="Other",Predictive_Model!$D$32,0))+IF(D2663="Premium",Predictive_Model!$D$34,IF(D2663="Standard",Predictive_Model!$D$35,0))+IF(G2663="Asia",Predictive_Model!$D$37,IF(G2663="Europe",Predictive_Model!$D$38,IF(G2663="North America",Predictive_Model!$D$39,IF(G2663="Oceania",Predictive_Model!$D$40,IF(G2663="South America",Predictive_Model!$D$41,0)))))+IF(H2663="Laptop",Predictive_Model!$D$43,IF(H2663="Mobile",Predictive_Model!$D$44,IF(H2663="TV",Predictive_Model!$D$45,IF(H2663="Tablet",Predictive_Model!$D$46,0))))+IF(K2663="Crypto",Predictive_Model!$D$48,IF(K2663="Debit Card",Predictive_Model!$D$49,IF(K2663="Gift Card",Predictive_Model!$D$50,IF(K2663="PayPal",Predictive_Model!$D$51,0))))+IF(N2663="Comedy",Predictive_Model!$D$53,IF(N2663="Documentary",Predictive_Model!$D$54,IF(N2663="Drama",Predictive_Model!$D$55,IF(N2663="Horror",Predictive_Model!$D$56,IF(N2663="Romance",Predictive_Model!$D$57,IF(N2663="Sci-Fi",Predictive_Model!$D$58,0)))))))))</f>
        <v>2.7184369114508056E-2</v>
      </c>
      <c r="V2663" s="3" t="str">
        <f t="shared" si="416"/>
        <v>Low</v>
      </c>
      <c r="W2663" s="6">
        <f t="shared" si="417"/>
        <v>0.24438747833942742</v>
      </c>
      <c r="X2663" s="3" t="str">
        <f t="shared" si="418"/>
        <v>Monitor</v>
      </c>
      <c r="Y2663" s="3" t="str">
        <f t="shared" si="419"/>
        <v>OK</v>
      </c>
    </row>
    <row r="2664" spans="1:25" x14ac:dyDescent="0.25">
      <c r="A2664" s="3" t="str">
        <f>Raw_Data!A2664</f>
        <v>3fb95ed2-0c85-4197-9463-622b3ca9a90c</v>
      </c>
      <c r="B2664" s="3">
        <f>Raw_Data!B2664</f>
        <v>42</v>
      </c>
      <c r="C2664" s="3" t="str">
        <f>Raw_Data!C2664</f>
        <v>Male</v>
      </c>
      <c r="D2664" s="3" t="str">
        <f>Raw_Data!D2664</f>
        <v>Premium</v>
      </c>
      <c r="E2664" s="3">
        <f>Raw_Data!E2664</f>
        <v>3.39</v>
      </c>
      <c r="F2664" s="3">
        <f>Raw_Data!F2664</f>
        <v>30</v>
      </c>
      <c r="G2664" s="3" t="str">
        <f>Raw_Data!G2664</f>
        <v>South America</v>
      </c>
      <c r="H2664" s="3" t="str">
        <f>Raw_Data!H2664</f>
        <v>Mobile</v>
      </c>
      <c r="I2664" s="3">
        <f>Raw_Data!I2664</f>
        <v>17.989999999999998</v>
      </c>
      <c r="J2664" s="3">
        <f>Raw_Data!J2664</f>
        <v>0</v>
      </c>
      <c r="K2664" s="3" t="str">
        <f>Raw_Data!K2664</f>
        <v>Debit Card</v>
      </c>
      <c r="L2664" s="3">
        <f>Raw_Data!L2664</f>
        <v>5</v>
      </c>
      <c r="M2664" s="3">
        <f>Raw_Data!M2664</f>
        <v>0.11</v>
      </c>
      <c r="N2664" s="3" t="str">
        <f>Raw_Data!N2664</f>
        <v>Drama</v>
      </c>
      <c r="O2664" s="3" t="str">
        <f t="shared" si="410"/>
        <v>35-44</v>
      </c>
      <c r="P2664" s="3" t="str">
        <f t="shared" si="411"/>
        <v>&lt;10h</v>
      </c>
      <c r="Q2664" s="3" t="str">
        <f t="shared" si="412"/>
        <v>22-45d</v>
      </c>
      <c r="R2664" s="3" t="str">
        <f t="shared" si="413"/>
        <v>Medium</v>
      </c>
      <c r="S2664" s="3" t="str">
        <f t="shared" si="414"/>
        <v>High</v>
      </c>
      <c r="T2664" s="3" t="str">
        <f t="shared" si="415"/>
        <v>Active</v>
      </c>
      <c r="U2664" s="4">
        <f>1/(1+EXP(-(Predictive_Model!$B$5+((B2664-Predictive_Model!$B$20)/Predictive_Model!$C$20)*Predictive_Model!$D$20+((E2664-Predictive_Model!$B$21)/Predictive_Model!$C$21)*Predictive_Model!$D$21+((F2664-Predictive_Model!$B$22)/Predictive_Model!$C$22)*Predictive_Model!$D$22+((I2664-Predictive_Model!$B$23)/Predictive_Model!$C$23)*Predictive_Model!$D$23+((L2664-Predictive_Model!$B$24)/Predictive_Model!$C$24)*Predictive_Model!$D$24+((M2664-Predictive_Model!$B$25)/Predictive_Model!$C$25)*Predictive_Model!$D$25+IF(C2664="Male",Predictive_Model!$D$31,IF(C2664="Other",Predictive_Model!$D$32,0))+IF(D2664="Premium",Predictive_Model!$D$34,IF(D2664="Standard",Predictive_Model!$D$35,0))+IF(G2664="Asia",Predictive_Model!$D$37,IF(G2664="Europe",Predictive_Model!$D$38,IF(G2664="North America",Predictive_Model!$D$39,IF(G2664="Oceania",Predictive_Model!$D$40,IF(G2664="South America",Predictive_Model!$D$41,0)))))+IF(H2664="Laptop",Predictive_Model!$D$43,IF(H2664="Mobile",Predictive_Model!$D$44,IF(H2664="TV",Predictive_Model!$D$45,IF(H2664="Tablet",Predictive_Model!$D$46,0))))+IF(K2664="Crypto",Predictive_Model!$D$48,IF(K2664="Debit Card",Predictive_Model!$D$49,IF(K2664="Gift Card",Predictive_Model!$D$50,IF(K2664="PayPal",Predictive_Model!$D$51,0))))+IF(N2664="Comedy",Predictive_Model!$D$53,IF(N2664="Documentary",Predictive_Model!$D$54,IF(N2664="Drama",Predictive_Model!$D$55,IF(N2664="Horror",Predictive_Model!$D$56,IF(N2664="Romance",Predictive_Model!$D$57,IF(N2664="Sci-Fi",Predictive_Model!$D$58,0)))))))))</f>
        <v>0.93337192418726378</v>
      </c>
      <c r="V2664" s="3" t="str">
        <f t="shared" si="416"/>
        <v>Critical</v>
      </c>
      <c r="W2664" s="6">
        <f t="shared" si="417"/>
        <v>16.791360916128873</v>
      </c>
      <c r="X2664" s="3" t="str">
        <f t="shared" si="418"/>
        <v>Priority 1</v>
      </c>
      <c r="Y2664" s="3" t="str">
        <f t="shared" si="419"/>
        <v>OK</v>
      </c>
    </row>
    <row r="2665" spans="1:25" x14ac:dyDescent="0.25">
      <c r="A2665" s="3" t="str">
        <f>Raw_Data!A2665</f>
        <v>c414e639-5ea4-4481-b760-4c16636863fb</v>
      </c>
      <c r="B2665" s="3">
        <f>Raw_Data!B2665</f>
        <v>47</v>
      </c>
      <c r="C2665" s="3" t="str">
        <f>Raw_Data!C2665</f>
        <v>Other</v>
      </c>
      <c r="D2665" s="3" t="str">
        <f>Raw_Data!D2665</f>
        <v>Basic</v>
      </c>
      <c r="E2665" s="3">
        <f>Raw_Data!E2665</f>
        <v>14.58</v>
      </c>
      <c r="F2665" s="3">
        <f>Raw_Data!F2665</f>
        <v>56</v>
      </c>
      <c r="G2665" s="3" t="str">
        <f>Raw_Data!G2665</f>
        <v>Asia</v>
      </c>
      <c r="H2665" s="3" t="str">
        <f>Raw_Data!H2665</f>
        <v>Desktop</v>
      </c>
      <c r="I2665" s="3">
        <f>Raw_Data!I2665</f>
        <v>8.99</v>
      </c>
      <c r="J2665" s="3">
        <f>Raw_Data!J2665</f>
        <v>1</v>
      </c>
      <c r="K2665" s="3" t="str">
        <f>Raw_Data!K2665</f>
        <v>Credit Card</v>
      </c>
      <c r="L2665" s="3">
        <f>Raw_Data!L2665</f>
        <v>3</v>
      </c>
      <c r="M2665" s="3">
        <f>Raw_Data!M2665</f>
        <v>0.26</v>
      </c>
      <c r="N2665" s="3" t="str">
        <f>Raw_Data!N2665</f>
        <v>Documentary</v>
      </c>
      <c r="O2665" s="3" t="str">
        <f t="shared" si="410"/>
        <v>45-54</v>
      </c>
      <c r="P2665" s="3" t="str">
        <f t="shared" si="411"/>
        <v>10-24h</v>
      </c>
      <c r="Q2665" s="3" t="str">
        <f t="shared" si="412"/>
        <v>46-60d</v>
      </c>
      <c r="R2665" s="3" t="str">
        <f t="shared" si="413"/>
        <v>Medium</v>
      </c>
      <c r="S2665" s="3" t="str">
        <f t="shared" si="414"/>
        <v>Low</v>
      </c>
      <c r="T2665" s="3" t="str">
        <f t="shared" si="415"/>
        <v>Churned</v>
      </c>
      <c r="U2665" s="4">
        <f>1/(1+EXP(-(Predictive_Model!$B$5+((B2665-Predictive_Model!$B$20)/Predictive_Model!$C$20)*Predictive_Model!$D$20+((E2665-Predictive_Model!$B$21)/Predictive_Model!$C$21)*Predictive_Model!$D$21+((F2665-Predictive_Model!$B$22)/Predictive_Model!$C$22)*Predictive_Model!$D$22+((I2665-Predictive_Model!$B$23)/Predictive_Model!$C$23)*Predictive_Model!$D$23+((L2665-Predictive_Model!$B$24)/Predictive_Model!$C$24)*Predictive_Model!$D$24+((M2665-Predictive_Model!$B$25)/Predictive_Model!$C$25)*Predictive_Model!$D$25+IF(C2665="Male",Predictive_Model!$D$31,IF(C2665="Other",Predictive_Model!$D$32,0))+IF(D2665="Premium",Predictive_Model!$D$34,IF(D2665="Standard",Predictive_Model!$D$35,0))+IF(G2665="Asia",Predictive_Model!$D$37,IF(G2665="Europe",Predictive_Model!$D$38,IF(G2665="North America",Predictive_Model!$D$39,IF(G2665="Oceania",Predictive_Model!$D$40,IF(G2665="South America",Predictive_Model!$D$41,0)))))+IF(H2665="Laptop",Predictive_Model!$D$43,IF(H2665="Mobile",Predictive_Model!$D$44,IF(H2665="TV",Predictive_Model!$D$45,IF(H2665="Tablet",Predictive_Model!$D$46,0))))+IF(K2665="Crypto",Predictive_Model!$D$48,IF(K2665="Debit Card",Predictive_Model!$D$49,IF(K2665="Gift Card",Predictive_Model!$D$50,IF(K2665="PayPal",Predictive_Model!$D$51,0))))+IF(N2665="Comedy",Predictive_Model!$D$53,IF(N2665="Documentary",Predictive_Model!$D$54,IF(N2665="Drama",Predictive_Model!$D$55,IF(N2665="Horror",Predictive_Model!$D$56,IF(N2665="Romance",Predictive_Model!$D$57,IF(N2665="Sci-Fi",Predictive_Model!$D$58,0)))))))))</f>
        <v>0.99471322440051491</v>
      </c>
      <c r="V2665" s="3" t="str">
        <f t="shared" si="416"/>
        <v>Critical</v>
      </c>
      <c r="W2665" s="6">
        <f t="shared" si="417"/>
        <v>8.99</v>
      </c>
      <c r="X2665" s="3" t="str">
        <f t="shared" si="418"/>
        <v>Priority 2</v>
      </c>
      <c r="Y2665" s="3" t="str">
        <f t="shared" si="419"/>
        <v>OK</v>
      </c>
    </row>
    <row r="2666" spans="1:25" x14ac:dyDescent="0.25">
      <c r="A2666" s="3" t="str">
        <f>Raw_Data!A2666</f>
        <v>f7b0c51e-0031-4647-900a-115a166b40b5</v>
      </c>
      <c r="B2666" s="3">
        <f>Raw_Data!B2666</f>
        <v>58</v>
      </c>
      <c r="C2666" s="3" t="str">
        <f>Raw_Data!C2666</f>
        <v>Male</v>
      </c>
      <c r="D2666" s="3" t="str">
        <f>Raw_Data!D2666</f>
        <v>Premium</v>
      </c>
      <c r="E2666" s="3">
        <f>Raw_Data!E2666</f>
        <v>23.87</v>
      </c>
      <c r="F2666" s="3">
        <f>Raw_Data!F2666</f>
        <v>47</v>
      </c>
      <c r="G2666" s="3" t="str">
        <f>Raw_Data!G2666</f>
        <v>Oceania</v>
      </c>
      <c r="H2666" s="3" t="str">
        <f>Raw_Data!H2666</f>
        <v>Desktop</v>
      </c>
      <c r="I2666" s="3">
        <f>Raw_Data!I2666</f>
        <v>17.989999999999998</v>
      </c>
      <c r="J2666" s="3">
        <f>Raw_Data!J2666</f>
        <v>0</v>
      </c>
      <c r="K2666" s="3" t="str">
        <f>Raw_Data!K2666</f>
        <v>Crypto</v>
      </c>
      <c r="L2666" s="3">
        <f>Raw_Data!L2666</f>
        <v>2</v>
      </c>
      <c r="M2666" s="3">
        <f>Raw_Data!M2666</f>
        <v>0.5</v>
      </c>
      <c r="N2666" s="3" t="str">
        <f>Raw_Data!N2666</f>
        <v>Drama</v>
      </c>
      <c r="O2666" s="3" t="str">
        <f t="shared" si="410"/>
        <v>55-70</v>
      </c>
      <c r="P2666" s="3" t="str">
        <f t="shared" si="411"/>
        <v>10-24h</v>
      </c>
      <c r="Q2666" s="3" t="str">
        <f t="shared" si="412"/>
        <v>46-60d</v>
      </c>
      <c r="R2666" s="3" t="str">
        <f t="shared" si="413"/>
        <v>Medium</v>
      </c>
      <c r="S2666" s="3" t="str">
        <f t="shared" si="414"/>
        <v>High</v>
      </c>
      <c r="T2666" s="3" t="str">
        <f t="shared" si="415"/>
        <v>Active</v>
      </c>
      <c r="U2666" s="4">
        <f>1/(1+EXP(-(Predictive_Model!$B$5+((B2666-Predictive_Model!$B$20)/Predictive_Model!$C$20)*Predictive_Model!$D$20+((E2666-Predictive_Model!$B$21)/Predictive_Model!$C$21)*Predictive_Model!$D$21+((F2666-Predictive_Model!$B$22)/Predictive_Model!$C$22)*Predictive_Model!$D$22+((I2666-Predictive_Model!$B$23)/Predictive_Model!$C$23)*Predictive_Model!$D$23+((L2666-Predictive_Model!$B$24)/Predictive_Model!$C$24)*Predictive_Model!$D$24+((M2666-Predictive_Model!$B$25)/Predictive_Model!$C$25)*Predictive_Model!$D$25+IF(C2666="Male",Predictive_Model!$D$31,IF(C2666="Other",Predictive_Model!$D$32,0))+IF(D2666="Premium",Predictive_Model!$D$34,IF(D2666="Standard",Predictive_Model!$D$35,0))+IF(G2666="Asia",Predictive_Model!$D$37,IF(G2666="Europe",Predictive_Model!$D$38,IF(G2666="North America",Predictive_Model!$D$39,IF(G2666="Oceania",Predictive_Model!$D$40,IF(G2666="South America",Predictive_Model!$D$41,0)))))+IF(H2666="Laptop",Predictive_Model!$D$43,IF(H2666="Mobile",Predictive_Model!$D$44,IF(H2666="TV",Predictive_Model!$D$45,IF(H2666="Tablet",Predictive_Model!$D$46,0))))+IF(K2666="Crypto",Predictive_Model!$D$48,IF(K2666="Debit Card",Predictive_Model!$D$49,IF(K2666="Gift Card",Predictive_Model!$D$50,IF(K2666="PayPal",Predictive_Model!$D$51,0))))+IF(N2666="Comedy",Predictive_Model!$D$53,IF(N2666="Documentary",Predictive_Model!$D$54,IF(N2666="Drama",Predictive_Model!$D$55,IF(N2666="Horror",Predictive_Model!$D$56,IF(N2666="Romance",Predictive_Model!$D$57,IF(N2666="Sci-Fi",Predictive_Model!$D$58,0)))))))))</f>
        <v>0.23066448293347294</v>
      </c>
      <c r="V2666" s="3" t="str">
        <f t="shared" si="416"/>
        <v>Low</v>
      </c>
      <c r="W2666" s="6">
        <f t="shared" si="417"/>
        <v>4.1496540479731783</v>
      </c>
      <c r="X2666" s="3" t="str">
        <f t="shared" si="418"/>
        <v>Monitor</v>
      </c>
      <c r="Y2666" s="3" t="str">
        <f t="shared" si="419"/>
        <v>OK</v>
      </c>
    </row>
    <row r="2667" spans="1:25" x14ac:dyDescent="0.25">
      <c r="A2667" s="3" t="str">
        <f>Raw_Data!A2667</f>
        <v>17219697-8881-42f0-aba7-7ab8fdd11da9</v>
      </c>
      <c r="B2667" s="3">
        <f>Raw_Data!B2667</f>
        <v>41</v>
      </c>
      <c r="C2667" s="3" t="str">
        <f>Raw_Data!C2667</f>
        <v>Male</v>
      </c>
      <c r="D2667" s="3" t="str">
        <f>Raw_Data!D2667</f>
        <v>Premium</v>
      </c>
      <c r="E2667" s="3">
        <f>Raw_Data!E2667</f>
        <v>11.91</v>
      </c>
      <c r="F2667" s="3">
        <f>Raw_Data!F2667</f>
        <v>18</v>
      </c>
      <c r="G2667" s="3" t="str">
        <f>Raw_Data!G2667</f>
        <v>South America</v>
      </c>
      <c r="H2667" s="3" t="str">
        <f>Raw_Data!H2667</f>
        <v>Tablet</v>
      </c>
      <c r="I2667" s="3">
        <f>Raw_Data!I2667</f>
        <v>17.989999999999998</v>
      </c>
      <c r="J2667" s="3">
        <f>Raw_Data!J2667</f>
        <v>0</v>
      </c>
      <c r="K2667" s="3" t="str">
        <f>Raw_Data!K2667</f>
        <v>Credit Card</v>
      </c>
      <c r="L2667" s="3">
        <f>Raw_Data!L2667</f>
        <v>3</v>
      </c>
      <c r="M2667" s="3">
        <f>Raw_Data!M2667</f>
        <v>0.63</v>
      </c>
      <c r="N2667" s="3" t="str">
        <f>Raw_Data!N2667</f>
        <v>Action</v>
      </c>
      <c r="O2667" s="3" t="str">
        <f t="shared" si="410"/>
        <v>35-44</v>
      </c>
      <c r="P2667" s="3" t="str">
        <f t="shared" si="411"/>
        <v>10-24h</v>
      </c>
      <c r="Q2667" s="3" t="str">
        <f t="shared" si="412"/>
        <v>8-21d</v>
      </c>
      <c r="R2667" s="3" t="str">
        <f t="shared" si="413"/>
        <v>Medium</v>
      </c>
      <c r="S2667" s="3" t="str">
        <f t="shared" si="414"/>
        <v>High</v>
      </c>
      <c r="T2667" s="3" t="str">
        <f t="shared" si="415"/>
        <v>Active</v>
      </c>
      <c r="U2667" s="4">
        <f>1/(1+EXP(-(Predictive_Model!$B$5+((B2667-Predictive_Model!$B$20)/Predictive_Model!$C$20)*Predictive_Model!$D$20+((E2667-Predictive_Model!$B$21)/Predictive_Model!$C$21)*Predictive_Model!$D$21+((F2667-Predictive_Model!$B$22)/Predictive_Model!$C$22)*Predictive_Model!$D$22+((I2667-Predictive_Model!$B$23)/Predictive_Model!$C$23)*Predictive_Model!$D$23+((L2667-Predictive_Model!$B$24)/Predictive_Model!$C$24)*Predictive_Model!$D$24+((M2667-Predictive_Model!$B$25)/Predictive_Model!$C$25)*Predictive_Model!$D$25+IF(C2667="Male",Predictive_Model!$D$31,IF(C2667="Other",Predictive_Model!$D$32,0))+IF(D2667="Premium",Predictive_Model!$D$34,IF(D2667="Standard",Predictive_Model!$D$35,0))+IF(G2667="Asia",Predictive_Model!$D$37,IF(G2667="Europe",Predictive_Model!$D$38,IF(G2667="North America",Predictive_Model!$D$39,IF(G2667="Oceania",Predictive_Model!$D$40,IF(G2667="South America",Predictive_Model!$D$41,0)))))+IF(H2667="Laptop",Predictive_Model!$D$43,IF(H2667="Mobile",Predictive_Model!$D$44,IF(H2667="TV",Predictive_Model!$D$45,IF(H2667="Tablet",Predictive_Model!$D$46,0))))+IF(K2667="Crypto",Predictive_Model!$D$48,IF(K2667="Debit Card",Predictive_Model!$D$49,IF(K2667="Gift Card",Predictive_Model!$D$50,IF(K2667="PayPal",Predictive_Model!$D$51,0))))+IF(N2667="Comedy",Predictive_Model!$D$53,IF(N2667="Documentary",Predictive_Model!$D$54,IF(N2667="Drama",Predictive_Model!$D$55,IF(N2667="Horror",Predictive_Model!$D$56,IF(N2667="Romance",Predictive_Model!$D$57,IF(N2667="Sci-Fi",Predictive_Model!$D$58,0)))))))))</f>
        <v>0.28758509715684677</v>
      </c>
      <c r="V2667" s="3" t="str">
        <f t="shared" si="416"/>
        <v>Medium</v>
      </c>
      <c r="W2667" s="6">
        <f t="shared" si="417"/>
        <v>5.1736558978516731</v>
      </c>
      <c r="X2667" s="3" t="str">
        <f t="shared" si="418"/>
        <v>Monitor</v>
      </c>
      <c r="Y2667" s="3" t="str">
        <f t="shared" si="419"/>
        <v>OK</v>
      </c>
    </row>
    <row r="2668" spans="1:25" x14ac:dyDescent="0.25">
      <c r="A2668" s="3" t="str">
        <f>Raw_Data!A2668</f>
        <v>b4af5cfb-b811-4ec6-9b0e-b8fbf7de35b5</v>
      </c>
      <c r="B2668" s="3">
        <f>Raw_Data!B2668</f>
        <v>40</v>
      </c>
      <c r="C2668" s="3" t="str">
        <f>Raw_Data!C2668</f>
        <v>Other</v>
      </c>
      <c r="D2668" s="3" t="str">
        <f>Raw_Data!D2668</f>
        <v>Standard</v>
      </c>
      <c r="E2668" s="3">
        <f>Raw_Data!E2668</f>
        <v>0.65</v>
      </c>
      <c r="F2668" s="3">
        <f>Raw_Data!F2668</f>
        <v>16</v>
      </c>
      <c r="G2668" s="3" t="str">
        <f>Raw_Data!G2668</f>
        <v>Asia</v>
      </c>
      <c r="H2668" s="3" t="str">
        <f>Raw_Data!H2668</f>
        <v>Tablet</v>
      </c>
      <c r="I2668" s="3">
        <f>Raw_Data!I2668</f>
        <v>13.99</v>
      </c>
      <c r="J2668" s="3">
        <f>Raw_Data!J2668</f>
        <v>1</v>
      </c>
      <c r="K2668" s="3" t="str">
        <f>Raw_Data!K2668</f>
        <v>Gift Card</v>
      </c>
      <c r="L2668" s="3">
        <f>Raw_Data!L2668</f>
        <v>5</v>
      </c>
      <c r="M2668" s="3">
        <f>Raw_Data!M2668</f>
        <v>0.04</v>
      </c>
      <c r="N2668" s="3" t="str">
        <f>Raw_Data!N2668</f>
        <v>Horror</v>
      </c>
      <c r="O2668" s="3" t="str">
        <f t="shared" si="410"/>
        <v>35-44</v>
      </c>
      <c r="P2668" s="3" t="str">
        <f t="shared" si="411"/>
        <v>&lt;10h</v>
      </c>
      <c r="Q2668" s="3" t="str">
        <f t="shared" si="412"/>
        <v>8-21d</v>
      </c>
      <c r="R2668" s="3" t="str">
        <f t="shared" si="413"/>
        <v>Medium</v>
      </c>
      <c r="S2668" s="3" t="str">
        <f t="shared" si="414"/>
        <v>Mid</v>
      </c>
      <c r="T2668" s="3" t="str">
        <f t="shared" si="415"/>
        <v>Churned</v>
      </c>
      <c r="U2668" s="4">
        <f>1/(1+EXP(-(Predictive_Model!$B$5+((B2668-Predictive_Model!$B$20)/Predictive_Model!$C$20)*Predictive_Model!$D$20+((E2668-Predictive_Model!$B$21)/Predictive_Model!$C$21)*Predictive_Model!$D$21+((F2668-Predictive_Model!$B$22)/Predictive_Model!$C$22)*Predictive_Model!$D$22+((I2668-Predictive_Model!$B$23)/Predictive_Model!$C$23)*Predictive_Model!$D$23+((L2668-Predictive_Model!$B$24)/Predictive_Model!$C$24)*Predictive_Model!$D$24+((M2668-Predictive_Model!$B$25)/Predictive_Model!$C$25)*Predictive_Model!$D$25+IF(C2668="Male",Predictive_Model!$D$31,IF(C2668="Other",Predictive_Model!$D$32,0))+IF(D2668="Premium",Predictive_Model!$D$34,IF(D2668="Standard",Predictive_Model!$D$35,0))+IF(G2668="Asia",Predictive_Model!$D$37,IF(G2668="Europe",Predictive_Model!$D$38,IF(G2668="North America",Predictive_Model!$D$39,IF(G2668="Oceania",Predictive_Model!$D$40,IF(G2668="South America",Predictive_Model!$D$41,0)))))+IF(H2668="Laptop",Predictive_Model!$D$43,IF(H2668="Mobile",Predictive_Model!$D$44,IF(H2668="TV",Predictive_Model!$D$45,IF(H2668="Tablet",Predictive_Model!$D$46,0))))+IF(K2668="Crypto",Predictive_Model!$D$48,IF(K2668="Debit Card",Predictive_Model!$D$49,IF(K2668="Gift Card",Predictive_Model!$D$50,IF(K2668="PayPal",Predictive_Model!$D$51,0))))+IF(N2668="Comedy",Predictive_Model!$D$53,IF(N2668="Documentary",Predictive_Model!$D$54,IF(N2668="Drama",Predictive_Model!$D$55,IF(N2668="Horror",Predictive_Model!$D$56,IF(N2668="Romance",Predictive_Model!$D$57,IF(N2668="Sci-Fi",Predictive_Model!$D$58,0)))))))))</f>
        <v>0.97802422580772375</v>
      </c>
      <c r="V2668" s="3" t="str">
        <f t="shared" si="416"/>
        <v>Critical</v>
      </c>
      <c r="W2668" s="6">
        <f t="shared" si="417"/>
        <v>13.99</v>
      </c>
      <c r="X2668" s="3" t="str">
        <f t="shared" si="418"/>
        <v>Priority 2</v>
      </c>
      <c r="Y2668" s="3" t="str">
        <f t="shared" si="419"/>
        <v>OK</v>
      </c>
    </row>
    <row r="2669" spans="1:25" x14ac:dyDescent="0.25">
      <c r="A2669" s="3" t="str">
        <f>Raw_Data!A2669</f>
        <v>9216565f-576a-44ed-9d7a-a8aab306d7fb</v>
      </c>
      <c r="B2669" s="3">
        <f>Raw_Data!B2669</f>
        <v>59</v>
      </c>
      <c r="C2669" s="3" t="str">
        <f>Raw_Data!C2669</f>
        <v>Male</v>
      </c>
      <c r="D2669" s="3" t="str">
        <f>Raw_Data!D2669</f>
        <v>Standard</v>
      </c>
      <c r="E2669" s="3">
        <f>Raw_Data!E2669</f>
        <v>6.99</v>
      </c>
      <c r="F2669" s="3">
        <f>Raw_Data!F2669</f>
        <v>28</v>
      </c>
      <c r="G2669" s="3" t="str">
        <f>Raw_Data!G2669</f>
        <v>Asia</v>
      </c>
      <c r="H2669" s="3" t="str">
        <f>Raw_Data!H2669</f>
        <v>Mobile</v>
      </c>
      <c r="I2669" s="3">
        <f>Raw_Data!I2669</f>
        <v>13.99</v>
      </c>
      <c r="J2669" s="3">
        <f>Raw_Data!J2669</f>
        <v>0</v>
      </c>
      <c r="K2669" s="3" t="str">
        <f>Raw_Data!K2669</f>
        <v>Credit Card</v>
      </c>
      <c r="L2669" s="3">
        <f>Raw_Data!L2669</f>
        <v>3</v>
      </c>
      <c r="M2669" s="3">
        <f>Raw_Data!M2669</f>
        <v>0.24</v>
      </c>
      <c r="N2669" s="3" t="str">
        <f>Raw_Data!N2669</f>
        <v>Romance</v>
      </c>
      <c r="O2669" s="3" t="str">
        <f t="shared" si="410"/>
        <v>55-70</v>
      </c>
      <c r="P2669" s="3" t="str">
        <f t="shared" si="411"/>
        <v>&lt;10h</v>
      </c>
      <c r="Q2669" s="3" t="str">
        <f t="shared" si="412"/>
        <v>22-45d</v>
      </c>
      <c r="R2669" s="3" t="str">
        <f t="shared" si="413"/>
        <v>Medium</v>
      </c>
      <c r="S2669" s="3" t="str">
        <f t="shared" si="414"/>
        <v>Mid</v>
      </c>
      <c r="T2669" s="3" t="str">
        <f t="shared" si="415"/>
        <v>Active</v>
      </c>
      <c r="U2669" s="4">
        <f>1/(1+EXP(-(Predictive_Model!$B$5+((B2669-Predictive_Model!$B$20)/Predictive_Model!$C$20)*Predictive_Model!$D$20+((E2669-Predictive_Model!$B$21)/Predictive_Model!$C$21)*Predictive_Model!$D$21+((F2669-Predictive_Model!$B$22)/Predictive_Model!$C$22)*Predictive_Model!$D$22+((I2669-Predictive_Model!$B$23)/Predictive_Model!$C$23)*Predictive_Model!$D$23+((L2669-Predictive_Model!$B$24)/Predictive_Model!$C$24)*Predictive_Model!$D$24+((M2669-Predictive_Model!$B$25)/Predictive_Model!$C$25)*Predictive_Model!$D$25+IF(C2669="Male",Predictive_Model!$D$31,IF(C2669="Other",Predictive_Model!$D$32,0))+IF(D2669="Premium",Predictive_Model!$D$34,IF(D2669="Standard",Predictive_Model!$D$35,0))+IF(G2669="Asia",Predictive_Model!$D$37,IF(G2669="Europe",Predictive_Model!$D$38,IF(G2669="North America",Predictive_Model!$D$39,IF(G2669="Oceania",Predictive_Model!$D$40,IF(G2669="South America",Predictive_Model!$D$41,0)))))+IF(H2669="Laptop",Predictive_Model!$D$43,IF(H2669="Mobile",Predictive_Model!$D$44,IF(H2669="TV",Predictive_Model!$D$45,IF(H2669="Tablet",Predictive_Model!$D$46,0))))+IF(K2669="Crypto",Predictive_Model!$D$48,IF(K2669="Debit Card",Predictive_Model!$D$49,IF(K2669="Gift Card",Predictive_Model!$D$50,IF(K2669="PayPal",Predictive_Model!$D$51,0))))+IF(N2669="Comedy",Predictive_Model!$D$53,IF(N2669="Documentary",Predictive_Model!$D$54,IF(N2669="Drama",Predictive_Model!$D$55,IF(N2669="Horror",Predictive_Model!$D$56,IF(N2669="Romance",Predictive_Model!$D$57,IF(N2669="Sci-Fi",Predictive_Model!$D$58,0)))))))))</f>
        <v>0.98819536497771898</v>
      </c>
      <c r="V2669" s="3" t="str">
        <f t="shared" si="416"/>
        <v>Critical</v>
      </c>
      <c r="W2669" s="6">
        <f t="shared" si="417"/>
        <v>13.824853156038289</v>
      </c>
      <c r="X2669" s="3" t="str">
        <f t="shared" si="418"/>
        <v>Priority 2</v>
      </c>
      <c r="Y2669" s="3" t="str">
        <f t="shared" si="419"/>
        <v>OK</v>
      </c>
    </row>
    <row r="2670" spans="1:25" x14ac:dyDescent="0.25">
      <c r="A2670" s="3" t="str">
        <f>Raw_Data!A2670</f>
        <v>7f00af18-e9a7-464e-a6b5-b9b10a54b27d</v>
      </c>
      <c r="B2670" s="3">
        <f>Raw_Data!B2670</f>
        <v>52</v>
      </c>
      <c r="C2670" s="3" t="str">
        <f>Raw_Data!C2670</f>
        <v>Female</v>
      </c>
      <c r="D2670" s="3" t="str">
        <f>Raw_Data!D2670</f>
        <v>Premium</v>
      </c>
      <c r="E2670" s="3">
        <f>Raw_Data!E2670</f>
        <v>2.69</v>
      </c>
      <c r="F2670" s="3">
        <f>Raw_Data!F2670</f>
        <v>54</v>
      </c>
      <c r="G2670" s="3" t="str">
        <f>Raw_Data!G2670</f>
        <v>South America</v>
      </c>
      <c r="H2670" s="3" t="str">
        <f>Raw_Data!H2670</f>
        <v>Mobile</v>
      </c>
      <c r="I2670" s="3">
        <f>Raw_Data!I2670</f>
        <v>17.989999999999998</v>
      </c>
      <c r="J2670" s="3">
        <f>Raw_Data!J2670</f>
        <v>1</v>
      </c>
      <c r="K2670" s="3" t="str">
        <f>Raw_Data!K2670</f>
        <v>Crypto</v>
      </c>
      <c r="L2670" s="3">
        <f>Raw_Data!L2670</f>
        <v>3</v>
      </c>
      <c r="M2670" s="3">
        <f>Raw_Data!M2670</f>
        <v>0.05</v>
      </c>
      <c r="N2670" s="3" t="str">
        <f>Raw_Data!N2670</f>
        <v>Sci-Fi</v>
      </c>
      <c r="O2670" s="3" t="str">
        <f t="shared" si="410"/>
        <v>45-54</v>
      </c>
      <c r="P2670" s="3" t="str">
        <f t="shared" si="411"/>
        <v>&lt;10h</v>
      </c>
      <c r="Q2670" s="3" t="str">
        <f t="shared" si="412"/>
        <v>46-60d</v>
      </c>
      <c r="R2670" s="3" t="str">
        <f t="shared" si="413"/>
        <v>Low</v>
      </c>
      <c r="S2670" s="3" t="str">
        <f t="shared" si="414"/>
        <v>High</v>
      </c>
      <c r="T2670" s="3" t="str">
        <f t="shared" si="415"/>
        <v>Churned</v>
      </c>
      <c r="U2670" s="4">
        <f>1/(1+EXP(-(Predictive_Model!$B$5+((B2670-Predictive_Model!$B$20)/Predictive_Model!$C$20)*Predictive_Model!$D$20+((E2670-Predictive_Model!$B$21)/Predictive_Model!$C$21)*Predictive_Model!$D$21+((F2670-Predictive_Model!$B$22)/Predictive_Model!$C$22)*Predictive_Model!$D$22+((I2670-Predictive_Model!$B$23)/Predictive_Model!$C$23)*Predictive_Model!$D$23+((L2670-Predictive_Model!$B$24)/Predictive_Model!$C$24)*Predictive_Model!$D$24+((M2670-Predictive_Model!$B$25)/Predictive_Model!$C$25)*Predictive_Model!$D$25+IF(C2670="Male",Predictive_Model!$D$31,IF(C2670="Other",Predictive_Model!$D$32,0))+IF(D2670="Premium",Predictive_Model!$D$34,IF(D2670="Standard",Predictive_Model!$D$35,0))+IF(G2670="Asia",Predictive_Model!$D$37,IF(G2670="Europe",Predictive_Model!$D$38,IF(G2670="North America",Predictive_Model!$D$39,IF(G2670="Oceania",Predictive_Model!$D$40,IF(G2670="South America",Predictive_Model!$D$41,0)))))+IF(H2670="Laptop",Predictive_Model!$D$43,IF(H2670="Mobile",Predictive_Model!$D$44,IF(H2670="TV",Predictive_Model!$D$45,IF(H2670="Tablet",Predictive_Model!$D$46,0))))+IF(K2670="Crypto",Predictive_Model!$D$48,IF(K2670="Debit Card",Predictive_Model!$D$49,IF(K2670="Gift Card",Predictive_Model!$D$50,IF(K2670="PayPal",Predictive_Model!$D$51,0))))+IF(N2670="Comedy",Predictive_Model!$D$53,IF(N2670="Documentary",Predictive_Model!$D$54,IF(N2670="Drama",Predictive_Model!$D$55,IF(N2670="Horror",Predictive_Model!$D$56,IF(N2670="Romance",Predictive_Model!$D$57,IF(N2670="Sci-Fi",Predictive_Model!$D$58,0)))))))))</f>
        <v>0.99969510178974164</v>
      </c>
      <c r="V2670" s="3" t="str">
        <f t="shared" si="416"/>
        <v>Critical</v>
      </c>
      <c r="W2670" s="6">
        <f t="shared" si="417"/>
        <v>17.989999999999998</v>
      </c>
      <c r="X2670" s="3" t="str">
        <f t="shared" si="418"/>
        <v>Priority 1</v>
      </c>
      <c r="Y2670" s="3" t="str">
        <f t="shared" si="419"/>
        <v>OK</v>
      </c>
    </row>
    <row r="2671" spans="1:25" x14ac:dyDescent="0.25">
      <c r="A2671" s="3" t="str">
        <f>Raw_Data!A2671</f>
        <v>931bee39-98db-4b72-9e52-f40e09e00738</v>
      </c>
      <c r="B2671" s="3">
        <f>Raw_Data!B2671</f>
        <v>61</v>
      </c>
      <c r="C2671" s="3" t="str">
        <f>Raw_Data!C2671</f>
        <v>Female</v>
      </c>
      <c r="D2671" s="3" t="str">
        <f>Raw_Data!D2671</f>
        <v>Standard</v>
      </c>
      <c r="E2671" s="3">
        <f>Raw_Data!E2671</f>
        <v>38.549999999999997</v>
      </c>
      <c r="F2671" s="3">
        <f>Raw_Data!F2671</f>
        <v>11</v>
      </c>
      <c r="G2671" s="3" t="str">
        <f>Raw_Data!G2671</f>
        <v>Europe</v>
      </c>
      <c r="H2671" s="3" t="str">
        <f>Raw_Data!H2671</f>
        <v>Desktop</v>
      </c>
      <c r="I2671" s="3">
        <f>Raw_Data!I2671</f>
        <v>13.99</v>
      </c>
      <c r="J2671" s="3">
        <f>Raw_Data!J2671</f>
        <v>0</v>
      </c>
      <c r="K2671" s="3" t="str">
        <f>Raw_Data!K2671</f>
        <v>Debit Card</v>
      </c>
      <c r="L2671" s="3">
        <f>Raw_Data!L2671</f>
        <v>4</v>
      </c>
      <c r="M2671" s="3">
        <f>Raw_Data!M2671</f>
        <v>3.21</v>
      </c>
      <c r="N2671" s="3" t="str">
        <f>Raw_Data!N2671</f>
        <v>Comedy</v>
      </c>
      <c r="O2671" s="3" t="str">
        <f t="shared" si="410"/>
        <v>55-70</v>
      </c>
      <c r="P2671" s="3" t="str">
        <f t="shared" si="411"/>
        <v>25-49h</v>
      </c>
      <c r="Q2671" s="3" t="str">
        <f t="shared" si="412"/>
        <v>8-21d</v>
      </c>
      <c r="R2671" s="3" t="str">
        <f t="shared" si="413"/>
        <v>High</v>
      </c>
      <c r="S2671" s="3" t="str">
        <f t="shared" si="414"/>
        <v>Mid</v>
      </c>
      <c r="T2671" s="3" t="str">
        <f t="shared" si="415"/>
        <v>Active</v>
      </c>
      <c r="U2671" s="4">
        <f>1/(1+EXP(-(Predictive_Model!$B$5+((B2671-Predictive_Model!$B$20)/Predictive_Model!$C$20)*Predictive_Model!$D$20+((E2671-Predictive_Model!$B$21)/Predictive_Model!$C$21)*Predictive_Model!$D$21+((F2671-Predictive_Model!$B$22)/Predictive_Model!$C$22)*Predictive_Model!$D$22+((I2671-Predictive_Model!$B$23)/Predictive_Model!$C$23)*Predictive_Model!$D$23+((L2671-Predictive_Model!$B$24)/Predictive_Model!$C$24)*Predictive_Model!$D$24+((M2671-Predictive_Model!$B$25)/Predictive_Model!$C$25)*Predictive_Model!$D$25+IF(C2671="Male",Predictive_Model!$D$31,IF(C2671="Other",Predictive_Model!$D$32,0))+IF(D2671="Premium",Predictive_Model!$D$34,IF(D2671="Standard",Predictive_Model!$D$35,0))+IF(G2671="Asia",Predictive_Model!$D$37,IF(G2671="Europe",Predictive_Model!$D$38,IF(G2671="North America",Predictive_Model!$D$39,IF(G2671="Oceania",Predictive_Model!$D$40,IF(G2671="South America",Predictive_Model!$D$41,0)))))+IF(H2671="Laptop",Predictive_Model!$D$43,IF(H2671="Mobile",Predictive_Model!$D$44,IF(H2671="TV",Predictive_Model!$D$45,IF(H2671="Tablet",Predictive_Model!$D$46,0))))+IF(K2671="Crypto",Predictive_Model!$D$48,IF(K2671="Debit Card",Predictive_Model!$D$49,IF(K2671="Gift Card",Predictive_Model!$D$50,IF(K2671="PayPal",Predictive_Model!$D$51,0))))+IF(N2671="Comedy",Predictive_Model!$D$53,IF(N2671="Documentary",Predictive_Model!$D$54,IF(N2671="Drama",Predictive_Model!$D$55,IF(N2671="Horror",Predictive_Model!$D$56,IF(N2671="Romance",Predictive_Model!$D$57,IF(N2671="Sci-Fi",Predictive_Model!$D$58,0)))))))))</f>
        <v>2.3077917069345919E-7</v>
      </c>
      <c r="V2671" s="3" t="str">
        <f t="shared" si="416"/>
        <v>Low</v>
      </c>
      <c r="W2671" s="6">
        <f t="shared" si="417"/>
        <v>3.2286005980014943E-6</v>
      </c>
      <c r="X2671" s="3" t="str">
        <f t="shared" si="418"/>
        <v>Monitor</v>
      </c>
      <c r="Y2671" s="3" t="str">
        <f t="shared" si="419"/>
        <v>OK</v>
      </c>
    </row>
    <row r="2672" spans="1:25" x14ac:dyDescent="0.25">
      <c r="A2672" s="3" t="str">
        <f>Raw_Data!A2672</f>
        <v>8c2d6f55-ade2-477e-b273-53e50b0a40b7</v>
      </c>
      <c r="B2672" s="3">
        <f>Raw_Data!B2672</f>
        <v>52</v>
      </c>
      <c r="C2672" s="3" t="str">
        <f>Raw_Data!C2672</f>
        <v>Other</v>
      </c>
      <c r="D2672" s="3" t="str">
        <f>Raw_Data!D2672</f>
        <v>Basic</v>
      </c>
      <c r="E2672" s="3">
        <f>Raw_Data!E2672</f>
        <v>33.99</v>
      </c>
      <c r="F2672" s="3">
        <f>Raw_Data!F2672</f>
        <v>30</v>
      </c>
      <c r="G2672" s="3" t="str">
        <f>Raw_Data!G2672</f>
        <v>Asia</v>
      </c>
      <c r="H2672" s="3" t="str">
        <f>Raw_Data!H2672</f>
        <v>Laptop</v>
      </c>
      <c r="I2672" s="3">
        <f>Raw_Data!I2672</f>
        <v>8.99</v>
      </c>
      <c r="J2672" s="3">
        <f>Raw_Data!J2672</f>
        <v>0</v>
      </c>
      <c r="K2672" s="3" t="str">
        <f>Raw_Data!K2672</f>
        <v>Credit Card</v>
      </c>
      <c r="L2672" s="3">
        <f>Raw_Data!L2672</f>
        <v>2</v>
      </c>
      <c r="M2672" s="3">
        <f>Raw_Data!M2672</f>
        <v>1.1000000000000001</v>
      </c>
      <c r="N2672" s="3" t="str">
        <f>Raw_Data!N2672</f>
        <v>Drama</v>
      </c>
      <c r="O2672" s="3" t="str">
        <f t="shared" si="410"/>
        <v>45-54</v>
      </c>
      <c r="P2672" s="3" t="str">
        <f t="shared" si="411"/>
        <v>25-49h</v>
      </c>
      <c r="Q2672" s="3" t="str">
        <f t="shared" si="412"/>
        <v>22-45d</v>
      </c>
      <c r="R2672" s="3" t="str">
        <f t="shared" si="413"/>
        <v>Medium</v>
      </c>
      <c r="S2672" s="3" t="str">
        <f t="shared" si="414"/>
        <v>Low</v>
      </c>
      <c r="T2672" s="3" t="str">
        <f t="shared" si="415"/>
        <v>Active</v>
      </c>
      <c r="U2672" s="4">
        <f>1/(1+EXP(-(Predictive_Model!$B$5+((B2672-Predictive_Model!$B$20)/Predictive_Model!$C$20)*Predictive_Model!$D$20+((E2672-Predictive_Model!$B$21)/Predictive_Model!$C$21)*Predictive_Model!$D$21+((F2672-Predictive_Model!$B$22)/Predictive_Model!$C$22)*Predictive_Model!$D$22+((I2672-Predictive_Model!$B$23)/Predictive_Model!$C$23)*Predictive_Model!$D$23+((L2672-Predictive_Model!$B$24)/Predictive_Model!$C$24)*Predictive_Model!$D$24+((M2672-Predictive_Model!$B$25)/Predictive_Model!$C$25)*Predictive_Model!$D$25+IF(C2672="Male",Predictive_Model!$D$31,IF(C2672="Other",Predictive_Model!$D$32,0))+IF(D2672="Premium",Predictive_Model!$D$34,IF(D2672="Standard",Predictive_Model!$D$35,0))+IF(G2672="Asia",Predictive_Model!$D$37,IF(G2672="Europe",Predictive_Model!$D$38,IF(G2672="North America",Predictive_Model!$D$39,IF(G2672="Oceania",Predictive_Model!$D$40,IF(G2672="South America",Predictive_Model!$D$41,0)))))+IF(H2672="Laptop",Predictive_Model!$D$43,IF(H2672="Mobile",Predictive_Model!$D$44,IF(H2672="TV",Predictive_Model!$D$45,IF(H2672="Tablet",Predictive_Model!$D$46,0))))+IF(K2672="Crypto",Predictive_Model!$D$48,IF(K2672="Debit Card",Predictive_Model!$D$49,IF(K2672="Gift Card",Predictive_Model!$D$50,IF(K2672="PayPal",Predictive_Model!$D$51,0))))+IF(N2672="Comedy",Predictive_Model!$D$53,IF(N2672="Documentary",Predictive_Model!$D$54,IF(N2672="Drama",Predictive_Model!$D$55,IF(N2672="Horror",Predictive_Model!$D$56,IF(N2672="Romance",Predictive_Model!$D$57,IF(N2672="Sci-Fi",Predictive_Model!$D$58,0)))))))))</f>
        <v>6.6562439235293381E-3</v>
      </c>
      <c r="V2672" s="3" t="str">
        <f t="shared" si="416"/>
        <v>Low</v>
      </c>
      <c r="W2672" s="6">
        <f t="shared" si="417"/>
        <v>5.9839632872528754E-2</v>
      </c>
      <c r="X2672" s="3" t="str">
        <f t="shared" si="418"/>
        <v>Monitor</v>
      </c>
      <c r="Y2672" s="3" t="str">
        <f t="shared" si="419"/>
        <v>OK</v>
      </c>
    </row>
    <row r="2673" spans="1:25" x14ac:dyDescent="0.25">
      <c r="A2673" s="3" t="str">
        <f>Raw_Data!A2673</f>
        <v>6b1bf8c4-e894-4ba9-9fad-7497ef253b7f</v>
      </c>
      <c r="B2673" s="3">
        <f>Raw_Data!B2673</f>
        <v>39</v>
      </c>
      <c r="C2673" s="3" t="str">
        <f>Raw_Data!C2673</f>
        <v>Other</v>
      </c>
      <c r="D2673" s="3" t="str">
        <f>Raw_Data!D2673</f>
        <v>Standard</v>
      </c>
      <c r="E2673" s="3">
        <f>Raw_Data!E2673</f>
        <v>6.67</v>
      </c>
      <c r="F2673" s="3">
        <f>Raw_Data!F2673</f>
        <v>49</v>
      </c>
      <c r="G2673" s="3" t="str">
        <f>Raw_Data!G2673</f>
        <v>Oceania</v>
      </c>
      <c r="H2673" s="3" t="str">
        <f>Raw_Data!H2673</f>
        <v>Desktop</v>
      </c>
      <c r="I2673" s="3">
        <f>Raw_Data!I2673</f>
        <v>13.99</v>
      </c>
      <c r="J2673" s="3">
        <f>Raw_Data!J2673</f>
        <v>1</v>
      </c>
      <c r="K2673" s="3" t="str">
        <f>Raw_Data!K2673</f>
        <v>Crypto</v>
      </c>
      <c r="L2673" s="3">
        <f>Raw_Data!L2673</f>
        <v>1</v>
      </c>
      <c r="M2673" s="3">
        <f>Raw_Data!M2673</f>
        <v>0.13</v>
      </c>
      <c r="N2673" s="3" t="str">
        <f>Raw_Data!N2673</f>
        <v>Documentary</v>
      </c>
      <c r="O2673" s="3" t="str">
        <f t="shared" si="410"/>
        <v>35-44</v>
      </c>
      <c r="P2673" s="3" t="str">
        <f t="shared" si="411"/>
        <v>&lt;10h</v>
      </c>
      <c r="Q2673" s="3" t="str">
        <f t="shared" si="412"/>
        <v>46-60d</v>
      </c>
      <c r="R2673" s="3" t="str">
        <f t="shared" si="413"/>
        <v>Low</v>
      </c>
      <c r="S2673" s="3" t="str">
        <f t="shared" si="414"/>
        <v>Mid</v>
      </c>
      <c r="T2673" s="3" t="str">
        <f t="shared" si="415"/>
        <v>Churned</v>
      </c>
      <c r="U2673" s="4">
        <f>1/(1+EXP(-(Predictive_Model!$B$5+((B2673-Predictive_Model!$B$20)/Predictive_Model!$C$20)*Predictive_Model!$D$20+((E2673-Predictive_Model!$B$21)/Predictive_Model!$C$21)*Predictive_Model!$D$21+((F2673-Predictive_Model!$B$22)/Predictive_Model!$C$22)*Predictive_Model!$D$22+((I2673-Predictive_Model!$B$23)/Predictive_Model!$C$23)*Predictive_Model!$D$23+((L2673-Predictive_Model!$B$24)/Predictive_Model!$C$24)*Predictive_Model!$D$24+((M2673-Predictive_Model!$B$25)/Predictive_Model!$C$25)*Predictive_Model!$D$25+IF(C2673="Male",Predictive_Model!$D$31,IF(C2673="Other",Predictive_Model!$D$32,0))+IF(D2673="Premium",Predictive_Model!$D$34,IF(D2673="Standard",Predictive_Model!$D$35,0))+IF(G2673="Asia",Predictive_Model!$D$37,IF(G2673="Europe",Predictive_Model!$D$38,IF(G2673="North America",Predictive_Model!$D$39,IF(G2673="Oceania",Predictive_Model!$D$40,IF(G2673="South America",Predictive_Model!$D$41,0)))))+IF(H2673="Laptop",Predictive_Model!$D$43,IF(H2673="Mobile",Predictive_Model!$D$44,IF(H2673="TV",Predictive_Model!$D$45,IF(H2673="Tablet",Predictive_Model!$D$46,0))))+IF(K2673="Crypto",Predictive_Model!$D$48,IF(K2673="Debit Card",Predictive_Model!$D$49,IF(K2673="Gift Card",Predictive_Model!$D$50,IF(K2673="PayPal",Predictive_Model!$D$51,0))))+IF(N2673="Comedy",Predictive_Model!$D$53,IF(N2673="Documentary",Predictive_Model!$D$54,IF(N2673="Drama",Predictive_Model!$D$55,IF(N2673="Horror",Predictive_Model!$D$56,IF(N2673="Romance",Predictive_Model!$D$57,IF(N2673="Sci-Fi",Predictive_Model!$D$58,0)))))))))</f>
        <v>0.9995477875303399</v>
      </c>
      <c r="V2673" s="3" t="str">
        <f t="shared" si="416"/>
        <v>Critical</v>
      </c>
      <c r="W2673" s="6">
        <f t="shared" si="417"/>
        <v>13.99</v>
      </c>
      <c r="X2673" s="3" t="str">
        <f t="shared" si="418"/>
        <v>Priority 2</v>
      </c>
      <c r="Y2673" s="3" t="str">
        <f t="shared" si="419"/>
        <v>OK</v>
      </c>
    </row>
    <row r="2674" spans="1:25" x14ac:dyDescent="0.25">
      <c r="A2674" s="3" t="str">
        <f>Raw_Data!A2674</f>
        <v>1a7ac656-bafb-4e6a-a5ac-ae0416f3dbe1</v>
      </c>
      <c r="B2674" s="3">
        <f>Raw_Data!B2674</f>
        <v>33</v>
      </c>
      <c r="C2674" s="3" t="str">
        <f>Raw_Data!C2674</f>
        <v>Female</v>
      </c>
      <c r="D2674" s="3" t="str">
        <f>Raw_Data!D2674</f>
        <v>Basic</v>
      </c>
      <c r="E2674" s="3">
        <f>Raw_Data!E2674</f>
        <v>1.96</v>
      </c>
      <c r="F2674" s="3">
        <f>Raw_Data!F2674</f>
        <v>18</v>
      </c>
      <c r="G2674" s="3" t="str">
        <f>Raw_Data!G2674</f>
        <v>Europe</v>
      </c>
      <c r="H2674" s="3" t="str">
        <f>Raw_Data!H2674</f>
        <v>Tablet</v>
      </c>
      <c r="I2674" s="3">
        <f>Raw_Data!I2674</f>
        <v>8.99</v>
      </c>
      <c r="J2674" s="3">
        <f>Raw_Data!J2674</f>
        <v>1</v>
      </c>
      <c r="K2674" s="3" t="str">
        <f>Raw_Data!K2674</f>
        <v>Debit Card</v>
      </c>
      <c r="L2674" s="3">
        <f>Raw_Data!L2674</f>
        <v>2</v>
      </c>
      <c r="M2674" s="3">
        <f>Raw_Data!M2674</f>
        <v>0.1</v>
      </c>
      <c r="N2674" s="3" t="str">
        <f>Raw_Data!N2674</f>
        <v>Action</v>
      </c>
      <c r="O2674" s="3" t="str">
        <f t="shared" si="410"/>
        <v>25-34</v>
      </c>
      <c r="P2674" s="3" t="str">
        <f t="shared" si="411"/>
        <v>&lt;10h</v>
      </c>
      <c r="Q2674" s="3" t="str">
        <f t="shared" si="412"/>
        <v>8-21d</v>
      </c>
      <c r="R2674" s="3" t="str">
        <f t="shared" si="413"/>
        <v>Medium</v>
      </c>
      <c r="S2674" s="3" t="str">
        <f t="shared" si="414"/>
        <v>Low</v>
      </c>
      <c r="T2674" s="3" t="str">
        <f t="shared" si="415"/>
        <v>Churned</v>
      </c>
      <c r="U2674" s="4">
        <f>1/(1+EXP(-(Predictive_Model!$B$5+((B2674-Predictive_Model!$B$20)/Predictive_Model!$C$20)*Predictive_Model!$D$20+((E2674-Predictive_Model!$B$21)/Predictive_Model!$C$21)*Predictive_Model!$D$21+((F2674-Predictive_Model!$B$22)/Predictive_Model!$C$22)*Predictive_Model!$D$22+((I2674-Predictive_Model!$B$23)/Predictive_Model!$C$23)*Predictive_Model!$D$23+((L2674-Predictive_Model!$B$24)/Predictive_Model!$C$24)*Predictive_Model!$D$24+((M2674-Predictive_Model!$B$25)/Predictive_Model!$C$25)*Predictive_Model!$D$25+IF(C2674="Male",Predictive_Model!$D$31,IF(C2674="Other",Predictive_Model!$D$32,0))+IF(D2674="Premium",Predictive_Model!$D$34,IF(D2674="Standard",Predictive_Model!$D$35,0))+IF(G2674="Asia",Predictive_Model!$D$37,IF(G2674="Europe",Predictive_Model!$D$38,IF(G2674="North America",Predictive_Model!$D$39,IF(G2674="Oceania",Predictive_Model!$D$40,IF(G2674="South America",Predictive_Model!$D$41,0)))))+IF(H2674="Laptop",Predictive_Model!$D$43,IF(H2674="Mobile",Predictive_Model!$D$44,IF(H2674="TV",Predictive_Model!$D$45,IF(H2674="Tablet",Predictive_Model!$D$46,0))))+IF(K2674="Crypto",Predictive_Model!$D$48,IF(K2674="Debit Card",Predictive_Model!$D$49,IF(K2674="Gift Card",Predictive_Model!$D$50,IF(K2674="PayPal",Predictive_Model!$D$51,0))))+IF(N2674="Comedy",Predictive_Model!$D$53,IF(N2674="Documentary",Predictive_Model!$D$54,IF(N2674="Drama",Predictive_Model!$D$55,IF(N2674="Horror",Predictive_Model!$D$56,IF(N2674="Romance",Predictive_Model!$D$57,IF(N2674="Sci-Fi",Predictive_Model!$D$58,0)))))))))</f>
        <v>0.99877188692390262</v>
      </c>
      <c r="V2674" s="3" t="str">
        <f t="shared" si="416"/>
        <v>Critical</v>
      </c>
      <c r="W2674" s="6">
        <f t="shared" si="417"/>
        <v>8.99</v>
      </c>
      <c r="X2674" s="3" t="str">
        <f t="shared" si="418"/>
        <v>Priority 2</v>
      </c>
      <c r="Y2674" s="3" t="str">
        <f t="shared" si="419"/>
        <v>OK</v>
      </c>
    </row>
    <row r="2675" spans="1:25" x14ac:dyDescent="0.25">
      <c r="A2675" s="3" t="str">
        <f>Raw_Data!A2675</f>
        <v>6034d060-391f-4f38-9ff7-870fb4d6c241</v>
      </c>
      <c r="B2675" s="3">
        <f>Raw_Data!B2675</f>
        <v>24</v>
      </c>
      <c r="C2675" s="3" t="str">
        <f>Raw_Data!C2675</f>
        <v>Other</v>
      </c>
      <c r="D2675" s="3" t="str">
        <f>Raw_Data!D2675</f>
        <v>Basic</v>
      </c>
      <c r="E2675" s="3">
        <f>Raw_Data!E2675</f>
        <v>1.97</v>
      </c>
      <c r="F2675" s="3">
        <f>Raw_Data!F2675</f>
        <v>39</v>
      </c>
      <c r="G2675" s="3" t="str">
        <f>Raw_Data!G2675</f>
        <v>Oceania</v>
      </c>
      <c r="H2675" s="3" t="str">
        <f>Raw_Data!H2675</f>
        <v>Mobile</v>
      </c>
      <c r="I2675" s="3">
        <f>Raw_Data!I2675</f>
        <v>8.99</v>
      </c>
      <c r="J2675" s="3">
        <f>Raw_Data!J2675</f>
        <v>1</v>
      </c>
      <c r="K2675" s="3" t="str">
        <f>Raw_Data!K2675</f>
        <v>Credit Card</v>
      </c>
      <c r="L2675" s="3">
        <f>Raw_Data!L2675</f>
        <v>3</v>
      </c>
      <c r="M2675" s="3">
        <f>Raw_Data!M2675</f>
        <v>0.05</v>
      </c>
      <c r="N2675" s="3" t="str">
        <f>Raw_Data!N2675</f>
        <v>Horror</v>
      </c>
      <c r="O2675" s="3" t="str">
        <f t="shared" si="410"/>
        <v>18-24</v>
      </c>
      <c r="P2675" s="3" t="str">
        <f t="shared" si="411"/>
        <v>&lt;10h</v>
      </c>
      <c r="Q2675" s="3" t="str">
        <f t="shared" si="412"/>
        <v>22-45d</v>
      </c>
      <c r="R2675" s="3" t="str">
        <f t="shared" si="413"/>
        <v>Medium</v>
      </c>
      <c r="S2675" s="3" t="str">
        <f t="shared" si="414"/>
        <v>Low</v>
      </c>
      <c r="T2675" s="3" t="str">
        <f t="shared" si="415"/>
        <v>Churned</v>
      </c>
      <c r="U2675" s="4">
        <f>1/(1+EXP(-(Predictive_Model!$B$5+((B2675-Predictive_Model!$B$20)/Predictive_Model!$C$20)*Predictive_Model!$D$20+((E2675-Predictive_Model!$B$21)/Predictive_Model!$C$21)*Predictive_Model!$D$21+((F2675-Predictive_Model!$B$22)/Predictive_Model!$C$22)*Predictive_Model!$D$22+((I2675-Predictive_Model!$B$23)/Predictive_Model!$C$23)*Predictive_Model!$D$23+((L2675-Predictive_Model!$B$24)/Predictive_Model!$C$24)*Predictive_Model!$D$24+((M2675-Predictive_Model!$B$25)/Predictive_Model!$C$25)*Predictive_Model!$D$25+IF(C2675="Male",Predictive_Model!$D$31,IF(C2675="Other",Predictive_Model!$D$32,0))+IF(D2675="Premium",Predictive_Model!$D$34,IF(D2675="Standard",Predictive_Model!$D$35,0))+IF(G2675="Asia",Predictive_Model!$D$37,IF(G2675="Europe",Predictive_Model!$D$38,IF(G2675="North America",Predictive_Model!$D$39,IF(G2675="Oceania",Predictive_Model!$D$40,IF(G2675="South America",Predictive_Model!$D$41,0)))))+IF(H2675="Laptop",Predictive_Model!$D$43,IF(H2675="Mobile",Predictive_Model!$D$44,IF(H2675="TV",Predictive_Model!$D$45,IF(H2675="Tablet",Predictive_Model!$D$46,0))))+IF(K2675="Crypto",Predictive_Model!$D$48,IF(K2675="Debit Card",Predictive_Model!$D$49,IF(K2675="Gift Card",Predictive_Model!$D$50,IF(K2675="PayPal",Predictive_Model!$D$51,0))))+IF(N2675="Comedy",Predictive_Model!$D$53,IF(N2675="Documentary",Predictive_Model!$D$54,IF(N2675="Drama",Predictive_Model!$D$55,IF(N2675="Horror",Predictive_Model!$D$56,IF(N2675="Romance",Predictive_Model!$D$57,IF(N2675="Sci-Fi",Predictive_Model!$D$58,0)))))))))</f>
        <v>0.99990280539506227</v>
      </c>
      <c r="V2675" s="3" t="str">
        <f t="shared" si="416"/>
        <v>Critical</v>
      </c>
      <c r="W2675" s="6">
        <f t="shared" si="417"/>
        <v>8.99</v>
      </c>
      <c r="X2675" s="3" t="str">
        <f t="shared" si="418"/>
        <v>Priority 2</v>
      </c>
      <c r="Y2675" s="3" t="str">
        <f t="shared" si="419"/>
        <v>OK</v>
      </c>
    </row>
    <row r="2676" spans="1:25" x14ac:dyDescent="0.25">
      <c r="A2676" s="3" t="str">
        <f>Raw_Data!A2676</f>
        <v>e1ba461d-21c7-4a8a-9629-d916d9b5cff7</v>
      </c>
      <c r="B2676" s="3">
        <f>Raw_Data!B2676</f>
        <v>53</v>
      </c>
      <c r="C2676" s="3" t="str">
        <f>Raw_Data!C2676</f>
        <v>Male</v>
      </c>
      <c r="D2676" s="3" t="str">
        <f>Raw_Data!D2676</f>
        <v>Basic</v>
      </c>
      <c r="E2676" s="3">
        <f>Raw_Data!E2676</f>
        <v>25.23</v>
      </c>
      <c r="F2676" s="3">
        <f>Raw_Data!F2676</f>
        <v>5</v>
      </c>
      <c r="G2676" s="3" t="str">
        <f>Raw_Data!G2676</f>
        <v>Europe</v>
      </c>
      <c r="H2676" s="3" t="str">
        <f>Raw_Data!H2676</f>
        <v>Desktop</v>
      </c>
      <c r="I2676" s="3">
        <f>Raw_Data!I2676</f>
        <v>8.99</v>
      </c>
      <c r="J2676" s="3">
        <f>Raw_Data!J2676</f>
        <v>0</v>
      </c>
      <c r="K2676" s="3" t="str">
        <f>Raw_Data!K2676</f>
        <v>Credit Card</v>
      </c>
      <c r="L2676" s="3">
        <f>Raw_Data!L2676</f>
        <v>1</v>
      </c>
      <c r="M2676" s="3">
        <f>Raw_Data!M2676</f>
        <v>4.21</v>
      </c>
      <c r="N2676" s="3" t="str">
        <f>Raw_Data!N2676</f>
        <v>Documentary</v>
      </c>
      <c r="O2676" s="3" t="str">
        <f t="shared" si="410"/>
        <v>45-54</v>
      </c>
      <c r="P2676" s="3" t="str">
        <f t="shared" si="411"/>
        <v>25-49h</v>
      </c>
      <c r="Q2676" s="3" t="str">
        <f t="shared" si="412"/>
        <v>0-7d</v>
      </c>
      <c r="R2676" s="3" t="str">
        <f t="shared" si="413"/>
        <v>High</v>
      </c>
      <c r="S2676" s="3" t="str">
        <f t="shared" si="414"/>
        <v>Low</v>
      </c>
      <c r="T2676" s="3" t="str">
        <f t="shared" si="415"/>
        <v>Active</v>
      </c>
      <c r="U2676" s="4">
        <f>1/(1+EXP(-(Predictive_Model!$B$5+((B2676-Predictive_Model!$B$20)/Predictive_Model!$C$20)*Predictive_Model!$D$20+((E2676-Predictive_Model!$B$21)/Predictive_Model!$C$21)*Predictive_Model!$D$21+((F2676-Predictive_Model!$B$22)/Predictive_Model!$C$22)*Predictive_Model!$D$22+((I2676-Predictive_Model!$B$23)/Predictive_Model!$C$23)*Predictive_Model!$D$23+((L2676-Predictive_Model!$B$24)/Predictive_Model!$C$24)*Predictive_Model!$D$24+((M2676-Predictive_Model!$B$25)/Predictive_Model!$C$25)*Predictive_Model!$D$25+IF(C2676="Male",Predictive_Model!$D$31,IF(C2676="Other",Predictive_Model!$D$32,0))+IF(D2676="Premium",Predictive_Model!$D$34,IF(D2676="Standard",Predictive_Model!$D$35,0))+IF(G2676="Asia",Predictive_Model!$D$37,IF(G2676="Europe",Predictive_Model!$D$38,IF(G2676="North America",Predictive_Model!$D$39,IF(G2676="Oceania",Predictive_Model!$D$40,IF(G2676="South America",Predictive_Model!$D$41,0)))))+IF(H2676="Laptop",Predictive_Model!$D$43,IF(H2676="Mobile",Predictive_Model!$D$44,IF(H2676="TV",Predictive_Model!$D$45,IF(H2676="Tablet",Predictive_Model!$D$46,0))))+IF(K2676="Crypto",Predictive_Model!$D$48,IF(K2676="Debit Card",Predictive_Model!$D$49,IF(K2676="Gift Card",Predictive_Model!$D$50,IF(K2676="PayPal",Predictive_Model!$D$51,0))))+IF(N2676="Comedy",Predictive_Model!$D$53,IF(N2676="Documentary",Predictive_Model!$D$54,IF(N2676="Drama",Predictive_Model!$D$55,IF(N2676="Horror",Predictive_Model!$D$56,IF(N2676="Romance",Predictive_Model!$D$57,IF(N2676="Sci-Fi",Predictive_Model!$D$58,0)))))))))</f>
        <v>4.958906872435628E-5</v>
      </c>
      <c r="V2676" s="3" t="str">
        <f t="shared" si="416"/>
        <v>Low</v>
      </c>
      <c r="W2676" s="6">
        <f t="shared" si="417"/>
        <v>4.4580572783196296E-4</v>
      </c>
      <c r="X2676" s="3" t="str">
        <f t="shared" si="418"/>
        <v>Monitor</v>
      </c>
      <c r="Y2676" s="3" t="str">
        <f t="shared" si="419"/>
        <v>OK</v>
      </c>
    </row>
    <row r="2677" spans="1:25" x14ac:dyDescent="0.25">
      <c r="A2677" s="3" t="str">
        <f>Raw_Data!A2677</f>
        <v>f0b6c5bd-f49e-4cd3-90f5-29b4b00a8ab3</v>
      </c>
      <c r="B2677" s="3">
        <f>Raw_Data!B2677</f>
        <v>25</v>
      </c>
      <c r="C2677" s="3" t="str">
        <f>Raw_Data!C2677</f>
        <v>Female</v>
      </c>
      <c r="D2677" s="3" t="str">
        <f>Raw_Data!D2677</f>
        <v>Standard</v>
      </c>
      <c r="E2677" s="3">
        <f>Raw_Data!E2677</f>
        <v>0.09</v>
      </c>
      <c r="F2677" s="3">
        <f>Raw_Data!F2677</f>
        <v>40</v>
      </c>
      <c r="G2677" s="3" t="str">
        <f>Raw_Data!G2677</f>
        <v>North America</v>
      </c>
      <c r="H2677" s="3" t="str">
        <f>Raw_Data!H2677</f>
        <v>TV</v>
      </c>
      <c r="I2677" s="3">
        <f>Raw_Data!I2677</f>
        <v>13.99</v>
      </c>
      <c r="J2677" s="3">
        <f>Raw_Data!J2677</f>
        <v>1</v>
      </c>
      <c r="K2677" s="3" t="str">
        <f>Raw_Data!K2677</f>
        <v>Credit Card</v>
      </c>
      <c r="L2677" s="3">
        <f>Raw_Data!L2677</f>
        <v>1</v>
      </c>
      <c r="M2677" s="3">
        <f>Raw_Data!M2677</f>
        <v>0</v>
      </c>
      <c r="N2677" s="3" t="str">
        <f>Raw_Data!N2677</f>
        <v>Horror</v>
      </c>
      <c r="O2677" s="3" t="str">
        <f t="shared" si="410"/>
        <v>25-34</v>
      </c>
      <c r="P2677" s="3" t="str">
        <f t="shared" si="411"/>
        <v>&lt;10h</v>
      </c>
      <c r="Q2677" s="3" t="str">
        <f t="shared" si="412"/>
        <v>22-45d</v>
      </c>
      <c r="R2677" s="3" t="str">
        <f t="shared" si="413"/>
        <v>Medium</v>
      </c>
      <c r="S2677" s="3" t="str">
        <f t="shared" si="414"/>
        <v>Mid</v>
      </c>
      <c r="T2677" s="3" t="str">
        <f t="shared" si="415"/>
        <v>Churned</v>
      </c>
      <c r="U2677" s="4">
        <f>1/(1+EXP(-(Predictive_Model!$B$5+((B2677-Predictive_Model!$B$20)/Predictive_Model!$C$20)*Predictive_Model!$D$20+((E2677-Predictive_Model!$B$21)/Predictive_Model!$C$21)*Predictive_Model!$D$21+((F2677-Predictive_Model!$B$22)/Predictive_Model!$C$22)*Predictive_Model!$D$22+((I2677-Predictive_Model!$B$23)/Predictive_Model!$C$23)*Predictive_Model!$D$23+((L2677-Predictive_Model!$B$24)/Predictive_Model!$C$24)*Predictive_Model!$D$24+((M2677-Predictive_Model!$B$25)/Predictive_Model!$C$25)*Predictive_Model!$D$25+IF(C2677="Male",Predictive_Model!$D$31,IF(C2677="Other",Predictive_Model!$D$32,0))+IF(D2677="Premium",Predictive_Model!$D$34,IF(D2677="Standard",Predictive_Model!$D$35,0))+IF(G2677="Asia",Predictive_Model!$D$37,IF(G2677="Europe",Predictive_Model!$D$38,IF(G2677="North America",Predictive_Model!$D$39,IF(G2677="Oceania",Predictive_Model!$D$40,IF(G2677="South America",Predictive_Model!$D$41,0)))))+IF(H2677="Laptop",Predictive_Model!$D$43,IF(H2677="Mobile",Predictive_Model!$D$44,IF(H2677="TV",Predictive_Model!$D$45,IF(H2677="Tablet",Predictive_Model!$D$46,0))))+IF(K2677="Crypto",Predictive_Model!$D$48,IF(K2677="Debit Card",Predictive_Model!$D$49,IF(K2677="Gift Card",Predictive_Model!$D$50,IF(K2677="PayPal",Predictive_Model!$D$51,0))))+IF(N2677="Comedy",Predictive_Model!$D$53,IF(N2677="Documentary",Predictive_Model!$D$54,IF(N2677="Drama",Predictive_Model!$D$55,IF(N2677="Horror",Predictive_Model!$D$56,IF(N2677="Romance",Predictive_Model!$D$57,IF(N2677="Sci-Fi",Predictive_Model!$D$58,0)))))))))</f>
        <v>0.99982037541925484</v>
      </c>
      <c r="V2677" s="3" t="str">
        <f t="shared" si="416"/>
        <v>Critical</v>
      </c>
      <c r="W2677" s="6">
        <f t="shared" si="417"/>
        <v>13.99</v>
      </c>
      <c r="X2677" s="3" t="str">
        <f t="shared" si="418"/>
        <v>Priority 2</v>
      </c>
      <c r="Y2677" s="3" t="str">
        <f t="shared" si="419"/>
        <v>OK</v>
      </c>
    </row>
    <row r="2678" spans="1:25" x14ac:dyDescent="0.25">
      <c r="A2678" s="3" t="str">
        <f>Raw_Data!A2678</f>
        <v>17570efb-4ba0-4b9f-8841-56492358c59a</v>
      </c>
      <c r="B2678" s="3">
        <f>Raw_Data!B2678</f>
        <v>40</v>
      </c>
      <c r="C2678" s="3" t="str">
        <f>Raw_Data!C2678</f>
        <v>Female</v>
      </c>
      <c r="D2678" s="3" t="str">
        <f>Raw_Data!D2678</f>
        <v>Standard</v>
      </c>
      <c r="E2678" s="3">
        <f>Raw_Data!E2678</f>
        <v>12.53</v>
      </c>
      <c r="F2678" s="3">
        <f>Raw_Data!F2678</f>
        <v>30</v>
      </c>
      <c r="G2678" s="3" t="str">
        <f>Raw_Data!G2678</f>
        <v>North America</v>
      </c>
      <c r="H2678" s="3" t="str">
        <f>Raw_Data!H2678</f>
        <v>Mobile</v>
      </c>
      <c r="I2678" s="3">
        <f>Raw_Data!I2678</f>
        <v>13.99</v>
      </c>
      <c r="J2678" s="3">
        <f>Raw_Data!J2678</f>
        <v>0</v>
      </c>
      <c r="K2678" s="3" t="str">
        <f>Raw_Data!K2678</f>
        <v>Crypto</v>
      </c>
      <c r="L2678" s="3">
        <f>Raw_Data!L2678</f>
        <v>4</v>
      </c>
      <c r="M2678" s="3">
        <f>Raw_Data!M2678</f>
        <v>0.4</v>
      </c>
      <c r="N2678" s="3" t="str">
        <f>Raw_Data!N2678</f>
        <v>Documentary</v>
      </c>
      <c r="O2678" s="3" t="str">
        <f t="shared" si="410"/>
        <v>35-44</v>
      </c>
      <c r="P2678" s="3" t="str">
        <f t="shared" si="411"/>
        <v>10-24h</v>
      </c>
      <c r="Q2678" s="3" t="str">
        <f t="shared" si="412"/>
        <v>22-45d</v>
      </c>
      <c r="R2678" s="3" t="str">
        <f t="shared" si="413"/>
        <v>Medium</v>
      </c>
      <c r="S2678" s="3" t="str">
        <f t="shared" si="414"/>
        <v>Mid</v>
      </c>
      <c r="T2678" s="3" t="str">
        <f t="shared" si="415"/>
        <v>Active</v>
      </c>
      <c r="U2678" s="4">
        <f>1/(1+EXP(-(Predictive_Model!$B$5+((B2678-Predictive_Model!$B$20)/Predictive_Model!$C$20)*Predictive_Model!$D$20+((E2678-Predictive_Model!$B$21)/Predictive_Model!$C$21)*Predictive_Model!$D$21+((F2678-Predictive_Model!$B$22)/Predictive_Model!$C$22)*Predictive_Model!$D$22+((I2678-Predictive_Model!$B$23)/Predictive_Model!$C$23)*Predictive_Model!$D$23+((L2678-Predictive_Model!$B$24)/Predictive_Model!$C$24)*Predictive_Model!$D$24+((M2678-Predictive_Model!$B$25)/Predictive_Model!$C$25)*Predictive_Model!$D$25+IF(C2678="Male",Predictive_Model!$D$31,IF(C2678="Other",Predictive_Model!$D$32,0))+IF(D2678="Premium",Predictive_Model!$D$34,IF(D2678="Standard",Predictive_Model!$D$35,0))+IF(G2678="Asia",Predictive_Model!$D$37,IF(G2678="Europe",Predictive_Model!$D$38,IF(G2678="North America",Predictive_Model!$D$39,IF(G2678="Oceania",Predictive_Model!$D$40,IF(G2678="South America",Predictive_Model!$D$41,0)))))+IF(H2678="Laptop",Predictive_Model!$D$43,IF(H2678="Mobile",Predictive_Model!$D$44,IF(H2678="TV",Predictive_Model!$D$45,IF(H2678="Tablet",Predictive_Model!$D$46,0))))+IF(K2678="Crypto",Predictive_Model!$D$48,IF(K2678="Debit Card",Predictive_Model!$D$49,IF(K2678="Gift Card",Predictive_Model!$D$50,IF(K2678="PayPal",Predictive_Model!$D$51,0))))+IF(N2678="Comedy",Predictive_Model!$D$53,IF(N2678="Documentary",Predictive_Model!$D$54,IF(N2678="Drama",Predictive_Model!$D$55,IF(N2678="Horror",Predictive_Model!$D$56,IF(N2678="Romance",Predictive_Model!$D$57,IF(N2678="Sci-Fi",Predictive_Model!$D$58,0)))))))))</f>
        <v>0.90198356124017143</v>
      </c>
      <c r="V2678" s="3" t="str">
        <f t="shared" si="416"/>
        <v>Critical</v>
      </c>
      <c r="W2678" s="6">
        <f t="shared" si="417"/>
        <v>12.618750021749998</v>
      </c>
      <c r="X2678" s="3" t="str">
        <f t="shared" si="418"/>
        <v>Priority 2</v>
      </c>
      <c r="Y2678" s="3" t="str">
        <f t="shared" si="419"/>
        <v>OK</v>
      </c>
    </row>
    <row r="2679" spans="1:25" x14ac:dyDescent="0.25">
      <c r="A2679" s="3" t="str">
        <f>Raw_Data!A2679</f>
        <v>17d1f30d-33be-4bc4-ba78-8a57cdc8ef8d</v>
      </c>
      <c r="B2679" s="3">
        <f>Raw_Data!B2679</f>
        <v>46</v>
      </c>
      <c r="C2679" s="3" t="str">
        <f>Raw_Data!C2679</f>
        <v>Male</v>
      </c>
      <c r="D2679" s="3" t="str">
        <f>Raw_Data!D2679</f>
        <v>Premium</v>
      </c>
      <c r="E2679" s="3">
        <f>Raw_Data!E2679</f>
        <v>4.4000000000000004</v>
      </c>
      <c r="F2679" s="3">
        <f>Raw_Data!F2679</f>
        <v>24</v>
      </c>
      <c r="G2679" s="3" t="str">
        <f>Raw_Data!G2679</f>
        <v>South America</v>
      </c>
      <c r="H2679" s="3" t="str">
        <f>Raw_Data!H2679</f>
        <v>Tablet</v>
      </c>
      <c r="I2679" s="3">
        <f>Raw_Data!I2679</f>
        <v>17.989999999999998</v>
      </c>
      <c r="J2679" s="3">
        <f>Raw_Data!J2679</f>
        <v>0</v>
      </c>
      <c r="K2679" s="3" t="str">
        <f>Raw_Data!K2679</f>
        <v>PayPal</v>
      </c>
      <c r="L2679" s="3">
        <f>Raw_Data!L2679</f>
        <v>4</v>
      </c>
      <c r="M2679" s="3">
        <f>Raw_Data!M2679</f>
        <v>0.18</v>
      </c>
      <c r="N2679" s="3" t="str">
        <f>Raw_Data!N2679</f>
        <v>Documentary</v>
      </c>
      <c r="O2679" s="3" t="str">
        <f t="shared" si="410"/>
        <v>45-54</v>
      </c>
      <c r="P2679" s="3" t="str">
        <f t="shared" si="411"/>
        <v>&lt;10h</v>
      </c>
      <c r="Q2679" s="3" t="str">
        <f t="shared" si="412"/>
        <v>22-45d</v>
      </c>
      <c r="R2679" s="3" t="str">
        <f t="shared" si="413"/>
        <v>Medium</v>
      </c>
      <c r="S2679" s="3" t="str">
        <f t="shared" si="414"/>
        <v>High</v>
      </c>
      <c r="T2679" s="3" t="str">
        <f t="shared" si="415"/>
        <v>Active</v>
      </c>
      <c r="U2679" s="4">
        <f>1/(1+EXP(-(Predictive_Model!$B$5+((B2679-Predictive_Model!$B$20)/Predictive_Model!$C$20)*Predictive_Model!$D$20+((E2679-Predictive_Model!$B$21)/Predictive_Model!$C$21)*Predictive_Model!$D$21+((F2679-Predictive_Model!$B$22)/Predictive_Model!$C$22)*Predictive_Model!$D$22+((I2679-Predictive_Model!$B$23)/Predictive_Model!$C$23)*Predictive_Model!$D$23+((L2679-Predictive_Model!$B$24)/Predictive_Model!$C$24)*Predictive_Model!$D$24+((M2679-Predictive_Model!$B$25)/Predictive_Model!$C$25)*Predictive_Model!$D$25+IF(C2679="Male",Predictive_Model!$D$31,IF(C2679="Other",Predictive_Model!$D$32,0))+IF(D2679="Premium",Predictive_Model!$D$34,IF(D2679="Standard",Predictive_Model!$D$35,0))+IF(G2679="Asia",Predictive_Model!$D$37,IF(G2679="Europe",Predictive_Model!$D$38,IF(G2679="North America",Predictive_Model!$D$39,IF(G2679="Oceania",Predictive_Model!$D$40,IF(G2679="South America",Predictive_Model!$D$41,0)))))+IF(H2679="Laptop",Predictive_Model!$D$43,IF(H2679="Mobile",Predictive_Model!$D$44,IF(H2679="TV",Predictive_Model!$D$45,IF(H2679="Tablet",Predictive_Model!$D$46,0))))+IF(K2679="Crypto",Predictive_Model!$D$48,IF(K2679="Debit Card",Predictive_Model!$D$49,IF(K2679="Gift Card",Predictive_Model!$D$50,IF(K2679="PayPal",Predictive_Model!$D$51,0))))+IF(N2679="Comedy",Predictive_Model!$D$53,IF(N2679="Documentary",Predictive_Model!$D$54,IF(N2679="Drama",Predictive_Model!$D$55,IF(N2679="Horror",Predictive_Model!$D$56,IF(N2679="Romance",Predictive_Model!$D$57,IF(N2679="Sci-Fi",Predictive_Model!$D$58,0)))))))))</f>
        <v>0.89441763500498284</v>
      </c>
      <c r="V2679" s="3" t="str">
        <f t="shared" si="416"/>
        <v>Critical</v>
      </c>
      <c r="W2679" s="6">
        <f t="shared" si="417"/>
        <v>16.090573253739638</v>
      </c>
      <c r="X2679" s="3" t="str">
        <f t="shared" si="418"/>
        <v>Priority 1</v>
      </c>
      <c r="Y2679" s="3" t="str">
        <f t="shared" si="419"/>
        <v>OK</v>
      </c>
    </row>
    <row r="2680" spans="1:25" x14ac:dyDescent="0.25">
      <c r="A2680" s="3" t="str">
        <f>Raw_Data!A2680</f>
        <v>cf036ddf-1a7e-4a72-b1ea-55b11a87b482</v>
      </c>
      <c r="B2680" s="3">
        <f>Raw_Data!B2680</f>
        <v>67</v>
      </c>
      <c r="C2680" s="3" t="str">
        <f>Raw_Data!C2680</f>
        <v>Other</v>
      </c>
      <c r="D2680" s="3" t="str">
        <f>Raw_Data!D2680</f>
        <v>Premium</v>
      </c>
      <c r="E2680" s="3">
        <f>Raw_Data!E2680</f>
        <v>1.54</v>
      </c>
      <c r="F2680" s="3">
        <f>Raw_Data!F2680</f>
        <v>27</v>
      </c>
      <c r="G2680" s="3" t="str">
        <f>Raw_Data!G2680</f>
        <v>Asia</v>
      </c>
      <c r="H2680" s="3" t="str">
        <f>Raw_Data!H2680</f>
        <v>Desktop</v>
      </c>
      <c r="I2680" s="3">
        <f>Raw_Data!I2680</f>
        <v>17.989999999999998</v>
      </c>
      <c r="J2680" s="3">
        <f>Raw_Data!J2680</f>
        <v>1</v>
      </c>
      <c r="K2680" s="3" t="str">
        <f>Raw_Data!K2680</f>
        <v>Crypto</v>
      </c>
      <c r="L2680" s="3">
        <f>Raw_Data!L2680</f>
        <v>2</v>
      </c>
      <c r="M2680" s="3">
        <f>Raw_Data!M2680</f>
        <v>0.06</v>
      </c>
      <c r="N2680" s="3" t="str">
        <f>Raw_Data!N2680</f>
        <v>Horror</v>
      </c>
      <c r="O2680" s="3" t="str">
        <f t="shared" si="410"/>
        <v>55-70</v>
      </c>
      <c r="P2680" s="3" t="str">
        <f t="shared" si="411"/>
        <v>&lt;10h</v>
      </c>
      <c r="Q2680" s="3" t="str">
        <f t="shared" si="412"/>
        <v>22-45d</v>
      </c>
      <c r="R2680" s="3" t="str">
        <f t="shared" si="413"/>
        <v>Medium</v>
      </c>
      <c r="S2680" s="3" t="str">
        <f t="shared" si="414"/>
        <v>High</v>
      </c>
      <c r="T2680" s="3" t="str">
        <f t="shared" si="415"/>
        <v>Churned</v>
      </c>
      <c r="U2680" s="4">
        <f>1/(1+EXP(-(Predictive_Model!$B$5+((B2680-Predictive_Model!$B$20)/Predictive_Model!$C$20)*Predictive_Model!$D$20+((E2680-Predictive_Model!$B$21)/Predictive_Model!$C$21)*Predictive_Model!$D$21+((F2680-Predictive_Model!$B$22)/Predictive_Model!$C$22)*Predictive_Model!$D$22+((I2680-Predictive_Model!$B$23)/Predictive_Model!$C$23)*Predictive_Model!$D$23+((L2680-Predictive_Model!$B$24)/Predictive_Model!$C$24)*Predictive_Model!$D$24+((M2680-Predictive_Model!$B$25)/Predictive_Model!$C$25)*Predictive_Model!$D$25+IF(C2680="Male",Predictive_Model!$D$31,IF(C2680="Other",Predictive_Model!$D$32,0))+IF(D2680="Premium",Predictive_Model!$D$34,IF(D2680="Standard",Predictive_Model!$D$35,0))+IF(G2680="Asia",Predictive_Model!$D$37,IF(G2680="Europe",Predictive_Model!$D$38,IF(G2680="North America",Predictive_Model!$D$39,IF(G2680="Oceania",Predictive_Model!$D$40,IF(G2680="South America",Predictive_Model!$D$41,0)))))+IF(H2680="Laptop",Predictive_Model!$D$43,IF(H2680="Mobile",Predictive_Model!$D$44,IF(H2680="TV",Predictive_Model!$D$45,IF(H2680="Tablet",Predictive_Model!$D$46,0))))+IF(K2680="Crypto",Predictive_Model!$D$48,IF(K2680="Debit Card",Predictive_Model!$D$49,IF(K2680="Gift Card",Predictive_Model!$D$50,IF(K2680="PayPal",Predictive_Model!$D$51,0))))+IF(N2680="Comedy",Predictive_Model!$D$53,IF(N2680="Documentary",Predictive_Model!$D$54,IF(N2680="Drama",Predictive_Model!$D$55,IF(N2680="Horror",Predictive_Model!$D$56,IF(N2680="Romance",Predictive_Model!$D$57,IF(N2680="Sci-Fi",Predictive_Model!$D$58,0)))))))))</f>
        <v>0.97495847962715521</v>
      </c>
      <c r="V2680" s="3" t="str">
        <f t="shared" si="416"/>
        <v>Critical</v>
      </c>
      <c r="W2680" s="6">
        <f t="shared" si="417"/>
        <v>17.989999999999998</v>
      </c>
      <c r="X2680" s="3" t="str">
        <f t="shared" si="418"/>
        <v>Priority 1</v>
      </c>
      <c r="Y2680" s="3" t="str">
        <f t="shared" si="419"/>
        <v>OK</v>
      </c>
    </row>
    <row r="2681" spans="1:25" x14ac:dyDescent="0.25">
      <c r="A2681" s="3" t="str">
        <f>Raw_Data!A2681</f>
        <v>62bf9eae-d919-4c34-8bc2-2ffedcc4ec5d</v>
      </c>
      <c r="B2681" s="3">
        <f>Raw_Data!B2681</f>
        <v>20</v>
      </c>
      <c r="C2681" s="3" t="str">
        <f>Raw_Data!C2681</f>
        <v>Male</v>
      </c>
      <c r="D2681" s="3" t="str">
        <f>Raw_Data!D2681</f>
        <v>Standard</v>
      </c>
      <c r="E2681" s="3">
        <f>Raw_Data!E2681</f>
        <v>17.28</v>
      </c>
      <c r="F2681" s="3">
        <f>Raw_Data!F2681</f>
        <v>50</v>
      </c>
      <c r="G2681" s="3" t="str">
        <f>Raw_Data!G2681</f>
        <v>South America</v>
      </c>
      <c r="H2681" s="3" t="str">
        <f>Raw_Data!H2681</f>
        <v>Desktop</v>
      </c>
      <c r="I2681" s="3">
        <f>Raw_Data!I2681</f>
        <v>13.99</v>
      </c>
      <c r="J2681" s="3">
        <f>Raw_Data!J2681</f>
        <v>0</v>
      </c>
      <c r="K2681" s="3" t="str">
        <f>Raw_Data!K2681</f>
        <v>PayPal</v>
      </c>
      <c r="L2681" s="3">
        <f>Raw_Data!L2681</f>
        <v>5</v>
      </c>
      <c r="M2681" s="3">
        <f>Raw_Data!M2681</f>
        <v>0.34</v>
      </c>
      <c r="N2681" s="3" t="str">
        <f>Raw_Data!N2681</f>
        <v>Comedy</v>
      </c>
      <c r="O2681" s="3" t="str">
        <f t="shared" si="410"/>
        <v>18-24</v>
      </c>
      <c r="P2681" s="3" t="str">
        <f t="shared" si="411"/>
        <v>10-24h</v>
      </c>
      <c r="Q2681" s="3" t="str">
        <f t="shared" si="412"/>
        <v>46-60d</v>
      </c>
      <c r="R2681" s="3" t="str">
        <f t="shared" si="413"/>
        <v>Medium</v>
      </c>
      <c r="S2681" s="3" t="str">
        <f t="shared" si="414"/>
        <v>Mid</v>
      </c>
      <c r="T2681" s="3" t="str">
        <f t="shared" si="415"/>
        <v>Active</v>
      </c>
      <c r="U2681" s="4">
        <f>1/(1+EXP(-(Predictive_Model!$B$5+((B2681-Predictive_Model!$B$20)/Predictive_Model!$C$20)*Predictive_Model!$D$20+((E2681-Predictive_Model!$B$21)/Predictive_Model!$C$21)*Predictive_Model!$D$21+((F2681-Predictive_Model!$B$22)/Predictive_Model!$C$22)*Predictive_Model!$D$22+((I2681-Predictive_Model!$B$23)/Predictive_Model!$C$23)*Predictive_Model!$D$23+((L2681-Predictive_Model!$B$24)/Predictive_Model!$C$24)*Predictive_Model!$D$24+((M2681-Predictive_Model!$B$25)/Predictive_Model!$C$25)*Predictive_Model!$D$25+IF(C2681="Male",Predictive_Model!$D$31,IF(C2681="Other",Predictive_Model!$D$32,0))+IF(D2681="Premium",Predictive_Model!$D$34,IF(D2681="Standard",Predictive_Model!$D$35,0))+IF(G2681="Asia",Predictive_Model!$D$37,IF(G2681="Europe",Predictive_Model!$D$38,IF(G2681="North America",Predictive_Model!$D$39,IF(G2681="Oceania",Predictive_Model!$D$40,IF(G2681="South America",Predictive_Model!$D$41,0)))))+IF(H2681="Laptop",Predictive_Model!$D$43,IF(H2681="Mobile",Predictive_Model!$D$44,IF(H2681="TV",Predictive_Model!$D$45,IF(H2681="Tablet",Predictive_Model!$D$46,0))))+IF(K2681="Crypto",Predictive_Model!$D$48,IF(K2681="Debit Card",Predictive_Model!$D$49,IF(K2681="Gift Card",Predictive_Model!$D$50,IF(K2681="PayPal",Predictive_Model!$D$51,0))))+IF(N2681="Comedy",Predictive_Model!$D$53,IF(N2681="Documentary",Predictive_Model!$D$54,IF(N2681="Drama",Predictive_Model!$D$55,IF(N2681="Horror",Predictive_Model!$D$56,IF(N2681="Romance",Predictive_Model!$D$57,IF(N2681="Sci-Fi",Predictive_Model!$D$58,0)))))))))</f>
        <v>0.68121164297039072</v>
      </c>
      <c r="V2681" s="3" t="str">
        <f t="shared" si="416"/>
        <v>High</v>
      </c>
      <c r="W2681" s="6">
        <f t="shared" si="417"/>
        <v>9.5301508851557664</v>
      </c>
      <c r="X2681" s="3" t="str">
        <f t="shared" si="418"/>
        <v>Priority 2</v>
      </c>
      <c r="Y2681" s="3" t="str">
        <f t="shared" si="419"/>
        <v>OK</v>
      </c>
    </row>
    <row r="2682" spans="1:25" x14ac:dyDescent="0.25">
      <c r="A2682" s="3" t="str">
        <f>Raw_Data!A2682</f>
        <v>3b71b9da-ed2a-4bac-935d-60979792672e</v>
      </c>
      <c r="B2682" s="3">
        <f>Raw_Data!B2682</f>
        <v>22</v>
      </c>
      <c r="C2682" s="3" t="str">
        <f>Raw_Data!C2682</f>
        <v>Male</v>
      </c>
      <c r="D2682" s="3" t="str">
        <f>Raw_Data!D2682</f>
        <v>Premium</v>
      </c>
      <c r="E2682" s="3">
        <f>Raw_Data!E2682</f>
        <v>13.87</v>
      </c>
      <c r="F2682" s="3">
        <f>Raw_Data!F2682</f>
        <v>24</v>
      </c>
      <c r="G2682" s="3" t="str">
        <f>Raw_Data!G2682</f>
        <v>North America</v>
      </c>
      <c r="H2682" s="3" t="str">
        <f>Raw_Data!H2682</f>
        <v>Desktop</v>
      </c>
      <c r="I2682" s="3">
        <f>Raw_Data!I2682</f>
        <v>17.989999999999998</v>
      </c>
      <c r="J2682" s="3">
        <f>Raw_Data!J2682</f>
        <v>0</v>
      </c>
      <c r="K2682" s="3" t="str">
        <f>Raw_Data!K2682</f>
        <v>Credit Card</v>
      </c>
      <c r="L2682" s="3">
        <f>Raw_Data!L2682</f>
        <v>5</v>
      </c>
      <c r="M2682" s="3">
        <f>Raw_Data!M2682</f>
        <v>0.55000000000000004</v>
      </c>
      <c r="N2682" s="3" t="str">
        <f>Raw_Data!N2682</f>
        <v>Comedy</v>
      </c>
      <c r="O2682" s="3" t="str">
        <f t="shared" si="410"/>
        <v>18-24</v>
      </c>
      <c r="P2682" s="3" t="str">
        <f t="shared" si="411"/>
        <v>10-24h</v>
      </c>
      <c r="Q2682" s="3" t="str">
        <f t="shared" si="412"/>
        <v>22-45d</v>
      </c>
      <c r="R2682" s="3" t="str">
        <f t="shared" si="413"/>
        <v>Medium</v>
      </c>
      <c r="S2682" s="3" t="str">
        <f t="shared" si="414"/>
        <v>High</v>
      </c>
      <c r="T2682" s="3" t="str">
        <f t="shared" si="415"/>
        <v>Active</v>
      </c>
      <c r="U2682" s="4">
        <f>1/(1+EXP(-(Predictive_Model!$B$5+((B2682-Predictive_Model!$B$20)/Predictive_Model!$C$20)*Predictive_Model!$D$20+((E2682-Predictive_Model!$B$21)/Predictive_Model!$C$21)*Predictive_Model!$D$21+((F2682-Predictive_Model!$B$22)/Predictive_Model!$C$22)*Predictive_Model!$D$22+((I2682-Predictive_Model!$B$23)/Predictive_Model!$C$23)*Predictive_Model!$D$23+((L2682-Predictive_Model!$B$24)/Predictive_Model!$C$24)*Predictive_Model!$D$24+((M2682-Predictive_Model!$B$25)/Predictive_Model!$C$25)*Predictive_Model!$D$25+IF(C2682="Male",Predictive_Model!$D$31,IF(C2682="Other",Predictive_Model!$D$32,0))+IF(D2682="Premium",Predictive_Model!$D$34,IF(D2682="Standard",Predictive_Model!$D$35,0))+IF(G2682="Asia",Predictive_Model!$D$37,IF(G2682="Europe",Predictive_Model!$D$38,IF(G2682="North America",Predictive_Model!$D$39,IF(G2682="Oceania",Predictive_Model!$D$40,IF(G2682="South America",Predictive_Model!$D$41,0)))))+IF(H2682="Laptop",Predictive_Model!$D$43,IF(H2682="Mobile",Predictive_Model!$D$44,IF(H2682="TV",Predictive_Model!$D$45,IF(H2682="Tablet",Predictive_Model!$D$46,0))))+IF(K2682="Crypto",Predictive_Model!$D$48,IF(K2682="Debit Card",Predictive_Model!$D$49,IF(K2682="Gift Card",Predictive_Model!$D$50,IF(K2682="PayPal",Predictive_Model!$D$51,0))))+IF(N2682="Comedy",Predictive_Model!$D$53,IF(N2682="Documentary",Predictive_Model!$D$54,IF(N2682="Drama",Predictive_Model!$D$55,IF(N2682="Horror",Predictive_Model!$D$56,IF(N2682="Romance",Predictive_Model!$D$57,IF(N2682="Sci-Fi",Predictive_Model!$D$58,0)))))))))</f>
        <v>2.5341092464693044E-2</v>
      </c>
      <c r="V2682" s="3" t="str">
        <f t="shared" si="416"/>
        <v>Low</v>
      </c>
      <c r="W2682" s="6">
        <f t="shared" si="417"/>
        <v>0.4558862534398278</v>
      </c>
      <c r="X2682" s="3" t="str">
        <f t="shared" si="418"/>
        <v>Monitor</v>
      </c>
      <c r="Y2682" s="3" t="str">
        <f t="shared" si="419"/>
        <v>OK</v>
      </c>
    </row>
    <row r="2683" spans="1:25" x14ac:dyDescent="0.25">
      <c r="A2683" s="3" t="str">
        <f>Raw_Data!A2683</f>
        <v>d4fa918c-1bfb-4a9f-ab36-2179e743db0b</v>
      </c>
      <c r="B2683" s="3">
        <f>Raw_Data!B2683</f>
        <v>39</v>
      </c>
      <c r="C2683" s="3" t="str">
        <f>Raw_Data!C2683</f>
        <v>Female</v>
      </c>
      <c r="D2683" s="3" t="str">
        <f>Raw_Data!D2683</f>
        <v>Premium</v>
      </c>
      <c r="E2683" s="3">
        <f>Raw_Data!E2683</f>
        <v>4.25</v>
      </c>
      <c r="F2683" s="3">
        <f>Raw_Data!F2683</f>
        <v>21</v>
      </c>
      <c r="G2683" s="3" t="str">
        <f>Raw_Data!G2683</f>
        <v>South America</v>
      </c>
      <c r="H2683" s="3" t="str">
        <f>Raw_Data!H2683</f>
        <v>Laptop</v>
      </c>
      <c r="I2683" s="3">
        <f>Raw_Data!I2683</f>
        <v>17.989999999999998</v>
      </c>
      <c r="J2683" s="3">
        <f>Raw_Data!J2683</f>
        <v>1</v>
      </c>
      <c r="K2683" s="3" t="str">
        <f>Raw_Data!K2683</f>
        <v>PayPal</v>
      </c>
      <c r="L2683" s="3">
        <f>Raw_Data!L2683</f>
        <v>3</v>
      </c>
      <c r="M2683" s="3">
        <f>Raw_Data!M2683</f>
        <v>0.19</v>
      </c>
      <c r="N2683" s="3" t="str">
        <f>Raw_Data!N2683</f>
        <v>Sci-Fi</v>
      </c>
      <c r="O2683" s="3" t="str">
        <f t="shared" si="410"/>
        <v>35-44</v>
      </c>
      <c r="P2683" s="3" t="str">
        <f t="shared" si="411"/>
        <v>&lt;10h</v>
      </c>
      <c r="Q2683" s="3" t="str">
        <f t="shared" si="412"/>
        <v>8-21d</v>
      </c>
      <c r="R2683" s="3" t="str">
        <f t="shared" si="413"/>
        <v>Medium</v>
      </c>
      <c r="S2683" s="3" t="str">
        <f t="shared" si="414"/>
        <v>High</v>
      </c>
      <c r="T2683" s="3" t="str">
        <f t="shared" si="415"/>
        <v>Churned</v>
      </c>
      <c r="U2683" s="4">
        <f>1/(1+EXP(-(Predictive_Model!$B$5+((B2683-Predictive_Model!$B$20)/Predictive_Model!$C$20)*Predictive_Model!$D$20+((E2683-Predictive_Model!$B$21)/Predictive_Model!$C$21)*Predictive_Model!$D$21+((F2683-Predictive_Model!$B$22)/Predictive_Model!$C$22)*Predictive_Model!$D$22+((I2683-Predictive_Model!$B$23)/Predictive_Model!$C$23)*Predictive_Model!$D$23+((L2683-Predictive_Model!$B$24)/Predictive_Model!$C$24)*Predictive_Model!$D$24+((M2683-Predictive_Model!$B$25)/Predictive_Model!$C$25)*Predictive_Model!$D$25+IF(C2683="Male",Predictive_Model!$D$31,IF(C2683="Other",Predictive_Model!$D$32,0))+IF(D2683="Premium",Predictive_Model!$D$34,IF(D2683="Standard",Predictive_Model!$D$35,0))+IF(G2683="Asia",Predictive_Model!$D$37,IF(G2683="Europe",Predictive_Model!$D$38,IF(G2683="North America",Predictive_Model!$D$39,IF(G2683="Oceania",Predictive_Model!$D$40,IF(G2683="South America",Predictive_Model!$D$41,0)))))+IF(H2683="Laptop",Predictive_Model!$D$43,IF(H2683="Mobile",Predictive_Model!$D$44,IF(H2683="TV",Predictive_Model!$D$45,IF(H2683="Tablet",Predictive_Model!$D$46,0))))+IF(K2683="Crypto",Predictive_Model!$D$48,IF(K2683="Debit Card",Predictive_Model!$D$49,IF(K2683="Gift Card",Predictive_Model!$D$50,IF(K2683="PayPal",Predictive_Model!$D$51,0))))+IF(N2683="Comedy",Predictive_Model!$D$53,IF(N2683="Documentary",Predictive_Model!$D$54,IF(N2683="Drama",Predictive_Model!$D$55,IF(N2683="Horror",Predictive_Model!$D$56,IF(N2683="Romance",Predictive_Model!$D$57,IF(N2683="Sci-Fi",Predictive_Model!$D$58,0)))))))))</f>
        <v>0.77177466675809148</v>
      </c>
      <c r="V2683" s="3" t="str">
        <f t="shared" si="416"/>
        <v>Critical</v>
      </c>
      <c r="W2683" s="6">
        <f t="shared" si="417"/>
        <v>17.989999999999998</v>
      </c>
      <c r="X2683" s="3" t="str">
        <f t="shared" si="418"/>
        <v>Priority 1</v>
      </c>
      <c r="Y2683" s="3" t="str">
        <f t="shared" si="419"/>
        <v>OK</v>
      </c>
    </row>
    <row r="2684" spans="1:25" x14ac:dyDescent="0.25">
      <c r="A2684" s="3" t="str">
        <f>Raw_Data!A2684</f>
        <v>b585c7c3-46df-4c32-95eb-12551b1bb2d8</v>
      </c>
      <c r="B2684" s="3">
        <f>Raw_Data!B2684</f>
        <v>53</v>
      </c>
      <c r="C2684" s="3" t="str">
        <f>Raw_Data!C2684</f>
        <v>Male</v>
      </c>
      <c r="D2684" s="3" t="str">
        <f>Raw_Data!D2684</f>
        <v>Basic</v>
      </c>
      <c r="E2684" s="3">
        <f>Raw_Data!E2684</f>
        <v>15.01</v>
      </c>
      <c r="F2684" s="3">
        <f>Raw_Data!F2684</f>
        <v>25</v>
      </c>
      <c r="G2684" s="3" t="str">
        <f>Raw_Data!G2684</f>
        <v>Asia</v>
      </c>
      <c r="H2684" s="3" t="str">
        <f>Raw_Data!H2684</f>
        <v>Tablet</v>
      </c>
      <c r="I2684" s="3">
        <f>Raw_Data!I2684</f>
        <v>8.99</v>
      </c>
      <c r="J2684" s="3">
        <f>Raw_Data!J2684</f>
        <v>0</v>
      </c>
      <c r="K2684" s="3" t="str">
        <f>Raw_Data!K2684</f>
        <v>Debit Card</v>
      </c>
      <c r="L2684" s="3">
        <f>Raw_Data!L2684</f>
        <v>2</v>
      </c>
      <c r="M2684" s="3">
        <f>Raw_Data!M2684</f>
        <v>0.57999999999999996</v>
      </c>
      <c r="N2684" s="3" t="str">
        <f>Raw_Data!N2684</f>
        <v>Romance</v>
      </c>
      <c r="O2684" s="3" t="str">
        <f t="shared" si="410"/>
        <v>45-54</v>
      </c>
      <c r="P2684" s="3" t="str">
        <f t="shared" si="411"/>
        <v>10-24h</v>
      </c>
      <c r="Q2684" s="3" t="str">
        <f t="shared" si="412"/>
        <v>22-45d</v>
      </c>
      <c r="R2684" s="3" t="str">
        <f t="shared" si="413"/>
        <v>Medium</v>
      </c>
      <c r="S2684" s="3" t="str">
        <f t="shared" si="414"/>
        <v>Low</v>
      </c>
      <c r="T2684" s="3" t="str">
        <f t="shared" si="415"/>
        <v>Active</v>
      </c>
      <c r="U2684" s="4">
        <f>1/(1+EXP(-(Predictive_Model!$B$5+((B2684-Predictive_Model!$B$20)/Predictive_Model!$C$20)*Predictive_Model!$D$20+((E2684-Predictive_Model!$B$21)/Predictive_Model!$C$21)*Predictive_Model!$D$21+((F2684-Predictive_Model!$B$22)/Predictive_Model!$C$22)*Predictive_Model!$D$22+((I2684-Predictive_Model!$B$23)/Predictive_Model!$C$23)*Predictive_Model!$D$23+((L2684-Predictive_Model!$B$24)/Predictive_Model!$C$24)*Predictive_Model!$D$24+((M2684-Predictive_Model!$B$25)/Predictive_Model!$C$25)*Predictive_Model!$D$25+IF(C2684="Male",Predictive_Model!$D$31,IF(C2684="Other",Predictive_Model!$D$32,0))+IF(D2684="Premium",Predictive_Model!$D$34,IF(D2684="Standard",Predictive_Model!$D$35,0))+IF(G2684="Asia",Predictive_Model!$D$37,IF(G2684="Europe",Predictive_Model!$D$38,IF(G2684="North America",Predictive_Model!$D$39,IF(G2684="Oceania",Predictive_Model!$D$40,IF(G2684="South America",Predictive_Model!$D$41,0)))))+IF(H2684="Laptop",Predictive_Model!$D$43,IF(H2684="Mobile",Predictive_Model!$D$44,IF(H2684="TV",Predictive_Model!$D$45,IF(H2684="Tablet",Predictive_Model!$D$46,0))))+IF(K2684="Crypto",Predictive_Model!$D$48,IF(K2684="Debit Card",Predictive_Model!$D$49,IF(K2684="Gift Card",Predictive_Model!$D$50,IF(K2684="PayPal",Predictive_Model!$D$51,0))))+IF(N2684="Comedy",Predictive_Model!$D$53,IF(N2684="Documentary",Predictive_Model!$D$54,IF(N2684="Drama",Predictive_Model!$D$55,IF(N2684="Horror",Predictive_Model!$D$56,IF(N2684="Romance",Predictive_Model!$D$57,IF(N2684="Sci-Fi",Predictive_Model!$D$58,0)))))))))</f>
        <v>0.91907277500774087</v>
      </c>
      <c r="V2684" s="3" t="str">
        <f t="shared" si="416"/>
        <v>Critical</v>
      </c>
      <c r="W2684" s="6">
        <f t="shared" si="417"/>
        <v>8.2624642473195902</v>
      </c>
      <c r="X2684" s="3" t="str">
        <f t="shared" si="418"/>
        <v>Priority 2</v>
      </c>
      <c r="Y2684" s="3" t="str">
        <f t="shared" si="419"/>
        <v>OK</v>
      </c>
    </row>
    <row r="2685" spans="1:25" x14ac:dyDescent="0.25">
      <c r="A2685" s="3" t="str">
        <f>Raw_Data!A2685</f>
        <v>91cf940b-4be6-4692-b46e-53cc59c3bc36</v>
      </c>
      <c r="B2685" s="3">
        <f>Raw_Data!B2685</f>
        <v>53</v>
      </c>
      <c r="C2685" s="3" t="str">
        <f>Raw_Data!C2685</f>
        <v>Other</v>
      </c>
      <c r="D2685" s="3" t="str">
        <f>Raw_Data!D2685</f>
        <v>Basic</v>
      </c>
      <c r="E2685" s="3">
        <f>Raw_Data!E2685</f>
        <v>16.649999999999999</v>
      </c>
      <c r="F2685" s="3">
        <f>Raw_Data!F2685</f>
        <v>0</v>
      </c>
      <c r="G2685" s="3" t="str">
        <f>Raw_Data!G2685</f>
        <v>Europe</v>
      </c>
      <c r="H2685" s="3" t="str">
        <f>Raw_Data!H2685</f>
        <v>Desktop</v>
      </c>
      <c r="I2685" s="3">
        <f>Raw_Data!I2685</f>
        <v>8.99</v>
      </c>
      <c r="J2685" s="3">
        <f>Raw_Data!J2685</f>
        <v>0</v>
      </c>
      <c r="K2685" s="3" t="str">
        <f>Raw_Data!K2685</f>
        <v>Debit Card</v>
      </c>
      <c r="L2685" s="3">
        <f>Raw_Data!L2685</f>
        <v>4</v>
      </c>
      <c r="M2685" s="3">
        <f>Raw_Data!M2685</f>
        <v>16.649999999999999</v>
      </c>
      <c r="N2685" s="3" t="str">
        <f>Raw_Data!N2685</f>
        <v>Sci-Fi</v>
      </c>
      <c r="O2685" s="3" t="str">
        <f t="shared" si="410"/>
        <v>45-54</v>
      </c>
      <c r="P2685" s="3" t="str">
        <f t="shared" si="411"/>
        <v>10-24h</v>
      </c>
      <c r="Q2685" s="3" t="str">
        <f t="shared" si="412"/>
        <v>0-7d</v>
      </c>
      <c r="R2685" s="3" t="str">
        <f t="shared" si="413"/>
        <v>Medium</v>
      </c>
      <c r="S2685" s="3" t="str">
        <f t="shared" si="414"/>
        <v>Low</v>
      </c>
      <c r="T2685" s="3" t="str">
        <f t="shared" si="415"/>
        <v>Active</v>
      </c>
      <c r="U2685" s="4">
        <f>1/(1+EXP(-(Predictive_Model!$B$5+((B2685-Predictive_Model!$B$20)/Predictive_Model!$C$20)*Predictive_Model!$D$20+((E2685-Predictive_Model!$B$21)/Predictive_Model!$C$21)*Predictive_Model!$D$21+((F2685-Predictive_Model!$B$22)/Predictive_Model!$C$22)*Predictive_Model!$D$22+((I2685-Predictive_Model!$B$23)/Predictive_Model!$C$23)*Predictive_Model!$D$23+((L2685-Predictive_Model!$B$24)/Predictive_Model!$C$24)*Predictive_Model!$D$24+((M2685-Predictive_Model!$B$25)/Predictive_Model!$C$25)*Predictive_Model!$D$25+IF(C2685="Male",Predictive_Model!$D$31,IF(C2685="Other",Predictive_Model!$D$32,0))+IF(D2685="Premium",Predictive_Model!$D$34,IF(D2685="Standard",Predictive_Model!$D$35,0))+IF(G2685="Asia",Predictive_Model!$D$37,IF(G2685="Europe",Predictive_Model!$D$38,IF(G2685="North America",Predictive_Model!$D$39,IF(G2685="Oceania",Predictive_Model!$D$40,IF(G2685="South America",Predictive_Model!$D$41,0)))))+IF(H2685="Laptop",Predictive_Model!$D$43,IF(H2685="Mobile",Predictive_Model!$D$44,IF(H2685="TV",Predictive_Model!$D$45,IF(H2685="Tablet",Predictive_Model!$D$46,0))))+IF(K2685="Crypto",Predictive_Model!$D$48,IF(K2685="Debit Card",Predictive_Model!$D$49,IF(K2685="Gift Card",Predictive_Model!$D$50,IF(K2685="PayPal",Predictive_Model!$D$51,0))))+IF(N2685="Comedy",Predictive_Model!$D$53,IF(N2685="Documentary",Predictive_Model!$D$54,IF(N2685="Drama",Predictive_Model!$D$55,IF(N2685="Horror",Predictive_Model!$D$56,IF(N2685="Romance",Predictive_Model!$D$57,IF(N2685="Sci-Fi",Predictive_Model!$D$58,0)))))))))</f>
        <v>2.080443827761853E-14</v>
      </c>
      <c r="V2685" s="3" t="str">
        <f t="shared" si="416"/>
        <v>Low</v>
      </c>
      <c r="W2685" s="6">
        <f t="shared" si="417"/>
        <v>1.8703190011579059E-13</v>
      </c>
      <c r="X2685" s="3" t="str">
        <f t="shared" si="418"/>
        <v>Monitor</v>
      </c>
      <c r="Y2685" s="3" t="str">
        <f t="shared" si="419"/>
        <v>OK</v>
      </c>
    </row>
    <row r="2686" spans="1:25" x14ac:dyDescent="0.25">
      <c r="A2686" s="3" t="str">
        <f>Raw_Data!A2686</f>
        <v>1b5f4177-371a-4c9a-a4fd-46ccc96103dd</v>
      </c>
      <c r="B2686" s="3">
        <f>Raw_Data!B2686</f>
        <v>20</v>
      </c>
      <c r="C2686" s="3" t="str">
        <f>Raw_Data!C2686</f>
        <v>Male</v>
      </c>
      <c r="D2686" s="3" t="str">
        <f>Raw_Data!D2686</f>
        <v>Basic</v>
      </c>
      <c r="E2686" s="3">
        <f>Raw_Data!E2686</f>
        <v>6.06</v>
      </c>
      <c r="F2686" s="3">
        <f>Raw_Data!F2686</f>
        <v>37</v>
      </c>
      <c r="G2686" s="3" t="str">
        <f>Raw_Data!G2686</f>
        <v>North America</v>
      </c>
      <c r="H2686" s="3" t="str">
        <f>Raw_Data!H2686</f>
        <v>TV</v>
      </c>
      <c r="I2686" s="3">
        <f>Raw_Data!I2686</f>
        <v>8.99</v>
      </c>
      <c r="J2686" s="3">
        <f>Raw_Data!J2686</f>
        <v>1</v>
      </c>
      <c r="K2686" s="3" t="str">
        <f>Raw_Data!K2686</f>
        <v>Debit Card</v>
      </c>
      <c r="L2686" s="3">
        <f>Raw_Data!L2686</f>
        <v>5</v>
      </c>
      <c r="M2686" s="3">
        <f>Raw_Data!M2686</f>
        <v>0.16</v>
      </c>
      <c r="N2686" s="3" t="str">
        <f>Raw_Data!N2686</f>
        <v>Comedy</v>
      </c>
      <c r="O2686" s="3" t="str">
        <f t="shared" si="410"/>
        <v>18-24</v>
      </c>
      <c r="P2686" s="3" t="str">
        <f t="shared" si="411"/>
        <v>&lt;10h</v>
      </c>
      <c r="Q2686" s="3" t="str">
        <f t="shared" si="412"/>
        <v>22-45d</v>
      </c>
      <c r="R2686" s="3" t="str">
        <f t="shared" si="413"/>
        <v>Medium</v>
      </c>
      <c r="S2686" s="3" t="str">
        <f t="shared" si="414"/>
        <v>Low</v>
      </c>
      <c r="T2686" s="3" t="str">
        <f t="shared" si="415"/>
        <v>Churned</v>
      </c>
      <c r="U2686" s="4">
        <f>1/(1+EXP(-(Predictive_Model!$B$5+((B2686-Predictive_Model!$B$20)/Predictive_Model!$C$20)*Predictive_Model!$D$20+((E2686-Predictive_Model!$B$21)/Predictive_Model!$C$21)*Predictive_Model!$D$21+((F2686-Predictive_Model!$B$22)/Predictive_Model!$C$22)*Predictive_Model!$D$22+((I2686-Predictive_Model!$B$23)/Predictive_Model!$C$23)*Predictive_Model!$D$23+((L2686-Predictive_Model!$B$24)/Predictive_Model!$C$24)*Predictive_Model!$D$24+((M2686-Predictive_Model!$B$25)/Predictive_Model!$C$25)*Predictive_Model!$D$25+IF(C2686="Male",Predictive_Model!$D$31,IF(C2686="Other",Predictive_Model!$D$32,0))+IF(D2686="Premium",Predictive_Model!$D$34,IF(D2686="Standard",Predictive_Model!$D$35,0))+IF(G2686="Asia",Predictive_Model!$D$37,IF(G2686="Europe",Predictive_Model!$D$38,IF(G2686="North America",Predictive_Model!$D$39,IF(G2686="Oceania",Predictive_Model!$D$40,IF(G2686="South America",Predictive_Model!$D$41,0)))))+IF(H2686="Laptop",Predictive_Model!$D$43,IF(H2686="Mobile",Predictive_Model!$D$44,IF(H2686="TV",Predictive_Model!$D$45,IF(H2686="Tablet",Predictive_Model!$D$46,0))))+IF(K2686="Crypto",Predictive_Model!$D$48,IF(K2686="Debit Card",Predictive_Model!$D$49,IF(K2686="Gift Card",Predictive_Model!$D$50,IF(K2686="PayPal",Predictive_Model!$D$51,0))))+IF(N2686="Comedy",Predictive_Model!$D$53,IF(N2686="Documentary",Predictive_Model!$D$54,IF(N2686="Drama",Predictive_Model!$D$55,IF(N2686="Horror",Predictive_Model!$D$56,IF(N2686="Romance",Predictive_Model!$D$57,IF(N2686="Sci-Fi",Predictive_Model!$D$58,0)))))))))</f>
        <v>0.97539940128752645</v>
      </c>
      <c r="V2686" s="3" t="str">
        <f t="shared" si="416"/>
        <v>Critical</v>
      </c>
      <c r="W2686" s="6">
        <f t="shared" si="417"/>
        <v>8.99</v>
      </c>
      <c r="X2686" s="3" t="str">
        <f t="shared" si="418"/>
        <v>Priority 2</v>
      </c>
      <c r="Y2686" s="3" t="str">
        <f t="shared" si="419"/>
        <v>OK</v>
      </c>
    </row>
    <row r="2687" spans="1:25" x14ac:dyDescent="0.25">
      <c r="A2687" s="3" t="str">
        <f>Raw_Data!A2687</f>
        <v>cf0e854c-0608-40f6-b631-6b4d5f7a0ce9</v>
      </c>
      <c r="B2687" s="3">
        <f>Raw_Data!B2687</f>
        <v>62</v>
      </c>
      <c r="C2687" s="3" t="str">
        <f>Raw_Data!C2687</f>
        <v>Female</v>
      </c>
      <c r="D2687" s="3" t="str">
        <f>Raw_Data!D2687</f>
        <v>Basic</v>
      </c>
      <c r="E2687" s="3">
        <f>Raw_Data!E2687</f>
        <v>26.62</v>
      </c>
      <c r="F2687" s="3">
        <f>Raw_Data!F2687</f>
        <v>55</v>
      </c>
      <c r="G2687" s="3" t="str">
        <f>Raw_Data!G2687</f>
        <v>Europe</v>
      </c>
      <c r="H2687" s="3" t="str">
        <f>Raw_Data!H2687</f>
        <v>TV</v>
      </c>
      <c r="I2687" s="3">
        <f>Raw_Data!I2687</f>
        <v>8.99</v>
      </c>
      <c r="J2687" s="3">
        <f>Raw_Data!J2687</f>
        <v>0</v>
      </c>
      <c r="K2687" s="3" t="str">
        <f>Raw_Data!K2687</f>
        <v>Debit Card</v>
      </c>
      <c r="L2687" s="3">
        <f>Raw_Data!L2687</f>
        <v>4</v>
      </c>
      <c r="M2687" s="3">
        <f>Raw_Data!M2687</f>
        <v>0.48</v>
      </c>
      <c r="N2687" s="3" t="str">
        <f>Raw_Data!N2687</f>
        <v>Action</v>
      </c>
      <c r="O2687" s="3" t="str">
        <f t="shared" si="410"/>
        <v>55-70</v>
      </c>
      <c r="P2687" s="3" t="str">
        <f t="shared" si="411"/>
        <v>25-49h</v>
      </c>
      <c r="Q2687" s="3" t="str">
        <f t="shared" si="412"/>
        <v>46-60d</v>
      </c>
      <c r="R2687" s="3" t="str">
        <f t="shared" si="413"/>
        <v>Medium</v>
      </c>
      <c r="S2687" s="3" t="str">
        <f t="shared" si="414"/>
        <v>Low</v>
      </c>
      <c r="T2687" s="3" t="str">
        <f t="shared" si="415"/>
        <v>Active</v>
      </c>
      <c r="U2687" s="4">
        <f>1/(1+EXP(-(Predictive_Model!$B$5+((B2687-Predictive_Model!$B$20)/Predictive_Model!$C$20)*Predictive_Model!$D$20+((E2687-Predictive_Model!$B$21)/Predictive_Model!$C$21)*Predictive_Model!$D$21+((F2687-Predictive_Model!$B$22)/Predictive_Model!$C$22)*Predictive_Model!$D$22+((I2687-Predictive_Model!$B$23)/Predictive_Model!$C$23)*Predictive_Model!$D$23+((L2687-Predictive_Model!$B$24)/Predictive_Model!$C$24)*Predictive_Model!$D$24+((M2687-Predictive_Model!$B$25)/Predictive_Model!$C$25)*Predictive_Model!$D$25+IF(C2687="Male",Predictive_Model!$D$31,IF(C2687="Other",Predictive_Model!$D$32,0))+IF(D2687="Premium",Predictive_Model!$D$34,IF(D2687="Standard",Predictive_Model!$D$35,0))+IF(G2687="Asia",Predictive_Model!$D$37,IF(G2687="Europe",Predictive_Model!$D$38,IF(G2687="North America",Predictive_Model!$D$39,IF(G2687="Oceania",Predictive_Model!$D$40,IF(G2687="South America",Predictive_Model!$D$41,0)))))+IF(H2687="Laptop",Predictive_Model!$D$43,IF(H2687="Mobile",Predictive_Model!$D$44,IF(H2687="TV",Predictive_Model!$D$45,IF(H2687="Tablet",Predictive_Model!$D$46,0))))+IF(K2687="Crypto",Predictive_Model!$D$48,IF(K2687="Debit Card",Predictive_Model!$D$49,IF(K2687="Gift Card",Predictive_Model!$D$50,IF(K2687="PayPal",Predictive_Model!$D$51,0))))+IF(N2687="Comedy",Predictive_Model!$D$53,IF(N2687="Documentary",Predictive_Model!$D$54,IF(N2687="Drama",Predictive_Model!$D$55,IF(N2687="Horror",Predictive_Model!$D$56,IF(N2687="Romance",Predictive_Model!$D$57,IF(N2687="Sci-Fi",Predictive_Model!$D$58,0)))))))))</f>
        <v>0.48188854536052567</v>
      </c>
      <c r="V2687" s="3" t="str">
        <f t="shared" si="416"/>
        <v>Medium</v>
      </c>
      <c r="W2687" s="6">
        <f t="shared" si="417"/>
        <v>4.3321780227911262</v>
      </c>
      <c r="X2687" s="3" t="str">
        <f t="shared" si="418"/>
        <v>Monitor</v>
      </c>
      <c r="Y2687" s="3" t="str">
        <f t="shared" si="419"/>
        <v>OK</v>
      </c>
    </row>
    <row r="2688" spans="1:25" x14ac:dyDescent="0.25">
      <c r="A2688" s="3" t="str">
        <f>Raw_Data!A2688</f>
        <v>2c906f73-b731-418e-8097-95c0f874c3eb</v>
      </c>
      <c r="B2688" s="3">
        <f>Raw_Data!B2688</f>
        <v>62</v>
      </c>
      <c r="C2688" s="3" t="str">
        <f>Raw_Data!C2688</f>
        <v>Female</v>
      </c>
      <c r="D2688" s="3" t="str">
        <f>Raw_Data!D2688</f>
        <v>Premium</v>
      </c>
      <c r="E2688" s="3">
        <f>Raw_Data!E2688</f>
        <v>1.26</v>
      </c>
      <c r="F2688" s="3">
        <f>Raw_Data!F2688</f>
        <v>34</v>
      </c>
      <c r="G2688" s="3" t="str">
        <f>Raw_Data!G2688</f>
        <v>Africa</v>
      </c>
      <c r="H2688" s="3" t="str">
        <f>Raw_Data!H2688</f>
        <v>TV</v>
      </c>
      <c r="I2688" s="3">
        <f>Raw_Data!I2688</f>
        <v>17.989999999999998</v>
      </c>
      <c r="J2688" s="3">
        <f>Raw_Data!J2688</f>
        <v>1</v>
      </c>
      <c r="K2688" s="3" t="str">
        <f>Raw_Data!K2688</f>
        <v>Credit Card</v>
      </c>
      <c r="L2688" s="3">
        <f>Raw_Data!L2688</f>
        <v>2</v>
      </c>
      <c r="M2688" s="3">
        <f>Raw_Data!M2688</f>
        <v>0.04</v>
      </c>
      <c r="N2688" s="3" t="str">
        <f>Raw_Data!N2688</f>
        <v>Documentary</v>
      </c>
      <c r="O2688" s="3" t="str">
        <f t="shared" si="410"/>
        <v>55-70</v>
      </c>
      <c r="P2688" s="3" t="str">
        <f t="shared" si="411"/>
        <v>&lt;10h</v>
      </c>
      <c r="Q2688" s="3" t="str">
        <f t="shared" si="412"/>
        <v>22-45d</v>
      </c>
      <c r="R2688" s="3" t="str">
        <f t="shared" si="413"/>
        <v>Medium</v>
      </c>
      <c r="S2688" s="3" t="str">
        <f t="shared" si="414"/>
        <v>High</v>
      </c>
      <c r="T2688" s="3" t="str">
        <f t="shared" si="415"/>
        <v>Churned</v>
      </c>
      <c r="U2688" s="4">
        <f>1/(1+EXP(-(Predictive_Model!$B$5+((B2688-Predictive_Model!$B$20)/Predictive_Model!$C$20)*Predictive_Model!$D$20+((E2688-Predictive_Model!$B$21)/Predictive_Model!$C$21)*Predictive_Model!$D$21+((F2688-Predictive_Model!$B$22)/Predictive_Model!$C$22)*Predictive_Model!$D$22+((I2688-Predictive_Model!$B$23)/Predictive_Model!$C$23)*Predictive_Model!$D$23+((L2688-Predictive_Model!$B$24)/Predictive_Model!$C$24)*Predictive_Model!$D$24+((M2688-Predictive_Model!$B$25)/Predictive_Model!$C$25)*Predictive_Model!$D$25+IF(C2688="Male",Predictive_Model!$D$31,IF(C2688="Other",Predictive_Model!$D$32,0))+IF(D2688="Premium",Predictive_Model!$D$34,IF(D2688="Standard",Predictive_Model!$D$35,0))+IF(G2688="Asia",Predictive_Model!$D$37,IF(G2688="Europe",Predictive_Model!$D$38,IF(G2688="North America",Predictive_Model!$D$39,IF(G2688="Oceania",Predictive_Model!$D$40,IF(G2688="South America",Predictive_Model!$D$41,0)))))+IF(H2688="Laptop",Predictive_Model!$D$43,IF(H2688="Mobile",Predictive_Model!$D$44,IF(H2688="TV",Predictive_Model!$D$45,IF(H2688="Tablet",Predictive_Model!$D$46,0))))+IF(K2688="Crypto",Predictive_Model!$D$48,IF(K2688="Debit Card",Predictive_Model!$D$49,IF(K2688="Gift Card",Predictive_Model!$D$50,IF(K2688="PayPal",Predictive_Model!$D$51,0))))+IF(N2688="Comedy",Predictive_Model!$D$53,IF(N2688="Documentary",Predictive_Model!$D$54,IF(N2688="Drama",Predictive_Model!$D$55,IF(N2688="Horror",Predictive_Model!$D$56,IF(N2688="Romance",Predictive_Model!$D$57,IF(N2688="Sci-Fi",Predictive_Model!$D$58,0)))))))))</f>
        <v>0.99128980574022907</v>
      </c>
      <c r="V2688" s="3" t="str">
        <f t="shared" si="416"/>
        <v>Critical</v>
      </c>
      <c r="W2688" s="6">
        <f t="shared" si="417"/>
        <v>17.989999999999998</v>
      </c>
      <c r="X2688" s="3" t="str">
        <f t="shared" si="418"/>
        <v>Priority 1</v>
      </c>
      <c r="Y2688" s="3" t="str">
        <f t="shared" si="419"/>
        <v>OK</v>
      </c>
    </row>
    <row r="2689" spans="1:25" x14ac:dyDescent="0.25">
      <c r="A2689" s="3" t="str">
        <f>Raw_Data!A2689</f>
        <v>6843cc5d-4c0d-4a4f-a479-05001622c9bb</v>
      </c>
      <c r="B2689" s="3">
        <f>Raw_Data!B2689</f>
        <v>41</v>
      </c>
      <c r="C2689" s="3" t="str">
        <f>Raw_Data!C2689</f>
        <v>Female</v>
      </c>
      <c r="D2689" s="3" t="str">
        <f>Raw_Data!D2689</f>
        <v>Standard</v>
      </c>
      <c r="E2689" s="3">
        <f>Raw_Data!E2689</f>
        <v>1.21</v>
      </c>
      <c r="F2689" s="3">
        <f>Raw_Data!F2689</f>
        <v>20</v>
      </c>
      <c r="G2689" s="3" t="str">
        <f>Raw_Data!G2689</f>
        <v>South America</v>
      </c>
      <c r="H2689" s="3" t="str">
        <f>Raw_Data!H2689</f>
        <v>Tablet</v>
      </c>
      <c r="I2689" s="3">
        <f>Raw_Data!I2689</f>
        <v>13.99</v>
      </c>
      <c r="J2689" s="3">
        <f>Raw_Data!J2689</f>
        <v>1</v>
      </c>
      <c r="K2689" s="3" t="str">
        <f>Raw_Data!K2689</f>
        <v>Gift Card</v>
      </c>
      <c r="L2689" s="3">
        <f>Raw_Data!L2689</f>
        <v>5</v>
      </c>
      <c r="M2689" s="3">
        <f>Raw_Data!M2689</f>
        <v>0.06</v>
      </c>
      <c r="N2689" s="3" t="str">
        <f>Raw_Data!N2689</f>
        <v>Sci-Fi</v>
      </c>
      <c r="O2689" s="3" t="str">
        <f t="shared" si="410"/>
        <v>35-44</v>
      </c>
      <c r="P2689" s="3" t="str">
        <f t="shared" si="411"/>
        <v>&lt;10h</v>
      </c>
      <c r="Q2689" s="3" t="str">
        <f t="shared" si="412"/>
        <v>8-21d</v>
      </c>
      <c r="R2689" s="3" t="str">
        <f t="shared" si="413"/>
        <v>Medium</v>
      </c>
      <c r="S2689" s="3" t="str">
        <f t="shared" si="414"/>
        <v>Mid</v>
      </c>
      <c r="T2689" s="3" t="str">
        <f t="shared" si="415"/>
        <v>Churned</v>
      </c>
      <c r="U2689" s="4">
        <f>1/(1+EXP(-(Predictive_Model!$B$5+((B2689-Predictive_Model!$B$20)/Predictive_Model!$C$20)*Predictive_Model!$D$20+((E2689-Predictive_Model!$B$21)/Predictive_Model!$C$21)*Predictive_Model!$D$21+((F2689-Predictive_Model!$B$22)/Predictive_Model!$C$22)*Predictive_Model!$D$22+((I2689-Predictive_Model!$B$23)/Predictive_Model!$C$23)*Predictive_Model!$D$23+((L2689-Predictive_Model!$B$24)/Predictive_Model!$C$24)*Predictive_Model!$D$24+((M2689-Predictive_Model!$B$25)/Predictive_Model!$C$25)*Predictive_Model!$D$25+IF(C2689="Male",Predictive_Model!$D$31,IF(C2689="Other",Predictive_Model!$D$32,0))+IF(D2689="Premium",Predictive_Model!$D$34,IF(D2689="Standard",Predictive_Model!$D$35,0))+IF(G2689="Asia",Predictive_Model!$D$37,IF(G2689="Europe",Predictive_Model!$D$38,IF(G2689="North America",Predictive_Model!$D$39,IF(G2689="Oceania",Predictive_Model!$D$40,IF(G2689="South America",Predictive_Model!$D$41,0)))))+IF(H2689="Laptop",Predictive_Model!$D$43,IF(H2689="Mobile",Predictive_Model!$D$44,IF(H2689="TV",Predictive_Model!$D$45,IF(H2689="Tablet",Predictive_Model!$D$46,0))))+IF(K2689="Crypto",Predictive_Model!$D$48,IF(K2689="Debit Card",Predictive_Model!$D$49,IF(K2689="Gift Card",Predictive_Model!$D$50,IF(K2689="PayPal",Predictive_Model!$D$51,0))))+IF(N2689="Comedy",Predictive_Model!$D$53,IF(N2689="Documentary",Predictive_Model!$D$54,IF(N2689="Drama",Predictive_Model!$D$55,IF(N2689="Horror",Predictive_Model!$D$56,IF(N2689="Romance",Predictive_Model!$D$57,IF(N2689="Sci-Fi",Predictive_Model!$D$58,0)))))))))</f>
        <v>0.98840585827890881</v>
      </c>
      <c r="V2689" s="3" t="str">
        <f t="shared" si="416"/>
        <v>Critical</v>
      </c>
      <c r="W2689" s="6">
        <f t="shared" si="417"/>
        <v>13.99</v>
      </c>
      <c r="X2689" s="3" t="str">
        <f t="shared" si="418"/>
        <v>Priority 2</v>
      </c>
      <c r="Y2689" s="3" t="str">
        <f t="shared" si="419"/>
        <v>OK</v>
      </c>
    </row>
    <row r="2690" spans="1:25" x14ac:dyDescent="0.25">
      <c r="A2690" s="3" t="str">
        <f>Raw_Data!A2690</f>
        <v>4ffd8a27-1149-4b0c-a822-1da56b80b212</v>
      </c>
      <c r="B2690" s="3">
        <f>Raw_Data!B2690</f>
        <v>30</v>
      </c>
      <c r="C2690" s="3" t="str">
        <f>Raw_Data!C2690</f>
        <v>Female</v>
      </c>
      <c r="D2690" s="3" t="str">
        <f>Raw_Data!D2690</f>
        <v>Basic</v>
      </c>
      <c r="E2690" s="3">
        <f>Raw_Data!E2690</f>
        <v>6.53</v>
      </c>
      <c r="F2690" s="3">
        <f>Raw_Data!F2690</f>
        <v>49</v>
      </c>
      <c r="G2690" s="3" t="str">
        <f>Raw_Data!G2690</f>
        <v>Africa</v>
      </c>
      <c r="H2690" s="3" t="str">
        <f>Raw_Data!H2690</f>
        <v>Tablet</v>
      </c>
      <c r="I2690" s="3">
        <f>Raw_Data!I2690</f>
        <v>8.99</v>
      </c>
      <c r="J2690" s="3">
        <f>Raw_Data!J2690</f>
        <v>1</v>
      </c>
      <c r="K2690" s="3" t="str">
        <f>Raw_Data!K2690</f>
        <v>Gift Card</v>
      </c>
      <c r="L2690" s="3">
        <f>Raw_Data!L2690</f>
        <v>5</v>
      </c>
      <c r="M2690" s="3">
        <f>Raw_Data!M2690</f>
        <v>0.13</v>
      </c>
      <c r="N2690" s="3" t="str">
        <f>Raw_Data!N2690</f>
        <v>Sci-Fi</v>
      </c>
      <c r="O2690" s="3" t="str">
        <f t="shared" si="410"/>
        <v>25-34</v>
      </c>
      <c r="P2690" s="3" t="str">
        <f t="shared" si="411"/>
        <v>&lt;10h</v>
      </c>
      <c r="Q2690" s="3" t="str">
        <f t="shared" si="412"/>
        <v>46-60d</v>
      </c>
      <c r="R2690" s="3" t="str">
        <f t="shared" si="413"/>
        <v>Low</v>
      </c>
      <c r="S2690" s="3" t="str">
        <f t="shared" si="414"/>
        <v>Low</v>
      </c>
      <c r="T2690" s="3" t="str">
        <f t="shared" si="415"/>
        <v>Churned</v>
      </c>
      <c r="U2690" s="4">
        <f>1/(1+EXP(-(Predictive_Model!$B$5+((B2690-Predictive_Model!$B$20)/Predictive_Model!$C$20)*Predictive_Model!$D$20+((E2690-Predictive_Model!$B$21)/Predictive_Model!$C$21)*Predictive_Model!$D$21+((F2690-Predictive_Model!$B$22)/Predictive_Model!$C$22)*Predictive_Model!$D$22+((I2690-Predictive_Model!$B$23)/Predictive_Model!$C$23)*Predictive_Model!$D$23+((L2690-Predictive_Model!$B$24)/Predictive_Model!$C$24)*Predictive_Model!$D$24+((M2690-Predictive_Model!$B$25)/Predictive_Model!$C$25)*Predictive_Model!$D$25+IF(C2690="Male",Predictive_Model!$D$31,IF(C2690="Other",Predictive_Model!$D$32,0))+IF(D2690="Premium",Predictive_Model!$D$34,IF(D2690="Standard",Predictive_Model!$D$35,0))+IF(G2690="Asia",Predictive_Model!$D$37,IF(G2690="Europe",Predictive_Model!$D$38,IF(G2690="North America",Predictive_Model!$D$39,IF(G2690="Oceania",Predictive_Model!$D$40,IF(G2690="South America",Predictive_Model!$D$41,0)))))+IF(H2690="Laptop",Predictive_Model!$D$43,IF(H2690="Mobile",Predictive_Model!$D$44,IF(H2690="TV",Predictive_Model!$D$45,IF(H2690="Tablet",Predictive_Model!$D$46,0))))+IF(K2690="Crypto",Predictive_Model!$D$48,IF(K2690="Debit Card",Predictive_Model!$D$49,IF(K2690="Gift Card",Predictive_Model!$D$50,IF(K2690="PayPal",Predictive_Model!$D$51,0))))+IF(N2690="Comedy",Predictive_Model!$D$53,IF(N2690="Documentary",Predictive_Model!$D$54,IF(N2690="Drama",Predictive_Model!$D$55,IF(N2690="Horror",Predictive_Model!$D$56,IF(N2690="Romance",Predictive_Model!$D$57,IF(N2690="Sci-Fi",Predictive_Model!$D$58,0)))))))))</f>
        <v>0.9994928204340392</v>
      </c>
      <c r="V2690" s="3" t="str">
        <f t="shared" si="416"/>
        <v>Critical</v>
      </c>
      <c r="W2690" s="6">
        <f t="shared" si="417"/>
        <v>8.99</v>
      </c>
      <c r="X2690" s="3" t="str">
        <f t="shared" si="418"/>
        <v>Priority 2</v>
      </c>
      <c r="Y2690" s="3" t="str">
        <f t="shared" si="419"/>
        <v>OK</v>
      </c>
    </row>
    <row r="2691" spans="1:25" x14ac:dyDescent="0.25">
      <c r="A2691" s="3" t="str">
        <f>Raw_Data!A2691</f>
        <v>dcece5b0-43e4-466c-9511-3fbae0a3b624</v>
      </c>
      <c r="B2691" s="3">
        <f>Raw_Data!B2691</f>
        <v>48</v>
      </c>
      <c r="C2691" s="3" t="str">
        <f>Raw_Data!C2691</f>
        <v>Male</v>
      </c>
      <c r="D2691" s="3" t="str">
        <f>Raw_Data!D2691</f>
        <v>Basic</v>
      </c>
      <c r="E2691" s="3">
        <f>Raw_Data!E2691</f>
        <v>15.91</v>
      </c>
      <c r="F2691" s="3">
        <f>Raw_Data!F2691</f>
        <v>21</v>
      </c>
      <c r="G2691" s="3" t="str">
        <f>Raw_Data!G2691</f>
        <v>Europe</v>
      </c>
      <c r="H2691" s="3" t="str">
        <f>Raw_Data!H2691</f>
        <v>TV</v>
      </c>
      <c r="I2691" s="3">
        <f>Raw_Data!I2691</f>
        <v>8.99</v>
      </c>
      <c r="J2691" s="3">
        <f>Raw_Data!J2691</f>
        <v>0</v>
      </c>
      <c r="K2691" s="3" t="str">
        <f>Raw_Data!K2691</f>
        <v>Gift Card</v>
      </c>
      <c r="L2691" s="3">
        <f>Raw_Data!L2691</f>
        <v>2</v>
      </c>
      <c r="M2691" s="3">
        <f>Raw_Data!M2691</f>
        <v>0.72</v>
      </c>
      <c r="N2691" s="3" t="str">
        <f>Raw_Data!N2691</f>
        <v>Documentary</v>
      </c>
      <c r="O2691" s="3" t="str">
        <f t="shared" si="410"/>
        <v>45-54</v>
      </c>
      <c r="P2691" s="3" t="str">
        <f t="shared" si="411"/>
        <v>10-24h</v>
      </c>
      <c r="Q2691" s="3" t="str">
        <f t="shared" si="412"/>
        <v>8-21d</v>
      </c>
      <c r="R2691" s="3" t="str">
        <f t="shared" si="413"/>
        <v>Medium</v>
      </c>
      <c r="S2691" s="3" t="str">
        <f t="shared" si="414"/>
        <v>Low</v>
      </c>
      <c r="T2691" s="3" t="str">
        <f t="shared" si="415"/>
        <v>Active</v>
      </c>
      <c r="U2691" s="4">
        <f>1/(1+EXP(-(Predictive_Model!$B$5+((B2691-Predictive_Model!$B$20)/Predictive_Model!$C$20)*Predictive_Model!$D$20+((E2691-Predictive_Model!$B$21)/Predictive_Model!$C$21)*Predictive_Model!$D$21+((F2691-Predictive_Model!$B$22)/Predictive_Model!$C$22)*Predictive_Model!$D$22+((I2691-Predictive_Model!$B$23)/Predictive_Model!$C$23)*Predictive_Model!$D$23+((L2691-Predictive_Model!$B$24)/Predictive_Model!$C$24)*Predictive_Model!$D$24+((M2691-Predictive_Model!$B$25)/Predictive_Model!$C$25)*Predictive_Model!$D$25+IF(C2691="Male",Predictive_Model!$D$31,IF(C2691="Other",Predictive_Model!$D$32,0))+IF(D2691="Premium",Predictive_Model!$D$34,IF(D2691="Standard",Predictive_Model!$D$35,0))+IF(G2691="Asia",Predictive_Model!$D$37,IF(G2691="Europe",Predictive_Model!$D$38,IF(G2691="North America",Predictive_Model!$D$39,IF(G2691="Oceania",Predictive_Model!$D$40,IF(G2691="South America",Predictive_Model!$D$41,0)))))+IF(H2691="Laptop",Predictive_Model!$D$43,IF(H2691="Mobile",Predictive_Model!$D$44,IF(H2691="TV",Predictive_Model!$D$45,IF(H2691="Tablet",Predictive_Model!$D$46,0))))+IF(K2691="Crypto",Predictive_Model!$D$48,IF(K2691="Debit Card",Predictive_Model!$D$49,IF(K2691="Gift Card",Predictive_Model!$D$50,IF(K2691="PayPal",Predictive_Model!$D$51,0))))+IF(N2691="Comedy",Predictive_Model!$D$53,IF(N2691="Documentary",Predictive_Model!$D$54,IF(N2691="Drama",Predictive_Model!$D$55,IF(N2691="Horror",Predictive_Model!$D$56,IF(N2691="Romance",Predictive_Model!$D$57,IF(N2691="Sci-Fi",Predictive_Model!$D$58,0)))))))))</f>
        <v>0.60264856143454482</v>
      </c>
      <c r="V2691" s="3" t="str">
        <f t="shared" si="416"/>
        <v>High</v>
      </c>
      <c r="W2691" s="6">
        <f t="shared" si="417"/>
        <v>5.4178105672965584</v>
      </c>
      <c r="X2691" s="3" t="str">
        <f t="shared" si="418"/>
        <v>Monitor</v>
      </c>
      <c r="Y2691" s="3" t="str">
        <f t="shared" si="419"/>
        <v>OK</v>
      </c>
    </row>
    <row r="2692" spans="1:25" x14ac:dyDescent="0.25">
      <c r="A2692" s="3" t="str">
        <f>Raw_Data!A2692</f>
        <v>56664bb3-161c-447c-a977-00f18bc4787d</v>
      </c>
      <c r="B2692" s="3">
        <f>Raw_Data!B2692</f>
        <v>18</v>
      </c>
      <c r="C2692" s="3" t="str">
        <f>Raw_Data!C2692</f>
        <v>Other</v>
      </c>
      <c r="D2692" s="3" t="str">
        <f>Raw_Data!D2692</f>
        <v>Basic</v>
      </c>
      <c r="E2692" s="3">
        <f>Raw_Data!E2692</f>
        <v>2.02</v>
      </c>
      <c r="F2692" s="3">
        <f>Raw_Data!F2692</f>
        <v>2</v>
      </c>
      <c r="G2692" s="3" t="str">
        <f>Raw_Data!G2692</f>
        <v>Oceania</v>
      </c>
      <c r="H2692" s="3" t="str">
        <f>Raw_Data!H2692</f>
        <v>Mobile</v>
      </c>
      <c r="I2692" s="3">
        <f>Raw_Data!I2692</f>
        <v>8.99</v>
      </c>
      <c r="J2692" s="3">
        <f>Raw_Data!J2692</f>
        <v>0</v>
      </c>
      <c r="K2692" s="3" t="str">
        <f>Raw_Data!K2692</f>
        <v>Crypto</v>
      </c>
      <c r="L2692" s="3">
        <f>Raw_Data!L2692</f>
        <v>5</v>
      </c>
      <c r="M2692" s="3">
        <f>Raw_Data!M2692</f>
        <v>0.67</v>
      </c>
      <c r="N2692" s="3" t="str">
        <f>Raw_Data!N2692</f>
        <v>Documentary</v>
      </c>
      <c r="O2692" s="3" t="str">
        <f t="shared" si="410"/>
        <v>18-24</v>
      </c>
      <c r="P2692" s="3" t="str">
        <f t="shared" si="411"/>
        <v>&lt;10h</v>
      </c>
      <c r="Q2692" s="3" t="str">
        <f t="shared" si="412"/>
        <v>0-7d</v>
      </c>
      <c r="R2692" s="3" t="str">
        <f t="shared" si="413"/>
        <v>Medium</v>
      </c>
      <c r="S2692" s="3" t="str">
        <f t="shared" si="414"/>
        <v>Low</v>
      </c>
      <c r="T2692" s="3" t="str">
        <f t="shared" si="415"/>
        <v>Active</v>
      </c>
      <c r="U2692" s="4">
        <f>1/(1+EXP(-(Predictive_Model!$B$5+((B2692-Predictive_Model!$B$20)/Predictive_Model!$C$20)*Predictive_Model!$D$20+((E2692-Predictive_Model!$B$21)/Predictive_Model!$C$21)*Predictive_Model!$D$21+((F2692-Predictive_Model!$B$22)/Predictive_Model!$C$22)*Predictive_Model!$D$22+((I2692-Predictive_Model!$B$23)/Predictive_Model!$C$23)*Predictive_Model!$D$23+((L2692-Predictive_Model!$B$24)/Predictive_Model!$C$24)*Predictive_Model!$D$24+((M2692-Predictive_Model!$B$25)/Predictive_Model!$C$25)*Predictive_Model!$D$25+IF(C2692="Male",Predictive_Model!$D$31,IF(C2692="Other",Predictive_Model!$D$32,0))+IF(D2692="Premium",Predictive_Model!$D$34,IF(D2692="Standard",Predictive_Model!$D$35,0))+IF(G2692="Asia",Predictive_Model!$D$37,IF(G2692="Europe",Predictive_Model!$D$38,IF(G2692="North America",Predictive_Model!$D$39,IF(G2692="Oceania",Predictive_Model!$D$40,IF(G2692="South America",Predictive_Model!$D$41,0)))))+IF(H2692="Laptop",Predictive_Model!$D$43,IF(H2692="Mobile",Predictive_Model!$D$44,IF(H2692="TV",Predictive_Model!$D$45,IF(H2692="Tablet",Predictive_Model!$D$46,0))))+IF(K2692="Crypto",Predictive_Model!$D$48,IF(K2692="Debit Card",Predictive_Model!$D$49,IF(K2692="Gift Card",Predictive_Model!$D$50,IF(K2692="PayPal",Predictive_Model!$D$51,0))))+IF(N2692="Comedy",Predictive_Model!$D$53,IF(N2692="Documentary",Predictive_Model!$D$54,IF(N2692="Drama",Predictive_Model!$D$55,IF(N2692="Horror",Predictive_Model!$D$56,IF(N2692="Romance",Predictive_Model!$D$57,IF(N2692="Sci-Fi",Predictive_Model!$D$58,0)))))))))</f>
        <v>0.84267211650991547</v>
      </c>
      <c r="V2692" s="3" t="str">
        <f t="shared" si="416"/>
        <v>Critical</v>
      </c>
      <c r="W2692" s="6">
        <f t="shared" si="417"/>
        <v>7.5756223274241403</v>
      </c>
      <c r="X2692" s="3" t="str">
        <f t="shared" si="418"/>
        <v>Priority 2</v>
      </c>
      <c r="Y2692" s="3" t="str">
        <f t="shared" si="419"/>
        <v>OK</v>
      </c>
    </row>
    <row r="2693" spans="1:25" x14ac:dyDescent="0.25">
      <c r="A2693" s="3" t="str">
        <f>Raw_Data!A2693</f>
        <v>552546fb-dfc4-48e2-a13e-183c8fb7c18f</v>
      </c>
      <c r="B2693" s="3">
        <f>Raw_Data!B2693</f>
        <v>23</v>
      </c>
      <c r="C2693" s="3" t="str">
        <f>Raw_Data!C2693</f>
        <v>Other</v>
      </c>
      <c r="D2693" s="3" t="str">
        <f>Raw_Data!D2693</f>
        <v>Premium</v>
      </c>
      <c r="E2693" s="3">
        <f>Raw_Data!E2693</f>
        <v>11.18</v>
      </c>
      <c r="F2693" s="3">
        <f>Raw_Data!F2693</f>
        <v>46</v>
      </c>
      <c r="G2693" s="3" t="str">
        <f>Raw_Data!G2693</f>
        <v>Asia</v>
      </c>
      <c r="H2693" s="3" t="str">
        <f>Raw_Data!H2693</f>
        <v>Tablet</v>
      </c>
      <c r="I2693" s="3">
        <f>Raw_Data!I2693</f>
        <v>17.989999999999998</v>
      </c>
      <c r="J2693" s="3">
        <f>Raw_Data!J2693</f>
        <v>0</v>
      </c>
      <c r="K2693" s="3" t="str">
        <f>Raw_Data!K2693</f>
        <v>Debit Card</v>
      </c>
      <c r="L2693" s="3">
        <f>Raw_Data!L2693</f>
        <v>4</v>
      </c>
      <c r="M2693" s="3">
        <f>Raw_Data!M2693</f>
        <v>0.24</v>
      </c>
      <c r="N2693" s="3" t="str">
        <f>Raw_Data!N2693</f>
        <v>Action</v>
      </c>
      <c r="O2693" s="3" t="str">
        <f t="shared" ref="O2693:O2756" si="420">IF(B2693&lt;25,"18-24",IF(B2693&lt;35,"25-34",IF(B2693&lt;45,"35-44",IF(B2693&lt;55,"45-54","55-70"))))</f>
        <v>18-24</v>
      </c>
      <c r="P2693" s="3" t="str">
        <f t="shared" ref="P2693:P2756" si="421">IF(E2693&lt;10,"&lt;10h",IF(E2693&lt;25,"10-24h",IF(E2693&lt;50,"25-49h","50h+")))</f>
        <v>10-24h</v>
      </c>
      <c r="Q2693" s="3" t="str">
        <f t="shared" ref="Q2693:Q2756" si="422">IF(F2693&lt;=7,"0-7d",IF(F2693&lt;=21,"8-21d",IF(F2693&lt;=45,"22-45d","46-60d")))</f>
        <v>46-60d</v>
      </c>
      <c r="R2693" s="3" t="str">
        <f t="shared" ref="R2693:R2756" si="423">IF(AND(E2693&gt;=25,F2693&lt;=21),"High",IF(OR(E2693&gt;=10,F2693&lt;=45),"Medium","Low"))</f>
        <v>Medium</v>
      </c>
      <c r="S2693" s="3" t="str">
        <f t="shared" ref="S2693:S2756" si="424">IF(I2693&lt;10,"Low",IF(I2693&lt;16,"Mid","High"))</f>
        <v>High</v>
      </c>
      <c r="T2693" s="3" t="str">
        <f t="shared" ref="T2693:T2756" si="425">IF(J2693=1,"Churned","Active")</f>
        <v>Active</v>
      </c>
      <c r="U2693" s="4">
        <f>1/(1+EXP(-(Predictive_Model!$B$5+((B2693-Predictive_Model!$B$20)/Predictive_Model!$C$20)*Predictive_Model!$D$20+((E2693-Predictive_Model!$B$21)/Predictive_Model!$C$21)*Predictive_Model!$D$21+((F2693-Predictive_Model!$B$22)/Predictive_Model!$C$22)*Predictive_Model!$D$22+((I2693-Predictive_Model!$B$23)/Predictive_Model!$C$23)*Predictive_Model!$D$23+((L2693-Predictive_Model!$B$24)/Predictive_Model!$C$24)*Predictive_Model!$D$24+((M2693-Predictive_Model!$B$25)/Predictive_Model!$C$25)*Predictive_Model!$D$25+IF(C2693="Male",Predictive_Model!$D$31,IF(C2693="Other",Predictive_Model!$D$32,0))+IF(D2693="Premium",Predictive_Model!$D$34,IF(D2693="Standard",Predictive_Model!$D$35,0))+IF(G2693="Asia",Predictive_Model!$D$37,IF(G2693="Europe",Predictive_Model!$D$38,IF(G2693="North America",Predictive_Model!$D$39,IF(G2693="Oceania",Predictive_Model!$D$40,IF(G2693="South America",Predictive_Model!$D$41,0)))))+IF(H2693="Laptop",Predictive_Model!$D$43,IF(H2693="Mobile",Predictive_Model!$D$44,IF(H2693="TV",Predictive_Model!$D$45,IF(H2693="Tablet",Predictive_Model!$D$46,0))))+IF(K2693="Crypto",Predictive_Model!$D$48,IF(K2693="Debit Card",Predictive_Model!$D$49,IF(K2693="Gift Card",Predictive_Model!$D$50,IF(K2693="PayPal",Predictive_Model!$D$51,0))))+IF(N2693="Comedy",Predictive_Model!$D$53,IF(N2693="Documentary",Predictive_Model!$D$54,IF(N2693="Drama",Predictive_Model!$D$55,IF(N2693="Horror",Predictive_Model!$D$56,IF(N2693="Romance",Predictive_Model!$D$57,IF(N2693="Sci-Fi",Predictive_Model!$D$58,0)))))))))</f>
        <v>0.92335594245114949</v>
      </c>
      <c r="V2693" s="3" t="str">
        <f t="shared" ref="V2693:V2756" si="426">IF(U2693&gt;=0.75,"Critical",IF(U2693&gt;=0.5,"High",IF(U2693&gt;=0.25,"Medium","Low")))</f>
        <v>Critical</v>
      </c>
      <c r="W2693" s="6">
        <f t="shared" ref="W2693:W2756" si="427">IF(J2693=1,I2693,I2693*U2693)</f>
        <v>16.611173404696178</v>
      </c>
      <c r="X2693" s="3" t="str">
        <f t="shared" ref="X2693:X2756" si="428">IF(AND(V2693="Critical",I2693&gt;=15),"Priority 1",IF(OR(V2693="Critical",AND(V2693="High",F2693&gt;21)),"Priority 2","Monitor"))</f>
        <v>Priority 1</v>
      </c>
      <c r="Y2693" s="3" t="str">
        <f t="shared" ref="Y2693:Y2756" si="429">IF(COUNTA(A2693:N2693)=14,"OK","CHECK")</f>
        <v>OK</v>
      </c>
    </row>
    <row r="2694" spans="1:25" x14ac:dyDescent="0.25">
      <c r="A2694" s="3" t="str">
        <f>Raw_Data!A2694</f>
        <v>da959d35-24c6-46e5-b52b-a2908e645ed7</v>
      </c>
      <c r="B2694" s="3">
        <f>Raw_Data!B2694</f>
        <v>68</v>
      </c>
      <c r="C2694" s="3" t="str">
        <f>Raw_Data!C2694</f>
        <v>Other</v>
      </c>
      <c r="D2694" s="3" t="str">
        <f>Raw_Data!D2694</f>
        <v>Basic</v>
      </c>
      <c r="E2694" s="3">
        <f>Raw_Data!E2694</f>
        <v>0.12</v>
      </c>
      <c r="F2694" s="3">
        <f>Raw_Data!F2694</f>
        <v>26</v>
      </c>
      <c r="G2694" s="3" t="str">
        <f>Raw_Data!G2694</f>
        <v>South America</v>
      </c>
      <c r="H2694" s="3" t="str">
        <f>Raw_Data!H2694</f>
        <v>TV</v>
      </c>
      <c r="I2694" s="3">
        <f>Raw_Data!I2694</f>
        <v>8.99</v>
      </c>
      <c r="J2694" s="3">
        <f>Raw_Data!J2694</f>
        <v>1</v>
      </c>
      <c r="K2694" s="3" t="str">
        <f>Raw_Data!K2694</f>
        <v>Crypto</v>
      </c>
      <c r="L2694" s="3">
        <f>Raw_Data!L2694</f>
        <v>2</v>
      </c>
      <c r="M2694" s="3">
        <f>Raw_Data!M2694</f>
        <v>0</v>
      </c>
      <c r="N2694" s="3" t="str">
        <f>Raw_Data!N2694</f>
        <v>Documentary</v>
      </c>
      <c r="O2694" s="3" t="str">
        <f t="shared" si="420"/>
        <v>55-70</v>
      </c>
      <c r="P2694" s="3" t="str">
        <f t="shared" si="421"/>
        <v>&lt;10h</v>
      </c>
      <c r="Q2694" s="3" t="str">
        <f t="shared" si="422"/>
        <v>22-45d</v>
      </c>
      <c r="R2694" s="3" t="str">
        <f t="shared" si="423"/>
        <v>Medium</v>
      </c>
      <c r="S2694" s="3" t="str">
        <f t="shared" si="424"/>
        <v>Low</v>
      </c>
      <c r="T2694" s="3" t="str">
        <f t="shared" si="425"/>
        <v>Churned</v>
      </c>
      <c r="U2694" s="4">
        <f>1/(1+EXP(-(Predictive_Model!$B$5+((B2694-Predictive_Model!$B$20)/Predictive_Model!$C$20)*Predictive_Model!$D$20+((E2694-Predictive_Model!$B$21)/Predictive_Model!$C$21)*Predictive_Model!$D$21+((F2694-Predictive_Model!$B$22)/Predictive_Model!$C$22)*Predictive_Model!$D$22+((I2694-Predictive_Model!$B$23)/Predictive_Model!$C$23)*Predictive_Model!$D$23+((L2694-Predictive_Model!$B$24)/Predictive_Model!$C$24)*Predictive_Model!$D$24+((M2694-Predictive_Model!$B$25)/Predictive_Model!$C$25)*Predictive_Model!$D$25+IF(C2694="Male",Predictive_Model!$D$31,IF(C2694="Other",Predictive_Model!$D$32,0))+IF(D2694="Premium",Predictive_Model!$D$34,IF(D2694="Standard",Predictive_Model!$D$35,0))+IF(G2694="Asia",Predictive_Model!$D$37,IF(G2694="Europe",Predictive_Model!$D$38,IF(G2694="North America",Predictive_Model!$D$39,IF(G2694="Oceania",Predictive_Model!$D$40,IF(G2694="South America",Predictive_Model!$D$41,0)))))+IF(H2694="Laptop",Predictive_Model!$D$43,IF(H2694="Mobile",Predictive_Model!$D$44,IF(H2694="TV",Predictive_Model!$D$45,IF(H2694="Tablet",Predictive_Model!$D$46,0))))+IF(K2694="Crypto",Predictive_Model!$D$48,IF(K2694="Debit Card",Predictive_Model!$D$49,IF(K2694="Gift Card",Predictive_Model!$D$50,IF(K2694="PayPal",Predictive_Model!$D$51,0))))+IF(N2694="Comedy",Predictive_Model!$D$53,IF(N2694="Documentary",Predictive_Model!$D$54,IF(N2694="Drama",Predictive_Model!$D$55,IF(N2694="Horror",Predictive_Model!$D$56,IF(N2694="Romance",Predictive_Model!$D$57,IF(N2694="Sci-Fi",Predictive_Model!$D$58,0)))))))))</f>
        <v>0.99907865000377882</v>
      </c>
      <c r="V2694" s="3" t="str">
        <f t="shared" si="426"/>
        <v>Critical</v>
      </c>
      <c r="W2694" s="6">
        <f t="shared" si="427"/>
        <v>8.99</v>
      </c>
      <c r="X2694" s="3" t="str">
        <f t="shared" si="428"/>
        <v>Priority 2</v>
      </c>
      <c r="Y2694" s="3" t="str">
        <f t="shared" si="429"/>
        <v>OK</v>
      </c>
    </row>
    <row r="2695" spans="1:25" x14ac:dyDescent="0.25">
      <c r="A2695" s="3" t="str">
        <f>Raw_Data!A2695</f>
        <v>a4eaedbe-375c-472f-bf56-15f560afa034</v>
      </c>
      <c r="B2695" s="3">
        <f>Raw_Data!B2695</f>
        <v>30</v>
      </c>
      <c r="C2695" s="3" t="str">
        <f>Raw_Data!C2695</f>
        <v>Male</v>
      </c>
      <c r="D2695" s="3" t="str">
        <f>Raw_Data!D2695</f>
        <v>Premium</v>
      </c>
      <c r="E2695" s="3">
        <f>Raw_Data!E2695</f>
        <v>24.6</v>
      </c>
      <c r="F2695" s="3">
        <f>Raw_Data!F2695</f>
        <v>9</v>
      </c>
      <c r="G2695" s="3" t="str">
        <f>Raw_Data!G2695</f>
        <v>North America</v>
      </c>
      <c r="H2695" s="3" t="str">
        <f>Raw_Data!H2695</f>
        <v>Tablet</v>
      </c>
      <c r="I2695" s="3">
        <f>Raw_Data!I2695</f>
        <v>17.989999999999998</v>
      </c>
      <c r="J2695" s="3">
        <f>Raw_Data!J2695</f>
        <v>0</v>
      </c>
      <c r="K2695" s="3" t="str">
        <f>Raw_Data!K2695</f>
        <v>Credit Card</v>
      </c>
      <c r="L2695" s="3">
        <f>Raw_Data!L2695</f>
        <v>4</v>
      </c>
      <c r="M2695" s="3">
        <f>Raw_Data!M2695</f>
        <v>2.46</v>
      </c>
      <c r="N2695" s="3" t="str">
        <f>Raw_Data!N2695</f>
        <v>Documentary</v>
      </c>
      <c r="O2695" s="3" t="str">
        <f t="shared" si="420"/>
        <v>25-34</v>
      </c>
      <c r="P2695" s="3" t="str">
        <f t="shared" si="421"/>
        <v>10-24h</v>
      </c>
      <c r="Q2695" s="3" t="str">
        <f t="shared" si="422"/>
        <v>8-21d</v>
      </c>
      <c r="R2695" s="3" t="str">
        <f t="shared" si="423"/>
        <v>Medium</v>
      </c>
      <c r="S2695" s="3" t="str">
        <f t="shared" si="424"/>
        <v>High</v>
      </c>
      <c r="T2695" s="3" t="str">
        <f t="shared" si="425"/>
        <v>Active</v>
      </c>
      <c r="U2695" s="4">
        <f>1/(1+EXP(-(Predictive_Model!$B$5+((B2695-Predictive_Model!$B$20)/Predictive_Model!$C$20)*Predictive_Model!$D$20+((E2695-Predictive_Model!$B$21)/Predictive_Model!$C$21)*Predictive_Model!$D$21+((F2695-Predictive_Model!$B$22)/Predictive_Model!$C$22)*Predictive_Model!$D$22+((I2695-Predictive_Model!$B$23)/Predictive_Model!$C$23)*Predictive_Model!$D$23+((L2695-Predictive_Model!$B$24)/Predictive_Model!$C$24)*Predictive_Model!$D$24+((M2695-Predictive_Model!$B$25)/Predictive_Model!$C$25)*Predictive_Model!$D$25+IF(C2695="Male",Predictive_Model!$D$31,IF(C2695="Other",Predictive_Model!$D$32,0))+IF(D2695="Premium",Predictive_Model!$D$34,IF(D2695="Standard",Predictive_Model!$D$35,0))+IF(G2695="Asia",Predictive_Model!$D$37,IF(G2695="Europe",Predictive_Model!$D$38,IF(G2695="North America",Predictive_Model!$D$39,IF(G2695="Oceania",Predictive_Model!$D$40,IF(G2695="South America",Predictive_Model!$D$41,0)))))+IF(H2695="Laptop",Predictive_Model!$D$43,IF(H2695="Mobile",Predictive_Model!$D$44,IF(H2695="TV",Predictive_Model!$D$45,IF(H2695="Tablet",Predictive_Model!$D$46,0))))+IF(K2695="Crypto",Predictive_Model!$D$48,IF(K2695="Debit Card",Predictive_Model!$D$49,IF(K2695="Gift Card",Predictive_Model!$D$50,IF(K2695="PayPal",Predictive_Model!$D$51,0))))+IF(N2695="Comedy",Predictive_Model!$D$53,IF(N2695="Documentary",Predictive_Model!$D$54,IF(N2695="Drama",Predictive_Model!$D$55,IF(N2695="Horror",Predictive_Model!$D$56,IF(N2695="Romance",Predictive_Model!$D$57,IF(N2695="Sci-Fi",Predictive_Model!$D$58,0)))))))))</f>
        <v>4.5964161990872358E-5</v>
      </c>
      <c r="V2695" s="3" t="str">
        <f t="shared" si="426"/>
        <v>Low</v>
      </c>
      <c r="W2695" s="6">
        <f t="shared" si="427"/>
        <v>8.2689527421579364E-4</v>
      </c>
      <c r="X2695" s="3" t="str">
        <f t="shared" si="428"/>
        <v>Monitor</v>
      </c>
      <c r="Y2695" s="3" t="str">
        <f t="shared" si="429"/>
        <v>OK</v>
      </c>
    </row>
    <row r="2696" spans="1:25" x14ac:dyDescent="0.25">
      <c r="A2696" s="3" t="str">
        <f>Raw_Data!A2696</f>
        <v>b9d07746-6aa5-48e1-9033-e37b45cefb34</v>
      </c>
      <c r="B2696" s="3">
        <f>Raw_Data!B2696</f>
        <v>61</v>
      </c>
      <c r="C2696" s="3" t="str">
        <f>Raw_Data!C2696</f>
        <v>Male</v>
      </c>
      <c r="D2696" s="3" t="str">
        <f>Raw_Data!D2696</f>
        <v>Standard</v>
      </c>
      <c r="E2696" s="3">
        <f>Raw_Data!E2696</f>
        <v>27.06</v>
      </c>
      <c r="F2696" s="3">
        <f>Raw_Data!F2696</f>
        <v>32</v>
      </c>
      <c r="G2696" s="3" t="str">
        <f>Raw_Data!G2696</f>
        <v>Africa</v>
      </c>
      <c r="H2696" s="3" t="str">
        <f>Raw_Data!H2696</f>
        <v>Laptop</v>
      </c>
      <c r="I2696" s="3">
        <f>Raw_Data!I2696</f>
        <v>13.99</v>
      </c>
      <c r="J2696" s="3">
        <f>Raw_Data!J2696</f>
        <v>0</v>
      </c>
      <c r="K2696" s="3" t="str">
        <f>Raw_Data!K2696</f>
        <v>Debit Card</v>
      </c>
      <c r="L2696" s="3">
        <f>Raw_Data!L2696</f>
        <v>3</v>
      </c>
      <c r="M2696" s="3">
        <f>Raw_Data!M2696</f>
        <v>0.82</v>
      </c>
      <c r="N2696" s="3" t="str">
        <f>Raw_Data!N2696</f>
        <v>Drama</v>
      </c>
      <c r="O2696" s="3" t="str">
        <f t="shared" si="420"/>
        <v>55-70</v>
      </c>
      <c r="P2696" s="3" t="str">
        <f t="shared" si="421"/>
        <v>25-49h</v>
      </c>
      <c r="Q2696" s="3" t="str">
        <f t="shared" si="422"/>
        <v>22-45d</v>
      </c>
      <c r="R2696" s="3" t="str">
        <f t="shared" si="423"/>
        <v>Medium</v>
      </c>
      <c r="S2696" s="3" t="str">
        <f t="shared" si="424"/>
        <v>Mid</v>
      </c>
      <c r="T2696" s="3" t="str">
        <f t="shared" si="425"/>
        <v>Active</v>
      </c>
      <c r="U2696" s="4">
        <f>1/(1+EXP(-(Predictive_Model!$B$5+((B2696-Predictive_Model!$B$20)/Predictive_Model!$C$20)*Predictive_Model!$D$20+((E2696-Predictive_Model!$B$21)/Predictive_Model!$C$21)*Predictive_Model!$D$21+((F2696-Predictive_Model!$B$22)/Predictive_Model!$C$22)*Predictive_Model!$D$22+((I2696-Predictive_Model!$B$23)/Predictive_Model!$C$23)*Predictive_Model!$D$23+((L2696-Predictive_Model!$B$24)/Predictive_Model!$C$24)*Predictive_Model!$D$24+((M2696-Predictive_Model!$B$25)/Predictive_Model!$C$25)*Predictive_Model!$D$25+IF(C2696="Male",Predictive_Model!$D$31,IF(C2696="Other",Predictive_Model!$D$32,0))+IF(D2696="Premium",Predictive_Model!$D$34,IF(D2696="Standard",Predictive_Model!$D$35,0))+IF(G2696="Asia",Predictive_Model!$D$37,IF(G2696="Europe",Predictive_Model!$D$38,IF(G2696="North America",Predictive_Model!$D$39,IF(G2696="Oceania",Predictive_Model!$D$40,IF(G2696="South America",Predictive_Model!$D$41,0)))))+IF(H2696="Laptop",Predictive_Model!$D$43,IF(H2696="Mobile",Predictive_Model!$D$44,IF(H2696="TV",Predictive_Model!$D$45,IF(H2696="Tablet",Predictive_Model!$D$46,0))))+IF(K2696="Crypto",Predictive_Model!$D$48,IF(K2696="Debit Card",Predictive_Model!$D$49,IF(K2696="Gift Card",Predictive_Model!$D$50,IF(K2696="PayPal",Predictive_Model!$D$51,0))))+IF(N2696="Comedy",Predictive_Model!$D$53,IF(N2696="Documentary",Predictive_Model!$D$54,IF(N2696="Drama",Predictive_Model!$D$55,IF(N2696="Horror",Predictive_Model!$D$56,IF(N2696="Romance",Predictive_Model!$D$57,IF(N2696="Sci-Fi",Predictive_Model!$D$58,0)))))))))</f>
        <v>1.5609692837727203E-2</v>
      </c>
      <c r="V2696" s="3" t="str">
        <f t="shared" si="426"/>
        <v>Low</v>
      </c>
      <c r="W2696" s="6">
        <f t="shared" si="427"/>
        <v>0.21837960279980359</v>
      </c>
      <c r="X2696" s="3" t="str">
        <f t="shared" si="428"/>
        <v>Monitor</v>
      </c>
      <c r="Y2696" s="3" t="str">
        <f t="shared" si="429"/>
        <v>OK</v>
      </c>
    </row>
    <row r="2697" spans="1:25" x14ac:dyDescent="0.25">
      <c r="A2697" s="3" t="str">
        <f>Raw_Data!A2697</f>
        <v>fcf7205d-ed92-45a1-a608-75f6a70e5ed7</v>
      </c>
      <c r="B2697" s="3">
        <f>Raw_Data!B2697</f>
        <v>31</v>
      </c>
      <c r="C2697" s="3" t="str">
        <f>Raw_Data!C2697</f>
        <v>Other</v>
      </c>
      <c r="D2697" s="3" t="str">
        <f>Raw_Data!D2697</f>
        <v>Premium</v>
      </c>
      <c r="E2697" s="3">
        <f>Raw_Data!E2697</f>
        <v>0.62</v>
      </c>
      <c r="F2697" s="3">
        <f>Raw_Data!F2697</f>
        <v>39</v>
      </c>
      <c r="G2697" s="3" t="str">
        <f>Raw_Data!G2697</f>
        <v>Europe</v>
      </c>
      <c r="H2697" s="3" t="str">
        <f>Raw_Data!H2697</f>
        <v>Tablet</v>
      </c>
      <c r="I2697" s="3">
        <f>Raw_Data!I2697</f>
        <v>17.989999999999998</v>
      </c>
      <c r="J2697" s="3">
        <f>Raw_Data!J2697</f>
        <v>1</v>
      </c>
      <c r="K2697" s="3" t="str">
        <f>Raw_Data!K2697</f>
        <v>Gift Card</v>
      </c>
      <c r="L2697" s="3">
        <f>Raw_Data!L2697</f>
        <v>2</v>
      </c>
      <c r="M2697" s="3">
        <f>Raw_Data!M2697</f>
        <v>0.02</v>
      </c>
      <c r="N2697" s="3" t="str">
        <f>Raw_Data!N2697</f>
        <v>Action</v>
      </c>
      <c r="O2697" s="3" t="str">
        <f t="shared" si="420"/>
        <v>25-34</v>
      </c>
      <c r="P2697" s="3" t="str">
        <f t="shared" si="421"/>
        <v>&lt;10h</v>
      </c>
      <c r="Q2697" s="3" t="str">
        <f t="shared" si="422"/>
        <v>22-45d</v>
      </c>
      <c r="R2697" s="3" t="str">
        <f t="shared" si="423"/>
        <v>Medium</v>
      </c>
      <c r="S2697" s="3" t="str">
        <f t="shared" si="424"/>
        <v>High</v>
      </c>
      <c r="T2697" s="3" t="str">
        <f t="shared" si="425"/>
        <v>Churned</v>
      </c>
      <c r="U2697" s="4">
        <f>1/(1+EXP(-(Predictive_Model!$B$5+((B2697-Predictive_Model!$B$20)/Predictive_Model!$C$20)*Predictive_Model!$D$20+((E2697-Predictive_Model!$B$21)/Predictive_Model!$C$21)*Predictive_Model!$D$21+((F2697-Predictive_Model!$B$22)/Predictive_Model!$C$22)*Predictive_Model!$D$22+((I2697-Predictive_Model!$B$23)/Predictive_Model!$C$23)*Predictive_Model!$D$23+((L2697-Predictive_Model!$B$24)/Predictive_Model!$C$24)*Predictive_Model!$D$24+((M2697-Predictive_Model!$B$25)/Predictive_Model!$C$25)*Predictive_Model!$D$25+IF(C2697="Male",Predictive_Model!$D$31,IF(C2697="Other",Predictive_Model!$D$32,0))+IF(D2697="Premium",Predictive_Model!$D$34,IF(D2697="Standard",Predictive_Model!$D$35,0))+IF(G2697="Asia",Predictive_Model!$D$37,IF(G2697="Europe",Predictive_Model!$D$38,IF(G2697="North America",Predictive_Model!$D$39,IF(G2697="Oceania",Predictive_Model!$D$40,IF(G2697="South America",Predictive_Model!$D$41,0)))))+IF(H2697="Laptop",Predictive_Model!$D$43,IF(H2697="Mobile",Predictive_Model!$D$44,IF(H2697="TV",Predictive_Model!$D$45,IF(H2697="Tablet",Predictive_Model!$D$46,0))))+IF(K2697="Crypto",Predictive_Model!$D$48,IF(K2697="Debit Card",Predictive_Model!$D$49,IF(K2697="Gift Card",Predictive_Model!$D$50,IF(K2697="PayPal",Predictive_Model!$D$51,0))))+IF(N2697="Comedy",Predictive_Model!$D$53,IF(N2697="Documentary",Predictive_Model!$D$54,IF(N2697="Drama",Predictive_Model!$D$55,IF(N2697="Horror",Predictive_Model!$D$56,IF(N2697="Romance",Predictive_Model!$D$57,IF(N2697="Sci-Fi",Predictive_Model!$D$58,0)))))))))</f>
        <v>0.99948772034772937</v>
      </c>
      <c r="V2697" s="3" t="str">
        <f t="shared" si="426"/>
        <v>Critical</v>
      </c>
      <c r="W2697" s="6">
        <f t="shared" si="427"/>
        <v>17.989999999999998</v>
      </c>
      <c r="X2697" s="3" t="str">
        <f t="shared" si="428"/>
        <v>Priority 1</v>
      </c>
      <c r="Y2697" s="3" t="str">
        <f t="shared" si="429"/>
        <v>OK</v>
      </c>
    </row>
    <row r="2698" spans="1:25" x14ac:dyDescent="0.25">
      <c r="A2698" s="3" t="str">
        <f>Raw_Data!A2698</f>
        <v>43e3cd1c-2c5a-4b3b-bd24-5a7d4ccd8bf2</v>
      </c>
      <c r="B2698" s="3">
        <f>Raw_Data!B2698</f>
        <v>44</v>
      </c>
      <c r="C2698" s="3" t="str">
        <f>Raw_Data!C2698</f>
        <v>Other</v>
      </c>
      <c r="D2698" s="3" t="str">
        <f>Raw_Data!D2698</f>
        <v>Standard</v>
      </c>
      <c r="E2698" s="3">
        <f>Raw_Data!E2698</f>
        <v>10.18</v>
      </c>
      <c r="F2698" s="3">
        <f>Raw_Data!F2698</f>
        <v>56</v>
      </c>
      <c r="G2698" s="3" t="str">
        <f>Raw_Data!G2698</f>
        <v>North America</v>
      </c>
      <c r="H2698" s="3" t="str">
        <f>Raw_Data!H2698</f>
        <v>Laptop</v>
      </c>
      <c r="I2698" s="3">
        <f>Raw_Data!I2698</f>
        <v>13.99</v>
      </c>
      <c r="J2698" s="3">
        <f>Raw_Data!J2698</f>
        <v>1</v>
      </c>
      <c r="K2698" s="3" t="str">
        <f>Raw_Data!K2698</f>
        <v>Debit Card</v>
      </c>
      <c r="L2698" s="3">
        <f>Raw_Data!L2698</f>
        <v>3</v>
      </c>
      <c r="M2698" s="3">
        <f>Raw_Data!M2698</f>
        <v>0.18</v>
      </c>
      <c r="N2698" s="3" t="str">
        <f>Raw_Data!N2698</f>
        <v>Romance</v>
      </c>
      <c r="O2698" s="3" t="str">
        <f t="shared" si="420"/>
        <v>35-44</v>
      </c>
      <c r="P2698" s="3" t="str">
        <f t="shared" si="421"/>
        <v>10-24h</v>
      </c>
      <c r="Q2698" s="3" t="str">
        <f t="shared" si="422"/>
        <v>46-60d</v>
      </c>
      <c r="R2698" s="3" t="str">
        <f t="shared" si="423"/>
        <v>Medium</v>
      </c>
      <c r="S2698" s="3" t="str">
        <f t="shared" si="424"/>
        <v>Mid</v>
      </c>
      <c r="T2698" s="3" t="str">
        <f t="shared" si="425"/>
        <v>Churned</v>
      </c>
      <c r="U2698" s="4">
        <f>1/(1+EXP(-(Predictive_Model!$B$5+((B2698-Predictive_Model!$B$20)/Predictive_Model!$C$20)*Predictive_Model!$D$20+((E2698-Predictive_Model!$B$21)/Predictive_Model!$C$21)*Predictive_Model!$D$21+((F2698-Predictive_Model!$B$22)/Predictive_Model!$C$22)*Predictive_Model!$D$22+((I2698-Predictive_Model!$B$23)/Predictive_Model!$C$23)*Predictive_Model!$D$23+((L2698-Predictive_Model!$B$24)/Predictive_Model!$C$24)*Predictive_Model!$D$24+((M2698-Predictive_Model!$B$25)/Predictive_Model!$C$25)*Predictive_Model!$D$25+IF(C2698="Male",Predictive_Model!$D$31,IF(C2698="Other",Predictive_Model!$D$32,0))+IF(D2698="Premium",Predictive_Model!$D$34,IF(D2698="Standard",Predictive_Model!$D$35,0))+IF(G2698="Asia",Predictive_Model!$D$37,IF(G2698="Europe",Predictive_Model!$D$38,IF(G2698="North America",Predictive_Model!$D$39,IF(G2698="Oceania",Predictive_Model!$D$40,IF(G2698="South America",Predictive_Model!$D$41,0)))))+IF(H2698="Laptop",Predictive_Model!$D$43,IF(H2698="Mobile",Predictive_Model!$D$44,IF(H2698="TV",Predictive_Model!$D$45,IF(H2698="Tablet",Predictive_Model!$D$46,0))))+IF(K2698="Crypto",Predictive_Model!$D$48,IF(K2698="Debit Card",Predictive_Model!$D$49,IF(K2698="Gift Card",Predictive_Model!$D$50,IF(K2698="PayPal",Predictive_Model!$D$51,0))))+IF(N2698="Comedy",Predictive_Model!$D$53,IF(N2698="Documentary",Predictive_Model!$D$54,IF(N2698="Drama",Predictive_Model!$D$55,IF(N2698="Horror",Predictive_Model!$D$56,IF(N2698="Romance",Predictive_Model!$D$57,IF(N2698="Sci-Fi",Predictive_Model!$D$58,0)))))))))</f>
        <v>0.99615341308837613</v>
      </c>
      <c r="V2698" s="3" t="str">
        <f t="shared" si="426"/>
        <v>Critical</v>
      </c>
      <c r="W2698" s="6">
        <f t="shared" si="427"/>
        <v>13.99</v>
      </c>
      <c r="X2698" s="3" t="str">
        <f t="shared" si="428"/>
        <v>Priority 2</v>
      </c>
      <c r="Y2698" s="3" t="str">
        <f t="shared" si="429"/>
        <v>OK</v>
      </c>
    </row>
    <row r="2699" spans="1:25" x14ac:dyDescent="0.25">
      <c r="A2699" s="3" t="str">
        <f>Raw_Data!A2699</f>
        <v>87c2892e-e449-40c4-b110-0824c85d14af</v>
      </c>
      <c r="B2699" s="3">
        <f>Raw_Data!B2699</f>
        <v>26</v>
      </c>
      <c r="C2699" s="3" t="str">
        <f>Raw_Data!C2699</f>
        <v>Male</v>
      </c>
      <c r="D2699" s="3" t="str">
        <f>Raw_Data!D2699</f>
        <v>Standard</v>
      </c>
      <c r="E2699" s="3">
        <f>Raw_Data!E2699</f>
        <v>6.52</v>
      </c>
      <c r="F2699" s="3">
        <f>Raw_Data!F2699</f>
        <v>23</v>
      </c>
      <c r="G2699" s="3" t="str">
        <f>Raw_Data!G2699</f>
        <v>South America</v>
      </c>
      <c r="H2699" s="3" t="str">
        <f>Raw_Data!H2699</f>
        <v>Desktop</v>
      </c>
      <c r="I2699" s="3">
        <f>Raw_Data!I2699</f>
        <v>13.99</v>
      </c>
      <c r="J2699" s="3">
        <f>Raw_Data!J2699</f>
        <v>0</v>
      </c>
      <c r="K2699" s="3" t="str">
        <f>Raw_Data!K2699</f>
        <v>PayPal</v>
      </c>
      <c r="L2699" s="3">
        <f>Raw_Data!L2699</f>
        <v>2</v>
      </c>
      <c r="M2699" s="3">
        <f>Raw_Data!M2699</f>
        <v>0.27</v>
      </c>
      <c r="N2699" s="3" t="str">
        <f>Raw_Data!N2699</f>
        <v>Comedy</v>
      </c>
      <c r="O2699" s="3" t="str">
        <f t="shared" si="420"/>
        <v>25-34</v>
      </c>
      <c r="P2699" s="3" t="str">
        <f t="shared" si="421"/>
        <v>&lt;10h</v>
      </c>
      <c r="Q2699" s="3" t="str">
        <f t="shared" si="422"/>
        <v>22-45d</v>
      </c>
      <c r="R2699" s="3" t="str">
        <f t="shared" si="423"/>
        <v>Medium</v>
      </c>
      <c r="S2699" s="3" t="str">
        <f t="shared" si="424"/>
        <v>Mid</v>
      </c>
      <c r="T2699" s="3" t="str">
        <f t="shared" si="425"/>
        <v>Active</v>
      </c>
      <c r="U2699" s="4">
        <f>1/(1+EXP(-(Predictive_Model!$B$5+((B2699-Predictive_Model!$B$20)/Predictive_Model!$C$20)*Predictive_Model!$D$20+((E2699-Predictive_Model!$B$21)/Predictive_Model!$C$21)*Predictive_Model!$D$21+((F2699-Predictive_Model!$B$22)/Predictive_Model!$C$22)*Predictive_Model!$D$22+((I2699-Predictive_Model!$B$23)/Predictive_Model!$C$23)*Predictive_Model!$D$23+((L2699-Predictive_Model!$B$24)/Predictive_Model!$C$24)*Predictive_Model!$D$24+((M2699-Predictive_Model!$B$25)/Predictive_Model!$C$25)*Predictive_Model!$D$25+IF(C2699="Male",Predictive_Model!$D$31,IF(C2699="Other",Predictive_Model!$D$32,0))+IF(D2699="Premium",Predictive_Model!$D$34,IF(D2699="Standard",Predictive_Model!$D$35,0))+IF(G2699="Asia",Predictive_Model!$D$37,IF(G2699="Europe",Predictive_Model!$D$38,IF(G2699="North America",Predictive_Model!$D$39,IF(G2699="Oceania",Predictive_Model!$D$40,IF(G2699="South America",Predictive_Model!$D$41,0)))))+IF(H2699="Laptop",Predictive_Model!$D$43,IF(H2699="Mobile",Predictive_Model!$D$44,IF(H2699="TV",Predictive_Model!$D$45,IF(H2699="Tablet",Predictive_Model!$D$46,0))))+IF(K2699="Crypto",Predictive_Model!$D$48,IF(K2699="Debit Card",Predictive_Model!$D$49,IF(K2699="Gift Card",Predictive_Model!$D$50,IF(K2699="PayPal",Predictive_Model!$D$51,0))))+IF(N2699="Comedy",Predictive_Model!$D$53,IF(N2699="Documentary",Predictive_Model!$D$54,IF(N2699="Drama",Predictive_Model!$D$55,IF(N2699="Horror",Predictive_Model!$D$56,IF(N2699="Romance",Predictive_Model!$D$57,IF(N2699="Sci-Fi",Predictive_Model!$D$58,0)))))))))</f>
        <v>0.95397492485085755</v>
      </c>
      <c r="V2699" s="3" t="str">
        <f t="shared" si="426"/>
        <v>Critical</v>
      </c>
      <c r="W2699" s="6">
        <f t="shared" si="427"/>
        <v>13.346109198663497</v>
      </c>
      <c r="X2699" s="3" t="str">
        <f t="shared" si="428"/>
        <v>Priority 2</v>
      </c>
      <c r="Y2699" s="3" t="str">
        <f t="shared" si="429"/>
        <v>OK</v>
      </c>
    </row>
    <row r="2700" spans="1:25" x14ac:dyDescent="0.25">
      <c r="A2700" s="3" t="str">
        <f>Raw_Data!A2700</f>
        <v>ccada82d-8cc9-47a7-bc93-ac1b8fa07b8e</v>
      </c>
      <c r="B2700" s="3">
        <f>Raw_Data!B2700</f>
        <v>55</v>
      </c>
      <c r="C2700" s="3" t="str">
        <f>Raw_Data!C2700</f>
        <v>Male</v>
      </c>
      <c r="D2700" s="3" t="str">
        <f>Raw_Data!D2700</f>
        <v>Premium</v>
      </c>
      <c r="E2700" s="3">
        <f>Raw_Data!E2700</f>
        <v>2.4700000000000002</v>
      </c>
      <c r="F2700" s="3">
        <f>Raw_Data!F2700</f>
        <v>7</v>
      </c>
      <c r="G2700" s="3" t="str">
        <f>Raw_Data!G2700</f>
        <v>Africa</v>
      </c>
      <c r="H2700" s="3" t="str">
        <f>Raw_Data!H2700</f>
        <v>Desktop</v>
      </c>
      <c r="I2700" s="3">
        <f>Raw_Data!I2700</f>
        <v>17.989999999999998</v>
      </c>
      <c r="J2700" s="3">
        <f>Raw_Data!J2700</f>
        <v>0</v>
      </c>
      <c r="K2700" s="3" t="str">
        <f>Raw_Data!K2700</f>
        <v>Debit Card</v>
      </c>
      <c r="L2700" s="3">
        <f>Raw_Data!L2700</f>
        <v>4</v>
      </c>
      <c r="M2700" s="3">
        <f>Raw_Data!M2700</f>
        <v>0.31</v>
      </c>
      <c r="N2700" s="3" t="str">
        <f>Raw_Data!N2700</f>
        <v>Romance</v>
      </c>
      <c r="O2700" s="3" t="str">
        <f t="shared" si="420"/>
        <v>55-70</v>
      </c>
      <c r="P2700" s="3" t="str">
        <f t="shared" si="421"/>
        <v>&lt;10h</v>
      </c>
      <c r="Q2700" s="3" t="str">
        <f t="shared" si="422"/>
        <v>0-7d</v>
      </c>
      <c r="R2700" s="3" t="str">
        <f t="shared" si="423"/>
        <v>Medium</v>
      </c>
      <c r="S2700" s="3" t="str">
        <f t="shared" si="424"/>
        <v>High</v>
      </c>
      <c r="T2700" s="3" t="str">
        <f t="shared" si="425"/>
        <v>Active</v>
      </c>
      <c r="U2700" s="4">
        <f>1/(1+EXP(-(Predictive_Model!$B$5+((B2700-Predictive_Model!$B$20)/Predictive_Model!$C$20)*Predictive_Model!$D$20+((E2700-Predictive_Model!$B$21)/Predictive_Model!$C$21)*Predictive_Model!$D$21+((F2700-Predictive_Model!$B$22)/Predictive_Model!$C$22)*Predictive_Model!$D$22+((I2700-Predictive_Model!$B$23)/Predictive_Model!$C$23)*Predictive_Model!$D$23+((L2700-Predictive_Model!$B$24)/Predictive_Model!$C$24)*Predictive_Model!$D$24+((M2700-Predictive_Model!$B$25)/Predictive_Model!$C$25)*Predictive_Model!$D$25+IF(C2700="Male",Predictive_Model!$D$31,IF(C2700="Other",Predictive_Model!$D$32,0))+IF(D2700="Premium",Predictive_Model!$D$34,IF(D2700="Standard",Predictive_Model!$D$35,0))+IF(G2700="Asia",Predictive_Model!$D$37,IF(G2700="Europe",Predictive_Model!$D$38,IF(G2700="North America",Predictive_Model!$D$39,IF(G2700="Oceania",Predictive_Model!$D$40,IF(G2700="South America",Predictive_Model!$D$41,0)))))+IF(H2700="Laptop",Predictive_Model!$D$43,IF(H2700="Mobile",Predictive_Model!$D$44,IF(H2700="TV",Predictive_Model!$D$45,IF(H2700="Tablet",Predictive_Model!$D$46,0))))+IF(K2700="Crypto",Predictive_Model!$D$48,IF(K2700="Debit Card",Predictive_Model!$D$49,IF(K2700="Gift Card",Predictive_Model!$D$50,IF(K2700="PayPal",Predictive_Model!$D$51,0))))+IF(N2700="Comedy",Predictive_Model!$D$53,IF(N2700="Documentary",Predictive_Model!$D$54,IF(N2700="Drama",Predictive_Model!$D$55,IF(N2700="Horror",Predictive_Model!$D$56,IF(N2700="Romance",Predictive_Model!$D$57,IF(N2700="Sci-Fi",Predictive_Model!$D$58,0)))))))))</f>
        <v>0.19718847862481095</v>
      </c>
      <c r="V2700" s="3" t="str">
        <f t="shared" si="426"/>
        <v>Low</v>
      </c>
      <c r="W2700" s="6">
        <f t="shared" si="427"/>
        <v>3.5474207304603489</v>
      </c>
      <c r="X2700" s="3" t="str">
        <f t="shared" si="428"/>
        <v>Monitor</v>
      </c>
      <c r="Y2700" s="3" t="str">
        <f t="shared" si="429"/>
        <v>OK</v>
      </c>
    </row>
    <row r="2701" spans="1:25" x14ac:dyDescent="0.25">
      <c r="A2701" s="3" t="str">
        <f>Raw_Data!A2701</f>
        <v>5526ab76-d30d-4cdf-84cb-ff2d3217274a</v>
      </c>
      <c r="B2701" s="3">
        <f>Raw_Data!B2701</f>
        <v>40</v>
      </c>
      <c r="C2701" s="3" t="str">
        <f>Raw_Data!C2701</f>
        <v>Male</v>
      </c>
      <c r="D2701" s="3" t="str">
        <f>Raw_Data!D2701</f>
        <v>Standard</v>
      </c>
      <c r="E2701" s="3">
        <f>Raw_Data!E2701</f>
        <v>3.48</v>
      </c>
      <c r="F2701" s="3">
        <f>Raw_Data!F2701</f>
        <v>29</v>
      </c>
      <c r="G2701" s="3" t="str">
        <f>Raw_Data!G2701</f>
        <v>Oceania</v>
      </c>
      <c r="H2701" s="3" t="str">
        <f>Raw_Data!H2701</f>
        <v>Laptop</v>
      </c>
      <c r="I2701" s="3">
        <f>Raw_Data!I2701</f>
        <v>13.99</v>
      </c>
      <c r="J2701" s="3">
        <f>Raw_Data!J2701</f>
        <v>0</v>
      </c>
      <c r="K2701" s="3" t="str">
        <f>Raw_Data!K2701</f>
        <v>Debit Card</v>
      </c>
      <c r="L2701" s="3">
        <f>Raw_Data!L2701</f>
        <v>4</v>
      </c>
      <c r="M2701" s="3">
        <f>Raw_Data!M2701</f>
        <v>0.12</v>
      </c>
      <c r="N2701" s="3" t="str">
        <f>Raw_Data!N2701</f>
        <v>Drama</v>
      </c>
      <c r="O2701" s="3" t="str">
        <f t="shared" si="420"/>
        <v>35-44</v>
      </c>
      <c r="P2701" s="3" t="str">
        <f t="shared" si="421"/>
        <v>&lt;10h</v>
      </c>
      <c r="Q2701" s="3" t="str">
        <f t="shared" si="422"/>
        <v>22-45d</v>
      </c>
      <c r="R2701" s="3" t="str">
        <f t="shared" si="423"/>
        <v>Medium</v>
      </c>
      <c r="S2701" s="3" t="str">
        <f t="shared" si="424"/>
        <v>Mid</v>
      </c>
      <c r="T2701" s="3" t="str">
        <f t="shared" si="425"/>
        <v>Active</v>
      </c>
      <c r="U2701" s="4">
        <f>1/(1+EXP(-(Predictive_Model!$B$5+((B2701-Predictive_Model!$B$20)/Predictive_Model!$C$20)*Predictive_Model!$D$20+((E2701-Predictive_Model!$B$21)/Predictive_Model!$C$21)*Predictive_Model!$D$21+((F2701-Predictive_Model!$B$22)/Predictive_Model!$C$22)*Predictive_Model!$D$22+((I2701-Predictive_Model!$B$23)/Predictive_Model!$C$23)*Predictive_Model!$D$23+((L2701-Predictive_Model!$B$24)/Predictive_Model!$C$24)*Predictive_Model!$D$24+((M2701-Predictive_Model!$B$25)/Predictive_Model!$C$25)*Predictive_Model!$D$25+IF(C2701="Male",Predictive_Model!$D$31,IF(C2701="Other",Predictive_Model!$D$32,0))+IF(D2701="Premium",Predictive_Model!$D$34,IF(D2701="Standard",Predictive_Model!$D$35,0))+IF(G2701="Asia",Predictive_Model!$D$37,IF(G2701="Europe",Predictive_Model!$D$38,IF(G2701="North America",Predictive_Model!$D$39,IF(G2701="Oceania",Predictive_Model!$D$40,IF(G2701="South America",Predictive_Model!$D$41,0)))))+IF(H2701="Laptop",Predictive_Model!$D$43,IF(H2701="Mobile",Predictive_Model!$D$44,IF(H2701="TV",Predictive_Model!$D$45,IF(H2701="Tablet",Predictive_Model!$D$46,0))))+IF(K2701="Crypto",Predictive_Model!$D$48,IF(K2701="Debit Card",Predictive_Model!$D$49,IF(K2701="Gift Card",Predictive_Model!$D$50,IF(K2701="PayPal",Predictive_Model!$D$51,0))))+IF(N2701="Comedy",Predictive_Model!$D$53,IF(N2701="Documentary",Predictive_Model!$D$54,IF(N2701="Drama",Predictive_Model!$D$55,IF(N2701="Horror",Predictive_Model!$D$56,IF(N2701="Romance",Predictive_Model!$D$57,IF(N2701="Sci-Fi",Predictive_Model!$D$58,0)))))))))</f>
        <v>0.97004273068793301</v>
      </c>
      <c r="V2701" s="3" t="str">
        <f t="shared" si="426"/>
        <v>Critical</v>
      </c>
      <c r="W2701" s="6">
        <f t="shared" si="427"/>
        <v>13.570897802324183</v>
      </c>
      <c r="X2701" s="3" t="str">
        <f t="shared" si="428"/>
        <v>Priority 2</v>
      </c>
      <c r="Y2701" s="3" t="str">
        <f t="shared" si="429"/>
        <v>OK</v>
      </c>
    </row>
    <row r="2702" spans="1:25" x14ac:dyDescent="0.25">
      <c r="A2702" s="3" t="str">
        <f>Raw_Data!A2702</f>
        <v>086a7a3f-9a89-42cd-8b47-ac858b72722a</v>
      </c>
      <c r="B2702" s="3">
        <f>Raw_Data!B2702</f>
        <v>59</v>
      </c>
      <c r="C2702" s="3" t="str">
        <f>Raw_Data!C2702</f>
        <v>Other</v>
      </c>
      <c r="D2702" s="3" t="str">
        <f>Raw_Data!D2702</f>
        <v>Basic</v>
      </c>
      <c r="E2702" s="3">
        <f>Raw_Data!E2702</f>
        <v>20.49</v>
      </c>
      <c r="F2702" s="3">
        <f>Raw_Data!F2702</f>
        <v>26</v>
      </c>
      <c r="G2702" s="3" t="str">
        <f>Raw_Data!G2702</f>
        <v>Asia</v>
      </c>
      <c r="H2702" s="3" t="str">
        <f>Raw_Data!H2702</f>
        <v>Tablet</v>
      </c>
      <c r="I2702" s="3">
        <f>Raw_Data!I2702</f>
        <v>8.99</v>
      </c>
      <c r="J2702" s="3">
        <f>Raw_Data!J2702</f>
        <v>0</v>
      </c>
      <c r="K2702" s="3" t="str">
        <f>Raw_Data!K2702</f>
        <v>Debit Card</v>
      </c>
      <c r="L2702" s="3">
        <f>Raw_Data!L2702</f>
        <v>1</v>
      </c>
      <c r="M2702" s="3">
        <f>Raw_Data!M2702</f>
        <v>0.76</v>
      </c>
      <c r="N2702" s="3" t="str">
        <f>Raw_Data!N2702</f>
        <v>Horror</v>
      </c>
      <c r="O2702" s="3" t="str">
        <f t="shared" si="420"/>
        <v>55-70</v>
      </c>
      <c r="P2702" s="3" t="str">
        <f t="shared" si="421"/>
        <v>10-24h</v>
      </c>
      <c r="Q2702" s="3" t="str">
        <f t="shared" si="422"/>
        <v>22-45d</v>
      </c>
      <c r="R2702" s="3" t="str">
        <f t="shared" si="423"/>
        <v>Medium</v>
      </c>
      <c r="S2702" s="3" t="str">
        <f t="shared" si="424"/>
        <v>Low</v>
      </c>
      <c r="T2702" s="3" t="str">
        <f t="shared" si="425"/>
        <v>Active</v>
      </c>
      <c r="U2702" s="4">
        <f>1/(1+EXP(-(Predictive_Model!$B$5+((B2702-Predictive_Model!$B$20)/Predictive_Model!$C$20)*Predictive_Model!$D$20+((E2702-Predictive_Model!$B$21)/Predictive_Model!$C$21)*Predictive_Model!$D$21+((F2702-Predictive_Model!$B$22)/Predictive_Model!$C$22)*Predictive_Model!$D$22+((I2702-Predictive_Model!$B$23)/Predictive_Model!$C$23)*Predictive_Model!$D$23+((L2702-Predictive_Model!$B$24)/Predictive_Model!$C$24)*Predictive_Model!$D$24+((M2702-Predictive_Model!$B$25)/Predictive_Model!$C$25)*Predictive_Model!$D$25+IF(C2702="Male",Predictive_Model!$D$31,IF(C2702="Other",Predictive_Model!$D$32,0))+IF(D2702="Premium",Predictive_Model!$D$34,IF(D2702="Standard",Predictive_Model!$D$35,0))+IF(G2702="Asia",Predictive_Model!$D$37,IF(G2702="Europe",Predictive_Model!$D$38,IF(G2702="North America",Predictive_Model!$D$39,IF(G2702="Oceania",Predictive_Model!$D$40,IF(G2702="South America",Predictive_Model!$D$41,0)))))+IF(H2702="Laptop",Predictive_Model!$D$43,IF(H2702="Mobile",Predictive_Model!$D$44,IF(H2702="TV",Predictive_Model!$D$45,IF(H2702="Tablet",Predictive_Model!$D$46,0))))+IF(K2702="Crypto",Predictive_Model!$D$48,IF(K2702="Debit Card",Predictive_Model!$D$49,IF(K2702="Gift Card",Predictive_Model!$D$50,IF(K2702="PayPal",Predictive_Model!$D$51,0))))+IF(N2702="Comedy",Predictive_Model!$D$53,IF(N2702="Documentary",Predictive_Model!$D$54,IF(N2702="Drama",Predictive_Model!$D$55,IF(N2702="Horror",Predictive_Model!$D$56,IF(N2702="Romance",Predictive_Model!$D$57,IF(N2702="Sci-Fi",Predictive_Model!$D$58,0)))))))))</f>
        <v>0.78762248658967715</v>
      </c>
      <c r="V2702" s="3" t="str">
        <f t="shared" si="426"/>
        <v>Critical</v>
      </c>
      <c r="W2702" s="6">
        <f t="shared" si="427"/>
        <v>7.0807261544411979</v>
      </c>
      <c r="X2702" s="3" t="str">
        <f t="shared" si="428"/>
        <v>Priority 2</v>
      </c>
      <c r="Y2702" s="3" t="str">
        <f t="shared" si="429"/>
        <v>OK</v>
      </c>
    </row>
    <row r="2703" spans="1:25" x14ac:dyDescent="0.25">
      <c r="A2703" s="3" t="str">
        <f>Raw_Data!A2703</f>
        <v>d6fde866-8dab-414d-93a6-44293e26c97b</v>
      </c>
      <c r="B2703" s="3">
        <f>Raw_Data!B2703</f>
        <v>51</v>
      </c>
      <c r="C2703" s="3" t="str">
        <f>Raw_Data!C2703</f>
        <v>Other</v>
      </c>
      <c r="D2703" s="3" t="str">
        <f>Raw_Data!D2703</f>
        <v>Premium</v>
      </c>
      <c r="E2703" s="3">
        <f>Raw_Data!E2703</f>
        <v>20.55</v>
      </c>
      <c r="F2703" s="3">
        <f>Raw_Data!F2703</f>
        <v>20</v>
      </c>
      <c r="G2703" s="3" t="str">
        <f>Raw_Data!G2703</f>
        <v>South America</v>
      </c>
      <c r="H2703" s="3" t="str">
        <f>Raw_Data!H2703</f>
        <v>TV</v>
      </c>
      <c r="I2703" s="3">
        <f>Raw_Data!I2703</f>
        <v>17.989999999999998</v>
      </c>
      <c r="J2703" s="3">
        <f>Raw_Data!J2703</f>
        <v>0</v>
      </c>
      <c r="K2703" s="3" t="str">
        <f>Raw_Data!K2703</f>
        <v>Credit Card</v>
      </c>
      <c r="L2703" s="3">
        <f>Raw_Data!L2703</f>
        <v>5</v>
      </c>
      <c r="M2703" s="3">
        <f>Raw_Data!M2703</f>
        <v>0.98</v>
      </c>
      <c r="N2703" s="3" t="str">
        <f>Raw_Data!N2703</f>
        <v>Sci-Fi</v>
      </c>
      <c r="O2703" s="3" t="str">
        <f t="shared" si="420"/>
        <v>45-54</v>
      </c>
      <c r="P2703" s="3" t="str">
        <f t="shared" si="421"/>
        <v>10-24h</v>
      </c>
      <c r="Q2703" s="3" t="str">
        <f t="shared" si="422"/>
        <v>8-21d</v>
      </c>
      <c r="R2703" s="3" t="str">
        <f t="shared" si="423"/>
        <v>Medium</v>
      </c>
      <c r="S2703" s="3" t="str">
        <f t="shared" si="424"/>
        <v>High</v>
      </c>
      <c r="T2703" s="3" t="str">
        <f t="shared" si="425"/>
        <v>Active</v>
      </c>
      <c r="U2703" s="4">
        <f>1/(1+EXP(-(Predictive_Model!$B$5+((B2703-Predictive_Model!$B$20)/Predictive_Model!$C$20)*Predictive_Model!$D$20+((E2703-Predictive_Model!$B$21)/Predictive_Model!$C$21)*Predictive_Model!$D$21+((F2703-Predictive_Model!$B$22)/Predictive_Model!$C$22)*Predictive_Model!$D$22+((I2703-Predictive_Model!$B$23)/Predictive_Model!$C$23)*Predictive_Model!$D$23+((L2703-Predictive_Model!$B$24)/Predictive_Model!$C$24)*Predictive_Model!$D$24+((M2703-Predictive_Model!$B$25)/Predictive_Model!$C$25)*Predictive_Model!$D$25+IF(C2703="Male",Predictive_Model!$D$31,IF(C2703="Other",Predictive_Model!$D$32,0))+IF(D2703="Premium",Predictive_Model!$D$34,IF(D2703="Standard",Predictive_Model!$D$35,0))+IF(G2703="Asia",Predictive_Model!$D$37,IF(G2703="Europe",Predictive_Model!$D$38,IF(G2703="North America",Predictive_Model!$D$39,IF(G2703="Oceania",Predictive_Model!$D$40,IF(G2703="South America",Predictive_Model!$D$41,0)))))+IF(H2703="Laptop",Predictive_Model!$D$43,IF(H2703="Mobile",Predictive_Model!$D$44,IF(H2703="TV",Predictive_Model!$D$45,IF(H2703="Tablet",Predictive_Model!$D$46,0))))+IF(K2703="Crypto",Predictive_Model!$D$48,IF(K2703="Debit Card",Predictive_Model!$D$49,IF(K2703="Gift Card",Predictive_Model!$D$50,IF(K2703="PayPal",Predictive_Model!$D$51,0))))+IF(N2703="Comedy",Predictive_Model!$D$53,IF(N2703="Documentary",Predictive_Model!$D$54,IF(N2703="Drama",Predictive_Model!$D$55,IF(N2703="Horror",Predictive_Model!$D$56,IF(N2703="Romance",Predictive_Model!$D$57,IF(N2703="Sci-Fi",Predictive_Model!$D$58,0)))))))))</f>
        <v>7.2874415238933783E-4</v>
      </c>
      <c r="V2703" s="3" t="str">
        <f t="shared" si="426"/>
        <v>Low</v>
      </c>
      <c r="W2703" s="6">
        <f t="shared" si="427"/>
        <v>1.3110107301484186E-2</v>
      </c>
      <c r="X2703" s="3" t="str">
        <f t="shared" si="428"/>
        <v>Monitor</v>
      </c>
      <c r="Y2703" s="3" t="str">
        <f t="shared" si="429"/>
        <v>OK</v>
      </c>
    </row>
    <row r="2704" spans="1:25" x14ac:dyDescent="0.25">
      <c r="A2704" s="3" t="str">
        <f>Raw_Data!A2704</f>
        <v>f2b16c7f-4760-4f1e-a4b2-b5e50e67fb27</v>
      </c>
      <c r="B2704" s="3">
        <f>Raw_Data!B2704</f>
        <v>26</v>
      </c>
      <c r="C2704" s="3" t="str">
        <f>Raw_Data!C2704</f>
        <v>Other</v>
      </c>
      <c r="D2704" s="3" t="str">
        <f>Raw_Data!D2704</f>
        <v>Basic</v>
      </c>
      <c r="E2704" s="3">
        <f>Raw_Data!E2704</f>
        <v>0.94</v>
      </c>
      <c r="F2704" s="3">
        <f>Raw_Data!F2704</f>
        <v>30</v>
      </c>
      <c r="G2704" s="3" t="str">
        <f>Raw_Data!G2704</f>
        <v>Europe</v>
      </c>
      <c r="H2704" s="3" t="str">
        <f>Raw_Data!H2704</f>
        <v>Desktop</v>
      </c>
      <c r="I2704" s="3">
        <f>Raw_Data!I2704</f>
        <v>8.99</v>
      </c>
      <c r="J2704" s="3">
        <f>Raw_Data!J2704</f>
        <v>1</v>
      </c>
      <c r="K2704" s="3" t="str">
        <f>Raw_Data!K2704</f>
        <v>Credit Card</v>
      </c>
      <c r="L2704" s="3">
        <f>Raw_Data!L2704</f>
        <v>4</v>
      </c>
      <c r="M2704" s="3">
        <f>Raw_Data!M2704</f>
        <v>0.03</v>
      </c>
      <c r="N2704" s="3" t="str">
        <f>Raw_Data!N2704</f>
        <v>Drama</v>
      </c>
      <c r="O2704" s="3" t="str">
        <f t="shared" si="420"/>
        <v>25-34</v>
      </c>
      <c r="P2704" s="3" t="str">
        <f t="shared" si="421"/>
        <v>&lt;10h</v>
      </c>
      <c r="Q2704" s="3" t="str">
        <f t="shared" si="422"/>
        <v>22-45d</v>
      </c>
      <c r="R2704" s="3" t="str">
        <f t="shared" si="423"/>
        <v>Medium</v>
      </c>
      <c r="S2704" s="3" t="str">
        <f t="shared" si="424"/>
        <v>Low</v>
      </c>
      <c r="T2704" s="3" t="str">
        <f t="shared" si="425"/>
        <v>Churned</v>
      </c>
      <c r="U2704" s="4">
        <f>1/(1+EXP(-(Predictive_Model!$B$5+((B2704-Predictive_Model!$B$20)/Predictive_Model!$C$20)*Predictive_Model!$D$20+((E2704-Predictive_Model!$B$21)/Predictive_Model!$C$21)*Predictive_Model!$D$21+((F2704-Predictive_Model!$B$22)/Predictive_Model!$C$22)*Predictive_Model!$D$22+((I2704-Predictive_Model!$B$23)/Predictive_Model!$C$23)*Predictive_Model!$D$23+((L2704-Predictive_Model!$B$24)/Predictive_Model!$C$24)*Predictive_Model!$D$24+((M2704-Predictive_Model!$B$25)/Predictive_Model!$C$25)*Predictive_Model!$D$25+IF(C2704="Male",Predictive_Model!$D$31,IF(C2704="Other",Predictive_Model!$D$32,0))+IF(D2704="Premium",Predictive_Model!$D$34,IF(D2704="Standard",Predictive_Model!$D$35,0))+IF(G2704="Asia",Predictive_Model!$D$37,IF(G2704="Europe",Predictive_Model!$D$38,IF(G2704="North America",Predictive_Model!$D$39,IF(G2704="Oceania",Predictive_Model!$D$40,IF(G2704="South America",Predictive_Model!$D$41,0)))))+IF(H2704="Laptop",Predictive_Model!$D$43,IF(H2704="Mobile",Predictive_Model!$D$44,IF(H2704="TV",Predictive_Model!$D$45,IF(H2704="Tablet",Predictive_Model!$D$46,0))))+IF(K2704="Crypto",Predictive_Model!$D$48,IF(K2704="Debit Card",Predictive_Model!$D$49,IF(K2704="Gift Card",Predictive_Model!$D$50,IF(K2704="PayPal",Predictive_Model!$D$51,0))))+IF(N2704="Comedy",Predictive_Model!$D$53,IF(N2704="Documentary",Predictive_Model!$D$54,IF(N2704="Drama",Predictive_Model!$D$55,IF(N2704="Horror",Predictive_Model!$D$56,IF(N2704="Romance",Predictive_Model!$D$57,IF(N2704="Sci-Fi",Predictive_Model!$D$58,0)))))))))</f>
        <v>0.99705486741688709</v>
      </c>
      <c r="V2704" s="3" t="str">
        <f t="shared" si="426"/>
        <v>Critical</v>
      </c>
      <c r="W2704" s="6">
        <f t="shared" si="427"/>
        <v>8.99</v>
      </c>
      <c r="X2704" s="3" t="str">
        <f t="shared" si="428"/>
        <v>Priority 2</v>
      </c>
      <c r="Y2704" s="3" t="str">
        <f t="shared" si="429"/>
        <v>OK</v>
      </c>
    </row>
    <row r="2705" spans="1:25" x14ac:dyDescent="0.25">
      <c r="A2705" s="3" t="str">
        <f>Raw_Data!A2705</f>
        <v>6e160b44-363a-4d57-bab6-5b22e979e887</v>
      </c>
      <c r="B2705" s="3">
        <f>Raw_Data!B2705</f>
        <v>56</v>
      </c>
      <c r="C2705" s="3" t="str">
        <f>Raw_Data!C2705</f>
        <v>Female</v>
      </c>
      <c r="D2705" s="3" t="str">
        <f>Raw_Data!D2705</f>
        <v>Basic</v>
      </c>
      <c r="E2705" s="3">
        <f>Raw_Data!E2705</f>
        <v>0.4</v>
      </c>
      <c r="F2705" s="3">
        <f>Raw_Data!F2705</f>
        <v>38</v>
      </c>
      <c r="G2705" s="3" t="str">
        <f>Raw_Data!G2705</f>
        <v>Oceania</v>
      </c>
      <c r="H2705" s="3" t="str">
        <f>Raw_Data!H2705</f>
        <v>Mobile</v>
      </c>
      <c r="I2705" s="3">
        <f>Raw_Data!I2705</f>
        <v>8.99</v>
      </c>
      <c r="J2705" s="3">
        <f>Raw_Data!J2705</f>
        <v>1</v>
      </c>
      <c r="K2705" s="3" t="str">
        <f>Raw_Data!K2705</f>
        <v>Debit Card</v>
      </c>
      <c r="L2705" s="3">
        <f>Raw_Data!L2705</f>
        <v>5</v>
      </c>
      <c r="M2705" s="3">
        <f>Raw_Data!M2705</f>
        <v>0.01</v>
      </c>
      <c r="N2705" s="3" t="str">
        <f>Raw_Data!N2705</f>
        <v>Action</v>
      </c>
      <c r="O2705" s="3" t="str">
        <f t="shared" si="420"/>
        <v>55-70</v>
      </c>
      <c r="P2705" s="3" t="str">
        <f t="shared" si="421"/>
        <v>&lt;10h</v>
      </c>
      <c r="Q2705" s="3" t="str">
        <f t="shared" si="422"/>
        <v>22-45d</v>
      </c>
      <c r="R2705" s="3" t="str">
        <f t="shared" si="423"/>
        <v>Medium</v>
      </c>
      <c r="S2705" s="3" t="str">
        <f t="shared" si="424"/>
        <v>Low</v>
      </c>
      <c r="T2705" s="3" t="str">
        <f t="shared" si="425"/>
        <v>Churned</v>
      </c>
      <c r="U2705" s="4">
        <f>1/(1+EXP(-(Predictive_Model!$B$5+((B2705-Predictive_Model!$B$20)/Predictive_Model!$C$20)*Predictive_Model!$D$20+((E2705-Predictive_Model!$B$21)/Predictive_Model!$C$21)*Predictive_Model!$D$21+((F2705-Predictive_Model!$B$22)/Predictive_Model!$C$22)*Predictive_Model!$D$22+((I2705-Predictive_Model!$B$23)/Predictive_Model!$C$23)*Predictive_Model!$D$23+((L2705-Predictive_Model!$B$24)/Predictive_Model!$C$24)*Predictive_Model!$D$24+((M2705-Predictive_Model!$B$25)/Predictive_Model!$C$25)*Predictive_Model!$D$25+IF(C2705="Male",Predictive_Model!$D$31,IF(C2705="Other",Predictive_Model!$D$32,0))+IF(D2705="Premium",Predictive_Model!$D$34,IF(D2705="Standard",Predictive_Model!$D$35,0))+IF(G2705="Asia",Predictive_Model!$D$37,IF(G2705="Europe",Predictive_Model!$D$38,IF(G2705="North America",Predictive_Model!$D$39,IF(G2705="Oceania",Predictive_Model!$D$40,IF(G2705="South America",Predictive_Model!$D$41,0)))))+IF(H2705="Laptop",Predictive_Model!$D$43,IF(H2705="Mobile",Predictive_Model!$D$44,IF(H2705="TV",Predictive_Model!$D$45,IF(H2705="Tablet",Predictive_Model!$D$46,0))))+IF(K2705="Crypto",Predictive_Model!$D$48,IF(K2705="Debit Card",Predictive_Model!$D$49,IF(K2705="Gift Card",Predictive_Model!$D$50,IF(K2705="PayPal",Predictive_Model!$D$51,0))))+IF(N2705="Comedy",Predictive_Model!$D$53,IF(N2705="Documentary",Predictive_Model!$D$54,IF(N2705="Drama",Predictive_Model!$D$55,IF(N2705="Horror",Predictive_Model!$D$56,IF(N2705="Romance",Predictive_Model!$D$57,IF(N2705="Sci-Fi",Predictive_Model!$D$58,0)))))))))</f>
        <v>0.99966654818610945</v>
      </c>
      <c r="V2705" s="3" t="str">
        <f t="shared" si="426"/>
        <v>Critical</v>
      </c>
      <c r="W2705" s="6">
        <f t="shared" si="427"/>
        <v>8.99</v>
      </c>
      <c r="X2705" s="3" t="str">
        <f t="shared" si="428"/>
        <v>Priority 2</v>
      </c>
      <c r="Y2705" s="3" t="str">
        <f t="shared" si="429"/>
        <v>OK</v>
      </c>
    </row>
    <row r="2706" spans="1:25" x14ac:dyDescent="0.25">
      <c r="A2706" s="3" t="str">
        <f>Raw_Data!A2706</f>
        <v>f0e8e312-3315-46d4-9475-d376bb231524</v>
      </c>
      <c r="B2706" s="3">
        <f>Raw_Data!B2706</f>
        <v>66</v>
      </c>
      <c r="C2706" s="3" t="str">
        <f>Raw_Data!C2706</f>
        <v>Male</v>
      </c>
      <c r="D2706" s="3" t="str">
        <f>Raw_Data!D2706</f>
        <v>Standard</v>
      </c>
      <c r="E2706" s="3">
        <f>Raw_Data!E2706</f>
        <v>1.97</v>
      </c>
      <c r="F2706" s="3">
        <f>Raw_Data!F2706</f>
        <v>2</v>
      </c>
      <c r="G2706" s="3" t="str">
        <f>Raw_Data!G2706</f>
        <v>Europe</v>
      </c>
      <c r="H2706" s="3" t="str">
        <f>Raw_Data!H2706</f>
        <v>Laptop</v>
      </c>
      <c r="I2706" s="3">
        <f>Raw_Data!I2706</f>
        <v>13.99</v>
      </c>
      <c r="J2706" s="3">
        <f>Raw_Data!J2706</f>
        <v>0</v>
      </c>
      <c r="K2706" s="3" t="str">
        <f>Raw_Data!K2706</f>
        <v>Credit Card</v>
      </c>
      <c r="L2706" s="3">
        <f>Raw_Data!L2706</f>
        <v>4</v>
      </c>
      <c r="M2706" s="3">
        <f>Raw_Data!M2706</f>
        <v>0.66</v>
      </c>
      <c r="N2706" s="3" t="str">
        <f>Raw_Data!N2706</f>
        <v>Sci-Fi</v>
      </c>
      <c r="O2706" s="3" t="str">
        <f t="shared" si="420"/>
        <v>55-70</v>
      </c>
      <c r="P2706" s="3" t="str">
        <f t="shared" si="421"/>
        <v>&lt;10h</v>
      </c>
      <c r="Q2706" s="3" t="str">
        <f t="shared" si="422"/>
        <v>0-7d</v>
      </c>
      <c r="R2706" s="3" t="str">
        <f t="shared" si="423"/>
        <v>Medium</v>
      </c>
      <c r="S2706" s="3" t="str">
        <f t="shared" si="424"/>
        <v>Mid</v>
      </c>
      <c r="T2706" s="3" t="str">
        <f t="shared" si="425"/>
        <v>Active</v>
      </c>
      <c r="U2706" s="4">
        <f>1/(1+EXP(-(Predictive_Model!$B$5+((B2706-Predictive_Model!$B$20)/Predictive_Model!$C$20)*Predictive_Model!$D$20+((E2706-Predictive_Model!$B$21)/Predictive_Model!$C$21)*Predictive_Model!$D$21+((F2706-Predictive_Model!$B$22)/Predictive_Model!$C$22)*Predictive_Model!$D$22+((I2706-Predictive_Model!$B$23)/Predictive_Model!$C$23)*Predictive_Model!$D$23+((L2706-Predictive_Model!$B$24)/Predictive_Model!$C$24)*Predictive_Model!$D$24+((M2706-Predictive_Model!$B$25)/Predictive_Model!$C$25)*Predictive_Model!$D$25+IF(C2706="Male",Predictive_Model!$D$31,IF(C2706="Other",Predictive_Model!$D$32,0))+IF(D2706="Premium",Predictive_Model!$D$34,IF(D2706="Standard",Predictive_Model!$D$35,0))+IF(G2706="Asia",Predictive_Model!$D$37,IF(G2706="Europe",Predictive_Model!$D$38,IF(G2706="North America",Predictive_Model!$D$39,IF(G2706="Oceania",Predictive_Model!$D$40,IF(G2706="South America",Predictive_Model!$D$41,0)))))+IF(H2706="Laptop",Predictive_Model!$D$43,IF(H2706="Mobile",Predictive_Model!$D$44,IF(H2706="TV",Predictive_Model!$D$45,IF(H2706="Tablet",Predictive_Model!$D$46,0))))+IF(K2706="Crypto",Predictive_Model!$D$48,IF(K2706="Debit Card",Predictive_Model!$D$49,IF(K2706="Gift Card",Predictive_Model!$D$50,IF(K2706="PayPal",Predictive_Model!$D$51,0))))+IF(N2706="Comedy",Predictive_Model!$D$53,IF(N2706="Documentary",Predictive_Model!$D$54,IF(N2706="Drama",Predictive_Model!$D$55,IF(N2706="Horror",Predictive_Model!$D$56,IF(N2706="Romance",Predictive_Model!$D$57,IF(N2706="Sci-Fi",Predictive_Model!$D$58,0)))))))))</f>
        <v>0.38870739227874823</v>
      </c>
      <c r="V2706" s="3" t="str">
        <f t="shared" si="426"/>
        <v>Medium</v>
      </c>
      <c r="W2706" s="6">
        <f t="shared" si="427"/>
        <v>5.4380164179796875</v>
      </c>
      <c r="X2706" s="3" t="str">
        <f t="shared" si="428"/>
        <v>Monitor</v>
      </c>
      <c r="Y2706" s="3" t="str">
        <f t="shared" si="429"/>
        <v>OK</v>
      </c>
    </row>
    <row r="2707" spans="1:25" x14ac:dyDescent="0.25">
      <c r="A2707" s="3" t="str">
        <f>Raw_Data!A2707</f>
        <v>3ee82784-d01b-44da-b1fe-bbfa81b78bf1</v>
      </c>
      <c r="B2707" s="3">
        <f>Raw_Data!B2707</f>
        <v>35</v>
      </c>
      <c r="C2707" s="3" t="str">
        <f>Raw_Data!C2707</f>
        <v>Female</v>
      </c>
      <c r="D2707" s="3" t="str">
        <f>Raw_Data!D2707</f>
        <v>Standard</v>
      </c>
      <c r="E2707" s="3">
        <f>Raw_Data!E2707</f>
        <v>58.33</v>
      </c>
      <c r="F2707" s="3">
        <f>Raw_Data!F2707</f>
        <v>42</v>
      </c>
      <c r="G2707" s="3" t="str">
        <f>Raw_Data!G2707</f>
        <v>Oceania</v>
      </c>
      <c r="H2707" s="3" t="str">
        <f>Raw_Data!H2707</f>
        <v>Laptop</v>
      </c>
      <c r="I2707" s="3">
        <f>Raw_Data!I2707</f>
        <v>13.99</v>
      </c>
      <c r="J2707" s="3">
        <f>Raw_Data!J2707</f>
        <v>0</v>
      </c>
      <c r="K2707" s="3" t="str">
        <f>Raw_Data!K2707</f>
        <v>Crypto</v>
      </c>
      <c r="L2707" s="3">
        <f>Raw_Data!L2707</f>
        <v>4</v>
      </c>
      <c r="M2707" s="3">
        <f>Raw_Data!M2707</f>
        <v>1.36</v>
      </c>
      <c r="N2707" s="3" t="str">
        <f>Raw_Data!N2707</f>
        <v>Horror</v>
      </c>
      <c r="O2707" s="3" t="str">
        <f t="shared" si="420"/>
        <v>35-44</v>
      </c>
      <c r="P2707" s="3" t="str">
        <f t="shared" si="421"/>
        <v>50h+</v>
      </c>
      <c r="Q2707" s="3" t="str">
        <f t="shared" si="422"/>
        <v>22-45d</v>
      </c>
      <c r="R2707" s="3" t="str">
        <f t="shared" si="423"/>
        <v>Medium</v>
      </c>
      <c r="S2707" s="3" t="str">
        <f t="shared" si="424"/>
        <v>Mid</v>
      </c>
      <c r="T2707" s="3" t="str">
        <f t="shared" si="425"/>
        <v>Active</v>
      </c>
      <c r="U2707" s="4">
        <f>1/(1+EXP(-(Predictive_Model!$B$5+((B2707-Predictive_Model!$B$20)/Predictive_Model!$C$20)*Predictive_Model!$D$20+((E2707-Predictive_Model!$B$21)/Predictive_Model!$C$21)*Predictive_Model!$D$21+((F2707-Predictive_Model!$B$22)/Predictive_Model!$C$22)*Predictive_Model!$D$22+((I2707-Predictive_Model!$B$23)/Predictive_Model!$C$23)*Predictive_Model!$D$23+((L2707-Predictive_Model!$B$24)/Predictive_Model!$C$24)*Predictive_Model!$D$24+((M2707-Predictive_Model!$B$25)/Predictive_Model!$C$25)*Predictive_Model!$D$25+IF(C2707="Male",Predictive_Model!$D$31,IF(C2707="Other",Predictive_Model!$D$32,0))+IF(D2707="Premium",Predictive_Model!$D$34,IF(D2707="Standard",Predictive_Model!$D$35,0))+IF(G2707="Asia",Predictive_Model!$D$37,IF(G2707="Europe",Predictive_Model!$D$38,IF(G2707="North America",Predictive_Model!$D$39,IF(G2707="Oceania",Predictive_Model!$D$40,IF(G2707="South America",Predictive_Model!$D$41,0)))))+IF(H2707="Laptop",Predictive_Model!$D$43,IF(H2707="Mobile",Predictive_Model!$D$44,IF(H2707="TV",Predictive_Model!$D$45,IF(H2707="Tablet",Predictive_Model!$D$46,0))))+IF(K2707="Crypto",Predictive_Model!$D$48,IF(K2707="Debit Card",Predictive_Model!$D$49,IF(K2707="Gift Card",Predictive_Model!$D$50,IF(K2707="PayPal",Predictive_Model!$D$51,0))))+IF(N2707="Comedy",Predictive_Model!$D$53,IF(N2707="Documentary",Predictive_Model!$D$54,IF(N2707="Drama",Predictive_Model!$D$55,IF(N2707="Horror",Predictive_Model!$D$56,IF(N2707="Romance",Predictive_Model!$D$57,IF(N2707="Sci-Fi",Predictive_Model!$D$58,0)))))))))</f>
        <v>9.5385947735836815E-7</v>
      </c>
      <c r="V2707" s="3" t="str">
        <f t="shared" si="426"/>
        <v>Low</v>
      </c>
      <c r="W2707" s="6">
        <f t="shared" si="427"/>
        <v>1.334449408824357E-5</v>
      </c>
      <c r="X2707" s="3" t="str">
        <f t="shared" si="428"/>
        <v>Monitor</v>
      </c>
      <c r="Y2707" s="3" t="str">
        <f t="shared" si="429"/>
        <v>OK</v>
      </c>
    </row>
    <row r="2708" spans="1:25" x14ac:dyDescent="0.25">
      <c r="A2708" s="3" t="str">
        <f>Raw_Data!A2708</f>
        <v>27df865c-d4b2-4981-a525-360126dcd57a</v>
      </c>
      <c r="B2708" s="3">
        <f>Raw_Data!B2708</f>
        <v>28</v>
      </c>
      <c r="C2708" s="3" t="str">
        <f>Raw_Data!C2708</f>
        <v>Male</v>
      </c>
      <c r="D2708" s="3" t="str">
        <f>Raw_Data!D2708</f>
        <v>Premium</v>
      </c>
      <c r="E2708" s="3">
        <f>Raw_Data!E2708</f>
        <v>16.88</v>
      </c>
      <c r="F2708" s="3">
        <f>Raw_Data!F2708</f>
        <v>20</v>
      </c>
      <c r="G2708" s="3" t="str">
        <f>Raw_Data!G2708</f>
        <v>Oceania</v>
      </c>
      <c r="H2708" s="3" t="str">
        <f>Raw_Data!H2708</f>
        <v>Mobile</v>
      </c>
      <c r="I2708" s="3">
        <f>Raw_Data!I2708</f>
        <v>17.989999999999998</v>
      </c>
      <c r="J2708" s="3">
        <f>Raw_Data!J2708</f>
        <v>0</v>
      </c>
      <c r="K2708" s="3" t="str">
        <f>Raw_Data!K2708</f>
        <v>PayPal</v>
      </c>
      <c r="L2708" s="3">
        <f>Raw_Data!L2708</f>
        <v>2</v>
      </c>
      <c r="M2708" s="3">
        <f>Raw_Data!M2708</f>
        <v>0.8</v>
      </c>
      <c r="N2708" s="3" t="str">
        <f>Raw_Data!N2708</f>
        <v>Sci-Fi</v>
      </c>
      <c r="O2708" s="3" t="str">
        <f t="shared" si="420"/>
        <v>25-34</v>
      </c>
      <c r="P2708" s="3" t="str">
        <f t="shared" si="421"/>
        <v>10-24h</v>
      </c>
      <c r="Q2708" s="3" t="str">
        <f t="shared" si="422"/>
        <v>8-21d</v>
      </c>
      <c r="R2708" s="3" t="str">
        <f t="shared" si="423"/>
        <v>Medium</v>
      </c>
      <c r="S2708" s="3" t="str">
        <f t="shared" si="424"/>
        <v>High</v>
      </c>
      <c r="T2708" s="3" t="str">
        <f t="shared" si="425"/>
        <v>Active</v>
      </c>
      <c r="U2708" s="4">
        <f>1/(1+EXP(-(Predictive_Model!$B$5+((B2708-Predictive_Model!$B$20)/Predictive_Model!$C$20)*Predictive_Model!$D$20+((E2708-Predictive_Model!$B$21)/Predictive_Model!$C$21)*Predictive_Model!$D$21+((F2708-Predictive_Model!$B$22)/Predictive_Model!$C$22)*Predictive_Model!$D$22+((I2708-Predictive_Model!$B$23)/Predictive_Model!$C$23)*Predictive_Model!$D$23+((L2708-Predictive_Model!$B$24)/Predictive_Model!$C$24)*Predictive_Model!$D$24+((M2708-Predictive_Model!$B$25)/Predictive_Model!$C$25)*Predictive_Model!$D$25+IF(C2708="Male",Predictive_Model!$D$31,IF(C2708="Other",Predictive_Model!$D$32,0))+IF(D2708="Premium",Predictive_Model!$D$34,IF(D2708="Standard",Predictive_Model!$D$35,0))+IF(G2708="Asia",Predictive_Model!$D$37,IF(G2708="Europe",Predictive_Model!$D$38,IF(G2708="North America",Predictive_Model!$D$39,IF(G2708="Oceania",Predictive_Model!$D$40,IF(G2708="South America",Predictive_Model!$D$41,0)))))+IF(H2708="Laptop",Predictive_Model!$D$43,IF(H2708="Mobile",Predictive_Model!$D$44,IF(H2708="TV",Predictive_Model!$D$45,IF(H2708="Tablet",Predictive_Model!$D$46,0))))+IF(K2708="Crypto",Predictive_Model!$D$48,IF(K2708="Debit Card",Predictive_Model!$D$49,IF(K2708="Gift Card",Predictive_Model!$D$50,IF(K2708="PayPal",Predictive_Model!$D$51,0))))+IF(N2708="Comedy",Predictive_Model!$D$53,IF(N2708="Documentary",Predictive_Model!$D$54,IF(N2708="Drama",Predictive_Model!$D$55,IF(N2708="Horror",Predictive_Model!$D$56,IF(N2708="Romance",Predictive_Model!$D$57,IF(N2708="Sci-Fi",Predictive_Model!$D$58,0)))))))))</f>
        <v>0.17328605257318364</v>
      </c>
      <c r="V2708" s="3" t="str">
        <f t="shared" si="426"/>
        <v>Low</v>
      </c>
      <c r="W2708" s="6">
        <f t="shared" si="427"/>
        <v>3.1174160857915734</v>
      </c>
      <c r="X2708" s="3" t="str">
        <f t="shared" si="428"/>
        <v>Monitor</v>
      </c>
      <c r="Y2708" s="3" t="str">
        <f t="shared" si="429"/>
        <v>OK</v>
      </c>
    </row>
    <row r="2709" spans="1:25" x14ac:dyDescent="0.25">
      <c r="A2709" s="3" t="str">
        <f>Raw_Data!A2709</f>
        <v>efd974fa-1dce-41ff-9d11-0d2f181559a0</v>
      </c>
      <c r="B2709" s="3">
        <f>Raw_Data!B2709</f>
        <v>66</v>
      </c>
      <c r="C2709" s="3" t="str">
        <f>Raw_Data!C2709</f>
        <v>Male</v>
      </c>
      <c r="D2709" s="3" t="str">
        <f>Raw_Data!D2709</f>
        <v>Standard</v>
      </c>
      <c r="E2709" s="3">
        <f>Raw_Data!E2709</f>
        <v>0.8</v>
      </c>
      <c r="F2709" s="3">
        <f>Raw_Data!F2709</f>
        <v>32</v>
      </c>
      <c r="G2709" s="3" t="str">
        <f>Raw_Data!G2709</f>
        <v>Oceania</v>
      </c>
      <c r="H2709" s="3" t="str">
        <f>Raw_Data!H2709</f>
        <v>TV</v>
      </c>
      <c r="I2709" s="3">
        <f>Raw_Data!I2709</f>
        <v>13.99</v>
      </c>
      <c r="J2709" s="3">
        <f>Raw_Data!J2709</f>
        <v>1</v>
      </c>
      <c r="K2709" s="3" t="str">
        <f>Raw_Data!K2709</f>
        <v>Debit Card</v>
      </c>
      <c r="L2709" s="3">
        <f>Raw_Data!L2709</f>
        <v>1</v>
      </c>
      <c r="M2709" s="3">
        <f>Raw_Data!M2709</f>
        <v>0.02</v>
      </c>
      <c r="N2709" s="3" t="str">
        <f>Raw_Data!N2709</f>
        <v>Drama</v>
      </c>
      <c r="O2709" s="3" t="str">
        <f t="shared" si="420"/>
        <v>55-70</v>
      </c>
      <c r="P2709" s="3" t="str">
        <f t="shared" si="421"/>
        <v>&lt;10h</v>
      </c>
      <c r="Q2709" s="3" t="str">
        <f t="shared" si="422"/>
        <v>22-45d</v>
      </c>
      <c r="R2709" s="3" t="str">
        <f t="shared" si="423"/>
        <v>Medium</v>
      </c>
      <c r="S2709" s="3" t="str">
        <f t="shared" si="424"/>
        <v>Mid</v>
      </c>
      <c r="T2709" s="3" t="str">
        <f t="shared" si="425"/>
        <v>Churned</v>
      </c>
      <c r="U2709" s="4">
        <f>1/(1+EXP(-(Predictive_Model!$B$5+((B2709-Predictive_Model!$B$20)/Predictive_Model!$C$20)*Predictive_Model!$D$20+((E2709-Predictive_Model!$B$21)/Predictive_Model!$C$21)*Predictive_Model!$D$21+((F2709-Predictive_Model!$B$22)/Predictive_Model!$C$22)*Predictive_Model!$D$22+((I2709-Predictive_Model!$B$23)/Predictive_Model!$C$23)*Predictive_Model!$D$23+((L2709-Predictive_Model!$B$24)/Predictive_Model!$C$24)*Predictive_Model!$D$24+((M2709-Predictive_Model!$B$25)/Predictive_Model!$C$25)*Predictive_Model!$D$25+IF(C2709="Male",Predictive_Model!$D$31,IF(C2709="Other",Predictive_Model!$D$32,0))+IF(D2709="Premium",Predictive_Model!$D$34,IF(D2709="Standard",Predictive_Model!$D$35,0))+IF(G2709="Asia",Predictive_Model!$D$37,IF(G2709="Europe",Predictive_Model!$D$38,IF(G2709="North America",Predictive_Model!$D$39,IF(G2709="Oceania",Predictive_Model!$D$40,IF(G2709="South America",Predictive_Model!$D$41,0)))))+IF(H2709="Laptop",Predictive_Model!$D$43,IF(H2709="Mobile",Predictive_Model!$D$44,IF(H2709="TV",Predictive_Model!$D$45,IF(H2709="Tablet",Predictive_Model!$D$46,0))))+IF(K2709="Crypto",Predictive_Model!$D$48,IF(K2709="Debit Card",Predictive_Model!$D$49,IF(K2709="Gift Card",Predictive_Model!$D$50,IF(K2709="PayPal",Predictive_Model!$D$51,0))))+IF(N2709="Comedy",Predictive_Model!$D$53,IF(N2709="Documentary",Predictive_Model!$D$54,IF(N2709="Drama",Predictive_Model!$D$55,IF(N2709="Horror",Predictive_Model!$D$56,IF(N2709="Romance",Predictive_Model!$D$57,IF(N2709="Sci-Fi",Predictive_Model!$D$58,0)))))))))</f>
        <v>0.99909572799192448</v>
      </c>
      <c r="V2709" s="3" t="str">
        <f t="shared" si="426"/>
        <v>Critical</v>
      </c>
      <c r="W2709" s="6">
        <f t="shared" si="427"/>
        <v>13.99</v>
      </c>
      <c r="X2709" s="3" t="str">
        <f t="shared" si="428"/>
        <v>Priority 2</v>
      </c>
      <c r="Y2709" s="3" t="str">
        <f t="shared" si="429"/>
        <v>OK</v>
      </c>
    </row>
    <row r="2710" spans="1:25" x14ac:dyDescent="0.25">
      <c r="A2710" s="3" t="str">
        <f>Raw_Data!A2710</f>
        <v>e2c3f40a-af6b-49bb-a8c6-85691505fae8</v>
      </c>
      <c r="B2710" s="3">
        <f>Raw_Data!B2710</f>
        <v>19</v>
      </c>
      <c r="C2710" s="3" t="str">
        <f>Raw_Data!C2710</f>
        <v>Male</v>
      </c>
      <c r="D2710" s="3" t="str">
        <f>Raw_Data!D2710</f>
        <v>Basic</v>
      </c>
      <c r="E2710" s="3">
        <f>Raw_Data!E2710</f>
        <v>23.08</v>
      </c>
      <c r="F2710" s="3">
        <f>Raw_Data!F2710</f>
        <v>15</v>
      </c>
      <c r="G2710" s="3" t="str">
        <f>Raw_Data!G2710</f>
        <v>Africa</v>
      </c>
      <c r="H2710" s="3" t="str">
        <f>Raw_Data!H2710</f>
        <v>Desktop</v>
      </c>
      <c r="I2710" s="3">
        <f>Raw_Data!I2710</f>
        <v>8.99</v>
      </c>
      <c r="J2710" s="3">
        <f>Raw_Data!J2710</f>
        <v>0</v>
      </c>
      <c r="K2710" s="3" t="str">
        <f>Raw_Data!K2710</f>
        <v>Gift Card</v>
      </c>
      <c r="L2710" s="3">
        <f>Raw_Data!L2710</f>
        <v>3</v>
      </c>
      <c r="M2710" s="3">
        <f>Raw_Data!M2710</f>
        <v>1.44</v>
      </c>
      <c r="N2710" s="3" t="str">
        <f>Raw_Data!N2710</f>
        <v>Comedy</v>
      </c>
      <c r="O2710" s="3" t="str">
        <f t="shared" si="420"/>
        <v>18-24</v>
      </c>
      <c r="P2710" s="3" t="str">
        <f t="shared" si="421"/>
        <v>10-24h</v>
      </c>
      <c r="Q2710" s="3" t="str">
        <f t="shared" si="422"/>
        <v>8-21d</v>
      </c>
      <c r="R2710" s="3" t="str">
        <f t="shared" si="423"/>
        <v>Medium</v>
      </c>
      <c r="S2710" s="3" t="str">
        <f t="shared" si="424"/>
        <v>Low</v>
      </c>
      <c r="T2710" s="3" t="str">
        <f t="shared" si="425"/>
        <v>Active</v>
      </c>
      <c r="U2710" s="4">
        <f>1/(1+EXP(-(Predictive_Model!$B$5+((B2710-Predictive_Model!$B$20)/Predictive_Model!$C$20)*Predictive_Model!$D$20+((E2710-Predictive_Model!$B$21)/Predictive_Model!$C$21)*Predictive_Model!$D$21+((F2710-Predictive_Model!$B$22)/Predictive_Model!$C$22)*Predictive_Model!$D$22+((I2710-Predictive_Model!$B$23)/Predictive_Model!$C$23)*Predictive_Model!$D$23+((L2710-Predictive_Model!$B$24)/Predictive_Model!$C$24)*Predictive_Model!$D$24+((M2710-Predictive_Model!$B$25)/Predictive_Model!$C$25)*Predictive_Model!$D$25+IF(C2710="Male",Predictive_Model!$D$31,IF(C2710="Other",Predictive_Model!$D$32,0))+IF(D2710="Premium",Predictive_Model!$D$34,IF(D2710="Standard",Predictive_Model!$D$35,0))+IF(G2710="Asia",Predictive_Model!$D$37,IF(G2710="Europe",Predictive_Model!$D$38,IF(G2710="North America",Predictive_Model!$D$39,IF(G2710="Oceania",Predictive_Model!$D$40,IF(G2710="South America",Predictive_Model!$D$41,0)))))+IF(H2710="Laptop",Predictive_Model!$D$43,IF(H2710="Mobile",Predictive_Model!$D$44,IF(H2710="TV",Predictive_Model!$D$45,IF(H2710="Tablet",Predictive_Model!$D$46,0))))+IF(K2710="Crypto",Predictive_Model!$D$48,IF(K2710="Debit Card",Predictive_Model!$D$49,IF(K2710="Gift Card",Predictive_Model!$D$50,IF(K2710="PayPal",Predictive_Model!$D$51,0))))+IF(N2710="Comedy",Predictive_Model!$D$53,IF(N2710="Documentary",Predictive_Model!$D$54,IF(N2710="Drama",Predictive_Model!$D$55,IF(N2710="Horror",Predictive_Model!$D$56,IF(N2710="Romance",Predictive_Model!$D$57,IF(N2710="Sci-Fi",Predictive_Model!$D$58,0)))))))))</f>
        <v>1.1329120644508852E-2</v>
      </c>
      <c r="V2710" s="3" t="str">
        <f t="shared" si="426"/>
        <v>Low</v>
      </c>
      <c r="W2710" s="6">
        <f t="shared" si="427"/>
        <v>0.10184879459413458</v>
      </c>
      <c r="X2710" s="3" t="str">
        <f t="shared" si="428"/>
        <v>Monitor</v>
      </c>
      <c r="Y2710" s="3" t="str">
        <f t="shared" si="429"/>
        <v>OK</v>
      </c>
    </row>
    <row r="2711" spans="1:25" x14ac:dyDescent="0.25">
      <c r="A2711" s="3" t="str">
        <f>Raw_Data!A2711</f>
        <v>8e595ac0-28a0-4178-b0bb-04b452326a5b</v>
      </c>
      <c r="B2711" s="3">
        <f>Raw_Data!B2711</f>
        <v>32</v>
      </c>
      <c r="C2711" s="3" t="str">
        <f>Raw_Data!C2711</f>
        <v>Other</v>
      </c>
      <c r="D2711" s="3" t="str">
        <f>Raw_Data!D2711</f>
        <v>Basic</v>
      </c>
      <c r="E2711" s="3">
        <f>Raw_Data!E2711</f>
        <v>14.84</v>
      </c>
      <c r="F2711" s="3">
        <f>Raw_Data!F2711</f>
        <v>10</v>
      </c>
      <c r="G2711" s="3" t="str">
        <f>Raw_Data!G2711</f>
        <v>Europe</v>
      </c>
      <c r="H2711" s="3" t="str">
        <f>Raw_Data!H2711</f>
        <v>Desktop</v>
      </c>
      <c r="I2711" s="3">
        <f>Raw_Data!I2711</f>
        <v>8.99</v>
      </c>
      <c r="J2711" s="3">
        <f>Raw_Data!J2711</f>
        <v>0</v>
      </c>
      <c r="K2711" s="3" t="str">
        <f>Raw_Data!K2711</f>
        <v>Crypto</v>
      </c>
      <c r="L2711" s="3">
        <f>Raw_Data!L2711</f>
        <v>2</v>
      </c>
      <c r="M2711" s="3">
        <f>Raw_Data!M2711</f>
        <v>1.35</v>
      </c>
      <c r="N2711" s="3" t="str">
        <f>Raw_Data!N2711</f>
        <v>Sci-Fi</v>
      </c>
      <c r="O2711" s="3" t="str">
        <f t="shared" si="420"/>
        <v>25-34</v>
      </c>
      <c r="P2711" s="3" t="str">
        <f t="shared" si="421"/>
        <v>10-24h</v>
      </c>
      <c r="Q2711" s="3" t="str">
        <f t="shared" si="422"/>
        <v>8-21d</v>
      </c>
      <c r="R2711" s="3" t="str">
        <f t="shared" si="423"/>
        <v>Medium</v>
      </c>
      <c r="S2711" s="3" t="str">
        <f t="shared" si="424"/>
        <v>Low</v>
      </c>
      <c r="T2711" s="3" t="str">
        <f t="shared" si="425"/>
        <v>Active</v>
      </c>
      <c r="U2711" s="4">
        <f>1/(1+EXP(-(Predictive_Model!$B$5+((B2711-Predictive_Model!$B$20)/Predictive_Model!$C$20)*Predictive_Model!$D$20+((E2711-Predictive_Model!$B$21)/Predictive_Model!$C$21)*Predictive_Model!$D$21+((F2711-Predictive_Model!$B$22)/Predictive_Model!$C$22)*Predictive_Model!$D$22+((I2711-Predictive_Model!$B$23)/Predictive_Model!$C$23)*Predictive_Model!$D$23+((L2711-Predictive_Model!$B$24)/Predictive_Model!$C$24)*Predictive_Model!$D$24+((M2711-Predictive_Model!$B$25)/Predictive_Model!$C$25)*Predictive_Model!$D$25+IF(C2711="Male",Predictive_Model!$D$31,IF(C2711="Other",Predictive_Model!$D$32,0))+IF(D2711="Premium",Predictive_Model!$D$34,IF(D2711="Standard",Predictive_Model!$D$35,0))+IF(G2711="Asia",Predictive_Model!$D$37,IF(G2711="Europe",Predictive_Model!$D$38,IF(G2711="North America",Predictive_Model!$D$39,IF(G2711="Oceania",Predictive_Model!$D$40,IF(G2711="South America",Predictive_Model!$D$41,0)))))+IF(H2711="Laptop",Predictive_Model!$D$43,IF(H2711="Mobile",Predictive_Model!$D$44,IF(H2711="TV",Predictive_Model!$D$45,IF(H2711="Tablet",Predictive_Model!$D$46,0))))+IF(K2711="Crypto",Predictive_Model!$D$48,IF(K2711="Debit Card",Predictive_Model!$D$49,IF(K2711="Gift Card",Predictive_Model!$D$50,IF(K2711="PayPal",Predictive_Model!$D$51,0))))+IF(N2711="Comedy",Predictive_Model!$D$53,IF(N2711="Documentary",Predictive_Model!$D$54,IF(N2711="Drama",Predictive_Model!$D$55,IF(N2711="Horror",Predictive_Model!$D$56,IF(N2711="Romance",Predictive_Model!$D$57,IF(N2711="Sci-Fi",Predictive_Model!$D$58,0)))))))))</f>
        <v>0.12881866253712512</v>
      </c>
      <c r="V2711" s="3" t="str">
        <f t="shared" si="426"/>
        <v>Low</v>
      </c>
      <c r="W2711" s="6">
        <f t="shared" si="427"/>
        <v>1.1580797762087549</v>
      </c>
      <c r="X2711" s="3" t="str">
        <f t="shared" si="428"/>
        <v>Monitor</v>
      </c>
      <c r="Y2711" s="3" t="str">
        <f t="shared" si="429"/>
        <v>OK</v>
      </c>
    </row>
    <row r="2712" spans="1:25" x14ac:dyDescent="0.25">
      <c r="A2712" s="3" t="str">
        <f>Raw_Data!A2712</f>
        <v>e49a8c45-d0f3-40a4-bbdf-08134e2c2a91</v>
      </c>
      <c r="B2712" s="3">
        <f>Raw_Data!B2712</f>
        <v>63</v>
      </c>
      <c r="C2712" s="3" t="str">
        <f>Raw_Data!C2712</f>
        <v>Male</v>
      </c>
      <c r="D2712" s="3" t="str">
        <f>Raw_Data!D2712</f>
        <v>Premium</v>
      </c>
      <c r="E2712" s="3">
        <f>Raw_Data!E2712</f>
        <v>9.84</v>
      </c>
      <c r="F2712" s="3">
        <f>Raw_Data!F2712</f>
        <v>3</v>
      </c>
      <c r="G2712" s="3" t="str">
        <f>Raw_Data!G2712</f>
        <v>North America</v>
      </c>
      <c r="H2712" s="3" t="str">
        <f>Raw_Data!H2712</f>
        <v>Laptop</v>
      </c>
      <c r="I2712" s="3">
        <f>Raw_Data!I2712</f>
        <v>17.989999999999998</v>
      </c>
      <c r="J2712" s="3">
        <f>Raw_Data!J2712</f>
        <v>0</v>
      </c>
      <c r="K2712" s="3" t="str">
        <f>Raw_Data!K2712</f>
        <v>PayPal</v>
      </c>
      <c r="L2712" s="3">
        <f>Raw_Data!L2712</f>
        <v>4</v>
      </c>
      <c r="M2712" s="3">
        <f>Raw_Data!M2712</f>
        <v>2.46</v>
      </c>
      <c r="N2712" s="3" t="str">
        <f>Raw_Data!N2712</f>
        <v>Comedy</v>
      </c>
      <c r="O2712" s="3" t="str">
        <f t="shared" si="420"/>
        <v>55-70</v>
      </c>
      <c r="P2712" s="3" t="str">
        <f t="shared" si="421"/>
        <v>&lt;10h</v>
      </c>
      <c r="Q2712" s="3" t="str">
        <f t="shared" si="422"/>
        <v>0-7d</v>
      </c>
      <c r="R2712" s="3" t="str">
        <f t="shared" si="423"/>
        <v>Medium</v>
      </c>
      <c r="S2712" s="3" t="str">
        <f t="shared" si="424"/>
        <v>High</v>
      </c>
      <c r="T2712" s="3" t="str">
        <f t="shared" si="425"/>
        <v>Active</v>
      </c>
      <c r="U2712" s="4">
        <f>1/(1+EXP(-(Predictive_Model!$B$5+((B2712-Predictive_Model!$B$20)/Predictive_Model!$C$20)*Predictive_Model!$D$20+((E2712-Predictive_Model!$B$21)/Predictive_Model!$C$21)*Predictive_Model!$D$21+((F2712-Predictive_Model!$B$22)/Predictive_Model!$C$22)*Predictive_Model!$D$22+((I2712-Predictive_Model!$B$23)/Predictive_Model!$C$23)*Predictive_Model!$D$23+((L2712-Predictive_Model!$B$24)/Predictive_Model!$C$24)*Predictive_Model!$D$24+((M2712-Predictive_Model!$B$25)/Predictive_Model!$C$25)*Predictive_Model!$D$25+IF(C2712="Male",Predictive_Model!$D$31,IF(C2712="Other",Predictive_Model!$D$32,0))+IF(D2712="Premium",Predictive_Model!$D$34,IF(D2712="Standard",Predictive_Model!$D$35,0))+IF(G2712="Asia",Predictive_Model!$D$37,IF(G2712="Europe",Predictive_Model!$D$38,IF(G2712="North America",Predictive_Model!$D$39,IF(G2712="Oceania",Predictive_Model!$D$40,IF(G2712="South America",Predictive_Model!$D$41,0)))))+IF(H2712="Laptop",Predictive_Model!$D$43,IF(H2712="Mobile",Predictive_Model!$D$44,IF(H2712="TV",Predictive_Model!$D$45,IF(H2712="Tablet",Predictive_Model!$D$46,0))))+IF(K2712="Crypto",Predictive_Model!$D$48,IF(K2712="Debit Card",Predictive_Model!$D$49,IF(K2712="Gift Card",Predictive_Model!$D$50,IF(K2712="PayPal",Predictive_Model!$D$51,0))))+IF(N2712="Comedy",Predictive_Model!$D$53,IF(N2712="Documentary",Predictive_Model!$D$54,IF(N2712="Drama",Predictive_Model!$D$55,IF(N2712="Horror",Predictive_Model!$D$56,IF(N2712="Romance",Predictive_Model!$D$57,IF(N2712="Sci-Fi",Predictive_Model!$D$58,0)))))))))</f>
        <v>4.4000838256887597E-4</v>
      </c>
      <c r="V2712" s="3" t="str">
        <f t="shared" si="426"/>
        <v>Low</v>
      </c>
      <c r="W2712" s="6">
        <f t="shared" si="427"/>
        <v>7.9157508024140788E-3</v>
      </c>
      <c r="X2712" s="3" t="str">
        <f t="shared" si="428"/>
        <v>Monitor</v>
      </c>
      <c r="Y2712" s="3" t="str">
        <f t="shared" si="429"/>
        <v>OK</v>
      </c>
    </row>
    <row r="2713" spans="1:25" x14ac:dyDescent="0.25">
      <c r="A2713" s="3" t="str">
        <f>Raw_Data!A2713</f>
        <v>47f88627-cafa-48f1-be88-630ac9399313</v>
      </c>
      <c r="B2713" s="3">
        <f>Raw_Data!B2713</f>
        <v>69</v>
      </c>
      <c r="C2713" s="3" t="str">
        <f>Raw_Data!C2713</f>
        <v>Other</v>
      </c>
      <c r="D2713" s="3" t="str">
        <f>Raw_Data!D2713</f>
        <v>Standard</v>
      </c>
      <c r="E2713" s="3">
        <f>Raw_Data!E2713</f>
        <v>31.16</v>
      </c>
      <c r="F2713" s="3">
        <f>Raw_Data!F2713</f>
        <v>47</v>
      </c>
      <c r="G2713" s="3" t="str">
        <f>Raw_Data!G2713</f>
        <v>Asia</v>
      </c>
      <c r="H2713" s="3" t="str">
        <f>Raw_Data!H2713</f>
        <v>Mobile</v>
      </c>
      <c r="I2713" s="3">
        <f>Raw_Data!I2713</f>
        <v>13.99</v>
      </c>
      <c r="J2713" s="3">
        <f>Raw_Data!J2713</f>
        <v>0</v>
      </c>
      <c r="K2713" s="3" t="str">
        <f>Raw_Data!K2713</f>
        <v>Debit Card</v>
      </c>
      <c r="L2713" s="3">
        <f>Raw_Data!L2713</f>
        <v>5</v>
      </c>
      <c r="M2713" s="3">
        <f>Raw_Data!M2713</f>
        <v>0.65</v>
      </c>
      <c r="N2713" s="3" t="str">
        <f>Raw_Data!N2713</f>
        <v>Documentary</v>
      </c>
      <c r="O2713" s="3" t="str">
        <f t="shared" si="420"/>
        <v>55-70</v>
      </c>
      <c r="P2713" s="3" t="str">
        <f t="shared" si="421"/>
        <v>25-49h</v>
      </c>
      <c r="Q2713" s="3" t="str">
        <f t="shared" si="422"/>
        <v>46-60d</v>
      </c>
      <c r="R2713" s="3" t="str">
        <f t="shared" si="423"/>
        <v>Medium</v>
      </c>
      <c r="S2713" s="3" t="str">
        <f t="shared" si="424"/>
        <v>Mid</v>
      </c>
      <c r="T2713" s="3" t="str">
        <f t="shared" si="425"/>
        <v>Active</v>
      </c>
      <c r="U2713" s="4">
        <f>1/(1+EXP(-(Predictive_Model!$B$5+((B2713-Predictive_Model!$B$20)/Predictive_Model!$C$20)*Predictive_Model!$D$20+((E2713-Predictive_Model!$B$21)/Predictive_Model!$C$21)*Predictive_Model!$D$21+((F2713-Predictive_Model!$B$22)/Predictive_Model!$C$22)*Predictive_Model!$D$22+((I2713-Predictive_Model!$B$23)/Predictive_Model!$C$23)*Predictive_Model!$D$23+((L2713-Predictive_Model!$B$24)/Predictive_Model!$C$24)*Predictive_Model!$D$24+((M2713-Predictive_Model!$B$25)/Predictive_Model!$C$25)*Predictive_Model!$D$25+IF(C2713="Male",Predictive_Model!$D$31,IF(C2713="Other",Predictive_Model!$D$32,0))+IF(D2713="Premium",Predictive_Model!$D$34,IF(D2713="Standard",Predictive_Model!$D$35,0))+IF(G2713="Asia",Predictive_Model!$D$37,IF(G2713="Europe",Predictive_Model!$D$38,IF(G2713="North America",Predictive_Model!$D$39,IF(G2713="Oceania",Predictive_Model!$D$40,IF(G2713="South America",Predictive_Model!$D$41,0)))))+IF(H2713="Laptop",Predictive_Model!$D$43,IF(H2713="Mobile",Predictive_Model!$D$44,IF(H2713="TV",Predictive_Model!$D$45,IF(H2713="Tablet",Predictive_Model!$D$46,0))))+IF(K2713="Crypto",Predictive_Model!$D$48,IF(K2713="Debit Card",Predictive_Model!$D$49,IF(K2713="Gift Card",Predictive_Model!$D$50,IF(K2713="PayPal",Predictive_Model!$D$51,0))))+IF(N2713="Comedy",Predictive_Model!$D$53,IF(N2713="Documentary",Predictive_Model!$D$54,IF(N2713="Drama",Predictive_Model!$D$55,IF(N2713="Horror",Predictive_Model!$D$56,IF(N2713="Romance",Predictive_Model!$D$57,IF(N2713="Sci-Fi",Predictive_Model!$D$58,0)))))))))</f>
        <v>3.9826576542441657E-2</v>
      </c>
      <c r="V2713" s="3" t="str">
        <f t="shared" si="426"/>
        <v>Low</v>
      </c>
      <c r="W2713" s="6">
        <f t="shared" si="427"/>
        <v>0.55717380582875875</v>
      </c>
      <c r="X2713" s="3" t="str">
        <f t="shared" si="428"/>
        <v>Monitor</v>
      </c>
      <c r="Y2713" s="3" t="str">
        <f t="shared" si="429"/>
        <v>OK</v>
      </c>
    </row>
    <row r="2714" spans="1:25" x14ac:dyDescent="0.25">
      <c r="A2714" s="3" t="str">
        <f>Raw_Data!A2714</f>
        <v>140050f4-0857-4a05-b012-34001d8114a6</v>
      </c>
      <c r="B2714" s="3">
        <f>Raw_Data!B2714</f>
        <v>24</v>
      </c>
      <c r="C2714" s="3" t="str">
        <f>Raw_Data!C2714</f>
        <v>Female</v>
      </c>
      <c r="D2714" s="3" t="str">
        <f>Raw_Data!D2714</f>
        <v>Basic</v>
      </c>
      <c r="E2714" s="3">
        <f>Raw_Data!E2714</f>
        <v>1.42</v>
      </c>
      <c r="F2714" s="3">
        <f>Raw_Data!F2714</f>
        <v>40</v>
      </c>
      <c r="G2714" s="3" t="str">
        <f>Raw_Data!G2714</f>
        <v>Oceania</v>
      </c>
      <c r="H2714" s="3" t="str">
        <f>Raw_Data!H2714</f>
        <v>Mobile</v>
      </c>
      <c r="I2714" s="3">
        <f>Raw_Data!I2714</f>
        <v>8.99</v>
      </c>
      <c r="J2714" s="3">
        <f>Raw_Data!J2714</f>
        <v>1</v>
      </c>
      <c r="K2714" s="3" t="str">
        <f>Raw_Data!K2714</f>
        <v>Debit Card</v>
      </c>
      <c r="L2714" s="3">
        <f>Raw_Data!L2714</f>
        <v>4</v>
      </c>
      <c r="M2714" s="3">
        <f>Raw_Data!M2714</f>
        <v>0.03</v>
      </c>
      <c r="N2714" s="3" t="str">
        <f>Raw_Data!N2714</f>
        <v>Romance</v>
      </c>
      <c r="O2714" s="3" t="str">
        <f t="shared" si="420"/>
        <v>18-24</v>
      </c>
      <c r="P2714" s="3" t="str">
        <f t="shared" si="421"/>
        <v>&lt;10h</v>
      </c>
      <c r="Q2714" s="3" t="str">
        <f t="shared" si="422"/>
        <v>22-45d</v>
      </c>
      <c r="R2714" s="3" t="str">
        <f t="shared" si="423"/>
        <v>Medium</v>
      </c>
      <c r="S2714" s="3" t="str">
        <f t="shared" si="424"/>
        <v>Low</v>
      </c>
      <c r="T2714" s="3" t="str">
        <f t="shared" si="425"/>
        <v>Churned</v>
      </c>
      <c r="U2714" s="4">
        <f>1/(1+EXP(-(Predictive_Model!$B$5+((B2714-Predictive_Model!$B$20)/Predictive_Model!$C$20)*Predictive_Model!$D$20+((E2714-Predictive_Model!$B$21)/Predictive_Model!$C$21)*Predictive_Model!$D$21+((F2714-Predictive_Model!$B$22)/Predictive_Model!$C$22)*Predictive_Model!$D$22+((I2714-Predictive_Model!$B$23)/Predictive_Model!$C$23)*Predictive_Model!$D$23+((L2714-Predictive_Model!$B$24)/Predictive_Model!$C$24)*Predictive_Model!$D$24+((M2714-Predictive_Model!$B$25)/Predictive_Model!$C$25)*Predictive_Model!$D$25+IF(C2714="Male",Predictive_Model!$D$31,IF(C2714="Other",Predictive_Model!$D$32,0))+IF(D2714="Premium",Predictive_Model!$D$34,IF(D2714="Standard",Predictive_Model!$D$35,0))+IF(G2714="Asia",Predictive_Model!$D$37,IF(G2714="Europe",Predictive_Model!$D$38,IF(G2714="North America",Predictive_Model!$D$39,IF(G2714="Oceania",Predictive_Model!$D$40,IF(G2714="South America",Predictive_Model!$D$41,0)))))+IF(H2714="Laptop",Predictive_Model!$D$43,IF(H2714="Mobile",Predictive_Model!$D$44,IF(H2714="TV",Predictive_Model!$D$45,IF(H2714="Tablet",Predictive_Model!$D$46,0))))+IF(K2714="Crypto",Predictive_Model!$D$48,IF(K2714="Debit Card",Predictive_Model!$D$49,IF(K2714="Gift Card",Predictive_Model!$D$50,IF(K2714="PayPal",Predictive_Model!$D$51,0))))+IF(N2714="Comedy",Predictive_Model!$D$53,IF(N2714="Documentary",Predictive_Model!$D$54,IF(N2714="Drama",Predictive_Model!$D$55,IF(N2714="Horror",Predictive_Model!$D$56,IF(N2714="Romance",Predictive_Model!$D$57,IF(N2714="Sci-Fi",Predictive_Model!$D$58,0)))))))))</f>
        <v>0.99983149147699879</v>
      </c>
      <c r="V2714" s="3" t="str">
        <f t="shared" si="426"/>
        <v>Critical</v>
      </c>
      <c r="W2714" s="6">
        <f t="shared" si="427"/>
        <v>8.99</v>
      </c>
      <c r="X2714" s="3" t="str">
        <f t="shared" si="428"/>
        <v>Priority 2</v>
      </c>
      <c r="Y2714" s="3" t="str">
        <f t="shared" si="429"/>
        <v>OK</v>
      </c>
    </row>
    <row r="2715" spans="1:25" x14ac:dyDescent="0.25">
      <c r="A2715" s="3" t="str">
        <f>Raw_Data!A2715</f>
        <v>fae18ffd-0f18-453b-9a08-6af102c029fa</v>
      </c>
      <c r="B2715" s="3">
        <f>Raw_Data!B2715</f>
        <v>24</v>
      </c>
      <c r="C2715" s="3" t="str">
        <f>Raw_Data!C2715</f>
        <v>Male</v>
      </c>
      <c r="D2715" s="3" t="str">
        <f>Raw_Data!D2715</f>
        <v>Basic</v>
      </c>
      <c r="E2715" s="3">
        <f>Raw_Data!E2715</f>
        <v>0.9</v>
      </c>
      <c r="F2715" s="3">
        <f>Raw_Data!F2715</f>
        <v>40</v>
      </c>
      <c r="G2715" s="3" t="str">
        <f>Raw_Data!G2715</f>
        <v>Europe</v>
      </c>
      <c r="H2715" s="3" t="str">
        <f>Raw_Data!H2715</f>
        <v>Laptop</v>
      </c>
      <c r="I2715" s="3">
        <f>Raw_Data!I2715</f>
        <v>8.99</v>
      </c>
      <c r="J2715" s="3">
        <f>Raw_Data!J2715</f>
        <v>1</v>
      </c>
      <c r="K2715" s="3" t="str">
        <f>Raw_Data!K2715</f>
        <v>Gift Card</v>
      </c>
      <c r="L2715" s="3">
        <f>Raw_Data!L2715</f>
        <v>5</v>
      </c>
      <c r="M2715" s="3">
        <f>Raw_Data!M2715</f>
        <v>0.02</v>
      </c>
      <c r="N2715" s="3" t="str">
        <f>Raw_Data!N2715</f>
        <v>Documentary</v>
      </c>
      <c r="O2715" s="3" t="str">
        <f t="shared" si="420"/>
        <v>18-24</v>
      </c>
      <c r="P2715" s="3" t="str">
        <f t="shared" si="421"/>
        <v>&lt;10h</v>
      </c>
      <c r="Q2715" s="3" t="str">
        <f t="shared" si="422"/>
        <v>22-45d</v>
      </c>
      <c r="R2715" s="3" t="str">
        <f t="shared" si="423"/>
        <v>Medium</v>
      </c>
      <c r="S2715" s="3" t="str">
        <f t="shared" si="424"/>
        <v>Low</v>
      </c>
      <c r="T2715" s="3" t="str">
        <f t="shared" si="425"/>
        <v>Churned</v>
      </c>
      <c r="U2715" s="4">
        <f>1/(1+EXP(-(Predictive_Model!$B$5+((B2715-Predictive_Model!$B$20)/Predictive_Model!$C$20)*Predictive_Model!$D$20+((E2715-Predictive_Model!$B$21)/Predictive_Model!$C$21)*Predictive_Model!$D$21+((F2715-Predictive_Model!$B$22)/Predictive_Model!$C$22)*Predictive_Model!$D$22+((I2715-Predictive_Model!$B$23)/Predictive_Model!$C$23)*Predictive_Model!$D$23+((L2715-Predictive_Model!$B$24)/Predictive_Model!$C$24)*Predictive_Model!$D$24+((M2715-Predictive_Model!$B$25)/Predictive_Model!$C$25)*Predictive_Model!$D$25+IF(C2715="Male",Predictive_Model!$D$31,IF(C2715="Other",Predictive_Model!$D$32,0))+IF(D2715="Premium",Predictive_Model!$D$34,IF(D2715="Standard",Predictive_Model!$D$35,0))+IF(G2715="Asia",Predictive_Model!$D$37,IF(G2715="Europe",Predictive_Model!$D$38,IF(G2715="North America",Predictive_Model!$D$39,IF(G2715="Oceania",Predictive_Model!$D$40,IF(G2715="South America",Predictive_Model!$D$41,0)))))+IF(H2715="Laptop",Predictive_Model!$D$43,IF(H2715="Mobile",Predictive_Model!$D$44,IF(H2715="TV",Predictive_Model!$D$45,IF(H2715="Tablet",Predictive_Model!$D$46,0))))+IF(K2715="Crypto",Predictive_Model!$D$48,IF(K2715="Debit Card",Predictive_Model!$D$49,IF(K2715="Gift Card",Predictive_Model!$D$50,IF(K2715="PayPal",Predictive_Model!$D$51,0))))+IF(N2715="Comedy",Predictive_Model!$D$53,IF(N2715="Documentary",Predictive_Model!$D$54,IF(N2715="Drama",Predictive_Model!$D$55,IF(N2715="Horror",Predictive_Model!$D$56,IF(N2715="Romance",Predictive_Model!$D$57,IF(N2715="Sci-Fi",Predictive_Model!$D$58,0)))))))))</f>
        <v>0.99884536973917892</v>
      </c>
      <c r="V2715" s="3" t="str">
        <f t="shared" si="426"/>
        <v>Critical</v>
      </c>
      <c r="W2715" s="6">
        <f t="shared" si="427"/>
        <v>8.99</v>
      </c>
      <c r="X2715" s="3" t="str">
        <f t="shared" si="428"/>
        <v>Priority 2</v>
      </c>
      <c r="Y2715" s="3" t="str">
        <f t="shared" si="429"/>
        <v>OK</v>
      </c>
    </row>
    <row r="2716" spans="1:25" x14ac:dyDescent="0.25">
      <c r="A2716" s="3" t="str">
        <f>Raw_Data!A2716</f>
        <v>25d38511-efff-416e-a92e-af59e71aedae</v>
      </c>
      <c r="B2716" s="3">
        <f>Raw_Data!B2716</f>
        <v>62</v>
      </c>
      <c r="C2716" s="3" t="str">
        <f>Raw_Data!C2716</f>
        <v>Female</v>
      </c>
      <c r="D2716" s="3" t="str">
        <f>Raw_Data!D2716</f>
        <v>Premium</v>
      </c>
      <c r="E2716" s="3">
        <f>Raw_Data!E2716</f>
        <v>6.48</v>
      </c>
      <c r="F2716" s="3">
        <f>Raw_Data!F2716</f>
        <v>25</v>
      </c>
      <c r="G2716" s="3" t="str">
        <f>Raw_Data!G2716</f>
        <v>Europe</v>
      </c>
      <c r="H2716" s="3" t="str">
        <f>Raw_Data!H2716</f>
        <v>Desktop</v>
      </c>
      <c r="I2716" s="3">
        <f>Raw_Data!I2716</f>
        <v>17.989999999999998</v>
      </c>
      <c r="J2716" s="3">
        <f>Raw_Data!J2716</f>
        <v>0</v>
      </c>
      <c r="K2716" s="3" t="str">
        <f>Raw_Data!K2716</f>
        <v>Crypto</v>
      </c>
      <c r="L2716" s="3">
        <f>Raw_Data!L2716</f>
        <v>4</v>
      </c>
      <c r="M2716" s="3">
        <f>Raw_Data!M2716</f>
        <v>0.25</v>
      </c>
      <c r="N2716" s="3" t="str">
        <f>Raw_Data!N2716</f>
        <v>Documentary</v>
      </c>
      <c r="O2716" s="3" t="str">
        <f t="shared" si="420"/>
        <v>55-70</v>
      </c>
      <c r="P2716" s="3" t="str">
        <f t="shared" si="421"/>
        <v>&lt;10h</v>
      </c>
      <c r="Q2716" s="3" t="str">
        <f t="shared" si="422"/>
        <v>22-45d</v>
      </c>
      <c r="R2716" s="3" t="str">
        <f t="shared" si="423"/>
        <v>Medium</v>
      </c>
      <c r="S2716" s="3" t="str">
        <f t="shared" si="424"/>
        <v>High</v>
      </c>
      <c r="T2716" s="3" t="str">
        <f t="shared" si="425"/>
        <v>Active</v>
      </c>
      <c r="U2716" s="4">
        <f>1/(1+EXP(-(Predictive_Model!$B$5+((B2716-Predictive_Model!$B$20)/Predictive_Model!$C$20)*Predictive_Model!$D$20+((E2716-Predictive_Model!$B$21)/Predictive_Model!$C$21)*Predictive_Model!$D$21+((F2716-Predictive_Model!$B$22)/Predictive_Model!$C$22)*Predictive_Model!$D$22+((I2716-Predictive_Model!$B$23)/Predictive_Model!$C$23)*Predictive_Model!$D$23+((L2716-Predictive_Model!$B$24)/Predictive_Model!$C$24)*Predictive_Model!$D$24+((M2716-Predictive_Model!$B$25)/Predictive_Model!$C$25)*Predictive_Model!$D$25+IF(C2716="Male",Predictive_Model!$D$31,IF(C2716="Other",Predictive_Model!$D$32,0))+IF(D2716="Premium",Predictive_Model!$D$34,IF(D2716="Standard",Predictive_Model!$D$35,0))+IF(G2716="Asia",Predictive_Model!$D$37,IF(G2716="Europe",Predictive_Model!$D$38,IF(G2716="North America",Predictive_Model!$D$39,IF(G2716="Oceania",Predictive_Model!$D$40,IF(G2716="South America",Predictive_Model!$D$41,0)))))+IF(H2716="Laptop",Predictive_Model!$D$43,IF(H2716="Mobile",Predictive_Model!$D$44,IF(H2716="TV",Predictive_Model!$D$45,IF(H2716="Tablet",Predictive_Model!$D$46,0))))+IF(K2716="Crypto",Predictive_Model!$D$48,IF(K2716="Debit Card",Predictive_Model!$D$49,IF(K2716="Gift Card",Predictive_Model!$D$50,IF(K2716="PayPal",Predictive_Model!$D$51,0))))+IF(N2716="Comedy",Predictive_Model!$D$53,IF(N2716="Documentary",Predictive_Model!$D$54,IF(N2716="Drama",Predictive_Model!$D$55,IF(N2716="Horror",Predictive_Model!$D$56,IF(N2716="Romance",Predictive_Model!$D$57,IF(N2716="Sci-Fi",Predictive_Model!$D$58,0)))))))))</f>
        <v>0.55345388845912924</v>
      </c>
      <c r="V2716" s="3" t="str">
        <f t="shared" si="426"/>
        <v>High</v>
      </c>
      <c r="W2716" s="6">
        <f t="shared" si="427"/>
        <v>9.9566354533797341</v>
      </c>
      <c r="X2716" s="3" t="str">
        <f t="shared" si="428"/>
        <v>Priority 2</v>
      </c>
      <c r="Y2716" s="3" t="str">
        <f t="shared" si="429"/>
        <v>OK</v>
      </c>
    </row>
    <row r="2717" spans="1:25" x14ac:dyDescent="0.25">
      <c r="A2717" s="3" t="str">
        <f>Raw_Data!A2717</f>
        <v>37df711b-35ee-4ed8-83d2-922c80ffa1a1</v>
      </c>
      <c r="B2717" s="3">
        <f>Raw_Data!B2717</f>
        <v>64</v>
      </c>
      <c r="C2717" s="3" t="str">
        <f>Raw_Data!C2717</f>
        <v>Male</v>
      </c>
      <c r="D2717" s="3" t="str">
        <f>Raw_Data!D2717</f>
        <v>Standard</v>
      </c>
      <c r="E2717" s="3">
        <f>Raw_Data!E2717</f>
        <v>1.42</v>
      </c>
      <c r="F2717" s="3">
        <f>Raw_Data!F2717</f>
        <v>42</v>
      </c>
      <c r="G2717" s="3" t="str">
        <f>Raw_Data!G2717</f>
        <v>Oceania</v>
      </c>
      <c r="H2717" s="3" t="str">
        <f>Raw_Data!H2717</f>
        <v>Laptop</v>
      </c>
      <c r="I2717" s="3">
        <f>Raw_Data!I2717</f>
        <v>13.99</v>
      </c>
      <c r="J2717" s="3">
        <f>Raw_Data!J2717</f>
        <v>1</v>
      </c>
      <c r="K2717" s="3" t="str">
        <f>Raw_Data!K2717</f>
        <v>PayPal</v>
      </c>
      <c r="L2717" s="3">
        <f>Raw_Data!L2717</f>
        <v>3</v>
      </c>
      <c r="M2717" s="3">
        <f>Raw_Data!M2717</f>
        <v>0.03</v>
      </c>
      <c r="N2717" s="3" t="str">
        <f>Raw_Data!N2717</f>
        <v>Horror</v>
      </c>
      <c r="O2717" s="3" t="str">
        <f t="shared" si="420"/>
        <v>55-70</v>
      </c>
      <c r="P2717" s="3" t="str">
        <f t="shared" si="421"/>
        <v>&lt;10h</v>
      </c>
      <c r="Q2717" s="3" t="str">
        <f t="shared" si="422"/>
        <v>22-45d</v>
      </c>
      <c r="R2717" s="3" t="str">
        <f t="shared" si="423"/>
        <v>Medium</v>
      </c>
      <c r="S2717" s="3" t="str">
        <f t="shared" si="424"/>
        <v>Mid</v>
      </c>
      <c r="T2717" s="3" t="str">
        <f t="shared" si="425"/>
        <v>Churned</v>
      </c>
      <c r="U2717" s="4">
        <f>1/(1+EXP(-(Predictive_Model!$B$5+((B2717-Predictive_Model!$B$20)/Predictive_Model!$C$20)*Predictive_Model!$D$20+((E2717-Predictive_Model!$B$21)/Predictive_Model!$C$21)*Predictive_Model!$D$21+((F2717-Predictive_Model!$B$22)/Predictive_Model!$C$22)*Predictive_Model!$D$22+((I2717-Predictive_Model!$B$23)/Predictive_Model!$C$23)*Predictive_Model!$D$23+((L2717-Predictive_Model!$B$24)/Predictive_Model!$C$24)*Predictive_Model!$D$24+((M2717-Predictive_Model!$B$25)/Predictive_Model!$C$25)*Predictive_Model!$D$25+IF(C2717="Male",Predictive_Model!$D$31,IF(C2717="Other",Predictive_Model!$D$32,0))+IF(D2717="Premium",Predictive_Model!$D$34,IF(D2717="Standard",Predictive_Model!$D$35,0))+IF(G2717="Asia",Predictive_Model!$D$37,IF(G2717="Europe",Predictive_Model!$D$38,IF(G2717="North America",Predictive_Model!$D$39,IF(G2717="Oceania",Predictive_Model!$D$40,IF(G2717="South America",Predictive_Model!$D$41,0)))))+IF(H2717="Laptop",Predictive_Model!$D$43,IF(H2717="Mobile",Predictive_Model!$D$44,IF(H2717="TV",Predictive_Model!$D$45,IF(H2717="Tablet",Predictive_Model!$D$46,0))))+IF(K2717="Crypto",Predictive_Model!$D$48,IF(K2717="Debit Card",Predictive_Model!$D$49,IF(K2717="Gift Card",Predictive_Model!$D$50,IF(K2717="PayPal",Predictive_Model!$D$51,0))))+IF(N2717="Comedy",Predictive_Model!$D$53,IF(N2717="Documentary",Predictive_Model!$D$54,IF(N2717="Drama",Predictive_Model!$D$55,IF(N2717="Horror",Predictive_Model!$D$56,IF(N2717="Romance",Predictive_Model!$D$57,IF(N2717="Sci-Fi",Predictive_Model!$D$58,0)))))))))</f>
        <v>0.99902463943366548</v>
      </c>
      <c r="V2717" s="3" t="str">
        <f t="shared" si="426"/>
        <v>Critical</v>
      </c>
      <c r="W2717" s="6">
        <f t="shared" si="427"/>
        <v>13.99</v>
      </c>
      <c r="X2717" s="3" t="str">
        <f t="shared" si="428"/>
        <v>Priority 2</v>
      </c>
      <c r="Y2717" s="3" t="str">
        <f t="shared" si="429"/>
        <v>OK</v>
      </c>
    </row>
    <row r="2718" spans="1:25" x14ac:dyDescent="0.25">
      <c r="A2718" s="3" t="str">
        <f>Raw_Data!A2718</f>
        <v>94db0386-f234-4ee7-8aa0-dcc0ff457278</v>
      </c>
      <c r="B2718" s="3">
        <f>Raw_Data!B2718</f>
        <v>69</v>
      </c>
      <c r="C2718" s="3" t="str">
        <f>Raw_Data!C2718</f>
        <v>Female</v>
      </c>
      <c r="D2718" s="3" t="str">
        <f>Raw_Data!D2718</f>
        <v>Basic</v>
      </c>
      <c r="E2718" s="3">
        <f>Raw_Data!E2718</f>
        <v>10.1</v>
      </c>
      <c r="F2718" s="3">
        <f>Raw_Data!F2718</f>
        <v>24</v>
      </c>
      <c r="G2718" s="3" t="str">
        <f>Raw_Data!G2718</f>
        <v>Africa</v>
      </c>
      <c r="H2718" s="3" t="str">
        <f>Raw_Data!H2718</f>
        <v>TV</v>
      </c>
      <c r="I2718" s="3">
        <f>Raw_Data!I2718</f>
        <v>8.99</v>
      </c>
      <c r="J2718" s="3">
        <f>Raw_Data!J2718</f>
        <v>0</v>
      </c>
      <c r="K2718" s="3" t="str">
        <f>Raw_Data!K2718</f>
        <v>Credit Card</v>
      </c>
      <c r="L2718" s="3">
        <f>Raw_Data!L2718</f>
        <v>2</v>
      </c>
      <c r="M2718" s="3">
        <f>Raw_Data!M2718</f>
        <v>0.4</v>
      </c>
      <c r="N2718" s="3" t="str">
        <f>Raw_Data!N2718</f>
        <v>Sci-Fi</v>
      </c>
      <c r="O2718" s="3" t="str">
        <f t="shared" si="420"/>
        <v>55-70</v>
      </c>
      <c r="P2718" s="3" t="str">
        <f t="shared" si="421"/>
        <v>10-24h</v>
      </c>
      <c r="Q2718" s="3" t="str">
        <f t="shared" si="422"/>
        <v>22-45d</v>
      </c>
      <c r="R2718" s="3" t="str">
        <f t="shared" si="423"/>
        <v>Medium</v>
      </c>
      <c r="S2718" s="3" t="str">
        <f t="shared" si="424"/>
        <v>Low</v>
      </c>
      <c r="T2718" s="3" t="str">
        <f t="shared" si="425"/>
        <v>Active</v>
      </c>
      <c r="U2718" s="4">
        <f>1/(1+EXP(-(Predictive_Model!$B$5+((B2718-Predictive_Model!$B$20)/Predictive_Model!$C$20)*Predictive_Model!$D$20+((E2718-Predictive_Model!$B$21)/Predictive_Model!$C$21)*Predictive_Model!$D$21+((F2718-Predictive_Model!$B$22)/Predictive_Model!$C$22)*Predictive_Model!$D$22+((I2718-Predictive_Model!$B$23)/Predictive_Model!$C$23)*Predictive_Model!$D$23+((L2718-Predictive_Model!$B$24)/Predictive_Model!$C$24)*Predictive_Model!$D$24+((M2718-Predictive_Model!$B$25)/Predictive_Model!$C$25)*Predictive_Model!$D$25+IF(C2718="Male",Predictive_Model!$D$31,IF(C2718="Other",Predictive_Model!$D$32,0))+IF(D2718="Premium",Predictive_Model!$D$34,IF(D2718="Standard",Predictive_Model!$D$35,0))+IF(G2718="Asia",Predictive_Model!$D$37,IF(G2718="Europe",Predictive_Model!$D$38,IF(G2718="North America",Predictive_Model!$D$39,IF(G2718="Oceania",Predictive_Model!$D$40,IF(G2718="South America",Predictive_Model!$D$41,0)))))+IF(H2718="Laptop",Predictive_Model!$D$43,IF(H2718="Mobile",Predictive_Model!$D$44,IF(H2718="TV",Predictive_Model!$D$45,IF(H2718="Tablet",Predictive_Model!$D$46,0))))+IF(K2718="Crypto",Predictive_Model!$D$48,IF(K2718="Debit Card",Predictive_Model!$D$49,IF(K2718="Gift Card",Predictive_Model!$D$50,IF(K2718="PayPal",Predictive_Model!$D$51,0))))+IF(N2718="Comedy",Predictive_Model!$D$53,IF(N2718="Documentary",Predictive_Model!$D$54,IF(N2718="Drama",Predictive_Model!$D$55,IF(N2718="Horror",Predictive_Model!$D$56,IF(N2718="Romance",Predictive_Model!$D$57,IF(N2718="Sci-Fi",Predictive_Model!$D$58,0)))))))))</f>
        <v>0.95057741549605934</v>
      </c>
      <c r="V2718" s="3" t="str">
        <f t="shared" si="426"/>
        <v>Critical</v>
      </c>
      <c r="W2718" s="6">
        <f t="shared" si="427"/>
        <v>8.5456909653095732</v>
      </c>
      <c r="X2718" s="3" t="str">
        <f t="shared" si="428"/>
        <v>Priority 2</v>
      </c>
      <c r="Y2718" s="3" t="str">
        <f t="shared" si="429"/>
        <v>OK</v>
      </c>
    </row>
    <row r="2719" spans="1:25" x14ac:dyDescent="0.25">
      <c r="A2719" s="3" t="str">
        <f>Raw_Data!A2719</f>
        <v>73133473-9657-49c2-b4f8-77b2380ca309</v>
      </c>
      <c r="B2719" s="3">
        <f>Raw_Data!B2719</f>
        <v>32</v>
      </c>
      <c r="C2719" s="3" t="str">
        <f>Raw_Data!C2719</f>
        <v>Other</v>
      </c>
      <c r="D2719" s="3" t="str">
        <f>Raw_Data!D2719</f>
        <v>Premium</v>
      </c>
      <c r="E2719" s="3">
        <f>Raw_Data!E2719</f>
        <v>4.6900000000000004</v>
      </c>
      <c r="F2719" s="3">
        <f>Raw_Data!F2719</f>
        <v>12</v>
      </c>
      <c r="G2719" s="3" t="str">
        <f>Raw_Data!G2719</f>
        <v>Asia</v>
      </c>
      <c r="H2719" s="3" t="str">
        <f>Raw_Data!H2719</f>
        <v>Mobile</v>
      </c>
      <c r="I2719" s="3">
        <f>Raw_Data!I2719</f>
        <v>17.989999999999998</v>
      </c>
      <c r="J2719" s="3">
        <f>Raw_Data!J2719</f>
        <v>1</v>
      </c>
      <c r="K2719" s="3" t="str">
        <f>Raw_Data!K2719</f>
        <v>Credit Card</v>
      </c>
      <c r="L2719" s="3">
        <f>Raw_Data!L2719</f>
        <v>3</v>
      </c>
      <c r="M2719" s="3">
        <f>Raw_Data!M2719</f>
        <v>0.36</v>
      </c>
      <c r="N2719" s="3" t="str">
        <f>Raw_Data!N2719</f>
        <v>Documentary</v>
      </c>
      <c r="O2719" s="3" t="str">
        <f t="shared" si="420"/>
        <v>25-34</v>
      </c>
      <c r="P2719" s="3" t="str">
        <f t="shared" si="421"/>
        <v>&lt;10h</v>
      </c>
      <c r="Q2719" s="3" t="str">
        <f t="shared" si="422"/>
        <v>8-21d</v>
      </c>
      <c r="R2719" s="3" t="str">
        <f t="shared" si="423"/>
        <v>Medium</v>
      </c>
      <c r="S2719" s="3" t="str">
        <f t="shared" si="424"/>
        <v>High</v>
      </c>
      <c r="T2719" s="3" t="str">
        <f t="shared" si="425"/>
        <v>Churned</v>
      </c>
      <c r="U2719" s="4">
        <f>1/(1+EXP(-(Predictive_Model!$B$5+((B2719-Predictive_Model!$B$20)/Predictive_Model!$C$20)*Predictive_Model!$D$20+((E2719-Predictive_Model!$B$21)/Predictive_Model!$C$21)*Predictive_Model!$D$21+((F2719-Predictive_Model!$B$22)/Predictive_Model!$C$22)*Predictive_Model!$D$22+((I2719-Predictive_Model!$B$23)/Predictive_Model!$C$23)*Predictive_Model!$D$23+((L2719-Predictive_Model!$B$24)/Predictive_Model!$C$24)*Predictive_Model!$D$24+((M2719-Predictive_Model!$B$25)/Predictive_Model!$C$25)*Predictive_Model!$D$25+IF(C2719="Male",Predictive_Model!$D$31,IF(C2719="Other",Predictive_Model!$D$32,0))+IF(D2719="Premium",Predictive_Model!$D$34,IF(D2719="Standard",Predictive_Model!$D$35,0))+IF(G2719="Asia",Predictive_Model!$D$37,IF(G2719="Europe",Predictive_Model!$D$38,IF(G2719="North America",Predictive_Model!$D$39,IF(G2719="Oceania",Predictive_Model!$D$40,IF(G2719="South America",Predictive_Model!$D$41,0)))))+IF(H2719="Laptop",Predictive_Model!$D$43,IF(H2719="Mobile",Predictive_Model!$D$44,IF(H2719="TV",Predictive_Model!$D$45,IF(H2719="Tablet",Predictive_Model!$D$46,0))))+IF(K2719="Crypto",Predictive_Model!$D$48,IF(K2719="Debit Card",Predictive_Model!$D$49,IF(K2719="Gift Card",Predictive_Model!$D$50,IF(K2719="PayPal",Predictive_Model!$D$51,0))))+IF(N2719="Comedy",Predictive_Model!$D$53,IF(N2719="Documentary",Predictive_Model!$D$54,IF(N2719="Drama",Predictive_Model!$D$55,IF(N2719="Horror",Predictive_Model!$D$56,IF(N2719="Romance",Predictive_Model!$D$57,IF(N2719="Sci-Fi",Predictive_Model!$D$58,0)))))))))</f>
        <v>0.73568759833279895</v>
      </c>
      <c r="V2719" s="3" t="str">
        <f t="shared" si="426"/>
        <v>High</v>
      </c>
      <c r="W2719" s="6">
        <f t="shared" si="427"/>
        <v>17.989999999999998</v>
      </c>
      <c r="X2719" s="3" t="str">
        <f t="shared" si="428"/>
        <v>Monitor</v>
      </c>
      <c r="Y2719" s="3" t="str">
        <f t="shared" si="429"/>
        <v>OK</v>
      </c>
    </row>
    <row r="2720" spans="1:25" x14ac:dyDescent="0.25">
      <c r="A2720" s="3" t="str">
        <f>Raw_Data!A2720</f>
        <v>e19f60cc-7e74-458f-9e37-12511d3a3506</v>
      </c>
      <c r="B2720" s="3">
        <f>Raw_Data!B2720</f>
        <v>67</v>
      </c>
      <c r="C2720" s="3" t="str">
        <f>Raw_Data!C2720</f>
        <v>Female</v>
      </c>
      <c r="D2720" s="3" t="str">
        <f>Raw_Data!D2720</f>
        <v>Premium</v>
      </c>
      <c r="E2720" s="3">
        <f>Raw_Data!E2720</f>
        <v>0.61</v>
      </c>
      <c r="F2720" s="3">
        <f>Raw_Data!F2720</f>
        <v>12</v>
      </c>
      <c r="G2720" s="3" t="str">
        <f>Raw_Data!G2720</f>
        <v>Oceania</v>
      </c>
      <c r="H2720" s="3" t="str">
        <f>Raw_Data!H2720</f>
        <v>Tablet</v>
      </c>
      <c r="I2720" s="3">
        <f>Raw_Data!I2720</f>
        <v>17.989999999999998</v>
      </c>
      <c r="J2720" s="3">
        <f>Raw_Data!J2720</f>
        <v>1</v>
      </c>
      <c r="K2720" s="3" t="str">
        <f>Raw_Data!K2720</f>
        <v>Crypto</v>
      </c>
      <c r="L2720" s="3">
        <f>Raw_Data!L2720</f>
        <v>3</v>
      </c>
      <c r="M2720" s="3">
        <f>Raw_Data!M2720</f>
        <v>0.05</v>
      </c>
      <c r="N2720" s="3" t="str">
        <f>Raw_Data!N2720</f>
        <v>Documentary</v>
      </c>
      <c r="O2720" s="3" t="str">
        <f t="shared" si="420"/>
        <v>55-70</v>
      </c>
      <c r="P2720" s="3" t="str">
        <f t="shared" si="421"/>
        <v>&lt;10h</v>
      </c>
      <c r="Q2720" s="3" t="str">
        <f t="shared" si="422"/>
        <v>8-21d</v>
      </c>
      <c r="R2720" s="3" t="str">
        <f t="shared" si="423"/>
        <v>Medium</v>
      </c>
      <c r="S2720" s="3" t="str">
        <f t="shared" si="424"/>
        <v>High</v>
      </c>
      <c r="T2720" s="3" t="str">
        <f t="shared" si="425"/>
        <v>Churned</v>
      </c>
      <c r="U2720" s="4">
        <f>1/(1+EXP(-(Predictive_Model!$B$5+((B2720-Predictive_Model!$B$20)/Predictive_Model!$C$20)*Predictive_Model!$D$20+((E2720-Predictive_Model!$B$21)/Predictive_Model!$C$21)*Predictive_Model!$D$21+((F2720-Predictive_Model!$B$22)/Predictive_Model!$C$22)*Predictive_Model!$D$22+((I2720-Predictive_Model!$B$23)/Predictive_Model!$C$23)*Predictive_Model!$D$23+((L2720-Predictive_Model!$B$24)/Predictive_Model!$C$24)*Predictive_Model!$D$24+((M2720-Predictive_Model!$B$25)/Predictive_Model!$C$25)*Predictive_Model!$D$25+IF(C2720="Male",Predictive_Model!$D$31,IF(C2720="Other",Predictive_Model!$D$32,0))+IF(D2720="Premium",Predictive_Model!$D$34,IF(D2720="Standard",Predictive_Model!$D$35,0))+IF(G2720="Asia",Predictive_Model!$D$37,IF(G2720="Europe",Predictive_Model!$D$38,IF(G2720="North America",Predictive_Model!$D$39,IF(G2720="Oceania",Predictive_Model!$D$40,IF(G2720="South America",Predictive_Model!$D$41,0)))))+IF(H2720="Laptop",Predictive_Model!$D$43,IF(H2720="Mobile",Predictive_Model!$D$44,IF(H2720="TV",Predictive_Model!$D$45,IF(H2720="Tablet",Predictive_Model!$D$46,0))))+IF(K2720="Crypto",Predictive_Model!$D$48,IF(K2720="Debit Card",Predictive_Model!$D$49,IF(K2720="Gift Card",Predictive_Model!$D$50,IF(K2720="PayPal",Predictive_Model!$D$51,0))))+IF(N2720="Comedy",Predictive_Model!$D$53,IF(N2720="Documentary",Predictive_Model!$D$54,IF(N2720="Drama",Predictive_Model!$D$55,IF(N2720="Horror",Predictive_Model!$D$56,IF(N2720="Romance",Predictive_Model!$D$57,IF(N2720="Sci-Fi",Predictive_Model!$D$58,0)))))))))</f>
        <v>0.95584644971371968</v>
      </c>
      <c r="V2720" s="3" t="str">
        <f t="shared" si="426"/>
        <v>Critical</v>
      </c>
      <c r="W2720" s="6">
        <f t="shared" si="427"/>
        <v>17.989999999999998</v>
      </c>
      <c r="X2720" s="3" t="str">
        <f t="shared" si="428"/>
        <v>Priority 1</v>
      </c>
      <c r="Y2720" s="3" t="str">
        <f t="shared" si="429"/>
        <v>OK</v>
      </c>
    </row>
    <row r="2721" spans="1:25" x14ac:dyDescent="0.25">
      <c r="A2721" s="3" t="str">
        <f>Raw_Data!A2721</f>
        <v>ddb44990-503f-4d57-b23e-81ee8e33e31c</v>
      </c>
      <c r="B2721" s="3">
        <f>Raw_Data!B2721</f>
        <v>37</v>
      </c>
      <c r="C2721" s="3" t="str">
        <f>Raw_Data!C2721</f>
        <v>Other</v>
      </c>
      <c r="D2721" s="3" t="str">
        <f>Raw_Data!D2721</f>
        <v>Basic</v>
      </c>
      <c r="E2721" s="3">
        <f>Raw_Data!E2721</f>
        <v>18.149999999999999</v>
      </c>
      <c r="F2721" s="3">
        <f>Raw_Data!F2721</f>
        <v>54</v>
      </c>
      <c r="G2721" s="3" t="str">
        <f>Raw_Data!G2721</f>
        <v>North America</v>
      </c>
      <c r="H2721" s="3" t="str">
        <f>Raw_Data!H2721</f>
        <v>Desktop</v>
      </c>
      <c r="I2721" s="3">
        <f>Raw_Data!I2721</f>
        <v>8.99</v>
      </c>
      <c r="J2721" s="3">
        <f>Raw_Data!J2721</f>
        <v>1</v>
      </c>
      <c r="K2721" s="3" t="str">
        <f>Raw_Data!K2721</f>
        <v>Debit Card</v>
      </c>
      <c r="L2721" s="3">
        <f>Raw_Data!L2721</f>
        <v>1</v>
      </c>
      <c r="M2721" s="3">
        <f>Raw_Data!M2721</f>
        <v>0.33</v>
      </c>
      <c r="N2721" s="3" t="str">
        <f>Raw_Data!N2721</f>
        <v>Sci-Fi</v>
      </c>
      <c r="O2721" s="3" t="str">
        <f t="shared" si="420"/>
        <v>35-44</v>
      </c>
      <c r="P2721" s="3" t="str">
        <f t="shared" si="421"/>
        <v>10-24h</v>
      </c>
      <c r="Q2721" s="3" t="str">
        <f t="shared" si="422"/>
        <v>46-60d</v>
      </c>
      <c r="R2721" s="3" t="str">
        <f t="shared" si="423"/>
        <v>Medium</v>
      </c>
      <c r="S2721" s="3" t="str">
        <f t="shared" si="424"/>
        <v>Low</v>
      </c>
      <c r="T2721" s="3" t="str">
        <f t="shared" si="425"/>
        <v>Churned</v>
      </c>
      <c r="U2721" s="4">
        <f>1/(1+EXP(-(Predictive_Model!$B$5+((B2721-Predictive_Model!$B$20)/Predictive_Model!$C$20)*Predictive_Model!$D$20+((E2721-Predictive_Model!$B$21)/Predictive_Model!$C$21)*Predictive_Model!$D$21+((F2721-Predictive_Model!$B$22)/Predictive_Model!$C$22)*Predictive_Model!$D$22+((I2721-Predictive_Model!$B$23)/Predictive_Model!$C$23)*Predictive_Model!$D$23+((L2721-Predictive_Model!$B$24)/Predictive_Model!$C$24)*Predictive_Model!$D$24+((M2721-Predictive_Model!$B$25)/Predictive_Model!$C$25)*Predictive_Model!$D$25+IF(C2721="Male",Predictive_Model!$D$31,IF(C2721="Other",Predictive_Model!$D$32,0))+IF(D2721="Premium",Predictive_Model!$D$34,IF(D2721="Standard",Predictive_Model!$D$35,0))+IF(G2721="Asia",Predictive_Model!$D$37,IF(G2721="Europe",Predictive_Model!$D$38,IF(G2721="North America",Predictive_Model!$D$39,IF(G2721="Oceania",Predictive_Model!$D$40,IF(G2721="South America",Predictive_Model!$D$41,0)))))+IF(H2721="Laptop",Predictive_Model!$D$43,IF(H2721="Mobile",Predictive_Model!$D$44,IF(H2721="TV",Predictive_Model!$D$45,IF(H2721="Tablet",Predictive_Model!$D$46,0))))+IF(K2721="Crypto",Predictive_Model!$D$48,IF(K2721="Debit Card",Predictive_Model!$D$49,IF(K2721="Gift Card",Predictive_Model!$D$50,IF(K2721="PayPal",Predictive_Model!$D$51,0))))+IF(N2721="Comedy",Predictive_Model!$D$53,IF(N2721="Documentary",Predictive_Model!$D$54,IF(N2721="Drama",Predictive_Model!$D$55,IF(N2721="Horror",Predictive_Model!$D$56,IF(N2721="Romance",Predictive_Model!$D$57,IF(N2721="Sci-Fi",Predictive_Model!$D$58,0)))))))))</f>
        <v>0.99474154245467483</v>
      </c>
      <c r="V2721" s="3" t="str">
        <f t="shared" si="426"/>
        <v>Critical</v>
      </c>
      <c r="W2721" s="6">
        <f t="shared" si="427"/>
        <v>8.99</v>
      </c>
      <c r="X2721" s="3" t="str">
        <f t="shared" si="428"/>
        <v>Priority 2</v>
      </c>
      <c r="Y2721" s="3" t="str">
        <f t="shared" si="429"/>
        <v>OK</v>
      </c>
    </row>
    <row r="2722" spans="1:25" x14ac:dyDescent="0.25">
      <c r="A2722" s="3" t="str">
        <f>Raw_Data!A2722</f>
        <v>fefecab1-579c-48fa-8803-253dfbdf42d5</v>
      </c>
      <c r="B2722" s="3">
        <f>Raw_Data!B2722</f>
        <v>34</v>
      </c>
      <c r="C2722" s="3" t="str">
        <f>Raw_Data!C2722</f>
        <v>Male</v>
      </c>
      <c r="D2722" s="3" t="str">
        <f>Raw_Data!D2722</f>
        <v>Standard</v>
      </c>
      <c r="E2722" s="3">
        <f>Raw_Data!E2722</f>
        <v>2.89</v>
      </c>
      <c r="F2722" s="3">
        <f>Raw_Data!F2722</f>
        <v>36</v>
      </c>
      <c r="G2722" s="3" t="str">
        <f>Raw_Data!G2722</f>
        <v>North America</v>
      </c>
      <c r="H2722" s="3" t="str">
        <f>Raw_Data!H2722</f>
        <v>TV</v>
      </c>
      <c r="I2722" s="3">
        <f>Raw_Data!I2722</f>
        <v>13.99</v>
      </c>
      <c r="J2722" s="3">
        <f>Raw_Data!J2722</f>
        <v>1</v>
      </c>
      <c r="K2722" s="3" t="str">
        <f>Raw_Data!K2722</f>
        <v>Debit Card</v>
      </c>
      <c r="L2722" s="3">
        <f>Raw_Data!L2722</f>
        <v>3</v>
      </c>
      <c r="M2722" s="3">
        <f>Raw_Data!M2722</f>
        <v>0.08</v>
      </c>
      <c r="N2722" s="3" t="str">
        <f>Raw_Data!N2722</f>
        <v>Sci-Fi</v>
      </c>
      <c r="O2722" s="3" t="str">
        <f t="shared" si="420"/>
        <v>25-34</v>
      </c>
      <c r="P2722" s="3" t="str">
        <f t="shared" si="421"/>
        <v>&lt;10h</v>
      </c>
      <c r="Q2722" s="3" t="str">
        <f t="shared" si="422"/>
        <v>22-45d</v>
      </c>
      <c r="R2722" s="3" t="str">
        <f t="shared" si="423"/>
        <v>Medium</v>
      </c>
      <c r="S2722" s="3" t="str">
        <f t="shared" si="424"/>
        <v>Mid</v>
      </c>
      <c r="T2722" s="3" t="str">
        <f t="shared" si="425"/>
        <v>Churned</v>
      </c>
      <c r="U2722" s="4">
        <f>1/(1+EXP(-(Predictive_Model!$B$5+((B2722-Predictive_Model!$B$20)/Predictive_Model!$C$20)*Predictive_Model!$D$20+((E2722-Predictive_Model!$B$21)/Predictive_Model!$C$21)*Predictive_Model!$D$21+((F2722-Predictive_Model!$B$22)/Predictive_Model!$C$22)*Predictive_Model!$D$22+((I2722-Predictive_Model!$B$23)/Predictive_Model!$C$23)*Predictive_Model!$D$23+((L2722-Predictive_Model!$B$24)/Predictive_Model!$C$24)*Predictive_Model!$D$24+((M2722-Predictive_Model!$B$25)/Predictive_Model!$C$25)*Predictive_Model!$D$25+IF(C2722="Male",Predictive_Model!$D$31,IF(C2722="Other",Predictive_Model!$D$32,0))+IF(D2722="Premium",Predictive_Model!$D$34,IF(D2722="Standard",Predictive_Model!$D$35,0))+IF(G2722="Asia",Predictive_Model!$D$37,IF(G2722="Europe",Predictive_Model!$D$38,IF(G2722="North America",Predictive_Model!$D$39,IF(G2722="Oceania",Predictive_Model!$D$40,IF(G2722="South America",Predictive_Model!$D$41,0)))))+IF(H2722="Laptop",Predictive_Model!$D$43,IF(H2722="Mobile",Predictive_Model!$D$44,IF(H2722="TV",Predictive_Model!$D$45,IF(H2722="Tablet",Predictive_Model!$D$46,0))))+IF(K2722="Crypto",Predictive_Model!$D$48,IF(K2722="Debit Card",Predictive_Model!$D$49,IF(K2722="Gift Card",Predictive_Model!$D$50,IF(K2722="PayPal",Predictive_Model!$D$51,0))))+IF(N2722="Comedy",Predictive_Model!$D$53,IF(N2722="Documentary",Predictive_Model!$D$54,IF(N2722="Drama",Predictive_Model!$D$55,IF(N2722="Horror",Predictive_Model!$D$56,IF(N2722="Romance",Predictive_Model!$D$57,IF(N2722="Sci-Fi",Predictive_Model!$D$58,0)))))))))</f>
        <v>0.99411292630784864</v>
      </c>
      <c r="V2722" s="3" t="str">
        <f t="shared" si="426"/>
        <v>Critical</v>
      </c>
      <c r="W2722" s="6">
        <f t="shared" si="427"/>
        <v>13.99</v>
      </c>
      <c r="X2722" s="3" t="str">
        <f t="shared" si="428"/>
        <v>Priority 2</v>
      </c>
      <c r="Y2722" s="3" t="str">
        <f t="shared" si="429"/>
        <v>OK</v>
      </c>
    </row>
    <row r="2723" spans="1:25" x14ac:dyDescent="0.25">
      <c r="A2723" s="3" t="str">
        <f>Raw_Data!A2723</f>
        <v>46fd4297-b49a-45d6-a09d-19a26147e19a</v>
      </c>
      <c r="B2723" s="3">
        <f>Raw_Data!B2723</f>
        <v>21</v>
      </c>
      <c r="C2723" s="3" t="str">
        <f>Raw_Data!C2723</f>
        <v>Female</v>
      </c>
      <c r="D2723" s="3" t="str">
        <f>Raw_Data!D2723</f>
        <v>Basic</v>
      </c>
      <c r="E2723" s="3">
        <f>Raw_Data!E2723</f>
        <v>23.78</v>
      </c>
      <c r="F2723" s="3">
        <f>Raw_Data!F2723</f>
        <v>9</v>
      </c>
      <c r="G2723" s="3" t="str">
        <f>Raw_Data!G2723</f>
        <v>Oceania</v>
      </c>
      <c r="H2723" s="3" t="str">
        <f>Raw_Data!H2723</f>
        <v>Laptop</v>
      </c>
      <c r="I2723" s="3">
        <f>Raw_Data!I2723</f>
        <v>8.99</v>
      </c>
      <c r="J2723" s="3">
        <f>Raw_Data!J2723</f>
        <v>0</v>
      </c>
      <c r="K2723" s="3" t="str">
        <f>Raw_Data!K2723</f>
        <v>Credit Card</v>
      </c>
      <c r="L2723" s="3">
        <f>Raw_Data!L2723</f>
        <v>3</v>
      </c>
      <c r="M2723" s="3">
        <f>Raw_Data!M2723</f>
        <v>2.38</v>
      </c>
      <c r="N2723" s="3" t="str">
        <f>Raw_Data!N2723</f>
        <v>Romance</v>
      </c>
      <c r="O2723" s="3" t="str">
        <f t="shared" si="420"/>
        <v>18-24</v>
      </c>
      <c r="P2723" s="3" t="str">
        <f t="shared" si="421"/>
        <v>10-24h</v>
      </c>
      <c r="Q2723" s="3" t="str">
        <f t="shared" si="422"/>
        <v>8-21d</v>
      </c>
      <c r="R2723" s="3" t="str">
        <f t="shared" si="423"/>
        <v>Medium</v>
      </c>
      <c r="S2723" s="3" t="str">
        <f t="shared" si="424"/>
        <v>Low</v>
      </c>
      <c r="T2723" s="3" t="str">
        <f t="shared" si="425"/>
        <v>Active</v>
      </c>
      <c r="U2723" s="4">
        <f>1/(1+EXP(-(Predictive_Model!$B$5+((B2723-Predictive_Model!$B$20)/Predictive_Model!$C$20)*Predictive_Model!$D$20+((E2723-Predictive_Model!$B$21)/Predictive_Model!$C$21)*Predictive_Model!$D$21+((F2723-Predictive_Model!$B$22)/Predictive_Model!$C$22)*Predictive_Model!$D$22+((I2723-Predictive_Model!$B$23)/Predictive_Model!$C$23)*Predictive_Model!$D$23+((L2723-Predictive_Model!$B$24)/Predictive_Model!$C$24)*Predictive_Model!$D$24+((M2723-Predictive_Model!$B$25)/Predictive_Model!$C$25)*Predictive_Model!$D$25+IF(C2723="Male",Predictive_Model!$D$31,IF(C2723="Other",Predictive_Model!$D$32,0))+IF(D2723="Premium",Predictive_Model!$D$34,IF(D2723="Standard",Predictive_Model!$D$35,0))+IF(G2723="Asia",Predictive_Model!$D$37,IF(G2723="Europe",Predictive_Model!$D$38,IF(G2723="North America",Predictive_Model!$D$39,IF(G2723="Oceania",Predictive_Model!$D$40,IF(G2723="South America",Predictive_Model!$D$41,0)))))+IF(H2723="Laptop",Predictive_Model!$D$43,IF(H2723="Mobile",Predictive_Model!$D$44,IF(H2723="TV",Predictive_Model!$D$45,IF(H2723="Tablet",Predictive_Model!$D$46,0))))+IF(K2723="Crypto",Predictive_Model!$D$48,IF(K2723="Debit Card",Predictive_Model!$D$49,IF(K2723="Gift Card",Predictive_Model!$D$50,IF(K2723="PayPal",Predictive_Model!$D$51,0))))+IF(N2723="Comedy",Predictive_Model!$D$53,IF(N2723="Documentary",Predictive_Model!$D$54,IF(N2723="Drama",Predictive_Model!$D$55,IF(N2723="Horror",Predictive_Model!$D$56,IF(N2723="Romance",Predictive_Model!$D$57,IF(N2723="Sci-Fi",Predictive_Model!$D$58,0)))))))))</f>
        <v>8.1738759308815361E-4</v>
      </c>
      <c r="V2723" s="3" t="str">
        <f t="shared" si="426"/>
        <v>Low</v>
      </c>
      <c r="W2723" s="6">
        <f t="shared" si="427"/>
        <v>7.3483144618625013E-3</v>
      </c>
      <c r="X2723" s="3" t="str">
        <f t="shared" si="428"/>
        <v>Monitor</v>
      </c>
      <c r="Y2723" s="3" t="str">
        <f t="shared" si="429"/>
        <v>OK</v>
      </c>
    </row>
    <row r="2724" spans="1:25" x14ac:dyDescent="0.25">
      <c r="A2724" s="3" t="str">
        <f>Raw_Data!A2724</f>
        <v>89c5d399-6c86-4310-b981-2bd58fc37e57</v>
      </c>
      <c r="B2724" s="3">
        <f>Raw_Data!B2724</f>
        <v>50</v>
      </c>
      <c r="C2724" s="3" t="str">
        <f>Raw_Data!C2724</f>
        <v>Male</v>
      </c>
      <c r="D2724" s="3" t="str">
        <f>Raw_Data!D2724</f>
        <v>Premium</v>
      </c>
      <c r="E2724" s="3">
        <f>Raw_Data!E2724</f>
        <v>8.48</v>
      </c>
      <c r="F2724" s="3">
        <f>Raw_Data!F2724</f>
        <v>13</v>
      </c>
      <c r="G2724" s="3" t="str">
        <f>Raw_Data!G2724</f>
        <v>Asia</v>
      </c>
      <c r="H2724" s="3" t="str">
        <f>Raw_Data!H2724</f>
        <v>Tablet</v>
      </c>
      <c r="I2724" s="3">
        <f>Raw_Data!I2724</f>
        <v>17.989999999999998</v>
      </c>
      <c r="J2724" s="3">
        <f>Raw_Data!J2724</f>
        <v>0</v>
      </c>
      <c r="K2724" s="3" t="str">
        <f>Raw_Data!K2724</f>
        <v>PayPal</v>
      </c>
      <c r="L2724" s="3">
        <f>Raw_Data!L2724</f>
        <v>3</v>
      </c>
      <c r="M2724" s="3">
        <f>Raw_Data!M2724</f>
        <v>0.61</v>
      </c>
      <c r="N2724" s="3" t="str">
        <f>Raw_Data!N2724</f>
        <v>Sci-Fi</v>
      </c>
      <c r="O2724" s="3" t="str">
        <f t="shared" si="420"/>
        <v>45-54</v>
      </c>
      <c r="P2724" s="3" t="str">
        <f t="shared" si="421"/>
        <v>&lt;10h</v>
      </c>
      <c r="Q2724" s="3" t="str">
        <f t="shared" si="422"/>
        <v>8-21d</v>
      </c>
      <c r="R2724" s="3" t="str">
        <f t="shared" si="423"/>
        <v>Medium</v>
      </c>
      <c r="S2724" s="3" t="str">
        <f t="shared" si="424"/>
        <v>High</v>
      </c>
      <c r="T2724" s="3" t="str">
        <f t="shared" si="425"/>
        <v>Active</v>
      </c>
      <c r="U2724" s="4">
        <f>1/(1+EXP(-(Predictive_Model!$B$5+((B2724-Predictive_Model!$B$20)/Predictive_Model!$C$20)*Predictive_Model!$D$20+((E2724-Predictive_Model!$B$21)/Predictive_Model!$C$21)*Predictive_Model!$D$21+((F2724-Predictive_Model!$B$22)/Predictive_Model!$C$22)*Predictive_Model!$D$22+((I2724-Predictive_Model!$B$23)/Predictive_Model!$C$23)*Predictive_Model!$D$23+((L2724-Predictive_Model!$B$24)/Predictive_Model!$C$24)*Predictive_Model!$D$24+((M2724-Predictive_Model!$B$25)/Predictive_Model!$C$25)*Predictive_Model!$D$25+IF(C2724="Male",Predictive_Model!$D$31,IF(C2724="Other",Predictive_Model!$D$32,0))+IF(D2724="Premium",Predictive_Model!$D$34,IF(D2724="Standard",Predictive_Model!$D$35,0))+IF(G2724="Asia",Predictive_Model!$D$37,IF(G2724="Europe",Predictive_Model!$D$38,IF(G2724="North America",Predictive_Model!$D$39,IF(G2724="Oceania",Predictive_Model!$D$40,IF(G2724="South America",Predictive_Model!$D$41,0)))))+IF(H2724="Laptop",Predictive_Model!$D$43,IF(H2724="Mobile",Predictive_Model!$D$44,IF(H2724="TV",Predictive_Model!$D$45,IF(H2724="Tablet",Predictive_Model!$D$46,0))))+IF(K2724="Crypto",Predictive_Model!$D$48,IF(K2724="Debit Card",Predictive_Model!$D$49,IF(K2724="Gift Card",Predictive_Model!$D$50,IF(K2724="PayPal",Predictive_Model!$D$51,0))))+IF(N2724="Comedy",Predictive_Model!$D$53,IF(N2724="Documentary",Predictive_Model!$D$54,IF(N2724="Drama",Predictive_Model!$D$55,IF(N2724="Horror",Predictive_Model!$D$56,IF(N2724="Romance",Predictive_Model!$D$57,IF(N2724="Sci-Fi",Predictive_Model!$D$58,0)))))))))</f>
        <v>0.31931478365791977</v>
      </c>
      <c r="V2724" s="3" t="str">
        <f t="shared" si="426"/>
        <v>Medium</v>
      </c>
      <c r="W2724" s="6">
        <f t="shared" si="427"/>
        <v>5.7444729580059759</v>
      </c>
      <c r="X2724" s="3" t="str">
        <f t="shared" si="428"/>
        <v>Monitor</v>
      </c>
      <c r="Y2724" s="3" t="str">
        <f t="shared" si="429"/>
        <v>OK</v>
      </c>
    </row>
    <row r="2725" spans="1:25" x14ac:dyDescent="0.25">
      <c r="A2725" s="3" t="str">
        <f>Raw_Data!A2725</f>
        <v>f1506978-d456-462e-a6c7-85a160c9b82e</v>
      </c>
      <c r="B2725" s="3">
        <f>Raw_Data!B2725</f>
        <v>56</v>
      </c>
      <c r="C2725" s="3" t="str">
        <f>Raw_Data!C2725</f>
        <v>Male</v>
      </c>
      <c r="D2725" s="3" t="str">
        <f>Raw_Data!D2725</f>
        <v>Basic</v>
      </c>
      <c r="E2725" s="3">
        <f>Raw_Data!E2725</f>
        <v>27.15</v>
      </c>
      <c r="F2725" s="3">
        <f>Raw_Data!F2725</f>
        <v>15</v>
      </c>
      <c r="G2725" s="3" t="str">
        <f>Raw_Data!G2725</f>
        <v>Europe</v>
      </c>
      <c r="H2725" s="3" t="str">
        <f>Raw_Data!H2725</f>
        <v>TV</v>
      </c>
      <c r="I2725" s="3">
        <f>Raw_Data!I2725</f>
        <v>8.99</v>
      </c>
      <c r="J2725" s="3">
        <f>Raw_Data!J2725</f>
        <v>0</v>
      </c>
      <c r="K2725" s="3" t="str">
        <f>Raw_Data!K2725</f>
        <v>Credit Card</v>
      </c>
      <c r="L2725" s="3">
        <f>Raw_Data!L2725</f>
        <v>1</v>
      </c>
      <c r="M2725" s="3">
        <f>Raw_Data!M2725</f>
        <v>1.7</v>
      </c>
      <c r="N2725" s="3" t="str">
        <f>Raw_Data!N2725</f>
        <v>Action</v>
      </c>
      <c r="O2725" s="3" t="str">
        <f t="shared" si="420"/>
        <v>55-70</v>
      </c>
      <c r="P2725" s="3" t="str">
        <f t="shared" si="421"/>
        <v>25-49h</v>
      </c>
      <c r="Q2725" s="3" t="str">
        <f t="shared" si="422"/>
        <v>8-21d</v>
      </c>
      <c r="R2725" s="3" t="str">
        <f t="shared" si="423"/>
        <v>High</v>
      </c>
      <c r="S2725" s="3" t="str">
        <f t="shared" si="424"/>
        <v>Low</v>
      </c>
      <c r="T2725" s="3" t="str">
        <f t="shared" si="425"/>
        <v>Active</v>
      </c>
      <c r="U2725" s="4">
        <f>1/(1+EXP(-(Predictive_Model!$B$5+((B2725-Predictive_Model!$B$20)/Predictive_Model!$C$20)*Predictive_Model!$D$20+((E2725-Predictive_Model!$B$21)/Predictive_Model!$C$21)*Predictive_Model!$D$21+((F2725-Predictive_Model!$B$22)/Predictive_Model!$C$22)*Predictive_Model!$D$22+((I2725-Predictive_Model!$B$23)/Predictive_Model!$C$23)*Predictive_Model!$D$23+((L2725-Predictive_Model!$B$24)/Predictive_Model!$C$24)*Predictive_Model!$D$24+((M2725-Predictive_Model!$B$25)/Predictive_Model!$C$25)*Predictive_Model!$D$25+IF(C2725="Male",Predictive_Model!$D$31,IF(C2725="Other",Predictive_Model!$D$32,0))+IF(D2725="Premium",Predictive_Model!$D$34,IF(D2725="Standard",Predictive_Model!$D$35,0))+IF(G2725="Asia",Predictive_Model!$D$37,IF(G2725="Europe",Predictive_Model!$D$38,IF(G2725="North America",Predictive_Model!$D$39,IF(G2725="Oceania",Predictive_Model!$D$40,IF(G2725="South America",Predictive_Model!$D$41,0)))))+IF(H2725="Laptop",Predictive_Model!$D$43,IF(H2725="Mobile",Predictive_Model!$D$44,IF(H2725="TV",Predictive_Model!$D$45,IF(H2725="Tablet",Predictive_Model!$D$46,0))))+IF(K2725="Crypto",Predictive_Model!$D$48,IF(K2725="Debit Card",Predictive_Model!$D$49,IF(K2725="Gift Card",Predictive_Model!$D$50,IF(K2725="PayPal",Predictive_Model!$D$51,0))))+IF(N2725="Comedy",Predictive_Model!$D$53,IF(N2725="Documentary",Predictive_Model!$D$54,IF(N2725="Drama",Predictive_Model!$D$55,IF(N2725="Horror",Predictive_Model!$D$56,IF(N2725="Romance",Predictive_Model!$D$57,IF(N2725="Sci-Fi",Predictive_Model!$D$58,0)))))))))</f>
        <v>5.5991738237547864E-3</v>
      </c>
      <c r="V2725" s="3" t="str">
        <f t="shared" si="426"/>
        <v>Low</v>
      </c>
      <c r="W2725" s="6">
        <f t="shared" si="427"/>
        <v>5.0336572675555531E-2</v>
      </c>
      <c r="X2725" s="3" t="str">
        <f t="shared" si="428"/>
        <v>Monitor</v>
      </c>
      <c r="Y2725" s="3" t="str">
        <f t="shared" si="429"/>
        <v>OK</v>
      </c>
    </row>
    <row r="2726" spans="1:25" x14ac:dyDescent="0.25">
      <c r="A2726" s="3" t="str">
        <f>Raw_Data!A2726</f>
        <v>165348b6-2c90-4d08-88c4-9c3a76076b85</v>
      </c>
      <c r="B2726" s="3">
        <f>Raw_Data!B2726</f>
        <v>52</v>
      </c>
      <c r="C2726" s="3" t="str">
        <f>Raw_Data!C2726</f>
        <v>Male</v>
      </c>
      <c r="D2726" s="3" t="str">
        <f>Raw_Data!D2726</f>
        <v>Basic</v>
      </c>
      <c r="E2726" s="3">
        <f>Raw_Data!E2726</f>
        <v>6.78</v>
      </c>
      <c r="F2726" s="3">
        <f>Raw_Data!F2726</f>
        <v>2</v>
      </c>
      <c r="G2726" s="3" t="str">
        <f>Raw_Data!G2726</f>
        <v>Asia</v>
      </c>
      <c r="H2726" s="3" t="str">
        <f>Raw_Data!H2726</f>
        <v>Mobile</v>
      </c>
      <c r="I2726" s="3">
        <f>Raw_Data!I2726</f>
        <v>8.99</v>
      </c>
      <c r="J2726" s="3">
        <f>Raw_Data!J2726</f>
        <v>0</v>
      </c>
      <c r="K2726" s="3" t="str">
        <f>Raw_Data!K2726</f>
        <v>Gift Card</v>
      </c>
      <c r="L2726" s="3">
        <f>Raw_Data!L2726</f>
        <v>1</v>
      </c>
      <c r="M2726" s="3">
        <f>Raw_Data!M2726</f>
        <v>2.2599999999999998</v>
      </c>
      <c r="N2726" s="3" t="str">
        <f>Raw_Data!N2726</f>
        <v>Romance</v>
      </c>
      <c r="O2726" s="3" t="str">
        <f t="shared" si="420"/>
        <v>45-54</v>
      </c>
      <c r="P2726" s="3" t="str">
        <f t="shared" si="421"/>
        <v>&lt;10h</v>
      </c>
      <c r="Q2726" s="3" t="str">
        <f t="shared" si="422"/>
        <v>0-7d</v>
      </c>
      <c r="R2726" s="3" t="str">
        <f t="shared" si="423"/>
        <v>Medium</v>
      </c>
      <c r="S2726" s="3" t="str">
        <f t="shared" si="424"/>
        <v>Low</v>
      </c>
      <c r="T2726" s="3" t="str">
        <f t="shared" si="425"/>
        <v>Active</v>
      </c>
      <c r="U2726" s="4">
        <f>1/(1+EXP(-(Predictive_Model!$B$5+((B2726-Predictive_Model!$B$20)/Predictive_Model!$C$20)*Predictive_Model!$D$20+((E2726-Predictive_Model!$B$21)/Predictive_Model!$C$21)*Predictive_Model!$D$21+((F2726-Predictive_Model!$B$22)/Predictive_Model!$C$22)*Predictive_Model!$D$22+((I2726-Predictive_Model!$B$23)/Predictive_Model!$C$23)*Predictive_Model!$D$23+((L2726-Predictive_Model!$B$24)/Predictive_Model!$C$24)*Predictive_Model!$D$24+((M2726-Predictive_Model!$B$25)/Predictive_Model!$C$25)*Predictive_Model!$D$25+IF(C2726="Male",Predictive_Model!$D$31,IF(C2726="Other",Predictive_Model!$D$32,0))+IF(D2726="Premium",Predictive_Model!$D$34,IF(D2726="Standard",Predictive_Model!$D$35,0))+IF(G2726="Asia",Predictive_Model!$D$37,IF(G2726="Europe",Predictive_Model!$D$38,IF(G2726="North America",Predictive_Model!$D$39,IF(G2726="Oceania",Predictive_Model!$D$40,IF(G2726="South America",Predictive_Model!$D$41,0)))))+IF(H2726="Laptop",Predictive_Model!$D$43,IF(H2726="Mobile",Predictive_Model!$D$44,IF(H2726="TV",Predictive_Model!$D$45,IF(H2726="Tablet",Predictive_Model!$D$46,0))))+IF(K2726="Crypto",Predictive_Model!$D$48,IF(K2726="Debit Card",Predictive_Model!$D$49,IF(K2726="Gift Card",Predictive_Model!$D$50,IF(K2726="PayPal",Predictive_Model!$D$51,0))))+IF(N2726="Comedy",Predictive_Model!$D$53,IF(N2726="Documentary",Predictive_Model!$D$54,IF(N2726="Drama",Predictive_Model!$D$55,IF(N2726="Horror",Predictive_Model!$D$56,IF(N2726="Romance",Predictive_Model!$D$57,IF(N2726="Sci-Fi",Predictive_Model!$D$58,0)))))))))</f>
        <v>0.66892153709802338</v>
      </c>
      <c r="V2726" s="3" t="str">
        <f t="shared" si="426"/>
        <v>High</v>
      </c>
      <c r="W2726" s="6">
        <f t="shared" si="427"/>
        <v>6.0136046185112306</v>
      </c>
      <c r="X2726" s="3" t="str">
        <f t="shared" si="428"/>
        <v>Monitor</v>
      </c>
      <c r="Y2726" s="3" t="str">
        <f t="shared" si="429"/>
        <v>OK</v>
      </c>
    </row>
    <row r="2727" spans="1:25" x14ac:dyDescent="0.25">
      <c r="A2727" s="3" t="str">
        <f>Raw_Data!A2727</f>
        <v>146bc219-473c-4813-9d27-f584962bdb44</v>
      </c>
      <c r="B2727" s="3">
        <f>Raw_Data!B2727</f>
        <v>62</v>
      </c>
      <c r="C2727" s="3" t="str">
        <f>Raw_Data!C2727</f>
        <v>Male</v>
      </c>
      <c r="D2727" s="3" t="str">
        <f>Raw_Data!D2727</f>
        <v>Premium</v>
      </c>
      <c r="E2727" s="3">
        <f>Raw_Data!E2727</f>
        <v>0.62</v>
      </c>
      <c r="F2727" s="3">
        <f>Raw_Data!F2727</f>
        <v>8</v>
      </c>
      <c r="G2727" s="3" t="str">
        <f>Raw_Data!G2727</f>
        <v>Asia</v>
      </c>
      <c r="H2727" s="3" t="str">
        <f>Raw_Data!H2727</f>
        <v>Mobile</v>
      </c>
      <c r="I2727" s="3">
        <f>Raw_Data!I2727</f>
        <v>17.989999999999998</v>
      </c>
      <c r="J2727" s="3">
        <f>Raw_Data!J2727</f>
        <v>1</v>
      </c>
      <c r="K2727" s="3" t="str">
        <f>Raw_Data!K2727</f>
        <v>PayPal</v>
      </c>
      <c r="L2727" s="3">
        <f>Raw_Data!L2727</f>
        <v>1</v>
      </c>
      <c r="M2727" s="3">
        <f>Raw_Data!M2727</f>
        <v>7.0000000000000007E-2</v>
      </c>
      <c r="N2727" s="3" t="str">
        <f>Raw_Data!N2727</f>
        <v>Horror</v>
      </c>
      <c r="O2727" s="3" t="str">
        <f t="shared" si="420"/>
        <v>55-70</v>
      </c>
      <c r="P2727" s="3" t="str">
        <f t="shared" si="421"/>
        <v>&lt;10h</v>
      </c>
      <c r="Q2727" s="3" t="str">
        <f t="shared" si="422"/>
        <v>8-21d</v>
      </c>
      <c r="R2727" s="3" t="str">
        <f t="shared" si="423"/>
        <v>Medium</v>
      </c>
      <c r="S2727" s="3" t="str">
        <f t="shared" si="424"/>
        <v>High</v>
      </c>
      <c r="T2727" s="3" t="str">
        <f t="shared" si="425"/>
        <v>Churned</v>
      </c>
      <c r="U2727" s="4">
        <f>1/(1+EXP(-(Predictive_Model!$B$5+((B2727-Predictive_Model!$B$20)/Predictive_Model!$C$20)*Predictive_Model!$D$20+((E2727-Predictive_Model!$B$21)/Predictive_Model!$C$21)*Predictive_Model!$D$21+((F2727-Predictive_Model!$B$22)/Predictive_Model!$C$22)*Predictive_Model!$D$22+((I2727-Predictive_Model!$B$23)/Predictive_Model!$C$23)*Predictive_Model!$D$23+((L2727-Predictive_Model!$B$24)/Predictive_Model!$C$24)*Predictive_Model!$D$24+((M2727-Predictive_Model!$B$25)/Predictive_Model!$C$25)*Predictive_Model!$D$25+IF(C2727="Male",Predictive_Model!$D$31,IF(C2727="Other",Predictive_Model!$D$32,0))+IF(D2727="Premium",Predictive_Model!$D$34,IF(D2727="Standard",Predictive_Model!$D$35,0))+IF(G2727="Asia",Predictive_Model!$D$37,IF(G2727="Europe",Predictive_Model!$D$38,IF(G2727="North America",Predictive_Model!$D$39,IF(G2727="Oceania",Predictive_Model!$D$40,IF(G2727="South America",Predictive_Model!$D$41,0)))))+IF(H2727="Laptop",Predictive_Model!$D$43,IF(H2727="Mobile",Predictive_Model!$D$44,IF(H2727="TV",Predictive_Model!$D$45,IF(H2727="Tablet",Predictive_Model!$D$46,0))))+IF(K2727="Crypto",Predictive_Model!$D$48,IF(K2727="Debit Card",Predictive_Model!$D$49,IF(K2727="Gift Card",Predictive_Model!$D$50,IF(K2727="PayPal",Predictive_Model!$D$51,0))))+IF(N2727="Comedy",Predictive_Model!$D$53,IF(N2727="Documentary",Predictive_Model!$D$54,IF(N2727="Drama",Predictive_Model!$D$55,IF(N2727="Horror",Predictive_Model!$D$56,IF(N2727="Romance",Predictive_Model!$D$57,IF(N2727="Sci-Fi",Predictive_Model!$D$58,0)))))))))</f>
        <v>0.97643234110539734</v>
      </c>
      <c r="V2727" s="3" t="str">
        <f t="shared" si="426"/>
        <v>Critical</v>
      </c>
      <c r="W2727" s="6">
        <f t="shared" si="427"/>
        <v>17.989999999999998</v>
      </c>
      <c r="X2727" s="3" t="str">
        <f t="shared" si="428"/>
        <v>Priority 1</v>
      </c>
      <c r="Y2727" s="3" t="str">
        <f t="shared" si="429"/>
        <v>OK</v>
      </c>
    </row>
    <row r="2728" spans="1:25" x14ac:dyDescent="0.25">
      <c r="A2728" s="3" t="str">
        <f>Raw_Data!A2728</f>
        <v>1715c4e4-7c56-4bcf-845a-4c366c39e8fc</v>
      </c>
      <c r="B2728" s="3">
        <f>Raw_Data!B2728</f>
        <v>53</v>
      </c>
      <c r="C2728" s="3" t="str">
        <f>Raw_Data!C2728</f>
        <v>Female</v>
      </c>
      <c r="D2728" s="3" t="str">
        <f>Raw_Data!D2728</f>
        <v>Basic</v>
      </c>
      <c r="E2728" s="3">
        <f>Raw_Data!E2728</f>
        <v>0.01</v>
      </c>
      <c r="F2728" s="3">
        <f>Raw_Data!F2728</f>
        <v>55</v>
      </c>
      <c r="G2728" s="3" t="str">
        <f>Raw_Data!G2728</f>
        <v>Africa</v>
      </c>
      <c r="H2728" s="3" t="str">
        <f>Raw_Data!H2728</f>
        <v>Mobile</v>
      </c>
      <c r="I2728" s="3">
        <f>Raw_Data!I2728</f>
        <v>8.99</v>
      </c>
      <c r="J2728" s="3">
        <f>Raw_Data!J2728</f>
        <v>1</v>
      </c>
      <c r="K2728" s="3" t="str">
        <f>Raw_Data!K2728</f>
        <v>PayPal</v>
      </c>
      <c r="L2728" s="3">
        <f>Raw_Data!L2728</f>
        <v>3</v>
      </c>
      <c r="M2728" s="3">
        <f>Raw_Data!M2728</f>
        <v>0</v>
      </c>
      <c r="N2728" s="3" t="str">
        <f>Raw_Data!N2728</f>
        <v>Documentary</v>
      </c>
      <c r="O2728" s="3" t="str">
        <f t="shared" si="420"/>
        <v>45-54</v>
      </c>
      <c r="P2728" s="3" t="str">
        <f t="shared" si="421"/>
        <v>&lt;10h</v>
      </c>
      <c r="Q2728" s="3" t="str">
        <f t="shared" si="422"/>
        <v>46-60d</v>
      </c>
      <c r="R2728" s="3" t="str">
        <f t="shared" si="423"/>
        <v>Low</v>
      </c>
      <c r="S2728" s="3" t="str">
        <f t="shared" si="424"/>
        <v>Low</v>
      </c>
      <c r="T2728" s="3" t="str">
        <f t="shared" si="425"/>
        <v>Churned</v>
      </c>
      <c r="U2728" s="4">
        <f>1/(1+EXP(-(Predictive_Model!$B$5+((B2728-Predictive_Model!$B$20)/Predictive_Model!$C$20)*Predictive_Model!$D$20+((E2728-Predictive_Model!$B$21)/Predictive_Model!$C$21)*Predictive_Model!$D$21+((F2728-Predictive_Model!$B$22)/Predictive_Model!$C$22)*Predictive_Model!$D$22+((I2728-Predictive_Model!$B$23)/Predictive_Model!$C$23)*Predictive_Model!$D$23+((L2728-Predictive_Model!$B$24)/Predictive_Model!$C$24)*Predictive_Model!$D$24+((M2728-Predictive_Model!$B$25)/Predictive_Model!$C$25)*Predictive_Model!$D$25+IF(C2728="Male",Predictive_Model!$D$31,IF(C2728="Other",Predictive_Model!$D$32,0))+IF(D2728="Premium",Predictive_Model!$D$34,IF(D2728="Standard",Predictive_Model!$D$35,0))+IF(G2728="Asia",Predictive_Model!$D$37,IF(G2728="Europe",Predictive_Model!$D$38,IF(G2728="North America",Predictive_Model!$D$39,IF(G2728="Oceania",Predictive_Model!$D$40,IF(G2728="South America",Predictive_Model!$D$41,0)))))+IF(H2728="Laptop",Predictive_Model!$D$43,IF(H2728="Mobile",Predictive_Model!$D$44,IF(H2728="TV",Predictive_Model!$D$45,IF(H2728="Tablet",Predictive_Model!$D$46,0))))+IF(K2728="Crypto",Predictive_Model!$D$48,IF(K2728="Debit Card",Predictive_Model!$D$49,IF(K2728="Gift Card",Predictive_Model!$D$50,IF(K2728="PayPal",Predictive_Model!$D$51,0))))+IF(N2728="Comedy",Predictive_Model!$D$53,IF(N2728="Documentary",Predictive_Model!$D$54,IF(N2728="Drama",Predictive_Model!$D$55,IF(N2728="Horror",Predictive_Model!$D$56,IF(N2728="Romance",Predictive_Model!$D$57,IF(N2728="Sci-Fi",Predictive_Model!$D$58,0)))))))))</f>
        <v>0.99999345699755826</v>
      </c>
      <c r="V2728" s="3" t="str">
        <f t="shared" si="426"/>
        <v>Critical</v>
      </c>
      <c r="W2728" s="6">
        <f t="shared" si="427"/>
        <v>8.99</v>
      </c>
      <c r="X2728" s="3" t="str">
        <f t="shared" si="428"/>
        <v>Priority 2</v>
      </c>
      <c r="Y2728" s="3" t="str">
        <f t="shared" si="429"/>
        <v>OK</v>
      </c>
    </row>
    <row r="2729" spans="1:25" x14ac:dyDescent="0.25">
      <c r="A2729" s="3" t="str">
        <f>Raw_Data!A2729</f>
        <v>1986a40f-eb95-42f1-866c-0aa905972aa5</v>
      </c>
      <c r="B2729" s="3">
        <f>Raw_Data!B2729</f>
        <v>46</v>
      </c>
      <c r="C2729" s="3" t="str">
        <f>Raw_Data!C2729</f>
        <v>Female</v>
      </c>
      <c r="D2729" s="3" t="str">
        <f>Raw_Data!D2729</f>
        <v>Basic</v>
      </c>
      <c r="E2729" s="3">
        <f>Raw_Data!E2729</f>
        <v>4.1500000000000004</v>
      </c>
      <c r="F2729" s="3">
        <f>Raw_Data!F2729</f>
        <v>50</v>
      </c>
      <c r="G2729" s="3" t="str">
        <f>Raw_Data!G2729</f>
        <v>North America</v>
      </c>
      <c r="H2729" s="3" t="str">
        <f>Raw_Data!H2729</f>
        <v>TV</v>
      </c>
      <c r="I2729" s="3">
        <f>Raw_Data!I2729</f>
        <v>8.99</v>
      </c>
      <c r="J2729" s="3">
        <f>Raw_Data!J2729</f>
        <v>1</v>
      </c>
      <c r="K2729" s="3" t="str">
        <f>Raw_Data!K2729</f>
        <v>Debit Card</v>
      </c>
      <c r="L2729" s="3">
        <f>Raw_Data!L2729</f>
        <v>2</v>
      </c>
      <c r="M2729" s="3">
        <f>Raw_Data!M2729</f>
        <v>0.08</v>
      </c>
      <c r="N2729" s="3" t="str">
        <f>Raw_Data!N2729</f>
        <v>Documentary</v>
      </c>
      <c r="O2729" s="3" t="str">
        <f t="shared" si="420"/>
        <v>45-54</v>
      </c>
      <c r="P2729" s="3" t="str">
        <f t="shared" si="421"/>
        <v>&lt;10h</v>
      </c>
      <c r="Q2729" s="3" t="str">
        <f t="shared" si="422"/>
        <v>46-60d</v>
      </c>
      <c r="R2729" s="3" t="str">
        <f t="shared" si="423"/>
        <v>Low</v>
      </c>
      <c r="S2729" s="3" t="str">
        <f t="shared" si="424"/>
        <v>Low</v>
      </c>
      <c r="T2729" s="3" t="str">
        <f t="shared" si="425"/>
        <v>Churned</v>
      </c>
      <c r="U2729" s="4">
        <f>1/(1+EXP(-(Predictive_Model!$B$5+((B2729-Predictive_Model!$B$20)/Predictive_Model!$C$20)*Predictive_Model!$D$20+((E2729-Predictive_Model!$B$21)/Predictive_Model!$C$21)*Predictive_Model!$D$21+((F2729-Predictive_Model!$B$22)/Predictive_Model!$C$22)*Predictive_Model!$D$22+((I2729-Predictive_Model!$B$23)/Predictive_Model!$C$23)*Predictive_Model!$D$23+((L2729-Predictive_Model!$B$24)/Predictive_Model!$C$24)*Predictive_Model!$D$24+((M2729-Predictive_Model!$B$25)/Predictive_Model!$C$25)*Predictive_Model!$D$25+IF(C2729="Male",Predictive_Model!$D$31,IF(C2729="Other",Predictive_Model!$D$32,0))+IF(D2729="Premium",Predictive_Model!$D$34,IF(D2729="Standard",Predictive_Model!$D$35,0))+IF(G2729="Asia",Predictive_Model!$D$37,IF(G2729="Europe",Predictive_Model!$D$38,IF(G2729="North America",Predictive_Model!$D$39,IF(G2729="Oceania",Predictive_Model!$D$40,IF(G2729="South America",Predictive_Model!$D$41,0)))))+IF(H2729="Laptop",Predictive_Model!$D$43,IF(H2729="Mobile",Predictive_Model!$D$44,IF(H2729="TV",Predictive_Model!$D$45,IF(H2729="Tablet",Predictive_Model!$D$46,0))))+IF(K2729="Crypto",Predictive_Model!$D$48,IF(K2729="Debit Card",Predictive_Model!$D$49,IF(K2729="Gift Card",Predictive_Model!$D$50,IF(K2729="PayPal",Predictive_Model!$D$51,0))))+IF(N2729="Comedy",Predictive_Model!$D$53,IF(N2729="Documentary",Predictive_Model!$D$54,IF(N2729="Drama",Predictive_Model!$D$55,IF(N2729="Horror",Predictive_Model!$D$56,IF(N2729="Romance",Predictive_Model!$D$57,IF(N2729="Sci-Fi",Predictive_Model!$D$58,0)))))))))</f>
        <v>0.99982943958719794</v>
      </c>
      <c r="V2729" s="3" t="str">
        <f t="shared" si="426"/>
        <v>Critical</v>
      </c>
      <c r="W2729" s="6">
        <f t="shared" si="427"/>
        <v>8.99</v>
      </c>
      <c r="X2729" s="3" t="str">
        <f t="shared" si="428"/>
        <v>Priority 2</v>
      </c>
      <c r="Y2729" s="3" t="str">
        <f t="shared" si="429"/>
        <v>OK</v>
      </c>
    </row>
    <row r="2730" spans="1:25" x14ac:dyDescent="0.25">
      <c r="A2730" s="3" t="str">
        <f>Raw_Data!A2730</f>
        <v>eb982e0d-4adc-47a3-98e8-4e86a3befe48</v>
      </c>
      <c r="B2730" s="3">
        <f>Raw_Data!B2730</f>
        <v>65</v>
      </c>
      <c r="C2730" s="3" t="str">
        <f>Raw_Data!C2730</f>
        <v>Female</v>
      </c>
      <c r="D2730" s="3" t="str">
        <f>Raw_Data!D2730</f>
        <v>Standard</v>
      </c>
      <c r="E2730" s="3">
        <f>Raw_Data!E2730</f>
        <v>16.100000000000001</v>
      </c>
      <c r="F2730" s="3">
        <f>Raw_Data!F2730</f>
        <v>9</v>
      </c>
      <c r="G2730" s="3" t="str">
        <f>Raw_Data!G2730</f>
        <v>Africa</v>
      </c>
      <c r="H2730" s="3" t="str">
        <f>Raw_Data!H2730</f>
        <v>TV</v>
      </c>
      <c r="I2730" s="3">
        <f>Raw_Data!I2730</f>
        <v>13.99</v>
      </c>
      <c r="J2730" s="3">
        <f>Raw_Data!J2730</f>
        <v>0</v>
      </c>
      <c r="K2730" s="3" t="str">
        <f>Raw_Data!K2730</f>
        <v>PayPal</v>
      </c>
      <c r="L2730" s="3">
        <f>Raw_Data!L2730</f>
        <v>4</v>
      </c>
      <c r="M2730" s="3">
        <f>Raw_Data!M2730</f>
        <v>1.61</v>
      </c>
      <c r="N2730" s="3" t="str">
        <f>Raw_Data!N2730</f>
        <v>Documentary</v>
      </c>
      <c r="O2730" s="3" t="str">
        <f t="shared" si="420"/>
        <v>55-70</v>
      </c>
      <c r="P2730" s="3" t="str">
        <f t="shared" si="421"/>
        <v>10-24h</v>
      </c>
      <c r="Q2730" s="3" t="str">
        <f t="shared" si="422"/>
        <v>8-21d</v>
      </c>
      <c r="R2730" s="3" t="str">
        <f t="shared" si="423"/>
        <v>Medium</v>
      </c>
      <c r="S2730" s="3" t="str">
        <f t="shared" si="424"/>
        <v>Mid</v>
      </c>
      <c r="T2730" s="3" t="str">
        <f t="shared" si="425"/>
        <v>Active</v>
      </c>
      <c r="U2730" s="4">
        <f>1/(1+EXP(-(Predictive_Model!$B$5+((B2730-Predictive_Model!$B$20)/Predictive_Model!$C$20)*Predictive_Model!$D$20+((E2730-Predictive_Model!$B$21)/Predictive_Model!$C$21)*Predictive_Model!$D$21+((F2730-Predictive_Model!$B$22)/Predictive_Model!$C$22)*Predictive_Model!$D$22+((I2730-Predictive_Model!$B$23)/Predictive_Model!$C$23)*Predictive_Model!$D$23+((L2730-Predictive_Model!$B$24)/Predictive_Model!$C$24)*Predictive_Model!$D$24+((M2730-Predictive_Model!$B$25)/Predictive_Model!$C$25)*Predictive_Model!$D$25+IF(C2730="Male",Predictive_Model!$D$31,IF(C2730="Other",Predictive_Model!$D$32,0))+IF(D2730="Premium",Predictive_Model!$D$34,IF(D2730="Standard",Predictive_Model!$D$35,0))+IF(G2730="Asia",Predictive_Model!$D$37,IF(G2730="Europe",Predictive_Model!$D$38,IF(G2730="North America",Predictive_Model!$D$39,IF(G2730="Oceania",Predictive_Model!$D$40,IF(G2730="South America",Predictive_Model!$D$41,0)))))+IF(H2730="Laptop",Predictive_Model!$D$43,IF(H2730="Mobile",Predictive_Model!$D$44,IF(H2730="TV",Predictive_Model!$D$45,IF(H2730="Tablet",Predictive_Model!$D$46,0))))+IF(K2730="Crypto",Predictive_Model!$D$48,IF(K2730="Debit Card",Predictive_Model!$D$49,IF(K2730="Gift Card",Predictive_Model!$D$50,IF(K2730="PayPal",Predictive_Model!$D$51,0))))+IF(N2730="Comedy",Predictive_Model!$D$53,IF(N2730="Documentary",Predictive_Model!$D$54,IF(N2730="Drama",Predictive_Model!$D$55,IF(N2730="Horror",Predictive_Model!$D$56,IF(N2730="Romance",Predictive_Model!$D$57,IF(N2730="Sci-Fi",Predictive_Model!$D$58,0)))))))))</f>
        <v>2.958787285015781E-3</v>
      </c>
      <c r="V2730" s="3" t="str">
        <f t="shared" si="426"/>
        <v>Low</v>
      </c>
      <c r="W2730" s="6">
        <f t="shared" si="427"/>
        <v>4.139343411737078E-2</v>
      </c>
      <c r="X2730" s="3" t="str">
        <f t="shared" si="428"/>
        <v>Monitor</v>
      </c>
      <c r="Y2730" s="3" t="str">
        <f t="shared" si="429"/>
        <v>OK</v>
      </c>
    </row>
    <row r="2731" spans="1:25" x14ac:dyDescent="0.25">
      <c r="A2731" s="3" t="str">
        <f>Raw_Data!A2731</f>
        <v>c469045f-ec87-42e4-82a1-be8e5bab2135</v>
      </c>
      <c r="B2731" s="3">
        <f>Raw_Data!B2731</f>
        <v>33</v>
      </c>
      <c r="C2731" s="3" t="str">
        <f>Raw_Data!C2731</f>
        <v>Female</v>
      </c>
      <c r="D2731" s="3" t="str">
        <f>Raw_Data!D2731</f>
        <v>Standard</v>
      </c>
      <c r="E2731" s="3">
        <f>Raw_Data!E2731</f>
        <v>26.73</v>
      </c>
      <c r="F2731" s="3">
        <f>Raw_Data!F2731</f>
        <v>28</v>
      </c>
      <c r="G2731" s="3" t="str">
        <f>Raw_Data!G2731</f>
        <v>Asia</v>
      </c>
      <c r="H2731" s="3" t="str">
        <f>Raw_Data!H2731</f>
        <v>Desktop</v>
      </c>
      <c r="I2731" s="3">
        <f>Raw_Data!I2731</f>
        <v>13.99</v>
      </c>
      <c r="J2731" s="3">
        <f>Raw_Data!J2731</f>
        <v>0</v>
      </c>
      <c r="K2731" s="3" t="str">
        <f>Raw_Data!K2731</f>
        <v>Gift Card</v>
      </c>
      <c r="L2731" s="3">
        <f>Raw_Data!L2731</f>
        <v>3</v>
      </c>
      <c r="M2731" s="3">
        <f>Raw_Data!M2731</f>
        <v>0.92</v>
      </c>
      <c r="N2731" s="3" t="str">
        <f>Raw_Data!N2731</f>
        <v>Horror</v>
      </c>
      <c r="O2731" s="3" t="str">
        <f t="shared" si="420"/>
        <v>25-34</v>
      </c>
      <c r="P2731" s="3" t="str">
        <f t="shared" si="421"/>
        <v>25-49h</v>
      </c>
      <c r="Q2731" s="3" t="str">
        <f t="shared" si="422"/>
        <v>22-45d</v>
      </c>
      <c r="R2731" s="3" t="str">
        <f t="shared" si="423"/>
        <v>Medium</v>
      </c>
      <c r="S2731" s="3" t="str">
        <f t="shared" si="424"/>
        <v>Mid</v>
      </c>
      <c r="T2731" s="3" t="str">
        <f t="shared" si="425"/>
        <v>Active</v>
      </c>
      <c r="U2731" s="4">
        <f>1/(1+EXP(-(Predictive_Model!$B$5+((B2731-Predictive_Model!$B$20)/Predictive_Model!$C$20)*Predictive_Model!$D$20+((E2731-Predictive_Model!$B$21)/Predictive_Model!$C$21)*Predictive_Model!$D$21+((F2731-Predictive_Model!$B$22)/Predictive_Model!$C$22)*Predictive_Model!$D$22+((I2731-Predictive_Model!$B$23)/Predictive_Model!$C$23)*Predictive_Model!$D$23+((L2731-Predictive_Model!$B$24)/Predictive_Model!$C$24)*Predictive_Model!$D$24+((M2731-Predictive_Model!$B$25)/Predictive_Model!$C$25)*Predictive_Model!$D$25+IF(C2731="Male",Predictive_Model!$D$31,IF(C2731="Other",Predictive_Model!$D$32,0))+IF(D2731="Premium",Predictive_Model!$D$34,IF(D2731="Standard",Predictive_Model!$D$35,0))+IF(G2731="Asia",Predictive_Model!$D$37,IF(G2731="Europe",Predictive_Model!$D$38,IF(G2731="North America",Predictive_Model!$D$39,IF(G2731="Oceania",Predictive_Model!$D$40,IF(G2731="South America",Predictive_Model!$D$41,0)))))+IF(H2731="Laptop",Predictive_Model!$D$43,IF(H2731="Mobile",Predictive_Model!$D$44,IF(H2731="TV",Predictive_Model!$D$45,IF(H2731="Tablet",Predictive_Model!$D$46,0))))+IF(K2731="Crypto",Predictive_Model!$D$48,IF(K2731="Debit Card",Predictive_Model!$D$49,IF(K2731="Gift Card",Predictive_Model!$D$50,IF(K2731="PayPal",Predictive_Model!$D$51,0))))+IF(N2731="Comedy",Predictive_Model!$D$53,IF(N2731="Documentary",Predictive_Model!$D$54,IF(N2731="Drama",Predictive_Model!$D$55,IF(N2731="Horror",Predictive_Model!$D$56,IF(N2731="Romance",Predictive_Model!$D$57,IF(N2731="Sci-Fi",Predictive_Model!$D$58,0)))))))))</f>
        <v>1.613613185041066E-2</v>
      </c>
      <c r="V2731" s="3" t="str">
        <f t="shared" si="426"/>
        <v>Low</v>
      </c>
      <c r="W2731" s="6">
        <f t="shared" si="427"/>
        <v>0.22574448458724514</v>
      </c>
      <c r="X2731" s="3" t="str">
        <f t="shared" si="428"/>
        <v>Monitor</v>
      </c>
      <c r="Y2731" s="3" t="str">
        <f t="shared" si="429"/>
        <v>OK</v>
      </c>
    </row>
    <row r="2732" spans="1:25" x14ac:dyDescent="0.25">
      <c r="A2732" s="3" t="str">
        <f>Raw_Data!A2732</f>
        <v>b74f6b4b-a83d-4319-a121-99c5b4e1a7ed</v>
      </c>
      <c r="B2732" s="3">
        <f>Raw_Data!B2732</f>
        <v>37</v>
      </c>
      <c r="C2732" s="3" t="str">
        <f>Raw_Data!C2732</f>
        <v>Other</v>
      </c>
      <c r="D2732" s="3" t="str">
        <f>Raw_Data!D2732</f>
        <v>Basic</v>
      </c>
      <c r="E2732" s="3">
        <f>Raw_Data!E2732</f>
        <v>1.32</v>
      </c>
      <c r="F2732" s="3">
        <f>Raw_Data!F2732</f>
        <v>11</v>
      </c>
      <c r="G2732" s="3" t="str">
        <f>Raw_Data!G2732</f>
        <v>South America</v>
      </c>
      <c r="H2732" s="3" t="str">
        <f>Raw_Data!H2732</f>
        <v>TV</v>
      </c>
      <c r="I2732" s="3">
        <f>Raw_Data!I2732</f>
        <v>8.99</v>
      </c>
      <c r="J2732" s="3">
        <f>Raw_Data!J2732</f>
        <v>1</v>
      </c>
      <c r="K2732" s="3" t="str">
        <f>Raw_Data!K2732</f>
        <v>Gift Card</v>
      </c>
      <c r="L2732" s="3">
        <f>Raw_Data!L2732</f>
        <v>5</v>
      </c>
      <c r="M2732" s="3">
        <f>Raw_Data!M2732</f>
        <v>0.11</v>
      </c>
      <c r="N2732" s="3" t="str">
        <f>Raw_Data!N2732</f>
        <v>Horror</v>
      </c>
      <c r="O2732" s="3" t="str">
        <f t="shared" si="420"/>
        <v>35-44</v>
      </c>
      <c r="P2732" s="3" t="str">
        <f t="shared" si="421"/>
        <v>&lt;10h</v>
      </c>
      <c r="Q2732" s="3" t="str">
        <f t="shared" si="422"/>
        <v>8-21d</v>
      </c>
      <c r="R2732" s="3" t="str">
        <f t="shared" si="423"/>
        <v>Medium</v>
      </c>
      <c r="S2732" s="3" t="str">
        <f t="shared" si="424"/>
        <v>Low</v>
      </c>
      <c r="T2732" s="3" t="str">
        <f t="shared" si="425"/>
        <v>Churned</v>
      </c>
      <c r="U2732" s="4">
        <f>1/(1+EXP(-(Predictive_Model!$B$5+((B2732-Predictive_Model!$B$20)/Predictive_Model!$C$20)*Predictive_Model!$D$20+((E2732-Predictive_Model!$B$21)/Predictive_Model!$C$21)*Predictive_Model!$D$21+((F2732-Predictive_Model!$B$22)/Predictive_Model!$C$22)*Predictive_Model!$D$22+((I2732-Predictive_Model!$B$23)/Predictive_Model!$C$23)*Predictive_Model!$D$23+((L2732-Predictive_Model!$B$24)/Predictive_Model!$C$24)*Predictive_Model!$D$24+((M2732-Predictive_Model!$B$25)/Predictive_Model!$C$25)*Predictive_Model!$D$25+IF(C2732="Male",Predictive_Model!$D$31,IF(C2732="Other",Predictive_Model!$D$32,0))+IF(D2732="Premium",Predictive_Model!$D$34,IF(D2732="Standard",Predictive_Model!$D$35,0))+IF(G2732="Asia",Predictive_Model!$D$37,IF(G2732="Europe",Predictive_Model!$D$38,IF(G2732="North America",Predictive_Model!$D$39,IF(G2732="Oceania",Predictive_Model!$D$40,IF(G2732="South America",Predictive_Model!$D$41,0)))))+IF(H2732="Laptop",Predictive_Model!$D$43,IF(H2732="Mobile",Predictive_Model!$D$44,IF(H2732="TV",Predictive_Model!$D$45,IF(H2732="Tablet",Predictive_Model!$D$46,0))))+IF(K2732="Crypto",Predictive_Model!$D$48,IF(K2732="Debit Card",Predictive_Model!$D$49,IF(K2732="Gift Card",Predictive_Model!$D$50,IF(K2732="PayPal",Predictive_Model!$D$51,0))))+IF(N2732="Comedy",Predictive_Model!$D$53,IF(N2732="Documentary",Predictive_Model!$D$54,IF(N2732="Drama",Predictive_Model!$D$55,IF(N2732="Horror",Predictive_Model!$D$56,IF(N2732="Romance",Predictive_Model!$D$57,IF(N2732="Sci-Fi",Predictive_Model!$D$58,0)))))))))</f>
        <v>0.92071986565299579</v>
      </c>
      <c r="V2732" s="3" t="str">
        <f t="shared" si="426"/>
        <v>Critical</v>
      </c>
      <c r="W2732" s="6">
        <f t="shared" si="427"/>
        <v>8.99</v>
      </c>
      <c r="X2732" s="3" t="str">
        <f t="shared" si="428"/>
        <v>Priority 2</v>
      </c>
      <c r="Y2732" s="3" t="str">
        <f t="shared" si="429"/>
        <v>OK</v>
      </c>
    </row>
    <row r="2733" spans="1:25" x14ac:dyDescent="0.25">
      <c r="A2733" s="3" t="str">
        <f>Raw_Data!A2733</f>
        <v>23d09f18-697f-4233-b1a5-6fe4513aab29</v>
      </c>
      <c r="B2733" s="3">
        <f>Raw_Data!B2733</f>
        <v>52</v>
      </c>
      <c r="C2733" s="3" t="str">
        <f>Raw_Data!C2733</f>
        <v>Male</v>
      </c>
      <c r="D2733" s="3" t="str">
        <f>Raw_Data!D2733</f>
        <v>Premium</v>
      </c>
      <c r="E2733" s="3">
        <f>Raw_Data!E2733</f>
        <v>27.41</v>
      </c>
      <c r="F2733" s="3">
        <f>Raw_Data!F2733</f>
        <v>1</v>
      </c>
      <c r="G2733" s="3" t="str">
        <f>Raw_Data!G2733</f>
        <v>Africa</v>
      </c>
      <c r="H2733" s="3" t="str">
        <f>Raw_Data!H2733</f>
        <v>Laptop</v>
      </c>
      <c r="I2733" s="3">
        <f>Raw_Data!I2733</f>
        <v>17.989999999999998</v>
      </c>
      <c r="J2733" s="3">
        <f>Raw_Data!J2733</f>
        <v>0</v>
      </c>
      <c r="K2733" s="3" t="str">
        <f>Raw_Data!K2733</f>
        <v>Crypto</v>
      </c>
      <c r="L2733" s="3">
        <f>Raw_Data!L2733</f>
        <v>2</v>
      </c>
      <c r="M2733" s="3">
        <f>Raw_Data!M2733</f>
        <v>13.71</v>
      </c>
      <c r="N2733" s="3" t="str">
        <f>Raw_Data!N2733</f>
        <v>Action</v>
      </c>
      <c r="O2733" s="3" t="str">
        <f t="shared" si="420"/>
        <v>45-54</v>
      </c>
      <c r="P2733" s="3" t="str">
        <f t="shared" si="421"/>
        <v>25-49h</v>
      </c>
      <c r="Q2733" s="3" t="str">
        <f t="shared" si="422"/>
        <v>0-7d</v>
      </c>
      <c r="R2733" s="3" t="str">
        <f t="shared" si="423"/>
        <v>High</v>
      </c>
      <c r="S2733" s="3" t="str">
        <f t="shared" si="424"/>
        <v>High</v>
      </c>
      <c r="T2733" s="3" t="str">
        <f t="shared" si="425"/>
        <v>Active</v>
      </c>
      <c r="U2733" s="4">
        <f>1/(1+EXP(-(Predictive_Model!$B$5+((B2733-Predictive_Model!$B$20)/Predictive_Model!$C$20)*Predictive_Model!$D$20+((E2733-Predictive_Model!$B$21)/Predictive_Model!$C$21)*Predictive_Model!$D$21+((F2733-Predictive_Model!$B$22)/Predictive_Model!$C$22)*Predictive_Model!$D$22+((I2733-Predictive_Model!$B$23)/Predictive_Model!$C$23)*Predictive_Model!$D$23+((L2733-Predictive_Model!$B$24)/Predictive_Model!$C$24)*Predictive_Model!$D$24+((M2733-Predictive_Model!$B$25)/Predictive_Model!$C$25)*Predictive_Model!$D$25+IF(C2733="Male",Predictive_Model!$D$31,IF(C2733="Other",Predictive_Model!$D$32,0))+IF(D2733="Premium",Predictive_Model!$D$34,IF(D2733="Standard",Predictive_Model!$D$35,0))+IF(G2733="Asia",Predictive_Model!$D$37,IF(G2733="Europe",Predictive_Model!$D$38,IF(G2733="North America",Predictive_Model!$D$39,IF(G2733="Oceania",Predictive_Model!$D$40,IF(G2733="South America",Predictive_Model!$D$41,0)))))+IF(H2733="Laptop",Predictive_Model!$D$43,IF(H2733="Mobile",Predictive_Model!$D$44,IF(H2733="TV",Predictive_Model!$D$45,IF(H2733="Tablet",Predictive_Model!$D$46,0))))+IF(K2733="Crypto",Predictive_Model!$D$48,IF(K2733="Debit Card",Predictive_Model!$D$49,IF(K2733="Gift Card",Predictive_Model!$D$50,IF(K2733="PayPal",Predictive_Model!$D$51,0))))+IF(N2733="Comedy",Predictive_Model!$D$53,IF(N2733="Documentary",Predictive_Model!$D$54,IF(N2733="Drama",Predictive_Model!$D$55,IF(N2733="Horror",Predictive_Model!$D$56,IF(N2733="Romance",Predictive_Model!$D$57,IF(N2733="Sci-Fi",Predictive_Model!$D$58,0)))))))))</f>
        <v>3.525215890459841E-14</v>
      </c>
      <c r="V2733" s="3" t="str">
        <f t="shared" si="426"/>
        <v>Low</v>
      </c>
      <c r="W2733" s="6">
        <f t="shared" si="427"/>
        <v>6.3418633869372538E-13</v>
      </c>
      <c r="X2733" s="3" t="str">
        <f t="shared" si="428"/>
        <v>Monitor</v>
      </c>
      <c r="Y2733" s="3" t="str">
        <f t="shared" si="429"/>
        <v>OK</v>
      </c>
    </row>
    <row r="2734" spans="1:25" x14ac:dyDescent="0.25">
      <c r="A2734" s="3" t="str">
        <f>Raw_Data!A2734</f>
        <v>b12d8725-09de-44f9-8b52-603ba1c99166</v>
      </c>
      <c r="B2734" s="3">
        <f>Raw_Data!B2734</f>
        <v>30</v>
      </c>
      <c r="C2734" s="3" t="str">
        <f>Raw_Data!C2734</f>
        <v>Female</v>
      </c>
      <c r="D2734" s="3" t="str">
        <f>Raw_Data!D2734</f>
        <v>Standard</v>
      </c>
      <c r="E2734" s="3">
        <f>Raw_Data!E2734</f>
        <v>19.84</v>
      </c>
      <c r="F2734" s="3">
        <f>Raw_Data!F2734</f>
        <v>29</v>
      </c>
      <c r="G2734" s="3" t="str">
        <f>Raw_Data!G2734</f>
        <v>Africa</v>
      </c>
      <c r="H2734" s="3" t="str">
        <f>Raw_Data!H2734</f>
        <v>TV</v>
      </c>
      <c r="I2734" s="3">
        <f>Raw_Data!I2734</f>
        <v>13.99</v>
      </c>
      <c r="J2734" s="3">
        <f>Raw_Data!J2734</f>
        <v>0</v>
      </c>
      <c r="K2734" s="3" t="str">
        <f>Raw_Data!K2734</f>
        <v>Debit Card</v>
      </c>
      <c r="L2734" s="3">
        <f>Raw_Data!L2734</f>
        <v>1</v>
      </c>
      <c r="M2734" s="3">
        <f>Raw_Data!M2734</f>
        <v>0.66</v>
      </c>
      <c r="N2734" s="3" t="str">
        <f>Raw_Data!N2734</f>
        <v>Drama</v>
      </c>
      <c r="O2734" s="3" t="str">
        <f t="shared" si="420"/>
        <v>25-34</v>
      </c>
      <c r="P2734" s="3" t="str">
        <f t="shared" si="421"/>
        <v>10-24h</v>
      </c>
      <c r="Q2734" s="3" t="str">
        <f t="shared" si="422"/>
        <v>22-45d</v>
      </c>
      <c r="R2734" s="3" t="str">
        <f t="shared" si="423"/>
        <v>Medium</v>
      </c>
      <c r="S2734" s="3" t="str">
        <f t="shared" si="424"/>
        <v>Mid</v>
      </c>
      <c r="T2734" s="3" t="str">
        <f t="shared" si="425"/>
        <v>Active</v>
      </c>
      <c r="U2734" s="4">
        <f>1/(1+EXP(-(Predictive_Model!$B$5+((B2734-Predictive_Model!$B$20)/Predictive_Model!$C$20)*Predictive_Model!$D$20+((E2734-Predictive_Model!$B$21)/Predictive_Model!$C$21)*Predictive_Model!$D$21+((F2734-Predictive_Model!$B$22)/Predictive_Model!$C$22)*Predictive_Model!$D$22+((I2734-Predictive_Model!$B$23)/Predictive_Model!$C$23)*Predictive_Model!$D$23+((L2734-Predictive_Model!$B$24)/Predictive_Model!$C$24)*Predictive_Model!$D$24+((M2734-Predictive_Model!$B$25)/Predictive_Model!$C$25)*Predictive_Model!$D$25+IF(C2734="Male",Predictive_Model!$D$31,IF(C2734="Other",Predictive_Model!$D$32,0))+IF(D2734="Premium",Predictive_Model!$D$34,IF(D2734="Standard",Predictive_Model!$D$35,0))+IF(G2734="Asia",Predictive_Model!$D$37,IF(G2734="Europe",Predictive_Model!$D$38,IF(G2734="North America",Predictive_Model!$D$39,IF(G2734="Oceania",Predictive_Model!$D$40,IF(G2734="South America",Predictive_Model!$D$41,0)))))+IF(H2734="Laptop",Predictive_Model!$D$43,IF(H2734="Mobile",Predictive_Model!$D$44,IF(H2734="TV",Predictive_Model!$D$45,IF(H2734="Tablet",Predictive_Model!$D$46,0))))+IF(K2734="Crypto",Predictive_Model!$D$48,IF(K2734="Debit Card",Predictive_Model!$D$49,IF(K2734="Gift Card",Predictive_Model!$D$50,IF(K2734="PayPal",Predictive_Model!$D$51,0))))+IF(N2734="Comedy",Predictive_Model!$D$53,IF(N2734="Documentary",Predictive_Model!$D$54,IF(N2734="Drama",Predictive_Model!$D$55,IF(N2734="Horror",Predictive_Model!$D$56,IF(N2734="Romance",Predictive_Model!$D$57,IF(N2734="Sci-Fi",Predictive_Model!$D$58,0)))))))))</f>
        <v>0.36984848050696795</v>
      </c>
      <c r="V2734" s="3" t="str">
        <f t="shared" si="426"/>
        <v>Medium</v>
      </c>
      <c r="W2734" s="6">
        <f t="shared" si="427"/>
        <v>5.1741802422924819</v>
      </c>
      <c r="X2734" s="3" t="str">
        <f t="shared" si="428"/>
        <v>Monitor</v>
      </c>
      <c r="Y2734" s="3" t="str">
        <f t="shared" si="429"/>
        <v>OK</v>
      </c>
    </row>
    <row r="2735" spans="1:25" x14ac:dyDescent="0.25">
      <c r="A2735" s="3" t="str">
        <f>Raw_Data!A2735</f>
        <v>c26d29b3-eac5-4ac4-82a5-116833c65582</v>
      </c>
      <c r="B2735" s="3">
        <f>Raw_Data!B2735</f>
        <v>38</v>
      </c>
      <c r="C2735" s="3" t="str">
        <f>Raw_Data!C2735</f>
        <v>Other</v>
      </c>
      <c r="D2735" s="3" t="str">
        <f>Raw_Data!D2735</f>
        <v>Premium</v>
      </c>
      <c r="E2735" s="3">
        <f>Raw_Data!E2735</f>
        <v>3.64</v>
      </c>
      <c r="F2735" s="3">
        <f>Raw_Data!F2735</f>
        <v>39</v>
      </c>
      <c r="G2735" s="3" t="str">
        <f>Raw_Data!G2735</f>
        <v>Africa</v>
      </c>
      <c r="H2735" s="3" t="str">
        <f>Raw_Data!H2735</f>
        <v>Desktop</v>
      </c>
      <c r="I2735" s="3">
        <f>Raw_Data!I2735</f>
        <v>17.989999999999998</v>
      </c>
      <c r="J2735" s="3">
        <f>Raw_Data!J2735</f>
        <v>1</v>
      </c>
      <c r="K2735" s="3" t="str">
        <f>Raw_Data!K2735</f>
        <v>Gift Card</v>
      </c>
      <c r="L2735" s="3">
        <f>Raw_Data!L2735</f>
        <v>5</v>
      </c>
      <c r="M2735" s="3">
        <f>Raw_Data!M2735</f>
        <v>0.09</v>
      </c>
      <c r="N2735" s="3" t="str">
        <f>Raw_Data!N2735</f>
        <v>Drama</v>
      </c>
      <c r="O2735" s="3" t="str">
        <f t="shared" si="420"/>
        <v>35-44</v>
      </c>
      <c r="P2735" s="3" t="str">
        <f t="shared" si="421"/>
        <v>&lt;10h</v>
      </c>
      <c r="Q2735" s="3" t="str">
        <f t="shared" si="422"/>
        <v>22-45d</v>
      </c>
      <c r="R2735" s="3" t="str">
        <f t="shared" si="423"/>
        <v>Medium</v>
      </c>
      <c r="S2735" s="3" t="str">
        <f t="shared" si="424"/>
        <v>High</v>
      </c>
      <c r="T2735" s="3" t="str">
        <f t="shared" si="425"/>
        <v>Churned</v>
      </c>
      <c r="U2735" s="4">
        <f>1/(1+EXP(-(Predictive_Model!$B$5+((B2735-Predictive_Model!$B$20)/Predictive_Model!$C$20)*Predictive_Model!$D$20+((E2735-Predictive_Model!$B$21)/Predictive_Model!$C$21)*Predictive_Model!$D$21+((F2735-Predictive_Model!$B$22)/Predictive_Model!$C$22)*Predictive_Model!$D$22+((I2735-Predictive_Model!$B$23)/Predictive_Model!$C$23)*Predictive_Model!$D$23+((L2735-Predictive_Model!$B$24)/Predictive_Model!$C$24)*Predictive_Model!$D$24+((M2735-Predictive_Model!$B$25)/Predictive_Model!$C$25)*Predictive_Model!$D$25+IF(C2735="Male",Predictive_Model!$D$31,IF(C2735="Other",Predictive_Model!$D$32,0))+IF(D2735="Premium",Predictive_Model!$D$34,IF(D2735="Standard",Predictive_Model!$D$35,0))+IF(G2735="Asia",Predictive_Model!$D$37,IF(G2735="Europe",Predictive_Model!$D$38,IF(G2735="North America",Predictive_Model!$D$39,IF(G2735="Oceania",Predictive_Model!$D$40,IF(G2735="South America",Predictive_Model!$D$41,0)))))+IF(H2735="Laptop",Predictive_Model!$D$43,IF(H2735="Mobile",Predictive_Model!$D$44,IF(H2735="TV",Predictive_Model!$D$45,IF(H2735="Tablet",Predictive_Model!$D$46,0))))+IF(K2735="Crypto",Predictive_Model!$D$48,IF(K2735="Debit Card",Predictive_Model!$D$49,IF(K2735="Gift Card",Predictive_Model!$D$50,IF(K2735="PayPal",Predictive_Model!$D$51,0))))+IF(N2735="Comedy",Predictive_Model!$D$53,IF(N2735="Documentary",Predictive_Model!$D$54,IF(N2735="Drama",Predictive_Model!$D$55,IF(N2735="Horror",Predictive_Model!$D$56,IF(N2735="Romance",Predictive_Model!$D$57,IF(N2735="Sci-Fi",Predictive_Model!$D$58,0)))))))))</f>
        <v>0.93626498494506794</v>
      </c>
      <c r="V2735" s="3" t="str">
        <f t="shared" si="426"/>
        <v>Critical</v>
      </c>
      <c r="W2735" s="6">
        <f t="shared" si="427"/>
        <v>17.989999999999998</v>
      </c>
      <c r="X2735" s="3" t="str">
        <f t="shared" si="428"/>
        <v>Priority 1</v>
      </c>
      <c r="Y2735" s="3" t="str">
        <f t="shared" si="429"/>
        <v>OK</v>
      </c>
    </row>
    <row r="2736" spans="1:25" x14ac:dyDescent="0.25">
      <c r="A2736" s="3" t="str">
        <f>Raw_Data!A2736</f>
        <v>c53745c7-448f-4527-be6b-734d02c8548e</v>
      </c>
      <c r="B2736" s="3">
        <f>Raw_Data!B2736</f>
        <v>62</v>
      </c>
      <c r="C2736" s="3" t="str">
        <f>Raw_Data!C2736</f>
        <v>Female</v>
      </c>
      <c r="D2736" s="3" t="str">
        <f>Raw_Data!D2736</f>
        <v>Premium</v>
      </c>
      <c r="E2736" s="3">
        <f>Raw_Data!E2736</f>
        <v>10.68</v>
      </c>
      <c r="F2736" s="3">
        <f>Raw_Data!F2736</f>
        <v>46</v>
      </c>
      <c r="G2736" s="3" t="str">
        <f>Raw_Data!G2736</f>
        <v>South America</v>
      </c>
      <c r="H2736" s="3" t="str">
        <f>Raw_Data!H2736</f>
        <v>Tablet</v>
      </c>
      <c r="I2736" s="3">
        <f>Raw_Data!I2736</f>
        <v>17.989999999999998</v>
      </c>
      <c r="J2736" s="3">
        <f>Raw_Data!J2736</f>
        <v>1</v>
      </c>
      <c r="K2736" s="3" t="str">
        <f>Raw_Data!K2736</f>
        <v>Crypto</v>
      </c>
      <c r="L2736" s="3">
        <f>Raw_Data!L2736</f>
        <v>1</v>
      </c>
      <c r="M2736" s="3">
        <f>Raw_Data!M2736</f>
        <v>0.23</v>
      </c>
      <c r="N2736" s="3" t="str">
        <f>Raw_Data!N2736</f>
        <v>Documentary</v>
      </c>
      <c r="O2736" s="3" t="str">
        <f t="shared" si="420"/>
        <v>55-70</v>
      </c>
      <c r="P2736" s="3" t="str">
        <f t="shared" si="421"/>
        <v>10-24h</v>
      </c>
      <c r="Q2736" s="3" t="str">
        <f t="shared" si="422"/>
        <v>46-60d</v>
      </c>
      <c r="R2736" s="3" t="str">
        <f t="shared" si="423"/>
        <v>Medium</v>
      </c>
      <c r="S2736" s="3" t="str">
        <f t="shared" si="424"/>
        <v>High</v>
      </c>
      <c r="T2736" s="3" t="str">
        <f t="shared" si="425"/>
        <v>Churned</v>
      </c>
      <c r="U2736" s="4">
        <f>1/(1+EXP(-(Predictive_Model!$B$5+((B2736-Predictive_Model!$B$20)/Predictive_Model!$C$20)*Predictive_Model!$D$20+((E2736-Predictive_Model!$B$21)/Predictive_Model!$C$21)*Predictive_Model!$D$21+((F2736-Predictive_Model!$B$22)/Predictive_Model!$C$22)*Predictive_Model!$D$22+((I2736-Predictive_Model!$B$23)/Predictive_Model!$C$23)*Predictive_Model!$D$23+((L2736-Predictive_Model!$B$24)/Predictive_Model!$C$24)*Predictive_Model!$D$24+((M2736-Predictive_Model!$B$25)/Predictive_Model!$C$25)*Predictive_Model!$D$25+IF(C2736="Male",Predictive_Model!$D$31,IF(C2736="Other",Predictive_Model!$D$32,0))+IF(D2736="Premium",Predictive_Model!$D$34,IF(D2736="Standard",Predictive_Model!$D$35,0))+IF(G2736="Asia",Predictive_Model!$D$37,IF(G2736="Europe",Predictive_Model!$D$38,IF(G2736="North America",Predictive_Model!$D$39,IF(G2736="Oceania",Predictive_Model!$D$40,IF(G2736="South America",Predictive_Model!$D$41,0)))))+IF(H2736="Laptop",Predictive_Model!$D$43,IF(H2736="Mobile",Predictive_Model!$D$44,IF(H2736="TV",Predictive_Model!$D$45,IF(H2736="Tablet",Predictive_Model!$D$46,0))))+IF(K2736="Crypto",Predictive_Model!$D$48,IF(K2736="Debit Card",Predictive_Model!$D$49,IF(K2736="Gift Card",Predictive_Model!$D$50,IF(K2736="PayPal",Predictive_Model!$D$51,0))))+IF(N2736="Comedy",Predictive_Model!$D$53,IF(N2736="Documentary",Predictive_Model!$D$54,IF(N2736="Drama",Predictive_Model!$D$55,IF(N2736="Horror",Predictive_Model!$D$56,IF(N2736="Romance",Predictive_Model!$D$57,IF(N2736="Sci-Fi",Predictive_Model!$D$58,0)))))))))</f>
        <v>0.99624713212313243</v>
      </c>
      <c r="V2736" s="3" t="str">
        <f t="shared" si="426"/>
        <v>Critical</v>
      </c>
      <c r="W2736" s="6">
        <f t="shared" si="427"/>
        <v>17.989999999999998</v>
      </c>
      <c r="X2736" s="3" t="str">
        <f t="shared" si="428"/>
        <v>Priority 1</v>
      </c>
      <c r="Y2736" s="3" t="str">
        <f t="shared" si="429"/>
        <v>OK</v>
      </c>
    </row>
    <row r="2737" spans="1:25" x14ac:dyDescent="0.25">
      <c r="A2737" s="3" t="str">
        <f>Raw_Data!A2737</f>
        <v>a2147627-7d68-4461-8c26-3192b1252e0e</v>
      </c>
      <c r="B2737" s="3">
        <f>Raw_Data!B2737</f>
        <v>22</v>
      </c>
      <c r="C2737" s="3" t="str">
        <f>Raw_Data!C2737</f>
        <v>Other</v>
      </c>
      <c r="D2737" s="3" t="str">
        <f>Raw_Data!D2737</f>
        <v>Basic</v>
      </c>
      <c r="E2737" s="3">
        <f>Raw_Data!E2737</f>
        <v>29.96</v>
      </c>
      <c r="F2737" s="3">
        <f>Raw_Data!F2737</f>
        <v>43</v>
      </c>
      <c r="G2737" s="3" t="str">
        <f>Raw_Data!G2737</f>
        <v>North America</v>
      </c>
      <c r="H2737" s="3" t="str">
        <f>Raw_Data!H2737</f>
        <v>TV</v>
      </c>
      <c r="I2737" s="3">
        <f>Raw_Data!I2737</f>
        <v>8.99</v>
      </c>
      <c r="J2737" s="3">
        <f>Raw_Data!J2737</f>
        <v>0</v>
      </c>
      <c r="K2737" s="3" t="str">
        <f>Raw_Data!K2737</f>
        <v>Crypto</v>
      </c>
      <c r="L2737" s="3">
        <f>Raw_Data!L2737</f>
        <v>5</v>
      </c>
      <c r="M2737" s="3">
        <f>Raw_Data!M2737</f>
        <v>0.68</v>
      </c>
      <c r="N2737" s="3" t="str">
        <f>Raw_Data!N2737</f>
        <v>Romance</v>
      </c>
      <c r="O2737" s="3" t="str">
        <f t="shared" si="420"/>
        <v>18-24</v>
      </c>
      <c r="P2737" s="3" t="str">
        <f t="shared" si="421"/>
        <v>25-49h</v>
      </c>
      <c r="Q2737" s="3" t="str">
        <f t="shared" si="422"/>
        <v>22-45d</v>
      </c>
      <c r="R2737" s="3" t="str">
        <f t="shared" si="423"/>
        <v>Medium</v>
      </c>
      <c r="S2737" s="3" t="str">
        <f t="shared" si="424"/>
        <v>Low</v>
      </c>
      <c r="T2737" s="3" t="str">
        <f t="shared" si="425"/>
        <v>Active</v>
      </c>
      <c r="U2737" s="4">
        <f>1/(1+EXP(-(Predictive_Model!$B$5+((B2737-Predictive_Model!$B$20)/Predictive_Model!$C$20)*Predictive_Model!$D$20+((E2737-Predictive_Model!$B$21)/Predictive_Model!$C$21)*Predictive_Model!$D$21+((F2737-Predictive_Model!$B$22)/Predictive_Model!$C$22)*Predictive_Model!$D$22+((I2737-Predictive_Model!$B$23)/Predictive_Model!$C$23)*Predictive_Model!$D$23+((L2737-Predictive_Model!$B$24)/Predictive_Model!$C$24)*Predictive_Model!$D$24+((M2737-Predictive_Model!$B$25)/Predictive_Model!$C$25)*Predictive_Model!$D$25+IF(C2737="Male",Predictive_Model!$D$31,IF(C2737="Other",Predictive_Model!$D$32,0))+IF(D2737="Premium",Predictive_Model!$D$34,IF(D2737="Standard",Predictive_Model!$D$35,0))+IF(G2737="Asia",Predictive_Model!$D$37,IF(G2737="Europe",Predictive_Model!$D$38,IF(G2737="North America",Predictive_Model!$D$39,IF(G2737="Oceania",Predictive_Model!$D$40,IF(G2737="South America",Predictive_Model!$D$41,0)))))+IF(H2737="Laptop",Predictive_Model!$D$43,IF(H2737="Mobile",Predictive_Model!$D$44,IF(H2737="TV",Predictive_Model!$D$45,IF(H2737="Tablet",Predictive_Model!$D$46,0))))+IF(K2737="Crypto",Predictive_Model!$D$48,IF(K2737="Debit Card",Predictive_Model!$D$49,IF(K2737="Gift Card",Predictive_Model!$D$50,IF(K2737="PayPal",Predictive_Model!$D$51,0))))+IF(N2737="Comedy",Predictive_Model!$D$53,IF(N2737="Documentary",Predictive_Model!$D$54,IF(N2737="Drama",Predictive_Model!$D$55,IF(N2737="Horror",Predictive_Model!$D$56,IF(N2737="Romance",Predictive_Model!$D$57,IF(N2737="Sci-Fi",Predictive_Model!$D$58,0)))))))))</f>
        <v>2.4626005065974999E-2</v>
      </c>
      <c r="V2737" s="3" t="str">
        <f t="shared" si="426"/>
        <v>Low</v>
      </c>
      <c r="W2737" s="6">
        <f t="shared" si="427"/>
        <v>0.22138778554311525</v>
      </c>
      <c r="X2737" s="3" t="str">
        <f t="shared" si="428"/>
        <v>Monitor</v>
      </c>
      <c r="Y2737" s="3" t="str">
        <f t="shared" si="429"/>
        <v>OK</v>
      </c>
    </row>
    <row r="2738" spans="1:25" x14ac:dyDescent="0.25">
      <c r="A2738" s="3" t="str">
        <f>Raw_Data!A2738</f>
        <v>dd2569d2-b6cc-474b-be8b-bc3dc7a5cb4a</v>
      </c>
      <c r="B2738" s="3">
        <f>Raw_Data!B2738</f>
        <v>55</v>
      </c>
      <c r="C2738" s="3" t="str">
        <f>Raw_Data!C2738</f>
        <v>Other</v>
      </c>
      <c r="D2738" s="3" t="str">
        <f>Raw_Data!D2738</f>
        <v>Premium</v>
      </c>
      <c r="E2738" s="3">
        <f>Raw_Data!E2738</f>
        <v>38.31</v>
      </c>
      <c r="F2738" s="3">
        <f>Raw_Data!F2738</f>
        <v>32</v>
      </c>
      <c r="G2738" s="3" t="str">
        <f>Raw_Data!G2738</f>
        <v>Asia</v>
      </c>
      <c r="H2738" s="3" t="str">
        <f>Raw_Data!H2738</f>
        <v>Mobile</v>
      </c>
      <c r="I2738" s="3">
        <f>Raw_Data!I2738</f>
        <v>17.989999999999998</v>
      </c>
      <c r="J2738" s="3">
        <f>Raw_Data!J2738</f>
        <v>0</v>
      </c>
      <c r="K2738" s="3" t="str">
        <f>Raw_Data!K2738</f>
        <v>Crypto</v>
      </c>
      <c r="L2738" s="3">
        <f>Raw_Data!L2738</f>
        <v>1</v>
      </c>
      <c r="M2738" s="3">
        <f>Raw_Data!M2738</f>
        <v>1.1599999999999999</v>
      </c>
      <c r="N2738" s="3" t="str">
        <f>Raw_Data!N2738</f>
        <v>Sci-Fi</v>
      </c>
      <c r="O2738" s="3" t="str">
        <f t="shared" si="420"/>
        <v>55-70</v>
      </c>
      <c r="P2738" s="3" t="str">
        <f t="shared" si="421"/>
        <v>25-49h</v>
      </c>
      <c r="Q2738" s="3" t="str">
        <f t="shared" si="422"/>
        <v>22-45d</v>
      </c>
      <c r="R2738" s="3" t="str">
        <f t="shared" si="423"/>
        <v>Medium</v>
      </c>
      <c r="S2738" s="3" t="str">
        <f t="shared" si="424"/>
        <v>High</v>
      </c>
      <c r="T2738" s="3" t="str">
        <f t="shared" si="425"/>
        <v>Active</v>
      </c>
      <c r="U2738" s="4">
        <f>1/(1+EXP(-(Predictive_Model!$B$5+((B2738-Predictive_Model!$B$20)/Predictive_Model!$C$20)*Predictive_Model!$D$20+((E2738-Predictive_Model!$B$21)/Predictive_Model!$C$21)*Predictive_Model!$D$21+((F2738-Predictive_Model!$B$22)/Predictive_Model!$C$22)*Predictive_Model!$D$22+((I2738-Predictive_Model!$B$23)/Predictive_Model!$C$23)*Predictive_Model!$D$23+((L2738-Predictive_Model!$B$24)/Predictive_Model!$C$24)*Predictive_Model!$D$24+((M2738-Predictive_Model!$B$25)/Predictive_Model!$C$25)*Predictive_Model!$D$25+IF(C2738="Male",Predictive_Model!$D$31,IF(C2738="Other",Predictive_Model!$D$32,0))+IF(D2738="Premium",Predictive_Model!$D$34,IF(D2738="Standard",Predictive_Model!$D$35,0))+IF(G2738="Asia",Predictive_Model!$D$37,IF(G2738="Europe",Predictive_Model!$D$38,IF(G2738="North America",Predictive_Model!$D$39,IF(G2738="Oceania",Predictive_Model!$D$40,IF(G2738="South America",Predictive_Model!$D$41,0)))))+IF(H2738="Laptop",Predictive_Model!$D$43,IF(H2738="Mobile",Predictive_Model!$D$44,IF(H2738="TV",Predictive_Model!$D$45,IF(H2738="Tablet",Predictive_Model!$D$46,0))))+IF(K2738="Crypto",Predictive_Model!$D$48,IF(K2738="Debit Card",Predictive_Model!$D$49,IF(K2738="Gift Card",Predictive_Model!$D$50,IF(K2738="PayPal",Predictive_Model!$D$51,0))))+IF(N2738="Comedy",Predictive_Model!$D$53,IF(N2738="Documentary",Predictive_Model!$D$54,IF(N2738="Drama",Predictive_Model!$D$55,IF(N2738="Horror",Predictive_Model!$D$56,IF(N2738="Romance",Predictive_Model!$D$57,IF(N2738="Sci-Fi",Predictive_Model!$D$58,0)))))))))</f>
        <v>1.1801476995546556E-3</v>
      </c>
      <c r="V2738" s="3" t="str">
        <f t="shared" si="426"/>
        <v>Low</v>
      </c>
      <c r="W2738" s="6">
        <f t="shared" si="427"/>
        <v>2.1230857114988254E-2</v>
      </c>
      <c r="X2738" s="3" t="str">
        <f t="shared" si="428"/>
        <v>Monitor</v>
      </c>
      <c r="Y2738" s="3" t="str">
        <f t="shared" si="429"/>
        <v>OK</v>
      </c>
    </row>
    <row r="2739" spans="1:25" x14ac:dyDescent="0.25">
      <c r="A2739" s="3" t="str">
        <f>Raw_Data!A2739</f>
        <v>cd974314-1954-4de9-9813-63cb988be716</v>
      </c>
      <c r="B2739" s="3">
        <f>Raw_Data!B2739</f>
        <v>48</v>
      </c>
      <c r="C2739" s="3" t="str">
        <f>Raw_Data!C2739</f>
        <v>Male</v>
      </c>
      <c r="D2739" s="3" t="str">
        <f>Raw_Data!D2739</f>
        <v>Premium</v>
      </c>
      <c r="E2739" s="3">
        <f>Raw_Data!E2739</f>
        <v>1.64</v>
      </c>
      <c r="F2739" s="3">
        <f>Raw_Data!F2739</f>
        <v>11</v>
      </c>
      <c r="G2739" s="3" t="str">
        <f>Raw_Data!G2739</f>
        <v>North America</v>
      </c>
      <c r="H2739" s="3" t="str">
        <f>Raw_Data!H2739</f>
        <v>Mobile</v>
      </c>
      <c r="I2739" s="3">
        <f>Raw_Data!I2739</f>
        <v>17.989999999999998</v>
      </c>
      <c r="J2739" s="3">
        <f>Raw_Data!J2739</f>
        <v>1</v>
      </c>
      <c r="K2739" s="3" t="str">
        <f>Raw_Data!K2739</f>
        <v>Gift Card</v>
      </c>
      <c r="L2739" s="3">
        <f>Raw_Data!L2739</f>
        <v>1</v>
      </c>
      <c r="M2739" s="3">
        <f>Raw_Data!M2739</f>
        <v>0.14000000000000001</v>
      </c>
      <c r="N2739" s="3" t="str">
        <f>Raw_Data!N2739</f>
        <v>Drama</v>
      </c>
      <c r="O2739" s="3" t="str">
        <f t="shared" si="420"/>
        <v>45-54</v>
      </c>
      <c r="P2739" s="3" t="str">
        <f t="shared" si="421"/>
        <v>&lt;10h</v>
      </c>
      <c r="Q2739" s="3" t="str">
        <f t="shared" si="422"/>
        <v>8-21d</v>
      </c>
      <c r="R2739" s="3" t="str">
        <f t="shared" si="423"/>
        <v>Medium</v>
      </c>
      <c r="S2739" s="3" t="str">
        <f t="shared" si="424"/>
        <v>High</v>
      </c>
      <c r="T2739" s="3" t="str">
        <f t="shared" si="425"/>
        <v>Churned</v>
      </c>
      <c r="U2739" s="4">
        <f>1/(1+EXP(-(Predictive_Model!$B$5+((B2739-Predictive_Model!$B$20)/Predictive_Model!$C$20)*Predictive_Model!$D$20+((E2739-Predictive_Model!$B$21)/Predictive_Model!$C$21)*Predictive_Model!$D$21+((F2739-Predictive_Model!$B$22)/Predictive_Model!$C$22)*Predictive_Model!$D$22+((I2739-Predictive_Model!$B$23)/Predictive_Model!$C$23)*Predictive_Model!$D$23+((L2739-Predictive_Model!$B$24)/Predictive_Model!$C$24)*Predictive_Model!$D$24+((M2739-Predictive_Model!$B$25)/Predictive_Model!$C$25)*Predictive_Model!$D$25+IF(C2739="Male",Predictive_Model!$D$31,IF(C2739="Other",Predictive_Model!$D$32,0))+IF(D2739="Premium",Predictive_Model!$D$34,IF(D2739="Standard",Predictive_Model!$D$35,0))+IF(G2739="Asia",Predictive_Model!$D$37,IF(G2739="Europe",Predictive_Model!$D$38,IF(G2739="North America",Predictive_Model!$D$39,IF(G2739="Oceania",Predictive_Model!$D$40,IF(G2739="South America",Predictive_Model!$D$41,0)))))+IF(H2739="Laptop",Predictive_Model!$D$43,IF(H2739="Mobile",Predictive_Model!$D$44,IF(H2739="TV",Predictive_Model!$D$45,IF(H2739="Tablet",Predictive_Model!$D$46,0))))+IF(K2739="Crypto",Predictive_Model!$D$48,IF(K2739="Debit Card",Predictive_Model!$D$49,IF(K2739="Gift Card",Predictive_Model!$D$50,IF(K2739="PayPal",Predictive_Model!$D$51,0))))+IF(N2739="Comedy",Predictive_Model!$D$53,IF(N2739="Documentary",Predictive_Model!$D$54,IF(N2739="Drama",Predictive_Model!$D$55,IF(N2739="Horror",Predictive_Model!$D$56,IF(N2739="Romance",Predictive_Model!$D$57,IF(N2739="Sci-Fi",Predictive_Model!$D$58,0)))))))))</f>
        <v>0.98741211765607007</v>
      </c>
      <c r="V2739" s="3" t="str">
        <f t="shared" si="426"/>
        <v>Critical</v>
      </c>
      <c r="W2739" s="6">
        <f t="shared" si="427"/>
        <v>17.989999999999998</v>
      </c>
      <c r="X2739" s="3" t="str">
        <f t="shared" si="428"/>
        <v>Priority 1</v>
      </c>
      <c r="Y2739" s="3" t="str">
        <f t="shared" si="429"/>
        <v>OK</v>
      </c>
    </row>
    <row r="2740" spans="1:25" x14ac:dyDescent="0.25">
      <c r="A2740" s="3" t="str">
        <f>Raw_Data!A2740</f>
        <v>7f3ea46a-0d94-46df-a668-471a6e468f64</v>
      </c>
      <c r="B2740" s="3">
        <f>Raw_Data!B2740</f>
        <v>54</v>
      </c>
      <c r="C2740" s="3" t="str">
        <f>Raw_Data!C2740</f>
        <v>Other</v>
      </c>
      <c r="D2740" s="3" t="str">
        <f>Raw_Data!D2740</f>
        <v>Standard</v>
      </c>
      <c r="E2740" s="3">
        <f>Raw_Data!E2740</f>
        <v>8.5500000000000007</v>
      </c>
      <c r="F2740" s="3">
        <f>Raw_Data!F2740</f>
        <v>57</v>
      </c>
      <c r="G2740" s="3" t="str">
        <f>Raw_Data!G2740</f>
        <v>Oceania</v>
      </c>
      <c r="H2740" s="3" t="str">
        <f>Raw_Data!H2740</f>
        <v>Mobile</v>
      </c>
      <c r="I2740" s="3">
        <f>Raw_Data!I2740</f>
        <v>13.99</v>
      </c>
      <c r="J2740" s="3">
        <f>Raw_Data!J2740</f>
        <v>1</v>
      </c>
      <c r="K2740" s="3" t="str">
        <f>Raw_Data!K2740</f>
        <v>PayPal</v>
      </c>
      <c r="L2740" s="3">
        <f>Raw_Data!L2740</f>
        <v>1</v>
      </c>
      <c r="M2740" s="3">
        <f>Raw_Data!M2740</f>
        <v>0.15</v>
      </c>
      <c r="N2740" s="3" t="str">
        <f>Raw_Data!N2740</f>
        <v>Horror</v>
      </c>
      <c r="O2740" s="3" t="str">
        <f t="shared" si="420"/>
        <v>45-54</v>
      </c>
      <c r="P2740" s="3" t="str">
        <f t="shared" si="421"/>
        <v>&lt;10h</v>
      </c>
      <c r="Q2740" s="3" t="str">
        <f t="shared" si="422"/>
        <v>46-60d</v>
      </c>
      <c r="R2740" s="3" t="str">
        <f t="shared" si="423"/>
        <v>Low</v>
      </c>
      <c r="S2740" s="3" t="str">
        <f t="shared" si="424"/>
        <v>Mid</v>
      </c>
      <c r="T2740" s="3" t="str">
        <f t="shared" si="425"/>
        <v>Churned</v>
      </c>
      <c r="U2740" s="4">
        <f>1/(1+EXP(-(Predictive_Model!$B$5+((B2740-Predictive_Model!$B$20)/Predictive_Model!$C$20)*Predictive_Model!$D$20+((E2740-Predictive_Model!$B$21)/Predictive_Model!$C$21)*Predictive_Model!$D$21+((F2740-Predictive_Model!$B$22)/Predictive_Model!$C$22)*Predictive_Model!$D$22+((I2740-Predictive_Model!$B$23)/Predictive_Model!$C$23)*Predictive_Model!$D$23+((L2740-Predictive_Model!$B$24)/Predictive_Model!$C$24)*Predictive_Model!$D$24+((M2740-Predictive_Model!$B$25)/Predictive_Model!$C$25)*Predictive_Model!$D$25+IF(C2740="Male",Predictive_Model!$D$31,IF(C2740="Other",Predictive_Model!$D$32,0))+IF(D2740="Premium",Predictive_Model!$D$34,IF(D2740="Standard",Predictive_Model!$D$35,0))+IF(G2740="Asia",Predictive_Model!$D$37,IF(G2740="Europe",Predictive_Model!$D$38,IF(G2740="North America",Predictive_Model!$D$39,IF(G2740="Oceania",Predictive_Model!$D$40,IF(G2740="South America",Predictive_Model!$D$41,0)))))+IF(H2740="Laptop",Predictive_Model!$D$43,IF(H2740="Mobile",Predictive_Model!$D$44,IF(H2740="TV",Predictive_Model!$D$45,IF(H2740="Tablet",Predictive_Model!$D$46,0))))+IF(K2740="Crypto",Predictive_Model!$D$48,IF(K2740="Debit Card",Predictive_Model!$D$49,IF(K2740="Gift Card",Predictive_Model!$D$50,IF(K2740="PayPal",Predictive_Model!$D$51,0))))+IF(N2740="Comedy",Predictive_Model!$D$53,IF(N2740="Documentary",Predictive_Model!$D$54,IF(N2740="Drama",Predictive_Model!$D$55,IF(N2740="Horror",Predictive_Model!$D$56,IF(N2740="Romance",Predictive_Model!$D$57,IF(N2740="Sci-Fi",Predictive_Model!$D$58,0)))))))))</f>
        <v>0.9999375352758213</v>
      </c>
      <c r="V2740" s="3" t="str">
        <f t="shared" si="426"/>
        <v>Critical</v>
      </c>
      <c r="W2740" s="6">
        <f t="shared" si="427"/>
        <v>13.99</v>
      </c>
      <c r="X2740" s="3" t="str">
        <f t="shared" si="428"/>
        <v>Priority 2</v>
      </c>
      <c r="Y2740" s="3" t="str">
        <f t="shared" si="429"/>
        <v>OK</v>
      </c>
    </row>
    <row r="2741" spans="1:25" x14ac:dyDescent="0.25">
      <c r="A2741" s="3" t="str">
        <f>Raw_Data!A2741</f>
        <v>89fa6c7c-ab59-40a0-aab5-8a9c35733ad5</v>
      </c>
      <c r="B2741" s="3">
        <f>Raw_Data!B2741</f>
        <v>27</v>
      </c>
      <c r="C2741" s="3" t="str">
        <f>Raw_Data!C2741</f>
        <v>Other</v>
      </c>
      <c r="D2741" s="3" t="str">
        <f>Raw_Data!D2741</f>
        <v>Standard</v>
      </c>
      <c r="E2741" s="3">
        <f>Raw_Data!E2741</f>
        <v>3.92</v>
      </c>
      <c r="F2741" s="3">
        <f>Raw_Data!F2741</f>
        <v>56</v>
      </c>
      <c r="G2741" s="3" t="str">
        <f>Raw_Data!G2741</f>
        <v>Oceania</v>
      </c>
      <c r="H2741" s="3" t="str">
        <f>Raw_Data!H2741</f>
        <v>Desktop</v>
      </c>
      <c r="I2741" s="3">
        <f>Raw_Data!I2741</f>
        <v>13.99</v>
      </c>
      <c r="J2741" s="3">
        <f>Raw_Data!J2741</f>
        <v>1</v>
      </c>
      <c r="K2741" s="3" t="str">
        <f>Raw_Data!K2741</f>
        <v>Debit Card</v>
      </c>
      <c r="L2741" s="3">
        <f>Raw_Data!L2741</f>
        <v>1</v>
      </c>
      <c r="M2741" s="3">
        <f>Raw_Data!M2741</f>
        <v>7.0000000000000007E-2</v>
      </c>
      <c r="N2741" s="3" t="str">
        <f>Raw_Data!N2741</f>
        <v>Drama</v>
      </c>
      <c r="O2741" s="3" t="str">
        <f t="shared" si="420"/>
        <v>25-34</v>
      </c>
      <c r="P2741" s="3" t="str">
        <f t="shared" si="421"/>
        <v>&lt;10h</v>
      </c>
      <c r="Q2741" s="3" t="str">
        <f t="shared" si="422"/>
        <v>46-60d</v>
      </c>
      <c r="R2741" s="3" t="str">
        <f t="shared" si="423"/>
        <v>Low</v>
      </c>
      <c r="S2741" s="3" t="str">
        <f t="shared" si="424"/>
        <v>Mid</v>
      </c>
      <c r="T2741" s="3" t="str">
        <f t="shared" si="425"/>
        <v>Churned</v>
      </c>
      <c r="U2741" s="4">
        <f>1/(1+EXP(-(Predictive_Model!$B$5+((B2741-Predictive_Model!$B$20)/Predictive_Model!$C$20)*Predictive_Model!$D$20+((E2741-Predictive_Model!$B$21)/Predictive_Model!$C$21)*Predictive_Model!$D$21+((F2741-Predictive_Model!$B$22)/Predictive_Model!$C$22)*Predictive_Model!$D$22+((I2741-Predictive_Model!$B$23)/Predictive_Model!$C$23)*Predictive_Model!$D$23+((L2741-Predictive_Model!$B$24)/Predictive_Model!$C$24)*Predictive_Model!$D$24+((M2741-Predictive_Model!$B$25)/Predictive_Model!$C$25)*Predictive_Model!$D$25+IF(C2741="Male",Predictive_Model!$D$31,IF(C2741="Other",Predictive_Model!$D$32,0))+IF(D2741="Premium",Predictive_Model!$D$34,IF(D2741="Standard",Predictive_Model!$D$35,0))+IF(G2741="Asia",Predictive_Model!$D$37,IF(G2741="Europe",Predictive_Model!$D$38,IF(G2741="North America",Predictive_Model!$D$39,IF(G2741="Oceania",Predictive_Model!$D$40,IF(G2741="South America",Predictive_Model!$D$41,0)))))+IF(H2741="Laptop",Predictive_Model!$D$43,IF(H2741="Mobile",Predictive_Model!$D$44,IF(H2741="TV",Predictive_Model!$D$45,IF(H2741="Tablet",Predictive_Model!$D$46,0))))+IF(K2741="Crypto",Predictive_Model!$D$48,IF(K2741="Debit Card",Predictive_Model!$D$49,IF(K2741="Gift Card",Predictive_Model!$D$50,IF(K2741="PayPal",Predictive_Model!$D$51,0))))+IF(N2741="Comedy",Predictive_Model!$D$53,IF(N2741="Documentary",Predictive_Model!$D$54,IF(N2741="Drama",Predictive_Model!$D$55,IF(N2741="Horror",Predictive_Model!$D$56,IF(N2741="Romance",Predictive_Model!$D$57,IF(N2741="Sci-Fi",Predictive_Model!$D$58,0)))))))))</f>
        <v>0.99991423039930782</v>
      </c>
      <c r="V2741" s="3" t="str">
        <f t="shared" si="426"/>
        <v>Critical</v>
      </c>
      <c r="W2741" s="6">
        <f t="shared" si="427"/>
        <v>13.99</v>
      </c>
      <c r="X2741" s="3" t="str">
        <f t="shared" si="428"/>
        <v>Priority 2</v>
      </c>
      <c r="Y2741" s="3" t="str">
        <f t="shared" si="429"/>
        <v>OK</v>
      </c>
    </row>
    <row r="2742" spans="1:25" x14ac:dyDescent="0.25">
      <c r="A2742" s="3" t="str">
        <f>Raw_Data!A2742</f>
        <v>0908b54f-538e-4a4b-bc5e-e93d4b529d8d</v>
      </c>
      <c r="B2742" s="3">
        <f>Raw_Data!B2742</f>
        <v>59</v>
      </c>
      <c r="C2742" s="3" t="str">
        <f>Raw_Data!C2742</f>
        <v>Other</v>
      </c>
      <c r="D2742" s="3" t="str">
        <f>Raw_Data!D2742</f>
        <v>Premium</v>
      </c>
      <c r="E2742" s="3">
        <f>Raw_Data!E2742</f>
        <v>4.8</v>
      </c>
      <c r="F2742" s="3">
        <f>Raw_Data!F2742</f>
        <v>1</v>
      </c>
      <c r="G2742" s="3" t="str">
        <f>Raw_Data!G2742</f>
        <v>Africa</v>
      </c>
      <c r="H2742" s="3" t="str">
        <f>Raw_Data!H2742</f>
        <v>Desktop</v>
      </c>
      <c r="I2742" s="3">
        <f>Raw_Data!I2742</f>
        <v>17.989999999999998</v>
      </c>
      <c r="J2742" s="3">
        <f>Raw_Data!J2742</f>
        <v>0</v>
      </c>
      <c r="K2742" s="3" t="str">
        <f>Raw_Data!K2742</f>
        <v>PayPal</v>
      </c>
      <c r="L2742" s="3">
        <f>Raw_Data!L2742</f>
        <v>1</v>
      </c>
      <c r="M2742" s="3">
        <f>Raw_Data!M2742</f>
        <v>2.4</v>
      </c>
      <c r="N2742" s="3" t="str">
        <f>Raw_Data!N2742</f>
        <v>Drama</v>
      </c>
      <c r="O2742" s="3" t="str">
        <f t="shared" si="420"/>
        <v>55-70</v>
      </c>
      <c r="P2742" s="3" t="str">
        <f t="shared" si="421"/>
        <v>&lt;10h</v>
      </c>
      <c r="Q2742" s="3" t="str">
        <f t="shared" si="422"/>
        <v>0-7d</v>
      </c>
      <c r="R2742" s="3" t="str">
        <f t="shared" si="423"/>
        <v>Medium</v>
      </c>
      <c r="S2742" s="3" t="str">
        <f t="shared" si="424"/>
        <v>High</v>
      </c>
      <c r="T2742" s="3" t="str">
        <f t="shared" si="425"/>
        <v>Active</v>
      </c>
      <c r="U2742" s="4">
        <f>1/(1+EXP(-(Predictive_Model!$B$5+((B2742-Predictive_Model!$B$20)/Predictive_Model!$C$20)*Predictive_Model!$D$20+((E2742-Predictive_Model!$B$21)/Predictive_Model!$C$21)*Predictive_Model!$D$21+((F2742-Predictive_Model!$B$22)/Predictive_Model!$C$22)*Predictive_Model!$D$22+((I2742-Predictive_Model!$B$23)/Predictive_Model!$C$23)*Predictive_Model!$D$23+((L2742-Predictive_Model!$B$24)/Predictive_Model!$C$24)*Predictive_Model!$D$24+((M2742-Predictive_Model!$B$25)/Predictive_Model!$C$25)*Predictive_Model!$D$25+IF(C2742="Male",Predictive_Model!$D$31,IF(C2742="Other",Predictive_Model!$D$32,0))+IF(D2742="Premium",Predictive_Model!$D$34,IF(D2742="Standard",Predictive_Model!$D$35,0))+IF(G2742="Asia",Predictive_Model!$D$37,IF(G2742="Europe",Predictive_Model!$D$38,IF(G2742="North America",Predictive_Model!$D$39,IF(G2742="Oceania",Predictive_Model!$D$40,IF(G2742="South America",Predictive_Model!$D$41,0)))))+IF(H2742="Laptop",Predictive_Model!$D$43,IF(H2742="Mobile",Predictive_Model!$D$44,IF(H2742="TV",Predictive_Model!$D$45,IF(H2742="Tablet",Predictive_Model!$D$46,0))))+IF(K2742="Crypto",Predictive_Model!$D$48,IF(K2742="Debit Card",Predictive_Model!$D$49,IF(K2742="Gift Card",Predictive_Model!$D$50,IF(K2742="PayPal",Predictive_Model!$D$51,0))))+IF(N2742="Comedy",Predictive_Model!$D$53,IF(N2742="Documentary",Predictive_Model!$D$54,IF(N2742="Drama",Predictive_Model!$D$55,IF(N2742="Horror",Predictive_Model!$D$56,IF(N2742="Romance",Predictive_Model!$D$57,IF(N2742="Sci-Fi",Predictive_Model!$D$58,0)))))))))</f>
        <v>1.804895946625815E-2</v>
      </c>
      <c r="V2742" s="3" t="str">
        <f t="shared" si="426"/>
        <v>Low</v>
      </c>
      <c r="W2742" s="6">
        <f t="shared" si="427"/>
        <v>0.32470078079798409</v>
      </c>
      <c r="X2742" s="3" t="str">
        <f t="shared" si="428"/>
        <v>Monitor</v>
      </c>
      <c r="Y2742" s="3" t="str">
        <f t="shared" si="429"/>
        <v>OK</v>
      </c>
    </row>
    <row r="2743" spans="1:25" x14ac:dyDescent="0.25">
      <c r="A2743" s="3" t="str">
        <f>Raw_Data!A2743</f>
        <v>e4d4a948-04d2-434f-a52c-ebc5151db43e</v>
      </c>
      <c r="B2743" s="3">
        <f>Raw_Data!B2743</f>
        <v>39</v>
      </c>
      <c r="C2743" s="3" t="str">
        <f>Raw_Data!C2743</f>
        <v>Other</v>
      </c>
      <c r="D2743" s="3" t="str">
        <f>Raw_Data!D2743</f>
        <v>Premium</v>
      </c>
      <c r="E2743" s="3">
        <f>Raw_Data!E2743</f>
        <v>11.29</v>
      </c>
      <c r="F2743" s="3">
        <f>Raw_Data!F2743</f>
        <v>7</v>
      </c>
      <c r="G2743" s="3" t="str">
        <f>Raw_Data!G2743</f>
        <v>Europe</v>
      </c>
      <c r="H2743" s="3" t="str">
        <f>Raw_Data!H2743</f>
        <v>Tablet</v>
      </c>
      <c r="I2743" s="3">
        <f>Raw_Data!I2743</f>
        <v>17.989999999999998</v>
      </c>
      <c r="J2743" s="3">
        <f>Raw_Data!J2743</f>
        <v>0</v>
      </c>
      <c r="K2743" s="3" t="str">
        <f>Raw_Data!K2743</f>
        <v>Gift Card</v>
      </c>
      <c r="L2743" s="3">
        <f>Raw_Data!L2743</f>
        <v>1</v>
      </c>
      <c r="M2743" s="3">
        <f>Raw_Data!M2743</f>
        <v>1.41</v>
      </c>
      <c r="N2743" s="3" t="str">
        <f>Raw_Data!N2743</f>
        <v>Documentary</v>
      </c>
      <c r="O2743" s="3" t="str">
        <f t="shared" si="420"/>
        <v>35-44</v>
      </c>
      <c r="P2743" s="3" t="str">
        <f t="shared" si="421"/>
        <v>10-24h</v>
      </c>
      <c r="Q2743" s="3" t="str">
        <f t="shared" si="422"/>
        <v>0-7d</v>
      </c>
      <c r="R2743" s="3" t="str">
        <f t="shared" si="423"/>
        <v>Medium</v>
      </c>
      <c r="S2743" s="3" t="str">
        <f t="shared" si="424"/>
        <v>High</v>
      </c>
      <c r="T2743" s="3" t="str">
        <f t="shared" si="425"/>
        <v>Active</v>
      </c>
      <c r="U2743" s="4">
        <f>1/(1+EXP(-(Predictive_Model!$B$5+((B2743-Predictive_Model!$B$20)/Predictive_Model!$C$20)*Predictive_Model!$D$20+((E2743-Predictive_Model!$B$21)/Predictive_Model!$C$21)*Predictive_Model!$D$21+((F2743-Predictive_Model!$B$22)/Predictive_Model!$C$22)*Predictive_Model!$D$22+((I2743-Predictive_Model!$B$23)/Predictive_Model!$C$23)*Predictive_Model!$D$23+((L2743-Predictive_Model!$B$24)/Predictive_Model!$C$24)*Predictive_Model!$D$24+((M2743-Predictive_Model!$B$25)/Predictive_Model!$C$25)*Predictive_Model!$D$25+IF(C2743="Male",Predictive_Model!$D$31,IF(C2743="Other",Predictive_Model!$D$32,0))+IF(D2743="Premium",Predictive_Model!$D$34,IF(D2743="Standard",Predictive_Model!$D$35,0))+IF(G2743="Asia",Predictive_Model!$D$37,IF(G2743="Europe",Predictive_Model!$D$38,IF(G2743="North America",Predictive_Model!$D$39,IF(G2743="Oceania",Predictive_Model!$D$40,IF(G2743="South America",Predictive_Model!$D$41,0)))))+IF(H2743="Laptop",Predictive_Model!$D$43,IF(H2743="Mobile",Predictive_Model!$D$44,IF(H2743="TV",Predictive_Model!$D$45,IF(H2743="Tablet",Predictive_Model!$D$46,0))))+IF(K2743="Crypto",Predictive_Model!$D$48,IF(K2743="Debit Card",Predictive_Model!$D$49,IF(K2743="Gift Card",Predictive_Model!$D$50,IF(K2743="PayPal",Predictive_Model!$D$51,0))))+IF(N2743="Comedy",Predictive_Model!$D$53,IF(N2743="Documentary",Predictive_Model!$D$54,IF(N2743="Drama",Predictive_Model!$D$55,IF(N2743="Horror",Predictive_Model!$D$56,IF(N2743="Romance",Predictive_Model!$D$57,IF(N2743="Sci-Fi",Predictive_Model!$D$58,0)))))))))</f>
        <v>0.16435370996046553</v>
      </c>
      <c r="V2743" s="3" t="str">
        <f t="shared" si="426"/>
        <v>Low</v>
      </c>
      <c r="W2743" s="6">
        <f t="shared" si="427"/>
        <v>2.9567232421887746</v>
      </c>
      <c r="X2743" s="3" t="str">
        <f t="shared" si="428"/>
        <v>Monitor</v>
      </c>
      <c r="Y2743" s="3" t="str">
        <f t="shared" si="429"/>
        <v>OK</v>
      </c>
    </row>
    <row r="2744" spans="1:25" x14ac:dyDescent="0.25">
      <c r="A2744" s="3" t="str">
        <f>Raw_Data!A2744</f>
        <v>edf8770b-4690-4b30-a9da-a5bc9ef3c615</v>
      </c>
      <c r="B2744" s="3">
        <f>Raw_Data!B2744</f>
        <v>19</v>
      </c>
      <c r="C2744" s="3" t="str">
        <f>Raw_Data!C2744</f>
        <v>Other</v>
      </c>
      <c r="D2744" s="3" t="str">
        <f>Raw_Data!D2744</f>
        <v>Premium</v>
      </c>
      <c r="E2744" s="3">
        <f>Raw_Data!E2744</f>
        <v>0.4</v>
      </c>
      <c r="F2744" s="3">
        <f>Raw_Data!F2744</f>
        <v>15</v>
      </c>
      <c r="G2744" s="3" t="str">
        <f>Raw_Data!G2744</f>
        <v>South America</v>
      </c>
      <c r="H2744" s="3" t="str">
        <f>Raw_Data!H2744</f>
        <v>Mobile</v>
      </c>
      <c r="I2744" s="3">
        <f>Raw_Data!I2744</f>
        <v>17.989999999999998</v>
      </c>
      <c r="J2744" s="3">
        <f>Raw_Data!J2744</f>
        <v>1</v>
      </c>
      <c r="K2744" s="3" t="str">
        <f>Raw_Data!K2744</f>
        <v>Gift Card</v>
      </c>
      <c r="L2744" s="3">
        <f>Raw_Data!L2744</f>
        <v>1</v>
      </c>
      <c r="M2744" s="3">
        <f>Raw_Data!M2744</f>
        <v>0.03</v>
      </c>
      <c r="N2744" s="3" t="str">
        <f>Raw_Data!N2744</f>
        <v>Sci-Fi</v>
      </c>
      <c r="O2744" s="3" t="str">
        <f t="shared" si="420"/>
        <v>18-24</v>
      </c>
      <c r="P2744" s="3" t="str">
        <f t="shared" si="421"/>
        <v>&lt;10h</v>
      </c>
      <c r="Q2744" s="3" t="str">
        <f t="shared" si="422"/>
        <v>8-21d</v>
      </c>
      <c r="R2744" s="3" t="str">
        <f t="shared" si="423"/>
        <v>Medium</v>
      </c>
      <c r="S2744" s="3" t="str">
        <f t="shared" si="424"/>
        <v>High</v>
      </c>
      <c r="T2744" s="3" t="str">
        <f t="shared" si="425"/>
        <v>Churned</v>
      </c>
      <c r="U2744" s="4">
        <f>1/(1+EXP(-(Predictive_Model!$B$5+((B2744-Predictive_Model!$B$20)/Predictive_Model!$C$20)*Predictive_Model!$D$20+((E2744-Predictive_Model!$B$21)/Predictive_Model!$C$21)*Predictive_Model!$D$21+((F2744-Predictive_Model!$B$22)/Predictive_Model!$C$22)*Predictive_Model!$D$22+((I2744-Predictive_Model!$B$23)/Predictive_Model!$C$23)*Predictive_Model!$D$23+((L2744-Predictive_Model!$B$24)/Predictive_Model!$C$24)*Predictive_Model!$D$24+((M2744-Predictive_Model!$B$25)/Predictive_Model!$C$25)*Predictive_Model!$D$25+IF(C2744="Male",Predictive_Model!$D$31,IF(C2744="Other",Predictive_Model!$D$32,0))+IF(D2744="Premium",Predictive_Model!$D$34,IF(D2744="Standard",Predictive_Model!$D$35,0))+IF(G2744="Asia",Predictive_Model!$D$37,IF(G2744="Europe",Predictive_Model!$D$38,IF(G2744="North America",Predictive_Model!$D$39,IF(G2744="Oceania",Predictive_Model!$D$40,IF(G2744="South America",Predictive_Model!$D$41,0)))))+IF(H2744="Laptop",Predictive_Model!$D$43,IF(H2744="Mobile",Predictive_Model!$D$44,IF(H2744="TV",Predictive_Model!$D$45,IF(H2744="Tablet",Predictive_Model!$D$46,0))))+IF(K2744="Crypto",Predictive_Model!$D$48,IF(K2744="Debit Card",Predictive_Model!$D$49,IF(K2744="Gift Card",Predictive_Model!$D$50,IF(K2744="PayPal",Predictive_Model!$D$51,0))))+IF(N2744="Comedy",Predictive_Model!$D$53,IF(N2744="Documentary",Predictive_Model!$D$54,IF(N2744="Drama",Predictive_Model!$D$55,IF(N2744="Horror",Predictive_Model!$D$56,IF(N2744="Romance",Predictive_Model!$D$57,IF(N2744="Sci-Fi",Predictive_Model!$D$58,0)))))))))</f>
        <v>0.99575448442548709</v>
      </c>
      <c r="V2744" s="3" t="str">
        <f t="shared" si="426"/>
        <v>Critical</v>
      </c>
      <c r="W2744" s="6">
        <f t="shared" si="427"/>
        <v>17.989999999999998</v>
      </c>
      <c r="X2744" s="3" t="str">
        <f t="shared" si="428"/>
        <v>Priority 1</v>
      </c>
      <c r="Y2744" s="3" t="str">
        <f t="shared" si="429"/>
        <v>OK</v>
      </c>
    </row>
    <row r="2745" spans="1:25" x14ac:dyDescent="0.25">
      <c r="A2745" s="3" t="str">
        <f>Raw_Data!A2745</f>
        <v>8571850d-e2cd-47a6-bc93-63f2d3f9cb30</v>
      </c>
      <c r="B2745" s="3">
        <f>Raw_Data!B2745</f>
        <v>29</v>
      </c>
      <c r="C2745" s="3" t="str">
        <f>Raw_Data!C2745</f>
        <v>Other</v>
      </c>
      <c r="D2745" s="3" t="str">
        <f>Raw_Data!D2745</f>
        <v>Standard</v>
      </c>
      <c r="E2745" s="3">
        <f>Raw_Data!E2745</f>
        <v>2.33</v>
      </c>
      <c r="F2745" s="3">
        <f>Raw_Data!F2745</f>
        <v>56</v>
      </c>
      <c r="G2745" s="3" t="str">
        <f>Raw_Data!G2745</f>
        <v>Asia</v>
      </c>
      <c r="H2745" s="3" t="str">
        <f>Raw_Data!H2745</f>
        <v>Desktop</v>
      </c>
      <c r="I2745" s="3">
        <f>Raw_Data!I2745</f>
        <v>13.99</v>
      </c>
      <c r="J2745" s="3">
        <f>Raw_Data!J2745</f>
        <v>1</v>
      </c>
      <c r="K2745" s="3" t="str">
        <f>Raw_Data!K2745</f>
        <v>Crypto</v>
      </c>
      <c r="L2745" s="3">
        <f>Raw_Data!L2745</f>
        <v>2</v>
      </c>
      <c r="M2745" s="3">
        <f>Raw_Data!M2745</f>
        <v>0.04</v>
      </c>
      <c r="N2745" s="3" t="str">
        <f>Raw_Data!N2745</f>
        <v>Sci-Fi</v>
      </c>
      <c r="O2745" s="3" t="str">
        <f t="shared" si="420"/>
        <v>25-34</v>
      </c>
      <c r="P2745" s="3" t="str">
        <f t="shared" si="421"/>
        <v>&lt;10h</v>
      </c>
      <c r="Q2745" s="3" t="str">
        <f t="shared" si="422"/>
        <v>46-60d</v>
      </c>
      <c r="R2745" s="3" t="str">
        <f t="shared" si="423"/>
        <v>Low</v>
      </c>
      <c r="S2745" s="3" t="str">
        <f t="shared" si="424"/>
        <v>Mid</v>
      </c>
      <c r="T2745" s="3" t="str">
        <f t="shared" si="425"/>
        <v>Churned</v>
      </c>
      <c r="U2745" s="4">
        <f>1/(1+EXP(-(Predictive_Model!$B$5+((B2745-Predictive_Model!$B$20)/Predictive_Model!$C$20)*Predictive_Model!$D$20+((E2745-Predictive_Model!$B$21)/Predictive_Model!$C$21)*Predictive_Model!$D$21+((F2745-Predictive_Model!$B$22)/Predictive_Model!$C$22)*Predictive_Model!$D$22+((I2745-Predictive_Model!$B$23)/Predictive_Model!$C$23)*Predictive_Model!$D$23+((L2745-Predictive_Model!$B$24)/Predictive_Model!$C$24)*Predictive_Model!$D$24+((M2745-Predictive_Model!$B$25)/Predictive_Model!$C$25)*Predictive_Model!$D$25+IF(C2745="Male",Predictive_Model!$D$31,IF(C2745="Other",Predictive_Model!$D$32,0))+IF(D2745="Premium",Predictive_Model!$D$34,IF(D2745="Standard",Predictive_Model!$D$35,0))+IF(G2745="Asia",Predictive_Model!$D$37,IF(G2745="Europe",Predictive_Model!$D$38,IF(G2745="North America",Predictive_Model!$D$39,IF(G2745="Oceania",Predictive_Model!$D$40,IF(G2745="South America",Predictive_Model!$D$41,0)))))+IF(H2745="Laptop",Predictive_Model!$D$43,IF(H2745="Mobile",Predictive_Model!$D$44,IF(H2745="TV",Predictive_Model!$D$45,IF(H2745="Tablet",Predictive_Model!$D$46,0))))+IF(K2745="Crypto",Predictive_Model!$D$48,IF(K2745="Debit Card",Predictive_Model!$D$49,IF(K2745="Gift Card",Predictive_Model!$D$50,IF(K2745="PayPal",Predictive_Model!$D$51,0))))+IF(N2745="Comedy",Predictive_Model!$D$53,IF(N2745="Documentary",Predictive_Model!$D$54,IF(N2745="Drama",Predictive_Model!$D$55,IF(N2745="Horror",Predictive_Model!$D$56,IF(N2745="Romance",Predictive_Model!$D$57,IF(N2745="Sci-Fi",Predictive_Model!$D$58,0)))))))))</f>
        <v>0.99988729227317197</v>
      </c>
      <c r="V2745" s="3" t="str">
        <f t="shared" si="426"/>
        <v>Critical</v>
      </c>
      <c r="W2745" s="6">
        <f t="shared" si="427"/>
        <v>13.99</v>
      </c>
      <c r="X2745" s="3" t="str">
        <f t="shared" si="428"/>
        <v>Priority 2</v>
      </c>
      <c r="Y2745" s="3" t="str">
        <f t="shared" si="429"/>
        <v>OK</v>
      </c>
    </row>
    <row r="2746" spans="1:25" x14ac:dyDescent="0.25">
      <c r="A2746" s="3" t="str">
        <f>Raw_Data!A2746</f>
        <v>2b696005-f4d7-40c5-bcc3-587d2910a8e3</v>
      </c>
      <c r="B2746" s="3">
        <f>Raw_Data!B2746</f>
        <v>33</v>
      </c>
      <c r="C2746" s="3" t="str">
        <f>Raw_Data!C2746</f>
        <v>Male</v>
      </c>
      <c r="D2746" s="3" t="str">
        <f>Raw_Data!D2746</f>
        <v>Premium</v>
      </c>
      <c r="E2746" s="3">
        <f>Raw_Data!E2746</f>
        <v>1.98</v>
      </c>
      <c r="F2746" s="3">
        <f>Raw_Data!F2746</f>
        <v>5</v>
      </c>
      <c r="G2746" s="3" t="str">
        <f>Raw_Data!G2746</f>
        <v>Europe</v>
      </c>
      <c r="H2746" s="3" t="str">
        <f>Raw_Data!H2746</f>
        <v>Desktop</v>
      </c>
      <c r="I2746" s="3">
        <f>Raw_Data!I2746</f>
        <v>17.989999999999998</v>
      </c>
      <c r="J2746" s="3">
        <f>Raw_Data!J2746</f>
        <v>0</v>
      </c>
      <c r="K2746" s="3" t="str">
        <f>Raw_Data!K2746</f>
        <v>Credit Card</v>
      </c>
      <c r="L2746" s="3">
        <f>Raw_Data!L2746</f>
        <v>2</v>
      </c>
      <c r="M2746" s="3">
        <f>Raw_Data!M2746</f>
        <v>0.33</v>
      </c>
      <c r="N2746" s="3" t="str">
        <f>Raw_Data!N2746</f>
        <v>Sci-Fi</v>
      </c>
      <c r="O2746" s="3" t="str">
        <f t="shared" si="420"/>
        <v>25-34</v>
      </c>
      <c r="P2746" s="3" t="str">
        <f t="shared" si="421"/>
        <v>&lt;10h</v>
      </c>
      <c r="Q2746" s="3" t="str">
        <f t="shared" si="422"/>
        <v>0-7d</v>
      </c>
      <c r="R2746" s="3" t="str">
        <f t="shared" si="423"/>
        <v>Medium</v>
      </c>
      <c r="S2746" s="3" t="str">
        <f t="shared" si="424"/>
        <v>High</v>
      </c>
      <c r="T2746" s="3" t="str">
        <f t="shared" si="425"/>
        <v>Active</v>
      </c>
      <c r="U2746" s="4">
        <f>1/(1+EXP(-(Predictive_Model!$B$5+((B2746-Predictive_Model!$B$20)/Predictive_Model!$C$20)*Predictive_Model!$D$20+((E2746-Predictive_Model!$B$21)/Predictive_Model!$C$21)*Predictive_Model!$D$21+((F2746-Predictive_Model!$B$22)/Predictive_Model!$C$22)*Predictive_Model!$D$22+((I2746-Predictive_Model!$B$23)/Predictive_Model!$C$23)*Predictive_Model!$D$23+((L2746-Predictive_Model!$B$24)/Predictive_Model!$C$24)*Predictive_Model!$D$24+((M2746-Predictive_Model!$B$25)/Predictive_Model!$C$25)*Predictive_Model!$D$25+IF(C2746="Male",Predictive_Model!$D$31,IF(C2746="Other",Predictive_Model!$D$32,0))+IF(D2746="Premium",Predictive_Model!$D$34,IF(D2746="Standard",Predictive_Model!$D$35,0))+IF(G2746="Asia",Predictive_Model!$D$37,IF(G2746="Europe",Predictive_Model!$D$38,IF(G2746="North America",Predictive_Model!$D$39,IF(G2746="Oceania",Predictive_Model!$D$40,IF(G2746="South America",Predictive_Model!$D$41,0)))))+IF(H2746="Laptop",Predictive_Model!$D$43,IF(H2746="Mobile",Predictive_Model!$D$44,IF(H2746="TV",Predictive_Model!$D$45,IF(H2746="Tablet",Predictive_Model!$D$46,0))))+IF(K2746="Crypto",Predictive_Model!$D$48,IF(K2746="Debit Card",Predictive_Model!$D$49,IF(K2746="Gift Card",Predictive_Model!$D$50,IF(K2746="PayPal",Predictive_Model!$D$51,0))))+IF(N2746="Comedy",Predictive_Model!$D$53,IF(N2746="Documentary",Predictive_Model!$D$54,IF(N2746="Drama",Predictive_Model!$D$55,IF(N2746="Horror",Predictive_Model!$D$56,IF(N2746="Romance",Predictive_Model!$D$57,IF(N2746="Sci-Fi",Predictive_Model!$D$58,0)))))))))</f>
        <v>0.56604824247073215</v>
      </c>
      <c r="V2746" s="3" t="str">
        <f t="shared" si="426"/>
        <v>High</v>
      </c>
      <c r="W2746" s="6">
        <f t="shared" si="427"/>
        <v>10.183207882048471</v>
      </c>
      <c r="X2746" s="3" t="str">
        <f t="shared" si="428"/>
        <v>Monitor</v>
      </c>
      <c r="Y2746" s="3" t="str">
        <f t="shared" si="429"/>
        <v>OK</v>
      </c>
    </row>
    <row r="2747" spans="1:25" x14ac:dyDescent="0.25">
      <c r="A2747" s="3" t="str">
        <f>Raw_Data!A2747</f>
        <v>77f8d2da-3f34-4a02-8780-fcaab801b7fb</v>
      </c>
      <c r="B2747" s="3">
        <f>Raw_Data!B2747</f>
        <v>62</v>
      </c>
      <c r="C2747" s="3" t="str">
        <f>Raw_Data!C2747</f>
        <v>Other</v>
      </c>
      <c r="D2747" s="3" t="str">
        <f>Raw_Data!D2747</f>
        <v>Basic</v>
      </c>
      <c r="E2747" s="3">
        <f>Raw_Data!E2747</f>
        <v>1.31</v>
      </c>
      <c r="F2747" s="3">
        <f>Raw_Data!F2747</f>
        <v>46</v>
      </c>
      <c r="G2747" s="3" t="str">
        <f>Raw_Data!G2747</f>
        <v>Asia</v>
      </c>
      <c r="H2747" s="3" t="str">
        <f>Raw_Data!H2747</f>
        <v>Desktop</v>
      </c>
      <c r="I2747" s="3">
        <f>Raw_Data!I2747</f>
        <v>8.99</v>
      </c>
      <c r="J2747" s="3">
        <f>Raw_Data!J2747</f>
        <v>1</v>
      </c>
      <c r="K2747" s="3" t="str">
        <f>Raw_Data!K2747</f>
        <v>Crypto</v>
      </c>
      <c r="L2747" s="3">
        <f>Raw_Data!L2747</f>
        <v>2</v>
      </c>
      <c r="M2747" s="3">
        <f>Raw_Data!M2747</f>
        <v>0.03</v>
      </c>
      <c r="N2747" s="3" t="str">
        <f>Raw_Data!N2747</f>
        <v>Sci-Fi</v>
      </c>
      <c r="O2747" s="3" t="str">
        <f t="shared" si="420"/>
        <v>55-70</v>
      </c>
      <c r="P2747" s="3" t="str">
        <f t="shared" si="421"/>
        <v>&lt;10h</v>
      </c>
      <c r="Q2747" s="3" t="str">
        <f t="shared" si="422"/>
        <v>46-60d</v>
      </c>
      <c r="R2747" s="3" t="str">
        <f t="shared" si="423"/>
        <v>Low</v>
      </c>
      <c r="S2747" s="3" t="str">
        <f t="shared" si="424"/>
        <v>Low</v>
      </c>
      <c r="T2747" s="3" t="str">
        <f t="shared" si="425"/>
        <v>Churned</v>
      </c>
      <c r="U2747" s="4">
        <f>1/(1+EXP(-(Predictive_Model!$B$5+((B2747-Predictive_Model!$B$20)/Predictive_Model!$C$20)*Predictive_Model!$D$20+((E2747-Predictive_Model!$B$21)/Predictive_Model!$C$21)*Predictive_Model!$D$21+((F2747-Predictive_Model!$B$22)/Predictive_Model!$C$22)*Predictive_Model!$D$22+((I2747-Predictive_Model!$B$23)/Predictive_Model!$C$23)*Predictive_Model!$D$23+((L2747-Predictive_Model!$B$24)/Predictive_Model!$C$24)*Predictive_Model!$D$24+((M2747-Predictive_Model!$B$25)/Predictive_Model!$C$25)*Predictive_Model!$D$25+IF(C2747="Male",Predictive_Model!$D$31,IF(C2747="Other",Predictive_Model!$D$32,0))+IF(D2747="Premium",Predictive_Model!$D$34,IF(D2747="Standard",Predictive_Model!$D$35,0))+IF(G2747="Asia",Predictive_Model!$D$37,IF(G2747="Europe",Predictive_Model!$D$38,IF(G2747="North America",Predictive_Model!$D$39,IF(G2747="Oceania",Predictive_Model!$D$40,IF(G2747="South America",Predictive_Model!$D$41,0)))))+IF(H2747="Laptop",Predictive_Model!$D$43,IF(H2747="Mobile",Predictive_Model!$D$44,IF(H2747="TV",Predictive_Model!$D$45,IF(H2747="Tablet",Predictive_Model!$D$46,0))))+IF(K2747="Crypto",Predictive_Model!$D$48,IF(K2747="Debit Card",Predictive_Model!$D$49,IF(K2747="Gift Card",Predictive_Model!$D$50,IF(K2747="PayPal",Predictive_Model!$D$51,0))))+IF(N2747="Comedy",Predictive_Model!$D$53,IF(N2747="Documentary",Predictive_Model!$D$54,IF(N2747="Drama",Predictive_Model!$D$55,IF(N2747="Horror",Predictive_Model!$D$56,IF(N2747="Romance",Predictive_Model!$D$57,IF(N2747="Sci-Fi",Predictive_Model!$D$58,0)))))))))</f>
        <v>0.99990565844014967</v>
      </c>
      <c r="V2747" s="3" t="str">
        <f t="shared" si="426"/>
        <v>Critical</v>
      </c>
      <c r="W2747" s="6">
        <f t="shared" si="427"/>
        <v>8.99</v>
      </c>
      <c r="X2747" s="3" t="str">
        <f t="shared" si="428"/>
        <v>Priority 2</v>
      </c>
      <c r="Y2747" s="3" t="str">
        <f t="shared" si="429"/>
        <v>OK</v>
      </c>
    </row>
    <row r="2748" spans="1:25" x14ac:dyDescent="0.25">
      <c r="A2748" s="3" t="str">
        <f>Raw_Data!A2748</f>
        <v>2986b2af-cafa-4e8e-84ef-935c90683c79</v>
      </c>
      <c r="B2748" s="3">
        <f>Raw_Data!B2748</f>
        <v>45</v>
      </c>
      <c r="C2748" s="3" t="str">
        <f>Raw_Data!C2748</f>
        <v>Male</v>
      </c>
      <c r="D2748" s="3" t="str">
        <f>Raw_Data!D2748</f>
        <v>Standard</v>
      </c>
      <c r="E2748" s="3">
        <f>Raw_Data!E2748</f>
        <v>8.7100000000000009</v>
      </c>
      <c r="F2748" s="3">
        <f>Raw_Data!F2748</f>
        <v>23</v>
      </c>
      <c r="G2748" s="3" t="str">
        <f>Raw_Data!G2748</f>
        <v>South America</v>
      </c>
      <c r="H2748" s="3" t="str">
        <f>Raw_Data!H2748</f>
        <v>Tablet</v>
      </c>
      <c r="I2748" s="3">
        <f>Raw_Data!I2748</f>
        <v>13.99</v>
      </c>
      <c r="J2748" s="3">
        <f>Raw_Data!J2748</f>
        <v>0</v>
      </c>
      <c r="K2748" s="3" t="str">
        <f>Raw_Data!K2748</f>
        <v>Credit Card</v>
      </c>
      <c r="L2748" s="3">
        <f>Raw_Data!L2748</f>
        <v>5</v>
      </c>
      <c r="M2748" s="3">
        <f>Raw_Data!M2748</f>
        <v>0.36</v>
      </c>
      <c r="N2748" s="3" t="str">
        <f>Raw_Data!N2748</f>
        <v>Comedy</v>
      </c>
      <c r="O2748" s="3" t="str">
        <f t="shared" si="420"/>
        <v>45-54</v>
      </c>
      <c r="P2748" s="3" t="str">
        <f t="shared" si="421"/>
        <v>&lt;10h</v>
      </c>
      <c r="Q2748" s="3" t="str">
        <f t="shared" si="422"/>
        <v>22-45d</v>
      </c>
      <c r="R2748" s="3" t="str">
        <f t="shared" si="423"/>
        <v>Medium</v>
      </c>
      <c r="S2748" s="3" t="str">
        <f t="shared" si="424"/>
        <v>Mid</v>
      </c>
      <c r="T2748" s="3" t="str">
        <f t="shared" si="425"/>
        <v>Active</v>
      </c>
      <c r="U2748" s="4">
        <f>1/(1+EXP(-(Predictive_Model!$B$5+((B2748-Predictive_Model!$B$20)/Predictive_Model!$C$20)*Predictive_Model!$D$20+((E2748-Predictive_Model!$B$21)/Predictive_Model!$C$21)*Predictive_Model!$D$21+((F2748-Predictive_Model!$B$22)/Predictive_Model!$C$22)*Predictive_Model!$D$22+((I2748-Predictive_Model!$B$23)/Predictive_Model!$C$23)*Predictive_Model!$D$23+((L2748-Predictive_Model!$B$24)/Predictive_Model!$C$24)*Predictive_Model!$D$24+((M2748-Predictive_Model!$B$25)/Predictive_Model!$C$25)*Predictive_Model!$D$25+IF(C2748="Male",Predictive_Model!$D$31,IF(C2748="Other",Predictive_Model!$D$32,0))+IF(D2748="Premium",Predictive_Model!$D$34,IF(D2748="Standard",Predictive_Model!$D$35,0))+IF(G2748="Asia",Predictive_Model!$D$37,IF(G2748="Europe",Predictive_Model!$D$38,IF(G2748="North America",Predictive_Model!$D$39,IF(G2748="Oceania",Predictive_Model!$D$40,IF(G2748="South America",Predictive_Model!$D$41,0)))))+IF(H2748="Laptop",Predictive_Model!$D$43,IF(H2748="Mobile",Predictive_Model!$D$44,IF(H2748="TV",Predictive_Model!$D$45,IF(H2748="Tablet",Predictive_Model!$D$46,0))))+IF(K2748="Crypto",Predictive_Model!$D$48,IF(K2748="Debit Card",Predictive_Model!$D$49,IF(K2748="Gift Card",Predictive_Model!$D$50,IF(K2748="PayPal",Predictive_Model!$D$51,0))))+IF(N2748="Comedy",Predictive_Model!$D$53,IF(N2748="Documentary",Predictive_Model!$D$54,IF(N2748="Drama",Predictive_Model!$D$55,IF(N2748="Horror",Predictive_Model!$D$56,IF(N2748="Romance",Predictive_Model!$D$57,IF(N2748="Sci-Fi",Predictive_Model!$D$58,0)))))))))</f>
        <v>0.80554240502625107</v>
      </c>
      <c r="V2748" s="3" t="str">
        <f t="shared" si="426"/>
        <v>Critical</v>
      </c>
      <c r="W2748" s="6">
        <f t="shared" si="427"/>
        <v>11.269538246317254</v>
      </c>
      <c r="X2748" s="3" t="str">
        <f t="shared" si="428"/>
        <v>Priority 2</v>
      </c>
      <c r="Y2748" s="3" t="str">
        <f t="shared" si="429"/>
        <v>OK</v>
      </c>
    </row>
    <row r="2749" spans="1:25" x14ac:dyDescent="0.25">
      <c r="A2749" s="3" t="str">
        <f>Raw_Data!A2749</f>
        <v>23a6a866-d1a1-4929-9b5d-97c99ed39c80</v>
      </c>
      <c r="B2749" s="3">
        <f>Raw_Data!B2749</f>
        <v>48</v>
      </c>
      <c r="C2749" s="3" t="str">
        <f>Raw_Data!C2749</f>
        <v>Other</v>
      </c>
      <c r="D2749" s="3" t="str">
        <f>Raw_Data!D2749</f>
        <v>Standard</v>
      </c>
      <c r="E2749" s="3">
        <f>Raw_Data!E2749</f>
        <v>4.6500000000000004</v>
      </c>
      <c r="F2749" s="3">
        <f>Raw_Data!F2749</f>
        <v>19</v>
      </c>
      <c r="G2749" s="3" t="str">
        <f>Raw_Data!G2749</f>
        <v>Oceania</v>
      </c>
      <c r="H2749" s="3" t="str">
        <f>Raw_Data!H2749</f>
        <v>Laptop</v>
      </c>
      <c r="I2749" s="3">
        <f>Raw_Data!I2749</f>
        <v>13.99</v>
      </c>
      <c r="J2749" s="3">
        <f>Raw_Data!J2749</f>
        <v>0</v>
      </c>
      <c r="K2749" s="3" t="str">
        <f>Raw_Data!K2749</f>
        <v>Debit Card</v>
      </c>
      <c r="L2749" s="3">
        <f>Raw_Data!L2749</f>
        <v>4</v>
      </c>
      <c r="M2749" s="3">
        <f>Raw_Data!M2749</f>
        <v>0.23</v>
      </c>
      <c r="N2749" s="3" t="str">
        <f>Raw_Data!N2749</f>
        <v>Romance</v>
      </c>
      <c r="O2749" s="3" t="str">
        <f t="shared" si="420"/>
        <v>45-54</v>
      </c>
      <c r="P2749" s="3" t="str">
        <f t="shared" si="421"/>
        <v>&lt;10h</v>
      </c>
      <c r="Q2749" s="3" t="str">
        <f t="shared" si="422"/>
        <v>8-21d</v>
      </c>
      <c r="R2749" s="3" t="str">
        <f t="shared" si="423"/>
        <v>Medium</v>
      </c>
      <c r="S2749" s="3" t="str">
        <f t="shared" si="424"/>
        <v>Mid</v>
      </c>
      <c r="T2749" s="3" t="str">
        <f t="shared" si="425"/>
        <v>Active</v>
      </c>
      <c r="U2749" s="4">
        <f>1/(1+EXP(-(Predictive_Model!$B$5+((B2749-Predictive_Model!$B$20)/Predictive_Model!$C$20)*Predictive_Model!$D$20+((E2749-Predictive_Model!$B$21)/Predictive_Model!$C$21)*Predictive_Model!$D$21+((F2749-Predictive_Model!$B$22)/Predictive_Model!$C$22)*Predictive_Model!$D$22+((I2749-Predictive_Model!$B$23)/Predictive_Model!$C$23)*Predictive_Model!$D$23+((L2749-Predictive_Model!$B$24)/Predictive_Model!$C$24)*Predictive_Model!$D$24+((M2749-Predictive_Model!$B$25)/Predictive_Model!$C$25)*Predictive_Model!$D$25+IF(C2749="Male",Predictive_Model!$D$31,IF(C2749="Other",Predictive_Model!$D$32,0))+IF(D2749="Premium",Predictive_Model!$D$34,IF(D2749="Standard",Predictive_Model!$D$35,0))+IF(G2749="Asia",Predictive_Model!$D$37,IF(G2749="Europe",Predictive_Model!$D$38,IF(G2749="North America",Predictive_Model!$D$39,IF(G2749="Oceania",Predictive_Model!$D$40,IF(G2749="South America",Predictive_Model!$D$41,0)))))+IF(H2749="Laptop",Predictive_Model!$D$43,IF(H2749="Mobile",Predictive_Model!$D$44,IF(H2749="TV",Predictive_Model!$D$45,IF(H2749="Tablet",Predictive_Model!$D$46,0))))+IF(K2749="Crypto",Predictive_Model!$D$48,IF(K2749="Debit Card",Predictive_Model!$D$49,IF(K2749="Gift Card",Predictive_Model!$D$50,IF(K2749="PayPal",Predictive_Model!$D$51,0))))+IF(N2749="Comedy",Predictive_Model!$D$53,IF(N2749="Documentary",Predictive_Model!$D$54,IF(N2749="Drama",Predictive_Model!$D$55,IF(N2749="Horror",Predictive_Model!$D$56,IF(N2749="Romance",Predictive_Model!$D$57,IF(N2749="Sci-Fi",Predictive_Model!$D$58,0)))))))))</f>
        <v>0.83139916362313271</v>
      </c>
      <c r="V2749" s="3" t="str">
        <f t="shared" si="426"/>
        <v>Critical</v>
      </c>
      <c r="W2749" s="6">
        <f t="shared" si="427"/>
        <v>11.631274299087627</v>
      </c>
      <c r="X2749" s="3" t="str">
        <f t="shared" si="428"/>
        <v>Priority 2</v>
      </c>
      <c r="Y2749" s="3" t="str">
        <f t="shared" si="429"/>
        <v>OK</v>
      </c>
    </row>
    <row r="2750" spans="1:25" x14ac:dyDescent="0.25">
      <c r="A2750" s="3" t="str">
        <f>Raw_Data!A2750</f>
        <v>81572c13-a12d-4bf8-a510-5bdb12c9c16a</v>
      </c>
      <c r="B2750" s="3">
        <f>Raw_Data!B2750</f>
        <v>19</v>
      </c>
      <c r="C2750" s="3" t="str">
        <f>Raw_Data!C2750</f>
        <v>Male</v>
      </c>
      <c r="D2750" s="3" t="str">
        <f>Raw_Data!D2750</f>
        <v>Basic</v>
      </c>
      <c r="E2750" s="3">
        <f>Raw_Data!E2750</f>
        <v>15.61</v>
      </c>
      <c r="F2750" s="3">
        <f>Raw_Data!F2750</f>
        <v>8</v>
      </c>
      <c r="G2750" s="3" t="str">
        <f>Raw_Data!G2750</f>
        <v>Africa</v>
      </c>
      <c r="H2750" s="3" t="str">
        <f>Raw_Data!H2750</f>
        <v>Tablet</v>
      </c>
      <c r="I2750" s="3">
        <f>Raw_Data!I2750</f>
        <v>8.99</v>
      </c>
      <c r="J2750" s="3">
        <f>Raw_Data!J2750</f>
        <v>0</v>
      </c>
      <c r="K2750" s="3" t="str">
        <f>Raw_Data!K2750</f>
        <v>Crypto</v>
      </c>
      <c r="L2750" s="3">
        <f>Raw_Data!L2750</f>
        <v>2</v>
      </c>
      <c r="M2750" s="3">
        <f>Raw_Data!M2750</f>
        <v>1.73</v>
      </c>
      <c r="N2750" s="3" t="str">
        <f>Raw_Data!N2750</f>
        <v>Horror</v>
      </c>
      <c r="O2750" s="3" t="str">
        <f t="shared" si="420"/>
        <v>18-24</v>
      </c>
      <c r="P2750" s="3" t="str">
        <f t="shared" si="421"/>
        <v>10-24h</v>
      </c>
      <c r="Q2750" s="3" t="str">
        <f t="shared" si="422"/>
        <v>8-21d</v>
      </c>
      <c r="R2750" s="3" t="str">
        <f t="shared" si="423"/>
        <v>Medium</v>
      </c>
      <c r="S2750" s="3" t="str">
        <f t="shared" si="424"/>
        <v>Low</v>
      </c>
      <c r="T2750" s="3" t="str">
        <f t="shared" si="425"/>
        <v>Active</v>
      </c>
      <c r="U2750" s="4">
        <f>1/(1+EXP(-(Predictive_Model!$B$5+((B2750-Predictive_Model!$B$20)/Predictive_Model!$C$20)*Predictive_Model!$D$20+((E2750-Predictive_Model!$B$21)/Predictive_Model!$C$21)*Predictive_Model!$D$21+((F2750-Predictive_Model!$B$22)/Predictive_Model!$C$22)*Predictive_Model!$D$22+((I2750-Predictive_Model!$B$23)/Predictive_Model!$C$23)*Predictive_Model!$D$23+((L2750-Predictive_Model!$B$24)/Predictive_Model!$C$24)*Predictive_Model!$D$24+((M2750-Predictive_Model!$B$25)/Predictive_Model!$C$25)*Predictive_Model!$D$25+IF(C2750="Male",Predictive_Model!$D$31,IF(C2750="Other",Predictive_Model!$D$32,0))+IF(D2750="Premium",Predictive_Model!$D$34,IF(D2750="Standard",Predictive_Model!$D$35,0))+IF(G2750="Asia",Predictive_Model!$D$37,IF(G2750="Europe",Predictive_Model!$D$38,IF(G2750="North America",Predictive_Model!$D$39,IF(G2750="Oceania",Predictive_Model!$D$40,IF(G2750="South America",Predictive_Model!$D$41,0)))))+IF(H2750="Laptop",Predictive_Model!$D$43,IF(H2750="Mobile",Predictive_Model!$D$44,IF(H2750="TV",Predictive_Model!$D$45,IF(H2750="Tablet",Predictive_Model!$D$46,0))))+IF(K2750="Crypto",Predictive_Model!$D$48,IF(K2750="Debit Card",Predictive_Model!$D$49,IF(K2750="Gift Card",Predictive_Model!$D$50,IF(K2750="PayPal",Predictive_Model!$D$51,0))))+IF(N2750="Comedy",Predictive_Model!$D$53,IF(N2750="Documentary",Predictive_Model!$D$54,IF(N2750="Drama",Predictive_Model!$D$55,IF(N2750="Horror",Predictive_Model!$D$56,IF(N2750="Romance",Predictive_Model!$D$57,IF(N2750="Sci-Fi",Predictive_Model!$D$58,0)))))))))</f>
        <v>0.16483061503042748</v>
      </c>
      <c r="V2750" s="3" t="str">
        <f t="shared" si="426"/>
        <v>Low</v>
      </c>
      <c r="W2750" s="6">
        <f t="shared" si="427"/>
        <v>1.481827229123543</v>
      </c>
      <c r="X2750" s="3" t="str">
        <f t="shared" si="428"/>
        <v>Monitor</v>
      </c>
      <c r="Y2750" s="3" t="str">
        <f t="shared" si="429"/>
        <v>OK</v>
      </c>
    </row>
    <row r="2751" spans="1:25" x14ac:dyDescent="0.25">
      <c r="A2751" s="3" t="str">
        <f>Raw_Data!A2751</f>
        <v>1f89f505-ac3f-4538-9215-063c70b48b98</v>
      </c>
      <c r="B2751" s="3">
        <f>Raw_Data!B2751</f>
        <v>20</v>
      </c>
      <c r="C2751" s="3" t="str">
        <f>Raw_Data!C2751</f>
        <v>Female</v>
      </c>
      <c r="D2751" s="3" t="str">
        <f>Raw_Data!D2751</f>
        <v>Premium</v>
      </c>
      <c r="E2751" s="3">
        <f>Raw_Data!E2751</f>
        <v>27.16</v>
      </c>
      <c r="F2751" s="3">
        <f>Raw_Data!F2751</f>
        <v>53</v>
      </c>
      <c r="G2751" s="3" t="str">
        <f>Raw_Data!G2751</f>
        <v>South America</v>
      </c>
      <c r="H2751" s="3" t="str">
        <f>Raw_Data!H2751</f>
        <v>Tablet</v>
      </c>
      <c r="I2751" s="3">
        <f>Raw_Data!I2751</f>
        <v>17.989999999999998</v>
      </c>
      <c r="J2751" s="3">
        <f>Raw_Data!J2751</f>
        <v>0</v>
      </c>
      <c r="K2751" s="3" t="str">
        <f>Raw_Data!K2751</f>
        <v>Credit Card</v>
      </c>
      <c r="L2751" s="3">
        <f>Raw_Data!L2751</f>
        <v>1</v>
      </c>
      <c r="M2751" s="3">
        <f>Raw_Data!M2751</f>
        <v>0.5</v>
      </c>
      <c r="N2751" s="3" t="str">
        <f>Raw_Data!N2751</f>
        <v>Documentary</v>
      </c>
      <c r="O2751" s="3" t="str">
        <f t="shared" si="420"/>
        <v>18-24</v>
      </c>
      <c r="P2751" s="3" t="str">
        <f t="shared" si="421"/>
        <v>25-49h</v>
      </c>
      <c r="Q2751" s="3" t="str">
        <f t="shared" si="422"/>
        <v>46-60d</v>
      </c>
      <c r="R2751" s="3" t="str">
        <f t="shared" si="423"/>
        <v>Medium</v>
      </c>
      <c r="S2751" s="3" t="str">
        <f t="shared" si="424"/>
        <v>High</v>
      </c>
      <c r="T2751" s="3" t="str">
        <f t="shared" si="425"/>
        <v>Active</v>
      </c>
      <c r="U2751" s="4">
        <f>1/(1+EXP(-(Predictive_Model!$B$5+((B2751-Predictive_Model!$B$20)/Predictive_Model!$C$20)*Predictive_Model!$D$20+((E2751-Predictive_Model!$B$21)/Predictive_Model!$C$21)*Predictive_Model!$D$21+((F2751-Predictive_Model!$B$22)/Predictive_Model!$C$22)*Predictive_Model!$D$22+((I2751-Predictive_Model!$B$23)/Predictive_Model!$C$23)*Predictive_Model!$D$23+((L2751-Predictive_Model!$B$24)/Predictive_Model!$C$24)*Predictive_Model!$D$24+((M2751-Predictive_Model!$B$25)/Predictive_Model!$C$25)*Predictive_Model!$D$25+IF(C2751="Male",Predictive_Model!$D$31,IF(C2751="Other",Predictive_Model!$D$32,0))+IF(D2751="Premium",Predictive_Model!$D$34,IF(D2751="Standard",Predictive_Model!$D$35,0))+IF(G2751="Asia",Predictive_Model!$D$37,IF(G2751="Europe",Predictive_Model!$D$38,IF(G2751="North America",Predictive_Model!$D$39,IF(G2751="Oceania",Predictive_Model!$D$40,IF(G2751="South America",Predictive_Model!$D$41,0)))))+IF(H2751="Laptop",Predictive_Model!$D$43,IF(H2751="Mobile",Predictive_Model!$D$44,IF(H2751="TV",Predictive_Model!$D$45,IF(H2751="Tablet",Predictive_Model!$D$46,0))))+IF(K2751="Crypto",Predictive_Model!$D$48,IF(K2751="Debit Card",Predictive_Model!$D$49,IF(K2751="Gift Card",Predictive_Model!$D$50,IF(K2751="PayPal",Predictive_Model!$D$51,0))))+IF(N2751="Comedy",Predictive_Model!$D$53,IF(N2751="Documentary",Predictive_Model!$D$54,IF(N2751="Drama",Predictive_Model!$D$55,IF(N2751="Horror",Predictive_Model!$D$56,IF(N2751="Romance",Predictive_Model!$D$57,IF(N2751="Sci-Fi",Predictive_Model!$D$58,0)))))))))</f>
        <v>0.69896647660824573</v>
      </c>
      <c r="V2751" s="3" t="str">
        <f t="shared" si="426"/>
        <v>High</v>
      </c>
      <c r="W2751" s="6">
        <f t="shared" si="427"/>
        <v>12.57440691418234</v>
      </c>
      <c r="X2751" s="3" t="str">
        <f t="shared" si="428"/>
        <v>Priority 2</v>
      </c>
      <c r="Y2751" s="3" t="str">
        <f t="shared" si="429"/>
        <v>OK</v>
      </c>
    </row>
    <row r="2752" spans="1:25" x14ac:dyDescent="0.25">
      <c r="A2752" s="3" t="str">
        <f>Raw_Data!A2752</f>
        <v>dcf62189-400f-4b2a-afc7-9b673182c229</v>
      </c>
      <c r="B2752" s="3">
        <f>Raw_Data!B2752</f>
        <v>59</v>
      </c>
      <c r="C2752" s="3" t="str">
        <f>Raw_Data!C2752</f>
        <v>Female</v>
      </c>
      <c r="D2752" s="3" t="str">
        <f>Raw_Data!D2752</f>
        <v>Basic</v>
      </c>
      <c r="E2752" s="3">
        <f>Raw_Data!E2752</f>
        <v>10.220000000000001</v>
      </c>
      <c r="F2752" s="3">
        <f>Raw_Data!F2752</f>
        <v>53</v>
      </c>
      <c r="G2752" s="3" t="str">
        <f>Raw_Data!G2752</f>
        <v>Oceania</v>
      </c>
      <c r="H2752" s="3" t="str">
        <f>Raw_Data!H2752</f>
        <v>Mobile</v>
      </c>
      <c r="I2752" s="3">
        <f>Raw_Data!I2752</f>
        <v>8.99</v>
      </c>
      <c r="J2752" s="3">
        <f>Raw_Data!J2752</f>
        <v>1</v>
      </c>
      <c r="K2752" s="3" t="str">
        <f>Raw_Data!K2752</f>
        <v>Credit Card</v>
      </c>
      <c r="L2752" s="3">
        <f>Raw_Data!L2752</f>
        <v>4</v>
      </c>
      <c r="M2752" s="3">
        <f>Raw_Data!M2752</f>
        <v>0.19</v>
      </c>
      <c r="N2752" s="3" t="str">
        <f>Raw_Data!N2752</f>
        <v>Sci-Fi</v>
      </c>
      <c r="O2752" s="3" t="str">
        <f t="shared" si="420"/>
        <v>55-70</v>
      </c>
      <c r="P2752" s="3" t="str">
        <f t="shared" si="421"/>
        <v>10-24h</v>
      </c>
      <c r="Q2752" s="3" t="str">
        <f t="shared" si="422"/>
        <v>46-60d</v>
      </c>
      <c r="R2752" s="3" t="str">
        <f t="shared" si="423"/>
        <v>Medium</v>
      </c>
      <c r="S2752" s="3" t="str">
        <f t="shared" si="424"/>
        <v>Low</v>
      </c>
      <c r="T2752" s="3" t="str">
        <f t="shared" si="425"/>
        <v>Churned</v>
      </c>
      <c r="U2752" s="4">
        <f>1/(1+EXP(-(Predictive_Model!$B$5+((B2752-Predictive_Model!$B$20)/Predictive_Model!$C$20)*Predictive_Model!$D$20+((E2752-Predictive_Model!$B$21)/Predictive_Model!$C$21)*Predictive_Model!$D$21+((F2752-Predictive_Model!$B$22)/Predictive_Model!$C$22)*Predictive_Model!$D$22+((I2752-Predictive_Model!$B$23)/Predictive_Model!$C$23)*Predictive_Model!$D$23+((L2752-Predictive_Model!$B$24)/Predictive_Model!$C$24)*Predictive_Model!$D$24+((M2752-Predictive_Model!$B$25)/Predictive_Model!$C$25)*Predictive_Model!$D$25+IF(C2752="Male",Predictive_Model!$D$31,IF(C2752="Other",Predictive_Model!$D$32,0))+IF(D2752="Premium",Predictive_Model!$D$34,IF(D2752="Standard",Predictive_Model!$D$35,0))+IF(G2752="Asia",Predictive_Model!$D$37,IF(G2752="Europe",Predictive_Model!$D$38,IF(G2752="North America",Predictive_Model!$D$39,IF(G2752="Oceania",Predictive_Model!$D$40,IF(G2752="South America",Predictive_Model!$D$41,0)))))+IF(H2752="Laptop",Predictive_Model!$D$43,IF(H2752="Mobile",Predictive_Model!$D$44,IF(H2752="TV",Predictive_Model!$D$45,IF(H2752="Tablet",Predictive_Model!$D$46,0))))+IF(K2752="Crypto",Predictive_Model!$D$48,IF(K2752="Debit Card",Predictive_Model!$D$49,IF(K2752="Gift Card",Predictive_Model!$D$50,IF(K2752="PayPal",Predictive_Model!$D$51,0))))+IF(N2752="Comedy",Predictive_Model!$D$53,IF(N2752="Documentary",Predictive_Model!$D$54,IF(N2752="Drama",Predictive_Model!$D$55,IF(N2752="Horror",Predictive_Model!$D$56,IF(N2752="Romance",Predictive_Model!$D$57,IF(N2752="Sci-Fi",Predictive_Model!$D$58,0)))))))))</f>
        <v>0.99950897507153824</v>
      </c>
      <c r="V2752" s="3" t="str">
        <f t="shared" si="426"/>
        <v>Critical</v>
      </c>
      <c r="W2752" s="6">
        <f t="shared" si="427"/>
        <v>8.99</v>
      </c>
      <c r="X2752" s="3" t="str">
        <f t="shared" si="428"/>
        <v>Priority 2</v>
      </c>
      <c r="Y2752" s="3" t="str">
        <f t="shared" si="429"/>
        <v>OK</v>
      </c>
    </row>
    <row r="2753" spans="1:25" x14ac:dyDescent="0.25">
      <c r="A2753" s="3" t="str">
        <f>Raw_Data!A2753</f>
        <v>3c84119c-5db9-4cbb-ac42-45757da0210f</v>
      </c>
      <c r="B2753" s="3">
        <f>Raw_Data!B2753</f>
        <v>41</v>
      </c>
      <c r="C2753" s="3" t="str">
        <f>Raw_Data!C2753</f>
        <v>Other</v>
      </c>
      <c r="D2753" s="3" t="str">
        <f>Raw_Data!D2753</f>
        <v>Basic</v>
      </c>
      <c r="E2753" s="3">
        <f>Raw_Data!E2753</f>
        <v>11.39</v>
      </c>
      <c r="F2753" s="3">
        <f>Raw_Data!F2753</f>
        <v>44</v>
      </c>
      <c r="G2753" s="3" t="str">
        <f>Raw_Data!G2753</f>
        <v>South America</v>
      </c>
      <c r="H2753" s="3" t="str">
        <f>Raw_Data!H2753</f>
        <v>Mobile</v>
      </c>
      <c r="I2753" s="3">
        <f>Raw_Data!I2753</f>
        <v>8.99</v>
      </c>
      <c r="J2753" s="3">
        <f>Raw_Data!J2753</f>
        <v>1</v>
      </c>
      <c r="K2753" s="3" t="str">
        <f>Raw_Data!K2753</f>
        <v>Gift Card</v>
      </c>
      <c r="L2753" s="3">
        <f>Raw_Data!L2753</f>
        <v>3</v>
      </c>
      <c r="M2753" s="3">
        <f>Raw_Data!M2753</f>
        <v>0.25</v>
      </c>
      <c r="N2753" s="3" t="str">
        <f>Raw_Data!N2753</f>
        <v>Romance</v>
      </c>
      <c r="O2753" s="3" t="str">
        <f t="shared" si="420"/>
        <v>35-44</v>
      </c>
      <c r="P2753" s="3" t="str">
        <f t="shared" si="421"/>
        <v>10-24h</v>
      </c>
      <c r="Q2753" s="3" t="str">
        <f t="shared" si="422"/>
        <v>22-45d</v>
      </c>
      <c r="R2753" s="3" t="str">
        <f t="shared" si="423"/>
        <v>Medium</v>
      </c>
      <c r="S2753" s="3" t="str">
        <f t="shared" si="424"/>
        <v>Low</v>
      </c>
      <c r="T2753" s="3" t="str">
        <f t="shared" si="425"/>
        <v>Churned</v>
      </c>
      <c r="U2753" s="4">
        <f>1/(1+EXP(-(Predictive_Model!$B$5+((B2753-Predictive_Model!$B$20)/Predictive_Model!$C$20)*Predictive_Model!$D$20+((E2753-Predictive_Model!$B$21)/Predictive_Model!$C$21)*Predictive_Model!$D$21+((F2753-Predictive_Model!$B$22)/Predictive_Model!$C$22)*Predictive_Model!$D$22+((I2753-Predictive_Model!$B$23)/Predictive_Model!$C$23)*Predictive_Model!$D$23+((L2753-Predictive_Model!$B$24)/Predictive_Model!$C$24)*Predictive_Model!$D$24+((M2753-Predictive_Model!$B$25)/Predictive_Model!$C$25)*Predictive_Model!$D$25+IF(C2753="Male",Predictive_Model!$D$31,IF(C2753="Other",Predictive_Model!$D$32,0))+IF(D2753="Premium",Predictive_Model!$D$34,IF(D2753="Standard",Predictive_Model!$D$35,0))+IF(G2753="Asia",Predictive_Model!$D$37,IF(G2753="Europe",Predictive_Model!$D$38,IF(G2753="North America",Predictive_Model!$D$39,IF(G2753="Oceania",Predictive_Model!$D$40,IF(G2753="South America",Predictive_Model!$D$41,0)))))+IF(H2753="Laptop",Predictive_Model!$D$43,IF(H2753="Mobile",Predictive_Model!$D$44,IF(H2753="TV",Predictive_Model!$D$45,IF(H2753="Tablet",Predictive_Model!$D$46,0))))+IF(K2753="Crypto",Predictive_Model!$D$48,IF(K2753="Debit Card",Predictive_Model!$D$49,IF(K2753="Gift Card",Predictive_Model!$D$50,IF(K2753="PayPal",Predictive_Model!$D$51,0))))+IF(N2753="Comedy",Predictive_Model!$D$53,IF(N2753="Documentary",Predictive_Model!$D$54,IF(N2753="Drama",Predictive_Model!$D$55,IF(N2753="Horror",Predictive_Model!$D$56,IF(N2753="Romance",Predictive_Model!$D$57,IF(N2753="Sci-Fi",Predictive_Model!$D$58,0)))))))))</f>
        <v>0.99896138804963752</v>
      </c>
      <c r="V2753" s="3" t="str">
        <f t="shared" si="426"/>
        <v>Critical</v>
      </c>
      <c r="W2753" s="6">
        <f t="shared" si="427"/>
        <v>8.99</v>
      </c>
      <c r="X2753" s="3" t="str">
        <f t="shared" si="428"/>
        <v>Priority 2</v>
      </c>
      <c r="Y2753" s="3" t="str">
        <f t="shared" si="429"/>
        <v>OK</v>
      </c>
    </row>
    <row r="2754" spans="1:25" x14ac:dyDescent="0.25">
      <c r="A2754" s="3" t="str">
        <f>Raw_Data!A2754</f>
        <v>729ef660-eb97-4b5e-8765-4791dba2f754</v>
      </c>
      <c r="B2754" s="3">
        <f>Raw_Data!B2754</f>
        <v>41</v>
      </c>
      <c r="C2754" s="3" t="str">
        <f>Raw_Data!C2754</f>
        <v>Female</v>
      </c>
      <c r="D2754" s="3" t="str">
        <f>Raw_Data!D2754</f>
        <v>Premium</v>
      </c>
      <c r="E2754" s="3">
        <f>Raw_Data!E2754</f>
        <v>1.5</v>
      </c>
      <c r="F2754" s="3">
        <f>Raw_Data!F2754</f>
        <v>60</v>
      </c>
      <c r="G2754" s="3" t="str">
        <f>Raw_Data!G2754</f>
        <v>South America</v>
      </c>
      <c r="H2754" s="3" t="str">
        <f>Raw_Data!H2754</f>
        <v>Desktop</v>
      </c>
      <c r="I2754" s="3">
        <f>Raw_Data!I2754</f>
        <v>17.989999999999998</v>
      </c>
      <c r="J2754" s="3">
        <f>Raw_Data!J2754</f>
        <v>1</v>
      </c>
      <c r="K2754" s="3" t="str">
        <f>Raw_Data!K2754</f>
        <v>Gift Card</v>
      </c>
      <c r="L2754" s="3">
        <f>Raw_Data!L2754</f>
        <v>5</v>
      </c>
      <c r="M2754" s="3">
        <f>Raw_Data!M2754</f>
        <v>0.02</v>
      </c>
      <c r="N2754" s="3" t="str">
        <f>Raw_Data!N2754</f>
        <v>Horror</v>
      </c>
      <c r="O2754" s="3" t="str">
        <f t="shared" si="420"/>
        <v>35-44</v>
      </c>
      <c r="P2754" s="3" t="str">
        <f t="shared" si="421"/>
        <v>&lt;10h</v>
      </c>
      <c r="Q2754" s="3" t="str">
        <f t="shared" si="422"/>
        <v>46-60d</v>
      </c>
      <c r="R2754" s="3" t="str">
        <f t="shared" si="423"/>
        <v>Low</v>
      </c>
      <c r="S2754" s="3" t="str">
        <f t="shared" si="424"/>
        <v>High</v>
      </c>
      <c r="T2754" s="3" t="str">
        <f t="shared" si="425"/>
        <v>Churned</v>
      </c>
      <c r="U2754" s="4">
        <f>1/(1+EXP(-(Predictive_Model!$B$5+((B2754-Predictive_Model!$B$20)/Predictive_Model!$C$20)*Predictive_Model!$D$20+((E2754-Predictive_Model!$B$21)/Predictive_Model!$C$21)*Predictive_Model!$D$21+((F2754-Predictive_Model!$B$22)/Predictive_Model!$C$22)*Predictive_Model!$D$22+((I2754-Predictive_Model!$B$23)/Predictive_Model!$C$23)*Predictive_Model!$D$23+((L2754-Predictive_Model!$B$24)/Predictive_Model!$C$24)*Predictive_Model!$D$24+((M2754-Predictive_Model!$B$25)/Predictive_Model!$C$25)*Predictive_Model!$D$25+IF(C2754="Male",Predictive_Model!$D$31,IF(C2754="Other",Predictive_Model!$D$32,0))+IF(D2754="Premium",Predictive_Model!$D$34,IF(D2754="Standard",Predictive_Model!$D$35,0))+IF(G2754="Asia",Predictive_Model!$D$37,IF(G2754="Europe",Predictive_Model!$D$38,IF(G2754="North America",Predictive_Model!$D$39,IF(G2754="Oceania",Predictive_Model!$D$40,IF(G2754="South America",Predictive_Model!$D$41,0)))))+IF(H2754="Laptop",Predictive_Model!$D$43,IF(H2754="Mobile",Predictive_Model!$D$44,IF(H2754="TV",Predictive_Model!$D$45,IF(H2754="Tablet",Predictive_Model!$D$46,0))))+IF(K2754="Crypto",Predictive_Model!$D$48,IF(K2754="Debit Card",Predictive_Model!$D$49,IF(K2754="Gift Card",Predictive_Model!$D$50,IF(K2754="PayPal",Predictive_Model!$D$51,0))))+IF(N2754="Comedy",Predictive_Model!$D$53,IF(N2754="Documentary",Predictive_Model!$D$54,IF(N2754="Drama",Predictive_Model!$D$55,IF(N2754="Horror",Predictive_Model!$D$56,IF(N2754="Romance",Predictive_Model!$D$57,IF(N2754="Sci-Fi",Predictive_Model!$D$58,0)))))))))</f>
        <v>0.99848162787514527</v>
      </c>
      <c r="V2754" s="3" t="str">
        <f t="shared" si="426"/>
        <v>Critical</v>
      </c>
      <c r="W2754" s="6">
        <f t="shared" si="427"/>
        <v>17.989999999999998</v>
      </c>
      <c r="X2754" s="3" t="str">
        <f t="shared" si="428"/>
        <v>Priority 1</v>
      </c>
      <c r="Y2754" s="3" t="str">
        <f t="shared" si="429"/>
        <v>OK</v>
      </c>
    </row>
    <row r="2755" spans="1:25" x14ac:dyDescent="0.25">
      <c r="A2755" s="3" t="str">
        <f>Raw_Data!A2755</f>
        <v>93ddd2c6-7761-44e5-a8b5-a43863575f33</v>
      </c>
      <c r="B2755" s="3">
        <f>Raw_Data!B2755</f>
        <v>47</v>
      </c>
      <c r="C2755" s="3" t="str">
        <f>Raw_Data!C2755</f>
        <v>Female</v>
      </c>
      <c r="D2755" s="3" t="str">
        <f>Raw_Data!D2755</f>
        <v>Standard</v>
      </c>
      <c r="E2755" s="3">
        <f>Raw_Data!E2755</f>
        <v>13.28</v>
      </c>
      <c r="F2755" s="3">
        <f>Raw_Data!F2755</f>
        <v>20</v>
      </c>
      <c r="G2755" s="3" t="str">
        <f>Raw_Data!G2755</f>
        <v>Europe</v>
      </c>
      <c r="H2755" s="3" t="str">
        <f>Raw_Data!H2755</f>
        <v>Mobile</v>
      </c>
      <c r="I2755" s="3">
        <f>Raw_Data!I2755</f>
        <v>13.99</v>
      </c>
      <c r="J2755" s="3">
        <f>Raw_Data!J2755</f>
        <v>0</v>
      </c>
      <c r="K2755" s="3" t="str">
        <f>Raw_Data!K2755</f>
        <v>PayPal</v>
      </c>
      <c r="L2755" s="3">
        <f>Raw_Data!L2755</f>
        <v>3</v>
      </c>
      <c r="M2755" s="3">
        <f>Raw_Data!M2755</f>
        <v>0.63</v>
      </c>
      <c r="N2755" s="3" t="str">
        <f>Raw_Data!N2755</f>
        <v>Documentary</v>
      </c>
      <c r="O2755" s="3" t="str">
        <f t="shared" si="420"/>
        <v>45-54</v>
      </c>
      <c r="P2755" s="3" t="str">
        <f t="shared" si="421"/>
        <v>10-24h</v>
      </c>
      <c r="Q2755" s="3" t="str">
        <f t="shared" si="422"/>
        <v>8-21d</v>
      </c>
      <c r="R2755" s="3" t="str">
        <f t="shared" si="423"/>
        <v>Medium</v>
      </c>
      <c r="S2755" s="3" t="str">
        <f t="shared" si="424"/>
        <v>Mid</v>
      </c>
      <c r="T2755" s="3" t="str">
        <f t="shared" si="425"/>
        <v>Active</v>
      </c>
      <c r="U2755" s="4">
        <f>1/(1+EXP(-(Predictive_Model!$B$5+((B2755-Predictive_Model!$B$20)/Predictive_Model!$C$20)*Predictive_Model!$D$20+((E2755-Predictive_Model!$B$21)/Predictive_Model!$C$21)*Predictive_Model!$D$21+((F2755-Predictive_Model!$B$22)/Predictive_Model!$C$22)*Predictive_Model!$D$22+((I2755-Predictive_Model!$B$23)/Predictive_Model!$C$23)*Predictive_Model!$D$23+((L2755-Predictive_Model!$B$24)/Predictive_Model!$C$24)*Predictive_Model!$D$24+((M2755-Predictive_Model!$B$25)/Predictive_Model!$C$25)*Predictive_Model!$D$25+IF(C2755="Male",Predictive_Model!$D$31,IF(C2755="Other",Predictive_Model!$D$32,0))+IF(D2755="Premium",Predictive_Model!$D$34,IF(D2755="Standard",Predictive_Model!$D$35,0))+IF(G2755="Asia",Predictive_Model!$D$37,IF(G2755="Europe",Predictive_Model!$D$38,IF(G2755="North America",Predictive_Model!$D$39,IF(G2755="Oceania",Predictive_Model!$D$40,IF(G2755="South America",Predictive_Model!$D$41,0)))))+IF(H2755="Laptop",Predictive_Model!$D$43,IF(H2755="Mobile",Predictive_Model!$D$44,IF(H2755="TV",Predictive_Model!$D$45,IF(H2755="Tablet",Predictive_Model!$D$46,0))))+IF(K2755="Crypto",Predictive_Model!$D$48,IF(K2755="Debit Card",Predictive_Model!$D$49,IF(K2755="Gift Card",Predictive_Model!$D$50,IF(K2755="PayPal",Predictive_Model!$D$51,0))))+IF(N2755="Comedy",Predictive_Model!$D$53,IF(N2755="Documentary",Predictive_Model!$D$54,IF(N2755="Drama",Predictive_Model!$D$55,IF(N2755="Horror",Predictive_Model!$D$56,IF(N2755="Romance",Predictive_Model!$D$57,IF(N2755="Sci-Fi",Predictive_Model!$D$58,0)))))))))</f>
        <v>0.7042851256971302</v>
      </c>
      <c r="V2755" s="3" t="str">
        <f t="shared" si="426"/>
        <v>High</v>
      </c>
      <c r="W2755" s="6">
        <f t="shared" si="427"/>
        <v>9.8529489085028512</v>
      </c>
      <c r="X2755" s="3" t="str">
        <f t="shared" si="428"/>
        <v>Monitor</v>
      </c>
      <c r="Y2755" s="3" t="str">
        <f t="shared" si="429"/>
        <v>OK</v>
      </c>
    </row>
    <row r="2756" spans="1:25" x14ac:dyDescent="0.25">
      <c r="A2756" s="3" t="str">
        <f>Raw_Data!A2756</f>
        <v>3c43176b-3672-4722-87a6-74a88692c573</v>
      </c>
      <c r="B2756" s="3">
        <f>Raw_Data!B2756</f>
        <v>46</v>
      </c>
      <c r="C2756" s="3" t="str">
        <f>Raw_Data!C2756</f>
        <v>Male</v>
      </c>
      <c r="D2756" s="3" t="str">
        <f>Raw_Data!D2756</f>
        <v>Premium</v>
      </c>
      <c r="E2756" s="3">
        <f>Raw_Data!E2756</f>
        <v>4.67</v>
      </c>
      <c r="F2756" s="3">
        <f>Raw_Data!F2756</f>
        <v>58</v>
      </c>
      <c r="G2756" s="3" t="str">
        <f>Raw_Data!G2756</f>
        <v>Asia</v>
      </c>
      <c r="H2756" s="3" t="str">
        <f>Raw_Data!H2756</f>
        <v>TV</v>
      </c>
      <c r="I2756" s="3">
        <f>Raw_Data!I2756</f>
        <v>17.989999999999998</v>
      </c>
      <c r="J2756" s="3">
        <f>Raw_Data!J2756</f>
        <v>1</v>
      </c>
      <c r="K2756" s="3" t="str">
        <f>Raw_Data!K2756</f>
        <v>PayPal</v>
      </c>
      <c r="L2756" s="3">
        <f>Raw_Data!L2756</f>
        <v>1</v>
      </c>
      <c r="M2756" s="3">
        <f>Raw_Data!M2756</f>
        <v>0.08</v>
      </c>
      <c r="N2756" s="3" t="str">
        <f>Raw_Data!N2756</f>
        <v>Documentary</v>
      </c>
      <c r="O2756" s="3" t="str">
        <f t="shared" si="420"/>
        <v>45-54</v>
      </c>
      <c r="P2756" s="3" t="str">
        <f t="shared" si="421"/>
        <v>&lt;10h</v>
      </c>
      <c r="Q2756" s="3" t="str">
        <f t="shared" si="422"/>
        <v>46-60d</v>
      </c>
      <c r="R2756" s="3" t="str">
        <f t="shared" si="423"/>
        <v>Low</v>
      </c>
      <c r="S2756" s="3" t="str">
        <f t="shared" si="424"/>
        <v>High</v>
      </c>
      <c r="T2756" s="3" t="str">
        <f t="shared" si="425"/>
        <v>Churned</v>
      </c>
      <c r="U2756" s="4">
        <f>1/(1+EXP(-(Predictive_Model!$B$5+((B2756-Predictive_Model!$B$20)/Predictive_Model!$C$20)*Predictive_Model!$D$20+((E2756-Predictive_Model!$B$21)/Predictive_Model!$C$21)*Predictive_Model!$D$21+((F2756-Predictive_Model!$B$22)/Predictive_Model!$C$22)*Predictive_Model!$D$22+((I2756-Predictive_Model!$B$23)/Predictive_Model!$C$23)*Predictive_Model!$D$23+((L2756-Predictive_Model!$B$24)/Predictive_Model!$C$24)*Predictive_Model!$D$24+((M2756-Predictive_Model!$B$25)/Predictive_Model!$C$25)*Predictive_Model!$D$25+IF(C2756="Male",Predictive_Model!$D$31,IF(C2756="Other",Predictive_Model!$D$32,0))+IF(D2756="Premium",Predictive_Model!$D$34,IF(D2756="Standard",Predictive_Model!$D$35,0))+IF(G2756="Asia",Predictive_Model!$D$37,IF(G2756="Europe",Predictive_Model!$D$38,IF(G2756="North America",Predictive_Model!$D$39,IF(G2756="Oceania",Predictive_Model!$D$40,IF(G2756="South America",Predictive_Model!$D$41,0)))))+IF(H2756="Laptop",Predictive_Model!$D$43,IF(H2756="Mobile",Predictive_Model!$D$44,IF(H2756="TV",Predictive_Model!$D$45,IF(H2756="Tablet",Predictive_Model!$D$46,0))))+IF(K2756="Crypto",Predictive_Model!$D$48,IF(K2756="Debit Card",Predictive_Model!$D$49,IF(K2756="Gift Card",Predictive_Model!$D$50,IF(K2756="PayPal",Predictive_Model!$D$51,0))))+IF(N2756="Comedy",Predictive_Model!$D$53,IF(N2756="Documentary",Predictive_Model!$D$54,IF(N2756="Drama",Predictive_Model!$D$55,IF(N2756="Horror",Predictive_Model!$D$56,IF(N2756="Romance",Predictive_Model!$D$57,IF(N2756="Sci-Fi",Predictive_Model!$D$58,0)))))))))</f>
        <v>0.99924842096011945</v>
      </c>
      <c r="V2756" s="3" t="str">
        <f t="shared" si="426"/>
        <v>Critical</v>
      </c>
      <c r="W2756" s="6">
        <f t="shared" si="427"/>
        <v>17.989999999999998</v>
      </c>
      <c r="X2756" s="3" t="str">
        <f t="shared" si="428"/>
        <v>Priority 1</v>
      </c>
      <c r="Y2756" s="3" t="str">
        <f t="shared" si="429"/>
        <v>OK</v>
      </c>
    </row>
    <row r="2757" spans="1:25" x14ac:dyDescent="0.25">
      <c r="A2757" s="3" t="str">
        <f>Raw_Data!A2757</f>
        <v>0e9cfc52-27cb-4fed-97cd-46f4bbacfa31</v>
      </c>
      <c r="B2757" s="3">
        <f>Raw_Data!B2757</f>
        <v>33</v>
      </c>
      <c r="C2757" s="3" t="str">
        <f>Raw_Data!C2757</f>
        <v>Female</v>
      </c>
      <c r="D2757" s="3" t="str">
        <f>Raw_Data!D2757</f>
        <v>Basic</v>
      </c>
      <c r="E2757" s="3">
        <f>Raw_Data!E2757</f>
        <v>1.18</v>
      </c>
      <c r="F2757" s="3">
        <f>Raw_Data!F2757</f>
        <v>42</v>
      </c>
      <c r="G2757" s="3" t="str">
        <f>Raw_Data!G2757</f>
        <v>Asia</v>
      </c>
      <c r="H2757" s="3" t="str">
        <f>Raw_Data!H2757</f>
        <v>TV</v>
      </c>
      <c r="I2757" s="3">
        <f>Raw_Data!I2757</f>
        <v>8.99</v>
      </c>
      <c r="J2757" s="3">
        <f>Raw_Data!J2757</f>
        <v>1</v>
      </c>
      <c r="K2757" s="3" t="str">
        <f>Raw_Data!K2757</f>
        <v>Debit Card</v>
      </c>
      <c r="L2757" s="3">
        <f>Raw_Data!L2757</f>
        <v>5</v>
      </c>
      <c r="M2757" s="3">
        <f>Raw_Data!M2757</f>
        <v>0.03</v>
      </c>
      <c r="N2757" s="3" t="str">
        <f>Raw_Data!N2757</f>
        <v>Horror</v>
      </c>
      <c r="O2757" s="3" t="str">
        <f t="shared" ref="O2757:O2820" si="430">IF(B2757&lt;25,"18-24",IF(B2757&lt;35,"25-34",IF(B2757&lt;45,"35-44",IF(B2757&lt;55,"45-54","55-70"))))</f>
        <v>25-34</v>
      </c>
      <c r="P2757" s="3" t="str">
        <f t="shared" ref="P2757:P2820" si="431">IF(E2757&lt;10,"&lt;10h",IF(E2757&lt;25,"10-24h",IF(E2757&lt;50,"25-49h","50h+")))</f>
        <v>&lt;10h</v>
      </c>
      <c r="Q2757" s="3" t="str">
        <f t="shared" ref="Q2757:Q2820" si="432">IF(F2757&lt;=7,"0-7d",IF(F2757&lt;=21,"8-21d",IF(F2757&lt;=45,"22-45d","46-60d")))</f>
        <v>22-45d</v>
      </c>
      <c r="R2757" s="3" t="str">
        <f t="shared" ref="R2757:R2820" si="433">IF(AND(E2757&gt;=25,F2757&lt;=21),"High",IF(OR(E2757&gt;=10,F2757&lt;=45),"Medium","Low"))</f>
        <v>Medium</v>
      </c>
      <c r="S2757" s="3" t="str">
        <f t="shared" ref="S2757:S2820" si="434">IF(I2757&lt;10,"Low",IF(I2757&lt;16,"Mid","High"))</f>
        <v>Low</v>
      </c>
      <c r="T2757" s="3" t="str">
        <f t="shared" ref="T2757:T2820" si="435">IF(J2757=1,"Churned","Active")</f>
        <v>Churned</v>
      </c>
      <c r="U2757" s="4">
        <f>1/(1+EXP(-(Predictive_Model!$B$5+((B2757-Predictive_Model!$B$20)/Predictive_Model!$C$20)*Predictive_Model!$D$20+((E2757-Predictive_Model!$B$21)/Predictive_Model!$C$21)*Predictive_Model!$D$21+((F2757-Predictive_Model!$B$22)/Predictive_Model!$C$22)*Predictive_Model!$D$22+((I2757-Predictive_Model!$B$23)/Predictive_Model!$C$23)*Predictive_Model!$D$23+((L2757-Predictive_Model!$B$24)/Predictive_Model!$C$24)*Predictive_Model!$D$24+((M2757-Predictive_Model!$B$25)/Predictive_Model!$C$25)*Predictive_Model!$D$25+IF(C2757="Male",Predictive_Model!$D$31,IF(C2757="Other",Predictive_Model!$D$32,0))+IF(D2757="Premium",Predictive_Model!$D$34,IF(D2757="Standard",Predictive_Model!$D$35,0))+IF(G2757="Asia",Predictive_Model!$D$37,IF(G2757="Europe",Predictive_Model!$D$38,IF(G2757="North America",Predictive_Model!$D$39,IF(G2757="Oceania",Predictive_Model!$D$40,IF(G2757="South America",Predictive_Model!$D$41,0)))))+IF(H2757="Laptop",Predictive_Model!$D$43,IF(H2757="Mobile",Predictive_Model!$D$44,IF(H2757="TV",Predictive_Model!$D$45,IF(H2757="Tablet",Predictive_Model!$D$46,0))))+IF(K2757="Crypto",Predictive_Model!$D$48,IF(K2757="Debit Card",Predictive_Model!$D$49,IF(K2757="Gift Card",Predictive_Model!$D$50,IF(K2757="PayPal",Predictive_Model!$D$51,0))))+IF(N2757="Comedy",Predictive_Model!$D$53,IF(N2757="Documentary",Predictive_Model!$D$54,IF(N2757="Drama",Predictive_Model!$D$55,IF(N2757="Horror",Predictive_Model!$D$56,IF(N2757="Romance",Predictive_Model!$D$57,IF(N2757="Sci-Fi",Predictive_Model!$D$58,0)))))))))</f>
        <v>0.99772808295232407</v>
      </c>
      <c r="V2757" s="3" t="str">
        <f t="shared" ref="V2757:V2820" si="436">IF(U2757&gt;=0.75,"Critical",IF(U2757&gt;=0.5,"High",IF(U2757&gt;=0.25,"Medium","Low")))</f>
        <v>Critical</v>
      </c>
      <c r="W2757" s="6">
        <f t="shared" ref="W2757:W2820" si="437">IF(J2757=1,I2757,I2757*U2757)</f>
        <v>8.99</v>
      </c>
      <c r="X2757" s="3" t="str">
        <f t="shared" ref="X2757:X2820" si="438">IF(AND(V2757="Critical",I2757&gt;=15),"Priority 1",IF(OR(V2757="Critical",AND(V2757="High",F2757&gt;21)),"Priority 2","Monitor"))</f>
        <v>Priority 2</v>
      </c>
      <c r="Y2757" s="3" t="str">
        <f t="shared" ref="Y2757:Y2820" si="439">IF(COUNTA(A2757:N2757)=14,"OK","CHECK")</f>
        <v>OK</v>
      </c>
    </row>
    <row r="2758" spans="1:25" x14ac:dyDescent="0.25">
      <c r="A2758" s="3" t="str">
        <f>Raw_Data!A2758</f>
        <v>973e84f5-3ef5-4309-9b37-2b4af45ed4b9</v>
      </c>
      <c r="B2758" s="3">
        <f>Raw_Data!B2758</f>
        <v>21</v>
      </c>
      <c r="C2758" s="3" t="str">
        <f>Raw_Data!C2758</f>
        <v>Male</v>
      </c>
      <c r="D2758" s="3" t="str">
        <f>Raw_Data!D2758</f>
        <v>Premium</v>
      </c>
      <c r="E2758" s="3">
        <f>Raw_Data!E2758</f>
        <v>11.78</v>
      </c>
      <c r="F2758" s="3">
        <f>Raw_Data!F2758</f>
        <v>4</v>
      </c>
      <c r="G2758" s="3" t="str">
        <f>Raw_Data!G2758</f>
        <v>Oceania</v>
      </c>
      <c r="H2758" s="3" t="str">
        <f>Raw_Data!H2758</f>
        <v>Laptop</v>
      </c>
      <c r="I2758" s="3">
        <f>Raw_Data!I2758</f>
        <v>17.989999999999998</v>
      </c>
      <c r="J2758" s="3">
        <f>Raw_Data!J2758</f>
        <v>0</v>
      </c>
      <c r="K2758" s="3" t="str">
        <f>Raw_Data!K2758</f>
        <v>Crypto</v>
      </c>
      <c r="L2758" s="3">
        <f>Raw_Data!L2758</f>
        <v>3</v>
      </c>
      <c r="M2758" s="3">
        <f>Raw_Data!M2758</f>
        <v>2.36</v>
      </c>
      <c r="N2758" s="3" t="str">
        <f>Raw_Data!N2758</f>
        <v>Drama</v>
      </c>
      <c r="O2758" s="3" t="str">
        <f t="shared" si="430"/>
        <v>18-24</v>
      </c>
      <c r="P2758" s="3" t="str">
        <f t="shared" si="431"/>
        <v>10-24h</v>
      </c>
      <c r="Q2758" s="3" t="str">
        <f t="shared" si="432"/>
        <v>0-7d</v>
      </c>
      <c r="R2758" s="3" t="str">
        <f t="shared" si="433"/>
        <v>Medium</v>
      </c>
      <c r="S2758" s="3" t="str">
        <f t="shared" si="434"/>
        <v>High</v>
      </c>
      <c r="T2758" s="3" t="str">
        <f t="shared" si="435"/>
        <v>Active</v>
      </c>
      <c r="U2758" s="4">
        <f>1/(1+EXP(-(Predictive_Model!$B$5+((B2758-Predictive_Model!$B$20)/Predictive_Model!$C$20)*Predictive_Model!$D$20+((E2758-Predictive_Model!$B$21)/Predictive_Model!$C$21)*Predictive_Model!$D$21+((F2758-Predictive_Model!$B$22)/Predictive_Model!$C$22)*Predictive_Model!$D$22+((I2758-Predictive_Model!$B$23)/Predictive_Model!$C$23)*Predictive_Model!$D$23+((L2758-Predictive_Model!$B$24)/Predictive_Model!$C$24)*Predictive_Model!$D$24+((M2758-Predictive_Model!$B$25)/Predictive_Model!$C$25)*Predictive_Model!$D$25+IF(C2758="Male",Predictive_Model!$D$31,IF(C2758="Other",Predictive_Model!$D$32,0))+IF(D2758="Premium",Predictive_Model!$D$34,IF(D2758="Standard",Predictive_Model!$D$35,0))+IF(G2758="Asia",Predictive_Model!$D$37,IF(G2758="Europe",Predictive_Model!$D$38,IF(G2758="North America",Predictive_Model!$D$39,IF(G2758="Oceania",Predictive_Model!$D$40,IF(G2758="South America",Predictive_Model!$D$41,0)))))+IF(H2758="Laptop",Predictive_Model!$D$43,IF(H2758="Mobile",Predictive_Model!$D$44,IF(H2758="TV",Predictive_Model!$D$45,IF(H2758="Tablet",Predictive_Model!$D$46,0))))+IF(K2758="Crypto",Predictive_Model!$D$48,IF(K2758="Debit Card",Predictive_Model!$D$49,IF(K2758="Gift Card",Predictive_Model!$D$50,IF(K2758="PayPal",Predictive_Model!$D$51,0))))+IF(N2758="Comedy",Predictive_Model!$D$53,IF(N2758="Documentary",Predictive_Model!$D$54,IF(N2758="Drama",Predictive_Model!$D$55,IF(N2758="Horror",Predictive_Model!$D$56,IF(N2758="Romance",Predictive_Model!$D$57,IF(N2758="Sci-Fi",Predictive_Model!$D$58,0)))))))))</f>
        <v>8.6910828841819335E-4</v>
      </c>
      <c r="V2758" s="3" t="str">
        <f t="shared" si="436"/>
        <v>Low</v>
      </c>
      <c r="W2758" s="6">
        <f t="shared" si="437"/>
        <v>1.5635258108643298E-2</v>
      </c>
      <c r="X2758" s="3" t="str">
        <f t="shared" si="438"/>
        <v>Monitor</v>
      </c>
      <c r="Y2758" s="3" t="str">
        <f t="shared" si="439"/>
        <v>OK</v>
      </c>
    </row>
    <row r="2759" spans="1:25" x14ac:dyDescent="0.25">
      <c r="A2759" s="3" t="str">
        <f>Raw_Data!A2759</f>
        <v>0301dc2e-b1d8-46ad-a291-0f056e28896a</v>
      </c>
      <c r="B2759" s="3">
        <f>Raw_Data!B2759</f>
        <v>66</v>
      </c>
      <c r="C2759" s="3" t="str">
        <f>Raw_Data!C2759</f>
        <v>Male</v>
      </c>
      <c r="D2759" s="3" t="str">
        <f>Raw_Data!D2759</f>
        <v>Basic</v>
      </c>
      <c r="E2759" s="3">
        <f>Raw_Data!E2759</f>
        <v>1.92</v>
      </c>
      <c r="F2759" s="3">
        <f>Raw_Data!F2759</f>
        <v>27</v>
      </c>
      <c r="G2759" s="3" t="str">
        <f>Raw_Data!G2759</f>
        <v>South America</v>
      </c>
      <c r="H2759" s="3" t="str">
        <f>Raw_Data!H2759</f>
        <v>Laptop</v>
      </c>
      <c r="I2759" s="3">
        <f>Raw_Data!I2759</f>
        <v>8.99</v>
      </c>
      <c r="J2759" s="3">
        <f>Raw_Data!J2759</f>
        <v>1</v>
      </c>
      <c r="K2759" s="3" t="str">
        <f>Raw_Data!K2759</f>
        <v>Gift Card</v>
      </c>
      <c r="L2759" s="3">
        <f>Raw_Data!L2759</f>
        <v>5</v>
      </c>
      <c r="M2759" s="3">
        <f>Raw_Data!M2759</f>
        <v>7.0000000000000007E-2</v>
      </c>
      <c r="N2759" s="3" t="str">
        <f>Raw_Data!N2759</f>
        <v>Horror</v>
      </c>
      <c r="O2759" s="3" t="str">
        <f t="shared" si="430"/>
        <v>55-70</v>
      </c>
      <c r="P2759" s="3" t="str">
        <f t="shared" si="431"/>
        <v>&lt;10h</v>
      </c>
      <c r="Q2759" s="3" t="str">
        <f t="shared" si="432"/>
        <v>22-45d</v>
      </c>
      <c r="R2759" s="3" t="str">
        <f t="shared" si="433"/>
        <v>Medium</v>
      </c>
      <c r="S2759" s="3" t="str">
        <f t="shared" si="434"/>
        <v>Low</v>
      </c>
      <c r="T2759" s="3" t="str">
        <f t="shared" si="435"/>
        <v>Churned</v>
      </c>
      <c r="U2759" s="4">
        <f>1/(1+EXP(-(Predictive_Model!$B$5+((B2759-Predictive_Model!$B$20)/Predictive_Model!$C$20)*Predictive_Model!$D$20+((E2759-Predictive_Model!$B$21)/Predictive_Model!$C$21)*Predictive_Model!$D$21+((F2759-Predictive_Model!$B$22)/Predictive_Model!$C$22)*Predictive_Model!$D$22+((I2759-Predictive_Model!$B$23)/Predictive_Model!$C$23)*Predictive_Model!$D$23+((L2759-Predictive_Model!$B$24)/Predictive_Model!$C$24)*Predictive_Model!$D$24+((M2759-Predictive_Model!$B$25)/Predictive_Model!$C$25)*Predictive_Model!$D$25+IF(C2759="Male",Predictive_Model!$D$31,IF(C2759="Other",Predictive_Model!$D$32,0))+IF(D2759="Premium",Predictive_Model!$D$34,IF(D2759="Standard",Predictive_Model!$D$35,0))+IF(G2759="Asia",Predictive_Model!$D$37,IF(G2759="Europe",Predictive_Model!$D$38,IF(G2759="North America",Predictive_Model!$D$39,IF(G2759="Oceania",Predictive_Model!$D$40,IF(G2759="South America",Predictive_Model!$D$41,0)))))+IF(H2759="Laptop",Predictive_Model!$D$43,IF(H2759="Mobile",Predictive_Model!$D$44,IF(H2759="TV",Predictive_Model!$D$45,IF(H2759="Tablet",Predictive_Model!$D$46,0))))+IF(K2759="Crypto",Predictive_Model!$D$48,IF(K2759="Debit Card",Predictive_Model!$D$49,IF(K2759="Gift Card",Predictive_Model!$D$50,IF(K2759="PayPal",Predictive_Model!$D$51,0))))+IF(N2759="Comedy",Predictive_Model!$D$53,IF(N2759="Documentary",Predictive_Model!$D$54,IF(N2759="Drama",Predictive_Model!$D$55,IF(N2759="Horror",Predictive_Model!$D$56,IF(N2759="Romance",Predictive_Model!$D$57,IF(N2759="Sci-Fi",Predictive_Model!$D$58,0)))))))))</f>
        <v>0.990976023636717</v>
      </c>
      <c r="V2759" s="3" t="str">
        <f t="shared" si="436"/>
        <v>Critical</v>
      </c>
      <c r="W2759" s="6">
        <f t="shared" si="437"/>
        <v>8.99</v>
      </c>
      <c r="X2759" s="3" t="str">
        <f t="shared" si="438"/>
        <v>Priority 2</v>
      </c>
      <c r="Y2759" s="3" t="str">
        <f t="shared" si="439"/>
        <v>OK</v>
      </c>
    </row>
    <row r="2760" spans="1:25" x14ac:dyDescent="0.25">
      <c r="A2760" s="3" t="str">
        <f>Raw_Data!A2760</f>
        <v>e5bd752b-a772-4775-b45b-1f2fdd438ba7</v>
      </c>
      <c r="B2760" s="3">
        <f>Raw_Data!B2760</f>
        <v>37</v>
      </c>
      <c r="C2760" s="3" t="str">
        <f>Raw_Data!C2760</f>
        <v>Male</v>
      </c>
      <c r="D2760" s="3" t="str">
        <f>Raw_Data!D2760</f>
        <v>Premium</v>
      </c>
      <c r="E2760" s="3">
        <f>Raw_Data!E2760</f>
        <v>3.73</v>
      </c>
      <c r="F2760" s="3">
        <f>Raw_Data!F2760</f>
        <v>31</v>
      </c>
      <c r="G2760" s="3" t="str">
        <f>Raw_Data!G2760</f>
        <v>Asia</v>
      </c>
      <c r="H2760" s="3" t="str">
        <f>Raw_Data!H2760</f>
        <v>TV</v>
      </c>
      <c r="I2760" s="3">
        <f>Raw_Data!I2760</f>
        <v>17.989999999999998</v>
      </c>
      <c r="J2760" s="3">
        <f>Raw_Data!J2760</f>
        <v>1</v>
      </c>
      <c r="K2760" s="3" t="str">
        <f>Raw_Data!K2760</f>
        <v>PayPal</v>
      </c>
      <c r="L2760" s="3">
        <f>Raw_Data!L2760</f>
        <v>5</v>
      </c>
      <c r="M2760" s="3">
        <f>Raw_Data!M2760</f>
        <v>0.12</v>
      </c>
      <c r="N2760" s="3" t="str">
        <f>Raw_Data!N2760</f>
        <v>Documentary</v>
      </c>
      <c r="O2760" s="3" t="str">
        <f t="shared" si="430"/>
        <v>35-44</v>
      </c>
      <c r="P2760" s="3" t="str">
        <f t="shared" si="431"/>
        <v>&lt;10h</v>
      </c>
      <c r="Q2760" s="3" t="str">
        <f t="shared" si="432"/>
        <v>22-45d</v>
      </c>
      <c r="R2760" s="3" t="str">
        <f t="shared" si="433"/>
        <v>Medium</v>
      </c>
      <c r="S2760" s="3" t="str">
        <f t="shared" si="434"/>
        <v>High</v>
      </c>
      <c r="T2760" s="3" t="str">
        <f t="shared" si="435"/>
        <v>Churned</v>
      </c>
      <c r="U2760" s="4">
        <f>1/(1+EXP(-(Predictive_Model!$B$5+((B2760-Predictive_Model!$B$20)/Predictive_Model!$C$20)*Predictive_Model!$D$20+((E2760-Predictive_Model!$B$21)/Predictive_Model!$C$21)*Predictive_Model!$D$21+((F2760-Predictive_Model!$B$22)/Predictive_Model!$C$22)*Predictive_Model!$D$22+((I2760-Predictive_Model!$B$23)/Predictive_Model!$C$23)*Predictive_Model!$D$23+((L2760-Predictive_Model!$B$24)/Predictive_Model!$C$24)*Predictive_Model!$D$24+((M2760-Predictive_Model!$B$25)/Predictive_Model!$C$25)*Predictive_Model!$D$25+IF(C2760="Male",Predictive_Model!$D$31,IF(C2760="Other",Predictive_Model!$D$32,0))+IF(D2760="Premium",Predictive_Model!$D$34,IF(D2760="Standard",Predictive_Model!$D$35,0))+IF(G2760="Asia",Predictive_Model!$D$37,IF(G2760="Europe",Predictive_Model!$D$38,IF(G2760="North America",Predictive_Model!$D$39,IF(G2760="Oceania",Predictive_Model!$D$40,IF(G2760="South America",Predictive_Model!$D$41,0)))))+IF(H2760="Laptop",Predictive_Model!$D$43,IF(H2760="Mobile",Predictive_Model!$D$44,IF(H2760="TV",Predictive_Model!$D$45,IF(H2760="Tablet",Predictive_Model!$D$46,0))))+IF(K2760="Crypto",Predictive_Model!$D$48,IF(K2760="Debit Card",Predictive_Model!$D$49,IF(K2760="Gift Card",Predictive_Model!$D$50,IF(K2760="PayPal",Predictive_Model!$D$51,0))))+IF(N2760="Comedy",Predictive_Model!$D$53,IF(N2760="Documentary",Predictive_Model!$D$54,IF(N2760="Drama",Predictive_Model!$D$55,IF(N2760="Horror",Predictive_Model!$D$56,IF(N2760="Romance",Predictive_Model!$D$57,IF(N2760="Sci-Fi",Predictive_Model!$D$58,0)))))))))</f>
        <v>0.66891520683211891</v>
      </c>
      <c r="V2760" s="3" t="str">
        <f t="shared" si="436"/>
        <v>High</v>
      </c>
      <c r="W2760" s="6">
        <f t="shared" si="437"/>
        <v>17.989999999999998</v>
      </c>
      <c r="X2760" s="3" t="str">
        <f t="shared" si="438"/>
        <v>Priority 2</v>
      </c>
      <c r="Y2760" s="3" t="str">
        <f t="shared" si="439"/>
        <v>OK</v>
      </c>
    </row>
    <row r="2761" spans="1:25" x14ac:dyDescent="0.25">
      <c r="A2761" s="3" t="str">
        <f>Raw_Data!A2761</f>
        <v>e33f6670-abe6-4931-8c94-3c94e8a9ce49</v>
      </c>
      <c r="B2761" s="3">
        <f>Raw_Data!B2761</f>
        <v>49</v>
      </c>
      <c r="C2761" s="3" t="str">
        <f>Raw_Data!C2761</f>
        <v>Male</v>
      </c>
      <c r="D2761" s="3" t="str">
        <f>Raw_Data!D2761</f>
        <v>Standard</v>
      </c>
      <c r="E2761" s="3">
        <f>Raw_Data!E2761</f>
        <v>9.39</v>
      </c>
      <c r="F2761" s="3">
        <f>Raw_Data!F2761</f>
        <v>22</v>
      </c>
      <c r="G2761" s="3" t="str">
        <f>Raw_Data!G2761</f>
        <v>Europe</v>
      </c>
      <c r="H2761" s="3" t="str">
        <f>Raw_Data!H2761</f>
        <v>Laptop</v>
      </c>
      <c r="I2761" s="3">
        <f>Raw_Data!I2761</f>
        <v>13.99</v>
      </c>
      <c r="J2761" s="3">
        <f>Raw_Data!J2761</f>
        <v>0</v>
      </c>
      <c r="K2761" s="3" t="str">
        <f>Raw_Data!K2761</f>
        <v>Gift Card</v>
      </c>
      <c r="L2761" s="3">
        <f>Raw_Data!L2761</f>
        <v>1</v>
      </c>
      <c r="M2761" s="3">
        <f>Raw_Data!M2761</f>
        <v>0.41</v>
      </c>
      <c r="N2761" s="3" t="str">
        <f>Raw_Data!N2761</f>
        <v>Action</v>
      </c>
      <c r="O2761" s="3" t="str">
        <f t="shared" si="430"/>
        <v>45-54</v>
      </c>
      <c r="P2761" s="3" t="str">
        <f t="shared" si="431"/>
        <v>&lt;10h</v>
      </c>
      <c r="Q2761" s="3" t="str">
        <f t="shared" si="432"/>
        <v>22-45d</v>
      </c>
      <c r="R2761" s="3" t="str">
        <f t="shared" si="433"/>
        <v>Medium</v>
      </c>
      <c r="S2761" s="3" t="str">
        <f t="shared" si="434"/>
        <v>Mid</v>
      </c>
      <c r="T2761" s="3" t="str">
        <f t="shared" si="435"/>
        <v>Active</v>
      </c>
      <c r="U2761" s="4">
        <f>1/(1+EXP(-(Predictive_Model!$B$5+((B2761-Predictive_Model!$B$20)/Predictive_Model!$C$20)*Predictive_Model!$D$20+((E2761-Predictive_Model!$B$21)/Predictive_Model!$C$21)*Predictive_Model!$D$21+((F2761-Predictive_Model!$B$22)/Predictive_Model!$C$22)*Predictive_Model!$D$22+((I2761-Predictive_Model!$B$23)/Predictive_Model!$C$23)*Predictive_Model!$D$23+((L2761-Predictive_Model!$B$24)/Predictive_Model!$C$24)*Predictive_Model!$D$24+((M2761-Predictive_Model!$B$25)/Predictive_Model!$C$25)*Predictive_Model!$D$25+IF(C2761="Male",Predictive_Model!$D$31,IF(C2761="Other",Predictive_Model!$D$32,0))+IF(D2761="Premium",Predictive_Model!$D$34,IF(D2761="Standard",Predictive_Model!$D$35,0))+IF(G2761="Asia",Predictive_Model!$D$37,IF(G2761="Europe",Predictive_Model!$D$38,IF(G2761="North America",Predictive_Model!$D$39,IF(G2761="Oceania",Predictive_Model!$D$40,IF(G2761="South America",Predictive_Model!$D$41,0)))))+IF(H2761="Laptop",Predictive_Model!$D$43,IF(H2761="Mobile",Predictive_Model!$D$44,IF(H2761="TV",Predictive_Model!$D$45,IF(H2761="Tablet",Predictive_Model!$D$46,0))))+IF(K2761="Crypto",Predictive_Model!$D$48,IF(K2761="Debit Card",Predictive_Model!$D$49,IF(K2761="Gift Card",Predictive_Model!$D$50,IF(K2761="PayPal",Predictive_Model!$D$51,0))))+IF(N2761="Comedy",Predictive_Model!$D$53,IF(N2761="Documentary",Predictive_Model!$D$54,IF(N2761="Drama",Predictive_Model!$D$55,IF(N2761="Horror",Predictive_Model!$D$56,IF(N2761="Romance",Predictive_Model!$D$57,IF(N2761="Sci-Fi",Predictive_Model!$D$58,0)))))))))</f>
        <v>0.95218286676114738</v>
      </c>
      <c r="V2761" s="3" t="str">
        <f t="shared" si="436"/>
        <v>Critical</v>
      </c>
      <c r="W2761" s="6">
        <f t="shared" si="437"/>
        <v>13.321038305988452</v>
      </c>
      <c r="X2761" s="3" t="str">
        <f t="shared" si="438"/>
        <v>Priority 2</v>
      </c>
      <c r="Y2761" s="3" t="str">
        <f t="shared" si="439"/>
        <v>OK</v>
      </c>
    </row>
    <row r="2762" spans="1:25" x14ac:dyDescent="0.25">
      <c r="A2762" s="3" t="str">
        <f>Raw_Data!A2762</f>
        <v>ad445a45-e3da-485d-9d7c-d174bd6cb9fd</v>
      </c>
      <c r="B2762" s="3">
        <f>Raw_Data!B2762</f>
        <v>66</v>
      </c>
      <c r="C2762" s="3" t="str">
        <f>Raw_Data!C2762</f>
        <v>Female</v>
      </c>
      <c r="D2762" s="3" t="str">
        <f>Raw_Data!D2762</f>
        <v>Standard</v>
      </c>
      <c r="E2762" s="3">
        <f>Raw_Data!E2762</f>
        <v>7.74</v>
      </c>
      <c r="F2762" s="3">
        <f>Raw_Data!F2762</f>
        <v>6</v>
      </c>
      <c r="G2762" s="3" t="str">
        <f>Raw_Data!G2762</f>
        <v>South America</v>
      </c>
      <c r="H2762" s="3" t="str">
        <f>Raw_Data!H2762</f>
        <v>Laptop</v>
      </c>
      <c r="I2762" s="3">
        <f>Raw_Data!I2762</f>
        <v>13.99</v>
      </c>
      <c r="J2762" s="3">
        <f>Raw_Data!J2762</f>
        <v>0</v>
      </c>
      <c r="K2762" s="3" t="str">
        <f>Raw_Data!K2762</f>
        <v>Credit Card</v>
      </c>
      <c r="L2762" s="3">
        <f>Raw_Data!L2762</f>
        <v>4</v>
      </c>
      <c r="M2762" s="3">
        <f>Raw_Data!M2762</f>
        <v>1.1100000000000001</v>
      </c>
      <c r="N2762" s="3" t="str">
        <f>Raw_Data!N2762</f>
        <v>Horror</v>
      </c>
      <c r="O2762" s="3" t="str">
        <f t="shared" si="430"/>
        <v>55-70</v>
      </c>
      <c r="P2762" s="3" t="str">
        <f t="shared" si="431"/>
        <v>&lt;10h</v>
      </c>
      <c r="Q2762" s="3" t="str">
        <f t="shared" si="432"/>
        <v>0-7d</v>
      </c>
      <c r="R2762" s="3" t="str">
        <f t="shared" si="433"/>
        <v>Medium</v>
      </c>
      <c r="S2762" s="3" t="str">
        <f t="shared" si="434"/>
        <v>Mid</v>
      </c>
      <c r="T2762" s="3" t="str">
        <f t="shared" si="435"/>
        <v>Active</v>
      </c>
      <c r="U2762" s="4">
        <f>1/(1+EXP(-(Predictive_Model!$B$5+((B2762-Predictive_Model!$B$20)/Predictive_Model!$C$20)*Predictive_Model!$D$20+((E2762-Predictive_Model!$B$21)/Predictive_Model!$C$21)*Predictive_Model!$D$21+((F2762-Predictive_Model!$B$22)/Predictive_Model!$C$22)*Predictive_Model!$D$22+((I2762-Predictive_Model!$B$23)/Predictive_Model!$C$23)*Predictive_Model!$D$23+((L2762-Predictive_Model!$B$24)/Predictive_Model!$C$24)*Predictive_Model!$D$24+((M2762-Predictive_Model!$B$25)/Predictive_Model!$C$25)*Predictive_Model!$D$25+IF(C2762="Male",Predictive_Model!$D$31,IF(C2762="Other",Predictive_Model!$D$32,0))+IF(D2762="Premium",Predictive_Model!$D$34,IF(D2762="Standard",Predictive_Model!$D$35,0))+IF(G2762="Asia",Predictive_Model!$D$37,IF(G2762="Europe",Predictive_Model!$D$38,IF(G2762="North America",Predictive_Model!$D$39,IF(G2762="Oceania",Predictive_Model!$D$40,IF(G2762="South America",Predictive_Model!$D$41,0)))))+IF(H2762="Laptop",Predictive_Model!$D$43,IF(H2762="Mobile",Predictive_Model!$D$44,IF(H2762="TV",Predictive_Model!$D$45,IF(H2762="Tablet",Predictive_Model!$D$46,0))))+IF(K2762="Crypto",Predictive_Model!$D$48,IF(K2762="Debit Card",Predictive_Model!$D$49,IF(K2762="Gift Card",Predictive_Model!$D$50,IF(K2762="PayPal",Predictive_Model!$D$51,0))))+IF(N2762="Comedy",Predictive_Model!$D$53,IF(N2762="Documentary",Predictive_Model!$D$54,IF(N2762="Drama",Predictive_Model!$D$55,IF(N2762="Horror",Predictive_Model!$D$56,IF(N2762="Romance",Predictive_Model!$D$57,IF(N2762="Sci-Fi",Predictive_Model!$D$58,0)))))))))</f>
        <v>9.0602303441931167E-2</v>
      </c>
      <c r="V2762" s="3" t="str">
        <f t="shared" si="436"/>
        <v>Low</v>
      </c>
      <c r="W2762" s="6">
        <f t="shared" si="437"/>
        <v>1.2675262251526171</v>
      </c>
      <c r="X2762" s="3" t="str">
        <f t="shared" si="438"/>
        <v>Monitor</v>
      </c>
      <c r="Y2762" s="3" t="str">
        <f t="shared" si="439"/>
        <v>OK</v>
      </c>
    </row>
    <row r="2763" spans="1:25" x14ac:dyDescent="0.25">
      <c r="A2763" s="3" t="str">
        <f>Raw_Data!A2763</f>
        <v>23f24aaf-241e-4d60-a09e-7b0ca98bc162</v>
      </c>
      <c r="B2763" s="3">
        <f>Raw_Data!B2763</f>
        <v>35</v>
      </c>
      <c r="C2763" s="3" t="str">
        <f>Raw_Data!C2763</f>
        <v>Other</v>
      </c>
      <c r="D2763" s="3" t="str">
        <f>Raw_Data!D2763</f>
        <v>Basic</v>
      </c>
      <c r="E2763" s="3">
        <f>Raw_Data!E2763</f>
        <v>0.56999999999999995</v>
      </c>
      <c r="F2763" s="3">
        <f>Raw_Data!F2763</f>
        <v>56</v>
      </c>
      <c r="G2763" s="3" t="str">
        <f>Raw_Data!G2763</f>
        <v>South America</v>
      </c>
      <c r="H2763" s="3" t="str">
        <f>Raw_Data!H2763</f>
        <v>Mobile</v>
      </c>
      <c r="I2763" s="3">
        <f>Raw_Data!I2763</f>
        <v>8.99</v>
      </c>
      <c r="J2763" s="3">
        <f>Raw_Data!J2763</f>
        <v>1</v>
      </c>
      <c r="K2763" s="3" t="str">
        <f>Raw_Data!K2763</f>
        <v>PayPal</v>
      </c>
      <c r="L2763" s="3">
        <f>Raw_Data!L2763</f>
        <v>2</v>
      </c>
      <c r="M2763" s="3">
        <f>Raw_Data!M2763</f>
        <v>0.01</v>
      </c>
      <c r="N2763" s="3" t="str">
        <f>Raw_Data!N2763</f>
        <v>Comedy</v>
      </c>
      <c r="O2763" s="3" t="str">
        <f t="shared" si="430"/>
        <v>35-44</v>
      </c>
      <c r="P2763" s="3" t="str">
        <f t="shared" si="431"/>
        <v>&lt;10h</v>
      </c>
      <c r="Q2763" s="3" t="str">
        <f t="shared" si="432"/>
        <v>46-60d</v>
      </c>
      <c r="R2763" s="3" t="str">
        <f t="shared" si="433"/>
        <v>Low</v>
      </c>
      <c r="S2763" s="3" t="str">
        <f t="shared" si="434"/>
        <v>Low</v>
      </c>
      <c r="T2763" s="3" t="str">
        <f t="shared" si="435"/>
        <v>Churned</v>
      </c>
      <c r="U2763" s="4">
        <f>1/(1+EXP(-(Predictive_Model!$B$5+((B2763-Predictive_Model!$B$20)/Predictive_Model!$C$20)*Predictive_Model!$D$20+((E2763-Predictive_Model!$B$21)/Predictive_Model!$C$21)*Predictive_Model!$D$21+((F2763-Predictive_Model!$B$22)/Predictive_Model!$C$22)*Predictive_Model!$D$22+((I2763-Predictive_Model!$B$23)/Predictive_Model!$C$23)*Predictive_Model!$D$23+((L2763-Predictive_Model!$B$24)/Predictive_Model!$C$24)*Predictive_Model!$D$24+((M2763-Predictive_Model!$B$25)/Predictive_Model!$C$25)*Predictive_Model!$D$25+IF(C2763="Male",Predictive_Model!$D$31,IF(C2763="Other",Predictive_Model!$D$32,0))+IF(D2763="Premium",Predictive_Model!$D$34,IF(D2763="Standard",Predictive_Model!$D$35,0))+IF(G2763="Asia",Predictive_Model!$D$37,IF(G2763="Europe",Predictive_Model!$D$38,IF(G2763="North America",Predictive_Model!$D$39,IF(G2763="Oceania",Predictive_Model!$D$40,IF(G2763="South America",Predictive_Model!$D$41,0)))))+IF(H2763="Laptop",Predictive_Model!$D$43,IF(H2763="Mobile",Predictive_Model!$D$44,IF(H2763="TV",Predictive_Model!$D$45,IF(H2763="Tablet",Predictive_Model!$D$46,0))))+IF(K2763="Crypto",Predictive_Model!$D$48,IF(K2763="Debit Card",Predictive_Model!$D$49,IF(K2763="Gift Card",Predictive_Model!$D$50,IF(K2763="PayPal",Predictive_Model!$D$51,0))))+IF(N2763="Comedy",Predictive_Model!$D$53,IF(N2763="Documentary",Predictive_Model!$D$54,IF(N2763="Drama",Predictive_Model!$D$55,IF(N2763="Horror",Predictive_Model!$D$56,IF(N2763="Romance",Predictive_Model!$D$57,IF(N2763="Sci-Fi",Predictive_Model!$D$58,0)))))))))</f>
        <v>0.99999646928685015</v>
      </c>
      <c r="V2763" s="3" t="str">
        <f t="shared" si="436"/>
        <v>Critical</v>
      </c>
      <c r="W2763" s="6">
        <f t="shared" si="437"/>
        <v>8.99</v>
      </c>
      <c r="X2763" s="3" t="str">
        <f t="shared" si="438"/>
        <v>Priority 2</v>
      </c>
      <c r="Y2763" s="3" t="str">
        <f t="shared" si="439"/>
        <v>OK</v>
      </c>
    </row>
    <row r="2764" spans="1:25" x14ac:dyDescent="0.25">
      <c r="A2764" s="3" t="str">
        <f>Raw_Data!A2764</f>
        <v>9fc308fa-66ba-46c2-ab5d-96a0592bfdb6</v>
      </c>
      <c r="B2764" s="3">
        <f>Raw_Data!B2764</f>
        <v>65</v>
      </c>
      <c r="C2764" s="3" t="str">
        <f>Raw_Data!C2764</f>
        <v>Male</v>
      </c>
      <c r="D2764" s="3" t="str">
        <f>Raw_Data!D2764</f>
        <v>Standard</v>
      </c>
      <c r="E2764" s="3">
        <f>Raw_Data!E2764</f>
        <v>4.3</v>
      </c>
      <c r="F2764" s="3">
        <f>Raw_Data!F2764</f>
        <v>46</v>
      </c>
      <c r="G2764" s="3" t="str">
        <f>Raw_Data!G2764</f>
        <v>Africa</v>
      </c>
      <c r="H2764" s="3" t="str">
        <f>Raw_Data!H2764</f>
        <v>Mobile</v>
      </c>
      <c r="I2764" s="3">
        <f>Raw_Data!I2764</f>
        <v>13.99</v>
      </c>
      <c r="J2764" s="3">
        <f>Raw_Data!J2764</f>
        <v>1</v>
      </c>
      <c r="K2764" s="3" t="str">
        <f>Raw_Data!K2764</f>
        <v>PayPal</v>
      </c>
      <c r="L2764" s="3">
        <f>Raw_Data!L2764</f>
        <v>3</v>
      </c>
      <c r="M2764" s="3">
        <f>Raw_Data!M2764</f>
        <v>0.09</v>
      </c>
      <c r="N2764" s="3" t="str">
        <f>Raw_Data!N2764</f>
        <v>Comedy</v>
      </c>
      <c r="O2764" s="3" t="str">
        <f t="shared" si="430"/>
        <v>55-70</v>
      </c>
      <c r="P2764" s="3" t="str">
        <f t="shared" si="431"/>
        <v>&lt;10h</v>
      </c>
      <c r="Q2764" s="3" t="str">
        <f t="shared" si="432"/>
        <v>46-60d</v>
      </c>
      <c r="R2764" s="3" t="str">
        <f t="shared" si="433"/>
        <v>Low</v>
      </c>
      <c r="S2764" s="3" t="str">
        <f t="shared" si="434"/>
        <v>Mid</v>
      </c>
      <c r="T2764" s="3" t="str">
        <f t="shared" si="435"/>
        <v>Churned</v>
      </c>
      <c r="U2764" s="4">
        <f>1/(1+EXP(-(Predictive_Model!$B$5+((B2764-Predictive_Model!$B$20)/Predictive_Model!$C$20)*Predictive_Model!$D$20+((E2764-Predictive_Model!$B$21)/Predictive_Model!$C$21)*Predictive_Model!$D$21+((F2764-Predictive_Model!$B$22)/Predictive_Model!$C$22)*Predictive_Model!$D$22+((I2764-Predictive_Model!$B$23)/Predictive_Model!$C$23)*Predictive_Model!$D$23+((L2764-Predictive_Model!$B$24)/Predictive_Model!$C$24)*Predictive_Model!$D$24+((M2764-Predictive_Model!$B$25)/Predictive_Model!$C$25)*Predictive_Model!$D$25+IF(C2764="Male",Predictive_Model!$D$31,IF(C2764="Other",Predictive_Model!$D$32,0))+IF(D2764="Premium",Predictive_Model!$D$34,IF(D2764="Standard",Predictive_Model!$D$35,0))+IF(G2764="Asia",Predictive_Model!$D$37,IF(G2764="Europe",Predictive_Model!$D$38,IF(G2764="North America",Predictive_Model!$D$39,IF(G2764="Oceania",Predictive_Model!$D$40,IF(G2764="South America",Predictive_Model!$D$41,0)))))+IF(H2764="Laptop",Predictive_Model!$D$43,IF(H2764="Mobile",Predictive_Model!$D$44,IF(H2764="TV",Predictive_Model!$D$45,IF(H2764="Tablet",Predictive_Model!$D$46,0))))+IF(K2764="Crypto",Predictive_Model!$D$48,IF(K2764="Debit Card",Predictive_Model!$D$49,IF(K2764="Gift Card",Predictive_Model!$D$50,IF(K2764="PayPal",Predictive_Model!$D$51,0))))+IF(N2764="Comedy",Predictive_Model!$D$53,IF(N2764="Documentary",Predictive_Model!$D$54,IF(N2764="Drama",Predictive_Model!$D$55,IF(N2764="Horror",Predictive_Model!$D$56,IF(N2764="Romance",Predictive_Model!$D$57,IF(N2764="Sci-Fi",Predictive_Model!$D$58,0)))))))))</f>
        <v>0.99962747047563594</v>
      </c>
      <c r="V2764" s="3" t="str">
        <f t="shared" si="436"/>
        <v>Critical</v>
      </c>
      <c r="W2764" s="6">
        <f t="shared" si="437"/>
        <v>13.99</v>
      </c>
      <c r="X2764" s="3" t="str">
        <f t="shared" si="438"/>
        <v>Priority 2</v>
      </c>
      <c r="Y2764" s="3" t="str">
        <f t="shared" si="439"/>
        <v>OK</v>
      </c>
    </row>
    <row r="2765" spans="1:25" x14ac:dyDescent="0.25">
      <c r="A2765" s="3" t="str">
        <f>Raw_Data!A2765</f>
        <v>535f3322-6658-449b-8cca-0942262d1c30</v>
      </c>
      <c r="B2765" s="3">
        <f>Raw_Data!B2765</f>
        <v>20</v>
      </c>
      <c r="C2765" s="3" t="str">
        <f>Raw_Data!C2765</f>
        <v>Other</v>
      </c>
      <c r="D2765" s="3" t="str">
        <f>Raw_Data!D2765</f>
        <v>Standard</v>
      </c>
      <c r="E2765" s="3">
        <f>Raw_Data!E2765</f>
        <v>22.07</v>
      </c>
      <c r="F2765" s="3">
        <f>Raw_Data!F2765</f>
        <v>59</v>
      </c>
      <c r="G2765" s="3" t="str">
        <f>Raw_Data!G2765</f>
        <v>Oceania</v>
      </c>
      <c r="H2765" s="3" t="str">
        <f>Raw_Data!H2765</f>
        <v>Desktop</v>
      </c>
      <c r="I2765" s="3">
        <f>Raw_Data!I2765</f>
        <v>13.99</v>
      </c>
      <c r="J2765" s="3">
        <f>Raw_Data!J2765</f>
        <v>0</v>
      </c>
      <c r="K2765" s="3" t="str">
        <f>Raw_Data!K2765</f>
        <v>Debit Card</v>
      </c>
      <c r="L2765" s="3">
        <f>Raw_Data!L2765</f>
        <v>1</v>
      </c>
      <c r="M2765" s="3">
        <f>Raw_Data!M2765</f>
        <v>0.37</v>
      </c>
      <c r="N2765" s="3" t="str">
        <f>Raw_Data!N2765</f>
        <v>Comedy</v>
      </c>
      <c r="O2765" s="3" t="str">
        <f t="shared" si="430"/>
        <v>18-24</v>
      </c>
      <c r="P2765" s="3" t="str">
        <f t="shared" si="431"/>
        <v>10-24h</v>
      </c>
      <c r="Q2765" s="3" t="str">
        <f t="shared" si="432"/>
        <v>46-60d</v>
      </c>
      <c r="R2765" s="3" t="str">
        <f t="shared" si="433"/>
        <v>Medium</v>
      </c>
      <c r="S2765" s="3" t="str">
        <f t="shared" si="434"/>
        <v>Mid</v>
      </c>
      <c r="T2765" s="3" t="str">
        <f t="shared" si="435"/>
        <v>Active</v>
      </c>
      <c r="U2765" s="4">
        <f>1/(1+EXP(-(Predictive_Model!$B$5+((B2765-Predictive_Model!$B$20)/Predictive_Model!$C$20)*Predictive_Model!$D$20+((E2765-Predictive_Model!$B$21)/Predictive_Model!$C$21)*Predictive_Model!$D$21+((F2765-Predictive_Model!$B$22)/Predictive_Model!$C$22)*Predictive_Model!$D$22+((I2765-Predictive_Model!$B$23)/Predictive_Model!$C$23)*Predictive_Model!$D$23+((L2765-Predictive_Model!$B$24)/Predictive_Model!$C$24)*Predictive_Model!$D$24+((M2765-Predictive_Model!$B$25)/Predictive_Model!$C$25)*Predictive_Model!$D$25+IF(C2765="Male",Predictive_Model!$D$31,IF(C2765="Other",Predictive_Model!$D$32,0))+IF(D2765="Premium",Predictive_Model!$D$34,IF(D2765="Standard",Predictive_Model!$D$35,0))+IF(G2765="Asia",Predictive_Model!$D$37,IF(G2765="Europe",Predictive_Model!$D$38,IF(G2765="North America",Predictive_Model!$D$39,IF(G2765="Oceania",Predictive_Model!$D$40,IF(G2765="South America",Predictive_Model!$D$41,0)))))+IF(H2765="Laptop",Predictive_Model!$D$43,IF(H2765="Mobile",Predictive_Model!$D$44,IF(H2765="TV",Predictive_Model!$D$45,IF(H2765="Tablet",Predictive_Model!$D$46,0))))+IF(K2765="Crypto",Predictive_Model!$D$48,IF(K2765="Debit Card",Predictive_Model!$D$49,IF(K2765="Gift Card",Predictive_Model!$D$50,IF(K2765="PayPal",Predictive_Model!$D$51,0))))+IF(N2765="Comedy",Predictive_Model!$D$53,IF(N2765="Documentary",Predictive_Model!$D$54,IF(N2765="Drama",Predictive_Model!$D$55,IF(N2765="Horror",Predictive_Model!$D$56,IF(N2765="Romance",Predictive_Model!$D$57,IF(N2765="Sci-Fi",Predictive_Model!$D$58,0)))))))))</f>
        <v>0.96993981078562719</v>
      </c>
      <c r="V2765" s="3" t="str">
        <f t="shared" si="436"/>
        <v>Critical</v>
      </c>
      <c r="W2765" s="6">
        <f t="shared" si="437"/>
        <v>13.569457952890925</v>
      </c>
      <c r="X2765" s="3" t="str">
        <f t="shared" si="438"/>
        <v>Priority 2</v>
      </c>
      <c r="Y2765" s="3" t="str">
        <f t="shared" si="439"/>
        <v>OK</v>
      </c>
    </row>
    <row r="2766" spans="1:25" x14ac:dyDescent="0.25">
      <c r="A2766" s="3" t="str">
        <f>Raw_Data!A2766</f>
        <v>df0faf6a-31a9-4e2a-bb49-3ec85a23da60</v>
      </c>
      <c r="B2766" s="3">
        <f>Raw_Data!B2766</f>
        <v>25</v>
      </c>
      <c r="C2766" s="3" t="str">
        <f>Raw_Data!C2766</f>
        <v>Female</v>
      </c>
      <c r="D2766" s="3" t="str">
        <f>Raw_Data!D2766</f>
        <v>Standard</v>
      </c>
      <c r="E2766" s="3">
        <f>Raw_Data!E2766</f>
        <v>10.7</v>
      </c>
      <c r="F2766" s="3">
        <f>Raw_Data!F2766</f>
        <v>39</v>
      </c>
      <c r="G2766" s="3" t="str">
        <f>Raw_Data!G2766</f>
        <v>Europe</v>
      </c>
      <c r="H2766" s="3" t="str">
        <f>Raw_Data!H2766</f>
        <v>TV</v>
      </c>
      <c r="I2766" s="3">
        <f>Raw_Data!I2766</f>
        <v>13.99</v>
      </c>
      <c r="J2766" s="3">
        <f>Raw_Data!J2766</f>
        <v>1</v>
      </c>
      <c r="K2766" s="3" t="str">
        <f>Raw_Data!K2766</f>
        <v>Crypto</v>
      </c>
      <c r="L2766" s="3">
        <f>Raw_Data!L2766</f>
        <v>1</v>
      </c>
      <c r="M2766" s="3">
        <f>Raw_Data!M2766</f>
        <v>0.27</v>
      </c>
      <c r="N2766" s="3" t="str">
        <f>Raw_Data!N2766</f>
        <v>Romance</v>
      </c>
      <c r="O2766" s="3" t="str">
        <f t="shared" si="430"/>
        <v>25-34</v>
      </c>
      <c r="P2766" s="3" t="str">
        <f t="shared" si="431"/>
        <v>10-24h</v>
      </c>
      <c r="Q2766" s="3" t="str">
        <f t="shared" si="432"/>
        <v>22-45d</v>
      </c>
      <c r="R2766" s="3" t="str">
        <f t="shared" si="433"/>
        <v>Medium</v>
      </c>
      <c r="S2766" s="3" t="str">
        <f t="shared" si="434"/>
        <v>Mid</v>
      </c>
      <c r="T2766" s="3" t="str">
        <f t="shared" si="435"/>
        <v>Churned</v>
      </c>
      <c r="U2766" s="4">
        <f>1/(1+EXP(-(Predictive_Model!$B$5+((B2766-Predictive_Model!$B$20)/Predictive_Model!$C$20)*Predictive_Model!$D$20+((E2766-Predictive_Model!$B$21)/Predictive_Model!$C$21)*Predictive_Model!$D$21+((F2766-Predictive_Model!$B$22)/Predictive_Model!$C$22)*Predictive_Model!$D$22+((I2766-Predictive_Model!$B$23)/Predictive_Model!$C$23)*Predictive_Model!$D$23+((L2766-Predictive_Model!$B$24)/Predictive_Model!$C$24)*Predictive_Model!$D$24+((M2766-Predictive_Model!$B$25)/Predictive_Model!$C$25)*Predictive_Model!$D$25+IF(C2766="Male",Predictive_Model!$D$31,IF(C2766="Other",Predictive_Model!$D$32,0))+IF(D2766="Premium",Predictive_Model!$D$34,IF(D2766="Standard",Predictive_Model!$D$35,0))+IF(G2766="Asia",Predictive_Model!$D$37,IF(G2766="Europe",Predictive_Model!$D$38,IF(G2766="North America",Predictive_Model!$D$39,IF(G2766="Oceania",Predictive_Model!$D$40,IF(G2766="South America",Predictive_Model!$D$41,0)))))+IF(H2766="Laptop",Predictive_Model!$D$43,IF(H2766="Mobile",Predictive_Model!$D$44,IF(H2766="TV",Predictive_Model!$D$45,IF(H2766="Tablet",Predictive_Model!$D$46,0))))+IF(K2766="Crypto",Predictive_Model!$D$48,IF(K2766="Debit Card",Predictive_Model!$D$49,IF(K2766="Gift Card",Predictive_Model!$D$50,IF(K2766="PayPal",Predictive_Model!$D$51,0))))+IF(N2766="Comedy",Predictive_Model!$D$53,IF(N2766="Documentary",Predictive_Model!$D$54,IF(N2766="Drama",Predictive_Model!$D$55,IF(N2766="Horror",Predictive_Model!$D$56,IF(N2766="Romance",Predictive_Model!$D$57,IF(N2766="Sci-Fi",Predictive_Model!$D$58,0)))))))))</f>
        <v>0.99002188687491433</v>
      </c>
      <c r="V2766" s="3" t="str">
        <f t="shared" si="436"/>
        <v>Critical</v>
      </c>
      <c r="W2766" s="6">
        <f t="shared" si="437"/>
        <v>13.99</v>
      </c>
      <c r="X2766" s="3" t="str">
        <f t="shared" si="438"/>
        <v>Priority 2</v>
      </c>
      <c r="Y2766" s="3" t="str">
        <f t="shared" si="439"/>
        <v>OK</v>
      </c>
    </row>
    <row r="2767" spans="1:25" x14ac:dyDescent="0.25">
      <c r="A2767" s="3" t="str">
        <f>Raw_Data!A2767</f>
        <v>ac816925-161d-46fb-94c9-1fd98990a8a9</v>
      </c>
      <c r="B2767" s="3">
        <f>Raw_Data!B2767</f>
        <v>32</v>
      </c>
      <c r="C2767" s="3" t="str">
        <f>Raw_Data!C2767</f>
        <v>Male</v>
      </c>
      <c r="D2767" s="3" t="str">
        <f>Raw_Data!D2767</f>
        <v>Standard</v>
      </c>
      <c r="E2767" s="3">
        <f>Raw_Data!E2767</f>
        <v>1.88</v>
      </c>
      <c r="F2767" s="3">
        <f>Raw_Data!F2767</f>
        <v>40</v>
      </c>
      <c r="G2767" s="3" t="str">
        <f>Raw_Data!G2767</f>
        <v>North America</v>
      </c>
      <c r="H2767" s="3" t="str">
        <f>Raw_Data!H2767</f>
        <v>Tablet</v>
      </c>
      <c r="I2767" s="3">
        <f>Raw_Data!I2767</f>
        <v>13.99</v>
      </c>
      <c r="J2767" s="3">
        <f>Raw_Data!J2767</f>
        <v>1</v>
      </c>
      <c r="K2767" s="3" t="str">
        <f>Raw_Data!K2767</f>
        <v>Crypto</v>
      </c>
      <c r="L2767" s="3">
        <f>Raw_Data!L2767</f>
        <v>4</v>
      </c>
      <c r="M2767" s="3">
        <f>Raw_Data!M2767</f>
        <v>0.05</v>
      </c>
      <c r="N2767" s="3" t="str">
        <f>Raw_Data!N2767</f>
        <v>Romance</v>
      </c>
      <c r="O2767" s="3" t="str">
        <f t="shared" si="430"/>
        <v>25-34</v>
      </c>
      <c r="P2767" s="3" t="str">
        <f t="shared" si="431"/>
        <v>&lt;10h</v>
      </c>
      <c r="Q2767" s="3" t="str">
        <f t="shared" si="432"/>
        <v>22-45d</v>
      </c>
      <c r="R2767" s="3" t="str">
        <f t="shared" si="433"/>
        <v>Medium</v>
      </c>
      <c r="S2767" s="3" t="str">
        <f t="shared" si="434"/>
        <v>Mid</v>
      </c>
      <c r="T2767" s="3" t="str">
        <f t="shared" si="435"/>
        <v>Churned</v>
      </c>
      <c r="U2767" s="4">
        <f>1/(1+EXP(-(Predictive_Model!$B$5+((B2767-Predictive_Model!$B$20)/Predictive_Model!$C$20)*Predictive_Model!$D$20+((E2767-Predictive_Model!$B$21)/Predictive_Model!$C$21)*Predictive_Model!$D$21+((F2767-Predictive_Model!$B$22)/Predictive_Model!$C$22)*Predictive_Model!$D$22+((I2767-Predictive_Model!$B$23)/Predictive_Model!$C$23)*Predictive_Model!$D$23+((L2767-Predictive_Model!$B$24)/Predictive_Model!$C$24)*Predictive_Model!$D$24+((M2767-Predictive_Model!$B$25)/Predictive_Model!$C$25)*Predictive_Model!$D$25+IF(C2767="Male",Predictive_Model!$D$31,IF(C2767="Other",Predictive_Model!$D$32,0))+IF(D2767="Premium",Predictive_Model!$D$34,IF(D2767="Standard",Predictive_Model!$D$35,0))+IF(G2767="Asia",Predictive_Model!$D$37,IF(G2767="Europe",Predictive_Model!$D$38,IF(G2767="North America",Predictive_Model!$D$39,IF(G2767="Oceania",Predictive_Model!$D$40,IF(G2767="South America",Predictive_Model!$D$41,0)))))+IF(H2767="Laptop",Predictive_Model!$D$43,IF(H2767="Mobile",Predictive_Model!$D$44,IF(H2767="TV",Predictive_Model!$D$45,IF(H2767="Tablet",Predictive_Model!$D$46,0))))+IF(K2767="Crypto",Predictive_Model!$D$48,IF(K2767="Debit Card",Predictive_Model!$D$49,IF(K2767="Gift Card",Predictive_Model!$D$50,IF(K2767="PayPal",Predictive_Model!$D$51,0))))+IF(N2767="Comedy",Predictive_Model!$D$53,IF(N2767="Documentary",Predictive_Model!$D$54,IF(N2767="Drama",Predictive_Model!$D$55,IF(N2767="Horror",Predictive_Model!$D$56,IF(N2767="Romance",Predictive_Model!$D$57,IF(N2767="Sci-Fi",Predictive_Model!$D$58,0)))))))))</f>
        <v>0.99924544949655802</v>
      </c>
      <c r="V2767" s="3" t="str">
        <f t="shared" si="436"/>
        <v>Critical</v>
      </c>
      <c r="W2767" s="6">
        <f t="shared" si="437"/>
        <v>13.99</v>
      </c>
      <c r="X2767" s="3" t="str">
        <f t="shared" si="438"/>
        <v>Priority 2</v>
      </c>
      <c r="Y2767" s="3" t="str">
        <f t="shared" si="439"/>
        <v>OK</v>
      </c>
    </row>
    <row r="2768" spans="1:25" x14ac:dyDescent="0.25">
      <c r="A2768" s="3" t="str">
        <f>Raw_Data!A2768</f>
        <v>99ad0075-1330-459a-80ee-c657f8d65788</v>
      </c>
      <c r="B2768" s="3">
        <f>Raw_Data!B2768</f>
        <v>59</v>
      </c>
      <c r="C2768" s="3" t="str">
        <f>Raw_Data!C2768</f>
        <v>Other</v>
      </c>
      <c r="D2768" s="3" t="str">
        <f>Raw_Data!D2768</f>
        <v>Premium</v>
      </c>
      <c r="E2768" s="3">
        <f>Raw_Data!E2768</f>
        <v>0.95</v>
      </c>
      <c r="F2768" s="3">
        <f>Raw_Data!F2768</f>
        <v>55</v>
      </c>
      <c r="G2768" s="3" t="str">
        <f>Raw_Data!G2768</f>
        <v>South America</v>
      </c>
      <c r="H2768" s="3" t="str">
        <f>Raw_Data!H2768</f>
        <v>Desktop</v>
      </c>
      <c r="I2768" s="3">
        <f>Raw_Data!I2768</f>
        <v>17.989999999999998</v>
      </c>
      <c r="J2768" s="3">
        <f>Raw_Data!J2768</f>
        <v>1</v>
      </c>
      <c r="K2768" s="3" t="str">
        <f>Raw_Data!K2768</f>
        <v>Crypto</v>
      </c>
      <c r="L2768" s="3">
        <f>Raw_Data!L2768</f>
        <v>4</v>
      </c>
      <c r="M2768" s="3">
        <f>Raw_Data!M2768</f>
        <v>0.02</v>
      </c>
      <c r="N2768" s="3" t="str">
        <f>Raw_Data!N2768</f>
        <v>Comedy</v>
      </c>
      <c r="O2768" s="3" t="str">
        <f t="shared" si="430"/>
        <v>55-70</v>
      </c>
      <c r="P2768" s="3" t="str">
        <f t="shared" si="431"/>
        <v>&lt;10h</v>
      </c>
      <c r="Q2768" s="3" t="str">
        <f t="shared" si="432"/>
        <v>46-60d</v>
      </c>
      <c r="R2768" s="3" t="str">
        <f t="shared" si="433"/>
        <v>Low</v>
      </c>
      <c r="S2768" s="3" t="str">
        <f t="shared" si="434"/>
        <v>High</v>
      </c>
      <c r="T2768" s="3" t="str">
        <f t="shared" si="435"/>
        <v>Churned</v>
      </c>
      <c r="U2768" s="4">
        <f>1/(1+EXP(-(Predictive_Model!$B$5+((B2768-Predictive_Model!$B$20)/Predictive_Model!$C$20)*Predictive_Model!$D$20+((E2768-Predictive_Model!$B$21)/Predictive_Model!$C$21)*Predictive_Model!$D$21+((F2768-Predictive_Model!$B$22)/Predictive_Model!$C$22)*Predictive_Model!$D$22+((I2768-Predictive_Model!$B$23)/Predictive_Model!$C$23)*Predictive_Model!$D$23+((L2768-Predictive_Model!$B$24)/Predictive_Model!$C$24)*Predictive_Model!$D$24+((M2768-Predictive_Model!$B$25)/Predictive_Model!$C$25)*Predictive_Model!$D$25+IF(C2768="Male",Predictive_Model!$D$31,IF(C2768="Other",Predictive_Model!$D$32,0))+IF(D2768="Premium",Predictive_Model!$D$34,IF(D2768="Standard",Predictive_Model!$D$35,0))+IF(G2768="Asia",Predictive_Model!$D$37,IF(G2768="Europe",Predictive_Model!$D$38,IF(G2768="North America",Predictive_Model!$D$39,IF(G2768="Oceania",Predictive_Model!$D$40,IF(G2768="South America",Predictive_Model!$D$41,0)))))+IF(H2768="Laptop",Predictive_Model!$D$43,IF(H2768="Mobile",Predictive_Model!$D$44,IF(H2768="TV",Predictive_Model!$D$45,IF(H2768="Tablet",Predictive_Model!$D$46,0))))+IF(K2768="Crypto",Predictive_Model!$D$48,IF(K2768="Debit Card",Predictive_Model!$D$49,IF(K2768="Gift Card",Predictive_Model!$D$50,IF(K2768="PayPal",Predictive_Model!$D$51,0))))+IF(N2768="Comedy",Predictive_Model!$D$53,IF(N2768="Documentary",Predictive_Model!$D$54,IF(N2768="Drama",Predictive_Model!$D$55,IF(N2768="Horror",Predictive_Model!$D$56,IF(N2768="Romance",Predictive_Model!$D$57,IF(N2768="Sci-Fi",Predictive_Model!$D$58,0)))))))))</f>
        <v>0.99803872009795846</v>
      </c>
      <c r="V2768" s="3" t="str">
        <f t="shared" si="436"/>
        <v>Critical</v>
      </c>
      <c r="W2768" s="6">
        <f t="shared" si="437"/>
        <v>17.989999999999998</v>
      </c>
      <c r="X2768" s="3" t="str">
        <f t="shared" si="438"/>
        <v>Priority 1</v>
      </c>
      <c r="Y2768" s="3" t="str">
        <f t="shared" si="439"/>
        <v>OK</v>
      </c>
    </row>
    <row r="2769" spans="1:25" x14ac:dyDescent="0.25">
      <c r="A2769" s="3" t="str">
        <f>Raw_Data!A2769</f>
        <v>46c6cf49-e8b6-475d-9252-218a53be060c</v>
      </c>
      <c r="B2769" s="3">
        <f>Raw_Data!B2769</f>
        <v>34</v>
      </c>
      <c r="C2769" s="3" t="str">
        <f>Raw_Data!C2769</f>
        <v>Female</v>
      </c>
      <c r="D2769" s="3" t="str">
        <f>Raw_Data!D2769</f>
        <v>Basic</v>
      </c>
      <c r="E2769" s="3">
        <f>Raw_Data!E2769</f>
        <v>16.43</v>
      </c>
      <c r="F2769" s="3">
        <f>Raw_Data!F2769</f>
        <v>56</v>
      </c>
      <c r="G2769" s="3" t="str">
        <f>Raw_Data!G2769</f>
        <v>Europe</v>
      </c>
      <c r="H2769" s="3" t="str">
        <f>Raw_Data!H2769</f>
        <v>TV</v>
      </c>
      <c r="I2769" s="3">
        <f>Raw_Data!I2769</f>
        <v>8.99</v>
      </c>
      <c r="J2769" s="3">
        <f>Raw_Data!J2769</f>
        <v>1</v>
      </c>
      <c r="K2769" s="3" t="str">
        <f>Raw_Data!K2769</f>
        <v>Debit Card</v>
      </c>
      <c r="L2769" s="3">
        <f>Raw_Data!L2769</f>
        <v>2</v>
      </c>
      <c r="M2769" s="3">
        <f>Raw_Data!M2769</f>
        <v>0.28999999999999998</v>
      </c>
      <c r="N2769" s="3" t="str">
        <f>Raw_Data!N2769</f>
        <v>Romance</v>
      </c>
      <c r="O2769" s="3" t="str">
        <f t="shared" si="430"/>
        <v>25-34</v>
      </c>
      <c r="P2769" s="3" t="str">
        <f t="shared" si="431"/>
        <v>10-24h</v>
      </c>
      <c r="Q2769" s="3" t="str">
        <f t="shared" si="432"/>
        <v>46-60d</v>
      </c>
      <c r="R2769" s="3" t="str">
        <f t="shared" si="433"/>
        <v>Medium</v>
      </c>
      <c r="S2769" s="3" t="str">
        <f t="shared" si="434"/>
        <v>Low</v>
      </c>
      <c r="T2769" s="3" t="str">
        <f t="shared" si="435"/>
        <v>Churned</v>
      </c>
      <c r="U2769" s="4">
        <f>1/(1+EXP(-(Predictive_Model!$B$5+((B2769-Predictive_Model!$B$20)/Predictive_Model!$C$20)*Predictive_Model!$D$20+((E2769-Predictive_Model!$B$21)/Predictive_Model!$C$21)*Predictive_Model!$D$21+((F2769-Predictive_Model!$B$22)/Predictive_Model!$C$22)*Predictive_Model!$D$22+((I2769-Predictive_Model!$B$23)/Predictive_Model!$C$23)*Predictive_Model!$D$23+((L2769-Predictive_Model!$B$24)/Predictive_Model!$C$24)*Predictive_Model!$D$24+((M2769-Predictive_Model!$B$25)/Predictive_Model!$C$25)*Predictive_Model!$D$25+IF(C2769="Male",Predictive_Model!$D$31,IF(C2769="Other",Predictive_Model!$D$32,0))+IF(D2769="Premium",Predictive_Model!$D$34,IF(D2769="Standard",Predictive_Model!$D$35,0))+IF(G2769="Asia",Predictive_Model!$D$37,IF(G2769="Europe",Predictive_Model!$D$38,IF(G2769="North America",Predictive_Model!$D$39,IF(G2769="Oceania",Predictive_Model!$D$40,IF(G2769="South America",Predictive_Model!$D$41,0)))))+IF(H2769="Laptop",Predictive_Model!$D$43,IF(H2769="Mobile",Predictive_Model!$D$44,IF(H2769="TV",Predictive_Model!$D$45,IF(H2769="Tablet",Predictive_Model!$D$46,0))))+IF(K2769="Crypto",Predictive_Model!$D$48,IF(K2769="Debit Card",Predictive_Model!$D$49,IF(K2769="Gift Card",Predictive_Model!$D$50,IF(K2769="PayPal",Predictive_Model!$D$51,0))))+IF(N2769="Comedy",Predictive_Model!$D$53,IF(N2769="Documentary",Predictive_Model!$D$54,IF(N2769="Drama",Predictive_Model!$D$55,IF(N2769="Horror",Predictive_Model!$D$56,IF(N2769="Romance",Predictive_Model!$D$57,IF(N2769="Sci-Fi",Predictive_Model!$D$58,0)))))))))</f>
        <v>0.99428710757606242</v>
      </c>
      <c r="V2769" s="3" t="str">
        <f t="shared" si="436"/>
        <v>Critical</v>
      </c>
      <c r="W2769" s="6">
        <f t="shared" si="437"/>
        <v>8.99</v>
      </c>
      <c r="X2769" s="3" t="str">
        <f t="shared" si="438"/>
        <v>Priority 2</v>
      </c>
      <c r="Y2769" s="3" t="str">
        <f t="shared" si="439"/>
        <v>OK</v>
      </c>
    </row>
    <row r="2770" spans="1:25" x14ac:dyDescent="0.25">
      <c r="A2770" s="3" t="str">
        <f>Raw_Data!A2770</f>
        <v>d1beab45-e3a2-4cbd-84d3-15d4409cfab0</v>
      </c>
      <c r="B2770" s="3">
        <f>Raw_Data!B2770</f>
        <v>62</v>
      </c>
      <c r="C2770" s="3" t="str">
        <f>Raw_Data!C2770</f>
        <v>Other</v>
      </c>
      <c r="D2770" s="3" t="str">
        <f>Raw_Data!D2770</f>
        <v>Premium</v>
      </c>
      <c r="E2770" s="3">
        <f>Raw_Data!E2770</f>
        <v>12.37</v>
      </c>
      <c r="F2770" s="3">
        <f>Raw_Data!F2770</f>
        <v>30</v>
      </c>
      <c r="G2770" s="3" t="str">
        <f>Raw_Data!G2770</f>
        <v>Europe</v>
      </c>
      <c r="H2770" s="3" t="str">
        <f>Raw_Data!H2770</f>
        <v>TV</v>
      </c>
      <c r="I2770" s="3">
        <f>Raw_Data!I2770</f>
        <v>17.989999999999998</v>
      </c>
      <c r="J2770" s="3">
        <f>Raw_Data!J2770</f>
        <v>0</v>
      </c>
      <c r="K2770" s="3" t="str">
        <f>Raw_Data!K2770</f>
        <v>Credit Card</v>
      </c>
      <c r="L2770" s="3">
        <f>Raw_Data!L2770</f>
        <v>2</v>
      </c>
      <c r="M2770" s="3">
        <f>Raw_Data!M2770</f>
        <v>0.4</v>
      </c>
      <c r="N2770" s="3" t="str">
        <f>Raw_Data!N2770</f>
        <v>Action</v>
      </c>
      <c r="O2770" s="3" t="str">
        <f t="shared" si="430"/>
        <v>55-70</v>
      </c>
      <c r="P2770" s="3" t="str">
        <f t="shared" si="431"/>
        <v>10-24h</v>
      </c>
      <c r="Q2770" s="3" t="str">
        <f t="shared" si="432"/>
        <v>22-45d</v>
      </c>
      <c r="R2770" s="3" t="str">
        <f t="shared" si="433"/>
        <v>Medium</v>
      </c>
      <c r="S2770" s="3" t="str">
        <f t="shared" si="434"/>
        <v>High</v>
      </c>
      <c r="T2770" s="3" t="str">
        <f t="shared" si="435"/>
        <v>Active</v>
      </c>
      <c r="U2770" s="4">
        <f>1/(1+EXP(-(Predictive_Model!$B$5+((B2770-Predictive_Model!$B$20)/Predictive_Model!$C$20)*Predictive_Model!$D$20+((E2770-Predictive_Model!$B$21)/Predictive_Model!$C$21)*Predictive_Model!$D$21+((F2770-Predictive_Model!$B$22)/Predictive_Model!$C$22)*Predictive_Model!$D$22+((I2770-Predictive_Model!$B$23)/Predictive_Model!$C$23)*Predictive_Model!$D$23+((L2770-Predictive_Model!$B$24)/Predictive_Model!$C$24)*Predictive_Model!$D$24+((M2770-Predictive_Model!$B$25)/Predictive_Model!$C$25)*Predictive_Model!$D$25+IF(C2770="Male",Predictive_Model!$D$31,IF(C2770="Other",Predictive_Model!$D$32,0))+IF(D2770="Premium",Predictive_Model!$D$34,IF(D2770="Standard",Predictive_Model!$D$35,0))+IF(G2770="Asia",Predictive_Model!$D$37,IF(G2770="Europe",Predictive_Model!$D$38,IF(G2770="North America",Predictive_Model!$D$39,IF(G2770="Oceania",Predictive_Model!$D$40,IF(G2770="South America",Predictive_Model!$D$41,0)))))+IF(H2770="Laptop",Predictive_Model!$D$43,IF(H2770="Mobile",Predictive_Model!$D$44,IF(H2770="TV",Predictive_Model!$D$45,IF(H2770="Tablet",Predictive_Model!$D$46,0))))+IF(K2770="Crypto",Predictive_Model!$D$48,IF(K2770="Debit Card",Predictive_Model!$D$49,IF(K2770="Gift Card",Predictive_Model!$D$50,IF(K2770="PayPal",Predictive_Model!$D$51,0))))+IF(N2770="Comedy",Predictive_Model!$D$53,IF(N2770="Documentary",Predictive_Model!$D$54,IF(N2770="Drama",Predictive_Model!$D$55,IF(N2770="Horror",Predictive_Model!$D$56,IF(N2770="Romance",Predictive_Model!$D$57,IF(N2770="Sci-Fi",Predictive_Model!$D$58,0)))))))))</f>
        <v>0.48959091252109704</v>
      </c>
      <c r="V2770" s="3" t="str">
        <f t="shared" si="436"/>
        <v>Medium</v>
      </c>
      <c r="W2770" s="6">
        <f t="shared" si="437"/>
        <v>8.807740516254535</v>
      </c>
      <c r="X2770" s="3" t="str">
        <f t="shared" si="438"/>
        <v>Monitor</v>
      </c>
      <c r="Y2770" s="3" t="str">
        <f t="shared" si="439"/>
        <v>OK</v>
      </c>
    </row>
    <row r="2771" spans="1:25" x14ac:dyDescent="0.25">
      <c r="A2771" s="3" t="str">
        <f>Raw_Data!A2771</f>
        <v>421eaae8-990a-4421-be7e-b58f45b36d28</v>
      </c>
      <c r="B2771" s="3">
        <f>Raw_Data!B2771</f>
        <v>55</v>
      </c>
      <c r="C2771" s="3" t="str">
        <f>Raw_Data!C2771</f>
        <v>Other</v>
      </c>
      <c r="D2771" s="3" t="str">
        <f>Raw_Data!D2771</f>
        <v>Basic</v>
      </c>
      <c r="E2771" s="3">
        <f>Raw_Data!E2771</f>
        <v>17.87</v>
      </c>
      <c r="F2771" s="3">
        <f>Raw_Data!F2771</f>
        <v>4</v>
      </c>
      <c r="G2771" s="3" t="str">
        <f>Raw_Data!G2771</f>
        <v>South America</v>
      </c>
      <c r="H2771" s="3" t="str">
        <f>Raw_Data!H2771</f>
        <v>Tablet</v>
      </c>
      <c r="I2771" s="3">
        <f>Raw_Data!I2771</f>
        <v>8.99</v>
      </c>
      <c r="J2771" s="3">
        <f>Raw_Data!J2771</f>
        <v>0</v>
      </c>
      <c r="K2771" s="3" t="str">
        <f>Raw_Data!K2771</f>
        <v>Credit Card</v>
      </c>
      <c r="L2771" s="3">
        <f>Raw_Data!L2771</f>
        <v>1</v>
      </c>
      <c r="M2771" s="3">
        <f>Raw_Data!M2771</f>
        <v>3.57</v>
      </c>
      <c r="N2771" s="3" t="str">
        <f>Raw_Data!N2771</f>
        <v>Romance</v>
      </c>
      <c r="O2771" s="3" t="str">
        <f t="shared" si="430"/>
        <v>55-70</v>
      </c>
      <c r="P2771" s="3" t="str">
        <f t="shared" si="431"/>
        <v>10-24h</v>
      </c>
      <c r="Q2771" s="3" t="str">
        <f t="shared" si="432"/>
        <v>0-7d</v>
      </c>
      <c r="R2771" s="3" t="str">
        <f t="shared" si="433"/>
        <v>Medium</v>
      </c>
      <c r="S2771" s="3" t="str">
        <f t="shared" si="434"/>
        <v>Low</v>
      </c>
      <c r="T2771" s="3" t="str">
        <f t="shared" si="435"/>
        <v>Active</v>
      </c>
      <c r="U2771" s="4">
        <f>1/(1+EXP(-(Predictive_Model!$B$5+((B2771-Predictive_Model!$B$20)/Predictive_Model!$C$20)*Predictive_Model!$D$20+((E2771-Predictive_Model!$B$21)/Predictive_Model!$C$21)*Predictive_Model!$D$21+((F2771-Predictive_Model!$B$22)/Predictive_Model!$C$22)*Predictive_Model!$D$22+((I2771-Predictive_Model!$B$23)/Predictive_Model!$C$23)*Predictive_Model!$D$23+((L2771-Predictive_Model!$B$24)/Predictive_Model!$C$24)*Predictive_Model!$D$24+((M2771-Predictive_Model!$B$25)/Predictive_Model!$C$25)*Predictive_Model!$D$25+IF(C2771="Male",Predictive_Model!$D$31,IF(C2771="Other",Predictive_Model!$D$32,0))+IF(D2771="Premium",Predictive_Model!$D$34,IF(D2771="Standard",Predictive_Model!$D$35,0))+IF(G2771="Asia",Predictive_Model!$D$37,IF(G2771="Europe",Predictive_Model!$D$38,IF(G2771="North America",Predictive_Model!$D$39,IF(G2771="Oceania",Predictive_Model!$D$40,IF(G2771="South America",Predictive_Model!$D$41,0)))))+IF(H2771="Laptop",Predictive_Model!$D$43,IF(H2771="Mobile",Predictive_Model!$D$44,IF(H2771="TV",Predictive_Model!$D$45,IF(H2771="Tablet",Predictive_Model!$D$46,0))))+IF(K2771="Crypto",Predictive_Model!$D$48,IF(K2771="Debit Card",Predictive_Model!$D$49,IF(K2771="Gift Card",Predictive_Model!$D$50,IF(K2771="PayPal",Predictive_Model!$D$51,0))))+IF(N2771="Comedy",Predictive_Model!$D$53,IF(N2771="Documentary",Predictive_Model!$D$54,IF(N2771="Drama",Predictive_Model!$D$55,IF(N2771="Horror",Predictive_Model!$D$56,IF(N2771="Romance",Predictive_Model!$D$57,IF(N2771="Sci-Fi",Predictive_Model!$D$58,0)))))))))</f>
        <v>6.0187779812071098E-3</v>
      </c>
      <c r="V2771" s="3" t="str">
        <f t="shared" si="436"/>
        <v>Low</v>
      </c>
      <c r="W2771" s="6">
        <f t="shared" si="437"/>
        <v>5.4108814051051918E-2</v>
      </c>
      <c r="X2771" s="3" t="str">
        <f t="shared" si="438"/>
        <v>Monitor</v>
      </c>
      <c r="Y2771" s="3" t="str">
        <f t="shared" si="439"/>
        <v>OK</v>
      </c>
    </row>
    <row r="2772" spans="1:25" x14ac:dyDescent="0.25">
      <c r="A2772" s="3" t="str">
        <f>Raw_Data!A2772</f>
        <v>28dd1332-f527-4429-88e4-2c54f09b4578</v>
      </c>
      <c r="B2772" s="3">
        <f>Raw_Data!B2772</f>
        <v>40</v>
      </c>
      <c r="C2772" s="3" t="str">
        <f>Raw_Data!C2772</f>
        <v>Other</v>
      </c>
      <c r="D2772" s="3" t="str">
        <f>Raw_Data!D2772</f>
        <v>Standard</v>
      </c>
      <c r="E2772" s="3">
        <f>Raw_Data!E2772</f>
        <v>12.82</v>
      </c>
      <c r="F2772" s="3">
        <f>Raw_Data!F2772</f>
        <v>36</v>
      </c>
      <c r="G2772" s="3" t="str">
        <f>Raw_Data!G2772</f>
        <v>Asia</v>
      </c>
      <c r="H2772" s="3" t="str">
        <f>Raw_Data!H2772</f>
        <v>TV</v>
      </c>
      <c r="I2772" s="3">
        <f>Raw_Data!I2772</f>
        <v>13.99</v>
      </c>
      <c r="J2772" s="3">
        <f>Raw_Data!J2772</f>
        <v>1</v>
      </c>
      <c r="K2772" s="3" t="str">
        <f>Raw_Data!K2772</f>
        <v>Credit Card</v>
      </c>
      <c r="L2772" s="3">
        <f>Raw_Data!L2772</f>
        <v>2</v>
      </c>
      <c r="M2772" s="3">
        <f>Raw_Data!M2772</f>
        <v>0.35</v>
      </c>
      <c r="N2772" s="3" t="str">
        <f>Raw_Data!N2772</f>
        <v>Romance</v>
      </c>
      <c r="O2772" s="3" t="str">
        <f t="shared" si="430"/>
        <v>35-44</v>
      </c>
      <c r="P2772" s="3" t="str">
        <f t="shared" si="431"/>
        <v>10-24h</v>
      </c>
      <c r="Q2772" s="3" t="str">
        <f t="shared" si="432"/>
        <v>22-45d</v>
      </c>
      <c r="R2772" s="3" t="str">
        <f t="shared" si="433"/>
        <v>Medium</v>
      </c>
      <c r="S2772" s="3" t="str">
        <f t="shared" si="434"/>
        <v>Mid</v>
      </c>
      <c r="T2772" s="3" t="str">
        <f t="shared" si="435"/>
        <v>Churned</v>
      </c>
      <c r="U2772" s="4">
        <f>1/(1+EXP(-(Predictive_Model!$B$5+((B2772-Predictive_Model!$B$20)/Predictive_Model!$C$20)*Predictive_Model!$D$20+((E2772-Predictive_Model!$B$21)/Predictive_Model!$C$21)*Predictive_Model!$D$21+((F2772-Predictive_Model!$B$22)/Predictive_Model!$C$22)*Predictive_Model!$D$22+((I2772-Predictive_Model!$B$23)/Predictive_Model!$C$23)*Predictive_Model!$D$23+((L2772-Predictive_Model!$B$24)/Predictive_Model!$C$24)*Predictive_Model!$D$24+((M2772-Predictive_Model!$B$25)/Predictive_Model!$C$25)*Predictive_Model!$D$25+IF(C2772="Male",Predictive_Model!$D$31,IF(C2772="Other",Predictive_Model!$D$32,0))+IF(D2772="Premium",Predictive_Model!$D$34,IF(D2772="Standard",Predictive_Model!$D$35,0))+IF(G2772="Asia",Predictive_Model!$D$37,IF(G2772="Europe",Predictive_Model!$D$38,IF(G2772="North America",Predictive_Model!$D$39,IF(G2772="Oceania",Predictive_Model!$D$40,IF(G2772="South America",Predictive_Model!$D$41,0)))))+IF(H2772="Laptop",Predictive_Model!$D$43,IF(H2772="Mobile",Predictive_Model!$D$44,IF(H2772="TV",Predictive_Model!$D$45,IF(H2772="Tablet",Predictive_Model!$D$46,0))))+IF(K2772="Crypto",Predictive_Model!$D$48,IF(K2772="Debit Card",Predictive_Model!$D$49,IF(K2772="Gift Card",Predictive_Model!$D$50,IF(K2772="PayPal",Predictive_Model!$D$51,0))))+IF(N2772="Comedy",Predictive_Model!$D$53,IF(N2772="Documentary",Predictive_Model!$D$54,IF(N2772="Drama",Predictive_Model!$D$55,IF(N2772="Horror",Predictive_Model!$D$56,IF(N2772="Romance",Predictive_Model!$D$57,IF(N2772="Sci-Fi",Predictive_Model!$D$58,0)))))))))</f>
        <v>0.91354090586717751</v>
      </c>
      <c r="V2772" s="3" t="str">
        <f t="shared" si="436"/>
        <v>Critical</v>
      </c>
      <c r="W2772" s="6">
        <f t="shared" si="437"/>
        <v>13.99</v>
      </c>
      <c r="X2772" s="3" t="str">
        <f t="shared" si="438"/>
        <v>Priority 2</v>
      </c>
      <c r="Y2772" s="3" t="str">
        <f t="shared" si="439"/>
        <v>OK</v>
      </c>
    </row>
    <row r="2773" spans="1:25" x14ac:dyDescent="0.25">
      <c r="A2773" s="3" t="str">
        <f>Raw_Data!A2773</f>
        <v>2094b063-9307-43b4-93e2-c886a4267f3e</v>
      </c>
      <c r="B2773" s="3">
        <f>Raw_Data!B2773</f>
        <v>51</v>
      </c>
      <c r="C2773" s="3" t="str">
        <f>Raw_Data!C2773</f>
        <v>Male</v>
      </c>
      <c r="D2773" s="3" t="str">
        <f>Raw_Data!D2773</f>
        <v>Premium</v>
      </c>
      <c r="E2773" s="3">
        <f>Raw_Data!E2773</f>
        <v>10.86</v>
      </c>
      <c r="F2773" s="3">
        <f>Raw_Data!F2773</f>
        <v>46</v>
      </c>
      <c r="G2773" s="3" t="str">
        <f>Raw_Data!G2773</f>
        <v>Europe</v>
      </c>
      <c r="H2773" s="3" t="str">
        <f>Raw_Data!H2773</f>
        <v>Mobile</v>
      </c>
      <c r="I2773" s="3">
        <f>Raw_Data!I2773</f>
        <v>17.989999999999998</v>
      </c>
      <c r="J2773" s="3">
        <f>Raw_Data!J2773</f>
        <v>0</v>
      </c>
      <c r="K2773" s="3" t="str">
        <f>Raw_Data!K2773</f>
        <v>Credit Card</v>
      </c>
      <c r="L2773" s="3">
        <f>Raw_Data!L2773</f>
        <v>4</v>
      </c>
      <c r="M2773" s="3">
        <f>Raw_Data!M2773</f>
        <v>0.23</v>
      </c>
      <c r="N2773" s="3" t="str">
        <f>Raw_Data!N2773</f>
        <v>Sci-Fi</v>
      </c>
      <c r="O2773" s="3" t="str">
        <f t="shared" si="430"/>
        <v>45-54</v>
      </c>
      <c r="P2773" s="3" t="str">
        <f t="shared" si="431"/>
        <v>10-24h</v>
      </c>
      <c r="Q2773" s="3" t="str">
        <f t="shared" si="432"/>
        <v>46-60d</v>
      </c>
      <c r="R2773" s="3" t="str">
        <f t="shared" si="433"/>
        <v>Medium</v>
      </c>
      <c r="S2773" s="3" t="str">
        <f t="shared" si="434"/>
        <v>High</v>
      </c>
      <c r="T2773" s="3" t="str">
        <f t="shared" si="435"/>
        <v>Active</v>
      </c>
      <c r="U2773" s="4">
        <f>1/(1+EXP(-(Predictive_Model!$B$5+((B2773-Predictive_Model!$B$20)/Predictive_Model!$C$20)*Predictive_Model!$D$20+((E2773-Predictive_Model!$B$21)/Predictive_Model!$C$21)*Predictive_Model!$D$21+((F2773-Predictive_Model!$B$22)/Predictive_Model!$C$22)*Predictive_Model!$D$22+((I2773-Predictive_Model!$B$23)/Predictive_Model!$C$23)*Predictive_Model!$D$23+((L2773-Predictive_Model!$B$24)/Predictive_Model!$C$24)*Predictive_Model!$D$24+((M2773-Predictive_Model!$B$25)/Predictive_Model!$C$25)*Predictive_Model!$D$25+IF(C2773="Male",Predictive_Model!$D$31,IF(C2773="Other",Predictive_Model!$D$32,0))+IF(D2773="Premium",Predictive_Model!$D$34,IF(D2773="Standard",Predictive_Model!$D$35,0))+IF(G2773="Asia",Predictive_Model!$D$37,IF(G2773="Europe",Predictive_Model!$D$38,IF(G2773="North America",Predictive_Model!$D$39,IF(G2773="Oceania",Predictive_Model!$D$40,IF(G2773="South America",Predictive_Model!$D$41,0)))))+IF(H2773="Laptop",Predictive_Model!$D$43,IF(H2773="Mobile",Predictive_Model!$D$44,IF(H2773="TV",Predictive_Model!$D$45,IF(H2773="Tablet",Predictive_Model!$D$46,0))))+IF(K2773="Crypto",Predictive_Model!$D$48,IF(K2773="Debit Card",Predictive_Model!$D$49,IF(K2773="Gift Card",Predictive_Model!$D$50,IF(K2773="PayPal",Predictive_Model!$D$51,0))))+IF(N2773="Comedy",Predictive_Model!$D$53,IF(N2773="Documentary",Predictive_Model!$D$54,IF(N2773="Drama",Predictive_Model!$D$55,IF(N2773="Horror",Predictive_Model!$D$56,IF(N2773="Romance",Predictive_Model!$D$57,IF(N2773="Sci-Fi",Predictive_Model!$D$58,0)))))))))</f>
        <v>0.95965309644585983</v>
      </c>
      <c r="V2773" s="3" t="str">
        <f t="shared" si="436"/>
        <v>Critical</v>
      </c>
      <c r="W2773" s="6">
        <f t="shared" si="437"/>
        <v>17.264159205061016</v>
      </c>
      <c r="X2773" s="3" t="str">
        <f t="shared" si="438"/>
        <v>Priority 1</v>
      </c>
      <c r="Y2773" s="3" t="str">
        <f t="shared" si="439"/>
        <v>OK</v>
      </c>
    </row>
    <row r="2774" spans="1:25" x14ac:dyDescent="0.25">
      <c r="A2774" s="3" t="str">
        <f>Raw_Data!A2774</f>
        <v>32e6a570-0814-4ec5-9437-964eb1c0628c</v>
      </c>
      <c r="B2774" s="3">
        <f>Raw_Data!B2774</f>
        <v>29</v>
      </c>
      <c r="C2774" s="3" t="str">
        <f>Raw_Data!C2774</f>
        <v>Other</v>
      </c>
      <c r="D2774" s="3" t="str">
        <f>Raw_Data!D2774</f>
        <v>Premium</v>
      </c>
      <c r="E2774" s="3">
        <f>Raw_Data!E2774</f>
        <v>1.78</v>
      </c>
      <c r="F2774" s="3">
        <f>Raw_Data!F2774</f>
        <v>51</v>
      </c>
      <c r="G2774" s="3" t="str">
        <f>Raw_Data!G2774</f>
        <v>Oceania</v>
      </c>
      <c r="H2774" s="3" t="str">
        <f>Raw_Data!H2774</f>
        <v>Mobile</v>
      </c>
      <c r="I2774" s="3">
        <f>Raw_Data!I2774</f>
        <v>17.989999999999998</v>
      </c>
      <c r="J2774" s="3">
        <f>Raw_Data!J2774</f>
        <v>1</v>
      </c>
      <c r="K2774" s="3" t="str">
        <f>Raw_Data!K2774</f>
        <v>Crypto</v>
      </c>
      <c r="L2774" s="3">
        <f>Raw_Data!L2774</f>
        <v>5</v>
      </c>
      <c r="M2774" s="3">
        <f>Raw_Data!M2774</f>
        <v>0.03</v>
      </c>
      <c r="N2774" s="3" t="str">
        <f>Raw_Data!N2774</f>
        <v>Horror</v>
      </c>
      <c r="O2774" s="3" t="str">
        <f t="shared" si="430"/>
        <v>25-34</v>
      </c>
      <c r="P2774" s="3" t="str">
        <f t="shared" si="431"/>
        <v>&lt;10h</v>
      </c>
      <c r="Q2774" s="3" t="str">
        <f t="shared" si="432"/>
        <v>46-60d</v>
      </c>
      <c r="R2774" s="3" t="str">
        <f t="shared" si="433"/>
        <v>Low</v>
      </c>
      <c r="S2774" s="3" t="str">
        <f t="shared" si="434"/>
        <v>High</v>
      </c>
      <c r="T2774" s="3" t="str">
        <f t="shared" si="435"/>
        <v>Churned</v>
      </c>
      <c r="U2774" s="4">
        <f>1/(1+EXP(-(Predictive_Model!$B$5+((B2774-Predictive_Model!$B$20)/Predictive_Model!$C$20)*Predictive_Model!$D$20+((E2774-Predictive_Model!$B$21)/Predictive_Model!$C$21)*Predictive_Model!$D$21+((F2774-Predictive_Model!$B$22)/Predictive_Model!$C$22)*Predictive_Model!$D$22+((I2774-Predictive_Model!$B$23)/Predictive_Model!$C$23)*Predictive_Model!$D$23+((L2774-Predictive_Model!$B$24)/Predictive_Model!$C$24)*Predictive_Model!$D$24+((M2774-Predictive_Model!$B$25)/Predictive_Model!$C$25)*Predictive_Model!$D$25+IF(C2774="Male",Predictive_Model!$D$31,IF(C2774="Other",Predictive_Model!$D$32,0))+IF(D2774="Premium",Predictive_Model!$D$34,IF(D2774="Standard",Predictive_Model!$D$35,0))+IF(G2774="Asia",Predictive_Model!$D$37,IF(G2774="Europe",Predictive_Model!$D$38,IF(G2774="North America",Predictive_Model!$D$39,IF(G2774="Oceania",Predictive_Model!$D$40,IF(G2774="South America",Predictive_Model!$D$41,0)))))+IF(H2774="Laptop",Predictive_Model!$D$43,IF(H2774="Mobile",Predictive_Model!$D$44,IF(H2774="TV",Predictive_Model!$D$45,IF(H2774="Tablet",Predictive_Model!$D$46,0))))+IF(K2774="Crypto",Predictive_Model!$D$48,IF(K2774="Debit Card",Predictive_Model!$D$49,IF(K2774="Gift Card",Predictive_Model!$D$50,IF(K2774="PayPal",Predictive_Model!$D$51,0))))+IF(N2774="Comedy",Predictive_Model!$D$53,IF(N2774="Documentary",Predictive_Model!$D$54,IF(N2774="Drama",Predictive_Model!$D$55,IF(N2774="Horror",Predictive_Model!$D$56,IF(N2774="Romance",Predictive_Model!$D$57,IF(N2774="Sci-Fi",Predictive_Model!$D$58,0)))))))))</f>
        <v>0.99834939378723708</v>
      </c>
      <c r="V2774" s="3" t="str">
        <f t="shared" si="436"/>
        <v>Critical</v>
      </c>
      <c r="W2774" s="6">
        <f t="shared" si="437"/>
        <v>17.989999999999998</v>
      </c>
      <c r="X2774" s="3" t="str">
        <f t="shared" si="438"/>
        <v>Priority 1</v>
      </c>
      <c r="Y2774" s="3" t="str">
        <f t="shared" si="439"/>
        <v>OK</v>
      </c>
    </row>
    <row r="2775" spans="1:25" x14ac:dyDescent="0.25">
      <c r="A2775" s="3" t="str">
        <f>Raw_Data!A2775</f>
        <v>2f3049d1-4d2c-4843-a9c2-8fc9120b4c94</v>
      </c>
      <c r="B2775" s="3">
        <f>Raw_Data!B2775</f>
        <v>49</v>
      </c>
      <c r="C2775" s="3" t="str">
        <f>Raw_Data!C2775</f>
        <v>Female</v>
      </c>
      <c r="D2775" s="3" t="str">
        <f>Raw_Data!D2775</f>
        <v>Basic</v>
      </c>
      <c r="E2775" s="3">
        <f>Raw_Data!E2775</f>
        <v>13.93</v>
      </c>
      <c r="F2775" s="3">
        <f>Raw_Data!F2775</f>
        <v>34</v>
      </c>
      <c r="G2775" s="3" t="str">
        <f>Raw_Data!G2775</f>
        <v>North America</v>
      </c>
      <c r="H2775" s="3" t="str">
        <f>Raw_Data!H2775</f>
        <v>Laptop</v>
      </c>
      <c r="I2775" s="3">
        <f>Raw_Data!I2775</f>
        <v>8.99</v>
      </c>
      <c r="J2775" s="3">
        <f>Raw_Data!J2775</f>
        <v>1</v>
      </c>
      <c r="K2775" s="3" t="str">
        <f>Raw_Data!K2775</f>
        <v>Credit Card</v>
      </c>
      <c r="L2775" s="3">
        <f>Raw_Data!L2775</f>
        <v>2</v>
      </c>
      <c r="M2775" s="3">
        <f>Raw_Data!M2775</f>
        <v>0.4</v>
      </c>
      <c r="N2775" s="3" t="str">
        <f>Raw_Data!N2775</f>
        <v>Comedy</v>
      </c>
      <c r="O2775" s="3" t="str">
        <f t="shared" si="430"/>
        <v>45-54</v>
      </c>
      <c r="P2775" s="3" t="str">
        <f t="shared" si="431"/>
        <v>10-24h</v>
      </c>
      <c r="Q2775" s="3" t="str">
        <f t="shared" si="432"/>
        <v>22-45d</v>
      </c>
      <c r="R2775" s="3" t="str">
        <f t="shared" si="433"/>
        <v>Medium</v>
      </c>
      <c r="S2775" s="3" t="str">
        <f t="shared" si="434"/>
        <v>Low</v>
      </c>
      <c r="T2775" s="3" t="str">
        <f t="shared" si="435"/>
        <v>Churned</v>
      </c>
      <c r="U2775" s="4">
        <f>1/(1+EXP(-(Predictive_Model!$B$5+((B2775-Predictive_Model!$B$20)/Predictive_Model!$C$20)*Predictive_Model!$D$20+((E2775-Predictive_Model!$B$21)/Predictive_Model!$C$21)*Predictive_Model!$D$21+((F2775-Predictive_Model!$B$22)/Predictive_Model!$C$22)*Predictive_Model!$D$22+((I2775-Predictive_Model!$B$23)/Predictive_Model!$C$23)*Predictive_Model!$D$23+((L2775-Predictive_Model!$B$24)/Predictive_Model!$C$24)*Predictive_Model!$D$24+((M2775-Predictive_Model!$B$25)/Predictive_Model!$C$25)*Predictive_Model!$D$25+IF(C2775="Male",Predictive_Model!$D$31,IF(C2775="Other",Predictive_Model!$D$32,0))+IF(D2775="Premium",Predictive_Model!$D$34,IF(D2775="Standard",Predictive_Model!$D$35,0))+IF(G2775="Asia",Predictive_Model!$D$37,IF(G2775="Europe",Predictive_Model!$D$38,IF(G2775="North America",Predictive_Model!$D$39,IF(G2775="Oceania",Predictive_Model!$D$40,IF(G2775="South America",Predictive_Model!$D$41,0)))))+IF(H2775="Laptop",Predictive_Model!$D$43,IF(H2775="Mobile",Predictive_Model!$D$44,IF(H2775="TV",Predictive_Model!$D$45,IF(H2775="Tablet",Predictive_Model!$D$46,0))))+IF(K2775="Crypto",Predictive_Model!$D$48,IF(K2775="Debit Card",Predictive_Model!$D$49,IF(K2775="Gift Card",Predictive_Model!$D$50,IF(K2775="PayPal",Predictive_Model!$D$51,0))))+IF(N2775="Comedy",Predictive_Model!$D$53,IF(N2775="Documentary",Predictive_Model!$D$54,IF(N2775="Drama",Predictive_Model!$D$55,IF(N2775="Horror",Predictive_Model!$D$56,IF(N2775="Romance",Predictive_Model!$D$57,IF(N2775="Sci-Fi",Predictive_Model!$D$58,0)))))))))</f>
        <v>0.96622566621017081</v>
      </c>
      <c r="V2775" s="3" t="str">
        <f t="shared" si="436"/>
        <v>Critical</v>
      </c>
      <c r="W2775" s="6">
        <f t="shared" si="437"/>
        <v>8.99</v>
      </c>
      <c r="X2775" s="3" t="str">
        <f t="shared" si="438"/>
        <v>Priority 2</v>
      </c>
      <c r="Y2775" s="3" t="str">
        <f t="shared" si="439"/>
        <v>OK</v>
      </c>
    </row>
    <row r="2776" spans="1:25" x14ac:dyDescent="0.25">
      <c r="A2776" s="3" t="str">
        <f>Raw_Data!A2776</f>
        <v>67e5d466-d227-4f8e-9bda-0149ee523745</v>
      </c>
      <c r="B2776" s="3">
        <f>Raw_Data!B2776</f>
        <v>38</v>
      </c>
      <c r="C2776" s="3" t="str">
        <f>Raw_Data!C2776</f>
        <v>Male</v>
      </c>
      <c r="D2776" s="3" t="str">
        <f>Raw_Data!D2776</f>
        <v>Premium</v>
      </c>
      <c r="E2776" s="3">
        <f>Raw_Data!E2776</f>
        <v>2.95</v>
      </c>
      <c r="F2776" s="3">
        <f>Raw_Data!F2776</f>
        <v>40</v>
      </c>
      <c r="G2776" s="3" t="str">
        <f>Raw_Data!G2776</f>
        <v>Oceania</v>
      </c>
      <c r="H2776" s="3" t="str">
        <f>Raw_Data!H2776</f>
        <v>Laptop</v>
      </c>
      <c r="I2776" s="3">
        <f>Raw_Data!I2776</f>
        <v>17.989999999999998</v>
      </c>
      <c r="J2776" s="3">
        <f>Raw_Data!J2776</f>
        <v>1</v>
      </c>
      <c r="K2776" s="3" t="str">
        <f>Raw_Data!K2776</f>
        <v>Credit Card</v>
      </c>
      <c r="L2776" s="3">
        <f>Raw_Data!L2776</f>
        <v>2</v>
      </c>
      <c r="M2776" s="3">
        <f>Raw_Data!M2776</f>
        <v>7.0000000000000007E-2</v>
      </c>
      <c r="N2776" s="3" t="str">
        <f>Raw_Data!N2776</f>
        <v>Romance</v>
      </c>
      <c r="O2776" s="3" t="str">
        <f t="shared" si="430"/>
        <v>35-44</v>
      </c>
      <c r="P2776" s="3" t="str">
        <f t="shared" si="431"/>
        <v>&lt;10h</v>
      </c>
      <c r="Q2776" s="3" t="str">
        <f t="shared" si="432"/>
        <v>22-45d</v>
      </c>
      <c r="R2776" s="3" t="str">
        <f t="shared" si="433"/>
        <v>Medium</v>
      </c>
      <c r="S2776" s="3" t="str">
        <f t="shared" si="434"/>
        <v>High</v>
      </c>
      <c r="T2776" s="3" t="str">
        <f t="shared" si="435"/>
        <v>Churned</v>
      </c>
      <c r="U2776" s="4">
        <f>1/(1+EXP(-(Predictive_Model!$B$5+((B2776-Predictive_Model!$B$20)/Predictive_Model!$C$20)*Predictive_Model!$D$20+((E2776-Predictive_Model!$B$21)/Predictive_Model!$C$21)*Predictive_Model!$D$21+((F2776-Predictive_Model!$B$22)/Predictive_Model!$C$22)*Predictive_Model!$D$22+((I2776-Predictive_Model!$B$23)/Predictive_Model!$C$23)*Predictive_Model!$D$23+((L2776-Predictive_Model!$B$24)/Predictive_Model!$C$24)*Predictive_Model!$D$24+((M2776-Predictive_Model!$B$25)/Predictive_Model!$C$25)*Predictive_Model!$D$25+IF(C2776="Male",Predictive_Model!$D$31,IF(C2776="Other",Predictive_Model!$D$32,0))+IF(D2776="Premium",Predictive_Model!$D$34,IF(D2776="Standard",Predictive_Model!$D$35,0))+IF(G2776="Asia",Predictive_Model!$D$37,IF(G2776="Europe",Predictive_Model!$D$38,IF(G2776="North America",Predictive_Model!$D$39,IF(G2776="Oceania",Predictive_Model!$D$40,IF(G2776="South America",Predictive_Model!$D$41,0)))))+IF(H2776="Laptop",Predictive_Model!$D$43,IF(H2776="Mobile",Predictive_Model!$D$44,IF(H2776="TV",Predictive_Model!$D$45,IF(H2776="Tablet",Predictive_Model!$D$46,0))))+IF(K2776="Crypto",Predictive_Model!$D$48,IF(K2776="Debit Card",Predictive_Model!$D$49,IF(K2776="Gift Card",Predictive_Model!$D$50,IF(K2776="PayPal",Predictive_Model!$D$51,0))))+IF(N2776="Comedy",Predictive_Model!$D$53,IF(N2776="Documentary",Predictive_Model!$D$54,IF(N2776="Drama",Predictive_Model!$D$55,IF(N2776="Horror",Predictive_Model!$D$56,IF(N2776="Romance",Predictive_Model!$D$57,IF(N2776="Sci-Fi",Predictive_Model!$D$58,0)))))))))</f>
        <v>0.99454101179192744</v>
      </c>
      <c r="V2776" s="3" t="str">
        <f t="shared" si="436"/>
        <v>Critical</v>
      </c>
      <c r="W2776" s="6">
        <f t="shared" si="437"/>
        <v>17.989999999999998</v>
      </c>
      <c r="X2776" s="3" t="str">
        <f t="shared" si="438"/>
        <v>Priority 1</v>
      </c>
      <c r="Y2776" s="3" t="str">
        <f t="shared" si="439"/>
        <v>OK</v>
      </c>
    </row>
    <row r="2777" spans="1:25" x14ac:dyDescent="0.25">
      <c r="A2777" s="3" t="str">
        <f>Raw_Data!A2777</f>
        <v>373a5341-9fae-4e0f-b0cb-940c4142c903</v>
      </c>
      <c r="B2777" s="3">
        <f>Raw_Data!B2777</f>
        <v>49</v>
      </c>
      <c r="C2777" s="3" t="str">
        <f>Raw_Data!C2777</f>
        <v>Other</v>
      </c>
      <c r="D2777" s="3" t="str">
        <f>Raw_Data!D2777</f>
        <v>Basic</v>
      </c>
      <c r="E2777" s="3">
        <f>Raw_Data!E2777</f>
        <v>16.82</v>
      </c>
      <c r="F2777" s="3">
        <f>Raw_Data!F2777</f>
        <v>5</v>
      </c>
      <c r="G2777" s="3" t="str">
        <f>Raw_Data!G2777</f>
        <v>Asia</v>
      </c>
      <c r="H2777" s="3" t="str">
        <f>Raw_Data!H2777</f>
        <v>TV</v>
      </c>
      <c r="I2777" s="3">
        <f>Raw_Data!I2777</f>
        <v>8.99</v>
      </c>
      <c r="J2777" s="3">
        <f>Raw_Data!J2777</f>
        <v>0</v>
      </c>
      <c r="K2777" s="3" t="str">
        <f>Raw_Data!K2777</f>
        <v>Gift Card</v>
      </c>
      <c r="L2777" s="3">
        <f>Raw_Data!L2777</f>
        <v>5</v>
      </c>
      <c r="M2777" s="3">
        <f>Raw_Data!M2777</f>
        <v>2.8</v>
      </c>
      <c r="N2777" s="3" t="str">
        <f>Raw_Data!N2777</f>
        <v>Romance</v>
      </c>
      <c r="O2777" s="3" t="str">
        <f t="shared" si="430"/>
        <v>45-54</v>
      </c>
      <c r="P2777" s="3" t="str">
        <f t="shared" si="431"/>
        <v>10-24h</v>
      </c>
      <c r="Q2777" s="3" t="str">
        <f t="shared" si="432"/>
        <v>0-7d</v>
      </c>
      <c r="R2777" s="3" t="str">
        <f t="shared" si="433"/>
        <v>Medium</v>
      </c>
      <c r="S2777" s="3" t="str">
        <f t="shared" si="434"/>
        <v>Low</v>
      </c>
      <c r="T2777" s="3" t="str">
        <f t="shared" si="435"/>
        <v>Active</v>
      </c>
      <c r="U2777" s="4">
        <f>1/(1+EXP(-(Predictive_Model!$B$5+((B2777-Predictive_Model!$B$20)/Predictive_Model!$C$20)*Predictive_Model!$D$20+((E2777-Predictive_Model!$B$21)/Predictive_Model!$C$21)*Predictive_Model!$D$21+((F2777-Predictive_Model!$B$22)/Predictive_Model!$C$22)*Predictive_Model!$D$22+((I2777-Predictive_Model!$B$23)/Predictive_Model!$C$23)*Predictive_Model!$D$23+((L2777-Predictive_Model!$B$24)/Predictive_Model!$C$24)*Predictive_Model!$D$24+((M2777-Predictive_Model!$B$25)/Predictive_Model!$C$25)*Predictive_Model!$D$25+IF(C2777="Male",Predictive_Model!$D$31,IF(C2777="Other",Predictive_Model!$D$32,0))+IF(D2777="Premium",Predictive_Model!$D$34,IF(D2777="Standard",Predictive_Model!$D$35,0))+IF(G2777="Asia",Predictive_Model!$D$37,IF(G2777="Europe",Predictive_Model!$D$38,IF(G2777="North America",Predictive_Model!$D$39,IF(G2777="Oceania",Predictive_Model!$D$40,IF(G2777="South America",Predictive_Model!$D$41,0)))))+IF(H2777="Laptop",Predictive_Model!$D$43,IF(H2777="Mobile",Predictive_Model!$D$44,IF(H2777="TV",Predictive_Model!$D$45,IF(H2777="Tablet",Predictive_Model!$D$46,0))))+IF(K2777="Crypto",Predictive_Model!$D$48,IF(K2777="Debit Card",Predictive_Model!$D$49,IF(K2777="Gift Card",Predictive_Model!$D$50,IF(K2777="PayPal",Predictive_Model!$D$51,0))))+IF(N2777="Comedy",Predictive_Model!$D$53,IF(N2777="Documentary",Predictive_Model!$D$54,IF(N2777="Drama",Predictive_Model!$D$55,IF(N2777="Horror",Predictive_Model!$D$56,IF(N2777="Romance",Predictive_Model!$D$57,IF(N2777="Sci-Fi",Predictive_Model!$D$58,0)))))))))</f>
        <v>3.3827090052996337E-4</v>
      </c>
      <c r="V2777" s="3" t="str">
        <f t="shared" si="436"/>
        <v>Low</v>
      </c>
      <c r="W2777" s="6">
        <f t="shared" si="437"/>
        <v>3.0410553957643709E-3</v>
      </c>
      <c r="X2777" s="3" t="str">
        <f t="shared" si="438"/>
        <v>Monitor</v>
      </c>
      <c r="Y2777" s="3" t="str">
        <f t="shared" si="439"/>
        <v>OK</v>
      </c>
    </row>
    <row r="2778" spans="1:25" x14ac:dyDescent="0.25">
      <c r="A2778" s="3" t="str">
        <f>Raw_Data!A2778</f>
        <v>aac9ebfd-3df9-483c-8fa5-ff1d45671696</v>
      </c>
      <c r="B2778" s="3">
        <f>Raw_Data!B2778</f>
        <v>48</v>
      </c>
      <c r="C2778" s="3" t="str">
        <f>Raw_Data!C2778</f>
        <v>Male</v>
      </c>
      <c r="D2778" s="3" t="str">
        <f>Raw_Data!D2778</f>
        <v>Premium</v>
      </c>
      <c r="E2778" s="3">
        <f>Raw_Data!E2778</f>
        <v>28.14</v>
      </c>
      <c r="F2778" s="3">
        <f>Raw_Data!F2778</f>
        <v>60</v>
      </c>
      <c r="G2778" s="3" t="str">
        <f>Raw_Data!G2778</f>
        <v>Africa</v>
      </c>
      <c r="H2778" s="3" t="str">
        <f>Raw_Data!H2778</f>
        <v>Mobile</v>
      </c>
      <c r="I2778" s="3">
        <f>Raw_Data!I2778</f>
        <v>17.989999999999998</v>
      </c>
      <c r="J2778" s="3">
        <f>Raw_Data!J2778</f>
        <v>0</v>
      </c>
      <c r="K2778" s="3" t="str">
        <f>Raw_Data!K2778</f>
        <v>Credit Card</v>
      </c>
      <c r="L2778" s="3">
        <f>Raw_Data!L2778</f>
        <v>2</v>
      </c>
      <c r="M2778" s="3">
        <f>Raw_Data!M2778</f>
        <v>0.46</v>
      </c>
      <c r="N2778" s="3" t="str">
        <f>Raw_Data!N2778</f>
        <v>Comedy</v>
      </c>
      <c r="O2778" s="3" t="str">
        <f t="shared" si="430"/>
        <v>45-54</v>
      </c>
      <c r="P2778" s="3" t="str">
        <f t="shared" si="431"/>
        <v>25-49h</v>
      </c>
      <c r="Q2778" s="3" t="str">
        <f t="shared" si="432"/>
        <v>46-60d</v>
      </c>
      <c r="R2778" s="3" t="str">
        <f t="shared" si="433"/>
        <v>Medium</v>
      </c>
      <c r="S2778" s="3" t="str">
        <f t="shared" si="434"/>
        <v>High</v>
      </c>
      <c r="T2778" s="3" t="str">
        <f t="shared" si="435"/>
        <v>Active</v>
      </c>
      <c r="U2778" s="4">
        <f>1/(1+EXP(-(Predictive_Model!$B$5+((B2778-Predictive_Model!$B$20)/Predictive_Model!$C$20)*Predictive_Model!$D$20+((E2778-Predictive_Model!$B$21)/Predictive_Model!$C$21)*Predictive_Model!$D$21+((F2778-Predictive_Model!$B$22)/Predictive_Model!$C$22)*Predictive_Model!$D$22+((I2778-Predictive_Model!$B$23)/Predictive_Model!$C$23)*Predictive_Model!$D$23+((L2778-Predictive_Model!$B$24)/Predictive_Model!$C$24)*Predictive_Model!$D$24+((M2778-Predictive_Model!$B$25)/Predictive_Model!$C$25)*Predictive_Model!$D$25+IF(C2778="Male",Predictive_Model!$D$31,IF(C2778="Other",Predictive_Model!$D$32,0))+IF(D2778="Premium",Predictive_Model!$D$34,IF(D2778="Standard",Predictive_Model!$D$35,0))+IF(G2778="Asia",Predictive_Model!$D$37,IF(G2778="Europe",Predictive_Model!$D$38,IF(G2778="North America",Predictive_Model!$D$39,IF(G2778="Oceania",Predictive_Model!$D$40,IF(G2778="South America",Predictive_Model!$D$41,0)))))+IF(H2778="Laptop",Predictive_Model!$D$43,IF(H2778="Mobile",Predictive_Model!$D$44,IF(H2778="TV",Predictive_Model!$D$45,IF(H2778="Tablet",Predictive_Model!$D$46,0))))+IF(K2778="Crypto",Predictive_Model!$D$48,IF(K2778="Debit Card",Predictive_Model!$D$49,IF(K2778="Gift Card",Predictive_Model!$D$50,IF(K2778="PayPal",Predictive_Model!$D$51,0))))+IF(N2778="Comedy",Predictive_Model!$D$53,IF(N2778="Documentary",Predictive_Model!$D$54,IF(N2778="Drama",Predictive_Model!$D$55,IF(N2778="Horror",Predictive_Model!$D$56,IF(N2778="Romance",Predictive_Model!$D$57,IF(N2778="Sci-Fi",Predictive_Model!$D$58,0)))))))))</f>
        <v>0.66509754046946501</v>
      </c>
      <c r="V2778" s="3" t="str">
        <f t="shared" si="436"/>
        <v>High</v>
      </c>
      <c r="W2778" s="6">
        <f t="shared" si="437"/>
        <v>11.965104753045674</v>
      </c>
      <c r="X2778" s="3" t="str">
        <f t="shared" si="438"/>
        <v>Priority 2</v>
      </c>
      <c r="Y2778" s="3" t="str">
        <f t="shared" si="439"/>
        <v>OK</v>
      </c>
    </row>
    <row r="2779" spans="1:25" x14ac:dyDescent="0.25">
      <c r="A2779" s="3" t="str">
        <f>Raw_Data!A2779</f>
        <v>44dbc1a9-eb73-4769-bb12-4664aaac9fd5</v>
      </c>
      <c r="B2779" s="3">
        <f>Raw_Data!B2779</f>
        <v>45</v>
      </c>
      <c r="C2779" s="3" t="str">
        <f>Raw_Data!C2779</f>
        <v>Male</v>
      </c>
      <c r="D2779" s="3" t="str">
        <f>Raw_Data!D2779</f>
        <v>Premium</v>
      </c>
      <c r="E2779" s="3">
        <f>Raw_Data!E2779</f>
        <v>8.2799999999999994</v>
      </c>
      <c r="F2779" s="3">
        <f>Raw_Data!F2779</f>
        <v>16</v>
      </c>
      <c r="G2779" s="3" t="str">
        <f>Raw_Data!G2779</f>
        <v>South America</v>
      </c>
      <c r="H2779" s="3" t="str">
        <f>Raw_Data!H2779</f>
        <v>Desktop</v>
      </c>
      <c r="I2779" s="3">
        <f>Raw_Data!I2779</f>
        <v>17.989999999999998</v>
      </c>
      <c r="J2779" s="3">
        <f>Raw_Data!J2779</f>
        <v>0</v>
      </c>
      <c r="K2779" s="3" t="str">
        <f>Raw_Data!K2779</f>
        <v>Debit Card</v>
      </c>
      <c r="L2779" s="3">
        <f>Raw_Data!L2779</f>
        <v>5</v>
      </c>
      <c r="M2779" s="3">
        <f>Raw_Data!M2779</f>
        <v>0.49</v>
      </c>
      <c r="N2779" s="3" t="str">
        <f>Raw_Data!N2779</f>
        <v>Horror</v>
      </c>
      <c r="O2779" s="3" t="str">
        <f t="shared" si="430"/>
        <v>45-54</v>
      </c>
      <c r="P2779" s="3" t="str">
        <f t="shared" si="431"/>
        <v>&lt;10h</v>
      </c>
      <c r="Q2779" s="3" t="str">
        <f t="shared" si="432"/>
        <v>8-21d</v>
      </c>
      <c r="R2779" s="3" t="str">
        <f t="shared" si="433"/>
        <v>Medium</v>
      </c>
      <c r="S2779" s="3" t="str">
        <f t="shared" si="434"/>
        <v>High</v>
      </c>
      <c r="T2779" s="3" t="str">
        <f t="shared" si="435"/>
        <v>Active</v>
      </c>
      <c r="U2779" s="4">
        <f>1/(1+EXP(-(Predictive_Model!$B$5+((B2779-Predictive_Model!$B$20)/Predictive_Model!$C$20)*Predictive_Model!$D$20+((E2779-Predictive_Model!$B$21)/Predictive_Model!$C$21)*Predictive_Model!$D$21+((F2779-Predictive_Model!$B$22)/Predictive_Model!$C$22)*Predictive_Model!$D$22+((I2779-Predictive_Model!$B$23)/Predictive_Model!$C$23)*Predictive_Model!$D$23+((L2779-Predictive_Model!$B$24)/Predictive_Model!$C$24)*Predictive_Model!$D$24+((M2779-Predictive_Model!$B$25)/Predictive_Model!$C$25)*Predictive_Model!$D$25+IF(C2779="Male",Predictive_Model!$D$31,IF(C2779="Other",Predictive_Model!$D$32,0))+IF(D2779="Premium",Predictive_Model!$D$34,IF(D2779="Standard",Predictive_Model!$D$35,0))+IF(G2779="Asia",Predictive_Model!$D$37,IF(G2779="Europe",Predictive_Model!$D$38,IF(G2779="North America",Predictive_Model!$D$39,IF(G2779="Oceania",Predictive_Model!$D$40,IF(G2779="South America",Predictive_Model!$D$41,0)))))+IF(H2779="Laptop",Predictive_Model!$D$43,IF(H2779="Mobile",Predictive_Model!$D$44,IF(H2779="TV",Predictive_Model!$D$45,IF(H2779="Tablet",Predictive_Model!$D$46,0))))+IF(K2779="Crypto",Predictive_Model!$D$48,IF(K2779="Debit Card",Predictive_Model!$D$49,IF(K2779="Gift Card",Predictive_Model!$D$50,IF(K2779="PayPal",Predictive_Model!$D$51,0))))+IF(N2779="Comedy",Predictive_Model!$D$53,IF(N2779="Documentary",Predictive_Model!$D$54,IF(N2779="Drama",Predictive_Model!$D$55,IF(N2779="Horror",Predictive_Model!$D$56,IF(N2779="Romance",Predictive_Model!$D$57,IF(N2779="Sci-Fi",Predictive_Model!$D$58,0)))))))))</f>
        <v>4.4984733637573715E-2</v>
      </c>
      <c r="V2779" s="3" t="str">
        <f t="shared" si="436"/>
        <v>Low</v>
      </c>
      <c r="W2779" s="6">
        <f t="shared" si="437"/>
        <v>0.80927535813995111</v>
      </c>
      <c r="X2779" s="3" t="str">
        <f t="shared" si="438"/>
        <v>Monitor</v>
      </c>
      <c r="Y2779" s="3" t="str">
        <f t="shared" si="439"/>
        <v>OK</v>
      </c>
    </row>
    <row r="2780" spans="1:25" x14ac:dyDescent="0.25">
      <c r="A2780" s="3" t="str">
        <f>Raw_Data!A2780</f>
        <v>96e05214-21b3-4450-ab7c-2722a75e519d</v>
      </c>
      <c r="B2780" s="3">
        <f>Raw_Data!B2780</f>
        <v>39</v>
      </c>
      <c r="C2780" s="3" t="str">
        <f>Raw_Data!C2780</f>
        <v>Female</v>
      </c>
      <c r="D2780" s="3" t="str">
        <f>Raw_Data!D2780</f>
        <v>Basic</v>
      </c>
      <c r="E2780" s="3">
        <f>Raw_Data!E2780</f>
        <v>10.64</v>
      </c>
      <c r="F2780" s="3">
        <f>Raw_Data!F2780</f>
        <v>57</v>
      </c>
      <c r="G2780" s="3" t="str">
        <f>Raw_Data!G2780</f>
        <v>Oceania</v>
      </c>
      <c r="H2780" s="3" t="str">
        <f>Raw_Data!H2780</f>
        <v>Laptop</v>
      </c>
      <c r="I2780" s="3">
        <f>Raw_Data!I2780</f>
        <v>8.99</v>
      </c>
      <c r="J2780" s="3">
        <f>Raw_Data!J2780</f>
        <v>1</v>
      </c>
      <c r="K2780" s="3" t="str">
        <f>Raw_Data!K2780</f>
        <v>Debit Card</v>
      </c>
      <c r="L2780" s="3">
        <f>Raw_Data!L2780</f>
        <v>1</v>
      </c>
      <c r="M2780" s="3">
        <f>Raw_Data!M2780</f>
        <v>0.18</v>
      </c>
      <c r="N2780" s="3" t="str">
        <f>Raw_Data!N2780</f>
        <v>Action</v>
      </c>
      <c r="O2780" s="3" t="str">
        <f t="shared" si="430"/>
        <v>35-44</v>
      </c>
      <c r="P2780" s="3" t="str">
        <f t="shared" si="431"/>
        <v>10-24h</v>
      </c>
      <c r="Q2780" s="3" t="str">
        <f t="shared" si="432"/>
        <v>46-60d</v>
      </c>
      <c r="R2780" s="3" t="str">
        <f t="shared" si="433"/>
        <v>Medium</v>
      </c>
      <c r="S2780" s="3" t="str">
        <f t="shared" si="434"/>
        <v>Low</v>
      </c>
      <c r="T2780" s="3" t="str">
        <f t="shared" si="435"/>
        <v>Churned</v>
      </c>
      <c r="U2780" s="4">
        <f>1/(1+EXP(-(Predictive_Model!$B$5+((B2780-Predictive_Model!$B$20)/Predictive_Model!$C$20)*Predictive_Model!$D$20+((E2780-Predictive_Model!$B$21)/Predictive_Model!$C$21)*Predictive_Model!$D$21+((F2780-Predictive_Model!$B$22)/Predictive_Model!$C$22)*Predictive_Model!$D$22+((I2780-Predictive_Model!$B$23)/Predictive_Model!$C$23)*Predictive_Model!$D$23+((L2780-Predictive_Model!$B$24)/Predictive_Model!$C$24)*Predictive_Model!$D$24+((M2780-Predictive_Model!$B$25)/Predictive_Model!$C$25)*Predictive_Model!$D$25+IF(C2780="Male",Predictive_Model!$D$31,IF(C2780="Other",Predictive_Model!$D$32,0))+IF(D2780="Premium",Predictive_Model!$D$34,IF(D2780="Standard",Predictive_Model!$D$35,0))+IF(G2780="Asia",Predictive_Model!$D$37,IF(G2780="Europe",Predictive_Model!$D$38,IF(G2780="North America",Predictive_Model!$D$39,IF(G2780="Oceania",Predictive_Model!$D$40,IF(G2780="South America",Predictive_Model!$D$41,0)))))+IF(H2780="Laptop",Predictive_Model!$D$43,IF(H2780="Mobile",Predictive_Model!$D$44,IF(H2780="TV",Predictive_Model!$D$45,IF(H2780="Tablet",Predictive_Model!$D$46,0))))+IF(K2780="Crypto",Predictive_Model!$D$48,IF(K2780="Debit Card",Predictive_Model!$D$49,IF(K2780="Gift Card",Predictive_Model!$D$50,IF(K2780="PayPal",Predictive_Model!$D$51,0))))+IF(N2780="Comedy",Predictive_Model!$D$53,IF(N2780="Documentary",Predictive_Model!$D$54,IF(N2780="Drama",Predictive_Model!$D$55,IF(N2780="Horror",Predictive_Model!$D$56,IF(N2780="Romance",Predictive_Model!$D$57,IF(N2780="Sci-Fi",Predictive_Model!$D$58,0)))))))))</f>
        <v>0.99979226999007653</v>
      </c>
      <c r="V2780" s="3" t="str">
        <f t="shared" si="436"/>
        <v>Critical</v>
      </c>
      <c r="W2780" s="6">
        <f t="shared" si="437"/>
        <v>8.99</v>
      </c>
      <c r="X2780" s="3" t="str">
        <f t="shared" si="438"/>
        <v>Priority 2</v>
      </c>
      <c r="Y2780" s="3" t="str">
        <f t="shared" si="439"/>
        <v>OK</v>
      </c>
    </row>
    <row r="2781" spans="1:25" x14ac:dyDescent="0.25">
      <c r="A2781" s="3" t="str">
        <f>Raw_Data!A2781</f>
        <v>d9e6a910-4984-4cba-bacc-406df78a9267</v>
      </c>
      <c r="B2781" s="3">
        <f>Raw_Data!B2781</f>
        <v>63</v>
      </c>
      <c r="C2781" s="3" t="str">
        <f>Raw_Data!C2781</f>
        <v>Other</v>
      </c>
      <c r="D2781" s="3" t="str">
        <f>Raw_Data!D2781</f>
        <v>Basic</v>
      </c>
      <c r="E2781" s="3">
        <f>Raw_Data!E2781</f>
        <v>0.85</v>
      </c>
      <c r="F2781" s="3">
        <f>Raw_Data!F2781</f>
        <v>36</v>
      </c>
      <c r="G2781" s="3" t="str">
        <f>Raw_Data!G2781</f>
        <v>North America</v>
      </c>
      <c r="H2781" s="3" t="str">
        <f>Raw_Data!H2781</f>
        <v>Mobile</v>
      </c>
      <c r="I2781" s="3">
        <f>Raw_Data!I2781</f>
        <v>8.99</v>
      </c>
      <c r="J2781" s="3">
        <f>Raw_Data!J2781</f>
        <v>1</v>
      </c>
      <c r="K2781" s="3" t="str">
        <f>Raw_Data!K2781</f>
        <v>Credit Card</v>
      </c>
      <c r="L2781" s="3">
        <f>Raw_Data!L2781</f>
        <v>3</v>
      </c>
      <c r="M2781" s="3">
        <f>Raw_Data!M2781</f>
        <v>0.02</v>
      </c>
      <c r="N2781" s="3" t="str">
        <f>Raw_Data!N2781</f>
        <v>Sci-Fi</v>
      </c>
      <c r="O2781" s="3" t="str">
        <f t="shared" si="430"/>
        <v>55-70</v>
      </c>
      <c r="P2781" s="3" t="str">
        <f t="shared" si="431"/>
        <v>&lt;10h</v>
      </c>
      <c r="Q2781" s="3" t="str">
        <f t="shared" si="432"/>
        <v>22-45d</v>
      </c>
      <c r="R2781" s="3" t="str">
        <f t="shared" si="433"/>
        <v>Medium</v>
      </c>
      <c r="S2781" s="3" t="str">
        <f t="shared" si="434"/>
        <v>Low</v>
      </c>
      <c r="T2781" s="3" t="str">
        <f t="shared" si="435"/>
        <v>Churned</v>
      </c>
      <c r="U2781" s="4">
        <f>1/(1+EXP(-(Predictive_Model!$B$5+((B2781-Predictive_Model!$B$20)/Predictive_Model!$C$20)*Predictive_Model!$D$20+((E2781-Predictive_Model!$B$21)/Predictive_Model!$C$21)*Predictive_Model!$D$21+((F2781-Predictive_Model!$B$22)/Predictive_Model!$C$22)*Predictive_Model!$D$22+((I2781-Predictive_Model!$B$23)/Predictive_Model!$C$23)*Predictive_Model!$D$23+((L2781-Predictive_Model!$B$24)/Predictive_Model!$C$24)*Predictive_Model!$D$24+((M2781-Predictive_Model!$B$25)/Predictive_Model!$C$25)*Predictive_Model!$D$25+IF(C2781="Male",Predictive_Model!$D$31,IF(C2781="Other",Predictive_Model!$D$32,0))+IF(D2781="Premium",Predictive_Model!$D$34,IF(D2781="Standard",Predictive_Model!$D$35,0))+IF(G2781="Asia",Predictive_Model!$D$37,IF(G2781="Europe",Predictive_Model!$D$38,IF(G2781="North America",Predictive_Model!$D$39,IF(G2781="Oceania",Predictive_Model!$D$40,IF(G2781="South America",Predictive_Model!$D$41,0)))))+IF(H2781="Laptop",Predictive_Model!$D$43,IF(H2781="Mobile",Predictive_Model!$D$44,IF(H2781="TV",Predictive_Model!$D$45,IF(H2781="Tablet",Predictive_Model!$D$46,0))))+IF(K2781="Crypto",Predictive_Model!$D$48,IF(K2781="Debit Card",Predictive_Model!$D$49,IF(K2781="Gift Card",Predictive_Model!$D$50,IF(K2781="PayPal",Predictive_Model!$D$51,0))))+IF(N2781="Comedy",Predictive_Model!$D$53,IF(N2781="Documentary",Predictive_Model!$D$54,IF(N2781="Drama",Predictive_Model!$D$55,IF(N2781="Horror",Predictive_Model!$D$56,IF(N2781="Romance",Predictive_Model!$D$57,IF(N2781="Sci-Fi",Predictive_Model!$D$58,0)))))))))</f>
        <v>0.99989647646236046</v>
      </c>
      <c r="V2781" s="3" t="str">
        <f t="shared" si="436"/>
        <v>Critical</v>
      </c>
      <c r="W2781" s="6">
        <f t="shared" si="437"/>
        <v>8.99</v>
      </c>
      <c r="X2781" s="3" t="str">
        <f t="shared" si="438"/>
        <v>Priority 2</v>
      </c>
      <c r="Y2781" s="3" t="str">
        <f t="shared" si="439"/>
        <v>OK</v>
      </c>
    </row>
    <row r="2782" spans="1:25" x14ac:dyDescent="0.25">
      <c r="A2782" s="3" t="str">
        <f>Raw_Data!A2782</f>
        <v>46251140-d9fd-4ce3-b8dd-fb44601072b2</v>
      </c>
      <c r="B2782" s="3">
        <f>Raw_Data!B2782</f>
        <v>21</v>
      </c>
      <c r="C2782" s="3" t="str">
        <f>Raw_Data!C2782</f>
        <v>Female</v>
      </c>
      <c r="D2782" s="3" t="str">
        <f>Raw_Data!D2782</f>
        <v>Basic</v>
      </c>
      <c r="E2782" s="3">
        <f>Raw_Data!E2782</f>
        <v>2.29</v>
      </c>
      <c r="F2782" s="3">
        <f>Raw_Data!F2782</f>
        <v>26</v>
      </c>
      <c r="G2782" s="3" t="str">
        <f>Raw_Data!G2782</f>
        <v>Asia</v>
      </c>
      <c r="H2782" s="3" t="str">
        <f>Raw_Data!H2782</f>
        <v>TV</v>
      </c>
      <c r="I2782" s="3">
        <f>Raw_Data!I2782</f>
        <v>8.99</v>
      </c>
      <c r="J2782" s="3">
        <f>Raw_Data!J2782</f>
        <v>1</v>
      </c>
      <c r="K2782" s="3" t="str">
        <f>Raw_Data!K2782</f>
        <v>Crypto</v>
      </c>
      <c r="L2782" s="3">
        <f>Raw_Data!L2782</f>
        <v>4</v>
      </c>
      <c r="M2782" s="3">
        <f>Raw_Data!M2782</f>
        <v>0.08</v>
      </c>
      <c r="N2782" s="3" t="str">
        <f>Raw_Data!N2782</f>
        <v>Documentary</v>
      </c>
      <c r="O2782" s="3" t="str">
        <f t="shared" si="430"/>
        <v>18-24</v>
      </c>
      <c r="P2782" s="3" t="str">
        <f t="shared" si="431"/>
        <v>&lt;10h</v>
      </c>
      <c r="Q2782" s="3" t="str">
        <f t="shared" si="432"/>
        <v>22-45d</v>
      </c>
      <c r="R2782" s="3" t="str">
        <f t="shared" si="433"/>
        <v>Medium</v>
      </c>
      <c r="S2782" s="3" t="str">
        <f t="shared" si="434"/>
        <v>Low</v>
      </c>
      <c r="T2782" s="3" t="str">
        <f t="shared" si="435"/>
        <v>Churned</v>
      </c>
      <c r="U2782" s="4">
        <f>1/(1+EXP(-(Predictive_Model!$B$5+((B2782-Predictive_Model!$B$20)/Predictive_Model!$C$20)*Predictive_Model!$D$20+((E2782-Predictive_Model!$B$21)/Predictive_Model!$C$21)*Predictive_Model!$D$21+((F2782-Predictive_Model!$B$22)/Predictive_Model!$C$22)*Predictive_Model!$D$22+((I2782-Predictive_Model!$B$23)/Predictive_Model!$C$23)*Predictive_Model!$D$23+((L2782-Predictive_Model!$B$24)/Predictive_Model!$C$24)*Predictive_Model!$D$24+((M2782-Predictive_Model!$B$25)/Predictive_Model!$C$25)*Predictive_Model!$D$25+IF(C2782="Male",Predictive_Model!$D$31,IF(C2782="Other",Predictive_Model!$D$32,0))+IF(D2782="Premium",Predictive_Model!$D$34,IF(D2782="Standard",Predictive_Model!$D$35,0))+IF(G2782="Asia",Predictive_Model!$D$37,IF(G2782="Europe",Predictive_Model!$D$38,IF(G2782="North America",Predictive_Model!$D$39,IF(G2782="Oceania",Predictive_Model!$D$40,IF(G2782="South America",Predictive_Model!$D$41,0)))))+IF(H2782="Laptop",Predictive_Model!$D$43,IF(H2782="Mobile",Predictive_Model!$D$44,IF(H2782="TV",Predictive_Model!$D$45,IF(H2782="Tablet",Predictive_Model!$D$46,0))))+IF(K2782="Crypto",Predictive_Model!$D$48,IF(K2782="Debit Card",Predictive_Model!$D$49,IF(K2782="Gift Card",Predictive_Model!$D$50,IF(K2782="PayPal",Predictive_Model!$D$51,0))))+IF(N2782="Comedy",Predictive_Model!$D$53,IF(N2782="Documentary",Predictive_Model!$D$54,IF(N2782="Drama",Predictive_Model!$D$55,IF(N2782="Horror",Predictive_Model!$D$56,IF(N2782="Romance",Predictive_Model!$D$57,IF(N2782="Sci-Fi",Predictive_Model!$D$58,0)))))))))</f>
        <v>0.98938435103437716</v>
      </c>
      <c r="V2782" s="3" t="str">
        <f t="shared" si="436"/>
        <v>Critical</v>
      </c>
      <c r="W2782" s="6">
        <f t="shared" si="437"/>
        <v>8.99</v>
      </c>
      <c r="X2782" s="3" t="str">
        <f t="shared" si="438"/>
        <v>Priority 2</v>
      </c>
      <c r="Y2782" s="3" t="str">
        <f t="shared" si="439"/>
        <v>OK</v>
      </c>
    </row>
    <row r="2783" spans="1:25" x14ac:dyDescent="0.25">
      <c r="A2783" s="3" t="str">
        <f>Raw_Data!A2783</f>
        <v>34b11349-c05d-4937-a515-141c02818f64</v>
      </c>
      <c r="B2783" s="3">
        <f>Raw_Data!B2783</f>
        <v>36</v>
      </c>
      <c r="C2783" s="3" t="str">
        <f>Raw_Data!C2783</f>
        <v>Other</v>
      </c>
      <c r="D2783" s="3" t="str">
        <f>Raw_Data!D2783</f>
        <v>Standard</v>
      </c>
      <c r="E2783" s="3">
        <f>Raw_Data!E2783</f>
        <v>23.37</v>
      </c>
      <c r="F2783" s="3">
        <f>Raw_Data!F2783</f>
        <v>57</v>
      </c>
      <c r="G2783" s="3" t="str">
        <f>Raw_Data!G2783</f>
        <v>Africa</v>
      </c>
      <c r="H2783" s="3" t="str">
        <f>Raw_Data!H2783</f>
        <v>TV</v>
      </c>
      <c r="I2783" s="3">
        <f>Raw_Data!I2783</f>
        <v>13.99</v>
      </c>
      <c r="J2783" s="3">
        <f>Raw_Data!J2783</f>
        <v>0</v>
      </c>
      <c r="K2783" s="3" t="str">
        <f>Raw_Data!K2783</f>
        <v>Credit Card</v>
      </c>
      <c r="L2783" s="3">
        <f>Raw_Data!L2783</f>
        <v>5</v>
      </c>
      <c r="M2783" s="3">
        <f>Raw_Data!M2783</f>
        <v>0.4</v>
      </c>
      <c r="N2783" s="3" t="str">
        <f>Raw_Data!N2783</f>
        <v>Comedy</v>
      </c>
      <c r="O2783" s="3" t="str">
        <f t="shared" si="430"/>
        <v>35-44</v>
      </c>
      <c r="P2783" s="3" t="str">
        <f t="shared" si="431"/>
        <v>10-24h</v>
      </c>
      <c r="Q2783" s="3" t="str">
        <f t="shared" si="432"/>
        <v>46-60d</v>
      </c>
      <c r="R2783" s="3" t="str">
        <f t="shared" si="433"/>
        <v>Medium</v>
      </c>
      <c r="S2783" s="3" t="str">
        <f t="shared" si="434"/>
        <v>Mid</v>
      </c>
      <c r="T2783" s="3" t="str">
        <f t="shared" si="435"/>
        <v>Active</v>
      </c>
      <c r="U2783" s="4">
        <f>1/(1+EXP(-(Predictive_Model!$B$5+((B2783-Predictive_Model!$B$20)/Predictive_Model!$C$20)*Predictive_Model!$D$20+((E2783-Predictive_Model!$B$21)/Predictive_Model!$C$21)*Predictive_Model!$D$21+((F2783-Predictive_Model!$B$22)/Predictive_Model!$C$22)*Predictive_Model!$D$22+((I2783-Predictive_Model!$B$23)/Predictive_Model!$C$23)*Predictive_Model!$D$23+((L2783-Predictive_Model!$B$24)/Predictive_Model!$C$24)*Predictive_Model!$D$24+((M2783-Predictive_Model!$B$25)/Predictive_Model!$C$25)*Predictive_Model!$D$25+IF(C2783="Male",Predictive_Model!$D$31,IF(C2783="Other",Predictive_Model!$D$32,0))+IF(D2783="Premium",Predictive_Model!$D$34,IF(D2783="Standard",Predictive_Model!$D$35,0))+IF(G2783="Asia",Predictive_Model!$D$37,IF(G2783="Europe",Predictive_Model!$D$38,IF(G2783="North America",Predictive_Model!$D$39,IF(G2783="Oceania",Predictive_Model!$D$40,IF(G2783="South America",Predictive_Model!$D$41,0)))))+IF(H2783="Laptop",Predictive_Model!$D$43,IF(H2783="Mobile",Predictive_Model!$D$44,IF(H2783="TV",Predictive_Model!$D$45,IF(H2783="Tablet",Predictive_Model!$D$46,0))))+IF(K2783="Crypto",Predictive_Model!$D$48,IF(K2783="Debit Card",Predictive_Model!$D$49,IF(K2783="Gift Card",Predictive_Model!$D$50,IF(K2783="PayPal",Predictive_Model!$D$51,0))))+IF(N2783="Comedy",Predictive_Model!$D$53,IF(N2783="Documentary",Predictive_Model!$D$54,IF(N2783="Drama",Predictive_Model!$D$55,IF(N2783="Horror",Predictive_Model!$D$56,IF(N2783="Romance",Predictive_Model!$D$57,IF(N2783="Sci-Fi",Predictive_Model!$D$58,0)))))))))</f>
        <v>0.36943422619567884</v>
      </c>
      <c r="V2783" s="3" t="str">
        <f t="shared" si="436"/>
        <v>Medium</v>
      </c>
      <c r="W2783" s="6">
        <f t="shared" si="437"/>
        <v>5.1683848244775472</v>
      </c>
      <c r="X2783" s="3" t="str">
        <f t="shared" si="438"/>
        <v>Monitor</v>
      </c>
      <c r="Y2783" s="3" t="str">
        <f t="shared" si="439"/>
        <v>OK</v>
      </c>
    </row>
    <row r="2784" spans="1:25" x14ac:dyDescent="0.25">
      <c r="A2784" s="3" t="str">
        <f>Raw_Data!A2784</f>
        <v>07aaee5a-c849-49f0-bc95-4ec089ebd3fd</v>
      </c>
      <c r="B2784" s="3">
        <f>Raw_Data!B2784</f>
        <v>63</v>
      </c>
      <c r="C2784" s="3" t="str">
        <f>Raw_Data!C2784</f>
        <v>Male</v>
      </c>
      <c r="D2784" s="3" t="str">
        <f>Raw_Data!D2784</f>
        <v>Basic</v>
      </c>
      <c r="E2784" s="3">
        <f>Raw_Data!E2784</f>
        <v>3.01</v>
      </c>
      <c r="F2784" s="3">
        <f>Raw_Data!F2784</f>
        <v>60</v>
      </c>
      <c r="G2784" s="3" t="str">
        <f>Raw_Data!G2784</f>
        <v>South America</v>
      </c>
      <c r="H2784" s="3" t="str">
        <f>Raw_Data!H2784</f>
        <v>TV</v>
      </c>
      <c r="I2784" s="3">
        <f>Raw_Data!I2784</f>
        <v>8.99</v>
      </c>
      <c r="J2784" s="3">
        <f>Raw_Data!J2784</f>
        <v>1</v>
      </c>
      <c r="K2784" s="3" t="str">
        <f>Raw_Data!K2784</f>
        <v>Debit Card</v>
      </c>
      <c r="L2784" s="3">
        <f>Raw_Data!L2784</f>
        <v>5</v>
      </c>
      <c r="M2784" s="3">
        <f>Raw_Data!M2784</f>
        <v>0.05</v>
      </c>
      <c r="N2784" s="3" t="str">
        <f>Raw_Data!N2784</f>
        <v>Drama</v>
      </c>
      <c r="O2784" s="3" t="str">
        <f t="shared" si="430"/>
        <v>55-70</v>
      </c>
      <c r="P2784" s="3" t="str">
        <f t="shared" si="431"/>
        <v>&lt;10h</v>
      </c>
      <c r="Q2784" s="3" t="str">
        <f t="shared" si="432"/>
        <v>46-60d</v>
      </c>
      <c r="R2784" s="3" t="str">
        <f t="shared" si="433"/>
        <v>Low</v>
      </c>
      <c r="S2784" s="3" t="str">
        <f t="shared" si="434"/>
        <v>Low</v>
      </c>
      <c r="T2784" s="3" t="str">
        <f t="shared" si="435"/>
        <v>Churned</v>
      </c>
      <c r="U2784" s="4">
        <f>1/(1+EXP(-(Predictive_Model!$B$5+((B2784-Predictive_Model!$B$20)/Predictive_Model!$C$20)*Predictive_Model!$D$20+((E2784-Predictive_Model!$B$21)/Predictive_Model!$C$21)*Predictive_Model!$D$21+((F2784-Predictive_Model!$B$22)/Predictive_Model!$C$22)*Predictive_Model!$D$22+((I2784-Predictive_Model!$B$23)/Predictive_Model!$C$23)*Predictive_Model!$D$23+((L2784-Predictive_Model!$B$24)/Predictive_Model!$C$24)*Predictive_Model!$D$24+((M2784-Predictive_Model!$B$25)/Predictive_Model!$C$25)*Predictive_Model!$D$25+IF(C2784="Male",Predictive_Model!$D$31,IF(C2784="Other",Predictive_Model!$D$32,0))+IF(D2784="Premium",Predictive_Model!$D$34,IF(D2784="Standard",Predictive_Model!$D$35,0))+IF(G2784="Asia",Predictive_Model!$D$37,IF(G2784="Europe",Predictive_Model!$D$38,IF(G2784="North America",Predictive_Model!$D$39,IF(G2784="Oceania",Predictive_Model!$D$40,IF(G2784="South America",Predictive_Model!$D$41,0)))))+IF(H2784="Laptop",Predictive_Model!$D$43,IF(H2784="Mobile",Predictive_Model!$D$44,IF(H2784="TV",Predictive_Model!$D$45,IF(H2784="Tablet",Predictive_Model!$D$46,0))))+IF(K2784="Crypto",Predictive_Model!$D$48,IF(K2784="Debit Card",Predictive_Model!$D$49,IF(K2784="Gift Card",Predictive_Model!$D$50,IF(K2784="PayPal",Predictive_Model!$D$51,0))))+IF(N2784="Comedy",Predictive_Model!$D$53,IF(N2784="Documentary",Predictive_Model!$D$54,IF(N2784="Drama",Predictive_Model!$D$55,IF(N2784="Horror",Predictive_Model!$D$56,IF(N2784="Romance",Predictive_Model!$D$57,IF(N2784="Sci-Fi",Predictive_Model!$D$58,0)))))))))</f>
        <v>0.9996407558386774</v>
      </c>
      <c r="V2784" s="3" t="str">
        <f t="shared" si="436"/>
        <v>Critical</v>
      </c>
      <c r="W2784" s="6">
        <f t="shared" si="437"/>
        <v>8.99</v>
      </c>
      <c r="X2784" s="3" t="str">
        <f t="shared" si="438"/>
        <v>Priority 2</v>
      </c>
      <c r="Y2784" s="3" t="str">
        <f t="shared" si="439"/>
        <v>OK</v>
      </c>
    </row>
    <row r="2785" spans="1:25" x14ac:dyDescent="0.25">
      <c r="A2785" s="3" t="str">
        <f>Raw_Data!A2785</f>
        <v>e7ef30c9-36eb-4033-ba19-2baf2f0563c8</v>
      </c>
      <c r="B2785" s="3">
        <f>Raw_Data!B2785</f>
        <v>54</v>
      </c>
      <c r="C2785" s="3" t="str">
        <f>Raw_Data!C2785</f>
        <v>Female</v>
      </c>
      <c r="D2785" s="3" t="str">
        <f>Raw_Data!D2785</f>
        <v>Basic</v>
      </c>
      <c r="E2785" s="3">
        <f>Raw_Data!E2785</f>
        <v>27.8</v>
      </c>
      <c r="F2785" s="3">
        <f>Raw_Data!F2785</f>
        <v>9</v>
      </c>
      <c r="G2785" s="3" t="str">
        <f>Raw_Data!G2785</f>
        <v>North America</v>
      </c>
      <c r="H2785" s="3" t="str">
        <f>Raw_Data!H2785</f>
        <v>TV</v>
      </c>
      <c r="I2785" s="3">
        <f>Raw_Data!I2785</f>
        <v>8.99</v>
      </c>
      <c r="J2785" s="3">
        <f>Raw_Data!J2785</f>
        <v>0</v>
      </c>
      <c r="K2785" s="3" t="str">
        <f>Raw_Data!K2785</f>
        <v>Gift Card</v>
      </c>
      <c r="L2785" s="3">
        <f>Raw_Data!L2785</f>
        <v>4</v>
      </c>
      <c r="M2785" s="3">
        <f>Raw_Data!M2785</f>
        <v>2.78</v>
      </c>
      <c r="N2785" s="3" t="str">
        <f>Raw_Data!N2785</f>
        <v>Horror</v>
      </c>
      <c r="O2785" s="3" t="str">
        <f t="shared" si="430"/>
        <v>45-54</v>
      </c>
      <c r="P2785" s="3" t="str">
        <f t="shared" si="431"/>
        <v>25-49h</v>
      </c>
      <c r="Q2785" s="3" t="str">
        <f t="shared" si="432"/>
        <v>8-21d</v>
      </c>
      <c r="R2785" s="3" t="str">
        <f t="shared" si="433"/>
        <v>High</v>
      </c>
      <c r="S2785" s="3" t="str">
        <f t="shared" si="434"/>
        <v>Low</v>
      </c>
      <c r="T2785" s="3" t="str">
        <f t="shared" si="435"/>
        <v>Active</v>
      </c>
      <c r="U2785" s="4">
        <f>1/(1+EXP(-(Predictive_Model!$B$5+((B2785-Predictive_Model!$B$20)/Predictive_Model!$C$20)*Predictive_Model!$D$20+((E2785-Predictive_Model!$B$21)/Predictive_Model!$C$21)*Predictive_Model!$D$21+((F2785-Predictive_Model!$B$22)/Predictive_Model!$C$22)*Predictive_Model!$D$22+((I2785-Predictive_Model!$B$23)/Predictive_Model!$C$23)*Predictive_Model!$D$23+((L2785-Predictive_Model!$B$24)/Predictive_Model!$C$24)*Predictive_Model!$D$24+((M2785-Predictive_Model!$B$25)/Predictive_Model!$C$25)*Predictive_Model!$D$25+IF(C2785="Male",Predictive_Model!$D$31,IF(C2785="Other",Predictive_Model!$D$32,0))+IF(D2785="Premium",Predictive_Model!$D$34,IF(D2785="Standard",Predictive_Model!$D$35,0))+IF(G2785="Asia",Predictive_Model!$D$37,IF(G2785="Europe",Predictive_Model!$D$38,IF(G2785="North America",Predictive_Model!$D$39,IF(G2785="Oceania",Predictive_Model!$D$40,IF(G2785="South America",Predictive_Model!$D$41,0)))))+IF(H2785="Laptop",Predictive_Model!$D$43,IF(H2785="Mobile",Predictive_Model!$D$44,IF(H2785="TV",Predictive_Model!$D$45,IF(H2785="Tablet",Predictive_Model!$D$46,0))))+IF(K2785="Crypto",Predictive_Model!$D$48,IF(K2785="Debit Card",Predictive_Model!$D$49,IF(K2785="Gift Card",Predictive_Model!$D$50,IF(K2785="PayPal",Predictive_Model!$D$51,0))))+IF(N2785="Comedy",Predictive_Model!$D$53,IF(N2785="Documentary",Predictive_Model!$D$54,IF(N2785="Drama",Predictive_Model!$D$55,IF(N2785="Horror",Predictive_Model!$D$56,IF(N2785="Romance",Predictive_Model!$D$57,IF(N2785="Sci-Fi",Predictive_Model!$D$58,0)))))))))</f>
        <v>5.6809633598200643E-5</v>
      </c>
      <c r="V2785" s="3" t="str">
        <f t="shared" si="436"/>
        <v>Low</v>
      </c>
      <c r="W2785" s="6">
        <f t="shared" si="437"/>
        <v>5.1071860604782375E-4</v>
      </c>
      <c r="X2785" s="3" t="str">
        <f t="shared" si="438"/>
        <v>Monitor</v>
      </c>
      <c r="Y2785" s="3" t="str">
        <f t="shared" si="439"/>
        <v>OK</v>
      </c>
    </row>
    <row r="2786" spans="1:25" x14ac:dyDescent="0.25">
      <c r="A2786" s="3" t="str">
        <f>Raw_Data!A2786</f>
        <v>39047018-dbfe-4cd5-8d42-abef35b1be4a</v>
      </c>
      <c r="B2786" s="3">
        <f>Raw_Data!B2786</f>
        <v>22</v>
      </c>
      <c r="C2786" s="3" t="str">
        <f>Raw_Data!C2786</f>
        <v>Female</v>
      </c>
      <c r="D2786" s="3" t="str">
        <f>Raw_Data!D2786</f>
        <v>Standard</v>
      </c>
      <c r="E2786" s="3">
        <f>Raw_Data!E2786</f>
        <v>10.29</v>
      </c>
      <c r="F2786" s="3">
        <f>Raw_Data!F2786</f>
        <v>17</v>
      </c>
      <c r="G2786" s="3" t="str">
        <f>Raw_Data!G2786</f>
        <v>South America</v>
      </c>
      <c r="H2786" s="3" t="str">
        <f>Raw_Data!H2786</f>
        <v>Desktop</v>
      </c>
      <c r="I2786" s="3">
        <f>Raw_Data!I2786</f>
        <v>13.99</v>
      </c>
      <c r="J2786" s="3">
        <f>Raw_Data!J2786</f>
        <v>0</v>
      </c>
      <c r="K2786" s="3" t="str">
        <f>Raw_Data!K2786</f>
        <v>Gift Card</v>
      </c>
      <c r="L2786" s="3">
        <f>Raw_Data!L2786</f>
        <v>5</v>
      </c>
      <c r="M2786" s="3">
        <f>Raw_Data!M2786</f>
        <v>0.56999999999999995</v>
      </c>
      <c r="N2786" s="3" t="str">
        <f>Raw_Data!N2786</f>
        <v>Comedy</v>
      </c>
      <c r="O2786" s="3" t="str">
        <f t="shared" si="430"/>
        <v>18-24</v>
      </c>
      <c r="P2786" s="3" t="str">
        <f t="shared" si="431"/>
        <v>10-24h</v>
      </c>
      <c r="Q2786" s="3" t="str">
        <f t="shared" si="432"/>
        <v>8-21d</v>
      </c>
      <c r="R2786" s="3" t="str">
        <f t="shared" si="433"/>
        <v>Medium</v>
      </c>
      <c r="S2786" s="3" t="str">
        <f t="shared" si="434"/>
        <v>Mid</v>
      </c>
      <c r="T2786" s="3" t="str">
        <f t="shared" si="435"/>
        <v>Active</v>
      </c>
      <c r="U2786" s="4">
        <f>1/(1+EXP(-(Predictive_Model!$B$5+((B2786-Predictive_Model!$B$20)/Predictive_Model!$C$20)*Predictive_Model!$D$20+((E2786-Predictive_Model!$B$21)/Predictive_Model!$C$21)*Predictive_Model!$D$21+((F2786-Predictive_Model!$B$22)/Predictive_Model!$C$22)*Predictive_Model!$D$22+((I2786-Predictive_Model!$B$23)/Predictive_Model!$C$23)*Predictive_Model!$D$23+((L2786-Predictive_Model!$B$24)/Predictive_Model!$C$24)*Predictive_Model!$D$24+((M2786-Predictive_Model!$B$25)/Predictive_Model!$C$25)*Predictive_Model!$D$25+IF(C2786="Male",Predictive_Model!$D$31,IF(C2786="Other",Predictive_Model!$D$32,0))+IF(D2786="Premium",Predictive_Model!$D$34,IF(D2786="Standard",Predictive_Model!$D$35,0))+IF(G2786="Asia",Predictive_Model!$D$37,IF(G2786="Europe",Predictive_Model!$D$38,IF(G2786="North America",Predictive_Model!$D$39,IF(G2786="Oceania",Predictive_Model!$D$40,IF(G2786="South America",Predictive_Model!$D$41,0)))))+IF(H2786="Laptop",Predictive_Model!$D$43,IF(H2786="Mobile",Predictive_Model!$D$44,IF(H2786="TV",Predictive_Model!$D$45,IF(H2786="Tablet",Predictive_Model!$D$46,0))))+IF(K2786="Crypto",Predictive_Model!$D$48,IF(K2786="Debit Card",Predictive_Model!$D$49,IF(K2786="Gift Card",Predictive_Model!$D$50,IF(K2786="PayPal",Predictive_Model!$D$51,0))))+IF(N2786="Comedy",Predictive_Model!$D$53,IF(N2786="Documentary",Predictive_Model!$D$54,IF(N2786="Drama",Predictive_Model!$D$55,IF(N2786="Horror",Predictive_Model!$D$56,IF(N2786="Romance",Predictive_Model!$D$57,IF(N2786="Sci-Fi",Predictive_Model!$D$58,0)))))))))</f>
        <v>0.2325423514503677</v>
      </c>
      <c r="V2786" s="3" t="str">
        <f t="shared" si="436"/>
        <v>Low</v>
      </c>
      <c r="W2786" s="6">
        <f t="shared" si="437"/>
        <v>3.2532674967906443</v>
      </c>
      <c r="X2786" s="3" t="str">
        <f t="shared" si="438"/>
        <v>Monitor</v>
      </c>
      <c r="Y2786" s="3" t="str">
        <f t="shared" si="439"/>
        <v>OK</v>
      </c>
    </row>
    <row r="2787" spans="1:25" x14ac:dyDescent="0.25">
      <c r="A2787" s="3" t="str">
        <f>Raw_Data!A2787</f>
        <v>91218fe1-6859-4876-80f7-d6165cbd7bd0</v>
      </c>
      <c r="B2787" s="3">
        <f>Raw_Data!B2787</f>
        <v>33</v>
      </c>
      <c r="C2787" s="3" t="str">
        <f>Raw_Data!C2787</f>
        <v>Male</v>
      </c>
      <c r="D2787" s="3" t="str">
        <f>Raw_Data!D2787</f>
        <v>Standard</v>
      </c>
      <c r="E2787" s="3">
        <f>Raw_Data!E2787</f>
        <v>7.45</v>
      </c>
      <c r="F2787" s="3">
        <f>Raw_Data!F2787</f>
        <v>0</v>
      </c>
      <c r="G2787" s="3" t="str">
        <f>Raw_Data!G2787</f>
        <v>Europe</v>
      </c>
      <c r="H2787" s="3" t="str">
        <f>Raw_Data!H2787</f>
        <v>Mobile</v>
      </c>
      <c r="I2787" s="3">
        <f>Raw_Data!I2787</f>
        <v>13.99</v>
      </c>
      <c r="J2787" s="3">
        <f>Raw_Data!J2787</f>
        <v>0</v>
      </c>
      <c r="K2787" s="3" t="str">
        <f>Raw_Data!K2787</f>
        <v>PayPal</v>
      </c>
      <c r="L2787" s="3">
        <f>Raw_Data!L2787</f>
        <v>4</v>
      </c>
      <c r="M2787" s="3">
        <f>Raw_Data!M2787</f>
        <v>7.45</v>
      </c>
      <c r="N2787" s="3" t="str">
        <f>Raw_Data!N2787</f>
        <v>Action</v>
      </c>
      <c r="O2787" s="3" t="str">
        <f t="shared" si="430"/>
        <v>25-34</v>
      </c>
      <c r="P2787" s="3" t="str">
        <f t="shared" si="431"/>
        <v>&lt;10h</v>
      </c>
      <c r="Q2787" s="3" t="str">
        <f t="shared" si="432"/>
        <v>0-7d</v>
      </c>
      <c r="R2787" s="3" t="str">
        <f t="shared" si="433"/>
        <v>Medium</v>
      </c>
      <c r="S2787" s="3" t="str">
        <f t="shared" si="434"/>
        <v>Mid</v>
      </c>
      <c r="T2787" s="3" t="str">
        <f t="shared" si="435"/>
        <v>Active</v>
      </c>
      <c r="U2787" s="4">
        <f>1/(1+EXP(-(Predictive_Model!$B$5+((B2787-Predictive_Model!$B$20)/Predictive_Model!$C$20)*Predictive_Model!$D$20+((E2787-Predictive_Model!$B$21)/Predictive_Model!$C$21)*Predictive_Model!$D$21+((F2787-Predictive_Model!$B$22)/Predictive_Model!$C$22)*Predictive_Model!$D$22+((I2787-Predictive_Model!$B$23)/Predictive_Model!$C$23)*Predictive_Model!$D$23+((L2787-Predictive_Model!$B$24)/Predictive_Model!$C$24)*Predictive_Model!$D$24+((M2787-Predictive_Model!$B$25)/Predictive_Model!$C$25)*Predictive_Model!$D$25+IF(C2787="Male",Predictive_Model!$D$31,IF(C2787="Other",Predictive_Model!$D$32,0))+IF(D2787="Premium",Predictive_Model!$D$34,IF(D2787="Standard",Predictive_Model!$D$35,0))+IF(G2787="Asia",Predictive_Model!$D$37,IF(G2787="Europe",Predictive_Model!$D$38,IF(G2787="North America",Predictive_Model!$D$39,IF(G2787="Oceania",Predictive_Model!$D$40,IF(G2787="South America",Predictive_Model!$D$41,0)))))+IF(H2787="Laptop",Predictive_Model!$D$43,IF(H2787="Mobile",Predictive_Model!$D$44,IF(H2787="TV",Predictive_Model!$D$45,IF(H2787="Tablet",Predictive_Model!$D$46,0))))+IF(K2787="Crypto",Predictive_Model!$D$48,IF(K2787="Debit Card",Predictive_Model!$D$49,IF(K2787="Gift Card",Predictive_Model!$D$50,IF(K2787="PayPal",Predictive_Model!$D$51,0))))+IF(N2787="Comedy",Predictive_Model!$D$53,IF(N2787="Documentary",Predictive_Model!$D$54,IF(N2787="Drama",Predictive_Model!$D$55,IF(N2787="Horror",Predictive_Model!$D$56,IF(N2787="Romance",Predictive_Model!$D$57,IF(N2787="Sci-Fi",Predictive_Model!$D$58,0)))))))))</f>
        <v>4.0563584209750478E-6</v>
      </c>
      <c r="V2787" s="3" t="str">
        <f t="shared" si="436"/>
        <v>Low</v>
      </c>
      <c r="W2787" s="6">
        <f t="shared" si="437"/>
        <v>5.6748454309440917E-5</v>
      </c>
      <c r="X2787" s="3" t="str">
        <f t="shared" si="438"/>
        <v>Monitor</v>
      </c>
      <c r="Y2787" s="3" t="str">
        <f t="shared" si="439"/>
        <v>OK</v>
      </c>
    </row>
    <row r="2788" spans="1:25" x14ac:dyDescent="0.25">
      <c r="A2788" s="3" t="str">
        <f>Raw_Data!A2788</f>
        <v>6c6c1bb7-6107-461d-ae34-e6759269a77d</v>
      </c>
      <c r="B2788" s="3">
        <f>Raw_Data!B2788</f>
        <v>28</v>
      </c>
      <c r="C2788" s="3" t="str">
        <f>Raw_Data!C2788</f>
        <v>Female</v>
      </c>
      <c r="D2788" s="3" t="str">
        <f>Raw_Data!D2788</f>
        <v>Basic</v>
      </c>
      <c r="E2788" s="3">
        <f>Raw_Data!E2788</f>
        <v>2.63</v>
      </c>
      <c r="F2788" s="3">
        <f>Raw_Data!F2788</f>
        <v>54</v>
      </c>
      <c r="G2788" s="3" t="str">
        <f>Raw_Data!G2788</f>
        <v>Europe</v>
      </c>
      <c r="H2788" s="3" t="str">
        <f>Raw_Data!H2788</f>
        <v>TV</v>
      </c>
      <c r="I2788" s="3">
        <f>Raw_Data!I2788</f>
        <v>8.99</v>
      </c>
      <c r="J2788" s="3">
        <f>Raw_Data!J2788</f>
        <v>1</v>
      </c>
      <c r="K2788" s="3" t="str">
        <f>Raw_Data!K2788</f>
        <v>Credit Card</v>
      </c>
      <c r="L2788" s="3">
        <f>Raw_Data!L2788</f>
        <v>4</v>
      </c>
      <c r="M2788" s="3">
        <f>Raw_Data!M2788</f>
        <v>0.05</v>
      </c>
      <c r="N2788" s="3" t="str">
        <f>Raw_Data!N2788</f>
        <v>Action</v>
      </c>
      <c r="O2788" s="3" t="str">
        <f t="shared" si="430"/>
        <v>25-34</v>
      </c>
      <c r="P2788" s="3" t="str">
        <f t="shared" si="431"/>
        <v>&lt;10h</v>
      </c>
      <c r="Q2788" s="3" t="str">
        <f t="shared" si="432"/>
        <v>46-60d</v>
      </c>
      <c r="R2788" s="3" t="str">
        <f t="shared" si="433"/>
        <v>Low</v>
      </c>
      <c r="S2788" s="3" t="str">
        <f t="shared" si="434"/>
        <v>Low</v>
      </c>
      <c r="T2788" s="3" t="str">
        <f t="shared" si="435"/>
        <v>Churned</v>
      </c>
      <c r="U2788" s="4">
        <f>1/(1+EXP(-(Predictive_Model!$B$5+((B2788-Predictive_Model!$B$20)/Predictive_Model!$C$20)*Predictive_Model!$D$20+((E2788-Predictive_Model!$B$21)/Predictive_Model!$C$21)*Predictive_Model!$D$21+((F2788-Predictive_Model!$B$22)/Predictive_Model!$C$22)*Predictive_Model!$D$22+((I2788-Predictive_Model!$B$23)/Predictive_Model!$C$23)*Predictive_Model!$D$23+((L2788-Predictive_Model!$B$24)/Predictive_Model!$C$24)*Predictive_Model!$D$24+((M2788-Predictive_Model!$B$25)/Predictive_Model!$C$25)*Predictive_Model!$D$25+IF(C2788="Male",Predictive_Model!$D$31,IF(C2788="Other",Predictive_Model!$D$32,0))+IF(D2788="Premium",Predictive_Model!$D$34,IF(D2788="Standard",Predictive_Model!$D$35,0))+IF(G2788="Asia",Predictive_Model!$D$37,IF(G2788="Europe",Predictive_Model!$D$38,IF(G2788="North America",Predictive_Model!$D$39,IF(G2788="Oceania",Predictive_Model!$D$40,IF(G2788="South America",Predictive_Model!$D$41,0)))))+IF(H2788="Laptop",Predictive_Model!$D$43,IF(H2788="Mobile",Predictive_Model!$D$44,IF(H2788="TV",Predictive_Model!$D$45,IF(H2788="Tablet",Predictive_Model!$D$46,0))))+IF(K2788="Crypto",Predictive_Model!$D$48,IF(K2788="Debit Card",Predictive_Model!$D$49,IF(K2788="Gift Card",Predictive_Model!$D$50,IF(K2788="PayPal",Predictive_Model!$D$51,0))))+IF(N2788="Comedy",Predictive_Model!$D$53,IF(N2788="Documentary",Predictive_Model!$D$54,IF(N2788="Drama",Predictive_Model!$D$55,IF(N2788="Horror",Predictive_Model!$D$56,IF(N2788="Romance",Predictive_Model!$D$57,IF(N2788="Sci-Fi",Predictive_Model!$D$58,0)))))))))</f>
        <v>0.99976247983629296</v>
      </c>
      <c r="V2788" s="3" t="str">
        <f t="shared" si="436"/>
        <v>Critical</v>
      </c>
      <c r="W2788" s="6">
        <f t="shared" si="437"/>
        <v>8.99</v>
      </c>
      <c r="X2788" s="3" t="str">
        <f t="shared" si="438"/>
        <v>Priority 2</v>
      </c>
      <c r="Y2788" s="3" t="str">
        <f t="shared" si="439"/>
        <v>OK</v>
      </c>
    </row>
    <row r="2789" spans="1:25" x14ac:dyDescent="0.25">
      <c r="A2789" s="3" t="str">
        <f>Raw_Data!A2789</f>
        <v>03c16f8b-64ce-4d37-9afe-f7a7359a10b8</v>
      </c>
      <c r="B2789" s="3">
        <f>Raw_Data!B2789</f>
        <v>22</v>
      </c>
      <c r="C2789" s="3" t="str">
        <f>Raw_Data!C2789</f>
        <v>Female</v>
      </c>
      <c r="D2789" s="3" t="str">
        <f>Raw_Data!D2789</f>
        <v>Premium</v>
      </c>
      <c r="E2789" s="3">
        <f>Raw_Data!E2789</f>
        <v>14.27</v>
      </c>
      <c r="F2789" s="3">
        <f>Raw_Data!F2789</f>
        <v>17</v>
      </c>
      <c r="G2789" s="3" t="str">
        <f>Raw_Data!G2789</f>
        <v>North America</v>
      </c>
      <c r="H2789" s="3" t="str">
        <f>Raw_Data!H2789</f>
        <v>Desktop</v>
      </c>
      <c r="I2789" s="3">
        <f>Raw_Data!I2789</f>
        <v>17.989999999999998</v>
      </c>
      <c r="J2789" s="3">
        <f>Raw_Data!J2789</f>
        <v>0</v>
      </c>
      <c r="K2789" s="3" t="str">
        <f>Raw_Data!K2789</f>
        <v>Credit Card</v>
      </c>
      <c r="L2789" s="3">
        <f>Raw_Data!L2789</f>
        <v>4</v>
      </c>
      <c r="M2789" s="3">
        <f>Raw_Data!M2789</f>
        <v>0.79</v>
      </c>
      <c r="N2789" s="3" t="str">
        <f>Raw_Data!N2789</f>
        <v>Comedy</v>
      </c>
      <c r="O2789" s="3" t="str">
        <f t="shared" si="430"/>
        <v>18-24</v>
      </c>
      <c r="P2789" s="3" t="str">
        <f t="shared" si="431"/>
        <v>10-24h</v>
      </c>
      <c r="Q2789" s="3" t="str">
        <f t="shared" si="432"/>
        <v>8-21d</v>
      </c>
      <c r="R2789" s="3" t="str">
        <f t="shared" si="433"/>
        <v>Medium</v>
      </c>
      <c r="S2789" s="3" t="str">
        <f t="shared" si="434"/>
        <v>High</v>
      </c>
      <c r="T2789" s="3" t="str">
        <f t="shared" si="435"/>
        <v>Active</v>
      </c>
      <c r="U2789" s="4">
        <f>1/(1+EXP(-(Predictive_Model!$B$5+((B2789-Predictive_Model!$B$20)/Predictive_Model!$C$20)*Predictive_Model!$D$20+((E2789-Predictive_Model!$B$21)/Predictive_Model!$C$21)*Predictive_Model!$D$21+((F2789-Predictive_Model!$B$22)/Predictive_Model!$C$22)*Predictive_Model!$D$22+((I2789-Predictive_Model!$B$23)/Predictive_Model!$C$23)*Predictive_Model!$D$23+((L2789-Predictive_Model!$B$24)/Predictive_Model!$C$24)*Predictive_Model!$D$24+((M2789-Predictive_Model!$B$25)/Predictive_Model!$C$25)*Predictive_Model!$D$25+IF(C2789="Male",Predictive_Model!$D$31,IF(C2789="Other",Predictive_Model!$D$32,0))+IF(D2789="Premium",Predictive_Model!$D$34,IF(D2789="Standard",Predictive_Model!$D$35,0))+IF(G2789="Asia",Predictive_Model!$D$37,IF(G2789="Europe",Predictive_Model!$D$38,IF(G2789="North America",Predictive_Model!$D$39,IF(G2789="Oceania",Predictive_Model!$D$40,IF(G2789="South America",Predictive_Model!$D$41,0)))))+IF(H2789="Laptop",Predictive_Model!$D$43,IF(H2789="Mobile",Predictive_Model!$D$44,IF(H2789="TV",Predictive_Model!$D$45,IF(H2789="Tablet",Predictive_Model!$D$46,0))))+IF(K2789="Crypto",Predictive_Model!$D$48,IF(K2789="Debit Card",Predictive_Model!$D$49,IF(K2789="Gift Card",Predictive_Model!$D$50,IF(K2789="PayPal",Predictive_Model!$D$51,0))))+IF(N2789="Comedy",Predictive_Model!$D$53,IF(N2789="Documentary",Predictive_Model!$D$54,IF(N2789="Drama",Predictive_Model!$D$55,IF(N2789="Horror",Predictive_Model!$D$56,IF(N2789="Romance",Predictive_Model!$D$57,IF(N2789="Sci-Fi",Predictive_Model!$D$58,0)))))))))</f>
        <v>1.4842005940134071E-2</v>
      </c>
      <c r="V2789" s="3" t="str">
        <f t="shared" si="436"/>
        <v>Low</v>
      </c>
      <c r="W2789" s="6">
        <f t="shared" si="437"/>
        <v>0.26700768686301191</v>
      </c>
      <c r="X2789" s="3" t="str">
        <f t="shared" si="438"/>
        <v>Monitor</v>
      </c>
      <c r="Y2789" s="3" t="str">
        <f t="shared" si="439"/>
        <v>OK</v>
      </c>
    </row>
    <row r="2790" spans="1:25" x14ac:dyDescent="0.25">
      <c r="A2790" s="3" t="str">
        <f>Raw_Data!A2790</f>
        <v>24f1f8ac-6d0e-4447-a0db-c3ab27251400</v>
      </c>
      <c r="B2790" s="3">
        <f>Raw_Data!B2790</f>
        <v>22</v>
      </c>
      <c r="C2790" s="3" t="str">
        <f>Raw_Data!C2790</f>
        <v>Male</v>
      </c>
      <c r="D2790" s="3" t="str">
        <f>Raw_Data!D2790</f>
        <v>Premium</v>
      </c>
      <c r="E2790" s="3">
        <f>Raw_Data!E2790</f>
        <v>4.9000000000000004</v>
      </c>
      <c r="F2790" s="3">
        <f>Raw_Data!F2790</f>
        <v>1</v>
      </c>
      <c r="G2790" s="3" t="str">
        <f>Raw_Data!G2790</f>
        <v>North America</v>
      </c>
      <c r="H2790" s="3" t="str">
        <f>Raw_Data!H2790</f>
        <v>TV</v>
      </c>
      <c r="I2790" s="3">
        <f>Raw_Data!I2790</f>
        <v>17.989999999999998</v>
      </c>
      <c r="J2790" s="3">
        <f>Raw_Data!J2790</f>
        <v>0</v>
      </c>
      <c r="K2790" s="3" t="str">
        <f>Raw_Data!K2790</f>
        <v>Gift Card</v>
      </c>
      <c r="L2790" s="3">
        <f>Raw_Data!L2790</f>
        <v>5</v>
      </c>
      <c r="M2790" s="3">
        <f>Raw_Data!M2790</f>
        <v>2.4500000000000002</v>
      </c>
      <c r="N2790" s="3" t="str">
        <f>Raw_Data!N2790</f>
        <v>Drama</v>
      </c>
      <c r="O2790" s="3" t="str">
        <f t="shared" si="430"/>
        <v>18-24</v>
      </c>
      <c r="P2790" s="3" t="str">
        <f t="shared" si="431"/>
        <v>&lt;10h</v>
      </c>
      <c r="Q2790" s="3" t="str">
        <f t="shared" si="432"/>
        <v>0-7d</v>
      </c>
      <c r="R2790" s="3" t="str">
        <f t="shared" si="433"/>
        <v>Medium</v>
      </c>
      <c r="S2790" s="3" t="str">
        <f t="shared" si="434"/>
        <v>High</v>
      </c>
      <c r="T2790" s="3" t="str">
        <f t="shared" si="435"/>
        <v>Active</v>
      </c>
      <c r="U2790" s="4">
        <f>1/(1+EXP(-(Predictive_Model!$B$5+((B2790-Predictive_Model!$B$20)/Predictive_Model!$C$20)*Predictive_Model!$D$20+((E2790-Predictive_Model!$B$21)/Predictive_Model!$C$21)*Predictive_Model!$D$21+((F2790-Predictive_Model!$B$22)/Predictive_Model!$C$22)*Predictive_Model!$D$22+((I2790-Predictive_Model!$B$23)/Predictive_Model!$C$23)*Predictive_Model!$D$23+((L2790-Predictive_Model!$B$24)/Predictive_Model!$C$24)*Predictive_Model!$D$24+((M2790-Predictive_Model!$B$25)/Predictive_Model!$C$25)*Predictive_Model!$D$25+IF(C2790="Male",Predictive_Model!$D$31,IF(C2790="Other",Predictive_Model!$D$32,0))+IF(D2790="Premium",Predictive_Model!$D$34,IF(D2790="Standard",Predictive_Model!$D$35,0))+IF(G2790="Asia",Predictive_Model!$D$37,IF(G2790="Europe",Predictive_Model!$D$38,IF(G2790="North America",Predictive_Model!$D$39,IF(G2790="Oceania",Predictive_Model!$D$40,IF(G2790="South America",Predictive_Model!$D$41,0)))))+IF(H2790="Laptop",Predictive_Model!$D$43,IF(H2790="Mobile",Predictive_Model!$D$44,IF(H2790="TV",Predictive_Model!$D$45,IF(H2790="Tablet",Predictive_Model!$D$46,0))))+IF(K2790="Crypto",Predictive_Model!$D$48,IF(K2790="Debit Card",Predictive_Model!$D$49,IF(K2790="Gift Card",Predictive_Model!$D$50,IF(K2790="PayPal",Predictive_Model!$D$51,0))))+IF(N2790="Comedy",Predictive_Model!$D$53,IF(N2790="Documentary",Predictive_Model!$D$54,IF(N2790="Drama",Predictive_Model!$D$55,IF(N2790="Horror",Predictive_Model!$D$56,IF(N2790="Romance",Predictive_Model!$D$57,IF(N2790="Sci-Fi",Predictive_Model!$D$58,0)))))))))</f>
        <v>9.8417241156731924E-4</v>
      </c>
      <c r="V2790" s="3" t="str">
        <f t="shared" si="436"/>
        <v>Low</v>
      </c>
      <c r="W2790" s="6">
        <f t="shared" si="437"/>
        <v>1.7705261684096071E-2</v>
      </c>
      <c r="X2790" s="3" t="str">
        <f t="shared" si="438"/>
        <v>Monitor</v>
      </c>
      <c r="Y2790" s="3" t="str">
        <f t="shared" si="439"/>
        <v>OK</v>
      </c>
    </row>
    <row r="2791" spans="1:25" x14ac:dyDescent="0.25">
      <c r="A2791" s="3" t="str">
        <f>Raw_Data!A2791</f>
        <v>4264a846-1da0-44d8-b472-dee73a80502e</v>
      </c>
      <c r="B2791" s="3">
        <f>Raw_Data!B2791</f>
        <v>18</v>
      </c>
      <c r="C2791" s="3" t="str">
        <f>Raw_Data!C2791</f>
        <v>Other</v>
      </c>
      <c r="D2791" s="3" t="str">
        <f>Raw_Data!D2791</f>
        <v>Basic</v>
      </c>
      <c r="E2791" s="3">
        <f>Raw_Data!E2791</f>
        <v>2.48</v>
      </c>
      <c r="F2791" s="3">
        <f>Raw_Data!F2791</f>
        <v>45</v>
      </c>
      <c r="G2791" s="3" t="str">
        <f>Raw_Data!G2791</f>
        <v>Africa</v>
      </c>
      <c r="H2791" s="3" t="str">
        <f>Raw_Data!H2791</f>
        <v>Laptop</v>
      </c>
      <c r="I2791" s="3">
        <f>Raw_Data!I2791</f>
        <v>8.99</v>
      </c>
      <c r="J2791" s="3">
        <f>Raw_Data!J2791</f>
        <v>1</v>
      </c>
      <c r="K2791" s="3" t="str">
        <f>Raw_Data!K2791</f>
        <v>Gift Card</v>
      </c>
      <c r="L2791" s="3">
        <f>Raw_Data!L2791</f>
        <v>2</v>
      </c>
      <c r="M2791" s="3">
        <f>Raw_Data!M2791</f>
        <v>0.05</v>
      </c>
      <c r="N2791" s="3" t="str">
        <f>Raw_Data!N2791</f>
        <v>Horror</v>
      </c>
      <c r="O2791" s="3" t="str">
        <f t="shared" si="430"/>
        <v>18-24</v>
      </c>
      <c r="P2791" s="3" t="str">
        <f t="shared" si="431"/>
        <v>&lt;10h</v>
      </c>
      <c r="Q2791" s="3" t="str">
        <f t="shared" si="432"/>
        <v>22-45d</v>
      </c>
      <c r="R2791" s="3" t="str">
        <f t="shared" si="433"/>
        <v>Medium</v>
      </c>
      <c r="S2791" s="3" t="str">
        <f t="shared" si="434"/>
        <v>Low</v>
      </c>
      <c r="T2791" s="3" t="str">
        <f t="shared" si="435"/>
        <v>Churned</v>
      </c>
      <c r="U2791" s="4">
        <f>1/(1+EXP(-(Predictive_Model!$B$5+((B2791-Predictive_Model!$B$20)/Predictive_Model!$C$20)*Predictive_Model!$D$20+((E2791-Predictive_Model!$B$21)/Predictive_Model!$C$21)*Predictive_Model!$D$21+((F2791-Predictive_Model!$B$22)/Predictive_Model!$C$22)*Predictive_Model!$D$22+((I2791-Predictive_Model!$B$23)/Predictive_Model!$C$23)*Predictive_Model!$D$23+((L2791-Predictive_Model!$B$24)/Predictive_Model!$C$24)*Predictive_Model!$D$24+((M2791-Predictive_Model!$B$25)/Predictive_Model!$C$25)*Predictive_Model!$D$25+IF(C2791="Male",Predictive_Model!$D$31,IF(C2791="Other",Predictive_Model!$D$32,0))+IF(D2791="Premium",Predictive_Model!$D$34,IF(D2791="Standard",Predictive_Model!$D$35,0))+IF(G2791="Asia",Predictive_Model!$D$37,IF(G2791="Europe",Predictive_Model!$D$38,IF(G2791="North America",Predictive_Model!$D$39,IF(G2791="Oceania",Predictive_Model!$D$40,IF(G2791="South America",Predictive_Model!$D$41,0)))))+IF(H2791="Laptop",Predictive_Model!$D$43,IF(H2791="Mobile",Predictive_Model!$D$44,IF(H2791="TV",Predictive_Model!$D$45,IF(H2791="Tablet",Predictive_Model!$D$46,0))))+IF(K2791="Crypto",Predictive_Model!$D$48,IF(K2791="Debit Card",Predictive_Model!$D$49,IF(K2791="Gift Card",Predictive_Model!$D$50,IF(K2791="PayPal",Predictive_Model!$D$51,0))))+IF(N2791="Comedy",Predictive_Model!$D$53,IF(N2791="Documentary",Predictive_Model!$D$54,IF(N2791="Drama",Predictive_Model!$D$55,IF(N2791="Horror",Predictive_Model!$D$56,IF(N2791="Romance",Predictive_Model!$D$57,IF(N2791="Sci-Fi",Predictive_Model!$D$58,0)))))))))</f>
        <v>0.99989982223094409</v>
      </c>
      <c r="V2791" s="3" t="str">
        <f t="shared" si="436"/>
        <v>Critical</v>
      </c>
      <c r="W2791" s="6">
        <f t="shared" si="437"/>
        <v>8.99</v>
      </c>
      <c r="X2791" s="3" t="str">
        <f t="shared" si="438"/>
        <v>Priority 2</v>
      </c>
      <c r="Y2791" s="3" t="str">
        <f t="shared" si="439"/>
        <v>OK</v>
      </c>
    </row>
    <row r="2792" spans="1:25" x14ac:dyDescent="0.25">
      <c r="A2792" s="3" t="str">
        <f>Raw_Data!A2792</f>
        <v>027c06c0-4dec-43d4-91eb-d2a5a70f92e0</v>
      </c>
      <c r="B2792" s="3">
        <f>Raw_Data!B2792</f>
        <v>49</v>
      </c>
      <c r="C2792" s="3" t="str">
        <f>Raw_Data!C2792</f>
        <v>Female</v>
      </c>
      <c r="D2792" s="3" t="str">
        <f>Raw_Data!D2792</f>
        <v>Premium</v>
      </c>
      <c r="E2792" s="3">
        <f>Raw_Data!E2792</f>
        <v>0.48</v>
      </c>
      <c r="F2792" s="3">
        <f>Raw_Data!F2792</f>
        <v>35</v>
      </c>
      <c r="G2792" s="3" t="str">
        <f>Raw_Data!G2792</f>
        <v>North America</v>
      </c>
      <c r="H2792" s="3" t="str">
        <f>Raw_Data!H2792</f>
        <v>Laptop</v>
      </c>
      <c r="I2792" s="3">
        <f>Raw_Data!I2792</f>
        <v>17.989999999999998</v>
      </c>
      <c r="J2792" s="3">
        <f>Raw_Data!J2792</f>
        <v>1</v>
      </c>
      <c r="K2792" s="3" t="str">
        <f>Raw_Data!K2792</f>
        <v>PayPal</v>
      </c>
      <c r="L2792" s="3">
        <f>Raw_Data!L2792</f>
        <v>3</v>
      </c>
      <c r="M2792" s="3">
        <f>Raw_Data!M2792</f>
        <v>0.01</v>
      </c>
      <c r="N2792" s="3" t="str">
        <f>Raw_Data!N2792</f>
        <v>Sci-Fi</v>
      </c>
      <c r="O2792" s="3" t="str">
        <f t="shared" si="430"/>
        <v>45-54</v>
      </c>
      <c r="P2792" s="3" t="str">
        <f t="shared" si="431"/>
        <v>&lt;10h</v>
      </c>
      <c r="Q2792" s="3" t="str">
        <f t="shared" si="432"/>
        <v>22-45d</v>
      </c>
      <c r="R2792" s="3" t="str">
        <f t="shared" si="433"/>
        <v>Medium</v>
      </c>
      <c r="S2792" s="3" t="str">
        <f t="shared" si="434"/>
        <v>High</v>
      </c>
      <c r="T2792" s="3" t="str">
        <f t="shared" si="435"/>
        <v>Churned</v>
      </c>
      <c r="U2792" s="4">
        <f>1/(1+EXP(-(Predictive_Model!$B$5+((B2792-Predictive_Model!$B$20)/Predictive_Model!$C$20)*Predictive_Model!$D$20+((E2792-Predictive_Model!$B$21)/Predictive_Model!$C$21)*Predictive_Model!$D$21+((F2792-Predictive_Model!$B$22)/Predictive_Model!$C$22)*Predictive_Model!$D$22+((I2792-Predictive_Model!$B$23)/Predictive_Model!$C$23)*Predictive_Model!$D$23+((L2792-Predictive_Model!$B$24)/Predictive_Model!$C$24)*Predictive_Model!$D$24+((M2792-Predictive_Model!$B$25)/Predictive_Model!$C$25)*Predictive_Model!$D$25+IF(C2792="Male",Predictive_Model!$D$31,IF(C2792="Other",Predictive_Model!$D$32,0))+IF(D2792="Premium",Predictive_Model!$D$34,IF(D2792="Standard",Predictive_Model!$D$35,0))+IF(G2792="Asia",Predictive_Model!$D$37,IF(G2792="Europe",Predictive_Model!$D$38,IF(G2792="North America",Predictive_Model!$D$39,IF(G2792="Oceania",Predictive_Model!$D$40,IF(G2792="South America",Predictive_Model!$D$41,0)))))+IF(H2792="Laptop",Predictive_Model!$D$43,IF(H2792="Mobile",Predictive_Model!$D$44,IF(H2792="TV",Predictive_Model!$D$45,IF(H2792="Tablet",Predictive_Model!$D$46,0))))+IF(K2792="Crypto",Predictive_Model!$D$48,IF(K2792="Debit Card",Predictive_Model!$D$49,IF(K2792="Gift Card",Predictive_Model!$D$50,IF(K2792="PayPal",Predictive_Model!$D$51,0))))+IF(N2792="Comedy",Predictive_Model!$D$53,IF(N2792="Documentary",Predictive_Model!$D$54,IF(N2792="Drama",Predictive_Model!$D$55,IF(N2792="Horror",Predictive_Model!$D$56,IF(N2792="Romance",Predictive_Model!$D$57,IF(N2792="Sci-Fi",Predictive_Model!$D$58,0)))))))))</f>
        <v>0.9899670543321224</v>
      </c>
      <c r="V2792" s="3" t="str">
        <f t="shared" si="436"/>
        <v>Critical</v>
      </c>
      <c r="W2792" s="6">
        <f t="shared" si="437"/>
        <v>17.989999999999998</v>
      </c>
      <c r="X2792" s="3" t="str">
        <f t="shared" si="438"/>
        <v>Priority 1</v>
      </c>
      <c r="Y2792" s="3" t="str">
        <f t="shared" si="439"/>
        <v>OK</v>
      </c>
    </row>
    <row r="2793" spans="1:25" x14ac:dyDescent="0.25">
      <c r="A2793" s="3" t="str">
        <f>Raw_Data!A2793</f>
        <v>fb5cc622-695b-4447-b65e-173ed40be7fd</v>
      </c>
      <c r="B2793" s="3">
        <f>Raw_Data!B2793</f>
        <v>23</v>
      </c>
      <c r="C2793" s="3" t="str">
        <f>Raw_Data!C2793</f>
        <v>Male</v>
      </c>
      <c r="D2793" s="3" t="str">
        <f>Raw_Data!D2793</f>
        <v>Premium</v>
      </c>
      <c r="E2793" s="3">
        <f>Raw_Data!E2793</f>
        <v>12.6</v>
      </c>
      <c r="F2793" s="3">
        <f>Raw_Data!F2793</f>
        <v>54</v>
      </c>
      <c r="G2793" s="3" t="str">
        <f>Raw_Data!G2793</f>
        <v>Asia</v>
      </c>
      <c r="H2793" s="3" t="str">
        <f>Raw_Data!H2793</f>
        <v>TV</v>
      </c>
      <c r="I2793" s="3">
        <f>Raw_Data!I2793</f>
        <v>17.989999999999998</v>
      </c>
      <c r="J2793" s="3">
        <f>Raw_Data!J2793</f>
        <v>1</v>
      </c>
      <c r="K2793" s="3" t="str">
        <f>Raw_Data!K2793</f>
        <v>Crypto</v>
      </c>
      <c r="L2793" s="3">
        <f>Raw_Data!L2793</f>
        <v>1</v>
      </c>
      <c r="M2793" s="3">
        <f>Raw_Data!M2793</f>
        <v>0.23</v>
      </c>
      <c r="N2793" s="3" t="str">
        <f>Raw_Data!N2793</f>
        <v>Documentary</v>
      </c>
      <c r="O2793" s="3" t="str">
        <f t="shared" si="430"/>
        <v>18-24</v>
      </c>
      <c r="P2793" s="3" t="str">
        <f t="shared" si="431"/>
        <v>10-24h</v>
      </c>
      <c r="Q2793" s="3" t="str">
        <f t="shared" si="432"/>
        <v>46-60d</v>
      </c>
      <c r="R2793" s="3" t="str">
        <f t="shared" si="433"/>
        <v>Medium</v>
      </c>
      <c r="S2793" s="3" t="str">
        <f t="shared" si="434"/>
        <v>High</v>
      </c>
      <c r="T2793" s="3" t="str">
        <f t="shared" si="435"/>
        <v>Churned</v>
      </c>
      <c r="U2793" s="4">
        <f>1/(1+EXP(-(Predictive_Model!$B$5+((B2793-Predictive_Model!$B$20)/Predictive_Model!$C$20)*Predictive_Model!$D$20+((E2793-Predictive_Model!$B$21)/Predictive_Model!$C$21)*Predictive_Model!$D$21+((F2793-Predictive_Model!$B$22)/Predictive_Model!$C$22)*Predictive_Model!$D$22+((I2793-Predictive_Model!$B$23)/Predictive_Model!$C$23)*Predictive_Model!$D$23+((L2793-Predictive_Model!$B$24)/Predictive_Model!$C$24)*Predictive_Model!$D$24+((M2793-Predictive_Model!$B$25)/Predictive_Model!$C$25)*Predictive_Model!$D$25+IF(C2793="Male",Predictive_Model!$D$31,IF(C2793="Other",Predictive_Model!$D$32,0))+IF(D2793="Premium",Predictive_Model!$D$34,IF(D2793="Standard",Predictive_Model!$D$35,0))+IF(G2793="Asia",Predictive_Model!$D$37,IF(G2793="Europe",Predictive_Model!$D$38,IF(G2793="North America",Predictive_Model!$D$39,IF(G2793="Oceania",Predictive_Model!$D$40,IF(G2793="South America",Predictive_Model!$D$41,0)))))+IF(H2793="Laptop",Predictive_Model!$D$43,IF(H2793="Mobile",Predictive_Model!$D$44,IF(H2793="TV",Predictive_Model!$D$45,IF(H2793="Tablet",Predictive_Model!$D$46,0))))+IF(K2793="Crypto",Predictive_Model!$D$48,IF(K2793="Debit Card",Predictive_Model!$D$49,IF(K2793="Gift Card",Predictive_Model!$D$50,IF(K2793="PayPal",Predictive_Model!$D$51,0))))+IF(N2793="Comedy",Predictive_Model!$D$53,IF(N2793="Documentary",Predictive_Model!$D$54,IF(N2793="Drama",Predictive_Model!$D$55,IF(N2793="Horror",Predictive_Model!$D$56,IF(N2793="Romance",Predictive_Model!$D$57,IF(N2793="Sci-Fi",Predictive_Model!$D$58,0)))))))))</f>
        <v>0.98194883702581526</v>
      </c>
      <c r="V2793" s="3" t="str">
        <f t="shared" si="436"/>
        <v>Critical</v>
      </c>
      <c r="W2793" s="6">
        <f t="shared" si="437"/>
        <v>17.989999999999998</v>
      </c>
      <c r="X2793" s="3" t="str">
        <f t="shared" si="438"/>
        <v>Priority 1</v>
      </c>
      <c r="Y2793" s="3" t="str">
        <f t="shared" si="439"/>
        <v>OK</v>
      </c>
    </row>
    <row r="2794" spans="1:25" x14ac:dyDescent="0.25">
      <c r="A2794" s="3" t="str">
        <f>Raw_Data!A2794</f>
        <v>7344e8a9-c160-4f84-9215-54be55f8b369</v>
      </c>
      <c r="B2794" s="3">
        <f>Raw_Data!B2794</f>
        <v>69</v>
      </c>
      <c r="C2794" s="3" t="str">
        <f>Raw_Data!C2794</f>
        <v>Female</v>
      </c>
      <c r="D2794" s="3" t="str">
        <f>Raw_Data!D2794</f>
        <v>Premium</v>
      </c>
      <c r="E2794" s="3">
        <f>Raw_Data!E2794</f>
        <v>1.35</v>
      </c>
      <c r="F2794" s="3">
        <f>Raw_Data!F2794</f>
        <v>8</v>
      </c>
      <c r="G2794" s="3" t="str">
        <f>Raw_Data!G2794</f>
        <v>North America</v>
      </c>
      <c r="H2794" s="3" t="str">
        <f>Raw_Data!H2794</f>
        <v>Mobile</v>
      </c>
      <c r="I2794" s="3">
        <f>Raw_Data!I2794</f>
        <v>17.989999999999998</v>
      </c>
      <c r="J2794" s="3">
        <f>Raw_Data!J2794</f>
        <v>1</v>
      </c>
      <c r="K2794" s="3" t="str">
        <f>Raw_Data!K2794</f>
        <v>Debit Card</v>
      </c>
      <c r="L2794" s="3">
        <f>Raw_Data!L2794</f>
        <v>3</v>
      </c>
      <c r="M2794" s="3">
        <f>Raw_Data!M2794</f>
        <v>0.15</v>
      </c>
      <c r="N2794" s="3" t="str">
        <f>Raw_Data!N2794</f>
        <v>Drama</v>
      </c>
      <c r="O2794" s="3" t="str">
        <f t="shared" si="430"/>
        <v>55-70</v>
      </c>
      <c r="P2794" s="3" t="str">
        <f t="shared" si="431"/>
        <v>&lt;10h</v>
      </c>
      <c r="Q2794" s="3" t="str">
        <f t="shared" si="432"/>
        <v>8-21d</v>
      </c>
      <c r="R2794" s="3" t="str">
        <f t="shared" si="433"/>
        <v>Medium</v>
      </c>
      <c r="S2794" s="3" t="str">
        <f t="shared" si="434"/>
        <v>High</v>
      </c>
      <c r="T2794" s="3" t="str">
        <f t="shared" si="435"/>
        <v>Churned</v>
      </c>
      <c r="U2794" s="4">
        <f>1/(1+EXP(-(Predictive_Model!$B$5+((B2794-Predictive_Model!$B$20)/Predictive_Model!$C$20)*Predictive_Model!$D$20+((E2794-Predictive_Model!$B$21)/Predictive_Model!$C$21)*Predictive_Model!$D$21+((F2794-Predictive_Model!$B$22)/Predictive_Model!$C$22)*Predictive_Model!$D$22+((I2794-Predictive_Model!$B$23)/Predictive_Model!$C$23)*Predictive_Model!$D$23+((L2794-Predictive_Model!$B$24)/Predictive_Model!$C$24)*Predictive_Model!$D$24+((M2794-Predictive_Model!$B$25)/Predictive_Model!$C$25)*Predictive_Model!$D$25+IF(C2794="Male",Predictive_Model!$D$31,IF(C2794="Other",Predictive_Model!$D$32,0))+IF(D2794="Premium",Predictive_Model!$D$34,IF(D2794="Standard",Predictive_Model!$D$35,0))+IF(G2794="Asia",Predictive_Model!$D$37,IF(G2794="Europe",Predictive_Model!$D$38,IF(G2794="North America",Predictive_Model!$D$39,IF(G2794="Oceania",Predictive_Model!$D$40,IF(G2794="South America",Predictive_Model!$D$41,0)))))+IF(H2794="Laptop",Predictive_Model!$D$43,IF(H2794="Mobile",Predictive_Model!$D$44,IF(H2794="TV",Predictive_Model!$D$45,IF(H2794="Tablet",Predictive_Model!$D$46,0))))+IF(K2794="Crypto",Predictive_Model!$D$48,IF(K2794="Debit Card",Predictive_Model!$D$49,IF(K2794="Gift Card",Predictive_Model!$D$50,IF(K2794="PayPal",Predictive_Model!$D$51,0))))+IF(N2794="Comedy",Predictive_Model!$D$53,IF(N2794="Documentary",Predictive_Model!$D$54,IF(N2794="Drama",Predictive_Model!$D$55,IF(N2794="Horror",Predictive_Model!$D$56,IF(N2794="Romance",Predictive_Model!$D$57,IF(N2794="Sci-Fi",Predictive_Model!$D$58,0)))))))))</f>
        <v>0.88148669767453958</v>
      </c>
      <c r="V2794" s="3" t="str">
        <f t="shared" si="436"/>
        <v>Critical</v>
      </c>
      <c r="W2794" s="6">
        <f t="shared" si="437"/>
        <v>17.989999999999998</v>
      </c>
      <c r="X2794" s="3" t="str">
        <f t="shared" si="438"/>
        <v>Priority 1</v>
      </c>
      <c r="Y2794" s="3" t="str">
        <f t="shared" si="439"/>
        <v>OK</v>
      </c>
    </row>
    <row r="2795" spans="1:25" x14ac:dyDescent="0.25">
      <c r="A2795" s="3" t="str">
        <f>Raw_Data!A2795</f>
        <v>0690ee56-dbe2-4187-9a3b-db22c49cea51</v>
      </c>
      <c r="B2795" s="3">
        <f>Raw_Data!B2795</f>
        <v>42</v>
      </c>
      <c r="C2795" s="3" t="str">
        <f>Raw_Data!C2795</f>
        <v>Male</v>
      </c>
      <c r="D2795" s="3" t="str">
        <f>Raw_Data!D2795</f>
        <v>Standard</v>
      </c>
      <c r="E2795" s="3">
        <f>Raw_Data!E2795</f>
        <v>4.1100000000000003</v>
      </c>
      <c r="F2795" s="3">
        <f>Raw_Data!F2795</f>
        <v>54</v>
      </c>
      <c r="G2795" s="3" t="str">
        <f>Raw_Data!G2795</f>
        <v>Asia</v>
      </c>
      <c r="H2795" s="3" t="str">
        <f>Raw_Data!H2795</f>
        <v>Mobile</v>
      </c>
      <c r="I2795" s="3">
        <f>Raw_Data!I2795</f>
        <v>13.99</v>
      </c>
      <c r="J2795" s="3">
        <f>Raw_Data!J2795</f>
        <v>1</v>
      </c>
      <c r="K2795" s="3" t="str">
        <f>Raw_Data!K2795</f>
        <v>Debit Card</v>
      </c>
      <c r="L2795" s="3">
        <f>Raw_Data!L2795</f>
        <v>1</v>
      </c>
      <c r="M2795" s="3">
        <f>Raw_Data!M2795</f>
        <v>7.0000000000000007E-2</v>
      </c>
      <c r="N2795" s="3" t="str">
        <f>Raw_Data!N2795</f>
        <v>Sci-Fi</v>
      </c>
      <c r="O2795" s="3" t="str">
        <f t="shared" si="430"/>
        <v>35-44</v>
      </c>
      <c r="P2795" s="3" t="str">
        <f t="shared" si="431"/>
        <v>&lt;10h</v>
      </c>
      <c r="Q2795" s="3" t="str">
        <f t="shared" si="432"/>
        <v>46-60d</v>
      </c>
      <c r="R2795" s="3" t="str">
        <f t="shared" si="433"/>
        <v>Low</v>
      </c>
      <c r="S2795" s="3" t="str">
        <f t="shared" si="434"/>
        <v>Mid</v>
      </c>
      <c r="T2795" s="3" t="str">
        <f t="shared" si="435"/>
        <v>Churned</v>
      </c>
      <c r="U2795" s="4">
        <f>1/(1+EXP(-(Predictive_Model!$B$5+((B2795-Predictive_Model!$B$20)/Predictive_Model!$C$20)*Predictive_Model!$D$20+((E2795-Predictive_Model!$B$21)/Predictive_Model!$C$21)*Predictive_Model!$D$21+((F2795-Predictive_Model!$B$22)/Predictive_Model!$C$22)*Predictive_Model!$D$22+((I2795-Predictive_Model!$B$23)/Predictive_Model!$C$23)*Predictive_Model!$D$23+((L2795-Predictive_Model!$B$24)/Predictive_Model!$C$24)*Predictive_Model!$D$24+((M2795-Predictive_Model!$B$25)/Predictive_Model!$C$25)*Predictive_Model!$D$25+IF(C2795="Male",Predictive_Model!$D$31,IF(C2795="Other",Predictive_Model!$D$32,0))+IF(D2795="Premium",Predictive_Model!$D$34,IF(D2795="Standard",Predictive_Model!$D$35,0))+IF(G2795="Asia",Predictive_Model!$D$37,IF(G2795="Europe",Predictive_Model!$D$38,IF(G2795="North America",Predictive_Model!$D$39,IF(G2795="Oceania",Predictive_Model!$D$40,IF(G2795="South America",Predictive_Model!$D$41,0)))))+IF(H2795="Laptop",Predictive_Model!$D$43,IF(H2795="Mobile",Predictive_Model!$D$44,IF(H2795="TV",Predictive_Model!$D$45,IF(H2795="Tablet",Predictive_Model!$D$46,0))))+IF(K2795="Crypto",Predictive_Model!$D$48,IF(K2795="Debit Card",Predictive_Model!$D$49,IF(K2795="Gift Card",Predictive_Model!$D$50,IF(K2795="PayPal",Predictive_Model!$D$51,0))))+IF(N2795="Comedy",Predictive_Model!$D$53,IF(N2795="Documentary",Predictive_Model!$D$54,IF(N2795="Drama",Predictive_Model!$D$55,IF(N2795="Horror",Predictive_Model!$D$56,IF(N2795="Romance",Predictive_Model!$D$57,IF(N2795="Sci-Fi",Predictive_Model!$D$58,0)))))))))</f>
        <v>0.99996951809372669</v>
      </c>
      <c r="V2795" s="3" t="str">
        <f t="shared" si="436"/>
        <v>Critical</v>
      </c>
      <c r="W2795" s="6">
        <f t="shared" si="437"/>
        <v>13.99</v>
      </c>
      <c r="X2795" s="3" t="str">
        <f t="shared" si="438"/>
        <v>Priority 2</v>
      </c>
      <c r="Y2795" s="3" t="str">
        <f t="shared" si="439"/>
        <v>OK</v>
      </c>
    </row>
    <row r="2796" spans="1:25" x14ac:dyDescent="0.25">
      <c r="A2796" s="3" t="str">
        <f>Raw_Data!A2796</f>
        <v>72c79df9-fe17-4b36-887c-9ac68890f255</v>
      </c>
      <c r="B2796" s="3">
        <f>Raw_Data!B2796</f>
        <v>40</v>
      </c>
      <c r="C2796" s="3" t="str">
        <f>Raw_Data!C2796</f>
        <v>Other</v>
      </c>
      <c r="D2796" s="3" t="str">
        <f>Raw_Data!D2796</f>
        <v>Basic</v>
      </c>
      <c r="E2796" s="3">
        <f>Raw_Data!E2796</f>
        <v>27.26</v>
      </c>
      <c r="F2796" s="3">
        <f>Raw_Data!F2796</f>
        <v>24</v>
      </c>
      <c r="G2796" s="3" t="str">
        <f>Raw_Data!G2796</f>
        <v>Africa</v>
      </c>
      <c r="H2796" s="3" t="str">
        <f>Raw_Data!H2796</f>
        <v>Mobile</v>
      </c>
      <c r="I2796" s="3">
        <f>Raw_Data!I2796</f>
        <v>8.99</v>
      </c>
      <c r="J2796" s="3">
        <f>Raw_Data!J2796</f>
        <v>0</v>
      </c>
      <c r="K2796" s="3" t="str">
        <f>Raw_Data!K2796</f>
        <v>Crypto</v>
      </c>
      <c r="L2796" s="3">
        <f>Raw_Data!L2796</f>
        <v>1</v>
      </c>
      <c r="M2796" s="3">
        <f>Raw_Data!M2796</f>
        <v>1.0900000000000001</v>
      </c>
      <c r="N2796" s="3" t="str">
        <f>Raw_Data!N2796</f>
        <v>Action</v>
      </c>
      <c r="O2796" s="3" t="str">
        <f t="shared" si="430"/>
        <v>35-44</v>
      </c>
      <c r="P2796" s="3" t="str">
        <f t="shared" si="431"/>
        <v>25-49h</v>
      </c>
      <c r="Q2796" s="3" t="str">
        <f t="shared" si="432"/>
        <v>22-45d</v>
      </c>
      <c r="R2796" s="3" t="str">
        <f t="shared" si="433"/>
        <v>Medium</v>
      </c>
      <c r="S2796" s="3" t="str">
        <f t="shared" si="434"/>
        <v>Low</v>
      </c>
      <c r="T2796" s="3" t="str">
        <f t="shared" si="435"/>
        <v>Active</v>
      </c>
      <c r="U2796" s="4">
        <f>1/(1+EXP(-(Predictive_Model!$B$5+((B2796-Predictive_Model!$B$20)/Predictive_Model!$C$20)*Predictive_Model!$D$20+((E2796-Predictive_Model!$B$21)/Predictive_Model!$C$21)*Predictive_Model!$D$21+((F2796-Predictive_Model!$B$22)/Predictive_Model!$C$22)*Predictive_Model!$D$22+((I2796-Predictive_Model!$B$23)/Predictive_Model!$C$23)*Predictive_Model!$D$23+((L2796-Predictive_Model!$B$24)/Predictive_Model!$C$24)*Predictive_Model!$D$24+((M2796-Predictive_Model!$B$25)/Predictive_Model!$C$25)*Predictive_Model!$D$25+IF(C2796="Male",Predictive_Model!$D$31,IF(C2796="Other",Predictive_Model!$D$32,0))+IF(D2796="Premium",Predictive_Model!$D$34,IF(D2796="Standard",Predictive_Model!$D$35,0))+IF(G2796="Asia",Predictive_Model!$D$37,IF(G2796="Europe",Predictive_Model!$D$38,IF(G2796="North America",Predictive_Model!$D$39,IF(G2796="Oceania",Predictive_Model!$D$40,IF(G2796="South America",Predictive_Model!$D$41,0)))))+IF(H2796="Laptop",Predictive_Model!$D$43,IF(H2796="Mobile",Predictive_Model!$D$44,IF(H2796="TV",Predictive_Model!$D$45,IF(H2796="Tablet",Predictive_Model!$D$46,0))))+IF(K2796="Crypto",Predictive_Model!$D$48,IF(K2796="Debit Card",Predictive_Model!$D$49,IF(K2796="Gift Card",Predictive_Model!$D$50,IF(K2796="PayPal",Predictive_Model!$D$51,0))))+IF(N2796="Comedy",Predictive_Model!$D$53,IF(N2796="Documentary",Predictive_Model!$D$54,IF(N2796="Drama",Predictive_Model!$D$55,IF(N2796="Horror",Predictive_Model!$D$56,IF(N2796="Romance",Predictive_Model!$D$57,IF(N2796="Sci-Fi",Predictive_Model!$D$58,0)))))))))</f>
        <v>0.24543346580060463</v>
      </c>
      <c r="V2796" s="3" t="str">
        <f t="shared" si="436"/>
        <v>Low</v>
      </c>
      <c r="W2796" s="6">
        <f t="shared" si="437"/>
        <v>2.2064468575474359</v>
      </c>
      <c r="X2796" s="3" t="str">
        <f t="shared" si="438"/>
        <v>Monitor</v>
      </c>
      <c r="Y2796" s="3" t="str">
        <f t="shared" si="439"/>
        <v>OK</v>
      </c>
    </row>
    <row r="2797" spans="1:25" x14ac:dyDescent="0.25">
      <c r="A2797" s="3" t="str">
        <f>Raw_Data!A2797</f>
        <v>34795a37-7635-423e-9ecb-56194c0ee1ef</v>
      </c>
      <c r="B2797" s="3">
        <f>Raw_Data!B2797</f>
        <v>26</v>
      </c>
      <c r="C2797" s="3" t="str">
        <f>Raw_Data!C2797</f>
        <v>Male</v>
      </c>
      <c r="D2797" s="3" t="str">
        <f>Raw_Data!D2797</f>
        <v>Standard</v>
      </c>
      <c r="E2797" s="3">
        <f>Raw_Data!E2797</f>
        <v>24.13</v>
      </c>
      <c r="F2797" s="3">
        <f>Raw_Data!F2797</f>
        <v>27</v>
      </c>
      <c r="G2797" s="3" t="str">
        <f>Raw_Data!G2797</f>
        <v>Africa</v>
      </c>
      <c r="H2797" s="3" t="str">
        <f>Raw_Data!H2797</f>
        <v>Tablet</v>
      </c>
      <c r="I2797" s="3">
        <f>Raw_Data!I2797</f>
        <v>13.99</v>
      </c>
      <c r="J2797" s="3">
        <f>Raw_Data!J2797</f>
        <v>0</v>
      </c>
      <c r="K2797" s="3" t="str">
        <f>Raw_Data!K2797</f>
        <v>Credit Card</v>
      </c>
      <c r="L2797" s="3">
        <f>Raw_Data!L2797</f>
        <v>3</v>
      </c>
      <c r="M2797" s="3">
        <f>Raw_Data!M2797</f>
        <v>0.86</v>
      </c>
      <c r="N2797" s="3" t="str">
        <f>Raw_Data!N2797</f>
        <v>Comedy</v>
      </c>
      <c r="O2797" s="3" t="str">
        <f t="shared" si="430"/>
        <v>25-34</v>
      </c>
      <c r="P2797" s="3" t="str">
        <f t="shared" si="431"/>
        <v>10-24h</v>
      </c>
      <c r="Q2797" s="3" t="str">
        <f t="shared" si="432"/>
        <v>22-45d</v>
      </c>
      <c r="R2797" s="3" t="str">
        <f t="shared" si="433"/>
        <v>Medium</v>
      </c>
      <c r="S2797" s="3" t="str">
        <f t="shared" si="434"/>
        <v>Mid</v>
      </c>
      <c r="T2797" s="3" t="str">
        <f t="shared" si="435"/>
        <v>Active</v>
      </c>
      <c r="U2797" s="4">
        <f>1/(1+EXP(-(Predictive_Model!$B$5+((B2797-Predictive_Model!$B$20)/Predictive_Model!$C$20)*Predictive_Model!$D$20+((E2797-Predictive_Model!$B$21)/Predictive_Model!$C$21)*Predictive_Model!$D$21+((F2797-Predictive_Model!$B$22)/Predictive_Model!$C$22)*Predictive_Model!$D$22+((I2797-Predictive_Model!$B$23)/Predictive_Model!$C$23)*Predictive_Model!$D$23+((L2797-Predictive_Model!$B$24)/Predictive_Model!$C$24)*Predictive_Model!$D$24+((M2797-Predictive_Model!$B$25)/Predictive_Model!$C$25)*Predictive_Model!$D$25+IF(C2797="Male",Predictive_Model!$D$31,IF(C2797="Other",Predictive_Model!$D$32,0))+IF(D2797="Premium",Predictive_Model!$D$34,IF(D2797="Standard",Predictive_Model!$D$35,0))+IF(G2797="Asia",Predictive_Model!$D$37,IF(G2797="Europe",Predictive_Model!$D$38,IF(G2797="North America",Predictive_Model!$D$39,IF(G2797="Oceania",Predictive_Model!$D$40,IF(G2797="South America",Predictive_Model!$D$41,0)))))+IF(H2797="Laptop",Predictive_Model!$D$43,IF(H2797="Mobile",Predictive_Model!$D$44,IF(H2797="TV",Predictive_Model!$D$45,IF(H2797="Tablet",Predictive_Model!$D$46,0))))+IF(K2797="Crypto",Predictive_Model!$D$48,IF(K2797="Debit Card",Predictive_Model!$D$49,IF(K2797="Gift Card",Predictive_Model!$D$50,IF(K2797="PayPal",Predictive_Model!$D$51,0))))+IF(N2797="Comedy",Predictive_Model!$D$53,IF(N2797="Documentary",Predictive_Model!$D$54,IF(N2797="Drama",Predictive_Model!$D$55,IF(N2797="Horror",Predictive_Model!$D$56,IF(N2797="Romance",Predictive_Model!$D$57,IF(N2797="Sci-Fi",Predictive_Model!$D$58,0)))))))))</f>
        <v>9.2127093609570165E-2</v>
      </c>
      <c r="V2797" s="3" t="str">
        <f t="shared" si="436"/>
        <v>Low</v>
      </c>
      <c r="W2797" s="6">
        <f t="shared" si="437"/>
        <v>1.2888580395978866</v>
      </c>
      <c r="X2797" s="3" t="str">
        <f t="shared" si="438"/>
        <v>Monitor</v>
      </c>
      <c r="Y2797" s="3" t="str">
        <f t="shared" si="439"/>
        <v>OK</v>
      </c>
    </row>
    <row r="2798" spans="1:25" x14ac:dyDescent="0.25">
      <c r="A2798" s="3" t="str">
        <f>Raw_Data!A2798</f>
        <v>504c17d7-19fd-456d-a80e-b60c45ce6e7f</v>
      </c>
      <c r="B2798" s="3">
        <f>Raw_Data!B2798</f>
        <v>46</v>
      </c>
      <c r="C2798" s="3" t="str">
        <f>Raw_Data!C2798</f>
        <v>Male</v>
      </c>
      <c r="D2798" s="3" t="str">
        <f>Raw_Data!D2798</f>
        <v>Premium</v>
      </c>
      <c r="E2798" s="3">
        <f>Raw_Data!E2798</f>
        <v>13.66</v>
      </c>
      <c r="F2798" s="3">
        <f>Raw_Data!F2798</f>
        <v>31</v>
      </c>
      <c r="G2798" s="3" t="str">
        <f>Raw_Data!G2798</f>
        <v>South America</v>
      </c>
      <c r="H2798" s="3" t="str">
        <f>Raw_Data!H2798</f>
        <v>Mobile</v>
      </c>
      <c r="I2798" s="3">
        <f>Raw_Data!I2798</f>
        <v>17.989999999999998</v>
      </c>
      <c r="J2798" s="3">
        <f>Raw_Data!J2798</f>
        <v>1</v>
      </c>
      <c r="K2798" s="3" t="str">
        <f>Raw_Data!K2798</f>
        <v>PayPal</v>
      </c>
      <c r="L2798" s="3">
        <f>Raw_Data!L2798</f>
        <v>1</v>
      </c>
      <c r="M2798" s="3">
        <f>Raw_Data!M2798</f>
        <v>0.43</v>
      </c>
      <c r="N2798" s="3" t="str">
        <f>Raw_Data!N2798</f>
        <v>Comedy</v>
      </c>
      <c r="O2798" s="3" t="str">
        <f t="shared" si="430"/>
        <v>45-54</v>
      </c>
      <c r="P2798" s="3" t="str">
        <f t="shared" si="431"/>
        <v>10-24h</v>
      </c>
      <c r="Q2798" s="3" t="str">
        <f t="shared" si="432"/>
        <v>22-45d</v>
      </c>
      <c r="R2798" s="3" t="str">
        <f t="shared" si="433"/>
        <v>Medium</v>
      </c>
      <c r="S2798" s="3" t="str">
        <f t="shared" si="434"/>
        <v>High</v>
      </c>
      <c r="T2798" s="3" t="str">
        <f t="shared" si="435"/>
        <v>Churned</v>
      </c>
      <c r="U2798" s="4">
        <f>1/(1+EXP(-(Predictive_Model!$B$5+((B2798-Predictive_Model!$B$20)/Predictive_Model!$C$20)*Predictive_Model!$D$20+((E2798-Predictive_Model!$B$21)/Predictive_Model!$C$21)*Predictive_Model!$D$21+((F2798-Predictive_Model!$B$22)/Predictive_Model!$C$22)*Predictive_Model!$D$22+((I2798-Predictive_Model!$B$23)/Predictive_Model!$C$23)*Predictive_Model!$D$23+((L2798-Predictive_Model!$B$24)/Predictive_Model!$C$24)*Predictive_Model!$D$24+((M2798-Predictive_Model!$B$25)/Predictive_Model!$C$25)*Predictive_Model!$D$25+IF(C2798="Male",Predictive_Model!$D$31,IF(C2798="Other",Predictive_Model!$D$32,0))+IF(D2798="Premium",Predictive_Model!$D$34,IF(D2798="Standard",Predictive_Model!$D$35,0))+IF(G2798="Asia",Predictive_Model!$D$37,IF(G2798="Europe",Predictive_Model!$D$38,IF(G2798="North America",Predictive_Model!$D$39,IF(G2798="Oceania",Predictive_Model!$D$40,IF(G2798="South America",Predictive_Model!$D$41,0)))))+IF(H2798="Laptop",Predictive_Model!$D$43,IF(H2798="Mobile",Predictive_Model!$D$44,IF(H2798="TV",Predictive_Model!$D$45,IF(H2798="Tablet",Predictive_Model!$D$46,0))))+IF(K2798="Crypto",Predictive_Model!$D$48,IF(K2798="Debit Card",Predictive_Model!$D$49,IF(K2798="Gift Card",Predictive_Model!$D$50,IF(K2798="PayPal",Predictive_Model!$D$51,0))))+IF(N2798="Comedy",Predictive_Model!$D$53,IF(N2798="Documentary",Predictive_Model!$D$54,IF(N2798="Drama",Predictive_Model!$D$55,IF(N2798="Horror",Predictive_Model!$D$56,IF(N2798="Romance",Predictive_Model!$D$57,IF(N2798="Sci-Fi",Predictive_Model!$D$58,0)))))))))</f>
        <v>0.90039419246109742</v>
      </c>
      <c r="V2798" s="3" t="str">
        <f t="shared" si="436"/>
        <v>Critical</v>
      </c>
      <c r="W2798" s="6">
        <f t="shared" si="437"/>
        <v>17.989999999999998</v>
      </c>
      <c r="X2798" s="3" t="str">
        <f t="shared" si="438"/>
        <v>Priority 1</v>
      </c>
      <c r="Y2798" s="3" t="str">
        <f t="shared" si="439"/>
        <v>OK</v>
      </c>
    </row>
    <row r="2799" spans="1:25" x14ac:dyDescent="0.25">
      <c r="A2799" s="3" t="str">
        <f>Raw_Data!A2799</f>
        <v>64d66fab-5ec1-4ae5-9010-b72c1aefa827</v>
      </c>
      <c r="B2799" s="3">
        <f>Raw_Data!B2799</f>
        <v>19</v>
      </c>
      <c r="C2799" s="3" t="str">
        <f>Raw_Data!C2799</f>
        <v>Male</v>
      </c>
      <c r="D2799" s="3" t="str">
        <f>Raw_Data!D2799</f>
        <v>Standard</v>
      </c>
      <c r="E2799" s="3">
        <f>Raw_Data!E2799</f>
        <v>10.58</v>
      </c>
      <c r="F2799" s="3">
        <f>Raw_Data!F2799</f>
        <v>9</v>
      </c>
      <c r="G2799" s="3" t="str">
        <f>Raw_Data!G2799</f>
        <v>South America</v>
      </c>
      <c r="H2799" s="3" t="str">
        <f>Raw_Data!H2799</f>
        <v>Desktop</v>
      </c>
      <c r="I2799" s="3">
        <f>Raw_Data!I2799</f>
        <v>13.99</v>
      </c>
      <c r="J2799" s="3">
        <f>Raw_Data!J2799</f>
        <v>0</v>
      </c>
      <c r="K2799" s="3" t="str">
        <f>Raw_Data!K2799</f>
        <v>Credit Card</v>
      </c>
      <c r="L2799" s="3">
        <f>Raw_Data!L2799</f>
        <v>1</v>
      </c>
      <c r="M2799" s="3">
        <f>Raw_Data!M2799</f>
        <v>1.06</v>
      </c>
      <c r="N2799" s="3" t="str">
        <f>Raw_Data!N2799</f>
        <v>Documentary</v>
      </c>
      <c r="O2799" s="3" t="str">
        <f t="shared" si="430"/>
        <v>18-24</v>
      </c>
      <c r="P2799" s="3" t="str">
        <f t="shared" si="431"/>
        <v>10-24h</v>
      </c>
      <c r="Q2799" s="3" t="str">
        <f t="shared" si="432"/>
        <v>8-21d</v>
      </c>
      <c r="R2799" s="3" t="str">
        <f t="shared" si="433"/>
        <v>Medium</v>
      </c>
      <c r="S2799" s="3" t="str">
        <f t="shared" si="434"/>
        <v>Mid</v>
      </c>
      <c r="T2799" s="3" t="str">
        <f t="shared" si="435"/>
        <v>Active</v>
      </c>
      <c r="U2799" s="4">
        <f>1/(1+EXP(-(Predictive_Model!$B$5+((B2799-Predictive_Model!$B$20)/Predictive_Model!$C$20)*Predictive_Model!$D$20+((E2799-Predictive_Model!$B$21)/Predictive_Model!$C$21)*Predictive_Model!$D$21+((F2799-Predictive_Model!$B$22)/Predictive_Model!$C$22)*Predictive_Model!$D$22+((I2799-Predictive_Model!$B$23)/Predictive_Model!$C$23)*Predictive_Model!$D$23+((L2799-Predictive_Model!$B$24)/Predictive_Model!$C$24)*Predictive_Model!$D$24+((M2799-Predictive_Model!$B$25)/Predictive_Model!$C$25)*Predictive_Model!$D$25+IF(C2799="Male",Predictive_Model!$D$31,IF(C2799="Other",Predictive_Model!$D$32,0))+IF(D2799="Premium",Predictive_Model!$D$34,IF(D2799="Standard",Predictive_Model!$D$35,0))+IF(G2799="Asia",Predictive_Model!$D$37,IF(G2799="Europe",Predictive_Model!$D$38,IF(G2799="North America",Predictive_Model!$D$39,IF(G2799="Oceania",Predictive_Model!$D$40,IF(G2799="South America",Predictive_Model!$D$41,0)))))+IF(H2799="Laptop",Predictive_Model!$D$43,IF(H2799="Mobile",Predictive_Model!$D$44,IF(H2799="TV",Predictive_Model!$D$45,IF(H2799="Tablet",Predictive_Model!$D$46,0))))+IF(K2799="Crypto",Predictive_Model!$D$48,IF(K2799="Debit Card",Predictive_Model!$D$49,IF(K2799="Gift Card",Predictive_Model!$D$50,IF(K2799="PayPal",Predictive_Model!$D$51,0))))+IF(N2799="Comedy",Predictive_Model!$D$53,IF(N2799="Documentary",Predictive_Model!$D$54,IF(N2799="Drama",Predictive_Model!$D$55,IF(N2799="Horror",Predictive_Model!$D$56,IF(N2799="Romance",Predictive_Model!$D$57,IF(N2799="Sci-Fi",Predictive_Model!$D$58,0)))))))))</f>
        <v>0.37239022656863052</v>
      </c>
      <c r="V2799" s="3" t="str">
        <f t="shared" si="436"/>
        <v>Medium</v>
      </c>
      <c r="W2799" s="6">
        <f t="shared" si="437"/>
        <v>5.2097392696951408</v>
      </c>
      <c r="X2799" s="3" t="str">
        <f t="shared" si="438"/>
        <v>Monitor</v>
      </c>
      <c r="Y2799" s="3" t="str">
        <f t="shared" si="439"/>
        <v>OK</v>
      </c>
    </row>
    <row r="2800" spans="1:25" x14ac:dyDescent="0.25">
      <c r="A2800" s="3" t="str">
        <f>Raw_Data!A2800</f>
        <v>15f35d98-ef62-4252-a44a-98483ecfdc6b</v>
      </c>
      <c r="B2800" s="3">
        <f>Raw_Data!B2800</f>
        <v>26</v>
      </c>
      <c r="C2800" s="3" t="str">
        <f>Raw_Data!C2800</f>
        <v>Male</v>
      </c>
      <c r="D2800" s="3" t="str">
        <f>Raw_Data!D2800</f>
        <v>Premium</v>
      </c>
      <c r="E2800" s="3">
        <f>Raw_Data!E2800</f>
        <v>0.73</v>
      </c>
      <c r="F2800" s="3">
        <f>Raw_Data!F2800</f>
        <v>44</v>
      </c>
      <c r="G2800" s="3" t="str">
        <f>Raw_Data!G2800</f>
        <v>Oceania</v>
      </c>
      <c r="H2800" s="3" t="str">
        <f>Raw_Data!H2800</f>
        <v>Desktop</v>
      </c>
      <c r="I2800" s="3">
        <f>Raw_Data!I2800</f>
        <v>17.989999999999998</v>
      </c>
      <c r="J2800" s="3">
        <f>Raw_Data!J2800</f>
        <v>1</v>
      </c>
      <c r="K2800" s="3" t="str">
        <f>Raw_Data!K2800</f>
        <v>Gift Card</v>
      </c>
      <c r="L2800" s="3">
        <f>Raw_Data!L2800</f>
        <v>5</v>
      </c>
      <c r="M2800" s="3">
        <f>Raw_Data!M2800</f>
        <v>0.02</v>
      </c>
      <c r="N2800" s="3" t="str">
        <f>Raw_Data!N2800</f>
        <v>Sci-Fi</v>
      </c>
      <c r="O2800" s="3" t="str">
        <f t="shared" si="430"/>
        <v>25-34</v>
      </c>
      <c r="P2800" s="3" t="str">
        <f t="shared" si="431"/>
        <v>&lt;10h</v>
      </c>
      <c r="Q2800" s="3" t="str">
        <f t="shared" si="432"/>
        <v>22-45d</v>
      </c>
      <c r="R2800" s="3" t="str">
        <f t="shared" si="433"/>
        <v>Medium</v>
      </c>
      <c r="S2800" s="3" t="str">
        <f t="shared" si="434"/>
        <v>High</v>
      </c>
      <c r="T2800" s="3" t="str">
        <f t="shared" si="435"/>
        <v>Churned</v>
      </c>
      <c r="U2800" s="4">
        <f>1/(1+EXP(-(Predictive_Model!$B$5+((B2800-Predictive_Model!$B$20)/Predictive_Model!$C$20)*Predictive_Model!$D$20+((E2800-Predictive_Model!$B$21)/Predictive_Model!$C$21)*Predictive_Model!$D$21+((F2800-Predictive_Model!$B$22)/Predictive_Model!$C$22)*Predictive_Model!$D$22+((I2800-Predictive_Model!$B$23)/Predictive_Model!$C$23)*Predictive_Model!$D$23+((L2800-Predictive_Model!$B$24)/Predictive_Model!$C$24)*Predictive_Model!$D$24+((M2800-Predictive_Model!$B$25)/Predictive_Model!$C$25)*Predictive_Model!$D$25+IF(C2800="Male",Predictive_Model!$D$31,IF(C2800="Other",Predictive_Model!$D$32,0))+IF(D2800="Premium",Predictive_Model!$D$34,IF(D2800="Standard",Predictive_Model!$D$35,0))+IF(G2800="Asia",Predictive_Model!$D$37,IF(G2800="Europe",Predictive_Model!$D$38,IF(G2800="North America",Predictive_Model!$D$39,IF(G2800="Oceania",Predictive_Model!$D$40,IF(G2800="South America",Predictive_Model!$D$41,0)))))+IF(H2800="Laptop",Predictive_Model!$D$43,IF(H2800="Mobile",Predictive_Model!$D$44,IF(H2800="TV",Predictive_Model!$D$45,IF(H2800="Tablet",Predictive_Model!$D$46,0))))+IF(K2800="Crypto",Predictive_Model!$D$48,IF(K2800="Debit Card",Predictive_Model!$D$49,IF(K2800="Gift Card",Predictive_Model!$D$50,IF(K2800="PayPal",Predictive_Model!$D$51,0))))+IF(N2800="Comedy",Predictive_Model!$D$53,IF(N2800="Documentary",Predictive_Model!$D$54,IF(N2800="Drama",Predictive_Model!$D$55,IF(N2800="Horror",Predictive_Model!$D$56,IF(N2800="Romance",Predictive_Model!$D$57,IF(N2800="Sci-Fi",Predictive_Model!$D$58,0)))))))))</f>
        <v>0.98955377080337703</v>
      </c>
      <c r="V2800" s="3" t="str">
        <f t="shared" si="436"/>
        <v>Critical</v>
      </c>
      <c r="W2800" s="6">
        <f t="shared" si="437"/>
        <v>17.989999999999998</v>
      </c>
      <c r="X2800" s="3" t="str">
        <f t="shared" si="438"/>
        <v>Priority 1</v>
      </c>
      <c r="Y2800" s="3" t="str">
        <f t="shared" si="439"/>
        <v>OK</v>
      </c>
    </row>
    <row r="2801" spans="1:25" x14ac:dyDescent="0.25">
      <c r="A2801" s="3" t="str">
        <f>Raw_Data!A2801</f>
        <v>381b9550-7403-48dc-bcff-6dad9fc2fa87</v>
      </c>
      <c r="B2801" s="3">
        <f>Raw_Data!B2801</f>
        <v>27</v>
      </c>
      <c r="C2801" s="3" t="str">
        <f>Raw_Data!C2801</f>
        <v>Female</v>
      </c>
      <c r="D2801" s="3" t="str">
        <f>Raw_Data!D2801</f>
        <v>Premium</v>
      </c>
      <c r="E2801" s="3">
        <f>Raw_Data!E2801</f>
        <v>2.66</v>
      </c>
      <c r="F2801" s="3">
        <f>Raw_Data!F2801</f>
        <v>32</v>
      </c>
      <c r="G2801" s="3" t="str">
        <f>Raw_Data!G2801</f>
        <v>Asia</v>
      </c>
      <c r="H2801" s="3" t="str">
        <f>Raw_Data!H2801</f>
        <v>TV</v>
      </c>
      <c r="I2801" s="3">
        <f>Raw_Data!I2801</f>
        <v>17.989999999999998</v>
      </c>
      <c r="J2801" s="3">
        <f>Raw_Data!J2801</f>
        <v>1</v>
      </c>
      <c r="K2801" s="3" t="str">
        <f>Raw_Data!K2801</f>
        <v>Gift Card</v>
      </c>
      <c r="L2801" s="3">
        <f>Raw_Data!L2801</f>
        <v>3</v>
      </c>
      <c r="M2801" s="3">
        <f>Raw_Data!M2801</f>
        <v>0.08</v>
      </c>
      <c r="N2801" s="3" t="str">
        <f>Raw_Data!N2801</f>
        <v>Comedy</v>
      </c>
      <c r="O2801" s="3" t="str">
        <f t="shared" si="430"/>
        <v>25-34</v>
      </c>
      <c r="P2801" s="3" t="str">
        <f t="shared" si="431"/>
        <v>&lt;10h</v>
      </c>
      <c r="Q2801" s="3" t="str">
        <f t="shared" si="432"/>
        <v>22-45d</v>
      </c>
      <c r="R2801" s="3" t="str">
        <f t="shared" si="433"/>
        <v>Medium</v>
      </c>
      <c r="S2801" s="3" t="str">
        <f t="shared" si="434"/>
        <v>High</v>
      </c>
      <c r="T2801" s="3" t="str">
        <f t="shared" si="435"/>
        <v>Churned</v>
      </c>
      <c r="U2801" s="4">
        <f>1/(1+EXP(-(Predictive_Model!$B$5+((B2801-Predictive_Model!$B$20)/Predictive_Model!$C$20)*Predictive_Model!$D$20+((E2801-Predictive_Model!$B$21)/Predictive_Model!$C$21)*Predictive_Model!$D$21+((F2801-Predictive_Model!$B$22)/Predictive_Model!$C$22)*Predictive_Model!$D$22+((I2801-Predictive_Model!$B$23)/Predictive_Model!$C$23)*Predictive_Model!$D$23+((L2801-Predictive_Model!$B$24)/Predictive_Model!$C$24)*Predictive_Model!$D$24+((M2801-Predictive_Model!$B$25)/Predictive_Model!$C$25)*Predictive_Model!$D$25+IF(C2801="Male",Predictive_Model!$D$31,IF(C2801="Other",Predictive_Model!$D$32,0))+IF(D2801="Premium",Predictive_Model!$D$34,IF(D2801="Standard",Predictive_Model!$D$35,0))+IF(G2801="Asia",Predictive_Model!$D$37,IF(G2801="Europe",Predictive_Model!$D$38,IF(G2801="North America",Predictive_Model!$D$39,IF(G2801="Oceania",Predictive_Model!$D$40,IF(G2801="South America",Predictive_Model!$D$41,0)))))+IF(H2801="Laptop",Predictive_Model!$D$43,IF(H2801="Mobile",Predictive_Model!$D$44,IF(H2801="TV",Predictive_Model!$D$45,IF(H2801="Tablet",Predictive_Model!$D$46,0))))+IF(K2801="Crypto",Predictive_Model!$D$48,IF(K2801="Debit Card",Predictive_Model!$D$49,IF(K2801="Gift Card",Predictive_Model!$D$50,IF(K2801="PayPal",Predictive_Model!$D$51,0))))+IF(N2801="Comedy",Predictive_Model!$D$53,IF(N2801="Documentary",Predictive_Model!$D$54,IF(N2801="Drama",Predictive_Model!$D$55,IF(N2801="Horror",Predictive_Model!$D$56,IF(N2801="Romance",Predictive_Model!$D$57,IF(N2801="Sci-Fi",Predictive_Model!$D$58,0)))))))))</f>
        <v>0.96701835336982711</v>
      </c>
      <c r="V2801" s="3" t="str">
        <f t="shared" si="436"/>
        <v>Critical</v>
      </c>
      <c r="W2801" s="6">
        <f t="shared" si="437"/>
        <v>17.989999999999998</v>
      </c>
      <c r="X2801" s="3" t="str">
        <f t="shared" si="438"/>
        <v>Priority 1</v>
      </c>
      <c r="Y2801" s="3" t="str">
        <f t="shared" si="439"/>
        <v>OK</v>
      </c>
    </row>
    <row r="2802" spans="1:25" x14ac:dyDescent="0.25">
      <c r="A2802" s="3" t="str">
        <f>Raw_Data!A2802</f>
        <v>3ead40cc-03a1-4cf8-abf1-cfed74120c33</v>
      </c>
      <c r="B2802" s="3">
        <f>Raw_Data!B2802</f>
        <v>40</v>
      </c>
      <c r="C2802" s="3" t="str">
        <f>Raw_Data!C2802</f>
        <v>Female</v>
      </c>
      <c r="D2802" s="3" t="str">
        <f>Raw_Data!D2802</f>
        <v>Premium</v>
      </c>
      <c r="E2802" s="3">
        <f>Raw_Data!E2802</f>
        <v>0.12</v>
      </c>
      <c r="F2802" s="3">
        <f>Raw_Data!F2802</f>
        <v>28</v>
      </c>
      <c r="G2802" s="3" t="str">
        <f>Raw_Data!G2802</f>
        <v>Oceania</v>
      </c>
      <c r="H2802" s="3" t="str">
        <f>Raw_Data!H2802</f>
        <v>Desktop</v>
      </c>
      <c r="I2802" s="3">
        <f>Raw_Data!I2802</f>
        <v>17.989999999999998</v>
      </c>
      <c r="J2802" s="3">
        <f>Raw_Data!J2802</f>
        <v>1</v>
      </c>
      <c r="K2802" s="3" t="str">
        <f>Raw_Data!K2802</f>
        <v>Crypto</v>
      </c>
      <c r="L2802" s="3">
        <f>Raw_Data!L2802</f>
        <v>4</v>
      </c>
      <c r="M2802" s="3">
        <f>Raw_Data!M2802</f>
        <v>0</v>
      </c>
      <c r="N2802" s="3" t="str">
        <f>Raw_Data!N2802</f>
        <v>Romance</v>
      </c>
      <c r="O2802" s="3" t="str">
        <f t="shared" si="430"/>
        <v>35-44</v>
      </c>
      <c r="P2802" s="3" t="str">
        <f t="shared" si="431"/>
        <v>&lt;10h</v>
      </c>
      <c r="Q2802" s="3" t="str">
        <f t="shared" si="432"/>
        <v>22-45d</v>
      </c>
      <c r="R2802" s="3" t="str">
        <f t="shared" si="433"/>
        <v>Medium</v>
      </c>
      <c r="S2802" s="3" t="str">
        <f t="shared" si="434"/>
        <v>High</v>
      </c>
      <c r="T2802" s="3" t="str">
        <f t="shared" si="435"/>
        <v>Churned</v>
      </c>
      <c r="U2802" s="4">
        <f>1/(1+EXP(-(Predictive_Model!$B$5+((B2802-Predictive_Model!$B$20)/Predictive_Model!$C$20)*Predictive_Model!$D$20+((E2802-Predictive_Model!$B$21)/Predictive_Model!$C$21)*Predictive_Model!$D$21+((F2802-Predictive_Model!$B$22)/Predictive_Model!$C$22)*Predictive_Model!$D$22+((I2802-Predictive_Model!$B$23)/Predictive_Model!$C$23)*Predictive_Model!$D$23+((L2802-Predictive_Model!$B$24)/Predictive_Model!$C$24)*Predictive_Model!$D$24+((M2802-Predictive_Model!$B$25)/Predictive_Model!$C$25)*Predictive_Model!$D$25+IF(C2802="Male",Predictive_Model!$D$31,IF(C2802="Other",Predictive_Model!$D$32,0))+IF(D2802="Premium",Predictive_Model!$D$34,IF(D2802="Standard",Predictive_Model!$D$35,0))+IF(G2802="Asia",Predictive_Model!$D$37,IF(G2802="Europe",Predictive_Model!$D$38,IF(G2802="North America",Predictive_Model!$D$39,IF(G2802="Oceania",Predictive_Model!$D$40,IF(G2802="South America",Predictive_Model!$D$41,0)))))+IF(H2802="Laptop",Predictive_Model!$D$43,IF(H2802="Mobile",Predictive_Model!$D$44,IF(H2802="TV",Predictive_Model!$D$45,IF(H2802="Tablet",Predictive_Model!$D$46,0))))+IF(K2802="Crypto",Predictive_Model!$D$48,IF(K2802="Debit Card",Predictive_Model!$D$49,IF(K2802="Gift Card",Predictive_Model!$D$50,IF(K2802="PayPal",Predictive_Model!$D$51,0))))+IF(N2802="Comedy",Predictive_Model!$D$53,IF(N2802="Documentary",Predictive_Model!$D$54,IF(N2802="Drama",Predictive_Model!$D$55,IF(N2802="Horror",Predictive_Model!$D$56,IF(N2802="Romance",Predictive_Model!$D$57,IF(N2802="Sci-Fi",Predictive_Model!$D$58,0)))))))))</f>
        <v>0.96064506701943952</v>
      </c>
      <c r="V2802" s="3" t="str">
        <f t="shared" si="436"/>
        <v>Critical</v>
      </c>
      <c r="W2802" s="6">
        <f t="shared" si="437"/>
        <v>17.989999999999998</v>
      </c>
      <c r="X2802" s="3" t="str">
        <f t="shared" si="438"/>
        <v>Priority 1</v>
      </c>
      <c r="Y2802" s="3" t="str">
        <f t="shared" si="439"/>
        <v>OK</v>
      </c>
    </row>
    <row r="2803" spans="1:25" x14ac:dyDescent="0.25">
      <c r="A2803" s="3" t="str">
        <f>Raw_Data!A2803</f>
        <v>91f3fee3-3140-4e9a-a53e-b7cd3160bbb8</v>
      </c>
      <c r="B2803" s="3">
        <f>Raw_Data!B2803</f>
        <v>58</v>
      </c>
      <c r="C2803" s="3" t="str">
        <f>Raw_Data!C2803</f>
        <v>Other</v>
      </c>
      <c r="D2803" s="3" t="str">
        <f>Raw_Data!D2803</f>
        <v>Basic</v>
      </c>
      <c r="E2803" s="3">
        <f>Raw_Data!E2803</f>
        <v>0.76</v>
      </c>
      <c r="F2803" s="3">
        <f>Raw_Data!F2803</f>
        <v>44</v>
      </c>
      <c r="G2803" s="3" t="str">
        <f>Raw_Data!G2803</f>
        <v>Europe</v>
      </c>
      <c r="H2803" s="3" t="str">
        <f>Raw_Data!H2803</f>
        <v>Tablet</v>
      </c>
      <c r="I2803" s="3">
        <f>Raw_Data!I2803</f>
        <v>8.99</v>
      </c>
      <c r="J2803" s="3">
        <f>Raw_Data!J2803</f>
        <v>1</v>
      </c>
      <c r="K2803" s="3" t="str">
        <f>Raw_Data!K2803</f>
        <v>Gift Card</v>
      </c>
      <c r="L2803" s="3">
        <f>Raw_Data!L2803</f>
        <v>4</v>
      </c>
      <c r="M2803" s="3">
        <f>Raw_Data!M2803</f>
        <v>0.02</v>
      </c>
      <c r="N2803" s="3" t="str">
        <f>Raw_Data!N2803</f>
        <v>Sci-Fi</v>
      </c>
      <c r="O2803" s="3" t="str">
        <f t="shared" si="430"/>
        <v>55-70</v>
      </c>
      <c r="P2803" s="3" t="str">
        <f t="shared" si="431"/>
        <v>&lt;10h</v>
      </c>
      <c r="Q2803" s="3" t="str">
        <f t="shared" si="432"/>
        <v>22-45d</v>
      </c>
      <c r="R2803" s="3" t="str">
        <f t="shared" si="433"/>
        <v>Medium</v>
      </c>
      <c r="S2803" s="3" t="str">
        <f t="shared" si="434"/>
        <v>Low</v>
      </c>
      <c r="T2803" s="3" t="str">
        <f t="shared" si="435"/>
        <v>Churned</v>
      </c>
      <c r="U2803" s="4">
        <f>1/(1+EXP(-(Predictive_Model!$B$5+((B2803-Predictive_Model!$B$20)/Predictive_Model!$C$20)*Predictive_Model!$D$20+((E2803-Predictive_Model!$B$21)/Predictive_Model!$C$21)*Predictive_Model!$D$21+((F2803-Predictive_Model!$B$22)/Predictive_Model!$C$22)*Predictive_Model!$D$22+((I2803-Predictive_Model!$B$23)/Predictive_Model!$C$23)*Predictive_Model!$D$23+((L2803-Predictive_Model!$B$24)/Predictive_Model!$C$24)*Predictive_Model!$D$24+((M2803-Predictive_Model!$B$25)/Predictive_Model!$C$25)*Predictive_Model!$D$25+IF(C2803="Male",Predictive_Model!$D$31,IF(C2803="Other",Predictive_Model!$D$32,0))+IF(D2803="Premium",Predictive_Model!$D$34,IF(D2803="Standard",Predictive_Model!$D$35,0))+IF(G2803="Asia",Predictive_Model!$D$37,IF(G2803="Europe",Predictive_Model!$D$38,IF(G2803="North America",Predictive_Model!$D$39,IF(G2803="Oceania",Predictive_Model!$D$40,IF(G2803="South America",Predictive_Model!$D$41,0)))))+IF(H2803="Laptop",Predictive_Model!$D$43,IF(H2803="Mobile",Predictive_Model!$D$44,IF(H2803="TV",Predictive_Model!$D$45,IF(H2803="Tablet",Predictive_Model!$D$46,0))))+IF(K2803="Crypto",Predictive_Model!$D$48,IF(K2803="Debit Card",Predictive_Model!$D$49,IF(K2803="Gift Card",Predictive_Model!$D$50,IF(K2803="PayPal",Predictive_Model!$D$51,0))))+IF(N2803="Comedy",Predictive_Model!$D$53,IF(N2803="Documentary",Predictive_Model!$D$54,IF(N2803="Drama",Predictive_Model!$D$55,IF(N2803="Horror",Predictive_Model!$D$56,IF(N2803="Romance",Predictive_Model!$D$57,IF(N2803="Sci-Fi",Predictive_Model!$D$58,0)))))))))</f>
        <v>0.99993214709952816</v>
      </c>
      <c r="V2803" s="3" t="str">
        <f t="shared" si="436"/>
        <v>Critical</v>
      </c>
      <c r="W2803" s="6">
        <f t="shared" si="437"/>
        <v>8.99</v>
      </c>
      <c r="X2803" s="3" t="str">
        <f t="shared" si="438"/>
        <v>Priority 2</v>
      </c>
      <c r="Y2803" s="3" t="str">
        <f t="shared" si="439"/>
        <v>OK</v>
      </c>
    </row>
    <row r="2804" spans="1:25" x14ac:dyDescent="0.25">
      <c r="A2804" s="3" t="str">
        <f>Raw_Data!A2804</f>
        <v>35eda14f-a4c1-4e4d-a0ff-48d5f47d6cd0</v>
      </c>
      <c r="B2804" s="3">
        <f>Raw_Data!B2804</f>
        <v>36</v>
      </c>
      <c r="C2804" s="3" t="str">
        <f>Raw_Data!C2804</f>
        <v>Other</v>
      </c>
      <c r="D2804" s="3" t="str">
        <f>Raw_Data!D2804</f>
        <v>Standard</v>
      </c>
      <c r="E2804" s="3">
        <f>Raw_Data!E2804</f>
        <v>22.9</v>
      </c>
      <c r="F2804" s="3">
        <f>Raw_Data!F2804</f>
        <v>47</v>
      </c>
      <c r="G2804" s="3" t="str">
        <f>Raw_Data!G2804</f>
        <v>South America</v>
      </c>
      <c r="H2804" s="3" t="str">
        <f>Raw_Data!H2804</f>
        <v>Desktop</v>
      </c>
      <c r="I2804" s="3">
        <f>Raw_Data!I2804</f>
        <v>13.99</v>
      </c>
      <c r="J2804" s="3">
        <f>Raw_Data!J2804</f>
        <v>0</v>
      </c>
      <c r="K2804" s="3" t="str">
        <f>Raw_Data!K2804</f>
        <v>Crypto</v>
      </c>
      <c r="L2804" s="3">
        <f>Raw_Data!L2804</f>
        <v>2</v>
      </c>
      <c r="M2804" s="3">
        <f>Raw_Data!M2804</f>
        <v>0.48</v>
      </c>
      <c r="N2804" s="3" t="str">
        <f>Raw_Data!N2804</f>
        <v>Documentary</v>
      </c>
      <c r="O2804" s="3" t="str">
        <f t="shared" si="430"/>
        <v>35-44</v>
      </c>
      <c r="P2804" s="3" t="str">
        <f t="shared" si="431"/>
        <v>10-24h</v>
      </c>
      <c r="Q2804" s="3" t="str">
        <f t="shared" si="432"/>
        <v>46-60d</v>
      </c>
      <c r="R2804" s="3" t="str">
        <f t="shared" si="433"/>
        <v>Medium</v>
      </c>
      <c r="S2804" s="3" t="str">
        <f t="shared" si="434"/>
        <v>Mid</v>
      </c>
      <c r="T2804" s="3" t="str">
        <f t="shared" si="435"/>
        <v>Active</v>
      </c>
      <c r="U2804" s="4">
        <f>1/(1+EXP(-(Predictive_Model!$B$5+((B2804-Predictive_Model!$B$20)/Predictive_Model!$C$20)*Predictive_Model!$D$20+((E2804-Predictive_Model!$B$21)/Predictive_Model!$C$21)*Predictive_Model!$D$21+((F2804-Predictive_Model!$B$22)/Predictive_Model!$C$22)*Predictive_Model!$D$22+((I2804-Predictive_Model!$B$23)/Predictive_Model!$C$23)*Predictive_Model!$D$23+((L2804-Predictive_Model!$B$24)/Predictive_Model!$C$24)*Predictive_Model!$D$24+((M2804-Predictive_Model!$B$25)/Predictive_Model!$C$25)*Predictive_Model!$D$25+IF(C2804="Male",Predictive_Model!$D$31,IF(C2804="Other",Predictive_Model!$D$32,0))+IF(D2804="Premium",Predictive_Model!$D$34,IF(D2804="Standard",Predictive_Model!$D$35,0))+IF(G2804="Asia",Predictive_Model!$D$37,IF(G2804="Europe",Predictive_Model!$D$38,IF(G2804="North America",Predictive_Model!$D$39,IF(G2804="Oceania",Predictive_Model!$D$40,IF(G2804="South America",Predictive_Model!$D$41,0)))))+IF(H2804="Laptop",Predictive_Model!$D$43,IF(H2804="Mobile",Predictive_Model!$D$44,IF(H2804="TV",Predictive_Model!$D$45,IF(H2804="Tablet",Predictive_Model!$D$46,0))))+IF(K2804="Crypto",Predictive_Model!$D$48,IF(K2804="Debit Card",Predictive_Model!$D$49,IF(K2804="Gift Card",Predictive_Model!$D$50,IF(K2804="PayPal",Predictive_Model!$D$51,0))))+IF(N2804="Comedy",Predictive_Model!$D$53,IF(N2804="Documentary",Predictive_Model!$D$54,IF(N2804="Drama",Predictive_Model!$D$55,IF(N2804="Horror",Predictive_Model!$D$56,IF(N2804="Romance",Predictive_Model!$D$57,IF(N2804="Sci-Fi",Predictive_Model!$D$58,0)))))))))</f>
        <v>0.69822603058708277</v>
      </c>
      <c r="V2804" s="3" t="str">
        <f t="shared" si="436"/>
        <v>High</v>
      </c>
      <c r="W2804" s="6">
        <f t="shared" si="437"/>
        <v>9.7681821679132881</v>
      </c>
      <c r="X2804" s="3" t="str">
        <f t="shared" si="438"/>
        <v>Priority 2</v>
      </c>
      <c r="Y2804" s="3" t="str">
        <f t="shared" si="439"/>
        <v>OK</v>
      </c>
    </row>
    <row r="2805" spans="1:25" x14ac:dyDescent="0.25">
      <c r="A2805" s="3" t="str">
        <f>Raw_Data!A2805</f>
        <v>ac468cbb-0f55-48fd-978f-33519d3c4e8f</v>
      </c>
      <c r="B2805" s="3">
        <f>Raw_Data!B2805</f>
        <v>67</v>
      </c>
      <c r="C2805" s="3" t="str">
        <f>Raw_Data!C2805</f>
        <v>Female</v>
      </c>
      <c r="D2805" s="3" t="str">
        <f>Raw_Data!D2805</f>
        <v>Premium</v>
      </c>
      <c r="E2805" s="3">
        <f>Raw_Data!E2805</f>
        <v>3.36</v>
      </c>
      <c r="F2805" s="3">
        <f>Raw_Data!F2805</f>
        <v>23</v>
      </c>
      <c r="G2805" s="3" t="str">
        <f>Raw_Data!G2805</f>
        <v>North America</v>
      </c>
      <c r="H2805" s="3" t="str">
        <f>Raw_Data!H2805</f>
        <v>Tablet</v>
      </c>
      <c r="I2805" s="3">
        <f>Raw_Data!I2805</f>
        <v>17.989999999999998</v>
      </c>
      <c r="J2805" s="3">
        <f>Raw_Data!J2805</f>
        <v>1</v>
      </c>
      <c r="K2805" s="3" t="str">
        <f>Raw_Data!K2805</f>
        <v>Credit Card</v>
      </c>
      <c r="L2805" s="3">
        <f>Raw_Data!L2805</f>
        <v>3</v>
      </c>
      <c r="M2805" s="3">
        <f>Raw_Data!M2805</f>
        <v>0.14000000000000001</v>
      </c>
      <c r="N2805" s="3" t="str">
        <f>Raw_Data!N2805</f>
        <v>Romance</v>
      </c>
      <c r="O2805" s="3" t="str">
        <f t="shared" si="430"/>
        <v>55-70</v>
      </c>
      <c r="P2805" s="3" t="str">
        <f t="shared" si="431"/>
        <v>&lt;10h</v>
      </c>
      <c r="Q2805" s="3" t="str">
        <f t="shared" si="432"/>
        <v>22-45d</v>
      </c>
      <c r="R2805" s="3" t="str">
        <f t="shared" si="433"/>
        <v>Medium</v>
      </c>
      <c r="S2805" s="3" t="str">
        <f t="shared" si="434"/>
        <v>High</v>
      </c>
      <c r="T2805" s="3" t="str">
        <f t="shared" si="435"/>
        <v>Churned</v>
      </c>
      <c r="U2805" s="4">
        <f>1/(1+EXP(-(Predictive_Model!$B$5+((B2805-Predictive_Model!$B$20)/Predictive_Model!$C$20)*Predictive_Model!$D$20+((E2805-Predictive_Model!$B$21)/Predictive_Model!$C$21)*Predictive_Model!$D$21+((F2805-Predictive_Model!$B$22)/Predictive_Model!$C$22)*Predictive_Model!$D$22+((I2805-Predictive_Model!$B$23)/Predictive_Model!$C$23)*Predictive_Model!$D$23+((L2805-Predictive_Model!$B$24)/Predictive_Model!$C$24)*Predictive_Model!$D$24+((M2805-Predictive_Model!$B$25)/Predictive_Model!$C$25)*Predictive_Model!$D$25+IF(C2805="Male",Predictive_Model!$D$31,IF(C2805="Other",Predictive_Model!$D$32,0))+IF(D2805="Premium",Predictive_Model!$D$34,IF(D2805="Standard",Predictive_Model!$D$35,0))+IF(G2805="Asia",Predictive_Model!$D$37,IF(G2805="Europe",Predictive_Model!$D$38,IF(G2805="North America",Predictive_Model!$D$39,IF(G2805="Oceania",Predictive_Model!$D$40,IF(G2805="South America",Predictive_Model!$D$41,0)))))+IF(H2805="Laptop",Predictive_Model!$D$43,IF(H2805="Mobile",Predictive_Model!$D$44,IF(H2805="TV",Predictive_Model!$D$45,IF(H2805="Tablet",Predictive_Model!$D$46,0))))+IF(K2805="Crypto",Predictive_Model!$D$48,IF(K2805="Debit Card",Predictive_Model!$D$49,IF(K2805="Gift Card",Predictive_Model!$D$50,IF(K2805="PayPal",Predictive_Model!$D$51,0))))+IF(N2805="Comedy",Predictive_Model!$D$53,IF(N2805="Documentary",Predictive_Model!$D$54,IF(N2805="Drama",Predictive_Model!$D$55,IF(N2805="Horror",Predictive_Model!$D$56,IF(N2805="Romance",Predictive_Model!$D$57,IF(N2805="Sci-Fi",Predictive_Model!$D$58,0)))))))))</f>
        <v>0.96912624712638895</v>
      </c>
      <c r="V2805" s="3" t="str">
        <f t="shared" si="436"/>
        <v>Critical</v>
      </c>
      <c r="W2805" s="6">
        <f t="shared" si="437"/>
        <v>17.989999999999998</v>
      </c>
      <c r="X2805" s="3" t="str">
        <f t="shared" si="438"/>
        <v>Priority 1</v>
      </c>
      <c r="Y2805" s="3" t="str">
        <f t="shared" si="439"/>
        <v>OK</v>
      </c>
    </row>
    <row r="2806" spans="1:25" x14ac:dyDescent="0.25">
      <c r="A2806" s="3" t="str">
        <f>Raw_Data!A2806</f>
        <v>4d1f6b5b-7652-4e4e-b63b-a8bc84930962</v>
      </c>
      <c r="B2806" s="3">
        <f>Raw_Data!B2806</f>
        <v>24</v>
      </c>
      <c r="C2806" s="3" t="str">
        <f>Raw_Data!C2806</f>
        <v>Female</v>
      </c>
      <c r="D2806" s="3" t="str">
        <f>Raw_Data!D2806</f>
        <v>Standard</v>
      </c>
      <c r="E2806" s="3">
        <f>Raw_Data!E2806</f>
        <v>4.0999999999999996</v>
      </c>
      <c r="F2806" s="3">
        <f>Raw_Data!F2806</f>
        <v>21</v>
      </c>
      <c r="G2806" s="3" t="str">
        <f>Raw_Data!G2806</f>
        <v>Europe</v>
      </c>
      <c r="H2806" s="3" t="str">
        <f>Raw_Data!H2806</f>
        <v>Mobile</v>
      </c>
      <c r="I2806" s="3">
        <f>Raw_Data!I2806</f>
        <v>13.99</v>
      </c>
      <c r="J2806" s="3">
        <f>Raw_Data!J2806</f>
        <v>0</v>
      </c>
      <c r="K2806" s="3" t="str">
        <f>Raw_Data!K2806</f>
        <v>Credit Card</v>
      </c>
      <c r="L2806" s="3">
        <f>Raw_Data!L2806</f>
        <v>5</v>
      </c>
      <c r="M2806" s="3">
        <f>Raw_Data!M2806</f>
        <v>0.19</v>
      </c>
      <c r="N2806" s="3" t="str">
        <f>Raw_Data!N2806</f>
        <v>Romance</v>
      </c>
      <c r="O2806" s="3" t="str">
        <f t="shared" si="430"/>
        <v>18-24</v>
      </c>
      <c r="P2806" s="3" t="str">
        <f t="shared" si="431"/>
        <v>&lt;10h</v>
      </c>
      <c r="Q2806" s="3" t="str">
        <f t="shared" si="432"/>
        <v>8-21d</v>
      </c>
      <c r="R2806" s="3" t="str">
        <f t="shared" si="433"/>
        <v>Medium</v>
      </c>
      <c r="S2806" s="3" t="str">
        <f t="shared" si="434"/>
        <v>Mid</v>
      </c>
      <c r="T2806" s="3" t="str">
        <f t="shared" si="435"/>
        <v>Active</v>
      </c>
      <c r="U2806" s="4">
        <f>1/(1+EXP(-(Predictive_Model!$B$5+((B2806-Predictive_Model!$B$20)/Predictive_Model!$C$20)*Predictive_Model!$D$20+((E2806-Predictive_Model!$B$21)/Predictive_Model!$C$21)*Predictive_Model!$D$21+((F2806-Predictive_Model!$B$22)/Predictive_Model!$C$22)*Predictive_Model!$D$22+((I2806-Predictive_Model!$B$23)/Predictive_Model!$C$23)*Predictive_Model!$D$23+((L2806-Predictive_Model!$B$24)/Predictive_Model!$C$24)*Predictive_Model!$D$24+((M2806-Predictive_Model!$B$25)/Predictive_Model!$C$25)*Predictive_Model!$D$25+IF(C2806="Male",Predictive_Model!$D$31,IF(C2806="Other",Predictive_Model!$D$32,0))+IF(D2806="Premium",Predictive_Model!$D$34,IF(D2806="Standard",Predictive_Model!$D$35,0))+IF(G2806="Asia",Predictive_Model!$D$37,IF(G2806="Europe",Predictive_Model!$D$38,IF(G2806="North America",Predictive_Model!$D$39,IF(G2806="Oceania",Predictive_Model!$D$40,IF(G2806="South America",Predictive_Model!$D$41,0)))))+IF(H2806="Laptop",Predictive_Model!$D$43,IF(H2806="Mobile",Predictive_Model!$D$44,IF(H2806="TV",Predictive_Model!$D$45,IF(H2806="Tablet",Predictive_Model!$D$46,0))))+IF(K2806="Crypto",Predictive_Model!$D$48,IF(K2806="Debit Card",Predictive_Model!$D$49,IF(K2806="Gift Card",Predictive_Model!$D$50,IF(K2806="PayPal",Predictive_Model!$D$51,0))))+IF(N2806="Comedy",Predictive_Model!$D$53,IF(N2806="Documentary",Predictive_Model!$D$54,IF(N2806="Drama",Predictive_Model!$D$55,IF(N2806="Horror",Predictive_Model!$D$56,IF(N2806="Romance",Predictive_Model!$D$57,IF(N2806="Sci-Fi",Predictive_Model!$D$58,0)))))))))</f>
        <v>0.96055119629050634</v>
      </c>
      <c r="V2806" s="3" t="str">
        <f t="shared" si="436"/>
        <v>Critical</v>
      </c>
      <c r="W2806" s="6">
        <f t="shared" si="437"/>
        <v>13.438111236104184</v>
      </c>
      <c r="X2806" s="3" t="str">
        <f t="shared" si="438"/>
        <v>Priority 2</v>
      </c>
      <c r="Y2806" s="3" t="str">
        <f t="shared" si="439"/>
        <v>OK</v>
      </c>
    </row>
    <row r="2807" spans="1:25" x14ac:dyDescent="0.25">
      <c r="A2807" s="3" t="str">
        <f>Raw_Data!A2807</f>
        <v>0c23ddf6-2f6f-4738-bbbe-d03878cef662</v>
      </c>
      <c r="B2807" s="3">
        <f>Raw_Data!B2807</f>
        <v>37</v>
      </c>
      <c r="C2807" s="3" t="str">
        <f>Raw_Data!C2807</f>
        <v>Other</v>
      </c>
      <c r="D2807" s="3" t="str">
        <f>Raw_Data!D2807</f>
        <v>Basic</v>
      </c>
      <c r="E2807" s="3">
        <f>Raw_Data!E2807</f>
        <v>8.77</v>
      </c>
      <c r="F2807" s="3">
        <f>Raw_Data!F2807</f>
        <v>41</v>
      </c>
      <c r="G2807" s="3" t="str">
        <f>Raw_Data!G2807</f>
        <v>Europe</v>
      </c>
      <c r="H2807" s="3" t="str">
        <f>Raw_Data!H2807</f>
        <v>TV</v>
      </c>
      <c r="I2807" s="3">
        <f>Raw_Data!I2807</f>
        <v>8.99</v>
      </c>
      <c r="J2807" s="3">
        <f>Raw_Data!J2807</f>
        <v>1</v>
      </c>
      <c r="K2807" s="3" t="str">
        <f>Raw_Data!K2807</f>
        <v>Crypto</v>
      </c>
      <c r="L2807" s="3">
        <f>Raw_Data!L2807</f>
        <v>2</v>
      </c>
      <c r="M2807" s="3">
        <f>Raw_Data!M2807</f>
        <v>0.21</v>
      </c>
      <c r="N2807" s="3" t="str">
        <f>Raw_Data!N2807</f>
        <v>Horror</v>
      </c>
      <c r="O2807" s="3" t="str">
        <f t="shared" si="430"/>
        <v>35-44</v>
      </c>
      <c r="P2807" s="3" t="str">
        <f t="shared" si="431"/>
        <v>&lt;10h</v>
      </c>
      <c r="Q2807" s="3" t="str">
        <f t="shared" si="432"/>
        <v>22-45d</v>
      </c>
      <c r="R2807" s="3" t="str">
        <f t="shared" si="433"/>
        <v>Medium</v>
      </c>
      <c r="S2807" s="3" t="str">
        <f t="shared" si="434"/>
        <v>Low</v>
      </c>
      <c r="T2807" s="3" t="str">
        <f t="shared" si="435"/>
        <v>Churned</v>
      </c>
      <c r="U2807" s="4">
        <f>1/(1+EXP(-(Predictive_Model!$B$5+((B2807-Predictive_Model!$B$20)/Predictive_Model!$C$20)*Predictive_Model!$D$20+((E2807-Predictive_Model!$B$21)/Predictive_Model!$C$21)*Predictive_Model!$D$21+((F2807-Predictive_Model!$B$22)/Predictive_Model!$C$22)*Predictive_Model!$D$22+((I2807-Predictive_Model!$B$23)/Predictive_Model!$C$23)*Predictive_Model!$D$23+((L2807-Predictive_Model!$B$24)/Predictive_Model!$C$24)*Predictive_Model!$D$24+((M2807-Predictive_Model!$B$25)/Predictive_Model!$C$25)*Predictive_Model!$D$25+IF(C2807="Male",Predictive_Model!$D$31,IF(C2807="Other",Predictive_Model!$D$32,0))+IF(D2807="Premium",Predictive_Model!$D$34,IF(D2807="Standard",Predictive_Model!$D$35,0))+IF(G2807="Asia",Predictive_Model!$D$37,IF(G2807="Europe",Predictive_Model!$D$38,IF(G2807="North America",Predictive_Model!$D$39,IF(G2807="Oceania",Predictive_Model!$D$40,IF(G2807="South America",Predictive_Model!$D$41,0)))))+IF(H2807="Laptop",Predictive_Model!$D$43,IF(H2807="Mobile",Predictive_Model!$D$44,IF(H2807="TV",Predictive_Model!$D$45,IF(H2807="Tablet",Predictive_Model!$D$46,0))))+IF(K2807="Crypto",Predictive_Model!$D$48,IF(K2807="Debit Card",Predictive_Model!$D$49,IF(K2807="Gift Card",Predictive_Model!$D$50,IF(K2807="PayPal",Predictive_Model!$D$51,0))))+IF(N2807="Comedy",Predictive_Model!$D$53,IF(N2807="Documentary",Predictive_Model!$D$54,IF(N2807="Drama",Predictive_Model!$D$55,IF(N2807="Horror",Predictive_Model!$D$56,IF(N2807="Romance",Predictive_Model!$D$57,IF(N2807="Sci-Fi",Predictive_Model!$D$58,0)))))))))</f>
        <v>0.99705210563389424</v>
      </c>
      <c r="V2807" s="3" t="str">
        <f t="shared" si="436"/>
        <v>Critical</v>
      </c>
      <c r="W2807" s="6">
        <f t="shared" si="437"/>
        <v>8.99</v>
      </c>
      <c r="X2807" s="3" t="str">
        <f t="shared" si="438"/>
        <v>Priority 2</v>
      </c>
      <c r="Y2807" s="3" t="str">
        <f t="shared" si="439"/>
        <v>OK</v>
      </c>
    </row>
    <row r="2808" spans="1:25" x14ac:dyDescent="0.25">
      <c r="A2808" s="3" t="str">
        <f>Raw_Data!A2808</f>
        <v>85b672b9-5979-4d69-a17e-9fab8ddf7175</v>
      </c>
      <c r="B2808" s="3">
        <f>Raw_Data!B2808</f>
        <v>26</v>
      </c>
      <c r="C2808" s="3" t="str">
        <f>Raw_Data!C2808</f>
        <v>Female</v>
      </c>
      <c r="D2808" s="3" t="str">
        <f>Raw_Data!D2808</f>
        <v>Premium</v>
      </c>
      <c r="E2808" s="3">
        <f>Raw_Data!E2808</f>
        <v>22.8</v>
      </c>
      <c r="F2808" s="3">
        <f>Raw_Data!F2808</f>
        <v>24</v>
      </c>
      <c r="G2808" s="3" t="str">
        <f>Raw_Data!G2808</f>
        <v>Asia</v>
      </c>
      <c r="H2808" s="3" t="str">
        <f>Raw_Data!H2808</f>
        <v>Laptop</v>
      </c>
      <c r="I2808" s="3">
        <f>Raw_Data!I2808</f>
        <v>17.989999999999998</v>
      </c>
      <c r="J2808" s="3">
        <f>Raw_Data!J2808</f>
        <v>0</v>
      </c>
      <c r="K2808" s="3" t="str">
        <f>Raw_Data!K2808</f>
        <v>Credit Card</v>
      </c>
      <c r="L2808" s="3">
        <f>Raw_Data!L2808</f>
        <v>4</v>
      </c>
      <c r="M2808" s="3">
        <f>Raw_Data!M2808</f>
        <v>0.91</v>
      </c>
      <c r="N2808" s="3" t="str">
        <f>Raw_Data!N2808</f>
        <v>Sci-Fi</v>
      </c>
      <c r="O2808" s="3" t="str">
        <f t="shared" si="430"/>
        <v>25-34</v>
      </c>
      <c r="P2808" s="3" t="str">
        <f t="shared" si="431"/>
        <v>10-24h</v>
      </c>
      <c r="Q2808" s="3" t="str">
        <f t="shared" si="432"/>
        <v>22-45d</v>
      </c>
      <c r="R2808" s="3" t="str">
        <f t="shared" si="433"/>
        <v>Medium</v>
      </c>
      <c r="S2808" s="3" t="str">
        <f t="shared" si="434"/>
        <v>High</v>
      </c>
      <c r="T2808" s="3" t="str">
        <f t="shared" si="435"/>
        <v>Active</v>
      </c>
      <c r="U2808" s="4">
        <f>1/(1+EXP(-(Predictive_Model!$B$5+((B2808-Predictive_Model!$B$20)/Predictive_Model!$C$20)*Predictive_Model!$D$20+((E2808-Predictive_Model!$B$21)/Predictive_Model!$C$21)*Predictive_Model!$D$21+((F2808-Predictive_Model!$B$22)/Predictive_Model!$C$22)*Predictive_Model!$D$22+((I2808-Predictive_Model!$B$23)/Predictive_Model!$C$23)*Predictive_Model!$D$23+((L2808-Predictive_Model!$B$24)/Predictive_Model!$C$24)*Predictive_Model!$D$24+((M2808-Predictive_Model!$B$25)/Predictive_Model!$C$25)*Predictive_Model!$D$25+IF(C2808="Male",Predictive_Model!$D$31,IF(C2808="Other",Predictive_Model!$D$32,0))+IF(D2808="Premium",Predictive_Model!$D$34,IF(D2808="Standard",Predictive_Model!$D$35,0))+IF(G2808="Asia",Predictive_Model!$D$37,IF(G2808="Europe",Predictive_Model!$D$38,IF(G2808="North America",Predictive_Model!$D$39,IF(G2808="Oceania",Predictive_Model!$D$40,IF(G2808="South America",Predictive_Model!$D$41,0)))))+IF(H2808="Laptop",Predictive_Model!$D$43,IF(H2808="Mobile",Predictive_Model!$D$44,IF(H2808="TV",Predictive_Model!$D$45,IF(H2808="Tablet",Predictive_Model!$D$46,0))))+IF(K2808="Crypto",Predictive_Model!$D$48,IF(K2808="Debit Card",Predictive_Model!$D$49,IF(K2808="Gift Card",Predictive_Model!$D$50,IF(K2808="PayPal",Predictive_Model!$D$51,0))))+IF(N2808="Comedy",Predictive_Model!$D$53,IF(N2808="Documentary",Predictive_Model!$D$54,IF(N2808="Drama",Predictive_Model!$D$55,IF(N2808="Horror",Predictive_Model!$D$56,IF(N2808="Romance",Predictive_Model!$D$57,IF(N2808="Sci-Fi",Predictive_Model!$D$58,0)))))))))</f>
        <v>1.7730599608337717E-3</v>
      </c>
      <c r="V2808" s="3" t="str">
        <f t="shared" si="436"/>
        <v>Low</v>
      </c>
      <c r="W2808" s="6">
        <f t="shared" si="437"/>
        <v>3.1897348695399549E-2</v>
      </c>
      <c r="X2808" s="3" t="str">
        <f t="shared" si="438"/>
        <v>Monitor</v>
      </c>
      <c r="Y2808" s="3" t="str">
        <f t="shared" si="439"/>
        <v>OK</v>
      </c>
    </row>
    <row r="2809" spans="1:25" x14ac:dyDescent="0.25">
      <c r="A2809" s="3" t="str">
        <f>Raw_Data!A2809</f>
        <v>f2cd737b-75dc-4064-bd5c-de2ee6af51c9</v>
      </c>
      <c r="B2809" s="3">
        <f>Raw_Data!B2809</f>
        <v>63</v>
      </c>
      <c r="C2809" s="3" t="str">
        <f>Raw_Data!C2809</f>
        <v>Male</v>
      </c>
      <c r="D2809" s="3" t="str">
        <f>Raw_Data!D2809</f>
        <v>Standard</v>
      </c>
      <c r="E2809" s="3">
        <f>Raw_Data!E2809</f>
        <v>0.88</v>
      </c>
      <c r="F2809" s="3">
        <f>Raw_Data!F2809</f>
        <v>21</v>
      </c>
      <c r="G2809" s="3" t="str">
        <f>Raw_Data!G2809</f>
        <v>Oceania</v>
      </c>
      <c r="H2809" s="3" t="str">
        <f>Raw_Data!H2809</f>
        <v>Mobile</v>
      </c>
      <c r="I2809" s="3">
        <f>Raw_Data!I2809</f>
        <v>13.99</v>
      </c>
      <c r="J2809" s="3">
        <f>Raw_Data!J2809</f>
        <v>1</v>
      </c>
      <c r="K2809" s="3" t="str">
        <f>Raw_Data!K2809</f>
        <v>Crypto</v>
      </c>
      <c r="L2809" s="3">
        <f>Raw_Data!L2809</f>
        <v>1</v>
      </c>
      <c r="M2809" s="3">
        <f>Raw_Data!M2809</f>
        <v>0.04</v>
      </c>
      <c r="N2809" s="3" t="str">
        <f>Raw_Data!N2809</f>
        <v>Action</v>
      </c>
      <c r="O2809" s="3" t="str">
        <f t="shared" si="430"/>
        <v>55-70</v>
      </c>
      <c r="P2809" s="3" t="str">
        <f t="shared" si="431"/>
        <v>&lt;10h</v>
      </c>
      <c r="Q2809" s="3" t="str">
        <f t="shared" si="432"/>
        <v>8-21d</v>
      </c>
      <c r="R2809" s="3" t="str">
        <f t="shared" si="433"/>
        <v>Medium</v>
      </c>
      <c r="S2809" s="3" t="str">
        <f t="shared" si="434"/>
        <v>Mid</v>
      </c>
      <c r="T2809" s="3" t="str">
        <f t="shared" si="435"/>
        <v>Churned</v>
      </c>
      <c r="U2809" s="4">
        <f>1/(1+EXP(-(Predictive_Model!$B$5+((B2809-Predictive_Model!$B$20)/Predictive_Model!$C$20)*Predictive_Model!$D$20+((E2809-Predictive_Model!$B$21)/Predictive_Model!$C$21)*Predictive_Model!$D$21+((F2809-Predictive_Model!$B$22)/Predictive_Model!$C$22)*Predictive_Model!$D$22+((I2809-Predictive_Model!$B$23)/Predictive_Model!$C$23)*Predictive_Model!$D$23+((L2809-Predictive_Model!$B$24)/Predictive_Model!$C$24)*Predictive_Model!$D$24+((M2809-Predictive_Model!$B$25)/Predictive_Model!$C$25)*Predictive_Model!$D$25+IF(C2809="Male",Predictive_Model!$D$31,IF(C2809="Other",Predictive_Model!$D$32,0))+IF(D2809="Premium",Predictive_Model!$D$34,IF(D2809="Standard",Predictive_Model!$D$35,0))+IF(G2809="Asia",Predictive_Model!$D$37,IF(G2809="Europe",Predictive_Model!$D$38,IF(G2809="North America",Predictive_Model!$D$39,IF(G2809="Oceania",Predictive_Model!$D$40,IF(G2809="South America",Predictive_Model!$D$41,0)))))+IF(H2809="Laptop",Predictive_Model!$D$43,IF(H2809="Mobile",Predictive_Model!$D$44,IF(H2809="TV",Predictive_Model!$D$45,IF(H2809="Tablet",Predictive_Model!$D$46,0))))+IF(K2809="Crypto",Predictive_Model!$D$48,IF(K2809="Debit Card",Predictive_Model!$D$49,IF(K2809="Gift Card",Predictive_Model!$D$50,IF(K2809="PayPal",Predictive_Model!$D$51,0))))+IF(N2809="Comedy",Predictive_Model!$D$53,IF(N2809="Documentary",Predictive_Model!$D$54,IF(N2809="Drama",Predictive_Model!$D$55,IF(N2809="Horror",Predictive_Model!$D$56,IF(N2809="Romance",Predictive_Model!$D$57,IF(N2809="Sci-Fi",Predictive_Model!$D$58,0)))))))))</f>
        <v>0.999501938745055</v>
      </c>
      <c r="V2809" s="3" t="str">
        <f t="shared" si="436"/>
        <v>Critical</v>
      </c>
      <c r="W2809" s="6">
        <f t="shared" si="437"/>
        <v>13.99</v>
      </c>
      <c r="X2809" s="3" t="str">
        <f t="shared" si="438"/>
        <v>Priority 2</v>
      </c>
      <c r="Y2809" s="3" t="str">
        <f t="shared" si="439"/>
        <v>OK</v>
      </c>
    </row>
    <row r="2810" spans="1:25" x14ac:dyDescent="0.25">
      <c r="A2810" s="3" t="str">
        <f>Raw_Data!A2810</f>
        <v>5b1eeeb3-53e3-4ae2-bcfb-2b0d60e1a21c</v>
      </c>
      <c r="B2810" s="3">
        <f>Raw_Data!B2810</f>
        <v>38</v>
      </c>
      <c r="C2810" s="3" t="str">
        <f>Raw_Data!C2810</f>
        <v>Male</v>
      </c>
      <c r="D2810" s="3" t="str">
        <f>Raw_Data!D2810</f>
        <v>Premium</v>
      </c>
      <c r="E2810" s="3">
        <f>Raw_Data!E2810</f>
        <v>43.56</v>
      </c>
      <c r="F2810" s="3">
        <f>Raw_Data!F2810</f>
        <v>26</v>
      </c>
      <c r="G2810" s="3" t="str">
        <f>Raw_Data!G2810</f>
        <v>Oceania</v>
      </c>
      <c r="H2810" s="3" t="str">
        <f>Raw_Data!H2810</f>
        <v>Laptop</v>
      </c>
      <c r="I2810" s="3">
        <f>Raw_Data!I2810</f>
        <v>17.989999999999998</v>
      </c>
      <c r="J2810" s="3">
        <f>Raw_Data!J2810</f>
        <v>0</v>
      </c>
      <c r="K2810" s="3" t="str">
        <f>Raw_Data!K2810</f>
        <v>Debit Card</v>
      </c>
      <c r="L2810" s="3">
        <f>Raw_Data!L2810</f>
        <v>3</v>
      </c>
      <c r="M2810" s="3">
        <f>Raw_Data!M2810</f>
        <v>1.61</v>
      </c>
      <c r="N2810" s="3" t="str">
        <f>Raw_Data!N2810</f>
        <v>Horror</v>
      </c>
      <c r="O2810" s="3" t="str">
        <f t="shared" si="430"/>
        <v>35-44</v>
      </c>
      <c r="P2810" s="3" t="str">
        <f t="shared" si="431"/>
        <v>25-49h</v>
      </c>
      <c r="Q2810" s="3" t="str">
        <f t="shared" si="432"/>
        <v>22-45d</v>
      </c>
      <c r="R2810" s="3" t="str">
        <f t="shared" si="433"/>
        <v>Medium</v>
      </c>
      <c r="S2810" s="3" t="str">
        <f t="shared" si="434"/>
        <v>High</v>
      </c>
      <c r="T2810" s="3" t="str">
        <f t="shared" si="435"/>
        <v>Active</v>
      </c>
      <c r="U2810" s="4">
        <f>1/(1+EXP(-(Predictive_Model!$B$5+((B2810-Predictive_Model!$B$20)/Predictive_Model!$C$20)*Predictive_Model!$D$20+((E2810-Predictive_Model!$B$21)/Predictive_Model!$C$21)*Predictive_Model!$D$21+((F2810-Predictive_Model!$B$22)/Predictive_Model!$C$22)*Predictive_Model!$D$22+((I2810-Predictive_Model!$B$23)/Predictive_Model!$C$23)*Predictive_Model!$D$23+((L2810-Predictive_Model!$B$24)/Predictive_Model!$C$24)*Predictive_Model!$D$24+((M2810-Predictive_Model!$B$25)/Predictive_Model!$C$25)*Predictive_Model!$D$25+IF(C2810="Male",Predictive_Model!$D$31,IF(C2810="Other",Predictive_Model!$D$32,0))+IF(D2810="Premium",Predictive_Model!$D$34,IF(D2810="Standard",Predictive_Model!$D$35,0))+IF(G2810="Asia",Predictive_Model!$D$37,IF(G2810="Europe",Predictive_Model!$D$38,IF(G2810="North America",Predictive_Model!$D$39,IF(G2810="Oceania",Predictive_Model!$D$40,IF(G2810="South America",Predictive_Model!$D$41,0)))))+IF(H2810="Laptop",Predictive_Model!$D$43,IF(H2810="Mobile",Predictive_Model!$D$44,IF(H2810="TV",Predictive_Model!$D$45,IF(H2810="Tablet",Predictive_Model!$D$46,0))))+IF(K2810="Crypto",Predictive_Model!$D$48,IF(K2810="Debit Card",Predictive_Model!$D$49,IF(K2810="Gift Card",Predictive_Model!$D$50,IF(K2810="PayPal",Predictive_Model!$D$51,0))))+IF(N2810="Comedy",Predictive_Model!$D$53,IF(N2810="Documentary",Predictive_Model!$D$54,IF(N2810="Drama",Predictive_Model!$D$55,IF(N2810="Horror",Predictive_Model!$D$56,IF(N2810="Romance",Predictive_Model!$D$57,IF(N2810="Sci-Fi",Predictive_Model!$D$58,0)))))))))</f>
        <v>1.9801801813616319E-6</v>
      </c>
      <c r="V2810" s="3" t="str">
        <f t="shared" si="436"/>
        <v>Low</v>
      </c>
      <c r="W2810" s="6">
        <f t="shared" si="437"/>
        <v>3.5623441462695753E-5</v>
      </c>
      <c r="X2810" s="3" t="str">
        <f t="shared" si="438"/>
        <v>Monitor</v>
      </c>
      <c r="Y2810" s="3" t="str">
        <f t="shared" si="439"/>
        <v>OK</v>
      </c>
    </row>
    <row r="2811" spans="1:25" x14ac:dyDescent="0.25">
      <c r="A2811" s="3" t="str">
        <f>Raw_Data!A2811</f>
        <v>6c63319f-2d29-4cd8-ae08-7d646783282a</v>
      </c>
      <c r="B2811" s="3">
        <f>Raw_Data!B2811</f>
        <v>54</v>
      </c>
      <c r="C2811" s="3" t="str">
        <f>Raw_Data!C2811</f>
        <v>Other</v>
      </c>
      <c r="D2811" s="3" t="str">
        <f>Raw_Data!D2811</f>
        <v>Standard</v>
      </c>
      <c r="E2811" s="3">
        <f>Raw_Data!E2811</f>
        <v>6.59</v>
      </c>
      <c r="F2811" s="3">
        <f>Raw_Data!F2811</f>
        <v>40</v>
      </c>
      <c r="G2811" s="3" t="str">
        <f>Raw_Data!G2811</f>
        <v>North America</v>
      </c>
      <c r="H2811" s="3" t="str">
        <f>Raw_Data!H2811</f>
        <v>Desktop</v>
      </c>
      <c r="I2811" s="3">
        <f>Raw_Data!I2811</f>
        <v>13.99</v>
      </c>
      <c r="J2811" s="3">
        <f>Raw_Data!J2811</f>
        <v>1</v>
      </c>
      <c r="K2811" s="3" t="str">
        <f>Raw_Data!K2811</f>
        <v>Crypto</v>
      </c>
      <c r="L2811" s="3">
        <f>Raw_Data!L2811</f>
        <v>4</v>
      </c>
      <c r="M2811" s="3">
        <f>Raw_Data!M2811</f>
        <v>0.16</v>
      </c>
      <c r="N2811" s="3" t="str">
        <f>Raw_Data!N2811</f>
        <v>Horror</v>
      </c>
      <c r="O2811" s="3" t="str">
        <f t="shared" si="430"/>
        <v>45-54</v>
      </c>
      <c r="P2811" s="3" t="str">
        <f t="shared" si="431"/>
        <v>&lt;10h</v>
      </c>
      <c r="Q2811" s="3" t="str">
        <f t="shared" si="432"/>
        <v>22-45d</v>
      </c>
      <c r="R2811" s="3" t="str">
        <f t="shared" si="433"/>
        <v>Medium</v>
      </c>
      <c r="S2811" s="3" t="str">
        <f t="shared" si="434"/>
        <v>Mid</v>
      </c>
      <c r="T2811" s="3" t="str">
        <f t="shared" si="435"/>
        <v>Churned</v>
      </c>
      <c r="U2811" s="4">
        <f>1/(1+EXP(-(Predictive_Model!$B$5+((B2811-Predictive_Model!$B$20)/Predictive_Model!$C$20)*Predictive_Model!$D$20+((E2811-Predictive_Model!$B$21)/Predictive_Model!$C$21)*Predictive_Model!$D$21+((F2811-Predictive_Model!$B$22)/Predictive_Model!$C$22)*Predictive_Model!$D$22+((I2811-Predictive_Model!$B$23)/Predictive_Model!$C$23)*Predictive_Model!$D$23+((L2811-Predictive_Model!$B$24)/Predictive_Model!$C$24)*Predictive_Model!$D$24+((M2811-Predictive_Model!$B$25)/Predictive_Model!$C$25)*Predictive_Model!$D$25+IF(C2811="Male",Predictive_Model!$D$31,IF(C2811="Other",Predictive_Model!$D$32,0))+IF(D2811="Premium",Predictive_Model!$D$34,IF(D2811="Standard",Predictive_Model!$D$35,0))+IF(G2811="Asia",Predictive_Model!$D$37,IF(G2811="Europe",Predictive_Model!$D$38,IF(G2811="North America",Predictive_Model!$D$39,IF(G2811="Oceania",Predictive_Model!$D$40,IF(G2811="South America",Predictive_Model!$D$41,0)))))+IF(H2811="Laptop",Predictive_Model!$D$43,IF(H2811="Mobile",Predictive_Model!$D$44,IF(H2811="TV",Predictive_Model!$D$45,IF(H2811="Tablet",Predictive_Model!$D$46,0))))+IF(K2811="Crypto",Predictive_Model!$D$48,IF(K2811="Debit Card",Predictive_Model!$D$49,IF(K2811="Gift Card",Predictive_Model!$D$50,IF(K2811="PayPal",Predictive_Model!$D$51,0))))+IF(N2811="Comedy",Predictive_Model!$D$53,IF(N2811="Documentary",Predictive_Model!$D$54,IF(N2811="Drama",Predictive_Model!$D$55,IF(N2811="Horror",Predictive_Model!$D$56,IF(N2811="Romance",Predictive_Model!$D$57,IF(N2811="Sci-Fi",Predictive_Model!$D$58,0)))))))))</f>
        <v>0.98304866034391392</v>
      </c>
      <c r="V2811" s="3" t="str">
        <f t="shared" si="436"/>
        <v>Critical</v>
      </c>
      <c r="W2811" s="6">
        <f t="shared" si="437"/>
        <v>13.99</v>
      </c>
      <c r="X2811" s="3" t="str">
        <f t="shared" si="438"/>
        <v>Priority 2</v>
      </c>
      <c r="Y2811" s="3" t="str">
        <f t="shared" si="439"/>
        <v>OK</v>
      </c>
    </row>
    <row r="2812" spans="1:25" x14ac:dyDescent="0.25">
      <c r="A2812" s="3" t="str">
        <f>Raw_Data!A2812</f>
        <v>ef8a5d14-205a-47a3-a595-acef403bffa7</v>
      </c>
      <c r="B2812" s="3">
        <f>Raw_Data!B2812</f>
        <v>57</v>
      </c>
      <c r="C2812" s="3" t="str">
        <f>Raw_Data!C2812</f>
        <v>Male</v>
      </c>
      <c r="D2812" s="3" t="str">
        <f>Raw_Data!D2812</f>
        <v>Basic</v>
      </c>
      <c r="E2812" s="3">
        <f>Raw_Data!E2812</f>
        <v>4.1500000000000004</v>
      </c>
      <c r="F2812" s="3">
        <f>Raw_Data!F2812</f>
        <v>17</v>
      </c>
      <c r="G2812" s="3" t="str">
        <f>Raw_Data!G2812</f>
        <v>Africa</v>
      </c>
      <c r="H2812" s="3" t="str">
        <f>Raw_Data!H2812</f>
        <v>Desktop</v>
      </c>
      <c r="I2812" s="3">
        <f>Raw_Data!I2812</f>
        <v>8.99</v>
      </c>
      <c r="J2812" s="3">
        <f>Raw_Data!J2812</f>
        <v>1</v>
      </c>
      <c r="K2812" s="3" t="str">
        <f>Raw_Data!K2812</f>
        <v>Debit Card</v>
      </c>
      <c r="L2812" s="3">
        <f>Raw_Data!L2812</f>
        <v>5</v>
      </c>
      <c r="M2812" s="3">
        <f>Raw_Data!M2812</f>
        <v>0.23</v>
      </c>
      <c r="N2812" s="3" t="str">
        <f>Raw_Data!N2812</f>
        <v>Drama</v>
      </c>
      <c r="O2812" s="3" t="str">
        <f t="shared" si="430"/>
        <v>55-70</v>
      </c>
      <c r="P2812" s="3" t="str">
        <f t="shared" si="431"/>
        <v>&lt;10h</v>
      </c>
      <c r="Q2812" s="3" t="str">
        <f t="shared" si="432"/>
        <v>8-21d</v>
      </c>
      <c r="R2812" s="3" t="str">
        <f t="shared" si="433"/>
        <v>Medium</v>
      </c>
      <c r="S2812" s="3" t="str">
        <f t="shared" si="434"/>
        <v>Low</v>
      </c>
      <c r="T2812" s="3" t="str">
        <f t="shared" si="435"/>
        <v>Churned</v>
      </c>
      <c r="U2812" s="4">
        <f>1/(1+EXP(-(Predictive_Model!$B$5+((B2812-Predictive_Model!$B$20)/Predictive_Model!$C$20)*Predictive_Model!$D$20+((E2812-Predictive_Model!$B$21)/Predictive_Model!$C$21)*Predictive_Model!$D$21+((F2812-Predictive_Model!$B$22)/Predictive_Model!$C$22)*Predictive_Model!$D$22+((I2812-Predictive_Model!$B$23)/Predictive_Model!$C$23)*Predictive_Model!$D$23+((L2812-Predictive_Model!$B$24)/Predictive_Model!$C$24)*Predictive_Model!$D$24+((M2812-Predictive_Model!$B$25)/Predictive_Model!$C$25)*Predictive_Model!$D$25+IF(C2812="Male",Predictive_Model!$D$31,IF(C2812="Other",Predictive_Model!$D$32,0))+IF(D2812="Premium",Predictive_Model!$D$34,IF(D2812="Standard",Predictive_Model!$D$35,0))+IF(G2812="Asia",Predictive_Model!$D$37,IF(G2812="Europe",Predictive_Model!$D$38,IF(G2812="North America",Predictive_Model!$D$39,IF(G2812="Oceania",Predictive_Model!$D$40,IF(G2812="South America",Predictive_Model!$D$41,0)))))+IF(H2812="Laptop",Predictive_Model!$D$43,IF(H2812="Mobile",Predictive_Model!$D$44,IF(H2812="TV",Predictive_Model!$D$45,IF(H2812="Tablet",Predictive_Model!$D$46,0))))+IF(K2812="Crypto",Predictive_Model!$D$48,IF(K2812="Debit Card",Predictive_Model!$D$49,IF(K2812="Gift Card",Predictive_Model!$D$50,IF(K2812="PayPal",Predictive_Model!$D$51,0))))+IF(N2812="Comedy",Predictive_Model!$D$53,IF(N2812="Documentary",Predictive_Model!$D$54,IF(N2812="Drama",Predictive_Model!$D$55,IF(N2812="Horror",Predictive_Model!$D$56,IF(N2812="Romance",Predictive_Model!$D$57,IF(N2812="Sci-Fi",Predictive_Model!$D$58,0)))))))))</f>
        <v>0.84637899683361062</v>
      </c>
      <c r="V2812" s="3" t="str">
        <f t="shared" si="436"/>
        <v>Critical</v>
      </c>
      <c r="W2812" s="6">
        <f t="shared" si="437"/>
        <v>8.99</v>
      </c>
      <c r="X2812" s="3" t="str">
        <f t="shared" si="438"/>
        <v>Priority 2</v>
      </c>
      <c r="Y2812" s="3" t="str">
        <f t="shared" si="439"/>
        <v>OK</v>
      </c>
    </row>
    <row r="2813" spans="1:25" x14ac:dyDescent="0.25">
      <c r="A2813" s="3" t="str">
        <f>Raw_Data!A2813</f>
        <v>af35351d-11cc-4c32-8b3c-6d477cb05b19</v>
      </c>
      <c r="B2813" s="3">
        <f>Raw_Data!B2813</f>
        <v>55</v>
      </c>
      <c r="C2813" s="3" t="str">
        <f>Raw_Data!C2813</f>
        <v>Male</v>
      </c>
      <c r="D2813" s="3" t="str">
        <f>Raw_Data!D2813</f>
        <v>Premium</v>
      </c>
      <c r="E2813" s="3">
        <f>Raw_Data!E2813</f>
        <v>0.42</v>
      </c>
      <c r="F2813" s="3">
        <f>Raw_Data!F2813</f>
        <v>29</v>
      </c>
      <c r="G2813" s="3" t="str">
        <f>Raw_Data!G2813</f>
        <v>Oceania</v>
      </c>
      <c r="H2813" s="3" t="str">
        <f>Raw_Data!H2813</f>
        <v>Tablet</v>
      </c>
      <c r="I2813" s="3">
        <f>Raw_Data!I2813</f>
        <v>17.989999999999998</v>
      </c>
      <c r="J2813" s="3">
        <f>Raw_Data!J2813</f>
        <v>1</v>
      </c>
      <c r="K2813" s="3" t="str">
        <f>Raw_Data!K2813</f>
        <v>PayPal</v>
      </c>
      <c r="L2813" s="3">
        <f>Raw_Data!L2813</f>
        <v>2</v>
      </c>
      <c r="M2813" s="3">
        <f>Raw_Data!M2813</f>
        <v>0.01</v>
      </c>
      <c r="N2813" s="3" t="str">
        <f>Raw_Data!N2813</f>
        <v>Documentary</v>
      </c>
      <c r="O2813" s="3" t="str">
        <f t="shared" si="430"/>
        <v>55-70</v>
      </c>
      <c r="P2813" s="3" t="str">
        <f t="shared" si="431"/>
        <v>&lt;10h</v>
      </c>
      <c r="Q2813" s="3" t="str">
        <f t="shared" si="432"/>
        <v>22-45d</v>
      </c>
      <c r="R2813" s="3" t="str">
        <f t="shared" si="433"/>
        <v>Medium</v>
      </c>
      <c r="S2813" s="3" t="str">
        <f t="shared" si="434"/>
        <v>High</v>
      </c>
      <c r="T2813" s="3" t="str">
        <f t="shared" si="435"/>
        <v>Churned</v>
      </c>
      <c r="U2813" s="4">
        <f>1/(1+EXP(-(Predictive_Model!$B$5+((B2813-Predictive_Model!$B$20)/Predictive_Model!$C$20)*Predictive_Model!$D$20+((E2813-Predictive_Model!$B$21)/Predictive_Model!$C$21)*Predictive_Model!$D$21+((F2813-Predictive_Model!$B$22)/Predictive_Model!$C$22)*Predictive_Model!$D$22+((I2813-Predictive_Model!$B$23)/Predictive_Model!$C$23)*Predictive_Model!$D$23+((L2813-Predictive_Model!$B$24)/Predictive_Model!$C$24)*Predictive_Model!$D$24+((M2813-Predictive_Model!$B$25)/Predictive_Model!$C$25)*Predictive_Model!$D$25+IF(C2813="Male",Predictive_Model!$D$31,IF(C2813="Other",Predictive_Model!$D$32,0))+IF(D2813="Premium",Predictive_Model!$D$34,IF(D2813="Standard",Predictive_Model!$D$35,0))+IF(G2813="Asia",Predictive_Model!$D$37,IF(G2813="Europe",Predictive_Model!$D$38,IF(G2813="North America",Predictive_Model!$D$39,IF(G2813="Oceania",Predictive_Model!$D$40,IF(G2813="South America",Predictive_Model!$D$41,0)))))+IF(H2813="Laptop",Predictive_Model!$D$43,IF(H2813="Mobile",Predictive_Model!$D$44,IF(H2813="TV",Predictive_Model!$D$45,IF(H2813="Tablet",Predictive_Model!$D$46,0))))+IF(K2813="Crypto",Predictive_Model!$D$48,IF(K2813="Debit Card",Predictive_Model!$D$49,IF(K2813="Gift Card",Predictive_Model!$D$50,IF(K2813="PayPal",Predictive_Model!$D$51,0))))+IF(N2813="Comedy",Predictive_Model!$D$53,IF(N2813="Documentary",Predictive_Model!$D$54,IF(N2813="Drama",Predictive_Model!$D$55,IF(N2813="Horror",Predictive_Model!$D$56,IF(N2813="Romance",Predictive_Model!$D$57,IF(N2813="Sci-Fi",Predictive_Model!$D$58,0)))))))))</f>
        <v>0.99753213566993892</v>
      </c>
      <c r="V2813" s="3" t="str">
        <f t="shared" si="436"/>
        <v>Critical</v>
      </c>
      <c r="W2813" s="6">
        <f t="shared" si="437"/>
        <v>17.989999999999998</v>
      </c>
      <c r="X2813" s="3" t="str">
        <f t="shared" si="438"/>
        <v>Priority 1</v>
      </c>
      <c r="Y2813" s="3" t="str">
        <f t="shared" si="439"/>
        <v>OK</v>
      </c>
    </row>
    <row r="2814" spans="1:25" x14ac:dyDescent="0.25">
      <c r="A2814" s="3" t="str">
        <f>Raw_Data!A2814</f>
        <v>cfe60bd5-d9f0-4eb7-bd59-3358e35bca91</v>
      </c>
      <c r="B2814" s="3">
        <f>Raw_Data!B2814</f>
        <v>42</v>
      </c>
      <c r="C2814" s="3" t="str">
        <f>Raw_Data!C2814</f>
        <v>Female</v>
      </c>
      <c r="D2814" s="3" t="str">
        <f>Raw_Data!D2814</f>
        <v>Basic</v>
      </c>
      <c r="E2814" s="3">
        <f>Raw_Data!E2814</f>
        <v>2.8</v>
      </c>
      <c r="F2814" s="3">
        <f>Raw_Data!F2814</f>
        <v>40</v>
      </c>
      <c r="G2814" s="3" t="str">
        <f>Raw_Data!G2814</f>
        <v>North America</v>
      </c>
      <c r="H2814" s="3" t="str">
        <f>Raw_Data!H2814</f>
        <v>TV</v>
      </c>
      <c r="I2814" s="3">
        <f>Raw_Data!I2814</f>
        <v>8.99</v>
      </c>
      <c r="J2814" s="3">
        <f>Raw_Data!J2814</f>
        <v>1</v>
      </c>
      <c r="K2814" s="3" t="str">
        <f>Raw_Data!K2814</f>
        <v>Gift Card</v>
      </c>
      <c r="L2814" s="3">
        <f>Raw_Data!L2814</f>
        <v>4</v>
      </c>
      <c r="M2814" s="3">
        <f>Raw_Data!M2814</f>
        <v>7.0000000000000007E-2</v>
      </c>
      <c r="N2814" s="3" t="str">
        <f>Raw_Data!N2814</f>
        <v>Comedy</v>
      </c>
      <c r="O2814" s="3" t="str">
        <f t="shared" si="430"/>
        <v>35-44</v>
      </c>
      <c r="P2814" s="3" t="str">
        <f t="shared" si="431"/>
        <v>&lt;10h</v>
      </c>
      <c r="Q2814" s="3" t="str">
        <f t="shared" si="432"/>
        <v>22-45d</v>
      </c>
      <c r="R2814" s="3" t="str">
        <f t="shared" si="433"/>
        <v>Medium</v>
      </c>
      <c r="S2814" s="3" t="str">
        <f t="shared" si="434"/>
        <v>Low</v>
      </c>
      <c r="T2814" s="3" t="str">
        <f t="shared" si="435"/>
        <v>Churned</v>
      </c>
      <c r="U2814" s="4">
        <f>1/(1+EXP(-(Predictive_Model!$B$5+((B2814-Predictive_Model!$B$20)/Predictive_Model!$C$20)*Predictive_Model!$D$20+((E2814-Predictive_Model!$B$21)/Predictive_Model!$C$21)*Predictive_Model!$D$21+((F2814-Predictive_Model!$B$22)/Predictive_Model!$C$22)*Predictive_Model!$D$22+((I2814-Predictive_Model!$B$23)/Predictive_Model!$C$23)*Predictive_Model!$D$23+((L2814-Predictive_Model!$B$24)/Predictive_Model!$C$24)*Predictive_Model!$D$24+((M2814-Predictive_Model!$B$25)/Predictive_Model!$C$25)*Predictive_Model!$D$25+IF(C2814="Male",Predictive_Model!$D$31,IF(C2814="Other",Predictive_Model!$D$32,0))+IF(D2814="Premium",Predictive_Model!$D$34,IF(D2814="Standard",Predictive_Model!$D$35,0))+IF(G2814="Asia",Predictive_Model!$D$37,IF(G2814="Europe",Predictive_Model!$D$38,IF(G2814="North America",Predictive_Model!$D$39,IF(G2814="Oceania",Predictive_Model!$D$40,IF(G2814="South America",Predictive_Model!$D$41,0)))))+IF(H2814="Laptop",Predictive_Model!$D$43,IF(H2814="Mobile",Predictive_Model!$D$44,IF(H2814="TV",Predictive_Model!$D$45,IF(H2814="Tablet",Predictive_Model!$D$46,0))))+IF(K2814="Crypto",Predictive_Model!$D$48,IF(K2814="Debit Card",Predictive_Model!$D$49,IF(K2814="Gift Card",Predictive_Model!$D$50,IF(K2814="PayPal",Predictive_Model!$D$51,0))))+IF(N2814="Comedy",Predictive_Model!$D$53,IF(N2814="Documentary",Predictive_Model!$D$54,IF(N2814="Drama",Predictive_Model!$D$55,IF(N2814="Horror",Predictive_Model!$D$56,IF(N2814="Romance",Predictive_Model!$D$57,IF(N2814="Sci-Fi",Predictive_Model!$D$58,0)))))))))</f>
        <v>0.99888635254056957</v>
      </c>
      <c r="V2814" s="3" t="str">
        <f t="shared" si="436"/>
        <v>Critical</v>
      </c>
      <c r="W2814" s="6">
        <f t="shared" si="437"/>
        <v>8.99</v>
      </c>
      <c r="X2814" s="3" t="str">
        <f t="shared" si="438"/>
        <v>Priority 2</v>
      </c>
      <c r="Y2814" s="3" t="str">
        <f t="shared" si="439"/>
        <v>OK</v>
      </c>
    </row>
    <row r="2815" spans="1:25" x14ac:dyDescent="0.25">
      <c r="A2815" s="3" t="str">
        <f>Raw_Data!A2815</f>
        <v>2c9b21d9-8b8d-4e69-bb70-e20d34b16983</v>
      </c>
      <c r="B2815" s="3">
        <f>Raw_Data!B2815</f>
        <v>22</v>
      </c>
      <c r="C2815" s="3" t="str">
        <f>Raw_Data!C2815</f>
        <v>Female</v>
      </c>
      <c r="D2815" s="3" t="str">
        <f>Raw_Data!D2815</f>
        <v>Standard</v>
      </c>
      <c r="E2815" s="3">
        <f>Raw_Data!E2815</f>
        <v>0.76</v>
      </c>
      <c r="F2815" s="3">
        <f>Raw_Data!F2815</f>
        <v>24</v>
      </c>
      <c r="G2815" s="3" t="str">
        <f>Raw_Data!G2815</f>
        <v>Africa</v>
      </c>
      <c r="H2815" s="3" t="str">
        <f>Raw_Data!H2815</f>
        <v>Desktop</v>
      </c>
      <c r="I2815" s="3">
        <f>Raw_Data!I2815</f>
        <v>13.99</v>
      </c>
      <c r="J2815" s="3">
        <f>Raw_Data!J2815</f>
        <v>1</v>
      </c>
      <c r="K2815" s="3" t="str">
        <f>Raw_Data!K2815</f>
        <v>Gift Card</v>
      </c>
      <c r="L2815" s="3">
        <f>Raw_Data!L2815</f>
        <v>2</v>
      </c>
      <c r="M2815" s="3">
        <f>Raw_Data!M2815</f>
        <v>0.03</v>
      </c>
      <c r="N2815" s="3" t="str">
        <f>Raw_Data!N2815</f>
        <v>Sci-Fi</v>
      </c>
      <c r="O2815" s="3" t="str">
        <f t="shared" si="430"/>
        <v>18-24</v>
      </c>
      <c r="P2815" s="3" t="str">
        <f t="shared" si="431"/>
        <v>&lt;10h</v>
      </c>
      <c r="Q2815" s="3" t="str">
        <f t="shared" si="432"/>
        <v>22-45d</v>
      </c>
      <c r="R2815" s="3" t="str">
        <f t="shared" si="433"/>
        <v>Medium</v>
      </c>
      <c r="S2815" s="3" t="str">
        <f t="shared" si="434"/>
        <v>Mid</v>
      </c>
      <c r="T2815" s="3" t="str">
        <f t="shared" si="435"/>
        <v>Churned</v>
      </c>
      <c r="U2815" s="4">
        <f>1/(1+EXP(-(Predictive_Model!$B$5+((B2815-Predictive_Model!$B$20)/Predictive_Model!$C$20)*Predictive_Model!$D$20+((E2815-Predictive_Model!$B$21)/Predictive_Model!$C$21)*Predictive_Model!$D$21+((F2815-Predictive_Model!$B$22)/Predictive_Model!$C$22)*Predictive_Model!$D$22+((I2815-Predictive_Model!$B$23)/Predictive_Model!$C$23)*Predictive_Model!$D$23+((L2815-Predictive_Model!$B$24)/Predictive_Model!$C$24)*Predictive_Model!$D$24+((M2815-Predictive_Model!$B$25)/Predictive_Model!$C$25)*Predictive_Model!$D$25+IF(C2815="Male",Predictive_Model!$D$31,IF(C2815="Other",Predictive_Model!$D$32,0))+IF(D2815="Premium",Predictive_Model!$D$34,IF(D2815="Standard",Predictive_Model!$D$35,0))+IF(G2815="Asia",Predictive_Model!$D$37,IF(G2815="Europe",Predictive_Model!$D$38,IF(G2815="North America",Predictive_Model!$D$39,IF(G2815="Oceania",Predictive_Model!$D$40,IF(G2815="South America",Predictive_Model!$D$41,0)))))+IF(H2815="Laptop",Predictive_Model!$D$43,IF(H2815="Mobile",Predictive_Model!$D$44,IF(H2815="TV",Predictive_Model!$D$45,IF(H2815="Tablet",Predictive_Model!$D$46,0))))+IF(K2815="Crypto",Predictive_Model!$D$48,IF(K2815="Debit Card",Predictive_Model!$D$49,IF(K2815="Gift Card",Predictive_Model!$D$50,IF(K2815="PayPal",Predictive_Model!$D$51,0))))+IF(N2815="Comedy",Predictive_Model!$D$53,IF(N2815="Documentary",Predictive_Model!$D$54,IF(N2815="Drama",Predictive_Model!$D$55,IF(N2815="Horror",Predictive_Model!$D$56,IF(N2815="Romance",Predictive_Model!$D$57,IF(N2815="Sci-Fi",Predictive_Model!$D$58,0)))))))))</f>
        <v>0.99745633057018457</v>
      </c>
      <c r="V2815" s="3" t="str">
        <f t="shared" si="436"/>
        <v>Critical</v>
      </c>
      <c r="W2815" s="6">
        <f t="shared" si="437"/>
        <v>13.99</v>
      </c>
      <c r="X2815" s="3" t="str">
        <f t="shared" si="438"/>
        <v>Priority 2</v>
      </c>
      <c r="Y2815" s="3" t="str">
        <f t="shared" si="439"/>
        <v>OK</v>
      </c>
    </row>
    <row r="2816" spans="1:25" x14ac:dyDescent="0.25">
      <c r="A2816" s="3" t="str">
        <f>Raw_Data!A2816</f>
        <v>1211c375-77c5-456b-b087-adb685025dd0</v>
      </c>
      <c r="B2816" s="3">
        <f>Raw_Data!B2816</f>
        <v>37</v>
      </c>
      <c r="C2816" s="3" t="str">
        <f>Raw_Data!C2816</f>
        <v>Female</v>
      </c>
      <c r="D2816" s="3" t="str">
        <f>Raw_Data!D2816</f>
        <v>Basic</v>
      </c>
      <c r="E2816" s="3">
        <f>Raw_Data!E2816</f>
        <v>5.78</v>
      </c>
      <c r="F2816" s="3">
        <f>Raw_Data!F2816</f>
        <v>22</v>
      </c>
      <c r="G2816" s="3" t="str">
        <f>Raw_Data!G2816</f>
        <v>Europe</v>
      </c>
      <c r="H2816" s="3" t="str">
        <f>Raw_Data!H2816</f>
        <v>Laptop</v>
      </c>
      <c r="I2816" s="3">
        <f>Raw_Data!I2816</f>
        <v>8.99</v>
      </c>
      <c r="J2816" s="3">
        <f>Raw_Data!J2816</f>
        <v>1</v>
      </c>
      <c r="K2816" s="3" t="str">
        <f>Raw_Data!K2816</f>
        <v>Crypto</v>
      </c>
      <c r="L2816" s="3">
        <f>Raw_Data!L2816</f>
        <v>2</v>
      </c>
      <c r="M2816" s="3">
        <f>Raw_Data!M2816</f>
        <v>0.25</v>
      </c>
      <c r="N2816" s="3" t="str">
        <f>Raw_Data!N2816</f>
        <v>Romance</v>
      </c>
      <c r="O2816" s="3" t="str">
        <f t="shared" si="430"/>
        <v>35-44</v>
      </c>
      <c r="P2816" s="3" t="str">
        <f t="shared" si="431"/>
        <v>&lt;10h</v>
      </c>
      <c r="Q2816" s="3" t="str">
        <f t="shared" si="432"/>
        <v>22-45d</v>
      </c>
      <c r="R2816" s="3" t="str">
        <f t="shared" si="433"/>
        <v>Medium</v>
      </c>
      <c r="S2816" s="3" t="str">
        <f t="shared" si="434"/>
        <v>Low</v>
      </c>
      <c r="T2816" s="3" t="str">
        <f t="shared" si="435"/>
        <v>Churned</v>
      </c>
      <c r="U2816" s="4">
        <f>1/(1+EXP(-(Predictive_Model!$B$5+((B2816-Predictive_Model!$B$20)/Predictive_Model!$C$20)*Predictive_Model!$D$20+((E2816-Predictive_Model!$B$21)/Predictive_Model!$C$21)*Predictive_Model!$D$21+((F2816-Predictive_Model!$B$22)/Predictive_Model!$C$22)*Predictive_Model!$D$22+((I2816-Predictive_Model!$B$23)/Predictive_Model!$C$23)*Predictive_Model!$D$23+((L2816-Predictive_Model!$B$24)/Predictive_Model!$C$24)*Predictive_Model!$D$24+((M2816-Predictive_Model!$B$25)/Predictive_Model!$C$25)*Predictive_Model!$D$25+IF(C2816="Male",Predictive_Model!$D$31,IF(C2816="Other",Predictive_Model!$D$32,0))+IF(D2816="Premium",Predictive_Model!$D$34,IF(D2816="Standard",Predictive_Model!$D$35,0))+IF(G2816="Asia",Predictive_Model!$D$37,IF(G2816="Europe",Predictive_Model!$D$38,IF(G2816="North America",Predictive_Model!$D$39,IF(G2816="Oceania",Predictive_Model!$D$40,IF(G2816="South America",Predictive_Model!$D$41,0)))))+IF(H2816="Laptop",Predictive_Model!$D$43,IF(H2816="Mobile",Predictive_Model!$D$44,IF(H2816="TV",Predictive_Model!$D$45,IF(H2816="Tablet",Predictive_Model!$D$46,0))))+IF(K2816="Crypto",Predictive_Model!$D$48,IF(K2816="Debit Card",Predictive_Model!$D$49,IF(K2816="Gift Card",Predictive_Model!$D$50,IF(K2816="PayPal",Predictive_Model!$D$51,0))))+IF(N2816="Comedy",Predictive_Model!$D$53,IF(N2816="Documentary",Predictive_Model!$D$54,IF(N2816="Drama",Predictive_Model!$D$55,IF(N2816="Horror",Predictive_Model!$D$56,IF(N2816="Romance",Predictive_Model!$D$57,IF(N2816="Sci-Fi",Predictive_Model!$D$58,0)))))))))</f>
        <v>0.98947010958272463</v>
      </c>
      <c r="V2816" s="3" t="str">
        <f t="shared" si="436"/>
        <v>Critical</v>
      </c>
      <c r="W2816" s="6">
        <f t="shared" si="437"/>
        <v>8.99</v>
      </c>
      <c r="X2816" s="3" t="str">
        <f t="shared" si="438"/>
        <v>Priority 2</v>
      </c>
      <c r="Y2816" s="3" t="str">
        <f t="shared" si="439"/>
        <v>OK</v>
      </c>
    </row>
    <row r="2817" spans="1:25" x14ac:dyDescent="0.25">
      <c r="A2817" s="3" t="str">
        <f>Raw_Data!A2817</f>
        <v>e093d405-4d3f-489f-969f-6c14fcac2a33</v>
      </c>
      <c r="B2817" s="3">
        <f>Raw_Data!B2817</f>
        <v>61</v>
      </c>
      <c r="C2817" s="3" t="str">
        <f>Raw_Data!C2817</f>
        <v>Female</v>
      </c>
      <c r="D2817" s="3" t="str">
        <f>Raw_Data!D2817</f>
        <v>Basic</v>
      </c>
      <c r="E2817" s="3">
        <f>Raw_Data!E2817</f>
        <v>17.59</v>
      </c>
      <c r="F2817" s="3">
        <f>Raw_Data!F2817</f>
        <v>58</v>
      </c>
      <c r="G2817" s="3" t="str">
        <f>Raw_Data!G2817</f>
        <v>North America</v>
      </c>
      <c r="H2817" s="3" t="str">
        <f>Raw_Data!H2817</f>
        <v>Laptop</v>
      </c>
      <c r="I2817" s="3">
        <f>Raw_Data!I2817</f>
        <v>8.99</v>
      </c>
      <c r="J2817" s="3">
        <f>Raw_Data!J2817</f>
        <v>1</v>
      </c>
      <c r="K2817" s="3" t="str">
        <f>Raw_Data!K2817</f>
        <v>Debit Card</v>
      </c>
      <c r="L2817" s="3">
        <f>Raw_Data!L2817</f>
        <v>2</v>
      </c>
      <c r="M2817" s="3">
        <f>Raw_Data!M2817</f>
        <v>0.3</v>
      </c>
      <c r="N2817" s="3" t="str">
        <f>Raw_Data!N2817</f>
        <v>Horror</v>
      </c>
      <c r="O2817" s="3" t="str">
        <f t="shared" si="430"/>
        <v>55-70</v>
      </c>
      <c r="P2817" s="3" t="str">
        <f t="shared" si="431"/>
        <v>10-24h</v>
      </c>
      <c r="Q2817" s="3" t="str">
        <f t="shared" si="432"/>
        <v>46-60d</v>
      </c>
      <c r="R2817" s="3" t="str">
        <f t="shared" si="433"/>
        <v>Medium</v>
      </c>
      <c r="S2817" s="3" t="str">
        <f t="shared" si="434"/>
        <v>Low</v>
      </c>
      <c r="T2817" s="3" t="str">
        <f t="shared" si="435"/>
        <v>Churned</v>
      </c>
      <c r="U2817" s="4">
        <f>1/(1+EXP(-(Predictive_Model!$B$5+((B2817-Predictive_Model!$B$20)/Predictive_Model!$C$20)*Predictive_Model!$D$20+((E2817-Predictive_Model!$B$21)/Predictive_Model!$C$21)*Predictive_Model!$D$21+((F2817-Predictive_Model!$B$22)/Predictive_Model!$C$22)*Predictive_Model!$D$22+((I2817-Predictive_Model!$B$23)/Predictive_Model!$C$23)*Predictive_Model!$D$23+((L2817-Predictive_Model!$B$24)/Predictive_Model!$C$24)*Predictive_Model!$D$24+((M2817-Predictive_Model!$B$25)/Predictive_Model!$C$25)*Predictive_Model!$D$25+IF(C2817="Male",Predictive_Model!$D$31,IF(C2817="Other",Predictive_Model!$D$32,0))+IF(D2817="Premium",Predictive_Model!$D$34,IF(D2817="Standard",Predictive_Model!$D$35,0))+IF(G2817="Asia",Predictive_Model!$D$37,IF(G2817="Europe",Predictive_Model!$D$38,IF(G2817="North America",Predictive_Model!$D$39,IF(G2817="Oceania",Predictive_Model!$D$40,IF(G2817="South America",Predictive_Model!$D$41,0)))))+IF(H2817="Laptop",Predictive_Model!$D$43,IF(H2817="Mobile",Predictive_Model!$D$44,IF(H2817="TV",Predictive_Model!$D$45,IF(H2817="Tablet",Predictive_Model!$D$46,0))))+IF(K2817="Crypto",Predictive_Model!$D$48,IF(K2817="Debit Card",Predictive_Model!$D$49,IF(K2817="Gift Card",Predictive_Model!$D$50,IF(K2817="PayPal",Predictive_Model!$D$51,0))))+IF(N2817="Comedy",Predictive_Model!$D$53,IF(N2817="Documentary",Predictive_Model!$D$54,IF(N2817="Drama",Predictive_Model!$D$55,IF(N2817="Horror",Predictive_Model!$D$56,IF(N2817="Romance",Predictive_Model!$D$57,IF(N2817="Sci-Fi",Predictive_Model!$D$58,0)))))))))</f>
        <v>0.99530879863886446</v>
      </c>
      <c r="V2817" s="3" t="str">
        <f t="shared" si="436"/>
        <v>Critical</v>
      </c>
      <c r="W2817" s="6">
        <f t="shared" si="437"/>
        <v>8.99</v>
      </c>
      <c r="X2817" s="3" t="str">
        <f t="shared" si="438"/>
        <v>Priority 2</v>
      </c>
      <c r="Y2817" s="3" t="str">
        <f t="shared" si="439"/>
        <v>OK</v>
      </c>
    </row>
    <row r="2818" spans="1:25" x14ac:dyDescent="0.25">
      <c r="A2818" s="3" t="str">
        <f>Raw_Data!A2818</f>
        <v>25790560-f785-425f-a426-fd3545fc21ad</v>
      </c>
      <c r="B2818" s="3">
        <f>Raw_Data!B2818</f>
        <v>47</v>
      </c>
      <c r="C2818" s="3" t="str">
        <f>Raw_Data!C2818</f>
        <v>Female</v>
      </c>
      <c r="D2818" s="3" t="str">
        <f>Raw_Data!D2818</f>
        <v>Basic</v>
      </c>
      <c r="E2818" s="3">
        <f>Raw_Data!E2818</f>
        <v>6.28</v>
      </c>
      <c r="F2818" s="3">
        <f>Raw_Data!F2818</f>
        <v>3</v>
      </c>
      <c r="G2818" s="3" t="str">
        <f>Raw_Data!G2818</f>
        <v>Oceania</v>
      </c>
      <c r="H2818" s="3" t="str">
        <f>Raw_Data!H2818</f>
        <v>Tablet</v>
      </c>
      <c r="I2818" s="3">
        <f>Raw_Data!I2818</f>
        <v>8.99</v>
      </c>
      <c r="J2818" s="3">
        <f>Raw_Data!J2818</f>
        <v>0</v>
      </c>
      <c r="K2818" s="3" t="str">
        <f>Raw_Data!K2818</f>
        <v>Debit Card</v>
      </c>
      <c r="L2818" s="3">
        <f>Raw_Data!L2818</f>
        <v>2</v>
      </c>
      <c r="M2818" s="3">
        <f>Raw_Data!M2818</f>
        <v>1.57</v>
      </c>
      <c r="N2818" s="3" t="str">
        <f>Raw_Data!N2818</f>
        <v>Documentary</v>
      </c>
      <c r="O2818" s="3" t="str">
        <f t="shared" si="430"/>
        <v>45-54</v>
      </c>
      <c r="P2818" s="3" t="str">
        <f t="shared" si="431"/>
        <v>&lt;10h</v>
      </c>
      <c r="Q2818" s="3" t="str">
        <f t="shared" si="432"/>
        <v>0-7d</v>
      </c>
      <c r="R2818" s="3" t="str">
        <f t="shared" si="433"/>
        <v>Medium</v>
      </c>
      <c r="S2818" s="3" t="str">
        <f t="shared" si="434"/>
        <v>Low</v>
      </c>
      <c r="T2818" s="3" t="str">
        <f t="shared" si="435"/>
        <v>Active</v>
      </c>
      <c r="U2818" s="4">
        <f>1/(1+EXP(-(Predictive_Model!$B$5+((B2818-Predictive_Model!$B$20)/Predictive_Model!$C$20)*Predictive_Model!$D$20+((E2818-Predictive_Model!$B$21)/Predictive_Model!$C$21)*Predictive_Model!$D$21+((F2818-Predictive_Model!$B$22)/Predictive_Model!$C$22)*Predictive_Model!$D$22+((I2818-Predictive_Model!$B$23)/Predictive_Model!$C$23)*Predictive_Model!$D$23+((L2818-Predictive_Model!$B$24)/Predictive_Model!$C$24)*Predictive_Model!$D$24+((M2818-Predictive_Model!$B$25)/Predictive_Model!$C$25)*Predictive_Model!$D$25+IF(C2818="Male",Predictive_Model!$D$31,IF(C2818="Other",Predictive_Model!$D$32,0))+IF(D2818="Premium",Predictive_Model!$D$34,IF(D2818="Standard",Predictive_Model!$D$35,0))+IF(G2818="Asia",Predictive_Model!$D$37,IF(G2818="Europe",Predictive_Model!$D$38,IF(G2818="North America",Predictive_Model!$D$39,IF(G2818="Oceania",Predictive_Model!$D$40,IF(G2818="South America",Predictive_Model!$D$41,0)))))+IF(H2818="Laptop",Predictive_Model!$D$43,IF(H2818="Mobile",Predictive_Model!$D$44,IF(H2818="TV",Predictive_Model!$D$45,IF(H2818="Tablet",Predictive_Model!$D$46,0))))+IF(K2818="Crypto",Predictive_Model!$D$48,IF(K2818="Debit Card",Predictive_Model!$D$49,IF(K2818="Gift Card",Predictive_Model!$D$50,IF(K2818="PayPal",Predictive_Model!$D$51,0))))+IF(N2818="Comedy",Predictive_Model!$D$53,IF(N2818="Documentary",Predictive_Model!$D$54,IF(N2818="Drama",Predictive_Model!$D$55,IF(N2818="Horror",Predictive_Model!$D$56,IF(N2818="Romance",Predictive_Model!$D$57,IF(N2818="Sci-Fi",Predictive_Model!$D$58,0)))))))))</f>
        <v>0.73234446818596022</v>
      </c>
      <c r="V2818" s="3" t="str">
        <f t="shared" si="436"/>
        <v>High</v>
      </c>
      <c r="W2818" s="6">
        <f t="shared" si="437"/>
        <v>6.5837767689917825</v>
      </c>
      <c r="X2818" s="3" t="str">
        <f t="shared" si="438"/>
        <v>Monitor</v>
      </c>
      <c r="Y2818" s="3" t="str">
        <f t="shared" si="439"/>
        <v>OK</v>
      </c>
    </row>
    <row r="2819" spans="1:25" x14ac:dyDescent="0.25">
      <c r="A2819" s="3" t="str">
        <f>Raw_Data!A2819</f>
        <v>ffbe0e7c-9921-4107-9d4c-f75a1a70ac2a</v>
      </c>
      <c r="B2819" s="3">
        <f>Raw_Data!B2819</f>
        <v>31</v>
      </c>
      <c r="C2819" s="3" t="str">
        <f>Raw_Data!C2819</f>
        <v>Other</v>
      </c>
      <c r="D2819" s="3" t="str">
        <f>Raw_Data!D2819</f>
        <v>Standard</v>
      </c>
      <c r="E2819" s="3">
        <f>Raw_Data!E2819</f>
        <v>9.9</v>
      </c>
      <c r="F2819" s="3">
        <f>Raw_Data!F2819</f>
        <v>46</v>
      </c>
      <c r="G2819" s="3" t="str">
        <f>Raw_Data!G2819</f>
        <v>Asia</v>
      </c>
      <c r="H2819" s="3" t="str">
        <f>Raw_Data!H2819</f>
        <v>Laptop</v>
      </c>
      <c r="I2819" s="3">
        <f>Raw_Data!I2819</f>
        <v>13.99</v>
      </c>
      <c r="J2819" s="3">
        <f>Raw_Data!J2819</f>
        <v>0</v>
      </c>
      <c r="K2819" s="3" t="str">
        <f>Raw_Data!K2819</f>
        <v>PayPal</v>
      </c>
      <c r="L2819" s="3">
        <f>Raw_Data!L2819</f>
        <v>5</v>
      </c>
      <c r="M2819" s="3">
        <f>Raw_Data!M2819</f>
        <v>0.21</v>
      </c>
      <c r="N2819" s="3" t="str">
        <f>Raw_Data!N2819</f>
        <v>Action</v>
      </c>
      <c r="O2819" s="3" t="str">
        <f t="shared" si="430"/>
        <v>25-34</v>
      </c>
      <c r="P2819" s="3" t="str">
        <f t="shared" si="431"/>
        <v>&lt;10h</v>
      </c>
      <c r="Q2819" s="3" t="str">
        <f t="shared" si="432"/>
        <v>46-60d</v>
      </c>
      <c r="R2819" s="3" t="str">
        <f t="shared" si="433"/>
        <v>Low</v>
      </c>
      <c r="S2819" s="3" t="str">
        <f t="shared" si="434"/>
        <v>Mid</v>
      </c>
      <c r="T2819" s="3" t="str">
        <f t="shared" si="435"/>
        <v>Active</v>
      </c>
      <c r="U2819" s="4">
        <f>1/(1+EXP(-(Predictive_Model!$B$5+((B2819-Predictive_Model!$B$20)/Predictive_Model!$C$20)*Predictive_Model!$D$20+((E2819-Predictive_Model!$B$21)/Predictive_Model!$C$21)*Predictive_Model!$D$21+((F2819-Predictive_Model!$B$22)/Predictive_Model!$C$22)*Predictive_Model!$D$22+((I2819-Predictive_Model!$B$23)/Predictive_Model!$C$23)*Predictive_Model!$D$23+((L2819-Predictive_Model!$B$24)/Predictive_Model!$C$24)*Predictive_Model!$D$24+((M2819-Predictive_Model!$B$25)/Predictive_Model!$C$25)*Predictive_Model!$D$25+IF(C2819="Male",Predictive_Model!$D$31,IF(C2819="Other",Predictive_Model!$D$32,0))+IF(D2819="Premium",Predictive_Model!$D$34,IF(D2819="Standard",Predictive_Model!$D$35,0))+IF(G2819="Asia",Predictive_Model!$D$37,IF(G2819="Europe",Predictive_Model!$D$38,IF(G2819="North America",Predictive_Model!$D$39,IF(G2819="Oceania",Predictive_Model!$D$40,IF(G2819="South America",Predictive_Model!$D$41,0)))))+IF(H2819="Laptop",Predictive_Model!$D$43,IF(H2819="Mobile",Predictive_Model!$D$44,IF(H2819="TV",Predictive_Model!$D$45,IF(H2819="Tablet",Predictive_Model!$D$46,0))))+IF(K2819="Crypto",Predictive_Model!$D$48,IF(K2819="Debit Card",Predictive_Model!$D$49,IF(K2819="Gift Card",Predictive_Model!$D$50,IF(K2819="PayPal",Predictive_Model!$D$51,0))))+IF(N2819="Comedy",Predictive_Model!$D$53,IF(N2819="Documentary",Predictive_Model!$D$54,IF(N2819="Drama",Predictive_Model!$D$55,IF(N2819="Horror",Predictive_Model!$D$56,IF(N2819="Romance",Predictive_Model!$D$57,IF(N2819="Sci-Fi",Predictive_Model!$D$58,0)))))))))</f>
        <v>0.9326144620903335</v>
      </c>
      <c r="V2819" s="3" t="str">
        <f t="shared" si="436"/>
        <v>Critical</v>
      </c>
      <c r="W2819" s="6">
        <f t="shared" si="437"/>
        <v>13.047276324643766</v>
      </c>
      <c r="X2819" s="3" t="str">
        <f t="shared" si="438"/>
        <v>Priority 2</v>
      </c>
      <c r="Y2819" s="3" t="str">
        <f t="shared" si="439"/>
        <v>OK</v>
      </c>
    </row>
    <row r="2820" spans="1:25" x14ac:dyDescent="0.25">
      <c r="A2820" s="3" t="str">
        <f>Raw_Data!A2820</f>
        <v>7d0a7427-093b-4583-9b8e-13162463ad6a</v>
      </c>
      <c r="B2820" s="3">
        <f>Raw_Data!B2820</f>
        <v>52</v>
      </c>
      <c r="C2820" s="3" t="str">
        <f>Raw_Data!C2820</f>
        <v>Other</v>
      </c>
      <c r="D2820" s="3" t="str">
        <f>Raw_Data!D2820</f>
        <v>Standard</v>
      </c>
      <c r="E2820" s="3">
        <f>Raw_Data!E2820</f>
        <v>13.22</v>
      </c>
      <c r="F2820" s="3">
        <f>Raw_Data!F2820</f>
        <v>37</v>
      </c>
      <c r="G2820" s="3" t="str">
        <f>Raw_Data!G2820</f>
        <v>Europe</v>
      </c>
      <c r="H2820" s="3" t="str">
        <f>Raw_Data!H2820</f>
        <v>Mobile</v>
      </c>
      <c r="I2820" s="3">
        <f>Raw_Data!I2820</f>
        <v>13.99</v>
      </c>
      <c r="J2820" s="3">
        <f>Raw_Data!J2820</f>
        <v>1</v>
      </c>
      <c r="K2820" s="3" t="str">
        <f>Raw_Data!K2820</f>
        <v>Crypto</v>
      </c>
      <c r="L2820" s="3">
        <f>Raw_Data!L2820</f>
        <v>2</v>
      </c>
      <c r="M2820" s="3">
        <f>Raw_Data!M2820</f>
        <v>0.35</v>
      </c>
      <c r="N2820" s="3" t="str">
        <f>Raw_Data!N2820</f>
        <v>Drama</v>
      </c>
      <c r="O2820" s="3" t="str">
        <f t="shared" si="430"/>
        <v>45-54</v>
      </c>
      <c r="P2820" s="3" t="str">
        <f t="shared" si="431"/>
        <v>10-24h</v>
      </c>
      <c r="Q2820" s="3" t="str">
        <f t="shared" si="432"/>
        <v>22-45d</v>
      </c>
      <c r="R2820" s="3" t="str">
        <f t="shared" si="433"/>
        <v>Medium</v>
      </c>
      <c r="S2820" s="3" t="str">
        <f t="shared" si="434"/>
        <v>Mid</v>
      </c>
      <c r="T2820" s="3" t="str">
        <f t="shared" si="435"/>
        <v>Churned</v>
      </c>
      <c r="U2820" s="4">
        <f>1/(1+EXP(-(Predictive_Model!$B$5+((B2820-Predictive_Model!$B$20)/Predictive_Model!$C$20)*Predictive_Model!$D$20+((E2820-Predictive_Model!$B$21)/Predictive_Model!$C$21)*Predictive_Model!$D$21+((F2820-Predictive_Model!$B$22)/Predictive_Model!$C$22)*Predictive_Model!$D$22+((I2820-Predictive_Model!$B$23)/Predictive_Model!$C$23)*Predictive_Model!$D$23+((L2820-Predictive_Model!$B$24)/Predictive_Model!$C$24)*Predictive_Model!$D$24+((M2820-Predictive_Model!$B$25)/Predictive_Model!$C$25)*Predictive_Model!$D$25+IF(C2820="Male",Predictive_Model!$D$31,IF(C2820="Other",Predictive_Model!$D$32,0))+IF(D2820="Premium",Predictive_Model!$D$34,IF(D2820="Standard",Predictive_Model!$D$35,0))+IF(G2820="Asia",Predictive_Model!$D$37,IF(G2820="Europe",Predictive_Model!$D$38,IF(G2820="North America",Predictive_Model!$D$39,IF(G2820="Oceania",Predictive_Model!$D$40,IF(G2820="South America",Predictive_Model!$D$41,0)))))+IF(H2820="Laptop",Predictive_Model!$D$43,IF(H2820="Mobile",Predictive_Model!$D$44,IF(H2820="TV",Predictive_Model!$D$45,IF(H2820="Tablet",Predictive_Model!$D$46,0))))+IF(K2820="Crypto",Predictive_Model!$D$48,IF(K2820="Debit Card",Predictive_Model!$D$49,IF(K2820="Gift Card",Predictive_Model!$D$50,IF(K2820="PayPal",Predictive_Model!$D$51,0))))+IF(N2820="Comedy",Predictive_Model!$D$53,IF(N2820="Documentary",Predictive_Model!$D$54,IF(N2820="Drama",Predictive_Model!$D$55,IF(N2820="Horror",Predictive_Model!$D$56,IF(N2820="Romance",Predictive_Model!$D$57,IF(N2820="Sci-Fi",Predictive_Model!$D$58,0)))))))))</f>
        <v>0.98755227276454871</v>
      </c>
      <c r="V2820" s="3" t="str">
        <f t="shared" si="436"/>
        <v>Critical</v>
      </c>
      <c r="W2820" s="6">
        <f t="shared" si="437"/>
        <v>13.99</v>
      </c>
      <c r="X2820" s="3" t="str">
        <f t="shared" si="438"/>
        <v>Priority 2</v>
      </c>
      <c r="Y2820" s="3" t="str">
        <f t="shared" si="439"/>
        <v>OK</v>
      </c>
    </row>
    <row r="2821" spans="1:25" x14ac:dyDescent="0.25">
      <c r="A2821" s="3" t="str">
        <f>Raw_Data!A2821</f>
        <v>08d9dcda-cbfc-4b6b-adc8-658ae78cdcf3</v>
      </c>
      <c r="B2821" s="3">
        <f>Raw_Data!B2821</f>
        <v>29</v>
      </c>
      <c r="C2821" s="3" t="str">
        <f>Raw_Data!C2821</f>
        <v>Female</v>
      </c>
      <c r="D2821" s="3" t="str">
        <f>Raw_Data!D2821</f>
        <v>Basic</v>
      </c>
      <c r="E2821" s="3">
        <f>Raw_Data!E2821</f>
        <v>1.77</v>
      </c>
      <c r="F2821" s="3">
        <f>Raw_Data!F2821</f>
        <v>47</v>
      </c>
      <c r="G2821" s="3" t="str">
        <f>Raw_Data!G2821</f>
        <v>Oceania</v>
      </c>
      <c r="H2821" s="3" t="str">
        <f>Raw_Data!H2821</f>
        <v>Laptop</v>
      </c>
      <c r="I2821" s="3">
        <f>Raw_Data!I2821</f>
        <v>8.99</v>
      </c>
      <c r="J2821" s="3">
        <f>Raw_Data!J2821</f>
        <v>1</v>
      </c>
      <c r="K2821" s="3" t="str">
        <f>Raw_Data!K2821</f>
        <v>Credit Card</v>
      </c>
      <c r="L2821" s="3">
        <f>Raw_Data!L2821</f>
        <v>3</v>
      </c>
      <c r="M2821" s="3">
        <f>Raw_Data!M2821</f>
        <v>0.04</v>
      </c>
      <c r="N2821" s="3" t="str">
        <f>Raw_Data!N2821</f>
        <v>Documentary</v>
      </c>
      <c r="O2821" s="3" t="str">
        <f t="shared" ref="O2821:O2884" si="440">IF(B2821&lt;25,"18-24",IF(B2821&lt;35,"25-34",IF(B2821&lt;45,"35-44",IF(B2821&lt;55,"45-54","55-70"))))</f>
        <v>25-34</v>
      </c>
      <c r="P2821" s="3" t="str">
        <f t="shared" ref="P2821:P2884" si="441">IF(E2821&lt;10,"&lt;10h",IF(E2821&lt;25,"10-24h",IF(E2821&lt;50,"25-49h","50h+")))</f>
        <v>&lt;10h</v>
      </c>
      <c r="Q2821" s="3" t="str">
        <f t="shared" ref="Q2821:Q2884" si="442">IF(F2821&lt;=7,"0-7d",IF(F2821&lt;=21,"8-21d",IF(F2821&lt;=45,"22-45d","46-60d")))</f>
        <v>46-60d</v>
      </c>
      <c r="R2821" s="3" t="str">
        <f t="shared" ref="R2821:R2884" si="443">IF(AND(E2821&gt;=25,F2821&lt;=21),"High",IF(OR(E2821&gt;=10,F2821&lt;=45),"Medium","Low"))</f>
        <v>Low</v>
      </c>
      <c r="S2821" s="3" t="str">
        <f t="shared" ref="S2821:S2884" si="444">IF(I2821&lt;10,"Low",IF(I2821&lt;16,"Mid","High"))</f>
        <v>Low</v>
      </c>
      <c r="T2821" s="3" t="str">
        <f t="shared" ref="T2821:T2884" si="445">IF(J2821=1,"Churned","Active")</f>
        <v>Churned</v>
      </c>
      <c r="U2821" s="4">
        <f>1/(1+EXP(-(Predictive_Model!$B$5+((B2821-Predictive_Model!$B$20)/Predictive_Model!$C$20)*Predictive_Model!$D$20+((E2821-Predictive_Model!$B$21)/Predictive_Model!$C$21)*Predictive_Model!$D$21+((F2821-Predictive_Model!$B$22)/Predictive_Model!$C$22)*Predictive_Model!$D$22+((I2821-Predictive_Model!$B$23)/Predictive_Model!$C$23)*Predictive_Model!$D$23+((L2821-Predictive_Model!$B$24)/Predictive_Model!$C$24)*Predictive_Model!$D$24+((M2821-Predictive_Model!$B$25)/Predictive_Model!$C$25)*Predictive_Model!$D$25+IF(C2821="Male",Predictive_Model!$D$31,IF(C2821="Other",Predictive_Model!$D$32,0))+IF(D2821="Premium",Predictive_Model!$D$34,IF(D2821="Standard",Predictive_Model!$D$35,0))+IF(G2821="Asia",Predictive_Model!$D$37,IF(G2821="Europe",Predictive_Model!$D$38,IF(G2821="North America",Predictive_Model!$D$39,IF(G2821="Oceania",Predictive_Model!$D$40,IF(G2821="South America",Predictive_Model!$D$41,0)))))+IF(H2821="Laptop",Predictive_Model!$D$43,IF(H2821="Mobile",Predictive_Model!$D$44,IF(H2821="TV",Predictive_Model!$D$45,IF(H2821="Tablet",Predictive_Model!$D$46,0))))+IF(K2821="Crypto",Predictive_Model!$D$48,IF(K2821="Debit Card",Predictive_Model!$D$49,IF(K2821="Gift Card",Predictive_Model!$D$50,IF(K2821="PayPal",Predictive_Model!$D$51,0))))+IF(N2821="Comedy",Predictive_Model!$D$53,IF(N2821="Documentary",Predictive_Model!$D$54,IF(N2821="Drama",Predictive_Model!$D$55,IF(N2821="Horror",Predictive_Model!$D$56,IF(N2821="Romance",Predictive_Model!$D$57,IF(N2821="Sci-Fi",Predictive_Model!$D$58,0)))))))))</f>
        <v>0.99985960852448352</v>
      </c>
      <c r="V2821" s="3" t="str">
        <f t="shared" ref="V2821:V2884" si="446">IF(U2821&gt;=0.75,"Critical",IF(U2821&gt;=0.5,"High",IF(U2821&gt;=0.25,"Medium","Low")))</f>
        <v>Critical</v>
      </c>
      <c r="W2821" s="6">
        <f t="shared" ref="W2821:W2884" si="447">IF(J2821=1,I2821,I2821*U2821)</f>
        <v>8.99</v>
      </c>
      <c r="X2821" s="3" t="str">
        <f t="shared" ref="X2821:X2884" si="448">IF(AND(V2821="Critical",I2821&gt;=15),"Priority 1",IF(OR(V2821="Critical",AND(V2821="High",F2821&gt;21)),"Priority 2","Monitor"))</f>
        <v>Priority 2</v>
      </c>
      <c r="Y2821" s="3" t="str">
        <f t="shared" ref="Y2821:Y2884" si="449">IF(COUNTA(A2821:N2821)=14,"OK","CHECK")</f>
        <v>OK</v>
      </c>
    </row>
    <row r="2822" spans="1:25" x14ac:dyDescent="0.25">
      <c r="A2822" s="3" t="str">
        <f>Raw_Data!A2822</f>
        <v>5d798ad1-efc9-4cfe-99af-7dcae34b5c0e</v>
      </c>
      <c r="B2822" s="3">
        <f>Raw_Data!B2822</f>
        <v>26</v>
      </c>
      <c r="C2822" s="3" t="str">
        <f>Raw_Data!C2822</f>
        <v>Male</v>
      </c>
      <c r="D2822" s="3" t="str">
        <f>Raw_Data!D2822</f>
        <v>Standard</v>
      </c>
      <c r="E2822" s="3">
        <f>Raw_Data!E2822</f>
        <v>33.1</v>
      </c>
      <c r="F2822" s="3">
        <f>Raw_Data!F2822</f>
        <v>21</v>
      </c>
      <c r="G2822" s="3" t="str">
        <f>Raw_Data!G2822</f>
        <v>Oceania</v>
      </c>
      <c r="H2822" s="3" t="str">
        <f>Raw_Data!H2822</f>
        <v>Laptop</v>
      </c>
      <c r="I2822" s="3">
        <f>Raw_Data!I2822</f>
        <v>13.99</v>
      </c>
      <c r="J2822" s="3">
        <f>Raw_Data!J2822</f>
        <v>0</v>
      </c>
      <c r="K2822" s="3" t="str">
        <f>Raw_Data!K2822</f>
        <v>PayPal</v>
      </c>
      <c r="L2822" s="3">
        <f>Raw_Data!L2822</f>
        <v>5</v>
      </c>
      <c r="M2822" s="3">
        <f>Raw_Data!M2822</f>
        <v>1.5</v>
      </c>
      <c r="N2822" s="3" t="str">
        <f>Raw_Data!N2822</f>
        <v>Documentary</v>
      </c>
      <c r="O2822" s="3" t="str">
        <f t="shared" si="440"/>
        <v>25-34</v>
      </c>
      <c r="P2822" s="3" t="str">
        <f t="shared" si="441"/>
        <v>25-49h</v>
      </c>
      <c r="Q2822" s="3" t="str">
        <f t="shared" si="442"/>
        <v>8-21d</v>
      </c>
      <c r="R2822" s="3" t="str">
        <f t="shared" si="443"/>
        <v>High</v>
      </c>
      <c r="S2822" s="3" t="str">
        <f t="shared" si="444"/>
        <v>Mid</v>
      </c>
      <c r="T2822" s="3" t="str">
        <f t="shared" si="445"/>
        <v>Active</v>
      </c>
      <c r="U2822" s="4">
        <f>1/(1+EXP(-(Predictive_Model!$B$5+((B2822-Predictive_Model!$B$20)/Predictive_Model!$C$20)*Predictive_Model!$D$20+((E2822-Predictive_Model!$B$21)/Predictive_Model!$C$21)*Predictive_Model!$D$21+((F2822-Predictive_Model!$B$22)/Predictive_Model!$C$22)*Predictive_Model!$D$22+((I2822-Predictive_Model!$B$23)/Predictive_Model!$C$23)*Predictive_Model!$D$23+((L2822-Predictive_Model!$B$24)/Predictive_Model!$C$24)*Predictive_Model!$D$24+((M2822-Predictive_Model!$B$25)/Predictive_Model!$C$25)*Predictive_Model!$D$25+IF(C2822="Male",Predictive_Model!$D$31,IF(C2822="Other",Predictive_Model!$D$32,0))+IF(D2822="Premium",Predictive_Model!$D$34,IF(D2822="Standard",Predictive_Model!$D$35,0))+IF(G2822="Asia",Predictive_Model!$D$37,IF(G2822="Europe",Predictive_Model!$D$38,IF(G2822="North America",Predictive_Model!$D$39,IF(G2822="Oceania",Predictive_Model!$D$40,IF(G2822="South America",Predictive_Model!$D$41,0)))))+IF(H2822="Laptop",Predictive_Model!$D$43,IF(H2822="Mobile",Predictive_Model!$D$44,IF(H2822="TV",Predictive_Model!$D$45,IF(H2822="Tablet",Predictive_Model!$D$46,0))))+IF(K2822="Crypto",Predictive_Model!$D$48,IF(K2822="Debit Card",Predictive_Model!$D$49,IF(K2822="Gift Card",Predictive_Model!$D$50,IF(K2822="PayPal",Predictive_Model!$D$51,0))))+IF(N2822="Comedy",Predictive_Model!$D$53,IF(N2822="Documentary",Predictive_Model!$D$54,IF(N2822="Drama",Predictive_Model!$D$55,IF(N2822="Horror",Predictive_Model!$D$56,IF(N2822="Romance",Predictive_Model!$D$57,IF(N2822="Sci-Fi",Predictive_Model!$D$58,0)))))))))</f>
        <v>4.8200425934017907E-5</v>
      </c>
      <c r="V2822" s="3" t="str">
        <f t="shared" si="446"/>
        <v>Low</v>
      </c>
      <c r="W2822" s="6">
        <f t="shared" si="447"/>
        <v>6.7432395881691053E-4</v>
      </c>
      <c r="X2822" s="3" t="str">
        <f t="shared" si="448"/>
        <v>Monitor</v>
      </c>
      <c r="Y2822" s="3" t="str">
        <f t="shared" si="449"/>
        <v>OK</v>
      </c>
    </row>
    <row r="2823" spans="1:25" x14ac:dyDescent="0.25">
      <c r="A2823" s="3" t="str">
        <f>Raw_Data!A2823</f>
        <v>acb5b541-437d-4150-9562-2639a38159db</v>
      </c>
      <c r="B2823" s="3">
        <f>Raw_Data!B2823</f>
        <v>52</v>
      </c>
      <c r="C2823" s="3" t="str">
        <f>Raw_Data!C2823</f>
        <v>Male</v>
      </c>
      <c r="D2823" s="3" t="str">
        <f>Raw_Data!D2823</f>
        <v>Premium</v>
      </c>
      <c r="E2823" s="3">
        <f>Raw_Data!E2823</f>
        <v>7.03</v>
      </c>
      <c r="F2823" s="3">
        <f>Raw_Data!F2823</f>
        <v>19</v>
      </c>
      <c r="G2823" s="3" t="str">
        <f>Raw_Data!G2823</f>
        <v>Africa</v>
      </c>
      <c r="H2823" s="3" t="str">
        <f>Raw_Data!H2823</f>
        <v>Tablet</v>
      </c>
      <c r="I2823" s="3">
        <f>Raw_Data!I2823</f>
        <v>17.989999999999998</v>
      </c>
      <c r="J2823" s="3">
        <f>Raw_Data!J2823</f>
        <v>0</v>
      </c>
      <c r="K2823" s="3" t="str">
        <f>Raw_Data!K2823</f>
        <v>Credit Card</v>
      </c>
      <c r="L2823" s="3">
        <f>Raw_Data!L2823</f>
        <v>2</v>
      </c>
      <c r="M2823" s="3">
        <f>Raw_Data!M2823</f>
        <v>0.35</v>
      </c>
      <c r="N2823" s="3" t="str">
        <f>Raw_Data!N2823</f>
        <v>Documentary</v>
      </c>
      <c r="O2823" s="3" t="str">
        <f t="shared" si="440"/>
        <v>45-54</v>
      </c>
      <c r="P2823" s="3" t="str">
        <f t="shared" si="441"/>
        <v>&lt;10h</v>
      </c>
      <c r="Q2823" s="3" t="str">
        <f t="shared" si="442"/>
        <v>8-21d</v>
      </c>
      <c r="R2823" s="3" t="str">
        <f t="shared" si="443"/>
        <v>Medium</v>
      </c>
      <c r="S2823" s="3" t="str">
        <f t="shared" si="444"/>
        <v>High</v>
      </c>
      <c r="T2823" s="3" t="str">
        <f t="shared" si="445"/>
        <v>Active</v>
      </c>
      <c r="U2823" s="4">
        <f>1/(1+EXP(-(Predictive_Model!$B$5+((B2823-Predictive_Model!$B$20)/Predictive_Model!$C$20)*Predictive_Model!$D$20+((E2823-Predictive_Model!$B$21)/Predictive_Model!$C$21)*Predictive_Model!$D$21+((F2823-Predictive_Model!$B$22)/Predictive_Model!$C$22)*Predictive_Model!$D$22+((I2823-Predictive_Model!$B$23)/Predictive_Model!$C$23)*Predictive_Model!$D$23+((L2823-Predictive_Model!$B$24)/Predictive_Model!$C$24)*Predictive_Model!$D$24+((M2823-Predictive_Model!$B$25)/Predictive_Model!$C$25)*Predictive_Model!$D$25+IF(C2823="Male",Predictive_Model!$D$31,IF(C2823="Other",Predictive_Model!$D$32,0))+IF(D2823="Premium",Predictive_Model!$D$34,IF(D2823="Standard",Predictive_Model!$D$35,0))+IF(G2823="Asia",Predictive_Model!$D$37,IF(G2823="Europe",Predictive_Model!$D$38,IF(G2823="North America",Predictive_Model!$D$39,IF(G2823="Oceania",Predictive_Model!$D$40,IF(G2823="South America",Predictive_Model!$D$41,0)))))+IF(H2823="Laptop",Predictive_Model!$D$43,IF(H2823="Mobile",Predictive_Model!$D$44,IF(H2823="TV",Predictive_Model!$D$45,IF(H2823="Tablet",Predictive_Model!$D$46,0))))+IF(K2823="Crypto",Predictive_Model!$D$48,IF(K2823="Debit Card",Predictive_Model!$D$49,IF(K2823="Gift Card",Predictive_Model!$D$50,IF(K2823="PayPal",Predictive_Model!$D$51,0))))+IF(N2823="Comedy",Predictive_Model!$D$53,IF(N2823="Documentary",Predictive_Model!$D$54,IF(N2823="Drama",Predictive_Model!$D$55,IF(N2823="Horror",Predictive_Model!$D$56,IF(N2823="Romance",Predictive_Model!$D$57,IF(N2823="Sci-Fi",Predictive_Model!$D$58,0)))))))))</f>
        <v>0.87549963592040958</v>
      </c>
      <c r="V2823" s="3" t="str">
        <f t="shared" si="446"/>
        <v>Critical</v>
      </c>
      <c r="W2823" s="6">
        <f t="shared" si="447"/>
        <v>15.750238450208167</v>
      </c>
      <c r="X2823" s="3" t="str">
        <f t="shared" si="448"/>
        <v>Priority 1</v>
      </c>
      <c r="Y2823" s="3" t="str">
        <f t="shared" si="449"/>
        <v>OK</v>
      </c>
    </row>
    <row r="2824" spans="1:25" x14ac:dyDescent="0.25">
      <c r="A2824" s="3" t="str">
        <f>Raw_Data!A2824</f>
        <v>643494e4-afe5-405d-b0e2-daec487796a3</v>
      </c>
      <c r="B2824" s="3">
        <f>Raw_Data!B2824</f>
        <v>33</v>
      </c>
      <c r="C2824" s="3" t="str">
        <f>Raw_Data!C2824</f>
        <v>Male</v>
      </c>
      <c r="D2824" s="3" t="str">
        <f>Raw_Data!D2824</f>
        <v>Standard</v>
      </c>
      <c r="E2824" s="3">
        <f>Raw_Data!E2824</f>
        <v>14.96</v>
      </c>
      <c r="F2824" s="3">
        <f>Raw_Data!F2824</f>
        <v>16</v>
      </c>
      <c r="G2824" s="3" t="str">
        <f>Raw_Data!G2824</f>
        <v>North America</v>
      </c>
      <c r="H2824" s="3" t="str">
        <f>Raw_Data!H2824</f>
        <v>Tablet</v>
      </c>
      <c r="I2824" s="3">
        <f>Raw_Data!I2824</f>
        <v>13.99</v>
      </c>
      <c r="J2824" s="3">
        <f>Raw_Data!J2824</f>
        <v>0</v>
      </c>
      <c r="K2824" s="3" t="str">
        <f>Raw_Data!K2824</f>
        <v>Crypto</v>
      </c>
      <c r="L2824" s="3">
        <f>Raw_Data!L2824</f>
        <v>5</v>
      </c>
      <c r="M2824" s="3">
        <f>Raw_Data!M2824</f>
        <v>0.88</v>
      </c>
      <c r="N2824" s="3" t="str">
        <f>Raw_Data!N2824</f>
        <v>Romance</v>
      </c>
      <c r="O2824" s="3" t="str">
        <f t="shared" si="440"/>
        <v>25-34</v>
      </c>
      <c r="P2824" s="3" t="str">
        <f t="shared" si="441"/>
        <v>10-24h</v>
      </c>
      <c r="Q2824" s="3" t="str">
        <f t="shared" si="442"/>
        <v>8-21d</v>
      </c>
      <c r="R2824" s="3" t="str">
        <f t="shared" si="443"/>
        <v>Medium</v>
      </c>
      <c r="S2824" s="3" t="str">
        <f t="shared" si="444"/>
        <v>Mid</v>
      </c>
      <c r="T2824" s="3" t="str">
        <f t="shared" si="445"/>
        <v>Active</v>
      </c>
      <c r="U2824" s="4">
        <f>1/(1+EXP(-(Predictive_Model!$B$5+((B2824-Predictive_Model!$B$20)/Predictive_Model!$C$20)*Predictive_Model!$D$20+((E2824-Predictive_Model!$B$21)/Predictive_Model!$C$21)*Predictive_Model!$D$21+((F2824-Predictive_Model!$B$22)/Predictive_Model!$C$22)*Predictive_Model!$D$22+((I2824-Predictive_Model!$B$23)/Predictive_Model!$C$23)*Predictive_Model!$D$23+((L2824-Predictive_Model!$B$24)/Predictive_Model!$C$24)*Predictive_Model!$D$24+((M2824-Predictive_Model!$B$25)/Predictive_Model!$C$25)*Predictive_Model!$D$25+IF(C2824="Male",Predictive_Model!$D$31,IF(C2824="Other",Predictive_Model!$D$32,0))+IF(D2824="Premium",Predictive_Model!$D$34,IF(D2824="Standard",Predictive_Model!$D$35,0))+IF(G2824="Asia",Predictive_Model!$D$37,IF(G2824="Europe",Predictive_Model!$D$38,IF(G2824="North America",Predictive_Model!$D$39,IF(G2824="Oceania",Predictive_Model!$D$40,IF(G2824="South America",Predictive_Model!$D$41,0)))))+IF(H2824="Laptop",Predictive_Model!$D$43,IF(H2824="Mobile",Predictive_Model!$D$44,IF(H2824="TV",Predictive_Model!$D$45,IF(H2824="Tablet",Predictive_Model!$D$46,0))))+IF(K2824="Crypto",Predictive_Model!$D$48,IF(K2824="Debit Card",Predictive_Model!$D$49,IF(K2824="Gift Card",Predictive_Model!$D$50,IF(K2824="PayPal",Predictive_Model!$D$51,0))))+IF(N2824="Comedy",Predictive_Model!$D$53,IF(N2824="Documentary",Predictive_Model!$D$54,IF(N2824="Drama",Predictive_Model!$D$55,IF(N2824="Horror",Predictive_Model!$D$56,IF(N2824="Romance",Predictive_Model!$D$57,IF(N2824="Sci-Fi",Predictive_Model!$D$58,0)))))))))</f>
        <v>8.8923192235301624E-2</v>
      </c>
      <c r="V2824" s="3" t="str">
        <f t="shared" si="446"/>
        <v>Low</v>
      </c>
      <c r="W2824" s="6">
        <f t="shared" si="447"/>
        <v>1.2440354593718697</v>
      </c>
      <c r="X2824" s="3" t="str">
        <f t="shared" si="448"/>
        <v>Monitor</v>
      </c>
      <c r="Y2824" s="3" t="str">
        <f t="shared" si="449"/>
        <v>OK</v>
      </c>
    </row>
    <row r="2825" spans="1:25" x14ac:dyDescent="0.25">
      <c r="A2825" s="3" t="str">
        <f>Raw_Data!A2825</f>
        <v>96845736-2edd-450d-8678-2d935b5b3f09</v>
      </c>
      <c r="B2825" s="3">
        <f>Raw_Data!B2825</f>
        <v>52</v>
      </c>
      <c r="C2825" s="3" t="str">
        <f>Raw_Data!C2825</f>
        <v>Male</v>
      </c>
      <c r="D2825" s="3" t="str">
        <f>Raw_Data!D2825</f>
        <v>Premium</v>
      </c>
      <c r="E2825" s="3">
        <f>Raw_Data!E2825</f>
        <v>3.11</v>
      </c>
      <c r="F2825" s="3">
        <f>Raw_Data!F2825</f>
        <v>50</v>
      </c>
      <c r="G2825" s="3" t="str">
        <f>Raw_Data!G2825</f>
        <v>North America</v>
      </c>
      <c r="H2825" s="3" t="str">
        <f>Raw_Data!H2825</f>
        <v>Mobile</v>
      </c>
      <c r="I2825" s="3">
        <f>Raw_Data!I2825</f>
        <v>17.989999999999998</v>
      </c>
      <c r="J2825" s="3">
        <f>Raw_Data!J2825</f>
        <v>1</v>
      </c>
      <c r="K2825" s="3" t="str">
        <f>Raw_Data!K2825</f>
        <v>Credit Card</v>
      </c>
      <c r="L2825" s="3">
        <f>Raw_Data!L2825</f>
        <v>4</v>
      </c>
      <c r="M2825" s="3">
        <f>Raw_Data!M2825</f>
        <v>0.06</v>
      </c>
      <c r="N2825" s="3" t="str">
        <f>Raw_Data!N2825</f>
        <v>Comedy</v>
      </c>
      <c r="O2825" s="3" t="str">
        <f t="shared" si="440"/>
        <v>45-54</v>
      </c>
      <c r="P2825" s="3" t="str">
        <f t="shared" si="441"/>
        <v>&lt;10h</v>
      </c>
      <c r="Q2825" s="3" t="str">
        <f t="shared" si="442"/>
        <v>46-60d</v>
      </c>
      <c r="R2825" s="3" t="str">
        <f t="shared" si="443"/>
        <v>Low</v>
      </c>
      <c r="S2825" s="3" t="str">
        <f t="shared" si="444"/>
        <v>High</v>
      </c>
      <c r="T2825" s="3" t="str">
        <f t="shared" si="445"/>
        <v>Churned</v>
      </c>
      <c r="U2825" s="4">
        <f>1/(1+EXP(-(Predictive_Model!$B$5+((B2825-Predictive_Model!$B$20)/Predictive_Model!$C$20)*Predictive_Model!$D$20+((E2825-Predictive_Model!$B$21)/Predictive_Model!$C$21)*Predictive_Model!$D$21+((F2825-Predictive_Model!$B$22)/Predictive_Model!$C$22)*Predictive_Model!$D$22+((I2825-Predictive_Model!$B$23)/Predictive_Model!$C$23)*Predictive_Model!$D$23+((L2825-Predictive_Model!$B$24)/Predictive_Model!$C$24)*Predictive_Model!$D$24+((M2825-Predictive_Model!$B$25)/Predictive_Model!$C$25)*Predictive_Model!$D$25+IF(C2825="Male",Predictive_Model!$D$31,IF(C2825="Other",Predictive_Model!$D$32,0))+IF(D2825="Premium",Predictive_Model!$D$34,IF(D2825="Standard",Predictive_Model!$D$35,0))+IF(G2825="Asia",Predictive_Model!$D$37,IF(G2825="Europe",Predictive_Model!$D$38,IF(G2825="North America",Predictive_Model!$D$39,IF(G2825="Oceania",Predictive_Model!$D$40,IF(G2825="South America",Predictive_Model!$D$41,0)))))+IF(H2825="Laptop",Predictive_Model!$D$43,IF(H2825="Mobile",Predictive_Model!$D$44,IF(H2825="TV",Predictive_Model!$D$45,IF(H2825="Tablet",Predictive_Model!$D$46,0))))+IF(K2825="Crypto",Predictive_Model!$D$48,IF(K2825="Debit Card",Predictive_Model!$D$49,IF(K2825="Gift Card",Predictive_Model!$D$50,IF(K2825="PayPal",Predictive_Model!$D$51,0))))+IF(N2825="Comedy",Predictive_Model!$D$53,IF(N2825="Documentary",Predictive_Model!$D$54,IF(N2825="Drama",Predictive_Model!$D$55,IF(N2825="Horror",Predictive_Model!$D$56,IF(N2825="Romance",Predictive_Model!$D$57,IF(N2825="Sci-Fi",Predictive_Model!$D$58,0)))))))))</f>
        <v>0.99845910585115638</v>
      </c>
      <c r="V2825" s="3" t="str">
        <f t="shared" si="446"/>
        <v>Critical</v>
      </c>
      <c r="W2825" s="6">
        <f t="shared" si="447"/>
        <v>17.989999999999998</v>
      </c>
      <c r="X2825" s="3" t="str">
        <f t="shared" si="448"/>
        <v>Priority 1</v>
      </c>
      <c r="Y2825" s="3" t="str">
        <f t="shared" si="449"/>
        <v>OK</v>
      </c>
    </row>
    <row r="2826" spans="1:25" x14ac:dyDescent="0.25">
      <c r="A2826" s="3" t="str">
        <f>Raw_Data!A2826</f>
        <v>42fb7dc0-56cd-426e-8c8e-19808925ea59</v>
      </c>
      <c r="B2826" s="3">
        <f>Raw_Data!B2826</f>
        <v>48</v>
      </c>
      <c r="C2826" s="3" t="str">
        <f>Raw_Data!C2826</f>
        <v>Female</v>
      </c>
      <c r="D2826" s="3" t="str">
        <f>Raw_Data!D2826</f>
        <v>Basic</v>
      </c>
      <c r="E2826" s="3">
        <f>Raw_Data!E2826</f>
        <v>0.28999999999999998</v>
      </c>
      <c r="F2826" s="3">
        <f>Raw_Data!F2826</f>
        <v>33</v>
      </c>
      <c r="G2826" s="3" t="str">
        <f>Raw_Data!G2826</f>
        <v>North America</v>
      </c>
      <c r="H2826" s="3" t="str">
        <f>Raw_Data!H2826</f>
        <v>Tablet</v>
      </c>
      <c r="I2826" s="3">
        <f>Raw_Data!I2826</f>
        <v>8.99</v>
      </c>
      <c r="J2826" s="3">
        <f>Raw_Data!J2826</f>
        <v>1</v>
      </c>
      <c r="K2826" s="3" t="str">
        <f>Raw_Data!K2826</f>
        <v>Debit Card</v>
      </c>
      <c r="L2826" s="3">
        <f>Raw_Data!L2826</f>
        <v>1</v>
      </c>
      <c r="M2826" s="3">
        <f>Raw_Data!M2826</f>
        <v>0.01</v>
      </c>
      <c r="N2826" s="3" t="str">
        <f>Raw_Data!N2826</f>
        <v>Horror</v>
      </c>
      <c r="O2826" s="3" t="str">
        <f t="shared" si="440"/>
        <v>45-54</v>
      </c>
      <c r="P2826" s="3" t="str">
        <f t="shared" si="441"/>
        <v>&lt;10h</v>
      </c>
      <c r="Q2826" s="3" t="str">
        <f t="shared" si="442"/>
        <v>22-45d</v>
      </c>
      <c r="R2826" s="3" t="str">
        <f t="shared" si="443"/>
        <v>Medium</v>
      </c>
      <c r="S2826" s="3" t="str">
        <f t="shared" si="444"/>
        <v>Low</v>
      </c>
      <c r="T2826" s="3" t="str">
        <f t="shared" si="445"/>
        <v>Churned</v>
      </c>
      <c r="U2826" s="4">
        <f>1/(1+EXP(-(Predictive_Model!$B$5+((B2826-Predictive_Model!$B$20)/Predictive_Model!$C$20)*Predictive_Model!$D$20+((E2826-Predictive_Model!$B$21)/Predictive_Model!$C$21)*Predictive_Model!$D$21+((F2826-Predictive_Model!$B$22)/Predictive_Model!$C$22)*Predictive_Model!$D$22+((I2826-Predictive_Model!$B$23)/Predictive_Model!$C$23)*Predictive_Model!$D$23+((L2826-Predictive_Model!$B$24)/Predictive_Model!$C$24)*Predictive_Model!$D$24+((M2826-Predictive_Model!$B$25)/Predictive_Model!$C$25)*Predictive_Model!$D$25+IF(C2826="Male",Predictive_Model!$D$31,IF(C2826="Other",Predictive_Model!$D$32,0))+IF(D2826="Premium",Predictive_Model!$D$34,IF(D2826="Standard",Predictive_Model!$D$35,0))+IF(G2826="Asia",Predictive_Model!$D$37,IF(G2826="Europe",Predictive_Model!$D$38,IF(G2826="North America",Predictive_Model!$D$39,IF(G2826="Oceania",Predictive_Model!$D$40,IF(G2826="South America",Predictive_Model!$D$41,0)))))+IF(H2826="Laptop",Predictive_Model!$D$43,IF(H2826="Mobile",Predictive_Model!$D$44,IF(H2826="TV",Predictive_Model!$D$45,IF(H2826="Tablet",Predictive_Model!$D$46,0))))+IF(K2826="Crypto",Predictive_Model!$D$48,IF(K2826="Debit Card",Predictive_Model!$D$49,IF(K2826="Gift Card",Predictive_Model!$D$50,IF(K2826="PayPal",Predictive_Model!$D$51,0))))+IF(N2826="Comedy",Predictive_Model!$D$53,IF(N2826="Documentary",Predictive_Model!$D$54,IF(N2826="Drama",Predictive_Model!$D$55,IF(N2826="Horror",Predictive_Model!$D$56,IF(N2826="Romance",Predictive_Model!$D$57,IF(N2826="Sci-Fi",Predictive_Model!$D$58,0)))))))))</f>
        <v>0.99996414548680612</v>
      </c>
      <c r="V2826" s="3" t="str">
        <f t="shared" si="446"/>
        <v>Critical</v>
      </c>
      <c r="W2826" s="6">
        <f t="shared" si="447"/>
        <v>8.99</v>
      </c>
      <c r="X2826" s="3" t="str">
        <f t="shared" si="448"/>
        <v>Priority 2</v>
      </c>
      <c r="Y2826" s="3" t="str">
        <f t="shared" si="449"/>
        <v>OK</v>
      </c>
    </row>
    <row r="2827" spans="1:25" x14ac:dyDescent="0.25">
      <c r="A2827" s="3" t="str">
        <f>Raw_Data!A2827</f>
        <v>2024bd7e-e873-48c0-9e44-5c66143e14a2</v>
      </c>
      <c r="B2827" s="3">
        <f>Raw_Data!B2827</f>
        <v>52</v>
      </c>
      <c r="C2827" s="3" t="str">
        <f>Raw_Data!C2827</f>
        <v>Female</v>
      </c>
      <c r="D2827" s="3" t="str">
        <f>Raw_Data!D2827</f>
        <v>Standard</v>
      </c>
      <c r="E2827" s="3">
        <f>Raw_Data!E2827</f>
        <v>1.69</v>
      </c>
      <c r="F2827" s="3">
        <f>Raw_Data!F2827</f>
        <v>54</v>
      </c>
      <c r="G2827" s="3" t="str">
        <f>Raw_Data!G2827</f>
        <v>South America</v>
      </c>
      <c r="H2827" s="3" t="str">
        <f>Raw_Data!H2827</f>
        <v>Laptop</v>
      </c>
      <c r="I2827" s="3">
        <f>Raw_Data!I2827</f>
        <v>13.99</v>
      </c>
      <c r="J2827" s="3">
        <f>Raw_Data!J2827</f>
        <v>1</v>
      </c>
      <c r="K2827" s="3" t="str">
        <f>Raw_Data!K2827</f>
        <v>Debit Card</v>
      </c>
      <c r="L2827" s="3">
        <f>Raw_Data!L2827</f>
        <v>3</v>
      </c>
      <c r="M2827" s="3">
        <f>Raw_Data!M2827</f>
        <v>0.03</v>
      </c>
      <c r="N2827" s="3" t="str">
        <f>Raw_Data!N2827</f>
        <v>Documentary</v>
      </c>
      <c r="O2827" s="3" t="str">
        <f t="shared" si="440"/>
        <v>45-54</v>
      </c>
      <c r="P2827" s="3" t="str">
        <f t="shared" si="441"/>
        <v>&lt;10h</v>
      </c>
      <c r="Q2827" s="3" t="str">
        <f t="shared" si="442"/>
        <v>46-60d</v>
      </c>
      <c r="R2827" s="3" t="str">
        <f t="shared" si="443"/>
        <v>Low</v>
      </c>
      <c r="S2827" s="3" t="str">
        <f t="shared" si="444"/>
        <v>Mid</v>
      </c>
      <c r="T2827" s="3" t="str">
        <f t="shared" si="445"/>
        <v>Churned</v>
      </c>
      <c r="U2827" s="4">
        <f>1/(1+EXP(-(Predictive_Model!$B$5+((B2827-Predictive_Model!$B$20)/Predictive_Model!$C$20)*Predictive_Model!$D$20+((E2827-Predictive_Model!$B$21)/Predictive_Model!$C$21)*Predictive_Model!$D$21+((F2827-Predictive_Model!$B$22)/Predictive_Model!$C$22)*Predictive_Model!$D$22+((I2827-Predictive_Model!$B$23)/Predictive_Model!$C$23)*Predictive_Model!$D$23+((L2827-Predictive_Model!$B$24)/Predictive_Model!$C$24)*Predictive_Model!$D$24+((M2827-Predictive_Model!$B$25)/Predictive_Model!$C$25)*Predictive_Model!$D$25+IF(C2827="Male",Predictive_Model!$D$31,IF(C2827="Other",Predictive_Model!$D$32,0))+IF(D2827="Premium",Predictive_Model!$D$34,IF(D2827="Standard",Predictive_Model!$D$35,0))+IF(G2827="Asia",Predictive_Model!$D$37,IF(G2827="Europe",Predictive_Model!$D$38,IF(G2827="North America",Predictive_Model!$D$39,IF(G2827="Oceania",Predictive_Model!$D$40,IF(G2827="South America",Predictive_Model!$D$41,0)))))+IF(H2827="Laptop",Predictive_Model!$D$43,IF(H2827="Mobile",Predictive_Model!$D$44,IF(H2827="TV",Predictive_Model!$D$45,IF(H2827="Tablet",Predictive_Model!$D$46,0))))+IF(K2827="Crypto",Predictive_Model!$D$48,IF(K2827="Debit Card",Predictive_Model!$D$49,IF(K2827="Gift Card",Predictive_Model!$D$50,IF(K2827="PayPal",Predictive_Model!$D$51,0))))+IF(N2827="Comedy",Predictive_Model!$D$53,IF(N2827="Documentary",Predictive_Model!$D$54,IF(N2827="Drama",Predictive_Model!$D$55,IF(N2827="Horror",Predictive_Model!$D$56,IF(N2827="Romance",Predictive_Model!$D$57,IF(N2827="Sci-Fi",Predictive_Model!$D$58,0)))))))))</f>
        <v>0.99976480072799989</v>
      </c>
      <c r="V2827" s="3" t="str">
        <f t="shared" si="446"/>
        <v>Critical</v>
      </c>
      <c r="W2827" s="6">
        <f t="shared" si="447"/>
        <v>13.99</v>
      </c>
      <c r="X2827" s="3" t="str">
        <f t="shared" si="448"/>
        <v>Priority 2</v>
      </c>
      <c r="Y2827" s="3" t="str">
        <f t="shared" si="449"/>
        <v>OK</v>
      </c>
    </row>
    <row r="2828" spans="1:25" x14ac:dyDescent="0.25">
      <c r="A2828" s="3" t="str">
        <f>Raw_Data!A2828</f>
        <v>28e30bf4-e7c0-4579-9c38-0aee5d5ea3f2</v>
      </c>
      <c r="B2828" s="3">
        <f>Raw_Data!B2828</f>
        <v>50</v>
      </c>
      <c r="C2828" s="3" t="str">
        <f>Raw_Data!C2828</f>
        <v>Other</v>
      </c>
      <c r="D2828" s="3" t="str">
        <f>Raw_Data!D2828</f>
        <v>Basic</v>
      </c>
      <c r="E2828" s="3">
        <f>Raw_Data!E2828</f>
        <v>0.61</v>
      </c>
      <c r="F2828" s="3">
        <f>Raw_Data!F2828</f>
        <v>16</v>
      </c>
      <c r="G2828" s="3" t="str">
        <f>Raw_Data!G2828</f>
        <v>Asia</v>
      </c>
      <c r="H2828" s="3" t="str">
        <f>Raw_Data!H2828</f>
        <v>TV</v>
      </c>
      <c r="I2828" s="3">
        <f>Raw_Data!I2828</f>
        <v>8.99</v>
      </c>
      <c r="J2828" s="3">
        <f>Raw_Data!J2828</f>
        <v>1</v>
      </c>
      <c r="K2828" s="3" t="str">
        <f>Raw_Data!K2828</f>
        <v>Gift Card</v>
      </c>
      <c r="L2828" s="3">
        <f>Raw_Data!L2828</f>
        <v>2</v>
      </c>
      <c r="M2828" s="3">
        <f>Raw_Data!M2828</f>
        <v>0.04</v>
      </c>
      <c r="N2828" s="3" t="str">
        <f>Raw_Data!N2828</f>
        <v>Drama</v>
      </c>
      <c r="O2828" s="3" t="str">
        <f t="shared" si="440"/>
        <v>45-54</v>
      </c>
      <c r="P2828" s="3" t="str">
        <f t="shared" si="441"/>
        <v>&lt;10h</v>
      </c>
      <c r="Q2828" s="3" t="str">
        <f t="shared" si="442"/>
        <v>8-21d</v>
      </c>
      <c r="R2828" s="3" t="str">
        <f t="shared" si="443"/>
        <v>Medium</v>
      </c>
      <c r="S2828" s="3" t="str">
        <f t="shared" si="444"/>
        <v>Low</v>
      </c>
      <c r="T2828" s="3" t="str">
        <f t="shared" si="445"/>
        <v>Churned</v>
      </c>
      <c r="U2828" s="4">
        <f>1/(1+EXP(-(Predictive_Model!$B$5+((B2828-Predictive_Model!$B$20)/Predictive_Model!$C$20)*Predictive_Model!$D$20+((E2828-Predictive_Model!$B$21)/Predictive_Model!$C$21)*Predictive_Model!$D$21+((F2828-Predictive_Model!$B$22)/Predictive_Model!$C$22)*Predictive_Model!$D$22+((I2828-Predictive_Model!$B$23)/Predictive_Model!$C$23)*Predictive_Model!$D$23+((L2828-Predictive_Model!$B$24)/Predictive_Model!$C$24)*Predictive_Model!$D$24+((M2828-Predictive_Model!$B$25)/Predictive_Model!$C$25)*Predictive_Model!$D$25+IF(C2828="Male",Predictive_Model!$D$31,IF(C2828="Other",Predictive_Model!$D$32,0))+IF(D2828="Premium",Predictive_Model!$D$34,IF(D2828="Standard",Predictive_Model!$D$35,0))+IF(G2828="Asia",Predictive_Model!$D$37,IF(G2828="Europe",Predictive_Model!$D$38,IF(G2828="North America",Predictive_Model!$D$39,IF(G2828="Oceania",Predictive_Model!$D$40,IF(G2828="South America",Predictive_Model!$D$41,0)))))+IF(H2828="Laptop",Predictive_Model!$D$43,IF(H2828="Mobile",Predictive_Model!$D$44,IF(H2828="TV",Predictive_Model!$D$45,IF(H2828="Tablet",Predictive_Model!$D$46,0))))+IF(K2828="Crypto",Predictive_Model!$D$48,IF(K2828="Debit Card",Predictive_Model!$D$49,IF(K2828="Gift Card",Predictive_Model!$D$50,IF(K2828="PayPal",Predictive_Model!$D$51,0))))+IF(N2828="Comedy",Predictive_Model!$D$53,IF(N2828="Documentary",Predictive_Model!$D$54,IF(N2828="Drama",Predictive_Model!$D$55,IF(N2828="Horror",Predictive_Model!$D$56,IF(N2828="Romance",Predictive_Model!$D$57,IF(N2828="Sci-Fi",Predictive_Model!$D$58,0)))))))))</f>
        <v>0.99636235963505049</v>
      </c>
      <c r="V2828" s="3" t="str">
        <f t="shared" si="446"/>
        <v>Critical</v>
      </c>
      <c r="W2828" s="6">
        <f t="shared" si="447"/>
        <v>8.99</v>
      </c>
      <c r="X2828" s="3" t="str">
        <f t="shared" si="448"/>
        <v>Priority 2</v>
      </c>
      <c r="Y2828" s="3" t="str">
        <f t="shared" si="449"/>
        <v>OK</v>
      </c>
    </row>
    <row r="2829" spans="1:25" x14ac:dyDescent="0.25">
      <c r="A2829" s="3" t="str">
        <f>Raw_Data!A2829</f>
        <v>196f5f4b-47a8-496e-9ddb-9299912fd698</v>
      </c>
      <c r="B2829" s="3">
        <f>Raw_Data!B2829</f>
        <v>43</v>
      </c>
      <c r="C2829" s="3" t="str">
        <f>Raw_Data!C2829</f>
        <v>Male</v>
      </c>
      <c r="D2829" s="3" t="str">
        <f>Raw_Data!D2829</f>
        <v>Premium</v>
      </c>
      <c r="E2829" s="3">
        <f>Raw_Data!E2829</f>
        <v>11.84</v>
      </c>
      <c r="F2829" s="3">
        <f>Raw_Data!F2829</f>
        <v>56</v>
      </c>
      <c r="G2829" s="3" t="str">
        <f>Raw_Data!G2829</f>
        <v>Africa</v>
      </c>
      <c r="H2829" s="3" t="str">
        <f>Raw_Data!H2829</f>
        <v>Mobile</v>
      </c>
      <c r="I2829" s="3">
        <f>Raw_Data!I2829</f>
        <v>17.989999999999998</v>
      </c>
      <c r="J2829" s="3">
        <f>Raw_Data!J2829</f>
        <v>0</v>
      </c>
      <c r="K2829" s="3" t="str">
        <f>Raw_Data!K2829</f>
        <v>Credit Card</v>
      </c>
      <c r="L2829" s="3">
        <f>Raw_Data!L2829</f>
        <v>5</v>
      </c>
      <c r="M2829" s="3">
        <f>Raw_Data!M2829</f>
        <v>0.21</v>
      </c>
      <c r="N2829" s="3" t="str">
        <f>Raw_Data!N2829</f>
        <v>Sci-Fi</v>
      </c>
      <c r="O2829" s="3" t="str">
        <f t="shared" si="440"/>
        <v>35-44</v>
      </c>
      <c r="P2829" s="3" t="str">
        <f t="shared" si="441"/>
        <v>10-24h</v>
      </c>
      <c r="Q2829" s="3" t="str">
        <f t="shared" si="442"/>
        <v>46-60d</v>
      </c>
      <c r="R2829" s="3" t="str">
        <f t="shared" si="443"/>
        <v>Medium</v>
      </c>
      <c r="S2829" s="3" t="str">
        <f t="shared" si="444"/>
        <v>High</v>
      </c>
      <c r="T2829" s="3" t="str">
        <f t="shared" si="445"/>
        <v>Active</v>
      </c>
      <c r="U2829" s="4">
        <f>1/(1+EXP(-(Predictive_Model!$B$5+((B2829-Predictive_Model!$B$20)/Predictive_Model!$C$20)*Predictive_Model!$D$20+((E2829-Predictive_Model!$B$21)/Predictive_Model!$C$21)*Predictive_Model!$D$21+((F2829-Predictive_Model!$B$22)/Predictive_Model!$C$22)*Predictive_Model!$D$22+((I2829-Predictive_Model!$B$23)/Predictive_Model!$C$23)*Predictive_Model!$D$23+((L2829-Predictive_Model!$B$24)/Predictive_Model!$C$24)*Predictive_Model!$D$24+((M2829-Predictive_Model!$B$25)/Predictive_Model!$C$25)*Predictive_Model!$D$25+IF(C2829="Male",Predictive_Model!$D$31,IF(C2829="Other",Predictive_Model!$D$32,0))+IF(D2829="Premium",Predictive_Model!$D$34,IF(D2829="Standard",Predictive_Model!$D$35,0))+IF(G2829="Asia",Predictive_Model!$D$37,IF(G2829="Europe",Predictive_Model!$D$38,IF(G2829="North America",Predictive_Model!$D$39,IF(G2829="Oceania",Predictive_Model!$D$40,IF(G2829="South America",Predictive_Model!$D$41,0)))))+IF(H2829="Laptop",Predictive_Model!$D$43,IF(H2829="Mobile",Predictive_Model!$D$44,IF(H2829="TV",Predictive_Model!$D$45,IF(H2829="Tablet",Predictive_Model!$D$46,0))))+IF(K2829="Crypto",Predictive_Model!$D$48,IF(K2829="Debit Card",Predictive_Model!$D$49,IF(K2829="Gift Card",Predictive_Model!$D$50,IF(K2829="PayPal",Predictive_Model!$D$51,0))))+IF(N2829="Comedy",Predictive_Model!$D$53,IF(N2829="Documentary",Predictive_Model!$D$54,IF(N2829="Drama",Predictive_Model!$D$55,IF(N2829="Horror",Predictive_Model!$D$56,IF(N2829="Romance",Predictive_Model!$D$57,IF(N2829="Sci-Fi",Predictive_Model!$D$58,0)))))))))</f>
        <v>0.9685521687459161</v>
      </c>
      <c r="V2829" s="3" t="str">
        <f t="shared" si="446"/>
        <v>Critical</v>
      </c>
      <c r="W2829" s="6">
        <f t="shared" si="447"/>
        <v>17.424253515739029</v>
      </c>
      <c r="X2829" s="3" t="str">
        <f t="shared" si="448"/>
        <v>Priority 1</v>
      </c>
      <c r="Y2829" s="3" t="str">
        <f t="shared" si="449"/>
        <v>OK</v>
      </c>
    </row>
    <row r="2830" spans="1:25" x14ac:dyDescent="0.25">
      <c r="A2830" s="3" t="str">
        <f>Raw_Data!A2830</f>
        <v>4b1c7681-3221-44aa-82c7-02aebdd20434</v>
      </c>
      <c r="B2830" s="3">
        <f>Raw_Data!B2830</f>
        <v>62</v>
      </c>
      <c r="C2830" s="3" t="str">
        <f>Raw_Data!C2830</f>
        <v>Male</v>
      </c>
      <c r="D2830" s="3" t="str">
        <f>Raw_Data!D2830</f>
        <v>Standard</v>
      </c>
      <c r="E2830" s="3">
        <f>Raw_Data!E2830</f>
        <v>25.88</v>
      </c>
      <c r="F2830" s="3">
        <f>Raw_Data!F2830</f>
        <v>49</v>
      </c>
      <c r="G2830" s="3" t="str">
        <f>Raw_Data!G2830</f>
        <v>Europe</v>
      </c>
      <c r="H2830" s="3" t="str">
        <f>Raw_Data!H2830</f>
        <v>Desktop</v>
      </c>
      <c r="I2830" s="3">
        <f>Raw_Data!I2830</f>
        <v>13.99</v>
      </c>
      <c r="J2830" s="3">
        <f>Raw_Data!J2830</f>
        <v>0</v>
      </c>
      <c r="K2830" s="3" t="str">
        <f>Raw_Data!K2830</f>
        <v>PayPal</v>
      </c>
      <c r="L2830" s="3">
        <f>Raw_Data!L2830</f>
        <v>2</v>
      </c>
      <c r="M2830" s="3">
        <f>Raw_Data!M2830</f>
        <v>0.52</v>
      </c>
      <c r="N2830" s="3" t="str">
        <f>Raw_Data!N2830</f>
        <v>Horror</v>
      </c>
      <c r="O2830" s="3" t="str">
        <f t="shared" si="440"/>
        <v>55-70</v>
      </c>
      <c r="P2830" s="3" t="str">
        <f t="shared" si="441"/>
        <v>25-49h</v>
      </c>
      <c r="Q2830" s="3" t="str">
        <f t="shared" si="442"/>
        <v>46-60d</v>
      </c>
      <c r="R2830" s="3" t="str">
        <f t="shared" si="443"/>
        <v>Medium</v>
      </c>
      <c r="S2830" s="3" t="str">
        <f t="shared" si="444"/>
        <v>Mid</v>
      </c>
      <c r="T2830" s="3" t="str">
        <f t="shared" si="445"/>
        <v>Active</v>
      </c>
      <c r="U2830" s="4">
        <f>1/(1+EXP(-(Predictive_Model!$B$5+((B2830-Predictive_Model!$B$20)/Predictive_Model!$C$20)*Predictive_Model!$D$20+((E2830-Predictive_Model!$B$21)/Predictive_Model!$C$21)*Predictive_Model!$D$21+((F2830-Predictive_Model!$B$22)/Predictive_Model!$C$22)*Predictive_Model!$D$22+((I2830-Predictive_Model!$B$23)/Predictive_Model!$C$23)*Predictive_Model!$D$23+((L2830-Predictive_Model!$B$24)/Predictive_Model!$C$24)*Predictive_Model!$D$24+((M2830-Predictive_Model!$B$25)/Predictive_Model!$C$25)*Predictive_Model!$D$25+IF(C2830="Male",Predictive_Model!$D$31,IF(C2830="Other",Predictive_Model!$D$32,0))+IF(D2830="Premium",Predictive_Model!$D$34,IF(D2830="Standard",Predictive_Model!$D$35,0))+IF(G2830="Asia",Predictive_Model!$D$37,IF(G2830="Europe",Predictive_Model!$D$38,IF(G2830="North America",Predictive_Model!$D$39,IF(G2830="Oceania",Predictive_Model!$D$40,IF(G2830="South America",Predictive_Model!$D$41,0)))))+IF(H2830="Laptop",Predictive_Model!$D$43,IF(H2830="Mobile",Predictive_Model!$D$44,IF(H2830="TV",Predictive_Model!$D$45,IF(H2830="Tablet",Predictive_Model!$D$46,0))))+IF(K2830="Crypto",Predictive_Model!$D$48,IF(K2830="Debit Card",Predictive_Model!$D$49,IF(K2830="Gift Card",Predictive_Model!$D$50,IF(K2830="PayPal",Predictive_Model!$D$51,0))))+IF(N2830="Comedy",Predictive_Model!$D$53,IF(N2830="Documentary",Predictive_Model!$D$54,IF(N2830="Drama",Predictive_Model!$D$55,IF(N2830="Horror",Predictive_Model!$D$56,IF(N2830="Romance",Predictive_Model!$D$57,IF(N2830="Sci-Fi",Predictive_Model!$D$58,0)))))))))</f>
        <v>0.48312267672179737</v>
      </c>
      <c r="V2830" s="3" t="str">
        <f t="shared" si="446"/>
        <v>Medium</v>
      </c>
      <c r="W2830" s="6">
        <f t="shared" si="447"/>
        <v>6.7588862473379452</v>
      </c>
      <c r="X2830" s="3" t="str">
        <f t="shared" si="448"/>
        <v>Monitor</v>
      </c>
      <c r="Y2830" s="3" t="str">
        <f t="shared" si="449"/>
        <v>OK</v>
      </c>
    </row>
    <row r="2831" spans="1:25" x14ac:dyDescent="0.25">
      <c r="A2831" s="3" t="str">
        <f>Raw_Data!A2831</f>
        <v>179fd5bc-99d7-42ca-96e9-194c7c1068be</v>
      </c>
      <c r="B2831" s="3">
        <f>Raw_Data!B2831</f>
        <v>31</v>
      </c>
      <c r="C2831" s="3" t="str">
        <f>Raw_Data!C2831</f>
        <v>Male</v>
      </c>
      <c r="D2831" s="3" t="str">
        <f>Raw_Data!D2831</f>
        <v>Basic</v>
      </c>
      <c r="E2831" s="3">
        <f>Raw_Data!E2831</f>
        <v>1.79</v>
      </c>
      <c r="F2831" s="3">
        <f>Raw_Data!F2831</f>
        <v>18</v>
      </c>
      <c r="G2831" s="3" t="str">
        <f>Raw_Data!G2831</f>
        <v>Asia</v>
      </c>
      <c r="H2831" s="3" t="str">
        <f>Raw_Data!H2831</f>
        <v>Laptop</v>
      </c>
      <c r="I2831" s="3">
        <f>Raw_Data!I2831</f>
        <v>8.99</v>
      </c>
      <c r="J2831" s="3">
        <f>Raw_Data!J2831</f>
        <v>1</v>
      </c>
      <c r="K2831" s="3" t="str">
        <f>Raw_Data!K2831</f>
        <v>Gift Card</v>
      </c>
      <c r="L2831" s="3">
        <f>Raw_Data!L2831</f>
        <v>5</v>
      </c>
      <c r="M2831" s="3">
        <f>Raw_Data!M2831</f>
        <v>0.09</v>
      </c>
      <c r="N2831" s="3" t="str">
        <f>Raw_Data!N2831</f>
        <v>Drama</v>
      </c>
      <c r="O2831" s="3" t="str">
        <f t="shared" si="440"/>
        <v>25-34</v>
      </c>
      <c r="P2831" s="3" t="str">
        <f t="shared" si="441"/>
        <v>&lt;10h</v>
      </c>
      <c r="Q2831" s="3" t="str">
        <f t="shared" si="442"/>
        <v>8-21d</v>
      </c>
      <c r="R2831" s="3" t="str">
        <f t="shared" si="443"/>
        <v>Medium</v>
      </c>
      <c r="S2831" s="3" t="str">
        <f t="shared" si="444"/>
        <v>Low</v>
      </c>
      <c r="T2831" s="3" t="str">
        <f t="shared" si="445"/>
        <v>Churned</v>
      </c>
      <c r="U2831" s="4">
        <f>1/(1+EXP(-(Predictive_Model!$B$5+((B2831-Predictive_Model!$B$20)/Predictive_Model!$C$20)*Predictive_Model!$D$20+((E2831-Predictive_Model!$B$21)/Predictive_Model!$C$21)*Predictive_Model!$D$21+((F2831-Predictive_Model!$B$22)/Predictive_Model!$C$22)*Predictive_Model!$D$22+((I2831-Predictive_Model!$B$23)/Predictive_Model!$C$23)*Predictive_Model!$D$23+((L2831-Predictive_Model!$B$24)/Predictive_Model!$C$24)*Predictive_Model!$D$24+((M2831-Predictive_Model!$B$25)/Predictive_Model!$C$25)*Predictive_Model!$D$25+IF(C2831="Male",Predictive_Model!$D$31,IF(C2831="Other",Predictive_Model!$D$32,0))+IF(D2831="Premium",Predictive_Model!$D$34,IF(D2831="Standard",Predictive_Model!$D$35,0))+IF(G2831="Asia",Predictive_Model!$D$37,IF(G2831="Europe",Predictive_Model!$D$38,IF(G2831="North America",Predictive_Model!$D$39,IF(G2831="Oceania",Predictive_Model!$D$40,IF(G2831="South America",Predictive_Model!$D$41,0)))))+IF(H2831="Laptop",Predictive_Model!$D$43,IF(H2831="Mobile",Predictive_Model!$D$44,IF(H2831="TV",Predictive_Model!$D$45,IF(H2831="Tablet",Predictive_Model!$D$46,0))))+IF(K2831="Crypto",Predictive_Model!$D$48,IF(K2831="Debit Card",Predictive_Model!$D$49,IF(K2831="Gift Card",Predictive_Model!$D$50,IF(K2831="PayPal",Predictive_Model!$D$51,0))))+IF(N2831="Comedy",Predictive_Model!$D$53,IF(N2831="Documentary",Predictive_Model!$D$54,IF(N2831="Drama",Predictive_Model!$D$55,IF(N2831="Horror",Predictive_Model!$D$56,IF(N2831="Romance",Predictive_Model!$D$57,IF(N2831="Sci-Fi",Predictive_Model!$D$58,0)))))))))</f>
        <v>0.96463437881387337</v>
      </c>
      <c r="V2831" s="3" t="str">
        <f t="shared" si="446"/>
        <v>Critical</v>
      </c>
      <c r="W2831" s="6">
        <f t="shared" si="447"/>
        <v>8.99</v>
      </c>
      <c r="X2831" s="3" t="str">
        <f t="shared" si="448"/>
        <v>Priority 2</v>
      </c>
      <c r="Y2831" s="3" t="str">
        <f t="shared" si="449"/>
        <v>OK</v>
      </c>
    </row>
    <row r="2832" spans="1:25" x14ac:dyDescent="0.25">
      <c r="A2832" s="3" t="str">
        <f>Raw_Data!A2832</f>
        <v>ecd368fd-0a23-436c-b18c-f79fa8d974c1</v>
      </c>
      <c r="B2832" s="3">
        <f>Raw_Data!B2832</f>
        <v>35</v>
      </c>
      <c r="C2832" s="3" t="str">
        <f>Raw_Data!C2832</f>
        <v>Other</v>
      </c>
      <c r="D2832" s="3" t="str">
        <f>Raw_Data!D2832</f>
        <v>Premium</v>
      </c>
      <c r="E2832" s="3">
        <f>Raw_Data!E2832</f>
        <v>19.190000000000001</v>
      </c>
      <c r="F2832" s="3">
        <f>Raw_Data!F2832</f>
        <v>50</v>
      </c>
      <c r="G2832" s="3" t="str">
        <f>Raw_Data!G2832</f>
        <v>Asia</v>
      </c>
      <c r="H2832" s="3" t="str">
        <f>Raw_Data!H2832</f>
        <v>Desktop</v>
      </c>
      <c r="I2832" s="3">
        <f>Raw_Data!I2832</f>
        <v>17.989999999999998</v>
      </c>
      <c r="J2832" s="3">
        <f>Raw_Data!J2832</f>
        <v>1</v>
      </c>
      <c r="K2832" s="3" t="str">
        <f>Raw_Data!K2832</f>
        <v>Credit Card</v>
      </c>
      <c r="L2832" s="3">
        <f>Raw_Data!L2832</f>
        <v>1</v>
      </c>
      <c r="M2832" s="3">
        <f>Raw_Data!M2832</f>
        <v>0.38</v>
      </c>
      <c r="N2832" s="3" t="str">
        <f>Raw_Data!N2832</f>
        <v>Documentary</v>
      </c>
      <c r="O2832" s="3" t="str">
        <f t="shared" si="440"/>
        <v>35-44</v>
      </c>
      <c r="P2832" s="3" t="str">
        <f t="shared" si="441"/>
        <v>10-24h</v>
      </c>
      <c r="Q2832" s="3" t="str">
        <f t="shared" si="442"/>
        <v>46-60d</v>
      </c>
      <c r="R2832" s="3" t="str">
        <f t="shared" si="443"/>
        <v>Medium</v>
      </c>
      <c r="S2832" s="3" t="str">
        <f t="shared" si="444"/>
        <v>High</v>
      </c>
      <c r="T2832" s="3" t="str">
        <f t="shared" si="445"/>
        <v>Churned</v>
      </c>
      <c r="U2832" s="4">
        <f>1/(1+EXP(-(Predictive_Model!$B$5+((B2832-Predictive_Model!$B$20)/Predictive_Model!$C$20)*Predictive_Model!$D$20+((E2832-Predictive_Model!$B$21)/Predictive_Model!$C$21)*Predictive_Model!$D$21+((F2832-Predictive_Model!$B$22)/Predictive_Model!$C$22)*Predictive_Model!$D$22+((I2832-Predictive_Model!$B$23)/Predictive_Model!$C$23)*Predictive_Model!$D$23+((L2832-Predictive_Model!$B$24)/Predictive_Model!$C$24)*Predictive_Model!$D$24+((M2832-Predictive_Model!$B$25)/Predictive_Model!$C$25)*Predictive_Model!$D$25+IF(C2832="Male",Predictive_Model!$D$31,IF(C2832="Other",Predictive_Model!$D$32,0))+IF(D2832="Premium",Predictive_Model!$D$34,IF(D2832="Standard",Predictive_Model!$D$35,0))+IF(G2832="Asia",Predictive_Model!$D$37,IF(G2832="Europe",Predictive_Model!$D$38,IF(G2832="North America",Predictive_Model!$D$39,IF(G2832="Oceania",Predictive_Model!$D$40,IF(G2832="South America",Predictive_Model!$D$41,0)))))+IF(H2832="Laptop",Predictive_Model!$D$43,IF(H2832="Mobile",Predictive_Model!$D$44,IF(H2832="TV",Predictive_Model!$D$45,IF(H2832="Tablet",Predictive_Model!$D$46,0))))+IF(K2832="Crypto",Predictive_Model!$D$48,IF(K2832="Debit Card",Predictive_Model!$D$49,IF(K2832="Gift Card",Predictive_Model!$D$50,IF(K2832="PayPal",Predictive_Model!$D$51,0))))+IF(N2832="Comedy",Predictive_Model!$D$53,IF(N2832="Documentary",Predictive_Model!$D$54,IF(N2832="Drama",Predictive_Model!$D$55,IF(N2832="Horror",Predictive_Model!$D$56,IF(N2832="Romance",Predictive_Model!$D$57,IF(N2832="Sci-Fi",Predictive_Model!$D$58,0)))))))))</f>
        <v>0.79911312106333487</v>
      </c>
      <c r="V2832" s="3" t="str">
        <f t="shared" si="446"/>
        <v>Critical</v>
      </c>
      <c r="W2832" s="6">
        <f t="shared" si="447"/>
        <v>17.989999999999998</v>
      </c>
      <c r="X2832" s="3" t="str">
        <f t="shared" si="448"/>
        <v>Priority 1</v>
      </c>
      <c r="Y2832" s="3" t="str">
        <f t="shared" si="449"/>
        <v>OK</v>
      </c>
    </row>
    <row r="2833" spans="1:25" x14ac:dyDescent="0.25">
      <c r="A2833" s="3" t="str">
        <f>Raw_Data!A2833</f>
        <v>faddd042-b338-4999-ab4a-21667a8aff99</v>
      </c>
      <c r="B2833" s="3">
        <f>Raw_Data!B2833</f>
        <v>68</v>
      </c>
      <c r="C2833" s="3" t="str">
        <f>Raw_Data!C2833</f>
        <v>Female</v>
      </c>
      <c r="D2833" s="3" t="str">
        <f>Raw_Data!D2833</f>
        <v>Premium</v>
      </c>
      <c r="E2833" s="3">
        <f>Raw_Data!E2833</f>
        <v>7.11</v>
      </c>
      <c r="F2833" s="3">
        <f>Raw_Data!F2833</f>
        <v>43</v>
      </c>
      <c r="G2833" s="3" t="str">
        <f>Raw_Data!G2833</f>
        <v>South America</v>
      </c>
      <c r="H2833" s="3" t="str">
        <f>Raw_Data!H2833</f>
        <v>TV</v>
      </c>
      <c r="I2833" s="3">
        <f>Raw_Data!I2833</f>
        <v>17.989999999999998</v>
      </c>
      <c r="J2833" s="3">
        <f>Raw_Data!J2833</f>
        <v>0</v>
      </c>
      <c r="K2833" s="3" t="str">
        <f>Raw_Data!K2833</f>
        <v>Credit Card</v>
      </c>
      <c r="L2833" s="3">
        <f>Raw_Data!L2833</f>
        <v>5</v>
      </c>
      <c r="M2833" s="3">
        <f>Raw_Data!M2833</f>
        <v>0.16</v>
      </c>
      <c r="N2833" s="3" t="str">
        <f>Raw_Data!N2833</f>
        <v>Horror</v>
      </c>
      <c r="O2833" s="3" t="str">
        <f t="shared" si="440"/>
        <v>55-70</v>
      </c>
      <c r="P2833" s="3" t="str">
        <f t="shared" si="441"/>
        <v>&lt;10h</v>
      </c>
      <c r="Q2833" s="3" t="str">
        <f t="shared" si="442"/>
        <v>22-45d</v>
      </c>
      <c r="R2833" s="3" t="str">
        <f t="shared" si="443"/>
        <v>Medium</v>
      </c>
      <c r="S2833" s="3" t="str">
        <f t="shared" si="444"/>
        <v>High</v>
      </c>
      <c r="T2833" s="3" t="str">
        <f t="shared" si="445"/>
        <v>Active</v>
      </c>
      <c r="U2833" s="4">
        <f>1/(1+EXP(-(Predictive_Model!$B$5+((B2833-Predictive_Model!$B$20)/Predictive_Model!$C$20)*Predictive_Model!$D$20+((E2833-Predictive_Model!$B$21)/Predictive_Model!$C$21)*Predictive_Model!$D$21+((F2833-Predictive_Model!$B$22)/Predictive_Model!$C$22)*Predictive_Model!$D$22+((I2833-Predictive_Model!$B$23)/Predictive_Model!$C$23)*Predictive_Model!$D$23+((L2833-Predictive_Model!$B$24)/Predictive_Model!$C$24)*Predictive_Model!$D$24+((M2833-Predictive_Model!$B$25)/Predictive_Model!$C$25)*Predictive_Model!$D$25+IF(C2833="Male",Predictive_Model!$D$31,IF(C2833="Other",Predictive_Model!$D$32,0))+IF(D2833="Premium",Predictive_Model!$D$34,IF(D2833="Standard",Predictive_Model!$D$35,0))+IF(G2833="Asia",Predictive_Model!$D$37,IF(G2833="Europe",Predictive_Model!$D$38,IF(G2833="North America",Predictive_Model!$D$39,IF(G2833="Oceania",Predictive_Model!$D$40,IF(G2833="South America",Predictive_Model!$D$41,0)))))+IF(H2833="Laptop",Predictive_Model!$D$43,IF(H2833="Mobile",Predictive_Model!$D$44,IF(H2833="TV",Predictive_Model!$D$45,IF(H2833="Tablet",Predictive_Model!$D$46,0))))+IF(K2833="Crypto",Predictive_Model!$D$48,IF(K2833="Debit Card",Predictive_Model!$D$49,IF(K2833="Gift Card",Predictive_Model!$D$50,IF(K2833="PayPal",Predictive_Model!$D$51,0))))+IF(N2833="Comedy",Predictive_Model!$D$53,IF(N2833="Documentary",Predictive_Model!$D$54,IF(N2833="Drama",Predictive_Model!$D$55,IF(N2833="Horror",Predictive_Model!$D$56,IF(N2833="Romance",Predictive_Model!$D$57,IF(N2833="Sci-Fi",Predictive_Model!$D$58,0)))))))))</f>
        <v>0.83399184393182646</v>
      </c>
      <c r="V2833" s="3" t="str">
        <f t="shared" si="446"/>
        <v>Critical</v>
      </c>
      <c r="W2833" s="6">
        <f t="shared" si="447"/>
        <v>15.003513272333556</v>
      </c>
      <c r="X2833" s="3" t="str">
        <f t="shared" si="448"/>
        <v>Priority 1</v>
      </c>
      <c r="Y2833" s="3" t="str">
        <f t="shared" si="449"/>
        <v>OK</v>
      </c>
    </row>
    <row r="2834" spans="1:25" x14ac:dyDescent="0.25">
      <c r="A2834" s="3" t="str">
        <f>Raw_Data!A2834</f>
        <v>3fd47b85-cf5a-414e-9929-7ed51be738ab</v>
      </c>
      <c r="B2834" s="3">
        <f>Raw_Data!B2834</f>
        <v>45</v>
      </c>
      <c r="C2834" s="3" t="str">
        <f>Raw_Data!C2834</f>
        <v>Other</v>
      </c>
      <c r="D2834" s="3" t="str">
        <f>Raw_Data!D2834</f>
        <v>Premium</v>
      </c>
      <c r="E2834" s="3">
        <f>Raw_Data!E2834</f>
        <v>3.2</v>
      </c>
      <c r="F2834" s="3">
        <f>Raw_Data!F2834</f>
        <v>57</v>
      </c>
      <c r="G2834" s="3" t="str">
        <f>Raw_Data!G2834</f>
        <v>Oceania</v>
      </c>
      <c r="H2834" s="3" t="str">
        <f>Raw_Data!H2834</f>
        <v>TV</v>
      </c>
      <c r="I2834" s="3">
        <f>Raw_Data!I2834</f>
        <v>17.989999999999998</v>
      </c>
      <c r="J2834" s="3">
        <f>Raw_Data!J2834</f>
        <v>1</v>
      </c>
      <c r="K2834" s="3" t="str">
        <f>Raw_Data!K2834</f>
        <v>Credit Card</v>
      </c>
      <c r="L2834" s="3">
        <f>Raw_Data!L2834</f>
        <v>1</v>
      </c>
      <c r="M2834" s="3">
        <f>Raw_Data!M2834</f>
        <v>0.06</v>
      </c>
      <c r="N2834" s="3" t="str">
        <f>Raw_Data!N2834</f>
        <v>Sci-Fi</v>
      </c>
      <c r="O2834" s="3" t="str">
        <f t="shared" si="440"/>
        <v>45-54</v>
      </c>
      <c r="P2834" s="3" t="str">
        <f t="shared" si="441"/>
        <v>&lt;10h</v>
      </c>
      <c r="Q2834" s="3" t="str">
        <f t="shared" si="442"/>
        <v>46-60d</v>
      </c>
      <c r="R2834" s="3" t="str">
        <f t="shared" si="443"/>
        <v>Low</v>
      </c>
      <c r="S2834" s="3" t="str">
        <f t="shared" si="444"/>
        <v>High</v>
      </c>
      <c r="T2834" s="3" t="str">
        <f t="shared" si="445"/>
        <v>Churned</v>
      </c>
      <c r="U2834" s="4">
        <f>1/(1+EXP(-(Predictive_Model!$B$5+((B2834-Predictive_Model!$B$20)/Predictive_Model!$C$20)*Predictive_Model!$D$20+((E2834-Predictive_Model!$B$21)/Predictive_Model!$C$21)*Predictive_Model!$D$21+((F2834-Predictive_Model!$B$22)/Predictive_Model!$C$22)*Predictive_Model!$D$22+((I2834-Predictive_Model!$B$23)/Predictive_Model!$C$23)*Predictive_Model!$D$23+((L2834-Predictive_Model!$B$24)/Predictive_Model!$C$24)*Predictive_Model!$D$24+((M2834-Predictive_Model!$B$25)/Predictive_Model!$C$25)*Predictive_Model!$D$25+IF(C2834="Male",Predictive_Model!$D$31,IF(C2834="Other",Predictive_Model!$D$32,0))+IF(D2834="Premium",Predictive_Model!$D$34,IF(D2834="Standard",Predictive_Model!$D$35,0))+IF(G2834="Asia",Predictive_Model!$D$37,IF(G2834="Europe",Predictive_Model!$D$38,IF(G2834="North America",Predictive_Model!$D$39,IF(G2834="Oceania",Predictive_Model!$D$40,IF(G2834="South America",Predictive_Model!$D$41,0)))))+IF(H2834="Laptop",Predictive_Model!$D$43,IF(H2834="Mobile",Predictive_Model!$D$44,IF(H2834="TV",Predictive_Model!$D$45,IF(H2834="Tablet",Predictive_Model!$D$46,0))))+IF(K2834="Crypto",Predictive_Model!$D$48,IF(K2834="Debit Card",Predictive_Model!$D$49,IF(K2834="Gift Card",Predictive_Model!$D$50,IF(K2834="PayPal",Predictive_Model!$D$51,0))))+IF(N2834="Comedy",Predictive_Model!$D$53,IF(N2834="Documentary",Predictive_Model!$D$54,IF(N2834="Drama",Predictive_Model!$D$55,IF(N2834="Horror",Predictive_Model!$D$56,IF(N2834="Romance",Predictive_Model!$D$57,IF(N2834="Sci-Fi",Predictive_Model!$D$58,0)))))))))</f>
        <v>0.99964942940033907</v>
      </c>
      <c r="V2834" s="3" t="str">
        <f t="shared" si="446"/>
        <v>Critical</v>
      </c>
      <c r="W2834" s="6">
        <f t="shared" si="447"/>
        <v>17.989999999999998</v>
      </c>
      <c r="X2834" s="3" t="str">
        <f t="shared" si="448"/>
        <v>Priority 1</v>
      </c>
      <c r="Y2834" s="3" t="str">
        <f t="shared" si="449"/>
        <v>OK</v>
      </c>
    </row>
    <row r="2835" spans="1:25" x14ac:dyDescent="0.25">
      <c r="A2835" s="3" t="str">
        <f>Raw_Data!A2835</f>
        <v>548084c6-48aa-4110-ae71-02c2cd0640d8</v>
      </c>
      <c r="B2835" s="3">
        <f>Raw_Data!B2835</f>
        <v>24</v>
      </c>
      <c r="C2835" s="3" t="str">
        <f>Raw_Data!C2835</f>
        <v>Female</v>
      </c>
      <c r="D2835" s="3" t="str">
        <f>Raw_Data!D2835</f>
        <v>Premium</v>
      </c>
      <c r="E2835" s="3">
        <f>Raw_Data!E2835</f>
        <v>1.03</v>
      </c>
      <c r="F2835" s="3">
        <f>Raw_Data!F2835</f>
        <v>30</v>
      </c>
      <c r="G2835" s="3" t="str">
        <f>Raw_Data!G2835</f>
        <v>Oceania</v>
      </c>
      <c r="H2835" s="3" t="str">
        <f>Raw_Data!H2835</f>
        <v>Tablet</v>
      </c>
      <c r="I2835" s="3">
        <f>Raw_Data!I2835</f>
        <v>17.989999999999998</v>
      </c>
      <c r="J2835" s="3">
        <f>Raw_Data!J2835</f>
        <v>1</v>
      </c>
      <c r="K2835" s="3" t="str">
        <f>Raw_Data!K2835</f>
        <v>Credit Card</v>
      </c>
      <c r="L2835" s="3">
        <f>Raw_Data!L2835</f>
        <v>1</v>
      </c>
      <c r="M2835" s="3">
        <f>Raw_Data!M2835</f>
        <v>0.03</v>
      </c>
      <c r="N2835" s="3" t="str">
        <f>Raw_Data!N2835</f>
        <v>Sci-Fi</v>
      </c>
      <c r="O2835" s="3" t="str">
        <f t="shared" si="440"/>
        <v>18-24</v>
      </c>
      <c r="P2835" s="3" t="str">
        <f t="shared" si="441"/>
        <v>&lt;10h</v>
      </c>
      <c r="Q2835" s="3" t="str">
        <f t="shared" si="442"/>
        <v>22-45d</v>
      </c>
      <c r="R2835" s="3" t="str">
        <f t="shared" si="443"/>
        <v>Medium</v>
      </c>
      <c r="S2835" s="3" t="str">
        <f t="shared" si="444"/>
        <v>High</v>
      </c>
      <c r="T2835" s="3" t="str">
        <f t="shared" si="445"/>
        <v>Churned</v>
      </c>
      <c r="U2835" s="4">
        <f>1/(1+EXP(-(Predictive_Model!$B$5+((B2835-Predictive_Model!$B$20)/Predictive_Model!$C$20)*Predictive_Model!$D$20+((E2835-Predictive_Model!$B$21)/Predictive_Model!$C$21)*Predictive_Model!$D$21+((F2835-Predictive_Model!$B$22)/Predictive_Model!$C$22)*Predictive_Model!$D$22+((I2835-Predictive_Model!$B$23)/Predictive_Model!$C$23)*Predictive_Model!$D$23+((L2835-Predictive_Model!$B$24)/Predictive_Model!$C$24)*Predictive_Model!$D$24+((M2835-Predictive_Model!$B$25)/Predictive_Model!$C$25)*Predictive_Model!$D$25+IF(C2835="Male",Predictive_Model!$D$31,IF(C2835="Other",Predictive_Model!$D$32,0))+IF(D2835="Premium",Predictive_Model!$D$34,IF(D2835="Standard",Predictive_Model!$D$35,0))+IF(G2835="Asia",Predictive_Model!$D$37,IF(G2835="Europe",Predictive_Model!$D$38,IF(G2835="North America",Predictive_Model!$D$39,IF(G2835="Oceania",Predictive_Model!$D$40,IF(G2835="South America",Predictive_Model!$D$41,0)))))+IF(H2835="Laptop",Predictive_Model!$D$43,IF(H2835="Mobile",Predictive_Model!$D$44,IF(H2835="TV",Predictive_Model!$D$45,IF(H2835="Tablet",Predictive_Model!$D$46,0))))+IF(K2835="Crypto",Predictive_Model!$D$48,IF(K2835="Debit Card",Predictive_Model!$D$49,IF(K2835="Gift Card",Predictive_Model!$D$50,IF(K2835="PayPal",Predictive_Model!$D$51,0))))+IF(N2835="Comedy",Predictive_Model!$D$53,IF(N2835="Documentary",Predictive_Model!$D$54,IF(N2835="Drama",Predictive_Model!$D$55,IF(N2835="Horror",Predictive_Model!$D$56,IF(N2835="Romance",Predictive_Model!$D$57,IF(N2835="Sci-Fi",Predictive_Model!$D$58,0)))))))))</f>
        <v>0.99902352317032783</v>
      </c>
      <c r="V2835" s="3" t="str">
        <f t="shared" si="446"/>
        <v>Critical</v>
      </c>
      <c r="W2835" s="6">
        <f t="shared" si="447"/>
        <v>17.989999999999998</v>
      </c>
      <c r="X2835" s="3" t="str">
        <f t="shared" si="448"/>
        <v>Priority 1</v>
      </c>
      <c r="Y2835" s="3" t="str">
        <f t="shared" si="449"/>
        <v>OK</v>
      </c>
    </row>
    <row r="2836" spans="1:25" x14ac:dyDescent="0.25">
      <c r="A2836" s="3" t="str">
        <f>Raw_Data!A2836</f>
        <v>200744fd-339d-46b7-bdd7-75f6311d10c2</v>
      </c>
      <c r="B2836" s="3">
        <f>Raw_Data!B2836</f>
        <v>30</v>
      </c>
      <c r="C2836" s="3" t="str">
        <f>Raw_Data!C2836</f>
        <v>Female</v>
      </c>
      <c r="D2836" s="3" t="str">
        <f>Raw_Data!D2836</f>
        <v>Standard</v>
      </c>
      <c r="E2836" s="3">
        <f>Raw_Data!E2836</f>
        <v>6.23</v>
      </c>
      <c r="F2836" s="3">
        <f>Raw_Data!F2836</f>
        <v>49</v>
      </c>
      <c r="G2836" s="3" t="str">
        <f>Raw_Data!G2836</f>
        <v>Europe</v>
      </c>
      <c r="H2836" s="3" t="str">
        <f>Raw_Data!H2836</f>
        <v>TV</v>
      </c>
      <c r="I2836" s="3">
        <f>Raw_Data!I2836</f>
        <v>13.99</v>
      </c>
      <c r="J2836" s="3">
        <f>Raw_Data!J2836</f>
        <v>1</v>
      </c>
      <c r="K2836" s="3" t="str">
        <f>Raw_Data!K2836</f>
        <v>Debit Card</v>
      </c>
      <c r="L2836" s="3">
        <f>Raw_Data!L2836</f>
        <v>3</v>
      </c>
      <c r="M2836" s="3">
        <f>Raw_Data!M2836</f>
        <v>0.12</v>
      </c>
      <c r="N2836" s="3" t="str">
        <f>Raw_Data!N2836</f>
        <v>Comedy</v>
      </c>
      <c r="O2836" s="3" t="str">
        <f t="shared" si="440"/>
        <v>25-34</v>
      </c>
      <c r="P2836" s="3" t="str">
        <f t="shared" si="441"/>
        <v>&lt;10h</v>
      </c>
      <c r="Q2836" s="3" t="str">
        <f t="shared" si="442"/>
        <v>46-60d</v>
      </c>
      <c r="R2836" s="3" t="str">
        <f t="shared" si="443"/>
        <v>Low</v>
      </c>
      <c r="S2836" s="3" t="str">
        <f t="shared" si="444"/>
        <v>Mid</v>
      </c>
      <c r="T2836" s="3" t="str">
        <f t="shared" si="445"/>
        <v>Churned</v>
      </c>
      <c r="U2836" s="4">
        <f>1/(1+EXP(-(Predictive_Model!$B$5+((B2836-Predictive_Model!$B$20)/Predictive_Model!$C$20)*Predictive_Model!$D$20+((E2836-Predictive_Model!$B$21)/Predictive_Model!$C$21)*Predictive_Model!$D$21+((F2836-Predictive_Model!$B$22)/Predictive_Model!$C$22)*Predictive_Model!$D$22+((I2836-Predictive_Model!$B$23)/Predictive_Model!$C$23)*Predictive_Model!$D$23+((L2836-Predictive_Model!$B$24)/Predictive_Model!$C$24)*Predictive_Model!$D$24+((M2836-Predictive_Model!$B$25)/Predictive_Model!$C$25)*Predictive_Model!$D$25+IF(C2836="Male",Predictive_Model!$D$31,IF(C2836="Other",Predictive_Model!$D$32,0))+IF(D2836="Premium",Predictive_Model!$D$34,IF(D2836="Standard",Predictive_Model!$D$35,0))+IF(G2836="Asia",Predictive_Model!$D$37,IF(G2836="Europe",Predictive_Model!$D$38,IF(G2836="North America",Predictive_Model!$D$39,IF(G2836="Oceania",Predictive_Model!$D$40,IF(G2836="South America",Predictive_Model!$D$41,0)))))+IF(H2836="Laptop",Predictive_Model!$D$43,IF(H2836="Mobile",Predictive_Model!$D$44,IF(H2836="TV",Predictive_Model!$D$45,IF(H2836="Tablet",Predictive_Model!$D$46,0))))+IF(K2836="Crypto",Predictive_Model!$D$48,IF(K2836="Debit Card",Predictive_Model!$D$49,IF(K2836="Gift Card",Predictive_Model!$D$50,IF(K2836="PayPal",Predictive_Model!$D$51,0))))+IF(N2836="Comedy",Predictive_Model!$D$53,IF(N2836="Documentary",Predictive_Model!$D$54,IF(N2836="Drama",Predictive_Model!$D$55,IF(N2836="Horror",Predictive_Model!$D$56,IF(N2836="Romance",Predictive_Model!$D$57,IF(N2836="Sci-Fi",Predictive_Model!$D$58,0)))))))))</f>
        <v>0.99685289289746926</v>
      </c>
      <c r="V2836" s="3" t="str">
        <f t="shared" si="446"/>
        <v>Critical</v>
      </c>
      <c r="W2836" s="6">
        <f t="shared" si="447"/>
        <v>13.99</v>
      </c>
      <c r="X2836" s="3" t="str">
        <f t="shared" si="448"/>
        <v>Priority 2</v>
      </c>
      <c r="Y2836" s="3" t="str">
        <f t="shared" si="449"/>
        <v>OK</v>
      </c>
    </row>
    <row r="2837" spans="1:25" x14ac:dyDescent="0.25">
      <c r="A2837" s="3" t="str">
        <f>Raw_Data!A2837</f>
        <v>4f3c78e6-9e90-4601-bece-377f38567cef</v>
      </c>
      <c r="B2837" s="3">
        <f>Raw_Data!B2837</f>
        <v>51</v>
      </c>
      <c r="C2837" s="3" t="str">
        <f>Raw_Data!C2837</f>
        <v>Male</v>
      </c>
      <c r="D2837" s="3" t="str">
        <f>Raw_Data!D2837</f>
        <v>Standard</v>
      </c>
      <c r="E2837" s="3">
        <f>Raw_Data!E2837</f>
        <v>7.01</v>
      </c>
      <c r="F2837" s="3">
        <f>Raw_Data!F2837</f>
        <v>38</v>
      </c>
      <c r="G2837" s="3" t="str">
        <f>Raw_Data!G2837</f>
        <v>Asia</v>
      </c>
      <c r="H2837" s="3" t="str">
        <f>Raw_Data!H2837</f>
        <v>Tablet</v>
      </c>
      <c r="I2837" s="3">
        <f>Raw_Data!I2837</f>
        <v>13.99</v>
      </c>
      <c r="J2837" s="3">
        <f>Raw_Data!J2837</f>
        <v>1</v>
      </c>
      <c r="K2837" s="3" t="str">
        <f>Raw_Data!K2837</f>
        <v>Gift Card</v>
      </c>
      <c r="L2837" s="3">
        <f>Raw_Data!L2837</f>
        <v>2</v>
      </c>
      <c r="M2837" s="3">
        <f>Raw_Data!M2837</f>
        <v>0.18</v>
      </c>
      <c r="N2837" s="3" t="str">
        <f>Raw_Data!N2837</f>
        <v>Sci-Fi</v>
      </c>
      <c r="O2837" s="3" t="str">
        <f t="shared" si="440"/>
        <v>45-54</v>
      </c>
      <c r="P2837" s="3" t="str">
        <f t="shared" si="441"/>
        <v>&lt;10h</v>
      </c>
      <c r="Q2837" s="3" t="str">
        <f t="shared" si="442"/>
        <v>22-45d</v>
      </c>
      <c r="R2837" s="3" t="str">
        <f t="shared" si="443"/>
        <v>Medium</v>
      </c>
      <c r="S2837" s="3" t="str">
        <f t="shared" si="444"/>
        <v>Mid</v>
      </c>
      <c r="T2837" s="3" t="str">
        <f t="shared" si="445"/>
        <v>Churned</v>
      </c>
      <c r="U2837" s="4">
        <f>1/(1+EXP(-(Predictive_Model!$B$5+((B2837-Predictive_Model!$B$20)/Predictive_Model!$C$20)*Predictive_Model!$D$20+((E2837-Predictive_Model!$B$21)/Predictive_Model!$C$21)*Predictive_Model!$D$21+((F2837-Predictive_Model!$B$22)/Predictive_Model!$C$22)*Predictive_Model!$D$22+((I2837-Predictive_Model!$B$23)/Predictive_Model!$C$23)*Predictive_Model!$D$23+((L2837-Predictive_Model!$B$24)/Predictive_Model!$C$24)*Predictive_Model!$D$24+((M2837-Predictive_Model!$B$25)/Predictive_Model!$C$25)*Predictive_Model!$D$25+IF(C2837="Male",Predictive_Model!$D$31,IF(C2837="Other",Predictive_Model!$D$32,0))+IF(D2837="Premium",Predictive_Model!$D$34,IF(D2837="Standard",Predictive_Model!$D$35,0))+IF(G2837="Asia",Predictive_Model!$D$37,IF(G2837="Europe",Predictive_Model!$D$38,IF(G2837="North America",Predictive_Model!$D$39,IF(G2837="Oceania",Predictive_Model!$D$40,IF(G2837="South America",Predictive_Model!$D$41,0)))))+IF(H2837="Laptop",Predictive_Model!$D$43,IF(H2837="Mobile",Predictive_Model!$D$44,IF(H2837="TV",Predictive_Model!$D$45,IF(H2837="Tablet",Predictive_Model!$D$46,0))))+IF(K2837="Crypto",Predictive_Model!$D$48,IF(K2837="Debit Card",Predictive_Model!$D$49,IF(K2837="Gift Card",Predictive_Model!$D$50,IF(K2837="PayPal",Predictive_Model!$D$51,0))))+IF(N2837="Comedy",Predictive_Model!$D$53,IF(N2837="Documentary",Predictive_Model!$D$54,IF(N2837="Drama",Predictive_Model!$D$55,IF(N2837="Horror",Predictive_Model!$D$56,IF(N2837="Romance",Predictive_Model!$D$57,IF(N2837="Sci-Fi",Predictive_Model!$D$58,0)))))))))</f>
        <v>0.99890683763888732</v>
      </c>
      <c r="V2837" s="3" t="str">
        <f t="shared" si="446"/>
        <v>Critical</v>
      </c>
      <c r="W2837" s="6">
        <f t="shared" si="447"/>
        <v>13.99</v>
      </c>
      <c r="X2837" s="3" t="str">
        <f t="shared" si="448"/>
        <v>Priority 2</v>
      </c>
      <c r="Y2837" s="3" t="str">
        <f t="shared" si="449"/>
        <v>OK</v>
      </c>
    </row>
    <row r="2838" spans="1:25" x14ac:dyDescent="0.25">
      <c r="A2838" s="3" t="str">
        <f>Raw_Data!A2838</f>
        <v>faf264ee-c0a0-400b-9d77-353c6ced1a8c</v>
      </c>
      <c r="B2838" s="3">
        <f>Raw_Data!B2838</f>
        <v>25</v>
      </c>
      <c r="C2838" s="3" t="str">
        <f>Raw_Data!C2838</f>
        <v>Male</v>
      </c>
      <c r="D2838" s="3" t="str">
        <f>Raw_Data!D2838</f>
        <v>Basic</v>
      </c>
      <c r="E2838" s="3">
        <f>Raw_Data!E2838</f>
        <v>2.95</v>
      </c>
      <c r="F2838" s="3">
        <f>Raw_Data!F2838</f>
        <v>37</v>
      </c>
      <c r="G2838" s="3" t="str">
        <f>Raw_Data!G2838</f>
        <v>North America</v>
      </c>
      <c r="H2838" s="3" t="str">
        <f>Raw_Data!H2838</f>
        <v>TV</v>
      </c>
      <c r="I2838" s="3">
        <f>Raw_Data!I2838</f>
        <v>8.99</v>
      </c>
      <c r="J2838" s="3">
        <f>Raw_Data!J2838</f>
        <v>1</v>
      </c>
      <c r="K2838" s="3" t="str">
        <f>Raw_Data!K2838</f>
        <v>PayPal</v>
      </c>
      <c r="L2838" s="3">
        <f>Raw_Data!L2838</f>
        <v>4</v>
      </c>
      <c r="M2838" s="3">
        <f>Raw_Data!M2838</f>
        <v>0.08</v>
      </c>
      <c r="N2838" s="3" t="str">
        <f>Raw_Data!N2838</f>
        <v>Horror</v>
      </c>
      <c r="O2838" s="3" t="str">
        <f t="shared" si="440"/>
        <v>25-34</v>
      </c>
      <c r="P2838" s="3" t="str">
        <f t="shared" si="441"/>
        <v>&lt;10h</v>
      </c>
      <c r="Q2838" s="3" t="str">
        <f t="shared" si="442"/>
        <v>22-45d</v>
      </c>
      <c r="R2838" s="3" t="str">
        <f t="shared" si="443"/>
        <v>Medium</v>
      </c>
      <c r="S2838" s="3" t="str">
        <f t="shared" si="444"/>
        <v>Low</v>
      </c>
      <c r="T2838" s="3" t="str">
        <f t="shared" si="445"/>
        <v>Churned</v>
      </c>
      <c r="U2838" s="4">
        <f>1/(1+EXP(-(Predictive_Model!$B$5+((B2838-Predictive_Model!$B$20)/Predictive_Model!$C$20)*Predictive_Model!$D$20+((E2838-Predictive_Model!$B$21)/Predictive_Model!$C$21)*Predictive_Model!$D$21+((F2838-Predictive_Model!$B$22)/Predictive_Model!$C$22)*Predictive_Model!$D$22+((I2838-Predictive_Model!$B$23)/Predictive_Model!$C$23)*Predictive_Model!$D$23+((L2838-Predictive_Model!$B$24)/Predictive_Model!$C$24)*Predictive_Model!$D$24+((M2838-Predictive_Model!$B$25)/Predictive_Model!$C$25)*Predictive_Model!$D$25+IF(C2838="Male",Predictive_Model!$D$31,IF(C2838="Other",Predictive_Model!$D$32,0))+IF(D2838="Premium",Predictive_Model!$D$34,IF(D2838="Standard",Predictive_Model!$D$35,0))+IF(G2838="Asia",Predictive_Model!$D$37,IF(G2838="Europe",Predictive_Model!$D$38,IF(G2838="North America",Predictive_Model!$D$39,IF(G2838="Oceania",Predictive_Model!$D$40,IF(G2838="South America",Predictive_Model!$D$41,0)))))+IF(H2838="Laptop",Predictive_Model!$D$43,IF(H2838="Mobile",Predictive_Model!$D$44,IF(H2838="TV",Predictive_Model!$D$45,IF(H2838="Tablet",Predictive_Model!$D$46,0))))+IF(K2838="Crypto",Predictive_Model!$D$48,IF(K2838="Debit Card",Predictive_Model!$D$49,IF(K2838="Gift Card",Predictive_Model!$D$50,IF(K2838="PayPal",Predictive_Model!$D$51,0))))+IF(N2838="Comedy",Predictive_Model!$D$53,IF(N2838="Documentary",Predictive_Model!$D$54,IF(N2838="Drama",Predictive_Model!$D$55,IF(N2838="Horror",Predictive_Model!$D$56,IF(N2838="Romance",Predictive_Model!$D$57,IF(N2838="Sci-Fi",Predictive_Model!$D$58,0)))))))))</f>
        <v>0.99684187162853632</v>
      </c>
      <c r="V2838" s="3" t="str">
        <f t="shared" si="446"/>
        <v>Critical</v>
      </c>
      <c r="W2838" s="6">
        <f t="shared" si="447"/>
        <v>8.99</v>
      </c>
      <c r="X2838" s="3" t="str">
        <f t="shared" si="448"/>
        <v>Priority 2</v>
      </c>
      <c r="Y2838" s="3" t="str">
        <f t="shared" si="449"/>
        <v>OK</v>
      </c>
    </row>
    <row r="2839" spans="1:25" x14ac:dyDescent="0.25">
      <c r="A2839" s="3" t="str">
        <f>Raw_Data!A2839</f>
        <v>44e14173-268c-47b3-b10d-35e655f1b8d5</v>
      </c>
      <c r="B2839" s="3">
        <f>Raw_Data!B2839</f>
        <v>43</v>
      </c>
      <c r="C2839" s="3" t="str">
        <f>Raw_Data!C2839</f>
        <v>Male</v>
      </c>
      <c r="D2839" s="3" t="str">
        <f>Raw_Data!D2839</f>
        <v>Standard</v>
      </c>
      <c r="E2839" s="3">
        <f>Raw_Data!E2839</f>
        <v>16.899999999999999</v>
      </c>
      <c r="F2839" s="3">
        <f>Raw_Data!F2839</f>
        <v>20</v>
      </c>
      <c r="G2839" s="3" t="str">
        <f>Raw_Data!G2839</f>
        <v>South America</v>
      </c>
      <c r="H2839" s="3" t="str">
        <f>Raw_Data!H2839</f>
        <v>Tablet</v>
      </c>
      <c r="I2839" s="3">
        <f>Raw_Data!I2839</f>
        <v>13.99</v>
      </c>
      <c r="J2839" s="3">
        <f>Raw_Data!J2839</f>
        <v>0</v>
      </c>
      <c r="K2839" s="3" t="str">
        <f>Raw_Data!K2839</f>
        <v>Credit Card</v>
      </c>
      <c r="L2839" s="3">
        <f>Raw_Data!L2839</f>
        <v>2</v>
      </c>
      <c r="M2839" s="3">
        <f>Raw_Data!M2839</f>
        <v>0.8</v>
      </c>
      <c r="N2839" s="3" t="str">
        <f>Raw_Data!N2839</f>
        <v>Drama</v>
      </c>
      <c r="O2839" s="3" t="str">
        <f t="shared" si="440"/>
        <v>35-44</v>
      </c>
      <c r="P2839" s="3" t="str">
        <f t="shared" si="441"/>
        <v>10-24h</v>
      </c>
      <c r="Q2839" s="3" t="str">
        <f t="shared" si="442"/>
        <v>8-21d</v>
      </c>
      <c r="R2839" s="3" t="str">
        <f t="shared" si="443"/>
        <v>Medium</v>
      </c>
      <c r="S2839" s="3" t="str">
        <f t="shared" si="444"/>
        <v>Mid</v>
      </c>
      <c r="T2839" s="3" t="str">
        <f t="shared" si="445"/>
        <v>Active</v>
      </c>
      <c r="U2839" s="4">
        <f>1/(1+EXP(-(Predictive_Model!$B$5+((B2839-Predictive_Model!$B$20)/Predictive_Model!$C$20)*Predictive_Model!$D$20+((E2839-Predictive_Model!$B$21)/Predictive_Model!$C$21)*Predictive_Model!$D$21+((F2839-Predictive_Model!$B$22)/Predictive_Model!$C$22)*Predictive_Model!$D$22+((I2839-Predictive_Model!$B$23)/Predictive_Model!$C$23)*Predictive_Model!$D$23+((L2839-Predictive_Model!$B$24)/Predictive_Model!$C$24)*Predictive_Model!$D$24+((M2839-Predictive_Model!$B$25)/Predictive_Model!$C$25)*Predictive_Model!$D$25+IF(C2839="Male",Predictive_Model!$D$31,IF(C2839="Other",Predictive_Model!$D$32,0))+IF(D2839="Premium",Predictive_Model!$D$34,IF(D2839="Standard",Predictive_Model!$D$35,0))+IF(G2839="Asia",Predictive_Model!$D$37,IF(G2839="Europe",Predictive_Model!$D$38,IF(G2839="North America",Predictive_Model!$D$39,IF(G2839="Oceania",Predictive_Model!$D$40,IF(G2839="South America",Predictive_Model!$D$41,0)))))+IF(H2839="Laptop",Predictive_Model!$D$43,IF(H2839="Mobile",Predictive_Model!$D$44,IF(H2839="TV",Predictive_Model!$D$45,IF(H2839="Tablet",Predictive_Model!$D$46,0))))+IF(K2839="Crypto",Predictive_Model!$D$48,IF(K2839="Debit Card",Predictive_Model!$D$49,IF(K2839="Gift Card",Predictive_Model!$D$50,IF(K2839="PayPal",Predictive_Model!$D$51,0))))+IF(N2839="Comedy",Predictive_Model!$D$53,IF(N2839="Documentary",Predictive_Model!$D$54,IF(N2839="Drama",Predictive_Model!$D$55,IF(N2839="Horror",Predictive_Model!$D$56,IF(N2839="Romance",Predictive_Model!$D$57,IF(N2839="Sci-Fi",Predictive_Model!$D$58,0)))))))))</f>
        <v>0.5174006133243978</v>
      </c>
      <c r="V2839" s="3" t="str">
        <f t="shared" si="446"/>
        <v>High</v>
      </c>
      <c r="W2839" s="6">
        <f t="shared" si="447"/>
        <v>7.2384345804083257</v>
      </c>
      <c r="X2839" s="3" t="str">
        <f t="shared" si="448"/>
        <v>Monitor</v>
      </c>
      <c r="Y2839" s="3" t="str">
        <f t="shared" si="449"/>
        <v>OK</v>
      </c>
    </row>
    <row r="2840" spans="1:25" x14ac:dyDescent="0.25">
      <c r="A2840" s="3" t="str">
        <f>Raw_Data!A2840</f>
        <v>f0e9091e-2431-4ab8-8bb9-444c5c39c800</v>
      </c>
      <c r="B2840" s="3">
        <f>Raw_Data!B2840</f>
        <v>58</v>
      </c>
      <c r="C2840" s="3" t="str">
        <f>Raw_Data!C2840</f>
        <v>Male</v>
      </c>
      <c r="D2840" s="3" t="str">
        <f>Raw_Data!D2840</f>
        <v>Basic</v>
      </c>
      <c r="E2840" s="3">
        <f>Raw_Data!E2840</f>
        <v>0.36</v>
      </c>
      <c r="F2840" s="3">
        <f>Raw_Data!F2840</f>
        <v>39</v>
      </c>
      <c r="G2840" s="3" t="str">
        <f>Raw_Data!G2840</f>
        <v>Africa</v>
      </c>
      <c r="H2840" s="3" t="str">
        <f>Raw_Data!H2840</f>
        <v>Laptop</v>
      </c>
      <c r="I2840" s="3">
        <f>Raw_Data!I2840</f>
        <v>8.99</v>
      </c>
      <c r="J2840" s="3">
        <f>Raw_Data!J2840</f>
        <v>1</v>
      </c>
      <c r="K2840" s="3" t="str">
        <f>Raw_Data!K2840</f>
        <v>PayPal</v>
      </c>
      <c r="L2840" s="3">
        <f>Raw_Data!L2840</f>
        <v>3</v>
      </c>
      <c r="M2840" s="3">
        <f>Raw_Data!M2840</f>
        <v>0.01</v>
      </c>
      <c r="N2840" s="3" t="str">
        <f>Raw_Data!N2840</f>
        <v>Drama</v>
      </c>
      <c r="O2840" s="3" t="str">
        <f t="shared" si="440"/>
        <v>55-70</v>
      </c>
      <c r="P2840" s="3" t="str">
        <f t="shared" si="441"/>
        <v>&lt;10h</v>
      </c>
      <c r="Q2840" s="3" t="str">
        <f t="shared" si="442"/>
        <v>22-45d</v>
      </c>
      <c r="R2840" s="3" t="str">
        <f t="shared" si="443"/>
        <v>Medium</v>
      </c>
      <c r="S2840" s="3" t="str">
        <f t="shared" si="444"/>
        <v>Low</v>
      </c>
      <c r="T2840" s="3" t="str">
        <f t="shared" si="445"/>
        <v>Churned</v>
      </c>
      <c r="U2840" s="4">
        <f>1/(1+EXP(-(Predictive_Model!$B$5+((B2840-Predictive_Model!$B$20)/Predictive_Model!$C$20)*Predictive_Model!$D$20+((E2840-Predictive_Model!$B$21)/Predictive_Model!$C$21)*Predictive_Model!$D$21+((F2840-Predictive_Model!$B$22)/Predictive_Model!$C$22)*Predictive_Model!$D$22+((I2840-Predictive_Model!$B$23)/Predictive_Model!$C$23)*Predictive_Model!$D$23+((L2840-Predictive_Model!$B$24)/Predictive_Model!$C$24)*Predictive_Model!$D$24+((M2840-Predictive_Model!$B$25)/Predictive_Model!$C$25)*Predictive_Model!$D$25+IF(C2840="Male",Predictive_Model!$D$31,IF(C2840="Other",Predictive_Model!$D$32,0))+IF(D2840="Premium",Predictive_Model!$D$34,IF(D2840="Standard",Predictive_Model!$D$35,0))+IF(G2840="Asia",Predictive_Model!$D$37,IF(G2840="Europe",Predictive_Model!$D$38,IF(G2840="North America",Predictive_Model!$D$39,IF(G2840="Oceania",Predictive_Model!$D$40,IF(G2840="South America",Predictive_Model!$D$41,0)))))+IF(H2840="Laptop",Predictive_Model!$D$43,IF(H2840="Mobile",Predictive_Model!$D$44,IF(H2840="TV",Predictive_Model!$D$45,IF(H2840="Tablet",Predictive_Model!$D$46,0))))+IF(K2840="Crypto",Predictive_Model!$D$48,IF(K2840="Debit Card",Predictive_Model!$D$49,IF(K2840="Gift Card",Predictive_Model!$D$50,IF(K2840="PayPal",Predictive_Model!$D$51,0))))+IF(N2840="Comedy",Predictive_Model!$D$53,IF(N2840="Documentary",Predictive_Model!$D$54,IF(N2840="Drama",Predictive_Model!$D$55,IF(N2840="Horror",Predictive_Model!$D$56,IF(N2840="Romance",Predictive_Model!$D$57,IF(N2840="Sci-Fi",Predictive_Model!$D$58,0)))))))))</f>
        <v>0.99962765810311005</v>
      </c>
      <c r="V2840" s="3" t="str">
        <f t="shared" si="446"/>
        <v>Critical</v>
      </c>
      <c r="W2840" s="6">
        <f t="shared" si="447"/>
        <v>8.99</v>
      </c>
      <c r="X2840" s="3" t="str">
        <f t="shared" si="448"/>
        <v>Priority 2</v>
      </c>
      <c r="Y2840" s="3" t="str">
        <f t="shared" si="449"/>
        <v>OK</v>
      </c>
    </row>
    <row r="2841" spans="1:25" x14ac:dyDescent="0.25">
      <c r="A2841" s="3" t="str">
        <f>Raw_Data!A2841</f>
        <v>1f0b6300-2576-4798-bd4a-7645fc55445b</v>
      </c>
      <c r="B2841" s="3">
        <f>Raw_Data!B2841</f>
        <v>27</v>
      </c>
      <c r="C2841" s="3" t="str">
        <f>Raw_Data!C2841</f>
        <v>Female</v>
      </c>
      <c r="D2841" s="3" t="str">
        <f>Raw_Data!D2841</f>
        <v>Standard</v>
      </c>
      <c r="E2841" s="3">
        <f>Raw_Data!E2841</f>
        <v>19.23</v>
      </c>
      <c r="F2841" s="3">
        <f>Raw_Data!F2841</f>
        <v>56</v>
      </c>
      <c r="G2841" s="3" t="str">
        <f>Raw_Data!G2841</f>
        <v>North America</v>
      </c>
      <c r="H2841" s="3" t="str">
        <f>Raw_Data!H2841</f>
        <v>Tablet</v>
      </c>
      <c r="I2841" s="3">
        <f>Raw_Data!I2841</f>
        <v>13.99</v>
      </c>
      <c r="J2841" s="3">
        <f>Raw_Data!J2841</f>
        <v>1</v>
      </c>
      <c r="K2841" s="3" t="str">
        <f>Raw_Data!K2841</f>
        <v>Gift Card</v>
      </c>
      <c r="L2841" s="3">
        <f>Raw_Data!L2841</f>
        <v>2</v>
      </c>
      <c r="M2841" s="3">
        <f>Raw_Data!M2841</f>
        <v>0.34</v>
      </c>
      <c r="N2841" s="3" t="str">
        <f>Raw_Data!N2841</f>
        <v>Romance</v>
      </c>
      <c r="O2841" s="3" t="str">
        <f t="shared" si="440"/>
        <v>25-34</v>
      </c>
      <c r="P2841" s="3" t="str">
        <f t="shared" si="441"/>
        <v>10-24h</v>
      </c>
      <c r="Q2841" s="3" t="str">
        <f t="shared" si="442"/>
        <v>46-60d</v>
      </c>
      <c r="R2841" s="3" t="str">
        <f t="shared" si="443"/>
        <v>Medium</v>
      </c>
      <c r="S2841" s="3" t="str">
        <f t="shared" si="444"/>
        <v>Mid</v>
      </c>
      <c r="T2841" s="3" t="str">
        <f t="shared" si="445"/>
        <v>Churned</v>
      </c>
      <c r="U2841" s="4">
        <f>1/(1+EXP(-(Predictive_Model!$B$5+((B2841-Predictive_Model!$B$20)/Predictive_Model!$C$20)*Predictive_Model!$D$20+((E2841-Predictive_Model!$B$21)/Predictive_Model!$C$21)*Predictive_Model!$D$21+((F2841-Predictive_Model!$B$22)/Predictive_Model!$C$22)*Predictive_Model!$D$22+((I2841-Predictive_Model!$B$23)/Predictive_Model!$C$23)*Predictive_Model!$D$23+((L2841-Predictive_Model!$B$24)/Predictive_Model!$C$24)*Predictive_Model!$D$24+((M2841-Predictive_Model!$B$25)/Predictive_Model!$C$25)*Predictive_Model!$D$25+IF(C2841="Male",Predictive_Model!$D$31,IF(C2841="Other",Predictive_Model!$D$32,0))+IF(D2841="Premium",Predictive_Model!$D$34,IF(D2841="Standard",Predictive_Model!$D$35,0))+IF(G2841="Asia",Predictive_Model!$D$37,IF(G2841="Europe",Predictive_Model!$D$38,IF(G2841="North America",Predictive_Model!$D$39,IF(G2841="Oceania",Predictive_Model!$D$40,IF(G2841="South America",Predictive_Model!$D$41,0)))))+IF(H2841="Laptop",Predictive_Model!$D$43,IF(H2841="Mobile",Predictive_Model!$D$44,IF(H2841="TV",Predictive_Model!$D$45,IF(H2841="Tablet",Predictive_Model!$D$46,0))))+IF(K2841="Crypto",Predictive_Model!$D$48,IF(K2841="Debit Card",Predictive_Model!$D$49,IF(K2841="Gift Card",Predictive_Model!$D$50,IF(K2841="PayPal",Predictive_Model!$D$51,0))))+IF(N2841="Comedy",Predictive_Model!$D$53,IF(N2841="Documentary",Predictive_Model!$D$54,IF(N2841="Drama",Predictive_Model!$D$55,IF(N2841="Horror",Predictive_Model!$D$56,IF(N2841="Romance",Predictive_Model!$D$57,IF(N2841="Sci-Fi",Predictive_Model!$D$58,0)))))))))</f>
        <v>0.9955673823216693</v>
      </c>
      <c r="V2841" s="3" t="str">
        <f t="shared" si="446"/>
        <v>Critical</v>
      </c>
      <c r="W2841" s="6">
        <f t="shared" si="447"/>
        <v>13.99</v>
      </c>
      <c r="X2841" s="3" t="str">
        <f t="shared" si="448"/>
        <v>Priority 2</v>
      </c>
      <c r="Y2841" s="3" t="str">
        <f t="shared" si="449"/>
        <v>OK</v>
      </c>
    </row>
    <row r="2842" spans="1:25" x14ac:dyDescent="0.25">
      <c r="A2842" s="3" t="str">
        <f>Raw_Data!A2842</f>
        <v>514c1267-5be8-4418-9efb-f7999a11f894</v>
      </c>
      <c r="B2842" s="3">
        <f>Raw_Data!B2842</f>
        <v>33</v>
      </c>
      <c r="C2842" s="3" t="str">
        <f>Raw_Data!C2842</f>
        <v>Other</v>
      </c>
      <c r="D2842" s="3" t="str">
        <f>Raw_Data!D2842</f>
        <v>Premium</v>
      </c>
      <c r="E2842" s="3">
        <f>Raw_Data!E2842</f>
        <v>27.1</v>
      </c>
      <c r="F2842" s="3">
        <f>Raw_Data!F2842</f>
        <v>57</v>
      </c>
      <c r="G2842" s="3" t="str">
        <f>Raw_Data!G2842</f>
        <v>Africa</v>
      </c>
      <c r="H2842" s="3" t="str">
        <f>Raw_Data!H2842</f>
        <v>Desktop</v>
      </c>
      <c r="I2842" s="3">
        <f>Raw_Data!I2842</f>
        <v>17.989999999999998</v>
      </c>
      <c r="J2842" s="3">
        <f>Raw_Data!J2842</f>
        <v>0</v>
      </c>
      <c r="K2842" s="3" t="str">
        <f>Raw_Data!K2842</f>
        <v>Gift Card</v>
      </c>
      <c r="L2842" s="3">
        <f>Raw_Data!L2842</f>
        <v>4</v>
      </c>
      <c r="M2842" s="3">
        <f>Raw_Data!M2842</f>
        <v>0.47</v>
      </c>
      <c r="N2842" s="3" t="str">
        <f>Raw_Data!N2842</f>
        <v>Drama</v>
      </c>
      <c r="O2842" s="3" t="str">
        <f t="shared" si="440"/>
        <v>25-34</v>
      </c>
      <c r="P2842" s="3" t="str">
        <f t="shared" si="441"/>
        <v>25-49h</v>
      </c>
      <c r="Q2842" s="3" t="str">
        <f t="shared" si="442"/>
        <v>46-60d</v>
      </c>
      <c r="R2842" s="3" t="str">
        <f t="shared" si="443"/>
        <v>Medium</v>
      </c>
      <c r="S2842" s="3" t="str">
        <f t="shared" si="444"/>
        <v>High</v>
      </c>
      <c r="T2842" s="3" t="str">
        <f t="shared" si="445"/>
        <v>Active</v>
      </c>
      <c r="U2842" s="4">
        <f>1/(1+EXP(-(Predictive_Model!$B$5+((B2842-Predictive_Model!$B$20)/Predictive_Model!$C$20)*Predictive_Model!$D$20+((E2842-Predictive_Model!$B$21)/Predictive_Model!$C$21)*Predictive_Model!$D$21+((F2842-Predictive_Model!$B$22)/Predictive_Model!$C$22)*Predictive_Model!$D$22+((I2842-Predictive_Model!$B$23)/Predictive_Model!$C$23)*Predictive_Model!$D$23+((L2842-Predictive_Model!$B$24)/Predictive_Model!$C$24)*Predictive_Model!$D$24+((M2842-Predictive_Model!$B$25)/Predictive_Model!$C$25)*Predictive_Model!$D$25+IF(C2842="Male",Predictive_Model!$D$31,IF(C2842="Other",Predictive_Model!$D$32,0))+IF(D2842="Premium",Predictive_Model!$D$34,IF(D2842="Standard",Predictive_Model!$D$35,0))+IF(G2842="Asia",Predictive_Model!$D$37,IF(G2842="Europe",Predictive_Model!$D$38,IF(G2842="North America",Predictive_Model!$D$39,IF(G2842="Oceania",Predictive_Model!$D$40,IF(G2842="South America",Predictive_Model!$D$41,0)))))+IF(H2842="Laptop",Predictive_Model!$D$43,IF(H2842="Mobile",Predictive_Model!$D$44,IF(H2842="TV",Predictive_Model!$D$45,IF(H2842="Tablet",Predictive_Model!$D$46,0))))+IF(K2842="Crypto",Predictive_Model!$D$48,IF(K2842="Debit Card",Predictive_Model!$D$49,IF(K2842="Gift Card",Predictive_Model!$D$50,IF(K2842="PayPal",Predictive_Model!$D$51,0))))+IF(N2842="Comedy",Predictive_Model!$D$53,IF(N2842="Documentary",Predictive_Model!$D$54,IF(N2842="Drama",Predictive_Model!$D$55,IF(N2842="Horror",Predictive_Model!$D$56,IF(N2842="Romance",Predictive_Model!$D$57,IF(N2842="Sci-Fi",Predictive_Model!$D$58,0)))))))))</f>
        <v>9.9787921858264517E-2</v>
      </c>
      <c r="V2842" s="3" t="str">
        <f t="shared" si="446"/>
        <v>Low</v>
      </c>
      <c r="W2842" s="6">
        <f t="shared" si="447"/>
        <v>1.7951847142301784</v>
      </c>
      <c r="X2842" s="3" t="str">
        <f t="shared" si="448"/>
        <v>Monitor</v>
      </c>
      <c r="Y2842" s="3" t="str">
        <f t="shared" si="449"/>
        <v>OK</v>
      </c>
    </row>
    <row r="2843" spans="1:25" x14ac:dyDescent="0.25">
      <c r="A2843" s="3" t="str">
        <f>Raw_Data!A2843</f>
        <v>ec5781d8-464a-454c-baff-392f96621e07</v>
      </c>
      <c r="B2843" s="3">
        <f>Raw_Data!B2843</f>
        <v>35</v>
      </c>
      <c r="C2843" s="3" t="str">
        <f>Raw_Data!C2843</f>
        <v>Female</v>
      </c>
      <c r="D2843" s="3" t="str">
        <f>Raw_Data!D2843</f>
        <v>Premium</v>
      </c>
      <c r="E2843" s="3">
        <f>Raw_Data!E2843</f>
        <v>38.65</v>
      </c>
      <c r="F2843" s="3">
        <f>Raw_Data!F2843</f>
        <v>21</v>
      </c>
      <c r="G2843" s="3" t="str">
        <f>Raw_Data!G2843</f>
        <v>Asia</v>
      </c>
      <c r="H2843" s="3" t="str">
        <f>Raw_Data!H2843</f>
        <v>Desktop</v>
      </c>
      <c r="I2843" s="3">
        <f>Raw_Data!I2843</f>
        <v>17.989999999999998</v>
      </c>
      <c r="J2843" s="3">
        <f>Raw_Data!J2843</f>
        <v>0</v>
      </c>
      <c r="K2843" s="3" t="str">
        <f>Raw_Data!K2843</f>
        <v>PayPal</v>
      </c>
      <c r="L2843" s="3">
        <f>Raw_Data!L2843</f>
        <v>4</v>
      </c>
      <c r="M2843" s="3">
        <f>Raw_Data!M2843</f>
        <v>1.76</v>
      </c>
      <c r="N2843" s="3" t="str">
        <f>Raw_Data!N2843</f>
        <v>Horror</v>
      </c>
      <c r="O2843" s="3" t="str">
        <f t="shared" si="440"/>
        <v>35-44</v>
      </c>
      <c r="P2843" s="3" t="str">
        <f t="shared" si="441"/>
        <v>25-49h</v>
      </c>
      <c r="Q2843" s="3" t="str">
        <f t="shared" si="442"/>
        <v>8-21d</v>
      </c>
      <c r="R2843" s="3" t="str">
        <f t="shared" si="443"/>
        <v>High</v>
      </c>
      <c r="S2843" s="3" t="str">
        <f t="shared" si="444"/>
        <v>High</v>
      </c>
      <c r="T2843" s="3" t="str">
        <f t="shared" si="445"/>
        <v>Active</v>
      </c>
      <c r="U2843" s="4">
        <f>1/(1+EXP(-(Predictive_Model!$B$5+((B2843-Predictive_Model!$B$20)/Predictive_Model!$C$20)*Predictive_Model!$D$20+((E2843-Predictive_Model!$B$21)/Predictive_Model!$C$21)*Predictive_Model!$D$21+((F2843-Predictive_Model!$B$22)/Predictive_Model!$C$22)*Predictive_Model!$D$22+((I2843-Predictive_Model!$B$23)/Predictive_Model!$C$23)*Predictive_Model!$D$23+((L2843-Predictive_Model!$B$24)/Predictive_Model!$C$24)*Predictive_Model!$D$24+((M2843-Predictive_Model!$B$25)/Predictive_Model!$C$25)*Predictive_Model!$D$25+IF(C2843="Male",Predictive_Model!$D$31,IF(C2843="Other",Predictive_Model!$D$32,0))+IF(D2843="Premium",Predictive_Model!$D$34,IF(D2843="Standard",Predictive_Model!$D$35,0))+IF(G2843="Asia",Predictive_Model!$D$37,IF(G2843="Europe",Predictive_Model!$D$38,IF(G2843="North America",Predictive_Model!$D$39,IF(G2843="Oceania",Predictive_Model!$D$40,IF(G2843="South America",Predictive_Model!$D$41,0)))))+IF(H2843="Laptop",Predictive_Model!$D$43,IF(H2843="Mobile",Predictive_Model!$D$44,IF(H2843="TV",Predictive_Model!$D$45,IF(H2843="Tablet",Predictive_Model!$D$46,0))))+IF(K2843="Crypto",Predictive_Model!$D$48,IF(K2843="Debit Card",Predictive_Model!$D$49,IF(K2843="Gift Card",Predictive_Model!$D$50,IF(K2843="PayPal",Predictive_Model!$D$51,0))))+IF(N2843="Comedy",Predictive_Model!$D$53,IF(N2843="Documentary",Predictive_Model!$D$54,IF(N2843="Drama",Predictive_Model!$D$55,IF(N2843="Horror",Predictive_Model!$D$56,IF(N2843="Romance",Predictive_Model!$D$57,IF(N2843="Sci-Fi",Predictive_Model!$D$58,0)))))))))</f>
        <v>1.6959296946837297E-6</v>
      </c>
      <c r="V2843" s="3" t="str">
        <f t="shared" si="446"/>
        <v>Low</v>
      </c>
      <c r="W2843" s="6">
        <f t="shared" si="447"/>
        <v>3.0509775207360295E-5</v>
      </c>
      <c r="X2843" s="3" t="str">
        <f t="shared" si="448"/>
        <v>Monitor</v>
      </c>
      <c r="Y2843" s="3" t="str">
        <f t="shared" si="449"/>
        <v>OK</v>
      </c>
    </row>
    <row r="2844" spans="1:25" x14ac:dyDescent="0.25">
      <c r="A2844" s="3" t="str">
        <f>Raw_Data!A2844</f>
        <v>4c9eda19-2bb3-43e7-8e1c-0a0ff9357bd4</v>
      </c>
      <c r="B2844" s="3">
        <f>Raw_Data!B2844</f>
        <v>56</v>
      </c>
      <c r="C2844" s="3" t="str">
        <f>Raw_Data!C2844</f>
        <v>Male</v>
      </c>
      <c r="D2844" s="3" t="str">
        <f>Raw_Data!D2844</f>
        <v>Basic</v>
      </c>
      <c r="E2844" s="3">
        <f>Raw_Data!E2844</f>
        <v>8.25</v>
      </c>
      <c r="F2844" s="3">
        <f>Raw_Data!F2844</f>
        <v>27</v>
      </c>
      <c r="G2844" s="3" t="str">
        <f>Raw_Data!G2844</f>
        <v>Asia</v>
      </c>
      <c r="H2844" s="3" t="str">
        <f>Raw_Data!H2844</f>
        <v>TV</v>
      </c>
      <c r="I2844" s="3">
        <f>Raw_Data!I2844</f>
        <v>8.99</v>
      </c>
      <c r="J2844" s="3">
        <f>Raw_Data!J2844</f>
        <v>0</v>
      </c>
      <c r="K2844" s="3" t="str">
        <f>Raw_Data!K2844</f>
        <v>Debit Card</v>
      </c>
      <c r="L2844" s="3">
        <f>Raw_Data!L2844</f>
        <v>3</v>
      </c>
      <c r="M2844" s="3">
        <f>Raw_Data!M2844</f>
        <v>0.28999999999999998</v>
      </c>
      <c r="N2844" s="3" t="str">
        <f>Raw_Data!N2844</f>
        <v>Comedy</v>
      </c>
      <c r="O2844" s="3" t="str">
        <f t="shared" si="440"/>
        <v>55-70</v>
      </c>
      <c r="P2844" s="3" t="str">
        <f t="shared" si="441"/>
        <v>&lt;10h</v>
      </c>
      <c r="Q2844" s="3" t="str">
        <f t="shared" si="442"/>
        <v>22-45d</v>
      </c>
      <c r="R2844" s="3" t="str">
        <f t="shared" si="443"/>
        <v>Medium</v>
      </c>
      <c r="S2844" s="3" t="str">
        <f t="shared" si="444"/>
        <v>Low</v>
      </c>
      <c r="T2844" s="3" t="str">
        <f t="shared" si="445"/>
        <v>Active</v>
      </c>
      <c r="U2844" s="4">
        <f>1/(1+EXP(-(Predictive_Model!$B$5+((B2844-Predictive_Model!$B$20)/Predictive_Model!$C$20)*Predictive_Model!$D$20+((E2844-Predictive_Model!$B$21)/Predictive_Model!$C$21)*Predictive_Model!$D$21+((F2844-Predictive_Model!$B$22)/Predictive_Model!$C$22)*Predictive_Model!$D$22+((I2844-Predictive_Model!$B$23)/Predictive_Model!$C$23)*Predictive_Model!$D$23+((L2844-Predictive_Model!$B$24)/Predictive_Model!$C$24)*Predictive_Model!$D$24+((M2844-Predictive_Model!$B$25)/Predictive_Model!$C$25)*Predictive_Model!$D$25+IF(C2844="Male",Predictive_Model!$D$31,IF(C2844="Other",Predictive_Model!$D$32,0))+IF(D2844="Premium",Predictive_Model!$D$34,IF(D2844="Standard",Predictive_Model!$D$35,0))+IF(G2844="Asia",Predictive_Model!$D$37,IF(G2844="Europe",Predictive_Model!$D$38,IF(G2844="North America",Predictive_Model!$D$39,IF(G2844="Oceania",Predictive_Model!$D$40,IF(G2844="South America",Predictive_Model!$D$41,0)))))+IF(H2844="Laptop",Predictive_Model!$D$43,IF(H2844="Mobile",Predictive_Model!$D$44,IF(H2844="TV",Predictive_Model!$D$45,IF(H2844="Tablet",Predictive_Model!$D$46,0))))+IF(K2844="Crypto",Predictive_Model!$D$48,IF(K2844="Debit Card",Predictive_Model!$D$49,IF(K2844="Gift Card",Predictive_Model!$D$50,IF(K2844="PayPal",Predictive_Model!$D$51,0))))+IF(N2844="Comedy",Predictive_Model!$D$53,IF(N2844="Documentary",Predictive_Model!$D$54,IF(N2844="Drama",Predictive_Model!$D$55,IF(N2844="Horror",Predictive_Model!$D$56,IF(N2844="Romance",Predictive_Model!$D$57,IF(N2844="Sci-Fi",Predictive_Model!$D$58,0)))))))))</f>
        <v>0.94282477628763151</v>
      </c>
      <c r="V2844" s="3" t="str">
        <f t="shared" si="446"/>
        <v>Critical</v>
      </c>
      <c r="W2844" s="6">
        <f t="shared" si="447"/>
        <v>8.4759947388258077</v>
      </c>
      <c r="X2844" s="3" t="str">
        <f t="shared" si="448"/>
        <v>Priority 2</v>
      </c>
      <c r="Y2844" s="3" t="str">
        <f t="shared" si="449"/>
        <v>OK</v>
      </c>
    </row>
    <row r="2845" spans="1:25" x14ac:dyDescent="0.25">
      <c r="A2845" s="3" t="str">
        <f>Raw_Data!A2845</f>
        <v>910c5164-93ec-4e31-88ad-549868476466</v>
      </c>
      <c r="B2845" s="3">
        <f>Raw_Data!B2845</f>
        <v>59</v>
      </c>
      <c r="C2845" s="3" t="str">
        <f>Raw_Data!C2845</f>
        <v>Male</v>
      </c>
      <c r="D2845" s="3" t="str">
        <f>Raw_Data!D2845</f>
        <v>Standard</v>
      </c>
      <c r="E2845" s="3">
        <f>Raw_Data!E2845</f>
        <v>3.06</v>
      </c>
      <c r="F2845" s="3">
        <f>Raw_Data!F2845</f>
        <v>17</v>
      </c>
      <c r="G2845" s="3" t="str">
        <f>Raw_Data!G2845</f>
        <v>Europe</v>
      </c>
      <c r="H2845" s="3" t="str">
        <f>Raw_Data!H2845</f>
        <v>Tablet</v>
      </c>
      <c r="I2845" s="3">
        <f>Raw_Data!I2845</f>
        <v>13.99</v>
      </c>
      <c r="J2845" s="3">
        <f>Raw_Data!J2845</f>
        <v>1</v>
      </c>
      <c r="K2845" s="3" t="str">
        <f>Raw_Data!K2845</f>
        <v>PayPal</v>
      </c>
      <c r="L2845" s="3">
        <f>Raw_Data!L2845</f>
        <v>2</v>
      </c>
      <c r="M2845" s="3">
        <f>Raw_Data!M2845</f>
        <v>0.17</v>
      </c>
      <c r="N2845" s="3" t="str">
        <f>Raw_Data!N2845</f>
        <v>Documentary</v>
      </c>
      <c r="O2845" s="3" t="str">
        <f t="shared" si="440"/>
        <v>55-70</v>
      </c>
      <c r="P2845" s="3" t="str">
        <f t="shared" si="441"/>
        <v>&lt;10h</v>
      </c>
      <c r="Q2845" s="3" t="str">
        <f t="shared" si="442"/>
        <v>8-21d</v>
      </c>
      <c r="R2845" s="3" t="str">
        <f t="shared" si="443"/>
        <v>Medium</v>
      </c>
      <c r="S2845" s="3" t="str">
        <f t="shared" si="444"/>
        <v>Mid</v>
      </c>
      <c r="T2845" s="3" t="str">
        <f t="shared" si="445"/>
        <v>Churned</v>
      </c>
      <c r="U2845" s="4">
        <f>1/(1+EXP(-(Predictive_Model!$B$5+((B2845-Predictive_Model!$B$20)/Predictive_Model!$C$20)*Predictive_Model!$D$20+((E2845-Predictive_Model!$B$21)/Predictive_Model!$C$21)*Predictive_Model!$D$21+((F2845-Predictive_Model!$B$22)/Predictive_Model!$C$22)*Predictive_Model!$D$22+((I2845-Predictive_Model!$B$23)/Predictive_Model!$C$23)*Predictive_Model!$D$23+((L2845-Predictive_Model!$B$24)/Predictive_Model!$C$24)*Predictive_Model!$D$24+((M2845-Predictive_Model!$B$25)/Predictive_Model!$C$25)*Predictive_Model!$D$25+IF(C2845="Male",Predictive_Model!$D$31,IF(C2845="Other",Predictive_Model!$D$32,0))+IF(D2845="Premium",Predictive_Model!$D$34,IF(D2845="Standard",Predictive_Model!$D$35,0))+IF(G2845="Asia",Predictive_Model!$D$37,IF(G2845="Europe",Predictive_Model!$D$38,IF(G2845="North America",Predictive_Model!$D$39,IF(G2845="Oceania",Predictive_Model!$D$40,IF(G2845="South America",Predictive_Model!$D$41,0)))))+IF(H2845="Laptop",Predictive_Model!$D$43,IF(H2845="Mobile",Predictive_Model!$D$44,IF(H2845="TV",Predictive_Model!$D$45,IF(H2845="Tablet",Predictive_Model!$D$46,0))))+IF(K2845="Crypto",Predictive_Model!$D$48,IF(K2845="Debit Card",Predictive_Model!$D$49,IF(K2845="Gift Card",Predictive_Model!$D$50,IF(K2845="PayPal",Predictive_Model!$D$51,0))))+IF(N2845="Comedy",Predictive_Model!$D$53,IF(N2845="Documentary",Predictive_Model!$D$54,IF(N2845="Drama",Predictive_Model!$D$55,IF(N2845="Horror",Predictive_Model!$D$56,IF(N2845="Romance",Predictive_Model!$D$57,IF(N2845="Sci-Fi",Predictive_Model!$D$58,0)))))))))</f>
        <v>0.99291747573465861</v>
      </c>
      <c r="V2845" s="3" t="str">
        <f t="shared" si="446"/>
        <v>Critical</v>
      </c>
      <c r="W2845" s="6">
        <f t="shared" si="447"/>
        <v>13.99</v>
      </c>
      <c r="X2845" s="3" t="str">
        <f t="shared" si="448"/>
        <v>Priority 2</v>
      </c>
      <c r="Y2845" s="3" t="str">
        <f t="shared" si="449"/>
        <v>OK</v>
      </c>
    </row>
    <row r="2846" spans="1:25" x14ac:dyDescent="0.25">
      <c r="A2846" s="3" t="str">
        <f>Raw_Data!A2846</f>
        <v>2d4805d4-31be-4eb1-940d-a328774e9e5d</v>
      </c>
      <c r="B2846" s="3">
        <f>Raw_Data!B2846</f>
        <v>41</v>
      </c>
      <c r="C2846" s="3" t="str">
        <f>Raw_Data!C2846</f>
        <v>Other</v>
      </c>
      <c r="D2846" s="3" t="str">
        <f>Raw_Data!D2846</f>
        <v>Basic</v>
      </c>
      <c r="E2846" s="3">
        <f>Raw_Data!E2846</f>
        <v>0.86</v>
      </c>
      <c r="F2846" s="3">
        <f>Raw_Data!F2846</f>
        <v>22</v>
      </c>
      <c r="G2846" s="3" t="str">
        <f>Raw_Data!G2846</f>
        <v>South America</v>
      </c>
      <c r="H2846" s="3" t="str">
        <f>Raw_Data!H2846</f>
        <v>TV</v>
      </c>
      <c r="I2846" s="3">
        <f>Raw_Data!I2846</f>
        <v>8.99</v>
      </c>
      <c r="J2846" s="3">
        <f>Raw_Data!J2846</f>
        <v>1</v>
      </c>
      <c r="K2846" s="3" t="str">
        <f>Raw_Data!K2846</f>
        <v>Crypto</v>
      </c>
      <c r="L2846" s="3">
        <f>Raw_Data!L2846</f>
        <v>4</v>
      </c>
      <c r="M2846" s="3">
        <f>Raw_Data!M2846</f>
        <v>0.04</v>
      </c>
      <c r="N2846" s="3" t="str">
        <f>Raw_Data!N2846</f>
        <v>Documentary</v>
      </c>
      <c r="O2846" s="3" t="str">
        <f t="shared" si="440"/>
        <v>35-44</v>
      </c>
      <c r="P2846" s="3" t="str">
        <f t="shared" si="441"/>
        <v>&lt;10h</v>
      </c>
      <c r="Q2846" s="3" t="str">
        <f t="shared" si="442"/>
        <v>22-45d</v>
      </c>
      <c r="R2846" s="3" t="str">
        <f t="shared" si="443"/>
        <v>Medium</v>
      </c>
      <c r="S2846" s="3" t="str">
        <f t="shared" si="444"/>
        <v>Low</v>
      </c>
      <c r="T2846" s="3" t="str">
        <f t="shared" si="445"/>
        <v>Churned</v>
      </c>
      <c r="U2846" s="4">
        <f>1/(1+EXP(-(Predictive_Model!$B$5+((B2846-Predictive_Model!$B$20)/Predictive_Model!$C$20)*Predictive_Model!$D$20+((E2846-Predictive_Model!$B$21)/Predictive_Model!$C$21)*Predictive_Model!$D$21+((F2846-Predictive_Model!$B$22)/Predictive_Model!$C$22)*Predictive_Model!$D$22+((I2846-Predictive_Model!$B$23)/Predictive_Model!$C$23)*Predictive_Model!$D$23+((L2846-Predictive_Model!$B$24)/Predictive_Model!$C$24)*Predictive_Model!$D$24+((M2846-Predictive_Model!$B$25)/Predictive_Model!$C$25)*Predictive_Model!$D$25+IF(C2846="Male",Predictive_Model!$D$31,IF(C2846="Other",Predictive_Model!$D$32,0))+IF(D2846="Premium",Predictive_Model!$D$34,IF(D2846="Standard",Predictive_Model!$D$35,0))+IF(G2846="Asia",Predictive_Model!$D$37,IF(G2846="Europe",Predictive_Model!$D$38,IF(G2846="North America",Predictive_Model!$D$39,IF(G2846="Oceania",Predictive_Model!$D$40,IF(G2846="South America",Predictive_Model!$D$41,0)))))+IF(H2846="Laptop",Predictive_Model!$D$43,IF(H2846="Mobile",Predictive_Model!$D$44,IF(H2846="TV",Predictive_Model!$D$45,IF(H2846="Tablet",Predictive_Model!$D$46,0))))+IF(K2846="Crypto",Predictive_Model!$D$48,IF(K2846="Debit Card",Predictive_Model!$D$49,IF(K2846="Gift Card",Predictive_Model!$D$50,IF(K2846="PayPal",Predictive_Model!$D$51,0))))+IF(N2846="Comedy",Predictive_Model!$D$53,IF(N2846="Documentary",Predictive_Model!$D$54,IF(N2846="Drama",Predictive_Model!$D$55,IF(N2846="Horror",Predictive_Model!$D$56,IF(N2846="Romance",Predictive_Model!$D$57,IF(N2846="Sci-Fi",Predictive_Model!$D$58,0)))))))))</f>
        <v>0.9899118300452705</v>
      </c>
      <c r="V2846" s="3" t="str">
        <f t="shared" si="446"/>
        <v>Critical</v>
      </c>
      <c r="W2846" s="6">
        <f t="shared" si="447"/>
        <v>8.99</v>
      </c>
      <c r="X2846" s="3" t="str">
        <f t="shared" si="448"/>
        <v>Priority 2</v>
      </c>
      <c r="Y2846" s="3" t="str">
        <f t="shared" si="449"/>
        <v>OK</v>
      </c>
    </row>
    <row r="2847" spans="1:25" x14ac:dyDescent="0.25">
      <c r="A2847" s="3" t="str">
        <f>Raw_Data!A2847</f>
        <v>d2d6b334-a048-454e-a756-1d925a2445eb</v>
      </c>
      <c r="B2847" s="3">
        <f>Raw_Data!B2847</f>
        <v>22</v>
      </c>
      <c r="C2847" s="3" t="str">
        <f>Raw_Data!C2847</f>
        <v>Female</v>
      </c>
      <c r="D2847" s="3" t="str">
        <f>Raw_Data!D2847</f>
        <v>Premium</v>
      </c>
      <c r="E2847" s="3">
        <f>Raw_Data!E2847</f>
        <v>5.22</v>
      </c>
      <c r="F2847" s="3">
        <f>Raw_Data!F2847</f>
        <v>33</v>
      </c>
      <c r="G2847" s="3" t="str">
        <f>Raw_Data!G2847</f>
        <v>Oceania</v>
      </c>
      <c r="H2847" s="3" t="str">
        <f>Raw_Data!H2847</f>
        <v>Desktop</v>
      </c>
      <c r="I2847" s="3">
        <f>Raw_Data!I2847</f>
        <v>17.989999999999998</v>
      </c>
      <c r="J2847" s="3">
        <f>Raw_Data!J2847</f>
        <v>0</v>
      </c>
      <c r="K2847" s="3" t="str">
        <f>Raw_Data!K2847</f>
        <v>Credit Card</v>
      </c>
      <c r="L2847" s="3">
        <f>Raw_Data!L2847</f>
        <v>5</v>
      </c>
      <c r="M2847" s="3">
        <f>Raw_Data!M2847</f>
        <v>0.15</v>
      </c>
      <c r="N2847" s="3" t="str">
        <f>Raw_Data!N2847</f>
        <v>Documentary</v>
      </c>
      <c r="O2847" s="3" t="str">
        <f t="shared" si="440"/>
        <v>18-24</v>
      </c>
      <c r="P2847" s="3" t="str">
        <f t="shared" si="441"/>
        <v>&lt;10h</v>
      </c>
      <c r="Q2847" s="3" t="str">
        <f t="shared" si="442"/>
        <v>22-45d</v>
      </c>
      <c r="R2847" s="3" t="str">
        <f t="shared" si="443"/>
        <v>Medium</v>
      </c>
      <c r="S2847" s="3" t="str">
        <f t="shared" si="444"/>
        <v>High</v>
      </c>
      <c r="T2847" s="3" t="str">
        <f t="shared" si="445"/>
        <v>Active</v>
      </c>
      <c r="U2847" s="4">
        <f>1/(1+EXP(-(Predictive_Model!$B$5+((B2847-Predictive_Model!$B$20)/Predictive_Model!$C$20)*Predictive_Model!$D$20+((E2847-Predictive_Model!$B$21)/Predictive_Model!$C$21)*Predictive_Model!$D$21+((F2847-Predictive_Model!$B$22)/Predictive_Model!$C$22)*Predictive_Model!$D$22+((I2847-Predictive_Model!$B$23)/Predictive_Model!$C$23)*Predictive_Model!$D$23+((L2847-Predictive_Model!$B$24)/Predictive_Model!$C$24)*Predictive_Model!$D$24+((M2847-Predictive_Model!$B$25)/Predictive_Model!$C$25)*Predictive_Model!$D$25+IF(C2847="Male",Predictive_Model!$D$31,IF(C2847="Other",Predictive_Model!$D$32,0))+IF(D2847="Premium",Predictive_Model!$D$34,IF(D2847="Standard",Predictive_Model!$D$35,0))+IF(G2847="Asia",Predictive_Model!$D$37,IF(G2847="Europe",Predictive_Model!$D$38,IF(G2847="North America",Predictive_Model!$D$39,IF(G2847="Oceania",Predictive_Model!$D$40,IF(G2847="South America",Predictive_Model!$D$41,0)))))+IF(H2847="Laptop",Predictive_Model!$D$43,IF(H2847="Mobile",Predictive_Model!$D$44,IF(H2847="TV",Predictive_Model!$D$45,IF(H2847="Tablet",Predictive_Model!$D$46,0))))+IF(K2847="Crypto",Predictive_Model!$D$48,IF(K2847="Debit Card",Predictive_Model!$D$49,IF(K2847="Gift Card",Predictive_Model!$D$50,IF(K2847="PayPal",Predictive_Model!$D$51,0))))+IF(N2847="Comedy",Predictive_Model!$D$53,IF(N2847="Documentary",Predictive_Model!$D$54,IF(N2847="Drama",Predictive_Model!$D$55,IF(N2847="Horror",Predictive_Model!$D$56,IF(N2847="Romance",Predictive_Model!$D$57,IF(N2847="Sci-Fi",Predictive_Model!$D$58,0)))))))))</f>
        <v>0.77145677864515361</v>
      </c>
      <c r="V2847" s="3" t="str">
        <f t="shared" si="446"/>
        <v>Critical</v>
      </c>
      <c r="W2847" s="6">
        <f t="shared" si="447"/>
        <v>13.878507447826312</v>
      </c>
      <c r="X2847" s="3" t="str">
        <f t="shared" si="448"/>
        <v>Priority 1</v>
      </c>
      <c r="Y2847" s="3" t="str">
        <f t="shared" si="449"/>
        <v>OK</v>
      </c>
    </row>
    <row r="2848" spans="1:25" x14ac:dyDescent="0.25">
      <c r="A2848" s="3" t="str">
        <f>Raw_Data!A2848</f>
        <v>f3246e5b-ec85-446b-bcf2-30b15de58d9d</v>
      </c>
      <c r="B2848" s="3">
        <f>Raw_Data!B2848</f>
        <v>64</v>
      </c>
      <c r="C2848" s="3" t="str">
        <f>Raw_Data!C2848</f>
        <v>Female</v>
      </c>
      <c r="D2848" s="3" t="str">
        <f>Raw_Data!D2848</f>
        <v>Premium</v>
      </c>
      <c r="E2848" s="3">
        <f>Raw_Data!E2848</f>
        <v>22.92</v>
      </c>
      <c r="F2848" s="3">
        <f>Raw_Data!F2848</f>
        <v>7</v>
      </c>
      <c r="G2848" s="3" t="str">
        <f>Raw_Data!G2848</f>
        <v>Africa</v>
      </c>
      <c r="H2848" s="3" t="str">
        <f>Raw_Data!H2848</f>
        <v>Desktop</v>
      </c>
      <c r="I2848" s="3">
        <f>Raw_Data!I2848</f>
        <v>17.989999999999998</v>
      </c>
      <c r="J2848" s="3">
        <f>Raw_Data!J2848</f>
        <v>0</v>
      </c>
      <c r="K2848" s="3" t="str">
        <f>Raw_Data!K2848</f>
        <v>Debit Card</v>
      </c>
      <c r="L2848" s="3">
        <f>Raw_Data!L2848</f>
        <v>1</v>
      </c>
      <c r="M2848" s="3">
        <f>Raw_Data!M2848</f>
        <v>2.87</v>
      </c>
      <c r="N2848" s="3" t="str">
        <f>Raw_Data!N2848</f>
        <v>Action</v>
      </c>
      <c r="O2848" s="3" t="str">
        <f t="shared" si="440"/>
        <v>55-70</v>
      </c>
      <c r="P2848" s="3" t="str">
        <f t="shared" si="441"/>
        <v>10-24h</v>
      </c>
      <c r="Q2848" s="3" t="str">
        <f t="shared" si="442"/>
        <v>0-7d</v>
      </c>
      <c r="R2848" s="3" t="str">
        <f t="shared" si="443"/>
        <v>Medium</v>
      </c>
      <c r="S2848" s="3" t="str">
        <f t="shared" si="444"/>
        <v>High</v>
      </c>
      <c r="T2848" s="3" t="str">
        <f t="shared" si="445"/>
        <v>Active</v>
      </c>
      <c r="U2848" s="4">
        <f>1/(1+EXP(-(Predictive_Model!$B$5+((B2848-Predictive_Model!$B$20)/Predictive_Model!$C$20)*Predictive_Model!$D$20+((E2848-Predictive_Model!$B$21)/Predictive_Model!$C$21)*Predictive_Model!$D$21+((F2848-Predictive_Model!$B$22)/Predictive_Model!$C$22)*Predictive_Model!$D$22+((I2848-Predictive_Model!$B$23)/Predictive_Model!$C$23)*Predictive_Model!$D$23+((L2848-Predictive_Model!$B$24)/Predictive_Model!$C$24)*Predictive_Model!$D$24+((M2848-Predictive_Model!$B$25)/Predictive_Model!$C$25)*Predictive_Model!$D$25+IF(C2848="Male",Predictive_Model!$D$31,IF(C2848="Other",Predictive_Model!$D$32,0))+IF(D2848="Premium",Predictive_Model!$D$34,IF(D2848="Standard",Predictive_Model!$D$35,0))+IF(G2848="Asia",Predictive_Model!$D$37,IF(G2848="Europe",Predictive_Model!$D$38,IF(G2848="North America",Predictive_Model!$D$39,IF(G2848="Oceania",Predictive_Model!$D$40,IF(G2848="South America",Predictive_Model!$D$41,0)))))+IF(H2848="Laptop",Predictive_Model!$D$43,IF(H2848="Mobile",Predictive_Model!$D$44,IF(H2848="TV",Predictive_Model!$D$45,IF(H2848="Tablet",Predictive_Model!$D$46,0))))+IF(K2848="Crypto",Predictive_Model!$D$48,IF(K2848="Debit Card",Predictive_Model!$D$49,IF(K2848="Gift Card",Predictive_Model!$D$50,IF(K2848="PayPal",Predictive_Model!$D$51,0))))+IF(N2848="Comedy",Predictive_Model!$D$53,IF(N2848="Documentary",Predictive_Model!$D$54,IF(N2848="Drama",Predictive_Model!$D$55,IF(N2848="Horror",Predictive_Model!$D$56,IF(N2848="Romance",Predictive_Model!$D$57,IF(N2848="Sci-Fi",Predictive_Model!$D$58,0)))))))))</f>
        <v>6.0003720589048529E-5</v>
      </c>
      <c r="V2848" s="3" t="str">
        <f t="shared" si="446"/>
        <v>Low</v>
      </c>
      <c r="W2848" s="6">
        <f t="shared" si="447"/>
        <v>1.079466933396983E-3</v>
      </c>
      <c r="X2848" s="3" t="str">
        <f t="shared" si="448"/>
        <v>Monitor</v>
      </c>
      <c r="Y2848" s="3" t="str">
        <f t="shared" si="449"/>
        <v>OK</v>
      </c>
    </row>
    <row r="2849" spans="1:25" x14ac:dyDescent="0.25">
      <c r="A2849" s="3" t="str">
        <f>Raw_Data!A2849</f>
        <v>346ab0c2-f11d-4a08-a0ef-7694363f3ae0</v>
      </c>
      <c r="B2849" s="3">
        <f>Raw_Data!B2849</f>
        <v>61</v>
      </c>
      <c r="C2849" s="3" t="str">
        <f>Raw_Data!C2849</f>
        <v>Male</v>
      </c>
      <c r="D2849" s="3" t="str">
        <f>Raw_Data!D2849</f>
        <v>Basic</v>
      </c>
      <c r="E2849" s="3">
        <f>Raw_Data!E2849</f>
        <v>3.99</v>
      </c>
      <c r="F2849" s="3">
        <f>Raw_Data!F2849</f>
        <v>33</v>
      </c>
      <c r="G2849" s="3" t="str">
        <f>Raw_Data!G2849</f>
        <v>South America</v>
      </c>
      <c r="H2849" s="3" t="str">
        <f>Raw_Data!H2849</f>
        <v>Mobile</v>
      </c>
      <c r="I2849" s="3">
        <f>Raw_Data!I2849</f>
        <v>8.99</v>
      </c>
      <c r="J2849" s="3">
        <f>Raw_Data!J2849</f>
        <v>1</v>
      </c>
      <c r="K2849" s="3" t="str">
        <f>Raw_Data!K2849</f>
        <v>PayPal</v>
      </c>
      <c r="L2849" s="3">
        <f>Raw_Data!L2849</f>
        <v>5</v>
      </c>
      <c r="M2849" s="3">
        <f>Raw_Data!M2849</f>
        <v>0.12</v>
      </c>
      <c r="N2849" s="3" t="str">
        <f>Raw_Data!N2849</f>
        <v>Romance</v>
      </c>
      <c r="O2849" s="3" t="str">
        <f t="shared" si="440"/>
        <v>55-70</v>
      </c>
      <c r="P2849" s="3" t="str">
        <f t="shared" si="441"/>
        <v>&lt;10h</v>
      </c>
      <c r="Q2849" s="3" t="str">
        <f t="shared" si="442"/>
        <v>22-45d</v>
      </c>
      <c r="R2849" s="3" t="str">
        <f t="shared" si="443"/>
        <v>Medium</v>
      </c>
      <c r="S2849" s="3" t="str">
        <f t="shared" si="444"/>
        <v>Low</v>
      </c>
      <c r="T2849" s="3" t="str">
        <f t="shared" si="445"/>
        <v>Churned</v>
      </c>
      <c r="U2849" s="4">
        <f>1/(1+EXP(-(Predictive_Model!$B$5+((B2849-Predictive_Model!$B$20)/Predictive_Model!$C$20)*Predictive_Model!$D$20+((E2849-Predictive_Model!$B$21)/Predictive_Model!$C$21)*Predictive_Model!$D$21+((F2849-Predictive_Model!$B$22)/Predictive_Model!$C$22)*Predictive_Model!$D$22+((I2849-Predictive_Model!$B$23)/Predictive_Model!$C$23)*Predictive_Model!$D$23+((L2849-Predictive_Model!$B$24)/Predictive_Model!$C$24)*Predictive_Model!$D$24+((M2849-Predictive_Model!$B$25)/Predictive_Model!$C$25)*Predictive_Model!$D$25+IF(C2849="Male",Predictive_Model!$D$31,IF(C2849="Other",Predictive_Model!$D$32,0))+IF(D2849="Premium",Predictive_Model!$D$34,IF(D2849="Standard",Predictive_Model!$D$35,0))+IF(G2849="Asia",Predictive_Model!$D$37,IF(G2849="Europe",Predictive_Model!$D$38,IF(G2849="North America",Predictive_Model!$D$39,IF(G2849="Oceania",Predictive_Model!$D$40,IF(G2849="South America",Predictive_Model!$D$41,0)))))+IF(H2849="Laptop",Predictive_Model!$D$43,IF(H2849="Mobile",Predictive_Model!$D$44,IF(H2849="TV",Predictive_Model!$D$45,IF(H2849="Tablet",Predictive_Model!$D$46,0))))+IF(K2849="Crypto",Predictive_Model!$D$48,IF(K2849="Debit Card",Predictive_Model!$D$49,IF(K2849="Gift Card",Predictive_Model!$D$50,IF(K2849="PayPal",Predictive_Model!$D$51,0))))+IF(N2849="Comedy",Predictive_Model!$D$53,IF(N2849="Documentary",Predictive_Model!$D$54,IF(N2849="Drama",Predictive_Model!$D$55,IF(N2849="Horror",Predictive_Model!$D$56,IF(N2849="Romance",Predictive_Model!$D$57,IF(N2849="Sci-Fi",Predictive_Model!$D$58,0)))))))))</f>
        <v>0.99733913396112306</v>
      </c>
      <c r="V2849" s="3" t="str">
        <f t="shared" si="446"/>
        <v>Critical</v>
      </c>
      <c r="W2849" s="6">
        <f t="shared" si="447"/>
        <v>8.99</v>
      </c>
      <c r="X2849" s="3" t="str">
        <f t="shared" si="448"/>
        <v>Priority 2</v>
      </c>
      <c r="Y2849" s="3" t="str">
        <f t="shared" si="449"/>
        <v>OK</v>
      </c>
    </row>
    <row r="2850" spans="1:25" x14ac:dyDescent="0.25">
      <c r="A2850" s="3" t="str">
        <f>Raw_Data!A2850</f>
        <v>6e50444c-6c08-423f-b720-847af215bd41</v>
      </c>
      <c r="B2850" s="3">
        <f>Raw_Data!B2850</f>
        <v>37</v>
      </c>
      <c r="C2850" s="3" t="str">
        <f>Raw_Data!C2850</f>
        <v>Female</v>
      </c>
      <c r="D2850" s="3" t="str">
        <f>Raw_Data!D2850</f>
        <v>Standard</v>
      </c>
      <c r="E2850" s="3">
        <f>Raw_Data!E2850</f>
        <v>0.59</v>
      </c>
      <c r="F2850" s="3">
        <f>Raw_Data!F2850</f>
        <v>13</v>
      </c>
      <c r="G2850" s="3" t="str">
        <f>Raw_Data!G2850</f>
        <v>Oceania</v>
      </c>
      <c r="H2850" s="3" t="str">
        <f>Raw_Data!H2850</f>
        <v>TV</v>
      </c>
      <c r="I2850" s="3">
        <f>Raw_Data!I2850</f>
        <v>13.99</v>
      </c>
      <c r="J2850" s="3">
        <f>Raw_Data!J2850</f>
        <v>1</v>
      </c>
      <c r="K2850" s="3" t="str">
        <f>Raw_Data!K2850</f>
        <v>Credit Card</v>
      </c>
      <c r="L2850" s="3">
        <f>Raw_Data!L2850</f>
        <v>3</v>
      </c>
      <c r="M2850" s="3">
        <f>Raw_Data!M2850</f>
        <v>0.04</v>
      </c>
      <c r="N2850" s="3" t="str">
        <f>Raw_Data!N2850</f>
        <v>Sci-Fi</v>
      </c>
      <c r="O2850" s="3" t="str">
        <f t="shared" si="440"/>
        <v>35-44</v>
      </c>
      <c r="P2850" s="3" t="str">
        <f t="shared" si="441"/>
        <v>&lt;10h</v>
      </c>
      <c r="Q2850" s="3" t="str">
        <f t="shared" si="442"/>
        <v>8-21d</v>
      </c>
      <c r="R2850" s="3" t="str">
        <f t="shared" si="443"/>
        <v>Medium</v>
      </c>
      <c r="S2850" s="3" t="str">
        <f t="shared" si="444"/>
        <v>Mid</v>
      </c>
      <c r="T2850" s="3" t="str">
        <f t="shared" si="445"/>
        <v>Churned</v>
      </c>
      <c r="U2850" s="4">
        <f>1/(1+EXP(-(Predictive_Model!$B$5+((B2850-Predictive_Model!$B$20)/Predictive_Model!$C$20)*Predictive_Model!$D$20+((E2850-Predictive_Model!$B$21)/Predictive_Model!$C$21)*Predictive_Model!$D$21+((F2850-Predictive_Model!$B$22)/Predictive_Model!$C$22)*Predictive_Model!$D$22+((I2850-Predictive_Model!$B$23)/Predictive_Model!$C$23)*Predictive_Model!$D$23+((L2850-Predictive_Model!$B$24)/Predictive_Model!$C$24)*Predictive_Model!$D$24+((M2850-Predictive_Model!$B$25)/Predictive_Model!$C$25)*Predictive_Model!$D$25+IF(C2850="Male",Predictive_Model!$D$31,IF(C2850="Other",Predictive_Model!$D$32,0))+IF(D2850="Premium",Predictive_Model!$D$34,IF(D2850="Standard",Predictive_Model!$D$35,0))+IF(G2850="Asia",Predictive_Model!$D$37,IF(G2850="Europe",Predictive_Model!$D$38,IF(G2850="North America",Predictive_Model!$D$39,IF(G2850="Oceania",Predictive_Model!$D$40,IF(G2850="South America",Predictive_Model!$D$41,0)))))+IF(H2850="Laptop",Predictive_Model!$D$43,IF(H2850="Mobile",Predictive_Model!$D$44,IF(H2850="TV",Predictive_Model!$D$45,IF(H2850="Tablet",Predictive_Model!$D$46,0))))+IF(K2850="Crypto",Predictive_Model!$D$48,IF(K2850="Debit Card",Predictive_Model!$D$49,IF(K2850="Gift Card",Predictive_Model!$D$50,IF(K2850="PayPal",Predictive_Model!$D$51,0))))+IF(N2850="Comedy",Predictive_Model!$D$53,IF(N2850="Documentary",Predictive_Model!$D$54,IF(N2850="Drama",Predictive_Model!$D$55,IF(N2850="Horror",Predictive_Model!$D$56,IF(N2850="Romance",Predictive_Model!$D$57,IF(N2850="Sci-Fi",Predictive_Model!$D$58,0)))))))))</f>
        <v>0.96528649289826296</v>
      </c>
      <c r="V2850" s="3" t="str">
        <f t="shared" si="446"/>
        <v>Critical</v>
      </c>
      <c r="W2850" s="6">
        <f t="shared" si="447"/>
        <v>13.99</v>
      </c>
      <c r="X2850" s="3" t="str">
        <f t="shared" si="448"/>
        <v>Priority 2</v>
      </c>
      <c r="Y2850" s="3" t="str">
        <f t="shared" si="449"/>
        <v>OK</v>
      </c>
    </row>
    <row r="2851" spans="1:25" x14ac:dyDescent="0.25">
      <c r="A2851" s="3" t="str">
        <f>Raw_Data!A2851</f>
        <v>5e0f5d5f-f7b8-4ad4-a56f-22b2bb3c43e4</v>
      </c>
      <c r="B2851" s="3">
        <f>Raw_Data!B2851</f>
        <v>48</v>
      </c>
      <c r="C2851" s="3" t="str">
        <f>Raw_Data!C2851</f>
        <v>Other</v>
      </c>
      <c r="D2851" s="3" t="str">
        <f>Raw_Data!D2851</f>
        <v>Basic</v>
      </c>
      <c r="E2851" s="3">
        <f>Raw_Data!E2851</f>
        <v>0.75</v>
      </c>
      <c r="F2851" s="3">
        <f>Raw_Data!F2851</f>
        <v>55</v>
      </c>
      <c r="G2851" s="3" t="str">
        <f>Raw_Data!G2851</f>
        <v>North America</v>
      </c>
      <c r="H2851" s="3" t="str">
        <f>Raw_Data!H2851</f>
        <v>Laptop</v>
      </c>
      <c r="I2851" s="3">
        <f>Raw_Data!I2851</f>
        <v>8.99</v>
      </c>
      <c r="J2851" s="3">
        <f>Raw_Data!J2851</f>
        <v>1</v>
      </c>
      <c r="K2851" s="3" t="str">
        <f>Raw_Data!K2851</f>
        <v>PayPal</v>
      </c>
      <c r="L2851" s="3">
        <f>Raw_Data!L2851</f>
        <v>5</v>
      </c>
      <c r="M2851" s="3">
        <f>Raw_Data!M2851</f>
        <v>0.01</v>
      </c>
      <c r="N2851" s="3" t="str">
        <f>Raw_Data!N2851</f>
        <v>Action</v>
      </c>
      <c r="O2851" s="3" t="str">
        <f t="shared" si="440"/>
        <v>45-54</v>
      </c>
      <c r="P2851" s="3" t="str">
        <f t="shared" si="441"/>
        <v>&lt;10h</v>
      </c>
      <c r="Q2851" s="3" t="str">
        <f t="shared" si="442"/>
        <v>46-60d</v>
      </c>
      <c r="R2851" s="3" t="str">
        <f t="shared" si="443"/>
        <v>Low</v>
      </c>
      <c r="S2851" s="3" t="str">
        <f t="shared" si="444"/>
        <v>Low</v>
      </c>
      <c r="T2851" s="3" t="str">
        <f t="shared" si="445"/>
        <v>Churned</v>
      </c>
      <c r="U2851" s="4">
        <f>1/(1+EXP(-(Predictive_Model!$B$5+((B2851-Predictive_Model!$B$20)/Predictive_Model!$C$20)*Predictive_Model!$D$20+((E2851-Predictive_Model!$B$21)/Predictive_Model!$C$21)*Predictive_Model!$D$21+((F2851-Predictive_Model!$B$22)/Predictive_Model!$C$22)*Predictive_Model!$D$22+((I2851-Predictive_Model!$B$23)/Predictive_Model!$C$23)*Predictive_Model!$D$23+((L2851-Predictive_Model!$B$24)/Predictive_Model!$C$24)*Predictive_Model!$D$24+((M2851-Predictive_Model!$B$25)/Predictive_Model!$C$25)*Predictive_Model!$D$25+IF(C2851="Male",Predictive_Model!$D$31,IF(C2851="Other",Predictive_Model!$D$32,0))+IF(D2851="Premium",Predictive_Model!$D$34,IF(D2851="Standard",Predictive_Model!$D$35,0))+IF(G2851="Asia",Predictive_Model!$D$37,IF(G2851="Europe",Predictive_Model!$D$38,IF(G2851="North America",Predictive_Model!$D$39,IF(G2851="Oceania",Predictive_Model!$D$40,IF(G2851="South America",Predictive_Model!$D$41,0)))))+IF(H2851="Laptop",Predictive_Model!$D$43,IF(H2851="Mobile",Predictive_Model!$D$44,IF(H2851="TV",Predictive_Model!$D$45,IF(H2851="Tablet",Predictive_Model!$D$46,0))))+IF(K2851="Crypto",Predictive_Model!$D$48,IF(K2851="Debit Card",Predictive_Model!$D$49,IF(K2851="Gift Card",Predictive_Model!$D$50,IF(K2851="PayPal",Predictive_Model!$D$51,0))))+IF(N2851="Comedy",Predictive_Model!$D$53,IF(N2851="Documentary",Predictive_Model!$D$54,IF(N2851="Drama",Predictive_Model!$D$55,IF(N2851="Horror",Predictive_Model!$D$56,IF(N2851="Romance",Predictive_Model!$D$57,IF(N2851="Sci-Fi",Predictive_Model!$D$58,0)))))))))</f>
        <v>0.99978119873298266</v>
      </c>
      <c r="V2851" s="3" t="str">
        <f t="shared" si="446"/>
        <v>Critical</v>
      </c>
      <c r="W2851" s="6">
        <f t="shared" si="447"/>
        <v>8.99</v>
      </c>
      <c r="X2851" s="3" t="str">
        <f t="shared" si="448"/>
        <v>Priority 2</v>
      </c>
      <c r="Y2851" s="3" t="str">
        <f t="shared" si="449"/>
        <v>OK</v>
      </c>
    </row>
    <row r="2852" spans="1:25" x14ac:dyDescent="0.25">
      <c r="A2852" s="3" t="str">
        <f>Raw_Data!A2852</f>
        <v>a48287db-3d2e-40a0-a0b8-8675d4589388</v>
      </c>
      <c r="B2852" s="3">
        <f>Raw_Data!B2852</f>
        <v>58</v>
      </c>
      <c r="C2852" s="3" t="str">
        <f>Raw_Data!C2852</f>
        <v>Female</v>
      </c>
      <c r="D2852" s="3" t="str">
        <f>Raw_Data!D2852</f>
        <v>Basic</v>
      </c>
      <c r="E2852" s="3">
        <f>Raw_Data!E2852</f>
        <v>3.59</v>
      </c>
      <c r="F2852" s="3">
        <f>Raw_Data!F2852</f>
        <v>29</v>
      </c>
      <c r="G2852" s="3" t="str">
        <f>Raw_Data!G2852</f>
        <v>Asia</v>
      </c>
      <c r="H2852" s="3" t="str">
        <f>Raw_Data!H2852</f>
        <v>TV</v>
      </c>
      <c r="I2852" s="3">
        <f>Raw_Data!I2852</f>
        <v>8.99</v>
      </c>
      <c r="J2852" s="3">
        <f>Raw_Data!J2852</f>
        <v>1</v>
      </c>
      <c r="K2852" s="3" t="str">
        <f>Raw_Data!K2852</f>
        <v>PayPal</v>
      </c>
      <c r="L2852" s="3">
        <f>Raw_Data!L2852</f>
        <v>3</v>
      </c>
      <c r="M2852" s="3">
        <f>Raw_Data!M2852</f>
        <v>0.12</v>
      </c>
      <c r="N2852" s="3" t="str">
        <f>Raw_Data!N2852</f>
        <v>Horror</v>
      </c>
      <c r="O2852" s="3" t="str">
        <f t="shared" si="440"/>
        <v>55-70</v>
      </c>
      <c r="P2852" s="3" t="str">
        <f t="shared" si="441"/>
        <v>&lt;10h</v>
      </c>
      <c r="Q2852" s="3" t="str">
        <f t="shared" si="442"/>
        <v>22-45d</v>
      </c>
      <c r="R2852" s="3" t="str">
        <f t="shared" si="443"/>
        <v>Medium</v>
      </c>
      <c r="S2852" s="3" t="str">
        <f t="shared" si="444"/>
        <v>Low</v>
      </c>
      <c r="T2852" s="3" t="str">
        <f t="shared" si="445"/>
        <v>Churned</v>
      </c>
      <c r="U2852" s="4">
        <f>1/(1+EXP(-(Predictive_Model!$B$5+((B2852-Predictive_Model!$B$20)/Predictive_Model!$C$20)*Predictive_Model!$D$20+((E2852-Predictive_Model!$B$21)/Predictive_Model!$C$21)*Predictive_Model!$D$21+((F2852-Predictive_Model!$B$22)/Predictive_Model!$C$22)*Predictive_Model!$D$22+((I2852-Predictive_Model!$B$23)/Predictive_Model!$C$23)*Predictive_Model!$D$23+((L2852-Predictive_Model!$B$24)/Predictive_Model!$C$24)*Predictive_Model!$D$24+((M2852-Predictive_Model!$B$25)/Predictive_Model!$C$25)*Predictive_Model!$D$25+IF(C2852="Male",Predictive_Model!$D$31,IF(C2852="Other",Predictive_Model!$D$32,0))+IF(D2852="Premium",Predictive_Model!$D$34,IF(D2852="Standard",Predictive_Model!$D$35,0))+IF(G2852="Asia",Predictive_Model!$D$37,IF(G2852="Europe",Predictive_Model!$D$38,IF(G2852="North America",Predictive_Model!$D$39,IF(G2852="Oceania",Predictive_Model!$D$40,IF(G2852="South America",Predictive_Model!$D$41,0)))))+IF(H2852="Laptop",Predictive_Model!$D$43,IF(H2852="Mobile",Predictive_Model!$D$44,IF(H2852="TV",Predictive_Model!$D$45,IF(H2852="Tablet",Predictive_Model!$D$46,0))))+IF(K2852="Crypto",Predictive_Model!$D$48,IF(K2852="Debit Card",Predictive_Model!$D$49,IF(K2852="Gift Card",Predictive_Model!$D$50,IF(K2852="PayPal",Predictive_Model!$D$51,0))))+IF(N2852="Comedy",Predictive_Model!$D$53,IF(N2852="Documentary",Predictive_Model!$D$54,IF(N2852="Drama",Predictive_Model!$D$55,IF(N2852="Horror",Predictive_Model!$D$56,IF(N2852="Romance",Predictive_Model!$D$57,IF(N2852="Sci-Fi",Predictive_Model!$D$58,0)))))))))</f>
        <v>0.99418780664924689</v>
      </c>
      <c r="V2852" s="3" t="str">
        <f t="shared" si="446"/>
        <v>Critical</v>
      </c>
      <c r="W2852" s="6">
        <f t="shared" si="447"/>
        <v>8.99</v>
      </c>
      <c r="X2852" s="3" t="str">
        <f t="shared" si="448"/>
        <v>Priority 2</v>
      </c>
      <c r="Y2852" s="3" t="str">
        <f t="shared" si="449"/>
        <v>OK</v>
      </c>
    </row>
    <row r="2853" spans="1:25" x14ac:dyDescent="0.25">
      <c r="A2853" s="3" t="str">
        <f>Raw_Data!A2853</f>
        <v>26622754-7436-4bf5-adea-04a292f06216</v>
      </c>
      <c r="B2853" s="3">
        <f>Raw_Data!B2853</f>
        <v>25</v>
      </c>
      <c r="C2853" s="3" t="str">
        <f>Raw_Data!C2853</f>
        <v>Male</v>
      </c>
      <c r="D2853" s="3" t="str">
        <f>Raw_Data!D2853</f>
        <v>Basic</v>
      </c>
      <c r="E2853" s="3">
        <f>Raw_Data!E2853</f>
        <v>0.24</v>
      </c>
      <c r="F2853" s="3">
        <f>Raw_Data!F2853</f>
        <v>43</v>
      </c>
      <c r="G2853" s="3" t="str">
        <f>Raw_Data!G2853</f>
        <v>Asia</v>
      </c>
      <c r="H2853" s="3" t="str">
        <f>Raw_Data!H2853</f>
        <v>Desktop</v>
      </c>
      <c r="I2853" s="3">
        <f>Raw_Data!I2853</f>
        <v>8.99</v>
      </c>
      <c r="J2853" s="3">
        <f>Raw_Data!J2853</f>
        <v>1</v>
      </c>
      <c r="K2853" s="3" t="str">
        <f>Raw_Data!K2853</f>
        <v>Debit Card</v>
      </c>
      <c r="L2853" s="3">
        <f>Raw_Data!L2853</f>
        <v>3</v>
      </c>
      <c r="M2853" s="3">
        <f>Raw_Data!M2853</f>
        <v>0.01</v>
      </c>
      <c r="N2853" s="3" t="str">
        <f>Raw_Data!N2853</f>
        <v>Romance</v>
      </c>
      <c r="O2853" s="3" t="str">
        <f t="shared" si="440"/>
        <v>25-34</v>
      </c>
      <c r="P2853" s="3" t="str">
        <f t="shared" si="441"/>
        <v>&lt;10h</v>
      </c>
      <c r="Q2853" s="3" t="str">
        <f t="shared" si="442"/>
        <v>22-45d</v>
      </c>
      <c r="R2853" s="3" t="str">
        <f t="shared" si="443"/>
        <v>Medium</v>
      </c>
      <c r="S2853" s="3" t="str">
        <f t="shared" si="444"/>
        <v>Low</v>
      </c>
      <c r="T2853" s="3" t="str">
        <f t="shared" si="445"/>
        <v>Churned</v>
      </c>
      <c r="U2853" s="4">
        <f>1/(1+EXP(-(Predictive_Model!$B$5+((B2853-Predictive_Model!$B$20)/Predictive_Model!$C$20)*Predictive_Model!$D$20+((E2853-Predictive_Model!$B$21)/Predictive_Model!$C$21)*Predictive_Model!$D$21+((F2853-Predictive_Model!$B$22)/Predictive_Model!$C$22)*Predictive_Model!$D$22+((I2853-Predictive_Model!$B$23)/Predictive_Model!$C$23)*Predictive_Model!$D$23+((L2853-Predictive_Model!$B$24)/Predictive_Model!$C$24)*Predictive_Model!$D$24+((M2853-Predictive_Model!$B$25)/Predictive_Model!$C$25)*Predictive_Model!$D$25+IF(C2853="Male",Predictive_Model!$D$31,IF(C2853="Other",Predictive_Model!$D$32,0))+IF(D2853="Premium",Predictive_Model!$D$34,IF(D2853="Standard",Predictive_Model!$D$35,0))+IF(G2853="Asia",Predictive_Model!$D$37,IF(G2853="Europe",Predictive_Model!$D$38,IF(G2853="North America",Predictive_Model!$D$39,IF(G2853="Oceania",Predictive_Model!$D$40,IF(G2853="South America",Predictive_Model!$D$41,0)))))+IF(H2853="Laptop",Predictive_Model!$D$43,IF(H2853="Mobile",Predictive_Model!$D$44,IF(H2853="TV",Predictive_Model!$D$45,IF(H2853="Tablet",Predictive_Model!$D$46,0))))+IF(K2853="Crypto",Predictive_Model!$D$48,IF(K2853="Debit Card",Predictive_Model!$D$49,IF(K2853="Gift Card",Predictive_Model!$D$50,IF(K2853="PayPal",Predictive_Model!$D$51,0))))+IF(N2853="Comedy",Predictive_Model!$D$53,IF(N2853="Documentary",Predictive_Model!$D$54,IF(N2853="Drama",Predictive_Model!$D$55,IF(N2853="Horror",Predictive_Model!$D$56,IF(N2853="Romance",Predictive_Model!$D$57,IF(N2853="Sci-Fi",Predictive_Model!$D$58,0)))))))))</f>
        <v>0.99972857979410212</v>
      </c>
      <c r="V2853" s="3" t="str">
        <f t="shared" si="446"/>
        <v>Critical</v>
      </c>
      <c r="W2853" s="6">
        <f t="shared" si="447"/>
        <v>8.99</v>
      </c>
      <c r="X2853" s="3" t="str">
        <f t="shared" si="448"/>
        <v>Priority 2</v>
      </c>
      <c r="Y2853" s="3" t="str">
        <f t="shared" si="449"/>
        <v>OK</v>
      </c>
    </row>
    <row r="2854" spans="1:25" x14ac:dyDescent="0.25">
      <c r="A2854" s="3" t="str">
        <f>Raw_Data!A2854</f>
        <v>abd4eaa5-969c-4035-bd81-b98533442ae0</v>
      </c>
      <c r="B2854" s="3">
        <f>Raw_Data!B2854</f>
        <v>51</v>
      </c>
      <c r="C2854" s="3" t="str">
        <f>Raw_Data!C2854</f>
        <v>Other</v>
      </c>
      <c r="D2854" s="3" t="str">
        <f>Raw_Data!D2854</f>
        <v>Basic</v>
      </c>
      <c r="E2854" s="3">
        <f>Raw_Data!E2854</f>
        <v>25.77</v>
      </c>
      <c r="F2854" s="3">
        <f>Raw_Data!F2854</f>
        <v>38</v>
      </c>
      <c r="G2854" s="3" t="str">
        <f>Raw_Data!G2854</f>
        <v>South America</v>
      </c>
      <c r="H2854" s="3" t="str">
        <f>Raw_Data!H2854</f>
        <v>Mobile</v>
      </c>
      <c r="I2854" s="3">
        <f>Raw_Data!I2854</f>
        <v>8.99</v>
      </c>
      <c r="J2854" s="3">
        <f>Raw_Data!J2854</f>
        <v>0</v>
      </c>
      <c r="K2854" s="3" t="str">
        <f>Raw_Data!K2854</f>
        <v>PayPal</v>
      </c>
      <c r="L2854" s="3">
        <f>Raw_Data!L2854</f>
        <v>4</v>
      </c>
      <c r="M2854" s="3">
        <f>Raw_Data!M2854</f>
        <v>0.66</v>
      </c>
      <c r="N2854" s="3" t="str">
        <f>Raw_Data!N2854</f>
        <v>Action</v>
      </c>
      <c r="O2854" s="3" t="str">
        <f t="shared" si="440"/>
        <v>45-54</v>
      </c>
      <c r="P2854" s="3" t="str">
        <f t="shared" si="441"/>
        <v>25-49h</v>
      </c>
      <c r="Q2854" s="3" t="str">
        <f t="shared" si="442"/>
        <v>22-45d</v>
      </c>
      <c r="R2854" s="3" t="str">
        <f t="shared" si="443"/>
        <v>Medium</v>
      </c>
      <c r="S2854" s="3" t="str">
        <f t="shared" si="444"/>
        <v>Low</v>
      </c>
      <c r="T2854" s="3" t="str">
        <f t="shared" si="445"/>
        <v>Active</v>
      </c>
      <c r="U2854" s="4">
        <f>1/(1+EXP(-(Predictive_Model!$B$5+((B2854-Predictive_Model!$B$20)/Predictive_Model!$C$20)*Predictive_Model!$D$20+((E2854-Predictive_Model!$B$21)/Predictive_Model!$C$21)*Predictive_Model!$D$21+((F2854-Predictive_Model!$B$22)/Predictive_Model!$C$22)*Predictive_Model!$D$22+((I2854-Predictive_Model!$B$23)/Predictive_Model!$C$23)*Predictive_Model!$D$23+((L2854-Predictive_Model!$B$24)/Predictive_Model!$C$24)*Predictive_Model!$D$24+((M2854-Predictive_Model!$B$25)/Predictive_Model!$C$25)*Predictive_Model!$D$25+IF(C2854="Male",Predictive_Model!$D$31,IF(C2854="Other",Predictive_Model!$D$32,0))+IF(D2854="Premium",Predictive_Model!$D$34,IF(D2854="Standard",Predictive_Model!$D$35,0))+IF(G2854="Asia",Predictive_Model!$D$37,IF(G2854="Europe",Predictive_Model!$D$38,IF(G2854="North America",Predictive_Model!$D$39,IF(G2854="Oceania",Predictive_Model!$D$40,IF(G2854="South America",Predictive_Model!$D$41,0)))))+IF(H2854="Laptop",Predictive_Model!$D$43,IF(H2854="Mobile",Predictive_Model!$D$44,IF(H2854="TV",Predictive_Model!$D$45,IF(H2854="Tablet",Predictive_Model!$D$46,0))))+IF(K2854="Crypto",Predictive_Model!$D$48,IF(K2854="Debit Card",Predictive_Model!$D$49,IF(K2854="Gift Card",Predictive_Model!$D$50,IF(K2854="PayPal",Predictive_Model!$D$51,0))))+IF(N2854="Comedy",Predictive_Model!$D$53,IF(N2854="Documentary",Predictive_Model!$D$54,IF(N2854="Drama",Predictive_Model!$D$55,IF(N2854="Horror",Predictive_Model!$D$56,IF(N2854="Romance",Predictive_Model!$D$57,IF(N2854="Sci-Fi",Predictive_Model!$D$58,0)))))))))</f>
        <v>0.39456731300110048</v>
      </c>
      <c r="V2854" s="3" t="str">
        <f t="shared" si="446"/>
        <v>Medium</v>
      </c>
      <c r="W2854" s="6">
        <f t="shared" si="447"/>
        <v>3.5471601438798936</v>
      </c>
      <c r="X2854" s="3" t="str">
        <f t="shared" si="448"/>
        <v>Monitor</v>
      </c>
      <c r="Y2854" s="3" t="str">
        <f t="shared" si="449"/>
        <v>OK</v>
      </c>
    </row>
    <row r="2855" spans="1:25" x14ac:dyDescent="0.25">
      <c r="A2855" s="3" t="str">
        <f>Raw_Data!A2855</f>
        <v>faf370da-6bed-4d99-aa01-15b0f2868a9e</v>
      </c>
      <c r="B2855" s="3">
        <f>Raw_Data!B2855</f>
        <v>34</v>
      </c>
      <c r="C2855" s="3" t="str">
        <f>Raw_Data!C2855</f>
        <v>Male</v>
      </c>
      <c r="D2855" s="3" t="str">
        <f>Raw_Data!D2855</f>
        <v>Standard</v>
      </c>
      <c r="E2855" s="3">
        <f>Raw_Data!E2855</f>
        <v>2.94</v>
      </c>
      <c r="F2855" s="3">
        <f>Raw_Data!F2855</f>
        <v>43</v>
      </c>
      <c r="G2855" s="3" t="str">
        <f>Raw_Data!G2855</f>
        <v>Oceania</v>
      </c>
      <c r="H2855" s="3" t="str">
        <f>Raw_Data!H2855</f>
        <v>Desktop</v>
      </c>
      <c r="I2855" s="3">
        <f>Raw_Data!I2855</f>
        <v>13.99</v>
      </c>
      <c r="J2855" s="3">
        <f>Raw_Data!J2855</f>
        <v>1</v>
      </c>
      <c r="K2855" s="3" t="str">
        <f>Raw_Data!K2855</f>
        <v>Credit Card</v>
      </c>
      <c r="L2855" s="3">
        <f>Raw_Data!L2855</f>
        <v>2</v>
      </c>
      <c r="M2855" s="3">
        <f>Raw_Data!M2855</f>
        <v>7.0000000000000007E-2</v>
      </c>
      <c r="N2855" s="3" t="str">
        <f>Raw_Data!N2855</f>
        <v>Sci-Fi</v>
      </c>
      <c r="O2855" s="3" t="str">
        <f t="shared" si="440"/>
        <v>25-34</v>
      </c>
      <c r="P2855" s="3" t="str">
        <f t="shared" si="441"/>
        <v>&lt;10h</v>
      </c>
      <c r="Q2855" s="3" t="str">
        <f t="shared" si="442"/>
        <v>22-45d</v>
      </c>
      <c r="R2855" s="3" t="str">
        <f t="shared" si="443"/>
        <v>Medium</v>
      </c>
      <c r="S2855" s="3" t="str">
        <f t="shared" si="444"/>
        <v>Mid</v>
      </c>
      <c r="T2855" s="3" t="str">
        <f t="shared" si="445"/>
        <v>Churned</v>
      </c>
      <c r="U2855" s="4">
        <f>1/(1+EXP(-(Predictive_Model!$B$5+((B2855-Predictive_Model!$B$20)/Predictive_Model!$C$20)*Predictive_Model!$D$20+((E2855-Predictive_Model!$B$21)/Predictive_Model!$C$21)*Predictive_Model!$D$21+((F2855-Predictive_Model!$B$22)/Predictive_Model!$C$22)*Predictive_Model!$D$22+((I2855-Predictive_Model!$B$23)/Predictive_Model!$C$23)*Predictive_Model!$D$23+((L2855-Predictive_Model!$B$24)/Predictive_Model!$C$24)*Predictive_Model!$D$24+((M2855-Predictive_Model!$B$25)/Predictive_Model!$C$25)*Predictive_Model!$D$25+IF(C2855="Male",Predictive_Model!$D$31,IF(C2855="Other",Predictive_Model!$D$32,0))+IF(D2855="Premium",Predictive_Model!$D$34,IF(D2855="Standard",Predictive_Model!$D$35,0))+IF(G2855="Asia",Predictive_Model!$D$37,IF(G2855="Europe",Predictive_Model!$D$38,IF(G2855="North America",Predictive_Model!$D$39,IF(G2855="Oceania",Predictive_Model!$D$40,IF(G2855="South America",Predictive_Model!$D$41,0)))))+IF(H2855="Laptop",Predictive_Model!$D$43,IF(H2855="Mobile",Predictive_Model!$D$44,IF(H2855="TV",Predictive_Model!$D$45,IF(H2855="Tablet",Predictive_Model!$D$46,0))))+IF(K2855="Crypto",Predictive_Model!$D$48,IF(K2855="Debit Card",Predictive_Model!$D$49,IF(K2855="Gift Card",Predictive_Model!$D$50,IF(K2855="PayPal",Predictive_Model!$D$51,0))))+IF(N2855="Comedy",Predictive_Model!$D$53,IF(N2855="Documentary",Predictive_Model!$D$54,IF(N2855="Drama",Predictive_Model!$D$55,IF(N2855="Horror",Predictive_Model!$D$56,IF(N2855="Romance",Predictive_Model!$D$57,IF(N2855="Sci-Fi",Predictive_Model!$D$58,0)))))))))</f>
        <v>0.99939313887117709</v>
      </c>
      <c r="V2855" s="3" t="str">
        <f t="shared" si="446"/>
        <v>Critical</v>
      </c>
      <c r="W2855" s="6">
        <f t="shared" si="447"/>
        <v>13.99</v>
      </c>
      <c r="X2855" s="3" t="str">
        <f t="shared" si="448"/>
        <v>Priority 2</v>
      </c>
      <c r="Y2855" s="3" t="str">
        <f t="shared" si="449"/>
        <v>OK</v>
      </c>
    </row>
    <row r="2856" spans="1:25" x14ac:dyDescent="0.25">
      <c r="A2856" s="3" t="str">
        <f>Raw_Data!A2856</f>
        <v>28b8c898-187c-49cb-b827-d91fd93bec70</v>
      </c>
      <c r="B2856" s="3">
        <f>Raw_Data!B2856</f>
        <v>62</v>
      </c>
      <c r="C2856" s="3" t="str">
        <f>Raw_Data!C2856</f>
        <v>Male</v>
      </c>
      <c r="D2856" s="3" t="str">
        <f>Raw_Data!D2856</f>
        <v>Premium</v>
      </c>
      <c r="E2856" s="3">
        <f>Raw_Data!E2856</f>
        <v>20.63</v>
      </c>
      <c r="F2856" s="3">
        <f>Raw_Data!F2856</f>
        <v>11</v>
      </c>
      <c r="G2856" s="3" t="str">
        <f>Raw_Data!G2856</f>
        <v>Africa</v>
      </c>
      <c r="H2856" s="3" t="str">
        <f>Raw_Data!H2856</f>
        <v>TV</v>
      </c>
      <c r="I2856" s="3">
        <f>Raw_Data!I2856</f>
        <v>17.989999999999998</v>
      </c>
      <c r="J2856" s="3">
        <f>Raw_Data!J2856</f>
        <v>0</v>
      </c>
      <c r="K2856" s="3" t="str">
        <f>Raw_Data!K2856</f>
        <v>PayPal</v>
      </c>
      <c r="L2856" s="3">
        <f>Raw_Data!L2856</f>
        <v>3</v>
      </c>
      <c r="M2856" s="3">
        <f>Raw_Data!M2856</f>
        <v>1.72</v>
      </c>
      <c r="N2856" s="3" t="str">
        <f>Raw_Data!N2856</f>
        <v>Comedy</v>
      </c>
      <c r="O2856" s="3" t="str">
        <f t="shared" si="440"/>
        <v>55-70</v>
      </c>
      <c r="P2856" s="3" t="str">
        <f t="shared" si="441"/>
        <v>10-24h</v>
      </c>
      <c r="Q2856" s="3" t="str">
        <f t="shared" si="442"/>
        <v>8-21d</v>
      </c>
      <c r="R2856" s="3" t="str">
        <f t="shared" si="443"/>
        <v>Medium</v>
      </c>
      <c r="S2856" s="3" t="str">
        <f t="shared" si="444"/>
        <v>High</v>
      </c>
      <c r="T2856" s="3" t="str">
        <f t="shared" si="445"/>
        <v>Active</v>
      </c>
      <c r="U2856" s="4">
        <f>1/(1+EXP(-(Predictive_Model!$B$5+((B2856-Predictive_Model!$B$20)/Predictive_Model!$C$20)*Predictive_Model!$D$20+((E2856-Predictive_Model!$B$21)/Predictive_Model!$C$21)*Predictive_Model!$D$21+((F2856-Predictive_Model!$B$22)/Predictive_Model!$C$22)*Predictive_Model!$D$22+((I2856-Predictive_Model!$B$23)/Predictive_Model!$C$23)*Predictive_Model!$D$23+((L2856-Predictive_Model!$B$24)/Predictive_Model!$C$24)*Predictive_Model!$D$24+((M2856-Predictive_Model!$B$25)/Predictive_Model!$C$25)*Predictive_Model!$D$25+IF(C2856="Male",Predictive_Model!$D$31,IF(C2856="Other",Predictive_Model!$D$32,0))+IF(D2856="Premium",Predictive_Model!$D$34,IF(D2856="Standard",Predictive_Model!$D$35,0))+IF(G2856="Asia",Predictive_Model!$D$37,IF(G2856="Europe",Predictive_Model!$D$38,IF(G2856="North America",Predictive_Model!$D$39,IF(G2856="Oceania",Predictive_Model!$D$40,IF(G2856="South America",Predictive_Model!$D$41,0)))))+IF(H2856="Laptop",Predictive_Model!$D$43,IF(H2856="Mobile",Predictive_Model!$D$44,IF(H2856="TV",Predictive_Model!$D$45,IF(H2856="Tablet",Predictive_Model!$D$46,0))))+IF(K2856="Crypto",Predictive_Model!$D$48,IF(K2856="Debit Card",Predictive_Model!$D$49,IF(K2856="Gift Card",Predictive_Model!$D$50,IF(K2856="PayPal",Predictive_Model!$D$51,0))))+IF(N2856="Comedy",Predictive_Model!$D$53,IF(N2856="Documentary",Predictive_Model!$D$54,IF(N2856="Drama",Predictive_Model!$D$55,IF(N2856="Horror",Predictive_Model!$D$56,IF(N2856="Romance",Predictive_Model!$D$57,IF(N2856="Sci-Fi",Predictive_Model!$D$58,0)))))))))</f>
        <v>2.3282579446623947E-4</v>
      </c>
      <c r="V2856" s="3" t="str">
        <f t="shared" si="446"/>
        <v>Low</v>
      </c>
      <c r="W2856" s="6">
        <f t="shared" si="447"/>
        <v>4.1885360424476475E-3</v>
      </c>
      <c r="X2856" s="3" t="str">
        <f t="shared" si="448"/>
        <v>Monitor</v>
      </c>
      <c r="Y2856" s="3" t="str">
        <f t="shared" si="449"/>
        <v>OK</v>
      </c>
    </row>
    <row r="2857" spans="1:25" x14ac:dyDescent="0.25">
      <c r="A2857" s="3" t="str">
        <f>Raw_Data!A2857</f>
        <v>049ec9ab-b09f-461c-b774-5810bc5789c9</v>
      </c>
      <c r="B2857" s="3">
        <f>Raw_Data!B2857</f>
        <v>66</v>
      </c>
      <c r="C2857" s="3" t="str">
        <f>Raw_Data!C2857</f>
        <v>Female</v>
      </c>
      <c r="D2857" s="3" t="str">
        <f>Raw_Data!D2857</f>
        <v>Standard</v>
      </c>
      <c r="E2857" s="3">
        <f>Raw_Data!E2857</f>
        <v>6.54</v>
      </c>
      <c r="F2857" s="3">
        <f>Raw_Data!F2857</f>
        <v>7</v>
      </c>
      <c r="G2857" s="3" t="str">
        <f>Raw_Data!G2857</f>
        <v>Africa</v>
      </c>
      <c r="H2857" s="3" t="str">
        <f>Raw_Data!H2857</f>
        <v>Tablet</v>
      </c>
      <c r="I2857" s="3">
        <f>Raw_Data!I2857</f>
        <v>13.99</v>
      </c>
      <c r="J2857" s="3">
        <f>Raw_Data!J2857</f>
        <v>0</v>
      </c>
      <c r="K2857" s="3" t="str">
        <f>Raw_Data!K2857</f>
        <v>PayPal</v>
      </c>
      <c r="L2857" s="3">
        <f>Raw_Data!L2857</f>
        <v>2</v>
      </c>
      <c r="M2857" s="3">
        <f>Raw_Data!M2857</f>
        <v>0.82</v>
      </c>
      <c r="N2857" s="3" t="str">
        <f>Raw_Data!N2857</f>
        <v>Comedy</v>
      </c>
      <c r="O2857" s="3" t="str">
        <f t="shared" si="440"/>
        <v>55-70</v>
      </c>
      <c r="P2857" s="3" t="str">
        <f t="shared" si="441"/>
        <v>&lt;10h</v>
      </c>
      <c r="Q2857" s="3" t="str">
        <f t="shared" si="442"/>
        <v>0-7d</v>
      </c>
      <c r="R2857" s="3" t="str">
        <f t="shared" si="443"/>
        <v>Medium</v>
      </c>
      <c r="S2857" s="3" t="str">
        <f t="shared" si="444"/>
        <v>Mid</v>
      </c>
      <c r="T2857" s="3" t="str">
        <f t="shared" si="445"/>
        <v>Active</v>
      </c>
      <c r="U2857" s="4">
        <f>1/(1+EXP(-(Predictive_Model!$B$5+((B2857-Predictive_Model!$B$20)/Predictive_Model!$C$20)*Predictive_Model!$D$20+((E2857-Predictive_Model!$B$21)/Predictive_Model!$C$21)*Predictive_Model!$D$21+((F2857-Predictive_Model!$B$22)/Predictive_Model!$C$22)*Predictive_Model!$D$22+((I2857-Predictive_Model!$B$23)/Predictive_Model!$C$23)*Predictive_Model!$D$23+((L2857-Predictive_Model!$B$24)/Predictive_Model!$C$24)*Predictive_Model!$D$24+((M2857-Predictive_Model!$B$25)/Predictive_Model!$C$25)*Predictive_Model!$D$25+IF(C2857="Male",Predictive_Model!$D$31,IF(C2857="Other",Predictive_Model!$D$32,0))+IF(D2857="Premium",Predictive_Model!$D$34,IF(D2857="Standard",Predictive_Model!$D$35,0))+IF(G2857="Asia",Predictive_Model!$D$37,IF(G2857="Europe",Predictive_Model!$D$38,IF(G2857="North America",Predictive_Model!$D$39,IF(G2857="Oceania",Predictive_Model!$D$40,IF(G2857="South America",Predictive_Model!$D$41,0)))))+IF(H2857="Laptop",Predictive_Model!$D$43,IF(H2857="Mobile",Predictive_Model!$D$44,IF(H2857="TV",Predictive_Model!$D$45,IF(H2857="Tablet",Predictive_Model!$D$46,0))))+IF(K2857="Crypto",Predictive_Model!$D$48,IF(K2857="Debit Card",Predictive_Model!$D$49,IF(K2857="Gift Card",Predictive_Model!$D$50,IF(K2857="PayPal",Predictive_Model!$D$51,0))))+IF(N2857="Comedy",Predictive_Model!$D$53,IF(N2857="Documentary",Predictive_Model!$D$54,IF(N2857="Drama",Predictive_Model!$D$55,IF(N2857="Horror",Predictive_Model!$D$56,IF(N2857="Romance",Predictive_Model!$D$57,IF(N2857="Sci-Fi",Predictive_Model!$D$58,0)))))))))</f>
        <v>0.81722079119797719</v>
      </c>
      <c r="V2857" s="3" t="str">
        <f t="shared" si="446"/>
        <v>Critical</v>
      </c>
      <c r="W2857" s="6">
        <f t="shared" si="447"/>
        <v>11.432918868859701</v>
      </c>
      <c r="X2857" s="3" t="str">
        <f t="shared" si="448"/>
        <v>Priority 2</v>
      </c>
      <c r="Y2857" s="3" t="str">
        <f t="shared" si="449"/>
        <v>OK</v>
      </c>
    </row>
    <row r="2858" spans="1:25" x14ac:dyDescent="0.25">
      <c r="A2858" s="3" t="str">
        <f>Raw_Data!A2858</f>
        <v>18529d93-893a-4903-8289-5bc00dfbbbc6</v>
      </c>
      <c r="B2858" s="3">
        <f>Raw_Data!B2858</f>
        <v>35</v>
      </c>
      <c r="C2858" s="3" t="str">
        <f>Raw_Data!C2858</f>
        <v>Male</v>
      </c>
      <c r="D2858" s="3" t="str">
        <f>Raw_Data!D2858</f>
        <v>Standard</v>
      </c>
      <c r="E2858" s="3">
        <f>Raw_Data!E2858</f>
        <v>4.7</v>
      </c>
      <c r="F2858" s="3">
        <f>Raw_Data!F2858</f>
        <v>13</v>
      </c>
      <c r="G2858" s="3" t="str">
        <f>Raw_Data!G2858</f>
        <v>Oceania</v>
      </c>
      <c r="H2858" s="3" t="str">
        <f>Raw_Data!H2858</f>
        <v>Tablet</v>
      </c>
      <c r="I2858" s="3">
        <f>Raw_Data!I2858</f>
        <v>13.99</v>
      </c>
      <c r="J2858" s="3">
        <f>Raw_Data!J2858</f>
        <v>1</v>
      </c>
      <c r="K2858" s="3" t="str">
        <f>Raw_Data!K2858</f>
        <v>Crypto</v>
      </c>
      <c r="L2858" s="3">
        <f>Raw_Data!L2858</f>
        <v>4</v>
      </c>
      <c r="M2858" s="3">
        <f>Raw_Data!M2858</f>
        <v>0.34</v>
      </c>
      <c r="N2858" s="3" t="str">
        <f>Raw_Data!N2858</f>
        <v>Sci-Fi</v>
      </c>
      <c r="O2858" s="3" t="str">
        <f t="shared" si="440"/>
        <v>35-44</v>
      </c>
      <c r="P2858" s="3" t="str">
        <f t="shared" si="441"/>
        <v>&lt;10h</v>
      </c>
      <c r="Q2858" s="3" t="str">
        <f t="shared" si="442"/>
        <v>8-21d</v>
      </c>
      <c r="R2858" s="3" t="str">
        <f t="shared" si="443"/>
        <v>Medium</v>
      </c>
      <c r="S2858" s="3" t="str">
        <f t="shared" si="444"/>
        <v>Mid</v>
      </c>
      <c r="T2858" s="3" t="str">
        <f t="shared" si="445"/>
        <v>Churned</v>
      </c>
      <c r="U2858" s="4">
        <f>1/(1+EXP(-(Predictive_Model!$B$5+((B2858-Predictive_Model!$B$20)/Predictive_Model!$C$20)*Predictive_Model!$D$20+((E2858-Predictive_Model!$B$21)/Predictive_Model!$C$21)*Predictive_Model!$D$21+((F2858-Predictive_Model!$B$22)/Predictive_Model!$C$22)*Predictive_Model!$D$22+((I2858-Predictive_Model!$B$23)/Predictive_Model!$C$23)*Predictive_Model!$D$23+((L2858-Predictive_Model!$B$24)/Predictive_Model!$C$24)*Predictive_Model!$D$24+((M2858-Predictive_Model!$B$25)/Predictive_Model!$C$25)*Predictive_Model!$D$25+IF(C2858="Male",Predictive_Model!$D$31,IF(C2858="Other",Predictive_Model!$D$32,0))+IF(D2858="Premium",Predictive_Model!$D$34,IF(D2858="Standard",Predictive_Model!$D$35,0))+IF(G2858="Asia",Predictive_Model!$D$37,IF(G2858="Europe",Predictive_Model!$D$38,IF(G2858="North America",Predictive_Model!$D$39,IF(G2858="Oceania",Predictive_Model!$D$40,IF(G2858="South America",Predictive_Model!$D$41,0)))))+IF(H2858="Laptop",Predictive_Model!$D$43,IF(H2858="Mobile",Predictive_Model!$D$44,IF(H2858="TV",Predictive_Model!$D$45,IF(H2858="Tablet",Predictive_Model!$D$46,0))))+IF(K2858="Crypto",Predictive_Model!$D$48,IF(K2858="Debit Card",Predictive_Model!$D$49,IF(K2858="Gift Card",Predictive_Model!$D$50,IF(K2858="PayPal",Predictive_Model!$D$51,0))))+IF(N2858="Comedy",Predictive_Model!$D$53,IF(N2858="Documentary",Predictive_Model!$D$54,IF(N2858="Drama",Predictive_Model!$D$55,IF(N2858="Horror",Predictive_Model!$D$56,IF(N2858="Romance",Predictive_Model!$D$57,IF(N2858="Sci-Fi",Predictive_Model!$D$58,0)))))))))</f>
        <v>0.9082308851544002</v>
      </c>
      <c r="V2858" s="3" t="str">
        <f t="shared" si="446"/>
        <v>Critical</v>
      </c>
      <c r="W2858" s="6">
        <f t="shared" si="447"/>
        <v>13.99</v>
      </c>
      <c r="X2858" s="3" t="str">
        <f t="shared" si="448"/>
        <v>Priority 2</v>
      </c>
      <c r="Y2858" s="3" t="str">
        <f t="shared" si="449"/>
        <v>OK</v>
      </c>
    </row>
    <row r="2859" spans="1:25" x14ac:dyDescent="0.25">
      <c r="A2859" s="3" t="str">
        <f>Raw_Data!A2859</f>
        <v>1303b7b6-6ec5-4e7a-af22-ea429515357d</v>
      </c>
      <c r="B2859" s="3">
        <f>Raw_Data!B2859</f>
        <v>64</v>
      </c>
      <c r="C2859" s="3" t="str">
        <f>Raw_Data!C2859</f>
        <v>Female</v>
      </c>
      <c r="D2859" s="3" t="str">
        <f>Raw_Data!D2859</f>
        <v>Premium</v>
      </c>
      <c r="E2859" s="3">
        <f>Raw_Data!E2859</f>
        <v>0.19</v>
      </c>
      <c r="F2859" s="3">
        <f>Raw_Data!F2859</f>
        <v>18</v>
      </c>
      <c r="G2859" s="3" t="str">
        <f>Raw_Data!G2859</f>
        <v>Africa</v>
      </c>
      <c r="H2859" s="3" t="str">
        <f>Raw_Data!H2859</f>
        <v>Laptop</v>
      </c>
      <c r="I2859" s="3">
        <f>Raw_Data!I2859</f>
        <v>17.989999999999998</v>
      </c>
      <c r="J2859" s="3">
        <f>Raw_Data!J2859</f>
        <v>0</v>
      </c>
      <c r="K2859" s="3" t="str">
        <f>Raw_Data!K2859</f>
        <v>Debit Card</v>
      </c>
      <c r="L2859" s="3">
        <f>Raw_Data!L2859</f>
        <v>5</v>
      </c>
      <c r="M2859" s="3">
        <f>Raw_Data!M2859</f>
        <v>0.01</v>
      </c>
      <c r="N2859" s="3" t="str">
        <f>Raw_Data!N2859</f>
        <v>Action</v>
      </c>
      <c r="O2859" s="3" t="str">
        <f t="shared" si="440"/>
        <v>55-70</v>
      </c>
      <c r="P2859" s="3" t="str">
        <f t="shared" si="441"/>
        <v>&lt;10h</v>
      </c>
      <c r="Q2859" s="3" t="str">
        <f t="shared" si="442"/>
        <v>8-21d</v>
      </c>
      <c r="R2859" s="3" t="str">
        <f t="shared" si="443"/>
        <v>Medium</v>
      </c>
      <c r="S2859" s="3" t="str">
        <f t="shared" si="444"/>
        <v>High</v>
      </c>
      <c r="T2859" s="3" t="str">
        <f t="shared" si="445"/>
        <v>Active</v>
      </c>
      <c r="U2859" s="4">
        <f>1/(1+EXP(-(Predictive_Model!$B$5+((B2859-Predictive_Model!$B$20)/Predictive_Model!$C$20)*Predictive_Model!$D$20+((E2859-Predictive_Model!$B$21)/Predictive_Model!$C$21)*Predictive_Model!$D$21+((F2859-Predictive_Model!$B$22)/Predictive_Model!$C$22)*Predictive_Model!$D$22+((I2859-Predictive_Model!$B$23)/Predictive_Model!$C$23)*Predictive_Model!$D$23+((L2859-Predictive_Model!$B$24)/Predictive_Model!$C$24)*Predictive_Model!$D$24+((M2859-Predictive_Model!$B$25)/Predictive_Model!$C$25)*Predictive_Model!$D$25+IF(C2859="Male",Predictive_Model!$D$31,IF(C2859="Other",Predictive_Model!$D$32,0))+IF(D2859="Premium",Predictive_Model!$D$34,IF(D2859="Standard",Predictive_Model!$D$35,0))+IF(G2859="Asia",Predictive_Model!$D$37,IF(G2859="Europe",Predictive_Model!$D$38,IF(G2859="North America",Predictive_Model!$D$39,IF(G2859="Oceania",Predictive_Model!$D$40,IF(G2859="South America",Predictive_Model!$D$41,0)))))+IF(H2859="Laptop",Predictive_Model!$D$43,IF(H2859="Mobile",Predictive_Model!$D$44,IF(H2859="TV",Predictive_Model!$D$45,IF(H2859="Tablet",Predictive_Model!$D$46,0))))+IF(K2859="Crypto",Predictive_Model!$D$48,IF(K2859="Debit Card",Predictive_Model!$D$49,IF(K2859="Gift Card",Predictive_Model!$D$50,IF(K2859="PayPal",Predictive_Model!$D$51,0))))+IF(N2859="Comedy",Predictive_Model!$D$53,IF(N2859="Documentary",Predictive_Model!$D$54,IF(N2859="Drama",Predictive_Model!$D$55,IF(N2859="Horror",Predictive_Model!$D$56,IF(N2859="Romance",Predictive_Model!$D$57,IF(N2859="Sci-Fi",Predictive_Model!$D$58,0)))))))))</f>
        <v>0.65529624193131142</v>
      </c>
      <c r="V2859" s="3" t="str">
        <f t="shared" si="446"/>
        <v>High</v>
      </c>
      <c r="W2859" s="6">
        <f t="shared" si="447"/>
        <v>11.788779392344292</v>
      </c>
      <c r="X2859" s="3" t="str">
        <f t="shared" si="448"/>
        <v>Monitor</v>
      </c>
      <c r="Y2859" s="3" t="str">
        <f t="shared" si="449"/>
        <v>OK</v>
      </c>
    </row>
    <row r="2860" spans="1:25" x14ac:dyDescent="0.25">
      <c r="A2860" s="3" t="str">
        <f>Raw_Data!A2860</f>
        <v>654260fa-24d7-4f03-b32c-f5ab977a1031</v>
      </c>
      <c r="B2860" s="3">
        <f>Raw_Data!B2860</f>
        <v>21</v>
      </c>
      <c r="C2860" s="3" t="str">
        <f>Raw_Data!C2860</f>
        <v>Female</v>
      </c>
      <c r="D2860" s="3" t="str">
        <f>Raw_Data!D2860</f>
        <v>Premium</v>
      </c>
      <c r="E2860" s="3">
        <f>Raw_Data!E2860</f>
        <v>7.72</v>
      </c>
      <c r="F2860" s="3">
        <f>Raw_Data!F2860</f>
        <v>51</v>
      </c>
      <c r="G2860" s="3" t="str">
        <f>Raw_Data!G2860</f>
        <v>Oceania</v>
      </c>
      <c r="H2860" s="3" t="str">
        <f>Raw_Data!H2860</f>
        <v>TV</v>
      </c>
      <c r="I2860" s="3">
        <f>Raw_Data!I2860</f>
        <v>17.989999999999998</v>
      </c>
      <c r="J2860" s="3">
        <f>Raw_Data!J2860</f>
        <v>1</v>
      </c>
      <c r="K2860" s="3" t="str">
        <f>Raw_Data!K2860</f>
        <v>Debit Card</v>
      </c>
      <c r="L2860" s="3">
        <f>Raw_Data!L2860</f>
        <v>3</v>
      </c>
      <c r="M2860" s="3">
        <f>Raw_Data!M2860</f>
        <v>0.15</v>
      </c>
      <c r="N2860" s="3" t="str">
        <f>Raw_Data!N2860</f>
        <v>Romance</v>
      </c>
      <c r="O2860" s="3" t="str">
        <f t="shared" si="440"/>
        <v>18-24</v>
      </c>
      <c r="P2860" s="3" t="str">
        <f t="shared" si="441"/>
        <v>&lt;10h</v>
      </c>
      <c r="Q2860" s="3" t="str">
        <f t="shared" si="442"/>
        <v>46-60d</v>
      </c>
      <c r="R2860" s="3" t="str">
        <f t="shared" si="443"/>
        <v>Low</v>
      </c>
      <c r="S2860" s="3" t="str">
        <f t="shared" si="444"/>
        <v>High</v>
      </c>
      <c r="T2860" s="3" t="str">
        <f t="shared" si="445"/>
        <v>Churned</v>
      </c>
      <c r="U2860" s="4">
        <f>1/(1+EXP(-(Predictive_Model!$B$5+((B2860-Predictive_Model!$B$20)/Predictive_Model!$C$20)*Predictive_Model!$D$20+((E2860-Predictive_Model!$B$21)/Predictive_Model!$C$21)*Predictive_Model!$D$21+((F2860-Predictive_Model!$B$22)/Predictive_Model!$C$22)*Predictive_Model!$D$22+((I2860-Predictive_Model!$B$23)/Predictive_Model!$C$23)*Predictive_Model!$D$23+((L2860-Predictive_Model!$B$24)/Predictive_Model!$C$24)*Predictive_Model!$D$24+((M2860-Predictive_Model!$B$25)/Predictive_Model!$C$25)*Predictive_Model!$D$25+IF(C2860="Male",Predictive_Model!$D$31,IF(C2860="Other",Predictive_Model!$D$32,0))+IF(D2860="Premium",Predictive_Model!$D$34,IF(D2860="Standard",Predictive_Model!$D$35,0))+IF(G2860="Asia",Predictive_Model!$D$37,IF(G2860="Europe",Predictive_Model!$D$38,IF(G2860="North America",Predictive_Model!$D$39,IF(G2860="Oceania",Predictive_Model!$D$40,IF(G2860="South America",Predictive_Model!$D$41,0)))))+IF(H2860="Laptop",Predictive_Model!$D$43,IF(H2860="Mobile",Predictive_Model!$D$44,IF(H2860="TV",Predictive_Model!$D$45,IF(H2860="Tablet",Predictive_Model!$D$46,0))))+IF(K2860="Crypto",Predictive_Model!$D$48,IF(K2860="Debit Card",Predictive_Model!$D$49,IF(K2860="Gift Card",Predictive_Model!$D$50,IF(K2860="PayPal",Predictive_Model!$D$51,0))))+IF(N2860="Comedy",Predictive_Model!$D$53,IF(N2860="Documentary",Predictive_Model!$D$54,IF(N2860="Drama",Predictive_Model!$D$55,IF(N2860="Horror",Predictive_Model!$D$56,IF(N2860="Romance",Predictive_Model!$D$57,IF(N2860="Sci-Fi",Predictive_Model!$D$58,0)))))))))</f>
        <v>0.98010965457956245</v>
      </c>
      <c r="V2860" s="3" t="str">
        <f t="shared" si="446"/>
        <v>Critical</v>
      </c>
      <c r="W2860" s="6">
        <f t="shared" si="447"/>
        <v>17.989999999999998</v>
      </c>
      <c r="X2860" s="3" t="str">
        <f t="shared" si="448"/>
        <v>Priority 1</v>
      </c>
      <c r="Y2860" s="3" t="str">
        <f t="shared" si="449"/>
        <v>OK</v>
      </c>
    </row>
    <row r="2861" spans="1:25" x14ac:dyDescent="0.25">
      <c r="A2861" s="3" t="str">
        <f>Raw_Data!A2861</f>
        <v>301e8131-5946-4245-ba48-2dc3fd552cb8</v>
      </c>
      <c r="B2861" s="3">
        <f>Raw_Data!B2861</f>
        <v>58</v>
      </c>
      <c r="C2861" s="3" t="str">
        <f>Raw_Data!C2861</f>
        <v>Male</v>
      </c>
      <c r="D2861" s="3" t="str">
        <f>Raw_Data!D2861</f>
        <v>Standard</v>
      </c>
      <c r="E2861" s="3">
        <f>Raw_Data!E2861</f>
        <v>6.88</v>
      </c>
      <c r="F2861" s="3">
        <f>Raw_Data!F2861</f>
        <v>22</v>
      </c>
      <c r="G2861" s="3" t="str">
        <f>Raw_Data!G2861</f>
        <v>Asia</v>
      </c>
      <c r="H2861" s="3" t="str">
        <f>Raw_Data!H2861</f>
        <v>Desktop</v>
      </c>
      <c r="I2861" s="3">
        <f>Raw_Data!I2861</f>
        <v>13.99</v>
      </c>
      <c r="J2861" s="3">
        <f>Raw_Data!J2861</f>
        <v>0</v>
      </c>
      <c r="K2861" s="3" t="str">
        <f>Raw_Data!K2861</f>
        <v>Crypto</v>
      </c>
      <c r="L2861" s="3">
        <f>Raw_Data!L2861</f>
        <v>3</v>
      </c>
      <c r="M2861" s="3">
        <f>Raw_Data!M2861</f>
        <v>0.3</v>
      </c>
      <c r="N2861" s="3" t="str">
        <f>Raw_Data!N2861</f>
        <v>Romance</v>
      </c>
      <c r="O2861" s="3" t="str">
        <f t="shared" si="440"/>
        <v>55-70</v>
      </c>
      <c r="P2861" s="3" t="str">
        <f t="shared" si="441"/>
        <v>&lt;10h</v>
      </c>
      <c r="Q2861" s="3" t="str">
        <f t="shared" si="442"/>
        <v>22-45d</v>
      </c>
      <c r="R2861" s="3" t="str">
        <f t="shared" si="443"/>
        <v>Medium</v>
      </c>
      <c r="S2861" s="3" t="str">
        <f t="shared" si="444"/>
        <v>Mid</v>
      </c>
      <c r="T2861" s="3" t="str">
        <f t="shared" si="445"/>
        <v>Active</v>
      </c>
      <c r="U2861" s="4">
        <f>1/(1+EXP(-(Predictive_Model!$B$5+((B2861-Predictive_Model!$B$20)/Predictive_Model!$C$20)*Predictive_Model!$D$20+((E2861-Predictive_Model!$B$21)/Predictive_Model!$C$21)*Predictive_Model!$D$21+((F2861-Predictive_Model!$B$22)/Predictive_Model!$C$22)*Predictive_Model!$D$22+((I2861-Predictive_Model!$B$23)/Predictive_Model!$C$23)*Predictive_Model!$D$23+((L2861-Predictive_Model!$B$24)/Predictive_Model!$C$24)*Predictive_Model!$D$24+((M2861-Predictive_Model!$B$25)/Predictive_Model!$C$25)*Predictive_Model!$D$25+IF(C2861="Male",Predictive_Model!$D$31,IF(C2861="Other",Predictive_Model!$D$32,0))+IF(D2861="Premium",Predictive_Model!$D$34,IF(D2861="Standard",Predictive_Model!$D$35,0))+IF(G2861="Asia",Predictive_Model!$D$37,IF(G2861="Europe",Predictive_Model!$D$38,IF(G2861="North America",Predictive_Model!$D$39,IF(G2861="Oceania",Predictive_Model!$D$40,IF(G2861="South America",Predictive_Model!$D$41,0)))))+IF(H2861="Laptop",Predictive_Model!$D$43,IF(H2861="Mobile",Predictive_Model!$D$44,IF(H2861="TV",Predictive_Model!$D$45,IF(H2861="Tablet",Predictive_Model!$D$46,0))))+IF(K2861="Crypto",Predictive_Model!$D$48,IF(K2861="Debit Card",Predictive_Model!$D$49,IF(K2861="Gift Card",Predictive_Model!$D$50,IF(K2861="PayPal",Predictive_Model!$D$51,0))))+IF(N2861="Comedy",Predictive_Model!$D$53,IF(N2861="Documentary",Predictive_Model!$D$54,IF(N2861="Drama",Predictive_Model!$D$55,IF(N2861="Horror",Predictive_Model!$D$56,IF(N2861="Romance",Predictive_Model!$D$57,IF(N2861="Sci-Fi",Predictive_Model!$D$58,0)))))))))</f>
        <v>0.87107396752042165</v>
      </c>
      <c r="V2861" s="3" t="str">
        <f t="shared" si="446"/>
        <v>Critical</v>
      </c>
      <c r="W2861" s="6">
        <f t="shared" si="447"/>
        <v>12.186324805610699</v>
      </c>
      <c r="X2861" s="3" t="str">
        <f t="shared" si="448"/>
        <v>Priority 2</v>
      </c>
      <c r="Y2861" s="3" t="str">
        <f t="shared" si="449"/>
        <v>OK</v>
      </c>
    </row>
    <row r="2862" spans="1:25" x14ac:dyDescent="0.25">
      <c r="A2862" s="3" t="str">
        <f>Raw_Data!A2862</f>
        <v>ffd7a77d-7608-4dbc-82d1-c2d4d1d5d132</v>
      </c>
      <c r="B2862" s="3">
        <f>Raw_Data!B2862</f>
        <v>49</v>
      </c>
      <c r="C2862" s="3" t="str">
        <f>Raw_Data!C2862</f>
        <v>Other</v>
      </c>
      <c r="D2862" s="3" t="str">
        <f>Raw_Data!D2862</f>
        <v>Premium</v>
      </c>
      <c r="E2862" s="3">
        <f>Raw_Data!E2862</f>
        <v>19.3</v>
      </c>
      <c r="F2862" s="3">
        <f>Raw_Data!F2862</f>
        <v>19</v>
      </c>
      <c r="G2862" s="3" t="str">
        <f>Raw_Data!G2862</f>
        <v>Oceania</v>
      </c>
      <c r="H2862" s="3" t="str">
        <f>Raw_Data!H2862</f>
        <v>Mobile</v>
      </c>
      <c r="I2862" s="3">
        <f>Raw_Data!I2862</f>
        <v>17.989999999999998</v>
      </c>
      <c r="J2862" s="3">
        <f>Raw_Data!J2862</f>
        <v>0</v>
      </c>
      <c r="K2862" s="3" t="str">
        <f>Raw_Data!K2862</f>
        <v>PayPal</v>
      </c>
      <c r="L2862" s="3">
        <f>Raw_Data!L2862</f>
        <v>5</v>
      </c>
      <c r="M2862" s="3">
        <f>Raw_Data!M2862</f>
        <v>0.97</v>
      </c>
      <c r="N2862" s="3" t="str">
        <f>Raw_Data!N2862</f>
        <v>Horror</v>
      </c>
      <c r="O2862" s="3" t="str">
        <f t="shared" si="440"/>
        <v>45-54</v>
      </c>
      <c r="P2862" s="3" t="str">
        <f t="shared" si="441"/>
        <v>10-24h</v>
      </c>
      <c r="Q2862" s="3" t="str">
        <f t="shared" si="442"/>
        <v>8-21d</v>
      </c>
      <c r="R2862" s="3" t="str">
        <f t="shared" si="443"/>
        <v>Medium</v>
      </c>
      <c r="S2862" s="3" t="str">
        <f t="shared" si="444"/>
        <v>High</v>
      </c>
      <c r="T2862" s="3" t="str">
        <f t="shared" si="445"/>
        <v>Active</v>
      </c>
      <c r="U2862" s="4">
        <f>1/(1+EXP(-(Predictive_Model!$B$5+((B2862-Predictive_Model!$B$20)/Predictive_Model!$C$20)*Predictive_Model!$D$20+((E2862-Predictive_Model!$B$21)/Predictive_Model!$C$21)*Predictive_Model!$D$21+((F2862-Predictive_Model!$B$22)/Predictive_Model!$C$22)*Predictive_Model!$D$22+((I2862-Predictive_Model!$B$23)/Predictive_Model!$C$23)*Predictive_Model!$D$23+((L2862-Predictive_Model!$B$24)/Predictive_Model!$C$24)*Predictive_Model!$D$24+((M2862-Predictive_Model!$B$25)/Predictive_Model!$C$25)*Predictive_Model!$D$25+IF(C2862="Male",Predictive_Model!$D$31,IF(C2862="Other",Predictive_Model!$D$32,0))+IF(D2862="Premium",Predictive_Model!$D$34,IF(D2862="Standard",Predictive_Model!$D$35,0))+IF(G2862="Asia",Predictive_Model!$D$37,IF(G2862="Europe",Predictive_Model!$D$38,IF(G2862="North America",Predictive_Model!$D$39,IF(G2862="Oceania",Predictive_Model!$D$40,IF(G2862="South America",Predictive_Model!$D$41,0)))))+IF(H2862="Laptop",Predictive_Model!$D$43,IF(H2862="Mobile",Predictive_Model!$D$44,IF(H2862="TV",Predictive_Model!$D$45,IF(H2862="Tablet",Predictive_Model!$D$46,0))))+IF(K2862="Crypto",Predictive_Model!$D$48,IF(K2862="Debit Card",Predictive_Model!$D$49,IF(K2862="Gift Card",Predictive_Model!$D$50,IF(K2862="PayPal",Predictive_Model!$D$51,0))))+IF(N2862="Comedy",Predictive_Model!$D$53,IF(N2862="Documentary",Predictive_Model!$D$54,IF(N2862="Drama",Predictive_Model!$D$55,IF(N2862="Horror",Predictive_Model!$D$56,IF(N2862="Romance",Predictive_Model!$D$57,IF(N2862="Sci-Fi",Predictive_Model!$D$58,0)))))))))</f>
        <v>6.1627029488371407E-3</v>
      </c>
      <c r="V2862" s="3" t="str">
        <f t="shared" si="446"/>
        <v>Low</v>
      </c>
      <c r="W2862" s="6">
        <f t="shared" si="447"/>
        <v>0.11086702604958015</v>
      </c>
      <c r="X2862" s="3" t="str">
        <f t="shared" si="448"/>
        <v>Monitor</v>
      </c>
      <c r="Y2862" s="3" t="str">
        <f t="shared" si="449"/>
        <v>OK</v>
      </c>
    </row>
    <row r="2863" spans="1:25" x14ac:dyDescent="0.25">
      <c r="A2863" s="3" t="str">
        <f>Raw_Data!A2863</f>
        <v>b2b3bbdb-482c-4388-b355-c728f9da748f</v>
      </c>
      <c r="B2863" s="3">
        <f>Raw_Data!B2863</f>
        <v>39</v>
      </c>
      <c r="C2863" s="3" t="str">
        <f>Raw_Data!C2863</f>
        <v>Other</v>
      </c>
      <c r="D2863" s="3" t="str">
        <f>Raw_Data!D2863</f>
        <v>Standard</v>
      </c>
      <c r="E2863" s="3">
        <f>Raw_Data!E2863</f>
        <v>35.700000000000003</v>
      </c>
      <c r="F2863" s="3">
        <f>Raw_Data!F2863</f>
        <v>7</v>
      </c>
      <c r="G2863" s="3" t="str">
        <f>Raw_Data!G2863</f>
        <v>South America</v>
      </c>
      <c r="H2863" s="3" t="str">
        <f>Raw_Data!H2863</f>
        <v>TV</v>
      </c>
      <c r="I2863" s="3">
        <f>Raw_Data!I2863</f>
        <v>13.99</v>
      </c>
      <c r="J2863" s="3">
        <f>Raw_Data!J2863</f>
        <v>0</v>
      </c>
      <c r="K2863" s="3" t="str">
        <f>Raw_Data!K2863</f>
        <v>Crypto</v>
      </c>
      <c r="L2863" s="3">
        <f>Raw_Data!L2863</f>
        <v>4</v>
      </c>
      <c r="M2863" s="3">
        <f>Raw_Data!M2863</f>
        <v>4.46</v>
      </c>
      <c r="N2863" s="3" t="str">
        <f>Raw_Data!N2863</f>
        <v>Sci-Fi</v>
      </c>
      <c r="O2863" s="3" t="str">
        <f t="shared" si="440"/>
        <v>35-44</v>
      </c>
      <c r="P2863" s="3" t="str">
        <f t="shared" si="441"/>
        <v>25-49h</v>
      </c>
      <c r="Q2863" s="3" t="str">
        <f t="shared" si="442"/>
        <v>0-7d</v>
      </c>
      <c r="R2863" s="3" t="str">
        <f t="shared" si="443"/>
        <v>High</v>
      </c>
      <c r="S2863" s="3" t="str">
        <f t="shared" si="444"/>
        <v>Mid</v>
      </c>
      <c r="T2863" s="3" t="str">
        <f t="shared" si="445"/>
        <v>Active</v>
      </c>
      <c r="U2863" s="4">
        <f>1/(1+EXP(-(Predictive_Model!$B$5+((B2863-Predictive_Model!$B$20)/Predictive_Model!$C$20)*Predictive_Model!$D$20+((E2863-Predictive_Model!$B$21)/Predictive_Model!$C$21)*Predictive_Model!$D$21+((F2863-Predictive_Model!$B$22)/Predictive_Model!$C$22)*Predictive_Model!$D$22+((I2863-Predictive_Model!$B$23)/Predictive_Model!$C$23)*Predictive_Model!$D$23+((L2863-Predictive_Model!$B$24)/Predictive_Model!$C$24)*Predictive_Model!$D$24+((M2863-Predictive_Model!$B$25)/Predictive_Model!$C$25)*Predictive_Model!$D$25+IF(C2863="Male",Predictive_Model!$D$31,IF(C2863="Other",Predictive_Model!$D$32,0))+IF(D2863="Premium",Predictive_Model!$D$34,IF(D2863="Standard",Predictive_Model!$D$35,0))+IF(G2863="Asia",Predictive_Model!$D$37,IF(G2863="Europe",Predictive_Model!$D$38,IF(G2863="North America",Predictive_Model!$D$39,IF(G2863="Oceania",Predictive_Model!$D$40,IF(G2863="South America",Predictive_Model!$D$41,0)))))+IF(H2863="Laptop",Predictive_Model!$D$43,IF(H2863="Mobile",Predictive_Model!$D$44,IF(H2863="TV",Predictive_Model!$D$45,IF(H2863="Tablet",Predictive_Model!$D$46,0))))+IF(K2863="Crypto",Predictive_Model!$D$48,IF(K2863="Debit Card",Predictive_Model!$D$49,IF(K2863="Gift Card",Predictive_Model!$D$50,IF(K2863="PayPal",Predictive_Model!$D$51,0))))+IF(N2863="Comedy",Predictive_Model!$D$53,IF(N2863="Documentary",Predictive_Model!$D$54,IF(N2863="Drama",Predictive_Model!$D$55,IF(N2863="Horror",Predictive_Model!$D$56,IF(N2863="Romance",Predictive_Model!$D$57,IF(N2863="Sci-Fi",Predictive_Model!$D$58,0)))))))))</f>
        <v>3.8616605805704096E-8</v>
      </c>
      <c r="V2863" s="3" t="str">
        <f t="shared" si="446"/>
        <v>Low</v>
      </c>
      <c r="W2863" s="6">
        <f t="shared" si="447"/>
        <v>5.4024631522180035E-7</v>
      </c>
      <c r="X2863" s="3" t="str">
        <f t="shared" si="448"/>
        <v>Monitor</v>
      </c>
      <c r="Y2863" s="3" t="str">
        <f t="shared" si="449"/>
        <v>OK</v>
      </c>
    </row>
    <row r="2864" spans="1:25" x14ac:dyDescent="0.25">
      <c r="A2864" s="3" t="str">
        <f>Raw_Data!A2864</f>
        <v>1f796607-be06-4e6a-a102-2efc78b1ca16</v>
      </c>
      <c r="B2864" s="3">
        <f>Raw_Data!B2864</f>
        <v>49</v>
      </c>
      <c r="C2864" s="3" t="str">
        <f>Raw_Data!C2864</f>
        <v>Male</v>
      </c>
      <c r="D2864" s="3" t="str">
        <f>Raw_Data!D2864</f>
        <v>Premium</v>
      </c>
      <c r="E2864" s="3">
        <f>Raw_Data!E2864</f>
        <v>1</v>
      </c>
      <c r="F2864" s="3">
        <f>Raw_Data!F2864</f>
        <v>40</v>
      </c>
      <c r="G2864" s="3" t="str">
        <f>Raw_Data!G2864</f>
        <v>Asia</v>
      </c>
      <c r="H2864" s="3" t="str">
        <f>Raw_Data!H2864</f>
        <v>Tablet</v>
      </c>
      <c r="I2864" s="3">
        <f>Raw_Data!I2864</f>
        <v>17.989999999999998</v>
      </c>
      <c r="J2864" s="3">
        <f>Raw_Data!J2864</f>
        <v>1</v>
      </c>
      <c r="K2864" s="3" t="str">
        <f>Raw_Data!K2864</f>
        <v>Gift Card</v>
      </c>
      <c r="L2864" s="3">
        <f>Raw_Data!L2864</f>
        <v>4</v>
      </c>
      <c r="M2864" s="3">
        <f>Raw_Data!M2864</f>
        <v>0.02</v>
      </c>
      <c r="N2864" s="3" t="str">
        <f>Raw_Data!N2864</f>
        <v>Documentary</v>
      </c>
      <c r="O2864" s="3" t="str">
        <f t="shared" si="440"/>
        <v>45-54</v>
      </c>
      <c r="P2864" s="3" t="str">
        <f t="shared" si="441"/>
        <v>&lt;10h</v>
      </c>
      <c r="Q2864" s="3" t="str">
        <f t="shared" si="442"/>
        <v>22-45d</v>
      </c>
      <c r="R2864" s="3" t="str">
        <f t="shared" si="443"/>
        <v>Medium</v>
      </c>
      <c r="S2864" s="3" t="str">
        <f t="shared" si="444"/>
        <v>High</v>
      </c>
      <c r="T2864" s="3" t="str">
        <f t="shared" si="445"/>
        <v>Churned</v>
      </c>
      <c r="U2864" s="4">
        <f>1/(1+EXP(-(Predictive_Model!$B$5+((B2864-Predictive_Model!$B$20)/Predictive_Model!$C$20)*Predictive_Model!$D$20+((E2864-Predictive_Model!$B$21)/Predictive_Model!$C$21)*Predictive_Model!$D$21+((F2864-Predictive_Model!$B$22)/Predictive_Model!$C$22)*Predictive_Model!$D$22+((I2864-Predictive_Model!$B$23)/Predictive_Model!$C$23)*Predictive_Model!$D$23+((L2864-Predictive_Model!$B$24)/Predictive_Model!$C$24)*Predictive_Model!$D$24+((M2864-Predictive_Model!$B$25)/Predictive_Model!$C$25)*Predictive_Model!$D$25+IF(C2864="Male",Predictive_Model!$D$31,IF(C2864="Other",Predictive_Model!$D$32,0))+IF(D2864="Premium",Predictive_Model!$D$34,IF(D2864="Standard",Predictive_Model!$D$35,0))+IF(G2864="Asia",Predictive_Model!$D$37,IF(G2864="Europe",Predictive_Model!$D$38,IF(G2864="North America",Predictive_Model!$D$39,IF(G2864="Oceania",Predictive_Model!$D$40,IF(G2864="South America",Predictive_Model!$D$41,0)))))+IF(H2864="Laptop",Predictive_Model!$D$43,IF(H2864="Mobile",Predictive_Model!$D$44,IF(H2864="TV",Predictive_Model!$D$45,IF(H2864="Tablet",Predictive_Model!$D$46,0))))+IF(K2864="Crypto",Predictive_Model!$D$48,IF(K2864="Debit Card",Predictive_Model!$D$49,IF(K2864="Gift Card",Predictive_Model!$D$50,IF(K2864="PayPal",Predictive_Model!$D$51,0))))+IF(N2864="Comedy",Predictive_Model!$D$53,IF(N2864="Documentary",Predictive_Model!$D$54,IF(N2864="Drama",Predictive_Model!$D$55,IF(N2864="Horror",Predictive_Model!$D$56,IF(N2864="Romance",Predictive_Model!$D$57,IF(N2864="Sci-Fi",Predictive_Model!$D$58,0)))))))))</f>
        <v>0.99726221255983571</v>
      </c>
      <c r="V2864" s="3" t="str">
        <f t="shared" si="446"/>
        <v>Critical</v>
      </c>
      <c r="W2864" s="6">
        <f t="shared" si="447"/>
        <v>17.989999999999998</v>
      </c>
      <c r="X2864" s="3" t="str">
        <f t="shared" si="448"/>
        <v>Priority 1</v>
      </c>
      <c r="Y2864" s="3" t="str">
        <f t="shared" si="449"/>
        <v>OK</v>
      </c>
    </row>
    <row r="2865" spans="1:25" x14ac:dyDescent="0.25">
      <c r="A2865" s="3" t="str">
        <f>Raw_Data!A2865</f>
        <v>bfa02557-5441-4042-8137-793c43a422e8</v>
      </c>
      <c r="B2865" s="3">
        <f>Raw_Data!B2865</f>
        <v>61</v>
      </c>
      <c r="C2865" s="3" t="str">
        <f>Raw_Data!C2865</f>
        <v>Other</v>
      </c>
      <c r="D2865" s="3" t="str">
        <f>Raw_Data!D2865</f>
        <v>Premium</v>
      </c>
      <c r="E2865" s="3">
        <f>Raw_Data!E2865</f>
        <v>28.65</v>
      </c>
      <c r="F2865" s="3">
        <f>Raw_Data!F2865</f>
        <v>36</v>
      </c>
      <c r="G2865" s="3" t="str">
        <f>Raw_Data!G2865</f>
        <v>Europe</v>
      </c>
      <c r="H2865" s="3" t="str">
        <f>Raw_Data!H2865</f>
        <v>Laptop</v>
      </c>
      <c r="I2865" s="3">
        <f>Raw_Data!I2865</f>
        <v>17.989999999999998</v>
      </c>
      <c r="J2865" s="3">
        <f>Raw_Data!J2865</f>
        <v>0</v>
      </c>
      <c r="K2865" s="3" t="str">
        <f>Raw_Data!K2865</f>
        <v>PayPal</v>
      </c>
      <c r="L2865" s="3">
        <f>Raw_Data!L2865</f>
        <v>5</v>
      </c>
      <c r="M2865" s="3">
        <f>Raw_Data!M2865</f>
        <v>0.77</v>
      </c>
      <c r="N2865" s="3" t="str">
        <f>Raw_Data!N2865</f>
        <v>Drama</v>
      </c>
      <c r="O2865" s="3" t="str">
        <f t="shared" si="440"/>
        <v>55-70</v>
      </c>
      <c r="P2865" s="3" t="str">
        <f t="shared" si="441"/>
        <v>25-49h</v>
      </c>
      <c r="Q2865" s="3" t="str">
        <f t="shared" si="442"/>
        <v>22-45d</v>
      </c>
      <c r="R2865" s="3" t="str">
        <f t="shared" si="443"/>
        <v>Medium</v>
      </c>
      <c r="S2865" s="3" t="str">
        <f t="shared" si="444"/>
        <v>High</v>
      </c>
      <c r="T2865" s="3" t="str">
        <f t="shared" si="445"/>
        <v>Active</v>
      </c>
      <c r="U2865" s="4">
        <f>1/(1+EXP(-(Predictive_Model!$B$5+((B2865-Predictive_Model!$B$20)/Predictive_Model!$C$20)*Predictive_Model!$D$20+((E2865-Predictive_Model!$B$21)/Predictive_Model!$C$21)*Predictive_Model!$D$21+((F2865-Predictive_Model!$B$22)/Predictive_Model!$C$22)*Predictive_Model!$D$22+((I2865-Predictive_Model!$B$23)/Predictive_Model!$C$23)*Predictive_Model!$D$23+((L2865-Predictive_Model!$B$24)/Predictive_Model!$C$24)*Predictive_Model!$D$24+((M2865-Predictive_Model!$B$25)/Predictive_Model!$C$25)*Predictive_Model!$D$25+IF(C2865="Male",Predictive_Model!$D$31,IF(C2865="Other",Predictive_Model!$D$32,0))+IF(D2865="Premium",Predictive_Model!$D$34,IF(D2865="Standard",Predictive_Model!$D$35,0))+IF(G2865="Asia",Predictive_Model!$D$37,IF(G2865="Europe",Predictive_Model!$D$38,IF(G2865="North America",Predictive_Model!$D$39,IF(G2865="Oceania",Predictive_Model!$D$40,IF(G2865="South America",Predictive_Model!$D$41,0)))))+IF(H2865="Laptop",Predictive_Model!$D$43,IF(H2865="Mobile",Predictive_Model!$D$44,IF(H2865="TV",Predictive_Model!$D$45,IF(H2865="Tablet",Predictive_Model!$D$46,0))))+IF(K2865="Crypto",Predictive_Model!$D$48,IF(K2865="Debit Card",Predictive_Model!$D$49,IF(K2865="Gift Card",Predictive_Model!$D$50,IF(K2865="PayPal",Predictive_Model!$D$51,0))))+IF(N2865="Comedy",Predictive_Model!$D$53,IF(N2865="Documentary",Predictive_Model!$D$54,IF(N2865="Drama",Predictive_Model!$D$55,IF(N2865="Horror",Predictive_Model!$D$56,IF(N2865="Romance",Predictive_Model!$D$57,IF(N2865="Sci-Fi",Predictive_Model!$D$58,0)))))))))</f>
        <v>7.1913416502185194E-4</v>
      </c>
      <c r="V2865" s="3" t="str">
        <f t="shared" si="446"/>
        <v>Low</v>
      </c>
      <c r="W2865" s="6">
        <f t="shared" si="447"/>
        <v>1.2937223628743116E-2</v>
      </c>
      <c r="X2865" s="3" t="str">
        <f t="shared" si="448"/>
        <v>Monitor</v>
      </c>
      <c r="Y2865" s="3" t="str">
        <f t="shared" si="449"/>
        <v>OK</v>
      </c>
    </row>
    <row r="2866" spans="1:25" x14ac:dyDescent="0.25">
      <c r="A2866" s="3" t="str">
        <f>Raw_Data!A2866</f>
        <v>f6907862-a9fd-4a23-aae1-6edbf491d7f1</v>
      </c>
      <c r="B2866" s="3">
        <f>Raw_Data!B2866</f>
        <v>32</v>
      </c>
      <c r="C2866" s="3" t="str">
        <f>Raw_Data!C2866</f>
        <v>Female</v>
      </c>
      <c r="D2866" s="3" t="str">
        <f>Raw_Data!D2866</f>
        <v>Standard</v>
      </c>
      <c r="E2866" s="3">
        <f>Raw_Data!E2866</f>
        <v>6.86</v>
      </c>
      <c r="F2866" s="3">
        <f>Raw_Data!F2866</f>
        <v>49</v>
      </c>
      <c r="G2866" s="3" t="str">
        <f>Raw_Data!G2866</f>
        <v>Africa</v>
      </c>
      <c r="H2866" s="3" t="str">
        <f>Raw_Data!H2866</f>
        <v>TV</v>
      </c>
      <c r="I2866" s="3">
        <f>Raw_Data!I2866</f>
        <v>13.99</v>
      </c>
      <c r="J2866" s="3">
        <f>Raw_Data!J2866</f>
        <v>1</v>
      </c>
      <c r="K2866" s="3" t="str">
        <f>Raw_Data!K2866</f>
        <v>Debit Card</v>
      </c>
      <c r="L2866" s="3">
        <f>Raw_Data!L2866</f>
        <v>2</v>
      </c>
      <c r="M2866" s="3">
        <f>Raw_Data!M2866</f>
        <v>0.14000000000000001</v>
      </c>
      <c r="N2866" s="3" t="str">
        <f>Raw_Data!N2866</f>
        <v>Sci-Fi</v>
      </c>
      <c r="O2866" s="3" t="str">
        <f t="shared" si="440"/>
        <v>25-34</v>
      </c>
      <c r="P2866" s="3" t="str">
        <f t="shared" si="441"/>
        <v>&lt;10h</v>
      </c>
      <c r="Q2866" s="3" t="str">
        <f t="shared" si="442"/>
        <v>46-60d</v>
      </c>
      <c r="R2866" s="3" t="str">
        <f t="shared" si="443"/>
        <v>Low</v>
      </c>
      <c r="S2866" s="3" t="str">
        <f t="shared" si="444"/>
        <v>Mid</v>
      </c>
      <c r="T2866" s="3" t="str">
        <f t="shared" si="445"/>
        <v>Churned</v>
      </c>
      <c r="U2866" s="4">
        <f>1/(1+EXP(-(Predictive_Model!$B$5+((B2866-Predictive_Model!$B$20)/Predictive_Model!$C$20)*Predictive_Model!$D$20+((E2866-Predictive_Model!$B$21)/Predictive_Model!$C$21)*Predictive_Model!$D$21+((F2866-Predictive_Model!$B$22)/Predictive_Model!$C$22)*Predictive_Model!$D$22+((I2866-Predictive_Model!$B$23)/Predictive_Model!$C$23)*Predictive_Model!$D$23+((L2866-Predictive_Model!$B$24)/Predictive_Model!$C$24)*Predictive_Model!$D$24+((M2866-Predictive_Model!$B$25)/Predictive_Model!$C$25)*Predictive_Model!$D$25+IF(C2866="Male",Predictive_Model!$D$31,IF(C2866="Other",Predictive_Model!$D$32,0))+IF(D2866="Premium",Predictive_Model!$D$34,IF(D2866="Standard",Predictive_Model!$D$35,0))+IF(G2866="Asia",Predictive_Model!$D$37,IF(G2866="Europe",Predictive_Model!$D$38,IF(G2866="North America",Predictive_Model!$D$39,IF(G2866="Oceania",Predictive_Model!$D$40,IF(G2866="South America",Predictive_Model!$D$41,0)))))+IF(H2866="Laptop",Predictive_Model!$D$43,IF(H2866="Mobile",Predictive_Model!$D$44,IF(H2866="TV",Predictive_Model!$D$45,IF(H2866="Tablet",Predictive_Model!$D$46,0))))+IF(K2866="Crypto",Predictive_Model!$D$48,IF(K2866="Debit Card",Predictive_Model!$D$49,IF(K2866="Gift Card",Predictive_Model!$D$50,IF(K2866="PayPal",Predictive_Model!$D$51,0))))+IF(N2866="Comedy",Predictive_Model!$D$53,IF(N2866="Documentary",Predictive_Model!$D$54,IF(N2866="Drama",Predictive_Model!$D$55,IF(N2866="Horror",Predictive_Model!$D$56,IF(N2866="Romance",Predictive_Model!$D$57,IF(N2866="Sci-Fi",Predictive_Model!$D$58,0)))))))))</f>
        <v>0.99822643634121055</v>
      </c>
      <c r="V2866" s="3" t="str">
        <f t="shared" si="446"/>
        <v>Critical</v>
      </c>
      <c r="W2866" s="6">
        <f t="shared" si="447"/>
        <v>13.99</v>
      </c>
      <c r="X2866" s="3" t="str">
        <f t="shared" si="448"/>
        <v>Priority 2</v>
      </c>
      <c r="Y2866" s="3" t="str">
        <f t="shared" si="449"/>
        <v>OK</v>
      </c>
    </row>
    <row r="2867" spans="1:25" x14ac:dyDescent="0.25">
      <c r="A2867" s="3" t="str">
        <f>Raw_Data!A2867</f>
        <v>5144a8df-7f6d-4e84-9022-66f39e58bb68</v>
      </c>
      <c r="B2867" s="3">
        <f>Raw_Data!B2867</f>
        <v>22</v>
      </c>
      <c r="C2867" s="3" t="str">
        <f>Raw_Data!C2867</f>
        <v>Other</v>
      </c>
      <c r="D2867" s="3" t="str">
        <f>Raw_Data!D2867</f>
        <v>Basic</v>
      </c>
      <c r="E2867" s="3">
        <f>Raw_Data!E2867</f>
        <v>2.36</v>
      </c>
      <c r="F2867" s="3">
        <f>Raw_Data!F2867</f>
        <v>27</v>
      </c>
      <c r="G2867" s="3" t="str">
        <f>Raw_Data!G2867</f>
        <v>Oceania</v>
      </c>
      <c r="H2867" s="3" t="str">
        <f>Raw_Data!H2867</f>
        <v>Laptop</v>
      </c>
      <c r="I2867" s="3">
        <f>Raw_Data!I2867</f>
        <v>8.99</v>
      </c>
      <c r="J2867" s="3">
        <f>Raw_Data!J2867</f>
        <v>1</v>
      </c>
      <c r="K2867" s="3" t="str">
        <f>Raw_Data!K2867</f>
        <v>Crypto</v>
      </c>
      <c r="L2867" s="3">
        <f>Raw_Data!L2867</f>
        <v>3</v>
      </c>
      <c r="M2867" s="3">
        <f>Raw_Data!M2867</f>
        <v>0.08</v>
      </c>
      <c r="N2867" s="3" t="str">
        <f>Raw_Data!N2867</f>
        <v>Action</v>
      </c>
      <c r="O2867" s="3" t="str">
        <f t="shared" si="440"/>
        <v>18-24</v>
      </c>
      <c r="P2867" s="3" t="str">
        <f t="shared" si="441"/>
        <v>&lt;10h</v>
      </c>
      <c r="Q2867" s="3" t="str">
        <f t="shared" si="442"/>
        <v>22-45d</v>
      </c>
      <c r="R2867" s="3" t="str">
        <f t="shared" si="443"/>
        <v>Medium</v>
      </c>
      <c r="S2867" s="3" t="str">
        <f t="shared" si="444"/>
        <v>Low</v>
      </c>
      <c r="T2867" s="3" t="str">
        <f t="shared" si="445"/>
        <v>Churned</v>
      </c>
      <c r="U2867" s="4">
        <f>1/(1+EXP(-(Predictive_Model!$B$5+((B2867-Predictive_Model!$B$20)/Predictive_Model!$C$20)*Predictive_Model!$D$20+((E2867-Predictive_Model!$B$21)/Predictive_Model!$C$21)*Predictive_Model!$D$21+((F2867-Predictive_Model!$B$22)/Predictive_Model!$C$22)*Predictive_Model!$D$22+((I2867-Predictive_Model!$B$23)/Predictive_Model!$C$23)*Predictive_Model!$D$23+((L2867-Predictive_Model!$B$24)/Predictive_Model!$C$24)*Predictive_Model!$D$24+((M2867-Predictive_Model!$B$25)/Predictive_Model!$C$25)*Predictive_Model!$D$25+IF(C2867="Male",Predictive_Model!$D$31,IF(C2867="Other",Predictive_Model!$D$32,0))+IF(D2867="Premium",Predictive_Model!$D$34,IF(D2867="Standard",Predictive_Model!$D$35,0))+IF(G2867="Asia",Predictive_Model!$D$37,IF(G2867="Europe",Predictive_Model!$D$38,IF(G2867="North America",Predictive_Model!$D$39,IF(G2867="Oceania",Predictive_Model!$D$40,IF(G2867="South America",Predictive_Model!$D$41,0)))))+IF(H2867="Laptop",Predictive_Model!$D$43,IF(H2867="Mobile",Predictive_Model!$D$44,IF(H2867="TV",Predictive_Model!$D$45,IF(H2867="Tablet",Predictive_Model!$D$46,0))))+IF(K2867="Crypto",Predictive_Model!$D$48,IF(K2867="Debit Card",Predictive_Model!$D$49,IF(K2867="Gift Card",Predictive_Model!$D$50,IF(K2867="PayPal",Predictive_Model!$D$51,0))))+IF(N2867="Comedy",Predictive_Model!$D$53,IF(N2867="Documentary",Predictive_Model!$D$54,IF(N2867="Drama",Predictive_Model!$D$55,IF(N2867="Horror",Predictive_Model!$D$56,IF(N2867="Romance",Predictive_Model!$D$57,IF(N2867="Sci-Fi",Predictive_Model!$D$58,0)))))))))</f>
        <v>0.99701298208257361</v>
      </c>
      <c r="V2867" s="3" t="str">
        <f t="shared" si="446"/>
        <v>Critical</v>
      </c>
      <c r="W2867" s="6">
        <f t="shared" si="447"/>
        <v>8.99</v>
      </c>
      <c r="X2867" s="3" t="str">
        <f t="shared" si="448"/>
        <v>Priority 2</v>
      </c>
      <c r="Y2867" s="3" t="str">
        <f t="shared" si="449"/>
        <v>OK</v>
      </c>
    </row>
    <row r="2868" spans="1:25" x14ac:dyDescent="0.25">
      <c r="A2868" s="3" t="str">
        <f>Raw_Data!A2868</f>
        <v>7b0d81cd-c249-4d2d-9cdc-6ee9d85ed283</v>
      </c>
      <c r="B2868" s="3">
        <f>Raw_Data!B2868</f>
        <v>47</v>
      </c>
      <c r="C2868" s="3" t="str">
        <f>Raw_Data!C2868</f>
        <v>Female</v>
      </c>
      <c r="D2868" s="3" t="str">
        <f>Raw_Data!D2868</f>
        <v>Basic</v>
      </c>
      <c r="E2868" s="3">
        <f>Raw_Data!E2868</f>
        <v>3.84</v>
      </c>
      <c r="F2868" s="3">
        <f>Raw_Data!F2868</f>
        <v>2</v>
      </c>
      <c r="G2868" s="3" t="str">
        <f>Raw_Data!G2868</f>
        <v>Europe</v>
      </c>
      <c r="H2868" s="3" t="str">
        <f>Raw_Data!H2868</f>
        <v>Mobile</v>
      </c>
      <c r="I2868" s="3">
        <f>Raw_Data!I2868</f>
        <v>8.99</v>
      </c>
      <c r="J2868" s="3">
        <f>Raw_Data!J2868</f>
        <v>0</v>
      </c>
      <c r="K2868" s="3" t="str">
        <f>Raw_Data!K2868</f>
        <v>Credit Card</v>
      </c>
      <c r="L2868" s="3">
        <f>Raw_Data!L2868</f>
        <v>2</v>
      </c>
      <c r="M2868" s="3">
        <f>Raw_Data!M2868</f>
        <v>1.28</v>
      </c>
      <c r="N2868" s="3" t="str">
        <f>Raw_Data!N2868</f>
        <v>Action</v>
      </c>
      <c r="O2868" s="3" t="str">
        <f t="shared" si="440"/>
        <v>45-54</v>
      </c>
      <c r="P2868" s="3" t="str">
        <f t="shared" si="441"/>
        <v>&lt;10h</v>
      </c>
      <c r="Q2868" s="3" t="str">
        <f t="shared" si="442"/>
        <v>0-7d</v>
      </c>
      <c r="R2868" s="3" t="str">
        <f t="shared" si="443"/>
        <v>Medium</v>
      </c>
      <c r="S2868" s="3" t="str">
        <f t="shared" si="444"/>
        <v>Low</v>
      </c>
      <c r="T2868" s="3" t="str">
        <f t="shared" si="445"/>
        <v>Active</v>
      </c>
      <c r="U2868" s="4">
        <f>1/(1+EXP(-(Predictive_Model!$B$5+((B2868-Predictive_Model!$B$20)/Predictive_Model!$C$20)*Predictive_Model!$D$20+((E2868-Predictive_Model!$B$21)/Predictive_Model!$C$21)*Predictive_Model!$D$21+((F2868-Predictive_Model!$B$22)/Predictive_Model!$C$22)*Predictive_Model!$D$22+((I2868-Predictive_Model!$B$23)/Predictive_Model!$C$23)*Predictive_Model!$D$23+((L2868-Predictive_Model!$B$24)/Predictive_Model!$C$24)*Predictive_Model!$D$24+((M2868-Predictive_Model!$B$25)/Predictive_Model!$C$25)*Predictive_Model!$D$25+IF(C2868="Male",Predictive_Model!$D$31,IF(C2868="Other",Predictive_Model!$D$32,0))+IF(D2868="Premium",Predictive_Model!$D$34,IF(D2868="Standard",Predictive_Model!$D$35,0))+IF(G2868="Asia",Predictive_Model!$D$37,IF(G2868="Europe",Predictive_Model!$D$38,IF(G2868="North America",Predictive_Model!$D$39,IF(G2868="Oceania",Predictive_Model!$D$40,IF(G2868="South America",Predictive_Model!$D$41,0)))))+IF(H2868="Laptop",Predictive_Model!$D$43,IF(H2868="Mobile",Predictive_Model!$D$44,IF(H2868="TV",Predictive_Model!$D$45,IF(H2868="Tablet",Predictive_Model!$D$46,0))))+IF(K2868="Crypto",Predictive_Model!$D$48,IF(K2868="Debit Card",Predictive_Model!$D$49,IF(K2868="Gift Card",Predictive_Model!$D$50,IF(K2868="PayPal",Predictive_Model!$D$51,0))))+IF(N2868="Comedy",Predictive_Model!$D$53,IF(N2868="Documentary",Predictive_Model!$D$54,IF(N2868="Drama",Predictive_Model!$D$55,IF(N2868="Horror",Predictive_Model!$D$56,IF(N2868="Romance",Predictive_Model!$D$57,IF(N2868="Sci-Fi",Predictive_Model!$D$58,0)))))))))</f>
        <v>0.91764390774406723</v>
      </c>
      <c r="V2868" s="3" t="str">
        <f t="shared" si="446"/>
        <v>Critical</v>
      </c>
      <c r="W2868" s="6">
        <f t="shared" si="447"/>
        <v>8.2496187306191651</v>
      </c>
      <c r="X2868" s="3" t="str">
        <f t="shared" si="448"/>
        <v>Priority 2</v>
      </c>
      <c r="Y2868" s="3" t="str">
        <f t="shared" si="449"/>
        <v>OK</v>
      </c>
    </row>
    <row r="2869" spans="1:25" x14ac:dyDescent="0.25">
      <c r="A2869" s="3" t="str">
        <f>Raw_Data!A2869</f>
        <v>769674ba-19e5-4a6a-b353-facf54fbb6e0</v>
      </c>
      <c r="B2869" s="3">
        <f>Raw_Data!B2869</f>
        <v>41</v>
      </c>
      <c r="C2869" s="3" t="str">
        <f>Raw_Data!C2869</f>
        <v>Female</v>
      </c>
      <c r="D2869" s="3" t="str">
        <f>Raw_Data!D2869</f>
        <v>Standard</v>
      </c>
      <c r="E2869" s="3">
        <f>Raw_Data!E2869</f>
        <v>0.11</v>
      </c>
      <c r="F2869" s="3">
        <f>Raw_Data!F2869</f>
        <v>41</v>
      </c>
      <c r="G2869" s="3" t="str">
        <f>Raw_Data!G2869</f>
        <v>Africa</v>
      </c>
      <c r="H2869" s="3" t="str">
        <f>Raw_Data!H2869</f>
        <v>Mobile</v>
      </c>
      <c r="I2869" s="3">
        <f>Raw_Data!I2869</f>
        <v>13.99</v>
      </c>
      <c r="J2869" s="3">
        <f>Raw_Data!J2869</f>
        <v>1</v>
      </c>
      <c r="K2869" s="3" t="str">
        <f>Raw_Data!K2869</f>
        <v>Credit Card</v>
      </c>
      <c r="L2869" s="3">
        <f>Raw_Data!L2869</f>
        <v>2</v>
      </c>
      <c r="M2869" s="3">
        <f>Raw_Data!M2869</f>
        <v>0</v>
      </c>
      <c r="N2869" s="3" t="str">
        <f>Raw_Data!N2869</f>
        <v>Action</v>
      </c>
      <c r="O2869" s="3" t="str">
        <f t="shared" si="440"/>
        <v>35-44</v>
      </c>
      <c r="P2869" s="3" t="str">
        <f t="shared" si="441"/>
        <v>&lt;10h</v>
      </c>
      <c r="Q2869" s="3" t="str">
        <f t="shared" si="442"/>
        <v>22-45d</v>
      </c>
      <c r="R2869" s="3" t="str">
        <f t="shared" si="443"/>
        <v>Medium</v>
      </c>
      <c r="S2869" s="3" t="str">
        <f t="shared" si="444"/>
        <v>Mid</v>
      </c>
      <c r="T2869" s="3" t="str">
        <f t="shared" si="445"/>
        <v>Churned</v>
      </c>
      <c r="U2869" s="4">
        <f>1/(1+EXP(-(Predictive_Model!$B$5+((B2869-Predictive_Model!$B$20)/Predictive_Model!$C$20)*Predictive_Model!$D$20+((E2869-Predictive_Model!$B$21)/Predictive_Model!$C$21)*Predictive_Model!$D$21+((F2869-Predictive_Model!$B$22)/Predictive_Model!$C$22)*Predictive_Model!$D$22+((I2869-Predictive_Model!$B$23)/Predictive_Model!$C$23)*Predictive_Model!$D$23+((L2869-Predictive_Model!$B$24)/Predictive_Model!$C$24)*Predictive_Model!$D$24+((M2869-Predictive_Model!$B$25)/Predictive_Model!$C$25)*Predictive_Model!$D$25+IF(C2869="Male",Predictive_Model!$D$31,IF(C2869="Other",Predictive_Model!$D$32,0))+IF(D2869="Premium",Predictive_Model!$D$34,IF(D2869="Standard",Predictive_Model!$D$35,0))+IF(G2869="Asia",Predictive_Model!$D$37,IF(G2869="Europe",Predictive_Model!$D$38,IF(G2869="North America",Predictive_Model!$D$39,IF(G2869="Oceania",Predictive_Model!$D$40,IF(G2869="South America",Predictive_Model!$D$41,0)))))+IF(H2869="Laptop",Predictive_Model!$D$43,IF(H2869="Mobile",Predictive_Model!$D$44,IF(H2869="TV",Predictive_Model!$D$45,IF(H2869="Tablet",Predictive_Model!$D$46,0))))+IF(K2869="Crypto",Predictive_Model!$D$48,IF(K2869="Debit Card",Predictive_Model!$D$49,IF(K2869="Gift Card",Predictive_Model!$D$50,IF(K2869="PayPal",Predictive_Model!$D$51,0))))+IF(N2869="Comedy",Predictive_Model!$D$53,IF(N2869="Documentary",Predictive_Model!$D$54,IF(N2869="Drama",Predictive_Model!$D$55,IF(N2869="Horror",Predictive_Model!$D$56,IF(N2869="Romance",Predictive_Model!$D$57,IF(N2869="Sci-Fi",Predictive_Model!$D$58,0)))))))))</f>
        <v>0.99994290860852697</v>
      </c>
      <c r="V2869" s="3" t="str">
        <f t="shared" si="446"/>
        <v>Critical</v>
      </c>
      <c r="W2869" s="6">
        <f t="shared" si="447"/>
        <v>13.99</v>
      </c>
      <c r="X2869" s="3" t="str">
        <f t="shared" si="448"/>
        <v>Priority 2</v>
      </c>
      <c r="Y2869" s="3" t="str">
        <f t="shared" si="449"/>
        <v>OK</v>
      </c>
    </row>
    <row r="2870" spans="1:25" x14ac:dyDescent="0.25">
      <c r="A2870" s="3" t="str">
        <f>Raw_Data!A2870</f>
        <v>1679b3fc-718f-4000-8f69-3b9366299e49</v>
      </c>
      <c r="B2870" s="3">
        <f>Raw_Data!B2870</f>
        <v>65</v>
      </c>
      <c r="C2870" s="3" t="str">
        <f>Raw_Data!C2870</f>
        <v>Male</v>
      </c>
      <c r="D2870" s="3" t="str">
        <f>Raw_Data!D2870</f>
        <v>Basic</v>
      </c>
      <c r="E2870" s="3">
        <f>Raw_Data!E2870</f>
        <v>6.36</v>
      </c>
      <c r="F2870" s="3">
        <f>Raw_Data!F2870</f>
        <v>31</v>
      </c>
      <c r="G2870" s="3" t="str">
        <f>Raw_Data!G2870</f>
        <v>Europe</v>
      </c>
      <c r="H2870" s="3" t="str">
        <f>Raw_Data!H2870</f>
        <v>Tablet</v>
      </c>
      <c r="I2870" s="3">
        <f>Raw_Data!I2870</f>
        <v>8.99</v>
      </c>
      <c r="J2870" s="3">
        <f>Raw_Data!J2870</f>
        <v>1</v>
      </c>
      <c r="K2870" s="3" t="str">
        <f>Raw_Data!K2870</f>
        <v>Credit Card</v>
      </c>
      <c r="L2870" s="3">
        <f>Raw_Data!L2870</f>
        <v>4</v>
      </c>
      <c r="M2870" s="3">
        <f>Raw_Data!M2870</f>
        <v>0.2</v>
      </c>
      <c r="N2870" s="3" t="str">
        <f>Raw_Data!N2870</f>
        <v>Sci-Fi</v>
      </c>
      <c r="O2870" s="3" t="str">
        <f t="shared" si="440"/>
        <v>55-70</v>
      </c>
      <c r="P2870" s="3" t="str">
        <f t="shared" si="441"/>
        <v>&lt;10h</v>
      </c>
      <c r="Q2870" s="3" t="str">
        <f t="shared" si="442"/>
        <v>22-45d</v>
      </c>
      <c r="R2870" s="3" t="str">
        <f t="shared" si="443"/>
        <v>Medium</v>
      </c>
      <c r="S2870" s="3" t="str">
        <f t="shared" si="444"/>
        <v>Low</v>
      </c>
      <c r="T2870" s="3" t="str">
        <f t="shared" si="445"/>
        <v>Churned</v>
      </c>
      <c r="U2870" s="4">
        <f>1/(1+EXP(-(Predictive_Model!$B$5+((B2870-Predictive_Model!$B$20)/Predictive_Model!$C$20)*Predictive_Model!$D$20+((E2870-Predictive_Model!$B$21)/Predictive_Model!$C$21)*Predictive_Model!$D$21+((F2870-Predictive_Model!$B$22)/Predictive_Model!$C$22)*Predictive_Model!$D$22+((I2870-Predictive_Model!$B$23)/Predictive_Model!$C$23)*Predictive_Model!$D$23+((L2870-Predictive_Model!$B$24)/Predictive_Model!$C$24)*Predictive_Model!$D$24+((M2870-Predictive_Model!$B$25)/Predictive_Model!$C$25)*Predictive_Model!$D$25+IF(C2870="Male",Predictive_Model!$D$31,IF(C2870="Other",Predictive_Model!$D$32,0))+IF(D2870="Premium",Predictive_Model!$D$34,IF(D2870="Standard",Predictive_Model!$D$35,0))+IF(G2870="Asia",Predictive_Model!$D$37,IF(G2870="Europe",Predictive_Model!$D$38,IF(G2870="North America",Predictive_Model!$D$39,IF(G2870="Oceania",Predictive_Model!$D$40,IF(G2870="South America",Predictive_Model!$D$41,0)))))+IF(H2870="Laptop",Predictive_Model!$D$43,IF(H2870="Mobile",Predictive_Model!$D$44,IF(H2870="TV",Predictive_Model!$D$45,IF(H2870="Tablet",Predictive_Model!$D$46,0))))+IF(K2870="Crypto",Predictive_Model!$D$48,IF(K2870="Debit Card",Predictive_Model!$D$49,IF(K2870="Gift Card",Predictive_Model!$D$50,IF(K2870="PayPal",Predictive_Model!$D$51,0))))+IF(N2870="Comedy",Predictive_Model!$D$53,IF(N2870="Documentary",Predictive_Model!$D$54,IF(N2870="Drama",Predictive_Model!$D$55,IF(N2870="Horror",Predictive_Model!$D$56,IF(N2870="Romance",Predictive_Model!$D$57,IF(N2870="Sci-Fi",Predictive_Model!$D$58,0)))))))))</f>
        <v>0.99560975364366422</v>
      </c>
      <c r="V2870" s="3" t="str">
        <f t="shared" si="446"/>
        <v>Critical</v>
      </c>
      <c r="W2870" s="6">
        <f t="shared" si="447"/>
        <v>8.99</v>
      </c>
      <c r="X2870" s="3" t="str">
        <f t="shared" si="448"/>
        <v>Priority 2</v>
      </c>
      <c r="Y2870" s="3" t="str">
        <f t="shared" si="449"/>
        <v>OK</v>
      </c>
    </row>
    <row r="2871" spans="1:25" x14ac:dyDescent="0.25">
      <c r="A2871" s="3" t="str">
        <f>Raw_Data!A2871</f>
        <v>d88c20b8-c0af-41e5-8d59-65a345133fb3</v>
      </c>
      <c r="B2871" s="3">
        <f>Raw_Data!B2871</f>
        <v>57</v>
      </c>
      <c r="C2871" s="3" t="str">
        <f>Raw_Data!C2871</f>
        <v>Male</v>
      </c>
      <c r="D2871" s="3" t="str">
        <f>Raw_Data!D2871</f>
        <v>Basic</v>
      </c>
      <c r="E2871" s="3">
        <f>Raw_Data!E2871</f>
        <v>12.3</v>
      </c>
      <c r="F2871" s="3">
        <f>Raw_Data!F2871</f>
        <v>26</v>
      </c>
      <c r="G2871" s="3" t="str">
        <f>Raw_Data!G2871</f>
        <v>Asia</v>
      </c>
      <c r="H2871" s="3" t="str">
        <f>Raw_Data!H2871</f>
        <v>Tablet</v>
      </c>
      <c r="I2871" s="3">
        <f>Raw_Data!I2871</f>
        <v>8.99</v>
      </c>
      <c r="J2871" s="3">
        <f>Raw_Data!J2871</f>
        <v>0</v>
      </c>
      <c r="K2871" s="3" t="str">
        <f>Raw_Data!K2871</f>
        <v>Debit Card</v>
      </c>
      <c r="L2871" s="3">
        <f>Raw_Data!L2871</f>
        <v>4</v>
      </c>
      <c r="M2871" s="3">
        <f>Raw_Data!M2871</f>
        <v>0.46</v>
      </c>
      <c r="N2871" s="3" t="str">
        <f>Raw_Data!N2871</f>
        <v>Sci-Fi</v>
      </c>
      <c r="O2871" s="3" t="str">
        <f t="shared" si="440"/>
        <v>55-70</v>
      </c>
      <c r="P2871" s="3" t="str">
        <f t="shared" si="441"/>
        <v>10-24h</v>
      </c>
      <c r="Q2871" s="3" t="str">
        <f t="shared" si="442"/>
        <v>22-45d</v>
      </c>
      <c r="R2871" s="3" t="str">
        <f t="shared" si="443"/>
        <v>Medium</v>
      </c>
      <c r="S2871" s="3" t="str">
        <f t="shared" si="444"/>
        <v>Low</v>
      </c>
      <c r="T2871" s="3" t="str">
        <f t="shared" si="445"/>
        <v>Active</v>
      </c>
      <c r="U2871" s="4">
        <f>1/(1+EXP(-(Predictive_Model!$B$5+((B2871-Predictive_Model!$B$20)/Predictive_Model!$C$20)*Predictive_Model!$D$20+((E2871-Predictive_Model!$B$21)/Predictive_Model!$C$21)*Predictive_Model!$D$21+((F2871-Predictive_Model!$B$22)/Predictive_Model!$C$22)*Predictive_Model!$D$22+((I2871-Predictive_Model!$B$23)/Predictive_Model!$C$23)*Predictive_Model!$D$23+((L2871-Predictive_Model!$B$24)/Predictive_Model!$C$24)*Predictive_Model!$D$24+((M2871-Predictive_Model!$B$25)/Predictive_Model!$C$25)*Predictive_Model!$D$25+IF(C2871="Male",Predictive_Model!$D$31,IF(C2871="Other",Predictive_Model!$D$32,0))+IF(D2871="Premium",Predictive_Model!$D$34,IF(D2871="Standard",Predictive_Model!$D$35,0))+IF(G2871="Asia",Predictive_Model!$D$37,IF(G2871="Europe",Predictive_Model!$D$38,IF(G2871="North America",Predictive_Model!$D$39,IF(G2871="Oceania",Predictive_Model!$D$40,IF(G2871="South America",Predictive_Model!$D$41,0)))))+IF(H2871="Laptop",Predictive_Model!$D$43,IF(H2871="Mobile",Predictive_Model!$D$44,IF(H2871="TV",Predictive_Model!$D$45,IF(H2871="Tablet",Predictive_Model!$D$46,0))))+IF(K2871="Crypto",Predictive_Model!$D$48,IF(K2871="Debit Card",Predictive_Model!$D$49,IF(K2871="Gift Card",Predictive_Model!$D$50,IF(K2871="PayPal",Predictive_Model!$D$51,0))))+IF(N2871="Comedy",Predictive_Model!$D$53,IF(N2871="Documentary",Predictive_Model!$D$54,IF(N2871="Drama",Predictive_Model!$D$55,IF(N2871="Horror",Predictive_Model!$D$56,IF(N2871="Romance",Predictive_Model!$D$57,IF(N2871="Sci-Fi",Predictive_Model!$D$58,0)))))))))</f>
        <v>0.88717379694740361</v>
      </c>
      <c r="V2871" s="3" t="str">
        <f t="shared" si="446"/>
        <v>Critical</v>
      </c>
      <c r="W2871" s="6">
        <f t="shared" si="447"/>
        <v>7.9756924345571587</v>
      </c>
      <c r="X2871" s="3" t="str">
        <f t="shared" si="448"/>
        <v>Priority 2</v>
      </c>
      <c r="Y2871" s="3" t="str">
        <f t="shared" si="449"/>
        <v>OK</v>
      </c>
    </row>
    <row r="2872" spans="1:25" x14ac:dyDescent="0.25">
      <c r="A2872" s="3" t="str">
        <f>Raw_Data!A2872</f>
        <v>e5a8e0b5-5b5e-4613-acc4-76b38e03f958</v>
      </c>
      <c r="B2872" s="3">
        <f>Raw_Data!B2872</f>
        <v>42</v>
      </c>
      <c r="C2872" s="3" t="str">
        <f>Raw_Data!C2872</f>
        <v>Other</v>
      </c>
      <c r="D2872" s="3" t="str">
        <f>Raw_Data!D2872</f>
        <v>Premium</v>
      </c>
      <c r="E2872" s="3">
        <f>Raw_Data!E2872</f>
        <v>8.18</v>
      </c>
      <c r="F2872" s="3">
        <f>Raw_Data!F2872</f>
        <v>40</v>
      </c>
      <c r="G2872" s="3" t="str">
        <f>Raw_Data!G2872</f>
        <v>Europe</v>
      </c>
      <c r="H2872" s="3" t="str">
        <f>Raw_Data!H2872</f>
        <v>Mobile</v>
      </c>
      <c r="I2872" s="3">
        <f>Raw_Data!I2872</f>
        <v>17.989999999999998</v>
      </c>
      <c r="J2872" s="3">
        <f>Raw_Data!J2872</f>
        <v>0</v>
      </c>
      <c r="K2872" s="3" t="str">
        <f>Raw_Data!K2872</f>
        <v>Credit Card</v>
      </c>
      <c r="L2872" s="3">
        <f>Raw_Data!L2872</f>
        <v>5</v>
      </c>
      <c r="M2872" s="3">
        <f>Raw_Data!M2872</f>
        <v>0.2</v>
      </c>
      <c r="N2872" s="3" t="str">
        <f>Raw_Data!N2872</f>
        <v>Romance</v>
      </c>
      <c r="O2872" s="3" t="str">
        <f t="shared" si="440"/>
        <v>35-44</v>
      </c>
      <c r="P2872" s="3" t="str">
        <f t="shared" si="441"/>
        <v>&lt;10h</v>
      </c>
      <c r="Q2872" s="3" t="str">
        <f t="shared" si="442"/>
        <v>22-45d</v>
      </c>
      <c r="R2872" s="3" t="str">
        <f t="shared" si="443"/>
        <v>Medium</v>
      </c>
      <c r="S2872" s="3" t="str">
        <f t="shared" si="444"/>
        <v>High</v>
      </c>
      <c r="T2872" s="3" t="str">
        <f t="shared" si="445"/>
        <v>Active</v>
      </c>
      <c r="U2872" s="4">
        <f>1/(1+EXP(-(Predictive_Model!$B$5+((B2872-Predictive_Model!$B$20)/Predictive_Model!$C$20)*Predictive_Model!$D$20+((E2872-Predictive_Model!$B$21)/Predictive_Model!$C$21)*Predictive_Model!$D$21+((F2872-Predictive_Model!$B$22)/Predictive_Model!$C$22)*Predictive_Model!$D$22+((I2872-Predictive_Model!$B$23)/Predictive_Model!$C$23)*Predictive_Model!$D$23+((L2872-Predictive_Model!$B$24)/Predictive_Model!$C$24)*Predictive_Model!$D$24+((M2872-Predictive_Model!$B$25)/Predictive_Model!$C$25)*Predictive_Model!$D$25+IF(C2872="Male",Predictive_Model!$D$31,IF(C2872="Other",Predictive_Model!$D$32,0))+IF(D2872="Premium",Predictive_Model!$D$34,IF(D2872="Standard",Predictive_Model!$D$35,0))+IF(G2872="Asia",Predictive_Model!$D$37,IF(G2872="Europe",Predictive_Model!$D$38,IF(G2872="North America",Predictive_Model!$D$39,IF(G2872="Oceania",Predictive_Model!$D$40,IF(G2872="South America",Predictive_Model!$D$41,0)))))+IF(H2872="Laptop",Predictive_Model!$D$43,IF(H2872="Mobile",Predictive_Model!$D$44,IF(H2872="TV",Predictive_Model!$D$45,IF(H2872="Tablet",Predictive_Model!$D$46,0))))+IF(K2872="Crypto",Predictive_Model!$D$48,IF(K2872="Debit Card",Predictive_Model!$D$49,IF(K2872="Gift Card",Predictive_Model!$D$50,IF(K2872="PayPal",Predictive_Model!$D$51,0))))+IF(N2872="Comedy",Predictive_Model!$D$53,IF(N2872="Documentary",Predictive_Model!$D$54,IF(N2872="Drama",Predictive_Model!$D$55,IF(N2872="Horror",Predictive_Model!$D$56,IF(N2872="Romance",Predictive_Model!$D$57,IF(N2872="Sci-Fi",Predictive_Model!$D$58,0)))))))))</f>
        <v>0.92334425882370108</v>
      </c>
      <c r="V2872" s="3" t="str">
        <f t="shared" si="446"/>
        <v>Critical</v>
      </c>
      <c r="W2872" s="6">
        <f t="shared" si="447"/>
        <v>16.610963216238382</v>
      </c>
      <c r="X2872" s="3" t="str">
        <f t="shared" si="448"/>
        <v>Priority 1</v>
      </c>
      <c r="Y2872" s="3" t="str">
        <f t="shared" si="449"/>
        <v>OK</v>
      </c>
    </row>
    <row r="2873" spans="1:25" x14ac:dyDescent="0.25">
      <c r="A2873" s="3" t="str">
        <f>Raw_Data!A2873</f>
        <v>b034d781-e4ca-4cfc-b645-e9531ef2d347</v>
      </c>
      <c r="B2873" s="3">
        <f>Raw_Data!B2873</f>
        <v>50</v>
      </c>
      <c r="C2873" s="3" t="str">
        <f>Raw_Data!C2873</f>
        <v>Other</v>
      </c>
      <c r="D2873" s="3" t="str">
        <f>Raw_Data!D2873</f>
        <v>Premium</v>
      </c>
      <c r="E2873" s="3">
        <f>Raw_Data!E2873</f>
        <v>1.05</v>
      </c>
      <c r="F2873" s="3">
        <f>Raw_Data!F2873</f>
        <v>42</v>
      </c>
      <c r="G2873" s="3" t="str">
        <f>Raw_Data!G2873</f>
        <v>Asia</v>
      </c>
      <c r="H2873" s="3" t="str">
        <f>Raw_Data!H2873</f>
        <v>Laptop</v>
      </c>
      <c r="I2873" s="3">
        <f>Raw_Data!I2873</f>
        <v>17.989999999999998</v>
      </c>
      <c r="J2873" s="3">
        <f>Raw_Data!J2873</f>
        <v>1</v>
      </c>
      <c r="K2873" s="3" t="str">
        <f>Raw_Data!K2873</f>
        <v>Credit Card</v>
      </c>
      <c r="L2873" s="3">
        <f>Raw_Data!L2873</f>
        <v>2</v>
      </c>
      <c r="M2873" s="3">
        <f>Raw_Data!M2873</f>
        <v>0.02</v>
      </c>
      <c r="N2873" s="3" t="str">
        <f>Raw_Data!N2873</f>
        <v>Action</v>
      </c>
      <c r="O2873" s="3" t="str">
        <f t="shared" si="440"/>
        <v>45-54</v>
      </c>
      <c r="P2873" s="3" t="str">
        <f t="shared" si="441"/>
        <v>&lt;10h</v>
      </c>
      <c r="Q2873" s="3" t="str">
        <f t="shared" si="442"/>
        <v>22-45d</v>
      </c>
      <c r="R2873" s="3" t="str">
        <f t="shared" si="443"/>
        <v>Medium</v>
      </c>
      <c r="S2873" s="3" t="str">
        <f t="shared" si="444"/>
        <v>High</v>
      </c>
      <c r="T2873" s="3" t="str">
        <f t="shared" si="445"/>
        <v>Churned</v>
      </c>
      <c r="U2873" s="4">
        <f>1/(1+EXP(-(Predictive_Model!$B$5+((B2873-Predictive_Model!$B$20)/Predictive_Model!$C$20)*Predictive_Model!$D$20+((E2873-Predictive_Model!$B$21)/Predictive_Model!$C$21)*Predictive_Model!$D$21+((F2873-Predictive_Model!$B$22)/Predictive_Model!$C$22)*Predictive_Model!$D$22+((I2873-Predictive_Model!$B$23)/Predictive_Model!$C$23)*Predictive_Model!$D$23+((L2873-Predictive_Model!$B$24)/Predictive_Model!$C$24)*Predictive_Model!$D$24+((M2873-Predictive_Model!$B$25)/Predictive_Model!$C$25)*Predictive_Model!$D$25+IF(C2873="Male",Predictive_Model!$D$31,IF(C2873="Other",Predictive_Model!$D$32,0))+IF(D2873="Premium",Predictive_Model!$D$34,IF(D2873="Standard",Predictive_Model!$D$35,0))+IF(G2873="Asia",Predictive_Model!$D$37,IF(G2873="Europe",Predictive_Model!$D$38,IF(G2873="North America",Predictive_Model!$D$39,IF(G2873="Oceania",Predictive_Model!$D$40,IF(G2873="South America",Predictive_Model!$D$41,0)))))+IF(H2873="Laptop",Predictive_Model!$D$43,IF(H2873="Mobile",Predictive_Model!$D$44,IF(H2873="TV",Predictive_Model!$D$45,IF(H2873="Tablet",Predictive_Model!$D$46,0))))+IF(K2873="Crypto",Predictive_Model!$D$48,IF(K2873="Debit Card",Predictive_Model!$D$49,IF(K2873="Gift Card",Predictive_Model!$D$50,IF(K2873="PayPal",Predictive_Model!$D$51,0))))+IF(N2873="Comedy",Predictive_Model!$D$53,IF(N2873="Documentary",Predictive_Model!$D$54,IF(N2873="Drama",Predictive_Model!$D$55,IF(N2873="Horror",Predictive_Model!$D$56,IF(N2873="Romance",Predictive_Model!$D$57,IF(N2873="Sci-Fi",Predictive_Model!$D$58,0)))))))))</f>
        <v>0.99721117503980816</v>
      </c>
      <c r="V2873" s="3" t="str">
        <f t="shared" si="446"/>
        <v>Critical</v>
      </c>
      <c r="W2873" s="6">
        <f t="shared" si="447"/>
        <v>17.989999999999998</v>
      </c>
      <c r="X2873" s="3" t="str">
        <f t="shared" si="448"/>
        <v>Priority 1</v>
      </c>
      <c r="Y2873" s="3" t="str">
        <f t="shared" si="449"/>
        <v>OK</v>
      </c>
    </row>
    <row r="2874" spans="1:25" x14ac:dyDescent="0.25">
      <c r="A2874" s="3" t="str">
        <f>Raw_Data!A2874</f>
        <v>0c07f09f-a442-4a69-a25d-8af2df6af414</v>
      </c>
      <c r="B2874" s="3">
        <f>Raw_Data!B2874</f>
        <v>38</v>
      </c>
      <c r="C2874" s="3" t="str">
        <f>Raw_Data!C2874</f>
        <v>Other</v>
      </c>
      <c r="D2874" s="3" t="str">
        <f>Raw_Data!D2874</f>
        <v>Standard</v>
      </c>
      <c r="E2874" s="3">
        <f>Raw_Data!E2874</f>
        <v>6.49</v>
      </c>
      <c r="F2874" s="3">
        <f>Raw_Data!F2874</f>
        <v>50</v>
      </c>
      <c r="G2874" s="3" t="str">
        <f>Raw_Data!G2874</f>
        <v>Oceania</v>
      </c>
      <c r="H2874" s="3" t="str">
        <f>Raw_Data!H2874</f>
        <v>TV</v>
      </c>
      <c r="I2874" s="3">
        <f>Raw_Data!I2874</f>
        <v>13.99</v>
      </c>
      <c r="J2874" s="3">
        <f>Raw_Data!J2874</f>
        <v>0</v>
      </c>
      <c r="K2874" s="3" t="str">
        <f>Raw_Data!K2874</f>
        <v>PayPal</v>
      </c>
      <c r="L2874" s="3">
        <f>Raw_Data!L2874</f>
        <v>5</v>
      </c>
      <c r="M2874" s="3">
        <f>Raw_Data!M2874</f>
        <v>0.13</v>
      </c>
      <c r="N2874" s="3" t="str">
        <f>Raw_Data!N2874</f>
        <v>Romance</v>
      </c>
      <c r="O2874" s="3" t="str">
        <f t="shared" si="440"/>
        <v>35-44</v>
      </c>
      <c r="P2874" s="3" t="str">
        <f t="shared" si="441"/>
        <v>&lt;10h</v>
      </c>
      <c r="Q2874" s="3" t="str">
        <f t="shared" si="442"/>
        <v>46-60d</v>
      </c>
      <c r="R2874" s="3" t="str">
        <f t="shared" si="443"/>
        <v>Low</v>
      </c>
      <c r="S2874" s="3" t="str">
        <f t="shared" si="444"/>
        <v>Mid</v>
      </c>
      <c r="T2874" s="3" t="str">
        <f t="shared" si="445"/>
        <v>Active</v>
      </c>
      <c r="U2874" s="4">
        <f>1/(1+EXP(-(Predictive_Model!$B$5+((B2874-Predictive_Model!$B$20)/Predictive_Model!$C$20)*Predictive_Model!$D$20+((E2874-Predictive_Model!$B$21)/Predictive_Model!$C$21)*Predictive_Model!$D$21+((F2874-Predictive_Model!$B$22)/Predictive_Model!$C$22)*Predictive_Model!$D$22+((I2874-Predictive_Model!$B$23)/Predictive_Model!$C$23)*Predictive_Model!$D$23+((L2874-Predictive_Model!$B$24)/Predictive_Model!$C$24)*Predictive_Model!$D$24+((M2874-Predictive_Model!$B$25)/Predictive_Model!$C$25)*Predictive_Model!$D$25+IF(C2874="Male",Predictive_Model!$D$31,IF(C2874="Other",Predictive_Model!$D$32,0))+IF(D2874="Premium",Predictive_Model!$D$34,IF(D2874="Standard",Predictive_Model!$D$35,0))+IF(G2874="Asia",Predictive_Model!$D$37,IF(G2874="Europe",Predictive_Model!$D$38,IF(G2874="North America",Predictive_Model!$D$39,IF(G2874="Oceania",Predictive_Model!$D$40,IF(G2874="South America",Predictive_Model!$D$41,0)))))+IF(H2874="Laptop",Predictive_Model!$D$43,IF(H2874="Mobile",Predictive_Model!$D$44,IF(H2874="TV",Predictive_Model!$D$45,IF(H2874="Tablet",Predictive_Model!$D$46,0))))+IF(K2874="Crypto",Predictive_Model!$D$48,IF(K2874="Debit Card",Predictive_Model!$D$49,IF(K2874="Gift Card",Predictive_Model!$D$50,IF(K2874="PayPal",Predictive_Model!$D$51,0))))+IF(N2874="Comedy",Predictive_Model!$D$53,IF(N2874="Documentary",Predictive_Model!$D$54,IF(N2874="Drama",Predictive_Model!$D$55,IF(N2874="Horror",Predictive_Model!$D$56,IF(N2874="Romance",Predictive_Model!$D$57,IF(N2874="Sci-Fi",Predictive_Model!$D$58,0)))))))))</f>
        <v>0.98814852093966354</v>
      </c>
      <c r="V2874" s="3" t="str">
        <f t="shared" si="446"/>
        <v>Critical</v>
      </c>
      <c r="W2874" s="6">
        <f t="shared" si="447"/>
        <v>13.824197807945893</v>
      </c>
      <c r="X2874" s="3" t="str">
        <f t="shared" si="448"/>
        <v>Priority 2</v>
      </c>
      <c r="Y2874" s="3" t="str">
        <f t="shared" si="449"/>
        <v>OK</v>
      </c>
    </row>
    <row r="2875" spans="1:25" x14ac:dyDescent="0.25">
      <c r="A2875" s="3" t="str">
        <f>Raw_Data!A2875</f>
        <v>916d87c9-3f88-4f0e-98ee-0f27d8e62b0a</v>
      </c>
      <c r="B2875" s="3">
        <f>Raw_Data!B2875</f>
        <v>58</v>
      </c>
      <c r="C2875" s="3" t="str">
        <f>Raw_Data!C2875</f>
        <v>Male</v>
      </c>
      <c r="D2875" s="3" t="str">
        <f>Raw_Data!D2875</f>
        <v>Premium</v>
      </c>
      <c r="E2875" s="3">
        <f>Raw_Data!E2875</f>
        <v>15.91</v>
      </c>
      <c r="F2875" s="3">
        <f>Raw_Data!F2875</f>
        <v>49</v>
      </c>
      <c r="G2875" s="3" t="str">
        <f>Raw_Data!G2875</f>
        <v>South America</v>
      </c>
      <c r="H2875" s="3" t="str">
        <f>Raw_Data!H2875</f>
        <v>Mobile</v>
      </c>
      <c r="I2875" s="3">
        <f>Raw_Data!I2875</f>
        <v>17.989999999999998</v>
      </c>
      <c r="J2875" s="3">
        <f>Raw_Data!J2875</f>
        <v>1</v>
      </c>
      <c r="K2875" s="3" t="str">
        <f>Raw_Data!K2875</f>
        <v>Gift Card</v>
      </c>
      <c r="L2875" s="3">
        <f>Raw_Data!L2875</f>
        <v>1</v>
      </c>
      <c r="M2875" s="3">
        <f>Raw_Data!M2875</f>
        <v>0.32</v>
      </c>
      <c r="N2875" s="3" t="str">
        <f>Raw_Data!N2875</f>
        <v>Drama</v>
      </c>
      <c r="O2875" s="3" t="str">
        <f t="shared" si="440"/>
        <v>55-70</v>
      </c>
      <c r="P2875" s="3" t="str">
        <f t="shared" si="441"/>
        <v>10-24h</v>
      </c>
      <c r="Q2875" s="3" t="str">
        <f t="shared" si="442"/>
        <v>46-60d</v>
      </c>
      <c r="R2875" s="3" t="str">
        <f t="shared" si="443"/>
        <v>Medium</v>
      </c>
      <c r="S2875" s="3" t="str">
        <f t="shared" si="444"/>
        <v>High</v>
      </c>
      <c r="T2875" s="3" t="str">
        <f t="shared" si="445"/>
        <v>Churned</v>
      </c>
      <c r="U2875" s="4">
        <f>1/(1+EXP(-(Predictive_Model!$B$5+((B2875-Predictive_Model!$B$20)/Predictive_Model!$C$20)*Predictive_Model!$D$20+((E2875-Predictive_Model!$B$21)/Predictive_Model!$C$21)*Predictive_Model!$D$21+((F2875-Predictive_Model!$B$22)/Predictive_Model!$C$22)*Predictive_Model!$D$22+((I2875-Predictive_Model!$B$23)/Predictive_Model!$C$23)*Predictive_Model!$D$23+((L2875-Predictive_Model!$B$24)/Predictive_Model!$C$24)*Predictive_Model!$D$24+((M2875-Predictive_Model!$B$25)/Predictive_Model!$C$25)*Predictive_Model!$D$25+IF(C2875="Male",Predictive_Model!$D$31,IF(C2875="Other",Predictive_Model!$D$32,0))+IF(D2875="Premium",Predictive_Model!$D$34,IF(D2875="Standard",Predictive_Model!$D$35,0))+IF(G2875="Asia",Predictive_Model!$D$37,IF(G2875="Europe",Predictive_Model!$D$38,IF(G2875="North America",Predictive_Model!$D$39,IF(G2875="Oceania",Predictive_Model!$D$40,IF(G2875="South America",Predictive_Model!$D$41,0)))))+IF(H2875="Laptop",Predictive_Model!$D$43,IF(H2875="Mobile",Predictive_Model!$D$44,IF(H2875="TV",Predictive_Model!$D$45,IF(H2875="Tablet",Predictive_Model!$D$46,0))))+IF(K2875="Crypto",Predictive_Model!$D$48,IF(K2875="Debit Card",Predictive_Model!$D$49,IF(K2875="Gift Card",Predictive_Model!$D$50,IF(K2875="PayPal",Predictive_Model!$D$51,0))))+IF(N2875="Comedy",Predictive_Model!$D$53,IF(N2875="Documentary",Predictive_Model!$D$54,IF(N2875="Drama",Predictive_Model!$D$55,IF(N2875="Horror",Predictive_Model!$D$56,IF(N2875="Romance",Predictive_Model!$D$57,IF(N2875="Sci-Fi",Predictive_Model!$D$58,0)))))))))</f>
        <v>0.98998440461370563</v>
      </c>
      <c r="V2875" s="3" t="str">
        <f t="shared" si="446"/>
        <v>Critical</v>
      </c>
      <c r="W2875" s="6">
        <f t="shared" si="447"/>
        <v>17.989999999999998</v>
      </c>
      <c r="X2875" s="3" t="str">
        <f t="shared" si="448"/>
        <v>Priority 1</v>
      </c>
      <c r="Y2875" s="3" t="str">
        <f t="shared" si="449"/>
        <v>OK</v>
      </c>
    </row>
    <row r="2876" spans="1:25" x14ac:dyDescent="0.25">
      <c r="A2876" s="3" t="str">
        <f>Raw_Data!A2876</f>
        <v>9b6193ab-b21c-4cc8-b45d-2bd11475efb3</v>
      </c>
      <c r="B2876" s="3">
        <f>Raw_Data!B2876</f>
        <v>30</v>
      </c>
      <c r="C2876" s="3" t="str">
        <f>Raw_Data!C2876</f>
        <v>Other</v>
      </c>
      <c r="D2876" s="3" t="str">
        <f>Raw_Data!D2876</f>
        <v>Standard</v>
      </c>
      <c r="E2876" s="3">
        <f>Raw_Data!E2876</f>
        <v>12.85</v>
      </c>
      <c r="F2876" s="3">
        <f>Raw_Data!F2876</f>
        <v>39</v>
      </c>
      <c r="G2876" s="3" t="str">
        <f>Raw_Data!G2876</f>
        <v>Asia</v>
      </c>
      <c r="H2876" s="3" t="str">
        <f>Raw_Data!H2876</f>
        <v>Tablet</v>
      </c>
      <c r="I2876" s="3">
        <f>Raw_Data!I2876</f>
        <v>13.99</v>
      </c>
      <c r="J2876" s="3">
        <f>Raw_Data!J2876</f>
        <v>1</v>
      </c>
      <c r="K2876" s="3" t="str">
        <f>Raw_Data!K2876</f>
        <v>Debit Card</v>
      </c>
      <c r="L2876" s="3">
        <f>Raw_Data!L2876</f>
        <v>3</v>
      </c>
      <c r="M2876" s="3">
        <f>Raw_Data!M2876</f>
        <v>0.32</v>
      </c>
      <c r="N2876" s="3" t="str">
        <f>Raw_Data!N2876</f>
        <v>Comedy</v>
      </c>
      <c r="O2876" s="3" t="str">
        <f t="shared" si="440"/>
        <v>25-34</v>
      </c>
      <c r="P2876" s="3" t="str">
        <f t="shared" si="441"/>
        <v>10-24h</v>
      </c>
      <c r="Q2876" s="3" t="str">
        <f t="shared" si="442"/>
        <v>22-45d</v>
      </c>
      <c r="R2876" s="3" t="str">
        <f t="shared" si="443"/>
        <v>Medium</v>
      </c>
      <c r="S2876" s="3" t="str">
        <f t="shared" si="444"/>
        <v>Mid</v>
      </c>
      <c r="T2876" s="3" t="str">
        <f t="shared" si="445"/>
        <v>Churned</v>
      </c>
      <c r="U2876" s="4">
        <f>1/(1+EXP(-(Predictive_Model!$B$5+((B2876-Predictive_Model!$B$20)/Predictive_Model!$C$20)*Predictive_Model!$D$20+((E2876-Predictive_Model!$B$21)/Predictive_Model!$C$21)*Predictive_Model!$D$21+((F2876-Predictive_Model!$B$22)/Predictive_Model!$C$22)*Predictive_Model!$D$22+((I2876-Predictive_Model!$B$23)/Predictive_Model!$C$23)*Predictive_Model!$D$23+((L2876-Predictive_Model!$B$24)/Predictive_Model!$C$24)*Predictive_Model!$D$24+((M2876-Predictive_Model!$B$25)/Predictive_Model!$C$25)*Predictive_Model!$D$25+IF(C2876="Male",Predictive_Model!$D$31,IF(C2876="Other",Predictive_Model!$D$32,0))+IF(D2876="Premium",Predictive_Model!$D$34,IF(D2876="Standard",Predictive_Model!$D$35,0))+IF(G2876="Asia",Predictive_Model!$D$37,IF(G2876="Europe",Predictive_Model!$D$38,IF(G2876="North America",Predictive_Model!$D$39,IF(G2876="Oceania",Predictive_Model!$D$40,IF(G2876="South America",Predictive_Model!$D$41,0)))))+IF(H2876="Laptop",Predictive_Model!$D$43,IF(H2876="Mobile",Predictive_Model!$D$44,IF(H2876="TV",Predictive_Model!$D$45,IF(H2876="Tablet",Predictive_Model!$D$46,0))))+IF(K2876="Crypto",Predictive_Model!$D$48,IF(K2876="Debit Card",Predictive_Model!$D$49,IF(K2876="Gift Card",Predictive_Model!$D$50,IF(K2876="PayPal",Predictive_Model!$D$51,0))))+IF(N2876="Comedy",Predictive_Model!$D$53,IF(N2876="Documentary",Predictive_Model!$D$54,IF(N2876="Drama",Predictive_Model!$D$55,IF(N2876="Horror",Predictive_Model!$D$56,IF(N2876="Romance",Predictive_Model!$D$57,IF(N2876="Sci-Fi",Predictive_Model!$D$58,0)))))))))</f>
        <v>0.96867038236263026</v>
      </c>
      <c r="V2876" s="3" t="str">
        <f t="shared" si="446"/>
        <v>Critical</v>
      </c>
      <c r="W2876" s="6">
        <f t="shared" si="447"/>
        <v>13.99</v>
      </c>
      <c r="X2876" s="3" t="str">
        <f t="shared" si="448"/>
        <v>Priority 2</v>
      </c>
      <c r="Y2876" s="3" t="str">
        <f t="shared" si="449"/>
        <v>OK</v>
      </c>
    </row>
    <row r="2877" spans="1:25" x14ac:dyDescent="0.25">
      <c r="A2877" s="3" t="str">
        <f>Raw_Data!A2877</f>
        <v>14b956af-aa78-468c-a20d-daabae23108d</v>
      </c>
      <c r="B2877" s="3">
        <f>Raw_Data!B2877</f>
        <v>64</v>
      </c>
      <c r="C2877" s="3" t="str">
        <f>Raw_Data!C2877</f>
        <v>Female</v>
      </c>
      <c r="D2877" s="3" t="str">
        <f>Raw_Data!D2877</f>
        <v>Premium</v>
      </c>
      <c r="E2877" s="3">
        <f>Raw_Data!E2877</f>
        <v>1.22</v>
      </c>
      <c r="F2877" s="3">
        <f>Raw_Data!F2877</f>
        <v>56</v>
      </c>
      <c r="G2877" s="3" t="str">
        <f>Raw_Data!G2877</f>
        <v>Asia</v>
      </c>
      <c r="H2877" s="3" t="str">
        <f>Raw_Data!H2877</f>
        <v>Desktop</v>
      </c>
      <c r="I2877" s="3">
        <f>Raw_Data!I2877</f>
        <v>17.989999999999998</v>
      </c>
      <c r="J2877" s="3">
        <f>Raw_Data!J2877</f>
        <v>1</v>
      </c>
      <c r="K2877" s="3" t="str">
        <f>Raw_Data!K2877</f>
        <v>Crypto</v>
      </c>
      <c r="L2877" s="3">
        <f>Raw_Data!L2877</f>
        <v>1</v>
      </c>
      <c r="M2877" s="3">
        <f>Raw_Data!M2877</f>
        <v>0.02</v>
      </c>
      <c r="N2877" s="3" t="str">
        <f>Raw_Data!N2877</f>
        <v>Comedy</v>
      </c>
      <c r="O2877" s="3" t="str">
        <f t="shared" si="440"/>
        <v>55-70</v>
      </c>
      <c r="P2877" s="3" t="str">
        <f t="shared" si="441"/>
        <v>&lt;10h</v>
      </c>
      <c r="Q2877" s="3" t="str">
        <f t="shared" si="442"/>
        <v>46-60d</v>
      </c>
      <c r="R2877" s="3" t="str">
        <f t="shared" si="443"/>
        <v>Low</v>
      </c>
      <c r="S2877" s="3" t="str">
        <f t="shared" si="444"/>
        <v>High</v>
      </c>
      <c r="T2877" s="3" t="str">
        <f t="shared" si="445"/>
        <v>Churned</v>
      </c>
      <c r="U2877" s="4">
        <f>1/(1+EXP(-(Predictive_Model!$B$5+((B2877-Predictive_Model!$B$20)/Predictive_Model!$C$20)*Predictive_Model!$D$20+((E2877-Predictive_Model!$B$21)/Predictive_Model!$C$21)*Predictive_Model!$D$21+((F2877-Predictive_Model!$B$22)/Predictive_Model!$C$22)*Predictive_Model!$D$22+((I2877-Predictive_Model!$B$23)/Predictive_Model!$C$23)*Predictive_Model!$D$23+((L2877-Predictive_Model!$B$24)/Predictive_Model!$C$24)*Predictive_Model!$D$24+((M2877-Predictive_Model!$B$25)/Predictive_Model!$C$25)*Predictive_Model!$D$25+IF(C2877="Male",Predictive_Model!$D$31,IF(C2877="Other",Predictive_Model!$D$32,0))+IF(D2877="Premium",Predictive_Model!$D$34,IF(D2877="Standard",Predictive_Model!$D$35,0))+IF(G2877="Asia",Predictive_Model!$D$37,IF(G2877="Europe",Predictive_Model!$D$38,IF(G2877="North America",Predictive_Model!$D$39,IF(G2877="Oceania",Predictive_Model!$D$40,IF(G2877="South America",Predictive_Model!$D$41,0)))))+IF(H2877="Laptop",Predictive_Model!$D$43,IF(H2877="Mobile",Predictive_Model!$D$44,IF(H2877="TV",Predictive_Model!$D$45,IF(H2877="Tablet",Predictive_Model!$D$46,0))))+IF(K2877="Crypto",Predictive_Model!$D$48,IF(K2877="Debit Card",Predictive_Model!$D$49,IF(K2877="Gift Card",Predictive_Model!$D$50,IF(K2877="PayPal",Predictive_Model!$D$51,0))))+IF(N2877="Comedy",Predictive_Model!$D$53,IF(N2877="Documentary",Predictive_Model!$D$54,IF(N2877="Drama",Predictive_Model!$D$55,IF(N2877="Horror",Predictive_Model!$D$56,IF(N2877="Romance",Predictive_Model!$D$57,IF(N2877="Sci-Fi",Predictive_Model!$D$58,0)))))))))</f>
        <v>0.99980934451206538</v>
      </c>
      <c r="V2877" s="3" t="str">
        <f t="shared" si="446"/>
        <v>Critical</v>
      </c>
      <c r="W2877" s="6">
        <f t="shared" si="447"/>
        <v>17.989999999999998</v>
      </c>
      <c r="X2877" s="3" t="str">
        <f t="shared" si="448"/>
        <v>Priority 1</v>
      </c>
      <c r="Y2877" s="3" t="str">
        <f t="shared" si="449"/>
        <v>OK</v>
      </c>
    </row>
    <row r="2878" spans="1:25" x14ac:dyDescent="0.25">
      <c r="A2878" s="3" t="str">
        <f>Raw_Data!A2878</f>
        <v>6032d0f5-e5c0-49d2-971d-079db6c358df</v>
      </c>
      <c r="B2878" s="3">
        <f>Raw_Data!B2878</f>
        <v>51</v>
      </c>
      <c r="C2878" s="3" t="str">
        <f>Raw_Data!C2878</f>
        <v>Other</v>
      </c>
      <c r="D2878" s="3" t="str">
        <f>Raw_Data!D2878</f>
        <v>Standard</v>
      </c>
      <c r="E2878" s="3">
        <f>Raw_Data!E2878</f>
        <v>1.96</v>
      </c>
      <c r="F2878" s="3">
        <f>Raw_Data!F2878</f>
        <v>26</v>
      </c>
      <c r="G2878" s="3" t="str">
        <f>Raw_Data!G2878</f>
        <v>Europe</v>
      </c>
      <c r="H2878" s="3" t="str">
        <f>Raw_Data!H2878</f>
        <v>Tablet</v>
      </c>
      <c r="I2878" s="3">
        <f>Raw_Data!I2878</f>
        <v>13.99</v>
      </c>
      <c r="J2878" s="3">
        <f>Raw_Data!J2878</f>
        <v>0</v>
      </c>
      <c r="K2878" s="3" t="str">
        <f>Raw_Data!K2878</f>
        <v>Debit Card</v>
      </c>
      <c r="L2878" s="3">
        <f>Raw_Data!L2878</f>
        <v>4</v>
      </c>
      <c r="M2878" s="3">
        <f>Raw_Data!M2878</f>
        <v>7.0000000000000007E-2</v>
      </c>
      <c r="N2878" s="3" t="str">
        <f>Raw_Data!N2878</f>
        <v>Documentary</v>
      </c>
      <c r="O2878" s="3" t="str">
        <f t="shared" si="440"/>
        <v>45-54</v>
      </c>
      <c r="P2878" s="3" t="str">
        <f t="shared" si="441"/>
        <v>&lt;10h</v>
      </c>
      <c r="Q2878" s="3" t="str">
        <f t="shared" si="442"/>
        <v>22-45d</v>
      </c>
      <c r="R2878" s="3" t="str">
        <f t="shared" si="443"/>
        <v>Medium</v>
      </c>
      <c r="S2878" s="3" t="str">
        <f t="shared" si="444"/>
        <v>Mid</v>
      </c>
      <c r="T2878" s="3" t="str">
        <f t="shared" si="445"/>
        <v>Active</v>
      </c>
      <c r="U2878" s="4">
        <f>1/(1+EXP(-(Predictive_Model!$B$5+((B2878-Predictive_Model!$B$20)/Predictive_Model!$C$20)*Predictive_Model!$D$20+((E2878-Predictive_Model!$B$21)/Predictive_Model!$C$21)*Predictive_Model!$D$21+((F2878-Predictive_Model!$B$22)/Predictive_Model!$C$22)*Predictive_Model!$D$22+((I2878-Predictive_Model!$B$23)/Predictive_Model!$C$23)*Predictive_Model!$D$23+((L2878-Predictive_Model!$B$24)/Predictive_Model!$C$24)*Predictive_Model!$D$24+((M2878-Predictive_Model!$B$25)/Predictive_Model!$C$25)*Predictive_Model!$D$25+IF(C2878="Male",Predictive_Model!$D$31,IF(C2878="Other",Predictive_Model!$D$32,0))+IF(D2878="Premium",Predictive_Model!$D$34,IF(D2878="Standard",Predictive_Model!$D$35,0))+IF(G2878="Asia",Predictive_Model!$D$37,IF(G2878="Europe",Predictive_Model!$D$38,IF(G2878="North America",Predictive_Model!$D$39,IF(G2878="Oceania",Predictive_Model!$D$40,IF(G2878="South America",Predictive_Model!$D$41,0)))))+IF(H2878="Laptop",Predictive_Model!$D$43,IF(H2878="Mobile",Predictive_Model!$D$44,IF(H2878="TV",Predictive_Model!$D$45,IF(H2878="Tablet",Predictive_Model!$D$46,0))))+IF(K2878="Crypto",Predictive_Model!$D$48,IF(K2878="Debit Card",Predictive_Model!$D$49,IF(K2878="Gift Card",Predictive_Model!$D$50,IF(K2878="PayPal",Predictive_Model!$D$51,0))))+IF(N2878="Comedy",Predictive_Model!$D$53,IF(N2878="Documentary",Predictive_Model!$D$54,IF(N2878="Drama",Predictive_Model!$D$55,IF(N2878="Horror",Predictive_Model!$D$56,IF(N2878="Romance",Predictive_Model!$D$57,IF(N2878="Sci-Fi",Predictive_Model!$D$58,0)))))))))</f>
        <v>0.99305970564433799</v>
      </c>
      <c r="V2878" s="3" t="str">
        <f t="shared" si="446"/>
        <v>Critical</v>
      </c>
      <c r="W2878" s="6">
        <f t="shared" si="447"/>
        <v>13.892905281964289</v>
      </c>
      <c r="X2878" s="3" t="str">
        <f t="shared" si="448"/>
        <v>Priority 2</v>
      </c>
      <c r="Y2878" s="3" t="str">
        <f t="shared" si="449"/>
        <v>OK</v>
      </c>
    </row>
    <row r="2879" spans="1:25" x14ac:dyDescent="0.25">
      <c r="A2879" s="3" t="str">
        <f>Raw_Data!A2879</f>
        <v>d59ba34e-6680-40f2-ae1a-14f2d2c88e91</v>
      </c>
      <c r="B2879" s="3">
        <f>Raw_Data!B2879</f>
        <v>56</v>
      </c>
      <c r="C2879" s="3" t="str">
        <f>Raw_Data!C2879</f>
        <v>Female</v>
      </c>
      <c r="D2879" s="3" t="str">
        <f>Raw_Data!D2879</f>
        <v>Basic</v>
      </c>
      <c r="E2879" s="3">
        <f>Raw_Data!E2879</f>
        <v>8.3000000000000007</v>
      </c>
      <c r="F2879" s="3">
        <f>Raw_Data!F2879</f>
        <v>55</v>
      </c>
      <c r="G2879" s="3" t="str">
        <f>Raw_Data!G2879</f>
        <v>Asia</v>
      </c>
      <c r="H2879" s="3" t="str">
        <f>Raw_Data!H2879</f>
        <v>TV</v>
      </c>
      <c r="I2879" s="3">
        <f>Raw_Data!I2879</f>
        <v>8.99</v>
      </c>
      <c r="J2879" s="3">
        <f>Raw_Data!J2879</f>
        <v>1</v>
      </c>
      <c r="K2879" s="3" t="str">
        <f>Raw_Data!K2879</f>
        <v>PayPal</v>
      </c>
      <c r="L2879" s="3">
        <f>Raw_Data!L2879</f>
        <v>3</v>
      </c>
      <c r="M2879" s="3">
        <f>Raw_Data!M2879</f>
        <v>0.15</v>
      </c>
      <c r="N2879" s="3" t="str">
        <f>Raw_Data!N2879</f>
        <v>Comedy</v>
      </c>
      <c r="O2879" s="3" t="str">
        <f t="shared" si="440"/>
        <v>55-70</v>
      </c>
      <c r="P2879" s="3" t="str">
        <f t="shared" si="441"/>
        <v>&lt;10h</v>
      </c>
      <c r="Q2879" s="3" t="str">
        <f t="shared" si="442"/>
        <v>46-60d</v>
      </c>
      <c r="R2879" s="3" t="str">
        <f t="shared" si="443"/>
        <v>Low</v>
      </c>
      <c r="S2879" s="3" t="str">
        <f t="shared" si="444"/>
        <v>Low</v>
      </c>
      <c r="T2879" s="3" t="str">
        <f t="shared" si="445"/>
        <v>Churned</v>
      </c>
      <c r="U2879" s="4">
        <f>1/(1+EXP(-(Predictive_Model!$B$5+((B2879-Predictive_Model!$B$20)/Predictive_Model!$C$20)*Predictive_Model!$D$20+((E2879-Predictive_Model!$B$21)/Predictive_Model!$C$21)*Predictive_Model!$D$21+((F2879-Predictive_Model!$B$22)/Predictive_Model!$C$22)*Predictive_Model!$D$22+((I2879-Predictive_Model!$B$23)/Predictive_Model!$C$23)*Predictive_Model!$D$23+((L2879-Predictive_Model!$B$24)/Predictive_Model!$C$24)*Predictive_Model!$D$24+((M2879-Predictive_Model!$B$25)/Predictive_Model!$C$25)*Predictive_Model!$D$25+IF(C2879="Male",Predictive_Model!$D$31,IF(C2879="Other",Predictive_Model!$D$32,0))+IF(D2879="Premium",Predictive_Model!$D$34,IF(D2879="Standard",Predictive_Model!$D$35,0))+IF(G2879="Asia",Predictive_Model!$D$37,IF(G2879="Europe",Predictive_Model!$D$38,IF(G2879="North America",Predictive_Model!$D$39,IF(G2879="Oceania",Predictive_Model!$D$40,IF(G2879="South America",Predictive_Model!$D$41,0)))))+IF(H2879="Laptop",Predictive_Model!$D$43,IF(H2879="Mobile",Predictive_Model!$D$44,IF(H2879="TV",Predictive_Model!$D$45,IF(H2879="Tablet",Predictive_Model!$D$46,0))))+IF(K2879="Crypto",Predictive_Model!$D$48,IF(K2879="Debit Card",Predictive_Model!$D$49,IF(K2879="Gift Card",Predictive_Model!$D$50,IF(K2879="PayPal",Predictive_Model!$D$51,0))))+IF(N2879="Comedy",Predictive_Model!$D$53,IF(N2879="Documentary",Predictive_Model!$D$54,IF(N2879="Drama",Predictive_Model!$D$55,IF(N2879="Horror",Predictive_Model!$D$56,IF(N2879="Romance",Predictive_Model!$D$57,IF(N2879="Sci-Fi",Predictive_Model!$D$58,0)))))))))</f>
        <v>0.99910812139693539</v>
      </c>
      <c r="V2879" s="3" t="str">
        <f t="shared" si="446"/>
        <v>Critical</v>
      </c>
      <c r="W2879" s="6">
        <f t="shared" si="447"/>
        <v>8.99</v>
      </c>
      <c r="X2879" s="3" t="str">
        <f t="shared" si="448"/>
        <v>Priority 2</v>
      </c>
      <c r="Y2879" s="3" t="str">
        <f t="shared" si="449"/>
        <v>OK</v>
      </c>
    </row>
    <row r="2880" spans="1:25" x14ac:dyDescent="0.25">
      <c r="A2880" s="3" t="str">
        <f>Raw_Data!A2880</f>
        <v>1ba18211-9c5f-498f-b188-b5b5f58ff198</v>
      </c>
      <c r="B2880" s="3">
        <f>Raw_Data!B2880</f>
        <v>48</v>
      </c>
      <c r="C2880" s="3" t="str">
        <f>Raw_Data!C2880</f>
        <v>Male</v>
      </c>
      <c r="D2880" s="3" t="str">
        <f>Raw_Data!D2880</f>
        <v>Standard</v>
      </c>
      <c r="E2880" s="3">
        <f>Raw_Data!E2880</f>
        <v>7.38</v>
      </c>
      <c r="F2880" s="3">
        <f>Raw_Data!F2880</f>
        <v>4</v>
      </c>
      <c r="G2880" s="3" t="str">
        <f>Raw_Data!G2880</f>
        <v>South America</v>
      </c>
      <c r="H2880" s="3" t="str">
        <f>Raw_Data!H2880</f>
        <v>Desktop</v>
      </c>
      <c r="I2880" s="3">
        <f>Raw_Data!I2880</f>
        <v>13.99</v>
      </c>
      <c r="J2880" s="3">
        <f>Raw_Data!J2880</f>
        <v>0</v>
      </c>
      <c r="K2880" s="3" t="str">
        <f>Raw_Data!K2880</f>
        <v>Credit Card</v>
      </c>
      <c r="L2880" s="3">
        <f>Raw_Data!L2880</f>
        <v>4</v>
      </c>
      <c r="M2880" s="3">
        <f>Raw_Data!M2880</f>
        <v>1.48</v>
      </c>
      <c r="N2880" s="3" t="str">
        <f>Raw_Data!N2880</f>
        <v>Horror</v>
      </c>
      <c r="O2880" s="3" t="str">
        <f t="shared" si="440"/>
        <v>45-54</v>
      </c>
      <c r="P2880" s="3" t="str">
        <f t="shared" si="441"/>
        <v>&lt;10h</v>
      </c>
      <c r="Q2880" s="3" t="str">
        <f t="shared" si="442"/>
        <v>0-7d</v>
      </c>
      <c r="R2880" s="3" t="str">
        <f t="shared" si="443"/>
        <v>Medium</v>
      </c>
      <c r="S2880" s="3" t="str">
        <f t="shared" si="444"/>
        <v>Mid</v>
      </c>
      <c r="T2880" s="3" t="str">
        <f t="shared" si="445"/>
        <v>Active</v>
      </c>
      <c r="U2880" s="4">
        <f>1/(1+EXP(-(Predictive_Model!$B$5+((B2880-Predictive_Model!$B$20)/Predictive_Model!$C$20)*Predictive_Model!$D$20+((E2880-Predictive_Model!$B$21)/Predictive_Model!$C$21)*Predictive_Model!$D$21+((F2880-Predictive_Model!$B$22)/Predictive_Model!$C$22)*Predictive_Model!$D$22+((I2880-Predictive_Model!$B$23)/Predictive_Model!$C$23)*Predictive_Model!$D$23+((L2880-Predictive_Model!$B$24)/Predictive_Model!$C$24)*Predictive_Model!$D$24+((M2880-Predictive_Model!$B$25)/Predictive_Model!$C$25)*Predictive_Model!$D$25+IF(C2880="Male",Predictive_Model!$D$31,IF(C2880="Other",Predictive_Model!$D$32,0))+IF(D2880="Premium",Predictive_Model!$D$34,IF(D2880="Standard",Predictive_Model!$D$35,0))+IF(G2880="Asia",Predictive_Model!$D$37,IF(G2880="Europe",Predictive_Model!$D$38,IF(G2880="North America",Predictive_Model!$D$39,IF(G2880="Oceania",Predictive_Model!$D$40,IF(G2880="South America",Predictive_Model!$D$41,0)))))+IF(H2880="Laptop",Predictive_Model!$D$43,IF(H2880="Mobile",Predictive_Model!$D$44,IF(H2880="TV",Predictive_Model!$D$45,IF(H2880="Tablet",Predictive_Model!$D$46,0))))+IF(K2880="Crypto",Predictive_Model!$D$48,IF(K2880="Debit Card",Predictive_Model!$D$49,IF(K2880="Gift Card",Predictive_Model!$D$50,IF(K2880="PayPal",Predictive_Model!$D$51,0))))+IF(N2880="Comedy",Predictive_Model!$D$53,IF(N2880="Documentary",Predictive_Model!$D$54,IF(N2880="Drama",Predictive_Model!$D$55,IF(N2880="Horror",Predictive_Model!$D$56,IF(N2880="Romance",Predictive_Model!$D$57,IF(N2880="Sci-Fi",Predictive_Model!$D$58,0)))))))))</f>
        <v>3.8355829947218367E-2</v>
      </c>
      <c r="V2880" s="3" t="str">
        <f t="shared" si="446"/>
        <v>Low</v>
      </c>
      <c r="W2880" s="6">
        <f t="shared" si="447"/>
        <v>0.53659806096158491</v>
      </c>
      <c r="X2880" s="3" t="str">
        <f t="shared" si="448"/>
        <v>Monitor</v>
      </c>
      <c r="Y2880" s="3" t="str">
        <f t="shared" si="449"/>
        <v>OK</v>
      </c>
    </row>
    <row r="2881" spans="1:25" x14ac:dyDescent="0.25">
      <c r="A2881" s="3" t="str">
        <f>Raw_Data!A2881</f>
        <v>7fc98c2f-c71a-4af0-b532-7bb513272815</v>
      </c>
      <c r="B2881" s="3">
        <f>Raw_Data!B2881</f>
        <v>27</v>
      </c>
      <c r="C2881" s="3" t="str">
        <f>Raw_Data!C2881</f>
        <v>Female</v>
      </c>
      <c r="D2881" s="3" t="str">
        <f>Raw_Data!D2881</f>
        <v>Basic</v>
      </c>
      <c r="E2881" s="3">
        <f>Raw_Data!E2881</f>
        <v>11.62</v>
      </c>
      <c r="F2881" s="3">
        <f>Raw_Data!F2881</f>
        <v>50</v>
      </c>
      <c r="G2881" s="3" t="str">
        <f>Raw_Data!G2881</f>
        <v>Asia</v>
      </c>
      <c r="H2881" s="3" t="str">
        <f>Raw_Data!H2881</f>
        <v>TV</v>
      </c>
      <c r="I2881" s="3">
        <f>Raw_Data!I2881</f>
        <v>8.99</v>
      </c>
      <c r="J2881" s="3">
        <f>Raw_Data!J2881</f>
        <v>1</v>
      </c>
      <c r="K2881" s="3" t="str">
        <f>Raw_Data!K2881</f>
        <v>Credit Card</v>
      </c>
      <c r="L2881" s="3">
        <f>Raw_Data!L2881</f>
        <v>2</v>
      </c>
      <c r="M2881" s="3">
        <f>Raw_Data!M2881</f>
        <v>0.23</v>
      </c>
      <c r="N2881" s="3" t="str">
        <f>Raw_Data!N2881</f>
        <v>Documentary</v>
      </c>
      <c r="O2881" s="3" t="str">
        <f t="shared" si="440"/>
        <v>25-34</v>
      </c>
      <c r="P2881" s="3" t="str">
        <f t="shared" si="441"/>
        <v>10-24h</v>
      </c>
      <c r="Q2881" s="3" t="str">
        <f t="shared" si="442"/>
        <v>46-60d</v>
      </c>
      <c r="R2881" s="3" t="str">
        <f t="shared" si="443"/>
        <v>Medium</v>
      </c>
      <c r="S2881" s="3" t="str">
        <f t="shared" si="444"/>
        <v>Low</v>
      </c>
      <c r="T2881" s="3" t="str">
        <f t="shared" si="445"/>
        <v>Churned</v>
      </c>
      <c r="U2881" s="4">
        <f>1/(1+EXP(-(Predictive_Model!$B$5+((B2881-Predictive_Model!$B$20)/Predictive_Model!$C$20)*Predictive_Model!$D$20+((E2881-Predictive_Model!$B$21)/Predictive_Model!$C$21)*Predictive_Model!$D$21+((F2881-Predictive_Model!$B$22)/Predictive_Model!$C$22)*Predictive_Model!$D$22+((I2881-Predictive_Model!$B$23)/Predictive_Model!$C$23)*Predictive_Model!$D$23+((L2881-Predictive_Model!$B$24)/Predictive_Model!$C$24)*Predictive_Model!$D$24+((M2881-Predictive_Model!$B$25)/Predictive_Model!$C$25)*Predictive_Model!$D$25+IF(C2881="Male",Predictive_Model!$D$31,IF(C2881="Other",Predictive_Model!$D$32,0))+IF(D2881="Premium",Predictive_Model!$D$34,IF(D2881="Standard",Predictive_Model!$D$35,0))+IF(G2881="Asia",Predictive_Model!$D$37,IF(G2881="Europe",Predictive_Model!$D$38,IF(G2881="North America",Predictive_Model!$D$39,IF(G2881="Oceania",Predictive_Model!$D$40,IF(G2881="South America",Predictive_Model!$D$41,0)))))+IF(H2881="Laptop",Predictive_Model!$D$43,IF(H2881="Mobile",Predictive_Model!$D$44,IF(H2881="TV",Predictive_Model!$D$45,IF(H2881="Tablet",Predictive_Model!$D$46,0))))+IF(K2881="Crypto",Predictive_Model!$D$48,IF(K2881="Debit Card",Predictive_Model!$D$49,IF(K2881="Gift Card",Predictive_Model!$D$50,IF(K2881="PayPal",Predictive_Model!$D$51,0))))+IF(N2881="Comedy",Predictive_Model!$D$53,IF(N2881="Documentary",Predictive_Model!$D$54,IF(N2881="Drama",Predictive_Model!$D$55,IF(N2881="Horror",Predictive_Model!$D$56,IF(N2881="Romance",Predictive_Model!$D$57,IF(N2881="Sci-Fi",Predictive_Model!$D$58,0)))))))))</f>
        <v>0.99775270822789008</v>
      </c>
      <c r="V2881" s="3" t="str">
        <f t="shared" si="446"/>
        <v>Critical</v>
      </c>
      <c r="W2881" s="6">
        <f t="shared" si="447"/>
        <v>8.99</v>
      </c>
      <c r="X2881" s="3" t="str">
        <f t="shared" si="448"/>
        <v>Priority 2</v>
      </c>
      <c r="Y2881" s="3" t="str">
        <f t="shared" si="449"/>
        <v>OK</v>
      </c>
    </row>
    <row r="2882" spans="1:25" x14ac:dyDescent="0.25">
      <c r="A2882" s="3" t="str">
        <f>Raw_Data!A2882</f>
        <v>c6f3374b-7a7f-4219-b194-f0c989f78cfc</v>
      </c>
      <c r="B2882" s="3">
        <f>Raw_Data!B2882</f>
        <v>23</v>
      </c>
      <c r="C2882" s="3" t="str">
        <f>Raw_Data!C2882</f>
        <v>Female</v>
      </c>
      <c r="D2882" s="3" t="str">
        <f>Raw_Data!D2882</f>
        <v>Basic</v>
      </c>
      <c r="E2882" s="3">
        <f>Raw_Data!E2882</f>
        <v>5.0599999999999996</v>
      </c>
      <c r="F2882" s="3">
        <f>Raw_Data!F2882</f>
        <v>36</v>
      </c>
      <c r="G2882" s="3" t="str">
        <f>Raw_Data!G2882</f>
        <v>Europe</v>
      </c>
      <c r="H2882" s="3" t="str">
        <f>Raw_Data!H2882</f>
        <v>Tablet</v>
      </c>
      <c r="I2882" s="3">
        <f>Raw_Data!I2882</f>
        <v>8.99</v>
      </c>
      <c r="J2882" s="3">
        <f>Raw_Data!J2882</f>
        <v>1</v>
      </c>
      <c r="K2882" s="3" t="str">
        <f>Raw_Data!K2882</f>
        <v>Debit Card</v>
      </c>
      <c r="L2882" s="3">
        <f>Raw_Data!L2882</f>
        <v>3</v>
      </c>
      <c r="M2882" s="3">
        <f>Raw_Data!M2882</f>
        <v>0.14000000000000001</v>
      </c>
      <c r="N2882" s="3" t="str">
        <f>Raw_Data!N2882</f>
        <v>Comedy</v>
      </c>
      <c r="O2882" s="3" t="str">
        <f t="shared" si="440"/>
        <v>18-24</v>
      </c>
      <c r="P2882" s="3" t="str">
        <f t="shared" si="441"/>
        <v>&lt;10h</v>
      </c>
      <c r="Q2882" s="3" t="str">
        <f t="shared" si="442"/>
        <v>22-45d</v>
      </c>
      <c r="R2882" s="3" t="str">
        <f t="shared" si="443"/>
        <v>Medium</v>
      </c>
      <c r="S2882" s="3" t="str">
        <f t="shared" si="444"/>
        <v>Low</v>
      </c>
      <c r="T2882" s="3" t="str">
        <f t="shared" si="445"/>
        <v>Churned</v>
      </c>
      <c r="U2882" s="4">
        <f>1/(1+EXP(-(Predictive_Model!$B$5+((B2882-Predictive_Model!$B$20)/Predictive_Model!$C$20)*Predictive_Model!$D$20+((E2882-Predictive_Model!$B$21)/Predictive_Model!$C$21)*Predictive_Model!$D$21+((F2882-Predictive_Model!$B$22)/Predictive_Model!$C$22)*Predictive_Model!$D$22+((I2882-Predictive_Model!$B$23)/Predictive_Model!$C$23)*Predictive_Model!$D$23+((L2882-Predictive_Model!$B$24)/Predictive_Model!$C$24)*Predictive_Model!$D$24+((M2882-Predictive_Model!$B$25)/Predictive_Model!$C$25)*Predictive_Model!$D$25+IF(C2882="Male",Predictive_Model!$D$31,IF(C2882="Other",Predictive_Model!$D$32,0))+IF(D2882="Premium",Predictive_Model!$D$34,IF(D2882="Standard",Predictive_Model!$D$35,0))+IF(G2882="Asia",Predictive_Model!$D$37,IF(G2882="Europe",Predictive_Model!$D$38,IF(G2882="North America",Predictive_Model!$D$39,IF(G2882="Oceania",Predictive_Model!$D$40,IF(G2882="South America",Predictive_Model!$D$41,0)))))+IF(H2882="Laptop",Predictive_Model!$D$43,IF(H2882="Mobile",Predictive_Model!$D$44,IF(H2882="TV",Predictive_Model!$D$45,IF(H2882="Tablet",Predictive_Model!$D$46,0))))+IF(K2882="Crypto",Predictive_Model!$D$48,IF(K2882="Debit Card",Predictive_Model!$D$49,IF(K2882="Gift Card",Predictive_Model!$D$50,IF(K2882="PayPal",Predictive_Model!$D$51,0))))+IF(N2882="Comedy",Predictive_Model!$D$53,IF(N2882="Documentary",Predictive_Model!$D$54,IF(N2882="Drama",Predictive_Model!$D$55,IF(N2882="Horror",Predictive_Model!$D$56,IF(N2882="Romance",Predictive_Model!$D$57,IF(N2882="Sci-Fi",Predictive_Model!$D$58,0)))))))))</f>
        <v>0.99927243105988273</v>
      </c>
      <c r="V2882" s="3" t="str">
        <f t="shared" si="446"/>
        <v>Critical</v>
      </c>
      <c r="W2882" s="6">
        <f t="shared" si="447"/>
        <v>8.99</v>
      </c>
      <c r="X2882" s="3" t="str">
        <f t="shared" si="448"/>
        <v>Priority 2</v>
      </c>
      <c r="Y2882" s="3" t="str">
        <f t="shared" si="449"/>
        <v>OK</v>
      </c>
    </row>
    <row r="2883" spans="1:25" x14ac:dyDescent="0.25">
      <c r="A2883" s="3" t="str">
        <f>Raw_Data!A2883</f>
        <v>fcf17ea1-2e26-45b6-8c64-052a0c84e1a4</v>
      </c>
      <c r="B2883" s="3">
        <f>Raw_Data!B2883</f>
        <v>69</v>
      </c>
      <c r="C2883" s="3" t="str">
        <f>Raw_Data!C2883</f>
        <v>Other</v>
      </c>
      <c r="D2883" s="3" t="str">
        <f>Raw_Data!D2883</f>
        <v>Premium</v>
      </c>
      <c r="E2883" s="3">
        <f>Raw_Data!E2883</f>
        <v>3.84</v>
      </c>
      <c r="F2883" s="3">
        <f>Raw_Data!F2883</f>
        <v>30</v>
      </c>
      <c r="G2883" s="3" t="str">
        <f>Raw_Data!G2883</f>
        <v>Asia</v>
      </c>
      <c r="H2883" s="3" t="str">
        <f>Raw_Data!H2883</f>
        <v>Desktop</v>
      </c>
      <c r="I2883" s="3">
        <f>Raw_Data!I2883</f>
        <v>17.989999999999998</v>
      </c>
      <c r="J2883" s="3">
        <f>Raw_Data!J2883</f>
        <v>1</v>
      </c>
      <c r="K2883" s="3" t="str">
        <f>Raw_Data!K2883</f>
        <v>Crypto</v>
      </c>
      <c r="L2883" s="3">
        <f>Raw_Data!L2883</f>
        <v>5</v>
      </c>
      <c r="M2883" s="3">
        <f>Raw_Data!M2883</f>
        <v>0.12</v>
      </c>
      <c r="N2883" s="3" t="str">
        <f>Raw_Data!N2883</f>
        <v>Documentary</v>
      </c>
      <c r="O2883" s="3" t="str">
        <f t="shared" si="440"/>
        <v>55-70</v>
      </c>
      <c r="P2883" s="3" t="str">
        <f t="shared" si="441"/>
        <v>&lt;10h</v>
      </c>
      <c r="Q2883" s="3" t="str">
        <f t="shared" si="442"/>
        <v>22-45d</v>
      </c>
      <c r="R2883" s="3" t="str">
        <f t="shared" si="443"/>
        <v>Medium</v>
      </c>
      <c r="S2883" s="3" t="str">
        <f t="shared" si="444"/>
        <v>High</v>
      </c>
      <c r="T2883" s="3" t="str">
        <f t="shared" si="445"/>
        <v>Churned</v>
      </c>
      <c r="U2883" s="4">
        <f>1/(1+EXP(-(Predictive_Model!$B$5+((B2883-Predictive_Model!$B$20)/Predictive_Model!$C$20)*Predictive_Model!$D$20+((E2883-Predictive_Model!$B$21)/Predictive_Model!$C$21)*Predictive_Model!$D$21+((F2883-Predictive_Model!$B$22)/Predictive_Model!$C$22)*Predictive_Model!$D$22+((I2883-Predictive_Model!$B$23)/Predictive_Model!$C$23)*Predictive_Model!$D$23+((L2883-Predictive_Model!$B$24)/Predictive_Model!$C$24)*Predictive_Model!$D$24+((M2883-Predictive_Model!$B$25)/Predictive_Model!$C$25)*Predictive_Model!$D$25+IF(C2883="Male",Predictive_Model!$D$31,IF(C2883="Other",Predictive_Model!$D$32,0))+IF(D2883="Premium",Predictive_Model!$D$34,IF(D2883="Standard",Predictive_Model!$D$35,0))+IF(G2883="Asia",Predictive_Model!$D$37,IF(G2883="Europe",Predictive_Model!$D$38,IF(G2883="North America",Predictive_Model!$D$39,IF(G2883="Oceania",Predictive_Model!$D$40,IF(G2883="South America",Predictive_Model!$D$41,0)))))+IF(H2883="Laptop",Predictive_Model!$D$43,IF(H2883="Mobile",Predictive_Model!$D$44,IF(H2883="TV",Predictive_Model!$D$45,IF(H2883="Tablet",Predictive_Model!$D$46,0))))+IF(K2883="Crypto",Predictive_Model!$D$48,IF(K2883="Debit Card",Predictive_Model!$D$49,IF(K2883="Gift Card",Predictive_Model!$D$50,IF(K2883="PayPal",Predictive_Model!$D$51,0))))+IF(N2883="Comedy",Predictive_Model!$D$53,IF(N2883="Documentary",Predictive_Model!$D$54,IF(N2883="Drama",Predictive_Model!$D$55,IF(N2883="Horror",Predictive_Model!$D$56,IF(N2883="Romance",Predictive_Model!$D$57,IF(N2883="Sci-Fi",Predictive_Model!$D$58,0)))))))))</f>
        <v>0.70890559378470219</v>
      </c>
      <c r="V2883" s="3" t="str">
        <f t="shared" si="446"/>
        <v>High</v>
      </c>
      <c r="W2883" s="6">
        <f t="shared" si="447"/>
        <v>17.989999999999998</v>
      </c>
      <c r="X2883" s="3" t="str">
        <f t="shared" si="448"/>
        <v>Priority 2</v>
      </c>
      <c r="Y2883" s="3" t="str">
        <f t="shared" si="449"/>
        <v>OK</v>
      </c>
    </row>
    <row r="2884" spans="1:25" x14ac:dyDescent="0.25">
      <c r="A2884" s="3" t="str">
        <f>Raw_Data!A2884</f>
        <v>af2f7a8e-6611-416a-8cbc-871e3df33a1b</v>
      </c>
      <c r="B2884" s="3">
        <f>Raw_Data!B2884</f>
        <v>41</v>
      </c>
      <c r="C2884" s="3" t="str">
        <f>Raw_Data!C2884</f>
        <v>Female</v>
      </c>
      <c r="D2884" s="3" t="str">
        <f>Raw_Data!D2884</f>
        <v>Standard</v>
      </c>
      <c r="E2884" s="3">
        <f>Raw_Data!E2884</f>
        <v>2.97</v>
      </c>
      <c r="F2884" s="3">
        <f>Raw_Data!F2884</f>
        <v>46</v>
      </c>
      <c r="G2884" s="3" t="str">
        <f>Raw_Data!G2884</f>
        <v>North America</v>
      </c>
      <c r="H2884" s="3" t="str">
        <f>Raw_Data!H2884</f>
        <v>Tablet</v>
      </c>
      <c r="I2884" s="3">
        <f>Raw_Data!I2884</f>
        <v>13.99</v>
      </c>
      <c r="J2884" s="3">
        <f>Raw_Data!J2884</f>
        <v>1</v>
      </c>
      <c r="K2884" s="3" t="str">
        <f>Raw_Data!K2884</f>
        <v>Credit Card</v>
      </c>
      <c r="L2884" s="3">
        <f>Raw_Data!L2884</f>
        <v>1</v>
      </c>
      <c r="M2884" s="3">
        <f>Raw_Data!M2884</f>
        <v>0.06</v>
      </c>
      <c r="N2884" s="3" t="str">
        <f>Raw_Data!N2884</f>
        <v>Horror</v>
      </c>
      <c r="O2884" s="3" t="str">
        <f t="shared" si="440"/>
        <v>35-44</v>
      </c>
      <c r="P2884" s="3" t="str">
        <f t="shared" si="441"/>
        <v>&lt;10h</v>
      </c>
      <c r="Q2884" s="3" t="str">
        <f t="shared" si="442"/>
        <v>46-60d</v>
      </c>
      <c r="R2884" s="3" t="str">
        <f t="shared" si="443"/>
        <v>Low</v>
      </c>
      <c r="S2884" s="3" t="str">
        <f t="shared" si="444"/>
        <v>Mid</v>
      </c>
      <c r="T2884" s="3" t="str">
        <f t="shared" si="445"/>
        <v>Churned</v>
      </c>
      <c r="U2884" s="4">
        <f>1/(1+EXP(-(Predictive_Model!$B$5+((B2884-Predictive_Model!$B$20)/Predictive_Model!$C$20)*Predictive_Model!$D$20+((E2884-Predictive_Model!$B$21)/Predictive_Model!$C$21)*Predictive_Model!$D$21+((F2884-Predictive_Model!$B$22)/Predictive_Model!$C$22)*Predictive_Model!$D$22+((I2884-Predictive_Model!$B$23)/Predictive_Model!$C$23)*Predictive_Model!$D$23+((L2884-Predictive_Model!$B$24)/Predictive_Model!$C$24)*Predictive_Model!$D$24+((M2884-Predictive_Model!$B$25)/Predictive_Model!$C$25)*Predictive_Model!$D$25+IF(C2884="Male",Predictive_Model!$D$31,IF(C2884="Other",Predictive_Model!$D$32,0))+IF(D2884="Premium",Predictive_Model!$D$34,IF(D2884="Standard",Predictive_Model!$D$35,0))+IF(G2884="Asia",Predictive_Model!$D$37,IF(G2884="Europe",Predictive_Model!$D$38,IF(G2884="North America",Predictive_Model!$D$39,IF(G2884="Oceania",Predictive_Model!$D$40,IF(G2884="South America",Predictive_Model!$D$41,0)))))+IF(H2884="Laptop",Predictive_Model!$D$43,IF(H2884="Mobile",Predictive_Model!$D$44,IF(H2884="TV",Predictive_Model!$D$45,IF(H2884="Tablet",Predictive_Model!$D$46,0))))+IF(K2884="Crypto",Predictive_Model!$D$48,IF(K2884="Debit Card",Predictive_Model!$D$49,IF(K2884="Gift Card",Predictive_Model!$D$50,IF(K2884="PayPal",Predictive_Model!$D$51,0))))+IF(N2884="Comedy",Predictive_Model!$D$53,IF(N2884="Documentary",Predictive_Model!$D$54,IF(N2884="Drama",Predictive_Model!$D$55,IF(N2884="Horror",Predictive_Model!$D$56,IF(N2884="Romance",Predictive_Model!$D$57,IF(N2884="Sci-Fi",Predictive_Model!$D$58,0)))))))))</f>
        <v>0.99995958268956597</v>
      </c>
      <c r="V2884" s="3" t="str">
        <f t="shared" si="446"/>
        <v>Critical</v>
      </c>
      <c r="W2884" s="6">
        <f t="shared" si="447"/>
        <v>13.99</v>
      </c>
      <c r="X2884" s="3" t="str">
        <f t="shared" si="448"/>
        <v>Priority 2</v>
      </c>
      <c r="Y2884" s="3" t="str">
        <f t="shared" si="449"/>
        <v>OK</v>
      </c>
    </row>
    <row r="2885" spans="1:25" x14ac:dyDescent="0.25">
      <c r="A2885" s="3" t="str">
        <f>Raw_Data!A2885</f>
        <v>8329b08a-22c9-41c9-b4a2-ede2a1407ca9</v>
      </c>
      <c r="B2885" s="3">
        <f>Raw_Data!B2885</f>
        <v>65</v>
      </c>
      <c r="C2885" s="3" t="str">
        <f>Raw_Data!C2885</f>
        <v>Female</v>
      </c>
      <c r="D2885" s="3" t="str">
        <f>Raw_Data!D2885</f>
        <v>Standard</v>
      </c>
      <c r="E2885" s="3">
        <f>Raw_Data!E2885</f>
        <v>8.23</v>
      </c>
      <c r="F2885" s="3">
        <f>Raw_Data!F2885</f>
        <v>57</v>
      </c>
      <c r="G2885" s="3" t="str">
        <f>Raw_Data!G2885</f>
        <v>Asia</v>
      </c>
      <c r="H2885" s="3" t="str">
        <f>Raw_Data!H2885</f>
        <v>TV</v>
      </c>
      <c r="I2885" s="3">
        <f>Raw_Data!I2885</f>
        <v>13.99</v>
      </c>
      <c r="J2885" s="3">
        <f>Raw_Data!J2885</f>
        <v>1</v>
      </c>
      <c r="K2885" s="3" t="str">
        <f>Raw_Data!K2885</f>
        <v>Crypto</v>
      </c>
      <c r="L2885" s="3">
        <f>Raw_Data!L2885</f>
        <v>1</v>
      </c>
      <c r="M2885" s="3">
        <f>Raw_Data!M2885</f>
        <v>0.14000000000000001</v>
      </c>
      <c r="N2885" s="3" t="str">
        <f>Raw_Data!N2885</f>
        <v>Comedy</v>
      </c>
      <c r="O2885" s="3" t="str">
        <f t="shared" ref="O2885:O2948" si="450">IF(B2885&lt;25,"18-24",IF(B2885&lt;35,"25-34",IF(B2885&lt;45,"35-44",IF(B2885&lt;55,"45-54","55-70"))))</f>
        <v>55-70</v>
      </c>
      <c r="P2885" s="3" t="str">
        <f t="shared" ref="P2885:P2948" si="451">IF(E2885&lt;10,"&lt;10h",IF(E2885&lt;25,"10-24h",IF(E2885&lt;50,"25-49h","50h+")))</f>
        <v>&lt;10h</v>
      </c>
      <c r="Q2885" s="3" t="str">
        <f t="shared" ref="Q2885:Q2948" si="452">IF(F2885&lt;=7,"0-7d",IF(F2885&lt;=21,"8-21d",IF(F2885&lt;=45,"22-45d","46-60d")))</f>
        <v>46-60d</v>
      </c>
      <c r="R2885" s="3" t="str">
        <f t="shared" ref="R2885:R2948" si="453">IF(AND(E2885&gt;=25,F2885&lt;=21),"High",IF(OR(E2885&gt;=10,F2885&lt;=45),"Medium","Low"))</f>
        <v>Low</v>
      </c>
      <c r="S2885" s="3" t="str">
        <f t="shared" ref="S2885:S2948" si="454">IF(I2885&lt;10,"Low",IF(I2885&lt;16,"Mid","High"))</f>
        <v>Mid</v>
      </c>
      <c r="T2885" s="3" t="str">
        <f t="shared" ref="T2885:T2948" si="455">IF(J2885=1,"Churned","Active")</f>
        <v>Churned</v>
      </c>
      <c r="U2885" s="4">
        <f>1/(1+EXP(-(Predictive_Model!$B$5+((B2885-Predictive_Model!$B$20)/Predictive_Model!$C$20)*Predictive_Model!$D$20+((E2885-Predictive_Model!$B$21)/Predictive_Model!$C$21)*Predictive_Model!$D$21+((F2885-Predictive_Model!$B$22)/Predictive_Model!$C$22)*Predictive_Model!$D$22+((I2885-Predictive_Model!$B$23)/Predictive_Model!$C$23)*Predictive_Model!$D$23+((L2885-Predictive_Model!$B$24)/Predictive_Model!$C$24)*Predictive_Model!$D$24+((M2885-Predictive_Model!$B$25)/Predictive_Model!$C$25)*Predictive_Model!$D$25+IF(C2885="Male",Predictive_Model!$D$31,IF(C2885="Other",Predictive_Model!$D$32,0))+IF(D2885="Premium",Predictive_Model!$D$34,IF(D2885="Standard",Predictive_Model!$D$35,0))+IF(G2885="Asia",Predictive_Model!$D$37,IF(G2885="Europe",Predictive_Model!$D$38,IF(G2885="North America",Predictive_Model!$D$39,IF(G2885="Oceania",Predictive_Model!$D$40,IF(G2885="South America",Predictive_Model!$D$41,0)))))+IF(H2885="Laptop",Predictive_Model!$D$43,IF(H2885="Mobile",Predictive_Model!$D$44,IF(H2885="TV",Predictive_Model!$D$45,IF(H2885="Tablet",Predictive_Model!$D$46,0))))+IF(K2885="Crypto",Predictive_Model!$D$48,IF(K2885="Debit Card",Predictive_Model!$D$49,IF(K2885="Gift Card",Predictive_Model!$D$50,IF(K2885="PayPal",Predictive_Model!$D$51,0))))+IF(N2885="Comedy",Predictive_Model!$D$53,IF(N2885="Documentary",Predictive_Model!$D$54,IF(N2885="Drama",Predictive_Model!$D$55,IF(N2885="Horror",Predictive_Model!$D$56,IF(N2885="Romance",Predictive_Model!$D$57,IF(N2885="Sci-Fi",Predictive_Model!$D$58,0)))))))))</f>
        <v>0.99960365774928872</v>
      </c>
      <c r="V2885" s="3" t="str">
        <f t="shared" ref="V2885:V2948" si="456">IF(U2885&gt;=0.75,"Critical",IF(U2885&gt;=0.5,"High",IF(U2885&gt;=0.25,"Medium","Low")))</f>
        <v>Critical</v>
      </c>
      <c r="W2885" s="6">
        <f t="shared" ref="W2885:W2948" si="457">IF(J2885=1,I2885,I2885*U2885)</f>
        <v>13.99</v>
      </c>
      <c r="X2885" s="3" t="str">
        <f t="shared" ref="X2885:X2948" si="458">IF(AND(V2885="Critical",I2885&gt;=15),"Priority 1",IF(OR(V2885="Critical",AND(V2885="High",F2885&gt;21)),"Priority 2","Monitor"))</f>
        <v>Priority 2</v>
      </c>
      <c r="Y2885" s="3" t="str">
        <f t="shared" ref="Y2885:Y2948" si="459">IF(COUNTA(A2885:N2885)=14,"OK","CHECK")</f>
        <v>OK</v>
      </c>
    </row>
    <row r="2886" spans="1:25" x14ac:dyDescent="0.25">
      <c r="A2886" s="3" t="str">
        <f>Raw_Data!A2886</f>
        <v>e7e2dc97-77cb-4657-a75c-7b909b1f473f</v>
      </c>
      <c r="B2886" s="3">
        <f>Raw_Data!B2886</f>
        <v>20</v>
      </c>
      <c r="C2886" s="3" t="str">
        <f>Raw_Data!C2886</f>
        <v>Male</v>
      </c>
      <c r="D2886" s="3" t="str">
        <f>Raw_Data!D2886</f>
        <v>Premium</v>
      </c>
      <c r="E2886" s="3">
        <f>Raw_Data!E2886</f>
        <v>12.72</v>
      </c>
      <c r="F2886" s="3">
        <f>Raw_Data!F2886</f>
        <v>13</v>
      </c>
      <c r="G2886" s="3" t="str">
        <f>Raw_Data!G2886</f>
        <v>Oceania</v>
      </c>
      <c r="H2886" s="3" t="str">
        <f>Raw_Data!H2886</f>
        <v>Mobile</v>
      </c>
      <c r="I2886" s="3">
        <f>Raw_Data!I2886</f>
        <v>17.989999999999998</v>
      </c>
      <c r="J2886" s="3">
        <f>Raw_Data!J2886</f>
        <v>0</v>
      </c>
      <c r="K2886" s="3" t="str">
        <f>Raw_Data!K2886</f>
        <v>Credit Card</v>
      </c>
      <c r="L2886" s="3">
        <f>Raw_Data!L2886</f>
        <v>2</v>
      </c>
      <c r="M2886" s="3">
        <f>Raw_Data!M2886</f>
        <v>0.91</v>
      </c>
      <c r="N2886" s="3" t="str">
        <f>Raw_Data!N2886</f>
        <v>Horror</v>
      </c>
      <c r="O2886" s="3" t="str">
        <f t="shared" si="450"/>
        <v>18-24</v>
      </c>
      <c r="P2886" s="3" t="str">
        <f t="shared" si="451"/>
        <v>10-24h</v>
      </c>
      <c r="Q2886" s="3" t="str">
        <f t="shared" si="452"/>
        <v>8-21d</v>
      </c>
      <c r="R2886" s="3" t="str">
        <f t="shared" si="453"/>
        <v>Medium</v>
      </c>
      <c r="S2886" s="3" t="str">
        <f t="shared" si="454"/>
        <v>High</v>
      </c>
      <c r="T2886" s="3" t="str">
        <f t="shared" si="455"/>
        <v>Active</v>
      </c>
      <c r="U2886" s="4">
        <f>1/(1+EXP(-(Predictive_Model!$B$5+((B2886-Predictive_Model!$B$20)/Predictive_Model!$C$20)*Predictive_Model!$D$20+((E2886-Predictive_Model!$B$21)/Predictive_Model!$C$21)*Predictive_Model!$D$21+((F2886-Predictive_Model!$B$22)/Predictive_Model!$C$22)*Predictive_Model!$D$22+((I2886-Predictive_Model!$B$23)/Predictive_Model!$C$23)*Predictive_Model!$D$23+((L2886-Predictive_Model!$B$24)/Predictive_Model!$C$24)*Predictive_Model!$D$24+((M2886-Predictive_Model!$B$25)/Predictive_Model!$C$25)*Predictive_Model!$D$25+IF(C2886="Male",Predictive_Model!$D$31,IF(C2886="Other",Predictive_Model!$D$32,0))+IF(D2886="Premium",Predictive_Model!$D$34,IF(D2886="Standard",Predictive_Model!$D$35,0))+IF(G2886="Asia",Predictive_Model!$D$37,IF(G2886="Europe",Predictive_Model!$D$38,IF(G2886="North America",Predictive_Model!$D$39,IF(G2886="Oceania",Predictive_Model!$D$40,IF(G2886="South America",Predictive_Model!$D$41,0)))))+IF(H2886="Laptop",Predictive_Model!$D$43,IF(H2886="Mobile",Predictive_Model!$D$44,IF(H2886="TV",Predictive_Model!$D$45,IF(H2886="Tablet",Predictive_Model!$D$46,0))))+IF(K2886="Crypto",Predictive_Model!$D$48,IF(K2886="Debit Card",Predictive_Model!$D$49,IF(K2886="Gift Card",Predictive_Model!$D$50,IF(K2886="PayPal",Predictive_Model!$D$51,0))))+IF(N2886="Comedy",Predictive_Model!$D$53,IF(N2886="Documentary",Predictive_Model!$D$54,IF(N2886="Drama",Predictive_Model!$D$55,IF(N2886="Horror",Predictive_Model!$D$56,IF(N2886="Romance",Predictive_Model!$D$57,IF(N2886="Sci-Fi",Predictive_Model!$D$58,0)))))))))</f>
        <v>0.22179231911616742</v>
      </c>
      <c r="V2886" s="3" t="str">
        <f t="shared" si="456"/>
        <v>Low</v>
      </c>
      <c r="W2886" s="6">
        <f t="shared" si="457"/>
        <v>3.9900438208998517</v>
      </c>
      <c r="X2886" s="3" t="str">
        <f t="shared" si="458"/>
        <v>Monitor</v>
      </c>
      <c r="Y2886" s="3" t="str">
        <f t="shared" si="459"/>
        <v>OK</v>
      </c>
    </row>
    <row r="2887" spans="1:25" x14ac:dyDescent="0.25">
      <c r="A2887" s="3" t="str">
        <f>Raw_Data!A2887</f>
        <v>e96f9dcb-1d39-48ea-8c76-83d4526b1d5f</v>
      </c>
      <c r="B2887" s="3">
        <f>Raw_Data!B2887</f>
        <v>62</v>
      </c>
      <c r="C2887" s="3" t="str">
        <f>Raw_Data!C2887</f>
        <v>Male</v>
      </c>
      <c r="D2887" s="3" t="str">
        <f>Raw_Data!D2887</f>
        <v>Premium</v>
      </c>
      <c r="E2887" s="3">
        <f>Raw_Data!E2887</f>
        <v>10.76</v>
      </c>
      <c r="F2887" s="3">
        <f>Raw_Data!F2887</f>
        <v>31</v>
      </c>
      <c r="G2887" s="3" t="str">
        <f>Raw_Data!G2887</f>
        <v>Africa</v>
      </c>
      <c r="H2887" s="3" t="str">
        <f>Raw_Data!H2887</f>
        <v>Desktop</v>
      </c>
      <c r="I2887" s="3">
        <f>Raw_Data!I2887</f>
        <v>17.989999999999998</v>
      </c>
      <c r="J2887" s="3">
        <f>Raw_Data!J2887</f>
        <v>1</v>
      </c>
      <c r="K2887" s="3" t="str">
        <f>Raw_Data!K2887</f>
        <v>PayPal</v>
      </c>
      <c r="L2887" s="3">
        <f>Raw_Data!L2887</f>
        <v>1</v>
      </c>
      <c r="M2887" s="3">
        <f>Raw_Data!M2887</f>
        <v>0.34</v>
      </c>
      <c r="N2887" s="3" t="str">
        <f>Raw_Data!N2887</f>
        <v>Horror</v>
      </c>
      <c r="O2887" s="3" t="str">
        <f t="shared" si="450"/>
        <v>55-70</v>
      </c>
      <c r="P2887" s="3" t="str">
        <f t="shared" si="451"/>
        <v>10-24h</v>
      </c>
      <c r="Q2887" s="3" t="str">
        <f t="shared" si="452"/>
        <v>22-45d</v>
      </c>
      <c r="R2887" s="3" t="str">
        <f t="shared" si="453"/>
        <v>Medium</v>
      </c>
      <c r="S2887" s="3" t="str">
        <f t="shared" si="454"/>
        <v>High</v>
      </c>
      <c r="T2887" s="3" t="str">
        <f t="shared" si="455"/>
        <v>Churned</v>
      </c>
      <c r="U2887" s="4">
        <f>1/(1+EXP(-(Predictive_Model!$B$5+((B2887-Predictive_Model!$B$20)/Predictive_Model!$C$20)*Predictive_Model!$D$20+((E2887-Predictive_Model!$B$21)/Predictive_Model!$C$21)*Predictive_Model!$D$21+((F2887-Predictive_Model!$B$22)/Predictive_Model!$C$22)*Predictive_Model!$D$22+((I2887-Predictive_Model!$B$23)/Predictive_Model!$C$23)*Predictive_Model!$D$23+((L2887-Predictive_Model!$B$24)/Predictive_Model!$C$24)*Predictive_Model!$D$24+((M2887-Predictive_Model!$B$25)/Predictive_Model!$C$25)*Predictive_Model!$D$25+IF(C2887="Male",Predictive_Model!$D$31,IF(C2887="Other",Predictive_Model!$D$32,0))+IF(D2887="Premium",Predictive_Model!$D$34,IF(D2887="Standard",Predictive_Model!$D$35,0))+IF(G2887="Asia",Predictive_Model!$D$37,IF(G2887="Europe",Predictive_Model!$D$38,IF(G2887="North America",Predictive_Model!$D$39,IF(G2887="Oceania",Predictive_Model!$D$40,IF(G2887="South America",Predictive_Model!$D$41,0)))))+IF(H2887="Laptop",Predictive_Model!$D$43,IF(H2887="Mobile",Predictive_Model!$D$44,IF(H2887="TV",Predictive_Model!$D$45,IF(H2887="Tablet",Predictive_Model!$D$46,0))))+IF(K2887="Crypto",Predictive_Model!$D$48,IF(K2887="Debit Card",Predictive_Model!$D$49,IF(K2887="Gift Card",Predictive_Model!$D$50,IF(K2887="PayPal",Predictive_Model!$D$51,0))))+IF(N2887="Comedy",Predictive_Model!$D$53,IF(N2887="Documentary",Predictive_Model!$D$54,IF(N2887="Drama",Predictive_Model!$D$55,IF(N2887="Horror",Predictive_Model!$D$56,IF(N2887="Romance",Predictive_Model!$D$57,IF(N2887="Sci-Fi",Predictive_Model!$D$58,0)))))))))</f>
        <v>0.83139718750290181</v>
      </c>
      <c r="V2887" s="3" t="str">
        <f t="shared" si="456"/>
        <v>Critical</v>
      </c>
      <c r="W2887" s="6">
        <f t="shared" si="457"/>
        <v>17.989999999999998</v>
      </c>
      <c r="X2887" s="3" t="str">
        <f t="shared" si="458"/>
        <v>Priority 1</v>
      </c>
      <c r="Y2887" s="3" t="str">
        <f t="shared" si="459"/>
        <v>OK</v>
      </c>
    </row>
    <row r="2888" spans="1:25" x14ac:dyDescent="0.25">
      <c r="A2888" s="3" t="str">
        <f>Raw_Data!A2888</f>
        <v>63b76069-9c9c-4030-8501-e9bd5f70baac</v>
      </c>
      <c r="B2888" s="3">
        <f>Raw_Data!B2888</f>
        <v>34</v>
      </c>
      <c r="C2888" s="3" t="str">
        <f>Raw_Data!C2888</f>
        <v>Female</v>
      </c>
      <c r="D2888" s="3" t="str">
        <f>Raw_Data!D2888</f>
        <v>Premium</v>
      </c>
      <c r="E2888" s="3">
        <f>Raw_Data!E2888</f>
        <v>19.54</v>
      </c>
      <c r="F2888" s="3">
        <f>Raw_Data!F2888</f>
        <v>10</v>
      </c>
      <c r="G2888" s="3" t="str">
        <f>Raw_Data!G2888</f>
        <v>Asia</v>
      </c>
      <c r="H2888" s="3" t="str">
        <f>Raw_Data!H2888</f>
        <v>Laptop</v>
      </c>
      <c r="I2888" s="3">
        <f>Raw_Data!I2888</f>
        <v>17.989999999999998</v>
      </c>
      <c r="J2888" s="3">
        <f>Raw_Data!J2888</f>
        <v>0</v>
      </c>
      <c r="K2888" s="3" t="str">
        <f>Raw_Data!K2888</f>
        <v>Debit Card</v>
      </c>
      <c r="L2888" s="3">
        <f>Raw_Data!L2888</f>
        <v>2</v>
      </c>
      <c r="M2888" s="3">
        <f>Raw_Data!M2888</f>
        <v>1.78</v>
      </c>
      <c r="N2888" s="3" t="str">
        <f>Raw_Data!N2888</f>
        <v>Sci-Fi</v>
      </c>
      <c r="O2888" s="3" t="str">
        <f t="shared" si="450"/>
        <v>25-34</v>
      </c>
      <c r="P2888" s="3" t="str">
        <f t="shared" si="451"/>
        <v>10-24h</v>
      </c>
      <c r="Q2888" s="3" t="str">
        <f t="shared" si="452"/>
        <v>8-21d</v>
      </c>
      <c r="R2888" s="3" t="str">
        <f t="shared" si="453"/>
        <v>Medium</v>
      </c>
      <c r="S2888" s="3" t="str">
        <f t="shared" si="454"/>
        <v>High</v>
      </c>
      <c r="T2888" s="3" t="str">
        <f t="shared" si="455"/>
        <v>Active</v>
      </c>
      <c r="U2888" s="4">
        <f>1/(1+EXP(-(Predictive_Model!$B$5+((B2888-Predictive_Model!$B$20)/Predictive_Model!$C$20)*Predictive_Model!$D$20+((E2888-Predictive_Model!$B$21)/Predictive_Model!$C$21)*Predictive_Model!$D$21+((F2888-Predictive_Model!$B$22)/Predictive_Model!$C$22)*Predictive_Model!$D$22+((I2888-Predictive_Model!$B$23)/Predictive_Model!$C$23)*Predictive_Model!$D$23+((L2888-Predictive_Model!$B$24)/Predictive_Model!$C$24)*Predictive_Model!$D$24+((M2888-Predictive_Model!$B$25)/Predictive_Model!$C$25)*Predictive_Model!$D$25+IF(C2888="Male",Predictive_Model!$D$31,IF(C2888="Other",Predictive_Model!$D$32,0))+IF(D2888="Premium",Predictive_Model!$D$34,IF(D2888="Standard",Predictive_Model!$D$35,0))+IF(G2888="Asia",Predictive_Model!$D$37,IF(G2888="Europe",Predictive_Model!$D$38,IF(G2888="North America",Predictive_Model!$D$39,IF(G2888="Oceania",Predictive_Model!$D$40,IF(G2888="South America",Predictive_Model!$D$41,0)))))+IF(H2888="Laptop",Predictive_Model!$D$43,IF(H2888="Mobile",Predictive_Model!$D$44,IF(H2888="TV",Predictive_Model!$D$45,IF(H2888="Tablet",Predictive_Model!$D$46,0))))+IF(K2888="Crypto",Predictive_Model!$D$48,IF(K2888="Debit Card",Predictive_Model!$D$49,IF(K2888="Gift Card",Predictive_Model!$D$50,IF(K2888="PayPal",Predictive_Model!$D$51,0))))+IF(N2888="Comedy",Predictive_Model!$D$53,IF(N2888="Documentary",Predictive_Model!$D$54,IF(N2888="Drama",Predictive_Model!$D$55,IF(N2888="Horror",Predictive_Model!$D$56,IF(N2888="Romance",Predictive_Model!$D$57,IF(N2888="Sci-Fi",Predictive_Model!$D$58,0)))))))))</f>
        <v>6.6222763417197095E-4</v>
      </c>
      <c r="V2888" s="3" t="str">
        <f t="shared" si="456"/>
        <v>Low</v>
      </c>
      <c r="W2888" s="6">
        <f t="shared" si="457"/>
        <v>1.1913475138753757E-2</v>
      </c>
      <c r="X2888" s="3" t="str">
        <f t="shared" si="458"/>
        <v>Monitor</v>
      </c>
      <c r="Y2888" s="3" t="str">
        <f t="shared" si="459"/>
        <v>OK</v>
      </c>
    </row>
    <row r="2889" spans="1:25" x14ac:dyDescent="0.25">
      <c r="A2889" s="3" t="str">
        <f>Raw_Data!A2889</f>
        <v>d5494de3-5422-4437-a937-9e9fc1673b23</v>
      </c>
      <c r="B2889" s="3">
        <f>Raw_Data!B2889</f>
        <v>58</v>
      </c>
      <c r="C2889" s="3" t="str">
        <f>Raw_Data!C2889</f>
        <v>Male</v>
      </c>
      <c r="D2889" s="3" t="str">
        <f>Raw_Data!D2889</f>
        <v>Premium</v>
      </c>
      <c r="E2889" s="3">
        <f>Raw_Data!E2889</f>
        <v>26.15</v>
      </c>
      <c r="F2889" s="3">
        <f>Raw_Data!F2889</f>
        <v>53</v>
      </c>
      <c r="G2889" s="3" t="str">
        <f>Raw_Data!G2889</f>
        <v>South America</v>
      </c>
      <c r="H2889" s="3" t="str">
        <f>Raw_Data!H2889</f>
        <v>Desktop</v>
      </c>
      <c r="I2889" s="3">
        <f>Raw_Data!I2889</f>
        <v>17.989999999999998</v>
      </c>
      <c r="J2889" s="3">
        <f>Raw_Data!J2889</f>
        <v>0</v>
      </c>
      <c r="K2889" s="3" t="str">
        <f>Raw_Data!K2889</f>
        <v>Credit Card</v>
      </c>
      <c r="L2889" s="3">
        <f>Raw_Data!L2889</f>
        <v>1</v>
      </c>
      <c r="M2889" s="3">
        <f>Raw_Data!M2889</f>
        <v>0.48</v>
      </c>
      <c r="N2889" s="3" t="str">
        <f>Raw_Data!N2889</f>
        <v>Romance</v>
      </c>
      <c r="O2889" s="3" t="str">
        <f t="shared" si="450"/>
        <v>55-70</v>
      </c>
      <c r="P2889" s="3" t="str">
        <f t="shared" si="451"/>
        <v>25-49h</v>
      </c>
      <c r="Q2889" s="3" t="str">
        <f t="shared" si="452"/>
        <v>46-60d</v>
      </c>
      <c r="R2889" s="3" t="str">
        <f t="shared" si="453"/>
        <v>Medium</v>
      </c>
      <c r="S2889" s="3" t="str">
        <f t="shared" si="454"/>
        <v>High</v>
      </c>
      <c r="T2889" s="3" t="str">
        <f t="shared" si="455"/>
        <v>Active</v>
      </c>
      <c r="U2889" s="4">
        <f>1/(1+EXP(-(Predictive_Model!$B$5+((B2889-Predictive_Model!$B$20)/Predictive_Model!$C$20)*Predictive_Model!$D$20+((E2889-Predictive_Model!$B$21)/Predictive_Model!$C$21)*Predictive_Model!$D$21+((F2889-Predictive_Model!$B$22)/Predictive_Model!$C$22)*Predictive_Model!$D$22+((I2889-Predictive_Model!$B$23)/Predictive_Model!$C$23)*Predictive_Model!$D$23+((L2889-Predictive_Model!$B$24)/Predictive_Model!$C$24)*Predictive_Model!$D$24+((M2889-Predictive_Model!$B$25)/Predictive_Model!$C$25)*Predictive_Model!$D$25+IF(C2889="Male",Predictive_Model!$D$31,IF(C2889="Other",Predictive_Model!$D$32,0))+IF(D2889="Premium",Predictive_Model!$D$34,IF(D2889="Standard",Predictive_Model!$D$35,0))+IF(G2889="Asia",Predictive_Model!$D$37,IF(G2889="Europe",Predictive_Model!$D$38,IF(G2889="North America",Predictive_Model!$D$39,IF(G2889="Oceania",Predictive_Model!$D$40,IF(G2889="South America",Predictive_Model!$D$41,0)))))+IF(H2889="Laptop",Predictive_Model!$D$43,IF(H2889="Mobile",Predictive_Model!$D$44,IF(H2889="TV",Predictive_Model!$D$45,IF(H2889="Tablet",Predictive_Model!$D$46,0))))+IF(K2889="Crypto",Predictive_Model!$D$48,IF(K2889="Debit Card",Predictive_Model!$D$49,IF(K2889="Gift Card",Predictive_Model!$D$50,IF(K2889="PayPal",Predictive_Model!$D$51,0))))+IF(N2889="Comedy",Predictive_Model!$D$53,IF(N2889="Documentary",Predictive_Model!$D$54,IF(N2889="Drama",Predictive_Model!$D$55,IF(N2889="Horror",Predictive_Model!$D$56,IF(N2889="Romance",Predictive_Model!$D$57,IF(N2889="Sci-Fi",Predictive_Model!$D$58,0)))))))))</f>
        <v>0.40281454813051121</v>
      </c>
      <c r="V2889" s="3" t="str">
        <f t="shared" si="456"/>
        <v>Medium</v>
      </c>
      <c r="W2889" s="6">
        <f t="shared" si="457"/>
        <v>7.2466337208678961</v>
      </c>
      <c r="X2889" s="3" t="str">
        <f t="shared" si="458"/>
        <v>Monitor</v>
      </c>
      <c r="Y2889" s="3" t="str">
        <f t="shared" si="459"/>
        <v>OK</v>
      </c>
    </row>
    <row r="2890" spans="1:25" x14ac:dyDescent="0.25">
      <c r="A2890" s="3" t="str">
        <f>Raw_Data!A2890</f>
        <v>965d9ef5-fdbf-48e4-a11e-8fd70b8dd4a9</v>
      </c>
      <c r="B2890" s="3">
        <f>Raw_Data!B2890</f>
        <v>35</v>
      </c>
      <c r="C2890" s="3" t="str">
        <f>Raw_Data!C2890</f>
        <v>Female</v>
      </c>
      <c r="D2890" s="3" t="str">
        <f>Raw_Data!D2890</f>
        <v>Premium</v>
      </c>
      <c r="E2890" s="3">
        <f>Raw_Data!E2890</f>
        <v>3.78</v>
      </c>
      <c r="F2890" s="3">
        <f>Raw_Data!F2890</f>
        <v>37</v>
      </c>
      <c r="G2890" s="3" t="str">
        <f>Raw_Data!G2890</f>
        <v>Africa</v>
      </c>
      <c r="H2890" s="3" t="str">
        <f>Raw_Data!H2890</f>
        <v>Laptop</v>
      </c>
      <c r="I2890" s="3">
        <f>Raw_Data!I2890</f>
        <v>17.989999999999998</v>
      </c>
      <c r="J2890" s="3">
        <f>Raw_Data!J2890</f>
        <v>1</v>
      </c>
      <c r="K2890" s="3" t="str">
        <f>Raw_Data!K2890</f>
        <v>Debit Card</v>
      </c>
      <c r="L2890" s="3">
        <f>Raw_Data!L2890</f>
        <v>5</v>
      </c>
      <c r="M2890" s="3">
        <f>Raw_Data!M2890</f>
        <v>0.1</v>
      </c>
      <c r="N2890" s="3" t="str">
        <f>Raw_Data!N2890</f>
        <v>Drama</v>
      </c>
      <c r="O2890" s="3" t="str">
        <f t="shared" si="450"/>
        <v>35-44</v>
      </c>
      <c r="P2890" s="3" t="str">
        <f t="shared" si="451"/>
        <v>&lt;10h</v>
      </c>
      <c r="Q2890" s="3" t="str">
        <f t="shared" si="452"/>
        <v>22-45d</v>
      </c>
      <c r="R2890" s="3" t="str">
        <f t="shared" si="453"/>
        <v>Medium</v>
      </c>
      <c r="S2890" s="3" t="str">
        <f t="shared" si="454"/>
        <v>High</v>
      </c>
      <c r="T2890" s="3" t="str">
        <f t="shared" si="455"/>
        <v>Churned</v>
      </c>
      <c r="U2890" s="4">
        <f>1/(1+EXP(-(Predictive_Model!$B$5+((B2890-Predictive_Model!$B$20)/Predictive_Model!$C$20)*Predictive_Model!$D$20+((E2890-Predictive_Model!$B$21)/Predictive_Model!$C$21)*Predictive_Model!$D$21+((F2890-Predictive_Model!$B$22)/Predictive_Model!$C$22)*Predictive_Model!$D$22+((I2890-Predictive_Model!$B$23)/Predictive_Model!$C$23)*Predictive_Model!$D$23+((L2890-Predictive_Model!$B$24)/Predictive_Model!$C$24)*Predictive_Model!$D$24+((M2890-Predictive_Model!$B$25)/Predictive_Model!$C$25)*Predictive_Model!$D$25+IF(C2890="Male",Predictive_Model!$D$31,IF(C2890="Other",Predictive_Model!$D$32,0))+IF(D2890="Premium",Predictive_Model!$D$34,IF(D2890="Standard",Predictive_Model!$D$35,0))+IF(G2890="Asia",Predictive_Model!$D$37,IF(G2890="Europe",Predictive_Model!$D$38,IF(G2890="North America",Predictive_Model!$D$39,IF(G2890="Oceania",Predictive_Model!$D$40,IF(G2890="South America",Predictive_Model!$D$41,0)))))+IF(H2890="Laptop",Predictive_Model!$D$43,IF(H2890="Mobile",Predictive_Model!$D$44,IF(H2890="TV",Predictive_Model!$D$45,IF(H2890="Tablet",Predictive_Model!$D$46,0))))+IF(K2890="Crypto",Predictive_Model!$D$48,IF(K2890="Debit Card",Predictive_Model!$D$49,IF(K2890="Gift Card",Predictive_Model!$D$50,IF(K2890="PayPal",Predictive_Model!$D$51,0))))+IF(N2890="Comedy",Predictive_Model!$D$53,IF(N2890="Documentary",Predictive_Model!$D$54,IF(N2890="Drama",Predictive_Model!$D$55,IF(N2890="Horror",Predictive_Model!$D$56,IF(N2890="Romance",Predictive_Model!$D$57,IF(N2890="Sci-Fi",Predictive_Model!$D$58,0)))))))))</f>
        <v>0.86716031490193568</v>
      </c>
      <c r="V2890" s="3" t="str">
        <f t="shared" si="456"/>
        <v>Critical</v>
      </c>
      <c r="W2890" s="6">
        <f t="shared" si="457"/>
        <v>17.989999999999998</v>
      </c>
      <c r="X2890" s="3" t="str">
        <f t="shared" si="458"/>
        <v>Priority 1</v>
      </c>
      <c r="Y2890" s="3" t="str">
        <f t="shared" si="459"/>
        <v>OK</v>
      </c>
    </row>
    <row r="2891" spans="1:25" x14ac:dyDescent="0.25">
      <c r="A2891" s="3" t="str">
        <f>Raw_Data!A2891</f>
        <v>b3e8ad34-ade8-4b9e-a72d-1629275399eb</v>
      </c>
      <c r="B2891" s="3">
        <f>Raw_Data!B2891</f>
        <v>36</v>
      </c>
      <c r="C2891" s="3" t="str">
        <f>Raw_Data!C2891</f>
        <v>Female</v>
      </c>
      <c r="D2891" s="3" t="str">
        <f>Raw_Data!D2891</f>
        <v>Standard</v>
      </c>
      <c r="E2891" s="3">
        <f>Raw_Data!E2891</f>
        <v>6.49</v>
      </c>
      <c r="F2891" s="3">
        <f>Raw_Data!F2891</f>
        <v>21</v>
      </c>
      <c r="G2891" s="3" t="str">
        <f>Raw_Data!G2891</f>
        <v>North America</v>
      </c>
      <c r="H2891" s="3" t="str">
        <f>Raw_Data!H2891</f>
        <v>Laptop</v>
      </c>
      <c r="I2891" s="3">
        <f>Raw_Data!I2891</f>
        <v>13.99</v>
      </c>
      <c r="J2891" s="3">
        <f>Raw_Data!J2891</f>
        <v>0</v>
      </c>
      <c r="K2891" s="3" t="str">
        <f>Raw_Data!K2891</f>
        <v>Credit Card</v>
      </c>
      <c r="L2891" s="3">
        <f>Raw_Data!L2891</f>
        <v>5</v>
      </c>
      <c r="M2891" s="3">
        <f>Raw_Data!M2891</f>
        <v>0.28999999999999998</v>
      </c>
      <c r="N2891" s="3" t="str">
        <f>Raw_Data!N2891</f>
        <v>Action</v>
      </c>
      <c r="O2891" s="3" t="str">
        <f t="shared" si="450"/>
        <v>35-44</v>
      </c>
      <c r="P2891" s="3" t="str">
        <f t="shared" si="451"/>
        <v>&lt;10h</v>
      </c>
      <c r="Q2891" s="3" t="str">
        <f t="shared" si="452"/>
        <v>8-21d</v>
      </c>
      <c r="R2891" s="3" t="str">
        <f t="shared" si="453"/>
        <v>Medium</v>
      </c>
      <c r="S2891" s="3" t="str">
        <f t="shared" si="454"/>
        <v>Mid</v>
      </c>
      <c r="T2891" s="3" t="str">
        <f t="shared" si="455"/>
        <v>Active</v>
      </c>
      <c r="U2891" s="4">
        <f>1/(1+EXP(-(Predictive_Model!$B$5+((B2891-Predictive_Model!$B$20)/Predictive_Model!$C$20)*Predictive_Model!$D$20+((E2891-Predictive_Model!$B$21)/Predictive_Model!$C$21)*Predictive_Model!$D$21+((F2891-Predictive_Model!$B$22)/Predictive_Model!$C$22)*Predictive_Model!$D$22+((I2891-Predictive_Model!$B$23)/Predictive_Model!$C$23)*Predictive_Model!$D$23+((L2891-Predictive_Model!$B$24)/Predictive_Model!$C$24)*Predictive_Model!$D$24+((M2891-Predictive_Model!$B$25)/Predictive_Model!$C$25)*Predictive_Model!$D$25+IF(C2891="Male",Predictive_Model!$D$31,IF(C2891="Other",Predictive_Model!$D$32,0))+IF(D2891="Premium",Predictive_Model!$D$34,IF(D2891="Standard",Predictive_Model!$D$35,0))+IF(G2891="Asia",Predictive_Model!$D$37,IF(G2891="Europe",Predictive_Model!$D$38,IF(G2891="North America",Predictive_Model!$D$39,IF(G2891="Oceania",Predictive_Model!$D$40,IF(G2891="South America",Predictive_Model!$D$41,0)))))+IF(H2891="Laptop",Predictive_Model!$D$43,IF(H2891="Mobile",Predictive_Model!$D$44,IF(H2891="TV",Predictive_Model!$D$45,IF(H2891="Tablet",Predictive_Model!$D$46,0))))+IF(K2891="Crypto",Predictive_Model!$D$48,IF(K2891="Debit Card",Predictive_Model!$D$49,IF(K2891="Gift Card",Predictive_Model!$D$50,IF(K2891="PayPal",Predictive_Model!$D$51,0))))+IF(N2891="Comedy",Predictive_Model!$D$53,IF(N2891="Documentary",Predictive_Model!$D$54,IF(N2891="Drama",Predictive_Model!$D$55,IF(N2891="Horror",Predictive_Model!$D$56,IF(N2891="Romance",Predictive_Model!$D$57,IF(N2891="Sci-Fi",Predictive_Model!$D$58,0)))))))))</f>
        <v>0.66723606450819328</v>
      </c>
      <c r="V2891" s="3" t="str">
        <f t="shared" si="456"/>
        <v>High</v>
      </c>
      <c r="W2891" s="6">
        <f t="shared" si="457"/>
        <v>9.3346325424696239</v>
      </c>
      <c r="X2891" s="3" t="str">
        <f t="shared" si="458"/>
        <v>Monitor</v>
      </c>
      <c r="Y2891" s="3" t="str">
        <f t="shared" si="459"/>
        <v>OK</v>
      </c>
    </row>
    <row r="2892" spans="1:25" x14ac:dyDescent="0.25">
      <c r="A2892" s="3" t="str">
        <f>Raw_Data!A2892</f>
        <v>1a417fbf-866c-4ff1-af44-13e90cbbb9db</v>
      </c>
      <c r="B2892" s="3">
        <f>Raw_Data!B2892</f>
        <v>57</v>
      </c>
      <c r="C2892" s="3" t="str">
        <f>Raw_Data!C2892</f>
        <v>Female</v>
      </c>
      <c r="D2892" s="3" t="str">
        <f>Raw_Data!D2892</f>
        <v>Basic</v>
      </c>
      <c r="E2892" s="3">
        <f>Raw_Data!E2892</f>
        <v>1.76</v>
      </c>
      <c r="F2892" s="3">
        <f>Raw_Data!F2892</f>
        <v>10</v>
      </c>
      <c r="G2892" s="3" t="str">
        <f>Raw_Data!G2892</f>
        <v>North America</v>
      </c>
      <c r="H2892" s="3" t="str">
        <f>Raw_Data!H2892</f>
        <v>Tablet</v>
      </c>
      <c r="I2892" s="3">
        <f>Raw_Data!I2892</f>
        <v>8.99</v>
      </c>
      <c r="J2892" s="3">
        <f>Raw_Data!J2892</f>
        <v>1</v>
      </c>
      <c r="K2892" s="3" t="str">
        <f>Raw_Data!K2892</f>
        <v>Credit Card</v>
      </c>
      <c r="L2892" s="3">
        <f>Raw_Data!L2892</f>
        <v>4</v>
      </c>
      <c r="M2892" s="3">
        <f>Raw_Data!M2892</f>
        <v>0.16</v>
      </c>
      <c r="N2892" s="3" t="str">
        <f>Raw_Data!N2892</f>
        <v>Comedy</v>
      </c>
      <c r="O2892" s="3" t="str">
        <f t="shared" si="450"/>
        <v>55-70</v>
      </c>
      <c r="P2892" s="3" t="str">
        <f t="shared" si="451"/>
        <v>&lt;10h</v>
      </c>
      <c r="Q2892" s="3" t="str">
        <f t="shared" si="452"/>
        <v>8-21d</v>
      </c>
      <c r="R2892" s="3" t="str">
        <f t="shared" si="453"/>
        <v>Medium</v>
      </c>
      <c r="S2892" s="3" t="str">
        <f t="shared" si="454"/>
        <v>Low</v>
      </c>
      <c r="T2892" s="3" t="str">
        <f t="shared" si="455"/>
        <v>Churned</v>
      </c>
      <c r="U2892" s="4">
        <f>1/(1+EXP(-(Predictive_Model!$B$5+((B2892-Predictive_Model!$B$20)/Predictive_Model!$C$20)*Predictive_Model!$D$20+((E2892-Predictive_Model!$B$21)/Predictive_Model!$C$21)*Predictive_Model!$D$21+((F2892-Predictive_Model!$B$22)/Predictive_Model!$C$22)*Predictive_Model!$D$22+((I2892-Predictive_Model!$B$23)/Predictive_Model!$C$23)*Predictive_Model!$D$23+((L2892-Predictive_Model!$B$24)/Predictive_Model!$C$24)*Predictive_Model!$D$24+((M2892-Predictive_Model!$B$25)/Predictive_Model!$C$25)*Predictive_Model!$D$25+IF(C2892="Male",Predictive_Model!$D$31,IF(C2892="Other",Predictive_Model!$D$32,0))+IF(D2892="Premium",Predictive_Model!$D$34,IF(D2892="Standard",Predictive_Model!$D$35,0))+IF(G2892="Asia",Predictive_Model!$D$37,IF(G2892="Europe",Predictive_Model!$D$38,IF(G2892="North America",Predictive_Model!$D$39,IF(G2892="Oceania",Predictive_Model!$D$40,IF(G2892="South America",Predictive_Model!$D$41,0)))))+IF(H2892="Laptop",Predictive_Model!$D$43,IF(H2892="Mobile",Predictive_Model!$D$44,IF(H2892="TV",Predictive_Model!$D$45,IF(H2892="Tablet",Predictive_Model!$D$46,0))))+IF(K2892="Crypto",Predictive_Model!$D$48,IF(K2892="Debit Card",Predictive_Model!$D$49,IF(K2892="Gift Card",Predictive_Model!$D$50,IF(K2892="PayPal",Predictive_Model!$D$51,0))))+IF(N2892="Comedy",Predictive_Model!$D$53,IF(N2892="Documentary",Predictive_Model!$D$54,IF(N2892="Drama",Predictive_Model!$D$55,IF(N2892="Horror",Predictive_Model!$D$56,IF(N2892="Romance",Predictive_Model!$D$57,IF(N2892="Sci-Fi",Predictive_Model!$D$58,0)))))))))</f>
        <v>0.98688939007936038</v>
      </c>
      <c r="V2892" s="3" t="str">
        <f t="shared" si="456"/>
        <v>Critical</v>
      </c>
      <c r="W2892" s="6">
        <f t="shared" si="457"/>
        <v>8.99</v>
      </c>
      <c r="X2892" s="3" t="str">
        <f t="shared" si="458"/>
        <v>Priority 2</v>
      </c>
      <c r="Y2892" s="3" t="str">
        <f t="shared" si="459"/>
        <v>OK</v>
      </c>
    </row>
    <row r="2893" spans="1:25" x14ac:dyDescent="0.25">
      <c r="A2893" s="3" t="str">
        <f>Raw_Data!A2893</f>
        <v>29495870-356f-4676-9bf8-f8ba49204d46</v>
      </c>
      <c r="B2893" s="3">
        <f>Raw_Data!B2893</f>
        <v>58</v>
      </c>
      <c r="C2893" s="3" t="str">
        <f>Raw_Data!C2893</f>
        <v>Male</v>
      </c>
      <c r="D2893" s="3" t="str">
        <f>Raw_Data!D2893</f>
        <v>Premium</v>
      </c>
      <c r="E2893" s="3">
        <f>Raw_Data!E2893</f>
        <v>8.43</v>
      </c>
      <c r="F2893" s="3">
        <f>Raw_Data!F2893</f>
        <v>49</v>
      </c>
      <c r="G2893" s="3" t="str">
        <f>Raw_Data!G2893</f>
        <v>Europe</v>
      </c>
      <c r="H2893" s="3" t="str">
        <f>Raw_Data!H2893</f>
        <v>Tablet</v>
      </c>
      <c r="I2893" s="3">
        <f>Raw_Data!I2893</f>
        <v>17.989999999999998</v>
      </c>
      <c r="J2893" s="3">
        <f>Raw_Data!J2893</f>
        <v>1</v>
      </c>
      <c r="K2893" s="3" t="str">
        <f>Raw_Data!K2893</f>
        <v>Crypto</v>
      </c>
      <c r="L2893" s="3">
        <f>Raw_Data!L2893</f>
        <v>1</v>
      </c>
      <c r="M2893" s="3">
        <f>Raw_Data!M2893</f>
        <v>0.17</v>
      </c>
      <c r="N2893" s="3" t="str">
        <f>Raw_Data!N2893</f>
        <v>Romance</v>
      </c>
      <c r="O2893" s="3" t="str">
        <f t="shared" si="450"/>
        <v>55-70</v>
      </c>
      <c r="P2893" s="3" t="str">
        <f t="shared" si="451"/>
        <v>&lt;10h</v>
      </c>
      <c r="Q2893" s="3" t="str">
        <f t="shared" si="452"/>
        <v>46-60d</v>
      </c>
      <c r="R2893" s="3" t="str">
        <f t="shared" si="453"/>
        <v>Low</v>
      </c>
      <c r="S2893" s="3" t="str">
        <f t="shared" si="454"/>
        <v>High</v>
      </c>
      <c r="T2893" s="3" t="str">
        <f t="shared" si="455"/>
        <v>Churned</v>
      </c>
      <c r="U2893" s="4">
        <f>1/(1+EXP(-(Predictive_Model!$B$5+((B2893-Predictive_Model!$B$20)/Predictive_Model!$C$20)*Predictive_Model!$D$20+((E2893-Predictive_Model!$B$21)/Predictive_Model!$C$21)*Predictive_Model!$D$21+((F2893-Predictive_Model!$B$22)/Predictive_Model!$C$22)*Predictive_Model!$D$22+((I2893-Predictive_Model!$B$23)/Predictive_Model!$C$23)*Predictive_Model!$D$23+((L2893-Predictive_Model!$B$24)/Predictive_Model!$C$24)*Predictive_Model!$D$24+((M2893-Predictive_Model!$B$25)/Predictive_Model!$C$25)*Predictive_Model!$D$25+IF(C2893="Male",Predictive_Model!$D$31,IF(C2893="Other",Predictive_Model!$D$32,0))+IF(D2893="Premium",Predictive_Model!$D$34,IF(D2893="Standard",Predictive_Model!$D$35,0))+IF(G2893="Asia",Predictive_Model!$D$37,IF(G2893="Europe",Predictive_Model!$D$38,IF(G2893="North America",Predictive_Model!$D$39,IF(G2893="Oceania",Predictive_Model!$D$40,IF(G2893="South America",Predictive_Model!$D$41,0)))))+IF(H2893="Laptop",Predictive_Model!$D$43,IF(H2893="Mobile",Predictive_Model!$D$44,IF(H2893="TV",Predictive_Model!$D$45,IF(H2893="Tablet",Predictive_Model!$D$46,0))))+IF(K2893="Crypto",Predictive_Model!$D$48,IF(K2893="Debit Card",Predictive_Model!$D$49,IF(K2893="Gift Card",Predictive_Model!$D$50,IF(K2893="PayPal",Predictive_Model!$D$51,0))))+IF(N2893="Comedy",Predictive_Model!$D$53,IF(N2893="Documentary",Predictive_Model!$D$54,IF(N2893="Drama",Predictive_Model!$D$55,IF(N2893="Horror",Predictive_Model!$D$56,IF(N2893="Romance",Predictive_Model!$D$57,IF(N2893="Sci-Fi",Predictive_Model!$D$58,0)))))))))</f>
        <v>0.99863110363104968</v>
      </c>
      <c r="V2893" s="3" t="str">
        <f t="shared" si="456"/>
        <v>Critical</v>
      </c>
      <c r="W2893" s="6">
        <f t="shared" si="457"/>
        <v>17.989999999999998</v>
      </c>
      <c r="X2893" s="3" t="str">
        <f t="shared" si="458"/>
        <v>Priority 1</v>
      </c>
      <c r="Y2893" s="3" t="str">
        <f t="shared" si="459"/>
        <v>OK</v>
      </c>
    </row>
    <row r="2894" spans="1:25" x14ac:dyDescent="0.25">
      <c r="A2894" s="3" t="str">
        <f>Raw_Data!A2894</f>
        <v>161da9aa-5e4f-427e-a647-bc015a469252</v>
      </c>
      <c r="B2894" s="3">
        <f>Raw_Data!B2894</f>
        <v>54</v>
      </c>
      <c r="C2894" s="3" t="str">
        <f>Raw_Data!C2894</f>
        <v>Male</v>
      </c>
      <c r="D2894" s="3" t="str">
        <f>Raw_Data!D2894</f>
        <v>Basic</v>
      </c>
      <c r="E2894" s="3">
        <f>Raw_Data!E2894</f>
        <v>4.8499999999999996</v>
      </c>
      <c r="F2894" s="3">
        <f>Raw_Data!F2894</f>
        <v>37</v>
      </c>
      <c r="G2894" s="3" t="str">
        <f>Raw_Data!G2894</f>
        <v>Africa</v>
      </c>
      <c r="H2894" s="3" t="str">
        <f>Raw_Data!H2894</f>
        <v>Tablet</v>
      </c>
      <c r="I2894" s="3">
        <f>Raw_Data!I2894</f>
        <v>8.99</v>
      </c>
      <c r="J2894" s="3">
        <f>Raw_Data!J2894</f>
        <v>1</v>
      </c>
      <c r="K2894" s="3" t="str">
        <f>Raw_Data!K2894</f>
        <v>Credit Card</v>
      </c>
      <c r="L2894" s="3">
        <f>Raw_Data!L2894</f>
        <v>4</v>
      </c>
      <c r="M2894" s="3">
        <f>Raw_Data!M2894</f>
        <v>0.13</v>
      </c>
      <c r="N2894" s="3" t="str">
        <f>Raw_Data!N2894</f>
        <v>Comedy</v>
      </c>
      <c r="O2894" s="3" t="str">
        <f t="shared" si="450"/>
        <v>45-54</v>
      </c>
      <c r="P2894" s="3" t="str">
        <f t="shared" si="451"/>
        <v>&lt;10h</v>
      </c>
      <c r="Q2894" s="3" t="str">
        <f t="shared" si="452"/>
        <v>22-45d</v>
      </c>
      <c r="R2894" s="3" t="str">
        <f t="shared" si="453"/>
        <v>Medium</v>
      </c>
      <c r="S2894" s="3" t="str">
        <f t="shared" si="454"/>
        <v>Low</v>
      </c>
      <c r="T2894" s="3" t="str">
        <f t="shared" si="455"/>
        <v>Churned</v>
      </c>
      <c r="U2894" s="4">
        <f>1/(1+EXP(-(Predictive_Model!$B$5+((B2894-Predictive_Model!$B$20)/Predictive_Model!$C$20)*Predictive_Model!$D$20+((E2894-Predictive_Model!$B$21)/Predictive_Model!$C$21)*Predictive_Model!$D$21+((F2894-Predictive_Model!$B$22)/Predictive_Model!$C$22)*Predictive_Model!$D$22+((I2894-Predictive_Model!$B$23)/Predictive_Model!$C$23)*Predictive_Model!$D$23+((L2894-Predictive_Model!$B$24)/Predictive_Model!$C$24)*Predictive_Model!$D$24+((M2894-Predictive_Model!$B$25)/Predictive_Model!$C$25)*Predictive_Model!$D$25+IF(C2894="Male",Predictive_Model!$D$31,IF(C2894="Other",Predictive_Model!$D$32,0))+IF(D2894="Premium",Predictive_Model!$D$34,IF(D2894="Standard",Predictive_Model!$D$35,0))+IF(G2894="Asia",Predictive_Model!$D$37,IF(G2894="Europe",Predictive_Model!$D$38,IF(G2894="North America",Predictive_Model!$D$39,IF(G2894="Oceania",Predictive_Model!$D$40,IF(G2894="South America",Predictive_Model!$D$41,0)))))+IF(H2894="Laptop",Predictive_Model!$D$43,IF(H2894="Mobile",Predictive_Model!$D$44,IF(H2894="TV",Predictive_Model!$D$45,IF(H2894="Tablet",Predictive_Model!$D$46,0))))+IF(K2894="Crypto",Predictive_Model!$D$48,IF(K2894="Debit Card",Predictive_Model!$D$49,IF(K2894="Gift Card",Predictive_Model!$D$50,IF(K2894="PayPal",Predictive_Model!$D$51,0))))+IF(N2894="Comedy",Predictive_Model!$D$53,IF(N2894="Documentary",Predictive_Model!$D$54,IF(N2894="Drama",Predictive_Model!$D$55,IF(N2894="Horror",Predictive_Model!$D$56,IF(N2894="Romance",Predictive_Model!$D$57,IF(N2894="Sci-Fi",Predictive_Model!$D$58,0)))))))))</f>
        <v>0.99884470242225931</v>
      </c>
      <c r="V2894" s="3" t="str">
        <f t="shared" si="456"/>
        <v>Critical</v>
      </c>
      <c r="W2894" s="6">
        <f t="shared" si="457"/>
        <v>8.99</v>
      </c>
      <c r="X2894" s="3" t="str">
        <f t="shared" si="458"/>
        <v>Priority 2</v>
      </c>
      <c r="Y2894" s="3" t="str">
        <f t="shared" si="459"/>
        <v>OK</v>
      </c>
    </row>
    <row r="2895" spans="1:25" x14ac:dyDescent="0.25">
      <c r="A2895" s="3" t="str">
        <f>Raw_Data!A2895</f>
        <v>93c00b2a-b12a-4729-978a-1856748fec65</v>
      </c>
      <c r="B2895" s="3">
        <f>Raw_Data!B2895</f>
        <v>22</v>
      </c>
      <c r="C2895" s="3" t="str">
        <f>Raw_Data!C2895</f>
        <v>Other</v>
      </c>
      <c r="D2895" s="3" t="str">
        <f>Raw_Data!D2895</f>
        <v>Standard</v>
      </c>
      <c r="E2895" s="3">
        <f>Raw_Data!E2895</f>
        <v>14.04</v>
      </c>
      <c r="F2895" s="3">
        <f>Raw_Data!F2895</f>
        <v>19</v>
      </c>
      <c r="G2895" s="3" t="str">
        <f>Raw_Data!G2895</f>
        <v>North America</v>
      </c>
      <c r="H2895" s="3" t="str">
        <f>Raw_Data!H2895</f>
        <v>Mobile</v>
      </c>
      <c r="I2895" s="3">
        <f>Raw_Data!I2895</f>
        <v>13.99</v>
      </c>
      <c r="J2895" s="3">
        <f>Raw_Data!J2895</f>
        <v>0</v>
      </c>
      <c r="K2895" s="3" t="str">
        <f>Raw_Data!K2895</f>
        <v>Gift Card</v>
      </c>
      <c r="L2895" s="3">
        <f>Raw_Data!L2895</f>
        <v>2</v>
      </c>
      <c r="M2895" s="3">
        <f>Raw_Data!M2895</f>
        <v>0.7</v>
      </c>
      <c r="N2895" s="3" t="str">
        <f>Raw_Data!N2895</f>
        <v>Sci-Fi</v>
      </c>
      <c r="O2895" s="3" t="str">
        <f t="shared" si="450"/>
        <v>18-24</v>
      </c>
      <c r="P2895" s="3" t="str">
        <f t="shared" si="451"/>
        <v>10-24h</v>
      </c>
      <c r="Q2895" s="3" t="str">
        <f t="shared" si="452"/>
        <v>8-21d</v>
      </c>
      <c r="R2895" s="3" t="str">
        <f t="shared" si="453"/>
        <v>Medium</v>
      </c>
      <c r="S2895" s="3" t="str">
        <f t="shared" si="454"/>
        <v>Mid</v>
      </c>
      <c r="T2895" s="3" t="str">
        <f t="shared" si="455"/>
        <v>Active</v>
      </c>
      <c r="U2895" s="4">
        <f>1/(1+EXP(-(Predictive_Model!$B$5+((B2895-Predictive_Model!$B$20)/Predictive_Model!$C$20)*Predictive_Model!$D$20+((E2895-Predictive_Model!$B$21)/Predictive_Model!$C$21)*Predictive_Model!$D$21+((F2895-Predictive_Model!$B$22)/Predictive_Model!$C$22)*Predictive_Model!$D$22+((I2895-Predictive_Model!$B$23)/Predictive_Model!$C$23)*Predictive_Model!$D$23+((L2895-Predictive_Model!$B$24)/Predictive_Model!$C$24)*Predictive_Model!$D$24+((M2895-Predictive_Model!$B$25)/Predictive_Model!$C$25)*Predictive_Model!$D$25+IF(C2895="Male",Predictive_Model!$D$31,IF(C2895="Other",Predictive_Model!$D$32,0))+IF(D2895="Premium",Predictive_Model!$D$34,IF(D2895="Standard",Predictive_Model!$D$35,0))+IF(G2895="Asia",Predictive_Model!$D$37,IF(G2895="Europe",Predictive_Model!$D$38,IF(G2895="North America",Predictive_Model!$D$39,IF(G2895="Oceania",Predictive_Model!$D$40,IF(G2895="South America",Predictive_Model!$D$41,0)))))+IF(H2895="Laptop",Predictive_Model!$D$43,IF(H2895="Mobile",Predictive_Model!$D$44,IF(H2895="TV",Predictive_Model!$D$45,IF(H2895="Tablet",Predictive_Model!$D$46,0))))+IF(K2895="Crypto",Predictive_Model!$D$48,IF(K2895="Debit Card",Predictive_Model!$D$49,IF(K2895="Gift Card",Predictive_Model!$D$50,IF(K2895="PayPal",Predictive_Model!$D$51,0))))+IF(N2895="Comedy",Predictive_Model!$D$53,IF(N2895="Documentary",Predictive_Model!$D$54,IF(N2895="Drama",Predictive_Model!$D$55,IF(N2895="Horror",Predictive_Model!$D$56,IF(N2895="Romance",Predictive_Model!$D$57,IF(N2895="Sci-Fi",Predictive_Model!$D$58,0)))))))))</f>
        <v>0.82756987063480891</v>
      </c>
      <c r="V2895" s="3" t="str">
        <f t="shared" si="456"/>
        <v>Critical</v>
      </c>
      <c r="W2895" s="6">
        <f t="shared" si="457"/>
        <v>11.577702490180977</v>
      </c>
      <c r="X2895" s="3" t="str">
        <f t="shared" si="458"/>
        <v>Priority 2</v>
      </c>
      <c r="Y2895" s="3" t="str">
        <f t="shared" si="459"/>
        <v>OK</v>
      </c>
    </row>
    <row r="2896" spans="1:25" x14ac:dyDescent="0.25">
      <c r="A2896" s="3" t="str">
        <f>Raw_Data!A2896</f>
        <v>d3bfe52c-7f6a-4e4a-b895-a3210b84d94d</v>
      </c>
      <c r="B2896" s="3">
        <f>Raw_Data!B2896</f>
        <v>43</v>
      </c>
      <c r="C2896" s="3" t="str">
        <f>Raw_Data!C2896</f>
        <v>Male</v>
      </c>
      <c r="D2896" s="3" t="str">
        <f>Raw_Data!D2896</f>
        <v>Premium</v>
      </c>
      <c r="E2896" s="3">
        <f>Raw_Data!E2896</f>
        <v>19.59</v>
      </c>
      <c r="F2896" s="3">
        <f>Raw_Data!F2896</f>
        <v>25</v>
      </c>
      <c r="G2896" s="3" t="str">
        <f>Raw_Data!G2896</f>
        <v>Africa</v>
      </c>
      <c r="H2896" s="3" t="str">
        <f>Raw_Data!H2896</f>
        <v>Tablet</v>
      </c>
      <c r="I2896" s="3">
        <f>Raw_Data!I2896</f>
        <v>17.989999999999998</v>
      </c>
      <c r="J2896" s="3">
        <f>Raw_Data!J2896</f>
        <v>0</v>
      </c>
      <c r="K2896" s="3" t="str">
        <f>Raw_Data!K2896</f>
        <v>Credit Card</v>
      </c>
      <c r="L2896" s="3">
        <f>Raw_Data!L2896</f>
        <v>1</v>
      </c>
      <c r="M2896" s="3">
        <f>Raw_Data!M2896</f>
        <v>0.75</v>
      </c>
      <c r="N2896" s="3" t="str">
        <f>Raw_Data!N2896</f>
        <v>Drama</v>
      </c>
      <c r="O2896" s="3" t="str">
        <f t="shared" si="450"/>
        <v>35-44</v>
      </c>
      <c r="P2896" s="3" t="str">
        <f t="shared" si="451"/>
        <v>10-24h</v>
      </c>
      <c r="Q2896" s="3" t="str">
        <f t="shared" si="452"/>
        <v>22-45d</v>
      </c>
      <c r="R2896" s="3" t="str">
        <f t="shared" si="453"/>
        <v>Medium</v>
      </c>
      <c r="S2896" s="3" t="str">
        <f t="shared" si="454"/>
        <v>High</v>
      </c>
      <c r="T2896" s="3" t="str">
        <f t="shared" si="455"/>
        <v>Active</v>
      </c>
      <c r="U2896" s="4">
        <f>1/(1+EXP(-(Predictive_Model!$B$5+((B2896-Predictive_Model!$B$20)/Predictive_Model!$C$20)*Predictive_Model!$D$20+((E2896-Predictive_Model!$B$21)/Predictive_Model!$C$21)*Predictive_Model!$D$21+((F2896-Predictive_Model!$B$22)/Predictive_Model!$C$22)*Predictive_Model!$D$22+((I2896-Predictive_Model!$B$23)/Predictive_Model!$C$23)*Predictive_Model!$D$23+((L2896-Predictive_Model!$B$24)/Predictive_Model!$C$24)*Predictive_Model!$D$24+((M2896-Predictive_Model!$B$25)/Predictive_Model!$C$25)*Predictive_Model!$D$25+IF(C2896="Male",Predictive_Model!$D$31,IF(C2896="Other",Predictive_Model!$D$32,0))+IF(D2896="Premium",Predictive_Model!$D$34,IF(D2896="Standard",Predictive_Model!$D$35,0))+IF(G2896="Asia",Predictive_Model!$D$37,IF(G2896="Europe",Predictive_Model!$D$38,IF(G2896="North America",Predictive_Model!$D$39,IF(G2896="Oceania",Predictive_Model!$D$40,IF(G2896="South America",Predictive_Model!$D$41,0)))))+IF(H2896="Laptop",Predictive_Model!$D$43,IF(H2896="Mobile",Predictive_Model!$D$44,IF(H2896="TV",Predictive_Model!$D$45,IF(H2896="Tablet",Predictive_Model!$D$46,0))))+IF(K2896="Crypto",Predictive_Model!$D$48,IF(K2896="Debit Card",Predictive_Model!$D$49,IF(K2896="Gift Card",Predictive_Model!$D$50,IF(K2896="PayPal",Predictive_Model!$D$51,0))))+IF(N2896="Comedy",Predictive_Model!$D$53,IF(N2896="Documentary",Predictive_Model!$D$54,IF(N2896="Drama",Predictive_Model!$D$55,IF(N2896="Horror",Predictive_Model!$D$56,IF(N2896="Romance",Predictive_Model!$D$57,IF(N2896="Sci-Fi",Predictive_Model!$D$58,0)))))))))</f>
        <v>0.24579048255525027</v>
      </c>
      <c r="V2896" s="3" t="str">
        <f t="shared" si="456"/>
        <v>Low</v>
      </c>
      <c r="W2896" s="6">
        <f t="shared" si="457"/>
        <v>4.4217707811689522</v>
      </c>
      <c r="X2896" s="3" t="str">
        <f t="shared" si="458"/>
        <v>Monitor</v>
      </c>
      <c r="Y2896" s="3" t="str">
        <f t="shared" si="459"/>
        <v>OK</v>
      </c>
    </row>
    <row r="2897" spans="1:25" x14ac:dyDescent="0.25">
      <c r="A2897" s="3" t="str">
        <f>Raw_Data!A2897</f>
        <v>99d5bb9e-b3ce-4e56-a8d2-493bed4864e1</v>
      </c>
      <c r="B2897" s="3">
        <f>Raw_Data!B2897</f>
        <v>21</v>
      </c>
      <c r="C2897" s="3" t="str">
        <f>Raw_Data!C2897</f>
        <v>Other</v>
      </c>
      <c r="D2897" s="3" t="str">
        <f>Raw_Data!D2897</f>
        <v>Standard</v>
      </c>
      <c r="E2897" s="3">
        <f>Raw_Data!E2897</f>
        <v>0.06</v>
      </c>
      <c r="F2897" s="3">
        <f>Raw_Data!F2897</f>
        <v>13</v>
      </c>
      <c r="G2897" s="3" t="str">
        <f>Raw_Data!G2897</f>
        <v>Oceania</v>
      </c>
      <c r="H2897" s="3" t="str">
        <f>Raw_Data!H2897</f>
        <v>Desktop</v>
      </c>
      <c r="I2897" s="3">
        <f>Raw_Data!I2897</f>
        <v>13.99</v>
      </c>
      <c r="J2897" s="3">
        <f>Raw_Data!J2897</f>
        <v>0</v>
      </c>
      <c r="K2897" s="3" t="str">
        <f>Raw_Data!K2897</f>
        <v>PayPal</v>
      </c>
      <c r="L2897" s="3">
        <f>Raw_Data!L2897</f>
        <v>5</v>
      </c>
      <c r="M2897" s="3">
        <f>Raw_Data!M2897</f>
        <v>0</v>
      </c>
      <c r="N2897" s="3" t="str">
        <f>Raw_Data!N2897</f>
        <v>Drama</v>
      </c>
      <c r="O2897" s="3" t="str">
        <f t="shared" si="450"/>
        <v>18-24</v>
      </c>
      <c r="P2897" s="3" t="str">
        <f t="shared" si="451"/>
        <v>&lt;10h</v>
      </c>
      <c r="Q2897" s="3" t="str">
        <f t="shared" si="452"/>
        <v>8-21d</v>
      </c>
      <c r="R2897" s="3" t="str">
        <f t="shared" si="453"/>
        <v>Medium</v>
      </c>
      <c r="S2897" s="3" t="str">
        <f t="shared" si="454"/>
        <v>Mid</v>
      </c>
      <c r="T2897" s="3" t="str">
        <f t="shared" si="455"/>
        <v>Active</v>
      </c>
      <c r="U2897" s="4">
        <f>1/(1+EXP(-(Predictive_Model!$B$5+((B2897-Predictive_Model!$B$20)/Predictive_Model!$C$20)*Predictive_Model!$D$20+((E2897-Predictive_Model!$B$21)/Predictive_Model!$C$21)*Predictive_Model!$D$21+((F2897-Predictive_Model!$B$22)/Predictive_Model!$C$22)*Predictive_Model!$D$22+((I2897-Predictive_Model!$B$23)/Predictive_Model!$C$23)*Predictive_Model!$D$23+((L2897-Predictive_Model!$B$24)/Predictive_Model!$C$24)*Predictive_Model!$D$24+((M2897-Predictive_Model!$B$25)/Predictive_Model!$C$25)*Predictive_Model!$D$25+IF(C2897="Male",Predictive_Model!$D$31,IF(C2897="Other",Predictive_Model!$D$32,0))+IF(D2897="Premium",Predictive_Model!$D$34,IF(D2897="Standard",Predictive_Model!$D$35,0))+IF(G2897="Asia",Predictive_Model!$D$37,IF(G2897="Europe",Predictive_Model!$D$38,IF(G2897="North America",Predictive_Model!$D$39,IF(G2897="Oceania",Predictive_Model!$D$40,IF(G2897="South America",Predictive_Model!$D$41,0)))))+IF(H2897="Laptop",Predictive_Model!$D$43,IF(H2897="Mobile",Predictive_Model!$D$44,IF(H2897="TV",Predictive_Model!$D$45,IF(H2897="Tablet",Predictive_Model!$D$46,0))))+IF(K2897="Crypto",Predictive_Model!$D$48,IF(K2897="Debit Card",Predictive_Model!$D$49,IF(K2897="Gift Card",Predictive_Model!$D$50,IF(K2897="PayPal",Predictive_Model!$D$51,0))))+IF(N2897="Comedy",Predictive_Model!$D$53,IF(N2897="Documentary",Predictive_Model!$D$54,IF(N2897="Drama",Predictive_Model!$D$55,IF(N2897="Horror",Predictive_Model!$D$56,IF(N2897="Romance",Predictive_Model!$D$57,IF(N2897="Sci-Fi",Predictive_Model!$D$58,0)))))))))</f>
        <v>0.87964595745495266</v>
      </c>
      <c r="V2897" s="3" t="str">
        <f t="shared" si="456"/>
        <v>Critical</v>
      </c>
      <c r="W2897" s="6">
        <f t="shared" si="457"/>
        <v>12.306246944794788</v>
      </c>
      <c r="X2897" s="3" t="str">
        <f t="shared" si="458"/>
        <v>Priority 2</v>
      </c>
      <c r="Y2897" s="3" t="str">
        <f t="shared" si="459"/>
        <v>OK</v>
      </c>
    </row>
    <row r="2898" spans="1:25" x14ac:dyDescent="0.25">
      <c r="A2898" s="3" t="str">
        <f>Raw_Data!A2898</f>
        <v>4e3cbc2a-8c21-4845-932b-bd5bbb02e10b</v>
      </c>
      <c r="B2898" s="3">
        <f>Raw_Data!B2898</f>
        <v>53</v>
      </c>
      <c r="C2898" s="3" t="str">
        <f>Raw_Data!C2898</f>
        <v>Female</v>
      </c>
      <c r="D2898" s="3" t="str">
        <f>Raw_Data!D2898</f>
        <v>Standard</v>
      </c>
      <c r="E2898" s="3">
        <f>Raw_Data!E2898</f>
        <v>26.91</v>
      </c>
      <c r="F2898" s="3">
        <f>Raw_Data!F2898</f>
        <v>19</v>
      </c>
      <c r="G2898" s="3" t="str">
        <f>Raw_Data!G2898</f>
        <v>North America</v>
      </c>
      <c r="H2898" s="3" t="str">
        <f>Raw_Data!H2898</f>
        <v>Tablet</v>
      </c>
      <c r="I2898" s="3">
        <f>Raw_Data!I2898</f>
        <v>13.99</v>
      </c>
      <c r="J2898" s="3">
        <f>Raw_Data!J2898</f>
        <v>0</v>
      </c>
      <c r="K2898" s="3" t="str">
        <f>Raw_Data!K2898</f>
        <v>Debit Card</v>
      </c>
      <c r="L2898" s="3">
        <f>Raw_Data!L2898</f>
        <v>2</v>
      </c>
      <c r="M2898" s="3">
        <f>Raw_Data!M2898</f>
        <v>1.35</v>
      </c>
      <c r="N2898" s="3" t="str">
        <f>Raw_Data!N2898</f>
        <v>Action</v>
      </c>
      <c r="O2898" s="3" t="str">
        <f t="shared" si="450"/>
        <v>45-54</v>
      </c>
      <c r="P2898" s="3" t="str">
        <f t="shared" si="451"/>
        <v>25-49h</v>
      </c>
      <c r="Q2898" s="3" t="str">
        <f t="shared" si="452"/>
        <v>8-21d</v>
      </c>
      <c r="R2898" s="3" t="str">
        <f t="shared" si="453"/>
        <v>High</v>
      </c>
      <c r="S2898" s="3" t="str">
        <f t="shared" si="454"/>
        <v>Mid</v>
      </c>
      <c r="T2898" s="3" t="str">
        <f t="shared" si="455"/>
        <v>Active</v>
      </c>
      <c r="U2898" s="4">
        <f>1/(1+EXP(-(Predictive_Model!$B$5+((B2898-Predictive_Model!$B$20)/Predictive_Model!$C$20)*Predictive_Model!$D$20+((E2898-Predictive_Model!$B$21)/Predictive_Model!$C$21)*Predictive_Model!$D$21+((F2898-Predictive_Model!$B$22)/Predictive_Model!$C$22)*Predictive_Model!$D$22+((I2898-Predictive_Model!$B$23)/Predictive_Model!$C$23)*Predictive_Model!$D$23+((L2898-Predictive_Model!$B$24)/Predictive_Model!$C$24)*Predictive_Model!$D$24+((M2898-Predictive_Model!$B$25)/Predictive_Model!$C$25)*Predictive_Model!$D$25+IF(C2898="Male",Predictive_Model!$D$31,IF(C2898="Other",Predictive_Model!$D$32,0))+IF(D2898="Premium",Predictive_Model!$D$34,IF(D2898="Standard",Predictive_Model!$D$35,0))+IF(G2898="Asia",Predictive_Model!$D$37,IF(G2898="Europe",Predictive_Model!$D$38,IF(G2898="North America",Predictive_Model!$D$39,IF(G2898="Oceania",Predictive_Model!$D$40,IF(G2898="South America",Predictive_Model!$D$41,0)))))+IF(H2898="Laptop",Predictive_Model!$D$43,IF(H2898="Mobile",Predictive_Model!$D$44,IF(H2898="TV",Predictive_Model!$D$45,IF(H2898="Tablet",Predictive_Model!$D$46,0))))+IF(K2898="Crypto",Predictive_Model!$D$48,IF(K2898="Debit Card",Predictive_Model!$D$49,IF(K2898="Gift Card",Predictive_Model!$D$50,IF(K2898="PayPal",Predictive_Model!$D$51,0))))+IF(N2898="Comedy",Predictive_Model!$D$53,IF(N2898="Documentary",Predictive_Model!$D$54,IF(N2898="Drama",Predictive_Model!$D$55,IF(N2898="Horror",Predictive_Model!$D$56,IF(N2898="Romance",Predictive_Model!$D$57,IF(N2898="Sci-Fi",Predictive_Model!$D$58,0)))))))))</f>
        <v>1.4014366781143192E-2</v>
      </c>
      <c r="V2898" s="3" t="str">
        <f t="shared" si="456"/>
        <v>Low</v>
      </c>
      <c r="W2898" s="6">
        <f t="shared" si="457"/>
        <v>0.19606099126819326</v>
      </c>
      <c r="X2898" s="3" t="str">
        <f t="shared" si="458"/>
        <v>Monitor</v>
      </c>
      <c r="Y2898" s="3" t="str">
        <f t="shared" si="459"/>
        <v>OK</v>
      </c>
    </row>
    <row r="2899" spans="1:25" x14ac:dyDescent="0.25">
      <c r="A2899" s="3" t="str">
        <f>Raw_Data!A2899</f>
        <v>1c1c5145-fd13-4c0e-9a45-e18e9ebb6a07</v>
      </c>
      <c r="B2899" s="3">
        <f>Raw_Data!B2899</f>
        <v>36</v>
      </c>
      <c r="C2899" s="3" t="str">
        <f>Raw_Data!C2899</f>
        <v>Male</v>
      </c>
      <c r="D2899" s="3" t="str">
        <f>Raw_Data!D2899</f>
        <v>Standard</v>
      </c>
      <c r="E2899" s="3">
        <f>Raw_Data!E2899</f>
        <v>1.36</v>
      </c>
      <c r="F2899" s="3">
        <f>Raw_Data!F2899</f>
        <v>58</v>
      </c>
      <c r="G2899" s="3" t="str">
        <f>Raw_Data!G2899</f>
        <v>North America</v>
      </c>
      <c r="H2899" s="3" t="str">
        <f>Raw_Data!H2899</f>
        <v>Desktop</v>
      </c>
      <c r="I2899" s="3">
        <f>Raw_Data!I2899</f>
        <v>13.99</v>
      </c>
      <c r="J2899" s="3">
        <f>Raw_Data!J2899</f>
        <v>1</v>
      </c>
      <c r="K2899" s="3" t="str">
        <f>Raw_Data!K2899</f>
        <v>Credit Card</v>
      </c>
      <c r="L2899" s="3">
        <f>Raw_Data!L2899</f>
        <v>5</v>
      </c>
      <c r="M2899" s="3">
        <f>Raw_Data!M2899</f>
        <v>0.02</v>
      </c>
      <c r="N2899" s="3" t="str">
        <f>Raw_Data!N2899</f>
        <v>Documentary</v>
      </c>
      <c r="O2899" s="3" t="str">
        <f t="shared" si="450"/>
        <v>35-44</v>
      </c>
      <c r="P2899" s="3" t="str">
        <f t="shared" si="451"/>
        <v>&lt;10h</v>
      </c>
      <c r="Q2899" s="3" t="str">
        <f t="shared" si="452"/>
        <v>46-60d</v>
      </c>
      <c r="R2899" s="3" t="str">
        <f t="shared" si="453"/>
        <v>Low</v>
      </c>
      <c r="S2899" s="3" t="str">
        <f t="shared" si="454"/>
        <v>Mid</v>
      </c>
      <c r="T2899" s="3" t="str">
        <f t="shared" si="455"/>
        <v>Churned</v>
      </c>
      <c r="U2899" s="4">
        <f>1/(1+EXP(-(Predictive_Model!$B$5+((B2899-Predictive_Model!$B$20)/Predictive_Model!$C$20)*Predictive_Model!$D$20+((E2899-Predictive_Model!$B$21)/Predictive_Model!$C$21)*Predictive_Model!$D$21+((F2899-Predictive_Model!$B$22)/Predictive_Model!$C$22)*Predictive_Model!$D$22+((I2899-Predictive_Model!$B$23)/Predictive_Model!$C$23)*Predictive_Model!$D$23+((L2899-Predictive_Model!$B$24)/Predictive_Model!$C$24)*Predictive_Model!$D$24+((M2899-Predictive_Model!$B$25)/Predictive_Model!$C$25)*Predictive_Model!$D$25+IF(C2899="Male",Predictive_Model!$D$31,IF(C2899="Other",Predictive_Model!$D$32,0))+IF(D2899="Premium",Predictive_Model!$D$34,IF(D2899="Standard",Predictive_Model!$D$35,0))+IF(G2899="Asia",Predictive_Model!$D$37,IF(G2899="Europe",Predictive_Model!$D$38,IF(G2899="North America",Predictive_Model!$D$39,IF(G2899="Oceania",Predictive_Model!$D$40,IF(G2899="South America",Predictive_Model!$D$41,0)))))+IF(H2899="Laptop",Predictive_Model!$D$43,IF(H2899="Mobile",Predictive_Model!$D$44,IF(H2899="TV",Predictive_Model!$D$45,IF(H2899="Tablet",Predictive_Model!$D$46,0))))+IF(K2899="Crypto",Predictive_Model!$D$48,IF(K2899="Debit Card",Predictive_Model!$D$49,IF(K2899="Gift Card",Predictive_Model!$D$50,IF(K2899="PayPal",Predictive_Model!$D$51,0))))+IF(N2899="Comedy",Predictive_Model!$D$53,IF(N2899="Documentary",Predictive_Model!$D$54,IF(N2899="Drama",Predictive_Model!$D$55,IF(N2899="Horror",Predictive_Model!$D$56,IF(N2899="Romance",Predictive_Model!$D$57,IF(N2899="Sci-Fi",Predictive_Model!$D$58,0)))))))))</f>
        <v>0.99948269613371565</v>
      </c>
      <c r="V2899" s="3" t="str">
        <f t="shared" si="456"/>
        <v>Critical</v>
      </c>
      <c r="W2899" s="6">
        <f t="shared" si="457"/>
        <v>13.99</v>
      </c>
      <c r="X2899" s="3" t="str">
        <f t="shared" si="458"/>
        <v>Priority 2</v>
      </c>
      <c r="Y2899" s="3" t="str">
        <f t="shared" si="459"/>
        <v>OK</v>
      </c>
    </row>
    <row r="2900" spans="1:25" x14ac:dyDescent="0.25">
      <c r="A2900" s="3" t="str">
        <f>Raw_Data!A2900</f>
        <v>9e153932-2f33-4f32-ac2d-279f5c5ffaab</v>
      </c>
      <c r="B2900" s="3">
        <f>Raw_Data!B2900</f>
        <v>37</v>
      </c>
      <c r="C2900" s="3" t="str">
        <f>Raw_Data!C2900</f>
        <v>Female</v>
      </c>
      <c r="D2900" s="3" t="str">
        <f>Raw_Data!D2900</f>
        <v>Premium</v>
      </c>
      <c r="E2900" s="3">
        <f>Raw_Data!E2900</f>
        <v>7.53</v>
      </c>
      <c r="F2900" s="3">
        <f>Raw_Data!F2900</f>
        <v>48</v>
      </c>
      <c r="G2900" s="3" t="str">
        <f>Raw_Data!G2900</f>
        <v>Asia</v>
      </c>
      <c r="H2900" s="3" t="str">
        <f>Raw_Data!H2900</f>
        <v>Desktop</v>
      </c>
      <c r="I2900" s="3">
        <f>Raw_Data!I2900</f>
        <v>17.989999999999998</v>
      </c>
      <c r="J2900" s="3">
        <f>Raw_Data!J2900</f>
        <v>1</v>
      </c>
      <c r="K2900" s="3" t="str">
        <f>Raw_Data!K2900</f>
        <v>PayPal</v>
      </c>
      <c r="L2900" s="3">
        <f>Raw_Data!L2900</f>
        <v>3</v>
      </c>
      <c r="M2900" s="3">
        <f>Raw_Data!M2900</f>
        <v>0.15</v>
      </c>
      <c r="N2900" s="3" t="str">
        <f>Raw_Data!N2900</f>
        <v>Documentary</v>
      </c>
      <c r="O2900" s="3" t="str">
        <f t="shared" si="450"/>
        <v>35-44</v>
      </c>
      <c r="P2900" s="3" t="str">
        <f t="shared" si="451"/>
        <v>&lt;10h</v>
      </c>
      <c r="Q2900" s="3" t="str">
        <f t="shared" si="452"/>
        <v>46-60d</v>
      </c>
      <c r="R2900" s="3" t="str">
        <f t="shared" si="453"/>
        <v>Low</v>
      </c>
      <c r="S2900" s="3" t="str">
        <f t="shared" si="454"/>
        <v>High</v>
      </c>
      <c r="T2900" s="3" t="str">
        <f t="shared" si="455"/>
        <v>Churned</v>
      </c>
      <c r="U2900" s="4">
        <f>1/(1+EXP(-(Predictive_Model!$B$5+((B2900-Predictive_Model!$B$20)/Predictive_Model!$C$20)*Predictive_Model!$D$20+((E2900-Predictive_Model!$B$21)/Predictive_Model!$C$21)*Predictive_Model!$D$21+((F2900-Predictive_Model!$B$22)/Predictive_Model!$C$22)*Predictive_Model!$D$22+((I2900-Predictive_Model!$B$23)/Predictive_Model!$C$23)*Predictive_Model!$D$23+((L2900-Predictive_Model!$B$24)/Predictive_Model!$C$24)*Predictive_Model!$D$24+((M2900-Predictive_Model!$B$25)/Predictive_Model!$C$25)*Predictive_Model!$D$25+IF(C2900="Male",Predictive_Model!$D$31,IF(C2900="Other",Predictive_Model!$D$32,0))+IF(D2900="Premium",Predictive_Model!$D$34,IF(D2900="Standard",Predictive_Model!$D$35,0))+IF(G2900="Asia",Predictive_Model!$D$37,IF(G2900="Europe",Predictive_Model!$D$38,IF(G2900="North America",Predictive_Model!$D$39,IF(G2900="Oceania",Predictive_Model!$D$40,IF(G2900="South America",Predictive_Model!$D$41,0)))))+IF(H2900="Laptop",Predictive_Model!$D$43,IF(H2900="Mobile",Predictive_Model!$D$44,IF(H2900="TV",Predictive_Model!$D$45,IF(H2900="Tablet",Predictive_Model!$D$46,0))))+IF(K2900="Crypto",Predictive_Model!$D$48,IF(K2900="Debit Card",Predictive_Model!$D$49,IF(K2900="Gift Card",Predictive_Model!$D$50,IF(K2900="PayPal",Predictive_Model!$D$51,0))))+IF(N2900="Comedy",Predictive_Model!$D$53,IF(N2900="Documentary",Predictive_Model!$D$54,IF(N2900="Drama",Predictive_Model!$D$55,IF(N2900="Horror",Predictive_Model!$D$56,IF(N2900="Romance",Predictive_Model!$D$57,IF(N2900="Sci-Fi",Predictive_Model!$D$58,0)))))))))</f>
        <v>0.9747421665537882</v>
      </c>
      <c r="V2900" s="3" t="str">
        <f t="shared" si="456"/>
        <v>Critical</v>
      </c>
      <c r="W2900" s="6">
        <f t="shared" si="457"/>
        <v>17.989999999999998</v>
      </c>
      <c r="X2900" s="3" t="str">
        <f t="shared" si="458"/>
        <v>Priority 1</v>
      </c>
      <c r="Y2900" s="3" t="str">
        <f t="shared" si="459"/>
        <v>OK</v>
      </c>
    </row>
    <row r="2901" spans="1:25" x14ac:dyDescent="0.25">
      <c r="A2901" s="3" t="str">
        <f>Raw_Data!A2901</f>
        <v>a2860e45-9812-4952-8865-2c9113baae8d</v>
      </c>
      <c r="B2901" s="3">
        <f>Raw_Data!B2901</f>
        <v>44</v>
      </c>
      <c r="C2901" s="3" t="str">
        <f>Raw_Data!C2901</f>
        <v>Female</v>
      </c>
      <c r="D2901" s="3" t="str">
        <f>Raw_Data!D2901</f>
        <v>Standard</v>
      </c>
      <c r="E2901" s="3">
        <f>Raw_Data!E2901</f>
        <v>62.82</v>
      </c>
      <c r="F2901" s="3">
        <f>Raw_Data!F2901</f>
        <v>44</v>
      </c>
      <c r="G2901" s="3" t="str">
        <f>Raw_Data!G2901</f>
        <v>Africa</v>
      </c>
      <c r="H2901" s="3" t="str">
        <f>Raw_Data!H2901</f>
        <v>Desktop</v>
      </c>
      <c r="I2901" s="3">
        <f>Raw_Data!I2901</f>
        <v>13.99</v>
      </c>
      <c r="J2901" s="3">
        <f>Raw_Data!J2901</f>
        <v>0</v>
      </c>
      <c r="K2901" s="3" t="str">
        <f>Raw_Data!K2901</f>
        <v>Credit Card</v>
      </c>
      <c r="L2901" s="3">
        <f>Raw_Data!L2901</f>
        <v>4</v>
      </c>
      <c r="M2901" s="3">
        <f>Raw_Data!M2901</f>
        <v>1.4</v>
      </c>
      <c r="N2901" s="3" t="str">
        <f>Raw_Data!N2901</f>
        <v>Sci-Fi</v>
      </c>
      <c r="O2901" s="3" t="str">
        <f t="shared" si="450"/>
        <v>35-44</v>
      </c>
      <c r="P2901" s="3" t="str">
        <f t="shared" si="451"/>
        <v>50h+</v>
      </c>
      <c r="Q2901" s="3" t="str">
        <f t="shared" si="452"/>
        <v>22-45d</v>
      </c>
      <c r="R2901" s="3" t="str">
        <f t="shared" si="453"/>
        <v>Medium</v>
      </c>
      <c r="S2901" s="3" t="str">
        <f t="shared" si="454"/>
        <v>Mid</v>
      </c>
      <c r="T2901" s="3" t="str">
        <f t="shared" si="455"/>
        <v>Active</v>
      </c>
      <c r="U2901" s="4">
        <f>1/(1+EXP(-(Predictive_Model!$B$5+((B2901-Predictive_Model!$B$20)/Predictive_Model!$C$20)*Predictive_Model!$D$20+((E2901-Predictive_Model!$B$21)/Predictive_Model!$C$21)*Predictive_Model!$D$21+((F2901-Predictive_Model!$B$22)/Predictive_Model!$C$22)*Predictive_Model!$D$22+((I2901-Predictive_Model!$B$23)/Predictive_Model!$C$23)*Predictive_Model!$D$23+((L2901-Predictive_Model!$B$24)/Predictive_Model!$C$24)*Predictive_Model!$D$24+((M2901-Predictive_Model!$B$25)/Predictive_Model!$C$25)*Predictive_Model!$D$25+IF(C2901="Male",Predictive_Model!$D$31,IF(C2901="Other",Predictive_Model!$D$32,0))+IF(D2901="Premium",Predictive_Model!$D$34,IF(D2901="Standard",Predictive_Model!$D$35,0))+IF(G2901="Asia",Predictive_Model!$D$37,IF(G2901="Europe",Predictive_Model!$D$38,IF(G2901="North America",Predictive_Model!$D$39,IF(G2901="Oceania",Predictive_Model!$D$40,IF(G2901="South America",Predictive_Model!$D$41,0)))))+IF(H2901="Laptop",Predictive_Model!$D$43,IF(H2901="Mobile",Predictive_Model!$D$44,IF(H2901="TV",Predictive_Model!$D$45,IF(H2901="Tablet",Predictive_Model!$D$46,0))))+IF(K2901="Crypto",Predictive_Model!$D$48,IF(K2901="Debit Card",Predictive_Model!$D$49,IF(K2901="Gift Card",Predictive_Model!$D$50,IF(K2901="PayPal",Predictive_Model!$D$51,0))))+IF(N2901="Comedy",Predictive_Model!$D$53,IF(N2901="Documentary",Predictive_Model!$D$54,IF(N2901="Drama",Predictive_Model!$D$55,IF(N2901="Horror",Predictive_Model!$D$56,IF(N2901="Romance",Predictive_Model!$D$57,IF(N2901="Sci-Fi",Predictive_Model!$D$58,0)))))))))</f>
        <v>2.4203565461491535E-7</v>
      </c>
      <c r="V2901" s="3" t="str">
        <f t="shared" si="456"/>
        <v>Low</v>
      </c>
      <c r="W2901" s="6">
        <f t="shared" si="457"/>
        <v>3.3860788080626659E-6</v>
      </c>
      <c r="X2901" s="3" t="str">
        <f t="shared" si="458"/>
        <v>Monitor</v>
      </c>
      <c r="Y2901" s="3" t="str">
        <f t="shared" si="459"/>
        <v>OK</v>
      </c>
    </row>
    <row r="2902" spans="1:25" x14ac:dyDescent="0.25">
      <c r="A2902" s="3" t="str">
        <f>Raw_Data!A2902</f>
        <v>eb9ffc1d-90cf-41bb-b18e-b118d745b184</v>
      </c>
      <c r="B2902" s="3">
        <f>Raw_Data!B2902</f>
        <v>33</v>
      </c>
      <c r="C2902" s="3" t="str">
        <f>Raw_Data!C2902</f>
        <v>Female</v>
      </c>
      <c r="D2902" s="3" t="str">
        <f>Raw_Data!D2902</f>
        <v>Premium</v>
      </c>
      <c r="E2902" s="3">
        <f>Raw_Data!E2902</f>
        <v>2.08</v>
      </c>
      <c r="F2902" s="3">
        <f>Raw_Data!F2902</f>
        <v>7</v>
      </c>
      <c r="G2902" s="3" t="str">
        <f>Raw_Data!G2902</f>
        <v>North America</v>
      </c>
      <c r="H2902" s="3" t="str">
        <f>Raw_Data!H2902</f>
        <v>TV</v>
      </c>
      <c r="I2902" s="3">
        <f>Raw_Data!I2902</f>
        <v>17.989999999999998</v>
      </c>
      <c r="J2902" s="3">
        <f>Raw_Data!J2902</f>
        <v>0</v>
      </c>
      <c r="K2902" s="3" t="str">
        <f>Raw_Data!K2902</f>
        <v>Debit Card</v>
      </c>
      <c r="L2902" s="3">
        <f>Raw_Data!L2902</f>
        <v>4</v>
      </c>
      <c r="M2902" s="3">
        <f>Raw_Data!M2902</f>
        <v>0.26</v>
      </c>
      <c r="N2902" s="3" t="str">
        <f>Raw_Data!N2902</f>
        <v>Romance</v>
      </c>
      <c r="O2902" s="3" t="str">
        <f t="shared" si="450"/>
        <v>25-34</v>
      </c>
      <c r="P2902" s="3" t="str">
        <f t="shared" si="451"/>
        <v>&lt;10h</v>
      </c>
      <c r="Q2902" s="3" t="str">
        <f t="shared" si="452"/>
        <v>0-7d</v>
      </c>
      <c r="R2902" s="3" t="str">
        <f t="shared" si="453"/>
        <v>Medium</v>
      </c>
      <c r="S2902" s="3" t="str">
        <f t="shared" si="454"/>
        <v>High</v>
      </c>
      <c r="T2902" s="3" t="str">
        <f t="shared" si="455"/>
        <v>Active</v>
      </c>
      <c r="U2902" s="4">
        <f>1/(1+EXP(-(Predictive_Model!$B$5+((B2902-Predictive_Model!$B$20)/Predictive_Model!$C$20)*Predictive_Model!$D$20+((E2902-Predictive_Model!$B$21)/Predictive_Model!$C$21)*Predictive_Model!$D$21+((F2902-Predictive_Model!$B$22)/Predictive_Model!$C$22)*Predictive_Model!$D$22+((I2902-Predictive_Model!$B$23)/Predictive_Model!$C$23)*Predictive_Model!$D$23+((L2902-Predictive_Model!$B$24)/Predictive_Model!$C$24)*Predictive_Model!$D$24+((M2902-Predictive_Model!$B$25)/Predictive_Model!$C$25)*Predictive_Model!$D$25+IF(C2902="Male",Predictive_Model!$D$31,IF(C2902="Other",Predictive_Model!$D$32,0))+IF(D2902="Premium",Predictive_Model!$D$34,IF(D2902="Standard",Predictive_Model!$D$35,0))+IF(G2902="Asia",Predictive_Model!$D$37,IF(G2902="Europe",Predictive_Model!$D$38,IF(G2902="North America",Predictive_Model!$D$39,IF(G2902="Oceania",Predictive_Model!$D$40,IF(G2902="South America",Predictive_Model!$D$41,0)))))+IF(H2902="Laptop",Predictive_Model!$D$43,IF(H2902="Mobile",Predictive_Model!$D$44,IF(H2902="TV",Predictive_Model!$D$45,IF(H2902="Tablet",Predictive_Model!$D$46,0))))+IF(K2902="Crypto",Predictive_Model!$D$48,IF(K2902="Debit Card",Predictive_Model!$D$49,IF(K2902="Gift Card",Predictive_Model!$D$50,IF(K2902="PayPal",Predictive_Model!$D$51,0))))+IF(N2902="Comedy",Predictive_Model!$D$53,IF(N2902="Documentary",Predictive_Model!$D$54,IF(N2902="Drama",Predictive_Model!$D$55,IF(N2902="Horror",Predictive_Model!$D$56,IF(N2902="Romance",Predictive_Model!$D$57,IF(N2902="Sci-Fi",Predictive_Model!$D$58,0)))))))))</f>
        <v>0.22845778161496194</v>
      </c>
      <c r="V2902" s="3" t="str">
        <f t="shared" si="456"/>
        <v>Low</v>
      </c>
      <c r="W2902" s="6">
        <f t="shared" si="457"/>
        <v>4.1099554912531646</v>
      </c>
      <c r="X2902" s="3" t="str">
        <f t="shared" si="458"/>
        <v>Monitor</v>
      </c>
      <c r="Y2902" s="3" t="str">
        <f t="shared" si="459"/>
        <v>OK</v>
      </c>
    </row>
    <row r="2903" spans="1:25" x14ac:dyDescent="0.25">
      <c r="A2903" s="3" t="str">
        <f>Raw_Data!A2903</f>
        <v>f3d58e2f-b78f-4df7-8455-58ecd328798d</v>
      </c>
      <c r="B2903" s="3">
        <f>Raw_Data!B2903</f>
        <v>32</v>
      </c>
      <c r="C2903" s="3" t="str">
        <f>Raw_Data!C2903</f>
        <v>Male</v>
      </c>
      <c r="D2903" s="3" t="str">
        <f>Raw_Data!D2903</f>
        <v>Basic</v>
      </c>
      <c r="E2903" s="3">
        <f>Raw_Data!E2903</f>
        <v>10.130000000000001</v>
      </c>
      <c r="F2903" s="3">
        <f>Raw_Data!F2903</f>
        <v>8</v>
      </c>
      <c r="G2903" s="3" t="str">
        <f>Raw_Data!G2903</f>
        <v>Oceania</v>
      </c>
      <c r="H2903" s="3" t="str">
        <f>Raw_Data!H2903</f>
        <v>Tablet</v>
      </c>
      <c r="I2903" s="3">
        <f>Raw_Data!I2903</f>
        <v>8.99</v>
      </c>
      <c r="J2903" s="3">
        <f>Raw_Data!J2903</f>
        <v>0</v>
      </c>
      <c r="K2903" s="3" t="str">
        <f>Raw_Data!K2903</f>
        <v>Credit Card</v>
      </c>
      <c r="L2903" s="3">
        <f>Raw_Data!L2903</f>
        <v>5</v>
      </c>
      <c r="M2903" s="3">
        <f>Raw_Data!M2903</f>
        <v>1.1299999999999999</v>
      </c>
      <c r="N2903" s="3" t="str">
        <f>Raw_Data!N2903</f>
        <v>Horror</v>
      </c>
      <c r="O2903" s="3" t="str">
        <f t="shared" si="450"/>
        <v>25-34</v>
      </c>
      <c r="P2903" s="3" t="str">
        <f t="shared" si="451"/>
        <v>10-24h</v>
      </c>
      <c r="Q2903" s="3" t="str">
        <f t="shared" si="452"/>
        <v>8-21d</v>
      </c>
      <c r="R2903" s="3" t="str">
        <f t="shared" si="453"/>
        <v>Medium</v>
      </c>
      <c r="S2903" s="3" t="str">
        <f t="shared" si="454"/>
        <v>Low</v>
      </c>
      <c r="T2903" s="3" t="str">
        <f t="shared" si="455"/>
        <v>Active</v>
      </c>
      <c r="U2903" s="4">
        <f>1/(1+EXP(-(Predictive_Model!$B$5+((B2903-Predictive_Model!$B$20)/Predictive_Model!$C$20)*Predictive_Model!$D$20+((E2903-Predictive_Model!$B$21)/Predictive_Model!$C$21)*Predictive_Model!$D$21+((F2903-Predictive_Model!$B$22)/Predictive_Model!$C$22)*Predictive_Model!$D$22+((I2903-Predictive_Model!$B$23)/Predictive_Model!$C$23)*Predictive_Model!$D$23+((L2903-Predictive_Model!$B$24)/Predictive_Model!$C$24)*Predictive_Model!$D$24+((M2903-Predictive_Model!$B$25)/Predictive_Model!$C$25)*Predictive_Model!$D$25+IF(C2903="Male",Predictive_Model!$D$31,IF(C2903="Other",Predictive_Model!$D$32,0))+IF(D2903="Premium",Predictive_Model!$D$34,IF(D2903="Standard",Predictive_Model!$D$35,0))+IF(G2903="Asia",Predictive_Model!$D$37,IF(G2903="Europe",Predictive_Model!$D$38,IF(G2903="North America",Predictive_Model!$D$39,IF(G2903="Oceania",Predictive_Model!$D$40,IF(G2903="South America",Predictive_Model!$D$41,0)))))+IF(H2903="Laptop",Predictive_Model!$D$43,IF(H2903="Mobile",Predictive_Model!$D$44,IF(H2903="TV",Predictive_Model!$D$45,IF(H2903="Tablet",Predictive_Model!$D$46,0))))+IF(K2903="Crypto",Predictive_Model!$D$48,IF(K2903="Debit Card",Predictive_Model!$D$49,IF(K2903="Gift Card",Predictive_Model!$D$50,IF(K2903="PayPal",Predictive_Model!$D$51,0))))+IF(N2903="Comedy",Predictive_Model!$D$53,IF(N2903="Documentary",Predictive_Model!$D$54,IF(N2903="Drama",Predictive_Model!$D$55,IF(N2903="Horror",Predictive_Model!$D$56,IF(N2903="Romance",Predictive_Model!$D$57,IF(N2903="Sci-Fi",Predictive_Model!$D$58,0)))))))))</f>
        <v>0.26118242262009328</v>
      </c>
      <c r="V2903" s="3" t="str">
        <f t="shared" si="456"/>
        <v>Medium</v>
      </c>
      <c r="W2903" s="6">
        <f t="shared" si="457"/>
        <v>2.3480299793546386</v>
      </c>
      <c r="X2903" s="3" t="str">
        <f t="shared" si="458"/>
        <v>Monitor</v>
      </c>
      <c r="Y2903" s="3" t="str">
        <f t="shared" si="459"/>
        <v>OK</v>
      </c>
    </row>
    <row r="2904" spans="1:25" x14ac:dyDescent="0.25">
      <c r="A2904" s="3" t="str">
        <f>Raw_Data!A2904</f>
        <v>ed233136-d1c6-4e17-8ea3-64ec10d8f882</v>
      </c>
      <c r="B2904" s="3">
        <f>Raw_Data!B2904</f>
        <v>23</v>
      </c>
      <c r="C2904" s="3" t="str">
        <f>Raw_Data!C2904</f>
        <v>Female</v>
      </c>
      <c r="D2904" s="3" t="str">
        <f>Raw_Data!D2904</f>
        <v>Basic</v>
      </c>
      <c r="E2904" s="3">
        <f>Raw_Data!E2904</f>
        <v>11.07</v>
      </c>
      <c r="F2904" s="3">
        <f>Raw_Data!F2904</f>
        <v>47</v>
      </c>
      <c r="G2904" s="3" t="str">
        <f>Raw_Data!G2904</f>
        <v>Europe</v>
      </c>
      <c r="H2904" s="3" t="str">
        <f>Raw_Data!H2904</f>
        <v>Laptop</v>
      </c>
      <c r="I2904" s="3">
        <f>Raw_Data!I2904</f>
        <v>8.99</v>
      </c>
      <c r="J2904" s="3">
        <f>Raw_Data!J2904</f>
        <v>1</v>
      </c>
      <c r="K2904" s="3" t="str">
        <f>Raw_Data!K2904</f>
        <v>Crypto</v>
      </c>
      <c r="L2904" s="3">
        <f>Raw_Data!L2904</f>
        <v>4</v>
      </c>
      <c r="M2904" s="3">
        <f>Raw_Data!M2904</f>
        <v>0.23</v>
      </c>
      <c r="N2904" s="3" t="str">
        <f>Raw_Data!N2904</f>
        <v>Action</v>
      </c>
      <c r="O2904" s="3" t="str">
        <f t="shared" si="450"/>
        <v>18-24</v>
      </c>
      <c r="P2904" s="3" t="str">
        <f t="shared" si="451"/>
        <v>10-24h</v>
      </c>
      <c r="Q2904" s="3" t="str">
        <f t="shared" si="452"/>
        <v>46-60d</v>
      </c>
      <c r="R2904" s="3" t="str">
        <f t="shared" si="453"/>
        <v>Medium</v>
      </c>
      <c r="S2904" s="3" t="str">
        <f t="shared" si="454"/>
        <v>Low</v>
      </c>
      <c r="T2904" s="3" t="str">
        <f t="shared" si="455"/>
        <v>Churned</v>
      </c>
      <c r="U2904" s="4">
        <f>1/(1+EXP(-(Predictive_Model!$B$5+((B2904-Predictive_Model!$B$20)/Predictive_Model!$C$20)*Predictive_Model!$D$20+((E2904-Predictive_Model!$B$21)/Predictive_Model!$C$21)*Predictive_Model!$D$21+((F2904-Predictive_Model!$B$22)/Predictive_Model!$C$22)*Predictive_Model!$D$22+((I2904-Predictive_Model!$B$23)/Predictive_Model!$C$23)*Predictive_Model!$D$23+((L2904-Predictive_Model!$B$24)/Predictive_Model!$C$24)*Predictive_Model!$D$24+((M2904-Predictive_Model!$B$25)/Predictive_Model!$C$25)*Predictive_Model!$D$25+IF(C2904="Male",Predictive_Model!$D$31,IF(C2904="Other",Predictive_Model!$D$32,0))+IF(D2904="Premium",Predictive_Model!$D$34,IF(D2904="Standard",Predictive_Model!$D$35,0))+IF(G2904="Asia",Predictive_Model!$D$37,IF(G2904="Europe",Predictive_Model!$D$38,IF(G2904="North America",Predictive_Model!$D$39,IF(G2904="Oceania",Predictive_Model!$D$40,IF(G2904="South America",Predictive_Model!$D$41,0)))))+IF(H2904="Laptop",Predictive_Model!$D$43,IF(H2904="Mobile",Predictive_Model!$D$44,IF(H2904="TV",Predictive_Model!$D$45,IF(H2904="Tablet",Predictive_Model!$D$46,0))))+IF(K2904="Crypto",Predictive_Model!$D$48,IF(K2904="Debit Card",Predictive_Model!$D$49,IF(K2904="Gift Card",Predictive_Model!$D$50,IF(K2904="PayPal",Predictive_Model!$D$51,0))))+IF(N2904="Comedy",Predictive_Model!$D$53,IF(N2904="Documentary",Predictive_Model!$D$54,IF(N2904="Drama",Predictive_Model!$D$55,IF(N2904="Horror",Predictive_Model!$D$56,IF(N2904="Romance",Predictive_Model!$D$57,IF(N2904="Sci-Fi",Predictive_Model!$D$58,0)))))))))</f>
        <v>0.99067471366594628</v>
      </c>
      <c r="V2904" s="3" t="str">
        <f t="shared" si="456"/>
        <v>Critical</v>
      </c>
      <c r="W2904" s="6">
        <f t="shared" si="457"/>
        <v>8.99</v>
      </c>
      <c r="X2904" s="3" t="str">
        <f t="shared" si="458"/>
        <v>Priority 2</v>
      </c>
      <c r="Y2904" s="3" t="str">
        <f t="shared" si="459"/>
        <v>OK</v>
      </c>
    </row>
    <row r="2905" spans="1:25" x14ac:dyDescent="0.25">
      <c r="A2905" s="3" t="str">
        <f>Raw_Data!A2905</f>
        <v>065fa014-3a3e-4d9a-a54f-60f91fae5820</v>
      </c>
      <c r="B2905" s="3">
        <f>Raw_Data!B2905</f>
        <v>61</v>
      </c>
      <c r="C2905" s="3" t="str">
        <f>Raw_Data!C2905</f>
        <v>Male</v>
      </c>
      <c r="D2905" s="3" t="str">
        <f>Raw_Data!D2905</f>
        <v>Premium</v>
      </c>
      <c r="E2905" s="3">
        <f>Raw_Data!E2905</f>
        <v>4.67</v>
      </c>
      <c r="F2905" s="3">
        <f>Raw_Data!F2905</f>
        <v>43</v>
      </c>
      <c r="G2905" s="3" t="str">
        <f>Raw_Data!G2905</f>
        <v>South America</v>
      </c>
      <c r="H2905" s="3" t="str">
        <f>Raw_Data!H2905</f>
        <v>TV</v>
      </c>
      <c r="I2905" s="3">
        <f>Raw_Data!I2905</f>
        <v>17.989999999999998</v>
      </c>
      <c r="J2905" s="3">
        <f>Raw_Data!J2905</f>
        <v>1</v>
      </c>
      <c r="K2905" s="3" t="str">
        <f>Raw_Data!K2905</f>
        <v>Crypto</v>
      </c>
      <c r="L2905" s="3">
        <f>Raw_Data!L2905</f>
        <v>4</v>
      </c>
      <c r="M2905" s="3">
        <f>Raw_Data!M2905</f>
        <v>0.11</v>
      </c>
      <c r="N2905" s="3" t="str">
        <f>Raw_Data!N2905</f>
        <v>Romance</v>
      </c>
      <c r="O2905" s="3" t="str">
        <f t="shared" si="450"/>
        <v>55-70</v>
      </c>
      <c r="P2905" s="3" t="str">
        <f t="shared" si="451"/>
        <v>&lt;10h</v>
      </c>
      <c r="Q2905" s="3" t="str">
        <f t="shared" si="452"/>
        <v>22-45d</v>
      </c>
      <c r="R2905" s="3" t="str">
        <f t="shared" si="453"/>
        <v>Medium</v>
      </c>
      <c r="S2905" s="3" t="str">
        <f t="shared" si="454"/>
        <v>High</v>
      </c>
      <c r="T2905" s="3" t="str">
        <f t="shared" si="455"/>
        <v>Churned</v>
      </c>
      <c r="U2905" s="4">
        <f>1/(1+EXP(-(Predictive_Model!$B$5+((B2905-Predictive_Model!$B$20)/Predictive_Model!$C$20)*Predictive_Model!$D$20+((E2905-Predictive_Model!$B$21)/Predictive_Model!$C$21)*Predictive_Model!$D$21+((F2905-Predictive_Model!$B$22)/Predictive_Model!$C$22)*Predictive_Model!$D$22+((I2905-Predictive_Model!$B$23)/Predictive_Model!$C$23)*Predictive_Model!$D$23+((L2905-Predictive_Model!$B$24)/Predictive_Model!$C$24)*Predictive_Model!$D$24+((M2905-Predictive_Model!$B$25)/Predictive_Model!$C$25)*Predictive_Model!$D$25+IF(C2905="Male",Predictive_Model!$D$31,IF(C2905="Other",Predictive_Model!$D$32,0))+IF(D2905="Premium",Predictive_Model!$D$34,IF(D2905="Standard",Predictive_Model!$D$35,0))+IF(G2905="Asia",Predictive_Model!$D$37,IF(G2905="Europe",Predictive_Model!$D$38,IF(G2905="North America",Predictive_Model!$D$39,IF(G2905="Oceania",Predictive_Model!$D$40,IF(G2905="South America",Predictive_Model!$D$41,0)))))+IF(H2905="Laptop",Predictive_Model!$D$43,IF(H2905="Mobile",Predictive_Model!$D$44,IF(H2905="TV",Predictive_Model!$D$45,IF(H2905="Tablet",Predictive_Model!$D$46,0))))+IF(K2905="Crypto",Predictive_Model!$D$48,IF(K2905="Debit Card",Predictive_Model!$D$49,IF(K2905="Gift Card",Predictive_Model!$D$50,IF(K2905="PayPal",Predictive_Model!$D$51,0))))+IF(N2905="Comedy",Predictive_Model!$D$53,IF(N2905="Documentary",Predictive_Model!$D$54,IF(N2905="Drama",Predictive_Model!$D$55,IF(N2905="Horror",Predictive_Model!$D$56,IF(N2905="Romance",Predictive_Model!$D$57,IF(N2905="Sci-Fi",Predictive_Model!$D$58,0)))))))))</f>
        <v>0.95704514553375697</v>
      </c>
      <c r="V2905" s="3" t="str">
        <f t="shared" si="456"/>
        <v>Critical</v>
      </c>
      <c r="W2905" s="6">
        <f t="shared" si="457"/>
        <v>17.989999999999998</v>
      </c>
      <c r="X2905" s="3" t="str">
        <f t="shared" si="458"/>
        <v>Priority 1</v>
      </c>
      <c r="Y2905" s="3" t="str">
        <f t="shared" si="459"/>
        <v>OK</v>
      </c>
    </row>
    <row r="2906" spans="1:25" x14ac:dyDescent="0.25">
      <c r="A2906" s="3" t="str">
        <f>Raw_Data!A2906</f>
        <v>b942a90e-e80a-4079-94cf-b6657f127de4</v>
      </c>
      <c r="B2906" s="3">
        <f>Raw_Data!B2906</f>
        <v>33</v>
      </c>
      <c r="C2906" s="3" t="str">
        <f>Raw_Data!C2906</f>
        <v>Male</v>
      </c>
      <c r="D2906" s="3" t="str">
        <f>Raw_Data!D2906</f>
        <v>Premium</v>
      </c>
      <c r="E2906" s="3">
        <f>Raw_Data!E2906</f>
        <v>17.72</v>
      </c>
      <c r="F2906" s="3">
        <f>Raw_Data!F2906</f>
        <v>5</v>
      </c>
      <c r="G2906" s="3" t="str">
        <f>Raw_Data!G2906</f>
        <v>North America</v>
      </c>
      <c r="H2906" s="3" t="str">
        <f>Raw_Data!H2906</f>
        <v>Laptop</v>
      </c>
      <c r="I2906" s="3">
        <f>Raw_Data!I2906</f>
        <v>17.989999999999998</v>
      </c>
      <c r="J2906" s="3">
        <f>Raw_Data!J2906</f>
        <v>0</v>
      </c>
      <c r="K2906" s="3" t="str">
        <f>Raw_Data!K2906</f>
        <v>Credit Card</v>
      </c>
      <c r="L2906" s="3">
        <f>Raw_Data!L2906</f>
        <v>5</v>
      </c>
      <c r="M2906" s="3">
        <f>Raw_Data!M2906</f>
        <v>2.95</v>
      </c>
      <c r="N2906" s="3" t="str">
        <f>Raw_Data!N2906</f>
        <v>Romance</v>
      </c>
      <c r="O2906" s="3" t="str">
        <f t="shared" si="450"/>
        <v>25-34</v>
      </c>
      <c r="P2906" s="3" t="str">
        <f t="shared" si="451"/>
        <v>10-24h</v>
      </c>
      <c r="Q2906" s="3" t="str">
        <f t="shared" si="452"/>
        <v>0-7d</v>
      </c>
      <c r="R2906" s="3" t="str">
        <f t="shared" si="453"/>
        <v>Medium</v>
      </c>
      <c r="S2906" s="3" t="str">
        <f t="shared" si="454"/>
        <v>High</v>
      </c>
      <c r="T2906" s="3" t="str">
        <f t="shared" si="455"/>
        <v>Active</v>
      </c>
      <c r="U2906" s="4">
        <f>1/(1+EXP(-(Predictive_Model!$B$5+((B2906-Predictive_Model!$B$20)/Predictive_Model!$C$20)*Predictive_Model!$D$20+((E2906-Predictive_Model!$B$21)/Predictive_Model!$C$21)*Predictive_Model!$D$21+((F2906-Predictive_Model!$B$22)/Predictive_Model!$C$22)*Predictive_Model!$D$22+((I2906-Predictive_Model!$B$23)/Predictive_Model!$C$23)*Predictive_Model!$D$23+((L2906-Predictive_Model!$B$24)/Predictive_Model!$C$24)*Predictive_Model!$D$24+((M2906-Predictive_Model!$B$25)/Predictive_Model!$C$25)*Predictive_Model!$D$25+IF(C2906="Male",Predictive_Model!$D$31,IF(C2906="Other",Predictive_Model!$D$32,0))+IF(D2906="Premium",Predictive_Model!$D$34,IF(D2906="Standard",Predictive_Model!$D$35,0))+IF(G2906="Asia",Predictive_Model!$D$37,IF(G2906="Europe",Predictive_Model!$D$38,IF(G2906="North America",Predictive_Model!$D$39,IF(G2906="Oceania",Predictive_Model!$D$40,IF(G2906="South America",Predictive_Model!$D$41,0)))))+IF(H2906="Laptop",Predictive_Model!$D$43,IF(H2906="Mobile",Predictive_Model!$D$44,IF(H2906="TV",Predictive_Model!$D$45,IF(H2906="Tablet",Predictive_Model!$D$46,0))))+IF(K2906="Crypto",Predictive_Model!$D$48,IF(K2906="Debit Card",Predictive_Model!$D$49,IF(K2906="Gift Card",Predictive_Model!$D$50,IF(K2906="PayPal",Predictive_Model!$D$51,0))))+IF(N2906="Comedy",Predictive_Model!$D$53,IF(N2906="Documentary",Predictive_Model!$D$54,IF(N2906="Drama",Predictive_Model!$D$55,IF(N2906="Horror",Predictive_Model!$D$56,IF(N2906="Romance",Predictive_Model!$D$57,IF(N2906="Sci-Fi",Predictive_Model!$D$58,0)))))))))</f>
        <v>1.0971752911584257E-5</v>
      </c>
      <c r="V2906" s="3" t="str">
        <f t="shared" si="456"/>
        <v>Low</v>
      </c>
      <c r="W2906" s="6">
        <f t="shared" si="457"/>
        <v>1.9738183487940077E-4</v>
      </c>
      <c r="X2906" s="3" t="str">
        <f t="shared" si="458"/>
        <v>Monitor</v>
      </c>
      <c r="Y2906" s="3" t="str">
        <f t="shared" si="459"/>
        <v>OK</v>
      </c>
    </row>
    <row r="2907" spans="1:25" x14ac:dyDescent="0.25">
      <c r="A2907" s="3" t="str">
        <f>Raw_Data!A2907</f>
        <v>bf57159a-63c5-479a-b4c8-ced4a60e2d2d</v>
      </c>
      <c r="B2907" s="3">
        <f>Raw_Data!B2907</f>
        <v>41</v>
      </c>
      <c r="C2907" s="3" t="str">
        <f>Raw_Data!C2907</f>
        <v>Female</v>
      </c>
      <c r="D2907" s="3" t="str">
        <f>Raw_Data!D2907</f>
        <v>Premium</v>
      </c>
      <c r="E2907" s="3">
        <f>Raw_Data!E2907</f>
        <v>6.01</v>
      </c>
      <c r="F2907" s="3">
        <f>Raw_Data!F2907</f>
        <v>36</v>
      </c>
      <c r="G2907" s="3" t="str">
        <f>Raw_Data!G2907</f>
        <v>North America</v>
      </c>
      <c r="H2907" s="3" t="str">
        <f>Raw_Data!H2907</f>
        <v>Tablet</v>
      </c>
      <c r="I2907" s="3">
        <f>Raw_Data!I2907</f>
        <v>17.989999999999998</v>
      </c>
      <c r="J2907" s="3">
        <f>Raw_Data!J2907</f>
        <v>0</v>
      </c>
      <c r="K2907" s="3" t="str">
        <f>Raw_Data!K2907</f>
        <v>Debit Card</v>
      </c>
      <c r="L2907" s="3">
        <f>Raw_Data!L2907</f>
        <v>4</v>
      </c>
      <c r="M2907" s="3">
        <f>Raw_Data!M2907</f>
        <v>0.16</v>
      </c>
      <c r="N2907" s="3" t="str">
        <f>Raw_Data!N2907</f>
        <v>Action</v>
      </c>
      <c r="O2907" s="3" t="str">
        <f t="shared" si="450"/>
        <v>35-44</v>
      </c>
      <c r="P2907" s="3" t="str">
        <f t="shared" si="451"/>
        <v>&lt;10h</v>
      </c>
      <c r="Q2907" s="3" t="str">
        <f t="shared" si="452"/>
        <v>22-45d</v>
      </c>
      <c r="R2907" s="3" t="str">
        <f t="shared" si="453"/>
        <v>Medium</v>
      </c>
      <c r="S2907" s="3" t="str">
        <f t="shared" si="454"/>
        <v>High</v>
      </c>
      <c r="T2907" s="3" t="str">
        <f t="shared" si="455"/>
        <v>Active</v>
      </c>
      <c r="U2907" s="4">
        <f>1/(1+EXP(-(Predictive_Model!$B$5+((B2907-Predictive_Model!$B$20)/Predictive_Model!$C$20)*Predictive_Model!$D$20+((E2907-Predictive_Model!$B$21)/Predictive_Model!$C$21)*Predictive_Model!$D$21+((F2907-Predictive_Model!$B$22)/Predictive_Model!$C$22)*Predictive_Model!$D$22+((I2907-Predictive_Model!$B$23)/Predictive_Model!$C$23)*Predictive_Model!$D$23+((L2907-Predictive_Model!$B$24)/Predictive_Model!$C$24)*Predictive_Model!$D$24+((M2907-Predictive_Model!$B$25)/Predictive_Model!$C$25)*Predictive_Model!$D$25+IF(C2907="Male",Predictive_Model!$D$31,IF(C2907="Other",Predictive_Model!$D$32,0))+IF(D2907="Premium",Predictive_Model!$D$34,IF(D2907="Standard",Predictive_Model!$D$35,0))+IF(G2907="Asia",Predictive_Model!$D$37,IF(G2907="Europe",Predictive_Model!$D$38,IF(G2907="North America",Predictive_Model!$D$39,IF(G2907="Oceania",Predictive_Model!$D$40,IF(G2907="South America",Predictive_Model!$D$41,0)))))+IF(H2907="Laptop",Predictive_Model!$D$43,IF(H2907="Mobile",Predictive_Model!$D$44,IF(H2907="TV",Predictive_Model!$D$45,IF(H2907="Tablet",Predictive_Model!$D$46,0))))+IF(K2907="Crypto",Predictive_Model!$D$48,IF(K2907="Debit Card",Predictive_Model!$D$49,IF(K2907="Gift Card",Predictive_Model!$D$50,IF(K2907="PayPal",Predictive_Model!$D$51,0))))+IF(N2907="Comedy",Predictive_Model!$D$53,IF(N2907="Documentary",Predictive_Model!$D$54,IF(N2907="Drama",Predictive_Model!$D$55,IF(N2907="Horror",Predictive_Model!$D$56,IF(N2907="Romance",Predictive_Model!$D$57,IF(N2907="Sci-Fi",Predictive_Model!$D$58,0)))))))))</f>
        <v>0.96346485021356321</v>
      </c>
      <c r="V2907" s="3" t="str">
        <f t="shared" si="456"/>
        <v>Critical</v>
      </c>
      <c r="W2907" s="6">
        <f t="shared" si="457"/>
        <v>17.332732655341999</v>
      </c>
      <c r="X2907" s="3" t="str">
        <f t="shared" si="458"/>
        <v>Priority 1</v>
      </c>
      <c r="Y2907" s="3" t="str">
        <f t="shared" si="459"/>
        <v>OK</v>
      </c>
    </row>
    <row r="2908" spans="1:25" x14ac:dyDescent="0.25">
      <c r="A2908" s="3" t="str">
        <f>Raw_Data!A2908</f>
        <v>ebdbba9b-b3c9-4074-b02d-4ee57b51f8f6</v>
      </c>
      <c r="B2908" s="3">
        <f>Raw_Data!B2908</f>
        <v>23</v>
      </c>
      <c r="C2908" s="3" t="str">
        <f>Raw_Data!C2908</f>
        <v>Female</v>
      </c>
      <c r="D2908" s="3" t="str">
        <f>Raw_Data!D2908</f>
        <v>Standard</v>
      </c>
      <c r="E2908" s="3">
        <f>Raw_Data!E2908</f>
        <v>14.92</v>
      </c>
      <c r="F2908" s="3">
        <f>Raw_Data!F2908</f>
        <v>13</v>
      </c>
      <c r="G2908" s="3" t="str">
        <f>Raw_Data!G2908</f>
        <v>North America</v>
      </c>
      <c r="H2908" s="3" t="str">
        <f>Raw_Data!H2908</f>
        <v>TV</v>
      </c>
      <c r="I2908" s="3">
        <f>Raw_Data!I2908</f>
        <v>13.99</v>
      </c>
      <c r="J2908" s="3">
        <f>Raw_Data!J2908</f>
        <v>0</v>
      </c>
      <c r="K2908" s="3" t="str">
        <f>Raw_Data!K2908</f>
        <v>Gift Card</v>
      </c>
      <c r="L2908" s="3">
        <f>Raw_Data!L2908</f>
        <v>2</v>
      </c>
      <c r="M2908" s="3">
        <f>Raw_Data!M2908</f>
        <v>1.07</v>
      </c>
      <c r="N2908" s="3" t="str">
        <f>Raw_Data!N2908</f>
        <v>Documentary</v>
      </c>
      <c r="O2908" s="3" t="str">
        <f t="shared" si="450"/>
        <v>18-24</v>
      </c>
      <c r="P2908" s="3" t="str">
        <f t="shared" si="451"/>
        <v>10-24h</v>
      </c>
      <c r="Q2908" s="3" t="str">
        <f t="shared" si="452"/>
        <v>8-21d</v>
      </c>
      <c r="R2908" s="3" t="str">
        <f t="shared" si="453"/>
        <v>Medium</v>
      </c>
      <c r="S2908" s="3" t="str">
        <f t="shared" si="454"/>
        <v>Mid</v>
      </c>
      <c r="T2908" s="3" t="str">
        <f t="shared" si="455"/>
        <v>Active</v>
      </c>
      <c r="U2908" s="4">
        <f>1/(1+EXP(-(Predictive_Model!$B$5+((B2908-Predictive_Model!$B$20)/Predictive_Model!$C$20)*Predictive_Model!$D$20+((E2908-Predictive_Model!$B$21)/Predictive_Model!$C$21)*Predictive_Model!$D$21+((F2908-Predictive_Model!$B$22)/Predictive_Model!$C$22)*Predictive_Model!$D$22+((I2908-Predictive_Model!$B$23)/Predictive_Model!$C$23)*Predictive_Model!$D$23+((L2908-Predictive_Model!$B$24)/Predictive_Model!$C$24)*Predictive_Model!$D$24+((M2908-Predictive_Model!$B$25)/Predictive_Model!$C$25)*Predictive_Model!$D$25+IF(C2908="Male",Predictive_Model!$D$31,IF(C2908="Other",Predictive_Model!$D$32,0))+IF(D2908="Premium",Predictive_Model!$D$34,IF(D2908="Standard",Predictive_Model!$D$35,0))+IF(G2908="Asia",Predictive_Model!$D$37,IF(G2908="Europe",Predictive_Model!$D$38,IF(G2908="North America",Predictive_Model!$D$39,IF(G2908="Oceania",Predictive_Model!$D$40,IF(G2908="South America",Predictive_Model!$D$41,0)))))+IF(H2908="Laptop",Predictive_Model!$D$43,IF(H2908="Mobile",Predictive_Model!$D$44,IF(H2908="TV",Predictive_Model!$D$45,IF(H2908="Tablet",Predictive_Model!$D$46,0))))+IF(K2908="Crypto",Predictive_Model!$D$48,IF(K2908="Debit Card",Predictive_Model!$D$49,IF(K2908="Gift Card",Predictive_Model!$D$50,IF(K2908="PayPal",Predictive_Model!$D$51,0))))+IF(N2908="Comedy",Predictive_Model!$D$53,IF(N2908="Documentary",Predictive_Model!$D$54,IF(N2908="Drama",Predictive_Model!$D$55,IF(N2908="Horror",Predictive_Model!$D$56,IF(N2908="Romance",Predictive_Model!$D$57,IF(N2908="Sci-Fi",Predictive_Model!$D$58,0)))))))))</f>
        <v>0.13202315637036685</v>
      </c>
      <c r="V2908" s="3" t="str">
        <f t="shared" si="456"/>
        <v>Low</v>
      </c>
      <c r="W2908" s="6">
        <f t="shared" si="457"/>
        <v>1.8470039576214323</v>
      </c>
      <c r="X2908" s="3" t="str">
        <f t="shared" si="458"/>
        <v>Monitor</v>
      </c>
      <c r="Y2908" s="3" t="str">
        <f t="shared" si="459"/>
        <v>OK</v>
      </c>
    </row>
    <row r="2909" spans="1:25" x14ac:dyDescent="0.25">
      <c r="A2909" s="3" t="str">
        <f>Raw_Data!A2909</f>
        <v>e433a731-5370-4d70-8852-a81c478d4483</v>
      </c>
      <c r="B2909" s="3">
        <f>Raw_Data!B2909</f>
        <v>67</v>
      </c>
      <c r="C2909" s="3" t="str">
        <f>Raw_Data!C2909</f>
        <v>Female</v>
      </c>
      <c r="D2909" s="3" t="str">
        <f>Raw_Data!D2909</f>
        <v>Basic</v>
      </c>
      <c r="E2909" s="3">
        <f>Raw_Data!E2909</f>
        <v>8.2799999999999994</v>
      </c>
      <c r="F2909" s="3">
        <f>Raw_Data!F2909</f>
        <v>51</v>
      </c>
      <c r="G2909" s="3" t="str">
        <f>Raw_Data!G2909</f>
        <v>Africa</v>
      </c>
      <c r="H2909" s="3" t="str">
        <f>Raw_Data!H2909</f>
        <v>Laptop</v>
      </c>
      <c r="I2909" s="3">
        <f>Raw_Data!I2909</f>
        <v>8.99</v>
      </c>
      <c r="J2909" s="3">
        <f>Raw_Data!J2909</f>
        <v>1</v>
      </c>
      <c r="K2909" s="3" t="str">
        <f>Raw_Data!K2909</f>
        <v>Gift Card</v>
      </c>
      <c r="L2909" s="3">
        <f>Raw_Data!L2909</f>
        <v>2</v>
      </c>
      <c r="M2909" s="3">
        <f>Raw_Data!M2909</f>
        <v>0.16</v>
      </c>
      <c r="N2909" s="3" t="str">
        <f>Raw_Data!N2909</f>
        <v>Comedy</v>
      </c>
      <c r="O2909" s="3" t="str">
        <f t="shared" si="450"/>
        <v>55-70</v>
      </c>
      <c r="P2909" s="3" t="str">
        <f t="shared" si="451"/>
        <v>&lt;10h</v>
      </c>
      <c r="Q2909" s="3" t="str">
        <f t="shared" si="452"/>
        <v>46-60d</v>
      </c>
      <c r="R2909" s="3" t="str">
        <f t="shared" si="453"/>
        <v>Low</v>
      </c>
      <c r="S2909" s="3" t="str">
        <f t="shared" si="454"/>
        <v>Low</v>
      </c>
      <c r="T2909" s="3" t="str">
        <f t="shared" si="455"/>
        <v>Churned</v>
      </c>
      <c r="U2909" s="4">
        <f>1/(1+EXP(-(Predictive_Model!$B$5+((B2909-Predictive_Model!$B$20)/Predictive_Model!$C$20)*Predictive_Model!$D$20+((E2909-Predictive_Model!$B$21)/Predictive_Model!$C$21)*Predictive_Model!$D$21+((F2909-Predictive_Model!$B$22)/Predictive_Model!$C$22)*Predictive_Model!$D$22+((I2909-Predictive_Model!$B$23)/Predictive_Model!$C$23)*Predictive_Model!$D$23+((L2909-Predictive_Model!$B$24)/Predictive_Model!$C$24)*Predictive_Model!$D$24+((M2909-Predictive_Model!$B$25)/Predictive_Model!$C$25)*Predictive_Model!$D$25+IF(C2909="Male",Predictive_Model!$D$31,IF(C2909="Other",Predictive_Model!$D$32,0))+IF(D2909="Premium",Predictive_Model!$D$34,IF(D2909="Standard",Predictive_Model!$D$35,0))+IF(G2909="Asia",Predictive_Model!$D$37,IF(G2909="Europe",Predictive_Model!$D$38,IF(G2909="North America",Predictive_Model!$D$39,IF(G2909="Oceania",Predictive_Model!$D$40,IF(G2909="South America",Predictive_Model!$D$41,0)))))+IF(H2909="Laptop",Predictive_Model!$D$43,IF(H2909="Mobile",Predictive_Model!$D$44,IF(H2909="TV",Predictive_Model!$D$45,IF(H2909="Tablet",Predictive_Model!$D$46,0))))+IF(K2909="Crypto",Predictive_Model!$D$48,IF(K2909="Debit Card",Predictive_Model!$D$49,IF(K2909="Gift Card",Predictive_Model!$D$50,IF(K2909="PayPal",Predictive_Model!$D$51,0))))+IF(N2909="Comedy",Predictive_Model!$D$53,IF(N2909="Documentary",Predictive_Model!$D$54,IF(N2909="Drama",Predictive_Model!$D$55,IF(N2909="Horror",Predictive_Model!$D$56,IF(N2909="Romance",Predictive_Model!$D$57,IF(N2909="Sci-Fi",Predictive_Model!$D$58,0)))))))))</f>
        <v>0.999694595501881</v>
      </c>
      <c r="V2909" s="3" t="str">
        <f t="shared" si="456"/>
        <v>Critical</v>
      </c>
      <c r="W2909" s="6">
        <f t="shared" si="457"/>
        <v>8.99</v>
      </c>
      <c r="X2909" s="3" t="str">
        <f t="shared" si="458"/>
        <v>Priority 2</v>
      </c>
      <c r="Y2909" s="3" t="str">
        <f t="shared" si="459"/>
        <v>OK</v>
      </c>
    </row>
    <row r="2910" spans="1:25" x14ac:dyDescent="0.25">
      <c r="A2910" s="3" t="str">
        <f>Raw_Data!A2910</f>
        <v>3d0ef301-6769-46fc-b331-ce295cd74e80</v>
      </c>
      <c r="B2910" s="3">
        <f>Raw_Data!B2910</f>
        <v>59</v>
      </c>
      <c r="C2910" s="3" t="str">
        <f>Raw_Data!C2910</f>
        <v>Other</v>
      </c>
      <c r="D2910" s="3" t="str">
        <f>Raw_Data!D2910</f>
        <v>Basic</v>
      </c>
      <c r="E2910" s="3">
        <f>Raw_Data!E2910</f>
        <v>4.96</v>
      </c>
      <c r="F2910" s="3">
        <f>Raw_Data!F2910</f>
        <v>51</v>
      </c>
      <c r="G2910" s="3" t="str">
        <f>Raw_Data!G2910</f>
        <v>South America</v>
      </c>
      <c r="H2910" s="3" t="str">
        <f>Raw_Data!H2910</f>
        <v>Mobile</v>
      </c>
      <c r="I2910" s="3">
        <f>Raw_Data!I2910</f>
        <v>8.99</v>
      </c>
      <c r="J2910" s="3">
        <f>Raw_Data!J2910</f>
        <v>1</v>
      </c>
      <c r="K2910" s="3" t="str">
        <f>Raw_Data!K2910</f>
        <v>PayPal</v>
      </c>
      <c r="L2910" s="3">
        <f>Raw_Data!L2910</f>
        <v>1</v>
      </c>
      <c r="M2910" s="3">
        <f>Raw_Data!M2910</f>
        <v>0.1</v>
      </c>
      <c r="N2910" s="3" t="str">
        <f>Raw_Data!N2910</f>
        <v>Comedy</v>
      </c>
      <c r="O2910" s="3" t="str">
        <f t="shared" si="450"/>
        <v>55-70</v>
      </c>
      <c r="P2910" s="3" t="str">
        <f t="shared" si="451"/>
        <v>&lt;10h</v>
      </c>
      <c r="Q2910" s="3" t="str">
        <f t="shared" si="452"/>
        <v>46-60d</v>
      </c>
      <c r="R2910" s="3" t="str">
        <f t="shared" si="453"/>
        <v>Low</v>
      </c>
      <c r="S2910" s="3" t="str">
        <f t="shared" si="454"/>
        <v>Low</v>
      </c>
      <c r="T2910" s="3" t="str">
        <f t="shared" si="455"/>
        <v>Churned</v>
      </c>
      <c r="U2910" s="4">
        <f>1/(1+EXP(-(Predictive_Model!$B$5+((B2910-Predictive_Model!$B$20)/Predictive_Model!$C$20)*Predictive_Model!$D$20+((E2910-Predictive_Model!$B$21)/Predictive_Model!$C$21)*Predictive_Model!$D$21+((F2910-Predictive_Model!$B$22)/Predictive_Model!$C$22)*Predictive_Model!$D$22+((I2910-Predictive_Model!$B$23)/Predictive_Model!$C$23)*Predictive_Model!$D$23+((L2910-Predictive_Model!$B$24)/Predictive_Model!$C$24)*Predictive_Model!$D$24+((M2910-Predictive_Model!$B$25)/Predictive_Model!$C$25)*Predictive_Model!$D$25+IF(C2910="Male",Predictive_Model!$D$31,IF(C2910="Other",Predictive_Model!$D$32,0))+IF(D2910="Premium",Predictive_Model!$D$34,IF(D2910="Standard",Predictive_Model!$D$35,0))+IF(G2910="Asia",Predictive_Model!$D$37,IF(G2910="Europe",Predictive_Model!$D$38,IF(G2910="North America",Predictive_Model!$D$39,IF(G2910="Oceania",Predictive_Model!$D$40,IF(G2910="South America",Predictive_Model!$D$41,0)))))+IF(H2910="Laptop",Predictive_Model!$D$43,IF(H2910="Mobile",Predictive_Model!$D$44,IF(H2910="TV",Predictive_Model!$D$45,IF(H2910="Tablet",Predictive_Model!$D$46,0))))+IF(K2910="Crypto",Predictive_Model!$D$48,IF(K2910="Debit Card",Predictive_Model!$D$49,IF(K2910="Gift Card",Predictive_Model!$D$50,IF(K2910="PayPal",Predictive_Model!$D$51,0))))+IF(N2910="Comedy",Predictive_Model!$D$53,IF(N2910="Documentary",Predictive_Model!$D$54,IF(N2910="Drama",Predictive_Model!$D$55,IF(N2910="Horror",Predictive_Model!$D$56,IF(N2910="Romance",Predictive_Model!$D$57,IF(N2910="Sci-Fi",Predictive_Model!$D$58,0)))))))))</f>
        <v>0.99998540656505663</v>
      </c>
      <c r="V2910" s="3" t="str">
        <f t="shared" si="456"/>
        <v>Critical</v>
      </c>
      <c r="W2910" s="6">
        <f t="shared" si="457"/>
        <v>8.99</v>
      </c>
      <c r="X2910" s="3" t="str">
        <f t="shared" si="458"/>
        <v>Priority 2</v>
      </c>
      <c r="Y2910" s="3" t="str">
        <f t="shared" si="459"/>
        <v>OK</v>
      </c>
    </row>
    <row r="2911" spans="1:25" x14ac:dyDescent="0.25">
      <c r="A2911" s="3" t="str">
        <f>Raw_Data!A2911</f>
        <v>f71aec52-ab1e-4dcf-a184-69646fe45f56</v>
      </c>
      <c r="B2911" s="3">
        <f>Raw_Data!B2911</f>
        <v>50</v>
      </c>
      <c r="C2911" s="3" t="str">
        <f>Raw_Data!C2911</f>
        <v>Other</v>
      </c>
      <c r="D2911" s="3" t="str">
        <f>Raw_Data!D2911</f>
        <v>Basic</v>
      </c>
      <c r="E2911" s="3">
        <f>Raw_Data!E2911</f>
        <v>1.1100000000000001</v>
      </c>
      <c r="F2911" s="3">
        <f>Raw_Data!F2911</f>
        <v>44</v>
      </c>
      <c r="G2911" s="3" t="str">
        <f>Raw_Data!G2911</f>
        <v>North America</v>
      </c>
      <c r="H2911" s="3" t="str">
        <f>Raw_Data!H2911</f>
        <v>Laptop</v>
      </c>
      <c r="I2911" s="3">
        <f>Raw_Data!I2911</f>
        <v>8.99</v>
      </c>
      <c r="J2911" s="3">
        <f>Raw_Data!J2911</f>
        <v>1</v>
      </c>
      <c r="K2911" s="3" t="str">
        <f>Raw_Data!K2911</f>
        <v>PayPal</v>
      </c>
      <c r="L2911" s="3">
        <f>Raw_Data!L2911</f>
        <v>5</v>
      </c>
      <c r="M2911" s="3">
        <f>Raw_Data!M2911</f>
        <v>0.02</v>
      </c>
      <c r="N2911" s="3" t="str">
        <f>Raw_Data!N2911</f>
        <v>Romance</v>
      </c>
      <c r="O2911" s="3" t="str">
        <f t="shared" si="450"/>
        <v>45-54</v>
      </c>
      <c r="P2911" s="3" t="str">
        <f t="shared" si="451"/>
        <v>&lt;10h</v>
      </c>
      <c r="Q2911" s="3" t="str">
        <f t="shared" si="452"/>
        <v>22-45d</v>
      </c>
      <c r="R2911" s="3" t="str">
        <f t="shared" si="453"/>
        <v>Medium</v>
      </c>
      <c r="S2911" s="3" t="str">
        <f t="shared" si="454"/>
        <v>Low</v>
      </c>
      <c r="T2911" s="3" t="str">
        <f t="shared" si="455"/>
        <v>Churned</v>
      </c>
      <c r="U2911" s="4">
        <f>1/(1+EXP(-(Predictive_Model!$B$5+((B2911-Predictive_Model!$B$20)/Predictive_Model!$C$20)*Predictive_Model!$D$20+((E2911-Predictive_Model!$B$21)/Predictive_Model!$C$21)*Predictive_Model!$D$21+((F2911-Predictive_Model!$B$22)/Predictive_Model!$C$22)*Predictive_Model!$D$22+((I2911-Predictive_Model!$B$23)/Predictive_Model!$C$23)*Predictive_Model!$D$23+((L2911-Predictive_Model!$B$24)/Predictive_Model!$C$24)*Predictive_Model!$D$24+((M2911-Predictive_Model!$B$25)/Predictive_Model!$C$25)*Predictive_Model!$D$25+IF(C2911="Male",Predictive_Model!$D$31,IF(C2911="Other",Predictive_Model!$D$32,0))+IF(D2911="Premium",Predictive_Model!$D$34,IF(D2911="Standard",Predictive_Model!$D$35,0))+IF(G2911="Asia",Predictive_Model!$D$37,IF(G2911="Europe",Predictive_Model!$D$38,IF(G2911="North America",Predictive_Model!$D$39,IF(G2911="Oceania",Predictive_Model!$D$40,IF(G2911="South America",Predictive_Model!$D$41,0)))))+IF(H2911="Laptop",Predictive_Model!$D$43,IF(H2911="Mobile",Predictive_Model!$D$44,IF(H2911="TV",Predictive_Model!$D$45,IF(H2911="Tablet",Predictive_Model!$D$46,0))))+IF(K2911="Crypto",Predictive_Model!$D$48,IF(K2911="Debit Card",Predictive_Model!$D$49,IF(K2911="Gift Card",Predictive_Model!$D$50,IF(K2911="PayPal",Predictive_Model!$D$51,0))))+IF(N2911="Comedy",Predictive_Model!$D$53,IF(N2911="Documentary",Predictive_Model!$D$54,IF(N2911="Drama",Predictive_Model!$D$55,IF(N2911="Horror",Predictive_Model!$D$56,IF(N2911="Romance",Predictive_Model!$D$57,IF(N2911="Sci-Fi",Predictive_Model!$D$58,0)))))))))</f>
        <v>0.9989235523170692</v>
      </c>
      <c r="V2911" s="3" t="str">
        <f t="shared" si="456"/>
        <v>Critical</v>
      </c>
      <c r="W2911" s="6">
        <f t="shared" si="457"/>
        <v>8.99</v>
      </c>
      <c r="X2911" s="3" t="str">
        <f t="shared" si="458"/>
        <v>Priority 2</v>
      </c>
      <c r="Y2911" s="3" t="str">
        <f t="shared" si="459"/>
        <v>OK</v>
      </c>
    </row>
    <row r="2912" spans="1:25" x14ac:dyDescent="0.25">
      <c r="A2912" s="3" t="str">
        <f>Raw_Data!A2912</f>
        <v>303e5d95-809b-4bf4-92ac-6e5f2cc59ba8</v>
      </c>
      <c r="B2912" s="3">
        <f>Raw_Data!B2912</f>
        <v>22</v>
      </c>
      <c r="C2912" s="3" t="str">
        <f>Raw_Data!C2912</f>
        <v>Other</v>
      </c>
      <c r="D2912" s="3" t="str">
        <f>Raw_Data!D2912</f>
        <v>Premium</v>
      </c>
      <c r="E2912" s="3">
        <f>Raw_Data!E2912</f>
        <v>0.85</v>
      </c>
      <c r="F2912" s="3">
        <f>Raw_Data!F2912</f>
        <v>26</v>
      </c>
      <c r="G2912" s="3" t="str">
        <f>Raw_Data!G2912</f>
        <v>Oceania</v>
      </c>
      <c r="H2912" s="3" t="str">
        <f>Raw_Data!H2912</f>
        <v>TV</v>
      </c>
      <c r="I2912" s="3">
        <f>Raw_Data!I2912</f>
        <v>17.989999999999998</v>
      </c>
      <c r="J2912" s="3">
        <f>Raw_Data!J2912</f>
        <v>1</v>
      </c>
      <c r="K2912" s="3" t="str">
        <f>Raw_Data!K2912</f>
        <v>Debit Card</v>
      </c>
      <c r="L2912" s="3">
        <f>Raw_Data!L2912</f>
        <v>3</v>
      </c>
      <c r="M2912" s="3">
        <f>Raw_Data!M2912</f>
        <v>0.03</v>
      </c>
      <c r="N2912" s="3" t="str">
        <f>Raw_Data!N2912</f>
        <v>Comedy</v>
      </c>
      <c r="O2912" s="3" t="str">
        <f t="shared" si="450"/>
        <v>18-24</v>
      </c>
      <c r="P2912" s="3" t="str">
        <f t="shared" si="451"/>
        <v>&lt;10h</v>
      </c>
      <c r="Q2912" s="3" t="str">
        <f t="shared" si="452"/>
        <v>22-45d</v>
      </c>
      <c r="R2912" s="3" t="str">
        <f t="shared" si="453"/>
        <v>Medium</v>
      </c>
      <c r="S2912" s="3" t="str">
        <f t="shared" si="454"/>
        <v>High</v>
      </c>
      <c r="T2912" s="3" t="str">
        <f t="shared" si="455"/>
        <v>Churned</v>
      </c>
      <c r="U2912" s="4">
        <f>1/(1+EXP(-(Predictive_Model!$B$5+((B2912-Predictive_Model!$B$20)/Predictive_Model!$C$20)*Predictive_Model!$D$20+((E2912-Predictive_Model!$B$21)/Predictive_Model!$C$21)*Predictive_Model!$D$21+((F2912-Predictive_Model!$B$22)/Predictive_Model!$C$22)*Predictive_Model!$D$22+((I2912-Predictive_Model!$B$23)/Predictive_Model!$C$23)*Predictive_Model!$D$23+((L2912-Predictive_Model!$B$24)/Predictive_Model!$C$24)*Predictive_Model!$D$24+((M2912-Predictive_Model!$B$25)/Predictive_Model!$C$25)*Predictive_Model!$D$25+IF(C2912="Male",Predictive_Model!$D$31,IF(C2912="Other",Predictive_Model!$D$32,0))+IF(D2912="Premium",Predictive_Model!$D$34,IF(D2912="Standard",Predictive_Model!$D$35,0))+IF(G2912="Asia",Predictive_Model!$D$37,IF(G2912="Europe",Predictive_Model!$D$38,IF(G2912="North America",Predictive_Model!$D$39,IF(G2912="Oceania",Predictive_Model!$D$40,IF(G2912="South America",Predictive_Model!$D$41,0)))))+IF(H2912="Laptop",Predictive_Model!$D$43,IF(H2912="Mobile",Predictive_Model!$D$44,IF(H2912="TV",Predictive_Model!$D$45,IF(H2912="Tablet",Predictive_Model!$D$46,0))))+IF(K2912="Crypto",Predictive_Model!$D$48,IF(K2912="Debit Card",Predictive_Model!$D$49,IF(K2912="Gift Card",Predictive_Model!$D$50,IF(K2912="PayPal",Predictive_Model!$D$51,0))))+IF(N2912="Comedy",Predictive_Model!$D$53,IF(N2912="Documentary",Predictive_Model!$D$54,IF(N2912="Drama",Predictive_Model!$D$55,IF(N2912="Horror",Predictive_Model!$D$56,IF(N2912="Romance",Predictive_Model!$D$57,IF(N2912="Sci-Fi",Predictive_Model!$D$58,0)))))))))</f>
        <v>0.94112138430731906</v>
      </c>
      <c r="V2912" s="3" t="str">
        <f t="shared" si="456"/>
        <v>Critical</v>
      </c>
      <c r="W2912" s="6">
        <f t="shared" si="457"/>
        <v>17.989999999999998</v>
      </c>
      <c r="X2912" s="3" t="str">
        <f t="shared" si="458"/>
        <v>Priority 1</v>
      </c>
      <c r="Y2912" s="3" t="str">
        <f t="shared" si="459"/>
        <v>OK</v>
      </c>
    </row>
    <row r="2913" spans="1:25" x14ac:dyDescent="0.25">
      <c r="A2913" s="3" t="str">
        <f>Raw_Data!A2913</f>
        <v>412c7e89-3176-4918-9264-dd82be8010f5</v>
      </c>
      <c r="B2913" s="3">
        <f>Raw_Data!B2913</f>
        <v>65</v>
      </c>
      <c r="C2913" s="3" t="str">
        <f>Raw_Data!C2913</f>
        <v>Female</v>
      </c>
      <c r="D2913" s="3" t="str">
        <f>Raw_Data!D2913</f>
        <v>Basic</v>
      </c>
      <c r="E2913" s="3">
        <f>Raw_Data!E2913</f>
        <v>1.85</v>
      </c>
      <c r="F2913" s="3">
        <f>Raw_Data!F2913</f>
        <v>34</v>
      </c>
      <c r="G2913" s="3" t="str">
        <f>Raw_Data!G2913</f>
        <v>Asia</v>
      </c>
      <c r="H2913" s="3" t="str">
        <f>Raw_Data!H2913</f>
        <v>TV</v>
      </c>
      <c r="I2913" s="3">
        <f>Raw_Data!I2913</f>
        <v>8.99</v>
      </c>
      <c r="J2913" s="3">
        <f>Raw_Data!J2913</f>
        <v>1</v>
      </c>
      <c r="K2913" s="3" t="str">
        <f>Raw_Data!K2913</f>
        <v>PayPal</v>
      </c>
      <c r="L2913" s="3">
        <f>Raw_Data!L2913</f>
        <v>2</v>
      </c>
      <c r="M2913" s="3">
        <f>Raw_Data!M2913</f>
        <v>0.05</v>
      </c>
      <c r="N2913" s="3" t="str">
        <f>Raw_Data!N2913</f>
        <v>Romance</v>
      </c>
      <c r="O2913" s="3" t="str">
        <f t="shared" si="450"/>
        <v>55-70</v>
      </c>
      <c r="P2913" s="3" t="str">
        <f t="shared" si="451"/>
        <v>&lt;10h</v>
      </c>
      <c r="Q2913" s="3" t="str">
        <f t="shared" si="452"/>
        <v>22-45d</v>
      </c>
      <c r="R2913" s="3" t="str">
        <f t="shared" si="453"/>
        <v>Medium</v>
      </c>
      <c r="S2913" s="3" t="str">
        <f t="shared" si="454"/>
        <v>Low</v>
      </c>
      <c r="T2913" s="3" t="str">
        <f t="shared" si="455"/>
        <v>Churned</v>
      </c>
      <c r="U2913" s="4">
        <f>1/(1+EXP(-(Predictive_Model!$B$5+((B2913-Predictive_Model!$B$20)/Predictive_Model!$C$20)*Predictive_Model!$D$20+((E2913-Predictive_Model!$B$21)/Predictive_Model!$C$21)*Predictive_Model!$D$21+((F2913-Predictive_Model!$B$22)/Predictive_Model!$C$22)*Predictive_Model!$D$22+((I2913-Predictive_Model!$B$23)/Predictive_Model!$C$23)*Predictive_Model!$D$23+((L2913-Predictive_Model!$B$24)/Predictive_Model!$C$24)*Predictive_Model!$D$24+((M2913-Predictive_Model!$B$25)/Predictive_Model!$C$25)*Predictive_Model!$D$25+IF(C2913="Male",Predictive_Model!$D$31,IF(C2913="Other",Predictive_Model!$D$32,0))+IF(D2913="Premium",Predictive_Model!$D$34,IF(D2913="Standard",Predictive_Model!$D$35,0))+IF(G2913="Asia",Predictive_Model!$D$37,IF(G2913="Europe",Predictive_Model!$D$38,IF(G2913="North America",Predictive_Model!$D$39,IF(G2913="Oceania",Predictive_Model!$D$40,IF(G2913="South America",Predictive_Model!$D$41,0)))))+IF(H2913="Laptop",Predictive_Model!$D$43,IF(H2913="Mobile",Predictive_Model!$D$44,IF(H2913="TV",Predictive_Model!$D$45,IF(H2913="Tablet",Predictive_Model!$D$46,0))))+IF(K2913="Crypto",Predictive_Model!$D$48,IF(K2913="Debit Card",Predictive_Model!$D$49,IF(K2913="Gift Card",Predictive_Model!$D$50,IF(K2913="PayPal",Predictive_Model!$D$51,0))))+IF(N2913="Comedy",Predictive_Model!$D$53,IF(N2913="Documentary",Predictive_Model!$D$54,IF(N2913="Drama",Predictive_Model!$D$55,IF(N2913="Horror",Predictive_Model!$D$56,IF(N2913="Romance",Predictive_Model!$D$57,IF(N2913="Sci-Fi",Predictive_Model!$D$58,0)))))))))</f>
        <v>0.99929646106775116</v>
      </c>
      <c r="V2913" s="3" t="str">
        <f t="shared" si="456"/>
        <v>Critical</v>
      </c>
      <c r="W2913" s="6">
        <f t="shared" si="457"/>
        <v>8.99</v>
      </c>
      <c r="X2913" s="3" t="str">
        <f t="shared" si="458"/>
        <v>Priority 2</v>
      </c>
      <c r="Y2913" s="3" t="str">
        <f t="shared" si="459"/>
        <v>OK</v>
      </c>
    </row>
    <row r="2914" spans="1:25" x14ac:dyDescent="0.25">
      <c r="A2914" s="3" t="str">
        <f>Raw_Data!A2914</f>
        <v>1a681a1b-25e5-4de8-837d-0cf7d69b7a21</v>
      </c>
      <c r="B2914" s="3">
        <f>Raw_Data!B2914</f>
        <v>70</v>
      </c>
      <c r="C2914" s="3" t="str">
        <f>Raw_Data!C2914</f>
        <v>Male</v>
      </c>
      <c r="D2914" s="3" t="str">
        <f>Raw_Data!D2914</f>
        <v>Premium</v>
      </c>
      <c r="E2914" s="3">
        <f>Raw_Data!E2914</f>
        <v>8.2899999999999991</v>
      </c>
      <c r="F2914" s="3">
        <f>Raw_Data!F2914</f>
        <v>13</v>
      </c>
      <c r="G2914" s="3" t="str">
        <f>Raw_Data!G2914</f>
        <v>North America</v>
      </c>
      <c r="H2914" s="3" t="str">
        <f>Raw_Data!H2914</f>
        <v>Mobile</v>
      </c>
      <c r="I2914" s="3">
        <f>Raw_Data!I2914</f>
        <v>17.989999999999998</v>
      </c>
      <c r="J2914" s="3">
        <f>Raw_Data!J2914</f>
        <v>0</v>
      </c>
      <c r="K2914" s="3" t="str">
        <f>Raw_Data!K2914</f>
        <v>Gift Card</v>
      </c>
      <c r="L2914" s="3">
        <f>Raw_Data!L2914</f>
        <v>1</v>
      </c>
      <c r="M2914" s="3">
        <f>Raw_Data!M2914</f>
        <v>0.59</v>
      </c>
      <c r="N2914" s="3" t="str">
        <f>Raw_Data!N2914</f>
        <v>Comedy</v>
      </c>
      <c r="O2914" s="3" t="str">
        <f t="shared" si="450"/>
        <v>55-70</v>
      </c>
      <c r="P2914" s="3" t="str">
        <f t="shared" si="451"/>
        <v>&lt;10h</v>
      </c>
      <c r="Q2914" s="3" t="str">
        <f t="shared" si="452"/>
        <v>8-21d</v>
      </c>
      <c r="R2914" s="3" t="str">
        <f t="shared" si="453"/>
        <v>Medium</v>
      </c>
      <c r="S2914" s="3" t="str">
        <f t="shared" si="454"/>
        <v>High</v>
      </c>
      <c r="T2914" s="3" t="str">
        <f t="shared" si="455"/>
        <v>Active</v>
      </c>
      <c r="U2914" s="4">
        <f>1/(1+EXP(-(Predictive_Model!$B$5+((B2914-Predictive_Model!$B$20)/Predictive_Model!$C$20)*Predictive_Model!$D$20+((E2914-Predictive_Model!$B$21)/Predictive_Model!$C$21)*Predictive_Model!$D$21+((F2914-Predictive_Model!$B$22)/Predictive_Model!$C$22)*Predictive_Model!$D$22+((I2914-Predictive_Model!$B$23)/Predictive_Model!$C$23)*Predictive_Model!$D$23+((L2914-Predictive_Model!$B$24)/Predictive_Model!$C$24)*Predictive_Model!$D$24+((M2914-Predictive_Model!$B$25)/Predictive_Model!$C$25)*Predictive_Model!$D$25+IF(C2914="Male",Predictive_Model!$D$31,IF(C2914="Other",Predictive_Model!$D$32,0))+IF(D2914="Premium",Predictive_Model!$D$34,IF(D2914="Standard",Predictive_Model!$D$35,0))+IF(G2914="Asia",Predictive_Model!$D$37,IF(G2914="Europe",Predictive_Model!$D$38,IF(G2914="North America",Predictive_Model!$D$39,IF(G2914="Oceania",Predictive_Model!$D$40,IF(G2914="South America",Predictive_Model!$D$41,0)))))+IF(H2914="Laptop",Predictive_Model!$D$43,IF(H2914="Mobile",Predictive_Model!$D$44,IF(H2914="TV",Predictive_Model!$D$45,IF(H2914="Tablet",Predictive_Model!$D$46,0))))+IF(K2914="Crypto",Predictive_Model!$D$48,IF(K2914="Debit Card",Predictive_Model!$D$49,IF(K2914="Gift Card",Predictive_Model!$D$50,IF(K2914="PayPal",Predictive_Model!$D$51,0))))+IF(N2914="Comedy",Predictive_Model!$D$53,IF(N2914="Documentary",Predictive_Model!$D$54,IF(N2914="Drama",Predictive_Model!$D$55,IF(N2914="Horror",Predictive_Model!$D$56,IF(N2914="Romance",Predictive_Model!$D$57,IF(N2914="Sci-Fi",Predictive_Model!$D$58,0)))))))))</f>
        <v>0.84934322611225399</v>
      </c>
      <c r="V2914" s="3" t="str">
        <f t="shared" si="456"/>
        <v>Critical</v>
      </c>
      <c r="W2914" s="6">
        <f t="shared" si="457"/>
        <v>15.279684637759448</v>
      </c>
      <c r="X2914" s="3" t="str">
        <f t="shared" si="458"/>
        <v>Priority 1</v>
      </c>
      <c r="Y2914" s="3" t="str">
        <f t="shared" si="459"/>
        <v>OK</v>
      </c>
    </row>
    <row r="2915" spans="1:25" x14ac:dyDescent="0.25">
      <c r="A2915" s="3" t="str">
        <f>Raw_Data!A2915</f>
        <v>3c7bdc9d-9591-4914-8ba0-50080fe98b08</v>
      </c>
      <c r="B2915" s="3">
        <f>Raw_Data!B2915</f>
        <v>39</v>
      </c>
      <c r="C2915" s="3" t="str">
        <f>Raw_Data!C2915</f>
        <v>Female</v>
      </c>
      <c r="D2915" s="3" t="str">
        <f>Raw_Data!D2915</f>
        <v>Basic</v>
      </c>
      <c r="E2915" s="3">
        <f>Raw_Data!E2915</f>
        <v>13.15</v>
      </c>
      <c r="F2915" s="3">
        <f>Raw_Data!F2915</f>
        <v>13</v>
      </c>
      <c r="G2915" s="3" t="str">
        <f>Raw_Data!G2915</f>
        <v>Asia</v>
      </c>
      <c r="H2915" s="3" t="str">
        <f>Raw_Data!H2915</f>
        <v>TV</v>
      </c>
      <c r="I2915" s="3">
        <f>Raw_Data!I2915</f>
        <v>8.99</v>
      </c>
      <c r="J2915" s="3">
        <f>Raw_Data!J2915</f>
        <v>0</v>
      </c>
      <c r="K2915" s="3" t="str">
        <f>Raw_Data!K2915</f>
        <v>Gift Card</v>
      </c>
      <c r="L2915" s="3">
        <f>Raw_Data!L2915</f>
        <v>2</v>
      </c>
      <c r="M2915" s="3">
        <f>Raw_Data!M2915</f>
        <v>0.94</v>
      </c>
      <c r="N2915" s="3" t="str">
        <f>Raw_Data!N2915</f>
        <v>Horror</v>
      </c>
      <c r="O2915" s="3" t="str">
        <f t="shared" si="450"/>
        <v>35-44</v>
      </c>
      <c r="P2915" s="3" t="str">
        <f t="shared" si="451"/>
        <v>10-24h</v>
      </c>
      <c r="Q2915" s="3" t="str">
        <f t="shared" si="452"/>
        <v>8-21d</v>
      </c>
      <c r="R2915" s="3" t="str">
        <f t="shared" si="453"/>
        <v>Medium</v>
      </c>
      <c r="S2915" s="3" t="str">
        <f t="shared" si="454"/>
        <v>Low</v>
      </c>
      <c r="T2915" s="3" t="str">
        <f t="shared" si="455"/>
        <v>Active</v>
      </c>
      <c r="U2915" s="4">
        <f>1/(1+EXP(-(Predictive_Model!$B$5+((B2915-Predictive_Model!$B$20)/Predictive_Model!$C$20)*Predictive_Model!$D$20+((E2915-Predictive_Model!$B$21)/Predictive_Model!$C$21)*Predictive_Model!$D$21+((F2915-Predictive_Model!$B$22)/Predictive_Model!$C$22)*Predictive_Model!$D$22+((I2915-Predictive_Model!$B$23)/Predictive_Model!$C$23)*Predictive_Model!$D$23+((L2915-Predictive_Model!$B$24)/Predictive_Model!$C$24)*Predictive_Model!$D$24+((M2915-Predictive_Model!$B$25)/Predictive_Model!$C$25)*Predictive_Model!$D$25+IF(C2915="Male",Predictive_Model!$D$31,IF(C2915="Other",Predictive_Model!$D$32,0))+IF(D2915="Premium",Predictive_Model!$D$34,IF(D2915="Standard",Predictive_Model!$D$35,0))+IF(G2915="Asia",Predictive_Model!$D$37,IF(G2915="Europe",Predictive_Model!$D$38,IF(G2915="North America",Predictive_Model!$D$39,IF(G2915="Oceania",Predictive_Model!$D$40,IF(G2915="South America",Predictive_Model!$D$41,0)))))+IF(H2915="Laptop",Predictive_Model!$D$43,IF(H2915="Mobile",Predictive_Model!$D$44,IF(H2915="TV",Predictive_Model!$D$45,IF(H2915="Tablet",Predictive_Model!$D$46,0))))+IF(K2915="Crypto",Predictive_Model!$D$48,IF(K2915="Debit Card",Predictive_Model!$D$49,IF(K2915="Gift Card",Predictive_Model!$D$50,IF(K2915="PayPal",Predictive_Model!$D$51,0))))+IF(N2915="Comedy",Predictive_Model!$D$53,IF(N2915="Documentary",Predictive_Model!$D$54,IF(N2915="Drama",Predictive_Model!$D$55,IF(N2915="Horror",Predictive_Model!$D$56,IF(N2915="Romance",Predictive_Model!$D$57,IF(N2915="Sci-Fi",Predictive_Model!$D$58,0)))))))))</f>
        <v>0.46426400498739206</v>
      </c>
      <c r="V2915" s="3" t="str">
        <f t="shared" si="456"/>
        <v>Medium</v>
      </c>
      <c r="W2915" s="6">
        <f t="shared" si="457"/>
        <v>4.1737334048366543</v>
      </c>
      <c r="X2915" s="3" t="str">
        <f t="shared" si="458"/>
        <v>Monitor</v>
      </c>
      <c r="Y2915" s="3" t="str">
        <f t="shared" si="459"/>
        <v>OK</v>
      </c>
    </row>
    <row r="2916" spans="1:25" x14ac:dyDescent="0.25">
      <c r="A2916" s="3" t="str">
        <f>Raw_Data!A2916</f>
        <v>8bd100a3-8559-404b-bdd6-ddaa029b6c70</v>
      </c>
      <c r="B2916" s="3">
        <f>Raw_Data!B2916</f>
        <v>59</v>
      </c>
      <c r="C2916" s="3" t="str">
        <f>Raw_Data!C2916</f>
        <v>Other</v>
      </c>
      <c r="D2916" s="3" t="str">
        <f>Raw_Data!D2916</f>
        <v>Standard</v>
      </c>
      <c r="E2916" s="3">
        <f>Raw_Data!E2916</f>
        <v>3.7</v>
      </c>
      <c r="F2916" s="3">
        <f>Raw_Data!F2916</f>
        <v>22</v>
      </c>
      <c r="G2916" s="3" t="str">
        <f>Raw_Data!G2916</f>
        <v>Europe</v>
      </c>
      <c r="H2916" s="3" t="str">
        <f>Raw_Data!H2916</f>
        <v>Tablet</v>
      </c>
      <c r="I2916" s="3">
        <f>Raw_Data!I2916</f>
        <v>13.99</v>
      </c>
      <c r="J2916" s="3">
        <f>Raw_Data!J2916</f>
        <v>1</v>
      </c>
      <c r="K2916" s="3" t="str">
        <f>Raw_Data!K2916</f>
        <v>Gift Card</v>
      </c>
      <c r="L2916" s="3">
        <f>Raw_Data!L2916</f>
        <v>3</v>
      </c>
      <c r="M2916" s="3">
        <f>Raw_Data!M2916</f>
        <v>0.16</v>
      </c>
      <c r="N2916" s="3" t="str">
        <f>Raw_Data!N2916</f>
        <v>Comedy</v>
      </c>
      <c r="O2916" s="3" t="str">
        <f t="shared" si="450"/>
        <v>55-70</v>
      </c>
      <c r="P2916" s="3" t="str">
        <f t="shared" si="451"/>
        <v>&lt;10h</v>
      </c>
      <c r="Q2916" s="3" t="str">
        <f t="shared" si="452"/>
        <v>22-45d</v>
      </c>
      <c r="R2916" s="3" t="str">
        <f t="shared" si="453"/>
        <v>Medium</v>
      </c>
      <c r="S2916" s="3" t="str">
        <f t="shared" si="454"/>
        <v>Mid</v>
      </c>
      <c r="T2916" s="3" t="str">
        <f t="shared" si="455"/>
        <v>Churned</v>
      </c>
      <c r="U2916" s="4">
        <f>1/(1+EXP(-(Predictive_Model!$B$5+((B2916-Predictive_Model!$B$20)/Predictive_Model!$C$20)*Predictive_Model!$D$20+((E2916-Predictive_Model!$B$21)/Predictive_Model!$C$21)*Predictive_Model!$D$21+((F2916-Predictive_Model!$B$22)/Predictive_Model!$C$22)*Predictive_Model!$D$22+((I2916-Predictive_Model!$B$23)/Predictive_Model!$C$23)*Predictive_Model!$D$23+((L2916-Predictive_Model!$B$24)/Predictive_Model!$C$24)*Predictive_Model!$D$24+((M2916-Predictive_Model!$B$25)/Predictive_Model!$C$25)*Predictive_Model!$D$25+IF(C2916="Male",Predictive_Model!$D$31,IF(C2916="Other",Predictive_Model!$D$32,0))+IF(D2916="Premium",Predictive_Model!$D$34,IF(D2916="Standard",Predictive_Model!$D$35,0))+IF(G2916="Asia",Predictive_Model!$D$37,IF(G2916="Europe",Predictive_Model!$D$38,IF(G2916="North America",Predictive_Model!$D$39,IF(G2916="Oceania",Predictive_Model!$D$40,IF(G2916="South America",Predictive_Model!$D$41,0)))))+IF(H2916="Laptop",Predictive_Model!$D$43,IF(H2916="Mobile",Predictive_Model!$D$44,IF(H2916="TV",Predictive_Model!$D$45,IF(H2916="Tablet",Predictive_Model!$D$46,0))))+IF(K2916="Crypto",Predictive_Model!$D$48,IF(K2916="Debit Card",Predictive_Model!$D$49,IF(K2916="Gift Card",Predictive_Model!$D$50,IF(K2916="PayPal",Predictive_Model!$D$51,0))))+IF(N2916="Comedy",Predictive_Model!$D$53,IF(N2916="Documentary",Predictive_Model!$D$54,IF(N2916="Drama",Predictive_Model!$D$55,IF(N2916="Horror",Predictive_Model!$D$56,IF(N2916="Romance",Predictive_Model!$D$57,IF(N2916="Sci-Fi",Predictive_Model!$D$58,0)))))))))</f>
        <v>0.99384249296188054</v>
      </c>
      <c r="V2916" s="3" t="str">
        <f t="shared" si="456"/>
        <v>Critical</v>
      </c>
      <c r="W2916" s="6">
        <f t="shared" si="457"/>
        <v>13.99</v>
      </c>
      <c r="X2916" s="3" t="str">
        <f t="shared" si="458"/>
        <v>Priority 2</v>
      </c>
      <c r="Y2916" s="3" t="str">
        <f t="shared" si="459"/>
        <v>OK</v>
      </c>
    </row>
    <row r="2917" spans="1:25" x14ac:dyDescent="0.25">
      <c r="A2917" s="3" t="str">
        <f>Raw_Data!A2917</f>
        <v>e4b24812-efbd-4593-9d9c-00b531d763c4</v>
      </c>
      <c r="B2917" s="3">
        <f>Raw_Data!B2917</f>
        <v>58</v>
      </c>
      <c r="C2917" s="3" t="str">
        <f>Raw_Data!C2917</f>
        <v>Female</v>
      </c>
      <c r="D2917" s="3" t="str">
        <f>Raw_Data!D2917</f>
        <v>Basic</v>
      </c>
      <c r="E2917" s="3">
        <f>Raw_Data!E2917</f>
        <v>5.08</v>
      </c>
      <c r="F2917" s="3">
        <f>Raw_Data!F2917</f>
        <v>48</v>
      </c>
      <c r="G2917" s="3" t="str">
        <f>Raw_Data!G2917</f>
        <v>Asia</v>
      </c>
      <c r="H2917" s="3" t="str">
        <f>Raw_Data!H2917</f>
        <v>TV</v>
      </c>
      <c r="I2917" s="3">
        <f>Raw_Data!I2917</f>
        <v>8.99</v>
      </c>
      <c r="J2917" s="3">
        <f>Raw_Data!J2917</f>
        <v>1</v>
      </c>
      <c r="K2917" s="3" t="str">
        <f>Raw_Data!K2917</f>
        <v>PayPal</v>
      </c>
      <c r="L2917" s="3">
        <f>Raw_Data!L2917</f>
        <v>5</v>
      </c>
      <c r="M2917" s="3">
        <f>Raw_Data!M2917</f>
        <v>0.1</v>
      </c>
      <c r="N2917" s="3" t="str">
        <f>Raw_Data!N2917</f>
        <v>Documentary</v>
      </c>
      <c r="O2917" s="3" t="str">
        <f t="shared" si="450"/>
        <v>55-70</v>
      </c>
      <c r="P2917" s="3" t="str">
        <f t="shared" si="451"/>
        <v>&lt;10h</v>
      </c>
      <c r="Q2917" s="3" t="str">
        <f t="shared" si="452"/>
        <v>46-60d</v>
      </c>
      <c r="R2917" s="3" t="str">
        <f t="shared" si="453"/>
        <v>Low</v>
      </c>
      <c r="S2917" s="3" t="str">
        <f t="shared" si="454"/>
        <v>Low</v>
      </c>
      <c r="T2917" s="3" t="str">
        <f t="shared" si="455"/>
        <v>Churned</v>
      </c>
      <c r="U2917" s="4">
        <f>1/(1+EXP(-(Predictive_Model!$B$5+((B2917-Predictive_Model!$B$20)/Predictive_Model!$C$20)*Predictive_Model!$D$20+((E2917-Predictive_Model!$B$21)/Predictive_Model!$C$21)*Predictive_Model!$D$21+((F2917-Predictive_Model!$B$22)/Predictive_Model!$C$22)*Predictive_Model!$D$22+((I2917-Predictive_Model!$B$23)/Predictive_Model!$C$23)*Predictive_Model!$D$23+((L2917-Predictive_Model!$B$24)/Predictive_Model!$C$24)*Predictive_Model!$D$24+((M2917-Predictive_Model!$B$25)/Predictive_Model!$C$25)*Predictive_Model!$D$25+IF(C2917="Male",Predictive_Model!$D$31,IF(C2917="Other",Predictive_Model!$D$32,0))+IF(D2917="Premium",Predictive_Model!$D$34,IF(D2917="Standard",Predictive_Model!$D$35,0))+IF(G2917="Asia",Predictive_Model!$D$37,IF(G2917="Europe",Predictive_Model!$D$38,IF(G2917="North America",Predictive_Model!$D$39,IF(G2917="Oceania",Predictive_Model!$D$40,IF(G2917="South America",Predictive_Model!$D$41,0)))))+IF(H2917="Laptop",Predictive_Model!$D$43,IF(H2917="Mobile",Predictive_Model!$D$44,IF(H2917="TV",Predictive_Model!$D$45,IF(H2917="Tablet",Predictive_Model!$D$46,0))))+IF(K2917="Crypto",Predictive_Model!$D$48,IF(K2917="Debit Card",Predictive_Model!$D$49,IF(K2917="Gift Card",Predictive_Model!$D$50,IF(K2917="PayPal",Predictive_Model!$D$51,0))))+IF(N2917="Comedy",Predictive_Model!$D$53,IF(N2917="Documentary",Predictive_Model!$D$54,IF(N2917="Drama",Predictive_Model!$D$55,IF(N2917="Horror",Predictive_Model!$D$56,IF(N2917="Romance",Predictive_Model!$D$57,IF(N2917="Sci-Fi",Predictive_Model!$D$58,0)))))))))</f>
        <v>0.99656858223428402</v>
      </c>
      <c r="V2917" s="3" t="str">
        <f t="shared" si="456"/>
        <v>Critical</v>
      </c>
      <c r="W2917" s="6">
        <f t="shared" si="457"/>
        <v>8.99</v>
      </c>
      <c r="X2917" s="3" t="str">
        <f t="shared" si="458"/>
        <v>Priority 2</v>
      </c>
      <c r="Y2917" s="3" t="str">
        <f t="shared" si="459"/>
        <v>OK</v>
      </c>
    </row>
    <row r="2918" spans="1:25" x14ac:dyDescent="0.25">
      <c r="A2918" s="3" t="str">
        <f>Raw_Data!A2918</f>
        <v>803da581-3136-49b8-8fcc-7a3b32964c21</v>
      </c>
      <c r="B2918" s="3">
        <f>Raw_Data!B2918</f>
        <v>56</v>
      </c>
      <c r="C2918" s="3" t="str">
        <f>Raw_Data!C2918</f>
        <v>Female</v>
      </c>
      <c r="D2918" s="3" t="str">
        <f>Raw_Data!D2918</f>
        <v>Basic</v>
      </c>
      <c r="E2918" s="3">
        <f>Raw_Data!E2918</f>
        <v>23.72</v>
      </c>
      <c r="F2918" s="3">
        <f>Raw_Data!F2918</f>
        <v>13</v>
      </c>
      <c r="G2918" s="3" t="str">
        <f>Raw_Data!G2918</f>
        <v>South America</v>
      </c>
      <c r="H2918" s="3" t="str">
        <f>Raw_Data!H2918</f>
        <v>Mobile</v>
      </c>
      <c r="I2918" s="3">
        <f>Raw_Data!I2918</f>
        <v>8.99</v>
      </c>
      <c r="J2918" s="3">
        <f>Raw_Data!J2918</f>
        <v>0</v>
      </c>
      <c r="K2918" s="3" t="str">
        <f>Raw_Data!K2918</f>
        <v>Debit Card</v>
      </c>
      <c r="L2918" s="3">
        <f>Raw_Data!L2918</f>
        <v>1</v>
      </c>
      <c r="M2918" s="3">
        <f>Raw_Data!M2918</f>
        <v>1.69</v>
      </c>
      <c r="N2918" s="3" t="str">
        <f>Raw_Data!N2918</f>
        <v>Comedy</v>
      </c>
      <c r="O2918" s="3" t="str">
        <f t="shared" si="450"/>
        <v>55-70</v>
      </c>
      <c r="P2918" s="3" t="str">
        <f t="shared" si="451"/>
        <v>10-24h</v>
      </c>
      <c r="Q2918" s="3" t="str">
        <f t="shared" si="452"/>
        <v>8-21d</v>
      </c>
      <c r="R2918" s="3" t="str">
        <f t="shared" si="453"/>
        <v>Medium</v>
      </c>
      <c r="S2918" s="3" t="str">
        <f t="shared" si="454"/>
        <v>Low</v>
      </c>
      <c r="T2918" s="3" t="str">
        <f t="shared" si="455"/>
        <v>Active</v>
      </c>
      <c r="U2918" s="4">
        <f>1/(1+EXP(-(Predictive_Model!$B$5+((B2918-Predictive_Model!$B$20)/Predictive_Model!$C$20)*Predictive_Model!$D$20+((E2918-Predictive_Model!$B$21)/Predictive_Model!$C$21)*Predictive_Model!$D$21+((F2918-Predictive_Model!$B$22)/Predictive_Model!$C$22)*Predictive_Model!$D$22+((I2918-Predictive_Model!$B$23)/Predictive_Model!$C$23)*Predictive_Model!$D$23+((L2918-Predictive_Model!$B$24)/Predictive_Model!$C$24)*Predictive_Model!$D$24+((M2918-Predictive_Model!$B$25)/Predictive_Model!$C$25)*Predictive_Model!$D$25+IF(C2918="Male",Predictive_Model!$D$31,IF(C2918="Other",Predictive_Model!$D$32,0))+IF(D2918="Premium",Predictive_Model!$D$34,IF(D2918="Standard",Predictive_Model!$D$35,0))+IF(G2918="Asia",Predictive_Model!$D$37,IF(G2918="Europe",Predictive_Model!$D$38,IF(G2918="North America",Predictive_Model!$D$39,IF(G2918="Oceania",Predictive_Model!$D$40,IF(G2918="South America",Predictive_Model!$D$41,0)))))+IF(H2918="Laptop",Predictive_Model!$D$43,IF(H2918="Mobile",Predictive_Model!$D$44,IF(H2918="TV",Predictive_Model!$D$45,IF(H2918="Tablet",Predictive_Model!$D$46,0))))+IF(K2918="Crypto",Predictive_Model!$D$48,IF(K2918="Debit Card",Predictive_Model!$D$49,IF(K2918="Gift Card",Predictive_Model!$D$50,IF(K2918="PayPal",Predictive_Model!$D$51,0))))+IF(N2918="Comedy",Predictive_Model!$D$53,IF(N2918="Documentary",Predictive_Model!$D$54,IF(N2918="Drama",Predictive_Model!$D$55,IF(N2918="Horror",Predictive_Model!$D$56,IF(N2918="Romance",Predictive_Model!$D$57,IF(N2918="Sci-Fi",Predictive_Model!$D$58,0)))))))))</f>
        <v>7.2759201574060586E-2</v>
      </c>
      <c r="V2918" s="3" t="str">
        <f t="shared" si="456"/>
        <v>Low</v>
      </c>
      <c r="W2918" s="6">
        <f t="shared" si="457"/>
        <v>0.65410522215080469</v>
      </c>
      <c r="X2918" s="3" t="str">
        <f t="shared" si="458"/>
        <v>Monitor</v>
      </c>
      <c r="Y2918" s="3" t="str">
        <f t="shared" si="459"/>
        <v>OK</v>
      </c>
    </row>
    <row r="2919" spans="1:25" x14ac:dyDescent="0.25">
      <c r="A2919" s="3" t="str">
        <f>Raw_Data!A2919</f>
        <v>f3c0fef7-e0e2-4559-9541-63d4d6c943ce</v>
      </c>
      <c r="B2919" s="3">
        <f>Raw_Data!B2919</f>
        <v>46</v>
      </c>
      <c r="C2919" s="3" t="str">
        <f>Raw_Data!C2919</f>
        <v>Female</v>
      </c>
      <c r="D2919" s="3" t="str">
        <f>Raw_Data!D2919</f>
        <v>Standard</v>
      </c>
      <c r="E2919" s="3">
        <f>Raw_Data!E2919</f>
        <v>13.81</v>
      </c>
      <c r="F2919" s="3">
        <f>Raw_Data!F2919</f>
        <v>13</v>
      </c>
      <c r="G2919" s="3" t="str">
        <f>Raw_Data!G2919</f>
        <v>Oceania</v>
      </c>
      <c r="H2919" s="3" t="str">
        <f>Raw_Data!H2919</f>
        <v>TV</v>
      </c>
      <c r="I2919" s="3">
        <f>Raw_Data!I2919</f>
        <v>13.99</v>
      </c>
      <c r="J2919" s="3">
        <f>Raw_Data!J2919</f>
        <v>0</v>
      </c>
      <c r="K2919" s="3" t="str">
        <f>Raw_Data!K2919</f>
        <v>Credit Card</v>
      </c>
      <c r="L2919" s="3">
        <f>Raw_Data!L2919</f>
        <v>1</v>
      </c>
      <c r="M2919" s="3">
        <f>Raw_Data!M2919</f>
        <v>0.99</v>
      </c>
      <c r="N2919" s="3" t="str">
        <f>Raw_Data!N2919</f>
        <v>Action</v>
      </c>
      <c r="O2919" s="3" t="str">
        <f t="shared" si="450"/>
        <v>45-54</v>
      </c>
      <c r="P2919" s="3" t="str">
        <f t="shared" si="451"/>
        <v>10-24h</v>
      </c>
      <c r="Q2919" s="3" t="str">
        <f t="shared" si="452"/>
        <v>8-21d</v>
      </c>
      <c r="R2919" s="3" t="str">
        <f t="shared" si="453"/>
        <v>Medium</v>
      </c>
      <c r="S2919" s="3" t="str">
        <f t="shared" si="454"/>
        <v>Mid</v>
      </c>
      <c r="T2919" s="3" t="str">
        <f t="shared" si="455"/>
        <v>Active</v>
      </c>
      <c r="U2919" s="4">
        <f>1/(1+EXP(-(Predictive_Model!$B$5+((B2919-Predictive_Model!$B$20)/Predictive_Model!$C$20)*Predictive_Model!$D$20+((E2919-Predictive_Model!$B$21)/Predictive_Model!$C$21)*Predictive_Model!$D$21+((F2919-Predictive_Model!$B$22)/Predictive_Model!$C$22)*Predictive_Model!$D$22+((I2919-Predictive_Model!$B$23)/Predictive_Model!$C$23)*Predictive_Model!$D$23+((L2919-Predictive_Model!$B$24)/Predictive_Model!$C$24)*Predictive_Model!$D$24+((M2919-Predictive_Model!$B$25)/Predictive_Model!$C$25)*Predictive_Model!$D$25+IF(C2919="Male",Predictive_Model!$D$31,IF(C2919="Other",Predictive_Model!$D$32,0))+IF(D2919="Premium",Predictive_Model!$D$34,IF(D2919="Standard",Predictive_Model!$D$35,0))+IF(G2919="Asia",Predictive_Model!$D$37,IF(G2919="Europe",Predictive_Model!$D$38,IF(G2919="North America",Predictive_Model!$D$39,IF(G2919="Oceania",Predictive_Model!$D$40,IF(G2919="South America",Predictive_Model!$D$41,0)))))+IF(H2919="Laptop",Predictive_Model!$D$43,IF(H2919="Mobile",Predictive_Model!$D$44,IF(H2919="TV",Predictive_Model!$D$45,IF(H2919="Tablet",Predictive_Model!$D$46,0))))+IF(K2919="Crypto",Predictive_Model!$D$48,IF(K2919="Debit Card",Predictive_Model!$D$49,IF(K2919="Gift Card",Predictive_Model!$D$50,IF(K2919="PayPal",Predictive_Model!$D$51,0))))+IF(N2919="Comedy",Predictive_Model!$D$53,IF(N2919="Documentary",Predictive_Model!$D$54,IF(N2919="Drama",Predictive_Model!$D$55,IF(N2919="Horror",Predictive_Model!$D$56,IF(N2919="Romance",Predictive_Model!$D$57,IF(N2919="Sci-Fi",Predictive_Model!$D$58,0)))))))))</f>
        <v>0.28923976810193969</v>
      </c>
      <c r="V2919" s="3" t="str">
        <f t="shared" si="456"/>
        <v>Medium</v>
      </c>
      <c r="W2919" s="6">
        <f t="shared" si="457"/>
        <v>4.0464643557461359</v>
      </c>
      <c r="X2919" s="3" t="str">
        <f t="shared" si="458"/>
        <v>Monitor</v>
      </c>
      <c r="Y2919" s="3" t="str">
        <f t="shared" si="459"/>
        <v>OK</v>
      </c>
    </row>
    <row r="2920" spans="1:25" x14ac:dyDescent="0.25">
      <c r="A2920" s="3" t="str">
        <f>Raw_Data!A2920</f>
        <v>5fc305d7-0598-4114-bd7d-e523aa1befc9</v>
      </c>
      <c r="B2920" s="3">
        <f>Raw_Data!B2920</f>
        <v>19</v>
      </c>
      <c r="C2920" s="3" t="str">
        <f>Raw_Data!C2920</f>
        <v>Female</v>
      </c>
      <c r="D2920" s="3" t="str">
        <f>Raw_Data!D2920</f>
        <v>Standard</v>
      </c>
      <c r="E2920" s="3">
        <f>Raw_Data!E2920</f>
        <v>6.51</v>
      </c>
      <c r="F2920" s="3">
        <f>Raw_Data!F2920</f>
        <v>51</v>
      </c>
      <c r="G2920" s="3" t="str">
        <f>Raw_Data!G2920</f>
        <v>Asia</v>
      </c>
      <c r="H2920" s="3" t="str">
        <f>Raw_Data!H2920</f>
        <v>Tablet</v>
      </c>
      <c r="I2920" s="3">
        <f>Raw_Data!I2920</f>
        <v>13.99</v>
      </c>
      <c r="J2920" s="3">
        <f>Raw_Data!J2920</f>
        <v>1</v>
      </c>
      <c r="K2920" s="3" t="str">
        <f>Raw_Data!K2920</f>
        <v>Crypto</v>
      </c>
      <c r="L2920" s="3">
        <f>Raw_Data!L2920</f>
        <v>1</v>
      </c>
      <c r="M2920" s="3">
        <f>Raw_Data!M2920</f>
        <v>0.13</v>
      </c>
      <c r="N2920" s="3" t="str">
        <f>Raw_Data!N2920</f>
        <v>Comedy</v>
      </c>
      <c r="O2920" s="3" t="str">
        <f t="shared" si="450"/>
        <v>18-24</v>
      </c>
      <c r="P2920" s="3" t="str">
        <f t="shared" si="451"/>
        <v>&lt;10h</v>
      </c>
      <c r="Q2920" s="3" t="str">
        <f t="shared" si="452"/>
        <v>46-60d</v>
      </c>
      <c r="R2920" s="3" t="str">
        <f t="shared" si="453"/>
        <v>Low</v>
      </c>
      <c r="S2920" s="3" t="str">
        <f t="shared" si="454"/>
        <v>Mid</v>
      </c>
      <c r="T2920" s="3" t="str">
        <f t="shared" si="455"/>
        <v>Churned</v>
      </c>
      <c r="U2920" s="4">
        <f>1/(1+EXP(-(Predictive_Model!$B$5+((B2920-Predictive_Model!$B$20)/Predictive_Model!$C$20)*Predictive_Model!$D$20+((E2920-Predictive_Model!$B$21)/Predictive_Model!$C$21)*Predictive_Model!$D$21+((F2920-Predictive_Model!$B$22)/Predictive_Model!$C$22)*Predictive_Model!$D$22+((I2920-Predictive_Model!$B$23)/Predictive_Model!$C$23)*Predictive_Model!$D$23+((L2920-Predictive_Model!$B$24)/Predictive_Model!$C$24)*Predictive_Model!$D$24+((M2920-Predictive_Model!$B$25)/Predictive_Model!$C$25)*Predictive_Model!$D$25+IF(C2920="Male",Predictive_Model!$D$31,IF(C2920="Other",Predictive_Model!$D$32,0))+IF(D2920="Premium",Predictive_Model!$D$34,IF(D2920="Standard",Predictive_Model!$D$35,0))+IF(G2920="Asia",Predictive_Model!$D$37,IF(G2920="Europe",Predictive_Model!$D$38,IF(G2920="North America",Predictive_Model!$D$39,IF(G2920="Oceania",Predictive_Model!$D$40,IF(G2920="South America",Predictive_Model!$D$41,0)))))+IF(H2920="Laptop",Predictive_Model!$D$43,IF(H2920="Mobile",Predictive_Model!$D$44,IF(H2920="TV",Predictive_Model!$D$45,IF(H2920="Tablet",Predictive_Model!$D$46,0))))+IF(K2920="Crypto",Predictive_Model!$D$48,IF(K2920="Debit Card",Predictive_Model!$D$49,IF(K2920="Gift Card",Predictive_Model!$D$50,IF(K2920="PayPal",Predictive_Model!$D$51,0))))+IF(N2920="Comedy",Predictive_Model!$D$53,IF(N2920="Documentary",Predictive_Model!$D$54,IF(N2920="Drama",Predictive_Model!$D$55,IF(N2920="Horror",Predictive_Model!$D$56,IF(N2920="Romance",Predictive_Model!$D$57,IF(N2920="Sci-Fi",Predictive_Model!$D$58,0)))))))))</f>
        <v>0.99990723465873654</v>
      </c>
      <c r="V2920" s="3" t="str">
        <f t="shared" si="456"/>
        <v>Critical</v>
      </c>
      <c r="W2920" s="6">
        <f t="shared" si="457"/>
        <v>13.99</v>
      </c>
      <c r="X2920" s="3" t="str">
        <f t="shared" si="458"/>
        <v>Priority 2</v>
      </c>
      <c r="Y2920" s="3" t="str">
        <f t="shared" si="459"/>
        <v>OK</v>
      </c>
    </row>
    <row r="2921" spans="1:25" x14ac:dyDescent="0.25">
      <c r="A2921" s="3" t="str">
        <f>Raw_Data!A2921</f>
        <v>e43fd57a-efec-41d1-93be-ef8bb0e913be</v>
      </c>
      <c r="B2921" s="3">
        <f>Raw_Data!B2921</f>
        <v>38</v>
      </c>
      <c r="C2921" s="3" t="str">
        <f>Raw_Data!C2921</f>
        <v>Male</v>
      </c>
      <c r="D2921" s="3" t="str">
        <f>Raw_Data!D2921</f>
        <v>Standard</v>
      </c>
      <c r="E2921" s="3">
        <f>Raw_Data!E2921</f>
        <v>6.68</v>
      </c>
      <c r="F2921" s="3">
        <f>Raw_Data!F2921</f>
        <v>15</v>
      </c>
      <c r="G2921" s="3" t="str">
        <f>Raw_Data!G2921</f>
        <v>Oceania</v>
      </c>
      <c r="H2921" s="3" t="str">
        <f>Raw_Data!H2921</f>
        <v>Mobile</v>
      </c>
      <c r="I2921" s="3">
        <f>Raw_Data!I2921</f>
        <v>13.99</v>
      </c>
      <c r="J2921" s="3">
        <f>Raw_Data!J2921</f>
        <v>0</v>
      </c>
      <c r="K2921" s="3" t="str">
        <f>Raw_Data!K2921</f>
        <v>Credit Card</v>
      </c>
      <c r="L2921" s="3">
        <f>Raw_Data!L2921</f>
        <v>1</v>
      </c>
      <c r="M2921" s="3">
        <f>Raw_Data!M2921</f>
        <v>0.42</v>
      </c>
      <c r="N2921" s="3" t="str">
        <f>Raw_Data!N2921</f>
        <v>Drama</v>
      </c>
      <c r="O2921" s="3" t="str">
        <f t="shared" si="450"/>
        <v>35-44</v>
      </c>
      <c r="P2921" s="3" t="str">
        <f t="shared" si="451"/>
        <v>&lt;10h</v>
      </c>
      <c r="Q2921" s="3" t="str">
        <f t="shared" si="452"/>
        <v>8-21d</v>
      </c>
      <c r="R2921" s="3" t="str">
        <f t="shared" si="453"/>
        <v>Medium</v>
      </c>
      <c r="S2921" s="3" t="str">
        <f t="shared" si="454"/>
        <v>Mid</v>
      </c>
      <c r="T2921" s="3" t="str">
        <f t="shared" si="455"/>
        <v>Active</v>
      </c>
      <c r="U2921" s="4">
        <f>1/(1+EXP(-(Predictive_Model!$B$5+((B2921-Predictive_Model!$B$20)/Predictive_Model!$C$20)*Predictive_Model!$D$20+((E2921-Predictive_Model!$B$21)/Predictive_Model!$C$21)*Predictive_Model!$D$21+((F2921-Predictive_Model!$B$22)/Predictive_Model!$C$22)*Predictive_Model!$D$22+((I2921-Predictive_Model!$B$23)/Predictive_Model!$C$23)*Predictive_Model!$D$23+((L2921-Predictive_Model!$B$24)/Predictive_Model!$C$24)*Predictive_Model!$D$24+((M2921-Predictive_Model!$B$25)/Predictive_Model!$C$25)*Predictive_Model!$D$25+IF(C2921="Male",Predictive_Model!$D$31,IF(C2921="Other",Predictive_Model!$D$32,0))+IF(D2921="Premium",Predictive_Model!$D$34,IF(D2921="Standard",Predictive_Model!$D$35,0))+IF(G2921="Asia",Predictive_Model!$D$37,IF(G2921="Europe",Predictive_Model!$D$38,IF(G2921="North America",Predictive_Model!$D$39,IF(G2921="Oceania",Predictive_Model!$D$40,IF(G2921="South America",Predictive_Model!$D$41,0)))))+IF(H2921="Laptop",Predictive_Model!$D$43,IF(H2921="Mobile",Predictive_Model!$D$44,IF(H2921="TV",Predictive_Model!$D$45,IF(H2921="Tablet",Predictive_Model!$D$46,0))))+IF(K2921="Crypto",Predictive_Model!$D$48,IF(K2921="Debit Card",Predictive_Model!$D$49,IF(K2921="Gift Card",Predictive_Model!$D$50,IF(K2921="PayPal",Predictive_Model!$D$51,0))))+IF(N2921="Comedy",Predictive_Model!$D$53,IF(N2921="Documentary",Predictive_Model!$D$54,IF(N2921="Drama",Predictive_Model!$D$55,IF(N2921="Horror",Predictive_Model!$D$56,IF(N2921="Romance",Predictive_Model!$D$57,IF(N2921="Sci-Fi",Predictive_Model!$D$58,0)))))))))</f>
        <v>0.9870102114955962</v>
      </c>
      <c r="V2921" s="3" t="str">
        <f t="shared" si="456"/>
        <v>Critical</v>
      </c>
      <c r="W2921" s="6">
        <f t="shared" si="457"/>
        <v>13.808272858823392</v>
      </c>
      <c r="X2921" s="3" t="str">
        <f t="shared" si="458"/>
        <v>Priority 2</v>
      </c>
      <c r="Y2921" s="3" t="str">
        <f t="shared" si="459"/>
        <v>OK</v>
      </c>
    </row>
    <row r="2922" spans="1:25" x14ac:dyDescent="0.25">
      <c r="A2922" s="3" t="str">
        <f>Raw_Data!A2922</f>
        <v>96cd4e09-7d3a-44ac-8895-3e579b483e67</v>
      </c>
      <c r="B2922" s="3">
        <f>Raw_Data!B2922</f>
        <v>24</v>
      </c>
      <c r="C2922" s="3" t="str">
        <f>Raw_Data!C2922</f>
        <v>Other</v>
      </c>
      <c r="D2922" s="3" t="str">
        <f>Raw_Data!D2922</f>
        <v>Premium</v>
      </c>
      <c r="E2922" s="3">
        <f>Raw_Data!E2922</f>
        <v>18.05</v>
      </c>
      <c r="F2922" s="3">
        <f>Raw_Data!F2922</f>
        <v>41</v>
      </c>
      <c r="G2922" s="3" t="str">
        <f>Raw_Data!G2922</f>
        <v>Africa</v>
      </c>
      <c r="H2922" s="3" t="str">
        <f>Raw_Data!H2922</f>
        <v>Mobile</v>
      </c>
      <c r="I2922" s="3">
        <f>Raw_Data!I2922</f>
        <v>17.989999999999998</v>
      </c>
      <c r="J2922" s="3">
        <f>Raw_Data!J2922</f>
        <v>0</v>
      </c>
      <c r="K2922" s="3" t="str">
        <f>Raw_Data!K2922</f>
        <v>Credit Card</v>
      </c>
      <c r="L2922" s="3">
        <f>Raw_Data!L2922</f>
        <v>5</v>
      </c>
      <c r="M2922" s="3">
        <f>Raw_Data!M2922</f>
        <v>0.43</v>
      </c>
      <c r="N2922" s="3" t="str">
        <f>Raw_Data!N2922</f>
        <v>Romance</v>
      </c>
      <c r="O2922" s="3" t="str">
        <f t="shared" si="450"/>
        <v>18-24</v>
      </c>
      <c r="P2922" s="3" t="str">
        <f t="shared" si="451"/>
        <v>10-24h</v>
      </c>
      <c r="Q2922" s="3" t="str">
        <f t="shared" si="452"/>
        <v>22-45d</v>
      </c>
      <c r="R2922" s="3" t="str">
        <f t="shared" si="453"/>
        <v>Medium</v>
      </c>
      <c r="S2922" s="3" t="str">
        <f t="shared" si="454"/>
        <v>High</v>
      </c>
      <c r="T2922" s="3" t="str">
        <f t="shared" si="455"/>
        <v>Active</v>
      </c>
      <c r="U2922" s="4">
        <f>1/(1+EXP(-(Predictive_Model!$B$5+((B2922-Predictive_Model!$B$20)/Predictive_Model!$C$20)*Predictive_Model!$D$20+((E2922-Predictive_Model!$B$21)/Predictive_Model!$C$21)*Predictive_Model!$D$21+((F2922-Predictive_Model!$B$22)/Predictive_Model!$C$22)*Predictive_Model!$D$22+((I2922-Predictive_Model!$B$23)/Predictive_Model!$C$23)*Predictive_Model!$D$23+((L2922-Predictive_Model!$B$24)/Predictive_Model!$C$24)*Predictive_Model!$D$24+((M2922-Predictive_Model!$B$25)/Predictive_Model!$C$25)*Predictive_Model!$D$25+IF(C2922="Male",Predictive_Model!$D$31,IF(C2922="Other",Predictive_Model!$D$32,0))+IF(D2922="Premium",Predictive_Model!$D$34,IF(D2922="Standard",Predictive_Model!$D$35,0))+IF(G2922="Asia",Predictive_Model!$D$37,IF(G2922="Europe",Predictive_Model!$D$38,IF(G2922="North America",Predictive_Model!$D$39,IF(G2922="Oceania",Predictive_Model!$D$40,IF(G2922="South America",Predictive_Model!$D$41,0)))))+IF(H2922="Laptop",Predictive_Model!$D$43,IF(H2922="Mobile",Predictive_Model!$D$44,IF(H2922="TV",Predictive_Model!$D$45,IF(H2922="Tablet",Predictive_Model!$D$46,0))))+IF(K2922="Crypto",Predictive_Model!$D$48,IF(K2922="Debit Card",Predictive_Model!$D$49,IF(K2922="Gift Card",Predictive_Model!$D$50,IF(K2922="PayPal",Predictive_Model!$D$51,0))))+IF(N2922="Comedy",Predictive_Model!$D$53,IF(N2922="Documentary",Predictive_Model!$D$54,IF(N2922="Drama",Predictive_Model!$D$55,IF(N2922="Horror",Predictive_Model!$D$56,IF(N2922="Romance",Predictive_Model!$D$57,IF(N2922="Sci-Fi",Predictive_Model!$D$58,0)))))))))</f>
        <v>0.28770259474044801</v>
      </c>
      <c r="V2922" s="3" t="str">
        <f t="shared" si="456"/>
        <v>Medium</v>
      </c>
      <c r="W2922" s="6">
        <f t="shared" si="457"/>
        <v>5.1757696793806591</v>
      </c>
      <c r="X2922" s="3" t="str">
        <f t="shared" si="458"/>
        <v>Monitor</v>
      </c>
      <c r="Y2922" s="3" t="str">
        <f t="shared" si="459"/>
        <v>OK</v>
      </c>
    </row>
    <row r="2923" spans="1:25" x14ac:dyDescent="0.25">
      <c r="A2923" s="3" t="str">
        <f>Raw_Data!A2923</f>
        <v>9b84c381-8a4e-425e-82d6-e4574ce7eaef</v>
      </c>
      <c r="B2923" s="3">
        <f>Raw_Data!B2923</f>
        <v>63</v>
      </c>
      <c r="C2923" s="3" t="str">
        <f>Raw_Data!C2923</f>
        <v>Female</v>
      </c>
      <c r="D2923" s="3" t="str">
        <f>Raw_Data!D2923</f>
        <v>Premium</v>
      </c>
      <c r="E2923" s="3">
        <f>Raw_Data!E2923</f>
        <v>26.19</v>
      </c>
      <c r="F2923" s="3">
        <f>Raw_Data!F2923</f>
        <v>34</v>
      </c>
      <c r="G2923" s="3" t="str">
        <f>Raw_Data!G2923</f>
        <v>Africa</v>
      </c>
      <c r="H2923" s="3" t="str">
        <f>Raw_Data!H2923</f>
        <v>Laptop</v>
      </c>
      <c r="I2923" s="3">
        <f>Raw_Data!I2923</f>
        <v>17.989999999999998</v>
      </c>
      <c r="J2923" s="3">
        <f>Raw_Data!J2923</f>
        <v>0</v>
      </c>
      <c r="K2923" s="3" t="str">
        <f>Raw_Data!K2923</f>
        <v>Crypto</v>
      </c>
      <c r="L2923" s="3">
        <f>Raw_Data!L2923</f>
        <v>1</v>
      </c>
      <c r="M2923" s="3">
        <f>Raw_Data!M2923</f>
        <v>0.75</v>
      </c>
      <c r="N2923" s="3" t="str">
        <f>Raw_Data!N2923</f>
        <v>Sci-Fi</v>
      </c>
      <c r="O2923" s="3" t="str">
        <f t="shared" si="450"/>
        <v>55-70</v>
      </c>
      <c r="P2923" s="3" t="str">
        <f t="shared" si="451"/>
        <v>25-49h</v>
      </c>
      <c r="Q2923" s="3" t="str">
        <f t="shared" si="452"/>
        <v>22-45d</v>
      </c>
      <c r="R2923" s="3" t="str">
        <f t="shared" si="453"/>
        <v>Medium</v>
      </c>
      <c r="S2923" s="3" t="str">
        <f t="shared" si="454"/>
        <v>High</v>
      </c>
      <c r="T2923" s="3" t="str">
        <f t="shared" si="455"/>
        <v>Active</v>
      </c>
      <c r="U2923" s="4">
        <f>1/(1+EXP(-(Predictive_Model!$B$5+((B2923-Predictive_Model!$B$20)/Predictive_Model!$C$20)*Predictive_Model!$D$20+((E2923-Predictive_Model!$B$21)/Predictive_Model!$C$21)*Predictive_Model!$D$21+((F2923-Predictive_Model!$B$22)/Predictive_Model!$C$22)*Predictive_Model!$D$22+((I2923-Predictive_Model!$B$23)/Predictive_Model!$C$23)*Predictive_Model!$D$23+((L2923-Predictive_Model!$B$24)/Predictive_Model!$C$24)*Predictive_Model!$D$24+((M2923-Predictive_Model!$B$25)/Predictive_Model!$C$25)*Predictive_Model!$D$25+IF(C2923="Male",Predictive_Model!$D$31,IF(C2923="Other",Predictive_Model!$D$32,0))+IF(D2923="Premium",Predictive_Model!$D$34,IF(D2923="Standard",Predictive_Model!$D$35,0))+IF(G2923="Asia",Predictive_Model!$D$37,IF(G2923="Europe",Predictive_Model!$D$38,IF(G2923="North America",Predictive_Model!$D$39,IF(G2923="Oceania",Predictive_Model!$D$40,IF(G2923="South America",Predictive_Model!$D$41,0)))))+IF(H2923="Laptop",Predictive_Model!$D$43,IF(H2923="Mobile",Predictive_Model!$D$44,IF(H2923="TV",Predictive_Model!$D$45,IF(H2923="Tablet",Predictive_Model!$D$46,0))))+IF(K2923="Crypto",Predictive_Model!$D$48,IF(K2923="Debit Card",Predictive_Model!$D$49,IF(K2923="Gift Card",Predictive_Model!$D$50,IF(K2923="PayPal",Predictive_Model!$D$51,0))))+IF(N2923="Comedy",Predictive_Model!$D$53,IF(N2923="Documentary",Predictive_Model!$D$54,IF(N2923="Drama",Predictive_Model!$D$55,IF(N2923="Horror",Predictive_Model!$D$56,IF(N2923="Romance",Predictive_Model!$D$57,IF(N2923="Sci-Fi",Predictive_Model!$D$58,0)))))))))</f>
        <v>3.4141368797927521E-2</v>
      </c>
      <c r="V2923" s="3" t="str">
        <f t="shared" si="456"/>
        <v>Low</v>
      </c>
      <c r="W2923" s="6">
        <f t="shared" si="457"/>
        <v>0.614203224674716</v>
      </c>
      <c r="X2923" s="3" t="str">
        <f t="shared" si="458"/>
        <v>Monitor</v>
      </c>
      <c r="Y2923" s="3" t="str">
        <f t="shared" si="459"/>
        <v>OK</v>
      </c>
    </row>
    <row r="2924" spans="1:25" x14ac:dyDescent="0.25">
      <c r="A2924" s="3" t="str">
        <f>Raw_Data!A2924</f>
        <v>ae61debd-11d7-4e74-90b0-5058e273c518</v>
      </c>
      <c r="B2924" s="3">
        <f>Raw_Data!B2924</f>
        <v>49</v>
      </c>
      <c r="C2924" s="3" t="str">
        <f>Raw_Data!C2924</f>
        <v>Other</v>
      </c>
      <c r="D2924" s="3" t="str">
        <f>Raw_Data!D2924</f>
        <v>Premium</v>
      </c>
      <c r="E2924" s="3">
        <f>Raw_Data!E2924</f>
        <v>8.48</v>
      </c>
      <c r="F2924" s="3">
        <f>Raw_Data!F2924</f>
        <v>10</v>
      </c>
      <c r="G2924" s="3" t="str">
        <f>Raw_Data!G2924</f>
        <v>North America</v>
      </c>
      <c r="H2924" s="3" t="str">
        <f>Raw_Data!H2924</f>
        <v>Laptop</v>
      </c>
      <c r="I2924" s="3">
        <f>Raw_Data!I2924</f>
        <v>17.989999999999998</v>
      </c>
      <c r="J2924" s="3">
        <f>Raw_Data!J2924</f>
        <v>0</v>
      </c>
      <c r="K2924" s="3" t="str">
        <f>Raw_Data!K2924</f>
        <v>PayPal</v>
      </c>
      <c r="L2924" s="3">
        <f>Raw_Data!L2924</f>
        <v>1</v>
      </c>
      <c r="M2924" s="3">
        <f>Raw_Data!M2924</f>
        <v>0.77</v>
      </c>
      <c r="N2924" s="3" t="str">
        <f>Raw_Data!N2924</f>
        <v>Horror</v>
      </c>
      <c r="O2924" s="3" t="str">
        <f t="shared" si="450"/>
        <v>45-54</v>
      </c>
      <c r="P2924" s="3" t="str">
        <f t="shared" si="451"/>
        <v>&lt;10h</v>
      </c>
      <c r="Q2924" s="3" t="str">
        <f t="shared" si="452"/>
        <v>8-21d</v>
      </c>
      <c r="R2924" s="3" t="str">
        <f t="shared" si="453"/>
        <v>Medium</v>
      </c>
      <c r="S2924" s="3" t="str">
        <f t="shared" si="454"/>
        <v>High</v>
      </c>
      <c r="T2924" s="3" t="str">
        <f t="shared" si="455"/>
        <v>Active</v>
      </c>
      <c r="U2924" s="4">
        <f>1/(1+EXP(-(Predictive_Model!$B$5+((B2924-Predictive_Model!$B$20)/Predictive_Model!$C$20)*Predictive_Model!$D$20+((E2924-Predictive_Model!$B$21)/Predictive_Model!$C$21)*Predictive_Model!$D$21+((F2924-Predictive_Model!$B$22)/Predictive_Model!$C$22)*Predictive_Model!$D$22+((I2924-Predictive_Model!$B$23)/Predictive_Model!$C$23)*Predictive_Model!$D$23+((L2924-Predictive_Model!$B$24)/Predictive_Model!$C$24)*Predictive_Model!$D$24+((M2924-Predictive_Model!$B$25)/Predictive_Model!$C$25)*Predictive_Model!$D$25+IF(C2924="Male",Predictive_Model!$D$31,IF(C2924="Other",Predictive_Model!$D$32,0))+IF(D2924="Premium",Predictive_Model!$D$34,IF(D2924="Standard",Predictive_Model!$D$35,0))+IF(G2924="Asia",Predictive_Model!$D$37,IF(G2924="Europe",Predictive_Model!$D$38,IF(G2924="North America",Predictive_Model!$D$39,IF(G2924="Oceania",Predictive_Model!$D$40,IF(G2924="South America",Predictive_Model!$D$41,0)))))+IF(H2924="Laptop",Predictive_Model!$D$43,IF(H2924="Mobile",Predictive_Model!$D$44,IF(H2924="TV",Predictive_Model!$D$45,IF(H2924="Tablet",Predictive_Model!$D$46,0))))+IF(K2924="Crypto",Predictive_Model!$D$48,IF(K2924="Debit Card",Predictive_Model!$D$49,IF(K2924="Gift Card",Predictive_Model!$D$50,IF(K2924="PayPal",Predictive_Model!$D$51,0))))+IF(N2924="Comedy",Predictive_Model!$D$53,IF(N2924="Documentary",Predictive_Model!$D$54,IF(N2924="Drama",Predictive_Model!$D$55,IF(N2924="Horror",Predictive_Model!$D$56,IF(N2924="Romance",Predictive_Model!$D$57,IF(N2924="Sci-Fi",Predictive_Model!$D$58,0)))))))))</f>
        <v>0.24523329790351173</v>
      </c>
      <c r="V2924" s="3" t="str">
        <f t="shared" si="456"/>
        <v>Low</v>
      </c>
      <c r="W2924" s="6">
        <f t="shared" si="457"/>
        <v>4.4117470292841752</v>
      </c>
      <c r="X2924" s="3" t="str">
        <f t="shared" si="458"/>
        <v>Monitor</v>
      </c>
      <c r="Y2924" s="3" t="str">
        <f t="shared" si="459"/>
        <v>OK</v>
      </c>
    </row>
    <row r="2925" spans="1:25" x14ac:dyDescent="0.25">
      <c r="A2925" s="3" t="str">
        <f>Raw_Data!A2925</f>
        <v>027d0683-397f-4764-b23b-26c0baa7dd31</v>
      </c>
      <c r="B2925" s="3">
        <f>Raw_Data!B2925</f>
        <v>56</v>
      </c>
      <c r="C2925" s="3" t="str">
        <f>Raw_Data!C2925</f>
        <v>Male</v>
      </c>
      <c r="D2925" s="3" t="str">
        <f>Raw_Data!D2925</f>
        <v>Premium</v>
      </c>
      <c r="E2925" s="3">
        <f>Raw_Data!E2925</f>
        <v>14.15</v>
      </c>
      <c r="F2925" s="3">
        <f>Raw_Data!F2925</f>
        <v>44</v>
      </c>
      <c r="G2925" s="3" t="str">
        <f>Raw_Data!G2925</f>
        <v>Africa</v>
      </c>
      <c r="H2925" s="3" t="str">
        <f>Raw_Data!H2925</f>
        <v>Mobile</v>
      </c>
      <c r="I2925" s="3">
        <f>Raw_Data!I2925</f>
        <v>17.989999999999998</v>
      </c>
      <c r="J2925" s="3">
        <f>Raw_Data!J2925</f>
        <v>1</v>
      </c>
      <c r="K2925" s="3" t="str">
        <f>Raw_Data!K2925</f>
        <v>Crypto</v>
      </c>
      <c r="L2925" s="3">
        <f>Raw_Data!L2925</f>
        <v>3</v>
      </c>
      <c r="M2925" s="3">
        <f>Raw_Data!M2925</f>
        <v>0.31</v>
      </c>
      <c r="N2925" s="3" t="str">
        <f>Raw_Data!N2925</f>
        <v>Horror</v>
      </c>
      <c r="O2925" s="3" t="str">
        <f t="shared" si="450"/>
        <v>55-70</v>
      </c>
      <c r="P2925" s="3" t="str">
        <f t="shared" si="451"/>
        <v>10-24h</v>
      </c>
      <c r="Q2925" s="3" t="str">
        <f t="shared" si="452"/>
        <v>22-45d</v>
      </c>
      <c r="R2925" s="3" t="str">
        <f t="shared" si="453"/>
        <v>Medium</v>
      </c>
      <c r="S2925" s="3" t="str">
        <f t="shared" si="454"/>
        <v>High</v>
      </c>
      <c r="T2925" s="3" t="str">
        <f t="shared" si="455"/>
        <v>Churned</v>
      </c>
      <c r="U2925" s="4">
        <f>1/(1+EXP(-(Predictive_Model!$B$5+((B2925-Predictive_Model!$B$20)/Predictive_Model!$C$20)*Predictive_Model!$D$20+((E2925-Predictive_Model!$B$21)/Predictive_Model!$C$21)*Predictive_Model!$D$21+((F2925-Predictive_Model!$B$22)/Predictive_Model!$C$22)*Predictive_Model!$D$22+((I2925-Predictive_Model!$B$23)/Predictive_Model!$C$23)*Predictive_Model!$D$23+((L2925-Predictive_Model!$B$24)/Predictive_Model!$C$24)*Predictive_Model!$D$24+((M2925-Predictive_Model!$B$25)/Predictive_Model!$C$25)*Predictive_Model!$D$25+IF(C2925="Male",Predictive_Model!$D$31,IF(C2925="Other",Predictive_Model!$D$32,0))+IF(D2925="Premium",Predictive_Model!$D$34,IF(D2925="Standard",Predictive_Model!$D$35,0))+IF(G2925="Asia",Predictive_Model!$D$37,IF(G2925="Europe",Predictive_Model!$D$38,IF(G2925="North America",Predictive_Model!$D$39,IF(G2925="Oceania",Predictive_Model!$D$40,IF(G2925="South America",Predictive_Model!$D$41,0)))))+IF(H2925="Laptop",Predictive_Model!$D$43,IF(H2925="Mobile",Predictive_Model!$D$44,IF(H2925="TV",Predictive_Model!$D$45,IF(H2925="Tablet",Predictive_Model!$D$46,0))))+IF(K2925="Crypto",Predictive_Model!$D$48,IF(K2925="Debit Card",Predictive_Model!$D$49,IF(K2925="Gift Card",Predictive_Model!$D$50,IF(K2925="PayPal",Predictive_Model!$D$51,0))))+IF(N2925="Comedy",Predictive_Model!$D$53,IF(N2925="Documentary",Predictive_Model!$D$54,IF(N2925="Drama",Predictive_Model!$D$55,IF(N2925="Horror",Predictive_Model!$D$56,IF(N2925="Romance",Predictive_Model!$D$57,IF(N2925="Sci-Fi",Predictive_Model!$D$58,0)))))))))</f>
        <v>0.9232714296755179</v>
      </c>
      <c r="V2925" s="3" t="str">
        <f t="shared" si="456"/>
        <v>Critical</v>
      </c>
      <c r="W2925" s="6">
        <f t="shared" si="457"/>
        <v>17.989999999999998</v>
      </c>
      <c r="X2925" s="3" t="str">
        <f t="shared" si="458"/>
        <v>Priority 1</v>
      </c>
      <c r="Y2925" s="3" t="str">
        <f t="shared" si="459"/>
        <v>OK</v>
      </c>
    </row>
    <row r="2926" spans="1:25" x14ac:dyDescent="0.25">
      <c r="A2926" s="3" t="str">
        <f>Raw_Data!A2926</f>
        <v>69fce7d7-873c-4a8c-9e16-31b51f8a5b89</v>
      </c>
      <c r="B2926" s="3">
        <f>Raw_Data!B2926</f>
        <v>55</v>
      </c>
      <c r="C2926" s="3" t="str">
        <f>Raw_Data!C2926</f>
        <v>Female</v>
      </c>
      <c r="D2926" s="3" t="str">
        <f>Raw_Data!D2926</f>
        <v>Premium</v>
      </c>
      <c r="E2926" s="3">
        <f>Raw_Data!E2926</f>
        <v>2.0099999999999998</v>
      </c>
      <c r="F2926" s="3">
        <f>Raw_Data!F2926</f>
        <v>24</v>
      </c>
      <c r="G2926" s="3" t="str">
        <f>Raw_Data!G2926</f>
        <v>North America</v>
      </c>
      <c r="H2926" s="3" t="str">
        <f>Raw_Data!H2926</f>
        <v>Tablet</v>
      </c>
      <c r="I2926" s="3">
        <f>Raw_Data!I2926</f>
        <v>17.989999999999998</v>
      </c>
      <c r="J2926" s="3">
        <f>Raw_Data!J2926</f>
        <v>1</v>
      </c>
      <c r="K2926" s="3" t="str">
        <f>Raw_Data!K2926</f>
        <v>Debit Card</v>
      </c>
      <c r="L2926" s="3">
        <f>Raw_Data!L2926</f>
        <v>3</v>
      </c>
      <c r="M2926" s="3">
        <f>Raw_Data!M2926</f>
        <v>0.08</v>
      </c>
      <c r="N2926" s="3" t="str">
        <f>Raw_Data!N2926</f>
        <v>Sci-Fi</v>
      </c>
      <c r="O2926" s="3" t="str">
        <f t="shared" si="450"/>
        <v>55-70</v>
      </c>
      <c r="P2926" s="3" t="str">
        <f t="shared" si="451"/>
        <v>&lt;10h</v>
      </c>
      <c r="Q2926" s="3" t="str">
        <f t="shared" si="452"/>
        <v>22-45d</v>
      </c>
      <c r="R2926" s="3" t="str">
        <f t="shared" si="453"/>
        <v>Medium</v>
      </c>
      <c r="S2926" s="3" t="str">
        <f t="shared" si="454"/>
        <v>High</v>
      </c>
      <c r="T2926" s="3" t="str">
        <f t="shared" si="455"/>
        <v>Churned</v>
      </c>
      <c r="U2926" s="4">
        <f>1/(1+EXP(-(Predictive_Model!$B$5+((B2926-Predictive_Model!$B$20)/Predictive_Model!$C$20)*Predictive_Model!$D$20+((E2926-Predictive_Model!$B$21)/Predictive_Model!$C$21)*Predictive_Model!$D$21+((F2926-Predictive_Model!$B$22)/Predictive_Model!$C$22)*Predictive_Model!$D$22+((I2926-Predictive_Model!$B$23)/Predictive_Model!$C$23)*Predictive_Model!$D$23+((L2926-Predictive_Model!$B$24)/Predictive_Model!$C$24)*Predictive_Model!$D$24+((M2926-Predictive_Model!$B$25)/Predictive_Model!$C$25)*Predictive_Model!$D$25+IF(C2926="Male",Predictive_Model!$D$31,IF(C2926="Other",Predictive_Model!$D$32,0))+IF(D2926="Premium",Predictive_Model!$D$34,IF(D2926="Standard",Predictive_Model!$D$35,0))+IF(G2926="Asia",Predictive_Model!$D$37,IF(G2926="Europe",Predictive_Model!$D$38,IF(G2926="North America",Predictive_Model!$D$39,IF(G2926="Oceania",Predictive_Model!$D$40,IF(G2926="South America",Predictive_Model!$D$41,0)))))+IF(H2926="Laptop",Predictive_Model!$D$43,IF(H2926="Mobile",Predictive_Model!$D$44,IF(H2926="TV",Predictive_Model!$D$45,IF(H2926="Tablet",Predictive_Model!$D$46,0))))+IF(K2926="Crypto",Predictive_Model!$D$48,IF(K2926="Debit Card",Predictive_Model!$D$49,IF(K2926="Gift Card",Predictive_Model!$D$50,IF(K2926="PayPal",Predictive_Model!$D$51,0))))+IF(N2926="Comedy",Predictive_Model!$D$53,IF(N2926="Documentary",Predictive_Model!$D$54,IF(N2926="Drama",Predictive_Model!$D$55,IF(N2926="Horror",Predictive_Model!$D$56,IF(N2926="Romance",Predictive_Model!$D$57,IF(N2926="Sci-Fi",Predictive_Model!$D$58,0)))))))))</f>
        <v>0.97936668837460394</v>
      </c>
      <c r="V2926" s="3" t="str">
        <f t="shared" si="456"/>
        <v>Critical</v>
      </c>
      <c r="W2926" s="6">
        <f t="shared" si="457"/>
        <v>17.989999999999998</v>
      </c>
      <c r="X2926" s="3" t="str">
        <f t="shared" si="458"/>
        <v>Priority 1</v>
      </c>
      <c r="Y2926" s="3" t="str">
        <f t="shared" si="459"/>
        <v>OK</v>
      </c>
    </row>
    <row r="2927" spans="1:25" x14ac:dyDescent="0.25">
      <c r="A2927" s="3" t="str">
        <f>Raw_Data!A2927</f>
        <v>b51e3fd6-b485-4fb4-8f4d-7308e8f8637f</v>
      </c>
      <c r="B2927" s="3">
        <f>Raw_Data!B2927</f>
        <v>46</v>
      </c>
      <c r="C2927" s="3" t="str">
        <f>Raw_Data!C2927</f>
        <v>Male</v>
      </c>
      <c r="D2927" s="3" t="str">
        <f>Raw_Data!D2927</f>
        <v>Premium</v>
      </c>
      <c r="E2927" s="3">
        <f>Raw_Data!E2927</f>
        <v>0.48</v>
      </c>
      <c r="F2927" s="3">
        <f>Raw_Data!F2927</f>
        <v>36</v>
      </c>
      <c r="G2927" s="3" t="str">
        <f>Raw_Data!G2927</f>
        <v>Asia</v>
      </c>
      <c r="H2927" s="3" t="str">
        <f>Raw_Data!H2927</f>
        <v>TV</v>
      </c>
      <c r="I2927" s="3">
        <f>Raw_Data!I2927</f>
        <v>17.989999999999998</v>
      </c>
      <c r="J2927" s="3">
        <f>Raw_Data!J2927</f>
        <v>1</v>
      </c>
      <c r="K2927" s="3" t="str">
        <f>Raw_Data!K2927</f>
        <v>Gift Card</v>
      </c>
      <c r="L2927" s="3">
        <f>Raw_Data!L2927</f>
        <v>5</v>
      </c>
      <c r="M2927" s="3">
        <f>Raw_Data!M2927</f>
        <v>0.01</v>
      </c>
      <c r="N2927" s="3" t="str">
        <f>Raw_Data!N2927</f>
        <v>Romance</v>
      </c>
      <c r="O2927" s="3" t="str">
        <f t="shared" si="450"/>
        <v>45-54</v>
      </c>
      <c r="P2927" s="3" t="str">
        <f t="shared" si="451"/>
        <v>&lt;10h</v>
      </c>
      <c r="Q2927" s="3" t="str">
        <f t="shared" si="452"/>
        <v>22-45d</v>
      </c>
      <c r="R2927" s="3" t="str">
        <f t="shared" si="453"/>
        <v>Medium</v>
      </c>
      <c r="S2927" s="3" t="str">
        <f t="shared" si="454"/>
        <v>High</v>
      </c>
      <c r="T2927" s="3" t="str">
        <f t="shared" si="455"/>
        <v>Churned</v>
      </c>
      <c r="U2927" s="4">
        <f>1/(1+EXP(-(Predictive_Model!$B$5+((B2927-Predictive_Model!$B$20)/Predictive_Model!$C$20)*Predictive_Model!$D$20+((E2927-Predictive_Model!$B$21)/Predictive_Model!$C$21)*Predictive_Model!$D$21+((F2927-Predictive_Model!$B$22)/Predictive_Model!$C$22)*Predictive_Model!$D$22+((I2927-Predictive_Model!$B$23)/Predictive_Model!$C$23)*Predictive_Model!$D$23+((L2927-Predictive_Model!$B$24)/Predictive_Model!$C$24)*Predictive_Model!$D$24+((M2927-Predictive_Model!$B$25)/Predictive_Model!$C$25)*Predictive_Model!$D$25+IF(C2927="Male",Predictive_Model!$D$31,IF(C2927="Other",Predictive_Model!$D$32,0))+IF(D2927="Premium",Predictive_Model!$D$34,IF(D2927="Standard",Predictive_Model!$D$35,0))+IF(G2927="Asia",Predictive_Model!$D$37,IF(G2927="Europe",Predictive_Model!$D$38,IF(G2927="North America",Predictive_Model!$D$39,IF(G2927="Oceania",Predictive_Model!$D$40,IF(G2927="South America",Predictive_Model!$D$41,0)))))+IF(H2927="Laptop",Predictive_Model!$D$43,IF(H2927="Mobile",Predictive_Model!$D$44,IF(H2927="TV",Predictive_Model!$D$45,IF(H2927="Tablet",Predictive_Model!$D$46,0))))+IF(K2927="Crypto",Predictive_Model!$D$48,IF(K2927="Debit Card",Predictive_Model!$D$49,IF(K2927="Gift Card",Predictive_Model!$D$50,IF(K2927="PayPal",Predictive_Model!$D$51,0))))+IF(N2927="Comedy",Predictive_Model!$D$53,IF(N2927="Documentary",Predictive_Model!$D$54,IF(N2927="Drama",Predictive_Model!$D$55,IF(N2927="Horror",Predictive_Model!$D$56,IF(N2927="Romance",Predictive_Model!$D$57,IF(N2927="Sci-Fi",Predictive_Model!$D$58,0)))))))))</f>
        <v>0.9553705177916314</v>
      </c>
      <c r="V2927" s="3" t="str">
        <f t="shared" si="456"/>
        <v>Critical</v>
      </c>
      <c r="W2927" s="6">
        <f t="shared" si="457"/>
        <v>17.989999999999998</v>
      </c>
      <c r="X2927" s="3" t="str">
        <f t="shared" si="458"/>
        <v>Priority 1</v>
      </c>
      <c r="Y2927" s="3" t="str">
        <f t="shared" si="459"/>
        <v>OK</v>
      </c>
    </row>
    <row r="2928" spans="1:25" x14ac:dyDescent="0.25">
      <c r="A2928" s="3" t="str">
        <f>Raw_Data!A2928</f>
        <v>f542341a-c266-4e89-a629-a1bd8ea7b663</v>
      </c>
      <c r="B2928" s="3">
        <f>Raw_Data!B2928</f>
        <v>18</v>
      </c>
      <c r="C2928" s="3" t="str">
        <f>Raw_Data!C2928</f>
        <v>Other</v>
      </c>
      <c r="D2928" s="3" t="str">
        <f>Raw_Data!D2928</f>
        <v>Basic</v>
      </c>
      <c r="E2928" s="3">
        <f>Raw_Data!E2928</f>
        <v>3.17</v>
      </c>
      <c r="F2928" s="3">
        <f>Raw_Data!F2928</f>
        <v>0</v>
      </c>
      <c r="G2928" s="3" t="str">
        <f>Raw_Data!G2928</f>
        <v>Asia</v>
      </c>
      <c r="H2928" s="3" t="str">
        <f>Raw_Data!H2928</f>
        <v>Laptop</v>
      </c>
      <c r="I2928" s="3">
        <f>Raw_Data!I2928</f>
        <v>8.99</v>
      </c>
      <c r="J2928" s="3">
        <f>Raw_Data!J2928</f>
        <v>1</v>
      </c>
      <c r="K2928" s="3" t="str">
        <f>Raw_Data!K2928</f>
        <v>Credit Card</v>
      </c>
      <c r="L2928" s="3">
        <f>Raw_Data!L2928</f>
        <v>1</v>
      </c>
      <c r="M2928" s="3">
        <f>Raw_Data!M2928</f>
        <v>3.17</v>
      </c>
      <c r="N2928" s="3" t="str">
        <f>Raw_Data!N2928</f>
        <v>Action</v>
      </c>
      <c r="O2928" s="3" t="str">
        <f t="shared" si="450"/>
        <v>18-24</v>
      </c>
      <c r="P2928" s="3" t="str">
        <f t="shared" si="451"/>
        <v>&lt;10h</v>
      </c>
      <c r="Q2928" s="3" t="str">
        <f t="shared" si="452"/>
        <v>0-7d</v>
      </c>
      <c r="R2928" s="3" t="str">
        <f t="shared" si="453"/>
        <v>Medium</v>
      </c>
      <c r="S2928" s="3" t="str">
        <f t="shared" si="454"/>
        <v>Low</v>
      </c>
      <c r="T2928" s="3" t="str">
        <f t="shared" si="455"/>
        <v>Churned</v>
      </c>
      <c r="U2928" s="4">
        <f>1/(1+EXP(-(Predictive_Model!$B$5+((B2928-Predictive_Model!$B$20)/Predictive_Model!$C$20)*Predictive_Model!$D$20+((E2928-Predictive_Model!$B$21)/Predictive_Model!$C$21)*Predictive_Model!$D$21+((F2928-Predictive_Model!$B$22)/Predictive_Model!$C$22)*Predictive_Model!$D$22+((I2928-Predictive_Model!$B$23)/Predictive_Model!$C$23)*Predictive_Model!$D$23+((L2928-Predictive_Model!$B$24)/Predictive_Model!$C$24)*Predictive_Model!$D$24+((M2928-Predictive_Model!$B$25)/Predictive_Model!$C$25)*Predictive_Model!$D$25+IF(C2928="Male",Predictive_Model!$D$31,IF(C2928="Other",Predictive_Model!$D$32,0))+IF(D2928="Premium",Predictive_Model!$D$34,IF(D2928="Standard",Predictive_Model!$D$35,0))+IF(G2928="Asia",Predictive_Model!$D$37,IF(G2928="Europe",Predictive_Model!$D$38,IF(G2928="North America",Predictive_Model!$D$39,IF(G2928="Oceania",Predictive_Model!$D$40,IF(G2928="South America",Predictive_Model!$D$41,0)))))+IF(H2928="Laptop",Predictive_Model!$D$43,IF(H2928="Mobile",Predictive_Model!$D$44,IF(H2928="TV",Predictive_Model!$D$45,IF(H2928="Tablet",Predictive_Model!$D$46,0))))+IF(K2928="Crypto",Predictive_Model!$D$48,IF(K2928="Debit Card",Predictive_Model!$D$49,IF(K2928="Gift Card",Predictive_Model!$D$50,IF(K2928="PayPal",Predictive_Model!$D$51,0))))+IF(N2928="Comedy",Predictive_Model!$D$53,IF(N2928="Documentary",Predictive_Model!$D$54,IF(N2928="Drama",Predictive_Model!$D$55,IF(N2928="Horror",Predictive_Model!$D$56,IF(N2928="Romance",Predictive_Model!$D$57,IF(N2928="Sci-Fi",Predictive_Model!$D$58,0)))))))))</f>
        <v>0.12100877365685991</v>
      </c>
      <c r="V2928" s="3" t="str">
        <f t="shared" si="456"/>
        <v>Low</v>
      </c>
      <c r="W2928" s="6">
        <f t="shared" si="457"/>
        <v>8.99</v>
      </c>
      <c r="X2928" s="3" t="str">
        <f t="shared" si="458"/>
        <v>Monitor</v>
      </c>
      <c r="Y2928" s="3" t="str">
        <f t="shared" si="459"/>
        <v>OK</v>
      </c>
    </row>
    <row r="2929" spans="1:25" x14ac:dyDescent="0.25">
      <c r="A2929" s="3" t="str">
        <f>Raw_Data!A2929</f>
        <v>a0aa33e6-8d16-4270-8fff-50888fca0dcf</v>
      </c>
      <c r="B2929" s="3">
        <f>Raw_Data!B2929</f>
        <v>28</v>
      </c>
      <c r="C2929" s="3" t="str">
        <f>Raw_Data!C2929</f>
        <v>Male</v>
      </c>
      <c r="D2929" s="3" t="str">
        <f>Raw_Data!D2929</f>
        <v>Premium</v>
      </c>
      <c r="E2929" s="3">
        <f>Raw_Data!E2929</f>
        <v>8.75</v>
      </c>
      <c r="F2929" s="3">
        <f>Raw_Data!F2929</f>
        <v>46</v>
      </c>
      <c r="G2929" s="3" t="str">
        <f>Raw_Data!G2929</f>
        <v>Asia</v>
      </c>
      <c r="H2929" s="3" t="str">
        <f>Raw_Data!H2929</f>
        <v>Desktop</v>
      </c>
      <c r="I2929" s="3">
        <f>Raw_Data!I2929</f>
        <v>17.989999999999998</v>
      </c>
      <c r="J2929" s="3">
        <f>Raw_Data!J2929</f>
        <v>1</v>
      </c>
      <c r="K2929" s="3" t="str">
        <f>Raw_Data!K2929</f>
        <v>Credit Card</v>
      </c>
      <c r="L2929" s="3">
        <f>Raw_Data!L2929</f>
        <v>3</v>
      </c>
      <c r="M2929" s="3">
        <f>Raw_Data!M2929</f>
        <v>0.19</v>
      </c>
      <c r="N2929" s="3" t="str">
        <f>Raw_Data!N2929</f>
        <v>Comedy</v>
      </c>
      <c r="O2929" s="3" t="str">
        <f t="shared" si="450"/>
        <v>25-34</v>
      </c>
      <c r="P2929" s="3" t="str">
        <f t="shared" si="451"/>
        <v>&lt;10h</v>
      </c>
      <c r="Q2929" s="3" t="str">
        <f t="shared" si="452"/>
        <v>46-60d</v>
      </c>
      <c r="R2929" s="3" t="str">
        <f t="shared" si="453"/>
        <v>Low</v>
      </c>
      <c r="S2929" s="3" t="str">
        <f t="shared" si="454"/>
        <v>High</v>
      </c>
      <c r="T2929" s="3" t="str">
        <f t="shared" si="455"/>
        <v>Churned</v>
      </c>
      <c r="U2929" s="4">
        <f>1/(1+EXP(-(Predictive_Model!$B$5+((B2929-Predictive_Model!$B$20)/Predictive_Model!$C$20)*Predictive_Model!$D$20+((E2929-Predictive_Model!$B$21)/Predictive_Model!$C$21)*Predictive_Model!$D$21+((F2929-Predictive_Model!$B$22)/Predictive_Model!$C$22)*Predictive_Model!$D$22+((I2929-Predictive_Model!$B$23)/Predictive_Model!$C$23)*Predictive_Model!$D$23+((L2929-Predictive_Model!$B$24)/Predictive_Model!$C$24)*Predictive_Model!$D$24+((M2929-Predictive_Model!$B$25)/Predictive_Model!$C$25)*Predictive_Model!$D$25+IF(C2929="Male",Predictive_Model!$D$31,IF(C2929="Other",Predictive_Model!$D$32,0))+IF(D2929="Premium",Predictive_Model!$D$34,IF(D2929="Standard",Predictive_Model!$D$35,0))+IF(G2929="Asia",Predictive_Model!$D$37,IF(G2929="Europe",Predictive_Model!$D$38,IF(G2929="North America",Predictive_Model!$D$39,IF(G2929="Oceania",Predictive_Model!$D$40,IF(G2929="South America",Predictive_Model!$D$41,0)))))+IF(H2929="Laptop",Predictive_Model!$D$43,IF(H2929="Mobile",Predictive_Model!$D$44,IF(H2929="TV",Predictive_Model!$D$45,IF(H2929="Tablet",Predictive_Model!$D$46,0))))+IF(K2929="Crypto",Predictive_Model!$D$48,IF(K2929="Debit Card",Predictive_Model!$D$49,IF(K2929="Gift Card",Predictive_Model!$D$50,IF(K2929="PayPal",Predictive_Model!$D$51,0))))+IF(N2929="Comedy",Predictive_Model!$D$53,IF(N2929="Documentary",Predictive_Model!$D$54,IF(N2929="Drama",Predictive_Model!$D$55,IF(N2929="Horror",Predictive_Model!$D$56,IF(N2929="Romance",Predictive_Model!$D$57,IF(N2929="Sci-Fi",Predictive_Model!$D$58,0)))))))))</f>
        <v>0.94608687365998279</v>
      </c>
      <c r="V2929" s="3" t="str">
        <f t="shared" si="456"/>
        <v>Critical</v>
      </c>
      <c r="W2929" s="6">
        <f t="shared" si="457"/>
        <v>17.989999999999998</v>
      </c>
      <c r="X2929" s="3" t="str">
        <f t="shared" si="458"/>
        <v>Priority 1</v>
      </c>
      <c r="Y2929" s="3" t="str">
        <f t="shared" si="459"/>
        <v>OK</v>
      </c>
    </row>
    <row r="2930" spans="1:25" x14ac:dyDescent="0.25">
      <c r="A2930" s="3" t="str">
        <f>Raw_Data!A2930</f>
        <v>b92f9947-8cc5-4c19-a6e2-92166d3183a6</v>
      </c>
      <c r="B2930" s="3">
        <f>Raw_Data!B2930</f>
        <v>35</v>
      </c>
      <c r="C2930" s="3" t="str">
        <f>Raw_Data!C2930</f>
        <v>Female</v>
      </c>
      <c r="D2930" s="3" t="str">
        <f>Raw_Data!D2930</f>
        <v>Premium</v>
      </c>
      <c r="E2930" s="3">
        <f>Raw_Data!E2930</f>
        <v>9.17</v>
      </c>
      <c r="F2930" s="3">
        <f>Raw_Data!F2930</f>
        <v>43</v>
      </c>
      <c r="G2930" s="3" t="str">
        <f>Raw_Data!G2930</f>
        <v>Asia</v>
      </c>
      <c r="H2930" s="3" t="str">
        <f>Raw_Data!H2930</f>
        <v>Mobile</v>
      </c>
      <c r="I2930" s="3">
        <f>Raw_Data!I2930</f>
        <v>17.989999999999998</v>
      </c>
      <c r="J2930" s="3">
        <f>Raw_Data!J2930</f>
        <v>1</v>
      </c>
      <c r="K2930" s="3" t="str">
        <f>Raw_Data!K2930</f>
        <v>Crypto</v>
      </c>
      <c r="L2930" s="3">
        <f>Raw_Data!L2930</f>
        <v>3</v>
      </c>
      <c r="M2930" s="3">
        <f>Raw_Data!M2930</f>
        <v>0.21</v>
      </c>
      <c r="N2930" s="3" t="str">
        <f>Raw_Data!N2930</f>
        <v>Drama</v>
      </c>
      <c r="O2930" s="3" t="str">
        <f t="shared" si="450"/>
        <v>35-44</v>
      </c>
      <c r="P2930" s="3" t="str">
        <f t="shared" si="451"/>
        <v>&lt;10h</v>
      </c>
      <c r="Q2930" s="3" t="str">
        <f t="shared" si="452"/>
        <v>22-45d</v>
      </c>
      <c r="R2930" s="3" t="str">
        <f t="shared" si="453"/>
        <v>Medium</v>
      </c>
      <c r="S2930" s="3" t="str">
        <f t="shared" si="454"/>
        <v>High</v>
      </c>
      <c r="T2930" s="3" t="str">
        <f t="shared" si="455"/>
        <v>Churned</v>
      </c>
      <c r="U2930" s="4">
        <f>1/(1+EXP(-(Predictive_Model!$B$5+((B2930-Predictive_Model!$B$20)/Predictive_Model!$C$20)*Predictive_Model!$D$20+((E2930-Predictive_Model!$B$21)/Predictive_Model!$C$21)*Predictive_Model!$D$21+((F2930-Predictive_Model!$B$22)/Predictive_Model!$C$22)*Predictive_Model!$D$22+((I2930-Predictive_Model!$B$23)/Predictive_Model!$C$23)*Predictive_Model!$D$23+((L2930-Predictive_Model!$B$24)/Predictive_Model!$C$24)*Predictive_Model!$D$24+((M2930-Predictive_Model!$B$25)/Predictive_Model!$C$25)*Predictive_Model!$D$25+IF(C2930="Male",Predictive_Model!$D$31,IF(C2930="Other",Predictive_Model!$D$32,0))+IF(D2930="Premium",Predictive_Model!$D$34,IF(D2930="Standard",Predictive_Model!$D$35,0))+IF(G2930="Asia",Predictive_Model!$D$37,IF(G2930="Europe",Predictive_Model!$D$38,IF(G2930="North America",Predictive_Model!$D$39,IF(G2930="Oceania",Predictive_Model!$D$40,IF(G2930="South America",Predictive_Model!$D$41,0)))))+IF(H2930="Laptop",Predictive_Model!$D$43,IF(H2930="Mobile",Predictive_Model!$D$44,IF(H2930="TV",Predictive_Model!$D$45,IF(H2930="Tablet",Predictive_Model!$D$46,0))))+IF(K2930="Crypto",Predictive_Model!$D$48,IF(K2930="Debit Card",Predictive_Model!$D$49,IF(K2930="Gift Card",Predictive_Model!$D$50,IF(K2930="PayPal",Predictive_Model!$D$51,0))))+IF(N2930="Comedy",Predictive_Model!$D$53,IF(N2930="Documentary",Predictive_Model!$D$54,IF(N2930="Drama",Predictive_Model!$D$55,IF(N2930="Horror",Predictive_Model!$D$56,IF(N2930="Romance",Predictive_Model!$D$57,IF(N2930="Sci-Fi",Predictive_Model!$D$58,0)))))))))</f>
        <v>0.9839135573654878</v>
      </c>
      <c r="V2930" s="3" t="str">
        <f t="shared" si="456"/>
        <v>Critical</v>
      </c>
      <c r="W2930" s="6">
        <f t="shared" si="457"/>
        <v>17.989999999999998</v>
      </c>
      <c r="X2930" s="3" t="str">
        <f t="shared" si="458"/>
        <v>Priority 1</v>
      </c>
      <c r="Y2930" s="3" t="str">
        <f t="shared" si="459"/>
        <v>OK</v>
      </c>
    </row>
    <row r="2931" spans="1:25" x14ac:dyDescent="0.25">
      <c r="A2931" s="3" t="str">
        <f>Raw_Data!A2931</f>
        <v>20610703-f205-4e18-8f71-b06869a773d9</v>
      </c>
      <c r="B2931" s="3">
        <f>Raw_Data!B2931</f>
        <v>43</v>
      </c>
      <c r="C2931" s="3" t="str">
        <f>Raw_Data!C2931</f>
        <v>Male</v>
      </c>
      <c r="D2931" s="3" t="str">
        <f>Raw_Data!D2931</f>
        <v>Standard</v>
      </c>
      <c r="E2931" s="3">
        <f>Raw_Data!E2931</f>
        <v>0.83</v>
      </c>
      <c r="F2931" s="3">
        <f>Raw_Data!F2931</f>
        <v>13</v>
      </c>
      <c r="G2931" s="3" t="str">
        <f>Raw_Data!G2931</f>
        <v>South America</v>
      </c>
      <c r="H2931" s="3" t="str">
        <f>Raw_Data!H2931</f>
        <v>TV</v>
      </c>
      <c r="I2931" s="3">
        <f>Raw_Data!I2931</f>
        <v>13.99</v>
      </c>
      <c r="J2931" s="3">
        <f>Raw_Data!J2931</f>
        <v>1</v>
      </c>
      <c r="K2931" s="3" t="str">
        <f>Raw_Data!K2931</f>
        <v>PayPal</v>
      </c>
      <c r="L2931" s="3">
        <f>Raw_Data!L2931</f>
        <v>3</v>
      </c>
      <c r="M2931" s="3">
        <f>Raw_Data!M2931</f>
        <v>0.06</v>
      </c>
      <c r="N2931" s="3" t="str">
        <f>Raw_Data!N2931</f>
        <v>Documentary</v>
      </c>
      <c r="O2931" s="3" t="str">
        <f t="shared" si="450"/>
        <v>35-44</v>
      </c>
      <c r="P2931" s="3" t="str">
        <f t="shared" si="451"/>
        <v>&lt;10h</v>
      </c>
      <c r="Q2931" s="3" t="str">
        <f t="shared" si="452"/>
        <v>8-21d</v>
      </c>
      <c r="R2931" s="3" t="str">
        <f t="shared" si="453"/>
        <v>Medium</v>
      </c>
      <c r="S2931" s="3" t="str">
        <f t="shared" si="454"/>
        <v>Mid</v>
      </c>
      <c r="T2931" s="3" t="str">
        <f t="shared" si="455"/>
        <v>Churned</v>
      </c>
      <c r="U2931" s="4">
        <f>1/(1+EXP(-(Predictive_Model!$B$5+((B2931-Predictive_Model!$B$20)/Predictive_Model!$C$20)*Predictive_Model!$D$20+((E2931-Predictive_Model!$B$21)/Predictive_Model!$C$21)*Predictive_Model!$D$21+((F2931-Predictive_Model!$B$22)/Predictive_Model!$C$22)*Predictive_Model!$D$22+((I2931-Predictive_Model!$B$23)/Predictive_Model!$C$23)*Predictive_Model!$D$23+((L2931-Predictive_Model!$B$24)/Predictive_Model!$C$24)*Predictive_Model!$D$24+((M2931-Predictive_Model!$B$25)/Predictive_Model!$C$25)*Predictive_Model!$D$25+IF(C2931="Male",Predictive_Model!$D$31,IF(C2931="Other",Predictive_Model!$D$32,0))+IF(D2931="Premium",Predictive_Model!$D$34,IF(D2931="Standard",Predictive_Model!$D$35,0))+IF(G2931="Asia",Predictive_Model!$D$37,IF(G2931="Europe",Predictive_Model!$D$38,IF(G2931="North America",Predictive_Model!$D$39,IF(G2931="Oceania",Predictive_Model!$D$40,IF(G2931="South America",Predictive_Model!$D$41,0)))))+IF(H2931="Laptop",Predictive_Model!$D$43,IF(H2931="Mobile",Predictive_Model!$D$44,IF(H2931="TV",Predictive_Model!$D$45,IF(H2931="Tablet",Predictive_Model!$D$46,0))))+IF(K2931="Crypto",Predictive_Model!$D$48,IF(K2931="Debit Card",Predictive_Model!$D$49,IF(K2931="Gift Card",Predictive_Model!$D$50,IF(K2931="PayPal",Predictive_Model!$D$51,0))))+IF(N2931="Comedy",Predictive_Model!$D$53,IF(N2931="Documentary",Predictive_Model!$D$54,IF(N2931="Drama",Predictive_Model!$D$55,IF(N2931="Horror",Predictive_Model!$D$56,IF(N2931="Romance",Predictive_Model!$D$57,IF(N2931="Sci-Fi",Predictive_Model!$D$58,0)))))))))</f>
        <v>0.94676492225115383</v>
      </c>
      <c r="V2931" s="3" t="str">
        <f t="shared" si="456"/>
        <v>Critical</v>
      </c>
      <c r="W2931" s="6">
        <f t="shared" si="457"/>
        <v>13.99</v>
      </c>
      <c r="X2931" s="3" t="str">
        <f t="shared" si="458"/>
        <v>Priority 2</v>
      </c>
      <c r="Y2931" s="3" t="str">
        <f t="shared" si="459"/>
        <v>OK</v>
      </c>
    </row>
    <row r="2932" spans="1:25" x14ac:dyDescent="0.25">
      <c r="A2932" s="3" t="str">
        <f>Raw_Data!A2932</f>
        <v>27ad2e65-11c8-44ef-b468-c1b5a271b2d6</v>
      </c>
      <c r="B2932" s="3">
        <f>Raw_Data!B2932</f>
        <v>37</v>
      </c>
      <c r="C2932" s="3" t="str">
        <f>Raw_Data!C2932</f>
        <v>Other</v>
      </c>
      <c r="D2932" s="3" t="str">
        <f>Raw_Data!D2932</f>
        <v>Basic</v>
      </c>
      <c r="E2932" s="3">
        <f>Raw_Data!E2932</f>
        <v>3.68</v>
      </c>
      <c r="F2932" s="3">
        <f>Raw_Data!F2932</f>
        <v>45</v>
      </c>
      <c r="G2932" s="3" t="str">
        <f>Raw_Data!G2932</f>
        <v>Africa</v>
      </c>
      <c r="H2932" s="3" t="str">
        <f>Raw_Data!H2932</f>
        <v>Laptop</v>
      </c>
      <c r="I2932" s="3">
        <f>Raw_Data!I2932</f>
        <v>8.99</v>
      </c>
      <c r="J2932" s="3">
        <f>Raw_Data!J2932</f>
        <v>1</v>
      </c>
      <c r="K2932" s="3" t="str">
        <f>Raw_Data!K2932</f>
        <v>Credit Card</v>
      </c>
      <c r="L2932" s="3">
        <f>Raw_Data!L2932</f>
        <v>3</v>
      </c>
      <c r="M2932" s="3">
        <f>Raw_Data!M2932</f>
        <v>0.08</v>
      </c>
      <c r="N2932" s="3" t="str">
        <f>Raw_Data!N2932</f>
        <v>Sci-Fi</v>
      </c>
      <c r="O2932" s="3" t="str">
        <f t="shared" si="450"/>
        <v>35-44</v>
      </c>
      <c r="P2932" s="3" t="str">
        <f t="shared" si="451"/>
        <v>&lt;10h</v>
      </c>
      <c r="Q2932" s="3" t="str">
        <f t="shared" si="452"/>
        <v>22-45d</v>
      </c>
      <c r="R2932" s="3" t="str">
        <f t="shared" si="453"/>
        <v>Medium</v>
      </c>
      <c r="S2932" s="3" t="str">
        <f t="shared" si="454"/>
        <v>Low</v>
      </c>
      <c r="T2932" s="3" t="str">
        <f t="shared" si="455"/>
        <v>Churned</v>
      </c>
      <c r="U2932" s="4">
        <f>1/(1+EXP(-(Predictive_Model!$B$5+((B2932-Predictive_Model!$B$20)/Predictive_Model!$C$20)*Predictive_Model!$D$20+((E2932-Predictive_Model!$B$21)/Predictive_Model!$C$21)*Predictive_Model!$D$21+((F2932-Predictive_Model!$B$22)/Predictive_Model!$C$22)*Predictive_Model!$D$22+((I2932-Predictive_Model!$B$23)/Predictive_Model!$C$23)*Predictive_Model!$D$23+((L2932-Predictive_Model!$B$24)/Predictive_Model!$C$24)*Predictive_Model!$D$24+((M2932-Predictive_Model!$B$25)/Predictive_Model!$C$25)*Predictive_Model!$D$25+IF(C2932="Male",Predictive_Model!$D$31,IF(C2932="Other",Predictive_Model!$D$32,0))+IF(D2932="Premium",Predictive_Model!$D$34,IF(D2932="Standard",Predictive_Model!$D$35,0))+IF(G2932="Asia",Predictive_Model!$D$37,IF(G2932="Europe",Predictive_Model!$D$38,IF(G2932="North America",Predictive_Model!$D$39,IF(G2932="Oceania",Predictive_Model!$D$40,IF(G2932="South America",Predictive_Model!$D$41,0)))))+IF(H2932="Laptop",Predictive_Model!$D$43,IF(H2932="Mobile",Predictive_Model!$D$44,IF(H2932="TV",Predictive_Model!$D$45,IF(H2932="Tablet",Predictive_Model!$D$46,0))))+IF(K2932="Crypto",Predictive_Model!$D$48,IF(K2932="Debit Card",Predictive_Model!$D$49,IF(K2932="Gift Card",Predictive_Model!$D$50,IF(K2932="PayPal",Predictive_Model!$D$51,0))))+IF(N2932="Comedy",Predictive_Model!$D$53,IF(N2932="Documentary",Predictive_Model!$D$54,IF(N2932="Drama",Predictive_Model!$D$55,IF(N2932="Horror",Predictive_Model!$D$56,IF(N2932="Romance",Predictive_Model!$D$57,IF(N2932="Sci-Fi",Predictive_Model!$D$58,0)))))))))</f>
        <v>0.99951682600275527</v>
      </c>
      <c r="V2932" s="3" t="str">
        <f t="shared" si="456"/>
        <v>Critical</v>
      </c>
      <c r="W2932" s="6">
        <f t="shared" si="457"/>
        <v>8.99</v>
      </c>
      <c r="X2932" s="3" t="str">
        <f t="shared" si="458"/>
        <v>Priority 2</v>
      </c>
      <c r="Y2932" s="3" t="str">
        <f t="shared" si="459"/>
        <v>OK</v>
      </c>
    </row>
    <row r="2933" spans="1:25" x14ac:dyDescent="0.25">
      <c r="A2933" s="3" t="str">
        <f>Raw_Data!A2933</f>
        <v>9eee1bd0-7e98-411b-8970-2fe112d7ebec</v>
      </c>
      <c r="B2933" s="3">
        <f>Raw_Data!B2933</f>
        <v>62</v>
      </c>
      <c r="C2933" s="3" t="str">
        <f>Raw_Data!C2933</f>
        <v>Male</v>
      </c>
      <c r="D2933" s="3" t="str">
        <f>Raw_Data!D2933</f>
        <v>Premium</v>
      </c>
      <c r="E2933" s="3">
        <f>Raw_Data!E2933</f>
        <v>10.33</v>
      </c>
      <c r="F2933" s="3">
        <f>Raw_Data!F2933</f>
        <v>3</v>
      </c>
      <c r="G2933" s="3" t="str">
        <f>Raw_Data!G2933</f>
        <v>Africa</v>
      </c>
      <c r="H2933" s="3" t="str">
        <f>Raw_Data!H2933</f>
        <v>Desktop</v>
      </c>
      <c r="I2933" s="3">
        <f>Raw_Data!I2933</f>
        <v>17.989999999999998</v>
      </c>
      <c r="J2933" s="3">
        <f>Raw_Data!J2933</f>
        <v>0</v>
      </c>
      <c r="K2933" s="3" t="str">
        <f>Raw_Data!K2933</f>
        <v>Crypto</v>
      </c>
      <c r="L2933" s="3">
        <f>Raw_Data!L2933</f>
        <v>2</v>
      </c>
      <c r="M2933" s="3">
        <f>Raw_Data!M2933</f>
        <v>2.58</v>
      </c>
      <c r="N2933" s="3" t="str">
        <f>Raw_Data!N2933</f>
        <v>Documentary</v>
      </c>
      <c r="O2933" s="3" t="str">
        <f t="shared" si="450"/>
        <v>55-70</v>
      </c>
      <c r="P2933" s="3" t="str">
        <f t="shared" si="451"/>
        <v>10-24h</v>
      </c>
      <c r="Q2933" s="3" t="str">
        <f t="shared" si="452"/>
        <v>0-7d</v>
      </c>
      <c r="R2933" s="3" t="str">
        <f t="shared" si="453"/>
        <v>Medium</v>
      </c>
      <c r="S2933" s="3" t="str">
        <f t="shared" si="454"/>
        <v>High</v>
      </c>
      <c r="T2933" s="3" t="str">
        <f t="shared" si="455"/>
        <v>Active</v>
      </c>
      <c r="U2933" s="4">
        <f>1/(1+EXP(-(Predictive_Model!$B$5+((B2933-Predictive_Model!$B$20)/Predictive_Model!$C$20)*Predictive_Model!$D$20+((E2933-Predictive_Model!$B$21)/Predictive_Model!$C$21)*Predictive_Model!$D$21+((F2933-Predictive_Model!$B$22)/Predictive_Model!$C$22)*Predictive_Model!$D$22+((I2933-Predictive_Model!$B$23)/Predictive_Model!$C$23)*Predictive_Model!$D$23+((L2933-Predictive_Model!$B$24)/Predictive_Model!$C$24)*Predictive_Model!$D$24+((M2933-Predictive_Model!$B$25)/Predictive_Model!$C$25)*Predictive_Model!$D$25+IF(C2933="Male",Predictive_Model!$D$31,IF(C2933="Other",Predictive_Model!$D$32,0))+IF(D2933="Premium",Predictive_Model!$D$34,IF(D2933="Standard",Predictive_Model!$D$35,0))+IF(G2933="Asia",Predictive_Model!$D$37,IF(G2933="Europe",Predictive_Model!$D$38,IF(G2933="North America",Predictive_Model!$D$39,IF(G2933="Oceania",Predictive_Model!$D$40,IF(G2933="South America",Predictive_Model!$D$41,0)))))+IF(H2933="Laptop",Predictive_Model!$D$43,IF(H2933="Mobile",Predictive_Model!$D$44,IF(H2933="TV",Predictive_Model!$D$45,IF(H2933="Tablet",Predictive_Model!$D$46,0))))+IF(K2933="Crypto",Predictive_Model!$D$48,IF(K2933="Debit Card",Predictive_Model!$D$49,IF(K2933="Gift Card",Predictive_Model!$D$50,IF(K2933="PayPal",Predictive_Model!$D$51,0))))+IF(N2933="Comedy",Predictive_Model!$D$53,IF(N2933="Documentary",Predictive_Model!$D$54,IF(N2933="Drama",Predictive_Model!$D$55,IF(N2933="Horror",Predictive_Model!$D$56,IF(N2933="Romance",Predictive_Model!$D$57,IF(N2933="Sci-Fi",Predictive_Model!$D$58,0)))))))))</f>
        <v>1.5569862569432781E-3</v>
      </c>
      <c r="V2933" s="3" t="str">
        <f t="shared" si="456"/>
        <v>Low</v>
      </c>
      <c r="W2933" s="6">
        <f t="shared" si="457"/>
        <v>2.8010182762409571E-2</v>
      </c>
      <c r="X2933" s="3" t="str">
        <f t="shared" si="458"/>
        <v>Monitor</v>
      </c>
      <c r="Y2933" s="3" t="str">
        <f t="shared" si="459"/>
        <v>OK</v>
      </c>
    </row>
    <row r="2934" spans="1:25" x14ac:dyDescent="0.25">
      <c r="A2934" s="3" t="str">
        <f>Raw_Data!A2934</f>
        <v>43f062ac-2abc-4849-b273-eee6c1d03926</v>
      </c>
      <c r="B2934" s="3">
        <f>Raw_Data!B2934</f>
        <v>46</v>
      </c>
      <c r="C2934" s="3" t="str">
        <f>Raw_Data!C2934</f>
        <v>Female</v>
      </c>
      <c r="D2934" s="3" t="str">
        <f>Raw_Data!D2934</f>
        <v>Basic</v>
      </c>
      <c r="E2934" s="3">
        <f>Raw_Data!E2934</f>
        <v>12.12</v>
      </c>
      <c r="F2934" s="3">
        <f>Raw_Data!F2934</f>
        <v>41</v>
      </c>
      <c r="G2934" s="3" t="str">
        <f>Raw_Data!G2934</f>
        <v>South America</v>
      </c>
      <c r="H2934" s="3" t="str">
        <f>Raw_Data!H2934</f>
        <v>Tablet</v>
      </c>
      <c r="I2934" s="3">
        <f>Raw_Data!I2934</f>
        <v>8.99</v>
      </c>
      <c r="J2934" s="3">
        <f>Raw_Data!J2934</f>
        <v>1</v>
      </c>
      <c r="K2934" s="3" t="str">
        <f>Raw_Data!K2934</f>
        <v>Debit Card</v>
      </c>
      <c r="L2934" s="3">
        <f>Raw_Data!L2934</f>
        <v>2</v>
      </c>
      <c r="M2934" s="3">
        <f>Raw_Data!M2934</f>
        <v>0.28999999999999998</v>
      </c>
      <c r="N2934" s="3" t="str">
        <f>Raw_Data!N2934</f>
        <v>Drama</v>
      </c>
      <c r="O2934" s="3" t="str">
        <f t="shared" si="450"/>
        <v>45-54</v>
      </c>
      <c r="P2934" s="3" t="str">
        <f t="shared" si="451"/>
        <v>10-24h</v>
      </c>
      <c r="Q2934" s="3" t="str">
        <f t="shared" si="452"/>
        <v>22-45d</v>
      </c>
      <c r="R2934" s="3" t="str">
        <f t="shared" si="453"/>
        <v>Medium</v>
      </c>
      <c r="S2934" s="3" t="str">
        <f t="shared" si="454"/>
        <v>Low</v>
      </c>
      <c r="T2934" s="3" t="str">
        <f t="shared" si="455"/>
        <v>Churned</v>
      </c>
      <c r="U2934" s="4">
        <f>1/(1+EXP(-(Predictive_Model!$B$5+((B2934-Predictive_Model!$B$20)/Predictive_Model!$C$20)*Predictive_Model!$D$20+((E2934-Predictive_Model!$B$21)/Predictive_Model!$C$21)*Predictive_Model!$D$21+((F2934-Predictive_Model!$B$22)/Predictive_Model!$C$22)*Predictive_Model!$D$22+((I2934-Predictive_Model!$B$23)/Predictive_Model!$C$23)*Predictive_Model!$D$23+((L2934-Predictive_Model!$B$24)/Predictive_Model!$C$24)*Predictive_Model!$D$24+((M2934-Predictive_Model!$B$25)/Predictive_Model!$C$25)*Predictive_Model!$D$25+IF(C2934="Male",Predictive_Model!$D$31,IF(C2934="Other",Predictive_Model!$D$32,0))+IF(D2934="Premium",Predictive_Model!$D$34,IF(D2934="Standard",Predictive_Model!$D$35,0))+IF(G2934="Asia",Predictive_Model!$D$37,IF(G2934="Europe",Predictive_Model!$D$38,IF(G2934="North America",Predictive_Model!$D$39,IF(G2934="Oceania",Predictive_Model!$D$40,IF(G2934="South America",Predictive_Model!$D$41,0)))))+IF(H2934="Laptop",Predictive_Model!$D$43,IF(H2934="Mobile",Predictive_Model!$D$44,IF(H2934="TV",Predictive_Model!$D$45,IF(H2934="Tablet",Predictive_Model!$D$46,0))))+IF(K2934="Crypto",Predictive_Model!$D$48,IF(K2934="Debit Card",Predictive_Model!$D$49,IF(K2934="Gift Card",Predictive_Model!$D$50,IF(K2934="PayPal",Predictive_Model!$D$51,0))))+IF(N2934="Comedy",Predictive_Model!$D$53,IF(N2934="Documentary",Predictive_Model!$D$54,IF(N2934="Drama",Predictive_Model!$D$55,IF(N2934="Horror",Predictive_Model!$D$56,IF(N2934="Romance",Predictive_Model!$D$57,IF(N2934="Sci-Fi",Predictive_Model!$D$58,0)))))))))</f>
        <v>0.99815485889524269</v>
      </c>
      <c r="V2934" s="3" t="str">
        <f t="shared" si="456"/>
        <v>Critical</v>
      </c>
      <c r="W2934" s="6">
        <f t="shared" si="457"/>
        <v>8.99</v>
      </c>
      <c r="X2934" s="3" t="str">
        <f t="shared" si="458"/>
        <v>Priority 2</v>
      </c>
      <c r="Y2934" s="3" t="str">
        <f t="shared" si="459"/>
        <v>OK</v>
      </c>
    </row>
    <row r="2935" spans="1:25" x14ac:dyDescent="0.25">
      <c r="A2935" s="3" t="str">
        <f>Raw_Data!A2935</f>
        <v>80bdb6a9-af1d-4bf8-bdd6-d44d23361ec7</v>
      </c>
      <c r="B2935" s="3">
        <f>Raw_Data!B2935</f>
        <v>34</v>
      </c>
      <c r="C2935" s="3" t="str">
        <f>Raw_Data!C2935</f>
        <v>Female</v>
      </c>
      <c r="D2935" s="3" t="str">
        <f>Raw_Data!D2935</f>
        <v>Basic</v>
      </c>
      <c r="E2935" s="3">
        <f>Raw_Data!E2935</f>
        <v>28.06</v>
      </c>
      <c r="F2935" s="3">
        <f>Raw_Data!F2935</f>
        <v>33</v>
      </c>
      <c r="G2935" s="3" t="str">
        <f>Raw_Data!G2935</f>
        <v>Oceania</v>
      </c>
      <c r="H2935" s="3" t="str">
        <f>Raw_Data!H2935</f>
        <v>TV</v>
      </c>
      <c r="I2935" s="3">
        <f>Raw_Data!I2935</f>
        <v>8.99</v>
      </c>
      <c r="J2935" s="3">
        <f>Raw_Data!J2935</f>
        <v>0</v>
      </c>
      <c r="K2935" s="3" t="str">
        <f>Raw_Data!K2935</f>
        <v>PayPal</v>
      </c>
      <c r="L2935" s="3">
        <f>Raw_Data!L2935</f>
        <v>4</v>
      </c>
      <c r="M2935" s="3">
        <f>Raw_Data!M2935</f>
        <v>0.83</v>
      </c>
      <c r="N2935" s="3" t="str">
        <f>Raw_Data!N2935</f>
        <v>Documentary</v>
      </c>
      <c r="O2935" s="3" t="str">
        <f t="shared" si="450"/>
        <v>25-34</v>
      </c>
      <c r="P2935" s="3" t="str">
        <f t="shared" si="451"/>
        <v>25-49h</v>
      </c>
      <c r="Q2935" s="3" t="str">
        <f t="shared" si="452"/>
        <v>22-45d</v>
      </c>
      <c r="R2935" s="3" t="str">
        <f t="shared" si="453"/>
        <v>Medium</v>
      </c>
      <c r="S2935" s="3" t="str">
        <f t="shared" si="454"/>
        <v>Low</v>
      </c>
      <c r="T2935" s="3" t="str">
        <f t="shared" si="455"/>
        <v>Active</v>
      </c>
      <c r="U2935" s="4">
        <f>1/(1+EXP(-(Predictive_Model!$B$5+((B2935-Predictive_Model!$B$20)/Predictive_Model!$C$20)*Predictive_Model!$D$20+((E2935-Predictive_Model!$B$21)/Predictive_Model!$C$21)*Predictive_Model!$D$21+((F2935-Predictive_Model!$B$22)/Predictive_Model!$C$22)*Predictive_Model!$D$22+((I2935-Predictive_Model!$B$23)/Predictive_Model!$C$23)*Predictive_Model!$D$23+((L2935-Predictive_Model!$B$24)/Predictive_Model!$C$24)*Predictive_Model!$D$24+((M2935-Predictive_Model!$B$25)/Predictive_Model!$C$25)*Predictive_Model!$D$25+IF(C2935="Male",Predictive_Model!$D$31,IF(C2935="Other",Predictive_Model!$D$32,0))+IF(D2935="Premium",Predictive_Model!$D$34,IF(D2935="Standard",Predictive_Model!$D$35,0))+IF(G2935="Asia",Predictive_Model!$D$37,IF(G2935="Europe",Predictive_Model!$D$38,IF(G2935="North America",Predictive_Model!$D$39,IF(G2935="Oceania",Predictive_Model!$D$40,IF(G2935="South America",Predictive_Model!$D$41,0)))))+IF(H2935="Laptop",Predictive_Model!$D$43,IF(H2935="Mobile",Predictive_Model!$D$44,IF(H2935="TV",Predictive_Model!$D$45,IF(H2935="Tablet",Predictive_Model!$D$46,0))))+IF(K2935="Crypto",Predictive_Model!$D$48,IF(K2935="Debit Card",Predictive_Model!$D$49,IF(K2935="Gift Card",Predictive_Model!$D$50,IF(K2935="PayPal",Predictive_Model!$D$51,0))))+IF(N2935="Comedy",Predictive_Model!$D$53,IF(N2935="Documentary",Predictive_Model!$D$54,IF(N2935="Drama",Predictive_Model!$D$55,IF(N2935="Horror",Predictive_Model!$D$56,IF(N2935="Romance",Predictive_Model!$D$57,IF(N2935="Sci-Fi",Predictive_Model!$D$58,0)))))))))</f>
        <v>2.2553482508356114E-2</v>
      </c>
      <c r="V2935" s="3" t="str">
        <f t="shared" si="456"/>
        <v>Low</v>
      </c>
      <c r="W2935" s="6">
        <f t="shared" si="457"/>
        <v>0.20275580775012148</v>
      </c>
      <c r="X2935" s="3" t="str">
        <f t="shared" si="458"/>
        <v>Monitor</v>
      </c>
      <c r="Y2935" s="3" t="str">
        <f t="shared" si="459"/>
        <v>OK</v>
      </c>
    </row>
    <row r="2936" spans="1:25" x14ac:dyDescent="0.25">
      <c r="A2936" s="3" t="str">
        <f>Raw_Data!A2936</f>
        <v>4b561de5-67ca-4d0c-8e49-ec97fa83626a</v>
      </c>
      <c r="B2936" s="3">
        <f>Raw_Data!B2936</f>
        <v>21</v>
      </c>
      <c r="C2936" s="3" t="str">
        <f>Raw_Data!C2936</f>
        <v>Male</v>
      </c>
      <c r="D2936" s="3" t="str">
        <f>Raw_Data!D2936</f>
        <v>Premium</v>
      </c>
      <c r="E2936" s="3">
        <f>Raw_Data!E2936</f>
        <v>16.09</v>
      </c>
      <c r="F2936" s="3">
        <f>Raw_Data!F2936</f>
        <v>2</v>
      </c>
      <c r="G2936" s="3" t="str">
        <f>Raw_Data!G2936</f>
        <v>North America</v>
      </c>
      <c r="H2936" s="3" t="str">
        <f>Raw_Data!H2936</f>
        <v>Tablet</v>
      </c>
      <c r="I2936" s="3">
        <f>Raw_Data!I2936</f>
        <v>17.989999999999998</v>
      </c>
      <c r="J2936" s="3">
        <f>Raw_Data!J2936</f>
        <v>0</v>
      </c>
      <c r="K2936" s="3" t="str">
        <f>Raw_Data!K2936</f>
        <v>Crypto</v>
      </c>
      <c r="L2936" s="3">
        <f>Raw_Data!L2936</f>
        <v>4</v>
      </c>
      <c r="M2936" s="3">
        <f>Raw_Data!M2936</f>
        <v>5.36</v>
      </c>
      <c r="N2936" s="3" t="str">
        <f>Raw_Data!N2936</f>
        <v>Sci-Fi</v>
      </c>
      <c r="O2936" s="3" t="str">
        <f t="shared" si="450"/>
        <v>18-24</v>
      </c>
      <c r="P2936" s="3" t="str">
        <f t="shared" si="451"/>
        <v>10-24h</v>
      </c>
      <c r="Q2936" s="3" t="str">
        <f t="shared" si="452"/>
        <v>0-7d</v>
      </c>
      <c r="R2936" s="3" t="str">
        <f t="shared" si="453"/>
        <v>Medium</v>
      </c>
      <c r="S2936" s="3" t="str">
        <f t="shared" si="454"/>
        <v>High</v>
      </c>
      <c r="T2936" s="3" t="str">
        <f t="shared" si="455"/>
        <v>Active</v>
      </c>
      <c r="U2936" s="4">
        <f>1/(1+EXP(-(Predictive_Model!$B$5+((B2936-Predictive_Model!$B$20)/Predictive_Model!$C$20)*Predictive_Model!$D$20+((E2936-Predictive_Model!$B$21)/Predictive_Model!$C$21)*Predictive_Model!$D$21+((F2936-Predictive_Model!$B$22)/Predictive_Model!$C$22)*Predictive_Model!$D$22+((I2936-Predictive_Model!$B$23)/Predictive_Model!$C$23)*Predictive_Model!$D$23+((L2936-Predictive_Model!$B$24)/Predictive_Model!$C$24)*Predictive_Model!$D$24+((M2936-Predictive_Model!$B$25)/Predictive_Model!$C$25)*Predictive_Model!$D$25+IF(C2936="Male",Predictive_Model!$D$31,IF(C2936="Other",Predictive_Model!$D$32,0))+IF(D2936="Premium",Predictive_Model!$D$34,IF(D2936="Standard",Predictive_Model!$D$35,0))+IF(G2936="Asia",Predictive_Model!$D$37,IF(G2936="Europe",Predictive_Model!$D$38,IF(G2936="North America",Predictive_Model!$D$39,IF(G2936="Oceania",Predictive_Model!$D$40,IF(G2936="South America",Predictive_Model!$D$41,0)))))+IF(H2936="Laptop",Predictive_Model!$D$43,IF(H2936="Mobile",Predictive_Model!$D$44,IF(H2936="TV",Predictive_Model!$D$45,IF(H2936="Tablet",Predictive_Model!$D$46,0))))+IF(K2936="Crypto",Predictive_Model!$D$48,IF(K2936="Debit Card",Predictive_Model!$D$49,IF(K2936="Gift Card",Predictive_Model!$D$50,IF(K2936="PayPal",Predictive_Model!$D$51,0))))+IF(N2936="Comedy",Predictive_Model!$D$53,IF(N2936="Documentary",Predictive_Model!$D$54,IF(N2936="Drama",Predictive_Model!$D$55,IF(N2936="Horror",Predictive_Model!$D$56,IF(N2936="Romance",Predictive_Model!$D$57,IF(N2936="Sci-Fi",Predictive_Model!$D$58,0)))))))))</f>
        <v>1.9517099412630197E-6</v>
      </c>
      <c r="V2936" s="3" t="str">
        <f t="shared" si="456"/>
        <v>Low</v>
      </c>
      <c r="W2936" s="6">
        <f t="shared" si="457"/>
        <v>3.511126184332172E-5</v>
      </c>
      <c r="X2936" s="3" t="str">
        <f t="shared" si="458"/>
        <v>Monitor</v>
      </c>
      <c r="Y2936" s="3" t="str">
        <f t="shared" si="459"/>
        <v>OK</v>
      </c>
    </row>
    <row r="2937" spans="1:25" x14ac:dyDescent="0.25">
      <c r="A2937" s="3" t="str">
        <f>Raw_Data!A2937</f>
        <v>ae401f97-f477-4b59-835c-80aba1166e34</v>
      </c>
      <c r="B2937" s="3">
        <f>Raw_Data!B2937</f>
        <v>61</v>
      </c>
      <c r="C2937" s="3" t="str">
        <f>Raw_Data!C2937</f>
        <v>Female</v>
      </c>
      <c r="D2937" s="3" t="str">
        <f>Raw_Data!D2937</f>
        <v>Premium</v>
      </c>
      <c r="E2937" s="3">
        <f>Raw_Data!E2937</f>
        <v>55.13</v>
      </c>
      <c r="F2937" s="3">
        <f>Raw_Data!F2937</f>
        <v>59</v>
      </c>
      <c r="G2937" s="3" t="str">
        <f>Raw_Data!G2937</f>
        <v>Asia</v>
      </c>
      <c r="H2937" s="3" t="str">
        <f>Raw_Data!H2937</f>
        <v>Tablet</v>
      </c>
      <c r="I2937" s="3">
        <f>Raw_Data!I2937</f>
        <v>17.989999999999998</v>
      </c>
      <c r="J2937" s="3">
        <f>Raw_Data!J2937</f>
        <v>0</v>
      </c>
      <c r="K2937" s="3" t="str">
        <f>Raw_Data!K2937</f>
        <v>Debit Card</v>
      </c>
      <c r="L2937" s="3">
        <f>Raw_Data!L2937</f>
        <v>1</v>
      </c>
      <c r="M2937" s="3">
        <f>Raw_Data!M2937</f>
        <v>0.92</v>
      </c>
      <c r="N2937" s="3" t="str">
        <f>Raw_Data!N2937</f>
        <v>Horror</v>
      </c>
      <c r="O2937" s="3" t="str">
        <f t="shared" si="450"/>
        <v>55-70</v>
      </c>
      <c r="P2937" s="3" t="str">
        <f t="shared" si="451"/>
        <v>50h+</v>
      </c>
      <c r="Q2937" s="3" t="str">
        <f t="shared" si="452"/>
        <v>46-60d</v>
      </c>
      <c r="R2937" s="3" t="str">
        <f t="shared" si="453"/>
        <v>Medium</v>
      </c>
      <c r="S2937" s="3" t="str">
        <f t="shared" si="454"/>
        <v>High</v>
      </c>
      <c r="T2937" s="3" t="str">
        <f t="shared" si="455"/>
        <v>Active</v>
      </c>
      <c r="U2937" s="4">
        <f>1/(1+EXP(-(Predictive_Model!$B$5+((B2937-Predictive_Model!$B$20)/Predictive_Model!$C$20)*Predictive_Model!$D$20+((E2937-Predictive_Model!$B$21)/Predictive_Model!$C$21)*Predictive_Model!$D$21+((F2937-Predictive_Model!$B$22)/Predictive_Model!$C$22)*Predictive_Model!$D$22+((I2937-Predictive_Model!$B$23)/Predictive_Model!$C$23)*Predictive_Model!$D$23+((L2937-Predictive_Model!$B$24)/Predictive_Model!$C$24)*Predictive_Model!$D$24+((M2937-Predictive_Model!$B$25)/Predictive_Model!$C$25)*Predictive_Model!$D$25+IF(C2937="Male",Predictive_Model!$D$31,IF(C2937="Other",Predictive_Model!$D$32,0))+IF(D2937="Premium",Predictive_Model!$D$34,IF(D2937="Standard",Predictive_Model!$D$35,0))+IF(G2937="Asia",Predictive_Model!$D$37,IF(G2937="Europe",Predictive_Model!$D$38,IF(G2937="North America",Predictive_Model!$D$39,IF(G2937="Oceania",Predictive_Model!$D$40,IF(G2937="South America",Predictive_Model!$D$41,0)))))+IF(H2937="Laptop",Predictive_Model!$D$43,IF(H2937="Mobile",Predictive_Model!$D$44,IF(H2937="TV",Predictive_Model!$D$45,IF(H2937="Tablet",Predictive_Model!$D$46,0))))+IF(K2937="Crypto",Predictive_Model!$D$48,IF(K2937="Debit Card",Predictive_Model!$D$49,IF(K2937="Gift Card",Predictive_Model!$D$50,IF(K2937="PayPal",Predictive_Model!$D$51,0))))+IF(N2937="Comedy",Predictive_Model!$D$53,IF(N2937="Documentary",Predictive_Model!$D$54,IF(N2937="Drama",Predictive_Model!$D$55,IF(N2937="Horror",Predictive_Model!$D$56,IF(N2937="Romance",Predictive_Model!$D$57,IF(N2937="Sci-Fi",Predictive_Model!$D$58,0)))))))))</f>
        <v>2.379312535374369E-4</v>
      </c>
      <c r="V2937" s="3" t="str">
        <f t="shared" si="456"/>
        <v>Low</v>
      </c>
      <c r="W2937" s="6">
        <f t="shared" si="457"/>
        <v>4.2803832511384898E-3</v>
      </c>
      <c r="X2937" s="3" t="str">
        <f t="shared" si="458"/>
        <v>Monitor</v>
      </c>
      <c r="Y2937" s="3" t="str">
        <f t="shared" si="459"/>
        <v>OK</v>
      </c>
    </row>
    <row r="2938" spans="1:25" x14ac:dyDescent="0.25">
      <c r="A2938" s="3" t="str">
        <f>Raw_Data!A2938</f>
        <v>31a4140a-c4fb-42c7-8854-4c24c438d18e</v>
      </c>
      <c r="B2938" s="3">
        <f>Raw_Data!B2938</f>
        <v>48</v>
      </c>
      <c r="C2938" s="3" t="str">
        <f>Raw_Data!C2938</f>
        <v>Other</v>
      </c>
      <c r="D2938" s="3" t="str">
        <f>Raw_Data!D2938</f>
        <v>Premium</v>
      </c>
      <c r="E2938" s="3">
        <f>Raw_Data!E2938</f>
        <v>17.239999999999998</v>
      </c>
      <c r="F2938" s="3">
        <f>Raw_Data!F2938</f>
        <v>53</v>
      </c>
      <c r="G2938" s="3" t="str">
        <f>Raw_Data!G2938</f>
        <v>Oceania</v>
      </c>
      <c r="H2938" s="3" t="str">
        <f>Raw_Data!H2938</f>
        <v>Mobile</v>
      </c>
      <c r="I2938" s="3">
        <f>Raw_Data!I2938</f>
        <v>17.989999999999998</v>
      </c>
      <c r="J2938" s="3">
        <f>Raw_Data!J2938</f>
        <v>0</v>
      </c>
      <c r="K2938" s="3" t="str">
        <f>Raw_Data!K2938</f>
        <v>Debit Card</v>
      </c>
      <c r="L2938" s="3">
        <f>Raw_Data!L2938</f>
        <v>5</v>
      </c>
      <c r="M2938" s="3">
        <f>Raw_Data!M2938</f>
        <v>0.32</v>
      </c>
      <c r="N2938" s="3" t="str">
        <f>Raw_Data!N2938</f>
        <v>Documentary</v>
      </c>
      <c r="O2938" s="3" t="str">
        <f t="shared" si="450"/>
        <v>45-54</v>
      </c>
      <c r="P2938" s="3" t="str">
        <f t="shared" si="451"/>
        <v>10-24h</v>
      </c>
      <c r="Q2938" s="3" t="str">
        <f t="shared" si="452"/>
        <v>46-60d</v>
      </c>
      <c r="R2938" s="3" t="str">
        <f t="shared" si="453"/>
        <v>Medium</v>
      </c>
      <c r="S2938" s="3" t="str">
        <f t="shared" si="454"/>
        <v>High</v>
      </c>
      <c r="T2938" s="3" t="str">
        <f t="shared" si="455"/>
        <v>Active</v>
      </c>
      <c r="U2938" s="4">
        <f>1/(1+EXP(-(Predictive_Model!$B$5+((B2938-Predictive_Model!$B$20)/Predictive_Model!$C$20)*Predictive_Model!$D$20+((E2938-Predictive_Model!$B$21)/Predictive_Model!$C$21)*Predictive_Model!$D$21+((F2938-Predictive_Model!$B$22)/Predictive_Model!$C$22)*Predictive_Model!$D$22+((I2938-Predictive_Model!$B$23)/Predictive_Model!$C$23)*Predictive_Model!$D$23+((L2938-Predictive_Model!$B$24)/Predictive_Model!$C$24)*Predictive_Model!$D$24+((M2938-Predictive_Model!$B$25)/Predictive_Model!$C$25)*Predictive_Model!$D$25+IF(C2938="Male",Predictive_Model!$D$31,IF(C2938="Other",Predictive_Model!$D$32,0))+IF(D2938="Premium",Predictive_Model!$D$34,IF(D2938="Standard",Predictive_Model!$D$35,0))+IF(G2938="Asia",Predictive_Model!$D$37,IF(G2938="Europe",Predictive_Model!$D$38,IF(G2938="North America",Predictive_Model!$D$39,IF(G2938="Oceania",Predictive_Model!$D$40,IF(G2938="South America",Predictive_Model!$D$41,0)))))+IF(H2938="Laptop",Predictive_Model!$D$43,IF(H2938="Mobile",Predictive_Model!$D$44,IF(H2938="TV",Predictive_Model!$D$45,IF(H2938="Tablet",Predictive_Model!$D$46,0))))+IF(K2938="Crypto",Predictive_Model!$D$48,IF(K2938="Debit Card",Predictive_Model!$D$49,IF(K2938="Gift Card",Predictive_Model!$D$50,IF(K2938="PayPal",Predictive_Model!$D$51,0))))+IF(N2938="Comedy",Predictive_Model!$D$53,IF(N2938="Documentary",Predictive_Model!$D$54,IF(N2938="Drama",Predictive_Model!$D$55,IF(N2938="Horror",Predictive_Model!$D$56,IF(N2938="Romance",Predictive_Model!$D$57,IF(N2938="Sci-Fi",Predictive_Model!$D$58,0)))))))))</f>
        <v>0.74256044560980394</v>
      </c>
      <c r="V2938" s="3" t="str">
        <f t="shared" si="456"/>
        <v>High</v>
      </c>
      <c r="W2938" s="6">
        <f t="shared" si="457"/>
        <v>13.358662416520371</v>
      </c>
      <c r="X2938" s="3" t="str">
        <f t="shared" si="458"/>
        <v>Priority 2</v>
      </c>
      <c r="Y2938" s="3" t="str">
        <f t="shared" si="459"/>
        <v>OK</v>
      </c>
    </row>
    <row r="2939" spans="1:25" x14ac:dyDescent="0.25">
      <c r="A2939" s="3" t="str">
        <f>Raw_Data!A2939</f>
        <v>ce3fbd40-95b0-45e9-b263-3c8ec20036c0</v>
      </c>
      <c r="B2939" s="3">
        <f>Raw_Data!B2939</f>
        <v>23</v>
      </c>
      <c r="C2939" s="3" t="str">
        <f>Raw_Data!C2939</f>
        <v>Other</v>
      </c>
      <c r="D2939" s="3" t="str">
        <f>Raw_Data!D2939</f>
        <v>Basic</v>
      </c>
      <c r="E2939" s="3">
        <f>Raw_Data!E2939</f>
        <v>2.91</v>
      </c>
      <c r="F2939" s="3">
        <f>Raw_Data!F2939</f>
        <v>40</v>
      </c>
      <c r="G2939" s="3" t="str">
        <f>Raw_Data!G2939</f>
        <v>Oceania</v>
      </c>
      <c r="H2939" s="3" t="str">
        <f>Raw_Data!H2939</f>
        <v>Tablet</v>
      </c>
      <c r="I2939" s="3">
        <f>Raw_Data!I2939</f>
        <v>8.99</v>
      </c>
      <c r="J2939" s="3">
        <f>Raw_Data!J2939</f>
        <v>1</v>
      </c>
      <c r="K2939" s="3" t="str">
        <f>Raw_Data!K2939</f>
        <v>PayPal</v>
      </c>
      <c r="L2939" s="3">
        <f>Raw_Data!L2939</f>
        <v>3</v>
      </c>
      <c r="M2939" s="3">
        <f>Raw_Data!M2939</f>
        <v>7.0000000000000007E-2</v>
      </c>
      <c r="N2939" s="3" t="str">
        <f>Raw_Data!N2939</f>
        <v>Drama</v>
      </c>
      <c r="O2939" s="3" t="str">
        <f t="shared" si="450"/>
        <v>18-24</v>
      </c>
      <c r="P2939" s="3" t="str">
        <f t="shared" si="451"/>
        <v>&lt;10h</v>
      </c>
      <c r="Q2939" s="3" t="str">
        <f t="shared" si="452"/>
        <v>22-45d</v>
      </c>
      <c r="R2939" s="3" t="str">
        <f t="shared" si="453"/>
        <v>Medium</v>
      </c>
      <c r="S2939" s="3" t="str">
        <f t="shared" si="454"/>
        <v>Low</v>
      </c>
      <c r="T2939" s="3" t="str">
        <f t="shared" si="455"/>
        <v>Churned</v>
      </c>
      <c r="U2939" s="4">
        <f>1/(1+EXP(-(Predictive_Model!$B$5+((B2939-Predictive_Model!$B$20)/Predictive_Model!$C$20)*Predictive_Model!$D$20+((E2939-Predictive_Model!$B$21)/Predictive_Model!$C$21)*Predictive_Model!$D$21+((F2939-Predictive_Model!$B$22)/Predictive_Model!$C$22)*Predictive_Model!$D$22+((I2939-Predictive_Model!$B$23)/Predictive_Model!$C$23)*Predictive_Model!$D$23+((L2939-Predictive_Model!$B$24)/Predictive_Model!$C$24)*Predictive_Model!$D$24+((M2939-Predictive_Model!$B$25)/Predictive_Model!$C$25)*Predictive_Model!$D$25+IF(C2939="Male",Predictive_Model!$D$31,IF(C2939="Other",Predictive_Model!$D$32,0))+IF(D2939="Premium",Predictive_Model!$D$34,IF(D2939="Standard",Predictive_Model!$D$35,0))+IF(G2939="Asia",Predictive_Model!$D$37,IF(G2939="Europe",Predictive_Model!$D$38,IF(G2939="North America",Predictive_Model!$D$39,IF(G2939="Oceania",Predictive_Model!$D$40,IF(G2939="South America",Predictive_Model!$D$41,0)))))+IF(H2939="Laptop",Predictive_Model!$D$43,IF(H2939="Mobile",Predictive_Model!$D$44,IF(H2939="TV",Predictive_Model!$D$45,IF(H2939="Tablet",Predictive_Model!$D$46,0))))+IF(K2939="Crypto",Predictive_Model!$D$48,IF(K2939="Debit Card",Predictive_Model!$D$49,IF(K2939="Gift Card",Predictive_Model!$D$50,IF(K2939="PayPal",Predictive_Model!$D$51,0))))+IF(N2939="Comedy",Predictive_Model!$D$53,IF(N2939="Documentary",Predictive_Model!$D$54,IF(N2939="Drama",Predictive_Model!$D$55,IF(N2939="Horror",Predictive_Model!$D$56,IF(N2939="Romance",Predictive_Model!$D$57,IF(N2939="Sci-Fi",Predictive_Model!$D$58,0)))))))))</f>
        <v>0.99984106276007645</v>
      </c>
      <c r="V2939" s="3" t="str">
        <f t="shared" si="456"/>
        <v>Critical</v>
      </c>
      <c r="W2939" s="6">
        <f t="shared" si="457"/>
        <v>8.99</v>
      </c>
      <c r="X2939" s="3" t="str">
        <f t="shared" si="458"/>
        <v>Priority 2</v>
      </c>
      <c r="Y2939" s="3" t="str">
        <f t="shared" si="459"/>
        <v>OK</v>
      </c>
    </row>
    <row r="2940" spans="1:25" x14ac:dyDescent="0.25">
      <c r="A2940" s="3" t="str">
        <f>Raw_Data!A2940</f>
        <v>b7738cff-10aa-4e6f-9fef-e9fcf917d1c4</v>
      </c>
      <c r="B2940" s="3">
        <f>Raw_Data!B2940</f>
        <v>57</v>
      </c>
      <c r="C2940" s="3" t="str">
        <f>Raw_Data!C2940</f>
        <v>Female</v>
      </c>
      <c r="D2940" s="3" t="str">
        <f>Raw_Data!D2940</f>
        <v>Standard</v>
      </c>
      <c r="E2940" s="3">
        <f>Raw_Data!E2940</f>
        <v>3.05</v>
      </c>
      <c r="F2940" s="3">
        <f>Raw_Data!F2940</f>
        <v>26</v>
      </c>
      <c r="G2940" s="3" t="str">
        <f>Raw_Data!G2940</f>
        <v>North America</v>
      </c>
      <c r="H2940" s="3" t="str">
        <f>Raw_Data!H2940</f>
        <v>TV</v>
      </c>
      <c r="I2940" s="3">
        <f>Raw_Data!I2940</f>
        <v>13.99</v>
      </c>
      <c r="J2940" s="3">
        <f>Raw_Data!J2940</f>
        <v>1</v>
      </c>
      <c r="K2940" s="3" t="str">
        <f>Raw_Data!K2940</f>
        <v>PayPal</v>
      </c>
      <c r="L2940" s="3">
        <f>Raw_Data!L2940</f>
        <v>2</v>
      </c>
      <c r="M2940" s="3">
        <f>Raw_Data!M2940</f>
        <v>0.11</v>
      </c>
      <c r="N2940" s="3" t="str">
        <f>Raw_Data!N2940</f>
        <v>Sci-Fi</v>
      </c>
      <c r="O2940" s="3" t="str">
        <f t="shared" si="450"/>
        <v>55-70</v>
      </c>
      <c r="P2940" s="3" t="str">
        <f t="shared" si="451"/>
        <v>&lt;10h</v>
      </c>
      <c r="Q2940" s="3" t="str">
        <f t="shared" si="452"/>
        <v>22-45d</v>
      </c>
      <c r="R2940" s="3" t="str">
        <f t="shared" si="453"/>
        <v>Medium</v>
      </c>
      <c r="S2940" s="3" t="str">
        <f t="shared" si="454"/>
        <v>Mid</v>
      </c>
      <c r="T2940" s="3" t="str">
        <f t="shared" si="455"/>
        <v>Churned</v>
      </c>
      <c r="U2940" s="4">
        <f>1/(1+EXP(-(Predictive_Model!$B$5+((B2940-Predictive_Model!$B$20)/Predictive_Model!$C$20)*Predictive_Model!$D$20+((E2940-Predictive_Model!$B$21)/Predictive_Model!$C$21)*Predictive_Model!$D$21+((F2940-Predictive_Model!$B$22)/Predictive_Model!$C$22)*Predictive_Model!$D$22+((I2940-Predictive_Model!$B$23)/Predictive_Model!$C$23)*Predictive_Model!$D$23+((L2940-Predictive_Model!$B$24)/Predictive_Model!$C$24)*Predictive_Model!$D$24+((M2940-Predictive_Model!$B$25)/Predictive_Model!$C$25)*Predictive_Model!$D$25+IF(C2940="Male",Predictive_Model!$D$31,IF(C2940="Other",Predictive_Model!$D$32,0))+IF(D2940="Premium",Predictive_Model!$D$34,IF(D2940="Standard",Predictive_Model!$D$35,0))+IF(G2940="Asia",Predictive_Model!$D$37,IF(G2940="Europe",Predictive_Model!$D$38,IF(G2940="North America",Predictive_Model!$D$39,IF(G2940="Oceania",Predictive_Model!$D$40,IF(G2940="South America",Predictive_Model!$D$41,0)))))+IF(H2940="Laptop",Predictive_Model!$D$43,IF(H2940="Mobile",Predictive_Model!$D$44,IF(H2940="TV",Predictive_Model!$D$45,IF(H2940="Tablet",Predictive_Model!$D$46,0))))+IF(K2940="Crypto",Predictive_Model!$D$48,IF(K2940="Debit Card",Predictive_Model!$D$49,IF(K2940="Gift Card",Predictive_Model!$D$50,IF(K2940="PayPal",Predictive_Model!$D$51,0))))+IF(N2940="Comedy",Predictive_Model!$D$53,IF(N2940="Documentary",Predictive_Model!$D$54,IF(N2940="Drama",Predictive_Model!$D$55,IF(N2940="Horror",Predictive_Model!$D$56,IF(N2940="Romance",Predictive_Model!$D$57,IF(N2940="Sci-Fi",Predictive_Model!$D$58,0)))))))))</f>
        <v>0.99146308441726128</v>
      </c>
      <c r="V2940" s="3" t="str">
        <f t="shared" si="456"/>
        <v>Critical</v>
      </c>
      <c r="W2940" s="6">
        <f t="shared" si="457"/>
        <v>13.99</v>
      </c>
      <c r="X2940" s="3" t="str">
        <f t="shared" si="458"/>
        <v>Priority 2</v>
      </c>
      <c r="Y2940" s="3" t="str">
        <f t="shared" si="459"/>
        <v>OK</v>
      </c>
    </row>
    <row r="2941" spans="1:25" x14ac:dyDescent="0.25">
      <c r="A2941" s="3" t="str">
        <f>Raw_Data!A2941</f>
        <v>57f1d116-ea1e-43db-93e6-4a9324378aa1</v>
      </c>
      <c r="B2941" s="3">
        <f>Raw_Data!B2941</f>
        <v>30</v>
      </c>
      <c r="C2941" s="3" t="str">
        <f>Raw_Data!C2941</f>
        <v>Male</v>
      </c>
      <c r="D2941" s="3" t="str">
        <f>Raw_Data!D2941</f>
        <v>Premium</v>
      </c>
      <c r="E2941" s="3">
        <f>Raw_Data!E2941</f>
        <v>5.43</v>
      </c>
      <c r="F2941" s="3">
        <f>Raw_Data!F2941</f>
        <v>56</v>
      </c>
      <c r="G2941" s="3" t="str">
        <f>Raw_Data!G2941</f>
        <v>Africa</v>
      </c>
      <c r="H2941" s="3" t="str">
        <f>Raw_Data!H2941</f>
        <v>TV</v>
      </c>
      <c r="I2941" s="3">
        <f>Raw_Data!I2941</f>
        <v>17.989999999999998</v>
      </c>
      <c r="J2941" s="3">
        <f>Raw_Data!J2941</f>
        <v>1</v>
      </c>
      <c r="K2941" s="3" t="str">
        <f>Raw_Data!K2941</f>
        <v>Gift Card</v>
      </c>
      <c r="L2941" s="3">
        <f>Raw_Data!L2941</f>
        <v>4</v>
      </c>
      <c r="M2941" s="3">
        <f>Raw_Data!M2941</f>
        <v>0.1</v>
      </c>
      <c r="N2941" s="3" t="str">
        <f>Raw_Data!N2941</f>
        <v>Documentary</v>
      </c>
      <c r="O2941" s="3" t="str">
        <f t="shared" si="450"/>
        <v>25-34</v>
      </c>
      <c r="P2941" s="3" t="str">
        <f t="shared" si="451"/>
        <v>&lt;10h</v>
      </c>
      <c r="Q2941" s="3" t="str">
        <f t="shared" si="452"/>
        <v>46-60d</v>
      </c>
      <c r="R2941" s="3" t="str">
        <f t="shared" si="453"/>
        <v>Low</v>
      </c>
      <c r="S2941" s="3" t="str">
        <f t="shared" si="454"/>
        <v>High</v>
      </c>
      <c r="T2941" s="3" t="str">
        <f t="shared" si="455"/>
        <v>Churned</v>
      </c>
      <c r="U2941" s="4">
        <f>1/(1+EXP(-(Predictive_Model!$B$5+((B2941-Predictive_Model!$B$20)/Predictive_Model!$C$20)*Predictive_Model!$D$20+((E2941-Predictive_Model!$B$21)/Predictive_Model!$C$21)*Predictive_Model!$D$21+((F2941-Predictive_Model!$B$22)/Predictive_Model!$C$22)*Predictive_Model!$D$22+((I2941-Predictive_Model!$B$23)/Predictive_Model!$C$23)*Predictive_Model!$D$23+((L2941-Predictive_Model!$B$24)/Predictive_Model!$C$24)*Predictive_Model!$D$24+((M2941-Predictive_Model!$B$25)/Predictive_Model!$C$25)*Predictive_Model!$D$25+IF(C2941="Male",Predictive_Model!$D$31,IF(C2941="Other",Predictive_Model!$D$32,0))+IF(D2941="Premium",Predictive_Model!$D$34,IF(D2941="Standard",Predictive_Model!$D$35,0))+IF(G2941="Asia",Predictive_Model!$D$37,IF(G2941="Europe",Predictive_Model!$D$38,IF(G2941="North America",Predictive_Model!$D$39,IF(G2941="Oceania",Predictive_Model!$D$40,IF(G2941="South America",Predictive_Model!$D$41,0)))))+IF(H2941="Laptop",Predictive_Model!$D$43,IF(H2941="Mobile",Predictive_Model!$D$44,IF(H2941="TV",Predictive_Model!$D$45,IF(H2941="Tablet",Predictive_Model!$D$46,0))))+IF(K2941="Crypto",Predictive_Model!$D$48,IF(K2941="Debit Card",Predictive_Model!$D$49,IF(K2941="Gift Card",Predictive_Model!$D$50,IF(K2941="PayPal",Predictive_Model!$D$51,0))))+IF(N2941="Comedy",Predictive_Model!$D$53,IF(N2941="Documentary",Predictive_Model!$D$54,IF(N2941="Drama",Predictive_Model!$D$55,IF(N2941="Horror",Predictive_Model!$D$56,IF(N2941="Romance",Predictive_Model!$D$57,IF(N2941="Sci-Fi",Predictive_Model!$D$58,0)))))))))</f>
        <v>0.99262325615308411</v>
      </c>
      <c r="V2941" s="3" t="str">
        <f t="shared" si="456"/>
        <v>Critical</v>
      </c>
      <c r="W2941" s="6">
        <f t="shared" si="457"/>
        <v>17.989999999999998</v>
      </c>
      <c r="X2941" s="3" t="str">
        <f t="shared" si="458"/>
        <v>Priority 1</v>
      </c>
      <c r="Y2941" s="3" t="str">
        <f t="shared" si="459"/>
        <v>OK</v>
      </c>
    </row>
    <row r="2942" spans="1:25" x14ac:dyDescent="0.25">
      <c r="A2942" s="3" t="str">
        <f>Raw_Data!A2942</f>
        <v>0ca91c24-0ea5-4885-8ae4-665754c4a464</v>
      </c>
      <c r="B2942" s="3">
        <f>Raw_Data!B2942</f>
        <v>25</v>
      </c>
      <c r="C2942" s="3" t="str">
        <f>Raw_Data!C2942</f>
        <v>Other</v>
      </c>
      <c r="D2942" s="3" t="str">
        <f>Raw_Data!D2942</f>
        <v>Premium</v>
      </c>
      <c r="E2942" s="3">
        <f>Raw_Data!E2942</f>
        <v>2.5099999999999998</v>
      </c>
      <c r="F2942" s="3">
        <f>Raw_Data!F2942</f>
        <v>18</v>
      </c>
      <c r="G2942" s="3" t="str">
        <f>Raw_Data!G2942</f>
        <v>Asia</v>
      </c>
      <c r="H2942" s="3" t="str">
        <f>Raw_Data!H2942</f>
        <v>TV</v>
      </c>
      <c r="I2942" s="3">
        <f>Raw_Data!I2942</f>
        <v>17.989999999999998</v>
      </c>
      <c r="J2942" s="3">
        <f>Raw_Data!J2942</f>
        <v>0</v>
      </c>
      <c r="K2942" s="3" t="str">
        <f>Raw_Data!K2942</f>
        <v>PayPal</v>
      </c>
      <c r="L2942" s="3">
        <f>Raw_Data!L2942</f>
        <v>5</v>
      </c>
      <c r="M2942" s="3">
        <f>Raw_Data!M2942</f>
        <v>0.13</v>
      </c>
      <c r="N2942" s="3" t="str">
        <f>Raw_Data!N2942</f>
        <v>Sci-Fi</v>
      </c>
      <c r="O2942" s="3" t="str">
        <f t="shared" si="450"/>
        <v>25-34</v>
      </c>
      <c r="P2942" s="3" t="str">
        <f t="shared" si="451"/>
        <v>&lt;10h</v>
      </c>
      <c r="Q2942" s="3" t="str">
        <f t="shared" si="452"/>
        <v>8-21d</v>
      </c>
      <c r="R2942" s="3" t="str">
        <f t="shared" si="453"/>
        <v>Medium</v>
      </c>
      <c r="S2942" s="3" t="str">
        <f t="shared" si="454"/>
        <v>High</v>
      </c>
      <c r="T2942" s="3" t="str">
        <f t="shared" si="455"/>
        <v>Active</v>
      </c>
      <c r="U2942" s="4">
        <f>1/(1+EXP(-(Predictive_Model!$B$5+((B2942-Predictive_Model!$B$20)/Predictive_Model!$C$20)*Predictive_Model!$D$20+((E2942-Predictive_Model!$B$21)/Predictive_Model!$C$21)*Predictive_Model!$D$21+((F2942-Predictive_Model!$B$22)/Predictive_Model!$C$22)*Predictive_Model!$D$22+((I2942-Predictive_Model!$B$23)/Predictive_Model!$C$23)*Predictive_Model!$D$23+((L2942-Predictive_Model!$B$24)/Predictive_Model!$C$24)*Predictive_Model!$D$24+((M2942-Predictive_Model!$B$25)/Predictive_Model!$C$25)*Predictive_Model!$D$25+IF(C2942="Male",Predictive_Model!$D$31,IF(C2942="Other",Predictive_Model!$D$32,0))+IF(D2942="Premium",Predictive_Model!$D$34,IF(D2942="Standard",Predictive_Model!$D$35,0))+IF(G2942="Asia",Predictive_Model!$D$37,IF(G2942="Europe",Predictive_Model!$D$38,IF(G2942="North America",Predictive_Model!$D$39,IF(G2942="Oceania",Predictive_Model!$D$40,IF(G2942="South America",Predictive_Model!$D$41,0)))))+IF(H2942="Laptop",Predictive_Model!$D$43,IF(H2942="Mobile",Predictive_Model!$D$44,IF(H2942="TV",Predictive_Model!$D$45,IF(H2942="Tablet",Predictive_Model!$D$46,0))))+IF(K2942="Crypto",Predictive_Model!$D$48,IF(K2942="Debit Card",Predictive_Model!$D$49,IF(K2942="Gift Card",Predictive_Model!$D$50,IF(K2942="PayPal",Predictive_Model!$D$51,0))))+IF(N2942="Comedy",Predictive_Model!$D$53,IF(N2942="Documentary",Predictive_Model!$D$54,IF(N2942="Drama",Predictive_Model!$D$55,IF(N2942="Horror",Predictive_Model!$D$56,IF(N2942="Romance",Predictive_Model!$D$57,IF(N2942="Sci-Fi",Predictive_Model!$D$58,0)))))))))</f>
        <v>0.34121417067046034</v>
      </c>
      <c r="V2942" s="3" t="str">
        <f t="shared" si="456"/>
        <v>Medium</v>
      </c>
      <c r="W2942" s="6">
        <f t="shared" si="457"/>
        <v>6.1384429303615811</v>
      </c>
      <c r="X2942" s="3" t="str">
        <f t="shared" si="458"/>
        <v>Monitor</v>
      </c>
      <c r="Y2942" s="3" t="str">
        <f t="shared" si="459"/>
        <v>OK</v>
      </c>
    </row>
    <row r="2943" spans="1:25" x14ac:dyDescent="0.25">
      <c r="A2943" s="3" t="str">
        <f>Raw_Data!A2943</f>
        <v>c98976dd-6fef-4649-bf60-100427cfa861</v>
      </c>
      <c r="B2943" s="3">
        <f>Raw_Data!B2943</f>
        <v>32</v>
      </c>
      <c r="C2943" s="3" t="str">
        <f>Raw_Data!C2943</f>
        <v>Female</v>
      </c>
      <c r="D2943" s="3" t="str">
        <f>Raw_Data!D2943</f>
        <v>Basic</v>
      </c>
      <c r="E2943" s="3">
        <f>Raw_Data!E2943</f>
        <v>7.17</v>
      </c>
      <c r="F2943" s="3">
        <f>Raw_Data!F2943</f>
        <v>3</v>
      </c>
      <c r="G2943" s="3" t="str">
        <f>Raw_Data!G2943</f>
        <v>Asia</v>
      </c>
      <c r="H2943" s="3" t="str">
        <f>Raw_Data!H2943</f>
        <v>Tablet</v>
      </c>
      <c r="I2943" s="3">
        <f>Raw_Data!I2943</f>
        <v>8.99</v>
      </c>
      <c r="J2943" s="3">
        <f>Raw_Data!J2943</f>
        <v>0</v>
      </c>
      <c r="K2943" s="3" t="str">
        <f>Raw_Data!K2943</f>
        <v>Debit Card</v>
      </c>
      <c r="L2943" s="3">
        <f>Raw_Data!L2943</f>
        <v>5</v>
      </c>
      <c r="M2943" s="3">
        <f>Raw_Data!M2943</f>
        <v>1.79</v>
      </c>
      <c r="N2943" s="3" t="str">
        <f>Raw_Data!N2943</f>
        <v>Horror</v>
      </c>
      <c r="O2943" s="3" t="str">
        <f t="shared" si="450"/>
        <v>25-34</v>
      </c>
      <c r="P2943" s="3" t="str">
        <f t="shared" si="451"/>
        <v>&lt;10h</v>
      </c>
      <c r="Q2943" s="3" t="str">
        <f t="shared" si="452"/>
        <v>0-7d</v>
      </c>
      <c r="R2943" s="3" t="str">
        <f t="shared" si="453"/>
        <v>Medium</v>
      </c>
      <c r="S2943" s="3" t="str">
        <f t="shared" si="454"/>
        <v>Low</v>
      </c>
      <c r="T2943" s="3" t="str">
        <f t="shared" si="455"/>
        <v>Active</v>
      </c>
      <c r="U2943" s="4">
        <f>1/(1+EXP(-(Predictive_Model!$B$5+((B2943-Predictive_Model!$B$20)/Predictive_Model!$C$20)*Predictive_Model!$D$20+((E2943-Predictive_Model!$B$21)/Predictive_Model!$C$21)*Predictive_Model!$D$21+((F2943-Predictive_Model!$B$22)/Predictive_Model!$C$22)*Predictive_Model!$D$22+((I2943-Predictive_Model!$B$23)/Predictive_Model!$C$23)*Predictive_Model!$D$23+((L2943-Predictive_Model!$B$24)/Predictive_Model!$C$24)*Predictive_Model!$D$24+((M2943-Predictive_Model!$B$25)/Predictive_Model!$C$25)*Predictive_Model!$D$25+IF(C2943="Male",Predictive_Model!$D$31,IF(C2943="Other",Predictive_Model!$D$32,0))+IF(D2943="Premium",Predictive_Model!$D$34,IF(D2943="Standard",Predictive_Model!$D$35,0))+IF(G2943="Asia",Predictive_Model!$D$37,IF(G2943="Europe",Predictive_Model!$D$38,IF(G2943="North America",Predictive_Model!$D$39,IF(G2943="Oceania",Predictive_Model!$D$40,IF(G2943="South America",Predictive_Model!$D$41,0)))))+IF(H2943="Laptop",Predictive_Model!$D$43,IF(H2943="Mobile",Predictive_Model!$D$44,IF(H2943="TV",Predictive_Model!$D$45,IF(H2943="Tablet",Predictive_Model!$D$46,0))))+IF(K2943="Crypto",Predictive_Model!$D$48,IF(K2943="Debit Card",Predictive_Model!$D$49,IF(K2943="Gift Card",Predictive_Model!$D$50,IF(K2943="PayPal",Predictive_Model!$D$51,0))))+IF(N2943="Comedy",Predictive_Model!$D$53,IF(N2943="Documentary",Predictive_Model!$D$54,IF(N2943="Drama",Predictive_Model!$D$55,IF(N2943="Horror",Predictive_Model!$D$56,IF(N2943="Romance",Predictive_Model!$D$57,IF(N2943="Sci-Fi",Predictive_Model!$D$58,0)))))))))</f>
        <v>9.3059487492131346E-2</v>
      </c>
      <c r="V2943" s="3" t="str">
        <f t="shared" si="456"/>
        <v>Low</v>
      </c>
      <c r="W2943" s="6">
        <f t="shared" si="457"/>
        <v>0.83660479255426079</v>
      </c>
      <c r="X2943" s="3" t="str">
        <f t="shared" si="458"/>
        <v>Monitor</v>
      </c>
      <c r="Y2943" s="3" t="str">
        <f t="shared" si="459"/>
        <v>OK</v>
      </c>
    </row>
    <row r="2944" spans="1:25" x14ac:dyDescent="0.25">
      <c r="A2944" s="3" t="str">
        <f>Raw_Data!A2944</f>
        <v>bf4af9cd-1b68-481c-96aa-d569dc62852d</v>
      </c>
      <c r="B2944" s="3">
        <f>Raw_Data!B2944</f>
        <v>29</v>
      </c>
      <c r="C2944" s="3" t="str">
        <f>Raw_Data!C2944</f>
        <v>Female</v>
      </c>
      <c r="D2944" s="3" t="str">
        <f>Raw_Data!D2944</f>
        <v>Basic</v>
      </c>
      <c r="E2944" s="3">
        <f>Raw_Data!E2944</f>
        <v>10.64</v>
      </c>
      <c r="F2944" s="3">
        <f>Raw_Data!F2944</f>
        <v>36</v>
      </c>
      <c r="G2944" s="3" t="str">
        <f>Raw_Data!G2944</f>
        <v>Europe</v>
      </c>
      <c r="H2944" s="3" t="str">
        <f>Raw_Data!H2944</f>
        <v>Tablet</v>
      </c>
      <c r="I2944" s="3">
        <f>Raw_Data!I2944</f>
        <v>8.99</v>
      </c>
      <c r="J2944" s="3">
        <f>Raw_Data!J2944</f>
        <v>1</v>
      </c>
      <c r="K2944" s="3" t="str">
        <f>Raw_Data!K2944</f>
        <v>PayPal</v>
      </c>
      <c r="L2944" s="3">
        <f>Raw_Data!L2944</f>
        <v>1</v>
      </c>
      <c r="M2944" s="3">
        <f>Raw_Data!M2944</f>
        <v>0.28999999999999998</v>
      </c>
      <c r="N2944" s="3" t="str">
        <f>Raw_Data!N2944</f>
        <v>Action</v>
      </c>
      <c r="O2944" s="3" t="str">
        <f t="shared" si="450"/>
        <v>25-34</v>
      </c>
      <c r="P2944" s="3" t="str">
        <f t="shared" si="451"/>
        <v>10-24h</v>
      </c>
      <c r="Q2944" s="3" t="str">
        <f t="shared" si="452"/>
        <v>22-45d</v>
      </c>
      <c r="R2944" s="3" t="str">
        <f t="shared" si="453"/>
        <v>Medium</v>
      </c>
      <c r="S2944" s="3" t="str">
        <f t="shared" si="454"/>
        <v>Low</v>
      </c>
      <c r="T2944" s="3" t="str">
        <f t="shared" si="455"/>
        <v>Churned</v>
      </c>
      <c r="U2944" s="4">
        <f>1/(1+EXP(-(Predictive_Model!$B$5+((B2944-Predictive_Model!$B$20)/Predictive_Model!$C$20)*Predictive_Model!$D$20+((E2944-Predictive_Model!$B$21)/Predictive_Model!$C$21)*Predictive_Model!$D$21+((F2944-Predictive_Model!$B$22)/Predictive_Model!$C$22)*Predictive_Model!$D$22+((I2944-Predictive_Model!$B$23)/Predictive_Model!$C$23)*Predictive_Model!$D$23+((L2944-Predictive_Model!$B$24)/Predictive_Model!$C$24)*Predictive_Model!$D$24+((M2944-Predictive_Model!$B$25)/Predictive_Model!$C$25)*Predictive_Model!$D$25+IF(C2944="Male",Predictive_Model!$D$31,IF(C2944="Other",Predictive_Model!$D$32,0))+IF(D2944="Premium",Predictive_Model!$D$34,IF(D2944="Standard",Predictive_Model!$D$35,0))+IF(G2944="Asia",Predictive_Model!$D$37,IF(G2944="Europe",Predictive_Model!$D$38,IF(G2944="North America",Predictive_Model!$D$39,IF(G2944="Oceania",Predictive_Model!$D$40,IF(G2944="South America",Predictive_Model!$D$41,0)))))+IF(H2944="Laptop",Predictive_Model!$D$43,IF(H2944="Mobile",Predictive_Model!$D$44,IF(H2944="TV",Predictive_Model!$D$45,IF(H2944="Tablet",Predictive_Model!$D$46,0))))+IF(K2944="Crypto",Predictive_Model!$D$48,IF(K2944="Debit Card",Predictive_Model!$D$49,IF(K2944="Gift Card",Predictive_Model!$D$50,IF(K2944="PayPal",Predictive_Model!$D$51,0))))+IF(N2944="Comedy",Predictive_Model!$D$53,IF(N2944="Documentary",Predictive_Model!$D$54,IF(N2944="Drama",Predictive_Model!$D$55,IF(N2944="Horror",Predictive_Model!$D$56,IF(N2944="Romance",Predictive_Model!$D$57,IF(N2944="Sci-Fi",Predictive_Model!$D$58,0)))))))))</f>
        <v>0.99903601908386452</v>
      </c>
      <c r="V2944" s="3" t="str">
        <f t="shared" si="456"/>
        <v>Critical</v>
      </c>
      <c r="W2944" s="6">
        <f t="shared" si="457"/>
        <v>8.99</v>
      </c>
      <c r="X2944" s="3" t="str">
        <f t="shared" si="458"/>
        <v>Priority 2</v>
      </c>
      <c r="Y2944" s="3" t="str">
        <f t="shared" si="459"/>
        <v>OK</v>
      </c>
    </row>
    <row r="2945" spans="1:25" x14ac:dyDescent="0.25">
      <c r="A2945" s="3" t="str">
        <f>Raw_Data!A2945</f>
        <v>13480445-fc86-4991-89e5-ab251055352d</v>
      </c>
      <c r="B2945" s="3">
        <f>Raw_Data!B2945</f>
        <v>56</v>
      </c>
      <c r="C2945" s="3" t="str">
        <f>Raw_Data!C2945</f>
        <v>Male</v>
      </c>
      <c r="D2945" s="3" t="str">
        <f>Raw_Data!D2945</f>
        <v>Standard</v>
      </c>
      <c r="E2945" s="3">
        <f>Raw_Data!E2945</f>
        <v>12.06</v>
      </c>
      <c r="F2945" s="3">
        <f>Raw_Data!F2945</f>
        <v>26</v>
      </c>
      <c r="G2945" s="3" t="str">
        <f>Raw_Data!G2945</f>
        <v>South America</v>
      </c>
      <c r="H2945" s="3" t="str">
        <f>Raw_Data!H2945</f>
        <v>Laptop</v>
      </c>
      <c r="I2945" s="3">
        <f>Raw_Data!I2945</f>
        <v>13.99</v>
      </c>
      <c r="J2945" s="3">
        <f>Raw_Data!J2945</f>
        <v>0</v>
      </c>
      <c r="K2945" s="3" t="str">
        <f>Raw_Data!K2945</f>
        <v>Debit Card</v>
      </c>
      <c r="L2945" s="3">
        <f>Raw_Data!L2945</f>
        <v>1</v>
      </c>
      <c r="M2945" s="3">
        <f>Raw_Data!M2945</f>
        <v>0.45</v>
      </c>
      <c r="N2945" s="3" t="str">
        <f>Raw_Data!N2945</f>
        <v>Horror</v>
      </c>
      <c r="O2945" s="3" t="str">
        <f t="shared" si="450"/>
        <v>55-70</v>
      </c>
      <c r="P2945" s="3" t="str">
        <f t="shared" si="451"/>
        <v>10-24h</v>
      </c>
      <c r="Q2945" s="3" t="str">
        <f t="shared" si="452"/>
        <v>22-45d</v>
      </c>
      <c r="R2945" s="3" t="str">
        <f t="shared" si="453"/>
        <v>Medium</v>
      </c>
      <c r="S2945" s="3" t="str">
        <f t="shared" si="454"/>
        <v>Mid</v>
      </c>
      <c r="T2945" s="3" t="str">
        <f t="shared" si="455"/>
        <v>Active</v>
      </c>
      <c r="U2945" s="4">
        <f>1/(1+EXP(-(Predictive_Model!$B$5+((B2945-Predictive_Model!$B$20)/Predictive_Model!$C$20)*Predictive_Model!$D$20+((E2945-Predictive_Model!$B$21)/Predictive_Model!$C$21)*Predictive_Model!$D$21+((F2945-Predictive_Model!$B$22)/Predictive_Model!$C$22)*Predictive_Model!$D$22+((I2945-Predictive_Model!$B$23)/Predictive_Model!$C$23)*Predictive_Model!$D$23+((L2945-Predictive_Model!$B$24)/Predictive_Model!$C$24)*Predictive_Model!$D$24+((M2945-Predictive_Model!$B$25)/Predictive_Model!$C$25)*Predictive_Model!$D$25+IF(C2945="Male",Predictive_Model!$D$31,IF(C2945="Other",Predictive_Model!$D$32,0))+IF(D2945="Premium",Predictive_Model!$D$34,IF(D2945="Standard",Predictive_Model!$D$35,0))+IF(G2945="Asia",Predictive_Model!$D$37,IF(G2945="Europe",Predictive_Model!$D$38,IF(G2945="North America",Predictive_Model!$D$39,IF(G2945="Oceania",Predictive_Model!$D$40,IF(G2945="South America",Predictive_Model!$D$41,0)))))+IF(H2945="Laptop",Predictive_Model!$D$43,IF(H2945="Mobile",Predictive_Model!$D$44,IF(H2945="TV",Predictive_Model!$D$45,IF(H2945="Tablet",Predictive_Model!$D$46,0))))+IF(K2945="Crypto",Predictive_Model!$D$48,IF(K2945="Debit Card",Predictive_Model!$D$49,IF(K2945="Gift Card",Predictive_Model!$D$50,IF(K2945="PayPal",Predictive_Model!$D$51,0))))+IF(N2945="Comedy",Predictive_Model!$D$53,IF(N2945="Documentary",Predictive_Model!$D$54,IF(N2945="Drama",Predictive_Model!$D$55,IF(N2945="Horror",Predictive_Model!$D$56,IF(N2945="Romance",Predictive_Model!$D$57,IF(N2945="Sci-Fi",Predictive_Model!$D$58,0)))))))))</f>
        <v>0.88732155470273089</v>
      </c>
      <c r="V2945" s="3" t="str">
        <f t="shared" si="456"/>
        <v>Critical</v>
      </c>
      <c r="W2945" s="6">
        <f t="shared" si="457"/>
        <v>12.413628550291206</v>
      </c>
      <c r="X2945" s="3" t="str">
        <f t="shared" si="458"/>
        <v>Priority 2</v>
      </c>
      <c r="Y2945" s="3" t="str">
        <f t="shared" si="459"/>
        <v>OK</v>
      </c>
    </row>
    <row r="2946" spans="1:25" x14ac:dyDescent="0.25">
      <c r="A2946" s="3" t="str">
        <f>Raw_Data!A2946</f>
        <v>d0a6eca4-bb35-4ab4-a281-9a5427cd35af</v>
      </c>
      <c r="B2946" s="3">
        <f>Raw_Data!B2946</f>
        <v>57</v>
      </c>
      <c r="C2946" s="3" t="str">
        <f>Raw_Data!C2946</f>
        <v>Female</v>
      </c>
      <c r="D2946" s="3" t="str">
        <f>Raw_Data!D2946</f>
        <v>Standard</v>
      </c>
      <c r="E2946" s="3">
        <f>Raw_Data!E2946</f>
        <v>28.5</v>
      </c>
      <c r="F2946" s="3">
        <f>Raw_Data!F2946</f>
        <v>23</v>
      </c>
      <c r="G2946" s="3" t="str">
        <f>Raw_Data!G2946</f>
        <v>South America</v>
      </c>
      <c r="H2946" s="3" t="str">
        <f>Raw_Data!H2946</f>
        <v>Desktop</v>
      </c>
      <c r="I2946" s="3">
        <f>Raw_Data!I2946</f>
        <v>13.99</v>
      </c>
      <c r="J2946" s="3">
        <f>Raw_Data!J2946</f>
        <v>0</v>
      </c>
      <c r="K2946" s="3" t="str">
        <f>Raw_Data!K2946</f>
        <v>Gift Card</v>
      </c>
      <c r="L2946" s="3">
        <f>Raw_Data!L2946</f>
        <v>3</v>
      </c>
      <c r="M2946" s="3">
        <f>Raw_Data!M2946</f>
        <v>1.19</v>
      </c>
      <c r="N2946" s="3" t="str">
        <f>Raw_Data!N2946</f>
        <v>Documentary</v>
      </c>
      <c r="O2946" s="3" t="str">
        <f t="shared" si="450"/>
        <v>55-70</v>
      </c>
      <c r="P2946" s="3" t="str">
        <f t="shared" si="451"/>
        <v>25-49h</v>
      </c>
      <c r="Q2946" s="3" t="str">
        <f t="shared" si="452"/>
        <v>22-45d</v>
      </c>
      <c r="R2946" s="3" t="str">
        <f t="shared" si="453"/>
        <v>Medium</v>
      </c>
      <c r="S2946" s="3" t="str">
        <f t="shared" si="454"/>
        <v>Mid</v>
      </c>
      <c r="T2946" s="3" t="str">
        <f t="shared" si="455"/>
        <v>Active</v>
      </c>
      <c r="U2946" s="4">
        <f>1/(1+EXP(-(Predictive_Model!$B$5+((B2946-Predictive_Model!$B$20)/Predictive_Model!$C$20)*Predictive_Model!$D$20+((E2946-Predictive_Model!$B$21)/Predictive_Model!$C$21)*Predictive_Model!$D$21+((F2946-Predictive_Model!$B$22)/Predictive_Model!$C$22)*Predictive_Model!$D$22+((I2946-Predictive_Model!$B$23)/Predictive_Model!$C$23)*Predictive_Model!$D$23+((L2946-Predictive_Model!$B$24)/Predictive_Model!$C$24)*Predictive_Model!$D$24+((M2946-Predictive_Model!$B$25)/Predictive_Model!$C$25)*Predictive_Model!$D$25+IF(C2946="Male",Predictive_Model!$D$31,IF(C2946="Other",Predictive_Model!$D$32,0))+IF(D2946="Premium",Predictive_Model!$D$34,IF(D2946="Standard",Predictive_Model!$D$35,0))+IF(G2946="Asia",Predictive_Model!$D$37,IF(G2946="Europe",Predictive_Model!$D$38,IF(G2946="North America",Predictive_Model!$D$39,IF(G2946="Oceania",Predictive_Model!$D$40,IF(G2946="South America",Predictive_Model!$D$41,0)))))+IF(H2946="Laptop",Predictive_Model!$D$43,IF(H2946="Mobile",Predictive_Model!$D$44,IF(H2946="TV",Predictive_Model!$D$45,IF(H2946="Tablet",Predictive_Model!$D$46,0))))+IF(K2946="Crypto",Predictive_Model!$D$48,IF(K2946="Debit Card",Predictive_Model!$D$49,IF(K2946="Gift Card",Predictive_Model!$D$50,IF(K2946="PayPal",Predictive_Model!$D$51,0))))+IF(N2946="Comedy",Predictive_Model!$D$53,IF(N2946="Documentary",Predictive_Model!$D$54,IF(N2946="Drama",Predictive_Model!$D$55,IF(N2946="Horror",Predictive_Model!$D$56,IF(N2946="Romance",Predictive_Model!$D$57,IF(N2946="Sci-Fi",Predictive_Model!$D$58,0)))))))))</f>
        <v>3.7104493291076316E-3</v>
      </c>
      <c r="V2946" s="3" t="str">
        <f t="shared" si="456"/>
        <v>Low</v>
      </c>
      <c r="W2946" s="6">
        <f t="shared" si="457"/>
        <v>5.1909186114215765E-2</v>
      </c>
      <c r="X2946" s="3" t="str">
        <f t="shared" si="458"/>
        <v>Monitor</v>
      </c>
      <c r="Y2946" s="3" t="str">
        <f t="shared" si="459"/>
        <v>OK</v>
      </c>
    </row>
    <row r="2947" spans="1:25" x14ac:dyDescent="0.25">
      <c r="A2947" s="3" t="str">
        <f>Raw_Data!A2947</f>
        <v>1a2e23e5-b228-4e47-b7cc-0ae914646afd</v>
      </c>
      <c r="B2947" s="3">
        <f>Raw_Data!B2947</f>
        <v>23</v>
      </c>
      <c r="C2947" s="3" t="str">
        <f>Raw_Data!C2947</f>
        <v>Female</v>
      </c>
      <c r="D2947" s="3" t="str">
        <f>Raw_Data!D2947</f>
        <v>Basic</v>
      </c>
      <c r="E2947" s="3">
        <f>Raw_Data!E2947</f>
        <v>11.25</v>
      </c>
      <c r="F2947" s="3">
        <f>Raw_Data!F2947</f>
        <v>24</v>
      </c>
      <c r="G2947" s="3" t="str">
        <f>Raw_Data!G2947</f>
        <v>Asia</v>
      </c>
      <c r="H2947" s="3" t="str">
        <f>Raw_Data!H2947</f>
        <v>Desktop</v>
      </c>
      <c r="I2947" s="3">
        <f>Raw_Data!I2947</f>
        <v>8.99</v>
      </c>
      <c r="J2947" s="3">
        <f>Raw_Data!J2947</f>
        <v>0</v>
      </c>
      <c r="K2947" s="3" t="str">
        <f>Raw_Data!K2947</f>
        <v>Crypto</v>
      </c>
      <c r="L2947" s="3">
        <f>Raw_Data!L2947</f>
        <v>5</v>
      </c>
      <c r="M2947" s="3">
        <f>Raw_Data!M2947</f>
        <v>0.45</v>
      </c>
      <c r="N2947" s="3" t="str">
        <f>Raw_Data!N2947</f>
        <v>Comedy</v>
      </c>
      <c r="O2947" s="3" t="str">
        <f t="shared" si="450"/>
        <v>18-24</v>
      </c>
      <c r="P2947" s="3" t="str">
        <f t="shared" si="451"/>
        <v>10-24h</v>
      </c>
      <c r="Q2947" s="3" t="str">
        <f t="shared" si="452"/>
        <v>22-45d</v>
      </c>
      <c r="R2947" s="3" t="str">
        <f t="shared" si="453"/>
        <v>Medium</v>
      </c>
      <c r="S2947" s="3" t="str">
        <f t="shared" si="454"/>
        <v>Low</v>
      </c>
      <c r="T2947" s="3" t="str">
        <f t="shared" si="455"/>
        <v>Active</v>
      </c>
      <c r="U2947" s="4">
        <f>1/(1+EXP(-(Predictive_Model!$B$5+((B2947-Predictive_Model!$B$20)/Predictive_Model!$C$20)*Predictive_Model!$D$20+((E2947-Predictive_Model!$B$21)/Predictive_Model!$C$21)*Predictive_Model!$D$21+((F2947-Predictive_Model!$B$22)/Predictive_Model!$C$22)*Predictive_Model!$D$22+((I2947-Predictive_Model!$B$23)/Predictive_Model!$C$23)*Predictive_Model!$D$23+((L2947-Predictive_Model!$B$24)/Predictive_Model!$C$24)*Predictive_Model!$D$24+((M2947-Predictive_Model!$B$25)/Predictive_Model!$C$25)*Predictive_Model!$D$25+IF(C2947="Male",Predictive_Model!$D$31,IF(C2947="Other",Predictive_Model!$D$32,0))+IF(D2947="Premium",Predictive_Model!$D$34,IF(D2947="Standard",Predictive_Model!$D$35,0))+IF(G2947="Asia",Predictive_Model!$D$37,IF(G2947="Europe",Predictive_Model!$D$38,IF(G2947="North America",Predictive_Model!$D$39,IF(G2947="Oceania",Predictive_Model!$D$40,IF(G2947="South America",Predictive_Model!$D$41,0)))))+IF(H2947="Laptop",Predictive_Model!$D$43,IF(H2947="Mobile",Predictive_Model!$D$44,IF(H2947="TV",Predictive_Model!$D$45,IF(H2947="Tablet",Predictive_Model!$D$46,0))))+IF(K2947="Crypto",Predictive_Model!$D$48,IF(K2947="Debit Card",Predictive_Model!$D$49,IF(K2947="Gift Card",Predictive_Model!$D$50,IF(K2947="PayPal",Predictive_Model!$D$51,0))))+IF(N2947="Comedy",Predictive_Model!$D$53,IF(N2947="Documentary",Predictive_Model!$D$54,IF(N2947="Drama",Predictive_Model!$D$55,IF(N2947="Horror",Predictive_Model!$D$56,IF(N2947="Romance",Predictive_Model!$D$57,IF(N2947="Sci-Fi",Predictive_Model!$D$58,0)))))))))</f>
        <v>0.55701400381763011</v>
      </c>
      <c r="V2947" s="3" t="str">
        <f t="shared" si="456"/>
        <v>High</v>
      </c>
      <c r="W2947" s="6">
        <f t="shared" si="457"/>
        <v>5.007555894320495</v>
      </c>
      <c r="X2947" s="3" t="str">
        <f t="shared" si="458"/>
        <v>Priority 2</v>
      </c>
      <c r="Y2947" s="3" t="str">
        <f t="shared" si="459"/>
        <v>OK</v>
      </c>
    </row>
    <row r="2948" spans="1:25" x14ac:dyDescent="0.25">
      <c r="A2948" s="3" t="str">
        <f>Raw_Data!A2948</f>
        <v>6f635592-2a83-4d81-bfc8-1bc88a9a26a2</v>
      </c>
      <c r="B2948" s="3">
        <f>Raw_Data!B2948</f>
        <v>38</v>
      </c>
      <c r="C2948" s="3" t="str">
        <f>Raw_Data!C2948</f>
        <v>Other</v>
      </c>
      <c r="D2948" s="3" t="str">
        <f>Raw_Data!D2948</f>
        <v>Basic</v>
      </c>
      <c r="E2948" s="3">
        <f>Raw_Data!E2948</f>
        <v>1.1299999999999999</v>
      </c>
      <c r="F2948" s="3">
        <f>Raw_Data!F2948</f>
        <v>41</v>
      </c>
      <c r="G2948" s="3" t="str">
        <f>Raw_Data!G2948</f>
        <v>Asia</v>
      </c>
      <c r="H2948" s="3" t="str">
        <f>Raw_Data!H2948</f>
        <v>Desktop</v>
      </c>
      <c r="I2948" s="3">
        <f>Raw_Data!I2948</f>
        <v>8.99</v>
      </c>
      <c r="J2948" s="3">
        <f>Raw_Data!J2948</f>
        <v>1</v>
      </c>
      <c r="K2948" s="3" t="str">
        <f>Raw_Data!K2948</f>
        <v>Crypto</v>
      </c>
      <c r="L2948" s="3">
        <f>Raw_Data!L2948</f>
        <v>2</v>
      </c>
      <c r="M2948" s="3">
        <f>Raw_Data!M2948</f>
        <v>0.03</v>
      </c>
      <c r="N2948" s="3" t="str">
        <f>Raw_Data!N2948</f>
        <v>Comedy</v>
      </c>
      <c r="O2948" s="3" t="str">
        <f t="shared" si="450"/>
        <v>35-44</v>
      </c>
      <c r="P2948" s="3" t="str">
        <f t="shared" si="451"/>
        <v>&lt;10h</v>
      </c>
      <c r="Q2948" s="3" t="str">
        <f t="shared" si="452"/>
        <v>22-45d</v>
      </c>
      <c r="R2948" s="3" t="str">
        <f t="shared" si="453"/>
        <v>Medium</v>
      </c>
      <c r="S2948" s="3" t="str">
        <f t="shared" si="454"/>
        <v>Low</v>
      </c>
      <c r="T2948" s="3" t="str">
        <f t="shared" si="455"/>
        <v>Churned</v>
      </c>
      <c r="U2948" s="4">
        <f>1/(1+EXP(-(Predictive_Model!$B$5+((B2948-Predictive_Model!$B$20)/Predictive_Model!$C$20)*Predictive_Model!$D$20+((E2948-Predictive_Model!$B$21)/Predictive_Model!$C$21)*Predictive_Model!$D$21+((F2948-Predictive_Model!$B$22)/Predictive_Model!$C$22)*Predictive_Model!$D$22+((I2948-Predictive_Model!$B$23)/Predictive_Model!$C$23)*Predictive_Model!$D$23+((L2948-Predictive_Model!$B$24)/Predictive_Model!$C$24)*Predictive_Model!$D$24+((M2948-Predictive_Model!$B$25)/Predictive_Model!$C$25)*Predictive_Model!$D$25+IF(C2948="Male",Predictive_Model!$D$31,IF(C2948="Other",Predictive_Model!$D$32,0))+IF(D2948="Premium",Predictive_Model!$D$34,IF(D2948="Standard",Predictive_Model!$D$35,0))+IF(G2948="Asia",Predictive_Model!$D$37,IF(G2948="Europe",Predictive_Model!$D$38,IF(G2948="North America",Predictive_Model!$D$39,IF(G2948="Oceania",Predictive_Model!$D$40,IF(G2948="South America",Predictive_Model!$D$41,0)))))+IF(H2948="Laptop",Predictive_Model!$D$43,IF(H2948="Mobile",Predictive_Model!$D$44,IF(H2948="TV",Predictive_Model!$D$45,IF(H2948="Tablet",Predictive_Model!$D$46,0))))+IF(K2948="Crypto",Predictive_Model!$D$48,IF(K2948="Debit Card",Predictive_Model!$D$49,IF(K2948="Gift Card",Predictive_Model!$D$50,IF(K2948="PayPal",Predictive_Model!$D$51,0))))+IF(N2948="Comedy",Predictive_Model!$D$53,IF(N2948="Documentary",Predictive_Model!$D$54,IF(N2948="Drama",Predictive_Model!$D$55,IF(N2948="Horror",Predictive_Model!$D$56,IF(N2948="Romance",Predictive_Model!$D$57,IF(N2948="Sci-Fi",Predictive_Model!$D$58,0)))))))))</f>
        <v>0.99981849821245317</v>
      </c>
      <c r="V2948" s="3" t="str">
        <f t="shared" si="456"/>
        <v>Critical</v>
      </c>
      <c r="W2948" s="6">
        <f t="shared" si="457"/>
        <v>8.99</v>
      </c>
      <c r="X2948" s="3" t="str">
        <f t="shared" si="458"/>
        <v>Priority 2</v>
      </c>
      <c r="Y2948" s="3" t="str">
        <f t="shared" si="459"/>
        <v>OK</v>
      </c>
    </row>
    <row r="2949" spans="1:25" x14ac:dyDescent="0.25">
      <c r="A2949" s="3" t="str">
        <f>Raw_Data!A2949</f>
        <v>3ba1272d-37f8-45eb-89d8-9a1dfbc113dc</v>
      </c>
      <c r="B2949" s="3">
        <f>Raw_Data!B2949</f>
        <v>62</v>
      </c>
      <c r="C2949" s="3" t="str">
        <f>Raw_Data!C2949</f>
        <v>Male</v>
      </c>
      <c r="D2949" s="3" t="str">
        <f>Raw_Data!D2949</f>
        <v>Basic</v>
      </c>
      <c r="E2949" s="3">
        <f>Raw_Data!E2949</f>
        <v>12.33</v>
      </c>
      <c r="F2949" s="3">
        <f>Raw_Data!F2949</f>
        <v>47</v>
      </c>
      <c r="G2949" s="3" t="str">
        <f>Raw_Data!G2949</f>
        <v>South America</v>
      </c>
      <c r="H2949" s="3" t="str">
        <f>Raw_Data!H2949</f>
        <v>Desktop</v>
      </c>
      <c r="I2949" s="3">
        <f>Raw_Data!I2949</f>
        <v>8.99</v>
      </c>
      <c r="J2949" s="3">
        <f>Raw_Data!J2949</f>
        <v>1</v>
      </c>
      <c r="K2949" s="3" t="str">
        <f>Raw_Data!K2949</f>
        <v>Gift Card</v>
      </c>
      <c r="L2949" s="3">
        <f>Raw_Data!L2949</f>
        <v>1</v>
      </c>
      <c r="M2949" s="3">
        <f>Raw_Data!M2949</f>
        <v>0.26</v>
      </c>
      <c r="N2949" s="3" t="str">
        <f>Raw_Data!N2949</f>
        <v>Action</v>
      </c>
      <c r="O2949" s="3" t="str">
        <f t="shared" ref="O2949:O3012" si="460">IF(B2949&lt;25,"18-24",IF(B2949&lt;35,"25-34",IF(B2949&lt;45,"35-44",IF(B2949&lt;55,"45-54","55-70"))))</f>
        <v>55-70</v>
      </c>
      <c r="P2949" s="3" t="str">
        <f t="shared" ref="P2949:P3012" si="461">IF(E2949&lt;10,"&lt;10h",IF(E2949&lt;25,"10-24h",IF(E2949&lt;50,"25-49h","50h+")))</f>
        <v>10-24h</v>
      </c>
      <c r="Q2949" s="3" t="str">
        <f t="shared" ref="Q2949:Q3012" si="462">IF(F2949&lt;=7,"0-7d",IF(F2949&lt;=21,"8-21d",IF(F2949&lt;=45,"22-45d","46-60d")))</f>
        <v>46-60d</v>
      </c>
      <c r="R2949" s="3" t="str">
        <f t="shared" ref="R2949:R3012" si="463">IF(AND(E2949&gt;=25,F2949&lt;=21),"High",IF(OR(E2949&gt;=10,F2949&lt;=45),"Medium","Low"))</f>
        <v>Medium</v>
      </c>
      <c r="S2949" s="3" t="str">
        <f t="shared" ref="S2949:S3012" si="464">IF(I2949&lt;10,"Low",IF(I2949&lt;16,"Mid","High"))</f>
        <v>Low</v>
      </c>
      <c r="T2949" s="3" t="str">
        <f t="shared" ref="T2949:T3012" si="465">IF(J2949=1,"Churned","Active")</f>
        <v>Churned</v>
      </c>
      <c r="U2949" s="4">
        <f>1/(1+EXP(-(Predictive_Model!$B$5+((B2949-Predictive_Model!$B$20)/Predictive_Model!$C$20)*Predictive_Model!$D$20+((E2949-Predictive_Model!$B$21)/Predictive_Model!$C$21)*Predictive_Model!$D$21+((F2949-Predictive_Model!$B$22)/Predictive_Model!$C$22)*Predictive_Model!$D$22+((I2949-Predictive_Model!$B$23)/Predictive_Model!$C$23)*Predictive_Model!$D$23+((L2949-Predictive_Model!$B$24)/Predictive_Model!$C$24)*Predictive_Model!$D$24+((M2949-Predictive_Model!$B$25)/Predictive_Model!$C$25)*Predictive_Model!$D$25+IF(C2949="Male",Predictive_Model!$D$31,IF(C2949="Other",Predictive_Model!$D$32,0))+IF(D2949="Premium",Predictive_Model!$D$34,IF(D2949="Standard",Predictive_Model!$D$35,0))+IF(G2949="Asia",Predictive_Model!$D$37,IF(G2949="Europe",Predictive_Model!$D$38,IF(G2949="North America",Predictive_Model!$D$39,IF(G2949="Oceania",Predictive_Model!$D$40,IF(G2949="South America",Predictive_Model!$D$41,0)))))+IF(H2949="Laptop",Predictive_Model!$D$43,IF(H2949="Mobile",Predictive_Model!$D$44,IF(H2949="TV",Predictive_Model!$D$45,IF(H2949="Tablet",Predictive_Model!$D$46,0))))+IF(K2949="Crypto",Predictive_Model!$D$48,IF(K2949="Debit Card",Predictive_Model!$D$49,IF(K2949="Gift Card",Predictive_Model!$D$50,IF(K2949="PayPal",Predictive_Model!$D$51,0))))+IF(N2949="Comedy",Predictive_Model!$D$53,IF(N2949="Documentary",Predictive_Model!$D$54,IF(N2949="Drama",Predictive_Model!$D$55,IF(N2949="Horror",Predictive_Model!$D$56,IF(N2949="Romance",Predictive_Model!$D$57,IF(N2949="Sci-Fi",Predictive_Model!$D$58,0)))))))))</f>
        <v>0.99896743092820006</v>
      </c>
      <c r="V2949" s="3" t="str">
        <f t="shared" ref="V2949:V3012" si="466">IF(U2949&gt;=0.75,"Critical",IF(U2949&gt;=0.5,"High",IF(U2949&gt;=0.25,"Medium","Low")))</f>
        <v>Critical</v>
      </c>
      <c r="W2949" s="6">
        <f t="shared" ref="W2949:W3012" si="467">IF(J2949=1,I2949,I2949*U2949)</f>
        <v>8.99</v>
      </c>
      <c r="X2949" s="3" t="str">
        <f t="shared" ref="X2949:X3012" si="468">IF(AND(V2949="Critical",I2949&gt;=15),"Priority 1",IF(OR(V2949="Critical",AND(V2949="High",F2949&gt;21)),"Priority 2","Monitor"))</f>
        <v>Priority 2</v>
      </c>
      <c r="Y2949" s="3" t="str">
        <f t="shared" ref="Y2949:Y3012" si="469">IF(COUNTA(A2949:N2949)=14,"OK","CHECK")</f>
        <v>OK</v>
      </c>
    </row>
    <row r="2950" spans="1:25" x14ac:dyDescent="0.25">
      <c r="A2950" s="3" t="str">
        <f>Raw_Data!A2950</f>
        <v>7ae87f0b-ec48-4a45-9947-aadbd421a2d8</v>
      </c>
      <c r="B2950" s="3">
        <f>Raw_Data!B2950</f>
        <v>51</v>
      </c>
      <c r="C2950" s="3" t="str">
        <f>Raw_Data!C2950</f>
        <v>Male</v>
      </c>
      <c r="D2950" s="3" t="str">
        <f>Raw_Data!D2950</f>
        <v>Standard</v>
      </c>
      <c r="E2950" s="3">
        <f>Raw_Data!E2950</f>
        <v>8.43</v>
      </c>
      <c r="F2950" s="3">
        <f>Raw_Data!F2950</f>
        <v>37</v>
      </c>
      <c r="G2950" s="3" t="str">
        <f>Raw_Data!G2950</f>
        <v>South America</v>
      </c>
      <c r="H2950" s="3" t="str">
        <f>Raw_Data!H2950</f>
        <v>Mobile</v>
      </c>
      <c r="I2950" s="3">
        <f>Raw_Data!I2950</f>
        <v>13.99</v>
      </c>
      <c r="J2950" s="3">
        <f>Raw_Data!J2950</f>
        <v>1</v>
      </c>
      <c r="K2950" s="3" t="str">
        <f>Raw_Data!K2950</f>
        <v>Debit Card</v>
      </c>
      <c r="L2950" s="3">
        <f>Raw_Data!L2950</f>
        <v>1</v>
      </c>
      <c r="M2950" s="3">
        <f>Raw_Data!M2950</f>
        <v>0.22</v>
      </c>
      <c r="N2950" s="3" t="str">
        <f>Raw_Data!N2950</f>
        <v>Documentary</v>
      </c>
      <c r="O2950" s="3" t="str">
        <f t="shared" si="460"/>
        <v>45-54</v>
      </c>
      <c r="P2950" s="3" t="str">
        <f t="shared" si="461"/>
        <v>&lt;10h</v>
      </c>
      <c r="Q2950" s="3" t="str">
        <f t="shared" si="462"/>
        <v>22-45d</v>
      </c>
      <c r="R2950" s="3" t="str">
        <f t="shared" si="463"/>
        <v>Medium</v>
      </c>
      <c r="S2950" s="3" t="str">
        <f t="shared" si="464"/>
        <v>Mid</v>
      </c>
      <c r="T2950" s="3" t="str">
        <f t="shared" si="465"/>
        <v>Churned</v>
      </c>
      <c r="U2950" s="4">
        <f>1/(1+EXP(-(Predictive_Model!$B$5+((B2950-Predictive_Model!$B$20)/Predictive_Model!$C$20)*Predictive_Model!$D$20+((E2950-Predictive_Model!$B$21)/Predictive_Model!$C$21)*Predictive_Model!$D$21+((F2950-Predictive_Model!$B$22)/Predictive_Model!$C$22)*Predictive_Model!$D$22+((I2950-Predictive_Model!$B$23)/Predictive_Model!$C$23)*Predictive_Model!$D$23+((L2950-Predictive_Model!$B$24)/Predictive_Model!$C$24)*Predictive_Model!$D$24+((M2950-Predictive_Model!$B$25)/Predictive_Model!$C$25)*Predictive_Model!$D$25+IF(C2950="Male",Predictive_Model!$D$31,IF(C2950="Other",Predictive_Model!$D$32,0))+IF(D2950="Premium",Predictive_Model!$D$34,IF(D2950="Standard",Predictive_Model!$D$35,0))+IF(G2950="Asia",Predictive_Model!$D$37,IF(G2950="Europe",Predictive_Model!$D$38,IF(G2950="North America",Predictive_Model!$D$39,IF(G2950="Oceania",Predictive_Model!$D$40,IF(G2950="South America",Predictive_Model!$D$41,0)))))+IF(H2950="Laptop",Predictive_Model!$D$43,IF(H2950="Mobile",Predictive_Model!$D$44,IF(H2950="TV",Predictive_Model!$D$45,IF(H2950="Tablet",Predictive_Model!$D$46,0))))+IF(K2950="Crypto",Predictive_Model!$D$48,IF(K2950="Debit Card",Predictive_Model!$D$49,IF(K2950="Gift Card",Predictive_Model!$D$50,IF(K2950="PayPal",Predictive_Model!$D$51,0))))+IF(N2950="Comedy",Predictive_Model!$D$53,IF(N2950="Documentary",Predictive_Model!$D$54,IF(N2950="Drama",Predictive_Model!$D$55,IF(N2950="Horror",Predictive_Model!$D$56,IF(N2950="Romance",Predictive_Model!$D$57,IF(N2950="Sci-Fi",Predictive_Model!$D$58,0)))))))))</f>
        <v>0.99878520444746099</v>
      </c>
      <c r="V2950" s="3" t="str">
        <f t="shared" si="466"/>
        <v>Critical</v>
      </c>
      <c r="W2950" s="6">
        <f t="shared" si="467"/>
        <v>13.99</v>
      </c>
      <c r="X2950" s="3" t="str">
        <f t="shared" si="468"/>
        <v>Priority 2</v>
      </c>
      <c r="Y2950" s="3" t="str">
        <f t="shared" si="469"/>
        <v>OK</v>
      </c>
    </row>
    <row r="2951" spans="1:25" x14ac:dyDescent="0.25">
      <c r="A2951" s="3" t="str">
        <f>Raw_Data!A2951</f>
        <v>d074446a-701b-4b52-8a63-790ae3d922b0</v>
      </c>
      <c r="B2951" s="3">
        <f>Raw_Data!B2951</f>
        <v>54</v>
      </c>
      <c r="C2951" s="3" t="str">
        <f>Raw_Data!C2951</f>
        <v>Other</v>
      </c>
      <c r="D2951" s="3" t="str">
        <f>Raw_Data!D2951</f>
        <v>Standard</v>
      </c>
      <c r="E2951" s="3">
        <f>Raw_Data!E2951</f>
        <v>3.36</v>
      </c>
      <c r="F2951" s="3">
        <f>Raw_Data!F2951</f>
        <v>50</v>
      </c>
      <c r="G2951" s="3" t="str">
        <f>Raw_Data!G2951</f>
        <v>Africa</v>
      </c>
      <c r="H2951" s="3" t="str">
        <f>Raw_Data!H2951</f>
        <v>Laptop</v>
      </c>
      <c r="I2951" s="3">
        <f>Raw_Data!I2951</f>
        <v>13.99</v>
      </c>
      <c r="J2951" s="3">
        <f>Raw_Data!J2951</f>
        <v>1</v>
      </c>
      <c r="K2951" s="3" t="str">
        <f>Raw_Data!K2951</f>
        <v>Gift Card</v>
      </c>
      <c r="L2951" s="3">
        <f>Raw_Data!L2951</f>
        <v>5</v>
      </c>
      <c r="M2951" s="3">
        <f>Raw_Data!M2951</f>
        <v>7.0000000000000007E-2</v>
      </c>
      <c r="N2951" s="3" t="str">
        <f>Raw_Data!N2951</f>
        <v>Romance</v>
      </c>
      <c r="O2951" s="3" t="str">
        <f t="shared" si="460"/>
        <v>45-54</v>
      </c>
      <c r="P2951" s="3" t="str">
        <f t="shared" si="461"/>
        <v>&lt;10h</v>
      </c>
      <c r="Q2951" s="3" t="str">
        <f t="shared" si="462"/>
        <v>46-60d</v>
      </c>
      <c r="R2951" s="3" t="str">
        <f t="shared" si="463"/>
        <v>Low</v>
      </c>
      <c r="S2951" s="3" t="str">
        <f t="shared" si="464"/>
        <v>Mid</v>
      </c>
      <c r="T2951" s="3" t="str">
        <f t="shared" si="465"/>
        <v>Churned</v>
      </c>
      <c r="U2951" s="4">
        <f>1/(1+EXP(-(Predictive_Model!$B$5+((B2951-Predictive_Model!$B$20)/Predictive_Model!$C$20)*Predictive_Model!$D$20+((E2951-Predictive_Model!$B$21)/Predictive_Model!$C$21)*Predictive_Model!$D$21+((F2951-Predictive_Model!$B$22)/Predictive_Model!$C$22)*Predictive_Model!$D$22+((I2951-Predictive_Model!$B$23)/Predictive_Model!$C$23)*Predictive_Model!$D$23+((L2951-Predictive_Model!$B$24)/Predictive_Model!$C$24)*Predictive_Model!$D$24+((M2951-Predictive_Model!$B$25)/Predictive_Model!$C$25)*Predictive_Model!$D$25+IF(C2951="Male",Predictive_Model!$D$31,IF(C2951="Other",Predictive_Model!$D$32,0))+IF(D2951="Premium",Predictive_Model!$D$34,IF(D2951="Standard",Predictive_Model!$D$35,0))+IF(G2951="Asia",Predictive_Model!$D$37,IF(G2951="Europe",Predictive_Model!$D$38,IF(G2951="North America",Predictive_Model!$D$39,IF(G2951="Oceania",Predictive_Model!$D$40,IF(G2951="South America",Predictive_Model!$D$41,0)))))+IF(H2951="Laptop",Predictive_Model!$D$43,IF(H2951="Mobile",Predictive_Model!$D$44,IF(H2951="TV",Predictive_Model!$D$45,IF(H2951="Tablet",Predictive_Model!$D$46,0))))+IF(K2951="Crypto",Predictive_Model!$D$48,IF(K2951="Debit Card",Predictive_Model!$D$49,IF(K2951="Gift Card",Predictive_Model!$D$50,IF(K2951="PayPal",Predictive_Model!$D$51,0))))+IF(N2951="Comedy",Predictive_Model!$D$53,IF(N2951="Documentary",Predictive_Model!$D$54,IF(N2951="Drama",Predictive_Model!$D$55,IF(N2951="Horror",Predictive_Model!$D$56,IF(N2951="Romance",Predictive_Model!$D$57,IF(N2951="Sci-Fi",Predictive_Model!$D$58,0)))))))))</f>
        <v>0.99768735524134677</v>
      </c>
      <c r="V2951" s="3" t="str">
        <f t="shared" si="466"/>
        <v>Critical</v>
      </c>
      <c r="W2951" s="6">
        <f t="shared" si="467"/>
        <v>13.99</v>
      </c>
      <c r="X2951" s="3" t="str">
        <f t="shared" si="468"/>
        <v>Priority 2</v>
      </c>
      <c r="Y2951" s="3" t="str">
        <f t="shared" si="469"/>
        <v>OK</v>
      </c>
    </row>
    <row r="2952" spans="1:25" x14ac:dyDescent="0.25">
      <c r="A2952" s="3" t="str">
        <f>Raw_Data!A2952</f>
        <v>d1957af6-689c-4010-81fd-fd8590ba41b6</v>
      </c>
      <c r="B2952" s="3">
        <f>Raw_Data!B2952</f>
        <v>33</v>
      </c>
      <c r="C2952" s="3" t="str">
        <f>Raw_Data!C2952</f>
        <v>Female</v>
      </c>
      <c r="D2952" s="3" t="str">
        <f>Raw_Data!D2952</f>
        <v>Basic</v>
      </c>
      <c r="E2952" s="3">
        <f>Raw_Data!E2952</f>
        <v>11.36</v>
      </c>
      <c r="F2952" s="3">
        <f>Raw_Data!F2952</f>
        <v>51</v>
      </c>
      <c r="G2952" s="3" t="str">
        <f>Raw_Data!G2952</f>
        <v>Europe</v>
      </c>
      <c r="H2952" s="3" t="str">
        <f>Raw_Data!H2952</f>
        <v>Desktop</v>
      </c>
      <c r="I2952" s="3">
        <f>Raw_Data!I2952</f>
        <v>8.99</v>
      </c>
      <c r="J2952" s="3">
        <f>Raw_Data!J2952</f>
        <v>1</v>
      </c>
      <c r="K2952" s="3" t="str">
        <f>Raw_Data!K2952</f>
        <v>PayPal</v>
      </c>
      <c r="L2952" s="3">
        <f>Raw_Data!L2952</f>
        <v>1</v>
      </c>
      <c r="M2952" s="3">
        <f>Raw_Data!M2952</f>
        <v>0.22</v>
      </c>
      <c r="N2952" s="3" t="str">
        <f>Raw_Data!N2952</f>
        <v>Drama</v>
      </c>
      <c r="O2952" s="3" t="str">
        <f t="shared" si="460"/>
        <v>25-34</v>
      </c>
      <c r="P2952" s="3" t="str">
        <f t="shared" si="461"/>
        <v>10-24h</v>
      </c>
      <c r="Q2952" s="3" t="str">
        <f t="shared" si="462"/>
        <v>46-60d</v>
      </c>
      <c r="R2952" s="3" t="str">
        <f t="shared" si="463"/>
        <v>Medium</v>
      </c>
      <c r="S2952" s="3" t="str">
        <f t="shared" si="464"/>
        <v>Low</v>
      </c>
      <c r="T2952" s="3" t="str">
        <f t="shared" si="465"/>
        <v>Churned</v>
      </c>
      <c r="U2952" s="4">
        <f>1/(1+EXP(-(Predictive_Model!$B$5+((B2952-Predictive_Model!$B$20)/Predictive_Model!$C$20)*Predictive_Model!$D$20+((E2952-Predictive_Model!$B$21)/Predictive_Model!$C$21)*Predictive_Model!$D$21+((F2952-Predictive_Model!$B$22)/Predictive_Model!$C$22)*Predictive_Model!$D$22+((I2952-Predictive_Model!$B$23)/Predictive_Model!$C$23)*Predictive_Model!$D$23+((L2952-Predictive_Model!$B$24)/Predictive_Model!$C$24)*Predictive_Model!$D$24+((M2952-Predictive_Model!$B$25)/Predictive_Model!$C$25)*Predictive_Model!$D$25+IF(C2952="Male",Predictive_Model!$D$31,IF(C2952="Other",Predictive_Model!$D$32,0))+IF(D2952="Premium",Predictive_Model!$D$34,IF(D2952="Standard",Predictive_Model!$D$35,0))+IF(G2952="Asia",Predictive_Model!$D$37,IF(G2952="Europe",Predictive_Model!$D$38,IF(G2952="North America",Predictive_Model!$D$39,IF(G2952="Oceania",Predictive_Model!$D$40,IF(G2952="South America",Predictive_Model!$D$41,0)))))+IF(H2952="Laptop",Predictive_Model!$D$43,IF(H2952="Mobile",Predictive_Model!$D$44,IF(H2952="TV",Predictive_Model!$D$45,IF(H2952="Tablet",Predictive_Model!$D$46,0))))+IF(K2952="Crypto",Predictive_Model!$D$48,IF(K2952="Debit Card",Predictive_Model!$D$49,IF(K2952="Gift Card",Predictive_Model!$D$50,IF(K2952="PayPal",Predictive_Model!$D$51,0))))+IF(N2952="Comedy",Predictive_Model!$D$53,IF(N2952="Documentary",Predictive_Model!$D$54,IF(N2952="Drama",Predictive_Model!$D$55,IF(N2952="Horror",Predictive_Model!$D$56,IF(N2952="Romance",Predictive_Model!$D$57,IF(N2952="Sci-Fi",Predictive_Model!$D$58,0)))))))))</f>
        <v>0.99937069869173667</v>
      </c>
      <c r="V2952" s="3" t="str">
        <f t="shared" si="466"/>
        <v>Critical</v>
      </c>
      <c r="W2952" s="6">
        <f t="shared" si="467"/>
        <v>8.99</v>
      </c>
      <c r="X2952" s="3" t="str">
        <f t="shared" si="468"/>
        <v>Priority 2</v>
      </c>
      <c r="Y2952" s="3" t="str">
        <f t="shared" si="469"/>
        <v>OK</v>
      </c>
    </row>
    <row r="2953" spans="1:25" x14ac:dyDescent="0.25">
      <c r="A2953" s="3" t="str">
        <f>Raw_Data!A2953</f>
        <v>663438b8-2e83-49b7-8ca1-f4e8d89fa67f</v>
      </c>
      <c r="B2953" s="3">
        <f>Raw_Data!B2953</f>
        <v>54</v>
      </c>
      <c r="C2953" s="3" t="str">
        <f>Raw_Data!C2953</f>
        <v>Female</v>
      </c>
      <c r="D2953" s="3" t="str">
        <f>Raw_Data!D2953</f>
        <v>Premium</v>
      </c>
      <c r="E2953" s="3">
        <f>Raw_Data!E2953</f>
        <v>2.08</v>
      </c>
      <c r="F2953" s="3">
        <f>Raw_Data!F2953</f>
        <v>12</v>
      </c>
      <c r="G2953" s="3" t="str">
        <f>Raw_Data!G2953</f>
        <v>Africa</v>
      </c>
      <c r="H2953" s="3" t="str">
        <f>Raw_Data!H2953</f>
        <v>Mobile</v>
      </c>
      <c r="I2953" s="3">
        <f>Raw_Data!I2953</f>
        <v>17.989999999999998</v>
      </c>
      <c r="J2953" s="3">
        <f>Raw_Data!J2953</f>
        <v>0</v>
      </c>
      <c r="K2953" s="3" t="str">
        <f>Raw_Data!K2953</f>
        <v>Debit Card</v>
      </c>
      <c r="L2953" s="3">
        <f>Raw_Data!L2953</f>
        <v>5</v>
      </c>
      <c r="M2953" s="3">
        <f>Raw_Data!M2953</f>
        <v>0.16</v>
      </c>
      <c r="N2953" s="3" t="str">
        <f>Raw_Data!N2953</f>
        <v>Action</v>
      </c>
      <c r="O2953" s="3" t="str">
        <f t="shared" si="460"/>
        <v>45-54</v>
      </c>
      <c r="P2953" s="3" t="str">
        <f t="shared" si="461"/>
        <v>&lt;10h</v>
      </c>
      <c r="Q2953" s="3" t="str">
        <f t="shared" si="462"/>
        <v>8-21d</v>
      </c>
      <c r="R2953" s="3" t="str">
        <f t="shared" si="463"/>
        <v>Medium</v>
      </c>
      <c r="S2953" s="3" t="str">
        <f t="shared" si="464"/>
        <v>High</v>
      </c>
      <c r="T2953" s="3" t="str">
        <f t="shared" si="465"/>
        <v>Active</v>
      </c>
      <c r="U2953" s="4">
        <f>1/(1+EXP(-(Predictive_Model!$B$5+((B2953-Predictive_Model!$B$20)/Predictive_Model!$C$20)*Predictive_Model!$D$20+((E2953-Predictive_Model!$B$21)/Predictive_Model!$C$21)*Predictive_Model!$D$21+((F2953-Predictive_Model!$B$22)/Predictive_Model!$C$22)*Predictive_Model!$D$22+((I2953-Predictive_Model!$B$23)/Predictive_Model!$C$23)*Predictive_Model!$D$23+((L2953-Predictive_Model!$B$24)/Predictive_Model!$C$24)*Predictive_Model!$D$24+((M2953-Predictive_Model!$B$25)/Predictive_Model!$C$25)*Predictive_Model!$D$25+IF(C2953="Male",Predictive_Model!$D$31,IF(C2953="Other",Predictive_Model!$D$32,0))+IF(D2953="Premium",Predictive_Model!$D$34,IF(D2953="Standard",Predictive_Model!$D$35,0))+IF(G2953="Asia",Predictive_Model!$D$37,IF(G2953="Europe",Predictive_Model!$D$38,IF(G2953="North America",Predictive_Model!$D$39,IF(G2953="Oceania",Predictive_Model!$D$40,IF(G2953="South America",Predictive_Model!$D$41,0)))))+IF(H2953="Laptop",Predictive_Model!$D$43,IF(H2953="Mobile",Predictive_Model!$D$44,IF(H2953="TV",Predictive_Model!$D$45,IF(H2953="Tablet",Predictive_Model!$D$46,0))))+IF(K2953="Crypto",Predictive_Model!$D$48,IF(K2953="Debit Card",Predictive_Model!$D$49,IF(K2953="Gift Card",Predictive_Model!$D$50,IF(K2953="PayPal",Predictive_Model!$D$51,0))))+IF(N2953="Comedy",Predictive_Model!$D$53,IF(N2953="Documentary",Predictive_Model!$D$54,IF(N2953="Drama",Predictive_Model!$D$55,IF(N2953="Horror",Predictive_Model!$D$56,IF(N2953="Romance",Predictive_Model!$D$57,IF(N2953="Sci-Fi",Predictive_Model!$D$58,0)))))))))</f>
        <v>0.65439785292186081</v>
      </c>
      <c r="V2953" s="3" t="str">
        <f t="shared" si="466"/>
        <v>High</v>
      </c>
      <c r="W2953" s="6">
        <f t="shared" si="467"/>
        <v>11.772617374064275</v>
      </c>
      <c r="X2953" s="3" t="str">
        <f t="shared" si="468"/>
        <v>Monitor</v>
      </c>
      <c r="Y2953" s="3" t="str">
        <f t="shared" si="469"/>
        <v>OK</v>
      </c>
    </row>
    <row r="2954" spans="1:25" x14ac:dyDescent="0.25">
      <c r="A2954" s="3" t="str">
        <f>Raw_Data!A2954</f>
        <v>017de893-5eca-4abb-a6fb-235bf52e1183</v>
      </c>
      <c r="B2954" s="3">
        <f>Raw_Data!B2954</f>
        <v>38</v>
      </c>
      <c r="C2954" s="3" t="str">
        <f>Raw_Data!C2954</f>
        <v>Male</v>
      </c>
      <c r="D2954" s="3" t="str">
        <f>Raw_Data!D2954</f>
        <v>Premium</v>
      </c>
      <c r="E2954" s="3">
        <f>Raw_Data!E2954</f>
        <v>3.49</v>
      </c>
      <c r="F2954" s="3">
        <f>Raw_Data!F2954</f>
        <v>26</v>
      </c>
      <c r="G2954" s="3" t="str">
        <f>Raw_Data!G2954</f>
        <v>Asia</v>
      </c>
      <c r="H2954" s="3" t="str">
        <f>Raw_Data!H2954</f>
        <v>TV</v>
      </c>
      <c r="I2954" s="3">
        <f>Raw_Data!I2954</f>
        <v>17.989999999999998</v>
      </c>
      <c r="J2954" s="3">
        <f>Raw_Data!J2954</f>
        <v>0</v>
      </c>
      <c r="K2954" s="3" t="str">
        <f>Raw_Data!K2954</f>
        <v>Credit Card</v>
      </c>
      <c r="L2954" s="3">
        <f>Raw_Data!L2954</f>
        <v>5</v>
      </c>
      <c r="M2954" s="3">
        <f>Raw_Data!M2954</f>
        <v>0.13</v>
      </c>
      <c r="N2954" s="3" t="str">
        <f>Raw_Data!N2954</f>
        <v>Action</v>
      </c>
      <c r="O2954" s="3" t="str">
        <f t="shared" si="460"/>
        <v>35-44</v>
      </c>
      <c r="P2954" s="3" t="str">
        <f t="shared" si="461"/>
        <v>&lt;10h</v>
      </c>
      <c r="Q2954" s="3" t="str">
        <f t="shared" si="462"/>
        <v>22-45d</v>
      </c>
      <c r="R2954" s="3" t="str">
        <f t="shared" si="463"/>
        <v>Medium</v>
      </c>
      <c r="S2954" s="3" t="str">
        <f t="shared" si="464"/>
        <v>High</v>
      </c>
      <c r="T2954" s="3" t="str">
        <f t="shared" si="465"/>
        <v>Active</v>
      </c>
      <c r="U2954" s="4">
        <f>1/(1+EXP(-(Predictive_Model!$B$5+((B2954-Predictive_Model!$B$20)/Predictive_Model!$C$20)*Predictive_Model!$D$20+((E2954-Predictive_Model!$B$21)/Predictive_Model!$C$21)*Predictive_Model!$D$21+((F2954-Predictive_Model!$B$22)/Predictive_Model!$C$22)*Predictive_Model!$D$22+((I2954-Predictive_Model!$B$23)/Predictive_Model!$C$23)*Predictive_Model!$D$23+((L2954-Predictive_Model!$B$24)/Predictive_Model!$C$24)*Predictive_Model!$D$24+((M2954-Predictive_Model!$B$25)/Predictive_Model!$C$25)*Predictive_Model!$D$25+IF(C2954="Male",Predictive_Model!$D$31,IF(C2954="Other",Predictive_Model!$D$32,0))+IF(D2954="Premium",Predictive_Model!$D$34,IF(D2954="Standard",Predictive_Model!$D$35,0))+IF(G2954="Asia",Predictive_Model!$D$37,IF(G2954="Europe",Predictive_Model!$D$38,IF(G2954="North America",Predictive_Model!$D$39,IF(G2954="Oceania",Predictive_Model!$D$40,IF(G2954="South America",Predictive_Model!$D$41,0)))))+IF(H2954="Laptop",Predictive_Model!$D$43,IF(H2954="Mobile",Predictive_Model!$D$44,IF(H2954="TV",Predictive_Model!$D$45,IF(H2954="Tablet",Predictive_Model!$D$46,0))))+IF(K2954="Crypto",Predictive_Model!$D$48,IF(K2954="Debit Card",Predictive_Model!$D$49,IF(K2954="Gift Card",Predictive_Model!$D$50,IF(K2954="PayPal",Predictive_Model!$D$51,0))))+IF(N2954="Comedy",Predictive_Model!$D$53,IF(N2954="Documentary",Predictive_Model!$D$54,IF(N2954="Drama",Predictive_Model!$D$55,IF(N2954="Horror",Predictive_Model!$D$56,IF(N2954="Romance",Predictive_Model!$D$57,IF(N2954="Sci-Fi",Predictive_Model!$D$58,0)))))))))</f>
        <v>0.5519600738878363</v>
      </c>
      <c r="V2954" s="3" t="str">
        <f t="shared" si="466"/>
        <v>High</v>
      </c>
      <c r="W2954" s="6">
        <f t="shared" si="467"/>
        <v>9.9297617292421734</v>
      </c>
      <c r="X2954" s="3" t="str">
        <f t="shared" si="468"/>
        <v>Priority 2</v>
      </c>
      <c r="Y2954" s="3" t="str">
        <f t="shared" si="469"/>
        <v>OK</v>
      </c>
    </row>
    <row r="2955" spans="1:25" x14ac:dyDescent="0.25">
      <c r="A2955" s="3" t="str">
        <f>Raw_Data!A2955</f>
        <v>bb58fe93-e0b2-4946-b2f9-f150f203a485</v>
      </c>
      <c r="B2955" s="3">
        <f>Raw_Data!B2955</f>
        <v>24</v>
      </c>
      <c r="C2955" s="3" t="str">
        <f>Raw_Data!C2955</f>
        <v>Other</v>
      </c>
      <c r="D2955" s="3" t="str">
        <f>Raw_Data!D2955</f>
        <v>Basic</v>
      </c>
      <c r="E2955" s="3">
        <f>Raw_Data!E2955</f>
        <v>17.559999999999999</v>
      </c>
      <c r="F2955" s="3">
        <f>Raw_Data!F2955</f>
        <v>10</v>
      </c>
      <c r="G2955" s="3" t="str">
        <f>Raw_Data!G2955</f>
        <v>Oceania</v>
      </c>
      <c r="H2955" s="3" t="str">
        <f>Raw_Data!H2955</f>
        <v>Mobile</v>
      </c>
      <c r="I2955" s="3">
        <f>Raw_Data!I2955</f>
        <v>8.99</v>
      </c>
      <c r="J2955" s="3">
        <f>Raw_Data!J2955</f>
        <v>0</v>
      </c>
      <c r="K2955" s="3" t="str">
        <f>Raw_Data!K2955</f>
        <v>Gift Card</v>
      </c>
      <c r="L2955" s="3">
        <f>Raw_Data!L2955</f>
        <v>5</v>
      </c>
      <c r="M2955" s="3">
        <f>Raw_Data!M2955</f>
        <v>1.6</v>
      </c>
      <c r="N2955" s="3" t="str">
        <f>Raw_Data!N2955</f>
        <v>Action</v>
      </c>
      <c r="O2955" s="3" t="str">
        <f t="shared" si="460"/>
        <v>18-24</v>
      </c>
      <c r="P2955" s="3" t="str">
        <f t="shared" si="461"/>
        <v>10-24h</v>
      </c>
      <c r="Q2955" s="3" t="str">
        <f t="shared" si="462"/>
        <v>8-21d</v>
      </c>
      <c r="R2955" s="3" t="str">
        <f t="shared" si="463"/>
        <v>Medium</v>
      </c>
      <c r="S2955" s="3" t="str">
        <f t="shared" si="464"/>
        <v>Low</v>
      </c>
      <c r="T2955" s="3" t="str">
        <f t="shared" si="465"/>
        <v>Active</v>
      </c>
      <c r="U2955" s="4">
        <f>1/(1+EXP(-(Predictive_Model!$B$5+((B2955-Predictive_Model!$B$20)/Predictive_Model!$C$20)*Predictive_Model!$D$20+((E2955-Predictive_Model!$B$21)/Predictive_Model!$C$21)*Predictive_Model!$D$21+((F2955-Predictive_Model!$B$22)/Predictive_Model!$C$22)*Predictive_Model!$D$22+((I2955-Predictive_Model!$B$23)/Predictive_Model!$C$23)*Predictive_Model!$D$23+((L2955-Predictive_Model!$B$24)/Predictive_Model!$C$24)*Predictive_Model!$D$24+((M2955-Predictive_Model!$B$25)/Predictive_Model!$C$25)*Predictive_Model!$D$25+IF(C2955="Male",Predictive_Model!$D$31,IF(C2955="Other",Predictive_Model!$D$32,0))+IF(D2955="Premium",Predictive_Model!$D$34,IF(D2955="Standard",Predictive_Model!$D$35,0))+IF(G2955="Asia",Predictive_Model!$D$37,IF(G2955="Europe",Predictive_Model!$D$38,IF(G2955="North America",Predictive_Model!$D$39,IF(G2955="Oceania",Predictive_Model!$D$40,IF(G2955="South America",Predictive_Model!$D$41,0)))))+IF(H2955="Laptop",Predictive_Model!$D$43,IF(H2955="Mobile",Predictive_Model!$D$44,IF(H2955="TV",Predictive_Model!$D$45,IF(H2955="Tablet",Predictive_Model!$D$46,0))))+IF(K2955="Crypto",Predictive_Model!$D$48,IF(K2955="Debit Card",Predictive_Model!$D$49,IF(K2955="Gift Card",Predictive_Model!$D$50,IF(K2955="PayPal",Predictive_Model!$D$51,0))))+IF(N2955="Comedy",Predictive_Model!$D$53,IF(N2955="Documentary",Predictive_Model!$D$54,IF(N2955="Drama",Predictive_Model!$D$55,IF(N2955="Horror",Predictive_Model!$D$56,IF(N2955="Romance",Predictive_Model!$D$57,IF(N2955="Sci-Fi",Predictive_Model!$D$58,0)))))))))</f>
        <v>3.3303172402361199E-2</v>
      </c>
      <c r="V2955" s="3" t="str">
        <f t="shared" si="466"/>
        <v>Low</v>
      </c>
      <c r="W2955" s="6">
        <f t="shared" si="467"/>
        <v>0.29939551989722718</v>
      </c>
      <c r="X2955" s="3" t="str">
        <f t="shared" si="468"/>
        <v>Monitor</v>
      </c>
      <c r="Y2955" s="3" t="str">
        <f t="shared" si="469"/>
        <v>OK</v>
      </c>
    </row>
    <row r="2956" spans="1:25" x14ac:dyDescent="0.25">
      <c r="A2956" s="3" t="str">
        <f>Raw_Data!A2956</f>
        <v>82ce0b3d-f1d9-4a0f-92cf-cef581133e3f</v>
      </c>
      <c r="B2956" s="3">
        <f>Raw_Data!B2956</f>
        <v>44</v>
      </c>
      <c r="C2956" s="3" t="str">
        <f>Raw_Data!C2956</f>
        <v>Male</v>
      </c>
      <c r="D2956" s="3" t="str">
        <f>Raw_Data!D2956</f>
        <v>Standard</v>
      </c>
      <c r="E2956" s="3">
        <f>Raw_Data!E2956</f>
        <v>2.2799999999999998</v>
      </c>
      <c r="F2956" s="3">
        <f>Raw_Data!F2956</f>
        <v>59</v>
      </c>
      <c r="G2956" s="3" t="str">
        <f>Raw_Data!G2956</f>
        <v>Asia</v>
      </c>
      <c r="H2956" s="3" t="str">
        <f>Raw_Data!H2956</f>
        <v>Laptop</v>
      </c>
      <c r="I2956" s="3">
        <f>Raw_Data!I2956</f>
        <v>13.99</v>
      </c>
      <c r="J2956" s="3">
        <f>Raw_Data!J2956</f>
        <v>1</v>
      </c>
      <c r="K2956" s="3" t="str">
        <f>Raw_Data!K2956</f>
        <v>Crypto</v>
      </c>
      <c r="L2956" s="3">
        <f>Raw_Data!L2956</f>
        <v>2</v>
      </c>
      <c r="M2956" s="3">
        <f>Raw_Data!M2956</f>
        <v>0.04</v>
      </c>
      <c r="N2956" s="3" t="str">
        <f>Raw_Data!N2956</f>
        <v>Comedy</v>
      </c>
      <c r="O2956" s="3" t="str">
        <f t="shared" si="460"/>
        <v>35-44</v>
      </c>
      <c r="P2956" s="3" t="str">
        <f t="shared" si="461"/>
        <v>&lt;10h</v>
      </c>
      <c r="Q2956" s="3" t="str">
        <f t="shared" si="462"/>
        <v>46-60d</v>
      </c>
      <c r="R2956" s="3" t="str">
        <f t="shared" si="463"/>
        <v>Low</v>
      </c>
      <c r="S2956" s="3" t="str">
        <f t="shared" si="464"/>
        <v>Mid</v>
      </c>
      <c r="T2956" s="3" t="str">
        <f t="shared" si="465"/>
        <v>Churned</v>
      </c>
      <c r="U2956" s="4">
        <f>1/(1+EXP(-(Predictive_Model!$B$5+((B2956-Predictive_Model!$B$20)/Predictive_Model!$C$20)*Predictive_Model!$D$20+((E2956-Predictive_Model!$B$21)/Predictive_Model!$C$21)*Predictive_Model!$D$21+((F2956-Predictive_Model!$B$22)/Predictive_Model!$C$22)*Predictive_Model!$D$22+((I2956-Predictive_Model!$B$23)/Predictive_Model!$C$23)*Predictive_Model!$D$23+((L2956-Predictive_Model!$B$24)/Predictive_Model!$C$24)*Predictive_Model!$D$24+((M2956-Predictive_Model!$B$25)/Predictive_Model!$C$25)*Predictive_Model!$D$25+IF(C2956="Male",Predictive_Model!$D$31,IF(C2956="Other",Predictive_Model!$D$32,0))+IF(D2956="Premium",Predictive_Model!$D$34,IF(D2956="Standard",Predictive_Model!$D$35,0))+IF(G2956="Asia",Predictive_Model!$D$37,IF(G2956="Europe",Predictive_Model!$D$38,IF(G2956="North America",Predictive_Model!$D$39,IF(G2956="Oceania",Predictive_Model!$D$40,IF(G2956="South America",Predictive_Model!$D$41,0)))))+IF(H2956="Laptop",Predictive_Model!$D$43,IF(H2956="Mobile",Predictive_Model!$D$44,IF(H2956="TV",Predictive_Model!$D$45,IF(H2956="Tablet",Predictive_Model!$D$46,0))))+IF(K2956="Crypto",Predictive_Model!$D$48,IF(K2956="Debit Card",Predictive_Model!$D$49,IF(K2956="Gift Card",Predictive_Model!$D$50,IF(K2956="PayPal",Predictive_Model!$D$51,0))))+IF(N2956="Comedy",Predictive_Model!$D$53,IF(N2956="Documentary",Predictive_Model!$D$54,IF(N2956="Drama",Predictive_Model!$D$55,IF(N2956="Horror",Predictive_Model!$D$56,IF(N2956="Romance",Predictive_Model!$D$57,IF(N2956="Sci-Fi",Predictive_Model!$D$58,0)))))))))</f>
        <v>0.99992219039076979</v>
      </c>
      <c r="V2956" s="3" t="str">
        <f t="shared" si="466"/>
        <v>Critical</v>
      </c>
      <c r="W2956" s="6">
        <f t="shared" si="467"/>
        <v>13.99</v>
      </c>
      <c r="X2956" s="3" t="str">
        <f t="shared" si="468"/>
        <v>Priority 2</v>
      </c>
      <c r="Y2956" s="3" t="str">
        <f t="shared" si="469"/>
        <v>OK</v>
      </c>
    </row>
    <row r="2957" spans="1:25" x14ac:dyDescent="0.25">
      <c r="A2957" s="3" t="str">
        <f>Raw_Data!A2957</f>
        <v>f1f1260d-5360-470d-9818-505f8db68230</v>
      </c>
      <c r="B2957" s="3">
        <f>Raw_Data!B2957</f>
        <v>37</v>
      </c>
      <c r="C2957" s="3" t="str">
        <f>Raw_Data!C2957</f>
        <v>Male</v>
      </c>
      <c r="D2957" s="3" t="str">
        <f>Raw_Data!D2957</f>
        <v>Standard</v>
      </c>
      <c r="E2957" s="3">
        <f>Raw_Data!E2957</f>
        <v>28.57</v>
      </c>
      <c r="F2957" s="3">
        <f>Raw_Data!F2957</f>
        <v>4</v>
      </c>
      <c r="G2957" s="3" t="str">
        <f>Raw_Data!G2957</f>
        <v>Europe</v>
      </c>
      <c r="H2957" s="3" t="str">
        <f>Raw_Data!H2957</f>
        <v>Mobile</v>
      </c>
      <c r="I2957" s="3">
        <f>Raw_Data!I2957</f>
        <v>13.99</v>
      </c>
      <c r="J2957" s="3">
        <f>Raw_Data!J2957</f>
        <v>0</v>
      </c>
      <c r="K2957" s="3" t="str">
        <f>Raw_Data!K2957</f>
        <v>Credit Card</v>
      </c>
      <c r="L2957" s="3">
        <f>Raw_Data!L2957</f>
        <v>2</v>
      </c>
      <c r="M2957" s="3">
        <f>Raw_Data!M2957</f>
        <v>5.71</v>
      </c>
      <c r="N2957" s="3" t="str">
        <f>Raw_Data!N2957</f>
        <v>Horror</v>
      </c>
      <c r="O2957" s="3" t="str">
        <f t="shared" si="460"/>
        <v>35-44</v>
      </c>
      <c r="P2957" s="3" t="str">
        <f t="shared" si="461"/>
        <v>25-49h</v>
      </c>
      <c r="Q2957" s="3" t="str">
        <f t="shared" si="462"/>
        <v>0-7d</v>
      </c>
      <c r="R2957" s="3" t="str">
        <f t="shared" si="463"/>
        <v>High</v>
      </c>
      <c r="S2957" s="3" t="str">
        <f t="shared" si="464"/>
        <v>Mid</v>
      </c>
      <c r="T2957" s="3" t="str">
        <f t="shared" si="465"/>
        <v>Active</v>
      </c>
      <c r="U2957" s="4">
        <f>1/(1+EXP(-(Predictive_Model!$B$5+((B2957-Predictive_Model!$B$20)/Predictive_Model!$C$20)*Predictive_Model!$D$20+((E2957-Predictive_Model!$B$21)/Predictive_Model!$C$21)*Predictive_Model!$D$21+((F2957-Predictive_Model!$B$22)/Predictive_Model!$C$22)*Predictive_Model!$D$22+((I2957-Predictive_Model!$B$23)/Predictive_Model!$C$23)*Predictive_Model!$D$23+((L2957-Predictive_Model!$B$24)/Predictive_Model!$C$24)*Predictive_Model!$D$24+((M2957-Predictive_Model!$B$25)/Predictive_Model!$C$25)*Predictive_Model!$D$25+IF(C2957="Male",Predictive_Model!$D$31,IF(C2957="Other",Predictive_Model!$D$32,0))+IF(D2957="Premium",Predictive_Model!$D$34,IF(D2957="Standard",Predictive_Model!$D$35,0))+IF(G2957="Asia",Predictive_Model!$D$37,IF(G2957="Europe",Predictive_Model!$D$38,IF(G2957="North America",Predictive_Model!$D$39,IF(G2957="Oceania",Predictive_Model!$D$40,IF(G2957="South America",Predictive_Model!$D$41,0)))))+IF(H2957="Laptop",Predictive_Model!$D$43,IF(H2957="Mobile",Predictive_Model!$D$44,IF(H2957="TV",Predictive_Model!$D$45,IF(H2957="Tablet",Predictive_Model!$D$46,0))))+IF(K2957="Crypto",Predictive_Model!$D$48,IF(K2957="Debit Card",Predictive_Model!$D$49,IF(K2957="Gift Card",Predictive_Model!$D$50,IF(K2957="PayPal",Predictive_Model!$D$51,0))))+IF(N2957="Comedy",Predictive_Model!$D$53,IF(N2957="Documentary",Predictive_Model!$D$54,IF(N2957="Drama",Predictive_Model!$D$55,IF(N2957="Horror",Predictive_Model!$D$56,IF(N2957="Romance",Predictive_Model!$D$57,IF(N2957="Sci-Fi",Predictive_Model!$D$58,0)))))))))</f>
        <v>8.8089013247166669E-7</v>
      </c>
      <c r="V2957" s="3" t="str">
        <f t="shared" si="466"/>
        <v>Low</v>
      </c>
      <c r="W2957" s="6">
        <f t="shared" si="467"/>
        <v>1.2323652953278616E-5</v>
      </c>
      <c r="X2957" s="3" t="str">
        <f t="shared" si="468"/>
        <v>Monitor</v>
      </c>
      <c r="Y2957" s="3" t="str">
        <f t="shared" si="469"/>
        <v>OK</v>
      </c>
    </row>
    <row r="2958" spans="1:25" x14ac:dyDescent="0.25">
      <c r="A2958" s="3" t="str">
        <f>Raw_Data!A2958</f>
        <v>2fe5ac5c-459b-49f1-a673-398b1db9b72e</v>
      </c>
      <c r="B2958" s="3">
        <f>Raw_Data!B2958</f>
        <v>64</v>
      </c>
      <c r="C2958" s="3" t="str">
        <f>Raw_Data!C2958</f>
        <v>Male</v>
      </c>
      <c r="D2958" s="3" t="str">
        <f>Raw_Data!D2958</f>
        <v>Standard</v>
      </c>
      <c r="E2958" s="3">
        <f>Raw_Data!E2958</f>
        <v>22.89</v>
      </c>
      <c r="F2958" s="3">
        <f>Raw_Data!F2958</f>
        <v>50</v>
      </c>
      <c r="G2958" s="3" t="str">
        <f>Raw_Data!G2958</f>
        <v>Africa</v>
      </c>
      <c r="H2958" s="3" t="str">
        <f>Raw_Data!H2958</f>
        <v>Laptop</v>
      </c>
      <c r="I2958" s="3">
        <f>Raw_Data!I2958</f>
        <v>13.99</v>
      </c>
      <c r="J2958" s="3">
        <f>Raw_Data!J2958</f>
        <v>0</v>
      </c>
      <c r="K2958" s="3" t="str">
        <f>Raw_Data!K2958</f>
        <v>Crypto</v>
      </c>
      <c r="L2958" s="3">
        <f>Raw_Data!L2958</f>
        <v>3</v>
      </c>
      <c r="M2958" s="3">
        <f>Raw_Data!M2958</f>
        <v>0.45</v>
      </c>
      <c r="N2958" s="3" t="str">
        <f>Raw_Data!N2958</f>
        <v>Action</v>
      </c>
      <c r="O2958" s="3" t="str">
        <f t="shared" si="460"/>
        <v>55-70</v>
      </c>
      <c r="P2958" s="3" t="str">
        <f t="shared" si="461"/>
        <v>10-24h</v>
      </c>
      <c r="Q2958" s="3" t="str">
        <f t="shared" si="462"/>
        <v>46-60d</v>
      </c>
      <c r="R2958" s="3" t="str">
        <f t="shared" si="463"/>
        <v>Medium</v>
      </c>
      <c r="S2958" s="3" t="str">
        <f t="shared" si="464"/>
        <v>Mid</v>
      </c>
      <c r="T2958" s="3" t="str">
        <f t="shared" si="465"/>
        <v>Active</v>
      </c>
      <c r="U2958" s="4">
        <f>1/(1+EXP(-(Predictive_Model!$B$5+((B2958-Predictive_Model!$B$20)/Predictive_Model!$C$20)*Predictive_Model!$D$20+((E2958-Predictive_Model!$B$21)/Predictive_Model!$C$21)*Predictive_Model!$D$21+((F2958-Predictive_Model!$B$22)/Predictive_Model!$C$22)*Predictive_Model!$D$22+((I2958-Predictive_Model!$B$23)/Predictive_Model!$C$23)*Predictive_Model!$D$23+((L2958-Predictive_Model!$B$24)/Predictive_Model!$C$24)*Predictive_Model!$D$24+((M2958-Predictive_Model!$B$25)/Predictive_Model!$C$25)*Predictive_Model!$D$25+IF(C2958="Male",Predictive_Model!$D$31,IF(C2958="Other",Predictive_Model!$D$32,0))+IF(D2958="Premium",Predictive_Model!$D$34,IF(D2958="Standard",Predictive_Model!$D$35,0))+IF(G2958="Asia",Predictive_Model!$D$37,IF(G2958="Europe",Predictive_Model!$D$38,IF(G2958="North America",Predictive_Model!$D$39,IF(G2958="Oceania",Predictive_Model!$D$40,IF(G2958="South America",Predictive_Model!$D$41,0)))))+IF(H2958="Laptop",Predictive_Model!$D$43,IF(H2958="Mobile",Predictive_Model!$D$44,IF(H2958="TV",Predictive_Model!$D$45,IF(H2958="Tablet",Predictive_Model!$D$46,0))))+IF(K2958="Crypto",Predictive_Model!$D$48,IF(K2958="Debit Card",Predictive_Model!$D$49,IF(K2958="Gift Card",Predictive_Model!$D$50,IF(K2958="PayPal",Predictive_Model!$D$51,0))))+IF(N2958="Comedy",Predictive_Model!$D$53,IF(N2958="Documentary",Predictive_Model!$D$54,IF(N2958="Drama",Predictive_Model!$D$55,IF(N2958="Horror",Predictive_Model!$D$56,IF(N2958="Romance",Predictive_Model!$D$57,IF(N2958="Sci-Fi",Predictive_Model!$D$58,0)))))))))</f>
        <v>0.60677081536864275</v>
      </c>
      <c r="V2958" s="3" t="str">
        <f t="shared" si="466"/>
        <v>High</v>
      </c>
      <c r="W2958" s="6">
        <f t="shared" si="467"/>
        <v>8.4887237070073116</v>
      </c>
      <c r="X2958" s="3" t="str">
        <f t="shared" si="468"/>
        <v>Priority 2</v>
      </c>
      <c r="Y2958" s="3" t="str">
        <f t="shared" si="469"/>
        <v>OK</v>
      </c>
    </row>
    <row r="2959" spans="1:25" x14ac:dyDescent="0.25">
      <c r="A2959" s="3" t="str">
        <f>Raw_Data!A2959</f>
        <v>ebf85bd7-b3b1-4299-9d0f-e32e7fc3cd4a</v>
      </c>
      <c r="B2959" s="3">
        <f>Raw_Data!B2959</f>
        <v>41</v>
      </c>
      <c r="C2959" s="3" t="str">
        <f>Raw_Data!C2959</f>
        <v>Female</v>
      </c>
      <c r="D2959" s="3" t="str">
        <f>Raw_Data!D2959</f>
        <v>Premium</v>
      </c>
      <c r="E2959" s="3">
        <f>Raw_Data!E2959</f>
        <v>14.17</v>
      </c>
      <c r="F2959" s="3">
        <f>Raw_Data!F2959</f>
        <v>19</v>
      </c>
      <c r="G2959" s="3" t="str">
        <f>Raw_Data!G2959</f>
        <v>North America</v>
      </c>
      <c r="H2959" s="3" t="str">
        <f>Raw_Data!H2959</f>
        <v>Tablet</v>
      </c>
      <c r="I2959" s="3">
        <f>Raw_Data!I2959</f>
        <v>17.989999999999998</v>
      </c>
      <c r="J2959" s="3">
        <f>Raw_Data!J2959</f>
        <v>0</v>
      </c>
      <c r="K2959" s="3" t="str">
        <f>Raw_Data!K2959</f>
        <v>Gift Card</v>
      </c>
      <c r="L2959" s="3">
        <f>Raw_Data!L2959</f>
        <v>3</v>
      </c>
      <c r="M2959" s="3">
        <f>Raw_Data!M2959</f>
        <v>0.71</v>
      </c>
      <c r="N2959" s="3" t="str">
        <f>Raw_Data!N2959</f>
        <v>Action</v>
      </c>
      <c r="O2959" s="3" t="str">
        <f t="shared" si="460"/>
        <v>35-44</v>
      </c>
      <c r="P2959" s="3" t="str">
        <f t="shared" si="461"/>
        <v>10-24h</v>
      </c>
      <c r="Q2959" s="3" t="str">
        <f t="shared" si="462"/>
        <v>8-21d</v>
      </c>
      <c r="R2959" s="3" t="str">
        <f t="shared" si="463"/>
        <v>Medium</v>
      </c>
      <c r="S2959" s="3" t="str">
        <f t="shared" si="464"/>
        <v>High</v>
      </c>
      <c r="T2959" s="3" t="str">
        <f t="shared" si="465"/>
        <v>Active</v>
      </c>
      <c r="U2959" s="4">
        <f>1/(1+EXP(-(Predictive_Model!$B$5+((B2959-Predictive_Model!$B$20)/Predictive_Model!$C$20)*Predictive_Model!$D$20+((E2959-Predictive_Model!$B$21)/Predictive_Model!$C$21)*Predictive_Model!$D$21+((F2959-Predictive_Model!$B$22)/Predictive_Model!$C$22)*Predictive_Model!$D$22+((I2959-Predictive_Model!$B$23)/Predictive_Model!$C$23)*Predictive_Model!$D$23+((L2959-Predictive_Model!$B$24)/Predictive_Model!$C$24)*Predictive_Model!$D$24+((M2959-Predictive_Model!$B$25)/Predictive_Model!$C$25)*Predictive_Model!$D$25+IF(C2959="Male",Predictive_Model!$D$31,IF(C2959="Other",Predictive_Model!$D$32,0))+IF(D2959="Premium",Predictive_Model!$D$34,IF(D2959="Standard",Predictive_Model!$D$35,0))+IF(G2959="Asia",Predictive_Model!$D$37,IF(G2959="Europe",Predictive_Model!$D$38,IF(G2959="North America",Predictive_Model!$D$39,IF(G2959="Oceania",Predictive_Model!$D$40,IF(G2959="South America",Predictive_Model!$D$41,0)))))+IF(H2959="Laptop",Predictive_Model!$D$43,IF(H2959="Mobile",Predictive_Model!$D$44,IF(H2959="TV",Predictive_Model!$D$45,IF(H2959="Tablet",Predictive_Model!$D$46,0))))+IF(K2959="Crypto",Predictive_Model!$D$48,IF(K2959="Debit Card",Predictive_Model!$D$49,IF(K2959="Gift Card",Predictive_Model!$D$50,IF(K2959="PayPal",Predictive_Model!$D$51,0))))+IF(N2959="Comedy",Predictive_Model!$D$53,IF(N2959="Documentary",Predictive_Model!$D$54,IF(N2959="Drama",Predictive_Model!$D$55,IF(N2959="Horror",Predictive_Model!$D$56,IF(N2959="Romance",Predictive_Model!$D$57,IF(N2959="Sci-Fi",Predictive_Model!$D$58,0)))))))))</f>
        <v>0.24824502136811805</v>
      </c>
      <c r="V2959" s="3" t="str">
        <f t="shared" si="466"/>
        <v>Low</v>
      </c>
      <c r="W2959" s="6">
        <f t="shared" si="467"/>
        <v>4.4659279344124432</v>
      </c>
      <c r="X2959" s="3" t="str">
        <f t="shared" si="468"/>
        <v>Monitor</v>
      </c>
      <c r="Y2959" s="3" t="str">
        <f t="shared" si="469"/>
        <v>OK</v>
      </c>
    </row>
    <row r="2960" spans="1:25" x14ac:dyDescent="0.25">
      <c r="A2960" s="3" t="str">
        <f>Raw_Data!A2960</f>
        <v>7864a64d-b304-4501-84ea-cfd022c2f1bc</v>
      </c>
      <c r="B2960" s="3">
        <f>Raw_Data!B2960</f>
        <v>25</v>
      </c>
      <c r="C2960" s="3" t="str">
        <f>Raw_Data!C2960</f>
        <v>Other</v>
      </c>
      <c r="D2960" s="3" t="str">
        <f>Raw_Data!D2960</f>
        <v>Standard</v>
      </c>
      <c r="E2960" s="3">
        <f>Raw_Data!E2960</f>
        <v>0.9</v>
      </c>
      <c r="F2960" s="3">
        <f>Raw_Data!F2960</f>
        <v>27</v>
      </c>
      <c r="G2960" s="3" t="str">
        <f>Raw_Data!G2960</f>
        <v>North America</v>
      </c>
      <c r="H2960" s="3" t="str">
        <f>Raw_Data!H2960</f>
        <v>Mobile</v>
      </c>
      <c r="I2960" s="3">
        <f>Raw_Data!I2960</f>
        <v>13.99</v>
      </c>
      <c r="J2960" s="3">
        <f>Raw_Data!J2960</f>
        <v>1</v>
      </c>
      <c r="K2960" s="3" t="str">
        <f>Raw_Data!K2960</f>
        <v>PayPal</v>
      </c>
      <c r="L2960" s="3">
        <f>Raw_Data!L2960</f>
        <v>3</v>
      </c>
      <c r="M2960" s="3">
        <f>Raw_Data!M2960</f>
        <v>0.03</v>
      </c>
      <c r="N2960" s="3" t="str">
        <f>Raw_Data!N2960</f>
        <v>Horror</v>
      </c>
      <c r="O2960" s="3" t="str">
        <f t="shared" si="460"/>
        <v>25-34</v>
      </c>
      <c r="P2960" s="3" t="str">
        <f t="shared" si="461"/>
        <v>&lt;10h</v>
      </c>
      <c r="Q2960" s="3" t="str">
        <f t="shared" si="462"/>
        <v>22-45d</v>
      </c>
      <c r="R2960" s="3" t="str">
        <f t="shared" si="463"/>
        <v>Medium</v>
      </c>
      <c r="S2960" s="3" t="str">
        <f t="shared" si="464"/>
        <v>Mid</v>
      </c>
      <c r="T2960" s="3" t="str">
        <f t="shared" si="465"/>
        <v>Churned</v>
      </c>
      <c r="U2960" s="4">
        <f>1/(1+EXP(-(Predictive_Model!$B$5+((B2960-Predictive_Model!$B$20)/Predictive_Model!$C$20)*Predictive_Model!$D$20+((E2960-Predictive_Model!$B$21)/Predictive_Model!$C$21)*Predictive_Model!$D$21+((F2960-Predictive_Model!$B$22)/Predictive_Model!$C$22)*Predictive_Model!$D$22+((I2960-Predictive_Model!$B$23)/Predictive_Model!$C$23)*Predictive_Model!$D$23+((L2960-Predictive_Model!$B$24)/Predictive_Model!$C$24)*Predictive_Model!$D$24+((M2960-Predictive_Model!$B$25)/Predictive_Model!$C$25)*Predictive_Model!$D$25+IF(C2960="Male",Predictive_Model!$D$31,IF(C2960="Other",Predictive_Model!$D$32,0))+IF(D2960="Premium",Predictive_Model!$D$34,IF(D2960="Standard",Predictive_Model!$D$35,0))+IF(G2960="Asia",Predictive_Model!$D$37,IF(G2960="Europe",Predictive_Model!$D$38,IF(G2960="North America",Predictive_Model!$D$39,IF(G2960="Oceania",Predictive_Model!$D$40,IF(G2960="South America",Predictive_Model!$D$41,0)))))+IF(H2960="Laptop",Predictive_Model!$D$43,IF(H2960="Mobile",Predictive_Model!$D$44,IF(H2960="TV",Predictive_Model!$D$45,IF(H2960="Tablet",Predictive_Model!$D$46,0))))+IF(K2960="Crypto",Predictive_Model!$D$48,IF(K2960="Debit Card",Predictive_Model!$D$49,IF(K2960="Gift Card",Predictive_Model!$D$50,IF(K2960="PayPal",Predictive_Model!$D$51,0))))+IF(N2960="Comedy",Predictive_Model!$D$53,IF(N2960="Documentary",Predictive_Model!$D$54,IF(N2960="Drama",Predictive_Model!$D$55,IF(N2960="Horror",Predictive_Model!$D$56,IF(N2960="Romance",Predictive_Model!$D$57,IF(N2960="Sci-Fi",Predictive_Model!$D$58,0)))))))))</f>
        <v>0.99872465708337455</v>
      </c>
      <c r="V2960" s="3" t="str">
        <f t="shared" si="466"/>
        <v>Critical</v>
      </c>
      <c r="W2960" s="6">
        <f t="shared" si="467"/>
        <v>13.99</v>
      </c>
      <c r="X2960" s="3" t="str">
        <f t="shared" si="468"/>
        <v>Priority 2</v>
      </c>
      <c r="Y2960" s="3" t="str">
        <f t="shared" si="469"/>
        <v>OK</v>
      </c>
    </row>
    <row r="2961" spans="1:25" x14ac:dyDescent="0.25">
      <c r="A2961" s="3" t="str">
        <f>Raw_Data!A2961</f>
        <v>e6b3368d-95d8-445d-bf7e-102d660f0c57</v>
      </c>
      <c r="B2961" s="3">
        <f>Raw_Data!B2961</f>
        <v>65</v>
      </c>
      <c r="C2961" s="3" t="str">
        <f>Raw_Data!C2961</f>
        <v>Female</v>
      </c>
      <c r="D2961" s="3" t="str">
        <f>Raw_Data!D2961</f>
        <v>Standard</v>
      </c>
      <c r="E2961" s="3">
        <f>Raw_Data!E2961</f>
        <v>17.309999999999999</v>
      </c>
      <c r="F2961" s="3">
        <f>Raw_Data!F2961</f>
        <v>37</v>
      </c>
      <c r="G2961" s="3" t="str">
        <f>Raw_Data!G2961</f>
        <v>Africa</v>
      </c>
      <c r="H2961" s="3" t="str">
        <f>Raw_Data!H2961</f>
        <v>Mobile</v>
      </c>
      <c r="I2961" s="3">
        <f>Raw_Data!I2961</f>
        <v>13.99</v>
      </c>
      <c r="J2961" s="3">
        <f>Raw_Data!J2961</f>
        <v>1</v>
      </c>
      <c r="K2961" s="3" t="str">
        <f>Raw_Data!K2961</f>
        <v>PayPal</v>
      </c>
      <c r="L2961" s="3">
        <f>Raw_Data!L2961</f>
        <v>1</v>
      </c>
      <c r="M2961" s="3">
        <f>Raw_Data!M2961</f>
        <v>0.46</v>
      </c>
      <c r="N2961" s="3" t="str">
        <f>Raw_Data!N2961</f>
        <v>Drama</v>
      </c>
      <c r="O2961" s="3" t="str">
        <f t="shared" si="460"/>
        <v>55-70</v>
      </c>
      <c r="P2961" s="3" t="str">
        <f t="shared" si="461"/>
        <v>10-24h</v>
      </c>
      <c r="Q2961" s="3" t="str">
        <f t="shared" si="462"/>
        <v>22-45d</v>
      </c>
      <c r="R2961" s="3" t="str">
        <f t="shared" si="463"/>
        <v>Medium</v>
      </c>
      <c r="S2961" s="3" t="str">
        <f t="shared" si="464"/>
        <v>Mid</v>
      </c>
      <c r="T2961" s="3" t="str">
        <f t="shared" si="465"/>
        <v>Churned</v>
      </c>
      <c r="U2961" s="4">
        <f>1/(1+EXP(-(Predictive_Model!$B$5+((B2961-Predictive_Model!$B$20)/Predictive_Model!$C$20)*Predictive_Model!$D$20+((E2961-Predictive_Model!$B$21)/Predictive_Model!$C$21)*Predictive_Model!$D$21+((F2961-Predictive_Model!$B$22)/Predictive_Model!$C$22)*Predictive_Model!$D$22+((I2961-Predictive_Model!$B$23)/Predictive_Model!$C$23)*Predictive_Model!$D$23+((L2961-Predictive_Model!$B$24)/Predictive_Model!$C$24)*Predictive_Model!$D$24+((M2961-Predictive_Model!$B$25)/Predictive_Model!$C$25)*Predictive_Model!$D$25+IF(C2961="Male",Predictive_Model!$D$31,IF(C2961="Other",Predictive_Model!$D$32,0))+IF(D2961="Premium",Predictive_Model!$D$34,IF(D2961="Standard",Predictive_Model!$D$35,0))+IF(G2961="Asia",Predictive_Model!$D$37,IF(G2961="Europe",Predictive_Model!$D$38,IF(G2961="North America",Predictive_Model!$D$39,IF(G2961="Oceania",Predictive_Model!$D$40,IF(G2961="South America",Predictive_Model!$D$41,0)))))+IF(H2961="Laptop",Predictive_Model!$D$43,IF(H2961="Mobile",Predictive_Model!$D$44,IF(H2961="TV",Predictive_Model!$D$45,IF(H2961="Tablet",Predictive_Model!$D$46,0))))+IF(K2961="Crypto",Predictive_Model!$D$48,IF(K2961="Debit Card",Predictive_Model!$D$49,IF(K2961="Gift Card",Predictive_Model!$D$50,IF(K2961="PayPal",Predictive_Model!$D$51,0))))+IF(N2961="Comedy",Predictive_Model!$D$53,IF(N2961="Documentary",Predictive_Model!$D$54,IF(N2961="Drama",Predictive_Model!$D$55,IF(N2961="Horror",Predictive_Model!$D$56,IF(N2961="Romance",Predictive_Model!$D$57,IF(N2961="Sci-Fi",Predictive_Model!$D$58,0)))))))))</f>
        <v>0.97578459067044898</v>
      </c>
      <c r="V2961" s="3" t="str">
        <f t="shared" si="466"/>
        <v>Critical</v>
      </c>
      <c r="W2961" s="6">
        <f t="shared" si="467"/>
        <v>13.99</v>
      </c>
      <c r="X2961" s="3" t="str">
        <f t="shared" si="468"/>
        <v>Priority 2</v>
      </c>
      <c r="Y2961" s="3" t="str">
        <f t="shared" si="469"/>
        <v>OK</v>
      </c>
    </row>
    <row r="2962" spans="1:25" x14ac:dyDescent="0.25">
      <c r="A2962" s="3" t="str">
        <f>Raw_Data!A2962</f>
        <v>3944f950-85d8-4cb2-bedb-09ce9cbed09c</v>
      </c>
      <c r="B2962" s="3">
        <f>Raw_Data!B2962</f>
        <v>39</v>
      </c>
      <c r="C2962" s="3" t="str">
        <f>Raw_Data!C2962</f>
        <v>Female</v>
      </c>
      <c r="D2962" s="3" t="str">
        <f>Raw_Data!D2962</f>
        <v>Premium</v>
      </c>
      <c r="E2962" s="3">
        <f>Raw_Data!E2962</f>
        <v>3.69</v>
      </c>
      <c r="F2962" s="3">
        <f>Raw_Data!F2962</f>
        <v>26</v>
      </c>
      <c r="G2962" s="3" t="str">
        <f>Raw_Data!G2962</f>
        <v>Asia</v>
      </c>
      <c r="H2962" s="3" t="str">
        <f>Raw_Data!H2962</f>
        <v>Tablet</v>
      </c>
      <c r="I2962" s="3">
        <f>Raw_Data!I2962</f>
        <v>17.989999999999998</v>
      </c>
      <c r="J2962" s="3">
        <f>Raw_Data!J2962</f>
        <v>1</v>
      </c>
      <c r="K2962" s="3" t="str">
        <f>Raw_Data!K2962</f>
        <v>Crypto</v>
      </c>
      <c r="L2962" s="3">
        <f>Raw_Data!L2962</f>
        <v>5</v>
      </c>
      <c r="M2962" s="3">
        <f>Raw_Data!M2962</f>
        <v>0.14000000000000001</v>
      </c>
      <c r="N2962" s="3" t="str">
        <f>Raw_Data!N2962</f>
        <v>Documentary</v>
      </c>
      <c r="O2962" s="3" t="str">
        <f t="shared" si="460"/>
        <v>35-44</v>
      </c>
      <c r="P2962" s="3" t="str">
        <f t="shared" si="461"/>
        <v>&lt;10h</v>
      </c>
      <c r="Q2962" s="3" t="str">
        <f t="shared" si="462"/>
        <v>22-45d</v>
      </c>
      <c r="R2962" s="3" t="str">
        <f t="shared" si="463"/>
        <v>Medium</v>
      </c>
      <c r="S2962" s="3" t="str">
        <f t="shared" si="464"/>
        <v>High</v>
      </c>
      <c r="T2962" s="3" t="str">
        <f t="shared" si="465"/>
        <v>Churned</v>
      </c>
      <c r="U2962" s="4">
        <f>1/(1+EXP(-(Predictive_Model!$B$5+((B2962-Predictive_Model!$B$20)/Predictive_Model!$C$20)*Predictive_Model!$D$20+((E2962-Predictive_Model!$B$21)/Predictive_Model!$C$21)*Predictive_Model!$D$21+((F2962-Predictive_Model!$B$22)/Predictive_Model!$C$22)*Predictive_Model!$D$22+((I2962-Predictive_Model!$B$23)/Predictive_Model!$C$23)*Predictive_Model!$D$23+((L2962-Predictive_Model!$B$24)/Predictive_Model!$C$24)*Predictive_Model!$D$24+((M2962-Predictive_Model!$B$25)/Predictive_Model!$C$25)*Predictive_Model!$D$25+IF(C2962="Male",Predictive_Model!$D$31,IF(C2962="Other",Predictive_Model!$D$32,0))+IF(D2962="Premium",Predictive_Model!$D$34,IF(D2962="Standard",Predictive_Model!$D$35,0))+IF(G2962="Asia",Predictive_Model!$D$37,IF(G2962="Europe",Predictive_Model!$D$38,IF(G2962="North America",Predictive_Model!$D$39,IF(G2962="Oceania",Predictive_Model!$D$40,IF(G2962="South America",Predictive_Model!$D$41,0)))))+IF(H2962="Laptop",Predictive_Model!$D$43,IF(H2962="Mobile",Predictive_Model!$D$44,IF(H2962="TV",Predictive_Model!$D$45,IF(H2962="Tablet",Predictive_Model!$D$46,0))))+IF(K2962="Crypto",Predictive_Model!$D$48,IF(K2962="Debit Card",Predictive_Model!$D$49,IF(K2962="Gift Card",Predictive_Model!$D$50,IF(K2962="PayPal",Predictive_Model!$D$51,0))))+IF(N2962="Comedy",Predictive_Model!$D$53,IF(N2962="Documentary",Predictive_Model!$D$54,IF(N2962="Drama",Predictive_Model!$D$55,IF(N2962="Horror",Predictive_Model!$D$56,IF(N2962="Romance",Predictive_Model!$D$57,IF(N2962="Sci-Fi",Predictive_Model!$D$58,0)))))))))</f>
        <v>0.87650706779838805</v>
      </c>
      <c r="V2962" s="3" t="str">
        <f t="shared" si="466"/>
        <v>Critical</v>
      </c>
      <c r="W2962" s="6">
        <f t="shared" si="467"/>
        <v>17.989999999999998</v>
      </c>
      <c r="X2962" s="3" t="str">
        <f t="shared" si="468"/>
        <v>Priority 1</v>
      </c>
      <c r="Y2962" s="3" t="str">
        <f t="shared" si="469"/>
        <v>OK</v>
      </c>
    </row>
    <row r="2963" spans="1:25" x14ac:dyDescent="0.25">
      <c r="A2963" s="3" t="str">
        <f>Raw_Data!A2963</f>
        <v>9bae5e8d-359c-48c6-ad6f-c791395832e2</v>
      </c>
      <c r="B2963" s="3">
        <f>Raw_Data!B2963</f>
        <v>69</v>
      </c>
      <c r="C2963" s="3" t="str">
        <f>Raw_Data!C2963</f>
        <v>Male</v>
      </c>
      <c r="D2963" s="3" t="str">
        <f>Raw_Data!D2963</f>
        <v>Standard</v>
      </c>
      <c r="E2963" s="3">
        <f>Raw_Data!E2963</f>
        <v>42.32</v>
      </c>
      <c r="F2963" s="3">
        <f>Raw_Data!F2963</f>
        <v>48</v>
      </c>
      <c r="G2963" s="3" t="str">
        <f>Raw_Data!G2963</f>
        <v>Oceania</v>
      </c>
      <c r="H2963" s="3" t="str">
        <f>Raw_Data!H2963</f>
        <v>TV</v>
      </c>
      <c r="I2963" s="3">
        <f>Raw_Data!I2963</f>
        <v>13.99</v>
      </c>
      <c r="J2963" s="3">
        <f>Raw_Data!J2963</f>
        <v>0</v>
      </c>
      <c r="K2963" s="3" t="str">
        <f>Raw_Data!K2963</f>
        <v>Gift Card</v>
      </c>
      <c r="L2963" s="3">
        <f>Raw_Data!L2963</f>
        <v>3</v>
      </c>
      <c r="M2963" s="3">
        <f>Raw_Data!M2963</f>
        <v>0.86</v>
      </c>
      <c r="N2963" s="3" t="str">
        <f>Raw_Data!N2963</f>
        <v>Action</v>
      </c>
      <c r="O2963" s="3" t="str">
        <f t="shared" si="460"/>
        <v>55-70</v>
      </c>
      <c r="P2963" s="3" t="str">
        <f t="shared" si="461"/>
        <v>25-49h</v>
      </c>
      <c r="Q2963" s="3" t="str">
        <f t="shared" si="462"/>
        <v>46-60d</v>
      </c>
      <c r="R2963" s="3" t="str">
        <f t="shared" si="463"/>
        <v>Medium</v>
      </c>
      <c r="S2963" s="3" t="str">
        <f t="shared" si="464"/>
        <v>Mid</v>
      </c>
      <c r="T2963" s="3" t="str">
        <f t="shared" si="465"/>
        <v>Active</v>
      </c>
      <c r="U2963" s="4">
        <f>1/(1+EXP(-(Predictive_Model!$B$5+((B2963-Predictive_Model!$B$20)/Predictive_Model!$C$20)*Predictive_Model!$D$20+((E2963-Predictive_Model!$B$21)/Predictive_Model!$C$21)*Predictive_Model!$D$21+((F2963-Predictive_Model!$B$22)/Predictive_Model!$C$22)*Predictive_Model!$D$22+((I2963-Predictive_Model!$B$23)/Predictive_Model!$C$23)*Predictive_Model!$D$23+((L2963-Predictive_Model!$B$24)/Predictive_Model!$C$24)*Predictive_Model!$D$24+((M2963-Predictive_Model!$B$25)/Predictive_Model!$C$25)*Predictive_Model!$D$25+IF(C2963="Male",Predictive_Model!$D$31,IF(C2963="Other",Predictive_Model!$D$32,0))+IF(D2963="Premium",Predictive_Model!$D$34,IF(D2963="Standard",Predictive_Model!$D$35,0))+IF(G2963="Asia",Predictive_Model!$D$37,IF(G2963="Europe",Predictive_Model!$D$38,IF(G2963="North America",Predictive_Model!$D$39,IF(G2963="Oceania",Predictive_Model!$D$40,IF(G2963="South America",Predictive_Model!$D$41,0)))))+IF(H2963="Laptop",Predictive_Model!$D$43,IF(H2963="Mobile",Predictive_Model!$D$44,IF(H2963="TV",Predictive_Model!$D$45,IF(H2963="Tablet",Predictive_Model!$D$46,0))))+IF(K2963="Crypto",Predictive_Model!$D$48,IF(K2963="Debit Card",Predictive_Model!$D$49,IF(K2963="Gift Card",Predictive_Model!$D$50,IF(K2963="PayPal",Predictive_Model!$D$51,0))))+IF(N2963="Comedy",Predictive_Model!$D$53,IF(N2963="Documentary",Predictive_Model!$D$54,IF(N2963="Drama",Predictive_Model!$D$55,IF(N2963="Horror",Predictive_Model!$D$56,IF(N2963="Romance",Predictive_Model!$D$57,IF(N2963="Sci-Fi",Predictive_Model!$D$58,0)))))))))</f>
        <v>1.7208738250901895E-3</v>
      </c>
      <c r="V2963" s="3" t="str">
        <f t="shared" si="466"/>
        <v>Low</v>
      </c>
      <c r="W2963" s="6">
        <f t="shared" si="467"/>
        <v>2.4075024813011752E-2</v>
      </c>
      <c r="X2963" s="3" t="str">
        <f t="shared" si="468"/>
        <v>Monitor</v>
      </c>
      <c r="Y2963" s="3" t="str">
        <f t="shared" si="469"/>
        <v>OK</v>
      </c>
    </row>
    <row r="2964" spans="1:25" x14ac:dyDescent="0.25">
      <c r="A2964" s="3" t="str">
        <f>Raw_Data!A2964</f>
        <v>a24bb748-6eb6-4841-94a9-bf532feac6e6</v>
      </c>
      <c r="B2964" s="3">
        <f>Raw_Data!B2964</f>
        <v>61</v>
      </c>
      <c r="C2964" s="3" t="str">
        <f>Raw_Data!C2964</f>
        <v>Other</v>
      </c>
      <c r="D2964" s="3" t="str">
        <f>Raw_Data!D2964</f>
        <v>Premium</v>
      </c>
      <c r="E2964" s="3">
        <f>Raw_Data!E2964</f>
        <v>31.47</v>
      </c>
      <c r="F2964" s="3">
        <f>Raw_Data!F2964</f>
        <v>52</v>
      </c>
      <c r="G2964" s="3" t="str">
        <f>Raw_Data!G2964</f>
        <v>Europe</v>
      </c>
      <c r="H2964" s="3" t="str">
        <f>Raw_Data!H2964</f>
        <v>Desktop</v>
      </c>
      <c r="I2964" s="3">
        <f>Raw_Data!I2964</f>
        <v>17.989999999999998</v>
      </c>
      <c r="J2964" s="3">
        <f>Raw_Data!J2964</f>
        <v>0</v>
      </c>
      <c r="K2964" s="3" t="str">
        <f>Raw_Data!K2964</f>
        <v>Debit Card</v>
      </c>
      <c r="L2964" s="3">
        <f>Raw_Data!L2964</f>
        <v>5</v>
      </c>
      <c r="M2964" s="3">
        <f>Raw_Data!M2964</f>
        <v>0.59</v>
      </c>
      <c r="N2964" s="3" t="str">
        <f>Raw_Data!N2964</f>
        <v>Documentary</v>
      </c>
      <c r="O2964" s="3" t="str">
        <f t="shared" si="460"/>
        <v>55-70</v>
      </c>
      <c r="P2964" s="3" t="str">
        <f t="shared" si="461"/>
        <v>25-49h</v>
      </c>
      <c r="Q2964" s="3" t="str">
        <f t="shared" si="462"/>
        <v>46-60d</v>
      </c>
      <c r="R2964" s="3" t="str">
        <f t="shared" si="463"/>
        <v>Medium</v>
      </c>
      <c r="S2964" s="3" t="str">
        <f t="shared" si="464"/>
        <v>High</v>
      </c>
      <c r="T2964" s="3" t="str">
        <f t="shared" si="465"/>
        <v>Active</v>
      </c>
      <c r="U2964" s="4">
        <f>1/(1+EXP(-(Predictive_Model!$B$5+((B2964-Predictive_Model!$B$20)/Predictive_Model!$C$20)*Predictive_Model!$D$20+((E2964-Predictive_Model!$B$21)/Predictive_Model!$C$21)*Predictive_Model!$D$21+((F2964-Predictive_Model!$B$22)/Predictive_Model!$C$22)*Predictive_Model!$D$22+((I2964-Predictive_Model!$B$23)/Predictive_Model!$C$23)*Predictive_Model!$D$23+((L2964-Predictive_Model!$B$24)/Predictive_Model!$C$24)*Predictive_Model!$D$24+((M2964-Predictive_Model!$B$25)/Predictive_Model!$C$25)*Predictive_Model!$D$25+IF(C2964="Male",Predictive_Model!$D$31,IF(C2964="Other",Predictive_Model!$D$32,0))+IF(D2964="Premium",Predictive_Model!$D$34,IF(D2964="Standard",Predictive_Model!$D$35,0))+IF(G2964="Asia",Predictive_Model!$D$37,IF(G2964="Europe",Predictive_Model!$D$38,IF(G2964="North America",Predictive_Model!$D$39,IF(G2964="Oceania",Predictive_Model!$D$40,IF(G2964="South America",Predictive_Model!$D$41,0)))))+IF(H2964="Laptop",Predictive_Model!$D$43,IF(H2964="Mobile",Predictive_Model!$D$44,IF(H2964="TV",Predictive_Model!$D$45,IF(H2964="Tablet",Predictive_Model!$D$46,0))))+IF(K2964="Crypto",Predictive_Model!$D$48,IF(K2964="Debit Card",Predictive_Model!$D$49,IF(K2964="Gift Card",Predictive_Model!$D$50,IF(K2964="PayPal",Predictive_Model!$D$51,0))))+IF(N2964="Comedy",Predictive_Model!$D$53,IF(N2964="Documentary",Predictive_Model!$D$54,IF(N2964="Drama",Predictive_Model!$D$55,IF(N2964="Horror",Predictive_Model!$D$56,IF(N2964="Romance",Predictive_Model!$D$57,IF(N2964="Sci-Fi",Predictive_Model!$D$58,0)))))))))</f>
        <v>2.9502779603624136E-3</v>
      </c>
      <c r="V2964" s="3" t="str">
        <f t="shared" si="466"/>
        <v>Low</v>
      </c>
      <c r="W2964" s="6">
        <f t="shared" si="467"/>
        <v>5.3075500506919816E-2</v>
      </c>
      <c r="X2964" s="3" t="str">
        <f t="shared" si="468"/>
        <v>Monitor</v>
      </c>
      <c r="Y2964" s="3" t="str">
        <f t="shared" si="469"/>
        <v>OK</v>
      </c>
    </row>
    <row r="2965" spans="1:25" x14ac:dyDescent="0.25">
      <c r="A2965" s="3" t="str">
        <f>Raw_Data!A2965</f>
        <v>ead6bbc7-1708-4702-99d6-95f30ea755bb</v>
      </c>
      <c r="B2965" s="3">
        <f>Raw_Data!B2965</f>
        <v>59</v>
      </c>
      <c r="C2965" s="3" t="str">
        <f>Raw_Data!C2965</f>
        <v>Male</v>
      </c>
      <c r="D2965" s="3" t="str">
        <f>Raw_Data!D2965</f>
        <v>Standard</v>
      </c>
      <c r="E2965" s="3">
        <f>Raw_Data!E2965</f>
        <v>16.350000000000001</v>
      </c>
      <c r="F2965" s="3">
        <f>Raw_Data!F2965</f>
        <v>1</v>
      </c>
      <c r="G2965" s="3" t="str">
        <f>Raw_Data!G2965</f>
        <v>Asia</v>
      </c>
      <c r="H2965" s="3" t="str">
        <f>Raw_Data!H2965</f>
        <v>TV</v>
      </c>
      <c r="I2965" s="3">
        <f>Raw_Data!I2965</f>
        <v>13.99</v>
      </c>
      <c r="J2965" s="3">
        <f>Raw_Data!J2965</f>
        <v>0</v>
      </c>
      <c r="K2965" s="3" t="str">
        <f>Raw_Data!K2965</f>
        <v>PayPal</v>
      </c>
      <c r="L2965" s="3">
        <f>Raw_Data!L2965</f>
        <v>3</v>
      </c>
      <c r="M2965" s="3">
        <f>Raw_Data!M2965</f>
        <v>8.18</v>
      </c>
      <c r="N2965" s="3" t="str">
        <f>Raw_Data!N2965</f>
        <v>Action</v>
      </c>
      <c r="O2965" s="3" t="str">
        <f t="shared" si="460"/>
        <v>55-70</v>
      </c>
      <c r="P2965" s="3" t="str">
        <f t="shared" si="461"/>
        <v>10-24h</v>
      </c>
      <c r="Q2965" s="3" t="str">
        <f t="shared" si="462"/>
        <v>0-7d</v>
      </c>
      <c r="R2965" s="3" t="str">
        <f t="shared" si="463"/>
        <v>Medium</v>
      </c>
      <c r="S2965" s="3" t="str">
        <f t="shared" si="464"/>
        <v>Mid</v>
      </c>
      <c r="T2965" s="3" t="str">
        <f t="shared" si="465"/>
        <v>Active</v>
      </c>
      <c r="U2965" s="4">
        <f>1/(1+EXP(-(Predictive_Model!$B$5+((B2965-Predictive_Model!$B$20)/Predictive_Model!$C$20)*Predictive_Model!$D$20+((E2965-Predictive_Model!$B$21)/Predictive_Model!$C$21)*Predictive_Model!$D$21+((F2965-Predictive_Model!$B$22)/Predictive_Model!$C$22)*Predictive_Model!$D$22+((I2965-Predictive_Model!$B$23)/Predictive_Model!$C$23)*Predictive_Model!$D$23+((L2965-Predictive_Model!$B$24)/Predictive_Model!$C$24)*Predictive_Model!$D$24+((M2965-Predictive_Model!$B$25)/Predictive_Model!$C$25)*Predictive_Model!$D$25+IF(C2965="Male",Predictive_Model!$D$31,IF(C2965="Other",Predictive_Model!$D$32,0))+IF(D2965="Premium",Predictive_Model!$D$34,IF(D2965="Standard",Predictive_Model!$D$35,0))+IF(G2965="Asia",Predictive_Model!$D$37,IF(G2965="Europe",Predictive_Model!$D$38,IF(G2965="North America",Predictive_Model!$D$39,IF(G2965="Oceania",Predictive_Model!$D$40,IF(G2965="South America",Predictive_Model!$D$41,0)))))+IF(H2965="Laptop",Predictive_Model!$D$43,IF(H2965="Mobile",Predictive_Model!$D$44,IF(H2965="TV",Predictive_Model!$D$45,IF(H2965="Tablet",Predictive_Model!$D$46,0))))+IF(K2965="Crypto",Predictive_Model!$D$48,IF(K2965="Debit Card",Predictive_Model!$D$49,IF(K2965="Gift Card",Predictive_Model!$D$50,IF(K2965="PayPal",Predictive_Model!$D$51,0))))+IF(N2965="Comedy",Predictive_Model!$D$53,IF(N2965="Documentary",Predictive_Model!$D$54,IF(N2965="Drama",Predictive_Model!$D$55,IF(N2965="Horror",Predictive_Model!$D$56,IF(N2965="Romance",Predictive_Model!$D$57,IF(N2965="Sci-Fi",Predictive_Model!$D$58,0)))))))))</f>
        <v>2.3662868127253537E-8</v>
      </c>
      <c r="V2965" s="3" t="str">
        <f t="shared" si="466"/>
        <v>Low</v>
      </c>
      <c r="W2965" s="6">
        <f t="shared" si="467"/>
        <v>3.3104352510027701E-7</v>
      </c>
      <c r="X2965" s="3" t="str">
        <f t="shared" si="468"/>
        <v>Monitor</v>
      </c>
      <c r="Y2965" s="3" t="str">
        <f t="shared" si="469"/>
        <v>OK</v>
      </c>
    </row>
    <row r="2966" spans="1:25" x14ac:dyDescent="0.25">
      <c r="A2966" s="3" t="str">
        <f>Raw_Data!A2966</f>
        <v>a2794c07-a79c-43a9-ba77-bcbc4cfb17ef</v>
      </c>
      <c r="B2966" s="3">
        <f>Raw_Data!B2966</f>
        <v>26</v>
      </c>
      <c r="C2966" s="3" t="str">
        <f>Raw_Data!C2966</f>
        <v>Other</v>
      </c>
      <c r="D2966" s="3" t="str">
        <f>Raw_Data!D2966</f>
        <v>Standard</v>
      </c>
      <c r="E2966" s="3">
        <f>Raw_Data!E2966</f>
        <v>1.24</v>
      </c>
      <c r="F2966" s="3">
        <f>Raw_Data!F2966</f>
        <v>56</v>
      </c>
      <c r="G2966" s="3" t="str">
        <f>Raw_Data!G2966</f>
        <v>Asia</v>
      </c>
      <c r="H2966" s="3" t="str">
        <f>Raw_Data!H2966</f>
        <v>TV</v>
      </c>
      <c r="I2966" s="3">
        <f>Raw_Data!I2966</f>
        <v>13.99</v>
      </c>
      <c r="J2966" s="3">
        <f>Raw_Data!J2966</f>
        <v>1</v>
      </c>
      <c r="K2966" s="3" t="str">
        <f>Raw_Data!K2966</f>
        <v>Debit Card</v>
      </c>
      <c r="L2966" s="3">
        <f>Raw_Data!L2966</f>
        <v>1</v>
      </c>
      <c r="M2966" s="3">
        <f>Raw_Data!M2966</f>
        <v>0.02</v>
      </c>
      <c r="N2966" s="3" t="str">
        <f>Raw_Data!N2966</f>
        <v>Sci-Fi</v>
      </c>
      <c r="O2966" s="3" t="str">
        <f t="shared" si="460"/>
        <v>25-34</v>
      </c>
      <c r="P2966" s="3" t="str">
        <f t="shared" si="461"/>
        <v>&lt;10h</v>
      </c>
      <c r="Q2966" s="3" t="str">
        <f t="shared" si="462"/>
        <v>46-60d</v>
      </c>
      <c r="R2966" s="3" t="str">
        <f t="shared" si="463"/>
        <v>Low</v>
      </c>
      <c r="S2966" s="3" t="str">
        <f t="shared" si="464"/>
        <v>Mid</v>
      </c>
      <c r="T2966" s="3" t="str">
        <f t="shared" si="465"/>
        <v>Churned</v>
      </c>
      <c r="U2966" s="4">
        <f>1/(1+EXP(-(Predictive_Model!$B$5+((B2966-Predictive_Model!$B$20)/Predictive_Model!$C$20)*Predictive_Model!$D$20+((E2966-Predictive_Model!$B$21)/Predictive_Model!$C$21)*Predictive_Model!$D$21+((F2966-Predictive_Model!$B$22)/Predictive_Model!$C$22)*Predictive_Model!$D$22+((I2966-Predictive_Model!$B$23)/Predictive_Model!$C$23)*Predictive_Model!$D$23+((L2966-Predictive_Model!$B$24)/Predictive_Model!$C$24)*Predictive_Model!$D$24+((M2966-Predictive_Model!$B$25)/Predictive_Model!$C$25)*Predictive_Model!$D$25+IF(C2966="Male",Predictive_Model!$D$31,IF(C2966="Other",Predictive_Model!$D$32,0))+IF(D2966="Premium",Predictive_Model!$D$34,IF(D2966="Standard",Predictive_Model!$D$35,0))+IF(G2966="Asia",Predictive_Model!$D$37,IF(G2966="Europe",Predictive_Model!$D$38,IF(G2966="North America",Predictive_Model!$D$39,IF(G2966="Oceania",Predictive_Model!$D$40,IF(G2966="South America",Predictive_Model!$D$41,0)))))+IF(H2966="Laptop",Predictive_Model!$D$43,IF(H2966="Mobile",Predictive_Model!$D$44,IF(H2966="TV",Predictive_Model!$D$45,IF(H2966="Tablet",Predictive_Model!$D$46,0))))+IF(K2966="Crypto",Predictive_Model!$D$48,IF(K2966="Debit Card",Predictive_Model!$D$49,IF(K2966="Gift Card",Predictive_Model!$D$50,IF(K2966="PayPal",Predictive_Model!$D$51,0))))+IF(N2966="Comedy",Predictive_Model!$D$53,IF(N2966="Documentary",Predictive_Model!$D$54,IF(N2966="Drama",Predictive_Model!$D$55,IF(N2966="Horror",Predictive_Model!$D$56,IF(N2966="Romance",Predictive_Model!$D$57,IF(N2966="Sci-Fi",Predictive_Model!$D$58,0)))))))))</f>
        <v>0.9999429753156851</v>
      </c>
      <c r="V2966" s="3" t="str">
        <f t="shared" si="466"/>
        <v>Critical</v>
      </c>
      <c r="W2966" s="6">
        <f t="shared" si="467"/>
        <v>13.99</v>
      </c>
      <c r="X2966" s="3" t="str">
        <f t="shared" si="468"/>
        <v>Priority 2</v>
      </c>
      <c r="Y2966" s="3" t="str">
        <f t="shared" si="469"/>
        <v>OK</v>
      </c>
    </row>
    <row r="2967" spans="1:25" x14ac:dyDescent="0.25">
      <c r="A2967" s="3" t="str">
        <f>Raw_Data!A2967</f>
        <v>d9fc180d-06dc-4976-b536-f86b54c3006f</v>
      </c>
      <c r="B2967" s="3">
        <f>Raw_Data!B2967</f>
        <v>36</v>
      </c>
      <c r="C2967" s="3" t="str">
        <f>Raw_Data!C2967</f>
        <v>Other</v>
      </c>
      <c r="D2967" s="3" t="str">
        <f>Raw_Data!D2967</f>
        <v>Premium</v>
      </c>
      <c r="E2967" s="3">
        <f>Raw_Data!E2967</f>
        <v>2.98</v>
      </c>
      <c r="F2967" s="3">
        <f>Raw_Data!F2967</f>
        <v>60</v>
      </c>
      <c r="G2967" s="3" t="str">
        <f>Raw_Data!G2967</f>
        <v>South America</v>
      </c>
      <c r="H2967" s="3" t="str">
        <f>Raw_Data!H2967</f>
        <v>Mobile</v>
      </c>
      <c r="I2967" s="3">
        <f>Raw_Data!I2967</f>
        <v>17.989999999999998</v>
      </c>
      <c r="J2967" s="3">
        <f>Raw_Data!J2967</f>
        <v>1</v>
      </c>
      <c r="K2967" s="3" t="str">
        <f>Raw_Data!K2967</f>
        <v>Debit Card</v>
      </c>
      <c r="L2967" s="3">
        <f>Raw_Data!L2967</f>
        <v>4</v>
      </c>
      <c r="M2967" s="3">
        <f>Raw_Data!M2967</f>
        <v>0.05</v>
      </c>
      <c r="N2967" s="3" t="str">
        <f>Raw_Data!N2967</f>
        <v>Drama</v>
      </c>
      <c r="O2967" s="3" t="str">
        <f t="shared" si="460"/>
        <v>35-44</v>
      </c>
      <c r="P2967" s="3" t="str">
        <f t="shared" si="461"/>
        <v>&lt;10h</v>
      </c>
      <c r="Q2967" s="3" t="str">
        <f t="shared" si="462"/>
        <v>46-60d</v>
      </c>
      <c r="R2967" s="3" t="str">
        <f t="shared" si="463"/>
        <v>Low</v>
      </c>
      <c r="S2967" s="3" t="str">
        <f t="shared" si="464"/>
        <v>High</v>
      </c>
      <c r="T2967" s="3" t="str">
        <f t="shared" si="465"/>
        <v>Churned</v>
      </c>
      <c r="U2967" s="4">
        <f>1/(1+EXP(-(Predictive_Model!$B$5+((B2967-Predictive_Model!$B$20)/Predictive_Model!$C$20)*Predictive_Model!$D$20+((E2967-Predictive_Model!$B$21)/Predictive_Model!$C$21)*Predictive_Model!$D$21+((F2967-Predictive_Model!$B$22)/Predictive_Model!$C$22)*Predictive_Model!$D$22+((I2967-Predictive_Model!$B$23)/Predictive_Model!$C$23)*Predictive_Model!$D$23+((L2967-Predictive_Model!$B$24)/Predictive_Model!$C$24)*Predictive_Model!$D$24+((M2967-Predictive_Model!$B$25)/Predictive_Model!$C$25)*Predictive_Model!$D$25+IF(C2967="Male",Predictive_Model!$D$31,IF(C2967="Other",Predictive_Model!$D$32,0))+IF(D2967="Premium",Predictive_Model!$D$34,IF(D2967="Standard",Predictive_Model!$D$35,0))+IF(G2967="Asia",Predictive_Model!$D$37,IF(G2967="Europe",Predictive_Model!$D$38,IF(G2967="North America",Predictive_Model!$D$39,IF(G2967="Oceania",Predictive_Model!$D$40,IF(G2967="South America",Predictive_Model!$D$41,0)))))+IF(H2967="Laptop",Predictive_Model!$D$43,IF(H2967="Mobile",Predictive_Model!$D$44,IF(H2967="TV",Predictive_Model!$D$45,IF(H2967="Tablet",Predictive_Model!$D$46,0))))+IF(K2967="Crypto",Predictive_Model!$D$48,IF(K2967="Debit Card",Predictive_Model!$D$49,IF(K2967="Gift Card",Predictive_Model!$D$50,IF(K2967="PayPal",Predictive_Model!$D$51,0))))+IF(N2967="Comedy",Predictive_Model!$D$53,IF(N2967="Documentary",Predictive_Model!$D$54,IF(N2967="Drama",Predictive_Model!$D$55,IF(N2967="Horror",Predictive_Model!$D$56,IF(N2967="Romance",Predictive_Model!$D$57,IF(N2967="Sci-Fi",Predictive_Model!$D$58,0)))))))))</f>
        <v>0.99952205213462253</v>
      </c>
      <c r="V2967" s="3" t="str">
        <f t="shared" si="466"/>
        <v>Critical</v>
      </c>
      <c r="W2967" s="6">
        <f t="shared" si="467"/>
        <v>17.989999999999998</v>
      </c>
      <c r="X2967" s="3" t="str">
        <f t="shared" si="468"/>
        <v>Priority 1</v>
      </c>
      <c r="Y2967" s="3" t="str">
        <f t="shared" si="469"/>
        <v>OK</v>
      </c>
    </row>
    <row r="2968" spans="1:25" x14ac:dyDescent="0.25">
      <c r="A2968" s="3" t="str">
        <f>Raw_Data!A2968</f>
        <v>b80f6489-78a5-440f-8084-6db353891aeb</v>
      </c>
      <c r="B2968" s="3">
        <f>Raw_Data!B2968</f>
        <v>42</v>
      </c>
      <c r="C2968" s="3" t="str">
        <f>Raw_Data!C2968</f>
        <v>Female</v>
      </c>
      <c r="D2968" s="3" t="str">
        <f>Raw_Data!D2968</f>
        <v>Basic</v>
      </c>
      <c r="E2968" s="3">
        <f>Raw_Data!E2968</f>
        <v>1.85</v>
      </c>
      <c r="F2968" s="3">
        <f>Raw_Data!F2968</f>
        <v>6</v>
      </c>
      <c r="G2968" s="3" t="str">
        <f>Raw_Data!G2968</f>
        <v>Africa</v>
      </c>
      <c r="H2968" s="3" t="str">
        <f>Raw_Data!H2968</f>
        <v>Laptop</v>
      </c>
      <c r="I2968" s="3">
        <f>Raw_Data!I2968</f>
        <v>8.99</v>
      </c>
      <c r="J2968" s="3">
        <f>Raw_Data!J2968</f>
        <v>1</v>
      </c>
      <c r="K2968" s="3" t="str">
        <f>Raw_Data!K2968</f>
        <v>Crypto</v>
      </c>
      <c r="L2968" s="3">
        <f>Raw_Data!L2968</f>
        <v>5</v>
      </c>
      <c r="M2968" s="3">
        <f>Raw_Data!M2968</f>
        <v>0.26</v>
      </c>
      <c r="N2968" s="3" t="str">
        <f>Raw_Data!N2968</f>
        <v>Horror</v>
      </c>
      <c r="O2968" s="3" t="str">
        <f t="shared" si="460"/>
        <v>35-44</v>
      </c>
      <c r="P2968" s="3" t="str">
        <f t="shared" si="461"/>
        <v>&lt;10h</v>
      </c>
      <c r="Q2968" s="3" t="str">
        <f t="shared" si="462"/>
        <v>0-7d</v>
      </c>
      <c r="R2968" s="3" t="str">
        <f t="shared" si="463"/>
        <v>Medium</v>
      </c>
      <c r="S2968" s="3" t="str">
        <f t="shared" si="464"/>
        <v>Low</v>
      </c>
      <c r="T2968" s="3" t="str">
        <f t="shared" si="465"/>
        <v>Churned</v>
      </c>
      <c r="U2968" s="4">
        <f>1/(1+EXP(-(Predictive_Model!$B$5+((B2968-Predictive_Model!$B$20)/Predictive_Model!$C$20)*Predictive_Model!$D$20+((E2968-Predictive_Model!$B$21)/Predictive_Model!$C$21)*Predictive_Model!$D$21+((F2968-Predictive_Model!$B$22)/Predictive_Model!$C$22)*Predictive_Model!$D$22+((I2968-Predictive_Model!$B$23)/Predictive_Model!$C$23)*Predictive_Model!$D$23+((L2968-Predictive_Model!$B$24)/Predictive_Model!$C$24)*Predictive_Model!$D$24+((M2968-Predictive_Model!$B$25)/Predictive_Model!$C$25)*Predictive_Model!$D$25+IF(C2968="Male",Predictive_Model!$D$31,IF(C2968="Other",Predictive_Model!$D$32,0))+IF(D2968="Premium",Predictive_Model!$D$34,IF(D2968="Standard",Predictive_Model!$D$35,0))+IF(G2968="Asia",Predictive_Model!$D$37,IF(G2968="Europe",Predictive_Model!$D$38,IF(G2968="North America",Predictive_Model!$D$39,IF(G2968="Oceania",Predictive_Model!$D$40,IF(G2968="South America",Predictive_Model!$D$41,0)))))+IF(H2968="Laptop",Predictive_Model!$D$43,IF(H2968="Mobile",Predictive_Model!$D$44,IF(H2968="TV",Predictive_Model!$D$45,IF(H2968="Tablet",Predictive_Model!$D$46,0))))+IF(K2968="Crypto",Predictive_Model!$D$48,IF(K2968="Debit Card",Predictive_Model!$D$49,IF(K2968="Gift Card",Predictive_Model!$D$50,IF(K2968="PayPal",Predictive_Model!$D$51,0))))+IF(N2968="Comedy",Predictive_Model!$D$53,IF(N2968="Documentary",Predictive_Model!$D$54,IF(N2968="Drama",Predictive_Model!$D$55,IF(N2968="Horror",Predictive_Model!$D$56,IF(N2968="Romance",Predictive_Model!$D$57,IF(N2968="Sci-Fi",Predictive_Model!$D$58,0)))))))))</f>
        <v>0.78325151430657958</v>
      </c>
      <c r="V2968" s="3" t="str">
        <f t="shared" si="466"/>
        <v>Critical</v>
      </c>
      <c r="W2968" s="6">
        <f t="shared" si="467"/>
        <v>8.99</v>
      </c>
      <c r="X2968" s="3" t="str">
        <f t="shared" si="468"/>
        <v>Priority 2</v>
      </c>
      <c r="Y2968" s="3" t="str">
        <f t="shared" si="469"/>
        <v>OK</v>
      </c>
    </row>
    <row r="2969" spans="1:25" x14ac:dyDescent="0.25">
      <c r="A2969" s="3" t="str">
        <f>Raw_Data!A2969</f>
        <v>4fc4e447-3b9a-4414-aed8-894d34103034</v>
      </c>
      <c r="B2969" s="3">
        <f>Raw_Data!B2969</f>
        <v>45</v>
      </c>
      <c r="C2969" s="3" t="str">
        <f>Raw_Data!C2969</f>
        <v>Female</v>
      </c>
      <c r="D2969" s="3" t="str">
        <f>Raw_Data!D2969</f>
        <v>Standard</v>
      </c>
      <c r="E2969" s="3">
        <f>Raw_Data!E2969</f>
        <v>1.77</v>
      </c>
      <c r="F2969" s="3">
        <f>Raw_Data!F2969</f>
        <v>11</v>
      </c>
      <c r="G2969" s="3" t="str">
        <f>Raw_Data!G2969</f>
        <v>Africa</v>
      </c>
      <c r="H2969" s="3" t="str">
        <f>Raw_Data!H2969</f>
        <v>Mobile</v>
      </c>
      <c r="I2969" s="3">
        <f>Raw_Data!I2969</f>
        <v>13.99</v>
      </c>
      <c r="J2969" s="3">
        <f>Raw_Data!J2969</f>
        <v>1</v>
      </c>
      <c r="K2969" s="3" t="str">
        <f>Raw_Data!K2969</f>
        <v>PayPal</v>
      </c>
      <c r="L2969" s="3">
        <f>Raw_Data!L2969</f>
        <v>3</v>
      </c>
      <c r="M2969" s="3">
        <f>Raw_Data!M2969</f>
        <v>0.15</v>
      </c>
      <c r="N2969" s="3" t="str">
        <f>Raw_Data!N2969</f>
        <v>Romance</v>
      </c>
      <c r="O2969" s="3" t="str">
        <f t="shared" si="460"/>
        <v>45-54</v>
      </c>
      <c r="P2969" s="3" t="str">
        <f t="shared" si="461"/>
        <v>&lt;10h</v>
      </c>
      <c r="Q2969" s="3" t="str">
        <f t="shared" si="462"/>
        <v>8-21d</v>
      </c>
      <c r="R2969" s="3" t="str">
        <f t="shared" si="463"/>
        <v>Medium</v>
      </c>
      <c r="S2969" s="3" t="str">
        <f t="shared" si="464"/>
        <v>Mid</v>
      </c>
      <c r="T2969" s="3" t="str">
        <f t="shared" si="465"/>
        <v>Churned</v>
      </c>
      <c r="U2969" s="4">
        <f>1/(1+EXP(-(Predictive_Model!$B$5+((B2969-Predictive_Model!$B$20)/Predictive_Model!$C$20)*Predictive_Model!$D$20+((E2969-Predictive_Model!$B$21)/Predictive_Model!$C$21)*Predictive_Model!$D$21+((F2969-Predictive_Model!$B$22)/Predictive_Model!$C$22)*Predictive_Model!$D$22+((I2969-Predictive_Model!$B$23)/Predictive_Model!$C$23)*Predictive_Model!$D$23+((L2969-Predictive_Model!$B$24)/Predictive_Model!$C$24)*Predictive_Model!$D$24+((M2969-Predictive_Model!$B$25)/Predictive_Model!$C$25)*Predictive_Model!$D$25+IF(C2969="Male",Predictive_Model!$D$31,IF(C2969="Other",Predictive_Model!$D$32,0))+IF(D2969="Premium",Predictive_Model!$D$34,IF(D2969="Standard",Predictive_Model!$D$35,0))+IF(G2969="Asia",Predictive_Model!$D$37,IF(G2969="Europe",Predictive_Model!$D$38,IF(G2969="North America",Predictive_Model!$D$39,IF(G2969="Oceania",Predictive_Model!$D$40,IF(G2969="South America",Predictive_Model!$D$41,0)))))+IF(H2969="Laptop",Predictive_Model!$D$43,IF(H2969="Mobile",Predictive_Model!$D$44,IF(H2969="TV",Predictive_Model!$D$45,IF(H2969="Tablet",Predictive_Model!$D$46,0))))+IF(K2969="Crypto",Predictive_Model!$D$48,IF(K2969="Debit Card",Predictive_Model!$D$49,IF(K2969="Gift Card",Predictive_Model!$D$50,IF(K2969="PayPal",Predictive_Model!$D$51,0))))+IF(N2969="Comedy",Predictive_Model!$D$53,IF(N2969="Documentary",Predictive_Model!$D$54,IF(N2969="Drama",Predictive_Model!$D$55,IF(N2969="Horror",Predictive_Model!$D$56,IF(N2969="Romance",Predictive_Model!$D$57,IF(N2969="Sci-Fi",Predictive_Model!$D$58,0)))))))))</f>
        <v>0.98383026056819611</v>
      </c>
      <c r="V2969" s="3" t="str">
        <f t="shared" si="466"/>
        <v>Critical</v>
      </c>
      <c r="W2969" s="6">
        <f t="shared" si="467"/>
        <v>13.99</v>
      </c>
      <c r="X2969" s="3" t="str">
        <f t="shared" si="468"/>
        <v>Priority 2</v>
      </c>
      <c r="Y2969" s="3" t="str">
        <f t="shared" si="469"/>
        <v>OK</v>
      </c>
    </row>
    <row r="2970" spans="1:25" x14ac:dyDescent="0.25">
      <c r="A2970" s="3" t="str">
        <f>Raw_Data!A2970</f>
        <v>83bad4fe-fb54-4501-8bfc-0b1f728b523e</v>
      </c>
      <c r="B2970" s="3">
        <f>Raw_Data!B2970</f>
        <v>66</v>
      </c>
      <c r="C2970" s="3" t="str">
        <f>Raw_Data!C2970</f>
        <v>Other</v>
      </c>
      <c r="D2970" s="3" t="str">
        <f>Raw_Data!D2970</f>
        <v>Premium</v>
      </c>
      <c r="E2970" s="3">
        <f>Raw_Data!E2970</f>
        <v>0.42</v>
      </c>
      <c r="F2970" s="3">
        <f>Raw_Data!F2970</f>
        <v>28</v>
      </c>
      <c r="G2970" s="3" t="str">
        <f>Raw_Data!G2970</f>
        <v>North America</v>
      </c>
      <c r="H2970" s="3" t="str">
        <f>Raw_Data!H2970</f>
        <v>TV</v>
      </c>
      <c r="I2970" s="3">
        <f>Raw_Data!I2970</f>
        <v>17.989999999999998</v>
      </c>
      <c r="J2970" s="3">
        <f>Raw_Data!J2970</f>
        <v>1</v>
      </c>
      <c r="K2970" s="3" t="str">
        <f>Raw_Data!K2970</f>
        <v>Crypto</v>
      </c>
      <c r="L2970" s="3">
        <f>Raw_Data!L2970</f>
        <v>5</v>
      </c>
      <c r="M2970" s="3">
        <f>Raw_Data!M2970</f>
        <v>0.01</v>
      </c>
      <c r="N2970" s="3" t="str">
        <f>Raw_Data!N2970</f>
        <v>Drama</v>
      </c>
      <c r="O2970" s="3" t="str">
        <f t="shared" si="460"/>
        <v>55-70</v>
      </c>
      <c r="P2970" s="3" t="str">
        <f t="shared" si="461"/>
        <v>&lt;10h</v>
      </c>
      <c r="Q2970" s="3" t="str">
        <f t="shared" si="462"/>
        <v>22-45d</v>
      </c>
      <c r="R2970" s="3" t="str">
        <f t="shared" si="463"/>
        <v>Medium</v>
      </c>
      <c r="S2970" s="3" t="str">
        <f t="shared" si="464"/>
        <v>High</v>
      </c>
      <c r="T2970" s="3" t="str">
        <f t="shared" si="465"/>
        <v>Churned</v>
      </c>
      <c r="U2970" s="4">
        <f>1/(1+EXP(-(Predictive_Model!$B$5+((B2970-Predictive_Model!$B$20)/Predictive_Model!$C$20)*Predictive_Model!$D$20+((E2970-Predictive_Model!$B$21)/Predictive_Model!$C$21)*Predictive_Model!$D$21+((F2970-Predictive_Model!$B$22)/Predictive_Model!$C$22)*Predictive_Model!$D$22+((I2970-Predictive_Model!$B$23)/Predictive_Model!$C$23)*Predictive_Model!$D$23+((L2970-Predictive_Model!$B$24)/Predictive_Model!$C$24)*Predictive_Model!$D$24+((M2970-Predictive_Model!$B$25)/Predictive_Model!$C$25)*Predictive_Model!$D$25+IF(C2970="Male",Predictive_Model!$D$31,IF(C2970="Other",Predictive_Model!$D$32,0))+IF(D2970="Premium",Predictive_Model!$D$34,IF(D2970="Standard",Predictive_Model!$D$35,0))+IF(G2970="Asia",Predictive_Model!$D$37,IF(G2970="Europe",Predictive_Model!$D$38,IF(G2970="North America",Predictive_Model!$D$39,IF(G2970="Oceania",Predictive_Model!$D$40,IF(G2970="South America",Predictive_Model!$D$41,0)))))+IF(H2970="Laptop",Predictive_Model!$D$43,IF(H2970="Mobile",Predictive_Model!$D$44,IF(H2970="TV",Predictive_Model!$D$45,IF(H2970="Tablet",Predictive_Model!$D$46,0))))+IF(K2970="Crypto",Predictive_Model!$D$48,IF(K2970="Debit Card",Predictive_Model!$D$49,IF(K2970="Gift Card",Predictive_Model!$D$50,IF(K2970="PayPal",Predictive_Model!$D$51,0))))+IF(N2970="Comedy",Predictive_Model!$D$53,IF(N2970="Documentary",Predictive_Model!$D$54,IF(N2970="Drama",Predictive_Model!$D$55,IF(N2970="Horror",Predictive_Model!$D$56,IF(N2970="Romance",Predictive_Model!$D$57,IF(N2970="Sci-Fi",Predictive_Model!$D$58,0)))))))))</f>
        <v>0.86472616314309203</v>
      </c>
      <c r="V2970" s="3" t="str">
        <f t="shared" si="466"/>
        <v>Critical</v>
      </c>
      <c r="W2970" s="6">
        <f t="shared" si="467"/>
        <v>17.989999999999998</v>
      </c>
      <c r="X2970" s="3" t="str">
        <f t="shared" si="468"/>
        <v>Priority 1</v>
      </c>
      <c r="Y2970" s="3" t="str">
        <f t="shared" si="469"/>
        <v>OK</v>
      </c>
    </row>
    <row r="2971" spans="1:25" x14ac:dyDescent="0.25">
      <c r="A2971" s="3" t="str">
        <f>Raw_Data!A2971</f>
        <v>00ce9289-e055-4962-ad61-110ce7d37ff4</v>
      </c>
      <c r="B2971" s="3">
        <f>Raw_Data!B2971</f>
        <v>64</v>
      </c>
      <c r="C2971" s="3" t="str">
        <f>Raw_Data!C2971</f>
        <v>Female</v>
      </c>
      <c r="D2971" s="3" t="str">
        <f>Raw_Data!D2971</f>
        <v>Basic</v>
      </c>
      <c r="E2971" s="3">
        <f>Raw_Data!E2971</f>
        <v>5.7</v>
      </c>
      <c r="F2971" s="3">
        <f>Raw_Data!F2971</f>
        <v>9</v>
      </c>
      <c r="G2971" s="3" t="str">
        <f>Raw_Data!G2971</f>
        <v>North America</v>
      </c>
      <c r="H2971" s="3" t="str">
        <f>Raw_Data!H2971</f>
        <v>Desktop</v>
      </c>
      <c r="I2971" s="3">
        <f>Raw_Data!I2971</f>
        <v>8.99</v>
      </c>
      <c r="J2971" s="3">
        <f>Raw_Data!J2971</f>
        <v>0</v>
      </c>
      <c r="K2971" s="3" t="str">
        <f>Raw_Data!K2971</f>
        <v>Credit Card</v>
      </c>
      <c r="L2971" s="3">
        <f>Raw_Data!L2971</f>
        <v>1</v>
      </c>
      <c r="M2971" s="3">
        <f>Raw_Data!M2971</f>
        <v>0.56999999999999995</v>
      </c>
      <c r="N2971" s="3" t="str">
        <f>Raw_Data!N2971</f>
        <v>Comedy</v>
      </c>
      <c r="O2971" s="3" t="str">
        <f t="shared" si="460"/>
        <v>55-70</v>
      </c>
      <c r="P2971" s="3" t="str">
        <f t="shared" si="461"/>
        <v>&lt;10h</v>
      </c>
      <c r="Q2971" s="3" t="str">
        <f t="shared" si="462"/>
        <v>8-21d</v>
      </c>
      <c r="R2971" s="3" t="str">
        <f t="shared" si="463"/>
        <v>Medium</v>
      </c>
      <c r="S2971" s="3" t="str">
        <f t="shared" si="464"/>
        <v>Low</v>
      </c>
      <c r="T2971" s="3" t="str">
        <f t="shared" si="465"/>
        <v>Active</v>
      </c>
      <c r="U2971" s="4">
        <f>1/(1+EXP(-(Predictive_Model!$B$5+((B2971-Predictive_Model!$B$20)/Predictive_Model!$C$20)*Predictive_Model!$D$20+((E2971-Predictive_Model!$B$21)/Predictive_Model!$C$21)*Predictive_Model!$D$21+((F2971-Predictive_Model!$B$22)/Predictive_Model!$C$22)*Predictive_Model!$D$22+((I2971-Predictive_Model!$B$23)/Predictive_Model!$C$23)*Predictive_Model!$D$23+((L2971-Predictive_Model!$B$24)/Predictive_Model!$C$24)*Predictive_Model!$D$24+((M2971-Predictive_Model!$B$25)/Predictive_Model!$C$25)*Predictive_Model!$D$25+IF(C2971="Male",Predictive_Model!$D$31,IF(C2971="Other",Predictive_Model!$D$32,0))+IF(D2971="Premium",Predictive_Model!$D$34,IF(D2971="Standard",Predictive_Model!$D$35,0))+IF(G2971="Asia",Predictive_Model!$D$37,IF(G2971="Europe",Predictive_Model!$D$38,IF(G2971="North America",Predictive_Model!$D$39,IF(G2971="Oceania",Predictive_Model!$D$40,IF(G2971="South America",Predictive_Model!$D$41,0)))))+IF(H2971="Laptop",Predictive_Model!$D$43,IF(H2971="Mobile",Predictive_Model!$D$44,IF(H2971="TV",Predictive_Model!$D$45,IF(H2971="Tablet",Predictive_Model!$D$46,0))))+IF(K2971="Crypto",Predictive_Model!$D$48,IF(K2971="Debit Card",Predictive_Model!$D$49,IF(K2971="Gift Card",Predictive_Model!$D$50,IF(K2971="PayPal",Predictive_Model!$D$51,0))))+IF(N2971="Comedy",Predictive_Model!$D$53,IF(N2971="Documentary",Predictive_Model!$D$54,IF(N2971="Drama",Predictive_Model!$D$55,IF(N2971="Horror",Predictive_Model!$D$56,IF(N2971="Romance",Predictive_Model!$D$57,IF(N2971="Sci-Fi",Predictive_Model!$D$58,0)))))))))</f>
        <v>0.95817114182121821</v>
      </c>
      <c r="V2971" s="3" t="str">
        <f t="shared" si="466"/>
        <v>Critical</v>
      </c>
      <c r="W2971" s="6">
        <f t="shared" si="467"/>
        <v>8.6139585649727515</v>
      </c>
      <c r="X2971" s="3" t="str">
        <f t="shared" si="468"/>
        <v>Priority 2</v>
      </c>
      <c r="Y2971" s="3" t="str">
        <f t="shared" si="469"/>
        <v>OK</v>
      </c>
    </row>
    <row r="2972" spans="1:25" x14ac:dyDescent="0.25">
      <c r="A2972" s="3" t="str">
        <f>Raw_Data!A2972</f>
        <v>9ac104ea-5967-4a62-8f82-3a14e82ecde0</v>
      </c>
      <c r="B2972" s="3">
        <f>Raw_Data!B2972</f>
        <v>54</v>
      </c>
      <c r="C2972" s="3" t="str">
        <f>Raw_Data!C2972</f>
        <v>Other</v>
      </c>
      <c r="D2972" s="3" t="str">
        <f>Raw_Data!D2972</f>
        <v>Basic</v>
      </c>
      <c r="E2972" s="3">
        <f>Raw_Data!E2972</f>
        <v>0.51</v>
      </c>
      <c r="F2972" s="3">
        <f>Raw_Data!F2972</f>
        <v>11</v>
      </c>
      <c r="G2972" s="3" t="str">
        <f>Raw_Data!G2972</f>
        <v>South America</v>
      </c>
      <c r="H2972" s="3" t="str">
        <f>Raw_Data!H2972</f>
        <v>Tablet</v>
      </c>
      <c r="I2972" s="3">
        <f>Raw_Data!I2972</f>
        <v>8.99</v>
      </c>
      <c r="J2972" s="3">
        <f>Raw_Data!J2972</f>
        <v>1</v>
      </c>
      <c r="K2972" s="3" t="str">
        <f>Raw_Data!K2972</f>
        <v>PayPal</v>
      </c>
      <c r="L2972" s="3">
        <f>Raw_Data!L2972</f>
        <v>5</v>
      </c>
      <c r="M2972" s="3">
        <f>Raw_Data!M2972</f>
        <v>0.04</v>
      </c>
      <c r="N2972" s="3" t="str">
        <f>Raw_Data!N2972</f>
        <v>Documentary</v>
      </c>
      <c r="O2972" s="3" t="str">
        <f t="shared" si="460"/>
        <v>45-54</v>
      </c>
      <c r="P2972" s="3" t="str">
        <f t="shared" si="461"/>
        <v>&lt;10h</v>
      </c>
      <c r="Q2972" s="3" t="str">
        <f t="shared" si="462"/>
        <v>8-21d</v>
      </c>
      <c r="R2972" s="3" t="str">
        <f t="shared" si="463"/>
        <v>Medium</v>
      </c>
      <c r="S2972" s="3" t="str">
        <f t="shared" si="464"/>
        <v>Low</v>
      </c>
      <c r="T2972" s="3" t="str">
        <f t="shared" si="465"/>
        <v>Churned</v>
      </c>
      <c r="U2972" s="4">
        <f>1/(1+EXP(-(Predictive_Model!$B$5+((B2972-Predictive_Model!$B$20)/Predictive_Model!$C$20)*Predictive_Model!$D$20+((E2972-Predictive_Model!$B$21)/Predictive_Model!$C$21)*Predictive_Model!$D$21+((F2972-Predictive_Model!$B$22)/Predictive_Model!$C$22)*Predictive_Model!$D$22+((I2972-Predictive_Model!$B$23)/Predictive_Model!$C$23)*Predictive_Model!$D$23+((L2972-Predictive_Model!$B$24)/Predictive_Model!$C$24)*Predictive_Model!$D$24+((M2972-Predictive_Model!$B$25)/Predictive_Model!$C$25)*Predictive_Model!$D$25+IF(C2972="Male",Predictive_Model!$D$31,IF(C2972="Other",Predictive_Model!$D$32,0))+IF(D2972="Premium",Predictive_Model!$D$34,IF(D2972="Standard",Predictive_Model!$D$35,0))+IF(G2972="Asia",Predictive_Model!$D$37,IF(G2972="Europe",Predictive_Model!$D$38,IF(G2972="North America",Predictive_Model!$D$39,IF(G2972="Oceania",Predictive_Model!$D$40,IF(G2972="South America",Predictive_Model!$D$41,0)))))+IF(H2972="Laptop",Predictive_Model!$D$43,IF(H2972="Mobile",Predictive_Model!$D$44,IF(H2972="TV",Predictive_Model!$D$45,IF(H2972="Tablet",Predictive_Model!$D$46,0))))+IF(K2972="Crypto",Predictive_Model!$D$48,IF(K2972="Debit Card",Predictive_Model!$D$49,IF(K2972="Gift Card",Predictive_Model!$D$50,IF(K2972="PayPal",Predictive_Model!$D$51,0))))+IF(N2972="Comedy",Predictive_Model!$D$53,IF(N2972="Documentary",Predictive_Model!$D$54,IF(N2972="Drama",Predictive_Model!$D$55,IF(N2972="Horror",Predictive_Model!$D$56,IF(N2972="Romance",Predictive_Model!$D$57,IF(N2972="Sci-Fi",Predictive_Model!$D$58,0)))))))))</f>
        <v>0.98293825114236555</v>
      </c>
      <c r="V2972" s="3" t="str">
        <f t="shared" si="466"/>
        <v>Critical</v>
      </c>
      <c r="W2972" s="6">
        <f t="shared" si="467"/>
        <v>8.99</v>
      </c>
      <c r="X2972" s="3" t="str">
        <f t="shared" si="468"/>
        <v>Priority 2</v>
      </c>
      <c r="Y2972" s="3" t="str">
        <f t="shared" si="469"/>
        <v>OK</v>
      </c>
    </row>
    <row r="2973" spans="1:25" x14ac:dyDescent="0.25">
      <c r="A2973" s="3" t="str">
        <f>Raw_Data!A2973</f>
        <v>5055574d-e03a-4409-8940-5aa540f8c7b1</v>
      </c>
      <c r="B2973" s="3">
        <f>Raw_Data!B2973</f>
        <v>69</v>
      </c>
      <c r="C2973" s="3" t="str">
        <f>Raw_Data!C2973</f>
        <v>Male</v>
      </c>
      <c r="D2973" s="3" t="str">
        <f>Raw_Data!D2973</f>
        <v>Basic</v>
      </c>
      <c r="E2973" s="3">
        <f>Raw_Data!E2973</f>
        <v>3.45</v>
      </c>
      <c r="F2973" s="3">
        <f>Raw_Data!F2973</f>
        <v>26</v>
      </c>
      <c r="G2973" s="3" t="str">
        <f>Raw_Data!G2973</f>
        <v>North America</v>
      </c>
      <c r="H2973" s="3" t="str">
        <f>Raw_Data!H2973</f>
        <v>Mobile</v>
      </c>
      <c r="I2973" s="3">
        <f>Raw_Data!I2973</f>
        <v>8.99</v>
      </c>
      <c r="J2973" s="3">
        <f>Raw_Data!J2973</f>
        <v>1</v>
      </c>
      <c r="K2973" s="3" t="str">
        <f>Raw_Data!K2973</f>
        <v>Debit Card</v>
      </c>
      <c r="L2973" s="3">
        <f>Raw_Data!L2973</f>
        <v>3</v>
      </c>
      <c r="M2973" s="3">
        <f>Raw_Data!M2973</f>
        <v>0.13</v>
      </c>
      <c r="N2973" s="3" t="str">
        <f>Raw_Data!N2973</f>
        <v>Drama</v>
      </c>
      <c r="O2973" s="3" t="str">
        <f t="shared" si="460"/>
        <v>55-70</v>
      </c>
      <c r="P2973" s="3" t="str">
        <f t="shared" si="461"/>
        <v>&lt;10h</v>
      </c>
      <c r="Q2973" s="3" t="str">
        <f t="shared" si="462"/>
        <v>22-45d</v>
      </c>
      <c r="R2973" s="3" t="str">
        <f t="shared" si="463"/>
        <v>Medium</v>
      </c>
      <c r="S2973" s="3" t="str">
        <f t="shared" si="464"/>
        <v>Low</v>
      </c>
      <c r="T2973" s="3" t="str">
        <f t="shared" si="465"/>
        <v>Churned</v>
      </c>
      <c r="U2973" s="4">
        <f>1/(1+EXP(-(Predictive_Model!$B$5+((B2973-Predictive_Model!$B$20)/Predictive_Model!$C$20)*Predictive_Model!$D$20+((E2973-Predictive_Model!$B$21)/Predictive_Model!$C$21)*Predictive_Model!$D$21+((F2973-Predictive_Model!$B$22)/Predictive_Model!$C$22)*Predictive_Model!$D$22+((I2973-Predictive_Model!$B$23)/Predictive_Model!$C$23)*Predictive_Model!$D$23+((L2973-Predictive_Model!$B$24)/Predictive_Model!$C$24)*Predictive_Model!$D$24+((M2973-Predictive_Model!$B$25)/Predictive_Model!$C$25)*Predictive_Model!$D$25+IF(C2973="Male",Predictive_Model!$D$31,IF(C2973="Other",Predictive_Model!$D$32,0))+IF(D2973="Premium",Predictive_Model!$D$34,IF(D2973="Standard",Predictive_Model!$D$35,0))+IF(G2973="Asia",Predictive_Model!$D$37,IF(G2973="Europe",Predictive_Model!$D$38,IF(G2973="North America",Predictive_Model!$D$39,IF(G2973="Oceania",Predictive_Model!$D$40,IF(G2973="South America",Predictive_Model!$D$41,0)))))+IF(H2973="Laptop",Predictive_Model!$D$43,IF(H2973="Mobile",Predictive_Model!$D$44,IF(H2973="TV",Predictive_Model!$D$45,IF(H2973="Tablet",Predictive_Model!$D$46,0))))+IF(K2973="Crypto",Predictive_Model!$D$48,IF(K2973="Debit Card",Predictive_Model!$D$49,IF(K2973="Gift Card",Predictive_Model!$D$50,IF(K2973="PayPal",Predictive_Model!$D$51,0))))+IF(N2973="Comedy",Predictive_Model!$D$53,IF(N2973="Documentary",Predictive_Model!$D$54,IF(N2973="Drama",Predictive_Model!$D$55,IF(N2973="Horror",Predictive_Model!$D$56,IF(N2973="Romance",Predictive_Model!$D$57,IF(N2973="Sci-Fi",Predictive_Model!$D$58,0)))))))))</f>
        <v>0.99862782761459312</v>
      </c>
      <c r="V2973" s="3" t="str">
        <f t="shared" si="466"/>
        <v>Critical</v>
      </c>
      <c r="W2973" s="6">
        <f t="shared" si="467"/>
        <v>8.99</v>
      </c>
      <c r="X2973" s="3" t="str">
        <f t="shared" si="468"/>
        <v>Priority 2</v>
      </c>
      <c r="Y2973" s="3" t="str">
        <f t="shared" si="469"/>
        <v>OK</v>
      </c>
    </row>
    <row r="2974" spans="1:25" x14ac:dyDescent="0.25">
      <c r="A2974" s="3" t="str">
        <f>Raw_Data!A2974</f>
        <v>886ecf0d-e049-42b3-bb10-c2e7993a5682</v>
      </c>
      <c r="B2974" s="3">
        <f>Raw_Data!B2974</f>
        <v>53</v>
      </c>
      <c r="C2974" s="3" t="str">
        <f>Raw_Data!C2974</f>
        <v>Male</v>
      </c>
      <c r="D2974" s="3" t="str">
        <f>Raw_Data!D2974</f>
        <v>Basic</v>
      </c>
      <c r="E2974" s="3">
        <f>Raw_Data!E2974</f>
        <v>6.45</v>
      </c>
      <c r="F2974" s="3">
        <f>Raw_Data!F2974</f>
        <v>6</v>
      </c>
      <c r="G2974" s="3" t="str">
        <f>Raw_Data!G2974</f>
        <v>South America</v>
      </c>
      <c r="H2974" s="3" t="str">
        <f>Raw_Data!H2974</f>
        <v>Mobile</v>
      </c>
      <c r="I2974" s="3">
        <f>Raw_Data!I2974</f>
        <v>8.99</v>
      </c>
      <c r="J2974" s="3">
        <f>Raw_Data!J2974</f>
        <v>0</v>
      </c>
      <c r="K2974" s="3" t="str">
        <f>Raw_Data!K2974</f>
        <v>Credit Card</v>
      </c>
      <c r="L2974" s="3">
        <f>Raw_Data!L2974</f>
        <v>5</v>
      </c>
      <c r="M2974" s="3">
        <f>Raw_Data!M2974</f>
        <v>0.92</v>
      </c>
      <c r="N2974" s="3" t="str">
        <f>Raw_Data!N2974</f>
        <v>Documentary</v>
      </c>
      <c r="O2974" s="3" t="str">
        <f t="shared" si="460"/>
        <v>45-54</v>
      </c>
      <c r="P2974" s="3" t="str">
        <f t="shared" si="461"/>
        <v>&lt;10h</v>
      </c>
      <c r="Q2974" s="3" t="str">
        <f t="shared" si="462"/>
        <v>0-7d</v>
      </c>
      <c r="R2974" s="3" t="str">
        <f t="shared" si="463"/>
        <v>Medium</v>
      </c>
      <c r="S2974" s="3" t="str">
        <f t="shared" si="464"/>
        <v>Low</v>
      </c>
      <c r="T2974" s="3" t="str">
        <f t="shared" si="465"/>
        <v>Active</v>
      </c>
      <c r="U2974" s="4">
        <f>1/(1+EXP(-(Predictive_Model!$B$5+((B2974-Predictive_Model!$B$20)/Predictive_Model!$C$20)*Predictive_Model!$D$20+((E2974-Predictive_Model!$B$21)/Predictive_Model!$C$21)*Predictive_Model!$D$21+((F2974-Predictive_Model!$B$22)/Predictive_Model!$C$22)*Predictive_Model!$D$22+((I2974-Predictive_Model!$B$23)/Predictive_Model!$C$23)*Predictive_Model!$D$23+((L2974-Predictive_Model!$B$24)/Predictive_Model!$C$24)*Predictive_Model!$D$24+((M2974-Predictive_Model!$B$25)/Predictive_Model!$C$25)*Predictive_Model!$D$25+IF(C2974="Male",Predictive_Model!$D$31,IF(C2974="Other",Predictive_Model!$D$32,0))+IF(D2974="Premium",Predictive_Model!$D$34,IF(D2974="Standard",Predictive_Model!$D$35,0))+IF(G2974="Asia",Predictive_Model!$D$37,IF(G2974="Europe",Predictive_Model!$D$38,IF(G2974="North America",Predictive_Model!$D$39,IF(G2974="Oceania",Predictive_Model!$D$40,IF(G2974="South America",Predictive_Model!$D$41,0)))))+IF(H2974="Laptop",Predictive_Model!$D$43,IF(H2974="Mobile",Predictive_Model!$D$44,IF(H2974="TV",Predictive_Model!$D$45,IF(H2974="Tablet",Predictive_Model!$D$46,0))))+IF(K2974="Crypto",Predictive_Model!$D$48,IF(K2974="Debit Card",Predictive_Model!$D$49,IF(K2974="Gift Card",Predictive_Model!$D$50,IF(K2974="PayPal",Predictive_Model!$D$51,0))))+IF(N2974="Comedy",Predictive_Model!$D$53,IF(N2974="Documentary",Predictive_Model!$D$54,IF(N2974="Drama",Predictive_Model!$D$55,IF(N2974="Horror",Predictive_Model!$D$56,IF(N2974="Romance",Predictive_Model!$D$57,IF(N2974="Sci-Fi",Predictive_Model!$D$58,0)))))))))</f>
        <v>0.57710897097245717</v>
      </c>
      <c r="V2974" s="3" t="str">
        <f t="shared" si="466"/>
        <v>High</v>
      </c>
      <c r="W2974" s="6">
        <f t="shared" si="467"/>
        <v>5.1882096490423901</v>
      </c>
      <c r="X2974" s="3" t="str">
        <f t="shared" si="468"/>
        <v>Monitor</v>
      </c>
      <c r="Y2974" s="3" t="str">
        <f t="shared" si="469"/>
        <v>OK</v>
      </c>
    </row>
    <row r="2975" spans="1:25" x14ac:dyDescent="0.25">
      <c r="A2975" s="3" t="str">
        <f>Raw_Data!A2975</f>
        <v>2a8b672e-c40e-4884-a460-33c3a34a315e</v>
      </c>
      <c r="B2975" s="3">
        <f>Raw_Data!B2975</f>
        <v>31</v>
      </c>
      <c r="C2975" s="3" t="str">
        <f>Raw_Data!C2975</f>
        <v>Other</v>
      </c>
      <c r="D2975" s="3" t="str">
        <f>Raw_Data!D2975</f>
        <v>Basic</v>
      </c>
      <c r="E2975" s="3">
        <f>Raw_Data!E2975</f>
        <v>5.16</v>
      </c>
      <c r="F2975" s="3">
        <f>Raw_Data!F2975</f>
        <v>41</v>
      </c>
      <c r="G2975" s="3" t="str">
        <f>Raw_Data!G2975</f>
        <v>Europe</v>
      </c>
      <c r="H2975" s="3" t="str">
        <f>Raw_Data!H2975</f>
        <v>Mobile</v>
      </c>
      <c r="I2975" s="3">
        <f>Raw_Data!I2975</f>
        <v>8.99</v>
      </c>
      <c r="J2975" s="3">
        <f>Raw_Data!J2975</f>
        <v>1</v>
      </c>
      <c r="K2975" s="3" t="str">
        <f>Raw_Data!K2975</f>
        <v>Debit Card</v>
      </c>
      <c r="L2975" s="3">
        <f>Raw_Data!L2975</f>
        <v>2</v>
      </c>
      <c r="M2975" s="3">
        <f>Raw_Data!M2975</f>
        <v>0.12</v>
      </c>
      <c r="N2975" s="3" t="str">
        <f>Raw_Data!N2975</f>
        <v>Romance</v>
      </c>
      <c r="O2975" s="3" t="str">
        <f t="shared" si="460"/>
        <v>25-34</v>
      </c>
      <c r="P2975" s="3" t="str">
        <f t="shared" si="461"/>
        <v>&lt;10h</v>
      </c>
      <c r="Q2975" s="3" t="str">
        <f t="shared" si="462"/>
        <v>22-45d</v>
      </c>
      <c r="R2975" s="3" t="str">
        <f t="shared" si="463"/>
        <v>Medium</v>
      </c>
      <c r="S2975" s="3" t="str">
        <f t="shared" si="464"/>
        <v>Low</v>
      </c>
      <c r="T2975" s="3" t="str">
        <f t="shared" si="465"/>
        <v>Churned</v>
      </c>
      <c r="U2975" s="4">
        <f>1/(1+EXP(-(Predictive_Model!$B$5+((B2975-Predictive_Model!$B$20)/Predictive_Model!$C$20)*Predictive_Model!$D$20+((E2975-Predictive_Model!$B$21)/Predictive_Model!$C$21)*Predictive_Model!$D$21+((F2975-Predictive_Model!$B$22)/Predictive_Model!$C$22)*Predictive_Model!$D$22+((I2975-Predictive_Model!$B$23)/Predictive_Model!$C$23)*Predictive_Model!$D$23+((L2975-Predictive_Model!$B$24)/Predictive_Model!$C$24)*Predictive_Model!$D$24+((M2975-Predictive_Model!$B$25)/Predictive_Model!$C$25)*Predictive_Model!$D$25+IF(C2975="Male",Predictive_Model!$D$31,IF(C2975="Other",Predictive_Model!$D$32,0))+IF(D2975="Premium",Predictive_Model!$D$34,IF(D2975="Standard",Predictive_Model!$D$35,0))+IF(G2975="Asia",Predictive_Model!$D$37,IF(G2975="Europe",Predictive_Model!$D$38,IF(G2975="North America",Predictive_Model!$D$39,IF(G2975="Oceania",Predictive_Model!$D$40,IF(G2975="South America",Predictive_Model!$D$41,0)))))+IF(H2975="Laptop",Predictive_Model!$D$43,IF(H2975="Mobile",Predictive_Model!$D$44,IF(H2975="TV",Predictive_Model!$D$45,IF(H2975="Tablet",Predictive_Model!$D$46,0))))+IF(K2975="Crypto",Predictive_Model!$D$48,IF(K2975="Debit Card",Predictive_Model!$D$49,IF(K2975="Gift Card",Predictive_Model!$D$50,IF(K2975="PayPal",Predictive_Model!$D$51,0))))+IF(N2975="Comedy",Predictive_Model!$D$53,IF(N2975="Documentary",Predictive_Model!$D$54,IF(N2975="Drama",Predictive_Model!$D$55,IF(N2975="Horror",Predictive_Model!$D$56,IF(N2975="Romance",Predictive_Model!$D$57,IF(N2975="Sci-Fi",Predictive_Model!$D$58,0)))))))))</f>
        <v>0.99984359977626658</v>
      </c>
      <c r="V2975" s="3" t="str">
        <f t="shared" si="466"/>
        <v>Critical</v>
      </c>
      <c r="W2975" s="6">
        <f t="shared" si="467"/>
        <v>8.99</v>
      </c>
      <c r="X2975" s="3" t="str">
        <f t="shared" si="468"/>
        <v>Priority 2</v>
      </c>
      <c r="Y2975" s="3" t="str">
        <f t="shared" si="469"/>
        <v>OK</v>
      </c>
    </row>
    <row r="2976" spans="1:25" x14ac:dyDescent="0.25">
      <c r="A2976" s="3" t="str">
        <f>Raw_Data!A2976</f>
        <v>a0e1dbff-bcc6-41c4-97f6-1a3a032b39f4</v>
      </c>
      <c r="B2976" s="3">
        <f>Raw_Data!B2976</f>
        <v>27</v>
      </c>
      <c r="C2976" s="3" t="str">
        <f>Raw_Data!C2976</f>
        <v>Male</v>
      </c>
      <c r="D2976" s="3" t="str">
        <f>Raw_Data!D2976</f>
        <v>Basic</v>
      </c>
      <c r="E2976" s="3">
        <f>Raw_Data!E2976</f>
        <v>1.41</v>
      </c>
      <c r="F2976" s="3">
        <f>Raw_Data!F2976</f>
        <v>0</v>
      </c>
      <c r="G2976" s="3" t="str">
        <f>Raw_Data!G2976</f>
        <v>North America</v>
      </c>
      <c r="H2976" s="3" t="str">
        <f>Raw_Data!H2976</f>
        <v>Tablet</v>
      </c>
      <c r="I2976" s="3">
        <f>Raw_Data!I2976</f>
        <v>8.99</v>
      </c>
      <c r="J2976" s="3">
        <f>Raw_Data!J2976</f>
        <v>0</v>
      </c>
      <c r="K2976" s="3" t="str">
        <f>Raw_Data!K2976</f>
        <v>Debit Card</v>
      </c>
      <c r="L2976" s="3">
        <f>Raw_Data!L2976</f>
        <v>5</v>
      </c>
      <c r="M2976" s="3">
        <f>Raw_Data!M2976</f>
        <v>1.41</v>
      </c>
      <c r="N2976" s="3" t="str">
        <f>Raw_Data!N2976</f>
        <v>Action</v>
      </c>
      <c r="O2976" s="3" t="str">
        <f t="shared" si="460"/>
        <v>25-34</v>
      </c>
      <c r="P2976" s="3" t="str">
        <f t="shared" si="461"/>
        <v>&lt;10h</v>
      </c>
      <c r="Q2976" s="3" t="str">
        <f t="shared" si="462"/>
        <v>0-7d</v>
      </c>
      <c r="R2976" s="3" t="str">
        <f t="shared" si="463"/>
        <v>Medium</v>
      </c>
      <c r="S2976" s="3" t="str">
        <f t="shared" si="464"/>
        <v>Low</v>
      </c>
      <c r="T2976" s="3" t="str">
        <f t="shared" si="465"/>
        <v>Active</v>
      </c>
      <c r="U2976" s="4">
        <f>1/(1+EXP(-(Predictive_Model!$B$5+((B2976-Predictive_Model!$B$20)/Predictive_Model!$C$20)*Predictive_Model!$D$20+((E2976-Predictive_Model!$B$21)/Predictive_Model!$C$21)*Predictive_Model!$D$21+((F2976-Predictive_Model!$B$22)/Predictive_Model!$C$22)*Predictive_Model!$D$22+((I2976-Predictive_Model!$B$23)/Predictive_Model!$C$23)*Predictive_Model!$D$23+((L2976-Predictive_Model!$B$24)/Predictive_Model!$C$24)*Predictive_Model!$D$24+((M2976-Predictive_Model!$B$25)/Predictive_Model!$C$25)*Predictive_Model!$D$25+IF(C2976="Male",Predictive_Model!$D$31,IF(C2976="Other",Predictive_Model!$D$32,0))+IF(D2976="Premium",Predictive_Model!$D$34,IF(D2976="Standard",Predictive_Model!$D$35,0))+IF(G2976="Asia",Predictive_Model!$D$37,IF(G2976="Europe",Predictive_Model!$D$38,IF(G2976="North America",Predictive_Model!$D$39,IF(G2976="Oceania",Predictive_Model!$D$40,IF(G2976="South America",Predictive_Model!$D$41,0)))))+IF(H2976="Laptop",Predictive_Model!$D$43,IF(H2976="Mobile",Predictive_Model!$D$44,IF(H2976="TV",Predictive_Model!$D$45,IF(H2976="Tablet",Predictive_Model!$D$46,0))))+IF(K2976="Crypto",Predictive_Model!$D$48,IF(K2976="Debit Card",Predictive_Model!$D$49,IF(K2976="Gift Card",Predictive_Model!$D$50,IF(K2976="PayPal",Predictive_Model!$D$51,0))))+IF(N2976="Comedy",Predictive_Model!$D$53,IF(N2976="Documentary",Predictive_Model!$D$54,IF(N2976="Drama",Predictive_Model!$D$55,IF(N2976="Horror",Predictive_Model!$D$56,IF(N2976="Romance",Predictive_Model!$D$57,IF(N2976="Sci-Fi",Predictive_Model!$D$58,0)))))))))</f>
        <v>0.46364715517266958</v>
      </c>
      <c r="V2976" s="3" t="str">
        <f t="shared" si="466"/>
        <v>Medium</v>
      </c>
      <c r="W2976" s="6">
        <f t="shared" si="467"/>
        <v>4.1681879250022993</v>
      </c>
      <c r="X2976" s="3" t="str">
        <f t="shared" si="468"/>
        <v>Monitor</v>
      </c>
      <c r="Y2976" s="3" t="str">
        <f t="shared" si="469"/>
        <v>OK</v>
      </c>
    </row>
    <row r="2977" spans="1:25" x14ac:dyDescent="0.25">
      <c r="A2977" s="3" t="str">
        <f>Raw_Data!A2977</f>
        <v>90e19cd2-bb3b-4fd6-bec6-db40cf203781</v>
      </c>
      <c r="B2977" s="3">
        <f>Raw_Data!B2977</f>
        <v>64</v>
      </c>
      <c r="C2977" s="3" t="str">
        <f>Raw_Data!C2977</f>
        <v>Male</v>
      </c>
      <c r="D2977" s="3" t="str">
        <f>Raw_Data!D2977</f>
        <v>Premium</v>
      </c>
      <c r="E2977" s="3">
        <f>Raw_Data!E2977</f>
        <v>0.52</v>
      </c>
      <c r="F2977" s="3">
        <f>Raw_Data!F2977</f>
        <v>20</v>
      </c>
      <c r="G2977" s="3" t="str">
        <f>Raw_Data!G2977</f>
        <v>Europe</v>
      </c>
      <c r="H2977" s="3" t="str">
        <f>Raw_Data!H2977</f>
        <v>Tablet</v>
      </c>
      <c r="I2977" s="3">
        <f>Raw_Data!I2977</f>
        <v>17.989999999999998</v>
      </c>
      <c r="J2977" s="3">
        <f>Raw_Data!J2977</f>
        <v>1</v>
      </c>
      <c r="K2977" s="3" t="str">
        <f>Raw_Data!K2977</f>
        <v>Credit Card</v>
      </c>
      <c r="L2977" s="3">
        <f>Raw_Data!L2977</f>
        <v>2</v>
      </c>
      <c r="M2977" s="3">
        <f>Raw_Data!M2977</f>
        <v>0.02</v>
      </c>
      <c r="N2977" s="3" t="str">
        <f>Raw_Data!N2977</f>
        <v>Sci-Fi</v>
      </c>
      <c r="O2977" s="3" t="str">
        <f t="shared" si="460"/>
        <v>55-70</v>
      </c>
      <c r="P2977" s="3" t="str">
        <f t="shared" si="461"/>
        <v>&lt;10h</v>
      </c>
      <c r="Q2977" s="3" t="str">
        <f t="shared" si="462"/>
        <v>8-21d</v>
      </c>
      <c r="R2977" s="3" t="str">
        <f t="shared" si="463"/>
        <v>Medium</v>
      </c>
      <c r="S2977" s="3" t="str">
        <f t="shared" si="464"/>
        <v>High</v>
      </c>
      <c r="T2977" s="3" t="str">
        <f t="shared" si="465"/>
        <v>Churned</v>
      </c>
      <c r="U2977" s="4">
        <f>1/(1+EXP(-(Predictive_Model!$B$5+((B2977-Predictive_Model!$B$20)/Predictive_Model!$C$20)*Predictive_Model!$D$20+((E2977-Predictive_Model!$B$21)/Predictive_Model!$C$21)*Predictive_Model!$D$21+((F2977-Predictive_Model!$B$22)/Predictive_Model!$C$22)*Predictive_Model!$D$22+((I2977-Predictive_Model!$B$23)/Predictive_Model!$C$23)*Predictive_Model!$D$23+((L2977-Predictive_Model!$B$24)/Predictive_Model!$C$24)*Predictive_Model!$D$24+((M2977-Predictive_Model!$B$25)/Predictive_Model!$C$25)*Predictive_Model!$D$25+IF(C2977="Male",Predictive_Model!$D$31,IF(C2977="Other",Predictive_Model!$D$32,0))+IF(D2977="Premium",Predictive_Model!$D$34,IF(D2977="Standard",Predictive_Model!$D$35,0))+IF(G2977="Asia",Predictive_Model!$D$37,IF(G2977="Europe",Predictive_Model!$D$38,IF(G2977="North America",Predictive_Model!$D$39,IF(G2977="Oceania",Predictive_Model!$D$40,IF(G2977="South America",Predictive_Model!$D$41,0)))))+IF(H2977="Laptop",Predictive_Model!$D$43,IF(H2977="Mobile",Predictive_Model!$D$44,IF(H2977="TV",Predictive_Model!$D$45,IF(H2977="Tablet",Predictive_Model!$D$46,0))))+IF(K2977="Crypto",Predictive_Model!$D$48,IF(K2977="Debit Card",Predictive_Model!$D$49,IF(K2977="Gift Card",Predictive_Model!$D$50,IF(K2977="PayPal",Predictive_Model!$D$51,0))))+IF(N2977="Comedy",Predictive_Model!$D$53,IF(N2977="Documentary",Predictive_Model!$D$54,IF(N2977="Drama",Predictive_Model!$D$55,IF(N2977="Horror",Predictive_Model!$D$56,IF(N2977="Romance",Predictive_Model!$D$57,IF(N2977="Sci-Fi",Predictive_Model!$D$58,0)))))))))</f>
        <v>0.99113845774681275</v>
      </c>
      <c r="V2977" s="3" t="str">
        <f t="shared" si="466"/>
        <v>Critical</v>
      </c>
      <c r="W2977" s="6">
        <f t="shared" si="467"/>
        <v>17.989999999999998</v>
      </c>
      <c r="X2977" s="3" t="str">
        <f t="shared" si="468"/>
        <v>Priority 1</v>
      </c>
      <c r="Y2977" s="3" t="str">
        <f t="shared" si="469"/>
        <v>OK</v>
      </c>
    </row>
    <row r="2978" spans="1:25" x14ac:dyDescent="0.25">
      <c r="A2978" s="3" t="str">
        <f>Raw_Data!A2978</f>
        <v>cb532b75-eac0-49c2-898e-6f86e94cd9ee</v>
      </c>
      <c r="B2978" s="3">
        <f>Raw_Data!B2978</f>
        <v>59</v>
      </c>
      <c r="C2978" s="3" t="str">
        <f>Raw_Data!C2978</f>
        <v>Female</v>
      </c>
      <c r="D2978" s="3" t="str">
        <f>Raw_Data!D2978</f>
        <v>Standard</v>
      </c>
      <c r="E2978" s="3">
        <f>Raw_Data!E2978</f>
        <v>6.25</v>
      </c>
      <c r="F2978" s="3">
        <f>Raw_Data!F2978</f>
        <v>56</v>
      </c>
      <c r="G2978" s="3" t="str">
        <f>Raw_Data!G2978</f>
        <v>Africa</v>
      </c>
      <c r="H2978" s="3" t="str">
        <f>Raw_Data!H2978</f>
        <v>Desktop</v>
      </c>
      <c r="I2978" s="3">
        <f>Raw_Data!I2978</f>
        <v>13.99</v>
      </c>
      <c r="J2978" s="3">
        <f>Raw_Data!J2978</f>
        <v>0</v>
      </c>
      <c r="K2978" s="3" t="str">
        <f>Raw_Data!K2978</f>
        <v>Debit Card</v>
      </c>
      <c r="L2978" s="3">
        <f>Raw_Data!L2978</f>
        <v>4</v>
      </c>
      <c r="M2978" s="3">
        <f>Raw_Data!M2978</f>
        <v>0.11</v>
      </c>
      <c r="N2978" s="3" t="str">
        <f>Raw_Data!N2978</f>
        <v>Romance</v>
      </c>
      <c r="O2978" s="3" t="str">
        <f t="shared" si="460"/>
        <v>55-70</v>
      </c>
      <c r="P2978" s="3" t="str">
        <f t="shared" si="461"/>
        <v>&lt;10h</v>
      </c>
      <c r="Q2978" s="3" t="str">
        <f t="shared" si="462"/>
        <v>46-60d</v>
      </c>
      <c r="R2978" s="3" t="str">
        <f t="shared" si="463"/>
        <v>Low</v>
      </c>
      <c r="S2978" s="3" t="str">
        <f t="shared" si="464"/>
        <v>Mid</v>
      </c>
      <c r="T2978" s="3" t="str">
        <f t="shared" si="465"/>
        <v>Active</v>
      </c>
      <c r="U2978" s="4">
        <f>1/(1+EXP(-(Predictive_Model!$B$5+((B2978-Predictive_Model!$B$20)/Predictive_Model!$C$20)*Predictive_Model!$D$20+((E2978-Predictive_Model!$B$21)/Predictive_Model!$C$21)*Predictive_Model!$D$21+((F2978-Predictive_Model!$B$22)/Predictive_Model!$C$22)*Predictive_Model!$D$22+((I2978-Predictive_Model!$B$23)/Predictive_Model!$C$23)*Predictive_Model!$D$23+((L2978-Predictive_Model!$B$24)/Predictive_Model!$C$24)*Predictive_Model!$D$24+((M2978-Predictive_Model!$B$25)/Predictive_Model!$C$25)*Predictive_Model!$D$25+IF(C2978="Male",Predictive_Model!$D$31,IF(C2978="Other",Predictive_Model!$D$32,0))+IF(D2978="Premium",Predictive_Model!$D$34,IF(D2978="Standard",Predictive_Model!$D$35,0))+IF(G2978="Asia",Predictive_Model!$D$37,IF(G2978="Europe",Predictive_Model!$D$38,IF(G2978="North America",Predictive_Model!$D$39,IF(G2978="Oceania",Predictive_Model!$D$40,IF(G2978="South America",Predictive_Model!$D$41,0)))))+IF(H2978="Laptop",Predictive_Model!$D$43,IF(H2978="Mobile",Predictive_Model!$D$44,IF(H2978="TV",Predictive_Model!$D$45,IF(H2978="Tablet",Predictive_Model!$D$46,0))))+IF(K2978="Crypto",Predictive_Model!$D$48,IF(K2978="Debit Card",Predictive_Model!$D$49,IF(K2978="Gift Card",Predictive_Model!$D$50,IF(K2978="PayPal",Predictive_Model!$D$51,0))))+IF(N2978="Comedy",Predictive_Model!$D$53,IF(N2978="Documentary",Predictive_Model!$D$54,IF(N2978="Drama",Predictive_Model!$D$55,IF(N2978="Horror",Predictive_Model!$D$56,IF(N2978="Romance",Predictive_Model!$D$57,IF(N2978="Sci-Fi",Predictive_Model!$D$58,0)))))))))</f>
        <v>0.9979616754420475</v>
      </c>
      <c r="V2978" s="3" t="str">
        <f t="shared" si="466"/>
        <v>Critical</v>
      </c>
      <c r="W2978" s="6">
        <f t="shared" si="467"/>
        <v>13.961483839434244</v>
      </c>
      <c r="X2978" s="3" t="str">
        <f t="shared" si="468"/>
        <v>Priority 2</v>
      </c>
      <c r="Y2978" s="3" t="str">
        <f t="shared" si="469"/>
        <v>OK</v>
      </c>
    </row>
    <row r="2979" spans="1:25" x14ac:dyDescent="0.25">
      <c r="A2979" s="3" t="str">
        <f>Raw_Data!A2979</f>
        <v>a8013c09-772b-450f-9e42-403cdabc7b2d</v>
      </c>
      <c r="B2979" s="3">
        <f>Raw_Data!B2979</f>
        <v>31</v>
      </c>
      <c r="C2979" s="3" t="str">
        <f>Raw_Data!C2979</f>
        <v>Female</v>
      </c>
      <c r="D2979" s="3" t="str">
        <f>Raw_Data!D2979</f>
        <v>Standard</v>
      </c>
      <c r="E2979" s="3">
        <f>Raw_Data!E2979</f>
        <v>8.58</v>
      </c>
      <c r="F2979" s="3">
        <f>Raw_Data!F2979</f>
        <v>16</v>
      </c>
      <c r="G2979" s="3" t="str">
        <f>Raw_Data!G2979</f>
        <v>South America</v>
      </c>
      <c r="H2979" s="3" t="str">
        <f>Raw_Data!H2979</f>
        <v>Laptop</v>
      </c>
      <c r="I2979" s="3">
        <f>Raw_Data!I2979</f>
        <v>13.99</v>
      </c>
      <c r="J2979" s="3">
        <f>Raw_Data!J2979</f>
        <v>0</v>
      </c>
      <c r="K2979" s="3" t="str">
        <f>Raw_Data!K2979</f>
        <v>Credit Card</v>
      </c>
      <c r="L2979" s="3">
        <f>Raw_Data!L2979</f>
        <v>2</v>
      </c>
      <c r="M2979" s="3">
        <f>Raw_Data!M2979</f>
        <v>0.5</v>
      </c>
      <c r="N2979" s="3" t="str">
        <f>Raw_Data!N2979</f>
        <v>Drama</v>
      </c>
      <c r="O2979" s="3" t="str">
        <f t="shared" si="460"/>
        <v>25-34</v>
      </c>
      <c r="P2979" s="3" t="str">
        <f t="shared" si="461"/>
        <v>&lt;10h</v>
      </c>
      <c r="Q2979" s="3" t="str">
        <f t="shared" si="462"/>
        <v>8-21d</v>
      </c>
      <c r="R2979" s="3" t="str">
        <f t="shared" si="463"/>
        <v>Medium</v>
      </c>
      <c r="S2979" s="3" t="str">
        <f t="shared" si="464"/>
        <v>Mid</v>
      </c>
      <c r="T2979" s="3" t="str">
        <f t="shared" si="465"/>
        <v>Active</v>
      </c>
      <c r="U2979" s="4">
        <f>1/(1+EXP(-(Predictive_Model!$B$5+((B2979-Predictive_Model!$B$20)/Predictive_Model!$C$20)*Predictive_Model!$D$20+((E2979-Predictive_Model!$B$21)/Predictive_Model!$C$21)*Predictive_Model!$D$21+((F2979-Predictive_Model!$B$22)/Predictive_Model!$C$22)*Predictive_Model!$D$22+((I2979-Predictive_Model!$B$23)/Predictive_Model!$C$23)*Predictive_Model!$D$23+((L2979-Predictive_Model!$B$24)/Predictive_Model!$C$24)*Predictive_Model!$D$24+((M2979-Predictive_Model!$B$25)/Predictive_Model!$C$25)*Predictive_Model!$D$25+IF(C2979="Male",Predictive_Model!$D$31,IF(C2979="Other",Predictive_Model!$D$32,0))+IF(D2979="Premium",Predictive_Model!$D$34,IF(D2979="Standard",Predictive_Model!$D$35,0))+IF(G2979="Asia",Predictive_Model!$D$37,IF(G2979="Europe",Predictive_Model!$D$38,IF(G2979="North America",Predictive_Model!$D$39,IF(G2979="Oceania",Predictive_Model!$D$40,IF(G2979="South America",Predictive_Model!$D$41,0)))))+IF(H2979="Laptop",Predictive_Model!$D$43,IF(H2979="Mobile",Predictive_Model!$D$44,IF(H2979="TV",Predictive_Model!$D$45,IF(H2979="Tablet",Predictive_Model!$D$46,0))))+IF(K2979="Crypto",Predictive_Model!$D$48,IF(K2979="Debit Card",Predictive_Model!$D$49,IF(K2979="Gift Card",Predictive_Model!$D$50,IF(K2979="PayPal",Predictive_Model!$D$51,0))))+IF(N2979="Comedy",Predictive_Model!$D$53,IF(N2979="Documentary",Predictive_Model!$D$54,IF(N2979="Drama",Predictive_Model!$D$55,IF(N2979="Horror",Predictive_Model!$D$56,IF(N2979="Romance",Predictive_Model!$D$57,IF(N2979="Sci-Fi",Predictive_Model!$D$58,0)))))))))</f>
        <v>0.79320230969315153</v>
      </c>
      <c r="V2979" s="3" t="str">
        <f t="shared" si="466"/>
        <v>Critical</v>
      </c>
      <c r="W2979" s="6">
        <f t="shared" si="467"/>
        <v>11.09690031260719</v>
      </c>
      <c r="X2979" s="3" t="str">
        <f t="shared" si="468"/>
        <v>Priority 2</v>
      </c>
      <c r="Y2979" s="3" t="str">
        <f t="shared" si="469"/>
        <v>OK</v>
      </c>
    </row>
    <row r="2980" spans="1:25" x14ac:dyDescent="0.25">
      <c r="A2980" s="3" t="str">
        <f>Raw_Data!A2980</f>
        <v>2f313767-ac03-459d-9300-05962c229980</v>
      </c>
      <c r="B2980" s="3">
        <f>Raw_Data!B2980</f>
        <v>39</v>
      </c>
      <c r="C2980" s="3" t="str">
        <f>Raw_Data!C2980</f>
        <v>Male</v>
      </c>
      <c r="D2980" s="3" t="str">
        <f>Raw_Data!D2980</f>
        <v>Premium</v>
      </c>
      <c r="E2980" s="3">
        <f>Raw_Data!E2980</f>
        <v>9.7799999999999994</v>
      </c>
      <c r="F2980" s="3">
        <f>Raw_Data!F2980</f>
        <v>54</v>
      </c>
      <c r="G2980" s="3" t="str">
        <f>Raw_Data!G2980</f>
        <v>Africa</v>
      </c>
      <c r="H2980" s="3" t="str">
        <f>Raw_Data!H2980</f>
        <v>Desktop</v>
      </c>
      <c r="I2980" s="3">
        <f>Raw_Data!I2980</f>
        <v>17.989999999999998</v>
      </c>
      <c r="J2980" s="3">
        <f>Raw_Data!J2980</f>
        <v>0</v>
      </c>
      <c r="K2980" s="3" t="str">
        <f>Raw_Data!K2980</f>
        <v>Credit Card</v>
      </c>
      <c r="L2980" s="3">
        <f>Raw_Data!L2980</f>
        <v>4</v>
      </c>
      <c r="M2980" s="3">
        <f>Raw_Data!M2980</f>
        <v>0.18</v>
      </c>
      <c r="N2980" s="3" t="str">
        <f>Raw_Data!N2980</f>
        <v>Romance</v>
      </c>
      <c r="O2980" s="3" t="str">
        <f t="shared" si="460"/>
        <v>35-44</v>
      </c>
      <c r="P2980" s="3" t="str">
        <f t="shared" si="461"/>
        <v>&lt;10h</v>
      </c>
      <c r="Q2980" s="3" t="str">
        <f t="shared" si="462"/>
        <v>46-60d</v>
      </c>
      <c r="R2980" s="3" t="str">
        <f t="shared" si="463"/>
        <v>Low</v>
      </c>
      <c r="S2980" s="3" t="str">
        <f t="shared" si="464"/>
        <v>High</v>
      </c>
      <c r="T2980" s="3" t="str">
        <f t="shared" si="465"/>
        <v>Active</v>
      </c>
      <c r="U2980" s="4">
        <f>1/(1+EXP(-(Predictive_Model!$B$5+((B2980-Predictive_Model!$B$20)/Predictive_Model!$C$20)*Predictive_Model!$D$20+((E2980-Predictive_Model!$B$21)/Predictive_Model!$C$21)*Predictive_Model!$D$21+((F2980-Predictive_Model!$B$22)/Predictive_Model!$C$22)*Predictive_Model!$D$22+((I2980-Predictive_Model!$B$23)/Predictive_Model!$C$23)*Predictive_Model!$D$23+((L2980-Predictive_Model!$B$24)/Predictive_Model!$C$24)*Predictive_Model!$D$24+((M2980-Predictive_Model!$B$25)/Predictive_Model!$C$25)*Predictive_Model!$D$25+IF(C2980="Male",Predictive_Model!$D$31,IF(C2980="Other",Predictive_Model!$D$32,0))+IF(D2980="Premium",Predictive_Model!$D$34,IF(D2980="Standard",Predictive_Model!$D$35,0))+IF(G2980="Asia",Predictive_Model!$D$37,IF(G2980="Europe",Predictive_Model!$D$38,IF(G2980="North America",Predictive_Model!$D$39,IF(G2980="Oceania",Predictive_Model!$D$40,IF(G2980="South America",Predictive_Model!$D$41,0)))))+IF(H2980="Laptop",Predictive_Model!$D$43,IF(H2980="Mobile",Predictive_Model!$D$44,IF(H2980="TV",Predictive_Model!$D$45,IF(H2980="Tablet",Predictive_Model!$D$46,0))))+IF(K2980="Crypto",Predictive_Model!$D$48,IF(K2980="Debit Card",Predictive_Model!$D$49,IF(K2980="Gift Card",Predictive_Model!$D$50,IF(K2980="PayPal",Predictive_Model!$D$51,0))))+IF(N2980="Comedy",Predictive_Model!$D$53,IF(N2980="Documentary",Predictive_Model!$D$54,IF(N2980="Drama",Predictive_Model!$D$55,IF(N2980="Horror",Predictive_Model!$D$56,IF(N2980="Romance",Predictive_Model!$D$57,IF(N2980="Sci-Fi",Predictive_Model!$D$58,0)))))))))</f>
        <v>0.95258080036332204</v>
      </c>
      <c r="V2980" s="3" t="str">
        <f t="shared" si="466"/>
        <v>Critical</v>
      </c>
      <c r="W2980" s="6">
        <f t="shared" si="467"/>
        <v>17.136928598536162</v>
      </c>
      <c r="X2980" s="3" t="str">
        <f t="shared" si="468"/>
        <v>Priority 1</v>
      </c>
      <c r="Y2980" s="3" t="str">
        <f t="shared" si="469"/>
        <v>OK</v>
      </c>
    </row>
    <row r="2981" spans="1:25" x14ac:dyDescent="0.25">
      <c r="A2981" s="3" t="str">
        <f>Raw_Data!A2981</f>
        <v>5294d27c-a856-43bb-a560-05cd5d08b939</v>
      </c>
      <c r="B2981" s="3">
        <f>Raw_Data!B2981</f>
        <v>27</v>
      </c>
      <c r="C2981" s="3" t="str">
        <f>Raw_Data!C2981</f>
        <v>Other</v>
      </c>
      <c r="D2981" s="3" t="str">
        <f>Raw_Data!D2981</f>
        <v>Basic</v>
      </c>
      <c r="E2981" s="3">
        <f>Raw_Data!E2981</f>
        <v>0.14000000000000001</v>
      </c>
      <c r="F2981" s="3">
        <f>Raw_Data!F2981</f>
        <v>57</v>
      </c>
      <c r="G2981" s="3" t="str">
        <f>Raw_Data!G2981</f>
        <v>North America</v>
      </c>
      <c r="H2981" s="3" t="str">
        <f>Raw_Data!H2981</f>
        <v>Laptop</v>
      </c>
      <c r="I2981" s="3">
        <f>Raw_Data!I2981</f>
        <v>8.99</v>
      </c>
      <c r="J2981" s="3">
        <f>Raw_Data!J2981</f>
        <v>1</v>
      </c>
      <c r="K2981" s="3" t="str">
        <f>Raw_Data!K2981</f>
        <v>Debit Card</v>
      </c>
      <c r="L2981" s="3">
        <f>Raw_Data!L2981</f>
        <v>5</v>
      </c>
      <c r="M2981" s="3">
        <f>Raw_Data!M2981</f>
        <v>0</v>
      </c>
      <c r="N2981" s="3" t="str">
        <f>Raw_Data!N2981</f>
        <v>Drama</v>
      </c>
      <c r="O2981" s="3" t="str">
        <f t="shared" si="460"/>
        <v>25-34</v>
      </c>
      <c r="P2981" s="3" t="str">
        <f t="shared" si="461"/>
        <v>&lt;10h</v>
      </c>
      <c r="Q2981" s="3" t="str">
        <f t="shared" si="462"/>
        <v>46-60d</v>
      </c>
      <c r="R2981" s="3" t="str">
        <f t="shared" si="463"/>
        <v>Low</v>
      </c>
      <c r="S2981" s="3" t="str">
        <f t="shared" si="464"/>
        <v>Low</v>
      </c>
      <c r="T2981" s="3" t="str">
        <f t="shared" si="465"/>
        <v>Churned</v>
      </c>
      <c r="U2981" s="4">
        <f>1/(1+EXP(-(Predictive_Model!$B$5+((B2981-Predictive_Model!$B$20)/Predictive_Model!$C$20)*Predictive_Model!$D$20+((E2981-Predictive_Model!$B$21)/Predictive_Model!$C$21)*Predictive_Model!$D$21+((F2981-Predictive_Model!$B$22)/Predictive_Model!$C$22)*Predictive_Model!$D$22+((I2981-Predictive_Model!$B$23)/Predictive_Model!$C$23)*Predictive_Model!$D$23+((L2981-Predictive_Model!$B$24)/Predictive_Model!$C$24)*Predictive_Model!$D$24+((M2981-Predictive_Model!$B$25)/Predictive_Model!$C$25)*Predictive_Model!$D$25+IF(C2981="Male",Predictive_Model!$D$31,IF(C2981="Other",Predictive_Model!$D$32,0))+IF(D2981="Premium",Predictive_Model!$D$34,IF(D2981="Standard",Predictive_Model!$D$35,0))+IF(G2981="Asia",Predictive_Model!$D$37,IF(G2981="Europe",Predictive_Model!$D$38,IF(G2981="North America",Predictive_Model!$D$39,IF(G2981="Oceania",Predictive_Model!$D$40,IF(G2981="South America",Predictive_Model!$D$41,0)))))+IF(H2981="Laptop",Predictive_Model!$D$43,IF(H2981="Mobile",Predictive_Model!$D$44,IF(H2981="TV",Predictive_Model!$D$45,IF(H2981="Tablet",Predictive_Model!$D$46,0))))+IF(K2981="Crypto",Predictive_Model!$D$48,IF(K2981="Debit Card",Predictive_Model!$D$49,IF(K2981="Gift Card",Predictive_Model!$D$50,IF(K2981="PayPal",Predictive_Model!$D$51,0))))+IF(N2981="Comedy",Predictive_Model!$D$53,IF(N2981="Documentary",Predictive_Model!$D$54,IF(N2981="Drama",Predictive_Model!$D$55,IF(N2981="Horror",Predictive_Model!$D$56,IF(N2981="Romance",Predictive_Model!$D$57,IF(N2981="Sci-Fi",Predictive_Model!$D$58,0)))))))))</f>
        <v>0.9998438166177579</v>
      </c>
      <c r="V2981" s="3" t="str">
        <f t="shared" si="466"/>
        <v>Critical</v>
      </c>
      <c r="W2981" s="6">
        <f t="shared" si="467"/>
        <v>8.99</v>
      </c>
      <c r="X2981" s="3" t="str">
        <f t="shared" si="468"/>
        <v>Priority 2</v>
      </c>
      <c r="Y2981" s="3" t="str">
        <f t="shared" si="469"/>
        <v>OK</v>
      </c>
    </row>
    <row r="2982" spans="1:25" x14ac:dyDescent="0.25">
      <c r="A2982" s="3" t="str">
        <f>Raw_Data!A2982</f>
        <v>673c0432-05df-4c54-98bb-2cf25801fc96</v>
      </c>
      <c r="B2982" s="3">
        <f>Raw_Data!B2982</f>
        <v>69</v>
      </c>
      <c r="C2982" s="3" t="str">
        <f>Raw_Data!C2982</f>
        <v>Male</v>
      </c>
      <c r="D2982" s="3" t="str">
        <f>Raw_Data!D2982</f>
        <v>Premium</v>
      </c>
      <c r="E2982" s="3">
        <f>Raw_Data!E2982</f>
        <v>7.95</v>
      </c>
      <c r="F2982" s="3">
        <f>Raw_Data!F2982</f>
        <v>59</v>
      </c>
      <c r="G2982" s="3" t="str">
        <f>Raw_Data!G2982</f>
        <v>North America</v>
      </c>
      <c r="H2982" s="3" t="str">
        <f>Raw_Data!H2982</f>
        <v>Mobile</v>
      </c>
      <c r="I2982" s="3">
        <f>Raw_Data!I2982</f>
        <v>17.989999999999998</v>
      </c>
      <c r="J2982" s="3">
        <f>Raw_Data!J2982</f>
        <v>1</v>
      </c>
      <c r="K2982" s="3" t="str">
        <f>Raw_Data!K2982</f>
        <v>Crypto</v>
      </c>
      <c r="L2982" s="3">
        <f>Raw_Data!L2982</f>
        <v>2</v>
      </c>
      <c r="M2982" s="3">
        <f>Raw_Data!M2982</f>
        <v>0.13</v>
      </c>
      <c r="N2982" s="3" t="str">
        <f>Raw_Data!N2982</f>
        <v>Documentary</v>
      </c>
      <c r="O2982" s="3" t="str">
        <f t="shared" si="460"/>
        <v>55-70</v>
      </c>
      <c r="P2982" s="3" t="str">
        <f t="shared" si="461"/>
        <v>&lt;10h</v>
      </c>
      <c r="Q2982" s="3" t="str">
        <f t="shared" si="462"/>
        <v>46-60d</v>
      </c>
      <c r="R2982" s="3" t="str">
        <f t="shared" si="463"/>
        <v>Low</v>
      </c>
      <c r="S2982" s="3" t="str">
        <f t="shared" si="464"/>
        <v>High</v>
      </c>
      <c r="T2982" s="3" t="str">
        <f t="shared" si="465"/>
        <v>Churned</v>
      </c>
      <c r="U2982" s="4">
        <f>1/(1+EXP(-(Predictive_Model!$B$5+((B2982-Predictive_Model!$B$20)/Predictive_Model!$C$20)*Predictive_Model!$D$20+((E2982-Predictive_Model!$B$21)/Predictive_Model!$C$21)*Predictive_Model!$D$21+((F2982-Predictive_Model!$B$22)/Predictive_Model!$C$22)*Predictive_Model!$D$22+((I2982-Predictive_Model!$B$23)/Predictive_Model!$C$23)*Predictive_Model!$D$23+((L2982-Predictive_Model!$B$24)/Predictive_Model!$C$24)*Predictive_Model!$D$24+((M2982-Predictive_Model!$B$25)/Predictive_Model!$C$25)*Predictive_Model!$D$25+IF(C2982="Male",Predictive_Model!$D$31,IF(C2982="Other",Predictive_Model!$D$32,0))+IF(D2982="Premium",Predictive_Model!$D$34,IF(D2982="Standard",Predictive_Model!$D$35,0))+IF(G2982="Asia",Predictive_Model!$D$37,IF(G2982="Europe",Predictive_Model!$D$38,IF(G2982="North America",Predictive_Model!$D$39,IF(G2982="Oceania",Predictive_Model!$D$40,IF(G2982="South America",Predictive_Model!$D$41,0)))))+IF(H2982="Laptop",Predictive_Model!$D$43,IF(H2982="Mobile",Predictive_Model!$D$44,IF(H2982="TV",Predictive_Model!$D$45,IF(H2982="Tablet",Predictive_Model!$D$46,0))))+IF(K2982="Crypto",Predictive_Model!$D$48,IF(K2982="Debit Card",Predictive_Model!$D$49,IF(K2982="Gift Card",Predictive_Model!$D$50,IF(K2982="PayPal",Predictive_Model!$D$51,0))))+IF(N2982="Comedy",Predictive_Model!$D$53,IF(N2982="Documentary",Predictive_Model!$D$54,IF(N2982="Drama",Predictive_Model!$D$55,IF(N2982="Horror",Predictive_Model!$D$56,IF(N2982="Romance",Predictive_Model!$D$57,IF(N2982="Sci-Fi",Predictive_Model!$D$58,0)))))))))</f>
        <v>0.99950987758848919</v>
      </c>
      <c r="V2982" s="3" t="str">
        <f t="shared" si="466"/>
        <v>Critical</v>
      </c>
      <c r="W2982" s="6">
        <f t="shared" si="467"/>
        <v>17.989999999999998</v>
      </c>
      <c r="X2982" s="3" t="str">
        <f t="shared" si="468"/>
        <v>Priority 1</v>
      </c>
      <c r="Y2982" s="3" t="str">
        <f t="shared" si="469"/>
        <v>OK</v>
      </c>
    </row>
    <row r="2983" spans="1:25" x14ac:dyDescent="0.25">
      <c r="A2983" s="3" t="str">
        <f>Raw_Data!A2983</f>
        <v>f749e2c8-e004-479b-b690-6a89ef434ddb</v>
      </c>
      <c r="B2983" s="3">
        <f>Raw_Data!B2983</f>
        <v>30</v>
      </c>
      <c r="C2983" s="3" t="str">
        <f>Raw_Data!C2983</f>
        <v>Other</v>
      </c>
      <c r="D2983" s="3" t="str">
        <f>Raw_Data!D2983</f>
        <v>Basic</v>
      </c>
      <c r="E2983" s="3">
        <f>Raw_Data!E2983</f>
        <v>14.86</v>
      </c>
      <c r="F2983" s="3">
        <f>Raw_Data!F2983</f>
        <v>55</v>
      </c>
      <c r="G2983" s="3" t="str">
        <f>Raw_Data!G2983</f>
        <v>Oceania</v>
      </c>
      <c r="H2983" s="3" t="str">
        <f>Raw_Data!H2983</f>
        <v>Desktop</v>
      </c>
      <c r="I2983" s="3">
        <f>Raw_Data!I2983</f>
        <v>8.99</v>
      </c>
      <c r="J2983" s="3">
        <f>Raw_Data!J2983</f>
        <v>1</v>
      </c>
      <c r="K2983" s="3" t="str">
        <f>Raw_Data!K2983</f>
        <v>Debit Card</v>
      </c>
      <c r="L2983" s="3">
        <f>Raw_Data!L2983</f>
        <v>2</v>
      </c>
      <c r="M2983" s="3">
        <f>Raw_Data!M2983</f>
        <v>0.27</v>
      </c>
      <c r="N2983" s="3" t="str">
        <f>Raw_Data!N2983</f>
        <v>Documentary</v>
      </c>
      <c r="O2983" s="3" t="str">
        <f t="shared" si="460"/>
        <v>25-34</v>
      </c>
      <c r="P2983" s="3" t="str">
        <f t="shared" si="461"/>
        <v>10-24h</v>
      </c>
      <c r="Q2983" s="3" t="str">
        <f t="shared" si="462"/>
        <v>46-60d</v>
      </c>
      <c r="R2983" s="3" t="str">
        <f t="shared" si="463"/>
        <v>Medium</v>
      </c>
      <c r="S2983" s="3" t="str">
        <f t="shared" si="464"/>
        <v>Low</v>
      </c>
      <c r="T2983" s="3" t="str">
        <f t="shared" si="465"/>
        <v>Churned</v>
      </c>
      <c r="U2983" s="4">
        <f>1/(1+EXP(-(Predictive_Model!$B$5+((B2983-Predictive_Model!$B$20)/Predictive_Model!$C$20)*Predictive_Model!$D$20+((E2983-Predictive_Model!$B$21)/Predictive_Model!$C$21)*Predictive_Model!$D$21+((F2983-Predictive_Model!$B$22)/Predictive_Model!$C$22)*Predictive_Model!$D$22+((I2983-Predictive_Model!$B$23)/Predictive_Model!$C$23)*Predictive_Model!$D$23+((L2983-Predictive_Model!$B$24)/Predictive_Model!$C$24)*Predictive_Model!$D$24+((M2983-Predictive_Model!$B$25)/Predictive_Model!$C$25)*Predictive_Model!$D$25+IF(C2983="Male",Predictive_Model!$D$31,IF(C2983="Other",Predictive_Model!$D$32,0))+IF(D2983="Premium",Predictive_Model!$D$34,IF(D2983="Standard",Predictive_Model!$D$35,0))+IF(G2983="Asia",Predictive_Model!$D$37,IF(G2983="Europe",Predictive_Model!$D$38,IF(G2983="North America",Predictive_Model!$D$39,IF(G2983="Oceania",Predictive_Model!$D$40,IF(G2983="South America",Predictive_Model!$D$41,0)))))+IF(H2983="Laptop",Predictive_Model!$D$43,IF(H2983="Mobile",Predictive_Model!$D$44,IF(H2983="TV",Predictive_Model!$D$45,IF(H2983="Tablet",Predictive_Model!$D$46,0))))+IF(K2983="Crypto",Predictive_Model!$D$48,IF(K2983="Debit Card",Predictive_Model!$D$49,IF(K2983="Gift Card",Predictive_Model!$D$50,IF(K2983="PayPal",Predictive_Model!$D$51,0))))+IF(N2983="Comedy",Predictive_Model!$D$53,IF(N2983="Documentary",Predictive_Model!$D$54,IF(N2983="Drama",Predictive_Model!$D$55,IF(N2983="Horror",Predictive_Model!$D$56,IF(N2983="Romance",Predictive_Model!$D$57,IF(N2983="Sci-Fi",Predictive_Model!$D$58,0)))))))))</f>
        <v>0.99702203960245039</v>
      </c>
      <c r="V2983" s="3" t="str">
        <f t="shared" si="466"/>
        <v>Critical</v>
      </c>
      <c r="W2983" s="6">
        <f t="shared" si="467"/>
        <v>8.99</v>
      </c>
      <c r="X2983" s="3" t="str">
        <f t="shared" si="468"/>
        <v>Priority 2</v>
      </c>
      <c r="Y2983" s="3" t="str">
        <f t="shared" si="469"/>
        <v>OK</v>
      </c>
    </row>
    <row r="2984" spans="1:25" x14ac:dyDescent="0.25">
      <c r="A2984" s="3" t="str">
        <f>Raw_Data!A2984</f>
        <v>05ec7918-ccd6-4042-9577-99ccf86b3031</v>
      </c>
      <c r="B2984" s="3">
        <f>Raw_Data!B2984</f>
        <v>43</v>
      </c>
      <c r="C2984" s="3" t="str">
        <f>Raw_Data!C2984</f>
        <v>Other</v>
      </c>
      <c r="D2984" s="3" t="str">
        <f>Raw_Data!D2984</f>
        <v>Standard</v>
      </c>
      <c r="E2984" s="3">
        <f>Raw_Data!E2984</f>
        <v>4.09</v>
      </c>
      <c r="F2984" s="3">
        <f>Raw_Data!F2984</f>
        <v>7</v>
      </c>
      <c r="G2984" s="3" t="str">
        <f>Raw_Data!G2984</f>
        <v>Europe</v>
      </c>
      <c r="H2984" s="3" t="str">
        <f>Raw_Data!H2984</f>
        <v>TV</v>
      </c>
      <c r="I2984" s="3">
        <f>Raw_Data!I2984</f>
        <v>13.99</v>
      </c>
      <c r="J2984" s="3">
        <f>Raw_Data!J2984</f>
        <v>0</v>
      </c>
      <c r="K2984" s="3" t="str">
        <f>Raw_Data!K2984</f>
        <v>Gift Card</v>
      </c>
      <c r="L2984" s="3">
        <f>Raw_Data!L2984</f>
        <v>5</v>
      </c>
      <c r="M2984" s="3">
        <f>Raw_Data!M2984</f>
        <v>0.51</v>
      </c>
      <c r="N2984" s="3" t="str">
        <f>Raw_Data!N2984</f>
        <v>Documentary</v>
      </c>
      <c r="O2984" s="3" t="str">
        <f t="shared" si="460"/>
        <v>35-44</v>
      </c>
      <c r="P2984" s="3" t="str">
        <f t="shared" si="461"/>
        <v>&lt;10h</v>
      </c>
      <c r="Q2984" s="3" t="str">
        <f t="shared" si="462"/>
        <v>0-7d</v>
      </c>
      <c r="R2984" s="3" t="str">
        <f t="shared" si="463"/>
        <v>Medium</v>
      </c>
      <c r="S2984" s="3" t="str">
        <f t="shared" si="464"/>
        <v>Mid</v>
      </c>
      <c r="T2984" s="3" t="str">
        <f t="shared" si="465"/>
        <v>Active</v>
      </c>
      <c r="U2984" s="4">
        <f>1/(1+EXP(-(Predictive_Model!$B$5+((B2984-Predictive_Model!$B$20)/Predictive_Model!$C$20)*Predictive_Model!$D$20+((E2984-Predictive_Model!$B$21)/Predictive_Model!$C$21)*Predictive_Model!$D$21+((F2984-Predictive_Model!$B$22)/Predictive_Model!$C$22)*Predictive_Model!$D$22+((I2984-Predictive_Model!$B$23)/Predictive_Model!$C$23)*Predictive_Model!$D$23+((L2984-Predictive_Model!$B$24)/Predictive_Model!$C$24)*Predictive_Model!$D$24+((M2984-Predictive_Model!$B$25)/Predictive_Model!$C$25)*Predictive_Model!$D$25+IF(C2984="Male",Predictive_Model!$D$31,IF(C2984="Other",Predictive_Model!$D$32,0))+IF(D2984="Premium",Predictive_Model!$D$34,IF(D2984="Standard",Predictive_Model!$D$35,0))+IF(G2984="Asia",Predictive_Model!$D$37,IF(G2984="Europe",Predictive_Model!$D$38,IF(G2984="North America",Predictive_Model!$D$39,IF(G2984="Oceania",Predictive_Model!$D$40,IF(G2984="South America",Predictive_Model!$D$41,0)))))+IF(H2984="Laptop",Predictive_Model!$D$43,IF(H2984="Mobile",Predictive_Model!$D$44,IF(H2984="TV",Predictive_Model!$D$45,IF(H2984="Tablet",Predictive_Model!$D$46,0))))+IF(K2984="Crypto",Predictive_Model!$D$48,IF(K2984="Debit Card",Predictive_Model!$D$49,IF(K2984="Gift Card",Predictive_Model!$D$50,IF(K2984="PayPal",Predictive_Model!$D$51,0))))+IF(N2984="Comedy",Predictive_Model!$D$53,IF(N2984="Documentary",Predictive_Model!$D$54,IF(N2984="Drama",Predictive_Model!$D$55,IF(N2984="Horror",Predictive_Model!$D$56,IF(N2984="Romance",Predictive_Model!$D$57,IF(N2984="Sci-Fi",Predictive_Model!$D$58,0)))))))))</f>
        <v>0.29832361057545076</v>
      </c>
      <c r="V2984" s="3" t="str">
        <f t="shared" si="466"/>
        <v>Medium</v>
      </c>
      <c r="W2984" s="6">
        <f t="shared" si="467"/>
        <v>4.1735473119505562</v>
      </c>
      <c r="X2984" s="3" t="str">
        <f t="shared" si="468"/>
        <v>Monitor</v>
      </c>
      <c r="Y2984" s="3" t="str">
        <f t="shared" si="469"/>
        <v>OK</v>
      </c>
    </row>
    <row r="2985" spans="1:25" x14ac:dyDescent="0.25">
      <c r="A2985" s="3" t="str">
        <f>Raw_Data!A2985</f>
        <v>64a172b5-1f6b-4618-aeb1-50fef19ae22f</v>
      </c>
      <c r="B2985" s="3">
        <f>Raw_Data!B2985</f>
        <v>66</v>
      </c>
      <c r="C2985" s="3" t="str">
        <f>Raw_Data!C2985</f>
        <v>Female</v>
      </c>
      <c r="D2985" s="3" t="str">
        <f>Raw_Data!D2985</f>
        <v>Basic</v>
      </c>
      <c r="E2985" s="3">
        <f>Raw_Data!E2985</f>
        <v>1.29</v>
      </c>
      <c r="F2985" s="3">
        <f>Raw_Data!F2985</f>
        <v>44</v>
      </c>
      <c r="G2985" s="3" t="str">
        <f>Raw_Data!G2985</f>
        <v>Oceania</v>
      </c>
      <c r="H2985" s="3" t="str">
        <f>Raw_Data!H2985</f>
        <v>Tablet</v>
      </c>
      <c r="I2985" s="3">
        <f>Raw_Data!I2985</f>
        <v>8.99</v>
      </c>
      <c r="J2985" s="3">
        <f>Raw_Data!J2985</f>
        <v>1</v>
      </c>
      <c r="K2985" s="3" t="str">
        <f>Raw_Data!K2985</f>
        <v>PayPal</v>
      </c>
      <c r="L2985" s="3">
        <f>Raw_Data!L2985</f>
        <v>3</v>
      </c>
      <c r="M2985" s="3">
        <f>Raw_Data!M2985</f>
        <v>0.03</v>
      </c>
      <c r="N2985" s="3" t="str">
        <f>Raw_Data!N2985</f>
        <v>Romance</v>
      </c>
      <c r="O2985" s="3" t="str">
        <f t="shared" si="460"/>
        <v>55-70</v>
      </c>
      <c r="P2985" s="3" t="str">
        <f t="shared" si="461"/>
        <v>&lt;10h</v>
      </c>
      <c r="Q2985" s="3" t="str">
        <f t="shared" si="462"/>
        <v>22-45d</v>
      </c>
      <c r="R2985" s="3" t="str">
        <f t="shared" si="463"/>
        <v>Medium</v>
      </c>
      <c r="S2985" s="3" t="str">
        <f t="shared" si="464"/>
        <v>Low</v>
      </c>
      <c r="T2985" s="3" t="str">
        <f t="shared" si="465"/>
        <v>Churned</v>
      </c>
      <c r="U2985" s="4">
        <f>1/(1+EXP(-(Predictive_Model!$B$5+((B2985-Predictive_Model!$B$20)/Predictive_Model!$C$20)*Predictive_Model!$D$20+((E2985-Predictive_Model!$B$21)/Predictive_Model!$C$21)*Predictive_Model!$D$21+((F2985-Predictive_Model!$B$22)/Predictive_Model!$C$22)*Predictive_Model!$D$22+((I2985-Predictive_Model!$B$23)/Predictive_Model!$C$23)*Predictive_Model!$D$23+((L2985-Predictive_Model!$B$24)/Predictive_Model!$C$24)*Predictive_Model!$D$24+((M2985-Predictive_Model!$B$25)/Predictive_Model!$C$25)*Predictive_Model!$D$25+IF(C2985="Male",Predictive_Model!$D$31,IF(C2985="Other",Predictive_Model!$D$32,0))+IF(D2985="Premium",Predictive_Model!$D$34,IF(D2985="Standard",Predictive_Model!$D$35,0))+IF(G2985="Asia",Predictive_Model!$D$37,IF(G2985="Europe",Predictive_Model!$D$38,IF(G2985="North America",Predictive_Model!$D$39,IF(G2985="Oceania",Predictive_Model!$D$40,IF(G2985="South America",Predictive_Model!$D$41,0)))))+IF(H2985="Laptop",Predictive_Model!$D$43,IF(H2985="Mobile",Predictive_Model!$D$44,IF(H2985="TV",Predictive_Model!$D$45,IF(H2985="Tablet",Predictive_Model!$D$46,0))))+IF(K2985="Crypto",Predictive_Model!$D$48,IF(K2985="Debit Card",Predictive_Model!$D$49,IF(K2985="Gift Card",Predictive_Model!$D$50,IF(K2985="PayPal",Predictive_Model!$D$51,0))))+IF(N2985="Comedy",Predictive_Model!$D$53,IF(N2985="Documentary",Predictive_Model!$D$54,IF(N2985="Drama",Predictive_Model!$D$55,IF(N2985="Horror",Predictive_Model!$D$56,IF(N2985="Romance",Predictive_Model!$D$57,IF(N2985="Sci-Fi",Predictive_Model!$D$58,0)))))))))</f>
        <v>0.99995480845093654</v>
      </c>
      <c r="V2985" s="3" t="str">
        <f t="shared" si="466"/>
        <v>Critical</v>
      </c>
      <c r="W2985" s="6">
        <f t="shared" si="467"/>
        <v>8.99</v>
      </c>
      <c r="X2985" s="3" t="str">
        <f t="shared" si="468"/>
        <v>Priority 2</v>
      </c>
      <c r="Y2985" s="3" t="str">
        <f t="shared" si="469"/>
        <v>OK</v>
      </c>
    </row>
    <row r="2986" spans="1:25" x14ac:dyDescent="0.25">
      <c r="A2986" s="3" t="str">
        <f>Raw_Data!A2986</f>
        <v>06ca1b4c-5275-4cf2-b1e3-44955c49c0aa</v>
      </c>
      <c r="B2986" s="3">
        <f>Raw_Data!B2986</f>
        <v>31</v>
      </c>
      <c r="C2986" s="3" t="str">
        <f>Raw_Data!C2986</f>
        <v>Other</v>
      </c>
      <c r="D2986" s="3" t="str">
        <f>Raw_Data!D2986</f>
        <v>Standard</v>
      </c>
      <c r="E2986" s="3">
        <f>Raw_Data!E2986</f>
        <v>2.44</v>
      </c>
      <c r="F2986" s="3">
        <f>Raw_Data!F2986</f>
        <v>17</v>
      </c>
      <c r="G2986" s="3" t="str">
        <f>Raw_Data!G2986</f>
        <v>South America</v>
      </c>
      <c r="H2986" s="3" t="str">
        <f>Raw_Data!H2986</f>
        <v>TV</v>
      </c>
      <c r="I2986" s="3">
        <f>Raw_Data!I2986</f>
        <v>13.99</v>
      </c>
      <c r="J2986" s="3">
        <f>Raw_Data!J2986</f>
        <v>1</v>
      </c>
      <c r="K2986" s="3" t="str">
        <f>Raw_Data!K2986</f>
        <v>Credit Card</v>
      </c>
      <c r="L2986" s="3">
        <f>Raw_Data!L2986</f>
        <v>3</v>
      </c>
      <c r="M2986" s="3">
        <f>Raw_Data!M2986</f>
        <v>0.14000000000000001</v>
      </c>
      <c r="N2986" s="3" t="str">
        <f>Raw_Data!N2986</f>
        <v>Sci-Fi</v>
      </c>
      <c r="O2986" s="3" t="str">
        <f t="shared" si="460"/>
        <v>25-34</v>
      </c>
      <c r="P2986" s="3" t="str">
        <f t="shared" si="461"/>
        <v>&lt;10h</v>
      </c>
      <c r="Q2986" s="3" t="str">
        <f t="shared" si="462"/>
        <v>8-21d</v>
      </c>
      <c r="R2986" s="3" t="str">
        <f t="shared" si="463"/>
        <v>Medium</v>
      </c>
      <c r="S2986" s="3" t="str">
        <f t="shared" si="464"/>
        <v>Mid</v>
      </c>
      <c r="T2986" s="3" t="str">
        <f t="shared" si="465"/>
        <v>Churned</v>
      </c>
      <c r="U2986" s="4">
        <f>1/(1+EXP(-(Predictive_Model!$B$5+((B2986-Predictive_Model!$B$20)/Predictive_Model!$C$20)*Predictive_Model!$D$20+((E2986-Predictive_Model!$B$21)/Predictive_Model!$C$21)*Predictive_Model!$D$21+((F2986-Predictive_Model!$B$22)/Predictive_Model!$C$22)*Predictive_Model!$D$22+((I2986-Predictive_Model!$B$23)/Predictive_Model!$C$23)*Predictive_Model!$D$23+((L2986-Predictive_Model!$B$24)/Predictive_Model!$C$24)*Predictive_Model!$D$24+((M2986-Predictive_Model!$B$25)/Predictive_Model!$C$25)*Predictive_Model!$D$25+IF(C2986="Male",Predictive_Model!$D$31,IF(C2986="Other",Predictive_Model!$D$32,0))+IF(D2986="Premium",Predictive_Model!$D$34,IF(D2986="Standard",Predictive_Model!$D$35,0))+IF(G2986="Asia",Predictive_Model!$D$37,IF(G2986="Europe",Predictive_Model!$D$38,IF(G2986="North America",Predictive_Model!$D$39,IF(G2986="Oceania",Predictive_Model!$D$40,IF(G2986="South America",Predictive_Model!$D$41,0)))))+IF(H2986="Laptop",Predictive_Model!$D$43,IF(H2986="Mobile",Predictive_Model!$D$44,IF(H2986="TV",Predictive_Model!$D$45,IF(H2986="Tablet",Predictive_Model!$D$46,0))))+IF(K2986="Crypto",Predictive_Model!$D$48,IF(K2986="Debit Card",Predictive_Model!$D$49,IF(K2986="Gift Card",Predictive_Model!$D$50,IF(K2986="PayPal",Predictive_Model!$D$51,0))))+IF(N2986="Comedy",Predictive_Model!$D$53,IF(N2986="Documentary",Predictive_Model!$D$54,IF(N2986="Drama",Predictive_Model!$D$55,IF(N2986="Horror",Predictive_Model!$D$56,IF(N2986="Romance",Predictive_Model!$D$57,IF(N2986="Sci-Fi",Predictive_Model!$D$58,0)))))))))</f>
        <v>0.94672596383817409</v>
      </c>
      <c r="V2986" s="3" t="str">
        <f t="shared" si="466"/>
        <v>Critical</v>
      </c>
      <c r="W2986" s="6">
        <f t="shared" si="467"/>
        <v>13.99</v>
      </c>
      <c r="X2986" s="3" t="str">
        <f t="shared" si="468"/>
        <v>Priority 2</v>
      </c>
      <c r="Y2986" s="3" t="str">
        <f t="shared" si="469"/>
        <v>OK</v>
      </c>
    </row>
    <row r="2987" spans="1:25" x14ac:dyDescent="0.25">
      <c r="A2987" s="3" t="str">
        <f>Raw_Data!A2987</f>
        <v>64b4c226-5693-4b0c-a064-e5e7567ef883</v>
      </c>
      <c r="B2987" s="3">
        <f>Raw_Data!B2987</f>
        <v>36</v>
      </c>
      <c r="C2987" s="3" t="str">
        <f>Raw_Data!C2987</f>
        <v>Male</v>
      </c>
      <c r="D2987" s="3" t="str">
        <f>Raw_Data!D2987</f>
        <v>Premium</v>
      </c>
      <c r="E2987" s="3">
        <f>Raw_Data!E2987</f>
        <v>6.16</v>
      </c>
      <c r="F2987" s="3">
        <f>Raw_Data!F2987</f>
        <v>53</v>
      </c>
      <c r="G2987" s="3" t="str">
        <f>Raw_Data!G2987</f>
        <v>Europe</v>
      </c>
      <c r="H2987" s="3" t="str">
        <f>Raw_Data!H2987</f>
        <v>Mobile</v>
      </c>
      <c r="I2987" s="3">
        <f>Raw_Data!I2987</f>
        <v>17.989999999999998</v>
      </c>
      <c r="J2987" s="3">
        <f>Raw_Data!J2987</f>
        <v>0</v>
      </c>
      <c r="K2987" s="3" t="str">
        <f>Raw_Data!K2987</f>
        <v>Credit Card</v>
      </c>
      <c r="L2987" s="3">
        <f>Raw_Data!L2987</f>
        <v>4</v>
      </c>
      <c r="M2987" s="3">
        <f>Raw_Data!M2987</f>
        <v>0.11</v>
      </c>
      <c r="N2987" s="3" t="str">
        <f>Raw_Data!N2987</f>
        <v>Sci-Fi</v>
      </c>
      <c r="O2987" s="3" t="str">
        <f t="shared" si="460"/>
        <v>35-44</v>
      </c>
      <c r="P2987" s="3" t="str">
        <f t="shared" si="461"/>
        <v>&lt;10h</v>
      </c>
      <c r="Q2987" s="3" t="str">
        <f t="shared" si="462"/>
        <v>46-60d</v>
      </c>
      <c r="R2987" s="3" t="str">
        <f t="shared" si="463"/>
        <v>Low</v>
      </c>
      <c r="S2987" s="3" t="str">
        <f t="shared" si="464"/>
        <v>High</v>
      </c>
      <c r="T2987" s="3" t="str">
        <f t="shared" si="465"/>
        <v>Active</v>
      </c>
      <c r="U2987" s="4">
        <f>1/(1+EXP(-(Predictive_Model!$B$5+((B2987-Predictive_Model!$B$20)/Predictive_Model!$C$20)*Predictive_Model!$D$20+((E2987-Predictive_Model!$B$21)/Predictive_Model!$C$21)*Predictive_Model!$D$21+((F2987-Predictive_Model!$B$22)/Predictive_Model!$C$22)*Predictive_Model!$D$22+((I2987-Predictive_Model!$B$23)/Predictive_Model!$C$23)*Predictive_Model!$D$23+((L2987-Predictive_Model!$B$24)/Predictive_Model!$C$24)*Predictive_Model!$D$24+((M2987-Predictive_Model!$B$25)/Predictive_Model!$C$25)*Predictive_Model!$D$25+IF(C2987="Male",Predictive_Model!$D$31,IF(C2987="Other",Predictive_Model!$D$32,0))+IF(D2987="Premium",Predictive_Model!$D$34,IF(D2987="Standard",Predictive_Model!$D$35,0))+IF(G2987="Asia",Predictive_Model!$D$37,IF(G2987="Europe",Predictive_Model!$D$38,IF(G2987="North America",Predictive_Model!$D$39,IF(G2987="Oceania",Predictive_Model!$D$40,IF(G2987="South America",Predictive_Model!$D$41,0)))))+IF(H2987="Laptop",Predictive_Model!$D$43,IF(H2987="Mobile",Predictive_Model!$D$44,IF(H2987="TV",Predictive_Model!$D$45,IF(H2987="Tablet",Predictive_Model!$D$46,0))))+IF(K2987="Crypto",Predictive_Model!$D$48,IF(K2987="Debit Card",Predictive_Model!$D$49,IF(K2987="Gift Card",Predictive_Model!$D$50,IF(K2987="PayPal",Predictive_Model!$D$51,0))))+IF(N2987="Comedy",Predictive_Model!$D$53,IF(N2987="Documentary",Predictive_Model!$D$54,IF(N2987="Drama",Predictive_Model!$D$55,IF(N2987="Horror",Predictive_Model!$D$56,IF(N2987="Romance",Predictive_Model!$D$57,IF(N2987="Sci-Fi",Predictive_Model!$D$58,0)))))))))</f>
        <v>0.99693983230177319</v>
      </c>
      <c r="V2987" s="3" t="str">
        <f t="shared" si="466"/>
        <v>Critical</v>
      </c>
      <c r="W2987" s="6">
        <f t="shared" si="467"/>
        <v>17.934947583108897</v>
      </c>
      <c r="X2987" s="3" t="str">
        <f t="shared" si="468"/>
        <v>Priority 1</v>
      </c>
      <c r="Y2987" s="3" t="str">
        <f t="shared" si="469"/>
        <v>OK</v>
      </c>
    </row>
    <row r="2988" spans="1:25" x14ac:dyDescent="0.25">
      <c r="A2988" s="3" t="str">
        <f>Raw_Data!A2988</f>
        <v>5a4745cf-5727-463f-a722-07eaf6b09ee6</v>
      </c>
      <c r="B2988" s="3">
        <f>Raw_Data!B2988</f>
        <v>60</v>
      </c>
      <c r="C2988" s="3" t="str">
        <f>Raw_Data!C2988</f>
        <v>Other</v>
      </c>
      <c r="D2988" s="3" t="str">
        <f>Raw_Data!D2988</f>
        <v>Premium</v>
      </c>
      <c r="E2988" s="3">
        <f>Raw_Data!E2988</f>
        <v>15.16</v>
      </c>
      <c r="F2988" s="3">
        <f>Raw_Data!F2988</f>
        <v>45</v>
      </c>
      <c r="G2988" s="3" t="str">
        <f>Raw_Data!G2988</f>
        <v>Europe</v>
      </c>
      <c r="H2988" s="3" t="str">
        <f>Raw_Data!H2988</f>
        <v>Laptop</v>
      </c>
      <c r="I2988" s="3">
        <f>Raw_Data!I2988</f>
        <v>17.989999999999998</v>
      </c>
      <c r="J2988" s="3">
        <f>Raw_Data!J2988</f>
        <v>1</v>
      </c>
      <c r="K2988" s="3" t="str">
        <f>Raw_Data!K2988</f>
        <v>Credit Card</v>
      </c>
      <c r="L2988" s="3">
        <f>Raw_Data!L2988</f>
        <v>2</v>
      </c>
      <c r="M2988" s="3">
        <f>Raw_Data!M2988</f>
        <v>0.33</v>
      </c>
      <c r="N2988" s="3" t="str">
        <f>Raw_Data!N2988</f>
        <v>Documentary</v>
      </c>
      <c r="O2988" s="3" t="str">
        <f t="shared" si="460"/>
        <v>55-70</v>
      </c>
      <c r="P2988" s="3" t="str">
        <f t="shared" si="461"/>
        <v>10-24h</v>
      </c>
      <c r="Q2988" s="3" t="str">
        <f t="shared" si="462"/>
        <v>22-45d</v>
      </c>
      <c r="R2988" s="3" t="str">
        <f t="shared" si="463"/>
        <v>Medium</v>
      </c>
      <c r="S2988" s="3" t="str">
        <f t="shared" si="464"/>
        <v>High</v>
      </c>
      <c r="T2988" s="3" t="str">
        <f t="shared" si="465"/>
        <v>Churned</v>
      </c>
      <c r="U2988" s="4">
        <f>1/(1+EXP(-(Predictive_Model!$B$5+((B2988-Predictive_Model!$B$20)/Predictive_Model!$C$20)*Predictive_Model!$D$20+((E2988-Predictive_Model!$B$21)/Predictive_Model!$C$21)*Predictive_Model!$D$21+((F2988-Predictive_Model!$B$22)/Predictive_Model!$C$22)*Predictive_Model!$D$22+((I2988-Predictive_Model!$B$23)/Predictive_Model!$C$23)*Predictive_Model!$D$23+((L2988-Predictive_Model!$B$24)/Predictive_Model!$C$24)*Predictive_Model!$D$24+((M2988-Predictive_Model!$B$25)/Predictive_Model!$C$25)*Predictive_Model!$D$25+IF(C2988="Male",Predictive_Model!$D$31,IF(C2988="Other",Predictive_Model!$D$32,0))+IF(D2988="Premium",Predictive_Model!$D$34,IF(D2988="Standard",Predictive_Model!$D$35,0))+IF(G2988="Asia",Predictive_Model!$D$37,IF(G2988="Europe",Predictive_Model!$D$38,IF(G2988="North America",Predictive_Model!$D$39,IF(G2988="Oceania",Predictive_Model!$D$40,IF(G2988="South America",Predictive_Model!$D$41,0)))))+IF(H2988="Laptop",Predictive_Model!$D$43,IF(H2988="Mobile",Predictive_Model!$D$44,IF(H2988="TV",Predictive_Model!$D$45,IF(H2988="Tablet",Predictive_Model!$D$46,0))))+IF(K2988="Crypto",Predictive_Model!$D$48,IF(K2988="Debit Card",Predictive_Model!$D$49,IF(K2988="Gift Card",Predictive_Model!$D$50,IF(K2988="PayPal",Predictive_Model!$D$51,0))))+IF(N2988="Comedy",Predictive_Model!$D$53,IF(N2988="Documentary",Predictive_Model!$D$54,IF(N2988="Drama",Predictive_Model!$D$55,IF(N2988="Horror",Predictive_Model!$D$56,IF(N2988="Romance",Predictive_Model!$D$57,IF(N2988="Sci-Fi",Predictive_Model!$D$58,0)))))))))</f>
        <v>0.80618344637749406</v>
      </c>
      <c r="V2988" s="3" t="str">
        <f t="shared" si="466"/>
        <v>Critical</v>
      </c>
      <c r="W2988" s="6">
        <f t="shared" si="467"/>
        <v>17.989999999999998</v>
      </c>
      <c r="X2988" s="3" t="str">
        <f t="shared" si="468"/>
        <v>Priority 1</v>
      </c>
      <c r="Y2988" s="3" t="str">
        <f t="shared" si="469"/>
        <v>OK</v>
      </c>
    </row>
    <row r="2989" spans="1:25" x14ac:dyDescent="0.25">
      <c r="A2989" s="3" t="str">
        <f>Raw_Data!A2989</f>
        <v>cfea570a-88d4-4f81-88ae-d89496ed6c87</v>
      </c>
      <c r="B2989" s="3">
        <f>Raw_Data!B2989</f>
        <v>32</v>
      </c>
      <c r="C2989" s="3" t="str">
        <f>Raw_Data!C2989</f>
        <v>Male</v>
      </c>
      <c r="D2989" s="3" t="str">
        <f>Raw_Data!D2989</f>
        <v>Standard</v>
      </c>
      <c r="E2989" s="3">
        <f>Raw_Data!E2989</f>
        <v>7.57</v>
      </c>
      <c r="F2989" s="3">
        <f>Raw_Data!F2989</f>
        <v>18</v>
      </c>
      <c r="G2989" s="3" t="str">
        <f>Raw_Data!G2989</f>
        <v>Africa</v>
      </c>
      <c r="H2989" s="3" t="str">
        <f>Raw_Data!H2989</f>
        <v>Tablet</v>
      </c>
      <c r="I2989" s="3">
        <f>Raw_Data!I2989</f>
        <v>13.99</v>
      </c>
      <c r="J2989" s="3">
        <f>Raw_Data!J2989</f>
        <v>0</v>
      </c>
      <c r="K2989" s="3" t="str">
        <f>Raw_Data!K2989</f>
        <v>Crypto</v>
      </c>
      <c r="L2989" s="3">
        <f>Raw_Data!L2989</f>
        <v>5</v>
      </c>
      <c r="M2989" s="3">
        <f>Raw_Data!M2989</f>
        <v>0.4</v>
      </c>
      <c r="N2989" s="3" t="str">
        <f>Raw_Data!N2989</f>
        <v>Comedy</v>
      </c>
      <c r="O2989" s="3" t="str">
        <f t="shared" si="460"/>
        <v>25-34</v>
      </c>
      <c r="P2989" s="3" t="str">
        <f t="shared" si="461"/>
        <v>&lt;10h</v>
      </c>
      <c r="Q2989" s="3" t="str">
        <f t="shared" si="462"/>
        <v>8-21d</v>
      </c>
      <c r="R2989" s="3" t="str">
        <f t="shared" si="463"/>
        <v>Medium</v>
      </c>
      <c r="S2989" s="3" t="str">
        <f t="shared" si="464"/>
        <v>Mid</v>
      </c>
      <c r="T2989" s="3" t="str">
        <f t="shared" si="465"/>
        <v>Active</v>
      </c>
      <c r="U2989" s="4">
        <f>1/(1+EXP(-(Predictive_Model!$B$5+((B2989-Predictive_Model!$B$20)/Predictive_Model!$C$20)*Predictive_Model!$D$20+((E2989-Predictive_Model!$B$21)/Predictive_Model!$C$21)*Predictive_Model!$D$21+((F2989-Predictive_Model!$B$22)/Predictive_Model!$C$22)*Predictive_Model!$D$22+((I2989-Predictive_Model!$B$23)/Predictive_Model!$C$23)*Predictive_Model!$D$23+((L2989-Predictive_Model!$B$24)/Predictive_Model!$C$24)*Predictive_Model!$D$24+((M2989-Predictive_Model!$B$25)/Predictive_Model!$C$25)*Predictive_Model!$D$25+IF(C2989="Male",Predictive_Model!$D$31,IF(C2989="Other",Predictive_Model!$D$32,0))+IF(D2989="Premium",Predictive_Model!$D$34,IF(D2989="Standard",Predictive_Model!$D$35,0))+IF(G2989="Asia",Predictive_Model!$D$37,IF(G2989="Europe",Predictive_Model!$D$38,IF(G2989="North America",Predictive_Model!$D$39,IF(G2989="Oceania",Predictive_Model!$D$40,IF(G2989="South America",Predictive_Model!$D$41,0)))))+IF(H2989="Laptop",Predictive_Model!$D$43,IF(H2989="Mobile",Predictive_Model!$D$44,IF(H2989="TV",Predictive_Model!$D$45,IF(H2989="Tablet",Predictive_Model!$D$46,0))))+IF(K2989="Crypto",Predictive_Model!$D$48,IF(K2989="Debit Card",Predictive_Model!$D$49,IF(K2989="Gift Card",Predictive_Model!$D$50,IF(K2989="PayPal",Predictive_Model!$D$51,0))))+IF(N2989="Comedy",Predictive_Model!$D$53,IF(N2989="Documentary",Predictive_Model!$D$54,IF(N2989="Drama",Predictive_Model!$D$55,IF(N2989="Horror",Predictive_Model!$D$56,IF(N2989="Romance",Predictive_Model!$D$57,IF(N2989="Sci-Fi",Predictive_Model!$D$58,0)))))))))</f>
        <v>0.72335432829067325</v>
      </c>
      <c r="V2989" s="3" t="str">
        <f t="shared" si="466"/>
        <v>High</v>
      </c>
      <c r="W2989" s="6">
        <f t="shared" si="467"/>
        <v>10.119727052786519</v>
      </c>
      <c r="X2989" s="3" t="str">
        <f t="shared" si="468"/>
        <v>Monitor</v>
      </c>
      <c r="Y2989" s="3" t="str">
        <f t="shared" si="469"/>
        <v>OK</v>
      </c>
    </row>
    <row r="2990" spans="1:25" x14ac:dyDescent="0.25">
      <c r="A2990" s="3" t="str">
        <f>Raw_Data!A2990</f>
        <v>0be77627-7c87-403b-9aa1-35591b045fba</v>
      </c>
      <c r="B2990" s="3">
        <f>Raw_Data!B2990</f>
        <v>50</v>
      </c>
      <c r="C2990" s="3" t="str">
        <f>Raw_Data!C2990</f>
        <v>Other</v>
      </c>
      <c r="D2990" s="3" t="str">
        <f>Raw_Data!D2990</f>
        <v>Premium</v>
      </c>
      <c r="E2990" s="3">
        <f>Raw_Data!E2990</f>
        <v>27.56</v>
      </c>
      <c r="F2990" s="3">
        <f>Raw_Data!F2990</f>
        <v>44</v>
      </c>
      <c r="G2990" s="3" t="str">
        <f>Raw_Data!G2990</f>
        <v>Africa</v>
      </c>
      <c r="H2990" s="3" t="str">
        <f>Raw_Data!H2990</f>
        <v>TV</v>
      </c>
      <c r="I2990" s="3">
        <f>Raw_Data!I2990</f>
        <v>17.989999999999998</v>
      </c>
      <c r="J2990" s="3">
        <f>Raw_Data!J2990</f>
        <v>0</v>
      </c>
      <c r="K2990" s="3" t="str">
        <f>Raw_Data!K2990</f>
        <v>Gift Card</v>
      </c>
      <c r="L2990" s="3">
        <f>Raw_Data!L2990</f>
        <v>4</v>
      </c>
      <c r="M2990" s="3">
        <f>Raw_Data!M2990</f>
        <v>0.61</v>
      </c>
      <c r="N2990" s="3" t="str">
        <f>Raw_Data!N2990</f>
        <v>Comedy</v>
      </c>
      <c r="O2990" s="3" t="str">
        <f t="shared" si="460"/>
        <v>45-54</v>
      </c>
      <c r="P2990" s="3" t="str">
        <f t="shared" si="461"/>
        <v>25-49h</v>
      </c>
      <c r="Q2990" s="3" t="str">
        <f t="shared" si="462"/>
        <v>22-45d</v>
      </c>
      <c r="R2990" s="3" t="str">
        <f t="shared" si="463"/>
        <v>Medium</v>
      </c>
      <c r="S2990" s="3" t="str">
        <f t="shared" si="464"/>
        <v>High</v>
      </c>
      <c r="T2990" s="3" t="str">
        <f t="shared" si="465"/>
        <v>Active</v>
      </c>
      <c r="U2990" s="4">
        <f>1/(1+EXP(-(Predictive_Model!$B$5+((B2990-Predictive_Model!$B$20)/Predictive_Model!$C$20)*Predictive_Model!$D$20+((E2990-Predictive_Model!$B$21)/Predictive_Model!$C$21)*Predictive_Model!$D$21+((F2990-Predictive_Model!$B$22)/Predictive_Model!$C$22)*Predictive_Model!$D$22+((I2990-Predictive_Model!$B$23)/Predictive_Model!$C$23)*Predictive_Model!$D$23+((L2990-Predictive_Model!$B$24)/Predictive_Model!$C$24)*Predictive_Model!$D$24+((M2990-Predictive_Model!$B$25)/Predictive_Model!$C$25)*Predictive_Model!$D$25+IF(C2990="Male",Predictive_Model!$D$31,IF(C2990="Other",Predictive_Model!$D$32,0))+IF(D2990="Premium",Predictive_Model!$D$34,IF(D2990="Standard",Predictive_Model!$D$35,0))+IF(G2990="Asia",Predictive_Model!$D$37,IF(G2990="Europe",Predictive_Model!$D$38,IF(G2990="North America",Predictive_Model!$D$39,IF(G2990="Oceania",Predictive_Model!$D$40,IF(G2990="South America",Predictive_Model!$D$41,0)))))+IF(H2990="Laptop",Predictive_Model!$D$43,IF(H2990="Mobile",Predictive_Model!$D$44,IF(H2990="TV",Predictive_Model!$D$45,IF(H2990="Tablet",Predictive_Model!$D$46,0))))+IF(K2990="Crypto",Predictive_Model!$D$48,IF(K2990="Debit Card",Predictive_Model!$D$49,IF(K2990="Gift Card",Predictive_Model!$D$50,IF(K2990="PayPal",Predictive_Model!$D$51,0))))+IF(N2990="Comedy",Predictive_Model!$D$53,IF(N2990="Documentary",Predictive_Model!$D$54,IF(N2990="Drama",Predictive_Model!$D$55,IF(N2990="Horror",Predictive_Model!$D$56,IF(N2990="Romance",Predictive_Model!$D$57,IF(N2990="Sci-Fi",Predictive_Model!$D$58,0)))))))))</f>
        <v>1.0068723764045162E-2</v>
      </c>
      <c r="V2990" s="3" t="str">
        <f t="shared" si="466"/>
        <v>Low</v>
      </c>
      <c r="W2990" s="6">
        <f t="shared" si="467"/>
        <v>0.18113634051517244</v>
      </c>
      <c r="X2990" s="3" t="str">
        <f t="shared" si="468"/>
        <v>Monitor</v>
      </c>
      <c r="Y2990" s="3" t="str">
        <f t="shared" si="469"/>
        <v>OK</v>
      </c>
    </row>
    <row r="2991" spans="1:25" x14ac:dyDescent="0.25">
      <c r="A2991" s="3" t="str">
        <f>Raw_Data!A2991</f>
        <v>d50c7902-2f7e-4db5-b315-db3e9f0c2496</v>
      </c>
      <c r="B2991" s="3">
        <f>Raw_Data!B2991</f>
        <v>37</v>
      </c>
      <c r="C2991" s="3" t="str">
        <f>Raw_Data!C2991</f>
        <v>Other</v>
      </c>
      <c r="D2991" s="3" t="str">
        <f>Raw_Data!D2991</f>
        <v>Basic</v>
      </c>
      <c r="E2991" s="3">
        <f>Raw_Data!E2991</f>
        <v>3.17</v>
      </c>
      <c r="F2991" s="3">
        <f>Raw_Data!F2991</f>
        <v>46</v>
      </c>
      <c r="G2991" s="3" t="str">
        <f>Raw_Data!G2991</f>
        <v>Africa</v>
      </c>
      <c r="H2991" s="3" t="str">
        <f>Raw_Data!H2991</f>
        <v>Mobile</v>
      </c>
      <c r="I2991" s="3">
        <f>Raw_Data!I2991</f>
        <v>8.99</v>
      </c>
      <c r="J2991" s="3">
        <f>Raw_Data!J2991</f>
        <v>1</v>
      </c>
      <c r="K2991" s="3" t="str">
        <f>Raw_Data!K2991</f>
        <v>PayPal</v>
      </c>
      <c r="L2991" s="3">
        <f>Raw_Data!L2991</f>
        <v>1</v>
      </c>
      <c r="M2991" s="3">
        <f>Raw_Data!M2991</f>
        <v>7.0000000000000007E-2</v>
      </c>
      <c r="N2991" s="3" t="str">
        <f>Raw_Data!N2991</f>
        <v>Drama</v>
      </c>
      <c r="O2991" s="3" t="str">
        <f t="shared" si="460"/>
        <v>35-44</v>
      </c>
      <c r="P2991" s="3" t="str">
        <f t="shared" si="461"/>
        <v>&lt;10h</v>
      </c>
      <c r="Q2991" s="3" t="str">
        <f t="shared" si="462"/>
        <v>46-60d</v>
      </c>
      <c r="R2991" s="3" t="str">
        <f t="shared" si="463"/>
        <v>Low</v>
      </c>
      <c r="S2991" s="3" t="str">
        <f t="shared" si="464"/>
        <v>Low</v>
      </c>
      <c r="T2991" s="3" t="str">
        <f t="shared" si="465"/>
        <v>Churned</v>
      </c>
      <c r="U2991" s="4">
        <f>1/(1+EXP(-(Predictive_Model!$B$5+((B2991-Predictive_Model!$B$20)/Predictive_Model!$C$20)*Predictive_Model!$D$20+((E2991-Predictive_Model!$B$21)/Predictive_Model!$C$21)*Predictive_Model!$D$21+((F2991-Predictive_Model!$B$22)/Predictive_Model!$C$22)*Predictive_Model!$D$22+((I2991-Predictive_Model!$B$23)/Predictive_Model!$C$23)*Predictive_Model!$D$23+((L2991-Predictive_Model!$B$24)/Predictive_Model!$C$24)*Predictive_Model!$D$24+((M2991-Predictive_Model!$B$25)/Predictive_Model!$C$25)*Predictive_Model!$D$25+IF(C2991="Male",Predictive_Model!$D$31,IF(C2991="Other",Predictive_Model!$D$32,0))+IF(D2991="Premium",Predictive_Model!$D$34,IF(D2991="Standard",Predictive_Model!$D$35,0))+IF(G2991="Asia",Predictive_Model!$D$37,IF(G2991="Europe",Predictive_Model!$D$38,IF(G2991="North America",Predictive_Model!$D$39,IF(G2991="Oceania",Predictive_Model!$D$40,IF(G2991="South America",Predictive_Model!$D$41,0)))))+IF(H2991="Laptop",Predictive_Model!$D$43,IF(H2991="Mobile",Predictive_Model!$D$44,IF(H2991="TV",Predictive_Model!$D$45,IF(H2991="Tablet",Predictive_Model!$D$46,0))))+IF(K2991="Crypto",Predictive_Model!$D$48,IF(K2991="Debit Card",Predictive_Model!$D$49,IF(K2991="Gift Card",Predictive_Model!$D$50,IF(K2991="PayPal",Predictive_Model!$D$51,0))))+IF(N2991="Comedy",Predictive_Model!$D$53,IF(N2991="Documentary",Predictive_Model!$D$54,IF(N2991="Drama",Predictive_Model!$D$55,IF(N2991="Horror",Predictive_Model!$D$56,IF(N2991="Romance",Predictive_Model!$D$57,IF(N2991="Sci-Fi",Predictive_Model!$D$58,0)))))))))</f>
        <v>0.99998402916354845</v>
      </c>
      <c r="V2991" s="3" t="str">
        <f t="shared" si="466"/>
        <v>Critical</v>
      </c>
      <c r="W2991" s="6">
        <f t="shared" si="467"/>
        <v>8.99</v>
      </c>
      <c r="X2991" s="3" t="str">
        <f t="shared" si="468"/>
        <v>Priority 2</v>
      </c>
      <c r="Y2991" s="3" t="str">
        <f t="shared" si="469"/>
        <v>OK</v>
      </c>
    </row>
    <row r="2992" spans="1:25" x14ac:dyDescent="0.25">
      <c r="A2992" s="3" t="str">
        <f>Raw_Data!A2992</f>
        <v>344c5424-1d19-4abe-9252-a8ca71cf5aca</v>
      </c>
      <c r="B2992" s="3">
        <f>Raw_Data!B2992</f>
        <v>20</v>
      </c>
      <c r="C2992" s="3" t="str">
        <f>Raw_Data!C2992</f>
        <v>Male</v>
      </c>
      <c r="D2992" s="3" t="str">
        <f>Raw_Data!D2992</f>
        <v>Premium</v>
      </c>
      <c r="E2992" s="3">
        <f>Raw_Data!E2992</f>
        <v>36.39</v>
      </c>
      <c r="F2992" s="3">
        <f>Raw_Data!F2992</f>
        <v>49</v>
      </c>
      <c r="G2992" s="3" t="str">
        <f>Raw_Data!G2992</f>
        <v>South America</v>
      </c>
      <c r="H2992" s="3" t="str">
        <f>Raw_Data!H2992</f>
        <v>TV</v>
      </c>
      <c r="I2992" s="3">
        <f>Raw_Data!I2992</f>
        <v>17.989999999999998</v>
      </c>
      <c r="J2992" s="3">
        <f>Raw_Data!J2992</f>
        <v>0</v>
      </c>
      <c r="K2992" s="3" t="str">
        <f>Raw_Data!K2992</f>
        <v>Debit Card</v>
      </c>
      <c r="L2992" s="3">
        <f>Raw_Data!L2992</f>
        <v>4</v>
      </c>
      <c r="M2992" s="3">
        <f>Raw_Data!M2992</f>
        <v>0.73</v>
      </c>
      <c r="N2992" s="3" t="str">
        <f>Raw_Data!N2992</f>
        <v>Comedy</v>
      </c>
      <c r="O2992" s="3" t="str">
        <f t="shared" si="460"/>
        <v>18-24</v>
      </c>
      <c r="P2992" s="3" t="str">
        <f t="shared" si="461"/>
        <v>25-49h</v>
      </c>
      <c r="Q2992" s="3" t="str">
        <f t="shared" si="462"/>
        <v>46-60d</v>
      </c>
      <c r="R2992" s="3" t="str">
        <f t="shared" si="463"/>
        <v>Medium</v>
      </c>
      <c r="S2992" s="3" t="str">
        <f t="shared" si="464"/>
        <v>High</v>
      </c>
      <c r="T2992" s="3" t="str">
        <f t="shared" si="465"/>
        <v>Active</v>
      </c>
      <c r="U2992" s="4">
        <f>1/(1+EXP(-(Predictive_Model!$B$5+((B2992-Predictive_Model!$B$20)/Predictive_Model!$C$20)*Predictive_Model!$D$20+((E2992-Predictive_Model!$B$21)/Predictive_Model!$C$21)*Predictive_Model!$D$21+((F2992-Predictive_Model!$B$22)/Predictive_Model!$C$22)*Predictive_Model!$D$22+((I2992-Predictive_Model!$B$23)/Predictive_Model!$C$23)*Predictive_Model!$D$23+((L2992-Predictive_Model!$B$24)/Predictive_Model!$C$24)*Predictive_Model!$D$24+((M2992-Predictive_Model!$B$25)/Predictive_Model!$C$25)*Predictive_Model!$D$25+IF(C2992="Male",Predictive_Model!$D$31,IF(C2992="Other",Predictive_Model!$D$32,0))+IF(D2992="Premium",Predictive_Model!$D$34,IF(D2992="Standard",Predictive_Model!$D$35,0))+IF(G2992="Asia",Predictive_Model!$D$37,IF(G2992="Europe",Predictive_Model!$D$38,IF(G2992="North America",Predictive_Model!$D$39,IF(G2992="Oceania",Predictive_Model!$D$40,IF(G2992="South America",Predictive_Model!$D$41,0)))))+IF(H2992="Laptop",Predictive_Model!$D$43,IF(H2992="Mobile",Predictive_Model!$D$44,IF(H2992="TV",Predictive_Model!$D$45,IF(H2992="Tablet",Predictive_Model!$D$46,0))))+IF(K2992="Crypto",Predictive_Model!$D$48,IF(K2992="Debit Card",Predictive_Model!$D$49,IF(K2992="Gift Card",Predictive_Model!$D$50,IF(K2992="PayPal",Predictive_Model!$D$51,0))))+IF(N2992="Comedy",Predictive_Model!$D$53,IF(N2992="Documentary",Predictive_Model!$D$54,IF(N2992="Drama",Predictive_Model!$D$55,IF(N2992="Horror",Predictive_Model!$D$56,IF(N2992="Romance",Predictive_Model!$D$57,IF(N2992="Sci-Fi",Predictive_Model!$D$58,0)))))))))</f>
        <v>5.7252110090957973E-4</v>
      </c>
      <c r="V2992" s="3" t="str">
        <f t="shared" si="466"/>
        <v>Low</v>
      </c>
      <c r="W2992" s="6">
        <f t="shared" si="467"/>
        <v>1.0299654605363338E-2</v>
      </c>
      <c r="X2992" s="3" t="str">
        <f t="shared" si="468"/>
        <v>Monitor</v>
      </c>
      <c r="Y2992" s="3" t="str">
        <f t="shared" si="469"/>
        <v>OK</v>
      </c>
    </row>
    <row r="2993" spans="1:25" x14ac:dyDescent="0.25">
      <c r="A2993" s="3" t="str">
        <f>Raw_Data!A2993</f>
        <v>8e927d87-d1c2-4694-8abb-afc222021faa</v>
      </c>
      <c r="B2993" s="3">
        <f>Raw_Data!B2993</f>
        <v>65</v>
      </c>
      <c r="C2993" s="3" t="str">
        <f>Raw_Data!C2993</f>
        <v>Female</v>
      </c>
      <c r="D2993" s="3" t="str">
        <f>Raw_Data!D2993</f>
        <v>Basic</v>
      </c>
      <c r="E2993" s="3">
        <f>Raw_Data!E2993</f>
        <v>2.99</v>
      </c>
      <c r="F2993" s="3">
        <f>Raw_Data!F2993</f>
        <v>54</v>
      </c>
      <c r="G2993" s="3" t="str">
        <f>Raw_Data!G2993</f>
        <v>South America</v>
      </c>
      <c r="H2993" s="3" t="str">
        <f>Raw_Data!H2993</f>
        <v>Laptop</v>
      </c>
      <c r="I2993" s="3">
        <f>Raw_Data!I2993</f>
        <v>8.99</v>
      </c>
      <c r="J2993" s="3">
        <f>Raw_Data!J2993</f>
        <v>1</v>
      </c>
      <c r="K2993" s="3" t="str">
        <f>Raw_Data!K2993</f>
        <v>Crypto</v>
      </c>
      <c r="L2993" s="3">
        <f>Raw_Data!L2993</f>
        <v>1</v>
      </c>
      <c r="M2993" s="3">
        <f>Raw_Data!M2993</f>
        <v>0.05</v>
      </c>
      <c r="N2993" s="3" t="str">
        <f>Raw_Data!N2993</f>
        <v>Drama</v>
      </c>
      <c r="O2993" s="3" t="str">
        <f t="shared" si="460"/>
        <v>55-70</v>
      </c>
      <c r="P2993" s="3" t="str">
        <f t="shared" si="461"/>
        <v>&lt;10h</v>
      </c>
      <c r="Q2993" s="3" t="str">
        <f t="shared" si="462"/>
        <v>46-60d</v>
      </c>
      <c r="R2993" s="3" t="str">
        <f t="shared" si="463"/>
        <v>Low</v>
      </c>
      <c r="S2993" s="3" t="str">
        <f t="shared" si="464"/>
        <v>Low</v>
      </c>
      <c r="T2993" s="3" t="str">
        <f t="shared" si="465"/>
        <v>Churned</v>
      </c>
      <c r="U2993" s="4">
        <f>1/(1+EXP(-(Predictive_Model!$B$5+((B2993-Predictive_Model!$B$20)/Predictive_Model!$C$20)*Predictive_Model!$D$20+((E2993-Predictive_Model!$B$21)/Predictive_Model!$C$21)*Predictive_Model!$D$21+((F2993-Predictive_Model!$B$22)/Predictive_Model!$C$22)*Predictive_Model!$D$22+((I2993-Predictive_Model!$B$23)/Predictive_Model!$C$23)*Predictive_Model!$D$23+((L2993-Predictive_Model!$B$24)/Predictive_Model!$C$24)*Predictive_Model!$D$24+((M2993-Predictive_Model!$B$25)/Predictive_Model!$C$25)*Predictive_Model!$D$25+IF(C2993="Male",Predictive_Model!$D$31,IF(C2993="Other",Predictive_Model!$D$32,0))+IF(D2993="Premium",Predictive_Model!$D$34,IF(D2993="Standard",Predictive_Model!$D$35,0))+IF(G2993="Asia",Predictive_Model!$D$37,IF(G2993="Europe",Predictive_Model!$D$38,IF(G2993="North America",Predictive_Model!$D$39,IF(G2993="Oceania",Predictive_Model!$D$40,IF(G2993="South America",Predictive_Model!$D$41,0)))))+IF(H2993="Laptop",Predictive_Model!$D$43,IF(H2993="Mobile",Predictive_Model!$D$44,IF(H2993="TV",Predictive_Model!$D$45,IF(H2993="Tablet",Predictive_Model!$D$46,0))))+IF(K2993="Crypto",Predictive_Model!$D$48,IF(K2993="Debit Card",Predictive_Model!$D$49,IF(K2993="Gift Card",Predictive_Model!$D$50,IF(K2993="PayPal",Predictive_Model!$D$51,0))))+IF(N2993="Comedy",Predictive_Model!$D$53,IF(N2993="Documentary",Predictive_Model!$D$54,IF(N2993="Drama",Predictive_Model!$D$55,IF(N2993="Horror",Predictive_Model!$D$56,IF(N2993="Romance",Predictive_Model!$D$57,IF(N2993="Sci-Fi",Predictive_Model!$D$58,0)))))))))</f>
        <v>0.99998103220457579</v>
      </c>
      <c r="V2993" s="3" t="str">
        <f t="shared" si="466"/>
        <v>Critical</v>
      </c>
      <c r="W2993" s="6">
        <f t="shared" si="467"/>
        <v>8.99</v>
      </c>
      <c r="X2993" s="3" t="str">
        <f t="shared" si="468"/>
        <v>Priority 2</v>
      </c>
      <c r="Y2993" s="3" t="str">
        <f t="shared" si="469"/>
        <v>OK</v>
      </c>
    </row>
    <row r="2994" spans="1:25" x14ac:dyDescent="0.25">
      <c r="A2994" s="3" t="str">
        <f>Raw_Data!A2994</f>
        <v>44c26f24-daef-4b15-bed0-ec68547f0413</v>
      </c>
      <c r="B2994" s="3">
        <f>Raw_Data!B2994</f>
        <v>50</v>
      </c>
      <c r="C2994" s="3" t="str">
        <f>Raw_Data!C2994</f>
        <v>Other</v>
      </c>
      <c r="D2994" s="3" t="str">
        <f>Raw_Data!D2994</f>
        <v>Premium</v>
      </c>
      <c r="E2994" s="3">
        <f>Raw_Data!E2994</f>
        <v>1.04</v>
      </c>
      <c r="F2994" s="3">
        <f>Raw_Data!F2994</f>
        <v>51</v>
      </c>
      <c r="G2994" s="3" t="str">
        <f>Raw_Data!G2994</f>
        <v>Africa</v>
      </c>
      <c r="H2994" s="3" t="str">
        <f>Raw_Data!H2994</f>
        <v>Tablet</v>
      </c>
      <c r="I2994" s="3">
        <f>Raw_Data!I2994</f>
        <v>17.989999999999998</v>
      </c>
      <c r="J2994" s="3">
        <f>Raw_Data!J2994</f>
        <v>1</v>
      </c>
      <c r="K2994" s="3" t="str">
        <f>Raw_Data!K2994</f>
        <v>Credit Card</v>
      </c>
      <c r="L2994" s="3">
        <f>Raw_Data!L2994</f>
        <v>1</v>
      </c>
      <c r="M2994" s="3">
        <f>Raw_Data!M2994</f>
        <v>0.02</v>
      </c>
      <c r="N2994" s="3" t="str">
        <f>Raw_Data!N2994</f>
        <v>Documentary</v>
      </c>
      <c r="O2994" s="3" t="str">
        <f t="shared" si="460"/>
        <v>45-54</v>
      </c>
      <c r="P2994" s="3" t="str">
        <f t="shared" si="461"/>
        <v>&lt;10h</v>
      </c>
      <c r="Q2994" s="3" t="str">
        <f t="shared" si="462"/>
        <v>46-60d</v>
      </c>
      <c r="R2994" s="3" t="str">
        <f t="shared" si="463"/>
        <v>Low</v>
      </c>
      <c r="S2994" s="3" t="str">
        <f t="shared" si="464"/>
        <v>High</v>
      </c>
      <c r="T2994" s="3" t="str">
        <f t="shared" si="465"/>
        <v>Churned</v>
      </c>
      <c r="U2994" s="4">
        <f>1/(1+EXP(-(Predictive_Model!$B$5+((B2994-Predictive_Model!$B$20)/Predictive_Model!$C$20)*Predictive_Model!$D$20+((E2994-Predictive_Model!$B$21)/Predictive_Model!$C$21)*Predictive_Model!$D$21+((F2994-Predictive_Model!$B$22)/Predictive_Model!$C$22)*Predictive_Model!$D$22+((I2994-Predictive_Model!$B$23)/Predictive_Model!$C$23)*Predictive_Model!$D$23+((L2994-Predictive_Model!$B$24)/Predictive_Model!$C$24)*Predictive_Model!$D$24+((M2994-Predictive_Model!$B$25)/Predictive_Model!$C$25)*Predictive_Model!$D$25+IF(C2994="Male",Predictive_Model!$D$31,IF(C2994="Other",Predictive_Model!$D$32,0))+IF(D2994="Premium",Predictive_Model!$D$34,IF(D2994="Standard",Predictive_Model!$D$35,0))+IF(G2994="Asia",Predictive_Model!$D$37,IF(G2994="Europe",Predictive_Model!$D$38,IF(G2994="North America",Predictive_Model!$D$39,IF(G2994="Oceania",Predictive_Model!$D$40,IF(G2994="South America",Predictive_Model!$D$41,0)))))+IF(H2994="Laptop",Predictive_Model!$D$43,IF(H2994="Mobile",Predictive_Model!$D$44,IF(H2994="TV",Predictive_Model!$D$45,IF(H2994="Tablet",Predictive_Model!$D$46,0))))+IF(K2994="Crypto",Predictive_Model!$D$48,IF(K2994="Debit Card",Predictive_Model!$D$49,IF(K2994="Gift Card",Predictive_Model!$D$50,IF(K2994="PayPal",Predictive_Model!$D$51,0))))+IF(N2994="Comedy",Predictive_Model!$D$53,IF(N2994="Documentary",Predictive_Model!$D$54,IF(N2994="Drama",Predictive_Model!$D$55,IF(N2994="Horror",Predictive_Model!$D$56,IF(N2994="Romance",Predictive_Model!$D$57,IF(N2994="Sci-Fi",Predictive_Model!$D$58,0)))))))))</f>
        <v>0.99992092223052409</v>
      </c>
      <c r="V2994" s="3" t="str">
        <f t="shared" si="466"/>
        <v>Critical</v>
      </c>
      <c r="W2994" s="6">
        <f t="shared" si="467"/>
        <v>17.989999999999998</v>
      </c>
      <c r="X2994" s="3" t="str">
        <f t="shared" si="468"/>
        <v>Priority 1</v>
      </c>
      <c r="Y2994" s="3" t="str">
        <f t="shared" si="469"/>
        <v>OK</v>
      </c>
    </row>
    <row r="2995" spans="1:25" x14ac:dyDescent="0.25">
      <c r="A2995" s="3" t="str">
        <f>Raw_Data!A2995</f>
        <v>22f875b0-1894-46a3-b73c-e077fa665873</v>
      </c>
      <c r="B2995" s="3">
        <f>Raw_Data!B2995</f>
        <v>48</v>
      </c>
      <c r="C2995" s="3" t="str">
        <f>Raw_Data!C2995</f>
        <v>Male</v>
      </c>
      <c r="D2995" s="3" t="str">
        <f>Raw_Data!D2995</f>
        <v>Standard</v>
      </c>
      <c r="E2995" s="3">
        <f>Raw_Data!E2995</f>
        <v>6.52</v>
      </c>
      <c r="F2995" s="3">
        <f>Raw_Data!F2995</f>
        <v>25</v>
      </c>
      <c r="G2995" s="3" t="str">
        <f>Raw_Data!G2995</f>
        <v>Asia</v>
      </c>
      <c r="H2995" s="3" t="str">
        <f>Raw_Data!H2995</f>
        <v>Mobile</v>
      </c>
      <c r="I2995" s="3">
        <f>Raw_Data!I2995</f>
        <v>13.99</v>
      </c>
      <c r="J2995" s="3">
        <f>Raw_Data!J2995</f>
        <v>0</v>
      </c>
      <c r="K2995" s="3" t="str">
        <f>Raw_Data!K2995</f>
        <v>Gift Card</v>
      </c>
      <c r="L2995" s="3">
        <f>Raw_Data!L2995</f>
        <v>2</v>
      </c>
      <c r="M2995" s="3">
        <f>Raw_Data!M2995</f>
        <v>0.25</v>
      </c>
      <c r="N2995" s="3" t="str">
        <f>Raw_Data!N2995</f>
        <v>Sci-Fi</v>
      </c>
      <c r="O2995" s="3" t="str">
        <f t="shared" si="460"/>
        <v>45-54</v>
      </c>
      <c r="P2995" s="3" t="str">
        <f t="shared" si="461"/>
        <v>&lt;10h</v>
      </c>
      <c r="Q2995" s="3" t="str">
        <f t="shared" si="462"/>
        <v>22-45d</v>
      </c>
      <c r="R2995" s="3" t="str">
        <f t="shared" si="463"/>
        <v>Medium</v>
      </c>
      <c r="S2995" s="3" t="str">
        <f t="shared" si="464"/>
        <v>Mid</v>
      </c>
      <c r="T2995" s="3" t="str">
        <f t="shared" si="465"/>
        <v>Active</v>
      </c>
      <c r="U2995" s="4">
        <f>1/(1+EXP(-(Predictive_Model!$B$5+((B2995-Predictive_Model!$B$20)/Predictive_Model!$C$20)*Predictive_Model!$D$20+((E2995-Predictive_Model!$B$21)/Predictive_Model!$C$21)*Predictive_Model!$D$21+((F2995-Predictive_Model!$B$22)/Predictive_Model!$C$22)*Predictive_Model!$D$22+((I2995-Predictive_Model!$B$23)/Predictive_Model!$C$23)*Predictive_Model!$D$23+((L2995-Predictive_Model!$B$24)/Predictive_Model!$C$24)*Predictive_Model!$D$24+((M2995-Predictive_Model!$B$25)/Predictive_Model!$C$25)*Predictive_Model!$D$25+IF(C2995="Male",Predictive_Model!$D$31,IF(C2995="Other",Predictive_Model!$D$32,0))+IF(D2995="Premium",Predictive_Model!$D$34,IF(D2995="Standard",Predictive_Model!$D$35,0))+IF(G2995="Asia",Predictive_Model!$D$37,IF(G2995="Europe",Predictive_Model!$D$38,IF(G2995="North America",Predictive_Model!$D$39,IF(G2995="Oceania",Predictive_Model!$D$40,IF(G2995="South America",Predictive_Model!$D$41,0)))))+IF(H2995="Laptop",Predictive_Model!$D$43,IF(H2995="Mobile",Predictive_Model!$D$44,IF(H2995="TV",Predictive_Model!$D$45,IF(H2995="Tablet",Predictive_Model!$D$46,0))))+IF(K2995="Crypto",Predictive_Model!$D$48,IF(K2995="Debit Card",Predictive_Model!$D$49,IF(K2995="Gift Card",Predictive_Model!$D$50,IF(K2995="PayPal",Predictive_Model!$D$51,0))))+IF(N2995="Comedy",Predictive_Model!$D$53,IF(N2995="Documentary",Predictive_Model!$D$54,IF(N2995="Drama",Predictive_Model!$D$55,IF(N2995="Horror",Predictive_Model!$D$56,IF(N2995="Romance",Predictive_Model!$D$57,IF(N2995="Sci-Fi",Predictive_Model!$D$58,0)))))))))</f>
        <v>0.99505989466819755</v>
      </c>
      <c r="V2995" s="3" t="str">
        <f t="shared" si="466"/>
        <v>Critical</v>
      </c>
      <c r="W2995" s="6">
        <f t="shared" si="467"/>
        <v>13.920887926408083</v>
      </c>
      <c r="X2995" s="3" t="str">
        <f t="shared" si="468"/>
        <v>Priority 2</v>
      </c>
      <c r="Y2995" s="3" t="str">
        <f t="shared" si="469"/>
        <v>OK</v>
      </c>
    </row>
    <row r="2996" spans="1:25" x14ac:dyDescent="0.25">
      <c r="A2996" s="3" t="str">
        <f>Raw_Data!A2996</f>
        <v>606e1bbd-36d5-45a1-9932-cf5aa3484e5c</v>
      </c>
      <c r="B2996" s="3">
        <f>Raw_Data!B2996</f>
        <v>40</v>
      </c>
      <c r="C2996" s="3" t="str">
        <f>Raw_Data!C2996</f>
        <v>Male</v>
      </c>
      <c r="D2996" s="3" t="str">
        <f>Raw_Data!D2996</f>
        <v>Standard</v>
      </c>
      <c r="E2996" s="3">
        <f>Raw_Data!E2996</f>
        <v>3.11</v>
      </c>
      <c r="F2996" s="3">
        <f>Raw_Data!F2996</f>
        <v>51</v>
      </c>
      <c r="G2996" s="3" t="str">
        <f>Raw_Data!G2996</f>
        <v>Oceania</v>
      </c>
      <c r="H2996" s="3" t="str">
        <f>Raw_Data!H2996</f>
        <v>Tablet</v>
      </c>
      <c r="I2996" s="3">
        <f>Raw_Data!I2996</f>
        <v>13.99</v>
      </c>
      <c r="J2996" s="3">
        <f>Raw_Data!J2996</f>
        <v>1</v>
      </c>
      <c r="K2996" s="3" t="str">
        <f>Raw_Data!K2996</f>
        <v>Gift Card</v>
      </c>
      <c r="L2996" s="3">
        <f>Raw_Data!L2996</f>
        <v>5</v>
      </c>
      <c r="M2996" s="3">
        <f>Raw_Data!M2996</f>
        <v>0.06</v>
      </c>
      <c r="N2996" s="3" t="str">
        <f>Raw_Data!N2996</f>
        <v>Drama</v>
      </c>
      <c r="O2996" s="3" t="str">
        <f t="shared" si="460"/>
        <v>35-44</v>
      </c>
      <c r="P2996" s="3" t="str">
        <f t="shared" si="461"/>
        <v>&lt;10h</v>
      </c>
      <c r="Q2996" s="3" t="str">
        <f t="shared" si="462"/>
        <v>46-60d</v>
      </c>
      <c r="R2996" s="3" t="str">
        <f t="shared" si="463"/>
        <v>Low</v>
      </c>
      <c r="S2996" s="3" t="str">
        <f t="shared" si="464"/>
        <v>Mid</v>
      </c>
      <c r="T2996" s="3" t="str">
        <f t="shared" si="465"/>
        <v>Churned</v>
      </c>
      <c r="U2996" s="4">
        <f>1/(1+EXP(-(Predictive_Model!$B$5+((B2996-Predictive_Model!$B$20)/Predictive_Model!$C$20)*Predictive_Model!$D$20+((E2996-Predictive_Model!$B$21)/Predictive_Model!$C$21)*Predictive_Model!$D$21+((F2996-Predictive_Model!$B$22)/Predictive_Model!$C$22)*Predictive_Model!$D$22+((I2996-Predictive_Model!$B$23)/Predictive_Model!$C$23)*Predictive_Model!$D$23+((L2996-Predictive_Model!$B$24)/Predictive_Model!$C$24)*Predictive_Model!$D$24+((M2996-Predictive_Model!$B$25)/Predictive_Model!$C$25)*Predictive_Model!$D$25+IF(C2996="Male",Predictive_Model!$D$31,IF(C2996="Other",Predictive_Model!$D$32,0))+IF(D2996="Premium",Predictive_Model!$D$34,IF(D2996="Standard",Predictive_Model!$D$35,0))+IF(G2996="Asia",Predictive_Model!$D$37,IF(G2996="Europe",Predictive_Model!$D$38,IF(G2996="North America",Predictive_Model!$D$39,IF(G2996="Oceania",Predictive_Model!$D$40,IF(G2996="South America",Predictive_Model!$D$41,0)))))+IF(H2996="Laptop",Predictive_Model!$D$43,IF(H2996="Mobile",Predictive_Model!$D$44,IF(H2996="TV",Predictive_Model!$D$45,IF(H2996="Tablet",Predictive_Model!$D$46,0))))+IF(K2996="Crypto",Predictive_Model!$D$48,IF(K2996="Debit Card",Predictive_Model!$D$49,IF(K2996="Gift Card",Predictive_Model!$D$50,IF(K2996="PayPal",Predictive_Model!$D$51,0))))+IF(N2996="Comedy",Predictive_Model!$D$53,IF(N2996="Documentary",Predictive_Model!$D$54,IF(N2996="Drama",Predictive_Model!$D$55,IF(N2996="Horror",Predictive_Model!$D$56,IF(N2996="Romance",Predictive_Model!$D$57,IF(N2996="Sci-Fi",Predictive_Model!$D$58,0)))))))))</f>
        <v>0.9996373814308227</v>
      </c>
      <c r="V2996" s="3" t="str">
        <f t="shared" si="466"/>
        <v>Critical</v>
      </c>
      <c r="W2996" s="6">
        <f t="shared" si="467"/>
        <v>13.99</v>
      </c>
      <c r="X2996" s="3" t="str">
        <f t="shared" si="468"/>
        <v>Priority 2</v>
      </c>
      <c r="Y2996" s="3" t="str">
        <f t="shared" si="469"/>
        <v>OK</v>
      </c>
    </row>
    <row r="2997" spans="1:25" x14ac:dyDescent="0.25">
      <c r="A2997" s="3" t="str">
        <f>Raw_Data!A2997</f>
        <v>c69e8c4a-8081-46ab-9482-0147501a5603</v>
      </c>
      <c r="B2997" s="3">
        <f>Raw_Data!B2997</f>
        <v>51</v>
      </c>
      <c r="C2997" s="3" t="str">
        <f>Raw_Data!C2997</f>
        <v>Male</v>
      </c>
      <c r="D2997" s="3" t="str">
        <f>Raw_Data!D2997</f>
        <v>Premium</v>
      </c>
      <c r="E2997" s="3">
        <f>Raw_Data!E2997</f>
        <v>9.77</v>
      </c>
      <c r="F2997" s="3">
        <f>Raw_Data!F2997</f>
        <v>29</v>
      </c>
      <c r="G2997" s="3" t="str">
        <f>Raw_Data!G2997</f>
        <v>Asia</v>
      </c>
      <c r="H2997" s="3" t="str">
        <f>Raw_Data!H2997</f>
        <v>TV</v>
      </c>
      <c r="I2997" s="3">
        <f>Raw_Data!I2997</f>
        <v>17.989999999999998</v>
      </c>
      <c r="J2997" s="3">
        <f>Raw_Data!J2997</f>
        <v>0</v>
      </c>
      <c r="K2997" s="3" t="str">
        <f>Raw_Data!K2997</f>
        <v>Crypto</v>
      </c>
      <c r="L2997" s="3">
        <f>Raw_Data!L2997</f>
        <v>3</v>
      </c>
      <c r="M2997" s="3">
        <f>Raw_Data!M2997</f>
        <v>0.33</v>
      </c>
      <c r="N2997" s="3" t="str">
        <f>Raw_Data!N2997</f>
        <v>Drama</v>
      </c>
      <c r="O2997" s="3" t="str">
        <f t="shared" si="460"/>
        <v>45-54</v>
      </c>
      <c r="P2997" s="3" t="str">
        <f t="shared" si="461"/>
        <v>&lt;10h</v>
      </c>
      <c r="Q2997" s="3" t="str">
        <f t="shared" si="462"/>
        <v>22-45d</v>
      </c>
      <c r="R2997" s="3" t="str">
        <f t="shared" si="463"/>
        <v>Medium</v>
      </c>
      <c r="S2997" s="3" t="str">
        <f t="shared" si="464"/>
        <v>High</v>
      </c>
      <c r="T2997" s="3" t="str">
        <f t="shared" si="465"/>
        <v>Active</v>
      </c>
      <c r="U2997" s="4">
        <f>1/(1+EXP(-(Predictive_Model!$B$5+((B2997-Predictive_Model!$B$20)/Predictive_Model!$C$20)*Predictive_Model!$D$20+((E2997-Predictive_Model!$B$21)/Predictive_Model!$C$21)*Predictive_Model!$D$21+((F2997-Predictive_Model!$B$22)/Predictive_Model!$C$22)*Predictive_Model!$D$22+((I2997-Predictive_Model!$B$23)/Predictive_Model!$C$23)*Predictive_Model!$D$23+((L2997-Predictive_Model!$B$24)/Predictive_Model!$C$24)*Predictive_Model!$D$24+((M2997-Predictive_Model!$B$25)/Predictive_Model!$C$25)*Predictive_Model!$D$25+IF(C2997="Male",Predictive_Model!$D$31,IF(C2997="Other",Predictive_Model!$D$32,0))+IF(D2997="Premium",Predictive_Model!$D$34,IF(D2997="Standard",Predictive_Model!$D$35,0))+IF(G2997="Asia",Predictive_Model!$D$37,IF(G2997="Europe",Predictive_Model!$D$38,IF(G2997="North America",Predictive_Model!$D$39,IF(G2997="Oceania",Predictive_Model!$D$40,IF(G2997="South America",Predictive_Model!$D$41,0)))))+IF(H2997="Laptop",Predictive_Model!$D$43,IF(H2997="Mobile",Predictive_Model!$D$44,IF(H2997="TV",Predictive_Model!$D$45,IF(H2997="Tablet",Predictive_Model!$D$46,0))))+IF(K2997="Crypto",Predictive_Model!$D$48,IF(K2997="Debit Card",Predictive_Model!$D$49,IF(K2997="Gift Card",Predictive_Model!$D$50,IF(K2997="PayPal",Predictive_Model!$D$51,0))))+IF(N2997="Comedy",Predictive_Model!$D$53,IF(N2997="Documentary",Predictive_Model!$D$54,IF(N2997="Drama",Predictive_Model!$D$55,IF(N2997="Horror",Predictive_Model!$D$56,IF(N2997="Romance",Predictive_Model!$D$57,IF(N2997="Sci-Fi",Predictive_Model!$D$58,0)))))))))</f>
        <v>0.46015084448744997</v>
      </c>
      <c r="V2997" s="3" t="str">
        <f t="shared" si="466"/>
        <v>Medium</v>
      </c>
      <c r="W2997" s="6">
        <f t="shared" si="467"/>
        <v>8.2781136923292244</v>
      </c>
      <c r="X2997" s="3" t="str">
        <f t="shared" si="468"/>
        <v>Monitor</v>
      </c>
      <c r="Y2997" s="3" t="str">
        <f t="shared" si="469"/>
        <v>OK</v>
      </c>
    </row>
    <row r="2998" spans="1:25" x14ac:dyDescent="0.25">
      <c r="A2998" s="3" t="str">
        <f>Raw_Data!A2998</f>
        <v>b312c59e-92cd-4b0a-9baa-d6477c72a8a5</v>
      </c>
      <c r="B2998" s="3">
        <f>Raw_Data!B2998</f>
        <v>23</v>
      </c>
      <c r="C2998" s="3" t="str">
        <f>Raw_Data!C2998</f>
        <v>Female</v>
      </c>
      <c r="D2998" s="3" t="str">
        <f>Raw_Data!D2998</f>
        <v>Basic</v>
      </c>
      <c r="E2998" s="3">
        <f>Raw_Data!E2998</f>
        <v>4.2699999999999996</v>
      </c>
      <c r="F2998" s="3">
        <f>Raw_Data!F2998</f>
        <v>23</v>
      </c>
      <c r="G2998" s="3" t="str">
        <f>Raw_Data!G2998</f>
        <v>North America</v>
      </c>
      <c r="H2998" s="3" t="str">
        <f>Raw_Data!H2998</f>
        <v>TV</v>
      </c>
      <c r="I2998" s="3">
        <f>Raw_Data!I2998</f>
        <v>8.99</v>
      </c>
      <c r="J2998" s="3">
        <f>Raw_Data!J2998</f>
        <v>1</v>
      </c>
      <c r="K2998" s="3" t="str">
        <f>Raw_Data!K2998</f>
        <v>Debit Card</v>
      </c>
      <c r="L2998" s="3">
        <f>Raw_Data!L2998</f>
        <v>1</v>
      </c>
      <c r="M2998" s="3">
        <f>Raw_Data!M2998</f>
        <v>0.18</v>
      </c>
      <c r="N2998" s="3" t="str">
        <f>Raw_Data!N2998</f>
        <v>Sci-Fi</v>
      </c>
      <c r="O2998" s="3" t="str">
        <f t="shared" si="460"/>
        <v>18-24</v>
      </c>
      <c r="P2998" s="3" t="str">
        <f t="shared" si="461"/>
        <v>&lt;10h</v>
      </c>
      <c r="Q2998" s="3" t="str">
        <f t="shared" si="462"/>
        <v>22-45d</v>
      </c>
      <c r="R2998" s="3" t="str">
        <f t="shared" si="463"/>
        <v>Medium</v>
      </c>
      <c r="S2998" s="3" t="str">
        <f t="shared" si="464"/>
        <v>Low</v>
      </c>
      <c r="T2998" s="3" t="str">
        <f t="shared" si="465"/>
        <v>Churned</v>
      </c>
      <c r="U2998" s="4">
        <f>1/(1+EXP(-(Predictive_Model!$B$5+((B2998-Predictive_Model!$B$20)/Predictive_Model!$C$20)*Predictive_Model!$D$20+((E2998-Predictive_Model!$B$21)/Predictive_Model!$C$21)*Predictive_Model!$D$21+((F2998-Predictive_Model!$B$22)/Predictive_Model!$C$22)*Predictive_Model!$D$22+((I2998-Predictive_Model!$B$23)/Predictive_Model!$C$23)*Predictive_Model!$D$23+((L2998-Predictive_Model!$B$24)/Predictive_Model!$C$24)*Predictive_Model!$D$24+((M2998-Predictive_Model!$B$25)/Predictive_Model!$C$25)*Predictive_Model!$D$25+IF(C2998="Male",Predictive_Model!$D$31,IF(C2998="Other",Predictive_Model!$D$32,0))+IF(D2998="Premium",Predictive_Model!$D$34,IF(D2998="Standard",Predictive_Model!$D$35,0))+IF(G2998="Asia",Predictive_Model!$D$37,IF(G2998="Europe",Predictive_Model!$D$38,IF(G2998="North America",Predictive_Model!$D$39,IF(G2998="Oceania",Predictive_Model!$D$40,IF(G2998="South America",Predictive_Model!$D$41,0)))))+IF(H2998="Laptop",Predictive_Model!$D$43,IF(H2998="Mobile",Predictive_Model!$D$44,IF(H2998="TV",Predictive_Model!$D$45,IF(H2998="Tablet",Predictive_Model!$D$46,0))))+IF(K2998="Crypto",Predictive_Model!$D$48,IF(K2998="Debit Card",Predictive_Model!$D$49,IF(K2998="Gift Card",Predictive_Model!$D$50,IF(K2998="PayPal",Predictive_Model!$D$51,0))))+IF(N2998="Comedy",Predictive_Model!$D$53,IF(N2998="Documentary",Predictive_Model!$D$54,IF(N2998="Drama",Predictive_Model!$D$55,IF(N2998="Horror",Predictive_Model!$D$56,IF(N2998="Romance",Predictive_Model!$D$57,IF(N2998="Sci-Fi",Predictive_Model!$D$58,0)))))))))</f>
        <v>0.99649876126361558</v>
      </c>
      <c r="V2998" s="3" t="str">
        <f t="shared" si="466"/>
        <v>Critical</v>
      </c>
      <c r="W2998" s="6">
        <f t="shared" si="467"/>
        <v>8.99</v>
      </c>
      <c r="X2998" s="3" t="str">
        <f t="shared" si="468"/>
        <v>Priority 2</v>
      </c>
      <c r="Y2998" s="3" t="str">
        <f t="shared" si="469"/>
        <v>OK</v>
      </c>
    </row>
    <row r="2999" spans="1:25" x14ac:dyDescent="0.25">
      <c r="A2999" s="3" t="str">
        <f>Raw_Data!A2999</f>
        <v>b9616946-7d01-4c68-ac7d-b7dcd62fb6ad</v>
      </c>
      <c r="B2999" s="3">
        <f>Raw_Data!B2999</f>
        <v>48</v>
      </c>
      <c r="C2999" s="3" t="str">
        <f>Raw_Data!C2999</f>
        <v>Other</v>
      </c>
      <c r="D2999" s="3" t="str">
        <f>Raw_Data!D2999</f>
        <v>Basic</v>
      </c>
      <c r="E2999" s="3">
        <f>Raw_Data!E2999</f>
        <v>22.19</v>
      </c>
      <c r="F2999" s="3">
        <f>Raw_Data!F2999</f>
        <v>34</v>
      </c>
      <c r="G2999" s="3" t="str">
        <f>Raw_Data!G2999</f>
        <v>South America</v>
      </c>
      <c r="H2999" s="3" t="str">
        <f>Raw_Data!H2999</f>
        <v>Mobile</v>
      </c>
      <c r="I2999" s="3">
        <f>Raw_Data!I2999</f>
        <v>8.99</v>
      </c>
      <c r="J2999" s="3">
        <f>Raw_Data!J2999</f>
        <v>0</v>
      </c>
      <c r="K2999" s="3" t="str">
        <f>Raw_Data!K2999</f>
        <v>Credit Card</v>
      </c>
      <c r="L2999" s="3">
        <f>Raw_Data!L2999</f>
        <v>2</v>
      </c>
      <c r="M2999" s="3">
        <f>Raw_Data!M2999</f>
        <v>0.63</v>
      </c>
      <c r="N2999" s="3" t="str">
        <f>Raw_Data!N2999</f>
        <v>Romance</v>
      </c>
      <c r="O2999" s="3" t="str">
        <f t="shared" si="460"/>
        <v>45-54</v>
      </c>
      <c r="P2999" s="3" t="str">
        <f t="shared" si="461"/>
        <v>10-24h</v>
      </c>
      <c r="Q2999" s="3" t="str">
        <f t="shared" si="462"/>
        <v>22-45d</v>
      </c>
      <c r="R2999" s="3" t="str">
        <f t="shared" si="463"/>
        <v>Medium</v>
      </c>
      <c r="S2999" s="3" t="str">
        <f t="shared" si="464"/>
        <v>Low</v>
      </c>
      <c r="T2999" s="3" t="str">
        <f t="shared" si="465"/>
        <v>Active</v>
      </c>
      <c r="U2999" s="4">
        <f>1/(1+EXP(-(Predictive_Model!$B$5+((B2999-Predictive_Model!$B$20)/Predictive_Model!$C$20)*Predictive_Model!$D$20+((E2999-Predictive_Model!$B$21)/Predictive_Model!$C$21)*Predictive_Model!$D$21+((F2999-Predictive_Model!$B$22)/Predictive_Model!$C$22)*Predictive_Model!$D$22+((I2999-Predictive_Model!$B$23)/Predictive_Model!$C$23)*Predictive_Model!$D$23+((L2999-Predictive_Model!$B$24)/Predictive_Model!$C$24)*Predictive_Model!$D$24+((M2999-Predictive_Model!$B$25)/Predictive_Model!$C$25)*Predictive_Model!$D$25+IF(C2999="Male",Predictive_Model!$D$31,IF(C2999="Other",Predictive_Model!$D$32,0))+IF(D2999="Premium",Predictive_Model!$D$34,IF(D2999="Standard",Predictive_Model!$D$35,0))+IF(G2999="Asia",Predictive_Model!$D$37,IF(G2999="Europe",Predictive_Model!$D$38,IF(G2999="North America",Predictive_Model!$D$39,IF(G2999="Oceania",Predictive_Model!$D$40,IF(G2999="South America",Predictive_Model!$D$41,0)))))+IF(H2999="Laptop",Predictive_Model!$D$43,IF(H2999="Mobile",Predictive_Model!$D$44,IF(H2999="TV",Predictive_Model!$D$45,IF(H2999="Tablet",Predictive_Model!$D$46,0))))+IF(K2999="Crypto",Predictive_Model!$D$48,IF(K2999="Debit Card",Predictive_Model!$D$49,IF(K2999="Gift Card",Predictive_Model!$D$50,IF(K2999="PayPal",Predictive_Model!$D$51,0))))+IF(N2999="Comedy",Predictive_Model!$D$53,IF(N2999="Documentary",Predictive_Model!$D$54,IF(N2999="Drama",Predictive_Model!$D$55,IF(N2999="Horror",Predictive_Model!$D$56,IF(N2999="Romance",Predictive_Model!$D$57,IF(N2999="Sci-Fi",Predictive_Model!$D$58,0)))))))))</f>
        <v>0.86931238120562015</v>
      </c>
      <c r="V2999" s="3" t="str">
        <f t="shared" si="466"/>
        <v>Critical</v>
      </c>
      <c r="W2999" s="6">
        <f t="shared" si="467"/>
        <v>7.8151183070385253</v>
      </c>
      <c r="X2999" s="3" t="str">
        <f t="shared" si="468"/>
        <v>Priority 2</v>
      </c>
      <c r="Y2999" s="3" t="str">
        <f t="shared" si="469"/>
        <v>OK</v>
      </c>
    </row>
    <row r="3000" spans="1:25" x14ac:dyDescent="0.25">
      <c r="A3000" s="3" t="str">
        <f>Raw_Data!A3000</f>
        <v>d019d181-62ae-4042-80fc-61c843545bcd</v>
      </c>
      <c r="B3000" s="3">
        <f>Raw_Data!B3000</f>
        <v>21</v>
      </c>
      <c r="C3000" s="3" t="str">
        <f>Raw_Data!C3000</f>
        <v>Female</v>
      </c>
      <c r="D3000" s="3" t="str">
        <f>Raw_Data!D3000</f>
        <v>Standard</v>
      </c>
      <c r="E3000" s="3">
        <f>Raw_Data!E3000</f>
        <v>6.43</v>
      </c>
      <c r="F3000" s="3">
        <f>Raw_Data!F3000</f>
        <v>39</v>
      </c>
      <c r="G3000" s="3" t="str">
        <f>Raw_Data!G3000</f>
        <v>Africa</v>
      </c>
      <c r="H3000" s="3" t="str">
        <f>Raw_Data!H3000</f>
        <v>Mobile</v>
      </c>
      <c r="I3000" s="3">
        <f>Raw_Data!I3000</f>
        <v>13.99</v>
      </c>
      <c r="J3000" s="3">
        <f>Raw_Data!J3000</f>
        <v>0</v>
      </c>
      <c r="K3000" s="3" t="str">
        <f>Raw_Data!K3000</f>
        <v>Credit Card</v>
      </c>
      <c r="L3000" s="3">
        <f>Raw_Data!L3000</f>
        <v>5</v>
      </c>
      <c r="M3000" s="3">
        <f>Raw_Data!M3000</f>
        <v>0.16</v>
      </c>
      <c r="N3000" s="3" t="str">
        <f>Raw_Data!N3000</f>
        <v>Horror</v>
      </c>
      <c r="O3000" s="3" t="str">
        <f t="shared" si="460"/>
        <v>18-24</v>
      </c>
      <c r="P3000" s="3" t="str">
        <f t="shared" si="461"/>
        <v>&lt;10h</v>
      </c>
      <c r="Q3000" s="3" t="str">
        <f t="shared" si="462"/>
        <v>22-45d</v>
      </c>
      <c r="R3000" s="3" t="str">
        <f t="shared" si="463"/>
        <v>Medium</v>
      </c>
      <c r="S3000" s="3" t="str">
        <f t="shared" si="464"/>
        <v>Mid</v>
      </c>
      <c r="T3000" s="3" t="str">
        <f t="shared" si="465"/>
        <v>Active</v>
      </c>
      <c r="U3000" s="4">
        <f>1/(1+EXP(-(Predictive_Model!$B$5+((B3000-Predictive_Model!$B$20)/Predictive_Model!$C$20)*Predictive_Model!$D$20+((E3000-Predictive_Model!$B$21)/Predictive_Model!$C$21)*Predictive_Model!$D$21+((F3000-Predictive_Model!$B$22)/Predictive_Model!$C$22)*Predictive_Model!$D$22+((I3000-Predictive_Model!$B$23)/Predictive_Model!$C$23)*Predictive_Model!$D$23+((L3000-Predictive_Model!$B$24)/Predictive_Model!$C$24)*Predictive_Model!$D$24+((M3000-Predictive_Model!$B$25)/Predictive_Model!$C$25)*Predictive_Model!$D$25+IF(C3000="Male",Predictive_Model!$D$31,IF(C3000="Other",Predictive_Model!$D$32,0))+IF(D3000="Premium",Predictive_Model!$D$34,IF(D3000="Standard",Predictive_Model!$D$35,0))+IF(G3000="Asia",Predictive_Model!$D$37,IF(G3000="Europe",Predictive_Model!$D$38,IF(G3000="North America",Predictive_Model!$D$39,IF(G3000="Oceania",Predictive_Model!$D$40,IF(G3000="South America",Predictive_Model!$D$41,0)))))+IF(H3000="Laptop",Predictive_Model!$D$43,IF(H3000="Mobile",Predictive_Model!$D$44,IF(H3000="TV",Predictive_Model!$D$45,IF(H3000="Tablet",Predictive_Model!$D$46,0))))+IF(K3000="Crypto",Predictive_Model!$D$48,IF(K3000="Debit Card",Predictive_Model!$D$49,IF(K3000="Gift Card",Predictive_Model!$D$50,IF(K3000="PayPal",Predictive_Model!$D$51,0))))+IF(N3000="Comedy",Predictive_Model!$D$53,IF(N3000="Documentary",Predictive_Model!$D$54,IF(N3000="Drama",Predictive_Model!$D$55,IF(N3000="Horror",Predictive_Model!$D$56,IF(N3000="Romance",Predictive_Model!$D$57,IF(N3000="Sci-Fi",Predictive_Model!$D$58,0)))))))))</f>
        <v>0.99251754898461619</v>
      </c>
      <c r="V3000" s="3" t="str">
        <f t="shared" si="466"/>
        <v>Critical</v>
      </c>
      <c r="W3000" s="6">
        <f t="shared" si="467"/>
        <v>13.885320510294781</v>
      </c>
      <c r="X3000" s="3" t="str">
        <f t="shared" si="468"/>
        <v>Priority 2</v>
      </c>
      <c r="Y3000" s="3" t="str">
        <f t="shared" si="469"/>
        <v>OK</v>
      </c>
    </row>
    <row r="3001" spans="1:25" x14ac:dyDescent="0.25">
      <c r="A3001" s="3" t="str">
        <f>Raw_Data!A3001</f>
        <v>cd2b2235-3612-4d81-b143-1a3af5884238</v>
      </c>
      <c r="B3001" s="3">
        <f>Raw_Data!B3001</f>
        <v>62</v>
      </c>
      <c r="C3001" s="3" t="str">
        <f>Raw_Data!C3001</f>
        <v>Male</v>
      </c>
      <c r="D3001" s="3" t="str">
        <f>Raw_Data!D3001</f>
        <v>Premium</v>
      </c>
      <c r="E3001" s="3">
        <f>Raw_Data!E3001</f>
        <v>2.15</v>
      </c>
      <c r="F3001" s="3">
        <f>Raw_Data!F3001</f>
        <v>42</v>
      </c>
      <c r="G3001" s="3" t="str">
        <f>Raw_Data!G3001</f>
        <v>Europe</v>
      </c>
      <c r="H3001" s="3" t="str">
        <f>Raw_Data!H3001</f>
        <v>Laptop</v>
      </c>
      <c r="I3001" s="3">
        <f>Raw_Data!I3001</f>
        <v>17.989999999999998</v>
      </c>
      <c r="J3001" s="3">
        <f>Raw_Data!J3001</f>
        <v>1</v>
      </c>
      <c r="K3001" s="3" t="str">
        <f>Raw_Data!K3001</f>
        <v>Credit Card</v>
      </c>
      <c r="L3001" s="3">
        <f>Raw_Data!L3001</f>
        <v>2</v>
      </c>
      <c r="M3001" s="3">
        <f>Raw_Data!M3001</f>
        <v>0.05</v>
      </c>
      <c r="N3001" s="3" t="str">
        <f>Raw_Data!N3001</f>
        <v>Comedy</v>
      </c>
      <c r="O3001" s="3" t="str">
        <f t="shared" si="460"/>
        <v>55-70</v>
      </c>
      <c r="P3001" s="3" t="str">
        <f t="shared" si="461"/>
        <v>&lt;10h</v>
      </c>
      <c r="Q3001" s="3" t="str">
        <f t="shared" si="462"/>
        <v>22-45d</v>
      </c>
      <c r="R3001" s="3" t="str">
        <f t="shared" si="463"/>
        <v>Medium</v>
      </c>
      <c r="S3001" s="3" t="str">
        <f t="shared" si="464"/>
        <v>High</v>
      </c>
      <c r="T3001" s="3" t="str">
        <f t="shared" si="465"/>
        <v>Churned</v>
      </c>
      <c r="U3001" s="4">
        <f>1/(1+EXP(-(Predictive_Model!$B$5+((B3001-Predictive_Model!$B$20)/Predictive_Model!$C$20)*Predictive_Model!$D$20+((E3001-Predictive_Model!$B$21)/Predictive_Model!$C$21)*Predictive_Model!$D$21+((F3001-Predictive_Model!$B$22)/Predictive_Model!$C$22)*Predictive_Model!$D$22+((I3001-Predictive_Model!$B$23)/Predictive_Model!$C$23)*Predictive_Model!$D$23+((L3001-Predictive_Model!$B$24)/Predictive_Model!$C$24)*Predictive_Model!$D$24+((M3001-Predictive_Model!$B$25)/Predictive_Model!$C$25)*Predictive_Model!$D$25+IF(C3001="Male",Predictive_Model!$D$31,IF(C3001="Other",Predictive_Model!$D$32,0))+IF(D3001="Premium",Predictive_Model!$D$34,IF(D3001="Standard",Predictive_Model!$D$35,0))+IF(G3001="Asia",Predictive_Model!$D$37,IF(G3001="Europe",Predictive_Model!$D$38,IF(G3001="North America",Predictive_Model!$D$39,IF(G3001="Oceania",Predictive_Model!$D$40,IF(G3001="South America",Predictive_Model!$D$41,0)))))+IF(H3001="Laptop",Predictive_Model!$D$43,IF(H3001="Mobile",Predictive_Model!$D$44,IF(H3001="TV",Predictive_Model!$D$45,IF(H3001="Tablet",Predictive_Model!$D$46,0))))+IF(K3001="Crypto",Predictive_Model!$D$48,IF(K3001="Debit Card",Predictive_Model!$D$49,IF(K3001="Gift Card",Predictive_Model!$D$50,IF(K3001="PayPal",Predictive_Model!$D$51,0))))+IF(N3001="Comedy",Predictive_Model!$D$53,IF(N3001="Documentary",Predictive_Model!$D$54,IF(N3001="Drama",Predictive_Model!$D$55,IF(N3001="Horror",Predictive_Model!$D$56,IF(N3001="Romance",Predictive_Model!$D$57,IF(N3001="Sci-Fi",Predictive_Model!$D$58,0)))))))))</f>
        <v>0.996210416972788</v>
      </c>
      <c r="V3001" s="3" t="str">
        <f t="shared" si="466"/>
        <v>Critical</v>
      </c>
      <c r="W3001" s="6">
        <f t="shared" si="467"/>
        <v>17.989999999999998</v>
      </c>
      <c r="X3001" s="3" t="str">
        <f t="shared" si="468"/>
        <v>Priority 1</v>
      </c>
      <c r="Y3001" s="3" t="str">
        <f t="shared" si="469"/>
        <v>OK</v>
      </c>
    </row>
    <row r="3002" spans="1:25" x14ac:dyDescent="0.25">
      <c r="A3002" s="3" t="str">
        <f>Raw_Data!A3002</f>
        <v>f78f708e-fc00-4c1d-823b-8798f10c8b83</v>
      </c>
      <c r="B3002" s="3">
        <f>Raw_Data!B3002</f>
        <v>19</v>
      </c>
      <c r="C3002" s="3" t="str">
        <f>Raw_Data!C3002</f>
        <v>Male</v>
      </c>
      <c r="D3002" s="3" t="str">
        <f>Raw_Data!D3002</f>
        <v>Premium</v>
      </c>
      <c r="E3002" s="3">
        <f>Raw_Data!E3002</f>
        <v>9.32</v>
      </c>
      <c r="F3002" s="3">
        <f>Raw_Data!F3002</f>
        <v>0</v>
      </c>
      <c r="G3002" s="3" t="str">
        <f>Raw_Data!G3002</f>
        <v>Oceania</v>
      </c>
      <c r="H3002" s="3" t="str">
        <f>Raw_Data!H3002</f>
        <v>Desktop</v>
      </c>
      <c r="I3002" s="3">
        <f>Raw_Data!I3002</f>
        <v>17.989999999999998</v>
      </c>
      <c r="J3002" s="3">
        <f>Raw_Data!J3002</f>
        <v>0</v>
      </c>
      <c r="K3002" s="3" t="str">
        <f>Raw_Data!K3002</f>
        <v>Debit Card</v>
      </c>
      <c r="L3002" s="3">
        <f>Raw_Data!L3002</f>
        <v>2</v>
      </c>
      <c r="M3002" s="3">
        <f>Raw_Data!M3002</f>
        <v>9.32</v>
      </c>
      <c r="N3002" s="3" t="str">
        <f>Raw_Data!N3002</f>
        <v>Documentary</v>
      </c>
      <c r="O3002" s="3" t="str">
        <f t="shared" si="460"/>
        <v>18-24</v>
      </c>
      <c r="P3002" s="3" t="str">
        <f t="shared" si="461"/>
        <v>&lt;10h</v>
      </c>
      <c r="Q3002" s="3" t="str">
        <f t="shared" si="462"/>
        <v>0-7d</v>
      </c>
      <c r="R3002" s="3" t="str">
        <f t="shared" si="463"/>
        <v>Medium</v>
      </c>
      <c r="S3002" s="3" t="str">
        <f t="shared" si="464"/>
        <v>High</v>
      </c>
      <c r="T3002" s="3" t="str">
        <f t="shared" si="465"/>
        <v>Active</v>
      </c>
      <c r="U3002" s="4">
        <f>1/(1+EXP(-(Predictive_Model!$B$5+((B3002-Predictive_Model!$B$20)/Predictive_Model!$C$20)*Predictive_Model!$D$20+((E3002-Predictive_Model!$B$21)/Predictive_Model!$C$21)*Predictive_Model!$D$21+((F3002-Predictive_Model!$B$22)/Predictive_Model!$C$22)*Predictive_Model!$D$22+((I3002-Predictive_Model!$B$23)/Predictive_Model!$C$23)*Predictive_Model!$D$23+((L3002-Predictive_Model!$B$24)/Predictive_Model!$C$24)*Predictive_Model!$D$24+((M3002-Predictive_Model!$B$25)/Predictive_Model!$C$25)*Predictive_Model!$D$25+IF(C3002="Male",Predictive_Model!$D$31,IF(C3002="Other",Predictive_Model!$D$32,0))+IF(D3002="Premium",Predictive_Model!$D$34,IF(D3002="Standard",Predictive_Model!$D$35,0))+IF(G3002="Asia",Predictive_Model!$D$37,IF(G3002="Europe",Predictive_Model!$D$38,IF(G3002="North America",Predictive_Model!$D$39,IF(G3002="Oceania",Predictive_Model!$D$40,IF(G3002="South America",Predictive_Model!$D$41,0)))))+IF(H3002="Laptop",Predictive_Model!$D$43,IF(H3002="Mobile",Predictive_Model!$D$44,IF(H3002="TV",Predictive_Model!$D$45,IF(H3002="Tablet",Predictive_Model!$D$46,0))))+IF(K3002="Crypto",Predictive_Model!$D$48,IF(K3002="Debit Card",Predictive_Model!$D$49,IF(K3002="Gift Card",Predictive_Model!$D$50,IF(K3002="PayPal",Predictive_Model!$D$51,0))))+IF(N3002="Comedy",Predictive_Model!$D$53,IF(N3002="Documentary",Predictive_Model!$D$54,IF(N3002="Drama",Predictive_Model!$D$55,IF(N3002="Horror",Predictive_Model!$D$56,IF(N3002="Romance",Predictive_Model!$D$57,IF(N3002="Sci-Fi",Predictive_Model!$D$58,0)))))))))</f>
        <v>1.4739129548153316E-8</v>
      </c>
      <c r="V3002" s="3" t="str">
        <f t="shared" si="466"/>
        <v>Low</v>
      </c>
      <c r="W3002" s="6">
        <f t="shared" si="467"/>
        <v>2.6515694057127813E-7</v>
      </c>
      <c r="X3002" s="3" t="str">
        <f t="shared" si="468"/>
        <v>Monitor</v>
      </c>
      <c r="Y3002" s="3" t="str">
        <f t="shared" si="469"/>
        <v>OK</v>
      </c>
    </row>
    <row r="3003" spans="1:25" x14ac:dyDescent="0.25">
      <c r="A3003" s="3" t="str">
        <f>Raw_Data!A3003</f>
        <v>4c1a5dd9-a2d2-46f0-870e-a6142afbb3a9</v>
      </c>
      <c r="B3003" s="3">
        <f>Raw_Data!B3003</f>
        <v>55</v>
      </c>
      <c r="C3003" s="3" t="str">
        <f>Raw_Data!C3003</f>
        <v>Other</v>
      </c>
      <c r="D3003" s="3" t="str">
        <f>Raw_Data!D3003</f>
        <v>Standard</v>
      </c>
      <c r="E3003" s="3">
        <f>Raw_Data!E3003</f>
        <v>47.76</v>
      </c>
      <c r="F3003" s="3">
        <f>Raw_Data!F3003</f>
        <v>39</v>
      </c>
      <c r="G3003" s="3" t="str">
        <f>Raw_Data!G3003</f>
        <v>Oceania</v>
      </c>
      <c r="H3003" s="3" t="str">
        <f>Raw_Data!H3003</f>
        <v>Desktop</v>
      </c>
      <c r="I3003" s="3">
        <f>Raw_Data!I3003</f>
        <v>13.99</v>
      </c>
      <c r="J3003" s="3">
        <f>Raw_Data!J3003</f>
        <v>0</v>
      </c>
      <c r="K3003" s="3" t="str">
        <f>Raw_Data!K3003</f>
        <v>Debit Card</v>
      </c>
      <c r="L3003" s="3">
        <f>Raw_Data!L3003</f>
        <v>2</v>
      </c>
      <c r="M3003" s="3">
        <f>Raw_Data!M3003</f>
        <v>1.19</v>
      </c>
      <c r="N3003" s="3" t="str">
        <f>Raw_Data!N3003</f>
        <v>Horror</v>
      </c>
      <c r="O3003" s="3" t="str">
        <f t="shared" si="460"/>
        <v>55-70</v>
      </c>
      <c r="P3003" s="3" t="str">
        <f t="shared" si="461"/>
        <v>25-49h</v>
      </c>
      <c r="Q3003" s="3" t="str">
        <f t="shared" si="462"/>
        <v>22-45d</v>
      </c>
      <c r="R3003" s="3" t="str">
        <f t="shared" si="463"/>
        <v>Medium</v>
      </c>
      <c r="S3003" s="3" t="str">
        <f t="shared" si="464"/>
        <v>Mid</v>
      </c>
      <c r="T3003" s="3" t="str">
        <f t="shared" si="465"/>
        <v>Active</v>
      </c>
      <c r="U3003" s="4">
        <f>1/(1+EXP(-(Predictive_Model!$B$5+((B3003-Predictive_Model!$B$20)/Predictive_Model!$C$20)*Predictive_Model!$D$20+((E3003-Predictive_Model!$B$21)/Predictive_Model!$C$21)*Predictive_Model!$D$21+((F3003-Predictive_Model!$B$22)/Predictive_Model!$C$22)*Predictive_Model!$D$22+((I3003-Predictive_Model!$B$23)/Predictive_Model!$C$23)*Predictive_Model!$D$23+((L3003-Predictive_Model!$B$24)/Predictive_Model!$C$24)*Predictive_Model!$D$24+((M3003-Predictive_Model!$B$25)/Predictive_Model!$C$25)*Predictive_Model!$D$25+IF(C3003="Male",Predictive_Model!$D$31,IF(C3003="Other",Predictive_Model!$D$32,0))+IF(D3003="Premium",Predictive_Model!$D$34,IF(D3003="Standard",Predictive_Model!$D$35,0))+IF(G3003="Asia",Predictive_Model!$D$37,IF(G3003="Europe",Predictive_Model!$D$38,IF(G3003="North America",Predictive_Model!$D$39,IF(G3003="Oceania",Predictive_Model!$D$40,IF(G3003="South America",Predictive_Model!$D$41,0)))))+IF(H3003="Laptop",Predictive_Model!$D$43,IF(H3003="Mobile",Predictive_Model!$D$44,IF(H3003="TV",Predictive_Model!$D$45,IF(H3003="Tablet",Predictive_Model!$D$46,0))))+IF(K3003="Crypto",Predictive_Model!$D$48,IF(K3003="Debit Card",Predictive_Model!$D$49,IF(K3003="Gift Card",Predictive_Model!$D$50,IF(K3003="PayPal",Predictive_Model!$D$51,0))))+IF(N3003="Comedy",Predictive_Model!$D$53,IF(N3003="Documentary",Predictive_Model!$D$54,IF(N3003="Drama",Predictive_Model!$D$55,IF(N3003="Horror",Predictive_Model!$D$56,IF(N3003="Romance",Predictive_Model!$D$57,IF(N3003="Sci-Fi",Predictive_Model!$D$58,0)))))))))</f>
        <v>8.0164266877060138E-5</v>
      </c>
      <c r="V3003" s="3" t="str">
        <f t="shared" si="466"/>
        <v>Low</v>
      </c>
      <c r="W3003" s="6">
        <f t="shared" si="467"/>
        <v>1.1214980936100714E-3</v>
      </c>
      <c r="X3003" s="3" t="str">
        <f t="shared" si="468"/>
        <v>Monitor</v>
      </c>
      <c r="Y3003" s="3" t="str">
        <f t="shared" si="469"/>
        <v>OK</v>
      </c>
    </row>
    <row r="3004" spans="1:25" x14ac:dyDescent="0.25">
      <c r="A3004" s="3" t="str">
        <f>Raw_Data!A3004</f>
        <v>4dc3204a-1c4f-4afd-9597-9dc4e9166bd9</v>
      </c>
      <c r="B3004" s="3">
        <f>Raw_Data!B3004</f>
        <v>27</v>
      </c>
      <c r="C3004" s="3" t="str">
        <f>Raw_Data!C3004</f>
        <v>Other</v>
      </c>
      <c r="D3004" s="3" t="str">
        <f>Raw_Data!D3004</f>
        <v>Standard</v>
      </c>
      <c r="E3004" s="3">
        <f>Raw_Data!E3004</f>
        <v>5.08</v>
      </c>
      <c r="F3004" s="3">
        <f>Raw_Data!F3004</f>
        <v>25</v>
      </c>
      <c r="G3004" s="3" t="str">
        <f>Raw_Data!G3004</f>
        <v>Asia</v>
      </c>
      <c r="H3004" s="3" t="str">
        <f>Raw_Data!H3004</f>
        <v>Tablet</v>
      </c>
      <c r="I3004" s="3">
        <f>Raw_Data!I3004</f>
        <v>13.99</v>
      </c>
      <c r="J3004" s="3">
        <f>Raw_Data!J3004</f>
        <v>0</v>
      </c>
      <c r="K3004" s="3" t="str">
        <f>Raw_Data!K3004</f>
        <v>Gift Card</v>
      </c>
      <c r="L3004" s="3">
        <f>Raw_Data!L3004</f>
        <v>1</v>
      </c>
      <c r="M3004" s="3">
        <f>Raw_Data!M3004</f>
        <v>0.2</v>
      </c>
      <c r="N3004" s="3" t="str">
        <f>Raw_Data!N3004</f>
        <v>Romance</v>
      </c>
      <c r="O3004" s="3" t="str">
        <f t="shared" si="460"/>
        <v>25-34</v>
      </c>
      <c r="P3004" s="3" t="str">
        <f t="shared" si="461"/>
        <v>&lt;10h</v>
      </c>
      <c r="Q3004" s="3" t="str">
        <f t="shared" si="462"/>
        <v>22-45d</v>
      </c>
      <c r="R3004" s="3" t="str">
        <f t="shared" si="463"/>
        <v>Medium</v>
      </c>
      <c r="S3004" s="3" t="str">
        <f t="shared" si="464"/>
        <v>Mid</v>
      </c>
      <c r="T3004" s="3" t="str">
        <f t="shared" si="465"/>
        <v>Active</v>
      </c>
      <c r="U3004" s="4">
        <f>1/(1+EXP(-(Predictive_Model!$B$5+((B3004-Predictive_Model!$B$20)/Predictive_Model!$C$20)*Predictive_Model!$D$20+((E3004-Predictive_Model!$B$21)/Predictive_Model!$C$21)*Predictive_Model!$D$21+((F3004-Predictive_Model!$B$22)/Predictive_Model!$C$22)*Predictive_Model!$D$22+((I3004-Predictive_Model!$B$23)/Predictive_Model!$C$23)*Predictive_Model!$D$23+((L3004-Predictive_Model!$B$24)/Predictive_Model!$C$24)*Predictive_Model!$D$24+((M3004-Predictive_Model!$B$25)/Predictive_Model!$C$25)*Predictive_Model!$D$25+IF(C3004="Male",Predictive_Model!$D$31,IF(C3004="Other",Predictive_Model!$D$32,0))+IF(D3004="Premium",Predictive_Model!$D$34,IF(D3004="Standard",Predictive_Model!$D$35,0))+IF(G3004="Asia",Predictive_Model!$D$37,IF(G3004="Europe",Predictive_Model!$D$38,IF(G3004="North America",Predictive_Model!$D$39,IF(G3004="Oceania",Predictive_Model!$D$40,IF(G3004="South America",Predictive_Model!$D$41,0)))))+IF(H3004="Laptop",Predictive_Model!$D$43,IF(H3004="Mobile",Predictive_Model!$D$44,IF(H3004="TV",Predictive_Model!$D$45,IF(H3004="Tablet",Predictive_Model!$D$46,0))))+IF(K3004="Crypto",Predictive_Model!$D$48,IF(K3004="Debit Card",Predictive_Model!$D$49,IF(K3004="Gift Card",Predictive_Model!$D$50,IF(K3004="PayPal",Predictive_Model!$D$51,0))))+IF(N3004="Comedy",Predictive_Model!$D$53,IF(N3004="Documentary",Predictive_Model!$D$54,IF(N3004="Drama",Predictive_Model!$D$55,IF(N3004="Horror",Predictive_Model!$D$56,IF(N3004="Romance",Predictive_Model!$D$57,IF(N3004="Sci-Fi",Predictive_Model!$D$58,0)))))))))</f>
        <v>0.99840916916492883</v>
      </c>
      <c r="V3004" s="3" t="str">
        <f t="shared" si="466"/>
        <v>Critical</v>
      </c>
      <c r="W3004" s="6">
        <f t="shared" si="467"/>
        <v>13.967744276617355</v>
      </c>
      <c r="X3004" s="3" t="str">
        <f t="shared" si="468"/>
        <v>Priority 2</v>
      </c>
      <c r="Y3004" s="3" t="str">
        <f t="shared" si="469"/>
        <v>OK</v>
      </c>
    </row>
    <row r="3005" spans="1:25" x14ac:dyDescent="0.25">
      <c r="A3005" s="3" t="str">
        <f>Raw_Data!A3005</f>
        <v>054d48d4-e95f-4bb8-a4cb-e1bd7c448dbc</v>
      </c>
      <c r="B3005" s="3">
        <f>Raw_Data!B3005</f>
        <v>42</v>
      </c>
      <c r="C3005" s="3" t="str">
        <f>Raw_Data!C3005</f>
        <v>Male</v>
      </c>
      <c r="D3005" s="3" t="str">
        <f>Raw_Data!D3005</f>
        <v>Standard</v>
      </c>
      <c r="E3005" s="3">
        <f>Raw_Data!E3005</f>
        <v>4.79</v>
      </c>
      <c r="F3005" s="3">
        <f>Raw_Data!F3005</f>
        <v>58</v>
      </c>
      <c r="G3005" s="3" t="str">
        <f>Raw_Data!G3005</f>
        <v>South America</v>
      </c>
      <c r="H3005" s="3" t="str">
        <f>Raw_Data!H3005</f>
        <v>TV</v>
      </c>
      <c r="I3005" s="3">
        <f>Raw_Data!I3005</f>
        <v>13.99</v>
      </c>
      <c r="J3005" s="3">
        <f>Raw_Data!J3005</f>
        <v>1</v>
      </c>
      <c r="K3005" s="3" t="str">
        <f>Raw_Data!K3005</f>
        <v>Credit Card</v>
      </c>
      <c r="L3005" s="3">
        <f>Raw_Data!L3005</f>
        <v>3</v>
      </c>
      <c r="M3005" s="3">
        <f>Raw_Data!M3005</f>
        <v>0.08</v>
      </c>
      <c r="N3005" s="3" t="str">
        <f>Raw_Data!N3005</f>
        <v>Sci-Fi</v>
      </c>
      <c r="O3005" s="3" t="str">
        <f t="shared" si="460"/>
        <v>35-44</v>
      </c>
      <c r="P3005" s="3" t="str">
        <f t="shared" si="461"/>
        <v>&lt;10h</v>
      </c>
      <c r="Q3005" s="3" t="str">
        <f t="shared" si="462"/>
        <v>46-60d</v>
      </c>
      <c r="R3005" s="3" t="str">
        <f t="shared" si="463"/>
        <v>Low</v>
      </c>
      <c r="S3005" s="3" t="str">
        <f t="shared" si="464"/>
        <v>Mid</v>
      </c>
      <c r="T3005" s="3" t="str">
        <f t="shared" si="465"/>
        <v>Churned</v>
      </c>
      <c r="U3005" s="4">
        <f>1/(1+EXP(-(Predictive_Model!$B$5+((B3005-Predictive_Model!$B$20)/Predictive_Model!$C$20)*Predictive_Model!$D$20+((E3005-Predictive_Model!$B$21)/Predictive_Model!$C$21)*Predictive_Model!$D$21+((F3005-Predictive_Model!$B$22)/Predictive_Model!$C$22)*Predictive_Model!$D$22+((I3005-Predictive_Model!$B$23)/Predictive_Model!$C$23)*Predictive_Model!$D$23+((L3005-Predictive_Model!$B$24)/Predictive_Model!$C$24)*Predictive_Model!$D$24+((M3005-Predictive_Model!$B$25)/Predictive_Model!$C$25)*Predictive_Model!$D$25+IF(C3005="Male",Predictive_Model!$D$31,IF(C3005="Other",Predictive_Model!$D$32,0))+IF(D3005="Premium",Predictive_Model!$D$34,IF(D3005="Standard",Predictive_Model!$D$35,0))+IF(G3005="Asia",Predictive_Model!$D$37,IF(G3005="Europe",Predictive_Model!$D$38,IF(G3005="North America",Predictive_Model!$D$39,IF(G3005="Oceania",Predictive_Model!$D$40,IF(G3005="South America",Predictive_Model!$D$41,0)))))+IF(H3005="Laptop",Predictive_Model!$D$43,IF(H3005="Mobile",Predictive_Model!$D$44,IF(H3005="TV",Predictive_Model!$D$45,IF(H3005="Tablet",Predictive_Model!$D$46,0))))+IF(K3005="Crypto",Predictive_Model!$D$48,IF(K3005="Debit Card",Predictive_Model!$D$49,IF(K3005="Gift Card",Predictive_Model!$D$50,IF(K3005="PayPal",Predictive_Model!$D$51,0))))+IF(N3005="Comedy",Predictive_Model!$D$53,IF(N3005="Documentary",Predictive_Model!$D$54,IF(N3005="Drama",Predictive_Model!$D$55,IF(N3005="Horror",Predictive_Model!$D$56,IF(N3005="Romance",Predictive_Model!$D$57,IF(N3005="Sci-Fi",Predictive_Model!$D$58,0)))))))))</f>
        <v>0.99954371371271877</v>
      </c>
      <c r="V3005" s="3" t="str">
        <f t="shared" si="466"/>
        <v>Critical</v>
      </c>
      <c r="W3005" s="6">
        <f t="shared" si="467"/>
        <v>13.99</v>
      </c>
      <c r="X3005" s="3" t="str">
        <f t="shared" si="468"/>
        <v>Priority 2</v>
      </c>
      <c r="Y3005" s="3" t="str">
        <f t="shared" si="469"/>
        <v>OK</v>
      </c>
    </row>
    <row r="3006" spans="1:25" x14ac:dyDescent="0.25">
      <c r="A3006" s="3" t="str">
        <f>Raw_Data!A3006</f>
        <v>b0fde5ba-8a38-45ee-b7fb-6c35851e8975</v>
      </c>
      <c r="B3006" s="3">
        <f>Raw_Data!B3006</f>
        <v>56</v>
      </c>
      <c r="C3006" s="3" t="str">
        <f>Raw_Data!C3006</f>
        <v>Other</v>
      </c>
      <c r="D3006" s="3" t="str">
        <f>Raw_Data!D3006</f>
        <v>Standard</v>
      </c>
      <c r="E3006" s="3">
        <f>Raw_Data!E3006</f>
        <v>4.09</v>
      </c>
      <c r="F3006" s="3">
        <f>Raw_Data!F3006</f>
        <v>56</v>
      </c>
      <c r="G3006" s="3" t="str">
        <f>Raw_Data!G3006</f>
        <v>Europe</v>
      </c>
      <c r="H3006" s="3" t="str">
        <f>Raw_Data!H3006</f>
        <v>TV</v>
      </c>
      <c r="I3006" s="3">
        <f>Raw_Data!I3006</f>
        <v>13.99</v>
      </c>
      <c r="J3006" s="3">
        <f>Raw_Data!J3006</f>
        <v>1</v>
      </c>
      <c r="K3006" s="3" t="str">
        <f>Raw_Data!K3006</f>
        <v>PayPal</v>
      </c>
      <c r="L3006" s="3">
        <f>Raw_Data!L3006</f>
        <v>3</v>
      </c>
      <c r="M3006" s="3">
        <f>Raw_Data!M3006</f>
        <v>7.0000000000000007E-2</v>
      </c>
      <c r="N3006" s="3" t="str">
        <f>Raw_Data!N3006</f>
        <v>Romance</v>
      </c>
      <c r="O3006" s="3" t="str">
        <f t="shared" si="460"/>
        <v>55-70</v>
      </c>
      <c r="P3006" s="3" t="str">
        <f t="shared" si="461"/>
        <v>&lt;10h</v>
      </c>
      <c r="Q3006" s="3" t="str">
        <f t="shared" si="462"/>
        <v>46-60d</v>
      </c>
      <c r="R3006" s="3" t="str">
        <f t="shared" si="463"/>
        <v>Low</v>
      </c>
      <c r="S3006" s="3" t="str">
        <f t="shared" si="464"/>
        <v>Mid</v>
      </c>
      <c r="T3006" s="3" t="str">
        <f t="shared" si="465"/>
        <v>Churned</v>
      </c>
      <c r="U3006" s="4">
        <f>1/(1+EXP(-(Predictive_Model!$B$5+((B3006-Predictive_Model!$B$20)/Predictive_Model!$C$20)*Predictive_Model!$D$20+((E3006-Predictive_Model!$B$21)/Predictive_Model!$C$21)*Predictive_Model!$D$21+((F3006-Predictive_Model!$B$22)/Predictive_Model!$C$22)*Predictive_Model!$D$22+((I3006-Predictive_Model!$B$23)/Predictive_Model!$C$23)*Predictive_Model!$D$23+((L3006-Predictive_Model!$B$24)/Predictive_Model!$C$24)*Predictive_Model!$D$24+((M3006-Predictive_Model!$B$25)/Predictive_Model!$C$25)*Predictive_Model!$D$25+IF(C3006="Male",Predictive_Model!$D$31,IF(C3006="Other",Predictive_Model!$D$32,0))+IF(D3006="Premium",Predictive_Model!$D$34,IF(D3006="Standard",Predictive_Model!$D$35,0))+IF(G3006="Asia",Predictive_Model!$D$37,IF(G3006="Europe",Predictive_Model!$D$38,IF(G3006="North America",Predictive_Model!$D$39,IF(G3006="Oceania",Predictive_Model!$D$40,IF(G3006="South America",Predictive_Model!$D$41,0)))))+IF(H3006="Laptop",Predictive_Model!$D$43,IF(H3006="Mobile",Predictive_Model!$D$44,IF(H3006="TV",Predictive_Model!$D$45,IF(H3006="Tablet",Predictive_Model!$D$46,0))))+IF(K3006="Crypto",Predictive_Model!$D$48,IF(K3006="Debit Card",Predictive_Model!$D$49,IF(K3006="Gift Card",Predictive_Model!$D$50,IF(K3006="PayPal",Predictive_Model!$D$51,0))))+IF(N3006="Comedy",Predictive_Model!$D$53,IF(N3006="Documentary",Predictive_Model!$D$54,IF(N3006="Drama",Predictive_Model!$D$55,IF(N3006="Horror",Predictive_Model!$D$56,IF(N3006="Romance",Predictive_Model!$D$57,IF(N3006="Sci-Fi",Predictive_Model!$D$58,0)))))))))</f>
        <v>0.99944517348048867</v>
      </c>
      <c r="V3006" s="3" t="str">
        <f t="shared" si="466"/>
        <v>Critical</v>
      </c>
      <c r="W3006" s="6">
        <f t="shared" si="467"/>
        <v>13.99</v>
      </c>
      <c r="X3006" s="3" t="str">
        <f t="shared" si="468"/>
        <v>Priority 2</v>
      </c>
      <c r="Y3006" s="3" t="str">
        <f t="shared" si="469"/>
        <v>OK</v>
      </c>
    </row>
    <row r="3007" spans="1:25" x14ac:dyDescent="0.25">
      <c r="A3007" s="3" t="str">
        <f>Raw_Data!A3007</f>
        <v>c4a05da1-d840-47cf-baf8-d8f4005a4928</v>
      </c>
      <c r="B3007" s="3">
        <f>Raw_Data!B3007</f>
        <v>42</v>
      </c>
      <c r="C3007" s="3" t="str">
        <f>Raw_Data!C3007</f>
        <v>Other</v>
      </c>
      <c r="D3007" s="3" t="str">
        <f>Raw_Data!D3007</f>
        <v>Basic</v>
      </c>
      <c r="E3007" s="3">
        <f>Raw_Data!E3007</f>
        <v>5.46</v>
      </c>
      <c r="F3007" s="3">
        <f>Raw_Data!F3007</f>
        <v>41</v>
      </c>
      <c r="G3007" s="3" t="str">
        <f>Raw_Data!G3007</f>
        <v>Asia</v>
      </c>
      <c r="H3007" s="3" t="str">
        <f>Raw_Data!H3007</f>
        <v>Laptop</v>
      </c>
      <c r="I3007" s="3">
        <f>Raw_Data!I3007</f>
        <v>8.99</v>
      </c>
      <c r="J3007" s="3">
        <f>Raw_Data!J3007</f>
        <v>1</v>
      </c>
      <c r="K3007" s="3" t="str">
        <f>Raw_Data!K3007</f>
        <v>Debit Card</v>
      </c>
      <c r="L3007" s="3">
        <f>Raw_Data!L3007</f>
        <v>3</v>
      </c>
      <c r="M3007" s="3">
        <f>Raw_Data!M3007</f>
        <v>0.13</v>
      </c>
      <c r="N3007" s="3" t="str">
        <f>Raw_Data!N3007</f>
        <v>Action</v>
      </c>
      <c r="O3007" s="3" t="str">
        <f t="shared" si="460"/>
        <v>35-44</v>
      </c>
      <c r="P3007" s="3" t="str">
        <f t="shared" si="461"/>
        <v>&lt;10h</v>
      </c>
      <c r="Q3007" s="3" t="str">
        <f t="shared" si="462"/>
        <v>22-45d</v>
      </c>
      <c r="R3007" s="3" t="str">
        <f t="shared" si="463"/>
        <v>Medium</v>
      </c>
      <c r="S3007" s="3" t="str">
        <f t="shared" si="464"/>
        <v>Low</v>
      </c>
      <c r="T3007" s="3" t="str">
        <f t="shared" si="465"/>
        <v>Churned</v>
      </c>
      <c r="U3007" s="4">
        <f>1/(1+EXP(-(Predictive_Model!$B$5+((B3007-Predictive_Model!$B$20)/Predictive_Model!$C$20)*Predictive_Model!$D$20+((E3007-Predictive_Model!$B$21)/Predictive_Model!$C$21)*Predictive_Model!$D$21+((F3007-Predictive_Model!$B$22)/Predictive_Model!$C$22)*Predictive_Model!$D$22+((I3007-Predictive_Model!$B$23)/Predictive_Model!$C$23)*Predictive_Model!$D$23+((L3007-Predictive_Model!$B$24)/Predictive_Model!$C$24)*Predictive_Model!$D$24+((M3007-Predictive_Model!$B$25)/Predictive_Model!$C$25)*Predictive_Model!$D$25+IF(C3007="Male",Predictive_Model!$D$31,IF(C3007="Other",Predictive_Model!$D$32,0))+IF(D3007="Premium",Predictive_Model!$D$34,IF(D3007="Standard",Predictive_Model!$D$35,0))+IF(G3007="Asia",Predictive_Model!$D$37,IF(G3007="Europe",Predictive_Model!$D$38,IF(G3007="North America",Predictive_Model!$D$39,IF(G3007="Oceania",Predictive_Model!$D$40,IF(G3007="South America",Predictive_Model!$D$41,0)))))+IF(H3007="Laptop",Predictive_Model!$D$43,IF(H3007="Mobile",Predictive_Model!$D$44,IF(H3007="TV",Predictive_Model!$D$45,IF(H3007="Tablet",Predictive_Model!$D$46,0))))+IF(K3007="Crypto",Predictive_Model!$D$48,IF(K3007="Debit Card",Predictive_Model!$D$49,IF(K3007="Gift Card",Predictive_Model!$D$50,IF(K3007="PayPal",Predictive_Model!$D$51,0))))+IF(N3007="Comedy",Predictive_Model!$D$53,IF(N3007="Documentary",Predictive_Model!$D$54,IF(N3007="Drama",Predictive_Model!$D$55,IF(N3007="Horror",Predictive_Model!$D$56,IF(N3007="Romance",Predictive_Model!$D$57,IF(N3007="Sci-Fi",Predictive_Model!$D$58,0)))))))))</f>
        <v>0.99774767988881219</v>
      </c>
      <c r="V3007" s="3" t="str">
        <f t="shared" si="466"/>
        <v>Critical</v>
      </c>
      <c r="W3007" s="6">
        <f t="shared" si="467"/>
        <v>8.99</v>
      </c>
      <c r="X3007" s="3" t="str">
        <f t="shared" si="468"/>
        <v>Priority 2</v>
      </c>
      <c r="Y3007" s="3" t="str">
        <f t="shared" si="469"/>
        <v>OK</v>
      </c>
    </row>
    <row r="3008" spans="1:25" x14ac:dyDescent="0.25">
      <c r="A3008" s="3" t="str">
        <f>Raw_Data!A3008</f>
        <v>caaa5ce7-686c-4498-add9-565eb0493c6d</v>
      </c>
      <c r="B3008" s="3">
        <f>Raw_Data!B3008</f>
        <v>59</v>
      </c>
      <c r="C3008" s="3" t="str">
        <f>Raw_Data!C3008</f>
        <v>Other</v>
      </c>
      <c r="D3008" s="3" t="str">
        <f>Raw_Data!D3008</f>
        <v>Standard</v>
      </c>
      <c r="E3008" s="3">
        <f>Raw_Data!E3008</f>
        <v>11.65</v>
      </c>
      <c r="F3008" s="3">
        <f>Raw_Data!F3008</f>
        <v>44</v>
      </c>
      <c r="G3008" s="3" t="str">
        <f>Raw_Data!G3008</f>
        <v>Asia</v>
      </c>
      <c r="H3008" s="3" t="str">
        <f>Raw_Data!H3008</f>
        <v>Mobile</v>
      </c>
      <c r="I3008" s="3">
        <f>Raw_Data!I3008</f>
        <v>13.99</v>
      </c>
      <c r="J3008" s="3">
        <f>Raw_Data!J3008</f>
        <v>1</v>
      </c>
      <c r="K3008" s="3" t="str">
        <f>Raw_Data!K3008</f>
        <v>Crypto</v>
      </c>
      <c r="L3008" s="3">
        <f>Raw_Data!L3008</f>
        <v>1</v>
      </c>
      <c r="M3008" s="3">
        <f>Raw_Data!M3008</f>
        <v>0.26</v>
      </c>
      <c r="N3008" s="3" t="str">
        <f>Raw_Data!N3008</f>
        <v>Romance</v>
      </c>
      <c r="O3008" s="3" t="str">
        <f t="shared" si="460"/>
        <v>55-70</v>
      </c>
      <c r="P3008" s="3" t="str">
        <f t="shared" si="461"/>
        <v>10-24h</v>
      </c>
      <c r="Q3008" s="3" t="str">
        <f t="shared" si="462"/>
        <v>22-45d</v>
      </c>
      <c r="R3008" s="3" t="str">
        <f t="shared" si="463"/>
        <v>Medium</v>
      </c>
      <c r="S3008" s="3" t="str">
        <f t="shared" si="464"/>
        <v>Mid</v>
      </c>
      <c r="T3008" s="3" t="str">
        <f t="shared" si="465"/>
        <v>Churned</v>
      </c>
      <c r="U3008" s="4">
        <f>1/(1+EXP(-(Predictive_Model!$B$5+((B3008-Predictive_Model!$B$20)/Predictive_Model!$C$20)*Predictive_Model!$D$20+((E3008-Predictive_Model!$B$21)/Predictive_Model!$C$21)*Predictive_Model!$D$21+((F3008-Predictive_Model!$B$22)/Predictive_Model!$C$22)*Predictive_Model!$D$22+((I3008-Predictive_Model!$B$23)/Predictive_Model!$C$23)*Predictive_Model!$D$23+((L3008-Predictive_Model!$B$24)/Predictive_Model!$C$24)*Predictive_Model!$D$24+((M3008-Predictive_Model!$B$25)/Predictive_Model!$C$25)*Predictive_Model!$D$25+IF(C3008="Male",Predictive_Model!$D$31,IF(C3008="Other",Predictive_Model!$D$32,0))+IF(D3008="Premium",Predictive_Model!$D$34,IF(D3008="Standard",Predictive_Model!$D$35,0))+IF(G3008="Asia",Predictive_Model!$D$37,IF(G3008="Europe",Predictive_Model!$D$38,IF(G3008="North America",Predictive_Model!$D$39,IF(G3008="Oceania",Predictive_Model!$D$40,IF(G3008="South America",Predictive_Model!$D$41,0)))))+IF(H3008="Laptop",Predictive_Model!$D$43,IF(H3008="Mobile",Predictive_Model!$D$44,IF(H3008="TV",Predictive_Model!$D$45,IF(H3008="Tablet",Predictive_Model!$D$46,0))))+IF(K3008="Crypto",Predictive_Model!$D$48,IF(K3008="Debit Card",Predictive_Model!$D$49,IF(K3008="Gift Card",Predictive_Model!$D$50,IF(K3008="PayPal",Predictive_Model!$D$51,0))))+IF(N3008="Comedy",Predictive_Model!$D$53,IF(N3008="Documentary",Predictive_Model!$D$54,IF(N3008="Drama",Predictive_Model!$D$55,IF(N3008="Horror",Predictive_Model!$D$56,IF(N3008="Romance",Predictive_Model!$D$57,IF(N3008="Sci-Fi",Predictive_Model!$D$58,0)))))))))</f>
        <v>0.99864920815554581</v>
      </c>
      <c r="V3008" s="3" t="str">
        <f t="shared" si="466"/>
        <v>Critical</v>
      </c>
      <c r="W3008" s="6">
        <f t="shared" si="467"/>
        <v>13.99</v>
      </c>
      <c r="X3008" s="3" t="str">
        <f t="shared" si="468"/>
        <v>Priority 2</v>
      </c>
      <c r="Y3008" s="3" t="str">
        <f t="shared" si="469"/>
        <v>OK</v>
      </c>
    </row>
    <row r="3009" spans="1:25" x14ac:dyDescent="0.25">
      <c r="A3009" s="3" t="str">
        <f>Raw_Data!A3009</f>
        <v>9829890a-3880-439c-a2b4-80afeb217997</v>
      </c>
      <c r="B3009" s="3">
        <f>Raw_Data!B3009</f>
        <v>22</v>
      </c>
      <c r="C3009" s="3" t="str">
        <f>Raw_Data!C3009</f>
        <v>Male</v>
      </c>
      <c r="D3009" s="3" t="str">
        <f>Raw_Data!D3009</f>
        <v>Standard</v>
      </c>
      <c r="E3009" s="3">
        <f>Raw_Data!E3009</f>
        <v>1.41</v>
      </c>
      <c r="F3009" s="3">
        <f>Raw_Data!F3009</f>
        <v>28</v>
      </c>
      <c r="G3009" s="3" t="str">
        <f>Raw_Data!G3009</f>
        <v>South America</v>
      </c>
      <c r="H3009" s="3" t="str">
        <f>Raw_Data!H3009</f>
        <v>Laptop</v>
      </c>
      <c r="I3009" s="3">
        <f>Raw_Data!I3009</f>
        <v>13.99</v>
      </c>
      <c r="J3009" s="3">
        <f>Raw_Data!J3009</f>
        <v>1</v>
      </c>
      <c r="K3009" s="3" t="str">
        <f>Raw_Data!K3009</f>
        <v>Gift Card</v>
      </c>
      <c r="L3009" s="3">
        <f>Raw_Data!L3009</f>
        <v>4</v>
      </c>
      <c r="M3009" s="3">
        <f>Raw_Data!M3009</f>
        <v>0.05</v>
      </c>
      <c r="N3009" s="3" t="str">
        <f>Raw_Data!N3009</f>
        <v>Sci-Fi</v>
      </c>
      <c r="O3009" s="3" t="str">
        <f t="shared" si="460"/>
        <v>18-24</v>
      </c>
      <c r="P3009" s="3" t="str">
        <f t="shared" si="461"/>
        <v>&lt;10h</v>
      </c>
      <c r="Q3009" s="3" t="str">
        <f t="shared" si="462"/>
        <v>22-45d</v>
      </c>
      <c r="R3009" s="3" t="str">
        <f t="shared" si="463"/>
        <v>Medium</v>
      </c>
      <c r="S3009" s="3" t="str">
        <f t="shared" si="464"/>
        <v>Mid</v>
      </c>
      <c r="T3009" s="3" t="str">
        <f t="shared" si="465"/>
        <v>Churned</v>
      </c>
      <c r="U3009" s="4">
        <f>1/(1+EXP(-(Predictive_Model!$B$5+((B3009-Predictive_Model!$B$20)/Predictive_Model!$C$20)*Predictive_Model!$D$20+((E3009-Predictive_Model!$B$21)/Predictive_Model!$C$21)*Predictive_Model!$D$21+((F3009-Predictive_Model!$B$22)/Predictive_Model!$C$22)*Predictive_Model!$D$22+((I3009-Predictive_Model!$B$23)/Predictive_Model!$C$23)*Predictive_Model!$D$23+((L3009-Predictive_Model!$B$24)/Predictive_Model!$C$24)*Predictive_Model!$D$24+((M3009-Predictive_Model!$B$25)/Predictive_Model!$C$25)*Predictive_Model!$D$25+IF(C3009="Male",Predictive_Model!$D$31,IF(C3009="Other",Predictive_Model!$D$32,0))+IF(D3009="Premium",Predictive_Model!$D$34,IF(D3009="Standard",Predictive_Model!$D$35,0))+IF(G3009="Asia",Predictive_Model!$D$37,IF(G3009="Europe",Predictive_Model!$D$38,IF(G3009="North America",Predictive_Model!$D$39,IF(G3009="Oceania",Predictive_Model!$D$40,IF(G3009="South America",Predictive_Model!$D$41,0)))))+IF(H3009="Laptop",Predictive_Model!$D$43,IF(H3009="Mobile",Predictive_Model!$D$44,IF(H3009="TV",Predictive_Model!$D$45,IF(H3009="Tablet",Predictive_Model!$D$46,0))))+IF(K3009="Crypto",Predictive_Model!$D$48,IF(K3009="Debit Card",Predictive_Model!$D$49,IF(K3009="Gift Card",Predictive_Model!$D$50,IF(K3009="PayPal",Predictive_Model!$D$51,0))))+IF(N3009="Comedy",Predictive_Model!$D$53,IF(N3009="Documentary",Predictive_Model!$D$54,IF(N3009="Drama",Predictive_Model!$D$55,IF(N3009="Horror",Predictive_Model!$D$56,IF(N3009="Romance",Predictive_Model!$D$57,IF(N3009="Sci-Fi",Predictive_Model!$D$58,0)))))))))</f>
        <v>0.9903963449067068</v>
      </c>
      <c r="V3009" s="3" t="str">
        <f t="shared" si="466"/>
        <v>Critical</v>
      </c>
      <c r="W3009" s="6">
        <f t="shared" si="467"/>
        <v>13.99</v>
      </c>
      <c r="X3009" s="3" t="str">
        <f t="shared" si="468"/>
        <v>Priority 2</v>
      </c>
      <c r="Y3009" s="3" t="str">
        <f t="shared" si="469"/>
        <v>OK</v>
      </c>
    </row>
    <row r="3010" spans="1:25" x14ac:dyDescent="0.25">
      <c r="A3010" s="3" t="str">
        <f>Raw_Data!A3010</f>
        <v>3c07805f-4275-40c9-ac26-921ea46824e8</v>
      </c>
      <c r="B3010" s="3">
        <f>Raw_Data!B3010</f>
        <v>42</v>
      </c>
      <c r="C3010" s="3" t="str">
        <f>Raw_Data!C3010</f>
        <v>Other</v>
      </c>
      <c r="D3010" s="3" t="str">
        <f>Raw_Data!D3010</f>
        <v>Standard</v>
      </c>
      <c r="E3010" s="3">
        <f>Raw_Data!E3010</f>
        <v>3.69</v>
      </c>
      <c r="F3010" s="3">
        <f>Raw_Data!F3010</f>
        <v>45</v>
      </c>
      <c r="G3010" s="3" t="str">
        <f>Raw_Data!G3010</f>
        <v>Africa</v>
      </c>
      <c r="H3010" s="3" t="str">
        <f>Raw_Data!H3010</f>
        <v>Tablet</v>
      </c>
      <c r="I3010" s="3">
        <f>Raw_Data!I3010</f>
        <v>13.99</v>
      </c>
      <c r="J3010" s="3">
        <f>Raw_Data!J3010</f>
        <v>1</v>
      </c>
      <c r="K3010" s="3" t="str">
        <f>Raw_Data!K3010</f>
        <v>Gift Card</v>
      </c>
      <c r="L3010" s="3">
        <f>Raw_Data!L3010</f>
        <v>2</v>
      </c>
      <c r="M3010" s="3">
        <f>Raw_Data!M3010</f>
        <v>0.08</v>
      </c>
      <c r="N3010" s="3" t="str">
        <f>Raw_Data!N3010</f>
        <v>Horror</v>
      </c>
      <c r="O3010" s="3" t="str">
        <f t="shared" si="460"/>
        <v>35-44</v>
      </c>
      <c r="P3010" s="3" t="str">
        <f t="shared" si="461"/>
        <v>&lt;10h</v>
      </c>
      <c r="Q3010" s="3" t="str">
        <f t="shared" si="462"/>
        <v>22-45d</v>
      </c>
      <c r="R3010" s="3" t="str">
        <f t="shared" si="463"/>
        <v>Medium</v>
      </c>
      <c r="S3010" s="3" t="str">
        <f t="shared" si="464"/>
        <v>Mid</v>
      </c>
      <c r="T3010" s="3" t="str">
        <f t="shared" si="465"/>
        <v>Churned</v>
      </c>
      <c r="U3010" s="4">
        <f>1/(1+EXP(-(Predictive_Model!$B$5+((B3010-Predictive_Model!$B$20)/Predictive_Model!$C$20)*Predictive_Model!$D$20+((E3010-Predictive_Model!$B$21)/Predictive_Model!$C$21)*Predictive_Model!$D$21+((F3010-Predictive_Model!$B$22)/Predictive_Model!$C$22)*Predictive_Model!$D$22+((I3010-Predictive_Model!$B$23)/Predictive_Model!$C$23)*Predictive_Model!$D$23+((L3010-Predictive_Model!$B$24)/Predictive_Model!$C$24)*Predictive_Model!$D$24+((M3010-Predictive_Model!$B$25)/Predictive_Model!$C$25)*Predictive_Model!$D$25+IF(C3010="Male",Predictive_Model!$D$31,IF(C3010="Other",Predictive_Model!$D$32,0))+IF(D3010="Premium",Predictive_Model!$D$34,IF(D3010="Standard",Predictive_Model!$D$35,0))+IF(G3010="Asia",Predictive_Model!$D$37,IF(G3010="Europe",Predictive_Model!$D$38,IF(G3010="North America",Predictive_Model!$D$39,IF(G3010="Oceania",Predictive_Model!$D$40,IF(G3010="South America",Predictive_Model!$D$41,0)))))+IF(H3010="Laptop",Predictive_Model!$D$43,IF(H3010="Mobile",Predictive_Model!$D$44,IF(H3010="TV",Predictive_Model!$D$45,IF(H3010="Tablet",Predictive_Model!$D$46,0))))+IF(K3010="Crypto",Predictive_Model!$D$48,IF(K3010="Debit Card",Predictive_Model!$D$49,IF(K3010="Gift Card",Predictive_Model!$D$50,IF(K3010="PayPal",Predictive_Model!$D$51,0))))+IF(N3010="Comedy",Predictive_Model!$D$53,IF(N3010="Documentary",Predictive_Model!$D$54,IF(N3010="Drama",Predictive_Model!$D$55,IF(N3010="Horror",Predictive_Model!$D$56,IF(N3010="Romance",Predictive_Model!$D$57,IF(N3010="Sci-Fi",Predictive_Model!$D$58,0)))))))))</f>
        <v>0.99988682455386035</v>
      </c>
      <c r="V3010" s="3" t="str">
        <f t="shared" si="466"/>
        <v>Critical</v>
      </c>
      <c r="W3010" s="6">
        <f t="shared" si="467"/>
        <v>13.99</v>
      </c>
      <c r="X3010" s="3" t="str">
        <f t="shared" si="468"/>
        <v>Priority 2</v>
      </c>
      <c r="Y3010" s="3" t="str">
        <f t="shared" si="469"/>
        <v>OK</v>
      </c>
    </row>
    <row r="3011" spans="1:25" x14ac:dyDescent="0.25">
      <c r="A3011" s="3" t="str">
        <f>Raw_Data!A3011</f>
        <v>30f6a1ee-33d7-4a8a-a6cb-82c3aa6a16ae</v>
      </c>
      <c r="B3011" s="3">
        <f>Raw_Data!B3011</f>
        <v>31</v>
      </c>
      <c r="C3011" s="3" t="str">
        <f>Raw_Data!C3011</f>
        <v>Male</v>
      </c>
      <c r="D3011" s="3" t="str">
        <f>Raw_Data!D3011</f>
        <v>Basic</v>
      </c>
      <c r="E3011" s="3">
        <f>Raw_Data!E3011</f>
        <v>10.99</v>
      </c>
      <c r="F3011" s="3">
        <f>Raw_Data!F3011</f>
        <v>33</v>
      </c>
      <c r="G3011" s="3" t="str">
        <f>Raw_Data!G3011</f>
        <v>Asia</v>
      </c>
      <c r="H3011" s="3" t="str">
        <f>Raw_Data!H3011</f>
        <v>Laptop</v>
      </c>
      <c r="I3011" s="3">
        <f>Raw_Data!I3011</f>
        <v>8.99</v>
      </c>
      <c r="J3011" s="3">
        <f>Raw_Data!J3011</f>
        <v>1</v>
      </c>
      <c r="K3011" s="3" t="str">
        <f>Raw_Data!K3011</f>
        <v>Credit Card</v>
      </c>
      <c r="L3011" s="3">
        <f>Raw_Data!L3011</f>
        <v>3</v>
      </c>
      <c r="M3011" s="3">
        <f>Raw_Data!M3011</f>
        <v>0.32</v>
      </c>
      <c r="N3011" s="3" t="str">
        <f>Raw_Data!N3011</f>
        <v>Sci-Fi</v>
      </c>
      <c r="O3011" s="3" t="str">
        <f t="shared" si="460"/>
        <v>25-34</v>
      </c>
      <c r="P3011" s="3" t="str">
        <f t="shared" si="461"/>
        <v>10-24h</v>
      </c>
      <c r="Q3011" s="3" t="str">
        <f t="shared" si="462"/>
        <v>22-45d</v>
      </c>
      <c r="R3011" s="3" t="str">
        <f t="shared" si="463"/>
        <v>Medium</v>
      </c>
      <c r="S3011" s="3" t="str">
        <f t="shared" si="464"/>
        <v>Low</v>
      </c>
      <c r="T3011" s="3" t="str">
        <f t="shared" si="465"/>
        <v>Churned</v>
      </c>
      <c r="U3011" s="4">
        <f>1/(1+EXP(-(Predictive_Model!$B$5+((B3011-Predictive_Model!$B$20)/Predictive_Model!$C$20)*Predictive_Model!$D$20+((E3011-Predictive_Model!$B$21)/Predictive_Model!$C$21)*Predictive_Model!$D$21+((F3011-Predictive_Model!$B$22)/Predictive_Model!$C$22)*Predictive_Model!$D$22+((I3011-Predictive_Model!$B$23)/Predictive_Model!$C$23)*Predictive_Model!$D$23+((L3011-Predictive_Model!$B$24)/Predictive_Model!$C$24)*Predictive_Model!$D$24+((M3011-Predictive_Model!$B$25)/Predictive_Model!$C$25)*Predictive_Model!$D$25+IF(C3011="Male",Predictive_Model!$D$31,IF(C3011="Other",Predictive_Model!$D$32,0))+IF(D3011="Premium",Predictive_Model!$D$34,IF(D3011="Standard",Predictive_Model!$D$35,0))+IF(G3011="Asia",Predictive_Model!$D$37,IF(G3011="Europe",Predictive_Model!$D$38,IF(G3011="North America",Predictive_Model!$D$39,IF(G3011="Oceania",Predictive_Model!$D$40,IF(G3011="South America",Predictive_Model!$D$41,0)))))+IF(H3011="Laptop",Predictive_Model!$D$43,IF(H3011="Mobile",Predictive_Model!$D$44,IF(H3011="TV",Predictive_Model!$D$45,IF(H3011="Tablet",Predictive_Model!$D$46,0))))+IF(K3011="Crypto",Predictive_Model!$D$48,IF(K3011="Debit Card",Predictive_Model!$D$49,IF(K3011="Gift Card",Predictive_Model!$D$50,IF(K3011="PayPal",Predictive_Model!$D$51,0))))+IF(N3011="Comedy",Predictive_Model!$D$53,IF(N3011="Documentary",Predictive_Model!$D$54,IF(N3011="Drama",Predictive_Model!$D$55,IF(N3011="Horror",Predictive_Model!$D$56,IF(N3011="Romance",Predictive_Model!$D$57,IF(N3011="Sci-Fi",Predictive_Model!$D$58,0)))))))))</f>
        <v>0.96075801059274957</v>
      </c>
      <c r="V3011" s="3" t="str">
        <f t="shared" si="466"/>
        <v>Critical</v>
      </c>
      <c r="W3011" s="6">
        <f t="shared" si="467"/>
        <v>8.99</v>
      </c>
      <c r="X3011" s="3" t="str">
        <f t="shared" si="468"/>
        <v>Priority 2</v>
      </c>
      <c r="Y3011" s="3" t="str">
        <f t="shared" si="469"/>
        <v>OK</v>
      </c>
    </row>
    <row r="3012" spans="1:25" x14ac:dyDescent="0.25">
      <c r="A3012" s="3" t="str">
        <f>Raw_Data!A3012</f>
        <v>59adee7e-d7d6-4c22-b62c-1b42311f77a2</v>
      </c>
      <c r="B3012" s="3">
        <f>Raw_Data!B3012</f>
        <v>67</v>
      </c>
      <c r="C3012" s="3" t="str">
        <f>Raw_Data!C3012</f>
        <v>Female</v>
      </c>
      <c r="D3012" s="3" t="str">
        <f>Raw_Data!D3012</f>
        <v>Premium</v>
      </c>
      <c r="E3012" s="3">
        <f>Raw_Data!E3012</f>
        <v>2.92</v>
      </c>
      <c r="F3012" s="3">
        <f>Raw_Data!F3012</f>
        <v>38</v>
      </c>
      <c r="G3012" s="3" t="str">
        <f>Raw_Data!G3012</f>
        <v>Oceania</v>
      </c>
      <c r="H3012" s="3" t="str">
        <f>Raw_Data!H3012</f>
        <v>Desktop</v>
      </c>
      <c r="I3012" s="3">
        <f>Raw_Data!I3012</f>
        <v>17.989999999999998</v>
      </c>
      <c r="J3012" s="3">
        <f>Raw_Data!J3012</f>
        <v>1</v>
      </c>
      <c r="K3012" s="3" t="str">
        <f>Raw_Data!K3012</f>
        <v>Gift Card</v>
      </c>
      <c r="L3012" s="3">
        <f>Raw_Data!L3012</f>
        <v>5</v>
      </c>
      <c r="M3012" s="3">
        <f>Raw_Data!M3012</f>
        <v>7.0000000000000007E-2</v>
      </c>
      <c r="N3012" s="3" t="str">
        <f>Raw_Data!N3012</f>
        <v>Action</v>
      </c>
      <c r="O3012" s="3" t="str">
        <f t="shared" si="460"/>
        <v>55-70</v>
      </c>
      <c r="P3012" s="3" t="str">
        <f t="shared" si="461"/>
        <v>&lt;10h</v>
      </c>
      <c r="Q3012" s="3" t="str">
        <f t="shared" si="462"/>
        <v>22-45d</v>
      </c>
      <c r="R3012" s="3" t="str">
        <f t="shared" si="463"/>
        <v>Medium</v>
      </c>
      <c r="S3012" s="3" t="str">
        <f t="shared" si="464"/>
        <v>High</v>
      </c>
      <c r="T3012" s="3" t="str">
        <f t="shared" si="465"/>
        <v>Churned</v>
      </c>
      <c r="U3012" s="4">
        <f>1/(1+EXP(-(Predictive_Model!$B$5+((B3012-Predictive_Model!$B$20)/Predictive_Model!$C$20)*Predictive_Model!$D$20+((E3012-Predictive_Model!$B$21)/Predictive_Model!$C$21)*Predictive_Model!$D$21+((F3012-Predictive_Model!$B$22)/Predictive_Model!$C$22)*Predictive_Model!$D$22+((I3012-Predictive_Model!$B$23)/Predictive_Model!$C$23)*Predictive_Model!$D$23+((L3012-Predictive_Model!$B$24)/Predictive_Model!$C$24)*Predictive_Model!$D$24+((M3012-Predictive_Model!$B$25)/Predictive_Model!$C$25)*Predictive_Model!$D$25+IF(C3012="Male",Predictive_Model!$D$31,IF(C3012="Other",Predictive_Model!$D$32,0))+IF(D3012="Premium",Predictive_Model!$D$34,IF(D3012="Standard",Predictive_Model!$D$35,0))+IF(G3012="Asia",Predictive_Model!$D$37,IF(G3012="Europe",Predictive_Model!$D$38,IF(G3012="North America",Predictive_Model!$D$39,IF(G3012="Oceania",Predictive_Model!$D$40,IF(G3012="South America",Predictive_Model!$D$41,0)))))+IF(H3012="Laptop",Predictive_Model!$D$43,IF(H3012="Mobile",Predictive_Model!$D$44,IF(H3012="TV",Predictive_Model!$D$45,IF(H3012="Tablet",Predictive_Model!$D$46,0))))+IF(K3012="Crypto",Predictive_Model!$D$48,IF(K3012="Debit Card",Predictive_Model!$D$49,IF(K3012="Gift Card",Predictive_Model!$D$50,IF(K3012="PayPal",Predictive_Model!$D$51,0))))+IF(N3012="Comedy",Predictive_Model!$D$53,IF(N3012="Documentary",Predictive_Model!$D$54,IF(N3012="Drama",Predictive_Model!$D$55,IF(N3012="Horror",Predictive_Model!$D$56,IF(N3012="Romance",Predictive_Model!$D$57,IF(N3012="Sci-Fi",Predictive_Model!$D$58,0)))))))))</f>
        <v>0.95784229015584255</v>
      </c>
      <c r="V3012" s="3" t="str">
        <f t="shared" si="466"/>
        <v>Critical</v>
      </c>
      <c r="W3012" s="6">
        <f t="shared" si="467"/>
        <v>17.989999999999998</v>
      </c>
      <c r="X3012" s="3" t="str">
        <f t="shared" si="468"/>
        <v>Priority 1</v>
      </c>
      <c r="Y3012" s="3" t="str">
        <f t="shared" si="469"/>
        <v>OK</v>
      </c>
    </row>
    <row r="3013" spans="1:25" x14ac:dyDescent="0.25">
      <c r="A3013" s="3" t="str">
        <f>Raw_Data!A3013</f>
        <v>bd4aab1a-8302-4e08-a648-a63609db66df</v>
      </c>
      <c r="B3013" s="3">
        <f>Raw_Data!B3013</f>
        <v>18</v>
      </c>
      <c r="C3013" s="3" t="str">
        <f>Raw_Data!C3013</f>
        <v>Male</v>
      </c>
      <c r="D3013" s="3" t="str">
        <f>Raw_Data!D3013</f>
        <v>Basic</v>
      </c>
      <c r="E3013" s="3">
        <f>Raw_Data!E3013</f>
        <v>12.68</v>
      </c>
      <c r="F3013" s="3">
        <f>Raw_Data!F3013</f>
        <v>18</v>
      </c>
      <c r="G3013" s="3" t="str">
        <f>Raw_Data!G3013</f>
        <v>Europe</v>
      </c>
      <c r="H3013" s="3" t="str">
        <f>Raw_Data!H3013</f>
        <v>TV</v>
      </c>
      <c r="I3013" s="3">
        <f>Raw_Data!I3013</f>
        <v>8.99</v>
      </c>
      <c r="J3013" s="3">
        <f>Raw_Data!J3013</f>
        <v>0</v>
      </c>
      <c r="K3013" s="3" t="str">
        <f>Raw_Data!K3013</f>
        <v>Debit Card</v>
      </c>
      <c r="L3013" s="3">
        <f>Raw_Data!L3013</f>
        <v>3</v>
      </c>
      <c r="M3013" s="3">
        <f>Raw_Data!M3013</f>
        <v>0.67</v>
      </c>
      <c r="N3013" s="3" t="str">
        <f>Raw_Data!N3013</f>
        <v>Drama</v>
      </c>
      <c r="O3013" s="3" t="str">
        <f t="shared" ref="O3013:O3076" si="470">IF(B3013&lt;25,"18-24",IF(B3013&lt;35,"25-34",IF(B3013&lt;45,"35-44",IF(B3013&lt;55,"45-54","55-70"))))</f>
        <v>18-24</v>
      </c>
      <c r="P3013" s="3" t="str">
        <f t="shared" ref="P3013:P3076" si="471">IF(E3013&lt;10,"&lt;10h",IF(E3013&lt;25,"10-24h",IF(E3013&lt;50,"25-49h","50h+")))</f>
        <v>10-24h</v>
      </c>
      <c r="Q3013" s="3" t="str">
        <f t="shared" ref="Q3013:Q3076" si="472">IF(F3013&lt;=7,"0-7d",IF(F3013&lt;=21,"8-21d",IF(F3013&lt;=45,"22-45d","46-60d")))</f>
        <v>8-21d</v>
      </c>
      <c r="R3013" s="3" t="str">
        <f t="shared" ref="R3013:R3076" si="473">IF(AND(E3013&gt;=25,F3013&lt;=21),"High",IF(OR(E3013&gt;=10,F3013&lt;=45),"Medium","Low"))</f>
        <v>Medium</v>
      </c>
      <c r="S3013" s="3" t="str">
        <f t="shared" ref="S3013:S3076" si="474">IF(I3013&lt;10,"Low",IF(I3013&lt;16,"Mid","High"))</f>
        <v>Low</v>
      </c>
      <c r="T3013" s="3" t="str">
        <f t="shared" ref="T3013:T3076" si="475">IF(J3013=1,"Churned","Active")</f>
        <v>Active</v>
      </c>
      <c r="U3013" s="4">
        <f>1/(1+EXP(-(Predictive_Model!$B$5+((B3013-Predictive_Model!$B$20)/Predictive_Model!$C$20)*Predictive_Model!$D$20+((E3013-Predictive_Model!$B$21)/Predictive_Model!$C$21)*Predictive_Model!$D$21+((F3013-Predictive_Model!$B$22)/Predictive_Model!$C$22)*Predictive_Model!$D$22+((I3013-Predictive_Model!$B$23)/Predictive_Model!$C$23)*Predictive_Model!$D$23+((L3013-Predictive_Model!$B$24)/Predictive_Model!$C$24)*Predictive_Model!$D$24+((M3013-Predictive_Model!$B$25)/Predictive_Model!$C$25)*Predictive_Model!$D$25+IF(C3013="Male",Predictive_Model!$D$31,IF(C3013="Other",Predictive_Model!$D$32,0))+IF(D3013="Premium",Predictive_Model!$D$34,IF(D3013="Standard",Predictive_Model!$D$35,0))+IF(G3013="Asia",Predictive_Model!$D$37,IF(G3013="Europe",Predictive_Model!$D$38,IF(G3013="North America",Predictive_Model!$D$39,IF(G3013="Oceania",Predictive_Model!$D$40,IF(G3013="South America",Predictive_Model!$D$41,0)))))+IF(H3013="Laptop",Predictive_Model!$D$43,IF(H3013="Mobile",Predictive_Model!$D$44,IF(H3013="TV",Predictive_Model!$D$45,IF(H3013="Tablet",Predictive_Model!$D$46,0))))+IF(K3013="Crypto",Predictive_Model!$D$48,IF(K3013="Debit Card",Predictive_Model!$D$49,IF(K3013="Gift Card",Predictive_Model!$D$50,IF(K3013="PayPal",Predictive_Model!$D$51,0))))+IF(N3013="Comedy",Predictive_Model!$D$53,IF(N3013="Documentary",Predictive_Model!$D$54,IF(N3013="Drama",Predictive_Model!$D$55,IF(N3013="Horror",Predictive_Model!$D$56,IF(N3013="Romance",Predictive_Model!$D$57,IF(N3013="Sci-Fi",Predictive_Model!$D$58,0)))))))))</f>
        <v>0.43107118109507064</v>
      </c>
      <c r="V3013" s="3" t="str">
        <f t="shared" ref="V3013:V3076" si="476">IF(U3013&gt;=0.75,"Critical",IF(U3013&gt;=0.5,"High",IF(U3013&gt;=0.25,"Medium","Low")))</f>
        <v>Medium</v>
      </c>
      <c r="W3013" s="6">
        <f t="shared" ref="W3013:W3076" si="477">IF(J3013=1,I3013,I3013*U3013)</f>
        <v>3.875329918044685</v>
      </c>
      <c r="X3013" s="3" t="str">
        <f t="shared" ref="X3013:X3076" si="478">IF(AND(V3013="Critical",I3013&gt;=15),"Priority 1",IF(OR(V3013="Critical",AND(V3013="High",F3013&gt;21)),"Priority 2","Monitor"))</f>
        <v>Monitor</v>
      </c>
      <c r="Y3013" s="3" t="str">
        <f t="shared" ref="Y3013:Y3076" si="479">IF(COUNTA(A3013:N3013)=14,"OK","CHECK")</f>
        <v>OK</v>
      </c>
    </row>
    <row r="3014" spans="1:25" x14ac:dyDescent="0.25">
      <c r="A3014" s="3" t="str">
        <f>Raw_Data!A3014</f>
        <v>11373011-9e1b-41f4-ab76-15ee1c916105</v>
      </c>
      <c r="B3014" s="3">
        <f>Raw_Data!B3014</f>
        <v>25</v>
      </c>
      <c r="C3014" s="3" t="str">
        <f>Raw_Data!C3014</f>
        <v>Female</v>
      </c>
      <c r="D3014" s="3" t="str">
        <f>Raw_Data!D3014</f>
        <v>Basic</v>
      </c>
      <c r="E3014" s="3">
        <f>Raw_Data!E3014</f>
        <v>1.91</v>
      </c>
      <c r="F3014" s="3">
        <f>Raw_Data!F3014</f>
        <v>18</v>
      </c>
      <c r="G3014" s="3" t="str">
        <f>Raw_Data!G3014</f>
        <v>Africa</v>
      </c>
      <c r="H3014" s="3" t="str">
        <f>Raw_Data!H3014</f>
        <v>Desktop</v>
      </c>
      <c r="I3014" s="3">
        <f>Raw_Data!I3014</f>
        <v>8.99</v>
      </c>
      <c r="J3014" s="3">
        <f>Raw_Data!J3014</f>
        <v>1</v>
      </c>
      <c r="K3014" s="3" t="str">
        <f>Raw_Data!K3014</f>
        <v>Crypto</v>
      </c>
      <c r="L3014" s="3">
        <f>Raw_Data!L3014</f>
        <v>3</v>
      </c>
      <c r="M3014" s="3">
        <f>Raw_Data!M3014</f>
        <v>0.1</v>
      </c>
      <c r="N3014" s="3" t="str">
        <f>Raw_Data!N3014</f>
        <v>Documentary</v>
      </c>
      <c r="O3014" s="3" t="str">
        <f t="shared" si="470"/>
        <v>25-34</v>
      </c>
      <c r="P3014" s="3" t="str">
        <f t="shared" si="471"/>
        <v>&lt;10h</v>
      </c>
      <c r="Q3014" s="3" t="str">
        <f t="shared" si="472"/>
        <v>8-21d</v>
      </c>
      <c r="R3014" s="3" t="str">
        <f t="shared" si="473"/>
        <v>Medium</v>
      </c>
      <c r="S3014" s="3" t="str">
        <f t="shared" si="474"/>
        <v>Low</v>
      </c>
      <c r="T3014" s="3" t="str">
        <f t="shared" si="475"/>
        <v>Churned</v>
      </c>
      <c r="U3014" s="4">
        <f>1/(1+EXP(-(Predictive_Model!$B$5+((B3014-Predictive_Model!$B$20)/Predictive_Model!$C$20)*Predictive_Model!$D$20+((E3014-Predictive_Model!$B$21)/Predictive_Model!$C$21)*Predictive_Model!$D$21+((F3014-Predictive_Model!$B$22)/Predictive_Model!$C$22)*Predictive_Model!$D$22+((I3014-Predictive_Model!$B$23)/Predictive_Model!$C$23)*Predictive_Model!$D$23+((L3014-Predictive_Model!$B$24)/Predictive_Model!$C$24)*Predictive_Model!$D$24+((M3014-Predictive_Model!$B$25)/Predictive_Model!$C$25)*Predictive_Model!$D$25+IF(C3014="Male",Predictive_Model!$D$31,IF(C3014="Other",Predictive_Model!$D$32,0))+IF(D3014="Premium",Predictive_Model!$D$34,IF(D3014="Standard",Predictive_Model!$D$35,0))+IF(G3014="Asia",Predictive_Model!$D$37,IF(G3014="Europe",Predictive_Model!$D$38,IF(G3014="North America",Predictive_Model!$D$39,IF(G3014="Oceania",Predictive_Model!$D$40,IF(G3014="South America",Predictive_Model!$D$41,0)))))+IF(H3014="Laptop",Predictive_Model!$D$43,IF(H3014="Mobile",Predictive_Model!$D$44,IF(H3014="TV",Predictive_Model!$D$45,IF(H3014="Tablet",Predictive_Model!$D$46,0))))+IF(K3014="Crypto",Predictive_Model!$D$48,IF(K3014="Debit Card",Predictive_Model!$D$49,IF(K3014="Gift Card",Predictive_Model!$D$50,IF(K3014="PayPal",Predictive_Model!$D$51,0))))+IF(N3014="Comedy",Predictive_Model!$D$53,IF(N3014="Documentary",Predictive_Model!$D$54,IF(N3014="Drama",Predictive_Model!$D$55,IF(N3014="Horror",Predictive_Model!$D$56,IF(N3014="Romance",Predictive_Model!$D$57,IF(N3014="Sci-Fi",Predictive_Model!$D$58,0)))))))))</f>
        <v>0.99095331928013397</v>
      </c>
      <c r="V3014" s="3" t="str">
        <f t="shared" si="476"/>
        <v>Critical</v>
      </c>
      <c r="W3014" s="6">
        <f t="shared" si="477"/>
        <v>8.99</v>
      </c>
      <c r="X3014" s="3" t="str">
        <f t="shared" si="478"/>
        <v>Priority 2</v>
      </c>
      <c r="Y3014" s="3" t="str">
        <f t="shared" si="479"/>
        <v>OK</v>
      </c>
    </row>
    <row r="3015" spans="1:25" x14ac:dyDescent="0.25">
      <c r="A3015" s="3" t="str">
        <f>Raw_Data!A3015</f>
        <v>e9087e86-8089-43bc-be36-a876aeb5ceb6</v>
      </c>
      <c r="B3015" s="3">
        <f>Raw_Data!B3015</f>
        <v>24</v>
      </c>
      <c r="C3015" s="3" t="str">
        <f>Raw_Data!C3015</f>
        <v>Male</v>
      </c>
      <c r="D3015" s="3" t="str">
        <f>Raw_Data!D3015</f>
        <v>Standard</v>
      </c>
      <c r="E3015" s="3">
        <f>Raw_Data!E3015</f>
        <v>5.37</v>
      </c>
      <c r="F3015" s="3">
        <f>Raw_Data!F3015</f>
        <v>2</v>
      </c>
      <c r="G3015" s="3" t="str">
        <f>Raw_Data!G3015</f>
        <v>North America</v>
      </c>
      <c r="H3015" s="3" t="str">
        <f>Raw_Data!H3015</f>
        <v>TV</v>
      </c>
      <c r="I3015" s="3">
        <f>Raw_Data!I3015</f>
        <v>13.99</v>
      </c>
      <c r="J3015" s="3">
        <f>Raw_Data!J3015</f>
        <v>0</v>
      </c>
      <c r="K3015" s="3" t="str">
        <f>Raw_Data!K3015</f>
        <v>Gift Card</v>
      </c>
      <c r="L3015" s="3">
        <f>Raw_Data!L3015</f>
        <v>2</v>
      </c>
      <c r="M3015" s="3">
        <f>Raw_Data!M3015</f>
        <v>1.79</v>
      </c>
      <c r="N3015" s="3" t="str">
        <f>Raw_Data!N3015</f>
        <v>Comedy</v>
      </c>
      <c r="O3015" s="3" t="str">
        <f t="shared" si="470"/>
        <v>18-24</v>
      </c>
      <c r="P3015" s="3" t="str">
        <f t="shared" si="471"/>
        <v>&lt;10h</v>
      </c>
      <c r="Q3015" s="3" t="str">
        <f t="shared" si="472"/>
        <v>0-7d</v>
      </c>
      <c r="R3015" s="3" t="str">
        <f t="shared" si="473"/>
        <v>Medium</v>
      </c>
      <c r="S3015" s="3" t="str">
        <f t="shared" si="474"/>
        <v>Mid</v>
      </c>
      <c r="T3015" s="3" t="str">
        <f t="shared" si="475"/>
        <v>Active</v>
      </c>
      <c r="U3015" s="4">
        <f>1/(1+EXP(-(Predictive_Model!$B$5+((B3015-Predictive_Model!$B$20)/Predictive_Model!$C$20)*Predictive_Model!$D$20+((E3015-Predictive_Model!$B$21)/Predictive_Model!$C$21)*Predictive_Model!$D$21+((F3015-Predictive_Model!$B$22)/Predictive_Model!$C$22)*Predictive_Model!$D$22+((I3015-Predictive_Model!$B$23)/Predictive_Model!$C$23)*Predictive_Model!$D$23+((L3015-Predictive_Model!$B$24)/Predictive_Model!$C$24)*Predictive_Model!$D$24+((M3015-Predictive_Model!$B$25)/Predictive_Model!$C$25)*Predictive_Model!$D$25+IF(C3015="Male",Predictive_Model!$D$31,IF(C3015="Other",Predictive_Model!$D$32,0))+IF(D3015="Premium",Predictive_Model!$D$34,IF(D3015="Standard",Predictive_Model!$D$35,0))+IF(G3015="Asia",Predictive_Model!$D$37,IF(G3015="Europe",Predictive_Model!$D$38,IF(G3015="North America",Predictive_Model!$D$39,IF(G3015="Oceania",Predictive_Model!$D$40,IF(G3015="South America",Predictive_Model!$D$41,0)))))+IF(H3015="Laptop",Predictive_Model!$D$43,IF(H3015="Mobile",Predictive_Model!$D$44,IF(H3015="TV",Predictive_Model!$D$45,IF(H3015="Tablet",Predictive_Model!$D$46,0))))+IF(K3015="Crypto",Predictive_Model!$D$48,IF(K3015="Debit Card",Predictive_Model!$D$49,IF(K3015="Gift Card",Predictive_Model!$D$50,IF(K3015="PayPal",Predictive_Model!$D$51,0))))+IF(N3015="Comedy",Predictive_Model!$D$53,IF(N3015="Documentary",Predictive_Model!$D$54,IF(N3015="Drama",Predictive_Model!$D$55,IF(N3015="Horror",Predictive_Model!$D$56,IF(N3015="Romance",Predictive_Model!$D$57,IF(N3015="Sci-Fi",Predictive_Model!$D$58,0)))))))))</f>
        <v>0.1514680634421037</v>
      </c>
      <c r="V3015" s="3" t="str">
        <f t="shared" si="476"/>
        <v>Low</v>
      </c>
      <c r="W3015" s="6">
        <f t="shared" si="477"/>
        <v>2.1190382075550307</v>
      </c>
      <c r="X3015" s="3" t="str">
        <f t="shared" si="478"/>
        <v>Monitor</v>
      </c>
      <c r="Y3015" s="3" t="str">
        <f t="shared" si="479"/>
        <v>OK</v>
      </c>
    </row>
    <row r="3016" spans="1:25" x14ac:dyDescent="0.25">
      <c r="A3016" s="3" t="str">
        <f>Raw_Data!A3016</f>
        <v>0ad6fe46-9b24-46fc-9698-7001aa3c071b</v>
      </c>
      <c r="B3016" s="3">
        <f>Raw_Data!B3016</f>
        <v>64</v>
      </c>
      <c r="C3016" s="3" t="str">
        <f>Raw_Data!C3016</f>
        <v>Male</v>
      </c>
      <c r="D3016" s="3" t="str">
        <f>Raw_Data!D3016</f>
        <v>Standard</v>
      </c>
      <c r="E3016" s="3">
        <f>Raw_Data!E3016</f>
        <v>0.31</v>
      </c>
      <c r="F3016" s="3">
        <f>Raw_Data!F3016</f>
        <v>52</v>
      </c>
      <c r="G3016" s="3" t="str">
        <f>Raw_Data!G3016</f>
        <v>Europe</v>
      </c>
      <c r="H3016" s="3" t="str">
        <f>Raw_Data!H3016</f>
        <v>Desktop</v>
      </c>
      <c r="I3016" s="3">
        <f>Raw_Data!I3016</f>
        <v>13.99</v>
      </c>
      <c r="J3016" s="3">
        <f>Raw_Data!J3016</f>
        <v>1</v>
      </c>
      <c r="K3016" s="3" t="str">
        <f>Raw_Data!K3016</f>
        <v>Debit Card</v>
      </c>
      <c r="L3016" s="3">
        <f>Raw_Data!L3016</f>
        <v>1</v>
      </c>
      <c r="M3016" s="3">
        <f>Raw_Data!M3016</f>
        <v>0.01</v>
      </c>
      <c r="N3016" s="3" t="str">
        <f>Raw_Data!N3016</f>
        <v>Comedy</v>
      </c>
      <c r="O3016" s="3" t="str">
        <f t="shared" si="470"/>
        <v>55-70</v>
      </c>
      <c r="P3016" s="3" t="str">
        <f t="shared" si="471"/>
        <v>&lt;10h</v>
      </c>
      <c r="Q3016" s="3" t="str">
        <f t="shared" si="472"/>
        <v>46-60d</v>
      </c>
      <c r="R3016" s="3" t="str">
        <f t="shared" si="473"/>
        <v>Low</v>
      </c>
      <c r="S3016" s="3" t="str">
        <f t="shared" si="474"/>
        <v>Mid</v>
      </c>
      <c r="T3016" s="3" t="str">
        <f t="shared" si="475"/>
        <v>Churned</v>
      </c>
      <c r="U3016" s="4">
        <f>1/(1+EXP(-(Predictive_Model!$B$5+((B3016-Predictive_Model!$B$20)/Predictive_Model!$C$20)*Predictive_Model!$D$20+((E3016-Predictive_Model!$B$21)/Predictive_Model!$C$21)*Predictive_Model!$D$21+((F3016-Predictive_Model!$B$22)/Predictive_Model!$C$22)*Predictive_Model!$D$22+((I3016-Predictive_Model!$B$23)/Predictive_Model!$C$23)*Predictive_Model!$D$23+((L3016-Predictive_Model!$B$24)/Predictive_Model!$C$24)*Predictive_Model!$D$24+((M3016-Predictive_Model!$B$25)/Predictive_Model!$C$25)*Predictive_Model!$D$25+IF(C3016="Male",Predictive_Model!$D$31,IF(C3016="Other",Predictive_Model!$D$32,0))+IF(D3016="Premium",Predictive_Model!$D$34,IF(D3016="Standard",Predictive_Model!$D$35,0))+IF(G3016="Asia",Predictive_Model!$D$37,IF(G3016="Europe",Predictive_Model!$D$38,IF(G3016="North America",Predictive_Model!$D$39,IF(G3016="Oceania",Predictive_Model!$D$40,IF(G3016="South America",Predictive_Model!$D$41,0)))))+IF(H3016="Laptop",Predictive_Model!$D$43,IF(H3016="Mobile",Predictive_Model!$D$44,IF(H3016="TV",Predictive_Model!$D$45,IF(H3016="Tablet",Predictive_Model!$D$46,0))))+IF(K3016="Crypto",Predictive_Model!$D$48,IF(K3016="Debit Card",Predictive_Model!$D$49,IF(K3016="Gift Card",Predictive_Model!$D$50,IF(K3016="PayPal",Predictive_Model!$D$51,0))))+IF(N3016="Comedy",Predictive_Model!$D$53,IF(N3016="Documentary",Predictive_Model!$D$54,IF(N3016="Drama",Predictive_Model!$D$55,IF(N3016="Horror",Predictive_Model!$D$56,IF(N3016="Romance",Predictive_Model!$D$57,IF(N3016="Sci-Fi",Predictive_Model!$D$58,0)))))))))</f>
        <v>0.99994925052436978</v>
      </c>
      <c r="V3016" s="3" t="str">
        <f t="shared" si="476"/>
        <v>Critical</v>
      </c>
      <c r="W3016" s="6">
        <f t="shared" si="477"/>
        <v>13.99</v>
      </c>
      <c r="X3016" s="3" t="str">
        <f t="shared" si="478"/>
        <v>Priority 2</v>
      </c>
      <c r="Y3016" s="3" t="str">
        <f t="shared" si="479"/>
        <v>OK</v>
      </c>
    </row>
    <row r="3017" spans="1:25" x14ac:dyDescent="0.25">
      <c r="A3017" s="3" t="str">
        <f>Raw_Data!A3017</f>
        <v>2f8c9d54-7c13-4902-bc95-dca665d28276</v>
      </c>
      <c r="B3017" s="3">
        <f>Raw_Data!B3017</f>
        <v>66</v>
      </c>
      <c r="C3017" s="3" t="str">
        <f>Raw_Data!C3017</f>
        <v>Male</v>
      </c>
      <c r="D3017" s="3" t="str">
        <f>Raw_Data!D3017</f>
        <v>Basic</v>
      </c>
      <c r="E3017" s="3">
        <f>Raw_Data!E3017</f>
        <v>27.65</v>
      </c>
      <c r="F3017" s="3">
        <f>Raw_Data!F3017</f>
        <v>12</v>
      </c>
      <c r="G3017" s="3" t="str">
        <f>Raw_Data!G3017</f>
        <v>Europe</v>
      </c>
      <c r="H3017" s="3" t="str">
        <f>Raw_Data!H3017</f>
        <v>Laptop</v>
      </c>
      <c r="I3017" s="3">
        <f>Raw_Data!I3017</f>
        <v>8.99</v>
      </c>
      <c r="J3017" s="3">
        <f>Raw_Data!J3017</f>
        <v>0</v>
      </c>
      <c r="K3017" s="3" t="str">
        <f>Raw_Data!K3017</f>
        <v>Debit Card</v>
      </c>
      <c r="L3017" s="3">
        <f>Raw_Data!L3017</f>
        <v>1</v>
      </c>
      <c r="M3017" s="3">
        <f>Raw_Data!M3017</f>
        <v>2.13</v>
      </c>
      <c r="N3017" s="3" t="str">
        <f>Raw_Data!N3017</f>
        <v>Sci-Fi</v>
      </c>
      <c r="O3017" s="3" t="str">
        <f t="shared" si="470"/>
        <v>55-70</v>
      </c>
      <c r="P3017" s="3" t="str">
        <f t="shared" si="471"/>
        <v>25-49h</v>
      </c>
      <c r="Q3017" s="3" t="str">
        <f t="shared" si="472"/>
        <v>8-21d</v>
      </c>
      <c r="R3017" s="3" t="str">
        <f t="shared" si="473"/>
        <v>High</v>
      </c>
      <c r="S3017" s="3" t="str">
        <f t="shared" si="474"/>
        <v>Low</v>
      </c>
      <c r="T3017" s="3" t="str">
        <f t="shared" si="475"/>
        <v>Active</v>
      </c>
      <c r="U3017" s="4">
        <f>1/(1+EXP(-(Predictive_Model!$B$5+((B3017-Predictive_Model!$B$20)/Predictive_Model!$C$20)*Predictive_Model!$D$20+((E3017-Predictive_Model!$B$21)/Predictive_Model!$C$21)*Predictive_Model!$D$21+((F3017-Predictive_Model!$B$22)/Predictive_Model!$C$22)*Predictive_Model!$D$22+((I3017-Predictive_Model!$B$23)/Predictive_Model!$C$23)*Predictive_Model!$D$23+((L3017-Predictive_Model!$B$24)/Predictive_Model!$C$24)*Predictive_Model!$D$24+((M3017-Predictive_Model!$B$25)/Predictive_Model!$C$25)*Predictive_Model!$D$25+IF(C3017="Male",Predictive_Model!$D$31,IF(C3017="Other",Predictive_Model!$D$32,0))+IF(D3017="Premium",Predictive_Model!$D$34,IF(D3017="Standard",Predictive_Model!$D$35,0))+IF(G3017="Asia",Predictive_Model!$D$37,IF(G3017="Europe",Predictive_Model!$D$38,IF(G3017="North America",Predictive_Model!$D$39,IF(G3017="Oceania",Predictive_Model!$D$40,IF(G3017="South America",Predictive_Model!$D$41,0)))))+IF(H3017="Laptop",Predictive_Model!$D$43,IF(H3017="Mobile",Predictive_Model!$D$44,IF(H3017="TV",Predictive_Model!$D$45,IF(H3017="Tablet",Predictive_Model!$D$46,0))))+IF(K3017="Crypto",Predictive_Model!$D$48,IF(K3017="Debit Card",Predictive_Model!$D$49,IF(K3017="Gift Card",Predictive_Model!$D$50,IF(K3017="PayPal",Predictive_Model!$D$51,0))))+IF(N3017="Comedy",Predictive_Model!$D$53,IF(N3017="Documentary",Predictive_Model!$D$54,IF(N3017="Drama",Predictive_Model!$D$55,IF(N3017="Horror",Predictive_Model!$D$56,IF(N3017="Romance",Predictive_Model!$D$57,IF(N3017="Sci-Fi",Predictive_Model!$D$58,0)))))))))</f>
        <v>1.5437036896233458E-3</v>
      </c>
      <c r="V3017" s="3" t="str">
        <f t="shared" si="476"/>
        <v>Low</v>
      </c>
      <c r="W3017" s="6">
        <f t="shared" si="477"/>
        <v>1.3877896169713879E-2</v>
      </c>
      <c r="X3017" s="3" t="str">
        <f t="shared" si="478"/>
        <v>Monitor</v>
      </c>
      <c r="Y3017" s="3" t="str">
        <f t="shared" si="479"/>
        <v>OK</v>
      </c>
    </row>
    <row r="3018" spans="1:25" x14ac:dyDescent="0.25">
      <c r="A3018" s="3" t="str">
        <f>Raw_Data!A3018</f>
        <v>3ee5c136-2055-4e39-a9b9-46da20b123a7</v>
      </c>
      <c r="B3018" s="3">
        <f>Raw_Data!B3018</f>
        <v>39</v>
      </c>
      <c r="C3018" s="3" t="str">
        <f>Raw_Data!C3018</f>
        <v>Male</v>
      </c>
      <c r="D3018" s="3" t="str">
        <f>Raw_Data!D3018</f>
        <v>Premium</v>
      </c>
      <c r="E3018" s="3">
        <f>Raw_Data!E3018</f>
        <v>7.45</v>
      </c>
      <c r="F3018" s="3">
        <f>Raw_Data!F3018</f>
        <v>24</v>
      </c>
      <c r="G3018" s="3" t="str">
        <f>Raw_Data!G3018</f>
        <v>Africa</v>
      </c>
      <c r="H3018" s="3" t="str">
        <f>Raw_Data!H3018</f>
        <v>Mobile</v>
      </c>
      <c r="I3018" s="3">
        <f>Raw_Data!I3018</f>
        <v>17.989999999999998</v>
      </c>
      <c r="J3018" s="3">
        <f>Raw_Data!J3018</f>
        <v>0</v>
      </c>
      <c r="K3018" s="3" t="str">
        <f>Raw_Data!K3018</f>
        <v>Debit Card</v>
      </c>
      <c r="L3018" s="3">
        <f>Raw_Data!L3018</f>
        <v>1</v>
      </c>
      <c r="M3018" s="3">
        <f>Raw_Data!M3018</f>
        <v>0.3</v>
      </c>
      <c r="N3018" s="3" t="str">
        <f>Raw_Data!N3018</f>
        <v>Sci-Fi</v>
      </c>
      <c r="O3018" s="3" t="str">
        <f t="shared" si="470"/>
        <v>35-44</v>
      </c>
      <c r="P3018" s="3" t="str">
        <f t="shared" si="471"/>
        <v>&lt;10h</v>
      </c>
      <c r="Q3018" s="3" t="str">
        <f t="shared" si="472"/>
        <v>22-45d</v>
      </c>
      <c r="R3018" s="3" t="str">
        <f t="shared" si="473"/>
        <v>Medium</v>
      </c>
      <c r="S3018" s="3" t="str">
        <f t="shared" si="474"/>
        <v>High</v>
      </c>
      <c r="T3018" s="3" t="str">
        <f t="shared" si="475"/>
        <v>Active</v>
      </c>
      <c r="U3018" s="4">
        <f>1/(1+EXP(-(Predictive_Model!$B$5+((B3018-Predictive_Model!$B$20)/Predictive_Model!$C$20)*Predictive_Model!$D$20+((E3018-Predictive_Model!$B$21)/Predictive_Model!$C$21)*Predictive_Model!$D$21+((F3018-Predictive_Model!$B$22)/Predictive_Model!$C$22)*Predictive_Model!$D$22+((I3018-Predictive_Model!$B$23)/Predictive_Model!$C$23)*Predictive_Model!$D$23+((L3018-Predictive_Model!$B$24)/Predictive_Model!$C$24)*Predictive_Model!$D$24+((M3018-Predictive_Model!$B$25)/Predictive_Model!$C$25)*Predictive_Model!$D$25+IF(C3018="Male",Predictive_Model!$D$31,IF(C3018="Other",Predictive_Model!$D$32,0))+IF(D3018="Premium",Predictive_Model!$D$34,IF(D3018="Standard",Predictive_Model!$D$35,0))+IF(G3018="Asia",Predictive_Model!$D$37,IF(G3018="Europe",Predictive_Model!$D$38,IF(G3018="North America",Predictive_Model!$D$39,IF(G3018="Oceania",Predictive_Model!$D$40,IF(G3018="South America",Predictive_Model!$D$41,0)))))+IF(H3018="Laptop",Predictive_Model!$D$43,IF(H3018="Mobile",Predictive_Model!$D$44,IF(H3018="TV",Predictive_Model!$D$45,IF(H3018="Tablet",Predictive_Model!$D$46,0))))+IF(K3018="Crypto",Predictive_Model!$D$48,IF(K3018="Debit Card",Predictive_Model!$D$49,IF(K3018="Gift Card",Predictive_Model!$D$50,IF(K3018="PayPal",Predictive_Model!$D$51,0))))+IF(N3018="Comedy",Predictive_Model!$D$53,IF(N3018="Documentary",Predictive_Model!$D$54,IF(N3018="Drama",Predictive_Model!$D$55,IF(N3018="Horror",Predictive_Model!$D$56,IF(N3018="Romance",Predictive_Model!$D$57,IF(N3018="Sci-Fi",Predictive_Model!$D$58,0)))))))))</f>
        <v>0.96382012647600301</v>
      </c>
      <c r="V3018" s="3" t="str">
        <f t="shared" si="476"/>
        <v>Critical</v>
      </c>
      <c r="W3018" s="6">
        <f t="shared" si="477"/>
        <v>17.339124075303292</v>
      </c>
      <c r="X3018" s="3" t="str">
        <f t="shared" si="478"/>
        <v>Priority 1</v>
      </c>
      <c r="Y3018" s="3" t="str">
        <f t="shared" si="479"/>
        <v>OK</v>
      </c>
    </row>
    <row r="3019" spans="1:25" x14ac:dyDescent="0.25">
      <c r="A3019" s="3" t="str">
        <f>Raw_Data!A3019</f>
        <v>9274feb4-b477-492e-8ebe-8e6a3466bbdf</v>
      </c>
      <c r="B3019" s="3">
        <f>Raw_Data!B3019</f>
        <v>30</v>
      </c>
      <c r="C3019" s="3" t="str">
        <f>Raw_Data!C3019</f>
        <v>Male</v>
      </c>
      <c r="D3019" s="3" t="str">
        <f>Raw_Data!D3019</f>
        <v>Basic</v>
      </c>
      <c r="E3019" s="3">
        <f>Raw_Data!E3019</f>
        <v>5.73</v>
      </c>
      <c r="F3019" s="3">
        <f>Raw_Data!F3019</f>
        <v>41</v>
      </c>
      <c r="G3019" s="3" t="str">
        <f>Raw_Data!G3019</f>
        <v>Oceania</v>
      </c>
      <c r="H3019" s="3" t="str">
        <f>Raw_Data!H3019</f>
        <v>Laptop</v>
      </c>
      <c r="I3019" s="3">
        <f>Raw_Data!I3019</f>
        <v>8.99</v>
      </c>
      <c r="J3019" s="3">
        <f>Raw_Data!J3019</f>
        <v>1</v>
      </c>
      <c r="K3019" s="3" t="str">
        <f>Raw_Data!K3019</f>
        <v>Gift Card</v>
      </c>
      <c r="L3019" s="3">
        <f>Raw_Data!L3019</f>
        <v>3</v>
      </c>
      <c r="M3019" s="3">
        <f>Raw_Data!M3019</f>
        <v>0.14000000000000001</v>
      </c>
      <c r="N3019" s="3" t="str">
        <f>Raw_Data!N3019</f>
        <v>Romance</v>
      </c>
      <c r="O3019" s="3" t="str">
        <f t="shared" si="470"/>
        <v>25-34</v>
      </c>
      <c r="P3019" s="3" t="str">
        <f t="shared" si="471"/>
        <v>&lt;10h</v>
      </c>
      <c r="Q3019" s="3" t="str">
        <f t="shared" si="472"/>
        <v>22-45d</v>
      </c>
      <c r="R3019" s="3" t="str">
        <f t="shared" si="473"/>
        <v>Medium</v>
      </c>
      <c r="S3019" s="3" t="str">
        <f t="shared" si="474"/>
        <v>Low</v>
      </c>
      <c r="T3019" s="3" t="str">
        <f t="shared" si="475"/>
        <v>Churned</v>
      </c>
      <c r="U3019" s="4">
        <f>1/(1+EXP(-(Predictive_Model!$B$5+((B3019-Predictive_Model!$B$20)/Predictive_Model!$C$20)*Predictive_Model!$D$20+((E3019-Predictive_Model!$B$21)/Predictive_Model!$C$21)*Predictive_Model!$D$21+((F3019-Predictive_Model!$B$22)/Predictive_Model!$C$22)*Predictive_Model!$D$22+((I3019-Predictive_Model!$B$23)/Predictive_Model!$C$23)*Predictive_Model!$D$23+((L3019-Predictive_Model!$B$24)/Predictive_Model!$C$24)*Predictive_Model!$D$24+((M3019-Predictive_Model!$B$25)/Predictive_Model!$C$25)*Predictive_Model!$D$25+IF(C3019="Male",Predictive_Model!$D$31,IF(C3019="Other",Predictive_Model!$D$32,0))+IF(D3019="Premium",Predictive_Model!$D$34,IF(D3019="Standard",Predictive_Model!$D$35,0))+IF(G3019="Asia",Predictive_Model!$D$37,IF(G3019="Europe",Predictive_Model!$D$38,IF(G3019="North America",Predictive_Model!$D$39,IF(G3019="Oceania",Predictive_Model!$D$40,IF(G3019="South America",Predictive_Model!$D$41,0)))))+IF(H3019="Laptop",Predictive_Model!$D$43,IF(H3019="Mobile",Predictive_Model!$D$44,IF(H3019="TV",Predictive_Model!$D$45,IF(H3019="Tablet",Predictive_Model!$D$46,0))))+IF(K3019="Crypto",Predictive_Model!$D$48,IF(K3019="Debit Card",Predictive_Model!$D$49,IF(K3019="Gift Card",Predictive_Model!$D$50,IF(K3019="PayPal",Predictive_Model!$D$51,0))))+IF(N3019="Comedy",Predictive_Model!$D$53,IF(N3019="Documentary",Predictive_Model!$D$54,IF(N3019="Drama",Predictive_Model!$D$55,IF(N3019="Horror",Predictive_Model!$D$56,IF(N3019="Romance",Predictive_Model!$D$57,IF(N3019="Sci-Fi",Predictive_Model!$D$58,0)))))))))</f>
        <v>0.99897390019936305</v>
      </c>
      <c r="V3019" s="3" t="str">
        <f t="shared" si="476"/>
        <v>Critical</v>
      </c>
      <c r="W3019" s="6">
        <f t="shared" si="477"/>
        <v>8.99</v>
      </c>
      <c r="X3019" s="3" t="str">
        <f t="shared" si="478"/>
        <v>Priority 2</v>
      </c>
      <c r="Y3019" s="3" t="str">
        <f t="shared" si="479"/>
        <v>OK</v>
      </c>
    </row>
    <row r="3020" spans="1:25" x14ac:dyDescent="0.25">
      <c r="A3020" s="3" t="str">
        <f>Raw_Data!A3020</f>
        <v>7bb73ff8-9bb9-4f6d-866f-240f38cc21ee</v>
      </c>
      <c r="B3020" s="3">
        <f>Raw_Data!B3020</f>
        <v>52</v>
      </c>
      <c r="C3020" s="3" t="str">
        <f>Raw_Data!C3020</f>
        <v>Female</v>
      </c>
      <c r="D3020" s="3" t="str">
        <f>Raw_Data!D3020</f>
        <v>Standard</v>
      </c>
      <c r="E3020" s="3">
        <f>Raw_Data!E3020</f>
        <v>31.15</v>
      </c>
      <c r="F3020" s="3">
        <f>Raw_Data!F3020</f>
        <v>57</v>
      </c>
      <c r="G3020" s="3" t="str">
        <f>Raw_Data!G3020</f>
        <v>Europe</v>
      </c>
      <c r="H3020" s="3" t="str">
        <f>Raw_Data!H3020</f>
        <v>TV</v>
      </c>
      <c r="I3020" s="3">
        <f>Raw_Data!I3020</f>
        <v>13.99</v>
      </c>
      <c r="J3020" s="3">
        <f>Raw_Data!J3020</f>
        <v>0</v>
      </c>
      <c r="K3020" s="3" t="str">
        <f>Raw_Data!K3020</f>
        <v>PayPal</v>
      </c>
      <c r="L3020" s="3">
        <f>Raw_Data!L3020</f>
        <v>5</v>
      </c>
      <c r="M3020" s="3">
        <f>Raw_Data!M3020</f>
        <v>0.54</v>
      </c>
      <c r="N3020" s="3" t="str">
        <f>Raw_Data!N3020</f>
        <v>Horror</v>
      </c>
      <c r="O3020" s="3" t="str">
        <f t="shared" si="470"/>
        <v>45-54</v>
      </c>
      <c r="P3020" s="3" t="str">
        <f t="shared" si="471"/>
        <v>25-49h</v>
      </c>
      <c r="Q3020" s="3" t="str">
        <f t="shared" si="472"/>
        <v>46-60d</v>
      </c>
      <c r="R3020" s="3" t="str">
        <f t="shared" si="473"/>
        <v>Medium</v>
      </c>
      <c r="S3020" s="3" t="str">
        <f t="shared" si="474"/>
        <v>Mid</v>
      </c>
      <c r="T3020" s="3" t="str">
        <f t="shared" si="475"/>
        <v>Active</v>
      </c>
      <c r="U3020" s="4">
        <f>1/(1+EXP(-(Predictive_Model!$B$5+((B3020-Predictive_Model!$B$20)/Predictive_Model!$C$20)*Predictive_Model!$D$20+((E3020-Predictive_Model!$B$21)/Predictive_Model!$C$21)*Predictive_Model!$D$21+((F3020-Predictive_Model!$B$22)/Predictive_Model!$C$22)*Predictive_Model!$D$22+((I3020-Predictive_Model!$B$23)/Predictive_Model!$C$23)*Predictive_Model!$D$23+((L3020-Predictive_Model!$B$24)/Predictive_Model!$C$24)*Predictive_Model!$D$24+((M3020-Predictive_Model!$B$25)/Predictive_Model!$C$25)*Predictive_Model!$D$25+IF(C3020="Male",Predictive_Model!$D$31,IF(C3020="Other",Predictive_Model!$D$32,0))+IF(D3020="Premium",Predictive_Model!$D$34,IF(D3020="Standard",Predictive_Model!$D$35,0))+IF(G3020="Asia",Predictive_Model!$D$37,IF(G3020="Europe",Predictive_Model!$D$38,IF(G3020="North America",Predictive_Model!$D$39,IF(G3020="Oceania",Predictive_Model!$D$40,IF(G3020="South America",Predictive_Model!$D$41,0)))))+IF(H3020="Laptop",Predictive_Model!$D$43,IF(H3020="Mobile",Predictive_Model!$D$44,IF(H3020="TV",Predictive_Model!$D$45,IF(H3020="Tablet",Predictive_Model!$D$46,0))))+IF(K3020="Crypto",Predictive_Model!$D$48,IF(K3020="Debit Card",Predictive_Model!$D$49,IF(K3020="Gift Card",Predictive_Model!$D$50,IF(K3020="PayPal",Predictive_Model!$D$51,0))))+IF(N3020="Comedy",Predictive_Model!$D$53,IF(N3020="Documentary",Predictive_Model!$D$54,IF(N3020="Drama",Predictive_Model!$D$55,IF(N3020="Horror",Predictive_Model!$D$56,IF(N3020="Romance",Predictive_Model!$D$57,IF(N3020="Sci-Fi",Predictive_Model!$D$58,0)))))))))</f>
        <v>4.1045383387692112E-2</v>
      </c>
      <c r="V3020" s="3" t="str">
        <f t="shared" si="476"/>
        <v>Low</v>
      </c>
      <c r="W3020" s="6">
        <f t="shared" si="477"/>
        <v>0.57422491359381267</v>
      </c>
      <c r="X3020" s="3" t="str">
        <f t="shared" si="478"/>
        <v>Monitor</v>
      </c>
      <c r="Y3020" s="3" t="str">
        <f t="shared" si="479"/>
        <v>OK</v>
      </c>
    </row>
    <row r="3021" spans="1:25" x14ac:dyDescent="0.25">
      <c r="A3021" s="3" t="str">
        <f>Raw_Data!A3021</f>
        <v>09676128-1363-46d4-8e65-fb15aab4502c</v>
      </c>
      <c r="B3021" s="3">
        <f>Raw_Data!B3021</f>
        <v>19</v>
      </c>
      <c r="C3021" s="3" t="str">
        <f>Raw_Data!C3021</f>
        <v>Other</v>
      </c>
      <c r="D3021" s="3" t="str">
        <f>Raw_Data!D3021</f>
        <v>Premium</v>
      </c>
      <c r="E3021" s="3">
        <f>Raw_Data!E3021</f>
        <v>8.11</v>
      </c>
      <c r="F3021" s="3">
        <f>Raw_Data!F3021</f>
        <v>56</v>
      </c>
      <c r="G3021" s="3" t="str">
        <f>Raw_Data!G3021</f>
        <v>North America</v>
      </c>
      <c r="H3021" s="3" t="str">
        <f>Raw_Data!H3021</f>
        <v>Laptop</v>
      </c>
      <c r="I3021" s="3">
        <f>Raw_Data!I3021</f>
        <v>17.989999999999998</v>
      </c>
      <c r="J3021" s="3">
        <f>Raw_Data!J3021</f>
        <v>0</v>
      </c>
      <c r="K3021" s="3" t="str">
        <f>Raw_Data!K3021</f>
        <v>PayPal</v>
      </c>
      <c r="L3021" s="3">
        <f>Raw_Data!L3021</f>
        <v>5</v>
      </c>
      <c r="M3021" s="3">
        <f>Raw_Data!M3021</f>
        <v>0.14000000000000001</v>
      </c>
      <c r="N3021" s="3" t="str">
        <f>Raw_Data!N3021</f>
        <v>Horror</v>
      </c>
      <c r="O3021" s="3" t="str">
        <f t="shared" si="470"/>
        <v>18-24</v>
      </c>
      <c r="P3021" s="3" t="str">
        <f t="shared" si="471"/>
        <v>&lt;10h</v>
      </c>
      <c r="Q3021" s="3" t="str">
        <f t="shared" si="472"/>
        <v>46-60d</v>
      </c>
      <c r="R3021" s="3" t="str">
        <f t="shared" si="473"/>
        <v>Low</v>
      </c>
      <c r="S3021" s="3" t="str">
        <f t="shared" si="474"/>
        <v>High</v>
      </c>
      <c r="T3021" s="3" t="str">
        <f t="shared" si="475"/>
        <v>Active</v>
      </c>
      <c r="U3021" s="4">
        <f>1/(1+EXP(-(Predictive_Model!$B$5+((B3021-Predictive_Model!$B$20)/Predictive_Model!$C$20)*Predictive_Model!$D$20+((E3021-Predictive_Model!$B$21)/Predictive_Model!$C$21)*Predictive_Model!$D$21+((F3021-Predictive_Model!$B$22)/Predictive_Model!$C$22)*Predictive_Model!$D$22+((I3021-Predictive_Model!$B$23)/Predictive_Model!$C$23)*Predictive_Model!$D$23+((L3021-Predictive_Model!$B$24)/Predictive_Model!$C$24)*Predictive_Model!$D$24+((M3021-Predictive_Model!$B$25)/Predictive_Model!$C$25)*Predictive_Model!$D$25+IF(C3021="Male",Predictive_Model!$D$31,IF(C3021="Other",Predictive_Model!$D$32,0))+IF(D3021="Premium",Predictive_Model!$D$34,IF(D3021="Standard",Predictive_Model!$D$35,0))+IF(G3021="Asia",Predictive_Model!$D$37,IF(G3021="Europe",Predictive_Model!$D$38,IF(G3021="North America",Predictive_Model!$D$39,IF(G3021="Oceania",Predictive_Model!$D$40,IF(G3021="South America",Predictive_Model!$D$41,0)))))+IF(H3021="Laptop",Predictive_Model!$D$43,IF(H3021="Mobile",Predictive_Model!$D$44,IF(H3021="TV",Predictive_Model!$D$45,IF(H3021="Tablet",Predictive_Model!$D$46,0))))+IF(K3021="Crypto",Predictive_Model!$D$48,IF(K3021="Debit Card",Predictive_Model!$D$49,IF(K3021="Gift Card",Predictive_Model!$D$50,IF(K3021="PayPal",Predictive_Model!$D$51,0))))+IF(N3021="Comedy",Predictive_Model!$D$53,IF(N3021="Documentary",Predictive_Model!$D$54,IF(N3021="Drama",Predictive_Model!$D$55,IF(N3021="Horror",Predictive_Model!$D$56,IF(N3021="Romance",Predictive_Model!$D$57,IF(N3021="Sci-Fi",Predictive_Model!$D$58,0)))))))))</f>
        <v>0.95476728688652401</v>
      </c>
      <c r="V3021" s="3" t="str">
        <f t="shared" si="476"/>
        <v>Critical</v>
      </c>
      <c r="W3021" s="6">
        <f t="shared" si="477"/>
        <v>17.176263491088566</v>
      </c>
      <c r="X3021" s="3" t="str">
        <f t="shared" si="478"/>
        <v>Priority 1</v>
      </c>
      <c r="Y3021" s="3" t="str">
        <f t="shared" si="479"/>
        <v>OK</v>
      </c>
    </row>
    <row r="3022" spans="1:25" x14ac:dyDescent="0.25">
      <c r="A3022" s="3" t="str">
        <f>Raw_Data!A3022</f>
        <v>3117ae22-8768-4682-b37c-f6788ee60ace</v>
      </c>
      <c r="B3022" s="3">
        <f>Raw_Data!B3022</f>
        <v>47</v>
      </c>
      <c r="C3022" s="3" t="str">
        <f>Raw_Data!C3022</f>
        <v>Male</v>
      </c>
      <c r="D3022" s="3" t="str">
        <f>Raw_Data!D3022</f>
        <v>Premium</v>
      </c>
      <c r="E3022" s="3">
        <f>Raw_Data!E3022</f>
        <v>7.02</v>
      </c>
      <c r="F3022" s="3">
        <f>Raw_Data!F3022</f>
        <v>44</v>
      </c>
      <c r="G3022" s="3" t="str">
        <f>Raw_Data!G3022</f>
        <v>North America</v>
      </c>
      <c r="H3022" s="3" t="str">
        <f>Raw_Data!H3022</f>
        <v>Desktop</v>
      </c>
      <c r="I3022" s="3">
        <f>Raw_Data!I3022</f>
        <v>17.989999999999998</v>
      </c>
      <c r="J3022" s="3">
        <f>Raw_Data!J3022</f>
        <v>1</v>
      </c>
      <c r="K3022" s="3" t="str">
        <f>Raw_Data!K3022</f>
        <v>Gift Card</v>
      </c>
      <c r="L3022" s="3">
        <f>Raw_Data!L3022</f>
        <v>5</v>
      </c>
      <c r="M3022" s="3">
        <f>Raw_Data!M3022</f>
        <v>0.16</v>
      </c>
      <c r="N3022" s="3" t="str">
        <f>Raw_Data!N3022</f>
        <v>Action</v>
      </c>
      <c r="O3022" s="3" t="str">
        <f t="shared" si="470"/>
        <v>45-54</v>
      </c>
      <c r="P3022" s="3" t="str">
        <f t="shared" si="471"/>
        <v>&lt;10h</v>
      </c>
      <c r="Q3022" s="3" t="str">
        <f t="shared" si="472"/>
        <v>22-45d</v>
      </c>
      <c r="R3022" s="3" t="str">
        <f t="shared" si="473"/>
        <v>Medium</v>
      </c>
      <c r="S3022" s="3" t="str">
        <f t="shared" si="474"/>
        <v>High</v>
      </c>
      <c r="T3022" s="3" t="str">
        <f t="shared" si="475"/>
        <v>Churned</v>
      </c>
      <c r="U3022" s="4">
        <f>1/(1+EXP(-(Predictive_Model!$B$5+((B3022-Predictive_Model!$B$20)/Predictive_Model!$C$20)*Predictive_Model!$D$20+((E3022-Predictive_Model!$B$21)/Predictive_Model!$C$21)*Predictive_Model!$D$21+((F3022-Predictive_Model!$B$22)/Predictive_Model!$C$22)*Predictive_Model!$D$22+((I3022-Predictive_Model!$B$23)/Predictive_Model!$C$23)*Predictive_Model!$D$23+((L3022-Predictive_Model!$B$24)/Predictive_Model!$C$24)*Predictive_Model!$D$24+((M3022-Predictive_Model!$B$25)/Predictive_Model!$C$25)*Predictive_Model!$D$25+IF(C3022="Male",Predictive_Model!$D$31,IF(C3022="Other",Predictive_Model!$D$32,0))+IF(D3022="Premium",Predictive_Model!$D$34,IF(D3022="Standard",Predictive_Model!$D$35,0))+IF(G3022="Asia",Predictive_Model!$D$37,IF(G3022="Europe",Predictive_Model!$D$38,IF(G3022="North America",Predictive_Model!$D$39,IF(G3022="Oceania",Predictive_Model!$D$40,IF(G3022="South America",Predictive_Model!$D$41,0)))))+IF(H3022="Laptop",Predictive_Model!$D$43,IF(H3022="Mobile",Predictive_Model!$D$44,IF(H3022="TV",Predictive_Model!$D$45,IF(H3022="Tablet",Predictive_Model!$D$46,0))))+IF(K3022="Crypto",Predictive_Model!$D$48,IF(K3022="Debit Card",Predictive_Model!$D$49,IF(K3022="Gift Card",Predictive_Model!$D$50,IF(K3022="PayPal",Predictive_Model!$D$51,0))))+IF(N3022="Comedy",Predictive_Model!$D$53,IF(N3022="Documentary",Predictive_Model!$D$54,IF(N3022="Drama",Predictive_Model!$D$55,IF(N3022="Horror",Predictive_Model!$D$56,IF(N3022="Romance",Predictive_Model!$D$57,IF(N3022="Sci-Fi",Predictive_Model!$D$58,0)))))))))</f>
        <v>0.90479945189646616</v>
      </c>
      <c r="V3022" s="3" t="str">
        <f t="shared" si="476"/>
        <v>Critical</v>
      </c>
      <c r="W3022" s="6">
        <f t="shared" si="477"/>
        <v>17.989999999999998</v>
      </c>
      <c r="X3022" s="3" t="str">
        <f t="shared" si="478"/>
        <v>Priority 1</v>
      </c>
      <c r="Y3022" s="3" t="str">
        <f t="shared" si="479"/>
        <v>OK</v>
      </c>
    </row>
    <row r="3023" spans="1:25" x14ac:dyDescent="0.25">
      <c r="A3023" s="3" t="str">
        <f>Raw_Data!A3023</f>
        <v>e5697b4f-3b1f-40d0-a27f-ffbe199aa1fa</v>
      </c>
      <c r="B3023" s="3">
        <f>Raw_Data!B3023</f>
        <v>40</v>
      </c>
      <c r="C3023" s="3" t="str">
        <f>Raw_Data!C3023</f>
        <v>Female</v>
      </c>
      <c r="D3023" s="3" t="str">
        <f>Raw_Data!D3023</f>
        <v>Standard</v>
      </c>
      <c r="E3023" s="3">
        <f>Raw_Data!E3023</f>
        <v>9.36</v>
      </c>
      <c r="F3023" s="3">
        <f>Raw_Data!F3023</f>
        <v>27</v>
      </c>
      <c r="G3023" s="3" t="str">
        <f>Raw_Data!G3023</f>
        <v>Asia</v>
      </c>
      <c r="H3023" s="3" t="str">
        <f>Raw_Data!H3023</f>
        <v>Laptop</v>
      </c>
      <c r="I3023" s="3">
        <f>Raw_Data!I3023</f>
        <v>13.99</v>
      </c>
      <c r="J3023" s="3">
        <f>Raw_Data!J3023</f>
        <v>0</v>
      </c>
      <c r="K3023" s="3" t="str">
        <f>Raw_Data!K3023</f>
        <v>Debit Card</v>
      </c>
      <c r="L3023" s="3">
        <f>Raw_Data!L3023</f>
        <v>3</v>
      </c>
      <c r="M3023" s="3">
        <f>Raw_Data!M3023</f>
        <v>0.33</v>
      </c>
      <c r="N3023" s="3" t="str">
        <f>Raw_Data!N3023</f>
        <v>Horror</v>
      </c>
      <c r="O3023" s="3" t="str">
        <f t="shared" si="470"/>
        <v>35-44</v>
      </c>
      <c r="P3023" s="3" t="str">
        <f t="shared" si="471"/>
        <v>&lt;10h</v>
      </c>
      <c r="Q3023" s="3" t="str">
        <f t="shared" si="472"/>
        <v>22-45d</v>
      </c>
      <c r="R3023" s="3" t="str">
        <f t="shared" si="473"/>
        <v>Medium</v>
      </c>
      <c r="S3023" s="3" t="str">
        <f t="shared" si="474"/>
        <v>Mid</v>
      </c>
      <c r="T3023" s="3" t="str">
        <f t="shared" si="475"/>
        <v>Active</v>
      </c>
      <c r="U3023" s="4">
        <f>1/(1+EXP(-(Predictive_Model!$B$5+((B3023-Predictive_Model!$B$20)/Predictive_Model!$C$20)*Predictive_Model!$D$20+((E3023-Predictive_Model!$B$21)/Predictive_Model!$C$21)*Predictive_Model!$D$21+((F3023-Predictive_Model!$B$22)/Predictive_Model!$C$22)*Predictive_Model!$D$22+((I3023-Predictive_Model!$B$23)/Predictive_Model!$C$23)*Predictive_Model!$D$23+((L3023-Predictive_Model!$B$24)/Predictive_Model!$C$24)*Predictive_Model!$D$24+((M3023-Predictive_Model!$B$25)/Predictive_Model!$C$25)*Predictive_Model!$D$25+IF(C3023="Male",Predictive_Model!$D$31,IF(C3023="Other",Predictive_Model!$D$32,0))+IF(D3023="Premium",Predictive_Model!$D$34,IF(D3023="Standard",Predictive_Model!$D$35,0))+IF(G3023="Asia",Predictive_Model!$D$37,IF(G3023="Europe",Predictive_Model!$D$38,IF(G3023="North America",Predictive_Model!$D$39,IF(G3023="Oceania",Predictive_Model!$D$40,IF(G3023="South America",Predictive_Model!$D$41,0)))))+IF(H3023="Laptop",Predictive_Model!$D$43,IF(H3023="Mobile",Predictive_Model!$D$44,IF(H3023="TV",Predictive_Model!$D$45,IF(H3023="Tablet",Predictive_Model!$D$46,0))))+IF(K3023="Crypto",Predictive_Model!$D$48,IF(K3023="Debit Card",Predictive_Model!$D$49,IF(K3023="Gift Card",Predictive_Model!$D$50,IF(K3023="PayPal",Predictive_Model!$D$51,0))))+IF(N3023="Comedy",Predictive_Model!$D$53,IF(N3023="Documentary",Predictive_Model!$D$54,IF(N3023="Drama",Predictive_Model!$D$55,IF(N3023="Horror",Predictive_Model!$D$56,IF(N3023="Romance",Predictive_Model!$D$57,IF(N3023="Sci-Fi",Predictive_Model!$D$58,0)))))))))</f>
        <v>0.83643339984459997</v>
      </c>
      <c r="V3023" s="3" t="str">
        <f t="shared" si="476"/>
        <v>Critical</v>
      </c>
      <c r="W3023" s="6">
        <f t="shared" si="477"/>
        <v>11.701703263825953</v>
      </c>
      <c r="X3023" s="3" t="str">
        <f t="shared" si="478"/>
        <v>Priority 2</v>
      </c>
      <c r="Y3023" s="3" t="str">
        <f t="shared" si="479"/>
        <v>OK</v>
      </c>
    </row>
    <row r="3024" spans="1:25" x14ac:dyDescent="0.25">
      <c r="A3024" s="3" t="str">
        <f>Raw_Data!A3024</f>
        <v>1829ac6c-bf86-4add-93af-ef3534a06c28</v>
      </c>
      <c r="B3024" s="3">
        <f>Raw_Data!B3024</f>
        <v>30</v>
      </c>
      <c r="C3024" s="3" t="str">
        <f>Raw_Data!C3024</f>
        <v>Male</v>
      </c>
      <c r="D3024" s="3" t="str">
        <f>Raw_Data!D3024</f>
        <v>Standard</v>
      </c>
      <c r="E3024" s="3">
        <f>Raw_Data!E3024</f>
        <v>9.6999999999999993</v>
      </c>
      <c r="F3024" s="3">
        <f>Raw_Data!F3024</f>
        <v>37</v>
      </c>
      <c r="G3024" s="3" t="str">
        <f>Raw_Data!G3024</f>
        <v>North America</v>
      </c>
      <c r="H3024" s="3" t="str">
        <f>Raw_Data!H3024</f>
        <v>Mobile</v>
      </c>
      <c r="I3024" s="3">
        <f>Raw_Data!I3024</f>
        <v>13.99</v>
      </c>
      <c r="J3024" s="3">
        <f>Raw_Data!J3024</f>
        <v>1</v>
      </c>
      <c r="K3024" s="3" t="str">
        <f>Raw_Data!K3024</f>
        <v>Crypto</v>
      </c>
      <c r="L3024" s="3">
        <f>Raw_Data!L3024</f>
        <v>1</v>
      </c>
      <c r="M3024" s="3">
        <f>Raw_Data!M3024</f>
        <v>0.26</v>
      </c>
      <c r="N3024" s="3" t="str">
        <f>Raw_Data!N3024</f>
        <v>Action</v>
      </c>
      <c r="O3024" s="3" t="str">
        <f t="shared" si="470"/>
        <v>25-34</v>
      </c>
      <c r="P3024" s="3" t="str">
        <f t="shared" si="471"/>
        <v>&lt;10h</v>
      </c>
      <c r="Q3024" s="3" t="str">
        <f t="shared" si="472"/>
        <v>22-45d</v>
      </c>
      <c r="R3024" s="3" t="str">
        <f t="shared" si="473"/>
        <v>Medium</v>
      </c>
      <c r="S3024" s="3" t="str">
        <f t="shared" si="474"/>
        <v>Mid</v>
      </c>
      <c r="T3024" s="3" t="str">
        <f t="shared" si="475"/>
        <v>Churned</v>
      </c>
      <c r="U3024" s="4">
        <f>1/(1+EXP(-(Predictive_Model!$B$5+((B3024-Predictive_Model!$B$20)/Predictive_Model!$C$20)*Predictive_Model!$D$20+((E3024-Predictive_Model!$B$21)/Predictive_Model!$C$21)*Predictive_Model!$D$21+((F3024-Predictive_Model!$B$22)/Predictive_Model!$C$22)*Predictive_Model!$D$22+((I3024-Predictive_Model!$B$23)/Predictive_Model!$C$23)*Predictive_Model!$D$23+((L3024-Predictive_Model!$B$24)/Predictive_Model!$C$24)*Predictive_Model!$D$24+((M3024-Predictive_Model!$B$25)/Predictive_Model!$C$25)*Predictive_Model!$D$25+IF(C3024="Male",Predictive_Model!$D$31,IF(C3024="Other",Predictive_Model!$D$32,0))+IF(D3024="Premium",Predictive_Model!$D$34,IF(D3024="Standard",Predictive_Model!$D$35,0))+IF(G3024="Asia",Predictive_Model!$D$37,IF(G3024="Europe",Predictive_Model!$D$38,IF(G3024="North America",Predictive_Model!$D$39,IF(G3024="Oceania",Predictive_Model!$D$40,IF(G3024="South America",Predictive_Model!$D$41,0)))))+IF(H3024="Laptop",Predictive_Model!$D$43,IF(H3024="Mobile",Predictive_Model!$D$44,IF(H3024="TV",Predictive_Model!$D$45,IF(H3024="Tablet",Predictive_Model!$D$46,0))))+IF(K3024="Crypto",Predictive_Model!$D$48,IF(K3024="Debit Card",Predictive_Model!$D$49,IF(K3024="Gift Card",Predictive_Model!$D$50,IF(K3024="PayPal",Predictive_Model!$D$51,0))))+IF(N3024="Comedy",Predictive_Model!$D$53,IF(N3024="Documentary",Predictive_Model!$D$54,IF(N3024="Drama",Predictive_Model!$D$55,IF(N3024="Horror",Predictive_Model!$D$56,IF(N3024="Romance",Predictive_Model!$D$57,IF(N3024="Sci-Fi",Predictive_Model!$D$58,0)))))))))</f>
        <v>0.99847670484959572</v>
      </c>
      <c r="V3024" s="3" t="str">
        <f t="shared" si="476"/>
        <v>Critical</v>
      </c>
      <c r="W3024" s="6">
        <f t="shared" si="477"/>
        <v>13.99</v>
      </c>
      <c r="X3024" s="3" t="str">
        <f t="shared" si="478"/>
        <v>Priority 2</v>
      </c>
      <c r="Y3024" s="3" t="str">
        <f t="shared" si="479"/>
        <v>OK</v>
      </c>
    </row>
    <row r="3025" spans="1:25" x14ac:dyDescent="0.25">
      <c r="A3025" s="3" t="str">
        <f>Raw_Data!A3025</f>
        <v>7d44b140-388b-45e7-90be-3989f2c186ef</v>
      </c>
      <c r="B3025" s="3">
        <f>Raw_Data!B3025</f>
        <v>24</v>
      </c>
      <c r="C3025" s="3" t="str">
        <f>Raw_Data!C3025</f>
        <v>Other</v>
      </c>
      <c r="D3025" s="3" t="str">
        <f>Raw_Data!D3025</f>
        <v>Basic</v>
      </c>
      <c r="E3025" s="3">
        <f>Raw_Data!E3025</f>
        <v>15.34</v>
      </c>
      <c r="F3025" s="3">
        <f>Raw_Data!F3025</f>
        <v>43</v>
      </c>
      <c r="G3025" s="3" t="str">
        <f>Raw_Data!G3025</f>
        <v>Europe</v>
      </c>
      <c r="H3025" s="3" t="str">
        <f>Raw_Data!H3025</f>
        <v>Desktop</v>
      </c>
      <c r="I3025" s="3">
        <f>Raw_Data!I3025</f>
        <v>8.99</v>
      </c>
      <c r="J3025" s="3">
        <f>Raw_Data!J3025</f>
        <v>1</v>
      </c>
      <c r="K3025" s="3" t="str">
        <f>Raw_Data!K3025</f>
        <v>Crypto</v>
      </c>
      <c r="L3025" s="3">
        <f>Raw_Data!L3025</f>
        <v>3</v>
      </c>
      <c r="M3025" s="3">
        <f>Raw_Data!M3025</f>
        <v>0.35</v>
      </c>
      <c r="N3025" s="3" t="str">
        <f>Raw_Data!N3025</f>
        <v>Comedy</v>
      </c>
      <c r="O3025" s="3" t="str">
        <f t="shared" si="470"/>
        <v>18-24</v>
      </c>
      <c r="P3025" s="3" t="str">
        <f t="shared" si="471"/>
        <v>10-24h</v>
      </c>
      <c r="Q3025" s="3" t="str">
        <f t="shared" si="472"/>
        <v>22-45d</v>
      </c>
      <c r="R3025" s="3" t="str">
        <f t="shared" si="473"/>
        <v>Medium</v>
      </c>
      <c r="S3025" s="3" t="str">
        <f t="shared" si="474"/>
        <v>Low</v>
      </c>
      <c r="T3025" s="3" t="str">
        <f t="shared" si="475"/>
        <v>Churned</v>
      </c>
      <c r="U3025" s="4">
        <f>1/(1+EXP(-(Predictive_Model!$B$5+((B3025-Predictive_Model!$B$20)/Predictive_Model!$C$20)*Predictive_Model!$D$20+((E3025-Predictive_Model!$B$21)/Predictive_Model!$C$21)*Predictive_Model!$D$21+((F3025-Predictive_Model!$B$22)/Predictive_Model!$C$22)*Predictive_Model!$D$22+((I3025-Predictive_Model!$B$23)/Predictive_Model!$C$23)*Predictive_Model!$D$23+((L3025-Predictive_Model!$B$24)/Predictive_Model!$C$24)*Predictive_Model!$D$24+((M3025-Predictive_Model!$B$25)/Predictive_Model!$C$25)*Predictive_Model!$D$25+IF(C3025="Male",Predictive_Model!$D$31,IF(C3025="Other",Predictive_Model!$D$32,0))+IF(D3025="Premium",Predictive_Model!$D$34,IF(D3025="Standard",Predictive_Model!$D$35,0))+IF(G3025="Asia",Predictive_Model!$D$37,IF(G3025="Europe",Predictive_Model!$D$38,IF(G3025="North America",Predictive_Model!$D$39,IF(G3025="Oceania",Predictive_Model!$D$40,IF(G3025="South America",Predictive_Model!$D$41,0)))))+IF(H3025="Laptop",Predictive_Model!$D$43,IF(H3025="Mobile",Predictive_Model!$D$44,IF(H3025="TV",Predictive_Model!$D$45,IF(H3025="Tablet",Predictive_Model!$D$46,0))))+IF(K3025="Crypto",Predictive_Model!$D$48,IF(K3025="Debit Card",Predictive_Model!$D$49,IF(K3025="Gift Card",Predictive_Model!$D$50,IF(K3025="PayPal",Predictive_Model!$D$51,0))))+IF(N3025="Comedy",Predictive_Model!$D$53,IF(N3025="Documentary",Predictive_Model!$D$54,IF(N3025="Drama",Predictive_Model!$D$55,IF(N3025="Horror",Predictive_Model!$D$56,IF(N3025="Romance",Predictive_Model!$D$57,IF(N3025="Sci-Fi",Predictive_Model!$D$58,0)))))))))</f>
        <v>0.96051857734687129</v>
      </c>
      <c r="V3025" s="3" t="str">
        <f t="shared" si="476"/>
        <v>Critical</v>
      </c>
      <c r="W3025" s="6">
        <f t="shared" si="477"/>
        <v>8.99</v>
      </c>
      <c r="X3025" s="3" t="str">
        <f t="shared" si="478"/>
        <v>Priority 2</v>
      </c>
      <c r="Y3025" s="3" t="str">
        <f t="shared" si="479"/>
        <v>OK</v>
      </c>
    </row>
    <row r="3026" spans="1:25" x14ac:dyDescent="0.25">
      <c r="A3026" s="3" t="str">
        <f>Raw_Data!A3026</f>
        <v>7f720eb2-a80f-4b4d-8daf-1f6829e1e9ae</v>
      </c>
      <c r="B3026" s="3">
        <f>Raw_Data!B3026</f>
        <v>44</v>
      </c>
      <c r="C3026" s="3" t="str">
        <f>Raw_Data!C3026</f>
        <v>Male</v>
      </c>
      <c r="D3026" s="3" t="str">
        <f>Raw_Data!D3026</f>
        <v>Premium</v>
      </c>
      <c r="E3026" s="3">
        <f>Raw_Data!E3026</f>
        <v>1.68</v>
      </c>
      <c r="F3026" s="3">
        <f>Raw_Data!F3026</f>
        <v>16</v>
      </c>
      <c r="G3026" s="3" t="str">
        <f>Raw_Data!G3026</f>
        <v>Oceania</v>
      </c>
      <c r="H3026" s="3" t="str">
        <f>Raw_Data!H3026</f>
        <v>Desktop</v>
      </c>
      <c r="I3026" s="3">
        <f>Raw_Data!I3026</f>
        <v>17.989999999999998</v>
      </c>
      <c r="J3026" s="3">
        <f>Raw_Data!J3026</f>
        <v>1</v>
      </c>
      <c r="K3026" s="3" t="str">
        <f>Raw_Data!K3026</f>
        <v>Debit Card</v>
      </c>
      <c r="L3026" s="3">
        <f>Raw_Data!L3026</f>
        <v>2</v>
      </c>
      <c r="M3026" s="3">
        <f>Raw_Data!M3026</f>
        <v>0.1</v>
      </c>
      <c r="N3026" s="3" t="str">
        <f>Raw_Data!N3026</f>
        <v>Drama</v>
      </c>
      <c r="O3026" s="3" t="str">
        <f t="shared" si="470"/>
        <v>35-44</v>
      </c>
      <c r="P3026" s="3" t="str">
        <f t="shared" si="471"/>
        <v>&lt;10h</v>
      </c>
      <c r="Q3026" s="3" t="str">
        <f t="shared" si="472"/>
        <v>8-21d</v>
      </c>
      <c r="R3026" s="3" t="str">
        <f t="shared" si="473"/>
        <v>Medium</v>
      </c>
      <c r="S3026" s="3" t="str">
        <f t="shared" si="474"/>
        <v>High</v>
      </c>
      <c r="T3026" s="3" t="str">
        <f t="shared" si="475"/>
        <v>Churned</v>
      </c>
      <c r="U3026" s="4">
        <f>1/(1+EXP(-(Predictive_Model!$B$5+((B3026-Predictive_Model!$B$20)/Predictive_Model!$C$20)*Predictive_Model!$D$20+((E3026-Predictive_Model!$B$21)/Predictive_Model!$C$21)*Predictive_Model!$D$21+((F3026-Predictive_Model!$B$22)/Predictive_Model!$C$22)*Predictive_Model!$D$22+((I3026-Predictive_Model!$B$23)/Predictive_Model!$C$23)*Predictive_Model!$D$23+((L3026-Predictive_Model!$B$24)/Predictive_Model!$C$24)*Predictive_Model!$D$24+((M3026-Predictive_Model!$B$25)/Predictive_Model!$C$25)*Predictive_Model!$D$25+IF(C3026="Male",Predictive_Model!$D$31,IF(C3026="Other",Predictive_Model!$D$32,0))+IF(D3026="Premium",Predictive_Model!$D$34,IF(D3026="Standard",Predictive_Model!$D$35,0))+IF(G3026="Asia",Predictive_Model!$D$37,IF(G3026="Europe",Predictive_Model!$D$38,IF(G3026="North America",Predictive_Model!$D$39,IF(G3026="Oceania",Predictive_Model!$D$40,IF(G3026="South America",Predictive_Model!$D$41,0)))))+IF(H3026="Laptop",Predictive_Model!$D$43,IF(H3026="Mobile",Predictive_Model!$D$44,IF(H3026="TV",Predictive_Model!$D$45,IF(H3026="Tablet",Predictive_Model!$D$46,0))))+IF(K3026="Crypto",Predictive_Model!$D$48,IF(K3026="Debit Card",Predictive_Model!$D$49,IF(K3026="Gift Card",Predictive_Model!$D$50,IF(K3026="PayPal",Predictive_Model!$D$51,0))))+IF(N3026="Comedy",Predictive_Model!$D$53,IF(N3026="Documentary",Predictive_Model!$D$54,IF(N3026="Drama",Predictive_Model!$D$55,IF(N3026="Horror",Predictive_Model!$D$56,IF(N3026="Romance",Predictive_Model!$D$57,IF(N3026="Sci-Fi",Predictive_Model!$D$58,0)))))))))</f>
        <v>0.89318707429892275</v>
      </c>
      <c r="V3026" s="3" t="str">
        <f t="shared" si="476"/>
        <v>Critical</v>
      </c>
      <c r="W3026" s="6">
        <f t="shared" si="477"/>
        <v>17.989999999999998</v>
      </c>
      <c r="X3026" s="3" t="str">
        <f t="shared" si="478"/>
        <v>Priority 1</v>
      </c>
      <c r="Y3026" s="3" t="str">
        <f t="shared" si="479"/>
        <v>OK</v>
      </c>
    </row>
    <row r="3027" spans="1:25" x14ac:dyDescent="0.25">
      <c r="A3027" s="3" t="str">
        <f>Raw_Data!A3027</f>
        <v>a854b579-3d98-44fb-9d45-00ab83f24a6f</v>
      </c>
      <c r="B3027" s="3">
        <f>Raw_Data!B3027</f>
        <v>36</v>
      </c>
      <c r="C3027" s="3" t="str">
        <f>Raw_Data!C3027</f>
        <v>Female</v>
      </c>
      <c r="D3027" s="3" t="str">
        <f>Raw_Data!D3027</f>
        <v>Standard</v>
      </c>
      <c r="E3027" s="3">
        <f>Raw_Data!E3027</f>
        <v>3.88</v>
      </c>
      <c r="F3027" s="3">
        <f>Raw_Data!F3027</f>
        <v>41</v>
      </c>
      <c r="G3027" s="3" t="str">
        <f>Raw_Data!G3027</f>
        <v>South America</v>
      </c>
      <c r="H3027" s="3" t="str">
        <f>Raw_Data!H3027</f>
        <v>Laptop</v>
      </c>
      <c r="I3027" s="3">
        <f>Raw_Data!I3027</f>
        <v>13.99</v>
      </c>
      <c r="J3027" s="3">
        <f>Raw_Data!J3027</f>
        <v>1</v>
      </c>
      <c r="K3027" s="3" t="str">
        <f>Raw_Data!K3027</f>
        <v>PayPal</v>
      </c>
      <c r="L3027" s="3">
        <f>Raw_Data!L3027</f>
        <v>4</v>
      </c>
      <c r="M3027" s="3">
        <f>Raw_Data!M3027</f>
        <v>0.09</v>
      </c>
      <c r="N3027" s="3" t="str">
        <f>Raw_Data!N3027</f>
        <v>Horror</v>
      </c>
      <c r="O3027" s="3" t="str">
        <f t="shared" si="470"/>
        <v>35-44</v>
      </c>
      <c r="P3027" s="3" t="str">
        <f t="shared" si="471"/>
        <v>&lt;10h</v>
      </c>
      <c r="Q3027" s="3" t="str">
        <f t="shared" si="472"/>
        <v>22-45d</v>
      </c>
      <c r="R3027" s="3" t="str">
        <f t="shared" si="473"/>
        <v>Medium</v>
      </c>
      <c r="S3027" s="3" t="str">
        <f t="shared" si="474"/>
        <v>Mid</v>
      </c>
      <c r="T3027" s="3" t="str">
        <f t="shared" si="475"/>
        <v>Churned</v>
      </c>
      <c r="U3027" s="4">
        <f>1/(1+EXP(-(Predictive_Model!$B$5+((B3027-Predictive_Model!$B$20)/Predictive_Model!$C$20)*Predictive_Model!$D$20+((E3027-Predictive_Model!$B$21)/Predictive_Model!$C$21)*Predictive_Model!$D$21+((F3027-Predictive_Model!$B$22)/Predictive_Model!$C$22)*Predictive_Model!$D$22+((I3027-Predictive_Model!$B$23)/Predictive_Model!$C$23)*Predictive_Model!$D$23+((L3027-Predictive_Model!$B$24)/Predictive_Model!$C$24)*Predictive_Model!$D$24+((M3027-Predictive_Model!$B$25)/Predictive_Model!$C$25)*Predictive_Model!$D$25+IF(C3027="Male",Predictive_Model!$D$31,IF(C3027="Other",Predictive_Model!$D$32,0))+IF(D3027="Premium",Predictive_Model!$D$34,IF(D3027="Standard",Predictive_Model!$D$35,0))+IF(G3027="Asia",Predictive_Model!$D$37,IF(G3027="Europe",Predictive_Model!$D$38,IF(G3027="North America",Predictive_Model!$D$39,IF(G3027="Oceania",Predictive_Model!$D$40,IF(G3027="South America",Predictive_Model!$D$41,0)))))+IF(H3027="Laptop",Predictive_Model!$D$43,IF(H3027="Mobile",Predictive_Model!$D$44,IF(H3027="TV",Predictive_Model!$D$45,IF(H3027="Tablet",Predictive_Model!$D$46,0))))+IF(K3027="Crypto",Predictive_Model!$D$48,IF(K3027="Debit Card",Predictive_Model!$D$49,IF(K3027="Gift Card",Predictive_Model!$D$50,IF(K3027="PayPal",Predictive_Model!$D$51,0))))+IF(N3027="Comedy",Predictive_Model!$D$53,IF(N3027="Documentary",Predictive_Model!$D$54,IF(N3027="Drama",Predictive_Model!$D$55,IF(N3027="Horror",Predictive_Model!$D$56,IF(N3027="Romance",Predictive_Model!$D$57,IF(N3027="Sci-Fi",Predictive_Model!$D$58,0)))))))))</f>
        <v>0.99440044050425103</v>
      </c>
      <c r="V3027" s="3" t="str">
        <f t="shared" si="476"/>
        <v>Critical</v>
      </c>
      <c r="W3027" s="6">
        <f t="shared" si="477"/>
        <v>13.99</v>
      </c>
      <c r="X3027" s="3" t="str">
        <f t="shared" si="478"/>
        <v>Priority 2</v>
      </c>
      <c r="Y3027" s="3" t="str">
        <f t="shared" si="479"/>
        <v>OK</v>
      </c>
    </row>
    <row r="3028" spans="1:25" x14ac:dyDescent="0.25">
      <c r="A3028" s="3" t="str">
        <f>Raw_Data!A3028</f>
        <v>c614659a-26da-476a-864b-718733fe9da3</v>
      </c>
      <c r="B3028" s="3">
        <f>Raw_Data!B3028</f>
        <v>41</v>
      </c>
      <c r="C3028" s="3" t="str">
        <f>Raw_Data!C3028</f>
        <v>Female</v>
      </c>
      <c r="D3028" s="3" t="str">
        <f>Raw_Data!D3028</f>
        <v>Premium</v>
      </c>
      <c r="E3028" s="3">
        <f>Raw_Data!E3028</f>
        <v>10.47</v>
      </c>
      <c r="F3028" s="3">
        <f>Raw_Data!F3028</f>
        <v>37</v>
      </c>
      <c r="G3028" s="3" t="str">
        <f>Raw_Data!G3028</f>
        <v>Asia</v>
      </c>
      <c r="H3028" s="3" t="str">
        <f>Raw_Data!H3028</f>
        <v>TV</v>
      </c>
      <c r="I3028" s="3">
        <f>Raw_Data!I3028</f>
        <v>17.989999999999998</v>
      </c>
      <c r="J3028" s="3">
        <f>Raw_Data!J3028</f>
        <v>0</v>
      </c>
      <c r="K3028" s="3" t="str">
        <f>Raw_Data!K3028</f>
        <v>Debit Card</v>
      </c>
      <c r="L3028" s="3">
        <f>Raw_Data!L3028</f>
        <v>4</v>
      </c>
      <c r="M3028" s="3">
        <f>Raw_Data!M3028</f>
        <v>0.28000000000000003</v>
      </c>
      <c r="N3028" s="3" t="str">
        <f>Raw_Data!N3028</f>
        <v>Sci-Fi</v>
      </c>
      <c r="O3028" s="3" t="str">
        <f t="shared" si="470"/>
        <v>35-44</v>
      </c>
      <c r="P3028" s="3" t="str">
        <f t="shared" si="471"/>
        <v>10-24h</v>
      </c>
      <c r="Q3028" s="3" t="str">
        <f t="shared" si="472"/>
        <v>22-45d</v>
      </c>
      <c r="R3028" s="3" t="str">
        <f t="shared" si="473"/>
        <v>Medium</v>
      </c>
      <c r="S3028" s="3" t="str">
        <f t="shared" si="474"/>
        <v>High</v>
      </c>
      <c r="T3028" s="3" t="str">
        <f t="shared" si="475"/>
        <v>Active</v>
      </c>
      <c r="U3028" s="4">
        <f>1/(1+EXP(-(Predictive_Model!$B$5+((B3028-Predictive_Model!$B$20)/Predictive_Model!$C$20)*Predictive_Model!$D$20+((E3028-Predictive_Model!$B$21)/Predictive_Model!$C$21)*Predictive_Model!$D$21+((F3028-Predictive_Model!$B$22)/Predictive_Model!$C$22)*Predictive_Model!$D$22+((I3028-Predictive_Model!$B$23)/Predictive_Model!$C$23)*Predictive_Model!$D$23+((L3028-Predictive_Model!$B$24)/Predictive_Model!$C$24)*Predictive_Model!$D$24+((M3028-Predictive_Model!$B$25)/Predictive_Model!$C$25)*Predictive_Model!$D$25+IF(C3028="Male",Predictive_Model!$D$31,IF(C3028="Other",Predictive_Model!$D$32,0))+IF(D3028="Premium",Predictive_Model!$D$34,IF(D3028="Standard",Predictive_Model!$D$35,0))+IF(G3028="Asia",Predictive_Model!$D$37,IF(G3028="Europe",Predictive_Model!$D$38,IF(G3028="North America",Predictive_Model!$D$39,IF(G3028="Oceania",Predictive_Model!$D$40,IF(G3028="South America",Predictive_Model!$D$41,0)))))+IF(H3028="Laptop",Predictive_Model!$D$43,IF(H3028="Mobile",Predictive_Model!$D$44,IF(H3028="TV",Predictive_Model!$D$45,IF(H3028="Tablet",Predictive_Model!$D$46,0))))+IF(K3028="Crypto",Predictive_Model!$D$48,IF(K3028="Debit Card",Predictive_Model!$D$49,IF(K3028="Gift Card",Predictive_Model!$D$50,IF(K3028="PayPal",Predictive_Model!$D$51,0))))+IF(N3028="Comedy",Predictive_Model!$D$53,IF(N3028="Documentary",Predictive_Model!$D$54,IF(N3028="Drama",Predictive_Model!$D$55,IF(N3028="Horror",Predictive_Model!$D$56,IF(N3028="Romance",Predictive_Model!$D$57,IF(N3028="Sci-Fi",Predictive_Model!$D$58,0)))))))))</f>
        <v>0.47142744978212331</v>
      </c>
      <c r="V3028" s="3" t="str">
        <f t="shared" si="476"/>
        <v>Medium</v>
      </c>
      <c r="W3028" s="6">
        <f t="shared" si="477"/>
        <v>8.480979821580398</v>
      </c>
      <c r="X3028" s="3" t="str">
        <f t="shared" si="478"/>
        <v>Monitor</v>
      </c>
      <c r="Y3028" s="3" t="str">
        <f t="shared" si="479"/>
        <v>OK</v>
      </c>
    </row>
    <row r="3029" spans="1:25" x14ac:dyDescent="0.25">
      <c r="A3029" s="3" t="str">
        <f>Raw_Data!A3029</f>
        <v>948ce2cb-69d0-44e8-82d3-77e8e7e8faef</v>
      </c>
      <c r="B3029" s="3">
        <f>Raw_Data!B3029</f>
        <v>19</v>
      </c>
      <c r="C3029" s="3" t="str">
        <f>Raw_Data!C3029</f>
        <v>Male</v>
      </c>
      <c r="D3029" s="3" t="str">
        <f>Raw_Data!D3029</f>
        <v>Standard</v>
      </c>
      <c r="E3029" s="3">
        <f>Raw_Data!E3029</f>
        <v>8.32</v>
      </c>
      <c r="F3029" s="3">
        <f>Raw_Data!F3029</f>
        <v>2</v>
      </c>
      <c r="G3029" s="3" t="str">
        <f>Raw_Data!G3029</f>
        <v>Asia</v>
      </c>
      <c r="H3029" s="3" t="str">
        <f>Raw_Data!H3029</f>
        <v>Laptop</v>
      </c>
      <c r="I3029" s="3">
        <f>Raw_Data!I3029</f>
        <v>13.99</v>
      </c>
      <c r="J3029" s="3">
        <f>Raw_Data!J3029</f>
        <v>0</v>
      </c>
      <c r="K3029" s="3" t="str">
        <f>Raw_Data!K3029</f>
        <v>PayPal</v>
      </c>
      <c r="L3029" s="3">
        <f>Raw_Data!L3029</f>
        <v>2</v>
      </c>
      <c r="M3029" s="3">
        <f>Raw_Data!M3029</f>
        <v>2.77</v>
      </c>
      <c r="N3029" s="3" t="str">
        <f>Raw_Data!N3029</f>
        <v>Horror</v>
      </c>
      <c r="O3029" s="3" t="str">
        <f t="shared" si="470"/>
        <v>18-24</v>
      </c>
      <c r="P3029" s="3" t="str">
        <f t="shared" si="471"/>
        <v>&lt;10h</v>
      </c>
      <c r="Q3029" s="3" t="str">
        <f t="shared" si="472"/>
        <v>0-7d</v>
      </c>
      <c r="R3029" s="3" t="str">
        <f t="shared" si="473"/>
        <v>Medium</v>
      </c>
      <c r="S3029" s="3" t="str">
        <f t="shared" si="474"/>
        <v>Mid</v>
      </c>
      <c r="T3029" s="3" t="str">
        <f t="shared" si="475"/>
        <v>Active</v>
      </c>
      <c r="U3029" s="4">
        <f>1/(1+EXP(-(Predictive_Model!$B$5+((B3029-Predictive_Model!$B$20)/Predictive_Model!$C$20)*Predictive_Model!$D$20+((E3029-Predictive_Model!$B$21)/Predictive_Model!$C$21)*Predictive_Model!$D$21+((F3029-Predictive_Model!$B$22)/Predictive_Model!$C$22)*Predictive_Model!$D$22+((I3029-Predictive_Model!$B$23)/Predictive_Model!$C$23)*Predictive_Model!$D$23+((L3029-Predictive_Model!$B$24)/Predictive_Model!$C$24)*Predictive_Model!$D$24+((M3029-Predictive_Model!$B$25)/Predictive_Model!$C$25)*Predictive_Model!$D$25+IF(C3029="Male",Predictive_Model!$D$31,IF(C3029="Other",Predictive_Model!$D$32,0))+IF(D3029="Premium",Predictive_Model!$D$34,IF(D3029="Standard",Predictive_Model!$D$35,0))+IF(G3029="Asia",Predictive_Model!$D$37,IF(G3029="Europe",Predictive_Model!$D$38,IF(G3029="North America",Predictive_Model!$D$39,IF(G3029="Oceania",Predictive_Model!$D$40,IF(G3029="South America",Predictive_Model!$D$41,0)))))+IF(H3029="Laptop",Predictive_Model!$D$43,IF(H3029="Mobile",Predictive_Model!$D$44,IF(H3029="TV",Predictive_Model!$D$45,IF(H3029="Tablet",Predictive_Model!$D$46,0))))+IF(K3029="Crypto",Predictive_Model!$D$48,IF(K3029="Debit Card",Predictive_Model!$D$49,IF(K3029="Gift Card",Predictive_Model!$D$50,IF(K3029="PayPal",Predictive_Model!$D$51,0))))+IF(N3029="Comedy",Predictive_Model!$D$53,IF(N3029="Documentary",Predictive_Model!$D$54,IF(N3029="Drama",Predictive_Model!$D$55,IF(N3029="Horror",Predictive_Model!$D$56,IF(N3029="Romance",Predictive_Model!$D$57,IF(N3029="Sci-Fi",Predictive_Model!$D$58,0)))))))))</f>
        <v>8.7984355941370038E-3</v>
      </c>
      <c r="V3029" s="3" t="str">
        <f t="shared" si="476"/>
        <v>Low</v>
      </c>
      <c r="W3029" s="6">
        <f t="shared" si="477"/>
        <v>0.12309011396197668</v>
      </c>
      <c r="X3029" s="3" t="str">
        <f t="shared" si="478"/>
        <v>Monitor</v>
      </c>
      <c r="Y3029" s="3" t="str">
        <f t="shared" si="479"/>
        <v>OK</v>
      </c>
    </row>
    <row r="3030" spans="1:25" x14ac:dyDescent="0.25">
      <c r="A3030" s="3" t="str">
        <f>Raw_Data!A3030</f>
        <v>7d08d89e-8404-4b5f-9997-bf9e6b5fb250</v>
      </c>
      <c r="B3030" s="3">
        <f>Raw_Data!B3030</f>
        <v>36</v>
      </c>
      <c r="C3030" s="3" t="str">
        <f>Raw_Data!C3030</f>
        <v>Other</v>
      </c>
      <c r="D3030" s="3" t="str">
        <f>Raw_Data!D3030</f>
        <v>Premium</v>
      </c>
      <c r="E3030" s="3">
        <f>Raw_Data!E3030</f>
        <v>54.48</v>
      </c>
      <c r="F3030" s="3">
        <f>Raw_Data!F3030</f>
        <v>25</v>
      </c>
      <c r="G3030" s="3" t="str">
        <f>Raw_Data!G3030</f>
        <v>Africa</v>
      </c>
      <c r="H3030" s="3" t="str">
        <f>Raw_Data!H3030</f>
        <v>Mobile</v>
      </c>
      <c r="I3030" s="3">
        <f>Raw_Data!I3030</f>
        <v>17.989999999999998</v>
      </c>
      <c r="J3030" s="3">
        <f>Raw_Data!J3030</f>
        <v>0</v>
      </c>
      <c r="K3030" s="3" t="str">
        <f>Raw_Data!K3030</f>
        <v>Gift Card</v>
      </c>
      <c r="L3030" s="3">
        <f>Raw_Data!L3030</f>
        <v>2</v>
      </c>
      <c r="M3030" s="3">
        <f>Raw_Data!M3030</f>
        <v>2.1</v>
      </c>
      <c r="N3030" s="3" t="str">
        <f>Raw_Data!N3030</f>
        <v>Documentary</v>
      </c>
      <c r="O3030" s="3" t="str">
        <f t="shared" si="470"/>
        <v>35-44</v>
      </c>
      <c r="P3030" s="3" t="str">
        <f t="shared" si="471"/>
        <v>50h+</v>
      </c>
      <c r="Q3030" s="3" t="str">
        <f t="shared" si="472"/>
        <v>22-45d</v>
      </c>
      <c r="R3030" s="3" t="str">
        <f t="shared" si="473"/>
        <v>Medium</v>
      </c>
      <c r="S3030" s="3" t="str">
        <f t="shared" si="474"/>
        <v>High</v>
      </c>
      <c r="T3030" s="3" t="str">
        <f t="shared" si="475"/>
        <v>Active</v>
      </c>
      <c r="U3030" s="4">
        <f>1/(1+EXP(-(Predictive_Model!$B$5+((B3030-Predictive_Model!$B$20)/Predictive_Model!$C$20)*Predictive_Model!$D$20+((E3030-Predictive_Model!$B$21)/Predictive_Model!$C$21)*Predictive_Model!$D$21+((F3030-Predictive_Model!$B$22)/Predictive_Model!$C$22)*Predictive_Model!$D$22+((I3030-Predictive_Model!$B$23)/Predictive_Model!$C$23)*Predictive_Model!$D$23+((L3030-Predictive_Model!$B$24)/Predictive_Model!$C$24)*Predictive_Model!$D$24+((M3030-Predictive_Model!$B$25)/Predictive_Model!$C$25)*Predictive_Model!$D$25+IF(C3030="Male",Predictive_Model!$D$31,IF(C3030="Other",Predictive_Model!$D$32,0))+IF(D3030="Premium",Predictive_Model!$D$34,IF(D3030="Standard",Predictive_Model!$D$35,0))+IF(G3030="Asia",Predictive_Model!$D$37,IF(G3030="Europe",Predictive_Model!$D$38,IF(G3030="North America",Predictive_Model!$D$39,IF(G3030="Oceania",Predictive_Model!$D$40,IF(G3030="South America",Predictive_Model!$D$41,0)))))+IF(H3030="Laptop",Predictive_Model!$D$43,IF(H3030="Mobile",Predictive_Model!$D$44,IF(H3030="TV",Predictive_Model!$D$45,IF(H3030="Tablet",Predictive_Model!$D$46,0))))+IF(K3030="Crypto",Predictive_Model!$D$48,IF(K3030="Debit Card",Predictive_Model!$D$49,IF(K3030="Gift Card",Predictive_Model!$D$50,IF(K3030="PayPal",Predictive_Model!$D$51,0))))+IF(N3030="Comedy",Predictive_Model!$D$53,IF(N3030="Documentary",Predictive_Model!$D$54,IF(N3030="Drama",Predictive_Model!$D$55,IF(N3030="Horror",Predictive_Model!$D$56,IF(N3030="Romance",Predictive_Model!$D$57,IF(N3030="Sci-Fi",Predictive_Model!$D$58,0)))))))))</f>
        <v>4.2579384093186654E-7</v>
      </c>
      <c r="V3030" s="3" t="str">
        <f t="shared" si="476"/>
        <v>Low</v>
      </c>
      <c r="W3030" s="6">
        <f t="shared" si="477"/>
        <v>7.6600311983642786E-6</v>
      </c>
      <c r="X3030" s="3" t="str">
        <f t="shared" si="478"/>
        <v>Monitor</v>
      </c>
      <c r="Y3030" s="3" t="str">
        <f t="shared" si="479"/>
        <v>OK</v>
      </c>
    </row>
    <row r="3031" spans="1:25" x14ac:dyDescent="0.25">
      <c r="A3031" s="3" t="str">
        <f>Raw_Data!A3031</f>
        <v>8ca4333b-e984-423e-8c3b-359064e08c95</v>
      </c>
      <c r="B3031" s="3">
        <f>Raw_Data!B3031</f>
        <v>46</v>
      </c>
      <c r="C3031" s="3" t="str">
        <f>Raw_Data!C3031</f>
        <v>Other</v>
      </c>
      <c r="D3031" s="3" t="str">
        <f>Raw_Data!D3031</f>
        <v>Standard</v>
      </c>
      <c r="E3031" s="3">
        <f>Raw_Data!E3031</f>
        <v>38.53</v>
      </c>
      <c r="F3031" s="3">
        <f>Raw_Data!F3031</f>
        <v>49</v>
      </c>
      <c r="G3031" s="3" t="str">
        <f>Raw_Data!G3031</f>
        <v>Europe</v>
      </c>
      <c r="H3031" s="3" t="str">
        <f>Raw_Data!H3031</f>
        <v>Laptop</v>
      </c>
      <c r="I3031" s="3">
        <f>Raw_Data!I3031</f>
        <v>13.99</v>
      </c>
      <c r="J3031" s="3">
        <f>Raw_Data!J3031</f>
        <v>0</v>
      </c>
      <c r="K3031" s="3" t="str">
        <f>Raw_Data!K3031</f>
        <v>Crypto</v>
      </c>
      <c r="L3031" s="3">
        <f>Raw_Data!L3031</f>
        <v>2</v>
      </c>
      <c r="M3031" s="3">
        <f>Raw_Data!M3031</f>
        <v>0.77</v>
      </c>
      <c r="N3031" s="3" t="str">
        <f>Raw_Data!N3031</f>
        <v>Sci-Fi</v>
      </c>
      <c r="O3031" s="3" t="str">
        <f t="shared" si="470"/>
        <v>45-54</v>
      </c>
      <c r="P3031" s="3" t="str">
        <f t="shared" si="471"/>
        <v>25-49h</v>
      </c>
      <c r="Q3031" s="3" t="str">
        <f t="shared" si="472"/>
        <v>46-60d</v>
      </c>
      <c r="R3031" s="3" t="str">
        <f t="shared" si="473"/>
        <v>Medium</v>
      </c>
      <c r="S3031" s="3" t="str">
        <f t="shared" si="474"/>
        <v>Mid</v>
      </c>
      <c r="T3031" s="3" t="str">
        <f t="shared" si="475"/>
        <v>Active</v>
      </c>
      <c r="U3031" s="4">
        <f>1/(1+EXP(-(Predictive_Model!$B$5+((B3031-Predictive_Model!$B$20)/Predictive_Model!$C$20)*Predictive_Model!$D$20+((E3031-Predictive_Model!$B$21)/Predictive_Model!$C$21)*Predictive_Model!$D$21+((F3031-Predictive_Model!$B$22)/Predictive_Model!$C$22)*Predictive_Model!$D$22+((I3031-Predictive_Model!$B$23)/Predictive_Model!$C$23)*Predictive_Model!$D$23+((L3031-Predictive_Model!$B$24)/Predictive_Model!$C$24)*Predictive_Model!$D$24+((M3031-Predictive_Model!$B$25)/Predictive_Model!$C$25)*Predictive_Model!$D$25+IF(C3031="Male",Predictive_Model!$D$31,IF(C3031="Other",Predictive_Model!$D$32,0))+IF(D3031="Premium",Predictive_Model!$D$34,IF(D3031="Standard",Predictive_Model!$D$35,0))+IF(G3031="Asia",Predictive_Model!$D$37,IF(G3031="Europe",Predictive_Model!$D$38,IF(G3031="North America",Predictive_Model!$D$39,IF(G3031="Oceania",Predictive_Model!$D$40,IF(G3031="South America",Predictive_Model!$D$41,0)))))+IF(H3031="Laptop",Predictive_Model!$D$43,IF(H3031="Mobile",Predictive_Model!$D$44,IF(H3031="TV",Predictive_Model!$D$45,IF(H3031="Tablet",Predictive_Model!$D$46,0))))+IF(K3031="Crypto",Predictive_Model!$D$48,IF(K3031="Debit Card",Predictive_Model!$D$49,IF(K3031="Gift Card",Predictive_Model!$D$50,IF(K3031="PayPal",Predictive_Model!$D$51,0))))+IF(N3031="Comedy",Predictive_Model!$D$53,IF(N3031="Documentary",Predictive_Model!$D$54,IF(N3031="Drama",Predictive_Model!$D$55,IF(N3031="Horror",Predictive_Model!$D$56,IF(N3031="Romance",Predictive_Model!$D$57,IF(N3031="Sci-Fi",Predictive_Model!$D$58,0)))))))))</f>
        <v>1.2201952241339306E-2</v>
      </c>
      <c r="V3031" s="3" t="str">
        <f t="shared" si="476"/>
        <v>Low</v>
      </c>
      <c r="W3031" s="6">
        <f t="shared" si="477"/>
        <v>0.17070531185633689</v>
      </c>
      <c r="X3031" s="3" t="str">
        <f t="shared" si="478"/>
        <v>Monitor</v>
      </c>
      <c r="Y3031" s="3" t="str">
        <f t="shared" si="479"/>
        <v>OK</v>
      </c>
    </row>
    <row r="3032" spans="1:25" x14ac:dyDescent="0.25">
      <c r="A3032" s="3" t="str">
        <f>Raw_Data!A3032</f>
        <v>bfa1ea14-554f-4ea6-bdde-025e9f3797f5</v>
      </c>
      <c r="B3032" s="3">
        <f>Raw_Data!B3032</f>
        <v>46</v>
      </c>
      <c r="C3032" s="3" t="str">
        <f>Raw_Data!C3032</f>
        <v>Other</v>
      </c>
      <c r="D3032" s="3" t="str">
        <f>Raw_Data!D3032</f>
        <v>Basic</v>
      </c>
      <c r="E3032" s="3">
        <f>Raw_Data!E3032</f>
        <v>6.69</v>
      </c>
      <c r="F3032" s="3">
        <f>Raw_Data!F3032</f>
        <v>13</v>
      </c>
      <c r="G3032" s="3" t="str">
        <f>Raw_Data!G3032</f>
        <v>Oceania</v>
      </c>
      <c r="H3032" s="3" t="str">
        <f>Raw_Data!H3032</f>
        <v>Desktop</v>
      </c>
      <c r="I3032" s="3">
        <f>Raw_Data!I3032</f>
        <v>8.99</v>
      </c>
      <c r="J3032" s="3">
        <f>Raw_Data!J3032</f>
        <v>1</v>
      </c>
      <c r="K3032" s="3" t="str">
        <f>Raw_Data!K3032</f>
        <v>Crypto</v>
      </c>
      <c r="L3032" s="3">
        <f>Raw_Data!L3032</f>
        <v>1</v>
      </c>
      <c r="M3032" s="3">
        <f>Raw_Data!M3032</f>
        <v>0.48</v>
      </c>
      <c r="N3032" s="3" t="str">
        <f>Raw_Data!N3032</f>
        <v>Romance</v>
      </c>
      <c r="O3032" s="3" t="str">
        <f t="shared" si="470"/>
        <v>45-54</v>
      </c>
      <c r="P3032" s="3" t="str">
        <f t="shared" si="471"/>
        <v>&lt;10h</v>
      </c>
      <c r="Q3032" s="3" t="str">
        <f t="shared" si="472"/>
        <v>8-21d</v>
      </c>
      <c r="R3032" s="3" t="str">
        <f t="shared" si="473"/>
        <v>Medium</v>
      </c>
      <c r="S3032" s="3" t="str">
        <f t="shared" si="474"/>
        <v>Low</v>
      </c>
      <c r="T3032" s="3" t="str">
        <f t="shared" si="475"/>
        <v>Churned</v>
      </c>
      <c r="U3032" s="4">
        <f>1/(1+EXP(-(Predictive_Model!$B$5+((B3032-Predictive_Model!$B$20)/Predictive_Model!$C$20)*Predictive_Model!$D$20+((E3032-Predictive_Model!$B$21)/Predictive_Model!$C$21)*Predictive_Model!$D$21+((F3032-Predictive_Model!$B$22)/Predictive_Model!$C$22)*Predictive_Model!$D$22+((I3032-Predictive_Model!$B$23)/Predictive_Model!$C$23)*Predictive_Model!$D$23+((L3032-Predictive_Model!$B$24)/Predictive_Model!$C$24)*Predictive_Model!$D$24+((M3032-Predictive_Model!$B$25)/Predictive_Model!$C$25)*Predictive_Model!$D$25+IF(C3032="Male",Predictive_Model!$D$31,IF(C3032="Other",Predictive_Model!$D$32,0))+IF(D3032="Premium",Predictive_Model!$D$34,IF(D3032="Standard",Predictive_Model!$D$35,0))+IF(G3032="Asia",Predictive_Model!$D$37,IF(G3032="Europe",Predictive_Model!$D$38,IF(G3032="North America",Predictive_Model!$D$39,IF(G3032="Oceania",Predictive_Model!$D$40,IF(G3032="South America",Predictive_Model!$D$41,0)))))+IF(H3032="Laptop",Predictive_Model!$D$43,IF(H3032="Mobile",Predictive_Model!$D$44,IF(H3032="TV",Predictive_Model!$D$45,IF(H3032="Tablet",Predictive_Model!$D$46,0))))+IF(K3032="Crypto",Predictive_Model!$D$48,IF(K3032="Debit Card",Predictive_Model!$D$49,IF(K3032="Gift Card",Predictive_Model!$D$50,IF(K3032="PayPal",Predictive_Model!$D$51,0))))+IF(N3032="Comedy",Predictive_Model!$D$53,IF(N3032="Documentary",Predictive_Model!$D$54,IF(N3032="Drama",Predictive_Model!$D$55,IF(N3032="Horror",Predictive_Model!$D$56,IF(N3032="Romance",Predictive_Model!$D$57,IF(N3032="Sci-Fi",Predictive_Model!$D$58,0)))))))))</f>
        <v>0.96994316378130008</v>
      </c>
      <c r="V3032" s="3" t="str">
        <f t="shared" si="476"/>
        <v>Critical</v>
      </c>
      <c r="W3032" s="6">
        <f t="shared" si="477"/>
        <v>8.99</v>
      </c>
      <c r="X3032" s="3" t="str">
        <f t="shared" si="478"/>
        <v>Priority 2</v>
      </c>
      <c r="Y3032" s="3" t="str">
        <f t="shared" si="479"/>
        <v>OK</v>
      </c>
    </row>
    <row r="3033" spans="1:25" x14ac:dyDescent="0.25">
      <c r="A3033" s="3" t="str">
        <f>Raw_Data!A3033</f>
        <v>b188eb5c-8e85-49e6-be94-ebd9f6c8db61</v>
      </c>
      <c r="B3033" s="3">
        <f>Raw_Data!B3033</f>
        <v>35</v>
      </c>
      <c r="C3033" s="3" t="str">
        <f>Raw_Data!C3033</f>
        <v>Other</v>
      </c>
      <c r="D3033" s="3" t="str">
        <f>Raw_Data!D3033</f>
        <v>Standard</v>
      </c>
      <c r="E3033" s="3">
        <f>Raw_Data!E3033</f>
        <v>8.18</v>
      </c>
      <c r="F3033" s="3">
        <f>Raw_Data!F3033</f>
        <v>36</v>
      </c>
      <c r="G3033" s="3" t="str">
        <f>Raw_Data!G3033</f>
        <v>South America</v>
      </c>
      <c r="H3033" s="3" t="str">
        <f>Raw_Data!H3033</f>
        <v>Mobile</v>
      </c>
      <c r="I3033" s="3">
        <f>Raw_Data!I3033</f>
        <v>13.99</v>
      </c>
      <c r="J3033" s="3">
        <f>Raw_Data!J3033</f>
        <v>1</v>
      </c>
      <c r="K3033" s="3" t="str">
        <f>Raw_Data!K3033</f>
        <v>Debit Card</v>
      </c>
      <c r="L3033" s="3">
        <f>Raw_Data!L3033</f>
        <v>2</v>
      </c>
      <c r="M3033" s="3">
        <f>Raw_Data!M3033</f>
        <v>0.22</v>
      </c>
      <c r="N3033" s="3" t="str">
        <f>Raw_Data!N3033</f>
        <v>Romance</v>
      </c>
      <c r="O3033" s="3" t="str">
        <f t="shared" si="470"/>
        <v>35-44</v>
      </c>
      <c r="P3033" s="3" t="str">
        <f t="shared" si="471"/>
        <v>&lt;10h</v>
      </c>
      <c r="Q3033" s="3" t="str">
        <f t="shared" si="472"/>
        <v>22-45d</v>
      </c>
      <c r="R3033" s="3" t="str">
        <f t="shared" si="473"/>
        <v>Medium</v>
      </c>
      <c r="S3033" s="3" t="str">
        <f t="shared" si="474"/>
        <v>Mid</v>
      </c>
      <c r="T3033" s="3" t="str">
        <f t="shared" si="475"/>
        <v>Churned</v>
      </c>
      <c r="U3033" s="4">
        <f>1/(1+EXP(-(Predictive_Model!$B$5+((B3033-Predictive_Model!$B$20)/Predictive_Model!$C$20)*Predictive_Model!$D$20+((E3033-Predictive_Model!$B$21)/Predictive_Model!$C$21)*Predictive_Model!$D$21+((F3033-Predictive_Model!$B$22)/Predictive_Model!$C$22)*Predictive_Model!$D$22+((I3033-Predictive_Model!$B$23)/Predictive_Model!$C$23)*Predictive_Model!$D$23+((L3033-Predictive_Model!$B$24)/Predictive_Model!$C$24)*Predictive_Model!$D$24+((M3033-Predictive_Model!$B$25)/Predictive_Model!$C$25)*Predictive_Model!$D$25+IF(C3033="Male",Predictive_Model!$D$31,IF(C3033="Other",Predictive_Model!$D$32,0))+IF(D3033="Premium",Predictive_Model!$D$34,IF(D3033="Standard",Predictive_Model!$D$35,0))+IF(G3033="Asia",Predictive_Model!$D$37,IF(G3033="Europe",Predictive_Model!$D$38,IF(G3033="North America",Predictive_Model!$D$39,IF(G3033="Oceania",Predictive_Model!$D$40,IF(G3033="South America",Predictive_Model!$D$41,0)))))+IF(H3033="Laptop",Predictive_Model!$D$43,IF(H3033="Mobile",Predictive_Model!$D$44,IF(H3033="TV",Predictive_Model!$D$45,IF(H3033="Tablet",Predictive_Model!$D$46,0))))+IF(K3033="Crypto",Predictive_Model!$D$48,IF(K3033="Debit Card",Predictive_Model!$D$49,IF(K3033="Gift Card",Predictive_Model!$D$50,IF(K3033="PayPal",Predictive_Model!$D$51,0))))+IF(N3033="Comedy",Predictive_Model!$D$53,IF(N3033="Documentary",Predictive_Model!$D$54,IF(N3033="Drama",Predictive_Model!$D$55,IF(N3033="Horror",Predictive_Model!$D$56,IF(N3033="Romance",Predictive_Model!$D$57,IF(N3033="Sci-Fi",Predictive_Model!$D$58,0)))))))))</f>
        <v>0.99720194393712758</v>
      </c>
      <c r="V3033" s="3" t="str">
        <f t="shared" si="476"/>
        <v>Critical</v>
      </c>
      <c r="W3033" s="6">
        <f t="shared" si="477"/>
        <v>13.99</v>
      </c>
      <c r="X3033" s="3" t="str">
        <f t="shared" si="478"/>
        <v>Priority 2</v>
      </c>
      <c r="Y3033" s="3" t="str">
        <f t="shared" si="479"/>
        <v>OK</v>
      </c>
    </row>
    <row r="3034" spans="1:25" x14ac:dyDescent="0.25">
      <c r="A3034" s="3" t="str">
        <f>Raw_Data!A3034</f>
        <v>e5cd7a56-d6f1-4023-81ab-11a379047f1d</v>
      </c>
      <c r="B3034" s="3">
        <f>Raw_Data!B3034</f>
        <v>67</v>
      </c>
      <c r="C3034" s="3" t="str">
        <f>Raw_Data!C3034</f>
        <v>Female</v>
      </c>
      <c r="D3034" s="3" t="str">
        <f>Raw_Data!D3034</f>
        <v>Standard</v>
      </c>
      <c r="E3034" s="3">
        <f>Raw_Data!E3034</f>
        <v>21.36</v>
      </c>
      <c r="F3034" s="3">
        <f>Raw_Data!F3034</f>
        <v>19</v>
      </c>
      <c r="G3034" s="3" t="str">
        <f>Raw_Data!G3034</f>
        <v>North America</v>
      </c>
      <c r="H3034" s="3" t="str">
        <f>Raw_Data!H3034</f>
        <v>Desktop</v>
      </c>
      <c r="I3034" s="3">
        <f>Raw_Data!I3034</f>
        <v>13.99</v>
      </c>
      <c r="J3034" s="3">
        <f>Raw_Data!J3034</f>
        <v>0</v>
      </c>
      <c r="K3034" s="3" t="str">
        <f>Raw_Data!K3034</f>
        <v>PayPal</v>
      </c>
      <c r="L3034" s="3">
        <f>Raw_Data!L3034</f>
        <v>4</v>
      </c>
      <c r="M3034" s="3">
        <f>Raw_Data!M3034</f>
        <v>1.07</v>
      </c>
      <c r="N3034" s="3" t="str">
        <f>Raw_Data!N3034</f>
        <v>Horror</v>
      </c>
      <c r="O3034" s="3" t="str">
        <f t="shared" si="470"/>
        <v>55-70</v>
      </c>
      <c r="P3034" s="3" t="str">
        <f t="shared" si="471"/>
        <v>10-24h</v>
      </c>
      <c r="Q3034" s="3" t="str">
        <f t="shared" si="472"/>
        <v>8-21d</v>
      </c>
      <c r="R3034" s="3" t="str">
        <f t="shared" si="473"/>
        <v>Medium</v>
      </c>
      <c r="S3034" s="3" t="str">
        <f t="shared" si="474"/>
        <v>Mid</v>
      </c>
      <c r="T3034" s="3" t="str">
        <f t="shared" si="475"/>
        <v>Active</v>
      </c>
      <c r="U3034" s="4">
        <f>1/(1+EXP(-(Predictive_Model!$B$5+((B3034-Predictive_Model!$B$20)/Predictive_Model!$C$20)*Predictive_Model!$D$20+((E3034-Predictive_Model!$B$21)/Predictive_Model!$C$21)*Predictive_Model!$D$21+((F3034-Predictive_Model!$B$22)/Predictive_Model!$C$22)*Predictive_Model!$D$22+((I3034-Predictive_Model!$B$23)/Predictive_Model!$C$23)*Predictive_Model!$D$23+((L3034-Predictive_Model!$B$24)/Predictive_Model!$C$24)*Predictive_Model!$D$24+((M3034-Predictive_Model!$B$25)/Predictive_Model!$C$25)*Predictive_Model!$D$25+IF(C3034="Male",Predictive_Model!$D$31,IF(C3034="Other",Predictive_Model!$D$32,0))+IF(D3034="Premium",Predictive_Model!$D$34,IF(D3034="Standard",Predictive_Model!$D$35,0))+IF(G3034="Asia",Predictive_Model!$D$37,IF(G3034="Europe",Predictive_Model!$D$38,IF(G3034="North America",Predictive_Model!$D$39,IF(G3034="Oceania",Predictive_Model!$D$40,IF(G3034="South America",Predictive_Model!$D$41,0)))))+IF(H3034="Laptop",Predictive_Model!$D$43,IF(H3034="Mobile",Predictive_Model!$D$44,IF(H3034="TV",Predictive_Model!$D$45,IF(H3034="Tablet",Predictive_Model!$D$46,0))))+IF(K3034="Crypto",Predictive_Model!$D$48,IF(K3034="Debit Card",Predictive_Model!$D$49,IF(K3034="Gift Card",Predictive_Model!$D$50,IF(K3034="PayPal",Predictive_Model!$D$51,0))))+IF(N3034="Comedy",Predictive_Model!$D$53,IF(N3034="Documentary",Predictive_Model!$D$54,IF(N3034="Drama",Predictive_Model!$D$55,IF(N3034="Horror",Predictive_Model!$D$56,IF(N3034="Romance",Predictive_Model!$D$57,IF(N3034="Sci-Fi",Predictive_Model!$D$58,0)))))))))</f>
        <v>7.3150102545815028E-3</v>
      </c>
      <c r="V3034" s="3" t="str">
        <f t="shared" si="476"/>
        <v>Low</v>
      </c>
      <c r="W3034" s="6">
        <f t="shared" si="477"/>
        <v>0.10233699346159522</v>
      </c>
      <c r="X3034" s="3" t="str">
        <f t="shared" si="478"/>
        <v>Monitor</v>
      </c>
      <c r="Y3034" s="3" t="str">
        <f t="shared" si="479"/>
        <v>OK</v>
      </c>
    </row>
    <row r="3035" spans="1:25" x14ac:dyDescent="0.25">
      <c r="A3035" s="3" t="str">
        <f>Raw_Data!A3035</f>
        <v>1532673a-a236-4238-8071-860e099bd870</v>
      </c>
      <c r="B3035" s="3">
        <f>Raw_Data!B3035</f>
        <v>66</v>
      </c>
      <c r="C3035" s="3" t="str">
        <f>Raw_Data!C3035</f>
        <v>Female</v>
      </c>
      <c r="D3035" s="3" t="str">
        <f>Raw_Data!D3035</f>
        <v>Standard</v>
      </c>
      <c r="E3035" s="3">
        <f>Raw_Data!E3035</f>
        <v>36.700000000000003</v>
      </c>
      <c r="F3035" s="3">
        <f>Raw_Data!F3035</f>
        <v>48</v>
      </c>
      <c r="G3035" s="3" t="str">
        <f>Raw_Data!G3035</f>
        <v>South America</v>
      </c>
      <c r="H3035" s="3" t="str">
        <f>Raw_Data!H3035</f>
        <v>TV</v>
      </c>
      <c r="I3035" s="3">
        <f>Raw_Data!I3035</f>
        <v>13.99</v>
      </c>
      <c r="J3035" s="3">
        <f>Raw_Data!J3035</f>
        <v>0</v>
      </c>
      <c r="K3035" s="3" t="str">
        <f>Raw_Data!K3035</f>
        <v>Crypto</v>
      </c>
      <c r="L3035" s="3">
        <f>Raw_Data!L3035</f>
        <v>3</v>
      </c>
      <c r="M3035" s="3">
        <f>Raw_Data!M3035</f>
        <v>0.75</v>
      </c>
      <c r="N3035" s="3" t="str">
        <f>Raw_Data!N3035</f>
        <v>Romance</v>
      </c>
      <c r="O3035" s="3" t="str">
        <f t="shared" si="470"/>
        <v>55-70</v>
      </c>
      <c r="P3035" s="3" t="str">
        <f t="shared" si="471"/>
        <v>25-49h</v>
      </c>
      <c r="Q3035" s="3" t="str">
        <f t="shared" si="472"/>
        <v>46-60d</v>
      </c>
      <c r="R3035" s="3" t="str">
        <f t="shared" si="473"/>
        <v>Medium</v>
      </c>
      <c r="S3035" s="3" t="str">
        <f t="shared" si="474"/>
        <v>Mid</v>
      </c>
      <c r="T3035" s="3" t="str">
        <f t="shared" si="475"/>
        <v>Active</v>
      </c>
      <c r="U3035" s="4">
        <f>1/(1+EXP(-(Predictive_Model!$B$5+((B3035-Predictive_Model!$B$20)/Predictive_Model!$C$20)*Predictive_Model!$D$20+((E3035-Predictive_Model!$B$21)/Predictive_Model!$C$21)*Predictive_Model!$D$21+((F3035-Predictive_Model!$B$22)/Predictive_Model!$C$22)*Predictive_Model!$D$22+((I3035-Predictive_Model!$B$23)/Predictive_Model!$C$23)*Predictive_Model!$D$23+((L3035-Predictive_Model!$B$24)/Predictive_Model!$C$24)*Predictive_Model!$D$24+((M3035-Predictive_Model!$B$25)/Predictive_Model!$C$25)*Predictive_Model!$D$25+IF(C3035="Male",Predictive_Model!$D$31,IF(C3035="Other",Predictive_Model!$D$32,0))+IF(D3035="Premium",Predictive_Model!$D$34,IF(D3035="Standard",Predictive_Model!$D$35,0))+IF(G3035="Asia",Predictive_Model!$D$37,IF(G3035="Europe",Predictive_Model!$D$38,IF(G3035="North America",Predictive_Model!$D$39,IF(G3035="Oceania",Predictive_Model!$D$40,IF(G3035="South America",Predictive_Model!$D$41,0)))))+IF(H3035="Laptop",Predictive_Model!$D$43,IF(H3035="Mobile",Predictive_Model!$D$44,IF(H3035="TV",Predictive_Model!$D$45,IF(H3035="Tablet",Predictive_Model!$D$46,0))))+IF(K3035="Crypto",Predictive_Model!$D$48,IF(K3035="Debit Card",Predictive_Model!$D$49,IF(K3035="Gift Card",Predictive_Model!$D$50,IF(K3035="PayPal",Predictive_Model!$D$51,0))))+IF(N3035="Comedy",Predictive_Model!$D$53,IF(N3035="Documentary",Predictive_Model!$D$54,IF(N3035="Drama",Predictive_Model!$D$55,IF(N3035="Horror",Predictive_Model!$D$56,IF(N3035="Romance",Predictive_Model!$D$57,IF(N3035="Sci-Fi",Predictive_Model!$D$58,0)))))))))</f>
        <v>8.7660912341372028E-3</v>
      </c>
      <c r="V3035" s="3" t="str">
        <f t="shared" si="476"/>
        <v>Low</v>
      </c>
      <c r="W3035" s="6">
        <f t="shared" si="477"/>
        <v>0.12263761636557947</v>
      </c>
      <c r="X3035" s="3" t="str">
        <f t="shared" si="478"/>
        <v>Monitor</v>
      </c>
      <c r="Y3035" s="3" t="str">
        <f t="shared" si="479"/>
        <v>OK</v>
      </c>
    </row>
    <row r="3036" spans="1:25" x14ac:dyDescent="0.25">
      <c r="A3036" s="3" t="str">
        <f>Raw_Data!A3036</f>
        <v>760e2c65-f8d5-4600-802d-36cb875e9a19</v>
      </c>
      <c r="B3036" s="3">
        <f>Raw_Data!B3036</f>
        <v>20</v>
      </c>
      <c r="C3036" s="3" t="str">
        <f>Raw_Data!C3036</f>
        <v>Female</v>
      </c>
      <c r="D3036" s="3" t="str">
        <f>Raw_Data!D3036</f>
        <v>Standard</v>
      </c>
      <c r="E3036" s="3">
        <f>Raw_Data!E3036</f>
        <v>7.66</v>
      </c>
      <c r="F3036" s="3">
        <f>Raw_Data!F3036</f>
        <v>36</v>
      </c>
      <c r="G3036" s="3" t="str">
        <f>Raw_Data!G3036</f>
        <v>North America</v>
      </c>
      <c r="H3036" s="3" t="str">
        <f>Raw_Data!H3036</f>
        <v>Desktop</v>
      </c>
      <c r="I3036" s="3">
        <f>Raw_Data!I3036</f>
        <v>13.99</v>
      </c>
      <c r="J3036" s="3">
        <f>Raw_Data!J3036</f>
        <v>0</v>
      </c>
      <c r="K3036" s="3" t="str">
        <f>Raw_Data!K3036</f>
        <v>Debit Card</v>
      </c>
      <c r="L3036" s="3">
        <f>Raw_Data!L3036</f>
        <v>5</v>
      </c>
      <c r="M3036" s="3">
        <f>Raw_Data!M3036</f>
        <v>0.21</v>
      </c>
      <c r="N3036" s="3" t="str">
        <f>Raw_Data!N3036</f>
        <v>Sci-Fi</v>
      </c>
      <c r="O3036" s="3" t="str">
        <f t="shared" si="470"/>
        <v>18-24</v>
      </c>
      <c r="P3036" s="3" t="str">
        <f t="shared" si="471"/>
        <v>&lt;10h</v>
      </c>
      <c r="Q3036" s="3" t="str">
        <f t="shared" si="472"/>
        <v>22-45d</v>
      </c>
      <c r="R3036" s="3" t="str">
        <f t="shared" si="473"/>
        <v>Medium</v>
      </c>
      <c r="S3036" s="3" t="str">
        <f t="shared" si="474"/>
        <v>Mid</v>
      </c>
      <c r="T3036" s="3" t="str">
        <f t="shared" si="475"/>
        <v>Active</v>
      </c>
      <c r="U3036" s="4">
        <f>1/(1+EXP(-(Predictive_Model!$B$5+((B3036-Predictive_Model!$B$20)/Predictive_Model!$C$20)*Predictive_Model!$D$20+((E3036-Predictive_Model!$B$21)/Predictive_Model!$C$21)*Predictive_Model!$D$21+((F3036-Predictive_Model!$B$22)/Predictive_Model!$C$22)*Predictive_Model!$D$22+((I3036-Predictive_Model!$B$23)/Predictive_Model!$C$23)*Predictive_Model!$D$23+((L3036-Predictive_Model!$B$24)/Predictive_Model!$C$24)*Predictive_Model!$D$24+((M3036-Predictive_Model!$B$25)/Predictive_Model!$C$25)*Predictive_Model!$D$25+IF(C3036="Male",Predictive_Model!$D$31,IF(C3036="Other",Predictive_Model!$D$32,0))+IF(D3036="Premium",Predictive_Model!$D$34,IF(D3036="Standard",Predictive_Model!$D$35,0))+IF(G3036="Asia",Predictive_Model!$D$37,IF(G3036="Europe",Predictive_Model!$D$38,IF(G3036="North America",Predictive_Model!$D$39,IF(G3036="Oceania",Predictive_Model!$D$40,IF(G3036="South America",Predictive_Model!$D$41,0)))))+IF(H3036="Laptop",Predictive_Model!$D$43,IF(H3036="Mobile",Predictive_Model!$D$44,IF(H3036="TV",Predictive_Model!$D$45,IF(H3036="Tablet",Predictive_Model!$D$46,0))))+IF(K3036="Crypto",Predictive_Model!$D$48,IF(K3036="Debit Card",Predictive_Model!$D$49,IF(K3036="Gift Card",Predictive_Model!$D$50,IF(K3036="PayPal",Predictive_Model!$D$51,0))))+IF(N3036="Comedy",Predictive_Model!$D$53,IF(N3036="Documentary",Predictive_Model!$D$54,IF(N3036="Drama",Predictive_Model!$D$55,IF(N3036="Horror",Predictive_Model!$D$56,IF(N3036="Romance",Predictive_Model!$D$57,IF(N3036="Sci-Fi",Predictive_Model!$D$58,0)))))))))</f>
        <v>0.90145827470013329</v>
      </c>
      <c r="V3036" s="3" t="str">
        <f t="shared" si="476"/>
        <v>Critical</v>
      </c>
      <c r="W3036" s="6">
        <f t="shared" si="477"/>
        <v>12.611401263054866</v>
      </c>
      <c r="X3036" s="3" t="str">
        <f t="shared" si="478"/>
        <v>Priority 2</v>
      </c>
      <c r="Y3036" s="3" t="str">
        <f t="shared" si="479"/>
        <v>OK</v>
      </c>
    </row>
    <row r="3037" spans="1:25" x14ac:dyDescent="0.25">
      <c r="A3037" s="3" t="str">
        <f>Raw_Data!A3037</f>
        <v>15717c27-c14f-451f-9cd6-8cfa0a2d24e1</v>
      </c>
      <c r="B3037" s="3">
        <f>Raw_Data!B3037</f>
        <v>22</v>
      </c>
      <c r="C3037" s="3" t="str">
        <f>Raw_Data!C3037</f>
        <v>Other</v>
      </c>
      <c r="D3037" s="3" t="str">
        <f>Raw_Data!D3037</f>
        <v>Basic</v>
      </c>
      <c r="E3037" s="3">
        <f>Raw_Data!E3037</f>
        <v>10.85</v>
      </c>
      <c r="F3037" s="3">
        <f>Raw_Data!F3037</f>
        <v>44</v>
      </c>
      <c r="G3037" s="3" t="str">
        <f>Raw_Data!G3037</f>
        <v>North America</v>
      </c>
      <c r="H3037" s="3" t="str">
        <f>Raw_Data!H3037</f>
        <v>Laptop</v>
      </c>
      <c r="I3037" s="3">
        <f>Raw_Data!I3037</f>
        <v>8.99</v>
      </c>
      <c r="J3037" s="3">
        <f>Raw_Data!J3037</f>
        <v>1</v>
      </c>
      <c r="K3037" s="3" t="str">
        <f>Raw_Data!K3037</f>
        <v>Gift Card</v>
      </c>
      <c r="L3037" s="3">
        <f>Raw_Data!L3037</f>
        <v>4</v>
      </c>
      <c r="M3037" s="3">
        <f>Raw_Data!M3037</f>
        <v>0.24</v>
      </c>
      <c r="N3037" s="3" t="str">
        <f>Raw_Data!N3037</f>
        <v>Drama</v>
      </c>
      <c r="O3037" s="3" t="str">
        <f t="shared" si="470"/>
        <v>18-24</v>
      </c>
      <c r="P3037" s="3" t="str">
        <f t="shared" si="471"/>
        <v>10-24h</v>
      </c>
      <c r="Q3037" s="3" t="str">
        <f t="shared" si="472"/>
        <v>22-45d</v>
      </c>
      <c r="R3037" s="3" t="str">
        <f t="shared" si="473"/>
        <v>Medium</v>
      </c>
      <c r="S3037" s="3" t="str">
        <f t="shared" si="474"/>
        <v>Low</v>
      </c>
      <c r="T3037" s="3" t="str">
        <f t="shared" si="475"/>
        <v>Churned</v>
      </c>
      <c r="U3037" s="4">
        <f>1/(1+EXP(-(Predictive_Model!$B$5+((B3037-Predictive_Model!$B$20)/Predictive_Model!$C$20)*Predictive_Model!$D$20+((E3037-Predictive_Model!$B$21)/Predictive_Model!$C$21)*Predictive_Model!$D$21+((F3037-Predictive_Model!$B$22)/Predictive_Model!$C$22)*Predictive_Model!$D$22+((I3037-Predictive_Model!$B$23)/Predictive_Model!$C$23)*Predictive_Model!$D$23+((L3037-Predictive_Model!$B$24)/Predictive_Model!$C$24)*Predictive_Model!$D$24+((M3037-Predictive_Model!$B$25)/Predictive_Model!$C$25)*Predictive_Model!$D$25+IF(C3037="Male",Predictive_Model!$D$31,IF(C3037="Other",Predictive_Model!$D$32,0))+IF(D3037="Premium",Predictive_Model!$D$34,IF(D3037="Standard",Predictive_Model!$D$35,0))+IF(G3037="Asia",Predictive_Model!$D$37,IF(G3037="Europe",Predictive_Model!$D$38,IF(G3037="North America",Predictive_Model!$D$39,IF(G3037="Oceania",Predictive_Model!$D$40,IF(G3037="South America",Predictive_Model!$D$41,0)))))+IF(H3037="Laptop",Predictive_Model!$D$43,IF(H3037="Mobile",Predictive_Model!$D$44,IF(H3037="TV",Predictive_Model!$D$45,IF(H3037="Tablet",Predictive_Model!$D$46,0))))+IF(K3037="Crypto",Predictive_Model!$D$48,IF(K3037="Debit Card",Predictive_Model!$D$49,IF(K3037="Gift Card",Predictive_Model!$D$50,IF(K3037="PayPal",Predictive_Model!$D$51,0))))+IF(N3037="Comedy",Predictive_Model!$D$53,IF(N3037="Documentary",Predictive_Model!$D$54,IF(N3037="Drama",Predictive_Model!$D$55,IF(N3037="Horror",Predictive_Model!$D$56,IF(N3037="Romance",Predictive_Model!$D$57,IF(N3037="Sci-Fi",Predictive_Model!$D$58,0)))))))))</f>
        <v>0.99037237055696037</v>
      </c>
      <c r="V3037" s="3" t="str">
        <f t="shared" si="476"/>
        <v>Critical</v>
      </c>
      <c r="W3037" s="6">
        <f t="shared" si="477"/>
        <v>8.99</v>
      </c>
      <c r="X3037" s="3" t="str">
        <f t="shared" si="478"/>
        <v>Priority 2</v>
      </c>
      <c r="Y3037" s="3" t="str">
        <f t="shared" si="479"/>
        <v>OK</v>
      </c>
    </row>
    <row r="3038" spans="1:25" x14ac:dyDescent="0.25">
      <c r="A3038" s="3" t="str">
        <f>Raw_Data!A3038</f>
        <v>9352be40-839f-4dcc-af25-f8edd6a94669</v>
      </c>
      <c r="B3038" s="3">
        <f>Raw_Data!B3038</f>
        <v>62</v>
      </c>
      <c r="C3038" s="3" t="str">
        <f>Raw_Data!C3038</f>
        <v>Male</v>
      </c>
      <c r="D3038" s="3" t="str">
        <f>Raw_Data!D3038</f>
        <v>Standard</v>
      </c>
      <c r="E3038" s="3">
        <f>Raw_Data!E3038</f>
        <v>9.73</v>
      </c>
      <c r="F3038" s="3">
        <f>Raw_Data!F3038</f>
        <v>52</v>
      </c>
      <c r="G3038" s="3" t="str">
        <f>Raw_Data!G3038</f>
        <v>North America</v>
      </c>
      <c r="H3038" s="3" t="str">
        <f>Raw_Data!H3038</f>
        <v>Tablet</v>
      </c>
      <c r="I3038" s="3">
        <f>Raw_Data!I3038</f>
        <v>13.99</v>
      </c>
      <c r="J3038" s="3">
        <f>Raw_Data!J3038</f>
        <v>1</v>
      </c>
      <c r="K3038" s="3" t="str">
        <f>Raw_Data!K3038</f>
        <v>Crypto</v>
      </c>
      <c r="L3038" s="3">
        <f>Raw_Data!L3038</f>
        <v>1</v>
      </c>
      <c r="M3038" s="3">
        <f>Raw_Data!M3038</f>
        <v>0.18</v>
      </c>
      <c r="N3038" s="3" t="str">
        <f>Raw_Data!N3038</f>
        <v>Drama</v>
      </c>
      <c r="O3038" s="3" t="str">
        <f t="shared" si="470"/>
        <v>55-70</v>
      </c>
      <c r="P3038" s="3" t="str">
        <f t="shared" si="471"/>
        <v>&lt;10h</v>
      </c>
      <c r="Q3038" s="3" t="str">
        <f t="shared" si="472"/>
        <v>46-60d</v>
      </c>
      <c r="R3038" s="3" t="str">
        <f t="shared" si="473"/>
        <v>Low</v>
      </c>
      <c r="S3038" s="3" t="str">
        <f t="shared" si="474"/>
        <v>Mid</v>
      </c>
      <c r="T3038" s="3" t="str">
        <f t="shared" si="475"/>
        <v>Churned</v>
      </c>
      <c r="U3038" s="4">
        <f>1/(1+EXP(-(Predictive_Model!$B$5+((B3038-Predictive_Model!$B$20)/Predictive_Model!$C$20)*Predictive_Model!$D$20+((E3038-Predictive_Model!$B$21)/Predictive_Model!$C$21)*Predictive_Model!$D$21+((F3038-Predictive_Model!$B$22)/Predictive_Model!$C$22)*Predictive_Model!$D$22+((I3038-Predictive_Model!$B$23)/Predictive_Model!$C$23)*Predictive_Model!$D$23+((L3038-Predictive_Model!$B$24)/Predictive_Model!$C$24)*Predictive_Model!$D$24+((M3038-Predictive_Model!$B$25)/Predictive_Model!$C$25)*Predictive_Model!$D$25+IF(C3038="Male",Predictive_Model!$D$31,IF(C3038="Other",Predictive_Model!$D$32,0))+IF(D3038="Premium",Predictive_Model!$D$34,IF(D3038="Standard",Predictive_Model!$D$35,0))+IF(G3038="Asia",Predictive_Model!$D$37,IF(G3038="Europe",Predictive_Model!$D$38,IF(G3038="North America",Predictive_Model!$D$39,IF(G3038="Oceania",Predictive_Model!$D$40,IF(G3038="South America",Predictive_Model!$D$41,0)))))+IF(H3038="Laptop",Predictive_Model!$D$43,IF(H3038="Mobile",Predictive_Model!$D$44,IF(H3038="TV",Predictive_Model!$D$45,IF(H3038="Tablet",Predictive_Model!$D$46,0))))+IF(K3038="Crypto",Predictive_Model!$D$48,IF(K3038="Debit Card",Predictive_Model!$D$49,IF(K3038="Gift Card",Predictive_Model!$D$50,IF(K3038="PayPal",Predictive_Model!$D$51,0))))+IF(N3038="Comedy",Predictive_Model!$D$53,IF(N3038="Documentary",Predictive_Model!$D$54,IF(N3038="Drama",Predictive_Model!$D$55,IF(N3038="Horror",Predictive_Model!$D$56,IF(N3038="Romance",Predictive_Model!$D$57,IF(N3038="Sci-Fi",Predictive_Model!$D$58,0)))))))))</f>
        <v>0.99978254085859641</v>
      </c>
      <c r="V3038" s="3" t="str">
        <f t="shared" si="476"/>
        <v>Critical</v>
      </c>
      <c r="W3038" s="6">
        <f t="shared" si="477"/>
        <v>13.99</v>
      </c>
      <c r="X3038" s="3" t="str">
        <f t="shared" si="478"/>
        <v>Priority 2</v>
      </c>
      <c r="Y3038" s="3" t="str">
        <f t="shared" si="479"/>
        <v>OK</v>
      </c>
    </row>
    <row r="3039" spans="1:25" x14ac:dyDescent="0.25">
      <c r="A3039" s="3" t="str">
        <f>Raw_Data!A3039</f>
        <v>416b8522-14e6-4803-8f23-a434add52670</v>
      </c>
      <c r="B3039" s="3">
        <f>Raw_Data!B3039</f>
        <v>24</v>
      </c>
      <c r="C3039" s="3" t="str">
        <f>Raw_Data!C3039</f>
        <v>Male</v>
      </c>
      <c r="D3039" s="3" t="str">
        <f>Raw_Data!D3039</f>
        <v>Basic</v>
      </c>
      <c r="E3039" s="3">
        <f>Raw_Data!E3039</f>
        <v>7.95</v>
      </c>
      <c r="F3039" s="3">
        <f>Raw_Data!F3039</f>
        <v>33</v>
      </c>
      <c r="G3039" s="3" t="str">
        <f>Raw_Data!G3039</f>
        <v>Africa</v>
      </c>
      <c r="H3039" s="3" t="str">
        <f>Raw_Data!H3039</f>
        <v>Tablet</v>
      </c>
      <c r="I3039" s="3">
        <f>Raw_Data!I3039</f>
        <v>8.99</v>
      </c>
      <c r="J3039" s="3">
        <f>Raw_Data!J3039</f>
        <v>1</v>
      </c>
      <c r="K3039" s="3" t="str">
        <f>Raw_Data!K3039</f>
        <v>PayPal</v>
      </c>
      <c r="L3039" s="3">
        <f>Raw_Data!L3039</f>
        <v>3</v>
      </c>
      <c r="M3039" s="3">
        <f>Raw_Data!M3039</f>
        <v>0.23</v>
      </c>
      <c r="N3039" s="3" t="str">
        <f>Raw_Data!N3039</f>
        <v>Drama</v>
      </c>
      <c r="O3039" s="3" t="str">
        <f t="shared" si="470"/>
        <v>18-24</v>
      </c>
      <c r="P3039" s="3" t="str">
        <f t="shared" si="471"/>
        <v>&lt;10h</v>
      </c>
      <c r="Q3039" s="3" t="str">
        <f t="shared" si="472"/>
        <v>22-45d</v>
      </c>
      <c r="R3039" s="3" t="str">
        <f t="shared" si="473"/>
        <v>Medium</v>
      </c>
      <c r="S3039" s="3" t="str">
        <f t="shared" si="474"/>
        <v>Low</v>
      </c>
      <c r="T3039" s="3" t="str">
        <f t="shared" si="475"/>
        <v>Churned</v>
      </c>
      <c r="U3039" s="4">
        <f>1/(1+EXP(-(Predictive_Model!$B$5+((B3039-Predictive_Model!$B$20)/Predictive_Model!$C$20)*Predictive_Model!$D$20+((E3039-Predictive_Model!$B$21)/Predictive_Model!$C$21)*Predictive_Model!$D$21+((F3039-Predictive_Model!$B$22)/Predictive_Model!$C$22)*Predictive_Model!$D$22+((I3039-Predictive_Model!$B$23)/Predictive_Model!$C$23)*Predictive_Model!$D$23+((L3039-Predictive_Model!$B$24)/Predictive_Model!$C$24)*Predictive_Model!$D$24+((M3039-Predictive_Model!$B$25)/Predictive_Model!$C$25)*Predictive_Model!$D$25+IF(C3039="Male",Predictive_Model!$D$31,IF(C3039="Other",Predictive_Model!$D$32,0))+IF(D3039="Premium",Predictive_Model!$D$34,IF(D3039="Standard",Predictive_Model!$D$35,0))+IF(G3039="Asia",Predictive_Model!$D$37,IF(G3039="Europe",Predictive_Model!$D$38,IF(G3039="North America",Predictive_Model!$D$39,IF(G3039="Oceania",Predictive_Model!$D$40,IF(G3039="South America",Predictive_Model!$D$41,0)))))+IF(H3039="Laptop",Predictive_Model!$D$43,IF(H3039="Mobile",Predictive_Model!$D$44,IF(H3039="TV",Predictive_Model!$D$45,IF(H3039="Tablet",Predictive_Model!$D$46,0))))+IF(K3039="Crypto",Predictive_Model!$D$48,IF(K3039="Debit Card",Predictive_Model!$D$49,IF(K3039="Gift Card",Predictive_Model!$D$50,IF(K3039="PayPal",Predictive_Model!$D$51,0))))+IF(N3039="Comedy",Predictive_Model!$D$53,IF(N3039="Documentary",Predictive_Model!$D$54,IF(N3039="Drama",Predictive_Model!$D$55,IF(N3039="Horror",Predictive_Model!$D$56,IF(N3039="Romance",Predictive_Model!$D$57,IF(N3039="Sci-Fi",Predictive_Model!$D$58,0)))))))))</f>
        <v>0.99692791677534054</v>
      </c>
      <c r="V3039" s="3" t="str">
        <f t="shared" si="476"/>
        <v>Critical</v>
      </c>
      <c r="W3039" s="6">
        <f t="shared" si="477"/>
        <v>8.99</v>
      </c>
      <c r="X3039" s="3" t="str">
        <f t="shared" si="478"/>
        <v>Priority 2</v>
      </c>
      <c r="Y3039" s="3" t="str">
        <f t="shared" si="479"/>
        <v>OK</v>
      </c>
    </row>
    <row r="3040" spans="1:25" x14ac:dyDescent="0.25">
      <c r="A3040" s="3" t="str">
        <f>Raw_Data!A3040</f>
        <v>cd60de06-e3c0-4b41-914f-f63e856ddd67</v>
      </c>
      <c r="B3040" s="3">
        <f>Raw_Data!B3040</f>
        <v>55</v>
      </c>
      <c r="C3040" s="3" t="str">
        <f>Raw_Data!C3040</f>
        <v>Other</v>
      </c>
      <c r="D3040" s="3" t="str">
        <f>Raw_Data!D3040</f>
        <v>Basic</v>
      </c>
      <c r="E3040" s="3">
        <f>Raw_Data!E3040</f>
        <v>1.92</v>
      </c>
      <c r="F3040" s="3">
        <f>Raw_Data!F3040</f>
        <v>32</v>
      </c>
      <c r="G3040" s="3" t="str">
        <f>Raw_Data!G3040</f>
        <v>South America</v>
      </c>
      <c r="H3040" s="3" t="str">
        <f>Raw_Data!H3040</f>
        <v>Laptop</v>
      </c>
      <c r="I3040" s="3">
        <f>Raw_Data!I3040</f>
        <v>8.99</v>
      </c>
      <c r="J3040" s="3">
        <f>Raw_Data!J3040</f>
        <v>1</v>
      </c>
      <c r="K3040" s="3" t="str">
        <f>Raw_Data!K3040</f>
        <v>Gift Card</v>
      </c>
      <c r="L3040" s="3">
        <f>Raw_Data!L3040</f>
        <v>5</v>
      </c>
      <c r="M3040" s="3">
        <f>Raw_Data!M3040</f>
        <v>0.06</v>
      </c>
      <c r="N3040" s="3" t="str">
        <f>Raw_Data!N3040</f>
        <v>Horror</v>
      </c>
      <c r="O3040" s="3" t="str">
        <f t="shared" si="470"/>
        <v>55-70</v>
      </c>
      <c r="P3040" s="3" t="str">
        <f t="shared" si="471"/>
        <v>&lt;10h</v>
      </c>
      <c r="Q3040" s="3" t="str">
        <f t="shared" si="472"/>
        <v>22-45d</v>
      </c>
      <c r="R3040" s="3" t="str">
        <f t="shared" si="473"/>
        <v>Medium</v>
      </c>
      <c r="S3040" s="3" t="str">
        <f t="shared" si="474"/>
        <v>Low</v>
      </c>
      <c r="T3040" s="3" t="str">
        <f t="shared" si="475"/>
        <v>Churned</v>
      </c>
      <c r="U3040" s="4">
        <f>1/(1+EXP(-(Predictive_Model!$B$5+((B3040-Predictive_Model!$B$20)/Predictive_Model!$C$20)*Predictive_Model!$D$20+((E3040-Predictive_Model!$B$21)/Predictive_Model!$C$21)*Predictive_Model!$D$21+((F3040-Predictive_Model!$B$22)/Predictive_Model!$C$22)*Predictive_Model!$D$22+((I3040-Predictive_Model!$B$23)/Predictive_Model!$C$23)*Predictive_Model!$D$23+((L3040-Predictive_Model!$B$24)/Predictive_Model!$C$24)*Predictive_Model!$D$24+((M3040-Predictive_Model!$B$25)/Predictive_Model!$C$25)*Predictive_Model!$D$25+IF(C3040="Male",Predictive_Model!$D$31,IF(C3040="Other",Predictive_Model!$D$32,0))+IF(D3040="Premium",Predictive_Model!$D$34,IF(D3040="Standard",Predictive_Model!$D$35,0))+IF(G3040="Asia",Predictive_Model!$D$37,IF(G3040="Europe",Predictive_Model!$D$38,IF(G3040="North America",Predictive_Model!$D$39,IF(G3040="Oceania",Predictive_Model!$D$40,IF(G3040="South America",Predictive_Model!$D$41,0)))))+IF(H3040="Laptop",Predictive_Model!$D$43,IF(H3040="Mobile",Predictive_Model!$D$44,IF(H3040="TV",Predictive_Model!$D$45,IF(H3040="Tablet",Predictive_Model!$D$46,0))))+IF(K3040="Crypto",Predictive_Model!$D$48,IF(K3040="Debit Card",Predictive_Model!$D$49,IF(K3040="Gift Card",Predictive_Model!$D$50,IF(K3040="PayPal",Predictive_Model!$D$51,0))))+IF(N3040="Comedy",Predictive_Model!$D$53,IF(N3040="Documentary",Predictive_Model!$D$54,IF(N3040="Drama",Predictive_Model!$D$55,IF(N3040="Horror",Predictive_Model!$D$56,IF(N3040="Romance",Predictive_Model!$D$57,IF(N3040="Sci-Fi",Predictive_Model!$D$58,0)))))))))</f>
        <v>0.99541936976988643</v>
      </c>
      <c r="V3040" s="3" t="str">
        <f t="shared" si="476"/>
        <v>Critical</v>
      </c>
      <c r="W3040" s="6">
        <f t="shared" si="477"/>
        <v>8.99</v>
      </c>
      <c r="X3040" s="3" t="str">
        <f t="shared" si="478"/>
        <v>Priority 2</v>
      </c>
      <c r="Y3040" s="3" t="str">
        <f t="shared" si="479"/>
        <v>OK</v>
      </c>
    </row>
    <row r="3041" spans="1:25" x14ac:dyDescent="0.25">
      <c r="A3041" s="3" t="str">
        <f>Raw_Data!A3041</f>
        <v>2026cff5-8c58-4355-8d63-cd1bd67114a1</v>
      </c>
      <c r="B3041" s="3">
        <f>Raw_Data!B3041</f>
        <v>45</v>
      </c>
      <c r="C3041" s="3" t="str">
        <f>Raw_Data!C3041</f>
        <v>Other</v>
      </c>
      <c r="D3041" s="3" t="str">
        <f>Raw_Data!D3041</f>
        <v>Standard</v>
      </c>
      <c r="E3041" s="3">
        <f>Raw_Data!E3041</f>
        <v>82.63</v>
      </c>
      <c r="F3041" s="3">
        <f>Raw_Data!F3041</f>
        <v>44</v>
      </c>
      <c r="G3041" s="3" t="str">
        <f>Raw_Data!G3041</f>
        <v>Oceania</v>
      </c>
      <c r="H3041" s="3" t="str">
        <f>Raw_Data!H3041</f>
        <v>Tablet</v>
      </c>
      <c r="I3041" s="3">
        <f>Raw_Data!I3041</f>
        <v>13.99</v>
      </c>
      <c r="J3041" s="3">
        <f>Raw_Data!J3041</f>
        <v>0</v>
      </c>
      <c r="K3041" s="3" t="str">
        <f>Raw_Data!K3041</f>
        <v>PayPal</v>
      </c>
      <c r="L3041" s="3">
        <f>Raw_Data!L3041</f>
        <v>4</v>
      </c>
      <c r="M3041" s="3">
        <f>Raw_Data!M3041</f>
        <v>1.84</v>
      </c>
      <c r="N3041" s="3" t="str">
        <f>Raw_Data!N3041</f>
        <v>Action</v>
      </c>
      <c r="O3041" s="3" t="str">
        <f t="shared" si="470"/>
        <v>45-54</v>
      </c>
      <c r="P3041" s="3" t="str">
        <f t="shared" si="471"/>
        <v>50h+</v>
      </c>
      <c r="Q3041" s="3" t="str">
        <f t="shared" si="472"/>
        <v>22-45d</v>
      </c>
      <c r="R3041" s="3" t="str">
        <f t="shared" si="473"/>
        <v>Medium</v>
      </c>
      <c r="S3041" s="3" t="str">
        <f t="shared" si="474"/>
        <v>Mid</v>
      </c>
      <c r="T3041" s="3" t="str">
        <f t="shared" si="475"/>
        <v>Active</v>
      </c>
      <c r="U3041" s="4">
        <f>1/(1+EXP(-(Predictive_Model!$B$5+((B3041-Predictive_Model!$B$20)/Predictive_Model!$C$20)*Predictive_Model!$D$20+((E3041-Predictive_Model!$B$21)/Predictive_Model!$C$21)*Predictive_Model!$D$21+((F3041-Predictive_Model!$B$22)/Predictive_Model!$C$22)*Predictive_Model!$D$22+((I3041-Predictive_Model!$B$23)/Predictive_Model!$C$23)*Predictive_Model!$D$23+((L3041-Predictive_Model!$B$24)/Predictive_Model!$C$24)*Predictive_Model!$D$24+((M3041-Predictive_Model!$B$25)/Predictive_Model!$C$25)*Predictive_Model!$D$25+IF(C3041="Male",Predictive_Model!$D$31,IF(C3041="Other",Predictive_Model!$D$32,0))+IF(D3041="Premium",Predictive_Model!$D$34,IF(D3041="Standard",Predictive_Model!$D$35,0))+IF(G3041="Asia",Predictive_Model!$D$37,IF(G3041="Europe",Predictive_Model!$D$38,IF(G3041="North America",Predictive_Model!$D$39,IF(G3041="Oceania",Predictive_Model!$D$40,IF(G3041="South America",Predictive_Model!$D$41,0)))))+IF(H3041="Laptop",Predictive_Model!$D$43,IF(H3041="Mobile",Predictive_Model!$D$44,IF(H3041="TV",Predictive_Model!$D$45,IF(H3041="Tablet",Predictive_Model!$D$46,0))))+IF(K3041="Crypto",Predictive_Model!$D$48,IF(K3041="Debit Card",Predictive_Model!$D$49,IF(K3041="Gift Card",Predictive_Model!$D$50,IF(K3041="PayPal",Predictive_Model!$D$51,0))))+IF(N3041="Comedy",Predictive_Model!$D$53,IF(N3041="Documentary",Predictive_Model!$D$54,IF(N3041="Drama",Predictive_Model!$D$55,IF(N3041="Horror",Predictive_Model!$D$56,IF(N3041="Romance",Predictive_Model!$D$57,IF(N3041="Sci-Fi",Predictive_Model!$D$58,0)))))))))</f>
        <v>8.7012570551519059E-10</v>
      </c>
      <c r="V3041" s="3" t="str">
        <f t="shared" si="476"/>
        <v>Low</v>
      </c>
      <c r="W3041" s="6">
        <f t="shared" si="477"/>
        <v>1.2173058620157516E-8</v>
      </c>
      <c r="X3041" s="3" t="str">
        <f t="shared" si="478"/>
        <v>Monitor</v>
      </c>
      <c r="Y3041" s="3" t="str">
        <f t="shared" si="479"/>
        <v>OK</v>
      </c>
    </row>
    <row r="3042" spans="1:25" x14ac:dyDescent="0.25">
      <c r="A3042" s="3" t="str">
        <f>Raw_Data!A3042</f>
        <v>9ad724af-34b1-4dc6-913d-291f9a5e5d26</v>
      </c>
      <c r="B3042" s="3">
        <f>Raw_Data!B3042</f>
        <v>63</v>
      </c>
      <c r="C3042" s="3" t="str">
        <f>Raw_Data!C3042</f>
        <v>Other</v>
      </c>
      <c r="D3042" s="3" t="str">
        <f>Raw_Data!D3042</f>
        <v>Premium</v>
      </c>
      <c r="E3042" s="3">
        <f>Raw_Data!E3042</f>
        <v>27.92</v>
      </c>
      <c r="F3042" s="3">
        <f>Raw_Data!F3042</f>
        <v>14</v>
      </c>
      <c r="G3042" s="3" t="str">
        <f>Raw_Data!G3042</f>
        <v>Africa</v>
      </c>
      <c r="H3042" s="3" t="str">
        <f>Raw_Data!H3042</f>
        <v>Laptop</v>
      </c>
      <c r="I3042" s="3">
        <f>Raw_Data!I3042</f>
        <v>17.989999999999998</v>
      </c>
      <c r="J3042" s="3">
        <f>Raw_Data!J3042</f>
        <v>0</v>
      </c>
      <c r="K3042" s="3" t="str">
        <f>Raw_Data!K3042</f>
        <v>Gift Card</v>
      </c>
      <c r="L3042" s="3">
        <f>Raw_Data!L3042</f>
        <v>3</v>
      </c>
      <c r="M3042" s="3">
        <f>Raw_Data!M3042</f>
        <v>1.86</v>
      </c>
      <c r="N3042" s="3" t="str">
        <f>Raw_Data!N3042</f>
        <v>Drama</v>
      </c>
      <c r="O3042" s="3" t="str">
        <f t="shared" si="470"/>
        <v>55-70</v>
      </c>
      <c r="P3042" s="3" t="str">
        <f t="shared" si="471"/>
        <v>25-49h</v>
      </c>
      <c r="Q3042" s="3" t="str">
        <f t="shared" si="472"/>
        <v>8-21d</v>
      </c>
      <c r="R3042" s="3" t="str">
        <f t="shared" si="473"/>
        <v>High</v>
      </c>
      <c r="S3042" s="3" t="str">
        <f t="shared" si="474"/>
        <v>High</v>
      </c>
      <c r="T3042" s="3" t="str">
        <f t="shared" si="475"/>
        <v>Active</v>
      </c>
      <c r="U3042" s="4">
        <f>1/(1+EXP(-(Predictive_Model!$B$5+((B3042-Predictive_Model!$B$20)/Predictive_Model!$C$20)*Predictive_Model!$D$20+((E3042-Predictive_Model!$B$21)/Predictive_Model!$C$21)*Predictive_Model!$D$21+((F3042-Predictive_Model!$B$22)/Predictive_Model!$C$22)*Predictive_Model!$D$22+((I3042-Predictive_Model!$B$23)/Predictive_Model!$C$23)*Predictive_Model!$D$23+((L3042-Predictive_Model!$B$24)/Predictive_Model!$C$24)*Predictive_Model!$D$24+((M3042-Predictive_Model!$B$25)/Predictive_Model!$C$25)*Predictive_Model!$D$25+IF(C3042="Male",Predictive_Model!$D$31,IF(C3042="Other",Predictive_Model!$D$32,0))+IF(D3042="Premium",Predictive_Model!$D$34,IF(D3042="Standard",Predictive_Model!$D$35,0))+IF(G3042="Asia",Predictive_Model!$D$37,IF(G3042="Europe",Predictive_Model!$D$38,IF(G3042="North America",Predictive_Model!$D$39,IF(G3042="Oceania",Predictive_Model!$D$40,IF(G3042="South America",Predictive_Model!$D$41,0)))))+IF(H3042="Laptop",Predictive_Model!$D$43,IF(H3042="Mobile",Predictive_Model!$D$44,IF(H3042="TV",Predictive_Model!$D$45,IF(H3042="Tablet",Predictive_Model!$D$46,0))))+IF(K3042="Crypto",Predictive_Model!$D$48,IF(K3042="Debit Card",Predictive_Model!$D$49,IF(K3042="Gift Card",Predictive_Model!$D$50,IF(K3042="PayPal",Predictive_Model!$D$51,0))))+IF(N3042="Comedy",Predictive_Model!$D$53,IF(N3042="Documentary",Predictive_Model!$D$54,IF(N3042="Drama",Predictive_Model!$D$55,IF(N3042="Horror",Predictive_Model!$D$56,IF(N3042="Romance",Predictive_Model!$D$57,IF(N3042="Sci-Fi",Predictive_Model!$D$58,0)))))))))</f>
        <v>5.8248937444320292E-5</v>
      </c>
      <c r="V3042" s="3" t="str">
        <f t="shared" si="476"/>
        <v>Low</v>
      </c>
      <c r="W3042" s="6">
        <f t="shared" si="477"/>
        <v>1.0478983846233219E-3</v>
      </c>
      <c r="X3042" s="3" t="str">
        <f t="shared" si="478"/>
        <v>Monitor</v>
      </c>
      <c r="Y3042" s="3" t="str">
        <f t="shared" si="479"/>
        <v>OK</v>
      </c>
    </row>
    <row r="3043" spans="1:25" x14ac:dyDescent="0.25">
      <c r="A3043" s="3" t="str">
        <f>Raw_Data!A3043</f>
        <v>0ce8e49e-5fe9-4acc-a9fa-9cc3afcfde73</v>
      </c>
      <c r="B3043" s="3">
        <f>Raw_Data!B3043</f>
        <v>44</v>
      </c>
      <c r="C3043" s="3" t="str">
        <f>Raw_Data!C3043</f>
        <v>Other</v>
      </c>
      <c r="D3043" s="3" t="str">
        <f>Raw_Data!D3043</f>
        <v>Premium</v>
      </c>
      <c r="E3043" s="3">
        <f>Raw_Data!E3043</f>
        <v>11.7</v>
      </c>
      <c r="F3043" s="3">
        <f>Raw_Data!F3043</f>
        <v>28</v>
      </c>
      <c r="G3043" s="3" t="str">
        <f>Raw_Data!G3043</f>
        <v>Europe</v>
      </c>
      <c r="H3043" s="3" t="str">
        <f>Raw_Data!H3043</f>
        <v>Desktop</v>
      </c>
      <c r="I3043" s="3">
        <f>Raw_Data!I3043</f>
        <v>17.989999999999998</v>
      </c>
      <c r="J3043" s="3">
        <f>Raw_Data!J3043</f>
        <v>0</v>
      </c>
      <c r="K3043" s="3" t="str">
        <f>Raw_Data!K3043</f>
        <v>Debit Card</v>
      </c>
      <c r="L3043" s="3">
        <f>Raw_Data!L3043</f>
        <v>3</v>
      </c>
      <c r="M3043" s="3">
        <f>Raw_Data!M3043</f>
        <v>0.4</v>
      </c>
      <c r="N3043" s="3" t="str">
        <f>Raw_Data!N3043</f>
        <v>Horror</v>
      </c>
      <c r="O3043" s="3" t="str">
        <f t="shared" si="470"/>
        <v>35-44</v>
      </c>
      <c r="P3043" s="3" t="str">
        <f t="shared" si="471"/>
        <v>10-24h</v>
      </c>
      <c r="Q3043" s="3" t="str">
        <f t="shared" si="472"/>
        <v>22-45d</v>
      </c>
      <c r="R3043" s="3" t="str">
        <f t="shared" si="473"/>
        <v>Medium</v>
      </c>
      <c r="S3043" s="3" t="str">
        <f t="shared" si="474"/>
        <v>High</v>
      </c>
      <c r="T3043" s="3" t="str">
        <f t="shared" si="475"/>
        <v>Active</v>
      </c>
      <c r="U3043" s="4">
        <f>1/(1+EXP(-(Predictive_Model!$B$5+((B3043-Predictive_Model!$B$20)/Predictive_Model!$C$20)*Predictive_Model!$D$20+((E3043-Predictive_Model!$B$21)/Predictive_Model!$C$21)*Predictive_Model!$D$21+((F3043-Predictive_Model!$B$22)/Predictive_Model!$C$22)*Predictive_Model!$D$22+((I3043-Predictive_Model!$B$23)/Predictive_Model!$C$23)*Predictive_Model!$D$23+((L3043-Predictive_Model!$B$24)/Predictive_Model!$C$24)*Predictive_Model!$D$24+((M3043-Predictive_Model!$B$25)/Predictive_Model!$C$25)*Predictive_Model!$D$25+IF(C3043="Male",Predictive_Model!$D$31,IF(C3043="Other",Predictive_Model!$D$32,0))+IF(D3043="Premium",Predictive_Model!$D$34,IF(D3043="Standard",Predictive_Model!$D$35,0))+IF(G3043="Asia",Predictive_Model!$D$37,IF(G3043="Europe",Predictive_Model!$D$38,IF(G3043="North America",Predictive_Model!$D$39,IF(G3043="Oceania",Predictive_Model!$D$40,IF(G3043="South America",Predictive_Model!$D$41,0)))))+IF(H3043="Laptop",Predictive_Model!$D$43,IF(H3043="Mobile",Predictive_Model!$D$44,IF(H3043="TV",Predictive_Model!$D$45,IF(H3043="Tablet",Predictive_Model!$D$46,0))))+IF(K3043="Crypto",Predictive_Model!$D$48,IF(K3043="Debit Card",Predictive_Model!$D$49,IF(K3043="Gift Card",Predictive_Model!$D$50,IF(K3043="PayPal",Predictive_Model!$D$51,0))))+IF(N3043="Comedy",Predictive_Model!$D$53,IF(N3043="Documentary",Predictive_Model!$D$54,IF(N3043="Drama",Predictive_Model!$D$55,IF(N3043="Horror",Predictive_Model!$D$56,IF(N3043="Romance",Predictive_Model!$D$57,IF(N3043="Sci-Fi",Predictive_Model!$D$58,0)))))))))</f>
        <v>0.29195916556416956</v>
      </c>
      <c r="V3043" s="3" t="str">
        <f t="shared" si="476"/>
        <v>Medium</v>
      </c>
      <c r="W3043" s="6">
        <f t="shared" si="477"/>
        <v>5.2523453884994096</v>
      </c>
      <c r="X3043" s="3" t="str">
        <f t="shared" si="478"/>
        <v>Monitor</v>
      </c>
      <c r="Y3043" s="3" t="str">
        <f t="shared" si="479"/>
        <v>OK</v>
      </c>
    </row>
    <row r="3044" spans="1:25" x14ac:dyDescent="0.25">
      <c r="A3044" s="3" t="str">
        <f>Raw_Data!A3044</f>
        <v>2fcd7184-dbcc-40ba-9107-01eb946cd492</v>
      </c>
      <c r="B3044" s="3">
        <f>Raw_Data!B3044</f>
        <v>45</v>
      </c>
      <c r="C3044" s="3" t="str">
        <f>Raw_Data!C3044</f>
        <v>Female</v>
      </c>
      <c r="D3044" s="3" t="str">
        <f>Raw_Data!D3044</f>
        <v>Premium</v>
      </c>
      <c r="E3044" s="3">
        <f>Raw_Data!E3044</f>
        <v>30.42</v>
      </c>
      <c r="F3044" s="3">
        <f>Raw_Data!F3044</f>
        <v>14</v>
      </c>
      <c r="G3044" s="3" t="str">
        <f>Raw_Data!G3044</f>
        <v>Asia</v>
      </c>
      <c r="H3044" s="3" t="str">
        <f>Raw_Data!H3044</f>
        <v>Mobile</v>
      </c>
      <c r="I3044" s="3">
        <f>Raw_Data!I3044</f>
        <v>17.989999999999998</v>
      </c>
      <c r="J3044" s="3">
        <f>Raw_Data!J3044</f>
        <v>0</v>
      </c>
      <c r="K3044" s="3" t="str">
        <f>Raw_Data!K3044</f>
        <v>Debit Card</v>
      </c>
      <c r="L3044" s="3">
        <f>Raw_Data!L3044</f>
        <v>3</v>
      </c>
      <c r="M3044" s="3">
        <f>Raw_Data!M3044</f>
        <v>2.0299999999999998</v>
      </c>
      <c r="N3044" s="3" t="str">
        <f>Raw_Data!N3044</f>
        <v>Romance</v>
      </c>
      <c r="O3044" s="3" t="str">
        <f t="shared" si="470"/>
        <v>45-54</v>
      </c>
      <c r="P3044" s="3" t="str">
        <f t="shared" si="471"/>
        <v>25-49h</v>
      </c>
      <c r="Q3044" s="3" t="str">
        <f t="shared" si="472"/>
        <v>8-21d</v>
      </c>
      <c r="R3044" s="3" t="str">
        <f t="shared" si="473"/>
        <v>High</v>
      </c>
      <c r="S3044" s="3" t="str">
        <f t="shared" si="474"/>
        <v>High</v>
      </c>
      <c r="T3044" s="3" t="str">
        <f t="shared" si="475"/>
        <v>Active</v>
      </c>
      <c r="U3044" s="4">
        <f>1/(1+EXP(-(Predictive_Model!$B$5+((B3044-Predictive_Model!$B$20)/Predictive_Model!$C$20)*Predictive_Model!$D$20+((E3044-Predictive_Model!$B$21)/Predictive_Model!$C$21)*Predictive_Model!$D$21+((F3044-Predictive_Model!$B$22)/Predictive_Model!$C$22)*Predictive_Model!$D$22+((I3044-Predictive_Model!$B$23)/Predictive_Model!$C$23)*Predictive_Model!$D$23+((L3044-Predictive_Model!$B$24)/Predictive_Model!$C$24)*Predictive_Model!$D$24+((M3044-Predictive_Model!$B$25)/Predictive_Model!$C$25)*Predictive_Model!$D$25+IF(C3044="Male",Predictive_Model!$D$31,IF(C3044="Other",Predictive_Model!$D$32,0))+IF(D3044="Premium",Predictive_Model!$D$34,IF(D3044="Standard",Predictive_Model!$D$35,0))+IF(G3044="Asia",Predictive_Model!$D$37,IF(G3044="Europe",Predictive_Model!$D$38,IF(G3044="North America",Predictive_Model!$D$39,IF(G3044="Oceania",Predictive_Model!$D$40,IF(G3044="South America",Predictive_Model!$D$41,0)))))+IF(H3044="Laptop",Predictive_Model!$D$43,IF(H3044="Mobile",Predictive_Model!$D$44,IF(H3044="TV",Predictive_Model!$D$45,IF(H3044="Tablet",Predictive_Model!$D$46,0))))+IF(K3044="Crypto",Predictive_Model!$D$48,IF(K3044="Debit Card",Predictive_Model!$D$49,IF(K3044="Gift Card",Predictive_Model!$D$50,IF(K3044="PayPal",Predictive_Model!$D$51,0))))+IF(N3044="Comedy",Predictive_Model!$D$53,IF(N3044="Documentary",Predictive_Model!$D$54,IF(N3044="Drama",Predictive_Model!$D$55,IF(N3044="Horror",Predictive_Model!$D$56,IF(N3044="Romance",Predictive_Model!$D$57,IF(N3044="Sci-Fi",Predictive_Model!$D$58,0)))))))))</f>
        <v>5.6556889416647562E-5</v>
      </c>
      <c r="V3044" s="3" t="str">
        <f t="shared" si="476"/>
        <v>Low</v>
      </c>
      <c r="W3044" s="6">
        <f t="shared" si="477"/>
        <v>1.0174584406054895E-3</v>
      </c>
      <c r="X3044" s="3" t="str">
        <f t="shared" si="478"/>
        <v>Monitor</v>
      </c>
      <c r="Y3044" s="3" t="str">
        <f t="shared" si="479"/>
        <v>OK</v>
      </c>
    </row>
    <row r="3045" spans="1:25" x14ac:dyDescent="0.25">
      <c r="A3045" s="3" t="str">
        <f>Raw_Data!A3045</f>
        <v>8b5b904f-29d5-4933-ba64-957976fa103c</v>
      </c>
      <c r="B3045" s="3">
        <f>Raw_Data!B3045</f>
        <v>39</v>
      </c>
      <c r="C3045" s="3" t="str">
        <f>Raw_Data!C3045</f>
        <v>Female</v>
      </c>
      <c r="D3045" s="3" t="str">
        <f>Raw_Data!D3045</f>
        <v>Standard</v>
      </c>
      <c r="E3045" s="3">
        <f>Raw_Data!E3045</f>
        <v>12.72</v>
      </c>
      <c r="F3045" s="3">
        <f>Raw_Data!F3045</f>
        <v>16</v>
      </c>
      <c r="G3045" s="3" t="str">
        <f>Raw_Data!G3045</f>
        <v>North America</v>
      </c>
      <c r="H3045" s="3" t="str">
        <f>Raw_Data!H3045</f>
        <v>Desktop</v>
      </c>
      <c r="I3045" s="3">
        <f>Raw_Data!I3045</f>
        <v>13.99</v>
      </c>
      <c r="J3045" s="3">
        <f>Raw_Data!J3045</f>
        <v>0</v>
      </c>
      <c r="K3045" s="3" t="str">
        <f>Raw_Data!K3045</f>
        <v>Gift Card</v>
      </c>
      <c r="L3045" s="3">
        <f>Raw_Data!L3045</f>
        <v>3</v>
      </c>
      <c r="M3045" s="3">
        <f>Raw_Data!M3045</f>
        <v>0.75</v>
      </c>
      <c r="N3045" s="3" t="str">
        <f>Raw_Data!N3045</f>
        <v>Horror</v>
      </c>
      <c r="O3045" s="3" t="str">
        <f t="shared" si="470"/>
        <v>35-44</v>
      </c>
      <c r="P3045" s="3" t="str">
        <f t="shared" si="471"/>
        <v>10-24h</v>
      </c>
      <c r="Q3045" s="3" t="str">
        <f t="shared" si="472"/>
        <v>8-21d</v>
      </c>
      <c r="R3045" s="3" t="str">
        <f t="shared" si="473"/>
        <v>Medium</v>
      </c>
      <c r="S3045" s="3" t="str">
        <f t="shared" si="474"/>
        <v>Mid</v>
      </c>
      <c r="T3045" s="3" t="str">
        <f t="shared" si="475"/>
        <v>Active</v>
      </c>
      <c r="U3045" s="4">
        <f>1/(1+EXP(-(Predictive_Model!$B$5+((B3045-Predictive_Model!$B$20)/Predictive_Model!$C$20)*Predictive_Model!$D$20+((E3045-Predictive_Model!$B$21)/Predictive_Model!$C$21)*Predictive_Model!$D$21+((F3045-Predictive_Model!$B$22)/Predictive_Model!$C$22)*Predictive_Model!$D$22+((I3045-Predictive_Model!$B$23)/Predictive_Model!$C$23)*Predictive_Model!$D$23+((L3045-Predictive_Model!$B$24)/Predictive_Model!$C$24)*Predictive_Model!$D$24+((M3045-Predictive_Model!$B$25)/Predictive_Model!$C$25)*Predictive_Model!$D$25+IF(C3045="Male",Predictive_Model!$D$31,IF(C3045="Other",Predictive_Model!$D$32,0))+IF(D3045="Premium",Predictive_Model!$D$34,IF(D3045="Standard",Predictive_Model!$D$35,0))+IF(G3045="Asia",Predictive_Model!$D$37,IF(G3045="Europe",Predictive_Model!$D$38,IF(G3045="North America",Predictive_Model!$D$39,IF(G3045="Oceania",Predictive_Model!$D$40,IF(G3045="South America",Predictive_Model!$D$41,0)))))+IF(H3045="Laptop",Predictive_Model!$D$43,IF(H3045="Mobile",Predictive_Model!$D$44,IF(H3045="TV",Predictive_Model!$D$45,IF(H3045="Tablet",Predictive_Model!$D$46,0))))+IF(K3045="Crypto",Predictive_Model!$D$48,IF(K3045="Debit Card",Predictive_Model!$D$49,IF(K3045="Gift Card",Predictive_Model!$D$50,IF(K3045="PayPal",Predictive_Model!$D$51,0))))+IF(N3045="Comedy",Predictive_Model!$D$53,IF(N3045="Documentary",Predictive_Model!$D$54,IF(N3045="Drama",Predictive_Model!$D$55,IF(N3045="Horror",Predictive_Model!$D$56,IF(N3045="Romance",Predictive_Model!$D$57,IF(N3045="Sci-Fi",Predictive_Model!$D$58,0)))))))))</f>
        <v>0.31364688435795651</v>
      </c>
      <c r="V3045" s="3" t="str">
        <f t="shared" si="476"/>
        <v>Medium</v>
      </c>
      <c r="W3045" s="6">
        <f t="shared" si="477"/>
        <v>4.3879199121678116</v>
      </c>
      <c r="X3045" s="3" t="str">
        <f t="shared" si="478"/>
        <v>Monitor</v>
      </c>
      <c r="Y3045" s="3" t="str">
        <f t="shared" si="479"/>
        <v>OK</v>
      </c>
    </row>
    <row r="3046" spans="1:25" x14ac:dyDescent="0.25">
      <c r="A3046" s="3" t="str">
        <f>Raw_Data!A3046</f>
        <v>9b509a70-72ae-4d6a-8ec3-7501f5220d76</v>
      </c>
      <c r="B3046" s="3">
        <f>Raw_Data!B3046</f>
        <v>66</v>
      </c>
      <c r="C3046" s="3" t="str">
        <f>Raw_Data!C3046</f>
        <v>Other</v>
      </c>
      <c r="D3046" s="3" t="str">
        <f>Raw_Data!D3046</f>
        <v>Premium</v>
      </c>
      <c r="E3046" s="3">
        <f>Raw_Data!E3046</f>
        <v>6.66</v>
      </c>
      <c r="F3046" s="3">
        <f>Raw_Data!F3046</f>
        <v>39</v>
      </c>
      <c r="G3046" s="3" t="str">
        <f>Raw_Data!G3046</f>
        <v>Asia</v>
      </c>
      <c r="H3046" s="3" t="str">
        <f>Raw_Data!H3046</f>
        <v>TV</v>
      </c>
      <c r="I3046" s="3">
        <f>Raw_Data!I3046</f>
        <v>17.989999999999998</v>
      </c>
      <c r="J3046" s="3">
        <f>Raw_Data!J3046</f>
        <v>1</v>
      </c>
      <c r="K3046" s="3" t="str">
        <f>Raw_Data!K3046</f>
        <v>Debit Card</v>
      </c>
      <c r="L3046" s="3">
        <f>Raw_Data!L3046</f>
        <v>1</v>
      </c>
      <c r="M3046" s="3">
        <f>Raw_Data!M3046</f>
        <v>0.17</v>
      </c>
      <c r="N3046" s="3" t="str">
        <f>Raw_Data!N3046</f>
        <v>Sci-Fi</v>
      </c>
      <c r="O3046" s="3" t="str">
        <f t="shared" si="470"/>
        <v>55-70</v>
      </c>
      <c r="P3046" s="3" t="str">
        <f t="shared" si="471"/>
        <v>&lt;10h</v>
      </c>
      <c r="Q3046" s="3" t="str">
        <f t="shared" si="472"/>
        <v>22-45d</v>
      </c>
      <c r="R3046" s="3" t="str">
        <f t="shared" si="473"/>
        <v>Medium</v>
      </c>
      <c r="S3046" s="3" t="str">
        <f t="shared" si="474"/>
        <v>High</v>
      </c>
      <c r="T3046" s="3" t="str">
        <f t="shared" si="475"/>
        <v>Churned</v>
      </c>
      <c r="U3046" s="4">
        <f>1/(1+EXP(-(Predictive_Model!$B$5+((B3046-Predictive_Model!$B$20)/Predictive_Model!$C$20)*Predictive_Model!$D$20+((E3046-Predictive_Model!$B$21)/Predictive_Model!$C$21)*Predictive_Model!$D$21+((F3046-Predictive_Model!$B$22)/Predictive_Model!$C$22)*Predictive_Model!$D$22+((I3046-Predictive_Model!$B$23)/Predictive_Model!$C$23)*Predictive_Model!$D$23+((L3046-Predictive_Model!$B$24)/Predictive_Model!$C$24)*Predictive_Model!$D$24+((M3046-Predictive_Model!$B$25)/Predictive_Model!$C$25)*Predictive_Model!$D$25+IF(C3046="Male",Predictive_Model!$D$31,IF(C3046="Other",Predictive_Model!$D$32,0))+IF(D3046="Premium",Predictive_Model!$D$34,IF(D3046="Standard",Predictive_Model!$D$35,0))+IF(G3046="Asia",Predictive_Model!$D$37,IF(G3046="Europe",Predictive_Model!$D$38,IF(G3046="North America",Predictive_Model!$D$39,IF(G3046="Oceania",Predictive_Model!$D$40,IF(G3046="South America",Predictive_Model!$D$41,0)))))+IF(H3046="Laptop",Predictive_Model!$D$43,IF(H3046="Mobile",Predictive_Model!$D$44,IF(H3046="TV",Predictive_Model!$D$45,IF(H3046="Tablet",Predictive_Model!$D$46,0))))+IF(K3046="Crypto",Predictive_Model!$D$48,IF(K3046="Debit Card",Predictive_Model!$D$49,IF(K3046="Gift Card",Predictive_Model!$D$50,IF(K3046="PayPal",Predictive_Model!$D$51,0))))+IF(N3046="Comedy",Predictive_Model!$D$53,IF(N3046="Documentary",Predictive_Model!$D$54,IF(N3046="Drama",Predictive_Model!$D$55,IF(N3046="Horror",Predictive_Model!$D$56,IF(N3046="Romance",Predictive_Model!$D$57,IF(N3046="Sci-Fi",Predictive_Model!$D$58,0)))))))))</f>
        <v>0.97717640715276033</v>
      </c>
      <c r="V3046" s="3" t="str">
        <f t="shared" si="476"/>
        <v>Critical</v>
      </c>
      <c r="W3046" s="6">
        <f t="shared" si="477"/>
        <v>17.989999999999998</v>
      </c>
      <c r="X3046" s="3" t="str">
        <f t="shared" si="478"/>
        <v>Priority 1</v>
      </c>
      <c r="Y3046" s="3" t="str">
        <f t="shared" si="479"/>
        <v>OK</v>
      </c>
    </row>
    <row r="3047" spans="1:25" x14ac:dyDescent="0.25">
      <c r="A3047" s="3" t="str">
        <f>Raw_Data!A3047</f>
        <v>76410bb6-7942-4be9-a862-94701d4dcbd3</v>
      </c>
      <c r="B3047" s="3">
        <f>Raw_Data!B3047</f>
        <v>65</v>
      </c>
      <c r="C3047" s="3" t="str">
        <f>Raw_Data!C3047</f>
        <v>Other</v>
      </c>
      <c r="D3047" s="3" t="str">
        <f>Raw_Data!D3047</f>
        <v>Premium</v>
      </c>
      <c r="E3047" s="3">
        <f>Raw_Data!E3047</f>
        <v>0.76</v>
      </c>
      <c r="F3047" s="3">
        <f>Raw_Data!F3047</f>
        <v>2</v>
      </c>
      <c r="G3047" s="3" t="str">
        <f>Raw_Data!G3047</f>
        <v>Asia</v>
      </c>
      <c r="H3047" s="3" t="str">
        <f>Raw_Data!H3047</f>
        <v>Mobile</v>
      </c>
      <c r="I3047" s="3">
        <f>Raw_Data!I3047</f>
        <v>17.989999999999998</v>
      </c>
      <c r="J3047" s="3">
        <f>Raw_Data!J3047</f>
        <v>0</v>
      </c>
      <c r="K3047" s="3" t="str">
        <f>Raw_Data!K3047</f>
        <v>Debit Card</v>
      </c>
      <c r="L3047" s="3">
        <f>Raw_Data!L3047</f>
        <v>2</v>
      </c>
      <c r="M3047" s="3">
        <f>Raw_Data!M3047</f>
        <v>0.25</v>
      </c>
      <c r="N3047" s="3" t="str">
        <f>Raw_Data!N3047</f>
        <v>Comedy</v>
      </c>
      <c r="O3047" s="3" t="str">
        <f t="shared" si="470"/>
        <v>55-70</v>
      </c>
      <c r="P3047" s="3" t="str">
        <f t="shared" si="471"/>
        <v>&lt;10h</v>
      </c>
      <c r="Q3047" s="3" t="str">
        <f t="shared" si="472"/>
        <v>0-7d</v>
      </c>
      <c r="R3047" s="3" t="str">
        <f t="shared" si="473"/>
        <v>Medium</v>
      </c>
      <c r="S3047" s="3" t="str">
        <f t="shared" si="474"/>
        <v>High</v>
      </c>
      <c r="T3047" s="3" t="str">
        <f t="shared" si="475"/>
        <v>Active</v>
      </c>
      <c r="U3047" s="4">
        <f>1/(1+EXP(-(Predictive_Model!$B$5+((B3047-Predictive_Model!$B$20)/Predictive_Model!$C$20)*Predictive_Model!$D$20+((E3047-Predictive_Model!$B$21)/Predictive_Model!$C$21)*Predictive_Model!$D$21+((F3047-Predictive_Model!$B$22)/Predictive_Model!$C$22)*Predictive_Model!$D$22+((I3047-Predictive_Model!$B$23)/Predictive_Model!$C$23)*Predictive_Model!$D$23+((L3047-Predictive_Model!$B$24)/Predictive_Model!$C$24)*Predictive_Model!$D$24+((M3047-Predictive_Model!$B$25)/Predictive_Model!$C$25)*Predictive_Model!$D$25+IF(C3047="Male",Predictive_Model!$D$31,IF(C3047="Other",Predictive_Model!$D$32,0))+IF(D3047="Premium",Predictive_Model!$D$34,IF(D3047="Standard",Predictive_Model!$D$35,0))+IF(G3047="Asia",Predictive_Model!$D$37,IF(G3047="Europe",Predictive_Model!$D$38,IF(G3047="North America",Predictive_Model!$D$39,IF(G3047="Oceania",Predictive_Model!$D$40,IF(G3047="South America",Predictive_Model!$D$41,0)))))+IF(H3047="Laptop",Predictive_Model!$D$43,IF(H3047="Mobile",Predictive_Model!$D$44,IF(H3047="TV",Predictive_Model!$D$45,IF(H3047="Tablet",Predictive_Model!$D$46,0))))+IF(K3047="Crypto",Predictive_Model!$D$48,IF(K3047="Debit Card",Predictive_Model!$D$49,IF(K3047="Gift Card",Predictive_Model!$D$50,IF(K3047="PayPal",Predictive_Model!$D$51,0))))+IF(N3047="Comedy",Predictive_Model!$D$53,IF(N3047="Documentary",Predictive_Model!$D$54,IF(N3047="Drama",Predictive_Model!$D$55,IF(N3047="Horror",Predictive_Model!$D$56,IF(N3047="Romance",Predictive_Model!$D$57,IF(N3047="Sci-Fi",Predictive_Model!$D$58,0)))))))))</f>
        <v>0.83560752736791699</v>
      </c>
      <c r="V3047" s="3" t="str">
        <f t="shared" si="476"/>
        <v>Critical</v>
      </c>
      <c r="W3047" s="6">
        <f t="shared" si="477"/>
        <v>15.032579417348826</v>
      </c>
      <c r="X3047" s="3" t="str">
        <f t="shared" si="478"/>
        <v>Priority 1</v>
      </c>
      <c r="Y3047" s="3" t="str">
        <f t="shared" si="479"/>
        <v>OK</v>
      </c>
    </row>
    <row r="3048" spans="1:25" x14ac:dyDescent="0.25">
      <c r="A3048" s="3" t="str">
        <f>Raw_Data!A3048</f>
        <v>9d93da93-4af0-4ee3-a33a-e9113bb9e909</v>
      </c>
      <c r="B3048" s="3">
        <f>Raw_Data!B3048</f>
        <v>26</v>
      </c>
      <c r="C3048" s="3" t="str">
        <f>Raw_Data!C3048</f>
        <v>Other</v>
      </c>
      <c r="D3048" s="3" t="str">
        <f>Raw_Data!D3048</f>
        <v>Standard</v>
      </c>
      <c r="E3048" s="3">
        <f>Raw_Data!E3048</f>
        <v>11.13</v>
      </c>
      <c r="F3048" s="3">
        <f>Raw_Data!F3048</f>
        <v>2</v>
      </c>
      <c r="G3048" s="3" t="str">
        <f>Raw_Data!G3048</f>
        <v>South America</v>
      </c>
      <c r="H3048" s="3" t="str">
        <f>Raw_Data!H3048</f>
        <v>Laptop</v>
      </c>
      <c r="I3048" s="3">
        <f>Raw_Data!I3048</f>
        <v>13.99</v>
      </c>
      <c r="J3048" s="3">
        <f>Raw_Data!J3048</f>
        <v>0</v>
      </c>
      <c r="K3048" s="3" t="str">
        <f>Raw_Data!K3048</f>
        <v>Credit Card</v>
      </c>
      <c r="L3048" s="3">
        <f>Raw_Data!L3048</f>
        <v>2</v>
      </c>
      <c r="M3048" s="3">
        <f>Raw_Data!M3048</f>
        <v>3.71</v>
      </c>
      <c r="N3048" s="3" t="str">
        <f>Raw_Data!N3048</f>
        <v>Sci-Fi</v>
      </c>
      <c r="O3048" s="3" t="str">
        <f t="shared" si="470"/>
        <v>25-34</v>
      </c>
      <c r="P3048" s="3" t="str">
        <f t="shared" si="471"/>
        <v>10-24h</v>
      </c>
      <c r="Q3048" s="3" t="str">
        <f t="shared" si="472"/>
        <v>0-7d</v>
      </c>
      <c r="R3048" s="3" t="str">
        <f t="shared" si="473"/>
        <v>Medium</v>
      </c>
      <c r="S3048" s="3" t="str">
        <f t="shared" si="474"/>
        <v>Mid</v>
      </c>
      <c r="T3048" s="3" t="str">
        <f t="shared" si="475"/>
        <v>Active</v>
      </c>
      <c r="U3048" s="4">
        <f>1/(1+EXP(-(Predictive_Model!$B$5+((B3048-Predictive_Model!$B$20)/Predictive_Model!$C$20)*Predictive_Model!$D$20+((E3048-Predictive_Model!$B$21)/Predictive_Model!$C$21)*Predictive_Model!$D$21+((F3048-Predictive_Model!$B$22)/Predictive_Model!$C$22)*Predictive_Model!$D$22+((I3048-Predictive_Model!$B$23)/Predictive_Model!$C$23)*Predictive_Model!$D$23+((L3048-Predictive_Model!$B$24)/Predictive_Model!$C$24)*Predictive_Model!$D$24+((M3048-Predictive_Model!$B$25)/Predictive_Model!$C$25)*Predictive_Model!$D$25+IF(C3048="Male",Predictive_Model!$D$31,IF(C3048="Other",Predictive_Model!$D$32,0))+IF(D3048="Premium",Predictive_Model!$D$34,IF(D3048="Standard",Predictive_Model!$D$35,0))+IF(G3048="Asia",Predictive_Model!$D$37,IF(G3048="Europe",Predictive_Model!$D$38,IF(G3048="North America",Predictive_Model!$D$39,IF(G3048="Oceania",Predictive_Model!$D$40,IF(G3048="South America",Predictive_Model!$D$41,0)))))+IF(H3048="Laptop",Predictive_Model!$D$43,IF(H3048="Mobile",Predictive_Model!$D$44,IF(H3048="TV",Predictive_Model!$D$45,IF(H3048="Tablet",Predictive_Model!$D$46,0))))+IF(K3048="Crypto",Predictive_Model!$D$48,IF(K3048="Debit Card",Predictive_Model!$D$49,IF(K3048="Gift Card",Predictive_Model!$D$50,IF(K3048="PayPal",Predictive_Model!$D$51,0))))+IF(N3048="Comedy",Predictive_Model!$D$53,IF(N3048="Documentary",Predictive_Model!$D$54,IF(N3048="Drama",Predictive_Model!$D$55,IF(N3048="Horror",Predictive_Model!$D$56,IF(N3048="Romance",Predictive_Model!$D$57,IF(N3048="Sci-Fi",Predictive_Model!$D$58,0)))))))))</f>
        <v>1.0127390006513845E-3</v>
      </c>
      <c r="V3048" s="3" t="str">
        <f t="shared" si="476"/>
        <v>Low</v>
      </c>
      <c r="W3048" s="6">
        <f t="shared" si="477"/>
        <v>1.4168218619112868E-2</v>
      </c>
      <c r="X3048" s="3" t="str">
        <f t="shared" si="478"/>
        <v>Monitor</v>
      </c>
      <c r="Y3048" s="3" t="str">
        <f t="shared" si="479"/>
        <v>OK</v>
      </c>
    </row>
    <row r="3049" spans="1:25" x14ac:dyDescent="0.25">
      <c r="A3049" s="3" t="str">
        <f>Raw_Data!A3049</f>
        <v>38769edf-d82f-4be4-98b2-324b1295e6d9</v>
      </c>
      <c r="B3049" s="3">
        <f>Raw_Data!B3049</f>
        <v>21</v>
      </c>
      <c r="C3049" s="3" t="str">
        <f>Raw_Data!C3049</f>
        <v>Male</v>
      </c>
      <c r="D3049" s="3" t="str">
        <f>Raw_Data!D3049</f>
        <v>Basic</v>
      </c>
      <c r="E3049" s="3">
        <f>Raw_Data!E3049</f>
        <v>24.86</v>
      </c>
      <c r="F3049" s="3">
        <f>Raw_Data!F3049</f>
        <v>54</v>
      </c>
      <c r="G3049" s="3" t="str">
        <f>Raw_Data!G3049</f>
        <v>North America</v>
      </c>
      <c r="H3049" s="3" t="str">
        <f>Raw_Data!H3049</f>
        <v>TV</v>
      </c>
      <c r="I3049" s="3">
        <f>Raw_Data!I3049</f>
        <v>8.99</v>
      </c>
      <c r="J3049" s="3">
        <f>Raw_Data!J3049</f>
        <v>1</v>
      </c>
      <c r="K3049" s="3" t="str">
        <f>Raw_Data!K3049</f>
        <v>PayPal</v>
      </c>
      <c r="L3049" s="3">
        <f>Raw_Data!L3049</f>
        <v>2</v>
      </c>
      <c r="M3049" s="3">
        <f>Raw_Data!M3049</f>
        <v>0.45</v>
      </c>
      <c r="N3049" s="3" t="str">
        <f>Raw_Data!N3049</f>
        <v>Comedy</v>
      </c>
      <c r="O3049" s="3" t="str">
        <f t="shared" si="470"/>
        <v>18-24</v>
      </c>
      <c r="P3049" s="3" t="str">
        <f t="shared" si="471"/>
        <v>10-24h</v>
      </c>
      <c r="Q3049" s="3" t="str">
        <f t="shared" si="472"/>
        <v>46-60d</v>
      </c>
      <c r="R3049" s="3" t="str">
        <f t="shared" si="473"/>
        <v>Medium</v>
      </c>
      <c r="S3049" s="3" t="str">
        <f t="shared" si="474"/>
        <v>Low</v>
      </c>
      <c r="T3049" s="3" t="str">
        <f t="shared" si="475"/>
        <v>Churned</v>
      </c>
      <c r="U3049" s="4">
        <f>1/(1+EXP(-(Predictive_Model!$B$5+((B3049-Predictive_Model!$B$20)/Predictive_Model!$C$20)*Predictive_Model!$D$20+((E3049-Predictive_Model!$B$21)/Predictive_Model!$C$21)*Predictive_Model!$D$21+((F3049-Predictive_Model!$B$22)/Predictive_Model!$C$22)*Predictive_Model!$D$22+((I3049-Predictive_Model!$B$23)/Predictive_Model!$C$23)*Predictive_Model!$D$23+((L3049-Predictive_Model!$B$24)/Predictive_Model!$C$24)*Predictive_Model!$D$24+((M3049-Predictive_Model!$B$25)/Predictive_Model!$C$25)*Predictive_Model!$D$25+IF(C3049="Male",Predictive_Model!$D$31,IF(C3049="Other",Predictive_Model!$D$32,0))+IF(D3049="Premium",Predictive_Model!$D$34,IF(D3049="Standard",Predictive_Model!$D$35,0))+IF(G3049="Asia",Predictive_Model!$D$37,IF(G3049="Europe",Predictive_Model!$D$38,IF(G3049="North America",Predictive_Model!$D$39,IF(G3049="Oceania",Predictive_Model!$D$40,IF(G3049="South America",Predictive_Model!$D$41,0)))))+IF(H3049="Laptop",Predictive_Model!$D$43,IF(H3049="Mobile",Predictive_Model!$D$44,IF(H3049="TV",Predictive_Model!$D$45,IF(H3049="Tablet",Predictive_Model!$D$46,0))))+IF(K3049="Crypto",Predictive_Model!$D$48,IF(K3049="Debit Card",Predictive_Model!$D$49,IF(K3049="Gift Card",Predictive_Model!$D$50,IF(K3049="PayPal",Predictive_Model!$D$51,0))))+IF(N3049="Comedy",Predictive_Model!$D$53,IF(N3049="Documentary",Predictive_Model!$D$54,IF(N3049="Drama",Predictive_Model!$D$55,IF(N3049="Horror",Predictive_Model!$D$56,IF(N3049="Romance",Predictive_Model!$D$57,IF(N3049="Sci-Fi",Predictive_Model!$D$58,0)))))))))</f>
        <v>0.87900016572396422</v>
      </c>
      <c r="V3049" s="3" t="str">
        <f t="shared" si="476"/>
        <v>Critical</v>
      </c>
      <c r="W3049" s="6">
        <f t="shared" si="477"/>
        <v>8.99</v>
      </c>
      <c r="X3049" s="3" t="str">
        <f t="shared" si="478"/>
        <v>Priority 2</v>
      </c>
      <c r="Y3049" s="3" t="str">
        <f t="shared" si="479"/>
        <v>OK</v>
      </c>
    </row>
    <row r="3050" spans="1:25" x14ac:dyDescent="0.25">
      <c r="A3050" s="3" t="str">
        <f>Raw_Data!A3050</f>
        <v>1bc9bedd-0caf-425e-aed3-5faf9a0c2d27</v>
      </c>
      <c r="B3050" s="3">
        <f>Raw_Data!B3050</f>
        <v>20</v>
      </c>
      <c r="C3050" s="3" t="str">
        <f>Raw_Data!C3050</f>
        <v>Female</v>
      </c>
      <c r="D3050" s="3" t="str">
        <f>Raw_Data!D3050</f>
        <v>Standard</v>
      </c>
      <c r="E3050" s="3">
        <f>Raw_Data!E3050</f>
        <v>22.67</v>
      </c>
      <c r="F3050" s="3">
        <f>Raw_Data!F3050</f>
        <v>55</v>
      </c>
      <c r="G3050" s="3" t="str">
        <f>Raw_Data!G3050</f>
        <v>Europe</v>
      </c>
      <c r="H3050" s="3" t="str">
        <f>Raw_Data!H3050</f>
        <v>Tablet</v>
      </c>
      <c r="I3050" s="3">
        <f>Raw_Data!I3050</f>
        <v>13.99</v>
      </c>
      <c r="J3050" s="3">
        <f>Raw_Data!J3050</f>
        <v>1</v>
      </c>
      <c r="K3050" s="3" t="str">
        <f>Raw_Data!K3050</f>
        <v>Gift Card</v>
      </c>
      <c r="L3050" s="3">
        <f>Raw_Data!L3050</f>
        <v>1</v>
      </c>
      <c r="M3050" s="3">
        <f>Raw_Data!M3050</f>
        <v>0.4</v>
      </c>
      <c r="N3050" s="3" t="str">
        <f>Raw_Data!N3050</f>
        <v>Documentary</v>
      </c>
      <c r="O3050" s="3" t="str">
        <f t="shared" si="470"/>
        <v>18-24</v>
      </c>
      <c r="P3050" s="3" t="str">
        <f t="shared" si="471"/>
        <v>10-24h</v>
      </c>
      <c r="Q3050" s="3" t="str">
        <f t="shared" si="472"/>
        <v>46-60d</v>
      </c>
      <c r="R3050" s="3" t="str">
        <f t="shared" si="473"/>
        <v>Medium</v>
      </c>
      <c r="S3050" s="3" t="str">
        <f t="shared" si="474"/>
        <v>Mid</v>
      </c>
      <c r="T3050" s="3" t="str">
        <f t="shared" si="475"/>
        <v>Churned</v>
      </c>
      <c r="U3050" s="4">
        <f>1/(1+EXP(-(Predictive_Model!$B$5+((B3050-Predictive_Model!$B$20)/Predictive_Model!$C$20)*Predictive_Model!$D$20+((E3050-Predictive_Model!$B$21)/Predictive_Model!$C$21)*Predictive_Model!$D$21+((F3050-Predictive_Model!$B$22)/Predictive_Model!$C$22)*Predictive_Model!$D$22+((I3050-Predictive_Model!$B$23)/Predictive_Model!$C$23)*Predictive_Model!$D$23+((L3050-Predictive_Model!$B$24)/Predictive_Model!$C$24)*Predictive_Model!$D$24+((M3050-Predictive_Model!$B$25)/Predictive_Model!$C$25)*Predictive_Model!$D$25+IF(C3050="Male",Predictive_Model!$D$31,IF(C3050="Other",Predictive_Model!$D$32,0))+IF(D3050="Premium",Predictive_Model!$D$34,IF(D3050="Standard",Predictive_Model!$D$35,0))+IF(G3050="Asia",Predictive_Model!$D$37,IF(G3050="Europe",Predictive_Model!$D$38,IF(G3050="North America",Predictive_Model!$D$39,IF(G3050="Oceania",Predictive_Model!$D$40,IF(G3050="South America",Predictive_Model!$D$41,0)))))+IF(H3050="Laptop",Predictive_Model!$D$43,IF(H3050="Mobile",Predictive_Model!$D$44,IF(H3050="TV",Predictive_Model!$D$45,IF(H3050="Tablet",Predictive_Model!$D$46,0))))+IF(K3050="Crypto",Predictive_Model!$D$48,IF(K3050="Debit Card",Predictive_Model!$D$49,IF(K3050="Gift Card",Predictive_Model!$D$50,IF(K3050="PayPal",Predictive_Model!$D$51,0))))+IF(N3050="Comedy",Predictive_Model!$D$53,IF(N3050="Documentary",Predictive_Model!$D$54,IF(N3050="Drama",Predictive_Model!$D$55,IF(N3050="Horror",Predictive_Model!$D$56,IF(N3050="Romance",Predictive_Model!$D$57,IF(N3050="Sci-Fi",Predictive_Model!$D$58,0)))))))))</f>
        <v>0.99181519837296095</v>
      </c>
      <c r="V3050" s="3" t="str">
        <f t="shared" si="476"/>
        <v>Critical</v>
      </c>
      <c r="W3050" s="6">
        <f t="shared" si="477"/>
        <v>13.99</v>
      </c>
      <c r="X3050" s="3" t="str">
        <f t="shared" si="478"/>
        <v>Priority 2</v>
      </c>
      <c r="Y3050" s="3" t="str">
        <f t="shared" si="479"/>
        <v>OK</v>
      </c>
    </row>
    <row r="3051" spans="1:25" x14ac:dyDescent="0.25">
      <c r="A3051" s="3" t="str">
        <f>Raw_Data!A3051</f>
        <v>9aa74495-95c3-4d40-afa8-6b352ea283ae</v>
      </c>
      <c r="B3051" s="3">
        <f>Raw_Data!B3051</f>
        <v>66</v>
      </c>
      <c r="C3051" s="3" t="str">
        <f>Raw_Data!C3051</f>
        <v>Male</v>
      </c>
      <c r="D3051" s="3" t="str">
        <f>Raw_Data!D3051</f>
        <v>Standard</v>
      </c>
      <c r="E3051" s="3">
        <f>Raw_Data!E3051</f>
        <v>17.66</v>
      </c>
      <c r="F3051" s="3">
        <f>Raw_Data!F3051</f>
        <v>19</v>
      </c>
      <c r="G3051" s="3" t="str">
        <f>Raw_Data!G3051</f>
        <v>South America</v>
      </c>
      <c r="H3051" s="3" t="str">
        <f>Raw_Data!H3051</f>
        <v>Tablet</v>
      </c>
      <c r="I3051" s="3">
        <f>Raw_Data!I3051</f>
        <v>13.99</v>
      </c>
      <c r="J3051" s="3">
        <f>Raw_Data!J3051</f>
        <v>0</v>
      </c>
      <c r="K3051" s="3" t="str">
        <f>Raw_Data!K3051</f>
        <v>Debit Card</v>
      </c>
      <c r="L3051" s="3">
        <f>Raw_Data!L3051</f>
        <v>2</v>
      </c>
      <c r="M3051" s="3">
        <f>Raw_Data!M3051</f>
        <v>0.88</v>
      </c>
      <c r="N3051" s="3" t="str">
        <f>Raw_Data!N3051</f>
        <v>Romance</v>
      </c>
      <c r="O3051" s="3" t="str">
        <f t="shared" si="470"/>
        <v>55-70</v>
      </c>
      <c r="P3051" s="3" t="str">
        <f t="shared" si="471"/>
        <v>10-24h</v>
      </c>
      <c r="Q3051" s="3" t="str">
        <f t="shared" si="472"/>
        <v>8-21d</v>
      </c>
      <c r="R3051" s="3" t="str">
        <f t="shared" si="473"/>
        <v>Medium</v>
      </c>
      <c r="S3051" s="3" t="str">
        <f t="shared" si="474"/>
        <v>Mid</v>
      </c>
      <c r="T3051" s="3" t="str">
        <f t="shared" si="475"/>
        <v>Active</v>
      </c>
      <c r="U3051" s="4">
        <f>1/(1+EXP(-(Predictive_Model!$B$5+((B3051-Predictive_Model!$B$20)/Predictive_Model!$C$20)*Predictive_Model!$D$20+((E3051-Predictive_Model!$B$21)/Predictive_Model!$C$21)*Predictive_Model!$D$21+((F3051-Predictive_Model!$B$22)/Predictive_Model!$C$22)*Predictive_Model!$D$22+((I3051-Predictive_Model!$B$23)/Predictive_Model!$C$23)*Predictive_Model!$D$23+((L3051-Predictive_Model!$B$24)/Predictive_Model!$C$24)*Predictive_Model!$D$24+((M3051-Predictive_Model!$B$25)/Predictive_Model!$C$25)*Predictive_Model!$D$25+IF(C3051="Male",Predictive_Model!$D$31,IF(C3051="Other",Predictive_Model!$D$32,0))+IF(D3051="Premium",Predictive_Model!$D$34,IF(D3051="Standard",Predictive_Model!$D$35,0))+IF(G3051="Asia",Predictive_Model!$D$37,IF(G3051="Europe",Predictive_Model!$D$38,IF(G3051="North America",Predictive_Model!$D$39,IF(G3051="Oceania",Predictive_Model!$D$40,IF(G3051="South America",Predictive_Model!$D$41,0)))))+IF(H3051="Laptop",Predictive_Model!$D$43,IF(H3051="Mobile",Predictive_Model!$D$44,IF(H3051="TV",Predictive_Model!$D$45,IF(H3051="Tablet",Predictive_Model!$D$46,0))))+IF(K3051="Crypto",Predictive_Model!$D$48,IF(K3051="Debit Card",Predictive_Model!$D$49,IF(K3051="Gift Card",Predictive_Model!$D$50,IF(K3051="PayPal",Predictive_Model!$D$51,0))))+IF(N3051="Comedy",Predictive_Model!$D$53,IF(N3051="Documentary",Predictive_Model!$D$54,IF(N3051="Drama",Predictive_Model!$D$55,IF(N3051="Horror",Predictive_Model!$D$56,IF(N3051="Romance",Predictive_Model!$D$57,IF(N3051="Sci-Fi",Predictive_Model!$D$58,0)))))))))</f>
        <v>0.33659798167107363</v>
      </c>
      <c r="V3051" s="3" t="str">
        <f t="shared" si="476"/>
        <v>Medium</v>
      </c>
      <c r="W3051" s="6">
        <f t="shared" si="477"/>
        <v>4.70900576357832</v>
      </c>
      <c r="X3051" s="3" t="str">
        <f t="shared" si="478"/>
        <v>Monitor</v>
      </c>
      <c r="Y3051" s="3" t="str">
        <f t="shared" si="479"/>
        <v>OK</v>
      </c>
    </row>
    <row r="3052" spans="1:25" x14ac:dyDescent="0.25">
      <c r="A3052" s="3" t="str">
        <f>Raw_Data!A3052</f>
        <v>24920cb3-62f7-4d92-85b5-ad23f9c29103</v>
      </c>
      <c r="B3052" s="3">
        <f>Raw_Data!B3052</f>
        <v>48</v>
      </c>
      <c r="C3052" s="3" t="str">
        <f>Raw_Data!C3052</f>
        <v>Male</v>
      </c>
      <c r="D3052" s="3" t="str">
        <f>Raw_Data!D3052</f>
        <v>Premium</v>
      </c>
      <c r="E3052" s="3">
        <f>Raw_Data!E3052</f>
        <v>12.66</v>
      </c>
      <c r="F3052" s="3">
        <f>Raw_Data!F3052</f>
        <v>45</v>
      </c>
      <c r="G3052" s="3" t="str">
        <f>Raw_Data!G3052</f>
        <v>Oceania</v>
      </c>
      <c r="H3052" s="3" t="str">
        <f>Raw_Data!H3052</f>
        <v>TV</v>
      </c>
      <c r="I3052" s="3">
        <f>Raw_Data!I3052</f>
        <v>17.989999999999998</v>
      </c>
      <c r="J3052" s="3">
        <f>Raw_Data!J3052</f>
        <v>1</v>
      </c>
      <c r="K3052" s="3" t="str">
        <f>Raw_Data!K3052</f>
        <v>PayPal</v>
      </c>
      <c r="L3052" s="3">
        <f>Raw_Data!L3052</f>
        <v>1</v>
      </c>
      <c r="M3052" s="3">
        <f>Raw_Data!M3052</f>
        <v>0.28000000000000003</v>
      </c>
      <c r="N3052" s="3" t="str">
        <f>Raw_Data!N3052</f>
        <v>Documentary</v>
      </c>
      <c r="O3052" s="3" t="str">
        <f t="shared" si="470"/>
        <v>45-54</v>
      </c>
      <c r="P3052" s="3" t="str">
        <f t="shared" si="471"/>
        <v>10-24h</v>
      </c>
      <c r="Q3052" s="3" t="str">
        <f t="shared" si="472"/>
        <v>22-45d</v>
      </c>
      <c r="R3052" s="3" t="str">
        <f t="shared" si="473"/>
        <v>Medium</v>
      </c>
      <c r="S3052" s="3" t="str">
        <f t="shared" si="474"/>
        <v>High</v>
      </c>
      <c r="T3052" s="3" t="str">
        <f t="shared" si="475"/>
        <v>Churned</v>
      </c>
      <c r="U3052" s="4">
        <f>1/(1+EXP(-(Predictive_Model!$B$5+((B3052-Predictive_Model!$B$20)/Predictive_Model!$C$20)*Predictive_Model!$D$20+((E3052-Predictive_Model!$B$21)/Predictive_Model!$C$21)*Predictive_Model!$D$21+((F3052-Predictive_Model!$B$22)/Predictive_Model!$C$22)*Predictive_Model!$D$22+((I3052-Predictive_Model!$B$23)/Predictive_Model!$C$23)*Predictive_Model!$D$23+((L3052-Predictive_Model!$B$24)/Predictive_Model!$C$24)*Predictive_Model!$D$24+((M3052-Predictive_Model!$B$25)/Predictive_Model!$C$25)*Predictive_Model!$D$25+IF(C3052="Male",Predictive_Model!$D$31,IF(C3052="Other",Predictive_Model!$D$32,0))+IF(D3052="Premium",Predictive_Model!$D$34,IF(D3052="Standard",Predictive_Model!$D$35,0))+IF(G3052="Asia",Predictive_Model!$D$37,IF(G3052="Europe",Predictive_Model!$D$38,IF(G3052="North America",Predictive_Model!$D$39,IF(G3052="Oceania",Predictive_Model!$D$40,IF(G3052="South America",Predictive_Model!$D$41,0)))))+IF(H3052="Laptop",Predictive_Model!$D$43,IF(H3052="Mobile",Predictive_Model!$D$44,IF(H3052="TV",Predictive_Model!$D$45,IF(H3052="Tablet",Predictive_Model!$D$46,0))))+IF(K3052="Crypto",Predictive_Model!$D$48,IF(K3052="Debit Card",Predictive_Model!$D$49,IF(K3052="Gift Card",Predictive_Model!$D$50,IF(K3052="PayPal",Predictive_Model!$D$51,0))))+IF(N3052="Comedy",Predictive_Model!$D$53,IF(N3052="Documentary",Predictive_Model!$D$54,IF(N3052="Drama",Predictive_Model!$D$55,IF(N3052="Horror",Predictive_Model!$D$56,IF(N3052="Romance",Predictive_Model!$D$57,IF(N3052="Sci-Fi",Predictive_Model!$D$58,0)))))))))</f>
        <v>0.94690713878428001</v>
      </c>
      <c r="V3052" s="3" t="str">
        <f t="shared" si="476"/>
        <v>Critical</v>
      </c>
      <c r="W3052" s="6">
        <f t="shared" si="477"/>
        <v>17.989999999999998</v>
      </c>
      <c r="X3052" s="3" t="str">
        <f t="shared" si="478"/>
        <v>Priority 1</v>
      </c>
      <c r="Y3052" s="3" t="str">
        <f t="shared" si="479"/>
        <v>OK</v>
      </c>
    </row>
    <row r="3053" spans="1:25" x14ac:dyDescent="0.25">
      <c r="A3053" s="3" t="str">
        <f>Raw_Data!A3053</f>
        <v>5fd6b79c-c1c6-45e2-9604-58cece9a92f7</v>
      </c>
      <c r="B3053" s="3">
        <f>Raw_Data!B3053</f>
        <v>40</v>
      </c>
      <c r="C3053" s="3" t="str">
        <f>Raw_Data!C3053</f>
        <v>Male</v>
      </c>
      <c r="D3053" s="3" t="str">
        <f>Raw_Data!D3053</f>
        <v>Premium</v>
      </c>
      <c r="E3053" s="3">
        <f>Raw_Data!E3053</f>
        <v>1.85</v>
      </c>
      <c r="F3053" s="3">
        <f>Raw_Data!F3053</f>
        <v>46</v>
      </c>
      <c r="G3053" s="3" t="str">
        <f>Raw_Data!G3053</f>
        <v>North America</v>
      </c>
      <c r="H3053" s="3" t="str">
        <f>Raw_Data!H3053</f>
        <v>Mobile</v>
      </c>
      <c r="I3053" s="3">
        <f>Raw_Data!I3053</f>
        <v>17.989999999999998</v>
      </c>
      <c r="J3053" s="3">
        <f>Raw_Data!J3053</f>
        <v>1</v>
      </c>
      <c r="K3053" s="3" t="str">
        <f>Raw_Data!K3053</f>
        <v>Crypto</v>
      </c>
      <c r="L3053" s="3">
        <f>Raw_Data!L3053</f>
        <v>1</v>
      </c>
      <c r="M3053" s="3">
        <f>Raw_Data!M3053</f>
        <v>0.04</v>
      </c>
      <c r="N3053" s="3" t="str">
        <f>Raw_Data!N3053</f>
        <v>Action</v>
      </c>
      <c r="O3053" s="3" t="str">
        <f t="shared" si="470"/>
        <v>35-44</v>
      </c>
      <c r="P3053" s="3" t="str">
        <f t="shared" si="471"/>
        <v>&lt;10h</v>
      </c>
      <c r="Q3053" s="3" t="str">
        <f t="shared" si="472"/>
        <v>46-60d</v>
      </c>
      <c r="R3053" s="3" t="str">
        <f t="shared" si="473"/>
        <v>Low</v>
      </c>
      <c r="S3053" s="3" t="str">
        <f t="shared" si="474"/>
        <v>High</v>
      </c>
      <c r="T3053" s="3" t="str">
        <f t="shared" si="475"/>
        <v>Churned</v>
      </c>
      <c r="U3053" s="4">
        <f>1/(1+EXP(-(Predictive_Model!$B$5+((B3053-Predictive_Model!$B$20)/Predictive_Model!$C$20)*Predictive_Model!$D$20+((E3053-Predictive_Model!$B$21)/Predictive_Model!$C$21)*Predictive_Model!$D$21+((F3053-Predictive_Model!$B$22)/Predictive_Model!$C$22)*Predictive_Model!$D$22+((I3053-Predictive_Model!$B$23)/Predictive_Model!$C$23)*Predictive_Model!$D$23+((L3053-Predictive_Model!$B$24)/Predictive_Model!$C$24)*Predictive_Model!$D$24+((M3053-Predictive_Model!$B$25)/Predictive_Model!$C$25)*Predictive_Model!$D$25+IF(C3053="Male",Predictive_Model!$D$31,IF(C3053="Other",Predictive_Model!$D$32,0))+IF(D3053="Premium",Predictive_Model!$D$34,IF(D3053="Standard",Predictive_Model!$D$35,0))+IF(G3053="Asia",Predictive_Model!$D$37,IF(G3053="Europe",Predictive_Model!$D$38,IF(G3053="North America",Predictive_Model!$D$39,IF(G3053="Oceania",Predictive_Model!$D$40,IF(G3053="South America",Predictive_Model!$D$41,0)))))+IF(H3053="Laptop",Predictive_Model!$D$43,IF(H3053="Mobile",Predictive_Model!$D$44,IF(H3053="TV",Predictive_Model!$D$45,IF(H3053="Tablet",Predictive_Model!$D$46,0))))+IF(K3053="Crypto",Predictive_Model!$D$48,IF(K3053="Debit Card",Predictive_Model!$D$49,IF(K3053="Gift Card",Predictive_Model!$D$50,IF(K3053="PayPal",Predictive_Model!$D$51,0))))+IF(N3053="Comedy",Predictive_Model!$D$53,IF(N3053="Documentary",Predictive_Model!$D$54,IF(N3053="Drama",Predictive_Model!$D$55,IF(N3053="Horror",Predictive_Model!$D$56,IF(N3053="Romance",Predictive_Model!$D$57,IF(N3053="Sci-Fi",Predictive_Model!$D$58,0)))))))))</f>
        <v>0.99984082143638175</v>
      </c>
      <c r="V3053" s="3" t="str">
        <f t="shared" si="476"/>
        <v>Critical</v>
      </c>
      <c r="W3053" s="6">
        <f t="shared" si="477"/>
        <v>17.989999999999998</v>
      </c>
      <c r="X3053" s="3" t="str">
        <f t="shared" si="478"/>
        <v>Priority 1</v>
      </c>
      <c r="Y3053" s="3" t="str">
        <f t="shared" si="479"/>
        <v>OK</v>
      </c>
    </row>
    <row r="3054" spans="1:25" x14ac:dyDescent="0.25">
      <c r="A3054" s="3" t="str">
        <f>Raw_Data!A3054</f>
        <v>6d029724-a31c-4ef1-aea2-59c572067d27</v>
      </c>
      <c r="B3054" s="3">
        <f>Raw_Data!B3054</f>
        <v>69</v>
      </c>
      <c r="C3054" s="3" t="str">
        <f>Raw_Data!C3054</f>
        <v>Female</v>
      </c>
      <c r="D3054" s="3" t="str">
        <f>Raw_Data!D3054</f>
        <v>Premium</v>
      </c>
      <c r="E3054" s="3">
        <f>Raw_Data!E3054</f>
        <v>36.479999999999997</v>
      </c>
      <c r="F3054" s="3">
        <f>Raw_Data!F3054</f>
        <v>33</v>
      </c>
      <c r="G3054" s="3" t="str">
        <f>Raw_Data!G3054</f>
        <v>Europe</v>
      </c>
      <c r="H3054" s="3" t="str">
        <f>Raw_Data!H3054</f>
        <v>Laptop</v>
      </c>
      <c r="I3054" s="3">
        <f>Raw_Data!I3054</f>
        <v>17.989999999999998</v>
      </c>
      <c r="J3054" s="3">
        <f>Raw_Data!J3054</f>
        <v>0</v>
      </c>
      <c r="K3054" s="3" t="str">
        <f>Raw_Data!K3054</f>
        <v>Debit Card</v>
      </c>
      <c r="L3054" s="3">
        <f>Raw_Data!L3054</f>
        <v>3</v>
      </c>
      <c r="M3054" s="3">
        <f>Raw_Data!M3054</f>
        <v>1.07</v>
      </c>
      <c r="N3054" s="3" t="str">
        <f>Raw_Data!N3054</f>
        <v>Drama</v>
      </c>
      <c r="O3054" s="3" t="str">
        <f t="shared" si="470"/>
        <v>55-70</v>
      </c>
      <c r="P3054" s="3" t="str">
        <f t="shared" si="471"/>
        <v>25-49h</v>
      </c>
      <c r="Q3054" s="3" t="str">
        <f t="shared" si="472"/>
        <v>22-45d</v>
      </c>
      <c r="R3054" s="3" t="str">
        <f t="shared" si="473"/>
        <v>Medium</v>
      </c>
      <c r="S3054" s="3" t="str">
        <f t="shared" si="474"/>
        <v>High</v>
      </c>
      <c r="T3054" s="3" t="str">
        <f t="shared" si="475"/>
        <v>Active</v>
      </c>
      <c r="U3054" s="4">
        <f>1/(1+EXP(-(Predictive_Model!$B$5+((B3054-Predictive_Model!$B$20)/Predictive_Model!$C$20)*Predictive_Model!$D$20+((E3054-Predictive_Model!$B$21)/Predictive_Model!$C$21)*Predictive_Model!$D$21+((F3054-Predictive_Model!$B$22)/Predictive_Model!$C$22)*Predictive_Model!$D$22+((I3054-Predictive_Model!$B$23)/Predictive_Model!$C$23)*Predictive_Model!$D$23+((L3054-Predictive_Model!$B$24)/Predictive_Model!$C$24)*Predictive_Model!$D$24+((M3054-Predictive_Model!$B$25)/Predictive_Model!$C$25)*Predictive_Model!$D$25+IF(C3054="Male",Predictive_Model!$D$31,IF(C3054="Other",Predictive_Model!$D$32,0))+IF(D3054="Premium",Predictive_Model!$D$34,IF(D3054="Standard",Predictive_Model!$D$35,0))+IF(G3054="Asia",Predictive_Model!$D$37,IF(G3054="Europe",Predictive_Model!$D$38,IF(G3054="North America",Predictive_Model!$D$39,IF(G3054="Oceania",Predictive_Model!$D$40,IF(G3054="South America",Predictive_Model!$D$41,0)))))+IF(H3054="Laptop",Predictive_Model!$D$43,IF(H3054="Mobile",Predictive_Model!$D$44,IF(H3054="TV",Predictive_Model!$D$45,IF(H3054="Tablet",Predictive_Model!$D$46,0))))+IF(K3054="Crypto",Predictive_Model!$D$48,IF(K3054="Debit Card",Predictive_Model!$D$49,IF(K3054="Gift Card",Predictive_Model!$D$50,IF(K3054="PayPal",Predictive_Model!$D$51,0))))+IF(N3054="Comedy",Predictive_Model!$D$53,IF(N3054="Documentary",Predictive_Model!$D$54,IF(N3054="Drama",Predictive_Model!$D$55,IF(N3054="Horror",Predictive_Model!$D$56,IF(N3054="Romance",Predictive_Model!$D$57,IF(N3054="Sci-Fi",Predictive_Model!$D$58,0)))))))))</f>
        <v>1.1681027690222875E-4</v>
      </c>
      <c r="V3054" s="3" t="str">
        <f t="shared" si="476"/>
        <v>Low</v>
      </c>
      <c r="W3054" s="6">
        <f t="shared" si="477"/>
        <v>2.1014168814710949E-3</v>
      </c>
      <c r="X3054" s="3" t="str">
        <f t="shared" si="478"/>
        <v>Monitor</v>
      </c>
      <c r="Y3054" s="3" t="str">
        <f t="shared" si="479"/>
        <v>OK</v>
      </c>
    </row>
    <row r="3055" spans="1:25" x14ac:dyDescent="0.25">
      <c r="A3055" s="3" t="str">
        <f>Raw_Data!A3055</f>
        <v>b918e3f7-644c-4be8-9b94-e079f0e57adb</v>
      </c>
      <c r="B3055" s="3">
        <f>Raw_Data!B3055</f>
        <v>22</v>
      </c>
      <c r="C3055" s="3" t="str">
        <f>Raw_Data!C3055</f>
        <v>Other</v>
      </c>
      <c r="D3055" s="3" t="str">
        <f>Raw_Data!D3055</f>
        <v>Standard</v>
      </c>
      <c r="E3055" s="3">
        <f>Raw_Data!E3055</f>
        <v>1.42</v>
      </c>
      <c r="F3055" s="3">
        <f>Raw_Data!F3055</f>
        <v>37</v>
      </c>
      <c r="G3055" s="3" t="str">
        <f>Raw_Data!G3055</f>
        <v>North America</v>
      </c>
      <c r="H3055" s="3" t="str">
        <f>Raw_Data!H3055</f>
        <v>Tablet</v>
      </c>
      <c r="I3055" s="3">
        <f>Raw_Data!I3055</f>
        <v>13.99</v>
      </c>
      <c r="J3055" s="3">
        <f>Raw_Data!J3055</f>
        <v>1</v>
      </c>
      <c r="K3055" s="3" t="str">
        <f>Raw_Data!K3055</f>
        <v>Gift Card</v>
      </c>
      <c r="L3055" s="3">
        <f>Raw_Data!L3055</f>
        <v>2</v>
      </c>
      <c r="M3055" s="3">
        <f>Raw_Data!M3055</f>
        <v>0.04</v>
      </c>
      <c r="N3055" s="3" t="str">
        <f>Raw_Data!N3055</f>
        <v>Sci-Fi</v>
      </c>
      <c r="O3055" s="3" t="str">
        <f t="shared" si="470"/>
        <v>18-24</v>
      </c>
      <c r="P3055" s="3" t="str">
        <f t="shared" si="471"/>
        <v>&lt;10h</v>
      </c>
      <c r="Q3055" s="3" t="str">
        <f t="shared" si="472"/>
        <v>22-45d</v>
      </c>
      <c r="R3055" s="3" t="str">
        <f t="shared" si="473"/>
        <v>Medium</v>
      </c>
      <c r="S3055" s="3" t="str">
        <f t="shared" si="474"/>
        <v>Mid</v>
      </c>
      <c r="T3055" s="3" t="str">
        <f t="shared" si="475"/>
        <v>Churned</v>
      </c>
      <c r="U3055" s="4">
        <f>1/(1+EXP(-(Predictive_Model!$B$5+((B3055-Predictive_Model!$B$20)/Predictive_Model!$C$20)*Predictive_Model!$D$20+((E3055-Predictive_Model!$B$21)/Predictive_Model!$C$21)*Predictive_Model!$D$21+((F3055-Predictive_Model!$B$22)/Predictive_Model!$C$22)*Predictive_Model!$D$22+((I3055-Predictive_Model!$B$23)/Predictive_Model!$C$23)*Predictive_Model!$D$23+((L3055-Predictive_Model!$B$24)/Predictive_Model!$C$24)*Predictive_Model!$D$24+((M3055-Predictive_Model!$B$25)/Predictive_Model!$C$25)*Predictive_Model!$D$25+IF(C3055="Male",Predictive_Model!$D$31,IF(C3055="Other",Predictive_Model!$D$32,0))+IF(D3055="Premium",Predictive_Model!$D$34,IF(D3055="Standard",Predictive_Model!$D$35,0))+IF(G3055="Asia",Predictive_Model!$D$37,IF(G3055="Europe",Predictive_Model!$D$38,IF(G3055="North America",Predictive_Model!$D$39,IF(G3055="Oceania",Predictive_Model!$D$40,IF(G3055="South America",Predictive_Model!$D$41,0)))))+IF(H3055="Laptop",Predictive_Model!$D$43,IF(H3055="Mobile",Predictive_Model!$D$44,IF(H3055="TV",Predictive_Model!$D$45,IF(H3055="Tablet",Predictive_Model!$D$46,0))))+IF(K3055="Crypto",Predictive_Model!$D$48,IF(K3055="Debit Card",Predictive_Model!$D$49,IF(K3055="Gift Card",Predictive_Model!$D$50,IF(K3055="PayPal",Predictive_Model!$D$51,0))))+IF(N3055="Comedy",Predictive_Model!$D$53,IF(N3055="Documentary",Predictive_Model!$D$54,IF(N3055="Drama",Predictive_Model!$D$55,IF(N3055="Horror",Predictive_Model!$D$56,IF(N3055="Romance",Predictive_Model!$D$57,IF(N3055="Sci-Fi",Predictive_Model!$D$58,0)))))))))</f>
        <v>0.99986220372375878</v>
      </c>
      <c r="V3055" s="3" t="str">
        <f t="shared" si="476"/>
        <v>Critical</v>
      </c>
      <c r="W3055" s="6">
        <f t="shared" si="477"/>
        <v>13.99</v>
      </c>
      <c r="X3055" s="3" t="str">
        <f t="shared" si="478"/>
        <v>Priority 2</v>
      </c>
      <c r="Y3055" s="3" t="str">
        <f t="shared" si="479"/>
        <v>OK</v>
      </c>
    </row>
    <row r="3056" spans="1:25" x14ac:dyDescent="0.25">
      <c r="A3056" s="3" t="str">
        <f>Raw_Data!A3056</f>
        <v>4b7b3437-9e9b-476a-93e2-b566045c069e</v>
      </c>
      <c r="B3056" s="3">
        <f>Raw_Data!B3056</f>
        <v>67</v>
      </c>
      <c r="C3056" s="3" t="str">
        <f>Raw_Data!C3056</f>
        <v>Other</v>
      </c>
      <c r="D3056" s="3" t="str">
        <f>Raw_Data!D3056</f>
        <v>Basic</v>
      </c>
      <c r="E3056" s="3">
        <f>Raw_Data!E3056</f>
        <v>10.31</v>
      </c>
      <c r="F3056" s="3">
        <f>Raw_Data!F3056</f>
        <v>14</v>
      </c>
      <c r="G3056" s="3" t="str">
        <f>Raw_Data!G3056</f>
        <v>Europe</v>
      </c>
      <c r="H3056" s="3" t="str">
        <f>Raw_Data!H3056</f>
        <v>Tablet</v>
      </c>
      <c r="I3056" s="3">
        <f>Raw_Data!I3056</f>
        <v>8.99</v>
      </c>
      <c r="J3056" s="3">
        <f>Raw_Data!J3056</f>
        <v>0</v>
      </c>
      <c r="K3056" s="3" t="str">
        <f>Raw_Data!K3056</f>
        <v>PayPal</v>
      </c>
      <c r="L3056" s="3">
        <f>Raw_Data!L3056</f>
        <v>1</v>
      </c>
      <c r="M3056" s="3">
        <f>Raw_Data!M3056</f>
        <v>0.69</v>
      </c>
      <c r="N3056" s="3" t="str">
        <f>Raw_Data!N3056</f>
        <v>Action</v>
      </c>
      <c r="O3056" s="3" t="str">
        <f t="shared" si="470"/>
        <v>55-70</v>
      </c>
      <c r="P3056" s="3" t="str">
        <f t="shared" si="471"/>
        <v>10-24h</v>
      </c>
      <c r="Q3056" s="3" t="str">
        <f t="shared" si="472"/>
        <v>8-21d</v>
      </c>
      <c r="R3056" s="3" t="str">
        <f t="shared" si="473"/>
        <v>Medium</v>
      </c>
      <c r="S3056" s="3" t="str">
        <f t="shared" si="474"/>
        <v>Low</v>
      </c>
      <c r="T3056" s="3" t="str">
        <f t="shared" si="475"/>
        <v>Active</v>
      </c>
      <c r="U3056" s="4">
        <f>1/(1+EXP(-(Predictive_Model!$B$5+((B3056-Predictive_Model!$B$20)/Predictive_Model!$C$20)*Predictive_Model!$D$20+((E3056-Predictive_Model!$B$21)/Predictive_Model!$C$21)*Predictive_Model!$D$21+((F3056-Predictive_Model!$B$22)/Predictive_Model!$C$22)*Predictive_Model!$D$22+((I3056-Predictive_Model!$B$23)/Predictive_Model!$C$23)*Predictive_Model!$D$23+((L3056-Predictive_Model!$B$24)/Predictive_Model!$C$24)*Predictive_Model!$D$24+((M3056-Predictive_Model!$B$25)/Predictive_Model!$C$25)*Predictive_Model!$D$25+IF(C3056="Male",Predictive_Model!$D$31,IF(C3056="Other",Predictive_Model!$D$32,0))+IF(D3056="Premium",Predictive_Model!$D$34,IF(D3056="Standard",Predictive_Model!$D$35,0))+IF(G3056="Asia",Predictive_Model!$D$37,IF(G3056="Europe",Predictive_Model!$D$38,IF(G3056="North America",Predictive_Model!$D$39,IF(G3056="Oceania",Predictive_Model!$D$40,IF(G3056="South America",Predictive_Model!$D$41,0)))))+IF(H3056="Laptop",Predictive_Model!$D$43,IF(H3056="Mobile",Predictive_Model!$D$44,IF(H3056="TV",Predictive_Model!$D$45,IF(H3056="Tablet",Predictive_Model!$D$46,0))))+IF(K3056="Crypto",Predictive_Model!$D$48,IF(K3056="Debit Card",Predictive_Model!$D$49,IF(K3056="Gift Card",Predictive_Model!$D$50,IF(K3056="PayPal",Predictive_Model!$D$51,0))))+IF(N3056="Comedy",Predictive_Model!$D$53,IF(N3056="Documentary",Predictive_Model!$D$54,IF(N3056="Drama",Predictive_Model!$D$55,IF(N3056="Horror",Predictive_Model!$D$56,IF(N3056="Romance",Predictive_Model!$D$57,IF(N3056="Sci-Fi",Predictive_Model!$D$58,0)))))))))</f>
        <v>0.96503620283795355</v>
      </c>
      <c r="V3056" s="3" t="str">
        <f t="shared" si="476"/>
        <v>Critical</v>
      </c>
      <c r="W3056" s="6">
        <f t="shared" si="477"/>
        <v>8.675675463513203</v>
      </c>
      <c r="X3056" s="3" t="str">
        <f t="shared" si="478"/>
        <v>Priority 2</v>
      </c>
      <c r="Y3056" s="3" t="str">
        <f t="shared" si="479"/>
        <v>OK</v>
      </c>
    </row>
    <row r="3057" spans="1:25" x14ac:dyDescent="0.25">
      <c r="A3057" s="3" t="str">
        <f>Raw_Data!A3057</f>
        <v>051f8977-2874-40a1-b3ff-2374156b1ea0</v>
      </c>
      <c r="B3057" s="3">
        <f>Raw_Data!B3057</f>
        <v>36</v>
      </c>
      <c r="C3057" s="3" t="str">
        <f>Raw_Data!C3057</f>
        <v>Female</v>
      </c>
      <c r="D3057" s="3" t="str">
        <f>Raw_Data!D3057</f>
        <v>Premium</v>
      </c>
      <c r="E3057" s="3">
        <f>Raw_Data!E3057</f>
        <v>8.8000000000000007</v>
      </c>
      <c r="F3057" s="3">
        <f>Raw_Data!F3057</f>
        <v>10</v>
      </c>
      <c r="G3057" s="3" t="str">
        <f>Raw_Data!G3057</f>
        <v>Oceania</v>
      </c>
      <c r="H3057" s="3" t="str">
        <f>Raw_Data!H3057</f>
        <v>Mobile</v>
      </c>
      <c r="I3057" s="3">
        <f>Raw_Data!I3057</f>
        <v>17.989999999999998</v>
      </c>
      <c r="J3057" s="3">
        <f>Raw_Data!J3057</f>
        <v>0</v>
      </c>
      <c r="K3057" s="3" t="str">
        <f>Raw_Data!K3057</f>
        <v>Debit Card</v>
      </c>
      <c r="L3057" s="3">
        <f>Raw_Data!L3057</f>
        <v>2</v>
      </c>
      <c r="M3057" s="3">
        <f>Raw_Data!M3057</f>
        <v>0.8</v>
      </c>
      <c r="N3057" s="3" t="str">
        <f>Raw_Data!N3057</f>
        <v>Comedy</v>
      </c>
      <c r="O3057" s="3" t="str">
        <f t="shared" si="470"/>
        <v>35-44</v>
      </c>
      <c r="P3057" s="3" t="str">
        <f t="shared" si="471"/>
        <v>&lt;10h</v>
      </c>
      <c r="Q3057" s="3" t="str">
        <f t="shared" si="472"/>
        <v>8-21d</v>
      </c>
      <c r="R3057" s="3" t="str">
        <f t="shared" si="473"/>
        <v>Medium</v>
      </c>
      <c r="S3057" s="3" t="str">
        <f t="shared" si="474"/>
        <v>High</v>
      </c>
      <c r="T3057" s="3" t="str">
        <f t="shared" si="475"/>
        <v>Active</v>
      </c>
      <c r="U3057" s="4">
        <f>1/(1+EXP(-(Predictive_Model!$B$5+((B3057-Predictive_Model!$B$20)/Predictive_Model!$C$20)*Predictive_Model!$D$20+((E3057-Predictive_Model!$B$21)/Predictive_Model!$C$21)*Predictive_Model!$D$21+((F3057-Predictive_Model!$B$22)/Predictive_Model!$C$22)*Predictive_Model!$D$22+((I3057-Predictive_Model!$B$23)/Predictive_Model!$C$23)*Predictive_Model!$D$23+((L3057-Predictive_Model!$B$24)/Predictive_Model!$C$24)*Predictive_Model!$D$24+((M3057-Predictive_Model!$B$25)/Predictive_Model!$C$25)*Predictive_Model!$D$25+IF(C3057="Male",Predictive_Model!$D$31,IF(C3057="Other",Predictive_Model!$D$32,0))+IF(D3057="Premium",Predictive_Model!$D$34,IF(D3057="Standard",Predictive_Model!$D$35,0))+IF(G3057="Asia",Predictive_Model!$D$37,IF(G3057="Europe",Predictive_Model!$D$38,IF(G3057="North America",Predictive_Model!$D$39,IF(G3057="Oceania",Predictive_Model!$D$40,IF(G3057="South America",Predictive_Model!$D$41,0)))))+IF(H3057="Laptop",Predictive_Model!$D$43,IF(H3057="Mobile",Predictive_Model!$D$44,IF(H3057="TV",Predictive_Model!$D$45,IF(H3057="Tablet",Predictive_Model!$D$46,0))))+IF(K3057="Crypto",Predictive_Model!$D$48,IF(K3057="Debit Card",Predictive_Model!$D$49,IF(K3057="Gift Card",Predictive_Model!$D$50,IF(K3057="PayPal",Predictive_Model!$D$51,0))))+IF(N3057="Comedy",Predictive_Model!$D$53,IF(N3057="Documentary",Predictive_Model!$D$54,IF(N3057="Drama",Predictive_Model!$D$55,IF(N3057="Horror",Predictive_Model!$D$56,IF(N3057="Romance",Predictive_Model!$D$57,IF(N3057="Sci-Fi",Predictive_Model!$D$58,0)))))))))</f>
        <v>0.40803719711210906</v>
      </c>
      <c r="V3057" s="3" t="str">
        <f t="shared" si="476"/>
        <v>Medium</v>
      </c>
      <c r="W3057" s="6">
        <f t="shared" si="477"/>
        <v>7.3405891760468416</v>
      </c>
      <c r="X3057" s="3" t="str">
        <f t="shared" si="478"/>
        <v>Monitor</v>
      </c>
      <c r="Y3057" s="3" t="str">
        <f t="shared" si="479"/>
        <v>OK</v>
      </c>
    </row>
    <row r="3058" spans="1:25" x14ac:dyDescent="0.25">
      <c r="A3058" s="3" t="str">
        <f>Raw_Data!A3058</f>
        <v>23dbe855-88b7-49e6-8afd-c87e6e7a3789</v>
      </c>
      <c r="B3058" s="3">
        <f>Raw_Data!B3058</f>
        <v>65</v>
      </c>
      <c r="C3058" s="3" t="str">
        <f>Raw_Data!C3058</f>
        <v>Female</v>
      </c>
      <c r="D3058" s="3" t="str">
        <f>Raw_Data!D3058</f>
        <v>Premium</v>
      </c>
      <c r="E3058" s="3">
        <f>Raw_Data!E3058</f>
        <v>6.18</v>
      </c>
      <c r="F3058" s="3">
        <f>Raw_Data!F3058</f>
        <v>36</v>
      </c>
      <c r="G3058" s="3" t="str">
        <f>Raw_Data!G3058</f>
        <v>Europe</v>
      </c>
      <c r="H3058" s="3" t="str">
        <f>Raw_Data!H3058</f>
        <v>Laptop</v>
      </c>
      <c r="I3058" s="3">
        <f>Raw_Data!I3058</f>
        <v>17.989999999999998</v>
      </c>
      <c r="J3058" s="3">
        <f>Raw_Data!J3058</f>
        <v>1</v>
      </c>
      <c r="K3058" s="3" t="str">
        <f>Raw_Data!K3058</f>
        <v>Crypto</v>
      </c>
      <c r="L3058" s="3">
        <f>Raw_Data!L3058</f>
        <v>3</v>
      </c>
      <c r="M3058" s="3">
        <f>Raw_Data!M3058</f>
        <v>0.17</v>
      </c>
      <c r="N3058" s="3" t="str">
        <f>Raw_Data!N3058</f>
        <v>Drama</v>
      </c>
      <c r="O3058" s="3" t="str">
        <f t="shared" si="470"/>
        <v>55-70</v>
      </c>
      <c r="P3058" s="3" t="str">
        <f t="shared" si="471"/>
        <v>&lt;10h</v>
      </c>
      <c r="Q3058" s="3" t="str">
        <f t="shared" si="472"/>
        <v>22-45d</v>
      </c>
      <c r="R3058" s="3" t="str">
        <f t="shared" si="473"/>
        <v>Medium</v>
      </c>
      <c r="S3058" s="3" t="str">
        <f t="shared" si="474"/>
        <v>High</v>
      </c>
      <c r="T3058" s="3" t="str">
        <f t="shared" si="475"/>
        <v>Churned</v>
      </c>
      <c r="U3058" s="4">
        <f>1/(1+EXP(-(Predictive_Model!$B$5+((B3058-Predictive_Model!$B$20)/Predictive_Model!$C$20)*Predictive_Model!$D$20+((E3058-Predictive_Model!$B$21)/Predictive_Model!$C$21)*Predictive_Model!$D$21+((F3058-Predictive_Model!$B$22)/Predictive_Model!$C$22)*Predictive_Model!$D$22+((I3058-Predictive_Model!$B$23)/Predictive_Model!$C$23)*Predictive_Model!$D$23+((L3058-Predictive_Model!$B$24)/Predictive_Model!$C$24)*Predictive_Model!$D$24+((M3058-Predictive_Model!$B$25)/Predictive_Model!$C$25)*Predictive_Model!$D$25+IF(C3058="Male",Predictive_Model!$D$31,IF(C3058="Other",Predictive_Model!$D$32,0))+IF(D3058="Premium",Predictive_Model!$D$34,IF(D3058="Standard",Predictive_Model!$D$35,0))+IF(G3058="Asia",Predictive_Model!$D$37,IF(G3058="Europe",Predictive_Model!$D$38,IF(G3058="North America",Predictive_Model!$D$39,IF(G3058="Oceania",Predictive_Model!$D$40,IF(G3058="South America",Predictive_Model!$D$41,0)))))+IF(H3058="Laptop",Predictive_Model!$D$43,IF(H3058="Mobile",Predictive_Model!$D$44,IF(H3058="TV",Predictive_Model!$D$45,IF(H3058="Tablet",Predictive_Model!$D$46,0))))+IF(K3058="Crypto",Predictive_Model!$D$48,IF(K3058="Debit Card",Predictive_Model!$D$49,IF(K3058="Gift Card",Predictive_Model!$D$50,IF(K3058="PayPal",Predictive_Model!$D$51,0))))+IF(N3058="Comedy",Predictive_Model!$D$53,IF(N3058="Documentary",Predictive_Model!$D$54,IF(N3058="Drama",Predictive_Model!$D$55,IF(N3058="Horror",Predictive_Model!$D$56,IF(N3058="Romance",Predictive_Model!$D$57,IF(N3058="Sci-Fi",Predictive_Model!$D$58,0)))))))))</f>
        <v>0.93614281287630707</v>
      </c>
      <c r="V3058" s="3" t="str">
        <f t="shared" si="476"/>
        <v>Critical</v>
      </c>
      <c r="W3058" s="6">
        <f t="shared" si="477"/>
        <v>17.989999999999998</v>
      </c>
      <c r="X3058" s="3" t="str">
        <f t="shared" si="478"/>
        <v>Priority 1</v>
      </c>
      <c r="Y3058" s="3" t="str">
        <f t="shared" si="479"/>
        <v>OK</v>
      </c>
    </row>
    <row r="3059" spans="1:25" x14ac:dyDescent="0.25">
      <c r="A3059" s="3" t="str">
        <f>Raw_Data!A3059</f>
        <v>c5070e45-4a31-420c-aa42-6c8733276b63</v>
      </c>
      <c r="B3059" s="3">
        <f>Raw_Data!B3059</f>
        <v>57</v>
      </c>
      <c r="C3059" s="3" t="str">
        <f>Raw_Data!C3059</f>
        <v>Other</v>
      </c>
      <c r="D3059" s="3" t="str">
        <f>Raw_Data!D3059</f>
        <v>Premium</v>
      </c>
      <c r="E3059" s="3">
        <f>Raw_Data!E3059</f>
        <v>28.19</v>
      </c>
      <c r="F3059" s="3">
        <f>Raw_Data!F3059</f>
        <v>10</v>
      </c>
      <c r="G3059" s="3" t="str">
        <f>Raw_Data!G3059</f>
        <v>Europe</v>
      </c>
      <c r="H3059" s="3" t="str">
        <f>Raw_Data!H3059</f>
        <v>Tablet</v>
      </c>
      <c r="I3059" s="3">
        <f>Raw_Data!I3059</f>
        <v>17.989999999999998</v>
      </c>
      <c r="J3059" s="3">
        <f>Raw_Data!J3059</f>
        <v>0</v>
      </c>
      <c r="K3059" s="3" t="str">
        <f>Raw_Data!K3059</f>
        <v>Debit Card</v>
      </c>
      <c r="L3059" s="3">
        <f>Raw_Data!L3059</f>
        <v>1</v>
      </c>
      <c r="M3059" s="3">
        <f>Raw_Data!M3059</f>
        <v>2.56</v>
      </c>
      <c r="N3059" s="3" t="str">
        <f>Raw_Data!N3059</f>
        <v>Romance</v>
      </c>
      <c r="O3059" s="3" t="str">
        <f t="shared" si="470"/>
        <v>55-70</v>
      </c>
      <c r="P3059" s="3" t="str">
        <f t="shared" si="471"/>
        <v>25-49h</v>
      </c>
      <c r="Q3059" s="3" t="str">
        <f t="shared" si="472"/>
        <v>8-21d</v>
      </c>
      <c r="R3059" s="3" t="str">
        <f t="shared" si="473"/>
        <v>High</v>
      </c>
      <c r="S3059" s="3" t="str">
        <f t="shared" si="474"/>
        <v>High</v>
      </c>
      <c r="T3059" s="3" t="str">
        <f t="shared" si="475"/>
        <v>Active</v>
      </c>
      <c r="U3059" s="4">
        <f>1/(1+EXP(-(Predictive_Model!$B$5+((B3059-Predictive_Model!$B$20)/Predictive_Model!$C$20)*Predictive_Model!$D$20+((E3059-Predictive_Model!$B$21)/Predictive_Model!$C$21)*Predictive_Model!$D$21+((F3059-Predictive_Model!$B$22)/Predictive_Model!$C$22)*Predictive_Model!$D$22+((I3059-Predictive_Model!$B$23)/Predictive_Model!$C$23)*Predictive_Model!$D$23+((L3059-Predictive_Model!$B$24)/Predictive_Model!$C$24)*Predictive_Model!$D$24+((M3059-Predictive_Model!$B$25)/Predictive_Model!$C$25)*Predictive_Model!$D$25+IF(C3059="Male",Predictive_Model!$D$31,IF(C3059="Other",Predictive_Model!$D$32,0))+IF(D3059="Premium",Predictive_Model!$D$34,IF(D3059="Standard",Predictive_Model!$D$35,0))+IF(G3059="Asia",Predictive_Model!$D$37,IF(G3059="Europe",Predictive_Model!$D$38,IF(G3059="North America",Predictive_Model!$D$39,IF(G3059="Oceania",Predictive_Model!$D$40,IF(G3059="South America",Predictive_Model!$D$41,0)))))+IF(H3059="Laptop",Predictive_Model!$D$43,IF(H3059="Mobile",Predictive_Model!$D$44,IF(H3059="TV",Predictive_Model!$D$45,IF(H3059="Tablet",Predictive_Model!$D$46,0))))+IF(K3059="Crypto",Predictive_Model!$D$48,IF(K3059="Debit Card",Predictive_Model!$D$49,IF(K3059="Gift Card",Predictive_Model!$D$50,IF(K3059="PayPal",Predictive_Model!$D$51,0))))+IF(N3059="Comedy",Predictive_Model!$D$53,IF(N3059="Documentary",Predictive_Model!$D$54,IF(N3059="Drama",Predictive_Model!$D$55,IF(N3059="Horror",Predictive_Model!$D$56,IF(N3059="Romance",Predictive_Model!$D$57,IF(N3059="Sci-Fi",Predictive_Model!$D$58,0)))))))))</f>
        <v>1.0884121119921726E-4</v>
      </c>
      <c r="V3059" s="3" t="str">
        <f t="shared" si="476"/>
        <v>Low</v>
      </c>
      <c r="W3059" s="6">
        <f t="shared" si="477"/>
        <v>1.9580533894739184E-3</v>
      </c>
      <c r="X3059" s="3" t="str">
        <f t="shared" si="478"/>
        <v>Monitor</v>
      </c>
      <c r="Y3059" s="3" t="str">
        <f t="shared" si="479"/>
        <v>OK</v>
      </c>
    </row>
    <row r="3060" spans="1:25" x14ac:dyDescent="0.25">
      <c r="A3060" s="3" t="str">
        <f>Raw_Data!A3060</f>
        <v>b5acd69b-8cd3-401d-88c2-40c7d6ce48c6</v>
      </c>
      <c r="B3060" s="3">
        <f>Raw_Data!B3060</f>
        <v>23</v>
      </c>
      <c r="C3060" s="3" t="str">
        <f>Raw_Data!C3060</f>
        <v>Male</v>
      </c>
      <c r="D3060" s="3" t="str">
        <f>Raw_Data!D3060</f>
        <v>Premium</v>
      </c>
      <c r="E3060" s="3">
        <f>Raw_Data!E3060</f>
        <v>4.2300000000000004</v>
      </c>
      <c r="F3060" s="3">
        <f>Raw_Data!F3060</f>
        <v>14</v>
      </c>
      <c r="G3060" s="3" t="str">
        <f>Raw_Data!G3060</f>
        <v>South America</v>
      </c>
      <c r="H3060" s="3" t="str">
        <f>Raw_Data!H3060</f>
        <v>Desktop</v>
      </c>
      <c r="I3060" s="3">
        <f>Raw_Data!I3060</f>
        <v>17.989999999999998</v>
      </c>
      <c r="J3060" s="3">
        <f>Raw_Data!J3060</f>
        <v>0</v>
      </c>
      <c r="K3060" s="3" t="str">
        <f>Raw_Data!K3060</f>
        <v>Credit Card</v>
      </c>
      <c r="L3060" s="3">
        <f>Raw_Data!L3060</f>
        <v>5</v>
      </c>
      <c r="M3060" s="3">
        <f>Raw_Data!M3060</f>
        <v>0.28000000000000003</v>
      </c>
      <c r="N3060" s="3" t="str">
        <f>Raw_Data!N3060</f>
        <v>Documentary</v>
      </c>
      <c r="O3060" s="3" t="str">
        <f t="shared" si="470"/>
        <v>18-24</v>
      </c>
      <c r="P3060" s="3" t="str">
        <f t="shared" si="471"/>
        <v>&lt;10h</v>
      </c>
      <c r="Q3060" s="3" t="str">
        <f t="shared" si="472"/>
        <v>8-21d</v>
      </c>
      <c r="R3060" s="3" t="str">
        <f t="shared" si="473"/>
        <v>Medium</v>
      </c>
      <c r="S3060" s="3" t="str">
        <f t="shared" si="474"/>
        <v>High</v>
      </c>
      <c r="T3060" s="3" t="str">
        <f t="shared" si="475"/>
        <v>Active</v>
      </c>
      <c r="U3060" s="4">
        <f>1/(1+EXP(-(Predictive_Model!$B$5+((B3060-Predictive_Model!$B$20)/Predictive_Model!$C$20)*Predictive_Model!$D$20+((E3060-Predictive_Model!$B$21)/Predictive_Model!$C$21)*Predictive_Model!$D$21+((F3060-Predictive_Model!$B$22)/Predictive_Model!$C$22)*Predictive_Model!$D$22+((I3060-Predictive_Model!$B$23)/Predictive_Model!$C$23)*Predictive_Model!$D$23+((L3060-Predictive_Model!$B$24)/Predictive_Model!$C$24)*Predictive_Model!$D$24+((M3060-Predictive_Model!$B$25)/Predictive_Model!$C$25)*Predictive_Model!$D$25+IF(C3060="Male",Predictive_Model!$D$31,IF(C3060="Other",Predictive_Model!$D$32,0))+IF(D3060="Premium",Predictive_Model!$D$34,IF(D3060="Standard",Predictive_Model!$D$35,0))+IF(G3060="Asia",Predictive_Model!$D$37,IF(G3060="Europe",Predictive_Model!$D$38,IF(G3060="North America",Predictive_Model!$D$39,IF(G3060="Oceania",Predictive_Model!$D$40,IF(G3060="South America",Predictive_Model!$D$41,0)))))+IF(H3060="Laptop",Predictive_Model!$D$43,IF(H3060="Mobile",Predictive_Model!$D$44,IF(H3060="TV",Predictive_Model!$D$45,IF(H3060="Tablet",Predictive_Model!$D$46,0))))+IF(K3060="Crypto",Predictive_Model!$D$48,IF(K3060="Debit Card",Predictive_Model!$D$49,IF(K3060="Gift Card",Predictive_Model!$D$50,IF(K3060="PayPal",Predictive_Model!$D$51,0))))+IF(N3060="Comedy",Predictive_Model!$D$53,IF(N3060="Documentary",Predictive_Model!$D$54,IF(N3060="Drama",Predictive_Model!$D$55,IF(N3060="Horror",Predictive_Model!$D$56,IF(N3060="Romance",Predictive_Model!$D$57,IF(N3060="Sci-Fi",Predictive_Model!$D$58,0)))))))))</f>
        <v>0.19063966804186849</v>
      </c>
      <c r="V3060" s="3" t="str">
        <f t="shared" si="476"/>
        <v>Low</v>
      </c>
      <c r="W3060" s="6">
        <f t="shared" si="477"/>
        <v>3.4296076280732137</v>
      </c>
      <c r="X3060" s="3" t="str">
        <f t="shared" si="478"/>
        <v>Monitor</v>
      </c>
      <c r="Y3060" s="3" t="str">
        <f t="shared" si="479"/>
        <v>OK</v>
      </c>
    </row>
    <row r="3061" spans="1:25" x14ac:dyDescent="0.25">
      <c r="A3061" s="3" t="str">
        <f>Raw_Data!A3061</f>
        <v>595dbdea-9fbb-419c-9e52-4bf9e64d802e</v>
      </c>
      <c r="B3061" s="3">
        <f>Raw_Data!B3061</f>
        <v>54</v>
      </c>
      <c r="C3061" s="3" t="str">
        <f>Raw_Data!C3061</f>
        <v>Male</v>
      </c>
      <c r="D3061" s="3" t="str">
        <f>Raw_Data!D3061</f>
        <v>Premium</v>
      </c>
      <c r="E3061" s="3">
        <f>Raw_Data!E3061</f>
        <v>4.93</v>
      </c>
      <c r="F3061" s="3">
        <f>Raw_Data!F3061</f>
        <v>3</v>
      </c>
      <c r="G3061" s="3" t="str">
        <f>Raw_Data!G3061</f>
        <v>Asia</v>
      </c>
      <c r="H3061" s="3" t="str">
        <f>Raw_Data!H3061</f>
        <v>TV</v>
      </c>
      <c r="I3061" s="3">
        <f>Raw_Data!I3061</f>
        <v>17.989999999999998</v>
      </c>
      <c r="J3061" s="3">
        <f>Raw_Data!J3061</f>
        <v>0</v>
      </c>
      <c r="K3061" s="3" t="str">
        <f>Raw_Data!K3061</f>
        <v>Crypto</v>
      </c>
      <c r="L3061" s="3">
        <f>Raw_Data!L3061</f>
        <v>1</v>
      </c>
      <c r="M3061" s="3">
        <f>Raw_Data!M3061</f>
        <v>1.23</v>
      </c>
      <c r="N3061" s="3" t="str">
        <f>Raw_Data!N3061</f>
        <v>Documentary</v>
      </c>
      <c r="O3061" s="3" t="str">
        <f t="shared" si="470"/>
        <v>45-54</v>
      </c>
      <c r="P3061" s="3" t="str">
        <f t="shared" si="471"/>
        <v>&lt;10h</v>
      </c>
      <c r="Q3061" s="3" t="str">
        <f t="shared" si="472"/>
        <v>0-7d</v>
      </c>
      <c r="R3061" s="3" t="str">
        <f t="shared" si="473"/>
        <v>Medium</v>
      </c>
      <c r="S3061" s="3" t="str">
        <f t="shared" si="474"/>
        <v>High</v>
      </c>
      <c r="T3061" s="3" t="str">
        <f t="shared" si="475"/>
        <v>Active</v>
      </c>
      <c r="U3061" s="4">
        <f>1/(1+EXP(-(Predictive_Model!$B$5+((B3061-Predictive_Model!$B$20)/Predictive_Model!$C$20)*Predictive_Model!$D$20+((E3061-Predictive_Model!$B$21)/Predictive_Model!$C$21)*Predictive_Model!$D$21+((F3061-Predictive_Model!$B$22)/Predictive_Model!$C$22)*Predictive_Model!$D$22+((I3061-Predictive_Model!$B$23)/Predictive_Model!$C$23)*Predictive_Model!$D$23+((L3061-Predictive_Model!$B$24)/Predictive_Model!$C$24)*Predictive_Model!$D$24+((M3061-Predictive_Model!$B$25)/Predictive_Model!$C$25)*Predictive_Model!$D$25+IF(C3061="Male",Predictive_Model!$D$31,IF(C3061="Other",Predictive_Model!$D$32,0))+IF(D3061="Premium",Predictive_Model!$D$34,IF(D3061="Standard",Predictive_Model!$D$35,0))+IF(G3061="Asia",Predictive_Model!$D$37,IF(G3061="Europe",Predictive_Model!$D$38,IF(G3061="North America",Predictive_Model!$D$39,IF(G3061="Oceania",Predictive_Model!$D$40,IF(G3061="South America",Predictive_Model!$D$41,0)))))+IF(H3061="Laptop",Predictive_Model!$D$43,IF(H3061="Mobile",Predictive_Model!$D$44,IF(H3061="TV",Predictive_Model!$D$45,IF(H3061="Tablet",Predictive_Model!$D$46,0))))+IF(K3061="Crypto",Predictive_Model!$D$48,IF(K3061="Debit Card",Predictive_Model!$D$49,IF(K3061="Gift Card",Predictive_Model!$D$50,IF(K3061="PayPal",Predictive_Model!$D$51,0))))+IF(N3061="Comedy",Predictive_Model!$D$53,IF(N3061="Documentary",Predictive_Model!$D$54,IF(N3061="Drama",Predictive_Model!$D$55,IF(N3061="Horror",Predictive_Model!$D$56,IF(N3061="Romance",Predictive_Model!$D$57,IF(N3061="Sci-Fi",Predictive_Model!$D$58,0)))))))))</f>
        <v>0.11405480892945415</v>
      </c>
      <c r="V3061" s="3" t="str">
        <f t="shared" si="476"/>
        <v>Low</v>
      </c>
      <c r="W3061" s="6">
        <f t="shared" si="477"/>
        <v>2.0518460126408797</v>
      </c>
      <c r="X3061" s="3" t="str">
        <f t="shared" si="478"/>
        <v>Monitor</v>
      </c>
      <c r="Y3061" s="3" t="str">
        <f t="shared" si="479"/>
        <v>OK</v>
      </c>
    </row>
    <row r="3062" spans="1:25" x14ac:dyDescent="0.25">
      <c r="A3062" s="3" t="str">
        <f>Raw_Data!A3062</f>
        <v>3c7f59b3-1c9e-4dc6-9b84-9ef32bde9b1a</v>
      </c>
      <c r="B3062" s="3">
        <f>Raw_Data!B3062</f>
        <v>58</v>
      </c>
      <c r="C3062" s="3" t="str">
        <f>Raw_Data!C3062</f>
        <v>Female</v>
      </c>
      <c r="D3062" s="3" t="str">
        <f>Raw_Data!D3062</f>
        <v>Premium</v>
      </c>
      <c r="E3062" s="3">
        <f>Raw_Data!E3062</f>
        <v>1.21</v>
      </c>
      <c r="F3062" s="3">
        <f>Raw_Data!F3062</f>
        <v>24</v>
      </c>
      <c r="G3062" s="3" t="str">
        <f>Raw_Data!G3062</f>
        <v>Asia</v>
      </c>
      <c r="H3062" s="3" t="str">
        <f>Raw_Data!H3062</f>
        <v>Tablet</v>
      </c>
      <c r="I3062" s="3">
        <f>Raw_Data!I3062</f>
        <v>17.989999999999998</v>
      </c>
      <c r="J3062" s="3">
        <f>Raw_Data!J3062</f>
        <v>0</v>
      </c>
      <c r="K3062" s="3" t="str">
        <f>Raw_Data!K3062</f>
        <v>Debit Card</v>
      </c>
      <c r="L3062" s="3">
        <f>Raw_Data!L3062</f>
        <v>5</v>
      </c>
      <c r="M3062" s="3">
        <f>Raw_Data!M3062</f>
        <v>0.05</v>
      </c>
      <c r="N3062" s="3" t="str">
        <f>Raw_Data!N3062</f>
        <v>Romance</v>
      </c>
      <c r="O3062" s="3" t="str">
        <f t="shared" si="470"/>
        <v>55-70</v>
      </c>
      <c r="P3062" s="3" t="str">
        <f t="shared" si="471"/>
        <v>&lt;10h</v>
      </c>
      <c r="Q3062" s="3" t="str">
        <f t="shared" si="472"/>
        <v>22-45d</v>
      </c>
      <c r="R3062" s="3" t="str">
        <f t="shared" si="473"/>
        <v>Medium</v>
      </c>
      <c r="S3062" s="3" t="str">
        <f t="shared" si="474"/>
        <v>High</v>
      </c>
      <c r="T3062" s="3" t="str">
        <f t="shared" si="475"/>
        <v>Active</v>
      </c>
      <c r="U3062" s="4">
        <f>1/(1+EXP(-(Predictive_Model!$B$5+((B3062-Predictive_Model!$B$20)/Predictive_Model!$C$20)*Predictive_Model!$D$20+((E3062-Predictive_Model!$B$21)/Predictive_Model!$C$21)*Predictive_Model!$D$21+((F3062-Predictive_Model!$B$22)/Predictive_Model!$C$22)*Predictive_Model!$D$22+((I3062-Predictive_Model!$B$23)/Predictive_Model!$C$23)*Predictive_Model!$D$23+((L3062-Predictive_Model!$B$24)/Predictive_Model!$C$24)*Predictive_Model!$D$24+((M3062-Predictive_Model!$B$25)/Predictive_Model!$C$25)*Predictive_Model!$D$25+IF(C3062="Male",Predictive_Model!$D$31,IF(C3062="Other",Predictive_Model!$D$32,0))+IF(D3062="Premium",Predictive_Model!$D$34,IF(D3062="Standard",Predictive_Model!$D$35,0))+IF(G3062="Asia",Predictive_Model!$D$37,IF(G3062="Europe",Predictive_Model!$D$38,IF(G3062="North America",Predictive_Model!$D$39,IF(G3062="Oceania",Predictive_Model!$D$40,IF(G3062="South America",Predictive_Model!$D$41,0)))))+IF(H3062="Laptop",Predictive_Model!$D$43,IF(H3062="Mobile",Predictive_Model!$D$44,IF(H3062="TV",Predictive_Model!$D$45,IF(H3062="Tablet",Predictive_Model!$D$46,0))))+IF(K3062="Crypto",Predictive_Model!$D$48,IF(K3062="Debit Card",Predictive_Model!$D$49,IF(K3062="Gift Card",Predictive_Model!$D$50,IF(K3062="PayPal",Predictive_Model!$D$51,0))))+IF(N3062="Comedy",Predictive_Model!$D$53,IF(N3062="Documentary",Predictive_Model!$D$54,IF(N3062="Drama",Predictive_Model!$D$55,IF(N3062="Horror",Predictive_Model!$D$56,IF(N3062="Romance",Predictive_Model!$D$57,IF(N3062="Sci-Fi",Predictive_Model!$D$58,0)))))))))</f>
        <v>0.91667682900016223</v>
      </c>
      <c r="V3062" s="3" t="str">
        <f t="shared" si="476"/>
        <v>Critical</v>
      </c>
      <c r="W3062" s="6">
        <f t="shared" si="477"/>
        <v>16.491016153712916</v>
      </c>
      <c r="X3062" s="3" t="str">
        <f t="shared" si="478"/>
        <v>Priority 1</v>
      </c>
      <c r="Y3062" s="3" t="str">
        <f t="shared" si="479"/>
        <v>OK</v>
      </c>
    </row>
    <row r="3063" spans="1:25" x14ac:dyDescent="0.25">
      <c r="A3063" s="3" t="str">
        <f>Raw_Data!A3063</f>
        <v>891545a3-c612-41af-b037-c9513bd65f4d</v>
      </c>
      <c r="B3063" s="3">
        <f>Raw_Data!B3063</f>
        <v>44</v>
      </c>
      <c r="C3063" s="3" t="str">
        <f>Raw_Data!C3063</f>
        <v>Other</v>
      </c>
      <c r="D3063" s="3" t="str">
        <f>Raw_Data!D3063</f>
        <v>Basic</v>
      </c>
      <c r="E3063" s="3">
        <f>Raw_Data!E3063</f>
        <v>18.32</v>
      </c>
      <c r="F3063" s="3">
        <f>Raw_Data!F3063</f>
        <v>52</v>
      </c>
      <c r="G3063" s="3" t="str">
        <f>Raw_Data!G3063</f>
        <v>Oceania</v>
      </c>
      <c r="H3063" s="3" t="str">
        <f>Raw_Data!H3063</f>
        <v>Tablet</v>
      </c>
      <c r="I3063" s="3">
        <f>Raw_Data!I3063</f>
        <v>8.99</v>
      </c>
      <c r="J3063" s="3">
        <f>Raw_Data!J3063</f>
        <v>1</v>
      </c>
      <c r="K3063" s="3" t="str">
        <f>Raw_Data!K3063</f>
        <v>Crypto</v>
      </c>
      <c r="L3063" s="3">
        <f>Raw_Data!L3063</f>
        <v>5</v>
      </c>
      <c r="M3063" s="3">
        <f>Raw_Data!M3063</f>
        <v>0.35</v>
      </c>
      <c r="N3063" s="3" t="str">
        <f>Raw_Data!N3063</f>
        <v>Comedy</v>
      </c>
      <c r="O3063" s="3" t="str">
        <f t="shared" si="470"/>
        <v>35-44</v>
      </c>
      <c r="P3063" s="3" t="str">
        <f t="shared" si="471"/>
        <v>10-24h</v>
      </c>
      <c r="Q3063" s="3" t="str">
        <f t="shared" si="472"/>
        <v>46-60d</v>
      </c>
      <c r="R3063" s="3" t="str">
        <f t="shared" si="473"/>
        <v>Medium</v>
      </c>
      <c r="S3063" s="3" t="str">
        <f t="shared" si="474"/>
        <v>Low</v>
      </c>
      <c r="T3063" s="3" t="str">
        <f t="shared" si="475"/>
        <v>Churned</v>
      </c>
      <c r="U3063" s="4">
        <f>1/(1+EXP(-(Predictive_Model!$B$5+((B3063-Predictive_Model!$B$20)/Predictive_Model!$C$20)*Predictive_Model!$D$20+((E3063-Predictive_Model!$B$21)/Predictive_Model!$C$21)*Predictive_Model!$D$21+((F3063-Predictive_Model!$B$22)/Predictive_Model!$C$22)*Predictive_Model!$D$22+((I3063-Predictive_Model!$B$23)/Predictive_Model!$C$23)*Predictive_Model!$D$23+((L3063-Predictive_Model!$B$24)/Predictive_Model!$C$24)*Predictive_Model!$D$24+((M3063-Predictive_Model!$B$25)/Predictive_Model!$C$25)*Predictive_Model!$D$25+IF(C3063="Male",Predictive_Model!$D$31,IF(C3063="Other",Predictive_Model!$D$32,0))+IF(D3063="Premium",Predictive_Model!$D$34,IF(D3063="Standard",Predictive_Model!$D$35,0))+IF(G3063="Asia",Predictive_Model!$D$37,IF(G3063="Europe",Predictive_Model!$D$38,IF(G3063="North America",Predictive_Model!$D$39,IF(G3063="Oceania",Predictive_Model!$D$40,IF(G3063="South America",Predictive_Model!$D$41,0)))))+IF(H3063="Laptop",Predictive_Model!$D$43,IF(H3063="Mobile",Predictive_Model!$D$44,IF(H3063="TV",Predictive_Model!$D$45,IF(H3063="Tablet",Predictive_Model!$D$46,0))))+IF(K3063="Crypto",Predictive_Model!$D$48,IF(K3063="Debit Card",Predictive_Model!$D$49,IF(K3063="Gift Card",Predictive_Model!$D$50,IF(K3063="PayPal",Predictive_Model!$D$51,0))))+IF(N3063="Comedy",Predictive_Model!$D$53,IF(N3063="Documentary",Predictive_Model!$D$54,IF(N3063="Drama",Predictive_Model!$D$55,IF(N3063="Horror",Predictive_Model!$D$56,IF(N3063="Romance",Predictive_Model!$D$57,IF(N3063="Sci-Fi",Predictive_Model!$D$58,0)))))))))</f>
        <v>0.97079071353341451</v>
      </c>
      <c r="V3063" s="3" t="str">
        <f t="shared" si="476"/>
        <v>Critical</v>
      </c>
      <c r="W3063" s="6">
        <f t="shared" si="477"/>
        <v>8.99</v>
      </c>
      <c r="X3063" s="3" t="str">
        <f t="shared" si="478"/>
        <v>Priority 2</v>
      </c>
      <c r="Y3063" s="3" t="str">
        <f t="shared" si="479"/>
        <v>OK</v>
      </c>
    </row>
    <row r="3064" spans="1:25" x14ac:dyDescent="0.25">
      <c r="A3064" s="3" t="str">
        <f>Raw_Data!A3064</f>
        <v>a897c8ea-28f4-4fc2-a050-9b41f2188f72</v>
      </c>
      <c r="B3064" s="3">
        <f>Raw_Data!B3064</f>
        <v>60</v>
      </c>
      <c r="C3064" s="3" t="str">
        <f>Raw_Data!C3064</f>
        <v>Other</v>
      </c>
      <c r="D3064" s="3" t="str">
        <f>Raw_Data!D3064</f>
        <v>Standard</v>
      </c>
      <c r="E3064" s="3">
        <f>Raw_Data!E3064</f>
        <v>12.7</v>
      </c>
      <c r="F3064" s="3">
        <f>Raw_Data!F3064</f>
        <v>35</v>
      </c>
      <c r="G3064" s="3" t="str">
        <f>Raw_Data!G3064</f>
        <v>Africa</v>
      </c>
      <c r="H3064" s="3" t="str">
        <f>Raw_Data!H3064</f>
        <v>Laptop</v>
      </c>
      <c r="I3064" s="3">
        <f>Raw_Data!I3064</f>
        <v>13.99</v>
      </c>
      <c r="J3064" s="3">
        <f>Raw_Data!J3064</f>
        <v>0</v>
      </c>
      <c r="K3064" s="3" t="str">
        <f>Raw_Data!K3064</f>
        <v>Credit Card</v>
      </c>
      <c r="L3064" s="3">
        <f>Raw_Data!L3064</f>
        <v>5</v>
      </c>
      <c r="M3064" s="3">
        <f>Raw_Data!M3064</f>
        <v>0.35</v>
      </c>
      <c r="N3064" s="3" t="str">
        <f>Raw_Data!N3064</f>
        <v>Drama</v>
      </c>
      <c r="O3064" s="3" t="str">
        <f t="shared" si="470"/>
        <v>55-70</v>
      </c>
      <c r="P3064" s="3" t="str">
        <f t="shared" si="471"/>
        <v>10-24h</v>
      </c>
      <c r="Q3064" s="3" t="str">
        <f t="shared" si="472"/>
        <v>22-45d</v>
      </c>
      <c r="R3064" s="3" t="str">
        <f t="shared" si="473"/>
        <v>Medium</v>
      </c>
      <c r="S3064" s="3" t="str">
        <f t="shared" si="474"/>
        <v>Mid</v>
      </c>
      <c r="T3064" s="3" t="str">
        <f t="shared" si="475"/>
        <v>Active</v>
      </c>
      <c r="U3064" s="4">
        <f>1/(1+EXP(-(Predictive_Model!$B$5+((B3064-Predictive_Model!$B$20)/Predictive_Model!$C$20)*Predictive_Model!$D$20+((E3064-Predictive_Model!$B$21)/Predictive_Model!$C$21)*Predictive_Model!$D$21+((F3064-Predictive_Model!$B$22)/Predictive_Model!$C$22)*Predictive_Model!$D$22+((I3064-Predictive_Model!$B$23)/Predictive_Model!$C$23)*Predictive_Model!$D$23+((L3064-Predictive_Model!$B$24)/Predictive_Model!$C$24)*Predictive_Model!$D$24+((M3064-Predictive_Model!$B$25)/Predictive_Model!$C$25)*Predictive_Model!$D$25+IF(C3064="Male",Predictive_Model!$D$31,IF(C3064="Other",Predictive_Model!$D$32,0))+IF(D3064="Premium",Predictive_Model!$D$34,IF(D3064="Standard",Predictive_Model!$D$35,0))+IF(G3064="Asia",Predictive_Model!$D$37,IF(G3064="Europe",Predictive_Model!$D$38,IF(G3064="North America",Predictive_Model!$D$39,IF(G3064="Oceania",Predictive_Model!$D$40,IF(G3064="South America",Predictive_Model!$D$41,0)))))+IF(H3064="Laptop",Predictive_Model!$D$43,IF(H3064="Mobile",Predictive_Model!$D$44,IF(H3064="TV",Predictive_Model!$D$45,IF(H3064="Tablet",Predictive_Model!$D$46,0))))+IF(K3064="Crypto",Predictive_Model!$D$48,IF(K3064="Debit Card",Predictive_Model!$D$49,IF(K3064="Gift Card",Predictive_Model!$D$50,IF(K3064="PayPal",Predictive_Model!$D$51,0))))+IF(N3064="Comedy",Predictive_Model!$D$53,IF(N3064="Documentary",Predictive_Model!$D$54,IF(N3064="Drama",Predictive_Model!$D$55,IF(N3064="Horror",Predictive_Model!$D$56,IF(N3064="Romance",Predictive_Model!$D$57,IF(N3064="Sci-Fi",Predictive_Model!$D$58,0)))))))))</f>
        <v>0.56894125642225857</v>
      </c>
      <c r="V3064" s="3" t="str">
        <f t="shared" si="476"/>
        <v>High</v>
      </c>
      <c r="W3064" s="6">
        <f t="shared" si="477"/>
        <v>7.9594881773473976</v>
      </c>
      <c r="X3064" s="3" t="str">
        <f t="shared" si="478"/>
        <v>Priority 2</v>
      </c>
      <c r="Y3064" s="3" t="str">
        <f t="shared" si="479"/>
        <v>OK</v>
      </c>
    </row>
    <row r="3065" spans="1:25" x14ac:dyDescent="0.25">
      <c r="A3065" s="3" t="str">
        <f>Raw_Data!A3065</f>
        <v>f3fd9e3a-3a0c-4290-8368-4ec6535a24fa</v>
      </c>
      <c r="B3065" s="3">
        <f>Raw_Data!B3065</f>
        <v>65</v>
      </c>
      <c r="C3065" s="3" t="str">
        <f>Raw_Data!C3065</f>
        <v>Female</v>
      </c>
      <c r="D3065" s="3" t="str">
        <f>Raw_Data!D3065</f>
        <v>Standard</v>
      </c>
      <c r="E3065" s="3">
        <f>Raw_Data!E3065</f>
        <v>47.81</v>
      </c>
      <c r="F3065" s="3">
        <f>Raw_Data!F3065</f>
        <v>11</v>
      </c>
      <c r="G3065" s="3" t="str">
        <f>Raw_Data!G3065</f>
        <v>Africa</v>
      </c>
      <c r="H3065" s="3" t="str">
        <f>Raw_Data!H3065</f>
        <v>Desktop</v>
      </c>
      <c r="I3065" s="3">
        <f>Raw_Data!I3065</f>
        <v>13.99</v>
      </c>
      <c r="J3065" s="3">
        <f>Raw_Data!J3065</f>
        <v>0</v>
      </c>
      <c r="K3065" s="3" t="str">
        <f>Raw_Data!K3065</f>
        <v>Crypto</v>
      </c>
      <c r="L3065" s="3">
        <f>Raw_Data!L3065</f>
        <v>4</v>
      </c>
      <c r="M3065" s="3">
        <f>Raw_Data!M3065</f>
        <v>3.98</v>
      </c>
      <c r="N3065" s="3" t="str">
        <f>Raw_Data!N3065</f>
        <v>Action</v>
      </c>
      <c r="O3065" s="3" t="str">
        <f t="shared" si="470"/>
        <v>55-70</v>
      </c>
      <c r="P3065" s="3" t="str">
        <f t="shared" si="471"/>
        <v>25-49h</v>
      </c>
      <c r="Q3065" s="3" t="str">
        <f t="shared" si="472"/>
        <v>8-21d</v>
      </c>
      <c r="R3065" s="3" t="str">
        <f t="shared" si="473"/>
        <v>High</v>
      </c>
      <c r="S3065" s="3" t="str">
        <f t="shared" si="474"/>
        <v>Mid</v>
      </c>
      <c r="T3065" s="3" t="str">
        <f t="shared" si="475"/>
        <v>Active</v>
      </c>
      <c r="U3065" s="4">
        <f>1/(1+EXP(-(Predictive_Model!$B$5+((B3065-Predictive_Model!$B$20)/Predictive_Model!$C$20)*Predictive_Model!$D$20+((E3065-Predictive_Model!$B$21)/Predictive_Model!$C$21)*Predictive_Model!$D$21+((F3065-Predictive_Model!$B$22)/Predictive_Model!$C$22)*Predictive_Model!$D$22+((I3065-Predictive_Model!$B$23)/Predictive_Model!$C$23)*Predictive_Model!$D$23+((L3065-Predictive_Model!$B$24)/Predictive_Model!$C$24)*Predictive_Model!$D$24+((M3065-Predictive_Model!$B$25)/Predictive_Model!$C$25)*Predictive_Model!$D$25+IF(C3065="Male",Predictive_Model!$D$31,IF(C3065="Other",Predictive_Model!$D$32,0))+IF(D3065="Premium",Predictive_Model!$D$34,IF(D3065="Standard",Predictive_Model!$D$35,0))+IF(G3065="Asia",Predictive_Model!$D$37,IF(G3065="Europe",Predictive_Model!$D$38,IF(G3065="North America",Predictive_Model!$D$39,IF(G3065="Oceania",Predictive_Model!$D$40,IF(G3065="South America",Predictive_Model!$D$41,0)))))+IF(H3065="Laptop",Predictive_Model!$D$43,IF(H3065="Mobile",Predictive_Model!$D$44,IF(H3065="TV",Predictive_Model!$D$45,IF(H3065="Tablet",Predictive_Model!$D$46,0))))+IF(K3065="Crypto",Predictive_Model!$D$48,IF(K3065="Debit Card",Predictive_Model!$D$49,IF(K3065="Gift Card",Predictive_Model!$D$50,IF(K3065="PayPal",Predictive_Model!$D$51,0))))+IF(N3065="Comedy",Predictive_Model!$D$53,IF(N3065="Documentary",Predictive_Model!$D$54,IF(N3065="Drama",Predictive_Model!$D$55,IF(N3065="Horror",Predictive_Model!$D$56,IF(N3065="Romance",Predictive_Model!$D$57,IF(N3065="Sci-Fi",Predictive_Model!$D$58,0)))))))))</f>
        <v>4.3684487161245449E-9</v>
      </c>
      <c r="V3065" s="3" t="str">
        <f t="shared" si="476"/>
        <v>Low</v>
      </c>
      <c r="W3065" s="6">
        <f t="shared" si="477"/>
        <v>6.1114597538582388E-8</v>
      </c>
      <c r="X3065" s="3" t="str">
        <f t="shared" si="478"/>
        <v>Monitor</v>
      </c>
      <c r="Y3065" s="3" t="str">
        <f t="shared" si="479"/>
        <v>OK</v>
      </c>
    </row>
    <row r="3066" spans="1:25" x14ac:dyDescent="0.25">
      <c r="A3066" s="3" t="str">
        <f>Raw_Data!A3066</f>
        <v>fb7ccdf3-68c3-4ed8-bc57-04ba93357cfd</v>
      </c>
      <c r="B3066" s="3">
        <f>Raw_Data!B3066</f>
        <v>59</v>
      </c>
      <c r="C3066" s="3" t="str">
        <f>Raw_Data!C3066</f>
        <v>Female</v>
      </c>
      <c r="D3066" s="3" t="str">
        <f>Raw_Data!D3066</f>
        <v>Basic</v>
      </c>
      <c r="E3066" s="3">
        <f>Raw_Data!E3066</f>
        <v>2.63</v>
      </c>
      <c r="F3066" s="3">
        <f>Raw_Data!F3066</f>
        <v>42</v>
      </c>
      <c r="G3066" s="3" t="str">
        <f>Raw_Data!G3066</f>
        <v>North America</v>
      </c>
      <c r="H3066" s="3" t="str">
        <f>Raw_Data!H3066</f>
        <v>Mobile</v>
      </c>
      <c r="I3066" s="3">
        <f>Raw_Data!I3066</f>
        <v>8.99</v>
      </c>
      <c r="J3066" s="3">
        <f>Raw_Data!J3066</f>
        <v>1</v>
      </c>
      <c r="K3066" s="3" t="str">
        <f>Raw_Data!K3066</f>
        <v>Gift Card</v>
      </c>
      <c r="L3066" s="3">
        <f>Raw_Data!L3066</f>
        <v>2</v>
      </c>
      <c r="M3066" s="3">
        <f>Raw_Data!M3066</f>
        <v>0.06</v>
      </c>
      <c r="N3066" s="3" t="str">
        <f>Raw_Data!N3066</f>
        <v>Drama</v>
      </c>
      <c r="O3066" s="3" t="str">
        <f t="shared" si="470"/>
        <v>55-70</v>
      </c>
      <c r="P3066" s="3" t="str">
        <f t="shared" si="471"/>
        <v>&lt;10h</v>
      </c>
      <c r="Q3066" s="3" t="str">
        <f t="shared" si="472"/>
        <v>22-45d</v>
      </c>
      <c r="R3066" s="3" t="str">
        <f t="shared" si="473"/>
        <v>Medium</v>
      </c>
      <c r="S3066" s="3" t="str">
        <f t="shared" si="474"/>
        <v>Low</v>
      </c>
      <c r="T3066" s="3" t="str">
        <f t="shared" si="475"/>
        <v>Churned</v>
      </c>
      <c r="U3066" s="4">
        <f>1/(1+EXP(-(Predictive_Model!$B$5+((B3066-Predictive_Model!$B$20)/Predictive_Model!$C$20)*Predictive_Model!$D$20+((E3066-Predictive_Model!$B$21)/Predictive_Model!$C$21)*Predictive_Model!$D$21+((F3066-Predictive_Model!$B$22)/Predictive_Model!$C$22)*Predictive_Model!$D$22+((I3066-Predictive_Model!$B$23)/Predictive_Model!$C$23)*Predictive_Model!$D$23+((L3066-Predictive_Model!$B$24)/Predictive_Model!$C$24)*Predictive_Model!$D$24+((M3066-Predictive_Model!$B$25)/Predictive_Model!$C$25)*Predictive_Model!$D$25+IF(C3066="Male",Predictive_Model!$D$31,IF(C3066="Other",Predictive_Model!$D$32,0))+IF(D3066="Premium",Predictive_Model!$D$34,IF(D3066="Standard",Predictive_Model!$D$35,0))+IF(G3066="Asia",Predictive_Model!$D$37,IF(G3066="Europe",Predictive_Model!$D$38,IF(G3066="North America",Predictive_Model!$D$39,IF(G3066="Oceania",Predictive_Model!$D$40,IF(G3066="South America",Predictive_Model!$D$41,0)))))+IF(H3066="Laptop",Predictive_Model!$D$43,IF(H3066="Mobile",Predictive_Model!$D$44,IF(H3066="TV",Predictive_Model!$D$45,IF(H3066="Tablet",Predictive_Model!$D$46,0))))+IF(K3066="Crypto",Predictive_Model!$D$48,IF(K3066="Debit Card",Predictive_Model!$D$49,IF(K3066="Gift Card",Predictive_Model!$D$50,IF(K3066="PayPal",Predictive_Model!$D$51,0))))+IF(N3066="Comedy",Predictive_Model!$D$53,IF(N3066="Documentary",Predictive_Model!$D$54,IF(N3066="Drama",Predictive_Model!$D$55,IF(N3066="Horror",Predictive_Model!$D$56,IF(N3066="Romance",Predictive_Model!$D$57,IF(N3066="Sci-Fi",Predictive_Model!$D$58,0)))))))))</f>
        <v>0.99997571228248627</v>
      </c>
      <c r="V3066" s="3" t="str">
        <f t="shared" si="476"/>
        <v>Critical</v>
      </c>
      <c r="W3066" s="6">
        <f t="shared" si="477"/>
        <v>8.99</v>
      </c>
      <c r="X3066" s="3" t="str">
        <f t="shared" si="478"/>
        <v>Priority 2</v>
      </c>
      <c r="Y3066" s="3" t="str">
        <f t="shared" si="479"/>
        <v>OK</v>
      </c>
    </row>
    <row r="3067" spans="1:25" x14ac:dyDescent="0.25">
      <c r="A3067" s="3" t="str">
        <f>Raw_Data!A3067</f>
        <v>069324d5-5b98-413b-b77a-f60ebb7a0342</v>
      </c>
      <c r="B3067" s="3">
        <f>Raw_Data!B3067</f>
        <v>41</v>
      </c>
      <c r="C3067" s="3" t="str">
        <f>Raw_Data!C3067</f>
        <v>Female</v>
      </c>
      <c r="D3067" s="3" t="str">
        <f>Raw_Data!D3067</f>
        <v>Premium</v>
      </c>
      <c r="E3067" s="3">
        <f>Raw_Data!E3067</f>
        <v>5.18</v>
      </c>
      <c r="F3067" s="3">
        <f>Raw_Data!F3067</f>
        <v>33</v>
      </c>
      <c r="G3067" s="3" t="str">
        <f>Raw_Data!G3067</f>
        <v>South America</v>
      </c>
      <c r="H3067" s="3" t="str">
        <f>Raw_Data!H3067</f>
        <v>Laptop</v>
      </c>
      <c r="I3067" s="3">
        <f>Raw_Data!I3067</f>
        <v>17.989999999999998</v>
      </c>
      <c r="J3067" s="3">
        <f>Raw_Data!J3067</f>
        <v>1</v>
      </c>
      <c r="K3067" s="3" t="str">
        <f>Raw_Data!K3067</f>
        <v>Gift Card</v>
      </c>
      <c r="L3067" s="3">
        <f>Raw_Data!L3067</f>
        <v>1</v>
      </c>
      <c r="M3067" s="3">
        <f>Raw_Data!M3067</f>
        <v>0.15</v>
      </c>
      <c r="N3067" s="3" t="str">
        <f>Raw_Data!N3067</f>
        <v>Action</v>
      </c>
      <c r="O3067" s="3" t="str">
        <f t="shared" si="470"/>
        <v>35-44</v>
      </c>
      <c r="P3067" s="3" t="str">
        <f t="shared" si="471"/>
        <v>&lt;10h</v>
      </c>
      <c r="Q3067" s="3" t="str">
        <f t="shared" si="472"/>
        <v>22-45d</v>
      </c>
      <c r="R3067" s="3" t="str">
        <f t="shared" si="473"/>
        <v>Medium</v>
      </c>
      <c r="S3067" s="3" t="str">
        <f t="shared" si="474"/>
        <v>High</v>
      </c>
      <c r="T3067" s="3" t="str">
        <f t="shared" si="475"/>
        <v>Churned</v>
      </c>
      <c r="U3067" s="4">
        <f>1/(1+EXP(-(Predictive_Model!$B$5+((B3067-Predictive_Model!$B$20)/Predictive_Model!$C$20)*Predictive_Model!$D$20+((E3067-Predictive_Model!$B$21)/Predictive_Model!$C$21)*Predictive_Model!$D$21+((F3067-Predictive_Model!$B$22)/Predictive_Model!$C$22)*Predictive_Model!$D$22+((I3067-Predictive_Model!$B$23)/Predictive_Model!$C$23)*Predictive_Model!$D$23+((L3067-Predictive_Model!$B$24)/Predictive_Model!$C$24)*Predictive_Model!$D$24+((M3067-Predictive_Model!$B$25)/Predictive_Model!$C$25)*Predictive_Model!$D$25+IF(C3067="Male",Predictive_Model!$D$31,IF(C3067="Other",Predictive_Model!$D$32,0))+IF(D3067="Premium",Predictive_Model!$D$34,IF(D3067="Standard",Predictive_Model!$D$35,0))+IF(G3067="Asia",Predictive_Model!$D$37,IF(G3067="Europe",Predictive_Model!$D$38,IF(G3067="North America",Predictive_Model!$D$39,IF(G3067="Oceania",Predictive_Model!$D$40,IF(G3067="South America",Predictive_Model!$D$41,0)))))+IF(H3067="Laptop",Predictive_Model!$D$43,IF(H3067="Mobile",Predictive_Model!$D$44,IF(H3067="TV",Predictive_Model!$D$45,IF(H3067="Tablet",Predictive_Model!$D$46,0))))+IF(K3067="Crypto",Predictive_Model!$D$48,IF(K3067="Debit Card",Predictive_Model!$D$49,IF(K3067="Gift Card",Predictive_Model!$D$50,IF(K3067="PayPal",Predictive_Model!$D$51,0))))+IF(N3067="Comedy",Predictive_Model!$D$53,IF(N3067="Documentary",Predictive_Model!$D$54,IF(N3067="Drama",Predictive_Model!$D$55,IF(N3067="Horror",Predictive_Model!$D$56,IF(N3067="Romance",Predictive_Model!$D$57,IF(N3067="Sci-Fi",Predictive_Model!$D$58,0)))))))))</f>
        <v>0.99033996385522904</v>
      </c>
      <c r="V3067" s="3" t="str">
        <f t="shared" si="476"/>
        <v>Critical</v>
      </c>
      <c r="W3067" s="6">
        <f t="shared" si="477"/>
        <v>17.989999999999998</v>
      </c>
      <c r="X3067" s="3" t="str">
        <f t="shared" si="478"/>
        <v>Priority 1</v>
      </c>
      <c r="Y3067" s="3" t="str">
        <f t="shared" si="479"/>
        <v>OK</v>
      </c>
    </row>
    <row r="3068" spans="1:25" x14ac:dyDescent="0.25">
      <c r="A3068" s="3" t="str">
        <f>Raw_Data!A3068</f>
        <v>cf4022df-7092-48f3-8264-878f8fba98e5</v>
      </c>
      <c r="B3068" s="3">
        <f>Raw_Data!B3068</f>
        <v>64</v>
      </c>
      <c r="C3068" s="3" t="str">
        <f>Raw_Data!C3068</f>
        <v>Female</v>
      </c>
      <c r="D3068" s="3" t="str">
        <f>Raw_Data!D3068</f>
        <v>Basic</v>
      </c>
      <c r="E3068" s="3">
        <f>Raw_Data!E3068</f>
        <v>6.99</v>
      </c>
      <c r="F3068" s="3">
        <f>Raw_Data!F3068</f>
        <v>11</v>
      </c>
      <c r="G3068" s="3" t="str">
        <f>Raw_Data!G3068</f>
        <v>Oceania</v>
      </c>
      <c r="H3068" s="3" t="str">
        <f>Raw_Data!H3068</f>
        <v>Tablet</v>
      </c>
      <c r="I3068" s="3">
        <f>Raw_Data!I3068</f>
        <v>8.99</v>
      </c>
      <c r="J3068" s="3">
        <f>Raw_Data!J3068</f>
        <v>0</v>
      </c>
      <c r="K3068" s="3" t="str">
        <f>Raw_Data!K3068</f>
        <v>Crypto</v>
      </c>
      <c r="L3068" s="3">
        <f>Raw_Data!L3068</f>
        <v>1</v>
      </c>
      <c r="M3068" s="3">
        <f>Raw_Data!M3068</f>
        <v>0.57999999999999996</v>
      </c>
      <c r="N3068" s="3" t="str">
        <f>Raw_Data!N3068</f>
        <v>Sci-Fi</v>
      </c>
      <c r="O3068" s="3" t="str">
        <f t="shared" si="470"/>
        <v>55-70</v>
      </c>
      <c r="P3068" s="3" t="str">
        <f t="shared" si="471"/>
        <v>&lt;10h</v>
      </c>
      <c r="Q3068" s="3" t="str">
        <f t="shared" si="472"/>
        <v>8-21d</v>
      </c>
      <c r="R3068" s="3" t="str">
        <f t="shared" si="473"/>
        <v>Medium</v>
      </c>
      <c r="S3068" s="3" t="str">
        <f t="shared" si="474"/>
        <v>Low</v>
      </c>
      <c r="T3068" s="3" t="str">
        <f t="shared" si="475"/>
        <v>Active</v>
      </c>
      <c r="U3068" s="4">
        <f>1/(1+EXP(-(Predictive_Model!$B$5+((B3068-Predictive_Model!$B$20)/Predictive_Model!$C$20)*Predictive_Model!$D$20+((E3068-Predictive_Model!$B$21)/Predictive_Model!$C$21)*Predictive_Model!$D$21+((F3068-Predictive_Model!$B$22)/Predictive_Model!$C$22)*Predictive_Model!$D$22+((I3068-Predictive_Model!$B$23)/Predictive_Model!$C$23)*Predictive_Model!$D$23+((L3068-Predictive_Model!$B$24)/Predictive_Model!$C$24)*Predictive_Model!$D$24+((M3068-Predictive_Model!$B$25)/Predictive_Model!$C$25)*Predictive_Model!$D$25+IF(C3068="Male",Predictive_Model!$D$31,IF(C3068="Other",Predictive_Model!$D$32,0))+IF(D3068="Premium",Predictive_Model!$D$34,IF(D3068="Standard",Predictive_Model!$D$35,0))+IF(G3068="Asia",Predictive_Model!$D$37,IF(G3068="Europe",Predictive_Model!$D$38,IF(G3068="North America",Predictive_Model!$D$39,IF(G3068="Oceania",Predictive_Model!$D$40,IF(G3068="South America",Predictive_Model!$D$41,0)))))+IF(H3068="Laptop",Predictive_Model!$D$43,IF(H3068="Mobile",Predictive_Model!$D$44,IF(H3068="TV",Predictive_Model!$D$45,IF(H3068="Tablet",Predictive_Model!$D$46,0))))+IF(K3068="Crypto",Predictive_Model!$D$48,IF(K3068="Debit Card",Predictive_Model!$D$49,IF(K3068="Gift Card",Predictive_Model!$D$50,IF(K3068="PayPal",Predictive_Model!$D$51,0))))+IF(N3068="Comedy",Predictive_Model!$D$53,IF(N3068="Documentary",Predictive_Model!$D$54,IF(N3068="Drama",Predictive_Model!$D$55,IF(N3068="Horror",Predictive_Model!$D$56,IF(N3068="Romance",Predictive_Model!$D$57,IF(N3068="Sci-Fi",Predictive_Model!$D$58,0)))))))))</f>
        <v>0.98948337542283404</v>
      </c>
      <c r="V3068" s="3" t="str">
        <f t="shared" si="476"/>
        <v>Critical</v>
      </c>
      <c r="W3068" s="6">
        <f t="shared" si="477"/>
        <v>8.8954555450512789</v>
      </c>
      <c r="X3068" s="3" t="str">
        <f t="shared" si="478"/>
        <v>Priority 2</v>
      </c>
      <c r="Y3068" s="3" t="str">
        <f t="shared" si="479"/>
        <v>OK</v>
      </c>
    </row>
    <row r="3069" spans="1:25" x14ac:dyDescent="0.25">
      <c r="A3069" s="3" t="str">
        <f>Raw_Data!A3069</f>
        <v>bbfa791d-bf59-4022-b8fc-3c0a64e7c2f4</v>
      </c>
      <c r="B3069" s="3">
        <f>Raw_Data!B3069</f>
        <v>32</v>
      </c>
      <c r="C3069" s="3" t="str">
        <f>Raw_Data!C3069</f>
        <v>Other</v>
      </c>
      <c r="D3069" s="3" t="str">
        <f>Raw_Data!D3069</f>
        <v>Basic</v>
      </c>
      <c r="E3069" s="3">
        <f>Raw_Data!E3069</f>
        <v>0.49</v>
      </c>
      <c r="F3069" s="3">
        <f>Raw_Data!F3069</f>
        <v>4</v>
      </c>
      <c r="G3069" s="3" t="str">
        <f>Raw_Data!G3069</f>
        <v>North America</v>
      </c>
      <c r="H3069" s="3" t="str">
        <f>Raw_Data!H3069</f>
        <v>Desktop</v>
      </c>
      <c r="I3069" s="3">
        <f>Raw_Data!I3069</f>
        <v>8.99</v>
      </c>
      <c r="J3069" s="3">
        <f>Raw_Data!J3069</f>
        <v>1</v>
      </c>
      <c r="K3069" s="3" t="str">
        <f>Raw_Data!K3069</f>
        <v>Gift Card</v>
      </c>
      <c r="L3069" s="3">
        <f>Raw_Data!L3069</f>
        <v>2</v>
      </c>
      <c r="M3069" s="3">
        <f>Raw_Data!M3069</f>
        <v>0.1</v>
      </c>
      <c r="N3069" s="3" t="str">
        <f>Raw_Data!N3069</f>
        <v>Documentary</v>
      </c>
      <c r="O3069" s="3" t="str">
        <f t="shared" si="470"/>
        <v>25-34</v>
      </c>
      <c r="P3069" s="3" t="str">
        <f t="shared" si="471"/>
        <v>&lt;10h</v>
      </c>
      <c r="Q3069" s="3" t="str">
        <f t="shared" si="472"/>
        <v>0-7d</v>
      </c>
      <c r="R3069" s="3" t="str">
        <f t="shared" si="473"/>
        <v>Medium</v>
      </c>
      <c r="S3069" s="3" t="str">
        <f t="shared" si="474"/>
        <v>Low</v>
      </c>
      <c r="T3069" s="3" t="str">
        <f t="shared" si="475"/>
        <v>Churned</v>
      </c>
      <c r="U3069" s="4">
        <f>1/(1+EXP(-(Predictive_Model!$B$5+((B3069-Predictive_Model!$B$20)/Predictive_Model!$C$20)*Predictive_Model!$D$20+((E3069-Predictive_Model!$B$21)/Predictive_Model!$C$21)*Predictive_Model!$D$21+((F3069-Predictive_Model!$B$22)/Predictive_Model!$C$22)*Predictive_Model!$D$22+((I3069-Predictive_Model!$B$23)/Predictive_Model!$C$23)*Predictive_Model!$D$23+((L3069-Predictive_Model!$B$24)/Predictive_Model!$C$24)*Predictive_Model!$D$24+((M3069-Predictive_Model!$B$25)/Predictive_Model!$C$25)*Predictive_Model!$D$25+IF(C3069="Male",Predictive_Model!$D$31,IF(C3069="Other",Predictive_Model!$D$32,0))+IF(D3069="Premium",Predictive_Model!$D$34,IF(D3069="Standard",Predictive_Model!$D$35,0))+IF(G3069="Asia",Predictive_Model!$D$37,IF(G3069="Europe",Predictive_Model!$D$38,IF(G3069="North America",Predictive_Model!$D$39,IF(G3069="Oceania",Predictive_Model!$D$40,IF(G3069="South America",Predictive_Model!$D$41,0)))))+IF(H3069="Laptop",Predictive_Model!$D$43,IF(H3069="Mobile",Predictive_Model!$D$44,IF(H3069="TV",Predictive_Model!$D$45,IF(H3069="Tablet",Predictive_Model!$D$46,0))))+IF(K3069="Crypto",Predictive_Model!$D$48,IF(K3069="Debit Card",Predictive_Model!$D$49,IF(K3069="Gift Card",Predictive_Model!$D$50,IF(K3069="PayPal",Predictive_Model!$D$51,0))))+IF(N3069="Comedy",Predictive_Model!$D$53,IF(N3069="Documentary",Predictive_Model!$D$54,IF(N3069="Drama",Predictive_Model!$D$55,IF(N3069="Horror",Predictive_Model!$D$56,IF(N3069="Romance",Predictive_Model!$D$57,IF(N3069="Sci-Fi",Predictive_Model!$D$58,0)))))))))</f>
        <v>0.98778631961146779</v>
      </c>
      <c r="V3069" s="3" t="str">
        <f t="shared" si="476"/>
        <v>Critical</v>
      </c>
      <c r="W3069" s="6">
        <f t="shared" si="477"/>
        <v>8.99</v>
      </c>
      <c r="X3069" s="3" t="str">
        <f t="shared" si="478"/>
        <v>Priority 2</v>
      </c>
      <c r="Y3069" s="3" t="str">
        <f t="shared" si="479"/>
        <v>OK</v>
      </c>
    </row>
    <row r="3070" spans="1:25" x14ac:dyDescent="0.25">
      <c r="A3070" s="3" t="str">
        <f>Raw_Data!A3070</f>
        <v>2aa44138-b15c-461f-ba7b-6b1718fc3f8f</v>
      </c>
      <c r="B3070" s="3">
        <f>Raw_Data!B3070</f>
        <v>27</v>
      </c>
      <c r="C3070" s="3" t="str">
        <f>Raw_Data!C3070</f>
        <v>Other</v>
      </c>
      <c r="D3070" s="3" t="str">
        <f>Raw_Data!D3070</f>
        <v>Premium</v>
      </c>
      <c r="E3070" s="3">
        <f>Raw_Data!E3070</f>
        <v>11.61</v>
      </c>
      <c r="F3070" s="3">
        <f>Raw_Data!F3070</f>
        <v>21</v>
      </c>
      <c r="G3070" s="3" t="str">
        <f>Raw_Data!G3070</f>
        <v>Europe</v>
      </c>
      <c r="H3070" s="3" t="str">
        <f>Raw_Data!H3070</f>
        <v>Laptop</v>
      </c>
      <c r="I3070" s="3">
        <f>Raw_Data!I3070</f>
        <v>17.989999999999998</v>
      </c>
      <c r="J3070" s="3">
        <f>Raw_Data!J3070</f>
        <v>0</v>
      </c>
      <c r="K3070" s="3" t="str">
        <f>Raw_Data!K3070</f>
        <v>Credit Card</v>
      </c>
      <c r="L3070" s="3">
        <f>Raw_Data!L3070</f>
        <v>4</v>
      </c>
      <c r="M3070" s="3">
        <f>Raw_Data!M3070</f>
        <v>0.53</v>
      </c>
      <c r="N3070" s="3" t="str">
        <f>Raw_Data!N3070</f>
        <v>Horror</v>
      </c>
      <c r="O3070" s="3" t="str">
        <f t="shared" si="470"/>
        <v>25-34</v>
      </c>
      <c r="P3070" s="3" t="str">
        <f t="shared" si="471"/>
        <v>10-24h</v>
      </c>
      <c r="Q3070" s="3" t="str">
        <f t="shared" si="472"/>
        <v>8-21d</v>
      </c>
      <c r="R3070" s="3" t="str">
        <f t="shared" si="473"/>
        <v>Medium</v>
      </c>
      <c r="S3070" s="3" t="str">
        <f t="shared" si="474"/>
        <v>High</v>
      </c>
      <c r="T3070" s="3" t="str">
        <f t="shared" si="475"/>
        <v>Active</v>
      </c>
      <c r="U3070" s="4">
        <f>1/(1+EXP(-(Predictive_Model!$B$5+((B3070-Predictive_Model!$B$20)/Predictive_Model!$C$20)*Predictive_Model!$D$20+((E3070-Predictive_Model!$B$21)/Predictive_Model!$C$21)*Predictive_Model!$D$21+((F3070-Predictive_Model!$B$22)/Predictive_Model!$C$22)*Predictive_Model!$D$22+((I3070-Predictive_Model!$B$23)/Predictive_Model!$C$23)*Predictive_Model!$D$23+((L3070-Predictive_Model!$B$24)/Predictive_Model!$C$24)*Predictive_Model!$D$24+((M3070-Predictive_Model!$B$25)/Predictive_Model!$C$25)*Predictive_Model!$D$25+IF(C3070="Male",Predictive_Model!$D$31,IF(C3070="Other",Predictive_Model!$D$32,0))+IF(D3070="Premium",Predictive_Model!$D$34,IF(D3070="Standard",Predictive_Model!$D$35,0))+IF(G3070="Asia",Predictive_Model!$D$37,IF(G3070="Europe",Predictive_Model!$D$38,IF(G3070="North America",Predictive_Model!$D$39,IF(G3070="Oceania",Predictive_Model!$D$40,IF(G3070="South America",Predictive_Model!$D$41,0)))))+IF(H3070="Laptop",Predictive_Model!$D$43,IF(H3070="Mobile",Predictive_Model!$D$44,IF(H3070="TV",Predictive_Model!$D$45,IF(H3070="Tablet",Predictive_Model!$D$46,0))))+IF(K3070="Crypto",Predictive_Model!$D$48,IF(K3070="Debit Card",Predictive_Model!$D$49,IF(K3070="Gift Card",Predictive_Model!$D$50,IF(K3070="PayPal",Predictive_Model!$D$51,0))))+IF(N3070="Comedy",Predictive_Model!$D$53,IF(N3070="Documentary",Predictive_Model!$D$54,IF(N3070="Drama",Predictive_Model!$D$55,IF(N3070="Horror",Predictive_Model!$D$56,IF(N3070="Romance",Predictive_Model!$D$57,IF(N3070="Sci-Fi",Predictive_Model!$D$58,0)))))))))</f>
        <v>7.2135851470012127E-2</v>
      </c>
      <c r="V3070" s="3" t="str">
        <f t="shared" si="476"/>
        <v>Low</v>
      </c>
      <c r="W3070" s="6">
        <f t="shared" si="477"/>
        <v>1.2977239679455181</v>
      </c>
      <c r="X3070" s="3" t="str">
        <f t="shared" si="478"/>
        <v>Monitor</v>
      </c>
      <c r="Y3070" s="3" t="str">
        <f t="shared" si="479"/>
        <v>OK</v>
      </c>
    </row>
    <row r="3071" spans="1:25" x14ac:dyDescent="0.25">
      <c r="A3071" s="3" t="str">
        <f>Raw_Data!A3071</f>
        <v>ae174d75-414d-4847-b752-44d73211df8e</v>
      </c>
      <c r="B3071" s="3">
        <f>Raw_Data!B3071</f>
        <v>48</v>
      </c>
      <c r="C3071" s="3" t="str">
        <f>Raw_Data!C3071</f>
        <v>Female</v>
      </c>
      <c r="D3071" s="3" t="str">
        <f>Raw_Data!D3071</f>
        <v>Premium</v>
      </c>
      <c r="E3071" s="3">
        <f>Raw_Data!E3071</f>
        <v>17.579999999999998</v>
      </c>
      <c r="F3071" s="3">
        <f>Raw_Data!F3071</f>
        <v>33</v>
      </c>
      <c r="G3071" s="3" t="str">
        <f>Raw_Data!G3071</f>
        <v>Europe</v>
      </c>
      <c r="H3071" s="3" t="str">
        <f>Raw_Data!H3071</f>
        <v>Laptop</v>
      </c>
      <c r="I3071" s="3">
        <f>Raw_Data!I3071</f>
        <v>17.989999999999998</v>
      </c>
      <c r="J3071" s="3">
        <f>Raw_Data!J3071</f>
        <v>0</v>
      </c>
      <c r="K3071" s="3" t="str">
        <f>Raw_Data!K3071</f>
        <v>Crypto</v>
      </c>
      <c r="L3071" s="3">
        <f>Raw_Data!L3071</f>
        <v>2</v>
      </c>
      <c r="M3071" s="3">
        <f>Raw_Data!M3071</f>
        <v>0.52</v>
      </c>
      <c r="N3071" s="3" t="str">
        <f>Raw_Data!N3071</f>
        <v>Sci-Fi</v>
      </c>
      <c r="O3071" s="3" t="str">
        <f t="shared" si="470"/>
        <v>45-54</v>
      </c>
      <c r="P3071" s="3" t="str">
        <f t="shared" si="471"/>
        <v>10-24h</v>
      </c>
      <c r="Q3071" s="3" t="str">
        <f t="shared" si="472"/>
        <v>22-45d</v>
      </c>
      <c r="R3071" s="3" t="str">
        <f t="shared" si="473"/>
        <v>Medium</v>
      </c>
      <c r="S3071" s="3" t="str">
        <f t="shared" si="474"/>
        <v>High</v>
      </c>
      <c r="T3071" s="3" t="str">
        <f t="shared" si="475"/>
        <v>Active</v>
      </c>
      <c r="U3071" s="4">
        <f>1/(1+EXP(-(Predictive_Model!$B$5+((B3071-Predictive_Model!$B$20)/Predictive_Model!$C$20)*Predictive_Model!$D$20+((E3071-Predictive_Model!$B$21)/Predictive_Model!$C$21)*Predictive_Model!$D$21+((F3071-Predictive_Model!$B$22)/Predictive_Model!$C$22)*Predictive_Model!$D$22+((I3071-Predictive_Model!$B$23)/Predictive_Model!$C$23)*Predictive_Model!$D$23+((L3071-Predictive_Model!$B$24)/Predictive_Model!$C$24)*Predictive_Model!$D$24+((M3071-Predictive_Model!$B$25)/Predictive_Model!$C$25)*Predictive_Model!$D$25+IF(C3071="Male",Predictive_Model!$D$31,IF(C3071="Other",Predictive_Model!$D$32,0))+IF(D3071="Premium",Predictive_Model!$D$34,IF(D3071="Standard",Predictive_Model!$D$35,0))+IF(G3071="Asia",Predictive_Model!$D$37,IF(G3071="Europe",Predictive_Model!$D$38,IF(G3071="North America",Predictive_Model!$D$39,IF(G3071="Oceania",Predictive_Model!$D$40,IF(G3071="South America",Predictive_Model!$D$41,0)))))+IF(H3071="Laptop",Predictive_Model!$D$43,IF(H3071="Mobile",Predictive_Model!$D$44,IF(H3071="TV",Predictive_Model!$D$45,IF(H3071="Tablet",Predictive_Model!$D$46,0))))+IF(K3071="Crypto",Predictive_Model!$D$48,IF(K3071="Debit Card",Predictive_Model!$D$49,IF(K3071="Gift Card",Predictive_Model!$D$50,IF(K3071="PayPal",Predictive_Model!$D$51,0))))+IF(N3071="Comedy",Predictive_Model!$D$53,IF(N3071="Documentary",Predictive_Model!$D$54,IF(N3071="Drama",Predictive_Model!$D$55,IF(N3071="Horror",Predictive_Model!$D$56,IF(N3071="Romance",Predictive_Model!$D$57,IF(N3071="Sci-Fi",Predictive_Model!$D$58,0)))))))))</f>
        <v>0.24327716981829864</v>
      </c>
      <c r="V3071" s="3" t="str">
        <f t="shared" si="476"/>
        <v>Low</v>
      </c>
      <c r="W3071" s="6">
        <f t="shared" si="477"/>
        <v>4.3765562850311923</v>
      </c>
      <c r="X3071" s="3" t="str">
        <f t="shared" si="478"/>
        <v>Monitor</v>
      </c>
      <c r="Y3071" s="3" t="str">
        <f t="shared" si="479"/>
        <v>OK</v>
      </c>
    </row>
    <row r="3072" spans="1:25" x14ac:dyDescent="0.25">
      <c r="A3072" s="3" t="str">
        <f>Raw_Data!A3072</f>
        <v>8a61f494-bab5-4e82-a508-a7120e973db8</v>
      </c>
      <c r="B3072" s="3">
        <f>Raw_Data!B3072</f>
        <v>49</v>
      </c>
      <c r="C3072" s="3" t="str">
        <f>Raw_Data!C3072</f>
        <v>Female</v>
      </c>
      <c r="D3072" s="3" t="str">
        <f>Raw_Data!D3072</f>
        <v>Basic</v>
      </c>
      <c r="E3072" s="3">
        <f>Raw_Data!E3072</f>
        <v>18.37</v>
      </c>
      <c r="F3072" s="3">
        <f>Raw_Data!F3072</f>
        <v>1</v>
      </c>
      <c r="G3072" s="3" t="str">
        <f>Raw_Data!G3072</f>
        <v>North America</v>
      </c>
      <c r="H3072" s="3" t="str">
        <f>Raw_Data!H3072</f>
        <v>Laptop</v>
      </c>
      <c r="I3072" s="3">
        <f>Raw_Data!I3072</f>
        <v>8.99</v>
      </c>
      <c r="J3072" s="3">
        <f>Raw_Data!J3072</f>
        <v>0</v>
      </c>
      <c r="K3072" s="3" t="str">
        <f>Raw_Data!K3072</f>
        <v>PayPal</v>
      </c>
      <c r="L3072" s="3">
        <f>Raw_Data!L3072</f>
        <v>2</v>
      </c>
      <c r="M3072" s="3">
        <f>Raw_Data!M3072</f>
        <v>9.19</v>
      </c>
      <c r="N3072" s="3" t="str">
        <f>Raw_Data!N3072</f>
        <v>Drama</v>
      </c>
      <c r="O3072" s="3" t="str">
        <f t="shared" si="470"/>
        <v>45-54</v>
      </c>
      <c r="P3072" s="3" t="str">
        <f t="shared" si="471"/>
        <v>10-24h</v>
      </c>
      <c r="Q3072" s="3" t="str">
        <f t="shared" si="472"/>
        <v>0-7d</v>
      </c>
      <c r="R3072" s="3" t="str">
        <f t="shared" si="473"/>
        <v>Medium</v>
      </c>
      <c r="S3072" s="3" t="str">
        <f t="shared" si="474"/>
        <v>Low</v>
      </c>
      <c r="T3072" s="3" t="str">
        <f t="shared" si="475"/>
        <v>Active</v>
      </c>
      <c r="U3072" s="4">
        <f>1/(1+EXP(-(Predictive_Model!$B$5+((B3072-Predictive_Model!$B$20)/Predictive_Model!$C$20)*Predictive_Model!$D$20+((E3072-Predictive_Model!$B$21)/Predictive_Model!$C$21)*Predictive_Model!$D$21+((F3072-Predictive_Model!$B$22)/Predictive_Model!$C$22)*Predictive_Model!$D$22+((I3072-Predictive_Model!$B$23)/Predictive_Model!$C$23)*Predictive_Model!$D$23+((L3072-Predictive_Model!$B$24)/Predictive_Model!$C$24)*Predictive_Model!$D$24+((M3072-Predictive_Model!$B$25)/Predictive_Model!$C$25)*Predictive_Model!$D$25+IF(C3072="Male",Predictive_Model!$D$31,IF(C3072="Other",Predictive_Model!$D$32,0))+IF(D3072="Premium",Predictive_Model!$D$34,IF(D3072="Standard",Predictive_Model!$D$35,0))+IF(G3072="Asia",Predictive_Model!$D$37,IF(G3072="Europe",Predictive_Model!$D$38,IF(G3072="North America",Predictive_Model!$D$39,IF(G3072="Oceania",Predictive_Model!$D$40,IF(G3072="South America",Predictive_Model!$D$41,0)))))+IF(H3072="Laptop",Predictive_Model!$D$43,IF(H3072="Mobile",Predictive_Model!$D$44,IF(H3072="TV",Predictive_Model!$D$45,IF(H3072="Tablet",Predictive_Model!$D$46,0))))+IF(K3072="Crypto",Predictive_Model!$D$48,IF(K3072="Debit Card",Predictive_Model!$D$49,IF(K3072="Gift Card",Predictive_Model!$D$50,IF(K3072="PayPal",Predictive_Model!$D$51,0))))+IF(N3072="Comedy",Predictive_Model!$D$53,IF(N3072="Documentary",Predictive_Model!$D$54,IF(N3072="Drama",Predictive_Model!$D$55,IF(N3072="Horror",Predictive_Model!$D$56,IF(N3072="Romance",Predictive_Model!$D$57,IF(N3072="Sci-Fi",Predictive_Model!$D$58,0)))))))))</f>
        <v>2.8011438934736306E-8</v>
      </c>
      <c r="V3072" s="3" t="str">
        <f t="shared" si="476"/>
        <v>Low</v>
      </c>
      <c r="W3072" s="6">
        <f t="shared" si="477"/>
        <v>2.5182283602327938E-7</v>
      </c>
      <c r="X3072" s="3" t="str">
        <f t="shared" si="478"/>
        <v>Monitor</v>
      </c>
      <c r="Y3072" s="3" t="str">
        <f t="shared" si="479"/>
        <v>OK</v>
      </c>
    </row>
    <row r="3073" spans="1:25" x14ac:dyDescent="0.25">
      <c r="A3073" s="3" t="str">
        <f>Raw_Data!A3073</f>
        <v>47a75ee0-4752-4838-9962-891abdb5c0ea</v>
      </c>
      <c r="B3073" s="3">
        <f>Raw_Data!B3073</f>
        <v>47</v>
      </c>
      <c r="C3073" s="3" t="str">
        <f>Raw_Data!C3073</f>
        <v>Other</v>
      </c>
      <c r="D3073" s="3" t="str">
        <f>Raw_Data!D3073</f>
        <v>Basic</v>
      </c>
      <c r="E3073" s="3">
        <f>Raw_Data!E3073</f>
        <v>1.71</v>
      </c>
      <c r="F3073" s="3">
        <f>Raw_Data!F3073</f>
        <v>56</v>
      </c>
      <c r="G3073" s="3" t="str">
        <f>Raw_Data!G3073</f>
        <v>Oceania</v>
      </c>
      <c r="H3073" s="3" t="str">
        <f>Raw_Data!H3073</f>
        <v>TV</v>
      </c>
      <c r="I3073" s="3">
        <f>Raw_Data!I3073</f>
        <v>8.99</v>
      </c>
      <c r="J3073" s="3">
        <f>Raw_Data!J3073</f>
        <v>1</v>
      </c>
      <c r="K3073" s="3" t="str">
        <f>Raw_Data!K3073</f>
        <v>Crypto</v>
      </c>
      <c r="L3073" s="3">
        <f>Raw_Data!L3073</f>
        <v>3</v>
      </c>
      <c r="M3073" s="3">
        <f>Raw_Data!M3073</f>
        <v>0.03</v>
      </c>
      <c r="N3073" s="3" t="str">
        <f>Raw_Data!N3073</f>
        <v>Comedy</v>
      </c>
      <c r="O3073" s="3" t="str">
        <f t="shared" si="470"/>
        <v>45-54</v>
      </c>
      <c r="P3073" s="3" t="str">
        <f t="shared" si="471"/>
        <v>&lt;10h</v>
      </c>
      <c r="Q3073" s="3" t="str">
        <f t="shared" si="472"/>
        <v>46-60d</v>
      </c>
      <c r="R3073" s="3" t="str">
        <f t="shared" si="473"/>
        <v>Low</v>
      </c>
      <c r="S3073" s="3" t="str">
        <f t="shared" si="474"/>
        <v>Low</v>
      </c>
      <c r="T3073" s="3" t="str">
        <f t="shared" si="475"/>
        <v>Churned</v>
      </c>
      <c r="U3073" s="4">
        <f>1/(1+EXP(-(Predictive_Model!$B$5+((B3073-Predictive_Model!$B$20)/Predictive_Model!$C$20)*Predictive_Model!$D$20+((E3073-Predictive_Model!$B$21)/Predictive_Model!$C$21)*Predictive_Model!$D$21+((F3073-Predictive_Model!$B$22)/Predictive_Model!$C$22)*Predictive_Model!$D$22+((I3073-Predictive_Model!$B$23)/Predictive_Model!$C$23)*Predictive_Model!$D$23+((L3073-Predictive_Model!$B$24)/Predictive_Model!$C$24)*Predictive_Model!$D$24+((M3073-Predictive_Model!$B$25)/Predictive_Model!$C$25)*Predictive_Model!$D$25+IF(C3073="Male",Predictive_Model!$D$31,IF(C3073="Other",Predictive_Model!$D$32,0))+IF(D3073="Premium",Predictive_Model!$D$34,IF(D3073="Standard",Predictive_Model!$D$35,0))+IF(G3073="Asia",Predictive_Model!$D$37,IF(G3073="Europe",Predictive_Model!$D$38,IF(G3073="North America",Predictive_Model!$D$39,IF(G3073="Oceania",Predictive_Model!$D$40,IF(G3073="South America",Predictive_Model!$D$41,0)))))+IF(H3073="Laptop",Predictive_Model!$D$43,IF(H3073="Mobile",Predictive_Model!$D$44,IF(H3073="TV",Predictive_Model!$D$45,IF(H3073="Tablet",Predictive_Model!$D$46,0))))+IF(K3073="Crypto",Predictive_Model!$D$48,IF(K3073="Debit Card",Predictive_Model!$D$49,IF(K3073="Gift Card",Predictive_Model!$D$50,IF(K3073="PayPal",Predictive_Model!$D$51,0))))+IF(N3073="Comedy",Predictive_Model!$D$53,IF(N3073="Documentary",Predictive_Model!$D$54,IF(N3073="Drama",Predictive_Model!$D$55,IF(N3073="Horror",Predictive_Model!$D$56,IF(N3073="Romance",Predictive_Model!$D$57,IF(N3073="Sci-Fi",Predictive_Model!$D$58,0)))))))))</f>
        <v>0.99993816303463279</v>
      </c>
      <c r="V3073" s="3" t="str">
        <f t="shared" si="476"/>
        <v>Critical</v>
      </c>
      <c r="W3073" s="6">
        <f t="shared" si="477"/>
        <v>8.99</v>
      </c>
      <c r="X3073" s="3" t="str">
        <f t="shared" si="478"/>
        <v>Priority 2</v>
      </c>
      <c r="Y3073" s="3" t="str">
        <f t="shared" si="479"/>
        <v>OK</v>
      </c>
    </row>
    <row r="3074" spans="1:25" x14ac:dyDescent="0.25">
      <c r="A3074" s="3" t="str">
        <f>Raw_Data!A3074</f>
        <v>745745e9-e354-486c-952d-1cf7bcc6451f</v>
      </c>
      <c r="B3074" s="3">
        <f>Raw_Data!B3074</f>
        <v>61</v>
      </c>
      <c r="C3074" s="3" t="str">
        <f>Raw_Data!C3074</f>
        <v>Other</v>
      </c>
      <c r="D3074" s="3" t="str">
        <f>Raw_Data!D3074</f>
        <v>Basic</v>
      </c>
      <c r="E3074" s="3">
        <f>Raw_Data!E3074</f>
        <v>9.33</v>
      </c>
      <c r="F3074" s="3">
        <f>Raw_Data!F3074</f>
        <v>51</v>
      </c>
      <c r="G3074" s="3" t="str">
        <f>Raw_Data!G3074</f>
        <v>Oceania</v>
      </c>
      <c r="H3074" s="3" t="str">
        <f>Raw_Data!H3074</f>
        <v>Desktop</v>
      </c>
      <c r="I3074" s="3">
        <f>Raw_Data!I3074</f>
        <v>8.99</v>
      </c>
      <c r="J3074" s="3">
        <f>Raw_Data!J3074</f>
        <v>1</v>
      </c>
      <c r="K3074" s="3" t="str">
        <f>Raw_Data!K3074</f>
        <v>Gift Card</v>
      </c>
      <c r="L3074" s="3">
        <f>Raw_Data!L3074</f>
        <v>4</v>
      </c>
      <c r="M3074" s="3">
        <f>Raw_Data!M3074</f>
        <v>0.18</v>
      </c>
      <c r="N3074" s="3" t="str">
        <f>Raw_Data!N3074</f>
        <v>Romance</v>
      </c>
      <c r="O3074" s="3" t="str">
        <f t="shared" si="470"/>
        <v>55-70</v>
      </c>
      <c r="P3074" s="3" t="str">
        <f t="shared" si="471"/>
        <v>&lt;10h</v>
      </c>
      <c r="Q3074" s="3" t="str">
        <f t="shared" si="472"/>
        <v>46-60d</v>
      </c>
      <c r="R3074" s="3" t="str">
        <f t="shared" si="473"/>
        <v>Low</v>
      </c>
      <c r="S3074" s="3" t="str">
        <f t="shared" si="474"/>
        <v>Low</v>
      </c>
      <c r="T3074" s="3" t="str">
        <f t="shared" si="475"/>
        <v>Churned</v>
      </c>
      <c r="U3074" s="4">
        <f>1/(1+EXP(-(Predictive_Model!$B$5+((B3074-Predictive_Model!$B$20)/Predictive_Model!$C$20)*Predictive_Model!$D$20+((E3074-Predictive_Model!$B$21)/Predictive_Model!$C$21)*Predictive_Model!$D$21+((F3074-Predictive_Model!$B$22)/Predictive_Model!$C$22)*Predictive_Model!$D$22+((I3074-Predictive_Model!$B$23)/Predictive_Model!$C$23)*Predictive_Model!$D$23+((L3074-Predictive_Model!$B$24)/Predictive_Model!$C$24)*Predictive_Model!$D$24+((M3074-Predictive_Model!$B$25)/Predictive_Model!$C$25)*Predictive_Model!$D$25+IF(C3074="Male",Predictive_Model!$D$31,IF(C3074="Other",Predictive_Model!$D$32,0))+IF(D3074="Premium",Predictive_Model!$D$34,IF(D3074="Standard",Predictive_Model!$D$35,0))+IF(G3074="Asia",Predictive_Model!$D$37,IF(G3074="Europe",Predictive_Model!$D$38,IF(G3074="North America",Predictive_Model!$D$39,IF(G3074="Oceania",Predictive_Model!$D$40,IF(G3074="South America",Predictive_Model!$D$41,0)))))+IF(H3074="Laptop",Predictive_Model!$D$43,IF(H3074="Mobile",Predictive_Model!$D$44,IF(H3074="TV",Predictive_Model!$D$45,IF(H3074="Tablet",Predictive_Model!$D$46,0))))+IF(K3074="Crypto",Predictive_Model!$D$48,IF(K3074="Debit Card",Predictive_Model!$D$49,IF(K3074="Gift Card",Predictive_Model!$D$50,IF(K3074="PayPal",Predictive_Model!$D$51,0))))+IF(N3074="Comedy",Predictive_Model!$D$53,IF(N3074="Documentary",Predictive_Model!$D$54,IF(N3074="Drama",Predictive_Model!$D$55,IF(N3074="Horror",Predictive_Model!$D$56,IF(N3074="Romance",Predictive_Model!$D$57,IF(N3074="Sci-Fi",Predictive_Model!$D$58,0)))))))))</f>
        <v>0.99805523403835905</v>
      </c>
      <c r="V3074" s="3" t="str">
        <f t="shared" si="476"/>
        <v>Critical</v>
      </c>
      <c r="W3074" s="6">
        <f t="shared" si="477"/>
        <v>8.99</v>
      </c>
      <c r="X3074" s="3" t="str">
        <f t="shared" si="478"/>
        <v>Priority 2</v>
      </c>
      <c r="Y3074" s="3" t="str">
        <f t="shared" si="479"/>
        <v>OK</v>
      </c>
    </row>
    <row r="3075" spans="1:25" x14ac:dyDescent="0.25">
      <c r="A3075" s="3" t="str">
        <f>Raw_Data!A3075</f>
        <v>a41dd9ef-0764-4f95-9101-e9d5bb30c03a</v>
      </c>
      <c r="B3075" s="3">
        <f>Raw_Data!B3075</f>
        <v>54</v>
      </c>
      <c r="C3075" s="3" t="str">
        <f>Raw_Data!C3075</f>
        <v>Female</v>
      </c>
      <c r="D3075" s="3" t="str">
        <f>Raw_Data!D3075</f>
        <v>Standard</v>
      </c>
      <c r="E3075" s="3">
        <f>Raw_Data!E3075</f>
        <v>4.28</v>
      </c>
      <c r="F3075" s="3">
        <f>Raw_Data!F3075</f>
        <v>36</v>
      </c>
      <c r="G3075" s="3" t="str">
        <f>Raw_Data!G3075</f>
        <v>Europe</v>
      </c>
      <c r="H3075" s="3" t="str">
        <f>Raw_Data!H3075</f>
        <v>Laptop</v>
      </c>
      <c r="I3075" s="3">
        <f>Raw_Data!I3075</f>
        <v>13.99</v>
      </c>
      <c r="J3075" s="3">
        <f>Raw_Data!J3075</f>
        <v>1</v>
      </c>
      <c r="K3075" s="3" t="str">
        <f>Raw_Data!K3075</f>
        <v>PayPal</v>
      </c>
      <c r="L3075" s="3">
        <f>Raw_Data!L3075</f>
        <v>4</v>
      </c>
      <c r="M3075" s="3">
        <f>Raw_Data!M3075</f>
        <v>0.12</v>
      </c>
      <c r="N3075" s="3" t="str">
        <f>Raw_Data!N3075</f>
        <v>Romance</v>
      </c>
      <c r="O3075" s="3" t="str">
        <f t="shared" si="470"/>
        <v>45-54</v>
      </c>
      <c r="P3075" s="3" t="str">
        <f t="shared" si="471"/>
        <v>&lt;10h</v>
      </c>
      <c r="Q3075" s="3" t="str">
        <f t="shared" si="472"/>
        <v>22-45d</v>
      </c>
      <c r="R3075" s="3" t="str">
        <f t="shared" si="473"/>
        <v>Medium</v>
      </c>
      <c r="S3075" s="3" t="str">
        <f t="shared" si="474"/>
        <v>Mid</v>
      </c>
      <c r="T3075" s="3" t="str">
        <f t="shared" si="475"/>
        <v>Churned</v>
      </c>
      <c r="U3075" s="4">
        <f>1/(1+EXP(-(Predictive_Model!$B$5+((B3075-Predictive_Model!$B$20)/Predictive_Model!$C$20)*Predictive_Model!$D$20+((E3075-Predictive_Model!$B$21)/Predictive_Model!$C$21)*Predictive_Model!$D$21+((F3075-Predictive_Model!$B$22)/Predictive_Model!$C$22)*Predictive_Model!$D$22+((I3075-Predictive_Model!$B$23)/Predictive_Model!$C$23)*Predictive_Model!$D$23+((L3075-Predictive_Model!$B$24)/Predictive_Model!$C$24)*Predictive_Model!$D$24+((M3075-Predictive_Model!$B$25)/Predictive_Model!$C$25)*Predictive_Model!$D$25+IF(C3075="Male",Predictive_Model!$D$31,IF(C3075="Other",Predictive_Model!$D$32,0))+IF(D3075="Premium",Predictive_Model!$D$34,IF(D3075="Standard",Predictive_Model!$D$35,0))+IF(G3075="Asia",Predictive_Model!$D$37,IF(G3075="Europe",Predictive_Model!$D$38,IF(G3075="North America",Predictive_Model!$D$39,IF(G3075="Oceania",Predictive_Model!$D$40,IF(G3075="South America",Predictive_Model!$D$41,0)))))+IF(H3075="Laptop",Predictive_Model!$D$43,IF(H3075="Mobile",Predictive_Model!$D$44,IF(H3075="TV",Predictive_Model!$D$45,IF(H3075="Tablet",Predictive_Model!$D$46,0))))+IF(K3075="Crypto",Predictive_Model!$D$48,IF(K3075="Debit Card",Predictive_Model!$D$49,IF(K3075="Gift Card",Predictive_Model!$D$50,IF(K3075="PayPal",Predictive_Model!$D$51,0))))+IF(N3075="Comedy",Predictive_Model!$D$53,IF(N3075="Documentary",Predictive_Model!$D$54,IF(N3075="Drama",Predictive_Model!$D$55,IF(N3075="Horror",Predictive_Model!$D$56,IF(N3075="Romance",Predictive_Model!$D$57,IF(N3075="Sci-Fi",Predictive_Model!$D$58,0)))))))))</f>
        <v>0.98632700794039807</v>
      </c>
      <c r="V3075" s="3" t="str">
        <f t="shared" si="476"/>
        <v>Critical</v>
      </c>
      <c r="W3075" s="6">
        <f t="shared" si="477"/>
        <v>13.99</v>
      </c>
      <c r="X3075" s="3" t="str">
        <f t="shared" si="478"/>
        <v>Priority 2</v>
      </c>
      <c r="Y3075" s="3" t="str">
        <f t="shared" si="479"/>
        <v>OK</v>
      </c>
    </row>
    <row r="3076" spans="1:25" x14ac:dyDescent="0.25">
      <c r="A3076" s="3" t="str">
        <f>Raw_Data!A3076</f>
        <v>f31c3891-2944-40ab-a8ef-92b11b3f4334</v>
      </c>
      <c r="B3076" s="3">
        <f>Raw_Data!B3076</f>
        <v>25</v>
      </c>
      <c r="C3076" s="3" t="str">
        <f>Raw_Data!C3076</f>
        <v>Male</v>
      </c>
      <c r="D3076" s="3" t="str">
        <f>Raw_Data!D3076</f>
        <v>Premium</v>
      </c>
      <c r="E3076" s="3">
        <f>Raw_Data!E3076</f>
        <v>13.12</v>
      </c>
      <c r="F3076" s="3">
        <f>Raw_Data!F3076</f>
        <v>47</v>
      </c>
      <c r="G3076" s="3" t="str">
        <f>Raw_Data!G3076</f>
        <v>Asia</v>
      </c>
      <c r="H3076" s="3" t="str">
        <f>Raw_Data!H3076</f>
        <v>Mobile</v>
      </c>
      <c r="I3076" s="3">
        <f>Raw_Data!I3076</f>
        <v>17.989999999999998</v>
      </c>
      <c r="J3076" s="3">
        <f>Raw_Data!J3076</f>
        <v>1</v>
      </c>
      <c r="K3076" s="3" t="str">
        <f>Raw_Data!K3076</f>
        <v>Crypto</v>
      </c>
      <c r="L3076" s="3">
        <f>Raw_Data!L3076</f>
        <v>5</v>
      </c>
      <c r="M3076" s="3">
        <f>Raw_Data!M3076</f>
        <v>0.27</v>
      </c>
      <c r="N3076" s="3" t="str">
        <f>Raw_Data!N3076</f>
        <v>Drama</v>
      </c>
      <c r="O3076" s="3" t="str">
        <f t="shared" si="470"/>
        <v>25-34</v>
      </c>
      <c r="P3076" s="3" t="str">
        <f t="shared" si="471"/>
        <v>10-24h</v>
      </c>
      <c r="Q3076" s="3" t="str">
        <f t="shared" si="472"/>
        <v>46-60d</v>
      </c>
      <c r="R3076" s="3" t="str">
        <f t="shared" si="473"/>
        <v>Medium</v>
      </c>
      <c r="S3076" s="3" t="str">
        <f t="shared" si="474"/>
        <v>High</v>
      </c>
      <c r="T3076" s="3" t="str">
        <f t="shared" si="475"/>
        <v>Churned</v>
      </c>
      <c r="U3076" s="4">
        <f>1/(1+EXP(-(Predictive_Model!$B$5+((B3076-Predictive_Model!$B$20)/Predictive_Model!$C$20)*Predictive_Model!$D$20+((E3076-Predictive_Model!$B$21)/Predictive_Model!$C$21)*Predictive_Model!$D$21+((F3076-Predictive_Model!$B$22)/Predictive_Model!$C$22)*Predictive_Model!$D$22+((I3076-Predictive_Model!$B$23)/Predictive_Model!$C$23)*Predictive_Model!$D$23+((L3076-Predictive_Model!$B$24)/Predictive_Model!$C$24)*Predictive_Model!$D$24+((M3076-Predictive_Model!$B$25)/Predictive_Model!$C$25)*Predictive_Model!$D$25+IF(C3076="Male",Predictive_Model!$D$31,IF(C3076="Other",Predictive_Model!$D$32,0))+IF(D3076="Premium",Predictive_Model!$D$34,IF(D3076="Standard",Predictive_Model!$D$35,0))+IF(G3076="Asia",Predictive_Model!$D$37,IF(G3076="Europe",Predictive_Model!$D$38,IF(G3076="North America",Predictive_Model!$D$39,IF(G3076="Oceania",Predictive_Model!$D$40,IF(G3076="South America",Predictive_Model!$D$41,0)))))+IF(H3076="Laptop",Predictive_Model!$D$43,IF(H3076="Mobile",Predictive_Model!$D$44,IF(H3076="TV",Predictive_Model!$D$45,IF(H3076="Tablet",Predictive_Model!$D$46,0))))+IF(K3076="Crypto",Predictive_Model!$D$48,IF(K3076="Debit Card",Predictive_Model!$D$49,IF(K3076="Gift Card",Predictive_Model!$D$50,IF(K3076="PayPal",Predictive_Model!$D$51,0))))+IF(N3076="Comedy",Predictive_Model!$D$53,IF(N3076="Documentary",Predictive_Model!$D$54,IF(N3076="Drama",Predictive_Model!$D$55,IF(N3076="Horror",Predictive_Model!$D$56,IF(N3076="Romance",Predictive_Model!$D$57,IF(N3076="Sci-Fi",Predictive_Model!$D$58,0)))))))))</f>
        <v>0.8310811206591503</v>
      </c>
      <c r="V3076" s="3" t="str">
        <f t="shared" si="476"/>
        <v>Critical</v>
      </c>
      <c r="W3076" s="6">
        <f t="shared" si="477"/>
        <v>17.989999999999998</v>
      </c>
      <c r="X3076" s="3" t="str">
        <f t="shared" si="478"/>
        <v>Priority 1</v>
      </c>
      <c r="Y3076" s="3" t="str">
        <f t="shared" si="479"/>
        <v>OK</v>
      </c>
    </row>
    <row r="3077" spans="1:25" x14ac:dyDescent="0.25">
      <c r="A3077" s="3" t="str">
        <f>Raw_Data!A3077</f>
        <v>a63f5214-db0f-4cac-a315-64d3499cde08</v>
      </c>
      <c r="B3077" s="3">
        <f>Raw_Data!B3077</f>
        <v>58</v>
      </c>
      <c r="C3077" s="3" t="str">
        <f>Raw_Data!C3077</f>
        <v>Female</v>
      </c>
      <c r="D3077" s="3" t="str">
        <f>Raw_Data!D3077</f>
        <v>Basic</v>
      </c>
      <c r="E3077" s="3">
        <f>Raw_Data!E3077</f>
        <v>21.67</v>
      </c>
      <c r="F3077" s="3">
        <f>Raw_Data!F3077</f>
        <v>45</v>
      </c>
      <c r="G3077" s="3" t="str">
        <f>Raw_Data!G3077</f>
        <v>Europe</v>
      </c>
      <c r="H3077" s="3" t="str">
        <f>Raw_Data!H3077</f>
        <v>TV</v>
      </c>
      <c r="I3077" s="3">
        <f>Raw_Data!I3077</f>
        <v>8.99</v>
      </c>
      <c r="J3077" s="3">
        <f>Raw_Data!J3077</f>
        <v>0</v>
      </c>
      <c r="K3077" s="3" t="str">
        <f>Raw_Data!K3077</f>
        <v>Debit Card</v>
      </c>
      <c r="L3077" s="3">
        <f>Raw_Data!L3077</f>
        <v>4</v>
      </c>
      <c r="M3077" s="3">
        <f>Raw_Data!M3077</f>
        <v>0.47</v>
      </c>
      <c r="N3077" s="3" t="str">
        <f>Raw_Data!N3077</f>
        <v>Sci-Fi</v>
      </c>
      <c r="O3077" s="3" t="str">
        <f t="shared" ref="O3077:O3140" si="480">IF(B3077&lt;25,"18-24",IF(B3077&lt;35,"25-34",IF(B3077&lt;45,"35-44",IF(B3077&lt;55,"45-54","55-70"))))</f>
        <v>55-70</v>
      </c>
      <c r="P3077" s="3" t="str">
        <f t="shared" ref="P3077:P3140" si="481">IF(E3077&lt;10,"&lt;10h",IF(E3077&lt;25,"10-24h",IF(E3077&lt;50,"25-49h","50h+")))</f>
        <v>10-24h</v>
      </c>
      <c r="Q3077" s="3" t="str">
        <f t="shared" ref="Q3077:Q3140" si="482">IF(F3077&lt;=7,"0-7d",IF(F3077&lt;=21,"8-21d",IF(F3077&lt;=45,"22-45d","46-60d")))</f>
        <v>22-45d</v>
      </c>
      <c r="R3077" s="3" t="str">
        <f t="shared" ref="R3077:R3140" si="483">IF(AND(E3077&gt;=25,F3077&lt;=21),"High",IF(OR(E3077&gt;=10,F3077&lt;=45),"Medium","Low"))</f>
        <v>Medium</v>
      </c>
      <c r="S3077" s="3" t="str">
        <f t="shared" ref="S3077:S3140" si="484">IF(I3077&lt;10,"Low",IF(I3077&lt;16,"Mid","High"))</f>
        <v>Low</v>
      </c>
      <c r="T3077" s="3" t="str">
        <f t="shared" ref="T3077:T3140" si="485">IF(J3077=1,"Churned","Active")</f>
        <v>Active</v>
      </c>
      <c r="U3077" s="4">
        <f>1/(1+EXP(-(Predictive_Model!$B$5+((B3077-Predictive_Model!$B$20)/Predictive_Model!$C$20)*Predictive_Model!$D$20+((E3077-Predictive_Model!$B$21)/Predictive_Model!$C$21)*Predictive_Model!$D$21+((F3077-Predictive_Model!$B$22)/Predictive_Model!$C$22)*Predictive_Model!$D$22+((I3077-Predictive_Model!$B$23)/Predictive_Model!$C$23)*Predictive_Model!$D$23+((L3077-Predictive_Model!$B$24)/Predictive_Model!$C$24)*Predictive_Model!$D$24+((M3077-Predictive_Model!$B$25)/Predictive_Model!$C$25)*Predictive_Model!$D$25+IF(C3077="Male",Predictive_Model!$D$31,IF(C3077="Other",Predictive_Model!$D$32,0))+IF(D3077="Premium",Predictive_Model!$D$34,IF(D3077="Standard",Predictive_Model!$D$35,0))+IF(G3077="Asia",Predictive_Model!$D$37,IF(G3077="Europe",Predictive_Model!$D$38,IF(G3077="North America",Predictive_Model!$D$39,IF(G3077="Oceania",Predictive_Model!$D$40,IF(G3077="South America",Predictive_Model!$D$41,0)))))+IF(H3077="Laptop",Predictive_Model!$D$43,IF(H3077="Mobile",Predictive_Model!$D$44,IF(H3077="TV",Predictive_Model!$D$45,IF(H3077="Tablet",Predictive_Model!$D$46,0))))+IF(K3077="Crypto",Predictive_Model!$D$48,IF(K3077="Debit Card",Predictive_Model!$D$49,IF(K3077="Gift Card",Predictive_Model!$D$50,IF(K3077="PayPal",Predictive_Model!$D$51,0))))+IF(N3077="Comedy",Predictive_Model!$D$53,IF(N3077="Documentary",Predictive_Model!$D$54,IF(N3077="Drama",Predictive_Model!$D$55,IF(N3077="Horror",Predictive_Model!$D$56,IF(N3077="Romance",Predictive_Model!$D$57,IF(N3077="Sci-Fi",Predictive_Model!$D$58,0)))))))))</f>
        <v>0.54438054517544898</v>
      </c>
      <c r="V3077" s="3" t="str">
        <f t="shared" ref="V3077:V3140" si="486">IF(U3077&gt;=0.75,"Critical",IF(U3077&gt;=0.5,"High",IF(U3077&gt;=0.25,"Medium","Low")))</f>
        <v>High</v>
      </c>
      <c r="W3077" s="6">
        <f t="shared" ref="W3077:W3140" si="487">IF(J3077=1,I3077,I3077*U3077)</f>
        <v>4.8939811011272862</v>
      </c>
      <c r="X3077" s="3" t="str">
        <f t="shared" ref="X3077:X3140" si="488">IF(AND(V3077="Critical",I3077&gt;=15),"Priority 1",IF(OR(V3077="Critical",AND(V3077="High",F3077&gt;21)),"Priority 2","Monitor"))</f>
        <v>Priority 2</v>
      </c>
      <c r="Y3077" s="3" t="str">
        <f t="shared" ref="Y3077:Y3140" si="489">IF(COUNTA(A3077:N3077)=14,"OK","CHECK")</f>
        <v>OK</v>
      </c>
    </row>
    <row r="3078" spans="1:25" x14ac:dyDescent="0.25">
      <c r="A3078" s="3" t="str">
        <f>Raw_Data!A3078</f>
        <v>66cd6ce6-43f8-4f9b-920c-03fe32f6b3c1</v>
      </c>
      <c r="B3078" s="3">
        <f>Raw_Data!B3078</f>
        <v>49</v>
      </c>
      <c r="C3078" s="3" t="str">
        <f>Raw_Data!C3078</f>
        <v>Other</v>
      </c>
      <c r="D3078" s="3" t="str">
        <f>Raw_Data!D3078</f>
        <v>Premium</v>
      </c>
      <c r="E3078" s="3">
        <f>Raw_Data!E3078</f>
        <v>27.9</v>
      </c>
      <c r="F3078" s="3">
        <f>Raw_Data!F3078</f>
        <v>38</v>
      </c>
      <c r="G3078" s="3" t="str">
        <f>Raw_Data!G3078</f>
        <v>Africa</v>
      </c>
      <c r="H3078" s="3" t="str">
        <f>Raw_Data!H3078</f>
        <v>Laptop</v>
      </c>
      <c r="I3078" s="3">
        <f>Raw_Data!I3078</f>
        <v>17.989999999999998</v>
      </c>
      <c r="J3078" s="3">
        <f>Raw_Data!J3078</f>
        <v>0</v>
      </c>
      <c r="K3078" s="3" t="str">
        <f>Raw_Data!K3078</f>
        <v>Debit Card</v>
      </c>
      <c r="L3078" s="3">
        <f>Raw_Data!L3078</f>
        <v>1</v>
      </c>
      <c r="M3078" s="3">
        <f>Raw_Data!M3078</f>
        <v>0.72</v>
      </c>
      <c r="N3078" s="3" t="str">
        <f>Raw_Data!N3078</f>
        <v>Documentary</v>
      </c>
      <c r="O3078" s="3" t="str">
        <f t="shared" si="480"/>
        <v>45-54</v>
      </c>
      <c r="P3078" s="3" t="str">
        <f t="shared" si="481"/>
        <v>25-49h</v>
      </c>
      <c r="Q3078" s="3" t="str">
        <f t="shared" si="482"/>
        <v>22-45d</v>
      </c>
      <c r="R3078" s="3" t="str">
        <f t="shared" si="483"/>
        <v>Medium</v>
      </c>
      <c r="S3078" s="3" t="str">
        <f t="shared" si="484"/>
        <v>High</v>
      </c>
      <c r="T3078" s="3" t="str">
        <f t="shared" si="485"/>
        <v>Active</v>
      </c>
      <c r="U3078" s="4">
        <f>1/(1+EXP(-(Predictive_Model!$B$5+((B3078-Predictive_Model!$B$20)/Predictive_Model!$C$20)*Predictive_Model!$D$20+((E3078-Predictive_Model!$B$21)/Predictive_Model!$C$21)*Predictive_Model!$D$21+((F3078-Predictive_Model!$B$22)/Predictive_Model!$C$22)*Predictive_Model!$D$22+((I3078-Predictive_Model!$B$23)/Predictive_Model!$C$23)*Predictive_Model!$D$23+((L3078-Predictive_Model!$B$24)/Predictive_Model!$C$24)*Predictive_Model!$D$24+((M3078-Predictive_Model!$B$25)/Predictive_Model!$C$25)*Predictive_Model!$D$25+IF(C3078="Male",Predictive_Model!$D$31,IF(C3078="Other",Predictive_Model!$D$32,0))+IF(D3078="Premium",Predictive_Model!$D$34,IF(D3078="Standard",Predictive_Model!$D$35,0))+IF(G3078="Asia",Predictive_Model!$D$37,IF(G3078="Europe",Predictive_Model!$D$38,IF(G3078="North America",Predictive_Model!$D$39,IF(G3078="Oceania",Predictive_Model!$D$40,IF(G3078="South America",Predictive_Model!$D$41,0)))))+IF(H3078="Laptop",Predictive_Model!$D$43,IF(H3078="Mobile",Predictive_Model!$D$44,IF(H3078="TV",Predictive_Model!$D$45,IF(H3078="Tablet",Predictive_Model!$D$46,0))))+IF(K3078="Crypto",Predictive_Model!$D$48,IF(K3078="Debit Card",Predictive_Model!$D$49,IF(K3078="Gift Card",Predictive_Model!$D$50,IF(K3078="PayPal",Predictive_Model!$D$51,0))))+IF(N3078="Comedy",Predictive_Model!$D$53,IF(N3078="Documentary",Predictive_Model!$D$54,IF(N3078="Drama",Predictive_Model!$D$55,IF(N3078="Horror",Predictive_Model!$D$56,IF(N3078="Romance",Predictive_Model!$D$57,IF(N3078="Sci-Fi",Predictive_Model!$D$58,0)))))))))</f>
        <v>2.4716889483409409E-2</v>
      </c>
      <c r="V3078" s="3" t="str">
        <f t="shared" si="486"/>
        <v>Low</v>
      </c>
      <c r="W3078" s="6">
        <f t="shared" si="487"/>
        <v>0.4446568418065352</v>
      </c>
      <c r="X3078" s="3" t="str">
        <f t="shared" si="488"/>
        <v>Monitor</v>
      </c>
      <c r="Y3078" s="3" t="str">
        <f t="shared" si="489"/>
        <v>OK</v>
      </c>
    </row>
    <row r="3079" spans="1:25" x14ac:dyDescent="0.25">
      <c r="A3079" s="3" t="str">
        <f>Raw_Data!A3079</f>
        <v>adbfc678-4fe5-4b2e-b071-f72b8bdf9aa1</v>
      </c>
      <c r="B3079" s="3">
        <f>Raw_Data!B3079</f>
        <v>47</v>
      </c>
      <c r="C3079" s="3" t="str">
        <f>Raw_Data!C3079</f>
        <v>Other</v>
      </c>
      <c r="D3079" s="3" t="str">
        <f>Raw_Data!D3079</f>
        <v>Basic</v>
      </c>
      <c r="E3079" s="3">
        <f>Raw_Data!E3079</f>
        <v>5.91</v>
      </c>
      <c r="F3079" s="3">
        <f>Raw_Data!F3079</f>
        <v>53</v>
      </c>
      <c r="G3079" s="3" t="str">
        <f>Raw_Data!G3079</f>
        <v>North America</v>
      </c>
      <c r="H3079" s="3" t="str">
        <f>Raw_Data!H3079</f>
        <v>Desktop</v>
      </c>
      <c r="I3079" s="3">
        <f>Raw_Data!I3079</f>
        <v>8.99</v>
      </c>
      <c r="J3079" s="3">
        <f>Raw_Data!J3079</f>
        <v>1</v>
      </c>
      <c r="K3079" s="3" t="str">
        <f>Raw_Data!K3079</f>
        <v>Credit Card</v>
      </c>
      <c r="L3079" s="3">
        <f>Raw_Data!L3079</f>
        <v>2</v>
      </c>
      <c r="M3079" s="3">
        <f>Raw_Data!M3079</f>
        <v>0.11</v>
      </c>
      <c r="N3079" s="3" t="str">
        <f>Raw_Data!N3079</f>
        <v>Sci-Fi</v>
      </c>
      <c r="O3079" s="3" t="str">
        <f t="shared" si="480"/>
        <v>45-54</v>
      </c>
      <c r="P3079" s="3" t="str">
        <f t="shared" si="481"/>
        <v>&lt;10h</v>
      </c>
      <c r="Q3079" s="3" t="str">
        <f t="shared" si="482"/>
        <v>46-60d</v>
      </c>
      <c r="R3079" s="3" t="str">
        <f t="shared" si="483"/>
        <v>Low</v>
      </c>
      <c r="S3079" s="3" t="str">
        <f t="shared" si="484"/>
        <v>Low</v>
      </c>
      <c r="T3079" s="3" t="str">
        <f t="shared" si="485"/>
        <v>Churned</v>
      </c>
      <c r="U3079" s="4">
        <f>1/(1+EXP(-(Predictive_Model!$B$5+((B3079-Predictive_Model!$B$20)/Predictive_Model!$C$20)*Predictive_Model!$D$20+((E3079-Predictive_Model!$B$21)/Predictive_Model!$C$21)*Predictive_Model!$D$21+((F3079-Predictive_Model!$B$22)/Predictive_Model!$C$22)*Predictive_Model!$D$22+((I3079-Predictive_Model!$B$23)/Predictive_Model!$C$23)*Predictive_Model!$D$23+((L3079-Predictive_Model!$B$24)/Predictive_Model!$C$24)*Predictive_Model!$D$24+((M3079-Predictive_Model!$B$25)/Predictive_Model!$C$25)*Predictive_Model!$D$25+IF(C3079="Male",Predictive_Model!$D$31,IF(C3079="Other",Predictive_Model!$D$32,0))+IF(D3079="Premium",Predictive_Model!$D$34,IF(D3079="Standard",Predictive_Model!$D$35,0))+IF(G3079="Asia",Predictive_Model!$D$37,IF(G3079="Europe",Predictive_Model!$D$38,IF(G3079="North America",Predictive_Model!$D$39,IF(G3079="Oceania",Predictive_Model!$D$40,IF(G3079="South America",Predictive_Model!$D$41,0)))))+IF(H3079="Laptop",Predictive_Model!$D$43,IF(H3079="Mobile",Predictive_Model!$D$44,IF(H3079="TV",Predictive_Model!$D$45,IF(H3079="Tablet",Predictive_Model!$D$46,0))))+IF(K3079="Crypto",Predictive_Model!$D$48,IF(K3079="Debit Card",Predictive_Model!$D$49,IF(K3079="Gift Card",Predictive_Model!$D$50,IF(K3079="PayPal",Predictive_Model!$D$51,0))))+IF(N3079="Comedy",Predictive_Model!$D$53,IF(N3079="Documentary",Predictive_Model!$D$54,IF(N3079="Drama",Predictive_Model!$D$55,IF(N3079="Horror",Predictive_Model!$D$56,IF(N3079="Romance",Predictive_Model!$D$57,IF(N3079="Sci-Fi",Predictive_Model!$D$58,0)))))))))</f>
        <v>0.99985214711836912</v>
      </c>
      <c r="V3079" s="3" t="str">
        <f t="shared" si="486"/>
        <v>Critical</v>
      </c>
      <c r="W3079" s="6">
        <f t="shared" si="487"/>
        <v>8.99</v>
      </c>
      <c r="X3079" s="3" t="str">
        <f t="shared" si="488"/>
        <v>Priority 2</v>
      </c>
      <c r="Y3079" s="3" t="str">
        <f t="shared" si="489"/>
        <v>OK</v>
      </c>
    </row>
    <row r="3080" spans="1:25" x14ac:dyDescent="0.25">
      <c r="A3080" s="3" t="str">
        <f>Raw_Data!A3080</f>
        <v>fbe0177d-1a78-4759-91f1-ba62b03acc15</v>
      </c>
      <c r="B3080" s="3">
        <f>Raw_Data!B3080</f>
        <v>23</v>
      </c>
      <c r="C3080" s="3" t="str">
        <f>Raw_Data!C3080</f>
        <v>Female</v>
      </c>
      <c r="D3080" s="3" t="str">
        <f>Raw_Data!D3080</f>
        <v>Basic</v>
      </c>
      <c r="E3080" s="3">
        <f>Raw_Data!E3080</f>
        <v>25.79</v>
      </c>
      <c r="F3080" s="3">
        <f>Raw_Data!F3080</f>
        <v>55</v>
      </c>
      <c r="G3080" s="3" t="str">
        <f>Raw_Data!G3080</f>
        <v>Asia</v>
      </c>
      <c r="H3080" s="3" t="str">
        <f>Raw_Data!H3080</f>
        <v>Tablet</v>
      </c>
      <c r="I3080" s="3">
        <f>Raw_Data!I3080</f>
        <v>8.99</v>
      </c>
      <c r="J3080" s="3">
        <f>Raw_Data!J3080</f>
        <v>1</v>
      </c>
      <c r="K3080" s="3" t="str">
        <f>Raw_Data!K3080</f>
        <v>Debit Card</v>
      </c>
      <c r="L3080" s="3">
        <f>Raw_Data!L3080</f>
        <v>2</v>
      </c>
      <c r="M3080" s="3">
        <f>Raw_Data!M3080</f>
        <v>0.46</v>
      </c>
      <c r="N3080" s="3" t="str">
        <f>Raw_Data!N3080</f>
        <v>Action</v>
      </c>
      <c r="O3080" s="3" t="str">
        <f t="shared" si="480"/>
        <v>18-24</v>
      </c>
      <c r="P3080" s="3" t="str">
        <f t="shared" si="481"/>
        <v>25-49h</v>
      </c>
      <c r="Q3080" s="3" t="str">
        <f t="shared" si="482"/>
        <v>46-60d</v>
      </c>
      <c r="R3080" s="3" t="str">
        <f t="shared" si="483"/>
        <v>Medium</v>
      </c>
      <c r="S3080" s="3" t="str">
        <f t="shared" si="484"/>
        <v>Low</v>
      </c>
      <c r="T3080" s="3" t="str">
        <f t="shared" si="485"/>
        <v>Churned</v>
      </c>
      <c r="U3080" s="4">
        <f>1/(1+EXP(-(Predictive_Model!$B$5+((B3080-Predictive_Model!$B$20)/Predictive_Model!$C$20)*Predictive_Model!$D$20+((E3080-Predictive_Model!$B$21)/Predictive_Model!$C$21)*Predictive_Model!$D$21+((F3080-Predictive_Model!$B$22)/Predictive_Model!$C$22)*Predictive_Model!$D$22+((I3080-Predictive_Model!$B$23)/Predictive_Model!$C$23)*Predictive_Model!$D$23+((L3080-Predictive_Model!$B$24)/Predictive_Model!$C$24)*Predictive_Model!$D$24+((M3080-Predictive_Model!$B$25)/Predictive_Model!$C$25)*Predictive_Model!$D$25+IF(C3080="Male",Predictive_Model!$D$31,IF(C3080="Other",Predictive_Model!$D$32,0))+IF(D3080="Premium",Predictive_Model!$D$34,IF(D3080="Standard",Predictive_Model!$D$35,0))+IF(G3080="Asia",Predictive_Model!$D$37,IF(G3080="Europe",Predictive_Model!$D$38,IF(G3080="North America",Predictive_Model!$D$39,IF(G3080="Oceania",Predictive_Model!$D$40,IF(G3080="South America",Predictive_Model!$D$41,0)))))+IF(H3080="Laptop",Predictive_Model!$D$43,IF(H3080="Mobile",Predictive_Model!$D$44,IF(H3080="TV",Predictive_Model!$D$45,IF(H3080="Tablet",Predictive_Model!$D$46,0))))+IF(K3080="Crypto",Predictive_Model!$D$48,IF(K3080="Debit Card",Predictive_Model!$D$49,IF(K3080="Gift Card",Predictive_Model!$D$50,IF(K3080="PayPal",Predictive_Model!$D$51,0))))+IF(N3080="Comedy",Predictive_Model!$D$53,IF(N3080="Documentary",Predictive_Model!$D$54,IF(N3080="Drama",Predictive_Model!$D$55,IF(N3080="Horror",Predictive_Model!$D$56,IF(N3080="Romance",Predictive_Model!$D$57,IF(N3080="Sci-Fi",Predictive_Model!$D$58,0)))))))))</f>
        <v>0.96599150727300842</v>
      </c>
      <c r="V3080" s="3" t="str">
        <f t="shared" si="486"/>
        <v>Critical</v>
      </c>
      <c r="W3080" s="6">
        <f t="shared" si="487"/>
        <v>8.99</v>
      </c>
      <c r="X3080" s="3" t="str">
        <f t="shared" si="488"/>
        <v>Priority 2</v>
      </c>
      <c r="Y3080" s="3" t="str">
        <f t="shared" si="489"/>
        <v>OK</v>
      </c>
    </row>
    <row r="3081" spans="1:25" x14ac:dyDescent="0.25">
      <c r="A3081" s="3" t="str">
        <f>Raw_Data!A3081</f>
        <v>27cea559-7785-44c0-ac70-6b3494eeb70b</v>
      </c>
      <c r="B3081" s="3">
        <f>Raw_Data!B3081</f>
        <v>26</v>
      </c>
      <c r="C3081" s="3" t="str">
        <f>Raw_Data!C3081</f>
        <v>Male</v>
      </c>
      <c r="D3081" s="3" t="str">
        <f>Raw_Data!D3081</f>
        <v>Basic</v>
      </c>
      <c r="E3081" s="3">
        <f>Raw_Data!E3081</f>
        <v>25.49</v>
      </c>
      <c r="F3081" s="3">
        <f>Raw_Data!F3081</f>
        <v>35</v>
      </c>
      <c r="G3081" s="3" t="str">
        <f>Raw_Data!G3081</f>
        <v>South America</v>
      </c>
      <c r="H3081" s="3" t="str">
        <f>Raw_Data!H3081</f>
        <v>Mobile</v>
      </c>
      <c r="I3081" s="3">
        <f>Raw_Data!I3081</f>
        <v>8.99</v>
      </c>
      <c r="J3081" s="3">
        <f>Raw_Data!J3081</f>
        <v>0</v>
      </c>
      <c r="K3081" s="3" t="str">
        <f>Raw_Data!K3081</f>
        <v>Crypto</v>
      </c>
      <c r="L3081" s="3">
        <f>Raw_Data!L3081</f>
        <v>3</v>
      </c>
      <c r="M3081" s="3">
        <f>Raw_Data!M3081</f>
        <v>0.71</v>
      </c>
      <c r="N3081" s="3" t="str">
        <f>Raw_Data!N3081</f>
        <v>Romance</v>
      </c>
      <c r="O3081" s="3" t="str">
        <f t="shared" si="480"/>
        <v>25-34</v>
      </c>
      <c r="P3081" s="3" t="str">
        <f t="shared" si="481"/>
        <v>25-49h</v>
      </c>
      <c r="Q3081" s="3" t="str">
        <f t="shared" si="482"/>
        <v>22-45d</v>
      </c>
      <c r="R3081" s="3" t="str">
        <f t="shared" si="483"/>
        <v>Medium</v>
      </c>
      <c r="S3081" s="3" t="str">
        <f t="shared" si="484"/>
        <v>Low</v>
      </c>
      <c r="T3081" s="3" t="str">
        <f t="shared" si="485"/>
        <v>Active</v>
      </c>
      <c r="U3081" s="4">
        <f>1/(1+EXP(-(Predictive_Model!$B$5+((B3081-Predictive_Model!$B$20)/Predictive_Model!$C$20)*Predictive_Model!$D$20+((E3081-Predictive_Model!$B$21)/Predictive_Model!$C$21)*Predictive_Model!$D$21+((F3081-Predictive_Model!$B$22)/Predictive_Model!$C$22)*Predictive_Model!$D$22+((I3081-Predictive_Model!$B$23)/Predictive_Model!$C$23)*Predictive_Model!$D$23+((L3081-Predictive_Model!$B$24)/Predictive_Model!$C$24)*Predictive_Model!$D$24+((M3081-Predictive_Model!$B$25)/Predictive_Model!$C$25)*Predictive_Model!$D$25+IF(C3081="Male",Predictive_Model!$D$31,IF(C3081="Other",Predictive_Model!$D$32,0))+IF(D3081="Premium",Predictive_Model!$D$34,IF(D3081="Standard",Predictive_Model!$D$35,0))+IF(G3081="Asia",Predictive_Model!$D$37,IF(G3081="Europe",Predictive_Model!$D$38,IF(G3081="North America",Predictive_Model!$D$39,IF(G3081="Oceania",Predictive_Model!$D$40,IF(G3081="South America",Predictive_Model!$D$41,0)))))+IF(H3081="Laptop",Predictive_Model!$D$43,IF(H3081="Mobile",Predictive_Model!$D$44,IF(H3081="TV",Predictive_Model!$D$45,IF(H3081="Tablet",Predictive_Model!$D$46,0))))+IF(K3081="Crypto",Predictive_Model!$D$48,IF(K3081="Debit Card",Predictive_Model!$D$49,IF(K3081="Gift Card",Predictive_Model!$D$50,IF(K3081="PayPal",Predictive_Model!$D$51,0))))+IF(N3081="Comedy",Predictive_Model!$D$53,IF(N3081="Documentary",Predictive_Model!$D$54,IF(N3081="Drama",Predictive_Model!$D$55,IF(N3081="Horror",Predictive_Model!$D$56,IF(N3081="Romance",Predictive_Model!$D$57,IF(N3081="Sci-Fi",Predictive_Model!$D$58,0)))))))))</f>
        <v>0.51288665810603851</v>
      </c>
      <c r="V3081" s="3" t="str">
        <f t="shared" si="486"/>
        <v>High</v>
      </c>
      <c r="W3081" s="6">
        <f t="shared" si="487"/>
        <v>4.6108510563732859</v>
      </c>
      <c r="X3081" s="3" t="str">
        <f t="shared" si="488"/>
        <v>Priority 2</v>
      </c>
      <c r="Y3081" s="3" t="str">
        <f t="shared" si="489"/>
        <v>OK</v>
      </c>
    </row>
    <row r="3082" spans="1:25" x14ac:dyDescent="0.25">
      <c r="A3082" s="3" t="str">
        <f>Raw_Data!A3082</f>
        <v>8a0848fd-4827-4f85-9b6f-007ffe391d30</v>
      </c>
      <c r="B3082" s="3">
        <f>Raw_Data!B3082</f>
        <v>26</v>
      </c>
      <c r="C3082" s="3" t="str">
        <f>Raw_Data!C3082</f>
        <v>Male</v>
      </c>
      <c r="D3082" s="3" t="str">
        <f>Raw_Data!D3082</f>
        <v>Standard</v>
      </c>
      <c r="E3082" s="3">
        <f>Raw_Data!E3082</f>
        <v>4.87</v>
      </c>
      <c r="F3082" s="3">
        <f>Raw_Data!F3082</f>
        <v>59</v>
      </c>
      <c r="G3082" s="3" t="str">
        <f>Raw_Data!G3082</f>
        <v>Oceania</v>
      </c>
      <c r="H3082" s="3" t="str">
        <f>Raw_Data!H3082</f>
        <v>Mobile</v>
      </c>
      <c r="I3082" s="3">
        <f>Raw_Data!I3082</f>
        <v>13.99</v>
      </c>
      <c r="J3082" s="3">
        <f>Raw_Data!J3082</f>
        <v>1</v>
      </c>
      <c r="K3082" s="3" t="str">
        <f>Raw_Data!K3082</f>
        <v>Credit Card</v>
      </c>
      <c r="L3082" s="3">
        <f>Raw_Data!L3082</f>
        <v>3</v>
      </c>
      <c r="M3082" s="3">
        <f>Raw_Data!M3082</f>
        <v>0.08</v>
      </c>
      <c r="N3082" s="3" t="str">
        <f>Raw_Data!N3082</f>
        <v>Action</v>
      </c>
      <c r="O3082" s="3" t="str">
        <f t="shared" si="480"/>
        <v>25-34</v>
      </c>
      <c r="P3082" s="3" t="str">
        <f t="shared" si="481"/>
        <v>&lt;10h</v>
      </c>
      <c r="Q3082" s="3" t="str">
        <f t="shared" si="482"/>
        <v>46-60d</v>
      </c>
      <c r="R3082" s="3" t="str">
        <f t="shared" si="483"/>
        <v>Low</v>
      </c>
      <c r="S3082" s="3" t="str">
        <f t="shared" si="484"/>
        <v>Mid</v>
      </c>
      <c r="T3082" s="3" t="str">
        <f t="shared" si="485"/>
        <v>Churned</v>
      </c>
      <c r="U3082" s="4">
        <f>1/(1+EXP(-(Predictive_Model!$B$5+((B3082-Predictive_Model!$B$20)/Predictive_Model!$C$20)*Predictive_Model!$D$20+((E3082-Predictive_Model!$B$21)/Predictive_Model!$C$21)*Predictive_Model!$D$21+((F3082-Predictive_Model!$B$22)/Predictive_Model!$C$22)*Predictive_Model!$D$22+((I3082-Predictive_Model!$B$23)/Predictive_Model!$C$23)*Predictive_Model!$D$23+((L3082-Predictive_Model!$B$24)/Predictive_Model!$C$24)*Predictive_Model!$D$24+((M3082-Predictive_Model!$B$25)/Predictive_Model!$C$25)*Predictive_Model!$D$25+IF(C3082="Male",Predictive_Model!$D$31,IF(C3082="Other",Predictive_Model!$D$32,0))+IF(D3082="Premium",Predictive_Model!$D$34,IF(D3082="Standard",Predictive_Model!$D$35,0))+IF(G3082="Asia",Predictive_Model!$D$37,IF(G3082="Europe",Predictive_Model!$D$38,IF(G3082="North America",Predictive_Model!$D$39,IF(G3082="Oceania",Predictive_Model!$D$40,IF(G3082="South America",Predictive_Model!$D$41,0)))))+IF(H3082="Laptop",Predictive_Model!$D$43,IF(H3082="Mobile",Predictive_Model!$D$44,IF(H3082="TV",Predictive_Model!$D$45,IF(H3082="Tablet",Predictive_Model!$D$46,0))))+IF(K3082="Crypto",Predictive_Model!$D$48,IF(K3082="Debit Card",Predictive_Model!$D$49,IF(K3082="Gift Card",Predictive_Model!$D$50,IF(K3082="PayPal",Predictive_Model!$D$51,0))))+IF(N3082="Comedy",Predictive_Model!$D$53,IF(N3082="Documentary",Predictive_Model!$D$54,IF(N3082="Drama",Predictive_Model!$D$55,IF(N3082="Horror",Predictive_Model!$D$56,IF(N3082="Romance",Predictive_Model!$D$57,IF(N3082="Sci-Fi",Predictive_Model!$D$58,0)))))))))</f>
        <v>0.9999428046891129</v>
      </c>
      <c r="V3082" s="3" t="str">
        <f t="shared" si="486"/>
        <v>Critical</v>
      </c>
      <c r="W3082" s="6">
        <f t="shared" si="487"/>
        <v>13.99</v>
      </c>
      <c r="X3082" s="3" t="str">
        <f t="shared" si="488"/>
        <v>Priority 2</v>
      </c>
      <c r="Y3082" s="3" t="str">
        <f t="shared" si="489"/>
        <v>OK</v>
      </c>
    </row>
    <row r="3083" spans="1:25" x14ac:dyDescent="0.25">
      <c r="A3083" s="3" t="str">
        <f>Raw_Data!A3083</f>
        <v>84ee2484-f659-41f0-b358-119262ea7d5d</v>
      </c>
      <c r="B3083" s="3">
        <f>Raw_Data!B3083</f>
        <v>28</v>
      </c>
      <c r="C3083" s="3" t="str">
        <f>Raw_Data!C3083</f>
        <v>Other</v>
      </c>
      <c r="D3083" s="3" t="str">
        <f>Raw_Data!D3083</f>
        <v>Premium</v>
      </c>
      <c r="E3083" s="3">
        <f>Raw_Data!E3083</f>
        <v>17.100000000000001</v>
      </c>
      <c r="F3083" s="3">
        <f>Raw_Data!F3083</f>
        <v>28</v>
      </c>
      <c r="G3083" s="3" t="str">
        <f>Raw_Data!G3083</f>
        <v>Africa</v>
      </c>
      <c r="H3083" s="3" t="str">
        <f>Raw_Data!H3083</f>
        <v>TV</v>
      </c>
      <c r="I3083" s="3">
        <f>Raw_Data!I3083</f>
        <v>17.989999999999998</v>
      </c>
      <c r="J3083" s="3">
        <f>Raw_Data!J3083</f>
        <v>0</v>
      </c>
      <c r="K3083" s="3" t="str">
        <f>Raw_Data!K3083</f>
        <v>Debit Card</v>
      </c>
      <c r="L3083" s="3">
        <f>Raw_Data!L3083</f>
        <v>4</v>
      </c>
      <c r="M3083" s="3">
        <f>Raw_Data!M3083</f>
        <v>0.59</v>
      </c>
      <c r="N3083" s="3" t="str">
        <f>Raw_Data!N3083</f>
        <v>Action</v>
      </c>
      <c r="O3083" s="3" t="str">
        <f t="shared" si="480"/>
        <v>25-34</v>
      </c>
      <c r="P3083" s="3" t="str">
        <f t="shared" si="481"/>
        <v>10-24h</v>
      </c>
      <c r="Q3083" s="3" t="str">
        <f t="shared" si="482"/>
        <v>22-45d</v>
      </c>
      <c r="R3083" s="3" t="str">
        <f t="shared" si="483"/>
        <v>Medium</v>
      </c>
      <c r="S3083" s="3" t="str">
        <f t="shared" si="484"/>
        <v>High</v>
      </c>
      <c r="T3083" s="3" t="str">
        <f t="shared" si="485"/>
        <v>Active</v>
      </c>
      <c r="U3083" s="4">
        <f>1/(1+EXP(-(Predictive_Model!$B$5+((B3083-Predictive_Model!$B$20)/Predictive_Model!$C$20)*Predictive_Model!$D$20+((E3083-Predictive_Model!$B$21)/Predictive_Model!$C$21)*Predictive_Model!$D$21+((F3083-Predictive_Model!$B$22)/Predictive_Model!$C$22)*Predictive_Model!$D$22+((I3083-Predictive_Model!$B$23)/Predictive_Model!$C$23)*Predictive_Model!$D$23+((L3083-Predictive_Model!$B$24)/Predictive_Model!$C$24)*Predictive_Model!$D$24+((M3083-Predictive_Model!$B$25)/Predictive_Model!$C$25)*Predictive_Model!$D$25+IF(C3083="Male",Predictive_Model!$D$31,IF(C3083="Other",Predictive_Model!$D$32,0))+IF(D3083="Premium",Predictive_Model!$D$34,IF(D3083="Standard",Predictive_Model!$D$35,0))+IF(G3083="Asia",Predictive_Model!$D$37,IF(G3083="Europe",Predictive_Model!$D$38,IF(G3083="North America",Predictive_Model!$D$39,IF(G3083="Oceania",Predictive_Model!$D$40,IF(G3083="South America",Predictive_Model!$D$41,0)))))+IF(H3083="Laptop",Predictive_Model!$D$43,IF(H3083="Mobile",Predictive_Model!$D$44,IF(H3083="TV",Predictive_Model!$D$45,IF(H3083="Tablet",Predictive_Model!$D$46,0))))+IF(K3083="Crypto",Predictive_Model!$D$48,IF(K3083="Debit Card",Predictive_Model!$D$49,IF(K3083="Gift Card",Predictive_Model!$D$50,IF(K3083="PayPal",Predictive_Model!$D$51,0))))+IF(N3083="Comedy",Predictive_Model!$D$53,IF(N3083="Documentary",Predictive_Model!$D$54,IF(N3083="Drama",Predictive_Model!$D$55,IF(N3083="Horror",Predictive_Model!$D$56,IF(N3083="Romance",Predictive_Model!$D$57,IF(N3083="Sci-Fi",Predictive_Model!$D$58,0)))))))))</f>
        <v>1.8820528983451143E-2</v>
      </c>
      <c r="V3083" s="3" t="str">
        <f t="shared" si="486"/>
        <v>Low</v>
      </c>
      <c r="W3083" s="6">
        <f t="shared" si="487"/>
        <v>0.33858131641228606</v>
      </c>
      <c r="X3083" s="3" t="str">
        <f t="shared" si="488"/>
        <v>Monitor</v>
      </c>
      <c r="Y3083" s="3" t="str">
        <f t="shared" si="489"/>
        <v>OK</v>
      </c>
    </row>
    <row r="3084" spans="1:25" x14ac:dyDescent="0.25">
      <c r="A3084" s="3" t="str">
        <f>Raw_Data!A3084</f>
        <v>94135b4f-6a37-41c4-8625-d91c4926ec68</v>
      </c>
      <c r="B3084" s="3">
        <f>Raw_Data!B3084</f>
        <v>64</v>
      </c>
      <c r="C3084" s="3" t="str">
        <f>Raw_Data!C3084</f>
        <v>Female</v>
      </c>
      <c r="D3084" s="3" t="str">
        <f>Raw_Data!D3084</f>
        <v>Standard</v>
      </c>
      <c r="E3084" s="3">
        <f>Raw_Data!E3084</f>
        <v>0.91</v>
      </c>
      <c r="F3084" s="3">
        <f>Raw_Data!F3084</f>
        <v>44</v>
      </c>
      <c r="G3084" s="3" t="str">
        <f>Raw_Data!G3084</f>
        <v>South America</v>
      </c>
      <c r="H3084" s="3" t="str">
        <f>Raw_Data!H3084</f>
        <v>TV</v>
      </c>
      <c r="I3084" s="3">
        <f>Raw_Data!I3084</f>
        <v>13.99</v>
      </c>
      <c r="J3084" s="3">
        <f>Raw_Data!J3084</f>
        <v>1</v>
      </c>
      <c r="K3084" s="3" t="str">
        <f>Raw_Data!K3084</f>
        <v>Debit Card</v>
      </c>
      <c r="L3084" s="3">
        <f>Raw_Data!L3084</f>
        <v>3</v>
      </c>
      <c r="M3084" s="3">
        <f>Raw_Data!M3084</f>
        <v>0.02</v>
      </c>
      <c r="N3084" s="3" t="str">
        <f>Raw_Data!N3084</f>
        <v>Horror</v>
      </c>
      <c r="O3084" s="3" t="str">
        <f t="shared" si="480"/>
        <v>55-70</v>
      </c>
      <c r="P3084" s="3" t="str">
        <f t="shared" si="481"/>
        <v>&lt;10h</v>
      </c>
      <c r="Q3084" s="3" t="str">
        <f t="shared" si="482"/>
        <v>22-45d</v>
      </c>
      <c r="R3084" s="3" t="str">
        <f t="shared" si="483"/>
        <v>Medium</v>
      </c>
      <c r="S3084" s="3" t="str">
        <f t="shared" si="484"/>
        <v>Mid</v>
      </c>
      <c r="T3084" s="3" t="str">
        <f t="shared" si="485"/>
        <v>Churned</v>
      </c>
      <c r="U3084" s="4">
        <f>1/(1+EXP(-(Predictive_Model!$B$5+((B3084-Predictive_Model!$B$20)/Predictive_Model!$C$20)*Predictive_Model!$D$20+((E3084-Predictive_Model!$B$21)/Predictive_Model!$C$21)*Predictive_Model!$D$21+((F3084-Predictive_Model!$B$22)/Predictive_Model!$C$22)*Predictive_Model!$D$22+((I3084-Predictive_Model!$B$23)/Predictive_Model!$C$23)*Predictive_Model!$D$23+((L3084-Predictive_Model!$B$24)/Predictive_Model!$C$24)*Predictive_Model!$D$24+((M3084-Predictive_Model!$B$25)/Predictive_Model!$C$25)*Predictive_Model!$D$25+IF(C3084="Male",Predictive_Model!$D$31,IF(C3084="Other",Predictive_Model!$D$32,0))+IF(D3084="Premium",Predictive_Model!$D$34,IF(D3084="Standard",Predictive_Model!$D$35,0))+IF(G3084="Asia",Predictive_Model!$D$37,IF(G3084="Europe",Predictive_Model!$D$38,IF(G3084="North America",Predictive_Model!$D$39,IF(G3084="Oceania",Predictive_Model!$D$40,IF(G3084="South America",Predictive_Model!$D$41,0)))))+IF(H3084="Laptop",Predictive_Model!$D$43,IF(H3084="Mobile",Predictive_Model!$D$44,IF(H3084="TV",Predictive_Model!$D$45,IF(H3084="Tablet",Predictive_Model!$D$46,0))))+IF(K3084="Crypto",Predictive_Model!$D$48,IF(K3084="Debit Card",Predictive_Model!$D$49,IF(K3084="Gift Card",Predictive_Model!$D$50,IF(K3084="PayPal",Predictive_Model!$D$51,0))))+IF(N3084="Comedy",Predictive_Model!$D$53,IF(N3084="Documentary",Predictive_Model!$D$54,IF(N3084="Drama",Predictive_Model!$D$55,IF(N3084="Horror",Predictive_Model!$D$56,IF(N3084="Romance",Predictive_Model!$D$57,IF(N3084="Sci-Fi",Predictive_Model!$D$58,0)))))))))</f>
        <v>0.99913806243540826</v>
      </c>
      <c r="V3084" s="3" t="str">
        <f t="shared" si="486"/>
        <v>Critical</v>
      </c>
      <c r="W3084" s="6">
        <f t="shared" si="487"/>
        <v>13.99</v>
      </c>
      <c r="X3084" s="3" t="str">
        <f t="shared" si="488"/>
        <v>Priority 2</v>
      </c>
      <c r="Y3084" s="3" t="str">
        <f t="shared" si="489"/>
        <v>OK</v>
      </c>
    </row>
    <row r="3085" spans="1:25" x14ac:dyDescent="0.25">
      <c r="A3085" s="3" t="str">
        <f>Raw_Data!A3085</f>
        <v>8d2214a8-eef2-4345-ab43-dc9fa0719c72</v>
      </c>
      <c r="B3085" s="3">
        <f>Raw_Data!B3085</f>
        <v>58</v>
      </c>
      <c r="C3085" s="3" t="str">
        <f>Raw_Data!C3085</f>
        <v>Female</v>
      </c>
      <c r="D3085" s="3" t="str">
        <f>Raw_Data!D3085</f>
        <v>Basic</v>
      </c>
      <c r="E3085" s="3">
        <f>Raw_Data!E3085</f>
        <v>26.03</v>
      </c>
      <c r="F3085" s="3">
        <f>Raw_Data!F3085</f>
        <v>26</v>
      </c>
      <c r="G3085" s="3" t="str">
        <f>Raw_Data!G3085</f>
        <v>South America</v>
      </c>
      <c r="H3085" s="3" t="str">
        <f>Raw_Data!H3085</f>
        <v>Desktop</v>
      </c>
      <c r="I3085" s="3">
        <f>Raw_Data!I3085</f>
        <v>8.99</v>
      </c>
      <c r="J3085" s="3">
        <f>Raw_Data!J3085</f>
        <v>0</v>
      </c>
      <c r="K3085" s="3" t="str">
        <f>Raw_Data!K3085</f>
        <v>Gift Card</v>
      </c>
      <c r="L3085" s="3">
        <f>Raw_Data!L3085</f>
        <v>5</v>
      </c>
      <c r="M3085" s="3">
        <f>Raw_Data!M3085</f>
        <v>0.96</v>
      </c>
      <c r="N3085" s="3" t="str">
        <f>Raw_Data!N3085</f>
        <v>Horror</v>
      </c>
      <c r="O3085" s="3" t="str">
        <f t="shared" si="480"/>
        <v>55-70</v>
      </c>
      <c r="P3085" s="3" t="str">
        <f t="shared" si="481"/>
        <v>25-49h</v>
      </c>
      <c r="Q3085" s="3" t="str">
        <f t="shared" si="482"/>
        <v>22-45d</v>
      </c>
      <c r="R3085" s="3" t="str">
        <f t="shared" si="483"/>
        <v>Medium</v>
      </c>
      <c r="S3085" s="3" t="str">
        <f t="shared" si="484"/>
        <v>Low</v>
      </c>
      <c r="T3085" s="3" t="str">
        <f t="shared" si="485"/>
        <v>Active</v>
      </c>
      <c r="U3085" s="4">
        <f>1/(1+EXP(-(Predictive_Model!$B$5+((B3085-Predictive_Model!$B$20)/Predictive_Model!$C$20)*Predictive_Model!$D$20+((E3085-Predictive_Model!$B$21)/Predictive_Model!$C$21)*Predictive_Model!$D$21+((F3085-Predictive_Model!$B$22)/Predictive_Model!$C$22)*Predictive_Model!$D$22+((I3085-Predictive_Model!$B$23)/Predictive_Model!$C$23)*Predictive_Model!$D$23+((L3085-Predictive_Model!$B$24)/Predictive_Model!$C$24)*Predictive_Model!$D$24+((M3085-Predictive_Model!$B$25)/Predictive_Model!$C$25)*Predictive_Model!$D$25+IF(C3085="Male",Predictive_Model!$D$31,IF(C3085="Other",Predictive_Model!$D$32,0))+IF(D3085="Premium",Predictive_Model!$D$34,IF(D3085="Standard",Predictive_Model!$D$35,0))+IF(G3085="Asia",Predictive_Model!$D$37,IF(G3085="Europe",Predictive_Model!$D$38,IF(G3085="North America",Predictive_Model!$D$39,IF(G3085="Oceania",Predictive_Model!$D$40,IF(G3085="South America",Predictive_Model!$D$41,0)))))+IF(H3085="Laptop",Predictive_Model!$D$43,IF(H3085="Mobile",Predictive_Model!$D$44,IF(H3085="TV",Predictive_Model!$D$45,IF(H3085="Tablet",Predictive_Model!$D$46,0))))+IF(K3085="Crypto",Predictive_Model!$D$48,IF(K3085="Debit Card",Predictive_Model!$D$49,IF(K3085="Gift Card",Predictive_Model!$D$50,IF(K3085="PayPal",Predictive_Model!$D$51,0))))+IF(N3085="Comedy",Predictive_Model!$D$53,IF(N3085="Documentary",Predictive_Model!$D$54,IF(N3085="Drama",Predictive_Model!$D$55,IF(N3085="Horror",Predictive_Model!$D$56,IF(N3085="Romance",Predictive_Model!$D$57,IF(N3085="Sci-Fi",Predictive_Model!$D$58,0)))))))))</f>
        <v>1.1846170765801431E-2</v>
      </c>
      <c r="V3085" s="3" t="str">
        <f t="shared" si="486"/>
        <v>Low</v>
      </c>
      <c r="W3085" s="6">
        <f t="shared" si="487"/>
        <v>0.10649707518455487</v>
      </c>
      <c r="X3085" s="3" t="str">
        <f t="shared" si="488"/>
        <v>Monitor</v>
      </c>
      <c r="Y3085" s="3" t="str">
        <f t="shared" si="489"/>
        <v>OK</v>
      </c>
    </row>
    <row r="3086" spans="1:25" x14ac:dyDescent="0.25">
      <c r="A3086" s="3" t="str">
        <f>Raw_Data!A3086</f>
        <v>b72a5d95-24ba-4440-8288-b9aacfee95b9</v>
      </c>
      <c r="B3086" s="3">
        <f>Raw_Data!B3086</f>
        <v>40</v>
      </c>
      <c r="C3086" s="3" t="str">
        <f>Raw_Data!C3086</f>
        <v>Female</v>
      </c>
      <c r="D3086" s="3" t="str">
        <f>Raw_Data!D3086</f>
        <v>Premium</v>
      </c>
      <c r="E3086" s="3">
        <f>Raw_Data!E3086</f>
        <v>11.57</v>
      </c>
      <c r="F3086" s="3">
        <f>Raw_Data!F3086</f>
        <v>11</v>
      </c>
      <c r="G3086" s="3" t="str">
        <f>Raw_Data!G3086</f>
        <v>South America</v>
      </c>
      <c r="H3086" s="3" t="str">
        <f>Raw_Data!H3086</f>
        <v>Laptop</v>
      </c>
      <c r="I3086" s="3">
        <f>Raw_Data!I3086</f>
        <v>17.989999999999998</v>
      </c>
      <c r="J3086" s="3">
        <f>Raw_Data!J3086</f>
        <v>0</v>
      </c>
      <c r="K3086" s="3" t="str">
        <f>Raw_Data!K3086</f>
        <v>Debit Card</v>
      </c>
      <c r="L3086" s="3">
        <f>Raw_Data!L3086</f>
        <v>3</v>
      </c>
      <c r="M3086" s="3">
        <f>Raw_Data!M3086</f>
        <v>0.96</v>
      </c>
      <c r="N3086" s="3" t="str">
        <f>Raw_Data!N3086</f>
        <v>Documentary</v>
      </c>
      <c r="O3086" s="3" t="str">
        <f t="shared" si="480"/>
        <v>35-44</v>
      </c>
      <c r="P3086" s="3" t="str">
        <f t="shared" si="481"/>
        <v>10-24h</v>
      </c>
      <c r="Q3086" s="3" t="str">
        <f t="shared" si="482"/>
        <v>8-21d</v>
      </c>
      <c r="R3086" s="3" t="str">
        <f t="shared" si="483"/>
        <v>Medium</v>
      </c>
      <c r="S3086" s="3" t="str">
        <f t="shared" si="484"/>
        <v>High</v>
      </c>
      <c r="T3086" s="3" t="str">
        <f t="shared" si="485"/>
        <v>Active</v>
      </c>
      <c r="U3086" s="4">
        <f>1/(1+EXP(-(Predictive_Model!$B$5+((B3086-Predictive_Model!$B$20)/Predictive_Model!$C$20)*Predictive_Model!$D$20+((E3086-Predictive_Model!$B$21)/Predictive_Model!$C$21)*Predictive_Model!$D$21+((F3086-Predictive_Model!$B$22)/Predictive_Model!$C$22)*Predictive_Model!$D$22+((I3086-Predictive_Model!$B$23)/Predictive_Model!$C$23)*Predictive_Model!$D$23+((L3086-Predictive_Model!$B$24)/Predictive_Model!$C$24)*Predictive_Model!$D$24+((M3086-Predictive_Model!$B$25)/Predictive_Model!$C$25)*Predictive_Model!$D$25+IF(C3086="Male",Predictive_Model!$D$31,IF(C3086="Other",Predictive_Model!$D$32,0))+IF(D3086="Premium",Predictive_Model!$D$34,IF(D3086="Standard",Predictive_Model!$D$35,0))+IF(G3086="Asia",Predictive_Model!$D$37,IF(G3086="Europe",Predictive_Model!$D$38,IF(G3086="North America",Predictive_Model!$D$39,IF(G3086="Oceania",Predictive_Model!$D$40,IF(G3086="South America",Predictive_Model!$D$41,0)))))+IF(H3086="Laptop",Predictive_Model!$D$43,IF(H3086="Mobile",Predictive_Model!$D$44,IF(H3086="TV",Predictive_Model!$D$45,IF(H3086="Tablet",Predictive_Model!$D$46,0))))+IF(K3086="Crypto",Predictive_Model!$D$48,IF(K3086="Debit Card",Predictive_Model!$D$49,IF(K3086="Gift Card",Predictive_Model!$D$50,IF(K3086="PayPal",Predictive_Model!$D$51,0))))+IF(N3086="Comedy",Predictive_Model!$D$53,IF(N3086="Documentary",Predictive_Model!$D$54,IF(N3086="Drama",Predictive_Model!$D$55,IF(N3086="Horror",Predictive_Model!$D$56,IF(N3086="Romance",Predictive_Model!$D$57,IF(N3086="Sci-Fi",Predictive_Model!$D$58,0)))))))))</f>
        <v>2.0558217828354871E-2</v>
      </c>
      <c r="V3086" s="3" t="str">
        <f t="shared" si="486"/>
        <v>Low</v>
      </c>
      <c r="W3086" s="6">
        <f t="shared" si="487"/>
        <v>0.36984233873210409</v>
      </c>
      <c r="X3086" s="3" t="str">
        <f t="shared" si="488"/>
        <v>Monitor</v>
      </c>
      <c r="Y3086" s="3" t="str">
        <f t="shared" si="489"/>
        <v>OK</v>
      </c>
    </row>
    <row r="3087" spans="1:25" x14ac:dyDescent="0.25">
      <c r="A3087" s="3" t="str">
        <f>Raw_Data!A3087</f>
        <v>abb262e4-25f1-48a4-a322-879a563a00af</v>
      </c>
      <c r="B3087" s="3">
        <f>Raw_Data!B3087</f>
        <v>22</v>
      </c>
      <c r="C3087" s="3" t="str">
        <f>Raw_Data!C3087</f>
        <v>Other</v>
      </c>
      <c r="D3087" s="3" t="str">
        <f>Raw_Data!D3087</f>
        <v>Basic</v>
      </c>
      <c r="E3087" s="3">
        <f>Raw_Data!E3087</f>
        <v>11.84</v>
      </c>
      <c r="F3087" s="3">
        <f>Raw_Data!F3087</f>
        <v>40</v>
      </c>
      <c r="G3087" s="3" t="str">
        <f>Raw_Data!G3087</f>
        <v>Africa</v>
      </c>
      <c r="H3087" s="3" t="str">
        <f>Raw_Data!H3087</f>
        <v>TV</v>
      </c>
      <c r="I3087" s="3">
        <f>Raw_Data!I3087</f>
        <v>8.99</v>
      </c>
      <c r="J3087" s="3">
        <f>Raw_Data!J3087</f>
        <v>1</v>
      </c>
      <c r="K3087" s="3" t="str">
        <f>Raw_Data!K3087</f>
        <v>Debit Card</v>
      </c>
      <c r="L3087" s="3">
        <f>Raw_Data!L3087</f>
        <v>1</v>
      </c>
      <c r="M3087" s="3">
        <f>Raw_Data!M3087</f>
        <v>0.28999999999999998</v>
      </c>
      <c r="N3087" s="3" t="str">
        <f>Raw_Data!N3087</f>
        <v>Action</v>
      </c>
      <c r="O3087" s="3" t="str">
        <f t="shared" si="480"/>
        <v>18-24</v>
      </c>
      <c r="P3087" s="3" t="str">
        <f t="shared" si="481"/>
        <v>10-24h</v>
      </c>
      <c r="Q3087" s="3" t="str">
        <f t="shared" si="482"/>
        <v>22-45d</v>
      </c>
      <c r="R3087" s="3" t="str">
        <f t="shared" si="483"/>
        <v>Medium</v>
      </c>
      <c r="S3087" s="3" t="str">
        <f t="shared" si="484"/>
        <v>Low</v>
      </c>
      <c r="T3087" s="3" t="str">
        <f t="shared" si="485"/>
        <v>Churned</v>
      </c>
      <c r="U3087" s="4">
        <f>1/(1+EXP(-(Predictive_Model!$B$5+((B3087-Predictive_Model!$B$20)/Predictive_Model!$C$20)*Predictive_Model!$D$20+((E3087-Predictive_Model!$B$21)/Predictive_Model!$C$21)*Predictive_Model!$D$21+((F3087-Predictive_Model!$B$22)/Predictive_Model!$C$22)*Predictive_Model!$D$22+((I3087-Predictive_Model!$B$23)/Predictive_Model!$C$23)*Predictive_Model!$D$23+((L3087-Predictive_Model!$B$24)/Predictive_Model!$C$24)*Predictive_Model!$D$24+((M3087-Predictive_Model!$B$25)/Predictive_Model!$C$25)*Predictive_Model!$D$25+IF(C3087="Male",Predictive_Model!$D$31,IF(C3087="Other",Predictive_Model!$D$32,0))+IF(D3087="Premium",Predictive_Model!$D$34,IF(D3087="Standard",Predictive_Model!$D$35,0))+IF(G3087="Asia",Predictive_Model!$D$37,IF(G3087="Europe",Predictive_Model!$D$38,IF(G3087="North America",Predictive_Model!$D$39,IF(G3087="Oceania",Predictive_Model!$D$40,IF(G3087="South America",Predictive_Model!$D$41,0)))))+IF(H3087="Laptop",Predictive_Model!$D$43,IF(H3087="Mobile",Predictive_Model!$D$44,IF(H3087="TV",Predictive_Model!$D$45,IF(H3087="Tablet",Predictive_Model!$D$46,0))))+IF(K3087="Crypto",Predictive_Model!$D$48,IF(K3087="Debit Card",Predictive_Model!$D$49,IF(K3087="Gift Card",Predictive_Model!$D$50,IF(K3087="PayPal",Predictive_Model!$D$51,0))))+IF(N3087="Comedy",Predictive_Model!$D$53,IF(N3087="Documentary",Predictive_Model!$D$54,IF(N3087="Drama",Predictive_Model!$D$55,IF(N3087="Horror",Predictive_Model!$D$56,IF(N3087="Romance",Predictive_Model!$D$57,IF(N3087="Sci-Fi",Predictive_Model!$D$58,0)))))))))</f>
        <v>0.99400772917556968</v>
      </c>
      <c r="V3087" s="3" t="str">
        <f t="shared" si="486"/>
        <v>Critical</v>
      </c>
      <c r="W3087" s="6">
        <f t="shared" si="487"/>
        <v>8.99</v>
      </c>
      <c r="X3087" s="3" t="str">
        <f t="shared" si="488"/>
        <v>Priority 2</v>
      </c>
      <c r="Y3087" s="3" t="str">
        <f t="shared" si="489"/>
        <v>OK</v>
      </c>
    </row>
    <row r="3088" spans="1:25" x14ac:dyDescent="0.25">
      <c r="A3088" s="3" t="str">
        <f>Raw_Data!A3088</f>
        <v>8f6dc546-9b9c-41fb-9ed2-afac4e5c5a9e</v>
      </c>
      <c r="B3088" s="3">
        <f>Raw_Data!B3088</f>
        <v>36</v>
      </c>
      <c r="C3088" s="3" t="str">
        <f>Raw_Data!C3088</f>
        <v>Other</v>
      </c>
      <c r="D3088" s="3" t="str">
        <f>Raw_Data!D3088</f>
        <v>Basic</v>
      </c>
      <c r="E3088" s="3">
        <f>Raw_Data!E3088</f>
        <v>21.08</v>
      </c>
      <c r="F3088" s="3">
        <f>Raw_Data!F3088</f>
        <v>27</v>
      </c>
      <c r="G3088" s="3" t="str">
        <f>Raw_Data!G3088</f>
        <v>Africa</v>
      </c>
      <c r="H3088" s="3" t="str">
        <f>Raw_Data!H3088</f>
        <v>Mobile</v>
      </c>
      <c r="I3088" s="3">
        <f>Raw_Data!I3088</f>
        <v>8.99</v>
      </c>
      <c r="J3088" s="3">
        <f>Raw_Data!J3088</f>
        <v>0</v>
      </c>
      <c r="K3088" s="3" t="str">
        <f>Raw_Data!K3088</f>
        <v>Debit Card</v>
      </c>
      <c r="L3088" s="3">
        <f>Raw_Data!L3088</f>
        <v>2</v>
      </c>
      <c r="M3088" s="3">
        <f>Raw_Data!M3088</f>
        <v>0.75</v>
      </c>
      <c r="N3088" s="3" t="str">
        <f>Raw_Data!N3088</f>
        <v>Action</v>
      </c>
      <c r="O3088" s="3" t="str">
        <f t="shared" si="480"/>
        <v>35-44</v>
      </c>
      <c r="P3088" s="3" t="str">
        <f t="shared" si="481"/>
        <v>10-24h</v>
      </c>
      <c r="Q3088" s="3" t="str">
        <f t="shared" si="482"/>
        <v>22-45d</v>
      </c>
      <c r="R3088" s="3" t="str">
        <f t="shared" si="483"/>
        <v>Medium</v>
      </c>
      <c r="S3088" s="3" t="str">
        <f t="shared" si="484"/>
        <v>Low</v>
      </c>
      <c r="T3088" s="3" t="str">
        <f t="shared" si="485"/>
        <v>Active</v>
      </c>
      <c r="U3088" s="4">
        <f>1/(1+EXP(-(Predictive_Model!$B$5+((B3088-Predictive_Model!$B$20)/Predictive_Model!$C$20)*Predictive_Model!$D$20+((E3088-Predictive_Model!$B$21)/Predictive_Model!$C$21)*Predictive_Model!$D$21+((F3088-Predictive_Model!$B$22)/Predictive_Model!$C$22)*Predictive_Model!$D$22+((I3088-Predictive_Model!$B$23)/Predictive_Model!$C$23)*Predictive_Model!$D$23+((L3088-Predictive_Model!$B$24)/Predictive_Model!$C$24)*Predictive_Model!$D$24+((M3088-Predictive_Model!$B$25)/Predictive_Model!$C$25)*Predictive_Model!$D$25+IF(C3088="Male",Predictive_Model!$D$31,IF(C3088="Other",Predictive_Model!$D$32,0))+IF(D3088="Premium",Predictive_Model!$D$34,IF(D3088="Standard",Predictive_Model!$D$35,0))+IF(G3088="Asia",Predictive_Model!$D$37,IF(G3088="Europe",Predictive_Model!$D$38,IF(G3088="North America",Predictive_Model!$D$39,IF(G3088="Oceania",Predictive_Model!$D$40,IF(G3088="South America",Predictive_Model!$D$41,0)))))+IF(H3088="Laptop",Predictive_Model!$D$43,IF(H3088="Mobile",Predictive_Model!$D$44,IF(H3088="TV",Predictive_Model!$D$45,IF(H3088="Tablet",Predictive_Model!$D$46,0))))+IF(K3088="Crypto",Predictive_Model!$D$48,IF(K3088="Debit Card",Predictive_Model!$D$49,IF(K3088="Gift Card",Predictive_Model!$D$50,IF(K3088="PayPal",Predictive_Model!$D$51,0))))+IF(N3088="Comedy",Predictive_Model!$D$53,IF(N3088="Documentary",Predictive_Model!$D$54,IF(N3088="Drama",Predictive_Model!$D$55,IF(N3088="Horror",Predictive_Model!$D$56,IF(N3088="Romance",Predictive_Model!$D$57,IF(N3088="Sci-Fi",Predictive_Model!$D$58,0)))))))))</f>
        <v>0.68720636644013067</v>
      </c>
      <c r="V3088" s="3" t="str">
        <f t="shared" si="486"/>
        <v>High</v>
      </c>
      <c r="W3088" s="6">
        <f t="shared" si="487"/>
        <v>6.1779852342967745</v>
      </c>
      <c r="X3088" s="3" t="str">
        <f t="shared" si="488"/>
        <v>Priority 2</v>
      </c>
      <c r="Y3088" s="3" t="str">
        <f t="shared" si="489"/>
        <v>OK</v>
      </c>
    </row>
    <row r="3089" spans="1:25" x14ac:dyDescent="0.25">
      <c r="A3089" s="3" t="str">
        <f>Raw_Data!A3089</f>
        <v>ed668da3-d99b-4026-92a3-300a114142e7</v>
      </c>
      <c r="B3089" s="3">
        <f>Raw_Data!B3089</f>
        <v>46</v>
      </c>
      <c r="C3089" s="3" t="str">
        <f>Raw_Data!C3089</f>
        <v>Other</v>
      </c>
      <c r="D3089" s="3" t="str">
        <f>Raw_Data!D3089</f>
        <v>Standard</v>
      </c>
      <c r="E3089" s="3">
        <f>Raw_Data!E3089</f>
        <v>0.96</v>
      </c>
      <c r="F3089" s="3">
        <f>Raw_Data!F3089</f>
        <v>46</v>
      </c>
      <c r="G3089" s="3" t="str">
        <f>Raw_Data!G3089</f>
        <v>Oceania</v>
      </c>
      <c r="H3089" s="3" t="str">
        <f>Raw_Data!H3089</f>
        <v>Desktop</v>
      </c>
      <c r="I3089" s="3">
        <f>Raw_Data!I3089</f>
        <v>13.99</v>
      </c>
      <c r="J3089" s="3">
        <f>Raw_Data!J3089</f>
        <v>1</v>
      </c>
      <c r="K3089" s="3" t="str">
        <f>Raw_Data!K3089</f>
        <v>PayPal</v>
      </c>
      <c r="L3089" s="3">
        <f>Raw_Data!L3089</f>
        <v>4</v>
      </c>
      <c r="M3089" s="3">
        <f>Raw_Data!M3089</f>
        <v>0.02</v>
      </c>
      <c r="N3089" s="3" t="str">
        <f>Raw_Data!N3089</f>
        <v>Sci-Fi</v>
      </c>
      <c r="O3089" s="3" t="str">
        <f t="shared" si="480"/>
        <v>45-54</v>
      </c>
      <c r="P3089" s="3" t="str">
        <f t="shared" si="481"/>
        <v>&lt;10h</v>
      </c>
      <c r="Q3089" s="3" t="str">
        <f t="shared" si="482"/>
        <v>46-60d</v>
      </c>
      <c r="R3089" s="3" t="str">
        <f t="shared" si="483"/>
        <v>Low</v>
      </c>
      <c r="S3089" s="3" t="str">
        <f t="shared" si="484"/>
        <v>Mid</v>
      </c>
      <c r="T3089" s="3" t="str">
        <f t="shared" si="485"/>
        <v>Churned</v>
      </c>
      <c r="U3089" s="4">
        <f>1/(1+EXP(-(Predictive_Model!$B$5+((B3089-Predictive_Model!$B$20)/Predictive_Model!$C$20)*Predictive_Model!$D$20+((E3089-Predictive_Model!$B$21)/Predictive_Model!$C$21)*Predictive_Model!$D$21+((F3089-Predictive_Model!$B$22)/Predictive_Model!$C$22)*Predictive_Model!$D$22+((I3089-Predictive_Model!$B$23)/Predictive_Model!$C$23)*Predictive_Model!$D$23+((L3089-Predictive_Model!$B$24)/Predictive_Model!$C$24)*Predictive_Model!$D$24+((M3089-Predictive_Model!$B$25)/Predictive_Model!$C$25)*Predictive_Model!$D$25+IF(C3089="Male",Predictive_Model!$D$31,IF(C3089="Other",Predictive_Model!$D$32,0))+IF(D3089="Premium",Predictive_Model!$D$34,IF(D3089="Standard",Predictive_Model!$D$35,0))+IF(G3089="Asia",Predictive_Model!$D$37,IF(G3089="Europe",Predictive_Model!$D$38,IF(G3089="North America",Predictive_Model!$D$39,IF(G3089="Oceania",Predictive_Model!$D$40,IF(G3089="South America",Predictive_Model!$D$41,0)))))+IF(H3089="Laptop",Predictive_Model!$D$43,IF(H3089="Mobile",Predictive_Model!$D$44,IF(H3089="TV",Predictive_Model!$D$45,IF(H3089="Tablet",Predictive_Model!$D$46,0))))+IF(K3089="Crypto",Predictive_Model!$D$48,IF(K3089="Debit Card",Predictive_Model!$D$49,IF(K3089="Gift Card",Predictive_Model!$D$50,IF(K3089="PayPal",Predictive_Model!$D$51,0))))+IF(N3089="Comedy",Predictive_Model!$D$53,IF(N3089="Documentary",Predictive_Model!$D$54,IF(N3089="Drama",Predictive_Model!$D$55,IF(N3089="Horror",Predictive_Model!$D$56,IF(N3089="Romance",Predictive_Model!$D$57,IF(N3089="Sci-Fi",Predictive_Model!$D$58,0)))))))))</f>
        <v>0.99894089815655607</v>
      </c>
      <c r="V3089" s="3" t="str">
        <f t="shared" si="486"/>
        <v>Critical</v>
      </c>
      <c r="W3089" s="6">
        <f t="shared" si="487"/>
        <v>13.99</v>
      </c>
      <c r="X3089" s="3" t="str">
        <f t="shared" si="488"/>
        <v>Priority 2</v>
      </c>
      <c r="Y3089" s="3" t="str">
        <f t="shared" si="489"/>
        <v>OK</v>
      </c>
    </row>
    <row r="3090" spans="1:25" x14ac:dyDescent="0.25">
      <c r="A3090" s="3" t="str">
        <f>Raw_Data!A3090</f>
        <v>ee57514c-eefb-44e1-a80d-8dfe36cee93b</v>
      </c>
      <c r="B3090" s="3">
        <f>Raw_Data!B3090</f>
        <v>62</v>
      </c>
      <c r="C3090" s="3" t="str">
        <f>Raw_Data!C3090</f>
        <v>Female</v>
      </c>
      <c r="D3090" s="3" t="str">
        <f>Raw_Data!D3090</f>
        <v>Standard</v>
      </c>
      <c r="E3090" s="3">
        <f>Raw_Data!E3090</f>
        <v>24.45</v>
      </c>
      <c r="F3090" s="3">
        <f>Raw_Data!F3090</f>
        <v>13</v>
      </c>
      <c r="G3090" s="3" t="str">
        <f>Raw_Data!G3090</f>
        <v>Africa</v>
      </c>
      <c r="H3090" s="3" t="str">
        <f>Raw_Data!H3090</f>
        <v>Laptop</v>
      </c>
      <c r="I3090" s="3">
        <f>Raw_Data!I3090</f>
        <v>13.99</v>
      </c>
      <c r="J3090" s="3">
        <f>Raw_Data!J3090</f>
        <v>0</v>
      </c>
      <c r="K3090" s="3" t="str">
        <f>Raw_Data!K3090</f>
        <v>Credit Card</v>
      </c>
      <c r="L3090" s="3">
        <f>Raw_Data!L3090</f>
        <v>3</v>
      </c>
      <c r="M3090" s="3">
        <f>Raw_Data!M3090</f>
        <v>1.75</v>
      </c>
      <c r="N3090" s="3" t="str">
        <f>Raw_Data!N3090</f>
        <v>Documentary</v>
      </c>
      <c r="O3090" s="3" t="str">
        <f t="shared" si="480"/>
        <v>55-70</v>
      </c>
      <c r="P3090" s="3" t="str">
        <f t="shared" si="481"/>
        <v>10-24h</v>
      </c>
      <c r="Q3090" s="3" t="str">
        <f t="shared" si="482"/>
        <v>8-21d</v>
      </c>
      <c r="R3090" s="3" t="str">
        <f t="shared" si="483"/>
        <v>Medium</v>
      </c>
      <c r="S3090" s="3" t="str">
        <f t="shared" si="484"/>
        <v>Mid</v>
      </c>
      <c r="T3090" s="3" t="str">
        <f t="shared" si="485"/>
        <v>Active</v>
      </c>
      <c r="U3090" s="4">
        <f>1/(1+EXP(-(Predictive_Model!$B$5+((B3090-Predictive_Model!$B$20)/Predictive_Model!$C$20)*Predictive_Model!$D$20+((E3090-Predictive_Model!$B$21)/Predictive_Model!$C$21)*Predictive_Model!$D$21+((F3090-Predictive_Model!$B$22)/Predictive_Model!$C$22)*Predictive_Model!$D$22+((I3090-Predictive_Model!$B$23)/Predictive_Model!$C$23)*Predictive_Model!$D$23+((L3090-Predictive_Model!$B$24)/Predictive_Model!$C$24)*Predictive_Model!$D$24+((M3090-Predictive_Model!$B$25)/Predictive_Model!$C$25)*Predictive_Model!$D$25+IF(C3090="Male",Predictive_Model!$D$31,IF(C3090="Other",Predictive_Model!$D$32,0))+IF(D3090="Premium",Predictive_Model!$D$34,IF(D3090="Standard",Predictive_Model!$D$35,0))+IF(G3090="Asia",Predictive_Model!$D$37,IF(G3090="Europe",Predictive_Model!$D$38,IF(G3090="North America",Predictive_Model!$D$39,IF(G3090="Oceania",Predictive_Model!$D$40,IF(G3090="South America",Predictive_Model!$D$41,0)))))+IF(H3090="Laptop",Predictive_Model!$D$43,IF(H3090="Mobile",Predictive_Model!$D$44,IF(H3090="TV",Predictive_Model!$D$45,IF(H3090="Tablet",Predictive_Model!$D$46,0))))+IF(K3090="Crypto",Predictive_Model!$D$48,IF(K3090="Debit Card",Predictive_Model!$D$49,IF(K3090="Gift Card",Predictive_Model!$D$50,IF(K3090="PayPal",Predictive_Model!$D$51,0))))+IF(N3090="Comedy",Predictive_Model!$D$53,IF(N3090="Documentary",Predictive_Model!$D$54,IF(N3090="Drama",Predictive_Model!$D$55,IF(N3090="Horror",Predictive_Model!$D$56,IF(N3090="Romance",Predictive_Model!$D$57,IF(N3090="Sci-Fi",Predictive_Model!$D$58,0)))))))))</f>
        <v>8.7681101418381278E-4</v>
      </c>
      <c r="V3090" s="3" t="str">
        <f t="shared" si="486"/>
        <v>Low</v>
      </c>
      <c r="W3090" s="6">
        <f t="shared" si="487"/>
        <v>1.2266586088431541E-2</v>
      </c>
      <c r="X3090" s="3" t="str">
        <f t="shared" si="488"/>
        <v>Monitor</v>
      </c>
      <c r="Y3090" s="3" t="str">
        <f t="shared" si="489"/>
        <v>OK</v>
      </c>
    </row>
    <row r="3091" spans="1:25" x14ac:dyDescent="0.25">
      <c r="A3091" s="3" t="str">
        <f>Raw_Data!A3091</f>
        <v>fa307a7f-4a55-4e3a-a385-0de816f61de8</v>
      </c>
      <c r="B3091" s="3">
        <f>Raw_Data!B3091</f>
        <v>37</v>
      </c>
      <c r="C3091" s="3" t="str">
        <f>Raw_Data!C3091</f>
        <v>Other</v>
      </c>
      <c r="D3091" s="3" t="str">
        <f>Raw_Data!D3091</f>
        <v>Basic</v>
      </c>
      <c r="E3091" s="3">
        <f>Raw_Data!E3091</f>
        <v>7.72</v>
      </c>
      <c r="F3091" s="3">
        <f>Raw_Data!F3091</f>
        <v>31</v>
      </c>
      <c r="G3091" s="3" t="str">
        <f>Raw_Data!G3091</f>
        <v>South America</v>
      </c>
      <c r="H3091" s="3" t="str">
        <f>Raw_Data!H3091</f>
        <v>TV</v>
      </c>
      <c r="I3091" s="3">
        <f>Raw_Data!I3091</f>
        <v>8.99</v>
      </c>
      <c r="J3091" s="3">
        <f>Raw_Data!J3091</f>
        <v>1</v>
      </c>
      <c r="K3091" s="3" t="str">
        <f>Raw_Data!K3091</f>
        <v>Crypto</v>
      </c>
      <c r="L3091" s="3">
        <f>Raw_Data!L3091</f>
        <v>5</v>
      </c>
      <c r="M3091" s="3">
        <f>Raw_Data!M3091</f>
        <v>0.24</v>
      </c>
      <c r="N3091" s="3" t="str">
        <f>Raw_Data!N3091</f>
        <v>Comedy</v>
      </c>
      <c r="O3091" s="3" t="str">
        <f t="shared" si="480"/>
        <v>35-44</v>
      </c>
      <c r="P3091" s="3" t="str">
        <f t="shared" si="481"/>
        <v>&lt;10h</v>
      </c>
      <c r="Q3091" s="3" t="str">
        <f t="shared" si="482"/>
        <v>22-45d</v>
      </c>
      <c r="R3091" s="3" t="str">
        <f t="shared" si="483"/>
        <v>Medium</v>
      </c>
      <c r="S3091" s="3" t="str">
        <f t="shared" si="484"/>
        <v>Low</v>
      </c>
      <c r="T3091" s="3" t="str">
        <f t="shared" si="485"/>
        <v>Churned</v>
      </c>
      <c r="U3091" s="4">
        <f>1/(1+EXP(-(Predictive_Model!$B$5+((B3091-Predictive_Model!$B$20)/Predictive_Model!$C$20)*Predictive_Model!$D$20+((E3091-Predictive_Model!$B$21)/Predictive_Model!$C$21)*Predictive_Model!$D$21+((F3091-Predictive_Model!$B$22)/Predictive_Model!$C$22)*Predictive_Model!$D$22+((I3091-Predictive_Model!$B$23)/Predictive_Model!$C$23)*Predictive_Model!$D$23+((L3091-Predictive_Model!$B$24)/Predictive_Model!$C$24)*Predictive_Model!$D$24+((M3091-Predictive_Model!$B$25)/Predictive_Model!$C$25)*Predictive_Model!$D$25+IF(C3091="Male",Predictive_Model!$D$31,IF(C3091="Other",Predictive_Model!$D$32,0))+IF(D3091="Premium",Predictive_Model!$D$34,IF(D3091="Standard",Predictive_Model!$D$35,0))+IF(G3091="Asia",Predictive_Model!$D$37,IF(G3091="Europe",Predictive_Model!$D$38,IF(G3091="North America",Predictive_Model!$D$39,IF(G3091="Oceania",Predictive_Model!$D$40,IF(G3091="South America",Predictive_Model!$D$41,0)))))+IF(H3091="Laptop",Predictive_Model!$D$43,IF(H3091="Mobile",Predictive_Model!$D$44,IF(H3091="TV",Predictive_Model!$D$45,IF(H3091="Tablet",Predictive_Model!$D$46,0))))+IF(K3091="Crypto",Predictive_Model!$D$48,IF(K3091="Debit Card",Predictive_Model!$D$49,IF(K3091="Gift Card",Predictive_Model!$D$50,IF(K3091="PayPal",Predictive_Model!$D$51,0))))+IF(N3091="Comedy",Predictive_Model!$D$53,IF(N3091="Documentary",Predictive_Model!$D$54,IF(N3091="Drama",Predictive_Model!$D$55,IF(N3091="Horror",Predictive_Model!$D$56,IF(N3091="Romance",Predictive_Model!$D$57,IF(N3091="Sci-Fi",Predictive_Model!$D$58,0)))))))))</f>
        <v>0.92087328769139931</v>
      </c>
      <c r="V3091" s="3" t="str">
        <f t="shared" si="486"/>
        <v>Critical</v>
      </c>
      <c r="W3091" s="6">
        <f t="shared" si="487"/>
        <v>8.99</v>
      </c>
      <c r="X3091" s="3" t="str">
        <f t="shared" si="488"/>
        <v>Priority 2</v>
      </c>
      <c r="Y3091" s="3" t="str">
        <f t="shared" si="489"/>
        <v>OK</v>
      </c>
    </row>
    <row r="3092" spans="1:25" x14ac:dyDescent="0.25">
      <c r="A3092" s="3" t="str">
        <f>Raw_Data!A3092</f>
        <v>30ce7dcc-c41f-48e9-8e16-b6cfb0e9d1a3</v>
      </c>
      <c r="B3092" s="3">
        <f>Raw_Data!B3092</f>
        <v>45</v>
      </c>
      <c r="C3092" s="3" t="str">
        <f>Raw_Data!C3092</f>
        <v>Other</v>
      </c>
      <c r="D3092" s="3" t="str">
        <f>Raw_Data!D3092</f>
        <v>Basic</v>
      </c>
      <c r="E3092" s="3">
        <f>Raw_Data!E3092</f>
        <v>0.7</v>
      </c>
      <c r="F3092" s="3">
        <f>Raw_Data!F3092</f>
        <v>25</v>
      </c>
      <c r="G3092" s="3" t="str">
        <f>Raw_Data!G3092</f>
        <v>Africa</v>
      </c>
      <c r="H3092" s="3" t="str">
        <f>Raw_Data!H3092</f>
        <v>Desktop</v>
      </c>
      <c r="I3092" s="3">
        <f>Raw_Data!I3092</f>
        <v>8.99</v>
      </c>
      <c r="J3092" s="3">
        <f>Raw_Data!J3092</f>
        <v>1</v>
      </c>
      <c r="K3092" s="3" t="str">
        <f>Raw_Data!K3092</f>
        <v>Crypto</v>
      </c>
      <c r="L3092" s="3">
        <f>Raw_Data!L3092</f>
        <v>5</v>
      </c>
      <c r="M3092" s="3">
        <f>Raw_Data!M3092</f>
        <v>0.03</v>
      </c>
      <c r="N3092" s="3" t="str">
        <f>Raw_Data!N3092</f>
        <v>Action</v>
      </c>
      <c r="O3092" s="3" t="str">
        <f t="shared" si="480"/>
        <v>45-54</v>
      </c>
      <c r="P3092" s="3" t="str">
        <f t="shared" si="481"/>
        <v>&lt;10h</v>
      </c>
      <c r="Q3092" s="3" t="str">
        <f t="shared" si="482"/>
        <v>22-45d</v>
      </c>
      <c r="R3092" s="3" t="str">
        <f t="shared" si="483"/>
        <v>Medium</v>
      </c>
      <c r="S3092" s="3" t="str">
        <f t="shared" si="484"/>
        <v>Low</v>
      </c>
      <c r="T3092" s="3" t="str">
        <f t="shared" si="485"/>
        <v>Churned</v>
      </c>
      <c r="U3092" s="4">
        <f>1/(1+EXP(-(Predictive_Model!$B$5+((B3092-Predictive_Model!$B$20)/Predictive_Model!$C$20)*Predictive_Model!$D$20+((E3092-Predictive_Model!$B$21)/Predictive_Model!$C$21)*Predictive_Model!$D$21+((F3092-Predictive_Model!$B$22)/Predictive_Model!$C$22)*Predictive_Model!$D$22+((I3092-Predictive_Model!$B$23)/Predictive_Model!$C$23)*Predictive_Model!$D$23+((L3092-Predictive_Model!$B$24)/Predictive_Model!$C$24)*Predictive_Model!$D$24+((M3092-Predictive_Model!$B$25)/Predictive_Model!$C$25)*Predictive_Model!$D$25+IF(C3092="Male",Predictive_Model!$D$31,IF(C3092="Other",Predictive_Model!$D$32,0))+IF(D3092="Premium",Predictive_Model!$D$34,IF(D3092="Standard",Predictive_Model!$D$35,0))+IF(G3092="Asia",Predictive_Model!$D$37,IF(G3092="Europe",Predictive_Model!$D$38,IF(G3092="North America",Predictive_Model!$D$39,IF(G3092="Oceania",Predictive_Model!$D$40,IF(G3092="South America",Predictive_Model!$D$41,0)))))+IF(H3092="Laptop",Predictive_Model!$D$43,IF(H3092="Mobile",Predictive_Model!$D$44,IF(H3092="TV",Predictive_Model!$D$45,IF(H3092="Tablet",Predictive_Model!$D$46,0))))+IF(K3092="Crypto",Predictive_Model!$D$48,IF(K3092="Debit Card",Predictive_Model!$D$49,IF(K3092="Gift Card",Predictive_Model!$D$50,IF(K3092="PayPal",Predictive_Model!$D$51,0))))+IF(N3092="Comedy",Predictive_Model!$D$53,IF(N3092="Documentary",Predictive_Model!$D$54,IF(N3092="Drama",Predictive_Model!$D$55,IF(N3092="Horror",Predictive_Model!$D$56,IF(N3092="Romance",Predictive_Model!$D$57,IF(N3092="Sci-Fi",Predictive_Model!$D$58,0)))))))))</f>
        <v>0.98831162438613585</v>
      </c>
      <c r="V3092" s="3" t="str">
        <f t="shared" si="486"/>
        <v>Critical</v>
      </c>
      <c r="W3092" s="6">
        <f t="shared" si="487"/>
        <v>8.99</v>
      </c>
      <c r="X3092" s="3" t="str">
        <f t="shared" si="488"/>
        <v>Priority 2</v>
      </c>
      <c r="Y3092" s="3" t="str">
        <f t="shared" si="489"/>
        <v>OK</v>
      </c>
    </row>
    <row r="3093" spans="1:25" x14ac:dyDescent="0.25">
      <c r="A3093" s="3" t="str">
        <f>Raw_Data!A3093</f>
        <v>d8a6954a-bf7f-45fa-bde0-90266d3195fb</v>
      </c>
      <c r="B3093" s="3">
        <f>Raw_Data!B3093</f>
        <v>54</v>
      </c>
      <c r="C3093" s="3" t="str">
        <f>Raw_Data!C3093</f>
        <v>Female</v>
      </c>
      <c r="D3093" s="3" t="str">
        <f>Raw_Data!D3093</f>
        <v>Standard</v>
      </c>
      <c r="E3093" s="3">
        <f>Raw_Data!E3093</f>
        <v>12.34</v>
      </c>
      <c r="F3093" s="3">
        <f>Raw_Data!F3093</f>
        <v>32</v>
      </c>
      <c r="G3093" s="3" t="str">
        <f>Raw_Data!G3093</f>
        <v>Asia</v>
      </c>
      <c r="H3093" s="3" t="str">
        <f>Raw_Data!H3093</f>
        <v>Desktop</v>
      </c>
      <c r="I3093" s="3">
        <f>Raw_Data!I3093</f>
        <v>13.99</v>
      </c>
      <c r="J3093" s="3">
        <f>Raw_Data!J3093</f>
        <v>1</v>
      </c>
      <c r="K3093" s="3" t="str">
        <f>Raw_Data!K3093</f>
        <v>Gift Card</v>
      </c>
      <c r="L3093" s="3">
        <f>Raw_Data!L3093</f>
        <v>3</v>
      </c>
      <c r="M3093" s="3">
        <f>Raw_Data!M3093</f>
        <v>0.37</v>
      </c>
      <c r="N3093" s="3" t="str">
        <f>Raw_Data!N3093</f>
        <v>Sci-Fi</v>
      </c>
      <c r="O3093" s="3" t="str">
        <f t="shared" si="480"/>
        <v>45-54</v>
      </c>
      <c r="P3093" s="3" t="str">
        <f t="shared" si="481"/>
        <v>10-24h</v>
      </c>
      <c r="Q3093" s="3" t="str">
        <f t="shared" si="482"/>
        <v>22-45d</v>
      </c>
      <c r="R3093" s="3" t="str">
        <f t="shared" si="483"/>
        <v>Medium</v>
      </c>
      <c r="S3093" s="3" t="str">
        <f t="shared" si="484"/>
        <v>Mid</v>
      </c>
      <c r="T3093" s="3" t="str">
        <f t="shared" si="485"/>
        <v>Churned</v>
      </c>
      <c r="U3093" s="4">
        <f>1/(1+EXP(-(Predictive_Model!$B$5+((B3093-Predictive_Model!$B$20)/Predictive_Model!$C$20)*Predictive_Model!$D$20+((E3093-Predictive_Model!$B$21)/Predictive_Model!$C$21)*Predictive_Model!$D$21+((F3093-Predictive_Model!$B$22)/Predictive_Model!$C$22)*Predictive_Model!$D$22+((I3093-Predictive_Model!$B$23)/Predictive_Model!$C$23)*Predictive_Model!$D$23+((L3093-Predictive_Model!$B$24)/Predictive_Model!$C$24)*Predictive_Model!$D$24+((M3093-Predictive_Model!$B$25)/Predictive_Model!$C$25)*Predictive_Model!$D$25+IF(C3093="Male",Predictive_Model!$D$31,IF(C3093="Other",Predictive_Model!$D$32,0))+IF(D3093="Premium",Predictive_Model!$D$34,IF(D3093="Standard",Predictive_Model!$D$35,0))+IF(G3093="Asia",Predictive_Model!$D$37,IF(G3093="Europe",Predictive_Model!$D$38,IF(G3093="North America",Predictive_Model!$D$39,IF(G3093="Oceania",Predictive_Model!$D$40,IF(G3093="South America",Predictive_Model!$D$41,0)))))+IF(H3093="Laptop",Predictive_Model!$D$43,IF(H3093="Mobile",Predictive_Model!$D$44,IF(H3093="TV",Predictive_Model!$D$45,IF(H3093="Tablet",Predictive_Model!$D$46,0))))+IF(K3093="Crypto",Predictive_Model!$D$48,IF(K3093="Debit Card",Predictive_Model!$D$49,IF(K3093="Gift Card",Predictive_Model!$D$50,IF(K3093="PayPal",Predictive_Model!$D$51,0))))+IF(N3093="Comedy",Predictive_Model!$D$53,IF(N3093="Documentary",Predictive_Model!$D$54,IF(N3093="Drama",Predictive_Model!$D$55,IF(N3093="Horror",Predictive_Model!$D$56,IF(N3093="Romance",Predictive_Model!$D$57,IF(N3093="Sci-Fi",Predictive_Model!$D$58,0)))))))))</f>
        <v>0.87084569521357824</v>
      </c>
      <c r="V3093" s="3" t="str">
        <f t="shared" si="486"/>
        <v>Critical</v>
      </c>
      <c r="W3093" s="6">
        <f t="shared" si="487"/>
        <v>13.99</v>
      </c>
      <c r="X3093" s="3" t="str">
        <f t="shared" si="488"/>
        <v>Priority 2</v>
      </c>
      <c r="Y3093" s="3" t="str">
        <f t="shared" si="489"/>
        <v>OK</v>
      </c>
    </row>
    <row r="3094" spans="1:25" x14ac:dyDescent="0.25">
      <c r="A3094" s="3" t="str">
        <f>Raw_Data!A3094</f>
        <v>bba14e0b-05f9-4cf4-b201-41398c6d4ec5</v>
      </c>
      <c r="B3094" s="3">
        <f>Raw_Data!B3094</f>
        <v>32</v>
      </c>
      <c r="C3094" s="3" t="str">
        <f>Raw_Data!C3094</f>
        <v>Male</v>
      </c>
      <c r="D3094" s="3" t="str">
        <f>Raw_Data!D3094</f>
        <v>Standard</v>
      </c>
      <c r="E3094" s="3">
        <f>Raw_Data!E3094</f>
        <v>1.89</v>
      </c>
      <c r="F3094" s="3">
        <f>Raw_Data!F3094</f>
        <v>24</v>
      </c>
      <c r="G3094" s="3" t="str">
        <f>Raw_Data!G3094</f>
        <v>Europe</v>
      </c>
      <c r="H3094" s="3" t="str">
        <f>Raw_Data!H3094</f>
        <v>TV</v>
      </c>
      <c r="I3094" s="3">
        <f>Raw_Data!I3094</f>
        <v>13.99</v>
      </c>
      <c r="J3094" s="3">
        <f>Raw_Data!J3094</f>
        <v>1</v>
      </c>
      <c r="K3094" s="3" t="str">
        <f>Raw_Data!K3094</f>
        <v>Credit Card</v>
      </c>
      <c r="L3094" s="3">
        <f>Raw_Data!L3094</f>
        <v>1</v>
      </c>
      <c r="M3094" s="3">
        <f>Raw_Data!M3094</f>
        <v>0.08</v>
      </c>
      <c r="N3094" s="3" t="str">
        <f>Raw_Data!N3094</f>
        <v>Romance</v>
      </c>
      <c r="O3094" s="3" t="str">
        <f t="shared" si="480"/>
        <v>25-34</v>
      </c>
      <c r="P3094" s="3" t="str">
        <f t="shared" si="481"/>
        <v>&lt;10h</v>
      </c>
      <c r="Q3094" s="3" t="str">
        <f t="shared" si="482"/>
        <v>22-45d</v>
      </c>
      <c r="R3094" s="3" t="str">
        <f t="shared" si="483"/>
        <v>Medium</v>
      </c>
      <c r="S3094" s="3" t="str">
        <f t="shared" si="484"/>
        <v>Mid</v>
      </c>
      <c r="T3094" s="3" t="str">
        <f t="shared" si="485"/>
        <v>Churned</v>
      </c>
      <c r="U3094" s="4">
        <f>1/(1+EXP(-(Predictive_Model!$B$5+((B3094-Predictive_Model!$B$20)/Predictive_Model!$C$20)*Predictive_Model!$D$20+((E3094-Predictive_Model!$B$21)/Predictive_Model!$C$21)*Predictive_Model!$D$21+((F3094-Predictive_Model!$B$22)/Predictive_Model!$C$22)*Predictive_Model!$D$22+((I3094-Predictive_Model!$B$23)/Predictive_Model!$C$23)*Predictive_Model!$D$23+((L3094-Predictive_Model!$B$24)/Predictive_Model!$C$24)*Predictive_Model!$D$24+((M3094-Predictive_Model!$B$25)/Predictive_Model!$C$25)*Predictive_Model!$D$25+IF(C3094="Male",Predictive_Model!$D$31,IF(C3094="Other",Predictive_Model!$D$32,0))+IF(D3094="Premium",Predictive_Model!$D$34,IF(D3094="Standard",Predictive_Model!$D$35,0))+IF(G3094="Asia",Predictive_Model!$D$37,IF(G3094="Europe",Predictive_Model!$D$38,IF(G3094="North America",Predictive_Model!$D$39,IF(G3094="Oceania",Predictive_Model!$D$40,IF(G3094="South America",Predictive_Model!$D$41,0)))))+IF(H3094="Laptop",Predictive_Model!$D$43,IF(H3094="Mobile",Predictive_Model!$D$44,IF(H3094="TV",Predictive_Model!$D$45,IF(H3094="Tablet",Predictive_Model!$D$46,0))))+IF(K3094="Crypto",Predictive_Model!$D$48,IF(K3094="Debit Card",Predictive_Model!$D$49,IF(K3094="Gift Card",Predictive_Model!$D$50,IF(K3094="PayPal",Predictive_Model!$D$51,0))))+IF(N3094="Comedy",Predictive_Model!$D$53,IF(N3094="Documentary",Predictive_Model!$D$54,IF(N3094="Drama",Predictive_Model!$D$55,IF(N3094="Horror",Predictive_Model!$D$56,IF(N3094="Romance",Predictive_Model!$D$57,IF(N3094="Sci-Fi",Predictive_Model!$D$58,0)))))))))</f>
        <v>0.99624507982406119</v>
      </c>
      <c r="V3094" s="3" t="str">
        <f t="shared" si="486"/>
        <v>Critical</v>
      </c>
      <c r="W3094" s="6">
        <f t="shared" si="487"/>
        <v>13.99</v>
      </c>
      <c r="X3094" s="3" t="str">
        <f t="shared" si="488"/>
        <v>Priority 2</v>
      </c>
      <c r="Y3094" s="3" t="str">
        <f t="shared" si="489"/>
        <v>OK</v>
      </c>
    </row>
    <row r="3095" spans="1:25" x14ac:dyDescent="0.25">
      <c r="A3095" s="3" t="str">
        <f>Raw_Data!A3095</f>
        <v>47537e18-5119-4d3c-934e-c0fa3646be77</v>
      </c>
      <c r="B3095" s="3">
        <f>Raw_Data!B3095</f>
        <v>30</v>
      </c>
      <c r="C3095" s="3" t="str">
        <f>Raw_Data!C3095</f>
        <v>Female</v>
      </c>
      <c r="D3095" s="3" t="str">
        <f>Raw_Data!D3095</f>
        <v>Basic</v>
      </c>
      <c r="E3095" s="3">
        <f>Raw_Data!E3095</f>
        <v>11.4</v>
      </c>
      <c r="F3095" s="3">
        <f>Raw_Data!F3095</f>
        <v>50</v>
      </c>
      <c r="G3095" s="3" t="str">
        <f>Raw_Data!G3095</f>
        <v>Asia</v>
      </c>
      <c r="H3095" s="3" t="str">
        <f>Raw_Data!H3095</f>
        <v>Desktop</v>
      </c>
      <c r="I3095" s="3">
        <f>Raw_Data!I3095</f>
        <v>8.99</v>
      </c>
      <c r="J3095" s="3">
        <f>Raw_Data!J3095</f>
        <v>1</v>
      </c>
      <c r="K3095" s="3" t="str">
        <f>Raw_Data!K3095</f>
        <v>Debit Card</v>
      </c>
      <c r="L3095" s="3">
        <f>Raw_Data!L3095</f>
        <v>5</v>
      </c>
      <c r="M3095" s="3">
        <f>Raw_Data!M3095</f>
        <v>0.22</v>
      </c>
      <c r="N3095" s="3" t="str">
        <f>Raw_Data!N3095</f>
        <v>Romance</v>
      </c>
      <c r="O3095" s="3" t="str">
        <f t="shared" si="480"/>
        <v>25-34</v>
      </c>
      <c r="P3095" s="3" t="str">
        <f t="shared" si="481"/>
        <v>10-24h</v>
      </c>
      <c r="Q3095" s="3" t="str">
        <f t="shared" si="482"/>
        <v>46-60d</v>
      </c>
      <c r="R3095" s="3" t="str">
        <f t="shared" si="483"/>
        <v>Medium</v>
      </c>
      <c r="S3095" s="3" t="str">
        <f t="shared" si="484"/>
        <v>Low</v>
      </c>
      <c r="T3095" s="3" t="str">
        <f t="shared" si="485"/>
        <v>Churned</v>
      </c>
      <c r="U3095" s="4">
        <f>1/(1+EXP(-(Predictive_Model!$B$5+((B3095-Predictive_Model!$B$20)/Predictive_Model!$C$20)*Predictive_Model!$D$20+((E3095-Predictive_Model!$B$21)/Predictive_Model!$C$21)*Predictive_Model!$D$21+((F3095-Predictive_Model!$B$22)/Predictive_Model!$C$22)*Predictive_Model!$D$22+((I3095-Predictive_Model!$B$23)/Predictive_Model!$C$23)*Predictive_Model!$D$23+((L3095-Predictive_Model!$B$24)/Predictive_Model!$C$24)*Predictive_Model!$D$24+((M3095-Predictive_Model!$B$25)/Predictive_Model!$C$25)*Predictive_Model!$D$25+IF(C3095="Male",Predictive_Model!$D$31,IF(C3095="Other",Predictive_Model!$D$32,0))+IF(D3095="Premium",Predictive_Model!$D$34,IF(D3095="Standard",Predictive_Model!$D$35,0))+IF(G3095="Asia",Predictive_Model!$D$37,IF(G3095="Europe",Predictive_Model!$D$38,IF(G3095="North America",Predictive_Model!$D$39,IF(G3095="Oceania",Predictive_Model!$D$40,IF(G3095="South America",Predictive_Model!$D$41,0)))))+IF(H3095="Laptop",Predictive_Model!$D$43,IF(H3095="Mobile",Predictive_Model!$D$44,IF(H3095="TV",Predictive_Model!$D$45,IF(H3095="Tablet",Predictive_Model!$D$46,0))))+IF(K3095="Crypto",Predictive_Model!$D$48,IF(K3095="Debit Card",Predictive_Model!$D$49,IF(K3095="Gift Card",Predictive_Model!$D$50,IF(K3095="PayPal",Predictive_Model!$D$51,0))))+IF(N3095="Comedy",Predictive_Model!$D$53,IF(N3095="Documentary",Predictive_Model!$D$54,IF(N3095="Drama",Predictive_Model!$D$55,IF(N3095="Horror",Predictive_Model!$D$56,IF(N3095="Romance",Predictive_Model!$D$57,IF(N3095="Sci-Fi",Predictive_Model!$D$58,0)))))))))</f>
        <v>0.97887138874989121</v>
      </c>
      <c r="V3095" s="3" t="str">
        <f t="shared" si="486"/>
        <v>Critical</v>
      </c>
      <c r="W3095" s="6">
        <f t="shared" si="487"/>
        <v>8.99</v>
      </c>
      <c r="X3095" s="3" t="str">
        <f t="shared" si="488"/>
        <v>Priority 2</v>
      </c>
      <c r="Y3095" s="3" t="str">
        <f t="shared" si="489"/>
        <v>OK</v>
      </c>
    </row>
    <row r="3096" spans="1:25" x14ac:dyDescent="0.25">
      <c r="A3096" s="3" t="str">
        <f>Raw_Data!A3096</f>
        <v>1f70867f-6022-4521-8138-3116b8a88a5c</v>
      </c>
      <c r="B3096" s="3">
        <f>Raw_Data!B3096</f>
        <v>18</v>
      </c>
      <c r="C3096" s="3" t="str">
        <f>Raw_Data!C3096</f>
        <v>Male</v>
      </c>
      <c r="D3096" s="3" t="str">
        <f>Raw_Data!D3096</f>
        <v>Premium</v>
      </c>
      <c r="E3096" s="3">
        <f>Raw_Data!E3096</f>
        <v>2.75</v>
      </c>
      <c r="F3096" s="3">
        <f>Raw_Data!F3096</f>
        <v>5</v>
      </c>
      <c r="G3096" s="3" t="str">
        <f>Raw_Data!G3096</f>
        <v>Asia</v>
      </c>
      <c r="H3096" s="3" t="str">
        <f>Raw_Data!H3096</f>
        <v>TV</v>
      </c>
      <c r="I3096" s="3">
        <f>Raw_Data!I3096</f>
        <v>17.989999999999998</v>
      </c>
      <c r="J3096" s="3">
        <f>Raw_Data!J3096</f>
        <v>1</v>
      </c>
      <c r="K3096" s="3" t="str">
        <f>Raw_Data!K3096</f>
        <v>Crypto</v>
      </c>
      <c r="L3096" s="3">
        <f>Raw_Data!L3096</f>
        <v>1</v>
      </c>
      <c r="M3096" s="3">
        <f>Raw_Data!M3096</f>
        <v>0.46</v>
      </c>
      <c r="N3096" s="3" t="str">
        <f>Raw_Data!N3096</f>
        <v>Drama</v>
      </c>
      <c r="O3096" s="3" t="str">
        <f t="shared" si="480"/>
        <v>18-24</v>
      </c>
      <c r="P3096" s="3" t="str">
        <f t="shared" si="481"/>
        <v>&lt;10h</v>
      </c>
      <c r="Q3096" s="3" t="str">
        <f t="shared" si="482"/>
        <v>0-7d</v>
      </c>
      <c r="R3096" s="3" t="str">
        <f t="shared" si="483"/>
        <v>Medium</v>
      </c>
      <c r="S3096" s="3" t="str">
        <f t="shared" si="484"/>
        <v>High</v>
      </c>
      <c r="T3096" s="3" t="str">
        <f t="shared" si="485"/>
        <v>Churned</v>
      </c>
      <c r="U3096" s="4">
        <f>1/(1+EXP(-(Predictive_Model!$B$5+((B3096-Predictive_Model!$B$20)/Predictive_Model!$C$20)*Predictive_Model!$D$20+((E3096-Predictive_Model!$B$21)/Predictive_Model!$C$21)*Predictive_Model!$D$21+((F3096-Predictive_Model!$B$22)/Predictive_Model!$C$22)*Predictive_Model!$D$22+((I3096-Predictive_Model!$B$23)/Predictive_Model!$C$23)*Predictive_Model!$D$23+((L3096-Predictive_Model!$B$24)/Predictive_Model!$C$24)*Predictive_Model!$D$24+((M3096-Predictive_Model!$B$25)/Predictive_Model!$C$25)*Predictive_Model!$D$25+IF(C3096="Male",Predictive_Model!$D$31,IF(C3096="Other",Predictive_Model!$D$32,0))+IF(D3096="Premium",Predictive_Model!$D$34,IF(D3096="Standard",Predictive_Model!$D$35,0))+IF(G3096="Asia",Predictive_Model!$D$37,IF(G3096="Europe",Predictive_Model!$D$38,IF(G3096="North America",Predictive_Model!$D$39,IF(G3096="Oceania",Predictive_Model!$D$40,IF(G3096="South America",Predictive_Model!$D$41,0)))))+IF(H3096="Laptop",Predictive_Model!$D$43,IF(H3096="Mobile",Predictive_Model!$D$44,IF(H3096="TV",Predictive_Model!$D$45,IF(H3096="Tablet",Predictive_Model!$D$46,0))))+IF(K3096="Crypto",Predictive_Model!$D$48,IF(K3096="Debit Card",Predictive_Model!$D$49,IF(K3096="Gift Card",Predictive_Model!$D$50,IF(K3096="PayPal",Predictive_Model!$D$51,0))))+IF(N3096="Comedy",Predictive_Model!$D$53,IF(N3096="Documentary",Predictive_Model!$D$54,IF(N3096="Drama",Predictive_Model!$D$55,IF(N3096="Horror",Predictive_Model!$D$56,IF(N3096="Romance",Predictive_Model!$D$57,IF(N3096="Sci-Fi",Predictive_Model!$D$58,0)))))))))</f>
        <v>0.54979302914403372</v>
      </c>
      <c r="V3096" s="3" t="str">
        <f t="shared" si="486"/>
        <v>High</v>
      </c>
      <c r="W3096" s="6">
        <f t="shared" si="487"/>
        <v>17.989999999999998</v>
      </c>
      <c r="X3096" s="3" t="str">
        <f t="shared" si="488"/>
        <v>Monitor</v>
      </c>
      <c r="Y3096" s="3" t="str">
        <f t="shared" si="489"/>
        <v>OK</v>
      </c>
    </row>
    <row r="3097" spans="1:25" x14ac:dyDescent="0.25">
      <c r="A3097" s="3" t="str">
        <f>Raw_Data!A3097</f>
        <v>49261e9e-fdd0-48df-87f7-3eab7d66fa81</v>
      </c>
      <c r="B3097" s="3">
        <f>Raw_Data!B3097</f>
        <v>18</v>
      </c>
      <c r="C3097" s="3" t="str">
        <f>Raw_Data!C3097</f>
        <v>Other</v>
      </c>
      <c r="D3097" s="3" t="str">
        <f>Raw_Data!D3097</f>
        <v>Standard</v>
      </c>
      <c r="E3097" s="3">
        <f>Raw_Data!E3097</f>
        <v>3.54</v>
      </c>
      <c r="F3097" s="3">
        <f>Raw_Data!F3097</f>
        <v>45</v>
      </c>
      <c r="G3097" s="3" t="str">
        <f>Raw_Data!G3097</f>
        <v>Oceania</v>
      </c>
      <c r="H3097" s="3" t="str">
        <f>Raw_Data!H3097</f>
        <v>Mobile</v>
      </c>
      <c r="I3097" s="3">
        <f>Raw_Data!I3097</f>
        <v>13.99</v>
      </c>
      <c r="J3097" s="3">
        <f>Raw_Data!J3097</f>
        <v>1</v>
      </c>
      <c r="K3097" s="3" t="str">
        <f>Raw_Data!K3097</f>
        <v>Debit Card</v>
      </c>
      <c r="L3097" s="3">
        <f>Raw_Data!L3097</f>
        <v>5</v>
      </c>
      <c r="M3097" s="3">
        <f>Raw_Data!M3097</f>
        <v>0.08</v>
      </c>
      <c r="N3097" s="3" t="str">
        <f>Raw_Data!N3097</f>
        <v>Horror</v>
      </c>
      <c r="O3097" s="3" t="str">
        <f t="shared" si="480"/>
        <v>18-24</v>
      </c>
      <c r="P3097" s="3" t="str">
        <f t="shared" si="481"/>
        <v>&lt;10h</v>
      </c>
      <c r="Q3097" s="3" t="str">
        <f t="shared" si="482"/>
        <v>22-45d</v>
      </c>
      <c r="R3097" s="3" t="str">
        <f t="shared" si="483"/>
        <v>Medium</v>
      </c>
      <c r="S3097" s="3" t="str">
        <f t="shared" si="484"/>
        <v>Mid</v>
      </c>
      <c r="T3097" s="3" t="str">
        <f t="shared" si="485"/>
        <v>Churned</v>
      </c>
      <c r="U3097" s="4">
        <f>1/(1+EXP(-(Predictive_Model!$B$5+((B3097-Predictive_Model!$B$20)/Predictive_Model!$C$20)*Predictive_Model!$D$20+((E3097-Predictive_Model!$B$21)/Predictive_Model!$C$21)*Predictive_Model!$D$21+((F3097-Predictive_Model!$B$22)/Predictive_Model!$C$22)*Predictive_Model!$D$22+((I3097-Predictive_Model!$B$23)/Predictive_Model!$C$23)*Predictive_Model!$D$23+((L3097-Predictive_Model!$B$24)/Predictive_Model!$C$24)*Predictive_Model!$D$24+((M3097-Predictive_Model!$B$25)/Predictive_Model!$C$25)*Predictive_Model!$D$25+IF(C3097="Male",Predictive_Model!$D$31,IF(C3097="Other",Predictive_Model!$D$32,0))+IF(D3097="Premium",Predictive_Model!$D$34,IF(D3097="Standard",Predictive_Model!$D$35,0))+IF(G3097="Asia",Predictive_Model!$D$37,IF(G3097="Europe",Predictive_Model!$D$38,IF(G3097="North America",Predictive_Model!$D$39,IF(G3097="Oceania",Predictive_Model!$D$40,IF(G3097="South America",Predictive_Model!$D$41,0)))))+IF(H3097="Laptop",Predictive_Model!$D$43,IF(H3097="Mobile",Predictive_Model!$D$44,IF(H3097="TV",Predictive_Model!$D$45,IF(H3097="Tablet",Predictive_Model!$D$46,0))))+IF(K3097="Crypto",Predictive_Model!$D$48,IF(K3097="Debit Card",Predictive_Model!$D$49,IF(K3097="Gift Card",Predictive_Model!$D$50,IF(K3097="PayPal",Predictive_Model!$D$51,0))))+IF(N3097="Comedy",Predictive_Model!$D$53,IF(N3097="Documentary",Predictive_Model!$D$54,IF(N3097="Drama",Predictive_Model!$D$55,IF(N3097="Horror",Predictive_Model!$D$56,IF(N3097="Romance",Predictive_Model!$D$57,IF(N3097="Sci-Fi",Predictive_Model!$D$58,0)))))))))</f>
        <v>0.99852943773868985</v>
      </c>
      <c r="V3097" s="3" t="str">
        <f t="shared" si="486"/>
        <v>Critical</v>
      </c>
      <c r="W3097" s="6">
        <f t="shared" si="487"/>
        <v>13.99</v>
      </c>
      <c r="X3097" s="3" t="str">
        <f t="shared" si="488"/>
        <v>Priority 2</v>
      </c>
      <c r="Y3097" s="3" t="str">
        <f t="shared" si="489"/>
        <v>OK</v>
      </c>
    </row>
    <row r="3098" spans="1:25" x14ac:dyDescent="0.25">
      <c r="A3098" s="3" t="str">
        <f>Raw_Data!A3098</f>
        <v>a065e7e1-f8a6-429b-90be-e5b35e78f22a</v>
      </c>
      <c r="B3098" s="3">
        <f>Raw_Data!B3098</f>
        <v>48</v>
      </c>
      <c r="C3098" s="3" t="str">
        <f>Raw_Data!C3098</f>
        <v>Other</v>
      </c>
      <c r="D3098" s="3" t="str">
        <f>Raw_Data!D3098</f>
        <v>Basic</v>
      </c>
      <c r="E3098" s="3">
        <f>Raw_Data!E3098</f>
        <v>39.47</v>
      </c>
      <c r="F3098" s="3">
        <f>Raw_Data!F3098</f>
        <v>32</v>
      </c>
      <c r="G3098" s="3" t="str">
        <f>Raw_Data!G3098</f>
        <v>Europe</v>
      </c>
      <c r="H3098" s="3" t="str">
        <f>Raw_Data!H3098</f>
        <v>Desktop</v>
      </c>
      <c r="I3098" s="3">
        <f>Raw_Data!I3098</f>
        <v>8.99</v>
      </c>
      <c r="J3098" s="3">
        <f>Raw_Data!J3098</f>
        <v>0</v>
      </c>
      <c r="K3098" s="3" t="str">
        <f>Raw_Data!K3098</f>
        <v>Crypto</v>
      </c>
      <c r="L3098" s="3">
        <f>Raw_Data!L3098</f>
        <v>4</v>
      </c>
      <c r="M3098" s="3">
        <f>Raw_Data!M3098</f>
        <v>1.2</v>
      </c>
      <c r="N3098" s="3" t="str">
        <f>Raw_Data!N3098</f>
        <v>Action</v>
      </c>
      <c r="O3098" s="3" t="str">
        <f t="shared" si="480"/>
        <v>45-54</v>
      </c>
      <c r="P3098" s="3" t="str">
        <f t="shared" si="481"/>
        <v>25-49h</v>
      </c>
      <c r="Q3098" s="3" t="str">
        <f t="shared" si="482"/>
        <v>22-45d</v>
      </c>
      <c r="R3098" s="3" t="str">
        <f t="shared" si="483"/>
        <v>Medium</v>
      </c>
      <c r="S3098" s="3" t="str">
        <f t="shared" si="484"/>
        <v>Low</v>
      </c>
      <c r="T3098" s="3" t="str">
        <f t="shared" si="485"/>
        <v>Active</v>
      </c>
      <c r="U3098" s="4">
        <f>1/(1+EXP(-(Predictive_Model!$B$5+((B3098-Predictive_Model!$B$20)/Predictive_Model!$C$20)*Predictive_Model!$D$20+((E3098-Predictive_Model!$B$21)/Predictive_Model!$C$21)*Predictive_Model!$D$21+((F3098-Predictive_Model!$B$22)/Predictive_Model!$C$22)*Predictive_Model!$D$22+((I3098-Predictive_Model!$B$23)/Predictive_Model!$C$23)*Predictive_Model!$D$23+((L3098-Predictive_Model!$B$24)/Predictive_Model!$C$24)*Predictive_Model!$D$24+((M3098-Predictive_Model!$B$25)/Predictive_Model!$C$25)*Predictive_Model!$D$25+IF(C3098="Male",Predictive_Model!$D$31,IF(C3098="Other",Predictive_Model!$D$32,0))+IF(D3098="Premium",Predictive_Model!$D$34,IF(D3098="Standard",Predictive_Model!$D$35,0))+IF(G3098="Asia",Predictive_Model!$D$37,IF(G3098="Europe",Predictive_Model!$D$38,IF(G3098="North America",Predictive_Model!$D$39,IF(G3098="Oceania",Predictive_Model!$D$40,IF(G3098="South America",Predictive_Model!$D$41,0)))))+IF(H3098="Laptop",Predictive_Model!$D$43,IF(H3098="Mobile",Predictive_Model!$D$44,IF(H3098="TV",Predictive_Model!$D$45,IF(H3098="Tablet",Predictive_Model!$D$46,0))))+IF(K3098="Crypto",Predictive_Model!$D$48,IF(K3098="Debit Card",Predictive_Model!$D$49,IF(K3098="Gift Card",Predictive_Model!$D$50,IF(K3098="PayPal",Predictive_Model!$D$51,0))))+IF(N3098="Comedy",Predictive_Model!$D$53,IF(N3098="Documentary",Predictive_Model!$D$54,IF(N3098="Drama",Predictive_Model!$D$55,IF(N3098="Horror",Predictive_Model!$D$56,IF(N3098="Romance",Predictive_Model!$D$57,IF(N3098="Sci-Fi",Predictive_Model!$D$58,0)))))))))</f>
        <v>3.1073758908012702E-4</v>
      </c>
      <c r="V3098" s="3" t="str">
        <f t="shared" si="486"/>
        <v>Low</v>
      </c>
      <c r="W3098" s="6">
        <f t="shared" si="487"/>
        <v>2.7935309258303419E-3</v>
      </c>
      <c r="X3098" s="3" t="str">
        <f t="shared" si="488"/>
        <v>Monitor</v>
      </c>
      <c r="Y3098" s="3" t="str">
        <f t="shared" si="489"/>
        <v>OK</v>
      </c>
    </row>
    <row r="3099" spans="1:25" x14ac:dyDescent="0.25">
      <c r="A3099" s="3" t="str">
        <f>Raw_Data!A3099</f>
        <v>9f43a60a-bd6e-42de-9707-0a3b942d97fc</v>
      </c>
      <c r="B3099" s="3">
        <f>Raw_Data!B3099</f>
        <v>64</v>
      </c>
      <c r="C3099" s="3" t="str">
        <f>Raw_Data!C3099</f>
        <v>Female</v>
      </c>
      <c r="D3099" s="3" t="str">
        <f>Raw_Data!D3099</f>
        <v>Basic</v>
      </c>
      <c r="E3099" s="3">
        <f>Raw_Data!E3099</f>
        <v>7.82</v>
      </c>
      <c r="F3099" s="3">
        <f>Raw_Data!F3099</f>
        <v>34</v>
      </c>
      <c r="G3099" s="3" t="str">
        <f>Raw_Data!G3099</f>
        <v>North America</v>
      </c>
      <c r="H3099" s="3" t="str">
        <f>Raw_Data!H3099</f>
        <v>Mobile</v>
      </c>
      <c r="I3099" s="3">
        <f>Raw_Data!I3099</f>
        <v>8.99</v>
      </c>
      <c r="J3099" s="3">
        <f>Raw_Data!J3099</f>
        <v>1</v>
      </c>
      <c r="K3099" s="3" t="str">
        <f>Raw_Data!K3099</f>
        <v>Debit Card</v>
      </c>
      <c r="L3099" s="3">
        <f>Raw_Data!L3099</f>
        <v>2</v>
      </c>
      <c r="M3099" s="3">
        <f>Raw_Data!M3099</f>
        <v>0.22</v>
      </c>
      <c r="N3099" s="3" t="str">
        <f>Raw_Data!N3099</f>
        <v>Comedy</v>
      </c>
      <c r="O3099" s="3" t="str">
        <f t="shared" si="480"/>
        <v>55-70</v>
      </c>
      <c r="P3099" s="3" t="str">
        <f t="shared" si="481"/>
        <v>&lt;10h</v>
      </c>
      <c r="Q3099" s="3" t="str">
        <f t="shared" si="482"/>
        <v>22-45d</v>
      </c>
      <c r="R3099" s="3" t="str">
        <f t="shared" si="483"/>
        <v>Medium</v>
      </c>
      <c r="S3099" s="3" t="str">
        <f t="shared" si="484"/>
        <v>Low</v>
      </c>
      <c r="T3099" s="3" t="str">
        <f t="shared" si="485"/>
        <v>Churned</v>
      </c>
      <c r="U3099" s="4">
        <f>1/(1+EXP(-(Predictive_Model!$B$5+((B3099-Predictive_Model!$B$20)/Predictive_Model!$C$20)*Predictive_Model!$D$20+((E3099-Predictive_Model!$B$21)/Predictive_Model!$C$21)*Predictive_Model!$D$21+((F3099-Predictive_Model!$B$22)/Predictive_Model!$C$22)*Predictive_Model!$D$22+((I3099-Predictive_Model!$B$23)/Predictive_Model!$C$23)*Predictive_Model!$D$23+((L3099-Predictive_Model!$B$24)/Predictive_Model!$C$24)*Predictive_Model!$D$24+((M3099-Predictive_Model!$B$25)/Predictive_Model!$C$25)*Predictive_Model!$D$25+IF(C3099="Male",Predictive_Model!$D$31,IF(C3099="Other",Predictive_Model!$D$32,0))+IF(D3099="Premium",Predictive_Model!$D$34,IF(D3099="Standard",Predictive_Model!$D$35,0))+IF(G3099="Asia",Predictive_Model!$D$37,IF(G3099="Europe",Predictive_Model!$D$38,IF(G3099="North America",Predictive_Model!$D$39,IF(G3099="Oceania",Predictive_Model!$D$40,IF(G3099="South America",Predictive_Model!$D$41,0)))))+IF(H3099="Laptop",Predictive_Model!$D$43,IF(H3099="Mobile",Predictive_Model!$D$44,IF(H3099="TV",Predictive_Model!$D$45,IF(H3099="Tablet",Predictive_Model!$D$46,0))))+IF(K3099="Crypto",Predictive_Model!$D$48,IF(K3099="Debit Card",Predictive_Model!$D$49,IF(K3099="Gift Card",Predictive_Model!$D$50,IF(K3099="PayPal",Predictive_Model!$D$51,0))))+IF(N3099="Comedy",Predictive_Model!$D$53,IF(N3099="Documentary",Predictive_Model!$D$54,IF(N3099="Drama",Predictive_Model!$D$55,IF(N3099="Horror",Predictive_Model!$D$56,IF(N3099="Romance",Predictive_Model!$D$57,IF(N3099="Sci-Fi",Predictive_Model!$D$58,0)))))))))</f>
        <v>0.99908684638735812</v>
      </c>
      <c r="V3099" s="3" t="str">
        <f t="shared" si="486"/>
        <v>Critical</v>
      </c>
      <c r="W3099" s="6">
        <f t="shared" si="487"/>
        <v>8.99</v>
      </c>
      <c r="X3099" s="3" t="str">
        <f t="shared" si="488"/>
        <v>Priority 2</v>
      </c>
      <c r="Y3099" s="3" t="str">
        <f t="shared" si="489"/>
        <v>OK</v>
      </c>
    </row>
    <row r="3100" spans="1:25" x14ac:dyDescent="0.25">
      <c r="A3100" s="3" t="str">
        <f>Raw_Data!A3100</f>
        <v>5cdde76b-50a8-4d41-a799-177a2e77e581</v>
      </c>
      <c r="B3100" s="3">
        <f>Raw_Data!B3100</f>
        <v>67</v>
      </c>
      <c r="C3100" s="3" t="str">
        <f>Raw_Data!C3100</f>
        <v>Female</v>
      </c>
      <c r="D3100" s="3" t="str">
        <f>Raw_Data!D3100</f>
        <v>Premium</v>
      </c>
      <c r="E3100" s="3">
        <f>Raw_Data!E3100</f>
        <v>4.01</v>
      </c>
      <c r="F3100" s="3">
        <f>Raw_Data!F3100</f>
        <v>55</v>
      </c>
      <c r="G3100" s="3" t="str">
        <f>Raw_Data!G3100</f>
        <v>South America</v>
      </c>
      <c r="H3100" s="3" t="str">
        <f>Raw_Data!H3100</f>
        <v>Laptop</v>
      </c>
      <c r="I3100" s="3">
        <f>Raw_Data!I3100</f>
        <v>17.989999999999998</v>
      </c>
      <c r="J3100" s="3">
        <f>Raw_Data!J3100</f>
        <v>1</v>
      </c>
      <c r="K3100" s="3" t="str">
        <f>Raw_Data!K3100</f>
        <v>Debit Card</v>
      </c>
      <c r="L3100" s="3">
        <f>Raw_Data!L3100</f>
        <v>4</v>
      </c>
      <c r="M3100" s="3">
        <f>Raw_Data!M3100</f>
        <v>7.0000000000000007E-2</v>
      </c>
      <c r="N3100" s="3" t="str">
        <f>Raw_Data!N3100</f>
        <v>Drama</v>
      </c>
      <c r="O3100" s="3" t="str">
        <f t="shared" si="480"/>
        <v>55-70</v>
      </c>
      <c r="P3100" s="3" t="str">
        <f t="shared" si="481"/>
        <v>&lt;10h</v>
      </c>
      <c r="Q3100" s="3" t="str">
        <f t="shared" si="482"/>
        <v>46-60d</v>
      </c>
      <c r="R3100" s="3" t="str">
        <f t="shared" si="483"/>
        <v>Low</v>
      </c>
      <c r="S3100" s="3" t="str">
        <f t="shared" si="484"/>
        <v>High</v>
      </c>
      <c r="T3100" s="3" t="str">
        <f t="shared" si="485"/>
        <v>Churned</v>
      </c>
      <c r="U3100" s="4">
        <f>1/(1+EXP(-(Predictive_Model!$B$5+((B3100-Predictive_Model!$B$20)/Predictive_Model!$C$20)*Predictive_Model!$D$20+((E3100-Predictive_Model!$B$21)/Predictive_Model!$C$21)*Predictive_Model!$D$21+((F3100-Predictive_Model!$B$22)/Predictive_Model!$C$22)*Predictive_Model!$D$22+((I3100-Predictive_Model!$B$23)/Predictive_Model!$C$23)*Predictive_Model!$D$23+((L3100-Predictive_Model!$B$24)/Predictive_Model!$C$24)*Predictive_Model!$D$24+((M3100-Predictive_Model!$B$25)/Predictive_Model!$C$25)*Predictive_Model!$D$25+IF(C3100="Male",Predictive_Model!$D$31,IF(C3100="Other",Predictive_Model!$D$32,0))+IF(D3100="Premium",Predictive_Model!$D$34,IF(D3100="Standard",Predictive_Model!$D$35,0))+IF(G3100="Asia",Predictive_Model!$D$37,IF(G3100="Europe",Predictive_Model!$D$38,IF(G3100="North America",Predictive_Model!$D$39,IF(G3100="Oceania",Predictive_Model!$D$40,IF(G3100="South America",Predictive_Model!$D$41,0)))))+IF(H3100="Laptop",Predictive_Model!$D$43,IF(H3100="Mobile",Predictive_Model!$D$44,IF(H3100="TV",Predictive_Model!$D$45,IF(H3100="Tablet",Predictive_Model!$D$46,0))))+IF(K3100="Crypto",Predictive_Model!$D$48,IF(K3100="Debit Card",Predictive_Model!$D$49,IF(K3100="Gift Card",Predictive_Model!$D$50,IF(K3100="PayPal",Predictive_Model!$D$51,0))))+IF(N3100="Comedy",Predictive_Model!$D$53,IF(N3100="Documentary",Predictive_Model!$D$54,IF(N3100="Drama",Predictive_Model!$D$55,IF(N3100="Horror",Predictive_Model!$D$56,IF(N3100="Romance",Predictive_Model!$D$57,IF(N3100="Sci-Fi",Predictive_Model!$D$58,0)))))))))</f>
        <v>0.99402692810022208</v>
      </c>
      <c r="V3100" s="3" t="str">
        <f t="shared" si="486"/>
        <v>Critical</v>
      </c>
      <c r="W3100" s="6">
        <f t="shared" si="487"/>
        <v>17.989999999999998</v>
      </c>
      <c r="X3100" s="3" t="str">
        <f t="shared" si="488"/>
        <v>Priority 1</v>
      </c>
      <c r="Y3100" s="3" t="str">
        <f t="shared" si="489"/>
        <v>OK</v>
      </c>
    </row>
    <row r="3101" spans="1:25" x14ac:dyDescent="0.25">
      <c r="A3101" s="3" t="str">
        <f>Raw_Data!A3101</f>
        <v>b21baa2a-9c93-4d91-92bc-88f708dabe32</v>
      </c>
      <c r="B3101" s="3">
        <f>Raw_Data!B3101</f>
        <v>30</v>
      </c>
      <c r="C3101" s="3" t="str">
        <f>Raw_Data!C3101</f>
        <v>Male</v>
      </c>
      <c r="D3101" s="3" t="str">
        <f>Raw_Data!D3101</f>
        <v>Basic</v>
      </c>
      <c r="E3101" s="3">
        <f>Raw_Data!E3101</f>
        <v>5.42</v>
      </c>
      <c r="F3101" s="3">
        <f>Raw_Data!F3101</f>
        <v>43</v>
      </c>
      <c r="G3101" s="3" t="str">
        <f>Raw_Data!G3101</f>
        <v>Africa</v>
      </c>
      <c r="H3101" s="3" t="str">
        <f>Raw_Data!H3101</f>
        <v>Tablet</v>
      </c>
      <c r="I3101" s="3">
        <f>Raw_Data!I3101</f>
        <v>8.99</v>
      </c>
      <c r="J3101" s="3">
        <f>Raw_Data!J3101</f>
        <v>1</v>
      </c>
      <c r="K3101" s="3" t="str">
        <f>Raw_Data!K3101</f>
        <v>Gift Card</v>
      </c>
      <c r="L3101" s="3">
        <f>Raw_Data!L3101</f>
        <v>4</v>
      </c>
      <c r="M3101" s="3">
        <f>Raw_Data!M3101</f>
        <v>0.12</v>
      </c>
      <c r="N3101" s="3" t="str">
        <f>Raw_Data!N3101</f>
        <v>Drama</v>
      </c>
      <c r="O3101" s="3" t="str">
        <f t="shared" si="480"/>
        <v>25-34</v>
      </c>
      <c r="P3101" s="3" t="str">
        <f t="shared" si="481"/>
        <v>&lt;10h</v>
      </c>
      <c r="Q3101" s="3" t="str">
        <f t="shared" si="482"/>
        <v>22-45d</v>
      </c>
      <c r="R3101" s="3" t="str">
        <f t="shared" si="483"/>
        <v>Medium</v>
      </c>
      <c r="S3101" s="3" t="str">
        <f t="shared" si="484"/>
        <v>Low</v>
      </c>
      <c r="T3101" s="3" t="str">
        <f t="shared" si="485"/>
        <v>Churned</v>
      </c>
      <c r="U3101" s="4">
        <f>1/(1+EXP(-(Predictive_Model!$B$5+((B3101-Predictive_Model!$B$20)/Predictive_Model!$C$20)*Predictive_Model!$D$20+((E3101-Predictive_Model!$B$21)/Predictive_Model!$C$21)*Predictive_Model!$D$21+((F3101-Predictive_Model!$B$22)/Predictive_Model!$C$22)*Predictive_Model!$D$22+((I3101-Predictive_Model!$B$23)/Predictive_Model!$C$23)*Predictive_Model!$D$23+((L3101-Predictive_Model!$B$24)/Predictive_Model!$C$24)*Predictive_Model!$D$24+((M3101-Predictive_Model!$B$25)/Predictive_Model!$C$25)*Predictive_Model!$D$25+IF(C3101="Male",Predictive_Model!$D$31,IF(C3101="Other",Predictive_Model!$D$32,0))+IF(D3101="Premium",Predictive_Model!$D$34,IF(D3101="Standard",Predictive_Model!$D$35,0))+IF(G3101="Asia",Predictive_Model!$D$37,IF(G3101="Europe",Predictive_Model!$D$38,IF(G3101="North America",Predictive_Model!$D$39,IF(G3101="Oceania",Predictive_Model!$D$40,IF(G3101="South America",Predictive_Model!$D$41,0)))))+IF(H3101="Laptop",Predictive_Model!$D$43,IF(H3101="Mobile",Predictive_Model!$D$44,IF(H3101="TV",Predictive_Model!$D$45,IF(H3101="Tablet",Predictive_Model!$D$46,0))))+IF(K3101="Crypto",Predictive_Model!$D$48,IF(K3101="Debit Card",Predictive_Model!$D$49,IF(K3101="Gift Card",Predictive_Model!$D$50,IF(K3101="PayPal",Predictive_Model!$D$51,0))))+IF(N3101="Comedy",Predictive_Model!$D$53,IF(N3101="Documentary",Predictive_Model!$D$54,IF(N3101="Drama",Predictive_Model!$D$55,IF(N3101="Horror",Predictive_Model!$D$56,IF(N3101="Romance",Predictive_Model!$D$57,IF(N3101="Sci-Fi",Predictive_Model!$D$58,0)))))))))</f>
        <v>0.99958994936014534</v>
      </c>
      <c r="V3101" s="3" t="str">
        <f t="shared" si="486"/>
        <v>Critical</v>
      </c>
      <c r="W3101" s="6">
        <f t="shared" si="487"/>
        <v>8.99</v>
      </c>
      <c r="X3101" s="3" t="str">
        <f t="shared" si="488"/>
        <v>Priority 2</v>
      </c>
      <c r="Y3101" s="3" t="str">
        <f t="shared" si="489"/>
        <v>OK</v>
      </c>
    </row>
    <row r="3102" spans="1:25" x14ac:dyDescent="0.25">
      <c r="A3102" s="3" t="str">
        <f>Raw_Data!A3102</f>
        <v>73a4b76c-1e0c-4d55-9ef4-cfce29a688ba</v>
      </c>
      <c r="B3102" s="3">
        <f>Raw_Data!B3102</f>
        <v>45</v>
      </c>
      <c r="C3102" s="3" t="str">
        <f>Raw_Data!C3102</f>
        <v>Male</v>
      </c>
      <c r="D3102" s="3" t="str">
        <f>Raw_Data!D3102</f>
        <v>Premium</v>
      </c>
      <c r="E3102" s="3">
        <f>Raw_Data!E3102</f>
        <v>17.850000000000001</v>
      </c>
      <c r="F3102" s="3">
        <f>Raw_Data!F3102</f>
        <v>57</v>
      </c>
      <c r="G3102" s="3" t="str">
        <f>Raw_Data!G3102</f>
        <v>Europe</v>
      </c>
      <c r="H3102" s="3" t="str">
        <f>Raw_Data!H3102</f>
        <v>Desktop</v>
      </c>
      <c r="I3102" s="3">
        <f>Raw_Data!I3102</f>
        <v>17.989999999999998</v>
      </c>
      <c r="J3102" s="3">
        <f>Raw_Data!J3102</f>
        <v>1</v>
      </c>
      <c r="K3102" s="3" t="str">
        <f>Raw_Data!K3102</f>
        <v>Crypto</v>
      </c>
      <c r="L3102" s="3">
        <f>Raw_Data!L3102</f>
        <v>3</v>
      </c>
      <c r="M3102" s="3">
        <f>Raw_Data!M3102</f>
        <v>0.31</v>
      </c>
      <c r="N3102" s="3" t="str">
        <f>Raw_Data!N3102</f>
        <v>Sci-Fi</v>
      </c>
      <c r="O3102" s="3" t="str">
        <f t="shared" si="480"/>
        <v>45-54</v>
      </c>
      <c r="P3102" s="3" t="str">
        <f t="shared" si="481"/>
        <v>10-24h</v>
      </c>
      <c r="Q3102" s="3" t="str">
        <f t="shared" si="482"/>
        <v>46-60d</v>
      </c>
      <c r="R3102" s="3" t="str">
        <f t="shared" si="483"/>
        <v>Medium</v>
      </c>
      <c r="S3102" s="3" t="str">
        <f t="shared" si="484"/>
        <v>High</v>
      </c>
      <c r="T3102" s="3" t="str">
        <f t="shared" si="485"/>
        <v>Churned</v>
      </c>
      <c r="U3102" s="4">
        <f>1/(1+EXP(-(Predictive_Model!$B$5+((B3102-Predictive_Model!$B$20)/Predictive_Model!$C$20)*Predictive_Model!$D$20+((E3102-Predictive_Model!$B$21)/Predictive_Model!$C$21)*Predictive_Model!$D$21+((F3102-Predictive_Model!$B$22)/Predictive_Model!$C$22)*Predictive_Model!$D$22+((I3102-Predictive_Model!$B$23)/Predictive_Model!$C$23)*Predictive_Model!$D$23+((L3102-Predictive_Model!$B$24)/Predictive_Model!$C$24)*Predictive_Model!$D$24+((M3102-Predictive_Model!$B$25)/Predictive_Model!$C$25)*Predictive_Model!$D$25+IF(C3102="Male",Predictive_Model!$D$31,IF(C3102="Other",Predictive_Model!$D$32,0))+IF(D3102="Premium",Predictive_Model!$D$34,IF(D3102="Standard",Predictive_Model!$D$35,0))+IF(G3102="Asia",Predictive_Model!$D$37,IF(G3102="Europe",Predictive_Model!$D$38,IF(G3102="North America",Predictive_Model!$D$39,IF(G3102="Oceania",Predictive_Model!$D$40,IF(G3102="South America",Predictive_Model!$D$41,0)))))+IF(H3102="Laptop",Predictive_Model!$D$43,IF(H3102="Mobile",Predictive_Model!$D$44,IF(H3102="TV",Predictive_Model!$D$45,IF(H3102="Tablet",Predictive_Model!$D$46,0))))+IF(K3102="Crypto",Predictive_Model!$D$48,IF(K3102="Debit Card",Predictive_Model!$D$49,IF(K3102="Gift Card",Predictive_Model!$D$50,IF(K3102="PayPal",Predictive_Model!$D$51,0))))+IF(N3102="Comedy",Predictive_Model!$D$53,IF(N3102="Documentary",Predictive_Model!$D$54,IF(N3102="Drama",Predictive_Model!$D$55,IF(N3102="Horror",Predictive_Model!$D$56,IF(N3102="Romance",Predictive_Model!$D$57,IF(N3102="Sci-Fi",Predictive_Model!$D$58,0)))))))))</f>
        <v>0.8045636160115397</v>
      </c>
      <c r="V3102" s="3" t="str">
        <f t="shared" si="486"/>
        <v>Critical</v>
      </c>
      <c r="W3102" s="6">
        <f t="shared" si="487"/>
        <v>17.989999999999998</v>
      </c>
      <c r="X3102" s="3" t="str">
        <f t="shared" si="488"/>
        <v>Priority 1</v>
      </c>
      <c r="Y3102" s="3" t="str">
        <f t="shared" si="489"/>
        <v>OK</v>
      </c>
    </row>
    <row r="3103" spans="1:25" x14ac:dyDescent="0.25">
      <c r="A3103" s="3" t="str">
        <f>Raw_Data!A3103</f>
        <v>1e89c820-f686-4a32-aeab-924d79f6d288</v>
      </c>
      <c r="B3103" s="3">
        <f>Raw_Data!B3103</f>
        <v>28</v>
      </c>
      <c r="C3103" s="3" t="str">
        <f>Raw_Data!C3103</f>
        <v>Male</v>
      </c>
      <c r="D3103" s="3" t="str">
        <f>Raw_Data!D3103</f>
        <v>Standard</v>
      </c>
      <c r="E3103" s="3">
        <f>Raw_Data!E3103</f>
        <v>3.57</v>
      </c>
      <c r="F3103" s="3">
        <f>Raw_Data!F3103</f>
        <v>60</v>
      </c>
      <c r="G3103" s="3" t="str">
        <f>Raw_Data!G3103</f>
        <v>North America</v>
      </c>
      <c r="H3103" s="3" t="str">
        <f>Raw_Data!H3103</f>
        <v>Mobile</v>
      </c>
      <c r="I3103" s="3">
        <f>Raw_Data!I3103</f>
        <v>13.99</v>
      </c>
      <c r="J3103" s="3">
        <f>Raw_Data!J3103</f>
        <v>1</v>
      </c>
      <c r="K3103" s="3" t="str">
        <f>Raw_Data!K3103</f>
        <v>Crypto</v>
      </c>
      <c r="L3103" s="3">
        <f>Raw_Data!L3103</f>
        <v>4</v>
      </c>
      <c r="M3103" s="3">
        <f>Raw_Data!M3103</f>
        <v>0.06</v>
      </c>
      <c r="N3103" s="3" t="str">
        <f>Raw_Data!N3103</f>
        <v>Horror</v>
      </c>
      <c r="O3103" s="3" t="str">
        <f t="shared" si="480"/>
        <v>25-34</v>
      </c>
      <c r="P3103" s="3" t="str">
        <f t="shared" si="481"/>
        <v>&lt;10h</v>
      </c>
      <c r="Q3103" s="3" t="str">
        <f t="shared" si="482"/>
        <v>46-60d</v>
      </c>
      <c r="R3103" s="3" t="str">
        <f t="shared" si="483"/>
        <v>Low</v>
      </c>
      <c r="S3103" s="3" t="str">
        <f t="shared" si="484"/>
        <v>Mid</v>
      </c>
      <c r="T3103" s="3" t="str">
        <f t="shared" si="485"/>
        <v>Churned</v>
      </c>
      <c r="U3103" s="4">
        <f>1/(1+EXP(-(Predictive_Model!$B$5+((B3103-Predictive_Model!$B$20)/Predictive_Model!$C$20)*Predictive_Model!$D$20+((E3103-Predictive_Model!$B$21)/Predictive_Model!$C$21)*Predictive_Model!$D$21+((F3103-Predictive_Model!$B$22)/Predictive_Model!$C$22)*Predictive_Model!$D$22+((I3103-Predictive_Model!$B$23)/Predictive_Model!$C$23)*Predictive_Model!$D$23+((L3103-Predictive_Model!$B$24)/Predictive_Model!$C$24)*Predictive_Model!$D$24+((M3103-Predictive_Model!$B$25)/Predictive_Model!$C$25)*Predictive_Model!$D$25+IF(C3103="Male",Predictive_Model!$D$31,IF(C3103="Other",Predictive_Model!$D$32,0))+IF(D3103="Premium",Predictive_Model!$D$34,IF(D3103="Standard",Predictive_Model!$D$35,0))+IF(G3103="Asia",Predictive_Model!$D$37,IF(G3103="Europe",Predictive_Model!$D$38,IF(G3103="North America",Predictive_Model!$D$39,IF(G3103="Oceania",Predictive_Model!$D$40,IF(G3103="South America",Predictive_Model!$D$41,0)))))+IF(H3103="Laptop",Predictive_Model!$D$43,IF(H3103="Mobile",Predictive_Model!$D$44,IF(H3103="TV",Predictive_Model!$D$45,IF(H3103="Tablet",Predictive_Model!$D$46,0))))+IF(K3103="Crypto",Predictive_Model!$D$48,IF(K3103="Debit Card",Predictive_Model!$D$49,IF(K3103="Gift Card",Predictive_Model!$D$50,IF(K3103="PayPal",Predictive_Model!$D$51,0))))+IF(N3103="Comedy",Predictive_Model!$D$53,IF(N3103="Documentary",Predictive_Model!$D$54,IF(N3103="Drama",Predictive_Model!$D$55,IF(N3103="Horror",Predictive_Model!$D$56,IF(N3103="Romance",Predictive_Model!$D$57,IF(N3103="Sci-Fi",Predictive_Model!$D$58,0)))))))))</f>
        <v>0.99992363736086154</v>
      </c>
      <c r="V3103" s="3" t="str">
        <f t="shared" si="486"/>
        <v>Critical</v>
      </c>
      <c r="W3103" s="6">
        <f t="shared" si="487"/>
        <v>13.99</v>
      </c>
      <c r="X3103" s="3" t="str">
        <f t="shared" si="488"/>
        <v>Priority 2</v>
      </c>
      <c r="Y3103" s="3" t="str">
        <f t="shared" si="489"/>
        <v>OK</v>
      </c>
    </row>
    <row r="3104" spans="1:25" x14ac:dyDescent="0.25">
      <c r="A3104" s="3" t="str">
        <f>Raw_Data!A3104</f>
        <v>f8520665-cd2a-42c9-ba24-3da9505579a9</v>
      </c>
      <c r="B3104" s="3">
        <f>Raw_Data!B3104</f>
        <v>46</v>
      </c>
      <c r="C3104" s="3" t="str">
        <f>Raw_Data!C3104</f>
        <v>Male</v>
      </c>
      <c r="D3104" s="3" t="str">
        <f>Raw_Data!D3104</f>
        <v>Standard</v>
      </c>
      <c r="E3104" s="3">
        <f>Raw_Data!E3104</f>
        <v>0.86</v>
      </c>
      <c r="F3104" s="3">
        <f>Raw_Data!F3104</f>
        <v>23</v>
      </c>
      <c r="G3104" s="3" t="str">
        <f>Raw_Data!G3104</f>
        <v>Asia</v>
      </c>
      <c r="H3104" s="3" t="str">
        <f>Raw_Data!H3104</f>
        <v>Tablet</v>
      </c>
      <c r="I3104" s="3">
        <f>Raw_Data!I3104</f>
        <v>13.99</v>
      </c>
      <c r="J3104" s="3">
        <f>Raw_Data!J3104</f>
        <v>0</v>
      </c>
      <c r="K3104" s="3" t="str">
        <f>Raw_Data!K3104</f>
        <v>Debit Card</v>
      </c>
      <c r="L3104" s="3">
        <f>Raw_Data!L3104</f>
        <v>4</v>
      </c>
      <c r="M3104" s="3">
        <f>Raw_Data!M3104</f>
        <v>0.04</v>
      </c>
      <c r="N3104" s="3" t="str">
        <f>Raw_Data!N3104</f>
        <v>Horror</v>
      </c>
      <c r="O3104" s="3" t="str">
        <f t="shared" si="480"/>
        <v>45-54</v>
      </c>
      <c r="P3104" s="3" t="str">
        <f t="shared" si="481"/>
        <v>&lt;10h</v>
      </c>
      <c r="Q3104" s="3" t="str">
        <f t="shared" si="482"/>
        <v>22-45d</v>
      </c>
      <c r="R3104" s="3" t="str">
        <f t="shared" si="483"/>
        <v>Medium</v>
      </c>
      <c r="S3104" s="3" t="str">
        <f t="shared" si="484"/>
        <v>Mid</v>
      </c>
      <c r="T3104" s="3" t="str">
        <f t="shared" si="485"/>
        <v>Active</v>
      </c>
      <c r="U3104" s="4">
        <f>1/(1+EXP(-(Predictive_Model!$B$5+((B3104-Predictive_Model!$B$20)/Predictive_Model!$C$20)*Predictive_Model!$D$20+((E3104-Predictive_Model!$B$21)/Predictive_Model!$C$21)*Predictive_Model!$D$21+((F3104-Predictive_Model!$B$22)/Predictive_Model!$C$22)*Predictive_Model!$D$22+((I3104-Predictive_Model!$B$23)/Predictive_Model!$C$23)*Predictive_Model!$D$23+((L3104-Predictive_Model!$B$24)/Predictive_Model!$C$24)*Predictive_Model!$D$24+((M3104-Predictive_Model!$B$25)/Predictive_Model!$C$25)*Predictive_Model!$D$25+IF(C3104="Male",Predictive_Model!$D$31,IF(C3104="Other",Predictive_Model!$D$32,0))+IF(D3104="Premium",Predictive_Model!$D$34,IF(D3104="Standard",Predictive_Model!$D$35,0))+IF(G3104="Asia",Predictive_Model!$D$37,IF(G3104="Europe",Predictive_Model!$D$38,IF(G3104="North America",Predictive_Model!$D$39,IF(G3104="Oceania",Predictive_Model!$D$40,IF(G3104="South America",Predictive_Model!$D$41,0)))))+IF(H3104="Laptop",Predictive_Model!$D$43,IF(H3104="Mobile",Predictive_Model!$D$44,IF(H3104="TV",Predictive_Model!$D$45,IF(H3104="Tablet",Predictive_Model!$D$46,0))))+IF(K3104="Crypto",Predictive_Model!$D$48,IF(K3104="Debit Card",Predictive_Model!$D$49,IF(K3104="Gift Card",Predictive_Model!$D$50,IF(K3104="PayPal",Predictive_Model!$D$51,0))))+IF(N3104="Comedy",Predictive_Model!$D$53,IF(N3104="Documentary",Predictive_Model!$D$54,IF(N3104="Drama",Predictive_Model!$D$55,IF(N3104="Horror",Predictive_Model!$D$56,IF(N3104="Romance",Predictive_Model!$D$57,IF(N3104="Sci-Fi",Predictive_Model!$D$58,0)))))))))</f>
        <v>0.99205869592188545</v>
      </c>
      <c r="V3104" s="3" t="str">
        <f t="shared" si="486"/>
        <v>Critical</v>
      </c>
      <c r="W3104" s="6">
        <f t="shared" si="487"/>
        <v>13.878901155947178</v>
      </c>
      <c r="X3104" s="3" t="str">
        <f t="shared" si="488"/>
        <v>Priority 2</v>
      </c>
      <c r="Y3104" s="3" t="str">
        <f t="shared" si="489"/>
        <v>OK</v>
      </c>
    </row>
    <row r="3105" spans="1:25" x14ac:dyDescent="0.25">
      <c r="A3105" s="3" t="str">
        <f>Raw_Data!A3105</f>
        <v>7e06975c-0bf7-4fe1-b884-8e7de13b702d</v>
      </c>
      <c r="B3105" s="3">
        <f>Raw_Data!B3105</f>
        <v>45</v>
      </c>
      <c r="C3105" s="3" t="str">
        <f>Raw_Data!C3105</f>
        <v>Female</v>
      </c>
      <c r="D3105" s="3" t="str">
        <f>Raw_Data!D3105</f>
        <v>Basic</v>
      </c>
      <c r="E3105" s="3">
        <f>Raw_Data!E3105</f>
        <v>15.8</v>
      </c>
      <c r="F3105" s="3">
        <f>Raw_Data!F3105</f>
        <v>57</v>
      </c>
      <c r="G3105" s="3" t="str">
        <f>Raw_Data!G3105</f>
        <v>Oceania</v>
      </c>
      <c r="H3105" s="3" t="str">
        <f>Raw_Data!H3105</f>
        <v>Mobile</v>
      </c>
      <c r="I3105" s="3">
        <f>Raw_Data!I3105</f>
        <v>8.99</v>
      </c>
      <c r="J3105" s="3">
        <f>Raw_Data!J3105</f>
        <v>1</v>
      </c>
      <c r="K3105" s="3" t="str">
        <f>Raw_Data!K3105</f>
        <v>Credit Card</v>
      </c>
      <c r="L3105" s="3">
        <f>Raw_Data!L3105</f>
        <v>1</v>
      </c>
      <c r="M3105" s="3">
        <f>Raw_Data!M3105</f>
        <v>0.27</v>
      </c>
      <c r="N3105" s="3" t="str">
        <f>Raw_Data!N3105</f>
        <v>Documentary</v>
      </c>
      <c r="O3105" s="3" t="str">
        <f t="shared" si="480"/>
        <v>45-54</v>
      </c>
      <c r="P3105" s="3" t="str">
        <f t="shared" si="481"/>
        <v>10-24h</v>
      </c>
      <c r="Q3105" s="3" t="str">
        <f t="shared" si="482"/>
        <v>46-60d</v>
      </c>
      <c r="R3105" s="3" t="str">
        <f t="shared" si="483"/>
        <v>Medium</v>
      </c>
      <c r="S3105" s="3" t="str">
        <f t="shared" si="484"/>
        <v>Low</v>
      </c>
      <c r="T3105" s="3" t="str">
        <f t="shared" si="485"/>
        <v>Churned</v>
      </c>
      <c r="U3105" s="4">
        <f>1/(1+EXP(-(Predictive_Model!$B$5+((B3105-Predictive_Model!$B$20)/Predictive_Model!$C$20)*Predictive_Model!$D$20+((E3105-Predictive_Model!$B$21)/Predictive_Model!$C$21)*Predictive_Model!$D$21+((F3105-Predictive_Model!$B$22)/Predictive_Model!$C$22)*Predictive_Model!$D$22+((I3105-Predictive_Model!$B$23)/Predictive_Model!$C$23)*Predictive_Model!$D$23+((L3105-Predictive_Model!$B$24)/Predictive_Model!$C$24)*Predictive_Model!$D$24+((M3105-Predictive_Model!$B$25)/Predictive_Model!$C$25)*Predictive_Model!$D$25+IF(C3105="Male",Predictive_Model!$D$31,IF(C3105="Other",Predictive_Model!$D$32,0))+IF(D3105="Premium",Predictive_Model!$D$34,IF(D3105="Standard",Predictive_Model!$D$35,0))+IF(G3105="Asia",Predictive_Model!$D$37,IF(G3105="Europe",Predictive_Model!$D$38,IF(G3105="North America",Predictive_Model!$D$39,IF(G3105="Oceania",Predictive_Model!$D$40,IF(G3105="South America",Predictive_Model!$D$41,0)))))+IF(H3105="Laptop",Predictive_Model!$D$43,IF(H3105="Mobile",Predictive_Model!$D$44,IF(H3105="TV",Predictive_Model!$D$45,IF(H3105="Tablet",Predictive_Model!$D$46,0))))+IF(K3105="Crypto",Predictive_Model!$D$48,IF(K3105="Debit Card",Predictive_Model!$D$49,IF(K3105="Gift Card",Predictive_Model!$D$50,IF(K3105="PayPal",Predictive_Model!$D$51,0))))+IF(N3105="Comedy",Predictive_Model!$D$53,IF(N3105="Documentary",Predictive_Model!$D$54,IF(N3105="Drama",Predictive_Model!$D$55,IF(N3105="Horror",Predictive_Model!$D$56,IF(N3105="Romance",Predictive_Model!$D$57,IF(N3105="Sci-Fi",Predictive_Model!$D$58,0)))))))))</f>
        <v>0.99981409065175597</v>
      </c>
      <c r="V3105" s="3" t="str">
        <f t="shared" si="486"/>
        <v>Critical</v>
      </c>
      <c r="W3105" s="6">
        <f t="shared" si="487"/>
        <v>8.99</v>
      </c>
      <c r="X3105" s="3" t="str">
        <f t="shared" si="488"/>
        <v>Priority 2</v>
      </c>
      <c r="Y3105" s="3" t="str">
        <f t="shared" si="489"/>
        <v>OK</v>
      </c>
    </row>
    <row r="3106" spans="1:25" x14ac:dyDescent="0.25">
      <c r="A3106" s="3" t="str">
        <f>Raw_Data!A3106</f>
        <v>f6abaaad-45a9-4879-8e66-3b1d4d5c3cbc</v>
      </c>
      <c r="B3106" s="3">
        <f>Raw_Data!B3106</f>
        <v>25</v>
      </c>
      <c r="C3106" s="3" t="str">
        <f>Raw_Data!C3106</f>
        <v>Female</v>
      </c>
      <c r="D3106" s="3" t="str">
        <f>Raw_Data!D3106</f>
        <v>Standard</v>
      </c>
      <c r="E3106" s="3">
        <f>Raw_Data!E3106</f>
        <v>10.36</v>
      </c>
      <c r="F3106" s="3">
        <f>Raw_Data!F3106</f>
        <v>52</v>
      </c>
      <c r="G3106" s="3" t="str">
        <f>Raw_Data!G3106</f>
        <v>Africa</v>
      </c>
      <c r="H3106" s="3" t="str">
        <f>Raw_Data!H3106</f>
        <v>Mobile</v>
      </c>
      <c r="I3106" s="3">
        <f>Raw_Data!I3106</f>
        <v>13.99</v>
      </c>
      <c r="J3106" s="3">
        <f>Raw_Data!J3106</f>
        <v>0</v>
      </c>
      <c r="K3106" s="3" t="str">
        <f>Raw_Data!K3106</f>
        <v>Credit Card</v>
      </c>
      <c r="L3106" s="3">
        <f>Raw_Data!L3106</f>
        <v>4</v>
      </c>
      <c r="M3106" s="3">
        <f>Raw_Data!M3106</f>
        <v>0.2</v>
      </c>
      <c r="N3106" s="3" t="str">
        <f>Raw_Data!N3106</f>
        <v>Horror</v>
      </c>
      <c r="O3106" s="3" t="str">
        <f t="shared" si="480"/>
        <v>25-34</v>
      </c>
      <c r="P3106" s="3" t="str">
        <f t="shared" si="481"/>
        <v>10-24h</v>
      </c>
      <c r="Q3106" s="3" t="str">
        <f t="shared" si="482"/>
        <v>46-60d</v>
      </c>
      <c r="R3106" s="3" t="str">
        <f t="shared" si="483"/>
        <v>Medium</v>
      </c>
      <c r="S3106" s="3" t="str">
        <f t="shared" si="484"/>
        <v>Mid</v>
      </c>
      <c r="T3106" s="3" t="str">
        <f t="shared" si="485"/>
        <v>Active</v>
      </c>
      <c r="U3106" s="4">
        <f>1/(1+EXP(-(Predictive_Model!$B$5+((B3106-Predictive_Model!$B$20)/Predictive_Model!$C$20)*Predictive_Model!$D$20+((E3106-Predictive_Model!$B$21)/Predictive_Model!$C$21)*Predictive_Model!$D$21+((F3106-Predictive_Model!$B$22)/Predictive_Model!$C$22)*Predictive_Model!$D$22+((I3106-Predictive_Model!$B$23)/Predictive_Model!$C$23)*Predictive_Model!$D$23+((L3106-Predictive_Model!$B$24)/Predictive_Model!$C$24)*Predictive_Model!$D$24+((M3106-Predictive_Model!$B$25)/Predictive_Model!$C$25)*Predictive_Model!$D$25+IF(C3106="Male",Predictive_Model!$D$31,IF(C3106="Other",Predictive_Model!$D$32,0))+IF(D3106="Premium",Predictive_Model!$D$34,IF(D3106="Standard",Predictive_Model!$D$35,0))+IF(G3106="Asia",Predictive_Model!$D$37,IF(G3106="Europe",Predictive_Model!$D$38,IF(G3106="North America",Predictive_Model!$D$39,IF(G3106="Oceania",Predictive_Model!$D$40,IF(G3106="South America",Predictive_Model!$D$41,0)))))+IF(H3106="Laptop",Predictive_Model!$D$43,IF(H3106="Mobile",Predictive_Model!$D$44,IF(H3106="TV",Predictive_Model!$D$45,IF(H3106="Tablet",Predictive_Model!$D$46,0))))+IF(K3106="Crypto",Predictive_Model!$D$48,IF(K3106="Debit Card",Predictive_Model!$D$49,IF(K3106="Gift Card",Predictive_Model!$D$50,IF(K3106="PayPal",Predictive_Model!$D$51,0))))+IF(N3106="Comedy",Predictive_Model!$D$53,IF(N3106="Documentary",Predictive_Model!$D$54,IF(N3106="Drama",Predictive_Model!$D$55,IF(N3106="Horror",Predictive_Model!$D$56,IF(N3106="Romance",Predictive_Model!$D$57,IF(N3106="Sci-Fi",Predictive_Model!$D$58,0)))))))))</f>
        <v>0.99773768643314953</v>
      </c>
      <c r="V3106" s="3" t="str">
        <f t="shared" si="486"/>
        <v>Critical</v>
      </c>
      <c r="W3106" s="6">
        <f t="shared" si="487"/>
        <v>13.958350233199763</v>
      </c>
      <c r="X3106" s="3" t="str">
        <f t="shared" si="488"/>
        <v>Priority 2</v>
      </c>
      <c r="Y3106" s="3" t="str">
        <f t="shared" si="489"/>
        <v>OK</v>
      </c>
    </row>
    <row r="3107" spans="1:25" x14ac:dyDescent="0.25">
      <c r="A3107" s="3" t="str">
        <f>Raw_Data!A3107</f>
        <v>f1c437f2-b4be-40fb-9007-03dece9b63bd</v>
      </c>
      <c r="B3107" s="3">
        <f>Raw_Data!B3107</f>
        <v>42</v>
      </c>
      <c r="C3107" s="3" t="str">
        <f>Raw_Data!C3107</f>
        <v>Other</v>
      </c>
      <c r="D3107" s="3" t="str">
        <f>Raw_Data!D3107</f>
        <v>Standard</v>
      </c>
      <c r="E3107" s="3">
        <f>Raw_Data!E3107</f>
        <v>7.51</v>
      </c>
      <c r="F3107" s="3">
        <f>Raw_Data!F3107</f>
        <v>28</v>
      </c>
      <c r="G3107" s="3" t="str">
        <f>Raw_Data!G3107</f>
        <v>Europe</v>
      </c>
      <c r="H3107" s="3" t="str">
        <f>Raw_Data!H3107</f>
        <v>Laptop</v>
      </c>
      <c r="I3107" s="3">
        <f>Raw_Data!I3107</f>
        <v>13.99</v>
      </c>
      <c r="J3107" s="3">
        <f>Raw_Data!J3107</f>
        <v>0</v>
      </c>
      <c r="K3107" s="3" t="str">
        <f>Raw_Data!K3107</f>
        <v>Gift Card</v>
      </c>
      <c r="L3107" s="3">
        <f>Raw_Data!L3107</f>
        <v>1</v>
      </c>
      <c r="M3107" s="3">
        <f>Raw_Data!M3107</f>
        <v>0.26</v>
      </c>
      <c r="N3107" s="3" t="str">
        <f>Raw_Data!N3107</f>
        <v>Documentary</v>
      </c>
      <c r="O3107" s="3" t="str">
        <f t="shared" si="480"/>
        <v>35-44</v>
      </c>
      <c r="P3107" s="3" t="str">
        <f t="shared" si="481"/>
        <v>&lt;10h</v>
      </c>
      <c r="Q3107" s="3" t="str">
        <f t="shared" si="482"/>
        <v>22-45d</v>
      </c>
      <c r="R3107" s="3" t="str">
        <f t="shared" si="483"/>
        <v>Medium</v>
      </c>
      <c r="S3107" s="3" t="str">
        <f t="shared" si="484"/>
        <v>Mid</v>
      </c>
      <c r="T3107" s="3" t="str">
        <f t="shared" si="485"/>
        <v>Active</v>
      </c>
      <c r="U3107" s="4">
        <f>1/(1+EXP(-(Predictive_Model!$B$5+((B3107-Predictive_Model!$B$20)/Predictive_Model!$C$20)*Predictive_Model!$D$20+((E3107-Predictive_Model!$B$21)/Predictive_Model!$C$21)*Predictive_Model!$D$21+((F3107-Predictive_Model!$B$22)/Predictive_Model!$C$22)*Predictive_Model!$D$22+((I3107-Predictive_Model!$B$23)/Predictive_Model!$C$23)*Predictive_Model!$D$23+((L3107-Predictive_Model!$B$24)/Predictive_Model!$C$24)*Predictive_Model!$D$24+((M3107-Predictive_Model!$B$25)/Predictive_Model!$C$25)*Predictive_Model!$D$25+IF(C3107="Male",Predictive_Model!$D$31,IF(C3107="Other",Predictive_Model!$D$32,0))+IF(D3107="Premium",Predictive_Model!$D$34,IF(D3107="Standard",Predictive_Model!$D$35,0))+IF(G3107="Asia",Predictive_Model!$D$37,IF(G3107="Europe",Predictive_Model!$D$38,IF(G3107="North America",Predictive_Model!$D$39,IF(G3107="Oceania",Predictive_Model!$D$40,IF(G3107="South America",Predictive_Model!$D$41,0)))))+IF(H3107="Laptop",Predictive_Model!$D$43,IF(H3107="Mobile",Predictive_Model!$D$44,IF(H3107="TV",Predictive_Model!$D$45,IF(H3107="Tablet",Predictive_Model!$D$46,0))))+IF(K3107="Crypto",Predictive_Model!$D$48,IF(K3107="Debit Card",Predictive_Model!$D$49,IF(K3107="Gift Card",Predictive_Model!$D$50,IF(K3107="PayPal",Predictive_Model!$D$51,0))))+IF(N3107="Comedy",Predictive_Model!$D$53,IF(N3107="Documentary",Predictive_Model!$D$54,IF(N3107="Drama",Predictive_Model!$D$55,IF(N3107="Horror",Predictive_Model!$D$56,IF(N3107="Romance",Predictive_Model!$D$57,IF(N3107="Sci-Fi",Predictive_Model!$D$58,0)))))))))</f>
        <v>0.9904292033207045</v>
      </c>
      <c r="V3107" s="3" t="str">
        <f t="shared" si="486"/>
        <v>Critical</v>
      </c>
      <c r="W3107" s="6">
        <f t="shared" si="487"/>
        <v>13.856104554456657</v>
      </c>
      <c r="X3107" s="3" t="str">
        <f t="shared" si="488"/>
        <v>Priority 2</v>
      </c>
      <c r="Y3107" s="3" t="str">
        <f t="shared" si="489"/>
        <v>OK</v>
      </c>
    </row>
    <row r="3108" spans="1:25" x14ac:dyDescent="0.25">
      <c r="A3108" s="3" t="str">
        <f>Raw_Data!A3108</f>
        <v>1b217597-8e8c-475f-bfc2-df1b648f3ec8</v>
      </c>
      <c r="B3108" s="3">
        <f>Raw_Data!B3108</f>
        <v>33</v>
      </c>
      <c r="C3108" s="3" t="str">
        <f>Raw_Data!C3108</f>
        <v>Other</v>
      </c>
      <c r="D3108" s="3" t="str">
        <f>Raw_Data!D3108</f>
        <v>Basic</v>
      </c>
      <c r="E3108" s="3">
        <f>Raw_Data!E3108</f>
        <v>2.36</v>
      </c>
      <c r="F3108" s="3">
        <f>Raw_Data!F3108</f>
        <v>10</v>
      </c>
      <c r="G3108" s="3" t="str">
        <f>Raw_Data!G3108</f>
        <v>Africa</v>
      </c>
      <c r="H3108" s="3" t="str">
        <f>Raw_Data!H3108</f>
        <v>Mobile</v>
      </c>
      <c r="I3108" s="3">
        <f>Raw_Data!I3108</f>
        <v>8.99</v>
      </c>
      <c r="J3108" s="3">
        <f>Raw_Data!J3108</f>
        <v>1</v>
      </c>
      <c r="K3108" s="3" t="str">
        <f>Raw_Data!K3108</f>
        <v>PayPal</v>
      </c>
      <c r="L3108" s="3">
        <f>Raw_Data!L3108</f>
        <v>3</v>
      </c>
      <c r="M3108" s="3">
        <f>Raw_Data!M3108</f>
        <v>0.21</v>
      </c>
      <c r="N3108" s="3" t="str">
        <f>Raw_Data!N3108</f>
        <v>Action</v>
      </c>
      <c r="O3108" s="3" t="str">
        <f t="shared" si="480"/>
        <v>25-34</v>
      </c>
      <c r="P3108" s="3" t="str">
        <f t="shared" si="481"/>
        <v>&lt;10h</v>
      </c>
      <c r="Q3108" s="3" t="str">
        <f t="shared" si="482"/>
        <v>8-21d</v>
      </c>
      <c r="R3108" s="3" t="str">
        <f t="shared" si="483"/>
        <v>Medium</v>
      </c>
      <c r="S3108" s="3" t="str">
        <f t="shared" si="484"/>
        <v>Low</v>
      </c>
      <c r="T3108" s="3" t="str">
        <f t="shared" si="485"/>
        <v>Churned</v>
      </c>
      <c r="U3108" s="4">
        <f>1/(1+EXP(-(Predictive_Model!$B$5+((B3108-Predictive_Model!$B$20)/Predictive_Model!$C$20)*Predictive_Model!$D$20+((E3108-Predictive_Model!$B$21)/Predictive_Model!$C$21)*Predictive_Model!$D$21+((F3108-Predictive_Model!$B$22)/Predictive_Model!$C$22)*Predictive_Model!$D$22+((I3108-Predictive_Model!$B$23)/Predictive_Model!$C$23)*Predictive_Model!$D$23+((L3108-Predictive_Model!$B$24)/Predictive_Model!$C$24)*Predictive_Model!$D$24+((M3108-Predictive_Model!$B$25)/Predictive_Model!$C$25)*Predictive_Model!$D$25+IF(C3108="Male",Predictive_Model!$D$31,IF(C3108="Other",Predictive_Model!$D$32,0))+IF(D3108="Premium",Predictive_Model!$D$34,IF(D3108="Standard",Predictive_Model!$D$35,0))+IF(G3108="Asia",Predictive_Model!$D$37,IF(G3108="Europe",Predictive_Model!$D$38,IF(G3108="North America",Predictive_Model!$D$39,IF(G3108="Oceania",Predictive_Model!$D$40,IF(G3108="South America",Predictive_Model!$D$41,0)))))+IF(H3108="Laptop",Predictive_Model!$D$43,IF(H3108="Mobile",Predictive_Model!$D$44,IF(H3108="TV",Predictive_Model!$D$45,IF(H3108="Tablet",Predictive_Model!$D$46,0))))+IF(K3108="Crypto",Predictive_Model!$D$48,IF(K3108="Debit Card",Predictive_Model!$D$49,IF(K3108="Gift Card",Predictive_Model!$D$50,IF(K3108="PayPal",Predictive_Model!$D$51,0))))+IF(N3108="Comedy",Predictive_Model!$D$53,IF(N3108="Documentary",Predictive_Model!$D$54,IF(N3108="Drama",Predictive_Model!$D$55,IF(N3108="Horror",Predictive_Model!$D$56,IF(N3108="Romance",Predictive_Model!$D$57,IF(N3108="Sci-Fi",Predictive_Model!$D$58,0)))))))))</f>
        <v>0.99107898167388508</v>
      </c>
      <c r="V3108" s="3" t="str">
        <f t="shared" si="486"/>
        <v>Critical</v>
      </c>
      <c r="W3108" s="6">
        <f t="shared" si="487"/>
        <v>8.99</v>
      </c>
      <c r="X3108" s="3" t="str">
        <f t="shared" si="488"/>
        <v>Priority 2</v>
      </c>
      <c r="Y3108" s="3" t="str">
        <f t="shared" si="489"/>
        <v>OK</v>
      </c>
    </row>
    <row r="3109" spans="1:25" x14ac:dyDescent="0.25">
      <c r="A3109" s="3" t="str">
        <f>Raw_Data!A3109</f>
        <v>a7b7aed8-c00a-4d06-8ffc-bf527572f7bb</v>
      </c>
      <c r="B3109" s="3">
        <f>Raw_Data!B3109</f>
        <v>44</v>
      </c>
      <c r="C3109" s="3" t="str">
        <f>Raw_Data!C3109</f>
        <v>Female</v>
      </c>
      <c r="D3109" s="3" t="str">
        <f>Raw_Data!D3109</f>
        <v>Basic</v>
      </c>
      <c r="E3109" s="3">
        <f>Raw_Data!E3109</f>
        <v>9.35</v>
      </c>
      <c r="F3109" s="3">
        <f>Raw_Data!F3109</f>
        <v>56</v>
      </c>
      <c r="G3109" s="3" t="str">
        <f>Raw_Data!G3109</f>
        <v>Africa</v>
      </c>
      <c r="H3109" s="3" t="str">
        <f>Raw_Data!H3109</f>
        <v>Tablet</v>
      </c>
      <c r="I3109" s="3">
        <f>Raw_Data!I3109</f>
        <v>8.99</v>
      </c>
      <c r="J3109" s="3">
        <f>Raw_Data!J3109</f>
        <v>1</v>
      </c>
      <c r="K3109" s="3" t="str">
        <f>Raw_Data!K3109</f>
        <v>Crypto</v>
      </c>
      <c r="L3109" s="3">
        <f>Raw_Data!L3109</f>
        <v>5</v>
      </c>
      <c r="M3109" s="3">
        <f>Raw_Data!M3109</f>
        <v>0.16</v>
      </c>
      <c r="N3109" s="3" t="str">
        <f>Raw_Data!N3109</f>
        <v>Sci-Fi</v>
      </c>
      <c r="O3109" s="3" t="str">
        <f t="shared" si="480"/>
        <v>35-44</v>
      </c>
      <c r="P3109" s="3" t="str">
        <f t="shared" si="481"/>
        <v>&lt;10h</v>
      </c>
      <c r="Q3109" s="3" t="str">
        <f t="shared" si="482"/>
        <v>46-60d</v>
      </c>
      <c r="R3109" s="3" t="str">
        <f t="shared" si="483"/>
        <v>Low</v>
      </c>
      <c r="S3109" s="3" t="str">
        <f t="shared" si="484"/>
        <v>Low</v>
      </c>
      <c r="T3109" s="3" t="str">
        <f t="shared" si="485"/>
        <v>Churned</v>
      </c>
      <c r="U3109" s="4">
        <f>1/(1+EXP(-(Predictive_Model!$B$5+((B3109-Predictive_Model!$B$20)/Predictive_Model!$C$20)*Predictive_Model!$D$20+((E3109-Predictive_Model!$B$21)/Predictive_Model!$C$21)*Predictive_Model!$D$21+((F3109-Predictive_Model!$B$22)/Predictive_Model!$C$22)*Predictive_Model!$D$22+((I3109-Predictive_Model!$B$23)/Predictive_Model!$C$23)*Predictive_Model!$D$23+((L3109-Predictive_Model!$B$24)/Predictive_Model!$C$24)*Predictive_Model!$D$24+((M3109-Predictive_Model!$B$25)/Predictive_Model!$C$25)*Predictive_Model!$D$25+IF(C3109="Male",Predictive_Model!$D$31,IF(C3109="Other",Predictive_Model!$D$32,0))+IF(D3109="Premium",Predictive_Model!$D$34,IF(D3109="Standard",Predictive_Model!$D$35,0))+IF(G3109="Asia",Predictive_Model!$D$37,IF(G3109="Europe",Predictive_Model!$D$38,IF(G3109="North America",Predictive_Model!$D$39,IF(G3109="Oceania",Predictive_Model!$D$40,IF(G3109="South America",Predictive_Model!$D$41,0)))))+IF(H3109="Laptop",Predictive_Model!$D$43,IF(H3109="Mobile",Predictive_Model!$D$44,IF(H3109="TV",Predictive_Model!$D$45,IF(H3109="Tablet",Predictive_Model!$D$46,0))))+IF(K3109="Crypto",Predictive_Model!$D$48,IF(K3109="Debit Card",Predictive_Model!$D$49,IF(K3109="Gift Card",Predictive_Model!$D$50,IF(K3109="PayPal",Predictive_Model!$D$51,0))))+IF(N3109="Comedy",Predictive_Model!$D$53,IF(N3109="Documentary",Predictive_Model!$D$54,IF(N3109="Drama",Predictive_Model!$D$55,IF(N3109="Horror",Predictive_Model!$D$56,IF(N3109="Romance",Predictive_Model!$D$57,IF(N3109="Sci-Fi",Predictive_Model!$D$58,0)))))))))</f>
        <v>0.99925624314926353</v>
      </c>
      <c r="V3109" s="3" t="str">
        <f t="shared" si="486"/>
        <v>Critical</v>
      </c>
      <c r="W3109" s="6">
        <f t="shared" si="487"/>
        <v>8.99</v>
      </c>
      <c r="X3109" s="3" t="str">
        <f t="shared" si="488"/>
        <v>Priority 2</v>
      </c>
      <c r="Y3109" s="3" t="str">
        <f t="shared" si="489"/>
        <v>OK</v>
      </c>
    </row>
    <row r="3110" spans="1:25" x14ac:dyDescent="0.25">
      <c r="A3110" s="3" t="str">
        <f>Raw_Data!A3110</f>
        <v>ccbcbfcb-32f4-4cfb-be96-79bb84daf04b</v>
      </c>
      <c r="B3110" s="3">
        <f>Raw_Data!B3110</f>
        <v>19</v>
      </c>
      <c r="C3110" s="3" t="str">
        <f>Raw_Data!C3110</f>
        <v>Female</v>
      </c>
      <c r="D3110" s="3" t="str">
        <f>Raw_Data!D3110</f>
        <v>Standard</v>
      </c>
      <c r="E3110" s="3">
        <f>Raw_Data!E3110</f>
        <v>18.18</v>
      </c>
      <c r="F3110" s="3">
        <f>Raw_Data!F3110</f>
        <v>48</v>
      </c>
      <c r="G3110" s="3" t="str">
        <f>Raw_Data!G3110</f>
        <v>Asia</v>
      </c>
      <c r="H3110" s="3" t="str">
        <f>Raw_Data!H3110</f>
        <v>TV</v>
      </c>
      <c r="I3110" s="3">
        <f>Raw_Data!I3110</f>
        <v>13.99</v>
      </c>
      <c r="J3110" s="3">
        <f>Raw_Data!J3110</f>
        <v>1</v>
      </c>
      <c r="K3110" s="3" t="str">
        <f>Raw_Data!K3110</f>
        <v>Gift Card</v>
      </c>
      <c r="L3110" s="3">
        <f>Raw_Data!L3110</f>
        <v>3</v>
      </c>
      <c r="M3110" s="3">
        <f>Raw_Data!M3110</f>
        <v>0.37</v>
      </c>
      <c r="N3110" s="3" t="str">
        <f>Raw_Data!N3110</f>
        <v>Romance</v>
      </c>
      <c r="O3110" s="3" t="str">
        <f t="shared" si="480"/>
        <v>18-24</v>
      </c>
      <c r="P3110" s="3" t="str">
        <f t="shared" si="481"/>
        <v>10-24h</v>
      </c>
      <c r="Q3110" s="3" t="str">
        <f t="shared" si="482"/>
        <v>46-60d</v>
      </c>
      <c r="R3110" s="3" t="str">
        <f t="shared" si="483"/>
        <v>Medium</v>
      </c>
      <c r="S3110" s="3" t="str">
        <f t="shared" si="484"/>
        <v>Mid</v>
      </c>
      <c r="T3110" s="3" t="str">
        <f t="shared" si="485"/>
        <v>Churned</v>
      </c>
      <c r="U3110" s="4">
        <f>1/(1+EXP(-(Predictive_Model!$B$5+((B3110-Predictive_Model!$B$20)/Predictive_Model!$C$20)*Predictive_Model!$D$20+((E3110-Predictive_Model!$B$21)/Predictive_Model!$C$21)*Predictive_Model!$D$21+((F3110-Predictive_Model!$B$22)/Predictive_Model!$C$22)*Predictive_Model!$D$22+((I3110-Predictive_Model!$B$23)/Predictive_Model!$C$23)*Predictive_Model!$D$23+((L3110-Predictive_Model!$B$24)/Predictive_Model!$C$24)*Predictive_Model!$D$24+((M3110-Predictive_Model!$B$25)/Predictive_Model!$C$25)*Predictive_Model!$D$25+IF(C3110="Male",Predictive_Model!$D$31,IF(C3110="Other",Predictive_Model!$D$32,0))+IF(D3110="Premium",Predictive_Model!$D$34,IF(D3110="Standard",Predictive_Model!$D$35,0))+IF(G3110="Asia",Predictive_Model!$D$37,IF(G3110="Europe",Predictive_Model!$D$38,IF(G3110="North America",Predictive_Model!$D$39,IF(G3110="Oceania",Predictive_Model!$D$40,IF(G3110="South America",Predictive_Model!$D$41,0)))))+IF(H3110="Laptop",Predictive_Model!$D$43,IF(H3110="Mobile",Predictive_Model!$D$44,IF(H3110="TV",Predictive_Model!$D$45,IF(H3110="Tablet",Predictive_Model!$D$46,0))))+IF(K3110="Crypto",Predictive_Model!$D$48,IF(K3110="Debit Card",Predictive_Model!$D$49,IF(K3110="Gift Card",Predictive_Model!$D$50,IF(K3110="PayPal",Predictive_Model!$D$51,0))))+IF(N3110="Comedy",Predictive_Model!$D$53,IF(N3110="Documentary",Predictive_Model!$D$54,IF(N3110="Drama",Predictive_Model!$D$55,IF(N3110="Horror",Predictive_Model!$D$56,IF(N3110="Romance",Predictive_Model!$D$57,IF(N3110="Sci-Fi",Predictive_Model!$D$58,0)))))))))</f>
        <v>0.87454993306620288</v>
      </c>
      <c r="V3110" s="3" t="str">
        <f t="shared" si="486"/>
        <v>Critical</v>
      </c>
      <c r="W3110" s="6">
        <f t="shared" si="487"/>
        <v>13.99</v>
      </c>
      <c r="X3110" s="3" t="str">
        <f t="shared" si="488"/>
        <v>Priority 2</v>
      </c>
      <c r="Y3110" s="3" t="str">
        <f t="shared" si="489"/>
        <v>OK</v>
      </c>
    </row>
    <row r="3111" spans="1:25" x14ac:dyDescent="0.25">
      <c r="A3111" s="3" t="str">
        <f>Raw_Data!A3111</f>
        <v>febacab1-7c87-4a27-b2a5-6aaa51021c13</v>
      </c>
      <c r="B3111" s="3">
        <f>Raw_Data!B3111</f>
        <v>43</v>
      </c>
      <c r="C3111" s="3" t="str">
        <f>Raw_Data!C3111</f>
        <v>Female</v>
      </c>
      <c r="D3111" s="3" t="str">
        <f>Raw_Data!D3111</f>
        <v>Basic</v>
      </c>
      <c r="E3111" s="3">
        <f>Raw_Data!E3111</f>
        <v>11.02</v>
      </c>
      <c r="F3111" s="3">
        <f>Raw_Data!F3111</f>
        <v>47</v>
      </c>
      <c r="G3111" s="3" t="str">
        <f>Raw_Data!G3111</f>
        <v>Oceania</v>
      </c>
      <c r="H3111" s="3" t="str">
        <f>Raw_Data!H3111</f>
        <v>TV</v>
      </c>
      <c r="I3111" s="3">
        <f>Raw_Data!I3111</f>
        <v>8.99</v>
      </c>
      <c r="J3111" s="3">
        <f>Raw_Data!J3111</f>
        <v>1</v>
      </c>
      <c r="K3111" s="3" t="str">
        <f>Raw_Data!K3111</f>
        <v>Crypto</v>
      </c>
      <c r="L3111" s="3">
        <f>Raw_Data!L3111</f>
        <v>4</v>
      </c>
      <c r="M3111" s="3">
        <f>Raw_Data!M3111</f>
        <v>0.23</v>
      </c>
      <c r="N3111" s="3" t="str">
        <f>Raw_Data!N3111</f>
        <v>Romance</v>
      </c>
      <c r="O3111" s="3" t="str">
        <f t="shared" si="480"/>
        <v>35-44</v>
      </c>
      <c r="P3111" s="3" t="str">
        <f t="shared" si="481"/>
        <v>10-24h</v>
      </c>
      <c r="Q3111" s="3" t="str">
        <f t="shared" si="482"/>
        <v>46-60d</v>
      </c>
      <c r="R3111" s="3" t="str">
        <f t="shared" si="483"/>
        <v>Medium</v>
      </c>
      <c r="S3111" s="3" t="str">
        <f t="shared" si="484"/>
        <v>Low</v>
      </c>
      <c r="T3111" s="3" t="str">
        <f t="shared" si="485"/>
        <v>Churned</v>
      </c>
      <c r="U3111" s="4">
        <f>1/(1+EXP(-(Predictive_Model!$B$5+((B3111-Predictive_Model!$B$20)/Predictive_Model!$C$20)*Predictive_Model!$D$20+((E3111-Predictive_Model!$B$21)/Predictive_Model!$C$21)*Predictive_Model!$D$21+((F3111-Predictive_Model!$B$22)/Predictive_Model!$C$22)*Predictive_Model!$D$22+((I3111-Predictive_Model!$B$23)/Predictive_Model!$C$23)*Predictive_Model!$D$23+((L3111-Predictive_Model!$B$24)/Predictive_Model!$C$24)*Predictive_Model!$D$24+((M3111-Predictive_Model!$B$25)/Predictive_Model!$C$25)*Predictive_Model!$D$25+IF(C3111="Male",Predictive_Model!$D$31,IF(C3111="Other",Predictive_Model!$D$32,0))+IF(D3111="Premium",Predictive_Model!$D$34,IF(D3111="Standard",Predictive_Model!$D$35,0))+IF(G3111="Asia",Predictive_Model!$D$37,IF(G3111="Europe",Predictive_Model!$D$38,IF(G3111="North America",Predictive_Model!$D$39,IF(G3111="Oceania",Predictive_Model!$D$40,IF(G3111="South America",Predictive_Model!$D$41,0)))))+IF(H3111="Laptop",Predictive_Model!$D$43,IF(H3111="Mobile",Predictive_Model!$D$44,IF(H3111="TV",Predictive_Model!$D$45,IF(H3111="Tablet",Predictive_Model!$D$46,0))))+IF(K3111="Crypto",Predictive_Model!$D$48,IF(K3111="Debit Card",Predictive_Model!$D$49,IF(K3111="Gift Card",Predictive_Model!$D$50,IF(K3111="PayPal",Predictive_Model!$D$51,0))))+IF(N3111="Comedy",Predictive_Model!$D$53,IF(N3111="Documentary",Predictive_Model!$D$54,IF(N3111="Drama",Predictive_Model!$D$55,IF(N3111="Horror",Predictive_Model!$D$56,IF(N3111="Romance",Predictive_Model!$D$57,IF(N3111="Sci-Fi",Predictive_Model!$D$58,0)))))))))</f>
        <v>0.99008307473063695</v>
      </c>
      <c r="V3111" s="3" t="str">
        <f t="shared" si="486"/>
        <v>Critical</v>
      </c>
      <c r="W3111" s="6">
        <f t="shared" si="487"/>
        <v>8.99</v>
      </c>
      <c r="X3111" s="3" t="str">
        <f t="shared" si="488"/>
        <v>Priority 2</v>
      </c>
      <c r="Y3111" s="3" t="str">
        <f t="shared" si="489"/>
        <v>OK</v>
      </c>
    </row>
    <row r="3112" spans="1:25" x14ac:dyDescent="0.25">
      <c r="A3112" s="3" t="str">
        <f>Raw_Data!A3112</f>
        <v>deadc085-ed13-47fb-81b4-45eadc08353d</v>
      </c>
      <c r="B3112" s="3">
        <f>Raw_Data!B3112</f>
        <v>32</v>
      </c>
      <c r="C3112" s="3" t="str">
        <f>Raw_Data!C3112</f>
        <v>Female</v>
      </c>
      <c r="D3112" s="3" t="str">
        <f>Raw_Data!D3112</f>
        <v>Standard</v>
      </c>
      <c r="E3112" s="3">
        <f>Raw_Data!E3112</f>
        <v>7.07</v>
      </c>
      <c r="F3112" s="3">
        <f>Raw_Data!F3112</f>
        <v>21</v>
      </c>
      <c r="G3112" s="3" t="str">
        <f>Raw_Data!G3112</f>
        <v>Asia</v>
      </c>
      <c r="H3112" s="3" t="str">
        <f>Raw_Data!H3112</f>
        <v>Desktop</v>
      </c>
      <c r="I3112" s="3">
        <f>Raw_Data!I3112</f>
        <v>13.99</v>
      </c>
      <c r="J3112" s="3">
        <f>Raw_Data!J3112</f>
        <v>0</v>
      </c>
      <c r="K3112" s="3" t="str">
        <f>Raw_Data!K3112</f>
        <v>Crypto</v>
      </c>
      <c r="L3112" s="3">
        <f>Raw_Data!L3112</f>
        <v>1</v>
      </c>
      <c r="M3112" s="3">
        <f>Raw_Data!M3112</f>
        <v>0.32</v>
      </c>
      <c r="N3112" s="3" t="str">
        <f>Raw_Data!N3112</f>
        <v>Horror</v>
      </c>
      <c r="O3112" s="3" t="str">
        <f t="shared" si="480"/>
        <v>25-34</v>
      </c>
      <c r="P3112" s="3" t="str">
        <f t="shared" si="481"/>
        <v>&lt;10h</v>
      </c>
      <c r="Q3112" s="3" t="str">
        <f t="shared" si="482"/>
        <v>8-21d</v>
      </c>
      <c r="R3112" s="3" t="str">
        <f t="shared" si="483"/>
        <v>Medium</v>
      </c>
      <c r="S3112" s="3" t="str">
        <f t="shared" si="484"/>
        <v>Mid</v>
      </c>
      <c r="T3112" s="3" t="str">
        <f t="shared" si="485"/>
        <v>Active</v>
      </c>
      <c r="U3112" s="4">
        <f>1/(1+EXP(-(Predictive_Model!$B$5+((B3112-Predictive_Model!$B$20)/Predictive_Model!$C$20)*Predictive_Model!$D$20+((E3112-Predictive_Model!$B$21)/Predictive_Model!$C$21)*Predictive_Model!$D$21+((F3112-Predictive_Model!$B$22)/Predictive_Model!$C$22)*Predictive_Model!$D$22+((I3112-Predictive_Model!$B$23)/Predictive_Model!$C$23)*Predictive_Model!$D$23+((L3112-Predictive_Model!$B$24)/Predictive_Model!$C$24)*Predictive_Model!$D$24+((M3112-Predictive_Model!$B$25)/Predictive_Model!$C$25)*Predictive_Model!$D$25+IF(C3112="Male",Predictive_Model!$D$31,IF(C3112="Other",Predictive_Model!$D$32,0))+IF(D3112="Premium",Predictive_Model!$D$34,IF(D3112="Standard",Predictive_Model!$D$35,0))+IF(G3112="Asia",Predictive_Model!$D$37,IF(G3112="Europe",Predictive_Model!$D$38,IF(G3112="North America",Predictive_Model!$D$39,IF(G3112="Oceania",Predictive_Model!$D$40,IF(G3112="South America",Predictive_Model!$D$41,0)))))+IF(H3112="Laptop",Predictive_Model!$D$43,IF(H3112="Mobile",Predictive_Model!$D$44,IF(H3112="TV",Predictive_Model!$D$45,IF(H3112="Tablet",Predictive_Model!$D$46,0))))+IF(K3112="Crypto",Predictive_Model!$D$48,IF(K3112="Debit Card",Predictive_Model!$D$49,IF(K3112="Gift Card",Predictive_Model!$D$50,IF(K3112="PayPal",Predictive_Model!$D$51,0))))+IF(N3112="Comedy",Predictive_Model!$D$53,IF(N3112="Documentary",Predictive_Model!$D$54,IF(N3112="Drama",Predictive_Model!$D$55,IF(N3112="Horror",Predictive_Model!$D$56,IF(N3112="Romance",Predictive_Model!$D$57,IF(N3112="Sci-Fi",Predictive_Model!$D$58,0)))))))))</f>
        <v>0.96696027819683283</v>
      </c>
      <c r="V3112" s="3" t="str">
        <f t="shared" si="486"/>
        <v>Critical</v>
      </c>
      <c r="W3112" s="6">
        <f t="shared" si="487"/>
        <v>13.527774291973692</v>
      </c>
      <c r="X3112" s="3" t="str">
        <f t="shared" si="488"/>
        <v>Priority 2</v>
      </c>
      <c r="Y3112" s="3" t="str">
        <f t="shared" si="489"/>
        <v>OK</v>
      </c>
    </row>
    <row r="3113" spans="1:25" x14ac:dyDescent="0.25">
      <c r="A3113" s="3" t="str">
        <f>Raw_Data!A3113</f>
        <v>5b9fc53d-960a-475a-b189-b54d9c7564a6</v>
      </c>
      <c r="B3113" s="3">
        <f>Raw_Data!B3113</f>
        <v>35</v>
      </c>
      <c r="C3113" s="3" t="str">
        <f>Raw_Data!C3113</f>
        <v>Female</v>
      </c>
      <c r="D3113" s="3" t="str">
        <f>Raw_Data!D3113</f>
        <v>Premium</v>
      </c>
      <c r="E3113" s="3">
        <f>Raw_Data!E3113</f>
        <v>8.44</v>
      </c>
      <c r="F3113" s="3">
        <f>Raw_Data!F3113</f>
        <v>47</v>
      </c>
      <c r="G3113" s="3" t="str">
        <f>Raw_Data!G3113</f>
        <v>Asia</v>
      </c>
      <c r="H3113" s="3" t="str">
        <f>Raw_Data!H3113</f>
        <v>Laptop</v>
      </c>
      <c r="I3113" s="3">
        <f>Raw_Data!I3113</f>
        <v>17.989999999999998</v>
      </c>
      <c r="J3113" s="3">
        <f>Raw_Data!J3113</f>
        <v>1</v>
      </c>
      <c r="K3113" s="3" t="str">
        <f>Raw_Data!K3113</f>
        <v>Crypto</v>
      </c>
      <c r="L3113" s="3">
        <f>Raw_Data!L3113</f>
        <v>4</v>
      </c>
      <c r="M3113" s="3">
        <f>Raw_Data!M3113</f>
        <v>0.18</v>
      </c>
      <c r="N3113" s="3" t="str">
        <f>Raw_Data!N3113</f>
        <v>Sci-Fi</v>
      </c>
      <c r="O3113" s="3" t="str">
        <f t="shared" si="480"/>
        <v>35-44</v>
      </c>
      <c r="P3113" s="3" t="str">
        <f t="shared" si="481"/>
        <v>&lt;10h</v>
      </c>
      <c r="Q3113" s="3" t="str">
        <f t="shared" si="482"/>
        <v>46-60d</v>
      </c>
      <c r="R3113" s="3" t="str">
        <f t="shared" si="483"/>
        <v>Low</v>
      </c>
      <c r="S3113" s="3" t="str">
        <f t="shared" si="484"/>
        <v>High</v>
      </c>
      <c r="T3113" s="3" t="str">
        <f t="shared" si="485"/>
        <v>Churned</v>
      </c>
      <c r="U3113" s="4">
        <f>1/(1+EXP(-(Predictive_Model!$B$5+((B3113-Predictive_Model!$B$20)/Predictive_Model!$C$20)*Predictive_Model!$D$20+((E3113-Predictive_Model!$B$21)/Predictive_Model!$C$21)*Predictive_Model!$D$21+((F3113-Predictive_Model!$B$22)/Predictive_Model!$C$22)*Predictive_Model!$D$22+((I3113-Predictive_Model!$B$23)/Predictive_Model!$C$23)*Predictive_Model!$D$23+((L3113-Predictive_Model!$B$24)/Predictive_Model!$C$24)*Predictive_Model!$D$24+((M3113-Predictive_Model!$B$25)/Predictive_Model!$C$25)*Predictive_Model!$D$25+IF(C3113="Male",Predictive_Model!$D$31,IF(C3113="Other",Predictive_Model!$D$32,0))+IF(D3113="Premium",Predictive_Model!$D$34,IF(D3113="Standard",Predictive_Model!$D$35,0))+IF(G3113="Asia",Predictive_Model!$D$37,IF(G3113="Europe",Predictive_Model!$D$38,IF(G3113="North America",Predictive_Model!$D$39,IF(G3113="Oceania",Predictive_Model!$D$40,IF(G3113="South America",Predictive_Model!$D$41,0)))))+IF(H3113="Laptop",Predictive_Model!$D$43,IF(H3113="Mobile",Predictive_Model!$D$44,IF(H3113="TV",Predictive_Model!$D$45,IF(H3113="Tablet",Predictive_Model!$D$46,0))))+IF(K3113="Crypto",Predictive_Model!$D$48,IF(K3113="Debit Card",Predictive_Model!$D$49,IF(K3113="Gift Card",Predictive_Model!$D$50,IF(K3113="PayPal",Predictive_Model!$D$51,0))))+IF(N3113="Comedy",Predictive_Model!$D$53,IF(N3113="Documentary",Predictive_Model!$D$54,IF(N3113="Drama",Predictive_Model!$D$55,IF(N3113="Horror",Predictive_Model!$D$56,IF(N3113="Romance",Predictive_Model!$D$57,IF(N3113="Sci-Fi",Predictive_Model!$D$58,0)))))))))</f>
        <v>0.92400775173538008</v>
      </c>
      <c r="V3113" s="3" t="str">
        <f t="shared" si="486"/>
        <v>Critical</v>
      </c>
      <c r="W3113" s="6">
        <f t="shared" si="487"/>
        <v>17.989999999999998</v>
      </c>
      <c r="X3113" s="3" t="str">
        <f t="shared" si="488"/>
        <v>Priority 1</v>
      </c>
      <c r="Y3113" s="3" t="str">
        <f t="shared" si="489"/>
        <v>OK</v>
      </c>
    </row>
    <row r="3114" spans="1:25" x14ac:dyDescent="0.25">
      <c r="A3114" s="3" t="str">
        <f>Raw_Data!A3114</f>
        <v>065fe85d-0373-4737-bbf9-0880fc13ad44</v>
      </c>
      <c r="B3114" s="3">
        <f>Raw_Data!B3114</f>
        <v>66</v>
      </c>
      <c r="C3114" s="3" t="str">
        <f>Raw_Data!C3114</f>
        <v>Male</v>
      </c>
      <c r="D3114" s="3" t="str">
        <f>Raw_Data!D3114</f>
        <v>Standard</v>
      </c>
      <c r="E3114" s="3">
        <f>Raw_Data!E3114</f>
        <v>26.72</v>
      </c>
      <c r="F3114" s="3">
        <f>Raw_Data!F3114</f>
        <v>35</v>
      </c>
      <c r="G3114" s="3" t="str">
        <f>Raw_Data!G3114</f>
        <v>Oceania</v>
      </c>
      <c r="H3114" s="3" t="str">
        <f>Raw_Data!H3114</f>
        <v>TV</v>
      </c>
      <c r="I3114" s="3">
        <f>Raw_Data!I3114</f>
        <v>13.99</v>
      </c>
      <c r="J3114" s="3">
        <f>Raw_Data!J3114</f>
        <v>0</v>
      </c>
      <c r="K3114" s="3" t="str">
        <f>Raw_Data!K3114</f>
        <v>PayPal</v>
      </c>
      <c r="L3114" s="3">
        <f>Raw_Data!L3114</f>
        <v>5</v>
      </c>
      <c r="M3114" s="3">
        <f>Raw_Data!M3114</f>
        <v>0.74</v>
      </c>
      <c r="N3114" s="3" t="str">
        <f>Raw_Data!N3114</f>
        <v>Drama</v>
      </c>
      <c r="O3114" s="3" t="str">
        <f t="shared" si="480"/>
        <v>55-70</v>
      </c>
      <c r="P3114" s="3" t="str">
        <f t="shared" si="481"/>
        <v>25-49h</v>
      </c>
      <c r="Q3114" s="3" t="str">
        <f t="shared" si="482"/>
        <v>22-45d</v>
      </c>
      <c r="R3114" s="3" t="str">
        <f t="shared" si="483"/>
        <v>Medium</v>
      </c>
      <c r="S3114" s="3" t="str">
        <f t="shared" si="484"/>
        <v>Mid</v>
      </c>
      <c r="T3114" s="3" t="str">
        <f t="shared" si="485"/>
        <v>Active</v>
      </c>
      <c r="U3114" s="4">
        <f>1/(1+EXP(-(Predictive_Model!$B$5+((B3114-Predictive_Model!$B$20)/Predictive_Model!$C$20)*Predictive_Model!$D$20+((E3114-Predictive_Model!$B$21)/Predictive_Model!$C$21)*Predictive_Model!$D$21+((F3114-Predictive_Model!$B$22)/Predictive_Model!$C$22)*Predictive_Model!$D$22+((I3114-Predictive_Model!$B$23)/Predictive_Model!$C$23)*Predictive_Model!$D$23+((L3114-Predictive_Model!$B$24)/Predictive_Model!$C$24)*Predictive_Model!$D$24+((M3114-Predictive_Model!$B$25)/Predictive_Model!$C$25)*Predictive_Model!$D$25+IF(C3114="Male",Predictive_Model!$D$31,IF(C3114="Other",Predictive_Model!$D$32,0))+IF(D3114="Premium",Predictive_Model!$D$34,IF(D3114="Standard",Predictive_Model!$D$35,0))+IF(G3114="Asia",Predictive_Model!$D$37,IF(G3114="Europe",Predictive_Model!$D$38,IF(G3114="North America",Predictive_Model!$D$39,IF(G3114="Oceania",Predictive_Model!$D$40,IF(G3114="South America",Predictive_Model!$D$41,0)))))+IF(H3114="Laptop",Predictive_Model!$D$43,IF(H3114="Mobile",Predictive_Model!$D$44,IF(H3114="TV",Predictive_Model!$D$45,IF(H3114="Tablet",Predictive_Model!$D$46,0))))+IF(K3114="Crypto",Predictive_Model!$D$48,IF(K3114="Debit Card",Predictive_Model!$D$49,IF(K3114="Gift Card",Predictive_Model!$D$50,IF(K3114="PayPal",Predictive_Model!$D$51,0))))+IF(N3114="Comedy",Predictive_Model!$D$53,IF(N3114="Documentary",Predictive_Model!$D$54,IF(N3114="Drama",Predictive_Model!$D$55,IF(N3114="Horror",Predictive_Model!$D$56,IF(N3114="Romance",Predictive_Model!$D$57,IF(N3114="Sci-Fi",Predictive_Model!$D$58,0)))))))))</f>
        <v>6.703437189960945E-3</v>
      </c>
      <c r="V3114" s="3" t="str">
        <f t="shared" si="486"/>
        <v>Low</v>
      </c>
      <c r="W3114" s="6">
        <f t="shared" si="487"/>
        <v>9.3781086287553619E-2</v>
      </c>
      <c r="X3114" s="3" t="str">
        <f t="shared" si="488"/>
        <v>Monitor</v>
      </c>
      <c r="Y3114" s="3" t="str">
        <f t="shared" si="489"/>
        <v>OK</v>
      </c>
    </row>
    <row r="3115" spans="1:25" x14ac:dyDescent="0.25">
      <c r="A3115" s="3" t="str">
        <f>Raw_Data!A3115</f>
        <v>88fd7813-ff27-47be-9470-b4ad4044ccef</v>
      </c>
      <c r="B3115" s="3">
        <f>Raw_Data!B3115</f>
        <v>68</v>
      </c>
      <c r="C3115" s="3" t="str">
        <f>Raw_Data!C3115</f>
        <v>Female</v>
      </c>
      <c r="D3115" s="3" t="str">
        <f>Raw_Data!D3115</f>
        <v>Standard</v>
      </c>
      <c r="E3115" s="3">
        <f>Raw_Data!E3115</f>
        <v>1.45</v>
      </c>
      <c r="F3115" s="3">
        <f>Raw_Data!F3115</f>
        <v>27</v>
      </c>
      <c r="G3115" s="3" t="str">
        <f>Raw_Data!G3115</f>
        <v>North America</v>
      </c>
      <c r="H3115" s="3" t="str">
        <f>Raw_Data!H3115</f>
        <v>Desktop</v>
      </c>
      <c r="I3115" s="3">
        <f>Raw_Data!I3115</f>
        <v>13.99</v>
      </c>
      <c r="J3115" s="3">
        <f>Raw_Data!J3115</f>
        <v>0</v>
      </c>
      <c r="K3115" s="3" t="str">
        <f>Raw_Data!K3115</f>
        <v>Debit Card</v>
      </c>
      <c r="L3115" s="3">
        <f>Raw_Data!L3115</f>
        <v>5</v>
      </c>
      <c r="M3115" s="3">
        <f>Raw_Data!M3115</f>
        <v>0.05</v>
      </c>
      <c r="N3115" s="3" t="str">
        <f>Raw_Data!N3115</f>
        <v>Romance</v>
      </c>
      <c r="O3115" s="3" t="str">
        <f t="shared" si="480"/>
        <v>55-70</v>
      </c>
      <c r="P3115" s="3" t="str">
        <f t="shared" si="481"/>
        <v>&lt;10h</v>
      </c>
      <c r="Q3115" s="3" t="str">
        <f t="shared" si="482"/>
        <v>22-45d</v>
      </c>
      <c r="R3115" s="3" t="str">
        <f t="shared" si="483"/>
        <v>Medium</v>
      </c>
      <c r="S3115" s="3" t="str">
        <f t="shared" si="484"/>
        <v>Mid</v>
      </c>
      <c r="T3115" s="3" t="str">
        <f t="shared" si="485"/>
        <v>Active</v>
      </c>
      <c r="U3115" s="4">
        <f>1/(1+EXP(-(Predictive_Model!$B$5+((B3115-Predictive_Model!$B$20)/Predictive_Model!$C$20)*Predictive_Model!$D$20+((E3115-Predictive_Model!$B$21)/Predictive_Model!$C$21)*Predictive_Model!$D$21+((F3115-Predictive_Model!$B$22)/Predictive_Model!$C$22)*Predictive_Model!$D$22+((I3115-Predictive_Model!$B$23)/Predictive_Model!$C$23)*Predictive_Model!$D$23+((L3115-Predictive_Model!$B$24)/Predictive_Model!$C$24)*Predictive_Model!$D$24+((M3115-Predictive_Model!$B$25)/Predictive_Model!$C$25)*Predictive_Model!$D$25+IF(C3115="Male",Predictive_Model!$D$31,IF(C3115="Other",Predictive_Model!$D$32,0))+IF(D3115="Premium",Predictive_Model!$D$34,IF(D3115="Standard",Predictive_Model!$D$35,0))+IF(G3115="Asia",Predictive_Model!$D$37,IF(G3115="Europe",Predictive_Model!$D$38,IF(G3115="North America",Predictive_Model!$D$39,IF(G3115="Oceania",Predictive_Model!$D$40,IF(G3115="South America",Predictive_Model!$D$41,0)))))+IF(H3115="Laptop",Predictive_Model!$D$43,IF(H3115="Mobile",Predictive_Model!$D$44,IF(H3115="TV",Predictive_Model!$D$45,IF(H3115="Tablet",Predictive_Model!$D$46,0))))+IF(K3115="Crypto",Predictive_Model!$D$48,IF(K3115="Debit Card",Predictive_Model!$D$49,IF(K3115="Gift Card",Predictive_Model!$D$50,IF(K3115="PayPal",Predictive_Model!$D$51,0))))+IF(N3115="Comedy",Predictive_Model!$D$53,IF(N3115="Documentary",Predictive_Model!$D$54,IF(N3115="Drama",Predictive_Model!$D$55,IF(N3115="Horror",Predictive_Model!$D$56,IF(N3115="Romance",Predictive_Model!$D$57,IF(N3115="Sci-Fi",Predictive_Model!$D$58,0)))))))))</f>
        <v>0.96311385355206414</v>
      </c>
      <c r="V3115" s="3" t="str">
        <f t="shared" si="486"/>
        <v>Critical</v>
      </c>
      <c r="W3115" s="6">
        <f t="shared" si="487"/>
        <v>13.473962811193378</v>
      </c>
      <c r="X3115" s="3" t="str">
        <f t="shared" si="488"/>
        <v>Priority 2</v>
      </c>
      <c r="Y3115" s="3" t="str">
        <f t="shared" si="489"/>
        <v>OK</v>
      </c>
    </row>
    <row r="3116" spans="1:25" x14ac:dyDescent="0.25">
      <c r="A3116" s="3" t="str">
        <f>Raw_Data!A3116</f>
        <v>20eb5fec-6d12-4d6a-b791-c984c662cd33</v>
      </c>
      <c r="B3116" s="3">
        <f>Raw_Data!B3116</f>
        <v>46</v>
      </c>
      <c r="C3116" s="3" t="str">
        <f>Raw_Data!C3116</f>
        <v>Other</v>
      </c>
      <c r="D3116" s="3" t="str">
        <f>Raw_Data!D3116</f>
        <v>Basic</v>
      </c>
      <c r="E3116" s="3">
        <f>Raw_Data!E3116</f>
        <v>0.04</v>
      </c>
      <c r="F3116" s="3">
        <f>Raw_Data!F3116</f>
        <v>2</v>
      </c>
      <c r="G3116" s="3" t="str">
        <f>Raw_Data!G3116</f>
        <v>South America</v>
      </c>
      <c r="H3116" s="3" t="str">
        <f>Raw_Data!H3116</f>
        <v>Tablet</v>
      </c>
      <c r="I3116" s="3">
        <f>Raw_Data!I3116</f>
        <v>8.99</v>
      </c>
      <c r="J3116" s="3">
        <f>Raw_Data!J3116</f>
        <v>1</v>
      </c>
      <c r="K3116" s="3" t="str">
        <f>Raw_Data!K3116</f>
        <v>Credit Card</v>
      </c>
      <c r="L3116" s="3">
        <f>Raw_Data!L3116</f>
        <v>4</v>
      </c>
      <c r="M3116" s="3">
        <f>Raw_Data!M3116</f>
        <v>0.01</v>
      </c>
      <c r="N3116" s="3" t="str">
        <f>Raw_Data!N3116</f>
        <v>Action</v>
      </c>
      <c r="O3116" s="3" t="str">
        <f t="shared" si="480"/>
        <v>45-54</v>
      </c>
      <c r="P3116" s="3" t="str">
        <f t="shared" si="481"/>
        <v>&lt;10h</v>
      </c>
      <c r="Q3116" s="3" t="str">
        <f t="shared" si="482"/>
        <v>0-7d</v>
      </c>
      <c r="R3116" s="3" t="str">
        <f t="shared" si="483"/>
        <v>Medium</v>
      </c>
      <c r="S3116" s="3" t="str">
        <f t="shared" si="484"/>
        <v>Low</v>
      </c>
      <c r="T3116" s="3" t="str">
        <f t="shared" si="485"/>
        <v>Churned</v>
      </c>
      <c r="U3116" s="4">
        <f>1/(1+EXP(-(Predictive_Model!$B$5+((B3116-Predictive_Model!$B$20)/Predictive_Model!$C$20)*Predictive_Model!$D$20+((E3116-Predictive_Model!$B$21)/Predictive_Model!$C$21)*Predictive_Model!$D$21+((F3116-Predictive_Model!$B$22)/Predictive_Model!$C$22)*Predictive_Model!$D$22+((I3116-Predictive_Model!$B$23)/Predictive_Model!$C$23)*Predictive_Model!$D$23+((L3116-Predictive_Model!$B$24)/Predictive_Model!$C$24)*Predictive_Model!$D$24+((M3116-Predictive_Model!$B$25)/Predictive_Model!$C$25)*Predictive_Model!$D$25+IF(C3116="Male",Predictive_Model!$D$31,IF(C3116="Other",Predictive_Model!$D$32,0))+IF(D3116="Premium",Predictive_Model!$D$34,IF(D3116="Standard",Predictive_Model!$D$35,0))+IF(G3116="Asia",Predictive_Model!$D$37,IF(G3116="Europe",Predictive_Model!$D$38,IF(G3116="North America",Predictive_Model!$D$39,IF(G3116="Oceania",Predictive_Model!$D$40,IF(G3116="South America",Predictive_Model!$D$41,0)))))+IF(H3116="Laptop",Predictive_Model!$D$43,IF(H3116="Mobile",Predictive_Model!$D$44,IF(H3116="TV",Predictive_Model!$D$45,IF(H3116="Tablet",Predictive_Model!$D$46,0))))+IF(K3116="Crypto",Predictive_Model!$D$48,IF(K3116="Debit Card",Predictive_Model!$D$49,IF(K3116="Gift Card",Predictive_Model!$D$50,IF(K3116="PayPal",Predictive_Model!$D$51,0))))+IF(N3116="Comedy",Predictive_Model!$D$53,IF(N3116="Documentary",Predictive_Model!$D$54,IF(N3116="Drama",Predictive_Model!$D$55,IF(N3116="Horror",Predictive_Model!$D$56,IF(N3116="Romance",Predictive_Model!$D$57,IF(N3116="Sci-Fi",Predictive_Model!$D$58,0)))))))))</f>
        <v>0.98103076749893137</v>
      </c>
      <c r="V3116" s="3" t="str">
        <f t="shared" si="486"/>
        <v>Critical</v>
      </c>
      <c r="W3116" s="6">
        <f t="shared" si="487"/>
        <v>8.99</v>
      </c>
      <c r="X3116" s="3" t="str">
        <f t="shared" si="488"/>
        <v>Priority 2</v>
      </c>
      <c r="Y3116" s="3" t="str">
        <f t="shared" si="489"/>
        <v>OK</v>
      </c>
    </row>
    <row r="3117" spans="1:25" x14ac:dyDescent="0.25">
      <c r="A3117" s="3" t="str">
        <f>Raw_Data!A3117</f>
        <v>c1c6bed5-6167-4c79-bd6f-4c27851ce580</v>
      </c>
      <c r="B3117" s="3">
        <f>Raw_Data!B3117</f>
        <v>20</v>
      </c>
      <c r="C3117" s="3" t="str">
        <f>Raw_Data!C3117</f>
        <v>Male</v>
      </c>
      <c r="D3117" s="3" t="str">
        <f>Raw_Data!D3117</f>
        <v>Premium</v>
      </c>
      <c r="E3117" s="3">
        <f>Raw_Data!E3117</f>
        <v>3.26</v>
      </c>
      <c r="F3117" s="3">
        <f>Raw_Data!F3117</f>
        <v>32</v>
      </c>
      <c r="G3117" s="3" t="str">
        <f>Raw_Data!G3117</f>
        <v>Europe</v>
      </c>
      <c r="H3117" s="3" t="str">
        <f>Raw_Data!H3117</f>
        <v>Mobile</v>
      </c>
      <c r="I3117" s="3">
        <f>Raw_Data!I3117</f>
        <v>17.989999999999998</v>
      </c>
      <c r="J3117" s="3">
        <f>Raw_Data!J3117</f>
        <v>1</v>
      </c>
      <c r="K3117" s="3" t="str">
        <f>Raw_Data!K3117</f>
        <v>PayPal</v>
      </c>
      <c r="L3117" s="3">
        <f>Raw_Data!L3117</f>
        <v>2</v>
      </c>
      <c r="M3117" s="3">
        <f>Raw_Data!M3117</f>
        <v>0.1</v>
      </c>
      <c r="N3117" s="3" t="str">
        <f>Raw_Data!N3117</f>
        <v>Action</v>
      </c>
      <c r="O3117" s="3" t="str">
        <f t="shared" si="480"/>
        <v>18-24</v>
      </c>
      <c r="P3117" s="3" t="str">
        <f t="shared" si="481"/>
        <v>&lt;10h</v>
      </c>
      <c r="Q3117" s="3" t="str">
        <f t="shared" si="482"/>
        <v>22-45d</v>
      </c>
      <c r="R3117" s="3" t="str">
        <f t="shared" si="483"/>
        <v>Medium</v>
      </c>
      <c r="S3117" s="3" t="str">
        <f t="shared" si="484"/>
        <v>High</v>
      </c>
      <c r="T3117" s="3" t="str">
        <f t="shared" si="485"/>
        <v>Churned</v>
      </c>
      <c r="U3117" s="4">
        <f>1/(1+EXP(-(Predictive_Model!$B$5+((B3117-Predictive_Model!$B$20)/Predictive_Model!$C$20)*Predictive_Model!$D$20+((E3117-Predictive_Model!$B$21)/Predictive_Model!$C$21)*Predictive_Model!$D$21+((F3117-Predictive_Model!$B$22)/Predictive_Model!$C$22)*Predictive_Model!$D$22+((I3117-Predictive_Model!$B$23)/Predictive_Model!$C$23)*Predictive_Model!$D$23+((L3117-Predictive_Model!$B$24)/Predictive_Model!$C$24)*Predictive_Model!$D$24+((M3117-Predictive_Model!$B$25)/Predictive_Model!$C$25)*Predictive_Model!$D$25+IF(C3117="Male",Predictive_Model!$D$31,IF(C3117="Other",Predictive_Model!$D$32,0))+IF(D3117="Premium",Predictive_Model!$D$34,IF(D3117="Standard",Predictive_Model!$D$35,0))+IF(G3117="Asia",Predictive_Model!$D$37,IF(G3117="Europe",Predictive_Model!$D$38,IF(G3117="North America",Predictive_Model!$D$39,IF(G3117="Oceania",Predictive_Model!$D$40,IF(G3117="South America",Predictive_Model!$D$41,0)))))+IF(H3117="Laptop",Predictive_Model!$D$43,IF(H3117="Mobile",Predictive_Model!$D$44,IF(H3117="TV",Predictive_Model!$D$45,IF(H3117="Tablet",Predictive_Model!$D$46,0))))+IF(K3117="Crypto",Predictive_Model!$D$48,IF(K3117="Debit Card",Predictive_Model!$D$49,IF(K3117="Gift Card",Predictive_Model!$D$50,IF(K3117="PayPal",Predictive_Model!$D$51,0))))+IF(N3117="Comedy",Predictive_Model!$D$53,IF(N3117="Documentary",Predictive_Model!$D$54,IF(N3117="Drama",Predictive_Model!$D$55,IF(N3117="Horror",Predictive_Model!$D$56,IF(N3117="Romance",Predictive_Model!$D$57,IF(N3117="Sci-Fi",Predictive_Model!$D$58,0)))))))))</f>
        <v>0.99537610328897019</v>
      </c>
      <c r="V3117" s="3" t="str">
        <f t="shared" si="486"/>
        <v>Critical</v>
      </c>
      <c r="W3117" s="6">
        <f t="shared" si="487"/>
        <v>17.989999999999998</v>
      </c>
      <c r="X3117" s="3" t="str">
        <f t="shared" si="488"/>
        <v>Priority 1</v>
      </c>
      <c r="Y3117" s="3" t="str">
        <f t="shared" si="489"/>
        <v>OK</v>
      </c>
    </row>
    <row r="3118" spans="1:25" x14ac:dyDescent="0.25">
      <c r="A3118" s="3" t="str">
        <f>Raw_Data!A3118</f>
        <v>c4da46c8-aadf-4aca-98c3-b2e9422c1e93</v>
      </c>
      <c r="B3118" s="3">
        <f>Raw_Data!B3118</f>
        <v>33</v>
      </c>
      <c r="C3118" s="3" t="str">
        <f>Raw_Data!C3118</f>
        <v>Male</v>
      </c>
      <c r="D3118" s="3" t="str">
        <f>Raw_Data!D3118</f>
        <v>Standard</v>
      </c>
      <c r="E3118" s="3">
        <f>Raw_Data!E3118</f>
        <v>4.63</v>
      </c>
      <c r="F3118" s="3">
        <f>Raw_Data!F3118</f>
        <v>0</v>
      </c>
      <c r="G3118" s="3" t="str">
        <f>Raw_Data!G3118</f>
        <v>Europe</v>
      </c>
      <c r="H3118" s="3" t="str">
        <f>Raw_Data!H3118</f>
        <v>TV</v>
      </c>
      <c r="I3118" s="3">
        <f>Raw_Data!I3118</f>
        <v>13.99</v>
      </c>
      <c r="J3118" s="3">
        <f>Raw_Data!J3118</f>
        <v>0</v>
      </c>
      <c r="K3118" s="3" t="str">
        <f>Raw_Data!K3118</f>
        <v>Debit Card</v>
      </c>
      <c r="L3118" s="3">
        <f>Raw_Data!L3118</f>
        <v>1</v>
      </c>
      <c r="M3118" s="3">
        <f>Raw_Data!M3118</f>
        <v>4.63</v>
      </c>
      <c r="N3118" s="3" t="str">
        <f>Raw_Data!N3118</f>
        <v>Sci-Fi</v>
      </c>
      <c r="O3118" s="3" t="str">
        <f t="shared" si="480"/>
        <v>25-34</v>
      </c>
      <c r="P3118" s="3" t="str">
        <f t="shared" si="481"/>
        <v>&lt;10h</v>
      </c>
      <c r="Q3118" s="3" t="str">
        <f t="shared" si="482"/>
        <v>0-7d</v>
      </c>
      <c r="R3118" s="3" t="str">
        <f t="shared" si="483"/>
        <v>Medium</v>
      </c>
      <c r="S3118" s="3" t="str">
        <f t="shared" si="484"/>
        <v>Mid</v>
      </c>
      <c r="T3118" s="3" t="str">
        <f t="shared" si="485"/>
        <v>Active</v>
      </c>
      <c r="U3118" s="4">
        <f>1/(1+EXP(-(Predictive_Model!$B$5+((B3118-Predictive_Model!$B$20)/Predictive_Model!$C$20)*Predictive_Model!$D$20+((E3118-Predictive_Model!$B$21)/Predictive_Model!$C$21)*Predictive_Model!$D$21+((F3118-Predictive_Model!$B$22)/Predictive_Model!$C$22)*Predictive_Model!$D$22+((I3118-Predictive_Model!$B$23)/Predictive_Model!$C$23)*Predictive_Model!$D$23+((L3118-Predictive_Model!$B$24)/Predictive_Model!$C$24)*Predictive_Model!$D$24+((M3118-Predictive_Model!$B$25)/Predictive_Model!$C$25)*Predictive_Model!$D$25+IF(C3118="Male",Predictive_Model!$D$31,IF(C3118="Other",Predictive_Model!$D$32,0))+IF(D3118="Premium",Predictive_Model!$D$34,IF(D3118="Standard",Predictive_Model!$D$35,0))+IF(G3118="Asia",Predictive_Model!$D$37,IF(G3118="Europe",Predictive_Model!$D$38,IF(G3118="North America",Predictive_Model!$D$39,IF(G3118="Oceania",Predictive_Model!$D$40,IF(G3118="South America",Predictive_Model!$D$41,0)))))+IF(H3118="Laptop",Predictive_Model!$D$43,IF(H3118="Mobile",Predictive_Model!$D$44,IF(H3118="TV",Predictive_Model!$D$45,IF(H3118="Tablet",Predictive_Model!$D$46,0))))+IF(K3118="Crypto",Predictive_Model!$D$48,IF(K3118="Debit Card",Predictive_Model!$D$49,IF(K3118="Gift Card",Predictive_Model!$D$50,IF(K3118="PayPal",Predictive_Model!$D$51,0))))+IF(N3118="Comedy",Predictive_Model!$D$53,IF(N3118="Documentary",Predictive_Model!$D$54,IF(N3118="Drama",Predictive_Model!$D$55,IF(N3118="Horror",Predictive_Model!$D$56,IF(N3118="Romance",Predictive_Model!$D$57,IF(N3118="Sci-Fi",Predictive_Model!$D$58,0)))))))))</f>
        <v>1.617671516514459E-3</v>
      </c>
      <c r="V3118" s="3" t="str">
        <f t="shared" si="486"/>
        <v>Low</v>
      </c>
      <c r="W3118" s="6">
        <f t="shared" si="487"/>
        <v>2.2631224516037281E-2</v>
      </c>
      <c r="X3118" s="3" t="str">
        <f t="shared" si="488"/>
        <v>Monitor</v>
      </c>
      <c r="Y3118" s="3" t="str">
        <f t="shared" si="489"/>
        <v>OK</v>
      </c>
    </row>
    <row r="3119" spans="1:25" x14ac:dyDescent="0.25">
      <c r="A3119" s="3" t="str">
        <f>Raw_Data!A3119</f>
        <v>089c7011-1dec-412d-a160-d029ac6eb0a5</v>
      </c>
      <c r="B3119" s="3">
        <f>Raw_Data!B3119</f>
        <v>63</v>
      </c>
      <c r="C3119" s="3" t="str">
        <f>Raw_Data!C3119</f>
        <v>Female</v>
      </c>
      <c r="D3119" s="3" t="str">
        <f>Raw_Data!D3119</f>
        <v>Premium</v>
      </c>
      <c r="E3119" s="3">
        <f>Raw_Data!E3119</f>
        <v>6.24</v>
      </c>
      <c r="F3119" s="3">
        <f>Raw_Data!F3119</f>
        <v>17</v>
      </c>
      <c r="G3119" s="3" t="str">
        <f>Raw_Data!G3119</f>
        <v>North America</v>
      </c>
      <c r="H3119" s="3" t="str">
        <f>Raw_Data!H3119</f>
        <v>Tablet</v>
      </c>
      <c r="I3119" s="3">
        <f>Raw_Data!I3119</f>
        <v>17.989999999999998</v>
      </c>
      <c r="J3119" s="3">
        <f>Raw_Data!J3119</f>
        <v>0</v>
      </c>
      <c r="K3119" s="3" t="str">
        <f>Raw_Data!K3119</f>
        <v>PayPal</v>
      </c>
      <c r="L3119" s="3">
        <f>Raw_Data!L3119</f>
        <v>1</v>
      </c>
      <c r="M3119" s="3">
        <f>Raw_Data!M3119</f>
        <v>0.35</v>
      </c>
      <c r="N3119" s="3" t="str">
        <f>Raw_Data!N3119</f>
        <v>Drama</v>
      </c>
      <c r="O3119" s="3" t="str">
        <f t="shared" si="480"/>
        <v>55-70</v>
      </c>
      <c r="P3119" s="3" t="str">
        <f t="shared" si="481"/>
        <v>&lt;10h</v>
      </c>
      <c r="Q3119" s="3" t="str">
        <f t="shared" si="482"/>
        <v>8-21d</v>
      </c>
      <c r="R3119" s="3" t="str">
        <f t="shared" si="483"/>
        <v>Medium</v>
      </c>
      <c r="S3119" s="3" t="str">
        <f t="shared" si="484"/>
        <v>High</v>
      </c>
      <c r="T3119" s="3" t="str">
        <f t="shared" si="485"/>
        <v>Active</v>
      </c>
      <c r="U3119" s="4">
        <f>1/(1+EXP(-(Predictive_Model!$B$5+((B3119-Predictive_Model!$B$20)/Predictive_Model!$C$20)*Predictive_Model!$D$20+((E3119-Predictive_Model!$B$21)/Predictive_Model!$C$21)*Predictive_Model!$D$21+((F3119-Predictive_Model!$B$22)/Predictive_Model!$C$22)*Predictive_Model!$D$22+((I3119-Predictive_Model!$B$23)/Predictive_Model!$C$23)*Predictive_Model!$D$23+((L3119-Predictive_Model!$B$24)/Predictive_Model!$C$24)*Predictive_Model!$D$24+((M3119-Predictive_Model!$B$25)/Predictive_Model!$C$25)*Predictive_Model!$D$25+IF(C3119="Male",Predictive_Model!$D$31,IF(C3119="Other",Predictive_Model!$D$32,0))+IF(D3119="Premium",Predictive_Model!$D$34,IF(D3119="Standard",Predictive_Model!$D$35,0))+IF(G3119="Asia",Predictive_Model!$D$37,IF(G3119="Europe",Predictive_Model!$D$38,IF(G3119="North America",Predictive_Model!$D$39,IF(G3119="Oceania",Predictive_Model!$D$40,IF(G3119="South America",Predictive_Model!$D$41,0)))))+IF(H3119="Laptop",Predictive_Model!$D$43,IF(H3119="Mobile",Predictive_Model!$D$44,IF(H3119="TV",Predictive_Model!$D$45,IF(H3119="Tablet",Predictive_Model!$D$46,0))))+IF(K3119="Crypto",Predictive_Model!$D$48,IF(K3119="Debit Card",Predictive_Model!$D$49,IF(K3119="Gift Card",Predictive_Model!$D$50,IF(K3119="PayPal",Predictive_Model!$D$51,0))))+IF(N3119="Comedy",Predictive_Model!$D$53,IF(N3119="Documentary",Predictive_Model!$D$54,IF(N3119="Drama",Predictive_Model!$D$55,IF(N3119="Horror",Predictive_Model!$D$56,IF(N3119="Romance",Predictive_Model!$D$57,IF(N3119="Sci-Fi",Predictive_Model!$D$58,0)))))))))</f>
        <v>0.94433671384785201</v>
      </c>
      <c r="V3119" s="3" t="str">
        <f t="shared" si="486"/>
        <v>Critical</v>
      </c>
      <c r="W3119" s="6">
        <f t="shared" si="487"/>
        <v>16.988617482122855</v>
      </c>
      <c r="X3119" s="3" t="str">
        <f t="shared" si="488"/>
        <v>Priority 1</v>
      </c>
      <c r="Y3119" s="3" t="str">
        <f t="shared" si="489"/>
        <v>OK</v>
      </c>
    </row>
    <row r="3120" spans="1:25" x14ac:dyDescent="0.25">
      <c r="A3120" s="3" t="str">
        <f>Raw_Data!A3120</f>
        <v>20971458-c879-4bdc-bf4f-6a4758552a35</v>
      </c>
      <c r="B3120" s="3">
        <f>Raw_Data!B3120</f>
        <v>33</v>
      </c>
      <c r="C3120" s="3" t="str">
        <f>Raw_Data!C3120</f>
        <v>Male</v>
      </c>
      <c r="D3120" s="3" t="str">
        <f>Raw_Data!D3120</f>
        <v>Basic</v>
      </c>
      <c r="E3120" s="3">
        <f>Raw_Data!E3120</f>
        <v>21.02</v>
      </c>
      <c r="F3120" s="3">
        <f>Raw_Data!F3120</f>
        <v>45</v>
      </c>
      <c r="G3120" s="3" t="str">
        <f>Raw_Data!G3120</f>
        <v>Asia</v>
      </c>
      <c r="H3120" s="3" t="str">
        <f>Raw_Data!H3120</f>
        <v>Desktop</v>
      </c>
      <c r="I3120" s="3">
        <f>Raw_Data!I3120</f>
        <v>8.99</v>
      </c>
      <c r="J3120" s="3">
        <f>Raw_Data!J3120</f>
        <v>1</v>
      </c>
      <c r="K3120" s="3" t="str">
        <f>Raw_Data!K3120</f>
        <v>Gift Card</v>
      </c>
      <c r="L3120" s="3">
        <f>Raw_Data!L3120</f>
        <v>1</v>
      </c>
      <c r="M3120" s="3">
        <f>Raw_Data!M3120</f>
        <v>0.46</v>
      </c>
      <c r="N3120" s="3" t="str">
        <f>Raw_Data!N3120</f>
        <v>Drama</v>
      </c>
      <c r="O3120" s="3" t="str">
        <f t="shared" si="480"/>
        <v>25-34</v>
      </c>
      <c r="P3120" s="3" t="str">
        <f t="shared" si="481"/>
        <v>10-24h</v>
      </c>
      <c r="Q3120" s="3" t="str">
        <f t="shared" si="482"/>
        <v>22-45d</v>
      </c>
      <c r="R3120" s="3" t="str">
        <f t="shared" si="483"/>
        <v>Medium</v>
      </c>
      <c r="S3120" s="3" t="str">
        <f t="shared" si="484"/>
        <v>Low</v>
      </c>
      <c r="T3120" s="3" t="str">
        <f t="shared" si="485"/>
        <v>Churned</v>
      </c>
      <c r="U3120" s="4">
        <f>1/(1+EXP(-(Predictive_Model!$B$5+((B3120-Predictive_Model!$B$20)/Predictive_Model!$C$20)*Predictive_Model!$D$20+((E3120-Predictive_Model!$B$21)/Predictive_Model!$C$21)*Predictive_Model!$D$21+((F3120-Predictive_Model!$B$22)/Predictive_Model!$C$22)*Predictive_Model!$D$22+((I3120-Predictive_Model!$B$23)/Predictive_Model!$C$23)*Predictive_Model!$D$23+((L3120-Predictive_Model!$B$24)/Predictive_Model!$C$24)*Predictive_Model!$D$24+((M3120-Predictive_Model!$B$25)/Predictive_Model!$C$25)*Predictive_Model!$D$25+IF(C3120="Male",Predictive_Model!$D$31,IF(C3120="Other",Predictive_Model!$D$32,0))+IF(D3120="Premium",Predictive_Model!$D$34,IF(D3120="Standard",Predictive_Model!$D$35,0))+IF(G3120="Asia",Predictive_Model!$D$37,IF(G3120="Europe",Predictive_Model!$D$38,IF(G3120="North America",Predictive_Model!$D$39,IF(G3120="Oceania",Predictive_Model!$D$40,IF(G3120="South America",Predictive_Model!$D$41,0)))))+IF(H3120="Laptop",Predictive_Model!$D$43,IF(H3120="Mobile",Predictive_Model!$D$44,IF(H3120="TV",Predictive_Model!$D$45,IF(H3120="Tablet",Predictive_Model!$D$46,0))))+IF(K3120="Crypto",Predictive_Model!$D$48,IF(K3120="Debit Card",Predictive_Model!$D$49,IF(K3120="Gift Card",Predictive_Model!$D$50,IF(K3120="PayPal",Predictive_Model!$D$51,0))))+IF(N3120="Comedy",Predictive_Model!$D$53,IF(N3120="Documentary",Predictive_Model!$D$54,IF(N3120="Drama",Predictive_Model!$D$55,IF(N3120="Horror",Predictive_Model!$D$56,IF(N3120="Romance",Predictive_Model!$D$57,IF(N3120="Sci-Fi",Predictive_Model!$D$58,0)))))))))</f>
        <v>0.96514757405373341</v>
      </c>
      <c r="V3120" s="3" t="str">
        <f t="shared" si="486"/>
        <v>Critical</v>
      </c>
      <c r="W3120" s="6">
        <f t="shared" si="487"/>
        <v>8.99</v>
      </c>
      <c r="X3120" s="3" t="str">
        <f t="shared" si="488"/>
        <v>Priority 2</v>
      </c>
      <c r="Y3120" s="3" t="str">
        <f t="shared" si="489"/>
        <v>OK</v>
      </c>
    </row>
    <row r="3121" spans="1:25" x14ac:dyDescent="0.25">
      <c r="A3121" s="3" t="str">
        <f>Raw_Data!A3121</f>
        <v>c3144388-5e8f-4c1c-83ff-3129e562ba4e</v>
      </c>
      <c r="B3121" s="3">
        <f>Raw_Data!B3121</f>
        <v>40</v>
      </c>
      <c r="C3121" s="3" t="str">
        <f>Raw_Data!C3121</f>
        <v>Other</v>
      </c>
      <c r="D3121" s="3" t="str">
        <f>Raw_Data!D3121</f>
        <v>Standard</v>
      </c>
      <c r="E3121" s="3">
        <f>Raw_Data!E3121</f>
        <v>1.46</v>
      </c>
      <c r="F3121" s="3">
        <f>Raw_Data!F3121</f>
        <v>44</v>
      </c>
      <c r="G3121" s="3" t="str">
        <f>Raw_Data!G3121</f>
        <v>Europe</v>
      </c>
      <c r="H3121" s="3" t="str">
        <f>Raw_Data!H3121</f>
        <v>Laptop</v>
      </c>
      <c r="I3121" s="3">
        <f>Raw_Data!I3121</f>
        <v>13.99</v>
      </c>
      <c r="J3121" s="3">
        <f>Raw_Data!J3121</f>
        <v>1</v>
      </c>
      <c r="K3121" s="3" t="str">
        <f>Raw_Data!K3121</f>
        <v>Credit Card</v>
      </c>
      <c r="L3121" s="3">
        <f>Raw_Data!L3121</f>
        <v>3</v>
      </c>
      <c r="M3121" s="3">
        <f>Raw_Data!M3121</f>
        <v>0.03</v>
      </c>
      <c r="N3121" s="3" t="str">
        <f>Raw_Data!N3121</f>
        <v>Documentary</v>
      </c>
      <c r="O3121" s="3" t="str">
        <f t="shared" si="480"/>
        <v>35-44</v>
      </c>
      <c r="P3121" s="3" t="str">
        <f t="shared" si="481"/>
        <v>&lt;10h</v>
      </c>
      <c r="Q3121" s="3" t="str">
        <f t="shared" si="482"/>
        <v>22-45d</v>
      </c>
      <c r="R3121" s="3" t="str">
        <f t="shared" si="483"/>
        <v>Medium</v>
      </c>
      <c r="S3121" s="3" t="str">
        <f t="shared" si="484"/>
        <v>Mid</v>
      </c>
      <c r="T3121" s="3" t="str">
        <f t="shared" si="485"/>
        <v>Churned</v>
      </c>
      <c r="U3121" s="4">
        <f>1/(1+EXP(-(Predictive_Model!$B$5+((B3121-Predictive_Model!$B$20)/Predictive_Model!$C$20)*Predictive_Model!$D$20+((E3121-Predictive_Model!$B$21)/Predictive_Model!$C$21)*Predictive_Model!$D$21+((F3121-Predictive_Model!$B$22)/Predictive_Model!$C$22)*Predictive_Model!$D$22+((I3121-Predictive_Model!$B$23)/Predictive_Model!$C$23)*Predictive_Model!$D$23+((L3121-Predictive_Model!$B$24)/Predictive_Model!$C$24)*Predictive_Model!$D$24+((M3121-Predictive_Model!$B$25)/Predictive_Model!$C$25)*Predictive_Model!$D$25+IF(C3121="Male",Predictive_Model!$D$31,IF(C3121="Other",Predictive_Model!$D$32,0))+IF(D3121="Premium",Predictive_Model!$D$34,IF(D3121="Standard",Predictive_Model!$D$35,0))+IF(G3121="Asia",Predictive_Model!$D$37,IF(G3121="Europe",Predictive_Model!$D$38,IF(G3121="North America",Predictive_Model!$D$39,IF(G3121="Oceania",Predictive_Model!$D$40,IF(G3121="South America",Predictive_Model!$D$41,0)))))+IF(H3121="Laptop",Predictive_Model!$D$43,IF(H3121="Mobile",Predictive_Model!$D$44,IF(H3121="TV",Predictive_Model!$D$45,IF(H3121="Tablet",Predictive_Model!$D$46,0))))+IF(K3121="Crypto",Predictive_Model!$D$48,IF(K3121="Debit Card",Predictive_Model!$D$49,IF(K3121="Gift Card",Predictive_Model!$D$50,IF(K3121="PayPal",Predictive_Model!$D$51,0))))+IF(N3121="Comedy",Predictive_Model!$D$53,IF(N3121="Documentary",Predictive_Model!$D$54,IF(N3121="Drama",Predictive_Model!$D$55,IF(N3121="Horror",Predictive_Model!$D$56,IF(N3121="Romance",Predictive_Model!$D$57,IF(N3121="Sci-Fi",Predictive_Model!$D$58,0)))))))))</f>
        <v>0.99920899498256111</v>
      </c>
      <c r="V3121" s="3" t="str">
        <f t="shared" si="486"/>
        <v>Critical</v>
      </c>
      <c r="W3121" s="6">
        <f t="shared" si="487"/>
        <v>13.99</v>
      </c>
      <c r="X3121" s="3" t="str">
        <f t="shared" si="488"/>
        <v>Priority 2</v>
      </c>
      <c r="Y3121" s="3" t="str">
        <f t="shared" si="489"/>
        <v>OK</v>
      </c>
    </row>
    <row r="3122" spans="1:25" x14ac:dyDescent="0.25">
      <c r="A3122" s="3" t="str">
        <f>Raw_Data!A3122</f>
        <v>4489b67d-456a-40da-941e-68facbe3bdb4</v>
      </c>
      <c r="B3122" s="3">
        <f>Raw_Data!B3122</f>
        <v>66</v>
      </c>
      <c r="C3122" s="3" t="str">
        <f>Raw_Data!C3122</f>
        <v>Male</v>
      </c>
      <c r="D3122" s="3" t="str">
        <f>Raw_Data!D3122</f>
        <v>Basic</v>
      </c>
      <c r="E3122" s="3">
        <f>Raw_Data!E3122</f>
        <v>7.42</v>
      </c>
      <c r="F3122" s="3">
        <f>Raw_Data!F3122</f>
        <v>22</v>
      </c>
      <c r="G3122" s="3" t="str">
        <f>Raw_Data!G3122</f>
        <v>Africa</v>
      </c>
      <c r="H3122" s="3" t="str">
        <f>Raw_Data!H3122</f>
        <v>Desktop</v>
      </c>
      <c r="I3122" s="3">
        <f>Raw_Data!I3122</f>
        <v>8.99</v>
      </c>
      <c r="J3122" s="3">
        <f>Raw_Data!J3122</f>
        <v>1</v>
      </c>
      <c r="K3122" s="3" t="str">
        <f>Raw_Data!K3122</f>
        <v>PayPal</v>
      </c>
      <c r="L3122" s="3">
        <f>Raw_Data!L3122</f>
        <v>1</v>
      </c>
      <c r="M3122" s="3">
        <f>Raw_Data!M3122</f>
        <v>0.32</v>
      </c>
      <c r="N3122" s="3" t="str">
        <f>Raw_Data!N3122</f>
        <v>Documentary</v>
      </c>
      <c r="O3122" s="3" t="str">
        <f t="shared" si="480"/>
        <v>55-70</v>
      </c>
      <c r="P3122" s="3" t="str">
        <f t="shared" si="481"/>
        <v>&lt;10h</v>
      </c>
      <c r="Q3122" s="3" t="str">
        <f t="shared" si="482"/>
        <v>22-45d</v>
      </c>
      <c r="R3122" s="3" t="str">
        <f t="shared" si="483"/>
        <v>Medium</v>
      </c>
      <c r="S3122" s="3" t="str">
        <f t="shared" si="484"/>
        <v>Low</v>
      </c>
      <c r="T3122" s="3" t="str">
        <f t="shared" si="485"/>
        <v>Churned</v>
      </c>
      <c r="U3122" s="4">
        <f>1/(1+EXP(-(Predictive_Model!$B$5+((B3122-Predictive_Model!$B$20)/Predictive_Model!$C$20)*Predictive_Model!$D$20+((E3122-Predictive_Model!$B$21)/Predictive_Model!$C$21)*Predictive_Model!$D$21+((F3122-Predictive_Model!$B$22)/Predictive_Model!$C$22)*Predictive_Model!$D$22+((I3122-Predictive_Model!$B$23)/Predictive_Model!$C$23)*Predictive_Model!$D$23+((L3122-Predictive_Model!$B$24)/Predictive_Model!$C$24)*Predictive_Model!$D$24+((M3122-Predictive_Model!$B$25)/Predictive_Model!$C$25)*Predictive_Model!$D$25+IF(C3122="Male",Predictive_Model!$D$31,IF(C3122="Other",Predictive_Model!$D$32,0))+IF(D3122="Premium",Predictive_Model!$D$34,IF(D3122="Standard",Predictive_Model!$D$35,0))+IF(G3122="Asia",Predictive_Model!$D$37,IF(G3122="Europe",Predictive_Model!$D$38,IF(G3122="North America",Predictive_Model!$D$39,IF(G3122="Oceania",Predictive_Model!$D$40,IF(G3122="South America",Predictive_Model!$D$41,0)))))+IF(H3122="Laptop",Predictive_Model!$D$43,IF(H3122="Mobile",Predictive_Model!$D$44,IF(H3122="TV",Predictive_Model!$D$45,IF(H3122="Tablet",Predictive_Model!$D$46,0))))+IF(K3122="Crypto",Predictive_Model!$D$48,IF(K3122="Debit Card",Predictive_Model!$D$49,IF(K3122="Gift Card",Predictive_Model!$D$50,IF(K3122="PayPal",Predictive_Model!$D$51,0))))+IF(N3122="Comedy",Predictive_Model!$D$53,IF(N3122="Documentary",Predictive_Model!$D$54,IF(N3122="Drama",Predictive_Model!$D$55,IF(N3122="Horror",Predictive_Model!$D$56,IF(N3122="Romance",Predictive_Model!$D$57,IF(N3122="Sci-Fi",Predictive_Model!$D$58,0)))))))))</f>
        <v>0.9883968656078268</v>
      </c>
      <c r="V3122" s="3" t="str">
        <f t="shared" si="486"/>
        <v>Critical</v>
      </c>
      <c r="W3122" s="6">
        <f t="shared" si="487"/>
        <v>8.99</v>
      </c>
      <c r="X3122" s="3" t="str">
        <f t="shared" si="488"/>
        <v>Priority 2</v>
      </c>
      <c r="Y3122" s="3" t="str">
        <f t="shared" si="489"/>
        <v>OK</v>
      </c>
    </row>
    <row r="3123" spans="1:25" x14ac:dyDescent="0.25">
      <c r="A3123" s="3" t="str">
        <f>Raw_Data!A3123</f>
        <v>90acaef3-45c4-49e4-bd9f-1faf1b350e71</v>
      </c>
      <c r="B3123" s="3">
        <f>Raw_Data!B3123</f>
        <v>44</v>
      </c>
      <c r="C3123" s="3" t="str">
        <f>Raw_Data!C3123</f>
        <v>Female</v>
      </c>
      <c r="D3123" s="3" t="str">
        <f>Raw_Data!D3123</f>
        <v>Basic</v>
      </c>
      <c r="E3123" s="3">
        <f>Raw_Data!E3123</f>
        <v>9.89</v>
      </c>
      <c r="F3123" s="3">
        <f>Raw_Data!F3123</f>
        <v>39</v>
      </c>
      <c r="G3123" s="3" t="str">
        <f>Raw_Data!G3123</f>
        <v>Asia</v>
      </c>
      <c r="H3123" s="3" t="str">
        <f>Raw_Data!H3123</f>
        <v>Mobile</v>
      </c>
      <c r="I3123" s="3">
        <f>Raw_Data!I3123</f>
        <v>8.99</v>
      </c>
      <c r="J3123" s="3">
        <f>Raw_Data!J3123</f>
        <v>1</v>
      </c>
      <c r="K3123" s="3" t="str">
        <f>Raw_Data!K3123</f>
        <v>Gift Card</v>
      </c>
      <c r="L3123" s="3">
        <f>Raw_Data!L3123</f>
        <v>4</v>
      </c>
      <c r="M3123" s="3">
        <f>Raw_Data!M3123</f>
        <v>0.25</v>
      </c>
      <c r="N3123" s="3" t="str">
        <f>Raw_Data!N3123</f>
        <v>Sci-Fi</v>
      </c>
      <c r="O3123" s="3" t="str">
        <f t="shared" si="480"/>
        <v>35-44</v>
      </c>
      <c r="P3123" s="3" t="str">
        <f t="shared" si="481"/>
        <v>&lt;10h</v>
      </c>
      <c r="Q3123" s="3" t="str">
        <f t="shared" si="482"/>
        <v>22-45d</v>
      </c>
      <c r="R3123" s="3" t="str">
        <f t="shared" si="483"/>
        <v>Medium</v>
      </c>
      <c r="S3123" s="3" t="str">
        <f t="shared" si="484"/>
        <v>Low</v>
      </c>
      <c r="T3123" s="3" t="str">
        <f t="shared" si="485"/>
        <v>Churned</v>
      </c>
      <c r="U3123" s="4">
        <f>1/(1+EXP(-(Predictive_Model!$B$5+((B3123-Predictive_Model!$B$20)/Predictive_Model!$C$20)*Predictive_Model!$D$20+((E3123-Predictive_Model!$B$21)/Predictive_Model!$C$21)*Predictive_Model!$D$21+((F3123-Predictive_Model!$B$22)/Predictive_Model!$C$22)*Predictive_Model!$D$22+((I3123-Predictive_Model!$B$23)/Predictive_Model!$C$23)*Predictive_Model!$D$23+((L3123-Predictive_Model!$B$24)/Predictive_Model!$C$24)*Predictive_Model!$D$24+((M3123-Predictive_Model!$B$25)/Predictive_Model!$C$25)*Predictive_Model!$D$25+IF(C3123="Male",Predictive_Model!$D$31,IF(C3123="Other",Predictive_Model!$D$32,0))+IF(D3123="Premium",Predictive_Model!$D$34,IF(D3123="Standard",Predictive_Model!$D$35,0))+IF(G3123="Asia",Predictive_Model!$D$37,IF(G3123="Europe",Predictive_Model!$D$38,IF(G3123="North America",Predictive_Model!$D$39,IF(G3123="Oceania",Predictive_Model!$D$40,IF(G3123="South America",Predictive_Model!$D$41,0)))))+IF(H3123="Laptop",Predictive_Model!$D$43,IF(H3123="Mobile",Predictive_Model!$D$44,IF(H3123="TV",Predictive_Model!$D$45,IF(H3123="Tablet",Predictive_Model!$D$46,0))))+IF(K3123="Crypto",Predictive_Model!$D$48,IF(K3123="Debit Card",Predictive_Model!$D$49,IF(K3123="Gift Card",Predictive_Model!$D$50,IF(K3123="PayPal",Predictive_Model!$D$51,0))))+IF(N3123="Comedy",Predictive_Model!$D$53,IF(N3123="Documentary",Predictive_Model!$D$54,IF(N3123="Drama",Predictive_Model!$D$55,IF(N3123="Horror",Predictive_Model!$D$56,IF(N3123="Romance",Predictive_Model!$D$57,IF(N3123="Sci-Fi",Predictive_Model!$D$58,0)))))))))</f>
        <v>0.99709587577887993</v>
      </c>
      <c r="V3123" s="3" t="str">
        <f t="shared" si="486"/>
        <v>Critical</v>
      </c>
      <c r="W3123" s="6">
        <f t="shared" si="487"/>
        <v>8.99</v>
      </c>
      <c r="X3123" s="3" t="str">
        <f t="shared" si="488"/>
        <v>Priority 2</v>
      </c>
      <c r="Y3123" s="3" t="str">
        <f t="shared" si="489"/>
        <v>OK</v>
      </c>
    </row>
    <row r="3124" spans="1:25" x14ac:dyDescent="0.25">
      <c r="A3124" s="3" t="str">
        <f>Raw_Data!A3124</f>
        <v>c42b0dd0-9d7e-47eb-9b16-18c2195e9fce</v>
      </c>
      <c r="B3124" s="3">
        <f>Raw_Data!B3124</f>
        <v>41</v>
      </c>
      <c r="C3124" s="3" t="str">
        <f>Raw_Data!C3124</f>
        <v>Other</v>
      </c>
      <c r="D3124" s="3" t="str">
        <f>Raw_Data!D3124</f>
        <v>Basic</v>
      </c>
      <c r="E3124" s="3">
        <f>Raw_Data!E3124</f>
        <v>19.100000000000001</v>
      </c>
      <c r="F3124" s="3">
        <f>Raw_Data!F3124</f>
        <v>2</v>
      </c>
      <c r="G3124" s="3" t="str">
        <f>Raw_Data!G3124</f>
        <v>Europe</v>
      </c>
      <c r="H3124" s="3" t="str">
        <f>Raw_Data!H3124</f>
        <v>Mobile</v>
      </c>
      <c r="I3124" s="3">
        <f>Raw_Data!I3124</f>
        <v>8.99</v>
      </c>
      <c r="J3124" s="3">
        <f>Raw_Data!J3124</f>
        <v>0</v>
      </c>
      <c r="K3124" s="3" t="str">
        <f>Raw_Data!K3124</f>
        <v>PayPal</v>
      </c>
      <c r="L3124" s="3">
        <f>Raw_Data!L3124</f>
        <v>1</v>
      </c>
      <c r="M3124" s="3">
        <f>Raw_Data!M3124</f>
        <v>6.37</v>
      </c>
      <c r="N3124" s="3" t="str">
        <f>Raw_Data!N3124</f>
        <v>Sci-Fi</v>
      </c>
      <c r="O3124" s="3" t="str">
        <f t="shared" si="480"/>
        <v>35-44</v>
      </c>
      <c r="P3124" s="3" t="str">
        <f t="shared" si="481"/>
        <v>10-24h</v>
      </c>
      <c r="Q3124" s="3" t="str">
        <f t="shared" si="482"/>
        <v>0-7d</v>
      </c>
      <c r="R3124" s="3" t="str">
        <f t="shared" si="483"/>
        <v>Medium</v>
      </c>
      <c r="S3124" s="3" t="str">
        <f t="shared" si="484"/>
        <v>Low</v>
      </c>
      <c r="T3124" s="3" t="str">
        <f t="shared" si="485"/>
        <v>Active</v>
      </c>
      <c r="U3124" s="4">
        <f>1/(1+EXP(-(Predictive_Model!$B$5+((B3124-Predictive_Model!$B$20)/Predictive_Model!$C$20)*Predictive_Model!$D$20+((E3124-Predictive_Model!$B$21)/Predictive_Model!$C$21)*Predictive_Model!$D$21+((F3124-Predictive_Model!$B$22)/Predictive_Model!$C$22)*Predictive_Model!$D$22+((I3124-Predictive_Model!$B$23)/Predictive_Model!$C$23)*Predictive_Model!$D$23+((L3124-Predictive_Model!$B$24)/Predictive_Model!$C$24)*Predictive_Model!$D$24+((M3124-Predictive_Model!$B$25)/Predictive_Model!$C$25)*Predictive_Model!$D$25+IF(C3124="Male",Predictive_Model!$D$31,IF(C3124="Other",Predictive_Model!$D$32,0))+IF(D3124="Premium",Predictive_Model!$D$34,IF(D3124="Standard",Predictive_Model!$D$35,0))+IF(G3124="Asia",Predictive_Model!$D$37,IF(G3124="Europe",Predictive_Model!$D$38,IF(G3124="North America",Predictive_Model!$D$39,IF(G3124="Oceania",Predictive_Model!$D$40,IF(G3124="South America",Predictive_Model!$D$41,0)))))+IF(H3124="Laptop",Predictive_Model!$D$43,IF(H3124="Mobile",Predictive_Model!$D$44,IF(H3124="TV",Predictive_Model!$D$45,IF(H3124="Tablet",Predictive_Model!$D$46,0))))+IF(K3124="Crypto",Predictive_Model!$D$48,IF(K3124="Debit Card",Predictive_Model!$D$49,IF(K3124="Gift Card",Predictive_Model!$D$50,IF(K3124="PayPal",Predictive_Model!$D$51,0))))+IF(N3124="Comedy",Predictive_Model!$D$53,IF(N3124="Documentary",Predictive_Model!$D$54,IF(N3124="Drama",Predictive_Model!$D$55,IF(N3124="Horror",Predictive_Model!$D$56,IF(N3124="Romance",Predictive_Model!$D$57,IF(N3124="Sci-Fi",Predictive_Model!$D$58,0)))))))))</f>
        <v>2.7629962368118731E-5</v>
      </c>
      <c r="V3124" s="3" t="str">
        <f t="shared" si="486"/>
        <v>Low</v>
      </c>
      <c r="W3124" s="6">
        <f t="shared" si="487"/>
        <v>2.4839336168938739E-4</v>
      </c>
      <c r="X3124" s="3" t="str">
        <f t="shared" si="488"/>
        <v>Monitor</v>
      </c>
      <c r="Y3124" s="3" t="str">
        <f t="shared" si="489"/>
        <v>OK</v>
      </c>
    </row>
    <row r="3125" spans="1:25" x14ac:dyDescent="0.25">
      <c r="A3125" s="3" t="str">
        <f>Raw_Data!A3125</f>
        <v>590d4fc0-17ef-42af-aa91-778aa0d317d6</v>
      </c>
      <c r="B3125" s="3">
        <f>Raw_Data!B3125</f>
        <v>67</v>
      </c>
      <c r="C3125" s="3" t="str">
        <f>Raw_Data!C3125</f>
        <v>Female</v>
      </c>
      <c r="D3125" s="3" t="str">
        <f>Raw_Data!D3125</f>
        <v>Standard</v>
      </c>
      <c r="E3125" s="3">
        <f>Raw_Data!E3125</f>
        <v>5.78</v>
      </c>
      <c r="F3125" s="3">
        <f>Raw_Data!F3125</f>
        <v>47</v>
      </c>
      <c r="G3125" s="3" t="str">
        <f>Raw_Data!G3125</f>
        <v>Africa</v>
      </c>
      <c r="H3125" s="3" t="str">
        <f>Raw_Data!H3125</f>
        <v>Desktop</v>
      </c>
      <c r="I3125" s="3">
        <f>Raw_Data!I3125</f>
        <v>13.99</v>
      </c>
      <c r="J3125" s="3">
        <f>Raw_Data!J3125</f>
        <v>1</v>
      </c>
      <c r="K3125" s="3" t="str">
        <f>Raw_Data!K3125</f>
        <v>Debit Card</v>
      </c>
      <c r="L3125" s="3">
        <f>Raw_Data!L3125</f>
        <v>3</v>
      </c>
      <c r="M3125" s="3">
        <f>Raw_Data!M3125</f>
        <v>0.12</v>
      </c>
      <c r="N3125" s="3" t="str">
        <f>Raw_Data!N3125</f>
        <v>Action</v>
      </c>
      <c r="O3125" s="3" t="str">
        <f t="shared" si="480"/>
        <v>55-70</v>
      </c>
      <c r="P3125" s="3" t="str">
        <f t="shared" si="481"/>
        <v>&lt;10h</v>
      </c>
      <c r="Q3125" s="3" t="str">
        <f t="shared" si="482"/>
        <v>46-60d</v>
      </c>
      <c r="R3125" s="3" t="str">
        <f t="shared" si="483"/>
        <v>Low</v>
      </c>
      <c r="S3125" s="3" t="str">
        <f t="shared" si="484"/>
        <v>Mid</v>
      </c>
      <c r="T3125" s="3" t="str">
        <f t="shared" si="485"/>
        <v>Churned</v>
      </c>
      <c r="U3125" s="4">
        <f>1/(1+EXP(-(Predictive_Model!$B$5+((B3125-Predictive_Model!$B$20)/Predictive_Model!$C$20)*Predictive_Model!$D$20+((E3125-Predictive_Model!$B$21)/Predictive_Model!$C$21)*Predictive_Model!$D$21+((F3125-Predictive_Model!$B$22)/Predictive_Model!$C$22)*Predictive_Model!$D$22+((I3125-Predictive_Model!$B$23)/Predictive_Model!$C$23)*Predictive_Model!$D$23+((L3125-Predictive_Model!$B$24)/Predictive_Model!$C$24)*Predictive_Model!$D$24+((M3125-Predictive_Model!$B$25)/Predictive_Model!$C$25)*Predictive_Model!$D$25+IF(C3125="Male",Predictive_Model!$D$31,IF(C3125="Other",Predictive_Model!$D$32,0))+IF(D3125="Premium",Predictive_Model!$D$34,IF(D3125="Standard",Predictive_Model!$D$35,0))+IF(G3125="Asia",Predictive_Model!$D$37,IF(G3125="Europe",Predictive_Model!$D$38,IF(G3125="North America",Predictive_Model!$D$39,IF(G3125="Oceania",Predictive_Model!$D$40,IF(G3125="South America",Predictive_Model!$D$41,0)))))+IF(H3125="Laptop",Predictive_Model!$D$43,IF(H3125="Mobile",Predictive_Model!$D$44,IF(H3125="TV",Predictive_Model!$D$45,IF(H3125="Tablet",Predictive_Model!$D$46,0))))+IF(K3125="Crypto",Predictive_Model!$D$48,IF(K3125="Debit Card",Predictive_Model!$D$49,IF(K3125="Gift Card",Predictive_Model!$D$50,IF(K3125="PayPal",Predictive_Model!$D$51,0))))+IF(N3125="Comedy",Predictive_Model!$D$53,IF(N3125="Documentary",Predictive_Model!$D$54,IF(N3125="Drama",Predictive_Model!$D$55,IF(N3125="Horror",Predictive_Model!$D$56,IF(N3125="Romance",Predictive_Model!$D$57,IF(N3125="Sci-Fi",Predictive_Model!$D$58,0)))))))))</f>
        <v>0.99729640488956595</v>
      </c>
      <c r="V3125" s="3" t="str">
        <f t="shared" si="486"/>
        <v>Critical</v>
      </c>
      <c r="W3125" s="6">
        <f t="shared" si="487"/>
        <v>13.99</v>
      </c>
      <c r="X3125" s="3" t="str">
        <f t="shared" si="488"/>
        <v>Priority 2</v>
      </c>
      <c r="Y3125" s="3" t="str">
        <f t="shared" si="489"/>
        <v>OK</v>
      </c>
    </row>
    <row r="3126" spans="1:25" x14ac:dyDescent="0.25">
      <c r="A3126" s="3" t="str">
        <f>Raw_Data!A3126</f>
        <v>55125abd-2493-40cf-8843-604709af81e7</v>
      </c>
      <c r="B3126" s="3">
        <f>Raw_Data!B3126</f>
        <v>29</v>
      </c>
      <c r="C3126" s="3" t="str">
        <f>Raw_Data!C3126</f>
        <v>Female</v>
      </c>
      <c r="D3126" s="3" t="str">
        <f>Raw_Data!D3126</f>
        <v>Premium</v>
      </c>
      <c r="E3126" s="3">
        <f>Raw_Data!E3126</f>
        <v>5.97</v>
      </c>
      <c r="F3126" s="3">
        <f>Raw_Data!F3126</f>
        <v>2</v>
      </c>
      <c r="G3126" s="3" t="str">
        <f>Raw_Data!G3126</f>
        <v>Europe</v>
      </c>
      <c r="H3126" s="3" t="str">
        <f>Raw_Data!H3126</f>
        <v>Tablet</v>
      </c>
      <c r="I3126" s="3">
        <f>Raw_Data!I3126</f>
        <v>17.989999999999998</v>
      </c>
      <c r="J3126" s="3">
        <f>Raw_Data!J3126</f>
        <v>0</v>
      </c>
      <c r="K3126" s="3" t="str">
        <f>Raw_Data!K3126</f>
        <v>PayPal</v>
      </c>
      <c r="L3126" s="3">
        <f>Raw_Data!L3126</f>
        <v>4</v>
      </c>
      <c r="M3126" s="3">
        <f>Raw_Data!M3126</f>
        <v>1.99</v>
      </c>
      <c r="N3126" s="3" t="str">
        <f>Raw_Data!N3126</f>
        <v>Action</v>
      </c>
      <c r="O3126" s="3" t="str">
        <f t="shared" si="480"/>
        <v>25-34</v>
      </c>
      <c r="P3126" s="3" t="str">
        <f t="shared" si="481"/>
        <v>&lt;10h</v>
      </c>
      <c r="Q3126" s="3" t="str">
        <f t="shared" si="482"/>
        <v>0-7d</v>
      </c>
      <c r="R3126" s="3" t="str">
        <f t="shared" si="483"/>
        <v>Medium</v>
      </c>
      <c r="S3126" s="3" t="str">
        <f t="shared" si="484"/>
        <v>High</v>
      </c>
      <c r="T3126" s="3" t="str">
        <f t="shared" si="485"/>
        <v>Active</v>
      </c>
      <c r="U3126" s="4">
        <f>1/(1+EXP(-(Predictive_Model!$B$5+((B3126-Predictive_Model!$B$20)/Predictive_Model!$C$20)*Predictive_Model!$D$20+((E3126-Predictive_Model!$B$21)/Predictive_Model!$C$21)*Predictive_Model!$D$21+((F3126-Predictive_Model!$B$22)/Predictive_Model!$C$22)*Predictive_Model!$D$22+((I3126-Predictive_Model!$B$23)/Predictive_Model!$C$23)*Predictive_Model!$D$23+((L3126-Predictive_Model!$B$24)/Predictive_Model!$C$24)*Predictive_Model!$D$24+((M3126-Predictive_Model!$B$25)/Predictive_Model!$C$25)*Predictive_Model!$D$25+IF(C3126="Male",Predictive_Model!$D$31,IF(C3126="Other",Predictive_Model!$D$32,0))+IF(D3126="Premium",Predictive_Model!$D$34,IF(D3126="Standard",Predictive_Model!$D$35,0))+IF(G3126="Asia",Predictive_Model!$D$37,IF(G3126="Europe",Predictive_Model!$D$38,IF(G3126="North America",Predictive_Model!$D$39,IF(G3126="Oceania",Predictive_Model!$D$40,IF(G3126="South America",Predictive_Model!$D$41,0)))))+IF(H3126="Laptop",Predictive_Model!$D$43,IF(H3126="Mobile",Predictive_Model!$D$44,IF(H3126="TV",Predictive_Model!$D$45,IF(H3126="Tablet",Predictive_Model!$D$46,0))))+IF(K3126="Crypto",Predictive_Model!$D$48,IF(K3126="Debit Card",Predictive_Model!$D$49,IF(K3126="Gift Card",Predictive_Model!$D$50,IF(K3126="PayPal",Predictive_Model!$D$51,0))))+IF(N3126="Comedy",Predictive_Model!$D$53,IF(N3126="Documentary",Predictive_Model!$D$54,IF(N3126="Drama",Predictive_Model!$D$55,IF(N3126="Horror",Predictive_Model!$D$56,IF(N3126="Romance",Predictive_Model!$D$57,IF(N3126="Sci-Fi",Predictive_Model!$D$58,0)))))))))</f>
        <v>1.3650627127847944E-2</v>
      </c>
      <c r="V3126" s="3" t="str">
        <f t="shared" si="486"/>
        <v>Low</v>
      </c>
      <c r="W3126" s="6">
        <f t="shared" si="487"/>
        <v>0.24557478202998451</v>
      </c>
      <c r="X3126" s="3" t="str">
        <f t="shared" si="488"/>
        <v>Monitor</v>
      </c>
      <c r="Y3126" s="3" t="str">
        <f t="shared" si="489"/>
        <v>OK</v>
      </c>
    </row>
    <row r="3127" spans="1:25" x14ac:dyDescent="0.25">
      <c r="A3127" s="3" t="str">
        <f>Raw_Data!A3127</f>
        <v>24d6f90a-ea1f-44cb-a83b-4d3d53c4d152</v>
      </c>
      <c r="B3127" s="3">
        <f>Raw_Data!B3127</f>
        <v>34</v>
      </c>
      <c r="C3127" s="3" t="str">
        <f>Raw_Data!C3127</f>
        <v>Female</v>
      </c>
      <c r="D3127" s="3" t="str">
        <f>Raw_Data!D3127</f>
        <v>Standard</v>
      </c>
      <c r="E3127" s="3">
        <f>Raw_Data!E3127</f>
        <v>0.22</v>
      </c>
      <c r="F3127" s="3">
        <f>Raw_Data!F3127</f>
        <v>52</v>
      </c>
      <c r="G3127" s="3" t="str">
        <f>Raw_Data!G3127</f>
        <v>Oceania</v>
      </c>
      <c r="H3127" s="3" t="str">
        <f>Raw_Data!H3127</f>
        <v>Tablet</v>
      </c>
      <c r="I3127" s="3">
        <f>Raw_Data!I3127</f>
        <v>13.99</v>
      </c>
      <c r="J3127" s="3">
        <f>Raw_Data!J3127</f>
        <v>1</v>
      </c>
      <c r="K3127" s="3" t="str">
        <f>Raw_Data!K3127</f>
        <v>PayPal</v>
      </c>
      <c r="L3127" s="3">
        <f>Raw_Data!L3127</f>
        <v>4</v>
      </c>
      <c r="M3127" s="3">
        <f>Raw_Data!M3127</f>
        <v>0</v>
      </c>
      <c r="N3127" s="3" t="str">
        <f>Raw_Data!N3127</f>
        <v>Documentary</v>
      </c>
      <c r="O3127" s="3" t="str">
        <f t="shared" si="480"/>
        <v>25-34</v>
      </c>
      <c r="P3127" s="3" t="str">
        <f t="shared" si="481"/>
        <v>&lt;10h</v>
      </c>
      <c r="Q3127" s="3" t="str">
        <f t="shared" si="482"/>
        <v>46-60d</v>
      </c>
      <c r="R3127" s="3" t="str">
        <f t="shared" si="483"/>
        <v>Low</v>
      </c>
      <c r="S3127" s="3" t="str">
        <f t="shared" si="484"/>
        <v>Mid</v>
      </c>
      <c r="T3127" s="3" t="str">
        <f t="shared" si="485"/>
        <v>Churned</v>
      </c>
      <c r="U3127" s="4">
        <f>1/(1+EXP(-(Predictive_Model!$B$5+((B3127-Predictive_Model!$B$20)/Predictive_Model!$C$20)*Predictive_Model!$D$20+((E3127-Predictive_Model!$B$21)/Predictive_Model!$C$21)*Predictive_Model!$D$21+((F3127-Predictive_Model!$B$22)/Predictive_Model!$C$22)*Predictive_Model!$D$22+((I3127-Predictive_Model!$B$23)/Predictive_Model!$C$23)*Predictive_Model!$D$23+((L3127-Predictive_Model!$B$24)/Predictive_Model!$C$24)*Predictive_Model!$D$24+((M3127-Predictive_Model!$B$25)/Predictive_Model!$C$25)*Predictive_Model!$D$25+IF(C3127="Male",Predictive_Model!$D$31,IF(C3127="Other",Predictive_Model!$D$32,0))+IF(D3127="Premium",Predictive_Model!$D$34,IF(D3127="Standard",Predictive_Model!$D$35,0))+IF(G3127="Asia",Predictive_Model!$D$37,IF(G3127="Europe",Predictive_Model!$D$38,IF(G3127="North America",Predictive_Model!$D$39,IF(G3127="Oceania",Predictive_Model!$D$40,IF(G3127="South America",Predictive_Model!$D$41,0)))))+IF(H3127="Laptop",Predictive_Model!$D$43,IF(H3127="Mobile",Predictive_Model!$D$44,IF(H3127="TV",Predictive_Model!$D$45,IF(H3127="Tablet",Predictive_Model!$D$46,0))))+IF(K3127="Crypto",Predictive_Model!$D$48,IF(K3127="Debit Card",Predictive_Model!$D$49,IF(K3127="Gift Card",Predictive_Model!$D$50,IF(K3127="PayPal",Predictive_Model!$D$51,0))))+IF(N3127="Comedy",Predictive_Model!$D$53,IF(N3127="Documentary",Predictive_Model!$D$54,IF(N3127="Drama",Predictive_Model!$D$55,IF(N3127="Horror",Predictive_Model!$D$56,IF(N3127="Romance",Predictive_Model!$D$57,IF(N3127="Sci-Fi",Predictive_Model!$D$58,0)))))))))</f>
        <v>0.99992578589113046</v>
      </c>
      <c r="V3127" s="3" t="str">
        <f t="shared" si="486"/>
        <v>Critical</v>
      </c>
      <c r="W3127" s="6">
        <f t="shared" si="487"/>
        <v>13.99</v>
      </c>
      <c r="X3127" s="3" t="str">
        <f t="shared" si="488"/>
        <v>Priority 2</v>
      </c>
      <c r="Y3127" s="3" t="str">
        <f t="shared" si="489"/>
        <v>OK</v>
      </c>
    </row>
    <row r="3128" spans="1:25" x14ac:dyDescent="0.25">
      <c r="A3128" s="3" t="str">
        <f>Raw_Data!A3128</f>
        <v>a525e81a-ceac-45bf-9aaf-312b292c0ab2</v>
      </c>
      <c r="B3128" s="3">
        <f>Raw_Data!B3128</f>
        <v>23</v>
      </c>
      <c r="C3128" s="3" t="str">
        <f>Raw_Data!C3128</f>
        <v>Other</v>
      </c>
      <c r="D3128" s="3" t="str">
        <f>Raw_Data!D3128</f>
        <v>Standard</v>
      </c>
      <c r="E3128" s="3">
        <f>Raw_Data!E3128</f>
        <v>20.75</v>
      </c>
      <c r="F3128" s="3">
        <f>Raw_Data!F3128</f>
        <v>51</v>
      </c>
      <c r="G3128" s="3" t="str">
        <f>Raw_Data!G3128</f>
        <v>Asia</v>
      </c>
      <c r="H3128" s="3" t="str">
        <f>Raw_Data!H3128</f>
        <v>Desktop</v>
      </c>
      <c r="I3128" s="3">
        <f>Raw_Data!I3128</f>
        <v>13.99</v>
      </c>
      <c r="J3128" s="3">
        <f>Raw_Data!J3128</f>
        <v>0</v>
      </c>
      <c r="K3128" s="3" t="str">
        <f>Raw_Data!K3128</f>
        <v>Credit Card</v>
      </c>
      <c r="L3128" s="3">
        <f>Raw_Data!L3128</f>
        <v>4</v>
      </c>
      <c r="M3128" s="3">
        <f>Raw_Data!M3128</f>
        <v>0.4</v>
      </c>
      <c r="N3128" s="3" t="str">
        <f>Raw_Data!N3128</f>
        <v>Documentary</v>
      </c>
      <c r="O3128" s="3" t="str">
        <f t="shared" si="480"/>
        <v>18-24</v>
      </c>
      <c r="P3128" s="3" t="str">
        <f t="shared" si="481"/>
        <v>10-24h</v>
      </c>
      <c r="Q3128" s="3" t="str">
        <f t="shared" si="482"/>
        <v>46-60d</v>
      </c>
      <c r="R3128" s="3" t="str">
        <f t="shared" si="483"/>
        <v>Medium</v>
      </c>
      <c r="S3128" s="3" t="str">
        <f t="shared" si="484"/>
        <v>Mid</v>
      </c>
      <c r="T3128" s="3" t="str">
        <f t="shared" si="485"/>
        <v>Active</v>
      </c>
      <c r="U3128" s="4">
        <f>1/(1+EXP(-(Predictive_Model!$B$5+((B3128-Predictive_Model!$B$20)/Predictive_Model!$C$20)*Predictive_Model!$D$20+((E3128-Predictive_Model!$B$21)/Predictive_Model!$C$21)*Predictive_Model!$D$21+((F3128-Predictive_Model!$B$22)/Predictive_Model!$C$22)*Predictive_Model!$D$22+((I3128-Predictive_Model!$B$23)/Predictive_Model!$C$23)*Predictive_Model!$D$23+((L3128-Predictive_Model!$B$24)/Predictive_Model!$C$24)*Predictive_Model!$D$24+((M3128-Predictive_Model!$B$25)/Predictive_Model!$C$25)*Predictive_Model!$D$25+IF(C3128="Male",Predictive_Model!$D$31,IF(C3128="Other",Predictive_Model!$D$32,0))+IF(D3128="Premium",Predictive_Model!$D$34,IF(D3128="Standard",Predictive_Model!$D$35,0))+IF(G3128="Asia",Predictive_Model!$D$37,IF(G3128="Europe",Predictive_Model!$D$38,IF(G3128="North America",Predictive_Model!$D$39,IF(G3128="Oceania",Predictive_Model!$D$40,IF(G3128="South America",Predictive_Model!$D$41,0)))))+IF(H3128="Laptop",Predictive_Model!$D$43,IF(H3128="Mobile",Predictive_Model!$D$44,IF(H3128="TV",Predictive_Model!$D$45,IF(H3128="Tablet",Predictive_Model!$D$46,0))))+IF(K3128="Crypto",Predictive_Model!$D$48,IF(K3128="Debit Card",Predictive_Model!$D$49,IF(K3128="Gift Card",Predictive_Model!$D$50,IF(K3128="PayPal",Predictive_Model!$D$51,0))))+IF(N3128="Comedy",Predictive_Model!$D$53,IF(N3128="Documentary",Predictive_Model!$D$54,IF(N3128="Drama",Predictive_Model!$D$55,IF(N3128="Horror",Predictive_Model!$D$56,IF(N3128="Romance",Predictive_Model!$D$57,IF(N3128="Sci-Fi",Predictive_Model!$D$58,0)))))))))</f>
        <v>0.60729844380357945</v>
      </c>
      <c r="V3128" s="3" t="str">
        <f t="shared" si="486"/>
        <v>High</v>
      </c>
      <c r="W3128" s="6">
        <f t="shared" si="487"/>
        <v>8.4961052288120769</v>
      </c>
      <c r="X3128" s="3" t="str">
        <f t="shared" si="488"/>
        <v>Priority 2</v>
      </c>
      <c r="Y3128" s="3" t="str">
        <f t="shared" si="489"/>
        <v>OK</v>
      </c>
    </row>
    <row r="3129" spans="1:25" x14ac:dyDescent="0.25">
      <c r="A3129" s="3" t="str">
        <f>Raw_Data!A3129</f>
        <v>4e16202d-72c0-4a59-974b-ba3e9c9fb04d</v>
      </c>
      <c r="B3129" s="3">
        <f>Raw_Data!B3129</f>
        <v>44</v>
      </c>
      <c r="C3129" s="3" t="str">
        <f>Raw_Data!C3129</f>
        <v>Other</v>
      </c>
      <c r="D3129" s="3" t="str">
        <f>Raw_Data!D3129</f>
        <v>Basic</v>
      </c>
      <c r="E3129" s="3">
        <f>Raw_Data!E3129</f>
        <v>3.53</v>
      </c>
      <c r="F3129" s="3">
        <f>Raw_Data!F3129</f>
        <v>56</v>
      </c>
      <c r="G3129" s="3" t="str">
        <f>Raw_Data!G3129</f>
        <v>North America</v>
      </c>
      <c r="H3129" s="3" t="str">
        <f>Raw_Data!H3129</f>
        <v>Desktop</v>
      </c>
      <c r="I3129" s="3">
        <f>Raw_Data!I3129</f>
        <v>8.99</v>
      </c>
      <c r="J3129" s="3">
        <f>Raw_Data!J3129</f>
        <v>1</v>
      </c>
      <c r="K3129" s="3" t="str">
        <f>Raw_Data!K3129</f>
        <v>Crypto</v>
      </c>
      <c r="L3129" s="3">
        <f>Raw_Data!L3129</f>
        <v>1</v>
      </c>
      <c r="M3129" s="3">
        <f>Raw_Data!M3129</f>
        <v>0.06</v>
      </c>
      <c r="N3129" s="3" t="str">
        <f>Raw_Data!N3129</f>
        <v>Comedy</v>
      </c>
      <c r="O3129" s="3" t="str">
        <f t="shared" si="480"/>
        <v>35-44</v>
      </c>
      <c r="P3129" s="3" t="str">
        <f t="shared" si="481"/>
        <v>&lt;10h</v>
      </c>
      <c r="Q3129" s="3" t="str">
        <f t="shared" si="482"/>
        <v>46-60d</v>
      </c>
      <c r="R3129" s="3" t="str">
        <f t="shared" si="483"/>
        <v>Low</v>
      </c>
      <c r="S3129" s="3" t="str">
        <f t="shared" si="484"/>
        <v>Low</v>
      </c>
      <c r="T3129" s="3" t="str">
        <f t="shared" si="485"/>
        <v>Churned</v>
      </c>
      <c r="U3129" s="4">
        <f>1/(1+EXP(-(Predictive_Model!$B$5+((B3129-Predictive_Model!$B$20)/Predictive_Model!$C$20)*Predictive_Model!$D$20+((E3129-Predictive_Model!$B$21)/Predictive_Model!$C$21)*Predictive_Model!$D$21+((F3129-Predictive_Model!$B$22)/Predictive_Model!$C$22)*Predictive_Model!$D$22+((I3129-Predictive_Model!$B$23)/Predictive_Model!$C$23)*Predictive_Model!$D$23+((L3129-Predictive_Model!$B$24)/Predictive_Model!$C$24)*Predictive_Model!$D$24+((M3129-Predictive_Model!$B$25)/Predictive_Model!$C$25)*Predictive_Model!$D$25+IF(C3129="Male",Predictive_Model!$D$31,IF(C3129="Other",Predictive_Model!$D$32,0))+IF(D3129="Premium",Predictive_Model!$D$34,IF(D3129="Standard",Predictive_Model!$D$35,0))+IF(G3129="Asia",Predictive_Model!$D$37,IF(G3129="Europe",Predictive_Model!$D$38,IF(G3129="North America",Predictive_Model!$D$39,IF(G3129="Oceania",Predictive_Model!$D$40,IF(G3129="South America",Predictive_Model!$D$41,0)))))+IF(H3129="Laptop",Predictive_Model!$D$43,IF(H3129="Mobile",Predictive_Model!$D$44,IF(H3129="TV",Predictive_Model!$D$45,IF(H3129="Tablet",Predictive_Model!$D$46,0))))+IF(K3129="Crypto",Predictive_Model!$D$48,IF(K3129="Debit Card",Predictive_Model!$D$49,IF(K3129="Gift Card",Predictive_Model!$D$50,IF(K3129="PayPal",Predictive_Model!$D$51,0))))+IF(N3129="Comedy",Predictive_Model!$D$53,IF(N3129="Documentary",Predictive_Model!$D$54,IF(N3129="Drama",Predictive_Model!$D$55,IF(N3129="Horror",Predictive_Model!$D$56,IF(N3129="Romance",Predictive_Model!$D$57,IF(N3129="Sci-Fi",Predictive_Model!$D$58,0)))))))))</f>
        <v>0.99997934616120943</v>
      </c>
      <c r="V3129" s="3" t="str">
        <f t="shared" si="486"/>
        <v>Critical</v>
      </c>
      <c r="W3129" s="6">
        <f t="shared" si="487"/>
        <v>8.99</v>
      </c>
      <c r="X3129" s="3" t="str">
        <f t="shared" si="488"/>
        <v>Priority 2</v>
      </c>
      <c r="Y3129" s="3" t="str">
        <f t="shared" si="489"/>
        <v>OK</v>
      </c>
    </row>
    <row r="3130" spans="1:25" x14ac:dyDescent="0.25">
      <c r="A3130" s="3" t="str">
        <f>Raw_Data!A3130</f>
        <v>b74fff72-ab6f-46d9-a86c-66e7b580c4f3</v>
      </c>
      <c r="B3130" s="3">
        <f>Raw_Data!B3130</f>
        <v>62</v>
      </c>
      <c r="C3130" s="3" t="str">
        <f>Raw_Data!C3130</f>
        <v>Male</v>
      </c>
      <c r="D3130" s="3" t="str">
        <f>Raw_Data!D3130</f>
        <v>Basic</v>
      </c>
      <c r="E3130" s="3">
        <f>Raw_Data!E3130</f>
        <v>7.6</v>
      </c>
      <c r="F3130" s="3">
        <f>Raw_Data!F3130</f>
        <v>38</v>
      </c>
      <c r="G3130" s="3" t="str">
        <f>Raw_Data!G3130</f>
        <v>Oceania</v>
      </c>
      <c r="H3130" s="3" t="str">
        <f>Raw_Data!H3130</f>
        <v>Laptop</v>
      </c>
      <c r="I3130" s="3">
        <f>Raw_Data!I3130</f>
        <v>8.99</v>
      </c>
      <c r="J3130" s="3">
        <f>Raw_Data!J3130</f>
        <v>1</v>
      </c>
      <c r="K3130" s="3" t="str">
        <f>Raw_Data!K3130</f>
        <v>PayPal</v>
      </c>
      <c r="L3130" s="3">
        <f>Raw_Data!L3130</f>
        <v>1</v>
      </c>
      <c r="M3130" s="3">
        <f>Raw_Data!M3130</f>
        <v>0.19</v>
      </c>
      <c r="N3130" s="3" t="str">
        <f>Raw_Data!N3130</f>
        <v>Romance</v>
      </c>
      <c r="O3130" s="3" t="str">
        <f t="shared" si="480"/>
        <v>55-70</v>
      </c>
      <c r="P3130" s="3" t="str">
        <f t="shared" si="481"/>
        <v>&lt;10h</v>
      </c>
      <c r="Q3130" s="3" t="str">
        <f t="shared" si="482"/>
        <v>22-45d</v>
      </c>
      <c r="R3130" s="3" t="str">
        <f t="shared" si="483"/>
        <v>Medium</v>
      </c>
      <c r="S3130" s="3" t="str">
        <f t="shared" si="484"/>
        <v>Low</v>
      </c>
      <c r="T3130" s="3" t="str">
        <f t="shared" si="485"/>
        <v>Churned</v>
      </c>
      <c r="U3130" s="4">
        <f>1/(1+EXP(-(Predictive_Model!$B$5+((B3130-Predictive_Model!$B$20)/Predictive_Model!$C$20)*Predictive_Model!$D$20+((E3130-Predictive_Model!$B$21)/Predictive_Model!$C$21)*Predictive_Model!$D$21+((F3130-Predictive_Model!$B$22)/Predictive_Model!$C$22)*Predictive_Model!$D$22+((I3130-Predictive_Model!$B$23)/Predictive_Model!$C$23)*Predictive_Model!$D$23+((L3130-Predictive_Model!$B$24)/Predictive_Model!$C$24)*Predictive_Model!$D$24+((M3130-Predictive_Model!$B$25)/Predictive_Model!$C$25)*Predictive_Model!$D$25+IF(C3130="Male",Predictive_Model!$D$31,IF(C3130="Other",Predictive_Model!$D$32,0))+IF(D3130="Premium",Predictive_Model!$D$34,IF(D3130="Standard",Predictive_Model!$D$35,0))+IF(G3130="Asia",Predictive_Model!$D$37,IF(G3130="Europe",Predictive_Model!$D$38,IF(G3130="North America",Predictive_Model!$D$39,IF(G3130="Oceania",Predictive_Model!$D$40,IF(G3130="South America",Predictive_Model!$D$41,0)))))+IF(H3130="Laptop",Predictive_Model!$D$43,IF(H3130="Mobile",Predictive_Model!$D$44,IF(H3130="TV",Predictive_Model!$D$45,IF(H3130="Tablet",Predictive_Model!$D$46,0))))+IF(K3130="Crypto",Predictive_Model!$D$48,IF(K3130="Debit Card",Predictive_Model!$D$49,IF(K3130="Gift Card",Predictive_Model!$D$50,IF(K3130="PayPal",Predictive_Model!$D$51,0))))+IF(N3130="Comedy",Predictive_Model!$D$53,IF(N3130="Documentary",Predictive_Model!$D$54,IF(N3130="Drama",Predictive_Model!$D$55,IF(N3130="Horror",Predictive_Model!$D$56,IF(N3130="Romance",Predictive_Model!$D$57,IF(N3130="Sci-Fi",Predictive_Model!$D$58,0)))))))))</f>
        <v>0.99898980445916907</v>
      </c>
      <c r="V3130" s="3" t="str">
        <f t="shared" si="486"/>
        <v>Critical</v>
      </c>
      <c r="W3130" s="6">
        <f t="shared" si="487"/>
        <v>8.99</v>
      </c>
      <c r="X3130" s="3" t="str">
        <f t="shared" si="488"/>
        <v>Priority 2</v>
      </c>
      <c r="Y3130" s="3" t="str">
        <f t="shared" si="489"/>
        <v>OK</v>
      </c>
    </row>
    <row r="3131" spans="1:25" x14ac:dyDescent="0.25">
      <c r="A3131" s="3" t="str">
        <f>Raw_Data!A3131</f>
        <v>ecf5d19d-4bb9-4dd4-9b1f-1e34cf7b03cf</v>
      </c>
      <c r="B3131" s="3">
        <f>Raw_Data!B3131</f>
        <v>49</v>
      </c>
      <c r="C3131" s="3" t="str">
        <f>Raw_Data!C3131</f>
        <v>Male</v>
      </c>
      <c r="D3131" s="3" t="str">
        <f>Raw_Data!D3131</f>
        <v>Basic</v>
      </c>
      <c r="E3131" s="3">
        <f>Raw_Data!E3131</f>
        <v>11.25</v>
      </c>
      <c r="F3131" s="3">
        <f>Raw_Data!F3131</f>
        <v>9</v>
      </c>
      <c r="G3131" s="3" t="str">
        <f>Raw_Data!G3131</f>
        <v>South America</v>
      </c>
      <c r="H3131" s="3" t="str">
        <f>Raw_Data!H3131</f>
        <v>Mobile</v>
      </c>
      <c r="I3131" s="3">
        <f>Raw_Data!I3131</f>
        <v>8.99</v>
      </c>
      <c r="J3131" s="3">
        <f>Raw_Data!J3131</f>
        <v>0</v>
      </c>
      <c r="K3131" s="3" t="str">
        <f>Raw_Data!K3131</f>
        <v>Debit Card</v>
      </c>
      <c r="L3131" s="3">
        <f>Raw_Data!L3131</f>
        <v>1</v>
      </c>
      <c r="M3131" s="3">
        <f>Raw_Data!M3131</f>
        <v>1.1200000000000001</v>
      </c>
      <c r="N3131" s="3" t="str">
        <f>Raw_Data!N3131</f>
        <v>Action</v>
      </c>
      <c r="O3131" s="3" t="str">
        <f t="shared" si="480"/>
        <v>45-54</v>
      </c>
      <c r="P3131" s="3" t="str">
        <f t="shared" si="481"/>
        <v>10-24h</v>
      </c>
      <c r="Q3131" s="3" t="str">
        <f t="shared" si="482"/>
        <v>8-21d</v>
      </c>
      <c r="R3131" s="3" t="str">
        <f t="shared" si="483"/>
        <v>Medium</v>
      </c>
      <c r="S3131" s="3" t="str">
        <f t="shared" si="484"/>
        <v>Low</v>
      </c>
      <c r="T3131" s="3" t="str">
        <f t="shared" si="485"/>
        <v>Active</v>
      </c>
      <c r="U3131" s="4">
        <f>1/(1+EXP(-(Predictive_Model!$B$5+((B3131-Predictive_Model!$B$20)/Predictive_Model!$C$20)*Predictive_Model!$D$20+((E3131-Predictive_Model!$B$21)/Predictive_Model!$C$21)*Predictive_Model!$D$21+((F3131-Predictive_Model!$B$22)/Predictive_Model!$C$22)*Predictive_Model!$D$22+((I3131-Predictive_Model!$B$23)/Predictive_Model!$C$23)*Predictive_Model!$D$23+((L3131-Predictive_Model!$B$24)/Predictive_Model!$C$24)*Predictive_Model!$D$24+((M3131-Predictive_Model!$B$25)/Predictive_Model!$C$25)*Predictive_Model!$D$25+IF(C3131="Male",Predictive_Model!$D$31,IF(C3131="Other",Predictive_Model!$D$32,0))+IF(D3131="Premium",Predictive_Model!$D$34,IF(D3131="Standard",Predictive_Model!$D$35,0))+IF(G3131="Asia",Predictive_Model!$D$37,IF(G3131="Europe",Predictive_Model!$D$38,IF(G3131="North America",Predictive_Model!$D$39,IF(G3131="Oceania",Predictive_Model!$D$40,IF(G3131="South America",Predictive_Model!$D$41,0)))))+IF(H3131="Laptop",Predictive_Model!$D$43,IF(H3131="Mobile",Predictive_Model!$D$44,IF(H3131="TV",Predictive_Model!$D$45,IF(H3131="Tablet",Predictive_Model!$D$46,0))))+IF(K3131="Crypto",Predictive_Model!$D$48,IF(K3131="Debit Card",Predictive_Model!$D$49,IF(K3131="Gift Card",Predictive_Model!$D$50,IF(K3131="PayPal",Predictive_Model!$D$51,0))))+IF(N3131="Comedy",Predictive_Model!$D$53,IF(N3131="Documentary",Predictive_Model!$D$54,IF(N3131="Drama",Predictive_Model!$D$55,IF(N3131="Horror",Predictive_Model!$D$56,IF(N3131="Romance",Predictive_Model!$D$57,IF(N3131="Sci-Fi",Predictive_Model!$D$58,0)))))))))</f>
        <v>0.84957445907617624</v>
      </c>
      <c r="V3131" s="3" t="str">
        <f t="shared" si="486"/>
        <v>Critical</v>
      </c>
      <c r="W3131" s="6">
        <f t="shared" si="487"/>
        <v>7.6376743870948243</v>
      </c>
      <c r="X3131" s="3" t="str">
        <f t="shared" si="488"/>
        <v>Priority 2</v>
      </c>
      <c r="Y3131" s="3" t="str">
        <f t="shared" si="489"/>
        <v>OK</v>
      </c>
    </row>
    <row r="3132" spans="1:25" x14ac:dyDescent="0.25">
      <c r="A3132" s="3" t="str">
        <f>Raw_Data!A3132</f>
        <v>cb28901c-b8a3-43aa-9580-f116d219bf30</v>
      </c>
      <c r="B3132" s="3">
        <f>Raw_Data!B3132</f>
        <v>68</v>
      </c>
      <c r="C3132" s="3" t="str">
        <f>Raw_Data!C3132</f>
        <v>Other</v>
      </c>
      <c r="D3132" s="3" t="str">
        <f>Raw_Data!D3132</f>
        <v>Standard</v>
      </c>
      <c r="E3132" s="3">
        <f>Raw_Data!E3132</f>
        <v>35.61</v>
      </c>
      <c r="F3132" s="3">
        <f>Raw_Data!F3132</f>
        <v>40</v>
      </c>
      <c r="G3132" s="3" t="str">
        <f>Raw_Data!G3132</f>
        <v>South America</v>
      </c>
      <c r="H3132" s="3" t="str">
        <f>Raw_Data!H3132</f>
        <v>Desktop</v>
      </c>
      <c r="I3132" s="3">
        <f>Raw_Data!I3132</f>
        <v>13.99</v>
      </c>
      <c r="J3132" s="3">
        <f>Raw_Data!J3132</f>
        <v>0</v>
      </c>
      <c r="K3132" s="3" t="str">
        <f>Raw_Data!K3132</f>
        <v>Debit Card</v>
      </c>
      <c r="L3132" s="3">
        <f>Raw_Data!L3132</f>
        <v>4</v>
      </c>
      <c r="M3132" s="3">
        <f>Raw_Data!M3132</f>
        <v>0.87</v>
      </c>
      <c r="N3132" s="3" t="str">
        <f>Raw_Data!N3132</f>
        <v>Documentary</v>
      </c>
      <c r="O3132" s="3" t="str">
        <f t="shared" si="480"/>
        <v>55-70</v>
      </c>
      <c r="P3132" s="3" t="str">
        <f t="shared" si="481"/>
        <v>25-49h</v>
      </c>
      <c r="Q3132" s="3" t="str">
        <f t="shared" si="482"/>
        <v>22-45d</v>
      </c>
      <c r="R3132" s="3" t="str">
        <f t="shared" si="483"/>
        <v>Medium</v>
      </c>
      <c r="S3132" s="3" t="str">
        <f t="shared" si="484"/>
        <v>Mid</v>
      </c>
      <c r="T3132" s="3" t="str">
        <f t="shared" si="485"/>
        <v>Active</v>
      </c>
      <c r="U3132" s="4">
        <f>1/(1+EXP(-(Predictive_Model!$B$5+((B3132-Predictive_Model!$B$20)/Predictive_Model!$C$20)*Predictive_Model!$D$20+((E3132-Predictive_Model!$B$21)/Predictive_Model!$C$21)*Predictive_Model!$D$21+((F3132-Predictive_Model!$B$22)/Predictive_Model!$C$22)*Predictive_Model!$D$22+((I3132-Predictive_Model!$B$23)/Predictive_Model!$C$23)*Predictive_Model!$D$23+((L3132-Predictive_Model!$B$24)/Predictive_Model!$C$24)*Predictive_Model!$D$24+((M3132-Predictive_Model!$B$25)/Predictive_Model!$C$25)*Predictive_Model!$D$25+IF(C3132="Male",Predictive_Model!$D$31,IF(C3132="Other",Predictive_Model!$D$32,0))+IF(D3132="Premium",Predictive_Model!$D$34,IF(D3132="Standard",Predictive_Model!$D$35,0))+IF(G3132="Asia",Predictive_Model!$D$37,IF(G3132="Europe",Predictive_Model!$D$38,IF(G3132="North America",Predictive_Model!$D$39,IF(G3132="Oceania",Predictive_Model!$D$40,IF(G3132="South America",Predictive_Model!$D$41,0)))))+IF(H3132="Laptop",Predictive_Model!$D$43,IF(H3132="Mobile",Predictive_Model!$D$44,IF(H3132="TV",Predictive_Model!$D$45,IF(H3132="Tablet",Predictive_Model!$D$46,0))))+IF(K3132="Crypto",Predictive_Model!$D$48,IF(K3132="Debit Card",Predictive_Model!$D$49,IF(K3132="Gift Card",Predictive_Model!$D$50,IF(K3132="PayPal",Predictive_Model!$D$51,0))))+IF(N3132="Comedy",Predictive_Model!$D$53,IF(N3132="Documentary",Predictive_Model!$D$54,IF(N3132="Drama",Predictive_Model!$D$55,IF(N3132="Horror",Predictive_Model!$D$56,IF(N3132="Romance",Predictive_Model!$D$57,IF(N3132="Sci-Fi",Predictive_Model!$D$58,0)))))))))</f>
        <v>1.4101646633751996E-3</v>
      </c>
      <c r="V3132" s="3" t="str">
        <f t="shared" si="486"/>
        <v>Low</v>
      </c>
      <c r="W3132" s="6">
        <f t="shared" si="487"/>
        <v>1.9728203640619044E-2</v>
      </c>
      <c r="X3132" s="3" t="str">
        <f t="shared" si="488"/>
        <v>Monitor</v>
      </c>
      <c r="Y3132" s="3" t="str">
        <f t="shared" si="489"/>
        <v>OK</v>
      </c>
    </row>
    <row r="3133" spans="1:25" x14ac:dyDescent="0.25">
      <c r="A3133" s="3" t="str">
        <f>Raw_Data!A3133</f>
        <v>3db02ad4-41a1-4582-975d-a3a19e873c5a</v>
      </c>
      <c r="B3133" s="3">
        <f>Raw_Data!B3133</f>
        <v>20</v>
      </c>
      <c r="C3133" s="3" t="str">
        <f>Raw_Data!C3133</f>
        <v>Female</v>
      </c>
      <c r="D3133" s="3" t="str">
        <f>Raw_Data!D3133</f>
        <v>Premium</v>
      </c>
      <c r="E3133" s="3">
        <f>Raw_Data!E3133</f>
        <v>9.92</v>
      </c>
      <c r="F3133" s="3">
        <f>Raw_Data!F3133</f>
        <v>25</v>
      </c>
      <c r="G3133" s="3" t="str">
        <f>Raw_Data!G3133</f>
        <v>North America</v>
      </c>
      <c r="H3133" s="3" t="str">
        <f>Raw_Data!H3133</f>
        <v>Desktop</v>
      </c>
      <c r="I3133" s="3">
        <f>Raw_Data!I3133</f>
        <v>17.989999999999998</v>
      </c>
      <c r="J3133" s="3">
        <f>Raw_Data!J3133</f>
        <v>0</v>
      </c>
      <c r="K3133" s="3" t="str">
        <f>Raw_Data!K3133</f>
        <v>Gift Card</v>
      </c>
      <c r="L3133" s="3">
        <f>Raw_Data!L3133</f>
        <v>2</v>
      </c>
      <c r="M3133" s="3">
        <f>Raw_Data!M3133</f>
        <v>0.38</v>
      </c>
      <c r="N3133" s="3" t="str">
        <f>Raw_Data!N3133</f>
        <v>Sci-Fi</v>
      </c>
      <c r="O3133" s="3" t="str">
        <f t="shared" si="480"/>
        <v>18-24</v>
      </c>
      <c r="P3133" s="3" t="str">
        <f t="shared" si="481"/>
        <v>&lt;10h</v>
      </c>
      <c r="Q3133" s="3" t="str">
        <f t="shared" si="482"/>
        <v>22-45d</v>
      </c>
      <c r="R3133" s="3" t="str">
        <f t="shared" si="483"/>
        <v>Medium</v>
      </c>
      <c r="S3133" s="3" t="str">
        <f t="shared" si="484"/>
        <v>High</v>
      </c>
      <c r="T3133" s="3" t="str">
        <f t="shared" si="485"/>
        <v>Active</v>
      </c>
      <c r="U3133" s="4">
        <f>1/(1+EXP(-(Predictive_Model!$B$5+((B3133-Predictive_Model!$B$20)/Predictive_Model!$C$20)*Predictive_Model!$D$20+((E3133-Predictive_Model!$B$21)/Predictive_Model!$C$21)*Predictive_Model!$D$21+((F3133-Predictive_Model!$B$22)/Predictive_Model!$C$22)*Predictive_Model!$D$22+((I3133-Predictive_Model!$B$23)/Predictive_Model!$C$23)*Predictive_Model!$D$23+((L3133-Predictive_Model!$B$24)/Predictive_Model!$C$24)*Predictive_Model!$D$24+((M3133-Predictive_Model!$B$25)/Predictive_Model!$C$25)*Predictive_Model!$D$25+IF(C3133="Male",Predictive_Model!$D$31,IF(C3133="Other",Predictive_Model!$D$32,0))+IF(D3133="Premium",Predictive_Model!$D$34,IF(D3133="Standard",Predictive_Model!$D$35,0))+IF(G3133="Asia",Predictive_Model!$D$37,IF(G3133="Europe",Predictive_Model!$D$38,IF(G3133="North America",Predictive_Model!$D$39,IF(G3133="Oceania",Predictive_Model!$D$40,IF(G3133="South America",Predictive_Model!$D$41,0)))))+IF(H3133="Laptop",Predictive_Model!$D$43,IF(H3133="Mobile",Predictive_Model!$D$44,IF(H3133="TV",Predictive_Model!$D$45,IF(H3133="Tablet",Predictive_Model!$D$46,0))))+IF(K3133="Crypto",Predictive_Model!$D$48,IF(K3133="Debit Card",Predictive_Model!$D$49,IF(K3133="Gift Card",Predictive_Model!$D$50,IF(K3133="PayPal",Predictive_Model!$D$51,0))))+IF(N3133="Comedy",Predictive_Model!$D$53,IF(N3133="Documentary",Predictive_Model!$D$54,IF(N3133="Drama",Predictive_Model!$D$55,IF(N3133="Horror",Predictive_Model!$D$56,IF(N3133="Romance",Predictive_Model!$D$57,IF(N3133="Sci-Fi",Predictive_Model!$D$58,0)))))))))</f>
        <v>0.71248033912965569</v>
      </c>
      <c r="V3133" s="3" t="str">
        <f t="shared" si="486"/>
        <v>High</v>
      </c>
      <c r="W3133" s="6">
        <f t="shared" si="487"/>
        <v>12.817521300942504</v>
      </c>
      <c r="X3133" s="3" t="str">
        <f t="shared" si="488"/>
        <v>Priority 2</v>
      </c>
      <c r="Y3133" s="3" t="str">
        <f t="shared" si="489"/>
        <v>OK</v>
      </c>
    </row>
    <row r="3134" spans="1:25" x14ac:dyDescent="0.25">
      <c r="A3134" s="3" t="str">
        <f>Raw_Data!A3134</f>
        <v>39c2f74d-e634-4686-b4a4-7f3617f6db10</v>
      </c>
      <c r="B3134" s="3">
        <f>Raw_Data!B3134</f>
        <v>28</v>
      </c>
      <c r="C3134" s="3" t="str">
        <f>Raw_Data!C3134</f>
        <v>Female</v>
      </c>
      <c r="D3134" s="3" t="str">
        <f>Raw_Data!D3134</f>
        <v>Premium</v>
      </c>
      <c r="E3134" s="3">
        <f>Raw_Data!E3134</f>
        <v>0.12</v>
      </c>
      <c r="F3134" s="3">
        <f>Raw_Data!F3134</f>
        <v>9</v>
      </c>
      <c r="G3134" s="3" t="str">
        <f>Raw_Data!G3134</f>
        <v>Europe</v>
      </c>
      <c r="H3134" s="3" t="str">
        <f>Raw_Data!H3134</f>
        <v>TV</v>
      </c>
      <c r="I3134" s="3">
        <f>Raw_Data!I3134</f>
        <v>17.989999999999998</v>
      </c>
      <c r="J3134" s="3">
        <f>Raw_Data!J3134</f>
        <v>1</v>
      </c>
      <c r="K3134" s="3" t="str">
        <f>Raw_Data!K3134</f>
        <v>Crypto</v>
      </c>
      <c r="L3134" s="3">
        <f>Raw_Data!L3134</f>
        <v>2</v>
      </c>
      <c r="M3134" s="3">
        <f>Raw_Data!M3134</f>
        <v>0.01</v>
      </c>
      <c r="N3134" s="3" t="str">
        <f>Raw_Data!N3134</f>
        <v>Romance</v>
      </c>
      <c r="O3134" s="3" t="str">
        <f t="shared" si="480"/>
        <v>25-34</v>
      </c>
      <c r="P3134" s="3" t="str">
        <f t="shared" si="481"/>
        <v>&lt;10h</v>
      </c>
      <c r="Q3134" s="3" t="str">
        <f t="shared" si="482"/>
        <v>8-21d</v>
      </c>
      <c r="R3134" s="3" t="str">
        <f t="shared" si="483"/>
        <v>Medium</v>
      </c>
      <c r="S3134" s="3" t="str">
        <f t="shared" si="484"/>
        <v>High</v>
      </c>
      <c r="T3134" s="3" t="str">
        <f t="shared" si="485"/>
        <v>Churned</v>
      </c>
      <c r="U3134" s="4">
        <f>1/(1+EXP(-(Predictive_Model!$B$5+((B3134-Predictive_Model!$B$20)/Predictive_Model!$C$20)*Predictive_Model!$D$20+((E3134-Predictive_Model!$B$21)/Predictive_Model!$C$21)*Predictive_Model!$D$21+((F3134-Predictive_Model!$B$22)/Predictive_Model!$C$22)*Predictive_Model!$D$22+((I3134-Predictive_Model!$B$23)/Predictive_Model!$C$23)*Predictive_Model!$D$23+((L3134-Predictive_Model!$B$24)/Predictive_Model!$C$24)*Predictive_Model!$D$24+((M3134-Predictive_Model!$B$25)/Predictive_Model!$C$25)*Predictive_Model!$D$25+IF(C3134="Male",Predictive_Model!$D$31,IF(C3134="Other",Predictive_Model!$D$32,0))+IF(D3134="Premium",Predictive_Model!$D$34,IF(D3134="Standard",Predictive_Model!$D$35,0))+IF(G3134="Asia",Predictive_Model!$D$37,IF(G3134="Europe",Predictive_Model!$D$38,IF(G3134="North America",Predictive_Model!$D$39,IF(G3134="Oceania",Predictive_Model!$D$40,IF(G3134="South America",Predictive_Model!$D$41,0)))))+IF(H3134="Laptop",Predictive_Model!$D$43,IF(H3134="Mobile",Predictive_Model!$D$44,IF(H3134="TV",Predictive_Model!$D$45,IF(H3134="Tablet",Predictive_Model!$D$46,0))))+IF(K3134="Crypto",Predictive_Model!$D$48,IF(K3134="Debit Card",Predictive_Model!$D$49,IF(K3134="Gift Card",Predictive_Model!$D$50,IF(K3134="PayPal",Predictive_Model!$D$51,0))))+IF(N3134="Comedy",Predictive_Model!$D$53,IF(N3134="Documentary",Predictive_Model!$D$54,IF(N3134="Drama",Predictive_Model!$D$55,IF(N3134="Horror",Predictive_Model!$D$56,IF(N3134="Romance",Predictive_Model!$D$57,IF(N3134="Sci-Fi",Predictive_Model!$D$58,0)))))))))</f>
        <v>0.86004526037915685</v>
      </c>
      <c r="V3134" s="3" t="str">
        <f t="shared" si="486"/>
        <v>Critical</v>
      </c>
      <c r="W3134" s="6">
        <f t="shared" si="487"/>
        <v>17.989999999999998</v>
      </c>
      <c r="X3134" s="3" t="str">
        <f t="shared" si="488"/>
        <v>Priority 1</v>
      </c>
      <c r="Y3134" s="3" t="str">
        <f t="shared" si="489"/>
        <v>OK</v>
      </c>
    </row>
    <row r="3135" spans="1:25" x14ac:dyDescent="0.25">
      <c r="A3135" s="3" t="str">
        <f>Raw_Data!A3135</f>
        <v>b4c1296b-4b42-4988-8541-0e5e848c4488</v>
      </c>
      <c r="B3135" s="3">
        <f>Raw_Data!B3135</f>
        <v>53</v>
      </c>
      <c r="C3135" s="3" t="str">
        <f>Raw_Data!C3135</f>
        <v>Other</v>
      </c>
      <c r="D3135" s="3" t="str">
        <f>Raw_Data!D3135</f>
        <v>Standard</v>
      </c>
      <c r="E3135" s="3">
        <f>Raw_Data!E3135</f>
        <v>52.23</v>
      </c>
      <c r="F3135" s="3">
        <f>Raw_Data!F3135</f>
        <v>7</v>
      </c>
      <c r="G3135" s="3" t="str">
        <f>Raw_Data!G3135</f>
        <v>Oceania</v>
      </c>
      <c r="H3135" s="3" t="str">
        <f>Raw_Data!H3135</f>
        <v>Desktop</v>
      </c>
      <c r="I3135" s="3">
        <f>Raw_Data!I3135</f>
        <v>13.99</v>
      </c>
      <c r="J3135" s="3">
        <f>Raw_Data!J3135</f>
        <v>0</v>
      </c>
      <c r="K3135" s="3" t="str">
        <f>Raw_Data!K3135</f>
        <v>PayPal</v>
      </c>
      <c r="L3135" s="3">
        <f>Raw_Data!L3135</f>
        <v>3</v>
      </c>
      <c r="M3135" s="3">
        <f>Raw_Data!M3135</f>
        <v>6.53</v>
      </c>
      <c r="N3135" s="3" t="str">
        <f>Raw_Data!N3135</f>
        <v>Drama</v>
      </c>
      <c r="O3135" s="3" t="str">
        <f t="shared" si="480"/>
        <v>45-54</v>
      </c>
      <c r="P3135" s="3" t="str">
        <f t="shared" si="481"/>
        <v>50h+</v>
      </c>
      <c r="Q3135" s="3" t="str">
        <f t="shared" si="482"/>
        <v>0-7d</v>
      </c>
      <c r="R3135" s="3" t="str">
        <f t="shared" si="483"/>
        <v>High</v>
      </c>
      <c r="S3135" s="3" t="str">
        <f t="shared" si="484"/>
        <v>Mid</v>
      </c>
      <c r="T3135" s="3" t="str">
        <f t="shared" si="485"/>
        <v>Active</v>
      </c>
      <c r="U3135" s="4">
        <f>1/(1+EXP(-(Predictive_Model!$B$5+((B3135-Predictive_Model!$B$20)/Predictive_Model!$C$20)*Predictive_Model!$D$20+((E3135-Predictive_Model!$B$21)/Predictive_Model!$C$21)*Predictive_Model!$D$21+((F3135-Predictive_Model!$B$22)/Predictive_Model!$C$22)*Predictive_Model!$D$22+((I3135-Predictive_Model!$B$23)/Predictive_Model!$C$23)*Predictive_Model!$D$23+((L3135-Predictive_Model!$B$24)/Predictive_Model!$C$24)*Predictive_Model!$D$24+((M3135-Predictive_Model!$B$25)/Predictive_Model!$C$25)*Predictive_Model!$D$25+IF(C3135="Male",Predictive_Model!$D$31,IF(C3135="Other",Predictive_Model!$D$32,0))+IF(D3135="Premium",Predictive_Model!$D$34,IF(D3135="Standard",Predictive_Model!$D$35,0))+IF(G3135="Asia",Predictive_Model!$D$37,IF(G3135="Europe",Predictive_Model!$D$38,IF(G3135="North America",Predictive_Model!$D$39,IF(G3135="Oceania",Predictive_Model!$D$40,IF(G3135="South America",Predictive_Model!$D$41,0)))))+IF(H3135="Laptop",Predictive_Model!$D$43,IF(H3135="Mobile",Predictive_Model!$D$44,IF(H3135="TV",Predictive_Model!$D$45,IF(H3135="Tablet",Predictive_Model!$D$46,0))))+IF(K3135="Crypto",Predictive_Model!$D$48,IF(K3135="Debit Card",Predictive_Model!$D$49,IF(K3135="Gift Card",Predictive_Model!$D$50,IF(K3135="PayPal",Predictive_Model!$D$51,0))))+IF(N3135="Comedy",Predictive_Model!$D$53,IF(N3135="Documentary",Predictive_Model!$D$54,IF(N3135="Drama",Predictive_Model!$D$55,IF(N3135="Horror",Predictive_Model!$D$56,IF(N3135="Romance",Predictive_Model!$D$57,IF(N3135="Sci-Fi",Predictive_Model!$D$58,0)))))))))</f>
        <v>1.7146226429683576E-11</v>
      </c>
      <c r="V3135" s="3" t="str">
        <f t="shared" si="486"/>
        <v>Low</v>
      </c>
      <c r="W3135" s="6">
        <f t="shared" si="487"/>
        <v>2.3987570775127323E-10</v>
      </c>
      <c r="X3135" s="3" t="str">
        <f t="shared" si="488"/>
        <v>Monitor</v>
      </c>
      <c r="Y3135" s="3" t="str">
        <f t="shared" si="489"/>
        <v>OK</v>
      </c>
    </row>
    <row r="3136" spans="1:25" x14ac:dyDescent="0.25">
      <c r="A3136" s="3" t="str">
        <f>Raw_Data!A3136</f>
        <v>18c08dd6-5cd2-49ff-b9d4-d1e5d3b4aaf1</v>
      </c>
      <c r="B3136" s="3">
        <f>Raw_Data!B3136</f>
        <v>29</v>
      </c>
      <c r="C3136" s="3" t="str">
        <f>Raw_Data!C3136</f>
        <v>Male</v>
      </c>
      <c r="D3136" s="3" t="str">
        <f>Raw_Data!D3136</f>
        <v>Standard</v>
      </c>
      <c r="E3136" s="3">
        <f>Raw_Data!E3136</f>
        <v>11.46</v>
      </c>
      <c r="F3136" s="3">
        <f>Raw_Data!F3136</f>
        <v>54</v>
      </c>
      <c r="G3136" s="3" t="str">
        <f>Raw_Data!G3136</f>
        <v>North America</v>
      </c>
      <c r="H3136" s="3" t="str">
        <f>Raw_Data!H3136</f>
        <v>Laptop</v>
      </c>
      <c r="I3136" s="3">
        <f>Raw_Data!I3136</f>
        <v>13.99</v>
      </c>
      <c r="J3136" s="3">
        <f>Raw_Data!J3136</f>
        <v>1</v>
      </c>
      <c r="K3136" s="3" t="str">
        <f>Raw_Data!K3136</f>
        <v>Gift Card</v>
      </c>
      <c r="L3136" s="3">
        <f>Raw_Data!L3136</f>
        <v>4</v>
      </c>
      <c r="M3136" s="3">
        <f>Raw_Data!M3136</f>
        <v>0.21</v>
      </c>
      <c r="N3136" s="3" t="str">
        <f>Raw_Data!N3136</f>
        <v>Drama</v>
      </c>
      <c r="O3136" s="3" t="str">
        <f t="shared" si="480"/>
        <v>25-34</v>
      </c>
      <c r="P3136" s="3" t="str">
        <f t="shared" si="481"/>
        <v>10-24h</v>
      </c>
      <c r="Q3136" s="3" t="str">
        <f t="shared" si="482"/>
        <v>46-60d</v>
      </c>
      <c r="R3136" s="3" t="str">
        <f t="shared" si="483"/>
        <v>Medium</v>
      </c>
      <c r="S3136" s="3" t="str">
        <f t="shared" si="484"/>
        <v>Mid</v>
      </c>
      <c r="T3136" s="3" t="str">
        <f t="shared" si="485"/>
        <v>Churned</v>
      </c>
      <c r="U3136" s="4">
        <f>1/(1+EXP(-(Predictive_Model!$B$5+((B3136-Predictive_Model!$B$20)/Predictive_Model!$C$20)*Predictive_Model!$D$20+((E3136-Predictive_Model!$B$21)/Predictive_Model!$C$21)*Predictive_Model!$D$21+((F3136-Predictive_Model!$B$22)/Predictive_Model!$C$22)*Predictive_Model!$D$22+((I3136-Predictive_Model!$B$23)/Predictive_Model!$C$23)*Predictive_Model!$D$23+((L3136-Predictive_Model!$B$24)/Predictive_Model!$C$24)*Predictive_Model!$D$24+((M3136-Predictive_Model!$B$25)/Predictive_Model!$C$25)*Predictive_Model!$D$25+IF(C3136="Male",Predictive_Model!$D$31,IF(C3136="Other",Predictive_Model!$D$32,0))+IF(D3136="Premium",Predictive_Model!$D$34,IF(D3136="Standard",Predictive_Model!$D$35,0))+IF(G3136="Asia",Predictive_Model!$D$37,IF(G3136="Europe",Predictive_Model!$D$38,IF(G3136="North America",Predictive_Model!$D$39,IF(G3136="Oceania",Predictive_Model!$D$40,IF(G3136="South America",Predictive_Model!$D$41,0)))))+IF(H3136="Laptop",Predictive_Model!$D$43,IF(H3136="Mobile",Predictive_Model!$D$44,IF(H3136="TV",Predictive_Model!$D$45,IF(H3136="Tablet",Predictive_Model!$D$46,0))))+IF(K3136="Crypto",Predictive_Model!$D$48,IF(K3136="Debit Card",Predictive_Model!$D$49,IF(K3136="Gift Card",Predictive_Model!$D$50,IF(K3136="PayPal",Predictive_Model!$D$51,0))))+IF(N3136="Comedy",Predictive_Model!$D$53,IF(N3136="Documentary",Predictive_Model!$D$54,IF(N3136="Drama",Predictive_Model!$D$55,IF(N3136="Horror",Predictive_Model!$D$56,IF(N3136="Romance",Predictive_Model!$D$57,IF(N3136="Sci-Fi",Predictive_Model!$D$58,0)))))))))</f>
        <v>0.9906214264201465</v>
      </c>
      <c r="V3136" s="3" t="str">
        <f t="shared" si="486"/>
        <v>Critical</v>
      </c>
      <c r="W3136" s="6">
        <f t="shared" si="487"/>
        <v>13.99</v>
      </c>
      <c r="X3136" s="3" t="str">
        <f t="shared" si="488"/>
        <v>Priority 2</v>
      </c>
      <c r="Y3136" s="3" t="str">
        <f t="shared" si="489"/>
        <v>OK</v>
      </c>
    </row>
    <row r="3137" spans="1:25" x14ac:dyDescent="0.25">
      <c r="A3137" s="3" t="str">
        <f>Raw_Data!A3137</f>
        <v>33a14e13-98be-4886-8707-28184c66ae0d</v>
      </c>
      <c r="B3137" s="3">
        <f>Raw_Data!B3137</f>
        <v>33</v>
      </c>
      <c r="C3137" s="3" t="str">
        <f>Raw_Data!C3137</f>
        <v>Male</v>
      </c>
      <c r="D3137" s="3" t="str">
        <f>Raw_Data!D3137</f>
        <v>Premium</v>
      </c>
      <c r="E3137" s="3">
        <f>Raw_Data!E3137</f>
        <v>13.95</v>
      </c>
      <c r="F3137" s="3">
        <f>Raw_Data!F3137</f>
        <v>53</v>
      </c>
      <c r="G3137" s="3" t="str">
        <f>Raw_Data!G3137</f>
        <v>North America</v>
      </c>
      <c r="H3137" s="3" t="str">
        <f>Raw_Data!H3137</f>
        <v>Laptop</v>
      </c>
      <c r="I3137" s="3">
        <f>Raw_Data!I3137</f>
        <v>17.989999999999998</v>
      </c>
      <c r="J3137" s="3">
        <f>Raw_Data!J3137</f>
        <v>0</v>
      </c>
      <c r="K3137" s="3" t="str">
        <f>Raw_Data!K3137</f>
        <v>Credit Card</v>
      </c>
      <c r="L3137" s="3">
        <f>Raw_Data!L3137</f>
        <v>4</v>
      </c>
      <c r="M3137" s="3">
        <f>Raw_Data!M3137</f>
        <v>0.26</v>
      </c>
      <c r="N3137" s="3" t="str">
        <f>Raw_Data!N3137</f>
        <v>Horror</v>
      </c>
      <c r="O3137" s="3" t="str">
        <f t="shared" si="480"/>
        <v>25-34</v>
      </c>
      <c r="P3137" s="3" t="str">
        <f t="shared" si="481"/>
        <v>10-24h</v>
      </c>
      <c r="Q3137" s="3" t="str">
        <f t="shared" si="482"/>
        <v>46-60d</v>
      </c>
      <c r="R3137" s="3" t="str">
        <f t="shared" si="483"/>
        <v>Medium</v>
      </c>
      <c r="S3137" s="3" t="str">
        <f t="shared" si="484"/>
        <v>High</v>
      </c>
      <c r="T3137" s="3" t="str">
        <f t="shared" si="485"/>
        <v>Active</v>
      </c>
      <c r="U3137" s="4">
        <f>1/(1+EXP(-(Predictive_Model!$B$5+((B3137-Predictive_Model!$B$20)/Predictive_Model!$C$20)*Predictive_Model!$D$20+((E3137-Predictive_Model!$B$21)/Predictive_Model!$C$21)*Predictive_Model!$D$21+((F3137-Predictive_Model!$B$22)/Predictive_Model!$C$22)*Predictive_Model!$D$22+((I3137-Predictive_Model!$B$23)/Predictive_Model!$C$23)*Predictive_Model!$D$23+((L3137-Predictive_Model!$B$24)/Predictive_Model!$C$24)*Predictive_Model!$D$24+((M3137-Predictive_Model!$B$25)/Predictive_Model!$C$25)*Predictive_Model!$D$25+IF(C3137="Male",Predictive_Model!$D$31,IF(C3137="Other",Predictive_Model!$D$32,0))+IF(D3137="Premium",Predictive_Model!$D$34,IF(D3137="Standard",Predictive_Model!$D$35,0))+IF(G3137="Asia",Predictive_Model!$D$37,IF(G3137="Europe",Predictive_Model!$D$38,IF(G3137="North America",Predictive_Model!$D$39,IF(G3137="Oceania",Predictive_Model!$D$40,IF(G3137="South America",Predictive_Model!$D$41,0)))))+IF(H3137="Laptop",Predictive_Model!$D$43,IF(H3137="Mobile",Predictive_Model!$D$44,IF(H3137="TV",Predictive_Model!$D$45,IF(H3137="Tablet",Predictive_Model!$D$46,0))))+IF(K3137="Crypto",Predictive_Model!$D$48,IF(K3137="Debit Card",Predictive_Model!$D$49,IF(K3137="Gift Card",Predictive_Model!$D$50,IF(K3137="PayPal",Predictive_Model!$D$51,0))))+IF(N3137="Comedy",Predictive_Model!$D$53,IF(N3137="Documentary",Predictive_Model!$D$54,IF(N3137="Drama",Predictive_Model!$D$55,IF(N3137="Horror",Predictive_Model!$D$56,IF(N3137="Romance",Predictive_Model!$D$57,IF(N3137="Sci-Fi",Predictive_Model!$D$58,0)))))))))</f>
        <v>0.81659712189341527</v>
      </c>
      <c r="V3137" s="3" t="str">
        <f t="shared" si="486"/>
        <v>Critical</v>
      </c>
      <c r="W3137" s="6">
        <f t="shared" si="487"/>
        <v>14.69058222286254</v>
      </c>
      <c r="X3137" s="3" t="str">
        <f t="shared" si="488"/>
        <v>Priority 1</v>
      </c>
      <c r="Y3137" s="3" t="str">
        <f t="shared" si="489"/>
        <v>OK</v>
      </c>
    </row>
    <row r="3138" spans="1:25" x14ac:dyDescent="0.25">
      <c r="A3138" s="3" t="str">
        <f>Raw_Data!A3138</f>
        <v>0658b8ed-13e8-4ea7-a31f-8afeb49acd60</v>
      </c>
      <c r="B3138" s="3">
        <f>Raw_Data!B3138</f>
        <v>57</v>
      </c>
      <c r="C3138" s="3" t="str">
        <f>Raw_Data!C3138</f>
        <v>Female</v>
      </c>
      <c r="D3138" s="3" t="str">
        <f>Raw_Data!D3138</f>
        <v>Basic</v>
      </c>
      <c r="E3138" s="3">
        <f>Raw_Data!E3138</f>
        <v>24.97</v>
      </c>
      <c r="F3138" s="3">
        <f>Raw_Data!F3138</f>
        <v>53</v>
      </c>
      <c r="G3138" s="3" t="str">
        <f>Raw_Data!G3138</f>
        <v>Asia</v>
      </c>
      <c r="H3138" s="3" t="str">
        <f>Raw_Data!H3138</f>
        <v>TV</v>
      </c>
      <c r="I3138" s="3">
        <f>Raw_Data!I3138</f>
        <v>8.99</v>
      </c>
      <c r="J3138" s="3">
        <f>Raw_Data!J3138</f>
        <v>1</v>
      </c>
      <c r="K3138" s="3" t="str">
        <f>Raw_Data!K3138</f>
        <v>Gift Card</v>
      </c>
      <c r="L3138" s="3">
        <f>Raw_Data!L3138</f>
        <v>5</v>
      </c>
      <c r="M3138" s="3">
        <f>Raw_Data!M3138</f>
        <v>0.46</v>
      </c>
      <c r="N3138" s="3" t="str">
        <f>Raw_Data!N3138</f>
        <v>Horror</v>
      </c>
      <c r="O3138" s="3" t="str">
        <f t="shared" si="480"/>
        <v>55-70</v>
      </c>
      <c r="P3138" s="3" t="str">
        <f t="shared" si="481"/>
        <v>10-24h</v>
      </c>
      <c r="Q3138" s="3" t="str">
        <f t="shared" si="482"/>
        <v>46-60d</v>
      </c>
      <c r="R3138" s="3" t="str">
        <f t="shared" si="483"/>
        <v>Medium</v>
      </c>
      <c r="S3138" s="3" t="str">
        <f t="shared" si="484"/>
        <v>Low</v>
      </c>
      <c r="T3138" s="3" t="str">
        <f t="shared" si="485"/>
        <v>Churned</v>
      </c>
      <c r="U3138" s="4">
        <f>1/(1+EXP(-(Predictive_Model!$B$5+((B3138-Predictive_Model!$B$20)/Predictive_Model!$C$20)*Predictive_Model!$D$20+((E3138-Predictive_Model!$B$21)/Predictive_Model!$C$21)*Predictive_Model!$D$21+((F3138-Predictive_Model!$B$22)/Predictive_Model!$C$22)*Predictive_Model!$D$22+((I3138-Predictive_Model!$B$23)/Predictive_Model!$C$23)*Predictive_Model!$D$23+((L3138-Predictive_Model!$B$24)/Predictive_Model!$C$24)*Predictive_Model!$D$24+((M3138-Predictive_Model!$B$25)/Predictive_Model!$C$25)*Predictive_Model!$D$25+IF(C3138="Male",Predictive_Model!$D$31,IF(C3138="Other",Predictive_Model!$D$32,0))+IF(D3138="Premium",Predictive_Model!$D$34,IF(D3138="Standard",Predictive_Model!$D$35,0))+IF(G3138="Asia",Predictive_Model!$D$37,IF(G3138="Europe",Predictive_Model!$D$38,IF(G3138="North America",Predictive_Model!$D$39,IF(G3138="Oceania",Predictive_Model!$D$40,IF(G3138="South America",Predictive_Model!$D$41,0)))))+IF(H3138="Laptop",Predictive_Model!$D$43,IF(H3138="Mobile",Predictive_Model!$D$44,IF(H3138="TV",Predictive_Model!$D$45,IF(H3138="Tablet",Predictive_Model!$D$46,0))))+IF(K3138="Crypto",Predictive_Model!$D$48,IF(K3138="Debit Card",Predictive_Model!$D$49,IF(K3138="Gift Card",Predictive_Model!$D$50,IF(K3138="PayPal",Predictive_Model!$D$51,0))))+IF(N3138="Comedy",Predictive_Model!$D$53,IF(N3138="Documentary",Predictive_Model!$D$54,IF(N3138="Drama",Predictive_Model!$D$55,IF(N3138="Horror",Predictive_Model!$D$56,IF(N3138="Romance",Predictive_Model!$D$57,IF(N3138="Sci-Fi",Predictive_Model!$D$58,0)))))))))</f>
        <v>0.47910459377391262</v>
      </c>
      <c r="V3138" s="3" t="str">
        <f t="shared" si="486"/>
        <v>Medium</v>
      </c>
      <c r="W3138" s="6">
        <f t="shared" si="487"/>
        <v>8.99</v>
      </c>
      <c r="X3138" s="3" t="str">
        <f t="shared" si="488"/>
        <v>Monitor</v>
      </c>
      <c r="Y3138" s="3" t="str">
        <f t="shared" si="489"/>
        <v>OK</v>
      </c>
    </row>
    <row r="3139" spans="1:25" x14ac:dyDescent="0.25">
      <c r="A3139" s="3" t="str">
        <f>Raw_Data!A3139</f>
        <v>f49a225d-d3da-4584-8f5b-2d17ebb19bd7</v>
      </c>
      <c r="B3139" s="3">
        <f>Raw_Data!B3139</f>
        <v>42</v>
      </c>
      <c r="C3139" s="3" t="str">
        <f>Raw_Data!C3139</f>
        <v>Male</v>
      </c>
      <c r="D3139" s="3" t="str">
        <f>Raw_Data!D3139</f>
        <v>Premium</v>
      </c>
      <c r="E3139" s="3">
        <f>Raw_Data!E3139</f>
        <v>18.09</v>
      </c>
      <c r="F3139" s="3">
        <f>Raw_Data!F3139</f>
        <v>10</v>
      </c>
      <c r="G3139" s="3" t="str">
        <f>Raw_Data!G3139</f>
        <v>South America</v>
      </c>
      <c r="H3139" s="3" t="str">
        <f>Raw_Data!H3139</f>
        <v>TV</v>
      </c>
      <c r="I3139" s="3">
        <f>Raw_Data!I3139</f>
        <v>17.989999999999998</v>
      </c>
      <c r="J3139" s="3">
        <f>Raw_Data!J3139</f>
        <v>0</v>
      </c>
      <c r="K3139" s="3" t="str">
        <f>Raw_Data!K3139</f>
        <v>Debit Card</v>
      </c>
      <c r="L3139" s="3">
        <f>Raw_Data!L3139</f>
        <v>2</v>
      </c>
      <c r="M3139" s="3">
        <f>Raw_Data!M3139</f>
        <v>1.64</v>
      </c>
      <c r="N3139" s="3" t="str">
        <f>Raw_Data!N3139</f>
        <v>Horror</v>
      </c>
      <c r="O3139" s="3" t="str">
        <f t="shared" si="480"/>
        <v>35-44</v>
      </c>
      <c r="P3139" s="3" t="str">
        <f t="shared" si="481"/>
        <v>10-24h</v>
      </c>
      <c r="Q3139" s="3" t="str">
        <f t="shared" si="482"/>
        <v>8-21d</v>
      </c>
      <c r="R3139" s="3" t="str">
        <f t="shared" si="483"/>
        <v>Medium</v>
      </c>
      <c r="S3139" s="3" t="str">
        <f t="shared" si="484"/>
        <v>High</v>
      </c>
      <c r="T3139" s="3" t="str">
        <f t="shared" si="485"/>
        <v>Active</v>
      </c>
      <c r="U3139" s="4">
        <f>1/(1+EXP(-(Predictive_Model!$B$5+((B3139-Predictive_Model!$B$20)/Predictive_Model!$C$20)*Predictive_Model!$D$20+((E3139-Predictive_Model!$B$21)/Predictive_Model!$C$21)*Predictive_Model!$D$21+((F3139-Predictive_Model!$B$22)/Predictive_Model!$C$22)*Predictive_Model!$D$22+((I3139-Predictive_Model!$B$23)/Predictive_Model!$C$23)*Predictive_Model!$D$23+((L3139-Predictive_Model!$B$24)/Predictive_Model!$C$24)*Predictive_Model!$D$24+((M3139-Predictive_Model!$B$25)/Predictive_Model!$C$25)*Predictive_Model!$D$25+IF(C3139="Male",Predictive_Model!$D$31,IF(C3139="Other",Predictive_Model!$D$32,0))+IF(D3139="Premium",Predictive_Model!$D$34,IF(D3139="Standard",Predictive_Model!$D$35,0))+IF(G3139="Asia",Predictive_Model!$D$37,IF(G3139="Europe",Predictive_Model!$D$38,IF(G3139="North America",Predictive_Model!$D$39,IF(G3139="Oceania",Predictive_Model!$D$40,IF(G3139="South America",Predictive_Model!$D$41,0)))))+IF(H3139="Laptop",Predictive_Model!$D$43,IF(H3139="Mobile",Predictive_Model!$D$44,IF(H3139="TV",Predictive_Model!$D$45,IF(H3139="Tablet",Predictive_Model!$D$46,0))))+IF(K3139="Crypto",Predictive_Model!$D$48,IF(K3139="Debit Card",Predictive_Model!$D$49,IF(K3139="Gift Card",Predictive_Model!$D$50,IF(K3139="PayPal",Predictive_Model!$D$51,0))))+IF(N3139="Comedy",Predictive_Model!$D$53,IF(N3139="Documentary",Predictive_Model!$D$54,IF(N3139="Drama",Predictive_Model!$D$55,IF(N3139="Horror",Predictive_Model!$D$56,IF(N3139="Romance",Predictive_Model!$D$57,IF(N3139="Sci-Fi",Predictive_Model!$D$58,0)))))))))</f>
        <v>1.1114703507503496E-3</v>
      </c>
      <c r="V3139" s="3" t="str">
        <f t="shared" si="486"/>
        <v>Low</v>
      </c>
      <c r="W3139" s="6">
        <f t="shared" si="487"/>
        <v>1.9995351609998789E-2</v>
      </c>
      <c r="X3139" s="3" t="str">
        <f t="shared" si="488"/>
        <v>Monitor</v>
      </c>
      <c r="Y3139" s="3" t="str">
        <f t="shared" si="489"/>
        <v>OK</v>
      </c>
    </row>
    <row r="3140" spans="1:25" x14ac:dyDescent="0.25">
      <c r="A3140" s="3" t="str">
        <f>Raw_Data!A3140</f>
        <v>2d41aa15-7acd-4ab4-b5df-2d6a316ddb17</v>
      </c>
      <c r="B3140" s="3">
        <f>Raw_Data!B3140</f>
        <v>27</v>
      </c>
      <c r="C3140" s="3" t="str">
        <f>Raw_Data!C3140</f>
        <v>Female</v>
      </c>
      <c r="D3140" s="3" t="str">
        <f>Raw_Data!D3140</f>
        <v>Standard</v>
      </c>
      <c r="E3140" s="3">
        <f>Raw_Data!E3140</f>
        <v>33.25</v>
      </c>
      <c r="F3140" s="3">
        <f>Raw_Data!F3140</f>
        <v>34</v>
      </c>
      <c r="G3140" s="3" t="str">
        <f>Raw_Data!G3140</f>
        <v>South America</v>
      </c>
      <c r="H3140" s="3" t="str">
        <f>Raw_Data!H3140</f>
        <v>Laptop</v>
      </c>
      <c r="I3140" s="3">
        <f>Raw_Data!I3140</f>
        <v>13.99</v>
      </c>
      <c r="J3140" s="3">
        <f>Raw_Data!J3140</f>
        <v>0</v>
      </c>
      <c r="K3140" s="3" t="str">
        <f>Raw_Data!K3140</f>
        <v>Debit Card</v>
      </c>
      <c r="L3140" s="3">
        <f>Raw_Data!L3140</f>
        <v>3</v>
      </c>
      <c r="M3140" s="3">
        <f>Raw_Data!M3140</f>
        <v>0.95</v>
      </c>
      <c r="N3140" s="3" t="str">
        <f>Raw_Data!N3140</f>
        <v>Documentary</v>
      </c>
      <c r="O3140" s="3" t="str">
        <f t="shared" si="480"/>
        <v>25-34</v>
      </c>
      <c r="P3140" s="3" t="str">
        <f t="shared" si="481"/>
        <v>25-49h</v>
      </c>
      <c r="Q3140" s="3" t="str">
        <f t="shared" si="482"/>
        <v>22-45d</v>
      </c>
      <c r="R3140" s="3" t="str">
        <f t="shared" si="483"/>
        <v>Medium</v>
      </c>
      <c r="S3140" s="3" t="str">
        <f t="shared" si="484"/>
        <v>Mid</v>
      </c>
      <c r="T3140" s="3" t="str">
        <f t="shared" si="485"/>
        <v>Active</v>
      </c>
      <c r="U3140" s="4">
        <f>1/(1+EXP(-(Predictive_Model!$B$5+((B3140-Predictive_Model!$B$20)/Predictive_Model!$C$20)*Predictive_Model!$D$20+((E3140-Predictive_Model!$B$21)/Predictive_Model!$C$21)*Predictive_Model!$D$21+((F3140-Predictive_Model!$B$22)/Predictive_Model!$C$22)*Predictive_Model!$D$22+((I3140-Predictive_Model!$B$23)/Predictive_Model!$C$23)*Predictive_Model!$D$23+((L3140-Predictive_Model!$B$24)/Predictive_Model!$C$24)*Predictive_Model!$D$24+((M3140-Predictive_Model!$B$25)/Predictive_Model!$C$25)*Predictive_Model!$D$25+IF(C3140="Male",Predictive_Model!$D$31,IF(C3140="Other",Predictive_Model!$D$32,0))+IF(D3140="Premium",Predictive_Model!$D$34,IF(D3140="Standard",Predictive_Model!$D$35,0))+IF(G3140="Asia",Predictive_Model!$D$37,IF(G3140="Europe",Predictive_Model!$D$38,IF(G3140="North America",Predictive_Model!$D$39,IF(G3140="Oceania",Predictive_Model!$D$40,IF(G3140="South America",Predictive_Model!$D$41,0)))))+IF(H3140="Laptop",Predictive_Model!$D$43,IF(H3140="Mobile",Predictive_Model!$D$44,IF(H3140="TV",Predictive_Model!$D$45,IF(H3140="Tablet",Predictive_Model!$D$46,0))))+IF(K3140="Crypto",Predictive_Model!$D$48,IF(K3140="Debit Card",Predictive_Model!$D$49,IF(K3140="Gift Card",Predictive_Model!$D$50,IF(K3140="PayPal",Predictive_Model!$D$51,0))))+IF(N3140="Comedy",Predictive_Model!$D$53,IF(N3140="Documentary",Predictive_Model!$D$54,IF(N3140="Drama",Predictive_Model!$D$55,IF(N3140="Horror",Predictive_Model!$D$56,IF(N3140="Romance",Predictive_Model!$D$57,IF(N3140="Sci-Fi",Predictive_Model!$D$58,0)))))))))</f>
        <v>2.871432066508731E-3</v>
      </c>
      <c r="V3140" s="3" t="str">
        <f t="shared" si="486"/>
        <v>Low</v>
      </c>
      <c r="W3140" s="6">
        <f t="shared" si="487"/>
        <v>4.0171334610457146E-2</v>
      </c>
      <c r="X3140" s="3" t="str">
        <f t="shared" si="488"/>
        <v>Monitor</v>
      </c>
      <c r="Y3140" s="3" t="str">
        <f t="shared" si="489"/>
        <v>OK</v>
      </c>
    </row>
    <row r="3141" spans="1:25" x14ac:dyDescent="0.25">
      <c r="A3141" s="3" t="str">
        <f>Raw_Data!A3141</f>
        <v>3f593c64-f2eb-4736-974a-5efadabce25a</v>
      </c>
      <c r="B3141" s="3">
        <f>Raw_Data!B3141</f>
        <v>18</v>
      </c>
      <c r="C3141" s="3" t="str">
        <f>Raw_Data!C3141</f>
        <v>Male</v>
      </c>
      <c r="D3141" s="3" t="str">
        <f>Raw_Data!D3141</f>
        <v>Standard</v>
      </c>
      <c r="E3141" s="3">
        <f>Raw_Data!E3141</f>
        <v>3.62</v>
      </c>
      <c r="F3141" s="3">
        <f>Raw_Data!F3141</f>
        <v>20</v>
      </c>
      <c r="G3141" s="3" t="str">
        <f>Raw_Data!G3141</f>
        <v>South America</v>
      </c>
      <c r="H3141" s="3" t="str">
        <f>Raw_Data!H3141</f>
        <v>Tablet</v>
      </c>
      <c r="I3141" s="3">
        <f>Raw_Data!I3141</f>
        <v>13.99</v>
      </c>
      <c r="J3141" s="3">
        <f>Raw_Data!J3141</f>
        <v>1</v>
      </c>
      <c r="K3141" s="3" t="str">
        <f>Raw_Data!K3141</f>
        <v>Gift Card</v>
      </c>
      <c r="L3141" s="3">
        <f>Raw_Data!L3141</f>
        <v>1</v>
      </c>
      <c r="M3141" s="3">
        <f>Raw_Data!M3141</f>
        <v>0.17</v>
      </c>
      <c r="N3141" s="3" t="str">
        <f>Raw_Data!N3141</f>
        <v>Sci-Fi</v>
      </c>
      <c r="O3141" s="3" t="str">
        <f t="shared" ref="O3141:O3204" si="490">IF(B3141&lt;25,"18-24",IF(B3141&lt;35,"25-34",IF(B3141&lt;45,"35-44",IF(B3141&lt;55,"45-54","55-70"))))</f>
        <v>18-24</v>
      </c>
      <c r="P3141" s="3" t="str">
        <f t="shared" ref="P3141:P3204" si="491">IF(E3141&lt;10,"&lt;10h",IF(E3141&lt;25,"10-24h",IF(E3141&lt;50,"25-49h","50h+")))</f>
        <v>&lt;10h</v>
      </c>
      <c r="Q3141" s="3" t="str">
        <f t="shared" ref="Q3141:Q3204" si="492">IF(F3141&lt;=7,"0-7d",IF(F3141&lt;=21,"8-21d",IF(F3141&lt;=45,"22-45d","46-60d")))</f>
        <v>8-21d</v>
      </c>
      <c r="R3141" s="3" t="str">
        <f t="shared" ref="R3141:R3204" si="493">IF(AND(E3141&gt;=25,F3141&lt;=21),"High",IF(OR(E3141&gt;=10,F3141&lt;=45),"Medium","Low"))</f>
        <v>Medium</v>
      </c>
      <c r="S3141" s="3" t="str">
        <f t="shared" ref="S3141:S3204" si="494">IF(I3141&lt;10,"Low",IF(I3141&lt;16,"Mid","High"))</f>
        <v>Mid</v>
      </c>
      <c r="T3141" s="3" t="str">
        <f t="shared" ref="T3141:T3204" si="495">IF(J3141=1,"Churned","Active")</f>
        <v>Churned</v>
      </c>
      <c r="U3141" s="4">
        <f>1/(1+EXP(-(Predictive_Model!$B$5+((B3141-Predictive_Model!$B$20)/Predictive_Model!$C$20)*Predictive_Model!$D$20+((E3141-Predictive_Model!$B$21)/Predictive_Model!$C$21)*Predictive_Model!$D$21+((F3141-Predictive_Model!$B$22)/Predictive_Model!$C$22)*Predictive_Model!$D$22+((I3141-Predictive_Model!$B$23)/Predictive_Model!$C$23)*Predictive_Model!$D$23+((L3141-Predictive_Model!$B$24)/Predictive_Model!$C$24)*Predictive_Model!$D$24+((M3141-Predictive_Model!$B$25)/Predictive_Model!$C$25)*Predictive_Model!$D$25+IF(C3141="Male",Predictive_Model!$D$31,IF(C3141="Other",Predictive_Model!$D$32,0))+IF(D3141="Premium",Predictive_Model!$D$34,IF(D3141="Standard",Predictive_Model!$D$35,0))+IF(G3141="Asia",Predictive_Model!$D$37,IF(G3141="Europe",Predictive_Model!$D$38,IF(G3141="North America",Predictive_Model!$D$39,IF(G3141="Oceania",Predictive_Model!$D$40,IF(G3141="South America",Predictive_Model!$D$41,0)))))+IF(H3141="Laptop",Predictive_Model!$D$43,IF(H3141="Mobile",Predictive_Model!$D$44,IF(H3141="TV",Predictive_Model!$D$45,IF(H3141="Tablet",Predictive_Model!$D$46,0))))+IF(K3141="Crypto",Predictive_Model!$D$48,IF(K3141="Debit Card",Predictive_Model!$D$49,IF(K3141="Gift Card",Predictive_Model!$D$50,IF(K3141="PayPal",Predictive_Model!$D$51,0))))+IF(N3141="Comedy",Predictive_Model!$D$53,IF(N3141="Documentary",Predictive_Model!$D$54,IF(N3141="Drama",Predictive_Model!$D$55,IF(N3141="Horror",Predictive_Model!$D$56,IF(N3141="Romance",Predictive_Model!$D$57,IF(N3141="Sci-Fi",Predictive_Model!$D$58,0)))))))))</f>
        <v>0.99846463659439832</v>
      </c>
      <c r="V3141" s="3" t="str">
        <f t="shared" ref="V3141:V3204" si="496">IF(U3141&gt;=0.75,"Critical",IF(U3141&gt;=0.5,"High",IF(U3141&gt;=0.25,"Medium","Low")))</f>
        <v>Critical</v>
      </c>
      <c r="W3141" s="6">
        <f t="shared" ref="W3141:W3204" si="497">IF(J3141=1,I3141,I3141*U3141)</f>
        <v>13.99</v>
      </c>
      <c r="X3141" s="3" t="str">
        <f t="shared" ref="X3141:X3204" si="498">IF(AND(V3141="Critical",I3141&gt;=15),"Priority 1",IF(OR(V3141="Critical",AND(V3141="High",F3141&gt;21)),"Priority 2","Monitor"))</f>
        <v>Priority 2</v>
      </c>
      <c r="Y3141" s="3" t="str">
        <f t="shared" ref="Y3141:Y3204" si="499">IF(COUNTA(A3141:N3141)=14,"OK","CHECK")</f>
        <v>OK</v>
      </c>
    </row>
    <row r="3142" spans="1:25" x14ac:dyDescent="0.25">
      <c r="A3142" s="3" t="str">
        <f>Raw_Data!A3142</f>
        <v>8966b795-f82f-4c5d-a80c-5244a1016339</v>
      </c>
      <c r="B3142" s="3">
        <f>Raw_Data!B3142</f>
        <v>53</v>
      </c>
      <c r="C3142" s="3" t="str">
        <f>Raw_Data!C3142</f>
        <v>Female</v>
      </c>
      <c r="D3142" s="3" t="str">
        <f>Raw_Data!D3142</f>
        <v>Premium</v>
      </c>
      <c r="E3142" s="3">
        <f>Raw_Data!E3142</f>
        <v>1.62</v>
      </c>
      <c r="F3142" s="3">
        <f>Raw_Data!F3142</f>
        <v>60</v>
      </c>
      <c r="G3142" s="3" t="str">
        <f>Raw_Data!G3142</f>
        <v>Africa</v>
      </c>
      <c r="H3142" s="3" t="str">
        <f>Raw_Data!H3142</f>
        <v>TV</v>
      </c>
      <c r="I3142" s="3">
        <f>Raw_Data!I3142</f>
        <v>17.989999999999998</v>
      </c>
      <c r="J3142" s="3">
        <f>Raw_Data!J3142</f>
        <v>1</v>
      </c>
      <c r="K3142" s="3" t="str">
        <f>Raw_Data!K3142</f>
        <v>Debit Card</v>
      </c>
      <c r="L3142" s="3">
        <f>Raw_Data!L3142</f>
        <v>3</v>
      </c>
      <c r="M3142" s="3">
        <f>Raw_Data!M3142</f>
        <v>0.03</v>
      </c>
      <c r="N3142" s="3" t="str">
        <f>Raw_Data!N3142</f>
        <v>Drama</v>
      </c>
      <c r="O3142" s="3" t="str">
        <f t="shared" si="490"/>
        <v>45-54</v>
      </c>
      <c r="P3142" s="3" t="str">
        <f t="shared" si="491"/>
        <v>&lt;10h</v>
      </c>
      <c r="Q3142" s="3" t="str">
        <f t="shared" si="492"/>
        <v>46-60d</v>
      </c>
      <c r="R3142" s="3" t="str">
        <f t="shared" si="493"/>
        <v>Low</v>
      </c>
      <c r="S3142" s="3" t="str">
        <f t="shared" si="494"/>
        <v>High</v>
      </c>
      <c r="T3142" s="3" t="str">
        <f t="shared" si="495"/>
        <v>Churned</v>
      </c>
      <c r="U3142" s="4">
        <f>1/(1+EXP(-(Predictive_Model!$B$5+((B3142-Predictive_Model!$B$20)/Predictive_Model!$C$20)*Predictive_Model!$D$20+((E3142-Predictive_Model!$B$21)/Predictive_Model!$C$21)*Predictive_Model!$D$21+((F3142-Predictive_Model!$B$22)/Predictive_Model!$C$22)*Predictive_Model!$D$22+((I3142-Predictive_Model!$B$23)/Predictive_Model!$C$23)*Predictive_Model!$D$23+((L3142-Predictive_Model!$B$24)/Predictive_Model!$C$24)*Predictive_Model!$D$24+((M3142-Predictive_Model!$B$25)/Predictive_Model!$C$25)*Predictive_Model!$D$25+IF(C3142="Male",Predictive_Model!$D$31,IF(C3142="Other",Predictive_Model!$D$32,0))+IF(D3142="Premium",Predictive_Model!$D$34,IF(D3142="Standard",Predictive_Model!$D$35,0))+IF(G3142="Asia",Predictive_Model!$D$37,IF(G3142="Europe",Predictive_Model!$D$38,IF(G3142="North America",Predictive_Model!$D$39,IF(G3142="Oceania",Predictive_Model!$D$40,IF(G3142="South America",Predictive_Model!$D$41,0)))))+IF(H3142="Laptop",Predictive_Model!$D$43,IF(H3142="Mobile",Predictive_Model!$D$44,IF(H3142="TV",Predictive_Model!$D$45,IF(H3142="Tablet",Predictive_Model!$D$46,0))))+IF(K3142="Crypto",Predictive_Model!$D$48,IF(K3142="Debit Card",Predictive_Model!$D$49,IF(K3142="Gift Card",Predictive_Model!$D$50,IF(K3142="PayPal",Predictive_Model!$D$51,0))))+IF(N3142="Comedy",Predictive_Model!$D$53,IF(N3142="Documentary",Predictive_Model!$D$54,IF(N3142="Drama",Predictive_Model!$D$55,IF(N3142="Horror",Predictive_Model!$D$56,IF(N3142="Romance",Predictive_Model!$D$57,IF(N3142="Sci-Fi",Predictive_Model!$D$58,0)))))))))</f>
        <v>0.9991500179944186</v>
      </c>
      <c r="V3142" s="3" t="str">
        <f t="shared" si="496"/>
        <v>Critical</v>
      </c>
      <c r="W3142" s="6">
        <f t="shared" si="497"/>
        <v>17.989999999999998</v>
      </c>
      <c r="X3142" s="3" t="str">
        <f t="shared" si="498"/>
        <v>Priority 1</v>
      </c>
      <c r="Y3142" s="3" t="str">
        <f t="shared" si="499"/>
        <v>OK</v>
      </c>
    </row>
    <row r="3143" spans="1:25" x14ac:dyDescent="0.25">
      <c r="A3143" s="3" t="str">
        <f>Raw_Data!A3143</f>
        <v>88023604-f612-409e-9761-9fe2336a43e4</v>
      </c>
      <c r="B3143" s="3">
        <f>Raw_Data!B3143</f>
        <v>41</v>
      </c>
      <c r="C3143" s="3" t="str">
        <f>Raw_Data!C3143</f>
        <v>Female</v>
      </c>
      <c r="D3143" s="3" t="str">
        <f>Raw_Data!D3143</f>
        <v>Premium</v>
      </c>
      <c r="E3143" s="3">
        <f>Raw_Data!E3143</f>
        <v>7.53</v>
      </c>
      <c r="F3143" s="3">
        <f>Raw_Data!F3143</f>
        <v>28</v>
      </c>
      <c r="G3143" s="3" t="str">
        <f>Raw_Data!G3143</f>
        <v>Oceania</v>
      </c>
      <c r="H3143" s="3" t="str">
        <f>Raw_Data!H3143</f>
        <v>Desktop</v>
      </c>
      <c r="I3143" s="3">
        <f>Raw_Data!I3143</f>
        <v>17.989999999999998</v>
      </c>
      <c r="J3143" s="3">
        <f>Raw_Data!J3143</f>
        <v>0</v>
      </c>
      <c r="K3143" s="3" t="str">
        <f>Raw_Data!K3143</f>
        <v>Debit Card</v>
      </c>
      <c r="L3143" s="3">
        <f>Raw_Data!L3143</f>
        <v>2</v>
      </c>
      <c r="M3143" s="3">
        <f>Raw_Data!M3143</f>
        <v>0.26</v>
      </c>
      <c r="N3143" s="3" t="str">
        <f>Raw_Data!N3143</f>
        <v>Comedy</v>
      </c>
      <c r="O3143" s="3" t="str">
        <f t="shared" si="490"/>
        <v>35-44</v>
      </c>
      <c r="P3143" s="3" t="str">
        <f t="shared" si="491"/>
        <v>&lt;10h</v>
      </c>
      <c r="Q3143" s="3" t="str">
        <f t="shared" si="492"/>
        <v>22-45d</v>
      </c>
      <c r="R3143" s="3" t="str">
        <f t="shared" si="493"/>
        <v>Medium</v>
      </c>
      <c r="S3143" s="3" t="str">
        <f t="shared" si="494"/>
        <v>High</v>
      </c>
      <c r="T3143" s="3" t="str">
        <f t="shared" si="495"/>
        <v>Active</v>
      </c>
      <c r="U3143" s="4">
        <f>1/(1+EXP(-(Predictive_Model!$B$5+((B3143-Predictive_Model!$B$20)/Predictive_Model!$C$20)*Predictive_Model!$D$20+((E3143-Predictive_Model!$B$21)/Predictive_Model!$C$21)*Predictive_Model!$D$21+((F3143-Predictive_Model!$B$22)/Predictive_Model!$C$22)*Predictive_Model!$D$22+((I3143-Predictive_Model!$B$23)/Predictive_Model!$C$23)*Predictive_Model!$D$23+((L3143-Predictive_Model!$B$24)/Predictive_Model!$C$24)*Predictive_Model!$D$24+((M3143-Predictive_Model!$B$25)/Predictive_Model!$C$25)*Predictive_Model!$D$25+IF(C3143="Male",Predictive_Model!$D$31,IF(C3143="Other",Predictive_Model!$D$32,0))+IF(D3143="Premium",Predictive_Model!$D$34,IF(D3143="Standard",Predictive_Model!$D$35,0))+IF(G3143="Asia",Predictive_Model!$D$37,IF(G3143="Europe",Predictive_Model!$D$38,IF(G3143="North America",Predictive_Model!$D$39,IF(G3143="Oceania",Predictive_Model!$D$40,IF(G3143="South America",Predictive_Model!$D$41,0)))))+IF(H3143="Laptop",Predictive_Model!$D$43,IF(H3143="Mobile",Predictive_Model!$D$44,IF(H3143="TV",Predictive_Model!$D$45,IF(H3143="Tablet",Predictive_Model!$D$46,0))))+IF(K3143="Crypto",Predictive_Model!$D$48,IF(K3143="Debit Card",Predictive_Model!$D$49,IF(K3143="Gift Card",Predictive_Model!$D$50,IF(K3143="PayPal",Predictive_Model!$D$51,0))))+IF(N3143="Comedy",Predictive_Model!$D$53,IF(N3143="Documentary",Predictive_Model!$D$54,IF(N3143="Drama",Predictive_Model!$D$55,IF(N3143="Horror",Predictive_Model!$D$56,IF(N3143="Romance",Predictive_Model!$D$57,IF(N3143="Sci-Fi",Predictive_Model!$D$58,0)))))))))</f>
        <v>0.84512395954944575</v>
      </c>
      <c r="V3143" s="3" t="str">
        <f t="shared" si="496"/>
        <v>Critical</v>
      </c>
      <c r="W3143" s="6">
        <f t="shared" si="497"/>
        <v>15.203780032294528</v>
      </c>
      <c r="X3143" s="3" t="str">
        <f t="shared" si="498"/>
        <v>Priority 1</v>
      </c>
      <c r="Y3143" s="3" t="str">
        <f t="shared" si="499"/>
        <v>OK</v>
      </c>
    </row>
    <row r="3144" spans="1:25" x14ac:dyDescent="0.25">
      <c r="A3144" s="3" t="str">
        <f>Raw_Data!A3144</f>
        <v>2635a91a-d4db-4458-8100-c8aa01ee55f1</v>
      </c>
      <c r="B3144" s="3">
        <f>Raw_Data!B3144</f>
        <v>35</v>
      </c>
      <c r="C3144" s="3" t="str">
        <f>Raw_Data!C3144</f>
        <v>Male</v>
      </c>
      <c r="D3144" s="3" t="str">
        <f>Raw_Data!D3144</f>
        <v>Basic</v>
      </c>
      <c r="E3144" s="3">
        <f>Raw_Data!E3144</f>
        <v>5.07</v>
      </c>
      <c r="F3144" s="3">
        <f>Raw_Data!F3144</f>
        <v>41</v>
      </c>
      <c r="G3144" s="3" t="str">
        <f>Raw_Data!G3144</f>
        <v>South America</v>
      </c>
      <c r="H3144" s="3" t="str">
        <f>Raw_Data!H3144</f>
        <v>TV</v>
      </c>
      <c r="I3144" s="3">
        <f>Raw_Data!I3144</f>
        <v>8.99</v>
      </c>
      <c r="J3144" s="3">
        <f>Raw_Data!J3144</f>
        <v>1</v>
      </c>
      <c r="K3144" s="3" t="str">
        <f>Raw_Data!K3144</f>
        <v>Debit Card</v>
      </c>
      <c r="L3144" s="3">
        <f>Raw_Data!L3144</f>
        <v>2</v>
      </c>
      <c r="M3144" s="3">
        <f>Raw_Data!M3144</f>
        <v>0.12</v>
      </c>
      <c r="N3144" s="3" t="str">
        <f>Raw_Data!N3144</f>
        <v>Horror</v>
      </c>
      <c r="O3144" s="3" t="str">
        <f t="shared" si="490"/>
        <v>35-44</v>
      </c>
      <c r="P3144" s="3" t="str">
        <f t="shared" si="491"/>
        <v>&lt;10h</v>
      </c>
      <c r="Q3144" s="3" t="str">
        <f t="shared" si="492"/>
        <v>22-45d</v>
      </c>
      <c r="R3144" s="3" t="str">
        <f t="shared" si="493"/>
        <v>Medium</v>
      </c>
      <c r="S3144" s="3" t="str">
        <f t="shared" si="494"/>
        <v>Low</v>
      </c>
      <c r="T3144" s="3" t="str">
        <f t="shared" si="495"/>
        <v>Churned</v>
      </c>
      <c r="U3144" s="4">
        <f>1/(1+EXP(-(Predictive_Model!$B$5+((B3144-Predictive_Model!$B$20)/Predictive_Model!$C$20)*Predictive_Model!$D$20+((E3144-Predictive_Model!$B$21)/Predictive_Model!$C$21)*Predictive_Model!$D$21+((F3144-Predictive_Model!$B$22)/Predictive_Model!$C$22)*Predictive_Model!$D$22+((I3144-Predictive_Model!$B$23)/Predictive_Model!$C$23)*Predictive_Model!$D$23+((L3144-Predictive_Model!$B$24)/Predictive_Model!$C$24)*Predictive_Model!$D$24+((M3144-Predictive_Model!$B$25)/Predictive_Model!$C$25)*Predictive_Model!$D$25+IF(C3144="Male",Predictive_Model!$D$31,IF(C3144="Other",Predictive_Model!$D$32,0))+IF(D3144="Premium",Predictive_Model!$D$34,IF(D3144="Standard",Predictive_Model!$D$35,0))+IF(G3144="Asia",Predictive_Model!$D$37,IF(G3144="Europe",Predictive_Model!$D$38,IF(G3144="North America",Predictive_Model!$D$39,IF(G3144="Oceania",Predictive_Model!$D$40,IF(G3144="South America",Predictive_Model!$D$41,0)))))+IF(H3144="Laptop",Predictive_Model!$D$43,IF(H3144="Mobile",Predictive_Model!$D$44,IF(H3144="TV",Predictive_Model!$D$45,IF(H3144="Tablet",Predictive_Model!$D$46,0))))+IF(K3144="Crypto",Predictive_Model!$D$48,IF(K3144="Debit Card",Predictive_Model!$D$49,IF(K3144="Gift Card",Predictive_Model!$D$50,IF(K3144="PayPal",Predictive_Model!$D$51,0))))+IF(N3144="Comedy",Predictive_Model!$D$53,IF(N3144="Documentary",Predictive_Model!$D$54,IF(N3144="Drama",Predictive_Model!$D$55,IF(N3144="Horror",Predictive_Model!$D$56,IF(N3144="Romance",Predictive_Model!$D$57,IF(N3144="Sci-Fi",Predictive_Model!$D$58,0)))))))))</f>
        <v>0.9990597915101791</v>
      </c>
      <c r="V3144" s="3" t="str">
        <f t="shared" si="496"/>
        <v>Critical</v>
      </c>
      <c r="W3144" s="6">
        <f t="shared" si="497"/>
        <v>8.99</v>
      </c>
      <c r="X3144" s="3" t="str">
        <f t="shared" si="498"/>
        <v>Priority 2</v>
      </c>
      <c r="Y3144" s="3" t="str">
        <f t="shared" si="499"/>
        <v>OK</v>
      </c>
    </row>
    <row r="3145" spans="1:25" x14ac:dyDescent="0.25">
      <c r="A3145" s="3" t="str">
        <f>Raw_Data!A3145</f>
        <v>e3852e2b-3a3c-466a-916e-edd403c5353f</v>
      </c>
      <c r="B3145" s="3">
        <f>Raw_Data!B3145</f>
        <v>69</v>
      </c>
      <c r="C3145" s="3" t="str">
        <f>Raw_Data!C3145</f>
        <v>Male</v>
      </c>
      <c r="D3145" s="3" t="str">
        <f>Raw_Data!D3145</f>
        <v>Premium</v>
      </c>
      <c r="E3145" s="3">
        <f>Raw_Data!E3145</f>
        <v>36.44</v>
      </c>
      <c r="F3145" s="3">
        <f>Raw_Data!F3145</f>
        <v>10</v>
      </c>
      <c r="G3145" s="3" t="str">
        <f>Raw_Data!G3145</f>
        <v>North America</v>
      </c>
      <c r="H3145" s="3" t="str">
        <f>Raw_Data!H3145</f>
        <v>Laptop</v>
      </c>
      <c r="I3145" s="3">
        <f>Raw_Data!I3145</f>
        <v>17.989999999999998</v>
      </c>
      <c r="J3145" s="3">
        <f>Raw_Data!J3145</f>
        <v>0</v>
      </c>
      <c r="K3145" s="3" t="str">
        <f>Raw_Data!K3145</f>
        <v>Debit Card</v>
      </c>
      <c r="L3145" s="3">
        <f>Raw_Data!L3145</f>
        <v>4</v>
      </c>
      <c r="M3145" s="3">
        <f>Raw_Data!M3145</f>
        <v>3.31</v>
      </c>
      <c r="N3145" s="3" t="str">
        <f>Raw_Data!N3145</f>
        <v>Documentary</v>
      </c>
      <c r="O3145" s="3" t="str">
        <f t="shared" si="490"/>
        <v>55-70</v>
      </c>
      <c r="P3145" s="3" t="str">
        <f t="shared" si="491"/>
        <v>25-49h</v>
      </c>
      <c r="Q3145" s="3" t="str">
        <f t="shared" si="492"/>
        <v>8-21d</v>
      </c>
      <c r="R3145" s="3" t="str">
        <f t="shared" si="493"/>
        <v>High</v>
      </c>
      <c r="S3145" s="3" t="str">
        <f t="shared" si="494"/>
        <v>High</v>
      </c>
      <c r="T3145" s="3" t="str">
        <f t="shared" si="495"/>
        <v>Active</v>
      </c>
      <c r="U3145" s="4">
        <f>1/(1+EXP(-(Predictive_Model!$B$5+((B3145-Predictive_Model!$B$20)/Predictive_Model!$C$20)*Predictive_Model!$D$20+((E3145-Predictive_Model!$B$21)/Predictive_Model!$C$21)*Predictive_Model!$D$21+((F3145-Predictive_Model!$B$22)/Predictive_Model!$C$22)*Predictive_Model!$D$22+((I3145-Predictive_Model!$B$23)/Predictive_Model!$C$23)*Predictive_Model!$D$23+((L3145-Predictive_Model!$B$24)/Predictive_Model!$C$24)*Predictive_Model!$D$24+((M3145-Predictive_Model!$B$25)/Predictive_Model!$C$25)*Predictive_Model!$D$25+IF(C3145="Male",Predictive_Model!$D$31,IF(C3145="Other",Predictive_Model!$D$32,0))+IF(D3145="Premium",Predictive_Model!$D$34,IF(D3145="Standard",Predictive_Model!$D$35,0))+IF(G3145="Asia",Predictive_Model!$D$37,IF(G3145="Europe",Predictive_Model!$D$38,IF(G3145="North America",Predictive_Model!$D$39,IF(G3145="Oceania",Predictive_Model!$D$40,IF(G3145="South America",Predictive_Model!$D$41,0)))))+IF(H3145="Laptop",Predictive_Model!$D$43,IF(H3145="Mobile",Predictive_Model!$D$44,IF(H3145="TV",Predictive_Model!$D$45,IF(H3145="Tablet",Predictive_Model!$D$46,0))))+IF(K3145="Crypto",Predictive_Model!$D$48,IF(K3145="Debit Card",Predictive_Model!$D$49,IF(K3145="Gift Card",Predictive_Model!$D$50,IF(K3145="PayPal",Predictive_Model!$D$51,0))))+IF(N3145="Comedy",Predictive_Model!$D$53,IF(N3145="Documentary",Predictive_Model!$D$54,IF(N3145="Drama",Predictive_Model!$D$55,IF(N3145="Horror",Predictive_Model!$D$56,IF(N3145="Romance",Predictive_Model!$D$57,IF(N3145="Sci-Fi",Predictive_Model!$D$58,0)))))))))</f>
        <v>5.3745361001980484E-8</v>
      </c>
      <c r="V3145" s="3" t="str">
        <f t="shared" si="496"/>
        <v>Low</v>
      </c>
      <c r="W3145" s="6">
        <f t="shared" si="497"/>
        <v>9.6687904442562877E-7</v>
      </c>
      <c r="X3145" s="3" t="str">
        <f t="shared" si="498"/>
        <v>Monitor</v>
      </c>
      <c r="Y3145" s="3" t="str">
        <f t="shared" si="499"/>
        <v>OK</v>
      </c>
    </row>
    <row r="3146" spans="1:25" x14ac:dyDescent="0.25">
      <c r="A3146" s="3" t="str">
        <f>Raw_Data!A3146</f>
        <v>eeca7e99-fc70-4609-aeb1-5ba88fd7daef</v>
      </c>
      <c r="B3146" s="3">
        <f>Raw_Data!B3146</f>
        <v>53</v>
      </c>
      <c r="C3146" s="3" t="str">
        <f>Raw_Data!C3146</f>
        <v>Male</v>
      </c>
      <c r="D3146" s="3" t="str">
        <f>Raw_Data!D3146</f>
        <v>Premium</v>
      </c>
      <c r="E3146" s="3">
        <f>Raw_Data!E3146</f>
        <v>6.61</v>
      </c>
      <c r="F3146" s="3">
        <f>Raw_Data!F3146</f>
        <v>54</v>
      </c>
      <c r="G3146" s="3" t="str">
        <f>Raw_Data!G3146</f>
        <v>Europe</v>
      </c>
      <c r="H3146" s="3" t="str">
        <f>Raw_Data!H3146</f>
        <v>Laptop</v>
      </c>
      <c r="I3146" s="3">
        <f>Raw_Data!I3146</f>
        <v>17.989999999999998</v>
      </c>
      <c r="J3146" s="3">
        <f>Raw_Data!J3146</f>
        <v>1</v>
      </c>
      <c r="K3146" s="3" t="str">
        <f>Raw_Data!K3146</f>
        <v>PayPal</v>
      </c>
      <c r="L3146" s="3">
        <f>Raw_Data!L3146</f>
        <v>2</v>
      </c>
      <c r="M3146" s="3">
        <f>Raw_Data!M3146</f>
        <v>0.12</v>
      </c>
      <c r="N3146" s="3" t="str">
        <f>Raw_Data!N3146</f>
        <v>Comedy</v>
      </c>
      <c r="O3146" s="3" t="str">
        <f t="shared" si="490"/>
        <v>45-54</v>
      </c>
      <c r="P3146" s="3" t="str">
        <f t="shared" si="491"/>
        <v>&lt;10h</v>
      </c>
      <c r="Q3146" s="3" t="str">
        <f t="shared" si="492"/>
        <v>46-60d</v>
      </c>
      <c r="R3146" s="3" t="str">
        <f t="shared" si="493"/>
        <v>Low</v>
      </c>
      <c r="S3146" s="3" t="str">
        <f t="shared" si="494"/>
        <v>High</v>
      </c>
      <c r="T3146" s="3" t="str">
        <f t="shared" si="495"/>
        <v>Churned</v>
      </c>
      <c r="U3146" s="4">
        <f>1/(1+EXP(-(Predictive_Model!$B$5+((B3146-Predictive_Model!$B$20)/Predictive_Model!$C$20)*Predictive_Model!$D$20+((E3146-Predictive_Model!$B$21)/Predictive_Model!$C$21)*Predictive_Model!$D$21+((F3146-Predictive_Model!$B$22)/Predictive_Model!$C$22)*Predictive_Model!$D$22+((I3146-Predictive_Model!$B$23)/Predictive_Model!$C$23)*Predictive_Model!$D$23+((L3146-Predictive_Model!$B$24)/Predictive_Model!$C$24)*Predictive_Model!$D$24+((M3146-Predictive_Model!$B$25)/Predictive_Model!$C$25)*Predictive_Model!$D$25+IF(C3146="Male",Predictive_Model!$D$31,IF(C3146="Other",Predictive_Model!$D$32,0))+IF(D3146="Premium",Predictive_Model!$D$34,IF(D3146="Standard",Predictive_Model!$D$35,0))+IF(G3146="Asia",Predictive_Model!$D$37,IF(G3146="Europe",Predictive_Model!$D$38,IF(G3146="North America",Predictive_Model!$D$39,IF(G3146="Oceania",Predictive_Model!$D$40,IF(G3146="South America",Predictive_Model!$D$41,0)))))+IF(H3146="Laptop",Predictive_Model!$D$43,IF(H3146="Mobile",Predictive_Model!$D$44,IF(H3146="TV",Predictive_Model!$D$45,IF(H3146="Tablet",Predictive_Model!$D$46,0))))+IF(K3146="Crypto",Predictive_Model!$D$48,IF(K3146="Debit Card",Predictive_Model!$D$49,IF(K3146="Gift Card",Predictive_Model!$D$50,IF(K3146="PayPal",Predictive_Model!$D$51,0))))+IF(N3146="Comedy",Predictive_Model!$D$53,IF(N3146="Documentary",Predictive_Model!$D$54,IF(N3146="Drama",Predictive_Model!$D$55,IF(N3146="Horror",Predictive_Model!$D$56,IF(N3146="Romance",Predictive_Model!$D$57,IF(N3146="Sci-Fi",Predictive_Model!$D$58,0)))))))))</f>
        <v>0.99603420079382776</v>
      </c>
      <c r="V3146" s="3" t="str">
        <f t="shared" si="496"/>
        <v>Critical</v>
      </c>
      <c r="W3146" s="6">
        <f t="shared" si="497"/>
        <v>17.989999999999998</v>
      </c>
      <c r="X3146" s="3" t="str">
        <f t="shared" si="498"/>
        <v>Priority 1</v>
      </c>
      <c r="Y3146" s="3" t="str">
        <f t="shared" si="499"/>
        <v>OK</v>
      </c>
    </row>
    <row r="3147" spans="1:25" x14ac:dyDescent="0.25">
      <c r="A3147" s="3" t="str">
        <f>Raw_Data!A3147</f>
        <v>8632438c-1adb-4a0f-9d3b-9eed17db3536</v>
      </c>
      <c r="B3147" s="3">
        <f>Raw_Data!B3147</f>
        <v>51</v>
      </c>
      <c r="C3147" s="3" t="str">
        <f>Raw_Data!C3147</f>
        <v>Female</v>
      </c>
      <c r="D3147" s="3" t="str">
        <f>Raw_Data!D3147</f>
        <v>Premium</v>
      </c>
      <c r="E3147" s="3">
        <f>Raw_Data!E3147</f>
        <v>35.22</v>
      </c>
      <c r="F3147" s="3">
        <f>Raw_Data!F3147</f>
        <v>53</v>
      </c>
      <c r="G3147" s="3" t="str">
        <f>Raw_Data!G3147</f>
        <v>Asia</v>
      </c>
      <c r="H3147" s="3" t="str">
        <f>Raw_Data!H3147</f>
        <v>Laptop</v>
      </c>
      <c r="I3147" s="3">
        <f>Raw_Data!I3147</f>
        <v>17.989999999999998</v>
      </c>
      <c r="J3147" s="3">
        <f>Raw_Data!J3147</f>
        <v>0</v>
      </c>
      <c r="K3147" s="3" t="str">
        <f>Raw_Data!K3147</f>
        <v>PayPal</v>
      </c>
      <c r="L3147" s="3">
        <f>Raw_Data!L3147</f>
        <v>5</v>
      </c>
      <c r="M3147" s="3">
        <f>Raw_Data!M3147</f>
        <v>0.65</v>
      </c>
      <c r="N3147" s="3" t="str">
        <f>Raw_Data!N3147</f>
        <v>Documentary</v>
      </c>
      <c r="O3147" s="3" t="str">
        <f t="shared" si="490"/>
        <v>45-54</v>
      </c>
      <c r="P3147" s="3" t="str">
        <f t="shared" si="491"/>
        <v>25-49h</v>
      </c>
      <c r="Q3147" s="3" t="str">
        <f t="shared" si="492"/>
        <v>46-60d</v>
      </c>
      <c r="R3147" s="3" t="str">
        <f t="shared" si="493"/>
        <v>Medium</v>
      </c>
      <c r="S3147" s="3" t="str">
        <f t="shared" si="494"/>
        <v>High</v>
      </c>
      <c r="T3147" s="3" t="str">
        <f t="shared" si="495"/>
        <v>Active</v>
      </c>
      <c r="U3147" s="4">
        <f>1/(1+EXP(-(Predictive_Model!$B$5+((B3147-Predictive_Model!$B$20)/Predictive_Model!$C$20)*Predictive_Model!$D$20+((E3147-Predictive_Model!$B$21)/Predictive_Model!$C$21)*Predictive_Model!$D$21+((F3147-Predictive_Model!$B$22)/Predictive_Model!$C$22)*Predictive_Model!$D$22+((I3147-Predictive_Model!$B$23)/Predictive_Model!$C$23)*Predictive_Model!$D$23+((L3147-Predictive_Model!$B$24)/Predictive_Model!$C$24)*Predictive_Model!$D$24+((M3147-Predictive_Model!$B$25)/Predictive_Model!$C$25)*Predictive_Model!$D$25+IF(C3147="Male",Predictive_Model!$D$31,IF(C3147="Other",Predictive_Model!$D$32,0))+IF(D3147="Premium",Predictive_Model!$D$34,IF(D3147="Standard",Predictive_Model!$D$35,0))+IF(G3147="Asia",Predictive_Model!$D$37,IF(G3147="Europe",Predictive_Model!$D$38,IF(G3147="North America",Predictive_Model!$D$39,IF(G3147="Oceania",Predictive_Model!$D$40,IF(G3147="South America",Predictive_Model!$D$41,0)))))+IF(H3147="Laptop",Predictive_Model!$D$43,IF(H3147="Mobile",Predictive_Model!$D$44,IF(H3147="TV",Predictive_Model!$D$45,IF(H3147="Tablet",Predictive_Model!$D$46,0))))+IF(K3147="Crypto",Predictive_Model!$D$48,IF(K3147="Debit Card",Predictive_Model!$D$49,IF(K3147="Gift Card",Predictive_Model!$D$50,IF(K3147="PayPal",Predictive_Model!$D$51,0))))+IF(N3147="Comedy",Predictive_Model!$D$53,IF(N3147="Documentary",Predictive_Model!$D$54,IF(N3147="Drama",Predictive_Model!$D$55,IF(N3147="Horror",Predictive_Model!$D$56,IF(N3147="Romance",Predictive_Model!$D$57,IF(N3147="Sci-Fi",Predictive_Model!$D$58,0)))))))))</f>
        <v>1.0608472333550479E-3</v>
      </c>
      <c r="V3147" s="3" t="str">
        <f t="shared" si="496"/>
        <v>Low</v>
      </c>
      <c r="W3147" s="6">
        <f t="shared" si="497"/>
        <v>1.9084641728057312E-2</v>
      </c>
      <c r="X3147" s="3" t="str">
        <f t="shared" si="498"/>
        <v>Monitor</v>
      </c>
      <c r="Y3147" s="3" t="str">
        <f t="shared" si="499"/>
        <v>OK</v>
      </c>
    </row>
    <row r="3148" spans="1:25" x14ac:dyDescent="0.25">
      <c r="A3148" s="3" t="str">
        <f>Raw_Data!A3148</f>
        <v>4020ae84-bece-4f52-bee7-b9ea56435b36</v>
      </c>
      <c r="B3148" s="3">
        <f>Raw_Data!B3148</f>
        <v>67</v>
      </c>
      <c r="C3148" s="3" t="str">
        <f>Raw_Data!C3148</f>
        <v>Male</v>
      </c>
      <c r="D3148" s="3" t="str">
        <f>Raw_Data!D3148</f>
        <v>Premium</v>
      </c>
      <c r="E3148" s="3">
        <f>Raw_Data!E3148</f>
        <v>27.23</v>
      </c>
      <c r="F3148" s="3">
        <f>Raw_Data!F3148</f>
        <v>45</v>
      </c>
      <c r="G3148" s="3" t="str">
        <f>Raw_Data!G3148</f>
        <v>Oceania</v>
      </c>
      <c r="H3148" s="3" t="str">
        <f>Raw_Data!H3148</f>
        <v>Mobile</v>
      </c>
      <c r="I3148" s="3">
        <f>Raw_Data!I3148</f>
        <v>17.989999999999998</v>
      </c>
      <c r="J3148" s="3">
        <f>Raw_Data!J3148</f>
        <v>0</v>
      </c>
      <c r="K3148" s="3" t="str">
        <f>Raw_Data!K3148</f>
        <v>PayPal</v>
      </c>
      <c r="L3148" s="3">
        <f>Raw_Data!L3148</f>
        <v>2</v>
      </c>
      <c r="M3148" s="3">
        <f>Raw_Data!M3148</f>
        <v>0.59</v>
      </c>
      <c r="N3148" s="3" t="str">
        <f>Raw_Data!N3148</f>
        <v>Documentary</v>
      </c>
      <c r="O3148" s="3" t="str">
        <f t="shared" si="490"/>
        <v>55-70</v>
      </c>
      <c r="P3148" s="3" t="str">
        <f t="shared" si="491"/>
        <v>25-49h</v>
      </c>
      <c r="Q3148" s="3" t="str">
        <f t="shared" si="492"/>
        <v>22-45d</v>
      </c>
      <c r="R3148" s="3" t="str">
        <f t="shared" si="493"/>
        <v>Medium</v>
      </c>
      <c r="S3148" s="3" t="str">
        <f t="shared" si="494"/>
        <v>High</v>
      </c>
      <c r="T3148" s="3" t="str">
        <f t="shared" si="495"/>
        <v>Active</v>
      </c>
      <c r="U3148" s="4">
        <f>1/(1+EXP(-(Predictive_Model!$B$5+((B3148-Predictive_Model!$B$20)/Predictive_Model!$C$20)*Predictive_Model!$D$20+((E3148-Predictive_Model!$B$21)/Predictive_Model!$C$21)*Predictive_Model!$D$21+((F3148-Predictive_Model!$B$22)/Predictive_Model!$C$22)*Predictive_Model!$D$22+((I3148-Predictive_Model!$B$23)/Predictive_Model!$C$23)*Predictive_Model!$D$23+((L3148-Predictive_Model!$B$24)/Predictive_Model!$C$24)*Predictive_Model!$D$24+((M3148-Predictive_Model!$B$25)/Predictive_Model!$C$25)*Predictive_Model!$D$25+IF(C3148="Male",Predictive_Model!$D$31,IF(C3148="Other",Predictive_Model!$D$32,0))+IF(D3148="Premium",Predictive_Model!$D$34,IF(D3148="Standard",Predictive_Model!$D$35,0))+IF(G3148="Asia",Predictive_Model!$D$37,IF(G3148="Europe",Predictive_Model!$D$38,IF(G3148="North America",Predictive_Model!$D$39,IF(G3148="Oceania",Predictive_Model!$D$40,IF(G3148="South America",Predictive_Model!$D$41,0)))))+IF(H3148="Laptop",Predictive_Model!$D$43,IF(H3148="Mobile",Predictive_Model!$D$44,IF(H3148="TV",Predictive_Model!$D$45,IF(H3148="Tablet",Predictive_Model!$D$46,0))))+IF(K3148="Crypto",Predictive_Model!$D$48,IF(K3148="Debit Card",Predictive_Model!$D$49,IF(K3148="Gift Card",Predictive_Model!$D$50,IF(K3148="PayPal",Predictive_Model!$D$51,0))))+IF(N3148="Comedy",Predictive_Model!$D$53,IF(N3148="Documentary",Predictive_Model!$D$54,IF(N3148="Drama",Predictive_Model!$D$55,IF(N3148="Horror",Predictive_Model!$D$56,IF(N3148="Romance",Predictive_Model!$D$57,IF(N3148="Sci-Fi",Predictive_Model!$D$58,0)))))))))</f>
        <v>0.24170135638800672</v>
      </c>
      <c r="V3148" s="3" t="str">
        <f t="shared" si="496"/>
        <v>Low</v>
      </c>
      <c r="W3148" s="6">
        <f t="shared" si="497"/>
        <v>4.3482074014202405</v>
      </c>
      <c r="X3148" s="3" t="str">
        <f t="shared" si="498"/>
        <v>Monitor</v>
      </c>
      <c r="Y3148" s="3" t="str">
        <f t="shared" si="499"/>
        <v>OK</v>
      </c>
    </row>
    <row r="3149" spans="1:25" x14ac:dyDescent="0.25">
      <c r="A3149" s="3" t="str">
        <f>Raw_Data!A3149</f>
        <v>8918b03e-e245-4ebf-b05f-158b557fcaea</v>
      </c>
      <c r="B3149" s="3">
        <f>Raw_Data!B3149</f>
        <v>38</v>
      </c>
      <c r="C3149" s="3" t="str">
        <f>Raw_Data!C3149</f>
        <v>Female</v>
      </c>
      <c r="D3149" s="3" t="str">
        <f>Raw_Data!D3149</f>
        <v>Premium</v>
      </c>
      <c r="E3149" s="3">
        <f>Raw_Data!E3149</f>
        <v>20.14</v>
      </c>
      <c r="F3149" s="3">
        <f>Raw_Data!F3149</f>
        <v>40</v>
      </c>
      <c r="G3149" s="3" t="str">
        <f>Raw_Data!G3149</f>
        <v>Africa</v>
      </c>
      <c r="H3149" s="3" t="str">
        <f>Raw_Data!H3149</f>
        <v>Desktop</v>
      </c>
      <c r="I3149" s="3">
        <f>Raw_Data!I3149</f>
        <v>17.989999999999998</v>
      </c>
      <c r="J3149" s="3">
        <f>Raw_Data!J3149</f>
        <v>0</v>
      </c>
      <c r="K3149" s="3" t="str">
        <f>Raw_Data!K3149</f>
        <v>PayPal</v>
      </c>
      <c r="L3149" s="3">
        <f>Raw_Data!L3149</f>
        <v>3</v>
      </c>
      <c r="M3149" s="3">
        <f>Raw_Data!M3149</f>
        <v>0.49</v>
      </c>
      <c r="N3149" s="3" t="str">
        <f>Raw_Data!N3149</f>
        <v>Drama</v>
      </c>
      <c r="O3149" s="3" t="str">
        <f t="shared" si="490"/>
        <v>35-44</v>
      </c>
      <c r="P3149" s="3" t="str">
        <f t="shared" si="491"/>
        <v>10-24h</v>
      </c>
      <c r="Q3149" s="3" t="str">
        <f t="shared" si="492"/>
        <v>22-45d</v>
      </c>
      <c r="R3149" s="3" t="str">
        <f t="shared" si="493"/>
        <v>Medium</v>
      </c>
      <c r="S3149" s="3" t="str">
        <f t="shared" si="494"/>
        <v>High</v>
      </c>
      <c r="T3149" s="3" t="str">
        <f t="shared" si="495"/>
        <v>Active</v>
      </c>
      <c r="U3149" s="4">
        <f>1/(1+EXP(-(Predictive_Model!$B$5+((B3149-Predictive_Model!$B$20)/Predictive_Model!$C$20)*Predictive_Model!$D$20+((E3149-Predictive_Model!$B$21)/Predictive_Model!$C$21)*Predictive_Model!$D$21+((F3149-Predictive_Model!$B$22)/Predictive_Model!$C$22)*Predictive_Model!$D$22+((I3149-Predictive_Model!$B$23)/Predictive_Model!$C$23)*Predictive_Model!$D$23+((L3149-Predictive_Model!$B$24)/Predictive_Model!$C$24)*Predictive_Model!$D$24+((M3149-Predictive_Model!$B$25)/Predictive_Model!$C$25)*Predictive_Model!$D$25+IF(C3149="Male",Predictive_Model!$D$31,IF(C3149="Other",Predictive_Model!$D$32,0))+IF(D3149="Premium",Predictive_Model!$D$34,IF(D3149="Standard",Predictive_Model!$D$35,0))+IF(G3149="Asia",Predictive_Model!$D$37,IF(G3149="Europe",Predictive_Model!$D$38,IF(G3149="North America",Predictive_Model!$D$39,IF(G3149="Oceania",Predictive_Model!$D$40,IF(G3149="South America",Predictive_Model!$D$41,0)))))+IF(H3149="Laptop",Predictive_Model!$D$43,IF(H3149="Mobile",Predictive_Model!$D$44,IF(H3149="TV",Predictive_Model!$D$45,IF(H3149="Tablet",Predictive_Model!$D$46,0))))+IF(K3149="Crypto",Predictive_Model!$D$48,IF(K3149="Debit Card",Predictive_Model!$D$49,IF(K3149="Gift Card",Predictive_Model!$D$50,IF(K3149="PayPal",Predictive_Model!$D$51,0))))+IF(N3149="Comedy",Predictive_Model!$D$53,IF(N3149="Documentary",Predictive_Model!$D$54,IF(N3149="Drama",Predictive_Model!$D$55,IF(N3149="Horror",Predictive_Model!$D$56,IF(N3149="Romance",Predictive_Model!$D$57,IF(N3149="Sci-Fi",Predictive_Model!$D$58,0)))))))))</f>
        <v>0.1350686673067315</v>
      </c>
      <c r="V3149" s="3" t="str">
        <f t="shared" si="496"/>
        <v>Low</v>
      </c>
      <c r="W3149" s="6">
        <f t="shared" si="497"/>
        <v>2.4298853248480996</v>
      </c>
      <c r="X3149" s="3" t="str">
        <f t="shared" si="498"/>
        <v>Monitor</v>
      </c>
      <c r="Y3149" s="3" t="str">
        <f t="shared" si="499"/>
        <v>OK</v>
      </c>
    </row>
    <row r="3150" spans="1:25" x14ac:dyDescent="0.25">
      <c r="A3150" s="3" t="str">
        <f>Raw_Data!A3150</f>
        <v>67b67fc6-7750-44bd-896c-3260f78d8e53</v>
      </c>
      <c r="B3150" s="3">
        <f>Raw_Data!B3150</f>
        <v>29</v>
      </c>
      <c r="C3150" s="3" t="str">
        <f>Raw_Data!C3150</f>
        <v>Male</v>
      </c>
      <c r="D3150" s="3" t="str">
        <f>Raw_Data!D3150</f>
        <v>Basic</v>
      </c>
      <c r="E3150" s="3">
        <f>Raw_Data!E3150</f>
        <v>11.32</v>
      </c>
      <c r="F3150" s="3">
        <f>Raw_Data!F3150</f>
        <v>48</v>
      </c>
      <c r="G3150" s="3" t="str">
        <f>Raw_Data!G3150</f>
        <v>Africa</v>
      </c>
      <c r="H3150" s="3" t="str">
        <f>Raw_Data!H3150</f>
        <v>TV</v>
      </c>
      <c r="I3150" s="3">
        <f>Raw_Data!I3150</f>
        <v>8.99</v>
      </c>
      <c r="J3150" s="3">
        <f>Raw_Data!J3150</f>
        <v>1</v>
      </c>
      <c r="K3150" s="3" t="str">
        <f>Raw_Data!K3150</f>
        <v>Credit Card</v>
      </c>
      <c r="L3150" s="3">
        <f>Raw_Data!L3150</f>
        <v>2</v>
      </c>
      <c r="M3150" s="3">
        <f>Raw_Data!M3150</f>
        <v>0.23</v>
      </c>
      <c r="N3150" s="3" t="str">
        <f>Raw_Data!N3150</f>
        <v>Sci-Fi</v>
      </c>
      <c r="O3150" s="3" t="str">
        <f t="shared" si="490"/>
        <v>25-34</v>
      </c>
      <c r="P3150" s="3" t="str">
        <f t="shared" si="491"/>
        <v>10-24h</v>
      </c>
      <c r="Q3150" s="3" t="str">
        <f t="shared" si="492"/>
        <v>46-60d</v>
      </c>
      <c r="R3150" s="3" t="str">
        <f t="shared" si="493"/>
        <v>Medium</v>
      </c>
      <c r="S3150" s="3" t="str">
        <f t="shared" si="494"/>
        <v>Low</v>
      </c>
      <c r="T3150" s="3" t="str">
        <f t="shared" si="495"/>
        <v>Churned</v>
      </c>
      <c r="U3150" s="4">
        <f>1/(1+EXP(-(Predictive_Model!$B$5+((B3150-Predictive_Model!$B$20)/Predictive_Model!$C$20)*Predictive_Model!$D$20+((E3150-Predictive_Model!$B$21)/Predictive_Model!$C$21)*Predictive_Model!$D$21+((F3150-Predictive_Model!$B$22)/Predictive_Model!$C$22)*Predictive_Model!$D$22+((I3150-Predictive_Model!$B$23)/Predictive_Model!$C$23)*Predictive_Model!$D$23+((L3150-Predictive_Model!$B$24)/Predictive_Model!$C$24)*Predictive_Model!$D$24+((M3150-Predictive_Model!$B$25)/Predictive_Model!$C$25)*Predictive_Model!$D$25+IF(C3150="Male",Predictive_Model!$D$31,IF(C3150="Other",Predictive_Model!$D$32,0))+IF(D3150="Premium",Predictive_Model!$D$34,IF(D3150="Standard",Predictive_Model!$D$35,0))+IF(G3150="Asia",Predictive_Model!$D$37,IF(G3150="Europe",Predictive_Model!$D$38,IF(G3150="North America",Predictive_Model!$D$39,IF(G3150="Oceania",Predictive_Model!$D$40,IF(G3150="South America",Predictive_Model!$D$41,0)))))+IF(H3150="Laptop",Predictive_Model!$D$43,IF(H3150="Mobile",Predictive_Model!$D$44,IF(H3150="TV",Predictive_Model!$D$45,IF(H3150="Tablet",Predictive_Model!$D$46,0))))+IF(K3150="Crypto",Predictive_Model!$D$48,IF(K3150="Debit Card",Predictive_Model!$D$49,IF(K3150="Gift Card",Predictive_Model!$D$50,IF(K3150="PayPal",Predictive_Model!$D$51,0))))+IF(N3150="Comedy",Predictive_Model!$D$53,IF(N3150="Documentary",Predictive_Model!$D$54,IF(N3150="Drama",Predictive_Model!$D$55,IF(N3150="Horror",Predictive_Model!$D$56,IF(N3150="Romance",Predictive_Model!$D$57,IF(N3150="Sci-Fi",Predictive_Model!$D$58,0)))))))))</f>
        <v>0.99728115273151829</v>
      </c>
      <c r="V3150" s="3" t="str">
        <f t="shared" si="496"/>
        <v>Critical</v>
      </c>
      <c r="W3150" s="6">
        <f t="shared" si="497"/>
        <v>8.99</v>
      </c>
      <c r="X3150" s="3" t="str">
        <f t="shared" si="498"/>
        <v>Priority 2</v>
      </c>
      <c r="Y3150" s="3" t="str">
        <f t="shared" si="499"/>
        <v>OK</v>
      </c>
    </row>
    <row r="3151" spans="1:25" x14ac:dyDescent="0.25">
      <c r="A3151" s="3" t="str">
        <f>Raw_Data!A3151</f>
        <v>f8839f01-4286-4f45-a675-f09d869146c1</v>
      </c>
      <c r="B3151" s="3">
        <f>Raw_Data!B3151</f>
        <v>34</v>
      </c>
      <c r="C3151" s="3" t="str">
        <f>Raw_Data!C3151</f>
        <v>Other</v>
      </c>
      <c r="D3151" s="3" t="str">
        <f>Raw_Data!D3151</f>
        <v>Premium</v>
      </c>
      <c r="E3151" s="3">
        <f>Raw_Data!E3151</f>
        <v>1.92</v>
      </c>
      <c r="F3151" s="3">
        <f>Raw_Data!F3151</f>
        <v>44</v>
      </c>
      <c r="G3151" s="3" t="str">
        <f>Raw_Data!G3151</f>
        <v>South America</v>
      </c>
      <c r="H3151" s="3" t="str">
        <f>Raw_Data!H3151</f>
        <v>TV</v>
      </c>
      <c r="I3151" s="3">
        <f>Raw_Data!I3151</f>
        <v>17.989999999999998</v>
      </c>
      <c r="J3151" s="3">
        <f>Raw_Data!J3151</f>
        <v>1</v>
      </c>
      <c r="K3151" s="3" t="str">
        <f>Raw_Data!K3151</f>
        <v>Gift Card</v>
      </c>
      <c r="L3151" s="3">
        <f>Raw_Data!L3151</f>
        <v>2</v>
      </c>
      <c r="M3151" s="3">
        <f>Raw_Data!M3151</f>
        <v>0.04</v>
      </c>
      <c r="N3151" s="3" t="str">
        <f>Raw_Data!N3151</f>
        <v>Documentary</v>
      </c>
      <c r="O3151" s="3" t="str">
        <f t="shared" si="490"/>
        <v>25-34</v>
      </c>
      <c r="P3151" s="3" t="str">
        <f t="shared" si="491"/>
        <v>&lt;10h</v>
      </c>
      <c r="Q3151" s="3" t="str">
        <f t="shared" si="492"/>
        <v>22-45d</v>
      </c>
      <c r="R3151" s="3" t="str">
        <f t="shared" si="493"/>
        <v>Medium</v>
      </c>
      <c r="S3151" s="3" t="str">
        <f t="shared" si="494"/>
        <v>High</v>
      </c>
      <c r="T3151" s="3" t="str">
        <f t="shared" si="495"/>
        <v>Churned</v>
      </c>
      <c r="U3151" s="4">
        <f>1/(1+EXP(-(Predictive_Model!$B$5+((B3151-Predictive_Model!$B$20)/Predictive_Model!$C$20)*Predictive_Model!$D$20+((E3151-Predictive_Model!$B$21)/Predictive_Model!$C$21)*Predictive_Model!$D$21+((F3151-Predictive_Model!$B$22)/Predictive_Model!$C$22)*Predictive_Model!$D$22+((I3151-Predictive_Model!$B$23)/Predictive_Model!$C$23)*Predictive_Model!$D$23+((L3151-Predictive_Model!$B$24)/Predictive_Model!$C$24)*Predictive_Model!$D$24+((M3151-Predictive_Model!$B$25)/Predictive_Model!$C$25)*Predictive_Model!$D$25+IF(C3151="Male",Predictive_Model!$D$31,IF(C3151="Other",Predictive_Model!$D$32,0))+IF(D3151="Premium",Predictive_Model!$D$34,IF(D3151="Standard",Predictive_Model!$D$35,0))+IF(G3151="Asia",Predictive_Model!$D$37,IF(G3151="Europe",Predictive_Model!$D$38,IF(G3151="North America",Predictive_Model!$D$39,IF(G3151="Oceania",Predictive_Model!$D$40,IF(G3151="South America",Predictive_Model!$D$41,0)))))+IF(H3151="Laptop",Predictive_Model!$D$43,IF(H3151="Mobile",Predictive_Model!$D$44,IF(H3151="TV",Predictive_Model!$D$45,IF(H3151="Tablet",Predictive_Model!$D$46,0))))+IF(K3151="Crypto",Predictive_Model!$D$48,IF(K3151="Debit Card",Predictive_Model!$D$49,IF(K3151="Gift Card",Predictive_Model!$D$50,IF(K3151="PayPal",Predictive_Model!$D$51,0))))+IF(N3151="Comedy",Predictive_Model!$D$53,IF(N3151="Documentary",Predictive_Model!$D$54,IF(N3151="Drama",Predictive_Model!$D$55,IF(N3151="Horror",Predictive_Model!$D$56,IF(N3151="Romance",Predictive_Model!$D$57,IF(N3151="Sci-Fi",Predictive_Model!$D$58,0)))))))))</f>
        <v>0.9978889306557478</v>
      </c>
      <c r="V3151" s="3" t="str">
        <f t="shared" si="496"/>
        <v>Critical</v>
      </c>
      <c r="W3151" s="6">
        <f t="shared" si="497"/>
        <v>17.989999999999998</v>
      </c>
      <c r="X3151" s="3" t="str">
        <f t="shared" si="498"/>
        <v>Priority 1</v>
      </c>
      <c r="Y3151" s="3" t="str">
        <f t="shared" si="499"/>
        <v>OK</v>
      </c>
    </row>
    <row r="3152" spans="1:25" x14ac:dyDescent="0.25">
      <c r="A3152" s="3" t="str">
        <f>Raw_Data!A3152</f>
        <v>3cb37e51-569d-4238-9854-5e659abf16c4</v>
      </c>
      <c r="B3152" s="3">
        <f>Raw_Data!B3152</f>
        <v>18</v>
      </c>
      <c r="C3152" s="3" t="str">
        <f>Raw_Data!C3152</f>
        <v>Female</v>
      </c>
      <c r="D3152" s="3" t="str">
        <f>Raw_Data!D3152</f>
        <v>Premium</v>
      </c>
      <c r="E3152" s="3">
        <f>Raw_Data!E3152</f>
        <v>0.82</v>
      </c>
      <c r="F3152" s="3">
        <f>Raw_Data!F3152</f>
        <v>59</v>
      </c>
      <c r="G3152" s="3" t="str">
        <f>Raw_Data!G3152</f>
        <v>South America</v>
      </c>
      <c r="H3152" s="3" t="str">
        <f>Raw_Data!H3152</f>
        <v>Tablet</v>
      </c>
      <c r="I3152" s="3">
        <f>Raw_Data!I3152</f>
        <v>17.989999999999998</v>
      </c>
      <c r="J3152" s="3">
        <f>Raw_Data!J3152</f>
        <v>1</v>
      </c>
      <c r="K3152" s="3" t="str">
        <f>Raw_Data!K3152</f>
        <v>PayPal</v>
      </c>
      <c r="L3152" s="3">
        <f>Raw_Data!L3152</f>
        <v>3</v>
      </c>
      <c r="M3152" s="3">
        <f>Raw_Data!M3152</f>
        <v>0.01</v>
      </c>
      <c r="N3152" s="3" t="str">
        <f>Raw_Data!N3152</f>
        <v>Action</v>
      </c>
      <c r="O3152" s="3" t="str">
        <f t="shared" si="490"/>
        <v>18-24</v>
      </c>
      <c r="P3152" s="3" t="str">
        <f t="shared" si="491"/>
        <v>&lt;10h</v>
      </c>
      <c r="Q3152" s="3" t="str">
        <f t="shared" si="492"/>
        <v>46-60d</v>
      </c>
      <c r="R3152" s="3" t="str">
        <f t="shared" si="493"/>
        <v>Low</v>
      </c>
      <c r="S3152" s="3" t="str">
        <f t="shared" si="494"/>
        <v>High</v>
      </c>
      <c r="T3152" s="3" t="str">
        <f t="shared" si="495"/>
        <v>Churned</v>
      </c>
      <c r="U3152" s="4">
        <f>1/(1+EXP(-(Predictive_Model!$B$5+((B3152-Predictive_Model!$B$20)/Predictive_Model!$C$20)*Predictive_Model!$D$20+((E3152-Predictive_Model!$B$21)/Predictive_Model!$C$21)*Predictive_Model!$D$21+((F3152-Predictive_Model!$B$22)/Predictive_Model!$C$22)*Predictive_Model!$D$22+((I3152-Predictive_Model!$B$23)/Predictive_Model!$C$23)*Predictive_Model!$D$23+((L3152-Predictive_Model!$B$24)/Predictive_Model!$C$24)*Predictive_Model!$D$24+((M3152-Predictive_Model!$B$25)/Predictive_Model!$C$25)*Predictive_Model!$D$25+IF(C3152="Male",Predictive_Model!$D$31,IF(C3152="Other",Predictive_Model!$D$32,0))+IF(D3152="Premium",Predictive_Model!$D$34,IF(D3152="Standard",Predictive_Model!$D$35,0))+IF(G3152="Asia",Predictive_Model!$D$37,IF(G3152="Europe",Predictive_Model!$D$38,IF(G3152="North America",Predictive_Model!$D$39,IF(G3152="Oceania",Predictive_Model!$D$40,IF(G3152="South America",Predictive_Model!$D$41,0)))))+IF(H3152="Laptop",Predictive_Model!$D$43,IF(H3152="Mobile",Predictive_Model!$D$44,IF(H3152="TV",Predictive_Model!$D$45,IF(H3152="Tablet",Predictive_Model!$D$46,0))))+IF(K3152="Crypto",Predictive_Model!$D$48,IF(K3152="Debit Card",Predictive_Model!$D$49,IF(K3152="Gift Card",Predictive_Model!$D$50,IF(K3152="PayPal",Predictive_Model!$D$51,0))))+IF(N3152="Comedy",Predictive_Model!$D$53,IF(N3152="Documentary",Predictive_Model!$D$54,IF(N3152="Drama",Predictive_Model!$D$55,IF(N3152="Horror",Predictive_Model!$D$56,IF(N3152="Romance",Predictive_Model!$D$57,IF(N3152="Sci-Fi",Predictive_Model!$D$58,0)))))))))</f>
        <v>0.99989118784859565</v>
      </c>
      <c r="V3152" s="3" t="str">
        <f t="shared" si="496"/>
        <v>Critical</v>
      </c>
      <c r="W3152" s="6">
        <f t="shared" si="497"/>
        <v>17.989999999999998</v>
      </c>
      <c r="X3152" s="3" t="str">
        <f t="shared" si="498"/>
        <v>Priority 1</v>
      </c>
      <c r="Y3152" s="3" t="str">
        <f t="shared" si="499"/>
        <v>OK</v>
      </c>
    </row>
    <row r="3153" spans="1:25" x14ac:dyDescent="0.25">
      <c r="A3153" s="3" t="str">
        <f>Raw_Data!A3153</f>
        <v>d64c129e-b523-4e14-ab3a-ec621137c3af</v>
      </c>
      <c r="B3153" s="3">
        <f>Raw_Data!B3153</f>
        <v>28</v>
      </c>
      <c r="C3153" s="3" t="str">
        <f>Raw_Data!C3153</f>
        <v>Female</v>
      </c>
      <c r="D3153" s="3" t="str">
        <f>Raw_Data!D3153</f>
        <v>Standard</v>
      </c>
      <c r="E3153" s="3">
        <f>Raw_Data!E3153</f>
        <v>6.72</v>
      </c>
      <c r="F3153" s="3">
        <f>Raw_Data!F3153</f>
        <v>15</v>
      </c>
      <c r="G3153" s="3" t="str">
        <f>Raw_Data!G3153</f>
        <v>North America</v>
      </c>
      <c r="H3153" s="3" t="str">
        <f>Raw_Data!H3153</f>
        <v>Desktop</v>
      </c>
      <c r="I3153" s="3">
        <f>Raw_Data!I3153</f>
        <v>13.99</v>
      </c>
      <c r="J3153" s="3">
        <f>Raw_Data!J3153</f>
        <v>0</v>
      </c>
      <c r="K3153" s="3" t="str">
        <f>Raw_Data!K3153</f>
        <v>PayPal</v>
      </c>
      <c r="L3153" s="3">
        <f>Raw_Data!L3153</f>
        <v>5</v>
      </c>
      <c r="M3153" s="3">
        <f>Raw_Data!M3153</f>
        <v>0.42</v>
      </c>
      <c r="N3153" s="3" t="str">
        <f>Raw_Data!N3153</f>
        <v>Comedy</v>
      </c>
      <c r="O3153" s="3" t="str">
        <f t="shared" si="490"/>
        <v>25-34</v>
      </c>
      <c r="P3153" s="3" t="str">
        <f t="shared" si="491"/>
        <v>&lt;10h</v>
      </c>
      <c r="Q3153" s="3" t="str">
        <f t="shared" si="492"/>
        <v>8-21d</v>
      </c>
      <c r="R3153" s="3" t="str">
        <f t="shared" si="493"/>
        <v>Medium</v>
      </c>
      <c r="S3153" s="3" t="str">
        <f t="shared" si="494"/>
        <v>Mid</v>
      </c>
      <c r="T3153" s="3" t="str">
        <f t="shared" si="495"/>
        <v>Active</v>
      </c>
      <c r="U3153" s="4">
        <f>1/(1+EXP(-(Predictive_Model!$B$5+((B3153-Predictive_Model!$B$20)/Predictive_Model!$C$20)*Predictive_Model!$D$20+((E3153-Predictive_Model!$B$21)/Predictive_Model!$C$21)*Predictive_Model!$D$21+((F3153-Predictive_Model!$B$22)/Predictive_Model!$C$22)*Predictive_Model!$D$22+((I3153-Predictive_Model!$B$23)/Predictive_Model!$C$23)*Predictive_Model!$D$23+((L3153-Predictive_Model!$B$24)/Predictive_Model!$C$24)*Predictive_Model!$D$24+((M3153-Predictive_Model!$B$25)/Predictive_Model!$C$25)*Predictive_Model!$D$25+IF(C3153="Male",Predictive_Model!$D$31,IF(C3153="Other",Predictive_Model!$D$32,0))+IF(D3153="Premium",Predictive_Model!$D$34,IF(D3153="Standard",Predictive_Model!$D$35,0))+IF(G3153="Asia",Predictive_Model!$D$37,IF(G3153="Europe",Predictive_Model!$D$38,IF(G3153="North America",Predictive_Model!$D$39,IF(G3153="Oceania",Predictive_Model!$D$40,IF(G3153="South America",Predictive_Model!$D$41,0)))))+IF(H3153="Laptop",Predictive_Model!$D$43,IF(H3153="Mobile",Predictive_Model!$D$44,IF(H3153="TV",Predictive_Model!$D$45,IF(H3153="Tablet",Predictive_Model!$D$46,0))))+IF(K3153="Crypto",Predictive_Model!$D$48,IF(K3153="Debit Card",Predictive_Model!$D$49,IF(K3153="Gift Card",Predictive_Model!$D$50,IF(K3153="PayPal",Predictive_Model!$D$51,0))))+IF(N3153="Comedy",Predictive_Model!$D$53,IF(N3153="Documentary",Predictive_Model!$D$54,IF(N3153="Drama",Predictive_Model!$D$55,IF(N3153="Horror",Predictive_Model!$D$56,IF(N3153="Romance",Predictive_Model!$D$57,IF(N3153="Sci-Fi",Predictive_Model!$D$58,0)))))))))</f>
        <v>0.36732419058135762</v>
      </c>
      <c r="V3153" s="3" t="str">
        <f t="shared" si="496"/>
        <v>Medium</v>
      </c>
      <c r="W3153" s="6">
        <f t="shared" si="497"/>
        <v>5.1388654262331936</v>
      </c>
      <c r="X3153" s="3" t="str">
        <f t="shared" si="498"/>
        <v>Monitor</v>
      </c>
      <c r="Y3153" s="3" t="str">
        <f t="shared" si="499"/>
        <v>OK</v>
      </c>
    </row>
    <row r="3154" spans="1:25" x14ac:dyDescent="0.25">
      <c r="A3154" s="3" t="str">
        <f>Raw_Data!A3154</f>
        <v>d08e5984-dcc6-4e82-9190-c0532bbb7cae</v>
      </c>
      <c r="B3154" s="3">
        <f>Raw_Data!B3154</f>
        <v>57</v>
      </c>
      <c r="C3154" s="3" t="str">
        <f>Raw_Data!C3154</f>
        <v>Female</v>
      </c>
      <c r="D3154" s="3" t="str">
        <f>Raw_Data!D3154</f>
        <v>Premium</v>
      </c>
      <c r="E3154" s="3">
        <f>Raw_Data!E3154</f>
        <v>12.51</v>
      </c>
      <c r="F3154" s="3">
        <f>Raw_Data!F3154</f>
        <v>4</v>
      </c>
      <c r="G3154" s="3" t="str">
        <f>Raw_Data!G3154</f>
        <v>Africa</v>
      </c>
      <c r="H3154" s="3" t="str">
        <f>Raw_Data!H3154</f>
        <v>TV</v>
      </c>
      <c r="I3154" s="3">
        <f>Raw_Data!I3154</f>
        <v>17.989999999999998</v>
      </c>
      <c r="J3154" s="3">
        <f>Raw_Data!J3154</f>
        <v>0</v>
      </c>
      <c r="K3154" s="3" t="str">
        <f>Raw_Data!K3154</f>
        <v>Gift Card</v>
      </c>
      <c r="L3154" s="3">
        <f>Raw_Data!L3154</f>
        <v>2</v>
      </c>
      <c r="M3154" s="3">
        <f>Raw_Data!M3154</f>
        <v>2.5</v>
      </c>
      <c r="N3154" s="3" t="str">
        <f>Raw_Data!N3154</f>
        <v>Documentary</v>
      </c>
      <c r="O3154" s="3" t="str">
        <f t="shared" si="490"/>
        <v>55-70</v>
      </c>
      <c r="P3154" s="3" t="str">
        <f t="shared" si="491"/>
        <v>10-24h</v>
      </c>
      <c r="Q3154" s="3" t="str">
        <f t="shared" si="492"/>
        <v>0-7d</v>
      </c>
      <c r="R3154" s="3" t="str">
        <f t="shared" si="493"/>
        <v>Medium</v>
      </c>
      <c r="S3154" s="3" t="str">
        <f t="shared" si="494"/>
        <v>High</v>
      </c>
      <c r="T3154" s="3" t="str">
        <f t="shared" si="495"/>
        <v>Active</v>
      </c>
      <c r="U3154" s="4">
        <f>1/(1+EXP(-(Predictive_Model!$B$5+((B3154-Predictive_Model!$B$20)/Predictive_Model!$C$20)*Predictive_Model!$D$20+((E3154-Predictive_Model!$B$21)/Predictive_Model!$C$21)*Predictive_Model!$D$21+((F3154-Predictive_Model!$B$22)/Predictive_Model!$C$22)*Predictive_Model!$D$22+((I3154-Predictive_Model!$B$23)/Predictive_Model!$C$23)*Predictive_Model!$D$23+((L3154-Predictive_Model!$B$24)/Predictive_Model!$C$24)*Predictive_Model!$D$24+((M3154-Predictive_Model!$B$25)/Predictive_Model!$C$25)*Predictive_Model!$D$25+IF(C3154="Male",Predictive_Model!$D$31,IF(C3154="Other",Predictive_Model!$D$32,0))+IF(D3154="Premium",Predictive_Model!$D$34,IF(D3154="Standard",Predictive_Model!$D$35,0))+IF(G3154="Asia",Predictive_Model!$D$37,IF(G3154="Europe",Predictive_Model!$D$38,IF(G3154="North America",Predictive_Model!$D$39,IF(G3154="Oceania",Predictive_Model!$D$40,IF(G3154="South America",Predictive_Model!$D$41,0)))))+IF(H3154="Laptop",Predictive_Model!$D$43,IF(H3154="Mobile",Predictive_Model!$D$44,IF(H3154="TV",Predictive_Model!$D$45,IF(H3154="Tablet",Predictive_Model!$D$46,0))))+IF(K3154="Crypto",Predictive_Model!$D$48,IF(K3154="Debit Card",Predictive_Model!$D$49,IF(K3154="Gift Card",Predictive_Model!$D$50,IF(K3154="PayPal",Predictive_Model!$D$51,0))))+IF(N3154="Comedy",Predictive_Model!$D$53,IF(N3154="Documentary",Predictive_Model!$D$54,IF(N3154="Drama",Predictive_Model!$D$55,IF(N3154="Horror",Predictive_Model!$D$56,IF(N3154="Romance",Predictive_Model!$D$57,IF(N3154="Sci-Fi",Predictive_Model!$D$58,0)))))))))</f>
        <v>1.3413199706369995E-3</v>
      </c>
      <c r="V3154" s="3" t="str">
        <f t="shared" si="496"/>
        <v>Low</v>
      </c>
      <c r="W3154" s="6">
        <f t="shared" si="497"/>
        <v>2.4130346271759619E-2</v>
      </c>
      <c r="X3154" s="3" t="str">
        <f t="shared" si="498"/>
        <v>Monitor</v>
      </c>
      <c r="Y3154" s="3" t="str">
        <f t="shared" si="499"/>
        <v>OK</v>
      </c>
    </row>
    <row r="3155" spans="1:25" x14ac:dyDescent="0.25">
      <c r="A3155" s="3" t="str">
        <f>Raw_Data!A3155</f>
        <v>5299c7dd-6117-44fb-b316-41e3c6ca0e8f</v>
      </c>
      <c r="B3155" s="3">
        <f>Raw_Data!B3155</f>
        <v>34</v>
      </c>
      <c r="C3155" s="3" t="str">
        <f>Raw_Data!C3155</f>
        <v>Other</v>
      </c>
      <c r="D3155" s="3" t="str">
        <f>Raw_Data!D3155</f>
        <v>Premium</v>
      </c>
      <c r="E3155" s="3">
        <f>Raw_Data!E3155</f>
        <v>16.670000000000002</v>
      </c>
      <c r="F3155" s="3">
        <f>Raw_Data!F3155</f>
        <v>11</v>
      </c>
      <c r="G3155" s="3" t="str">
        <f>Raw_Data!G3155</f>
        <v>Asia</v>
      </c>
      <c r="H3155" s="3" t="str">
        <f>Raw_Data!H3155</f>
        <v>Tablet</v>
      </c>
      <c r="I3155" s="3">
        <f>Raw_Data!I3155</f>
        <v>17.989999999999998</v>
      </c>
      <c r="J3155" s="3">
        <f>Raw_Data!J3155</f>
        <v>0</v>
      </c>
      <c r="K3155" s="3" t="str">
        <f>Raw_Data!K3155</f>
        <v>Crypto</v>
      </c>
      <c r="L3155" s="3">
        <f>Raw_Data!L3155</f>
        <v>1</v>
      </c>
      <c r="M3155" s="3">
        <f>Raw_Data!M3155</f>
        <v>1.39</v>
      </c>
      <c r="N3155" s="3" t="str">
        <f>Raw_Data!N3155</f>
        <v>Action</v>
      </c>
      <c r="O3155" s="3" t="str">
        <f t="shared" si="490"/>
        <v>25-34</v>
      </c>
      <c r="P3155" s="3" t="str">
        <f t="shared" si="491"/>
        <v>10-24h</v>
      </c>
      <c r="Q3155" s="3" t="str">
        <f t="shared" si="492"/>
        <v>8-21d</v>
      </c>
      <c r="R3155" s="3" t="str">
        <f t="shared" si="493"/>
        <v>Medium</v>
      </c>
      <c r="S3155" s="3" t="str">
        <f t="shared" si="494"/>
        <v>High</v>
      </c>
      <c r="T3155" s="3" t="str">
        <f t="shared" si="495"/>
        <v>Active</v>
      </c>
      <c r="U3155" s="4">
        <f>1/(1+EXP(-(Predictive_Model!$B$5+((B3155-Predictive_Model!$B$20)/Predictive_Model!$C$20)*Predictive_Model!$D$20+((E3155-Predictive_Model!$B$21)/Predictive_Model!$C$21)*Predictive_Model!$D$21+((F3155-Predictive_Model!$B$22)/Predictive_Model!$C$22)*Predictive_Model!$D$22+((I3155-Predictive_Model!$B$23)/Predictive_Model!$C$23)*Predictive_Model!$D$23+((L3155-Predictive_Model!$B$24)/Predictive_Model!$C$24)*Predictive_Model!$D$24+((M3155-Predictive_Model!$B$25)/Predictive_Model!$C$25)*Predictive_Model!$D$25+IF(C3155="Male",Predictive_Model!$D$31,IF(C3155="Other",Predictive_Model!$D$32,0))+IF(D3155="Premium",Predictive_Model!$D$34,IF(D3155="Standard",Predictive_Model!$D$35,0))+IF(G3155="Asia",Predictive_Model!$D$37,IF(G3155="Europe",Predictive_Model!$D$38,IF(G3155="North America",Predictive_Model!$D$39,IF(G3155="Oceania",Predictive_Model!$D$40,IF(G3155="South America",Predictive_Model!$D$41,0)))))+IF(H3155="Laptop",Predictive_Model!$D$43,IF(H3155="Mobile",Predictive_Model!$D$44,IF(H3155="TV",Predictive_Model!$D$45,IF(H3155="Tablet",Predictive_Model!$D$46,0))))+IF(K3155="Crypto",Predictive_Model!$D$48,IF(K3155="Debit Card",Predictive_Model!$D$49,IF(K3155="Gift Card",Predictive_Model!$D$50,IF(K3155="PayPal",Predictive_Model!$D$51,0))))+IF(N3155="Comedy",Predictive_Model!$D$53,IF(N3155="Documentary",Predictive_Model!$D$54,IF(N3155="Drama",Predictive_Model!$D$55,IF(N3155="Horror",Predictive_Model!$D$56,IF(N3155="Romance",Predictive_Model!$D$57,IF(N3155="Sci-Fi",Predictive_Model!$D$58,0)))))))))</f>
        <v>3.6647436354135234E-2</v>
      </c>
      <c r="V3155" s="3" t="str">
        <f t="shared" si="496"/>
        <v>Low</v>
      </c>
      <c r="W3155" s="6">
        <f t="shared" si="497"/>
        <v>0.65928738001089282</v>
      </c>
      <c r="X3155" s="3" t="str">
        <f t="shared" si="498"/>
        <v>Monitor</v>
      </c>
      <c r="Y3155" s="3" t="str">
        <f t="shared" si="499"/>
        <v>OK</v>
      </c>
    </row>
    <row r="3156" spans="1:25" x14ac:dyDescent="0.25">
      <c r="A3156" s="3" t="str">
        <f>Raw_Data!A3156</f>
        <v>187a5666-9d16-459c-a524-35b1789ba1ae</v>
      </c>
      <c r="B3156" s="3">
        <f>Raw_Data!B3156</f>
        <v>32</v>
      </c>
      <c r="C3156" s="3" t="str">
        <f>Raw_Data!C3156</f>
        <v>Male</v>
      </c>
      <c r="D3156" s="3" t="str">
        <f>Raw_Data!D3156</f>
        <v>Standard</v>
      </c>
      <c r="E3156" s="3">
        <f>Raw_Data!E3156</f>
        <v>15.29</v>
      </c>
      <c r="F3156" s="3">
        <f>Raw_Data!F3156</f>
        <v>23</v>
      </c>
      <c r="G3156" s="3" t="str">
        <f>Raw_Data!G3156</f>
        <v>Asia</v>
      </c>
      <c r="H3156" s="3" t="str">
        <f>Raw_Data!H3156</f>
        <v>Tablet</v>
      </c>
      <c r="I3156" s="3">
        <f>Raw_Data!I3156</f>
        <v>13.99</v>
      </c>
      <c r="J3156" s="3">
        <f>Raw_Data!J3156</f>
        <v>0</v>
      </c>
      <c r="K3156" s="3" t="str">
        <f>Raw_Data!K3156</f>
        <v>Credit Card</v>
      </c>
      <c r="L3156" s="3">
        <f>Raw_Data!L3156</f>
        <v>5</v>
      </c>
      <c r="M3156" s="3">
        <f>Raw_Data!M3156</f>
        <v>0.64</v>
      </c>
      <c r="N3156" s="3" t="str">
        <f>Raw_Data!N3156</f>
        <v>Documentary</v>
      </c>
      <c r="O3156" s="3" t="str">
        <f t="shared" si="490"/>
        <v>25-34</v>
      </c>
      <c r="P3156" s="3" t="str">
        <f t="shared" si="491"/>
        <v>10-24h</v>
      </c>
      <c r="Q3156" s="3" t="str">
        <f t="shared" si="492"/>
        <v>22-45d</v>
      </c>
      <c r="R3156" s="3" t="str">
        <f t="shared" si="493"/>
        <v>Medium</v>
      </c>
      <c r="S3156" s="3" t="str">
        <f t="shared" si="494"/>
        <v>Mid</v>
      </c>
      <c r="T3156" s="3" t="str">
        <f t="shared" si="495"/>
        <v>Active</v>
      </c>
      <c r="U3156" s="4">
        <f>1/(1+EXP(-(Predictive_Model!$B$5+((B3156-Predictive_Model!$B$20)/Predictive_Model!$C$20)*Predictive_Model!$D$20+((E3156-Predictive_Model!$B$21)/Predictive_Model!$C$21)*Predictive_Model!$D$21+((F3156-Predictive_Model!$B$22)/Predictive_Model!$C$22)*Predictive_Model!$D$22+((I3156-Predictive_Model!$B$23)/Predictive_Model!$C$23)*Predictive_Model!$D$23+((L3156-Predictive_Model!$B$24)/Predictive_Model!$C$24)*Predictive_Model!$D$24+((M3156-Predictive_Model!$B$25)/Predictive_Model!$C$25)*Predictive_Model!$D$25+IF(C3156="Male",Predictive_Model!$D$31,IF(C3156="Other",Predictive_Model!$D$32,0))+IF(D3156="Premium",Predictive_Model!$D$34,IF(D3156="Standard",Predictive_Model!$D$35,0))+IF(G3156="Asia",Predictive_Model!$D$37,IF(G3156="Europe",Predictive_Model!$D$38,IF(G3156="North America",Predictive_Model!$D$39,IF(G3156="Oceania",Predictive_Model!$D$40,IF(G3156="South America",Predictive_Model!$D$41,0)))))+IF(H3156="Laptop",Predictive_Model!$D$43,IF(H3156="Mobile",Predictive_Model!$D$44,IF(H3156="TV",Predictive_Model!$D$45,IF(H3156="Tablet",Predictive_Model!$D$46,0))))+IF(K3156="Crypto",Predictive_Model!$D$48,IF(K3156="Debit Card",Predictive_Model!$D$49,IF(K3156="Gift Card",Predictive_Model!$D$50,IF(K3156="PayPal",Predictive_Model!$D$51,0))))+IF(N3156="Comedy",Predictive_Model!$D$53,IF(N3156="Documentary",Predictive_Model!$D$54,IF(N3156="Drama",Predictive_Model!$D$55,IF(N3156="Horror",Predictive_Model!$D$56,IF(N3156="Romance",Predictive_Model!$D$57,IF(N3156="Sci-Fi",Predictive_Model!$D$58,0)))))))))</f>
        <v>0.21581019832729673</v>
      </c>
      <c r="V3156" s="3" t="str">
        <f t="shared" si="496"/>
        <v>Low</v>
      </c>
      <c r="W3156" s="6">
        <f t="shared" si="497"/>
        <v>3.0191846745988813</v>
      </c>
      <c r="X3156" s="3" t="str">
        <f t="shared" si="498"/>
        <v>Monitor</v>
      </c>
      <c r="Y3156" s="3" t="str">
        <f t="shared" si="499"/>
        <v>OK</v>
      </c>
    </row>
    <row r="3157" spans="1:25" x14ac:dyDescent="0.25">
      <c r="A3157" s="3" t="str">
        <f>Raw_Data!A3157</f>
        <v>3fd34d59-ed02-4b2a-a7b7-7c8dba676ef9</v>
      </c>
      <c r="B3157" s="3">
        <f>Raw_Data!B3157</f>
        <v>60</v>
      </c>
      <c r="C3157" s="3" t="str">
        <f>Raw_Data!C3157</f>
        <v>Female</v>
      </c>
      <c r="D3157" s="3" t="str">
        <f>Raw_Data!D3157</f>
        <v>Premium</v>
      </c>
      <c r="E3157" s="3">
        <f>Raw_Data!E3157</f>
        <v>1.0900000000000001</v>
      </c>
      <c r="F3157" s="3">
        <f>Raw_Data!F3157</f>
        <v>6</v>
      </c>
      <c r="G3157" s="3" t="str">
        <f>Raw_Data!G3157</f>
        <v>South America</v>
      </c>
      <c r="H3157" s="3" t="str">
        <f>Raw_Data!H3157</f>
        <v>Laptop</v>
      </c>
      <c r="I3157" s="3">
        <f>Raw_Data!I3157</f>
        <v>17.989999999999998</v>
      </c>
      <c r="J3157" s="3">
        <f>Raw_Data!J3157</f>
        <v>1</v>
      </c>
      <c r="K3157" s="3" t="str">
        <f>Raw_Data!K3157</f>
        <v>Credit Card</v>
      </c>
      <c r="L3157" s="3">
        <f>Raw_Data!L3157</f>
        <v>1</v>
      </c>
      <c r="M3157" s="3">
        <f>Raw_Data!M3157</f>
        <v>0.16</v>
      </c>
      <c r="N3157" s="3" t="str">
        <f>Raw_Data!N3157</f>
        <v>Horror</v>
      </c>
      <c r="O3157" s="3" t="str">
        <f t="shared" si="490"/>
        <v>55-70</v>
      </c>
      <c r="P3157" s="3" t="str">
        <f t="shared" si="491"/>
        <v>&lt;10h</v>
      </c>
      <c r="Q3157" s="3" t="str">
        <f t="shared" si="492"/>
        <v>0-7d</v>
      </c>
      <c r="R3157" s="3" t="str">
        <f t="shared" si="493"/>
        <v>Medium</v>
      </c>
      <c r="S3157" s="3" t="str">
        <f t="shared" si="494"/>
        <v>High</v>
      </c>
      <c r="T3157" s="3" t="str">
        <f t="shared" si="495"/>
        <v>Churned</v>
      </c>
      <c r="U3157" s="4">
        <f>1/(1+EXP(-(Predictive_Model!$B$5+((B3157-Predictive_Model!$B$20)/Predictive_Model!$C$20)*Predictive_Model!$D$20+((E3157-Predictive_Model!$B$21)/Predictive_Model!$C$21)*Predictive_Model!$D$21+((F3157-Predictive_Model!$B$22)/Predictive_Model!$C$22)*Predictive_Model!$D$22+((I3157-Predictive_Model!$B$23)/Predictive_Model!$C$23)*Predictive_Model!$D$23+((L3157-Predictive_Model!$B$24)/Predictive_Model!$C$24)*Predictive_Model!$D$24+((M3157-Predictive_Model!$B$25)/Predictive_Model!$C$25)*Predictive_Model!$D$25+IF(C3157="Male",Predictive_Model!$D$31,IF(C3157="Other",Predictive_Model!$D$32,0))+IF(D3157="Premium",Predictive_Model!$D$34,IF(D3157="Standard",Predictive_Model!$D$35,0))+IF(G3157="Asia",Predictive_Model!$D$37,IF(G3157="Europe",Predictive_Model!$D$38,IF(G3157="North America",Predictive_Model!$D$39,IF(G3157="Oceania",Predictive_Model!$D$40,IF(G3157="South America",Predictive_Model!$D$41,0)))))+IF(H3157="Laptop",Predictive_Model!$D$43,IF(H3157="Mobile",Predictive_Model!$D$44,IF(H3157="TV",Predictive_Model!$D$45,IF(H3157="Tablet",Predictive_Model!$D$46,0))))+IF(K3157="Crypto",Predictive_Model!$D$48,IF(K3157="Debit Card",Predictive_Model!$D$49,IF(K3157="Gift Card",Predictive_Model!$D$50,IF(K3157="PayPal",Predictive_Model!$D$51,0))))+IF(N3157="Comedy",Predictive_Model!$D$53,IF(N3157="Documentary",Predictive_Model!$D$54,IF(N3157="Drama",Predictive_Model!$D$55,IF(N3157="Horror",Predictive_Model!$D$56,IF(N3157="Romance",Predictive_Model!$D$57,IF(N3157="Sci-Fi",Predictive_Model!$D$58,0)))))))))</f>
        <v>0.87552448347535561</v>
      </c>
      <c r="V3157" s="3" t="str">
        <f t="shared" si="496"/>
        <v>Critical</v>
      </c>
      <c r="W3157" s="6">
        <f t="shared" si="497"/>
        <v>17.989999999999998</v>
      </c>
      <c r="X3157" s="3" t="str">
        <f t="shared" si="498"/>
        <v>Priority 1</v>
      </c>
      <c r="Y3157" s="3" t="str">
        <f t="shared" si="499"/>
        <v>OK</v>
      </c>
    </row>
    <row r="3158" spans="1:25" x14ac:dyDescent="0.25">
      <c r="A3158" s="3" t="str">
        <f>Raw_Data!A3158</f>
        <v>79b3f0bd-b45f-444d-a121-5b7a374c0780</v>
      </c>
      <c r="B3158" s="3">
        <f>Raw_Data!B3158</f>
        <v>21</v>
      </c>
      <c r="C3158" s="3" t="str">
        <f>Raw_Data!C3158</f>
        <v>Female</v>
      </c>
      <c r="D3158" s="3" t="str">
        <f>Raw_Data!D3158</f>
        <v>Basic</v>
      </c>
      <c r="E3158" s="3">
        <f>Raw_Data!E3158</f>
        <v>17.28</v>
      </c>
      <c r="F3158" s="3">
        <f>Raw_Data!F3158</f>
        <v>18</v>
      </c>
      <c r="G3158" s="3" t="str">
        <f>Raw_Data!G3158</f>
        <v>Africa</v>
      </c>
      <c r="H3158" s="3" t="str">
        <f>Raw_Data!H3158</f>
        <v>Mobile</v>
      </c>
      <c r="I3158" s="3">
        <f>Raw_Data!I3158</f>
        <v>8.99</v>
      </c>
      <c r="J3158" s="3">
        <f>Raw_Data!J3158</f>
        <v>0</v>
      </c>
      <c r="K3158" s="3" t="str">
        <f>Raw_Data!K3158</f>
        <v>PayPal</v>
      </c>
      <c r="L3158" s="3">
        <f>Raw_Data!L3158</f>
        <v>4</v>
      </c>
      <c r="M3158" s="3">
        <f>Raw_Data!M3158</f>
        <v>0.91</v>
      </c>
      <c r="N3158" s="3" t="str">
        <f>Raw_Data!N3158</f>
        <v>Documentary</v>
      </c>
      <c r="O3158" s="3" t="str">
        <f t="shared" si="490"/>
        <v>18-24</v>
      </c>
      <c r="P3158" s="3" t="str">
        <f t="shared" si="491"/>
        <v>10-24h</v>
      </c>
      <c r="Q3158" s="3" t="str">
        <f t="shared" si="492"/>
        <v>8-21d</v>
      </c>
      <c r="R3158" s="3" t="str">
        <f t="shared" si="493"/>
        <v>Medium</v>
      </c>
      <c r="S3158" s="3" t="str">
        <f t="shared" si="494"/>
        <v>Low</v>
      </c>
      <c r="T3158" s="3" t="str">
        <f t="shared" si="495"/>
        <v>Active</v>
      </c>
      <c r="U3158" s="4">
        <f>1/(1+EXP(-(Predictive_Model!$B$5+((B3158-Predictive_Model!$B$20)/Predictive_Model!$C$20)*Predictive_Model!$D$20+((E3158-Predictive_Model!$B$21)/Predictive_Model!$C$21)*Predictive_Model!$D$21+((F3158-Predictive_Model!$B$22)/Predictive_Model!$C$22)*Predictive_Model!$D$22+((I3158-Predictive_Model!$B$23)/Predictive_Model!$C$23)*Predictive_Model!$D$23+((L3158-Predictive_Model!$B$24)/Predictive_Model!$C$24)*Predictive_Model!$D$24+((M3158-Predictive_Model!$B$25)/Predictive_Model!$C$25)*Predictive_Model!$D$25+IF(C3158="Male",Predictive_Model!$D$31,IF(C3158="Other",Predictive_Model!$D$32,0))+IF(D3158="Premium",Predictive_Model!$D$34,IF(D3158="Standard",Predictive_Model!$D$35,0))+IF(G3158="Asia",Predictive_Model!$D$37,IF(G3158="Europe",Predictive_Model!$D$38,IF(G3158="North America",Predictive_Model!$D$39,IF(G3158="Oceania",Predictive_Model!$D$40,IF(G3158="South America",Predictive_Model!$D$41,0)))))+IF(H3158="Laptop",Predictive_Model!$D$43,IF(H3158="Mobile",Predictive_Model!$D$44,IF(H3158="TV",Predictive_Model!$D$45,IF(H3158="Tablet",Predictive_Model!$D$46,0))))+IF(K3158="Crypto",Predictive_Model!$D$48,IF(K3158="Debit Card",Predictive_Model!$D$49,IF(K3158="Gift Card",Predictive_Model!$D$50,IF(K3158="PayPal",Predictive_Model!$D$51,0))))+IF(N3158="Comedy",Predictive_Model!$D$53,IF(N3158="Documentary",Predictive_Model!$D$54,IF(N3158="Drama",Predictive_Model!$D$55,IF(N3158="Horror",Predictive_Model!$D$56,IF(N3158="Romance",Predictive_Model!$D$57,IF(N3158="Sci-Fi",Predictive_Model!$D$58,0)))))))))</f>
        <v>0.31497299505061205</v>
      </c>
      <c r="V3158" s="3" t="str">
        <f t="shared" si="496"/>
        <v>Medium</v>
      </c>
      <c r="W3158" s="6">
        <f t="shared" si="497"/>
        <v>2.8316072255050022</v>
      </c>
      <c r="X3158" s="3" t="str">
        <f t="shared" si="498"/>
        <v>Monitor</v>
      </c>
      <c r="Y3158" s="3" t="str">
        <f t="shared" si="499"/>
        <v>OK</v>
      </c>
    </row>
    <row r="3159" spans="1:25" x14ac:dyDescent="0.25">
      <c r="A3159" s="3" t="str">
        <f>Raw_Data!A3159</f>
        <v>d74761a3-27c1-4593-92ee-084f86b6c7f5</v>
      </c>
      <c r="B3159" s="3">
        <f>Raw_Data!B3159</f>
        <v>70</v>
      </c>
      <c r="C3159" s="3" t="str">
        <f>Raw_Data!C3159</f>
        <v>Other</v>
      </c>
      <c r="D3159" s="3" t="str">
        <f>Raw_Data!D3159</f>
        <v>Premium</v>
      </c>
      <c r="E3159" s="3">
        <f>Raw_Data!E3159</f>
        <v>5.52</v>
      </c>
      <c r="F3159" s="3">
        <f>Raw_Data!F3159</f>
        <v>29</v>
      </c>
      <c r="G3159" s="3" t="str">
        <f>Raw_Data!G3159</f>
        <v>South America</v>
      </c>
      <c r="H3159" s="3" t="str">
        <f>Raw_Data!H3159</f>
        <v>Desktop</v>
      </c>
      <c r="I3159" s="3">
        <f>Raw_Data!I3159</f>
        <v>17.989999999999998</v>
      </c>
      <c r="J3159" s="3">
        <f>Raw_Data!J3159</f>
        <v>0</v>
      </c>
      <c r="K3159" s="3" t="str">
        <f>Raw_Data!K3159</f>
        <v>Crypto</v>
      </c>
      <c r="L3159" s="3">
        <f>Raw_Data!L3159</f>
        <v>4</v>
      </c>
      <c r="M3159" s="3">
        <f>Raw_Data!M3159</f>
        <v>0.18</v>
      </c>
      <c r="N3159" s="3" t="str">
        <f>Raw_Data!N3159</f>
        <v>Documentary</v>
      </c>
      <c r="O3159" s="3" t="str">
        <f t="shared" si="490"/>
        <v>55-70</v>
      </c>
      <c r="P3159" s="3" t="str">
        <f t="shared" si="491"/>
        <v>&lt;10h</v>
      </c>
      <c r="Q3159" s="3" t="str">
        <f t="shared" si="492"/>
        <v>22-45d</v>
      </c>
      <c r="R3159" s="3" t="str">
        <f t="shared" si="493"/>
        <v>Medium</v>
      </c>
      <c r="S3159" s="3" t="str">
        <f t="shared" si="494"/>
        <v>High</v>
      </c>
      <c r="T3159" s="3" t="str">
        <f t="shared" si="495"/>
        <v>Active</v>
      </c>
      <c r="U3159" s="4">
        <f>1/(1+EXP(-(Predictive_Model!$B$5+((B3159-Predictive_Model!$B$20)/Predictive_Model!$C$20)*Predictive_Model!$D$20+((E3159-Predictive_Model!$B$21)/Predictive_Model!$C$21)*Predictive_Model!$D$21+((F3159-Predictive_Model!$B$22)/Predictive_Model!$C$22)*Predictive_Model!$D$22+((I3159-Predictive_Model!$B$23)/Predictive_Model!$C$23)*Predictive_Model!$D$23+((L3159-Predictive_Model!$B$24)/Predictive_Model!$C$24)*Predictive_Model!$D$24+((M3159-Predictive_Model!$B$25)/Predictive_Model!$C$25)*Predictive_Model!$D$25+IF(C3159="Male",Predictive_Model!$D$31,IF(C3159="Other",Predictive_Model!$D$32,0))+IF(D3159="Premium",Predictive_Model!$D$34,IF(D3159="Standard",Predictive_Model!$D$35,0))+IF(G3159="Asia",Predictive_Model!$D$37,IF(G3159="Europe",Predictive_Model!$D$38,IF(G3159="North America",Predictive_Model!$D$39,IF(G3159="Oceania",Predictive_Model!$D$40,IF(G3159="South America",Predictive_Model!$D$41,0)))))+IF(H3159="Laptop",Predictive_Model!$D$43,IF(H3159="Mobile",Predictive_Model!$D$44,IF(H3159="TV",Predictive_Model!$D$45,IF(H3159="Tablet",Predictive_Model!$D$46,0))))+IF(K3159="Crypto",Predictive_Model!$D$48,IF(K3159="Debit Card",Predictive_Model!$D$49,IF(K3159="Gift Card",Predictive_Model!$D$50,IF(K3159="PayPal",Predictive_Model!$D$51,0))))+IF(N3159="Comedy",Predictive_Model!$D$53,IF(N3159="Documentary",Predictive_Model!$D$54,IF(N3159="Drama",Predictive_Model!$D$55,IF(N3159="Horror",Predictive_Model!$D$56,IF(N3159="Romance",Predictive_Model!$D$57,IF(N3159="Sci-Fi",Predictive_Model!$D$58,0)))))))))</f>
        <v>0.75006811243409277</v>
      </c>
      <c r="V3159" s="3" t="str">
        <f t="shared" si="496"/>
        <v>Critical</v>
      </c>
      <c r="W3159" s="6">
        <f t="shared" si="497"/>
        <v>13.493725342689327</v>
      </c>
      <c r="X3159" s="3" t="str">
        <f t="shared" si="498"/>
        <v>Priority 1</v>
      </c>
      <c r="Y3159" s="3" t="str">
        <f t="shared" si="499"/>
        <v>OK</v>
      </c>
    </row>
    <row r="3160" spans="1:25" x14ac:dyDescent="0.25">
      <c r="A3160" s="3" t="str">
        <f>Raw_Data!A3160</f>
        <v>14e1fddb-7d3b-4098-b5f5-98d0467d9921</v>
      </c>
      <c r="B3160" s="3">
        <f>Raw_Data!B3160</f>
        <v>69</v>
      </c>
      <c r="C3160" s="3" t="str">
        <f>Raw_Data!C3160</f>
        <v>Other</v>
      </c>
      <c r="D3160" s="3" t="str">
        <f>Raw_Data!D3160</f>
        <v>Basic</v>
      </c>
      <c r="E3160" s="3">
        <f>Raw_Data!E3160</f>
        <v>22.17</v>
      </c>
      <c r="F3160" s="3">
        <f>Raw_Data!F3160</f>
        <v>51</v>
      </c>
      <c r="G3160" s="3" t="str">
        <f>Raw_Data!G3160</f>
        <v>Europe</v>
      </c>
      <c r="H3160" s="3" t="str">
        <f>Raw_Data!H3160</f>
        <v>Laptop</v>
      </c>
      <c r="I3160" s="3">
        <f>Raw_Data!I3160</f>
        <v>8.99</v>
      </c>
      <c r="J3160" s="3">
        <f>Raw_Data!J3160</f>
        <v>1</v>
      </c>
      <c r="K3160" s="3" t="str">
        <f>Raw_Data!K3160</f>
        <v>Gift Card</v>
      </c>
      <c r="L3160" s="3">
        <f>Raw_Data!L3160</f>
        <v>2</v>
      </c>
      <c r="M3160" s="3">
        <f>Raw_Data!M3160</f>
        <v>0.43</v>
      </c>
      <c r="N3160" s="3" t="str">
        <f>Raw_Data!N3160</f>
        <v>Drama</v>
      </c>
      <c r="O3160" s="3" t="str">
        <f t="shared" si="490"/>
        <v>55-70</v>
      </c>
      <c r="P3160" s="3" t="str">
        <f t="shared" si="491"/>
        <v>10-24h</v>
      </c>
      <c r="Q3160" s="3" t="str">
        <f t="shared" si="492"/>
        <v>46-60d</v>
      </c>
      <c r="R3160" s="3" t="str">
        <f t="shared" si="493"/>
        <v>Medium</v>
      </c>
      <c r="S3160" s="3" t="str">
        <f t="shared" si="494"/>
        <v>Low</v>
      </c>
      <c r="T3160" s="3" t="str">
        <f t="shared" si="495"/>
        <v>Churned</v>
      </c>
      <c r="U3160" s="4">
        <f>1/(1+EXP(-(Predictive_Model!$B$5+((B3160-Predictive_Model!$B$20)/Predictive_Model!$C$20)*Predictive_Model!$D$20+((E3160-Predictive_Model!$B$21)/Predictive_Model!$C$21)*Predictive_Model!$D$21+((F3160-Predictive_Model!$B$22)/Predictive_Model!$C$22)*Predictive_Model!$D$22+((I3160-Predictive_Model!$B$23)/Predictive_Model!$C$23)*Predictive_Model!$D$23+((L3160-Predictive_Model!$B$24)/Predictive_Model!$C$24)*Predictive_Model!$D$24+((M3160-Predictive_Model!$B$25)/Predictive_Model!$C$25)*Predictive_Model!$D$25+IF(C3160="Male",Predictive_Model!$D$31,IF(C3160="Other",Predictive_Model!$D$32,0))+IF(D3160="Premium",Predictive_Model!$D$34,IF(D3160="Standard",Predictive_Model!$D$35,0))+IF(G3160="Asia",Predictive_Model!$D$37,IF(G3160="Europe",Predictive_Model!$D$38,IF(G3160="North America",Predictive_Model!$D$39,IF(G3160="Oceania",Predictive_Model!$D$40,IF(G3160="South America",Predictive_Model!$D$41,0)))))+IF(H3160="Laptop",Predictive_Model!$D$43,IF(H3160="Mobile",Predictive_Model!$D$44,IF(H3160="TV",Predictive_Model!$D$45,IF(H3160="Tablet",Predictive_Model!$D$46,0))))+IF(K3160="Crypto",Predictive_Model!$D$48,IF(K3160="Debit Card",Predictive_Model!$D$49,IF(K3160="Gift Card",Predictive_Model!$D$50,IF(K3160="PayPal",Predictive_Model!$D$51,0))))+IF(N3160="Comedy",Predictive_Model!$D$53,IF(N3160="Documentary",Predictive_Model!$D$54,IF(N3160="Drama",Predictive_Model!$D$55,IF(N3160="Horror",Predictive_Model!$D$56,IF(N3160="Romance",Predictive_Model!$D$57,IF(N3160="Sci-Fi",Predictive_Model!$D$58,0)))))))))</f>
        <v>0.95943498654709514</v>
      </c>
      <c r="V3160" s="3" t="str">
        <f t="shared" si="496"/>
        <v>Critical</v>
      </c>
      <c r="W3160" s="6">
        <f t="shared" si="497"/>
        <v>8.99</v>
      </c>
      <c r="X3160" s="3" t="str">
        <f t="shared" si="498"/>
        <v>Priority 2</v>
      </c>
      <c r="Y3160" s="3" t="str">
        <f t="shared" si="499"/>
        <v>OK</v>
      </c>
    </row>
    <row r="3161" spans="1:25" x14ac:dyDescent="0.25">
      <c r="A3161" s="3" t="str">
        <f>Raw_Data!A3161</f>
        <v>d3cdf140-4887-4f53-a5d3-ec891892c883</v>
      </c>
      <c r="B3161" s="3">
        <f>Raw_Data!B3161</f>
        <v>36</v>
      </c>
      <c r="C3161" s="3" t="str">
        <f>Raw_Data!C3161</f>
        <v>Male</v>
      </c>
      <c r="D3161" s="3" t="str">
        <f>Raw_Data!D3161</f>
        <v>Premium</v>
      </c>
      <c r="E3161" s="3">
        <f>Raw_Data!E3161</f>
        <v>0.98</v>
      </c>
      <c r="F3161" s="3">
        <f>Raw_Data!F3161</f>
        <v>55</v>
      </c>
      <c r="G3161" s="3" t="str">
        <f>Raw_Data!G3161</f>
        <v>Oceania</v>
      </c>
      <c r="H3161" s="3" t="str">
        <f>Raw_Data!H3161</f>
        <v>Mobile</v>
      </c>
      <c r="I3161" s="3">
        <f>Raw_Data!I3161</f>
        <v>17.989999999999998</v>
      </c>
      <c r="J3161" s="3">
        <f>Raw_Data!J3161</f>
        <v>1</v>
      </c>
      <c r="K3161" s="3" t="str">
        <f>Raw_Data!K3161</f>
        <v>Debit Card</v>
      </c>
      <c r="L3161" s="3">
        <f>Raw_Data!L3161</f>
        <v>2</v>
      </c>
      <c r="M3161" s="3">
        <f>Raw_Data!M3161</f>
        <v>0.02</v>
      </c>
      <c r="N3161" s="3" t="str">
        <f>Raw_Data!N3161</f>
        <v>Comedy</v>
      </c>
      <c r="O3161" s="3" t="str">
        <f t="shared" si="490"/>
        <v>35-44</v>
      </c>
      <c r="P3161" s="3" t="str">
        <f t="shared" si="491"/>
        <v>&lt;10h</v>
      </c>
      <c r="Q3161" s="3" t="str">
        <f t="shared" si="492"/>
        <v>46-60d</v>
      </c>
      <c r="R3161" s="3" t="str">
        <f t="shared" si="493"/>
        <v>Low</v>
      </c>
      <c r="S3161" s="3" t="str">
        <f t="shared" si="494"/>
        <v>High</v>
      </c>
      <c r="T3161" s="3" t="str">
        <f t="shared" si="495"/>
        <v>Churned</v>
      </c>
      <c r="U3161" s="4">
        <f>1/(1+EXP(-(Predictive_Model!$B$5+((B3161-Predictive_Model!$B$20)/Predictive_Model!$C$20)*Predictive_Model!$D$20+((E3161-Predictive_Model!$B$21)/Predictive_Model!$C$21)*Predictive_Model!$D$21+((F3161-Predictive_Model!$B$22)/Predictive_Model!$C$22)*Predictive_Model!$D$22+((I3161-Predictive_Model!$B$23)/Predictive_Model!$C$23)*Predictive_Model!$D$23+((L3161-Predictive_Model!$B$24)/Predictive_Model!$C$24)*Predictive_Model!$D$24+((M3161-Predictive_Model!$B$25)/Predictive_Model!$C$25)*Predictive_Model!$D$25+IF(C3161="Male",Predictive_Model!$D$31,IF(C3161="Other",Predictive_Model!$D$32,0))+IF(D3161="Premium",Predictive_Model!$D$34,IF(D3161="Standard",Predictive_Model!$D$35,0))+IF(G3161="Asia",Predictive_Model!$D$37,IF(G3161="Europe",Predictive_Model!$D$38,IF(G3161="North America",Predictive_Model!$D$39,IF(G3161="Oceania",Predictive_Model!$D$40,IF(G3161="South America",Predictive_Model!$D$41,0)))))+IF(H3161="Laptop",Predictive_Model!$D$43,IF(H3161="Mobile",Predictive_Model!$D$44,IF(H3161="TV",Predictive_Model!$D$45,IF(H3161="Tablet",Predictive_Model!$D$46,0))))+IF(K3161="Crypto",Predictive_Model!$D$48,IF(K3161="Debit Card",Predictive_Model!$D$49,IF(K3161="Gift Card",Predictive_Model!$D$50,IF(K3161="PayPal",Predictive_Model!$D$51,0))))+IF(N3161="Comedy",Predictive_Model!$D$53,IF(N3161="Documentary",Predictive_Model!$D$54,IF(N3161="Drama",Predictive_Model!$D$55,IF(N3161="Horror",Predictive_Model!$D$56,IF(N3161="Romance",Predictive_Model!$D$57,IF(N3161="Sci-Fi",Predictive_Model!$D$58,0)))))))))</f>
        <v>0.99990596510975627</v>
      </c>
      <c r="V3161" s="3" t="str">
        <f t="shared" si="496"/>
        <v>Critical</v>
      </c>
      <c r="W3161" s="6">
        <f t="shared" si="497"/>
        <v>17.989999999999998</v>
      </c>
      <c r="X3161" s="3" t="str">
        <f t="shared" si="498"/>
        <v>Priority 1</v>
      </c>
      <c r="Y3161" s="3" t="str">
        <f t="shared" si="499"/>
        <v>OK</v>
      </c>
    </row>
    <row r="3162" spans="1:25" x14ac:dyDescent="0.25">
      <c r="A3162" s="3" t="str">
        <f>Raw_Data!A3162</f>
        <v>2fae4d1f-9063-4947-aac3-ec1c00169d35</v>
      </c>
      <c r="B3162" s="3">
        <f>Raw_Data!B3162</f>
        <v>70</v>
      </c>
      <c r="C3162" s="3" t="str">
        <f>Raw_Data!C3162</f>
        <v>Other</v>
      </c>
      <c r="D3162" s="3" t="str">
        <f>Raw_Data!D3162</f>
        <v>Basic</v>
      </c>
      <c r="E3162" s="3">
        <f>Raw_Data!E3162</f>
        <v>61.47</v>
      </c>
      <c r="F3162" s="3">
        <f>Raw_Data!F3162</f>
        <v>7</v>
      </c>
      <c r="G3162" s="3" t="str">
        <f>Raw_Data!G3162</f>
        <v>Europe</v>
      </c>
      <c r="H3162" s="3" t="str">
        <f>Raw_Data!H3162</f>
        <v>Mobile</v>
      </c>
      <c r="I3162" s="3">
        <f>Raw_Data!I3162</f>
        <v>8.99</v>
      </c>
      <c r="J3162" s="3">
        <f>Raw_Data!J3162</f>
        <v>0</v>
      </c>
      <c r="K3162" s="3" t="str">
        <f>Raw_Data!K3162</f>
        <v>PayPal</v>
      </c>
      <c r="L3162" s="3">
        <f>Raw_Data!L3162</f>
        <v>1</v>
      </c>
      <c r="M3162" s="3">
        <f>Raw_Data!M3162</f>
        <v>7.68</v>
      </c>
      <c r="N3162" s="3" t="str">
        <f>Raw_Data!N3162</f>
        <v>Romance</v>
      </c>
      <c r="O3162" s="3" t="str">
        <f t="shared" si="490"/>
        <v>55-70</v>
      </c>
      <c r="P3162" s="3" t="str">
        <f t="shared" si="491"/>
        <v>50h+</v>
      </c>
      <c r="Q3162" s="3" t="str">
        <f t="shared" si="492"/>
        <v>0-7d</v>
      </c>
      <c r="R3162" s="3" t="str">
        <f t="shared" si="493"/>
        <v>High</v>
      </c>
      <c r="S3162" s="3" t="str">
        <f t="shared" si="494"/>
        <v>Low</v>
      </c>
      <c r="T3162" s="3" t="str">
        <f t="shared" si="495"/>
        <v>Active</v>
      </c>
      <c r="U3162" s="4">
        <f>1/(1+EXP(-(Predictive_Model!$B$5+((B3162-Predictive_Model!$B$20)/Predictive_Model!$C$20)*Predictive_Model!$D$20+((E3162-Predictive_Model!$B$21)/Predictive_Model!$C$21)*Predictive_Model!$D$21+((F3162-Predictive_Model!$B$22)/Predictive_Model!$C$22)*Predictive_Model!$D$22+((I3162-Predictive_Model!$B$23)/Predictive_Model!$C$23)*Predictive_Model!$D$23+((L3162-Predictive_Model!$B$24)/Predictive_Model!$C$24)*Predictive_Model!$D$24+((M3162-Predictive_Model!$B$25)/Predictive_Model!$C$25)*Predictive_Model!$D$25+IF(C3162="Male",Predictive_Model!$D$31,IF(C3162="Other",Predictive_Model!$D$32,0))+IF(D3162="Premium",Predictive_Model!$D$34,IF(D3162="Standard",Predictive_Model!$D$35,0))+IF(G3162="Asia",Predictive_Model!$D$37,IF(G3162="Europe",Predictive_Model!$D$38,IF(G3162="North America",Predictive_Model!$D$39,IF(G3162="Oceania",Predictive_Model!$D$40,IF(G3162="South America",Predictive_Model!$D$41,0)))))+IF(H3162="Laptop",Predictive_Model!$D$43,IF(H3162="Mobile",Predictive_Model!$D$44,IF(H3162="TV",Predictive_Model!$D$45,IF(H3162="Tablet",Predictive_Model!$D$46,0))))+IF(K3162="Crypto",Predictive_Model!$D$48,IF(K3162="Debit Card",Predictive_Model!$D$49,IF(K3162="Gift Card",Predictive_Model!$D$50,IF(K3162="PayPal",Predictive_Model!$D$51,0))))+IF(N3162="Comedy",Predictive_Model!$D$53,IF(N3162="Documentary",Predictive_Model!$D$54,IF(N3162="Drama",Predictive_Model!$D$55,IF(N3162="Horror",Predictive_Model!$D$56,IF(N3162="Romance",Predictive_Model!$D$57,IF(N3162="Sci-Fi",Predictive_Model!$D$58,0)))))))))</f>
        <v>8.9479322182657238E-12</v>
      </c>
      <c r="V3162" s="3" t="str">
        <f t="shared" si="496"/>
        <v>Low</v>
      </c>
      <c r="W3162" s="6">
        <f t="shared" si="497"/>
        <v>8.0441910642208862E-11</v>
      </c>
      <c r="X3162" s="3" t="str">
        <f t="shared" si="498"/>
        <v>Monitor</v>
      </c>
      <c r="Y3162" s="3" t="str">
        <f t="shared" si="499"/>
        <v>OK</v>
      </c>
    </row>
    <row r="3163" spans="1:25" x14ac:dyDescent="0.25">
      <c r="A3163" s="3" t="str">
        <f>Raw_Data!A3163</f>
        <v>4beaf71e-a65e-4ddd-a643-c8e5acf5bd55</v>
      </c>
      <c r="B3163" s="3">
        <f>Raw_Data!B3163</f>
        <v>22</v>
      </c>
      <c r="C3163" s="3" t="str">
        <f>Raw_Data!C3163</f>
        <v>Male</v>
      </c>
      <c r="D3163" s="3" t="str">
        <f>Raw_Data!D3163</f>
        <v>Basic</v>
      </c>
      <c r="E3163" s="3">
        <f>Raw_Data!E3163</f>
        <v>20.87</v>
      </c>
      <c r="F3163" s="3">
        <f>Raw_Data!F3163</f>
        <v>45</v>
      </c>
      <c r="G3163" s="3" t="str">
        <f>Raw_Data!G3163</f>
        <v>Oceania</v>
      </c>
      <c r="H3163" s="3" t="str">
        <f>Raw_Data!H3163</f>
        <v>Tablet</v>
      </c>
      <c r="I3163" s="3">
        <f>Raw_Data!I3163</f>
        <v>8.99</v>
      </c>
      <c r="J3163" s="3">
        <f>Raw_Data!J3163</f>
        <v>1</v>
      </c>
      <c r="K3163" s="3" t="str">
        <f>Raw_Data!K3163</f>
        <v>PayPal</v>
      </c>
      <c r="L3163" s="3">
        <f>Raw_Data!L3163</f>
        <v>1</v>
      </c>
      <c r="M3163" s="3">
        <f>Raw_Data!M3163</f>
        <v>0.45</v>
      </c>
      <c r="N3163" s="3" t="str">
        <f>Raw_Data!N3163</f>
        <v>Drama</v>
      </c>
      <c r="O3163" s="3" t="str">
        <f t="shared" si="490"/>
        <v>18-24</v>
      </c>
      <c r="P3163" s="3" t="str">
        <f t="shared" si="491"/>
        <v>10-24h</v>
      </c>
      <c r="Q3163" s="3" t="str">
        <f t="shared" si="492"/>
        <v>22-45d</v>
      </c>
      <c r="R3163" s="3" t="str">
        <f t="shared" si="493"/>
        <v>Medium</v>
      </c>
      <c r="S3163" s="3" t="str">
        <f t="shared" si="494"/>
        <v>Low</v>
      </c>
      <c r="T3163" s="3" t="str">
        <f t="shared" si="495"/>
        <v>Churned</v>
      </c>
      <c r="U3163" s="4">
        <f>1/(1+EXP(-(Predictive_Model!$B$5+((B3163-Predictive_Model!$B$20)/Predictive_Model!$C$20)*Predictive_Model!$D$20+((E3163-Predictive_Model!$B$21)/Predictive_Model!$C$21)*Predictive_Model!$D$21+((F3163-Predictive_Model!$B$22)/Predictive_Model!$C$22)*Predictive_Model!$D$22+((I3163-Predictive_Model!$B$23)/Predictive_Model!$C$23)*Predictive_Model!$D$23+((L3163-Predictive_Model!$B$24)/Predictive_Model!$C$24)*Predictive_Model!$D$24+((M3163-Predictive_Model!$B$25)/Predictive_Model!$C$25)*Predictive_Model!$D$25+IF(C3163="Male",Predictive_Model!$D$31,IF(C3163="Other",Predictive_Model!$D$32,0))+IF(D3163="Premium",Predictive_Model!$D$34,IF(D3163="Standard",Predictive_Model!$D$35,0))+IF(G3163="Asia",Predictive_Model!$D$37,IF(G3163="Europe",Predictive_Model!$D$38,IF(G3163="North America",Predictive_Model!$D$39,IF(G3163="Oceania",Predictive_Model!$D$40,IF(G3163="South America",Predictive_Model!$D$41,0)))))+IF(H3163="Laptop",Predictive_Model!$D$43,IF(H3163="Mobile",Predictive_Model!$D$44,IF(H3163="TV",Predictive_Model!$D$45,IF(H3163="Tablet",Predictive_Model!$D$46,0))))+IF(K3163="Crypto",Predictive_Model!$D$48,IF(K3163="Debit Card",Predictive_Model!$D$49,IF(K3163="Gift Card",Predictive_Model!$D$50,IF(K3163="PayPal",Predictive_Model!$D$51,0))))+IF(N3163="Comedy",Predictive_Model!$D$53,IF(N3163="Documentary",Predictive_Model!$D$54,IF(N3163="Drama",Predictive_Model!$D$55,IF(N3163="Horror",Predictive_Model!$D$56,IF(N3163="Romance",Predictive_Model!$D$57,IF(N3163="Sci-Fi",Predictive_Model!$D$58,0)))))))))</f>
        <v>0.99051256029536427</v>
      </c>
      <c r="V3163" s="3" t="str">
        <f t="shared" si="496"/>
        <v>Critical</v>
      </c>
      <c r="W3163" s="6">
        <f t="shared" si="497"/>
        <v>8.99</v>
      </c>
      <c r="X3163" s="3" t="str">
        <f t="shared" si="498"/>
        <v>Priority 2</v>
      </c>
      <c r="Y3163" s="3" t="str">
        <f t="shared" si="499"/>
        <v>OK</v>
      </c>
    </row>
    <row r="3164" spans="1:25" x14ac:dyDescent="0.25">
      <c r="A3164" s="3" t="str">
        <f>Raw_Data!A3164</f>
        <v>d0c512fc-8212-4d61-9ad2-dce10af1dbf7</v>
      </c>
      <c r="B3164" s="3">
        <f>Raw_Data!B3164</f>
        <v>52</v>
      </c>
      <c r="C3164" s="3" t="str">
        <f>Raw_Data!C3164</f>
        <v>Female</v>
      </c>
      <c r="D3164" s="3" t="str">
        <f>Raw_Data!D3164</f>
        <v>Basic</v>
      </c>
      <c r="E3164" s="3">
        <f>Raw_Data!E3164</f>
        <v>3.59</v>
      </c>
      <c r="F3164" s="3">
        <f>Raw_Data!F3164</f>
        <v>42</v>
      </c>
      <c r="G3164" s="3" t="str">
        <f>Raw_Data!G3164</f>
        <v>Africa</v>
      </c>
      <c r="H3164" s="3" t="str">
        <f>Raw_Data!H3164</f>
        <v>TV</v>
      </c>
      <c r="I3164" s="3">
        <f>Raw_Data!I3164</f>
        <v>8.99</v>
      </c>
      <c r="J3164" s="3">
        <f>Raw_Data!J3164</f>
        <v>1</v>
      </c>
      <c r="K3164" s="3" t="str">
        <f>Raw_Data!K3164</f>
        <v>Gift Card</v>
      </c>
      <c r="L3164" s="3">
        <f>Raw_Data!L3164</f>
        <v>4</v>
      </c>
      <c r="M3164" s="3">
        <f>Raw_Data!M3164</f>
        <v>0.08</v>
      </c>
      <c r="N3164" s="3" t="str">
        <f>Raw_Data!N3164</f>
        <v>Sci-Fi</v>
      </c>
      <c r="O3164" s="3" t="str">
        <f t="shared" si="490"/>
        <v>45-54</v>
      </c>
      <c r="P3164" s="3" t="str">
        <f t="shared" si="491"/>
        <v>&lt;10h</v>
      </c>
      <c r="Q3164" s="3" t="str">
        <f t="shared" si="492"/>
        <v>22-45d</v>
      </c>
      <c r="R3164" s="3" t="str">
        <f t="shared" si="493"/>
        <v>Medium</v>
      </c>
      <c r="S3164" s="3" t="str">
        <f t="shared" si="494"/>
        <v>Low</v>
      </c>
      <c r="T3164" s="3" t="str">
        <f t="shared" si="495"/>
        <v>Churned</v>
      </c>
      <c r="U3164" s="4">
        <f>1/(1+EXP(-(Predictive_Model!$B$5+((B3164-Predictive_Model!$B$20)/Predictive_Model!$C$20)*Predictive_Model!$D$20+((E3164-Predictive_Model!$B$21)/Predictive_Model!$C$21)*Predictive_Model!$D$21+((F3164-Predictive_Model!$B$22)/Predictive_Model!$C$22)*Predictive_Model!$D$22+((I3164-Predictive_Model!$B$23)/Predictive_Model!$C$23)*Predictive_Model!$D$23+((L3164-Predictive_Model!$B$24)/Predictive_Model!$C$24)*Predictive_Model!$D$24+((M3164-Predictive_Model!$B$25)/Predictive_Model!$C$25)*Predictive_Model!$D$25+IF(C3164="Male",Predictive_Model!$D$31,IF(C3164="Other",Predictive_Model!$D$32,0))+IF(D3164="Premium",Predictive_Model!$D$34,IF(D3164="Standard",Predictive_Model!$D$35,0))+IF(G3164="Asia",Predictive_Model!$D$37,IF(G3164="Europe",Predictive_Model!$D$38,IF(G3164="North America",Predictive_Model!$D$39,IF(G3164="Oceania",Predictive_Model!$D$40,IF(G3164="South America",Predictive_Model!$D$41,0)))))+IF(H3164="Laptop",Predictive_Model!$D$43,IF(H3164="Mobile",Predictive_Model!$D$44,IF(H3164="TV",Predictive_Model!$D$45,IF(H3164="Tablet",Predictive_Model!$D$46,0))))+IF(K3164="Crypto",Predictive_Model!$D$48,IF(K3164="Debit Card",Predictive_Model!$D$49,IF(K3164="Gift Card",Predictive_Model!$D$50,IF(K3164="PayPal",Predictive_Model!$D$51,0))))+IF(N3164="Comedy",Predictive_Model!$D$53,IF(N3164="Documentary",Predictive_Model!$D$54,IF(N3164="Drama",Predictive_Model!$D$55,IF(N3164="Horror",Predictive_Model!$D$56,IF(N3164="Romance",Predictive_Model!$D$57,IF(N3164="Sci-Fi",Predictive_Model!$D$58,0)))))))))</f>
        <v>0.99883479771027495</v>
      </c>
      <c r="V3164" s="3" t="str">
        <f t="shared" si="496"/>
        <v>Critical</v>
      </c>
      <c r="W3164" s="6">
        <f t="shared" si="497"/>
        <v>8.99</v>
      </c>
      <c r="X3164" s="3" t="str">
        <f t="shared" si="498"/>
        <v>Priority 2</v>
      </c>
      <c r="Y3164" s="3" t="str">
        <f t="shared" si="499"/>
        <v>OK</v>
      </c>
    </row>
    <row r="3165" spans="1:25" x14ac:dyDescent="0.25">
      <c r="A3165" s="3" t="str">
        <f>Raw_Data!A3165</f>
        <v>76a7587e-4288-4134-acd3-1c161865573a</v>
      </c>
      <c r="B3165" s="3">
        <f>Raw_Data!B3165</f>
        <v>19</v>
      </c>
      <c r="C3165" s="3" t="str">
        <f>Raw_Data!C3165</f>
        <v>Female</v>
      </c>
      <c r="D3165" s="3" t="str">
        <f>Raw_Data!D3165</f>
        <v>Standard</v>
      </c>
      <c r="E3165" s="3">
        <f>Raw_Data!E3165</f>
        <v>8.85</v>
      </c>
      <c r="F3165" s="3">
        <f>Raw_Data!F3165</f>
        <v>20</v>
      </c>
      <c r="G3165" s="3" t="str">
        <f>Raw_Data!G3165</f>
        <v>Oceania</v>
      </c>
      <c r="H3165" s="3" t="str">
        <f>Raw_Data!H3165</f>
        <v>Laptop</v>
      </c>
      <c r="I3165" s="3">
        <f>Raw_Data!I3165</f>
        <v>13.99</v>
      </c>
      <c r="J3165" s="3">
        <f>Raw_Data!J3165</f>
        <v>0</v>
      </c>
      <c r="K3165" s="3" t="str">
        <f>Raw_Data!K3165</f>
        <v>PayPal</v>
      </c>
      <c r="L3165" s="3">
        <f>Raw_Data!L3165</f>
        <v>4</v>
      </c>
      <c r="M3165" s="3">
        <f>Raw_Data!M3165</f>
        <v>0.42</v>
      </c>
      <c r="N3165" s="3" t="str">
        <f>Raw_Data!N3165</f>
        <v>Drama</v>
      </c>
      <c r="O3165" s="3" t="str">
        <f t="shared" si="490"/>
        <v>18-24</v>
      </c>
      <c r="P3165" s="3" t="str">
        <f t="shared" si="491"/>
        <v>&lt;10h</v>
      </c>
      <c r="Q3165" s="3" t="str">
        <f t="shared" si="492"/>
        <v>8-21d</v>
      </c>
      <c r="R3165" s="3" t="str">
        <f t="shared" si="493"/>
        <v>Medium</v>
      </c>
      <c r="S3165" s="3" t="str">
        <f t="shared" si="494"/>
        <v>Mid</v>
      </c>
      <c r="T3165" s="3" t="str">
        <f t="shared" si="495"/>
        <v>Active</v>
      </c>
      <c r="U3165" s="4">
        <f>1/(1+EXP(-(Predictive_Model!$B$5+((B3165-Predictive_Model!$B$20)/Predictive_Model!$C$20)*Predictive_Model!$D$20+((E3165-Predictive_Model!$B$21)/Predictive_Model!$C$21)*Predictive_Model!$D$21+((F3165-Predictive_Model!$B$22)/Predictive_Model!$C$22)*Predictive_Model!$D$22+((I3165-Predictive_Model!$B$23)/Predictive_Model!$C$23)*Predictive_Model!$D$23+((L3165-Predictive_Model!$B$24)/Predictive_Model!$C$24)*Predictive_Model!$D$24+((M3165-Predictive_Model!$B$25)/Predictive_Model!$C$25)*Predictive_Model!$D$25+IF(C3165="Male",Predictive_Model!$D$31,IF(C3165="Other",Predictive_Model!$D$32,0))+IF(D3165="Premium",Predictive_Model!$D$34,IF(D3165="Standard",Predictive_Model!$D$35,0))+IF(G3165="Asia",Predictive_Model!$D$37,IF(G3165="Europe",Predictive_Model!$D$38,IF(G3165="North America",Predictive_Model!$D$39,IF(G3165="Oceania",Predictive_Model!$D$40,IF(G3165="South America",Predictive_Model!$D$41,0)))))+IF(H3165="Laptop",Predictive_Model!$D$43,IF(H3165="Mobile",Predictive_Model!$D$44,IF(H3165="TV",Predictive_Model!$D$45,IF(H3165="Tablet",Predictive_Model!$D$46,0))))+IF(K3165="Crypto",Predictive_Model!$D$48,IF(K3165="Debit Card",Predictive_Model!$D$49,IF(K3165="Gift Card",Predictive_Model!$D$50,IF(K3165="PayPal",Predictive_Model!$D$51,0))))+IF(N3165="Comedy",Predictive_Model!$D$53,IF(N3165="Documentary",Predictive_Model!$D$54,IF(N3165="Drama",Predictive_Model!$D$55,IF(N3165="Horror",Predictive_Model!$D$56,IF(N3165="Romance",Predictive_Model!$D$57,IF(N3165="Sci-Fi",Predictive_Model!$D$58,0)))))))))</f>
        <v>0.58419025180745077</v>
      </c>
      <c r="V3165" s="3" t="str">
        <f t="shared" si="496"/>
        <v>High</v>
      </c>
      <c r="W3165" s="6">
        <f t="shared" si="497"/>
        <v>8.1728216227862358</v>
      </c>
      <c r="X3165" s="3" t="str">
        <f t="shared" si="498"/>
        <v>Monitor</v>
      </c>
      <c r="Y3165" s="3" t="str">
        <f t="shared" si="499"/>
        <v>OK</v>
      </c>
    </row>
    <row r="3166" spans="1:25" x14ac:dyDescent="0.25">
      <c r="A3166" s="3" t="str">
        <f>Raw_Data!A3166</f>
        <v>8868e07d-acc4-4b62-808a-ad4553109922</v>
      </c>
      <c r="B3166" s="3">
        <f>Raw_Data!B3166</f>
        <v>42</v>
      </c>
      <c r="C3166" s="3" t="str">
        <f>Raw_Data!C3166</f>
        <v>Male</v>
      </c>
      <c r="D3166" s="3" t="str">
        <f>Raw_Data!D3166</f>
        <v>Basic</v>
      </c>
      <c r="E3166" s="3">
        <f>Raw_Data!E3166</f>
        <v>7.09</v>
      </c>
      <c r="F3166" s="3">
        <f>Raw_Data!F3166</f>
        <v>21</v>
      </c>
      <c r="G3166" s="3" t="str">
        <f>Raw_Data!G3166</f>
        <v>Africa</v>
      </c>
      <c r="H3166" s="3" t="str">
        <f>Raw_Data!H3166</f>
        <v>TV</v>
      </c>
      <c r="I3166" s="3">
        <f>Raw_Data!I3166</f>
        <v>8.99</v>
      </c>
      <c r="J3166" s="3">
        <f>Raw_Data!J3166</f>
        <v>1</v>
      </c>
      <c r="K3166" s="3" t="str">
        <f>Raw_Data!K3166</f>
        <v>Debit Card</v>
      </c>
      <c r="L3166" s="3">
        <f>Raw_Data!L3166</f>
        <v>1</v>
      </c>
      <c r="M3166" s="3">
        <f>Raw_Data!M3166</f>
        <v>0.32</v>
      </c>
      <c r="N3166" s="3" t="str">
        <f>Raw_Data!N3166</f>
        <v>Action</v>
      </c>
      <c r="O3166" s="3" t="str">
        <f t="shared" si="490"/>
        <v>35-44</v>
      </c>
      <c r="P3166" s="3" t="str">
        <f t="shared" si="491"/>
        <v>&lt;10h</v>
      </c>
      <c r="Q3166" s="3" t="str">
        <f t="shared" si="492"/>
        <v>8-21d</v>
      </c>
      <c r="R3166" s="3" t="str">
        <f t="shared" si="493"/>
        <v>Medium</v>
      </c>
      <c r="S3166" s="3" t="str">
        <f t="shared" si="494"/>
        <v>Low</v>
      </c>
      <c r="T3166" s="3" t="str">
        <f t="shared" si="495"/>
        <v>Churned</v>
      </c>
      <c r="U3166" s="4">
        <f>1/(1+EXP(-(Predictive_Model!$B$5+((B3166-Predictive_Model!$B$20)/Predictive_Model!$C$20)*Predictive_Model!$D$20+((E3166-Predictive_Model!$B$21)/Predictive_Model!$C$21)*Predictive_Model!$D$21+((F3166-Predictive_Model!$B$22)/Predictive_Model!$C$22)*Predictive_Model!$D$22+((I3166-Predictive_Model!$B$23)/Predictive_Model!$C$23)*Predictive_Model!$D$23+((L3166-Predictive_Model!$B$24)/Predictive_Model!$C$24)*Predictive_Model!$D$24+((M3166-Predictive_Model!$B$25)/Predictive_Model!$C$25)*Predictive_Model!$D$25+IF(C3166="Male",Predictive_Model!$D$31,IF(C3166="Other",Predictive_Model!$D$32,0))+IF(D3166="Premium",Predictive_Model!$D$34,IF(D3166="Standard",Predictive_Model!$D$35,0))+IF(G3166="Asia",Predictive_Model!$D$37,IF(G3166="Europe",Predictive_Model!$D$38,IF(G3166="North America",Predictive_Model!$D$39,IF(G3166="Oceania",Predictive_Model!$D$40,IF(G3166="South America",Predictive_Model!$D$41,0)))))+IF(H3166="Laptop",Predictive_Model!$D$43,IF(H3166="Mobile",Predictive_Model!$D$44,IF(H3166="TV",Predictive_Model!$D$45,IF(H3166="Tablet",Predictive_Model!$D$46,0))))+IF(K3166="Crypto",Predictive_Model!$D$48,IF(K3166="Debit Card",Predictive_Model!$D$49,IF(K3166="Gift Card",Predictive_Model!$D$50,IF(K3166="PayPal",Predictive_Model!$D$51,0))))+IF(N3166="Comedy",Predictive_Model!$D$53,IF(N3166="Documentary",Predictive_Model!$D$54,IF(N3166="Drama",Predictive_Model!$D$55,IF(N3166="Horror",Predictive_Model!$D$56,IF(N3166="Romance",Predictive_Model!$D$57,IF(N3166="Sci-Fi",Predictive_Model!$D$58,0)))))))))</f>
        <v>0.98264087795535027</v>
      </c>
      <c r="V3166" s="3" t="str">
        <f t="shared" si="496"/>
        <v>Critical</v>
      </c>
      <c r="W3166" s="6">
        <f t="shared" si="497"/>
        <v>8.99</v>
      </c>
      <c r="X3166" s="3" t="str">
        <f t="shared" si="498"/>
        <v>Priority 2</v>
      </c>
      <c r="Y3166" s="3" t="str">
        <f t="shared" si="499"/>
        <v>OK</v>
      </c>
    </row>
    <row r="3167" spans="1:25" x14ac:dyDescent="0.25">
      <c r="A3167" s="3" t="str">
        <f>Raw_Data!A3167</f>
        <v>91a11dc0-b609-434f-a1d2-3ecd42d2321b</v>
      </c>
      <c r="B3167" s="3">
        <f>Raw_Data!B3167</f>
        <v>35</v>
      </c>
      <c r="C3167" s="3" t="str">
        <f>Raw_Data!C3167</f>
        <v>Other</v>
      </c>
      <c r="D3167" s="3" t="str">
        <f>Raw_Data!D3167</f>
        <v>Basic</v>
      </c>
      <c r="E3167" s="3">
        <f>Raw_Data!E3167</f>
        <v>1.21</v>
      </c>
      <c r="F3167" s="3">
        <f>Raw_Data!F3167</f>
        <v>4</v>
      </c>
      <c r="G3167" s="3" t="str">
        <f>Raw_Data!G3167</f>
        <v>Oceania</v>
      </c>
      <c r="H3167" s="3" t="str">
        <f>Raw_Data!H3167</f>
        <v>Desktop</v>
      </c>
      <c r="I3167" s="3">
        <f>Raw_Data!I3167</f>
        <v>8.99</v>
      </c>
      <c r="J3167" s="3">
        <f>Raw_Data!J3167</f>
        <v>1</v>
      </c>
      <c r="K3167" s="3" t="str">
        <f>Raw_Data!K3167</f>
        <v>Gift Card</v>
      </c>
      <c r="L3167" s="3">
        <f>Raw_Data!L3167</f>
        <v>2</v>
      </c>
      <c r="M3167" s="3">
        <f>Raw_Data!M3167</f>
        <v>0.24</v>
      </c>
      <c r="N3167" s="3" t="str">
        <f>Raw_Data!N3167</f>
        <v>Action</v>
      </c>
      <c r="O3167" s="3" t="str">
        <f t="shared" si="490"/>
        <v>35-44</v>
      </c>
      <c r="P3167" s="3" t="str">
        <f t="shared" si="491"/>
        <v>&lt;10h</v>
      </c>
      <c r="Q3167" s="3" t="str">
        <f t="shared" si="492"/>
        <v>0-7d</v>
      </c>
      <c r="R3167" s="3" t="str">
        <f t="shared" si="493"/>
        <v>Medium</v>
      </c>
      <c r="S3167" s="3" t="str">
        <f t="shared" si="494"/>
        <v>Low</v>
      </c>
      <c r="T3167" s="3" t="str">
        <f t="shared" si="495"/>
        <v>Churned</v>
      </c>
      <c r="U3167" s="4">
        <f>1/(1+EXP(-(Predictive_Model!$B$5+((B3167-Predictive_Model!$B$20)/Predictive_Model!$C$20)*Predictive_Model!$D$20+((E3167-Predictive_Model!$B$21)/Predictive_Model!$C$21)*Predictive_Model!$D$21+((F3167-Predictive_Model!$B$22)/Predictive_Model!$C$22)*Predictive_Model!$D$22+((I3167-Predictive_Model!$B$23)/Predictive_Model!$C$23)*Predictive_Model!$D$23+((L3167-Predictive_Model!$B$24)/Predictive_Model!$C$24)*Predictive_Model!$D$24+((M3167-Predictive_Model!$B$25)/Predictive_Model!$C$25)*Predictive_Model!$D$25+IF(C3167="Male",Predictive_Model!$D$31,IF(C3167="Other",Predictive_Model!$D$32,0))+IF(D3167="Premium",Predictive_Model!$D$34,IF(D3167="Standard",Predictive_Model!$D$35,0))+IF(G3167="Asia",Predictive_Model!$D$37,IF(G3167="Europe",Predictive_Model!$D$38,IF(G3167="North America",Predictive_Model!$D$39,IF(G3167="Oceania",Predictive_Model!$D$40,IF(G3167="South America",Predictive_Model!$D$41,0)))))+IF(H3167="Laptop",Predictive_Model!$D$43,IF(H3167="Mobile",Predictive_Model!$D$44,IF(H3167="TV",Predictive_Model!$D$45,IF(H3167="Tablet",Predictive_Model!$D$46,0))))+IF(K3167="Crypto",Predictive_Model!$D$48,IF(K3167="Debit Card",Predictive_Model!$D$49,IF(K3167="Gift Card",Predictive_Model!$D$50,IF(K3167="PayPal",Predictive_Model!$D$51,0))))+IF(N3167="Comedy",Predictive_Model!$D$53,IF(N3167="Documentary",Predictive_Model!$D$54,IF(N3167="Drama",Predictive_Model!$D$55,IF(N3167="Horror",Predictive_Model!$D$56,IF(N3167="Romance",Predictive_Model!$D$57,IF(N3167="Sci-Fi",Predictive_Model!$D$58,0)))))))))</f>
        <v>0.98214628716709529</v>
      </c>
      <c r="V3167" s="3" t="str">
        <f t="shared" si="496"/>
        <v>Critical</v>
      </c>
      <c r="W3167" s="6">
        <f t="shared" si="497"/>
        <v>8.99</v>
      </c>
      <c r="X3167" s="3" t="str">
        <f t="shared" si="498"/>
        <v>Priority 2</v>
      </c>
      <c r="Y3167" s="3" t="str">
        <f t="shared" si="499"/>
        <v>OK</v>
      </c>
    </row>
    <row r="3168" spans="1:25" x14ac:dyDescent="0.25">
      <c r="A3168" s="3" t="str">
        <f>Raw_Data!A3168</f>
        <v>3bca6390-0c4b-4f47-a993-8e49139361c3</v>
      </c>
      <c r="B3168" s="3">
        <f>Raw_Data!B3168</f>
        <v>18</v>
      </c>
      <c r="C3168" s="3" t="str">
        <f>Raw_Data!C3168</f>
        <v>Female</v>
      </c>
      <c r="D3168" s="3" t="str">
        <f>Raw_Data!D3168</f>
        <v>Standard</v>
      </c>
      <c r="E3168" s="3">
        <f>Raw_Data!E3168</f>
        <v>2.2599999999999998</v>
      </c>
      <c r="F3168" s="3">
        <f>Raw_Data!F3168</f>
        <v>48</v>
      </c>
      <c r="G3168" s="3" t="str">
        <f>Raw_Data!G3168</f>
        <v>Africa</v>
      </c>
      <c r="H3168" s="3" t="str">
        <f>Raw_Data!H3168</f>
        <v>Desktop</v>
      </c>
      <c r="I3168" s="3">
        <f>Raw_Data!I3168</f>
        <v>13.99</v>
      </c>
      <c r="J3168" s="3">
        <f>Raw_Data!J3168</f>
        <v>1</v>
      </c>
      <c r="K3168" s="3" t="str">
        <f>Raw_Data!K3168</f>
        <v>PayPal</v>
      </c>
      <c r="L3168" s="3">
        <f>Raw_Data!L3168</f>
        <v>1</v>
      </c>
      <c r="M3168" s="3">
        <f>Raw_Data!M3168</f>
        <v>0.05</v>
      </c>
      <c r="N3168" s="3" t="str">
        <f>Raw_Data!N3168</f>
        <v>Action</v>
      </c>
      <c r="O3168" s="3" t="str">
        <f t="shared" si="490"/>
        <v>18-24</v>
      </c>
      <c r="P3168" s="3" t="str">
        <f t="shared" si="491"/>
        <v>&lt;10h</v>
      </c>
      <c r="Q3168" s="3" t="str">
        <f t="shared" si="492"/>
        <v>46-60d</v>
      </c>
      <c r="R3168" s="3" t="str">
        <f t="shared" si="493"/>
        <v>Low</v>
      </c>
      <c r="S3168" s="3" t="str">
        <f t="shared" si="494"/>
        <v>Mid</v>
      </c>
      <c r="T3168" s="3" t="str">
        <f t="shared" si="495"/>
        <v>Churned</v>
      </c>
      <c r="U3168" s="4">
        <f>1/(1+EXP(-(Predictive_Model!$B$5+((B3168-Predictive_Model!$B$20)/Predictive_Model!$C$20)*Predictive_Model!$D$20+((E3168-Predictive_Model!$B$21)/Predictive_Model!$C$21)*Predictive_Model!$D$21+((F3168-Predictive_Model!$B$22)/Predictive_Model!$C$22)*Predictive_Model!$D$22+((I3168-Predictive_Model!$B$23)/Predictive_Model!$C$23)*Predictive_Model!$D$23+((L3168-Predictive_Model!$B$24)/Predictive_Model!$C$24)*Predictive_Model!$D$24+((M3168-Predictive_Model!$B$25)/Predictive_Model!$C$25)*Predictive_Model!$D$25+IF(C3168="Male",Predictive_Model!$D$31,IF(C3168="Other",Predictive_Model!$D$32,0))+IF(D3168="Premium",Predictive_Model!$D$34,IF(D3168="Standard",Predictive_Model!$D$35,0))+IF(G3168="Asia",Predictive_Model!$D$37,IF(G3168="Europe",Predictive_Model!$D$38,IF(G3168="North America",Predictive_Model!$D$39,IF(G3168="Oceania",Predictive_Model!$D$40,IF(G3168="South America",Predictive_Model!$D$41,0)))))+IF(H3168="Laptop",Predictive_Model!$D$43,IF(H3168="Mobile",Predictive_Model!$D$44,IF(H3168="TV",Predictive_Model!$D$45,IF(H3168="Tablet",Predictive_Model!$D$46,0))))+IF(K3168="Crypto",Predictive_Model!$D$48,IF(K3168="Debit Card",Predictive_Model!$D$49,IF(K3168="Gift Card",Predictive_Model!$D$50,IF(K3168="PayPal",Predictive_Model!$D$51,0))))+IF(N3168="Comedy",Predictive_Model!$D$53,IF(N3168="Documentary",Predictive_Model!$D$54,IF(N3168="Drama",Predictive_Model!$D$55,IF(N3168="Horror",Predictive_Model!$D$56,IF(N3168="Romance",Predictive_Model!$D$57,IF(N3168="Sci-Fi",Predictive_Model!$D$58,0)))))))))</f>
        <v>0.99987134649379927</v>
      </c>
      <c r="V3168" s="3" t="str">
        <f t="shared" si="496"/>
        <v>Critical</v>
      </c>
      <c r="W3168" s="6">
        <f t="shared" si="497"/>
        <v>13.99</v>
      </c>
      <c r="X3168" s="3" t="str">
        <f t="shared" si="498"/>
        <v>Priority 2</v>
      </c>
      <c r="Y3168" s="3" t="str">
        <f t="shared" si="499"/>
        <v>OK</v>
      </c>
    </row>
    <row r="3169" spans="1:25" x14ac:dyDescent="0.25">
      <c r="A3169" s="3" t="str">
        <f>Raw_Data!A3169</f>
        <v>f6aa3008-2137-480e-ac38-70d58514af59</v>
      </c>
      <c r="B3169" s="3">
        <f>Raw_Data!B3169</f>
        <v>21</v>
      </c>
      <c r="C3169" s="3" t="str">
        <f>Raw_Data!C3169</f>
        <v>Other</v>
      </c>
      <c r="D3169" s="3" t="str">
        <f>Raw_Data!D3169</f>
        <v>Premium</v>
      </c>
      <c r="E3169" s="3">
        <f>Raw_Data!E3169</f>
        <v>16.71</v>
      </c>
      <c r="F3169" s="3">
        <f>Raw_Data!F3169</f>
        <v>12</v>
      </c>
      <c r="G3169" s="3" t="str">
        <f>Raw_Data!G3169</f>
        <v>North America</v>
      </c>
      <c r="H3169" s="3" t="str">
        <f>Raw_Data!H3169</f>
        <v>Desktop</v>
      </c>
      <c r="I3169" s="3">
        <f>Raw_Data!I3169</f>
        <v>17.989999999999998</v>
      </c>
      <c r="J3169" s="3">
        <f>Raw_Data!J3169</f>
        <v>0</v>
      </c>
      <c r="K3169" s="3" t="str">
        <f>Raw_Data!K3169</f>
        <v>Credit Card</v>
      </c>
      <c r="L3169" s="3">
        <f>Raw_Data!L3169</f>
        <v>3</v>
      </c>
      <c r="M3169" s="3">
        <f>Raw_Data!M3169</f>
        <v>1.29</v>
      </c>
      <c r="N3169" s="3" t="str">
        <f>Raw_Data!N3169</f>
        <v>Sci-Fi</v>
      </c>
      <c r="O3169" s="3" t="str">
        <f t="shared" si="490"/>
        <v>18-24</v>
      </c>
      <c r="P3169" s="3" t="str">
        <f t="shared" si="491"/>
        <v>10-24h</v>
      </c>
      <c r="Q3169" s="3" t="str">
        <f t="shared" si="492"/>
        <v>8-21d</v>
      </c>
      <c r="R3169" s="3" t="str">
        <f t="shared" si="493"/>
        <v>Medium</v>
      </c>
      <c r="S3169" s="3" t="str">
        <f t="shared" si="494"/>
        <v>High</v>
      </c>
      <c r="T3169" s="3" t="str">
        <f t="shared" si="495"/>
        <v>Active</v>
      </c>
      <c r="U3169" s="4">
        <f>1/(1+EXP(-(Predictive_Model!$B$5+((B3169-Predictive_Model!$B$20)/Predictive_Model!$C$20)*Predictive_Model!$D$20+((E3169-Predictive_Model!$B$21)/Predictive_Model!$C$21)*Predictive_Model!$D$21+((F3169-Predictive_Model!$B$22)/Predictive_Model!$C$22)*Predictive_Model!$D$22+((I3169-Predictive_Model!$B$23)/Predictive_Model!$C$23)*Predictive_Model!$D$23+((L3169-Predictive_Model!$B$24)/Predictive_Model!$C$24)*Predictive_Model!$D$24+((M3169-Predictive_Model!$B$25)/Predictive_Model!$C$25)*Predictive_Model!$D$25+IF(C3169="Male",Predictive_Model!$D$31,IF(C3169="Other",Predictive_Model!$D$32,0))+IF(D3169="Premium",Predictive_Model!$D$34,IF(D3169="Standard",Predictive_Model!$D$35,0))+IF(G3169="Asia",Predictive_Model!$D$37,IF(G3169="Europe",Predictive_Model!$D$38,IF(G3169="North America",Predictive_Model!$D$39,IF(G3169="Oceania",Predictive_Model!$D$40,IF(G3169="South America",Predictive_Model!$D$41,0)))))+IF(H3169="Laptop",Predictive_Model!$D$43,IF(H3169="Mobile",Predictive_Model!$D$44,IF(H3169="TV",Predictive_Model!$D$45,IF(H3169="Tablet",Predictive_Model!$D$46,0))))+IF(K3169="Crypto",Predictive_Model!$D$48,IF(K3169="Debit Card",Predictive_Model!$D$49,IF(K3169="Gift Card",Predictive_Model!$D$50,IF(K3169="PayPal",Predictive_Model!$D$51,0))))+IF(N3169="Comedy",Predictive_Model!$D$53,IF(N3169="Documentary",Predictive_Model!$D$54,IF(N3169="Drama",Predictive_Model!$D$55,IF(N3169="Horror",Predictive_Model!$D$56,IF(N3169="Romance",Predictive_Model!$D$57,IF(N3169="Sci-Fi",Predictive_Model!$D$58,0)))))))))</f>
        <v>3.040556380963933E-3</v>
      </c>
      <c r="V3169" s="3" t="str">
        <f t="shared" si="496"/>
        <v>Low</v>
      </c>
      <c r="W3169" s="6">
        <f t="shared" si="497"/>
        <v>5.4699609293541146E-2</v>
      </c>
      <c r="X3169" s="3" t="str">
        <f t="shared" si="498"/>
        <v>Monitor</v>
      </c>
      <c r="Y3169" s="3" t="str">
        <f t="shared" si="499"/>
        <v>OK</v>
      </c>
    </row>
    <row r="3170" spans="1:25" x14ac:dyDescent="0.25">
      <c r="A3170" s="3" t="str">
        <f>Raw_Data!A3170</f>
        <v>6fb2caa8-9389-4816-91cb-d1134a7b15a1</v>
      </c>
      <c r="B3170" s="3">
        <f>Raw_Data!B3170</f>
        <v>57</v>
      </c>
      <c r="C3170" s="3" t="str">
        <f>Raw_Data!C3170</f>
        <v>Male</v>
      </c>
      <c r="D3170" s="3" t="str">
        <f>Raw_Data!D3170</f>
        <v>Basic</v>
      </c>
      <c r="E3170" s="3">
        <f>Raw_Data!E3170</f>
        <v>2.89</v>
      </c>
      <c r="F3170" s="3">
        <f>Raw_Data!F3170</f>
        <v>27</v>
      </c>
      <c r="G3170" s="3" t="str">
        <f>Raw_Data!G3170</f>
        <v>Africa</v>
      </c>
      <c r="H3170" s="3" t="str">
        <f>Raw_Data!H3170</f>
        <v>Mobile</v>
      </c>
      <c r="I3170" s="3">
        <f>Raw_Data!I3170</f>
        <v>8.99</v>
      </c>
      <c r="J3170" s="3">
        <f>Raw_Data!J3170</f>
        <v>1</v>
      </c>
      <c r="K3170" s="3" t="str">
        <f>Raw_Data!K3170</f>
        <v>PayPal</v>
      </c>
      <c r="L3170" s="3">
        <f>Raw_Data!L3170</f>
        <v>4</v>
      </c>
      <c r="M3170" s="3">
        <f>Raw_Data!M3170</f>
        <v>0.1</v>
      </c>
      <c r="N3170" s="3" t="str">
        <f>Raw_Data!N3170</f>
        <v>Horror</v>
      </c>
      <c r="O3170" s="3" t="str">
        <f t="shared" si="490"/>
        <v>55-70</v>
      </c>
      <c r="P3170" s="3" t="str">
        <f t="shared" si="491"/>
        <v>&lt;10h</v>
      </c>
      <c r="Q3170" s="3" t="str">
        <f t="shared" si="492"/>
        <v>22-45d</v>
      </c>
      <c r="R3170" s="3" t="str">
        <f t="shared" si="493"/>
        <v>Medium</v>
      </c>
      <c r="S3170" s="3" t="str">
        <f t="shared" si="494"/>
        <v>Low</v>
      </c>
      <c r="T3170" s="3" t="str">
        <f t="shared" si="495"/>
        <v>Churned</v>
      </c>
      <c r="U3170" s="4">
        <f>1/(1+EXP(-(Predictive_Model!$B$5+((B3170-Predictive_Model!$B$20)/Predictive_Model!$C$20)*Predictive_Model!$D$20+((E3170-Predictive_Model!$B$21)/Predictive_Model!$C$21)*Predictive_Model!$D$21+((F3170-Predictive_Model!$B$22)/Predictive_Model!$C$22)*Predictive_Model!$D$22+((I3170-Predictive_Model!$B$23)/Predictive_Model!$C$23)*Predictive_Model!$D$23+((L3170-Predictive_Model!$B$24)/Predictive_Model!$C$24)*Predictive_Model!$D$24+((M3170-Predictive_Model!$B$25)/Predictive_Model!$C$25)*Predictive_Model!$D$25+IF(C3170="Male",Predictive_Model!$D$31,IF(C3170="Other",Predictive_Model!$D$32,0))+IF(D3170="Premium",Predictive_Model!$D$34,IF(D3170="Standard",Predictive_Model!$D$35,0))+IF(G3170="Asia",Predictive_Model!$D$37,IF(G3170="Europe",Predictive_Model!$D$38,IF(G3170="North America",Predictive_Model!$D$39,IF(G3170="Oceania",Predictive_Model!$D$40,IF(G3170="South America",Predictive_Model!$D$41,0)))))+IF(H3170="Laptop",Predictive_Model!$D$43,IF(H3170="Mobile",Predictive_Model!$D$44,IF(H3170="TV",Predictive_Model!$D$45,IF(H3170="Tablet",Predictive_Model!$D$46,0))))+IF(K3170="Crypto",Predictive_Model!$D$48,IF(K3170="Debit Card",Predictive_Model!$D$49,IF(K3170="Gift Card",Predictive_Model!$D$50,IF(K3170="PayPal",Predictive_Model!$D$51,0))))+IF(N3170="Comedy",Predictive_Model!$D$53,IF(N3170="Documentary",Predictive_Model!$D$54,IF(N3170="Drama",Predictive_Model!$D$55,IF(N3170="Horror",Predictive_Model!$D$56,IF(N3170="Romance",Predictive_Model!$D$57,IF(N3170="Sci-Fi",Predictive_Model!$D$58,0)))))))))</f>
        <v>0.99800161019672951</v>
      </c>
      <c r="V3170" s="3" t="str">
        <f t="shared" si="496"/>
        <v>Critical</v>
      </c>
      <c r="W3170" s="6">
        <f t="shared" si="497"/>
        <v>8.99</v>
      </c>
      <c r="X3170" s="3" t="str">
        <f t="shared" si="498"/>
        <v>Priority 2</v>
      </c>
      <c r="Y3170" s="3" t="str">
        <f t="shared" si="499"/>
        <v>OK</v>
      </c>
    </row>
    <row r="3171" spans="1:25" x14ac:dyDescent="0.25">
      <c r="A3171" s="3" t="str">
        <f>Raw_Data!A3171</f>
        <v>a96d856f-c265-4f78-80d5-f6d85c2e3e48</v>
      </c>
      <c r="B3171" s="3">
        <f>Raw_Data!B3171</f>
        <v>38</v>
      </c>
      <c r="C3171" s="3" t="str">
        <f>Raw_Data!C3171</f>
        <v>Female</v>
      </c>
      <c r="D3171" s="3" t="str">
        <f>Raw_Data!D3171</f>
        <v>Basic</v>
      </c>
      <c r="E3171" s="3">
        <f>Raw_Data!E3171</f>
        <v>3.08</v>
      </c>
      <c r="F3171" s="3">
        <f>Raw_Data!F3171</f>
        <v>53</v>
      </c>
      <c r="G3171" s="3" t="str">
        <f>Raw_Data!G3171</f>
        <v>North America</v>
      </c>
      <c r="H3171" s="3" t="str">
        <f>Raw_Data!H3171</f>
        <v>Desktop</v>
      </c>
      <c r="I3171" s="3">
        <f>Raw_Data!I3171</f>
        <v>8.99</v>
      </c>
      <c r="J3171" s="3">
        <f>Raw_Data!J3171</f>
        <v>1</v>
      </c>
      <c r="K3171" s="3" t="str">
        <f>Raw_Data!K3171</f>
        <v>Gift Card</v>
      </c>
      <c r="L3171" s="3">
        <f>Raw_Data!L3171</f>
        <v>2</v>
      </c>
      <c r="M3171" s="3">
        <f>Raw_Data!M3171</f>
        <v>0.06</v>
      </c>
      <c r="N3171" s="3" t="str">
        <f>Raw_Data!N3171</f>
        <v>Comedy</v>
      </c>
      <c r="O3171" s="3" t="str">
        <f t="shared" si="490"/>
        <v>35-44</v>
      </c>
      <c r="P3171" s="3" t="str">
        <f t="shared" si="491"/>
        <v>&lt;10h</v>
      </c>
      <c r="Q3171" s="3" t="str">
        <f t="shared" si="492"/>
        <v>46-60d</v>
      </c>
      <c r="R3171" s="3" t="str">
        <f t="shared" si="493"/>
        <v>Low</v>
      </c>
      <c r="S3171" s="3" t="str">
        <f t="shared" si="494"/>
        <v>Low</v>
      </c>
      <c r="T3171" s="3" t="str">
        <f t="shared" si="495"/>
        <v>Churned</v>
      </c>
      <c r="U3171" s="4">
        <f>1/(1+EXP(-(Predictive_Model!$B$5+((B3171-Predictive_Model!$B$20)/Predictive_Model!$C$20)*Predictive_Model!$D$20+((E3171-Predictive_Model!$B$21)/Predictive_Model!$C$21)*Predictive_Model!$D$21+((F3171-Predictive_Model!$B$22)/Predictive_Model!$C$22)*Predictive_Model!$D$22+((I3171-Predictive_Model!$B$23)/Predictive_Model!$C$23)*Predictive_Model!$D$23+((L3171-Predictive_Model!$B$24)/Predictive_Model!$C$24)*Predictive_Model!$D$24+((M3171-Predictive_Model!$B$25)/Predictive_Model!$C$25)*Predictive_Model!$D$25+IF(C3171="Male",Predictive_Model!$D$31,IF(C3171="Other",Predictive_Model!$D$32,0))+IF(D3171="Premium",Predictive_Model!$D$34,IF(D3171="Standard",Predictive_Model!$D$35,0))+IF(G3171="Asia",Predictive_Model!$D$37,IF(G3171="Europe",Predictive_Model!$D$38,IF(G3171="North America",Predictive_Model!$D$39,IF(G3171="Oceania",Predictive_Model!$D$40,IF(G3171="South America",Predictive_Model!$D$41,0)))))+IF(H3171="Laptop",Predictive_Model!$D$43,IF(H3171="Mobile",Predictive_Model!$D$44,IF(H3171="TV",Predictive_Model!$D$45,IF(H3171="Tablet",Predictive_Model!$D$46,0))))+IF(K3171="Crypto",Predictive_Model!$D$48,IF(K3171="Debit Card",Predictive_Model!$D$49,IF(K3171="Gift Card",Predictive_Model!$D$50,IF(K3171="PayPal",Predictive_Model!$D$51,0))))+IF(N3171="Comedy",Predictive_Model!$D$53,IF(N3171="Documentary",Predictive_Model!$D$54,IF(N3171="Drama",Predictive_Model!$D$55,IF(N3171="Horror",Predictive_Model!$D$56,IF(N3171="Romance",Predictive_Model!$D$57,IF(N3171="Sci-Fi",Predictive_Model!$D$58,0)))))))))</f>
        <v>0.99996494607991737</v>
      </c>
      <c r="V3171" s="3" t="str">
        <f t="shared" si="496"/>
        <v>Critical</v>
      </c>
      <c r="W3171" s="6">
        <f t="shared" si="497"/>
        <v>8.99</v>
      </c>
      <c r="X3171" s="3" t="str">
        <f t="shared" si="498"/>
        <v>Priority 2</v>
      </c>
      <c r="Y3171" s="3" t="str">
        <f t="shared" si="499"/>
        <v>OK</v>
      </c>
    </row>
    <row r="3172" spans="1:25" x14ac:dyDescent="0.25">
      <c r="A3172" s="3" t="str">
        <f>Raw_Data!A3172</f>
        <v>0769f070-5b48-4e47-9507-35259b4dfc71</v>
      </c>
      <c r="B3172" s="3">
        <f>Raw_Data!B3172</f>
        <v>50</v>
      </c>
      <c r="C3172" s="3" t="str">
        <f>Raw_Data!C3172</f>
        <v>Other</v>
      </c>
      <c r="D3172" s="3" t="str">
        <f>Raw_Data!D3172</f>
        <v>Premium</v>
      </c>
      <c r="E3172" s="3">
        <f>Raw_Data!E3172</f>
        <v>7.44</v>
      </c>
      <c r="F3172" s="3">
        <f>Raw_Data!F3172</f>
        <v>32</v>
      </c>
      <c r="G3172" s="3" t="str">
        <f>Raw_Data!G3172</f>
        <v>South America</v>
      </c>
      <c r="H3172" s="3" t="str">
        <f>Raw_Data!H3172</f>
        <v>Tablet</v>
      </c>
      <c r="I3172" s="3">
        <f>Raw_Data!I3172</f>
        <v>17.989999999999998</v>
      </c>
      <c r="J3172" s="3">
        <f>Raw_Data!J3172</f>
        <v>0</v>
      </c>
      <c r="K3172" s="3" t="str">
        <f>Raw_Data!K3172</f>
        <v>Credit Card</v>
      </c>
      <c r="L3172" s="3">
        <f>Raw_Data!L3172</f>
        <v>4</v>
      </c>
      <c r="M3172" s="3">
        <f>Raw_Data!M3172</f>
        <v>0.23</v>
      </c>
      <c r="N3172" s="3" t="str">
        <f>Raw_Data!N3172</f>
        <v>Comedy</v>
      </c>
      <c r="O3172" s="3" t="str">
        <f t="shared" si="490"/>
        <v>45-54</v>
      </c>
      <c r="P3172" s="3" t="str">
        <f t="shared" si="491"/>
        <v>&lt;10h</v>
      </c>
      <c r="Q3172" s="3" t="str">
        <f t="shared" si="492"/>
        <v>22-45d</v>
      </c>
      <c r="R3172" s="3" t="str">
        <f t="shared" si="493"/>
        <v>Medium</v>
      </c>
      <c r="S3172" s="3" t="str">
        <f t="shared" si="494"/>
        <v>High</v>
      </c>
      <c r="T3172" s="3" t="str">
        <f t="shared" si="495"/>
        <v>Active</v>
      </c>
      <c r="U3172" s="4">
        <f>1/(1+EXP(-(Predictive_Model!$B$5+((B3172-Predictive_Model!$B$20)/Predictive_Model!$C$20)*Predictive_Model!$D$20+((E3172-Predictive_Model!$B$21)/Predictive_Model!$C$21)*Predictive_Model!$D$21+((F3172-Predictive_Model!$B$22)/Predictive_Model!$C$22)*Predictive_Model!$D$22+((I3172-Predictive_Model!$B$23)/Predictive_Model!$C$23)*Predictive_Model!$D$23+((L3172-Predictive_Model!$B$24)/Predictive_Model!$C$24)*Predictive_Model!$D$24+((M3172-Predictive_Model!$B$25)/Predictive_Model!$C$25)*Predictive_Model!$D$25+IF(C3172="Male",Predictive_Model!$D$31,IF(C3172="Other",Predictive_Model!$D$32,0))+IF(D3172="Premium",Predictive_Model!$D$34,IF(D3172="Standard",Predictive_Model!$D$35,0))+IF(G3172="Asia",Predictive_Model!$D$37,IF(G3172="Europe",Predictive_Model!$D$38,IF(G3172="North America",Predictive_Model!$D$39,IF(G3172="Oceania",Predictive_Model!$D$40,IF(G3172="South America",Predictive_Model!$D$41,0)))))+IF(H3172="Laptop",Predictive_Model!$D$43,IF(H3172="Mobile",Predictive_Model!$D$44,IF(H3172="TV",Predictive_Model!$D$45,IF(H3172="Tablet",Predictive_Model!$D$46,0))))+IF(K3172="Crypto",Predictive_Model!$D$48,IF(K3172="Debit Card",Predictive_Model!$D$49,IF(K3172="Gift Card",Predictive_Model!$D$50,IF(K3172="PayPal",Predictive_Model!$D$51,0))))+IF(N3172="Comedy",Predictive_Model!$D$53,IF(N3172="Documentary",Predictive_Model!$D$54,IF(N3172="Drama",Predictive_Model!$D$55,IF(N3172="Horror",Predictive_Model!$D$56,IF(N3172="Romance",Predictive_Model!$D$57,IF(N3172="Sci-Fi",Predictive_Model!$D$58,0)))))))))</f>
        <v>0.90297947802197787</v>
      </c>
      <c r="V3172" s="3" t="str">
        <f t="shared" si="496"/>
        <v>Critical</v>
      </c>
      <c r="W3172" s="6">
        <f t="shared" si="497"/>
        <v>16.244600809615381</v>
      </c>
      <c r="X3172" s="3" t="str">
        <f t="shared" si="498"/>
        <v>Priority 1</v>
      </c>
      <c r="Y3172" s="3" t="str">
        <f t="shared" si="499"/>
        <v>OK</v>
      </c>
    </row>
    <row r="3173" spans="1:25" x14ac:dyDescent="0.25">
      <c r="A3173" s="3" t="str">
        <f>Raw_Data!A3173</f>
        <v>57b1d167-a660-48d5-8fca-f75fa0837d41</v>
      </c>
      <c r="B3173" s="3">
        <f>Raw_Data!B3173</f>
        <v>57</v>
      </c>
      <c r="C3173" s="3" t="str">
        <f>Raw_Data!C3173</f>
        <v>Male</v>
      </c>
      <c r="D3173" s="3" t="str">
        <f>Raw_Data!D3173</f>
        <v>Standard</v>
      </c>
      <c r="E3173" s="3">
        <f>Raw_Data!E3173</f>
        <v>18.93</v>
      </c>
      <c r="F3173" s="3">
        <f>Raw_Data!F3173</f>
        <v>42</v>
      </c>
      <c r="G3173" s="3" t="str">
        <f>Raw_Data!G3173</f>
        <v>Africa</v>
      </c>
      <c r="H3173" s="3" t="str">
        <f>Raw_Data!H3173</f>
        <v>TV</v>
      </c>
      <c r="I3173" s="3">
        <f>Raw_Data!I3173</f>
        <v>13.99</v>
      </c>
      <c r="J3173" s="3">
        <f>Raw_Data!J3173</f>
        <v>1</v>
      </c>
      <c r="K3173" s="3" t="str">
        <f>Raw_Data!K3173</f>
        <v>Gift Card</v>
      </c>
      <c r="L3173" s="3">
        <f>Raw_Data!L3173</f>
        <v>5</v>
      </c>
      <c r="M3173" s="3">
        <f>Raw_Data!M3173</f>
        <v>0.44</v>
      </c>
      <c r="N3173" s="3" t="str">
        <f>Raw_Data!N3173</f>
        <v>Romance</v>
      </c>
      <c r="O3173" s="3" t="str">
        <f t="shared" si="490"/>
        <v>55-70</v>
      </c>
      <c r="P3173" s="3" t="str">
        <f t="shared" si="491"/>
        <v>10-24h</v>
      </c>
      <c r="Q3173" s="3" t="str">
        <f t="shared" si="492"/>
        <v>22-45d</v>
      </c>
      <c r="R3173" s="3" t="str">
        <f t="shared" si="493"/>
        <v>Medium</v>
      </c>
      <c r="S3173" s="3" t="str">
        <f t="shared" si="494"/>
        <v>Mid</v>
      </c>
      <c r="T3173" s="3" t="str">
        <f t="shared" si="495"/>
        <v>Churned</v>
      </c>
      <c r="U3173" s="4">
        <f>1/(1+EXP(-(Predictive_Model!$B$5+((B3173-Predictive_Model!$B$20)/Predictive_Model!$C$20)*Predictive_Model!$D$20+((E3173-Predictive_Model!$B$21)/Predictive_Model!$C$21)*Predictive_Model!$D$21+((F3173-Predictive_Model!$B$22)/Predictive_Model!$C$22)*Predictive_Model!$D$22+((I3173-Predictive_Model!$B$23)/Predictive_Model!$C$23)*Predictive_Model!$D$23+((L3173-Predictive_Model!$B$24)/Predictive_Model!$C$24)*Predictive_Model!$D$24+((M3173-Predictive_Model!$B$25)/Predictive_Model!$C$25)*Predictive_Model!$D$25+IF(C3173="Male",Predictive_Model!$D$31,IF(C3173="Other",Predictive_Model!$D$32,0))+IF(D3173="Premium",Predictive_Model!$D$34,IF(D3173="Standard",Predictive_Model!$D$35,0))+IF(G3173="Asia",Predictive_Model!$D$37,IF(G3173="Europe",Predictive_Model!$D$38,IF(G3173="North America",Predictive_Model!$D$39,IF(G3173="Oceania",Predictive_Model!$D$40,IF(G3173="South America",Predictive_Model!$D$41,0)))))+IF(H3173="Laptop",Predictive_Model!$D$43,IF(H3173="Mobile",Predictive_Model!$D$44,IF(H3173="TV",Predictive_Model!$D$45,IF(H3173="Tablet",Predictive_Model!$D$46,0))))+IF(K3173="Crypto",Predictive_Model!$D$48,IF(K3173="Debit Card",Predictive_Model!$D$49,IF(K3173="Gift Card",Predictive_Model!$D$50,IF(K3173="PayPal",Predictive_Model!$D$51,0))))+IF(N3173="Comedy",Predictive_Model!$D$53,IF(N3173="Documentary",Predictive_Model!$D$54,IF(N3173="Drama",Predictive_Model!$D$55,IF(N3173="Horror",Predictive_Model!$D$56,IF(N3173="Romance",Predictive_Model!$D$57,IF(N3173="Sci-Fi",Predictive_Model!$D$58,0)))))))))</f>
        <v>0.31329005848593766</v>
      </c>
      <c r="V3173" s="3" t="str">
        <f t="shared" si="496"/>
        <v>Medium</v>
      </c>
      <c r="W3173" s="6">
        <f t="shared" si="497"/>
        <v>13.99</v>
      </c>
      <c r="X3173" s="3" t="str">
        <f t="shared" si="498"/>
        <v>Monitor</v>
      </c>
      <c r="Y3173" s="3" t="str">
        <f t="shared" si="499"/>
        <v>OK</v>
      </c>
    </row>
    <row r="3174" spans="1:25" x14ac:dyDescent="0.25">
      <c r="A3174" s="3" t="str">
        <f>Raw_Data!A3174</f>
        <v>9bc6420a-4fe7-4bda-97db-6689849cc101</v>
      </c>
      <c r="B3174" s="3">
        <f>Raw_Data!B3174</f>
        <v>65</v>
      </c>
      <c r="C3174" s="3" t="str">
        <f>Raw_Data!C3174</f>
        <v>Other</v>
      </c>
      <c r="D3174" s="3" t="str">
        <f>Raw_Data!D3174</f>
        <v>Premium</v>
      </c>
      <c r="E3174" s="3">
        <f>Raw_Data!E3174</f>
        <v>9.7100000000000009</v>
      </c>
      <c r="F3174" s="3">
        <f>Raw_Data!F3174</f>
        <v>47</v>
      </c>
      <c r="G3174" s="3" t="str">
        <f>Raw_Data!G3174</f>
        <v>Africa</v>
      </c>
      <c r="H3174" s="3" t="str">
        <f>Raw_Data!H3174</f>
        <v>Desktop</v>
      </c>
      <c r="I3174" s="3">
        <f>Raw_Data!I3174</f>
        <v>17.989999999999998</v>
      </c>
      <c r="J3174" s="3">
        <f>Raw_Data!J3174</f>
        <v>0</v>
      </c>
      <c r="K3174" s="3" t="str">
        <f>Raw_Data!K3174</f>
        <v>PayPal</v>
      </c>
      <c r="L3174" s="3">
        <f>Raw_Data!L3174</f>
        <v>4</v>
      </c>
      <c r="M3174" s="3">
        <f>Raw_Data!M3174</f>
        <v>0.2</v>
      </c>
      <c r="N3174" s="3" t="str">
        <f>Raw_Data!N3174</f>
        <v>Documentary</v>
      </c>
      <c r="O3174" s="3" t="str">
        <f t="shared" si="490"/>
        <v>55-70</v>
      </c>
      <c r="P3174" s="3" t="str">
        <f t="shared" si="491"/>
        <v>&lt;10h</v>
      </c>
      <c r="Q3174" s="3" t="str">
        <f t="shared" si="492"/>
        <v>46-60d</v>
      </c>
      <c r="R3174" s="3" t="str">
        <f t="shared" si="493"/>
        <v>Low</v>
      </c>
      <c r="S3174" s="3" t="str">
        <f t="shared" si="494"/>
        <v>High</v>
      </c>
      <c r="T3174" s="3" t="str">
        <f t="shared" si="495"/>
        <v>Active</v>
      </c>
      <c r="U3174" s="4">
        <f>1/(1+EXP(-(Predictive_Model!$B$5+((B3174-Predictive_Model!$B$20)/Predictive_Model!$C$20)*Predictive_Model!$D$20+((E3174-Predictive_Model!$B$21)/Predictive_Model!$C$21)*Predictive_Model!$D$21+((F3174-Predictive_Model!$B$22)/Predictive_Model!$C$22)*Predictive_Model!$D$22+((I3174-Predictive_Model!$B$23)/Predictive_Model!$C$23)*Predictive_Model!$D$23+((L3174-Predictive_Model!$B$24)/Predictive_Model!$C$24)*Predictive_Model!$D$24+((M3174-Predictive_Model!$B$25)/Predictive_Model!$C$25)*Predictive_Model!$D$25+IF(C3174="Male",Predictive_Model!$D$31,IF(C3174="Other",Predictive_Model!$D$32,0))+IF(D3174="Premium",Predictive_Model!$D$34,IF(D3174="Standard",Predictive_Model!$D$35,0))+IF(G3174="Asia",Predictive_Model!$D$37,IF(G3174="Europe",Predictive_Model!$D$38,IF(G3174="North America",Predictive_Model!$D$39,IF(G3174="Oceania",Predictive_Model!$D$40,IF(G3174="South America",Predictive_Model!$D$41,0)))))+IF(H3174="Laptop",Predictive_Model!$D$43,IF(H3174="Mobile",Predictive_Model!$D$44,IF(H3174="TV",Predictive_Model!$D$45,IF(H3174="Tablet",Predictive_Model!$D$46,0))))+IF(K3174="Crypto",Predictive_Model!$D$48,IF(K3174="Debit Card",Predictive_Model!$D$49,IF(K3174="Gift Card",Predictive_Model!$D$50,IF(K3174="PayPal",Predictive_Model!$D$51,0))))+IF(N3174="Comedy",Predictive_Model!$D$53,IF(N3174="Documentary",Predictive_Model!$D$54,IF(N3174="Drama",Predictive_Model!$D$55,IF(N3174="Horror",Predictive_Model!$D$56,IF(N3174="Romance",Predictive_Model!$D$57,IF(N3174="Sci-Fi",Predictive_Model!$D$58,0)))))))))</f>
        <v>0.87597244752268133</v>
      </c>
      <c r="V3174" s="3" t="str">
        <f t="shared" si="496"/>
        <v>Critical</v>
      </c>
      <c r="W3174" s="6">
        <f t="shared" si="497"/>
        <v>15.758744330933036</v>
      </c>
      <c r="X3174" s="3" t="str">
        <f t="shared" si="498"/>
        <v>Priority 1</v>
      </c>
      <c r="Y3174" s="3" t="str">
        <f t="shared" si="499"/>
        <v>OK</v>
      </c>
    </row>
    <row r="3175" spans="1:25" x14ac:dyDescent="0.25">
      <c r="A3175" s="3" t="str">
        <f>Raw_Data!A3175</f>
        <v>9127fd59-f25d-4b74-a710-7f60b1804252</v>
      </c>
      <c r="B3175" s="3">
        <f>Raw_Data!B3175</f>
        <v>29</v>
      </c>
      <c r="C3175" s="3" t="str">
        <f>Raw_Data!C3175</f>
        <v>Male</v>
      </c>
      <c r="D3175" s="3" t="str">
        <f>Raw_Data!D3175</f>
        <v>Premium</v>
      </c>
      <c r="E3175" s="3">
        <f>Raw_Data!E3175</f>
        <v>1.61</v>
      </c>
      <c r="F3175" s="3">
        <f>Raw_Data!F3175</f>
        <v>59</v>
      </c>
      <c r="G3175" s="3" t="str">
        <f>Raw_Data!G3175</f>
        <v>North America</v>
      </c>
      <c r="H3175" s="3" t="str">
        <f>Raw_Data!H3175</f>
        <v>Desktop</v>
      </c>
      <c r="I3175" s="3">
        <f>Raw_Data!I3175</f>
        <v>17.989999999999998</v>
      </c>
      <c r="J3175" s="3">
        <f>Raw_Data!J3175</f>
        <v>1</v>
      </c>
      <c r="K3175" s="3" t="str">
        <f>Raw_Data!K3175</f>
        <v>Credit Card</v>
      </c>
      <c r="L3175" s="3">
        <f>Raw_Data!L3175</f>
        <v>2</v>
      </c>
      <c r="M3175" s="3">
        <f>Raw_Data!M3175</f>
        <v>0.03</v>
      </c>
      <c r="N3175" s="3" t="str">
        <f>Raw_Data!N3175</f>
        <v>Horror</v>
      </c>
      <c r="O3175" s="3" t="str">
        <f t="shared" si="490"/>
        <v>25-34</v>
      </c>
      <c r="P3175" s="3" t="str">
        <f t="shared" si="491"/>
        <v>&lt;10h</v>
      </c>
      <c r="Q3175" s="3" t="str">
        <f t="shared" si="492"/>
        <v>46-60d</v>
      </c>
      <c r="R3175" s="3" t="str">
        <f t="shared" si="493"/>
        <v>Low</v>
      </c>
      <c r="S3175" s="3" t="str">
        <f t="shared" si="494"/>
        <v>High</v>
      </c>
      <c r="T3175" s="3" t="str">
        <f t="shared" si="495"/>
        <v>Churned</v>
      </c>
      <c r="U3175" s="4">
        <f>1/(1+EXP(-(Predictive_Model!$B$5+((B3175-Predictive_Model!$B$20)/Predictive_Model!$C$20)*Predictive_Model!$D$20+((E3175-Predictive_Model!$B$21)/Predictive_Model!$C$21)*Predictive_Model!$D$21+((F3175-Predictive_Model!$B$22)/Predictive_Model!$C$22)*Predictive_Model!$D$22+((I3175-Predictive_Model!$B$23)/Predictive_Model!$C$23)*Predictive_Model!$D$23+((L3175-Predictive_Model!$B$24)/Predictive_Model!$C$24)*Predictive_Model!$D$24+((M3175-Predictive_Model!$B$25)/Predictive_Model!$C$25)*Predictive_Model!$D$25+IF(C3175="Male",Predictive_Model!$D$31,IF(C3175="Other",Predictive_Model!$D$32,0))+IF(D3175="Premium",Predictive_Model!$D$34,IF(D3175="Standard",Predictive_Model!$D$35,0))+IF(G3175="Asia",Predictive_Model!$D$37,IF(G3175="Europe",Predictive_Model!$D$38,IF(G3175="North America",Predictive_Model!$D$39,IF(G3175="Oceania",Predictive_Model!$D$40,IF(G3175="South America",Predictive_Model!$D$41,0)))))+IF(H3175="Laptop",Predictive_Model!$D$43,IF(H3175="Mobile",Predictive_Model!$D$44,IF(H3175="TV",Predictive_Model!$D$45,IF(H3175="Tablet",Predictive_Model!$D$46,0))))+IF(K3175="Crypto",Predictive_Model!$D$48,IF(K3175="Debit Card",Predictive_Model!$D$49,IF(K3175="Gift Card",Predictive_Model!$D$50,IF(K3175="PayPal",Predictive_Model!$D$51,0))))+IF(N3175="Comedy",Predictive_Model!$D$53,IF(N3175="Documentary",Predictive_Model!$D$54,IF(N3175="Drama",Predictive_Model!$D$55,IF(N3175="Horror",Predictive_Model!$D$56,IF(N3175="Romance",Predictive_Model!$D$57,IF(N3175="Sci-Fi",Predictive_Model!$D$58,0)))))))))</f>
        <v>0.99971118613130061</v>
      </c>
      <c r="V3175" s="3" t="str">
        <f t="shared" si="496"/>
        <v>Critical</v>
      </c>
      <c r="W3175" s="6">
        <f t="shared" si="497"/>
        <v>17.989999999999998</v>
      </c>
      <c r="X3175" s="3" t="str">
        <f t="shared" si="498"/>
        <v>Priority 1</v>
      </c>
      <c r="Y3175" s="3" t="str">
        <f t="shared" si="499"/>
        <v>OK</v>
      </c>
    </row>
    <row r="3176" spans="1:25" x14ac:dyDescent="0.25">
      <c r="A3176" s="3" t="str">
        <f>Raw_Data!A3176</f>
        <v>39a2da01-6445-4ba4-8dd5-846b8fe23c43</v>
      </c>
      <c r="B3176" s="3">
        <f>Raw_Data!B3176</f>
        <v>62</v>
      </c>
      <c r="C3176" s="3" t="str">
        <f>Raw_Data!C3176</f>
        <v>Female</v>
      </c>
      <c r="D3176" s="3" t="str">
        <f>Raw_Data!D3176</f>
        <v>Premium</v>
      </c>
      <c r="E3176" s="3">
        <f>Raw_Data!E3176</f>
        <v>4.2</v>
      </c>
      <c r="F3176" s="3">
        <f>Raw_Data!F3176</f>
        <v>37</v>
      </c>
      <c r="G3176" s="3" t="str">
        <f>Raw_Data!G3176</f>
        <v>Africa</v>
      </c>
      <c r="H3176" s="3" t="str">
        <f>Raw_Data!H3176</f>
        <v>Laptop</v>
      </c>
      <c r="I3176" s="3">
        <f>Raw_Data!I3176</f>
        <v>17.989999999999998</v>
      </c>
      <c r="J3176" s="3">
        <f>Raw_Data!J3176</f>
        <v>1</v>
      </c>
      <c r="K3176" s="3" t="str">
        <f>Raw_Data!K3176</f>
        <v>Crypto</v>
      </c>
      <c r="L3176" s="3">
        <f>Raw_Data!L3176</f>
        <v>1</v>
      </c>
      <c r="M3176" s="3">
        <f>Raw_Data!M3176</f>
        <v>0.11</v>
      </c>
      <c r="N3176" s="3" t="str">
        <f>Raw_Data!N3176</f>
        <v>Comedy</v>
      </c>
      <c r="O3176" s="3" t="str">
        <f t="shared" si="490"/>
        <v>55-70</v>
      </c>
      <c r="P3176" s="3" t="str">
        <f t="shared" si="491"/>
        <v>&lt;10h</v>
      </c>
      <c r="Q3176" s="3" t="str">
        <f t="shared" si="492"/>
        <v>22-45d</v>
      </c>
      <c r="R3176" s="3" t="str">
        <f t="shared" si="493"/>
        <v>Medium</v>
      </c>
      <c r="S3176" s="3" t="str">
        <f t="shared" si="494"/>
        <v>High</v>
      </c>
      <c r="T3176" s="3" t="str">
        <f t="shared" si="495"/>
        <v>Churned</v>
      </c>
      <c r="U3176" s="4">
        <f>1/(1+EXP(-(Predictive_Model!$B$5+((B3176-Predictive_Model!$B$20)/Predictive_Model!$C$20)*Predictive_Model!$D$20+((E3176-Predictive_Model!$B$21)/Predictive_Model!$C$21)*Predictive_Model!$D$21+((F3176-Predictive_Model!$B$22)/Predictive_Model!$C$22)*Predictive_Model!$D$22+((I3176-Predictive_Model!$B$23)/Predictive_Model!$C$23)*Predictive_Model!$D$23+((L3176-Predictive_Model!$B$24)/Predictive_Model!$C$24)*Predictive_Model!$D$24+((M3176-Predictive_Model!$B$25)/Predictive_Model!$C$25)*Predictive_Model!$D$25+IF(C3176="Male",Predictive_Model!$D$31,IF(C3176="Other",Predictive_Model!$D$32,0))+IF(D3176="Premium",Predictive_Model!$D$34,IF(D3176="Standard",Predictive_Model!$D$35,0))+IF(G3176="Asia",Predictive_Model!$D$37,IF(G3176="Europe",Predictive_Model!$D$38,IF(G3176="North America",Predictive_Model!$D$39,IF(G3176="Oceania",Predictive_Model!$D$40,IF(G3176="South America",Predictive_Model!$D$41,0)))))+IF(H3176="Laptop",Predictive_Model!$D$43,IF(H3176="Mobile",Predictive_Model!$D$44,IF(H3176="TV",Predictive_Model!$D$45,IF(H3176="Tablet",Predictive_Model!$D$46,0))))+IF(K3176="Crypto",Predictive_Model!$D$48,IF(K3176="Debit Card",Predictive_Model!$D$49,IF(K3176="Gift Card",Predictive_Model!$D$50,IF(K3176="PayPal",Predictive_Model!$D$51,0))))+IF(N3176="Comedy",Predictive_Model!$D$53,IF(N3176="Documentary",Predictive_Model!$D$54,IF(N3176="Drama",Predictive_Model!$D$55,IF(N3176="Horror",Predictive_Model!$D$56,IF(N3176="Romance",Predictive_Model!$D$57,IF(N3176="Sci-Fi",Predictive_Model!$D$58,0)))))))))</f>
        <v>0.99365334040824005</v>
      </c>
      <c r="V3176" s="3" t="str">
        <f t="shared" si="496"/>
        <v>Critical</v>
      </c>
      <c r="W3176" s="6">
        <f t="shared" si="497"/>
        <v>17.989999999999998</v>
      </c>
      <c r="X3176" s="3" t="str">
        <f t="shared" si="498"/>
        <v>Priority 1</v>
      </c>
      <c r="Y3176" s="3" t="str">
        <f t="shared" si="499"/>
        <v>OK</v>
      </c>
    </row>
    <row r="3177" spans="1:25" x14ac:dyDescent="0.25">
      <c r="A3177" s="3" t="str">
        <f>Raw_Data!A3177</f>
        <v>ac511430-85a0-40ed-bac6-423c3fe14a63</v>
      </c>
      <c r="B3177" s="3">
        <f>Raw_Data!B3177</f>
        <v>58</v>
      </c>
      <c r="C3177" s="3" t="str">
        <f>Raw_Data!C3177</f>
        <v>Other</v>
      </c>
      <c r="D3177" s="3" t="str">
        <f>Raw_Data!D3177</f>
        <v>Basic</v>
      </c>
      <c r="E3177" s="3">
        <f>Raw_Data!E3177</f>
        <v>15.24</v>
      </c>
      <c r="F3177" s="3">
        <f>Raw_Data!F3177</f>
        <v>16</v>
      </c>
      <c r="G3177" s="3" t="str">
        <f>Raw_Data!G3177</f>
        <v>Asia</v>
      </c>
      <c r="H3177" s="3" t="str">
        <f>Raw_Data!H3177</f>
        <v>Tablet</v>
      </c>
      <c r="I3177" s="3">
        <f>Raw_Data!I3177</f>
        <v>8.99</v>
      </c>
      <c r="J3177" s="3">
        <f>Raw_Data!J3177</f>
        <v>0</v>
      </c>
      <c r="K3177" s="3" t="str">
        <f>Raw_Data!K3177</f>
        <v>Crypto</v>
      </c>
      <c r="L3177" s="3">
        <f>Raw_Data!L3177</f>
        <v>5</v>
      </c>
      <c r="M3177" s="3">
        <f>Raw_Data!M3177</f>
        <v>0.9</v>
      </c>
      <c r="N3177" s="3" t="str">
        <f>Raw_Data!N3177</f>
        <v>Comedy</v>
      </c>
      <c r="O3177" s="3" t="str">
        <f t="shared" si="490"/>
        <v>55-70</v>
      </c>
      <c r="P3177" s="3" t="str">
        <f t="shared" si="491"/>
        <v>10-24h</v>
      </c>
      <c r="Q3177" s="3" t="str">
        <f t="shared" si="492"/>
        <v>8-21d</v>
      </c>
      <c r="R3177" s="3" t="str">
        <f t="shared" si="493"/>
        <v>Medium</v>
      </c>
      <c r="S3177" s="3" t="str">
        <f t="shared" si="494"/>
        <v>Low</v>
      </c>
      <c r="T3177" s="3" t="str">
        <f t="shared" si="495"/>
        <v>Active</v>
      </c>
      <c r="U3177" s="4">
        <f>1/(1+EXP(-(Predictive_Model!$B$5+((B3177-Predictive_Model!$B$20)/Predictive_Model!$C$20)*Predictive_Model!$D$20+((E3177-Predictive_Model!$B$21)/Predictive_Model!$C$21)*Predictive_Model!$D$21+((F3177-Predictive_Model!$B$22)/Predictive_Model!$C$22)*Predictive_Model!$D$22+((I3177-Predictive_Model!$B$23)/Predictive_Model!$C$23)*Predictive_Model!$D$23+((L3177-Predictive_Model!$B$24)/Predictive_Model!$C$24)*Predictive_Model!$D$24+((M3177-Predictive_Model!$B$25)/Predictive_Model!$C$25)*Predictive_Model!$D$25+IF(C3177="Male",Predictive_Model!$D$31,IF(C3177="Other",Predictive_Model!$D$32,0))+IF(D3177="Premium",Predictive_Model!$D$34,IF(D3177="Standard",Predictive_Model!$D$35,0))+IF(G3177="Asia",Predictive_Model!$D$37,IF(G3177="Europe",Predictive_Model!$D$38,IF(G3177="North America",Predictive_Model!$D$39,IF(G3177="Oceania",Predictive_Model!$D$40,IF(G3177="South America",Predictive_Model!$D$41,0)))))+IF(H3177="Laptop",Predictive_Model!$D$43,IF(H3177="Mobile",Predictive_Model!$D$44,IF(H3177="TV",Predictive_Model!$D$45,IF(H3177="Tablet",Predictive_Model!$D$46,0))))+IF(K3177="Crypto",Predictive_Model!$D$48,IF(K3177="Debit Card",Predictive_Model!$D$49,IF(K3177="Gift Card",Predictive_Model!$D$50,IF(K3177="PayPal",Predictive_Model!$D$51,0))))+IF(N3177="Comedy",Predictive_Model!$D$53,IF(N3177="Documentary",Predictive_Model!$D$54,IF(N3177="Drama",Predictive_Model!$D$55,IF(N3177="Horror",Predictive_Model!$D$56,IF(N3177="Romance",Predictive_Model!$D$57,IF(N3177="Sci-Fi",Predictive_Model!$D$58,0)))))))))</f>
        <v>0.17890251087186068</v>
      </c>
      <c r="V3177" s="3" t="str">
        <f t="shared" si="496"/>
        <v>Low</v>
      </c>
      <c r="W3177" s="6">
        <f t="shared" si="497"/>
        <v>1.6083335727380275</v>
      </c>
      <c r="X3177" s="3" t="str">
        <f t="shared" si="498"/>
        <v>Monitor</v>
      </c>
      <c r="Y3177" s="3" t="str">
        <f t="shared" si="499"/>
        <v>OK</v>
      </c>
    </row>
    <row r="3178" spans="1:25" x14ac:dyDescent="0.25">
      <c r="A3178" s="3" t="str">
        <f>Raw_Data!A3178</f>
        <v>c42c5dc0-22f1-464b-9aa8-9ff0661a54c3</v>
      </c>
      <c r="B3178" s="3">
        <f>Raw_Data!B3178</f>
        <v>50</v>
      </c>
      <c r="C3178" s="3" t="str">
        <f>Raw_Data!C3178</f>
        <v>Male</v>
      </c>
      <c r="D3178" s="3" t="str">
        <f>Raw_Data!D3178</f>
        <v>Premium</v>
      </c>
      <c r="E3178" s="3">
        <f>Raw_Data!E3178</f>
        <v>5.93</v>
      </c>
      <c r="F3178" s="3">
        <f>Raw_Data!F3178</f>
        <v>51</v>
      </c>
      <c r="G3178" s="3" t="str">
        <f>Raw_Data!G3178</f>
        <v>Asia</v>
      </c>
      <c r="H3178" s="3" t="str">
        <f>Raw_Data!H3178</f>
        <v>Desktop</v>
      </c>
      <c r="I3178" s="3">
        <f>Raw_Data!I3178</f>
        <v>17.989999999999998</v>
      </c>
      <c r="J3178" s="3">
        <f>Raw_Data!J3178</f>
        <v>1</v>
      </c>
      <c r="K3178" s="3" t="str">
        <f>Raw_Data!K3178</f>
        <v>Crypto</v>
      </c>
      <c r="L3178" s="3">
        <f>Raw_Data!L3178</f>
        <v>1</v>
      </c>
      <c r="M3178" s="3">
        <f>Raw_Data!M3178</f>
        <v>0.11</v>
      </c>
      <c r="N3178" s="3" t="str">
        <f>Raw_Data!N3178</f>
        <v>Horror</v>
      </c>
      <c r="O3178" s="3" t="str">
        <f t="shared" si="490"/>
        <v>45-54</v>
      </c>
      <c r="P3178" s="3" t="str">
        <f t="shared" si="491"/>
        <v>&lt;10h</v>
      </c>
      <c r="Q3178" s="3" t="str">
        <f t="shared" si="492"/>
        <v>46-60d</v>
      </c>
      <c r="R3178" s="3" t="str">
        <f t="shared" si="493"/>
        <v>Low</v>
      </c>
      <c r="S3178" s="3" t="str">
        <f t="shared" si="494"/>
        <v>High</v>
      </c>
      <c r="T3178" s="3" t="str">
        <f t="shared" si="495"/>
        <v>Churned</v>
      </c>
      <c r="U3178" s="4">
        <f>1/(1+EXP(-(Predictive_Model!$B$5+((B3178-Predictive_Model!$B$20)/Predictive_Model!$C$20)*Predictive_Model!$D$20+((E3178-Predictive_Model!$B$21)/Predictive_Model!$C$21)*Predictive_Model!$D$21+((F3178-Predictive_Model!$B$22)/Predictive_Model!$C$22)*Predictive_Model!$D$22+((I3178-Predictive_Model!$B$23)/Predictive_Model!$C$23)*Predictive_Model!$D$23+((L3178-Predictive_Model!$B$24)/Predictive_Model!$C$24)*Predictive_Model!$D$24+((M3178-Predictive_Model!$B$25)/Predictive_Model!$C$25)*Predictive_Model!$D$25+IF(C3178="Male",Predictive_Model!$D$31,IF(C3178="Other",Predictive_Model!$D$32,0))+IF(D3178="Premium",Predictive_Model!$D$34,IF(D3178="Standard",Predictive_Model!$D$35,0))+IF(G3178="Asia",Predictive_Model!$D$37,IF(G3178="Europe",Predictive_Model!$D$38,IF(G3178="North America",Predictive_Model!$D$39,IF(G3178="Oceania",Predictive_Model!$D$40,IF(G3178="South America",Predictive_Model!$D$41,0)))))+IF(H3178="Laptop",Predictive_Model!$D$43,IF(H3178="Mobile",Predictive_Model!$D$44,IF(H3178="TV",Predictive_Model!$D$45,IF(H3178="Tablet",Predictive_Model!$D$46,0))))+IF(K3178="Crypto",Predictive_Model!$D$48,IF(K3178="Debit Card",Predictive_Model!$D$49,IF(K3178="Gift Card",Predictive_Model!$D$50,IF(K3178="PayPal",Predictive_Model!$D$51,0))))+IF(N3178="Comedy",Predictive_Model!$D$53,IF(N3178="Documentary",Predictive_Model!$D$54,IF(N3178="Drama",Predictive_Model!$D$55,IF(N3178="Horror",Predictive_Model!$D$56,IF(N3178="Romance",Predictive_Model!$D$57,IF(N3178="Sci-Fi",Predictive_Model!$D$58,0)))))))))</f>
        <v>0.99788496149042405</v>
      </c>
      <c r="V3178" s="3" t="str">
        <f t="shared" si="496"/>
        <v>Critical</v>
      </c>
      <c r="W3178" s="6">
        <f t="shared" si="497"/>
        <v>17.989999999999998</v>
      </c>
      <c r="X3178" s="3" t="str">
        <f t="shared" si="498"/>
        <v>Priority 1</v>
      </c>
      <c r="Y3178" s="3" t="str">
        <f t="shared" si="499"/>
        <v>OK</v>
      </c>
    </row>
    <row r="3179" spans="1:25" x14ac:dyDescent="0.25">
      <c r="A3179" s="3" t="str">
        <f>Raw_Data!A3179</f>
        <v>7d756761-f638-4e9b-8c0a-00492281d68d</v>
      </c>
      <c r="B3179" s="3">
        <f>Raw_Data!B3179</f>
        <v>28</v>
      </c>
      <c r="C3179" s="3" t="str">
        <f>Raw_Data!C3179</f>
        <v>Other</v>
      </c>
      <c r="D3179" s="3" t="str">
        <f>Raw_Data!D3179</f>
        <v>Standard</v>
      </c>
      <c r="E3179" s="3">
        <f>Raw_Data!E3179</f>
        <v>9.61</v>
      </c>
      <c r="F3179" s="3">
        <f>Raw_Data!F3179</f>
        <v>50</v>
      </c>
      <c r="G3179" s="3" t="str">
        <f>Raw_Data!G3179</f>
        <v>North America</v>
      </c>
      <c r="H3179" s="3" t="str">
        <f>Raw_Data!H3179</f>
        <v>Mobile</v>
      </c>
      <c r="I3179" s="3">
        <f>Raw_Data!I3179</f>
        <v>13.99</v>
      </c>
      <c r="J3179" s="3">
        <f>Raw_Data!J3179</f>
        <v>1</v>
      </c>
      <c r="K3179" s="3" t="str">
        <f>Raw_Data!K3179</f>
        <v>Crypto</v>
      </c>
      <c r="L3179" s="3">
        <f>Raw_Data!L3179</f>
        <v>4</v>
      </c>
      <c r="M3179" s="3">
        <f>Raw_Data!M3179</f>
        <v>0.19</v>
      </c>
      <c r="N3179" s="3" t="str">
        <f>Raw_Data!N3179</f>
        <v>Drama</v>
      </c>
      <c r="O3179" s="3" t="str">
        <f t="shared" si="490"/>
        <v>25-34</v>
      </c>
      <c r="P3179" s="3" t="str">
        <f t="shared" si="491"/>
        <v>&lt;10h</v>
      </c>
      <c r="Q3179" s="3" t="str">
        <f t="shared" si="492"/>
        <v>46-60d</v>
      </c>
      <c r="R3179" s="3" t="str">
        <f t="shared" si="493"/>
        <v>Low</v>
      </c>
      <c r="S3179" s="3" t="str">
        <f t="shared" si="494"/>
        <v>Mid</v>
      </c>
      <c r="T3179" s="3" t="str">
        <f t="shared" si="495"/>
        <v>Churned</v>
      </c>
      <c r="U3179" s="4">
        <f>1/(1+EXP(-(Predictive_Model!$B$5+((B3179-Predictive_Model!$B$20)/Predictive_Model!$C$20)*Predictive_Model!$D$20+((E3179-Predictive_Model!$B$21)/Predictive_Model!$C$21)*Predictive_Model!$D$21+((F3179-Predictive_Model!$B$22)/Predictive_Model!$C$22)*Predictive_Model!$D$22+((I3179-Predictive_Model!$B$23)/Predictive_Model!$C$23)*Predictive_Model!$D$23+((L3179-Predictive_Model!$B$24)/Predictive_Model!$C$24)*Predictive_Model!$D$24+((M3179-Predictive_Model!$B$25)/Predictive_Model!$C$25)*Predictive_Model!$D$25+IF(C3179="Male",Predictive_Model!$D$31,IF(C3179="Other",Predictive_Model!$D$32,0))+IF(D3179="Premium",Predictive_Model!$D$34,IF(D3179="Standard",Predictive_Model!$D$35,0))+IF(G3179="Asia",Predictive_Model!$D$37,IF(G3179="Europe",Predictive_Model!$D$38,IF(G3179="North America",Predictive_Model!$D$39,IF(G3179="Oceania",Predictive_Model!$D$40,IF(G3179="South America",Predictive_Model!$D$41,0)))))+IF(H3179="Laptop",Predictive_Model!$D$43,IF(H3179="Mobile",Predictive_Model!$D$44,IF(H3179="TV",Predictive_Model!$D$45,IF(H3179="Tablet",Predictive_Model!$D$46,0))))+IF(K3179="Crypto",Predictive_Model!$D$48,IF(K3179="Debit Card",Predictive_Model!$D$49,IF(K3179="Gift Card",Predictive_Model!$D$50,IF(K3179="PayPal",Predictive_Model!$D$51,0))))+IF(N3179="Comedy",Predictive_Model!$D$53,IF(N3179="Documentary",Predictive_Model!$D$54,IF(N3179="Drama",Predictive_Model!$D$55,IF(N3179="Horror",Predictive_Model!$D$56,IF(N3179="Romance",Predictive_Model!$D$57,IF(N3179="Sci-Fi",Predictive_Model!$D$58,0)))))))))</f>
        <v>0.9975812849878829</v>
      </c>
      <c r="V3179" s="3" t="str">
        <f t="shared" si="496"/>
        <v>Critical</v>
      </c>
      <c r="W3179" s="6">
        <f t="shared" si="497"/>
        <v>13.99</v>
      </c>
      <c r="X3179" s="3" t="str">
        <f t="shared" si="498"/>
        <v>Priority 2</v>
      </c>
      <c r="Y3179" s="3" t="str">
        <f t="shared" si="499"/>
        <v>OK</v>
      </c>
    </row>
    <row r="3180" spans="1:25" x14ac:dyDescent="0.25">
      <c r="A3180" s="3" t="str">
        <f>Raw_Data!A3180</f>
        <v>cade9688-a34c-4bf1-a49a-962d5d8fb7c4</v>
      </c>
      <c r="B3180" s="3">
        <f>Raw_Data!B3180</f>
        <v>49</v>
      </c>
      <c r="C3180" s="3" t="str">
        <f>Raw_Data!C3180</f>
        <v>Female</v>
      </c>
      <c r="D3180" s="3" t="str">
        <f>Raw_Data!D3180</f>
        <v>Standard</v>
      </c>
      <c r="E3180" s="3">
        <f>Raw_Data!E3180</f>
        <v>17.61</v>
      </c>
      <c r="F3180" s="3">
        <f>Raw_Data!F3180</f>
        <v>60</v>
      </c>
      <c r="G3180" s="3" t="str">
        <f>Raw_Data!G3180</f>
        <v>South America</v>
      </c>
      <c r="H3180" s="3" t="str">
        <f>Raw_Data!H3180</f>
        <v>Laptop</v>
      </c>
      <c r="I3180" s="3">
        <f>Raw_Data!I3180</f>
        <v>13.99</v>
      </c>
      <c r="J3180" s="3">
        <f>Raw_Data!J3180</f>
        <v>1</v>
      </c>
      <c r="K3180" s="3" t="str">
        <f>Raw_Data!K3180</f>
        <v>PayPal</v>
      </c>
      <c r="L3180" s="3">
        <f>Raw_Data!L3180</f>
        <v>1</v>
      </c>
      <c r="M3180" s="3">
        <f>Raw_Data!M3180</f>
        <v>0.28999999999999998</v>
      </c>
      <c r="N3180" s="3" t="str">
        <f>Raw_Data!N3180</f>
        <v>Sci-Fi</v>
      </c>
      <c r="O3180" s="3" t="str">
        <f t="shared" si="490"/>
        <v>45-54</v>
      </c>
      <c r="P3180" s="3" t="str">
        <f t="shared" si="491"/>
        <v>10-24h</v>
      </c>
      <c r="Q3180" s="3" t="str">
        <f t="shared" si="492"/>
        <v>46-60d</v>
      </c>
      <c r="R3180" s="3" t="str">
        <f t="shared" si="493"/>
        <v>Medium</v>
      </c>
      <c r="S3180" s="3" t="str">
        <f t="shared" si="494"/>
        <v>Mid</v>
      </c>
      <c r="T3180" s="3" t="str">
        <f t="shared" si="495"/>
        <v>Churned</v>
      </c>
      <c r="U3180" s="4">
        <f>1/(1+EXP(-(Predictive_Model!$B$5+((B3180-Predictive_Model!$B$20)/Predictive_Model!$C$20)*Predictive_Model!$D$20+((E3180-Predictive_Model!$B$21)/Predictive_Model!$C$21)*Predictive_Model!$D$21+((F3180-Predictive_Model!$B$22)/Predictive_Model!$C$22)*Predictive_Model!$D$22+((I3180-Predictive_Model!$B$23)/Predictive_Model!$C$23)*Predictive_Model!$D$23+((L3180-Predictive_Model!$B$24)/Predictive_Model!$C$24)*Predictive_Model!$D$24+((M3180-Predictive_Model!$B$25)/Predictive_Model!$C$25)*Predictive_Model!$D$25+IF(C3180="Male",Predictive_Model!$D$31,IF(C3180="Other",Predictive_Model!$D$32,0))+IF(D3180="Premium",Predictive_Model!$D$34,IF(D3180="Standard",Predictive_Model!$D$35,0))+IF(G3180="Asia",Predictive_Model!$D$37,IF(G3180="Europe",Predictive_Model!$D$38,IF(G3180="North America",Predictive_Model!$D$39,IF(G3180="Oceania",Predictive_Model!$D$40,IF(G3180="South America",Predictive_Model!$D$41,0)))))+IF(H3180="Laptop",Predictive_Model!$D$43,IF(H3180="Mobile",Predictive_Model!$D$44,IF(H3180="TV",Predictive_Model!$D$45,IF(H3180="Tablet",Predictive_Model!$D$46,0))))+IF(K3180="Crypto",Predictive_Model!$D$48,IF(K3180="Debit Card",Predictive_Model!$D$49,IF(K3180="Gift Card",Predictive_Model!$D$50,IF(K3180="PayPal",Predictive_Model!$D$51,0))))+IF(N3180="Comedy",Predictive_Model!$D$53,IF(N3180="Documentary",Predictive_Model!$D$54,IF(N3180="Drama",Predictive_Model!$D$55,IF(N3180="Horror",Predictive_Model!$D$56,IF(N3180="Romance",Predictive_Model!$D$57,IF(N3180="Sci-Fi",Predictive_Model!$D$58,0)))))))))</f>
        <v>0.99538371239186185</v>
      </c>
      <c r="V3180" s="3" t="str">
        <f t="shared" si="496"/>
        <v>Critical</v>
      </c>
      <c r="W3180" s="6">
        <f t="shared" si="497"/>
        <v>13.99</v>
      </c>
      <c r="X3180" s="3" t="str">
        <f t="shared" si="498"/>
        <v>Priority 2</v>
      </c>
      <c r="Y3180" s="3" t="str">
        <f t="shared" si="499"/>
        <v>OK</v>
      </c>
    </row>
    <row r="3181" spans="1:25" x14ac:dyDescent="0.25">
      <c r="A3181" s="3" t="str">
        <f>Raw_Data!A3181</f>
        <v>466eaa12-9e20-4d53-860f-a8dccfb242b8</v>
      </c>
      <c r="B3181" s="3">
        <f>Raw_Data!B3181</f>
        <v>25</v>
      </c>
      <c r="C3181" s="3" t="str">
        <f>Raw_Data!C3181</f>
        <v>Female</v>
      </c>
      <c r="D3181" s="3" t="str">
        <f>Raw_Data!D3181</f>
        <v>Basic</v>
      </c>
      <c r="E3181" s="3">
        <f>Raw_Data!E3181</f>
        <v>5.49</v>
      </c>
      <c r="F3181" s="3">
        <f>Raw_Data!F3181</f>
        <v>41</v>
      </c>
      <c r="G3181" s="3" t="str">
        <f>Raw_Data!G3181</f>
        <v>Oceania</v>
      </c>
      <c r="H3181" s="3" t="str">
        <f>Raw_Data!H3181</f>
        <v>Desktop</v>
      </c>
      <c r="I3181" s="3">
        <f>Raw_Data!I3181</f>
        <v>8.99</v>
      </c>
      <c r="J3181" s="3">
        <f>Raw_Data!J3181</f>
        <v>1</v>
      </c>
      <c r="K3181" s="3" t="str">
        <f>Raw_Data!K3181</f>
        <v>Debit Card</v>
      </c>
      <c r="L3181" s="3">
        <f>Raw_Data!L3181</f>
        <v>3</v>
      </c>
      <c r="M3181" s="3">
        <f>Raw_Data!M3181</f>
        <v>0.13</v>
      </c>
      <c r="N3181" s="3" t="str">
        <f>Raw_Data!N3181</f>
        <v>Documentary</v>
      </c>
      <c r="O3181" s="3" t="str">
        <f t="shared" si="490"/>
        <v>25-34</v>
      </c>
      <c r="P3181" s="3" t="str">
        <f t="shared" si="491"/>
        <v>&lt;10h</v>
      </c>
      <c r="Q3181" s="3" t="str">
        <f t="shared" si="492"/>
        <v>22-45d</v>
      </c>
      <c r="R3181" s="3" t="str">
        <f t="shared" si="493"/>
        <v>Medium</v>
      </c>
      <c r="S3181" s="3" t="str">
        <f t="shared" si="494"/>
        <v>Low</v>
      </c>
      <c r="T3181" s="3" t="str">
        <f t="shared" si="495"/>
        <v>Churned</v>
      </c>
      <c r="U3181" s="4">
        <f>1/(1+EXP(-(Predictive_Model!$B$5+((B3181-Predictive_Model!$B$20)/Predictive_Model!$C$20)*Predictive_Model!$D$20+((E3181-Predictive_Model!$B$21)/Predictive_Model!$C$21)*Predictive_Model!$D$21+((F3181-Predictive_Model!$B$22)/Predictive_Model!$C$22)*Predictive_Model!$D$22+((I3181-Predictive_Model!$B$23)/Predictive_Model!$C$23)*Predictive_Model!$D$23+((L3181-Predictive_Model!$B$24)/Predictive_Model!$C$24)*Predictive_Model!$D$24+((M3181-Predictive_Model!$B$25)/Predictive_Model!$C$25)*Predictive_Model!$D$25+IF(C3181="Male",Predictive_Model!$D$31,IF(C3181="Other",Predictive_Model!$D$32,0))+IF(D3181="Premium",Predictive_Model!$D$34,IF(D3181="Standard",Predictive_Model!$D$35,0))+IF(G3181="Asia",Predictive_Model!$D$37,IF(G3181="Europe",Predictive_Model!$D$38,IF(G3181="North America",Predictive_Model!$D$39,IF(G3181="Oceania",Predictive_Model!$D$40,IF(G3181="South America",Predictive_Model!$D$41,0)))))+IF(H3181="Laptop",Predictive_Model!$D$43,IF(H3181="Mobile",Predictive_Model!$D$44,IF(H3181="TV",Predictive_Model!$D$45,IF(H3181="Tablet",Predictive_Model!$D$46,0))))+IF(K3181="Crypto",Predictive_Model!$D$48,IF(K3181="Debit Card",Predictive_Model!$D$49,IF(K3181="Gift Card",Predictive_Model!$D$50,IF(K3181="PayPal",Predictive_Model!$D$51,0))))+IF(N3181="Comedy",Predictive_Model!$D$53,IF(N3181="Documentary",Predictive_Model!$D$54,IF(N3181="Drama",Predictive_Model!$D$55,IF(N3181="Horror",Predictive_Model!$D$56,IF(N3181="Romance",Predictive_Model!$D$57,IF(N3181="Sci-Fi",Predictive_Model!$D$58,0)))))))))</f>
        <v>0.99850334532198293</v>
      </c>
      <c r="V3181" s="3" t="str">
        <f t="shared" si="496"/>
        <v>Critical</v>
      </c>
      <c r="W3181" s="6">
        <f t="shared" si="497"/>
        <v>8.99</v>
      </c>
      <c r="X3181" s="3" t="str">
        <f t="shared" si="498"/>
        <v>Priority 2</v>
      </c>
      <c r="Y3181" s="3" t="str">
        <f t="shared" si="499"/>
        <v>OK</v>
      </c>
    </row>
    <row r="3182" spans="1:25" x14ac:dyDescent="0.25">
      <c r="A3182" s="3" t="str">
        <f>Raw_Data!A3182</f>
        <v>57a0a7ed-21ea-4587-b519-ab35689cc9c8</v>
      </c>
      <c r="B3182" s="3">
        <f>Raw_Data!B3182</f>
        <v>40</v>
      </c>
      <c r="C3182" s="3" t="str">
        <f>Raw_Data!C3182</f>
        <v>Female</v>
      </c>
      <c r="D3182" s="3" t="str">
        <f>Raw_Data!D3182</f>
        <v>Standard</v>
      </c>
      <c r="E3182" s="3">
        <f>Raw_Data!E3182</f>
        <v>7.66</v>
      </c>
      <c r="F3182" s="3">
        <f>Raw_Data!F3182</f>
        <v>57</v>
      </c>
      <c r="G3182" s="3" t="str">
        <f>Raw_Data!G3182</f>
        <v>Asia</v>
      </c>
      <c r="H3182" s="3" t="str">
        <f>Raw_Data!H3182</f>
        <v>Desktop</v>
      </c>
      <c r="I3182" s="3">
        <f>Raw_Data!I3182</f>
        <v>13.99</v>
      </c>
      <c r="J3182" s="3">
        <f>Raw_Data!J3182</f>
        <v>1</v>
      </c>
      <c r="K3182" s="3" t="str">
        <f>Raw_Data!K3182</f>
        <v>Crypto</v>
      </c>
      <c r="L3182" s="3">
        <f>Raw_Data!L3182</f>
        <v>1</v>
      </c>
      <c r="M3182" s="3">
        <f>Raw_Data!M3182</f>
        <v>0.13</v>
      </c>
      <c r="N3182" s="3" t="str">
        <f>Raw_Data!N3182</f>
        <v>Action</v>
      </c>
      <c r="O3182" s="3" t="str">
        <f t="shared" si="490"/>
        <v>35-44</v>
      </c>
      <c r="P3182" s="3" t="str">
        <f t="shared" si="491"/>
        <v>&lt;10h</v>
      </c>
      <c r="Q3182" s="3" t="str">
        <f t="shared" si="492"/>
        <v>46-60d</v>
      </c>
      <c r="R3182" s="3" t="str">
        <f t="shared" si="493"/>
        <v>Low</v>
      </c>
      <c r="S3182" s="3" t="str">
        <f t="shared" si="494"/>
        <v>Mid</v>
      </c>
      <c r="T3182" s="3" t="str">
        <f t="shared" si="495"/>
        <v>Churned</v>
      </c>
      <c r="U3182" s="4">
        <f>1/(1+EXP(-(Predictive_Model!$B$5+((B3182-Predictive_Model!$B$20)/Predictive_Model!$C$20)*Predictive_Model!$D$20+((E3182-Predictive_Model!$B$21)/Predictive_Model!$C$21)*Predictive_Model!$D$21+((F3182-Predictive_Model!$B$22)/Predictive_Model!$C$22)*Predictive_Model!$D$22+((I3182-Predictive_Model!$B$23)/Predictive_Model!$C$23)*Predictive_Model!$D$23+((L3182-Predictive_Model!$B$24)/Predictive_Model!$C$24)*Predictive_Model!$D$24+((M3182-Predictive_Model!$B$25)/Predictive_Model!$C$25)*Predictive_Model!$D$25+IF(C3182="Male",Predictive_Model!$D$31,IF(C3182="Other",Predictive_Model!$D$32,0))+IF(D3182="Premium",Predictive_Model!$D$34,IF(D3182="Standard",Predictive_Model!$D$35,0))+IF(G3182="Asia",Predictive_Model!$D$37,IF(G3182="Europe",Predictive_Model!$D$38,IF(G3182="North America",Predictive_Model!$D$39,IF(G3182="Oceania",Predictive_Model!$D$40,IF(G3182="South America",Predictive_Model!$D$41,0)))))+IF(H3182="Laptop",Predictive_Model!$D$43,IF(H3182="Mobile",Predictive_Model!$D$44,IF(H3182="TV",Predictive_Model!$D$45,IF(H3182="Tablet",Predictive_Model!$D$46,0))))+IF(K3182="Crypto",Predictive_Model!$D$48,IF(K3182="Debit Card",Predictive_Model!$D$49,IF(K3182="Gift Card",Predictive_Model!$D$50,IF(K3182="PayPal",Predictive_Model!$D$51,0))))+IF(N3182="Comedy",Predictive_Model!$D$53,IF(N3182="Documentary",Predictive_Model!$D$54,IF(N3182="Drama",Predictive_Model!$D$55,IF(N3182="Horror",Predictive_Model!$D$56,IF(N3182="Romance",Predictive_Model!$D$57,IF(N3182="Sci-Fi",Predictive_Model!$D$58,0)))))))))</f>
        <v>0.99975259064825628</v>
      </c>
      <c r="V3182" s="3" t="str">
        <f t="shared" si="496"/>
        <v>Critical</v>
      </c>
      <c r="W3182" s="6">
        <f t="shared" si="497"/>
        <v>13.99</v>
      </c>
      <c r="X3182" s="3" t="str">
        <f t="shared" si="498"/>
        <v>Priority 2</v>
      </c>
      <c r="Y3182" s="3" t="str">
        <f t="shared" si="499"/>
        <v>OK</v>
      </c>
    </row>
    <row r="3183" spans="1:25" x14ac:dyDescent="0.25">
      <c r="A3183" s="3" t="str">
        <f>Raw_Data!A3183</f>
        <v>4e091ec6-3c1b-4649-aed7-cf99cc9da60d</v>
      </c>
      <c r="B3183" s="3">
        <f>Raw_Data!B3183</f>
        <v>29</v>
      </c>
      <c r="C3183" s="3" t="str">
        <f>Raw_Data!C3183</f>
        <v>Female</v>
      </c>
      <c r="D3183" s="3" t="str">
        <f>Raw_Data!D3183</f>
        <v>Standard</v>
      </c>
      <c r="E3183" s="3">
        <f>Raw_Data!E3183</f>
        <v>4.88</v>
      </c>
      <c r="F3183" s="3">
        <f>Raw_Data!F3183</f>
        <v>39</v>
      </c>
      <c r="G3183" s="3" t="str">
        <f>Raw_Data!G3183</f>
        <v>Oceania</v>
      </c>
      <c r="H3183" s="3" t="str">
        <f>Raw_Data!H3183</f>
        <v>Mobile</v>
      </c>
      <c r="I3183" s="3">
        <f>Raw_Data!I3183</f>
        <v>13.99</v>
      </c>
      <c r="J3183" s="3">
        <f>Raw_Data!J3183</f>
        <v>1</v>
      </c>
      <c r="K3183" s="3" t="str">
        <f>Raw_Data!K3183</f>
        <v>Credit Card</v>
      </c>
      <c r="L3183" s="3">
        <f>Raw_Data!L3183</f>
        <v>4</v>
      </c>
      <c r="M3183" s="3">
        <f>Raw_Data!M3183</f>
        <v>0.12</v>
      </c>
      <c r="N3183" s="3" t="str">
        <f>Raw_Data!N3183</f>
        <v>Horror</v>
      </c>
      <c r="O3183" s="3" t="str">
        <f t="shared" si="490"/>
        <v>25-34</v>
      </c>
      <c r="P3183" s="3" t="str">
        <f t="shared" si="491"/>
        <v>&lt;10h</v>
      </c>
      <c r="Q3183" s="3" t="str">
        <f t="shared" si="492"/>
        <v>22-45d</v>
      </c>
      <c r="R3183" s="3" t="str">
        <f t="shared" si="493"/>
        <v>Medium</v>
      </c>
      <c r="S3183" s="3" t="str">
        <f t="shared" si="494"/>
        <v>Mid</v>
      </c>
      <c r="T3183" s="3" t="str">
        <f t="shared" si="495"/>
        <v>Churned</v>
      </c>
      <c r="U3183" s="4">
        <f>1/(1+EXP(-(Predictive_Model!$B$5+((B3183-Predictive_Model!$B$20)/Predictive_Model!$C$20)*Predictive_Model!$D$20+((E3183-Predictive_Model!$B$21)/Predictive_Model!$C$21)*Predictive_Model!$D$21+((F3183-Predictive_Model!$B$22)/Predictive_Model!$C$22)*Predictive_Model!$D$22+((I3183-Predictive_Model!$B$23)/Predictive_Model!$C$23)*Predictive_Model!$D$23+((L3183-Predictive_Model!$B$24)/Predictive_Model!$C$24)*Predictive_Model!$D$24+((M3183-Predictive_Model!$B$25)/Predictive_Model!$C$25)*Predictive_Model!$D$25+IF(C3183="Male",Predictive_Model!$D$31,IF(C3183="Other",Predictive_Model!$D$32,0))+IF(D3183="Premium",Predictive_Model!$D$34,IF(D3183="Standard",Predictive_Model!$D$35,0))+IF(G3183="Asia",Predictive_Model!$D$37,IF(G3183="Europe",Predictive_Model!$D$38,IF(G3183="North America",Predictive_Model!$D$39,IF(G3183="Oceania",Predictive_Model!$D$40,IF(G3183="South America",Predictive_Model!$D$41,0)))))+IF(H3183="Laptop",Predictive_Model!$D$43,IF(H3183="Mobile",Predictive_Model!$D$44,IF(H3183="TV",Predictive_Model!$D$45,IF(H3183="Tablet",Predictive_Model!$D$46,0))))+IF(K3183="Crypto",Predictive_Model!$D$48,IF(K3183="Debit Card",Predictive_Model!$D$49,IF(K3183="Gift Card",Predictive_Model!$D$50,IF(K3183="PayPal",Predictive_Model!$D$51,0))))+IF(N3183="Comedy",Predictive_Model!$D$53,IF(N3183="Documentary",Predictive_Model!$D$54,IF(N3183="Drama",Predictive_Model!$D$55,IF(N3183="Horror",Predictive_Model!$D$56,IF(N3183="Romance",Predictive_Model!$D$57,IF(N3183="Sci-Fi",Predictive_Model!$D$58,0)))))))))</f>
        <v>0.99833142117148332</v>
      </c>
      <c r="V3183" s="3" t="str">
        <f t="shared" si="496"/>
        <v>Critical</v>
      </c>
      <c r="W3183" s="6">
        <f t="shared" si="497"/>
        <v>13.99</v>
      </c>
      <c r="X3183" s="3" t="str">
        <f t="shared" si="498"/>
        <v>Priority 2</v>
      </c>
      <c r="Y3183" s="3" t="str">
        <f t="shared" si="499"/>
        <v>OK</v>
      </c>
    </row>
    <row r="3184" spans="1:25" x14ac:dyDescent="0.25">
      <c r="A3184" s="3" t="str">
        <f>Raw_Data!A3184</f>
        <v>3afd0a8c-2d06-41f8-954a-e439e193f21d</v>
      </c>
      <c r="B3184" s="3">
        <f>Raw_Data!B3184</f>
        <v>43</v>
      </c>
      <c r="C3184" s="3" t="str">
        <f>Raw_Data!C3184</f>
        <v>Female</v>
      </c>
      <c r="D3184" s="3" t="str">
        <f>Raw_Data!D3184</f>
        <v>Standard</v>
      </c>
      <c r="E3184" s="3">
        <f>Raw_Data!E3184</f>
        <v>12.58</v>
      </c>
      <c r="F3184" s="3">
        <f>Raw_Data!F3184</f>
        <v>16</v>
      </c>
      <c r="G3184" s="3" t="str">
        <f>Raw_Data!G3184</f>
        <v>Oceania</v>
      </c>
      <c r="H3184" s="3" t="str">
        <f>Raw_Data!H3184</f>
        <v>Desktop</v>
      </c>
      <c r="I3184" s="3">
        <f>Raw_Data!I3184</f>
        <v>13.99</v>
      </c>
      <c r="J3184" s="3">
        <f>Raw_Data!J3184</f>
        <v>0</v>
      </c>
      <c r="K3184" s="3" t="str">
        <f>Raw_Data!K3184</f>
        <v>Credit Card</v>
      </c>
      <c r="L3184" s="3">
        <f>Raw_Data!L3184</f>
        <v>4</v>
      </c>
      <c r="M3184" s="3">
        <f>Raw_Data!M3184</f>
        <v>0.74</v>
      </c>
      <c r="N3184" s="3" t="str">
        <f>Raw_Data!N3184</f>
        <v>Horror</v>
      </c>
      <c r="O3184" s="3" t="str">
        <f t="shared" si="490"/>
        <v>35-44</v>
      </c>
      <c r="P3184" s="3" t="str">
        <f t="shared" si="491"/>
        <v>10-24h</v>
      </c>
      <c r="Q3184" s="3" t="str">
        <f t="shared" si="492"/>
        <v>8-21d</v>
      </c>
      <c r="R3184" s="3" t="str">
        <f t="shared" si="493"/>
        <v>Medium</v>
      </c>
      <c r="S3184" s="3" t="str">
        <f t="shared" si="494"/>
        <v>Mid</v>
      </c>
      <c r="T3184" s="3" t="str">
        <f t="shared" si="495"/>
        <v>Active</v>
      </c>
      <c r="U3184" s="4">
        <f>1/(1+EXP(-(Predictive_Model!$B$5+((B3184-Predictive_Model!$B$20)/Predictive_Model!$C$20)*Predictive_Model!$D$20+((E3184-Predictive_Model!$B$21)/Predictive_Model!$C$21)*Predictive_Model!$D$21+((F3184-Predictive_Model!$B$22)/Predictive_Model!$C$22)*Predictive_Model!$D$22+((I3184-Predictive_Model!$B$23)/Predictive_Model!$C$23)*Predictive_Model!$D$23+((L3184-Predictive_Model!$B$24)/Predictive_Model!$C$24)*Predictive_Model!$D$24+((M3184-Predictive_Model!$B$25)/Predictive_Model!$C$25)*Predictive_Model!$D$25+IF(C3184="Male",Predictive_Model!$D$31,IF(C3184="Other",Predictive_Model!$D$32,0))+IF(D3184="Premium",Predictive_Model!$D$34,IF(D3184="Standard",Predictive_Model!$D$35,0))+IF(G3184="Asia",Predictive_Model!$D$37,IF(G3184="Europe",Predictive_Model!$D$38,IF(G3184="North America",Predictive_Model!$D$39,IF(G3184="Oceania",Predictive_Model!$D$40,IF(G3184="South America",Predictive_Model!$D$41,0)))))+IF(H3184="Laptop",Predictive_Model!$D$43,IF(H3184="Mobile",Predictive_Model!$D$44,IF(H3184="TV",Predictive_Model!$D$45,IF(H3184="Tablet",Predictive_Model!$D$46,0))))+IF(K3184="Crypto",Predictive_Model!$D$48,IF(K3184="Debit Card",Predictive_Model!$D$49,IF(K3184="Gift Card",Predictive_Model!$D$50,IF(K3184="PayPal",Predictive_Model!$D$51,0))))+IF(N3184="Comedy",Predictive_Model!$D$53,IF(N3184="Documentary",Predictive_Model!$D$54,IF(N3184="Drama",Predictive_Model!$D$55,IF(N3184="Horror",Predictive_Model!$D$56,IF(N3184="Romance",Predictive_Model!$D$57,IF(N3184="Sci-Fi",Predictive_Model!$D$58,0)))))))))</f>
        <v>0.14298433419132764</v>
      </c>
      <c r="V3184" s="3" t="str">
        <f t="shared" si="496"/>
        <v>Low</v>
      </c>
      <c r="W3184" s="6">
        <f t="shared" si="497"/>
        <v>2.0003508353366737</v>
      </c>
      <c r="X3184" s="3" t="str">
        <f t="shared" si="498"/>
        <v>Monitor</v>
      </c>
      <c r="Y3184" s="3" t="str">
        <f t="shared" si="499"/>
        <v>OK</v>
      </c>
    </row>
    <row r="3185" spans="1:25" x14ac:dyDescent="0.25">
      <c r="A3185" s="3" t="str">
        <f>Raw_Data!A3185</f>
        <v>63fb5a17-b9fc-4191-8cec-ca2848cc3e54</v>
      </c>
      <c r="B3185" s="3">
        <f>Raw_Data!B3185</f>
        <v>69</v>
      </c>
      <c r="C3185" s="3" t="str">
        <f>Raw_Data!C3185</f>
        <v>Other</v>
      </c>
      <c r="D3185" s="3" t="str">
        <f>Raw_Data!D3185</f>
        <v>Premium</v>
      </c>
      <c r="E3185" s="3">
        <f>Raw_Data!E3185</f>
        <v>26.07</v>
      </c>
      <c r="F3185" s="3">
        <f>Raw_Data!F3185</f>
        <v>5</v>
      </c>
      <c r="G3185" s="3" t="str">
        <f>Raw_Data!G3185</f>
        <v>Oceania</v>
      </c>
      <c r="H3185" s="3" t="str">
        <f>Raw_Data!H3185</f>
        <v>Laptop</v>
      </c>
      <c r="I3185" s="3">
        <f>Raw_Data!I3185</f>
        <v>17.989999999999998</v>
      </c>
      <c r="J3185" s="3">
        <f>Raw_Data!J3185</f>
        <v>0</v>
      </c>
      <c r="K3185" s="3" t="str">
        <f>Raw_Data!K3185</f>
        <v>PayPal</v>
      </c>
      <c r="L3185" s="3">
        <f>Raw_Data!L3185</f>
        <v>1</v>
      </c>
      <c r="M3185" s="3">
        <f>Raw_Data!M3185</f>
        <v>4.34</v>
      </c>
      <c r="N3185" s="3" t="str">
        <f>Raw_Data!N3185</f>
        <v>Romance</v>
      </c>
      <c r="O3185" s="3" t="str">
        <f t="shared" si="490"/>
        <v>55-70</v>
      </c>
      <c r="P3185" s="3" t="str">
        <f t="shared" si="491"/>
        <v>25-49h</v>
      </c>
      <c r="Q3185" s="3" t="str">
        <f t="shared" si="492"/>
        <v>0-7d</v>
      </c>
      <c r="R3185" s="3" t="str">
        <f t="shared" si="493"/>
        <v>High</v>
      </c>
      <c r="S3185" s="3" t="str">
        <f t="shared" si="494"/>
        <v>High</v>
      </c>
      <c r="T3185" s="3" t="str">
        <f t="shared" si="495"/>
        <v>Active</v>
      </c>
      <c r="U3185" s="4">
        <f>1/(1+EXP(-(Predictive_Model!$B$5+((B3185-Predictive_Model!$B$20)/Predictive_Model!$C$20)*Predictive_Model!$D$20+((E3185-Predictive_Model!$B$21)/Predictive_Model!$C$21)*Predictive_Model!$D$21+((F3185-Predictive_Model!$B$22)/Predictive_Model!$C$22)*Predictive_Model!$D$22+((I3185-Predictive_Model!$B$23)/Predictive_Model!$C$23)*Predictive_Model!$D$23+((L3185-Predictive_Model!$B$24)/Predictive_Model!$C$24)*Predictive_Model!$D$24+((M3185-Predictive_Model!$B$25)/Predictive_Model!$C$25)*Predictive_Model!$D$25+IF(C3185="Male",Predictive_Model!$D$31,IF(C3185="Other",Predictive_Model!$D$32,0))+IF(D3185="Premium",Predictive_Model!$D$34,IF(D3185="Standard",Predictive_Model!$D$35,0))+IF(G3185="Asia",Predictive_Model!$D$37,IF(G3185="Europe",Predictive_Model!$D$38,IF(G3185="North America",Predictive_Model!$D$39,IF(G3185="Oceania",Predictive_Model!$D$40,IF(G3185="South America",Predictive_Model!$D$41,0)))))+IF(H3185="Laptop",Predictive_Model!$D$43,IF(H3185="Mobile",Predictive_Model!$D$44,IF(H3185="TV",Predictive_Model!$D$45,IF(H3185="Tablet",Predictive_Model!$D$46,0))))+IF(K3185="Crypto",Predictive_Model!$D$48,IF(K3185="Debit Card",Predictive_Model!$D$49,IF(K3185="Gift Card",Predictive_Model!$D$50,IF(K3185="PayPal",Predictive_Model!$D$51,0))))+IF(N3185="Comedy",Predictive_Model!$D$53,IF(N3185="Documentary",Predictive_Model!$D$54,IF(N3185="Drama",Predictive_Model!$D$55,IF(N3185="Horror",Predictive_Model!$D$56,IF(N3185="Romance",Predictive_Model!$D$57,IF(N3185="Sci-Fi",Predictive_Model!$D$58,0)))))))))</f>
        <v>1.6565157538805517E-6</v>
      </c>
      <c r="V3185" s="3" t="str">
        <f t="shared" si="496"/>
        <v>Low</v>
      </c>
      <c r="W3185" s="6">
        <f t="shared" si="497"/>
        <v>2.9800718412311122E-5</v>
      </c>
      <c r="X3185" s="3" t="str">
        <f t="shared" si="498"/>
        <v>Monitor</v>
      </c>
      <c r="Y3185" s="3" t="str">
        <f t="shared" si="499"/>
        <v>OK</v>
      </c>
    </row>
    <row r="3186" spans="1:25" x14ac:dyDescent="0.25">
      <c r="A3186" s="3" t="str">
        <f>Raw_Data!A3186</f>
        <v>1c663855-e700-49cf-8512-224b34d1efac</v>
      </c>
      <c r="B3186" s="3">
        <f>Raw_Data!B3186</f>
        <v>37</v>
      </c>
      <c r="C3186" s="3" t="str">
        <f>Raw_Data!C3186</f>
        <v>Other</v>
      </c>
      <c r="D3186" s="3" t="str">
        <f>Raw_Data!D3186</f>
        <v>Premium</v>
      </c>
      <c r="E3186" s="3">
        <f>Raw_Data!E3186</f>
        <v>14.54</v>
      </c>
      <c r="F3186" s="3">
        <f>Raw_Data!F3186</f>
        <v>22</v>
      </c>
      <c r="G3186" s="3" t="str">
        <f>Raw_Data!G3186</f>
        <v>North America</v>
      </c>
      <c r="H3186" s="3" t="str">
        <f>Raw_Data!H3186</f>
        <v>Tablet</v>
      </c>
      <c r="I3186" s="3">
        <f>Raw_Data!I3186</f>
        <v>17.989999999999998</v>
      </c>
      <c r="J3186" s="3">
        <f>Raw_Data!J3186</f>
        <v>0</v>
      </c>
      <c r="K3186" s="3" t="str">
        <f>Raw_Data!K3186</f>
        <v>Debit Card</v>
      </c>
      <c r="L3186" s="3">
        <f>Raw_Data!L3186</f>
        <v>2</v>
      </c>
      <c r="M3186" s="3">
        <f>Raw_Data!M3186</f>
        <v>0.63</v>
      </c>
      <c r="N3186" s="3" t="str">
        <f>Raw_Data!N3186</f>
        <v>Drama</v>
      </c>
      <c r="O3186" s="3" t="str">
        <f t="shared" si="490"/>
        <v>35-44</v>
      </c>
      <c r="P3186" s="3" t="str">
        <f t="shared" si="491"/>
        <v>10-24h</v>
      </c>
      <c r="Q3186" s="3" t="str">
        <f t="shared" si="492"/>
        <v>22-45d</v>
      </c>
      <c r="R3186" s="3" t="str">
        <f t="shared" si="493"/>
        <v>Medium</v>
      </c>
      <c r="S3186" s="3" t="str">
        <f t="shared" si="494"/>
        <v>High</v>
      </c>
      <c r="T3186" s="3" t="str">
        <f t="shared" si="495"/>
        <v>Active</v>
      </c>
      <c r="U3186" s="4">
        <f>1/(1+EXP(-(Predictive_Model!$B$5+((B3186-Predictive_Model!$B$20)/Predictive_Model!$C$20)*Predictive_Model!$D$20+((E3186-Predictive_Model!$B$21)/Predictive_Model!$C$21)*Predictive_Model!$D$21+((F3186-Predictive_Model!$B$22)/Predictive_Model!$C$22)*Predictive_Model!$D$22+((I3186-Predictive_Model!$B$23)/Predictive_Model!$C$23)*Predictive_Model!$D$23+((L3186-Predictive_Model!$B$24)/Predictive_Model!$C$24)*Predictive_Model!$D$24+((M3186-Predictive_Model!$B$25)/Predictive_Model!$C$25)*Predictive_Model!$D$25+IF(C3186="Male",Predictive_Model!$D$31,IF(C3186="Other",Predictive_Model!$D$32,0))+IF(D3186="Premium",Predictive_Model!$D$34,IF(D3186="Standard",Predictive_Model!$D$35,0))+IF(G3186="Asia",Predictive_Model!$D$37,IF(G3186="Europe",Predictive_Model!$D$38,IF(G3186="North America",Predictive_Model!$D$39,IF(G3186="Oceania",Predictive_Model!$D$40,IF(G3186="South America",Predictive_Model!$D$41,0)))))+IF(H3186="Laptop",Predictive_Model!$D$43,IF(H3186="Mobile",Predictive_Model!$D$44,IF(H3186="TV",Predictive_Model!$D$45,IF(H3186="Tablet",Predictive_Model!$D$46,0))))+IF(K3186="Crypto",Predictive_Model!$D$48,IF(K3186="Debit Card",Predictive_Model!$D$49,IF(K3186="Gift Card",Predictive_Model!$D$50,IF(K3186="PayPal",Predictive_Model!$D$51,0))))+IF(N3186="Comedy",Predictive_Model!$D$53,IF(N3186="Documentary",Predictive_Model!$D$54,IF(N3186="Drama",Predictive_Model!$D$55,IF(N3186="Horror",Predictive_Model!$D$56,IF(N3186="Romance",Predictive_Model!$D$57,IF(N3186="Sci-Fi",Predictive_Model!$D$58,0)))))))))</f>
        <v>0.34126794491239359</v>
      </c>
      <c r="V3186" s="3" t="str">
        <f t="shared" si="496"/>
        <v>Medium</v>
      </c>
      <c r="W3186" s="6">
        <f t="shared" si="497"/>
        <v>6.1394103289739599</v>
      </c>
      <c r="X3186" s="3" t="str">
        <f t="shared" si="498"/>
        <v>Monitor</v>
      </c>
      <c r="Y3186" s="3" t="str">
        <f t="shared" si="499"/>
        <v>OK</v>
      </c>
    </row>
    <row r="3187" spans="1:25" x14ac:dyDescent="0.25">
      <c r="A3187" s="3" t="str">
        <f>Raw_Data!A3187</f>
        <v>ca44d69c-f059-423e-82e2-65550f1314be</v>
      </c>
      <c r="B3187" s="3">
        <f>Raw_Data!B3187</f>
        <v>31</v>
      </c>
      <c r="C3187" s="3" t="str">
        <f>Raw_Data!C3187</f>
        <v>Female</v>
      </c>
      <c r="D3187" s="3" t="str">
        <f>Raw_Data!D3187</f>
        <v>Basic</v>
      </c>
      <c r="E3187" s="3">
        <f>Raw_Data!E3187</f>
        <v>9.44</v>
      </c>
      <c r="F3187" s="3">
        <f>Raw_Data!F3187</f>
        <v>46</v>
      </c>
      <c r="G3187" s="3" t="str">
        <f>Raw_Data!G3187</f>
        <v>Asia</v>
      </c>
      <c r="H3187" s="3" t="str">
        <f>Raw_Data!H3187</f>
        <v>Tablet</v>
      </c>
      <c r="I3187" s="3">
        <f>Raw_Data!I3187</f>
        <v>8.99</v>
      </c>
      <c r="J3187" s="3">
        <f>Raw_Data!J3187</f>
        <v>1</v>
      </c>
      <c r="K3187" s="3" t="str">
        <f>Raw_Data!K3187</f>
        <v>PayPal</v>
      </c>
      <c r="L3187" s="3">
        <f>Raw_Data!L3187</f>
        <v>2</v>
      </c>
      <c r="M3187" s="3">
        <f>Raw_Data!M3187</f>
        <v>0.2</v>
      </c>
      <c r="N3187" s="3" t="str">
        <f>Raw_Data!N3187</f>
        <v>Action</v>
      </c>
      <c r="O3187" s="3" t="str">
        <f t="shared" si="490"/>
        <v>25-34</v>
      </c>
      <c r="P3187" s="3" t="str">
        <f t="shared" si="491"/>
        <v>&lt;10h</v>
      </c>
      <c r="Q3187" s="3" t="str">
        <f t="shared" si="492"/>
        <v>46-60d</v>
      </c>
      <c r="R3187" s="3" t="str">
        <f t="shared" si="493"/>
        <v>Low</v>
      </c>
      <c r="S3187" s="3" t="str">
        <f t="shared" si="494"/>
        <v>Low</v>
      </c>
      <c r="T3187" s="3" t="str">
        <f t="shared" si="495"/>
        <v>Churned</v>
      </c>
      <c r="U3187" s="4">
        <f>1/(1+EXP(-(Predictive_Model!$B$5+((B3187-Predictive_Model!$B$20)/Predictive_Model!$C$20)*Predictive_Model!$D$20+((E3187-Predictive_Model!$B$21)/Predictive_Model!$C$21)*Predictive_Model!$D$21+((F3187-Predictive_Model!$B$22)/Predictive_Model!$C$22)*Predictive_Model!$D$22+((I3187-Predictive_Model!$B$23)/Predictive_Model!$C$23)*Predictive_Model!$D$23+((L3187-Predictive_Model!$B$24)/Predictive_Model!$C$24)*Predictive_Model!$D$24+((M3187-Predictive_Model!$B$25)/Predictive_Model!$C$25)*Predictive_Model!$D$25+IF(C3187="Male",Predictive_Model!$D$31,IF(C3187="Other",Predictive_Model!$D$32,0))+IF(D3187="Premium",Predictive_Model!$D$34,IF(D3187="Standard",Predictive_Model!$D$35,0))+IF(G3187="Asia",Predictive_Model!$D$37,IF(G3187="Europe",Predictive_Model!$D$38,IF(G3187="North America",Predictive_Model!$D$39,IF(G3187="Oceania",Predictive_Model!$D$40,IF(G3187="South America",Predictive_Model!$D$41,0)))))+IF(H3187="Laptop",Predictive_Model!$D$43,IF(H3187="Mobile",Predictive_Model!$D$44,IF(H3187="TV",Predictive_Model!$D$45,IF(H3187="Tablet",Predictive_Model!$D$46,0))))+IF(K3187="Crypto",Predictive_Model!$D$48,IF(K3187="Debit Card",Predictive_Model!$D$49,IF(K3187="Gift Card",Predictive_Model!$D$50,IF(K3187="PayPal",Predictive_Model!$D$51,0))))+IF(N3187="Comedy",Predictive_Model!$D$53,IF(N3187="Documentary",Predictive_Model!$D$54,IF(N3187="Drama",Predictive_Model!$D$55,IF(N3187="Horror",Predictive_Model!$D$56,IF(N3187="Romance",Predictive_Model!$D$57,IF(N3187="Sci-Fi",Predictive_Model!$D$58,0)))))))))</f>
        <v>0.99962743098932627</v>
      </c>
      <c r="V3187" s="3" t="str">
        <f t="shared" si="496"/>
        <v>Critical</v>
      </c>
      <c r="W3187" s="6">
        <f t="shared" si="497"/>
        <v>8.99</v>
      </c>
      <c r="X3187" s="3" t="str">
        <f t="shared" si="498"/>
        <v>Priority 2</v>
      </c>
      <c r="Y3187" s="3" t="str">
        <f t="shared" si="499"/>
        <v>OK</v>
      </c>
    </row>
    <row r="3188" spans="1:25" x14ac:dyDescent="0.25">
      <c r="A3188" s="3" t="str">
        <f>Raw_Data!A3188</f>
        <v>07b638bb-a4bf-4938-9b81-3160ecf59053</v>
      </c>
      <c r="B3188" s="3">
        <f>Raw_Data!B3188</f>
        <v>27</v>
      </c>
      <c r="C3188" s="3" t="str">
        <f>Raw_Data!C3188</f>
        <v>Other</v>
      </c>
      <c r="D3188" s="3" t="str">
        <f>Raw_Data!D3188</f>
        <v>Basic</v>
      </c>
      <c r="E3188" s="3">
        <f>Raw_Data!E3188</f>
        <v>5.84</v>
      </c>
      <c r="F3188" s="3">
        <f>Raw_Data!F3188</f>
        <v>42</v>
      </c>
      <c r="G3188" s="3" t="str">
        <f>Raw_Data!G3188</f>
        <v>Europe</v>
      </c>
      <c r="H3188" s="3" t="str">
        <f>Raw_Data!H3188</f>
        <v>Mobile</v>
      </c>
      <c r="I3188" s="3">
        <f>Raw_Data!I3188</f>
        <v>8.99</v>
      </c>
      <c r="J3188" s="3">
        <f>Raw_Data!J3188</f>
        <v>1</v>
      </c>
      <c r="K3188" s="3" t="str">
        <f>Raw_Data!K3188</f>
        <v>Crypto</v>
      </c>
      <c r="L3188" s="3">
        <f>Raw_Data!L3188</f>
        <v>1</v>
      </c>
      <c r="M3188" s="3">
        <f>Raw_Data!M3188</f>
        <v>0.14000000000000001</v>
      </c>
      <c r="N3188" s="3" t="str">
        <f>Raw_Data!N3188</f>
        <v>Horror</v>
      </c>
      <c r="O3188" s="3" t="str">
        <f t="shared" si="490"/>
        <v>25-34</v>
      </c>
      <c r="P3188" s="3" t="str">
        <f t="shared" si="491"/>
        <v>&lt;10h</v>
      </c>
      <c r="Q3188" s="3" t="str">
        <f t="shared" si="492"/>
        <v>22-45d</v>
      </c>
      <c r="R3188" s="3" t="str">
        <f t="shared" si="493"/>
        <v>Medium</v>
      </c>
      <c r="S3188" s="3" t="str">
        <f t="shared" si="494"/>
        <v>Low</v>
      </c>
      <c r="T3188" s="3" t="str">
        <f t="shared" si="495"/>
        <v>Churned</v>
      </c>
      <c r="U3188" s="4">
        <f>1/(1+EXP(-(Predictive_Model!$B$5+((B3188-Predictive_Model!$B$20)/Predictive_Model!$C$20)*Predictive_Model!$D$20+((E3188-Predictive_Model!$B$21)/Predictive_Model!$C$21)*Predictive_Model!$D$21+((F3188-Predictive_Model!$B$22)/Predictive_Model!$C$22)*Predictive_Model!$D$22+((I3188-Predictive_Model!$B$23)/Predictive_Model!$C$23)*Predictive_Model!$D$23+((L3188-Predictive_Model!$B$24)/Predictive_Model!$C$24)*Predictive_Model!$D$24+((M3188-Predictive_Model!$B$25)/Predictive_Model!$C$25)*Predictive_Model!$D$25+IF(C3188="Male",Predictive_Model!$D$31,IF(C3188="Other",Predictive_Model!$D$32,0))+IF(D3188="Premium",Predictive_Model!$D$34,IF(D3188="Standard",Predictive_Model!$D$35,0))+IF(G3188="Asia",Predictive_Model!$D$37,IF(G3188="Europe",Predictive_Model!$D$38,IF(G3188="North America",Predictive_Model!$D$39,IF(G3188="Oceania",Predictive_Model!$D$40,IF(G3188="South America",Predictive_Model!$D$41,0)))))+IF(H3188="Laptop",Predictive_Model!$D$43,IF(H3188="Mobile",Predictive_Model!$D$44,IF(H3188="TV",Predictive_Model!$D$45,IF(H3188="Tablet",Predictive_Model!$D$46,0))))+IF(K3188="Crypto",Predictive_Model!$D$48,IF(K3188="Debit Card",Predictive_Model!$D$49,IF(K3188="Gift Card",Predictive_Model!$D$50,IF(K3188="PayPal",Predictive_Model!$D$51,0))))+IF(N3188="Comedy",Predictive_Model!$D$53,IF(N3188="Documentary",Predictive_Model!$D$54,IF(N3188="Drama",Predictive_Model!$D$55,IF(N3188="Horror",Predictive_Model!$D$56,IF(N3188="Romance",Predictive_Model!$D$57,IF(N3188="Sci-Fi",Predictive_Model!$D$58,0)))))))))</f>
        <v>0.99993646683893689</v>
      </c>
      <c r="V3188" s="3" t="str">
        <f t="shared" si="496"/>
        <v>Critical</v>
      </c>
      <c r="W3188" s="6">
        <f t="shared" si="497"/>
        <v>8.99</v>
      </c>
      <c r="X3188" s="3" t="str">
        <f t="shared" si="498"/>
        <v>Priority 2</v>
      </c>
      <c r="Y3188" s="3" t="str">
        <f t="shared" si="499"/>
        <v>OK</v>
      </c>
    </row>
    <row r="3189" spans="1:25" x14ac:dyDescent="0.25">
      <c r="A3189" s="3" t="str">
        <f>Raw_Data!A3189</f>
        <v>10187a53-e499-45ef-b5b2-0c0d16ffaef7</v>
      </c>
      <c r="B3189" s="3">
        <f>Raw_Data!B3189</f>
        <v>65</v>
      </c>
      <c r="C3189" s="3" t="str">
        <f>Raw_Data!C3189</f>
        <v>Male</v>
      </c>
      <c r="D3189" s="3" t="str">
        <f>Raw_Data!D3189</f>
        <v>Premium</v>
      </c>
      <c r="E3189" s="3">
        <f>Raw_Data!E3189</f>
        <v>0.74</v>
      </c>
      <c r="F3189" s="3">
        <f>Raw_Data!F3189</f>
        <v>20</v>
      </c>
      <c r="G3189" s="3" t="str">
        <f>Raw_Data!G3189</f>
        <v>Europe</v>
      </c>
      <c r="H3189" s="3" t="str">
        <f>Raw_Data!H3189</f>
        <v>Laptop</v>
      </c>
      <c r="I3189" s="3">
        <f>Raw_Data!I3189</f>
        <v>17.989999999999998</v>
      </c>
      <c r="J3189" s="3">
        <f>Raw_Data!J3189</f>
        <v>1</v>
      </c>
      <c r="K3189" s="3" t="str">
        <f>Raw_Data!K3189</f>
        <v>Debit Card</v>
      </c>
      <c r="L3189" s="3">
        <f>Raw_Data!L3189</f>
        <v>3</v>
      </c>
      <c r="M3189" s="3">
        <f>Raw_Data!M3189</f>
        <v>0.04</v>
      </c>
      <c r="N3189" s="3" t="str">
        <f>Raw_Data!N3189</f>
        <v>Sci-Fi</v>
      </c>
      <c r="O3189" s="3" t="str">
        <f t="shared" si="490"/>
        <v>55-70</v>
      </c>
      <c r="P3189" s="3" t="str">
        <f t="shared" si="491"/>
        <v>&lt;10h</v>
      </c>
      <c r="Q3189" s="3" t="str">
        <f t="shared" si="492"/>
        <v>8-21d</v>
      </c>
      <c r="R3189" s="3" t="str">
        <f t="shared" si="493"/>
        <v>Medium</v>
      </c>
      <c r="S3189" s="3" t="str">
        <f t="shared" si="494"/>
        <v>High</v>
      </c>
      <c r="T3189" s="3" t="str">
        <f t="shared" si="495"/>
        <v>Churned</v>
      </c>
      <c r="U3189" s="4">
        <f>1/(1+EXP(-(Predictive_Model!$B$5+((B3189-Predictive_Model!$B$20)/Predictive_Model!$C$20)*Predictive_Model!$D$20+((E3189-Predictive_Model!$B$21)/Predictive_Model!$C$21)*Predictive_Model!$D$21+((F3189-Predictive_Model!$B$22)/Predictive_Model!$C$22)*Predictive_Model!$D$22+((I3189-Predictive_Model!$B$23)/Predictive_Model!$C$23)*Predictive_Model!$D$23+((L3189-Predictive_Model!$B$24)/Predictive_Model!$C$24)*Predictive_Model!$D$24+((M3189-Predictive_Model!$B$25)/Predictive_Model!$C$25)*Predictive_Model!$D$25+IF(C3189="Male",Predictive_Model!$D$31,IF(C3189="Other",Predictive_Model!$D$32,0))+IF(D3189="Premium",Predictive_Model!$D$34,IF(D3189="Standard",Predictive_Model!$D$35,0))+IF(G3189="Asia",Predictive_Model!$D$37,IF(G3189="Europe",Predictive_Model!$D$38,IF(G3189="North America",Predictive_Model!$D$39,IF(G3189="Oceania",Predictive_Model!$D$40,IF(G3189="South America",Predictive_Model!$D$41,0)))))+IF(H3189="Laptop",Predictive_Model!$D$43,IF(H3189="Mobile",Predictive_Model!$D$44,IF(H3189="TV",Predictive_Model!$D$45,IF(H3189="Tablet",Predictive_Model!$D$46,0))))+IF(K3189="Crypto",Predictive_Model!$D$48,IF(K3189="Debit Card",Predictive_Model!$D$49,IF(K3189="Gift Card",Predictive_Model!$D$50,IF(K3189="PayPal",Predictive_Model!$D$51,0))))+IF(N3189="Comedy",Predictive_Model!$D$53,IF(N3189="Documentary",Predictive_Model!$D$54,IF(N3189="Drama",Predictive_Model!$D$55,IF(N3189="Horror",Predictive_Model!$D$56,IF(N3189="Romance",Predictive_Model!$D$57,IF(N3189="Sci-Fi",Predictive_Model!$D$58,0)))))))))</f>
        <v>0.89298804284967093</v>
      </c>
      <c r="V3189" s="3" t="str">
        <f t="shared" si="496"/>
        <v>Critical</v>
      </c>
      <c r="W3189" s="6">
        <f t="shared" si="497"/>
        <v>17.989999999999998</v>
      </c>
      <c r="X3189" s="3" t="str">
        <f t="shared" si="498"/>
        <v>Priority 1</v>
      </c>
      <c r="Y3189" s="3" t="str">
        <f t="shared" si="499"/>
        <v>OK</v>
      </c>
    </row>
    <row r="3190" spans="1:25" x14ac:dyDescent="0.25">
      <c r="A3190" s="3" t="str">
        <f>Raw_Data!A3190</f>
        <v>fe5bdcb9-aa57-47ff-b123-33e4842057da</v>
      </c>
      <c r="B3190" s="3">
        <f>Raw_Data!B3190</f>
        <v>29</v>
      </c>
      <c r="C3190" s="3" t="str">
        <f>Raw_Data!C3190</f>
        <v>Female</v>
      </c>
      <c r="D3190" s="3" t="str">
        <f>Raw_Data!D3190</f>
        <v>Basic</v>
      </c>
      <c r="E3190" s="3">
        <f>Raw_Data!E3190</f>
        <v>12.37</v>
      </c>
      <c r="F3190" s="3">
        <f>Raw_Data!F3190</f>
        <v>44</v>
      </c>
      <c r="G3190" s="3" t="str">
        <f>Raw_Data!G3190</f>
        <v>Oceania</v>
      </c>
      <c r="H3190" s="3" t="str">
        <f>Raw_Data!H3190</f>
        <v>Mobile</v>
      </c>
      <c r="I3190" s="3">
        <f>Raw_Data!I3190</f>
        <v>8.99</v>
      </c>
      <c r="J3190" s="3">
        <f>Raw_Data!J3190</f>
        <v>1</v>
      </c>
      <c r="K3190" s="3" t="str">
        <f>Raw_Data!K3190</f>
        <v>Gift Card</v>
      </c>
      <c r="L3190" s="3">
        <f>Raw_Data!L3190</f>
        <v>3</v>
      </c>
      <c r="M3190" s="3">
        <f>Raw_Data!M3190</f>
        <v>0.27</v>
      </c>
      <c r="N3190" s="3" t="str">
        <f>Raw_Data!N3190</f>
        <v>Drama</v>
      </c>
      <c r="O3190" s="3" t="str">
        <f t="shared" si="490"/>
        <v>25-34</v>
      </c>
      <c r="P3190" s="3" t="str">
        <f t="shared" si="491"/>
        <v>10-24h</v>
      </c>
      <c r="Q3190" s="3" t="str">
        <f t="shared" si="492"/>
        <v>22-45d</v>
      </c>
      <c r="R3190" s="3" t="str">
        <f t="shared" si="493"/>
        <v>Medium</v>
      </c>
      <c r="S3190" s="3" t="str">
        <f t="shared" si="494"/>
        <v>Low</v>
      </c>
      <c r="T3190" s="3" t="str">
        <f t="shared" si="495"/>
        <v>Churned</v>
      </c>
      <c r="U3190" s="4">
        <f>1/(1+EXP(-(Predictive_Model!$B$5+((B3190-Predictive_Model!$B$20)/Predictive_Model!$C$20)*Predictive_Model!$D$20+((E3190-Predictive_Model!$B$21)/Predictive_Model!$C$21)*Predictive_Model!$D$21+((F3190-Predictive_Model!$B$22)/Predictive_Model!$C$22)*Predictive_Model!$D$22+((I3190-Predictive_Model!$B$23)/Predictive_Model!$C$23)*Predictive_Model!$D$23+((L3190-Predictive_Model!$B$24)/Predictive_Model!$C$24)*Predictive_Model!$D$24+((M3190-Predictive_Model!$B$25)/Predictive_Model!$C$25)*Predictive_Model!$D$25+IF(C3190="Male",Predictive_Model!$D$31,IF(C3190="Other",Predictive_Model!$D$32,0))+IF(D3190="Premium",Predictive_Model!$D$34,IF(D3190="Standard",Predictive_Model!$D$35,0))+IF(G3190="Asia",Predictive_Model!$D$37,IF(G3190="Europe",Predictive_Model!$D$38,IF(G3190="North America",Predictive_Model!$D$39,IF(G3190="Oceania",Predictive_Model!$D$40,IF(G3190="South America",Predictive_Model!$D$41,0)))))+IF(H3190="Laptop",Predictive_Model!$D$43,IF(H3190="Mobile",Predictive_Model!$D$44,IF(H3190="TV",Predictive_Model!$D$45,IF(H3190="Tablet",Predictive_Model!$D$46,0))))+IF(K3190="Crypto",Predictive_Model!$D$48,IF(K3190="Debit Card",Predictive_Model!$D$49,IF(K3190="Gift Card",Predictive_Model!$D$50,IF(K3190="PayPal",Predictive_Model!$D$51,0))))+IF(N3190="Comedy",Predictive_Model!$D$53,IF(N3190="Documentary",Predictive_Model!$D$54,IF(N3190="Drama",Predictive_Model!$D$55,IF(N3190="Horror",Predictive_Model!$D$56,IF(N3190="Romance",Predictive_Model!$D$57,IF(N3190="Sci-Fi",Predictive_Model!$D$58,0)))))))))</f>
        <v>0.99882625363725086</v>
      </c>
      <c r="V3190" s="3" t="str">
        <f t="shared" si="496"/>
        <v>Critical</v>
      </c>
      <c r="W3190" s="6">
        <f t="shared" si="497"/>
        <v>8.99</v>
      </c>
      <c r="X3190" s="3" t="str">
        <f t="shared" si="498"/>
        <v>Priority 2</v>
      </c>
      <c r="Y3190" s="3" t="str">
        <f t="shared" si="499"/>
        <v>OK</v>
      </c>
    </row>
    <row r="3191" spans="1:25" x14ac:dyDescent="0.25">
      <c r="A3191" s="3" t="str">
        <f>Raw_Data!A3191</f>
        <v>dc67ab9c-2786-4c67-8b27-3891f2676446</v>
      </c>
      <c r="B3191" s="3">
        <f>Raw_Data!B3191</f>
        <v>63</v>
      </c>
      <c r="C3191" s="3" t="str">
        <f>Raw_Data!C3191</f>
        <v>Male</v>
      </c>
      <c r="D3191" s="3" t="str">
        <f>Raw_Data!D3191</f>
        <v>Standard</v>
      </c>
      <c r="E3191" s="3">
        <f>Raw_Data!E3191</f>
        <v>5.16</v>
      </c>
      <c r="F3191" s="3">
        <f>Raw_Data!F3191</f>
        <v>53</v>
      </c>
      <c r="G3191" s="3" t="str">
        <f>Raw_Data!G3191</f>
        <v>North America</v>
      </c>
      <c r="H3191" s="3" t="str">
        <f>Raw_Data!H3191</f>
        <v>Desktop</v>
      </c>
      <c r="I3191" s="3">
        <f>Raw_Data!I3191</f>
        <v>13.99</v>
      </c>
      <c r="J3191" s="3">
        <f>Raw_Data!J3191</f>
        <v>0</v>
      </c>
      <c r="K3191" s="3" t="str">
        <f>Raw_Data!K3191</f>
        <v>Debit Card</v>
      </c>
      <c r="L3191" s="3">
        <f>Raw_Data!L3191</f>
        <v>5</v>
      </c>
      <c r="M3191" s="3">
        <f>Raw_Data!M3191</f>
        <v>0.1</v>
      </c>
      <c r="N3191" s="3" t="str">
        <f>Raw_Data!N3191</f>
        <v>Romance</v>
      </c>
      <c r="O3191" s="3" t="str">
        <f t="shared" si="490"/>
        <v>55-70</v>
      </c>
      <c r="P3191" s="3" t="str">
        <f t="shared" si="491"/>
        <v>&lt;10h</v>
      </c>
      <c r="Q3191" s="3" t="str">
        <f t="shared" si="492"/>
        <v>46-60d</v>
      </c>
      <c r="R3191" s="3" t="str">
        <f t="shared" si="493"/>
        <v>Low</v>
      </c>
      <c r="S3191" s="3" t="str">
        <f t="shared" si="494"/>
        <v>Mid</v>
      </c>
      <c r="T3191" s="3" t="str">
        <f t="shared" si="495"/>
        <v>Active</v>
      </c>
      <c r="U3191" s="4">
        <f>1/(1+EXP(-(Predictive_Model!$B$5+((B3191-Predictive_Model!$B$20)/Predictive_Model!$C$20)*Predictive_Model!$D$20+((E3191-Predictive_Model!$B$21)/Predictive_Model!$C$21)*Predictive_Model!$D$21+((F3191-Predictive_Model!$B$22)/Predictive_Model!$C$22)*Predictive_Model!$D$22+((I3191-Predictive_Model!$B$23)/Predictive_Model!$C$23)*Predictive_Model!$D$23+((L3191-Predictive_Model!$B$24)/Predictive_Model!$C$24)*Predictive_Model!$D$24+((M3191-Predictive_Model!$B$25)/Predictive_Model!$C$25)*Predictive_Model!$D$25+IF(C3191="Male",Predictive_Model!$D$31,IF(C3191="Other",Predictive_Model!$D$32,0))+IF(D3191="Premium",Predictive_Model!$D$34,IF(D3191="Standard",Predictive_Model!$D$35,0))+IF(G3191="Asia",Predictive_Model!$D$37,IF(G3191="Europe",Predictive_Model!$D$38,IF(G3191="North America",Predictive_Model!$D$39,IF(G3191="Oceania",Predictive_Model!$D$40,IF(G3191="South America",Predictive_Model!$D$41,0)))))+IF(H3191="Laptop",Predictive_Model!$D$43,IF(H3191="Mobile",Predictive_Model!$D$44,IF(H3191="TV",Predictive_Model!$D$45,IF(H3191="Tablet",Predictive_Model!$D$46,0))))+IF(K3191="Crypto",Predictive_Model!$D$48,IF(K3191="Debit Card",Predictive_Model!$D$49,IF(K3191="Gift Card",Predictive_Model!$D$50,IF(K3191="PayPal",Predictive_Model!$D$51,0))))+IF(N3191="Comedy",Predictive_Model!$D$53,IF(N3191="Documentary",Predictive_Model!$D$54,IF(N3191="Drama",Predictive_Model!$D$55,IF(N3191="Horror",Predictive_Model!$D$56,IF(N3191="Romance",Predictive_Model!$D$57,IF(N3191="Sci-Fi",Predictive_Model!$D$58,0)))))))))</f>
        <v>0.99515815666605145</v>
      </c>
      <c r="V3191" s="3" t="str">
        <f t="shared" si="496"/>
        <v>Critical</v>
      </c>
      <c r="W3191" s="6">
        <f t="shared" si="497"/>
        <v>13.922262611758059</v>
      </c>
      <c r="X3191" s="3" t="str">
        <f t="shared" si="498"/>
        <v>Priority 2</v>
      </c>
      <c r="Y3191" s="3" t="str">
        <f t="shared" si="499"/>
        <v>OK</v>
      </c>
    </row>
    <row r="3192" spans="1:25" x14ac:dyDescent="0.25">
      <c r="A3192" s="3" t="str">
        <f>Raw_Data!A3192</f>
        <v>92ea3113-82a0-40c9-8d98-142d22f0799b</v>
      </c>
      <c r="B3192" s="3">
        <f>Raw_Data!B3192</f>
        <v>54</v>
      </c>
      <c r="C3192" s="3" t="str">
        <f>Raw_Data!C3192</f>
        <v>Female</v>
      </c>
      <c r="D3192" s="3" t="str">
        <f>Raw_Data!D3192</f>
        <v>Premium</v>
      </c>
      <c r="E3192" s="3">
        <f>Raw_Data!E3192</f>
        <v>14.52</v>
      </c>
      <c r="F3192" s="3">
        <f>Raw_Data!F3192</f>
        <v>24</v>
      </c>
      <c r="G3192" s="3" t="str">
        <f>Raw_Data!G3192</f>
        <v>Africa</v>
      </c>
      <c r="H3192" s="3" t="str">
        <f>Raw_Data!H3192</f>
        <v>TV</v>
      </c>
      <c r="I3192" s="3">
        <f>Raw_Data!I3192</f>
        <v>17.989999999999998</v>
      </c>
      <c r="J3192" s="3">
        <f>Raw_Data!J3192</f>
        <v>0</v>
      </c>
      <c r="K3192" s="3" t="str">
        <f>Raw_Data!K3192</f>
        <v>Debit Card</v>
      </c>
      <c r="L3192" s="3">
        <f>Raw_Data!L3192</f>
        <v>2</v>
      </c>
      <c r="M3192" s="3">
        <f>Raw_Data!M3192</f>
        <v>0.57999999999999996</v>
      </c>
      <c r="N3192" s="3" t="str">
        <f>Raw_Data!N3192</f>
        <v>Sci-Fi</v>
      </c>
      <c r="O3192" s="3" t="str">
        <f t="shared" si="490"/>
        <v>45-54</v>
      </c>
      <c r="P3192" s="3" t="str">
        <f t="shared" si="491"/>
        <v>10-24h</v>
      </c>
      <c r="Q3192" s="3" t="str">
        <f t="shared" si="492"/>
        <v>22-45d</v>
      </c>
      <c r="R3192" s="3" t="str">
        <f t="shared" si="493"/>
        <v>Medium</v>
      </c>
      <c r="S3192" s="3" t="str">
        <f t="shared" si="494"/>
        <v>High</v>
      </c>
      <c r="T3192" s="3" t="str">
        <f t="shared" si="495"/>
        <v>Active</v>
      </c>
      <c r="U3192" s="4">
        <f>1/(1+EXP(-(Predictive_Model!$B$5+((B3192-Predictive_Model!$B$20)/Predictive_Model!$C$20)*Predictive_Model!$D$20+((E3192-Predictive_Model!$B$21)/Predictive_Model!$C$21)*Predictive_Model!$D$21+((F3192-Predictive_Model!$B$22)/Predictive_Model!$C$22)*Predictive_Model!$D$22+((I3192-Predictive_Model!$B$23)/Predictive_Model!$C$23)*Predictive_Model!$D$23+((L3192-Predictive_Model!$B$24)/Predictive_Model!$C$24)*Predictive_Model!$D$24+((M3192-Predictive_Model!$B$25)/Predictive_Model!$C$25)*Predictive_Model!$D$25+IF(C3192="Male",Predictive_Model!$D$31,IF(C3192="Other",Predictive_Model!$D$32,0))+IF(D3192="Premium",Predictive_Model!$D$34,IF(D3192="Standard",Predictive_Model!$D$35,0))+IF(G3192="Asia",Predictive_Model!$D$37,IF(G3192="Europe",Predictive_Model!$D$38,IF(G3192="North America",Predictive_Model!$D$39,IF(G3192="Oceania",Predictive_Model!$D$40,IF(G3192="South America",Predictive_Model!$D$41,0)))))+IF(H3192="Laptop",Predictive_Model!$D$43,IF(H3192="Mobile",Predictive_Model!$D$44,IF(H3192="TV",Predictive_Model!$D$45,IF(H3192="Tablet",Predictive_Model!$D$46,0))))+IF(K3192="Crypto",Predictive_Model!$D$48,IF(K3192="Debit Card",Predictive_Model!$D$49,IF(K3192="Gift Card",Predictive_Model!$D$50,IF(K3192="PayPal",Predictive_Model!$D$51,0))))+IF(N3192="Comedy",Predictive_Model!$D$53,IF(N3192="Documentary",Predictive_Model!$D$54,IF(N3192="Drama",Predictive_Model!$D$55,IF(N3192="Horror",Predictive_Model!$D$56,IF(N3192="Romance",Predictive_Model!$D$57,IF(N3192="Sci-Fi",Predictive_Model!$D$58,0)))))))))</f>
        <v>0.12451240145822436</v>
      </c>
      <c r="V3192" s="3" t="str">
        <f t="shared" si="496"/>
        <v>Low</v>
      </c>
      <c r="W3192" s="6">
        <f t="shared" si="497"/>
        <v>2.2399781022334562</v>
      </c>
      <c r="X3192" s="3" t="str">
        <f t="shared" si="498"/>
        <v>Monitor</v>
      </c>
      <c r="Y3192" s="3" t="str">
        <f t="shared" si="499"/>
        <v>OK</v>
      </c>
    </row>
    <row r="3193" spans="1:25" x14ac:dyDescent="0.25">
      <c r="A3193" s="3" t="str">
        <f>Raw_Data!A3193</f>
        <v>834274e5-cea9-4d78-a673-89b85674de2a</v>
      </c>
      <c r="B3193" s="3">
        <f>Raw_Data!B3193</f>
        <v>27</v>
      </c>
      <c r="C3193" s="3" t="str">
        <f>Raw_Data!C3193</f>
        <v>Male</v>
      </c>
      <c r="D3193" s="3" t="str">
        <f>Raw_Data!D3193</f>
        <v>Basic</v>
      </c>
      <c r="E3193" s="3">
        <f>Raw_Data!E3193</f>
        <v>6.11</v>
      </c>
      <c r="F3193" s="3">
        <f>Raw_Data!F3193</f>
        <v>35</v>
      </c>
      <c r="G3193" s="3" t="str">
        <f>Raw_Data!G3193</f>
        <v>Asia</v>
      </c>
      <c r="H3193" s="3" t="str">
        <f>Raw_Data!H3193</f>
        <v>Mobile</v>
      </c>
      <c r="I3193" s="3">
        <f>Raw_Data!I3193</f>
        <v>8.99</v>
      </c>
      <c r="J3193" s="3">
        <f>Raw_Data!J3193</f>
        <v>1</v>
      </c>
      <c r="K3193" s="3" t="str">
        <f>Raw_Data!K3193</f>
        <v>Credit Card</v>
      </c>
      <c r="L3193" s="3">
        <f>Raw_Data!L3193</f>
        <v>3</v>
      </c>
      <c r="M3193" s="3">
        <f>Raw_Data!M3193</f>
        <v>0.17</v>
      </c>
      <c r="N3193" s="3" t="str">
        <f>Raw_Data!N3193</f>
        <v>Sci-Fi</v>
      </c>
      <c r="O3193" s="3" t="str">
        <f t="shared" si="490"/>
        <v>25-34</v>
      </c>
      <c r="P3193" s="3" t="str">
        <f t="shared" si="491"/>
        <v>&lt;10h</v>
      </c>
      <c r="Q3193" s="3" t="str">
        <f t="shared" si="492"/>
        <v>22-45d</v>
      </c>
      <c r="R3193" s="3" t="str">
        <f t="shared" si="493"/>
        <v>Medium</v>
      </c>
      <c r="S3193" s="3" t="str">
        <f t="shared" si="494"/>
        <v>Low</v>
      </c>
      <c r="T3193" s="3" t="str">
        <f t="shared" si="495"/>
        <v>Churned</v>
      </c>
      <c r="U3193" s="4">
        <f>1/(1+EXP(-(Predictive_Model!$B$5+((B3193-Predictive_Model!$B$20)/Predictive_Model!$C$20)*Predictive_Model!$D$20+((E3193-Predictive_Model!$B$21)/Predictive_Model!$C$21)*Predictive_Model!$D$21+((F3193-Predictive_Model!$B$22)/Predictive_Model!$C$22)*Predictive_Model!$D$22+((I3193-Predictive_Model!$B$23)/Predictive_Model!$C$23)*Predictive_Model!$D$23+((L3193-Predictive_Model!$B$24)/Predictive_Model!$C$24)*Predictive_Model!$D$24+((M3193-Predictive_Model!$B$25)/Predictive_Model!$C$25)*Predictive_Model!$D$25+IF(C3193="Male",Predictive_Model!$D$31,IF(C3193="Other",Predictive_Model!$D$32,0))+IF(D3193="Premium",Predictive_Model!$D$34,IF(D3193="Standard",Predictive_Model!$D$35,0))+IF(G3193="Asia",Predictive_Model!$D$37,IF(G3193="Europe",Predictive_Model!$D$38,IF(G3193="North America",Predictive_Model!$D$39,IF(G3193="Oceania",Predictive_Model!$D$40,IF(G3193="South America",Predictive_Model!$D$41,0)))))+IF(H3193="Laptop",Predictive_Model!$D$43,IF(H3193="Mobile",Predictive_Model!$D$44,IF(H3193="TV",Predictive_Model!$D$45,IF(H3193="Tablet",Predictive_Model!$D$46,0))))+IF(K3193="Crypto",Predictive_Model!$D$48,IF(K3193="Debit Card",Predictive_Model!$D$49,IF(K3193="Gift Card",Predictive_Model!$D$50,IF(K3193="PayPal",Predictive_Model!$D$51,0))))+IF(N3193="Comedy",Predictive_Model!$D$53,IF(N3193="Documentary",Predictive_Model!$D$54,IF(N3193="Drama",Predictive_Model!$D$55,IF(N3193="Horror",Predictive_Model!$D$56,IF(N3193="Romance",Predictive_Model!$D$57,IF(N3193="Sci-Fi",Predictive_Model!$D$58,0)))))))))</f>
        <v>0.99900194446504298</v>
      </c>
      <c r="V3193" s="3" t="str">
        <f t="shared" si="496"/>
        <v>Critical</v>
      </c>
      <c r="W3193" s="6">
        <f t="shared" si="497"/>
        <v>8.99</v>
      </c>
      <c r="X3193" s="3" t="str">
        <f t="shared" si="498"/>
        <v>Priority 2</v>
      </c>
      <c r="Y3193" s="3" t="str">
        <f t="shared" si="499"/>
        <v>OK</v>
      </c>
    </row>
    <row r="3194" spans="1:25" x14ac:dyDescent="0.25">
      <c r="A3194" s="3" t="str">
        <f>Raw_Data!A3194</f>
        <v>68fcc8f2-4100-4fb8-bc83-efdca9a49322</v>
      </c>
      <c r="B3194" s="3">
        <f>Raw_Data!B3194</f>
        <v>70</v>
      </c>
      <c r="C3194" s="3" t="str">
        <f>Raw_Data!C3194</f>
        <v>Male</v>
      </c>
      <c r="D3194" s="3" t="str">
        <f>Raw_Data!D3194</f>
        <v>Basic</v>
      </c>
      <c r="E3194" s="3">
        <f>Raw_Data!E3194</f>
        <v>11.19</v>
      </c>
      <c r="F3194" s="3">
        <f>Raw_Data!F3194</f>
        <v>40</v>
      </c>
      <c r="G3194" s="3" t="str">
        <f>Raw_Data!G3194</f>
        <v>Europe</v>
      </c>
      <c r="H3194" s="3" t="str">
        <f>Raw_Data!H3194</f>
        <v>TV</v>
      </c>
      <c r="I3194" s="3">
        <f>Raw_Data!I3194</f>
        <v>8.99</v>
      </c>
      <c r="J3194" s="3">
        <f>Raw_Data!J3194</f>
        <v>1</v>
      </c>
      <c r="K3194" s="3" t="str">
        <f>Raw_Data!K3194</f>
        <v>PayPal</v>
      </c>
      <c r="L3194" s="3">
        <f>Raw_Data!L3194</f>
        <v>2</v>
      </c>
      <c r="M3194" s="3">
        <f>Raw_Data!M3194</f>
        <v>0.27</v>
      </c>
      <c r="N3194" s="3" t="str">
        <f>Raw_Data!N3194</f>
        <v>Action</v>
      </c>
      <c r="O3194" s="3" t="str">
        <f t="shared" si="490"/>
        <v>55-70</v>
      </c>
      <c r="P3194" s="3" t="str">
        <f t="shared" si="491"/>
        <v>10-24h</v>
      </c>
      <c r="Q3194" s="3" t="str">
        <f t="shared" si="492"/>
        <v>22-45d</v>
      </c>
      <c r="R3194" s="3" t="str">
        <f t="shared" si="493"/>
        <v>Medium</v>
      </c>
      <c r="S3194" s="3" t="str">
        <f t="shared" si="494"/>
        <v>Low</v>
      </c>
      <c r="T3194" s="3" t="str">
        <f t="shared" si="495"/>
        <v>Churned</v>
      </c>
      <c r="U3194" s="4">
        <f>1/(1+EXP(-(Predictive_Model!$B$5+((B3194-Predictive_Model!$B$20)/Predictive_Model!$C$20)*Predictive_Model!$D$20+((E3194-Predictive_Model!$B$21)/Predictive_Model!$C$21)*Predictive_Model!$D$21+((F3194-Predictive_Model!$B$22)/Predictive_Model!$C$22)*Predictive_Model!$D$22+((I3194-Predictive_Model!$B$23)/Predictive_Model!$C$23)*Predictive_Model!$D$23+((L3194-Predictive_Model!$B$24)/Predictive_Model!$C$24)*Predictive_Model!$D$24+((M3194-Predictive_Model!$B$25)/Predictive_Model!$C$25)*Predictive_Model!$D$25+IF(C3194="Male",Predictive_Model!$D$31,IF(C3194="Other",Predictive_Model!$D$32,0))+IF(D3194="Premium",Predictive_Model!$D$34,IF(D3194="Standard",Predictive_Model!$D$35,0))+IF(G3194="Asia",Predictive_Model!$D$37,IF(G3194="Europe",Predictive_Model!$D$38,IF(G3194="North America",Predictive_Model!$D$39,IF(G3194="Oceania",Predictive_Model!$D$40,IF(G3194="South America",Predictive_Model!$D$41,0)))))+IF(H3194="Laptop",Predictive_Model!$D$43,IF(H3194="Mobile",Predictive_Model!$D$44,IF(H3194="TV",Predictive_Model!$D$45,IF(H3194="Tablet",Predictive_Model!$D$46,0))))+IF(K3194="Crypto",Predictive_Model!$D$48,IF(K3194="Debit Card",Predictive_Model!$D$49,IF(K3194="Gift Card",Predictive_Model!$D$50,IF(K3194="PayPal",Predictive_Model!$D$51,0))))+IF(N3194="Comedy",Predictive_Model!$D$53,IF(N3194="Documentary",Predictive_Model!$D$54,IF(N3194="Drama",Predictive_Model!$D$55,IF(N3194="Horror",Predictive_Model!$D$56,IF(N3194="Romance",Predictive_Model!$D$57,IF(N3194="Sci-Fi",Predictive_Model!$D$58,0)))))))))</f>
        <v>0.99121400271271243</v>
      </c>
      <c r="V3194" s="3" t="str">
        <f t="shared" si="496"/>
        <v>Critical</v>
      </c>
      <c r="W3194" s="6">
        <f t="shared" si="497"/>
        <v>8.99</v>
      </c>
      <c r="X3194" s="3" t="str">
        <f t="shared" si="498"/>
        <v>Priority 2</v>
      </c>
      <c r="Y3194" s="3" t="str">
        <f t="shared" si="499"/>
        <v>OK</v>
      </c>
    </row>
    <row r="3195" spans="1:25" x14ac:dyDescent="0.25">
      <c r="A3195" s="3" t="str">
        <f>Raw_Data!A3195</f>
        <v>e0306a29-e5de-43f9-a455-6955498cd3ed</v>
      </c>
      <c r="B3195" s="3">
        <f>Raw_Data!B3195</f>
        <v>31</v>
      </c>
      <c r="C3195" s="3" t="str">
        <f>Raw_Data!C3195</f>
        <v>Other</v>
      </c>
      <c r="D3195" s="3" t="str">
        <f>Raw_Data!D3195</f>
        <v>Standard</v>
      </c>
      <c r="E3195" s="3">
        <f>Raw_Data!E3195</f>
        <v>0.67</v>
      </c>
      <c r="F3195" s="3">
        <f>Raw_Data!F3195</f>
        <v>22</v>
      </c>
      <c r="G3195" s="3" t="str">
        <f>Raw_Data!G3195</f>
        <v>Oceania</v>
      </c>
      <c r="H3195" s="3" t="str">
        <f>Raw_Data!H3195</f>
        <v>TV</v>
      </c>
      <c r="I3195" s="3">
        <f>Raw_Data!I3195</f>
        <v>13.99</v>
      </c>
      <c r="J3195" s="3">
        <f>Raw_Data!J3195</f>
        <v>1</v>
      </c>
      <c r="K3195" s="3" t="str">
        <f>Raw_Data!K3195</f>
        <v>Gift Card</v>
      </c>
      <c r="L3195" s="3">
        <f>Raw_Data!L3195</f>
        <v>5</v>
      </c>
      <c r="M3195" s="3">
        <f>Raw_Data!M3195</f>
        <v>0.03</v>
      </c>
      <c r="N3195" s="3" t="str">
        <f>Raw_Data!N3195</f>
        <v>Drama</v>
      </c>
      <c r="O3195" s="3" t="str">
        <f t="shared" si="490"/>
        <v>25-34</v>
      </c>
      <c r="P3195" s="3" t="str">
        <f t="shared" si="491"/>
        <v>&lt;10h</v>
      </c>
      <c r="Q3195" s="3" t="str">
        <f t="shared" si="492"/>
        <v>22-45d</v>
      </c>
      <c r="R3195" s="3" t="str">
        <f t="shared" si="493"/>
        <v>Medium</v>
      </c>
      <c r="S3195" s="3" t="str">
        <f t="shared" si="494"/>
        <v>Mid</v>
      </c>
      <c r="T3195" s="3" t="str">
        <f t="shared" si="495"/>
        <v>Churned</v>
      </c>
      <c r="U3195" s="4">
        <f>1/(1+EXP(-(Predictive_Model!$B$5+((B3195-Predictive_Model!$B$20)/Predictive_Model!$C$20)*Predictive_Model!$D$20+((E3195-Predictive_Model!$B$21)/Predictive_Model!$C$21)*Predictive_Model!$D$21+((F3195-Predictive_Model!$B$22)/Predictive_Model!$C$22)*Predictive_Model!$D$22+((I3195-Predictive_Model!$B$23)/Predictive_Model!$C$23)*Predictive_Model!$D$23+((L3195-Predictive_Model!$B$24)/Predictive_Model!$C$24)*Predictive_Model!$D$24+((M3195-Predictive_Model!$B$25)/Predictive_Model!$C$25)*Predictive_Model!$D$25+IF(C3195="Male",Predictive_Model!$D$31,IF(C3195="Other",Predictive_Model!$D$32,0))+IF(D3195="Premium",Predictive_Model!$D$34,IF(D3195="Standard",Predictive_Model!$D$35,0))+IF(G3195="Asia",Predictive_Model!$D$37,IF(G3195="Europe",Predictive_Model!$D$38,IF(G3195="North America",Predictive_Model!$D$39,IF(G3195="Oceania",Predictive_Model!$D$40,IF(G3195="South America",Predictive_Model!$D$41,0)))))+IF(H3195="Laptop",Predictive_Model!$D$43,IF(H3195="Mobile",Predictive_Model!$D$44,IF(H3195="TV",Predictive_Model!$D$45,IF(H3195="Tablet",Predictive_Model!$D$46,0))))+IF(K3195="Crypto",Predictive_Model!$D$48,IF(K3195="Debit Card",Predictive_Model!$D$49,IF(K3195="Gift Card",Predictive_Model!$D$50,IF(K3195="PayPal",Predictive_Model!$D$51,0))))+IF(N3195="Comedy",Predictive_Model!$D$53,IF(N3195="Documentary",Predictive_Model!$D$54,IF(N3195="Drama",Predictive_Model!$D$55,IF(N3195="Horror",Predictive_Model!$D$56,IF(N3195="Romance",Predictive_Model!$D$57,IF(N3195="Sci-Fi",Predictive_Model!$D$58,0)))))))))</f>
        <v>0.96022958138189907</v>
      </c>
      <c r="V3195" s="3" t="str">
        <f t="shared" si="496"/>
        <v>Critical</v>
      </c>
      <c r="W3195" s="6">
        <f t="shared" si="497"/>
        <v>13.99</v>
      </c>
      <c r="X3195" s="3" t="str">
        <f t="shared" si="498"/>
        <v>Priority 2</v>
      </c>
      <c r="Y3195" s="3" t="str">
        <f t="shared" si="499"/>
        <v>OK</v>
      </c>
    </row>
    <row r="3196" spans="1:25" x14ac:dyDescent="0.25">
      <c r="A3196" s="3" t="str">
        <f>Raw_Data!A3196</f>
        <v>27482340-b055-4041-aeb1-1a0feb5dec60</v>
      </c>
      <c r="B3196" s="3">
        <f>Raw_Data!B3196</f>
        <v>36</v>
      </c>
      <c r="C3196" s="3" t="str">
        <f>Raw_Data!C3196</f>
        <v>Male</v>
      </c>
      <c r="D3196" s="3" t="str">
        <f>Raw_Data!D3196</f>
        <v>Standard</v>
      </c>
      <c r="E3196" s="3">
        <f>Raw_Data!E3196</f>
        <v>12.66</v>
      </c>
      <c r="F3196" s="3">
        <f>Raw_Data!F3196</f>
        <v>34</v>
      </c>
      <c r="G3196" s="3" t="str">
        <f>Raw_Data!G3196</f>
        <v>North America</v>
      </c>
      <c r="H3196" s="3" t="str">
        <f>Raw_Data!H3196</f>
        <v>Desktop</v>
      </c>
      <c r="I3196" s="3">
        <f>Raw_Data!I3196</f>
        <v>13.99</v>
      </c>
      <c r="J3196" s="3">
        <f>Raw_Data!J3196</f>
        <v>1</v>
      </c>
      <c r="K3196" s="3" t="str">
        <f>Raw_Data!K3196</f>
        <v>PayPal</v>
      </c>
      <c r="L3196" s="3">
        <f>Raw_Data!L3196</f>
        <v>1</v>
      </c>
      <c r="M3196" s="3">
        <f>Raw_Data!M3196</f>
        <v>0.36</v>
      </c>
      <c r="N3196" s="3" t="str">
        <f>Raw_Data!N3196</f>
        <v>Documentary</v>
      </c>
      <c r="O3196" s="3" t="str">
        <f t="shared" si="490"/>
        <v>35-44</v>
      </c>
      <c r="P3196" s="3" t="str">
        <f t="shared" si="491"/>
        <v>10-24h</v>
      </c>
      <c r="Q3196" s="3" t="str">
        <f t="shared" si="492"/>
        <v>22-45d</v>
      </c>
      <c r="R3196" s="3" t="str">
        <f t="shared" si="493"/>
        <v>Medium</v>
      </c>
      <c r="S3196" s="3" t="str">
        <f t="shared" si="494"/>
        <v>Mid</v>
      </c>
      <c r="T3196" s="3" t="str">
        <f t="shared" si="495"/>
        <v>Churned</v>
      </c>
      <c r="U3196" s="4">
        <f>1/(1+EXP(-(Predictive_Model!$B$5+((B3196-Predictive_Model!$B$20)/Predictive_Model!$C$20)*Predictive_Model!$D$20+((E3196-Predictive_Model!$B$21)/Predictive_Model!$C$21)*Predictive_Model!$D$21+((F3196-Predictive_Model!$B$22)/Predictive_Model!$C$22)*Predictive_Model!$D$22+((I3196-Predictive_Model!$B$23)/Predictive_Model!$C$23)*Predictive_Model!$D$23+((L3196-Predictive_Model!$B$24)/Predictive_Model!$C$24)*Predictive_Model!$D$24+((M3196-Predictive_Model!$B$25)/Predictive_Model!$C$25)*Predictive_Model!$D$25+IF(C3196="Male",Predictive_Model!$D$31,IF(C3196="Other",Predictive_Model!$D$32,0))+IF(D3196="Premium",Predictive_Model!$D$34,IF(D3196="Standard",Predictive_Model!$D$35,0))+IF(G3196="Asia",Predictive_Model!$D$37,IF(G3196="Europe",Predictive_Model!$D$38,IF(G3196="North America",Predictive_Model!$D$39,IF(G3196="Oceania",Predictive_Model!$D$40,IF(G3196="South America",Predictive_Model!$D$41,0)))))+IF(H3196="Laptop",Predictive_Model!$D$43,IF(H3196="Mobile",Predictive_Model!$D$44,IF(H3196="TV",Predictive_Model!$D$45,IF(H3196="Tablet",Predictive_Model!$D$46,0))))+IF(K3196="Crypto",Predictive_Model!$D$48,IF(K3196="Debit Card",Predictive_Model!$D$49,IF(K3196="Gift Card",Predictive_Model!$D$50,IF(K3196="PayPal",Predictive_Model!$D$51,0))))+IF(N3196="Comedy",Predictive_Model!$D$53,IF(N3196="Documentary",Predictive_Model!$D$54,IF(N3196="Drama",Predictive_Model!$D$55,IF(N3196="Horror",Predictive_Model!$D$56,IF(N3196="Romance",Predictive_Model!$D$57,IF(N3196="Sci-Fi",Predictive_Model!$D$58,0)))))))))</f>
        <v>0.96215857427548734</v>
      </c>
      <c r="V3196" s="3" t="str">
        <f t="shared" si="496"/>
        <v>Critical</v>
      </c>
      <c r="W3196" s="6">
        <f t="shared" si="497"/>
        <v>13.99</v>
      </c>
      <c r="X3196" s="3" t="str">
        <f t="shared" si="498"/>
        <v>Priority 2</v>
      </c>
      <c r="Y3196" s="3" t="str">
        <f t="shared" si="499"/>
        <v>OK</v>
      </c>
    </row>
    <row r="3197" spans="1:25" x14ac:dyDescent="0.25">
      <c r="A3197" s="3" t="str">
        <f>Raw_Data!A3197</f>
        <v>ab2d8fa6-2f40-4122-ae99-bf400c1301b1</v>
      </c>
      <c r="B3197" s="3">
        <f>Raw_Data!B3197</f>
        <v>19</v>
      </c>
      <c r="C3197" s="3" t="str">
        <f>Raw_Data!C3197</f>
        <v>Male</v>
      </c>
      <c r="D3197" s="3" t="str">
        <f>Raw_Data!D3197</f>
        <v>Premium</v>
      </c>
      <c r="E3197" s="3">
        <f>Raw_Data!E3197</f>
        <v>5.04</v>
      </c>
      <c r="F3197" s="3">
        <f>Raw_Data!F3197</f>
        <v>22</v>
      </c>
      <c r="G3197" s="3" t="str">
        <f>Raw_Data!G3197</f>
        <v>Europe</v>
      </c>
      <c r="H3197" s="3" t="str">
        <f>Raw_Data!H3197</f>
        <v>Desktop</v>
      </c>
      <c r="I3197" s="3">
        <f>Raw_Data!I3197</f>
        <v>17.989999999999998</v>
      </c>
      <c r="J3197" s="3">
        <f>Raw_Data!J3197</f>
        <v>0</v>
      </c>
      <c r="K3197" s="3" t="str">
        <f>Raw_Data!K3197</f>
        <v>Debit Card</v>
      </c>
      <c r="L3197" s="3">
        <f>Raw_Data!L3197</f>
        <v>1</v>
      </c>
      <c r="M3197" s="3">
        <f>Raw_Data!M3197</f>
        <v>0.22</v>
      </c>
      <c r="N3197" s="3" t="str">
        <f>Raw_Data!N3197</f>
        <v>Action</v>
      </c>
      <c r="O3197" s="3" t="str">
        <f t="shared" si="490"/>
        <v>18-24</v>
      </c>
      <c r="P3197" s="3" t="str">
        <f t="shared" si="491"/>
        <v>&lt;10h</v>
      </c>
      <c r="Q3197" s="3" t="str">
        <f t="shared" si="492"/>
        <v>22-45d</v>
      </c>
      <c r="R3197" s="3" t="str">
        <f t="shared" si="493"/>
        <v>Medium</v>
      </c>
      <c r="S3197" s="3" t="str">
        <f t="shared" si="494"/>
        <v>High</v>
      </c>
      <c r="T3197" s="3" t="str">
        <f t="shared" si="495"/>
        <v>Active</v>
      </c>
      <c r="U3197" s="4">
        <f>1/(1+EXP(-(Predictive_Model!$B$5+((B3197-Predictive_Model!$B$20)/Predictive_Model!$C$20)*Predictive_Model!$D$20+((E3197-Predictive_Model!$B$21)/Predictive_Model!$C$21)*Predictive_Model!$D$21+((F3197-Predictive_Model!$B$22)/Predictive_Model!$C$22)*Predictive_Model!$D$22+((I3197-Predictive_Model!$B$23)/Predictive_Model!$C$23)*Predictive_Model!$D$23+((L3197-Predictive_Model!$B$24)/Predictive_Model!$C$24)*Predictive_Model!$D$24+((M3197-Predictive_Model!$B$25)/Predictive_Model!$C$25)*Predictive_Model!$D$25+IF(C3197="Male",Predictive_Model!$D$31,IF(C3197="Other",Predictive_Model!$D$32,0))+IF(D3197="Premium",Predictive_Model!$D$34,IF(D3197="Standard",Predictive_Model!$D$35,0))+IF(G3197="Asia",Predictive_Model!$D$37,IF(G3197="Europe",Predictive_Model!$D$38,IF(G3197="North America",Predictive_Model!$D$39,IF(G3197="Oceania",Predictive_Model!$D$40,IF(G3197="South America",Predictive_Model!$D$41,0)))))+IF(H3197="Laptop",Predictive_Model!$D$43,IF(H3197="Mobile",Predictive_Model!$D$44,IF(H3197="TV",Predictive_Model!$D$45,IF(H3197="Tablet",Predictive_Model!$D$46,0))))+IF(K3197="Crypto",Predictive_Model!$D$48,IF(K3197="Debit Card",Predictive_Model!$D$49,IF(K3197="Gift Card",Predictive_Model!$D$50,IF(K3197="PayPal",Predictive_Model!$D$51,0))))+IF(N3197="Comedy",Predictive_Model!$D$53,IF(N3197="Documentary",Predictive_Model!$D$54,IF(N3197="Drama",Predictive_Model!$D$55,IF(N3197="Horror",Predictive_Model!$D$56,IF(N3197="Romance",Predictive_Model!$D$57,IF(N3197="Sci-Fi",Predictive_Model!$D$58,0)))))))))</f>
        <v>0.90711888283119335</v>
      </c>
      <c r="V3197" s="3" t="str">
        <f t="shared" si="496"/>
        <v>Critical</v>
      </c>
      <c r="W3197" s="6">
        <f t="shared" si="497"/>
        <v>16.319068702133166</v>
      </c>
      <c r="X3197" s="3" t="str">
        <f t="shared" si="498"/>
        <v>Priority 1</v>
      </c>
      <c r="Y3197" s="3" t="str">
        <f t="shared" si="499"/>
        <v>OK</v>
      </c>
    </row>
    <row r="3198" spans="1:25" x14ac:dyDescent="0.25">
      <c r="A3198" s="3" t="str">
        <f>Raw_Data!A3198</f>
        <v>4f6ec262-da69-45ec-914c-026309454e98</v>
      </c>
      <c r="B3198" s="3">
        <f>Raw_Data!B3198</f>
        <v>47</v>
      </c>
      <c r="C3198" s="3" t="str">
        <f>Raw_Data!C3198</f>
        <v>Male</v>
      </c>
      <c r="D3198" s="3" t="str">
        <f>Raw_Data!D3198</f>
        <v>Premium</v>
      </c>
      <c r="E3198" s="3">
        <f>Raw_Data!E3198</f>
        <v>1.75</v>
      </c>
      <c r="F3198" s="3">
        <f>Raw_Data!F3198</f>
        <v>12</v>
      </c>
      <c r="G3198" s="3" t="str">
        <f>Raw_Data!G3198</f>
        <v>Europe</v>
      </c>
      <c r="H3198" s="3" t="str">
        <f>Raw_Data!H3198</f>
        <v>Desktop</v>
      </c>
      <c r="I3198" s="3">
        <f>Raw_Data!I3198</f>
        <v>17.989999999999998</v>
      </c>
      <c r="J3198" s="3">
        <f>Raw_Data!J3198</f>
        <v>0</v>
      </c>
      <c r="K3198" s="3" t="str">
        <f>Raw_Data!K3198</f>
        <v>Credit Card</v>
      </c>
      <c r="L3198" s="3">
        <f>Raw_Data!L3198</f>
        <v>5</v>
      </c>
      <c r="M3198" s="3">
        <f>Raw_Data!M3198</f>
        <v>0.13</v>
      </c>
      <c r="N3198" s="3" t="str">
        <f>Raw_Data!N3198</f>
        <v>Drama</v>
      </c>
      <c r="O3198" s="3" t="str">
        <f t="shared" si="490"/>
        <v>45-54</v>
      </c>
      <c r="P3198" s="3" t="str">
        <f t="shared" si="491"/>
        <v>&lt;10h</v>
      </c>
      <c r="Q3198" s="3" t="str">
        <f t="shared" si="492"/>
        <v>8-21d</v>
      </c>
      <c r="R3198" s="3" t="str">
        <f t="shared" si="493"/>
        <v>Medium</v>
      </c>
      <c r="S3198" s="3" t="str">
        <f t="shared" si="494"/>
        <v>High</v>
      </c>
      <c r="T3198" s="3" t="str">
        <f t="shared" si="495"/>
        <v>Active</v>
      </c>
      <c r="U3198" s="4">
        <f>1/(1+EXP(-(Predictive_Model!$B$5+((B3198-Predictive_Model!$B$20)/Predictive_Model!$C$20)*Predictive_Model!$D$20+((E3198-Predictive_Model!$B$21)/Predictive_Model!$C$21)*Predictive_Model!$D$21+((F3198-Predictive_Model!$B$22)/Predictive_Model!$C$22)*Predictive_Model!$D$22+((I3198-Predictive_Model!$B$23)/Predictive_Model!$C$23)*Predictive_Model!$D$23+((L3198-Predictive_Model!$B$24)/Predictive_Model!$C$24)*Predictive_Model!$D$24+((M3198-Predictive_Model!$B$25)/Predictive_Model!$C$25)*Predictive_Model!$D$25+IF(C3198="Male",Predictive_Model!$D$31,IF(C3198="Other",Predictive_Model!$D$32,0))+IF(D3198="Premium",Predictive_Model!$D$34,IF(D3198="Standard",Predictive_Model!$D$35,0))+IF(G3198="Asia",Predictive_Model!$D$37,IF(G3198="Europe",Predictive_Model!$D$38,IF(G3198="North America",Predictive_Model!$D$39,IF(G3198="Oceania",Predictive_Model!$D$40,IF(G3198="South America",Predictive_Model!$D$41,0)))))+IF(H3198="Laptop",Predictive_Model!$D$43,IF(H3198="Mobile",Predictive_Model!$D$44,IF(H3198="TV",Predictive_Model!$D$45,IF(H3198="Tablet",Predictive_Model!$D$46,0))))+IF(K3198="Crypto",Predictive_Model!$D$48,IF(K3198="Debit Card",Predictive_Model!$D$49,IF(K3198="Gift Card",Predictive_Model!$D$50,IF(K3198="PayPal",Predictive_Model!$D$51,0))))+IF(N3198="Comedy",Predictive_Model!$D$53,IF(N3198="Documentary",Predictive_Model!$D$54,IF(N3198="Drama",Predictive_Model!$D$55,IF(N3198="Horror",Predictive_Model!$D$56,IF(N3198="Romance",Predictive_Model!$D$57,IF(N3198="Sci-Fi",Predictive_Model!$D$58,0)))))))))</f>
        <v>0.32505373822278516</v>
      </c>
      <c r="V3198" s="3" t="str">
        <f t="shared" si="496"/>
        <v>Medium</v>
      </c>
      <c r="W3198" s="6">
        <f t="shared" si="497"/>
        <v>5.8477167506279049</v>
      </c>
      <c r="X3198" s="3" t="str">
        <f t="shared" si="498"/>
        <v>Monitor</v>
      </c>
      <c r="Y3198" s="3" t="str">
        <f t="shared" si="499"/>
        <v>OK</v>
      </c>
    </row>
    <row r="3199" spans="1:25" x14ac:dyDescent="0.25">
      <c r="A3199" s="3" t="str">
        <f>Raw_Data!A3199</f>
        <v>fbdb9c05-f713-42da-acbc-426247e3dae8</v>
      </c>
      <c r="B3199" s="3">
        <f>Raw_Data!B3199</f>
        <v>20</v>
      </c>
      <c r="C3199" s="3" t="str">
        <f>Raw_Data!C3199</f>
        <v>Other</v>
      </c>
      <c r="D3199" s="3" t="str">
        <f>Raw_Data!D3199</f>
        <v>Basic</v>
      </c>
      <c r="E3199" s="3">
        <f>Raw_Data!E3199</f>
        <v>26.06</v>
      </c>
      <c r="F3199" s="3">
        <f>Raw_Data!F3199</f>
        <v>1</v>
      </c>
      <c r="G3199" s="3" t="str">
        <f>Raw_Data!G3199</f>
        <v>Europe</v>
      </c>
      <c r="H3199" s="3" t="str">
        <f>Raw_Data!H3199</f>
        <v>Mobile</v>
      </c>
      <c r="I3199" s="3">
        <f>Raw_Data!I3199</f>
        <v>8.99</v>
      </c>
      <c r="J3199" s="3">
        <f>Raw_Data!J3199</f>
        <v>0</v>
      </c>
      <c r="K3199" s="3" t="str">
        <f>Raw_Data!K3199</f>
        <v>Debit Card</v>
      </c>
      <c r="L3199" s="3">
        <f>Raw_Data!L3199</f>
        <v>1</v>
      </c>
      <c r="M3199" s="3">
        <f>Raw_Data!M3199</f>
        <v>13.03</v>
      </c>
      <c r="N3199" s="3" t="str">
        <f>Raw_Data!N3199</f>
        <v>Sci-Fi</v>
      </c>
      <c r="O3199" s="3" t="str">
        <f t="shared" si="490"/>
        <v>18-24</v>
      </c>
      <c r="P3199" s="3" t="str">
        <f t="shared" si="491"/>
        <v>25-49h</v>
      </c>
      <c r="Q3199" s="3" t="str">
        <f t="shared" si="492"/>
        <v>0-7d</v>
      </c>
      <c r="R3199" s="3" t="str">
        <f t="shared" si="493"/>
        <v>High</v>
      </c>
      <c r="S3199" s="3" t="str">
        <f t="shared" si="494"/>
        <v>Low</v>
      </c>
      <c r="T3199" s="3" t="str">
        <f t="shared" si="495"/>
        <v>Active</v>
      </c>
      <c r="U3199" s="4">
        <f>1/(1+EXP(-(Predictive_Model!$B$5+((B3199-Predictive_Model!$B$20)/Predictive_Model!$C$20)*Predictive_Model!$D$20+((E3199-Predictive_Model!$B$21)/Predictive_Model!$C$21)*Predictive_Model!$D$21+((F3199-Predictive_Model!$B$22)/Predictive_Model!$C$22)*Predictive_Model!$D$22+((I3199-Predictive_Model!$B$23)/Predictive_Model!$C$23)*Predictive_Model!$D$23+((L3199-Predictive_Model!$B$24)/Predictive_Model!$C$24)*Predictive_Model!$D$24+((M3199-Predictive_Model!$B$25)/Predictive_Model!$C$25)*Predictive_Model!$D$25+IF(C3199="Male",Predictive_Model!$D$31,IF(C3199="Other",Predictive_Model!$D$32,0))+IF(D3199="Premium",Predictive_Model!$D$34,IF(D3199="Standard",Predictive_Model!$D$35,0))+IF(G3199="Asia",Predictive_Model!$D$37,IF(G3199="Europe",Predictive_Model!$D$38,IF(G3199="North America",Predictive_Model!$D$39,IF(G3199="Oceania",Predictive_Model!$D$40,IF(G3199="South America",Predictive_Model!$D$41,0)))))+IF(H3199="Laptop",Predictive_Model!$D$43,IF(H3199="Mobile",Predictive_Model!$D$44,IF(H3199="TV",Predictive_Model!$D$45,IF(H3199="Tablet",Predictive_Model!$D$46,0))))+IF(K3199="Crypto",Predictive_Model!$D$48,IF(K3199="Debit Card",Predictive_Model!$D$49,IF(K3199="Gift Card",Predictive_Model!$D$50,IF(K3199="PayPal",Predictive_Model!$D$51,0))))+IF(N3199="Comedy",Predictive_Model!$D$53,IF(N3199="Documentary",Predictive_Model!$D$54,IF(N3199="Drama",Predictive_Model!$D$55,IF(N3199="Horror",Predictive_Model!$D$56,IF(N3199="Romance",Predictive_Model!$D$57,IF(N3199="Sci-Fi",Predictive_Model!$D$58,0)))))))))</f>
        <v>2.9649673549715227E-11</v>
      </c>
      <c r="V3199" s="3" t="str">
        <f t="shared" si="496"/>
        <v>Low</v>
      </c>
      <c r="W3199" s="6">
        <f t="shared" si="497"/>
        <v>2.6655056521193992E-10</v>
      </c>
      <c r="X3199" s="3" t="str">
        <f t="shared" si="498"/>
        <v>Monitor</v>
      </c>
      <c r="Y3199" s="3" t="str">
        <f t="shared" si="499"/>
        <v>OK</v>
      </c>
    </row>
    <row r="3200" spans="1:25" x14ac:dyDescent="0.25">
      <c r="A3200" s="3" t="str">
        <f>Raw_Data!A3200</f>
        <v>63fefe7d-6134-49fb-95fc-5b011b8583c7</v>
      </c>
      <c r="B3200" s="3">
        <f>Raw_Data!B3200</f>
        <v>56</v>
      </c>
      <c r="C3200" s="3" t="str">
        <f>Raw_Data!C3200</f>
        <v>Other</v>
      </c>
      <c r="D3200" s="3" t="str">
        <f>Raw_Data!D3200</f>
        <v>Basic</v>
      </c>
      <c r="E3200" s="3">
        <f>Raw_Data!E3200</f>
        <v>30.55</v>
      </c>
      <c r="F3200" s="3">
        <f>Raw_Data!F3200</f>
        <v>11</v>
      </c>
      <c r="G3200" s="3" t="str">
        <f>Raw_Data!G3200</f>
        <v>Africa</v>
      </c>
      <c r="H3200" s="3" t="str">
        <f>Raw_Data!H3200</f>
        <v>TV</v>
      </c>
      <c r="I3200" s="3">
        <f>Raw_Data!I3200</f>
        <v>8.99</v>
      </c>
      <c r="J3200" s="3">
        <f>Raw_Data!J3200</f>
        <v>0</v>
      </c>
      <c r="K3200" s="3" t="str">
        <f>Raw_Data!K3200</f>
        <v>Credit Card</v>
      </c>
      <c r="L3200" s="3">
        <f>Raw_Data!L3200</f>
        <v>1</v>
      </c>
      <c r="M3200" s="3">
        <f>Raw_Data!M3200</f>
        <v>2.5499999999999998</v>
      </c>
      <c r="N3200" s="3" t="str">
        <f>Raw_Data!N3200</f>
        <v>Comedy</v>
      </c>
      <c r="O3200" s="3" t="str">
        <f t="shared" si="490"/>
        <v>55-70</v>
      </c>
      <c r="P3200" s="3" t="str">
        <f t="shared" si="491"/>
        <v>25-49h</v>
      </c>
      <c r="Q3200" s="3" t="str">
        <f t="shared" si="492"/>
        <v>8-21d</v>
      </c>
      <c r="R3200" s="3" t="str">
        <f t="shared" si="493"/>
        <v>High</v>
      </c>
      <c r="S3200" s="3" t="str">
        <f t="shared" si="494"/>
        <v>Low</v>
      </c>
      <c r="T3200" s="3" t="str">
        <f t="shared" si="495"/>
        <v>Active</v>
      </c>
      <c r="U3200" s="4">
        <f>1/(1+EXP(-(Predictive_Model!$B$5+((B3200-Predictive_Model!$B$20)/Predictive_Model!$C$20)*Predictive_Model!$D$20+((E3200-Predictive_Model!$B$21)/Predictive_Model!$C$21)*Predictive_Model!$D$21+((F3200-Predictive_Model!$B$22)/Predictive_Model!$C$22)*Predictive_Model!$D$22+((I3200-Predictive_Model!$B$23)/Predictive_Model!$C$23)*Predictive_Model!$D$23+((L3200-Predictive_Model!$B$24)/Predictive_Model!$C$24)*Predictive_Model!$D$24+((M3200-Predictive_Model!$B$25)/Predictive_Model!$C$25)*Predictive_Model!$D$25+IF(C3200="Male",Predictive_Model!$D$31,IF(C3200="Other",Predictive_Model!$D$32,0))+IF(D3200="Premium",Predictive_Model!$D$34,IF(D3200="Standard",Predictive_Model!$D$35,0))+IF(G3200="Asia",Predictive_Model!$D$37,IF(G3200="Europe",Predictive_Model!$D$38,IF(G3200="North America",Predictive_Model!$D$39,IF(G3200="Oceania",Predictive_Model!$D$40,IF(G3200="South America",Predictive_Model!$D$41,0)))))+IF(H3200="Laptop",Predictive_Model!$D$43,IF(H3200="Mobile",Predictive_Model!$D$44,IF(H3200="TV",Predictive_Model!$D$45,IF(H3200="Tablet",Predictive_Model!$D$46,0))))+IF(K3200="Crypto",Predictive_Model!$D$48,IF(K3200="Debit Card",Predictive_Model!$D$49,IF(K3200="Gift Card",Predictive_Model!$D$50,IF(K3200="PayPal",Predictive_Model!$D$51,0))))+IF(N3200="Comedy",Predictive_Model!$D$53,IF(N3200="Documentary",Predictive_Model!$D$54,IF(N3200="Drama",Predictive_Model!$D$55,IF(N3200="Horror",Predictive_Model!$D$56,IF(N3200="Romance",Predictive_Model!$D$57,IF(N3200="Sci-Fi",Predictive_Model!$D$58,0)))))))))</f>
        <v>2.5445856408762177E-4</v>
      </c>
      <c r="V3200" s="3" t="str">
        <f t="shared" si="496"/>
        <v>Low</v>
      </c>
      <c r="W3200" s="6">
        <f t="shared" si="497"/>
        <v>2.28758249114772E-3</v>
      </c>
      <c r="X3200" s="3" t="str">
        <f t="shared" si="498"/>
        <v>Monitor</v>
      </c>
      <c r="Y3200" s="3" t="str">
        <f t="shared" si="499"/>
        <v>OK</v>
      </c>
    </row>
    <row r="3201" spans="1:25" x14ac:dyDescent="0.25">
      <c r="A3201" s="3" t="str">
        <f>Raw_Data!A3201</f>
        <v>72913cf5-928b-4c70-9fdf-23f320b7387e</v>
      </c>
      <c r="B3201" s="3">
        <f>Raw_Data!B3201</f>
        <v>48</v>
      </c>
      <c r="C3201" s="3" t="str">
        <f>Raw_Data!C3201</f>
        <v>Male</v>
      </c>
      <c r="D3201" s="3" t="str">
        <f>Raw_Data!D3201</f>
        <v>Basic</v>
      </c>
      <c r="E3201" s="3">
        <f>Raw_Data!E3201</f>
        <v>13.29</v>
      </c>
      <c r="F3201" s="3">
        <f>Raw_Data!F3201</f>
        <v>45</v>
      </c>
      <c r="G3201" s="3" t="str">
        <f>Raw_Data!G3201</f>
        <v>Oceania</v>
      </c>
      <c r="H3201" s="3" t="str">
        <f>Raw_Data!H3201</f>
        <v>Tablet</v>
      </c>
      <c r="I3201" s="3">
        <f>Raw_Data!I3201</f>
        <v>8.99</v>
      </c>
      <c r="J3201" s="3">
        <f>Raw_Data!J3201</f>
        <v>1</v>
      </c>
      <c r="K3201" s="3" t="str">
        <f>Raw_Data!K3201</f>
        <v>Debit Card</v>
      </c>
      <c r="L3201" s="3">
        <f>Raw_Data!L3201</f>
        <v>2</v>
      </c>
      <c r="M3201" s="3">
        <f>Raw_Data!M3201</f>
        <v>0.28999999999999998</v>
      </c>
      <c r="N3201" s="3" t="str">
        <f>Raw_Data!N3201</f>
        <v>Romance</v>
      </c>
      <c r="O3201" s="3" t="str">
        <f t="shared" si="490"/>
        <v>45-54</v>
      </c>
      <c r="P3201" s="3" t="str">
        <f t="shared" si="491"/>
        <v>10-24h</v>
      </c>
      <c r="Q3201" s="3" t="str">
        <f t="shared" si="492"/>
        <v>22-45d</v>
      </c>
      <c r="R3201" s="3" t="str">
        <f t="shared" si="493"/>
        <v>Medium</v>
      </c>
      <c r="S3201" s="3" t="str">
        <f t="shared" si="494"/>
        <v>Low</v>
      </c>
      <c r="T3201" s="3" t="str">
        <f t="shared" si="495"/>
        <v>Churned</v>
      </c>
      <c r="U3201" s="4">
        <f>1/(1+EXP(-(Predictive_Model!$B$5+((B3201-Predictive_Model!$B$20)/Predictive_Model!$C$20)*Predictive_Model!$D$20+((E3201-Predictive_Model!$B$21)/Predictive_Model!$C$21)*Predictive_Model!$D$21+((F3201-Predictive_Model!$B$22)/Predictive_Model!$C$22)*Predictive_Model!$D$22+((I3201-Predictive_Model!$B$23)/Predictive_Model!$C$23)*Predictive_Model!$D$23+((L3201-Predictive_Model!$B$24)/Predictive_Model!$C$24)*Predictive_Model!$D$24+((M3201-Predictive_Model!$B$25)/Predictive_Model!$C$25)*Predictive_Model!$D$25+IF(C3201="Male",Predictive_Model!$D$31,IF(C3201="Other",Predictive_Model!$D$32,0))+IF(D3201="Premium",Predictive_Model!$D$34,IF(D3201="Standard",Predictive_Model!$D$35,0))+IF(G3201="Asia",Predictive_Model!$D$37,IF(G3201="Europe",Predictive_Model!$D$38,IF(G3201="North America",Predictive_Model!$D$39,IF(G3201="Oceania",Predictive_Model!$D$40,IF(G3201="South America",Predictive_Model!$D$41,0)))))+IF(H3201="Laptop",Predictive_Model!$D$43,IF(H3201="Mobile",Predictive_Model!$D$44,IF(H3201="TV",Predictive_Model!$D$45,IF(H3201="Tablet",Predictive_Model!$D$46,0))))+IF(K3201="Crypto",Predictive_Model!$D$48,IF(K3201="Debit Card",Predictive_Model!$D$49,IF(K3201="Gift Card",Predictive_Model!$D$50,IF(K3201="PayPal",Predictive_Model!$D$51,0))))+IF(N3201="Comedy",Predictive_Model!$D$53,IF(N3201="Documentary",Predictive_Model!$D$54,IF(N3201="Drama",Predictive_Model!$D$55,IF(N3201="Horror",Predictive_Model!$D$56,IF(N3201="Romance",Predictive_Model!$D$57,IF(N3201="Sci-Fi",Predictive_Model!$D$58,0)))))))))</f>
        <v>0.99835450078275823</v>
      </c>
      <c r="V3201" s="3" t="str">
        <f t="shared" si="496"/>
        <v>Critical</v>
      </c>
      <c r="W3201" s="6">
        <f t="shared" si="497"/>
        <v>8.99</v>
      </c>
      <c r="X3201" s="3" t="str">
        <f t="shared" si="498"/>
        <v>Priority 2</v>
      </c>
      <c r="Y3201" s="3" t="str">
        <f t="shared" si="499"/>
        <v>OK</v>
      </c>
    </row>
    <row r="3202" spans="1:25" x14ac:dyDescent="0.25">
      <c r="A3202" s="3" t="str">
        <f>Raw_Data!A3202</f>
        <v>e9ecd068-dda1-43b9-a4fb-c17b3e2c9455</v>
      </c>
      <c r="B3202" s="3">
        <f>Raw_Data!B3202</f>
        <v>48</v>
      </c>
      <c r="C3202" s="3" t="str">
        <f>Raw_Data!C3202</f>
        <v>Female</v>
      </c>
      <c r="D3202" s="3" t="str">
        <f>Raw_Data!D3202</f>
        <v>Basic</v>
      </c>
      <c r="E3202" s="3">
        <f>Raw_Data!E3202</f>
        <v>19.86</v>
      </c>
      <c r="F3202" s="3">
        <f>Raw_Data!F3202</f>
        <v>26</v>
      </c>
      <c r="G3202" s="3" t="str">
        <f>Raw_Data!G3202</f>
        <v>Europe</v>
      </c>
      <c r="H3202" s="3" t="str">
        <f>Raw_Data!H3202</f>
        <v>Desktop</v>
      </c>
      <c r="I3202" s="3">
        <f>Raw_Data!I3202</f>
        <v>8.99</v>
      </c>
      <c r="J3202" s="3">
        <f>Raw_Data!J3202</f>
        <v>0</v>
      </c>
      <c r="K3202" s="3" t="str">
        <f>Raw_Data!K3202</f>
        <v>Debit Card</v>
      </c>
      <c r="L3202" s="3">
        <f>Raw_Data!L3202</f>
        <v>5</v>
      </c>
      <c r="M3202" s="3">
        <f>Raw_Data!M3202</f>
        <v>0.74</v>
      </c>
      <c r="N3202" s="3" t="str">
        <f>Raw_Data!N3202</f>
        <v>Sci-Fi</v>
      </c>
      <c r="O3202" s="3" t="str">
        <f t="shared" si="490"/>
        <v>45-54</v>
      </c>
      <c r="P3202" s="3" t="str">
        <f t="shared" si="491"/>
        <v>10-24h</v>
      </c>
      <c r="Q3202" s="3" t="str">
        <f t="shared" si="492"/>
        <v>22-45d</v>
      </c>
      <c r="R3202" s="3" t="str">
        <f t="shared" si="493"/>
        <v>Medium</v>
      </c>
      <c r="S3202" s="3" t="str">
        <f t="shared" si="494"/>
        <v>Low</v>
      </c>
      <c r="T3202" s="3" t="str">
        <f t="shared" si="495"/>
        <v>Active</v>
      </c>
      <c r="U3202" s="4">
        <f>1/(1+EXP(-(Predictive_Model!$B$5+((B3202-Predictive_Model!$B$20)/Predictive_Model!$C$20)*Predictive_Model!$D$20+((E3202-Predictive_Model!$B$21)/Predictive_Model!$C$21)*Predictive_Model!$D$21+((F3202-Predictive_Model!$B$22)/Predictive_Model!$C$22)*Predictive_Model!$D$22+((I3202-Predictive_Model!$B$23)/Predictive_Model!$C$23)*Predictive_Model!$D$23+((L3202-Predictive_Model!$B$24)/Predictive_Model!$C$24)*Predictive_Model!$D$24+((M3202-Predictive_Model!$B$25)/Predictive_Model!$C$25)*Predictive_Model!$D$25+IF(C3202="Male",Predictive_Model!$D$31,IF(C3202="Other",Predictive_Model!$D$32,0))+IF(D3202="Premium",Predictive_Model!$D$34,IF(D3202="Standard",Predictive_Model!$D$35,0))+IF(G3202="Asia",Predictive_Model!$D$37,IF(G3202="Europe",Predictive_Model!$D$38,IF(G3202="North America",Predictive_Model!$D$39,IF(G3202="Oceania",Predictive_Model!$D$40,IF(G3202="South America",Predictive_Model!$D$41,0)))))+IF(H3202="Laptop",Predictive_Model!$D$43,IF(H3202="Mobile",Predictive_Model!$D$44,IF(H3202="TV",Predictive_Model!$D$45,IF(H3202="Tablet",Predictive_Model!$D$46,0))))+IF(K3202="Crypto",Predictive_Model!$D$48,IF(K3202="Debit Card",Predictive_Model!$D$49,IF(K3202="Gift Card",Predictive_Model!$D$50,IF(K3202="PayPal",Predictive_Model!$D$51,0))))+IF(N3202="Comedy",Predictive_Model!$D$53,IF(N3202="Documentary",Predictive_Model!$D$54,IF(N3202="Drama",Predictive_Model!$D$55,IF(N3202="Horror",Predictive_Model!$D$56,IF(N3202="Romance",Predictive_Model!$D$57,IF(N3202="Sci-Fi",Predictive_Model!$D$58,0)))))))))</f>
        <v>5.852321375085591E-2</v>
      </c>
      <c r="V3202" s="3" t="str">
        <f t="shared" si="496"/>
        <v>Low</v>
      </c>
      <c r="W3202" s="6">
        <f t="shared" si="497"/>
        <v>0.52612369162019468</v>
      </c>
      <c r="X3202" s="3" t="str">
        <f t="shared" si="498"/>
        <v>Monitor</v>
      </c>
      <c r="Y3202" s="3" t="str">
        <f t="shared" si="499"/>
        <v>OK</v>
      </c>
    </row>
    <row r="3203" spans="1:25" x14ac:dyDescent="0.25">
      <c r="A3203" s="3" t="str">
        <f>Raw_Data!A3203</f>
        <v>aa56b066-fb34-4c3c-8ffa-913e48221d38</v>
      </c>
      <c r="B3203" s="3">
        <f>Raw_Data!B3203</f>
        <v>64</v>
      </c>
      <c r="C3203" s="3" t="str">
        <f>Raw_Data!C3203</f>
        <v>Female</v>
      </c>
      <c r="D3203" s="3" t="str">
        <f>Raw_Data!D3203</f>
        <v>Standard</v>
      </c>
      <c r="E3203" s="3">
        <f>Raw_Data!E3203</f>
        <v>7.4</v>
      </c>
      <c r="F3203" s="3">
        <f>Raw_Data!F3203</f>
        <v>49</v>
      </c>
      <c r="G3203" s="3" t="str">
        <f>Raw_Data!G3203</f>
        <v>Africa</v>
      </c>
      <c r="H3203" s="3" t="str">
        <f>Raw_Data!H3203</f>
        <v>Desktop</v>
      </c>
      <c r="I3203" s="3">
        <f>Raw_Data!I3203</f>
        <v>13.99</v>
      </c>
      <c r="J3203" s="3">
        <f>Raw_Data!J3203</f>
        <v>1</v>
      </c>
      <c r="K3203" s="3" t="str">
        <f>Raw_Data!K3203</f>
        <v>Crypto</v>
      </c>
      <c r="L3203" s="3">
        <f>Raw_Data!L3203</f>
        <v>2</v>
      </c>
      <c r="M3203" s="3">
        <f>Raw_Data!M3203</f>
        <v>0.15</v>
      </c>
      <c r="N3203" s="3" t="str">
        <f>Raw_Data!N3203</f>
        <v>Horror</v>
      </c>
      <c r="O3203" s="3" t="str">
        <f t="shared" si="490"/>
        <v>55-70</v>
      </c>
      <c r="P3203" s="3" t="str">
        <f t="shared" si="491"/>
        <v>&lt;10h</v>
      </c>
      <c r="Q3203" s="3" t="str">
        <f t="shared" si="492"/>
        <v>46-60d</v>
      </c>
      <c r="R3203" s="3" t="str">
        <f t="shared" si="493"/>
        <v>Low</v>
      </c>
      <c r="S3203" s="3" t="str">
        <f t="shared" si="494"/>
        <v>Mid</v>
      </c>
      <c r="T3203" s="3" t="str">
        <f t="shared" si="495"/>
        <v>Churned</v>
      </c>
      <c r="U3203" s="4">
        <f>1/(1+EXP(-(Predictive_Model!$B$5+((B3203-Predictive_Model!$B$20)/Predictive_Model!$C$20)*Predictive_Model!$D$20+((E3203-Predictive_Model!$B$21)/Predictive_Model!$C$21)*Predictive_Model!$D$21+((F3203-Predictive_Model!$B$22)/Predictive_Model!$C$22)*Predictive_Model!$D$22+((I3203-Predictive_Model!$B$23)/Predictive_Model!$C$23)*Predictive_Model!$D$23+((L3203-Predictive_Model!$B$24)/Predictive_Model!$C$24)*Predictive_Model!$D$24+((M3203-Predictive_Model!$B$25)/Predictive_Model!$C$25)*Predictive_Model!$D$25+IF(C3203="Male",Predictive_Model!$D$31,IF(C3203="Other",Predictive_Model!$D$32,0))+IF(D3203="Premium",Predictive_Model!$D$34,IF(D3203="Standard",Predictive_Model!$D$35,0))+IF(G3203="Asia",Predictive_Model!$D$37,IF(G3203="Europe",Predictive_Model!$D$38,IF(G3203="North America",Predictive_Model!$D$39,IF(G3203="Oceania",Predictive_Model!$D$40,IF(G3203="South America",Predictive_Model!$D$41,0)))))+IF(H3203="Laptop",Predictive_Model!$D$43,IF(H3203="Mobile",Predictive_Model!$D$44,IF(H3203="TV",Predictive_Model!$D$45,IF(H3203="Tablet",Predictive_Model!$D$46,0))))+IF(K3203="Crypto",Predictive_Model!$D$48,IF(K3203="Debit Card",Predictive_Model!$D$49,IF(K3203="Gift Card",Predictive_Model!$D$50,IF(K3203="PayPal",Predictive_Model!$D$51,0))))+IF(N3203="Comedy",Predictive_Model!$D$53,IF(N3203="Documentary",Predictive_Model!$D$54,IF(N3203="Drama",Predictive_Model!$D$55,IF(N3203="Horror",Predictive_Model!$D$56,IF(N3203="Romance",Predictive_Model!$D$57,IF(N3203="Sci-Fi",Predictive_Model!$D$58,0)))))))))</f>
        <v>0.99868232093119191</v>
      </c>
      <c r="V3203" s="3" t="str">
        <f t="shared" si="496"/>
        <v>Critical</v>
      </c>
      <c r="W3203" s="6">
        <f t="shared" si="497"/>
        <v>13.99</v>
      </c>
      <c r="X3203" s="3" t="str">
        <f t="shared" si="498"/>
        <v>Priority 2</v>
      </c>
      <c r="Y3203" s="3" t="str">
        <f t="shared" si="499"/>
        <v>OK</v>
      </c>
    </row>
    <row r="3204" spans="1:25" x14ac:dyDescent="0.25">
      <c r="A3204" s="3" t="str">
        <f>Raw_Data!A3204</f>
        <v>4b34b055-d1b3-401e-8b73-b8c3297396d0</v>
      </c>
      <c r="B3204" s="3">
        <f>Raw_Data!B3204</f>
        <v>25</v>
      </c>
      <c r="C3204" s="3" t="str">
        <f>Raw_Data!C3204</f>
        <v>Male</v>
      </c>
      <c r="D3204" s="3" t="str">
        <f>Raw_Data!D3204</f>
        <v>Standard</v>
      </c>
      <c r="E3204" s="3">
        <f>Raw_Data!E3204</f>
        <v>5.73</v>
      </c>
      <c r="F3204" s="3">
        <f>Raw_Data!F3204</f>
        <v>37</v>
      </c>
      <c r="G3204" s="3" t="str">
        <f>Raw_Data!G3204</f>
        <v>Africa</v>
      </c>
      <c r="H3204" s="3" t="str">
        <f>Raw_Data!H3204</f>
        <v>Laptop</v>
      </c>
      <c r="I3204" s="3">
        <f>Raw_Data!I3204</f>
        <v>13.99</v>
      </c>
      <c r="J3204" s="3">
        <f>Raw_Data!J3204</f>
        <v>1</v>
      </c>
      <c r="K3204" s="3" t="str">
        <f>Raw_Data!K3204</f>
        <v>Debit Card</v>
      </c>
      <c r="L3204" s="3">
        <f>Raw_Data!L3204</f>
        <v>1</v>
      </c>
      <c r="M3204" s="3">
        <f>Raw_Data!M3204</f>
        <v>0.15</v>
      </c>
      <c r="N3204" s="3" t="str">
        <f>Raw_Data!N3204</f>
        <v>Documentary</v>
      </c>
      <c r="O3204" s="3" t="str">
        <f t="shared" si="490"/>
        <v>25-34</v>
      </c>
      <c r="P3204" s="3" t="str">
        <f t="shared" si="491"/>
        <v>&lt;10h</v>
      </c>
      <c r="Q3204" s="3" t="str">
        <f t="shared" si="492"/>
        <v>22-45d</v>
      </c>
      <c r="R3204" s="3" t="str">
        <f t="shared" si="493"/>
        <v>Medium</v>
      </c>
      <c r="S3204" s="3" t="str">
        <f t="shared" si="494"/>
        <v>Mid</v>
      </c>
      <c r="T3204" s="3" t="str">
        <f t="shared" si="495"/>
        <v>Churned</v>
      </c>
      <c r="U3204" s="4">
        <f>1/(1+EXP(-(Predictive_Model!$B$5+((B3204-Predictive_Model!$B$20)/Predictive_Model!$C$20)*Predictive_Model!$D$20+((E3204-Predictive_Model!$B$21)/Predictive_Model!$C$21)*Predictive_Model!$D$21+((F3204-Predictive_Model!$B$22)/Predictive_Model!$C$22)*Predictive_Model!$D$22+((I3204-Predictive_Model!$B$23)/Predictive_Model!$C$23)*Predictive_Model!$D$23+((L3204-Predictive_Model!$B$24)/Predictive_Model!$C$24)*Predictive_Model!$D$24+((M3204-Predictive_Model!$B$25)/Predictive_Model!$C$25)*Predictive_Model!$D$25+IF(C3204="Male",Predictive_Model!$D$31,IF(C3204="Other",Predictive_Model!$D$32,0))+IF(D3204="Premium",Predictive_Model!$D$34,IF(D3204="Standard",Predictive_Model!$D$35,0))+IF(G3204="Asia",Predictive_Model!$D$37,IF(G3204="Europe",Predictive_Model!$D$38,IF(G3204="North America",Predictive_Model!$D$39,IF(G3204="Oceania",Predictive_Model!$D$40,IF(G3204="South America",Predictive_Model!$D$41,0)))))+IF(H3204="Laptop",Predictive_Model!$D$43,IF(H3204="Mobile",Predictive_Model!$D$44,IF(H3204="TV",Predictive_Model!$D$45,IF(H3204="Tablet",Predictive_Model!$D$46,0))))+IF(K3204="Crypto",Predictive_Model!$D$48,IF(K3204="Debit Card",Predictive_Model!$D$49,IF(K3204="Gift Card",Predictive_Model!$D$50,IF(K3204="PayPal",Predictive_Model!$D$51,0))))+IF(N3204="Comedy",Predictive_Model!$D$53,IF(N3204="Documentary",Predictive_Model!$D$54,IF(N3204="Drama",Predictive_Model!$D$55,IF(N3204="Horror",Predictive_Model!$D$56,IF(N3204="Romance",Predictive_Model!$D$57,IF(N3204="Sci-Fi",Predictive_Model!$D$58,0)))))))))</f>
        <v>0.99740898803355704</v>
      </c>
      <c r="V3204" s="3" t="str">
        <f t="shared" si="496"/>
        <v>Critical</v>
      </c>
      <c r="W3204" s="6">
        <f t="shared" si="497"/>
        <v>13.99</v>
      </c>
      <c r="X3204" s="3" t="str">
        <f t="shared" si="498"/>
        <v>Priority 2</v>
      </c>
      <c r="Y3204" s="3" t="str">
        <f t="shared" si="499"/>
        <v>OK</v>
      </c>
    </row>
    <row r="3205" spans="1:25" x14ac:dyDescent="0.25">
      <c r="A3205" s="3" t="str">
        <f>Raw_Data!A3205</f>
        <v>2c4ab875-d3c3-429d-9dad-fdf4c0f850d7</v>
      </c>
      <c r="B3205" s="3">
        <f>Raw_Data!B3205</f>
        <v>48</v>
      </c>
      <c r="C3205" s="3" t="str">
        <f>Raw_Data!C3205</f>
        <v>Female</v>
      </c>
      <c r="D3205" s="3" t="str">
        <f>Raw_Data!D3205</f>
        <v>Premium</v>
      </c>
      <c r="E3205" s="3">
        <f>Raw_Data!E3205</f>
        <v>1.84</v>
      </c>
      <c r="F3205" s="3">
        <f>Raw_Data!F3205</f>
        <v>9</v>
      </c>
      <c r="G3205" s="3" t="str">
        <f>Raw_Data!G3205</f>
        <v>North America</v>
      </c>
      <c r="H3205" s="3" t="str">
        <f>Raw_Data!H3205</f>
        <v>Laptop</v>
      </c>
      <c r="I3205" s="3">
        <f>Raw_Data!I3205</f>
        <v>17.989999999999998</v>
      </c>
      <c r="J3205" s="3">
        <f>Raw_Data!J3205</f>
        <v>1</v>
      </c>
      <c r="K3205" s="3" t="str">
        <f>Raw_Data!K3205</f>
        <v>Crypto</v>
      </c>
      <c r="L3205" s="3">
        <f>Raw_Data!L3205</f>
        <v>2</v>
      </c>
      <c r="M3205" s="3">
        <f>Raw_Data!M3205</f>
        <v>0.18</v>
      </c>
      <c r="N3205" s="3" t="str">
        <f>Raw_Data!N3205</f>
        <v>Comedy</v>
      </c>
      <c r="O3205" s="3" t="str">
        <f t="shared" ref="O3205:O3268" si="500">IF(B3205&lt;25,"18-24",IF(B3205&lt;35,"25-34",IF(B3205&lt;45,"35-44",IF(B3205&lt;55,"45-54","55-70"))))</f>
        <v>45-54</v>
      </c>
      <c r="P3205" s="3" t="str">
        <f t="shared" ref="P3205:P3268" si="501">IF(E3205&lt;10,"&lt;10h",IF(E3205&lt;25,"10-24h",IF(E3205&lt;50,"25-49h","50h+")))</f>
        <v>&lt;10h</v>
      </c>
      <c r="Q3205" s="3" t="str">
        <f t="shared" ref="Q3205:Q3268" si="502">IF(F3205&lt;=7,"0-7d",IF(F3205&lt;=21,"8-21d",IF(F3205&lt;=45,"22-45d","46-60d")))</f>
        <v>8-21d</v>
      </c>
      <c r="R3205" s="3" t="str">
        <f t="shared" ref="R3205:R3268" si="503">IF(AND(E3205&gt;=25,F3205&lt;=21),"High",IF(OR(E3205&gt;=10,F3205&lt;=45),"Medium","Low"))</f>
        <v>Medium</v>
      </c>
      <c r="S3205" s="3" t="str">
        <f t="shared" ref="S3205:S3268" si="504">IF(I3205&lt;10,"Low",IF(I3205&lt;16,"Mid","High"))</f>
        <v>High</v>
      </c>
      <c r="T3205" s="3" t="str">
        <f t="shared" ref="T3205:T3268" si="505">IF(J3205=1,"Churned","Active")</f>
        <v>Churned</v>
      </c>
      <c r="U3205" s="4">
        <f>1/(1+EXP(-(Predictive_Model!$B$5+((B3205-Predictive_Model!$B$20)/Predictive_Model!$C$20)*Predictive_Model!$D$20+((E3205-Predictive_Model!$B$21)/Predictive_Model!$C$21)*Predictive_Model!$D$21+((F3205-Predictive_Model!$B$22)/Predictive_Model!$C$22)*Predictive_Model!$D$22+((I3205-Predictive_Model!$B$23)/Predictive_Model!$C$23)*Predictive_Model!$D$23+((L3205-Predictive_Model!$B$24)/Predictive_Model!$C$24)*Predictive_Model!$D$24+((M3205-Predictive_Model!$B$25)/Predictive_Model!$C$25)*Predictive_Model!$D$25+IF(C3205="Male",Predictive_Model!$D$31,IF(C3205="Other",Predictive_Model!$D$32,0))+IF(D3205="Premium",Predictive_Model!$D$34,IF(D3205="Standard",Predictive_Model!$D$35,0))+IF(G3205="Asia",Predictive_Model!$D$37,IF(G3205="Europe",Predictive_Model!$D$38,IF(G3205="North America",Predictive_Model!$D$39,IF(G3205="Oceania",Predictive_Model!$D$40,IF(G3205="South America",Predictive_Model!$D$41,0)))))+IF(H3205="Laptop",Predictive_Model!$D$43,IF(H3205="Mobile",Predictive_Model!$D$44,IF(H3205="TV",Predictive_Model!$D$45,IF(H3205="Tablet",Predictive_Model!$D$46,0))))+IF(K3205="Crypto",Predictive_Model!$D$48,IF(K3205="Debit Card",Predictive_Model!$D$49,IF(K3205="Gift Card",Predictive_Model!$D$50,IF(K3205="PayPal",Predictive_Model!$D$51,0))))+IF(N3205="Comedy",Predictive_Model!$D$53,IF(N3205="Documentary",Predictive_Model!$D$54,IF(N3205="Drama",Predictive_Model!$D$55,IF(N3205="Horror",Predictive_Model!$D$56,IF(N3205="Romance",Predictive_Model!$D$57,IF(N3205="Sci-Fi",Predictive_Model!$D$58,0)))))))))</f>
        <v>0.77867291784640957</v>
      </c>
      <c r="V3205" s="3" t="str">
        <f t="shared" ref="V3205:V3268" si="506">IF(U3205&gt;=0.75,"Critical",IF(U3205&gt;=0.5,"High",IF(U3205&gt;=0.25,"Medium","Low")))</f>
        <v>Critical</v>
      </c>
      <c r="W3205" s="6">
        <f t="shared" ref="W3205:W3268" si="507">IF(J3205=1,I3205,I3205*U3205)</f>
        <v>17.989999999999998</v>
      </c>
      <c r="X3205" s="3" t="str">
        <f t="shared" ref="X3205:X3268" si="508">IF(AND(V3205="Critical",I3205&gt;=15),"Priority 1",IF(OR(V3205="Critical",AND(V3205="High",F3205&gt;21)),"Priority 2","Monitor"))</f>
        <v>Priority 1</v>
      </c>
      <c r="Y3205" s="3" t="str">
        <f t="shared" ref="Y3205:Y3268" si="509">IF(COUNTA(A3205:N3205)=14,"OK","CHECK")</f>
        <v>OK</v>
      </c>
    </row>
    <row r="3206" spans="1:25" x14ac:dyDescent="0.25">
      <c r="A3206" s="3" t="str">
        <f>Raw_Data!A3206</f>
        <v>dba01592-6410-4be2-b930-10d122fabfef</v>
      </c>
      <c r="B3206" s="3">
        <f>Raw_Data!B3206</f>
        <v>50</v>
      </c>
      <c r="C3206" s="3" t="str">
        <f>Raw_Data!C3206</f>
        <v>Other</v>
      </c>
      <c r="D3206" s="3" t="str">
        <f>Raw_Data!D3206</f>
        <v>Standard</v>
      </c>
      <c r="E3206" s="3">
        <f>Raw_Data!E3206</f>
        <v>4.3600000000000003</v>
      </c>
      <c r="F3206" s="3">
        <f>Raw_Data!F3206</f>
        <v>9</v>
      </c>
      <c r="G3206" s="3" t="str">
        <f>Raw_Data!G3206</f>
        <v>Asia</v>
      </c>
      <c r="H3206" s="3" t="str">
        <f>Raw_Data!H3206</f>
        <v>Tablet</v>
      </c>
      <c r="I3206" s="3">
        <f>Raw_Data!I3206</f>
        <v>13.99</v>
      </c>
      <c r="J3206" s="3">
        <f>Raw_Data!J3206</f>
        <v>1</v>
      </c>
      <c r="K3206" s="3" t="str">
        <f>Raw_Data!K3206</f>
        <v>PayPal</v>
      </c>
      <c r="L3206" s="3">
        <f>Raw_Data!L3206</f>
        <v>2</v>
      </c>
      <c r="M3206" s="3">
        <f>Raw_Data!M3206</f>
        <v>0.44</v>
      </c>
      <c r="N3206" s="3" t="str">
        <f>Raw_Data!N3206</f>
        <v>Action</v>
      </c>
      <c r="O3206" s="3" t="str">
        <f t="shared" si="500"/>
        <v>45-54</v>
      </c>
      <c r="P3206" s="3" t="str">
        <f t="shared" si="501"/>
        <v>&lt;10h</v>
      </c>
      <c r="Q3206" s="3" t="str">
        <f t="shared" si="502"/>
        <v>8-21d</v>
      </c>
      <c r="R3206" s="3" t="str">
        <f t="shared" si="503"/>
        <v>Medium</v>
      </c>
      <c r="S3206" s="3" t="str">
        <f t="shared" si="504"/>
        <v>Mid</v>
      </c>
      <c r="T3206" s="3" t="str">
        <f t="shared" si="505"/>
        <v>Churned</v>
      </c>
      <c r="U3206" s="4">
        <f>1/(1+EXP(-(Predictive_Model!$B$5+((B3206-Predictive_Model!$B$20)/Predictive_Model!$C$20)*Predictive_Model!$D$20+((E3206-Predictive_Model!$B$21)/Predictive_Model!$C$21)*Predictive_Model!$D$21+((F3206-Predictive_Model!$B$22)/Predictive_Model!$C$22)*Predictive_Model!$D$22+((I3206-Predictive_Model!$B$23)/Predictive_Model!$C$23)*Predictive_Model!$D$23+((L3206-Predictive_Model!$B$24)/Predictive_Model!$C$24)*Predictive_Model!$D$24+((M3206-Predictive_Model!$B$25)/Predictive_Model!$C$25)*Predictive_Model!$D$25+IF(C3206="Male",Predictive_Model!$D$31,IF(C3206="Other",Predictive_Model!$D$32,0))+IF(D3206="Premium",Predictive_Model!$D$34,IF(D3206="Standard",Predictive_Model!$D$35,0))+IF(G3206="Asia",Predictive_Model!$D$37,IF(G3206="Europe",Predictive_Model!$D$38,IF(G3206="North America",Predictive_Model!$D$39,IF(G3206="Oceania",Predictive_Model!$D$40,IF(G3206="South America",Predictive_Model!$D$41,0)))))+IF(H3206="Laptop",Predictive_Model!$D$43,IF(H3206="Mobile",Predictive_Model!$D$44,IF(H3206="TV",Predictive_Model!$D$45,IF(H3206="Tablet",Predictive_Model!$D$46,0))))+IF(K3206="Crypto",Predictive_Model!$D$48,IF(K3206="Debit Card",Predictive_Model!$D$49,IF(K3206="Gift Card",Predictive_Model!$D$50,IF(K3206="PayPal",Predictive_Model!$D$51,0))))+IF(N3206="Comedy",Predictive_Model!$D$53,IF(N3206="Documentary",Predictive_Model!$D$54,IF(N3206="Drama",Predictive_Model!$D$55,IF(N3206="Horror",Predictive_Model!$D$56,IF(N3206="Romance",Predictive_Model!$D$57,IF(N3206="Sci-Fi",Predictive_Model!$D$58,0)))))))))</f>
        <v>0.94685371590210043</v>
      </c>
      <c r="V3206" s="3" t="str">
        <f t="shared" si="506"/>
        <v>Critical</v>
      </c>
      <c r="W3206" s="6">
        <f t="shared" si="507"/>
        <v>13.99</v>
      </c>
      <c r="X3206" s="3" t="str">
        <f t="shared" si="508"/>
        <v>Priority 2</v>
      </c>
      <c r="Y3206" s="3" t="str">
        <f t="shared" si="509"/>
        <v>OK</v>
      </c>
    </row>
    <row r="3207" spans="1:25" x14ac:dyDescent="0.25">
      <c r="A3207" s="3" t="str">
        <f>Raw_Data!A3207</f>
        <v>35119411-b270-46a9-b807-5f703dc512e5</v>
      </c>
      <c r="B3207" s="3">
        <f>Raw_Data!B3207</f>
        <v>38</v>
      </c>
      <c r="C3207" s="3" t="str">
        <f>Raw_Data!C3207</f>
        <v>Other</v>
      </c>
      <c r="D3207" s="3" t="str">
        <f>Raw_Data!D3207</f>
        <v>Standard</v>
      </c>
      <c r="E3207" s="3">
        <f>Raw_Data!E3207</f>
        <v>0.08</v>
      </c>
      <c r="F3207" s="3">
        <f>Raw_Data!F3207</f>
        <v>35</v>
      </c>
      <c r="G3207" s="3" t="str">
        <f>Raw_Data!G3207</f>
        <v>Europe</v>
      </c>
      <c r="H3207" s="3" t="str">
        <f>Raw_Data!H3207</f>
        <v>Laptop</v>
      </c>
      <c r="I3207" s="3">
        <f>Raw_Data!I3207</f>
        <v>13.99</v>
      </c>
      <c r="J3207" s="3">
        <f>Raw_Data!J3207</f>
        <v>1</v>
      </c>
      <c r="K3207" s="3" t="str">
        <f>Raw_Data!K3207</f>
        <v>Gift Card</v>
      </c>
      <c r="L3207" s="3">
        <f>Raw_Data!L3207</f>
        <v>1</v>
      </c>
      <c r="M3207" s="3">
        <f>Raw_Data!M3207</f>
        <v>0</v>
      </c>
      <c r="N3207" s="3" t="str">
        <f>Raw_Data!N3207</f>
        <v>Comedy</v>
      </c>
      <c r="O3207" s="3" t="str">
        <f t="shared" si="500"/>
        <v>35-44</v>
      </c>
      <c r="P3207" s="3" t="str">
        <f t="shared" si="501"/>
        <v>&lt;10h</v>
      </c>
      <c r="Q3207" s="3" t="str">
        <f t="shared" si="502"/>
        <v>22-45d</v>
      </c>
      <c r="R3207" s="3" t="str">
        <f t="shared" si="503"/>
        <v>Medium</v>
      </c>
      <c r="S3207" s="3" t="str">
        <f t="shared" si="504"/>
        <v>Mid</v>
      </c>
      <c r="T3207" s="3" t="str">
        <f t="shared" si="505"/>
        <v>Churned</v>
      </c>
      <c r="U3207" s="4">
        <f>1/(1+EXP(-(Predictive_Model!$B$5+((B3207-Predictive_Model!$B$20)/Predictive_Model!$C$20)*Predictive_Model!$D$20+((E3207-Predictive_Model!$B$21)/Predictive_Model!$C$21)*Predictive_Model!$D$21+((F3207-Predictive_Model!$B$22)/Predictive_Model!$C$22)*Predictive_Model!$D$22+((I3207-Predictive_Model!$B$23)/Predictive_Model!$C$23)*Predictive_Model!$D$23+((L3207-Predictive_Model!$B$24)/Predictive_Model!$C$24)*Predictive_Model!$D$24+((M3207-Predictive_Model!$B$25)/Predictive_Model!$C$25)*Predictive_Model!$D$25+IF(C3207="Male",Predictive_Model!$D$31,IF(C3207="Other",Predictive_Model!$D$32,0))+IF(D3207="Premium",Predictive_Model!$D$34,IF(D3207="Standard",Predictive_Model!$D$35,0))+IF(G3207="Asia",Predictive_Model!$D$37,IF(G3207="Europe",Predictive_Model!$D$38,IF(G3207="North America",Predictive_Model!$D$39,IF(G3207="Oceania",Predictive_Model!$D$40,IF(G3207="South America",Predictive_Model!$D$41,0)))))+IF(H3207="Laptop",Predictive_Model!$D$43,IF(H3207="Mobile",Predictive_Model!$D$44,IF(H3207="TV",Predictive_Model!$D$45,IF(H3207="Tablet",Predictive_Model!$D$46,0))))+IF(K3207="Crypto",Predictive_Model!$D$48,IF(K3207="Debit Card",Predictive_Model!$D$49,IF(K3207="Gift Card",Predictive_Model!$D$50,IF(K3207="PayPal",Predictive_Model!$D$51,0))))+IF(N3207="Comedy",Predictive_Model!$D$53,IF(N3207="Documentary",Predictive_Model!$D$54,IF(N3207="Drama",Predictive_Model!$D$55,IF(N3207="Horror",Predictive_Model!$D$56,IF(N3207="Romance",Predictive_Model!$D$57,IF(N3207="Sci-Fi",Predictive_Model!$D$58,0)))))))))</f>
        <v>0.99975635904221694</v>
      </c>
      <c r="V3207" s="3" t="str">
        <f t="shared" si="506"/>
        <v>Critical</v>
      </c>
      <c r="W3207" s="6">
        <f t="shared" si="507"/>
        <v>13.99</v>
      </c>
      <c r="X3207" s="3" t="str">
        <f t="shared" si="508"/>
        <v>Priority 2</v>
      </c>
      <c r="Y3207" s="3" t="str">
        <f t="shared" si="509"/>
        <v>OK</v>
      </c>
    </row>
    <row r="3208" spans="1:25" x14ac:dyDescent="0.25">
      <c r="A3208" s="3" t="str">
        <f>Raw_Data!A3208</f>
        <v>63d9d93c-1c27-4123-951c-81f49f5bcc38</v>
      </c>
      <c r="B3208" s="3">
        <f>Raw_Data!B3208</f>
        <v>46</v>
      </c>
      <c r="C3208" s="3" t="str">
        <f>Raw_Data!C3208</f>
        <v>Male</v>
      </c>
      <c r="D3208" s="3" t="str">
        <f>Raw_Data!D3208</f>
        <v>Premium</v>
      </c>
      <c r="E3208" s="3">
        <f>Raw_Data!E3208</f>
        <v>10.11</v>
      </c>
      <c r="F3208" s="3">
        <f>Raw_Data!F3208</f>
        <v>52</v>
      </c>
      <c r="G3208" s="3" t="str">
        <f>Raw_Data!G3208</f>
        <v>South America</v>
      </c>
      <c r="H3208" s="3" t="str">
        <f>Raw_Data!H3208</f>
        <v>Tablet</v>
      </c>
      <c r="I3208" s="3">
        <f>Raw_Data!I3208</f>
        <v>17.989999999999998</v>
      </c>
      <c r="J3208" s="3">
        <f>Raw_Data!J3208</f>
        <v>1</v>
      </c>
      <c r="K3208" s="3" t="str">
        <f>Raw_Data!K3208</f>
        <v>Credit Card</v>
      </c>
      <c r="L3208" s="3">
        <f>Raw_Data!L3208</f>
        <v>1</v>
      </c>
      <c r="M3208" s="3">
        <f>Raw_Data!M3208</f>
        <v>0.19</v>
      </c>
      <c r="N3208" s="3" t="str">
        <f>Raw_Data!N3208</f>
        <v>Documentary</v>
      </c>
      <c r="O3208" s="3" t="str">
        <f t="shared" si="500"/>
        <v>45-54</v>
      </c>
      <c r="P3208" s="3" t="str">
        <f t="shared" si="501"/>
        <v>10-24h</v>
      </c>
      <c r="Q3208" s="3" t="str">
        <f t="shared" si="502"/>
        <v>46-60d</v>
      </c>
      <c r="R3208" s="3" t="str">
        <f t="shared" si="503"/>
        <v>Medium</v>
      </c>
      <c r="S3208" s="3" t="str">
        <f t="shared" si="504"/>
        <v>High</v>
      </c>
      <c r="T3208" s="3" t="str">
        <f t="shared" si="505"/>
        <v>Churned</v>
      </c>
      <c r="U3208" s="4">
        <f>1/(1+EXP(-(Predictive_Model!$B$5+((B3208-Predictive_Model!$B$20)/Predictive_Model!$C$20)*Predictive_Model!$D$20+((E3208-Predictive_Model!$B$21)/Predictive_Model!$C$21)*Predictive_Model!$D$21+((F3208-Predictive_Model!$B$22)/Predictive_Model!$C$22)*Predictive_Model!$D$22+((I3208-Predictive_Model!$B$23)/Predictive_Model!$C$23)*Predictive_Model!$D$23+((L3208-Predictive_Model!$B$24)/Predictive_Model!$C$24)*Predictive_Model!$D$24+((M3208-Predictive_Model!$B$25)/Predictive_Model!$C$25)*Predictive_Model!$D$25+IF(C3208="Male",Predictive_Model!$D$31,IF(C3208="Other",Predictive_Model!$D$32,0))+IF(D3208="Premium",Predictive_Model!$D$34,IF(D3208="Standard",Predictive_Model!$D$35,0))+IF(G3208="Asia",Predictive_Model!$D$37,IF(G3208="Europe",Predictive_Model!$D$38,IF(G3208="North America",Predictive_Model!$D$39,IF(G3208="Oceania",Predictive_Model!$D$40,IF(G3208="South America",Predictive_Model!$D$41,0)))))+IF(H3208="Laptop",Predictive_Model!$D$43,IF(H3208="Mobile",Predictive_Model!$D$44,IF(H3208="TV",Predictive_Model!$D$45,IF(H3208="Tablet",Predictive_Model!$D$46,0))))+IF(K3208="Crypto",Predictive_Model!$D$48,IF(K3208="Debit Card",Predictive_Model!$D$49,IF(K3208="Gift Card",Predictive_Model!$D$50,IF(K3208="PayPal",Predictive_Model!$D$51,0))))+IF(N3208="Comedy",Predictive_Model!$D$53,IF(N3208="Documentary",Predictive_Model!$D$54,IF(N3208="Drama",Predictive_Model!$D$55,IF(N3208="Horror",Predictive_Model!$D$56,IF(N3208="Romance",Predictive_Model!$D$57,IF(N3208="Sci-Fi",Predictive_Model!$D$58,0)))))))))</f>
        <v>0.99849040164671776</v>
      </c>
      <c r="V3208" s="3" t="str">
        <f t="shared" si="506"/>
        <v>Critical</v>
      </c>
      <c r="W3208" s="6">
        <f t="shared" si="507"/>
        <v>17.989999999999998</v>
      </c>
      <c r="X3208" s="3" t="str">
        <f t="shared" si="508"/>
        <v>Priority 1</v>
      </c>
      <c r="Y3208" s="3" t="str">
        <f t="shared" si="509"/>
        <v>OK</v>
      </c>
    </row>
    <row r="3209" spans="1:25" x14ac:dyDescent="0.25">
      <c r="A3209" s="3" t="str">
        <f>Raw_Data!A3209</f>
        <v>794a55aa-41e8-4973-a92d-e694ac1d2c10</v>
      </c>
      <c r="B3209" s="3">
        <f>Raw_Data!B3209</f>
        <v>18</v>
      </c>
      <c r="C3209" s="3" t="str">
        <f>Raw_Data!C3209</f>
        <v>Other</v>
      </c>
      <c r="D3209" s="3" t="str">
        <f>Raw_Data!D3209</f>
        <v>Premium</v>
      </c>
      <c r="E3209" s="3">
        <f>Raw_Data!E3209</f>
        <v>12.72</v>
      </c>
      <c r="F3209" s="3">
        <f>Raw_Data!F3209</f>
        <v>15</v>
      </c>
      <c r="G3209" s="3" t="str">
        <f>Raw_Data!G3209</f>
        <v>Europe</v>
      </c>
      <c r="H3209" s="3" t="str">
        <f>Raw_Data!H3209</f>
        <v>Tablet</v>
      </c>
      <c r="I3209" s="3">
        <f>Raw_Data!I3209</f>
        <v>17.989999999999998</v>
      </c>
      <c r="J3209" s="3">
        <f>Raw_Data!J3209</f>
        <v>0</v>
      </c>
      <c r="K3209" s="3" t="str">
        <f>Raw_Data!K3209</f>
        <v>Debit Card</v>
      </c>
      <c r="L3209" s="3">
        <f>Raw_Data!L3209</f>
        <v>1</v>
      </c>
      <c r="M3209" s="3">
        <f>Raw_Data!M3209</f>
        <v>0.8</v>
      </c>
      <c r="N3209" s="3" t="str">
        <f>Raw_Data!N3209</f>
        <v>Action</v>
      </c>
      <c r="O3209" s="3" t="str">
        <f t="shared" si="500"/>
        <v>18-24</v>
      </c>
      <c r="P3209" s="3" t="str">
        <f t="shared" si="501"/>
        <v>10-24h</v>
      </c>
      <c r="Q3209" s="3" t="str">
        <f t="shared" si="502"/>
        <v>8-21d</v>
      </c>
      <c r="R3209" s="3" t="str">
        <f t="shared" si="503"/>
        <v>Medium</v>
      </c>
      <c r="S3209" s="3" t="str">
        <f t="shared" si="504"/>
        <v>High</v>
      </c>
      <c r="T3209" s="3" t="str">
        <f t="shared" si="505"/>
        <v>Active</v>
      </c>
      <c r="U3209" s="4">
        <f>1/(1+EXP(-(Predictive_Model!$B$5+((B3209-Predictive_Model!$B$20)/Predictive_Model!$C$20)*Predictive_Model!$D$20+((E3209-Predictive_Model!$B$21)/Predictive_Model!$C$21)*Predictive_Model!$D$21+((F3209-Predictive_Model!$B$22)/Predictive_Model!$C$22)*Predictive_Model!$D$22+((I3209-Predictive_Model!$B$23)/Predictive_Model!$C$23)*Predictive_Model!$D$23+((L3209-Predictive_Model!$B$24)/Predictive_Model!$C$24)*Predictive_Model!$D$24+((M3209-Predictive_Model!$B$25)/Predictive_Model!$C$25)*Predictive_Model!$D$25+IF(C3209="Male",Predictive_Model!$D$31,IF(C3209="Other",Predictive_Model!$D$32,0))+IF(D3209="Premium",Predictive_Model!$D$34,IF(D3209="Standard",Predictive_Model!$D$35,0))+IF(G3209="Asia",Predictive_Model!$D$37,IF(G3209="Europe",Predictive_Model!$D$38,IF(G3209="North America",Predictive_Model!$D$39,IF(G3209="Oceania",Predictive_Model!$D$40,IF(G3209="South America",Predictive_Model!$D$41,0)))))+IF(H3209="Laptop",Predictive_Model!$D$43,IF(H3209="Mobile",Predictive_Model!$D$44,IF(H3209="TV",Predictive_Model!$D$45,IF(H3209="Tablet",Predictive_Model!$D$46,0))))+IF(K3209="Crypto",Predictive_Model!$D$48,IF(K3209="Debit Card",Predictive_Model!$D$49,IF(K3209="Gift Card",Predictive_Model!$D$50,IF(K3209="PayPal",Predictive_Model!$D$51,0))))+IF(N3209="Comedy",Predictive_Model!$D$53,IF(N3209="Documentary",Predictive_Model!$D$54,IF(N3209="Drama",Predictive_Model!$D$55,IF(N3209="Horror",Predictive_Model!$D$56,IF(N3209="Romance",Predictive_Model!$D$57,IF(N3209="Sci-Fi",Predictive_Model!$D$58,0)))))))))</f>
        <v>0.35457232144342898</v>
      </c>
      <c r="V3209" s="3" t="str">
        <f t="shared" si="506"/>
        <v>Medium</v>
      </c>
      <c r="W3209" s="6">
        <f t="shared" si="507"/>
        <v>6.3787560627672866</v>
      </c>
      <c r="X3209" s="3" t="str">
        <f t="shared" si="508"/>
        <v>Monitor</v>
      </c>
      <c r="Y3209" s="3" t="str">
        <f t="shared" si="509"/>
        <v>OK</v>
      </c>
    </row>
    <row r="3210" spans="1:25" x14ac:dyDescent="0.25">
      <c r="A3210" s="3" t="str">
        <f>Raw_Data!A3210</f>
        <v>8ca9ce9b-95f1-480a-bdf8-7ab9b97535ce</v>
      </c>
      <c r="B3210" s="3">
        <f>Raw_Data!B3210</f>
        <v>30</v>
      </c>
      <c r="C3210" s="3" t="str">
        <f>Raw_Data!C3210</f>
        <v>Female</v>
      </c>
      <c r="D3210" s="3" t="str">
        <f>Raw_Data!D3210</f>
        <v>Standard</v>
      </c>
      <c r="E3210" s="3">
        <f>Raw_Data!E3210</f>
        <v>15.45</v>
      </c>
      <c r="F3210" s="3">
        <f>Raw_Data!F3210</f>
        <v>11</v>
      </c>
      <c r="G3210" s="3" t="str">
        <f>Raw_Data!G3210</f>
        <v>Europe</v>
      </c>
      <c r="H3210" s="3" t="str">
        <f>Raw_Data!H3210</f>
        <v>Mobile</v>
      </c>
      <c r="I3210" s="3">
        <f>Raw_Data!I3210</f>
        <v>13.99</v>
      </c>
      <c r="J3210" s="3">
        <f>Raw_Data!J3210</f>
        <v>0</v>
      </c>
      <c r="K3210" s="3" t="str">
        <f>Raw_Data!K3210</f>
        <v>Credit Card</v>
      </c>
      <c r="L3210" s="3">
        <f>Raw_Data!L3210</f>
        <v>1</v>
      </c>
      <c r="M3210" s="3">
        <f>Raw_Data!M3210</f>
        <v>1.29</v>
      </c>
      <c r="N3210" s="3" t="str">
        <f>Raw_Data!N3210</f>
        <v>Sci-Fi</v>
      </c>
      <c r="O3210" s="3" t="str">
        <f t="shared" si="500"/>
        <v>25-34</v>
      </c>
      <c r="P3210" s="3" t="str">
        <f t="shared" si="501"/>
        <v>10-24h</v>
      </c>
      <c r="Q3210" s="3" t="str">
        <f t="shared" si="502"/>
        <v>8-21d</v>
      </c>
      <c r="R3210" s="3" t="str">
        <f t="shared" si="503"/>
        <v>Medium</v>
      </c>
      <c r="S3210" s="3" t="str">
        <f t="shared" si="504"/>
        <v>Mid</v>
      </c>
      <c r="T3210" s="3" t="str">
        <f t="shared" si="505"/>
        <v>Active</v>
      </c>
      <c r="U3210" s="4">
        <f>1/(1+EXP(-(Predictive_Model!$B$5+((B3210-Predictive_Model!$B$20)/Predictive_Model!$C$20)*Predictive_Model!$D$20+((E3210-Predictive_Model!$B$21)/Predictive_Model!$C$21)*Predictive_Model!$D$21+((F3210-Predictive_Model!$B$22)/Predictive_Model!$C$22)*Predictive_Model!$D$22+((I3210-Predictive_Model!$B$23)/Predictive_Model!$C$23)*Predictive_Model!$D$23+((L3210-Predictive_Model!$B$24)/Predictive_Model!$C$24)*Predictive_Model!$D$24+((M3210-Predictive_Model!$B$25)/Predictive_Model!$C$25)*Predictive_Model!$D$25+IF(C3210="Male",Predictive_Model!$D$31,IF(C3210="Other",Predictive_Model!$D$32,0))+IF(D3210="Premium",Predictive_Model!$D$34,IF(D3210="Standard",Predictive_Model!$D$35,0))+IF(G3210="Asia",Predictive_Model!$D$37,IF(G3210="Europe",Predictive_Model!$D$38,IF(G3210="North America",Predictive_Model!$D$39,IF(G3210="Oceania",Predictive_Model!$D$40,IF(G3210="South America",Predictive_Model!$D$41,0)))))+IF(H3210="Laptop",Predictive_Model!$D$43,IF(H3210="Mobile",Predictive_Model!$D$44,IF(H3210="TV",Predictive_Model!$D$45,IF(H3210="Tablet",Predictive_Model!$D$46,0))))+IF(K3210="Crypto",Predictive_Model!$D$48,IF(K3210="Debit Card",Predictive_Model!$D$49,IF(K3210="Gift Card",Predictive_Model!$D$50,IF(K3210="PayPal",Predictive_Model!$D$51,0))))+IF(N3210="Comedy",Predictive_Model!$D$53,IF(N3210="Documentary",Predictive_Model!$D$54,IF(N3210="Drama",Predictive_Model!$D$55,IF(N3210="Horror",Predictive_Model!$D$56,IF(N3210="Romance",Predictive_Model!$D$57,IF(N3210="Sci-Fi",Predictive_Model!$D$58,0)))))))))</f>
        <v>0.38599853115395349</v>
      </c>
      <c r="V3210" s="3" t="str">
        <f t="shared" si="506"/>
        <v>Medium</v>
      </c>
      <c r="W3210" s="6">
        <f t="shared" si="507"/>
        <v>5.4001194508438095</v>
      </c>
      <c r="X3210" s="3" t="str">
        <f t="shared" si="508"/>
        <v>Monitor</v>
      </c>
      <c r="Y3210" s="3" t="str">
        <f t="shared" si="509"/>
        <v>OK</v>
      </c>
    </row>
    <row r="3211" spans="1:25" x14ac:dyDescent="0.25">
      <c r="A3211" s="3" t="str">
        <f>Raw_Data!A3211</f>
        <v>9c5b8ee6-d18b-4614-8c23-4a4fcac04d80</v>
      </c>
      <c r="B3211" s="3">
        <f>Raw_Data!B3211</f>
        <v>48</v>
      </c>
      <c r="C3211" s="3" t="str">
        <f>Raw_Data!C3211</f>
        <v>Male</v>
      </c>
      <c r="D3211" s="3" t="str">
        <f>Raw_Data!D3211</f>
        <v>Premium</v>
      </c>
      <c r="E3211" s="3">
        <f>Raw_Data!E3211</f>
        <v>2.84</v>
      </c>
      <c r="F3211" s="3">
        <f>Raw_Data!F3211</f>
        <v>35</v>
      </c>
      <c r="G3211" s="3" t="str">
        <f>Raw_Data!G3211</f>
        <v>North America</v>
      </c>
      <c r="H3211" s="3" t="str">
        <f>Raw_Data!H3211</f>
        <v>Desktop</v>
      </c>
      <c r="I3211" s="3">
        <f>Raw_Data!I3211</f>
        <v>17.989999999999998</v>
      </c>
      <c r="J3211" s="3">
        <f>Raw_Data!J3211</f>
        <v>1</v>
      </c>
      <c r="K3211" s="3" t="str">
        <f>Raw_Data!K3211</f>
        <v>Debit Card</v>
      </c>
      <c r="L3211" s="3">
        <f>Raw_Data!L3211</f>
        <v>2</v>
      </c>
      <c r="M3211" s="3">
        <f>Raw_Data!M3211</f>
        <v>0.08</v>
      </c>
      <c r="N3211" s="3" t="str">
        <f>Raw_Data!N3211</f>
        <v>Action</v>
      </c>
      <c r="O3211" s="3" t="str">
        <f t="shared" si="500"/>
        <v>45-54</v>
      </c>
      <c r="P3211" s="3" t="str">
        <f t="shared" si="501"/>
        <v>&lt;10h</v>
      </c>
      <c r="Q3211" s="3" t="str">
        <f t="shared" si="502"/>
        <v>22-45d</v>
      </c>
      <c r="R3211" s="3" t="str">
        <f t="shared" si="503"/>
        <v>Medium</v>
      </c>
      <c r="S3211" s="3" t="str">
        <f t="shared" si="504"/>
        <v>High</v>
      </c>
      <c r="T3211" s="3" t="str">
        <f t="shared" si="505"/>
        <v>Churned</v>
      </c>
      <c r="U3211" s="4">
        <f>1/(1+EXP(-(Predictive_Model!$B$5+((B3211-Predictive_Model!$B$20)/Predictive_Model!$C$20)*Predictive_Model!$D$20+((E3211-Predictive_Model!$B$21)/Predictive_Model!$C$21)*Predictive_Model!$D$21+((F3211-Predictive_Model!$B$22)/Predictive_Model!$C$22)*Predictive_Model!$D$22+((I3211-Predictive_Model!$B$23)/Predictive_Model!$C$23)*Predictive_Model!$D$23+((L3211-Predictive_Model!$B$24)/Predictive_Model!$C$24)*Predictive_Model!$D$24+((M3211-Predictive_Model!$B$25)/Predictive_Model!$C$25)*Predictive_Model!$D$25+IF(C3211="Male",Predictive_Model!$D$31,IF(C3211="Other",Predictive_Model!$D$32,0))+IF(D3211="Premium",Predictive_Model!$D$34,IF(D3211="Standard",Predictive_Model!$D$35,0))+IF(G3211="Asia",Predictive_Model!$D$37,IF(G3211="Europe",Predictive_Model!$D$38,IF(G3211="North America",Predictive_Model!$D$39,IF(G3211="Oceania",Predictive_Model!$D$40,IF(G3211="South America",Predictive_Model!$D$41,0)))))+IF(H3211="Laptop",Predictive_Model!$D$43,IF(H3211="Mobile",Predictive_Model!$D$44,IF(H3211="TV",Predictive_Model!$D$45,IF(H3211="Tablet",Predictive_Model!$D$46,0))))+IF(K3211="Crypto",Predictive_Model!$D$48,IF(K3211="Debit Card",Predictive_Model!$D$49,IF(K3211="Gift Card",Predictive_Model!$D$50,IF(K3211="PayPal",Predictive_Model!$D$51,0))))+IF(N3211="Comedy",Predictive_Model!$D$53,IF(N3211="Documentary",Predictive_Model!$D$54,IF(N3211="Drama",Predictive_Model!$D$55,IF(N3211="Horror",Predictive_Model!$D$56,IF(N3211="Romance",Predictive_Model!$D$57,IF(N3211="Sci-Fi",Predictive_Model!$D$58,0)))))))))</f>
        <v>0.98582081701596957</v>
      </c>
      <c r="V3211" s="3" t="str">
        <f t="shared" si="506"/>
        <v>Critical</v>
      </c>
      <c r="W3211" s="6">
        <f t="shared" si="507"/>
        <v>17.989999999999998</v>
      </c>
      <c r="X3211" s="3" t="str">
        <f t="shared" si="508"/>
        <v>Priority 1</v>
      </c>
      <c r="Y3211" s="3" t="str">
        <f t="shared" si="509"/>
        <v>OK</v>
      </c>
    </row>
    <row r="3212" spans="1:25" x14ac:dyDescent="0.25">
      <c r="A3212" s="3" t="str">
        <f>Raw_Data!A3212</f>
        <v>604f83af-4c1b-4e00-897c-82ce3d3a5727</v>
      </c>
      <c r="B3212" s="3">
        <f>Raw_Data!B3212</f>
        <v>22</v>
      </c>
      <c r="C3212" s="3" t="str">
        <f>Raw_Data!C3212</f>
        <v>Male</v>
      </c>
      <c r="D3212" s="3" t="str">
        <f>Raw_Data!D3212</f>
        <v>Basic</v>
      </c>
      <c r="E3212" s="3">
        <f>Raw_Data!E3212</f>
        <v>4.6399999999999997</v>
      </c>
      <c r="F3212" s="3">
        <f>Raw_Data!F3212</f>
        <v>30</v>
      </c>
      <c r="G3212" s="3" t="str">
        <f>Raw_Data!G3212</f>
        <v>Europe</v>
      </c>
      <c r="H3212" s="3" t="str">
        <f>Raw_Data!H3212</f>
        <v>TV</v>
      </c>
      <c r="I3212" s="3">
        <f>Raw_Data!I3212</f>
        <v>8.99</v>
      </c>
      <c r="J3212" s="3">
        <f>Raw_Data!J3212</f>
        <v>1</v>
      </c>
      <c r="K3212" s="3" t="str">
        <f>Raw_Data!K3212</f>
        <v>Crypto</v>
      </c>
      <c r="L3212" s="3">
        <f>Raw_Data!L3212</f>
        <v>3</v>
      </c>
      <c r="M3212" s="3">
        <f>Raw_Data!M3212</f>
        <v>0.15</v>
      </c>
      <c r="N3212" s="3" t="str">
        <f>Raw_Data!N3212</f>
        <v>Sci-Fi</v>
      </c>
      <c r="O3212" s="3" t="str">
        <f t="shared" si="500"/>
        <v>18-24</v>
      </c>
      <c r="P3212" s="3" t="str">
        <f t="shared" si="501"/>
        <v>&lt;10h</v>
      </c>
      <c r="Q3212" s="3" t="str">
        <f t="shared" si="502"/>
        <v>22-45d</v>
      </c>
      <c r="R3212" s="3" t="str">
        <f t="shared" si="503"/>
        <v>Medium</v>
      </c>
      <c r="S3212" s="3" t="str">
        <f t="shared" si="504"/>
        <v>Low</v>
      </c>
      <c r="T3212" s="3" t="str">
        <f t="shared" si="505"/>
        <v>Churned</v>
      </c>
      <c r="U3212" s="4">
        <f>1/(1+EXP(-(Predictive_Model!$B$5+((B3212-Predictive_Model!$B$20)/Predictive_Model!$C$20)*Predictive_Model!$D$20+((E3212-Predictive_Model!$B$21)/Predictive_Model!$C$21)*Predictive_Model!$D$21+((F3212-Predictive_Model!$B$22)/Predictive_Model!$C$22)*Predictive_Model!$D$22+((I3212-Predictive_Model!$B$23)/Predictive_Model!$C$23)*Predictive_Model!$D$23+((L3212-Predictive_Model!$B$24)/Predictive_Model!$C$24)*Predictive_Model!$D$24+((M3212-Predictive_Model!$B$25)/Predictive_Model!$C$25)*Predictive_Model!$D$25+IF(C3212="Male",Predictive_Model!$D$31,IF(C3212="Other",Predictive_Model!$D$32,0))+IF(D3212="Premium",Predictive_Model!$D$34,IF(D3212="Standard",Predictive_Model!$D$35,0))+IF(G3212="Asia",Predictive_Model!$D$37,IF(G3212="Europe",Predictive_Model!$D$38,IF(G3212="North America",Predictive_Model!$D$39,IF(G3212="Oceania",Predictive_Model!$D$40,IF(G3212="South America",Predictive_Model!$D$41,0)))))+IF(H3212="Laptop",Predictive_Model!$D$43,IF(H3212="Mobile",Predictive_Model!$D$44,IF(H3212="TV",Predictive_Model!$D$45,IF(H3212="Tablet",Predictive_Model!$D$46,0))))+IF(K3212="Crypto",Predictive_Model!$D$48,IF(K3212="Debit Card",Predictive_Model!$D$49,IF(K3212="Gift Card",Predictive_Model!$D$50,IF(K3212="PayPal",Predictive_Model!$D$51,0))))+IF(N3212="Comedy",Predictive_Model!$D$53,IF(N3212="Documentary",Predictive_Model!$D$54,IF(N3212="Drama",Predictive_Model!$D$55,IF(N3212="Horror",Predictive_Model!$D$56,IF(N3212="Romance",Predictive_Model!$D$57,IF(N3212="Sci-Fi",Predictive_Model!$D$58,0)))))))))</f>
        <v>0.99317190877615058</v>
      </c>
      <c r="V3212" s="3" t="str">
        <f t="shared" si="506"/>
        <v>Critical</v>
      </c>
      <c r="W3212" s="6">
        <f t="shared" si="507"/>
        <v>8.99</v>
      </c>
      <c r="X3212" s="3" t="str">
        <f t="shared" si="508"/>
        <v>Priority 2</v>
      </c>
      <c r="Y3212" s="3" t="str">
        <f t="shared" si="509"/>
        <v>OK</v>
      </c>
    </row>
    <row r="3213" spans="1:25" x14ac:dyDescent="0.25">
      <c r="A3213" s="3" t="str">
        <f>Raw_Data!A3213</f>
        <v>2e1aad64-26cc-449a-b08c-fbedd731de31</v>
      </c>
      <c r="B3213" s="3">
        <f>Raw_Data!B3213</f>
        <v>36</v>
      </c>
      <c r="C3213" s="3" t="str">
        <f>Raw_Data!C3213</f>
        <v>Male</v>
      </c>
      <c r="D3213" s="3" t="str">
        <f>Raw_Data!D3213</f>
        <v>Premium</v>
      </c>
      <c r="E3213" s="3">
        <f>Raw_Data!E3213</f>
        <v>11.69</v>
      </c>
      <c r="F3213" s="3">
        <f>Raw_Data!F3213</f>
        <v>23</v>
      </c>
      <c r="G3213" s="3" t="str">
        <f>Raw_Data!G3213</f>
        <v>Asia</v>
      </c>
      <c r="H3213" s="3" t="str">
        <f>Raw_Data!H3213</f>
        <v>TV</v>
      </c>
      <c r="I3213" s="3">
        <f>Raw_Data!I3213</f>
        <v>17.989999999999998</v>
      </c>
      <c r="J3213" s="3">
        <f>Raw_Data!J3213</f>
        <v>0</v>
      </c>
      <c r="K3213" s="3" t="str">
        <f>Raw_Data!K3213</f>
        <v>Gift Card</v>
      </c>
      <c r="L3213" s="3">
        <f>Raw_Data!L3213</f>
        <v>3</v>
      </c>
      <c r="M3213" s="3">
        <f>Raw_Data!M3213</f>
        <v>0.49</v>
      </c>
      <c r="N3213" s="3" t="str">
        <f>Raw_Data!N3213</f>
        <v>Drama</v>
      </c>
      <c r="O3213" s="3" t="str">
        <f t="shared" si="500"/>
        <v>35-44</v>
      </c>
      <c r="P3213" s="3" t="str">
        <f t="shared" si="501"/>
        <v>10-24h</v>
      </c>
      <c r="Q3213" s="3" t="str">
        <f t="shared" si="502"/>
        <v>22-45d</v>
      </c>
      <c r="R3213" s="3" t="str">
        <f t="shared" si="503"/>
        <v>Medium</v>
      </c>
      <c r="S3213" s="3" t="str">
        <f t="shared" si="504"/>
        <v>High</v>
      </c>
      <c r="T3213" s="3" t="str">
        <f t="shared" si="505"/>
        <v>Active</v>
      </c>
      <c r="U3213" s="4">
        <f>1/(1+EXP(-(Predictive_Model!$B$5+((B3213-Predictive_Model!$B$20)/Predictive_Model!$C$20)*Predictive_Model!$D$20+((E3213-Predictive_Model!$B$21)/Predictive_Model!$C$21)*Predictive_Model!$D$21+((F3213-Predictive_Model!$B$22)/Predictive_Model!$C$22)*Predictive_Model!$D$22+((I3213-Predictive_Model!$B$23)/Predictive_Model!$C$23)*Predictive_Model!$D$23+((L3213-Predictive_Model!$B$24)/Predictive_Model!$C$24)*Predictive_Model!$D$24+((M3213-Predictive_Model!$B$25)/Predictive_Model!$C$25)*Predictive_Model!$D$25+IF(C3213="Male",Predictive_Model!$D$31,IF(C3213="Other",Predictive_Model!$D$32,0))+IF(D3213="Premium",Predictive_Model!$D$34,IF(D3213="Standard",Predictive_Model!$D$35,0))+IF(G3213="Asia",Predictive_Model!$D$37,IF(G3213="Europe",Predictive_Model!$D$38,IF(G3213="North America",Predictive_Model!$D$39,IF(G3213="Oceania",Predictive_Model!$D$40,IF(G3213="South America",Predictive_Model!$D$41,0)))))+IF(H3213="Laptop",Predictive_Model!$D$43,IF(H3213="Mobile",Predictive_Model!$D$44,IF(H3213="TV",Predictive_Model!$D$45,IF(H3213="Tablet",Predictive_Model!$D$46,0))))+IF(K3213="Crypto",Predictive_Model!$D$48,IF(K3213="Debit Card",Predictive_Model!$D$49,IF(K3213="Gift Card",Predictive_Model!$D$50,IF(K3213="PayPal",Predictive_Model!$D$51,0))))+IF(N3213="Comedy",Predictive_Model!$D$53,IF(N3213="Documentary",Predictive_Model!$D$54,IF(N3213="Drama",Predictive_Model!$D$55,IF(N3213="Horror",Predictive_Model!$D$56,IF(N3213="Romance",Predictive_Model!$D$57,IF(N3213="Sci-Fi",Predictive_Model!$D$58,0)))))))))</f>
        <v>0.18781014890024478</v>
      </c>
      <c r="V3213" s="3" t="str">
        <f t="shared" si="506"/>
        <v>Low</v>
      </c>
      <c r="W3213" s="6">
        <f t="shared" si="507"/>
        <v>3.3787045787154031</v>
      </c>
      <c r="X3213" s="3" t="str">
        <f t="shared" si="508"/>
        <v>Monitor</v>
      </c>
      <c r="Y3213" s="3" t="str">
        <f t="shared" si="509"/>
        <v>OK</v>
      </c>
    </row>
    <row r="3214" spans="1:25" x14ac:dyDescent="0.25">
      <c r="A3214" s="3" t="str">
        <f>Raw_Data!A3214</f>
        <v>7aa81ae5-8879-4d6b-ac2c-e30ddadbbef6</v>
      </c>
      <c r="B3214" s="3">
        <f>Raw_Data!B3214</f>
        <v>42</v>
      </c>
      <c r="C3214" s="3" t="str">
        <f>Raw_Data!C3214</f>
        <v>Other</v>
      </c>
      <c r="D3214" s="3" t="str">
        <f>Raw_Data!D3214</f>
        <v>Standard</v>
      </c>
      <c r="E3214" s="3">
        <f>Raw_Data!E3214</f>
        <v>14.09</v>
      </c>
      <c r="F3214" s="3">
        <f>Raw_Data!F3214</f>
        <v>57</v>
      </c>
      <c r="G3214" s="3" t="str">
        <f>Raw_Data!G3214</f>
        <v>Africa</v>
      </c>
      <c r="H3214" s="3" t="str">
        <f>Raw_Data!H3214</f>
        <v>Mobile</v>
      </c>
      <c r="I3214" s="3">
        <f>Raw_Data!I3214</f>
        <v>13.99</v>
      </c>
      <c r="J3214" s="3">
        <f>Raw_Data!J3214</f>
        <v>0</v>
      </c>
      <c r="K3214" s="3" t="str">
        <f>Raw_Data!K3214</f>
        <v>Debit Card</v>
      </c>
      <c r="L3214" s="3">
        <f>Raw_Data!L3214</f>
        <v>4</v>
      </c>
      <c r="M3214" s="3">
        <f>Raw_Data!M3214</f>
        <v>0.24</v>
      </c>
      <c r="N3214" s="3" t="str">
        <f>Raw_Data!N3214</f>
        <v>Action</v>
      </c>
      <c r="O3214" s="3" t="str">
        <f t="shared" si="500"/>
        <v>35-44</v>
      </c>
      <c r="P3214" s="3" t="str">
        <f t="shared" si="501"/>
        <v>10-24h</v>
      </c>
      <c r="Q3214" s="3" t="str">
        <f t="shared" si="502"/>
        <v>46-60d</v>
      </c>
      <c r="R3214" s="3" t="str">
        <f t="shared" si="503"/>
        <v>Medium</v>
      </c>
      <c r="S3214" s="3" t="str">
        <f t="shared" si="504"/>
        <v>Mid</v>
      </c>
      <c r="T3214" s="3" t="str">
        <f t="shared" si="505"/>
        <v>Active</v>
      </c>
      <c r="U3214" s="4">
        <f>1/(1+EXP(-(Predictive_Model!$B$5+((B3214-Predictive_Model!$B$20)/Predictive_Model!$C$20)*Predictive_Model!$D$20+((E3214-Predictive_Model!$B$21)/Predictive_Model!$C$21)*Predictive_Model!$D$21+((F3214-Predictive_Model!$B$22)/Predictive_Model!$C$22)*Predictive_Model!$D$22+((I3214-Predictive_Model!$B$23)/Predictive_Model!$C$23)*Predictive_Model!$D$23+((L3214-Predictive_Model!$B$24)/Predictive_Model!$C$24)*Predictive_Model!$D$24+((M3214-Predictive_Model!$B$25)/Predictive_Model!$C$25)*Predictive_Model!$D$25+IF(C3214="Male",Predictive_Model!$D$31,IF(C3214="Other",Predictive_Model!$D$32,0))+IF(D3214="Premium",Predictive_Model!$D$34,IF(D3214="Standard",Predictive_Model!$D$35,0))+IF(G3214="Asia",Predictive_Model!$D$37,IF(G3214="Europe",Predictive_Model!$D$38,IF(G3214="North America",Predictive_Model!$D$39,IF(G3214="Oceania",Predictive_Model!$D$40,IF(G3214="South America",Predictive_Model!$D$41,0)))))+IF(H3214="Laptop",Predictive_Model!$D$43,IF(H3214="Mobile",Predictive_Model!$D$44,IF(H3214="TV",Predictive_Model!$D$45,IF(H3214="Tablet",Predictive_Model!$D$46,0))))+IF(K3214="Crypto",Predictive_Model!$D$48,IF(K3214="Debit Card",Predictive_Model!$D$49,IF(K3214="Gift Card",Predictive_Model!$D$50,IF(K3214="PayPal",Predictive_Model!$D$51,0))))+IF(N3214="Comedy",Predictive_Model!$D$53,IF(N3214="Documentary",Predictive_Model!$D$54,IF(N3214="Drama",Predictive_Model!$D$55,IF(N3214="Horror",Predictive_Model!$D$56,IF(N3214="Romance",Predictive_Model!$D$57,IF(N3214="Sci-Fi",Predictive_Model!$D$58,0)))))))))</f>
        <v>0.99412841344913916</v>
      </c>
      <c r="V3214" s="3" t="str">
        <f t="shared" si="506"/>
        <v>Critical</v>
      </c>
      <c r="W3214" s="6">
        <f t="shared" si="507"/>
        <v>13.907856504153457</v>
      </c>
      <c r="X3214" s="3" t="str">
        <f t="shared" si="508"/>
        <v>Priority 2</v>
      </c>
      <c r="Y3214" s="3" t="str">
        <f t="shared" si="509"/>
        <v>OK</v>
      </c>
    </row>
    <row r="3215" spans="1:25" x14ac:dyDescent="0.25">
      <c r="A3215" s="3" t="str">
        <f>Raw_Data!A3215</f>
        <v>73c16c1b-0b24-47d3-b7c8-41a1fac54b48</v>
      </c>
      <c r="B3215" s="3">
        <f>Raw_Data!B3215</f>
        <v>48</v>
      </c>
      <c r="C3215" s="3" t="str">
        <f>Raw_Data!C3215</f>
        <v>Female</v>
      </c>
      <c r="D3215" s="3" t="str">
        <f>Raw_Data!D3215</f>
        <v>Standard</v>
      </c>
      <c r="E3215" s="3">
        <f>Raw_Data!E3215</f>
        <v>49.33</v>
      </c>
      <c r="F3215" s="3">
        <f>Raw_Data!F3215</f>
        <v>37</v>
      </c>
      <c r="G3215" s="3" t="str">
        <f>Raw_Data!G3215</f>
        <v>Europe</v>
      </c>
      <c r="H3215" s="3" t="str">
        <f>Raw_Data!H3215</f>
        <v>Mobile</v>
      </c>
      <c r="I3215" s="3">
        <f>Raw_Data!I3215</f>
        <v>13.99</v>
      </c>
      <c r="J3215" s="3">
        <f>Raw_Data!J3215</f>
        <v>0</v>
      </c>
      <c r="K3215" s="3" t="str">
        <f>Raw_Data!K3215</f>
        <v>Credit Card</v>
      </c>
      <c r="L3215" s="3">
        <f>Raw_Data!L3215</f>
        <v>3</v>
      </c>
      <c r="M3215" s="3">
        <f>Raw_Data!M3215</f>
        <v>1.3</v>
      </c>
      <c r="N3215" s="3" t="str">
        <f>Raw_Data!N3215</f>
        <v>Action</v>
      </c>
      <c r="O3215" s="3" t="str">
        <f t="shared" si="500"/>
        <v>45-54</v>
      </c>
      <c r="P3215" s="3" t="str">
        <f t="shared" si="501"/>
        <v>25-49h</v>
      </c>
      <c r="Q3215" s="3" t="str">
        <f t="shared" si="502"/>
        <v>22-45d</v>
      </c>
      <c r="R3215" s="3" t="str">
        <f t="shared" si="503"/>
        <v>Medium</v>
      </c>
      <c r="S3215" s="3" t="str">
        <f t="shared" si="504"/>
        <v>Mid</v>
      </c>
      <c r="T3215" s="3" t="str">
        <f t="shared" si="505"/>
        <v>Active</v>
      </c>
      <c r="U3215" s="4">
        <f>1/(1+EXP(-(Predictive_Model!$B$5+((B3215-Predictive_Model!$B$20)/Predictive_Model!$C$20)*Predictive_Model!$D$20+((E3215-Predictive_Model!$B$21)/Predictive_Model!$C$21)*Predictive_Model!$D$21+((F3215-Predictive_Model!$B$22)/Predictive_Model!$C$22)*Predictive_Model!$D$22+((I3215-Predictive_Model!$B$23)/Predictive_Model!$C$23)*Predictive_Model!$D$23+((L3215-Predictive_Model!$B$24)/Predictive_Model!$C$24)*Predictive_Model!$D$24+((M3215-Predictive_Model!$B$25)/Predictive_Model!$C$25)*Predictive_Model!$D$25+IF(C3215="Male",Predictive_Model!$D$31,IF(C3215="Other",Predictive_Model!$D$32,0))+IF(D3215="Premium",Predictive_Model!$D$34,IF(D3215="Standard",Predictive_Model!$D$35,0))+IF(G3215="Asia",Predictive_Model!$D$37,IF(G3215="Europe",Predictive_Model!$D$38,IF(G3215="North America",Predictive_Model!$D$39,IF(G3215="Oceania",Predictive_Model!$D$40,IF(G3215="South America",Predictive_Model!$D$41,0)))))+IF(H3215="Laptop",Predictive_Model!$D$43,IF(H3215="Mobile",Predictive_Model!$D$44,IF(H3215="TV",Predictive_Model!$D$45,IF(H3215="Tablet",Predictive_Model!$D$46,0))))+IF(K3215="Crypto",Predictive_Model!$D$48,IF(K3215="Debit Card",Predictive_Model!$D$49,IF(K3215="Gift Card",Predictive_Model!$D$50,IF(K3215="PayPal",Predictive_Model!$D$51,0))))+IF(N3215="Comedy",Predictive_Model!$D$53,IF(N3215="Documentary",Predictive_Model!$D$54,IF(N3215="Drama",Predictive_Model!$D$55,IF(N3215="Horror",Predictive_Model!$D$56,IF(N3215="Romance",Predictive_Model!$D$57,IF(N3215="Sci-Fi",Predictive_Model!$D$58,0)))))))))</f>
        <v>9.2146378836935721E-5</v>
      </c>
      <c r="V3215" s="3" t="str">
        <f t="shared" si="506"/>
        <v>Low</v>
      </c>
      <c r="W3215" s="6">
        <f t="shared" si="507"/>
        <v>1.2891278399287307E-3</v>
      </c>
      <c r="X3215" s="3" t="str">
        <f t="shared" si="508"/>
        <v>Monitor</v>
      </c>
      <c r="Y3215" s="3" t="str">
        <f t="shared" si="509"/>
        <v>OK</v>
      </c>
    </row>
    <row r="3216" spans="1:25" x14ac:dyDescent="0.25">
      <c r="A3216" s="3" t="str">
        <f>Raw_Data!A3216</f>
        <v>58540f35-ed97-4eef-9638-9039f8eddb3d</v>
      </c>
      <c r="B3216" s="3">
        <f>Raw_Data!B3216</f>
        <v>30</v>
      </c>
      <c r="C3216" s="3" t="str">
        <f>Raw_Data!C3216</f>
        <v>Male</v>
      </c>
      <c r="D3216" s="3" t="str">
        <f>Raw_Data!D3216</f>
        <v>Standard</v>
      </c>
      <c r="E3216" s="3">
        <f>Raw_Data!E3216</f>
        <v>3.17</v>
      </c>
      <c r="F3216" s="3">
        <f>Raw_Data!F3216</f>
        <v>24</v>
      </c>
      <c r="G3216" s="3" t="str">
        <f>Raw_Data!G3216</f>
        <v>Oceania</v>
      </c>
      <c r="H3216" s="3" t="str">
        <f>Raw_Data!H3216</f>
        <v>Tablet</v>
      </c>
      <c r="I3216" s="3">
        <f>Raw_Data!I3216</f>
        <v>13.99</v>
      </c>
      <c r="J3216" s="3">
        <f>Raw_Data!J3216</f>
        <v>0</v>
      </c>
      <c r="K3216" s="3" t="str">
        <f>Raw_Data!K3216</f>
        <v>PayPal</v>
      </c>
      <c r="L3216" s="3">
        <f>Raw_Data!L3216</f>
        <v>5</v>
      </c>
      <c r="M3216" s="3">
        <f>Raw_Data!M3216</f>
        <v>0.13</v>
      </c>
      <c r="N3216" s="3" t="str">
        <f>Raw_Data!N3216</f>
        <v>Comedy</v>
      </c>
      <c r="O3216" s="3" t="str">
        <f t="shared" si="500"/>
        <v>25-34</v>
      </c>
      <c r="P3216" s="3" t="str">
        <f t="shared" si="501"/>
        <v>&lt;10h</v>
      </c>
      <c r="Q3216" s="3" t="str">
        <f t="shared" si="502"/>
        <v>22-45d</v>
      </c>
      <c r="R3216" s="3" t="str">
        <f t="shared" si="503"/>
        <v>Medium</v>
      </c>
      <c r="S3216" s="3" t="str">
        <f t="shared" si="504"/>
        <v>Mid</v>
      </c>
      <c r="T3216" s="3" t="str">
        <f t="shared" si="505"/>
        <v>Active</v>
      </c>
      <c r="U3216" s="4">
        <f>1/(1+EXP(-(Predictive_Model!$B$5+((B3216-Predictive_Model!$B$20)/Predictive_Model!$C$20)*Predictive_Model!$D$20+((E3216-Predictive_Model!$B$21)/Predictive_Model!$C$21)*Predictive_Model!$D$21+((F3216-Predictive_Model!$B$22)/Predictive_Model!$C$22)*Predictive_Model!$D$22+((I3216-Predictive_Model!$B$23)/Predictive_Model!$C$23)*Predictive_Model!$D$23+((L3216-Predictive_Model!$B$24)/Predictive_Model!$C$24)*Predictive_Model!$D$24+((M3216-Predictive_Model!$B$25)/Predictive_Model!$C$25)*Predictive_Model!$D$25+IF(C3216="Male",Predictive_Model!$D$31,IF(C3216="Other",Predictive_Model!$D$32,0))+IF(D3216="Premium",Predictive_Model!$D$34,IF(D3216="Standard",Predictive_Model!$D$35,0))+IF(G3216="Asia",Predictive_Model!$D$37,IF(G3216="Europe",Predictive_Model!$D$38,IF(G3216="North America",Predictive_Model!$D$39,IF(G3216="Oceania",Predictive_Model!$D$40,IF(G3216="South America",Predictive_Model!$D$41,0)))))+IF(H3216="Laptop",Predictive_Model!$D$43,IF(H3216="Mobile",Predictive_Model!$D$44,IF(H3216="TV",Predictive_Model!$D$45,IF(H3216="Tablet",Predictive_Model!$D$46,0))))+IF(K3216="Crypto",Predictive_Model!$D$48,IF(K3216="Debit Card",Predictive_Model!$D$49,IF(K3216="Gift Card",Predictive_Model!$D$50,IF(K3216="PayPal",Predictive_Model!$D$51,0))))+IF(N3216="Comedy",Predictive_Model!$D$53,IF(N3216="Documentary",Predictive_Model!$D$54,IF(N3216="Drama",Predictive_Model!$D$55,IF(N3216="Horror",Predictive_Model!$D$56,IF(N3216="Romance",Predictive_Model!$D$57,IF(N3216="Sci-Fi",Predictive_Model!$D$58,0)))))))))</f>
        <v>0.97515379910546041</v>
      </c>
      <c r="V3216" s="3" t="str">
        <f t="shared" si="506"/>
        <v>Critical</v>
      </c>
      <c r="W3216" s="6">
        <f t="shared" si="507"/>
        <v>13.642401649485391</v>
      </c>
      <c r="X3216" s="3" t="str">
        <f t="shared" si="508"/>
        <v>Priority 2</v>
      </c>
      <c r="Y3216" s="3" t="str">
        <f t="shared" si="509"/>
        <v>OK</v>
      </c>
    </row>
    <row r="3217" spans="1:25" x14ac:dyDescent="0.25">
      <c r="A3217" s="3" t="str">
        <f>Raw_Data!A3217</f>
        <v>59631c00-9348-44af-a232-40e34ec07c22</v>
      </c>
      <c r="B3217" s="3">
        <f>Raw_Data!B3217</f>
        <v>35</v>
      </c>
      <c r="C3217" s="3" t="str">
        <f>Raw_Data!C3217</f>
        <v>Female</v>
      </c>
      <c r="D3217" s="3" t="str">
        <f>Raw_Data!D3217</f>
        <v>Basic</v>
      </c>
      <c r="E3217" s="3">
        <f>Raw_Data!E3217</f>
        <v>6.03</v>
      </c>
      <c r="F3217" s="3">
        <f>Raw_Data!F3217</f>
        <v>42</v>
      </c>
      <c r="G3217" s="3" t="str">
        <f>Raw_Data!G3217</f>
        <v>Europe</v>
      </c>
      <c r="H3217" s="3" t="str">
        <f>Raw_Data!H3217</f>
        <v>Mobile</v>
      </c>
      <c r="I3217" s="3">
        <f>Raw_Data!I3217</f>
        <v>8.99</v>
      </c>
      <c r="J3217" s="3">
        <f>Raw_Data!J3217</f>
        <v>1</v>
      </c>
      <c r="K3217" s="3" t="str">
        <f>Raw_Data!K3217</f>
        <v>Credit Card</v>
      </c>
      <c r="L3217" s="3">
        <f>Raw_Data!L3217</f>
        <v>3</v>
      </c>
      <c r="M3217" s="3">
        <f>Raw_Data!M3217</f>
        <v>0.14000000000000001</v>
      </c>
      <c r="N3217" s="3" t="str">
        <f>Raw_Data!N3217</f>
        <v>Drama</v>
      </c>
      <c r="O3217" s="3" t="str">
        <f t="shared" si="500"/>
        <v>35-44</v>
      </c>
      <c r="P3217" s="3" t="str">
        <f t="shared" si="501"/>
        <v>&lt;10h</v>
      </c>
      <c r="Q3217" s="3" t="str">
        <f t="shared" si="502"/>
        <v>22-45d</v>
      </c>
      <c r="R3217" s="3" t="str">
        <f t="shared" si="503"/>
        <v>Medium</v>
      </c>
      <c r="S3217" s="3" t="str">
        <f t="shared" si="504"/>
        <v>Low</v>
      </c>
      <c r="T3217" s="3" t="str">
        <f t="shared" si="505"/>
        <v>Churned</v>
      </c>
      <c r="U3217" s="4">
        <f>1/(1+EXP(-(Predictive_Model!$B$5+((B3217-Predictive_Model!$B$20)/Predictive_Model!$C$20)*Predictive_Model!$D$20+((E3217-Predictive_Model!$B$21)/Predictive_Model!$C$21)*Predictive_Model!$D$21+((F3217-Predictive_Model!$B$22)/Predictive_Model!$C$22)*Predictive_Model!$D$22+((I3217-Predictive_Model!$B$23)/Predictive_Model!$C$23)*Predictive_Model!$D$23+((L3217-Predictive_Model!$B$24)/Predictive_Model!$C$24)*Predictive_Model!$D$24+((M3217-Predictive_Model!$B$25)/Predictive_Model!$C$25)*Predictive_Model!$D$25+IF(C3217="Male",Predictive_Model!$D$31,IF(C3217="Other",Predictive_Model!$D$32,0))+IF(D3217="Premium",Predictive_Model!$D$34,IF(D3217="Standard",Predictive_Model!$D$35,0))+IF(G3217="Asia",Predictive_Model!$D$37,IF(G3217="Europe",Predictive_Model!$D$38,IF(G3217="North America",Predictive_Model!$D$39,IF(G3217="Oceania",Predictive_Model!$D$40,IF(G3217="South America",Predictive_Model!$D$41,0)))))+IF(H3217="Laptop",Predictive_Model!$D$43,IF(H3217="Mobile",Predictive_Model!$D$44,IF(H3217="TV",Predictive_Model!$D$45,IF(H3217="Tablet",Predictive_Model!$D$46,0))))+IF(K3217="Crypto",Predictive_Model!$D$48,IF(K3217="Debit Card",Predictive_Model!$D$49,IF(K3217="Gift Card",Predictive_Model!$D$50,IF(K3217="PayPal",Predictive_Model!$D$51,0))))+IF(N3217="Comedy",Predictive_Model!$D$53,IF(N3217="Documentary",Predictive_Model!$D$54,IF(N3217="Drama",Predictive_Model!$D$55,IF(N3217="Horror",Predictive_Model!$D$56,IF(N3217="Romance",Predictive_Model!$D$57,IF(N3217="Sci-Fi",Predictive_Model!$D$58,0)))))))))</f>
        <v>0.9997218075678328</v>
      </c>
      <c r="V3217" s="3" t="str">
        <f t="shared" si="506"/>
        <v>Critical</v>
      </c>
      <c r="W3217" s="6">
        <f t="shared" si="507"/>
        <v>8.99</v>
      </c>
      <c r="X3217" s="3" t="str">
        <f t="shared" si="508"/>
        <v>Priority 2</v>
      </c>
      <c r="Y3217" s="3" t="str">
        <f t="shared" si="509"/>
        <v>OK</v>
      </c>
    </row>
    <row r="3218" spans="1:25" x14ac:dyDescent="0.25">
      <c r="A3218" s="3" t="str">
        <f>Raw_Data!A3218</f>
        <v>2b59d33a-1b53-4131-a0d5-4d3e56e07d85</v>
      </c>
      <c r="B3218" s="3">
        <f>Raw_Data!B3218</f>
        <v>29</v>
      </c>
      <c r="C3218" s="3" t="str">
        <f>Raw_Data!C3218</f>
        <v>Other</v>
      </c>
      <c r="D3218" s="3" t="str">
        <f>Raw_Data!D3218</f>
        <v>Standard</v>
      </c>
      <c r="E3218" s="3">
        <f>Raw_Data!E3218</f>
        <v>1.6</v>
      </c>
      <c r="F3218" s="3">
        <f>Raw_Data!F3218</f>
        <v>7</v>
      </c>
      <c r="G3218" s="3" t="str">
        <f>Raw_Data!G3218</f>
        <v>Asia</v>
      </c>
      <c r="H3218" s="3" t="str">
        <f>Raw_Data!H3218</f>
        <v>Tablet</v>
      </c>
      <c r="I3218" s="3">
        <f>Raw_Data!I3218</f>
        <v>13.99</v>
      </c>
      <c r="J3218" s="3">
        <f>Raw_Data!J3218</f>
        <v>0</v>
      </c>
      <c r="K3218" s="3" t="str">
        <f>Raw_Data!K3218</f>
        <v>Debit Card</v>
      </c>
      <c r="L3218" s="3">
        <f>Raw_Data!L3218</f>
        <v>4</v>
      </c>
      <c r="M3218" s="3">
        <f>Raw_Data!M3218</f>
        <v>0.2</v>
      </c>
      <c r="N3218" s="3" t="str">
        <f>Raw_Data!N3218</f>
        <v>Sci-Fi</v>
      </c>
      <c r="O3218" s="3" t="str">
        <f t="shared" si="500"/>
        <v>25-34</v>
      </c>
      <c r="P3218" s="3" t="str">
        <f t="shared" si="501"/>
        <v>&lt;10h</v>
      </c>
      <c r="Q3218" s="3" t="str">
        <f t="shared" si="502"/>
        <v>0-7d</v>
      </c>
      <c r="R3218" s="3" t="str">
        <f t="shared" si="503"/>
        <v>Medium</v>
      </c>
      <c r="S3218" s="3" t="str">
        <f t="shared" si="504"/>
        <v>Mid</v>
      </c>
      <c r="T3218" s="3" t="str">
        <f t="shared" si="505"/>
        <v>Active</v>
      </c>
      <c r="U3218" s="4">
        <f>1/(1+EXP(-(Predictive_Model!$B$5+((B3218-Predictive_Model!$B$20)/Predictive_Model!$C$20)*Predictive_Model!$D$20+((E3218-Predictive_Model!$B$21)/Predictive_Model!$C$21)*Predictive_Model!$D$21+((F3218-Predictive_Model!$B$22)/Predictive_Model!$C$22)*Predictive_Model!$D$22+((I3218-Predictive_Model!$B$23)/Predictive_Model!$C$23)*Predictive_Model!$D$23+((L3218-Predictive_Model!$B$24)/Predictive_Model!$C$24)*Predictive_Model!$D$24+((M3218-Predictive_Model!$B$25)/Predictive_Model!$C$25)*Predictive_Model!$D$25+IF(C3218="Male",Predictive_Model!$D$31,IF(C3218="Other",Predictive_Model!$D$32,0))+IF(D3218="Premium",Predictive_Model!$D$34,IF(D3218="Standard",Predictive_Model!$D$35,0))+IF(G3218="Asia",Predictive_Model!$D$37,IF(G3218="Europe",Predictive_Model!$D$38,IF(G3218="North America",Predictive_Model!$D$39,IF(G3218="Oceania",Predictive_Model!$D$40,IF(G3218="South America",Predictive_Model!$D$41,0)))))+IF(H3218="Laptop",Predictive_Model!$D$43,IF(H3218="Mobile",Predictive_Model!$D$44,IF(H3218="TV",Predictive_Model!$D$45,IF(H3218="Tablet",Predictive_Model!$D$46,0))))+IF(K3218="Crypto",Predictive_Model!$D$48,IF(K3218="Debit Card",Predictive_Model!$D$49,IF(K3218="Gift Card",Predictive_Model!$D$50,IF(K3218="PayPal",Predictive_Model!$D$51,0))))+IF(N3218="Comedy",Predictive_Model!$D$53,IF(N3218="Documentary",Predictive_Model!$D$54,IF(N3218="Drama",Predictive_Model!$D$55,IF(N3218="Horror",Predictive_Model!$D$56,IF(N3218="Romance",Predictive_Model!$D$57,IF(N3218="Sci-Fi",Predictive_Model!$D$58,0)))))))))</f>
        <v>0.89956325101520851</v>
      </c>
      <c r="V3218" s="3" t="str">
        <f t="shared" si="506"/>
        <v>Critical</v>
      </c>
      <c r="W3218" s="6">
        <f t="shared" si="507"/>
        <v>12.584889881702768</v>
      </c>
      <c r="X3218" s="3" t="str">
        <f t="shared" si="508"/>
        <v>Priority 2</v>
      </c>
      <c r="Y3218" s="3" t="str">
        <f t="shared" si="509"/>
        <v>OK</v>
      </c>
    </row>
    <row r="3219" spans="1:25" x14ac:dyDescent="0.25">
      <c r="A3219" s="3" t="str">
        <f>Raw_Data!A3219</f>
        <v>1f736007-b6d2-447a-840d-89c0ee65629b</v>
      </c>
      <c r="B3219" s="3">
        <f>Raw_Data!B3219</f>
        <v>42</v>
      </c>
      <c r="C3219" s="3" t="str">
        <f>Raw_Data!C3219</f>
        <v>Other</v>
      </c>
      <c r="D3219" s="3" t="str">
        <f>Raw_Data!D3219</f>
        <v>Premium</v>
      </c>
      <c r="E3219" s="3">
        <f>Raw_Data!E3219</f>
        <v>9.19</v>
      </c>
      <c r="F3219" s="3">
        <f>Raw_Data!F3219</f>
        <v>5</v>
      </c>
      <c r="G3219" s="3" t="str">
        <f>Raw_Data!G3219</f>
        <v>South America</v>
      </c>
      <c r="H3219" s="3" t="str">
        <f>Raw_Data!H3219</f>
        <v>Mobile</v>
      </c>
      <c r="I3219" s="3">
        <f>Raw_Data!I3219</f>
        <v>17.989999999999998</v>
      </c>
      <c r="J3219" s="3">
        <f>Raw_Data!J3219</f>
        <v>0</v>
      </c>
      <c r="K3219" s="3" t="str">
        <f>Raw_Data!K3219</f>
        <v>PayPal</v>
      </c>
      <c r="L3219" s="3">
        <f>Raw_Data!L3219</f>
        <v>5</v>
      </c>
      <c r="M3219" s="3">
        <f>Raw_Data!M3219</f>
        <v>1.53</v>
      </c>
      <c r="N3219" s="3" t="str">
        <f>Raw_Data!N3219</f>
        <v>Horror</v>
      </c>
      <c r="O3219" s="3" t="str">
        <f t="shared" si="500"/>
        <v>35-44</v>
      </c>
      <c r="P3219" s="3" t="str">
        <f t="shared" si="501"/>
        <v>&lt;10h</v>
      </c>
      <c r="Q3219" s="3" t="str">
        <f t="shared" si="502"/>
        <v>0-7d</v>
      </c>
      <c r="R3219" s="3" t="str">
        <f t="shared" si="503"/>
        <v>Medium</v>
      </c>
      <c r="S3219" s="3" t="str">
        <f t="shared" si="504"/>
        <v>High</v>
      </c>
      <c r="T3219" s="3" t="str">
        <f t="shared" si="505"/>
        <v>Active</v>
      </c>
      <c r="U3219" s="4">
        <f>1/(1+EXP(-(Predictive_Model!$B$5+((B3219-Predictive_Model!$B$20)/Predictive_Model!$C$20)*Predictive_Model!$D$20+((E3219-Predictive_Model!$B$21)/Predictive_Model!$C$21)*Predictive_Model!$D$21+((F3219-Predictive_Model!$B$22)/Predictive_Model!$C$22)*Predictive_Model!$D$22+((I3219-Predictive_Model!$B$23)/Predictive_Model!$C$23)*Predictive_Model!$D$23+((L3219-Predictive_Model!$B$24)/Predictive_Model!$C$24)*Predictive_Model!$D$24+((M3219-Predictive_Model!$B$25)/Predictive_Model!$C$25)*Predictive_Model!$D$25+IF(C3219="Male",Predictive_Model!$D$31,IF(C3219="Other",Predictive_Model!$D$32,0))+IF(D3219="Premium",Predictive_Model!$D$34,IF(D3219="Standard",Predictive_Model!$D$35,0))+IF(G3219="Asia",Predictive_Model!$D$37,IF(G3219="Europe",Predictive_Model!$D$38,IF(G3219="North America",Predictive_Model!$D$39,IF(G3219="Oceania",Predictive_Model!$D$40,IF(G3219="South America",Predictive_Model!$D$41,0)))))+IF(H3219="Laptop",Predictive_Model!$D$43,IF(H3219="Mobile",Predictive_Model!$D$44,IF(H3219="TV",Predictive_Model!$D$45,IF(H3219="Tablet",Predictive_Model!$D$46,0))))+IF(K3219="Crypto",Predictive_Model!$D$48,IF(K3219="Debit Card",Predictive_Model!$D$49,IF(K3219="Gift Card",Predictive_Model!$D$50,IF(K3219="PayPal",Predictive_Model!$D$51,0))))+IF(N3219="Comedy",Predictive_Model!$D$53,IF(N3219="Documentary",Predictive_Model!$D$54,IF(N3219="Drama",Predictive_Model!$D$55,IF(N3219="Horror",Predictive_Model!$D$56,IF(N3219="Romance",Predictive_Model!$D$57,IF(N3219="Sci-Fi",Predictive_Model!$D$58,0)))))))))</f>
        <v>8.2584304497803768E-3</v>
      </c>
      <c r="V3219" s="3" t="str">
        <f t="shared" si="506"/>
        <v>Low</v>
      </c>
      <c r="W3219" s="6">
        <f t="shared" si="507"/>
        <v>0.14856916379154897</v>
      </c>
      <c r="X3219" s="3" t="str">
        <f t="shared" si="508"/>
        <v>Monitor</v>
      </c>
      <c r="Y3219" s="3" t="str">
        <f t="shared" si="509"/>
        <v>OK</v>
      </c>
    </row>
    <row r="3220" spans="1:25" x14ac:dyDescent="0.25">
      <c r="A3220" s="3" t="str">
        <f>Raw_Data!A3220</f>
        <v>02421d84-5f78-429d-a2f6-be81c656dc0a</v>
      </c>
      <c r="B3220" s="3">
        <f>Raw_Data!B3220</f>
        <v>20</v>
      </c>
      <c r="C3220" s="3" t="str">
        <f>Raw_Data!C3220</f>
        <v>Male</v>
      </c>
      <c r="D3220" s="3" t="str">
        <f>Raw_Data!D3220</f>
        <v>Basic</v>
      </c>
      <c r="E3220" s="3">
        <f>Raw_Data!E3220</f>
        <v>16.96</v>
      </c>
      <c r="F3220" s="3">
        <f>Raw_Data!F3220</f>
        <v>53</v>
      </c>
      <c r="G3220" s="3" t="str">
        <f>Raw_Data!G3220</f>
        <v>North America</v>
      </c>
      <c r="H3220" s="3" t="str">
        <f>Raw_Data!H3220</f>
        <v>Tablet</v>
      </c>
      <c r="I3220" s="3">
        <f>Raw_Data!I3220</f>
        <v>8.99</v>
      </c>
      <c r="J3220" s="3">
        <f>Raw_Data!J3220</f>
        <v>1</v>
      </c>
      <c r="K3220" s="3" t="str">
        <f>Raw_Data!K3220</f>
        <v>Gift Card</v>
      </c>
      <c r="L3220" s="3">
        <f>Raw_Data!L3220</f>
        <v>1</v>
      </c>
      <c r="M3220" s="3">
        <f>Raw_Data!M3220</f>
        <v>0.31</v>
      </c>
      <c r="N3220" s="3" t="str">
        <f>Raw_Data!N3220</f>
        <v>Action</v>
      </c>
      <c r="O3220" s="3" t="str">
        <f t="shared" si="500"/>
        <v>18-24</v>
      </c>
      <c r="P3220" s="3" t="str">
        <f t="shared" si="501"/>
        <v>10-24h</v>
      </c>
      <c r="Q3220" s="3" t="str">
        <f t="shared" si="502"/>
        <v>46-60d</v>
      </c>
      <c r="R3220" s="3" t="str">
        <f t="shared" si="503"/>
        <v>Medium</v>
      </c>
      <c r="S3220" s="3" t="str">
        <f t="shared" si="504"/>
        <v>Low</v>
      </c>
      <c r="T3220" s="3" t="str">
        <f t="shared" si="505"/>
        <v>Churned</v>
      </c>
      <c r="U3220" s="4">
        <f>1/(1+EXP(-(Predictive_Model!$B$5+((B3220-Predictive_Model!$B$20)/Predictive_Model!$C$20)*Predictive_Model!$D$20+((E3220-Predictive_Model!$B$21)/Predictive_Model!$C$21)*Predictive_Model!$D$21+((F3220-Predictive_Model!$B$22)/Predictive_Model!$C$22)*Predictive_Model!$D$22+((I3220-Predictive_Model!$B$23)/Predictive_Model!$C$23)*Predictive_Model!$D$23+((L3220-Predictive_Model!$B$24)/Predictive_Model!$C$24)*Predictive_Model!$D$24+((M3220-Predictive_Model!$B$25)/Predictive_Model!$C$25)*Predictive_Model!$D$25+IF(C3220="Male",Predictive_Model!$D$31,IF(C3220="Other",Predictive_Model!$D$32,0))+IF(D3220="Premium",Predictive_Model!$D$34,IF(D3220="Standard",Predictive_Model!$D$35,0))+IF(G3220="Asia",Predictive_Model!$D$37,IF(G3220="Europe",Predictive_Model!$D$38,IF(G3220="North America",Predictive_Model!$D$39,IF(G3220="Oceania",Predictive_Model!$D$40,IF(G3220="South America",Predictive_Model!$D$41,0)))))+IF(H3220="Laptop",Predictive_Model!$D$43,IF(H3220="Mobile",Predictive_Model!$D$44,IF(H3220="TV",Predictive_Model!$D$45,IF(H3220="Tablet",Predictive_Model!$D$46,0))))+IF(K3220="Crypto",Predictive_Model!$D$48,IF(K3220="Debit Card",Predictive_Model!$D$49,IF(K3220="Gift Card",Predictive_Model!$D$50,IF(K3220="PayPal",Predictive_Model!$D$51,0))))+IF(N3220="Comedy",Predictive_Model!$D$53,IF(N3220="Documentary",Predictive_Model!$D$54,IF(N3220="Drama",Predictive_Model!$D$55,IF(N3220="Horror",Predictive_Model!$D$56,IF(N3220="Romance",Predictive_Model!$D$57,IF(N3220="Sci-Fi",Predictive_Model!$D$58,0)))))))))</f>
        <v>0.99949282464587563</v>
      </c>
      <c r="V3220" s="3" t="str">
        <f t="shared" si="506"/>
        <v>Critical</v>
      </c>
      <c r="W3220" s="6">
        <f t="shared" si="507"/>
        <v>8.99</v>
      </c>
      <c r="X3220" s="3" t="str">
        <f t="shared" si="508"/>
        <v>Priority 2</v>
      </c>
      <c r="Y3220" s="3" t="str">
        <f t="shared" si="509"/>
        <v>OK</v>
      </c>
    </row>
    <row r="3221" spans="1:25" x14ac:dyDescent="0.25">
      <c r="A3221" s="3" t="str">
        <f>Raw_Data!A3221</f>
        <v>797e3a2d-50ad-478d-9f62-48f49771dd87</v>
      </c>
      <c r="B3221" s="3">
        <f>Raw_Data!B3221</f>
        <v>44</v>
      </c>
      <c r="C3221" s="3" t="str">
        <f>Raw_Data!C3221</f>
        <v>Other</v>
      </c>
      <c r="D3221" s="3" t="str">
        <f>Raw_Data!D3221</f>
        <v>Basic</v>
      </c>
      <c r="E3221" s="3">
        <f>Raw_Data!E3221</f>
        <v>1.06</v>
      </c>
      <c r="F3221" s="3">
        <f>Raw_Data!F3221</f>
        <v>37</v>
      </c>
      <c r="G3221" s="3" t="str">
        <f>Raw_Data!G3221</f>
        <v>Asia</v>
      </c>
      <c r="H3221" s="3" t="str">
        <f>Raw_Data!H3221</f>
        <v>Desktop</v>
      </c>
      <c r="I3221" s="3">
        <f>Raw_Data!I3221</f>
        <v>8.99</v>
      </c>
      <c r="J3221" s="3">
        <f>Raw_Data!J3221</f>
        <v>1</v>
      </c>
      <c r="K3221" s="3" t="str">
        <f>Raw_Data!K3221</f>
        <v>Crypto</v>
      </c>
      <c r="L3221" s="3">
        <f>Raw_Data!L3221</f>
        <v>1</v>
      </c>
      <c r="M3221" s="3">
        <f>Raw_Data!M3221</f>
        <v>0.03</v>
      </c>
      <c r="N3221" s="3" t="str">
        <f>Raw_Data!N3221</f>
        <v>Comedy</v>
      </c>
      <c r="O3221" s="3" t="str">
        <f t="shared" si="500"/>
        <v>35-44</v>
      </c>
      <c r="P3221" s="3" t="str">
        <f t="shared" si="501"/>
        <v>&lt;10h</v>
      </c>
      <c r="Q3221" s="3" t="str">
        <f t="shared" si="502"/>
        <v>22-45d</v>
      </c>
      <c r="R3221" s="3" t="str">
        <f t="shared" si="503"/>
        <v>Medium</v>
      </c>
      <c r="S3221" s="3" t="str">
        <f t="shared" si="504"/>
        <v>Low</v>
      </c>
      <c r="T3221" s="3" t="str">
        <f t="shared" si="505"/>
        <v>Churned</v>
      </c>
      <c r="U3221" s="4">
        <f>1/(1+EXP(-(Predictive_Model!$B$5+((B3221-Predictive_Model!$B$20)/Predictive_Model!$C$20)*Predictive_Model!$D$20+((E3221-Predictive_Model!$B$21)/Predictive_Model!$C$21)*Predictive_Model!$D$21+((F3221-Predictive_Model!$B$22)/Predictive_Model!$C$22)*Predictive_Model!$D$22+((I3221-Predictive_Model!$B$23)/Predictive_Model!$C$23)*Predictive_Model!$D$23+((L3221-Predictive_Model!$B$24)/Predictive_Model!$C$24)*Predictive_Model!$D$24+((M3221-Predictive_Model!$B$25)/Predictive_Model!$C$25)*Predictive_Model!$D$25+IF(C3221="Male",Predictive_Model!$D$31,IF(C3221="Other",Predictive_Model!$D$32,0))+IF(D3221="Premium",Predictive_Model!$D$34,IF(D3221="Standard",Predictive_Model!$D$35,0))+IF(G3221="Asia",Predictive_Model!$D$37,IF(G3221="Europe",Predictive_Model!$D$38,IF(G3221="North America",Predictive_Model!$D$39,IF(G3221="Oceania",Predictive_Model!$D$40,IF(G3221="South America",Predictive_Model!$D$41,0)))))+IF(H3221="Laptop",Predictive_Model!$D$43,IF(H3221="Mobile",Predictive_Model!$D$44,IF(H3221="TV",Predictive_Model!$D$45,IF(H3221="Tablet",Predictive_Model!$D$46,0))))+IF(K3221="Crypto",Predictive_Model!$D$48,IF(K3221="Debit Card",Predictive_Model!$D$49,IF(K3221="Gift Card",Predictive_Model!$D$50,IF(K3221="PayPal",Predictive_Model!$D$51,0))))+IF(N3221="Comedy",Predictive_Model!$D$53,IF(N3221="Documentary",Predictive_Model!$D$54,IF(N3221="Drama",Predictive_Model!$D$55,IF(N3221="Horror",Predictive_Model!$D$56,IF(N3221="Romance",Predictive_Model!$D$57,IF(N3221="Sci-Fi",Predictive_Model!$D$58,0)))))))))</f>
        <v>0.99986174408995176</v>
      </c>
      <c r="V3221" s="3" t="str">
        <f t="shared" si="506"/>
        <v>Critical</v>
      </c>
      <c r="W3221" s="6">
        <f t="shared" si="507"/>
        <v>8.99</v>
      </c>
      <c r="X3221" s="3" t="str">
        <f t="shared" si="508"/>
        <v>Priority 2</v>
      </c>
      <c r="Y3221" s="3" t="str">
        <f t="shared" si="509"/>
        <v>OK</v>
      </c>
    </row>
    <row r="3222" spans="1:25" x14ac:dyDescent="0.25">
      <c r="A3222" s="3" t="str">
        <f>Raw_Data!A3222</f>
        <v>98850d40-9bb7-46e5-bf51-9c36ff13ccf1</v>
      </c>
      <c r="B3222" s="3">
        <f>Raw_Data!B3222</f>
        <v>54</v>
      </c>
      <c r="C3222" s="3" t="str">
        <f>Raw_Data!C3222</f>
        <v>Female</v>
      </c>
      <c r="D3222" s="3" t="str">
        <f>Raw_Data!D3222</f>
        <v>Standard</v>
      </c>
      <c r="E3222" s="3">
        <f>Raw_Data!E3222</f>
        <v>6.61</v>
      </c>
      <c r="F3222" s="3">
        <f>Raw_Data!F3222</f>
        <v>26</v>
      </c>
      <c r="G3222" s="3" t="str">
        <f>Raw_Data!G3222</f>
        <v>Oceania</v>
      </c>
      <c r="H3222" s="3" t="str">
        <f>Raw_Data!H3222</f>
        <v>Tablet</v>
      </c>
      <c r="I3222" s="3">
        <f>Raw_Data!I3222</f>
        <v>13.99</v>
      </c>
      <c r="J3222" s="3">
        <f>Raw_Data!J3222</f>
        <v>0</v>
      </c>
      <c r="K3222" s="3" t="str">
        <f>Raw_Data!K3222</f>
        <v>Gift Card</v>
      </c>
      <c r="L3222" s="3">
        <f>Raw_Data!L3222</f>
        <v>3</v>
      </c>
      <c r="M3222" s="3">
        <f>Raw_Data!M3222</f>
        <v>0.24</v>
      </c>
      <c r="N3222" s="3" t="str">
        <f>Raw_Data!N3222</f>
        <v>Action</v>
      </c>
      <c r="O3222" s="3" t="str">
        <f t="shared" si="500"/>
        <v>45-54</v>
      </c>
      <c r="P3222" s="3" t="str">
        <f t="shared" si="501"/>
        <v>&lt;10h</v>
      </c>
      <c r="Q3222" s="3" t="str">
        <f t="shared" si="502"/>
        <v>22-45d</v>
      </c>
      <c r="R3222" s="3" t="str">
        <f t="shared" si="503"/>
        <v>Medium</v>
      </c>
      <c r="S3222" s="3" t="str">
        <f t="shared" si="504"/>
        <v>Mid</v>
      </c>
      <c r="T3222" s="3" t="str">
        <f t="shared" si="505"/>
        <v>Active</v>
      </c>
      <c r="U3222" s="4">
        <f>1/(1+EXP(-(Predictive_Model!$B$5+((B3222-Predictive_Model!$B$20)/Predictive_Model!$C$20)*Predictive_Model!$D$20+((E3222-Predictive_Model!$B$21)/Predictive_Model!$C$21)*Predictive_Model!$D$21+((F3222-Predictive_Model!$B$22)/Predictive_Model!$C$22)*Predictive_Model!$D$22+((I3222-Predictive_Model!$B$23)/Predictive_Model!$C$23)*Predictive_Model!$D$23+((L3222-Predictive_Model!$B$24)/Predictive_Model!$C$24)*Predictive_Model!$D$24+((M3222-Predictive_Model!$B$25)/Predictive_Model!$C$25)*Predictive_Model!$D$25+IF(C3222="Male",Predictive_Model!$D$31,IF(C3222="Other",Predictive_Model!$D$32,0))+IF(D3222="Premium",Predictive_Model!$D$34,IF(D3222="Standard",Predictive_Model!$D$35,0))+IF(G3222="Asia",Predictive_Model!$D$37,IF(G3222="Europe",Predictive_Model!$D$38,IF(G3222="North America",Predictive_Model!$D$39,IF(G3222="Oceania",Predictive_Model!$D$40,IF(G3222="South America",Predictive_Model!$D$41,0)))))+IF(H3222="Laptop",Predictive_Model!$D$43,IF(H3222="Mobile",Predictive_Model!$D$44,IF(H3222="TV",Predictive_Model!$D$45,IF(H3222="Tablet",Predictive_Model!$D$46,0))))+IF(K3222="Crypto",Predictive_Model!$D$48,IF(K3222="Debit Card",Predictive_Model!$D$49,IF(K3222="Gift Card",Predictive_Model!$D$50,IF(K3222="PayPal",Predictive_Model!$D$51,0))))+IF(N3222="Comedy",Predictive_Model!$D$53,IF(N3222="Documentary",Predictive_Model!$D$54,IF(N3222="Drama",Predictive_Model!$D$55,IF(N3222="Horror",Predictive_Model!$D$56,IF(N3222="Romance",Predictive_Model!$D$57,IF(N3222="Sci-Fi",Predictive_Model!$D$58,0)))))))))</f>
        <v>0.99250764167766969</v>
      </c>
      <c r="V3222" s="3" t="str">
        <f t="shared" si="506"/>
        <v>Critical</v>
      </c>
      <c r="W3222" s="6">
        <f t="shared" si="507"/>
        <v>13.885181907070599</v>
      </c>
      <c r="X3222" s="3" t="str">
        <f t="shared" si="508"/>
        <v>Priority 2</v>
      </c>
      <c r="Y3222" s="3" t="str">
        <f t="shared" si="509"/>
        <v>OK</v>
      </c>
    </row>
    <row r="3223" spans="1:25" x14ac:dyDescent="0.25">
      <c r="A3223" s="3" t="str">
        <f>Raw_Data!A3223</f>
        <v>6df50497-d522-4c9e-ae35-b570fc2656cf</v>
      </c>
      <c r="B3223" s="3">
        <f>Raw_Data!B3223</f>
        <v>66</v>
      </c>
      <c r="C3223" s="3" t="str">
        <f>Raw_Data!C3223</f>
        <v>Female</v>
      </c>
      <c r="D3223" s="3" t="str">
        <f>Raw_Data!D3223</f>
        <v>Premium</v>
      </c>
      <c r="E3223" s="3">
        <f>Raw_Data!E3223</f>
        <v>20.010000000000002</v>
      </c>
      <c r="F3223" s="3">
        <f>Raw_Data!F3223</f>
        <v>30</v>
      </c>
      <c r="G3223" s="3" t="str">
        <f>Raw_Data!G3223</f>
        <v>Africa</v>
      </c>
      <c r="H3223" s="3" t="str">
        <f>Raw_Data!H3223</f>
        <v>Tablet</v>
      </c>
      <c r="I3223" s="3">
        <f>Raw_Data!I3223</f>
        <v>17.989999999999998</v>
      </c>
      <c r="J3223" s="3">
        <f>Raw_Data!J3223</f>
        <v>0</v>
      </c>
      <c r="K3223" s="3" t="str">
        <f>Raw_Data!K3223</f>
        <v>PayPal</v>
      </c>
      <c r="L3223" s="3">
        <f>Raw_Data!L3223</f>
        <v>2</v>
      </c>
      <c r="M3223" s="3">
        <f>Raw_Data!M3223</f>
        <v>0.65</v>
      </c>
      <c r="N3223" s="3" t="str">
        <f>Raw_Data!N3223</f>
        <v>Horror</v>
      </c>
      <c r="O3223" s="3" t="str">
        <f t="shared" si="500"/>
        <v>55-70</v>
      </c>
      <c r="P3223" s="3" t="str">
        <f t="shared" si="501"/>
        <v>10-24h</v>
      </c>
      <c r="Q3223" s="3" t="str">
        <f t="shared" si="502"/>
        <v>22-45d</v>
      </c>
      <c r="R3223" s="3" t="str">
        <f t="shared" si="503"/>
        <v>Medium</v>
      </c>
      <c r="S3223" s="3" t="str">
        <f t="shared" si="504"/>
        <v>High</v>
      </c>
      <c r="T3223" s="3" t="str">
        <f t="shared" si="505"/>
        <v>Active</v>
      </c>
      <c r="U3223" s="4">
        <f>1/(1+EXP(-(Predictive_Model!$B$5+((B3223-Predictive_Model!$B$20)/Predictive_Model!$C$20)*Predictive_Model!$D$20+((E3223-Predictive_Model!$B$21)/Predictive_Model!$C$21)*Predictive_Model!$D$21+((F3223-Predictive_Model!$B$22)/Predictive_Model!$C$22)*Predictive_Model!$D$22+((I3223-Predictive_Model!$B$23)/Predictive_Model!$C$23)*Predictive_Model!$D$23+((L3223-Predictive_Model!$B$24)/Predictive_Model!$C$24)*Predictive_Model!$D$24+((M3223-Predictive_Model!$B$25)/Predictive_Model!$C$25)*Predictive_Model!$D$25+IF(C3223="Male",Predictive_Model!$D$31,IF(C3223="Other",Predictive_Model!$D$32,0))+IF(D3223="Premium",Predictive_Model!$D$34,IF(D3223="Standard",Predictive_Model!$D$35,0))+IF(G3223="Asia",Predictive_Model!$D$37,IF(G3223="Europe",Predictive_Model!$D$38,IF(G3223="North America",Predictive_Model!$D$39,IF(G3223="Oceania",Predictive_Model!$D$40,IF(G3223="South America",Predictive_Model!$D$41,0)))))+IF(H3223="Laptop",Predictive_Model!$D$43,IF(H3223="Mobile",Predictive_Model!$D$44,IF(H3223="TV",Predictive_Model!$D$45,IF(H3223="Tablet",Predictive_Model!$D$46,0))))+IF(K3223="Crypto",Predictive_Model!$D$48,IF(K3223="Debit Card",Predictive_Model!$D$49,IF(K3223="Gift Card",Predictive_Model!$D$50,IF(K3223="PayPal",Predictive_Model!$D$51,0))))+IF(N3223="Comedy",Predictive_Model!$D$53,IF(N3223="Documentary",Predictive_Model!$D$54,IF(N3223="Drama",Predictive_Model!$D$55,IF(N3223="Horror",Predictive_Model!$D$56,IF(N3223="Romance",Predictive_Model!$D$57,IF(N3223="Sci-Fi",Predictive_Model!$D$58,0)))))))))</f>
        <v>0.23715621605043569</v>
      </c>
      <c r="V3223" s="3" t="str">
        <f t="shared" si="506"/>
        <v>Low</v>
      </c>
      <c r="W3223" s="6">
        <f t="shared" si="507"/>
        <v>4.2664403267473379</v>
      </c>
      <c r="X3223" s="3" t="str">
        <f t="shared" si="508"/>
        <v>Monitor</v>
      </c>
      <c r="Y3223" s="3" t="str">
        <f t="shared" si="509"/>
        <v>OK</v>
      </c>
    </row>
    <row r="3224" spans="1:25" x14ac:dyDescent="0.25">
      <c r="A3224" s="3" t="str">
        <f>Raw_Data!A3224</f>
        <v>1e7bde1f-8158-40b9-9aa5-97cf0312ed3f</v>
      </c>
      <c r="B3224" s="3">
        <f>Raw_Data!B3224</f>
        <v>60</v>
      </c>
      <c r="C3224" s="3" t="str">
        <f>Raw_Data!C3224</f>
        <v>Other</v>
      </c>
      <c r="D3224" s="3" t="str">
        <f>Raw_Data!D3224</f>
        <v>Basic</v>
      </c>
      <c r="E3224" s="3">
        <f>Raw_Data!E3224</f>
        <v>9.99</v>
      </c>
      <c r="F3224" s="3">
        <f>Raw_Data!F3224</f>
        <v>34</v>
      </c>
      <c r="G3224" s="3" t="str">
        <f>Raw_Data!G3224</f>
        <v>Europe</v>
      </c>
      <c r="H3224" s="3" t="str">
        <f>Raw_Data!H3224</f>
        <v>TV</v>
      </c>
      <c r="I3224" s="3">
        <f>Raw_Data!I3224</f>
        <v>8.99</v>
      </c>
      <c r="J3224" s="3">
        <f>Raw_Data!J3224</f>
        <v>1</v>
      </c>
      <c r="K3224" s="3" t="str">
        <f>Raw_Data!K3224</f>
        <v>PayPal</v>
      </c>
      <c r="L3224" s="3">
        <f>Raw_Data!L3224</f>
        <v>3</v>
      </c>
      <c r="M3224" s="3">
        <f>Raw_Data!M3224</f>
        <v>0.28999999999999998</v>
      </c>
      <c r="N3224" s="3" t="str">
        <f>Raw_Data!N3224</f>
        <v>Drama</v>
      </c>
      <c r="O3224" s="3" t="str">
        <f t="shared" si="500"/>
        <v>55-70</v>
      </c>
      <c r="P3224" s="3" t="str">
        <f t="shared" si="501"/>
        <v>&lt;10h</v>
      </c>
      <c r="Q3224" s="3" t="str">
        <f t="shared" si="502"/>
        <v>22-45d</v>
      </c>
      <c r="R3224" s="3" t="str">
        <f t="shared" si="503"/>
        <v>Medium</v>
      </c>
      <c r="S3224" s="3" t="str">
        <f t="shared" si="504"/>
        <v>Low</v>
      </c>
      <c r="T3224" s="3" t="str">
        <f t="shared" si="505"/>
        <v>Churned</v>
      </c>
      <c r="U3224" s="4">
        <f>1/(1+EXP(-(Predictive_Model!$B$5+((B3224-Predictive_Model!$B$20)/Predictive_Model!$C$20)*Predictive_Model!$D$20+((E3224-Predictive_Model!$B$21)/Predictive_Model!$C$21)*Predictive_Model!$D$21+((F3224-Predictive_Model!$B$22)/Predictive_Model!$C$22)*Predictive_Model!$D$22+((I3224-Predictive_Model!$B$23)/Predictive_Model!$C$23)*Predictive_Model!$D$23+((L3224-Predictive_Model!$B$24)/Predictive_Model!$C$24)*Predictive_Model!$D$24+((M3224-Predictive_Model!$B$25)/Predictive_Model!$C$25)*Predictive_Model!$D$25+IF(C3224="Male",Predictive_Model!$D$31,IF(C3224="Other",Predictive_Model!$D$32,0))+IF(D3224="Premium",Predictive_Model!$D$34,IF(D3224="Standard",Predictive_Model!$D$35,0))+IF(G3224="Asia",Predictive_Model!$D$37,IF(G3224="Europe",Predictive_Model!$D$38,IF(G3224="North America",Predictive_Model!$D$39,IF(G3224="Oceania",Predictive_Model!$D$40,IF(G3224="South America",Predictive_Model!$D$41,0)))))+IF(H3224="Laptop",Predictive_Model!$D$43,IF(H3224="Mobile",Predictive_Model!$D$44,IF(H3224="TV",Predictive_Model!$D$45,IF(H3224="Tablet",Predictive_Model!$D$46,0))))+IF(K3224="Crypto",Predictive_Model!$D$48,IF(K3224="Debit Card",Predictive_Model!$D$49,IF(K3224="Gift Card",Predictive_Model!$D$50,IF(K3224="PayPal",Predictive_Model!$D$51,0))))+IF(N3224="Comedy",Predictive_Model!$D$53,IF(N3224="Documentary",Predictive_Model!$D$54,IF(N3224="Drama",Predictive_Model!$D$55,IF(N3224="Horror",Predictive_Model!$D$56,IF(N3224="Romance",Predictive_Model!$D$57,IF(N3224="Sci-Fi",Predictive_Model!$D$58,0)))))))))</f>
        <v>0.9704737657820518</v>
      </c>
      <c r="V3224" s="3" t="str">
        <f t="shared" si="506"/>
        <v>Critical</v>
      </c>
      <c r="W3224" s="6">
        <f t="shared" si="507"/>
        <v>8.99</v>
      </c>
      <c r="X3224" s="3" t="str">
        <f t="shared" si="508"/>
        <v>Priority 2</v>
      </c>
      <c r="Y3224" s="3" t="str">
        <f t="shared" si="509"/>
        <v>OK</v>
      </c>
    </row>
    <row r="3225" spans="1:25" x14ac:dyDescent="0.25">
      <c r="A3225" s="3" t="str">
        <f>Raw_Data!A3225</f>
        <v>5bc33d7d-2258-438c-9c77-7cfb0af09acb</v>
      </c>
      <c r="B3225" s="3">
        <f>Raw_Data!B3225</f>
        <v>21</v>
      </c>
      <c r="C3225" s="3" t="str">
        <f>Raw_Data!C3225</f>
        <v>Other</v>
      </c>
      <c r="D3225" s="3" t="str">
        <f>Raw_Data!D3225</f>
        <v>Premium</v>
      </c>
      <c r="E3225" s="3">
        <f>Raw_Data!E3225</f>
        <v>8.5299999999999994</v>
      </c>
      <c r="F3225" s="3">
        <f>Raw_Data!F3225</f>
        <v>36</v>
      </c>
      <c r="G3225" s="3" t="str">
        <f>Raw_Data!G3225</f>
        <v>Europe</v>
      </c>
      <c r="H3225" s="3" t="str">
        <f>Raw_Data!H3225</f>
        <v>Laptop</v>
      </c>
      <c r="I3225" s="3">
        <f>Raw_Data!I3225</f>
        <v>17.989999999999998</v>
      </c>
      <c r="J3225" s="3">
        <f>Raw_Data!J3225</f>
        <v>1</v>
      </c>
      <c r="K3225" s="3" t="str">
        <f>Raw_Data!K3225</f>
        <v>Crypto</v>
      </c>
      <c r="L3225" s="3">
        <f>Raw_Data!L3225</f>
        <v>4</v>
      </c>
      <c r="M3225" s="3">
        <f>Raw_Data!M3225</f>
        <v>0.23</v>
      </c>
      <c r="N3225" s="3" t="str">
        <f>Raw_Data!N3225</f>
        <v>Romance</v>
      </c>
      <c r="O3225" s="3" t="str">
        <f t="shared" si="500"/>
        <v>18-24</v>
      </c>
      <c r="P3225" s="3" t="str">
        <f t="shared" si="501"/>
        <v>&lt;10h</v>
      </c>
      <c r="Q3225" s="3" t="str">
        <f t="shared" si="502"/>
        <v>22-45d</v>
      </c>
      <c r="R3225" s="3" t="str">
        <f t="shared" si="503"/>
        <v>Medium</v>
      </c>
      <c r="S3225" s="3" t="str">
        <f t="shared" si="504"/>
        <v>High</v>
      </c>
      <c r="T3225" s="3" t="str">
        <f t="shared" si="505"/>
        <v>Churned</v>
      </c>
      <c r="U3225" s="4">
        <f>1/(1+EXP(-(Predictive_Model!$B$5+((B3225-Predictive_Model!$B$20)/Predictive_Model!$C$20)*Predictive_Model!$D$20+((E3225-Predictive_Model!$B$21)/Predictive_Model!$C$21)*Predictive_Model!$D$21+((F3225-Predictive_Model!$B$22)/Predictive_Model!$C$22)*Predictive_Model!$D$22+((I3225-Predictive_Model!$B$23)/Predictive_Model!$C$23)*Predictive_Model!$D$23+((L3225-Predictive_Model!$B$24)/Predictive_Model!$C$24)*Predictive_Model!$D$24+((M3225-Predictive_Model!$B$25)/Predictive_Model!$C$25)*Predictive_Model!$D$25+IF(C3225="Male",Predictive_Model!$D$31,IF(C3225="Other",Predictive_Model!$D$32,0))+IF(D3225="Premium",Predictive_Model!$D$34,IF(D3225="Standard",Predictive_Model!$D$35,0))+IF(G3225="Asia",Predictive_Model!$D$37,IF(G3225="Europe",Predictive_Model!$D$38,IF(G3225="North America",Predictive_Model!$D$39,IF(G3225="Oceania",Predictive_Model!$D$40,IF(G3225="South America",Predictive_Model!$D$41,0)))))+IF(H3225="Laptop",Predictive_Model!$D$43,IF(H3225="Mobile",Predictive_Model!$D$44,IF(H3225="TV",Predictive_Model!$D$45,IF(H3225="Tablet",Predictive_Model!$D$46,0))))+IF(K3225="Crypto",Predictive_Model!$D$48,IF(K3225="Debit Card",Predictive_Model!$D$49,IF(K3225="Gift Card",Predictive_Model!$D$50,IF(K3225="PayPal",Predictive_Model!$D$51,0))))+IF(N3225="Comedy",Predictive_Model!$D$53,IF(N3225="Documentary",Predictive_Model!$D$54,IF(N3225="Drama",Predictive_Model!$D$55,IF(N3225="Horror",Predictive_Model!$D$56,IF(N3225="Romance",Predictive_Model!$D$57,IF(N3225="Sci-Fi",Predictive_Model!$D$58,0)))))))))</f>
        <v>0.71379531438397981</v>
      </c>
      <c r="V3225" s="3" t="str">
        <f t="shared" si="506"/>
        <v>High</v>
      </c>
      <c r="W3225" s="6">
        <f t="shared" si="507"/>
        <v>17.989999999999998</v>
      </c>
      <c r="X3225" s="3" t="str">
        <f t="shared" si="508"/>
        <v>Priority 2</v>
      </c>
      <c r="Y3225" s="3" t="str">
        <f t="shared" si="509"/>
        <v>OK</v>
      </c>
    </row>
    <row r="3226" spans="1:25" x14ac:dyDescent="0.25">
      <c r="A3226" s="3" t="str">
        <f>Raw_Data!A3226</f>
        <v>e40b9738-ff59-46b5-a2bb-3dc95a2a429c</v>
      </c>
      <c r="B3226" s="3">
        <f>Raw_Data!B3226</f>
        <v>51</v>
      </c>
      <c r="C3226" s="3" t="str">
        <f>Raw_Data!C3226</f>
        <v>Female</v>
      </c>
      <c r="D3226" s="3" t="str">
        <f>Raw_Data!D3226</f>
        <v>Premium</v>
      </c>
      <c r="E3226" s="3">
        <f>Raw_Data!E3226</f>
        <v>4.9000000000000004</v>
      </c>
      <c r="F3226" s="3">
        <f>Raw_Data!F3226</f>
        <v>23</v>
      </c>
      <c r="G3226" s="3" t="str">
        <f>Raw_Data!G3226</f>
        <v>Oceania</v>
      </c>
      <c r="H3226" s="3" t="str">
        <f>Raw_Data!H3226</f>
        <v>Desktop</v>
      </c>
      <c r="I3226" s="3">
        <f>Raw_Data!I3226</f>
        <v>17.989999999999998</v>
      </c>
      <c r="J3226" s="3">
        <f>Raw_Data!J3226</f>
        <v>1</v>
      </c>
      <c r="K3226" s="3" t="str">
        <f>Raw_Data!K3226</f>
        <v>Gift Card</v>
      </c>
      <c r="L3226" s="3">
        <f>Raw_Data!L3226</f>
        <v>5</v>
      </c>
      <c r="M3226" s="3">
        <f>Raw_Data!M3226</f>
        <v>0.2</v>
      </c>
      <c r="N3226" s="3" t="str">
        <f>Raw_Data!N3226</f>
        <v>Comedy</v>
      </c>
      <c r="O3226" s="3" t="str">
        <f t="shared" si="500"/>
        <v>45-54</v>
      </c>
      <c r="P3226" s="3" t="str">
        <f t="shared" si="501"/>
        <v>&lt;10h</v>
      </c>
      <c r="Q3226" s="3" t="str">
        <f t="shared" si="502"/>
        <v>22-45d</v>
      </c>
      <c r="R3226" s="3" t="str">
        <f t="shared" si="503"/>
        <v>Medium</v>
      </c>
      <c r="S3226" s="3" t="str">
        <f t="shared" si="504"/>
        <v>High</v>
      </c>
      <c r="T3226" s="3" t="str">
        <f t="shared" si="505"/>
        <v>Churned</v>
      </c>
      <c r="U3226" s="4">
        <f>1/(1+EXP(-(Predictive_Model!$B$5+((B3226-Predictive_Model!$B$20)/Predictive_Model!$C$20)*Predictive_Model!$D$20+((E3226-Predictive_Model!$B$21)/Predictive_Model!$C$21)*Predictive_Model!$D$21+((F3226-Predictive_Model!$B$22)/Predictive_Model!$C$22)*Predictive_Model!$D$22+((I3226-Predictive_Model!$B$23)/Predictive_Model!$C$23)*Predictive_Model!$D$23+((L3226-Predictive_Model!$B$24)/Predictive_Model!$C$24)*Predictive_Model!$D$24+((M3226-Predictive_Model!$B$25)/Predictive_Model!$C$25)*Predictive_Model!$D$25+IF(C3226="Male",Predictive_Model!$D$31,IF(C3226="Other",Predictive_Model!$D$32,0))+IF(D3226="Premium",Predictive_Model!$D$34,IF(D3226="Standard",Predictive_Model!$D$35,0))+IF(G3226="Asia",Predictive_Model!$D$37,IF(G3226="Europe",Predictive_Model!$D$38,IF(G3226="North America",Predictive_Model!$D$39,IF(G3226="Oceania",Predictive_Model!$D$40,IF(G3226="South America",Predictive_Model!$D$41,0)))))+IF(H3226="Laptop",Predictive_Model!$D$43,IF(H3226="Mobile",Predictive_Model!$D$44,IF(H3226="TV",Predictive_Model!$D$45,IF(H3226="Tablet",Predictive_Model!$D$46,0))))+IF(K3226="Crypto",Predictive_Model!$D$48,IF(K3226="Debit Card",Predictive_Model!$D$49,IF(K3226="Gift Card",Predictive_Model!$D$50,IF(K3226="PayPal",Predictive_Model!$D$51,0))))+IF(N3226="Comedy",Predictive_Model!$D$53,IF(N3226="Documentary",Predictive_Model!$D$54,IF(N3226="Drama",Predictive_Model!$D$55,IF(N3226="Horror",Predictive_Model!$D$56,IF(N3226="Romance",Predictive_Model!$D$57,IF(N3226="Sci-Fi",Predictive_Model!$D$58,0)))))))))</f>
        <v>0.55896984116119519</v>
      </c>
      <c r="V3226" s="3" t="str">
        <f t="shared" si="506"/>
        <v>High</v>
      </c>
      <c r="W3226" s="6">
        <f t="shared" si="507"/>
        <v>17.989999999999998</v>
      </c>
      <c r="X3226" s="3" t="str">
        <f t="shared" si="508"/>
        <v>Priority 2</v>
      </c>
      <c r="Y3226" s="3" t="str">
        <f t="shared" si="509"/>
        <v>OK</v>
      </c>
    </row>
    <row r="3227" spans="1:25" x14ac:dyDescent="0.25">
      <c r="A3227" s="3" t="str">
        <f>Raw_Data!A3227</f>
        <v>12fa97b3-078a-4a97-b338-f130fb3762a4</v>
      </c>
      <c r="B3227" s="3">
        <f>Raw_Data!B3227</f>
        <v>41</v>
      </c>
      <c r="C3227" s="3" t="str">
        <f>Raw_Data!C3227</f>
        <v>Male</v>
      </c>
      <c r="D3227" s="3" t="str">
        <f>Raw_Data!D3227</f>
        <v>Standard</v>
      </c>
      <c r="E3227" s="3">
        <f>Raw_Data!E3227</f>
        <v>8.6</v>
      </c>
      <c r="F3227" s="3">
        <f>Raw_Data!F3227</f>
        <v>47</v>
      </c>
      <c r="G3227" s="3" t="str">
        <f>Raw_Data!G3227</f>
        <v>Africa</v>
      </c>
      <c r="H3227" s="3" t="str">
        <f>Raw_Data!H3227</f>
        <v>Mobile</v>
      </c>
      <c r="I3227" s="3">
        <f>Raw_Data!I3227</f>
        <v>13.99</v>
      </c>
      <c r="J3227" s="3">
        <f>Raw_Data!J3227</f>
        <v>1</v>
      </c>
      <c r="K3227" s="3" t="str">
        <f>Raw_Data!K3227</f>
        <v>PayPal</v>
      </c>
      <c r="L3227" s="3">
        <f>Raw_Data!L3227</f>
        <v>2</v>
      </c>
      <c r="M3227" s="3">
        <f>Raw_Data!M3227</f>
        <v>0.18</v>
      </c>
      <c r="N3227" s="3" t="str">
        <f>Raw_Data!N3227</f>
        <v>Action</v>
      </c>
      <c r="O3227" s="3" t="str">
        <f t="shared" si="500"/>
        <v>35-44</v>
      </c>
      <c r="P3227" s="3" t="str">
        <f t="shared" si="501"/>
        <v>&lt;10h</v>
      </c>
      <c r="Q3227" s="3" t="str">
        <f t="shared" si="502"/>
        <v>46-60d</v>
      </c>
      <c r="R3227" s="3" t="str">
        <f t="shared" si="503"/>
        <v>Low</v>
      </c>
      <c r="S3227" s="3" t="str">
        <f t="shared" si="504"/>
        <v>Mid</v>
      </c>
      <c r="T3227" s="3" t="str">
        <f t="shared" si="505"/>
        <v>Churned</v>
      </c>
      <c r="U3227" s="4">
        <f>1/(1+EXP(-(Predictive_Model!$B$5+((B3227-Predictive_Model!$B$20)/Predictive_Model!$C$20)*Predictive_Model!$D$20+((E3227-Predictive_Model!$B$21)/Predictive_Model!$C$21)*Predictive_Model!$D$21+((F3227-Predictive_Model!$B$22)/Predictive_Model!$C$22)*Predictive_Model!$D$22+((I3227-Predictive_Model!$B$23)/Predictive_Model!$C$23)*Predictive_Model!$D$23+((L3227-Predictive_Model!$B$24)/Predictive_Model!$C$24)*Predictive_Model!$D$24+((M3227-Predictive_Model!$B$25)/Predictive_Model!$C$25)*Predictive_Model!$D$25+IF(C3227="Male",Predictive_Model!$D$31,IF(C3227="Other",Predictive_Model!$D$32,0))+IF(D3227="Premium",Predictive_Model!$D$34,IF(D3227="Standard",Predictive_Model!$D$35,0))+IF(G3227="Asia",Predictive_Model!$D$37,IF(G3227="Europe",Predictive_Model!$D$38,IF(G3227="North America",Predictive_Model!$D$39,IF(G3227="Oceania",Predictive_Model!$D$40,IF(G3227="South America",Predictive_Model!$D$41,0)))))+IF(H3227="Laptop",Predictive_Model!$D$43,IF(H3227="Mobile",Predictive_Model!$D$44,IF(H3227="TV",Predictive_Model!$D$45,IF(H3227="Tablet",Predictive_Model!$D$46,0))))+IF(K3227="Crypto",Predictive_Model!$D$48,IF(K3227="Debit Card",Predictive_Model!$D$49,IF(K3227="Gift Card",Predictive_Model!$D$50,IF(K3227="PayPal",Predictive_Model!$D$51,0))))+IF(N3227="Comedy",Predictive_Model!$D$53,IF(N3227="Documentary",Predictive_Model!$D$54,IF(N3227="Drama",Predictive_Model!$D$55,IF(N3227="Horror",Predictive_Model!$D$56,IF(N3227="Romance",Predictive_Model!$D$57,IF(N3227="Sci-Fi",Predictive_Model!$D$58,0)))))))))</f>
        <v>0.99934532445708635</v>
      </c>
      <c r="V3227" s="3" t="str">
        <f t="shared" si="506"/>
        <v>Critical</v>
      </c>
      <c r="W3227" s="6">
        <f t="shared" si="507"/>
        <v>13.99</v>
      </c>
      <c r="X3227" s="3" t="str">
        <f t="shared" si="508"/>
        <v>Priority 2</v>
      </c>
      <c r="Y3227" s="3" t="str">
        <f t="shared" si="509"/>
        <v>OK</v>
      </c>
    </row>
    <row r="3228" spans="1:25" x14ac:dyDescent="0.25">
      <c r="A3228" s="3" t="str">
        <f>Raw_Data!A3228</f>
        <v>1753bc3c-d5f3-4507-bbc9-3d8d2de87bf6</v>
      </c>
      <c r="B3228" s="3">
        <f>Raw_Data!B3228</f>
        <v>36</v>
      </c>
      <c r="C3228" s="3" t="str">
        <f>Raw_Data!C3228</f>
        <v>Male</v>
      </c>
      <c r="D3228" s="3" t="str">
        <f>Raw_Data!D3228</f>
        <v>Premium</v>
      </c>
      <c r="E3228" s="3">
        <f>Raw_Data!E3228</f>
        <v>13.68</v>
      </c>
      <c r="F3228" s="3">
        <f>Raw_Data!F3228</f>
        <v>3</v>
      </c>
      <c r="G3228" s="3" t="str">
        <f>Raw_Data!G3228</f>
        <v>South America</v>
      </c>
      <c r="H3228" s="3" t="str">
        <f>Raw_Data!H3228</f>
        <v>Tablet</v>
      </c>
      <c r="I3228" s="3">
        <f>Raw_Data!I3228</f>
        <v>17.989999999999998</v>
      </c>
      <c r="J3228" s="3">
        <f>Raw_Data!J3228</f>
        <v>0</v>
      </c>
      <c r="K3228" s="3" t="str">
        <f>Raw_Data!K3228</f>
        <v>Crypto</v>
      </c>
      <c r="L3228" s="3">
        <f>Raw_Data!L3228</f>
        <v>3</v>
      </c>
      <c r="M3228" s="3">
        <f>Raw_Data!M3228</f>
        <v>3.42</v>
      </c>
      <c r="N3228" s="3" t="str">
        <f>Raw_Data!N3228</f>
        <v>Comedy</v>
      </c>
      <c r="O3228" s="3" t="str">
        <f t="shared" si="500"/>
        <v>35-44</v>
      </c>
      <c r="P3228" s="3" t="str">
        <f t="shared" si="501"/>
        <v>10-24h</v>
      </c>
      <c r="Q3228" s="3" t="str">
        <f t="shared" si="502"/>
        <v>0-7d</v>
      </c>
      <c r="R3228" s="3" t="str">
        <f t="shared" si="503"/>
        <v>Medium</v>
      </c>
      <c r="S3228" s="3" t="str">
        <f t="shared" si="504"/>
        <v>High</v>
      </c>
      <c r="T3228" s="3" t="str">
        <f t="shared" si="505"/>
        <v>Active</v>
      </c>
      <c r="U3228" s="4">
        <f>1/(1+EXP(-(Predictive_Model!$B$5+((B3228-Predictive_Model!$B$20)/Predictive_Model!$C$20)*Predictive_Model!$D$20+((E3228-Predictive_Model!$B$21)/Predictive_Model!$C$21)*Predictive_Model!$D$21+((F3228-Predictive_Model!$B$22)/Predictive_Model!$C$22)*Predictive_Model!$D$22+((I3228-Predictive_Model!$B$23)/Predictive_Model!$C$23)*Predictive_Model!$D$23+((L3228-Predictive_Model!$B$24)/Predictive_Model!$C$24)*Predictive_Model!$D$24+((M3228-Predictive_Model!$B$25)/Predictive_Model!$C$25)*Predictive_Model!$D$25+IF(C3228="Male",Predictive_Model!$D$31,IF(C3228="Other",Predictive_Model!$D$32,0))+IF(D3228="Premium",Predictive_Model!$D$34,IF(D3228="Standard",Predictive_Model!$D$35,0))+IF(G3228="Asia",Predictive_Model!$D$37,IF(G3228="Europe",Predictive_Model!$D$38,IF(G3228="North America",Predictive_Model!$D$39,IF(G3228="Oceania",Predictive_Model!$D$40,IF(G3228="South America",Predictive_Model!$D$41,0)))))+IF(H3228="Laptop",Predictive_Model!$D$43,IF(H3228="Mobile",Predictive_Model!$D$44,IF(H3228="TV",Predictive_Model!$D$45,IF(H3228="Tablet",Predictive_Model!$D$46,0))))+IF(K3228="Crypto",Predictive_Model!$D$48,IF(K3228="Debit Card",Predictive_Model!$D$49,IF(K3228="Gift Card",Predictive_Model!$D$50,IF(K3228="PayPal",Predictive_Model!$D$51,0))))+IF(N3228="Comedy",Predictive_Model!$D$53,IF(N3228="Documentary",Predictive_Model!$D$54,IF(N3228="Drama",Predictive_Model!$D$55,IF(N3228="Horror",Predictive_Model!$D$56,IF(N3228="Romance",Predictive_Model!$D$57,IF(N3228="Sci-Fi",Predictive_Model!$D$58,0)))))))))</f>
        <v>2.6525242139653681E-4</v>
      </c>
      <c r="V3228" s="3" t="str">
        <f t="shared" si="506"/>
        <v>Low</v>
      </c>
      <c r="W3228" s="6">
        <f t="shared" si="507"/>
        <v>4.771891060923697E-3</v>
      </c>
      <c r="X3228" s="3" t="str">
        <f t="shared" si="508"/>
        <v>Monitor</v>
      </c>
      <c r="Y3228" s="3" t="str">
        <f t="shared" si="509"/>
        <v>OK</v>
      </c>
    </row>
    <row r="3229" spans="1:25" x14ac:dyDescent="0.25">
      <c r="A3229" s="3" t="str">
        <f>Raw_Data!A3229</f>
        <v>b13b45b8-9130-4222-aced-db116c542c50</v>
      </c>
      <c r="B3229" s="3">
        <f>Raw_Data!B3229</f>
        <v>36</v>
      </c>
      <c r="C3229" s="3" t="str">
        <f>Raw_Data!C3229</f>
        <v>Male</v>
      </c>
      <c r="D3229" s="3" t="str">
        <f>Raw_Data!D3229</f>
        <v>Premium</v>
      </c>
      <c r="E3229" s="3">
        <f>Raw_Data!E3229</f>
        <v>7.25</v>
      </c>
      <c r="F3229" s="3">
        <f>Raw_Data!F3229</f>
        <v>36</v>
      </c>
      <c r="G3229" s="3" t="str">
        <f>Raw_Data!G3229</f>
        <v>Oceania</v>
      </c>
      <c r="H3229" s="3" t="str">
        <f>Raw_Data!H3229</f>
        <v>Tablet</v>
      </c>
      <c r="I3229" s="3">
        <f>Raw_Data!I3229</f>
        <v>17.989999999999998</v>
      </c>
      <c r="J3229" s="3">
        <f>Raw_Data!J3229</f>
        <v>0</v>
      </c>
      <c r="K3229" s="3" t="str">
        <f>Raw_Data!K3229</f>
        <v>Credit Card</v>
      </c>
      <c r="L3229" s="3">
        <f>Raw_Data!L3229</f>
        <v>5</v>
      </c>
      <c r="M3229" s="3">
        <f>Raw_Data!M3229</f>
        <v>0.2</v>
      </c>
      <c r="N3229" s="3" t="str">
        <f>Raw_Data!N3229</f>
        <v>Comedy</v>
      </c>
      <c r="O3229" s="3" t="str">
        <f t="shared" si="500"/>
        <v>35-44</v>
      </c>
      <c r="P3229" s="3" t="str">
        <f t="shared" si="501"/>
        <v>&lt;10h</v>
      </c>
      <c r="Q3229" s="3" t="str">
        <f t="shared" si="502"/>
        <v>22-45d</v>
      </c>
      <c r="R3229" s="3" t="str">
        <f t="shared" si="503"/>
        <v>Medium</v>
      </c>
      <c r="S3229" s="3" t="str">
        <f t="shared" si="504"/>
        <v>High</v>
      </c>
      <c r="T3229" s="3" t="str">
        <f t="shared" si="505"/>
        <v>Active</v>
      </c>
      <c r="U3229" s="4">
        <f>1/(1+EXP(-(Predictive_Model!$B$5+((B3229-Predictive_Model!$B$20)/Predictive_Model!$C$20)*Predictive_Model!$D$20+((E3229-Predictive_Model!$B$21)/Predictive_Model!$C$21)*Predictive_Model!$D$21+((F3229-Predictive_Model!$B$22)/Predictive_Model!$C$22)*Predictive_Model!$D$22+((I3229-Predictive_Model!$B$23)/Predictive_Model!$C$23)*Predictive_Model!$D$23+((L3229-Predictive_Model!$B$24)/Predictive_Model!$C$24)*Predictive_Model!$D$24+((M3229-Predictive_Model!$B$25)/Predictive_Model!$C$25)*Predictive_Model!$D$25+IF(C3229="Male",Predictive_Model!$D$31,IF(C3229="Other",Predictive_Model!$D$32,0))+IF(D3229="Premium",Predictive_Model!$D$34,IF(D3229="Standard",Predictive_Model!$D$35,0))+IF(G3229="Asia",Predictive_Model!$D$37,IF(G3229="Europe",Predictive_Model!$D$38,IF(G3229="North America",Predictive_Model!$D$39,IF(G3229="Oceania",Predictive_Model!$D$40,IF(G3229="South America",Predictive_Model!$D$41,0)))))+IF(H3229="Laptop",Predictive_Model!$D$43,IF(H3229="Mobile",Predictive_Model!$D$44,IF(H3229="TV",Predictive_Model!$D$45,IF(H3229="Tablet",Predictive_Model!$D$46,0))))+IF(K3229="Crypto",Predictive_Model!$D$48,IF(K3229="Debit Card",Predictive_Model!$D$49,IF(K3229="Gift Card",Predictive_Model!$D$50,IF(K3229="PayPal",Predictive_Model!$D$51,0))))+IF(N3229="Comedy",Predictive_Model!$D$53,IF(N3229="Documentary",Predictive_Model!$D$54,IF(N3229="Drama",Predictive_Model!$D$55,IF(N3229="Horror",Predictive_Model!$D$56,IF(N3229="Romance",Predictive_Model!$D$57,IF(N3229="Sci-Fi",Predictive_Model!$D$58,0)))))))))</f>
        <v>0.89809098499708162</v>
      </c>
      <c r="V3229" s="3" t="str">
        <f t="shared" si="506"/>
        <v>Critical</v>
      </c>
      <c r="W3229" s="6">
        <f t="shared" si="507"/>
        <v>16.156656820097496</v>
      </c>
      <c r="X3229" s="3" t="str">
        <f t="shared" si="508"/>
        <v>Priority 1</v>
      </c>
      <c r="Y3229" s="3" t="str">
        <f t="shared" si="509"/>
        <v>OK</v>
      </c>
    </row>
    <row r="3230" spans="1:25" x14ac:dyDescent="0.25">
      <c r="A3230" s="3" t="str">
        <f>Raw_Data!A3230</f>
        <v>5843bccd-c8a2-4294-b541-85481a633beb</v>
      </c>
      <c r="B3230" s="3">
        <f>Raw_Data!B3230</f>
        <v>54</v>
      </c>
      <c r="C3230" s="3" t="str">
        <f>Raw_Data!C3230</f>
        <v>Male</v>
      </c>
      <c r="D3230" s="3" t="str">
        <f>Raw_Data!D3230</f>
        <v>Premium</v>
      </c>
      <c r="E3230" s="3">
        <f>Raw_Data!E3230</f>
        <v>2.2799999999999998</v>
      </c>
      <c r="F3230" s="3">
        <f>Raw_Data!F3230</f>
        <v>47</v>
      </c>
      <c r="G3230" s="3" t="str">
        <f>Raw_Data!G3230</f>
        <v>Asia</v>
      </c>
      <c r="H3230" s="3" t="str">
        <f>Raw_Data!H3230</f>
        <v>Tablet</v>
      </c>
      <c r="I3230" s="3">
        <f>Raw_Data!I3230</f>
        <v>17.989999999999998</v>
      </c>
      <c r="J3230" s="3">
        <f>Raw_Data!J3230</f>
        <v>1</v>
      </c>
      <c r="K3230" s="3" t="str">
        <f>Raw_Data!K3230</f>
        <v>Crypto</v>
      </c>
      <c r="L3230" s="3">
        <f>Raw_Data!L3230</f>
        <v>3</v>
      </c>
      <c r="M3230" s="3">
        <f>Raw_Data!M3230</f>
        <v>0.05</v>
      </c>
      <c r="N3230" s="3" t="str">
        <f>Raw_Data!N3230</f>
        <v>Drama</v>
      </c>
      <c r="O3230" s="3" t="str">
        <f t="shared" si="500"/>
        <v>45-54</v>
      </c>
      <c r="P3230" s="3" t="str">
        <f t="shared" si="501"/>
        <v>&lt;10h</v>
      </c>
      <c r="Q3230" s="3" t="str">
        <f t="shared" si="502"/>
        <v>46-60d</v>
      </c>
      <c r="R3230" s="3" t="str">
        <f t="shared" si="503"/>
        <v>Low</v>
      </c>
      <c r="S3230" s="3" t="str">
        <f t="shared" si="504"/>
        <v>High</v>
      </c>
      <c r="T3230" s="3" t="str">
        <f t="shared" si="505"/>
        <v>Churned</v>
      </c>
      <c r="U3230" s="4">
        <f>1/(1+EXP(-(Predictive_Model!$B$5+((B3230-Predictive_Model!$B$20)/Predictive_Model!$C$20)*Predictive_Model!$D$20+((E3230-Predictive_Model!$B$21)/Predictive_Model!$C$21)*Predictive_Model!$D$21+((F3230-Predictive_Model!$B$22)/Predictive_Model!$C$22)*Predictive_Model!$D$22+((I3230-Predictive_Model!$B$23)/Predictive_Model!$C$23)*Predictive_Model!$D$23+((L3230-Predictive_Model!$B$24)/Predictive_Model!$C$24)*Predictive_Model!$D$24+((M3230-Predictive_Model!$B$25)/Predictive_Model!$C$25)*Predictive_Model!$D$25+IF(C3230="Male",Predictive_Model!$D$31,IF(C3230="Other",Predictive_Model!$D$32,0))+IF(D3230="Premium",Predictive_Model!$D$34,IF(D3230="Standard",Predictive_Model!$D$35,0))+IF(G3230="Asia",Predictive_Model!$D$37,IF(G3230="Europe",Predictive_Model!$D$38,IF(G3230="North America",Predictive_Model!$D$39,IF(G3230="Oceania",Predictive_Model!$D$40,IF(G3230="South America",Predictive_Model!$D$41,0)))))+IF(H3230="Laptop",Predictive_Model!$D$43,IF(H3230="Mobile",Predictive_Model!$D$44,IF(H3230="TV",Predictive_Model!$D$45,IF(H3230="Tablet",Predictive_Model!$D$46,0))))+IF(K3230="Crypto",Predictive_Model!$D$48,IF(K3230="Debit Card",Predictive_Model!$D$49,IF(K3230="Gift Card",Predictive_Model!$D$50,IF(K3230="PayPal",Predictive_Model!$D$51,0))))+IF(N3230="Comedy",Predictive_Model!$D$53,IF(N3230="Documentary",Predictive_Model!$D$54,IF(N3230="Drama",Predictive_Model!$D$55,IF(N3230="Horror",Predictive_Model!$D$56,IF(N3230="Romance",Predictive_Model!$D$57,IF(N3230="Sci-Fi",Predictive_Model!$D$58,0)))))))))</f>
        <v>0.99886547519452384</v>
      </c>
      <c r="V3230" s="3" t="str">
        <f t="shared" si="506"/>
        <v>Critical</v>
      </c>
      <c r="W3230" s="6">
        <f t="shared" si="507"/>
        <v>17.989999999999998</v>
      </c>
      <c r="X3230" s="3" t="str">
        <f t="shared" si="508"/>
        <v>Priority 1</v>
      </c>
      <c r="Y3230" s="3" t="str">
        <f t="shared" si="509"/>
        <v>OK</v>
      </c>
    </row>
    <row r="3231" spans="1:25" x14ac:dyDescent="0.25">
      <c r="A3231" s="3" t="str">
        <f>Raw_Data!A3231</f>
        <v>56e385b7-755f-4c91-917e-0a5a60db358a</v>
      </c>
      <c r="B3231" s="3">
        <f>Raw_Data!B3231</f>
        <v>31</v>
      </c>
      <c r="C3231" s="3" t="str">
        <f>Raw_Data!C3231</f>
        <v>Other</v>
      </c>
      <c r="D3231" s="3" t="str">
        <f>Raw_Data!D3231</f>
        <v>Standard</v>
      </c>
      <c r="E3231" s="3">
        <f>Raw_Data!E3231</f>
        <v>18.09</v>
      </c>
      <c r="F3231" s="3">
        <f>Raw_Data!F3231</f>
        <v>34</v>
      </c>
      <c r="G3231" s="3" t="str">
        <f>Raw_Data!G3231</f>
        <v>Europe</v>
      </c>
      <c r="H3231" s="3" t="str">
        <f>Raw_Data!H3231</f>
        <v>TV</v>
      </c>
      <c r="I3231" s="3">
        <f>Raw_Data!I3231</f>
        <v>13.99</v>
      </c>
      <c r="J3231" s="3">
        <f>Raw_Data!J3231</f>
        <v>0</v>
      </c>
      <c r="K3231" s="3" t="str">
        <f>Raw_Data!K3231</f>
        <v>Gift Card</v>
      </c>
      <c r="L3231" s="3">
        <f>Raw_Data!L3231</f>
        <v>4</v>
      </c>
      <c r="M3231" s="3">
        <f>Raw_Data!M3231</f>
        <v>0.52</v>
      </c>
      <c r="N3231" s="3" t="str">
        <f>Raw_Data!N3231</f>
        <v>Action</v>
      </c>
      <c r="O3231" s="3" t="str">
        <f t="shared" si="500"/>
        <v>25-34</v>
      </c>
      <c r="P3231" s="3" t="str">
        <f t="shared" si="501"/>
        <v>10-24h</v>
      </c>
      <c r="Q3231" s="3" t="str">
        <f t="shared" si="502"/>
        <v>22-45d</v>
      </c>
      <c r="R3231" s="3" t="str">
        <f t="shared" si="503"/>
        <v>Medium</v>
      </c>
      <c r="S3231" s="3" t="str">
        <f t="shared" si="504"/>
        <v>Mid</v>
      </c>
      <c r="T3231" s="3" t="str">
        <f t="shared" si="505"/>
        <v>Active</v>
      </c>
      <c r="U3231" s="4">
        <f>1/(1+EXP(-(Predictive_Model!$B$5+((B3231-Predictive_Model!$B$20)/Predictive_Model!$C$20)*Predictive_Model!$D$20+((E3231-Predictive_Model!$B$21)/Predictive_Model!$C$21)*Predictive_Model!$D$21+((F3231-Predictive_Model!$B$22)/Predictive_Model!$C$22)*Predictive_Model!$D$22+((I3231-Predictive_Model!$B$23)/Predictive_Model!$C$23)*Predictive_Model!$D$23+((L3231-Predictive_Model!$B$24)/Predictive_Model!$C$24)*Predictive_Model!$D$24+((M3231-Predictive_Model!$B$25)/Predictive_Model!$C$25)*Predictive_Model!$D$25+IF(C3231="Male",Predictive_Model!$D$31,IF(C3231="Other",Predictive_Model!$D$32,0))+IF(D3231="Premium",Predictive_Model!$D$34,IF(D3231="Standard",Predictive_Model!$D$35,0))+IF(G3231="Asia",Predictive_Model!$D$37,IF(G3231="Europe",Predictive_Model!$D$38,IF(G3231="North America",Predictive_Model!$D$39,IF(G3231="Oceania",Predictive_Model!$D$40,IF(G3231="South America",Predictive_Model!$D$41,0)))))+IF(H3231="Laptop",Predictive_Model!$D$43,IF(H3231="Mobile",Predictive_Model!$D$44,IF(H3231="TV",Predictive_Model!$D$45,IF(H3231="Tablet",Predictive_Model!$D$46,0))))+IF(K3231="Crypto",Predictive_Model!$D$48,IF(K3231="Debit Card",Predictive_Model!$D$49,IF(K3231="Gift Card",Predictive_Model!$D$50,IF(K3231="PayPal",Predictive_Model!$D$51,0))))+IF(N3231="Comedy",Predictive_Model!$D$53,IF(N3231="Documentary",Predictive_Model!$D$54,IF(N3231="Drama",Predictive_Model!$D$55,IF(N3231="Horror",Predictive_Model!$D$56,IF(N3231="Romance",Predictive_Model!$D$57,IF(N3231="Sci-Fi",Predictive_Model!$D$58,0)))))))))</f>
        <v>0.28325425247898844</v>
      </c>
      <c r="V3231" s="3" t="str">
        <f t="shared" si="506"/>
        <v>Medium</v>
      </c>
      <c r="W3231" s="6">
        <f t="shared" si="507"/>
        <v>3.9627269921810484</v>
      </c>
      <c r="X3231" s="3" t="str">
        <f t="shared" si="508"/>
        <v>Monitor</v>
      </c>
      <c r="Y3231" s="3" t="str">
        <f t="shared" si="509"/>
        <v>OK</v>
      </c>
    </row>
    <row r="3232" spans="1:25" x14ac:dyDescent="0.25">
      <c r="A3232" s="3" t="str">
        <f>Raw_Data!A3232</f>
        <v>f2477cdd-25e4-47c2-8b0e-2194e62a4ea2</v>
      </c>
      <c r="B3232" s="3">
        <f>Raw_Data!B3232</f>
        <v>64</v>
      </c>
      <c r="C3232" s="3" t="str">
        <f>Raw_Data!C3232</f>
        <v>Female</v>
      </c>
      <c r="D3232" s="3" t="str">
        <f>Raw_Data!D3232</f>
        <v>Premium</v>
      </c>
      <c r="E3232" s="3">
        <f>Raw_Data!E3232</f>
        <v>9.3699999999999992</v>
      </c>
      <c r="F3232" s="3">
        <f>Raw_Data!F3232</f>
        <v>16</v>
      </c>
      <c r="G3232" s="3" t="str">
        <f>Raw_Data!G3232</f>
        <v>South America</v>
      </c>
      <c r="H3232" s="3" t="str">
        <f>Raw_Data!H3232</f>
        <v>Tablet</v>
      </c>
      <c r="I3232" s="3">
        <f>Raw_Data!I3232</f>
        <v>17.989999999999998</v>
      </c>
      <c r="J3232" s="3">
        <f>Raw_Data!J3232</f>
        <v>0</v>
      </c>
      <c r="K3232" s="3" t="str">
        <f>Raw_Data!K3232</f>
        <v>Crypto</v>
      </c>
      <c r="L3232" s="3">
        <f>Raw_Data!L3232</f>
        <v>5</v>
      </c>
      <c r="M3232" s="3">
        <f>Raw_Data!M3232</f>
        <v>0.55000000000000004</v>
      </c>
      <c r="N3232" s="3" t="str">
        <f>Raw_Data!N3232</f>
        <v>Drama</v>
      </c>
      <c r="O3232" s="3" t="str">
        <f t="shared" si="500"/>
        <v>55-70</v>
      </c>
      <c r="P3232" s="3" t="str">
        <f t="shared" si="501"/>
        <v>&lt;10h</v>
      </c>
      <c r="Q3232" s="3" t="str">
        <f t="shared" si="502"/>
        <v>8-21d</v>
      </c>
      <c r="R3232" s="3" t="str">
        <f t="shared" si="503"/>
        <v>Medium</v>
      </c>
      <c r="S3232" s="3" t="str">
        <f t="shared" si="504"/>
        <v>High</v>
      </c>
      <c r="T3232" s="3" t="str">
        <f t="shared" si="505"/>
        <v>Active</v>
      </c>
      <c r="U3232" s="4">
        <f>1/(1+EXP(-(Predictive_Model!$B$5+((B3232-Predictive_Model!$B$20)/Predictive_Model!$C$20)*Predictive_Model!$D$20+((E3232-Predictive_Model!$B$21)/Predictive_Model!$C$21)*Predictive_Model!$D$21+((F3232-Predictive_Model!$B$22)/Predictive_Model!$C$22)*Predictive_Model!$D$22+((I3232-Predictive_Model!$B$23)/Predictive_Model!$C$23)*Predictive_Model!$D$23+((L3232-Predictive_Model!$B$24)/Predictive_Model!$C$24)*Predictive_Model!$D$24+((M3232-Predictive_Model!$B$25)/Predictive_Model!$C$25)*Predictive_Model!$D$25+IF(C3232="Male",Predictive_Model!$D$31,IF(C3232="Other",Predictive_Model!$D$32,0))+IF(D3232="Premium",Predictive_Model!$D$34,IF(D3232="Standard",Predictive_Model!$D$35,0))+IF(G3232="Asia",Predictive_Model!$D$37,IF(G3232="Europe",Predictive_Model!$D$38,IF(G3232="North America",Predictive_Model!$D$39,IF(G3232="Oceania",Predictive_Model!$D$40,IF(G3232="South America",Predictive_Model!$D$41,0)))))+IF(H3232="Laptop",Predictive_Model!$D$43,IF(H3232="Mobile",Predictive_Model!$D$44,IF(H3232="TV",Predictive_Model!$D$45,IF(H3232="Tablet",Predictive_Model!$D$46,0))))+IF(K3232="Crypto",Predictive_Model!$D$48,IF(K3232="Debit Card",Predictive_Model!$D$49,IF(K3232="Gift Card",Predictive_Model!$D$50,IF(K3232="PayPal",Predictive_Model!$D$51,0))))+IF(N3232="Comedy",Predictive_Model!$D$53,IF(N3232="Documentary",Predictive_Model!$D$54,IF(N3232="Drama",Predictive_Model!$D$55,IF(N3232="Horror",Predictive_Model!$D$56,IF(N3232="Romance",Predictive_Model!$D$57,IF(N3232="Sci-Fi",Predictive_Model!$D$58,0)))))))))</f>
        <v>0.15959786739986501</v>
      </c>
      <c r="V3232" s="3" t="str">
        <f t="shared" si="506"/>
        <v>Low</v>
      </c>
      <c r="W3232" s="6">
        <f t="shared" si="507"/>
        <v>2.8711656345235714</v>
      </c>
      <c r="X3232" s="3" t="str">
        <f t="shared" si="508"/>
        <v>Monitor</v>
      </c>
      <c r="Y3232" s="3" t="str">
        <f t="shared" si="509"/>
        <v>OK</v>
      </c>
    </row>
    <row r="3233" spans="1:25" x14ac:dyDescent="0.25">
      <c r="A3233" s="3" t="str">
        <f>Raw_Data!A3233</f>
        <v>153d426a-bfd4-47d8-9821-a84a5e9fee7b</v>
      </c>
      <c r="B3233" s="3">
        <f>Raw_Data!B3233</f>
        <v>55</v>
      </c>
      <c r="C3233" s="3" t="str">
        <f>Raw_Data!C3233</f>
        <v>Female</v>
      </c>
      <c r="D3233" s="3" t="str">
        <f>Raw_Data!D3233</f>
        <v>Basic</v>
      </c>
      <c r="E3233" s="3">
        <f>Raw_Data!E3233</f>
        <v>11.36</v>
      </c>
      <c r="F3233" s="3">
        <f>Raw_Data!F3233</f>
        <v>0</v>
      </c>
      <c r="G3233" s="3" t="str">
        <f>Raw_Data!G3233</f>
        <v>North America</v>
      </c>
      <c r="H3233" s="3" t="str">
        <f>Raw_Data!H3233</f>
        <v>Laptop</v>
      </c>
      <c r="I3233" s="3">
        <f>Raw_Data!I3233</f>
        <v>8.99</v>
      </c>
      <c r="J3233" s="3">
        <f>Raw_Data!J3233</f>
        <v>0</v>
      </c>
      <c r="K3233" s="3" t="str">
        <f>Raw_Data!K3233</f>
        <v>PayPal</v>
      </c>
      <c r="L3233" s="3">
        <f>Raw_Data!L3233</f>
        <v>4</v>
      </c>
      <c r="M3233" s="3">
        <f>Raw_Data!M3233</f>
        <v>11.36</v>
      </c>
      <c r="N3233" s="3" t="str">
        <f>Raw_Data!N3233</f>
        <v>Comedy</v>
      </c>
      <c r="O3233" s="3" t="str">
        <f t="shared" si="500"/>
        <v>55-70</v>
      </c>
      <c r="P3233" s="3" t="str">
        <f t="shared" si="501"/>
        <v>10-24h</v>
      </c>
      <c r="Q3233" s="3" t="str">
        <f t="shared" si="502"/>
        <v>0-7d</v>
      </c>
      <c r="R3233" s="3" t="str">
        <f t="shared" si="503"/>
        <v>Medium</v>
      </c>
      <c r="S3233" s="3" t="str">
        <f t="shared" si="504"/>
        <v>Low</v>
      </c>
      <c r="T3233" s="3" t="str">
        <f t="shared" si="505"/>
        <v>Active</v>
      </c>
      <c r="U3233" s="4">
        <f>1/(1+EXP(-(Predictive_Model!$B$5+((B3233-Predictive_Model!$B$20)/Predictive_Model!$C$20)*Predictive_Model!$D$20+((E3233-Predictive_Model!$B$21)/Predictive_Model!$C$21)*Predictive_Model!$D$21+((F3233-Predictive_Model!$B$22)/Predictive_Model!$C$22)*Predictive_Model!$D$22+((I3233-Predictive_Model!$B$23)/Predictive_Model!$C$23)*Predictive_Model!$D$23+((L3233-Predictive_Model!$B$24)/Predictive_Model!$C$24)*Predictive_Model!$D$24+((M3233-Predictive_Model!$B$25)/Predictive_Model!$C$25)*Predictive_Model!$D$25+IF(C3233="Male",Predictive_Model!$D$31,IF(C3233="Other",Predictive_Model!$D$32,0))+IF(D3233="Premium",Predictive_Model!$D$34,IF(D3233="Standard",Predictive_Model!$D$35,0))+IF(G3233="Asia",Predictive_Model!$D$37,IF(G3233="Europe",Predictive_Model!$D$38,IF(G3233="North America",Predictive_Model!$D$39,IF(G3233="Oceania",Predictive_Model!$D$40,IF(G3233="South America",Predictive_Model!$D$41,0)))))+IF(H3233="Laptop",Predictive_Model!$D$43,IF(H3233="Mobile",Predictive_Model!$D$44,IF(H3233="TV",Predictive_Model!$D$45,IF(H3233="Tablet",Predictive_Model!$D$46,0))))+IF(K3233="Crypto",Predictive_Model!$D$48,IF(K3233="Debit Card",Predictive_Model!$D$49,IF(K3233="Gift Card",Predictive_Model!$D$50,IF(K3233="PayPal",Predictive_Model!$D$51,0))))+IF(N3233="Comedy",Predictive_Model!$D$53,IF(N3233="Documentary",Predictive_Model!$D$54,IF(N3233="Drama",Predictive_Model!$D$55,IF(N3233="Horror",Predictive_Model!$D$56,IF(N3233="Romance",Predictive_Model!$D$57,IF(N3233="Sci-Fi",Predictive_Model!$D$58,0)))))))))</f>
        <v>1.1539844191732489E-9</v>
      </c>
      <c r="V3233" s="3" t="str">
        <f t="shared" si="506"/>
        <v>Low</v>
      </c>
      <c r="W3233" s="6">
        <f t="shared" si="507"/>
        <v>1.0374319928367507E-8</v>
      </c>
      <c r="X3233" s="3" t="str">
        <f t="shared" si="508"/>
        <v>Monitor</v>
      </c>
      <c r="Y3233" s="3" t="str">
        <f t="shared" si="509"/>
        <v>OK</v>
      </c>
    </row>
    <row r="3234" spans="1:25" x14ac:dyDescent="0.25">
      <c r="A3234" s="3" t="str">
        <f>Raw_Data!A3234</f>
        <v>b512a9aa-3832-4ec2-bfc0-65cec94afd68</v>
      </c>
      <c r="B3234" s="3">
        <f>Raw_Data!B3234</f>
        <v>51</v>
      </c>
      <c r="C3234" s="3" t="str">
        <f>Raw_Data!C3234</f>
        <v>Female</v>
      </c>
      <c r="D3234" s="3" t="str">
        <f>Raw_Data!D3234</f>
        <v>Basic</v>
      </c>
      <c r="E3234" s="3">
        <f>Raw_Data!E3234</f>
        <v>6.21</v>
      </c>
      <c r="F3234" s="3">
        <f>Raw_Data!F3234</f>
        <v>40</v>
      </c>
      <c r="G3234" s="3" t="str">
        <f>Raw_Data!G3234</f>
        <v>South America</v>
      </c>
      <c r="H3234" s="3" t="str">
        <f>Raw_Data!H3234</f>
        <v>TV</v>
      </c>
      <c r="I3234" s="3">
        <f>Raw_Data!I3234</f>
        <v>8.99</v>
      </c>
      <c r="J3234" s="3">
        <f>Raw_Data!J3234</f>
        <v>1</v>
      </c>
      <c r="K3234" s="3" t="str">
        <f>Raw_Data!K3234</f>
        <v>Debit Card</v>
      </c>
      <c r="L3234" s="3">
        <f>Raw_Data!L3234</f>
        <v>5</v>
      </c>
      <c r="M3234" s="3">
        <f>Raw_Data!M3234</f>
        <v>0.15</v>
      </c>
      <c r="N3234" s="3" t="str">
        <f>Raw_Data!N3234</f>
        <v>Sci-Fi</v>
      </c>
      <c r="O3234" s="3" t="str">
        <f t="shared" si="500"/>
        <v>45-54</v>
      </c>
      <c r="P3234" s="3" t="str">
        <f t="shared" si="501"/>
        <v>&lt;10h</v>
      </c>
      <c r="Q3234" s="3" t="str">
        <f t="shared" si="502"/>
        <v>22-45d</v>
      </c>
      <c r="R3234" s="3" t="str">
        <f t="shared" si="503"/>
        <v>Medium</v>
      </c>
      <c r="S3234" s="3" t="str">
        <f t="shared" si="504"/>
        <v>Low</v>
      </c>
      <c r="T3234" s="3" t="str">
        <f t="shared" si="505"/>
        <v>Churned</v>
      </c>
      <c r="U3234" s="4">
        <f>1/(1+EXP(-(Predictive_Model!$B$5+((B3234-Predictive_Model!$B$20)/Predictive_Model!$C$20)*Predictive_Model!$D$20+((E3234-Predictive_Model!$B$21)/Predictive_Model!$C$21)*Predictive_Model!$D$21+((F3234-Predictive_Model!$B$22)/Predictive_Model!$C$22)*Predictive_Model!$D$22+((I3234-Predictive_Model!$B$23)/Predictive_Model!$C$23)*Predictive_Model!$D$23+((L3234-Predictive_Model!$B$24)/Predictive_Model!$C$24)*Predictive_Model!$D$24+((M3234-Predictive_Model!$B$25)/Predictive_Model!$C$25)*Predictive_Model!$D$25+IF(C3234="Male",Predictive_Model!$D$31,IF(C3234="Other",Predictive_Model!$D$32,0))+IF(D3234="Premium",Predictive_Model!$D$34,IF(D3234="Standard",Predictive_Model!$D$35,0))+IF(G3234="Asia",Predictive_Model!$D$37,IF(G3234="Europe",Predictive_Model!$D$38,IF(G3234="North America",Predictive_Model!$D$39,IF(G3234="Oceania",Predictive_Model!$D$40,IF(G3234="South America",Predictive_Model!$D$41,0)))))+IF(H3234="Laptop",Predictive_Model!$D$43,IF(H3234="Mobile",Predictive_Model!$D$44,IF(H3234="TV",Predictive_Model!$D$45,IF(H3234="Tablet",Predictive_Model!$D$46,0))))+IF(K3234="Crypto",Predictive_Model!$D$48,IF(K3234="Debit Card",Predictive_Model!$D$49,IF(K3234="Gift Card",Predictive_Model!$D$50,IF(K3234="PayPal",Predictive_Model!$D$51,0))))+IF(N3234="Comedy",Predictive_Model!$D$53,IF(N3234="Documentary",Predictive_Model!$D$54,IF(N3234="Drama",Predictive_Model!$D$55,IF(N3234="Horror",Predictive_Model!$D$56,IF(N3234="Romance",Predictive_Model!$D$57,IF(N3234="Sci-Fi",Predictive_Model!$D$58,0)))))))))</f>
        <v>0.98555882813382778</v>
      </c>
      <c r="V3234" s="3" t="str">
        <f t="shared" si="506"/>
        <v>Critical</v>
      </c>
      <c r="W3234" s="6">
        <f t="shared" si="507"/>
        <v>8.99</v>
      </c>
      <c r="X3234" s="3" t="str">
        <f t="shared" si="508"/>
        <v>Priority 2</v>
      </c>
      <c r="Y3234" s="3" t="str">
        <f t="shared" si="509"/>
        <v>OK</v>
      </c>
    </row>
    <row r="3235" spans="1:25" x14ac:dyDescent="0.25">
      <c r="A3235" s="3" t="str">
        <f>Raw_Data!A3235</f>
        <v>19ef59d2-6a1c-4507-8b4c-8d8fbd68db12</v>
      </c>
      <c r="B3235" s="3">
        <f>Raw_Data!B3235</f>
        <v>66</v>
      </c>
      <c r="C3235" s="3" t="str">
        <f>Raw_Data!C3235</f>
        <v>Female</v>
      </c>
      <c r="D3235" s="3" t="str">
        <f>Raw_Data!D3235</f>
        <v>Premium</v>
      </c>
      <c r="E3235" s="3">
        <f>Raw_Data!E3235</f>
        <v>1.37</v>
      </c>
      <c r="F3235" s="3">
        <f>Raw_Data!F3235</f>
        <v>36</v>
      </c>
      <c r="G3235" s="3" t="str">
        <f>Raw_Data!G3235</f>
        <v>North America</v>
      </c>
      <c r="H3235" s="3" t="str">
        <f>Raw_Data!H3235</f>
        <v>Desktop</v>
      </c>
      <c r="I3235" s="3">
        <f>Raw_Data!I3235</f>
        <v>17.989999999999998</v>
      </c>
      <c r="J3235" s="3">
        <f>Raw_Data!J3235</f>
        <v>1</v>
      </c>
      <c r="K3235" s="3" t="str">
        <f>Raw_Data!K3235</f>
        <v>PayPal</v>
      </c>
      <c r="L3235" s="3">
        <f>Raw_Data!L3235</f>
        <v>5</v>
      </c>
      <c r="M3235" s="3">
        <f>Raw_Data!M3235</f>
        <v>0.04</v>
      </c>
      <c r="N3235" s="3" t="str">
        <f>Raw_Data!N3235</f>
        <v>Action</v>
      </c>
      <c r="O3235" s="3" t="str">
        <f t="shared" si="500"/>
        <v>55-70</v>
      </c>
      <c r="P3235" s="3" t="str">
        <f t="shared" si="501"/>
        <v>&lt;10h</v>
      </c>
      <c r="Q3235" s="3" t="str">
        <f t="shared" si="502"/>
        <v>22-45d</v>
      </c>
      <c r="R3235" s="3" t="str">
        <f t="shared" si="503"/>
        <v>Medium</v>
      </c>
      <c r="S3235" s="3" t="str">
        <f t="shared" si="504"/>
        <v>High</v>
      </c>
      <c r="T3235" s="3" t="str">
        <f t="shared" si="505"/>
        <v>Churned</v>
      </c>
      <c r="U3235" s="4">
        <f>1/(1+EXP(-(Predictive_Model!$B$5+((B3235-Predictive_Model!$B$20)/Predictive_Model!$C$20)*Predictive_Model!$D$20+((E3235-Predictive_Model!$B$21)/Predictive_Model!$C$21)*Predictive_Model!$D$21+((F3235-Predictive_Model!$B$22)/Predictive_Model!$C$22)*Predictive_Model!$D$22+((I3235-Predictive_Model!$B$23)/Predictive_Model!$C$23)*Predictive_Model!$D$23+((L3235-Predictive_Model!$B$24)/Predictive_Model!$C$24)*Predictive_Model!$D$24+((M3235-Predictive_Model!$B$25)/Predictive_Model!$C$25)*Predictive_Model!$D$25+IF(C3235="Male",Predictive_Model!$D$31,IF(C3235="Other",Predictive_Model!$D$32,0))+IF(D3235="Premium",Predictive_Model!$D$34,IF(D3235="Standard",Predictive_Model!$D$35,0))+IF(G3235="Asia",Predictive_Model!$D$37,IF(G3235="Europe",Predictive_Model!$D$38,IF(G3235="North America",Predictive_Model!$D$39,IF(G3235="Oceania",Predictive_Model!$D$40,IF(G3235="South America",Predictive_Model!$D$41,0)))))+IF(H3235="Laptop",Predictive_Model!$D$43,IF(H3235="Mobile",Predictive_Model!$D$44,IF(H3235="TV",Predictive_Model!$D$45,IF(H3235="Tablet",Predictive_Model!$D$46,0))))+IF(K3235="Crypto",Predictive_Model!$D$48,IF(K3235="Debit Card",Predictive_Model!$D$49,IF(K3235="Gift Card",Predictive_Model!$D$50,IF(K3235="PayPal",Predictive_Model!$D$51,0))))+IF(N3235="Comedy",Predictive_Model!$D$53,IF(N3235="Documentary",Predictive_Model!$D$54,IF(N3235="Drama",Predictive_Model!$D$55,IF(N3235="Horror",Predictive_Model!$D$56,IF(N3235="Romance",Predictive_Model!$D$57,IF(N3235="Sci-Fi",Predictive_Model!$D$58,0)))))))))</f>
        <v>0.94481959686989037</v>
      </c>
      <c r="V3235" s="3" t="str">
        <f t="shared" si="506"/>
        <v>Critical</v>
      </c>
      <c r="W3235" s="6">
        <f t="shared" si="507"/>
        <v>17.989999999999998</v>
      </c>
      <c r="X3235" s="3" t="str">
        <f t="shared" si="508"/>
        <v>Priority 1</v>
      </c>
      <c r="Y3235" s="3" t="str">
        <f t="shared" si="509"/>
        <v>OK</v>
      </c>
    </row>
    <row r="3236" spans="1:25" x14ac:dyDescent="0.25">
      <c r="A3236" s="3" t="str">
        <f>Raw_Data!A3236</f>
        <v>7ccb2fc4-29ae-47d5-b9ca-c10d7e9dce63</v>
      </c>
      <c r="B3236" s="3">
        <f>Raw_Data!B3236</f>
        <v>57</v>
      </c>
      <c r="C3236" s="3" t="str">
        <f>Raw_Data!C3236</f>
        <v>Male</v>
      </c>
      <c r="D3236" s="3" t="str">
        <f>Raw_Data!D3236</f>
        <v>Standard</v>
      </c>
      <c r="E3236" s="3">
        <f>Raw_Data!E3236</f>
        <v>8.27</v>
      </c>
      <c r="F3236" s="3">
        <f>Raw_Data!F3236</f>
        <v>59</v>
      </c>
      <c r="G3236" s="3" t="str">
        <f>Raw_Data!G3236</f>
        <v>Europe</v>
      </c>
      <c r="H3236" s="3" t="str">
        <f>Raw_Data!H3236</f>
        <v>Desktop</v>
      </c>
      <c r="I3236" s="3">
        <f>Raw_Data!I3236</f>
        <v>13.99</v>
      </c>
      <c r="J3236" s="3">
        <f>Raw_Data!J3236</f>
        <v>0</v>
      </c>
      <c r="K3236" s="3" t="str">
        <f>Raw_Data!K3236</f>
        <v>Debit Card</v>
      </c>
      <c r="L3236" s="3">
        <f>Raw_Data!L3236</f>
        <v>4</v>
      </c>
      <c r="M3236" s="3">
        <f>Raw_Data!M3236</f>
        <v>0.14000000000000001</v>
      </c>
      <c r="N3236" s="3" t="str">
        <f>Raw_Data!N3236</f>
        <v>Romance</v>
      </c>
      <c r="O3236" s="3" t="str">
        <f t="shared" si="500"/>
        <v>55-70</v>
      </c>
      <c r="P3236" s="3" t="str">
        <f t="shared" si="501"/>
        <v>&lt;10h</v>
      </c>
      <c r="Q3236" s="3" t="str">
        <f t="shared" si="502"/>
        <v>46-60d</v>
      </c>
      <c r="R3236" s="3" t="str">
        <f t="shared" si="503"/>
        <v>Low</v>
      </c>
      <c r="S3236" s="3" t="str">
        <f t="shared" si="504"/>
        <v>Mid</v>
      </c>
      <c r="T3236" s="3" t="str">
        <f t="shared" si="505"/>
        <v>Active</v>
      </c>
      <c r="U3236" s="4">
        <f>1/(1+EXP(-(Predictive_Model!$B$5+((B3236-Predictive_Model!$B$20)/Predictive_Model!$C$20)*Predictive_Model!$D$20+((E3236-Predictive_Model!$B$21)/Predictive_Model!$C$21)*Predictive_Model!$D$21+((F3236-Predictive_Model!$B$22)/Predictive_Model!$C$22)*Predictive_Model!$D$22+((I3236-Predictive_Model!$B$23)/Predictive_Model!$C$23)*Predictive_Model!$D$23+((L3236-Predictive_Model!$B$24)/Predictive_Model!$C$24)*Predictive_Model!$D$24+((M3236-Predictive_Model!$B$25)/Predictive_Model!$C$25)*Predictive_Model!$D$25+IF(C3236="Male",Predictive_Model!$D$31,IF(C3236="Other",Predictive_Model!$D$32,0))+IF(D3236="Premium",Predictive_Model!$D$34,IF(D3236="Standard",Predictive_Model!$D$35,0))+IF(G3236="Asia",Predictive_Model!$D$37,IF(G3236="Europe",Predictive_Model!$D$38,IF(G3236="North America",Predictive_Model!$D$39,IF(G3236="Oceania",Predictive_Model!$D$40,IF(G3236="South America",Predictive_Model!$D$41,0)))))+IF(H3236="Laptop",Predictive_Model!$D$43,IF(H3236="Mobile",Predictive_Model!$D$44,IF(H3236="TV",Predictive_Model!$D$45,IF(H3236="Tablet",Predictive_Model!$D$46,0))))+IF(K3236="Crypto",Predictive_Model!$D$48,IF(K3236="Debit Card",Predictive_Model!$D$49,IF(K3236="Gift Card",Predictive_Model!$D$50,IF(K3236="PayPal",Predictive_Model!$D$51,0))))+IF(N3236="Comedy",Predictive_Model!$D$53,IF(N3236="Documentary",Predictive_Model!$D$54,IF(N3236="Drama",Predictive_Model!$D$55,IF(N3236="Horror",Predictive_Model!$D$56,IF(N3236="Romance",Predictive_Model!$D$57,IF(N3236="Sci-Fi",Predictive_Model!$D$58,0)))))))))</f>
        <v>0.99691629223947997</v>
      </c>
      <c r="V3236" s="3" t="str">
        <f t="shared" si="506"/>
        <v>Critical</v>
      </c>
      <c r="W3236" s="6">
        <f t="shared" si="507"/>
        <v>13.946858928430325</v>
      </c>
      <c r="X3236" s="3" t="str">
        <f t="shared" si="508"/>
        <v>Priority 2</v>
      </c>
      <c r="Y3236" s="3" t="str">
        <f t="shared" si="509"/>
        <v>OK</v>
      </c>
    </row>
    <row r="3237" spans="1:25" x14ac:dyDescent="0.25">
      <c r="A3237" s="3" t="str">
        <f>Raw_Data!A3237</f>
        <v>51440c93-aa74-453e-a0ac-0fd9cb25409f</v>
      </c>
      <c r="B3237" s="3">
        <f>Raw_Data!B3237</f>
        <v>68</v>
      </c>
      <c r="C3237" s="3" t="str">
        <f>Raw_Data!C3237</f>
        <v>Female</v>
      </c>
      <c r="D3237" s="3" t="str">
        <f>Raw_Data!D3237</f>
        <v>Standard</v>
      </c>
      <c r="E3237" s="3">
        <f>Raw_Data!E3237</f>
        <v>26.58</v>
      </c>
      <c r="F3237" s="3">
        <f>Raw_Data!F3237</f>
        <v>36</v>
      </c>
      <c r="G3237" s="3" t="str">
        <f>Raw_Data!G3237</f>
        <v>Oceania</v>
      </c>
      <c r="H3237" s="3" t="str">
        <f>Raw_Data!H3237</f>
        <v>Desktop</v>
      </c>
      <c r="I3237" s="3">
        <f>Raw_Data!I3237</f>
        <v>13.99</v>
      </c>
      <c r="J3237" s="3">
        <f>Raw_Data!J3237</f>
        <v>0</v>
      </c>
      <c r="K3237" s="3" t="str">
        <f>Raw_Data!K3237</f>
        <v>Debit Card</v>
      </c>
      <c r="L3237" s="3">
        <f>Raw_Data!L3237</f>
        <v>4</v>
      </c>
      <c r="M3237" s="3">
        <f>Raw_Data!M3237</f>
        <v>0.72</v>
      </c>
      <c r="N3237" s="3" t="str">
        <f>Raw_Data!N3237</f>
        <v>Romance</v>
      </c>
      <c r="O3237" s="3" t="str">
        <f t="shared" si="500"/>
        <v>55-70</v>
      </c>
      <c r="P3237" s="3" t="str">
        <f t="shared" si="501"/>
        <v>25-49h</v>
      </c>
      <c r="Q3237" s="3" t="str">
        <f t="shared" si="502"/>
        <v>22-45d</v>
      </c>
      <c r="R3237" s="3" t="str">
        <f t="shared" si="503"/>
        <v>Medium</v>
      </c>
      <c r="S3237" s="3" t="str">
        <f t="shared" si="504"/>
        <v>Mid</v>
      </c>
      <c r="T3237" s="3" t="str">
        <f t="shared" si="505"/>
        <v>Active</v>
      </c>
      <c r="U3237" s="4">
        <f>1/(1+EXP(-(Predictive_Model!$B$5+((B3237-Predictive_Model!$B$20)/Predictive_Model!$C$20)*Predictive_Model!$D$20+((E3237-Predictive_Model!$B$21)/Predictive_Model!$C$21)*Predictive_Model!$D$21+((F3237-Predictive_Model!$B$22)/Predictive_Model!$C$22)*Predictive_Model!$D$22+((I3237-Predictive_Model!$B$23)/Predictive_Model!$C$23)*Predictive_Model!$D$23+((L3237-Predictive_Model!$B$24)/Predictive_Model!$C$24)*Predictive_Model!$D$24+((M3237-Predictive_Model!$B$25)/Predictive_Model!$C$25)*Predictive_Model!$D$25+IF(C3237="Male",Predictive_Model!$D$31,IF(C3237="Other",Predictive_Model!$D$32,0))+IF(D3237="Premium",Predictive_Model!$D$34,IF(D3237="Standard",Predictive_Model!$D$35,0))+IF(G3237="Asia",Predictive_Model!$D$37,IF(G3237="Europe",Predictive_Model!$D$38,IF(G3237="North America",Predictive_Model!$D$39,IF(G3237="Oceania",Predictive_Model!$D$40,IF(G3237="South America",Predictive_Model!$D$41,0)))))+IF(H3237="Laptop",Predictive_Model!$D$43,IF(H3237="Mobile",Predictive_Model!$D$44,IF(H3237="TV",Predictive_Model!$D$45,IF(H3237="Tablet",Predictive_Model!$D$46,0))))+IF(K3237="Crypto",Predictive_Model!$D$48,IF(K3237="Debit Card",Predictive_Model!$D$49,IF(K3237="Gift Card",Predictive_Model!$D$50,IF(K3237="PayPal",Predictive_Model!$D$51,0))))+IF(N3237="Comedy",Predictive_Model!$D$53,IF(N3237="Documentary",Predictive_Model!$D$54,IF(N3237="Drama",Predictive_Model!$D$55,IF(N3237="Horror",Predictive_Model!$D$56,IF(N3237="Romance",Predictive_Model!$D$57,IF(N3237="Sci-Fi",Predictive_Model!$D$58,0)))))))))</f>
        <v>2.272548748757805E-2</v>
      </c>
      <c r="V3237" s="3" t="str">
        <f t="shared" si="506"/>
        <v>Low</v>
      </c>
      <c r="W3237" s="6">
        <f t="shared" si="507"/>
        <v>0.31792956995121691</v>
      </c>
      <c r="X3237" s="3" t="str">
        <f t="shared" si="508"/>
        <v>Monitor</v>
      </c>
      <c r="Y3237" s="3" t="str">
        <f t="shared" si="509"/>
        <v>OK</v>
      </c>
    </row>
    <row r="3238" spans="1:25" x14ac:dyDescent="0.25">
      <c r="A3238" s="3" t="str">
        <f>Raw_Data!A3238</f>
        <v>d78f5876-1525-463f-9790-58f96401020d</v>
      </c>
      <c r="B3238" s="3">
        <f>Raw_Data!B3238</f>
        <v>31</v>
      </c>
      <c r="C3238" s="3" t="str">
        <f>Raw_Data!C3238</f>
        <v>Female</v>
      </c>
      <c r="D3238" s="3" t="str">
        <f>Raw_Data!D3238</f>
        <v>Basic</v>
      </c>
      <c r="E3238" s="3">
        <f>Raw_Data!E3238</f>
        <v>9.11</v>
      </c>
      <c r="F3238" s="3">
        <f>Raw_Data!F3238</f>
        <v>51</v>
      </c>
      <c r="G3238" s="3" t="str">
        <f>Raw_Data!G3238</f>
        <v>South America</v>
      </c>
      <c r="H3238" s="3" t="str">
        <f>Raw_Data!H3238</f>
        <v>Laptop</v>
      </c>
      <c r="I3238" s="3">
        <f>Raw_Data!I3238</f>
        <v>8.99</v>
      </c>
      <c r="J3238" s="3">
        <f>Raw_Data!J3238</f>
        <v>1</v>
      </c>
      <c r="K3238" s="3" t="str">
        <f>Raw_Data!K3238</f>
        <v>PayPal</v>
      </c>
      <c r="L3238" s="3">
        <f>Raw_Data!L3238</f>
        <v>3</v>
      </c>
      <c r="M3238" s="3">
        <f>Raw_Data!M3238</f>
        <v>0.18</v>
      </c>
      <c r="N3238" s="3" t="str">
        <f>Raw_Data!N3238</f>
        <v>Comedy</v>
      </c>
      <c r="O3238" s="3" t="str">
        <f t="shared" si="500"/>
        <v>25-34</v>
      </c>
      <c r="P3238" s="3" t="str">
        <f t="shared" si="501"/>
        <v>&lt;10h</v>
      </c>
      <c r="Q3238" s="3" t="str">
        <f t="shared" si="502"/>
        <v>46-60d</v>
      </c>
      <c r="R3238" s="3" t="str">
        <f t="shared" si="503"/>
        <v>Low</v>
      </c>
      <c r="S3238" s="3" t="str">
        <f t="shared" si="504"/>
        <v>Low</v>
      </c>
      <c r="T3238" s="3" t="str">
        <f t="shared" si="505"/>
        <v>Churned</v>
      </c>
      <c r="U3238" s="4">
        <f>1/(1+EXP(-(Predictive_Model!$B$5+((B3238-Predictive_Model!$B$20)/Predictive_Model!$C$20)*Predictive_Model!$D$20+((E3238-Predictive_Model!$B$21)/Predictive_Model!$C$21)*Predictive_Model!$D$21+((F3238-Predictive_Model!$B$22)/Predictive_Model!$C$22)*Predictive_Model!$D$22+((I3238-Predictive_Model!$B$23)/Predictive_Model!$C$23)*Predictive_Model!$D$23+((L3238-Predictive_Model!$B$24)/Predictive_Model!$C$24)*Predictive_Model!$D$24+((M3238-Predictive_Model!$B$25)/Predictive_Model!$C$25)*Predictive_Model!$D$25+IF(C3238="Male",Predictive_Model!$D$31,IF(C3238="Other",Predictive_Model!$D$32,0))+IF(D3238="Premium",Predictive_Model!$D$34,IF(D3238="Standard",Predictive_Model!$D$35,0))+IF(G3238="Asia",Predictive_Model!$D$37,IF(G3238="Europe",Predictive_Model!$D$38,IF(G3238="North America",Predictive_Model!$D$39,IF(G3238="Oceania",Predictive_Model!$D$40,IF(G3238="South America",Predictive_Model!$D$41,0)))))+IF(H3238="Laptop",Predictive_Model!$D$43,IF(H3238="Mobile",Predictive_Model!$D$44,IF(H3238="TV",Predictive_Model!$D$45,IF(H3238="Tablet",Predictive_Model!$D$46,0))))+IF(K3238="Crypto",Predictive_Model!$D$48,IF(K3238="Debit Card",Predictive_Model!$D$49,IF(K3238="Gift Card",Predictive_Model!$D$50,IF(K3238="PayPal",Predictive_Model!$D$51,0))))+IF(N3238="Comedy",Predictive_Model!$D$53,IF(N3238="Documentary",Predictive_Model!$D$54,IF(N3238="Drama",Predictive_Model!$D$55,IF(N3238="Horror",Predictive_Model!$D$56,IF(N3238="Romance",Predictive_Model!$D$57,IF(N3238="Sci-Fi",Predictive_Model!$D$58,0)))))))))</f>
        <v>0.99864780028679212</v>
      </c>
      <c r="V3238" s="3" t="str">
        <f t="shared" si="506"/>
        <v>Critical</v>
      </c>
      <c r="W3238" s="6">
        <f t="shared" si="507"/>
        <v>8.99</v>
      </c>
      <c r="X3238" s="3" t="str">
        <f t="shared" si="508"/>
        <v>Priority 2</v>
      </c>
      <c r="Y3238" s="3" t="str">
        <f t="shared" si="509"/>
        <v>OK</v>
      </c>
    </row>
    <row r="3239" spans="1:25" x14ac:dyDescent="0.25">
      <c r="A3239" s="3" t="str">
        <f>Raw_Data!A3239</f>
        <v>b4a4ef53-4da5-4b3a-818d-7a2db7b6dc3c</v>
      </c>
      <c r="B3239" s="3">
        <f>Raw_Data!B3239</f>
        <v>39</v>
      </c>
      <c r="C3239" s="3" t="str">
        <f>Raw_Data!C3239</f>
        <v>Other</v>
      </c>
      <c r="D3239" s="3" t="str">
        <f>Raw_Data!D3239</f>
        <v>Premium</v>
      </c>
      <c r="E3239" s="3">
        <f>Raw_Data!E3239</f>
        <v>12.34</v>
      </c>
      <c r="F3239" s="3">
        <f>Raw_Data!F3239</f>
        <v>30</v>
      </c>
      <c r="G3239" s="3" t="str">
        <f>Raw_Data!G3239</f>
        <v>Africa</v>
      </c>
      <c r="H3239" s="3" t="str">
        <f>Raw_Data!H3239</f>
        <v>TV</v>
      </c>
      <c r="I3239" s="3">
        <f>Raw_Data!I3239</f>
        <v>17.989999999999998</v>
      </c>
      <c r="J3239" s="3">
        <f>Raw_Data!J3239</f>
        <v>0</v>
      </c>
      <c r="K3239" s="3" t="str">
        <f>Raw_Data!K3239</f>
        <v>Debit Card</v>
      </c>
      <c r="L3239" s="3">
        <f>Raw_Data!L3239</f>
        <v>5</v>
      </c>
      <c r="M3239" s="3">
        <f>Raw_Data!M3239</f>
        <v>0.4</v>
      </c>
      <c r="N3239" s="3" t="str">
        <f>Raw_Data!N3239</f>
        <v>Comedy</v>
      </c>
      <c r="O3239" s="3" t="str">
        <f t="shared" si="500"/>
        <v>35-44</v>
      </c>
      <c r="P3239" s="3" t="str">
        <f t="shared" si="501"/>
        <v>10-24h</v>
      </c>
      <c r="Q3239" s="3" t="str">
        <f t="shared" si="502"/>
        <v>22-45d</v>
      </c>
      <c r="R3239" s="3" t="str">
        <f t="shared" si="503"/>
        <v>Medium</v>
      </c>
      <c r="S3239" s="3" t="str">
        <f t="shared" si="504"/>
        <v>High</v>
      </c>
      <c r="T3239" s="3" t="str">
        <f t="shared" si="505"/>
        <v>Active</v>
      </c>
      <c r="U3239" s="4">
        <f>1/(1+EXP(-(Predictive_Model!$B$5+((B3239-Predictive_Model!$B$20)/Predictive_Model!$C$20)*Predictive_Model!$D$20+((E3239-Predictive_Model!$B$21)/Predictive_Model!$C$21)*Predictive_Model!$D$21+((F3239-Predictive_Model!$B$22)/Predictive_Model!$C$22)*Predictive_Model!$D$22+((I3239-Predictive_Model!$B$23)/Predictive_Model!$C$23)*Predictive_Model!$D$23+((L3239-Predictive_Model!$B$24)/Predictive_Model!$C$24)*Predictive_Model!$D$24+((M3239-Predictive_Model!$B$25)/Predictive_Model!$C$25)*Predictive_Model!$D$25+IF(C3239="Male",Predictive_Model!$D$31,IF(C3239="Other",Predictive_Model!$D$32,0))+IF(D3239="Premium",Predictive_Model!$D$34,IF(D3239="Standard",Predictive_Model!$D$35,0))+IF(G3239="Asia",Predictive_Model!$D$37,IF(G3239="Europe",Predictive_Model!$D$38,IF(G3239="North America",Predictive_Model!$D$39,IF(G3239="Oceania",Predictive_Model!$D$40,IF(G3239="South America",Predictive_Model!$D$41,0)))))+IF(H3239="Laptop",Predictive_Model!$D$43,IF(H3239="Mobile",Predictive_Model!$D$44,IF(H3239="TV",Predictive_Model!$D$45,IF(H3239="Tablet",Predictive_Model!$D$46,0))))+IF(K3239="Crypto",Predictive_Model!$D$48,IF(K3239="Debit Card",Predictive_Model!$D$49,IF(K3239="Gift Card",Predictive_Model!$D$50,IF(K3239="PayPal",Predictive_Model!$D$51,0))))+IF(N3239="Comedy",Predictive_Model!$D$53,IF(N3239="Documentary",Predictive_Model!$D$54,IF(N3239="Drama",Predictive_Model!$D$55,IF(N3239="Horror",Predictive_Model!$D$56,IF(N3239="Romance",Predictive_Model!$D$57,IF(N3239="Sci-Fi",Predictive_Model!$D$58,0)))))))))</f>
        <v>6.4224627759591951E-2</v>
      </c>
      <c r="V3239" s="3" t="str">
        <f t="shared" si="506"/>
        <v>Low</v>
      </c>
      <c r="W3239" s="6">
        <f t="shared" si="507"/>
        <v>1.1554010533950592</v>
      </c>
      <c r="X3239" s="3" t="str">
        <f t="shared" si="508"/>
        <v>Monitor</v>
      </c>
      <c r="Y3239" s="3" t="str">
        <f t="shared" si="509"/>
        <v>OK</v>
      </c>
    </row>
    <row r="3240" spans="1:25" x14ac:dyDescent="0.25">
      <c r="A3240" s="3" t="str">
        <f>Raw_Data!A3240</f>
        <v>5e5dcb10-52c2-4611-b0a2-c083f94dde3c</v>
      </c>
      <c r="B3240" s="3">
        <f>Raw_Data!B3240</f>
        <v>31</v>
      </c>
      <c r="C3240" s="3" t="str">
        <f>Raw_Data!C3240</f>
        <v>Female</v>
      </c>
      <c r="D3240" s="3" t="str">
        <f>Raw_Data!D3240</f>
        <v>Basic</v>
      </c>
      <c r="E3240" s="3">
        <f>Raw_Data!E3240</f>
        <v>6.71</v>
      </c>
      <c r="F3240" s="3">
        <f>Raw_Data!F3240</f>
        <v>7</v>
      </c>
      <c r="G3240" s="3" t="str">
        <f>Raw_Data!G3240</f>
        <v>South America</v>
      </c>
      <c r="H3240" s="3" t="str">
        <f>Raw_Data!H3240</f>
        <v>Tablet</v>
      </c>
      <c r="I3240" s="3">
        <f>Raw_Data!I3240</f>
        <v>8.99</v>
      </c>
      <c r="J3240" s="3">
        <f>Raw_Data!J3240</f>
        <v>0</v>
      </c>
      <c r="K3240" s="3" t="str">
        <f>Raw_Data!K3240</f>
        <v>Crypto</v>
      </c>
      <c r="L3240" s="3">
        <f>Raw_Data!L3240</f>
        <v>5</v>
      </c>
      <c r="M3240" s="3">
        <f>Raw_Data!M3240</f>
        <v>0.84</v>
      </c>
      <c r="N3240" s="3" t="str">
        <f>Raw_Data!N3240</f>
        <v>Sci-Fi</v>
      </c>
      <c r="O3240" s="3" t="str">
        <f t="shared" si="500"/>
        <v>25-34</v>
      </c>
      <c r="P3240" s="3" t="str">
        <f t="shared" si="501"/>
        <v>&lt;10h</v>
      </c>
      <c r="Q3240" s="3" t="str">
        <f t="shared" si="502"/>
        <v>0-7d</v>
      </c>
      <c r="R3240" s="3" t="str">
        <f t="shared" si="503"/>
        <v>Medium</v>
      </c>
      <c r="S3240" s="3" t="str">
        <f t="shared" si="504"/>
        <v>Low</v>
      </c>
      <c r="T3240" s="3" t="str">
        <f t="shared" si="505"/>
        <v>Active</v>
      </c>
      <c r="U3240" s="4">
        <f>1/(1+EXP(-(Predictive_Model!$B$5+((B3240-Predictive_Model!$B$20)/Predictive_Model!$C$20)*Predictive_Model!$D$20+((E3240-Predictive_Model!$B$21)/Predictive_Model!$C$21)*Predictive_Model!$D$21+((F3240-Predictive_Model!$B$22)/Predictive_Model!$C$22)*Predictive_Model!$D$22+((I3240-Predictive_Model!$B$23)/Predictive_Model!$C$23)*Predictive_Model!$D$23+((L3240-Predictive_Model!$B$24)/Predictive_Model!$C$24)*Predictive_Model!$D$24+((M3240-Predictive_Model!$B$25)/Predictive_Model!$C$25)*Predictive_Model!$D$25+IF(C3240="Male",Predictive_Model!$D$31,IF(C3240="Other",Predictive_Model!$D$32,0))+IF(D3240="Premium",Predictive_Model!$D$34,IF(D3240="Standard",Predictive_Model!$D$35,0))+IF(G3240="Asia",Predictive_Model!$D$37,IF(G3240="Europe",Predictive_Model!$D$38,IF(G3240="North America",Predictive_Model!$D$39,IF(G3240="Oceania",Predictive_Model!$D$40,IF(G3240="South America",Predictive_Model!$D$41,0)))))+IF(H3240="Laptop",Predictive_Model!$D$43,IF(H3240="Mobile",Predictive_Model!$D$44,IF(H3240="TV",Predictive_Model!$D$45,IF(H3240="Tablet",Predictive_Model!$D$46,0))))+IF(K3240="Crypto",Predictive_Model!$D$48,IF(K3240="Debit Card",Predictive_Model!$D$49,IF(K3240="Gift Card",Predictive_Model!$D$50,IF(K3240="PayPal",Predictive_Model!$D$51,0))))+IF(N3240="Comedy",Predictive_Model!$D$53,IF(N3240="Documentary",Predictive_Model!$D$54,IF(N3240="Drama",Predictive_Model!$D$55,IF(N3240="Horror",Predictive_Model!$D$56,IF(N3240="Romance",Predictive_Model!$D$57,IF(N3240="Sci-Fi",Predictive_Model!$D$58,0)))))))))</f>
        <v>0.60804568961657601</v>
      </c>
      <c r="V3240" s="3" t="str">
        <f t="shared" si="506"/>
        <v>High</v>
      </c>
      <c r="W3240" s="6">
        <f t="shared" si="507"/>
        <v>5.4663307496530189</v>
      </c>
      <c r="X3240" s="3" t="str">
        <f t="shared" si="508"/>
        <v>Monitor</v>
      </c>
      <c r="Y3240" s="3" t="str">
        <f t="shared" si="509"/>
        <v>OK</v>
      </c>
    </row>
    <row r="3241" spans="1:25" x14ac:dyDescent="0.25">
      <c r="A3241" s="3" t="str">
        <f>Raw_Data!A3241</f>
        <v>0244ba1e-f643-4f1a-9ed1-2531650a2ace</v>
      </c>
      <c r="B3241" s="3">
        <f>Raw_Data!B3241</f>
        <v>63</v>
      </c>
      <c r="C3241" s="3" t="str">
        <f>Raw_Data!C3241</f>
        <v>Male</v>
      </c>
      <c r="D3241" s="3" t="str">
        <f>Raw_Data!D3241</f>
        <v>Standard</v>
      </c>
      <c r="E3241" s="3">
        <f>Raw_Data!E3241</f>
        <v>8.51</v>
      </c>
      <c r="F3241" s="3">
        <f>Raw_Data!F3241</f>
        <v>55</v>
      </c>
      <c r="G3241" s="3" t="str">
        <f>Raw_Data!G3241</f>
        <v>South America</v>
      </c>
      <c r="H3241" s="3" t="str">
        <f>Raw_Data!H3241</f>
        <v>Laptop</v>
      </c>
      <c r="I3241" s="3">
        <f>Raw_Data!I3241</f>
        <v>13.99</v>
      </c>
      <c r="J3241" s="3">
        <f>Raw_Data!J3241</f>
        <v>1</v>
      </c>
      <c r="K3241" s="3" t="str">
        <f>Raw_Data!K3241</f>
        <v>Gift Card</v>
      </c>
      <c r="L3241" s="3">
        <f>Raw_Data!L3241</f>
        <v>4</v>
      </c>
      <c r="M3241" s="3">
        <f>Raw_Data!M3241</f>
        <v>0.15</v>
      </c>
      <c r="N3241" s="3" t="str">
        <f>Raw_Data!N3241</f>
        <v>Sci-Fi</v>
      </c>
      <c r="O3241" s="3" t="str">
        <f t="shared" si="500"/>
        <v>55-70</v>
      </c>
      <c r="P3241" s="3" t="str">
        <f t="shared" si="501"/>
        <v>&lt;10h</v>
      </c>
      <c r="Q3241" s="3" t="str">
        <f t="shared" si="502"/>
        <v>46-60d</v>
      </c>
      <c r="R3241" s="3" t="str">
        <f t="shared" si="503"/>
        <v>Low</v>
      </c>
      <c r="S3241" s="3" t="str">
        <f t="shared" si="504"/>
        <v>Mid</v>
      </c>
      <c r="T3241" s="3" t="str">
        <f t="shared" si="505"/>
        <v>Churned</v>
      </c>
      <c r="U3241" s="4">
        <f>1/(1+EXP(-(Predictive_Model!$B$5+((B3241-Predictive_Model!$B$20)/Predictive_Model!$C$20)*Predictive_Model!$D$20+((E3241-Predictive_Model!$B$21)/Predictive_Model!$C$21)*Predictive_Model!$D$21+((F3241-Predictive_Model!$B$22)/Predictive_Model!$C$22)*Predictive_Model!$D$22+((I3241-Predictive_Model!$B$23)/Predictive_Model!$C$23)*Predictive_Model!$D$23+((L3241-Predictive_Model!$B$24)/Predictive_Model!$C$24)*Predictive_Model!$D$24+((M3241-Predictive_Model!$B$25)/Predictive_Model!$C$25)*Predictive_Model!$D$25+IF(C3241="Male",Predictive_Model!$D$31,IF(C3241="Other",Predictive_Model!$D$32,0))+IF(D3241="Premium",Predictive_Model!$D$34,IF(D3241="Standard",Predictive_Model!$D$35,0))+IF(G3241="Asia",Predictive_Model!$D$37,IF(G3241="Europe",Predictive_Model!$D$38,IF(G3241="North America",Predictive_Model!$D$39,IF(G3241="Oceania",Predictive_Model!$D$40,IF(G3241="South America",Predictive_Model!$D$41,0)))))+IF(H3241="Laptop",Predictive_Model!$D$43,IF(H3241="Mobile",Predictive_Model!$D$44,IF(H3241="TV",Predictive_Model!$D$45,IF(H3241="Tablet",Predictive_Model!$D$46,0))))+IF(K3241="Crypto",Predictive_Model!$D$48,IF(K3241="Debit Card",Predictive_Model!$D$49,IF(K3241="Gift Card",Predictive_Model!$D$50,IF(K3241="PayPal",Predictive_Model!$D$51,0))))+IF(N3241="Comedy",Predictive_Model!$D$53,IF(N3241="Documentary",Predictive_Model!$D$54,IF(N3241="Drama",Predictive_Model!$D$55,IF(N3241="Horror",Predictive_Model!$D$56,IF(N3241="Romance",Predictive_Model!$D$57,IF(N3241="Sci-Fi",Predictive_Model!$D$58,0)))))))))</f>
        <v>0.99705529942744486</v>
      </c>
      <c r="V3241" s="3" t="str">
        <f t="shared" si="506"/>
        <v>Critical</v>
      </c>
      <c r="W3241" s="6">
        <f t="shared" si="507"/>
        <v>13.99</v>
      </c>
      <c r="X3241" s="3" t="str">
        <f t="shared" si="508"/>
        <v>Priority 2</v>
      </c>
      <c r="Y3241" s="3" t="str">
        <f t="shared" si="509"/>
        <v>OK</v>
      </c>
    </row>
    <row r="3242" spans="1:25" x14ac:dyDescent="0.25">
      <c r="A3242" s="3" t="str">
        <f>Raw_Data!A3242</f>
        <v>43c345f1-1534-4f02-afed-866b3515059b</v>
      </c>
      <c r="B3242" s="3">
        <f>Raw_Data!B3242</f>
        <v>46</v>
      </c>
      <c r="C3242" s="3" t="str">
        <f>Raw_Data!C3242</f>
        <v>Female</v>
      </c>
      <c r="D3242" s="3" t="str">
        <f>Raw_Data!D3242</f>
        <v>Basic</v>
      </c>
      <c r="E3242" s="3">
        <f>Raw_Data!E3242</f>
        <v>6.75</v>
      </c>
      <c r="F3242" s="3">
        <f>Raw_Data!F3242</f>
        <v>37</v>
      </c>
      <c r="G3242" s="3" t="str">
        <f>Raw_Data!G3242</f>
        <v>South America</v>
      </c>
      <c r="H3242" s="3" t="str">
        <f>Raw_Data!H3242</f>
        <v>Desktop</v>
      </c>
      <c r="I3242" s="3">
        <f>Raw_Data!I3242</f>
        <v>8.99</v>
      </c>
      <c r="J3242" s="3">
        <f>Raw_Data!J3242</f>
        <v>1</v>
      </c>
      <c r="K3242" s="3" t="str">
        <f>Raw_Data!K3242</f>
        <v>Gift Card</v>
      </c>
      <c r="L3242" s="3">
        <f>Raw_Data!L3242</f>
        <v>2</v>
      </c>
      <c r="M3242" s="3">
        <f>Raw_Data!M3242</f>
        <v>0.18</v>
      </c>
      <c r="N3242" s="3" t="str">
        <f>Raw_Data!N3242</f>
        <v>Comedy</v>
      </c>
      <c r="O3242" s="3" t="str">
        <f t="shared" si="500"/>
        <v>45-54</v>
      </c>
      <c r="P3242" s="3" t="str">
        <f t="shared" si="501"/>
        <v>&lt;10h</v>
      </c>
      <c r="Q3242" s="3" t="str">
        <f t="shared" si="502"/>
        <v>22-45d</v>
      </c>
      <c r="R3242" s="3" t="str">
        <f t="shared" si="503"/>
        <v>Medium</v>
      </c>
      <c r="S3242" s="3" t="str">
        <f t="shared" si="504"/>
        <v>Low</v>
      </c>
      <c r="T3242" s="3" t="str">
        <f t="shared" si="505"/>
        <v>Churned</v>
      </c>
      <c r="U3242" s="4">
        <f>1/(1+EXP(-(Predictive_Model!$B$5+((B3242-Predictive_Model!$B$20)/Predictive_Model!$C$20)*Predictive_Model!$D$20+((E3242-Predictive_Model!$B$21)/Predictive_Model!$C$21)*Predictive_Model!$D$21+((F3242-Predictive_Model!$B$22)/Predictive_Model!$C$22)*Predictive_Model!$D$22+((I3242-Predictive_Model!$B$23)/Predictive_Model!$C$23)*Predictive_Model!$D$23+((L3242-Predictive_Model!$B$24)/Predictive_Model!$C$24)*Predictive_Model!$D$24+((M3242-Predictive_Model!$B$25)/Predictive_Model!$C$25)*Predictive_Model!$D$25+IF(C3242="Male",Predictive_Model!$D$31,IF(C3242="Other",Predictive_Model!$D$32,0))+IF(D3242="Premium",Predictive_Model!$D$34,IF(D3242="Standard",Predictive_Model!$D$35,0))+IF(G3242="Asia",Predictive_Model!$D$37,IF(G3242="Europe",Predictive_Model!$D$38,IF(G3242="North America",Predictive_Model!$D$39,IF(G3242="Oceania",Predictive_Model!$D$40,IF(G3242="South America",Predictive_Model!$D$41,0)))))+IF(H3242="Laptop",Predictive_Model!$D$43,IF(H3242="Mobile",Predictive_Model!$D$44,IF(H3242="TV",Predictive_Model!$D$45,IF(H3242="Tablet",Predictive_Model!$D$46,0))))+IF(K3242="Crypto",Predictive_Model!$D$48,IF(K3242="Debit Card",Predictive_Model!$D$49,IF(K3242="Gift Card",Predictive_Model!$D$50,IF(K3242="PayPal",Predictive_Model!$D$51,0))))+IF(N3242="Comedy",Predictive_Model!$D$53,IF(N3242="Documentary",Predictive_Model!$D$54,IF(N3242="Drama",Predictive_Model!$D$55,IF(N3242="Horror",Predictive_Model!$D$56,IF(N3242="Romance",Predictive_Model!$D$57,IF(N3242="Sci-Fi",Predictive_Model!$D$58,0)))))))))</f>
        <v>0.9988382290791451</v>
      </c>
      <c r="V3242" s="3" t="str">
        <f t="shared" si="506"/>
        <v>Critical</v>
      </c>
      <c r="W3242" s="6">
        <f t="shared" si="507"/>
        <v>8.99</v>
      </c>
      <c r="X3242" s="3" t="str">
        <f t="shared" si="508"/>
        <v>Priority 2</v>
      </c>
      <c r="Y3242" s="3" t="str">
        <f t="shared" si="509"/>
        <v>OK</v>
      </c>
    </row>
    <row r="3243" spans="1:25" x14ac:dyDescent="0.25">
      <c r="A3243" s="3" t="str">
        <f>Raw_Data!A3243</f>
        <v>31a08a9f-e3b2-46ed-80fc-4cdc63f2e593</v>
      </c>
      <c r="B3243" s="3">
        <f>Raw_Data!B3243</f>
        <v>22</v>
      </c>
      <c r="C3243" s="3" t="str">
        <f>Raw_Data!C3243</f>
        <v>Male</v>
      </c>
      <c r="D3243" s="3" t="str">
        <f>Raw_Data!D3243</f>
        <v>Standard</v>
      </c>
      <c r="E3243" s="3">
        <f>Raw_Data!E3243</f>
        <v>7.67</v>
      </c>
      <c r="F3243" s="3">
        <f>Raw_Data!F3243</f>
        <v>53</v>
      </c>
      <c r="G3243" s="3" t="str">
        <f>Raw_Data!G3243</f>
        <v>South America</v>
      </c>
      <c r="H3243" s="3" t="str">
        <f>Raw_Data!H3243</f>
        <v>TV</v>
      </c>
      <c r="I3243" s="3">
        <f>Raw_Data!I3243</f>
        <v>13.99</v>
      </c>
      <c r="J3243" s="3">
        <f>Raw_Data!J3243</f>
        <v>1</v>
      </c>
      <c r="K3243" s="3" t="str">
        <f>Raw_Data!K3243</f>
        <v>Crypto</v>
      </c>
      <c r="L3243" s="3">
        <f>Raw_Data!L3243</f>
        <v>3</v>
      </c>
      <c r="M3243" s="3">
        <f>Raw_Data!M3243</f>
        <v>0.14000000000000001</v>
      </c>
      <c r="N3243" s="3" t="str">
        <f>Raw_Data!N3243</f>
        <v>Documentary</v>
      </c>
      <c r="O3243" s="3" t="str">
        <f t="shared" si="500"/>
        <v>18-24</v>
      </c>
      <c r="P3243" s="3" t="str">
        <f t="shared" si="501"/>
        <v>&lt;10h</v>
      </c>
      <c r="Q3243" s="3" t="str">
        <f t="shared" si="502"/>
        <v>46-60d</v>
      </c>
      <c r="R3243" s="3" t="str">
        <f t="shared" si="503"/>
        <v>Low</v>
      </c>
      <c r="S3243" s="3" t="str">
        <f t="shared" si="504"/>
        <v>Mid</v>
      </c>
      <c r="T3243" s="3" t="str">
        <f t="shared" si="505"/>
        <v>Churned</v>
      </c>
      <c r="U3243" s="4">
        <f>1/(1+EXP(-(Predictive_Model!$B$5+((B3243-Predictive_Model!$B$20)/Predictive_Model!$C$20)*Predictive_Model!$D$20+((E3243-Predictive_Model!$B$21)/Predictive_Model!$C$21)*Predictive_Model!$D$21+((F3243-Predictive_Model!$B$22)/Predictive_Model!$C$22)*Predictive_Model!$D$22+((I3243-Predictive_Model!$B$23)/Predictive_Model!$C$23)*Predictive_Model!$D$23+((L3243-Predictive_Model!$B$24)/Predictive_Model!$C$24)*Predictive_Model!$D$24+((M3243-Predictive_Model!$B$25)/Predictive_Model!$C$25)*Predictive_Model!$D$25+IF(C3243="Male",Predictive_Model!$D$31,IF(C3243="Other",Predictive_Model!$D$32,0))+IF(D3243="Premium",Predictive_Model!$D$34,IF(D3243="Standard",Predictive_Model!$D$35,0))+IF(G3243="Asia",Predictive_Model!$D$37,IF(G3243="Europe",Predictive_Model!$D$38,IF(G3243="North America",Predictive_Model!$D$39,IF(G3243="Oceania",Predictive_Model!$D$40,IF(G3243="South America",Predictive_Model!$D$41,0)))))+IF(H3243="Laptop",Predictive_Model!$D$43,IF(H3243="Mobile",Predictive_Model!$D$44,IF(H3243="TV",Predictive_Model!$D$45,IF(H3243="Tablet",Predictive_Model!$D$46,0))))+IF(K3243="Crypto",Predictive_Model!$D$48,IF(K3243="Debit Card",Predictive_Model!$D$49,IF(K3243="Gift Card",Predictive_Model!$D$50,IF(K3243="PayPal",Predictive_Model!$D$51,0))))+IF(N3243="Comedy",Predictive_Model!$D$53,IF(N3243="Documentary",Predictive_Model!$D$54,IF(N3243="Drama",Predictive_Model!$D$55,IF(N3243="Horror",Predictive_Model!$D$56,IF(N3243="Romance",Predictive_Model!$D$57,IF(N3243="Sci-Fi",Predictive_Model!$D$58,0)))))))))</f>
        <v>0.99753016072504919</v>
      </c>
      <c r="V3243" s="3" t="str">
        <f t="shared" si="506"/>
        <v>Critical</v>
      </c>
      <c r="W3243" s="6">
        <f t="shared" si="507"/>
        <v>13.99</v>
      </c>
      <c r="X3243" s="3" t="str">
        <f t="shared" si="508"/>
        <v>Priority 2</v>
      </c>
      <c r="Y3243" s="3" t="str">
        <f t="shared" si="509"/>
        <v>OK</v>
      </c>
    </row>
    <row r="3244" spans="1:25" x14ac:dyDescent="0.25">
      <c r="A3244" s="3" t="str">
        <f>Raw_Data!A3244</f>
        <v>0abfd213-ef70-4c96-979a-95401f2d222a</v>
      </c>
      <c r="B3244" s="3">
        <f>Raw_Data!B3244</f>
        <v>59</v>
      </c>
      <c r="C3244" s="3" t="str">
        <f>Raw_Data!C3244</f>
        <v>Other</v>
      </c>
      <c r="D3244" s="3" t="str">
        <f>Raw_Data!D3244</f>
        <v>Premium</v>
      </c>
      <c r="E3244" s="3">
        <f>Raw_Data!E3244</f>
        <v>16.600000000000001</v>
      </c>
      <c r="F3244" s="3">
        <f>Raw_Data!F3244</f>
        <v>23</v>
      </c>
      <c r="G3244" s="3" t="str">
        <f>Raw_Data!G3244</f>
        <v>Asia</v>
      </c>
      <c r="H3244" s="3" t="str">
        <f>Raw_Data!H3244</f>
        <v>Laptop</v>
      </c>
      <c r="I3244" s="3">
        <f>Raw_Data!I3244</f>
        <v>17.989999999999998</v>
      </c>
      <c r="J3244" s="3">
        <f>Raw_Data!J3244</f>
        <v>0</v>
      </c>
      <c r="K3244" s="3" t="str">
        <f>Raw_Data!K3244</f>
        <v>Crypto</v>
      </c>
      <c r="L3244" s="3">
        <f>Raw_Data!L3244</f>
        <v>3</v>
      </c>
      <c r="M3244" s="3">
        <f>Raw_Data!M3244</f>
        <v>0.69</v>
      </c>
      <c r="N3244" s="3" t="str">
        <f>Raw_Data!N3244</f>
        <v>Drama</v>
      </c>
      <c r="O3244" s="3" t="str">
        <f t="shared" si="500"/>
        <v>55-70</v>
      </c>
      <c r="P3244" s="3" t="str">
        <f t="shared" si="501"/>
        <v>10-24h</v>
      </c>
      <c r="Q3244" s="3" t="str">
        <f t="shared" si="502"/>
        <v>22-45d</v>
      </c>
      <c r="R3244" s="3" t="str">
        <f t="shared" si="503"/>
        <v>Medium</v>
      </c>
      <c r="S3244" s="3" t="str">
        <f t="shared" si="504"/>
        <v>High</v>
      </c>
      <c r="T3244" s="3" t="str">
        <f t="shared" si="505"/>
        <v>Active</v>
      </c>
      <c r="U3244" s="4">
        <f>1/(1+EXP(-(Predictive_Model!$B$5+((B3244-Predictive_Model!$B$20)/Predictive_Model!$C$20)*Predictive_Model!$D$20+((E3244-Predictive_Model!$B$21)/Predictive_Model!$C$21)*Predictive_Model!$D$21+((F3244-Predictive_Model!$B$22)/Predictive_Model!$C$22)*Predictive_Model!$D$22+((I3244-Predictive_Model!$B$23)/Predictive_Model!$C$23)*Predictive_Model!$D$23+((L3244-Predictive_Model!$B$24)/Predictive_Model!$C$24)*Predictive_Model!$D$24+((M3244-Predictive_Model!$B$25)/Predictive_Model!$C$25)*Predictive_Model!$D$25+IF(C3244="Male",Predictive_Model!$D$31,IF(C3244="Other",Predictive_Model!$D$32,0))+IF(D3244="Premium",Predictive_Model!$D$34,IF(D3244="Standard",Predictive_Model!$D$35,0))+IF(G3244="Asia",Predictive_Model!$D$37,IF(G3244="Europe",Predictive_Model!$D$38,IF(G3244="North America",Predictive_Model!$D$39,IF(G3244="Oceania",Predictive_Model!$D$40,IF(G3244="South America",Predictive_Model!$D$41,0)))))+IF(H3244="Laptop",Predictive_Model!$D$43,IF(H3244="Mobile",Predictive_Model!$D$44,IF(H3244="TV",Predictive_Model!$D$45,IF(H3244="Tablet",Predictive_Model!$D$46,0))))+IF(K3244="Crypto",Predictive_Model!$D$48,IF(K3244="Debit Card",Predictive_Model!$D$49,IF(K3244="Gift Card",Predictive_Model!$D$50,IF(K3244="PayPal",Predictive_Model!$D$51,0))))+IF(N3244="Comedy",Predictive_Model!$D$53,IF(N3244="Documentary",Predictive_Model!$D$54,IF(N3244="Drama",Predictive_Model!$D$55,IF(N3244="Horror",Predictive_Model!$D$56,IF(N3244="Romance",Predictive_Model!$D$57,IF(N3244="Sci-Fi",Predictive_Model!$D$58,0)))))))))</f>
        <v>2.9678440368276205E-2</v>
      </c>
      <c r="V3244" s="3" t="str">
        <f t="shared" si="506"/>
        <v>Low</v>
      </c>
      <c r="W3244" s="6">
        <f t="shared" si="507"/>
        <v>0.53391514222528891</v>
      </c>
      <c r="X3244" s="3" t="str">
        <f t="shared" si="508"/>
        <v>Monitor</v>
      </c>
      <c r="Y3244" s="3" t="str">
        <f t="shared" si="509"/>
        <v>OK</v>
      </c>
    </row>
    <row r="3245" spans="1:25" x14ac:dyDescent="0.25">
      <c r="A3245" s="3" t="str">
        <f>Raw_Data!A3245</f>
        <v>9318ddca-73d1-425f-8cf2-180b30bf5c37</v>
      </c>
      <c r="B3245" s="3">
        <f>Raw_Data!B3245</f>
        <v>36</v>
      </c>
      <c r="C3245" s="3" t="str">
        <f>Raw_Data!C3245</f>
        <v>Female</v>
      </c>
      <c r="D3245" s="3" t="str">
        <f>Raw_Data!D3245</f>
        <v>Standard</v>
      </c>
      <c r="E3245" s="3">
        <f>Raw_Data!E3245</f>
        <v>22.11</v>
      </c>
      <c r="F3245" s="3">
        <f>Raw_Data!F3245</f>
        <v>6</v>
      </c>
      <c r="G3245" s="3" t="str">
        <f>Raw_Data!G3245</f>
        <v>Europe</v>
      </c>
      <c r="H3245" s="3" t="str">
        <f>Raw_Data!H3245</f>
        <v>Laptop</v>
      </c>
      <c r="I3245" s="3">
        <f>Raw_Data!I3245</f>
        <v>13.99</v>
      </c>
      <c r="J3245" s="3">
        <f>Raw_Data!J3245</f>
        <v>0</v>
      </c>
      <c r="K3245" s="3" t="str">
        <f>Raw_Data!K3245</f>
        <v>Credit Card</v>
      </c>
      <c r="L3245" s="3">
        <f>Raw_Data!L3245</f>
        <v>4</v>
      </c>
      <c r="M3245" s="3">
        <f>Raw_Data!M3245</f>
        <v>3.16</v>
      </c>
      <c r="N3245" s="3" t="str">
        <f>Raw_Data!N3245</f>
        <v>Action</v>
      </c>
      <c r="O3245" s="3" t="str">
        <f t="shared" si="500"/>
        <v>35-44</v>
      </c>
      <c r="P3245" s="3" t="str">
        <f t="shared" si="501"/>
        <v>10-24h</v>
      </c>
      <c r="Q3245" s="3" t="str">
        <f t="shared" si="502"/>
        <v>0-7d</v>
      </c>
      <c r="R3245" s="3" t="str">
        <f t="shared" si="503"/>
        <v>Medium</v>
      </c>
      <c r="S3245" s="3" t="str">
        <f t="shared" si="504"/>
        <v>Mid</v>
      </c>
      <c r="T3245" s="3" t="str">
        <f t="shared" si="505"/>
        <v>Active</v>
      </c>
      <c r="U3245" s="4">
        <f>1/(1+EXP(-(Predictive_Model!$B$5+((B3245-Predictive_Model!$B$20)/Predictive_Model!$C$20)*Predictive_Model!$D$20+((E3245-Predictive_Model!$B$21)/Predictive_Model!$C$21)*Predictive_Model!$D$21+((F3245-Predictive_Model!$B$22)/Predictive_Model!$C$22)*Predictive_Model!$D$22+((I3245-Predictive_Model!$B$23)/Predictive_Model!$C$23)*Predictive_Model!$D$23+((L3245-Predictive_Model!$B$24)/Predictive_Model!$C$24)*Predictive_Model!$D$24+((M3245-Predictive_Model!$B$25)/Predictive_Model!$C$25)*Predictive_Model!$D$25+IF(C3245="Male",Predictive_Model!$D$31,IF(C3245="Other",Predictive_Model!$D$32,0))+IF(D3245="Premium",Predictive_Model!$D$34,IF(D3245="Standard",Predictive_Model!$D$35,0))+IF(G3245="Asia",Predictive_Model!$D$37,IF(G3245="Europe",Predictive_Model!$D$38,IF(G3245="North America",Predictive_Model!$D$39,IF(G3245="Oceania",Predictive_Model!$D$40,IF(G3245="South America",Predictive_Model!$D$41,0)))))+IF(H3245="Laptop",Predictive_Model!$D$43,IF(H3245="Mobile",Predictive_Model!$D$44,IF(H3245="TV",Predictive_Model!$D$45,IF(H3245="Tablet",Predictive_Model!$D$46,0))))+IF(K3245="Crypto",Predictive_Model!$D$48,IF(K3245="Debit Card",Predictive_Model!$D$49,IF(K3245="Gift Card",Predictive_Model!$D$50,IF(K3245="PayPal",Predictive_Model!$D$51,0))))+IF(N3245="Comedy",Predictive_Model!$D$53,IF(N3245="Documentary",Predictive_Model!$D$54,IF(N3245="Drama",Predictive_Model!$D$55,IF(N3245="Horror",Predictive_Model!$D$56,IF(N3245="Romance",Predictive_Model!$D$57,IF(N3245="Sci-Fi",Predictive_Model!$D$58,0)))))))))</f>
        <v>3.0728393671116974E-5</v>
      </c>
      <c r="V3245" s="3" t="str">
        <f t="shared" si="506"/>
        <v>Low</v>
      </c>
      <c r="W3245" s="6">
        <f t="shared" si="507"/>
        <v>4.2989022745892647E-4</v>
      </c>
      <c r="X3245" s="3" t="str">
        <f t="shared" si="508"/>
        <v>Monitor</v>
      </c>
      <c r="Y3245" s="3" t="str">
        <f t="shared" si="509"/>
        <v>OK</v>
      </c>
    </row>
    <row r="3246" spans="1:25" x14ac:dyDescent="0.25">
      <c r="A3246" s="3" t="str">
        <f>Raw_Data!A3246</f>
        <v>e95ba0a7-3085-4358-9fac-b404fdb198b3</v>
      </c>
      <c r="B3246" s="3">
        <f>Raw_Data!B3246</f>
        <v>55</v>
      </c>
      <c r="C3246" s="3" t="str">
        <f>Raw_Data!C3246</f>
        <v>Other</v>
      </c>
      <c r="D3246" s="3" t="str">
        <f>Raw_Data!D3246</f>
        <v>Premium</v>
      </c>
      <c r="E3246" s="3">
        <f>Raw_Data!E3246</f>
        <v>0.44</v>
      </c>
      <c r="F3246" s="3">
        <f>Raw_Data!F3246</f>
        <v>27</v>
      </c>
      <c r="G3246" s="3" t="str">
        <f>Raw_Data!G3246</f>
        <v>Oceania</v>
      </c>
      <c r="H3246" s="3" t="str">
        <f>Raw_Data!H3246</f>
        <v>TV</v>
      </c>
      <c r="I3246" s="3">
        <f>Raw_Data!I3246</f>
        <v>17.989999999999998</v>
      </c>
      <c r="J3246" s="3">
        <f>Raw_Data!J3246</f>
        <v>1</v>
      </c>
      <c r="K3246" s="3" t="str">
        <f>Raw_Data!K3246</f>
        <v>Crypto</v>
      </c>
      <c r="L3246" s="3">
        <f>Raw_Data!L3246</f>
        <v>3</v>
      </c>
      <c r="M3246" s="3">
        <f>Raw_Data!M3246</f>
        <v>0.02</v>
      </c>
      <c r="N3246" s="3" t="str">
        <f>Raw_Data!N3246</f>
        <v>Drama</v>
      </c>
      <c r="O3246" s="3" t="str">
        <f t="shared" si="500"/>
        <v>55-70</v>
      </c>
      <c r="P3246" s="3" t="str">
        <f t="shared" si="501"/>
        <v>&lt;10h</v>
      </c>
      <c r="Q3246" s="3" t="str">
        <f t="shared" si="502"/>
        <v>22-45d</v>
      </c>
      <c r="R3246" s="3" t="str">
        <f t="shared" si="503"/>
        <v>Medium</v>
      </c>
      <c r="S3246" s="3" t="str">
        <f t="shared" si="504"/>
        <v>High</v>
      </c>
      <c r="T3246" s="3" t="str">
        <f t="shared" si="505"/>
        <v>Churned</v>
      </c>
      <c r="U3246" s="4">
        <f>1/(1+EXP(-(Predictive_Model!$B$5+((B3246-Predictive_Model!$B$20)/Predictive_Model!$C$20)*Predictive_Model!$D$20+((E3246-Predictive_Model!$B$21)/Predictive_Model!$C$21)*Predictive_Model!$D$21+((F3246-Predictive_Model!$B$22)/Predictive_Model!$C$22)*Predictive_Model!$D$22+((I3246-Predictive_Model!$B$23)/Predictive_Model!$C$23)*Predictive_Model!$D$23+((L3246-Predictive_Model!$B$24)/Predictive_Model!$C$24)*Predictive_Model!$D$24+((M3246-Predictive_Model!$B$25)/Predictive_Model!$C$25)*Predictive_Model!$D$25+IF(C3246="Male",Predictive_Model!$D$31,IF(C3246="Other",Predictive_Model!$D$32,0))+IF(D3246="Premium",Predictive_Model!$D$34,IF(D3246="Standard",Predictive_Model!$D$35,0))+IF(G3246="Asia",Predictive_Model!$D$37,IF(G3246="Europe",Predictive_Model!$D$38,IF(G3246="North America",Predictive_Model!$D$39,IF(G3246="Oceania",Predictive_Model!$D$40,IF(G3246="South America",Predictive_Model!$D$41,0)))))+IF(H3246="Laptop",Predictive_Model!$D$43,IF(H3246="Mobile",Predictive_Model!$D$44,IF(H3246="TV",Predictive_Model!$D$45,IF(H3246="Tablet",Predictive_Model!$D$46,0))))+IF(K3246="Crypto",Predictive_Model!$D$48,IF(K3246="Debit Card",Predictive_Model!$D$49,IF(K3246="Gift Card",Predictive_Model!$D$50,IF(K3246="PayPal",Predictive_Model!$D$51,0))))+IF(N3246="Comedy",Predictive_Model!$D$53,IF(N3246="Documentary",Predictive_Model!$D$54,IF(N3246="Drama",Predictive_Model!$D$55,IF(N3246="Horror",Predictive_Model!$D$56,IF(N3246="Romance",Predictive_Model!$D$57,IF(N3246="Sci-Fi",Predictive_Model!$D$58,0)))))))))</f>
        <v>0.96565401950592478</v>
      </c>
      <c r="V3246" s="3" t="str">
        <f t="shared" si="506"/>
        <v>Critical</v>
      </c>
      <c r="W3246" s="6">
        <f t="shared" si="507"/>
        <v>17.989999999999998</v>
      </c>
      <c r="X3246" s="3" t="str">
        <f t="shared" si="508"/>
        <v>Priority 1</v>
      </c>
      <c r="Y3246" s="3" t="str">
        <f t="shared" si="509"/>
        <v>OK</v>
      </c>
    </row>
    <row r="3247" spans="1:25" x14ac:dyDescent="0.25">
      <c r="A3247" s="3" t="str">
        <f>Raw_Data!A3247</f>
        <v>5405f752-cb3f-4f59-9206-4e7cdc662738</v>
      </c>
      <c r="B3247" s="3">
        <f>Raw_Data!B3247</f>
        <v>58</v>
      </c>
      <c r="C3247" s="3" t="str">
        <f>Raw_Data!C3247</f>
        <v>Other</v>
      </c>
      <c r="D3247" s="3" t="str">
        <f>Raw_Data!D3247</f>
        <v>Basic</v>
      </c>
      <c r="E3247" s="3">
        <f>Raw_Data!E3247</f>
        <v>37.24</v>
      </c>
      <c r="F3247" s="3">
        <f>Raw_Data!F3247</f>
        <v>8</v>
      </c>
      <c r="G3247" s="3" t="str">
        <f>Raw_Data!G3247</f>
        <v>Europe</v>
      </c>
      <c r="H3247" s="3" t="str">
        <f>Raw_Data!H3247</f>
        <v>TV</v>
      </c>
      <c r="I3247" s="3">
        <f>Raw_Data!I3247</f>
        <v>8.99</v>
      </c>
      <c r="J3247" s="3">
        <f>Raw_Data!J3247</f>
        <v>0</v>
      </c>
      <c r="K3247" s="3" t="str">
        <f>Raw_Data!K3247</f>
        <v>Gift Card</v>
      </c>
      <c r="L3247" s="3">
        <f>Raw_Data!L3247</f>
        <v>3</v>
      </c>
      <c r="M3247" s="3">
        <f>Raw_Data!M3247</f>
        <v>4.1399999999999997</v>
      </c>
      <c r="N3247" s="3" t="str">
        <f>Raw_Data!N3247</f>
        <v>Romance</v>
      </c>
      <c r="O3247" s="3" t="str">
        <f t="shared" si="500"/>
        <v>55-70</v>
      </c>
      <c r="P3247" s="3" t="str">
        <f t="shared" si="501"/>
        <v>25-49h</v>
      </c>
      <c r="Q3247" s="3" t="str">
        <f t="shared" si="502"/>
        <v>8-21d</v>
      </c>
      <c r="R3247" s="3" t="str">
        <f t="shared" si="503"/>
        <v>High</v>
      </c>
      <c r="S3247" s="3" t="str">
        <f t="shared" si="504"/>
        <v>Low</v>
      </c>
      <c r="T3247" s="3" t="str">
        <f t="shared" si="505"/>
        <v>Active</v>
      </c>
      <c r="U3247" s="4">
        <f>1/(1+EXP(-(Predictive_Model!$B$5+((B3247-Predictive_Model!$B$20)/Predictive_Model!$C$20)*Predictive_Model!$D$20+((E3247-Predictive_Model!$B$21)/Predictive_Model!$C$21)*Predictive_Model!$D$21+((F3247-Predictive_Model!$B$22)/Predictive_Model!$C$22)*Predictive_Model!$D$22+((I3247-Predictive_Model!$B$23)/Predictive_Model!$C$23)*Predictive_Model!$D$23+((L3247-Predictive_Model!$B$24)/Predictive_Model!$C$24)*Predictive_Model!$D$24+((M3247-Predictive_Model!$B$25)/Predictive_Model!$C$25)*Predictive_Model!$D$25+IF(C3247="Male",Predictive_Model!$D$31,IF(C3247="Other",Predictive_Model!$D$32,0))+IF(D3247="Premium",Predictive_Model!$D$34,IF(D3247="Standard",Predictive_Model!$D$35,0))+IF(G3247="Asia",Predictive_Model!$D$37,IF(G3247="Europe",Predictive_Model!$D$38,IF(G3247="North America",Predictive_Model!$D$39,IF(G3247="Oceania",Predictive_Model!$D$40,IF(G3247="South America",Predictive_Model!$D$41,0)))))+IF(H3247="Laptop",Predictive_Model!$D$43,IF(H3247="Mobile",Predictive_Model!$D$44,IF(H3247="TV",Predictive_Model!$D$45,IF(H3247="Tablet",Predictive_Model!$D$46,0))))+IF(K3247="Crypto",Predictive_Model!$D$48,IF(K3247="Debit Card",Predictive_Model!$D$49,IF(K3247="Gift Card",Predictive_Model!$D$50,IF(K3247="PayPal",Predictive_Model!$D$51,0))))+IF(N3247="Comedy",Predictive_Model!$D$53,IF(N3247="Documentary",Predictive_Model!$D$54,IF(N3247="Drama",Predictive_Model!$D$55,IF(N3247="Horror",Predictive_Model!$D$56,IF(N3247="Romance",Predictive_Model!$D$57,IF(N3247="Sci-Fi",Predictive_Model!$D$58,0)))))))))</f>
        <v>4.4623242377708268E-7</v>
      </c>
      <c r="V3247" s="3" t="str">
        <f t="shared" si="506"/>
        <v>Low</v>
      </c>
      <c r="W3247" s="6">
        <f t="shared" si="507"/>
        <v>4.0116294897559731E-6</v>
      </c>
      <c r="X3247" s="3" t="str">
        <f t="shared" si="508"/>
        <v>Monitor</v>
      </c>
      <c r="Y3247" s="3" t="str">
        <f t="shared" si="509"/>
        <v>OK</v>
      </c>
    </row>
    <row r="3248" spans="1:25" x14ac:dyDescent="0.25">
      <c r="A3248" s="3" t="str">
        <f>Raw_Data!A3248</f>
        <v>bfb8411b-0e6a-4f69-b072-24ed44cc094e</v>
      </c>
      <c r="B3248" s="3">
        <f>Raw_Data!B3248</f>
        <v>57</v>
      </c>
      <c r="C3248" s="3" t="str">
        <f>Raw_Data!C3248</f>
        <v>Other</v>
      </c>
      <c r="D3248" s="3" t="str">
        <f>Raw_Data!D3248</f>
        <v>Basic</v>
      </c>
      <c r="E3248" s="3">
        <f>Raw_Data!E3248</f>
        <v>10.24</v>
      </c>
      <c r="F3248" s="3">
        <f>Raw_Data!F3248</f>
        <v>19</v>
      </c>
      <c r="G3248" s="3" t="str">
        <f>Raw_Data!G3248</f>
        <v>Africa</v>
      </c>
      <c r="H3248" s="3" t="str">
        <f>Raw_Data!H3248</f>
        <v>TV</v>
      </c>
      <c r="I3248" s="3">
        <f>Raw_Data!I3248</f>
        <v>8.99</v>
      </c>
      <c r="J3248" s="3">
        <f>Raw_Data!J3248</f>
        <v>0</v>
      </c>
      <c r="K3248" s="3" t="str">
        <f>Raw_Data!K3248</f>
        <v>PayPal</v>
      </c>
      <c r="L3248" s="3">
        <f>Raw_Data!L3248</f>
        <v>2</v>
      </c>
      <c r="M3248" s="3">
        <f>Raw_Data!M3248</f>
        <v>0.51</v>
      </c>
      <c r="N3248" s="3" t="str">
        <f>Raw_Data!N3248</f>
        <v>Comedy</v>
      </c>
      <c r="O3248" s="3" t="str">
        <f t="shared" si="500"/>
        <v>55-70</v>
      </c>
      <c r="P3248" s="3" t="str">
        <f t="shared" si="501"/>
        <v>10-24h</v>
      </c>
      <c r="Q3248" s="3" t="str">
        <f t="shared" si="502"/>
        <v>8-21d</v>
      </c>
      <c r="R3248" s="3" t="str">
        <f t="shared" si="503"/>
        <v>Medium</v>
      </c>
      <c r="S3248" s="3" t="str">
        <f t="shared" si="504"/>
        <v>Low</v>
      </c>
      <c r="T3248" s="3" t="str">
        <f t="shared" si="505"/>
        <v>Active</v>
      </c>
      <c r="U3248" s="4">
        <f>1/(1+EXP(-(Predictive_Model!$B$5+((B3248-Predictive_Model!$B$20)/Predictive_Model!$C$20)*Predictive_Model!$D$20+((E3248-Predictive_Model!$B$21)/Predictive_Model!$C$21)*Predictive_Model!$D$21+((F3248-Predictive_Model!$B$22)/Predictive_Model!$C$22)*Predictive_Model!$D$22+((I3248-Predictive_Model!$B$23)/Predictive_Model!$C$23)*Predictive_Model!$D$23+((L3248-Predictive_Model!$B$24)/Predictive_Model!$C$24)*Predictive_Model!$D$24+((M3248-Predictive_Model!$B$25)/Predictive_Model!$C$25)*Predictive_Model!$D$25+IF(C3248="Male",Predictive_Model!$D$31,IF(C3248="Other",Predictive_Model!$D$32,0))+IF(D3248="Premium",Predictive_Model!$D$34,IF(D3248="Standard",Predictive_Model!$D$35,0))+IF(G3248="Asia",Predictive_Model!$D$37,IF(G3248="Europe",Predictive_Model!$D$38,IF(G3248="North America",Predictive_Model!$D$39,IF(G3248="Oceania",Predictive_Model!$D$40,IF(G3248="South America",Predictive_Model!$D$41,0)))))+IF(H3248="Laptop",Predictive_Model!$D$43,IF(H3248="Mobile",Predictive_Model!$D$44,IF(H3248="TV",Predictive_Model!$D$45,IF(H3248="Tablet",Predictive_Model!$D$46,0))))+IF(K3248="Crypto",Predictive_Model!$D$48,IF(K3248="Debit Card",Predictive_Model!$D$49,IF(K3248="Gift Card",Predictive_Model!$D$50,IF(K3248="PayPal",Predictive_Model!$D$51,0))))+IF(N3248="Comedy",Predictive_Model!$D$53,IF(N3248="Documentary",Predictive_Model!$D$54,IF(N3248="Drama",Predictive_Model!$D$55,IF(N3248="Horror",Predictive_Model!$D$56,IF(N3248="Romance",Predictive_Model!$D$57,IF(N3248="Sci-Fi",Predictive_Model!$D$58,0)))))))))</f>
        <v>0.85466205375471316</v>
      </c>
      <c r="V3248" s="3" t="str">
        <f t="shared" si="506"/>
        <v>Critical</v>
      </c>
      <c r="W3248" s="6">
        <f t="shared" si="507"/>
        <v>7.6834118632548716</v>
      </c>
      <c r="X3248" s="3" t="str">
        <f t="shared" si="508"/>
        <v>Priority 2</v>
      </c>
      <c r="Y3248" s="3" t="str">
        <f t="shared" si="509"/>
        <v>OK</v>
      </c>
    </row>
    <row r="3249" spans="1:25" x14ac:dyDescent="0.25">
      <c r="A3249" s="3" t="str">
        <f>Raw_Data!A3249</f>
        <v>9fbafa7f-e3de-4166-b71b-e4bc230715a5</v>
      </c>
      <c r="B3249" s="3">
        <f>Raw_Data!B3249</f>
        <v>67</v>
      </c>
      <c r="C3249" s="3" t="str">
        <f>Raw_Data!C3249</f>
        <v>Other</v>
      </c>
      <c r="D3249" s="3" t="str">
        <f>Raw_Data!D3249</f>
        <v>Premium</v>
      </c>
      <c r="E3249" s="3">
        <f>Raw_Data!E3249</f>
        <v>28.86</v>
      </c>
      <c r="F3249" s="3">
        <f>Raw_Data!F3249</f>
        <v>1</v>
      </c>
      <c r="G3249" s="3" t="str">
        <f>Raw_Data!G3249</f>
        <v>South America</v>
      </c>
      <c r="H3249" s="3" t="str">
        <f>Raw_Data!H3249</f>
        <v>Laptop</v>
      </c>
      <c r="I3249" s="3">
        <f>Raw_Data!I3249</f>
        <v>17.989999999999998</v>
      </c>
      <c r="J3249" s="3">
        <f>Raw_Data!J3249</f>
        <v>0</v>
      </c>
      <c r="K3249" s="3" t="str">
        <f>Raw_Data!K3249</f>
        <v>Gift Card</v>
      </c>
      <c r="L3249" s="3">
        <f>Raw_Data!L3249</f>
        <v>2</v>
      </c>
      <c r="M3249" s="3">
        <f>Raw_Data!M3249</f>
        <v>14.43</v>
      </c>
      <c r="N3249" s="3" t="str">
        <f>Raw_Data!N3249</f>
        <v>Drama</v>
      </c>
      <c r="O3249" s="3" t="str">
        <f t="shared" si="500"/>
        <v>55-70</v>
      </c>
      <c r="P3249" s="3" t="str">
        <f t="shared" si="501"/>
        <v>25-49h</v>
      </c>
      <c r="Q3249" s="3" t="str">
        <f t="shared" si="502"/>
        <v>0-7d</v>
      </c>
      <c r="R3249" s="3" t="str">
        <f t="shared" si="503"/>
        <v>High</v>
      </c>
      <c r="S3249" s="3" t="str">
        <f t="shared" si="504"/>
        <v>High</v>
      </c>
      <c r="T3249" s="3" t="str">
        <f t="shared" si="505"/>
        <v>Active</v>
      </c>
      <c r="U3249" s="4">
        <f>1/(1+EXP(-(Predictive_Model!$B$5+((B3249-Predictive_Model!$B$20)/Predictive_Model!$C$20)*Predictive_Model!$D$20+((E3249-Predictive_Model!$B$21)/Predictive_Model!$C$21)*Predictive_Model!$D$21+((F3249-Predictive_Model!$B$22)/Predictive_Model!$C$22)*Predictive_Model!$D$22+((I3249-Predictive_Model!$B$23)/Predictive_Model!$C$23)*Predictive_Model!$D$23+((L3249-Predictive_Model!$B$24)/Predictive_Model!$C$24)*Predictive_Model!$D$24+((M3249-Predictive_Model!$B$25)/Predictive_Model!$C$25)*Predictive_Model!$D$25+IF(C3249="Male",Predictive_Model!$D$31,IF(C3249="Other",Predictive_Model!$D$32,0))+IF(D3249="Premium",Predictive_Model!$D$34,IF(D3249="Standard",Predictive_Model!$D$35,0))+IF(G3249="Asia",Predictive_Model!$D$37,IF(G3249="Europe",Predictive_Model!$D$38,IF(G3249="North America",Predictive_Model!$D$39,IF(G3249="Oceania",Predictive_Model!$D$40,IF(G3249="South America",Predictive_Model!$D$41,0)))))+IF(H3249="Laptop",Predictive_Model!$D$43,IF(H3249="Mobile",Predictive_Model!$D$44,IF(H3249="TV",Predictive_Model!$D$45,IF(H3249="Tablet",Predictive_Model!$D$46,0))))+IF(K3249="Crypto",Predictive_Model!$D$48,IF(K3249="Debit Card",Predictive_Model!$D$49,IF(K3249="Gift Card",Predictive_Model!$D$50,IF(K3249="PayPal",Predictive_Model!$D$51,0))))+IF(N3249="Comedy",Predictive_Model!$D$53,IF(N3249="Documentary",Predictive_Model!$D$54,IF(N3249="Drama",Predictive_Model!$D$55,IF(N3249="Horror",Predictive_Model!$D$56,IF(N3249="Romance",Predictive_Model!$D$57,IF(N3249="Sci-Fi",Predictive_Model!$D$58,0)))))))))</f>
        <v>1.0420683959848822E-14</v>
      </c>
      <c r="V3249" s="3" t="str">
        <f t="shared" si="506"/>
        <v>Low</v>
      </c>
      <c r="W3249" s="6">
        <f t="shared" si="507"/>
        <v>1.874681044376803E-13</v>
      </c>
      <c r="X3249" s="3" t="str">
        <f t="shared" si="508"/>
        <v>Monitor</v>
      </c>
      <c r="Y3249" s="3" t="str">
        <f t="shared" si="509"/>
        <v>OK</v>
      </c>
    </row>
    <row r="3250" spans="1:25" x14ac:dyDescent="0.25">
      <c r="A3250" s="3" t="str">
        <f>Raw_Data!A3250</f>
        <v>575e8cef-5ce2-4bbc-80a0-bdf68bd29505</v>
      </c>
      <c r="B3250" s="3">
        <f>Raw_Data!B3250</f>
        <v>54</v>
      </c>
      <c r="C3250" s="3" t="str">
        <f>Raw_Data!C3250</f>
        <v>Male</v>
      </c>
      <c r="D3250" s="3" t="str">
        <f>Raw_Data!D3250</f>
        <v>Basic</v>
      </c>
      <c r="E3250" s="3">
        <f>Raw_Data!E3250</f>
        <v>25.24</v>
      </c>
      <c r="F3250" s="3">
        <f>Raw_Data!F3250</f>
        <v>43</v>
      </c>
      <c r="G3250" s="3" t="str">
        <f>Raw_Data!G3250</f>
        <v>South America</v>
      </c>
      <c r="H3250" s="3" t="str">
        <f>Raw_Data!H3250</f>
        <v>TV</v>
      </c>
      <c r="I3250" s="3">
        <f>Raw_Data!I3250</f>
        <v>8.99</v>
      </c>
      <c r="J3250" s="3">
        <f>Raw_Data!J3250</f>
        <v>0</v>
      </c>
      <c r="K3250" s="3" t="str">
        <f>Raw_Data!K3250</f>
        <v>Debit Card</v>
      </c>
      <c r="L3250" s="3">
        <f>Raw_Data!L3250</f>
        <v>5</v>
      </c>
      <c r="M3250" s="3">
        <f>Raw_Data!M3250</f>
        <v>0.56999999999999995</v>
      </c>
      <c r="N3250" s="3" t="str">
        <f>Raw_Data!N3250</f>
        <v>Comedy</v>
      </c>
      <c r="O3250" s="3" t="str">
        <f t="shared" si="500"/>
        <v>45-54</v>
      </c>
      <c r="P3250" s="3" t="str">
        <f t="shared" si="501"/>
        <v>25-49h</v>
      </c>
      <c r="Q3250" s="3" t="str">
        <f t="shared" si="502"/>
        <v>22-45d</v>
      </c>
      <c r="R3250" s="3" t="str">
        <f t="shared" si="503"/>
        <v>Medium</v>
      </c>
      <c r="S3250" s="3" t="str">
        <f t="shared" si="504"/>
        <v>Low</v>
      </c>
      <c r="T3250" s="3" t="str">
        <f t="shared" si="505"/>
        <v>Active</v>
      </c>
      <c r="U3250" s="4">
        <f>1/(1+EXP(-(Predictive_Model!$B$5+((B3250-Predictive_Model!$B$20)/Predictive_Model!$C$20)*Predictive_Model!$D$20+((E3250-Predictive_Model!$B$21)/Predictive_Model!$C$21)*Predictive_Model!$D$21+((F3250-Predictive_Model!$B$22)/Predictive_Model!$C$22)*Predictive_Model!$D$22+((I3250-Predictive_Model!$B$23)/Predictive_Model!$C$23)*Predictive_Model!$D$23+((L3250-Predictive_Model!$B$24)/Predictive_Model!$C$24)*Predictive_Model!$D$24+((M3250-Predictive_Model!$B$25)/Predictive_Model!$C$25)*Predictive_Model!$D$25+IF(C3250="Male",Predictive_Model!$D$31,IF(C3250="Other",Predictive_Model!$D$32,0))+IF(D3250="Premium",Predictive_Model!$D$34,IF(D3250="Standard",Predictive_Model!$D$35,0))+IF(G3250="Asia",Predictive_Model!$D$37,IF(G3250="Europe",Predictive_Model!$D$38,IF(G3250="North America",Predictive_Model!$D$39,IF(G3250="Oceania",Predictive_Model!$D$40,IF(G3250="South America",Predictive_Model!$D$41,0)))))+IF(H3250="Laptop",Predictive_Model!$D$43,IF(H3250="Mobile",Predictive_Model!$D$44,IF(H3250="TV",Predictive_Model!$D$45,IF(H3250="Tablet",Predictive_Model!$D$46,0))))+IF(K3250="Crypto",Predictive_Model!$D$48,IF(K3250="Debit Card",Predictive_Model!$D$49,IF(K3250="Gift Card",Predictive_Model!$D$50,IF(K3250="PayPal",Predictive_Model!$D$51,0))))+IF(N3250="Comedy",Predictive_Model!$D$53,IF(N3250="Documentary",Predictive_Model!$D$54,IF(N3250="Drama",Predictive_Model!$D$55,IF(N3250="Horror",Predictive_Model!$D$56,IF(N3250="Romance",Predictive_Model!$D$57,IF(N3250="Sci-Fi",Predictive_Model!$D$58,0)))))))))</f>
        <v>9.2526709611801622E-2</v>
      </c>
      <c r="V3250" s="3" t="str">
        <f t="shared" si="506"/>
        <v>Low</v>
      </c>
      <c r="W3250" s="6">
        <f t="shared" si="507"/>
        <v>0.83181511941009656</v>
      </c>
      <c r="X3250" s="3" t="str">
        <f t="shared" si="508"/>
        <v>Monitor</v>
      </c>
      <c r="Y3250" s="3" t="str">
        <f t="shared" si="509"/>
        <v>OK</v>
      </c>
    </row>
    <row r="3251" spans="1:25" x14ac:dyDescent="0.25">
      <c r="A3251" s="3" t="str">
        <f>Raw_Data!A3251</f>
        <v>17bd8bda-c161-413a-bb7d-8453978c974b</v>
      </c>
      <c r="B3251" s="3">
        <f>Raw_Data!B3251</f>
        <v>46</v>
      </c>
      <c r="C3251" s="3" t="str">
        <f>Raw_Data!C3251</f>
        <v>Male</v>
      </c>
      <c r="D3251" s="3" t="str">
        <f>Raw_Data!D3251</f>
        <v>Premium</v>
      </c>
      <c r="E3251" s="3">
        <f>Raw_Data!E3251</f>
        <v>1.48</v>
      </c>
      <c r="F3251" s="3">
        <f>Raw_Data!F3251</f>
        <v>10</v>
      </c>
      <c r="G3251" s="3" t="str">
        <f>Raw_Data!G3251</f>
        <v>Asia</v>
      </c>
      <c r="H3251" s="3" t="str">
        <f>Raw_Data!H3251</f>
        <v>Tablet</v>
      </c>
      <c r="I3251" s="3">
        <f>Raw_Data!I3251</f>
        <v>17.989999999999998</v>
      </c>
      <c r="J3251" s="3">
        <f>Raw_Data!J3251</f>
        <v>0</v>
      </c>
      <c r="K3251" s="3" t="str">
        <f>Raw_Data!K3251</f>
        <v>Credit Card</v>
      </c>
      <c r="L3251" s="3">
        <f>Raw_Data!L3251</f>
        <v>4</v>
      </c>
      <c r="M3251" s="3">
        <f>Raw_Data!M3251</f>
        <v>0.13</v>
      </c>
      <c r="N3251" s="3" t="str">
        <f>Raw_Data!N3251</f>
        <v>Romance</v>
      </c>
      <c r="O3251" s="3" t="str">
        <f t="shared" si="500"/>
        <v>45-54</v>
      </c>
      <c r="P3251" s="3" t="str">
        <f t="shared" si="501"/>
        <v>&lt;10h</v>
      </c>
      <c r="Q3251" s="3" t="str">
        <f t="shared" si="502"/>
        <v>8-21d</v>
      </c>
      <c r="R3251" s="3" t="str">
        <f t="shared" si="503"/>
        <v>Medium</v>
      </c>
      <c r="S3251" s="3" t="str">
        <f t="shared" si="504"/>
        <v>High</v>
      </c>
      <c r="T3251" s="3" t="str">
        <f t="shared" si="505"/>
        <v>Active</v>
      </c>
      <c r="U3251" s="4">
        <f>1/(1+EXP(-(Predictive_Model!$B$5+((B3251-Predictive_Model!$B$20)/Predictive_Model!$C$20)*Predictive_Model!$D$20+((E3251-Predictive_Model!$B$21)/Predictive_Model!$C$21)*Predictive_Model!$D$21+((F3251-Predictive_Model!$B$22)/Predictive_Model!$C$22)*Predictive_Model!$D$22+((I3251-Predictive_Model!$B$23)/Predictive_Model!$C$23)*Predictive_Model!$D$23+((L3251-Predictive_Model!$B$24)/Predictive_Model!$C$24)*Predictive_Model!$D$24+((M3251-Predictive_Model!$B$25)/Predictive_Model!$C$25)*Predictive_Model!$D$25+IF(C3251="Male",Predictive_Model!$D$31,IF(C3251="Other",Predictive_Model!$D$32,0))+IF(D3251="Premium",Predictive_Model!$D$34,IF(D3251="Standard",Predictive_Model!$D$35,0))+IF(G3251="Asia",Predictive_Model!$D$37,IF(G3251="Europe",Predictive_Model!$D$38,IF(G3251="North America",Predictive_Model!$D$39,IF(G3251="Oceania",Predictive_Model!$D$40,IF(G3251="South America",Predictive_Model!$D$41,0)))))+IF(H3251="Laptop",Predictive_Model!$D$43,IF(H3251="Mobile",Predictive_Model!$D$44,IF(H3251="TV",Predictive_Model!$D$45,IF(H3251="Tablet",Predictive_Model!$D$46,0))))+IF(K3251="Crypto",Predictive_Model!$D$48,IF(K3251="Debit Card",Predictive_Model!$D$49,IF(K3251="Gift Card",Predictive_Model!$D$50,IF(K3251="PayPal",Predictive_Model!$D$51,0))))+IF(N3251="Comedy",Predictive_Model!$D$53,IF(N3251="Documentary",Predictive_Model!$D$54,IF(N3251="Drama",Predictive_Model!$D$55,IF(N3251="Horror",Predictive_Model!$D$56,IF(N3251="Romance",Predictive_Model!$D$57,IF(N3251="Sci-Fi",Predictive_Model!$D$58,0)))))))))</f>
        <v>0.76842280451021283</v>
      </c>
      <c r="V3251" s="3" t="str">
        <f t="shared" si="506"/>
        <v>Critical</v>
      </c>
      <c r="W3251" s="6">
        <f t="shared" si="507"/>
        <v>13.823926253138728</v>
      </c>
      <c r="X3251" s="3" t="str">
        <f t="shared" si="508"/>
        <v>Priority 1</v>
      </c>
      <c r="Y3251" s="3" t="str">
        <f t="shared" si="509"/>
        <v>OK</v>
      </c>
    </row>
    <row r="3252" spans="1:25" x14ac:dyDescent="0.25">
      <c r="A3252" s="3" t="str">
        <f>Raw_Data!A3252</f>
        <v>a36af881-f75f-42aa-bb55-aa8f43cd2c1f</v>
      </c>
      <c r="B3252" s="3">
        <f>Raw_Data!B3252</f>
        <v>37</v>
      </c>
      <c r="C3252" s="3" t="str">
        <f>Raw_Data!C3252</f>
        <v>Male</v>
      </c>
      <c r="D3252" s="3" t="str">
        <f>Raw_Data!D3252</f>
        <v>Standard</v>
      </c>
      <c r="E3252" s="3">
        <f>Raw_Data!E3252</f>
        <v>5.43</v>
      </c>
      <c r="F3252" s="3">
        <f>Raw_Data!F3252</f>
        <v>46</v>
      </c>
      <c r="G3252" s="3" t="str">
        <f>Raw_Data!G3252</f>
        <v>Africa</v>
      </c>
      <c r="H3252" s="3" t="str">
        <f>Raw_Data!H3252</f>
        <v>TV</v>
      </c>
      <c r="I3252" s="3">
        <f>Raw_Data!I3252</f>
        <v>13.99</v>
      </c>
      <c r="J3252" s="3">
        <f>Raw_Data!J3252</f>
        <v>0</v>
      </c>
      <c r="K3252" s="3" t="str">
        <f>Raw_Data!K3252</f>
        <v>PayPal</v>
      </c>
      <c r="L3252" s="3">
        <f>Raw_Data!L3252</f>
        <v>5</v>
      </c>
      <c r="M3252" s="3">
        <f>Raw_Data!M3252</f>
        <v>0.12</v>
      </c>
      <c r="N3252" s="3" t="str">
        <f>Raw_Data!N3252</f>
        <v>Documentary</v>
      </c>
      <c r="O3252" s="3" t="str">
        <f t="shared" si="500"/>
        <v>35-44</v>
      </c>
      <c r="P3252" s="3" t="str">
        <f t="shared" si="501"/>
        <v>&lt;10h</v>
      </c>
      <c r="Q3252" s="3" t="str">
        <f t="shared" si="502"/>
        <v>46-60d</v>
      </c>
      <c r="R3252" s="3" t="str">
        <f t="shared" si="503"/>
        <v>Low</v>
      </c>
      <c r="S3252" s="3" t="str">
        <f t="shared" si="504"/>
        <v>Mid</v>
      </c>
      <c r="T3252" s="3" t="str">
        <f t="shared" si="505"/>
        <v>Active</v>
      </c>
      <c r="U3252" s="4">
        <f>1/(1+EXP(-(Predictive_Model!$B$5+((B3252-Predictive_Model!$B$20)/Predictive_Model!$C$20)*Predictive_Model!$D$20+((E3252-Predictive_Model!$B$21)/Predictive_Model!$C$21)*Predictive_Model!$D$21+((F3252-Predictive_Model!$B$22)/Predictive_Model!$C$22)*Predictive_Model!$D$22+((I3252-Predictive_Model!$B$23)/Predictive_Model!$C$23)*Predictive_Model!$D$23+((L3252-Predictive_Model!$B$24)/Predictive_Model!$C$24)*Predictive_Model!$D$24+((M3252-Predictive_Model!$B$25)/Predictive_Model!$C$25)*Predictive_Model!$D$25+IF(C3252="Male",Predictive_Model!$D$31,IF(C3252="Other",Predictive_Model!$D$32,0))+IF(D3252="Premium",Predictive_Model!$D$34,IF(D3252="Standard",Predictive_Model!$D$35,0))+IF(G3252="Asia",Predictive_Model!$D$37,IF(G3252="Europe",Predictive_Model!$D$38,IF(G3252="North America",Predictive_Model!$D$39,IF(G3252="Oceania",Predictive_Model!$D$40,IF(G3252="South America",Predictive_Model!$D$41,0)))))+IF(H3252="Laptop",Predictive_Model!$D$43,IF(H3252="Mobile",Predictive_Model!$D$44,IF(H3252="TV",Predictive_Model!$D$45,IF(H3252="Tablet",Predictive_Model!$D$46,0))))+IF(K3252="Crypto",Predictive_Model!$D$48,IF(K3252="Debit Card",Predictive_Model!$D$49,IF(K3252="Gift Card",Predictive_Model!$D$50,IF(K3252="PayPal",Predictive_Model!$D$51,0))))+IF(N3252="Comedy",Predictive_Model!$D$53,IF(N3252="Documentary",Predictive_Model!$D$54,IF(N3252="Drama",Predictive_Model!$D$55,IF(N3252="Horror",Predictive_Model!$D$56,IF(N3252="Romance",Predictive_Model!$D$57,IF(N3252="Sci-Fi",Predictive_Model!$D$58,0)))))))))</f>
        <v>0.98328002200441589</v>
      </c>
      <c r="V3252" s="3" t="str">
        <f t="shared" si="506"/>
        <v>Critical</v>
      </c>
      <c r="W3252" s="6">
        <f t="shared" si="507"/>
        <v>13.756087507841778</v>
      </c>
      <c r="X3252" s="3" t="str">
        <f t="shared" si="508"/>
        <v>Priority 2</v>
      </c>
      <c r="Y3252" s="3" t="str">
        <f t="shared" si="509"/>
        <v>OK</v>
      </c>
    </row>
    <row r="3253" spans="1:25" x14ac:dyDescent="0.25">
      <c r="A3253" s="3" t="str">
        <f>Raw_Data!A3253</f>
        <v>dd222a27-27ab-459a-994a-8c5ad58ddeeb</v>
      </c>
      <c r="B3253" s="3">
        <f>Raw_Data!B3253</f>
        <v>60</v>
      </c>
      <c r="C3253" s="3" t="str">
        <f>Raw_Data!C3253</f>
        <v>Other</v>
      </c>
      <c r="D3253" s="3" t="str">
        <f>Raw_Data!D3253</f>
        <v>Basic</v>
      </c>
      <c r="E3253" s="3">
        <f>Raw_Data!E3253</f>
        <v>6.84</v>
      </c>
      <c r="F3253" s="3">
        <f>Raw_Data!F3253</f>
        <v>40</v>
      </c>
      <c r="G3253" s="3" t="str">
        <f>Raw_Data!G3253</f>
        <v>North America</v>
      </c>
      <c r="H3253" s="3" t="str">
        <f>Raw_Data!H3253</f>
        <v>Tablet</v>
      </c>
      <c r="I3253" s="3">
        <f>Raw_Data!I3253</f>
        <v>8.99</v>
      </c>
      <c r="J3253" s="3">
        <f>Raw_Data!J3253</f>
        <v>1</v>
      </c>
      <c r="K3253" s="3" t="str">
        <f>Raw_Data!K3253</f>
        <v>Crypto</v>
      </c>
      <c r="L3253" s="3">
        <f>Raw_Data!L3253</f>
        <v>2</v>
      </c>
      <c r="M3253" s="3">
        <f>Raw_Data!M3253</f>
        <v>0.17</v>
      </c>
      <c r="N3253" s="3" t="str">
        <f>Raw_Data!N3253</f>
        <v>Sci-Fi</v>
      </c>
      <c r="O3253" s="3" t="str">
        <f t="shared" si="500"/>
        <v>55-70</v>
      </c>
      <c r="P3253" s="3" t="str">
        <f t="shared" si="501"/>
        <v>&lt;10h</v>
      </c>
      <c r="Q3253" s="3" t="str">
        <f t="shared" si="502"/>
        <v>22-45d</v>
      </c>
      <c r="R3253" s="3" t="str">
        <f t="shared" si="503"/>
        <v>Medium</v>
      </c>
      <c r="S3253" s="3" t="str">
        <f t="shared" si="504"/>
        <v>Low</v>
      </c>
      <c r="T3253" s="3" t="str">
        <f t="shared" si="505"/>
        <v>Churned</v>
      </c>
      <c r="U3253" s="4">
        <f>1/(1+EXP(-(Predictive_Model!$B$5+((B3253-Predictive_Model!$B$20)/Predictive_Model!$C$20)*Predictive_Model!$D$20+((E3253-Predictive_Model!$B$21)/Predictive_Model!$C$21)*Predictive_Model!$D$21+((F3253-Predictive_Model!$B$22)/Predictive_Model!$C$22)*Predictive_Model!$D$22+((I3253-Predictive_Model!$B$23)/Predictive_Model!$C$23)*Predictive_Model!$D$23+((L3253-Predictive_Model!$B$24)/Predictive_Model!$C$24)*Predictive_Model!$D$24+((M3253-Predictive_Model!$B$25)/Predictive_Model!$C$25)*Predictive_Model!$D$25+IF(C3253="Male",Predictive_Model!$D$31,IF(C3253="Other",Predictive_Model!$D$32,0))+IF(D3253="Premium",Predictive_Model!$D$34,IF(D3253="Standard",Predictive_Model!$D$35,0))+IF(G3253="Asia",Predictive_Model!$D$37,IF(G3253="Europe",Predictive_Model!$D$38,IF(G3253="North America",Predictive_Model!$D$39,IF(G3253="Oceania",Predictive_Model!$D$40,IF(G3253="South America",Predictive_Model!$D$41,0)))))+IF(H3253="Laptop",Predictive_Model!$D$43,IF(H3253="Mobile",Predictive_Model!$D$44,IF(H3253="TV",Predictive_Model!$D$45,IF(H3253="Tablet",Predictive_Model!$D$46,0))))+IF(K3253="Crypto",Predictive_Model!$D$48,IF(K3253="Debit Card",Predictive_Model!$D$49,IF(K3253="Gift Card",Predictive_Model!$D$50,IF(K3253="PayPal",Predictive_Model!$D$51,0))))+IF(N3253="Comedy",Predictive_Model!$D$53,IF(N3253="Documentary",Predictive_Model!$D$54,IF(N3253="Drama",Predictive_Model!$D$55,IF(N3253="Horror",Predictive_Model!$D$56,IF(N3253="Romance",Predictive_Model!$D$57,IF(N3253="Sci-Fi",Predictive_Model!$D$58,0)))))))))</f>
        <v>0.99971126724771575</v>
      </c>
      <c r="V3253" s="3" t="str">
        <f t="shared" si="506"/>
        <v>Critical</v>
      </c>
      <c r="W3253" s="6">
        <f t="shared" si="507"/>
        <v>8.99</v>
      </c>
      <c r="X3253" s="3" t="str">
        <f t="shared" si="508"/>
        <v>Priority 2</v>
      </c>
      <c r="Y3253" s="3" t="str">
        <f t="shared" si="509"/>
        <v>OK</v>
      </c>
    </row>
    <row r="3254" spans="1:25" x14ac:dyDescent="0.25">
      <c r="A3254" s="3" t="str">
        <f>Raw_Data!A3254</f>
        <v>9216acf7-bc86-44f9-95d5-2d5e96d459d4</v>
      </c>
      <c r="B3254" s="3">
        <f>Raw_Data!B3254</f>
        <v>61</v>
      </c>
      <c r="C3254" s="3" t="str">
        <f>Raw_Data!C3254</f>
        <v>Female</v>
      </c>
      <c r="D3254" s="3" t="str">
        <f>Raw_Data!D3254</f>
        <v>Premium</v>
      </c>
      <c r="E3254" s="3">
        <f>Raw_Data!E3254</f>
        <v>1.3</v>
      </c>
      <c r="F3254" s="3">
        <f>Raw_Data!F3254</f>
        <v>44</v>
      </c>
      <c r="G3254" s="3" t="str">
        <f>Raw_Data!G3254</f>
        <v>North America</v>
      </c>
      <c r="H3254" s="3" t="str">
        <f>Raw_Data!H3254</f>
        <v>Mobile</v>
      </c>
      <c r="I3254" s="3">
        <f>Raw_Data!I3254</f>
        <v>17.989999999999998</v>
      </c>
      <c r="J3254" s="3">
        <f>Raw_Data!J3254</f>
        <v>1</v>
      </c>
      <c r="K3254" s="3" t="str">
        <f>Raw_Data!K3254</f>
        <v>PayPal</v>
      </c>
      <c r="L3254" s="3">
        <f>Raw_Data!L3254</f>
        <v>5</v>
      </c>
      <c r="M3254" s="3">
        <f>Raw_Data!M3254</f>
        <v>0.03</v>
      </c>
      <c r="N3254" s="3" t="str">
        <f>Raw_Data!N3254</f>
        <v>Romance</v>
      </c>
      <c r="O3254" s="3" t="str">
        <f t="shared" si="500"/>
        <v>55-70</v>
      </c>
      <c r="P3254" s="3" t="str">
        <f t="shared" si="501"/>
        <v>&lt;10h</v>
      </c>
      <c r="Q3254" s="3" t="str">
        <f t="shared" si="502"/>
        <v>22-45d</v>
      </c>
      <c r="R3254" s="3" t="str">
        <f t="shared" si="503"/>
        <v>Medium</v>
      </c>
      <c r="S3254" s="3" t="str">
        <f t="shared" si="504"/>
        <v>High</v>
      </c>
      <c r="T3254" s="3" t="str">
        <f t="shared" si="505"/>
        <v>Churned</v>
      </c>
      <c r="U3254" s="4">
        <f>1/(1+EXP(-(Predictive_Model!$B$5+((B3254-Predictive_Model!$B$20)/Predictive_Model!$C$20)*Predictive_Model!$D$20+((E3254-Predictive_Model!$B$21)/Predictive_Model!$C$21)*Predictive_Model!$D$21+((F3254-Predictive_Model!$B$22)/Predictive_Model!$C$22)*Predictive_Model!$D$22+((I3254-Predictive_Model!$B$23)/Predictive_Model!$C$23)*Predictive_Model!$D$23+((L3254-Predictive_Model!$B$24)/Predictive_Model!$C$24)*Predictive_Model!$D$24+((M3254-Predictive_Model!$B$25)/Predictive_Model!$C$25)*Predictive_Model!$D$25+IF(C3254="Male",Predictive_Model!$D$31,IF(C3254="Other",Predictive_Model!$D$32,0))+IF(D3254="Premium",Predictive_Model!$D$34,IF(D3254="Standard",Predictive_Model!$D$35,0))+IF(G3254="Asia",Predictive_Model!$D$37,IF(G3254="Europe",Predictive_Model!$D$38,IF(G3254="North America",Predictive_Model!$D$39,IF(G3254="Oceania",Predictive_Model!$D$40,IF(G3254="South America",Predictive_Model!$D$41,0)))))+IF(H3254="Laptop",Predictive_Model!$D$43,IF(H3254="Mobile",Predictive_Model!$D$44,IF(H3254="TV",Predictive_Model!$D$45,IF(H3254="Tablet",Predictive_Model!$D$46,0))))+IF(K3254="Crypto",Predictive_Model!$D$48,IF(K3254="Debit Card",Predictive_Model!$D$49,IF(K3254="Gift Card",Predictive_Model!$D$50,IF(K3254="PayPal",Predictive_Model!$D$51,0))))+IF(N3254="Comedy",Predictive_Model!$D$53,IF(N3254="Documentary",Predictive_Model!$D$54,IF(N3254="Drama",Predictive_Model!$D$55,IF(N3254="Horror",Predictive_Model!$D$56,IF(N3254="Romance",Predictive_Model!$D$57,IF(N3254="Sci-Fi",Predictive_Model!$D$58,0)))))))))</f>
        <v>0.99626428963252223</v>
      </c>
      <c r="V3254" s="3" t="str">
        <f t="shared" si="506"/>
        <v>Critical</v>
      </c>
      <c r="W3254" s="6">
        <f t="shared" si="507"/>
        <v>17.989999999999998</v>
      </c>
      <c r="X3254" s="3" t="str">
        <f t="shared" si="508"/>
        <v>Priority 1</v>
      </c>
      <c r="Y3254" s="3" t="str">
        <f t="shared" si="509"/>
        <v>OK</v>
      </c>
    </row>
    <row r="3255" spans="1:25" x14ac:dyDescent="0.25">
      <c r="A3255" s="3" t="str">
        <f>Raw_Data!A3255</f>
        <v>1b673fc7-2b1b-4f12-ae55-6f61e739c483</v>
      </c>
      <c r="B3255" s="3">
        <f>Raw_Data!B3255</f>
        <v>59</v>
      </c>
      <c r="C3255" s="3" t="str">
        <f>Raw_Data!C3255</f>
        <v>Male</v>
      </c>
      <c r="D3255" s="3" t="str">
        <f>Raw_Data!D3255</f>
        <v>Standard</v>
      </c>
      <c r="E3255" s="3">
        <f>Raw_Data!E3255</f>
        <v>17.329999999999998</v>
      </c>
      <c r="F3255" s="3">
        <f>Raw_Data!F3255</f>
        <v>59</v>
      </c>
      <c r="G3255" s="3" t="str">
        <f>Raw_Data!G3255</f>
        <v>Oceania</v>
      </c>
      <c r="H3255" s="3" t="str">
        <f>Raw_Data!H3255</f>
        <v>TV</v>
      </c>
      <c r="I3255" s="3">
        <f>Raw_Data!I3255</f>
        <v>13.99</v>
      </c>
      <c r="J3255" s="3">
        <f>Raw_Data!J3255</f>
        <v>0</v>
      </c>
      <c r="K3255" s="3" t="str">
        <f>Raw_Data!K3255</f>
        <v>Debit Card</v>
      </c>
      <c r="L3255" s="3">
        <f>Raw_Data!L3255</f>
        <v>5</v>
      </c>
      <c r="M3255" s="3">
        <f>Raw_Data!M3255</f>
        <v>0.28999999999999998</v>
      </c>
      <c r="N3255" s="3" t="str">
        <f>Raw_Data!N3255</f>
        <v>Comedy</v>
      </c>
      <c r="O3255" s="3" t="str">
        <f t="shared" si="500"/>
        <v>55-70</v>
      </c>
      <c r="P3255" s="3" t="str">
        <f t="shared" si="501"/>
        <v>10-24h</v>
      </c>
      <c r="Q3255" s="3" t="str">
        <f t="shared" si="502"/>
        <v>46-60d</v>
      </c>
      <c r="R3255" s="3" t="str">
        <f t="shared" si="503"/>
        <v>Medium</v>
      </c>
      <c r="S3255" s="3" t="str">
        <f t="shared" si="504"/>
        <v>Mid</v>
      </c>
      <c r="T3255" s="3" t="str">
        <f t="shared" si="505"/>
        <v>Active</v>
      </c>
      <c r="U3255" s="4">
        <f>1/(1+EXP(-(Predictive_Model!$B$5+((B3255-Predictive_Model!$B$20)/Predictive_Model!$C$20)*Predictive_Model!$D$20+((E3255-Predictive_Model!$B$21)/Predictive_Model!$C$21)*Predictive_Model!$D$21+((F3255-Predictive_Model!$B$22)/Predictive_Model!$C$22)*Predictive_Model!$D$22+((I3255-Predictive_Model!$B$23)/Predictive_Model!$C$23)*Predictive_Model!$D$23+((L3255-Predictive_Model!$B$24)/Predictive_Model!$C$24)*Predictive_Model!$D$24+((M3255-Predictive_Model!$B$25)/Predictive_Model!$C$25)*Predictive_Model!$D$25+IF(C3255="Male",Predictive_Model!$D$31,IF(C3255="Other",Predictive_Model!$D$32,0))+IF(D3255="Premium",Predictive_Model!$D$34,IF(D3255="Standard",Predictive_Model!$D$35,0))+IF(G3255="Asia",Predictive_Model!$D$37,IF(G3255="Europe",Predictive_Model!$D$38,IF(G3255="North America",Predictive_Model!$D$39,IF(G3255="Oceania",Predictive_Model!$D$40,IF(G3255="South America",Predictive_Model!$D$41,0)))))+IF(H3255="Laptop",Predictive_Model!$D$43,IF(H3255="Mobile",Predictive_Model!$D$44,IF(H3255="TV",Predictive_Model!$D$45,IF(H3255="Tablet",Predictive_Model!$D$46,0))))+IF(K3255="Crypto",Predictive_Model!$D$48,IF(K3255="Debit Card",Predictive_Model!$D$49,IF(K3255="Gift Card",Predictive_Model!$D$50,IF(K3255="PayPal",Predictive_Model!$D$51,0))))+IF(N3255="Comedy",Predictive_Model!$D$53,IF(N3255="Documentary",Predictive_Model!$D$54,IF(N3255="Drama",Predictive_Model!$D$55,IF(N3255="Horror",Predictive_Model!$D$56,IF(N3255="Romance",Predictive_Model!$D$57,IF(N3255="Sci-Fi",Predictive_Model!$D$58,0)))))))))</f>
        <v>0.85209483979787137</v>
      </c>
      <c r="V3255" s="3" t="str">
        <f t="shared" si="506"/>
        <v>Critical</v>
      </c>
      <c r="W3255" s="6">
        <f t="shared" si="507"/>
        <v>11.920806808772221</v>
      </c>
      <c r="X3255" s="3" t="str">
        <f t="shared" si="508"/>
        <v>Priority 2</v>
      </c>
      <c r="Y3255" s="3" t="str">
        <f t="shared" si="509"/>
        <v>OK</v>
      </c>
    </row>
    <row r="3256" spans="1:25" x14ac:dyDescent="0.25">
      <c r="A3256" s="3" t="str">
        <f>Raw_Data!A3256</f>
        <v>8643fbb4-e91f-40d3-bb3d-9da4cf47d8d2</v>
      </c>
      <c r="B3256" s="3">
        <f>Raw_Data!B3256</f>
        <v>20</v>
      </c>
      <c r="C3256" s="3" t="str">
        <f>Raw_Data!C3256</f>
        <v>Male</v>
      </c>
      <c r="D3256" s="3" t="str">
        <f>Raw_Data!D3256</f>
        <v>Basic</v>
      </c>
      <c r="E3256" s="3">
        <f>Raw_Data!E3256</f>
        <v>0.61</v>
      </c>
      <c r="F3256" s="3">
        <f>Raw_Data!F3256</f>
        <v>3</v>
      </c>
      <c r="G3256" s="3" t="str">
        <f>Raw_Data!G3256</f>
        <v>Asia</v>
      </c>
      <c r="H3256" s="3" t="str">
        <f>Raw_Data!H3256</f>
        <v>Laptop</v>
      </c>
      <c r="I3256" s="3">
        <f>Raw_Data!I3256</f>
        <v>8.99</v>
      </c>
      <c r="J3256" s="3">
        <f>Raw_Data!J3256</f>
        <v>1</v>
      </c>
      <c r="K3256" s="3" t="str">
        <f>Raw_Data!K3256</f>
        <v>PayPal</v>
      </c>
      <c r="L3256" s="3">
        <f>Raw_Data!L3256</f>
        <v>3</v>
      </c>
      <c r="M3256" s="3">
        <f>Raw_Data!M3256</f>
        <v>0.15</v>
      </c>
      <c r="N3256" s="3" t="str">
        <f>Raw_Data!N3256</f>
        <v>Documentary</v>
      </c>
      <c r="O3256" s="3" t="str">
        <f t="shared" si="500"/>
        <v>18-24</v>
      </c>
      <c r="P3256" s="3" t="str">
        <f t="shared" si="501"/>
        <v>&lt;10h</v>
      </c>
      <c r="Q3256" s="3" t="str">
        <f t="shared" si="502"/>
        <v>0-7d</v>
      </c>
      <c r="R3256" s="3" t="str">
        <f t="shared" si="503"/>
        <v>Medium</v>
      </c>
      <c r="S3256" s="3" t="str">
        <f t="shared" si="504"/>
        <v>Low</v>
      </c>
      <c r="T3256" s="3" t="str">
        <f t="shared" si="505"/>
        <v>Churned</v>
      </c>
      <c r="U3256" s="4">
        <f>1/(1+EXP(-(Predictive_Model!$B$5+((B3256-Predictive_Model!$B$20)/Predictive_Model!$C$20)*Predictive_Model!$D$20+((E3256-Predictive_Model!$B$21)/Predictive_Model!$C$21)*Predictive_Model!$D$21+((F3256-Predictive_Model!$B$22)/Predictive_Model!$C$22)*Predictive_Model!$D$22+((I3256-Predictive_Model!$B$23)/Predictive_Model!$C$23)*Predictive_Model!$D$23+((L3256-Predictive_Model!$B$24)/Predictive_Model!$C$24)*Predictive_Model!$D$24+((M3256-Predictive_Model!$B$25)/Predictive_Model!$C$25)*Predictive_Model!$D$25+IF(C3256="Male",Predictive_Model!$D$31,IF(C3256="Other",Predictive_Model!$D$32,0))+IF(D3256="Premium",Predictive_Model!$D$34,IF(D3256="Standard",Predictive_Model!$D$35,0))+IF(G3256="Asia",Predictive_Model!$D$37,IF(G3256="Europe",Predictive_Model!$D$38,IF(G3256="North America",Predictive_Model!$D$39,IF(G3256="Oceania",Predictive_Model!$D$40,IF(G3256="South America",Predictive_Model!$D$41,0)))))+IF(H3256="Laptop",Predictive_Model!$D$43,IF(H3256="Mobile",Predictive_Model!$D$44,IF(H3256="TV",Predictive_Model!$D$45,IF(H3256="Tablet",Predictive_Model!$D$46,0))))+IF(K3256="Crypto",Predictive_Model!$D$48,IF(K3256="Debit Card",Predictive_Model!$D$49,IF(K3256="Gift Card",Predictive_Model!$D$50,IF(K3256="PayPal",Predictive_Model!$D$51,0))))+IF(N3256="Comedy",Predictive_Model!$D$53,IF(N3256="Documentary",Predictive_Model!$D$54,IF(N3256="Drama",Predictive_Model!$D$55,IF(N3256="Horror",Predictive_Model!$D$56,IF(N3256="Romance",Predictive_Model!$D$57,IF(N3256="Sci-Fi",Predictive_Model!$D$58,0)))))))))</f>
        <v>0.9347212659684262</v>
      </c>
      <c r="V3256" s="3" t="str">
        <f t="shared" si="506"/>
        <v>Critical</v>
      </c>
      <c r="W3256" s="6">
        <f t="shared" si="507"/>
        <v>8.99</v>
      </c>
      <c r="X3256" s="3" t="str">
        <f t="shared" si="508"/>
        <v>Priority 2</v>
      </c>
      <c r="Y3256" s="3" t="str">
        <f t="shared" si="509"/>
        <v>OK</v>
      </c>
    </row>
    <row r="3257" spans="1:25" x14ac:dyDescent="0.25">
      <c r="A3257" s="3" t="str">
        <f>Raw_Data!A3257</f>
        <v>efa05e12-91f5-4de0-886d-7efe2b13e3df</v>
      </c>
      <c r="B3257" s="3">
        <f>Raw_Data!B3257</f>
        <v>47</v>
      </c>
      <c r="C3257" s="3" t="str">
        <f>Raw_Data!C3257</f>
        <v>Female</v>
      </c>
      <c r="D3257" s="3" t="str">
        <f>Raw_Data!D3257</f>
        <v>Premium</v>
      </c>
      <c r="E3257" s="3">
        <f>Raw_Data!E3257</f>
        <v>2.2000000000000002</v>
      </c>
      <c r="F3257" s="3">
        <f>Raw_Data!F3257</f>
        <v>39</v>
      </c>
      <c r="G3257" s="3" t="str">
        <f>Raw_Data!G3257</f>
        <v>Oceania</v>
      </c>
      <c r="H3257" s="3" t="str">
        <f>Raw_Data!H3257</f>
        <v>TV</v>
      </c>
      <c r="I3257" s="3">
        <f>Raw_Data!I3257</f>
        <v>17.989999999999998</v>
      </c>
      <c r="J3257" s="3">
        <f>Raw_Data!J3257</f>
        <v>1</v>
      </c>
      <c r="K3257" s="3" t="str">
        <f>Raw_Data!K3257</f>
        <v>Debit Card</v>
      </c>
      <c r="L3257" s="3">
        <f>Raw_Data!L3257</f>
        <v>2</v>
      </c>
      <c r="M3257" s="3">
        <f>Raw_Data!M3257</f>
        <v>0.06</v>
      </c>
      <c r="N3257" s="3" t="str">
        <f>Raw_Data!N3257</f>
        <v>Comedy</v>
      </c>
      <c r="O3257" s="3" t="str">
        <f t="shared" si="500"/>
        <v>45-54</v>
      </c>
      <c r="P3257" s="3" t="str">
        <f t="shared" si="501"/>
        <v>&lt;10h</v>
      </c>
      <c r="Q3257" s="3" t="str">
        <f t="shared" si="502"/>
        <v>22-45d</v>
      </c>
      <c r="R3257" s="3" t="str">
        <f t="shared" si="503"/>
        <v>Medium</v>
      </c>
      <c r="S3257" s="3" t="str">
        <f t="shared" si="504"/>
        <v>High</v>
      </c>
      <c r="T3257" s="3" t="str">
        <f t="shared" si="505"/>
        <v>Churned</v>
      </c>
      <c r="U3257" s="4">
        <f>1/(1+EXP(-(Predictive_Model!$B$5+((B3257-Predictive_Model!$B$20)/Predictive_Model!$C$20)*Predictive_Model!$D$20+((E3257-Predictive_Model!$B$21)/Predictive_Model!$C$21)*Predictive_Model!$D$21+((F3257-Predictive_Model!$B$22)/Predictive_Model!$C$22)*Predictive_Model!$D$22+((I3257-Predictive_Model!$B$23)/Predictive_Model!$C$23)*Predictive_Model!$D$23+((L3257-Predictive_Model!$B$24)/Predictive_Model!$C$24)*Predictive_Model!$D$24+((M3257-Predictive_Model!$B$25)/Predictive_Model!$C$25)*Predictive_Model!$D$25+IF(C3257="Male",Predictive_Model!$D$31,IF(C3257="Other",Predictive_Model!$D$32,0))+IF(D3257="Premium",Predictive_Model!$D$34,IF(D3257="Standard",Predictive_Model!$D$35,0))+IF(G3257="Asia",Predictive_Model!$D$37,IF(G3257="Europe",Predictive_Model!$D$38,IF(G3257="North America",Predictive_Model!$D$39,IF(G3257="Oceania",Predictive_Model!$D$40,IF(G3257="South America",Predictive_Model!$D$41,0)))))+IF(H3257="Laptop",Predictive_Model!$D$43,IF(H3257="Mobile",Predictive_Model!$D$44,IF(H3257="TV",Predictive_Model!$D$45,IF(H3257="Tablet",Predictive_Model!$D$46,0))))+IF(K3257="Crypto",Predictive_Model!$D$48,IF(K3257="Debit Card",Predictive_Model!$D$49,IF(K3257="Gift Card",Predictive_Model!$D$50,IF(K3257="PayPal",Predictive_Model!$D$51,0))))+IF(N3257="Comedy",Predictive_Model!$D$53,IF(N3257="Documentary",Predictive_Model!$D$54,IF(N3257="Drama",Predictive_Model!$D$55,IF(N3257="Horror",Predictive_Model!$D$56,IF(N3257="Romance",Predictive_Model!$D$57,IF(N3257="Sci-Fi",Predictive_Model!$D$58,0)))))))))</f>
        <v>0.99293662250614678</v>
      </c>
      <c r="V3257" s="3" t="str">
        <f t="shared" si="506"/>
        <v>Critical</v>
      </c>
      <c r="W3257" s="6">
        <f t="shared" si="507"/>
        <v>17.989999999999998</v>
      </c>
      <c r="X3257" s="3" t="str">
        <f t="shared" si="508"/>
        <v>Priority 1</v>
      </c>
      <c r="Y3257" s="3" t="str">
        <f t="shared" si="509"/>
        <v>OK</v>
      </c>
    </row>
    <row r="3258" spans="1:25" x14ac:dyDescent="0.25">
      <c r="A3258" s="3" t="str">
        <f>Raw_Data!A3258</f>
        <v>de40d774-89d7-43ef-81f2-a845c85cb3a3</v>
      </c>
      <c r="B3258" s="3">
        <f>Raw_Data!B3258</f>
        <v>69</v>
      </c>
      <c r="C3258" s="3" t="str">
        <f>Raw_Data!C3258</f>
        <v>Male</v>
      </c>
      <c r="D3258" s="3" t="str">
        <f>Raw_Data!D3258</f>
        <v>Basic</v>
      </c>
      <c r="E3258" s="3">
        <f>Raw_Data!E3258</f>
        <v>5.31</v>
      </c>
      <c r="F3258" s="3">
        <f>Raw_Data!F3258</f>
        <v>52</v>
      </c>
      <c r="G3258" s="3" t="str">
        <f>Raw_Data!G3258</f>
        <v>South America</v>
      </c>
      <c r="H3258" s="3" t="str">
        <f>Raw_Data!H3258</f>
        <v>Mobile</v>
      </c>
      <c r="I3258" s="3">
        <f>Raw_Data!I3258</f>
        <v>8.99</v>
      </c>
      <c r="J3258" s="3">
        <f>Raw_Data!J3258</f>
        <v>1</v>
      </c>
      <c r="K3258" s="3" t="str">
        <f>Raw_Data!K3258</f>
        <v>PayPal</v>
      </c>
      <c r="L3258" s="3">
        <f>Raw_Data!L3258</f>
        <v>4</v>
      </c>
      <c r="M3258" s="3">
        <f>Raw_Data!M3258</f>
        <v>0.1</v>
      </c>
      <c r="N3258" s="3" t="str">
        <f>Raw_Data!N3258</f>
        <v>Action</v>
      </c>
      <c r="O3258" s="3" t="str">
        <f t="shared" si="500"/>
        <v>55-70</v>
      </c>
      <c r="P3258" s="3" t="str">
        <f t="shared" si="501"/>
        <v>&lt;10h</v>
      </c>
      <c r="Q3258" s="3" t="str">
        <f t="shared" si="502"/>
        <v>46-60d</v>
      </c>
      <c r="R3258" s="3" t="str">
        <f t="shared" si="503"/>
        <v>Low</v>
      </c>
      <c r="S3258" s="3" t="str">
        <f t="shared" si="504"/>
        <v>Low</v>
      </c>
      <c r="T3258" s="3" t="str">
        <f t="shared" si="505"/>
        <v>Churned</v>
      </c>
      <c r="U3258" s="4">
        <f>1/(1+EXP(-(Predictive_Model!$B$5+((B3258-Predictive_Model!$B$20)/Predictive_Model!$C$20)*Predictive_Model!$D$20+((E3258-Predictive_Model!$B$21)/Predictive_Model!$C$21)*Predictive_Model!$D$21+((F3258-Predictive_Model!$B$22)/Predictive_Model!$C$22)*Predictive_Model!$D$22+((I3258-Predictive_Model!$B$23)/Predictive_Model!$C$23)*Predictive_Model!$D$23+((L3258-Predictive_Model!$B$24)/Predictive_Model!$C$24)*Predictive_Model!$D$24+((M3258-Predictive_Model!$B$25)/Predictive_Model!$C$25)*Predictive_Model!$D$25+IF(C3258="Male",Predictive_Model!$D$31,IF(C3258="Other",Predictive_Model!$D$32,0))+IF(D3258="Premium",Predictive_Model!$D$34,IF(D3258="Standard",Predictive_Model!$D$35,0))+IF(G3258="Asia",Predictive_Model!$D$37,IF(G3258="Europe",Predictive_Model!$D$38,IF(G3258="North America",Predictive_Model!$D$39,IF(G3258="Oceania",Predictive_Model!$D$40,IF(G3258="South America",Predictive_Model!$D$41,0)))))+IF(H3258="Laptop",Predictive_Model!$D$43,IF(H3258="Mobile",Predictive_Model!$D$44,IF(H3258="TV",Predictive_Model!$D$45,IF(H3258="Tablet",Predictive_Model!$D$46,0))))+IF(K3258="Crypto",Predictive_Model!$D$48,IF(K3258="Debit Card",Predictive_Model!$D$49,IF(K3258="Gift Card",Predictive_Model!$D$50,IF(K3258="PayPal",Predictive_Model!$D$51,0))))+IF(N3258="Comedy",Predictive_Model!$D$53,IF(N3258="Documentary",Predictive_Model!$D$54,IF(N3258="Drama",Predictive_Model!$D$55,IF(N3258="Horror",Predictive_Model!$D$56,IF(N3258="Romance",Predictive_Model!$D$57,IF(N3258="Sci-Fi",Predictive_Model!$D$58,0)))))))))</f>
        <v>0.99985724113004371</v>
      </c>
      <c r="V3258" s="3" t="str">
        <f t="shared" si="506"/>
        <v>Critical</v>
      </c>
      <c r="W3258" s="6">
        <f t="shared" si="507"/>
        <v>8.99</v>
      </c>
      <c r="X3258" s="3" t="str">
        <f t="shared" si="508"/>
        <v>Priority 2</v>
      </c>
      <c r="Y3258" s="3" t="str">
        <f t="shared" si="509"/>
        <v>OK</v>
      </c>
    </row>
    <row r="3259" spans="1:25" x14ac:dyDescent="0.25">
      <c r="A3259" s="3" t="str">
        <f>Raw_Data!A3259</f>
        <v>e3b0394b-c1e2-4d2a-8f3e-881750fa9401</v>
      </c>
      <c r="B3259" s="3">
        <f>Raw_Data!B3259</f>
        <v>65</v>
      </c>
      <c r="C3259" s="3" t="str">
        <f>Raw_Data!C3259</f>
        <v>Other</v>
      </c>
      <c r="D3259" s="3" t="str">
        <f>Raw_Data!D3259</f>
        <v>Standard</v>
      </c>
      <c r="E3259" s="3">
        <f>Raw_Data!E3259</f>
        <v>28.56</v>
      </c>
      <c r="F3259" s="3">
        <f>Raw_Data!F3259</f>
        <v>18</v>
      </c>
      <c r="G3259" s="3" t="str">
        <f>Raw_Data!G3259</f>
        <v>Africa</v>
      </c>
      <c r="H3259" s="3" t="str">
        <f>Raw_Data!H3259</f>
        <v>Laptop</v>
      </c>
      <c r="I3259" s="3">
        <f>Raw_Data!I3259</f>
        <v>13.99</v>
      </c>
      <c r="J3259" s="3">
        <f>Raw_Data!J3259</f>
        <v>0</v>
      </c>
      <c r="K3259" s="3" t="str">
        <f>Raw_Data!K3259</f>
        <v>Crypto</v>
      </c>
      <c r="L3259" s="3">
        <f>Raw_Data!L3259</f>
        <v>4</v>
      </c>
      <c r="M3259" s="3">
        <f>Raw_Data!M3259</f>
        <v>1.5</v>
      </c>
      <c r="N3259" s="3" t="str">
        <f>Raw_Data!N3259</f>
        <v>Documentary</v>
      </c>
      <c r="O3259" s="3" t="str">
        <f t="shared" si="500"/>
        <v>55-70</v>
      </c>
      <c r="P3259" s="3" t="str">
        <f t="shared" si="501"/>
        <v>25-49h</v>
      </c>
      <c r="Q3259" s="3" t="str">
        <f t="shared" si="502"/>
        <v>8-21d</v>
      </c>
      <c r="R3259" s="3" t="str">
        <f t="shared" si="503"/>
        <v>High</v>
      </c>
      <c r="S3259" s="3" t="str">
        <f t="shared" si="504"/>
        <v>Mid</v>
      </c>
      <c r="T3259" s="3" t="str">
        <f t="shared" si="505"/>
        <v>Active</v>
      </c>
      <c r="U3259" s="4">
        <f>1/(1+EXP(-(Predictive_Model!$B$5+((B3259-Predictive_Model!$B$20)/Predictive_Model!$C$20)*Predictive_Model!$D$20+((E3259-Predictive_Model!$B$21)/Predictive_Model!$C$21)*Predictive_Model!$D$21+((F3259-Predictive_Model!$B$22)/Predictive_Model!$C$22)*Predictive_Model!$D$22+((I3259-Predictive_Model!$B$23)/Predictive_Model!$C$23)*Predictive_Model!$D$23+((L3259-Predictive_Model!$B$24)/Predictive_Model!$C$24)*Predictive_Model!$D$24+((M3259-Predictive_Model!$B$25)/Predictive_Model!$C$25)*Predictive_Model!$D$25+IF(C3259="Male",Predictive_Model!$D$31,IF(C3259="Other",Predictive_Model!$D$32,0))+IF(D3259="Premium",Predictive_Model!$D$34,IF(D3259="Standard",Predictive_Model!$D$35,0))+IF(G3259="Asia",Predictive_Model!$D$37,IF(G3259="Europe",Predictive_Model!$D$38,IF(G3259="North America",Predictive_Model!$D$39,IF(G3259="Oceania",Predictive_Model!$D$40,IF(G3259="South America",Predictive_Model!$D$41,0)))))+IF(H3259="Laptop",Predictive_Model!$D$43,IF(H3259="Mobile",Predictive_Model!$D$44,IF(H3259="TV",Predictive_Model!$D$45,IF(H3259="Tablet",Predictive_Model!$D$46,0))))+IF(K3259="Crypto",Predictive_Model!$D$48,IF(K3259="Debit Card",Predictive_Model!$D$49,IF(K3259="Gift Card",Predictive_Model!$D$50,IF(K3259="PayPal",Predictive_Model!$D$51,0))))+IF(N3259="Comedy",Predictive_Model!$D$53,IF(N3259="Documentary",Predictive_Model!$D$54,IF(N3259="Drama",Predictive_Model!$D$55,IF(N3259="Horror",Predictive_Model!$D$56,IF(N3259="Romance",Predictive_Model!$D$57,IF(N3259="Sci-Fi",Predictive_Model!$D$58,0)))))))))</f>
        <v>2.8222226423156387E-4</v>
      </c>
      <c r="V3259" s="3" t="str">
        <f t="shared" si="506"/>
        <v>Low</v>
      </c>
      <c r="W3259" s="6">
        <f t="shared" si="507"/>
        <v>3.948289476599579E-3</v>
      </c>
      <c r="X3259" s="3" t="str">
        <f t="shared" si="508"/>
        <v>Monitor</v>
      </c>
      <c r="Y3259" s="3" t="str">
        <f t="shared" si="509"/>
        <v>OK</v>
      </c>
    </row>
    <row r="3260" spans="1:25" x14ac:dyDescent="0.25">
      <c r="A3260" s="3" t="str">
        <f>Raw_Data!A3260</f>
        <v>c42c3176-bb7e-411d-a769-0b2ad9e8ed2a</v>
      </c>
      <c r="B3260" s="3">
        <f>Raw_Data!B3260</f>
        <v>58</v>
      </c>
      <c r="C3260" s="3" t="str">
        <f>Raw_Data!C3260</f>
        <v>Female</v>
      </c>
      <c r="D3260" s="3" t="str">
        <f>Raw_Data!D3260</f>
        <v>Premium</v>
      </c>
      <c r="E3260" s="3">
        <f>Raw_Data!E3260</f>
        <v>16.329999999999998</v>
      </c>
      <c r="F3260" s="3">
        <f>Raw_Data!F3260</f>
        <v>43</v>
      </c>
      <c r="G3260" s="3" t="str">
        <f>Raw_Data!G3260</f>
        <v>Europe</v>
      </c>
      <c r="H3260" s="3" t="str">
        <f>Raw_Data!H3260</f>
        <v>Laptop</v>
      </c>
      <c r="I3260" s="3">
        <f>Raw_Data!I3260</f>
        <v>17.989999999999998</v>
      </c>
      <c r="J3260" s="3">
        <f>Raw_Data!J3260</f>
        <v>1</v>
      </c>
      <c r="K3260" s="3" t="str">
        <f>Raw_Data!K3260</f>
        <v>Gift Card</v>
      </c>
      <c r="L3260" s="3">
        <f>Raw_Data!L3260</f>
        <v>1</v>
      </c>
      <c r="M3260" s="3">
        <f>Raw_Data!M3260</f>
        <v>0.37</v>
      </c>
      <c r="N3260" s="3" t="str">
        <f>Raw_Data!N3260</f>
        <v>Comedy</v>
      </c>
      <c r="O3260" s="3" t="str">
        <f t="shared" si="500"/>
        <v>55-70</v>
      </c>
      <c r="P3260" s="3" t="str">
        <f t="shared" si="501"/>
        <v>10-24h</v>
      </c>
      <c r="Q3260" s="3" t="str">
        <f t="shared" si="502"/>
        <v>22-45d</v>
      </c>
      <c r="R3260" s="3" t="str">
        <f t="shared" si="503"/>
        <v>Medium</v>
      </c>
      <c r="S3260" s="3" t="str">
        <f t="shared" si="504"/>
        <v>High</v>
      </c>
      <c r="T3260" s="3" t="str">
        <f t="shared" si="505"/>
        <v>Churned</v>
      </c>
      <c r="U3260" s="4">
        <f>1/(1+EXP(-(Predictive_Model!$B$5+((B3260-Predictive_Model!$B$20)/Predictive_Model!$C$20)*Predictive_Model!$D$20+((E3260-Predictive_Model!$B$21)/Predictive_Model!$C$21)*Predictive_Model!$D$21+((F3260-Predictive_Model!$B$22)/Predictive_Model!$C$22)*Predictive_Model!$D$22+((I3260-Predictive_Model!$B$23)/Predictive_Model!$C$23)*Predictive_Model!$D$23+((L3260-Predictive_Model!$B$24)/Predictive_Model!$C$24)*Predictive_Model!$D$24+((M3260-Predictive_Model!$B$25)/Predictive_Model!$C$25)*Predictive_Model!$D$25+IF(C3260="Male",Predictive_Model!$D$31,IF(C3260="Other",Predictive_Model!$D$32,0))+IF(D3260="Premium",Predictive_Model!$D$34,IF(D3260="Standard",Predictive_Model!$D$35,0))+IF(G3260="Asia",Predictive_Model!$D$37,IF(G3260="Europe",Predictive_Model!$D$38,IF(G3260="North America",Predictive_Model!$D$39,IF(G3260="Oceania",Predictive_Model!$D$40,IF(G3260="South America",Predictive_Model!$D$41,0)))))+IF(H3260="Laptop",Predictive_Model!$D$43,IF(H3260="Mobile",Predictive_Model!$D$44,IF(H3260="TV",Predictive_Model!$D$45,IF(H3260="Tablet",Predictive_Model!$D$46,0))))+IF(K3260="Crypto",Predictive_Model!$D$48,IF(K3260="Debit Card",Predictive_Model!$D$49,IF(K3260="Gift Card",Predictive_Model!$D$50,IF(K3260="PayPal",Predictive_Model!$D$51,0))))+IF(N3260="Comedy",Predictive_Model!$D$53,IF(N3260="Documentary",Predictive_Model!$D$54,IF(N3260="Drama",Predictive_Model!$D$55,IF(N3260="Horror",Predictive_Model!$D$56,IF(N3260="Romance",Predictive_Model!$D$57,IF(N3260="Sci-Fi",Predictive_Model!$D$58,0)))))))))</f>
        <v>0.87697477971804005</v>
      </c>
      <c r="V3260" s="3" t="str">
        <f t="shared" si="506"/>
        <v>Critical</v>
      </c>
      <c r="W3260" s="6">
        <f t="shared" si="507"/>
        <v>17.989999999999998</v>
      </c>
      <c r="X3260" s="3" t="str">
        <f t="shared" si="508"/>
        <v>Priority 1</v>
      </c>
      <c r="Y3260" s="3" t="str">
        <f t="shared" si="509"/>
        <v>OK</v>
      </c>
    </row>
    <row r="3261" spans="1:25" x14ac:dyDescent="0.25">
      <c r="A3261" s="3" t="str">
        <f>Raw_Data!A3261</f>
        <v>433c3f13-1127-42b6-bff7-8801b71cdaf6</v>
      </c>
      <c r="B3261" s="3">
        <f>Raw_Data!B3261</f>
        <v>36</v>
      </c>
      <c r="C3261" s="3" t="str">
        <f>Raw_Data!C3261</f>
        <v>Other</v>
      </c>
      <c r="D3261" s="3" t="str">
        <f>Raw_Data!D3261</f>
        <v>Basic</v>
      </c>
      <c r="E3261" s="3">
        <f>Raw_Data!E3261</f>
        <v>5.39</v>
      </c>
      <c r="F3261" s="3">
        <f>Raw_Data!F3261</f>
        <v>4</v>
      </c>
      <c r="G3261" s="3" t="str">
        <f>Raw_Data!G3261</f>
        <v>Asia</v>
      </c>
      <c r="H3261" s="3" t="str">
        <f>Raw_Data!H3261</f>
        <v>Tablet</v>
      </c>
      <c r="I3261" s="3">
        <f>Raw_Data!I3261</f>
        <v>8.99</v>
      </c>
      <c r="J3261" s="3">
        <f>Raw_Data!J3261</f>
        <v>0</v>
      </c>
      <c r="K3261" s="3" t="str">
        <f>Raw_Data!K3261</f>
        <v>Debit Card</v>
      </c>
      <c r="L3261" s="3">
        <f>Raw_Data!L3261</f>
        <v>2</v>
      </c>
      <c r="M3261" s="3">
        <f>Raw_Data!M3261</f>
        <v>1.08</v>
      </c>
      <c r="N3261" s="3" t="str">
        <f>Raw_Data!N3261</f>
        <v>Drama</v>
      </c>
      <c r="O3261" s="3" t="str">
        <f t="shared" si="500"/>
        <v>35-44</v>
      </c>
      <c r="P3261" s="3" t="str">
        <f t="shared" si="501"/>
        <v>&lt;10h</v>
      </c>
      <c r="Q3261" s="3" t="str">
        <f t="shared" si="502"/>
        <v>0-7d</v>
      </c>
      <c r="R3261" s="3" t="str">
        <f t="shared" si="503"/>
        <v>Medium</v>
      </c>
      <c r="S3261" s="3" t="str">
        <f t="shared" si="504"/>
        <v>Low</v>
      </c>
      <c r="T3261" s="3" t="str">
        <f t="shared" si="505"/>
        <v>Active</v>
      </c>
      <c r="U3261" s="4">
        <f>1/(1+EXP(-(Predictive_Model!$B$5+((B3261-Predictive_Model!$B$20)/Predictive_Model!$C$20)*Predictive_Model!$D$20+((E3261-Predictive_Model!$B$21)/Predictive_Model!$C$21)*Predictive_Model!$D$21+((F3261-Predictive_Model!$B$22)/Predictive_Model!$C$22)*Predictive_Model!$D$22+((I3261-Predictive_Model!$B$23)/Predictive_Model!$C$23)*Predictive_Model!$D$23+((L3261-Predictive_Model!$B$24)/Predictive_Model!$C$24)*Predictive_Model!$D$24+((M3261-Predictive_Model!$B$25)/Predictive_Model!$C$25)*Predictive_Model!$D$25+IF(C3261="Male",Predictive_Model!$D$31,IF(C3261="Other",Predictive_Model!$D$32,0))+IF(D3261="Premium",Predictive_Model!$D$34,IF(D3261="Standard",Predictive_Model!$D$35,0))+IF(G3261="Asia",Predictive_Model!$D$37,IF(G3261="Europe",Predictive_Model!$D$38,IF(G3261="North America",Predictive_Model!$D$39,IF(G3261="Oceania",Predictive_Model!$D$40,IF(G3261="South America",Predictive_Model!$D$41,0)))))+IF(H3261="Laptop",Predictive_Model!$D$43,IF(H3261="Mobile",Predictive_Model!$D$44,IF(H3261="TV",Predictive_Model!$D$45,IF(H3261="Tablet",Predictive_Model!$D$46,0))))+IF(K3261="Crypto",Predictive_Model!$D$48,IF(K3261="Debit Card",Predictive_Model!$D$49,IF(K3261="Gift Card",Predictive_Model!$D$50,IF(K3261="PayPal",Predictive_Model!$D$51,0))))+IF(N3261="Comedy",Predictive_Model!$D$53,IF(N3261="Documentary",Predictive_Model!$D$54,IF(N3261="Drama",Predictive_Model!$D$55,IF(N3261="Horror",Predictive_Model!$D$56,IF(N3261="Romance",Predictive_Model!$D$57,IF(N3261="Sci-Fi",Predictive_Model!$D$58,0)))))))))</f>
        <v>0.86172933359956039</v>
      </c>
      <c r="V3261" s="3" t="str">
        <f t="shared" si="506"/>
        <v>Critical</v>
      </c>
      <c r="W3261" s="6">
        <f t="shared" si="507"/>
        <v>7.7469467090600483</v>
      </c>
      <c r="X3261" s="3" t="str">
        <f t="shared" si="508"/>
        <v>Priority 2</v>
      </c>
      <c r="Y3261" s="3" t="str">
        <f t="shared" si="509"/>
        <v>OK</v>
      </c>
    </row>
    <row r="3262" spans="1:25" x14ac:dyDescent="0.25">
      <c r="A3262" s="3" t="str">
        <f>Raw_Data!A3262</f>
        <v>e8e4d4ec-8d71-4f31-9a49-18b68cb209b8</v>
      </c>
      <c r="B3262" s="3">
        <f>Raw_Data!B3262</f>
        <v>32</v>
      </c>
      <c r="C3262" s="3" t="str">
        <f>Raw_Data!C3262</f>
        <v>Other</v>
      </c>
      <c r="D3262" s="3" t="str">
        <f>Raw_Data!D3262</f>
        <v>Premium</v>
      </c>
      <c r="E3262" s="3">
        <f>Raw_Data!E3262</f>
        <v>9.15</v>
      </c>
      <c r="F3262" s="3">
        <f>Raw_Data!F3262</f>
        <v>58</v>
      </c>
      <c r="G3262" s="3" t="str">
        <f>Raw_Data!G3262</f>
        <v>Europe</v>
      </c>
      <c r="H3262" s="3" t="str">
        <f>Raw_Data!H3262</f>
        <v>Tablet</v>
      </c>
      <c r="I3262" s="3">
        <f>Raw_Data!I3262</f>
        <v>17.989999999999998</v>
      </c>
      <c r="J3262" s="3">
        <f>Raw_Data!J3262</f>
        <v>1</v>
      </c>
      <c r="K3262" s="3" t="str">
        <f>Raw_Data!K3262</f>
        <v>Credit Card</v>
      </c>
      <c r="L3262" s="3">
        <f>Raw_Data!L3262</f>
        <v>2</v>
      </c>
      <c r="M3262" s="3">
        <f>Raw_Data!M3262</f>
        <v>0.16</v>
      </c>
      <c r="N3262" s="3" t="str">
        <f>Raw_Data!N3262</f>
        <v>Romance</v>
      </c>
      <c r="O3262" s="3" t="str">
        <f t="shared" si="500"/>
        <v>25-34</v>
      </c>
      <c r="P3262" s="3" t="str">
        <f t="shared" si="501"/>
        <v>&lt;10h</v>
      </c>
      <c r="Q3262" s="3" t="str">
        <f t="shared" si="502"/>
        <v>46-60d</v>
      </c>
      <c r="R3262" s="3" t="str">
        <f t="shared" si="503"/>
        <v>Low</v>
      </c>
      <c r="S3262" s="3" t="str">
        <f t="shared" si="504"/>
        <v>High</v>
      </c>
      <c r="T3262" s="3" t="str">
        <f t="shared" si="505"/>
        <v>Churned</v>
      </c>
      <c r="U3262" s="4">
        <f>1/(1+EXP(-(Predictive_Model!$B$5+((B3262-Predictive_Model!$B$20)/Predictive_Model!$C$20)*Predictive_Model!$D$20+((E3262-Predictive_Model!$B$21)/Predictive_Model!$C$21)*Predictive_Model!$D$21+((F3262-Predictive_Model!$B$22)/Predictive_Model!$C$22)*Predictive_Model!$D$22+((I3262-Predictive_Model!$B$23)/Predictive_Model!$C$23)*Predictive_Model!$D$23+((L3262-Predictive_Model!$B$24)/Predictive_Model!$C$24)*Predictive_Model!$D$24+((M3262-Predictive_Model!$B$25)/Predictive_Model!$C$25)*Predictive_Model!$D$25+IF(C3262="Male",Predictive_Model!$D$31,IF(C3262="Other",Predictive_Model!$D$32,0))+IF(D3262="Premium",Predictive_Model!$D$34,IF(D3262="Standard",Predictive_Model!$D$35,0))+IF(G3262="Asia",Predictive_Model!$D$37,IF(G3262="Europe",Predictive_Model!$D$38,IF(G3262="North America",Predictive_Model!$D$39,IF(G3262="Oceania",Predictive_Model!$D$40,IF(G3262="South America",Predictive_Model!$D$41,0)))))+IF(H3262="Laptop",Predictive_Model!$D$43,IF(H3262="Mobile",Predictive_Model!$D$44,IF(H3262="TV",Predictive_Model!$D$45,IF(H3262="Tablet",Predictive_Model!$D$46,0))))+IF(K3262="Crypto",Predictive_Model!$D$48,IF(K3262="Debit Card",Predictive_Model!$D$49,IF(K3262="Gift Card",Predictive_Model!$D$50,IF(K3262="PayPal",Predictive_Model!$D$51,0))))+IF(N3262="Comedy",Predictive_Model!$D$53,IF(N3262="Documentary",Predictive_Model!$D$54,IF(N3262="Drama",Predictive_Model!$D$55,IF(N3262="Horror",Predictive_Model!$D$56,IF(N3262="Romance",Predictive_Model!$D$57,IF(N3262="Sci-Fi",Predictive_Model!$D$58,0)))))))))</f>
        <v>0.998890885193357</v>
      </c>
      <c r="V3262" s="3" t="str">
        <f t="shared" si="506"/>
        <v>Critical</v>
      </c>
      <c r="W3262" s="6">
        <f t="shared" si="507"/>
        <v>17.989999999999998</v>
      </c>
      <c r="X3262" s="3" t="str">
        <f t="shared" si="508"/>
        <v>Priority 1</v>
      </c>
      <c r="Y3262" s="3" t="str">
        <f t="shared" si="509"/>
        <v>OK</v>
      </c>
    </row>
    <row r="3263" spans="1:25" x14ac:dyDescent="0.25">
      <c r="A3263" s="3" t="str">
        <f>Raw_Data!A3263</f>
        <v>3b6ad87b-8320-46b3-8cd0-ba38c3def845</v>
      </c>
      <c r="B3263" s="3">
        <f>Raw_Data!B3263</f>
        <v>63</v>
      </c>
      <c r="C3263" s="3" t="str">
        <f>Raw_Data!C3263</f>
        <v>Other</v>
      </c>
      <c r="D3263" s="3" t="str">
        <f>Raw_Data!D3263</f>
        <v>Standard</v>
      </c>
      <c r="E3263" s="3">
        <f>Raw_Data!E3263</f>
        <v>1.77</v>
      </c>
      <c r="F3263" s="3">
        <f>Raw_Data!F3263</f>
        <v>56</v>
      </c>
      <c r="G3263" s="3" t="str">
        <f>Raw_Data!G3263</f>
        <v>North America</v>
      </c>
      <c r="H3263" s="3" t="str">
        <f>Raw_Data!H3263</f>
        <v>Mobile</v>
      </c>
      <c r="I3263" s="3">
        <f>Raw_Data!I3263</f>
        <v>13.99</v>
      </c>
      <c r="J3263" s="3">
        <f>Raw_Data!J3263</f>
        <v>1</v>
      </c>
      <c r="K3263" s="3" t="str">
        <f>Raw_Data!K3263</f>
        <v>Debit Card</v>
      </c>
      <c r="L3263" s="3">
        <f>Raw_Data!L3263</f>
        <v>5</v>
      </c>
      <c r="M3263" s="3">
        <f>Raw_Data!M3263</f>
        <v>0.03</v>
      </c>
      <c r="N3263" s="3" t="str">
        <f>Raw_Data!N3263</f>
        <v>Horror</v>
      </c>
      <c r="O3263" s="3" t="str">
        <f t="shared" si="500"/>
        <v>55-70</v>
      </c>
      <c r="P3263" s="3" t="str">
        <f t="shared" si="501"/>
        <v>&lt;10h</v>
      </c>
      <c r="Q3263" s="3" t="str">
        <f t="shared" si="502"/>
        <v>46-60d</v>
      </c>
      <c r="R3263" s="3" t="str">
        <f t="shared" si="503"/>
        <v>Low</v>
      </c>
      <c r="S3263" s="3" t="str">
        <f t="shared" si="504"/>
        <v>Mid</v>
      </c>
      <c r="T3263" s="3" t="str">
        <f t="shared" si="505"/>
        <v>Churned</v>
      </c>
      <c r="U3263" s="4">
        <f>1/(1+EXP(-(Predictive_Model!$B$5+((B3263-Predictive_Model!$B$20)/Predictive_Model!$C$20)*Predictive_Model!$D$20+((E3263-Predictive_Model!$B$21)/Predictive_Model!$C$21)*Predictive_Model!$D$21+((F3263-Predictive_Model!$B$22)/Predictive_Model!$C$22)*Predictive_Model!$D$22+((I3263-Predictive_Model!$B$23)/Predictive_Model!$C$23)*Predictive_Model!$D$23+((L3263-Predictive_Model!$B$24)/Predictive_Model!$C$24)*Predictive_Model!$D$24+((M3263-Predictive_Model!$B$25)/Predictive_Model!$C$25)*Predictive_Model!$D$25+IF(C3263="Male",Predictive_Model!$D$31,IF(C3263="Other",Predictive_Model!$D$32,0))+IF(D3263="Premium",Predictive_Model!$D$34,IF(D3263="Standard",Predictive_Model!$D$35,0))+IF(G3263="Asia",Predictive_Model!$D$37,IF(G3263="Europe",Predictive_Model!$D$38,IF(G3263="North America",Predictive_Model!$D$39,IF(G3263="Oceania",Predictive_Model!$D$40,IF(G3263="South America",Predictive_Model!$D$41,0)))))+IF(H3263="Laptop",Predictive_Model!$D$43,IF(H3263="Mobile",Predictive_Model!$D$44,IF(H3263="TV",Predictive_Model!$D$45,IF(H3263="Tablet",Predictive_Model!$D$46,0))))+IF(K3263="Crypto",Predictive_Model!$D$48,IF(K3263="Debit Card",Predictive_Model!$D$49,IF(K3263="Gift Card",Predictive_Model!$D$50,IF(K3263="PayPal",Predictive_Model!$D$51,0))))+IF(N3263="Comedy",Predictive_Model!$D$53,IF(N3263="Documentary",Predictive_Model!$D$54,IF(N3263="Drama",Predictive_Model!$D$55,IF(N3263="Horror",Predictive_Model!$D$56,IF(N3263="Romance",Predictive_Model!$D$57,IF(N3263="Sci-Fi",Predictive_Model!$D$58,0)))))))))</f>
        <v>0.99980870763200735</v>
      </c>
      <c r="V3263" s="3" t="str">
        <f t="shared" si="506"/>
        <v>Critical</v>
      </c>
      <c r="W3263" s="6">
        <f t="shared" si="507"/>
        <v>13.99</v>
      </c>
      <c r="X3263" s="3" t="str">
        <f t="shared" si="508"/>
        <v>Priority 2</v>
      </c>
      <c r="Y3263" s="3" t="str">
        <f t="shared" si="509"/>
        <v>OK</v>
      </c>
    </row>
    <row r="3264" spans="1:25" x14ac:dyDescent="0.25">
      <c r="A3264" s="3" t="str">
        <f>Raw_Data!A3264</f>
        <v>b239abd3-b75b-4da5-9794-0de700a9d4a7</v>
      </c>
      <c r="B3264" s="3">
        <f>Raw_Data!B3264</f>
        <v>67</v>
      </c>
      <c r="C3264" s="3" t="str">
        <f>Raw_Data!C3264</f>
        <v>Other</v>
      </c>
      <c r="D3264" s="3" t="str">
        <f>Raw_Data!D3264</f>
        <v>Basic</v>
      </c>
      <c r="E3264" s="3">
        <f>Raw_Data!E3264</f>
        <v>25.25</v>
      </c>
      <c r="F3264" s="3">
        <f>Raw_Data!F3264</f>
        <v>25</v>
      </c>
      <c r="G3264" s="3" t="str">
        <f>Raw_Data!G3264</f>
        <v>Asia</v>
      </c>
      <c r="H3264" s="3" t="str">
        <f>Raw_Data!H3264</f>
        <v>TV</v>
      </c>
      <c r="I3264" s="3">
        <f>Raw_Data!I3264</f>
        <v>8.99</v>
      </c>
      <c r="J3264" s="3">
        <f>Raw_Data!J3264</f>
        <v>0</v>
      </c>
      <c r="K3264" s="3" t="str">
        <f>Raw_Data!K3264</f>
        <v>Debit Card</v>
      </c>
      <c r="L3264" s="3">
        <f>Raw_Data!L3264</f>
        <v>3</v>
      </c>
      <c r="M3264" s="3">
        <f>Raw_Data!M3264</f>
        <v>0.97</v>
      </c>
      <c r="N3264" s="3" t="str">
        <f>Raw_Data!N3264</f>
        <v>Comedy</v>
      </c>
      <c r="O3264" s="3" t="str">
        <f t="shared" si="500"/>
        <v>55-70</v>
      </c>
      <c r="P3264" s="3" t="str">
        <f t="shared" si="501"/>
        <v>25-49h</v>
      </c>
      <c r="Q3264" s="3" t="str">
        <f t="shared" si="502"/>
        <v>22-45d</v>
      </c>
      <c r="R3264" s="3" t="str">
        <f t="shared" si="503"/>
        <v>Medium</v>
      </c>
      <c r="S3264" s="3" t="str">
        <f t="shared" si="504"/>
        <v>Low</v>
      </c>
      <c r="T3264" s="3" t="str">
        <f t="shared" si="505"/>
        <v>Active</v>
      </c>
      <c r="U3264" s="4">
        <f>1/(1+EXP(-(Predictive_Model!$B$5+((B3264-Predictive_Model!$B$20)/Predictive_Model!$C$20)*Predictive_Model!$D$20+((E3264-Predictive_Model!$B$21)/Predictive_Model!$C$21)*Predictive_Model!$D$21+((F3264-Predictive_Model!$B$22)/Predictive_Model!$C$22)*Predictive_Model!$D$22+((I3264-Predictive_Model!$B$23)/Predictive_Model!$C$23)*Predictive_Model!$D$23+((L3264-Predictive_Model!$B$24)/Predictive_Model!$C$24)*Predictive_Model!$D$24+((M3264-Predictive_Model!$B$25)/Predictive_Model!$C$25)*Predictive_Model!$D$25+IF(C3264="Male",Predictive_Model!$D$31,IF(C3264="Other",Predictive_Model!$D$32,0))+IF(D3264="Premium",Predictive_Model!$D$34,IF(D3264="Standard",Predictive_Model!$D$35,0))+IF(G3264="Asia",Predictive_Model!$D$37,IF(G3264="Europe",Predictive_Model!$D$38,IF(G3264="North America",Predictive_Model!$D$39,IF(G3264="Oceania",Predictive_Model!$D$40,IF(G3264="South America",Predictive_Model!$D$41,0)))))+IF(H3264="Laptop",Predictive_Model!$D$43,IF(H3264="Mobile",Predictive_Model!$D$44,IF(H3264="TV",Predictive_Model!$D$45,IF(H3264="Tablet",Predictive_Model!$D$46,0))))+IF(K3264="Crypto",Predictive_Model!$D$48,IF(K3264="Debit Card",Predictive_Model!$D$49,IF(K3264="Gift Card",Predictive_Model!$D$50,IF(K3264="PayPal",Predictive_Model!$D$51,0))))+IF(N3264="Comedy",Predictive_Model!$D$53,IF(N3264="Documentary",Predictive_Model!$D$54,IF(N3264="Drama",Predictive_Model!$D$55,IF(N3264="Horror",Predictive_Model!$D$56,IF(N3264="Romance",Predictive_Model!$D$57,IF(N3264="Sci-Fi",Predictive_Model!$D$58,0)))))))))</f>
        <v>1.8263227169857527E-2</v>
      </c>
      <c r="V3264" s="3" t="str">
        <f t="shared" si="506"/>
        <v>Low</v>
      </c>
      <c r="W3264" s="6">
        <f t="shared" si="507"/>
        <v>0.16418641225701919</v>
      </c>
      <c r="X3264" s="3" t="str">
        <f t="shared" si="508"/>
        <v>Monitor</v>
      </c>
      <c r="Y3264" s="3" t="str">
        <f t="shared" si="509"/>
        <v>OK</v>
      </c>
    </row>
    <row r="3265" spans="1:25" x14ac:dyDescent="0.25">
      <c r="A3265" s="3" t="str">
        <f>Raw_Data!A3265</f>
        <v>87dd331e-af28-4193-ad16-3fa4dde9f4df</v>
      </c>
      <c r="B3265" s="3">
        <f>Raw_Data!B3265</f>
        <v>43</v>
      </c>
      <c r="C3265" s="3" t="str">
        <f>Raw_Data!C3265</f>
        <v>Female</v>
      </c>
      <c r="D3265" s="3" t="str">
        <f>Raw_Data!D3265</f>
        <v>Basic</v>
      </c>
      <c r="E3265" s="3">
        <f>Raw_Data!E3265</f>
        <v>15.64</v>
      </c>
      <c r="F3265" s="3">
        <f>Raw_Data!F3265</f>
        <v>8</v>
      </c>
      <c r="G3265" s="3" t="str">
        <f>Raw_Data!G3265</f>
        <v>Oceania</v>
      </c>
      <c r="H3265" s="3" t="str">
        <f>Raw_Data!H3265</f>
        <v>Mobile</v>
      </c>
      <c r="I3265" s="3">
        <f>Raw_Data!I3265</f>
        <v>8.99</v>
      </c>
      <c r="J3265" s="3">
        <f>Raw_Data!J3265</f>
        <v>0</v>
      </c>
      <c r="K3265" s="3" t="str">
        <f>Raw_Data!K3265</f>
        <v>Debit Card</v>
      </c>
      <c r="L3265" s="3">
        <f>Raw_Data!L3265</f>
        <v>1</v>
      </c>
      <c r="M3265" s="3">
        <f>Raw_Data!M3265</f>
        <v>1.74</v>
      </c>
      <c r="N3265" s="3" t="str">
        <f>Raw_Data!N3265</f>
        <v>Action</v>
      </c>
      <c r="O3265" s="3" t="str">
        <f t="shared" si="500"/>
        <v>35-44</v>
      </c>
      <c r="P3265" s="3" t="str">
        <f t="shared" si="501"/>
        <v>10-24h</v>
      </c>
      <c r="Q3265" s="3" t="str">
        <f t="shared" si="502"/>
        <v>8-21d</v>
      </c>
      <c r="R3265" s="3" t="str">
        <f t="shared" si="503"/>
        <v>Medium</v>
      </c>
      <c r="S3265" s="3" t="str">
        <f t="shared" si="504"/>
        <v>Low</v>
      </c>
      <c r="T3265" s="3" t="str">
        <f t="shared" si="505"/>
        <v>Active</v>
      </c>
      <c r="U3265" s="4">
        <f>1/(1+EXP(-(Predictive_Model!$B$5+((B3265-Predictive_Model!$B$20)/Predictive_Model!$C$20)*Predictive_Model!$D$20+((E3265-Predictive_Model!$B$21)/Predictive_Model!$C$21)*Predictive_Model!$D$21+((F3265-Predictive_Model!$B$22)/Predictive_Model!$C$22)*Predictive_Model!$D$22+((I3265-Predictive_Model!$B$23)/Predictive_Model!$C$23)*Predictive_Model!$D$23+((L3265-Predictive_Model!$B$24)/Predictive_Model!$C$24)*Predictive_Model!$D$24+((M3265-Predictive_Model!$B$25)/Predictive_Model!$C$25)*Predictive_Model!$D$25+IF(C3265="Male",Predictive_Model!$D$31,IF(C3265="Other",Predictive_Model!$D$32,0))+IF(D3265="Premium",Predictive_Model!$D$34,IF(D3265="Standard",Predictive_Model!$D$35,0))+IF(G3265="Asia",Predictive_Model!$D$37,IF(G3265="Europe",Predictive_Model!$D$38,IF(G3265="North America",Predictive_Model!$D$39,IF(G3265="Oceania",Predictive_Model!$D$40,IF(G3265="South America",Predictive_Model!$D$41,0)))))+IF(H3265="Laptop",Predictive_Model!$D$43,IF(H3265="Mobile",Predictive_Model!$D$44,IF(H3265="TV",Predictive_Model!$D$45,IF(H3265="Tablet",Predictive_Model!$D$46,0))))+IF(K3265="Crypto",Predictive_Model!$D$48,IF(K3265="Debit Card",Predictive_Model!$D$49,IF(K3265="Gift Card",Predictive_Model!$D$50,IF(K3265="PayPal",Predictive_Model!$D$51,0))))+IF(N3265="Comedy",Predictive_Model!$D$53,IF(N3265="Documentary",Predictive_Model!$D$54,IF(N3265="Drama",Predictive_Model!$D$55,IF(N3265="Horror",Predictive_Model!$D$56,IF(N3265="Romance",Predictive_Model!$D$57,IF(N3265="Sci-Fi",Predictive_Model!$D$58,0)))))))))</f>
        <v>0.35122520700106247</v>
      </c>
      <c r="V3265" s="3" t="str">
        <f t="shared" si="506"/>
        <v>Medium</v>
      </c>
      <c r="W3265" s="6">
        <f t="shared" si="507"/>
        <v>3.1575146109395518</v>
      </c>
      <c r="X3265" s="3" t="str">
        <f t="shared" si="508"/>
        <v>Monitor</v>
      </c>
      <c r="Y3265" s="3" t="str">
        <f t="shared" si="509"/>
        <v>OK</v>
      </c>
    </row>
    <row r="3266" spans="1:25" x14ac:dyDescent="0.25">
      <c r="A3266" s="3" t="str">
        <f>Raw_Data!A3266</f>
        <v>1a222df2-070f-4549-b164-a9baa2bbdafe</v>
      </c>
      <c r="B3266" s="3">
        <f>Raw_Data!B3266</f>
        <v>52</v>
      </c>
      <c r="C3266" s="3" t="str">
        <f>Raw_Data!C3266</f>
        <v>Other</v>
      </c>
      <c r="D3266" s="3" t="str">
        <f>Raw_Data!D3266</f>
        <v>Basic</v>
      </c>
      <c r="E3266" s="3">
        <f>Raw_Data!E3266</f>
        <v>5.56</v>
      </c>
      <c r="F3266" s="3">
        <f>Raw_Data!F3266</f>
        <v>48</v>
      </c>
      <c r="G3266" s="3" t="str">
        <f>Raw_Data!G3266</f>
        <v>Africa</v>
      </c>
      <c r="H3266" s="3" t="str">
        <f>Raw_Data!H3266</f>
        <v>Desktop</v>
      </c>
      <c r="I3266" s="3">
        <f>Raw_Data!I3266</f>
        <v>8.99</v>
      </c>
      <c r="J3266" s="3">
        <f>Raw_Data!J3266</f>
        <v>1</v>
      </c>
      <c r="K3266" s="3" t="str">
        <f>Raw_Data!K3266</f>
        <v>PayPal</v>
      </c>
      <c r="L3266" s="3">
        <f>Raw_Data!L3266</f>
        <v>1</v>
      </c>
      <c r="M3266" s="3">
        <f>Raw_Data!M3266</f>
        <v>0.11</v>
      </c>
      <c r="N3266" s="3" t="str">
        <f>Raw_Data!N3266</f>
        <v>Romance</v>
      </c>
      <c r="O3266" s="3" t="str">
        <f t="shared" si="500"/>
        <v>45-54</v>
      </c>
      <c r="P3266" s="3" t="str">
        <f t="shared" si="501"/>
        <v>&lt;10h</v>
      </c>
      <c r="Q3266" s="3" t="str">
        <f t="shared" si="502"/>
        <v>46-60d</v>
      </c>
      <c r="R3266" s="3" t="str">
        <f t="shared" si="503"/>
        <v>Low</v>
      </c>
      <c r="S3266" s="3" t="str">
        <f t="shared" si="504"/>
        <v>Low</v>
      </c>
      <c r="T3266" s="3" t="str">
        <f t="shared" si="505"/>
        <v>Churned</v>
      </c>
      <c r="U3266" s="4">
        <f>1/(1+EXP(-(Predictive_Model!$B$5+((B3266-Predictive_Model!$B$20)/Predictive_Model!$C$20)*Predictive_Model!$D$20+((E3266-Predictive_Model!$B$21)/Predictive_Model!$C$21)*Predictive_Model!$D$21+((F3266-Predictive_Model!$B$22)/Predictive_Model!$C$22)*Predictive_Model!$D$22+((I3266-Predictive_Model!$B$23)/Predictive_Model!$C$23)*Predictive_Model!$D$23+((L3266-Predictive_Model!$B$24)/Predictive_Model!$C$24)*Predictive_Model!$D$24+((M3266-Predictive_Model!$B$25)/Predictive_Model!$C$25)*Predictive_Model!$D$25+IF(C3266="Male",Predictive_Model!$D$31,IF(C3266="Other",Predictive_Model!$D$32,0))+IF(D3266="Premium",Predictive_Model!$D$34,IF(D3266="Standard",Predictive_Model!$D$35,0))+IF(G3266="Asia",Predictive_Model!$D$37,IF(G3266="Europe",Predictive_Model!$D$38,IF(G3266="North America",Predictive_Model!$D$39,IF(G3266="Oceania",Predictive_Model!$D$40,IF(G3266="South America",Predictive_Model!$D$41,0)))))+IF(H3266="Laptop",Predictive_Model!$D$43,IF(H3266="Mobile",Predictive_Model!$D$44,IF(H3266="TV",Predictive_Model!$D$45,IF(H3266="Tablet",Predictive_Model!$D$46,0))))+IF(K3266="Crypto",Predictive_Model!$D$48,IF(K3266="Debit Card",Predictive_Model!$D$49,IF(K3266="Gift Card",Predictive_Model!$D$50,IF(K3266="PayPal",Predictive_Model!$D$51,0))))+IF(N3266="Comedy",Predictive_Model!$D$53,IF(N3266="Documentary",Predictive_Model!$D$54,IF(N3266="Drama",Predictive_Model!$D$55,IF(N3266="Horror",Predictive_Model!$D$56,IF(N3266="Romance",Predictive_Model!$D$57,IF(N3266="Sci-Fi",Predictive_Model!$D$58,0)))))))))</f>
        <v>0.99985633530480966</v>
      </c>
      <c r="V3266" s="3" t="str">
        <f t="shared" si="506"/>
        <v>Critical</v>
      </c>
      <c r="W3266" s="6">
        <f t="shared" si="507"/>
        <v>8.99</v>
      </c>
      <c r="X3266" s="3" t="str">
        <f t="shared" si="508"/>
        <v>Priority 2</v>
      </c>
      <c r="Y3266" s="3" t="str">
        <f t="shared" si="509"/>
        <v>OK</v>
      </c>
    </row>
    <row r="3267" spans="1:25" x14ac:dyDescent="0.25">
      <c r="A3267" s="3" t="str">
        <f>Raw_Data!A3267</f>
        <v>dd06b1e7-368e-4a14-9c4b-1167e1751312</v>
      </c>
      <c r="B3267" s="3">
        <f>Raw_Data!B3267</f>
        <v>57</v>
      </c>
      <c r="C3267" s="3" t="str">
        <f>Raw_Data!C3267</f>
        <v>Other</v>
      </c>
      <c r="D3267" s="3" t="str">
        <f>Raw_Data!D3267</f>
        <v>Standard</v>
      </c>
      <c r="E3267" s="3">
        <f>Raw_Data!E3267</f>
        <v>35.520000000000003</v>
      </c>
      <c r="F3267" s="3">
        <f>Raw_Data!F3267</f>
        <v>12</v>
      </c>
      <c r="G3267" s="3" t="str">
        <f>Raw_Data!G3267</f>
        <v>Oceania</v>
      </c>
      <c r="H3267" s="3" t="str">
        <f>Raw_Data!H3267</f>
        <v>Mobile</v>
      </c>
      <c r="I3267" s="3">
        <f>Raw_Data!I3267</f>
        <v>13.99</v>
      </c>
      <c r="J3267" s="3">
        <f>Raw_Data!J3267</f>
        <v>0</v>
      </c>
      <c r="K3267" s="3" t="str">
        <f>Raw_Data!K3267</f>
        <v>Debit Card</v>
      </c>
      <c r="L3267" s="3">
        <f>Raw_Data!L3267</f>
        <v>4</v>
      </c>
      <c r="M3267" s="3">
        <f>Raw_Data!M3267</f>
        <v>2.73</v>
      </c>
      <c r="N3267" s="3" t="str">
        <f>Raw_Data!N3267</f>
        <v>Comedy</v>
      </c>
      <c r="O3267" s="3" t="str">
        <f t="shared" si="500"/>
        <v>55-70</v>
      </c>
      <c r="P3267" s="3" t="str">
        <f t="shared" si="501"/>
        <v>25-49h</v>
      </c>
      <c r="Q3267" s="3" t="str">
        <f t="shared" si="502"/>
        <v>8-21d</v>
      </c>
      <c r="R3267" s="3" t="str">
        <f t="shared" si="503"/>
        <v>High</v>
      </c>
      <c r="S3267" s="3" t="str">
        <f t="shared" si="504"/>
        <v>Mid</v>
      </c>
      <c r="T3267" s="3" t="str">
        <f t="shared" si="505"/>
        <v>Active</v>
      </c>
      <c r="U3267" s="4">
        <f>1/(1+EXP(-(Predictive_Model!$B$5+((B3267-Predictive_Model!$B$20)/Predictive_Model!$C$20)*Predictive_Model!$D$20+((E3267-Predictive_Model!$B$21)/Predictive_Model!$C$21)*Predictive_Model!$D$21+((F3267-Predictive_Model!$B$22)/Predictive_Model!$C$22)*Predictive_Model!$D$22+((I3267-Predictive_Model!$B$23)/Predictive_Model!$C$23)*Predictive_Model!$D$23+((L3267-Predictive_Model!$B$24)/Predictive_Model!$C$24)*Predictive_Model!$D$24+((M3267-Predictive_Model!$B$25)/Predictive_Model!$C$25)*Predictive_Model!$D$25+IF(C3267="Male",Predictive_Model!$D$31,IF(C3267="Other",Predictive_Model!$D$32,0))+IF(D3267="Premium",Predictive_Model!$D$34,IF(D3267="Standard",Predictive_Model!$D$35,0))+IF(G3267="Asia",Predictive_Model!$D$37,IF(G3267="Europe",Predictive_Model!$D$38,IF(G3267="North America",Predictive_Model!$D$39,IF(G3267="Oceania",Predictive_Model!$D$40,IF(G3267="South America",Predictive_Model!$D$41,0)))))+IF(H3267="Laptop",Predictive_Model!$D$43,IF(H3267="Mobile",Predictive_Model!$D$44,IF(H3267="TV",Predictive_Model!$D$45,IF(H3267="Tablet",Predictive_Model!$D$46,0))))+IF(K3267="Crypto",Predictive_Model!$D$48,IF(K3267="Debit Card",Predictive_Model!$D$49,IF(K3267="Gift Card",Predictive_Model!$D$50,IF(K3267="PayPal",Predictive_Model!$D$51,0))))+IF(N3267="Comedy",Predictive_Model!$D$53,IF(N3267="Documentary",Predictive_Model!$D$54,IF(N3267="Drama",Predictive_Model!$D$55,IF(N3267="Horror",Predictive_Model!$D$56,IF(N3267="Romance",Predictive_Model!$D$57,IF(N3267="Sci-Fi",Predictive_Model!$D$58,0)))))))))</f>
        <v>8.1429721847794936E-6</v>
      </c>
      <c r="V3267" s="3" t="str">
        <f t="shared" si="506"/>
        <v>Low</v>
      </c>
      <c r="W3267" s="6">
        <f t="shared" si="507"/>
        <v>1.1392018086506512E-4</v>
      </c>
      <c r="X3267" s="3" t="str">
        <f t="shared" si="508"/>
        <v>Monitor</v>
      </c>
      <c r="Y3267" s="3" t="str">
        <f t="shared" si="509"/>
        <v>OK</v>
      </c>
    </row>
    <row r="3268" spans="1:25" x14ac:dyDescent="0.25">
      <c r="A3268" s="3" t="str">
        <f>Raw_Data!A3268</f>
        <v>bdeb4f47-097c-49b8-956a-d9fa25802324</v>
      </c>
      <c r="B3268" s="3">
        <f>Raw_Data!B3268</f>
        <v>21</v>
      </c>
      <c r="C3268" s="3" t="str">
        <f>Raw_Data!C3268</f>
        <v>Other</v>
      </c>
      <c r="D3268" s="3" t="str">
        <f>Raw_Data!D3268</f>
        <v>Premium</v>
      </c>
      <c r="E3268" s="3">
        <f>Raw_Data!E3268</f>
        <v>6.27</v>
      </c>
      <c r="F3268" s="3">
        <f>Raw_Data!F3268</f>
        <v>53</v>
      </c>
      <c r="G3268" s="3" t="str">
        <f>Raw_Data!G3268</f>
        <v>North America</v>
      </c>
      <c r="H3268" s="3" t="str">
        <f>Raw_Data!H3268</f>
        <v>Desktop</v>
      </c>
      <c r="I3268" s="3">
        <f>Raw_Data!I3268</f>
        <v>17.989999999999998</v>
      </c>
      <c r="J3268" s="3">
        <f>Raw_Data!J3268</f>
        <v>1</v>
      </c>
      <c r="K3268" s="3" t="str">
        <f>Raw_Data!K3268</f>
        <v>Crypto</v>
      </c>
      <c r="L3268" s="3">
        <f>Raw_Data!L3268</f>
        <v>5</v>
      </c>
      <c r="M3268" s="3">
        <f>Raw_Data!M3268</f>
        <v>0.12</v>
      </c>
      <c r="N3268" s="3" t="str">
        <f>Raw_Data!N3268</f>
        <v>Romance</v>
      </c>
      <c r="O3268" s="3" t="str">
        <f t="shared" si="500"/>
        <v>18-24</v>
      </c>
      <c r="P3268" s="3" t="str">
        <f t="shared" si="501"/>
        <v>&lt;10h</v>
      </c>
      <c r="Q3268" s="3" t="str">
        <f t="shared" si="502"/>
        <v>46-60d</v>
      </c>
      <c r="R3268" s="3" t="str">
        <f t="shared" si="503"/>
        <v>Low</v>
      </c>
      <c r="S3268" s="3" t="str">
        <f t="shared" si="504"/>
        <v>High</v>
      </c>
      <c r="T3268" s="3" t="str">
        <f t="shared" si="505"/>
        <v>Churned</v>
      </c>
      <c r="U3268" s="4">
        <f>1/(1+EXP(-(Predictive_Model!$B$5+((B3268-Predictive_Model!$B$20)/Predictive_Model!$C$20)*Predictive_Model!$D$20+((E3268-Predictive_Model!$B$21)/Predictive_Model!$C$21)*Predictive_Model!$D$21+((F3268-Predictive_Model!$B$22)/Predictive_Model!$C$22)*Predictive_Model!$D$22+((I3268-Predictive_Model!$B$23)/Predictive_Model!$C$23)*Predictive_Model!$D$23+((L3268-Predictive_Model!$B$24)/Predictive_Model!$C$24)*Predictive_Model!$D$24+((M3268-Predictive_Model!$B$25)/Predictive_Model!$C$25)*Predictive_Model!$D$25+IF(C3268="Male",Predictive_Model!$D$31,IF(C3268="Other",Predictive_Model!$D$32,0))+IF(D3268="Premium",Predictive_Model!$D$34,IF(D3268="Standard",Predictive_Model!$D$35,0))+IF(G3268="Asia",Predictive_Model!$D$37,IF(G3268="Europe",Predictive_Model!$D$38,IF(G3268="North America",Predictive_Model!$D$39,IF(G3268="Oceania",Predictive_Model!$D$40,IF(G3268="South America",Predictive_Model!$D$41,0)))))+IF(H3268="Laptop",Predictive_Model!$D$43,IF(H3268="Mobile",Predictive_Model!$D$44,IF(H3268="TV",Predictive_Model!$D$45,IF(H3268="Tablet",Predictive_Model!$D$46,0))))+IF(K3268="Crypto",Predictive_Model!$D$48,IF(K3268="Debit Card",Predictive_Model!$D$49,IF(K3268="Gift Card",Predictive_Model!$D$50,IF(K3268="PayPal",Predictive_Model!$D$51,0))))+IF(N3268="Comedy",Predictive_Model!$D$53,IF(N3268="Documentary",Predictive_Model!$D$54,IF(N3268="Drama",Predictive_Model!$D$55,IF(N3268="Horror",Predictive_Model!$D$56,IF(N3268="Romance",Predictive_Model!$D$57,IF(N3268="Sci-Fi",Predictive_Model!$D$58,0)))))))))</f>
        <v>0.96692008912914185</v>
      </c>
      <c r="V3268" s="3" t="str">
        <f t="shared" si="506"/>
        <v>Critical</v>
      </c>
      <c r="W3268" s="6">
        <f t="shared" si="507"/>
        <v>17.989999999999998</v>
      </c>
      <c r="X3268" s="3" t="str">
        <f t="shared" si="508"/>
        <v>Priority 1</v>
      </c>
      <c r="Y3268" s="3" t="str">
        <f t="shared" si="509"/>
        <v>OK</v>
      </c>
    </row>
    <row r="3269" spans="1:25" x14ac:dyDescent="0.25">
      <c r="A3269" s="3" t="str">
        <f>Raw_Data!A3269</f>
        <v>23983a3b-9ddb-44ee-b02d-7128ffc31a36</v>
      </c>
      <c r="B3269" s="3">
        <f>Raw_Data!B3269</f>
        <v>56</v>
      </c>
      <c r="C3269" s="3" t="str">
        <f>Raw_Data!C3269</f>
        <v>Other</v>
      </c>
      <c r="D3269" s="3" t="str">
        <f>Raw_Data!D3269</f>
        <v>Premium</v>
      </c>
      <c r="E3269" s="3">
        <f>Raw_Data!E3269</f>
        <v>9.9600000000000009</v>
      </c>
      <c r="F3269" s="3">
        <f>Raw_Data!F3269</f>
        <v>51</v>
      </c>
      <c r="G3269" s="3" t="str">
        <f>Raw_Data!G3269</f>
        <v>Oceania</v>
      </c>
      <c r="H3269" s="3" t="str">
        <f>Raw_Data!H3269</f>
        <v>Tablet</v>
      </c>
      <c r="I3269" s="3">
        <f>Raw_Data!I3269</f>
        <v>17.989999999999998</v>
      </c>
      <c r="J3269" s="3">
        <f>Raw_Data!J3269</f>
        <v>1</v>
      </c>
      <c r="K3269" s="3" t="str">
        <f>Raw_Data!K3269</f>
        <v>Gift Card</v>
      </c>
      <c r="L3269" s="3">
        <f>Raw_Data!L3269</f>
        <v>3</v>
      </c>
      <c r="M3269" s="3">
        <f>Raw_Data!M3269</f>
        <v>0.19</v>
      </c>
      <c r="N3269" s="3" t="str">
        <f>Raw_Data!N3269</f>
        <v>Drama</v>
      </c>
      <c r="O3269" s="3" t="str">
        <f t="shared" ref="O3269:O3332" si="510">IF(B3269&lt;25,"18-24",IF(B3269&lt;35,"25-34",IF(B3269&lt;45,"35-44",IF(B3269&lt;55,"45-54","55-70"))))</f>
        <v>55-70</v>
      </c>
      <c r="P3269" s="3" t="str">
        <f t="shared" ref="P3269:P3332" si="511">IF(E3269&lt;10,"&lt;10h",IF(E3269&lt;25,"10-24h",IF(E3269&lt;50,"25-49h","50h+")))</f>
        <v>&lt;10h</v>
      </c>
      <c r="Q3269" s="3" t="str">
        <f t="shared" ref="Q3269:Q3332" si="512">IF(F3269&lt;=7,"0-7d",IF(F3269&lt;=21,"8-21d",IF(F3269&lt;=45,"22-45d","46-60d")))</f>
        <v>46-60d</v>
      </c>
      <c r="R3269" s="3" t="str">
        <f t="shared" ref="R3269:R3332" si="513">IF(AND(E3269&gt;=25,F3269&lt;=21),"High",IF(OR(E3269&gt;=10,F3269&lt;=45),"Medium","Low"))</f>
        <v>Low</v>
      </c>
      <c r="S3269" s="3" t="str">
        <f t="shared" ref="S3269:S3332" si="514">IF(I3269&lt;10,"Low",IF(I3269&lt;16,"Mid","High"))</f>
        <v>High</v>
      </c>
      <c r="T3269" s="3" t="str">
        <f t="shared" ref="T3269:T3332" si="515">IF(J3269=1,"Churned","Active")</f>
        <v>Churned</v>
      </c>
      <c r="U3269" s="4">
        <f>1/(1+EXP(-(Predictive_Model!$B$5+((B3269-Predictive_Model!$B$20)/Predictive_Model!$C$20)*Predictive_Model!$D$20+((E3269-Predictive_Model!$B$21)/Predictive_Model!$C$21)*Predictive_Model!$D$21+((F3269-Predictive_Model!$B$22)/Predictive_Model!$C$22)*Predictive_Model!$D$22+((I3269-Predictive_Model!$B$23)/Predictive_Model!$C$23)*Predictive_Model!$D$23+((L3269-Predictive_Model!$B$24)/Predictive_Model!$C$24)*Predictive_Model!$D$24+((M3269-Predictive_Model!$B$25)/Predictive_Model!$C$25)*Predictive_Model!$D$25+IF(C3269="Male",Predictive_Model!$D$31,IF(C3269="Other",Predictive_Model!$D$32,0))+IF(D3269="Premium",Predictive_Model!$D$34,IF(D3269="Standard",Predictive_Model!$D$35,0))+IF(G3269="Asia",Predictive_Model!$D$37,IF(G3269="Europe",Predictive_Model!$D$38,IF(G3269="North America",Predictive_Model!$D$39,IF(G3269="Oceania",Predictive_Model!$D$40,IF(G3269="South America",Predictive_Model!$D$41,0)))))+IF(H3269="Laptop",Predictive_Model!$D$43,IF(H3269="Mobile",Predictive_Model!$D$44,IF(H3269="TV",Predictive_Model!$D$45,IF(H3269="Tablet",Predictive_Model!$D$46,0))))+IF(K3269="Crypto",Predictive_Model!$D$48,IF(K3269="Debit Card",Predictive_Model!$D$49,IF(K3269="Gift Card",Predictive_Model!$D$50,IF(K3269="PayPal",Predictive_Model!$D$51,0))))+IF(N3269="Comedy",Predictive_Model!$D$53,IF(N3269="Documentary",Predictive_Model!$D$54,IF(N3269="Drama",Predictive_Model!$D$55,IF(N3269="Horror",Predictive_Model!$D$56,IF(N3269="Romance",Predictive_Model!$D$57,IF(N3269="Sci-Fi",Predictive_Model!$D$58,0)))))))))</f>
        <v>0.9950794499311989</v>
      </c>
      <c r="V3269" s="3" t="str">
        <f t="shared" ref="V3269:V3332" si="516">IF(U3269&gt;=0.75,"Critical",IF(U3269&gt;=0.5,"High",IF(U3269&gt;=0.25,"Medium","Low")))</f>
        <v>Critical</v>
      </c>
      <c r="W3269" s="6">
        <f t="shared" ref="W3269:W3332" si="517">IF(J3269=1,I3269,I3269*U3269)</f>
        <v>17.989999999999998</v>
      </c>
      <c r="X3269" s="3" t="str">
        <f t="shared" ref="X3269:X3332" si="518">IF(AND(V3269="Critical",I3269&gt;=15),"Priority 1",IF(OR(V3269="Critical",AND(V3269="High",F3269&gt;21)),"Priority 2","Monitor"))</f>
        <v>Priority 1</v>
      </c>
      <c r="Y3269" s="3" t="str">
        <f t="shared" ref="Y3269:Y3332" si="519">IF(COUNTA(A3269:N3269)=14,"OK","CHECK")</f>
        <v>OK</v>
      </c>
    </row>
    <row r="3270" spans="1:25" x14ac:dyDescent="0.25">
      <c r="A3270" s="3" t="str">
        <f>Raw_Data!A3270</f>
        <v>1f21093e-a068-4fd4-a23a-3bdbe2a2ac90</v>
      </c>
      <c r="B3270" s="3">
        <f>Raw_Data!B3270</f>
        <v>64</v>
      </c>
      <c r="C3270" s="3" t="str">
        <f>Raw_Data!C3270</f>
        <v>Female</v>
      </c>
      <c r="D3270" s="3" t="str">
        <f>Raw_Data!D3270</f>
        <v>Standard</v>
      </c>
      <c r="E3270" s="3">
        <f>Raw_Data!E3270</f>
        <v>0.02</v>
      </c>
      <c r="F3270" s="3">
        <f>Raw_Data!F3270</f>
        <v>36</v>
      </c>
      <c r="G3270" s="3" t="str">
        <f>Raw_Data!G3270</f>
        <v>South America</v>
      </c>
      <c r="H3270" s="3" t="str">
        <f>Raw_Data!H3270</f>
        <v>TV</v>
      </c>
      <c r="I3270" s="3">
        <f>Raw_Data!I3270</f>
        <v>13.99</v>
      </c>
      <c r="J3270" s="3">
        <f>Raw_Data!J3270</f>
        <v>1</v>
      </c>
      <c r="K3270" s="3" t="str">
        <f>Raw_Data!K3270</f>
        <v>Gift Card</v>
      </c>
      <c r="L3270" s="3">
        <f>Raw_Data!L3270</f>
        <v>3</v>
      </c>
      <c r="M3270" s="3">
        <f>Raw_Data!M3270</f>
        <v>0</v>
      </c>
      <c r="N3270" s="3" t="str">
        <f>Raw_Data!N3270</f>
        <v>Documentary</v>
      </c>
      <c r="O3270" s="3" t="str">
        <f t="shared" si="510"/>
        <v>55-70</v>
      </c>
      <c r="P3270" s="3" t="str">
        <f t="shared" si="511"/>
        <v>&lt;10h</v>
      </c>
      <c r="Q3270" s="3" t="str">
        <f t="shared" si="512"/>
        <v>22-45d</v>
      </c>
      <c r="R3270" s="3" t="str">
        <f t="shared" si="513"/>
        <v>Medium</v>
      </c>
      <c r="S3270" s="3" t="str">
        <f t="shared" si="514"/>
        <v>Mid</v>
      </c>
      <c r="T3270" s="3" t="str">
        <f t="shared" si="515"/>
        <v>Churned</v>
      </c>
      <c r="U3270" s="4">
        <f>1/(1+EXP(-(Predictive_Model!$B$5+((B3270-Predictive_Model!$B$20)/Predictive_Model!$C$20)*Predictive_Model!$D$20+((E3270-Predictive_Model!$B$21)/Predictive_Model!$C$21)*Predictive_Model!$D$21+((F3270-Predictive_Model!$B$22)/Predictive_Model!$C$22)*Predictive_Model!$D$22+((I3270-Predictive_Model!$B$23)/Predictive_Model!$C$23)*Predictive_Model!$D$23+((L3270-Predictive_Model!$B$24)/Predictive_Model!$C$24)*Predictive_Model!$D$24+((M3270-Predictive_Model!$B$25)/Predictive_Model!$C$25)*Predictive_Model!$D$25+IF(C3270="Male",Predictive_Model!$D$31,IF(C3270="Other",Predictive_Model!$D$32,0))+IF(D3270="Premium",Predictive_Model!$D$34,IF(D3270="Standard",Predictive_Model!$D$35,0))+IF(G3270="Asia",Predictive_Model!$D$37,IF(G3270="Europe",Predictive_Model!$D$38,IF(G3270="North America",Predictive_Model!$D$39,IF(G3270="Oceania",Predictive_Model!$D$40,IF(G3270="South America",Predictive_Model!$D$41,0)))))+IF(H3270="Laptop",Predictive_Model!$D$43,IF(H3270="Mobile",Predictive_Model!$D$44,IF(H3270="TV",Predictive_Model!$D$45,IF(H3270="Tablet",Predictive_Model!$D$46,0))))+IF(K3270="Crypto",Predictive_Model!$D$48,IF(K3270="Debit Card",Predictive_Model!$D$49,IF(K3270="Gift Card",Predictive_Model!$D$50,IF(K3270="PayPal",Predictive_Model!$D$51,0))))+IF(N3270="Comedy",Predictive_Model!$D$53,IF(N3270="Documentary",Predictive_Model!$D$54,IF(N3270="Drama",Predictive_Model!$D$55,IF(N3270="Horror",Predictive_Model!$D$56,IF(N3270="Romance",Predictive_Model!$D$57,IF(N3270="Sci-Fi",Predictive_Model!$D$58,0)))))))))</f>
        <v>0.99901175081503901</v>
      </c>
      <c r="V3270" s="3" t="str">
        <f t="shared" si="516"/>
        <v>Critical</v>
      </c>
      <c r="W3270" s="6">
        <f t="shared" si="517"/>
        <v>13.99</v>
      </c>
      <c r="X3270" s="3" t="str">
        <f t="shared" si="518"/>
        <v>Priority 2</v>
      </c>
      <c r="Y3270" s="3" t="str">
        <f t="shared" si="519"/>
        <v>OK</v>
      </c>
    </row>
    <row r="3271" spans="1:25" x14ac:dyDescent="0.25">
      <c r="A3271" s="3" t="str">
        <f>Raw_Data!A3271</f>
        <v>452e1227-fdcd-4f2a-b51d-93c972870576</v>
      </c>
      <c r="B3271" s="3">
        <f>Raw_Data!B3271</f>
        <v>54</v>
      </c>
      <c r="C3271" s="3" t="str">
        <f>Raw_Data!C3271</f>
        <v>Male</v>
      </c>
      <c r="D3271" s="3" t="str">
        <f>Raw_Data!D3271</f>
        <v>Basic</v>
      </c>
      <c r="E3271" s="3">
        <f>Raw_Data!E3271</f>
        <v>20</v>
      </c>
      <c r="F3271" s="3">
        <f>Raw_Data!F3271</f>
        <v>45</v>
      </c>
      <c r="G3271" s="3" t="str">
        <f>Raw_Data!G3271</f>
        <v>Europe</v>
      </c>
      <c r="H3271" s="3" t="str">
        <f>Raw_Data!H3271</f>
        <v>Desktop</v>
      </c>
      <c r="I3271" s="3">
        <f>Raw_Data!I3271</f>
        <v>8.99</v>
      </c>
      <c r="J3271" s="3">
        <f>Raw_Data!J3271</f>
        <v>1</v>
      </c>
      <c r="K3271" s="3" t="str">
        <f>Raw_Data!K3271</f>
        <v>Credit Card</v>
      </c>
      <c r="L3271" s="3">
        <f>Raw_Data!L3271</f>
        <v>2</v>
      </c>
      <c r="M3271" s="3">
        <f>Raw_Data!M3271</f>
        <v>0.43</v>
      </c>
      <c r="N3271" s="3" t="str">
        <f>Raw_Data!N3271</f>
        <v>Romance</v>
      </c>
      <c r="O3271" s="3" t="str">
        <f t="shared" si="510"/>
        <v>45-54</v>
      </c>
      <c r="P3271" s="3" t="str">
        <f t="shared" si="511"/>
        <v>10-24h</v>
      </c>
      <c r="Q3271" s="3" t="str">
        <f t="shared" si="512"/>
        <v>22-45d</v>
      </c>
      <c r="R3271" s="3" t="str">
        <f t="shared" si="513"/>
        <v>Medium</v>
      </c>
      <c r="S3271" s="3" t="str">
        <f t="shared" si="514"/>
        <v>Low</v>
      </c>
      <c r="T3271" s="3" t="str">
        <f t="shared" si="515"/>
        <v>Churned</v>
      </c>
      <c r="U3271" s="4">
        <f>1/(1+EXP(-(Predictive_Model!$B$5+((B3271-Predictive_Model!$B$20)/Predictive_Model!$C$20)*Predictive_Model!$D$20+((E3271-Predictive_Model!$B$21)/Predictive_Model!$C$21)*Predictive_Model!$D$21+((F3271-Predictive_Model!$B$22)/Predictive_Model!$C$22)*Predictive_Model!$D$22+((I3271-Predictive_Model!$B$23)/Predictive_Model!$C$23)*Predictive_Model!$D$23+((L3271-Predictive_Model!$B$24)/Predictive_Model!$C$24)*Predictive_Model!$D$24+((M3271-Predictive_Model!$B$25)/Predictive_Model!$C$25)*Predictive_Model!$D$25+IF(C3271="Male",Predictive_Model!$D$31,IF(C3271="Other",Predictive_Model!$D$32,0))+IF(D3271="Premium",Predictive_Model!$D$34,IF(D3271="Standard",Predictive_Model!$D$35,0))+IF(G3271="Asia",Predictive_Model!$D$37,IF(G3271="Europe",Predictive_Model!$D$38,IF(G3271="North America",Predictive_Model!$D$39,IF(G3271="Oceania",Predictive_Model!$D$40,IF(G3271="South America",Predictive_Model!$D$41,0)))))+IF(H3271="Laptop",Predictive_Model!$D$43,IF(H3271="Mobile",Predictive_Model!$D$44,IF(H3271="TV",Predictive_Model!$D$45,IF(H3271="Tablet",Predictive_Model!$D$46,0))))+IF(K3271="Crypto",Predictive_Model!$D$48,IF(K3271="Debit Card",Predictive_Model!$D$49,IF(K3271="Gift Card",Predictive_Model!$D$50,IF(K3271="PayPal",Predictive_Model!$D$51,0))))+IF(N3271="Comedy",Predictive_Model!$D$53,IF(N3271="Documentary",Predictive_Model!$D$54,IF(N3271="Drama",Predictive_Model!$D$55,IF(N3271="Horror",Predictive_Model!$D$56,IF(N3271="Romance",Predictive_Model!$D$57,IF(N3271="Sci-Fi",Predictive_Model!$D$58,0)))))))))</f>
        <v>0.9359771833358369</v>
      </c>
      <c r="V3271" s="3" t="str">
        <f t="shared" si="516"/>
        <v>Critical</v>
      </c>
      <c r="W3271" s="6">
        <f t="shared" si="517"/>
        <v>8.99</v>
      </c>
      <c r="X3271" s="3" t="str">
        <f t="shared" si="518"/>
        <v>Priority 2</v>
      </c>
      <c r="Y3271" s="3" t="str">
        <f t="shared" si="519"/>
        <v>OK</v>
      </c>
    </row>
    <row r="3272" spans="1:25" x14ac:dyDescent="0.25">
      <c r="A3272" s="3" t="str">
        <f>Raw_Data!A3272</f>
        <v>f53aabeb-9951-48d4-a47c-ee92be30b9ef</v>
      </c>
      <c r="B3272" s="3">
        <f>Raw_Data!B3272</f>
        <v>62</v>
      </c>
      <c r="C3272" s="3" t="str">
        <f>Raw_Data!C3272</f>
        <v>Female</v>
      </c>
      <c r="D3272" s="3" t="str">
        <f>Raw_Data!D3272</f>
        <v>Premium</v>
      </c>
      <c r="E3272" s="3">
        <f>Raw_Data!E3272</f>
        <v>3.99</v>
      </c>
      <c r="F3272" s="3">
        <f>Raw_Data!F3272</f>
        <v>25</v>
      </c>
      <c r="G3272" s="3" t="str">
        <f>Raw_Data!G3272</f>
        <v>South America</v>
      </c>
      <c r="H3272" s="3" t="str">
        <f>Raw_Data!H3272</f>
        <v>TV</v>
      </c>
      <c r="I3272" s="3">
        <f>Raw_Data!I3272</f>
        <v>17.989999999999998</v>
      </c>
      <c r="J3272" s="3">
        <f>Raw_Data!J3272</f>
        <v>1</v>
      </c>
      <c r="K3272" s="3" t="str">
        <f>Raw_Data!K3272</f>
        <v>Crypto</v>
      </c>
      <c r="L3272" s="3">
        <f>Raw_Data!L3272</f>
        <v>5</v>
      </c>
      <c r="M3272" s="3">
        <f>Raw_Data!M3272</f>
        <v>0.15</v>
      </c>
      <c r="N3272" s="3" t="str">
        <f>Raw_Data!N3272</f>
        <v>Documentary</v>
      </c>
      <c r="O3272" s="3" t="str">
        <f t="shared" si="510"/>
        <v>55-70</v>
      </c>
      <c r="P3272" s="3" t="str">
        <f t="shared" si="511"/>
        <v>&lt;10h</v>
      </c>
      <c r="Q3272" s="3" t="str">
        <f t="shared" si="512"/>
        <v>22-45d</v>
      </c>
      <c r="R3272" s="3" t="str">
        <f t="shared" si="513"/>
        <v>Medium</v>
      </c>
      <c r="S3272" s="3" t="str">
        <f t="shared" si="514"/>
        <v>High</v>
      </c>
      <c r="T3272" s="3" t="str">
        <f t="shared" si="515"/>
        <v>Churned</v>
      </c>
      <c r="U3272" s="4">
        <f>1/(1+EXP(-(Predictive_Model!$B$5+((B3272-Predictive_Model!$B$20)/Predictive_Model!$C$20)*Predictive_Model!$D$20+((E3272-Predictive_Model!$B$21)/Predictive_Model!$C$21)*Predictive_Model!$D$21+((F3272-Predictive_Model!$B$22)/Predictive_Model!$C$22)*Predictive_Model!$D$22+((I3272-Predictive_Model!$B$23)/Predictive_Model!$C$23)*Predictive_Model!$D$23+((L3272-Predictive_Model!$B$24)/Predictive_Model!$C$24)*Predictive_Model!$D$24+((M3272-Predictive_Model!$B$25)/Predictive_Model!$C$25)*Predictive_Model!$D$25+IF(C3272="Male",Predictive_Model!$D$31,IF(C3272="Other",Predictive_Model!$D$32,0))+IF(D3272="Premium",Predictive_Model!$D$34,IF(D3272="Standard",Predictive_Model!$D$35,0))+IF(G3272="Asia",Predictive_Model!$D$37,IF(G3272="Europe",Predictive_Model!$D$38,IF(G3272="North America",Predictive_Model!$D$39,IF(G3272="Oceania",Predictive_Model!$D$40,IF(G3272="South America",Predictive_Model!$D$41,0)))))+IF(H3272="Laptop",Predictive_Model!$D$43,IF(H3272="Mobile",Predictive_Model!$D$44,IF(H3272="TV",Predictive_Model!$D$45,IF(H3272="Tablet",Predictive_Model!$D$46,0))))+IF(K3272="Crypto",Predictive_Model!$D$48,IF(K3272="Debit Card",Predictive_Model!$D$49,IF(K3272="Gift Card",Predictive_Model!$D$50,IF(K3272="PayPal",Predictive_Model!$D$51,0))))+IF(N3272="Comedy",Predictive_Model!$D$53,IF(N3272="Documentary",Predictive_Model!$D$54,IF(N3272="Drama",Predictive_Model!$D$55,IF(N3272="Horror",Predictive_Model!$D$56,IF(N3272="Romance",Predictive_Model!$D$57,IF(N3272="Sci-Fi",Predictive_Model!$D$58,0)))))))))</f>
        <v>0.55297138022632475</v>
      </c>
      <c r="V3272" s="3" t="str">
        <f t="shared" si="516"/>
        <v>High</v>
      </c>
      <c r="W3272" s="6">
        <f t="shared" si="517"/>
        <v>17.989999999999998</v>
      </c>
      <c r="X3272" s="3" t="str">
        <f t="shared" si="518"/>
        <v>Priority 2</v>
      </c>
      <c r="Y3272" s="3" t="str">
        <f t="shared" si="519"/>
        <v>OK</v>
      </c>
    </row>
    <row r="3273" spans="1:25" x14ac:dyDescent="0.25">
      <c r="A3273" s="3" t="str">
        <f>Raw_Data!A3273</f>
        <v>d0478dc6-40b3-4217-b23b-1e5d368d99e3</v>
      </c>
      <c r="B3273" s="3">
        <f>Raw_Data!B3273</f>
        <v>63</v>
      </c>
      <c r="C3273" s="3" t="str">
        <f>Raw_Data!C3273</f>
        <v>Male</v>
      </c>
      <c r="D3273" s="3" t="str">
        <f>Raw_Data!D3273</f>
        <v>Standard</v>
      </c>
      <c r="E3273" s="3">
        <f>Raw_Data!E3273</f>
        <v>2.31</v>
      </c>
      <c r="F3273" s="3">
        <f>Raw_Data!F3273</f>
        <v>29</v>
      </c>
      <c r="G3273" s="3" t="str">
        <f>Raw_Data!G3273</f>
        <v>Oceania</v>
      </c>
      <c r="H3273" s="3" t="str">
        <f>Raw_Data!H3273</f>
        <v>Laptop</v>
      </c>
      <c r="I3273" s="3">
        <f>Raw_Data!I3273</f>
        <v>13.99</v>
      </c>
      <c r="J3273" s="3">
        <f>Raw_Data!J3273</f>
        <v>1</v>
      </c>
      <c r="K3273" s="3" t="str">
        <f>Raw_Data!K3273</f>
        <v>Gift Card</v>
      </c>
      <c r="L3273" s="3">
        <f>Raw_Data!L3273</f>
        <v>2</v>
      </c>
      <c r="M3273" s="3">
        <f>Raw_Data!M3273</f>
        <v>0.08</v>
      </c>
      <c r="N3273" s="3" t="str">
        <f>Raw_Data!N3273</f>
        <v>Romance</v>
      </c>
      <c r="O3273" s="3" t="str">
        <f t="shared" si="510"/>
        <v>55-70</v>
      </c>
      <c r="P3273" s="3" t="str">
        <f t="shared" si="511"/>
        <v>&lt;10h</v>
      </c>
      <c r="Q3273" s="3" t="str">
        <f t="shared" si="512"/>
        <v>22-45d</v>
      </c>
      <c r="R3273" s="3" t="str">
        <f t="shared" si="513"/>
        <v>Medium</v>
      </c>
      <c r="S3273" s="3" t="str">
        <f t="shared" si="514"/>
        <v>Mid</v>
      </c>
      <c r="T3273" s="3" t="str">
        <f t="shared" si="515"/>
        <v>Churned</v>
      </c>
      <c r="U3273" s="4">
        <f>1/(1+EXP(-(Predictive_Model!$B$5+((B3273-Predictive_Model!$B$20)/Predictive_Model!$C$20)*Predictive_Model!$D$20+((E3273-Predictive_Model!$B$21)/Predictive_Model!$C$21)*Predictive_Model!$D$21+((F3273-Predictive_Model!$B$22)/Predictive_Model!$C$22)*Predictive_Model!$D$22+((I3273-Predictive_Model!$B$23)/Predictive_Model!$C$23)*Predictive_Model!$D$23+((L3273-Predictive_Model!$B$24)/Predictive_Model!$C$24)*Predictive_Model!$D$24+((M3273-Predictive_Model!$B$25)/Predictive_Model!$C$25)*Predictive_Model!$D$25+IF(C3273="Male",Predictive_Model!$D$31,IF(C3273="Other",Predictive_Model!$D$32,0))+IF(D3273="Premium",Predictive_Model!$D$34,IF(D3273="Standard",Predictive_Model!$D$35,0))+IF(G3273="Asia",Predictive_Model!$D$37,IF(G3273="Europe",Predictive_Model!$D$38,IF(G3273="North America",Predictive_Model!$D$39,IF(G3273="Oceania",Predictive_Model!$D$40,IF(G3273="South America",Predictive_Model!$D$41,0)))))+IF(H3273="Laptop",Predictive_Model!$D$43,IF(H3273="Mobile",Predictive_Model!$D$44,IF(H3273="TV",Predictive_Model!$D$45,IF(H3273="Tablet",Predictive_Model!$D$46,0))))+IF(K3273="Crypto",Predictive_Model!$D$48,IF(K3273="Debit Card",Predictive_Model!$D$49,IF(K3273="Gift Card",Predictive_Model!$D$50,IF(K3273="PayPal",Predictive_Model!$D$51,0))))+IF(N3273="Comedy",Predictive_Model!$D$53,IF(N3273="Documentary",Predictive_Model!$D$54,IF(N3273="Drama",Predictive_Model!$D$55,IF(N3273="Horror",Predictive_Model!$D$56,IF(N3273="Romance",Predictive_Model!$D$57,IF(N3273="Sci-Fi",Predictive_Model!$D$58,0)))))))))</f>
        <v>0.99775137611459386</v>
      </c>
      <c r="V3273" s="3" t="str">
        <f t="shared" si="516"/>
        <v>Critical</v>
      </c>
      <c r="W3273" s="6">
        <f t="shared" si="517"/>
        <v>13.99</v>
      </c>
      <c r="X3273" s="3" t="str">
        <f t="shared" si="518"/>
        <v>Priority 2</v>
      </c>
      <c r="Y3273" s="3" t="str">
        <f t="shared" si="519"/>
        <v>OK</v>
      </c>
    </row>
    <row r="3274" spans="1:25" x14ac:dyDescent="0.25">
      <c r="A3274" s="3" t="str">
        <f>Raw_Data!A3274</f>
        <v>9b97bbce-cee3-4f9f-929a-91a55540665a</v>
      </c>
      <c r="B3274" s="3">
        <f>Raw_Data!B3274</f>
        <v>69</v>
      </c>
      <c r="C3274" s="3" t="str">
        <f>Raw_Data!C3274</f>
        <v>Female</v>
      </c>
      <c r="D3274" s="3" t="str">
        <f>Raw_Data!D3274</f>
        <v>Standard</v>
      </c>
      <c r="E3274" s="3">
        <f>Raw_Data!E3274</f>
        <v>10.33</v>
      </c>
      <c r="F3274" s="3">
        <f>Raw_Data!F3274</f>
        <v>42</v>
      </c>
      <c r="G3274" s="3" t="str">
        <f>Raw_Data!G3274</f>
        <v>Europe</v>
      </c>
      <c r="H3274" s="3" t="str">
        <f>Raw_Data!H3274</f>
        <v>Tablet</v>
      </c>
      <c r="I3274" s="3">
        <f>Raw_Data!I3274</f>
        <v>13.99</v>
      </c>
      <c r="J3274" s="3">
        <f>Raw_Data!J3274</f>
        <v>1</v>
      </c>
      <c r="K3274" s="3" t="str">
        <f>Raw_Data!K3274</f>
        <v>Debit Card</v>
      </c>
      <c r="L3274" s="3">
        <f>Raw_Data!L3274</f>
        <v>3</v>
      </c>
      <c r="M3274" s="3">
        <f>Raw_Data!M3274</f>
        <v>0.24</v>
      </c>
      <c r="N3274" s="3" t="str">
        <f>Raw_Data!N3274</f>
        <v>Action</v>
      </c>
      <c r="O3274" s="3" t="str">
        <f t="shared" si="510"/>
        <v>55-70</v>
      </c>
      <c r="P3274" s="3" t="str">
        <f t="shared" si="511"/>
        <v>10-24h</v>
      </c>
      <c r="Q3274" s="3" t="str">
        <f t="shared" si="512"/>
        <v>22-45d</v>
      </c>
      <c r="R3274" s="3" t="str">
        <f t="shared" si="513"/>
        <v>Medium</v>
      </c>
      <c r="S3274" s="3" t="str">
        <f t="shared" si="514"/>
        <v>Mid</v>
      </c>
      <c r="T3274" s="3" t="str">
        <f t="shared" si="515"/>
        <v>Churned</v>
      </c>
      <c r="U3274" s="4">
        <f>1/(1+EXP(-(Predictive_Model!$B$5+((B3274-Predictive_Model!$B$20)/Predictive_Model!$C$20)*Predictive_Model!$D$20+((E3274-Predictive_Model!$B$21)/Predictive_Model!$C$21)*Predictive_Model!$D$21+((F3274-Predictive_Model!$B$22)/Predictive_Model!$C$22)*Predictive_Model!$D$22+((I3274-Predictive_Model!$B$23)/Predictive_Model!$C$23)*Predictive_Model!$D$23+((L3274-Predictive_Model!$B$24)/Predictive_Model!$C$24)*Predictive_Model!$D$24+((M3274-Predictive_Model!$B$25)/Predictive_Model!$C$25)*Predictive_Model!$D$25+IF(C3274="Male",Predictive_Model!$D$31,IF(C3274="Other",Predictive_Model!$D$32,0))+IF(D3274="Premium",Predictive_Model!$D$34,IF(D3274="Standard",Predictive_Model!$D$35,0))+IF(G3274="Asia",Predictive_Model!$D$37,IF(G3274="Europe",Predictive_Model!$D$38,IF(G3274="North America",Predictive_Model!$D$39,IF(G3274="Oceania",Predictive_Model!$D$40,IF(G3274="South America",Predictive_Model!$D$41,0)))))+IF(H3274="Laptop",Predictive_Model!$D$43,IF(H3274="Mobile",Predictive_Model!$D$44,IF(H3274="TV",Predictive_Model!$D$45,IF(H3274="Tablet",Predictive_Model!$D$46,0))))+IF(K3274="Crypto",Predictive_Model!$D$48,IF(K3274="Debit Card",Predictive_Model!$D$49,IF(K3274="Gift Card",Predictive_Model!$D$50,IF(K3274="PayPal",Predictive_Model!$D$51,0))))+IF(N3274="Comedy",Predictive_Model!$D$53,IF(N3274="Documentary",Predictive_Model!$D$54,IF(N3274="Drama",Predictive_Model!$D$55,IF(N3274="Horror",Predictive_Model!$D$56,IF(N3274="Romance",Predictive_Model!$D$57,IF(N3274="Sci-Fi",Predictive_Model!$D$58,0)))))))))</f>
        <v>0.99380771857286732</v>
      </c>
      <c r="V3274" s="3" t="str">
        <f t="shared" si="516"/>
        <v>Critical</v>
      </c>
      <c r="W3274" s="6">
        <f t="shared" si="517"/>
        <v>13.99</v>
      </c>
      <c r="X3274" s="3" t="str">
        <f t="shared" si="518"/>
        <v>Priority 2</v>
      </c>
      <c r="Y3274" s="3" t="str">
        <f t="shared" si="519"/>
        <v>OK</v>
      </c>
    </row>
    <row r="3275" spans="1:25" x14ac:dyDescent="0.25">
      <c r="A3275" s="3" t="str">
        <f>Raw_Data!A3275</f>
        <v>1a4dc981-f642-40e7-be57-eb92abdce2cd</v>
      </c>
      <c r="B3275" s="3">
        <f>Raw_Data!B3275</f>
        <v>38</v>
      </c>
      <c r="C3275" s="3" t="str">
        <f>Raw_Data!C3275</f>
        <v>Other</v>
      </c>
      <c r="D3275" s="3" t="str">
        <f>Raw_Data!D3275</f>
        <v>Premium</v>
      </c>
      <c r="E3275" s="3">
        <f>Raw_Data!E3275</f>
        <v>0.55000000000000004</v>
      </c>
      <c r="F3275" s="3">
        <f>Raw_Data!F3275</f>
        <v>3</v>
      </c>
      <c r="G3275" s="3" t="str">
        <f>Raw_Data!G3275</f>
        <v>Africa</v>
      </c>
      <c r="H3275" s="3" t="str">
        <f>Raw_Data!H3275</f>
        <v>Desktop</v>
      </c>
      <c r="I3275" s="3">
        <f>Raw_Data!I3275</f>
        <v>17.989999999999998</v>
      </c>
      <c r="J3275" s="3">
        <f>Raw_Data!J3275</f>
        <v>1</v>
      </c>
      <c r="K3275" s="3" t="str">
        <f>Raw_Data!K3275</f>
        <v>Debit Card</v>
      </c>
      <c r="L3275" s="3">
        <f>Raw_Data!L3275</f>
        <v>1</v>
      </c>
      <c r="M3275" s="3">
        <f>Raw_Data!M3275</f>
        <v>0.14000000000000001</v>
      </c>
      <c r="N3275" s="3" t="str">
        <f>Raw_Data!N3275</f>
        <v>Documentary</v>
      </c>
      <c r="O3275" s="3" t="str">
        <f t="shared" si="510"/>
        <v>35-44</v>
      </c>
      <c r="P3275" s="3" t="str">
        <f t="shared" si="511"/>
        <v>&lt;10h</v>
      </c>
      <c r="Q3275" s="3" t="str">
        <f t="shared" si="512"/>
        <v>0-7d</v>
      </c>
      <c r="R3275" s="3" t="str">
        <f t="shared" si="513"/>
        <v>Medium</v>
      </c>
      <c r="S3275" s="3" t="str">
        <f t="shared" si="514"/>
        <v>High</v>
      </c>
      <c r="T3275" s="3" t="str">
        <f t="shared" si="515"/>
        <v>Churned</v>
      </c>
      <c r="U3275" s="4">
        <f>1/(1+EXP(-(Predictive_Model!$B$5+((B3275-Predictive_Model!$B$20)/Predictive_Model!$C$20)*Predictive_Model!$D$20+((E3275-Predictive_Model!$B$21)/Predictive_Model!$C$21)*Predictive_Model!$D$21+((F3275-Predictive_Model!$B$22)/Predictive_Model!$C$22)*Predictive_Model!$D$22+((I3275-Predictive_Model!$B$23)/Predictive_Model!$C$23)*Predictive_Model!$D$23+((L3275-Predictive_Model!$B$24)/Predictive_Model!$C$24)*Predictive_Model!$D$24+((M3275-Predictive_Model!$B$25)/Predictive_Model!$C$25)*Predictive_Model!$D$25+IF(C3275="Male",Predictive_Model!$D$31,IF(C3275="Other",Predictive_Model!$D$32,0))+IF(D3275="Premium",Predictive_Model!$D$34,IF(D3275="Standard",Predictive_Model!$D$35,0))+IF(G3275="Asia",Predictive_Model!$D$37,IF(G3275="Europe",Predictive_Model!$D$38,IF(G3275="North America",Predictive_Model!$D$39,IF(G3275="Oceania",Predictive_Model!$D$40,IF(G3275="South America",Predictive_Model!$D$41,0)))))+IF(H3275="Laptop",Predictive_Model!$D$43,IF(H3275="Mobile",Predictive_Model!$D$44,IF(H3275="TV",Predictive_Model!$D$45,IF(H3275="Tablet",Predictive_Model!$D$46,0))))+IF(K3275="Crypto",Predictive_Model!$D$48,IF(K3275="Debit Card",Predictive_Model!$D$49,IF(K3275="Gift Card",Predictive_Model!$D$50,IF(K3275="PayPal",Predictive_Model!$D$51,0))))+IF(N3275="Comedy",Predictive_Model!$D$53,IF(N3275="Documentary",Predictive_Model!$D$54,IF(N3275="Drama",Predictive_Model!$D$55,IF(N3275="Horror",Predictive_Model!$D$56,IF(N3275="Romance",Predictive_Model!$D$57,IF(N3275="Sci-Fi",Predictive_Model!$D$58,0)))))))))</f>
        <v>0.78583112399891974</v>
      </c>
      <c r="V3275" s="3" t="str">
        <f t="shared" si="516"/>
        <v>Critical</v>
      </c>
      <c r="W3275" s="6">
        <f t="shared" si="517"/>
        <v>17.989999999999998</v>
      </c>
      <c r="X3275" s="3" t="str">
        <f t="shared" si="518"/>
        <v>Priority 1</v>
      </c>
      <c r="Y3275" s="3" t="str">
        <f t="shared" si="519"/>
        <v>OK</v>
      </c>
    </row>
    <row r="3276" spans="1:25" x14ac:dyDescent="0.25">
      <c r="A3276" s="3" t="str">
        <f>Raw_Data!A3276</f>
        <v>789522f8-c4a7-458c-8303-68262a0f458a</v>
      </c>
      <c r="B3276" s="3">
        <f>Raw_Data!B3276</f>
        <v>69</v>
      </c>
      <c r="C3276" s="3" t="str">
        <f>Raw_Data!C3276</f>
        <v>Female</v>
      </c>
      <c r="D3276" s="3" t="str">
        <f>Raw_Data!D3276</f>
        <v>Standard</v>
      </c>
      <c r="E3276" s="3">
        <f>Raw_Data!E3276</f>
        <v>9.14</v>
      </c>
      <c r="F3276" s="3">
        <f>Raw_Data!F3276</f>
        <v>48</v>
      </c>
      <c r="G3276" s="3" t="str">
        <f>Raw_Data!G3276</f>
        <v>South America</v>
      </c>
      <c r="H3276" s="3" t="str">
        <f>Raw_Data!H3276</f>
        <v>Laptop</v>
      </c>
      <c r="I3276" s="3">
        <f>Raw_Data!I3276</f>
        <v>13.99</v>
      </c>
      <c r="J3276" s="3">
        <f>Raw_Data!J3276</f>
        <v>0</v>
      </c>
      <c r="K3276" s="3" t="str">
        <f>Raw_Data!K3276</f>
        <v>Debit Card</v>
      </c>
      <c r="L3276" s="3">
        <f>Raw_Data!L3276</f>
        <v>5</v>
      </c>
      <c r="M3276" s="3">
        <f>Raw_Data!M3276</f>
        <v>0.19</v>
      </c>
      <c r="N3276" s="3" t="str">
        <f>Raw_Data!N3276</f>
        <v>Action</v>
      </c>
      <c r="O3276" s="3" t="str">
        <f t="shared" si="510"/>
        <v>55-70</v>
      </c>
      <c r="P3276" s="3" t="str">
        <f t="shared" si="511"/>
        <v>&lt;10h</v>
      </c>
      <c r="Q3276" s="3" t="str">
        <f t="shared" si="512"/>
        <v>46-60d</v>
      </c>
      <c r="R3276" s="3" t="str">
        <f t="shared" si="513"/>
        <v>Low</v>
      </c>
      <c r="S3276" s="3" t="str">
        <f t="shared" si="514"/>
        <v>Mid</v>
      </c>
      <c r="T3276" s="3" t="str">
        <f t="shared" si="515"/>
        <v>Active</v>
      </c>
      <c r="U3276" s="4">
        <f>1/(1+EXP(-(Predictive_Model!$B$5+((B3276-Predictive_Model!$B$20)/Predictive_Model!$C$20)*Predictive_Model!$D$20+((E3276-Predictive_Model!$B$21)/Predictive_Model!$C$21)*Predictive_Model!$D$21+((F3276-Predictive_Model!$B$22)/Predictive_Model!$C$22)*Predictive_Model!$D$22+((I3276-Predictive_Model!$B$23)/Predictive_Model!$C$23)*Predictive_Model!$D$23+((L3276-Predictive_Model!$B$24)/Predictive_Model!$C$24)*Predictive_Model!$D$24+((M3276-Predictive_Model!$B$25)/Predictive_Model!$C$25)*Predictive_Model!$D$25+IF(C3276="Male",Predictive_Model!$D$31,IF(C3276="Other",Predictive_Model!$D$32,0))+IF(D3276="Premium",Predictive_Model!$D$34,IF(D3276="Standard",Predictive_Model!$D$35,0))+IF(G3276="Asia",Predictive_Model!$D$37,IF(G3276="Europe",Predictive_Model!$D$38,IF(G3276="North America",Predictive_Model!$D$39,IF(G3276="Oceania",Predictive_Model!$D$40,IF(G3276="South America",Predictive_Model!$D$41,0)))))+IF(H3276="Laptop",Predictive_Model!$D$43,IF(H3276="Mobile",Predictive_Model!$D$44,IF(H3276="TV",Predictive_Model!$D$45,IF(H3276="Tablet",Predictive_Model!$D$46,0))))+IF(K3276="Crypto",Predictive_Model!$D$48,IF(K3276="Debit Card",Predictive_Model!$D$49,IF(K3276="Gift Card",Predictive_Model!$D$50,IF(K3276="PayPal",Predictive_Model!$D$51,0))))+IF(N3276="Comedy",Predictive_Model!$D$53,IF(N3276="Documentary",Predictive_Model!$D$54,IF(N3276="Drama",Predictive_Model!$D$55,IF(N3276="Horror",Predictive_Model!$D$56,IF(N3276="Romance",Predictive_Model!$D$57,IF(N3276="Sci-Fi",Predictive_Model!$D$58,0)))))))))</f>
        <v>0.96682342256147413</v>
      </c>
      <c r="V3276" s="3" t="str">
        <f t="shared" si="516"/>
        <v>Critical</v>
      </c>
      <c r="W3276" s="6">
        <f t="shared" si="517"/>
        <v>13.525859681635023</v>
      </c>
      <c r="X3276" s="3" t="str">
        <f t="shared" si="518"/>
        <v>Priority 2</v>
      </c>
      <c r="Y3276" s="3" t="str">
        <f t="shared" si="519"/>
        <v>OK</v>
      </c>
    </row>
    <row r="3277" spans="1:25" x14ac:dyDescent="0.25">
      <c r="A3277" s="3" t="str">
        <f>Raw_Data!A3277</f>
        <v>ca235c75-ef56-4b6e-b147-144484fc7a68</v>
      </c>
      <c r="B3277" s="3">
        <f>Raw_Data!B3277</f>
        <v>18</v>
      </c>
      <c r="C3277" s="3" t="str">
        <f>Raw_Data!C3277</f>
        <v>Female</v>
      </c>
      <c r="D3277" s="3" t="str">
        <f>Raw_Data!D3277</f>
        <v>Basic</v>
      </c>
      <c r="E3277" s="3">
        <f>Raw_Data!E3277</f>
        <v>4.37</v>
      </c>
      <c r="F3277" s="3">
        <f>Raw_Data!F3277</f>
        <v>46</v>
      </c>
      <c r="G3277" s="3" t="str">
        <f>Raw_Data!G3277</f>
        <v>Europe</v>
      </c>
      <c r="H3277" s="3" t="str">
        <f>Raw_Data!H3277</f>
        <v>TV</v>
      </c>
      <c r="I3277" s="3">
        <f>Raw_Data!I3277</f>
        <v>8.99</v>
      </c>
      <c r="J3277" s="3">
        <f>Raw_Data!J3277</f>
        <v>1</v>
      </c>
      <c r="K3277" s="3" t="str">
        <f>Raw_Data!K3277</f>
        <v>PayPal</v>
      </c>
      <c r="L3277" s="3">
        <f>Raw_Data!L3277</f>
        <v>1</v>
      </c>
      <c r="M3277" s="3">
        <f>Raw_Data!M3277</f>
        <v>0.09</v>
      </c>
      <c r="N3277" s="3" t="str">
        <f>Raw_Data!N3277</f>
        <v>Action</v>
      </c>
      <c r="O3277" s="3" t="str">
        <f t="shared" si="510"/>
        <v>18-24</v>
      </c>
      <c r="P3277" s="3" t="str">
        <f t="shared" si="511"/>
        <v>&lt;10h</v>
      </c>
      <c r="Q3277" s="3" t="str">
        <f t="shared" si="512"/>
        <v>46-60d</v>
      </c>
      <c r="R3277" s="3" t="str">
        <f t="shared" si="513"/>
        <v>Low</v>
      </c>
      <c r="S3277" s="3" t="str">
        <f t="shared" si="514"/>
        <v>Low</v>
      </c>
      <c r="T3277" s="3" t="str">
        <f t="shared" si="515"/>
        <v>Churned</v>
      </c>
      <c r="U3277" s="4">
        <f>1/(1+EXP(-(Predictive_Model!$B$5+((B3277-Predictive_Model!$B$20)/Predictive_Model!$C$20)*Predictive_Model!$D$20+((E3277-Predictive_Model!$B$21)/Predictive_Model!$C$21)*Predictive_Model!$D$21+((F3277-Predictive_Model!$B$22)/Predictive_Model!$C$22)*Predictive_Model!$D$22+((I3277-Predictive_Model!$B$23)/Predictive_Model!$C$23)*Predictive_Model!$D$23+((L3277-Predictive_Model!$B$24)/Predictive_Model!$C$24)*Predictive_Model!$D$24+((M3277-Predictive_Model!$B$25)/Predictive_Model!$C$25)*Predictive_Model!$D$25+IF(C3277="Male",Predictive_Model!$D$31,IF(C3277="Other",Predictive_Model!$D$32,0))+IF(D3277="Premium",Predictive_Model!$D$34,IF(D3277="Standard",Predictive_Model!$D$35,0))+IF(G3277="Asia",Predictive_Model!$D$37,IF(G3277="Europe",Predictive_Model!$D$38,IF(G3277="North America",Predictive_Model!$D$39,IF(G3277="Oceania",Predictive_Model!$D$40,IF(G3277="South America",Predictive_Model!$D$41,0)))))+IF(H3277="Laptop",Predictive_Model!$D$43,IF(H3277="Mobile",Predictive_Model!$D$44,IF(H3277="TV",Predictive_Model!$D$45,IF(H3277="Tablet",Predictive_Model!$D$46,0))))+IF(K3277="Crypto",Predictive_Model!$D$48,IF(K3277="Debit Card",Predictive_Model!$D$49,IF(K3277="Gift Card",Predictive_Model!$D$50,IF(K3277="PayPal",Predictive_Model!$D$51,0))))+IF(N3277="Comedy",Predictive_Model!$D$53,IF(N3277="Documentary",Predictive_Model!$D$54,IF(N3277="Drama",Predictive_Model!$D$55,IF(N3277="Horror",Predictive_Model!$D$56,IF(N3277="Romance",Predictive_Model!$D$57,IF(N3277="Sci-Fi",Predictive_Model!$D$58,0)))))))))</f>
        <v>0.99986241816492127</v>
      </c>
      <c r="V3277" s="3" t="str">
        <f t="shared" si="516"/>
        <v>Critical</v>
      </c>
      <c r="W3277" s="6">
        <f t="shared" si="517"/>
        <v>8.99</v>
      </c>
      <c r="X3277" s="3" t="str">
        <f t="shared" si="518"/>
        <v>Priority 2</v>
      </c>
      <c r="Y3277" s="3" t="str">
        <f t="shared" si="519"/>
        <v>OK</v>
      </c>
    </row>
    <row r="3278" spans="1:25" x14ac:dyDescent="0.25">
      <c r="A3278" s="3" t="str">
        <f>Raw_Data!A3278</f>
        <v>e7be6384-c0d8-4762-8490-1242e245f14a</v>
      </c>
      <c r="B3278" s="3">
        <f>Raw_Data!B3278</f>
        <v>26</v>
      </c>
      <c r="C3278" s="3" t="str">
        <f>Raw_Data!C3278</f>
        <v>Male</v>
      </c>
      <c r="D3278" s="3" t="str">
        <f>Raw_Data!D3278</f>
        <v>Standard</v>
      </c>
      <c r="E3278" s="3">
        <f>Raw_Data!E3278</f>
        <v>10.42</v>
      </c>
      <c r="F3278" s="3">
        <f>Raw_Data!F3278</f>
        <v>28</v>
      </c>
      <c r="G3278" s="3" t="str">
        <f>Raw_Data!G3278</f>
        <v>South America</v>
      </c>
      <c r="H3278" s="3" t="str">
        <f>Raw_Data!H3278</f>
        <v>Laptop</v>
      </c>
      <c r="I3278" s="3">
        <f>Raw_Data!I3278</f>
        <v>13.99</v>
      </c>
      <c r="J3278" s="3">
        <f>Raw_Data!J3278</f>
        <v>0</v>
      </c>
      <c r="K3278" s="3" t="str">
        <f>Raw_Data!K3278</f>
        <v>Crypto</v>
      </c>
      <c r="L3278" s="3">
        <f>Raw_Data!L3278</f>
        <v>1</v>
      </c>
      <c r="M3278" s="3">
        <f>Raw_Data!M3278</f>
        <v>0.36</v>
      </c>
      <c r="N3278" s="3" t="str">
        <f>Raw_Data!N3278</f>
        <v>Comedy</v>
      </c>
      <c r="O3278" s="3" t="str">
        <f t="shared" si="510"/>
        <v>25-34</v>
      </c>
      <c r="P3278" s="3" t="str">
        <f t="shared" si="511"/>
        <v>10-24h</v>
      </c>
      <c r="Q3278" s="3" t="str">
        <f t="shared" si="512"/>
        <v>22-45d</v>
      </c>
      <c r="R3278" s="3" t="str">
        <f t="shared" si="513"/>
        <v>Medium</v>
      </c>
      <c r="S3278" s="3" t="str">
        <f t="shared" si="514"/>
        <v>Mid</v>
      </c>
      <c r="T3278" s="3" t="str">
        <f t="shared" si="515"/>
        <v>Active</v>
      </c>
      <c r="U3278" s="4">
        <f>1/(1+EXP(-(Predictive_Model!$B$5+((B3278-Predictive_Model!$B$20)/Predictive_Model!$C$20)*Predictive_Model!$D$20+((E3278-Predictive_Model!$B$21)/Predictive_Model!$C$21)*Predictive_Model!$D$21+((F3278-Predictive_Model!$B$22)/Predictive_Model!$C$22)*Predictive_Model!$D$22+((I3278-Predictive_Model!$B$23)/Predictive_Model!$C$23)*Predictive_Model!$D$23+((L3278-Predictive_Model!$B$24)/Predictive_Model!$C$24)*Predictive_Model!$D$24+((M3278-Predictive_Model!$B$25)/Predictive_Model!$C$25)*Predictive_Model!$D$25+IF(C3278="Male",Predictive_Model!$D$31,IF(C3278="Other",Predictive_Model!$D$32,0))+IF(D3278="Premium",Predictive_Model!$D$34,IF(D3278="Standard",Predictive_Model!$D$35,0))+IF(G3278="Asia",Predictive_Model!$D$37,IF(G3278="Europe",Predictive_Model!$D$38,IF(G3278="North America",Predictive_Model!$D$39,IF(G3278="Oceania",Predictive_Model!$D$40,IF(G3278="South America",Predictive_Model!$D$41,0)))))+IF(H3278="Laptop",Predictive_Model!$D$43,IF(H3278="Mobile",Predictive_Model!$D$44,IF(H3278="TV",Predictive_Model!$D$45,IF(H3278="Tablet",Predictive_Model!$D$46,0))))+IF(K3278="Crypto",Predictive_Model!$D$48,IF(K3278="Debit Card",Predictive_Model!$D$49,IF(K3278="Gift Card",Predictive_Model!$D$50,IF(K3278="PayPal",Predictive_Model!$D$51,0))))+IF(N3278="Comedy",Predictive_Model!$D$53,IF(N3278="Documentary",Predictive_Model!$D$54,IF(N3278="Drama",Predictive_Model!$D$55,IF(N3278="Horror",Predictive_Model!$D$56,IF(N3278="Romance",Predictive_Model!$D$57,IF(N3278="Sci-Fi",Predictive_Model!$D$58,0)))))))))</f>
        <v>0.96046256375849304</v>
      </c>
      <c r="V3278" s="3" t="str">
        <f t="shared" si="516"/>
        <v>Critical</v>
      </c>
      <c r="W3278" s="6">
        <f t="shared" si="517"/>
        <v>13.436871266981317</v>
      </c>
      <c r="X3278" s="3" t="str">
        <f t="shared" si="518"/>
        <v>Priority 2</v>
      </c>
      <c r="Y3278" s="3" t="str">
        <f t="shared" si="519"/>
        <v>OK</v>
      </c>
    </row>
    <row r="3279" spans="1:25" x14ac:dyDescent="0.25">
      <c r="A3279" s="3" t="str">
        <f>Raw_Data!A3279</f>
        <v>530f7589-89c5-487c-a14a-d1500bb9fc21</v>
      </c>
      <c r="B3279" s="3">
        <f>Raw_Data!B3279</f>
        <v>44</v>
      </c>
      <c r="C3279" s="3" t="str">
        <f>Raw_Data!C3279</f>
        <v>Female</v>
      </c>
      <c r="D3279" s="3" t="str">
        <f>Raw_Data!D3279</f>
        <v>Standard</v>
      </c>
      <c r="E3279" s="3">
        <f>Raw_Data!E3279</f>
        <v>3.08</v>
      </c>
      <c r="F3279" s="3">
        <f>Raw_Data!F3279</f>
        <v>58</v>
      </c>
      <c r="G3279" s="3" t="str">
        <f>Raw_Data!G3279</f>
        <v>Asia</v>
      </c>
      <c r="H3279" s="3" t="str">
        <f>Raw_Data!H3279</f>
        <v>TV</v>
      </c>
      <c r="I3279" s="3">
        <f>Raw_Data!I3279</f>
        <v>13.99</v>
      </c>
      <c r="J3279" s="3">
        <f>Raw_Data!J3279</f>
        <v>1</v>
      </c>
      <c r="K3279" s="3" t="str">
        <f>Raw_Data!K3279</f>
        <v>PayPal</v>
      </c>
      <c r="L3279" s="3">
        <f>Raw_Data!L3279</f>
        <v>1</v>
      </c>
      <c r="M3279" s="3">
        <f>Raw_Data!M3279</f>
        <v>0.05</v>
      </c>
      <c r="N3279" s="3" t="str">
        <f>Raw_Data!N3279</f>
        <v>Romance</v>
      </c>
      <c r="O3279" s="3" t="str">
        <f t="shared" si="510"/>
        <v>35-44</v>
      </c>
      <c r="P3279" s="3" t="str">
        <f t="shared" si="511"/>
        <v>&lt;10h</v>
      </c>
      <c r="Q3279" s="3" t="str">
        <f t="shared" si="512"/>
        <v>46-60d</v>
      </c>
      <c r="R3279" s="3" t="str">
        <f t="shared" si="513"/>
        <v>Low</v>
      </c>
      <c r="S3279" s="3" t="str">
        <f t="shared" si="514"/>
        <v>Mid</v>
      </c>
      <c r="T3279" s="3" t="str">
        <f t="shared" si="515"/>
        <v>Churned</v>
      </c>
      <c r="U3279" s="4">
        <f>1/(1+EXP(-(Predictive_Model!$B$5+((B3279-Predictive_Model!$B$20)/Predictive_Model!$C$20)*Predictive_Model!$D$20+((E3279-Predictive_Model!$B$21)/Predictive_Model!$C$21)*Predictive_Model!$D$21+((F3279-Predictive_Model!$B$22)/Predictive_Model!$C$22)*Predictive_Model!$D$22+((I3279-Predictive_Model!$B$23)/Predictive_Model!$C$23)*Predictive_Model!$D$23+((L3279-Predictive_Model!$B$24)/Predictive_Model!$C$24)*Predictive_Model!$D$24+((M3279-Predictive_Model!$B$25)/Predictive_Model!$C$25)*Predictive_Model!$D$25+IF(C3279="Male",Predictive_Model!$D$31,IF(C3279="Other",Predictive_Model!$D$32,0))+IF(D3279="Premium",Predictive_Model!$D$34,IF(D3279="Standard",Predictive_Model!$D$35,0))+IF(G3279="Asia",Predictive_Model!$D$37,IF(G3279="Europe",Predictive_Model!$D$38,IF(G3279="North America",Predictive_Model!$D$39,IF(G3279="Oceania",Predictive_Model!$D$40,IF(G3279="South America",Predictive_Model!$D$41,0)))))+IF(H3279="Laptop",Predictive_Model!$D$43,IF(H3279="Mobile",Predictive_Model!$D$44,IF(H3279="TV",Predictive_Model!$D$45,IF(H3279="Tablet",Predictive_Model!$D$46,0))))+IF(K3279="Crypto",Predictive_Model!$D$48,IF(K3279="Debit Card",Predictive_Model!$D$49,IF(K3279="Gift Card",Predictive_Model!$D$50,IF(K3279="PayPal",Predictive_Model!$D$51,0))))+IF(N3279="Comedy",Predictive_Model!$D$53,IF(N3279="Documentary",Predictive_Model!$D$54,IF(N3279="Drama",Predictive_Model!$D$55,IF(N3279="Horror",Predictive_Model!$D$56,IF(N3279="Romance",Predictive_Model!$D$57,IF(N3279="Sci-Fi",Predictive_Model!$D$58,0)))))))))</f>
        <v>0.99993737314197062</v>
      </c>
      <c r="V3279" s="3" t="str">
        <f t="shared" si="516"/>
        <v>Critical</v>
      </c>
      <c r="W3279" s="6">
        <f t="shared" si="517"/>
        <v>13.99</v>
      </c>
      <c r="X3279" s="3" t="str">
        <f t="shared" si="518"/>
        <v>Priority 2</v>
      </c>
      <c r="Y3279" s="3" t="str">
        <f t="shared" si="519"/>
        <v>OK</v>
      </c>
    </row>
    <row r="3280" spans="1:25" x14ac:dyDescent="0.25">
      <c r="A3280" s="3" t="str">
        <f>Raw_Data!A3280</f>
        <v>cc1eecc4-1916-4342-9400-b18c036d98e5</v>
      </c>
      <c r="B3280" s="3">
        <f>Raw_Data!B3280</f>
        <v>43</v>
      </c>
      <c r="C3280" s="3" t="str">
        <f>Raw_Data!C3280</f>
        <v>Female</v>
      </c>
      <c r="D3280" s="3" t="str">
        <f>Raw_Data!D3280</f>
        <v>Standard</v>
      </c>
      <c r="E3280" s="3">
        <f>Raw_Data!E3280</f>
        <v>1.86</v>
      </c>
      <c r="F3280" s="3">
        <f>Raw_Data!F3280</f>
        <v>52</v>
      </c>
      <c r="G3280" s="3" t="str">
        <f>Raw_Data!G3280</f>
        <v>Asia</v>
      </c>
      <c r="H3280" s="3" t="str">
        <f>Raw_Data!H3280</f>
        <v>Tablet</v>
      </c>
      <c r="I3280" s="3">
        <f>Raw_Data!I3280</f>
        <v>13.99</v>
      </c>
      <c r="J3280" s="3">
        <f>Raw_Data!J3280</f>
        <v>1</v>
      </c>
      <c r="K3280" s="3" t="str">
        <f>Raw_Data!K3280</f>
        <v>Gift Card</v>
      </c>
      <c r="L3280" s="3">
        <f>Raw_Data!L3280</f>
        <v>3</v>
      </c>
      <c r="M3280" s="3">
        <f>Raw_Data!M3280</f>
        <v>0.04</v>
      </c>
      <c r="N3280" s="3" t="str">
        <f>Raw_Data!N3280</f>
        <v>Comedy</v>
      </c>
      <c r="O3280" s="3" t="str">
        <f t="shared" si="510"/>
        <v>35-44</v>
      </c>
      <c r="P3280" s="3" t="str">
        <f t="shared" si="511"/>
        <v>&lt;10h</v>
      </c>
      <c r="Q3280" s="3" t="str">
        <f t="shared" si="512"/>
        <v>46-60d</v>
      </c>
      <c r="R3280" s="3" t="str">
        <f t="shared" si="513"/>
        <v>Low</v>
      </c>
      <c r="S3280" s="3" t="str">
        <f t="shared" si="514"/>
        <v>Mid</v>
      </c>
      <c r="T3280" s="3" t="str">
        <f t="shared" si="515"/>
        <v>Churned</v>
      </c>
      <c r="U3280" s="4">
        <f>1/(1+EXP(-(Predictive_Model!$B$5+((B3280-Predictive_Model!$B$20)/Predictive_Model!$C$20)*Predictive_Model!$D$20+((E3280-Predictive_Model!$B$21)/Predictive_Model!$C$21)*Predictive_Model!$D$21+((F3280-Predictive_Model!$B$22)/Predictive_Model!$C$22)*Predictive_Model!$D$22+((I3280-Predictive_Model!$B$23)/Predictive_Model!$C$23)*Predictive_Model!$D$23+((L3280-Predictive_Model!$B$24)/Predictive_Model!$C$24)*Predictive_Model!$D$24+((M3280-Predictive_Model!$B$25)/Predictive_Model!$C$25)*Predictive_Model!$D$25+IF(C3280="Male",Predictive_Model!$D$31,IF(C3280="Other",Predictive_Model!$D$32,0))+IF(D3280="Premium",Predictive_Model!$D$34,IF(D3280="Standard",Predictive_Model!$D$35,0))+IF(G3280="Asia",Predictive_Model!$D$37,IF(G3280="Europe",Predictive_Model!$D$38,IF(G3280="North America",Predictive_Model!$D$39,IF(G3280="Oceania",Predictive_Model!$D$40,IF(G3280="South America",Predictive_Model!$D$41,0)))))+IF(H3280="Laptop",Predictive_Model!$D$43,IF(H3280="Mobile",Predictive_Model!$D$44,IF(H3280="TV",Predictive_Model!$D$45,IF(H3280="Tablet",Predictive_Model!$D$46,0))))+IF(K3280="Crypto",Predictive_Model!$D$48,IF(K3280="Debit Card",Predictive_Model!$D$49,IF(K3280="Gift Card",Predictive_Model!$D$50,IF(K3280="PayPal",Predictive_Model!$D$51,0))))+IF(N3280="Comedy",Predictive_Model!$D$53,IF(N3280="Documentary",Predictive_Model!$D$54,IF(N3280="Drama",Predictive_Model!$D$55,IF(N3280="Horror",Predictive_Model!$D$56,IF(N3280="Romance",Predictive_Model!$D$57,IF(N3280="Sci-Fi",Predictive_Model!$D$58,0)))))))))</f>
        <v>0.999947831354566</v>
      </c>
      <c r="V3280" s="3" t="str">
        <f t="shared" si="516"/>
        <v>Critical</v>
      </c>
      <c r="W3280" s="6">
        <f t="shared" si="517"/>
        <v>13.99</v>
      </c>
      <c r="X3280" s="3" t="str">
        <f t="shared" si="518"/>
        <v>Priority 2</v>
      </c>
      <c r="Y3280" s="3" t="str">
        <f t="shared" si="519"/>
        <v>OK</v>
      </c>
    </row>
    <row r="3281" spans="1:25" x14ac:dyDescent="0.25">
      <c r="A3281" s="3" t="str">
        <f>Raw_Data!A3281</f>
        <v>8629cc72-e810-4acd-89b5-51614d21b070</v>
      </c>
      <c r="B3281" s="3">
        <f>Raw_Data!B3281</f>
        <v>39</v>
      </c>
      <c r="C3281" s="3" t="str">
        <f>Raw_Data!C3281</f>
        <v>Female</v>
      </c>
      <c r="D3281" s="3" t="str">
        <f>Raw_Data!D3281</f>
        <v>Standard</v>
      </c>
      <c r="E3281" s="3">
        <f>Raw_Data!E3281</f>
        <v>6.5</v>
      </c>
      <c r="F3281" s="3">
        <f>Raw_Data!F3281</f>
        <v>12</v>
      </c>
      <c r="G3281" s="3" t="str">
        <f>Raw_Data!G3281</f>
        <v>Asia</v>
      </c>
      <c r="H3281" s="3" t="str">
        <f>Raw_Data!H3281</f>
        <v>Tablet</v>
      </c>
      <c r="I3281" s="3">
        <f>Raw_Data!I3281</f>
        <v>13.99</v>
      </c>
      <c r="J3281" s="3">
        <f>Raw_Data!J3281</f>
        <v>0</v>
      </c>
      <c r="K3281" s="3" t="str">
        <f>Raw_Data!K3281</f>
        <v>Crypto</v>
      </c>
      <c r="L3281" s="3">
        <f>Raw_Data!L3281</f>
        <v>4</v>
      </c>
      <c r="M3281" s="3">
        <f>Raw_Data!M3281</f>
        <v>0.5</v>
      </c>
      <c r="N3281" s="3" t="str">
        <f>Raw_Data!N3281</f>
        <v>Sci-Fi</v>
      </c>
      <c r="O3281" s="3" t="str">
        <f t="shared" si="510"/>
        <v>35-44</v>
      </c>
      <c r="P3281" s="3" t="str">
        <f t="shared" si="511"/>
        <v>&lt;10h</v>
      </c>
      <c r="Q3281" s="3" t="str">
        <f t="shared" si="512"/>
        <v>8-21d</v>
      </c>
      <c r="R3281" s="3" t="str">
        <f t="shared" si="513"/>
        <v>Medium</v>
      </c>
      <c r="S3281" s="3" t="str">
        <f t="shared" si="514"/>
        <v>Mid</v>
      </c>
      <c r="T3281" s="3" t="str">
        <f t="shared" si="515"/>
        <v>Active</v>
      </c>
      <c r="U3281" s="4">
        <f>1/(1+EXP(-(Predictive_Model!$B$5+((B3281-Predictive_Model!$B$20)/Predictive_Model!$C$20)*Predictive_Model!$D$20+((E3281-Predictive_Model!$B$21)/Predictive_Model!$C$21)*Predictive_Model!$D$21+((F3281-Predictive_Model!$B$22)/Predictive_Model!$C$22)*Predictive_Model!$D$22+((I3281-Predictive_Model!$B$23)/Predictive_Model!$C$23)*Predictive_Model!$D$23+((L3281-Predictive_Model!$B$24)/Predictive_Model!$C$24)*Predictive_Model!$D$24+((M3281-Predictive_Model!$B$25)/Predictive_Model!$C$25)*Predictive_Model!$D$25+IF(C3281="Male",Predictive_Model!$D$31,IF(C3281="Other",Predictive_Model!$D$32,0))+IF(D3281="Premium",Predictive_Model!$D$34,IF(D3281="Standard",Predictive_Model!$D$35,0))+IF(G3281="Asia",Predictive_Model!$D$37,IF(G3281="Europe",Predictive_Model!$D$38,IF(G3281="North America",Predictive_Model!$D$39,IF(G3281="Oceania",Predictive_Model!$D$40,IF(G3281="South America",Predictive_Model!$D$41,0)))))+IF(H3281="Laptop",Predictive_Model!$D$43,IF(H3281="Mobile",Predictive_Model!$D$44,IF(H3281="TV",Predictive_Model!$D$45,IF(H3281="Tablet",Predictive_Model!$D$46,0))))+IF(K3281="Crypto",Predictive_Model!$D$48,IF(K3281="Debit Card",Predictive_Model!$D$49,IF(K3281="Gift Card",Predictive_Model!$D$50,IF(K3281="PayPal",Predictive_Model!$D$51,0))))+IF(N3281="Comedy",Predictive_Model!$D$53,IF(N3281="Documentary",Predictive_Model!$D$54,IF(N3281="Drama",Predictive_Model!$D$55,IF(N3281="Horror",Predictive_Model!$D$56,IF(N3281="Romance",Predictive_Model!$D$57,IF(N3281="Sci-Fi",Predictive_Model!$D$58,0)))))))))</f>
        <v>0.76397387954799956</v>
      </c>
      <c r="V3281" s="3" t="str">
        <f t="shared" si="516"/>
        <v>Critical</v>
      </c>
      <c r="W3281" s="6">
        <f t="shared" si="517"/>
        <v>10.687994574876514</v>
      </c>
      <c r="X3281" s="3" t="str">
        <f t="shared" si="518"/>
        <v>Priority 2</v>
      </c>
      <c r="Y3281" s="3" t="str">
        <f t="shared" si="519"/>
        <v>OK</v>
      </c>
    </row>
    <row r="3282" spans="1:25" x14ac:dyDescent="0.25">
      <c r="A3282" s="3" t="str">
        <f>Raw_Data!A3282</f>
        <v>fa0f95cd-a763-4ca0-b86c-dc7d1e93f8a9</v>
      </c>
      <c r="B3282" s="3">
        <f>Raw_Data!B3282</f>
        <v>70</v>
      </c>
      <c r="C3282" s="3" t="str">
        <f>Raw_Data!C3282</f>
        <v>Other</v>
      </c>
      <c r="D3282" s="3" t="str">
        <f>Raw_Data!D3282</f>
        <v>Basic</v>
      </c>
      <c r="E3282" s="3">
        <f>Raw_Data!E3282</f>
        <v>9.65</v>
      </c>
      <c r="F3282" s="3">
        <f>Raw_Data!F3282</f>
        <v>12</v>
      </c>
      <c r="G3282" s="3" t="str">
        <f>Raw_Data!G3282</f>
        <v>North America</v>
      </c>
      <c r="H3282" s="3" t="str">
        <f>Raw_Data!H3282</f>
        <v>Desktop</v>
      </c>
      <c r="I3282" s="3">
        <f>Raw_Data!I3282</f>
        <v>8.99</v>
      </c>
      <c r="J3282" s="3">
        <f>Raw_Data!J3282</f>
        <v>0</v>
      </c>
      <c r="K3282" s="3" t="str">
        <f>Raw_Data!K3282</f>
        <v>Crypto</v>
      </c>
      <c r="L3282" s="3">
        <f>Raw_Data!L3282</f>
        <v>5</v>
      </c>
      <c r="M3282" s="3">
        <f>Raw_Data!M3282</f>
        <v>0.74</v>
      </c>
      <c r="N3282" s="3" t="str">
        <f>Raw_Data!N3282</f>
        <v>Documentary</v>
      </c>
      <c r="O3282" s="3" t="str">
        <f t="shared" si="510"/>
        <v>55-70</v>
      </c>
      <c r="P3282" s="3" t="str">
        <f t="shared" si="511"/>
        <v>&lt;10h</v>
      </c>
      <c r="Q3282" s="3" t="str">
        <f t="shared" si="512"/>
        <v>8-21d</v>
      </c>
      <c r="R3282" s="3" t="str">
        <f t="shared" si="513"/>
        <v>Medium</v>
      </c>
      <c r="S3282" s="3" t="str">
        <f t="shared" si="514"/>
        <v>Low</v>
      </c>
      <c r="T3282" s="3" t="str">
        <f t="shared" si="515"/>
        <v>Active</v>
      </c>
      <c r="U3282" s="4">
        <f>1/(1+EXP(-(Predictive_Model!$B$5+((B3282-Predictive_Model!$B$20)/Predictive_Model!$C$20)*Predictive_Model!$D$20+((E3282-Predictive_Model!$B$21)/Predictive_Model!$C$21)*Predictive_Model!$D$21+((F3282-Predictive_Model!$B$22)/Predictive_Model!$C$22)*Predictive_Model!$D$22+((I3282-Predictive_Model!$B$23)/Predictive_Model!$C$23)*Predictive_Model!$D$23+((L3282-Predictive_Model!$B$24)/Predictive_Model!$C$24)*Predictive_Model!$D$24+((M3282-Predictive_Model!$B$25)/Predictive_Model!$C$25)*Predictive_Model!$D$25+IF(C3282="Male",Predictive_Model!$D$31,IF(C3282="Other",Predictive_Model!$D$32,0))+IF(D3282="Premium",Predictive_Model!$D$34,IF(D3282="Standard",Predictive_Model!$D$35,0))+IF(G3282="Asia",Predictive_Model!$D$37,IF(G3282="Europe",Predictive_Model!$D$38,IF(G3282="North America",Predictive_Model!$D$39,IF(G3282="Oceania",Predictive_Model!$D$40,IF(G3282="South America",Predictive_Model!$D$41,0)))))+IF(H3282="Laptop",Predictive_Model!$D$43,IF(H3282="Mobile",Predictive_Model!$D$44,IF(H3282="TV",Predictive_Model!$D$45,IF(H3282="Tablet",Predictive_Model!$D$46,0))))+IF(K3282="Crypto",Predictive_Model!$D$48,IF(K3282="Debit Card",Predictive_Model!$D$49,IF(K3282="Gift Card",Predictive_Model!$D$50,IF(K3282="PayPal",Predictive_Model!$D$51,0))))+IF(N3282="Comedy",Predictive_Model!$D$53,IF(N3282="Documentary",Predictive_Model!$D$54,IF(N3282="Drama",Predictive_Model!$D$55,IF(N3282="Horror",Predictive_Model!$D$56,IF(N3282="Romance",Predictive_Model!$D$57,IF(N3282="Sci-Fi",Predictive_Model!$D$58,0)))))))))</f>
        <v>0.2259932676872308</v>
      </c>
      <c r="V3282" s="3" t="str">
        <f t="shared" si="516"/>
        <v>Low</v>
      </c>
      <c r="W3282" s="6">
        <f t="shared" si="517"/>
        <v>2.0316794765082049</v>
      </c>
      <c r="X3282" s="3" t="str">
        <f t="shared" si="518"/>
        <v>Monitor</v>
      </c>
      <c r="Y3282" s="3" t="str">
        <f t="shared" si="519"/>
        <v>OK</v>
      </c>
    </row>
    <row r="3283" spans="1:25" x14ac:dyDescent="0.25">
      <c r="A3283" s="3" t="str">
        <f>Raw_Data!A3283</f>
        <v>f58d7d36-bc85-44c4-b74a-e7de9cf5104a</v>
      </c>
      <c r="B3283" s="3">
        <f>Raw_Data!B3283</f>
        <v>19</v>
      </c>
      <c r="C3283" s="3" t="str">
        <f>Raw_Data!C3283</f>
        <v>Female</v>
      </c>
      <c r="D3283" s="3" t="str">
        <f>Raw_Data!D3283</f>
        <v>Premium</v>
      </c>
      <c r="E3283" s="3">
        <f>Raw_Data!E3283</f>
        <v>0.1</v>
      </c>
      <c r="F3283" s="3">
        <f>Raw_Data!F3283</f>
        <v>24</v>
      </c>
      <c r="G3283" s="3" t="str">
        <f>Raw_Data!G3283</f>
        <v>Africa</v>
      </c>
      <c r="H3283" s="3" t="str">
        <f>Raw_Data!H3283</f>
        <v>Mobile</v>
      </c>
      <c r="I3283" s="3">
        <f>Raw_Data!I3283</f>
        <v>17.989999999999998</v>
      </c>
      <c r="J3283" s="3">
        <f>Raw_Data!J3283</f>
        <v>0</v>
      </c>
      <c r="K3283" s="3" t="str">
        <f>Raw_Data!K3283</f>
        <v>Debit Card</v>
      </c>
      <c r="L3283" s="3">
        <f>Raw_Data!L3283</f>
        <v>5</v>
      </c>
      <c r="M3283" s="3">
        <f>Raw_Data!M3283</f>
        <v>0</v>
      </c>
      <c r="N3283" s="3" t="str">
        <f>Raw_Data!N3283</f>
        <v>Sci-Fi</v>
      </c>
      <c r="O3283" s="3" t="str">
        <f t="shared" si="510"/>
        <v>18-24</v>
      </c>
      <c r="P3283" s="3" t="str">
        <f t="shared" si="511"/>
        <v>&lt;10h</v>
      </c>
      <c r="Q3283" s="3" t="str">
        <f t="shared" si="512"/>
        <v>22-45d</v>
      </c>
      <c r="R3283" s="3" t="str">
        <f t="shared" si="513"/>
        <v>Medium</v>
      </c>
      <c r="S3283" s="3" t="str">
        <f t="shared" si="514"/>
        <v>High</v>
      </c>
      <c r="T3283" s="3" t="str">
        <f t="shared" si="515"/>
        <v>Active</v>
      </c>
      <c r="U3283" s="4">
        <f>1/(1+EXP(-(Predictive_Model!$B$5+((B3283-Predictive_Model!$B$20)/Predictive_Model!$C$20)*Predictive_Model!$D$20+((E3283-Predictive_Model!$B$21)/Predictive_Model!$C$21)*Predictive_Model!$D$21+((F3283-Predictive_Model!$B$22)/Predictive_Model!$C$22)*Predictive_Model!$D$22+((I3283-Predictive_Model!$B$23)/Predictive_Model!$C$23)*Predictive_Model!$D$23+((L3283-Predictive_Model!$B$24)/Predictive_Model!$C$24)*Predictive_Model!$D$24+((M3283-Predictive_Model!$B$25)/Predictive_Model!$C$25)*Predictive_Model!$D$25+IF(C3283="Male",Predictive_Model!$D$31,IF(C3283="Other",Predictive_Model!$D$32,0))+IF(D3283="Premium",Predictive_Model!$D$34,IF(D3283="Standard",Predictive_Model!$D$35,0))+IF(G3283="Asia",Predictive_Model!$D$37,IF(G3283="Europe",Predictive_Model!$D$38,IF(G3283="North America",Predictive_Model!$D$39,IF(G3283="Oceania",Predictive_Model!$D$40,IF(G3283="South America",Predictive_Model!$D$41,0)))))+IF(H3283="Laptop",Predictive_Model!$D$43,IF(H3283="Mobile",Predictive_Model!$D$44,IF(H3283="TV",Predictive_Model!$D$45,IF(H3283="Tablet",Predictive_Model!$D$46,0))))+IF(K3283="Crypto",Predictive_Model!$D$48,IF(K3283="Debit Card",Predictive_Model!$D$49,IF(K3283="Gift Card",Predictive_Model!$D$50,IF(K3283="PayPal",Predictive_Model!$D$51,0))))+IF(N3283="Comedy",Predictive_Model!$D$53,IF(N3283="Documentary",Predictive_Model!$D$54,IF(N3283="Drama",Predictive_Model!$D$55,IF(N3283="Horror",Predictive_Model!$D$56,IF(N3283="Romance",Predictive_Model!$D$57,IF(N3283="Sci-Fi",Predictive_Model!$D$58,0)))))))))</f>
        <v>0.95785468435353505</v>
      </c>
      <c r="V3283" s="3" t="str">
        <f t="shared" si="516"/>
        <v>Critical</v>
      </c>
      <c r="W3283" s="6">
        <f t="shared" si="517"/>
        <v>17.231805771520094</v>
      </c>
      <c r="X3283" s="3" t="str">
        <f t="shared" si="518"/>
        <v>Priority 1</v>
      </c>
      <c r="Y3283" s="3" t="str">
        <f t="shared" si="519"/>
        <v>OK</v>
      </c>
    </row>
    <row r="3284" spans="1:25" x14ac:dyDescent="0.25">
      <c r="A3284" s="3" t="str">
        <f>Raw_Data!A3284</f>
        <v>094fe1ea-c59b-434b-afd9-be895740dea7</v>
      </c>
      <c r="B3284" s="3">
        <f>Raw_Data!B3284</f>
        <v>23</v>
      </c>
      <c r="C3284" s="3" t="str">
        <f>Raw_Data!C3284</f>
        <v>Other</v>
      </c>
      <c r="D3284" s="3" t="str">
        <f>Raw_Data!D3284</f>
        <v>Premium</v>
      </c>
      <c r="E3284" s="3">
        <f>Raw_Data!E3284</f>
        <v>33.47</v>
      </c>
      <c r="F3284" s="3">
        <f>Raw_Data!F3284</f>
        <v>29</v>
      </c>
      <c r="G3284" s="3" t="str">
        <f>Raw_Data!G3284</f>
        <v>Europe</v>
      </c>
      <c r="H3284" s="3" t="str">
        <f>Raw_Data!H3284</f>
        <v>Laptop</v>
      </c>
      <c r="I3284" s="3">
        <f>Raw_Data!I3284</f>
        <v>17.989999999999998</v>
      </c>
      <c r="J3284" s="3">
        <f>Raw_Data!J3284</f>
        <v>0</v>
      </c>
      <c r="K3284" s="3" t="str">
        <f>Raw_Data!K3284</f>
        <v>PayPal</v>
      </c>
      <c r="L3284" s="3">
        <f>Raw_Data!L3284</f>
        <v>3</v>
      </c>
      <c r="M3284" s="3">
        <f>Raw_Data!M3284</f>
        <v>1.1200000000000001</v>
      </c>
      <c r="N3284" s="3" t="str">
        <f>Raw_Data!N3284</f>
        <v>Romance</v>
      </c>
      <c r="O3284" s="3" t="str">
        <f t="shared" si="510"/>
        <v>18-24</v>
      </c>
      <c r="P3284" s="3" t="str">
        <f t="shared" si="511"/>
        <v>25-49h</v>
      </c>
      <c r="Q3284" s="3" t="str">
        <f t="shared" si="512"/>
        <v>22-45d</v>
      </c>
      <c r="R3284" s="3" t="str">
        <f t="shared" si="513"/>
        <v>Medium</v>
      </c>
      <c r="S3284" s="3" t="str">
        <f t="shared" si="514"/>
        <v>High</v>
      </c>
      <c r="T3284" s="3" t="str">
        <f t="shared" si="515"/>
        <v>Active</v>
      </c>
      <c r="U3284" s="4">
        <f>1/(1+EXP(-(Predictive_Model!$B$5+((B3284-Predictive_Model!$B$20)/Predictive_Model!$C$20)*Predictive_Model!$D$20+((E3284-Predictive_Model!$B$21)/Predictive_Model!$C$21)*Predictive_Model!$D$21+((F3284-Predictive_Model!$B$22)/Predictive_Model!$C$22)*Predictive_Model!$D$22+((I3284-Predictive_Model!$B$23)/Predictive_Model!$C$23)*Predictive_Model!$D$23+((L3284-Predictive_Model!$B$24)/Predictive_Model!$C$24)*Predictive_Model!$D$24+((M3284-Predictive_Model!$B$25)/Predictive_Model!$C$25)*Predictive_Model!$D$25+IF(C3284="Male",Predictive_Model!$D$31,IF(C3284="Other",Predictive_Model!$D$32,0))+IF(D3284="Premium",Predictive_Model!$D$34,IF(D3284="Standard",Predictive_Model!$D$35,0))+IF(G3284="Asia",Predictive_Model!$D$37,IF(G3284="Europe",Predictive_Model!$D$38,IF(G3284="North America",Predictive_Model!$D$39,IF(G3284="Oceania",Predictive_Model!$D$40,IF(G3284="South America",Predictive_Model!$D$41,0)))))+IF(H3284="Laptop",Predictive_Model!$D$43,IF(H3284="Mobile",Predictive_Model!$D$44,IF(H3284="TV",Predictive_Model!$D$45,IF(H3284="Tablet",Predictive_Model!$D$46,0))))+IF(K3284="Crypto",Predictive_Model!$D$48,IF(K3284="Debit Card",Predictive_Model!$D$49,IF(K3284="Gift Card",Predictive_Model!$D$50,IF(K3284="PayPal",Predictive_Model!$D$51,0))))+IF(N3284="Comedy",Predictive_Model!$D$53,IF(N3284="Documentary",Predictive_Model!$D$54,IF(N3284="Drama",Predictive_Model!$D$55,IF(N3284="Horror",Predictive_Model!$D$56,IF(N3284="Romance",Predictive_Model!$D$57,IF(N3284="Sci-Fi",Predictive_Model!$D$58,0)))))))))</f>
        <v>1.6122408268816826E-4</v>
      </c>
      <c r="V3284" s="3" t="str">
        <f t="shared" si="516"/>
        <v>Low</v>
      </c>
      <c r="W3284" s="6">
        <f t="shared" si="517"/>
        <v>2.9004212475601467E-3</v>
      </c>
      <c r="X3284" s="3" t="str">
        <f t="shared" si="518"/>
        <v>Monitor</v>
      </c>
      <c r="Y3284" s="3" t="str">
        <f t="shared" si="519"/>
        <v>OK</v>
      </c>
    </row>
    <row r="3285" spans="1:25" x14ac:dyDescent="0.25">
      <c r="A3285" s="3" t="str">
        <f>Raw_Data!A3285</f>
        <v>a35dfad2-b67f-40ea-871c-37c1ec686bda</v>
      </c>
      <c r="B3285" s="3">
        <f>Raw_Data!B3285</f>
        <v>39</v>
      </c>
      <c r="C3285" s="3" t="str">
        <f>Raw_Data!C3285</f>
        <v>Female</v>
      </c>
      <c r="D3285" s="3" t="str">
        <f>Raw_Data!D3285</f>
        <v>Premium</v>
      </c>
      <c r="E3285" s="3">
        <f>Raw_Data!E3285</f>
        <v>4.67</v>
      </c>
      <c r="F3285" s="3">
        <f>Raw_Data!F3285</f>
        <v>9</v>
      </c>
      <c r="G3285" s="3" t="str">
        <f>Raw_Data!G3285</f>
        <v>Oceania</v>
      </c>
      <c r="H3285" s="3" t="str">
        <f>Raw_Data!H3285</f>
        <v>TV</v>
      </c>
      <c r="I3285" s="3">
        <f>Raw_Data!I3285</f>
        <v>17.989999999999998</v>
      </c>
      <c r="J3285" s="3">
        <f>Raw_Data!J3285</f>
        <v>1</v>
      </c>
      <c r="K3285" s="3" t="str">
        <f>Raw_Data!K3285</f>
        <v>Crypto</v>
      </c>
      <c r="L3285" s="3">
        <f>Raw_Data!L3285</f>
        <v>3</v>
      </c>
      <c r="M3285" s="3">
        <f>Raw_Data!M3285</f>
        <v>0.47</v>
      </c>
      <c r="N3285" s="3" t="str">
        <f>Raw_Data!N3285</f>
        <v>Sci-Fi</v>
      </c>
      <c r="O3285" s="3" t="str">
        <f t="shared" si="510"/>
        <v>35-44</v>
      </c>
      <c r="P3285" s="3" t="str">
        <f t="shared" si="511"/>
        <v>&lt;10h</v>
      </c>
      <c r="Q3285" s="3" t="str">
        <f t="shared" si="512"/>
        <v>8-21d</v>
      </c>
      <c r="R3285" s="3" t="str">
        <f t="shared" si="513"/>
        <v>Medium</v>
      </c>
      <c r="S3285" s="3" t="str">
        <f t="shared" si="514"/>
        <v>High</v>
      </c>
      <c r="T3285" s="3" t="str">
        <f t="shared" si="515"/>
        <v>Churned</v>
      </c>
      <c r="U3285" s="4">
        <f>1/(1+EXP(-(Predictive_Model!$B$5+((B3285-Predictive_Model!$B$20)/Predictive_Model!$C$20)*Predictive_Model!$D$20+((E3285-Predictive_Model!$B$21)/Predictive_Model!$C$21)*Predictive_Model!$D$21+((F3285-Predictive_Model!$B$22)/Predictive_Model!$C$22)*Predictive_Model!$D$22+((I3285-Predictive_Model!$B$23)/Predictive_Model!$C$23)*Predictive_Model!$D$23+((L3285-Predictive_Model!$B$24)/Predictive_Model!$C$24)*Predictive_Model!$D$24+((M3285-Predictive_Model!$B$25)/Predictive_Model!$C$25)*Predictive_Model!$D$25+IF(C3285="Male",Predictive_Model!$D$31,IF(C3285="Other",Predictive_Model!$D$32,0))+IF(D3285="Premium",Predictive_Model!$D$34,IF(D3285="Standard",Predictive_Model!$D$35,0))+IF(G3285="Asia",Predictive_Model!$D$37,IF(G3285="Europe",Predictive_Model!$D$38,IF(G3285="North America",Predictive_Model!$D$39,IF(G3285="Oceania",Predictive_Model!$D$40,IF(G3285="South America",Predictive_Model!$D$41,0)))))+IF(H3285="Laptop",Predictive_Model!$D$43,IF(H3285="Mobile",Predictive_Model!$D$44,IF(H3285="TV",Predictive_Model!$D$45,IF(H3285="Tablet",Predictive_Model!$D$46,0))))+IF(K3285="Crypto",Predictive_Model!$D$48,IF(K3285="Debit Card",Predictive_Model!$D$49,IF(K3285="Gift Card",Predictive_Model!$D$50,IF(K3285="PayPal",Predictive_Model!$D$51,0))))+IF(N3285="Comedy",Predictive_Model!$D$53,IF(N3285="Documentary",Predictive_Model!$D$54,IF(N3285="Drama",Predictive_Model!$D$55,IF(N3285="Horror",Predictive_Model!$D$56,IF(N3285="Romance",Predictive_Model!$D$57,IF(N3285="Sci-Fi",Predictive_Model!$D$58,0)))))))))</f>
        <v>0.26355236277162375</v>
      </c>
      <c r="V3285" s="3" t="str">
        <f t="shared" si="516"/>
        <v>Medium</v>
      </c>
      <c r="W3285" s="6">
        <f t="shared" si="517"/>
        <v>17.989999999999998</v>
      </c>
      <c r="X3285" s="3" t="str">
        <f t="shared" si="518"/>
        <v>Monitor</v>
      </c>
      <c r="Y3285" s="3" t="str">
        <f t="shared" si="519"/>
        <v>OK</v>
      </c>
    </row>
    <row r="3286" spans="1:25" x14ac:dyDescent="0.25">
      <c r="A3286" s="3" t="str">
        <f>Raw_Data!A3286</f>
        <v>234a89e9-0793-4c4b-8855-8afaf76b3bc7</v>
      </c>
      <c r="B3286" s="3">
        <f>Raw_Data!B3286</f>
        <v>19</v>
      </c>
      <c r="C3286" s="3" t="str">
        <f>Raw_Data!C3286</f>
        <v>Female</v>
      </c>
      <c r="D3286" s="3" t="str">
        <f>Raw_Data!D3286</f>
        <v>Premium</v>
      </c>
      <c r="E3286" s="3">
        <f>Raw_Data!E3286</f>
        <v>1.73</v>
      </c>
      <c r="F3286" s="3">
        <f>Raw_Data!F3286</f>
        <v>22</v>
      </c>
      <c r="G3286" s="3" t="str">
        <f>Raw_Data!G3286</f>
        <v>Oceania</v>
      </c>
      <c r="H3286" s="3" t="str">
        <f>Raw_Data!H3286</f>
        <v>Laptop</v>
      </c>
      <c r="I3286" s="3">
        <f>Raw_Data!I3286</f>
        <v>17.989999999999998</v>
      </c>
      <c r="J3286" s="3">
        <f>Raw_Data!J3286</f>
        <v>1</v>
      </c>
      <c r="K3286" s="3" t="str">
        <f>Raw_Data!K3286</f>
        <v>Credit Card</v>
      </c>
      <c r="L3286" s="3">
        <f>Raw_Data!L3286</f>
        <v>3</v>
      </c>
      <c r="M3286" s="3">
        <f>Raw_Data!M3286</f>
        <v>0.08</v>
      </c>
      <c r="N3286" s="3" t="str">
        <f>Raw_Data!N3286</f>
        <v>Sci-Fi</v>
      </c>
      <c r="O3286" s="3" t="str">
        <f t="shared" si="510"/>
        <v>18-24</v>
      </c>
      <c r="P3286" s="3" t="str">
        <f t="shared" si="511"/>
        <v>&lt;10h</v>
      </c>
      <c r="Q3286" s="3" t="str">
        <f t="shared" si="512"/>
        <v>22-45d</v>
      </c>
      <c r="R3286" s="3" t="str">
        <f t="shared" si="513"/>
        <v>Medium</v>
      </c>
      <c r="S3286" s="3" t="str">
        <f t="shared" si="514"/>
        <v>High</v>
      </c>
      <c r="T3286" s="3" t="str">
        <f t="shared" si="515"/>
        <v>Churned</v>
      </c>
      <c r="U3286" s="4">
        <f>1/(1+EXP(-(Predictive_Model!$B$5+((B3286-Predictive_Model!$B$20)/Predictive_Model!$C$20)*Predictive_Model!$D$20+((E3286-Predictive_Model!$B$21)/Predictive_Model!$C$21)*Predictive_Model!$D$21+((F3286-Predictive_Model!$B$22)/Predictive_Model!$C$22)*Predictive_Model!$D$22+((I3286-Predictive_Model!$B$23)/Predictive_Model!$C$23)*Predictive_Model!$D$23+((L3286-Predictive_Model!$B$24)/Predictive_Model!$C$24)*Predictive_Model!$D$24+((M3286-Predictive_Model!$B$25)/Predictive_Model!$C$25)*Predictive_Model!$D$25+IF(C3286="Male",Predictive_Model!$D$31,IF(C3286="Other",Predictive_Model!$D$32,0))+IF(D3286="Premium",Predictive_Model!$D$34,IF(D3286="Standard",Predictive_Model!$D$35,0))+IF(G3286="Asia",Predictive_Model!$D$37,IF(G3286="Europe",Predictive_Model!$D$38,IF(G3286="North America",Predictive_Model!$D$39,IF(G3286="Oceania",Predictive_Model!$D$40,IF(G3286="South America",Predictive_Model!$D$41,0)))))+IF(H3286="Laptop",Predictive_Model!$D$43,IF(H3286="Mobile",Predictive_Model!$D$44,IF(H3286="TV",Predictive_Model!$D$45,IF(H3286="Tablet",Predictive_Model!$D$46,0))))+IF(K3286="Crypto",Predictive_Model!$D$48,IF(K3286="Debit Card",Predictive_Model!$D$49,IF(K3286="Gift Card",Predictive_Model!$D$50,IF(K3286="PayPal",Predictive_Model!$D$51,0))))+IF(N3286="Comedy",Predictive_Model!$D$53,IF(N3286="Documentary",Predictive_Model!$D$54,IF(N3286="Drama",Predictive_Model!$D$55,IF(N3286="Horror",Predictive_Model!$D$56,IF(N3286="Romance",Predictive_Model!$D$57,IF(N3286="Sci-Fi",Predictive_Model!$D$58,0)))))))))</f>
        <v>0.92625674593681095</v>
      </c>
      <c r="V3286" s="3" t="str">
        <f t="shared" si="516"/>
        <v>Critical</v>
      </c>
      <c r="W3286" s="6">
        <f t="shared" si="517"/>
        <v>17.989999999999998</v>
      </c>
      <c r="X3286" s="3" t="str">
        <f t="shared" si="518"/>
        <v>Priority 1</v>
      </c>
      <c r="Y3286" s="3" t="str">
        <f t="shared" si="519"/>
        <v>OK</v>
      </c>
    </row>
    <row r="3287" spans="1:25" x14ac:dyDescent="0.25">
      <c r="A3287" s="3" t="str">
        <f>Raw_Data!A3287</f>
        <v>7a889b45-8ea4-416d-b58f-d38b5eb7ea45</v>
      </c>
      <c r="B3287" s="3">
        <f>Raw_Data!B3287</f>
        <v>30</v>
      </c>
      <c r="C3287" s="3" t="str">
        <f>Raw_Data!C3287</f>
        <v>Male</v>
      </c>
      <c r="D3287" s="3" t="str">
        <f>Raw_Data!D3287</f>
        <v>Basic</v>
      </c>
      <c r="E3287" s="3">
        <f>Raw_Data!E3287</f>
        <v>0.25</v>
      </c>
      <c r="F3287" s="3">
        <f>Raw_Data!F3287</f>
        <v>29</v>
      </c>
      <c r="G3287" s="3" t="str">
        <f>Raw_Data!G3287</f>
        <v>Europe</v>
      </c>
      <c r="H3287" s="3" t="str">
        <f>Raw_Data!H3287</f>
        <v>Tablet</v>
      </c>
      <c r="I3287" s="3">
        <f>Raw_Data!I3287</f>
        <v>8.99</v>
      </c>
      <c r="J3287" s="3">
        <f>Raw_Data!J3287</f>
        <v>1</v>
      </c>
      <c r="K3287" s="3" t="str">
        <f>Raw_Data!K3287</f>
        <v>Gift Card</v>
      </c>
      <c r="L3287" s="3">
        <f>Raw_Data!L3287</f>
        <v>2</v>
      </c>
      <c r="M3287" s="3">
        <f>Raw_Data!M3287</f>
        <v>0.01</v>
      </c>
      <c r="N3287" s="3" t="str">
        <f>Raw_Data!N3287</f>
        <v>Comedy</v>
      </c>
      <c r="O3287" s="3" t="str">
        <f t="shared" si="510"/>
        <v>25-34</v>
      </c>
      <c r="P3287" s="3" t="str">
        <f t="shared" si="511"/>
        <v>&lt;10h</v>
      </c>
      <c r="Q3287" s="3" t="str">
        <f t="shared" si="512"/>
        <v>22-45d</v>
      </c>
      <c r="R3287" s="3" t="str">
        <f t="shared" si="513"/>
        <v>Medium</v>
      </c>
      <c r="S3287" s="3" t="str">
        <f t="shared" si="514"/>
        <v>Low</v>
      </c>
      <c r="T3287" s="3" t="str">
        <f t="shared" si="515"/>
        <v>Churned</v>
      </c>
      <c r="U3287" s="4">
        <f>1/(1+EXP(-(Predictive_Model!$B$5+((B3287-Predictive_Model!$B$20)/Predictive_Model!$C$20)*Predictive_Model!$D$20+((E3287-Predictive_Model!$B$21)/Predictive_Model!$C$21)*Predictive_Model!$D$21+((F3287-Predictive_Model!$B$22)/Predictive_Model!$C$22)*Predictive_Model!$D$22+((I3287-Predictive_Model!$B$23)/Predictive_Model!$C$23)*Predictive_Model!$D$23+((L3287-Predictive_Model!$B$24)/Predictive_Model!$C$24)*Predictive_Model!$D$24+((M3287-Predictive_Model!$B$25)/Predictive_Model!$C$25)*Predictive_Model!$D$25+IF(C3287="Male",Predictive_Model!$D$31,IF(C3287="Other",Predictive_Model!$D$32,0))+IF(D3287="Premium",Predictive_Model!$D$34,IF(D3287="Standard",Predictive_Model!$D$35,0))+IF(G3287="Asia",Predictive_Model!$D$37,IF(G3287="Europe",Predictive_Model!$D$38,IF(G3287="North America",Predictive_Model!$D$39,IF(G3287="Oceania",Predictive_Model!$D$40,IF(G3287="South America",Predictive_Model!$D$41,0)))))+IF(H3287="Laptop",Predictive_Model!$D$43,IF(H3287="Mobile",Predictive_Model!$D$44,IF(H3287="TV",Predictive_Model!$D$45,IF(H3287="Tablet",Predictive_Model!$D$46,0))))+IF(K3287="Crypto",Predictive_Model!$D$48,IF(K3287="Debit Card",Predictive_Model!$D$49,IF(K3287="Gift Card",Predictive_Model!$D$50,IF(K3287="PayPal",Predictive_Model!$D$51,0))))+IF(N3287="Comedy",Predictive_Model!$D$53,IF(N3287="Documentary",Predictive_Model!$D$54,IF(N3287="Drama",Predictive_Model!$D$55,IF(N3287="Horror",Predictive_Model!$D$56,IF(N3287="Romance",Predictive_Model!$D$57,IF(N3287="Sci-Fi",Predictive_Model!$D$58,0)))))))))</f>
        <v>0.99990784990674741</v>
      </c>
      <c r="V3287" s="3" t="str">
        <f t="shared" si="516"/>
        <v>Critical</v>
      </c>
      <c r="W3287" s="6">
        <f t="shared" si="517"/>
        <v>8.99</v>
      </c>
      <c r="X3287" s="3" t="str">
        <f t="shared" si="518"/>
        <v>Priority 2</v>
      </c>
      <c r="Y3287" s="3" t="str">
        <f t="shared" si="519"/>
        <v>OK</v>
      </c>
    </row>
    <row r="3288" spans="1:25" x14ac:dyDescent="0.25">
      <c r="A3288" s="3" t="str">
        <f>Raw_Data!A3288</f>
        <v>6818695a-d9b5-47c0-98dc-c1b0c1c379ce</v>
      </c>
      <c r="B3288" s="3">
        <f>Raw_Data!B3288</f>
        <v>22</v>
      </c>
      <c r="C3288" s="3" t="str">
        <f>Raw_Data!C3288</f>
        <v>Other</v>
      </c>
      <c r="D3288" s="3" t="str">
        <f>Raw_Data!D3288</f>
        <v>Premium</v>
      </c>
      <c r="E3288" s="3">
        <f>Raw_Data!E3288</f>
        <v>17.649999999999999</v>
      </c>
      <c r="F3288" s="3">
        <f>Raw_Data!F3288</f>
        <v>9</v>
      </c>
      <c r="G3288" s="3" t="str">
        <f>Raw_Data!G3288</f>
        <v>Africa</v>
      </c>
      <c r="H3288" s="3" t="str">
        <f>Raw_Data!H3288</f>
        <v>TV</v>
      </c>
      <c r="I3288" s="3">
        <f>Raw_Data!I3288</f>
        <v>17.989999999999998</v>
      </c>
      <c r="J3288" s="3">
        <f>Raw_Data!J3288</f>
        <v>0</v>
      </c>
      <c r="K3288" s="3" t="str">
        <f>Raw_Data!K3288</f>
        <v>PayPal</v>
      </c>
      <c r="L3288" s="3">
        <f>Raw_Data!L3288</f>
        <v>2</v>
      </c>
      <c r="M3288" s="3">
        <f>Raw_Data!M3288</f>
        <v>1.76</v>
      </c>
      <c r="N3288" s="3" t="str">
        <f>Raw_Data!N3288</f>
        <v>Drama</v>
      </c>
      <c r="O3288" s="3" t="str">
        <f t="shared" si="510"/>
        <v>18-24</v>
      </c>
      <c r="P3288" s="3" t="str">
        <f t="shared" si="511"/>
        <v>10-24h</v>
      </c>
      <c r="Q3288" s="3" t="str">
        <f t="shared" si="512"/>
        <v>8-21d</v>
      </c>
      <c r="R3288" s="3" t="str">
        <f t="shared" si="513"/>
        <v>Medium</v>
      </c>
      <c r="S3288" s="3" t="str">
        <f t="shared" si="514"/>
        <v>High</v>
      </c>
      <c r="T3288" s="3" t="str">
        <f t="shared" si="515"/>
        <v>Active</v>
      </c>
      <c r="U3288" s="4">
        <f>1/(1+EXP(-(Predictive_Model!$B$5+((B3288-Predictive_Model!$B$20)/Predictive_Model!$C$20)*Predictive_Model!$D$20+((E3288-Predictive_Model!$B$21)/Predictive_Model!$C$21)*Predictive_Model!$D$21+((F3288-Predictive_Model!$B$22)/Predictive_Model!$C$22)*Predictive_Model!$D$22+((I3288-Predictive_Model!$B$23)/Predictive_Model!$C$23)*Predictive_Model!$D$23+((L3288-Predictive_Model!$B$24)/Predictive_Model!$C$24)*Predictive_Model!$D$24+((M3288-Predictive_Model!$B$25)/Predictive_Model!$C$25)*Predictive_Model!$D$25+IF(C3288="Male",Predictive_Model!$D$31,IF(C3288="Other",Predictive_Model!$D$32,0))+IF(D3288="Premium",Predictive_Model!$D$34,IF(D3288="Standard",Predictive_Model!$D$35,0))+IF(G3288="Asia",Predictive_Model!$D$37,IF(G3288="Europe",Predictive_Model!$D$38,IF(G3288="North America",Predictive_Model!$D$39,IF(G3288="Oceania",Predictive_Model!$D$40,IF(G3288="South America",Predictive_Model!$D$41,0)))))+IF(H3288="Laptop",Predictive_Model!$D$43,IF(H3288="Mobile",Predictive_Model!$D$44,IF(H3288="TV",Predictive_Model!$D$45,IF(H3288="Tablet",Predictive_Model!$D$46,0))))+IF(K3288="Crypto",Predictive_Model!$D$48,IF(K3288="Debit Card",Predictive_Model!$D$49,IF(K3288="Gift Card",Predictive_Model!$D$50,IF(K3288="PayPal",Predictive_Model!$D$51,0))))+IF(N3288="Comedy",Predictive_Model!$D$53,IF(N3288="Documentary",Predictive_Model!$D$54,IF(N3288="Drama",Predictive_Model!$D$55,IF(N3288="Horror",Predictive_Model!$D$56,IF(N3288="Romance",Predictive_Model!$D$57,IF(N3288="Sci-Fi",Predictive_Model!$D$58,0)))))))))</f>
        <v>9.6480466394024511E-4</v>
      </c>
      <c r="V3288" s="3" t="str">
        <f t="shared" si="516"/>
        <v>Low</v>
      </c>
      <c r="W3288" s="6">
        <f t="shared" si="517"/>
        <v>1.7356835904285009E-2</v>
      </c>
      <c r="X3288" s="3" t="str">
        <f t="shared" si="518"/>
        <v>Monitor</v>
      </c>
      <c r="Y3288" s="3" t="str">
        <f t="shared" si="519"/>
        <v>OK</v>
      </c>
    </row>
    <row r="3289" spans="1:25" x14ac:dyDescent="0.25">
      <c r="A3289" s="3" t="str">
        <f>Raw_Data!A3289</f>
        <v>0cff8cd5-ab3c-4116-8edb-fa314b5a3273</v>
      </c>
      <c r="B3289" s="3">
        <f>Raw_Data!B3289</f>
        <v>56</v>
      </c>
      <c r="C3289" s="3" t="str">
        <f>Raw_Data!C3289</f>
        <v>Male</v>
      </c>
      <c r="D3289" s="3" t="str">
        <f>Raw_Data!D3289</f>
        <v>Standard</v>
      </c>
      <c r="E3289" s="3">
        <f>Raw_Data!E3289</f>
        <v>0.49</v>
      </c>
      <c r="F3289" s="3">
        <f>Raw_Data!F3289</f>
        <v>44</v>
      </c>
      <c r="G3289" s="3" t="str">
        <f>Raw_Data!G3289</f>
        <v>Europe</v>
      </c>
      <c r="H3289" s="3" t="str">
        <f>Raw_Data!H3289</f>
        <v>TV</v>
      </c>
      <c r="I3289" s="3">
        <f>Raw_Data!I3289</f>
        <v>13.99</v>
      </c>
      <c r="J3289" s="3">
        <f>Raw_Data!J3289</f>
        <v>1</v>
      </c>
      <c r="K3289" s="3" t="str">
        <f>Raw_Data!K3289</f>
        <v>Gift Card</v>
      </c>
      <c r="L3289" s="3">
        <f>Raw_Data!L3289</f>
        <v>3</v>
      </c>
      <c r="M3289" s="3">
        <f>Raw_Data!M3289</f>
        <v>0.01</v>
      </c>
      <c r="N3289" s="3" t="str">
        <f>Raw_Data!N3289</f>
        <v>Romance</v>
      </c>
      <c r="O3289" s="3" t="str">
        <f t="shared" si="510"/>
        <v>55-70</v>
      </c>
      <c r="P3289" s="3" t="str">
        <f t="shared" si="511"/>
        <v>&lt;10h</v>
      </c>
      <c r="Q3289" s="3" t="str">
        <f t="shared" si="512"/>
        <v>22-45d</v>
      </c>
      <c r="R3289" s="3" t="str">
        <f t="shared" si="513"/>
        <v>Medium</v>
      </c>
      <c r="S3289" s="3" t="str">
        <f t="shared" si="514"/>
        <v>Mid</v>
      </c>
      <c r="T3289" s="3" t="str">
        <f t="shared" si="515"/>
        <v>Churned</v>
      </c>
      <c r="U3289" s="4">
        <f>1/(1+EXP(-(Predictive_Model!$B$5+((B3289-Predictive_Model!$B$20)/Predictive_Model!$C$20)*Predictive_Model!$D$20+((E3289-Predictive_Model!$B$21)/Predictive_Model!$C$21)*Predictive_Model!$D$21+((F3289-Predictive_Model!$B$22)/Predictive_Model!$C$22)*Predictive_Model!$D$22+((I3289-Predictive_Model!$B$23)/Predictive_Model!$C$23)*Predictive_Model!$D$23+((L3289-Predictive_Model!$B$24)/Predictive_Model!$C$24)*Predictive_Model!$D$24+((M3289-Predictive_Model!$B$25)/Predictive_Model!$C$25)*Predictive_Model!$D$25+IF(C3289="Male",Predictive_Model!$D$31,IF(C3289="Other",Predictive_Model!$D$32,0))+IF(D3289="Premium",Predictive_Model!$D$34,IF(D3289="Standard",Predictive_Model!$D$35,0))+IF(G3289="Asia",Predictive_Model!$D$37,IF(G3289="Europe",Predictive_Model!$D$38,IF(G3289="North America",Predictive_Model!$D$39,IF(G3289="Oceania",Predictive_Model!$D$40,IF(G3289="South America",Predictive_Model!$D$41,0)))))+IF(H3289="Laptop",Predictive_Model!$D$43,IF(H3289="Mobile",Predictive_Model!$D$44,IF(H3289="TV",Predictive_Model!$D$45,IF(H3289="Tablet",Predictive_Model!$D$46,0))))+IF(K3289="Crypto",Predictive_Model!$D$48,IF(K3289="Debit Card",Predictive_Model!$D$49,IF(K3289="Gift Card",Predictive_Model!$D$50,IF(K3289="PayPal",Predictive_Model!$D$51,0))))+IF(N3289="Comedy",Predictive_Model!$D$53,IF(N3289="Documentary",Predictive_Model!$D$54,IF(N3289="Drama",Predictive_Model!$D$55,IF(N3289="Horror",Predictive_Model!$D$56,IF(N3289="Romance",Predictive_Model!$D$57,IF(N3289="Sci-Fi",Predictive_Model!$D$58,0)))))))))</f>
        <v>0.99950737860229477</v>
      </c>
      <c r="V3289" s="3" t="str">
        <f t="shared" si="516"/>
        <v>Critical</v>
      </c>
      <c r="W3289" s="6">
        <f t="shared" si="517"/>
        <v>13.99</v>
      </c>
      <c r="X3289" s="3" t="str">
        <f t="shared" si="518"/>
        <v>Priority 2</v>
      </c>
      <c r="Y3289" s="3" t="str">
        <f t="shared" si="519"/>
        <v>OK</v>
      </c>
    </row>
    <row r="3290" spans="1:25" x14ac:dyDescent="0.25">
      <c r="A3290" s="3" t="str">
        <f>Raw_Data!A3290</f>
        <v>2774bcf2-ddec-44c9-a3bc-ff87a8a96dee</v>
      </c>
      <c r="B3290" s="3">
        <f>Raw_Data!B3290</f>
        <v>61</v>
      </c>
      <c r="C3290" s="3" t="str">
        <f>Raw_Data!C3290</f>
        <v>Male</v>
      </c>
      <c r="D3290" s="3" t="str">
        <f>Raw_Data!D3290</f>
        <v>Standard</v>
      </c>
      <c r="E3290" s="3">
        <f>Raw_Data!E3290</f>
        <v>83.55</v>
      </c>
      <c r="F3290" s="3">
        <f>Raw_Data!F3290</f>
        <v>25</v>
      </c>
      <c r="G3290" s="3" t="str">
        <f>Raw_Data!G3290</f>
        <v>South America</v>
      </c>
      <c r="H3290" s="3" t="str">
        <f>Raw_Data!H3290</f>
        <v>Desktop</v>
      </c>
      <c r="I3290" s="3">
        <f>Raw_Data!I3290</f>
        <v>13.99</v>
      </c>
      <c r="J3290" s="3">
        <f>Raw_Data!J3290</f>
        <v>0</v>
      </c>
      <c r="K3290" s="3" t="str">
        <f>Raw_Data!K3290</f>
        <v>Debit Card</v>
      </c>
      <c r="L3290" s="3">
        <f>Raw_Data!L3290</f>
        <v>5</v>
      </c>
      <c r="M3290" s="3">
        <f>Raw_Data!M3290</f>
        <v>3.21</v>
      </c>
      <c r="N3290" s="3" t="str">
        <f>Raw_Data!N3290</f>
        <v>Romance</v>
      </c>
      <c r="O3290" s="3" t="str">
        <f t="shared" si="510"/>
        <v>55-70</v>
      </c>
      <c r="P3290" s="3" t="str">
        <f t="shared" si="511"/>
        <v>50h+</v>
      </c>
      <c r="Q3290" s="3" t="str">
        <f t="shared" si="512"/>
        <v>22-45d</v>
      </c>
      <c r="R3290" s="3" t="str">
        <f t="shared" si="513"/>
        <v>Medium</v>
      </c>
      <c r="S3290" s="3" t="str">
        <f t="shared" si="514"/>
        <v>Mid</v>
      </c>
      <c r="T3290" s="3" t="str">
        <f t="shared" si="515"/>
        <v>Active</v>
      </c>
      <c r="U3290" s="4">
        <f>1/(1+EXP(-(Predictive_Model!$B$5+((B3290-Predictive_Model!$B$20)/Predictive_Model!$C$20)*Predictive_Model!$D$20+((E3290-Predictive_Model!$B$21)/Predictive_Model!$C$21)*Predictive_Model!$D$21+((F3290-Predictive_Model!$B$22)/Predictive_Model!$C$22)*Predictive_Model!$D$22+((I3290-Predictive_Model!$B$23)/Predictive_Model!$C$23)*Predictive_Model!$D$23+((L3290-Predictive_Model!$B$24)/Predictive_Model!$C$24)*Predictive_Model!$D$24+((M3290-Predictive_Model!$B$25)/Predictive_Model!$C$25)*Predictive_Model!$D$25+IF(C3290="Male",Predictive_Model!$D$31,IF(C3290="Other",Predictive_Model!$D$32,0))+IF(D3290="Premium",Predictive_Model!$D$34,IF(D3290="Standard",Predictive_Model!$D$35,0))+IF(G3290="Asia",Predictive_Model!$D$37,IF(G3290="Europe",Predictive_Model!$D$38,IF(G3290="North America",Predictive_Model!$D$39,IF(G3290="Oceania",Predictive_Model!$D$40,IF(G3290="South America",Predictive_Model!$D$41,0)))))+IF(H3290="Laptop",Predictive_Model!$D$43,IF(H3290="Mobile",Predictive_Model!$D$44,IF(H3290="TV",Predictive_Model!$D$45,IF(H3290="Tablet",Predictive_Model!$D$46,0))))+IF(K3290="Crypto",Predictive_Model!$D$48,IF(K3290="Debit Card",Predictive_Model!$D$49,IF(K3290="Gift Card",Predictive_Model!$D$50,IF(K3290="PayPal",Predictive_Model!$D$51,0))))+IF(N3290="Comedy",Predictive_Model!$D$53,IF(N3290="Documentary",Predictive_Model!$D$54,IF(N3290="Drama",Predictive_Model!$D$55,IF(N3290="Horror",Predictive_Model!$D$56,IF(N3290="Romance",Predictive_Model!$D$57,IF(N3290="Sci-Fi",Predictive_Model!$D$58,0)))))))))</f>
        <v>4.344702165265328E-13</v>
      </c>
      <c r="V3290" s="3" t="str">
        <f t="shared" si="516"/>
        <v>Low</v>
      </c>
      <c r="W3290" s="6">
        <f t="shared" si="517"/>
        <v>6.078238329206194E-12</v>
      </c>
      <c r="X3290" s="3" t="str">
        <f t="shared" si="518"/>
        <v>Monitor</v>
      </c>
      <c r="Y3290" s="3" t="str">
        <f t="shared" si="519"/>
        <v>OK</v>
      </c>
    </row>
    <row r="3291" spans="1:25" x14ac:dyDescent="0.25">
      <c r="A3291" s="3" t="str">
        <f>Raw_Data!A3291</f>
        <v>eb0251cf-302e-4e08-a31d-a9a5ab2baef3</v>
      </c>
      <c r="B3291" s="3">
        <f>Raw_Data!B3291</f>
        <v>24</v>
      </c>
      <c r="C3291" s="3" t="str">
        <f>Raw_Data!C3291</f>
        <v>Other</v>
      </c>
      <c r="D3291" s="3" t="str">
        <f>Raw_Data!D3291</f>
        <v>Basic</v>
      </c>
      <c r="E3291" s="3">
        <f>Raw_Data!E3291</f>
        <v>1.25</v>
      </c>
      <c r="F3291" s="3">
        <f>Raw_Data!F3291</f>
        <v>27</v>
      </c>
      <c r="G3291" s="3" t="str">
        <f>Raw_Data!G3291</f>
        <v>South America</v>
      </c>
      <c r="H3291" s="3" t="str">
        <f>Raw_Data!H3291</f>
        <v>Desktop</v>
      </c>
      <c r="I3291" s="3">
        <f>Raw_Data!I3291</f>
        <v>8.99</v>
      </c>
      <c r="J3291" s="3">
        <f>Raw_Data!J3291</f>
        <v>1</v>
      </c>
      <c r="K3291" s="3" t="str">
        <f>Raw_Data!K3291</f>
        <v>Credit Card</v>
      </c>
      <c r="L3291" s="3">
        <f>Raw_Data!L3291</f>
        <v>2</v>
      </c>
      <c r="M3291" s="3">
        <f>Raw_Data!M3291</f>
        <v>0.04</v>
      </c>
      <c r="N3291" s="3" t="str">
        <f>Raw_Data!N3291</f>
        <v>Action</v>
      </c>
      <c r="O3291" s="3" t="str">
        <f t="shared" si="510"/>
        <v>18-24</v>
      </c>
      <c r="P3291" s="3" t="str">
        <f t="shared" si="511"/>
        <v>&lt;10h</v>
      </c>
      <c r="Q3291" s="3" t="str">
        <f t="shared" si="512"/>
        <v>22-45d</v>
      </c>
      <c r="R3291" s="3" t="str">
        <f t="shared" si="513"/>
        <v>Medium</v>
      </c>
      <c r="S3291" s="3" t="str">
        <f t="shared" si="514"/>
        <v>Low</v>
      </c>
      <c r="T3291" s="3" t="str">
        <f t="shared" si="515"/>
        <v>Churned</v>
      </c>
      <c r="U3291" s="4">
        <f>1/(1+EXP(-(Predictive_Model!$B$5+((B3291-Predictive_Model!$B$20)/Predictive_Model!$C$20)*Predictive_Model!$D$20+((E3291-Predictive_Model!$B$21)/Predictive_Model!$C$21)*Predictive_Model!$D$21+((F3291-Predictive_Model!$B$22)/Predictive_Model!$C$22)*Predictive_Model!$D$22+((I3291-Predictive_Model!$B$23)/Predictive_Model!$C$23)*Predictive_Model!$D$23+((L3291-Predictive_Model!$B$24)/Predictive_Model!$C$24)*Predictive_Model!$D$24+((M3291-Predictive_Model!$B$25)/Predictive_Model!$C$25)*Predictive_Model!$D$25+IF(C3291="Male",Predictive_Model!$D$31,IF(C3291="Other",Predictive_Model!$D$32,0))+IF(D3291="Premium",Predictive_Model!$D$34,IF(D3291="Standard",Predictive_Model!$D$35,0))+IF(G3291="Asia",Predictive_Model!$D$37,IF(G3291="Europe",Predictive_Model!$D$38,IF(G3291="North America",Predictive_Model!$D$39,IF(G3291="Oceania",Predictive_Model!$D$40,IF(G3291="South America",Predictive_Model!$D$41,0)))))+IF(H3291="Laptop",Predictive_Model!$D$43,IF(H3291="Mobile",Predictive_Model!$D$44,IF(H3291="TV",Predictive_Model!$D$45,IF(H3291="Tablet",Predictive_Model!$D$46,0))))+IF(K3291="Crypto",Predictive_Model!$D$48,IF(K3291="Debit Card",Predictive_Model!$D$49,IF(K3291="Gift Card",Predictive_Model!$D$50,IF(K3291="PayPal",Predictive_Model!$D$51,0))))+IF(N3291="Comedy",Predictive_Model!$D$53,IF(N3291="Documentary",Predictive_Model!$D$54,IF(N3291="Drama",Predictive_Model!$D$55,IF(N3291="Horror",Predictive_Model!$D$56,IF(N3291="Romance",Predictive_Model!$D$57,IF(N3291="Sci-Fi",Predictive_Model!$D$58,0)))))))))</f>
        <v>0.99902728576951516</v>
      </c>
      <c r="V3291" s="3" t="str">
        <f t="shared" si="516"/>
        <v>Critical</v>
      </c>
      <c r="W3291" s="6">
        <f t="shared" si="517"/>
        <v>8.99</v>
      </c>
      <c r="X3291" s="3" t="str">
        <f t="shared" si="518"/>
        <v>Priority 2</v>
      </c>
      <c r="Y3291" s="3" t="str">
        <f t="shared" si="519"/>
        <v>OK</v>
      </c>
    </row>
    <row r="3292" spans="1:25" x14ac:dyDescent="0.25">
      <c r="A3292" s="3" t="str">
        <f>Raw_Data!A3292</f>
        <v>e001f24e-444b-4781-84bf-a90a3b374710</v>
      </c>
      <c r="B3292" s="3">
        <f>Raw_Data!B3292</f>
        <v>26</v>
      </c>
      <c r="C3292" s="3" t="str">
        <f>Raw_Data!C3292</f>
        <v>Female</v>
      </c>
      <c r="D3292" s="3" t="str">
        <f>Raw_Data!D3292</f>
        <v>Basic</v>
      </c>
      <c r="E3292" s="3">
        <f>Raw_Data!E3292</f>
        <v>11.36</v>
      </c>
      <c r="F3292" s="3">
        <f>Raw_Data!F3292</f>
        <v>22</v>
      </c>
      <c r="G3292" s="3" t="str">
        <f>Raw_Data!G3292</f>
        <v>Africa</v>
      </c>
      <c r="H3292" s="3" t="str">
        <f>Raw_Data!H3292</f>
        <v>Laptop</v>
      </c>
      <c r="I3292" s="3">
        <f>Raw_Data!I3292</f>
        <v>8.99</v>
      </c>
      <c r="J3292" s="3">
        <f>Raw_Data!J3292</f>
        <v>0</v>
      </c>
      <c r="K3292" s="3" t="str">
        <f>Raw_Data!K3292</f>
        <v>PayPal</v>
      </c>
      <c r="L3292" s="3">
        <f>Raw_Data!L3292</f>
        <v>2</v>
      </c>
      <c r="M3292" s="3">
        <f>Raw_Data!M3292</f>
        <v>0.49</v>
      </c>
      <c r="N3292" s="3" t="str">
        <f>Raw_Data!N3292</f>
        <v>Horror</v>
      </c>
      <c r="O3292" s="3" t="str">
        <f t="shared" si="510"/>
        <v>25-34</v>
      </c>
      <c r="P3292" s="3" t="str">
        <f t="shared" si="511"/>
        <v>10-24h</v>
      </c>
      <c r="Q3292" s="3" t="str">
        <f t="shared" si="512"/>
        <v>22-45d</v>
      </c>
      <c r="R3292" s="3" t="str">
        <f t="shared" si="513"/>
        <v>Medium</v>
      </c>
      <c r="S3292" s="3" t="str">
        <f t="shared" si="514"/>
        <v>Low</v>
      </c>
      <c r="T3292" s="3" t="str">
        <f t="shared" si="515"/>
        <v>Active</v>
      </c>
      <c r="U3292" s="4">
        <f>1/(1+EXP(-(Predictive_Model!$B$5+((B3292-Predictive_Model!$B$20)/Predictive_Model!$C$20)*Predictive_Model!$D$20+((E3292-Predictive_Model!$B$21)/Predictive_Model!$C$21)*Predictive_Model!$D$21+((F3292-Predictive_Model!$B$22)/Predictive_Model!$C$22)*Predictive_Model!$D$22+((I3292-Predictive_Model!$B$23)/Predictive_Model!$C$23)*Predictive_Model!$D$23+((L3292-Predictive_Model!$B$24)/Predictive_Model!$C$24)*Predictive_Model!$D$24+((M3292-Predictive_Model!$B$25)/Predictive_Model!$C$25)*Predictive_Model!$D$25+IF(C3292="Male",Predictive_Model!$D$31,IF(C3292="Other",Predictive_Model!$D$32,0))+IF(D3292="Premium",Predictive_Model!$D$34,IF(D3292="Standard",Predictive_Model!$D$35,0))+IF(G3292="Asia",Predictive_Model!$D$37,IF(G3292="Europe",Predictive_Model!$D$38,IF(G3292="North America",Predictive_Model!$D$39,IF(G3292="Oceania",Predictive_Model!$D$40,IF(G3292="South America",Predictive_Model!$D$41,0)))))+IF(H3292="Laptop",Predictive_Model!$D$43,IF(H3292="Mobile",Predictive_Model!$D$44,IF(H3292="TV",Predictive_Model!$D$45,IF(H3292="Tablet",Predictive_Model!$D$46,0))))+IF(K3292="Crypto",Predictive_Model!$D$48,IF(K3292="Debit Card",Predictive_Model!$D$49,IF(K3292="Gift Card",Predictive_Model!$D$50,IF(K3292="PayPal",Predictive_Model!$D$51,0))))+IF(N3292="Comedy",Predictive_Model!$D$53,IF(N3292="Documentary",Predictive_Model!$D$54,IF(N3292="Drama",Predictive_Model!$D$55,IF(N3292="Horror",Predictive_Model!$D$56,IF(N3292="Romance",Predictive_Model!$D$57,IF(N3292="Sci-Fi",Predictive_Model!$D$58,0)))))))))</f>
        <v>0.90488612799465484</v>
      </c>
      <c r="V3292" s="3" t="str">
        <f t="shared" si="516"/>
        <v>Critical</v>
      </c>
      <c r="W3292" s="6">
        <f t="shared" si="517"/>
        <v>8.1349262906719471</v>
      </c>
      <c r="X3292" s="3" t="str">
        <f t="shared" si="518"/>
        <v>Priority 2</v>
      </c>
      <c r="Y3292" s="3" t="str">
        <f t="shared" si="519"/>
        <v>OK</v>
      </c>
    </row>
    <row r="3293" spans="1:25" x14ac:dyDescent="0.25">
      <c r="A3293" s="3" t="str">
        <f>Raw_Data!A3293</f>
        <v>83913311-e86f-4750-98dc-e9d4bf78e544</v>
      </c>
      <c r="B3293" s="3">
        <f>Raw_Data!B3293</f>
        <v>47</v>
      </c>
      <c r="C3293" s="3" t="str">
        <f>Raw_Data!C3293</f>
        <v>Other</v>
      </c>
      <c r="D3293" s="3" t="str">
        <f>Raw_Data!D3293</f>
        <v>Standard</v>
      </c>
      <c r="E3293" s="3">
        <f>Raw_Data!E3293</f>
        <v>19.899999999999999</v>
      </c>
      <c r="F3293" s="3">
        <f>Raw_Data!F3293</f>
        <v>31</v>
      </c>
      <c r="G3293" s="3" t="str">
        <f>Raw_Data!G3293</f>
        <v>South America</v>
      </c>
      <c r="H3293" s="3" t="str">
        <f>Raw_Data!H3293</f>
        <v>Tablet</v>
      </c>
      <c r="I3293" s="3">
        <f>Raw_Data!I3293</f>
        <v>13.99</v>
      </c>
      <c r="J3293" s="3">
        <f>Raw_Data!J3293</f>
        <v>0</v>
      </c>
      <c r="K3293" s="3" t="str">
        <f>Raw_Data!K3293</f>
        <v>PayPal</v>
      </c>
      <c r="L3293" s="3">
        <f>Raw_Data!L3293</f>
        <v>2</v>
      </c>
      <c r="M3293" s="3">
        <f>Raw_Data!M3293</f>
        <v>0.62</v>
      </c>
      <c r="N3293" s="3" t="str">
        <f>Raw_Data!N3293</f>
        <v>Romance</v>
      </c>
      <c r="O3293" s="3" t="str">
        <f t="shared" si="510"/>
        <v>45-54</v>
      </c>
      <c r="P3293" s="3" t="str">
        <f t="shared" si="511"/>
        <v>10-24h</v>
      </c>
      <c r="Q3293" s="3" t="str">
        <f t="shared" si="512"/>
        <v>22-45d</v>
      </c>
      <c r="R3293" s="3" t="str">
        <f t="shared" si="513"/>
        <v>Medium</v>
      </c>
      <c r="S3293" s="3" t="str">
        <f t="shared" si="514"/>
        <v>Mid</v>
      </c>
      <c r="T3293" s="3" t="str">
        <f t="shared" si="515"/>
        <v>Active</v>
      </c>
      <c r="U3293" s="4">
        <f>1/(1+EXP(-(Predictive_Model!$B$5+((B3293-Predictive_Model!$B$20)/Predictive_Model!$C$20)*Predictive_Model!$D$20+((E3293-Predictive_Model!$B$21)/Predictive_Model!$C$21)*Predictive_Model!$D$21+((F3293-Predictive_Model!$B$22)/Predictive_Model!$C$22)*Predictive_Model!$D$22+((I3293-Predictive_Model!$B$23)/Predictive_Model!$C$23)*Predictive_Model!$D$23+((L3293-Predictive_Model!$B$24)/Predictive_Model!$C$24)*Predictive_Model!$D$24+((M3293-Predictive_Model!$B$25)/Predictive_Model!$C$25)*Predictive_Model!$D$25+IF(C3293="Male",Predictive_Model!$D$31,IF(C3293="Other",Predictive_Model!$D$32,0))+IF(D3293="Premium",Predictive_Model!$D$34,IF(D3293="Standard",Predictive_Model!$D$35,0))+IF(G3293="Asia",Predictive_Model!$D$37,IF(G3293="Europe",Predictive_Model!$D$38,IF(G3293="North America",Predictive_Model!$D$39,IF(G3293="Oceania",Predictive_Model!$D$40,IF(G3293="South America",Predictive_Model!$D$41,0)))))+IF(H3293="Laptop",Predictive_Model!$D$43,IF(H3293="Mobile",Predictive_Model!$D$44,IF(H3293="TV",Predictive_Model!$D$45,IF(H3293="Tablet",Predictive_Model!$D$46,0))))+IF(K3293="Crypto",Predictive_Model!$D$48,IF(K3293="Debit Card",Predictive_Model!$D$49,IF(K3293="Gift Card",Predictive_Model!$D$50,IF(K3293="PayPal",Predictive_Model!$D$51,0))))+IF(N3293="Comedy",Predictive_Model!$D$53,IF(N3293="Documentary",Predictive_Model!$D$54,IF(N3293="Drama",Predictive_Model!$D$55,IF(N3293="Horror",Predictive_Model!$D$56,IF(N3293="Romance",Predictive_Model!$D$57,IF(N3293="Sci-Fi",Predictive_Model!$D$58,0)))))))))</f>
        <v>0.68609492214644563</v>
      </c>
      <c r="V3293" s="3" t="str">
        <f t="shared" si="516"/>
        <v>High</v>
      </c>
      <c r="W3293" s="6">
        <f t="shared" si="517"/>
        <v>9.5984679608287742</v>
      </c>
      <c r="X3293" s="3" t="str">
        <f t="shared" si="518"/>
        <v>Priority 2</v>
      </c>
      <c r="Y3293" s="3" t="str">
        <f t="shared" si="519"/>
        <v>OK</v>
      </c>
    </row>
    <row r="3294" spans="1:25" x14ac:dyDescent="0.25">
      <c r="A3294" s="3" t="str">
        <f>Raw_Data!A3294</f>
        <v>463a6397-5c89-4ad4-8d08-f9c6e3081f25</v>
      </c>
      <c r="B3294" s="3">
        <f>Raw_Data!B3294</f>
        <v>66</v>
      </c>
      <c r="C3294" s="3" t="str">
        <f>Raw_Data!C3294</f>
        <v>Other</v>
      </c>
      <c r="D3294" s="3" t="str">
        <f>Raw_Data!D3294</f>
        <v>Standard</v>
      </c>
      <c r="E3294" s="3">
        <f>Raw_Data!E3294</f>
        <v>4.41</v>
      </c>
      <c r="F3294" s="3">
        <f>Raw_Data!F3294</f>
        <v>48</v>
      </c>
      <c r="G3294" s="3" t="str">
        <f>Raw_Data!G3294</f>
        <v>Asia</v>
      </c>
      <c r="H3294" s="3" t="str">
        <f>Raw_Data!H3294</f>
        <v>Mobile</v>
      </c>
      <c r="I3294" s="3">
        <f>Raw_Data!I3294</f>
        <v>13.99</v>
      </c>
      <c r="J3294" s="3">
        <f>Raw_Data!J3294</f>
        <v>1</v>
      </c>
      <c r="K3294" s="3" t="str">
        <f>Raw_Data!K3294</f>
        <v>Gift Card</v>
      </c>
      <c r="L3294" s="3">
        <f>Raw_Data!L3294</f>
        <v>5</v>
      </c>
      <c r="M3294" s="3">
        <f>Raw_Data!M3294</f>
        <v>0.09</v>
      </c>
      <c r="N3294" s="3" t="str">
        <f>Raw_Data!N3294</f>
        <v>Sci-Fi</v>
      </c>
      <c r="O3294" s="3" t="str">
        <f t="shared" si="510"/>
        <v>55-70</v>
      </c>
      <c r="P3294" s="3" t="str">
        <f t="shared" si="511"/>
        <v>&lt;10h</v>
      </c>
      <c r="Q3294" s="3" t="str">
        <f t="shared" si="512"/>
        <v>46-60d</v>
      </c>
      <c r="R3294" s="3" t="str">
        <f t="shared" si="513"/>
        <v>Low</v>
      </c>
      <c r="S3294" s="3" t="str">
        <f t="shared" si="514"/>
        <v>Mid</v>
      </c>
      <c r="T3294" s="3" t="str">
        <f t="shared" si="515"/>
        <v>Churned</v>
      </c>
      <c r="U3294" s="4">
        <f>1/(1+EXP(-(Predictive_Model!$B$5+((B3294-Predictive_Model!$B$20)/Predictive_Model!$C$20)*Predictive_Model!$D$20+((E3294-Predictive_Model!$B$21)/Predictive_Model!$C$21)*Predictive_Model!$D$21+((F3294-Predictive_Model!$B$22)/Predictive_Model!$C$22)*Predictive_Model!$D$22+((I3294-Predictive_Model!$B$23)/Predictive_Model!$C$23)*Predictive_Model!$D$23+((L3294-Predictive_Model!$B$24)/Predictive_Model!$C$24)*Predictive_Model!$D$24+((M3294-Predictive_Model!$B$25)/Predictive_Model!$C$25)*Predictive_Model!$D$25+IF(C3294="Male",Predictive_Model!$D$31,IF(C3294="Other",Predictive_Model!$D$32,0))+IF(D3294="Premium",Predictive_Model!$D$34,IF(D3294="Standard",Predictive_Model!$D$35,0))+IF(G3294="Asia",Predictive_Model!$D$37,IF(G3294="Europe",Predictive_Model!$D$38,IF(G3294="North America",Predictive_Model!$D$39,IF(G3294="Oceania",Predictive_Model!$D$40,IF(G3294="South America",Predictive_Model!$D$41,0)))))+IF(H3294="Laptop",Predictive_Model!$D$43,IF(H3294="Mobile",Predictive_Model!$D$44,IF(H3294="TV",Predictive_Model!$D$45,IF(H3294="Tablet",Predictive_Model!$D$46,0))))+IF(K3294="Crypto",Predictive_Model!$D$48,IF(K3294="Debit Card",Predictive_Model!$D$49,IF(K3294="Gift Card",Predictive_Model!$D$50,IF(K3294="PayPal",Predictive_Model!$D$51,0))))+IF(N3294="Comedy",Predictive_Model!$D$53,IF(N3294="Documentary",Predictive_Model!$D$54,IF(N3294="Drama",Predictive_Model!$D$55,IF(N3294="Horror",Predictive_Model!$D$56,IF(N3294="Romance",Predictive_Model!$D$57,IF(N3294="Sci-Fi",Predictive_Model!$D$58,0)))))))))</f>
        <v>0.99906029470846092</v>
      </c>
      <c r="V3294" s="3" t="str">
        <f t="shared" si="516"/>
        <v>Critical</v>
      </c>
      <c r="W3294" s="6">
        <f t="shared" si="517"/>
        <v>13.99</v>
      </c>
      <c r="X3294" s="3" t="str">
        <f t="shared" si="518"/>
        <v>Priority 2</v>
      </c>
      <c r="Y3294" s="3" t="str">
        <f t="shared" si="519"/>
        <v>OK</v>
      </c>
    </row>
    <row r="3295" spans="1:25" x14ac:dyDescent="0.25">
      <c r="A3295" s="3" t="str">
        <f>Raw_Data!A3295</f>
        <v>7dae8155-8114-4ead-acab-712cdb9fecda</v>
      </c>
      <c r="B3295" s="3">
        <f>Raw_Data!B3295</f>
        <v>36</v>
      </c>
      <c r="C3295" s="3" t="str">
        <f>Raw_Data!C3295</f>
        <v>Female</v>
      </c>
      <c r="D3295" s="3" t="str">
        <f>Raw_Data!D3295</f>
        <v>Standard</v>
      </c>
      <c r="E3295" s="3">
        <f>Raw_Data!E3295</f>
        <v>9.16</v>
      </c>
      <c r="F3295" s="3">
        <f>Raw_Data!F3295</f>
        <v>47</v>
      </c>
      <c r="G3295" s="3" t="str">
        <f>Raw_Data!G3295</f>
        <v>South America</v>
      </c>
      <c r="H3295" s="3" t="str">
        <f>Raw_Data!H3295</f>
        <v>Desktop</v>
      </c>
      <c r="I3295" s="3">
        <f>Raw_Data!I3295</f>
        <v>13.99</v>
      </c>
      <c r="J3295" s="3">
        <f>Raw_Data!J3295</f>
        <v>1</v>
      </c>
      <c r="K3295" s="3" t="str">
        <f>Raw_Data!K3295</f>
        <v>Crypto</v>
      </c>
      <c r="L3295" s="3">
        <f>Raw_Data!L3295</f>
        <v>5</v>
      </c>
      <c r="M3295" s="3">
        <f>Raw_Data!M3295</f>
        <v>0.19</v>
      </c>
      <c r="N3295" s="3" t="str">
        <f>Raw_Data!N3295</f>
        <v>Action</v>
      </c>
      <c r="O3295" s="3" t="str">
        <f t="shared" si="510"/>
        <v>35-44</v>
      </c>
      <c r="P3295" s="3" t="str">
        <f t="shared" si="511"/>
        <v>&lt;10h</v>
      </c>
      <c r="Q3295" s="3" t="str">
        <f t="shared" si="512"/>
        <v>46-60d</v>
      </c>
      <c r="R3295" s="3" t="str">
        <f t="shared" si="513"/>
        <v>Low</v>
      </c>
      <c r="S3295" s="3" t="str">
        <f t="shared" si="514"/>
        <v>Mid</v>
      </c>
      <c r="T3295" s="3" t="str">
        <f t="shared" si="515"/>
        <v>Churned</v>
      </c>
      <c r="U3295" s="4">
        <f>1/(1+EXP(-(Predictive_Model!$B$5+((B3295-Predictive_Model!$B$20)/Predictive_Model!$C$20)*Predictive_Model!$D$20+((E3295-Predictive_Model!$B$21)/Predictive_Model!$C$21)*Predictive_Model!$D$21+((F3295-Predictive_Model!$B$22)/Predictive_Model!$C$22)*Predictive_Model!$D$22+((I3295-Predictive_Model!$B$23)/Predictive_Model!$C$23)*Predictive_Model!$D$23+((L3295-Predictive_Model!$B$24)/Predictive_Model!$C$24)*Predictive_Model!$D$24+((M3295-Predictive_Model!$B$25)/Predictive_Model!$C$25)*Predictive_Model!$D$25+IF(C3295="Male",Predictive_Model!$D$31,IF(C3295="Other",Predictive_Model!$D$32,0))+IF(D3295="Premium",Predictive_Model!$D$34,IF(D3295="Standard",Predictive_Model!$D$35,0))+IF(G3295="Asia",Predictive_Model!$D$37,IF(G3295="Europe",Predictive_Model!$D$38,IF(G3295="North America",Predictive_Model!$D$39,IF(G3295="Oceania",Predictive_Model!$D$40,IF(G3295="South America",Predictive_Model!$D$41,0)))))+IF(H3295="Laptop",Predictive_Model!$D$43,IF(H3295="Mobile",Predictive_Model!$D$44,IF(H3295="TV",Predictive_Model!$D$45,IF(H3295="Tablet",Predictive_Model!$D$46,0))))+IF(K3295="Crypto",Predictive_Model!$D$48,IF(K3295="Debit Card",Predictive_Model!$D$49,IF(K3295="Gift Card",Predictive_Model!$D$50,IF(K3295="PayPal",Predictive_Model!$D$51,0))))+IF(N3295="Comedy",Predictive_Model!$D$53,IF(N3295="Documentary",Predictive_Model!$D$54,IF(N3295="Drama",Predictive_Model!$D$55,IF(N3295="Horror",Predictive_Model!$D$56,IF(N3295="Romance",Predictive_Model!$D$57,IF(N3295="Sci-Fi",Predictive_Model!$D$58,0)))))))))</f>
        <v>0.96972501793375021</v>
      </c>
      <c r="V3295" s="3" t="str">
        <f t="shared" si="516"/>
        <v>Critical</v>
      </c>
      <c r="W3295" s="6">
        <f t="shared" si="517"/>
        <v>13.99</v>
      </c>
      <c r="X3295" s="3" t="str">
        <f t="shared" si="518"/>
        <v>Priority 2</v>
      </c>
      <c r="Y3295" s="3" t="str">
        <f t="shared" si="519"/>
        <v>OK</v>
      </c>
    </row>
    <row r="3296" spans="1:25" x14ac:dyDescent="0.25">
      <c r="A3296" s="3" t="str">
        <f>Raw_Data!A3296</f>
        <v>1d0e9016-5635-4615-b5aa-defaadffcc7f</v>
      </c>
      <c r="B3296" s="3">
        <f>Raw_Data!B3296</f>
        <v>49</v>
      </c>
      <c r="C3296" s="3" t="str">
        <f>Raw_Data!C3296</f>
        <v>Male</v>
      </c>
      <c r="D3296" s="3" t="str">
        <f>Raw_Data!D3296</f>
        <v>Standard</v>
      </c>
      <c r="E3296" s="3">
        <f>Raw_Data!E3296</f>
        <v>15.37</v>
      </c>
      <c r="F3296" s="3">
        <f>Raw_Data!F3296</f>
        <v>34</v>
      </c>
      <c r="G3296" s="3" t="str">
        <f>Raw_Data!G3296</f>
        <v>Europe</v>
      </c>
      <c r="H3296" s="3" t="str">
        <f>Raw_Data!H3296</f>
        <v>Laptop</v>
      </c>
      <c r="I3296" s="3">
        <f>Raw_Data!I3296</f>
        <v>13.99</v>
      </c>
      <c r="J3296" s="3">
        <f>Raw_Data!J3296</f>
        <v>0</v>
      </c>
      <c r="K3296" s="3" t="str">
        <f>Raw_Data!K3296</f>
        <v>PayPal</v>
      </c>
      <c r="L3296" s="3">
        <f>Raw_Data!L3296</f>
        <v>5</v>
      </c>
      <c r="M3296" s="3">
        <f>Raw_Data!M3296</f>
        <v>0.44</v>
      </c>
      <c r="N3296" s="3" t="str">
        <f>Raw_Data!N3296</f>
        <v>Action</v>
      </c>
      <c r="O3296" s="3" t="str">
        <f t="shared" si="510"/>
        <v>45-54</v>
      </c>
      <c r="P3296" s="3" t="str">
        <f t="shared" si="511"/>
        <v>10-24h</v>
      </c>
      <c r="Q3296" s="3" t="str">
        <f t="shared" si="512"/>
        <v>22-45d</v>
      </c>
      <c r="R3296" s="3" t="str">
        <f t="shared" si="513"/>
        <v>Medium</v>
      </c>
      <c r="S3296" s="3" t="str">
        <f t="shared" si="514"/>
        <v>Mid</v>
      </c>
      <c r="T3296" s="3" t="str">
        <f t="shared" si="515"/>
        <v>Active</v>
      </c>
      <c r="U3296" s="4">
        <f>1/(1+EXP(-(Predictive_Model!$B$5+((B3296-Predictive_Model!$B$20)/Predictive_Model!$C$20)*Predictive_Model!$D$20+((E3296-Predictive_Model!$B$21)/Predictive_Model!$C$21)*Predictive_Model!$D$21+((F3296-Predictive_Model!$B$22)/Predictive_Model!$C$22)*Predictive_Model!$D$22+((I3296-Predictive_Model!$B$23)/Predictive_Model!$C$23)*Predictive_Model!$D$23+((L3296-Predictive_Model!$B$24)/Predictive_Model!$C$24)*Predictive_Model!$D$24+((M3296-Predictive_Model!$B$25)/Predictive_Model!$C$25)*Predictive_Model!$D$25+IF(C3296="Male",Predictive_Model!$D$31,IF(C3296="Other",Predictive_Model!$D$32,0))+IF(D3296="Premium",Predictive_Model!$D$34,IF(D3296="Standard",Predictive_Model!$D$35,0))+IF(G3296="Asia",Predictive_Model!$D$37,IF(G3296="Europe",Predictive_Model!$D$38,IF(G3296="North America",Predictive_Model!$D$39,IF(G3296="Oceania",Predictive_Model!$D$40,IF(G3296="South America",Predictive_Model!$D$41,0)))))+IF(H3296="Laptop",Predictive_Model!$D$43,IF(H3296="Mobile",Predictive_Model!$D$44,IF(H3296="TV",Predictive_Model!$D$45,IF(H3296="Tablet",Predictive_Model!$D$46,0))))+IF(K3296="Crypto",Predictive_Model!$D$48,IF(K3296="Debit Card",Predictive_Model!$D$49,IF(K3296="Gift Card",Predictive_Model!$D$50,IF(K3296="PayPal",Predictive_Model!$D$51,0))))+IF(N3296="Comedy",Predictive_Model!$D$53,IF(N3296="Documentary",Predictive_Model!$D$54,IF(N3296="Drama",Predictive_Model!$D$55,IF(N3296="Horror",Predictive_Model!$D$56,IF(N3296="Romance",Predictive_Model!$D$57,IF(N3296="Sci-Fi",Predictive_Model!$D$58,0)))))))))</f>
        <v>0.27769611323111615</v>
      </c>
      <c r="V3296" s="3" t="str">
        <f t="shared" si="516"/>
        <v>Medium</v>
      </c>
      <c r="W3296" s="6">
        <f t="shared" si="517"/>
        <v>3.884968624103315</v>
      </c>
      <c r="X3296" s="3" t="str">
        <f t="shared" si="518"/>
        <v>Monitor</v>
      </c>
      <c r="Y3296" s="3" t="str">
        <f t="shared" si="519"/>
        <v>OK</v>
      </c>
    </row>
    <row r="3297" spans="1:25" x14ac:dyDescent="0.25">
      <c r="A3297" s="3" t="str">
        <f>Raw_Data!A3297</f>
        <v>4d84f911-ed8d-42bd-a583-924e3b9dafd8</v>
      </c>
      <c r="B3297" s="3">
        <f>Raw_Data!B3297</f>
        <v>69</v>
      </c>
      <c r="C3297" s="3" t="str">
        <f>Raw_Data!C3297</f>
        <v>Female</v>
      </c>
      <c r="D3297" s="3" t="str">
        <f>Raw_Data!D3297</f>
        <v>Standard</v>
      </c>
      <c r="E3297" s="3">
        <f>Raw_Data!E3297</f>
        <v>4.5599999999999996</v>
      </c>
      <c r="F3297" s="3">
        <f>Raw_Data!F3297</f>
        <v>37</v>
      </c>
      <c r="G3297" s="3" t="str">
        <f>Raw_Data!G3297</f>
        <v>South America</v>
      </c>
      <c r="H3297" s="3" t="str">
        <f>Raw_Data!H3297</f>
        <v>TV</v>
      </c>
      <c r="I3297" s="3">
        <f>Raw_Data!I3297</f>
        <v>13.99</v>
      </c>
      <c r="J3297" s="3">
        <f>Raw_Data!J3297</f>
        <v>1</v>
      </c>
      <c r="K3297" s="3" t="str">
        <f>Raw_Data!K3297</f>
        <v>PayPal</v>
      </c>
      <c r="L3297" s="3">
        <f>Raw_Data!L3297</f>
        <v>2</v>
      </c>
      <c r="M3297" s="3">
        <f>Raw_Data!M3297</f>
        <v>0.12</v>
      </c>
      <c r="N3297" s="3" t="str">
        <f>Raw_Data!N3297</f>
        <v>Drama</v>
      </c>
      <c r="O3297" s="3" t="str">
        <f t="shared" si="510"/>
        <v>55-70</v>
      </c>
      <c r="P3297" s="3" t="str">
        <f t="shared" si="511"/>
        <v>&lt;10h</v>
      </c>
      <c r="Q3297" s="3" t="str">
        <f t="shared" si="512"/>
        <v>22-45d</v>
      </c>
      <c r="R3297" s="3" t="str">
        <f t="shared" si="513"/>
        <v>Medium</v>
      </c>
      <c r="S3297" s="3" t="str">
        <f t="shared" si="514"/>
        <v>Mid</v>
      </c>
      <c r="T3297" s="3" t="str">
        <f t="shared" si="515"/>
        <v>Churned</v>
      </c>
      <c r="U3297" s="4">
        <f>1/(1+EXP(-(Predictive_Model!$B$5+((B3297-Predictive_Model!$B$20)/Predictive_Model!$C$20)*Predictive_Model!$D$20+((E3297-Predictive_Model!$B$21)/Predictive_Model!$C$21)*Predictive_Model!$D$21+((F3297-Predictive_Model!$B$22)/Predictive_Model!$C$22)*Predictive_Model!$D$22+((I3297-Predictive_Model!$B$23)/Predictive_Model!$C$23)*Predictive_Model!$D$23+((L3297-Predictive_Model!$B$24)/Predictive_Model!$C$24)*Predictive_Model!$D$24+((M3297-Predictive_Model!$B$25)/Predictive_Model!$C$25)*Predictive_Model!$D$25+IF(C3297="Male",Predictive_Model!$D$31,IF(C3297="Other",Predictive_Model!$D$32,0))+IF(D3297="Premium",Predictive_Model!$D$34,IF(D3297="Standard",Predictive_Model!$D$35,0))+IF(G3297="Asia",Predictive_Model!$D$37,IF(G3297="Europe",Predictive_Model!$D$38,IF(G3297="North America",Predictive_Model!$D$39,IF(G3297="Oceania",Predictive_Model!$D$40,IF(G3297="South America",Predictive_Model!$D$41,0)))))+IF(H3297="Laptop",Predictive_Model!$D$43,IF(H3297="Mobile",Predictive_Model!$D$44,IF(H3297="TV",Predictive_Model!$D$45,IF(H3297="Tablet",Predictive_Model!$D$46,0))))+IF(K3297="Crypto",Predictive_Model!$D$48,IF(K3297="Debit Card",Predictive_Model!$D$49,IF(K3297="Gift Card",Predictive_Model!$D$50,IF(K3297="PayPal",Predictive_Model!$D$51,0))))+IF(N3297="Comedy",Predictive_Model!$D$53,IF(N3297="Documentary",Predictive_Model!$D$54,IF(N3297="Drama",Predictive_Model!$D$55,IF(N3297="Horror",Predictive_Model!$D$56,IF(N3297="Romance",Predictive_Model!$D$57,IF(N3297="Sci-Fi",Predictive_Model!$D$58,0)))))))))</f>
        <v>0.99671840431463365</v>
      </c>
      <c r="V3297" s="3" t="str">
        <f t="shared" si="516"/>
        <v>Critical</v>
      </c>
      <c r="W3297" s="6">
        <f t="shared" si="517"/>
        <v>13.99</v>
      </c>
      <c r="X3297" s="3" t="str">
        <f t="shared" si="518"/>
        <v>Priority 2</v>
      </c>
      <c r="Y3297" s="3" t="str">
        <f t="shared" si="519"/>
        <v>OK</v>
      </c>
    </row>
    <row r="3298" spans="1:25" x14ac:dyDescent="0.25">
      <c r="A3298" s="3" t="str">
        <f>Raw_Data!A3298</f>
        <v>0a77605c-e86e-4b72-91a1-7a49969c1ac1</v>
      </c>
      <c r="B3298" s="3">
        <f>Raw_Data!B3298</f>
        <v>18</v>
      </c>
      <c r="C3298" s="3" t="str">
        <f>Raw_Data!C3298</f>
        <v>Female</v>
      </c>
      <c r="D3298" s="3" t="str">
        <f>Raw_Data!D3298</f>
        <v>Basic</v>
      </c>
      <c r="E3298" s="3">
        <f>Raw_Data!E3298</f>
        <v>7.65</v>
      </c>
      <c r="F3298" s="3">
        <f>Raw_Data!F3298</f>
        <v>49</v>
      </c>
      <c r="G3298" s="3" t="str">
        <f>Raw_Data!G3298</f>
        <v>Europe</v>
      </c>
      <c r="H3298" s="3" t="str">
        <f>Raw_Data!H3298</f>
        <v>Desktop</v>
      </c>
      <c r="I3298" s="3">
        <f>Raw_Data!I3298</f>
        <v>8.99</v>
      </c>
      <c r="J3298" s="3">
        <f>Raw_Data!J3298</f>
        <v>1</v>
      </c>
      <c r="K3298" s="3" t="str">
        <f>Raw_Data!K3298</f>
        <v>Debit Card</v>
      </c>
      <c r="L3298" s="3">
        <f>Raw_Data!L3298</f>
        <v>1</v>
      </c>
      <c r="M3298" s="3">
        <f>Raw_Data!M3298</f>
        <v>0.15</v>
      </c>
      <c r="N3298" s="3" t="str">
        <f>Raw_Data!N3298</f>
        <v>Drama</v>
      </c>
      <c r="O3298" s="3" t="str">
        <f t="shared" si="510"/>
        <v>18-24</v>
      </c>
      <c r="P3298" s="3" t="str">
        <f t="shared" si="511"/>
        <v>&lt;10h</v>
      </c>
      <c r="Q3298" s="3" t="str">
        <f t="shared" si="512"/>
        <v>46-60d</v>
      </c>
      <c r="R3298" s="3" t="str">
        <f t="shared" si="513"/>
        <v>Low</v>
      </c>
      <c r="S3298" s="3" t="str">
        <f t="shared" si="514"/>
        <v>Low</v>
      </c>
      <c r="T3298" s="3" t="str">
        <f t="shared" si="515"/>
        <v>Churned</v>
      </c>
      <c r="U3298" s="4">
        <f>1/(1+EXP(-(Predictive_Model!$B$5+((B3298-Predictive_Model!$B$20)/Predictive_Model!$C$20)*Predictive_Model!$D$20+((E3298-Predictive_Model!$B$21)/Predictive_Model!$C$21)*Predictive_Model!$D$21+((F3298-Predictive_Model!$B$22)/Predictive_Model!$C$22)*Predictive_Model!$D$22+((I3298-Predictive_Model!$B$23)/Predictive_Model!$C$23)*Predictive_Model!$D$23+((L3298-Predictive_Model!$B$24)/Predictive_Model!$C$24)*Predictive_Model!$D$24+((M3298-Predictive_Model!$B$25)/Predictive_Model!$C$25)*Predictive_Model!$D$25+IF(C3298="Male",Predictive_Model!$D$31,IF(C3298="Other",Predictive_Model!$D$32,0))+IF(D3298="Premium",Predictive_Model!$D$34,IF(D3298="Standard",Predictive_Model!$D$35,0))+IF(G3298="Asia",Predictive_Model!$D$37,IF(G3298="Europe",Predictive_Model!$D$38,IF(G3298="North America",Predictive_Model!$D$39,IF(G3298="Oceania",Predictive_Model!$D$40,IF(G3298="South America",Predictive_Model!$D$41,0)))))+IF(H3298="Laptop",Predictive_Model!$D$43,IF(H3298="Mobile",Predictive_Model!$D$44,IF(H3298="TV",Predictive_Model!$D$45,IF(H3298="Tablet",Predictive_Model!$D$46,0))))+IF(K3298="Crypto",Predictive_Model!$D$48,IF(K3298="Debit Card",Predictive_Model!$D$49,IF(K3298="Gift Card",Predictive_Model!$D$50,IF(K3298="PayPal",Predictive_Model!$D$51,0))))+IF(N3298="Comedy",Predictive_Model!$D$53,IF(N3298="Documentary",Predictive_Model!$D$54,IF(N3298="Drama",Predictive_Model!$D$55,IF(N3298="Horror",Predictive_Model!$D$56,IF(N3298="Romance",Predictive_Model!$D$57,IF(N3298="Sci-Fi",Predictive_Model!$D$58,0)))))))))</f>
        <v>0.99974101893989398</v>
      </c>
      <c r="V3298" s="3" t="str">
        <f t="shared" si="516"/>
        <v>Critical</v>
      </c>
      <c r="W3298" s="6">
        <f t="shared" si="517"/>
        <v>8.99</v>
      </c>
      <c r="X3298" s="3" t="str">
        <f t="shared" si="518"/>
        <v>Priority 2</v>
      </c>
      <c r="Y3298" s="3" t="str">
        <f t="shared" si="519"/>
        <v>OK</v>
      </c>
    </row>
    <row r="3299" spans="1:25" x14ac:dyDescent="0.25">
      <c r="A3299" s="3" t="str">
        <f>Raw_Data!A3299</f>
        <v>17edb2d1-c14b-4e51-a874-2f1658336201</v>
      </c>
      <c r="B3299" s="3">
        <f>Raw_Data!B3299</f>
        <v>29</v>
      </c>
      <c r="C3299" s="3" t="str">
        <f>Raw_Data!C3299</f>
        <v>Female</v>
      </c>
      <c r="D3299" s="3" t="str">
        <f>Raw_Data!D3299</f>
        <v>Standard</v>
      </c>
      <c r="E3299" s="3">
        <f>Raw_Data!E3299</f>
        <v>6.87</v>
      </c>
      <c r="F3299" s="3">
        <f>Raw_Data!F3299</f>
        <v>27</v>
      </c>
      <c r="G3299" s="3" t="str">
        <f>Raw_Data!G3299</f>
        <v>Africa</v>
      </c>
      <c r="H3299" s="3" t="str">
        <f>Raw_Data!H3299</f>
        <v>Tablet</v>
      </c>
      <c r="I3299" s="3">
        <f>Raw_Data!I3299</f>
        <v>13.99</v>
      </c>
      <c r="J3299" s="3">
        <f>Raw_Data!J3299</f>
        <v>0</v>
      </c>
      <c r="K3299" s="3" t="str">
        <f>Raw_Data!K3299</f>
        <v>Gift Card</v>
      </c>
      <c r="L3299" s="3">
        <f>Raw_Data!L3299</f>
        <v>4</v>
      </c>
      <c r="M3299" s="3">
        <f>Raw_Data!M3299</f>
        <v>0.25</v>
      </c>
      <c r="N3299" s="3" t="str">
        <f>Raw_Data!N3299</f>
        <v>Romance</v>
      </c>
      <c r="O3299" s="3" t="str">
        <f t="shared" si="510"/>
        <v>25-34</v>
      </c>
      <c r="P3299" s="3" t="str">
        <f t="shared" si="511"/>
        <v>&lt;10h</v>
      </c>
      <c r="Q3299" s="3" t="str">
        <f t="shared" si="512"/>
        <v>22-45d</v>
      </c>
      <c r="R3299" s="3" t="str">
        <f t="shared" si="513"/>
        <v>Medium</v>
      </c>
      <c r="S3299" s="3" t="str">
        <f t="shared" si="514"/>
        <v>Mid</v>
      </c>
      <c r="T3299" s="3" t="str">
        <f t="shared" si="515"/>
        <v>Active</v>
      </c>
      <c r="U3299" s="4">
        <f>1/(1+EXP(-(Predictive_Model!$B$5+((B3299-Predictive_Model!$B$20)/Predictive_Model!$C$20)*Predictive_Model!$D$20+((E3299-Predictive_Model!$B$21)/Predictive_Model!$C$21)*Predictive_Model!$D$21+((F3299-Predictive_Model!$B$22)/Predictive_Model!$C$22)*Predictive_Model!$D$22+((I3299-Predictive_Model!$B$23)/Predictive_Model!$C$23)*Predictive_Model!$D$23+((L3299-Predictive_Model!$B$24)/Predictive_Model!$C$24)*Predictive_Model!$D$24+((M3299-Predictive_Model!$B$25)/Predictive_Model!$C$25)*Predictive_Model!$D$25+IF(C3299="Male",Predictive_Model!$D$31,IF(C3299="Other",Predictive_Model!$D$32,0))+IF(D3299="Premium",Predictive_Model!$D$34,IF(D3299="Standard",Predictive_Model!$D$35,0))+IF(G3299="Asia",Predictive_Model!$D$37,IF(G3299="Europe",Predictive_Model!$D$38,IF(G3299="North America",Predictive_Model!$D$39,IF(G3299="Oceania",Predictive_Model!$D$40,IF(G3299="South America",Predictive_Model!$D$41,0)))))+IF(H3299="Laptop",Predictive_Model!$D$43,IF(H3299="Mobile",Predictive_Model!$D$44,IF(H3299="TV",Predictive_Model!$D$45,IF(H3299="Tablet",Predictive_Model!$D$46,0))))+IF(K3299="Crypto",Predictive_Model!$D$48,IF(K3299="Debit Card",Predictive_Model!$D$49,IF(K3299="Gift Card",Predictive_Model!$D$50,IF(K3299="PayPal",Predictive_Model!$D$51,0))))+IF(N3299="Comedy",Predictive_Model!$D$53,IF(N3299="Documentary",Predictive_Model!$D$54,IF(N3299="Drama",Predictive_Model!$D$55,IF(N3299="Horror",Predictive_Model!$D$56,IF(N3299="Romance",Predictive_Model!$D$57,IF(N3299="Sci-Fi",Predictive_Model!$D$58,0)))))))))</f>
        <v>0.98143021309714862</v>
      </c>
      <c r="V3299" s="3" t="str">
        <f t="shared" si="516"/>
        <v>Critical</v>
      </c>
      <c r="W3299" s="6">
        <f t="shared" si="517"/>
        <v>13.73020868122911</v>
      </c>
      <c r="X3299" s="3" t="str">
        <f t="shared" si="518"/>
        <v>Priority 2</v>
      </c>
      <c r="Y3299" s="3" t="str">
        <f t="shared" si="519"/>
        <v>OK</v>
      </c>
    </row>
    <row r="3300" spans="1:25" x14ac:dyDescent="0.25">
      <c r="A3300" s="3" t="str">
        <f>Raw_Data!A3300</f>
        <v>f8bef0a9-79f7-4d01-9699-f7d9ca36129b</v>
      </c>
      <c r="B3300" s="3">
        <f>Raw_Data!B3300</f>
        <v>49</v>
      </c>
      <c r="C3300" s="3" t="str">
        <f>Raw_Data!C3300</f>
        <v>Female</v>
      </c>
      <c r="D3300" s="3" t="str">
        <f>Raw_Data!D3300</f>
        <v>Standard</v>
      </c>
      <c r="E3300" s="3">
        <f>Raw_Data!E3300</f>
        <v>30.07</v>
      </c>
      <c r="F3300" s="3">
        <f>Raw_Data!F3300</f>
        <v>34</v>
      </c>
      <c r="G3300" s="3" t="str">
        <f>Raw_Data!G3300</f>
        <v>Asia</v>
      </c>
      <c r="H3300" s="3" t="str">
        <f>Raw_Data!H3300</f>
        <v>TV</v>
      </c>
      <c r="I3300" s="3">
        <f>Raw_Data!I3300</f>
        <v>13.99</v>
      </c>
      <c r="J3300" s="3">
        <f>Raw_Data!J3300</f>
        <v>0</v>
      </c>
      <c r="K3300" s="3" t="str">
        <f>Raw_Data!K3300</f>
        <v>Debit Card</v>
      </c>
      <c r="L3300" s="3">
        <f>Raw_Data!L3300</f>
        <v>4</v>
      </c>
      <c r="M3300" s="3">
        <f>Raw_Data!M3300</f>
        <v>0.86</v>
      </c>
      <c r="N3300" s="3" t="str">
        <f>Raw_Data!N3300</f>
        <v>Sci-Fi</v>
      </c>
      <c r="O3300" s="3" t="str">
        <f t="shared" si="510"/>
        <v>45-54</v>
      </c>
      <c r="P3300" s="3" t="str">
        <f t="shared" si="511"/>
        <v>25-49h</v>
      </c>
      <c r="Q3300" s="3" t="str">
        <f t="shared" si="512"/>
        <v>22-45d</v>
      </c>
      <c r="R3300" s="3" t="str">
        <f t="shared" si="513"/>
        <v>Medium</v>
      </c>
      <c r="S3300" s="3" t="str">
        <f t="shared" si="514"/>
        <v>Mid</v>
      </c>
      <c r="T3300" s="3" t="str">
        <f t="shared" si="515"/>
        <v>Active</v>
      </c>
      <c r="U3300" s="4">
        <f>1/(1+EXP(-(Predictive_Model!$B$5+((B3300-Predictive_Model!$B$20)/Predictive_Model!$C$20)*Predictive_Model!$D$20+((E3300-Predictive_Model!$B$21)/Predictive_Model!$C$21)*Predictive_Model!$D$21+((F3300-Predictive_Model!$B$22)/Predictive_Model!$C$22)*Predictive_Model!$D$22+((I3300-Predictive_Model!$B$23)/Predictive_Model!$C$23)*Predictive_Model!$D$23+((L3300-Predictive_Model!$B$24)/Predictive_Model!$C$24)*Predictive_Model!$D$24+((M3300-Predictive_Model!$B$25)/Predictive_Model!$C$25)*Predictive_Model!$D$25+IF(C3300="Male",Predictive_Model!$D$31,IF(C3300="Other",Predictive_Model!$D$32,0))+IF(D3300="Premium",Predictive_Model!$D$34,IF(D3300="Standard",Predictive_Model!$D$35,0))+IF(G3300="Asia",Predictive_Model!$D$37,IF(G3300="Europe",Predictive_Model!$D$38,IF(G3300="North America",Predictive_Model!$D$39,IF(G3300="Oceania",Predictive_Model!$D$40,IF(G3300="South America",Predictive_Model!$D$41,0)))))+IF(H3300="Laptop",Predictive_Model!$D$43,IF(H3300="Mobile",Predictive_Model!$D$44,IF(H3300="TV",Predictive_Model!$D$45,IF(H3300="Tablet",Predictive_Model!$D$46,0))))+IF(K3300="Crypto",Predictive_Model!$D$48,IF(K3300="Debit Card",Predictive_Model!$D$49,IF(K3300="Gift Card",Predictive_Model!$D$50,IF(K3300="PayPal",Predictive_Model!$D$51,0))))+IF(N3300="Comedy",Predictive_Model!$D$53,IF(N3300="Documentary",Predictive_Model!$D$54,IF(N3300="Drama",Predictive_Model!$D$55,IF(N3300="Horror",Predictive_Model!$D$56,IF(N3300="Romance",Predictive_Model!$D$57,IF(N3300="Sci-Fi",Predictive_Model!$D$58,0)))))))))</f>
        <v>2.741828286939061E-3</v>
      </c>
      <c r="V3300" s="3" t="str">
        <f t="shared" si="516"/>
        <v>Low</v>
      </c>
      <c r="W3300" s="6">
        <f t="shared" si="517"/>
        <v>3.8358177734277465E-2</v>
      </c>
      <c r="X3300" s="3" t="str">
        <f t="shared" si="518"/>
        <v>Monitor</v>
      </c>
      <c r="Y3300" s="3" t="str">
        <f t="shared" si="519"/>
        <v>OK</v>
      </c>
    </row>
    <row r="3301" spans="1:25" x14ac:dyDescent="0.25">
      <c r="A3301" s="3" t="str">
        <f>Raw_Data!A3301</f>
        <v>5eaaffbf-db92-48f4-88e2-6d0924f6bc9c</v>
      </c>
      <c r="B3301" s="3">
        <f>Raw_Data!B3301</f>
        <v>20</v>
      </c>
      <c r="C3301" s="3" t="str">
        <f>Raw_Data!C3301</f>
        <v>Other</v>
      </c>
      <c r="D3301" s="3" t="str">
        <f>Raw_Data!D3301</f>
        <v>Premium</v>
      </c>
      <c r="E3301" s="3">
        <f>Raw_Data!E3301</f>
        <v>25.68</v>
      </c>
      <c r="F3301" s="3">
        <f>Raw_Data!F3301</f>
        <v>3</v>
      </c>
      <c r="G3301" s="3" t="str">
        <f>Raw_Data!G3301</f>
        <v>Asia</v>
      </c>
      <c r="H3301" s="3" t="str">
        <f>Raw_Data!H3301</f>
        <v>Laptop</v>
      </c>
      <c r="I3301" s="3">
        <f>Raw_Data!I3301</f>
        <v>17.989999999999998</v>
      </c>
      <c r="J3301" s="3">
        <f>Raw_Data!J3301</f>
        <v>0</v>
      </c>
      <c r="K3301" s="3" t="str">
        <f>Raw_Data!K3301</f>
        <v>Credit Card</v>
      </c>
      <c r="L3301" s="3">
        <f>Raw_Data!L3301</f>
        <v>5</v>
      </c>
      <c r="M3301" s="3">
        <f>Raw_Data!M3301</f>
        <v>6.42</v>
      </c>
      <c r="N3301" s="3" t="str">
        <f>Raw_Data!N3301</f>
        <v>Comedy</v>
      </c>
      <c r="O3301" s="3" t="str">
        <f t="shared" si="510"/>
        <v>18-24</v>
      </c>
      <c r="P3301" s="3" t="str">
        <f t="shared" si="511"/>
        <v>25-49h</v>
      </c>
      <c r="Q3301" s="3" t="str">
        <f t="shared" si="512"/>
        <v>0-7d</v>
      </c>
      <c r="R3301" s="3" t="str">
        <f t="shared" si="513"/>
        <v>High</v>
      </c>
      <c r="S3301" s="3" t="str">
        <f t="shared" si="514"/>
        <v>High</v>
      </c>
      <c r="T3301" s="3" t="str">
        <f t="shared" si="515"/>
        <v>Active</v>
      </c>
      <c r="U3301" s="4">
        <f>1/(1+EXP(-(Predictive_Model!$B$5+((B3301-Predictive_Model!$B$20)/Predictive_Model!$C$20)*Predictive_Model!$D$20+((E3301-Predictive_Model!$B$21)/Predictive_Model!$C$21)*Predictive_Model!$D$21+((F3301-Predictive_Model!$B$22)/Predictive_Model!$C$22)*Predictive_Model!$D$22+((I3301-Predictive_Model!$B$23)/Predictive_Model!$C$23)*Predictive_Model!$D$23+((L3301-Predictive_Model!$B$24)/Predictive_Model!$C$24)*Predictive_Model!$D$24+((M3301-Predictive_Model!$B$25)/Predictive_Model!$C$25)*Predictive_Model!$D$25+IF(C3301="Male",Predictive_Model!$D$31,IF(C3301="Other",Predictive_Model!$D$32,0))+IF(D3301="Premium",Predictive_Model!$D$34,IF(D3301="Standard",Predictive_Model!$D$35,0))+IF(G3301="Asia",Predictive_Model!$D$37,IF(G3301="Europe",Predictive_Model!$D$38,IF(G3301="North America",Predictive_Model!$D$39,IF(G3301="Oceania",Predictive_Model!$D$40,IF(G3301="South America",Predictive_Model!$D$41,0)))))+IF(H3301="Laptop",Predictive_Model!$D$43,IF(H3301="Mobile",Predictive_Model!$D$44,IF(H3301="TV",Predictive_Model!$D$45,IF(H3301="Tablet",Predictive_Model!$D$46,0))))+IF(K3301="Crypto",Predictive_Model!$D$48,IF(K3301="Debit Card",Predictive_Model!$D$49,IF(K3301="Gift Card",Predictive_Model!$D$50,IF(K3301="PayPal",Predictive_Model!$D$51,0))))+IF(N3301="Comedy",Predictive_Model!$D$53,IF(N3301="Documentary",Predictive_Model!$D$54,IF(N3301="Drama",Predictive_Model!$D$55,IF(N3301="Horror",Predictive_Model!$D$56,IF(N3301="Romance",Predictive_Model!$D$57,IF(N3301="Sci-Fi",Predictive_Model!$D$58,0)))))))))</f>
        <v>1.4944308804789338E-9</v>
      </c>
      <c r="V3301" s="3" t="str">
        <f t="shared" si="516"/>
        <v>Low</v>
      </c>
      <c r="W3301" s="6">
        <f t="shared" si="517"/>
        <v>2.6884811539816018E-8</v>
      </c>
      <c r="X3301" s="3" t="str">
        <f t="shared" si="518"/>
        <v>Monitor</v>
      </c>
      <c r="Y3301" s="3" t="str">
        <f t="shared" si="519"/>
        <v>OK</v>
      </c>
    </row>
    <row r="3302" spans="1:25" x14ac:dyDescent="0.25">
      <c r="A3302" s="3" t="str">
        <f>Raw_Data!A3302</f>
        <v>b2ec2304-01bd-4336-8a61-f0b0abbba0db</v>
      </c>
      <c r="B3302" s="3">
        <f>Raw_Data!B3302</f>
        <v>70</v>
      </c>
      <c r="C3302" s="3" t="str">
        <f>Raw_Data!C3302</f>
        <v>Male</v>
      </c>
      <c r="D3302" s="3" t="str">
        <f>Raw_Data!D3302</f>
        <v>Basic</v>
      </c>
      <c r="E3302" s="3">
        <f>Raw_Data!E3302</f>
        <v>2.2200000000000002</v>
      </c>
      <c r="F3302" s="3">
        <f>Raw_Data!F3302</f>
        <v>12</v>
      </c>
      <c r="G3302" s="3" t="str">
        <f>Raw_Data!G3302</f>
        <v>Asia</v>
      </c>
      <c r="H3302" s="3" t="str">
        <f>Raw_Data!H3302</f>
        <v>Laptop</v>
      </c>
      <c r="I3302" s="3">
        <f>Raw_Data!I3302</f>
        <v>8.99</v>
      </c>
      <c r="J3302" s="3">
        <f>Raw_Data!J3302</f>
        <v>1</v>
      </c>
      <c r="K3302" s="3" t="str">
        <f>Raw_Data!K3302</f>
        <v>PayPal</v>
      </c>
      <c r="L3302" s="3">
        <f>Raw_Data!L3302</f>
        <v>3</v>
      </c>
      <c r="M3302" s="3">
        <f>Raw_Data!M3302</f>
        <v>0.17</v>
      </c>
      <c r="N3302" s="3" t="str">
        <f>Raw_Data!N3302</f>
        <v>Romance</v>
      </c>
      <c r="O3302" s="3" t="str">
        <f t="shared" si="510"/>
        <v>55-70</v>
      </c>
      <c r="P3302" s="3" t="str">
        <f t="shared" si="511"/>
        <v>&lt;10h</v>
      </c>
      <c r="Q3302" s="3" t="str">
        <f t="shared" si="512"/>
        <v>8-21d</v>
      </c>
      <c r="R3302" s="3" t="str">
        <f t="shared" si="513"/>
        <v>Medium</v>
      </c>
      <c r="S3302" s="3" t="str">
        <f t="shared" si="514"/>
        <v>Low</v>
      </c>
      <c r="T3302" s="3" t="str">
        <f t="shared" si="515"/>
        <v>Churned</v>
      </c>
      <c r="U3302" s="4">
        <f>1/(1+EXP(-(Predictive_Model!$B$5+((B3302-Predictive_Model!$B$20)/Predictive_Model!$C$20)*Predictive_Model!$D$20+((E3302-Predictive_Model!$B$21)/Predictive_Model!$C$21)*Predictive_Model!$D$21+((F3302-Predictive_Model!$B$22)/Predictive_Model!$C$22)*Predictive_Model!$D$22+((I3302-Predictive_Model!$B$23)/Predictive_Model!$C$23)*Predictive_Model!$D$23+((L3302-Predictive_Model!$B$24)/Predictive_Model!$C$24)*Predictive_Model!$D$24+((M3302-Predictive_Model!$B$25)/Predictive_Model!$C$25)*Predictive_Model!$D$25+IF(C3302="Male",Predictive_Model!$D$31,IF(C3302="Other",Predictive_Model!$D$32,0))+IF(D3302="Premium",Predictive_Model!$D$34,IF(D3302="Standard",Predictive_Model!$D$35,0))+IF(G3302="Asia",Predictive_Model!$D$37,IF(G3302="Europe",Predictive_Model!$D$38,IF(G3302="North America",Predictive_Model!$D$39,IF(G3302="Oceania",Predictive_Model!$D$40,IF(G3302="South America",Predictive_Model!$D$41,0)))))+IF(H3302="Laptop",Predictive_Model!$D$43,IF(H3302="Mobile",Predictive_Model!$D$44,IF(H3302="TV",Predictive_Model!$D$45,IF(H3302="Tablet",Predictive_Model!$D$46,0))))+IF(K3302="Crypto",Predictive_Model!$D$48,IF(K3302="Debit Card",Predictive_Model!$D$49,IF(K3302="Gift Card",Predictive_Model!$D$50,IF(K3302="PayPal",Predictive_Model!$D$51,0))))+IF(N3302="Comedy",Predictive_Model!$D$53,IF(N3302="Documentary",Predictive_Model!$D$54,IF(N3302="Drama",Predictive_Model!$D$55,IF(N3302="Horror",Predictive_Model!$D$56,IF(N3302="Romance",Predictive_Model!$D$57,IF(N3302="Sci-Fi",Predictive_Model!$D$58,0)))))))))</f>
        <v>0.96540180620084026</v>
      </c>
      <c r="V3302" s="3" t="str">
        <f t="shared" si="516"/>
        <v>Critical</v>
      </c>
      <c r="W3302" s="6">
        <f t="shared" si="517"/>
        <v>8.99</v>
      </c>
      <c r="X3302" s="3" t="str">
        <f t="shared" si="518"/>
        <v>Priority 2</v>
      </c>
      <c r="Y3302" s="3" t="str">
        <f t="shared" si="519"/>
        <v>OK</v>
      </c>
    </row>
    <row r="3303" spans="1:25" x14ac:dyDescent="0.25">
      <c r="A3303" s="3" t="str">
        <f>Raw_Data!A3303</f>
        <v>1a3b4d35-f6d2-4645-a156-55305464e7ae</v>
      </c>
      <c r="B3303" s="3">
        <f>Raw_Data!B3303</f>
        <v>26</v>
      </c>
      <c r="C3303" s="3" t="str">
        <f>Raw_Data!C3303</f>
        <v>Male</v>
      </c>
      <c r="D3303" s="3" t="str">
        <f>Raw_Data!D3303</f>
        <v>Premium</v>
      </c>
      <c r="E3303" s="3">
        <f>Raw_Data!E3303</f>
        <v>13.17</v>
      </c>
      <c r="F3303" s="3">
        <f>Raw_Data!F3303</f>
        <v>37</v>
      </c>
      <c r="G3303" s="3" t="str">
        <f>Raw_Data!G3303</f>
        <v>South America</v>
      </c>
      <c r="H3303" s="3" t="str">
        <f>Raw_Data!H3303</f>
        <v>Tablet</v>
      </c>
      <c r="I3303" s="3">
        <f>Raw_Data!I3303</f>
        <v>17.989999999999998</v>
      </c>
      <c r="J3303" s="3">
        <f>Raw_Data!J3303</f>
        <v>0</v>
      </c>
      <c r="K3303" s="3" t="str">
        <f>Raw_Data!K3303</f>
        <v>Credit Card</v>
      </c>
      <c r="L3303" s="3">
        <f>Raw_Data!L3303</f>
        <v>4</v>
      </c>
      <c r="M3303" s="3">
        <f>Raw_Data!M3303</f>
        <v>0.35</v>
      </c>
      <c r="N3303" s="3" t="str">
        <f>Raw_Data!N3303</f>
        <v>Action</v>
      </c>
      <c r="O3303" s="3" t="str">
        <f t="shared" si="510"/>
        <v>25-34</v>
      </c>
      <c r="P3303" s="3" t="str">
        <f t="shared" si="511"/>
        <v>10-24h</v>
      </c>
      <c r="Q3303" s="3" t="str">
        <f t="shared" si="512"/>
        <v>22-45d</v>
      </c>
      <c r="R3303" s="3" t="str">
        <f t="shared" si="513"/>
        <v>Medium</v>
      </c>
      <c r="S3303" s="3" t="str">
        <f t="shared" si="514"/>
        <v>High</v>
      </c>
      <c r="T3303" s="3" t="str">
        <f t="shared" si="515"/>
        <v>Active</v>
      </c>
      <c r="U3303" s="4">
        <f>1/(1+EXP(-(Predictive_Model!$B$5+((B3303-Predictive_Model!$B$20)/Predictive_Model!$C$20)*Predictive_Model!$D$20+((E3303-Predictive_Model!$B$21)/Predictive_Model!$C$21)*Predictive_Model!$D$21+((F3303-Predictive_Model!$B$22)/Predictive_Model!$C$22)*Predictive_Model!$D$22+((I3303-Predictive_Model!$B$23)/Predictive_Model!$C$23)*Predictive_Model!$D$23+((L3303-Predictive_Model!$B$24)/Predictive_Model!$C$24)*Predictive_Model!$D$24+((M3303-Predictive_Model!$B$25)/Predictive_Model!$C$25)*Predictive_Model!$D$25+IF(C3303="Male",Predictive_Model!$D$31,IF(C3303="Other",Predictive_Model!$D$32,0))+IF(D3303="Premium",Predictive_Model!$D$34,IF(D3303="Standard",Predictive_Model!$D$35,0))+IF(G3303="Asia",Predictive_Model!$D$37,IF(G3303="Europe",Predictive_Model!$D$38,IF(G3303="North America",Predictive_Model!$D$39,IF(G3303="Oceania",Predictive_Model!$D$40,IF(G3303="South America",Predictive_Model!$D$41,0)))))+IF(H3303="Laptop",Predictive_Model!$D$43,IF(H3303="Mobile",Predictive_Model!$D$44,IF(H3303="TV",Predictive_Model!$D$45,IF(H3303="Tablet",Predictive_Model!$D$46,0))))+IF(K3303="Crypto",Predictive_Model!$D$48,IF(K3303="Debit Card",Predictive_Model!$D$49,IF(K3303="Gift Card",Predictive_Model!$D$50,IF(K3303="PayPal",Predictive_Model!$D$51,0))))+IF(N3303="Comedy",Predictive_Model!$D$53,IF(N3303="Documentary",Predictive_Model!$D$54,IF(N3303="Drama",Predictive_Model!$D$55,IF(N3303="Horror",Predictive_Model!$D$56,IF(N3303="Romance",Predictive_Model!$D$57,IF(N3303="Sci-Fi",Predictive_Model!$D$58,0)))))))))</f>
        <v>0.71344468856346432</v>
      </c>
      <c r="V3303" s="3" t="str">
        <f t="shared" si="516"/>
        <v>High</v>
      </c>
      <c r="W3303" s="6">
        <f t="shared" si="517"/>
        <v>12.834869947256722</v>
      </c>
      <c r="X3303" s="3" t="str">
        <f t="shared" si="518"/>
        <v>Priority 2</v>
      </c>
      <c r="Y3303" s="3" t="str">
        <f t="shared" si="519"/>
        <v>OK</v>
      </c>
    </row>
    <row r="3304" spans="1:25" x14ac:dyDescent="0.25">
      <c r="A3304" s="3" t="str">
        <f>Raw_Data!A3304</f>
        <v>9eec9d5c-6e0e-4796-b55f-75b8b68180b4</v>
      </c>
      <c r="B3304" s="3">
        <f>Raw_Data!B3304</f>
        <v>65</v>
      </c>
      <c r="C3304" s="3" t="str">
        <f>Raw_Data!C3304</f>
        <v>Female</v>
      </c>
      <c r="D3304" s="3" t="str">
        <f>Raw_Data!D3304</f>
        <v>Standard</v>
      </c>
      <c r="E3304" s="3">
        <f>Raw_Data!E3304</f>
        <v>13.88</v>
      </c>
      <c r="F3304" s="3">
        <f>Raw_Data!F3304</f>
        <v>57</v>
      </c>
      <c r="G3304" s="3" t="str">
        <f>Raw_Data!G3304</f>
        <v>Oceania</v>
      </c>
      <c r="H3304" s="3" t="str">
        <f>Raw_Data!H3304</f>
        <v>Laptop</v>
      </c>
      <c r="I3304" s="3">
        <f>Raw_Data!I3304</f>
        <v>13.99</v>
      </c>
      <c r="J3304" s="3">
        <f>Raw_Data!J3304</f>
        <v>1</v>
      </c>
      <c r="K3304" s="3" t="str">
        <f>Raw_Data!K3304</f>
        <v>Crypto</v>
      </c>
      <c r="L3304" s="3">
        <f>Raw_Data!L3304</f>
        <v>5</v>
      </c>
      <c r="M3304" s="3">
        <f>Raw_Data!M3304</f>
        <v>0.24</v>
      </c>
      <c r="N3304" s="3" t="str">
        <f>Raw_Data!N3304</f>
        <v>Comedy</v>
      </c>
      <c r="O3304" s="3" t="str">
        <f t="shared" si="510"/>
        <v>55-70</v>
      </c>
      <c r="P3304" s="3" t="str">
        <f t="shared" si="511"/>
        <v>10-24h</v>
      </c>
      <c r="Q3304" s="3" t="str">
        <f t="shared" si="512"/>
        <v>46-60d</v>
      </c>
      <c r="R3304" s="3" t="str">
        <f t="shared" si="513"/>
        <v>Medium</v>
      </c>
      <c r="S3304" s="3" t="str">
        <f t="shared" si="514"/>
        <v>Mid</v>
      </c>
      <c r="T3304" s="3" t="str">
        <f t="shared" si="515"/>
        <v>Churned</v>
      </c>
      <c r="U3304" s="4">
        <f>1/(1+EXP(-(Predictive_Model!$B$5+((B3304-Predictive_Model!$B$20)/Predictive_Model!$C$20)*Predictive_Model!$D$20+((E3304-Predictive_Model!$B$21)/Predictive_Model!$C$21)*Predictive_Model!$D$21+((F3304-Predictive_Model!$B$22)/Predictive_Model!$C$22)*Predictive_Model!$D$22+((I3304-Predictive_Model!$B$23)/Predictive_Model!$C$23)*Predictive_Model!$D$23+((L3304-Predictive_Model!$B$24)/Predictive_Model!$C$24)*Predictive_Model!$D$24+((M3304-Predictive_Model!$B$25)/Predictive_Model!$C$25)*Predictive_Model!$D$25+IF(C3304="Male",Predictive_Model!$D$31,IF(C3304="Other",Predictive_Model!$D$32,0))+IF(D3304="Premium",Predictive_Model!$D$34,IF(D3304="Standard",Predictive_Model!$D$35,0))+IF(G3304="Asia",Predictive_Model!$D$37,IF(G3304="Europe",Predictive_Model!$D$38,IF(G3304="North America",Predictive_Model!$D$39,IF(G3304="Oceania",Predictive_Model!$D$40,IF(G3304="South America",Predictive_Model!$D$41,0)))))+IF(H3304="Laptop",Predictive_Model!$D$43,IF(H3304="Mobile",Predictive_Model!$D$44,IF(H3304="TV",Predictive_Model!$D$45,IF(H3304="Tablet",Predictive_Model!$D$46,0))))+IF(K3304="Crypto",Predictive_Model!$D$48,IF(K3304="Debit Card",Predictive_Model!$D$49,IF(K3304="Gift Card",Predictive_Model!$D$50,IF(K3304="PayPal",Predictive_Model!$D$51,0))))+IF(N3304="Comedy",Predictive_Model!$D$53,IF(N3304="Documentary",Predictive_Model!$D$54,IF(N3304="Drama",Predictive_Model!$D$55,IF(N3304="Horror",Predictive_Model!$D$56,IF(N3304="Romance",Predictive_Model!$D$57,IF(N3304="Sci-Fi",Predictive_Model!$D$58,0)))))))))</f>
        <v>0.96344773016340135</v>
      </c>
      <c r="V3304" s="3" t="str">
        <f t="shared" si="516"/>
        <v>Critical</v>
      </c>
      <c r="W3304" s="6">
        <f t="shared" si="517"/>
        <v>13.99</v>
      </c>
      <c r="X3304" s="3" t="str">
        <f t="shared" si="518"/>
        <v>Priority 2</v>
      </c>
      <c r="Y3304" s="3" t="str">
        <f t="shared" si="519"/>
        <v>OK</v>
      </c>
    </row>
    <row r="3305" spans="1:25" x14ac:dyDescent="0.25">
      <c r="A3305" s="3" t="str">
        <f>Raw_Data!A3305</f>
        <v>5f426a25-b218-474f-8d86-484cb97d3a29</v>
      </c>
      <c r="B3305" s="3">
        <f>Raw_Data!B3305</f>
        <v>53</v>
      </c>
      <c r="C3305" s="3" t="str">
        <f>Raw_Data!C3305</f>
        <v>Other</v>
      </c>
      <c r="D3305" s="3" t="str">
        <f>Raw_Data!D3305</f>
        <v>Standard</v>
      </c>
      <c r="E3305" s="3">
        <f>Raw_Data!E3305</f>
        <v>1.55</v>
      </c>
      <c r="F3305" s="3">
        <f>Raw_Data!F3305</f>
        <v>30</v>
      </c>
      <c r="G3305" s="3" t="str">
        <f>Raw_Data!G3305</f>
        <v>Asia</v>
      </c>
      <c r="H3305" s="3" t="str">
        <f>Raw_Data!H3305</f>
        <v>Laptop</v>
      </c>
      <c r="I3305" s="3">
        <f>Raw_Data!I3305</f>
        <v>13.99</v>
      </c>
      <c r="J3305" s="3">
        <f>Raw_Data!J3305</f>
        <v>1</v>
      </c>
      <c r="K3305" s="3" t="str">
        <f>Raw_Data!K3305</f>
        <v>Credit Card</v>
      </c>
      <c r="L3305" s="3">
        <f>Raw_Data!L3305</f>
        <v>3</v>
      </c>
      <c r="M3305" s="3">
        <f>Raw_Data!M3305</f>
        <v>0.05</v>
      </c>
      <c r="N3305" s="3" t="str">
        <f>Raw_Data!N3305</f>
        <v>Documentary</v>
      </c>
      <c r="O3305" s="3" t="str">
        <f t="shared" si="510"/>
        <v>45-54</v>
      </c>
      <c r="P3305" s="3" t="str">
        <f t="shared" si="511"/>
        <v>&lt;10h</v>
      </c>
      <c r="Q3305" s="3" t="str">
        <f t="shared" si="512"/>
        <v>22-45d</v>
      </c>
      <c r="R3305" s="3" t="str">
        <f t="shared" si="513"/>
        <v>Medium</v>
      </c>
      <c r="S3305" s="3" t="str">
        <f t="shared" si="514"/>
        <v>Mid</v>
      </c>
      <c r="T3305" s="3" t="str">
        <f t="shared" si="515"/>
        <v>Churned</v>
      </c>
      <c r="U3305" s="4">
        <f>1/(1+EXP(-(Predictive_Model!$B$5+((B3305-Predictive_Model!$B$20)/Predictive_Model!$C$20)*Predictive_Model!$D$20+((E3305-Predictive_Model!$B$21)/Predictive_Model!$C$21)*Predictive_Model!$D$21+((F3305-Predictive_Model!$B$22)/Predictive_Model!$C$22)*Predictive_Model!$D$22+((I3305-Predictive_Model!$B$23)/Predictive_Model!$C$23)*Predictive_Model!$D$23+((L3305-Predictive_Model!$B$24)/Predictive_Model!$C$24)*Predictive_Model!$D$24+((M3305-Predictive_Model!$B$25)/Predictive_Model!$C$25)*Predictive_Model!$D$25+IF(C3305="Male",Predictive_Model!$D$31,IF(C3305="Other",Predictive_Model!$D$32,0))+IF(D3305="Premium",Predictive_Model!$D$34,IF(D3305="Standard",Predictive_Model!$D$35,0))+IF(G3305="Asia",Predictive_Model!$D$37,IF(G3305="Europe",Predictive_Model!$D$38,IF(G3305="North America",Predictive_Model!$D$39,IF(G3305="Oceania",Predictive_Model!$D$40,IF(G3305="South America",Predictive_Model!$D$41,0)))))+IF(H3305="Laptop",Predictive_Model!$D$43,IF(H3305="Mobile",Predictive_Model!$D$44,IF(H3305="TV",Predictive_Model!$D$45,IF(H3305="Tablet",Predictive_Model!$D$46,0))))+IF(K3305="Crypto",Predictive_Model!$D$48,IF(K3305="Debit Card",Predictive_Model!$D$49,IF(K3305="Gift Card",Predictive_Model!$D$50,IF(K3305="PayPal",Predictive_Model!$D$51,0))))+IF(N3305="Comedy",Predictive_Model!$D$53,IF(N3305="Documentary",Predictive_Model!$D$54,IF(N3305="Drama",Predictive_Model!$D$55,IF(N3305="Horror",Predictive_Model!$D$56,IF(N3305="Romance",Predictive_Model!$D$57,IF(N3305="Sci-Fi",Predictive_Model!$D$58,0)))))))))</f>
        <v>0.99386943286873786</v>
      </c>
      <c r="V3305" s="3" t="str">
        <f t="shared" si="516"/>
        <v>Critical</v>
      </c>
      <c r="W3305" s="6">
        <f t="shared" si="517"/>
        <v>13.99</v>
      </c>
      <c r="X3305" s="3" t="str">
        <f t="shared" si="518"/>
        <v>Priority 2</v>
      </c>
      <c r="Y3305" s="3" t="str">
        <f t="shared" si="519"/>
        <v>OK</v>
      </c>
    </row>
    <row r="3306" spans="1:25" x14ac:dyDescent="0.25">
      <c r="A3306" s="3" t="str">
        <f>Raw_Data!A3306</f>
        <v>c40c9949-8c3e-4002-9ad3-3e98abf9d759</v>
      </c>
      <c r="B3306" s="3">
        <f>Raw_Data!B3306</f>
        <v>33</v>
      </c>
      <c r="C3306" s="3" t="str">
        <f>Raw_Data!C3306</f>
        <v>Other</v>
      </c>
      <c r="D3306" s="3" t="str">
        <f>Raw_Data!D3306</f>
        <v>Standard</v>
      </c>
      <c r="E3306" s="3">
        <f>Raw_Data!E3306</f>
        <v>11.4</v>
      </c>
      <c r="F3306" s="3">
        <f>Raw_Data!F3306</f>
        <v>42</v>
      </c>
      <c r="G3306" s="3" t="str">
        <f>Raw_Data!G3306</f>
        <v>North America</v>
      </c>
      <c r="H3306" s="3" t="str">
        <f>Raw_Data!H3306</f>
        <v>Desktop</v>
      </c>
      <c r="I3306" s="3">
        <f>Raw_Data!I3306</f>
        <v>13.99</v>
      </c>
      <c r="J3306" s="3">
        <f>Raw_Data!J3306</f>
        <v>1</v>
      </c>
      <c r="K3306" s="3" t="str">
        <f>Raw_Data!K3306</f>
        <v>Crypto</v>
      </c>
      <c r="L3306" s="3">
        <f>Raw_Data!L3306</f>
        <v>4</v>
      </c>
      <c r="M3306" s="3">
        <f>Raw_Data!M3306</f>
        <v>0.27</v>
      </c>
      <c r="N3306" s="3" t="str">
        <f>Raw_Data!N3306</f>
        <v>Action</v>
      </c>
      <c r="O3306" s="3" t="str">
        <f t="shared" si="510"/>
        <v>25-34</v>
      </c>
      <c r="P3306" s="3" t="str">
        <f t="shared" si="511"/>
        <v>10-24h</v>
      </c>
      <c r="Q3306" s="3" t="str">
        <f t="shared" si="512"/>
        <v>22-45d</v>
      </c>
      <c r="R3306" s="3" t="str">
        <f t="shared" si="513"/>
        <v>Medium</v>
      </c>
      <c r="S3306" s="3" t="str">
        <f t="shared" si="514"/>
        <v>Mid</v>
      </c>
      <c r="T3306" s="3" t="str">
        <f t="shared" si="515"/>
        <v>Churned</v>
      </c>
      <c r="U3306" s="4">
        <f>1/(1+EXP(-(Predictive_Model!$B$5+((B3306-Predictive_Model!$B$20)/Predictive_Model!$C$20)*Predictive_Model!$D$20+((E3306-Predictive_Model!$B$21)/Predictive_Model!$C$21)*Predictive_Model!$D$21+((F3306-Predictive_Model!$B$22)/Predictive_Model!$C$22)*Predictive_Model!$D$22+((I3306-Predictive_Model!$B$23)/Predictive_Model!$C$23)*Predictive_Model!$D$23+((L3306-Predictive_Model!$B$24)/Predictive_Model!$C$24)*Predictive_Model!$D$24+((M3306-Predictive_Model!$B$25)/Predictive_Model!$C$25)*Predictive_Model!$D$25+IF(C3306="Male",Predictive_Model!$D$31,IF(C3306="Other",Predictive_Model!$D$32,0))+IF(D3306="Premium",Predictive_Model!$D$34,IF(D3306="Standard",Predictive_Model!$D$35,0))+IF(G3306="Asia",Predictive_Model!$D$37,IF(G3306="Europe",Predictive_Model!$D$38,IF(G3306="North America",Predictive_Model!$D$39,IF(G3306="Oceania",Predictive_Model!$D$40,IF(G3306="South America",Predictive_Model!$D$41,0)))))+IF(H3306="Laptop",Predictive_Model!$D$43,IF(H3306="Mobile",Predictive_Model!$D$44,IF(H3306="TV",Predictive_Model!$D$45,IF(H3306="Tablet",Predictive_Model!$D$46,0))))+IF(K3306="Crypto",Predictive_Model!$D$48,IF(K3306="Debit Card",Predictive_Model!$D$49,IF(K3306="Gift Card",Predictive_Model!$D$50,IF(K3306="PayPal",Predictive_Model!$D$51,0))))+IF(N3306="Comedy",Predictive_Model!$D$53,IF(N3306="Documentary",Predictive_Model!$D$54,IF(N3306="Drama",Predictive_Model!$D$55,IF(N3306="Horror",Predictive_Model!$D$56,IF(N3306="Romance",Predictive_Model!$D$57,IF(N3306="Sci-Fi",Predictive_Model!$D$58,0)))))))))</f>
        <v>0.9317588867695259</v>
      </c>
      <c r="V3306" s="3" t="str">
        <f t="shared" si="516"/>
        <v>Critical</v>
      </c>
      <c r="W3306" s="6">
        <f t="shared" si="517"/>
        <v>13.99</v>
      </c>
      <c r="X3306" s="3" t="str">
        <f t="shared" si="518"/>
        <v>Priority 2</v>
      </c>
      <c r="Y3306" s="3" t="str">
        <f t="shared" si="519"/>
        <v>OK</v>
      </c>
    </row>
    <row r="3307" spans="1:25" x14ac:dyDescent="0.25">
      <c r="A3307" s="3" t="str">
        <f>Raw_Data!A3307</f>
        <v>629cdfb3-3b30-4a6d-8112-8a323da83e34</v>
      </c>
      <c r="B3307" s="3">
        <f>Raw_Data!B3307</f>
        <v>33</v>
      </c>
      <c r="C3307" s="3" t="str">
        <f>Raw_Data!C3307</f>
        <v>Male</v>
      </c>
      <c r="D3307" s="3" t="str">
        <f>Raw_Data!D3307</f>
        <v>Standard</v>
      </c>
      <c r="E3307" s="3">
        <f>Raw_Data!E3307</f>
        <v>6.6</v>
      </c>
      <c r="F3307" s="3">
        <f>Raw_Data!F3307</f>
        <v>55</v>
      </c>
      <c r="G3307" s="3" t="str">
        <f>Raw_Data!G3307</f>
        <v>Europe</v>
      </c>
      <c r="H3307" s="3" t="str">
        <f>Raw_Data!H3307</f>
        <v>Desktop</v>
      </c>
      <c r="I3307" s="3">
        <f>Raw_Data!I3307</f>
        <v>13.99</v>
      </c>
      <c r="J3307" s="3">
        <f>Raw_Data!J3307</f>
        <v>1</v>
      </c>
      <c r="K3307" s="3" t="str">
        <f>Raw_Data!K3307</f>
        <v>Gift Card</v>
      </c>
      <c r="L3307" s="3">
        <f>Raw_Data!L3307</f>
        <v>2</v>
      </c>
      <c r="M3307" s="3">
        <f>Raw_Data!M3307</f>
        <v>0.12</v>
      </c>
      <c r="N3307" s="3" t="str">
        <f>Raw_Data!N3307</f>
        <v>Documentary</v>
      </c>
      <c r="O3307" s="3" t="str">
        <f t="shared" si="510"/>
        <v>25-34</v>
      </c>
      <c r="P3307" s="3" t="str">
        <f t="shared" si="511"/>
        <v>&lt;10h</v>
      </c>
      <c r="Q3307" s="3" t="str">
        <f t="shared" si="512"/>
        <v>46-60d</v>
      </c>
      <c r="R3307" s="3" t="str">
        <f t="shared" si="513"/>
        <v>Low</v>
      </c>
      <c r="S3307" s="3" t="str">
        <f t="shared" si="514"/>
        <v>Mid</v>
      </c>
      <c r="T3307" s="3" t="str">
        <f t="shared" si="515"/>
        <v>Churned</v>
      </c>
      <c r="U3307" s="4">
        <f>1/(1+EXP(-(Predictive_Model!$B$5+((B3307-Predictive_Model!$B$20)/Predictive_Model!$C$20)*Predictive_Model!$D$20+((E3307-Predictive_Model!$B$21)/Predictive_Model!$C$21)*Predictive_Model!$D$21+((F3307-Predictive_Model!$B$22)/Predictive_Model!$C$22)*Predictive_Model!$D$22+((I3307-Predictive_Model!$B$23)/Predictive_Model!$C$23)*Predictive_Model!$D$23+((L3307-Predictive_Model!$B$24)/Predictive_Model!$C$24)*Predictive_Model!$D$24+((M3307-Predictive_Model!$B$25)/Predictive_Model!$C$25)*Predictive_Model!$D$25+IF(C3307="Male",Predictive_Model!$D$31,IF(C3307="Other",Predictive_Model!$D$32,0))+IF(D3307="Premium",Predictive_Model!$D$34,IF(D3307="Standard",Predictive_Model!$D$35,0))+IF(G3307="Asia",Predictive_Model!$D$37,IF(G3307="Europe",Predictive_Model!$D$38,IF(G3307="North America",Predictive_Model!$D$39,IF(G3307="Oceania",Predictive_Model!$D$40,IF(G3307="South America",Predictive_Model!$D$41,0)))))+IF(H3307="Laptop",Predictive_Model!$D$43,IF(H3307="Mobile",Predictive_Model!$D$44,IF(H3307="TV",Predictive_Model!$D$45,IF(H3307="Tablet",Predictive_Model!$D$46,0))))+IF(K3307="Crypto",Predictive_Model!$D$48,IF(K3307="Debit Card",Predictive_Model!$D$49,IF(K3307="Gift Card",Predictive_Model!$D$50,IF(K3307="PayPal",Predictive_Model!$D$51,0))))+IF(N3307="Comedy",Predictive_Model!$D$53,IF(N3307="Documentary",Predictive_Model!$D$54,IF(N3307="Drama",Predictive_Model!$D$55,IF(N3307="Horror",Predictive_Model!$D$56,IF(N3307="Romance",Predictive_Model!$D$57,IF(N3307="Sci-Fi",Predictive_Model!$D$58,0)))))))))</f>
        <v>0.99965664865764281</v>
      </c>
      <c r="V3307" s="3" t="str">
        <f t="shared" si="516"/>
        <v>Critical</v>
      </c>
      <c r="W3307" s="6">
        <f t="shared" si="517"/>
        <v>13.99</v>
      </c>
      <c r="X3307" s="3" t="str">
        <f t="shared" si="518"/>
        <v>Priority 2</v>
      </c>
      <c r="Y3307" s="3" t="str">
        <f t="shared" si="519"/>
        <v>OK</v>
      </c>
    </row>
    <row r="3308" spans="1:25" x14ac:dyDescent="0.25">
      <c r="A3308" s="3" t="str">
        <f>Raw_Data!A3308</f>
        <v>9e095556-c0fe-4ebd-9e42-00fdbd49a5e6</v>
      </c>
      <c r="B3308" s="3">
        <f>Raw_Data!B3308</f>
        <v>19</v>
      </c>
      <c r="C3308" s="3" t="str">
        <f>Raw_Data!C3308</f>
        <v>Female</v>
      </c>
      <c r="D3308" s="3" t="str">
        <f>Raw_Data!D3308</f>
        <v>Premium</v>
      </c>
      <c r="E3308" s="3">
        <f>Raw_Data!E3308</f>
        <v>8.2899999999999991</v>
      </c>
      <c r="F3308" s="3">
        <f>Raw_Data!F3308</f>
        <v>28</v>
      </c>
      <c r="G3308" s="3" t="str">
        <f>Raw_Data!G3308</f>
        <v>Europe</v>
      </c>
      <c r="H3308" s="3" t="str">
        <f>Raw_Data!H3308</f>
        <v>TV</v>
      </c>
      <c r="I3308" s="3">
        <f>Raw_Data!I3308</f>
        <v>17.989999999999998</v>
      </c>
      <c r="J3308" s="3">
        <f>Raw_Data!J3308</f>
        <v>0</v>
      </c>
      <c r="K3308" s="3" t="str">
        <f>Raw_Data!K3308</f>
        <v>Crypto</v>
      </c>
      <c r="L3308" s="3">
        <f>Raw_Data!L3308</f>
        <v>5</v>
      </c>
      <c r="M3308" s="3">
        <f>Raw_Data!M3308</f>
        <v>0.28999999999999998</v>
      </c>
      <c r="N3308" s="3" t="str">
        <f>Raw_Data!N3308</f>
        <v>Drama</v>
      </c>
      <c r="O3308" s="3" t="str">
        <f t="shared" si="510"/>
        <v>18-24</v>
      </c>
      <c r="P3308" s="3" t="str">
        <f t="shared" si="511"/>
        <v>&lt;10h</v>
      </c>
      <c r="Q3308" s="3" t="str">
        <f t="shared" si="512"/>
        <v>22-45d</v>
      </c>
      <c r="R3308" s="3" t="str">
        <f t="shared" si="513"/>
        <v>Medium</v>
      </c>
      <c r="S3308" s="3" t="str">
        <f t="shared" si="514"/>
        <v>High</v>
      </c>
      <c r="T3308" s="3" t="str">
        <f t="shared" si="515"/>
        <v>Active</v>
      </c>
      <c r="U3308" s="4">
        <f>1/(1+EXP(-(Predictive_Model!$B$5+((B3308-Predictive_Model!$B$20)/Predictive_Model!$C$20)*Predictive_Model!$D$20+((E3308-Predictive_Model!$B$21)/Predictive_Model!$C$21)*Predictive_Model!$D$21+((F3308-Predictive_Model!$B$22)/Predictive_Model!$C$22)*Predictive_Model!$D$22+((I3308-Predictive_Model!$B$23)/Predictive_Model!$C$23)*Predictive_Model!$D$23+((L3308-Predictive_Model!$B$24)/Predictive_Model!$C$24)*Predictive_Model!$D$24+((M3308-Predictive_Model!$B$25)/Predictive_Model!$C$25)*Predictive_Model!$D$25+IF(C3308="Male",Predictive_Model!$D$31,IF(C3308="Other",Predictive_Model!$D$32,0))+IF(D3308="Premium",Predictive_Model!$D$34,IF(D3308="Standard",Predictive_Model!$D$35,0))+IF(G3308="Asia",Predictive_Model!$D$37,IF(G3308="Europe",Predictive_Model!$D$38,IF(G3308="North America",Predictive_Model!$D$39,IF(G3308="Oceania",Predictive_Model!$D$40,IF(G3308="South America",Predictive_Model!$D$41,0)))))+IF(H3308="Laptop",Predictive_Model!$D$43,IF(H3308="Mobile",Predictive_Model!$D$44,IF(H3308="TV",Predictive_Model!$D$45,IF(H3308="Tablet",Predictive_Model!$D$46,0))))+IF(K3308="Crypto",Predictive_Model!$D$48,IF(K3308="Debit Card",Predictive_Model!$D$49,IF(K3308="Gift Card",Predictive_Model!$D$50,IF(K3308="PayPal",Predictive_Model!$D$51,0))))+IF(N3308="Comedy",Predictive_Model!$D$53,IF(N3308="Documentary",Predictive_Model!$D$54,IF(N3308="Drama",Predictive_Model!$D$55,IF(N3308="Horror",Predictive_Model!$D$56,IF(N3308="Romance",Predictive_Model!$D$57,IF(N3308="Sci-Fi",Predictive_Model!$D$58,0)))))))))</f>
        <v>0.25765122726268391</v>
      </c>
      <c r="V3308" s="3" t="str">
        <f t="shared" si="516"/>
        <v>Medium</v>
      </c>
      <c r="W3308" s="6">
        <f t="shared" si="517"/>
        <v>4.635145578455683</v>
      </c>
      <c r="X3308" s="3" t="str">
        <f t="shared" si="518"/>
        <v>Monitor</v>
      </c>
      <c r="Y3308" s="3" t="str">
        <f t="shared" si="519"/>
        <v>OK</v>
      </c>
    </row>
    <row r="3309" spans="1:25" x14ac:dyDescent="0.25">
      <c r="A3309" s="3" t="str">
        <f>Raw_Data!A3309</f>
        <v>54c05598-365d-4f0a-9053-47c773d60fb0</v>
      </c>
      <c r="B3309" s="3">
        <f>Raw_Data!B3309</f>
        <v>58</v>
      </c>
      <c r="C3309" s="3" t="str">
        <f>Raw_Data!C3309</f>
        <v>Male</v>
      </c>
      <c r="D3309" s="3" t="str">
        <f>Raw_Data!D3309</f>
        <v>Standard</v>
      </c>
      <c r="E3309" s="3">
        <f>Raw_Data!E3309</f>
        <v>4.38</v>
      </c>
      <c r="F3309" s="3">
        <f>Raw_Data!F3309</f>
        <v>25</v>
      </c>
      <c r="G3309" s="3" t="str">
        <f>Raw_Data!G3309</f>
        <v>Africa</v>
      </c>
      <c r="H3309" s="3" t="str">
        <f>Raw_Data!H3309</f>
        <v>Tablet</v>
      </c>
      <c r="I3309" s="3">
        <f>Raw_Data!I3309</f>
        <v>13.99</v>
      </c>
      <c r="J3309" s="3">
        <f>Raw_Data!J3309</f>
        <v>1</v>
      </c>
      <c r="K3309" s="3" t="str">
        <f>Raw_Data!K3309</f>
        <v>Credit Card</v>
      </c>
      <c r="L3309" s="3">
        <f>Raw_Data!L3309</f>
        <v>1</v>
      </c>
      <c r="M3309" s="3">
        <f>Raw_Data!M3309</f>
        <v>0.17</v>
      </c>
      <c r="N3309" s="3" t="str">
        <f>Raw_Data!N3309</f>
        <v>Romance</v>
      </c>
      <c r="O3309" s="3" t="str">
        <f t="shared" si="510"/>
        <v>55-70</v>
      </c>
      <c r="P3309" s="3" t="str">
        <f t="shared" si="511"/>
        <v>&lt;10h</v>
      </c>
      <c r="Q3309" s="3" t="str">
        <f t="shared" si="512"/>
        <v>22-45d</v>
      </c>
      <c r="R3309" s="3" t="str">
        <f t="shared" si="513"/>
        <v>Medium</v>
      </c>
      <c r="S3309" s="3" t="str">
        <f t="shared" si="514"/>
        <v>Mid</v>
      </c>
      <c r="T3309" s="3" t="str">
        <f t="shared" si="515"/>
        <v>Churned</v>
      </c>
      <c r="U3309" s="4">
        <f>1/(1+EXP(-(Predictive_Model!$B$5+((B3309-Predictive_Model!$B$20)/Predictive_Model!$C$20)*Predictive_Model!$D$20+((E3309-Predictive_Model!$B$21)/Predictive_Model!$C$21)*Predictive_Model!$D$21+((F3309-Predictive_Model!$B$22)/Predictive_Model!$C$22)*Predictive_Model!$D$22+((I3309-Predictive_Model!$B$23)/Predictive_Model!$C$23)*Predictive_Model!$D$23+((L3309-Predictive_Model!$B$24)/Predictive_Model!$C$24)*Predictive_Model!$D$24+((M3309-Predictive_Model!$B$25)/Predictive_Model!$C$25)*Predictive_Model!$D$25+IF(C3309="Male",Predictive_Model!$D$31,IF(C3309="Other",Predictive_Model!$D$32,0))+IF(D3309="Premium",Predictive_Model!$D$34,IF(D3309="Standard",Predictive_Model!$D$35,0))+IF(G3309="Asia",Predictive_Model!$D$37,IF(G3309="Europe",Predictive_Model!$D$38,IF(G3309="North America",Predictive_Model!$D$39,IF(G3309="Oceania",Predictive_Model!$D$40,IF(G3309="South America",Predictive_Model!$D$41,0)))))+IF(H3309="Laptop",Predictive_Model!$D$43,IF(H3309="Mobile",Predictive_Model!$D$44,IF(H3309="TV",Predictive_Model!$D$45,IF(H3309="Tablet",Predictive_Model!$D$46,0))))+IF(K3309="Crypto",Predictive_Model!$D$48,IF(K3309="Debit Card",Predictive_Model!$D$49,IF(K3309="Gift Card",Predictive_Model!$D$50,IF(K3309="PayPal",Predictive_Model!$D$51,0))))+IF(N3309="Comedy",Predictive_Model!$D$53,IF(N3309="Documentary",Predictive_Model!$D$54,IF(N3309="Drama",Predictive_Model!$D$55,IF(N3309="Horror",Predictive_Model!$D$56,IF(N3309="Romance",Predictive_Model!$D$57,IF(N3309="Sci-Fi",Predictive_Model!$D$58,0)))))))))</f>
        <v>0.99845146500619741</v>
      </c>
      <c r="V3309" s="3" t="str">
        <f t="shared" si="516"/>
        <v>Critical</v>
      </c>
      <c r="W3309" s="6">
        <f t="shared" si="517"/>
        <v>13.99</v>
      </c>
      <c r="X3309" s="3" t="str">
        <f t="shared" si="518"/>
        <v>Priority 2</v>
      </c>
      <c r="Y3309" s="3" t="str">
        <f t="shared" si="519"/>
        <v>OK</v>
      </c>
    </row>
    <row r="3310" spans="1:25" x14ac:dyDescent="0.25">
      <c r="A3310" s="3" t="str">
        <f>Raw_Data!A3310</f>
        <v>33b1d71a-a301-4ff5-b31e-e0ae15703dc6</v>
      </c>
      <c r="B3310" s="3">
        <f>Raw_Data!B3310</f>
        <v>63</v>
      </c>
      <c r="C3310" s="3" t="str">
        <f>Raw_Data!C3310</f>
        <v>Other</v>
      </c>
      <c r="D3310" s="3" t="str">
        <f>Raw_Data!D3310</f>
        <v>Basic</v>
      </c>
      <c r="E3310" s="3">
        <f>Raw_Data!E3310</f>
        <v>14.16</v>
      </c>
      <c r="F3310" s="3">
        <f>Raw_Data!F3310</f>
        <v>45</v>
      </c>
      <c r="G3310" s="3" t="str">
        <f>Raw_Data!G3310</f>
        <v>Europe</v>
      </c>
      <c r="H3310" s="3" t="str">
        <f>Raw_Data!H3310</f>
        <v>Laptop</v>
      </c>
      <c r="I3310" s="3">
        <f>Raw_Data!I3310</f>
        <v>8.99</v>
      </c>
      <c r="J3310" s="3">
        <f>Raw_Data!J3310</f>
        <v>1</v>
      </c>
      <c r="K3310" s="3" t="str">
        <f>Raw_Data!K3310</f>
        <v>Credit Card</v>
      </c>
      <c r="L3310" s="3">
        <f>Raw_Data!L3310</f>
        <v>4</v>
      </c>
      <c r="M3310" s="3">
        <f>Raw_Data!M3310</f>
        <v>0.31</v>
      </c>
      <c r="N3310" s="3" t="str">
        <f>Raw_Data!N3310</f>
        <v>Romance</v>
      </c>
      <c r="O3310" s="3" t="str">
        <f t="shared" si="510"/>
        <v>55-70</v>
      </c>
      <c r="P3310" s="3" t="str">
        <f t="shared" si="511"/>
        <v>10-24h</v>
      </c>
      <c r="Q3310" s="3" t="str">
        <f t="shared" si="512"/>
        <v>22-45d</v>
      </c>
      <c r="R3310" s="3" t="str">
        <f t="shared" si="513"/>
        <v>Medium</v>
      </c>
      <c r="S3310" s="3" t="str">
        <f t="shared" si="514"/>
        <v>Low</v>
      </c>
      <c r="T3310" s="3" t="str">
        <f t="shared" si="515"/>
        <v>Churned</v>
      </c>
      <c r="U3310" s="4">
        <f>1/(1+EXP(-(Predictive_Model!$B$5+((B3310-Predictive_Model!$B$20)/Predictive_Model!$C$20)*Predictive_Model!$D$20+((E3310-Predictive_Model!$B$21)/Predictive_Model!$C$21)*Predictive_Model!$D$21+((F3310-Predictive_Model!$B$22)/Predictive_Model!$C$22)*Predictive_Model!$D$22+((I3310-Predictive_Model!$B$23)/Predictive_Model!$C$23)*Predictive_Model!$D$23+((L3310-Predictive_Model!$B$24)/Predictive_Model!$C$24)*Predictive_Model!$D$24+((M3310-Predictive_Model!$B$25)/Predictive_Model!$C$25)*Predictive_Model!$D$25+IF(C3310="Male",Predictive_Model!$D$31,IF(C3310="Other",Predictive_Model!$D$32,0))+IF(D3310="Premium",Predictive_Model!$D$34,IF(D3310="Standard",Predictive_Model!$D$35,0))+IF(G3310="Asia",Predictive_Model!$D$37,IF(G3310="Europe",Predictive_Model!$D$38,IF(G3310="North America",Predictive_Model!$D$39,IF(G3310="Oceania",Predictive_Model!$D$40,IF(G3310="South America",Predictive_Model!$D$41,0)))))+IF(H3310="Laptop",Predictive_Model!$D$43,IF(H3310="Mobile",Predictive_Model!$D$44,IF(H3310="TV",Predictive_Model!$D$45,IF(H3310="Tablet",Predictive_Model!$D$46,0))))+IF(K3310="Crypto",Predictive_Model!$D$48,IF(K3310="Debit Card",Predictive_Model!$D$49,IF(K3310="Gift Card",Predictive_Model!$D$50,IF(K3310="PayPal",Predictive_Model!$D$51,0))))+IF(N3310="Comedy",Predictive_Model!$D$53,IF(N3310="Documentary",Predictive_Model!$D$54,IF(N3310="Drama",Predictive_Model!$D$55,IF(N3310="Horror",Predictive_Model!$D$56,IF(N3310="Romance",Predictive_Model!$D$57,IF(N3310="Sci-Fi",Predictive_Model!$D$58,0)))))))))</f>
        <v>0.95970360083575734</v>
      </c>
      <c r="V3310" s="3" t="str">
        <f t="shared" si="516"/>
        <v>Critical</v>
      </c>
      <c r="W3310" s="6">
        <f t="shared" si="517"/>
        <v>8.99</v>
      </c>
      <c r="X3310" s="3" t="str">
        <f t="shared" si="518"/>
        <v>Priority 2</v>
      </c>
      <c r="Y3310" s="3" t="str">
        <f t="shared" si="519"/>
        <v>OK</v>
      </c>
    </row>
    <row r="3311" spans="1:25" x14ac:dyDescent="0.25">
      <c r="A3311" s="3" t="str">
        <f>Raw_Data!A3311</f>
        <v>a7e66b70-b8a9-466c-83c2-28f7ee12b1f5</v>
      </c>
      <c r="B3311" s="3">
        <f>Raw_Data!B3311</f>
        <v>50</v>
      </c>
      <c r="C3311" s="3" t="str">
        <f>Raw_Data!C3311</f>
        <v>Female</v>
      </c>
      <c r="D3311" s="3" t="str">
        <f>Raw_Data!D3311</f>
        <v>Standard</v>
      </c>
      <c r="E3311" s="3">
        <f>Raw_Data!E3311</f>
        <v>23.31</v>
      </c>
      <c r="F3311" s="3">
        <f>Raw_Data!F3311</f>
        <v>5</v>
      </c>
      <c r="G3311" s="3" t="str">
        <f>Raw_Data!G3311</f>
        <v>South America</v>
      </c>
      <c r="H3311" s="3" t="str">
        <f>Raw_Data!H3311</f>
        <v>Tablet</v>
      </c>
      <c r="I3311" s="3">
        <f>Raw_Data!I3311</f>
        <v>13.99</v>
      </c>
      <c r="J3311" s="3">
        <f>Raw_Data!J3311</f>
        <v>0</v>
      </c>
      <c r="K3311" s="3" t="str">
        <f>Raw_Data!K3311</f>
        <v>Credit Card</v>
      </c>
      <c r="L3311" s="3">
        <f>Raw_Data!L3311</f>
        <v>1</v>
      </c>
      <c r="M3311" s="3">
        <f>Raw_Data!M3311</f>
        <v>3.88</v>
      </c>
      <c r="N3311" s="3" t="str">
        <f>Raw_Data!N3311</f>
        <v>Action</v>
      </c>
      <c r="O3311" s="3" t="str">
        <f t="shared" si="510"/>
        <v>45-54</v>
      </c>
      <c r="P3311" s="3" t="str">
        <f t="shared" si="511"/>
        <v>10-24h</v>
      </c>
      <c r="Q3311" s="3" t="str">
        <f t="shared" si="512"/>
        <v>0-7d</v>
      </c>
      <c r="R3311" s="3" t="str">
        <f t="shared" si="513"/>
        <v>Medium</v>
      </c>
      <c r="S3311" s="3" t="str">
        <f t="shared" si="514"/>
        <v>Mid</v>
      </c>
      <c r="T3311" s="3" t="str">
        <f t="shared" si="515"/>
        <v>Active</v>
      </c>
      <c r="U3311" s="4">
        <f>1/(1+EXP(-(Predictive_Model!$B$5+((B3311-Predictive_Model!$B$20)/Predictive_Model!$C$20)*Predictive_Model!$D$20+((E3311-Predictive_Model!$B$21)/Predictive_Model!$C$21)*Predictive_Model!$D$21+((F3311-Predictive_Model!$B$22)/Predictive_Model!$C$22)*Predictive_Model!$D$22+((I3311-Predictive_Model!$B$23)/Predictive_Model!$C$23)*Predictive_Model!$D$23+((L3311-Predictive_Model!$B$24)/Predictive_Model!$C$24)*Predictive_Model!$D$24+((M3311-Predictive_Model!$B$25)/Predictive_Model!$C$25)*Predictive_Model!$D$25+IF(C3311="Male",Predictive_Model!$D$31,IF(C3311="Other",Predictive_Model!$D$32,0))+IF(D3311="Premium",Predictive_Model!$D$34,IF(D3311="Standard",Predictive_Model!$D$35,0))+IF(G3311="Asia",Predictive_Model!$D$37,IF(G3311="Europe",Predictive_Model!$D$38,IF(G3311="North America",Predictive_Model!$D$39,IF(G3311="Oceania",Predictive_Model!$D$40,IF(G3311="South America",Predictive_Model!$D$41,0)))))+IF(H3311="Laptop",Predictive_Model!$D$43,IF(H3311="Mobile",Predictive_Model!$D$44,IF(H3311="TV",Predictive_Model!$D$45,IF(H3311="Tablet",Predictive_Model!$D$46,0))))+IF(K3311="Crypto",Predictive_Model!$D$48,IF(K3311="Debit Card",Predictive_Model!$D$49,IF(K3311="Gift Card",Predictive_Model!$D$50,IF(K3311="PayPal",Predictive_Model!$D$51,0))))+IF(N3311="Comedy",Predictive_Model!$D$53,IF(N3311="Documentary",Predictive_Model!$D$54,IF(N3311="Drama",Predictive_Model!$D$55,IF(N3311="Horror",Predictive_Model!$D$56,IF(N3311="Romance",Predictive_Model!$D$57,IF(N3311="Sci-Fi",Predictive_Model!$D$58,0)))))))))</f>
        <v>2.6218450176675054E-4</v>
      </c>
      <c r="V3311" s="3" t="str">
        <f t="shared" si="516"/>
        <v>Low</v>
      </c>
      <c r="W3311" s="6">
        <f t="shared" si="517"/>
        <v>3.6679611797168403E-3</v>
      </c>
      <c r="X3311" s="3" t="str">
        <f t="shared" si="518"/>
        <v>Monitor</v>
      </c>
      <c r="Y3311" s="3" t="str">
        <f t="shared" si="519"/>
        <v>OK</v>
      </c>
    </row>
    <row r="3312" spans="1:25" x14ac:dyDescent="0.25">
      <c r="A3312" s="3" t="str">
        <f>Raw_Data!A3312</f>
        <v>23738ea6-6051-407f-b134-54b5abf97c76</v>
      </c>
      <c r="B3312" s="3">
        <f>Raw_Data!B3312</f>
        <v>43</v>
      </c>
      <c r="C3312" s="3" t="str">
        <f>Raw_Data!C3312</f>
        <v>Other</v>
      </c>
      <c r="D3312" s="3" t="str">
        <f>Raw_Data!D3312</f>
        <v>Premium</v>
      </c>
      <c r="E3312" s="3">
        <f>Raw_Data!E3312</f>
        <v>4.96</v>
      </c>
      <c r="F3312" s="3">
        <f>Raw_Data!F3312</f>
        <v>34</v>
      </c>
      <c r="G3312" s="3" t="str">
        <f>Raw_Data!G3312</f>
        <v>Europe</v>
      </c>
      <c r="H3312" s="3" t="str">
        <f>Raw_Data!H3312</f>
        <v>TV</v>
      </c>
      <c r="I3312" s="3">
        <f>Raw_Data!I3312</f>
        <v>17.989999999999998</v>
      </c>
      <c r="J3312" s="3">
        <f>Raw_Data!J3312</f>
        <v>1</v>
      </c>
      <c r="K3312" s="3" t="str">
        <f>Raw_Data!K3312</f>
        <v>Crypto</v>
      </c>
      <c r="L3312" s="3">
        <f>Raw_Data!L3312</f>
        <v>3</v>
      </c>
      <c r="M3312" s="3">
        <f>Raw_Data!M3312</f>
        <v>0.14000000000000001</v>
      </c>
      <c r="N3312" s="3" t="str">
        <f>Raw_Data!N3312</f>
        <v>Documentary</v>
      </c>
      <c r="O3312" s="3" t="str">
        <f t="shared" si="510"/>
        <v>35-44</v>
      </c>
      <c r="P3312" s="3" t="str">
        <f t="shared" si="511"/>
        <v>&lt;10h</v>
      </c>
      <c r="Q3312" s="3" t="str">
        <f t="shared" si="512"/>
        <v>22-45d</v>
      </c>
      <c r="R3312" s="3" t="str">
        <f t="shared" si="513"/>
        <v>Medium</v>
      </c>
      <c r="S3312" s="3" t="str">
        <f t="shared" si="514"/>
        <v>High</v>
      </c>
      <c r="T3312" s="3" t="str">
        <f t="shared" si="515"/>
        <v>Churned</v>
      </c>
      <c r="U3312" s="4">
        <f>1/(1+EXP(-(Predictive_Model!$B$5+((B3312-Predictive_Model!$B$20)/Predictive_Model!$C$20)*Predictive_Model!$D$20+((E3312-Predictive_Model!$B$21)/Predictive_Model!$C$21)*Predictive_Model!$D$21+((F3312-Predictive_Model!$B$22)/Predictive_Model!$C$22)*Predictive_Model!$D$22+((I3312-Predictive_Model!$B$23)/Predictive_Model!$C$23)*Predictive_Model!$D$23+((L3312-Predictive_Model!$B$24)/Predictive_Model!$C$24)*Predictive_Model!$D$24+((M3312-Predictive_Model!$B$25)/Predictive_Model!$C$25)*Predictive_Model!$D$25+IF(C3312="Male",Predictive_Model!$D$31,IF(C3312="Other",Predictive_Model!$D$32,0))+IF(D3312="Premium",Predictive_Model!$D$34,IF(D3312="Standard",Predictive_Model!$D$35,0))+IF(G3312="Asia",Predictive_Model!$D$37,IF(G3312="Europe",Predictive_Model!$D$38,IF(G3312="North America",Predictive_Model!$D$39,IF(G3312="Oceania",Predictive_Model!$D$40,IF(G3312="South America",Predictive_Model!$D$41,0)))))+IF(H3312="Laptop",Predictive_Model!$D$43,IF(H3312="Mobile",Predictive_Model!$D$44,IF(H3312="TV",Predictive_Model!$D$45,IF(H3312="Tablet",Predictive_Model!$D$46,0))))+IF(K3312="Crypto",Predictive_Model!$D$48,IF(K3312="Debit Card",Predictive_Model!$D$49,IF(K3312="Gift Card",Predictive_Model!$D$50,IF(K3312="PayPal",Predictive_Model!$D$51,0))))+IF(N3312="Comedy",Predictive_Model!$D$53,IF(N3312="Documentary",Predictive_Model!$D$54,IF(N3312="Drama",Predictive_Model!$D$55,IF(N3312="Horror",Predictive_Model!$D$56,IF(N3312="Romance",Predictive_Model!$D$57,IF(N3312="Sci-Fi",Predictive_Model!$D$58,0)))))))))</f>
        <v>0.92273960079267892</v>
      </c>
      <c r="V3312" s="3" t="str">
        <f t="shared" si="516"/>
        <v>Critical</v>
      </c>
      <c r="W3312" s="6">
        <f t="shared" si="517"/>
        <v>17.989999999999998</v>
      </c>
      <c r="X3312" s="3" t="str">
        <f t="shared" si="518"/>
        <v>Priority 1</v>
      </c>
      <c r="Y3312" s="3" t="str">
        <f t="shared" si="519"/>
        <v>OK</v>
      </c>
    </row>
    <row r="3313" spans="1:25" x14ac:dyDescent="0.25">
      <c r="A3313" s="3" t="str">
        <f>Raw_Data!A3313</f>
        <v>127c0924-f08c-4b58-826e-eaba5d7e5684</v>
      </c>
      <c r="B3313" s="3">
        <f>Raw_Data!B3313</f>
        <v>46</v>
      </c>
      <c r="C3313" s="3" t="str">
        <f>Raw_Data!C3313</f>
        <v>Male</v>
      </c>
      <c r="D3313" s="3" t="str">
        <f>Raw_Data!D3313</f>
        <v>Standard</v>
      </c>
      <c r="E3313" s="3">
        <f>Raw_Data!E3313</f>
        <v>18.14</v>
      </c>
      <c r="F3313" s="3">
        <f>Raw_Data!F3313</f>
        <v>45</v>
      </c>
      <c r="G3313" s="3" t="str">
        <f>Raw_Data!G3313</f>
        <v>Europe</v>
      </c>
      <c r="H3313" s="3" t="str">
        <f>Raw_Data!H3313</f>
        <v>Desktop</v>
      </c>
      <c r="I3313" s="3">
        <f>Raw_Data!I3313</f>
        <v>13.99</v>
      </c>
      <c r="J3313" s="3">
        <f>Raw_Data!J3313</f>
        <v>1</v>
      </c>
      <c r="K3313" s="3" t="str">
        <f>Raw_Data!K3313</f>
        <v>Credit Card</v>
      </c>
      <c r="L3313" s="3">
        <f>Raw_Data!L3313</f>
        <v>2</v>
      </c>
      <c r="M3313" s="3">
        <f>Raw_Data!M3313</f>
        <v>0.39</v>
      </c>
      <c r="N3313" s="3" t="str">
        <f>Raw_Data!N3313</f>
        <v>Sci-Fi</v>
      </c>
      <c r="O3313" s="3" t="str">
        <f t="shared" si="510"/>
        <v>45-54</v>
      </c>
      <c r="P3313" s="3" t="str">
        <f t="shared" si="511"/>
        <v>10-24h</v>
      </c>
      <c r="Q3313" s="3" t="str">
        <f t="shared" si="512"/>
        <v>22-45d</v>
      </c>
      <c r="R3313" s="3" t="str">
        <f t="shared" si="513"/>
        <v>Medium</v>
      </c>
      <c r="S3313" s="3" t="str">
        <f t="shared" si="514"/>
        <v>Mid</v>
      </c>
      <c r="T3313" s="3" t="str">
        <f t="shared" si="515"/>
        <v>Churned</v>
      </c>
      <c r="U3313" s="4">
        <f>1/(1+EXP(-(Predictive_Model!$B$5+((B3313-Predictive_Model!$B$20)/Predictive_Model!$C$20)*Predictive_Model!$D$20+((E3313-Predictive_Model!$B$21)/Predictive_Model!$C$21)*Predictive_Model!$D$21+((F3313-Predictive_Model!$B$22)/Predictive_Model!$C$22)*Predictive_Model!$D$22+((I3313-Predictive_Model!$B$23)/Predictive_Model!$C$23)*Predictive_Model!$D$23+((L3313-Predictive_Model!$B$24)/Predictive_Model!$C$24)*Predictive_Model!$D$24+((M3313-Predictive_Model!$B$25)/Predictive_Model!$C$25)*Predictive_Model!$D$25+IF(C3313="Male",Predictive_Model!$D$31,IF(C3313="Other",Predictive_Model!$D$32,0))+IF(D3313="Premium",Predictive_Model!$D$34,IF(D3313="Standard",Predictive_Model!$D$35,0))+IF(G3313="Asia",Predictive_Model!$D$37,IF(G3313="Europe",Predictive_Model!$D$38,IF(G3313="North America",Predictive_Model!$D$39,IF(G3313="Oceania",Predictive_Model!$D$40,IF(G3313="South America",Predictive_Model!$D$41,0)))))+IF(H3313="Laptop",Predictive_Model!$D$43,IF(H3313="Mobile",Predictive_Model!$D$44,IF(H3313="TV",Predictive_Model!$D$45,IF(H3313="Tablet",Predictive_Model!$D$46,0))))+IF(K3313="Crypto",Predictive_Model!$D$48,IF(K3313="Debit Card",Predictive_Model!$D$49,IF(K3313="Gift Card",Predictive_Model!$D$50,IF(K3313="PayPal",Predictive_Model!$D$51,0))))+IF(N3313="Comedy",Predictive_Model!$D$53,IF(N3313="Documentary",Predictive_Model!$D$54,IF(N3313="Drama",Predictive_Model!$D$55,IF(N3313="Horror",Predictive_Model!$D$56,IF(N3313="Romance",Predictive_Model!$D$57,IF(N3313="Sci-Fi",Predictive_Model!$D$58,0)))))))))</f>
        <v>0.89800545097092055</v>
      </c>
      <c r="V3313" s="3" t="str">
        <f t="shared" si="516"/>
        <v>Critical</v>
      </c>
      <c r="W3313" s="6">
        <f t="shared" si="517"/>
        <v>13.99</v>
      </c>
      <c r="X3313" s="3" t="str">
        <f t="shared" si="518"/>
        <v>Priority 2</v>
      </c>
      <c r="Y3313" s="3" t="str">
        <f t="shared" si="519"/>
        <v>OK</v>
      </c>
    </row>
    <row r="3314" spans="1:25" x14ac:dyDescent="0.25">
      <c r="A3314" s="3" t="str">
        <f>Raw_Data!A3314</f>
        <v>5db3f1f4-2a78-4905-a404-38b184a190d4</v>
      </c>
      <c r="B3314" s="3">
        <f>Raw_Data!B3314</f>
        <v>19</v>
      </c>
      <c r="C3314" s="3" t="str">
        <f>Raw_Data!C3314</f>
        <v>Other</v>
      </c>
      <c r="D3314" s="3" t="str">
        <f>Raw_Data!D3314</f>
        <v>Basic</v>
      </c>
      <c r="E3314" s="3">
        <f>Raw_Data!E3314</f>
        <v>4.42</v>
      </c>
      <c r="F3314" s="3">
        <f>Raw_Data!F3314</f>
        <v>0</v>
      </c>
      <c r="G3314" s="3" t="str">
        <f>Raw_Data!G3314</f>
        <v>Europe</v>
      </c>
      <c r="H3314" s="3" t="str">
        <f>Raw_Data!H3314</f>
        <v>Laptop</v>
      </c>
      <c r="I3314" s="3">
        <f>Raw_Data!I3314</f>
        <v>8.99</v>
      </c>
      <c r="J3314" s="3">
        <f>Raw_Data!J3314</f>
        <v>0</v>
      </c>
      <c r="K3314" s="3" t="str">
        <f>Raw_Data!K3314</f>
        <v>Credit Card</v>
      </c>
      <c r="L3314" s="3">
        <f>Raw_Data!L3314</f>
        <v>3</v>
      </c>
      <c r="M3314" s="3">
        <f>Raw_Data!M3314</f>
        <v>4.42</v>
      </c>
      <c r="N3314" s="3" t="str">
        <f>Raw_Data!N3314</f>
        <v>Drama</v>
      </c>
      <c r="O3314" s="3" t="str">
        <f t="shared" si="510"/>
        <v>18-24</v>
      </c>
      <c r="P3314" s="3" t="str">
        <f t="shared" si="511"/>
        <v>&lt;10h</v>
      </c>
      <c r="Q3314" s="3" t="str">
        <f t="shared" si="512"/>
        <v>0-7d</v>
      </c>
      <c r="R3314" s="3" t="str">
        <f t="shared" si="513"/>
        <v>Medium</v>
      </c>
      <c r="S3314" s="3" t="str">
        <f t="shared" si="514"/>
        <v>Low</v>
      </c>
      <c r="T3314" s="3" t="str">
        <f t="shared" si="515"/>
        <v>Active</v>
      </c>
      <c r="U3314" s="4">
        <f>1/(1+EXP(-(Predictive_Model!$B$5+((B3314-Predictive_Model!$B$20)/Predictive_Model!$C$20)*Predictive_Model!$D$20+((E3314-Predictive_Model!$B$21)/Predictive_Model!$C$21)*Predictive_Model!$D$21+((F3314-Predictive_Model!$B$22)/Predictive_Model!$C$22)*Predictive_Model!$D$22+((I3314-Predictive_Model!$B$23)/Predictive_Model!$C$23)*Predictive_Model!$D$23+((L3314-Predictive_Model!$B$24)/Predictive_Model!$C$24)*Predictive_Model!$D$24+((M3314-Predictive_Model!$B$25)/Predictive_Model!$C$25)*Predictive_Model!$D$25+IF(C3314="Male",Predictive_Model!$D$31,IF(C3314="Other",Predictive_Model!$D$32,0))+IF(D3314="Premium",Predictive_Model!$D$34,IF(D3314="Standard",Predictive_Model!$D$35,0))+IF(G3314="Asia",Predictive_Model!$D$37,IF(G3314="Europe",Predictive_Model!$D$38,IF(G3314="North America",Predictive_Model!$D$39,IF(G3314="Oceania",Predictive_Model!$D$40,IF(G3314="South America",Predictive_Model!$D$41,0)))))+IF(H3314="Laptop",Predictive_Model!$D$43,IF(H3314="Mobile",Predictive_Model!$D$44,IF(H3314="TV",Predictive_Model!$D$45,IF(H3314="Tablet",Predictive_Model!$D$46,0))))+IF(K3314="Crypto",Predictive_Model!$D$48,IF(K3314="Debit Card",Predictive_Model!$D$49,IF(K3314="Gift Card",Predictive_Model!$D$50,IF(K3314="PayPal",Predictive_Model!$D$51,0))))+IF(N3314="Comedy",Predictive_Model!$D$53,IF(N3314="Documentary",Predictive_Model!$D$54,IF(N3314="Drama",Predictive_Model!$D$55,IF(N3314="Horror",Predictive_Model!$D$56,IF(N3314="Romance",Predictive_Model!$D$57,IF(N3314="Sci-Fi",Predictive_Model!$D$58,0)))))))))</f>
        <v>2.6662237726888765E-3</v>
      </c>
      <c r="V3314" s="3" t="str">
        <f t="shared" si="516"/>
        <v>Low</v>
      </c>
      <c r="W3314" s="6">
        <f t="shared" si="517"/>
        <v>2.3969351716473002E-2</v>
      </c>
      <c r="X3314" s="3" t="str">
        <f t="shared" si="518"/>
        <v>Monitor</v>
      </c>
      <c r="Y3314" s="3" t="str">
        <f t="shared" si="519"/>
        <v>OK</v>
      </c>
    </row>
    <row r="3315" spans="1:25" x14ac:dyDescent="0.25">
      <c r="A3315" s="3" t="str">
        <f>Raw_Data!A3315</f>
        <v>ca048e28-c4a0-423c-abe2-a0da5ead69a1</v>
      </c>
      <c r="B3315" s="3">
        <f>Raw_Data!B3315</f>
        <v>64</v>
      </c>
      <c r="C3315" s="3" t="str">
        <f>Raw_Data!C3315</f>
        <v>Other</v>
      </c>
      <c r="D3315" s="3" t="str">
        <f>Raw_Data!D3315</f>
        <v>Standard</v>
      </c>
      <c r="E3315" s="3">
        <f>Raw_Data!E3315</f>
        <v>19.87</v>
      </c>
      <c r="F3315" s="3">
        <f>Raw_Data!F3315</f>
        <v>41</v>
      </c>
      <c r="G3315" s="3" t="str">
        <f>Raw_Data!G3315</f>
        <v>South America</v>
      </c>
      <c r="H3315" s="3" t="str">
        <f>Raw_Data!H3315</f>
        <v>Mobile</v>
      </c>
      <c r="I3315" s="3">
        <f>Raw_Data!I3315</f>
        <v>13.99</v>
      </c>
      <c r="J3315" s="3">
        <f>Raw_Data!J3315</f>
        <v>0</v>
      </c>
      <c r="K3315" s="3" t="str">
        <f>Raw_Data!K3315</f>
        <v>Credit Card</v>
      </c>
      <c r="L3315" s="3">
        <f>Raw_Data!L3315</f>
        <v>5</v>
      </c>
      <c r="M3315" s="3">
        <f>Raw_Data!M3315</f>
        <v>0.47</v>
      </c>
      <c r="N3315" s="3" t="str">
        <f>Raw_Data!N3315</f>
        <v>Romance</v>
      </c>
      <c r="O3315" s="3" t="str">
        <f t="shared" si="510"/>
        <v>55-70</v>
      </c>
      <c r="P3315" s="3" t="str">
        <f t="shared" si="511"/>
        <v>10-24h</v>
      </c>
      <c r="Q3315" s="3" t="str">
        <f t="shared" si="512"/>
        <v>22-45d</v>
      </c>
      <c r="R3315" s="3" t="str">
        <f t="shared" si="513"/>
        <v>Medium</v>
      </c>
      <c r="S3315" s="3" t="str">
        <f t="shared" si="514"/>
        <v>Mid</v>
      </c>
      <c r="T3315" s="3" t="str">
        <f t="shared" si="515"/>
        <v>Active</v>
      </c>
      <c r="U3315" s="4">
        <f>1/(1+EXP(-(Predictive_Model!$B$5+((B3315-Predictive_Model!$B$20)/Predictive_Model!$C$20)*Predictive_Model!$D$20+((E3315-Predictive_Model!$B$21)/Predictive_Model!$C$21)*Predictive_Model!$D$21+((F3315-Predictive_Model!$B$22)/Predictive_Model!$C$22)*Predictive_Model!$D$22+((I3315-Predictive_Model!$B$23)/Predictive_Model!$C$23)*Predictive_Model!$D$23+((L3315-Predictive_Model!$B$24)/Predictive_Model!$C$24)*Predictive_Model!$D$24+((M3315-Predictive_Model!$B$25)/Predictive_Model!$C$25)*Predictive_Model!$D$25+IF(C3315="Male",Predictive_Model!$D$31,IF(C3315="Other",Predictive_Model!$D$32,0))+IF(D3315="Premium",Predictive_Model!$D$34,IF(D3315="Standard",Predictive_Model!$D$35,0))+IF(G3315="Asia",Predictive_Model!$D$37,IF(G3315="Europe",Predictive_Model!$D$38,IF(G3315="North America",Predictive_Model!$D$39,IF(G3315="Oceania",Predictive_Model!$D$40,IF(G3315="South America",Predictive_Model!$D$41,0)))))+IF(H3315="Laptop",Predictive_Model!$D$43,IF(H3315="Mobile",Predictive_Model!$D$44,IF(H3315="TV",Predictive_Model!$D$45,IF(H3315="Tablet",Predictive_Model!$D$46,0))))+IF(K3315="Crypto",Predictive_Model!$D$48,IF(K3315="Debit Card",Predictive_Model!$D$49,IF(K3315="Gift Card",Predictive_Model!$D$50,IF(K3315="PayPal",Predictive_Model!$D$51,0))))+IF(N3315="Comedy",Predictive_Model!$D$53,IF(N3315="Documentary",Predictive_Model!$D$54,IF(N3315="Drama",Predictive_Model!$D$55,IF(N3315="Horror",Predictive_Model!$D$56,IF(N3315="Romance",Predictive_Model!$D$57,IF(N3315="Sci-Fi",Predictive_Model!$D$58,0)))))))))</f>
        <v>0.58205779358947196</v>
      </c>
      <c r="V3315" s="3" t="str">
        <f t="shared" si="516"/>
        <v>High</v>
      </c>
      <c r="W3315" s="6">
        <f t="shared" si="517"/>
        <v>8.1429885323167124</v>
      </c>
      <c r="X3315" s="3" t="str">
        <f t="shared" si="518"/>
        <v>Priority 2</v>
      </c>
      <c r="Y3315" s="3" t="str">
        <f t="shared" si="519"/>
        <v>OK</v>
      </c>
    </row>
    <row r="3316" spans="1:25" x14ac:dyDescent="0.25">
      <c r="A3316" s="3" t="str">
        <f>Raw_Data!A3316</f>
        <v>ece55bb3-fc9a-4a30-92b0-fb95a55aec51</v>
      </c>
      <c r="B3316" s="3">
        <f>Raw_Data!B3316</f>
        <v>59</v>
      </c>
      <c r="C3316" s="3" t="str">
        <f>Raw_Data!C3316</f>
        <v>Male</v>
      </c>
      <c r="D3316" s="3" t="str">
        <f>Raw_Data!D3316</f>
        <v>Standard</v>
      </c>
      <c r="E3316" s="3">
        <f>Raw_Data!E3316</f>
        <v>25.89</v>
      </c>
      <c r="F3316" s="3">
        <f>Raw_Data!F3316</f>
        <v>58</v>
      </c>
      <c r="G3316" s="3" t="str">
        <f>Raw_Data!G3316</f>
        <v>North America</v>
      </c>
      <c r="H3316" s="3" t="str">
        <f>Raw_Data!H3316</f>
        <v>Desktop</v>
      </c>
      <c r="I3316" s="3">
        <f>Raw_Data!I3316</f>
        <v>13.99</v>
      </c>
      <c r="J3316" s="3">
        <f>Raw_Data!J3316</f>
        <v>0</v>
      </c>
      <c r="K3316" s="3" t="str">
        <f>Raw_Data!K3316</f>
        <v>Debit Card</v>
      </c>
      <c r="L3316" s="3">
        <f>Raw_Data!L3316</f>
        <v>1</v>
      </c>
      <c r="M3316" s="3">
        <f>Raw_Data!M3316</f>
        <v>0.44</v>
      </c>
      <c r="N3316" s="3" t="str">
        <f>Raw_Data!N3316</f>
        <v>Documentary</v>
      </c>
      <c r="O3316" s="3" t="str">
        <f t="shared" si="510"/>
        <v>55-70</v>
      </c>
      <c r="P3316" s="3" t="str">
        <f t="shared" si="511"/>
        <v>25-49h</v>
      </c>
      <c r="Q3316" s="3" t="str">
        <f t="shared" si="512"/>
        <v>46-60d</v>
      </c>
      <c r="R3316" s="3" t="str">
        <f t="shared" si="513"/>
        <v>Medium</v>
      </c>
      <c r="S3316" s="3" t="str">
        <f t="shared" si="514"/>
        <v>Mid</v>
      </c>
      <c r="T3316" s="3" t="str">
        <f t="shared" si="515"/>
        <v>Active</v>
      </c>
      <c r="U3316" s="4">
        <f>1/(1+EXP(-(Predictive_Model!$B$5+((B3316-Predictive_Model!$B$20)/Predictive_Model!$C$20)*Predictive_Model!$D$20+((E3316-Predictive_Model!$B$21)/Predictive_Model!$C$21)*Predictive_Model!$D$21+((F3316-Predictive_Model!$B$22)/Predictive_Model!$C$22)*Predictive_Model!$D$22+((I3316-Predictive_Model!$B$23)/Predictive_Model!$C$23)*Predictive_Model!$D$23+((L3316-Predictive_Model!$B$24)/Predictive_Model!$C$24)*Predictive_Model!$D$24+((M3316-Predictive_Model!$B$25)/Predictive_Model!$C$25)*Predictive_Model!$D$25+IF(C3316="Male",Predictive_Model!$D$31,IF(C3316="Other",Predictive_Model!$D$32,0))+IF(D3316="Premium",Predictive_Model!$D$34,IF(D3316="Standard",Predictive_Model!$D$35,0))+IF(G3316="Asia",Predictive_Model!$D$37,IF(G3316="Europe",Predictive_Model!$D$38,IF(G3316="North America",Predictive_Model!$D$39,IF(G3316="Oceania",Predictive_Model!$D$40,IF(G3316="South America",Predictive_Model!$D$41,0)))))+IF(H3316="Laptop",Predictive_Model!$D$43,IF(H3316="Mobile",Predictive_Model!$D$44,IF(H3316="TV",Predictive_Model!$D$45,IF(H3316="Tablet",Predictive_Model!$D$46,0))))+IF(K3316="Crypto",Predictive_Model!$D$48,IF(K3316="Debit Card",Predictive_Model!$D$49,IF(K3316="Gift Card",Predictive_Model!$D$50,IF(K3316="PayPal",Predictive_Model!$D$51,0))))+IF(N3316="Comedy",Predictive_Model!$D$53,IF(N3316="Documentary",Predictive_Model!$D$54,IF(N3316="Drama",Predictive_Model!$D$55,IF(N3316="Horror",Predictive_Model!$D$56,IF(N3316="Romance",Predictive_Model!$D$57,IF(N3316="Sci-Fi",Predictive_Model!$D$58,0)))))))))</f>
        <v>0.87897346202127757</v>
      </c>
      <c r="V3316" s="3" t="str">
        <f t="shared" si="516"/>
        <v>Critical</v>
      </c>
      <c r="W3316" s="6">
        <f t="shared" si="517"/>
        <v>12.296838733677674</v>
      </c>
      <c r="X3316" s="3" t="str">
        <f t="shared" si="518"/>
        <v>Priority 2</v>
      </c>
      <c r="Y3316" s="3" t="str">
        <f t="shared" si="519"/>
        <v>OK</v>
      </c>
    </row>
    <row r="3317" spans="1:25" x14ac:dyDescent="0.25">
      <c r="A3317" s="3" t="str">
        <f>Raw_Data!A3317</f>
        <v>2f262b29-6001-432d-9f5c-0f6558826627</v>
      </c>
      <c r="B3317" s="3">
        <f>Raw_Data!B3317</f>
        <v>66</v>
      </c>
      <c r="C3317" s="3" t="str">
        <f>Raw_Data!C3317</f>
        <v>Other</v>
      </c>
      <c r="D3317" s="3" t="str">
        <f>Raw_Data!D3317</f>
        <v>Premium</v>
      </c>
      <c r="E3317" s="3">
        <f>Raw_Data!E3317</f>
        <v>51.07</v>
      </c>
      <c r="F3317" s="3">
        <f>Raw_Data!F3317</f>
        <v>9</v>
      </c>
      <c r="G3317" s="3" t="str">
        <f>Raw_Data!G3317</f>
        <v>Africa</v>
      </c>
      <c r="H3317" s="3" t="str">
        <f>Raw_Data!H3317</f>
        <v>Laptop</v>
      </c>
      <c r="I3317" s="3">
        <f>Raw_Data!I3317</f>
        <v>17.989999999999998</v>
      </c>
      <c r="J3317" s="3">
        <f>Raw_Data!J3317</f>
        <v>0</v>
      </c>
      <c r="K3317" s="3" t="str">
        <f>Raw_Data!K3317</f>
        <v>Crypto</v>
      </c>
      <c r="L3317" s="3">
        <f>Raw_Data!L3317</f>
        <v>5</v>
      </c>
      <c r="M3317" s="3">
        <f>Raw_Data!M3317</f>
        <v>5.1100000000000003</v>
      </c>
      <c r="N3317" s="3" t="str">
        <f>Raw_Data!N3317</f>
        <v>Action</v>
      </c>
      <c r="O3317" s="3" t="str">
        <f t="shared" si="510"/>
        <v>55-70</v>
      </c>
      <c r="P3317" s="3" t="str">
        <f t="shared" si="511"/>
        <v>50h+</v>
      </c>
      <c r="Q3317" s="3" t="str">
        <f t="shared" si="512"/>
        <v>8-21d</v>
      </c>
      <c r="R3317" s="3" t="str">
        <f t="shared" si="513"/>
        <v>High</v>
      </c>
      <c r="S3317" s="3" t="str">
        <f t="shared" si="514"/>
        <v>High</v>
      </c>
      <c r="T3317" s="3" t="str">
        <f t="shared" si="515"/>
        <v>Active</v>
      </c>
      <c r="U3317" s="4">
        <f>1/(1+EXP(-(Predictive_Model!$B$5+((B3317-Predictive_Model!$B$20)/Predictive_Model!$C$20)*Predictive_Model!$D$20+((E3317-Predictive_Model!$B$21)/Predictive_Model!$C$21)*Predictive_Model!$D$21+((F3317-Predictive_Model!$B$22)/Predictive_Model!$C$22)*Predictive_Model!$D$22+((I3317-Predictive_Model!$B$23)/Predictive_Model!$C$23)*Predictive_Model!$D$23+((L3317-Predictive_Model!$B$24)/Predictive_Model!$C$24)*Predictive_Model!$D$24+((M3317-Predictive_Model!$B$25)/Predictive_Model!$C$25)*Predictive_Model!$D$25+IF(C3317="Male",Predictive_Model!$D$31,IF(C3317="Other",Predictive_Model!$D$32,0))+IF(D3317="Premium",Predictive_Model!$D$34,IF(D3317="Standard",Predictive_Model!$D$35,0))+IF(G3317="Asia",Predictive_Model!$D$37,IF(G3317="Europe",Predictive_Model!$D$38,IF(G3317="North America",Predictive_Model!$D$39,IF(G3317="Oceania",Predictive_Model!$D$40,IF(G3317="South America",Predictive_Model!$D$41,0)))))+IF(H3317="Laptop",Predictive_Model!$D$43,IF(H3317="Mobile",Predictive_Model!$D$44,IF(H3317="TV",Predictive_Model!$D$45,IF(H3317="Tablet",Predictive_Model!$D$46,0))))+IF(K3317="Crypto",Predictive_Model!$D$48,IF(K3317="Debit Card",Predictive_Model!$D$49,IF(K3317="Gift Card",Predictive_Model!$D$50,IF(K3317="PayPal",Predictive_Model!$D$51,0))))+IF(N3317="Comedy",Predictive_Model!$D$53,IF(N3317="Documentary",Predictive_Model!$D$54,IF(N3317="Drama",Predictive_Model!$D$55,IF(N3317="Horror",Predictive_Model!$D$56,IF(N3317="Romance",Predictive_Model!$D$57,IF(N3317="Sci-Fi",Predictive_Model!$D$58,0)))))))))</f>
        <v>1.1670002389132007E-11</v>
      </c>
      <c r="V3317" s="3" t="str">
        <f t="shared" si="516"/>
        <v>Low</v>
      </c>
      <c r="W3317" s="6">
        <f t="shared" si="517"/>
        <v>2.0994334298048479E-10</v>
      </c>
      <c r="X3317" s="3" t="str">
        <f t="shared" si="518"/>
        <v>Monitor</v>
      </c>
      <c r="Y3317" s="3" t="str">
        <f t="shared" si="519"/>
        <v>OK</v>
      </c>
    </row>
    <row r="3318" spans="1:25" x14ac:dyDescent="0.25">
      <c r="A3318" s="3" t="str">
        <f>Raw_Data!A3318</f>
        <v>bc7703f4-a5d9-4d99-955e-158eb11751ef</v>
      </c>
      <c r="B3318" s="3">
        <f>Raw_Data!B3318</f>
        <v>51</v>
      </c>
      <c r="C3318" s="3" t="str">
        <f>Raw_Data!C3318</f>
        <v>Female</v>
      </c>
      <c r="D3318" s="3" t="str">
        <f>Raw_Data!D3318</f>
        <v>Premium</v>
      </c>
      <c r="E3318" s="3">
        <f>Raw_Data!E3318</f>
        <v>3.89</v>
      </c>
      <c r="F3318" s="3">
        <f>Raw_Data!F3318</f>
        <v>1</v>
      </c>
      <c r="G3318" s="3" t="str">
        <f>Raw_Data!G3318</f>
        <v>Europe</v>
      </c>
      <c r="H3318" s="3" t="str">
        <f>Raw_Data!H3318</f>
        <v>Tablet</v>
      </c>
      <c r="I3318" s="3">
        <f>Raw_Data!I3318</f>
        <v>17.989999999999998</v>
      </c>
      <c r="J3318" s="3">
        <f>Raw_Data!J3318</f>
        <v>0</v>
      </c>
      <c r="K3318" s="3" t="str">
        <f>Raw_Data!K3318</f>
        <v>Credit Card</v>
      </c>
      <c r="L3318" s="3">
        <f>Raw_Data!L3318</f>
        <v>2</v>
      </c>
      <c r="M3318" s="3">
        <f>Raw_Data!M3318</f>
        <v>1.95</v>
      </c>
      <c r="N3318" s="3" t="str">
        <f>Raw_Data!N3318</f>
        <v>Drama</v>
      </c>
      <c r="O3318" s="3" t="str">
        <f t="shared" si="510"/>
        <v>45-54</v>
      </c>
      <c r="P3318" s="3" t="str">
        <f t="shared" si="511"/>
        <v>&lt;10h</v>
      </c>
      <c r="Q3318" s="3" t="str">
        <f t="shared" si="512"/>
        <v>0-7d</v>
      </c>
      <c r="R3318" s="3" t="str">
        <f t="shared" si="513"/>
        <v>Medium</v>
      </c>
      <c r="S3318" s="3" t="str">
        <f t="shared" si="514"/>
        <v>High</v>
      </c>
      <c r="T3318" s="3" t="str">
        <f t="shared" si="515"/>
        <v>Active</v>
      </c>
      <c r="U3318" s="4">
        <f>1/(1+EXP(-(Predictive_Model!$B$5+((B3318-Predictive_Model!$B$20)/Predictive_Model!$C$20)*Predictive_Model!$D$20+((E3318-Predictive_Model!$B$21)/Predictive_Model!$C$21)*Predictive_Model!$D$21+((F3318-Predictive_Model!$B$22)/Predictive_Model!$C$22)*Predictive_Model!$D$22+((I3318-Predictive_Model!$B$23)/Predictive_Model!$C$23)*Predictive_Model!$D$23+((L3318-Predictive_Model!$B$24)/Predictive_Model!$C$24)*Predictive_Model!$D$24+((M3318-Predictive_Model!$B$25)/Predictive_Model!$C$25)*Predictive_Model!$D$25+IF(C3318="Male",Predictive_Model!$D$31,IF(C3318="Other",Predictive_Model!$D$32,0))+IF(D3318="Premium",Predictive_Model!$D$34,IF(D3318="Standard",Predictive_Model!$D$35,0))+IF(G3318="Asia",Predictive_Model!$D$37,IF(G3318="Europe",Predictive_Model!$D$38,IF(G3318="North America",Predictive_Model!$D$39,IF(G3318="Oceania",Predictive_Model!$D$40,IF(G3318="South America",Predictive_Model!$D$41,0)))))+IF(H3318="Laptop",Predictive_Model!$D$43,IF(H3318="Mobile",Predictive_Model!$D$44,IF(H3318="TV",Predictive_Model!$D$45,IF(H3318="Tablet",Predictive_Model!$D$46,0))))+IF(K3318="Crypto",Predictive_Model!$D$48,IF(K3318="Debit Card",Predictive_Model!$D$49,IF(K3318="Gift Card",Predictive_Model!$D$50,IF(K3318="PayPal",Predictive_Model!$D$51,0))))+IF(N3318="Comedy",Predictive_Model!$D$53,IF(N3318="Documentary",Predictive_Model!$D$54,IF(N3318="Drama",Predictive_Model!$D$55,IF(N3318="Horror",Predictive_Model!$D$56,IF(N3318="Romance",Predictive_Model!$D$57,IF(N3318="Sci-Fi",Predictive_Model!$D$58,0)))))))))</f>
        <v>0.11824669723944496</v>
      </c>
      <c r="V3318" s="3" t="str">
        <f t="shared" si="516"/>
        <v>Low</v>
      </c>
      <c r="W3318" s="6">
        <f t="shared" si="517"/>
        <v>2.1272580833376145</v>
      </c>
      <c r="X3318" s="3" t="str">
        <f t="shared" si="518"/>
        <v>Monitor</v>
      </c>
      <c r="Y3318" s="3" t="str">
        <f t="shared" si="519"/>
        <v>OK</v>
      </c>
    </row>
    <row r="3319" spans="1:25" x14ac:dyDescent="0.25">
      <c r="A3319" s="3" t="str">
        <f>Raw_Data!A3319</f>
        <v>9253a50a-fd90-4a43-a419-1a8725cdaaad</v>
      </c>
      <c r="B3319" s="3">
        <f>Raw_Data!B3319</f>
        <v>27</v>
      </c>
      <c r="C3319" s="3" t="str">
        <f>Raw_Data!C3319</f>
        <v>Other</v>
      </c>
      <c r="D3319" s="3" t="str">
        <f>Raw_Data!D3319</f>
        <v>Standard</v>
      </c>
      <c r="E3319" s="3">
        <f>Raw_Data!E3319</f>
        <v>10.69</v>
      </c>
      <c r="F3319" s="3">
        <f>Raw_Data!F3319</f>
        <v>4</v>
      </c>
      <c r="G3319" s="3" t="str">
        <f>Raw_Data!G3319</f>
        <v>Asia</v>
      </c>
      <c r="H3319" s="3" t="str">
        <f>Raw_Data!H3319</f>
        <v>Mobile</v>
      </c>
      <c r="I3319" s="3">
        <f>Raw_Data!I3319</f>
        <v>13.99</v>
      </c>
      <c r="J3319" s="3">
        <f>Raw_Data!J3319</f>
        <v>0</v>
      </c>
      <c r="K3319" s="3" t="str">
        <f>Raw_Data!K3319</f>
        <v>Crypto</v>
      </c>
      <c r="L3319" s="3">
        <f>Raw_Data!L3319</f>
        <v>3</v>
      </c>
      <c r="M3319" s="3">
        <f>Raw_Data!M3319</f>
        <v>2.14</v>
      </c>
      <c r="N3319" s="3" t="str">
        <f>Raw_Data!N3319</f>
        <v>Drama</v>
      </c>
      <c r="O3319" s="3" t="str">
        <f t="shared" si="510"/>
        <v>25-34</v>
      </c>
      <c r="P3319" s="3" t="str">
        <f t="shared" si="511"/>
        <v>10-24h</v>
      </c>
      <c r="Q3319" s="3" t="str">
        <f t="shared" si="512"/>
        <v>0-7d</v>
      </c>
      <c r="R3319" s="3" t="str">
        <f t="shared" si="513"/>
        <v>Medium</v>
      </c>
      <c r="S3319" s="3" t="str">
        <f t="shared" si="514"/>
        <v>Mid</v>
      </c>
      <c r="T3319" s="3" t="str">
        <f t="shared" si="515"/>
        <v>Active</v>
      </c>
      <c r="U3319" s="4">
        <f>1/(1+EXP(-(Predictive_Model!$B$5+((B3319-Predictive_Model!$B$20)/Predictive_Model!$C$20)*Predictive_Model!$D$20+((E3319-Predictive_Model!$B$21)/Predictive_Model!$C$21)*Predictive_Model!$D$21+((F3319-Predictive_Model!$B$22)/Predictive_Model!$C$22)*Predictive_Model!$D$22+((I3319-Predictive_Model!$B$23)/Predictive_Model!$C$23)*Predictive_Model!$D$23+((L3319-Predictive_Model!$B$24)/Predictive_Model!$C$24)*Predictive_Model!$D$24+((M3319-Predictive_Model!$B$25)/Predictive_Model!$C$25)*Predictive_Model!$D$25+IF(C3319="Male",Predictive_Model!$D$31,IF(C3319="Other",Predictive_Model!$D$32,0))+IF(D3319="Premium",Predictive_Model!$D$34,IF(D3319="Standard",Predictive_Model!$D$35,0))+IF(G3319="Asia",Predictive_Model!$D$37,IF(G3319="Europe",Predictive_Model!$D$38,IF(G3319="North America",Predictive_Model!$D$39,IF(G3319="Oceania",Predictive_Model!$D$40,IF(G3319="South America",Predictive_Model!$D$41,0)))))+IF(H3319="Laptop",Predictive_Model!$D$43,IF(H3319="Mobile",Predictive_Model!$D$44,IF(H3319="TV",Predictive_Model!$D$45,IF(H3319="Tablet",Predictive_Model!$D$46,0))))+IF(K3319="Crypto",Predictive_Model!$D$48,IF(K3319="Debit Card",Predictive_Model!$D$49,IF(K3319="Gift Card",Predictive_Model!$D$50,IF(K3319="PayPal",Predictive_Model!$D$51,0))))+IF(N3319="Comedy",Predictive_Model!$D$53,IF(N3319="Documentary",Predictive_Model!$D$54,IF(N3319="Drama",Predictive_Model!$D$55,IF(N3319="Horror",Predictive_Model!$D$56,IF(N3319="Romance",Predictive_Model!$D$57,IF(N3319="Sci-Fi",Predictive_Model!$D$58,0)))))))))</f>
        <v>4.048618565503536E-2</v>
      </c>
      <c r="V3319" s="3" t="str">
        <f t="shared" si="516"/>
        <v>Low</v>
      </c>
      <c r="W3319" s="6">
        <f t="shared" si="517"/>
        <v>0.56640173731394472</v>
      </c>
      <c r="X3319" s="3" t="str">
        <f t="shared" si="518"/>
        <v>Monitor</v>
      </c>
      <c r="Y3319" s="3" t="str">
        <f t="shared" si="519"/>
        <v>OK</v>
      </c>
    </row>
    <row r="3320" spans="1:25" x14ac:dyDescent="0.25">
      <c r="A3320" s="3" t="str">
        <f>Raw_Data!A3320</f>
        <v>6dd30fa8-e9be-4ba1-831d-ec479489390d</v>
      </c>
      <c r="B3320" s="3">
        <f>Raw_Data!B3320</f>
        <v>60</v>
      </c>
      <c r="C3320" s="3" t="str">
        <f>Raw_Data!C3320</f>
        <v>Female</v>
      </c>
      <c r="D3320" s="3" t="str">
        <f>Raw_Data!D3320</f>
        <v>Standard</v>
      </c>
      <c r="E3320" s="3">
        <f>Raw_Data!E3320</f>
        <v>1.1299999999999999</v>
      </c>
      <c r="F3320" s="3">
        <f>Raw_Data!F3320</f>
        <v>12</v>
      </c>
      <c r="G3320" s="3" t="str">
        <f>Raw_Data!G3320</f>
        <v>Asia</v>
      </c>
      <c r="H3320" s="3" t="str">
        <f>Raw_Data!H3320</f>
        <v>Laptop</v>
      </c>
      <c r="I3320" s="3">
        <f>Raw_Data!I3320</f>
        <v>13.99</v>
      </c>
      <c r="J3320" s="3">
        <f>Raw_Data!J3320</f>
        <v>1</v>
      </c>
      <c r="K3320" s="3" t="str">
        <f>Raw_Data!K3320</f>
        <v>Credit Card</v>
      </c>
      <c r="L3320" s="3">
        <f>Raw_Data!L3320</f>
        <v>2</v>
      </c>
      <c r="M3320" s="3">
        <f>Raw_Data!M3320</f>
        <v>0.09</v>
      </c>
      <c r="N3320" s="3" t="str">
        <f>Raw_Data!N3320</f>
        <v>Romance</v>
      </c>
      <c r="O3320" s="3" t="str">
        <f t="shared" si="510"/>
        <v>55-70</v>
      </c>
      <c r="P3320" s="3" t="str">
        <f t="shared" si="511"/>
        <v>&lt;10h</v>
      </c>
      <c r="Q3320" s="3" t="str">
        <f t="shared" si="512"/>
        <v>8-21d</v>
      </c>
      <c r="R3320" s="3" t="str">
        <f t="shared" si="513"/>
        <v>Medium</v>
      </c>
      <c r="S3320" s="3" t="str">
        <f t="shared" si="514"/>
        <v>Mid</v>
      </c>
      <c r="T3320" s="3" t="str">
        <f t="shared" si="515"/>
        <v>Churned</v>
      </c>
      <c r="U3320" s="4">
        <f>1/(1+EXP(-(Predictive_Model!$B$5+((B3320-Predictive_Model!$B$20)/Predictive_Model!$C$20)*Predictive_Model!$D$20+((E3320-Predictive_Model!$B$21)/Predictive_Model!$C$21)*Predictive_Model!$D$21+((F3320-Predictive_Model!$B$22)/Predictive_Model!$C$22)*Predictive_Model!$D$22+((I3320-Predictive_Model!$B$23)/Predictive_Model!$C$23)*Predictive_Model!$D$23+((L3320-Predictive_Model!$B$24)/Predictive_Model!$C$24)*Predictive_Model!$D$24+((M3320-Predictive_Model!$B$25)/Predictive_Model!$C$25)*Predictive_Model!$D$25+IF(C3320="Male",Predictive_Model!$D$31,IF(C3320="Other",Predictive_Model!$D$32,0))+IF(D3320="Premium",Predictive_Model!$D$34,IF(D3320="Standard",Predictive_Model!$D$35,0))+IF(G3320="Asia",Predictive_Model!$D$37,IF(G3320="Europe",Predictive_Model!$D$38,IF(G3320="North America",Predictive_Model!$D$39,IF(G3320="Oceania",Predictive_Model!$D$40,IF(G3320="South America",Predictive_Model!$D$41,0)))))+IF(H3320="Laptop",Predictive_Model!$D$43,IF(H3320="Mobile",Predictive_Model!$D$44,IF(H3320="TV",Predictive_Model!$D$45,IF(H3320="Tablet",Predictive_Model!$D$46,0))))+IF(K3320="Crypto",Predictive_Model!$D$48,IF(K3320="Debit Card",Predictive_Model!$D$49,IF(K3320="Gift Card",Predictive_Model!$D$50,IF(K3320="PayPal",Predictive_Model!$D$51,0))))+IF(N3320="Comedy",Predictive_Model!$D$53,IF(N3320="Documentary",Predictive_Model!$D$54,IF(N3320="Drama",Predictive_Model!$D$55,IF(N3320="Horror",Predictive_Model!$D$56,IF(N3320="Romance",Predictive_Model!$D$57,IF(N3320="Sci-Fi",Predictive_Model!$D$58,0)))))))))</f>
        <v>0.97528675630036255</v>
      </c>
      <c r="V3320" s="3" t="str">
        <f t="shared" si="516"/>
        <v>Critical</v>
      </c>
      <c r="W3320" s="6">
        <f t="shared" si="517"/>
        <v>13.99</v>
      </c>
      <c r="X3320" s="3" t="str">
        <f t="shared" si="518"/>
        <v>Priority 2</v>
      </c>
      <c r="Y3320" s="3" t="str">
        <f t="shared" si="519"/>
        <v>OK</v>
      </c>
    </row>
    <row r="3321" spans="1:25" x14ac:dyDescent="0.25">
      <c r="A3321" s="3" t="str">
        <f>Raw_Data!A3321</f>
        <v>0f3aff18-a29f-48d1-96fd-3dce25aa3f30</v>
      </c>
      <c r="B3321" s="3">
        <f>Raw_Data!B3321</f>
        <v>41</v>
      </c>
      <c r="C3321" s="3" t="str">
        <f>Raw_Data!C3321</f>
        <v>Female</v>
      </c>
      <c r="D3321" s="3" t="str">
        <f>Raw_Data!D3321</f>
        <v>Basic</v>
      </c>
      <c r="E3321" s="3">
        <f>Raw_Data!E3321</f>
        <v>23.74</v>
      </c>
      <c r="F3321" s="3">
        <f>Raw_Data!F3321</f>
        <v>8</v>
      </c>
      <c r="G3321" s="3" t="str">
        <f>Raw_Data!G3321</f>
        <v>North America</v>
      </c>
      <c r="H3321" s="3" t="str">
        <f>Raw_Data!H3321</f>
        <v>Mobile</v>
      </c>
      <c r="I3321" s="3">
        <f>Raw_Data!I3321</f>
        <v>8.99</v>
      </c>
      <c r="J3321" s="3">
        <f>Raw_Data!J3321</f>
        <v>0</v>
      </c>
      <c r="K3321" s="3" t="str">
        <f>Raw_Data!K3321</f>
        <v>Crypto</v>
      </c>
      <c r="L3321" s="3">
        <f>Raw_Data!L3321</f>
        <v>2</v>
      </c>
      <c r="M3321" s="3">
        <f>Raw_Data!M3321</f>
        <v>2.64</v>
      </c>
      <c r="N3321" s="3" t="str">
        <f>Raw_Data!N3321</f>
        <v>Documentary</v>
      </c>
      <c r="O3321" s="3" t="str">
        <f t="shared" si="510"/>
        <v>35-44</v>
      </c>
      <c r="P3321" s="3" t="str">
        <f t="shared" si="511"/>
        <v>10-24h</v>
      </c>
      <c r="Q3321" s="3" t="str">
        <f t="shared" si="512"/>
        <v>8-21d</v>
      </c>
      <c r="R3321" s="3" t="str">
        <f t="shared" si="513"/>
        <v>Medium</v>
      </c>
      <c r="S3321" s="3" t="str">
        <f t="shared" si="514"/>
        <v>Low</v>
      </c>
      <c r="T3321" s="3" t="str">
        <f t="shared" si="515"/>
        <v>Active</v>
      </c>
      <c r="U3321" s="4">
        <f>1/(1+EXP(-(Predictive_Model!$B$5+((B3321-Predictive_Model!$B$20)/Predictive_Model!$C$20)*Predictive_Model!$D$20+((E3321-Predictive_Model!$B$21)/Predictive_Model!$C$21)*Predictive_Model!$D$21+((F3321-Predictive_Model!$B$22)/Predictive_Model!$C$22)*Predictive_Model!$D$22+((I3321-Predictive_Model!$B$23)/Predictive_Model!$C$23)*Predictive_Model!$D$23+((L3321-Predictive_Model!$B$24)/Predictive_Model!$C$24)*Predictive_Model!$D$24+((M3321-Predictive_Model!$B$25)/Predictive_Model!$C$25)*Predictive_Model!$D$25+IF(C3321="Male",Predictive_Model!$D$31,IF(C3321="Other",Predictive_Model!$D$32,0))+IF(D3321="Premium",Predictive_Model!$D$34,IF(D3321="Standard",Predictive_Model!$D$35,0))+IF(G3321="Asia",Predictive_Model!$D$37,IF(G3321="Europe",Predictive_Model!$D$38,IF(G3321="North America",Predictive_Model!$D$39,IF(G3321="Oceania",Predictive_Model!$D$40,IF(G3321="South America",Predictive_Model!$D$41,0)))))+IF(H3321="Laptop",Predictive_Model!$D$43,IF(H3321="Mobile",Predictive_Model!$D$44,IF(H3321="TV",Predictive_Model!$D$45,IF(H3321="Tablet",Predictive_Model!$D$46,0))))+IF(K3321="Crypto",Predictive_Model!$D$48,IF(K3321="Debit Card",Predictive_Model!$D$49,IF(K3321="Gift Card",Predictive_Model!$D$50,IF(K3321="PayPal",Predictive_Model!$D$51,0))))+IF(N3321="Comedy",Predictive_Model!$D$53,IF(N3321="Documentary",Predictive_Model!$D$54,IF(N3321="Drama",Predictive_Model!$D$55,IF(N3321="Horror",Predictive_Model!$D$56,IF(N3321="Romance",Predictive_Model!$D$57,IF(N3321="Sci-Fi",Predictive_Model!$D$58,0)))))))))</f>
        <v>4.8623284527527363E-3</v>
      </c>
      <c r="V3321" s="3" t="str">
        <f t="shared" si="516"/>
        <v>Low</v>
      </c>
      <c r="W3321" s="6">
        <f t="shared" si="517"/>
        <v>4.3712332790247103E-2</v>
      </c>
      <c r="X3321" s="3" t="str">
        <f t="shared" si="518"/>
        <v>Monitor</v>
      </c>
      <c r="Y3321" s="3" t="str">
        <f t="shared" si="519"/>
        <v>OK</v>
      </c>
    </row>
    <row r="3322" spans="1:25" x14ac:dyDescent="0.25">
      <c r="A3322" s="3" t="str">
        <f>Raw_Data!A3322</f>
        <v>b2ac1325-4f88-49f8-b626-c339c8a839b8</v>
      </c>
      <c r="B3322" s="3">
        <f>Raw_Data!B3322</f>
        <v>37</v>
      </c>
      <c r="C3322" s="3" t="str">
        <f>Raw_Data!C3322</f>
        <v>Other</v>
      </c>
      <c r="D3322" s="3" t="str">
        <f>Raw_Data!D3322</f>
        <v>Premium</v>
      </c>
      <c r="E3322" s="3">
        <f>Raw_Data!E3322</f>
        <v>11.15</v>
      </c>
      <c r="F3322" s="3">
        <f>Raw_Data!F3322</f>
        <v>60</v>
      </c>
      <c r="G3322" s="3" t="str">
        <f>Raw_Data!G3322</f>
        <v>Oceania</v>
      </c>
      <c r="H3322" s="3" t="str">
        <f>Raw_Data!H3322</f>
        <v>Desktop</v>
      </c>
      <c r="I3322" s="3">
        <f>Raw_Data!I3322</f>
        <v>17.989999999999998</v>
      </c>
      <c r="J3322" s="3">
        <f>Raw_Data!J3322</f>
        <v>0</v>
      </c>
      <c r="K3322" s="3" t="str">
        <f>Raw_Data!K3322</f>
        <v>PayPal</v>
      </c>
      <c r="L3322" s="3">
        <f>Raw_Data!L3322</f>
        <v>4</v>
      </c>
      <c r="M3322" s="3">
        <f>Raw_Data!M3322</f>
        <v>0.18</v>
      </c>
      <c r="N3322" s="3" t="str">
        <f>Raw_Data!N3322</f>
        <v>Documentary</v>
      </c>
      <c r="O3322" s="3" t="str">
        <f t="shared" si="510"/>
        <v>35-44</v>
      </c>
      <c r="P3322" s="3" t="str">
        <f t="shared" si="511"/>
        <v>10-24h</v>
      </c>
      <c r="Q3322" s="3" t="str">
        <f t="shared" si="512"/>
        <v>46-60d</v>
      </c>
      <c r="R3322" s="3" t="str">
        <f t="shared" si="513"/>
        <v>Medium</v>
      </c>
      <c r="S3322" s="3" t="str">
        <f t="shared" si="514"/>
        <v>High</v>
      </c>
      <c r="T3322" s="3" t="str">
        <f t="shared" si="515"/>
        <v>Active</v>
      </c>
      <c r="U3322" s="4">
        <f>1/(1+EXP(-(Predictive_Model!$B$5+((B3322-Predictive_Model!$B$20)/Predictive_Model!$C$20)*Predictive_Model!$D$20+((E3322-Predictive_Model!$B$21)/Predictive_Model!$C$21)*Predictive_Model!$D$21+((F3322-Predictive_Model!$B$22)/Predictive_Model!$C$22)*Predictive_Model!$D$22+((I3322-Predictive_Model!$B$23)/Predictive_Model!$C$23)*Predictive_Model!$D$23+((L3322-Predictive_Model!$B$24)/Predictive_Model!$C$24)*Predictive_Model!$D$24+((M3322-Predictive_Model!$B$25)/Predictive_Model!$C$25)*Predictive_Model!$D$25+IF(C3322="Male",Predictive_Model!$D$31,IF(C3322="Other",Predictive_Model!$D$32,0))+IF(D3322="Premium",Predictive_Model!$D$34,IF(D3322="Standard",Predictive_Model!$D$35,0))+IF(G3322="Asia",Predictive_Model!$D$37,IF(G3322="Europe",Predictive_Model!$D$38,IF(G3322="North America",Predictive_Model!$D$39,IF(G3322="Oceania",Predictive_Model!$D$40,IF(G3322="South America",Predictive_Model!$D$41,0)))))+IF(H3322="Laptop",Predictive_Model!$D$43,IF(H3322="Mobile",Predictive_Model!$D$44,IF(H3322="TV",Predictive_Model!$D$45,IF(H3322="Tablet",Predictive_Model!$D$46,0))))+IF(K3322="Crypto",Predictive_Model!$D$48,IF(K3322="Debit Card",Predictive_Model!$D$49,IF(K3322="Gift Card",Predictive_Model!$D$50,IF(K3322="PayPal",Predictive_Model!$D$51,0))))+IF(N3322="Comedy",Predictive_Model!$D$53,IF(N3322="Documentary",Predictive_Model!$D$54,IF(N3322="Drama",Predictive_Model!$D$55,IF(N3322="Horror",Predictive_Model!$D$56,IF(N3322="Romance",Predictive_Model!$D$57,IF(N3322="Sci-Fi",Predictive_Model!$D$58,0)))))))))</f>
        <v>0.96838700186015214</v>
      </c>
      <c r="V3322" s="3" t="str">
        <f t="shared" si="516"/>
        <v>Critical</v>
      </c>
      <c r="W3322" s="6">
        <f t="shared" si="517"/>
        <v>17.421282163464134</v>
      </c>
      <c r="X3322" s="3" t="str">
        <f t="shared" si="518"/>
        <v>Priority 1</v>
      </c>
      <c r="Y3322" s="3" t="str">
        <f t="shared" si="519"/>
        <v>OK</v>
      </c>
    </row>
    <row r="3323" spans="1:25" x14ac:dyDescent="0.25">
      <c r="A3323" s="3" t="str">
        <f>Raw_Data!A3323</f>
        <v>2cea2e6f-6ac0-451e-bc97-28c032b6431b</v>
      </c>
      <c r="B3323" s="3">
        <f>Raw_Data!B3323</f>
        <v>26</v>
      </c>
      <c r="C3323" s="3" t="str">
        <f>Raw_Data!C3323</f>
        <v>Female</v>
      </c>
      <c r="D3323" s="3" t="str">
        <f>Raw_Data!D3323</f>
        <v>Premium</v>
      </c>
      <c r="E3323" s="3">
        <f>Raw_Data!E3323</f>
        <v>2.92</v>
      </c>
      <c r="F3323" s="3">
        <f>Raw_Data!F3323</f>
        <v>32</v>
      </c>
      <c r="G3323" s="3" t="str">
        <f>Raw_Data!G3323</f>
        <v>South America</v>
      </c>
      <c r="H3323" s="3" t="str">
        <f>Raw_Data!H3323</f>
        <v>Tablet</v>
      </c>
      <c r="I3323" s="3">
        <f>Raw_Data!I3323</f>
        <v>17.989999999999998</v>
      </c>
      <c r="J3323" s="3">
        <f>Raw_Data!J3323</f>
        <v>1</v>
      </c>
      <c r="K3323" s="3" t="str">
        <f>Raw_Data!K3323</f>
        <v>Crypto</v>
      </c>
      <c r="L3323" s="3">
        <f>Raw_Data!L3323</f>
        <v>2</v>
      </c>
      <c r="M3323" s="3">
        <f>Raw_Data!M3323</f>
        <v>0.09</v>
      </c>
      <c r="N3323" s="3" t="str">
        <f>Raw_Data!N3323</f>
        <v>Sci-Fi</v>
      </c>
      <c r="O3323" s="3" t="str">
        <f t="shared" si="510"/>
        <v>25-34</v>
      </c>
      <c r="P3323" s="3" t="str">
        <f t="shared" si="511"/>
        <v>&lt;10h</v>
      </c>
      <c r="Q3323" s="3" t="str">
        <f t="shared" si="512"/>
        <v>22-45d</v>
      </c>
      <c r="R3323" s="3" t="str">
        <f t="shared" si="513"/>
        <v>Medium</v>
      </c>
      <c r="S3323" s="3" t="str">
        <f t="shared" si="514"/>
        <v>High</v>
      </c>
      <c r="T3323" s="3" t="str">
        <f t="shared" si="515"/>
        <v>Churned</v>
      </c>
      <c r="U3323" s="4">
        <f>1/(1+EXP(-(Predictive_Model!$B$5+((B3323-Predictive_Model!$B$20)/Predictive_Model!$C$20)*Predictive_Model!$D$20+((E3323-Predictive_Model!$B$21)/Predictive_Model!$C$21)*Predictive_Model!$D$21+((F3323-Predictive_Model!$B$22)/Predictive_Model!$C$22)*Predictive_Model!$D$22+((I3323-Predictive_Model!$B$23)/Predictive_Model!$C$23)*Predictive_Model!$D$23+((L3323-Predictive_Model!$B$24)/Predictive_Model!$C$24)*Predictive_Model!$D$24+((M3323-Predictive_Model!$B$25)/Predictive_Model!$C$25)*Predictive_Model!$D$25+IF(C3323="Male",Predictive_Model!$D$31,IF(C3323="Other",Predictive_Model!$D$32,0))+IF(D3323="Premium",Predictive_Model!$D$34,IF(D3323="Standard",Predictive_Model!$D$35,0))+IF(G3323="Asia",Predictive_Model!$D$37,IF(G3323="Europe",Predictive_Model!$D$38,IF(G3323="North America",Predictive_Model!$D$39,IF(G3323="Oceania",Predictive_Model!$D$40,IF(G3323="South America",Predictive_Model!$D$41,0)))))+IF(H3323="Laptop",Predictive_Model!$D$43,IF(H3323="Mobile",Predictive_Model!$D$44,IF(H3323="TV",Predictive_Model!$D$45,IF(H3323="Tablet",Predictive_Model!$D$46,0))))+IF(K3323="Crypto",Predictive_Model!$D$48,IF(K3323="Debit Card",Predictive_Model!$D$49,IF(K3323="Gift Card",Predictive_Model!$D$50,IF(K3323="PayPal",Predictive_Model!$D$51,0))))+IF(N3323="Comedy",Predictive_Model!$D$53,IF(N3323="Documentary",Predictive_Model!$D$54,IF(N3323="Drama",Predictive_Model!$D$55,IF(N3323="Horror",Predictive_Model!$D$56,IF(N3323="Romance",Predictive_Model!$D$57,IF(N3323="Sci-Fi",Predictive_Model!$D$58,0)))))))))</f>
        <v>0.9963863239519043</v>
      </c>
      <c r="V3323" s="3" t="str">
        <f t="shared" si="516"/>
        <v>Critical</v>
      </c>
      <c r="W3323" s="6">
        <f t="shared" si="517"/>
        <v>17.989999999999998</v>
      </c>
      <c r="X3323" s="3" t="str">
        <f t="shared" si="518"/>
        <v>Priority 1</v>
      </c>
      <c r="Y3323" s="3" t="str">
        <f t="shared" si="519"/>
        <v>OK</v>
      </c>
    </row>
    <row r="3324" spans="1:25" x14ac:dyDescent="0.25">
      <c r="A3324" s="3" t="str">
        <f>Raw_Data!A3324</f>
        <v>daba8bad-2131-40db-9fa3-467c7da43703</v>
      </c>
      <c r="B3324" s="3">
        <f>Raw_Data!B3324</f>
        <v>69</v>
      </c>
      <c r="C3324" s="3" t="str">
        <f>Raw_Data!C3324</f>
        <v>Other</v>
      </c>
      <c r="D3324" s="3" t="str">
        <f>Raw_Data!D3324</f>
        <v>Premium</v>
      </c>
      <c r="E3324" s="3">
        <f>Raw_Data!E3324</f>
        <v>13.61</v>
      </c>
      <c r="F3324" s="3">
        <f>Raw_Data!F3324</f>
        <v>5</v>
      </c>
      <c r="G3324" s="3" t="str">
        <f>Raw_Data!G3324</f>
        <v>Europe</v>
      </c>
      <c r="H3324" s="3" t="str">
        <f>Raw_Data!H3324</f>
        <v>TV</v>
      </c>
      <c r="I3324" s="3">
        <f>Raw_Data!I3324</f>
        <v>17.989999999999998</v>
      </c>
      <c r="J3324" s="3">
        <f>Raw_Data!J3324</f>
        <v>0</v>
      </c>
      <c r="K3324" s="3" t="str">
        <f>Raw_Data!K3324</f>
        <v>Credit Card</v>
      </c>
      <c r="L3324" s="3">
        <f>Raw_Data!L3324</f>
        <v>3</v>
      </c>
      <c r="M3324" s="3">
        <f>Raw_Data!M3324</f>
        <v>2.27</v>
      </c>
      <c r="N3324" s="3" t="str">
        <f>Raw_Data!N3324</f>
        <v>Romance</v>
      </c>
      <c r="O3324" s="3" t="str">
        <f t="shared" si="510"/>
        <v>55-70</v>
      </c>
      <c r="P3324" s="3" t="str">
        <f t="shared" si="511"/>
        <v>10-24h</v>
      </c>
      <c r="Q3324" s="3" t="str">
        <f t="shared" si="512"/>
        <v>0-7d</v>
      </c>
      <c r="R3324" s="3" t="str">
        <f t="shared" si="513"/>
        <v>Medium</v>
      </c>
      <c r="S3324" s="3" t="str">
        <f t="shared" si="514"/>
        <v>High</v>
      </c>
      <c r="T3324" s="3" t="str">
        <f t="shared" si="515"/>
        <v>Active</v>
      </c>
      <c r="U3324" s="4">
        <f>1/(1+EXP(-(Predictive_Model!$B$5+((B3324-Predictive_Model!$B$20)/Predictive_Model!$C$20)*Predictive_Model!$D$20+((E3324-Predictive_Model!$B$21)/Predictive_Model!$C$21)*Predictive_Model!$D$21+((F3324-Predictive_Model!$B$22)/Predictive_Model!$C$22)*Predictive_Model!$D$22+((I3324-Predictive_Model!$B$23)/Predictive_Model!$C$23)*Predictive_Model!$D$23+((L3324-Predictive_Model!$B$24)/Predictive_Model!$C$24)*Predictive_Model!$D$24+((M3324-Predictive_Model!$B$25)/Predictive_Model!$C$25)*Predictive_Model!$D$25+IF(C3324="Male",Predictive_Model!$D$31,IF(C3324="Other",Predictive_Model!$D$32,0))+IF(D3324="Premium",Predictive_Model!$D$34,IF(D3324="Standard",Predictive_Model!$D$35,0))+IF(G3324="Asia",Predictive_Model!$D$37,IF(G3324="Europe",Predictive_Model!$D$38,IF(G3324="North America",Predictive_Model!$D$39,IF(G3324="Oceania",Predictive_Model!$D$40,IF(G3324="South America",Predictive_Model!$D$41,0)))))+IF(H3324="Laptop",Predictive_Model!$D$43,IF(H3324="Mobile",Predictive_Model!$D$44,IF(H3324="TV",Predictive_Model!$D$45,IF(H3324="Tablet",Predictive_Model!$D$46,0))))+IF(K3324="Crypto",Predictive_Model!$D$48,IF(K3324="Debit Card",Predictive_Model!$D$49,IF(K3324="Gift Card",Predictive_Model!$D$50,IF(K3324="PayPal",Predictive_Model!$D$51,0))))+IF(N3324="Comedy",Predictive_Model!$D$53,IF(N3324="Documentary",Predictive_Model!$D$54,IF(N3324="Drama",Predictive_Model!$D$55,IF(N3324="Horror",Predictive_Model!$D$56,IF(N3324="Romance",Predictive_Model!$D$57,IF(N3324="Sci-Fi",Predictive_Model!$D$58,0)))))))))</f>
        <v>4.5043416322563531E-4</v>
      </c>
      <c r="V3324" s="3" t="str">
        <f t="shared" si="516"/>
        <v>Low</v>
      </c>
      <c r="W3324" s="6">
        <f t="shared" si="517"/>
        <v>8.1033105964291793E-3</v>
      </c>
      <c r="X3324" s="3" t="str">
        <f t="shared" si="518"/>
        <v>Monitor</v>
      </c>
      <c r="Y3324" s="3" t="str">
        <f t="shared" si="519"/>
        <v>OK</v>
      </c>
    </row>
    <row r="3325" spans="1:25" x14ac:dyDescent="0.25">
      <c r="A3325" s="3" t="str">
        <f>Raw_Data!A3325</f>
        <v>ad2be0d3-7744-43bd-b4b8-5b61799756a1</v>
      </c>
      <c r="B3325" s="3">
        <f>Raw_Data!B3325</f>
        <v>42</v>
      </c>
      <c r="C3325" s="3" t="str">
        <f>Raw_Data!C3325</f>
        <v>Other</v>
      </c>
      <c r="D3325" s="3" t="str">
        <f>Raw_Data!D3325</f>
        <v>Basic</v>
      </c>
      <c r="E3325" s="3">
        <f>Raw_Data!E3325</f>
        <v>2.65</v>
      </c>
      <c r="F3325" s="3">
        <f>Raw_Data!F3325</f>
        <v>30</v>
      </c>
      <c r="G3325" s="3" t="str">
        <f>Raw_Data!G3325</f>
        <v>Africa</v>
      </c>
      <c r="H3325" s="3" t="str">
        <f>Raw_Data!H3325</f>
        <v>TV</v>
      </c>
      <c r="I3325" s="3">
        <f>Raw_Data!I3325</f>
        <v>8.99</v>
      </c>
      <c r="J3325" s="3">
        <f>Raw_Data!J3325</f>
        <v>1</v>
      </c>
      <c r="K3325" s="3" t="str">
        <f>Raw_Data!K3325</f>
        <v>Gift Card</v>
      </c>
      <c r="L3325" s="3">
        <f>Raw_Data!L3325</f>
        <v>1</v>
      </c>
      <c r="M3325" s="3">
        <f>Raw_Data!M3325</f>
        <v>0.09</v>
      </c>
      <c r="N3325" s="3" t="str">
        <f>Raw_Data!N3325</f>
        <v>Documentary</v>
      </c>
      <c r="O3325" s="3" t="str">
        <f t="shared" si="510"/>
        <v>35-44</v>
      </c>
      <c r="P3325" s="3" t="str">
        <f t="shared" si="511"/>
        <v>&lt;10h</v>
      </c>
      <c r="Q3325" s="3" t="str">
        <f t="shared" si="512"/>
        <v>22-45d</v>
      </c>
      <c r="R3325" s="3" t="str">
        <f t="shared" si="513"/>
        <v>Medium</v>
      </c>
      <c r="S3325" s="3" t="str">
        <f t="shared" si="514"/>
        <v>Low</v>
      </c>
      <c r="T3325" s="3" t="str">
        <f t="shared" si="515"/>
        <v>Churned</v>
      </c>
      <c r="U3325" s="4">
        <f>1/(1+EXP(-(Predictive_Model!$B$5+((B3325-Predictive_Model!$B$20)/Predictive_Model!$C$20)*Predictive_Model!$D$20+((E3325-Predictive_Model!$B$21)/Predictive_Model!$C$21)*Predictive_Model!$D$21+((F3325-Predictive_Model!$B$22)/Predictive_Model!$C$22)*Predictive_Model!$D$22+((I3325-Predictive_Model!$B$23)/Predictive_Model!$C$23)*Predictive_Model!$D$23+((L3325-Predictive_Model!$B$24)/Predictive_Model!$C$24)*Predictive_Model!$D$24+((M3325-Predictive_Model!$B$25)/Predictive_Model!$C$25)*Predictive_Model!$D$25+IF(C3325="Male",Predictive_Model!$D$31,IF(C3325="Other",Predictive_Model!$D$32,0))+IF(D3325="Premium",Predictive_Model!$D$34,IF(D3325="Standard",Predictive_Model!$D$35,0))+IF(G3325="Asia",Predictive_Model!$D$37,IF(G3325="Europe",Predictive_Model!$D$38,IF(G3325="North America",Predictive_Model!$D$39,IF(G3325="Oceania",Predictive_Model!$D$40,IF(G3325="South America",Predictive_Model!$D$41,0)))))+IF(H3325="Laptop",Predictive_Model!$D$43,IF(H3325="Mobile",Predictive_Model!$D$44,IF(H3325="TV",Predictive_Model!$D$45,IF(H3325="Tablet",Predictive_Model!$D$46,0))))+IF(K3325="Crypto",Predictive_Model!$D$48,IF(K3325="Debit Card",Predictive_Model!$D$49,IF(K3325="Gift Card",Predictive_Model!$D$50,IF(K3325="PayPal",Predictive_Model!$D$51,0))))+IF(N3325="Comedy",Predictive_Model!$D$53,IF(N3325="Documentary",Predictive_Model!$D$54,IF(N3325="Drama",Predictive_Model!$D$55,IF(N3325="Horror",Predictive_Model!$D$56,IF(N3325="Romance",Predictive_Model!$D$57,IF(N3325="Sci-Fi",Predictive_Model!$D$58,0)))))))))</f>
        <v>0.99952061667652337</v>
      </c>
      <c r="V3325" s="3" t="str">
        <f t="shared" si="516"/>
        <v>Critical</v>
      </c>
      <c r="W3325" s="6">
        <f t="shared" si="517"/>
        <v>8.99</v>
      </c>
      <c r="X3325" s="3" t="str">
        <f t="shared" si="518"/>
        <v>Priority 2</v>
      </c>
      <c r="Y3325" s="3" t="str">
        <f t="shared" si="519"/>
        <v>OK</v>
      </c>
    </row>
    <row r="3326" spans="1:25" x14ac:dyDescent="0.25">
      <c r="A3326" s="3" t="str">
        <f>Raw_Data!A3326</f>
        <v>2e6ffbc2-aaf8-41c1-9d30-47ae9260fb4b</v>
      </c>
      <c r="B3326" s="3">
        <f>Raw_Data!B3326</f>
        <v>19</v>
      </c>
      <c r="C3326" s="3" t="str">
        <f>Raw_Data!C3326</f>
        <v>Female</v>
      </c>
      <c r="D3326" s="3" t="str">
        <f>Raw_Data!D3326</f>
        <v>Premium</v>
      </c>
      <c r="E3326" s="3">
        <f>Raw_Data!E3326</f>
        <v>7.43</v>
      </c>
      <c r="F3326" s="3">
        <f>Raw_Data!F3326</f>
        <v>10</v>
      </c>
      <c r="G3326" s="3" t="str">
        <f>Raw_Data!G3326</f>
        <v>Europe</v>
      </c>
      <c r="H3326" s="3" t="str">
        <f>Raw_Data!H3326</f>
        <v>Tablet</v>
      </c>
      <c r="I3326" s="3">
        <f>Raw_Data!I3326</f>
        <v>17.989999999999998</v>
      </c>
      <c r="J3326" s="3">
        <f>Raw_Data!J3326</f>
        <v>0</v>
      </c>
      <c r="K3326" s="3" t="str">
        <f>Raw_Data!K3326</f>
        <v>Debit Card</v>
      </c>
      <c r="L3326" s="3">
        <f>Raw_Data!L3326</f>
        <v>4</v>
      </c>
      <c r="M3326" s="3">
        <f>Raw_Data!M3326</f>
        <v>0.68</v>
      </c>
      <c r="N3326" s="3" t="str">
        <f>Raw_Data!N3326</f>
        <v>Drama</v>
      </c>
      <c r="O3326" s="3" t="str">
        <f t="shared" si="510"/>
        <v>18-24</v>
      </c>
      <c r="P3326" s="3" t="str">
        <f t="shared" si="511"/>
        <v>&lt;10h</v>
      </c>
      <c r="Q3326" s="3" t="str">
        <f t="shared" si="512"/>
        <v>8-21d</v>
      </c>
      <c r="R3326" s="3" t="str">
        <f t="shared" si="513"/>
        <v>Medium</v>
      </c>
      <c r="S3326" s="3" t="str">
        <f t="shared" si="514"/>
        <v>High</v>
      </c>
      <c r="T3326" s="3" t="str">
        <f t="shared" si="515"/>
        <v>Active</v>
      </c>
      <c r="U3326" s="4">
        <f>1/(1+EXP(-(Predictive_Model!$B$5+((B3326-Predictive_Model!$B$20)/Predictive_Model!$C$20)*Predictive_Model!$D$20+((E3326-Predictive_Model!$B$21)/Predictive_Model!$C$21)*Predictive_Model!$D$21+((F3326-Predictive_Model!$B$22)/Predictive_Model!$C$22)*Predictive_Model!$D$22+((I3326-Predictive_Model!$B$23)/Predictive_Model!$C$23)*Predictive_Model!$D$23+((L3326-Predictive_Model!$B$24)/Predictive_Model!$C$24)*Predictive_Model!$D$24+((M3326-Predictive_Model!$B$25)/Predictive_Model!$C$25)*Predictive_Model!$D$25+IF(C3326="Male",Predictive_Model!$D$31,IF(C3326="Other",Predictive_Model!$D$32,0))+IF(D3326="Premium",Predictive_Model!$D$34,IF(D3326="Standard",Predictive_Model!$D$35,0))+IF(G3326="Asia",Predictive_Model!$D$37,IF(G3326="Europe",Predictive_Model!$D$38,IF(G3326="North America",Predictive_Model!$D$39,IF(G3326="Oceania",Predictive_Model!$D$40,IF(G3326="South America",Predictive_Model!$D$41,0)))))+IF(H3326="Laptop",Predictive_Model!$D$43,IF(H3326="Mobile",Predictive_Model!$D$44,IF(H3326="TV",Predictive_Model!$D$45,IF(H3326="Tablet",Predictive_Model!$D$46,0))))+IF(K3326="Crypto",Predictive_Model!$D$48,IF(K3326="Debit Card",Predictive_Model!$D$49,IF(K3326="Gift Card",Predictive_Model!$D$50,IF(K3326="PayPal",Predictive_Model!$D$51,0))))+IF(N3326="Comedy",Predictive_Model!$D$53,IF(N3326="Documentary",Predictive_Model!$D$54,IF(N3326="Drama",Predictive_Model!$D$55,IF(N3326="Horror",Predictive_Model!$D$56,IF(N3326="Romance",Predictive_Model!$D$57,IF(N3326="Sci-Fi",Predictive_Model!$D$58,0)))))))))</f>
        <v>0.16852281317041232</v>
      </c>
      <c r="V3326" s="3" t="str">
        <f t="shared" si="516"/>
        <v>Low</v>
      </c>
      <c r="W3326" s="6">
        <f t="shared" si="517"/>
        <v>3.0317254089357175</v>
      </c>
      <c r="X3326" s="3" t="str">
        <f t="shared" si="518"/>
        <v>Monitor</v>
      </c>
      <c r="Y3326" s="3" t="str">
        <f t="shared" si="519"/>
        <v>OK</v>
      </c>
    </row>
    <row r="3327" spans="1:25" x14ac:dyDescent="0.25">
      <c r="A3327" s="3" t="str">
        <f>Raw_Data!A3327</f>
        <v>13fc0db0-35b8-4902-a770-11a2aade369d</v>
      </c>
      <c r="B3327" s="3">
        <f>Raw_Data!B3327</f>
        <v>61</v>
      </c>
      <c r="C3327" s="3" t="str">
        <f>Raw_Data!C3327</f>
        <v>Male</v>
      </c>
      <c r="D3327" s="3" t="str">
        <f>Raw_Data!D3327</f>
        <v>Standard</v>
      </c>
      <c r="E3327" s="3">
        <f>Raw_Data!E3327</f>
        <v>5.61</v>
      </c>
      <c r="F3327" s="3">
        <f>Raw_Data!F3327</f>
        <v>56</v>
      </c>
      <c r="G3327" s="3" t="str">
        <f>Raw_Data!G3327</f>
        <v>Europe</v>
      </c>
      <c r="H3327" s="3" t="str">
        <f>Raw_Data!H3327</f>
        <v>Laptop</v>
      </c>
      <c r="I3327" s="3">
        <f>Raw_Data!I3327</f>
        <v>13.99</v>
      </c>
      <c r="J3327" s="3">
        <f>Raw_Data!J3327</f>
        <v>1</v>
      </c>
      <c r="K3327" s="3" t="str">
        <f>Raw_Data!K3327</f>
        <v>Debit Card</v>
      </c>
      <c r="L3327" s="3">
        <f>Raw_Data!L3327</f>
        <v>1</v>
      </c>
      <c r="M3327" s="3">
        <f>Raw_Data!M3327</f>
        <v>0.1</v>
      </c>
      <c r="N3327" s="3" t="str">
        <f>Raw_Data!N3327</f>
        <v>Horror</v>
      </c>
      <c r="O3327" s="3" t="str">
        <f t="shared" si="510"/>
        <v>55-70</v>
      </c>
      <c r="P3327" s="3" t="str">
        <f t="shared" si="511"/>
        <v>&lt;10h</v>
      </c>
      <c r="Q3327" s="3" t="str">
        <f t="shared" si="512"/>
        <v>46-60d</v>
      </c>
      <c r="R3327" s="3" t="str">
        <f t="shared" si="513"/>
        <v>Low</v>
      </c>
      <c r="S3327" s="3" t="str">
        <f t="shared" si="514"/>
        <v>Mid</v>
      </c>
      <c r="T3327" s="3" t="str">
        <f t="shared" si="515"/>
        <v>Churned</v>
      </c>
      <c r="U3327" s="4">
        <f>1/(1+EXP(-(Predictive_Model!$B$5+((B3327-Predictive_Model!$B$20)/Predictive_Model!$C$20)*Predictive_Model!$D$20+((E3327-Predictive_Model!$B$21)/Predictive_Model!$C$21)*Predictive_Model!$D$21+((F3327-Predictive_Model!$B$22)/Predictive_Model!$C$22)*Predictive_Model!$D$22+((I3327-Predictive_Model!$B$23)/Predictive_Model!$C$23)*Predictive_Model!$D$23+((L3327-Predictive_Model!$B$24)/Predictive_Model!$C$24)*Predictive_Model!$D$24+((M3327-Predictive_Model!$B$25)/Predictive_Model!$C$25)*Predictive_Model!$D$25+IF(C3327="Male",Predictive_Model!$D$31,IF(C3327="Other",Predictive_Model!$D$32,0))+IF(D3327="Premium",Predictive_Model!$D$34,IF(D3327="Standard",Predictive_Model!$D$35,0))+IF(G3327="Asia",Predictive_Model!$D$37,IF(G3327="Europe",Predictive_Model!$D$38,IF(G3327="North America",Predictive_Model!$D$39,IF(G3327="Oceania",Predictive_Model!$D$40,IF(G3327="South America",Predictive_Model!$D$41,0)))))+IF(H3327="Laptop",Predictive_Model!$D$43,IF(H3327="Mobile",Predictive_Model!$D$44,IF(H3327="TV",Predictive_Model!$D$45,IF(H3327="Tablet",Predictive_Model!$D$46,0))))+IF(K3327="Crypto",Predictive_Model!$D$48,IF(K3327="Debit Card",Predictive_Model!$D$49,IF(K3327="Gift Card",Predictive_Model!$D$50,IF(K3327="PayPal",Predictive_Model!$D$51,0))))+IF(N3327="Comedy",Predictive_Model!$D$53,IF(N3327="Documentary",Predictive_Model!$D$54,IF(N3327="Drama",Predictive_Model!$D$55,IF(N3327="Horror",Predictive_Model!$D$56,IF(N3327="Romance",Predictive_Model!$D$57,IF(N3327="Sci-Fi",Predictive_Model!$D$58,0)))))))))</f>
        <v>0.99982074813006028</v>
      </c>
      <c r="V3327" s="3" t="str">
        <f t="shared" si="516"/>
        <v>Critical</v>
      </c>
      <c r="W3327" s="6">
        <f t="shared" si="517"/>
        <v>13.99</v>
      </c>
      <c r="X3327" s="3" t="str">
        <f t="shared" si="518"/>
        <v>Priority 2</v>
      </c>
      <c r="Y3327" s="3" t="str">
        <f t="shared" si="519"/>
        <v>OK</v>
      </c>
    </row>
    <row r="3328" spans="1:25" x14ac:dyDescent="0.25">
      <c r="A3328" s="3" t="str">
        <f>Raw_Data!A3328</f>
        <v>286e9bc1-b9d2-4d4d-9b46-8f823a170139</v>
      </c>
      <c r="B3328" s="3">
        <f>Raw_Data!B3328</f>
        <v>34</v>
      </c>
      <c r="C3328" s="3" t="str">
        <f>Raw_Data!C3328</f>
        <v>Female</v>
      </c>
      <c r="D3328" s="3" t="str">
        <f>Raw_Data!D3328</f>
        <v>Standard</v>
      </c>
      <c r="E3328" s="3">
        <f>Raw_Data!E3328</f>
        <v>0.32</v>
      </c>
      <c r="F3328" s="3">
        <f>Raw_Data!F3328</f>
        <v>58</v>
      </c>
      <c r="G3328" s="3" t="str">
        <f>Raw_Data!G3328</f>
        <v>Asia</v>
      </c>
      <c r="H3328" s="3" t="str">
        <f>Raw_Data!H3328</f>
        <v>Mobile</v>
      </c>
      <c r="I3328" s="3">
        <f>Raw_Data!I3328</f>
        <v>13.99</v>
      </c>
      <c r="J3328" s="3">
        <f>Raw_Data!J3328</f>
        <v>1</v>
      </c>
      <c r="K3328" s="3" t="str">
        <f>Raw_Data!K3328</f>
        <v>Gift Card</v>
      </c>
      <c r="L3328" s="3">
        <f>Raw_Data!L3328</f>
        <v>1</v>
      </c>
      <c r="M3328" s="3">
        <f>Raw_Data!M3328</f>
        <v>0.01</v>
      </c>
      <c r="N3328" s="3" t="str">
        <f>Raw_Data!N3328</f>
        <v>Comedy</v>
      </c>
      <c r="O3328" s="3" t="str">
        <f t="shared" si="510"/>
        <v>25-34</v>
      </c>
      <c r="P3328" s="3" t="str">
        <f t="shared" si="511"/>
        <v>&lt;10h</v>
      </c>
      <c r="Q3328" s="3" t="str">
        <f t="shared" si="512"/>
        <v>46-60d</v>
      </c>
      <c r="R3328" s="3" t="str">
        <f t="shared" si="513"/>
        <v>Low</v>
      </c>
      <c r="S3328" s="3" t="str">
        <f t="shared" si="514"/>
        <v>Mid</v>
      </c>
      <c r="T3328" s="3" t="str">
        <f t="shared" si="515"/>
        <v>Churned</v>
      </c>
      <c r="U3328" s="4">
        <f>1/(1+EXP(-(Predictive_Model!$B$5+((B3328-Predictive_Model!$B$20)/Predictive_Model!$C$20)*Predictive_Model!$D$20+((E3328-Predictive_Model!$B$21)/Predictive_Model!$C$21)*Predictive_Model!$D$21+((F3328-Predictive_Model!$B$22)/Predictive_Model!$C$22)*Predictive_Model!$D$22+((I3328-Predictive_Model!$B$23)/Predictive_Model!$C$23)*Predictive_Model!$D$23+((L3328-Predictive_Model!$B$24)/Predictive_Model!$C$24)*Predictive_Model!$D$24+((M3328-Predictive_Model!$B$25)/Predictive_Model!$C$25)*Predictive_Model!$D$25+IF(C3328="Male",Predictive_Model!$D$31,IF(C3328="Other",Predictive_Model!$D$32,0))+IF(D3328="Premium",Predictive_Model!$D$34,IF(D3328="Standard",Predictive_Model!$D$35,0))+IF(G3328="Asia",Predictive_Model!$D$37,IF(G3328="Europe",Predictive_Model!$D$38,IF(G3328="North America",Predictive_Model!$D$39,IF(G3328="Oceania",Predictive_Model!$D$40,IF(G3328="South America",Predictive_Model!$D$41,0)))))+IF(H3328="Laptop",Predictive_Model!$D$43,IF(H3328="Mobile",Predictive_Model!$D$44,IF(H3328="TV",Predictive_Model!$D$45,IF(H3328="Tablet",Predictive_Model!$D$46,0))))+IF(K3328="Crypto",Predictive_Model!$D$48,IF(K3328="Debit Card",Predictive_Model!$D$49,IF(K3328="Gift Card",Predictive_Model!$D$50,IF(K3328="PayPal",Predictive_Model!$D$51,0))))+IF(N3328="Comedy",Predictive_Model!$D$53,IF(N3328="Documentary",Predictive_Model!$D$54,IF(N3328="Drama",Predictive_Model!$D$55,IF(N3328="Horror",Predictive_Model!$D$56,IF(N3328="Romance",Predictive_Model!$D$57,IF(N3328="Sci-Fi",Predictive_Model!$D$58,0)))))))))</f>
        <v>0.99999759709606673</v>
      </c>
      <c r="V3328" s="3" t="str">
        <f t="shared" si="516"/>
        <v>Critical</v>
      </c>
      <c r="W3328" s="6">
        <f t="shared" si="517"/>
        <v>13.99</v>
      </c>
      <c r="X3328" s="3" t="str">
        <f t="shared" si="518"/>
        <v>Priority 2</v>
      </c>
      <c r="Y3328" s="3" t="str">
        <f t="shared" si="519"/>
        <v>OK</v>
      </c>
    </row>
    <row r="3329" spans="1:25" x14ac:dyDescent="0.25">
      <c r="A3329" s="3" t="str">
        <f>Raw_Data!A3329</f>
        <v>a9bac7bd-9fb2-43cc-b170-fb3a6c9772f7</v>
      </c>
      <c r="B3329" s="3">
        <f>Raw_Data!B3329</f>
        <v>68</v>
      </c>
      <c r="C3329" s="3" t="str">
        <f>Raw_Data!C3329</f>
        <v>Other</v>
      </c>
      <c r="D3329" s="3" t="str">
        <f>Raw_Data!D3329</f>
        <v>Standard</v>
      </c>
      <c r="E3329" s="3">
        <f>Raw_Data!E3329</f>
        <v>12.66</v>
      </c>
      <c r="F3329" s="3">
        <f>Raw_Data!F3329</f>
        <v>7</v>
      </c>
      <c r="G3329" s="3" t="str">
        <f>Raw_Data!G3329</f>
        <v>Asia</v>
      </c>
      <c r="H3329" s="3" t="str">
        <f>Raw_Data!H3329</f>
        <v>Tablet</v>
      </c>
      <c r="I3329" s="3">
        <f>Raw_Data!I3329</f>
        <v>13.99</v>
      </c>
      <c r="J3329" s="3">
        <f>Raw_Data!J3329</f>
        <v>0</v>
      </c>
      <c r="K3329" s="3" t="str">
        <f>Raw_Data!K3329</f>
        <v>Credit Card</v>
      </c>
      <c r="L3329" s="3">
        <f>Raw_Data!L3329</f>
        <v>2</v>
      </c>
      <c r="M3329" s="3">
        <f>Raw_Data!M3329</f>
        <v>1.58</v>
      </c>
      <c r="N3329" s="3" t="str">
        <f>Raw_Data!N3329</f>
        <v>Romance</v>
      </c>
      <c r="O3329" s="3" t="str">
        <f t="shared" si="510"/>
        <v>55-70</v>
      </c>
      <c r="P3329" s="3" t="str">
        <f t="shared" si="511"/>
        <v>10-24h</v>
      </c>
      <c r="Q3329" s="3" t="str">
        <f t="shared" si="512"/>
        <v>0-7d</v>
      </c>
      <c r="R3329" s="3" t="str">
        <f t="shared" si="513"/>
        <v>Medium</v>
      </c>
      <c r="S3329" s="3" t="str">
        <f t="shared" si="514"/>
        <v>Mid</v>
      </c>
      <c r="T3329" s="3" t="str">
        <f t="shared" si="515"/>
        <v>Active</v>
      </c>
      <c r="U3329" s="4">
        <f>1/(1+EXP(-(Predictive_Model!$B$5+((B3329-Predictive_Model!$B$20)/Predictive_Model!$C$20)*Predictive_Model!$D$20+((E3329-Predictive_Model!$B$21)/Predictive_Model!$C$21)*Predictive_Model!$D$21+((F3329-Predictive_Model!$B$22)/Predictive_Model!$C$22)*Predictive_Model!$D$22+((I3329-Predictive_Model!$B$23)/Predictive_Model!$C$23)*Predictive_Model!$D$23+((L3329-Predictive_Model!$B$24)/Predictive_Model!$C$24)*Predictive_Model!$D$24+((M3329-Predictive_Model!$B$25)/Predictive_Model!$C$25)*Predictive_Model!$D$25+IF(C3329="Male",Predictive_Model!$D$31,IF(C3329="Other",Predictive_Model!$D$32,0))+IF(D3329="Premium",Predictive_Model!$D$34,IF(D3329="Standard",Predictive_Model!$D$35,0))+IF(G3329="Asia",Predictive_Model!$D$37,IF(G3329="Europe",Predictive_Model!$D$38,IF(G3329="North America",Predictive_Model!$D$39,IF(G3329="Oceania",Predictive_Model!$D$40,IF(G3329="South America",Predictive_Model!$D$41,0)))))+IF(H3329="Laptop",Predictive_Model!$D$43,IF(H3329="Mobile",Predictive_Model!$D$44,IF(H3329="TV",Predictive_Model!$D$45,IF(H3329="Tablet",Predictive_Model!$D$46,0))))+IF(K3329="Crypto",Predictive_Model!$D$48,IF(K3329="Debit Card",Predictive_Model!$D$49,IF(K3329="Gift Card",Predictive_Model!$D$50,IF(K3329="PayPal",Predictive_Model!$D$51,0))))+IF(N3329="Comedy",Predictive_Model!$D$53,IF(N3329="Documentary",Predictive_Model!$D$54,IF(N3329="Drama",Predictive_Model!$D$55,IF(N3329="Horror",Predictive_Model!$D$56,IF(N3329="Romance",Predictive_Model!$D$57,IF(N3329="Sci-Fi",Predictive_Model!$D$58,0)))))))))</f>
        <v>0.13892614261206093</v>
      </c>
      <c r="V3329" s="3" t="str">
        <f t="shared" si="516"/>
        <v>Low</v>
      </c>
      <c r="W3329" s="6">
        <f t="shared" si="517"/>
        <v>1.9435767351427324</v>
      </c>
      <c r="X3329" s="3" t="str">
        <f t="shared" si="518"/>
        <v>Monitor</v>
      </c>
      <c r="Y3329" s="3" t="str">
        <f t="shared" si="519"/>
        <v>OK</v>
      </c>
    </row>
    <row r="3330" spans="1:25" x14ac:dyDescent="0.25">
      <c r="A3330" s="3" t="str">
        <f>Raw_Data!A3330</f>
        <v>6e498648-f7cf-4fd0-9315-df66b413fba8</v>
      </c>
      <c r="B3330" s="3">
        <f>Raw_Data!B3330</f>
        <v>32</v>
      </c>
      <c r="C3330" s="3" t="str">
        <f>Raw_Data!C3330</f>
        <v>Female</v>
      </c>
      <c r="D3330" s="3" t="str">
        <f>Raw_Data!D3330</f>
        <v>Basic</v>
      </c>
      <c r="E3330" s="3">
        <f>Raw_Data!E3330</f>
        <v>8.94</v>
      </c>
      <c r="F3330" s="3">
        <f>Raw_Data!F3330</f>
        <v>6</v>
      </c>
      <c r="G3330" s="3" t="str">
        <f>Raw_Data!G3330</f>
        <v>North America</v>
      </c>
      <c r="H3330" s="3" t="str">
        <f>Raw_Data!H3330</f>
        <v>Desktop</v>
      </c>
      <c r="I3330" s="3">
        <f>Raw_Data!I3330</f>
        <v>8.99</v>
      </c>
      <c r="J3330" s="3">
        <f>Raw_Data!J3330</f>
        <v>0</v>
      </c>
      <c r="K3330" s="3" t="str">
        <f>Raw_Data!K3330</f>
        <v>Crypto</v>
      </c>
      <c r="L3330" s="3">
        <f>Raw_Data!L3330</f>
        <v>5</v>
      </c>
      <c r="M3330" s="3">
        <f>Raw_Data!M3330</f>
        <v>1.28</v>
      </c>
      <c r="N3330" s="3" t="str">
        <f>Raw_Data!N3330</f>
        <v>Action</v>
      </c>
      <c r="O3330" s="3" t="str">
        <f t="shared" si="510"/>
        <v>25-34</v>
      </c>
      <c r="P3330" s="3" t="str">
        <f t="shared" si="511"/>
        <v>&lt;10h</v>
      </c>
      <c r="Q3330" s="3" t="str">
        <f t="shared" si="512"/>
        <v>0-7d</v>
      </c>
      <c r="R3330" s="3" t="str">
        <f t="shared" si="513"/>
        <v>Medium</v>
      </c>
      <c r="S3330" s="3" t="str">
        <f t="shared" si="514"/>
        <v>Low</v>
      </c>
      <c r="T3330" s="3" t="str">
        <f t="shared" si="515"/>
        <v>Active</v>
      </c>
      <c r="U3330" s="4">
        <f>1/(1+EXP(-(Predictive_Model!$B$5+((B3330-Predictive_Model!$B$20)/Predictive_Model!$C$20)*Predictive_Model!$D$20+((E3330-Predictive_Model!$B$21)/Predictive_Model!$C$21)*Predictive_Model!$D$21+((F3330-Predictive_Model!$B$22)/Predictive_Model!$C$22)*Predictive_Model!$D$22+((I3330-Predictive_Model!$B$23)/Predictive_Model!$C$23)*Predictive_Model!$D$23+((L3330-Predictive_Model!$B$24)/Predictive_Model!$C$24)*Predictive_Model!$D$24+((M3330-Predictive_Model!$B$25)/Predictive_Model!$C$25)*Predictive_Model!$D$25+IF(C3330="Male",Predictive_Model!$D$31,IF(C3330="Other",Predictive_Model!$D$32,0))+IF(D3330="Premium",Predictive_Model!$D$34,IF(D3330="Standard",Predictive_Model!$D$35,0))+IF(G3330="Asia",Predictive_Model!$D$37,IF(G3330="Europe",Predictive_Model!$D$38,IF(G3330="North America",Predictive_Model!$D$39,IF(G3330="Oceania",Predictive_Model!$D$40,IF(G3330="South America",Predictive_Model!$D$41,0)))))+IF(H3330="Laptop",Predictive_Model!$D$43,IF(H3330="Mobile",Predictive_Model!$D$44,IF(H3330="TV",Predictive_Model!$D$45,IF(H3330="Tablet",Predictive_Model!$D$46,0))))+IF(K3330="Crypto",Predictive_Model!$D$48,IF(K3330="Debit Card",Predictive_Model!$D$49,IF(K3330="Gift Card",Predictive_Model!$D$50,IF(K3330="PayPal",Predictive_Model!$D$51,0))))+IF(N3330="Comedy",Predictive_Model!$D$53,IF(N3330="Documentary",Predictive_Model!$D$54,IF(N3330="Drama",Predictive_Model!$D$55,IF(N3330="Horror",Predictive_Model!$D$56,IF(N3330="Romance",Predictive_Model!$D$57,IF(N3330="Sci-Fi",Predictive_Model!$D$58,0)))))))))</f>
        <v>6.9544271985113509E-2</v>
      </c>
      <c r="V3330" s="3" t="str">
        <f t="shared" si="516"/>
        <v>Low</v>
      </c>
      <c r="W3330" s="6">
        <f t="shared" si="517"/>
        <v>0.62520300514617044</v>
      </c>
      <c r="X3330" s="3" t="str">
        <f t="shared" si="518"/>
        <v>Monitor</v>
      </c>
      <c r="Y3330" s="3" t="str">
        <f t="shared" si="519"/>
        <v>OK</v>
      </c>
    </row>
    <row r="3331" spans="1:25" x14ac:dyDescent="0.25">
      <c r="A3331" s="3" t="str">
        <f>Raw_Data!A3331</f>
        <v>0acb8995-d92d-46a1-b80a-2c5d7fac4df3</v>
      </c>
      <c r="B3331" s="3">
        <f>Raw_Data!B3331</f>
        <v>21</v>
      </c>
      <c r="C3331" s="3" t="str">
        <f>Raw_Data!C3331</f>
        <v>Male</v>
      </c>
      <c r="D3331" s="3" t="str">
        <f>Raw_Data!D3331</f>
        <v>Basic</v>
      </c>
      <c r="E3331" s="3">
        <f>Raw_Data!E3331</f>
        <v>11.25</v>
      </c>
      <c r="F3331" s="3">
        <f>Raw_Data!F3331</f>
        <v>59</v>
      </c>
      <c r="G3331" s="3" t="str">
        <f>Raw_Data!G3331</f>
        <v>South America</v>
      </c>
      <c r="H3331" s="3" t="str">
        <f>Raw_Data!H3331</f>
        <v>Mobile</v>
      </c>
      <c r="I3331" s="3">
        <f>Raw_Data!I3331</f>
        <v>8.99</v>
      </c>
      <c r="J3331" s="3">
        <f>Raw_Data!J3331</f>
        <v>1</v>
      </c>
      <c r="K3331" s="3" t="str">
        <f>Raw_Data!K3331</f>
        <v>Debit Card</v>
      </c>
      <c r="L3331" s="3">
        <f>Raw_Data!L3331</f>
        <v>2</v>
      </c>
      <c r="M3331" s="3">
        <f>Raw_Data!M3331</f>
        <v>0.19</v>
      </c>
      <c r="N3331" s="3" t="str">
        <f>Raw_Data!N3331</f>
        <v>Action</v>
      </c>
      <c r="O3331" s="3" t="str">
        <f t="shared" si="510"/>
        <v>18-24</v>
      </c>
      <c r="P3331" s="3" t="str">
        <f t="shared" si="511"/>
        <v>10-24h</v>
      </c>
      <c r="Q3331" s="3" t="str">
        <f t="shared" si="512"/>
        <v>46-60d</v>
      </c>
      <c r="R3331" s="3" t="str">
        <f t="shared" si="513"/>
        <v>Medium</v>
      </c>
      <c r="S3331" s="3" t="str">
        <f t="shared" si="514"/>
        <v>Low</v>
      </c>
      <c r="T3331" s="3" t="str">
        <f t="shared" si="515"/>
        <v>Churned</v>
      </c>
      <c r="U3331" s="4">
        <f>1/(1+EXP(-(Predictive_Model!$B$5+((B3331-Predictive_Model!$B$20)/Predictive_Model!$C$20)*Predictive_Model!$D$20+((E3331-Predictive_Model!$B$21)/Predictive_Model!$C$21)*Predictive_Model!$D$21+((F3331-Predictive_Model!$B$22)/Predictive_Model!$C$22)*Predictive_Model!$D$22+((I3331-Predictive_Model!$B$23)/Predictive_Model!$C$23)*Predictive_Model!$D$23+((L3331-Predictive_Model!$B$24)/Predictive_Model!$C$24)*Predictive_Model!$D$24+((M3331-Predictive_Model!$B$25)/Predictive_Model!$C$25)*Predictive_Model!$D$25+IF(C3331="Male",Predictive_Model!$D$31,IF(C3331="Other",Predictive_Model!$D$32,0))+IF(D3331="Premium",Predictive_Model!$D$34,IF(D3331="Standard",Predictive_Model!$D$35,0))+IF(G3331="Asia",Predictive_Model!$D$37,IF(G3331="Europe",Predictive_Model!$D$38,IF(G3331="North America",Predictive_Model!$D$39,IF(G3331="Oceania",Predictive_Model!$D$40,IF(G3331="South America",Predictive_Model!$D$41,0)))))+IF(H3331="Laptop",Predictive_Model!$D$43,IF(H3331="Mobile",Predictive_Model!$D$44,IF(H3331="TV",Predictive_Model!$D$45,IF(H3331="Tablet",Predictive_Model!$D$46,0))))+IF(K3331="Crypto",Predictive_Model!$D$48,IF(K3331="Debit Card",Predictive_Model!$D$49,IF(K3331="Gift Card",Predictive_Model!$D$50,IF(K3331="PayPal",Predictive_Model!$D$51,0))))+IF(N3331="Comedy",Predictive_Model!$D$53,IF(N3331="Documentary",Predictive_Model!$D$54,IF(N3331="Drama",Predictive_Model!$D$55,IF(N3331="Horror",Predictive_Model!$D$56,IF(N3331="Romance",Predictive_Model!$D$57,IF(N3331="Sci-Fi",Predictive_Model!$D$58,0)))))))))</f>
        <v>0.99989603168634766</v>
      </c>
      <c r="V3331" s="3" t="str">
        <f t="shared" si="516"/>
        <v>Critical</v>
      </c>
      <c r="W3331" s="6">
        <f t="shared" si="517"/>
        <v>8.99</v>
      </c>
      <c r="X3331" s="3" t="str">
        <f t="shared" si="518"/>
        <v>Priority 2</v>
      </c>
      <c r="Y3331" s="3" t="str">
        <f t="shared" si="519"/>
        <v>OK</v>
      </c>
    </row>
    <row r="3332" spans="1:25" x14ac:dyDescent="0.25">
      <c r="A3332" s="3" t="str">
        <f>Raw_Data!A3332</f>
        <v>b81c524a-a1a3-4047-a9ca-a656564f9ad2</v>
      </c>
      <c r="B3332" s="3">
        <f>Raw_Data!B3332</f>
        <v>24</v>
      </c>
      <c r="C3332" s="3" t="str">
        <f>Raw_Data!C3332</f>
        <v>Other</v>
      </c>
      <c r="D3332" s="3" t="str">
        <f>Raw_Data!D3332</f>
        <v>Premium</v>
      </c>
      <c r="E3332" s="3">
        <f>Raw_Data!E3332</f>
        <v>14.15</v>
      </c>
      <c r="F3332" s="3">
        <f>Raw_Data!F3332</f>
        <v>58</v>
      </c>
      <c r="G3332" s="3" t="str">
        <f>Raw_Data!G3332</f>
        <v>Europe</v>
      </c>
      <c r="H3332" s="3" t="str">
        <f>Raw_Data!H3332</f>
        <v>TV</v>
      </c>
      <c r="I3332" s="3">
        <f>Raw_Data!I3332</f>
        <v>17.989999999999998</v>
      </c>
      <c r="J3332" s="3">
        <f>Raw_Data!J3332</f>
        <v>1</v>
      </c>
      <c r="K3332" s="3" t="str">
        <f>Raw_Data!K3332</f>
        <v>PayPal</v>
      </c>
      <c r="L3332" s="3">
        <f>Raw_Data!L3332</f>
        <v>1</v>
      </c>
      <c r="M3332" s="3">
        <f>Raw_Data!M3332</f>
        <v>0.24</v>
      </c>
      <c r="N3332" s="3" t="str">
        <f>Raw_Data!N3332</f>
        <v>Romance</v>
      </c>
      <c r="O3332" s="3" t="str">
        <f t="shared" si="510"/>
        <v>18-24</v>
      </c>
      <c r="P3332" s="3" t="str">
        <f t="shared" si="511"/>
        <v>10-24h</v>
      </c>
      <c r="Q3332" s="3" t="str">
        <f t="shared" si="512"/>
        <v>46-60d</v>
      </c>
      <c r="R3332" s="3" t="str">
        <f t="shared" si="513"/>
        <v>Medium</v>
      </c>
      <c r="S3332" s="3" t="str">
        <f t="shared" si="514"/>
        <v>High</v>
      </c>
      <c r="T3332" s="3" t="str">
        <f t="shared" si="515"/>
        <v>Churned</v>
      </c>
      <c r="U3332" s="4">
        <f>1/(1+EXP(-(Predictive_Model!$B$5+((B3332-Predictive_Model!$B$20)/Predictive_Model!$C$20)*Predictive_Model!$D$20+((E3332-Predictive_Model!$B$21)/Predictive_Model!$C$21)*Predictive_Model!$D$21+((F3332-Predictive_Model!$B$22)/Predictive_Model!$C$22)*Predictive_Model!$D$22+((I3332-Predictive_Model!$B$23)/Predictive_Model!$C$23)*Predictive_Model!$D$23+((L3332-Predictive_Model!$B$24)/Predictive_Model!$C$24)*Predictive_Model!$D$24+((M3332-Predictive_Model!$B$25)/Predictive_Model!$C$25)*Predictive_Model!$D$25+IF(C3332="Male",Predictive_Model!$D$31,IF(C3332="Other",Predictive_Model!$D$32,0))+IF(D3332="Premium",Predictive_Model!$D$34,IF(D3332="Standard",Predictive_Model!$D$35,0))+IF(G3332="Asia",Predictive_Model!$D$37,IF(G3332="Europe",Predictive_Model!$D$38,IF(G3332="North America",Predictive_Model!$D$39,IF(G3332="Oceania",Predictive_Model!$D$40,IF(G3332="South America",Predictive_Model!$D$41,0)))))+IF(H3332="Laptop",Predictive_Model!$D$43,IF(H3332="Mobile",Predictive_Model!$D$44,IF(H3332="TV",Predictive_Model!$D$45,IF(H3332="Tablet",Predictive_Model!$D$46,0))))+IF(K3332="Crypto",Predictive_Model!$D$48,IF(K3332="Debit Card",Predictive_Model!$D$49,IF(K3332="Gift Card",Predictive_Model!$D$50,IF(K3332="PayPal",Predictive_Model!$D$51,0))))+IF(N3332="Comedy",Predictive_Model!$D$53,IF(N3332="Documentary",Predictive_Model!$D$54,IF(N3332="Drama",Predictive_Model!$D$55,IF(N3332="Horror",Predictive_Model!$D$56,IF(N3332="Romance",Predictive_Model!$D$57,IF(N3332="Sci-Fi",Predictive_Model!$D$58,0)))))))))</f>
        <v>0.98291616764027967</v>
      </c>
      <c r="V3332" s="3" t="str">
        <f t="shared" si="516"/>
        <v>Critical</v>
      </c>
      <c r="W3332" s="6">
        <f t="shared" si="517"/>
        <v>17.989999999999998</v>
      </c>
      <c r="X3332" s="3" t="str">
        <f t="shared" si="518"/>
        <v>Priority 1</v>
      </c>
      <c r="Y3332" s="3" t="str">
        <f t="shared" si="519"/>
        <v>OK</v>
      </c>
    </row>
    <row r="3333" spans="1:25" x14ac:dyDescent="0.25">
      <c r="A3333" s="3" t="str">
        <f>Raw_Data!A3333</f>
        <v>8c722fa9-57be-4fa0-a466-f43e61d35f94</v>
      </c>
      <c r="B3333" s="3">
        <f>Raw_Data!B3333</f>
        <v>55</v>
      </c>
      <c r="C3333" s="3" t="str">
        <f>Raw_Data!C3333</f>
        <v>Male</v>
      </c>
      <c r="D3333" s="3" t="str">
        <f>Raw_Data!D3333</f>
        <v>Premium</v>
      </c>
      <c r="E3333" s="3">
        <f>Raw_Data!E3333</f>
        <v>0.44</v>
      </c>
      <c r="F3333" s="3">
        <f>Raw_Data!F3333</f>
        <v>45</v>
      </c>
      <c r="G3333" s="3" t="str">
        <f>Raw_Data!G3333</f>
        <v>South America</v>
      </c>
      <c r="H3333" s="3" t="str">
        <f>Raw_Data!H3333</f>
        <v>Desktop</v>
      </c>
      <c r="I3333" s="3">
        <f>Raw_Data!I3333</f>
        <v>17.989999999999998</v>
      </c>
      <c r="J3333" s="3">
        <f>Raw_Data!J3333</f>
        <v>1</v>
      </c>
      <c r="K3333" s="3" t="str">
        <f>Raw_Data!K3333</f>
        <v>Debit Card</v>
      </c>
      <c r="L3333" s="3">
        <f>Raw_Data!L3333</f>
        <v>1</v>
      </c>
      <c r="M3333" s="3">
        <f>Raw_Data!M3333</f>
        <v>0.01</v>
      </c>
      <c r="N3333" s="3" t="str">
        <f>Raw_Data!N3333</f>
        <v>Sci-Fi</v>
      </c>
      <c r="O3333" s="3" t="str">
        <f t="shared" ref="O3333:O3396" si="520">IF(B3333&lt;25,"18-24",IF(B3333&lt;35,"25-34",IF(B3333&lt;45,"35-44",IF(B3333&lt;55,"45-54","55-70"))))</f>
        <v>55-70</v>
      </c>
      <c r="P3333" s="3" t="str">
        <f t="shared" ref="P3333:P3396" si="521">IF(E3333&lt;10,"&lt;10h",IF(E3333&lt;25,"10-24h",IF(E3333&lt;50,"25-49h","50h+")))</f>
        <v>&lt;10h</v>
      </c>
      <c r="Q3333" s="3" t="str">
        <f t="shared" ref="Q3333:Q3396" si="522">IF(F3333&lt;=7,"0-7d",IF(F3333&lt;=21,"8-21d",IF(F3333&lt;=45,"22-45d","46-60d")))</f>
        <v>22-45d</v>
      </c>
      <c r="R3333" s="3" t="str">
        <f t="shared" ref="R3333:R3396" si="523">IF(AND(E3333&gt;=25,F3333&lt;=21),"High",IF(OR(E3333&gt;=10,F3333&lt;=45),"Medium","Low"))</f>
        <v>Medium</v>
      </c>
      <c r="S3333" s="3" t="str">
        <f t="shared" ref="S3333:S3396" si="524">IF(I3333&lt;10,"Low",IF(I3333&lt;16,"Mid","High"))</f>
        <v>High</v>
      </c>
      <c r="T3333" s="3" t="str">
        <f t="shared" ref="T3333:T3396" si="525">IF(J3333=1,"Churned","Active")</f>
        <v>Churned</v>
      </c>
      <c r="U3333" s="4">
        <f>1/(1+EXP(-(Predictive_Model!$B$5+((B3333-Predictive_Model!$B$20)/Predictive_Model!$C$20)*Predictive_Model!$D$20+((E3333-Predictive_Model!$B$21)/Predictive_Model!$C$21)*Predictive_Model!$D$21+((F3333-Predictive_Model!$B$22)/Predictive_Model!$C$22)*Predictive_Model!$D$22+((I3333-Predictive_Model!$B$23)/Predictive_Model!$C$23)*Predictive_Model!$D$23+((L3333-Predictive_Model!$B$24)/Predictive_Model!$C$24)*Predictive_Model!$D$24+((M3333-Predictive_Model!$B$25)/Predictive_Model!$C$25)*Predictive_Model!$D$25+IF(C3333="Male",Predictive_Model!$D$31,IF(C3333="Other",Predictive_Model!$D$32,0))+IF(D3333="Premium",Predictive_Model!$D$34,IF(D3333="Standard",Predictive_Model!$D$35,0))+IF(G3333="Asia",Predictive_Model!$D$37,IF(G3333="Europe",Predictive_Model!$D$38,IF(G3333="North America",Predictive_Model!$D$39,IF(G3333="Oceania",Predictive_Model!$D$40,IF(G3333="South America",Predictive_Model!$D$41,0)))))+IF(H3333="Laptop",Predictive_Model!$D$43,IF(H3333="Mobile",Predictive_Model!$D$44,IF(H3333="TV",Predictive_Model!$D$45,IF(H3333="Tablet",Predictive_Model!$D$46,0))))+IF(K3333="Crypto",Predictive_Model!$D$48,IF(K3333="Debit Card",Predictive_Model!$D$49,IF(K3333="Gift Card",Predictive_Model!$D$50,IF(K3333="PayPal",Predictive_Model!$D$51,0))))+IF(N3333="Comedy",Predictive_Model!$D$53,IF(N3333="Documentary",Predictive_Model!$D$54,IF(N3333="Drama",Predictive_Model!$D$55,IF(N3333="Horror",Predictive_Model!$D$56,IF(N3333="Romance",Predictive_Model!$D$57,IF(N3333="Sci-Fi",Predictive_Model!$D$58,0)))))))))</f>
        <v>0.99926979541774097</v>
      </c>
      <c r="V3333" s="3" t="str">
        <f t="shared" ref="V3333:V3396" si="526">IF(U3333&gt;=0.75,"Critical",IF(U3333&gt;=0.5,"High",IF(U3333&gt;=0.25,"Medium","Low")))</f>
        <v>Critical</v>
      </c>
      <c r="W3333" s="6">
        <f t="shared" ref="W3333:W3396" si="527">IF(J3333=1,I3333,I3333*U3333)</f>
        <v>17.989999999999998</v>
      </c>
      <c r="X3333" s="3" t="str">
        <f t="shared" ref="X3333:X3396" si="528">IF(AND(V3333="Critical",I3333&gt;=15),"Priority 1",IF(OR(V3333="Critical",AND(V3333="High",F3333&gt;21)),"Priority 2","Monitor"))</f>
        <v>Priority 1</v>
      </c>
      <c r="Y3333" s="3" t="str">
        <f t="shared" ref="Y3333:Y3396" si="529">IF(COUNTA(A3333:N3333)=14,"OK","CHECK")</f>
        <v>OK</v>
      </c>
    </row>
    <row r="3334" spans="1:25" x14ac:dyDescent="0.25">
      <c r="A3334" s="3" t="str">
        <f>Raw_Data!A3334</f>
        <v>67261644-d5d8-4867-a359-22d606e2dcc9</v>
      </c>
      <c r="B3334" s="3">
        <f>Raw_Data!B3334</f>
        <v>65</v>
      </c>
      <c r="C3334" s="3" t="str">
        <f>Raw_Data!C3334</f>
        <v>Male</v>
      </c>
      <c r="D3334" s="3" t="str">
        <f>Raw_Data!D3334</f>
        <v>Standard</v>
      </c>
      <c r="E3334" s="3">
        <f>Raw_Data!E3334</f>
        <v>4.05</v>
      </c>
      <c r="F3334" s="3">
        <f>Raw_Data!F3334</f>
        <v>45</v>
      </c>
      <c r="G3334" s="3" t="str">
        <f>Raw_Data!G3334</f>
        <v>Asia</v>
      </c>
      <c r="H3334" s="3" t="str">
        <f>Raw_Data!H3334</f>
        <v>Mobile</v>
      </c>
      <c r="I3334" s="3">
        <f>Raw_Data!I3334</f>
        <v>13.99</v>
      </c>
      <c r="J3334" s="3">
        <f>Raw_Data!J3334</f>
        <v>1</v>
      </c>
      <c r="K3334" s="3" t="str">
        <f>Raw_Data!K3334</f>
        <v>Gift Card</v>
      </c>
      <c r="L3334" s="3">
        <f>Raw_Data!L3334</f>
        <v>4</v>
      </c>
      <c r="M3334" s="3">
        <f>Raw_Data!M3334</f>
        <v>0.09</v>
      </c>
      <c r="N3334" s="3" t="str">
        <f>Raw_Data!N3334</f>
        <v>Sci-Fi</v>
      </c>
      <c r="O3334" s="3" t="str">
        <f t="shared" si="520"/>
        <v>55-70</v>
      </c>
      <c r="P3334" s="3" t="str">
        <f t="shared" si="521"/>
        <v>&lt;10h</v>
      </c>
      <c r="Q3334" s="3" t="str">
        <f t="shared" si="522"/>
        <v>22-45d</v>
      </c>
      <c r="R3334" s="3" t="str">
        <f t="shared" si="523"/>
        <v>Medium</v>
      </c>
      <c r="S3334" s="3" t="str">
        <f t="shared" si="524"/>
        <v>Mid</v>
      </c>
      <c r="T3334" s="3" t="str">
        <f t="shared" si="525"/>
        <v>Churned</v>
      </c>
      <c r="U3334" s="4">
        <f>1/(1+EXP(-(Predictive_Model!$B$5+((B3334-Predictive_Model!$B$20)/Predictive_Model!$C$20)*Predictive_Model!$D$20+((E3334-Predictive_Model!$B$21)/Predictive_Model!$C$21)*Predictive_Model!$D$21+((F3334-Predictive_Model!$B$22)/Predictive_Model!$C$22)*Predictive_Model!$D$22+((I3334-Predictive_Model!$B$23)/Predictive_Model!$C$23)*Predictive_Model!$D$23+((L3334-Predictive_Model!$B$24)/Predictive_Model!$C$24)*Predictive_Model!$D$24+((M3334-Predictive_Model!$B$25)/Predictive_Model!$C$25)*Predictive_Model!$D$25+IF(C3334="Male",Predictive_Model!$D$31,IF(C3334="Other",Predictive_Model!$D$32,0))+IF(D3334="Premium",Predictive_Model!$D$34,IF(D3334="Standard",Predictive_Model!$D$35,0))+IF(G3334="Asia",Predictive_Model!$D$37,IF(G3334="Europe",Predictive_Model!$D$38,IF(G3334="North America",Predictive_Model!$D$39,IF(G3334="Oceania",Predictive_Model!$D$40,IF(G3334="South America",Predictive_Model!$D$41,0)))))+IF(H3334="Laptop",Predictive_Model!$D$43,IF(H3334="Mobile",Predictive_Model!$D$44,IF(H3334="TV",Predictive_Model!$D$45,IF(H3334="Tablet",Predictive_Model!$D$46,0))))+IF(K3334="Crypto",Predictive_Model!$D$48,IF(K3334="Debit Card",Predictive_Model!$D$49,IF(K3334="Gift Card",Predictive_Model!$D$50,IF(K3334="PayPal",Predictive_Model!$D$51,0))))+IF(N3334="Comedy",Predictive_Model!$D$53,IF(N3334="Documentary",Predictive_Model!$D$54,IF(N3334="Drama",Predictive_Model!$D$55,IF(N3334="Horror",Predictive_Model!$D$56,IF(N3334="Romance",Predictive_Model!$D$57,IF(N3334="Sci-Fi",Predictive_Model!$D$58,0)))))))))</f>
        <v>0.99942542144437785</v>
      </c>
      <c r="V3334" s="3" t="str">
        <f t="shared" si="526"/>
        <v>Critical</v>
      </c>
      <c r="W3334" s="6">
        <f t="shared" si="527"/>
        <v>13.99</v>
      </c>
      <c r="X3334" s="3" t="str">
        <f t="shared" si="528"/>
        <v>Priority 2</v>
      </c>
      <c r="Y3334" s="3" t="str">
        <f t="shared" si="529"/>
        <v>OK</v>
      </c>
    </row>
    <row r="3335" spans="1:25" x14ac:dyDescent="0.25">
      <c r="A3335" s="3" t="str">
        <f>Raw_Data!A3335</f>
        <v>3cbf2873-561b-4ef3-a946-fc8693dab3bc</v>
      </c>
      <c r="B3335" s="3">
        <f>Raw_Data!B3335</f>
        <v>25</v>
      </c>
      <c r="C3335" s="3" t="str">
        <f>Raw_Data!C3335</f>
        <v>Other</v>
      </c>
      <c r="D3335" s="3" t="str">
        <f>Raw_Data!D3335</f>
        <v>Standard</v>
      </c>
      <c r="E3335" s="3">
        <f>Raw_Data!E3335</f>
        <v>18.23</v>
      </c>
      <c r="F3335" s="3">
        <f>Raw_Data!F3335</f>
        <v>26</v>
      </c>
      <c r="G3335" s="3" t="str">
        <f>Raw_Data!G3335</f>
        <v>Africa</v>
      </c>
      <c r="H3335" s="3" t="str">
        <f>Raw_Data!H3335</f>
        <v>Desktop</v>
      </c>
      <c r="I3335" s="3">
        <f>Raw_Data!I3335</f>
        <v>13.99</v>
      </c>
      <c r="J3335" s="3">
        <f>Raw_Data!J3335</f>
        <v>0</v>
      </c>
      <c r="K3335" s="3" t="str">
        <f>Raw_Data!K3335</f>
        <v>PayPal</v>
      </c>
      <c r="L3335" s="3">
        <f>Raw_Data!L3335</f>
        <v>2</v>
      </c>
      <c r="M3335" s="3">
        <f>Raw_Data!M3335</f>
        <v>0.68</v>
      </c>
      <c r="N3335" s="3" t="str">
        <f>Raw_Data!N3335</f>
        <v>Horror</v>
      </c>
      <c r="O3335" s="3" t="str">
        <f t="shared" si="520"/>
        <v>25-34</v>
      </c>
      <c r="P3335" s="3" t="str">
        <f t="shared" si="521"/>
        <v>10-24h</v>
      </c>
      <c r="Q3335" s="3" t="str">
        <f t="shared" si="522"/>
        <v>22-45d</v>
      </c>
      <c r="R3335" s="3" t="str">
        <f t="shared" si="523"/>
        <v>Medium</v>
      </c>
      <c r="S3335" s="3" t="str">
        <f t="shared" si="524"/>
        <v>Mid</v>
      </c>
      <c r="T3335" s="3" t="str">
        <f t="shared" si="525"/>
        <v>Active</v>
      </c>
      <c r="U3335" s="4">
        <f>1/(1+EXP(-(Predictive_Model!$B$5+((B3335-Predictive_Model!$B$20)/Predictive_Model!$C$20)*Predictive_Model!$D$20+((E3335-Predictive_Model!$B$21)/Predictive_Model!$C$21)*Predictive_Model!$D$21+((F3335-Predictive_Model!$B$22)/Predictive_Model!$C$22)*Predictive_Model!$D$22+((I3335-Predictive_Model!$B$23)/Predictive_Model!$C$23)*Predictive_Model!$D$23+((L3335-Predictive_Model!$B$24)/Predictive_Model!$C$24)*Predictive_Model!$D$24+((M3335-Predictive_Model!$B$25)/Predictive_Model!$C$25)*Predictive_Model!$D$25+IF(C3335="Male",Predictive_Model!$D$31,IF(C3335="Other",Predictive_Model!$D$32,0))+IF(D3335="Premium",Predictive_Model!$D$34,IF(D3335="Standard",Predictive_Model!$D$35,0))+IF(G3335="Asia",Predictive_Model!$D$37,IF(G3335="Europe",Predictive_Model!$D$38,IF(G3335="North America",Predictive_Model!$D$39,IF(G3335="Oceania",Predictive_Model!$D$40,IF(G3335="South America",Predictive_Model!$D$41,0)))))+IF(H3335="Laptop",Predictive_Model!$D$43,IF(H3335="Mobile",Predictive_Model!$D$44,IF(H3335="TV",Predictive_Model!$D$45,IF(H3335="Tablet",Predictive_Model!$D$46,0))))+IF(K3335="Crypto",Predictive_Model!$D$48,IF(K3335="Debit Card",Predictive_Model!$D$49,IF(K3335="Gift Card",Predictive_Model!$D$50,IF(K3335="PayPal",Predictive_Model!$D$51,0))))+IF(N3335="Comedy",Predictive_Model!$D$53,IF(N3335="Documentary",Predictive_Model!$D$54,IF(N3335="Drama",Predictive_Model!$D$55,IF(N3335="Horror",Predictive_Model!$D$56,IF(N3335="Romance",Predictive_Model!$D$57,IF(N3335="Sci-Fi",Predictive_Model!$D$58,0)))))))))</f>
        <v>0.26900270366414925</v>
      </c>
      <c r="V3335" s="3" t="str">
        <f t="shared" si="526"/>
        <v>Medium</v>
      </c>
      <c r="W3335" s="6">
        <f t="shared" si="527"/>
        <v>3.763347824261448</v>
      </c>
      <c r="X3335" s="3" t="str">
        <f t="shared" si="528"/>
        <v>Monitor</v>
      </c>
      <c r="Y3335" s="3" t="str">
        <f t="shared" si="529"/>
        <v>OK</v>
      </c>
    </row>
    <row r="3336" spans="1:25" x14ac:dyDescent="0.25">
      <c r="A3336" s="3" t="str">
        <f>Raw_Data!A3336</f>
        <v>d021c19c-289d-44b2-959c-bb3231f5f23a</v>
      </c>
      <c r="B3336" s="3">
        <f>Raw_Data!B3336</f>
        <v>63</v>
      </c>
      <c r="C3336" s="3" t="str">
        <f>Raw_Data!C3336</f>
        <v>Female</v>
      </c>
      <c r="D3336" s="3" t="str">
        <f>Raw_Data!D3336</f>
        <v>Standard</v>
      </c>
      <c r="E3336" s="3">
        <f>Raw_Data!E3336</f>
        <v>6.42</v>
      </c>
      <c r="F3336" s="3">
        <f>Raw_Data!F3336</f>
        <v>17</v>
      </c>
      <c r="G3336" s="3" t="str">
        <f>Raw_Data!G3336</f>
        <v>Europe</v>
      </c>
      <c r="H3336" s="3" t="str">
        <f>Raw_Data!H3336</f>
        <v>Tablet</v>
      </c>
      <c r="I3336" s="3">
        <f>Raw_Data!I3336</f>
        <v>13.99</v>
      </c>
      <c r="J3336" s="3">
        <f>Raw_Data!J3336</f>
        <v>0</v>
      </c>
      <c r="K3336" s="3" t="str">
        <f>Raw_Data!K3336</f>
        <v>Crypto</v>
      </c>
      <c r="L3336" s="3">
        <f>Raw_Data!L3336</f>
        <v>4</v>
      </c>
      <c r="M3336" s="3">
        <f>Raw_Data!M3336</f>
        <v>0.36</v>
      </c>
      <c r="N3336" s="3" t="str">
        <f>Raw_Data!N3336</f>
        <v>Action</v>
      </c>
      <c r="O3336" s="3" t="str">
        <f t="shared" si="520"/>
        <v>55-70</v>
      </c>
      <c r="P3336" s="3" t="str">
        <f t="shared" si="521"/>
        <v>&lt;10h</v>
      </c>
      <c r="Q3336" s="3" t="str">
        <f t="shared" si="522"/>
        <v>8-21d</v>
      </c>
      <c r="R3336" s="3" t="str">
        <f t="shared" si="523"/>
        <v>Medium</v>
      </c>
      <c r="S3336" s="3" t="str">
        <f t="shared" si="524"/>
        <v>Mid</v>
      </c>
      <c r="T3336" s="3" t="str">
        <f t="shared" si="525"/>
        <v>Active</v>
      </c>
      <c r="U3336" s="4">
        <f>1/(1+EXP(-(Predictive_Model!$B$5+((B3336-Predictive_Model!$B$20)/Predictive_Model!$C$20)*Predictive_Model!$D$20+((E3336-Predictive_Model!$B$21)/Predictive_Model!$C$21)*Predictive_Model!$D$21+((F3336-Predictive_Model!$B$22)/Predictive_Model!$C$22)*Predictive_Model!$D$22+((I3336-Predictive_Model!$B$23)/Predictive_Model!$C$23)*Predictive_Model!$D$23+((L3336-Predictive_Model!$B$24)/Predictive_Model!$C$24)*Predictive_Model!$D$24+((M3336-Predictive_Model!$B$25)/Predictive_Model!$C$25)*Predictive_Model!$D$25+IF(C3336="Male",Predictive_Model!$D$31,IF(C3336="Other",Predictive_Model!$D$32,0))+IF(D3336="Premium",Predictive_Model!$D$34,IF(D3336="Standard",Predictive_Model!$D$35,0))+IF(G3336="Asia",Predictive_Model!$D$37,IF(G3336="Europe",Predictive_Model!$D$38,IF(G3336="North America",Predictive_Model!$D$39,IF(G3336="Oceania",Predictive_Model!$D$40,IF(G3336="South America",Predictive_Model!$D$41,0)))))+IF(H3336="Laptop",Predictive_Model!$D$43,IF(H3336="Mobile",Predictive_Model!$D$44,IF(H3336="TV",Predictive_Model!$D$45,IF(H3336="Tablet",Predictive_Model!$D$46,0))))+IF(K3336="Crypto",Predictive_Model!$D$48,IF(K3336="Debit Card",Predictive_Model!$D$49,IF(K3336="Gift Card",Predictive_Model!$D$50,IF(K3336="PayPal",Predictive_Model!$D$51,0))))+IF(N3336="Comedy",Predictive_Model!$D$53,IF(N3336="Documentary",Predictive_Model!$D$54,IF(N3336="Drama",Predictive_Model!$D$55,IF(N3336="Horror",Predictive_Model!$D$56,IF(N3336="Romance",Predictive_Model!$D$57,IF(N3336="Sci-Fi",Predictive_Model!$D$58,0)))))))))</f>
        <v>0.90370955430124067</v>
      </c>
      <c r="V3336" s="3" t="str">
        <f t="shared" si="526"/>
        <v>Critical</v>
      </c>
      <c r="W3336" s="6">
        <f t="shared" si="527"/>
        <v>12.642896664674357</v>
      </c>
      <c r="X3336" s="3" t="str">
        <f t="shared" si="528"/>
        <v>Priority 2</v>
      </c>
      <c r="Y3336" s="3" t="str">
        <f t="shared" si="529"/>
        <v>OK</v>
      </c>
    </row>
    <row r="3337" spans="1:25" x14ac:dyDescent="0.25">
      <c r="A3337" s="3" t="str">
        <f>Raw_Data!A3337</f>
        <v>d73ea6c0-c6a3-43ef-b4df-34d432f0295f</v>
      </c>
      <c r="B3337" s="3">
        <f>Raw_Data!B3337</f>
        <v>56</v>
      </c>
      <c r="C3337" s="3" t="str">
        <f>Raw_Data!C3337</f>
        <v>Female</v>
      </c>
      <c r="D3337" s="3" t="str">
        <f>Raw_Data!D3337</f>
        <v>Premium</v>
      </c>
      <c r="E3337" s="3">
        <f>Raw_Data!E3337</f>
        <v>14.39</v>
      </c>
      <c r="F3337" s="3">
        <f>Raw_Data!F3337</f>
        <v>38</v>
      </c>
      <c r="G3337" s="3" t="str">
        <f>Raw_Data!G3337</f>
        <v>Asia</v>
      </c>
      <c r="H3337" s="3" t="str">
        <f>Raw_Data!H3337</f>
        <v>Tablet</v>
      </c>
      <c r="I3337" s="3">
        <f>Raw_Data!I3337</f>
        <v>17.989999999999998</v>
      </c>
      <c r="J3337" s="3">
        <f>Raw_Data!J3337</f>
        <v>1</v>
      </c>
      <c r="K3337" s="3" t="str">
        <f>Raw_Data!K3337</f>
        <v>Credit Card</v>
      </c>
      <c r="L3337" s="3">
        <f>Raw_Data!L3337</f>
        <v>3</v>
      </c>
      <c r="M3337" s="3">
        <f>Raw_Data!M3337</f>
        <v>0.37</v>
      </c>
      <c r="N3337" s="3" t="str">
        <f>Raw_Data!N3337</f>
        <v>Comedy</v>
      </c>
      <c r="O3337" s="3" t="str">
        <f t="shared" si="520"/>
        <v>55-70</v>
      </c>
      <c r="P3337" s="3" t="str">
        <f t="shared" si="521"/>
        <v>10-24h</v>
      </c>
      <c r="Q3337" s="3" t="str">
        <f t="shared" si="522"/>
        <v>22-45d</v>
      </c>
      <c r="R3337" s="3" t="str">
        <f t="shared" si="523"/>
        <v>Medium</v>
      </c>
      <c r="S3337" s="3" t="str">
        <f t="shared" si="524"/>
        <v>High</v>
      </c>
      <c r="T3337" s="3" t="str">
        <f t="shared" si="525"/>
        <v>Churned</v>
      </c>
      <c r="U3337" s="4">
        <f>1/(1+EXP(-(Predictive_Model!$B$5+((B3337-Predictive_Model!$B$20)/Predictive_Model!$C$20)*Predictive_Model!$D$20+((E3337-Predictive_Model!$B$21)/Predictive_Model!$C$21)*Predictive_Model!$D$21+((F3337-Predictive_Model!$B$22)/Predictive_Model!$C$22)*Predictive_Model!$D$22+((I3337-Predictive_Model!$B$23)/Predictive_Model!$C$23)*Predictive_Model!$D$23+((L3337-Predictive_Model!$B$24)/Predictive_Model!$C$24)*Predictive_Model!$D$24+((M3337-Predictive_Model!$B$25)/Predictive_Model!$C$25)*Predictive_Model!$D$25+IF(C3337="Male",Predictive_Model!$D$31,IF(C3337="Other",Predictive_Model!$D$32,0))+IF(D3337="Premium",Predictive_Model!$D$34,IF(D3337="Standard",Predictive_Model!$D$35,0))+IF(G3337="Asia",Predictive_Model!$D$37,IF(G3337="Europe",Predictive_Model!$D$38,IF(G3337="North America",Predictive_Model!$D$39,IF(G3337="Oceania",Predictive_Model!$D$40,IF(G3337="South America",Predictive_Model!$D$41,0)))))+IF(H3337="Laptop",Predictive_Model!$D$43,IF(H3337="Mobile",Predictive_Model!$D$44,IF(H3337="TV",Predictive_Model!$D$45,IF(H3337="Tablet",Predictive_Model!$D$46,0))))+IF(K3337="Crypto",Predictive_Model!$D$48,IF(K3337="Debit Card",Predictive_Model!$D$49,IF(K3337="Gift Card",Predictive_Model!$D$50,IF(K3337="PayPal",Predictive_Model!$D$51,0))))+IF(N3337="Comedy",Predictive_Model!$D$53,IF(N3337="Documentary",Predictive_Model!$D$54,IF(N3337="Drama",Predictive_Model!$D$55,IF(N3337="Horror",Predictive_Model!$D$56,IF(N3337="Romance",Predictive_Model!$D$57,IF(N3337="Sci-Fi",Predictive_Model!$D$58,0)))))))))</f>
        <v>0.78884447593656448</v>
      </c>
      <c r="V3337" s="3" t="str">
        <f t="shared" si="526"/>
        <v>Critical</v>
      </c>
      <c r="W3337" s="6">
        <f t="shared" si="527"/>
        <v>17.989999999999998</v>
      </c>
      <c r="X3337" s="3" t="str">
        <f t="shared" si="528"/>
        <v>Priority 1</v>
      </c>
      <c r="Y3337" s="3" t="str">
        <f t="shared" si="529"/>
        <v>OK</v>
      </c>
    </row>
    <row r="3338" spans="1:25" x14ac:dyDescent="0.25">
      <c r="A3338" s="3" t="str">
        <f>Raw_Data!A3338</f>
        <v>9ab55bb5-1957-46a6-8472-d26b2fda624a</v>
      </c>
      <c r="B3338" s="3">
        <f>Raw_Data!B3338</f>
        <v>47</v>
      </c>
      <c r="C3338" s="3" t="str">
        <f>Raw_Data!C3338</f>
        <v>Other</v>
      </c>
      <c r="D3338" s="3" t="str">
        <f>Raw_Data!D3338</f>
        <v>Basic</v>
      </c>
      <c r="E3338" s="3">
        <f>Raw_Data!E3338</f>
        <v>13.22</v>
      </c>
      <c r="F3338" s="3">
        <f>Raw_Data!F3338</f>
        <v>8</v>
      </c>
      <c r="G3338" s="3" t="str">
        <f>Raw_Data!G3338</f>
        <v>North America</v>
      </c>
      <c r="H3338" s="3" t="str">
        <f>Raw_Data!H3338</f>
        <v>Mobile</v>
      </c>
      <c r="I3338" s="3">
        <f>Raw_Data!I3338</f>
        <v>8.99</v>
      </c>
      <c r="J3338" s="3">
        <f>Raw_Data!J3338</f>
        <v>0</v>
      </c>
      <c r="K3338" s="3" t="str">
        <f>Raw_Data!K3338</f>
        <v>Crypto</v>
      </c>
      <c r="L3338" s="3">
        <f>Raw_Data!L3338</f>
        <v>4</v>
      </c>
      <c r="M3338" s="3">
        <f>Raw_Data!M3338</f>
        <v>1.47</v>
      </c>
      <c r="N3338" s="3" t="str">
        <f>Raw_Data!N3338</f>
        <v>Action</v>
      </c>
      <c r="O3338" s="3" t="str">
        <f t="shared" si="520"/>
        <v>45-54</v>
      </c>
      <c r="P3338" s="3" t="str">
        <f t="shared" si="521"/>
        <v>10-24h</v>
      </c>
      <c r="Q3338" s="3" t="str">
        <f t="shared" si="522"/>
        <v>8-21d</v>
      </c>
      <c r="R3338" s="3" t="str">
        <f t="shared" si="523"/>
        <v>Medium</v>
      </c>
      <c r="S3338" s="3" t="str">
        <f t="shared" si="524"/>
        <v>Low</v>
      </c>
      <c r="T3338" s="3" t="str">
        <f t="shared" si="525"/>
        <v>Active</v>
      </c>
      <c r="U3338" s="4">
        <f>1/(1+EXP(-(Predictive_Model!$B$5+((B3338-Predictive_Model!$B$20)/Predictive_Model!$C$20)*Predictive_Model!$D$20+((E3338-Predictive_Model!$B$21)/Predictive_Model!$C$21)*Predictive_Model!$D$21+((F3338-Predictive_Model!$B$22)/Predictive_Model!$C$22)*Predictive_Model!$D$22+((I3338-Predictive_Model!$B$23)/Predictive_Model!$C$23)*Predictive_Model!$D$23+((L3338-Predictive_Model!$B$24)/Predictive_Model!$C$24)*Predictive_Model!$D$24+((M3338-Predictive_Model!$B$25)/Predictive_Model!$C$25)*Predictive_Model!$D$25+IF(C3338="Male",Predictive_Model!$D$31,IF(C3338="Other",Predictive_Model!$D$32,0))+IF(D3338="Premium",Predictive_Model!$D$34,IF(D3338="Standard",Predictive_Model!$D$35,0))+IF(G3338="Asia",Predictive_Model!$D$37,IF(G3338="Europe",Predictive_Model!$D$38,IF(G3338="North America",Predictive_Model!$D$39,IF(G3338="Oceania",Predictive_Model!$D$40,IF(G3338="South America",Predictive_Model!$D$41,0)))))+IF(H3338="Laptop",Predictive_Model!$D$43,IF(H3338="Mobile",Predictive_Model!$D$44,IF(H3338="TV",Predictive_Model!$D$45,IF(H3338="Tablet",Predictive_Model!$D$46,0))))+IF(K3338="Crypto",Predictive_Model!$D$48,IF(K3338="Debit Card",Predictive_Model!$D$49,IF(K3338="Gift Card",Predictive_Model!$D$50,IF(K3338="PayPal",Predictive_Model!$D$51,0))))+IF(N3338="Comedy",Predictive_Model!$D$53,IF(N3338="Documentary",Predictive_Model!$D$54,IF(N3338="Drama",Predictive_Model!$D$55,IF(N3338="Horror",Predictive_Model!$D$56,IF(N3338="Romance",Predictive_Model!$D$57,IF(N3338="Sci-Fi",Predictive_Model!$D$58,0)))))))))</f>
        <v>0.15323761890915194</v>
      </c>
      <c r="V3338" s="3" t="str">
        <f t="shared" si="526"/>
        <v>Low</v>
      </c>
      <c r="W3338" s="6">
        <f t="shared" si="527"/>
        <v>1.377606193993276</v>
      </c>
      <c r="X3338" s="3" t="str">
        <f t="shared" si="528"/>
        <v>Monitor</v>
      </c>
      <c r="Y3338" s="3" t="str">
        <f t="shared" si="529"/>
        <v>OK</v>
      </c>
    </row>
    <row r="3339" spans="1:25" x14ac:dyDescent="0.25">
      <c r="A3339" s="3" t="str">
        <f>Raw_Data!A3339</f>
        <v>7492f32f-8c97-4a80-81ad-78749329c8f3</v>
      </c>
      <c r="B3339" s="3">
        <f>Raw_Data!B3339</f>
        <v>29</v>
      </c>
      <c r="C3339" s="3" t="str">
        <f>Raw_Data!C3339</f>
        <v>Female</v>
      </c>
      <c r="D3339" s="3" t="str">
        <f>Raw_Data!D3339</f>
        <v>Standard</v>
      </c>
      <c r="E3339" s="3">
        <f>Raw_Data!E3339</f>
        <v>1.1200000000000001</v>
      </c>
      <c r="F3339" s="3">
        <f>Raw_Data!F3339</f>
        <v>60</v>
      </c>
      <c r="G3339" s="3" t="str">
        <f>Raw_Data!G3339</f>
        <v>Asia</v>
      </c>
      <c r="H3339" s="3" t="str">
        <f>Raw_Data!H3339</f>
        <v>Desktop</v>
      </c>
      <c r="I3339" s="3">
        <f>Raw_Data!I3339</f>
        <v>13.99</v>
      </c>
      <c r="J3339" s="3">
        <f>Raw_Data!J3339</f>
        <v>1</v>
      </c>
      <c r="K3339" s="3" t="str">
        <f>Raw_Data!K3339</f>
        <v>PayPal</v>
      </c>
      <c r="L3339" s="3">
        <f>Raw_Data!L3339</f>
        <v>5</v>
      </c>
      <c r="M3339" s="3">
        <f>Raw_Data!M3339</f>
        <v>0.02</v>
      </c>
      <c r="N3339" s="3" t="str">
        <f>Raw_Data!N3339</f>
        <v>Horror</v>
      </c>
      <c r="O3339" s="3" t="str">
        <f t="shared" si="520"/>
        <v>25-34</v>
      </c>
      <c r="P3339" s="3" t="str">
        <f t="shared" si="521"/>
        <v>&lt;10h</v>
      </c>
      <c r="Q3339" s="3" t="str">
        <f t="shared" si="522"/>
        <v>46-60d</v>
      </c>
      <c r="R3339" s="3" t="str">
        <f t="shared" si="523"/>
        <v>Low</v>
      </c>
      <c r="S3339" s="3" t="str">
        <f t="shared" si="524"/>
        <v>Mid</v>
      </c>
      <c r="T3339" s="3" t="str">
        <f t="shared" si="525"/>
        <v>Churned</v>
      </c>
      <c r="U3339" s="4">
        <f>1/(1+EXP(-(Predictive_Model!$B$5+((B3339-Predictive_Model!$B$20)/Predictive_Model!$C$20)*Predictive_Model!$D$20+((E3339-Predictive_Model!$B$21)/Predictive_Model!$C$21)*Predictive_Model!$D$21+((F3339-Predictive_Model!$B$22)/Predictive_Model!$C$22)*Predictive_Model!$D$22+((I3339-Predictive_Model!$B$23)/Predictive_Model!$C$23)*Predictive_Model!$D$23+((L3339-Predictive_Model!$B$24)/Predictive_Model!$C$24)*Predictive_Model!$D$24+((M3339-Predictive_Model!$B$25)/Predictive_Model!$C$25)*Predictive_Model!$D$25+IF(C3339="Male",Predictive_Model!$D$31,IF(C3339="Other",Predictive_Model!$D$32,0))+IF(D3339="Premium",Predictive_Model!$D$34,IF(D3339="Standard",Predictive_Model!$D$35,0))+IF(G3339="Asia",Predictive_Model!$D$37,IF(G3339="Europe",Predictive_Model!$D$38,IF(G3339="North America",Predictive_Model!$D$39,IF(G3339="Oceania",Predictive_Model!$D$40,IF(G3339="South America",Predictive_Model!$D$41,0)))))+IF(H3339="Laptop",Predictive_Model!$D$43,IF(H3339="Mobile",Predictive_Model!$D$44,IF(H3339="TV",Predictive_Model!$D$45,IF(H3339="Tablet",Predictive_Model!$D$46,0))))+IF(K3339="Crypto",Predictive_Model!$D$48,IF(K3339="Debit Card",Predictive_Model!$D$49,IF(K3339="Gift Card",Predictive_Model!$D$50,IF(K3339="PayPal",Predictive_Model!$D$51,0))))+IF(N3339="Comedy",Predictive_Model!$D$53,IF(N3339="Documentary",Predictive_Model!$D$54,IF(N3339="Drama",Predictive_Model!$D$55,IF(N3339="Horror",Predictive_Model!$D$56,IF(N3339="Romance",Predictive_Model!$D$57,IF(N3339="Sci-Fi",Predictive_Model!$D$58,0)))))))))</f>
        <v>0.99955993821640998</v>
      </c>
      <c r="V3339" s="3" t="str">
        <f t="shared" si="526"/>
        <v>Critical</v>
      </c>
      <c r="W3339" s="6">
        <f t="shared" si="527"/>
        <v>13.99</v>
      </c>
      <c r="X3339" s="3" t="str">
        <f t="shared" si="528"/>
        <v>Priority 2</v>
      </c>
      <c r="Y3339" s="3" t="str">
        <f t="shared" si="529"/>
        <v>OK</v>
      </c>
    </row>
    <row r="3340" spans="1:25" x14ac:dyDescent="0.25">
      <c r="A3340" s="3" t="str">
        <f>Raw_Data!A3340</f>
        <v>d9ea07b7-ffa7-4165-8d37-04fdfe0fd5fa</v>
      </c>
      <c r="B3340" s="3">
        <f>Raw_Data!B3340</f>
        <v>52</v>
      </c>
      <c r="C3340" s="3" t="str">
        <f>Raw_Data!C3340</f>
        <v>Female</v>
      </c>
      <c r="D3340" s="3" t="str">
        <f>Raw_Data!D3340</f>
        <v>Standard</v>
      </c>
      <c r="E3340" s="3">
        <f>Raw_Data!E3340</f>
        <v>8.4499999999999993</v>
      </c>
      <c r="F3340" s="3">
        <f>Raw_Data!F3340</f>
        <v>28</v>
      </c>
      <c r="G3340" s="3" t="str">
        <f>Raw_Data!G3340</f>
        <v>North America</v>
      </c>
      <c r="H3340" s="3" t="str">
        <f>Raw_Data!H3340</f>
        <v>Laptop</v>
      </c>
      <c r="I3340" s="3">
        <f>Raw_Data!I3340</f>
        <v>13.99</v>
      </c>
      <c r="J3340" s="3">
        <f>Raw_Data!J3340</f>
        <v>0</v>
      </c>
      <c r="K3340" s="3" t="str">
        <f>Raw_Data!K3340</f>
        <v>Gift Card</v>
      </c>
      <c r="L3340" s="3">
        <f>Raw_Data!L3340</f>
        <v>2</v>
      </c>
      <c r="M3340" s="3">
        <f>Raw_Data!M3340</f>
        <v>0.28999999999999998</v>
      </c>
      <c r="N3340" s="3" t="str">
        <f>Raw_Data!N3340</f>
        <v>Action</v>
      </c>
      <c r="O3340" s="3" t="str">
        <f t="shared" si="520"/>
        <v>45-54</v>
      </c>
      <c r="P3340" s="3" t="str">
        <f t="shared" si="521"/>
        <v>&lt;10h</v>
      </c>
      <c r="Q3340" s="3" t="str">
        <f t="shared" si="522"/>
        <v>22-45d</v>
      </c>
      <c r="R3340" s="3" t="str">
        <f t="shared" si="523"/>
        <v>Medium</v>
      </c>
      <c r="S3340" s="3" t="str">
        <f t="shared" si="524"/>
        <v>Mid</v>
      </c>
      <c r="T3340" s="3" t="str">
        <f t="shared" si="525"/>
        <v>Active</v>
      </c>
      <c r="U3340" s="4">
        <f>1/(1+EXP(-(Predictive_Model!$B$5+((B3340-Predictive_Model!$B$20)/Predictive_Model!$C$20)*Predictive_Model!$D$20+((E3340-Predictive_Model!$B$21)/Predictive_Model!$C$21)*Predictive_Model!$D$21+((F3340-Predictive_Model!$B$22)/Predictive_Model!$C$22)*Predictive_Model!$D$22+((I3340-Predictive_Model!$B$23)/Predictive_Model!$C$23)*Predictive_Model!$D$23+((L3340-Predictive_Model!$B$24)/Predictive_Model!$C$24)*Predictive_Model!$D$24+((M3340-Predictive_Model!$B$25)/Predictive_Model!$C$25)*Predictive_Model!$D$25+IF(C3340="Male",Predictive_Model!$D$31,IF(C3340="Other",Predictive_Model!$D$32,0))+IF(D3340="Premium",Predictive_Model!$D$34,IF(D3340="Standard",Predictive_Model!$D$35,0))+IF(G3340="Asia",Predictive_Model!$D$37,IF(G3340="Europe",Predictive_Model!$D$38,IF(G3340="North America",Predictive_Model!$D$39,IF(G3340="Oceania",Predictive_Model!$D$40,IF(G3340="South America",Predictive_Model!$D$41,0)))))+IF(H3340="Laptop",Predictive_Model!$D$43,IF(H3340="Mobile",Predictive_Model!$D$44,IF(H3340="TV",Predictive_Model!$D$45,IF(H3340="Tablet",Predictive_Model!$D$46,0))))+IF(K3340="Crypto",Predictive_Model!$D$48,IF(K3340="Debit Card",Predictive_Model!$D$49,IF(K3340="Gift Card",Predictive_Model!$D$50,IF(K3340="PayPal",Predictive_Model!$D$51,0))))+IF(N3340="Comedy",Predictive_Model!$D$53,IF(N3340="Documentary",Predictive_Model!$D$54,IF(N3340="Drama",Predictive_Model!$D$55,IF(N3340="Horror",Predictive_Model!$D$56,IF(N3340="Romance",Predictive_Model!$D$57,IF(N3340="Sci-Fi",Predictive_Model!$D$58,0)))))))))</f>
        <v>0.97637385808192989</v>
      </c>
      <c r="V3340" s="3" t="str">
        <f t="shared" si="526"/>
        <v>Critical</v>
      </c>
      <c r="W3340" s="6">
        <f t="shared" si="527"/>
        <v>13.6594702745662</v>
      </c>
      <c r="X3340" s="3" t="str">
        <f t="shared" si="528"/>
        <v>Priority 2</v>
      </c>
      <c r="Y3340" s="3" t="str">
        <f t="shared" si="529"/>
        <v>OK</v>
      </c>
    </row>
    <row r="3341" spans="1:25" x14ac:dyDescent="0.25">
      <c r="A3341" s="3" t="str">
        <f>Raw_Data!A3341</f>
        <v>ad0caecf-9b95-4921-8a81-7bb311564c2a</v>
      </c>
      <c r="B3341" s="3">
        <f>Raw_Data!B3341</f>
        <v>26</v>
      </c>
      <c r="C3341" s="3" t="str">
        <f>Raw_Data!C3341</f>
        <v>Male</v>
      </c>
      <c r="D3341" s="3" t="str">
        <f>Raw_Data!D3341</f>
        <v>Standard</v>
      </c>
      <c r="E3341" s="3">
        <f>Raw_Data!E3341</f>
        <v>0.89</v>
      </c>
      <c r="F3341" s="3">
        <f>Raw_Data!F3341</f>
        <v>25</v>
      </c>
      <c r="G3341" s="3" t="str">
        <f>Raw_Data!G3341</f>
        <v>South America</v>
      </c>
      <c r="H3341" s="3" t="str">
        <f>Raw_Data!H3341</f>
        <v>TV</v>
      </c>
      <c r="I3341" s="3">
        <f>Raw_Data!I3341</f>
        <v>13.99</v>
      </c>
      <c r="J3341" s="3">
        <f>Raw_Data!J3341</f>
        <v>1</v>
      </c>
      <c r="K3341" s="3" t="str">
        <f>Raw_Data!K3341</f>
        <v>Credit Card</v>
      </c>
      <c r="L3341" s="3">
        <f>Raw_Data!L3341</f>
        <v>2</v>
      </c>
      <c r="M3341" s="3">
        <f>Raw_Data!M3341</f>
        <v>0.03</v>
      </c>
      <c r="N3341" s="3" t="str">
        <f>Raw_Data!N3341</f>
        <v>Action</v>
      </c>
      <c r="O3341" s="3" t="str">
        <f t="shared" si="520"/>
        <v>25-34</v>
      </c>
      <c r="P3341" s="3" t="str">
        <f t="shared" si="521"/>
        <v>&lt;10h</v>
      </c>
      <c r="Q3341" s="3" t="str">
        <f t="shared" si="522"/>
        <v>22-45d</v>
      </c>
      <c r="R3341" s="3" t="str">
        <f t="shared" si="523"/>
        <v>Medium</v>
      </c>
      <c r="S3341" s="3" t="str">
        <f t="shared" si="524"/>
        <v>Mid</v>
      </c>
      <c r="T3341" s="3" t="str">
        <f t="shared" si="525"/>
        <v>Churned</v>
      </c>
      <c r="U3341" s="4">
        <f>1/(1+EXP(-(Predictive_Model!$B$5+((B3341-Predictive_Model!$B$20)/Predictive_Model!$C$20)*Predictive_Model!$D$20+((E3341-Predictive_Model!$B$21)/Predictive_Model!$C$21)*Predictive_Model!$D$21+((F3341-Predictive_Model!$B$22)/Predictive_Model!$C$22)*Predictive_Model!$D$22+((I3341-Predictive_Model!$B$23)/Predictive_Model!$C$23)*Predictive_Model!$D$23+((L3341-Predictive_Model!$B$24)/Predictive_Model!$C$24)*Predictive_Model!$D$24+((M3341-Predictive_Model!$B$25)/Predictive_Model!$C$25)*Predictive_Model!$D$25+IF(C3341="Male",Predictive_Model!$D$31,IF(C3341="Other",Predictive_Model!$D$32,0))+IF(D3341="Premium",Predictive_Model!$D$34,IF(D3341="Standard",Predictive_Model!$D$35,0))+IF(G3341="Asia",Predictive_Model!$D$37,IF(G3341="Europe",Predictive_Model!$D$38,IF(G3341="North America",Predictive_Model!$D$39,IF(G3341="Oceania",Predictive_Model!$D$40,IF(G3341="South America",Predictive_Model!$D$41,0)))))+IF(H3341="Laptop",Predictive_Model!$D$43,IF(H3341="Mobile",Predictive_Model!$D$44,IF(H3341="TV",Predictive_Model!$D$45,IF(H3341="Tablet",Predictive_Model!$D$46,0))))+IF(K3341="Crypto",Predictive_Model!$D$48,IF(K3341="Debit Card",Predictive_Model!$D$49,IF(K3341="Gift Card",Predictive_Model!$D$50,IF(K3341="PayPal",Predictive_Model!$D$51,0))))+IF(N3341="Comedy",Predictive_Model!$D$53,IF(N3341="Documentary",Predictive_Model!$D$54,IF(N3341="Drama",Predictive_Model!$D$55,IF(N3341="Horror",Predictive_Model!$D$56,IF(N3341="Romance",Predictive_Model!$D$57,IF(N3341="Sci-Fi",Predictive_Model!$D$58,0)))))))))</f>
        <v>0.99548215603056889</v>
      </c>
      <c r="V3341" s="3" t="str">
        <f t="shared" si="526"/>
        <v>Critical</v>
      </c>
      <c r="W3341" s="6">
        <f t="shared" si="527"/>
        <v>13.99</v>
      </c>
      <c r="X3341" s="3" t="str">
        <f t="shared" si="528"/>
        <v>Priority 2</v>
      </c>
      <c r="Y3341" s="3" t="str">
        <f t="shared" si="529"/>
        <v>OK</v>
      </c>
    </row>
    <row r="3342" spans="1:25" x14ac:dyDescent="0.25">
      <c r="A3342" s="3" t="str">
        <f>Raw_Data!A3342</f>
        <v>5b2ec7eb-5ee5-4b1a-a409-88f9b0dba73e</v>
      </c>
      <c r="B3342" s="3">
        <f>Raw_Data!B3342</f>
        <v>39</v>
      </c>
      <c r="C3342" s="3" t="str">
        <f>Raw_Data!C3342</f>
        <v>Female</v>
      </c>
      <c r="D3342" s="3" t="str">
        <f>Raw_Data!D3342</f>
        <v>Premium</v>
      </c>
      <c r="E3342" s="3">
        <f>Raw_Data!E3342</f>
        <v>7.21</v>
      </c>
      <c r="F3342" s="3">
        <f>Raw_Data!F3342</f>
        <v>42</v>
      </c>
      <c r="G3342" s="3" t="str">
        <f>Raw_Data!G3342</f>
        <v>Africa</v>
      </c>
      <c r="H3342" s="3" t="str">
        <f>Raw_Data!H3342</f>
        <v>Tablet</v>
      </c>
      <c r="I3342" s="3">
        <f>Raw_Data!I3342</f>
        <v>17.989999999999998</v>
      </c>
      <c r="J3342" s="3">
        <f>Raw_Data!J3342</f>
        <v>1</v>
      </c>
      <c r="K3342" s="3" t="str">
        <f>Raw_Data!K3342</f>
        <v>PayPal</v>
      </c>
      <c r="L3342" s="3">
        <f>Raw_Data!L3342</f>
        <v>2</v>
      </c>
      <c r="M3342" s="3">
        <f>Raw_Data!M3342</f>
        <v>0.17</v>
      </c>
      <c r="N3342" s="3" t="str">
        <f>Raw_Data!N3342</f>
        <v>Action</v>
      </c>
      <c r="O3342" s="3" t="str">
        <f t="shared" si="520"/>
        <v>35-44</v>
      </c>
      <c r="P3342" s="3" t="str">
        <f t="shared" si="521"/>
        <v>&lt;10h</v>
      </c>
      <c r="Q3342" s="3" t="str">
        <f t="shared" si="522"/>
        <v>22-45d</v>
      </c>
      <c r="R3342" s="3" t="str">
        <f t="shared" si="523"/>
        <v>Medium</v>
      </c>
      <c r="S3342" s="3" t="str">
        <f t="shared" si="524"/>
        <v>High</v>
      </c>
      <c r="T3342" s="3" t="str">
        <f t="shared" si="525"/>
        <v>Churned</v>
      </c>
      <c r="U3342" s="4">
        <f>1/(1+EXP(-(Predictive_Model!$B$5+((B3342-Predictive_Model!$B$20)/Predictive_Model!$C$20)*Predictive_Model!$D$20+((E3342-Predictive_Model!$B$21)/Predictive_Model!$C$21)*Predictive_Model!$D$21+((F3342-Predictive_Model!$B$22)/Predictive_Model!$C$22)*Predictive_Model!$D$22+((I3342-Predictive_Model!$B$23)/Predictive_Model!$C$23)*Predictive_Model!$D$23+((L3342-Predictive_Model!$B$24)/Predictive_Model!$C$24)*Predictive_Model!$D$24+((M3342-Predictive_Model!$B$25)/Predictive_Model!$C$25)*Predictive_Model!$D$25+IF(C3342="Male",Predictive_Model!$D$31,IF(C3342="Other",Predictive_Model!$D$32,0))+IF(D3342="Premium",Predictive_Model!$D$34,IF(D3342="Standard",Predictive_Model!$D$35,0))+IF(G3342="Asia",Predictive_Model!$D$37,IF(G3342="Europe",Predictive_Model!$D$38,IF(G3342="North America",Predictive_Model!$D$39,IF(G3342="Oceania",Predictive_Model!$D$40,IF(G3342="South America",Predictive_Model!$D$41,0)))))+IF(H3342="Laptop",Predictive_Model!$D$43,IF(H3342="Mobile",Predictive_Model!$D$44,IF(H3342="TV",Predictive_Model!$D$45,IF(H3342="Tablet",Predictive_Model!$D$46,0))))+IF(K3342="Crypto",Predictive_Model!$D$48,IF(K3342="Debit Card",Predictive_Model!$D$49,IF(K3342="Gift Card",Predictive_Model!$D$50,IF(K3342="PayPal",Predictive_Model!$D$51,0))))+IF(N3342="Comedy",Predictive_Model!$D$53,IF(N3342="Documentary",Predictive_Model!$D$54,IF(N3342="Drama",Predictive_Model!$D$55,IF(N3342="Horror",Predictive_Model!$D$56,IF(N3342="Romance",Predictive_Model!$D$57,IF(N3342="Sci-Fi",Predictive_Model!$D$58,0)))))))))</f>
        <v>0.99494320233324962</v>
      </c>
      <c r="V3342" s="3" t="str">
        <f t="shared" si="526"/>
        <v>Critical</v>
      </c>
      <c r="W3342" s="6">
        <f t="shared" si="527"/>
        <v>17.989999999999998</v>
      </c>
      <c r="X3342" s="3" t="str">
        <f t="shared" si="528"/>
        <v>Priority 1</v>
      </c>
      <c r="Y3342" s="3" t="str">
        <f t="shared" si="529"/>
        <v>OK</v>
      </c>
    </row>
    <row r="3343" spans="1:25" x14ac:dyDescent="0.25">
      <c r="A3343" s="3" t="str">
        <f>Raw_Data!A3343</f>
        <v>9fa65636-ca49-40ef-bd85-85dac00a0612</v>
      </c>
      <c r="B3343" s="3">
        <f>Raw_Data!B3343</f>
        <v>46</v>
      </c>
      <c r="C3343" s="3" t="str">
        <f>Raw_Data!C3343</f>
        <v>Other</v>
      </c>
      <c r="D3343" s="3" t="str">
        <f>Raw_Data!D3343</f>
        <v>Standard</v>
      </c>
      <c r="E3343" s="3">
        <f>Raw_Data!E3343</f>
        <v>40.93</v>
      </c>
      <c r="F3343" s="3">
        <f>Raw_Data!F3343</f>
        <v>39</v>
      </c>
      <c r="G3343" s="3" t="str">
        <f>Raw_Data!G3343</f>
        <v>North America</v>
      </c>
      <c r="H3343" s="3" t="str">
        <f>Raw_Data!H3343</f>
        <v>Tablet</v>
      </c>
      <c r="I3343" s="3">
        <f>Raw_Data!I3343</f>
        <v>13.99</v>
      </c>
      <c r="J3343" s="3">
        <f>Raw_Data!J3343</f>
        <v>0</v>
      </c>
      <c r="K3343" s="3" t="str">
        <f>Raw_Data!K3343</f>
        <v>Crypto</v>
      </c>
      <c r="L3343" s="3">
        <f>Raw_Data!L3343</f>
        <v>4</v>
      </c>
      <c r="M3343" s="3">
        <f>Raw_Data!M3343</f>
        <v>1.02</v>
      </c>
      <c r="N3343" s="3" t="str">
        <f>Raw_Data!N3343</f>
        <v>Horror</v>
      </c>
      <c r="O3343" s="3" t="str">
        <f t="shared" si="520"/>
        <v>45-54</v>
      </c>
      <c r="P3343" s="3" t="str">
        <f t="shared" si="521"/>
        <v>25-49h</v>
      </c>
      <c r="Q3343" s="3" t="str">
        <f t="shared" si="522"/>
        <v>22-45d</v>
      </c>
      <c r="R3343" s="3" t="str">
        <f t="shared" si="523"/>
        <v>Medium</v>
      </c>
      <c r="S3343" s="3" t="str">
        <f t="shared" si="524"/>
        <v>Mid</v>
      </c>
      <c r="T3343" s="3" t="str">
        <f t="shared" si="525"/>
        <v>Active</v>
      </c>
      <c r="U3343" s="4">
        <f>1/(1+EXP(-(Predictive_Model!$B$5+((B3343-Predictive_Model!$B$20)/Predictive_Model!$C$20)*Predictive_Model!$D$20+((E3343-Predictive_Model!$B$21)/Predictive_Model!$C$21)*Predictive_Model!$D$21+((F3343-Predictive_Model!$B$22)/Predictive_Model!$C$22)*Predictive_Model!$D$22+((I3343-Predictive_Model!$B$23)/Predictive_Model!$C$23)*Predictive_Model!$D$23+((L3343-Predictive_Model!$B$24)/Predictive_Model!$C$24)*Predictive_Model!$D$24+((M3343-Predictive_Model!$B$25)/Predictive_Model!$C$25)*Predictive_Model!$D$25+IF(C3343="Male",Predictive_Model!$D$31,IF(C3343="Other",Predictive_Model!$D$32,0))+IF(D3343="Premium",Predictive_Model!$D$34,IF(D3343="Standard",Predictive_Model!$D$35,0))+IF(G3343="Asia",Predictive_Model!$D$37,IF(G3343="Europe",Predictive_Model!$D$38,IF(G3343="North America",Predictive_Model!$D$39,IF(G3343="Oceania",Predictive_Model!$D$40,IF(G3343="South America",Predictive_Model!$D$41,0)))))+IF(H3343="Laptop",Predictive_Model!$D$43,IF(H3343="Mobile",Predictive_Model!$D$44,IF(H3343="TV",Predictive_Model!$D$45,IF(H3343="Tablet",Predictive_Model!$D$46,0))))+IF(K3343="Crypto",Predictive_Model!$D$48,IF(K3343="Debit Card",Predictive_Model!$D$49,IF(K3343="Gift Card",Predictive_Model!$D$50,IF(K3343="PayPal",Predictive_Model!$D$51,0))))+IF(N3343="Comedy",Predictive_Model!$D$53,IF(N3343="Documentary",Predictive_Model!$D$54,IF(N3343="Drama",Predictive_Model!$D$55,IF(N3343="Horror",Predictive_Model!$D$56,IF(N3343="Romance",Predictive_Model!$D$57,IF(N3343="Sci-Fi",Predictive_Model!$D$58,0)))))))))</f>
        <v>9.7869929073445775E-4</v>
      </c>
      <c r="V3343" s="3" t="str">
        <f t="shared" si="526"/>
        <v>Low</v>
      </c>
      <c r="W3343" s="6">
        <f t="shared" si="527"/>
        <v>1.3692003077375064E-2</v>
      </c>
      <c r="X3343" s="3" t="str">
        <f t="shared" si="528"/>
        <v>Monitor</v>
      </c>
      <c r="Y3343" s="3" t="str">
        <f t="shared" si="529"/>
        <v>OK</v>
      </c>
    </row>
    <row r="3344" spans="1:25" x14ac:dyDescent="0.25">
      <c r="A3344" s="3" t="str">
        <f>Raw_Data!A3344</f>
        <v>f916f25f-2303-4145-af99-99a0b8e8de5b</v>
      </c>
      <c r="B3344" s="3">
        <f>Raw_Data!B3344</f>
        <v>22</v>
      </c>
      <c r="C3344" s="3" t="str">
        <f>Raw_Data!C3344</f>
        <v>Male</v>
      </c>
      <c r="D3344" s="3" t="str">
        <f>Raw_Data!D3344</f>
        <v>Basic</v>
      </c>
      <c r="E3344" s="3">
        <f>Raw_Data!E3344</f>
        <v>0.75</v>
      </c>
      <c r="F3344" s="3">
        <f>Raw_Data!F3344</f>
        <v>10</v>
      </c>
      <c r="G3344" s="3" t="str">
        <f>Raw_Data!G3344</f>
        <v>South America</v>
      </c>
      <c r="H3344" s="3" t="str">
        <f>Raw_Data!H3344</f>
        <v>Mobile</v>
      </c>
      <c r="I3344" s="3">
        <f>Raw_Data!I3344</f>
        <v>8.99</v>
      </c>
      <c r="J3344" s="3">
        <f>Raw_Data!J3344</f>
        <v>1</v>
      </c>
      <c r="K3344" s="3" t="str">
        <f>Raw_Data!K3344</f>
        <v>Gift Card</v>
      </c>
      <c r="L3344" s="3">
        <f>Raw_Data!L3344</f>
        <v>3</v>
      </c>
      <c r="M3344" s="3">
        <f>Raw_Data!M3344</f>
        <v>7.0000000000000007E-2</v>
      </c>
      <c r="N3344" s="3" t="str">
        <f>Raw_Data!N3344</f>
        <v>Sci-Fi</v>
      </c>
      <c r="O3344" s="3" t="str">
        <f t="shared" si="520"/>
        <v>18-24</v>
      </c>
      <c r="P3344" s="3" t="str">
        <f t="shared" si="521"/>
        <v>&lt;10h</v>
      </c>
      <c r="Q3344" s="3" t="str">
        <f t="shared" si="522"/>
        <v>8-21d</v>
      </c>
      <c r="R3344" s="3" t="str">
        <f t="shared" si="523"/>
        <v>Medium</v>
      </c>
      <c r="S3344" s="3" t="str">
        <f t="shared" si="524"/>
        <v>Low</v>
      </c>
      <c r="T3344" s="3" t="str">
        <f t="shared" si="525"/>
        <v>Churned</v>
      </c>
      <c r="U3344" s="4">
        <f>1/(1+EXP(-(Predictive_Model!$B$5+((B3344-Predictive_Model!$B$20)/Predictive_Model!$C$20)*Predictive_Model!$D$20+((E3344-Predictive_Model!$B$21)/Predictive_Model!$C$21)*Predictive_Model!$D$21+((F3344-Predictive_Model!$B$22)/Predictive_Model!$C$22)*Predictive_Model!$D$22+((I3344-Predictive_Model!$B$23)/Predictive_Model!$C$23)*Predictive_Model!$D$23+((L3344-Predictive_Model!$B$24)/Predictive_Model!$C$24)*Predictive_Model!$D$24+((M3344-Predictive_Model!$B$25)/Predictive_Model!$C$25)*Predictive_Model!$D$25+IF(C3344="Male",Predictive_Model!$D$31,IF(C3344="Other",Predictive_Model!$D$32,0))+IF(D3344="Premium",Predictive_Model!$D$34,IF(D3344="Standard",Predictive_Model!$D$35,0))+IF(G3344="Asia",Predictive_Model!$D$37,IF(G3344="Europe",Predictive_Model!$D$38,IF(G3344="North America",Predictive_Model!$D$39,IF(G3344="Oceania",Predictive_Model!$D$40,IF(G3344="South America",Predictive_Model!$D$41,0)))))+IF(H3344="Laptop",Predictive_Model!$D$43,IF(H3344="Mobile",Predictive_Model!$D$44,IF(H3344="TV",Predictive_Model!$D$45,IF(H3344="Tablet",Predictive_Model!$D$46,0))))+IF(K3344="Crypto",Predictive_Model!$D$48,IF(K3344="Debit Card",Predictive_Model!$D$49,IF(K3344="Gift Card",Predictive_Model!$D$50,IF(K3344="PayPal",Predictive_Model!$D$51,0))))+IF(N3344="Comedy",Predictive_Model!$D$53,IF(N3344="Documentary",Predictive_Model!$D$54,IF(N3344="Drama",Predictive_Model!$D$55,IF(N3344="Horror",Predictive_Model!$D$56,IF(N3344="Romance",Predictive_Model!$D$57,IF(N3344="Sci-Fi",Predictive_Model!$D$58,0)))))))))</f>
        <v>0.99754167416595541</v>
      </c>
      <c r="V3344" s="3" t="str">
        <f t="shared" si="526"/>
        <v>Critical</v>
      </c>
      <c r="W3344" s="6">
        <f t="shared" si="527"/>
        <v>8.99</v>
      </c>
      <c r="X3344" s="3" t="str">
        <f t="shared" si="528"/>
        <v>Priority 2</v>
      </c>
      <c r="Y3344" s="3" t="str">
        <f t="shared" si="529"/>
        <v>OK</v>
      </c>
    </row>
    <row r="3345" spans="1:25" x14ac:dyDescent="0.25">
      <c r="A3345" s="3" t="str">
        <f>Raw_Data!A3345</f>
        <v>37b1f7e9-731b-45f0-8b64-0019780a7c3c</v>
      </c>
      <c r="B3345" s="3">
        <f>Raw_Data!B3345</f>
        <v>36</v>
      </c>
      <c r="C3345" s="3" t="str">
        <f>Raw_Data!C3345</f>
        <v>Male</v>
      </c>
      <c r="D3345" s="3" t="str">
        <f>Raw_Data!D3345</f>
        <v>Premium</v>
      </c>
      <c r="E3345" s="3">
        <f>Raw_Data!E3345</f>
        <v>25.23</v>
      </c>
      <c r="F3345" s="3">
        <f>Raw_Data!F3345</f>
        <v>53</v>
      </c>
      <c r="G3345" s="3" t="str">
        <f>Raw_Data!G3345</f>
        <v>Africa</v>
      </c>
      <c r="H3345" s="3" t="str">
        <f>Raw_Data!H3345</f>
        <v>Mobile</v>
      </c>
      <c r="I3345" s="3">
        <f>Raw_Data!I3345</f>
        <v>17.989999999999998</v>
      </c>
      <c r="J3345" s="3">
        <f>Raw_Data!J3345</f>
        <v>0</v>
      </c>
      <c r="K3345" s="3" t="str">
        <f>Raw_Data!K3345</f>
        <v>Crypto</v>
      </c>
      <c r="L3345" s="3">
        <f>Raw_Data!L3345</f>
        <v>2</v>
      </c>
      <c r="M3345" s="3">
        <f>Raw_Data!M3345</f>
        <v>0.47</v>
      </c>
      <c r="N3345" s="3" t="str">
        <f>Raw_Data!N3345</f>
        <v>Sci-Fi</v>
      </c>
      <c r="O3345" s="3" t="str">
        <f t="shared" si="520"/>
        <v>35-44</v>
      </c>
      <c r="P3345" s="3" t="str">
        <f t="shared" si="521"/>
        <v>25-49h</v>
      </c>
      <c r="Q3345" s="3" t="str">
        <f t="shared" si="522"/>
        <v>46-60d</v>
      </c>
      <c r="R3345" s="3" t="str">
        <f t="shared" si="523"/>
        <v>Medium</v>
      </c>
      <c r="S3345" s="3" t="str">
        <f t="shared" si="524"/>
        <v>High</v>
      </c>
      <c r="T3345" s="3" t="str">
        <f t="shared" si="525"/>
        <v>Active</v>
      </c>
      <c r="U3345" s="4">
        <f>1/(1+EXP(-(Predictive_Model!$B$5+((B3345-Predictive_Model!$B$20)/Predictive_Model!$C$20)*Predictive_Model!$D$20+((E3345-Predictive_Model!$B$21)/Predictive_Model!$C$21)*Predictive_Model!$D$21+((F3345-Predictive_Model!$B$22)/Predictive_Model!$C$22)*Predictive_Model!$D$22+((I3345-Predictive_Model!$B$23)/Predictive_Model!$C$23)*Predictive_Model!$D$23+((L3345-Predictive_Model!$B$24)/Predictive_Model!$C$24)*Predictive_Model!$D$24+((M3345-Predictive_Model!$B$25)/Predictive_Model!$C$25)*Predictive_Model!$D$25+IF(C3345="Male",Predictive_Model!$D$31,IF(C3345="Other",Predictive_Model!$D$32,0))+IF(D3345="Premium",Predictive_Model!$D$34,IF(D3345="Standard",Predictive_Model!$D$35,0))+IF(G3345="Asia",Predictive_Model!$D$37,IF(G3345="Europe",Predictive_Model!$D$38,IF(G3345="North America",Predictive_Model!$D$39,IF(G3345="Oceania",Predictive_Model!$D$40,IF(G3345="South America",Predictive_Model!$D$41,0)))))+IF(H3345="Laptop",Predictive_Model!$D$43,IF(H3345="Mobile",Predictive_Model!$D$44,IF(H3345="TV",Predictive_Model!$D$45,IF(H3345="Tablet",Predictive_Model!$D$46,0))))+IF(K3345="Crypto",Predictive_Model!$D$48,IF(K3345="Debit Card",Predictive_Model!$D$49,IF(K3345="Gift Card",Predictive_Model!$D$50,IF(K3345="PayPal",Predictive_Model!$D$51,0))))+IF(N3345="Comedy",Predictive_Model!$D$53,IF(N3345="Documentary",Predictive_Model!$D$54,IF(N3345="Drama",Predictive_Model!$D$55,IF(N3345="Horror",Predictive_Model!$D$56,IF(N3345="Romance",Predictive_Model!$D$57,IF(N3345="Sci-Fi",Predictive_Model!$D$58,0)))))))))</f>
        <v>0.66522894077025874</v>
      </c>
      <c r="V3345" s="3" t="str">
        <f t="shared" si="526"/>
        <v>High</v>
      </c>
      <c r="W3345" s="6">
        <f t="shared" si="527"/>
        <v>11.967468644456954</v>
      </c>
      <c r="X3345" s="3" t="str">
        <f t="shared" si="528"/>
        <v>Priority 2</v>
      </c>
      <c r="Y3345" s="3" t="str">
        <f t="shared" si="529"/>
        <v>OK</v>
      </c>
    </row>
    <row r="3346" spans="1:25" x14ac:dyDescent="0.25">
      <c r="A3346" s="3" t="str">
        <f>Raw_Data!A3346</f>
        <v>0c65fd72-9e3b-4033-99ed-4397ccf9346f</v>
      </c>
      <c r="B3346" s="3">
        <f>Raw_Data!B3346</f>
        <v>40</v>
      </c>
      <c r="C3346" s="3" t="str">
        <f>Raw_Data!C3346</f>
        <v>Other</v>
      </c>
      <c r="D3346" s="3" t="str">
        <f>Raw_Data!D3346</f>
        <v>Basic</v>
      </c>
      <c r="E3346" s="3">
        <f>Raw_Data!E3346</f>
        <v>4.68</v>
      </c>
      <c r="F3346" s="3">
        <f>Raw_Data!F3346</f>
        <v>25</v>
      </c>
      <c r="G3346" s="3" t="str">
        <f>Raw_Data!G3346</f>
        <v>Africa</v>
      </c>
      <c r="H3346" s="3" t="str">
        <f>Raw_Data!H3346</f>
        <v>Tablet</v>
      </c>
      <c r="I3346" s="3">
        <f>Raw_Data!I3346</f>
        <v>8.99</v>
      </c>
      <c r="J3346" s="3">
        <f>Raw_Data!J3346</f>
        <v>1</v>
      </c>
      <c r="K3346" s="3" t="str">
        <f>Raw_Data!K3346</f>
        <v>PayPal</v>
      </c>
      <c r="L3346" s="3">
        <f>Raw_Data!L3346</f>
        <v>5</v>
      </c>
      <c r="M3346" s="3">
        <f>Raw_Data!M3346</f>
        <v>0.18</v>
      </c>
      <c r="N3346" s="3" t="str">
        <f>Raw_Data!N3346</f>
        <v>Action</v>
      </c>
      <c r="O3346" s="3" t="str">
        <f t="shared" si="520"/>
        <v>35-44</v>
      </c>
      <c r="P3346" s="3" t="str">
        <f t="shared" si="521"/>
        <v>&lt;10h</v>
      </c>
      <c r="Q3346" s="3" t="str">
        <f t="shared" si="522"/>
        <v>22-45d</v>
      </c>
      <c r="R3346" s="3" t="str">
        <f t="shared" si="523"/>
        <v>Medium</v>
      </c>
      <c r="S3346" s="3" t="str">
        <f t="shared" si="524"/>
        <v>Low</v>
      </c>
      <c r="T3346" s="3" t="str">
        <f t="shared" si="525"/>
        <v>Churned</v>
      </c>
      <c r="U3346" s="4">
        <f>1/(1+EXP(-(Predictive_Model!$B$5+((B3346-Predictive_Model!$B$20)/Predictive_Model!$C$20)*Predictive_Model!$D$20+((E3346-Predictive_Model!$B$21)/Predictive_Model!$C$21)*Predictive_Model!$D$21+((F3346-Predictive_Model!$B$22)/Predictive_Model!$C$22)*Predictive_Model!$D$22+((I3346-Predictive_Model!$B$23)/Predictive_Model!$C$23)*Predictive_Model!$D$23+((L3346-Predictive_Model!$B$24)/Predictive_Model!$C$24)*Predictive_Model!$D$24+((M3346-Predictive_Model!$B$25)/Predictive_Model!$C$25)*Predictive_Model!$D$25+IF(C3346="Male",Predictive_Model!$D$31,IF(C3346="Other",Predictive_Model!$D$32,0))+IF(D3346="Premium",Predictive_Model!$D$34,IF(D3346="Standard",Predictive_Model!$D$35,0))+IF(G3346="Asia",Predictive_Model!$D$37,IF(G3346="Europe",Predictive_Model!$D$38,IF(G3346="North America",Predictive_Model!$D$39,IF(G3346="Oceania",Predictive_Model!$D$40,IF(G3346="South America",Predictive_Model!$D$41,0)))))+IF(H3346="Laptop",Predictive_Model!$D$43,IF(H3346="Mobile",Predictive_Model!$D$44,IF(H3346="TV",Predictive_Model!$D$45,IF(H3346="Tablet",Predictive_Model!$D$46,0))))+IF(K3346="Crypto",Predictive_Model!$D$48,IF(K3346="Debit Card",Predictive_Model!$D$49,IF(K3346="Gift Card",Predictive_Model!$D$50,IF(K3346="PayPal",Predictive_Model!$D$51,0))))+IF(N3346="Comedy",Predictive_Model!$D$53,IF(N3346="Documentary",Predictive_Model!$D$54,IF(N3346="Drama",Predictive_Model!$D$55,IF(N3346="Horror",Predictive_Model!$D$56,IF(N3346="Romance",Predictive_Model!$D$57,IF(N3346="Sci-Fi",Predictive_Model!$D$58,0)))))))))</f>
        <v>0.98636717649879835</v>
      </c>
      <c r="V3346" s="3" t="str">
        <f t="shared" si="526"/>
        <v>Critical</v>
      </c>
      <c r="W3346" s="6">
        <f t="shared" si="527"/>
        <v>8.99</v>
      </c>
      <c r="X3346" s="3" t="str">
        <f t="shared" si="528"/>
        <v>Priority 2</v>
      </c>
      <c r="Y3346" s="3" t="str">
        <f t="shared" si="529"/>
        <v>OK</v>
      </c>
    </row>
    <row r="3347" spans="1:25" x14ac:dyDescent="0.25">
      <c r="A3347" s="3" t="str">
        <f>Raw_Data!A3347</f>
        <v>9212f1ee-8fcc-49de-9379-496677369ec0</v>
      </c>
      <c r="B3347" s="3">
        <f>Raw_Data!B3347</f>
        <v>29</v>
      </c>
      <c r="C3347" s="3" t="str">
        <f>Raw_Data!C3347</f>
        <v>Male</v>
      </c>
      <c r="D3347" s="3" t="str">
        <f>Raw_Data!D3347</f>
        <v>Standard</v>
      </c>
      <c r="E3347" s="3">
        <f>Raw_Data!E3347</f>
        <v>35.97</v>
      </c>
      <c r="F3347" s="3">
        <f>Raw_Data!F3347</f>
        <v>10</v>
      </c>
      <c r="G3347" s="3" t="str">
        <f>Raw_Data!G3347</f>
        <v>South America</v>
      </c>
      <c r="H3347" s="3" t="str">
        <f>Raw_Data!H3347</f>
        <v>Desktop</v>
      </c>
      <c r="I3347" s="3">
        <f>Raw_Data!I3347</f>
        <v>13.99</v>
      </c>
      <c r="J3347" s="3">
        <f>Raw_Data!J3347</f>
        <v>0</v>
      </c>
      <c r="K3347" s="3" t="str">
        <f>Raw_Data!K3347</f>
        <v>Debit Card</v>
      </c>
      <c r="L3347" s="3">
        <f>Raw_Data!L3347</f>
        <v>4</v>
      </c>
      <c r="M3347" s="3">
        <f>Raw_Data!M3347</f>
        <v>3.27</v>
      </c>
      <c r="N3347" s="3" t="str">
        <f>Raw_Data!N3347</f>
        <v>Romance</v>
      </c>
      <c r="O3347" s="3" t="str">
        <f t="shared" si="520"/>
        <v>25-34</v>
      </c>
      <c r="P3347" s="3" t="str">
        <f t="shared" si="521"/>
        <v>25-49h</v>
      </c>
      <c r="Q3347" s="3" t="str">
        <f t="shared" si="522"/>
        <v>8-21d</v>
      </c>
      <c r="R3347" s="3" t="str">
        <f t="shared" si="523"/>
        <v>High</v>
      </c>
      <c r="S3347" s="3" t="str">
        <f t="shared" si="524"/>
        <v>Mid</v>
      </c>
      <c r="T3347" s="3" t="str">
        <f t="shared" si="525"/>
        <v>Active</v>
      </c>
      <c r="U3347" s="4">
        <f>1/(1+EXP(-(Predictive_Model!$B$5+((B3347-Predictive_Model!$B$20)/Predictive_Model!$C$20)*Predictive_Model!$D$20+((E3347-Predictive_Model!$B$21)/Predictive_Model!$C$21)*Predictive_Model!$D$21+((F3347-Predictive_Model!$B$22)/Predictive_Model!$C$22)*Predictive_Model!$D$22+((I3347-Predictive_Model!$B$23)/Predictive_Model!$C$23)*Predictive_Model!$D$23+((L3347-Predictive_Model!$B$24)/Predictive_Model!$C$24)*Predictive_Model!$D$24+((M3347-Predictive_Model!$B$25)/Predictive_Model!$C$25)*Predictive_Model!$D$25+IF(C3347="Male",Predictive_Model!$D$31,IF(C3347="Other",Predictive_Model!$D$32,0))+IF(D3347="Premium",Predictive_Model!$D$34,IF(D3347="Standard",Predictive_Model!$D$35,0))+IF(G3347="Asia",Predictive_Model!$D$37,IF(G3347="Europe",Predictive_Model!$D$38,IF(G3347="North America",Predictive_Model!$D$39,IF(G3347="Oceania",Predictive_Model!$D$40,IF(G3347="South America",Predictive_Model!$D$41,0)))))+IF(H3347="Laptop",Predictive_Model!$D$43,IF(H3347="Mobile",Predictive_Model!$D$44,IF(H3347="TV",Predictive_Model!$D$45,IF(H3347="Tablet",Predictive_Model!$D$46,0))))+IF(K3347="Crypto",Predictive_Model!$D$48,IF(K3347="Debit Card",Predictive_Model!$D$49,IF(K3347="Gift Card",Predictive_Model!$D$50,IF(K3347="PayPal",Predictive_Model!$D$51,0))))+IF(N3347="Comedy",Predictive_Model!$D$53,IF(N3347="Documentary",Predictive_Model!$D$54,IF(N3347="Drama",Predictive_Model!$D$55,IF(N3347="Horror",Predictive_Model!$D$56,IF(N3347="Romance",Predictive_Model!$D$57,IF(N3347="Sci-Fi",Predictive_Model!$D$58,0)))))))))</f>
        <v>3.9534820956986584E-7</v>
      </c>
      <c r="V3347" s="3" t="str">
        <f t="shared" si="526"/>
        <v>Low</v>
      </c>
      <c r="W3347" s="6">
        <f t="shared" si="527"/>
        <v>5.5309214518824235E-6</v>
      </c>
      <c r="X3347" s="3" t="str">
        <f t="shared" si="528"/>
        <v>Monitor</v>
      </c>
      <c r="Y3347" s="3" t="str">
        <f t="shared" si="529"/>
        <v>OK</v>
      </c>
    </row>
    <row r="3348" spans="1:25" x14ac:dyDescent="0.25">
      <c r="A3348" s="3" t="str">
        <f>Raw_Data!A3348</f>
        <v>245a68d0-ff48-4300-8fd9-94cc361e02c9</v>
      </c>
      <c r="B3348" s="3">
        <f>Raw_Data!B3348</f>
        <v>53</v>
      </c>
      <c r="C3348" s="3" t="str">
        <f>Raw_Data!C3348</f>
        <v>Female</v>
      </c>
      <c r="D3348" s="3" t="str">
        <f>Raw_Data!D3348</f>
        <v>Standard</v>
      </c>
      <c r="E3348" s="3">
        <f>Raw_Data!E3348</f>
        <v>6.2</v>
      </c>
      <c r="F3348" s="3">
        <f>Raw_Data!F3348</f>
        <v>5</v>
      </c>
      <c r="G3348" s="3" t="str">
        <f>Raw_Data!G3348</f>
        <v>Oceania</v>
      </c>
      <c r="H3348" s="3" t="str">
        <f>Raw_Data!H3348</f>
        <v>Desktop</v>
      </c>
      <c r="I3348" s="3">
        <f>Raw_Data!I3348</f>
        <v>13.99</v>
      </c>
      <c r="J3348" s="3">
        <f>Raw_Data!J3348</f>
        <v>0</v>
      </c>
      <c r="K3348" s="3" t="str">
        <f>Raw_Data!K3348</f>
        <v>Gift Card</v>
      </c>
      <c r="L3348" s="3">
        <f>Raw_Data!L3348</f>
        <v>4</v>
      </c>
      <c r="M3348" s="3">
        <f>Raw_Data!M3348</f>
        <v>1.03</v>
      </c>
      <c r="N3348" s="3" t="str">
        <f>Raw_Data!N3348</f>
        <v>Documentary</v>
      </c>
      <c r="O3348" s="3" t="str">
        <f t="shared" si="520"/>
        <v>45-54</v>
      </c>
      <c r="P3348" s="3" t="str">
        <f t="shared" si="521"/>
        <v>&lt;10h</v>
      </c>
      <c r="Q3348" s="3" t="str">
        <f t="shared" si="522"/>
        <v>0-7d</v>
      </c>
      <c r="R3348" s="3" t="str">
        <f t="shared" si="523"/>
        <v>Medium</v>
      </c>
      <c r="S3348" s="3" t="str">
        <f t="shared" si="524"/>
        <v>Mid</v>
      </c>
      <c r="T3348" s="3" t="str">
        <f t="shared" si="525"/>
        <v>Active</v>
      </c>
      <c r="U3348" s="4">
        <f>1/(1+EXP(-(Predictive_Model!$B$5+((B3348-Predictive_Model!$B$20)/Predictive_Model!$C$20)*Predictive_Model!$D$20+((E3348-Predictive_Model!$B$21)/Predictive_Model!$C$21)*Predictive_Model!$D$21+((F3348-Predictive_Model!$B$22)/Predictive_Model!$C$22)*Predictive_Model!$D$22+((I3348-Predictive_Model!$B$23)/Predictive_Model!$C$23)*Predictive_Model!$D$23+((L3348-Predictive_Model!$B$24)/Predictive_Model!$C$24)*Predictive_Model!$D$24+((M3348-Predictive_Model!$B$25)/Predictive_Model!$C$25)*Predictive_Model!$D$25+IF(C3348="Male",Predictive_Model!$D$31,IF(C3348="Other",Predictive_Model!$D$32,0))+IF(D3348="Premium",Predictive_Model!$D$34,IF(D3348="Standard",Predictive_Model!$D$35,0))+IF(G3348="Asia",Predictive_Model!$D$37,IF(G3348="Europe",Predictive_Model!$D$38,IF(G3348="North America",Predictive_Model!$D$39,IF(G3348="Oceania",Predictive_Model!$D$40,IF(G3348="South America",Predictive_Model!$D$41,0)))))+IF(H3348="Laptop",Predictive_Model!$D$43,IF(H3348="Mobile",Predictive_Model!$D$44,IF(H3348="TV",Predictive_Model!$D$45,IF(H3348="Tablet",Predictive_Model!$D$46,0))))+IF(K3348="Crypto",Predictive_Model!$D$48,IF(K3348="Debit Card",Predictive_Model!$D$49,IF(K3348="Gift Card",Predictive_Model!$D$50,IF(K3348="PayPal",Predictive_Model!$D$51,0))))+IF(N3348="Comedy",Predictive_Model!$D$53,IF(N3348="Documentary",Predictive_Model!$D$54,IF(N3348="Drama",Predictive_Model!$D$55,IF(N3348="Horror",Predictive_Model!$D$56,IF(N3348="Romance",Predictive_Model!$D$57,IF(N3348="Sci-Fi",Predictive_Model!$D$58,0)))))))))</f>
        <v>0.20456701627169419</v>
      </c>
      <c r="V3348" s="3" t="str">
        <f t="shared" si="526"/>
        <v>Low</v>
      </c>
      <c r="W3348" s="6">
        <f t="shared" si="527"/>
        <v>2.8618925576410015</v>
      </c>
      <c r="X3348" s="3" t="str">
        <f t="shared" si="528"/>
        <v>Monitor</v>
      </c>
      <c r="Y3348" s="3" t="str">
        <f t="shared" si="529"/>
        <v>OK</v>
      </c>
    </row>
    <row r="3349" spans="1:25" x14ac:dyDescent="0.25">
      <c r="A3349" s="3" t="str">
        <f>Raw_Data!A3349</f>
        <v>88d0c4cb-a32d-45df-b849-536859b8ba10</v>
      </c>
      <c r="B3349" s="3">
        <f>Raw_Data!B3349</f>
        <v>43</v>
      </c>
      <c r="C3349" s="3" t="str">
        <f>Raw_Data!C3349</f>
        <v>Other</v>
      </c>
      <c r="D3349" s="3" t="str">
        <f>Raw_Data!D3349</f>
        <v>Standard</v>
      </c>
      <c r="E3349" s="3">
        <f>Raw_Data!E3349</f>
        <v>13.53</v>
      </c>
      <c r="F3349" s="3">
        <f>Raw_Data!F3349</f>
        <v>15</v>
      </c>
      <c r="G3349" s="3" t="str">
        <f>Raw_Data!G3349</f>
        <v>Europe</v>
      </c>
      <c r="H3349" s="3" t="str">
        <f>Raw_Data!H3349</f>
        <v>Tablet</v>
      </c>
      <c r="I3349" s="3">
        <f>Raw_Data!I3349</f>
        <v>13.99</v>
      </c>
      <c r="J3349" s="3">
        <f>Raw_Data!J3349</f>
        <v>0</v>
      </c>
      <c r="K3349" s="3" t="str">
        <f>Raw_Data!K3349</f>
        <v>Debit Card</v>
      </c>
      <c r="L3349" s="3">
        <f>Raw_Data!L3349</f>
        <v>4</v>
      </c>
      <c r="M3349" s="3">
        <f>Raw_Data!M3349</f>
        <v>0.85</v>
      </c>
      <c r="N3349" s="3" t="str">
        <f>Raw_Data!N3349</f>
        <v>Comedy</v>
      </c>
      <c r="O3349" s="3" t="str">
        <f t="shared" si="520"/>
        <v>35-44</v>
      </c>
      <c r="P3349" s="3" t="str">
        <f t="shared" si="521"/>
        <v>10-24h</v>
      </c>
      <c r="Q3349" s="3" t="str">
        <f t="shared" si="522"/>
        <v>8-21d</v>
      </c>
      <c r="R3349" s="3" t="str">
        <f t="shared" si="523"/>
        <v>Medium</v>
      </c>
      <c r="S3349" s="3" t="str">
        <f t="shared" si="524"/>
        <v>Mid</v>
      </c>
      <c r="T3349" s="3" t="str">
        <f t="shared" si="525"/>
        <v>Active</v>
      </c>
      <c r="U3349" s="4">
        <f>1/(1+EXP(-(Predictive_Model!$B$5+((B3349-Predictive_Model!$B$20)/Predictive_Model!$C$20)*Predictive_Model!$D$20+((E3349-Predictive_Model!$B$21)/Predictive_Model!$C$21)*Predictive_Model!$D$21+((F3349-Predictive_Model!$B$22)/Predictive_Model!$C$22)*Predictive_Model!$D$22+((I3349-Predictive_Model!$B$23)/Predictive_Model!$C$23)*Predictive_Model!$D$23+((L3349-Predictive_Model!$B$24)/Predictive_Model!$C$24)*Predictive_Model!$D$24+((M3349-Predictive_Model!$B$25)/Predictive_Model!$C$25)*Predictive_Model!$D$25+IF(C3349="Male",Predictive_Model!$D$31,IF(C3349="Other",Predictive_Model!$D$32,0))+IF(D3349="Premium",Predictive_Model!$D$34,IF(D3349="Standard",Predictive_Model!$D$35,0))+IF(G3349="Asia",Predictive_Model!$D$37,IF(G3349="Europe",Predictive_Model!$D$38,IF(G3349="North America",Predictive_Model!$D$39,IF(G3349="Oceania",Predictive_Model!$D$40,IF(G3349="South America",Predictive_Model!$D$41,0)))))+IF(H3349="Laptop",Predictive_Model!$D$43,IF(H3349="Mobile",Predictive_Model!$D$44,IF(H3349="TV",Predictive_Model!$D$45,IF(H3349="Tablet",Predictive_Model!$D$46,0))))+IF(K3349="Crypto",Predictive_Model!$D$48,IF(K3349="Debit Card",Predictive_Model!$D$49,IF(K3349="Gift Card",Predictive_Model!$D$50,IF(K3349="PayPal",Predictive_Model!$D$51,0))))+IF(N3349="Comedy",Predictive_Model!$D$53,IF(N3349="Documentary",Predictive_Model!$D$54,IF(N3349="Drama",Predictive_Model!$D$55,IF(N3349="Horror",Predictive_Model!$D$56,IF(N3349="Romance",Predictive_Model!$D$57,IF(N3349="Sci-Fi",Predictive_Model!$D$58,0)))))))))</f>
        <v>0.17927504164150362</v>
      </c>
      <c r="V3349" s="3" t="str">
        <f t="shared" si="526"/>
        <v>Low</v>
      </c>
      <c r="W3349" s="6">
        <f t="shared" si="527"/>
        <v>2.5080578325646359</v>
      </c>
      <c r="X3349" s="3" t="str">
        <f t="shared" si="528"/>
        <v>Monitor</v>
      </c>
      <c r="Y3349" s="3" t="str">
        <f t="shared" si="529"/>
        <v>OK</v>
      </c>
    </row>
    <row r="3350" spans="1:25" x14ac:dyDescent="0.25">
      <c r="A3350" s="3" t="str">
        <f>Raw_Data!A3350</f>
        <v>9b18d52f-d169-4ac0-aae9-840d5b8fd937</v>
      </c>
      <c r="B3350" s="3">
        <f>Raw_Data!B3350</f>
        <v>40</v>
      </c>
      <c r="C3350" s="3" t="str">
        <f>Raw_Data!C3350</f>
        <v>Female</v>
      </c>
      <c r="D3350" s="3" t="str">
        <f>Raw_Data!D3350</f>
        <v>Premium</v>
      </c>
      <c r="E3350" s="3">
        <f>Raw_Data!E3350</f>
        <v>0.17</v>
      </c>
      <c r="F3350" s="3">
        <f>Raw_Data!F3350</f>
        <v>58</v>
      </c>
      <c r="G3350" s="3" t="str">
        <f>Raw_Data!G3350</f>
        <v>South America</v>
      </c>
      <c r="H3350" s="3" t="str">
        <f>Raw_Data!H3350</f>
        <v>Desktop</v>
      </c>
      <c r="I3350" s="3">
        <f>Raw_Data!I3350</f>
        <v>17.989999999999998</v>
      </c>
      <c r="J3350" s="3">
        <f>Raw_Data!J3350</f>
        <v>1</v>
      </c>
      <c r="K3350" s="3" t="str">
        <f>Raw_Data!K3350</f>
        <v>Gift Card</v>
      </c>
      <c r="L3350" s="3">
        <f>Raw_Data!L3350</f>
        <v>5</v>
      </c>
      <c r="M3350" s="3">
        <f>Raw_Data!M3350</f>
        <v>0</v>
      </c>
      <c r="N3350" s="3" t="str">
        <f>Raw_Data!N3350</f>
        <v>Horror</v>
      </c>
      <c r="O3350" s="3" t="str">
        <f t="shared" si="520"/>
        <v>35-44</v>
      </c>
      <c r="P3350" s="3" t="str">
        <f t="shared" si="521"/>
        <v>&lt;10h</v>
      </c>
      <c r="Q3350" s="3" t="str">
        <f t="shared" si="522"/>
        <v>46-60d</v>
      </c>
      <c r="R3350" s="3" t="str">
        <f t="shared" si="523"/>
        <v>Low</v>
      </c>
      <c r="S3350" s="3" t="str">
        <f t="shared" si="524"/>
        <v>High</v>
      </c>
      <c r="T3350" s="3" t="str">
        <f t="shared" si="525"/>
        <v>Churned</v>
      </c>
      <c r="U3350" s="4">
        <f>1/(1+EXP(-(Predictive_Model!$B$5+((B3350-Predictive_Model!$B$20)/Predictive_Model!$C$20)*Predictive_Model!$D$20+((E3350-Predictive_Model!$B$21)/Predictive_Model!$C$21)*Predictive_Model!$D$21+((F3350-Predictive_Model!$B$22)/Predictive_Model!$C$22)*Predictive_Model!$D$22+((I3350-Predictive_Model!$B$23)/Predictive_Model!$C$23)*Predictive_Model!$D$23+((L3350-Predictive_Model!$B$24)/Predictive_Model!$C$24)*Predictive_Model!$D$24+((M3350-Predictive_Model!$B$25)/Predictive_Model!$C$25)*Predictive_Model!$D$25+IF(C3350="Male",Predictive_Model!$D$31,IF(C3350="Other",Predictive_Model!$D$32,0))+IF(D3350="Premium",Predictive_Model!$D$34,IF(D3350="Standard",Predictive_Model!$D$35,0))+IF(G3350="Asia",Predictive_Model!$D$37,IF(G3350="Europe",Predictive_Model!$D$38,IF(G3350="North America",Predictive_Model!$D$39,IF(G3350="Oceania",Predictive_Model!$D$40,IF(G3350="South America",Predictive_Model!$D$41,0)))))+IF(H3350="Laptop",Predictive_Model!$D$43,IF(H3350="Mobile",Predictive_Model!$D$44,IF(H3350="TV",Predictive_Model!$D$45,IF(H3350="Tablet",Predictive_Model!$D$46,0))))+IF(K3350="Crypto",Predictive_Model!$D$48,IF(K3350="Debit Card",Predictive_Model!$D$49,IF(K3350="Gift Card",Predictive_Model!$D$50,IF(K3350="PayPal",Predictive_Model!$D$51,0))))+IF(N3350="Comedy",Predictive_Model!$D$53,IF(N3350="Documentary",Predictive_Model!$D$54,IF(N3350="Drama",Predictive_Model!$D$55,IF(N3350="Horror",Predictive_Model!$D$56,IF(N3350="Romance",Predictive_Model!$D$57,IF(N3350="Sci-Fi",Predictive_Model!$D$58,0)))))))))</f>
        <v>0.99874155903394068</v>
      </c>
      <c r="V3350" s="3" t="str">
        <f t="shared" si="526"/>
        <v>Critical</v>
      </c>
      <c r="W3350" s="6">
        <f t="shared" si="527"/>
        <v>17.989999999999998</v>
      </c>
      <c r="X3350" s="3" t="str">
        <f t="shared" si="528"/>
        <v>Priority 1</v>
      </c>
      <c r="Y3350" s="3" t="str">
        <f t="shared" si="529"/>
        <v>OK</v>
      </c>
    </row>
    <row r="3351" spans="1:25" x14ac:dyDescent="0.25">
      <c r="A3351" s="3" t="str">
        <f>Raw_Data!A3351</f>
        <v>85f3c893-5cb4-402f-893a-563686a5a644</v>
      </c>
      <c r="B3351" s="3">
        <f>Raw_Data!B3351</f>
        <v>40</v>
      </c>
      <c r="C3351" s="3" t="str">
        <f>Raw_Data!C3351</f>
        <v>Female</v>
      </c>
      <c r="D3351" s="3" t="str">
        <f>Raw_Data!D3351</f>
        <v>Premium</v>
      </c>
      <c r="E3351" s="3">
        <f>Raw_Data!E3351</f>
        <v>30.61</v>
      </c>
      <c r="F3351" s="3">
        <f>Raw_Data!F3351</f>
        <v>35</v>
      </c>
      <c r="G3351" s="3" t="str">
        <f>Raw_Data!G3351</f>
        <v>Europe</v>
      </c>
      <c r="H3351" s="3" t="str">
        <f>Raw_Data!H3351</f>
        <v>TV</v>
      </c>
      <c r="I3351" s="3">
        <f>Raw_Data!I3351</f>
        <v>17.989999999999998</v>
      </c>
      <c r="J3351" s="3">
        <f>Raw_Data!J3351</f>
        <v>0</v>
      </c>
      <c r="K3351" s="3" t="str">
        <f>Raw_Data!K3351</f>
        <v>Debit Card</v>
      </c>
      <c r="L3351" s="3">
        <f>Raw_Data!L3351</f>
        <v>3</v>
      </c>
      <c r="M3351" s="3">
        <f>Raw_Data!M3351</f>
        <v>0.85</v>
      </c>
      <c r="N3351" s="3" t="str">
        <f>Raw_Data!N3351</f>
        <v>Romance</v>
      </c>
      <c r="O3351" s="3" t="str">
        <f t="shared" si="520"/>
        <v>35-44</v>
      </c>
      <c r="P3351" s="3" t="str">
        <f t="shared" si="521"/>
        <v>25-49h</v>
      </c>
      <c r="Q3351" s="3" t="str">
        <f t="shared" si="522"/>
        <v>22-45d</v>
      </c>
      <c r="R3351" s="3" t="str">
        <f t="shared" si="523"/>
        <v>Medium</v>
      </c>
      <c r="S3351" s="3" t="str">
        <f t="shared" si="524"/>
        <v>High</v>
      </c>
      <c r="T3351" s="3" t="str">
        <f t="shared" si="525"/>
        <v>Active</v>
      </c>
      <c r="U3351" s="4">
        <f>1/(1+EXP(-(Predictive_Model!$B$5+((B3351-Predictive_Model!$B$20)/Predictive_Model!$C$20)*Predictive_Model!$D$20+((E3351-Predictive_Model!$B$21)/Predictive_Model!$C$21)*Predictive_Model!$D$21+((F3351-Predictive_Model!$B$22)/Predictive_Model!$C$22)*Predictive_Model!$D$22+((I3351-Predictive_Model!$B$23)/Predictive_Model!$C$23)*Predictive_Model!$D$23+((L3351-Predictive_Model!$B$24)/Predictive_Model!$C$24)*Predictive_Model!$D$24+((M3351-Predictive_Model!$B$25)/Predictive_Model!$C$25)*Predictive_Model!$D$25+IF(C3351="Male",Predictive_Model!$D$31,IF(C3351="Other",Predictive_Model!$D$32,0))+IF(D3351="Premium",Predictive_Model!$D$34,IF(D3351="Standard",Predictive_Model!$D$35,0))+IF(G3351="Asia",Predictive_Model!$D$37,IF(G3351="Europe",Predictive_Model!$D$38,IF(G3351="North America",Predictive_Model!$D$39,IF(G3351="Oceania",Predictive_Model!$D$40,IF(G3351="South America",Predictive_Model!$D$41,0)))))+IF(H3351="Laptop",Predictive_Model!$D$43,IF(H3351="Mobile",Predictive_Model!$D$44,IF(H3351="TV",Predictive_Model!$D$45,IF(H3351="Tablet",Predictive_Model!$D$46,0))))+IF(K3351="Crypto",Predictive_Model!$D$48,IF(K3351="Debit Card",Predictive_Model!$D$49,IF(K3351="Gift Card",Predictive_Model!$D$50,IF(K3351="PayPal",Predictive_Model!$D$51,0))))+IF(N3351="Comedy",Predictive_Model!$D$53,IF(N3351="Documentary",Predictive_Model!$D$54,IF(N3351="Drama",Predictive_Model!$D$55,IF(N3351="Horror",Predictive_Model!$D$56,IF(N3351="Romance",Predictive_Model!$D$57,IF(N3351="Sci-Fi",Predictive_Model!$D$58,0)))))))))</f>
        <v>1.109778909583882E-3</v>
      </c>
      <c r="V3351" s="3" t="str">
        <f t="shared" si="526"/>
        <v>Low</v>
      </c>
      <c r="W3351" s="6">
        <f t="shared" si="527"/>
        <v>1.9964922583414035E-2</v>
      </c>
      <c r="X3351" s="3" t="str">
        <f t="shared" si="528"/>
        <v>Monitor</v>
      </c>
      <c r="Y3351" s="3" t="str">
        <f t="shared" si="529"/>
        <v>OK</v>
      </c>
    </row>
    <row r="3352" spans="1:25" x14ac:dyDescent="0.25">
      <c r="A3352" s="3" t="str">
        <f>Raw_Data!A3352</f>
        <v>ff5354ce-5deb-4dc4-8d39-a68c03938af3</v>
      </c>
      <c r="B3352" s="3">
        <f>Raw_Data!B3352</f>
        <v>69</v>
      </c>
      <c r="C3352" s="3" t="str">
        <f>Raw_Data!C3352</f>
        <v>Female</v>
      </c>
      <c r="D3352" s="3" t="str">
        <f>Raw_Data!D3352</f>
        <v>Standard</v>
      </c>
      <c r="E3352" s="3">
        <f>Raw_Data!E3352</f>
        <v>4.53</v>
      </c>
      <c r="F3352" s="3">
        <f>Raw_Data!F3352</f>
        <v>16</v>
      </c>
      <c r="G3352" s="3" t="str">
        <f>Raw_Data!G3352</f>
        <v>Europe</v>
      </c>
      <c r="H3352" s="3" t="str">
        <f>Raw_Data!H3352</f>
        <v>Laptop</v>
      </c>
      <c r="I3352" s="3">
        <f>Raw_Data!I3352</f>
        <v>13.99</v>
      </c>
      <c r="J3352" s="3">
        <f>Raw_Data!J3352</f>
        <v>1</v>
      </c>
      <c r="K3352" s="3" t="str">
        <f>Raw_Data!K3352</f>
        <v>Crypto</v>
      </c>
      <c r="L3352" s="3">
        <f>Raw_Data!L3352</f>
        <v>2</v>
      </c>
      <c r="M3352" s="3">
        <f>Raw_Data!M3352</f>
        <v>0.27</v>
      </c>
      <c r="N3352" s="3" t="str">
        <f>Raw_Data!N3352</f>
        <v>Horror</v>
      </c>
      <c r="O3352" s="3" t="str">
        <f t="shared" si="520"/>
        <v>55-70</v>
      </c>
      <c r="P3352" s="3" t="str">
        <f t="shared" si="521"/>
        <v>&lt;10h</v>
      </c>
      <c r="Q3352" s="3" t="str">
        <f t="shared" si="522"/>
        <v>8-21d</v>
      </c>
      <c r="R3352" s="3" t="str">
        <f t="shared" si="523"/>
        <v>Medium</v>
      </c>
      <c r="S3352" s="3" t="str">
        <f t="shared" si="524"/>
        <v>Mid</v>
      </c>
      <c r="T3352" s="3" t="str">
        <f t="shared" si="525"/>
        <v>Churned</v>
      </c>
      <c r="U3352" s="4">
        <f>1/(1+EXP(-(Predictive_Model!$B$5+((B3352-Predictive_Model!$B$20)/Predictive_Model!$C$20)*Predictive_Model!$D$20+((E3352-Predictive_Model!$B$21)/Predictive_Model!$C$21)*Predictive_Model!$D$21+((F3352-Predictive_Model!$B$22)/Predictive_Model!$C$22)*Predictive_Model!$D$22+((I3352-Predictive_Model!$B$23)/Predictive_Model!$C$23)*Predictive_Model!$D$23+((L3352-Predictive_Model!$B$24)/Predictive_Model!$C$24)*Predictive_Model!$D$24+((M3352-Predictive_Model!$B$25)/Predictive_Model!$C$25)*Predictive_Model!$D$25+IF(C3352="Male",Predictive_Model!$D$31,IF(C3352="Other",Predictive_Model!$D$32,0))+IF(D3352="Premium",Predictive_Model!$D$34,IF(D3352="Standard",Predictive_Model!$D$35,0))+IF(G3352="Asia",Predictive_Model!$D$37,IF(G3352="Europe",Predictive_Model!$D$38,IF(G3352="North America",Predictive_Model!$D$39,IF(G3352="Oceania",Predictive_Model!$D$40,IF(G3352="South America",Predictive_Model!$D$41,0)))))+IF(H3352="Laptop",Predictive_Model!$D$43,IF(H3352="Mobile",Predictive_Model!$D$44,IF(H3352="TV",Predictive_Model!$D$45,IF(H3352="Tablet",Predictive_Model!$D$46,0))))+IF(K3352="Crypto",Predictive_Model!$D$48,IF(K3352="Debit Card",Predictive_Model!$D$49,IF(K3352="Gift Card",Predictive_Model!$D$50,IF(K3352="PayPal",Predictive_Model!$D$51,0))))+IF(N3352="Comedy",Predictive_Model!$D$53,IF(N3352="Documentary",Predictive_Model!$D$54,IF(N3352="Drama",Predictive_Model!$D$55,IF(N3352="Horror",Predictive_Model!$D$56,IF(N3352="Romance",Predictive_Model!$D$57,IF(N3352="Sci-Fi",Predictive_Model!$D$58,0)))))))))</f>
        <v>0.9504002319612519</v>
      </c>
      <c r="V3352" s="3" t="str">
        <f t="shared" si="526"/>
        <v>Critical</v>
      </c>
      <c r="W3352" s="6">
        <f t="shared" si="527"/>
        <v>13.99</v>
      </c>
      <c r="X3352" s="3" t="str">
        <f t="shared" si="528"/>
        <v>Priority 2</v>
      </c>
      <c r="Y3352" s="3" t="str">
        <f t="shared" si="529"/>
        <v>OK</v>
      </c>
    </row>
    <row r="3353" spans="1:25" x14ac:dyDescent="0.25">
      <c r="A3353" s="3" t="str">
        <f>Raw_Data!A3353</f>
        <v>e60d2e98-1236-4d67-aa6c-b5b3ca28e7a0</v>
      </c>
      <c r="B3353" s="3">
        <f>Raw_Data!B3353</f>
        <v>29</v>
      </c>
      <c r="C3353" s="3" t="str">
        <f>Raw_Data!C3353</f>
        <v>Male</v>
      </c>
      <c r="D3353" s="3" t="str">
        <f>Raw_Data!D3353</f>
        <v>Basic</v>
      </c>
      <c r="E3353" s="3">
        <f>Raw_Data!E3353</f>
        <v>14.23</v>
      </c>
      <c r="F3353" s="3">
        <f>Raw_Data!F3353</f>
        <v>4</v>
      </c>
      <c r="G3353" s="3" t="str">
        <f>Raw_Data!G3353</f>
        <v>Europe</v>
      </c>
      <c r="H3353" s="3" t="str">
        <f>Raw_Data!H3353</f>
        <v>Desktop</v>
      </c>
      <c r="I3353" s="3">
        <f>Raw_Data!I3353</f>
        <v>8.99</v>
      </c>
      <c r="J3353" s="3">
        <f>Raw_Data!J3353</f>
        <v>0</v>
      </c>
      <c r="K3353" s="3" t="str">
        <f>Raw_Data!K3353</f>
        <v>Credit Card</v>
      </c>
      <c r="L3353" s="3">
        <f>Raw_Data!L3353</f>
        <v>2</v>
      </c>
      <c r="M3353" s="3">
        <f>Raw_Data!M3353</f>
        <v>2.85</v>
      </c>
      <c r="N3353" s="3" t="str">
        <f>Raw_Data!N3353</f>
        <v>Documentary</v>
      </c>
      <c r="O3353" s="3" t="str">
        <f t="shared" si="520"/>
        <v>25-34</v>
      </c>
      <c r="P3353" s="3" t="str">
        <f t="shared" si="521"/>
        <v>10-24h</v>
      </c>
      <c r="Q3353" s="3" t="str">
        <f t="shared" si="522"/>
        <v>0-7d</v>
      </c>
      <c r="R3353" s="3" t="str">
        <f t="shared" si="523"/>
        <v>Medium</v>
      </c>
      <c r="S3353" s="3" t="str">
        <f t="shared" si="524"/>
        <v>Low</v>
      </c>
      <c r="T3353" s="3" t="str">
        <f t="shared" si="525"/>
        <v>Active</v>
      </c>
      <c r="U3353" s="4">
        <f>1/(1+EXP(-(Predictive_Model!$B$5+((B3353-Predictive_Model!$B$20)/Predictive_Model!$C$20)*Predictive_Model!$D$20+((E3353-Predictive_Model!$B$21)/Predictive_Model!$C$21)*Predictive_Model!$D$21+((F3353-Predictive_Model!$B$22)/Predictive_Model!$C$22)*Predictive_Model!$D$22+((I3353-Predictive_Model!$B$23)/Predictive_Model!$C$23)*Predictive_Model!$D$23+((L3353-Predictive_Model!$B$24)/Predictive_Model!$C$24)*Predictive_Model!$D$24+((M3353-Predictive_Model!$B$25)/Predictive_Model!$C$25)*Predictive_Model!$D$25+IF(C3353="Male",Predictive_Model!$D$31,IF(C3353="Other",Predictive_Model!$D$32,0))+IF(D3353="Premium",Predictive_Model!$D$34,IF(D3353="Standard",Predictive_Model!$D$35,0))+IF(G3353="Asia",Predictive_Model!$D$37,IF(G3353="Europe",Predictive_Model!$D$38,IF(G3353="North America",Predictive_Model!$D$39,IF(G3353="Oceania",Predictive_Model!$D$40,IF(G3353="South America",Predictive_Model!$D$41,0)))))+IF(H3353="Laptop",Predictive_Model!$D$43,IF(H3353="Mobile",Predictive_Model!$D$44,IF(H3353="TV",Predictive_Model!$D$45,IF(H3353="Tablet",Predictive_Model!$D$46,0))))+IF(K3353="Crypto",Predictive_Model!$D$48,IF(K3353="Debit Card",Predictive_Model!$D$49,IF(K3353="Gift Card",Predictive_Model!$D$50,IF(K3353="PayPal",Predictive_Model!$D$51,0))))+IF(N3353="Comedy",Predictive_Model!$D$53,IF(N3353="Documentary",Predictive_Model!$D$54,IF(N3353="Drama",Predictive_Model!$D$55,IF(N3353="Horror",Predictive_Model!$D$56,IF(N3353="Romance",Predictive_Model!$D$57,IF(N3353="Sci-Fi",Predictive_Model!$D$58,0)))))))))</f>
        <v>6.3601442047347681E-3</v>
      </c>
      <c r="V3353" s="3" t="str">
        <f t="shared" si="526"/>
        <v>Low</v>
      </c>
      <c r="W3353" s="6">
        <f t="shared" si="527"/>
        <v>5.7177696400565567E-2</v>
      </c>
      <c r="X3353" s="3" t="str">
        <f t="shared" si="528"/>
        <v>Monitor</v>
      </c>
      <c r="Y3353" s="3" t="str">
        <f t="shared" si="529"/>
        <v>OK</v>
      </c>
    </row>
    <row r="3354" spans="1:25" x14ac:dyDescent="0.25">
      <c r="A3354" s="3" t="str">
        <f>Raw_Data!A3354</f>
        <v>d6dbab58-a030-43a9-9873-06b044b65052</v>
      </c>
      <c r="B3354" s="3">
        <f>Raw_Data!B3354</f>
        <v>24</v>
      </c>
      <c r="C3354" s="3" t="str">
        <f>Raw_Data!C3354</f>
        <v>Female</v>
      </c>
      <c r="D3354" s="3" t="str">
        <f>Raw_Data!D3354</f>
        <v>Premium</v>
      </c>
      <c r="E3354" s="3">
        <f>Raw_Data!E3354</f>
        <v>42.14</v>
      </c>
      <c r="F3354" s="3">
        <f>Raw_Data!F3354</f>
        <v>8</v>
      </c>
      <c r="G3354" s="3" t="str">
        <f>Raw_Data!G3354</f>
        <v>South America</v>
      </c>
      <c r="H3354" s="3" t="str">
        <f>Raw_Data!H3354</f>
        <v>Laptop</v>
      </c>
      <c r="I3354" s="3">
        <f>Raw_Data!I3354</f>
        <v>17.989999999999998</v>
      </c>
      <c r="J3354" s="3">
        <f>Raw_Data!J3354</f>
        <v>0</v>
      </c>
      <c r="K3354" s="3" t="str">
        <f>Raw_Data!K3354</f>
        <v>Gift Card</v>
      </c>
      <c r="L3354" s="3">
        <f>Raw_Data!L3354</f>
        <v>3</v>
      </c>
      <c r="M3354" s="3">
        <f>Raw_Data!M3354</f>
        <v>4.68</v>
      </c>
      <c r="N3354" s="3" t="str">
        <f>Raw_Data!N3354</f>
        <v>Horror</v>
      </c>
      <c r="O3354" s="3" t="str">
        <f t="shared" si="520"/>
        <v>18-24</v>
      </c>
      <c r="P3354" s="3" t="str">
        <f t="shared" si="521"/>
        <v>25-49h</v>
      </c>
      <c r="Q3354" s="3" t="str">
        <f t="shared" si="522"/>
        <v>8-21d</v>
      </c>
      <c r="R3354" s="3" t="str">
        <f t="shared" si="523"/>
        <v>High</v>
      </c>
      <c r="S3354" s="3" t="str">
        <f t="shared" si="524"/>
        <v>High</v>
      </c>
      <c r="T3354" s="3" t="str">
        <f t="shared" si="525"/>
        <v>Active</v>
      </c>
      <c r="U3354" s="4">
        <f>1/(1+EXP(-(Predictive_Model!$B$5+((B3354-Predictive_Model!$B$20)/Predictive_Model!$C$20)*Predictive_Model!$D$20+((E3354-Predictive_Model!$B$21)/Predictive_Model!$C$21)*Predictive_Model!$D$21+((F3354-Predictive_Model!$B$22)/Predictive_Model!$C$22)*Predictive_Model!$D$22+((I3354-Predictive_Model!$B$23)/Predictive_Model!$C$23)*Predictive_Model!$D$23+((L3354-Predictive_Model!$B$24)/Predictive_Model!$C$24)*Predictive_Model!$D$24+((M3354-Predictive_Model!$B$25)/Predictive_Model!$C$25)*Predictive_Model!$D$25+IF(C3354="Male",Predictive_Model!$D$31,IF(C3354="Other",Predictive_Model!$D$32,0))+IF(D3354="Premium",Predictive_Model!$D$34,IF(D3354="Standard",Predictive_Model!$D$35,0))+IF(G3354="Asia",Predictive_Model!$D$37,IF(G3354="Europe",Predictive_Model!$D$38,IF(G3354="North America",Predictive_Model!$D$39,IF(G3354="Oceania",Predictive_Model!$D$40,IF(G3354="South America",Predictive_Model!$D$41,0)))))+IF(H3354="Laptop",Predictive_Model!$D$43,IF(H3354="Mobile",Predictive_Model!$D$44,IF(H3354="TV",Predictive_Model!$D$45,IF(H3354="Tablet",Predictive_Model!$D$46,0))))+IF(K3354="Crypto",Predictive_Model!$D$48,IF(K3354="Debit Card",Predictive_Model!$D$49,IF(K3354="Gift Card",Predictive_Model!$D$50,IF(K3354="PayPal",Predictive_Model!$D$51,0))))+IF(N3354="Comedy",Predictive_Model!$D$53,IF(N3354="Documentary",Predictive_Model!$D$54,IF(N3354="Drama",Predictive_Model!$D$55,IF(N3354="Horror",Predictive_Model!$D$56,IF(N3354="Romance",Predictive_Model!$D$57,IF(N3354="Sci-Fi",Predictive_Model!$D$58,0)))))))))</f>
        <v>3.0211083290551041E-9</v>
      </c>
      <c r="V3354" s="3" t="str">
        <f t="shared" si="526"/>
        <v>Low</v>
      </c>
      <c r="W3354" s="6">
        <f t="shared" si="527"/>
        <v>5.4349738839701317E-8</v>
      </c>
      <c r="X3354" s="3" t="str">
        <f t="shared" si="528"/>
        <v>Monitor</v>
      </c>
      <c r="Y3354" s="3" t="str">
        <f t="shared" si="529"/>
        <v>OK</v>
      </c>
    </row>
    <row r="3355" spans="1:25" x14ac:dyDescent="0.25">
      <c r="A3355" s="3" t="str">
        <f>Raw_Data!A3355</f>
        <v>f290c3ba-8bc9-48c3-8b9f-d4c878f405fa</v>
      </c>
      <c r="B3355" s="3">
        <f>Raw_Data!B3355</f>
        <v>59</v>
      </c>
      <c r="C3355" s="3" t="str">
        <f>Raw_Data!C3355</f>
        <v>Male</v>
      </c>
      <c r="D3355" s="3" t="str">
        <f>Raw_Data!D3355</f>
        <v>Standard</v>
      </c>
      <c r="E3355" s="3">
        <f>Raw_Data!E3355</f>
        <v>2.41</v>
      </c>
      <c r="F3355" s="3">
        <f>Raw_Data!F3355</f>
        <v>4</v>
      </c>
      <c r="G3355" s="3" t="str">
        <f>Raw_Data!G3355</f>
        <v>Asia</v>
      </c>
      <c r="H3355" s="3" t="str">
        <f>Raw_Data!H3355</f>
        <v>Tablet</v>
      </c>
      <c r="I3355" s="3">
        <f>Raw_Data!I3355</f>
        <v>13.99</v>
      </c>
      <c r="J3355" s="3">
        <f>Raw_Data!J3355</f>
        <v>0</v>
      </c>
      <c r="K3355" s="3" t="str">
        <f>Raw_Data!K3355</f>
        <v>Debit Card</v>
      </c>
      <c r="L3355" s="3">
        <f>Raw_Data!L3355</f>
        <v>2</v>
      </c>
      <c r="M3355" s="3">
        <f>Raw_Data!M3355</f>
        <v>0.48</v>
      </c>
      <c r="N3355" s="3" t="str">
        <f>Raw_Data!N3355</f>
        <v>Action</v>
      </c>
      <c r="O3355" s="3" t="str">
        <f t="shared" si="520"/>
        <v>55-70</v>
      </c>
      <c r="P3355" s="3" t="str">
        <f t="shared" si="521"/>
        <v>&lt;10h</v>
      </c>
      <c r="Q3355" s="3" t="str">
        <f t="shared" si="522"/>
        <v>0-7d</v>
      </c>
      <c r="R3355" s="3" t="str">
        <f t="shared" si="523"/>
        <v>Medium</v>
      </c>
      <c r="S3355" s="3" t="str">
        <f t="shared" si="524"/>
        <v>Mid</v>
      </c>
      <c r="T3355" s="3" t="str">
        <f t="shared" si="525"/>
        <v>Active</v>
      </c>
      <c r="U3355" s="4">
        <f>1/(1+EXP(-(Predictive_Model!$B$5+((B3355-Predictive_Model!$B$20)/Predictive_Model!$C$20)*Predictive_Model!$D$20+((E3355-Predictive_Model!$B$21)/Predictive_Model!$C$21)*Predictive_Model!$D$21+((F3355-Predictive_Model!$B$22)/Predictive_Model!$C$22)*Predictive_Model!$D$22+((I3355-Predictive_Model!$B$23)/Predictive_Model!$C$23)*Predictive_Model!$D$23+((L3355-Predictive_Model!$B$24)/Predictive_Model!$C$24)*Predictive_Model!$D$24+((M3355-Predictive_Model!$B$25)/Predictive_Model!$C$25)*Predictive_Model!$D$25+IF(C3355="Male",Predictive_Model!$D$31,IF(C3355="Other",Predictive_Model!$D$32,0))+IF(D3355="Premium",Predictive_Model!$D$34,IF(D3355="Standard",Predictive_Model!$D$35,0))+IF(G3355="Asia",Predictive_Model!$D$37,IF(G3355="Europe",Predictive_Model!$D$38,IF(G3355="North America",Predictive_Model!$D$39,IF(G3355="Oceania",Predictive_Model!$D$40,IF(G3355="South America",Predictive_Model!$D$41,0)))))+IF(H3355="Laptop",Predictive_Model!$D$43,IF(H3355="Mobile",Predictive_Model!$D$44,IF(H3355="TV",Predictive_Model!$D$45,IF(H3355="Tablet",Predictive_Model!$D$46,0))))+IF(K3355="Crypto",Predictive_Model!$D$48,IF(K3355="Debit Card",Predictive_Model!$D$49,IF(K3355="Gift Card",Predictive_Model!$D$50,IF(K3355="PayPal",Predictive_Model!$D$51,0))))+IF(N3355="Comedy",Predictive_Model!$D$53,IF(N3355="Documentary",Predictive_Model!$D$54,IF(N3355="Drama",Predictive_Model!$D$55,IF(N3355="Horror",Predictive_Model!$D$56,IF(N3355="Romance",Predictive_Model!$D$57,IF(N3355="Sci-Fi",Predictive_Model!$D$58,0)))))))))</f>
        <v>0.9327287435837367</v>
      </c>
      <c r="V3355" s="3" t="str">
        <f t="shared" si="526"/>
        <v>Critical</v>
      </c>
      <c r="W3355" s="6">
        <f t="shared" si="527"/>
        <v>13.048875122736476</v>
      </c>
      <c r="X3355" s="3" t="str">
        <f t="shared" si="528"/>
        <v>Priority 2</v>
      </c>
      <c r="Y3355" s="3" t="str">
        <f t="shared" si="529"/>
        <v>OK</v>
      </c>
    </row>
    <row r="3356" spans="1:25" x14ac:dyDescent="0.25">
      <c r="A3356" s="3" t="str">
        <f>Raw_Data!A3356</f>
        <v>a12e71fd-b9d2-4a9f-aa23-ec9901dd1fc3</v>
      </c>
      <c r="B3356" s="3">
        <f>Raw_Data!B3356</f>
        <v>51</v>
      </c>
      <c r="C3356" s="3" t="str">
        <f>Raw_Data!C3356</f>
        <v>Other</v>
      </c>
      <c r="D3356" s="3" t="str">
        <f>Raw_Data!D3356</f>
        <v>Standard</v>
      </c>
      <c r="E3356" s="3">
        <f>Raw_Data!E3356</f>
        <v>10.19</v>
      </c>
      <c r="F3356" s="3">
        <f>Raw_Data!F3356</f>
        <v>22</v>
      </c>
      <c r="G3356" s="3" t="str">
        <f>Raw_Data!G3356</f>
        <v>Europe</v>
      </c>
      <c r="H3356" s="3" t="str">
        <f>Raw_Data!H3356</f>
        <v>TV</v>
      </c>
      <c r="I3356" s="3">
        <f>Raw_Data!I3356</f>
        <v>13.99</v>
      </c>
      <c r="J3356" s="3">
        <f>Raw_Data!J3356</f>
        <v>0</v>
      </c>
      <c r="K3356" s="3" t="str">
        <f>Raw_Data!K3356</f>
        <v>PayPal</v>
      </c>
      <c r="L3356" s="3">
        <f>Raw_Data!L3356</f>
        <v>3</v>
      </c>
      <c r="M3356" s="3">
        <f>Raw_Data!M3356</f>
        <v>0.44</v>
      </c>
      <c r="N3356" s="3" t="str">
        <f>Raw_Data!N3356</f>
        <v>Horror</v>
      </c>
      <c r="O3356" s="3" t="str">
        <f t="shared" si="520"/>
        <v>45-54</v>
      </c>
      <c r="P3356" s="3" t="str">
        <f t="shared" si="521"/>
        <v>10-24h</v>
      </c>
      <c r="Q3356" s="3" t="str">
        <f t="shared" si="522"/>
        <v>22-45d</v>
      </c>
      <c r="R3356" s="3" t="str">
        <f t="shared" si="523"/>
        <v>Medium</v>
      </c>
      <c r="S3356" s="3" t="str">
        <f t="shared" si="524"/>
        <v>Mid</v>
      </c>
      <c r="T3356" s="3" t="str">
        <f t="shared" si="525"/>
        <v>Active</v>
      </c>
      <c r="U3356" s="4">
        <f>1/(1+EXP(-(Predictive_Model!$B$5+((B3356-Predictive_Model!$B$20)/Predictive_Model!$C$20)*Predictive_Model!$D$20+((E3356-Predictive_Model!$B$21)/Predictive_Model!$C$21)*Predictive_Model!$D$21+((F3356-Predictive_Model!$B$22)/Predictive_Model!$C$22)*Predictive_Model!$D$22+((I3356-Predictive_Model!$B$23)/Predictive_Model!$C$23)*Predictive_Model!$D$23+((L3356-Predictive_Model!$B$24)/Predictive_Model!$C$24)*Predictive_Model!$D$24+((M3356-Predictive_Model!$B$25)/Predictive_Model!$C$25)*Predictive_Model!$D$25+IF(C3356="Male",Predictive_Model!$D$31,IF(C3356="Other",Predictive_Model!$D$32,0))+IF(D3356="Premium",Predictive_Model!$D$34,IF(D3356="Standard",Predictive_Model!$D$35,0))+IF(G3356="Asia",Predictive_Model!$D$37,IF(G3356="Europe",Predictive_Model!$D$38,IF(G3356="North America",Predictive_Model!$D$39,IF(G3356="Oceania",Predictive_Model!$D$40,IF(G3356="South America",Predictive_Model!$D$41,0)))))+IF(H3356="Laptop",Predictive_Model!$D$43,IF(H3356="Mobile",Predictive_Model!$D$44,IF(H3356="TV",Predictive_Model!$D$45,IF(H3356="Tablet",Predictive_Model!$D$46,0))))+IF(K3356="Crypto",Predictive_Model!$D$48,IF(K3356="Debit Card",Predictive_Model!$D$49,IF(K3356="Gift Card",Predictive_Model!$D$50,IF(K3356="PayPal",Predictive_Model!$D$51,0))))+IF(N3356="Comedy",Predictive_Model!$D$53,IF(N3356="Documentary",Predictive_Model!$D$54,IF(N3356="Drama",Predictive_Model!$D$55,IF(N3356="Horror",Predictive_Model!$D$56,IF(N3356="Romance",Predictive_Model!$D$57,IF(N3356="Sci-Fi",Predictive_Model!$D$58,0)))))))))</f>
        <v>0.60234267712685374</v>
      </c>
      <c r="V3356" s="3" t="str">
        <f t="shared" si="526"/>
        <v>High</v>
      </c>
      <c r="W3356" s="6">
        <f t="shared" si="527"/>
        <v>8.4267740530046833</v>
      </c>
      <c r="X3356" s="3" t="str">
        <f t="shared" si="528"/>
        <v>Priority 2</v>
      </c>
      <c r="Y3356" s="3" t="str">
        <f t="shared" si="529"/>
        <v>OK</v>
      </c>
    </row>
    <row r="3357" spans="1:25" x14ac:dyDescent="0.25">
      <c r="A3357" s="3" t="str">
        <f>Raw_Data!A3357</f>
        <v>44bf9ce1-bd7d-40f8-a16c-abce926888ae</v>
      </c>
      <c r="B3357" s="3">
        <f>Raw_Data!B3357</f>
        <v>40</v>
      </c>
      <c r="C3357" s="3" t="str">
        <f>Raw_Data!C3357</f>
        <v>Other</v>
      </c>
      <c r="D3357" s="3" t="str">
        <f>Raw_Data!D3357</f>
        <v>Premium</v>
      </c>
      <c r="E3357" s="3">
        <f>Raw_Data!E3357</f>
        <v>4.13</v>
      </c>
      <c r="F3357" s="3">
        <f>Raw_Data!F3357</f>
        <v>58</v>
      </c>
      <c r="G3357" s="3" t="str">
        <f>Raw_Data!G3357</f>
        <v>North America</v>
      </c>
      <c r="H3357" s="3" t="str">
        <f>Raw_Data!H3357</f>
        <v>Desktop</v>
      </c>
      <c r="I3357" s="3">
        <f>Raw_Data!I3357</f>
        <v>17.989999999999998</v>
      </c>
      <c r="J3357" s="3">
        <f>Raw_Data!J3357</f>
        <v>1</v>
      </c>
      <c r="K3357" s="3" t="str">
        <f>Raw_Data!K3357</f>
        <v>Crypto</v>
      </c>
      <c r="L3357" s="3">
        <f>Raw_Data!L3357</f>
        <v>3</v>
      </c>
      <c r="M3357" s="3">
        <f>Raw_Data!M3357</f>
        <v>7.0000000000000007E-2</v>
      </c>
      <c r="N3357" s="3" t="str">
        <f>Raw_Data!N3357</f>
        <v>Action</v>
      </c>
      <c r="O3357" s="3" t="str">
        <f t="shared" si="520"/>
        <v>35-44</v>
      </c>
      <c r="P3357" s="3" t="str">
        <f t="shared" si="521"/>
        <v>&lt;10h</v>
      </c>
      <c r="Q3357" s="3" t="str">
        <f t="shared" si="522"/>
        <v>46-60d</v>
      </c>
      <c r="R3357" s="3" t="str">
        <f t="shared" si="523"/>
        <v>Low</v>
      </c>
      <c r="S3357" s="3" t="str">
        <f t="shared" si="524"/>
        <v>High</v>
      </c>
      <c r="T3357" s="3" t="str">
        <f t="shared" si="525"/>
        <v>Churned</v>
      </c>
      <c r="U3357" s="4">
        <f>1/(1+EXP(-(Predictive_Model!$B$5+((B3357-Predictive_Model!$B$20)/Predictive_Model!$C$20)*Predictive_Model!$D$20+((E3357-Predictive_Model!$B$21)/Predictive_Model!$C$21)*Predictive_Model!$D$21+((F3357-Predictive_Model!$B$22)/Predictive_Model!$C$22)*Predictive_Model!$D$22+((I3357-Predictive_Model!$B$23)/Predictive_Model!$C$23)*Predictive_Model!$D$23+((L3357-Predictive_Model!$B$24)/Predictive_Model!$C$24)*Predictive_Model!$D$24+((M3357-Predictive_Model!$B$25)/Predictive_Model!$C$25)*Predictive_Model!$D$25+IF(C3357="Male",Predictive_Model!$D$31,IF(C3357="Other",Predictive_Model!$D$32,0))+IF(D3357="Premium",Predictive_Model!$D$34,IF(D3357="Standard",Predictive_Model!$D$35,0))+IF(G3357="Asia",Predictive_Model!$D$37,IF(G3357="Europe",Predictive_Model!$D$38,IF(G3357="North America",Predictive_Model!$D$39,IF(G3357="Oceania",Predictive_Model!$D$40,IF(G3357="South America",Predictive_Model!$D$41,0)))))+IF(H3357="Laptop",Predictive_Model!$D$43,IF(H3357="Mobile",Predictive_Model!$D$44,IF(H3357="TV",Predictive_Model!$D$45,IF(H3357="Tablet",Predictive_Model!$D$46,0))))+IF(K3357="Crypto",Predictive_Model!$D$48,IF(K3357="Debit Card",Predictive_Model!$D$49,IF(K3357="Gift Card",Predictive_Model!$D$50,IF(K3357="PayPal",Predictive_Model!$D$51,0))))+IF(N3357="Comedy",Predictive_Model!$D$53,IF(N3357="Documentary",Predictive_Model!$D$54,IF(N3357="Drama",Predictive_Model!$D$55,IF(N3357="Horror",Predictive_Model!$D$56,IF(N3357="Romance",Predictive_Model!$D$57,IF(N3357="Sci-Fi",Predictive_Model!$D$58,0)))))))))</f>
        <v>0.99828805508992713</v>
      </c>
      <c r="V3357" s="3" t="str">
        <f t="shared" si="526"/>
        <v>Critical</v>
      </c>
      <c r="W3357" s="6">
        <f t="shared" si="527"/>
        <v>17.989999999999998</v>
      </c>
      <c r="X3357" s="3" t="str">
        <f t="shared" si="528"/>
        <v>Priority 1</v>
      </c>
      <c r="Y3357" s="3" t="str">
        <f t="shared" si="529"/>
        <v>OK</v>
      </c>
    </row>
    <row r="3358" spans="1:25" x14ac:dyDescent="0.25">
      <c r="A3358" s="3" t="str">
        <f>Raw_Data!A3358</f>
        <v>10b310c8-dca5-4bbc-a54e-696beba345f2</v>
      </c>
      <c r="B3358" s="3">
        <f>Raw_Data!B3358</f>
        <v>19</v>
      </c>
      <c r="C3358" s="3" t="str">
        <f>Raw_Data!C3358</f>
        <v>Male</v>
      </c>
      <c r="D3358" s="3" t="str">
        <f>Raw_Data!D3358</f>
        <v>Standard</v>
      </c>
      <c r="E3358" s="3">
        <f>Raw_Data!E3358</f>
        <v>6.08</v>
      </c>
      <c r="F3358" s="3">
        <f>Raw_Data!F3358</f>
        <v>44</v>
      </c>
      <c r="G3358" s="3" t="str">
        <f>Raw_Data!G3358</f>
        <v>Africa</v>
      </c>
      <c r="H3358" s="3" t="str">
        <f>Raw_Data!H3358</f>
        <v>Mobile</v>
      </c>
      <c r="I3358" s="3">
        <f>Raw_Data!I3358</f>
        <v>13.99</v>
      </c>
      <c r="J3358" s="3">
        <f>Raw_Data!J3358</f>
        <v>1</v>
      </c>
      <c r="K3358" s="3" t="str">
        <f>Raw_Data!K3358</f>
        <v>Crypto</v>
      </c>
      <c r="L3358" s="3">
        <f>Raw_Data!L3358</f>
        <v>1</v>
      </c>
      <c r="M3358" s="3">
        <f>Raw_Data!M3358</f>
        <v>0.14000000000000001</v>
      </c>
      <c r="N3358" s="3" t="str">
        <f>Raw_Data!N3358</f>
        <v>Drama</v>
      </c>
      <c r="O3358" s="3" t="str">
        <f t="shared" si="520"/>
        <v>18-24</v>
      </c>
      <c r="P3358" s="3" t="str">
        <f t="shared" si="521"/>
        <v>&lt;10h</v>
      </c>
      <c r="Q3358" s="3" t="str">
        <f t="shared" si="522"/>
        <v>22-45d</v>
      </c>
      <c r="R3358" s="3" t="str">
        <f t="shared" si="523"/>
        <v>Medium</v>
      </c>
      <c r="S3358" s="3" t="str">
        <f t="shared" si="524"/>
        <v>Mid</v>
      </c>
      <c r="T3358" s="3" t="str">
        <f t="shared" si="525"/>
        <v>Churned</v>
      </c>
      <c r="U3358" s="4">
        <f>1/(1+EXP(-(Predictive_Model!$B$5+((B3358-Predictive_Model!$B$20)/Predictive_Model!$C$20)*Predictive_Model!$D$20+((E3358-Predictive_Model!$B$21)/Predictive_Model!$C$21)*Predictive_Model!$D$21+((F3358-Predictive_Model!$B$22)/Predictive_Model!$C$22)*Predictive_Model!$D$22+((I3358-Predictive_Model!$B$23)/Predictive_Model!$C$23)*Predictive_Model!$D$23+((L3358-Predictive_Model!$B$24)/Predictive_Model!$C$24)*Predictive_Model!$D$24+((M3358-Predictive_Model!$B$25)/Predictive_Model!$C$25)*Predictive_Model!$D$25+IF(C3358="Male",Predictive_Model!$D$31,IF(C3358="Other",Predictive_Model!$D$32,0))+IF(D3358="Premium",Predictive_Model!$D$34,IF(D3358="Standard",Predictive_Model!$D$35,0))+IF(G3358="Asia",Predictive_Model!$D$37,IF(G3358="Europe",Predictive_Model!$D$38,IF(G3358="North America",Predictive_Model!$D$39,IF(G3358="Oceania",Predictive_Model!$D$40,IF(G3358="South America",Predictive_Model!$D$41,0)))))+IF(H3358="Laptop",Predictive_Model!$D$43,IF(H3358="Mobile",Predictive_Model!$D$44,IF(H3358="TV",Predictive_Model!$D$45,IF(H3358="Tablet",Predictive_Model!$D$46,0))))+IF(K3358="Crypto",Predictive_Model!$D$48,IF(K3358="Debit Card",Predictive_Model!$D$49,IF(K3358="Gift Card",Predictive_Model!$D$50,IF(K3358="PayPal",Predictive_Model!$D$51,0))))+IF(N3358="Comedy",Predictive_Model!$D$53,IF(N3358="Documentary",Predictive_Model!$D$54,IF(N3358="Drama",Predictive_Model!$D$55,IF(N3358="Horror",Predictive_Model!$D$56,IF(N3358="Romance",Predictive_Model!$D$57,IF(N3358="Sci-Fi",Predictive_Model!$D$58,0)))))))))</f>
        <v>0.99982919050830565</v>
      </c>
      <c r="V3358" s="3" t="str">
        <f t="shared" si="526"/>
        <v>Critical</v>
      </c>
      <c r="W3358" s="6">
        <f t="shared" si="527"/>
        <v>13.99</v>
      </c>
      <c r="X3358" s="3" t="str">
        <f t="shared" si="528"/>
        <v>Priority 2</v>
      </c>
      <c r="Y3358" s="3" t="str">
        <f t="shared" si="529"/>
        <v>OK</v>
      </c>
    </row>
    <row r="3359" spans="1:25" x14ac:dyDescent="0.25">
      <c r="A3359" s="3" t="str">
        <f>Raw_Data!A3359</f>
        <v>38d1c68c-e901-4446-a303-9ea123048b89</v>
      </c>
      <c r="B3359" s="3">
        <f>Raw_Data!B3359</f>
        <v>52</v>
      </c>
      <c r="C3359" s="3" t="str">
        <f>Raw_Data!C3359</f>
        <v>Male</v>
      </c>
      <c r="D3359" s="3" t="str">
        <f>Raw_Data!D3359</f>
        <v>Premium</v>
      </c>
      <c r="E3359" s="3">
        <f>Raw_Data!E3359</f>
        <v>33.130000000000003</v>
      </c>
      <c r="F3359" s="3">
        <f>Raw_Data!F3359</f>
        <v>27</v>
      </c>
      <c r="G3359" s="3" t="str">
        <f>Raw_Data!G3359</f>
        <v>North America</v>
      </c>
      <c r="H3359" s="3" t="str">
        <f>Raw_Data!H3359</f>
        <v>TV</v>
      </c>
      <c r="I3359" s="3">
        <f>Raw_Data!I3359</f>
        <v>17.989999999999998</v>
      </c>
      <c r="J3359" s="3">
        <f>Raw_Data!J3359</f>
        <v>0</v>
      </c>
      <c r="K3359" s="3" t="str">
        <f>Raw_Data!K3359</f>
        <v>Crypto</v>
      </c>
      <c r="L3359" s="3">
        <f>Raw_Data!L3359</f>
        <v>4</v>
      </c>
      <c r="M3359" s="3">
        <f>Raw_Data!M3359</f>
        <v>1.18</v>
      </c>
      <c r="N3359" s="3" t="str">
        <f>Raw_Data!N3359</f>
        <v>Sci-Fi</v>
      </c>
      <c r="O3359" s="3" t="str">
        <f t="shared" si="520"/>
        <v>45-54</v>
      </c>
      <c r="P3359" s="3" t="str">
        <f t="shared" si="521"/>
        <v>25-49h</v>
      </c>
      <c r="Q3359" s="3" t="str">
        <f t="shared" si="522"/>
        <v>22-45d</v>
      </c>
      <c r="R3359" s="3" t="str">
        <f t="shared" si="523"/>
        <v>Medium</v>
      </c>
      <c r="S3359" s="3" t="str">
        <f t="shared" si="524"/>
        <v>High</v>
      </c>
      <c r="T3359" s="3" t="str">
        <f t="shared" si="525"/>
        <v>Active</v>
      </c>
      <c r="U3359" s="4">
        <f>1/(1+EXP(-(Predictive_Model!$B$5+((B3359-Predictive_Model!$B$20)/Predictive_Model!$C$20)*Predictive_Model!$D$20+((E3359-Predictive_Model!$B$21)/Predictive_Model!$C$21)*Predictive_Model!$D$21+((F3359-Predictive_Model!$B$22)/Predictive_Model!$C$22)*Predictive_Model!$D$22+((I3359-Predictive_Model!$B$23)/Predictive_Model!$C$23)*Predictive_Model!$D$23+((L3359-Predictive_Model!$B$24)/Predictive_Model!$C$24)*Predictive_Model!$D$24+((M3359-Predictive_Model!$B$25)/Predictive_Model!$C$25)*Predictive_Model!$D$25+IF(C3359="Male",Predictive_Model!$D$31,IF(C3359="Other",Predictive_Model!$D$32,0))+IF(D3359="Premium",Predictive_Model!$D$34,IF(D3359="Standard",Predictive_Model!$D$35,0))+IF(G3359="Asia",Predictive_Model!$D$37,IF(G3359="Europe",Predictive_Model!$D$38,IF(G3359="North America",Predictive_Model!$D$39,IF(G3359="Oceania",Predictive_Model!$D$40,IF(G3359="South America",Predictive_Model!$D$41,0)))))+IF(H3359="Laptop",Predictive_Model!$D$43,IF(H3359="Mobile",Predictive_Model!$D$44,IF(H3359="TV",Predictive_Model!$D$45,IF(H3359="Tablet",Predictive_Model!$D$46,0))))+IF(K3359="Crypto",Predictive_Model!$D$48,IF(K3359="Debit Card",Predictive_Model!$D$49,IF(K3359="Gift Card",Predictive_Model!$D$50,IF(K3359="PayPal",Predictive_Model!$D$51,0))))+IF(N3359="Comedy",Predictive_Model!$D$53,IF(N3359="Documentary",Predictive_Model!$D$54,IF(N3359="Drama",Predictive_Model!$D$55,IF(N3359="Horror",Predictive_Model!$D$56,IF(N3359="Romance",Predictive_Model!$D$57,IF(N3359="Sci-Fi",Predictive_Model!$D$58,0)))))))))</f>
        <v>5.3947080773475009E-5</v>
      </c>
      <c r="V3359" s="3" t="str">
        <f t="shared" si="526"/>
        <v>Low</v>
      </c>
      <c r="W3359" s="6">
        <f t="shared" si="527"/>
        <v>9.7050798311481537E-4</v>
      </c>
      <c r="X3359" s="3" t="str">
        <f t="shared" si="528"/>
        <v>Monitor</v>
      </c>
      <c r="Y3359" s="3" t="str">
        <f t="shared" si="529"/>
        <v>OK</v>
      </c>
    </row>
    <row r="3360" spans="1:25" x14ac:dyDescent="0.25">
      <c r="A3360" s="3" t="str">
        <f>Raw_Data!A3360</f>
        <v>795a4e3f-5b2a-4d74-94c7-0879c68f7140</v>
      </c>
      <c r="B3360" s="3">
        <f>Raw_Data!B3360</f>
        <v>20</v>
      </c>
      <c r="C3360" s="3" t="str">
        <f>Raw_Data!C3360</f>
        <v>Male</v>
      </c>
      <c r="D3360" s="3" t="str">
        <f>Raw_Data!D3360</f>
        <v>Standard</v>
      </c>
      <c r="E3360" s="3">
        <f>Raw_Data!E3360</f>
        <v>5.0599999999999996</v>
      </c>
      <c r="F3360" s="3">
        <f>Raw_Data!F3360</f>
        <v>25</v>
      </c>
      <c r="G3360" s="3" t="str">
        <f>Raw_Data!G3360</f>
        <v>Asia</v>
      </c>
      <c r="H3360" s="3" t="str">
        <f>Raw_Data!H3360</f>
        <v>TV</v>
      </c>
      <c r="I3360" s="3">
        <f>Raw_Data!I3360</f>
        <v>13.99</v>
      </c>
      <c r="J3360" s="3">
        <f>Raw_Data!J3360</f>
        <v>0</v>
      </c>
      <c r="K3360" s="3" t="str">
        <f>Raw_Data!K3360</f>
        <v>Gift Card</v>
      </c>
      <c r="L3360" s="3">
        <f>Raw_Data!L3360</f>
        <v>4</v>
      </c>
      <c r="M3360" s="3">
        <f>Raw_Data!M3360</f>
        <v>0.19</v>
      </c>
      <c r="N3360" s="3" t="str">
        <f>Raw_Data!N3360</f>
        <v>Documentary</v>
      </c>
      <c r="O3360" s="3" t="str">
        <f t="shared" si="520"/>
        <v>18-24</v>
      </c>
      <c r="P3360" s="3" t="str">
        <f t="shared" si="521"/>
        <v>&lt;10h</v>
      </c>
      <c r="Q3360" s="3" t="str">
        <f t="shared" si="522"/>
        <v>22-45d</v>
      </c>
      <c r="R3360" s="3" t="str">
        <f t="shared" si="523"/>
        <v>Medium</v>
      </c>
      <c r="S3360" s="3" t="str">
        <f t="shared" si="524"/>
        <v>Mid</v>
      </c>
      <c r="T3360" s="3" t="str">
        <f t="shared" si="525"/>
        <v>Active</v>
      </c>
      <c r="U3360" s="4">
        <f>1/(1+EXP(-(Predictive_Model!$B$5+((B3360-Predictive_Model!$B$20)/Predictive_Model!$C$20)*Predictive_Model!$D$20+((E3360-Predictive_Model!$B$21)/Predictive_Model!$C$21)*Predictive_Model!$D$21+((F3360-Predictive_Model!$B$22)/Predictive_Model!$C$22)*Predictive_Model!$D$22+((I3360-Predictive_Model!$B$23)/Predictive_Model!$C$23)*Predictive_Model!$D$23+((L3360-Predictive_Model!$B$24)/Predictive_Model!$C$24)*Predictive_Model!$D$24+((M3360-Predictive_Model!$B$25)/Predictive_Model!$C$25)*Predictive_Model!$D$25+IF(C3360="Male",Predictive_Model!$D$31,IF(C3360="Other",Predictive_Model!$D$32,0))+IF(D3360="Premium",Predictive_Model!$D$34,IF(D3360="Standard",Predictive_Model!$D$35,0))+IF(G3360="Asia",Predictive_Model!$D$37,IF(G3360="Europe",Predictive_Model!$D$38,IF(G3360="North America",Predictive_Model!$D$39,IF(G3360="Oceania",Predictive_Model!$D$40,IF(G3360="South America",Predictive_Model!$D$41,0)))))+IF(H3360="Laptop",Predictive_Model!$D$43,IF(H3360="Mobile",Predictive_Model!$D$44,IF(H3360="TV",Predictive_Model!$D$45,IF(H3360="Tablet",Predictive_Model!$D$46,0))))+IF(K3360="Crypto",Predictive_Model!$D$48,IF(K3360="Debit Card",Predictive_Model!$D$49,IF(K3360="Gift Card",Predictive_Model!$D$50,IF(K3360="PayPal",Predictive_Model!$D$51,0))))+IF(N3360="Comedy",Predictive_Model!$D$53,IF(N3360="Documentary",Predictive_Model!$D$54,IF(N3360="Drama",Predictive_Model!$D$55,IF(N3360="Horror",Predictive_Model!$D$56,IF(N3360="Romance",Predictive_Model!$D$57,IF(N3360="Sci-Fi",Predictive_Model!$D$58,0)))))))))</f>
        <v>0.91805703516349002</v>
      </c>
      <c r="V3360" s="3" t="str">
        <f t="shared" si="526"/>
        <v>Critical</v>
      </c>
      <c r="W3360" s="6">
        <f t="shared" si="527"/>
        <v>12.843617921937225</v>
      </c>
      <c r="X3360" s="3" t="str">
        <f t="shared" si="528"/>
        <v>Priority 2</v>
      </c>
      <c r="Y3360" s="3" t="str">
        <f t="shared" si="529"/>
        <v>OK</v>
      </c>
    </row>
    <row r="3361" spans="1:25" x14ac:dyDescent="0.25">
      <c r="A3361" s="3" t="str">
        <f>Raw_Data!A3361</f>
        <v>5eb42c33-ba38-441a-8c46-55726449543b</v>
      </c>
      <c r="B3361" s="3">
        <f>Raw_Data!B3361</f>
        <v>26</v>
      </c>
      <c r="C3361" s="3" t="str">
        <f>Raw_Data!C3361</f>
        <v>Female</v>
      </c>
      <c r="D3361" s="3" t="str">
        <f>Raw_Data!D3361</f>
        <v>Standard</v>
      </c>
      <c r="E3361" s="3">
        <f>Raw_Data!E3361</f>
        <v>11.7</v>
      </c>
      <c r="F3361" s="3">
        <f>Raw_Data!F3361</f>
        <v>7</v>
      </c>
      <c r="G3361" s="3" t="str">
        <f>Raw_Data!G3361</f>
        <v>North America</v>
      </c>
      <c r="H3361" s="3" t="str">
        <f>Raw_Data!H3361</f>
        <v>Tablet</v>
      </c>
      <c r="I3361" s="3">
        <f>Raw_Data!I3361</f>
        <v>13.99</v>
      </c>
      <c r="J3361" s="3">
        <f>Raw_Data!J3361</f>
        <v>0</v>
      </c>
      <c r="K3361" s="3" t="str">
        <f>Raw_Data!K3361</f>
        <v>Crypto</v>
      </c>
      <c r="L3361" s="3">
        <f>Raw_Data!L3361</f>
        <v>5</v>
      </c>
      <c r="M3361" s="3">
        <f>Raw_Data!M3361</f>
        <v>1.46</v>
      </c>
      <c r="N3361" s="3" t="str">
        <f>Raw_Data!N3361</f>
        <v>Action</v>
      </c>
      <c r="O3361" s="3" t="str">
        <f t="shared" si="520"/>
        <v>25-34</v>
      </c>
      <c r="P3361" s="3" t="str">
        <f t="shared" si="521"/>
        <v>10-24h</v>
      </c>
      <c r="Q3361" s="3" t="str">
        <f t="shared" si="522"/>
        <v>0-7d</v>
      </c>
      <c r="R3361" s="3" t="str">
        <f t="shared" si="523"/>
        <v>Medium</v>
      </c>
      <c r="S3361" s="3" t="str">
        <f t="shared" si="524"/>
        <v>Mid</v>
      </c>
      <c r="T3361" s="3" t="str">
        <f t="shared" si="525"/>
        <v>Active</v>
      </c>
      <c r="U3361" s="4">
        <f>1/(1+EXP(-(Predictive_Model!$B$5+((B3361-Predictive_Model!$B$20)/Predictive_Model!$C$20)*Predictive_Model!$D$20+((E3361-Predictive_Model!$B$21)/Predictive_Model!$C$21)*Predictive_Model!$D$21+((F3361-Predictive_Model!$B$22)/Predictive_Model!$C$22)*Predictive_Model!$D$22+((I3361-Predictive_Model!$B$23)/Predictive_Model!$C$23)*Predictive_Model!$D$23+((L3361-Predictive_Model!$B$24)/Predictive_Model!$C$24)*Predictive_Model!$D$24+((M3361-Predictive_Model!$B$25)/Predictive_Model!$C$25)*Predictive_Model!$D$25+IF(C3361="Male",Predictive_Model!$D$31,IF(C3361="Other",Predictive_Model!$D$32,0))+IF(D3361="Premium",Predictive_Model!$D$34,IF(D3361="Standard",Predictive_Model!$D$35,0))+IF(G3361="Asia",Predictive_Model!$D$37,IF(G3361="Europe",Predictive_Model!$D$38,IF(G3361="North America",Predictive_Model!$D$39,IF(G3361="Oceania",Predictive_Model!$D$40,IF(G3361="South America",Predictive_Model!$D$41,0)))))+IF(H3361="Laptop",Predictive_Model!$D$43,IF(H3361="Mobile",Predictive_Model!$D$44,IF(H3361="TV",Predictive_Model!$D$45,IF(H3361="Tablet",Predictive_Model!$D$46,0))))+IF(K3361="Crypto",Predictive_Model!$D$48,IF(K3361="Debit Card",Predictive_Model!$D$49,IF(K3361="Gift Card",Predictive_Model!$D$50,IF(K3361="PayPal",Predictive_Model!$D$51,0))))+IF(N3361="Comedy",Predictive_Model!$D$53,IF(N3361="Documentary",Predictive_Model!$D$54,IF(N3361="Drama",Predictive_Model!$D$55,IF(N3361="Horror",Predictive_Model!$D$56,IF(N3361="Romance",Predictive_Model!$D$57,IF(N3361="Sci-Fi",Predictive_Model!$D$58,0)))))))))</f>
        <v>3.4244293816127439E-2</v>
      </c>
      <c r="V3361" s="3" t="str">
        <f t="shared" si="526"/>
        <v>Low</v>
      </c>
      <c r="W3361" s="6">
        <f t="shared" si="527"/>
        <v>0.4790776704876229</v>
      </c>
      <c r="X3361" s="3" t="str">
        <f t="shared" si="528"/>
        <v>Monitor</v>
      </c>
      <c r="Y3361" s="3" t="str">
        <f t="shared" si="529"/>
        <v>OK</v>
      </c>
    </row>
    <row r="3362" spans="1:25" x14ac:dyDescent="0.25">
      <c r="A3362" s="3" t="str">
        <f>Raw_Data!A3362</f>
        <v>6bbbd9ca-d3d6-443d-aed6-a5c6d9a6aa03</v>
      </c>
      <c r="B3362" s="3">
        <f>Raw_Data!B3362</f>
        <v>66</v>
      </c>
      <c r="C3362" s="3" t="str">
        <f>Raw_Data!C3362</f>
        <v>Male</v>
      </c>
      <c r="D3362" s="3" t="str">
        <f>Raw_Data!D3362</f>
        <v>Basic</v>
      </c>
      <c r="E3362" s="3">
        <f>Raw_Data!E3362</f>
        <v>7</v>
      </c>
      <c r="F3362" s="3">
        <f>Raw_Data!F3362</f>
        <v>39</v>
      </c>
      <c r="G3362" s="3" t="str">
        <f>Raw_Data!G3362</f>
        <v>Asia</v>
      </c>
      <c r="H3362" s="3" t="str">
        <f>Raw_Data!H3362</f>
        <v>TV</v>
      </c>
      <c r="I3362" s="3">
        <f>Raw_Data!I3362</f>
        <v>8.99</v>
      </c>
      <c r="J3362" s="3">
        <f>Raw_Data!J3362</f>
        <v>1</v>
      </c>
      <c r="K3362" s="3" t="str">
        <f>Raw_Data!K3362</f>
        <v>Debit Card</v>
      </c>
      <c r="L3362" s="3">
        <f>Raw_Data!L3362</f>
        <v>2</v>
      </c>
      <c r="M3362" s="3">
        <f>Raw_Data!M3362</f>
        <v>0.17</v>
      </c>
      <c r="N3362" s="3" t="str">
        <f>Raw_Data!N3362</f>
        <v>Sci-Fi</v>
      </c>
      <c r="O3362" s="3" t="str">
        <f t="shared" si="520"/>
        <v>55-70</v>
      </c>
      <c r="P3362" s="3" t="str">
        <f t="shared" si="521"/>
        <v>&lt;10h</v>
      </c>
      <c r="Q3362" s="3" t="str">
        <f t="shared" si="522"/>
        <v>22-45d</v>
      </c>
      <c r="R3362" s="3" t="str">
        <f t="shared" si="523"/>
        <v>Medium</v>
      </c>
      <c r="S3362" s="3" t="str">
        <f t="shared" si="524"/>
        <v>Low</v>
      </c>
      <c r="T3362" s="3" t="str">
        <f t="shared" si="525"/>
        <v>Churned</v>
      </c>
      <c r="U3362" s="4">
        <f>1/(1+EXP(-(Predictive_Model!$B$5+((B3362-Predictive_Model!$B$20)/Predictive_Model!$C$20)*Predictive_Model!$D$20+((E3362-Predictive_Model!$B$21)/Predictive_Model!$C$21)*Predictive_Model!$D$21+((F3362-Predictive_Model!$B$22)/Predictive_Model!$C$22)*Predictive_Model!$D$22+((I3362-Predictive_Model!$B$23)/Predictive_Model!$C$23)*Predictive_Model!$D$23+((L3362-Predictive_Model!$B$24)/Predictive_Model!$C$24)*Predictive_Model!$D$24+((M3362-Predictive_Model!$B$25)/Predictive_Model!$C$25)*Predictive_Model!$D$25+IF(C3362="Male",Predictive_Model!$D$31,IF(C3362="Other",Predictive_Model!$D$32,0))+IF(D3362="Premium",Predictive_Model!$D$34,IF(D3362="Standard",Predictive_Model!$D$35,0))+IF(G3362="Asia",Predictive_Model!$D$37,IF(G3362="Europe",Predictive_Model!$D$38,IF(G3362="North America",Predictive_Model!$D$39,IF(G3362="Oceania",Predictive_Model!$D$40,IF(G3362="South America",Predictive_Model!$D$41,0)))))+IF(H3362="Laptop",Predictive_Model!$D$43,IF(H3362="Mobile",Predictive_Model!$D$44,IF(H3362="TV",Predictive_Model!$D$45,IF(H3362="Tablet",Predictive_Model!$D$46,0))))+IF(K3362="Crypto",Predictive_Model!$D$48,IF(K3362="Debit Card",Predictive_Model!$D$49,IF(K3362="Gift Card",Predictive_Model!$D$50,IF(K3362="PayPal",Predictive_Model!$D$51,0))))+IF(N3362="Comedy",Predictive_Model!$D$53,IF(N3362="Documentary",Predictive_Model!$D$54,IF(N3362="Drama",Predictive_Model!$D$55,IF(N3362="Horror",Predictive_Model!$D$56,IF(N3362="Romance",Predictive_Model!$D$57,IF(N3362="Sci-Fi",Predictive_Model!$D$58,0)))))))))</f>
        <v>0.99704539967162276</v>
      </c>
      <c r="V3362" s="3" t="str">
        <f t="shared" si="526"/>
        <v>Critical</v>
      </c>
      <c r="W3362" s="6">
        <f t="shared" si="527"/>
        <v>8.99</v>
      </c>
      <c r="X3362" s="3" t="str">
        <f t="shared" si="528"/>
        <v>Priority 2</v>
      </c>
      <c r="Y3362" s="3" t="str">
        <f t="shared" si="529"/>
        <v>OK</v>
      </c>
    </row>
    <row r="3363" spans="1:25" x14ac:dyDescent="0.25">
      <c r="A3363" s="3" t="str">
        <f>Raw_Data!A3363</f>
        <v>7c517774-77b3-4c4c-acb6-8d338fcb3a6f</v>
      </c>
      <c r="B3363" s="3">
        <f>Raw_Data!B3363</f>
        <v>48</v>
      </c>
      <c r="C3363" s="3" t="str">
        <f>Raw_Data!C3363</f>
        <v>Other</v>
      </c>
      <c r="D3363" s="3" t="str">
        <f>Raw_Data!D3363</f>
        <v>Basic</v>
      </c>
      <c r="E3363" s="3">
        <f>Raw_Data!E3363</f>
        <v>21.91</v>
      </c>
      <c r="F3363" s="3">
        <f>Raw_Data!F3363</f>
        <v>52</v>
      </c>
      <c r="G3363" s="3" t="str">
        <f>Raw_Data!G3363</f>
        <v>North America</v>
      </c>
      <c r="H3363" s="3" t="str">
        <f>Raw_Data!H3363</f>
        <v>Desktop</v>
      </c>
      <c r="I3363" s="3">
        <f>Raw_Data!I3363</f>
        <v>8.99</v>
      </c>
      <c r="J3363" s="3">
        <f>Raw_Data!J3363</f>
        <v>1</v>
      </c>
      <c r="K3363" s="3" t="str">
        <f>Raw_Data!K3363</f>
        <v>Gift Card</v>
      </c>
      <c r="L3363" s="3">
        <f>Raw_Data!L3363</f>
        <v>5</v>
      </c>
      <c r="M3363" s="3">
        <f>Raw_Data!M3363</f>
        <v>0.41</v>
      </c>
      <c r="N3363" s="3" t="str">
        <f>Raw_Data!N3363</f>
        <v>Comedy</v>
      </c>
      <c r="O3363" s="3" t="str">
        <f t="shared" si="520"/>
        <v>45-54</v>
      </c>
      <c r="P3363" s="3" t="str">
        <f t="shared" si="521"/>
        <v>10-24h</v>
      </c>
      <c r="Q3363" s="3" t="str">
        <f t="shared" si="522"/>
        <v>46-60d</v>
      </c>
      <c r="R3363" s="3" t="str">
        <f t="shared" si="523"/>
        <v>Medium</v>
      </c>
      <c r="S3363" s="3" t="str">
        <f t="shared" si="524"/>
        <v>Low</v>
      </c>
      <c r="T3363" s="3" t="str">
        <f t="shared" si="525"/>
        <v>Churned</v>
      </c>
      <c r="U3363" s="4">
        <f>1/(1+EXP(-(Predictive_Model!$B$5+((B3363-Predictive_Model!$B$20)/Predictive_Model!$C$20)*Predictive_Model!$D$20+((E3363-Predictive_Model!$B$21)/Predictive_Model!$C$21)*Predictive_Model!$D$21+((F3363-Predictive_Model!$B$22)/Predictive_Model!$C$22)*Predictive_Model!$D$22+((I3363-Predictive_Model!$B$23)/Predictive_Model!$C$23)*Predictive_Model!$D$23+((L3363-Predictive_Model!$B$24)/Predictive_Model!$C$24)*Predictive_Model!$D$24+((M3363-Predictive_Model!$B$25)/Predictive_Model!$C$25)*Predictive_Model!$D$25+IF(C3363="Male",Predictive_Model!$D$31,IF(C3363="Other",Predictive_Model!$D$32,0))+IF(D3363="Premium",Predictive_Model!$D$34,IF(D3363="Standard",Predictive_Model!$D$35,0))+IF(G3363="Asia",Predictive_Model!$D$37,IF(G3363="Europe",Predictive_Model!$D$38,IF(G3363="North America",Predictive_Model!$D$39,IF(G3363="Oceania",Predictive_Model!$D$40,IF(G3363="South America",Predictive_Model!$D$41,0)))))+IF(H3363="Laptop",Predictive_Model!$D$43,IF(H3363="Mobile",Predictive_Model!$D$44,IF(H3363="TV",Predictive_Model!$D$45,IF(H3363="Tablet",Predictive_Model!$D$46,0))))+IF(K3363="Crypto",Predictive_Model!$D$48,IF(K3363="Debit Card",Predictive_Model!$D$49,IF(K3363="Gift Card",Predictive_Model!$D$50,IF(K3363="PayPal",Predictive_Model!$D$51,0))))+IF(N3363="Comedy",Predictive_Model!$D$53,IF(N3363="Documentary",Predictive_Model!$D$54,IF(N3363="Drama",Predictive_Model!$D$55,IF(N3363="Horror",Predictive_Model!$D$56,IF(N3363="Romance",Predictive_Model!$D$57,IF(N3363="Sci-Fi",Predictive_Model!$D$58,0)))))))))</f>
        <v>0.7509614956351397</v>
      </c>
      <c r="V3363" s="3" t="str">
        <f t="shared" si="526"/>
        <v>Critical</v>
      </c>
      <c r="W3363" s="6">
        <f t="shared" si="527"/>
        <v>8.99</v>
      </c>
      <c r="X3363" s="3" t="str">
        <f t="shared" si="528"/>
        <v>Priority 2</v>
      </c>
      <c r="Y3363" s="3" t="str">
        <f t="shared" si="529"/>
        <v>OK</v>
      </c>
    </row>
    <row r="3364" spans="1:25" x14ac:dyDescent="0.25">
      <c r="A3364" s="3" t="str">
        <f>Raw_Data!A3364</f>
        <v>3485b497-ec38-4c7f-abdb-05c2bad0e25b</v>
      </c>
      <c r="B3364" s="3">
        <f>Raw_Data!B3364</f>
        <v>56</v>
      </c>
      <c r="C3364" s="3" t="str">
        <f>Raw_Data!C3364</f>
        <v>Female</v>
      </c>
      <c r="D3364" s="3" t="str">
        <f>Raw_Data!D3364</f>
        <v>Standard</v>
      </c>
      <c r="E3364" s="3">
        <f>Raw_Data!E3364</f>
        <v>21.44</v>
      </c>
      <c r="F3364" s="3">
        <f>Raw_Data!F3364</f>
        <v>47</v>
      </c>
      <c r="G3364" s="3" t="str">
        <f>Raw_Data!G3364</f>
        <v>Europe</v>
      </c>
      <c r="H3364" s="3" t="str">
        <f>Raw_Data!H3364</f>
        <v>TV</v>
      </c>
      <c r="I3364" s="3">
        <f>Raw_Data!I3364</f>
        <v>13.99</v>
      </c>
      <c r="J3364" s="3">
        <f>Raw_Data!J3364</f>
        <v>1</v>
      </c>
      <c r="K3364" s="3" t="str">
        <f>Raw_Data!K3364</f>
        <v>Crypto</v>
      </c>
      <c r="L3364" s="3">
        <f>Raw_Data!L3364</f>
        <v>1</v>
      </c>
      <c r="M3364" s="3">
        <f>Raw_Data!M3364</f>
        <v>0.45</v>
      </c>
      <c r="N3364" s="3" t="str">
        <f>Raw_Data!N3364</f>
        <v>Comedy</v>
      </c>
      <c r="O3364" s="3" t="str">
        <f t="shared" si="520"/>
        <v>55-70</v>
      </c>
      <c r="P3364" s="3" t="str">
        <f t="shared" si="521"/>
        <v>10-24h</v>
      </c>
      <c r="Q3364" s="3" t="str">
        <f t="shared" si="522"/>
        <v>46-60d</v>
      </c>
      <c r="R3364" s="3" t="str">
        <f t="shared" si="523"/>
        <v>Medium</v>
      </c>
      <c r="S3364" s="3" t="str">
        <f t="shared" si="524"/>
        <v>Mid</v>
      </c>
      <c r="T3364" s="3" t="str">
        <f t="shared" si="525"/>
        <v>Churned</v>
      </c>
      <c r="U3364" s="4">
        <f>1/(1+EXP(-(Predictive_Model!$B$5+((B3364-Predictive_Model!$B$20)/Predictive_Model!$C$20)*Predictive_Model!$D$20+((E3364-Predictive_Model!$B$21)/Predictive_Model!$C$21)*Predictive_Model!$D$21+((F3364-Predictive_Model!$B$22)/Predictive_Model!$C$22)*Predictive_Model!$D$22+((I3364-Predictive_Model!$B$23)/Predictive_Model!$C$23)*Predictive_Model!$D$23+((L3364-Predictive_Model!$B$24)/Predictive_Model!$C$24)*Predictive_Model!$D$24+((M3364-Predictive_Model!$B$25)/Predictive_Model!$C$25)*Predictive_Model!$D$25+IF(C3364="Male",Predictive_Model!$D$31,IF(C3364="Other",Predictive_Model!$D$32,0))+IF(D3364="Premium",Predictive_Model!$D$34,IF(D3364="Standard",Predictive_Model!$D$35,0))+IF(G3364="Asia",Predictive_Model!$D$37,IF(G3364="Europe",Predictive_Model!$D$38,IF(G3364="North America",Predictive_Model!$D$39,IF(G3364="Oceania",Predictive_Model!$D$40,IF(G3364="South America",Predictive_Model!$D$41,0)))))+IF(H3364="Laptop",Predictive_Model!$D$43,IF(H3364="Mobile",Predictive_Model!$D$44,IF(H3364="TV",Predictive_Model!$D$45,IF(H3364="Tablet",Predictive_Model!$D$46,0))))+IF(K3364="Crypto",Predictive_Model!$D$48,IF(K3364="Debit Card",Predictive_Model!$D$49,IF(K3364="Gift Card",Predictive_Model!$D$50,IF(K3364="PayPal",Predictive_Model!$D$51,0))))+IF(N3364="Comedy",Predictive_Model!$D$53,IF(N3364="Documentary",Predictive_Model!$D$54,IF(N3364="Drama",Predictive_Model!$D$55,IF(N3364="Horror",Predictive_Model!$D$56,IF(N3364="Romance",Predictive_Model!$D$57,IF(N3364="Sci-Fi",Predictive_Model!$D$58,0)))))))))</f>
        <v>0.87311279058762947</v>
      </c>
      <c r="V3364" s="3" t="str">
        <f t="shared" si="526"/>
        <v>Critical</v>
      </c>
      <c r="W3364" s="6">
        <f t="shared" si="527"/>
        <v>13.99</v>
      </c>
      <c r="X3364" s="3" t="str">
        <f t="shared" si="528"/>
        <v>Priority 2</v>
      </c>
      <c r="Y3364" s="3" t="str">
        <f t="shared" si="529"/>
        <v>OK</v>
      </c>
    </row>
    <row r="3365" spans="1:25" x14ac:dyDescent="0.25">
      <c r="A3365" s="3" t="str">
        <f>Raw_Data!A3365</f>
        <v>4b02c88c-a29d-46c6-aa87-2dae9f140e4e</v>
      </c>
      <c r="B3365" s="3">
        <f>Raw_Data!B3365</f>
        <v>52</v>
      </c>
      <c r="C3365" s="3" t="str">
        <f>Raw_Data!C3365</f>
        <v>Male</v>
      </c>
      <c r="D3365" s="3" t="str">
        <f>Raw_Data!D3365</f>
        <v>Standard</v>
      </c>
      <c r="E3365" s="3">
        <f>Raw_Data!E3365</f>
        <v>0.33</v>
      </c>
      <c r="F3365" s="3">
        <f>Raw_Data!F3365</f>
        <v>14</v>
      </c>
      <c r="G3365" s="3" t="str">
        <f>Raw_Data!G3365</f>
        <v>Oceania</v>
      </c>
      <c r="H3365" s="3" t="str">
        <f>Raw_Data!H3365</f>
        <v>Desktop</v>
      </c>
      <c r="I3365" s="3">
        <f>Raw_Data!I3365</f>
        <v>13.99</v>
      </c>
      <c r="J3365" s="3">
        <f>Raw_Data!J3365</f>
        <v>1</v>
      </c>
      <c r="K3365" s="3" t="str">
        <f>Raw_Data!K3365</f>
        <v>Gift Card</v>
      </c>
      <c r="L3365" s="3">
        <f>Raw_Data!L3365</f>
        <v>2</v>
      </c>
      <c r="M3365" s="3">
        <f>Raw_Data!M3365</f>
        <v>0.02</v>
      </c>
      <c r="N3365" s="3" t="str">
        <f>Raw_Data!N3365</f>
        <v>Comedy</v>
      </c>
      <c r="O3365" s="3" t="str">
        <f t="shared" si="520"/>
        <v>45-54</v>
      </c>
      <c r="P3365" s="3" t="str">
        <f t="shared" si="521"/>
        <v>&lt;10h</v>
      </c>
      <c r="Q3365" s="3" t="str">
        <f t="shared" si="522"/>
        <v>8-21d</v>
      </c>
      <c r="R3365" s="3" t="str">
        <f t="shared" si="523"/>
        <v>Medium</v>
      </c>
      <c r="S3365" s="3" t="str">
        <f t="shared" si="524"/>
        <v>Mid</v>
      </c>
      <c r="T3365" s="3" t="str">
        <f t="shared" si="525"/>
        <v>Churned</v>
      </c>
      <c r="U3365" s="4">
        <f>1/(1+EXP(-(Predictive_Model!$B$5+((B3365-Predictive_Model!$B$20)/Predictive_Model!$C$20)*Predictive_Model!$D$20+((E3365-Predictive_Model!$B$21)/Predictive_Model!$C$21)*Predictive_Model!$D$21+((F3365-Predictive_Model!$B$22)/Predictive_Model!$C$22)*Predictive_Model!$D$22+((I3365-Predictive_Model!$B$23)/Predictive_Model!$C$23)*Predictive_Model!$D$23+((L3365-Predictive_Model!$B$24)/Predictive_Model!$C$24)*Predictive_Model!$D$24+((M3365-Predictive_Model!$B$25)/Predictive_Model!$C$25)*Predictive_Model!$D$25+IF(C3365="Male",Predictive_Model!$D$31,IF(C3365="Other",Predictive_Model!$D$32,0))+IF(D3365="Premium",Predictive_Model!$D$34,IF(D3365="Standard",Predictive_Model!$D$35,0))+IF(G3365="Asia",Predictive_Model!$D$37,IF(G3365="Europe",Predictive_Model!$D$38,IF(G3365="North America",Predictive_Model!$D$39,IF(G3365="Oceania",Predictive_Model!$D$40,IF(G3365="South America",Predictive_Model!$D$41,0)))))+IF(H3365="Laptop",Predictive_Model!$D$43,IF(H3365="Mobile",Predictive_Model!$D$44,IF(H3365="TV",Predictive_Model!$D$45,IF(H3365="Tablet",Predictive_Model!$D$46,0))))+IF(K3365="Crypto",Predictive_Model!$D$48,IF(K3365="Debit Card",Predictive_Model!$D$49,IF(K3365="Gift Card",Predictive_Model!$D$50,IF(K3365="PayPal",Predictive_Model!$D$51,0))))+IF(N3365="Comedy",Predictive_Model!$D$53,IF(N3365="Documentary",Predictive_Model!$D$54,IF(N3365="Drama",Predictive_Model!$D$55,IF(N3365="Horror",Predictive_Model!$D$56,IF(N3365="Romance",Predictive_Model!$D$57,IF(N3365="Sci-Fi",Predictive_Model!$D$58,0)))))))))</f>
        <v>0.99174981384604999</v>
      </c>
      <c r="V3365" s="3" t="str">
        <f t="shared" si="526"/>
        <v>Critical</v>
      </c>
      <c r="W3365" s="6">
        <f t="shared" si="527"/>
        <v>13.99</v>
      </c>
      <c r="X3365" s="3" t="str">
        <f t="shared" si="528"/>
        <v>Priority 2</v>
      </c>
      <c r="Y3365" s="3" t="str">
        <f t="shared" si="529"/>
        <v>OK</v>
      </c>
    </row>
    <row r="3366" spans="1:25" x14ac:dyDescent="0.25">
      <c r="A3366" s="3" t="str">
        <f>Raw_Data!A3366</f>
        <v>1f0e4cc1-431d-4fbe-89ca-3bd42241cd29</v>
      </c>
      <c r="B3366" s="3">
        <f>Raw_Data!B3366</f>
        <v>28</v>
      </c>
      <c r="C3366" s="3" t="str">
        <f>Raw_Data!C3366</f>
        <v>Other</v>
      </c>
      <c r="D3366" s="3" t="str">
        <f>Raw_Data!D3366</f>
        <v>Standard</v>
      </c>
      <c r="E3366" s="3">
        <f>Raw_Data!E3366</f>
        <v>2.06</v>
      </c>
      <c r="F3366" s="3">
        <f>Raw_Data!F3366</f>
        <v>59</v>
      </c>
      <c r="G3366" s="3" t="str">
        <f>Raw_Data!G3366</f>
        <v>Asia</v>
      </c>
      <c r="H3366" s="3" t="str">
        <f>Raw_Data!H3366</f>
        <v>Mobile</v>
      </c>
      <c r="I3366" s="3">
        <f>Raw_Data!I3366</f>
        <v>13.99</v>
      </c>
      <c r="J3366" s="3">
        <f>Raw_Data!J3366</f>
        <v>1</v>
      </c>
      <c r="K3366" s="3" t="str">
        <f>Raw_Data!K3366</f>
        <v>Crypto</v>
      </c>
      <c r="L3366" s="3">
        <f>Raw_Data!L3366</f>
        <v>2</v>
      </c>
      <c r="M3366" s="3">
        <f>Raw_Data!M3366</f>
        <v>0.03</v>
      </c>
      <c r="N3366" s="3" t="str">
        <f>Raw_Data!N3366</f>
        <v>Romance</v>
      </c>
      <c r="O3366" s="3" t="str">
        <f t="shared" si="520"/>
        <v>25-34</v>
      </c>
      <c r="P3366" s="3" t="str">
        <f t="shared" si="521"/>
        <v>&lt;10h</v>
      </c>
      <c r="Q3366" s="3" t="str">
        <f t="shared" si="522"/>
        <v>46-60d</v>
      </c>
      <c r="R3366" s="3" t="str">
        <f t="shared" si="523"/>
        <v>Low</v>
      </c>
      <c r="S3366" s="3" t="str">
        <f t="shared" si="524"/>
        <v>Mid</v>
      </c>
      <c r="T3366" s="3" t="str">
        <f t="shared" si="525"/>
        <v>Churned</v>
      </c>
      <c r="U3366" s="4">
        <f>1/(1+EXP(-(Predictive_Model!$B$5+((B3366-Predictive_Model!$B$20)/Predictive_Model!$C$20)*Predictive_Model!$D$20+((E3366-Predictive_Model!$B$21)/Predictive_Model!$C$21)*Predictive_Model!$D$21+((F3366-Predictive_Model!$B$22)/Predictive_Model!$C$22)*Predictive_Model!$D$22+((I3366-Predictive_Model!$B$23)/Predictive_Model!$C$23)*Predictive_Model!$D$23+((L3366-Predictive_Model!$B$24)/Predictive_Model!$C$24)*Predictive_Model!$D$24+((M3366-Predictive_Model!$B$25)/Predictive_Model!$C$25)*Predictive_Model!$D$25+IF(C3366="Male",Predictive_Model!$D$31,IF(C3366="Other",Predictive_Model!$D$32,0))+IF(D3366="Premium",Predictive_Model!$D$34,IF(D3366="Standard",Predictive_Model!$D$35,0))+IF(G3366="Asia",Predictive_Model!$D$37,IF(G3366="Europe",Predictive_Model!$D$38,IF(G3366="North America",Predictive_Model!$D$39,IF(G3366="Oceania",Predictive_Model!$D$40,IF(G3366="South America",Predictive_Model!$D$41,0)))))+IF(H3366="Laptop",Predictive_Model!$D$43,IF(H3366="Mobile",Predictive_Model!$D$44,IF(H3366="TV",Predictive_Model!$D$45,IF(H3366="Tablet",Predictive_Model!$D$46,0))))+IF(K3366="Crypto",Predictive_Model!$D$48,IF(K3366="Debit Card",Predictive_Model!$D$49,IF(K3366="Gift Card",Predictive_Model!$D$50,IF(K3366="PayPal",Predictive_Model!$D$51,0))))+IF(N3366="Comedy",Predictive_Model!$D$53,IF(N3366="Documentary",Predictive_Model!$D$54,IF(N3366="Drama",Predictive_Model!$D$55,IF(N3366="Horror",Predictive_Model!$D$56,IF(N3366="Romance",Predictive_Model!$D$57,IF(N3366="Sci-Fi",Predictive_Model!$D$58,0)))))))))</f>
        <v>0.99998679818246539</v>
      </c>
      <c r="V3366" s="3" t="str">
        <f t="shared" si="526"/>
        <v>Critical</v>
      </c>
      <c r="W3366" s="6">
        <f t="shared" si="527"/>
        <v>13.99</v>
      </c>
      <c r="X3366" s="3" t="str">
        <f t="shared" si="528"/>
        <v>Priority 2</v>
      </c>
      <c r="Y3366" s="3" t="str">
        <f t="shared" si="529"/>
        <v>OK</v>
      </c>
    </row>
    <row r="3367" spans="1:25" x14ac:dyDescent="0.25">
      <c r="A3367" s="3" t="str">
        <f>Raw_Data!A3367</f>
        <v>2a059484-209d-4e60-8329-4344aac42bbb</v>
      </c>
      <c r="B3367" s="3">
        <f>Raw_Data!B3367</f>
        <v>26</v>
      </c>
      <c r="C3367" s="3" t="str">
        <f>Raw_Data!C3367</f>
        <v>Female</v>
      </c>
      <c r="D3367" s="3" t="str">
        <f>Raw_Data!D3367</f>
        <v>Basic</v>
      </c>
      <c r="E3367" s="3">
        <f>Raw_Data!E3367</f>
        <v>11.07</v>
      </c>
      <c r="F3367" s="3">
        <f>Raw_Data!F3367</f>
        <v>54</v>
      </c>
      <c r="G3367" s="3" t="str">
        <f>Raw_Data!G3367</f>
        <v>Europe</v>
      </c>
      <c r="H3367" s="3" t="str">
        <f>Raw_Data!H3367</f>
        <v>Laptop</v>
      </c>
      <c r="I3367" s="3">
        <f>Raw_Data!I3367</f>
        <v>8.99</v>
      </c>
      <c r="J3367" s="3">
        <f>Raw_Data!J3367</f>
        <v>1</v>
      </c>
      <c r="K3367" s="3" t="str">
        <f>Raw_Data!K3367</f>
        <v>Credit Card</v>
      </c>
      <c r="L3367" s="3">
        <f>Raw_Data!L3367</f>
        <v>4</v>
      </c>
      <c r="M3367" s="3">
        <f>Raw_Data!M3367</f>
        <v>0.2</v>
      </c>
      <c r="N3367" s="3" t="str">
        <f>Raw_Data!N3367</f>
        <v>Drama</v>
      </c>
      <c r="O3367" s="3" t="str">
        <f t="shared" si="520"/>
        <v>25-34</v>
      </c>
      <c r="P3367" s="3" t="str">
        <f t="shared" si="521"/>
        <v>10-24h</v>
      </c>
      <c r="Q3367" s="3" t="str">
        <f t="shared" si="522"/>
        <v>46-60d</v>
      </c>
      <c r="R3367" s="3" t="str">
        <f t="shared" si="523"/>
        <v>Medium</v>
      </c>
      <c r="S3367" s="3" t="str">
        <f t="shared" si="524"/>
        <v>Low</v>
      </c>
      <c r="T3367" s="3" t="str">
        <f t="shared" si="525"/>
        <v>Churned</v>
      </c>
      <c r="U3367" s="4">
        <f>1/(1+EXP(-(Predictive_Model!$B$5+((B3367-Predictive_Model!$B$20)/Predictive_Model!$C$20)*Predictive_Model!$D$20+((E3367-Predictive_Model!$B$21)/Predictive_Model!$C$21)*Predictive_Model!$D$21+((F3367-Predictive_Model!$B$22)/Predictive_Model!$C$22)*Predictive_Model!$D$22+((I3367-Predictive_Model!$B$23)/Predictive_Model!$C$23)*Predictive_Model!$D$23+((L3367-Predictive_Model!$B$24)/Predictive_Model!$C$24)*Predictive_Model!$D$24+((M3367-Predictive_Model!$B$25)/Predictive_Model!$C$25)*Predictive_Model!$D$25+IF(C3367="Male",Predictive_Model!$D$31,IF(C3367="Other",Predictive_Model!$D$32,0))+IF(D3367="Premium",Predictive_Model!$D$34,IF(D3367="Standard",Predictive_Model!$D$35,0))+IF(G3367="Asia",Predictive_Model!$D$37,IF(G3367="Europe",Predictive_Model!$D$38,IF(G3367="North America",Predictive_Model!$D$39,IF(G3367="Oceania",Predictive_Model!$D$40,IF(G3367="South America",Predictive_Model!$D$41,0)))))+IF(H3367="Laptop",Predictive_Model!$D$43,IF(H3367="Mobile",Predictive_Model!$D$44,IF(H3367="TV",Predictive_Model!$D$45,IF(H3367="Tablet",Predictive_Model!$D$46,0))))+IF(K3367="Crypto",Predictive_Model!$D$48,IF(K3367="Debit Card",Predictive_Model!$D$49,IF(K3367="Gift Card",Predictive_Model!$D$50,IF(K3367="PayPal",Predictive_Model!$D$51,0))))+IF(N3367="Comedy",Predictive_Model!$D$53,IF(N3367="Documentary",Predictive_Model!$D$54,IF(N3367="Drama",Predictive_Model!$D$55,IF(N3367="Horror",Predictive_Model!$D$56,IF(N3367="Romance",Predictive_Model!$D$57,IF(N3367="Sci-Fi",Predictive_Model!$D$58,0)))))))))</f>
        <v>0.99651878060867471</v>
      </c>
      <c r="V3367" s="3" t="str">
        <f t="shared" si="526"/>
        <v>Critical</v>
      </c>
      <c r="W3367" s="6">
        <f t="shared" si="527"/>
        <v>8.99</v>
      </c>
      <c r="X3367" s="3" t="str">
        <f t="shared" si="528"/>
        <v>Priority 2</v>
      </c>
      <c r="Y3367" s="3" t="str">
        <f t="shared" si="529"/>
        <v>OK</v>
      </c>
    </row>
    <row r="3368" spans="1:25" x14ac:dyDescent="0.25">
      <c r="A3368" s="3" t="str">
        <f>Raw_Data!A3368</f>
        <v>1ee12cc7-48c9-452c-83d0-aaf89ee786ff</v>
      </c>
      <c r="B3368" s="3">
        <f>Raw_Data!B3368</f>
        <v>50</v>
      </c>
      <c r="C3368" s="3" t="str">
        <f>Raw_Data!C3368</f>
        <v>Male</v>
      </c>
      <c r="D3368" s="3" t="str">
        <f>Raw_Data!D3368</f>
        <v>Standard</v>
      </c>
      <c r="E3368" s="3">
        <f>Raw_Data!E3368</f>
        <v>15.65</v>
      </c>
      <c r="F3368" s="3">
        <f>Raw_Data!F3368</f>
        <v>27</v>
      </c>
      <c r="G3368" s="3" t="str">
        <f>Raw_Data!G3368</f>
        <v>North America</v>
      </c>
      <c r="H3368" s="3" t="str">
        <f>Raw_Data!H3368</f>
        <v>TV</v>
      </c>
      <c r="I3368" s="3">
        <f>Raw_Data!I3368</f>
        <v>13.99</v>
      </c>
      <c r="J3368" s="3">
        <f>Raw_Data!J3368</f>
        <v>0</v>
      </c>
      <c r="K3368" s="3" t="str">
        <f>Raw_Data!K3368</f>
        <v>Gift Card</v>
      </c>
      <c r="L3368" s="3">
        <f>Raw_Data!L3368</f>
        <v>2</v>
      </c>
      <c r="M3368" s="3">
        <f>Raw_Data!M3368</f>
        <v>0.56000000000000005</v>
      </c>
      <c r="N3368" s="3" t="str">
        <f>Raw_Data!N3368</f>
        <v>Drama</v>
      </c>
      <c r="O3368" s="3" t="str">
        <f t="shared" si="520"/>
        <v>45-54</v>
      </c>
      <c r="P3368" s="3" t="str">
        <f t="shared" si="521"/>
        <v>10-24h</v>
      </c>
      <c r="Q3368" s="3" t="str">
        <f t="shared" si="522"/>
        <v>22-45d</v>
      </c>
      <c r="R3368" s="3" t="str">
        <f t="shared" si="523"/>
        <v>Medium</v>
      </c>
      <c r="S3368" s="3" t="str">
        <f t="shared" si="524"/>
        <v>Mid</v>
      </c>
      <c r="T3368" s="3" t="str">
        <f t="shared" si="525"/>
        <v>Active</v>
      </c>
      <c r="U3368" s="4">
        <f>1/(1+EXP(-(Predictive_Model!$B$5+((B3368-Predictive_Model!$B$20)/Predictive_Model!$C$20)*Predictive_Model!$D$20+((E3368-Predictive_Model!$B$21)/Predictive_Model!$C$21)*Predictive_Model!$D$21+((F3368-Predictive_Model!$B$22)/Predictive_Model!$C$22)*Predictive_Model!$D$22+((I3368-Predictive_Model!$B$23)/Predictive_Model!$C$23)*Predictive_Model!$D$23+((L3368-Predictive_Model!$B$24)/Predictive_Model!$C$24)*Predictive_Model!$D$24+((M3368-Predictive_Model!$B$25)/Predictive_Model!$C$25)*Predictive_Model!$D$25+IF(C3368="Male",Predictive_Model!$D$31,IF(C3368="Other",Predictive_Model!$D$32,0))+IF(D3368="Premium",Predictive_Model!$D$34,IF(D3368="Standard",Predictive_Model!$D$35,0))+IF(G3368="Asia",Predictive_Model!$D$37,IF(G3368="Europe",Predictive_Model!$D$38,IF(G3368="North America",Predictive_Model!$D$39,IF(G3368="Oceania",Predictive_Model!$D$40,IF(G3368="South America",Predictive_Model!$D$41,0)))))+IF(H3368="Laptop",Predictive_Model!$D$43,IF(H3368="Mobile",Predictive_Model!$D$44,IF(H3368="TV",Predictive_Model!$D$45,IF(H3368="Tablet",Predictive_Model!$D$46,0))))+IF(K3368="Crypto",Predictive_Model!$D$48,IF(K3368="Debit Card",Predictive_Model!$D$49,IF(K3368="Gift Card",Predictive_Model!$D$50,IF(K3368="PayPal",Predictive_Model!$D$51,0))))+IF(N3368="Comedy",Predictive_Model!$D$53,IF(N3368="Documentary",Predictive_Model!$D$54,IF(N3368="Drama",Predictive_Model!$D$55,IF(N3368="Horror",Predictive_Model!$D$56,IF(N3368="Romance",Predictive_Model!$D$57,IF(N3368="Sci-Fi",Predictive_Model!$D$58,0)))))))))</f>
        <v>0.61804999510182579</v>
      </c>
      <c r="V3368" s="3" t="str">
        <f t="shared" si="526"/>
        <v>High</v>
      </c>
      <c r="W3368" s="6">
        <f t="shared" si="527"/>
        <v>8.6465194314745428</v>
      </c>
      <c r="X3368" s="3" t="str">
        <f t="shared" si="528"/>
        <v>Priority 2</v>
      </c>
      <c r="Y3368" s="3" t="str">
        <f t="shared" si="529"/>
        <v>OK</v>
      </c>
    </row>
    <row r="3369" spans="1:25" x14ac:dyDescent="0.25">
      <c r="A3369" s="3" t="str">
        <f>Raw_Data!A3369</f>
        <v>2fb99e15-5e31-4f4e-acaa-78dc5da4b8bf</v>
      </c>
      <c r="B3369" s="3">
        <f>Raw_Data!B3369</f>
        <v>49</v>
      </c>
      <c r="C3369" s="3" t="str">
        <f>Raw_Data!C3369</f>
        <v>Female</v>
      </c>
      <c r="D3369" s="3" t="str">
        <f>Raw_Data!D3369</f>
        <v>Standard</v>
      </c>
      <c r="E3369" s="3">
        <f>Raw_Data!E3369</f>
        <v>5.21</v>
      </c>
      <c r="F3369" s="3">
        <f>Raw_Data!F3369</f>
        <v>33</v>
      </c>
      <c r="G3369" s="3" t="str">
        <f>Raw_Data!G3369</f>
        <v>Asia</v>
      </c>
      <c r="H3369" s="3" t="str">
        <f>Raw_Data!H3369</f>
        <v>Desktop</v>
      </c>
      <c r="I3369" s="3">
        <f>Raw_Data!I3369</f>
        <v>13.99</v>
      </c>
      <c r="J3369" s="3">
        <f>Raw_Data!J3369</f>
        <v>1</v>
      </c>
      <c r="K3369" s="3" t="str">
        <f>Raw_Data!K3369</f>
        <v>Crypto</v>
      </c>
      <c r="L3369" s="3">
        <f>Raw_Data!L3369</f>
        <v>4</v>
      </c>
      <c r="M3369" s="3">
        <f>Raw_Data!M3369</f>
        <v>0.15</v>
      </c>
      <c r="N3369" s="3" t="str">
        <f>Raw_Data!N3369</f>
        <v>Documentary</v>
      </c>
      <c r="O3369" s="3" t="str">
        <f t="shared" si="520"/>
        <v>45-54</v>
      </c>
      <c r="P3369" s="3" t="str">
        <f t="shared" si="521"/>
        <v>&lt;10h</v>
      </c>
      <c r="Q3369" s="3" t="str">
        <f t="shared" si="522"/>
        <v>22-45d</v>
      </c>
      <c r="R3369" s="3" t="str">
        <f t="shared" si="523"/>
        <v>Medium</v>
      </c>
      <c r="S3369" s="3" t="str">
        <f t="shared" si="524"/>
        <v>Mid</v>
      </c>
      <c r="T3369" s="3" t="str">
        <f t="shared" si="525"/>
        <v>Churned</v>
      </c>
      <c r="U3369" s="4">
        <f>1/(1+EXP(-(Predictive_Model!$B$5+((B3369-Predictive_Model!$B$20)/Predictive_Model!$C$20)*Predictive_Model!$D$20+((E3369-Predictive_Model!$B$21)/Predictive_Model!$C$21)*Predictive_Model!$D$21+((F3369-Predictive_Model!$B$22)/Predictive_Model!$C$22)*Predictive_Model!$D$22+((I3369-Predictive_Model!$B$23)/Predictive_Model!$C$23)*Predictive_Model!$D$23+((L3369-Predictive_Model!$B$24)/Predictive_Model!$C$24)*Predictive_Model!$D$24+((M3369-Predictive_Model!$B$25)/Predictive_Model!$C$25)*Predictive_Model!$D$25+IF(C3369="Male",Predictive_Model!$D$31,IF(C3369="Other",Predictive_Model!$D$32,0))+IF(D3369="Premium",Predictive_Model!$D$34,IF(D3369="Standard",Predictive_Model!$D$35,0))+IF(G3369="Asia",Predictive_Model!$D$37,IF(G3369="Europe",Predictive_Model!$D$38,IF(G3369="North America",Predictive_Model!$D$39,IF(G3369="Oceania",Predictive_Model!$D$40,IF(G3369="South America",Predictive_Model!$D$41,0)))))+IF(H3369="Laptop",Predictive_Model!$D$43,IF(H3369="Mobile",Predictive_Model!$D$44,IF(H3369="TV",Predictive_Model!$D$45,IF(H3369="Tablet",Predictive_Model!$D$46,0))))+IF(K3369="Crypto",Predictive_Model!$D$48,IF(K3369="Debit Card",Predictive_Model!$D$49,IF(K3369="Gift Card",Predictive_Model!$D$50,IF(K3369="PayPal",Predictive_Model!$D$51,0))))+IF(N3369="Comedy",Predictive_Model!$D$53,IF(N3369="Documentary",Predictive_Model!$D$54,IF(N3369="Drama",Predictive_Model!$D$55,IF(N3369="Horror",Predictive_Model!$D$56,IF(N3369="Romance",Predictive_Model!$D$57,IF(N3369="Sci-Fi",Predictive_Model!$D$58,0)))))))))</f>
        <v>0.97099517627915155</v>
      </c>
      <c r="V3369" s="3" t="str">
        <f t="shared" si="526"/>
        <v>Critical</v>
      </c>
      <c r="W3369" s="6">
        <f t="shared" si="527"/>
        <v>13.99</v>
      </c>
      <c r="X3369" s="3" t="str">
        <f t="shared" si="528"/>
        <v>Priority 2</v>
      </c>
      <c r="Y3369" s="3" t="str">
        <f t="shared" si="529"/>
        <v>OK</v>
      </c>
    </row>
    <row r="3370" spans="1:25" x14ac:dyDescent="0.25">
      <c r="A3370" s="3" t="str">
        <f>Raw_Data!A3370</f>
        <v>75609f51-5ee6-4cac-ad28-a3821e94554e</v>
      </c>
      <c r="B3370" s="3">
        <f>Raw_Data!B3370</f>
        <v>37</v>
      </c>
      <c r="C3370" s="3" t="str">
        <f>Raw_Data!C3370</f>
        <v>Female</v>
      </c>
      <c r="D3370" s="3" t="str">
        <f>Raw_Data!D3370</f>
        <v>Basic</v>
      </c>
      <c r="E3370" s="3">
        <f>Raw_Data!E3370</f>
        <v>4.6900000000000004</v>
      </c>
      <c r="F3370" s="3">
        <f>Raw_Data!F3370</f>
        <v>25</v>
      </c>
      <c r="G3370" s="3" t="str">
        <f>Raw_Data!G3370</f>
        <v>Europe</v>
      </c>
      <c r="H3370" s="3" t="str">
        <f>Raw_Data!H3370</f>
        <v>Tablet</v>
      </c>
      <c r="I3370" s="3">
        <f>Raw_Data!I3370</f>
        <v>8.99</v>
      </c>
      <c r="J3370" s="3">
        <f>Raw_Data!J3370</f>
        <v>1</v>
      </c>
      <c r="K3370" s="3" t="str">
        <f>Raw_Data!K3370</f>
        <v>Gift Card</v>
      </c>
      <c r="L3370" s="3">
        <f>Raw_Data!L3370</f>
        <v>4</v>
      </c>
      <c r="M3370" s="3">
        <f>Raw_Data!M3370</f>
        <v>0.18</v>
      </c>
      <c r="N3370" s="3" t="str">
        <f>Raw_Data!N3370</f>
        <v>Romance</v>
      </c>
      <c r="O3370" s="3" t="str">
        <f t="shared" si="520"/>
        <v>35-44</v>
      </c>
      <c r="P3370" s="3" t="str">
        <f t="shared" si="521"/>
        <v>&lt;10h</v>
      </c>
      <c r="Q3370" s="3" t="str">
        <f t="shared" si="522"/>
        <v>22-45d</v>
      </c>
      <c r="R3370" s="3" t="str">
        <f t="shared" si="523"/>
        <v>Medium</v>
      </c>
      <c r="S3370" s="3" t="str">
        <f t="shared" si="524"/>
        <v>Low</v>
      </c>
      <c r="T3370" s="3" t="str">
        <f t="shared" si="525"/>
        <v>Churned</v>
      </c>
      <c r="U3370" s="4">
        <f>1/(1+EXP(-(Predictive_Model!$B$5+((B3370-Predictive_Model!$B$20)/Predictive_Model!$C$20)*Predictive_Model!$D$20+((E3370-Predictive_Model!$B$21)/Predictive_Model!$C$21)*Predictive_Model!$D$21+((F3370-Predictive_Model!$B$22)/Predictive_Model!$C$22)*Predictive_Model!$D$22+((I3370-Predictive_Model!$B$23)/Predictive_Model!$C$23)*Predictive_Model!$D$23+((L3370-Predictive_Model!$B$24)/Predictive_Model!$C$24)*Predictive_Model!$D$24+((M3370-Predictive_Model!$B$25)/Predictive_Model!$C$25)*Predictive_Model!$D$25+IF(C3370="Male",Predictive_Model!$D$31,IF(C3370="Other",Predictive_Model!$D$32,0))+IF(D3370="Premium",Predictive_Model!$D$34,IF(D3370="Standard",Predictive_Model!$D$35,0))+IF(G3370="Asia",Predictive_Model!$D$37,IF(G3370="Europe",Predictive_Model!$D$38,IF(G3370="North America",Predictive_Model!$D$39,IF(G3370="Oceania",Predictive_Model!$D$40,IF(G3370="South America",Predictive_Model!$D$41,0)))))+IF(H3370="Laptop",Predictive_Model!$D$43,IF(H3370="Mobile",Predictive_Model!$D$44,IF(H3370="TV",Predictive_Model!$D$45,IF(H3370="Tablet",Predictive_Model!$D$46,0))))+IF(K3370="Crypto",Predictive_Model!$D$48,IF(K3370="Debit Card",Predictive_Model!$D$49,IF(K3370="Gift Card",Predictive_Model!$D$50,IF(K3370="PayPal",Predictive_Model!$D$51,0))))+IF(N3370="Comedy",Predictive_Model!$D$53,IF(N3370="Documentary",Predictive_Model!$D$54,IF(N3370="Drama",Predictive_Model!$D$55,IF(N3370="Horror",Predictive_Model!$D$56,IF(N3370="Romance",Predictive_Model!$D$57,IF(N3370="Sci-Fi",Predictive_Model!$D$58,0)))))))))</f>
        <v>0.99661689399533837</v>
      </c>
      <c r="V3370" s="3" t="str">
        <f t="shared" si="526"/>
        <v>Critical</v>
      </c>
      <c r="W3370" s="6">
        <f t="shared" si="527"/>
        <v>8.99</v>
      </c>
      <c r="X3370" s="3" t="str">
        <f t="shared" si="528"/>
        <v>Priority 2</v>
      </c>
      <c r="Y3370" s="3" t="str">
        <f t="shared" si="529"/>
        <v>OK</v>
      </c>
    </row>
    <row r="3371" spans="1:25" x14ac:dyDescent="0.25">
      <c r="A3371" s="3" t="str">
        <f>Raw_Data!A3371</f>
        <v>f33d248f-0bb4-4189-919e-61f1a239d69e</v>
      </c>
      <c r="B3371" s="3">
        <f>Raw_Data!B3371</f>
        <v>38</v>
      </c>
      <c r="C3371" s="3" t="str">
        <f>Raw_Data!C3371</f>
        <v>Male</v>
      </c>
      <c r="D3371" s="3" t="str">
        <f>Raw_Data!D3371</f>
        <v>Premium</v>
      </c>
      <c r="E3371" s="3">
        <f>Raw_Data!E3371</f>
        <v>2.2400000000000002</v>
      </c>
      <c r="F3371" s="3">
        <f>Raw_Data!F3371</f>
        <v>58</v>
      </c>
      <c r="G3371" s="3" t="str">
        <f>Raw_Data!G3371</f>
        <v>Africa</v>
      </c>
      <c r="H3371" s="3" t="str">
        <f>Raw_Data!H3371</f>
        <v>Laptop</v>
      </c>
      <c r="I3371" s="3">
        <f>Raw_Data!I3371</f>
        <v>17.989999999999998</v>
      </c>
      <c r="J3371" s="3">
        <f>Raw_Data!J3371</f>
        <v>1</v>
      </c>
      <c r="K3371" s="3" t="str">
        <f>Raw_Data!K3371</f>
        <v>Debit Card</v>
      </c>
      <c r="L3371" s="3">
        <f>Raw_Data!L3371</f>
        <v>4</v>
      </c>
      <c r="M3371" s="3">
        <f>Raw_Data!M3371</f>
        <v>0.04</v>
      </c>
      <c r="N3371" s="3" t="str">
        <f>Raw_Data!N3371</f>
        <v>Documentary</v>
      </c>
      <c r="O3371" s="3" t="str">
        <f t="shared" si="520"/>
        <v>35-44</v>
      </c>
      <c r="P3371" s="3" t="str">
        <f t="shared" si="521"/>
        <v>&lt;10h</v>
      </c>
      <c r="Q3371" s="3" t="str">
        <f t="shared" si="522"/>
        <v>46-60d</v>
      </c>
      <c r="R3371" s="3" t="str">
        <f t="shared" si="523"/>
        <v>Low</v>
      </c>
      <c r="S3371" s="3" t="str">
        <f t="shared" si="524"/>
        <v>High</v>
      </c>
      <c r="T3371" s="3" t="str">
        <f t="shared" si="525"/>
        <v>Churned</v>
      </c>
      <c r="U3371" s="4">
        <f>1/(1+EXP(-(Predictive_Model!$B$5+((B3371-Predictive_Model!$B$20)/Predictive_Model!$C$20)*Predictive_Model!$D$20+((E3371-Predictive_Model!$B$21)/Predictive_Model!$C$21)*Predictive_Model!$D$21+((F3371-Predictive_Model!$B$22)/Predictive_Model!$C$22)*Predictive_Model!$D$22+((I3371-Predictive_Model!$B$23)/Predictive_Model!$C$23)*Predictive_Model!$D$23+((L3371-Predictive_Model!$B$24)/Predictive_Model!$C$24)*Predictive_Model!$D$24+((M3371-Predictive_Model!$B$25)/Predictive_Model!$C$25)*Predictive_Model!$D$25+IF(C3371="Male",Predictive_Model!$D$31,IF(C3371="Other",Predictive_Model!$D$32,0))+IF(D3371="Premium",Predictive_Model!$D$34,IF(D3371="Standard",Predictive_Model!$D$35,0))+IF(G3371="Asia",Predictive_Model!$D$37,IF(G3371="Europe",Predictive_Model!$D$38,IF(G3371="North America",Predictive_Model!$D$39,IF(G3371="Oceania",Predictive_Model!$D$40,IF(G3371="South America",Predictive_Model!$D$41,0)))))+IF(H3371="Laptop",Predictive_Model!$D$43,IF(H3371="Mobile",Predictive_Model!$D$44,IF(H3371="TV",Predictive_Model!$D$45,IF(H3371="Tablet",Predictive_Model!$D$46,0))))+IF(K3371="Crypto",Predictive_Model!$D$48,IF(K3371="Debit Card",Predictive_Model!$D$49,IF(K3371="Gift Card",Predictive_Model!$D$50,IF(K3371="PayPal",Predictive_Model!$D$51,0))))+IF(N3371="Comedy",Predictive_Model!$D$53,IF(N3371="Documentary",Predictive_Model!$D$54,IF(N3371="Drama",Predictive_Model!$D$55,IF(N3371="Horror",Predictive_Model!$D$56,IF(N3371="Romance",Predictive_Model!$D$57,IF(N3371="Sci-Fi",Predictive_Model!$D$58,0)))))))))</f>
        <v>0.99727672218930397</v>
      </c>
      <c r="V3371" s="3" t="str">
        <f t="shared" si="526"/>
        <v>Critical</v>
      </c>
      <c r="W3371" s="6">
        <f t="shared" si="527"/>
        <v>17.989999999999998</v>
      </c>
      <c r="X3371" s="3" t="str">
        <f t="shared" si="528"/>
        <v>Priority 1</v>
      </c>
      <c r="Y3371" s="3" t="str">
        <f t="shared" si="529"/>
        <v>OK</v>
      </c>
    </row>
    <row r="3372" spans="1:25" x14ac:dyDescent="0.25">
      <c r="A3372" s="3" t="str">
        <f>Raw_Data!A3372</f>
        <v>43cb53f5-d22c-4cb2-ae1c-879ffabb8b97</v>
      </c>
      <c r="B3372" s="3">
        <f>Raw_Data!B3372</f>
        <v>62</v>
      </c>
      <c r="C3372" s="3" t="str">
        <f>Raw_Data!C3372</f>
        <v>Female</v>
      </c>
      <c r="D3372" s="3" t="str">
        <f>Raw_Data!D3372</f>
        <v>Standard</v>
      </c>
      <c r="E3372" s="3">
        <f>Raw_Data!E3372</f>
        <v>26.88</v>
      </c>
      <c r="F3372" s="3">
        <f>Raw_Data!F3372</f>
        <v>55</v>
      </c>
      <c r="G3372" s="3" t="str">
        <f>Raw_Data!G3372</f>
        <v>Asia</v>
      </c>
      <c r="H3372" s="3" t="str">
        <f>Raw_Data!H3372</f>
        <v>TV</v>
      </c>
      <c r="I3372" s="3">
        <f>Raw_Data!I3372</f>
        <v>13.99</v>
      </c>
      <c r="J3372" s="3">
        <f>Raw_Data!J3372</f>
        <v>0</v>
      </c>
      <c r="K3372" s="3" t="str">
        <f>Raw_Data!K3372</f>
        <v>PayPal</v>
      </c>
      <c r="L3372" s="3">
        <f>Raw_Data!L3372</f>
        <v>4</v>
      </c>
      <c r="M3372" s="3">
        <f>Raw_Data!M3372</f>
        <v>0.48</v>
      </c>
      <c r="N3372" s="3" t="str">
        <f>Raw_Data!N3372</f>
        <v>Romance</v>
      </c>
      <c r="O3372" s="3" t="str">
        <f t="shared" si="520"/>
        <v>55-70</v>
      </c>
      <c r="P3372" s="3" t="str">
        <f t="shared" si="521"/>
        <v>25-49h</v>
      </c>
      <c r="Q3372" s="3" t="str">
        <f t="shared" si="522"/>
        <v>46-60d</v>
      </c>
      <c r="R3372" s="3" t="str">
        <f t="shared" si="523"/>
        <v>Medium</v>
      </c>
      <c r="S3372" s="3" t="str">
        <f t="shared" si="524"/>
        <v>Mid</v>
      </c>
      <c r="T3372" s="3" t="str">
        <f t="shared" si="525"/>
        <v>Active</v>
      </c>
      <c r="U3372" s="4">
        <f>1/(1+EXP(-(Predictive_Model!$B$5+((B3372-Predictive_Model!$B$20)/Predictive_Model!$C$20)*Predictive_Model!$D$20+((E3372-Predictive_Model!$B$21)/Predictive_Model!$C$21)*Predictive_Model!$D$21+((F3372-Predictive_Model!$B$22)/Predictive_Model!$C$22)*Predictive_Model!$D$22+((I3372-Predictive_Model!$B$23)/Predictive_Model!$C$23)*Predictive_Model!$D$23+((L3372-Predictive_Model!$B$24)/Predictive_Model!$C$24)*Predictive_Model!$D$24+((M3372-Predictive_Model!$B$25)/Predictive_Model!$C$25)*Predictive_Model!$D$25+IF(C3372="Male",Predictive_Model!$D$31,IF(C3372="Other",Predictive_Model!$D$32,0))+IF(D3372="Premium",Predictive_Model!$D$34,IF(D3372="Standard",Predictive_Model!$D$35,0))+IF(G3372="Asia",Predictive_Model!$D$37,IF(G3372="Europe",Predictive_Model!$D$38,IF(G3372="North America",Predictive_Model!$D$39,IF(G3372="Oceania",Predictive_Model!$D$40,IF(G3372="South America",Predictive_Model!$D$41,0)))))+IF(H3372="Laptop",Predictive_Model!$D$43,IF(H3372="Mobile",Predictive_Model!$D$44,IF(H3372="TV",Predictive_Model!$D$45,IF(H3372="Tablet",Predictive_Model!$D$46,0))))+IF(K3372="Crypto",Predictive_Model!$D$48,IF(K3372="Debit Card",Predictive_Model!$D$49,IF(K3372="Gift Card",Predictive_Model!$D$50,IF(K3372="PayPal",Predictive_Model!$D$51,0))))+IF(N3372="Comedy",Predictive_Model!$D$53,IF(N3372="Documentary",Predictive_Model!$D$54,IF(N3372="Drama",Predictive_Model!$D$55,IF(N3372="Horror",Predictive_Model!$D$56,IF(N3372="Romance",Predictive_Model!$D$57,IF(N3372="Sci-Fi",Predictive_Model!$D$58,0)))))))))</f>
        <v>0.21197483185851415</v>
      </c>
      <c r="V3372" s="3" t="str">
        <f t="shared" si="526"/>
        <v>Low</v>
      </c>
      <c r="W3372" s="6">
        <f t="shared" si="527"/>
        <v>2.9655278977006132</v>
      </c>
      <c r="X3372" s="3" t="str">
        <f t="shared" si="528"/>
        <v>Monitor</v>
      </c>
      <c r="Y3372" s="3" t="str">
        <f t="shared" si="529"/>
        <v>OK</v>
      </c>
    </row>
    <row r="3373" spans="1:25" x14ac:dyDescent="0.25">
      <c r="A3373" s="3" t="str">
        <f>Raw_Data!A3373</f>
        <v>85629d48-5eda-4610-b233-c4e4d562c796</v>
      </c>
      <c r="B3373" s="3">
        <f>Raw_Data!B3373</f>
        <v>63</v>
      </c>
      <c r="C3373" s="3" t="str">
        <f>Raw_Data!C3373</f>
        <v>Female</v>
      </c>
      <c r="D3373" s="3" t="str">
        <f>Raw_Data!D3373</f>
        <v>Standard</v>
      </c>
      <c r="E3373" s="3">
        <f>Raw_Data!E3373</f>
        <v>2.84</v>
      </c>
      <c r="F3373" s="3">
        <f>Raw_Data!F3373</f>
        <v>18</v>
      </c>
      <c r="G3373" s="3" t="str">
        <f>Raw_Data!G3373</f>
        <v>Oceania</v>
      </c>
      <c r="H3373" s="3" t="str">
        <f>Raw_Data!H3373</f>
        <v>Tablet</v>
      </c>
      <c r="I3373" s="3">
        <f>Raw_Data!I3373</f>
        <v>13.99</v>
      </c>
      <c r="J3373" s="3">
        <f>Raw_Data!J3373</f>
        <v>1</v>
      </c>
      <c r="K3373" s="3" t="str">
        <f>Raw_Data!K3373</f>
        <v>Gift Card</v>
      </c>
      <c r="L3373" s="3">
        <f>Raw_Data!L3373</f>
        <v>3</v>
      </c>
      <c r="M3373" s="3">
        <f>Raw_Data!M3373</f>
        <v>0.15</v>
      </c>
      <c r="N3373" s="3" t="str">
        <f>Raw_Data!N3373</f>
        <v>Horror</v>
      </c>
      <c r="O3373" s="3" t="str">
        <f t="shared" si="520"/>
        <v>55-70</v>
      </c>
      <c r="P3373" s="3" t="str">
        <f t="shared" si="521"/>
        <v>&lt;10h</v>
      </c>
      <c r="Q3373" s="3" t="str">
        <f t="shared" si="522"/>
        <v>8-21d</v>
      </c>
      <c r="R3373" s="3" t="str">
        <f t="shared" si="523"/>
        <v>Medium</v>
      </c>
      <c r="S3373" s="3" t="str">
        <f t="shared" si="524"/>
        <v>Mid</v>
      </c>
      <c r="T3373" s="3" t="str">
        <f t="shared" si="525"/>
        <v>Churned</v>
      </c>
      <c r="U3373" s="4">
        <f>1/(1+EXP(-(Predictive_Model!$B$5+((B3373-Predictive_Model!$B$20)/Predictive_Model!$C$20)*Predictive_Model!$D$20+((E3373-Predictive_Model!$B$21)/Predictive_Model!$C$21)*Predictive_Model!$D$21+((F3373-Predictive_Model!$B$22)/Predictive_Model!$C$22)*Predictive_Model!$D$22+((I3373-Predictive_Model!$B$23)/Predictive_Model!$C$23)*Predictive_Model!$D$23+((L3373-Predictive_Model!$B$24)/Predictive_Model!$C$24)*Predictive_Model!$D$24+((M3373-Predictive_Model!$B$25)/Predictive_Model!$C$25)*Predictive_Model!$D$25+IF(C3373="Male",Predictive_Model!$D$31,IF(C3373="Other",Predictive_Model!$D$32,0))+IF(D3373="Premium",Predictive_Model!$D$34,IF(D3373="Standard",Predictive_Model!$D$35,0))+IF(G3373="Asia",Predictive_Model!$D$37,IF(G3373="Europe",Predictive_Model!$D$38,IF(G3373="North America",Predictive_Model!$D$39,IF(G3373="Oceania",Predictive_Model!$D$40,IF(G3373="South America",Predictive_Model!$D$41,0)))))+IF(H3373="Laptop",Predictive_Model!$D$43,IF(H3373="Mobile",Predictive_Model!$D$44,IF(H3373="TV",Predictive_Model!$D$45,IF(H3373="Tablet",Predictive_Model!$D$46,0))))+IF(K3373="Crypto",Predictive_Model!$D$48,IF(K3373="Debit Card",Predictive_Model!$D$49,IF(K3373="Gift Card",Predictive_Model!$D$50,IF(K3373="PayPal",Predictive_Model!$D$51,0))))+IF(N3373="Comedy",Predictive_Model!$D$53,IF(N3373="Documentary",Predictive_Model!$D$54,IF(N3373="Drama",Predictive_Model!$D$55,IF(N3373="Horror",Predictive_Model!$D$56,IF(N3373="Romance",Predictive_Model!$D$57,IF(N3373="Sci-Fi",Predictive_Model!$D$58,0)))))))))</f>
        <v>0.99433892883242669</v>
      </c>
      <c r="V3373" s="3" t="str">
        <f t="shared" si="526"/>
        <v>Critical</v>
      </c>
      <c r="W3373" s="6">
        <f t="shared" si="527"/>
        <v>13.99</v>
      </c>
      <c r="X3373" s="3" t="str">
        <f t="shared" si="528"/>
        <v>Priority 2</v>
      </c>
      <c r="Y3373" s="3" t="str">
        <f t="shared" si="529"/>
        <v>OK</v>
      </c>
    </row>
    <row r="3374" spans="1:25" x14ac:dyDescent="0.25">
      <c r="A3374" s="3" t="str">
        <f>Raw_Data!A3374</f>
        <v>207f99b4-fa1e-4ed8-ad8e-7fb58d76e1aa</v>
      </c>
      <c r="B3374" s="3">
        <f>Raw_Data!B3374</f>
        <v>26</v>
      </c>
      <c r="C3374" s="3" t="str">
        <f>Raw_Data!C3374</f>
        <v>Other</v>
      </c>
      <c r="D3374" s="3" t="str">
        <f>Raw_Data!D3374</f>
        <v>Basic</v>
      </c>
      <c r="E3374" s="3">
        <f>Raw_Data!E3374</f>
        <v>9.9700000000000006</v>
      </c>
      <c r="F3374" s="3">
        <f>Raw_Data!F3374</f>
        <v>37</v>
      </c>
      <c r="G3374" s="3" t="str">
        <f>Raw_Data!G3374</f>
        <v>North America</v>
      </c>
      <c r="H3374" s="3" t="str">
        <f>Raw_Data!H3374</f>
        <v>TV</v>
      </c>
      <c r="I3374" s="3">
        <f>Raw_Data!I3374</f>
        <v>8.99</v>
      </c>
      <c r="J3374" s="3">
        <f>Raw_Data!J3374</f>
        <v>1</v>
      </c>
      <c r="K3374" s="3" t="str">
        <f>Raw_Data!K3374</f>
        <v>Credit Card</v>
      </c>
      <c r="L3374" s="3">
        <f>Raw_Data!L3374</f>
        <v>1</v>
      </c>
      <c r="M3374" s="3">
        <f>Raw_Data!M3374</f>
        <v>0.26</v>
      </c>
      <c r="N3374" s="3" t="str">
        <f>Raw_Data!N3374</f>
        <v>Drama</v>
      </c>
      <c r="O3374" s="3" t="str">
        <f t="shared" si="520"/>
        <v>25-34</v>
      </c>
      <c r="P3374" s="3" t="str">
        <f t="shared" si="521"/>
        <v>&lt;10h</v>
      </c>
      <c r="Q3374" s="3" t="str">
        <f t="shared" si="522"/>
        <v>22-45d</v>
      </c>
      <c r="R3374" s="3" t="str">
        <f t="shared" si="523"/>
        <v>Medium</v>
      </c>
      <c r="S3374" s="3" t="str">
        <f t="shared" si="524"/>
        <v>Low</v>
      </c>
      <c r="T3374" s="3" t="str">
        <f t="shared" si="525"/>
        <v>Churned</v>
      </c>
      <c r="U3374" s="4">
        <f>1/(1+EXP(-(Predictive_Model!$B$5+((B3374-Predictive_Model!$B$20)/Predictive_Model!$C$20)*Predictive_Model!$D$20+((E3374-Predictive_Model!$B$21)/Predictive_Model!$C$21)*Predictive_Model!$D$21+((F3374-Predictive_Model!$B$22)/Predictive_Model!$C$22)*Predictive_Model!$D$22+((I3374-Predictive_Model!$B$23)/Predictive_Model!$C$23)*Predictive_Model!$D$23+((L3374-Predictive_Model!$B$24)/Predictive_Model!$C$24)*Predictive_Model!$D$24+((M3374-Predictive_Model!$B$25)/Predictive_Model!$C$25)*Predictive_Model!$D$25+IF(C3374="Male",Predictive_Model!$D$31,IF(C3374="Other",Predictive_Model!$D$32,0))+IF(D3374="Premium",Predictive_Model!$D$34,IF(D3374="Standard",Predictive_Model!$D$35,0))+IF(G3374="Asia",Predictive_Model!$D$37,IF(G3374="Europe",Predictive_Model!$D$38,IF(G3374="North America",Predictive_Model!$D$39,IF(G3374="Oceania",Predictive_Model!$D$40,IF(G3374="South America",Predictive_Model!$D$41,0)))))+IF(H3374="Laptop",Predictive_Model!$D$43,IF(H3374="Mobile",Predictive_Model!$D$44,IF(H3374="TV",Predictive_Model!$D$45,IF(H3374="Tablet",Predictive_Model!$D$46,0))))+IF(K3374="Crypto",Predictive_Model!$D$48,IF(K3374="Debit Card",Predictive_Model!$D$49,IF(K3374="Gift Card",Predictive_Model!$D$50,IF(K3374="PayPal",Predictive_Model!$D$51,0))))+IF(N3374="Comedy",Predictive_Model!$D$53,IF(N3374="Documentary",Predictive_Model!$D$54,IF(N3374="Drama",Predictive_Model!$D$55,IF(N3374="Horror",Predictive_Model!$D$56,IF(N3374="Romance",Predictive_Model!$D$57,IF(N3374="Sci-Fi",Predictive_Model!$D$58,0)))))))))</f>
        <v>0.99662301267019049</v>
      </c>
      <c r="V3374" s="3" t="str">
        <f t="shared" si="526"/>
        <v>Critical</v>
      </c>
      <c r="W3374" s="6">
        <f t="shared" si="527"/>
        <v>8.99</v>
      </c>
      <c r="X3374" s="3" t="str">
        <f t="shared" si="528"/>
        <v>Priority 2</v>
      </c>
      <c r="Y3374" s="3" t="str">
        <f t="shared" si="529"/>
        <v>OK</v>
      </c>
    </row>
    <row r="3375" spans="1:25" x14ac:dyDescent="0.25">
      <c r="A3375" s="3" t="str">
        <f>Raw_Data!A3375</f>
        <v>39319e9d-faad-4026-bac4-4270b7853cd0</v>
      </c>
      <c r="B3375" s="3">
        <f>Raw_Data!B3375</f>
        <v>40</v>
      </c>
      <c r="C3375" s="3" t="str">
        <f>Raw_Data!C3375</f>
        <v>Male</v>
      </c>
      <c r="D3375" s="3" t="str">
        <f>Raw_Data!D3375</f>
        <v>Premium</v>
      </c>
      <c r="E3375" s="3">
        <f>Raw_Data!E3375</f>
        <v>46.29</v>
      </c>
      <c r="F3375" s="3">
        <f>Raw_Data!F3375</f>
        <v>26</v>
      </c>
      <c r="G3375" s="3" t="str">
        <f>Raw_Data!G3375</f>
        <v>Africa</v>
      </c>
      <c r="H3375" s="3" t="str">
        <f>Raw_Data!H3375</f>
        <v>Laptop</v>
      </c>
      <c r="I3375" s="3">
        <f>Raw_Data!I3375</f>
        <v>17.989999999999998</v>
      </c>
      <c r="J3375" s="3">
        <f>Raw_Data!J3375</f>
        <v>0</v>
      </c>
      <c r="K3375" s="3" t="str">
        <f>Raw_Data!K3375</f>
        <v>Crypto</v>
      </c>
      <c r="L3375" s="3">
        <f>Raw_Data!L3375</f>
        <v>4</v>
      </c>
      <c r="M3375" s="3">
        <f>Raw_Data!M3375</f>
        <v>1.71</v>
      </c>
      <c r="N3375" s="3" t="str">
        <f>Raw_Data!N3375</f>
        <v>Drama</v>
      </c>
      <c r="O3375" s="3" t="str">
        <f t="shared" si="520"/>
        <v>35-44</v>
      </c>
      <c r="P3375" s="3" t="str">
        <f t="shared" si="521"/>
        <v>25-49h</v>
      </c>
      <c r="Q3375" s="3" t="str">
        <f t="shared" si="522"/>
        <v>22-45d</v>
      </c>
      <c r="R3375" s="3" t="str">
        <f t="shared" si="523"/>
        <v>Medium</v>
      </c>
      <c r="S3375" s="3" t="str">
        <f t="shared" si="524"/>
        <v>High</v>
      </c>
      <c r="T3375" s="3" t="str">
        <f t="shared" si="525"/>
        <v>Active</v>
      </c>
      <c r="U3375" s="4">
        <f>1/(1+EXP(-(Predictive_Model!$B$5+((B3375-Predictive_Model!$B$20)/Predictive_Model!$C$20)*Predictive_Model!$D$20+((E3375-Predictive_Model!$B$21)/Predictive_Model!$C$21)*Predictive_Model!$D$21+((F3375-Predictive_Model!$B$22)/Predictive_Model!$C$22)*Predictive_Model!$D$22+((I3375-Predictive_Model!$B$23)/Predictive_Model!$C$23)*Predictive_Model!$D$23+((L3375-Predictive_Model!$B$24)/Predictive_Model!$C$24)*Predictive_Model!$D$24+((M3375-Predictive_Model!$B$25)/Predictive_Model!$C$25)*Predictive_Model!$D$25+IF(C3375="Male",Predictive_Model!$D$31,IF(C3375="Other",Predictive_Model!$D$32,0))+IF(D3375="Premium",Predictive_Model!$D$34,IF(D3375="Standard",Predictive_Model!$D$35,0))+IF(G3375="Asia",Predictive_Model!$D$37,IF(G3375="Europe",Predictive_Model!$D$38,IF(G3375="North America",Predictive_Model!$D$39,IF(G3375="Oceania",Predictive_Model!$D$40,IF(G3375="South America",Predictive_Model!$D$41,0)))))+IF(H3375="Laptop",Predictive_Model!$D$43,IF(H3375="Mobile",Predictive_Model!$D$44,IF(H3375="TV",Predictive_Model!$D$45,IF(H3375="Tablet",Predictive_Model!$D$46,0))))+IF(K3375="Crypto",Predictive_Model!$D$48,IF(K3375="Debit Card",Predictive_Model!$D$49,IF(K3375="Gift Card",Predictive_Model!$D$50,IF(K3375="PayPal",Predictive_Model!$D$51,0))))+IF(N3375="Comedy",Predictive_Model!$D$53,IF(N3375="Documentary",Predictive_Model!$D$54,IF(N3375="Drama",Predictive_Model!$D$55,IF(N3375="Horror",Predictive_Model!$D$56,IF(N3375="Romance",Predictive_Model!$D$57,IF(N3375="Sci-Fi",Predictive_Model!$D$58,0)))))))))</f>
        <v>3.4694820332268447E-7</v>
      </c>
      <c r="V3375" s="3" t="str">
        <f t="shared" si="526"/>
        <v>Low</v>
      </c>
      <c r="W3375" s="6">
        <f t="shared" si="527"/>
        <v>6.2415981777750929E-6</v>
      </c>
      <c r="X3375" s="3" t="str">
        <f t="shared" si="528"/>
        <v>Monitor</v>
      </c>
      <c r="Y3375" s="3" t="str">
        <f t="shared" si="529"/>
        <v>OK</v>
      </c>
    </row>
    <row r="3376" spans="1:25" x14ac:dyDescent="0.25">
      <c r="A3376" s="3" t="str">
        <f>Raw_Data!A3376</f>
        <v>a5c028fb-e6fd-43ab-a87c-bd591558b580</v>
      </c>
      <c r="B3376" s="3">
        <f>Raw_Data!B3376</f>
        <v>68</v>
      </c>
      <c r="C3376" s="3" t="str">
        <f>Raw_Data!C3376</f>
        <v>Male</v>
      </c>
      <c r="D3376" s="3" t="str">
        <f>Raw_Data!D3376</f>
        <v>Premium</v>
      </c>
      <c r="E3376" s="3">
        <f>Raw_Data!E3376</f>
        <v>9.36</v>
      </c>
      <c r="F3376" s="3">
        <f>Raw_Data!F3376</f>
        <v>15</v>
      </c>
      <c r="G3376" s="3" t="str">
        <f>Raw_Data!G3376</f>
        <v>Europe</v>
      </c>
      <c r="H3376" s="3" t="str">
        <f>Raw_Data!H3376</f>
        <v>TV</v>
      </c>
      <c r="I3376" s="3">
        <f>Raw_Data!I3376</f>
        <v>17.989999999999998</v>
      </c>
      <c r="J3376" s="3">
        <f>Raw_Data!J3376</f>
        <v>0</v>
      </c>
      <c r="K3376" s="3" t="str">
        <f>Raw_Data!K3376</f>
        <v>Crypto</v>
      </c>
      <c r="L3376" s="3">
        <f>Raw_Data!L3376</f>
        <v>5</v>
      </c>
      <c r="M3376" s="3">
        <f>Raw_Data!M3376</f>
        <v>0.57999999999999996</v>
      </c>
      <c r="N3376" s="3" t="str">
        <f>Raw_Data!N3376</f>
        <v>Action</v>
      </c>
      <c r="O3376" s="3" t="str">
        <f t="shared" si="520"/>
        <v>55-70</v>
      </c>
      <c r="P3376" s="3" t="str">
        <f t="shared" si="521"/>
        <v>&lt;10h</v>
      </c>
      <c r="Q3376" s="3" t="str">
        <f t="shared" si="522"/>
        <v>8-21d</v>
      </c>
      <c r="R3376" s="3" t="str">
        <f t="shared" si="523"/>
        <v>Medium</v>
      </c>
      <c r="S3376" s="3" t="str">
        <f t="shared" si="524"/>
        <v>High</v>
      </c>
      <c r="T3376" s="3" t="str">
        <f t="shared" si="525"/>
        <v>Active</v>
      </c>
      <c r="U3376" s="4">
        <f>1/(1+EXP(-(Predictive_Model!$B$5+((B3376-Predictive_Model!$B$20)/Predictive_Model!$C$20)*Predictive_Model!$D$20+((E3376-Predictive_Model!$B$21)/Predictive_Model!$C$21)*Predictive_Model!$D$21+((F3376-Predictive_Model!$B$22)/Predictive_Model!$C$22)*Predictive_Model!$D$22+((I3376-Predictive_Model!$B$23)/Predictive_Model!$C$23)*Predictive_Model!$D$23+((L3376-Predictive_Model!$B$24)/Predictive_Model!$C$24)*Predictive_Model!$D$24+((M3376-Predictive_Model!$B$25)/Predictive_Model!$C$25)*Predictive_Model!$D$25+IF(C3376="Male",Predictive_Model!$D$31,IF(C3376="Other",Predictive_Model!$D$32,0))+IF(D3376="Premium",Predictive_Model!$D$34,IF(D3376="Standard",Predictive_Model!$D$35,0))+IF(G3376="Asia",Predictive_Model!$D$37,IF(G3376="Europe",Predictive_Model!$D$38,IF(G3376="North America",Predictive_Model!$D$39,IF(G3376="Oceania",Predictive_Model!$D$40,IF(G3376="South America",Predictive_Model!$D$41,0)))))+IF(H3376="Laptop",Predictive_Model!$D$43,IF(H3376="Mobile",Predictive_Model!$D$44,IF(H3376="TV",Predictive_Model!$D$45,IF(H3376="Tablet",Predictive_Model!$D$46,0))))+IF(K3376="Crypto",Predictive_Model!$D$48,IF(K3376="Debit Card",Predictive_Model!$D$49,IF(K3376="Gift Card",Predictive_Model!$D$50,IF(K3376="PayPal",Predictive_Model!$D$51,0))))+IF(N3376="Comedy",Predictive_Model!$D$53,IF(N3376="Documentary",Predictive_Model!$D$54,IF(N3376="Drama",Predictive_Model!$D$55,IF(N3376="Horror",Predictive_Model!$D$56,IF(N3376="Romance",Predictive_Model!$D$57,IF(N3376="Sci-Fi",Predictive_Model!$D$58,0)))))))))</f>
        <v>2.313756213185883E-2</v>
      </c>
      <c r="V3376" s="3" t="str">
        <f t="shared" si="526"/>
        <v>Low</v>
      </c>
      <c r="W3376" s="6">
        <f t="shared" si="527"/>
        <v>0.4162447427521403</v>
      </c>
      <c r="X3376" s="3" t="str">
        <f t="shared" si="528"/>
        <v>Monitor</v>
      </c>
      <c r="Y3376" s="3" t="str">
        <f t="shared" si="529"/>
        <v>OK</v>
      </c>
    </row>
    <row r="3377" spans="1:25" x14ac:dyDescent="0.25">
      <c r="A3377" s="3" t="str">
        <f>Raw_Data!A3377</f>
        <v>1a19714f-fc3f-4023-8006-84d562378a9b</v>
      </c>
      <c r="B3377" s="3">
        <f>Raw_Data!B3377</f>
        <v>23</v>
      </c>
      <c r="C3377" s="3" t="str">
        <f>Raw_Data!C3377</f>
        <v>Female</v>
      </c>
      <c r="D3377" s="3" t="str">
        <f>Raw_Data!D3377</f>
        <v>Standard</v>
      </c>
      <c r="E3377" s="3">
        <f>Raw_Data!E3377</f>
        <v>0.89</v>
      </c>
      <c r="F3377" s="3">
        <f>Raw_Data!F3377</f>
        <v>18</v>
      </c>
      <c r="G3377" s="3" t="str">
        <f>Raw_Data!G3377</f>
        <v>Europe</v>
      </c>
      <c r="H3377" s="3" t="str">
        <f>Raw_Data!H3377</f>
        <v>Tablet</v>
      </c>
      <c r="I3377" s="3">
        <f>Raw_Data!I3377</f>
        <v>13.99</v>
      </c>
      <c r="J3377" s="3">
        <f>Raw_Data!J3377</f>
        <v>1</v>
      </c>
      <c r="K3377" s="3" t="str">
        <f>Raw_Data!K3377</f>
        <v>PayPal</v>
      </c>
      <c r="L3377" s="3">
        <f>Raw_Data!L3377</f>
        <v>1</v>
      </c>
      <c r="M3377" s="3">
        <f>Raw_Data!M3377</f>
        <v>0.05</v>
      </c>
      <c r="N3377" s="3" t="str">
        <f>Raw_Data!N3377</f>
        <v>Action</v>
      </c>
      <c r="O3377" s="3" t="str">
        <f t="shared" si="520"/>
        <v>18-24</v>
      </c>
      <c r="P3377" s="3" t="str">
        <f t="shared" si="521"/>
        <v>&lt;10h</v>
      </c>
      <c r="Q3377" s="3" t="str">
        <f t="shared" si="522"/>
        <v>8-21d</v>
      </c>
      <c r="R3377" s="3" t="str">
        <f t="shared" si="523"/>
        <v>Medium</v>
      </c>
      <c r="S3377" s="3" t="str">
        <f t="shared" si="524"/>
        <v>Mid</v>
      </c>
      <c r="T3377" s="3" t="str">
        <f t="shared" si="525"/>
        <v>Churned</v>
      </c>
      <c r="U3377" s="4">
        <f>1/(1+EXP(-(Predictive_Model!$B$5+((B3377-Predictive_Model!$B$20)/Predictive_Model!$C$20)*Predictive_Model!$D$20+((E3377-Predictive_Model!$B$21)/Predictive_Model!$C$21)*Predictive_Model!$D$21+((F3377-Predictive_Model!$B$22)/Predictive_Model!$C$22)*Predictive_Model!$D$22+((I3377-Predictive_Model!$B$23)/Predictive_Model!$C$23)*Predictive_Model!$D$23+((L3377-Predictive_Model!$B$24)/Predictive_Model!$C$24)*Predictive_Model!$D$24+((M3377-Predictive_Model!$B$25)/Predictive_Model!$C$25)*Predictive_Model!$D$25+IF(C3377="Male",Predictive_Model!$D$31,IF(C3377="Other",Predictive_Model!$D$32,0))+IF(D3377="Premium",Predictive_Model!$D$34,IF(D3377="Standard",Predictive_Model!$D$35,0))+IF(G3377="Asia",Predictive_Model!$D$37,IF(G3377="Europe",Predictive_Model!$D$38,IF(G3377="North America",Predictive_Model!$D$39,IF(G3377="Oceania",Predictive_Model!$D$40,IF(G3377="South America",Predictive_Model!$D$41,0)))))+IF(H3377="Laptop",Predictive_Model!$D$43,IF(H3377="Mobile",Predictive_Model!$D$44,IF(H3377="TV",Predictive_Model!$D$45,IF(H3377="Tablet",Predictive_Model!$D$46,0))))+IF(K3377="Crypto",Predictive_Model!$D$48,IF(K3377="Debit Card",Predictive_Model!$D$49,IF(K3377="Gift Card",Predictive_Model!$D$50,IF(K3377="PayPal",Predictive_Model!$D$51,0))))+IF(N3377="Comedy",Predictive_Model!$D$53,IF(N3377="Documentary",Predictive_Model!$D$54,IF(N3377="Drama",Predictive_Model!$D$55,IF(N3377="Horror",Predictive_Model!$D$56,IF(N3377="Romance",Predictive_Model!$D$57,IF(N3377="Sci-Fi",Predictive_Model!$D$58,0)))))))))</f>
        <v>0.99896777110573931</v>
      </c>
      <c r="V3377" s="3" t="str">
        <f t="shared" si="526"/>
        <v>Critical</v>
      </c>
      <c r="W3377" s="6">
        <f t="shared" si="527"/>
        <v>13.99</v>
      </c>
      <c r="X3377" s="3" t="str">
        <f t="shared" si="528"/>
        <v>Priority 2</v>
      </c>
      <c r="Y3377" s="3" t="str">
        <f t="shared" si="529"/>
        <v>OK</v>
      </c>
    </row>
    <row r="3378" spans="1:25" x14ac:dyDescent="0.25">
      <c r="A3378" s="3" t="str">
        <f>Raw_Data!A3378</f>
        <v>96506b65-616a-497c-a3e4-888b830db1c3</v>
      </c>
      <c r="B3378" s="3">
        <f>Raw_Data!B3378</f>
        <v>31</v>
      </c>
      <c r="C3378" s="3" t="str">
        <f>Raw_Data!C3378</f>
        <v>Other</v>
      </c>
      <c r="D3378" s="3" t="str">
        <f>Raw_Data!D3378</f>
        <v>Standard</v>
      </c>
      <c r="E3378" s="3">
        <f>Raw_Data!E3378</f>
        <v>1.17</v>
      </c>
      <c r="F3378" s="3">
        <f>Raw_Data!F3378</f>
        <v>36</v>
      </c>
      <c r="G3378" s="3" t="str">
        <f>Raw_Data!G3378</f>
        <v>Europe</v>
      </c>
      <c r="H3378" s="3" t="str">
        <f>Raw_Data!H3378</f>
        <v>Laptop</v>
      </c>
      <c r="I3378" s="3">
        <f>Raw_Data!I3378</f>
        <v>13.99</v>
      </c>
      <c r="J3378" s="3">
        <f>Raw_Data!J3378</f>
        <v>1</v>
      </c>
      <c r="K3378" s="3" t="str">
        <f>Raw_Data!K3378</f>
        <v>PayPal</v>
      </c>
      <c r="L3378" s="3">
        <f>Raw_Data!L3378</f>
        <v>1</v>
      </c>
      <c r="M3378" s="3">
        <f>Raw_Data!M3378</f>
        <v>0.03</v>
      </c>
      <c r="N3378" s="3" t="str">
        <f>Raw_Data!N3378</f>
        <v>Comedy</v>
      </c>
      <c r="O3378" s="3" t="str">
        <f t="shared" si="520"/>
        <v>25-34</v>
      </c>
      <c r="P3378" s="3" t="str">
        <f t="shared" si="521"/>
        <v>&lt;10h</v>
      </c>
      <c r="Q3378" s="3" t="str">
        <f t="shared" si="522"/>
        <v>22-45d</v>
      </c>
      <c r="R3378" s="3" t="str">
        <f t="shared" si="523"/>
        <v>Medium</v>
      </c>
      <c r="S3378" s="3" t="str">
        <f t="shared" si="524"/>
        <v>Mid</v>
      </c>
      <c r="T3378" s="3" t="str">
        <f t="shared" si="525"/>
        <v>Churned</v>
      </c>
      <c r="U3378" s="4">
        <f>1/(1+EXP(-(Predictive_Model!$B$5+((B3378-Predictive_Model!$B$20)/Predictive_Model!$C$20)*Predictive_Model!$D$20+((E3378-Predictive_Model!$B$21)/Predictive_Model!$C$21)*Predictive_Model!$D$21+((F3378-Predictive_Model!$B$22)/Predictive_Model!$C$22)*Predictive_Model!$D$22+((I3378-Predictive_Model!$B$23)/Predictive_Model!$C$23)*Predictive_Model!$D$23+((L3378-Predictive_Model!$B$24)/Predictive_Model!$C$24)*Predictive_Model!$D$24+((M3378-Predictive_Model!$B$25)/Predictive_Model!$C$25)*Predictive_Model!$D$25+IF(C3378="Male",Predictive_Model!$D$31,IF(C3378="Other",Predictive_Model!$D$32,0))+IF(D3378="Premium",Predictive_Model!$D$34,IF(D3378="Standard",Predictive_Model!$D$35,0))+IF(G3378="Asia",Predictive_Model!$D$37,IF(G3378="Europe",Predictive_Model!$D$38,IF(G3378="North America",Predictive_Model!$D$39,IF(G3378="Oceania",Predictive_Model!$D$40,IF(G3378="South America",Predictive_Model!$D$41,0)))))+IF(H3378="Laptop",Predictive_Model!$D$43,IF(H3378="Mobile",Predictive_Model!$D$44,IF(H3378="TV",Predictive_Model!$D$45,IF(H3378="Tablet",Predictive_Model!$D$46,0))))+IF(K3378="Crypto",Predictive_Model!$D$48,IF(K3378="Debit Card",Predictive_Model!$D$49,IF(K3378="Gift Card",Predictive_Model!$D$50,IF(K3378="PayPal",Predictive_Model!$D$51,0))))+IF(N3378="Comedy",Predictive_Model!$D$53,IF(N3378="Documentary",Predictive_Model!$D$54,IF(N3378="Drama",Predictive_Model!$D$55,IF(N3378="Horror",Predictive_Model!$D$56,IF(N3378="Romance",Predictive_Model!$D$57,IF(N3378="Sci-Fi",Predictive_Model!$D$58,0)))))))))</f>
        <v>0.9994879392429239</v>
      </c>
      <c r="V3378" s="3" t="str">
        <f t="shared" si="526"/>
        <v>Critical</v>
      </c>
      <c r="W3378" s="6">
        <f t="shared" si="527"/>
        <v>13.99</v>
      </c>
      <c r="X3378" s="3" t="str">
        <f t="shared" si="528"/>
        <v>Priority 2</v>
      </c>
      <c r="Y3378" s="3" t="str">
        <f t="shared" si="529"/>
        <v>OK</v>
      </c>
    </row>
    <row r="3379" spans="1:25" x14ac:dyDescent="0.25">
      <c r="A3379" s="3" t="str">
        <f>Raw_Data!A3379</f>
        <v>2d7ebb9d-93bb-495c-80de-4346c8a4cbee</v>
      </c>
      <c r="B3379" s="3">
        <f>Raw_Data!B3379</f>
        <v>47</v>
      </c>
      <c r="C3379" s="3" t="str">
        <f>Raw_Data!C3379</f>
        <v>Male</v>
      </c>
      <c r="D3379" s="3" t="str">
        <f>Raw_Data!D3379</f>
        <v>Basic</v>
      </c>
      <c r="E3379" s="3">
        <f>Raw_Data!E3379</f>
        <v>1.25</v>
      </c>
      <c r="F3379" s="3">
        <f>Raw_Data!F3379</f>
        <v>44</v>
      </c>
      <c r="G3379" s="3" t="str">
        <f>Raw_Data!G3379</f>
        <v>South America</v>
      </c>
      <c r="H3379" s="3" t="str">
        <f>Raw_Data!H3379</f>
        <v>Mobile</v>
      </c>
      <c r="I3379" s="3">
        <f>Raw_Data!I3379</f>
        <v>8.99</v>
      </c>
      <c r="J3379" s="3">
        <f>Raw_Data!J3379</f>
        <v>1</v>
      </c>
      <c r="K3379" s="3" t="str">
        <f>Raw_Data!K3379</f>
        <v>Credit Card</v>
      </c>
      <c r="L3379" s="3">
        <f>Raw_Data!L3379</f>
        <v>1</v>
      </c>
      <c r="M3379" s="3">
        <f>Raw_Data!M3379</f>
        <v>0.03</v>
      </c>
      <c r="N3379" s="3" t="str">
        <f>Raw_Data!N3379</f>
        <v>Sci-Fi</v>
      </c>
      <c r="O3379" s="3" t="str">
        <f t="shared" si="520"/>
        <v>45-54</v>
      </c>
      <c r="P3379" s="3" t="str">
        <f t="shared" si="521"/>
        <v>&lt;10h</v>
      </c>
      <c r="Q3379" s="3" t="str">
        <f t="shared" si="522"/>
        <v>22-45d</v>
      </c>
      <c r="R3379" s="3" t="str">
        <f t="shared" si="523"/>
        <v>Medium</v>
      </c>
      <c r="S3379" s="3" t="str">
        <f t="shared" si="524"/>
        <v>Low</v>
      </c>
      <c r="T3379" s="3" t="str">
        <f t="shared" si="525"/>
        <v>Churned</v>
      </c>
      <c r="U3379" s="4">
        <f>1/(1+EXP(-(Predictive_Model!$B$5+((B3379-Predictive_Model!$B$20)/Predictive_Model!$C$20)*Predictive_Model!$D$20+((E3379-Predictive_Model!$B$21)/Predictive_Model!$C$21)*Predictive_Model!$D$21+((F3379-Predictive_Model!$B$22)/Predictive_Model!$C$22)*Predictive_Model!$D$22+((I3379-Predictive_Model!$B$23)/Predictive_Model!$C$23)*Predictive_Model!$D$23+((L3379-Predictive_Model!$B$24)/Predictive_Model!$C$24)*Predictive_Model!$D$24+((M3379-Predictive_Model!$B$25)/Predictive_Model!$C$25)*Predictive_Model!$D$25+IF(C3379="Male",Predictive_Model!$D$31,IF(C3379="Other",Predictive_Model!$D$32,0))+IF(D3379="Premium",Predictive_Model!$D$34,IF(D3379="Standard",Predictive_Model!$D$35,0))+IF(G3379="Asia",Predictive_Model!$D$37,IF(G3379="Europe",Predictive_Model!$D$38,IF(G3379="North America",Predictive_Model!$D$39,IF(G3379="Oceania",Predictive_Model!$D$40,IF(G3379="South America",Predictive_Model!$D$41,0)))))+IF(H3379="Laptop",Predictive_Model!$D$43,IF(H3379="Mobile",Predictive_Model!$D$44,IF(H3379="TV",Predictive_Model!$D$45,IF(H3379="Tablet",Predictive_Model!$D$46,0))))+IF(K3379="Crypto",Predictive_Model!$D$48,IF(K3379="Debit Card",Predictive_Model!$D$49,IF(K3379="Gift Card",Predictive_Model!$D$50,IF(K3379="PayPal",Predictive_Model!$D$51,0))))+IF(N3379="Comedy",Predictive_Model!$D$53,IF(N3379="Documentary",Predictive_Model!$D$54,IF(N3379="Drama",Predictive_Model!$D$55,IF(N3379="Horror",Predictive_Model!$D$56,IF(N3379="Romance",Predictive_Model!$D$57,IF(N3379="Sci-Fi",Predictive_Model!$D$58,0)))))))))</f>
        <v>0.99999119861869679</v>
      </c>
      <c r="V3379" s="3" t="str">
        <f t="shared" si="526"/>
        <v>Critical</v>
      </c>
      <c r="W3379" s="6">
        <f t="shared" si="527"/>
        <v>8.99</v>
      </c>
      <c r="X3379" s="3" t="str">
        <f t="shared" si="528"/>
        <v>Priority 2</v>
      </c>
      <c r="Y3379" s="3" t="str">
        <f t="shared" si="529"/>
        <v>OK</v>
      </c>
    </row>
    <row r="3380" spans="1:25" x14ac:dyDescent="0.25">
      <c r="A3380" s="3" t="str">
        <f>Raw_Data!A3380</f>
        <v>9d34ab95-164d-4c46-8f82-38b03ea4a17f</v>
      </c>
      <c r="B3380" s="3">
        <f>Raw_Data!B3380</f>
        <v>67</v>
      </c>
      <c r="C3380" s="3" t="str">
        <f>Raw_Data!C3380</f>
        <v>Male</v>
      </c>
      <c r="D3380" s="3" t="str">
        <f>Raw_Data!D3380</f>
        <v>Premium</v>
      </c>
      <c r="E3380" s="3">
        <f>Raw_Data!E3380</f>
        <v>13.19</v>
      </c>
      <c r="F3380" s="3">
        <f>Raw_Data!F3380</f>
        <v>55</v>
      </c>
      <c r="G3380" s="3" t="str">
        <f>Raw_Data!G3380</f>
        <v>South America</v>
      </c>
      <c r="H3380" s="3" t="str">
        <f>Raw_Data!H3380</f>
        <v>Desktop</v>
      </c>
      <c r="I3380" s="3">
        <f>Raw_Data!I3380</f>
        <v>17.989999999999998</v>
      </c>
      <c r="J3380" s="3">
        <f>Raw_Data!J3380</f>
        <v>1</v>
      </c>
      <c r="K3380" s="3" t="str">
        <f>Raw_Data!K3380</f>
        <v>Crypto</v>
      </c>
      <c r="L3380" s="3">
        <f>Raw_Data!L3380</f>
        <v>3</v>
      </c>
      <c r="M3380" s="3">
        <f>Raw_Data!M3380</f>
        <v>0.24</v>
      </c>
      <c r="N3380" s="3" t="str">
        <f>Raw_Data!N3380</f>
        <v>Comedy</v>
      </c>
      <c r="O3380" s="3" t="str">
        <f t="shared" si="520"/>
        <v>55-70</v>
      </c>
      <c r="P3380" s="3" t="str">
        <f t="shared" si="521"/>
        <v>10-24h</v>
      </c>
      <c r="Q3380" s="3" t="str">
        <f t="shared" si="522"/>
        <v>46-60d</v>
      </c>
      <c r="R3380" s="3" t="str">
        <f t="shared" si="523"/>
        <v>Medium</v>
      </c>
      <c r="S3380" s="3" t="str">
        <f t="shared" si="524"/>
        <v>High</v>
      </c>
      <c r="T3380" s="3" t="str">
        <f t="shared" si="525"/>
        <v>Churned</v>
      </c>
      <c r="U3380" s="4">
        <f>1/(1+EXP(-(Predictive_Model!$B$5+((B3380-Predictive_Model!$B$20)/Predictive_Model!$C$20)*Predictive_Model!$D$20+((E3380-Predictive_Model!$B$21)/Predictive_Model!$C$21)*Predictive_Model!$D$21+((F3380-Predictive_Model!$B$22)/Predictive_Model!$C$22)*Predictive_Model!$D$22+((I3380-Predictive_Model!$B$23)/Predictive_Model!$C$23)*Predictive_Model!$D$23+((L3380-Predictive_Model!$B$24)/Predictive_Model!$C$24)*Predictive_Model!$D$24+((M3380-Predictive_Model!$B$25)/Predictive_Model!$C$25)*Predictive_Model!$D$25+IF(C3380="Male",Predictive_Model!$D$31,IF(C3380="Other",Predictive_Model!$D$32,0))+IF(D3380="Premium",Predictive_Model!$D$34,IF(D3380="Standard",Predictive_Model!$D$35,0))+IF(G3380="Asia",Predictive_Model!$D$37,IF(G3380="Europe",Predictive_Model!$D$38,IF(G3380="North America",Predictive_Model!$D$39,IF(G3380="Oceania",Predictive_Model!$D$40,IF(G3380="South America",Predictive_Model!$D$41,0)))))+IF(H3380="Laptop",Predictive_Model!$D$43,IF(H3380="Mobile",Predictive_Model!$D$44,IF(H3380="TV",Predictive_Model!$D$45,IF(H3380="Tablet",Predictive_Model!$D$46,0))))+IF(K3380="Crypto",Predictive_Model!$D$48,IF(K3380="Debit Card",Predictive_Model!$D$49,IF(K3380="Gift Card",Predictive_Model!$D$50,IF(K3380="PayPal",Predictive_Model!$D$51,0))))+IF(N3380="Comedy",Predictive_Model!$D$53,IF(N3380="Documentary",Predictive_Model!$D$54,IF(N3380="Drama",Predictive_Model!$D$55,IF(N3380="Horror",Predictive_Model!$D$56,IF(N3380="Romance",Predictive_Model!$D$57,IF(N3380="Sci-Fi",Predictive_Model!$D$58,0)))))))))</f>
        <v>0.94098760857018005</v>
      </c>
      <c r="V3380" s="3" t="str">
        <f t="shared" si="526"/>
        <v>Critical</v>
      </c>
      <c r="W3380" s="6">
        <f t="shared" si="527"/>
        <v>17.989999999999998</v>
      </c>
      <c r="X3380" s="3" t="str">
        <f t="shared" si="528"/>
        <v>Priority 1</v>
      </c>
      <c r="Y3380" s="3" t="str">
        <f t="shared" si="529"/>
        <v>OK</v>
      </c>
    </row>
    <row r="3381" spans="1:25" x14ac:dyDescent="0.25">
      <c r="A3381" s="3" t="str">
        <f>Raw_Data!A3381</f>
        <v>025f67d8-5ff0-4e79-9463-ec829fec6755</v>
      </c>
      <c r="B3381" s="3">
        <f>Raw_Data!B3381</f>
        <v>63</v>
      </c>
      <c r="C3381" s="3" t="str">
        <f>Raw_Data!C3381</f>
        <v>Other</v>
      </c>
      <c r="D3381" s="3" t="str">
        <f>Raw_Data!D3381</f>
        <v>Basic</v>
      </c>
      <c r="E3381" s="3">
        <f>Raw_Data!E3381</f>
        <v>1.25</v>
      </c>
      <c r="F3381" s="3">
        <f>Raw_Data!F3381</f>
        <v>3</v>
      </c>
      <c r="G3381" s="3" t="str">
        <f>Raw_Data!G3381</f>
        <v>Asia</v>
      </c>
      <c r="H3381" s="3" t="str">
        <f>Raw_Data!H3381</f>
        <v>Tablet</v>
      </c>
      <c r="I3381" s="3">
        <f>Raw_Data!I3381</f>
        <v>8.99</v>
      </c>
      <c r="J3381" s="3">
        <f>Raw_Data!J3381</f>
        <v>1</v>
      </c>
      <c r="K3381" s="3" t="str">
        <f>Raw_Data!K3381</f>
        <v>Debit Card</v>
      </c>
      <c r="L3381" s="3">
        <f>Raw_Data!L3381</f>
        <v>5</v>
      </c>
      <c r="M3381" s="3">
        <f>Raw_Data!M3381</f>
        <v>0.31</v>
      </c>
      <c r="N3381" s="3" t="str">
        <f>Raw_Data!N3381</f>
        <v>Comedy</v>
      </c>
      <c r="O3381" s="3" t="str">
        <f t="shared" si="520"/>
        <v>55-70</v>
      </c>
      <c r="P3381" s="3" t="str">
        <f t="shared" si="521"/>
        <v>&lt;10h</v>
      </c>
      <c r="Q3381" s="3" t="str">
        <f t="shared" si="522"/>
        <v>0-7d</v>
      </c>
      <c r="R3381" s="3" t="str">
        <f t="shared" si="523"/>
        <v>Medium</v>
      </c>
      <c r="S3381" s="3" t="str">
        <f t="shared" si="524"/>
        <v>Low</v>
      </c>
      <c r="T3381" s="3" t="str">
        <f t="shared" si="525"/>
        <v>Churned</v>
      </c>
      <c r="U3381" s="4">
        <f>1/(1+EXP(-(Predictive_Model!$B$5+((B3381-Predictive_Model!$B$20)/Predictive_Model!$C$20)*Predictive_Model!$D$20+((E3381-Predictive_Model!$B$21)/Predictive_Model!$C$21)*Predictive_Model!$D$21+((F3381-Predictive_Model!$B$22)/Predictive_Model!$C$22)*Predictive_Model!$D$22+((I3381-Predictive_Model!$B$23)/Predictive_Model!$C$23)*Predictive_Model!$D$23+((L3381-Predictive_Model!$B$24)/Predictive_Model!$C$24)*Predictive_Model!$D$24+((M3381-Predictive_Model!$B$25)/Predictive_Model!$C$25)*Predictive_Model!$D$25+IF(C3381="Male",Predictive_Model!$D$31,IF(C3381="Other",Predictive_Model!$D$32,0))+IF(D3381="Premium",Predictive_Model!$D$34,IF(D3381="Standard",Predictive_Model!$D$35,0))+IF(G3381="Asia",Predictive_Model!$D$37,IF(G3381="Europe",Predictive_Model!$D$38,IF(G3381="North America",Predictive_Model!$D$39,IF(G3381="Oceania",Predictive_Model!$D$40,IF(G3381="South America",Predictive_Model!$D$41,0)))))+IF(H3381="Laptop",Predictive_Model!$D$43,IF(H3381="Mobile",Predictive_Model!$D$44,IF(H3381="TV",Predictive_Model!$D$45,IF(H3381="Tablet",Predictive_Model!$D$46,0))))+IF(K3381="Crypto",Predictive_Model!$D$48,IF(K3381="Debit Card",Predictive_Model!$D$49,IF(K3381="Gift Card",Predictive_Model!$D$50,IF(K3381="PayPal",Predictive_Model!$D$51,0))))+IF(N3381="Comedy",Predictive_Model!$D$53,IF(N3381="Documentary",Predictive_Model!$D$54,IF(N3381="Drama",Predictive_Model!$D$55,IF(N3381="Horror",Predictive_Model!$D$56,IF(N3381="Romance",Predictive_Model!$D$57,IF(N3381="Sci-Fi",Predictive_Model!$D$58,0)))))))))</f>
        <v>0.87359613611276332</v>
      </c>
      <c r="V3381" s="3" t="str">
        <f t="shared" si="526"/>
        <v>Critical</v>
      </c>
      <c r="W3381" s="6">
        <f t="shared" si="527"/>
        <v>8.99</v>
      </c>
      <c r="X3381" s="3" t="str">
        <f t="shared" si="528"/>
        <v>Priority 2</v>
      </c>
      <c r="Y3381" s="3" t="str">
        <f t="shared" si="529"/>
        <v>OK</v>
      </c>
    </row>
    <row r="3382" spans="1:25" x14ac:dyDescent="0.25">
      <c r="A3382" s="3" t="str">
        <f>Raw_Data!A3382</f>
        <v>72795539-6b5f-4f9a-8105-7f15dba34e9d</v>
      </c>
      <c r="B3382" s="3">
        <f>Raw_Data!B3382</f>
        <v>59</v>
      </c>
      <c r="C3382" s="3" t="str">
        <f>Raw_Data!C3382</f>
        <v>Female</v>
      </c>
      <c r="D3382" s="3" t="str">
        <f>Raw_Data!D3382</f>
        <v>Basic</v>
      </c>
      <c r="E3382" s="3">
        <f>Raw_Data!E3382</f>
        <v>1.2</v>
      </c>
      <c r="F3382" s="3">
        <f>Raw_Data!F3382</f>
        <v>32</v>
      </c>
      <c r="G3382" s="3" t="str">
        <f>Raw_Data!G3382</f>
        <v>North America</v>
      </c>
      <c r="H3382" s="3" t="str">
        <f>Raw_Data!H3382</f>
        <v>TV</v>
      </c>
      <c r="I3382" s="3">
        <f>Raw_Data!I3382</f>
        <v>8.99</v>
      </c>
      <c r="J3382" s="3">
        <f>Raw_Data!J3382</f>
        <v>1</v>
      </c>
      <c r="K3382" s="3" t="str">
        <f>Raw_Data!K3382</f>
        <v>Credit Card</v>
      </c>
      <c r="L3382" s="3">
        <f>Raw_Data!L3382</f>
        <v>2</v>
      </c>
      <c r="M3382" s="3">
        <f>Raw_Data!M3382</f>
        <v>0.04</v>
      </c>
      <c r="N3382" s="3" t="str">
        <f>Raw_Data!N3382</f>
        <v>Comedy</v>
      </c>
      <c r="O3382" s="3" t="str">
        <f t="shared" si="520"/>
        <v>55-70</v>
      </c>
      <c r="P3382" s="3" t="str">
        <f t="shared" si="521"/>
        <v>&lt;10h</v>
      </c>
      <c r="Q3382" s="3" t="str">
        <f t="shared" si="522"/>
        <v>22-45d</v>
      </c>
      <c r="R3382" s="3" t="str">
        <f t="shared" si="523"/>
        <v>Medium</v>
      </c>
      <c r="S3382" s="3" t="str">
        <f t="shared" si="524"/>
        <v>Low</v>
      </c>
      <c r="T3382" s="3" t="str">
        <f t="shared" si="525"/>
        <v>Churned</v>
      </c>
      <c r="U3382" s="4">
        <f>1/(1+EXP(-(Predictive_Model!$B$5+((B3382-Predictive_Model!$B$20)/Predictive_Model!$C$20)*Predictive_Model!$D$20+((E3382-Predictive_Model!$B$21)/Predictive_Model!$C$21)*Predictive_Model!$D$21+((F3382-Predictive_Model!$B$22)/Predictive_Model!$C$22)*Predictive_Model!$D$22+((I3382-Predictive_Model!$B$23)/Predictive_Model!$C$23)*Predictive_Model!$D$23+((L3382-Predictive_Model!$B$24)/Predictive_Model!$C$24)*Predictive_Model!$D$24+((M3382-Predictive_Model!$B$25)/Predictive_Model!$C$25)*Predictive_Model!$D$25+IF(C3382="Male",Predictive_Model!$D$31,IF(C3382="Other",Predictive_Model!$D$32,0))+IF(D3382="Premium",Predictive_Model!$D$34,IF(D3382="Standard",Predictive_Model!$D$35,0))+IF(G3382="Asia",Predictive_Model!$D$37,IF(G3382="Europe",Predictive_Model!$D$38,IF(G3382="North America",Predictive_Model!$D$39,IF(G3382="Oceania",Predictive_Model!$D$40,IF(G3382="South America",Predictive_Model!$D$41,0)))))+IF(H3382="Laptop",Predictive_Model!$D$43,IF(H3382="Mobile",Predictive_Model!$D$44,IF(H3382="TV",Predictive_Model!$D$45,IF(H3382="Tablet",Predictive_Model!$D$46,0))))+IF(K3382="Crypto",Predictive_Model!$D$48,IF(K3382="Debit Card",Predictive_Model!$D$49,IF(K3382="Gift Card",Predictive_Model!$D$50,IF(K3382="PayPal",Predictive_Model!$D$51,0))))+IF(N3382="Comedy",Predictive_Model!$D$53,IF(N3382="Documentary",Predictive_Model!$D$54,IF(N3382="Drama",Predictive_Model!$D$55,IF(N3382="Horror",Predictive_Model!$D$56,IF(N3382="Romance",Predictive_Model!$D$57,IF(N3382="Sci-Fi",Predictive_Model!$D$58,0)))))))))</f>
        <v>0.999441500561145</v>
      </c>
      <c r="V3382" s="3" t="str">
        <f t="shared" si="526"/>
        <v>Critical</v>
      </c>
      <c r="W3382" s="6">
        <f t="shared" si="527"/>
        <v>8.99</v>
      </c>
      <c r="X3382" s="3" t="str">
        <f t="shared" si="528"/>
        <v>Priority 2</v>
      </c>
      <c r="Y3382" s="3" t="str">
        <f t="shared" si="529"/>
        <v>OK</v>
      </c>
    </row>
    <row r="3383" spans="1:25" x14ac:dyDescent="0.25">
      <c r="A3383" s="3" t="str">
        <f>Raw_Data!A3383</f>
        <v>610b1d2e-92ab-4c35-868a-3227a0e36ba5</v>
      </c>
      <c r="B3383" s="3">
        <f>Raw_Data!B3383</f>
        <v>34</v>
      </c>
      <c r="C3383" s="3" t="str">
        <f>Raw_Data!C3383</f>
        <v>Male</v>
      </c>
      <c r="D3383" s="3" t="str">
        <f>Raw_Data!D3383</f>
        <v>Standard</v>
      </c>
      <c r="E3383" s="3">
        <f>Raw_Data!E3383</f>
        <v>7.38</v>
      </c>
      <c r="F3383" s="3">
        <f>Raw_Data!F3383</f>
        <v>26</v>
      </c>
      <c r="G3383" s="3" t="str">
        <f>Raw_Data!G3383</f>
        <v>South America</v>
      </c>
      <c r="H3383" s="3" t="str">
        <f>Raw_Data!H3383</f>
        <v>Desktop</v>
      </c>
      <c r="I3383" s="3">
        <f>Raw_Data!I3383</f>
        <v>13.99</v>
      </c>
      <c r="J3383" s="3">
        <f>Raw_Data!J3383</f>
        <v>0</v>
      </c>
      <c r="K3383" s="3" t="str">
        <f>Raw_Data!K3383</f>
        <v>Debit Card</v>
      </c>
      <c r="L3383" s="3">
        <f>Raw_Data!L3383</f>
        <v>1</v>
      </c>
      <c r="M3383" s="3">
        <f>Raw_Data!M3383</f>
        <v>0.27</v>
      </c>
      <c r="N3383" s="3" t="str">
        <f>Raw_Data!N3383</f>
        <v>Sci-Fi</v>
      </c>
      <c r="O3383" s="3" t="str">
        <f t="shared" si="520"/>
        <v>25-34</v>
      </c>
      <c r="P3383" s="3" t="str">
        <f t="shared" si="521"/>
        <v>&lt;10h</v>
      </c>
      <c r="Q3383" s="3" t="str">
        <f t="shared" si="522"/>
        <v>22-45d</v>
      </c>
      <c r="R3383" s="3" t="str">
        <f t="shared" si="523"/>
        <v>Medium</v>
      </c>
      <c r="S3383" s="3" t="str">
        <f t="shared" si="524"/>
        <v>Mid</v>
      </c>
      <c r="T3383" s="3" t="str">
        <f t="shared" si="525"/>
        <v>Active</v>
      </c>
      <c r="U3383" s="4">
        <f>1/(1+EXP(-(Predictive_Model!$B$5+((B3383-Predictive_Model!$B$20)/Predictive_Model!$C$20)*Predictive_Model!$D$20+((E3383-Predictive_Model!$B$21)/Predictive_Model!$C$21)*Predictive_Model!$D$21+((F3383-Predictive_Model!$B$22)/Predictive_Model!$C$22)*Predictive_Model!$D$22+((I3383-Predictive_Model!$B$23)/Predictive_Model!$C$23)*Predictive_Model!$D$23+((L3383-Predictive_Model!$B$24)/Predictive_Model!$C$24)*Predictive_Model!$D$24+((M3383-Predictive_Model!$B$25)/Predictive_Model!$C$25)*Predictive_Model!$D$25+IF(C3383="Male",Predictive_Model!$D$31,IF(C3383="Other",Predictive_Model!$D$32,0))+IF(D3383="Premium",Predictive_Model!$D$34,IF(D3383="Standard",Predictive_Model!$D$35,0))+IF(G3383="Asia",Predictive_Model!$D$37,IF(G3383="Europe",Predictive_Model!$D$38,IF(G3383="North America",Predictive_Model!$D$39,IF(G3383="Oceania",Predictive_Model!$D$40,IF(G3383="South America",Predictive_Model!$D$41,0)))))+IF(H3383="Laptop",Predictive_Model!$D$43,IF(H3383="Mobile",Predictive_Model!$D$44,IF(H3383="TV",Predictive_Model!$D$45,IF(H3383="Tablet",Predictive_Model!$D$46,0))))+IF(K3383="Crypto",Predictive_Model!$D$48,IF(K3383="Debit Card",Predictive_Model!$D$49,IF(K3383="Gift Card",Predictive_Model!$D$50,IF(K3383="PayPal",Predictive_Model!$D$51,0))))+IF(N3383="Comedy",Predictive_Model!$D$53,IF(N3383="Documentary",Predictive_Model!$D$54,IF(N3383="Drama",Predictive_Model!$D$55,IF(N3383="Horror",Predictive_Model!$D$56,IF(N3383="Romance",Predictive_Model!$D$57,IF(N3383="Sci-Fi",Predictive_Model!$D$58,0)))))))))</f>
        <v>0.97912365629904308</v>
      </c>
      <c r="V3383" s="3" t="str">
        <f t="shared" si="526"/>
        <v>Critical</v>
      </c>
      <c r="W3383" s="6">
        <f t="shared" si="527"/>
        <v>13.697939951623614</v>
      </c>
      <c r="X3383" s="3" t="str">
        <f t="shared" si="528"/>
        <v>Priority 2</v>
      </c>
      <c r="Y3383" s="3" t="str">
        <f t="shared" si="529"/>
        <v>OK</v>
      </c>
    </row>
    <row r="3384" spans="1:25" x14ac:dyDescent="0.25">
      <c r="A3384" s="3" t="str">
        <f>Raw_Data!A3384</f>
        <v>7b2c7b95-8650-4966-80b5-50bcedc9ef73</v>
      </c>
      <c r="B3384" s="3">
        <f>Raw_Data!B3384</f>
        <v>35</v>
      </c>
      <c r="C3384" s="3" t="str">
        <f>Raw_Data!C3384</f>
        <v>Female</v>
      </c>
      <c r="D3384" s="3" t="str">
        <f>Raw_Data!D3384</f>
        <v>Premium</v>
      </c>
      <c r="E3384" s="3">
        <f>Raw_Data!E3384</f>
        <v>3.59</v>
      </c>
      <c r="F3384" s="3">
        <f>Raw_Data!F3384</f>
        <v>53</v>
      </c>
      <c r="G3384" s="3" t="str">
        <f>Raw_Data!G3384</f>
        <v>Asia</v>
      </c>
      <c r="H3384" s="3" t="str">
        <f>Raw_Data!H3384</f>
        <v>Tablet</v>
      </c>
      <c r="I3384" s="3">
        <f>Raw_Data!I3384</f>
        <v>17.989999999999998</v>
      </c>
      <c r="J3384" s="3">
        <f>Raw_Data!J3384</f>
        <v>1</v>
      </c>
      <c r="K3384" s="3" t="str">
        <f>Raw_Data!K3384</f>
        <v>Crypto</v>
      </c>
      <c r="L3384" s="3">
        <f>Raw_Data!L3384</f>
        <v>3</v>
      </c>
      <c r="M3384" s="3">
        <f>Raw_Data!M3384</f>
        <v>7.0000000000000007E-2</v>
      </c>
      <c r="N3384" s="3" t="str">
        <f>Raw_Data!N3384</f>
        <v>Romance</v>
      </c>
      <c r="O3384" s="3" t="str">
        <f t="shared" si="520"/>
        <v>35-44</v>
      </c>
      <c r="P3384" s="3" t="str">
        <f t="shared" si="521"/>
        <v>&lt;10h</v>
      </c>
      <c r="Q3384" s="3" t="str">
        <f t="shared" si="522"/>
        <v>46-60d</v>
      </c>
      <c r="R3384" s="3" t="str">
        <f t="shared" si="523"/>
        <v>Low</v>
      </c>
      <c r="S3384" s="3" t="str">
        <f t="shared" si="524"/>
        <v>High</v>
      </c>
      <c r="T3384" s="3" t="str">
        <f t="shared" si="525"/>
        <v>Churned</v>
      </c>
      <c r="U3384" s="4">
        <f>1/(1+EXP(-(Predictive_Model!$B$5+((B3384-Predictive_Model!$B$20)/Predictive_Model!$C$20)*Predictive_Model!$D$20+((E3384-Predictive_Model!$B$21)/Predictive_Model!$C$21)*Predictive_Model!$D$21+((F3384-Predictive_Model!$B$22)/Predictive_Model!$C$22)*Predictive_Model!$D$22+((I3384-Predictive_Model!$B$23)/Predictive_Model!$C$23)*Predictive_Model!$D$23+((L3384-Predictive_Model!$B$24)/Predictive_Model!$C$24)*Predictive_Model!$D$24+((M3384-Predictive_Model!$B$25)/Predictive_Model!$C$25)*Predictive_Model!$D$25+IF(C3384="Male",Predictive_Model!$D$31,IF(C3384="Other",Predictive_Model!$D$32,0))+IF(D3384="Premium",Predictive_Model!$D$34,IF(D3384="Standard",Predictive_Model!$D$35,0))+IF(G3384="Asia",Predictive_Model!$D$37,IF(G3384="Europe",Predictive_Model!$D$38,IF(G3384="North America",Predictive_Model!$D$39,IF(G3384="Oceania",Predictive_Model!$D$40,IF(G3384="South America",Predictive_Model!$D$41,0)))))+IF(H3384="Laptop",Predictive_Model!$D$43,IF(H3384="Mobile",Predictive_Model!$D$44,IF(H3384="TV",Predictive_Model!$D$45,IF(H3384="Tablet",Predictive_Model!$D$46,0))))+IF(K3384="Crypto",Predictive_Model!$D$48,IF(K3384="Debit Card",Predictive_Model!$D$49,IF(K3384="Gift Card",Predictive_Model!$D$50,IF(K3384="PayPal",Predictive_Model!$D$51,0))))+IF(N3384="Comedy",Predictive_Model!$D$53,IF(N3384="Documentary",Predictive_Model!$D$54,IF(N3384="Drama",Predictive_Model!$D$55,IF(N3384="Horror",Predictive_Model!$D$56,IF(N3384="Romance",Predictive_Model!$D$57,IF(N3384="Sci-Fi",Predictive_Model!$D$58,0)))))))))</f>
        <v>0.99929998626767569</v>
      </c>
      <c r="V3384" s="3" t="str">
        <f t="shared" si="526"/>
        <v>Critical</v>
      </c>
      <c r="W3384" s="6">
        <f t="shared" si="527"/>
        <v>17.989999999999998</v>
      </c>
      <c r="X3384" s="3" t="str">
        <f t="shared" si="528"/>
        <v>Priority 1</v>
      </c>
      <c r="Y3384" s="3" t="str">
        <f t="shared" si="529"/>
        <v>OK</v>
      </c>
    </row>
    <row r="3385" spans="1:25" x14ac:dyDescent="0.25">
      <c r="A3385" s="3" t="str">
        <f>Raw_Data!A3385</f>
        <v>2ce755db-5314-4c64-b00b-ad8c71df90f8</v>
      </c>
      <c r="B3385" s="3">
        <f>Raw_Data!B3385</f>
        <v>21</v>
      </c>
      <c r="C3385" s="3" t="str">
        <f>Raw_Data!C3385</f>
        <v>Female</v>
      </c>
      <c r="D3385" s="3" t="str">
        <f>Raw_Data!D3385</f>
        <v>Standard</v>
      </c>
      <c r="E3385" s="3">
        <f>Raw_Data!E3385</f>
        <v>4.17</v>
      </c>
      <c r="F3385" s="3">
        <f>Raw_Data!F3385</f>
        <v>38</v>
      </c>
      <c r="G3385" s="3" t="str">
        <f>Raw_Data!G3385</f>
        <v>South America</v>
      </c>
      <c r="H3385" s="3" t="str">
        <f>Raw_Data!H3385</f>
        <v>Mobile</v>
      </c>
      <c r="I3385" s="3">
        <f>Raw_Data!I3385</f>
        <v>13.99</v>
      </c>
      <c r="J3385" s="3">
        <f>Raw_Data!J3385</f>
        <v>1</v>
      </c>
      <c r="K3385" s="3" t="str">
        <f>Raw_Data!K3385</f>
        <v>Crypto</v>
      </c>
      <c r="L3385" s="3">
        <f>Raw_Data!L3385</f>
        <v>1</v>
      </c>
      <c r="M3385" s="3">
        <f>Raw_Data!M3385</f>
        <v>0.11</v>
      </c>
      <c r="N3385" s="3" t="str">
        <f>Raw_Data!N3385</f>
        <v>Horror</v>
      </c>
      <c r="O3385" s="3" t="str">
        <f t="shared" si="520"/>
        <v>18-24</v>
      </c>
      <c r="P3385" s="3" t="str">
        <f t="shared" si="521"/>
        <v>&lt;10h</v>
      </c>
      <c r="Q3385" s="3" t="str">
        <f t="shared" si="522"/>
        <v>22-45d</v>
      </c>
      <c r="R3385" s="3" t="str">
        <f t="shared" si="523"/>
        <v>Medium</v>
      </c>
      <c r="S3385" s="3" t="str">
        <f t="shared" si="524"/>
        <v>Mid</v>
      </c>
      <c r="T3385" s="3" t="str">
        <f t="shared" si="525"/>
        <v>Churned</v>
      </c>
      <c r="U3385" s="4">
        <f>1/(1+EXP(-(Predictive_Model!$B$5+((B3385-Predictive_Model!$B$20)/Predictive_Model!$C$20)*Predictive_Model!$D$20+((E3385-Predictive_Model!$B$21)/Predictive_Model!$C$21)*Predictive_Model!$D$21+((F3385-Predictive_Model!$B$22)/Predictive_Model!$C$22)*Predictive_Model!$D$22+((I3385-Predictive_Model!$B$23)/Predictive_Model!$C$23)*Predictive_Model!$D$23+((L3385-Predictive_Model!$B$24)/Predictive_Model!$C$24)*Predictive_Model!$D$24+((M3385-Predictive_Model!$B$25)/Predictive_Model!$C$25)*Predictive_Model!$D$25+IF(C3385="Male",Predictive_Model!$D$31,IF(C3385="Other",Predictive_Model!$D$32,0))+IF(D3385="Premium",Predictive_Model!$D$34,IF(D3385="Standard",Predictive_Model!$D$35,0))+IF(G3385="Asia",Predictive_Model!$D$37,IF(G3385="Europe",Predictive_Model!$D$38,IF(G3385="North America",Predictive_Model!$D$39,IF(G3385="Oceania",Predictive_Model!$D$40,IF(G3385="South America",Predictive_Model!$D$41,0)))))+IF(H3385="Laptop",Predictive_Model!$D$43,IF(H3385="Mobile",Predictive_Model!$D$44,IF(H3385="TV",Predictive_Model!$D$45,IF(H3385="Tablet",Predictive_Model!$D$46,0))))+IF(K3385="Crypto",Predictive_Model!$D$48,IF(K3385="Debit Card",Predictive_Model!$D$49,IF(K3385="Gift Card",Predictive_Model!$D$50,IF(K3385="PayPal",Predictive_Model!$D$51,0))))+IF(N3385="Comedy",Predictive_Model!$D$53,IF(N3385="Documentary",Predictive_Model!$D$54,IF(N3385="Drama",Predictive_Model!$D$55,IF(N3385="Horror",Predictive_Model!$D$56,IF(N3385="Romance",Predictive_Model!$D$57,IF(N3385="Sci-Fi",Predictive_Model!$D$58,0)))))))))</f>
        <v>0.99984083492558973</v>
      </c>
      <c r="V3385" s="3" t="str">
        <f t="shared" si="526"/>
        <v>Critical</v>
      </c>
      <c r="W3385" s="6">
        <f t="shared" si="527"/>
        <v>13.99</v>
      </c>
      <c r="X3385" s="3" t="str">
        <f t="shared" si="528"/>
        <v>Priority 2</v>
      </c>
      <c r="Y3385" s="3" t="str">
        <f t="shared" si="529"/>
        <v>OK</v>
      </c>
    </row>
    <row r="3386" spans="1:25" x14ac:dyDescent="0.25">
      <c r="A3386" s="3" t="str">
        <f>Raw_Data!A3386</f>
        <v>905edc2c-831c-4d3a-90e1-c80fd7f63a97</v>
      </c>
      <c r="B3386" s="3">
        <f>Raw_Data!B3386</f>
        <v>29</v>
      </c>
      <c r="C3386" s="3" t="str">
        <f>Raw_Data!C3386</f>
        <v>Female</v>
      </c>
      <c r="D3386" s="3" t="str">
        <f>Raw_Data!D3386</f>
        <v>Premium</v>
      </c>
      <c r="E3386" s="3">
        <f>Raw_Data!E3386</f>
        <v>15.26</v>
      </c>
      <c r="F3386" s="3">
        <f>Raw_Data!F3386</f>
        <v>49</v>
      </c>
      <c r="G3386" s="3" t="str">
        <f>Raw_Data!G3386</f>
        <v>North America</v>
      </c>
      <c r="H3386" s="3" t="str">
        <f>Raw_Data!H3386</f>
        <v>Tablet</v>
      </c>
      <c r="I3386" s="3">
        <f>Raw_Data!I3386</f>
        <v>17.989999999999998</v>
      </c>
      <c r="J3386" s="3">
        <f>Raw_Data!J3386</f>
        <v>1</v>
      </c>
      <c r="K3386" s="3" t="str">
        <f>Raw_Data!K3386</f>
        <v>Credit Card</v>
      </c>
      <c r="L3386" s="3">
        <f>Raw_Data!L3386</f>
        <v>1</v>
      </c>
      <c r="M3386" s="3">
        <f>Raw_Data!M3386</f>
        <v>0.31</v>
      </c>
      <c r="N3386" s="3" t="str">
        <f>Raw_Data!N3386</f>
        <v>Sci-Fi</v>
      </c>
      <c r="O3386" s="3" t="str">
        <f t="shared" si="520"/>
        <v>25-34</v>
      </c>
      <c r="P3386" s="3" t="str">
        <f t="shared" si="521"/>
        <v>10-24h</v>
      </c>
      <c r="Q3386" s="3" t="str">
        <f t="shared" si="522"/>
        <v>46-60d</v>
      </c>
      <c r="R3386" s="3" t="str">
        <f t="shared" si="523"/>
        <v>Medium</v>
      </c>
      <c r="S3386" s="3" t="str">
        <f t="shared" si="524"/>
        <v>High</v>
      </c>
      <c r="T3386" s="3" t="str">
        <f t="shared" si="525"/>
        <v>Churned</v>
      </c>
      <c r="U3386" s="4">
        <f>1/(1+EXP(-(Predictive_Model!$B$5+((B3386-Predictive_Model!$B$20)/Predictive_Model!$C$20)*Predictive_Model!$D$20+((E3386-Predictive_Model!$B$21)/Predictive_Model!$C$21)*Predictive_Model!$D$21+((F3386-Predictive_Model!$B$22)/Predictive_Model!$C$22)*Predictive_Model!$D$22+((I3386-Predictive_Model!$B$23)/Predictive_Model!$C$23)*Predictive_Model!$D$23+((L3386-Predictive_Model!$B$24)/Predictive_Model!$C$24)*Predictive_Model!$D$24+((M3386-Predictive_Model!$B$25)/Predictive_Model!$C$25)*Predictive_Model!$D$25+IF(C3386="Male",Predictive_Model!$D$31,IF(C3386="Other",Predictive_Model!$D$32,0))+IF(D3386="Premium",Predictive_Model!$D$34,IF(D3386="Standard",Predictive_Model!$D$35,0))+IF(G3386="Asia",Predictive_Model!$D$37,IF(G3386="Europe",Predictive_Model!$D$38,IF(G3386="North America",Predictive_Model!$D$39,IF(G3386="Oceania",Predictive_Model!$D$40,IF(G3386="South America",Predictive_Model!$D$41,0)))))+IF(H3386="Laptop",Predictive_Model!$D$43,IF(H3386="Mobile",Predictive_Model!$D$44,IF(H3386="TV",Predictive_Model!$D$45,IF(H3386="Tablet",Predictive_Model!$D$46,0))))+IF(K3386="Crypto",Predictive_Model!$D$48,IF(K3386="Debit Card",Predictive_Model!$D$49,IF(K3386="Gift Card",Predictive_Model!$D$50,IF(K3386="PayPal",Predictive_Model!$D$51,0))))+IF(N3386="Comedy",Predictive_Model!$D$53,IF(N3386="Documentary",Predictive_Model!$D$54,IF(N3386="Drama",Predictive_Model!$D$55,IF(N3386="Horror",Predictive_Model!$D$56,IF(N3386="Romance",Predictive_Model!$D$57,IF(N3386="Sci-Fi",Predictive_Model!$D$58,0)))))))))</f>
        <v>0.98796715540471403</v>
      </c>
      <c r="V3386" s="3" t="str">
        <f t="shared" si="526"/>
        <v>Critical</v>
      </c>
      <c r="W3386" s="6">
        <f t="shared" si="527"/>
        <v>17.989999999999998</v>
      </c>
      <c r="X3386" s="3" t="str">
        <f t="shared" si="528"/>
        <v>Priority 1</v>
      </c>
      <c r="Y3386" s="3" t="str">
        <f t="shared" si="529"/>
        <v>OK</v>
      </c>
    </row>
    <row r="3387" spans="1:25" x14ac:dyDescent="0.25">
      <c r="A3387" s="3" t="str">
        <f>Raw_Data!A3387</f>
        <v>b3210d44-92c1-40ad-b881-b560dda637c1</v>
      </c>
      <c r="B3387" s="3">
        <f>Raw_Data!B3387</f>
        <v>55</v>
      </c>
      <c r="C3387" s="3" t="str">
        <f>Raw_Data!C3387</f>
        <v>Male</v>
      </c>
      <c r="D3387" s="3" t="str">
        <f>Raw_Data!D3387</f>
        <v>Standard</v>
      </c>
      <c r="E3387" s="3">
        <f>Raw_Data!E3387</f>
        <v>2.7</v>
      </c>
      <c r="F3387" s="3">
        <f>Raw_Data!F3387</f>
        <v>31</v>
      </c>
      <c r="G3387" s="3" t="str">
        <f>Raw_Data!G3387</f>
        <v>Asia</v>
      </c>
      <c r="H3387" s="3" t="str">
        <f>Raw_Data!H3387</f>
        <v>TV</v>
      </c>
      <c r="I3387" s="3">
        <f>Raw_Data!I3387</f>
        <v>13.99</v>
      </c>
      <c r="J3387" s="3">
        <f>Raw_Data!J3387</f>
        <v>1</v>
      </c>
      <c r="K3387" s="3" t="str">
        <f>Raw_Data!K3387</f>
        <v>Debit Card</v>
      </c>
      <c r="L3387" s="3">
        <f>Raw_Data!L3387</f>
        <v>4</v>
      </c>
      <c r="M3387" s="3">
        <f>Raw_Data!M3387</f>
        <v>0.08</v>
      </c>
      <c r="N3387" s="3" t="str">
        <f>Raw_Data!N3387</f>
        <v>Sci-Fi</v>
      </c>
      <c r="O3387" s="3" t="str">
        <f t="shared" si="520"/>
        <v>55-70</v>
      </c>
      <c r="P3387" s="3" t="str">
        <f t="shared" si="521"/>
        <v>&lt;10h</v>
      </c>
      <c r="Q3387" s="3" t="str">
        <f t="shared" si="522"/>
        <v>22-45d</v>
      </c>
      <c r="R3387" s="3" t="str">
        <f t="shared" si="523"/>
        <v>Medium</v>
      </c>
      <c r="S3387" s="3" t="str">
        <f t="shared" si="524"/>
        <v>Mid</v>
      </c>
      <c r="T3387" s="3" t="str">
        <f t="shared" si="525"/>
        <v>Churned</v>
      </c>
      <c r="U3387" s="4">
        <f>1/(1+EXP(-(Predictive_Model!$B$5+((B3387-Predictive_Model!$B$20)/Predictive_Model!$C$20)*Predictive_Model!$D$20+((E3387-Predictive_Model!$B$21)/Predictive_Model!$C$21)*Predictive_Model!$D$21+((F3387-Predictive_Model!$B$22)/Predictive_Model!$C$22)*Predictive_Model!$D$22+((I3387-Predictive_Model!$B$23)/Predictive_Model!$C$23)*Predictive_Model!$D$23+((L3387-Predictive_Model!$B$24)/Predictive_Model!$C$24)*Predictive_Model!$D$24+((M3387-Predictive_Model!$B$25)/Predictive_Model!$C$25)*Predictive_Model!$D$25+IF(C3387="Male",Predictive_Model!$D$31,IF(C3387="Other",Predictive_Model!$D$32,0))+IF(D3387="Premium",Predictive_Model!$D$34,IF(D3387="Standard",Predictive_Model!$D$35,0))+IF(G3387="Asia",Predictive_Model!$D$37,IF(G3387="Europe",Predictive_Model!$D$38,IF(G3387="North America",Predictive_Model!$D$39,IF(G3387="Oceania",Predictive_Model!$D$40,IF(G3387="South America",Predictive_Model!$D$41,0)))))+IF(H3387="Laptop",Predictive_Model!$D$43,IF(H3387="Mobile",Predictive_Model!$D$44,IF(H3387="TV",Predictive_Model!$D$45,IF(H3387="Tablet",Predictive_Model!$D$46,0))))+IF(K3387="Crypto",Predictive_Model!$D$48,IF(K3387="Debit Card",Predictive_Model!$D$49,IF(K3387="Gift Card",Predictive_Model!$D$50,IF(K3387="PayPal",Predictive_Model!$D$51,0))))+IF(N3387="Comedy",Predictive_Model!$D$53,IF(N3387="Documentary",Predictive_Model!$D$54,IF(N3387="Drama",Predictive_Model!$D$55,IF(N3387="Horror",Predictive_Model!$D$56,IF(N3387="Romance",Predictive_Model!$D$57,IF(N3387="Sci-Fi",Predictive_Model!$D$58,0)))))))))</f>
        <v>0.97189835925392731</v>
      </c>
      <c r="V3387" s="3" t="str">
        <f t="shared" si="526"/>
        <v>Critical</v>
      </c>
      <c r="W3387" s="6">
        <f t="shared" si="527"/>
        <v>13.99</v>
      </c>
      <c r="X3387" s="3" t="str">
        <f t="shared" si="528"/>
        <v>Priority 2</v>
      </c>
      <c r="Y3387" s="3" t="str">
        <f t="shared" si="529"/>
        <v>OK</v>
      </c>
    </row>
    <row r="3388" spans="1:25" x14ac:dyDescent="0.25">
      <c r="A3388" s="3" t="str">
        <f>Raw_Data!A3388</f>
        <v>9e87210e-05ee-4e33-9e89-9cd544cf9a4e</v>
      </c>
      <c r="B3388" s="3">
        <f>Raw_Data!B3388</f>
        <v>51</v>
      </c>
      <c r="C3388" s="3" t="str">
        <f>Raw_Data!C3388</f>
        <v>Female</v>
      </c>
      <c r="D3388" s="3" t="str">
        <f>Raw_Data!D3388</f>
        <v>Premium</v>
      </c>
      <c r="E3388" s="3">
        <f>Raw_Data!E3388</f>
        <v>3.82</v>
      </c>
      <c r="F3388" s="3">
        <f>Raw_Data!F3388</f>
        <v>34</v>
      </c>
      <c r="G3388" s="3" t="str">
        <f>Raw_Data!G3388</f>
        <v>Asia</v>
      </c>
      <c r="H3388" s="3" t="str">
        <f>Raw_Data!H3388</f>
        <v>TV</v>
      </c>
      <c r="I3388" s="3">
        <f>Raw_Data!I3388</f>
        <v>17.989999999999998</v>
      </c>
      <c r="J3388" s="3">
        <f>Raw_Data!J3388</f>
        <v>1</v>
      </c>
      <c r="K3388" s="3" t="str">
        <f>Raw_Data!K3388</f>
        <v>Gift Card</v>
      </c>
      <c r="L3388" s="3">
        <f>Raw_Data!L3388</f>
        <v>1</v>
      </c>
      <c r="M3388" s="3">
        <f>Raw_Data!M3388</f>
        <v>0.11</v>
      </c>
      <c r="N3388" s="3" t="str">
        <f>Raw_Data!N3388</f>
        <v>Horror</v>
      </c>
      <c r="O3388" s="3" t="str">
        <f t="shared" si="520"/>
        <v>45-54</v>
      </c>
      <c r="P3388" s="3" t="str">
        <f t="shared" si="521"/>
        <v>&lt;10h</v>
      </c>
      <c r="Q3388" s="3" t="str">
        <f t="shared" si="522"/>
        <v>22-45d</v>
      </c>
      <c r="R3388" s="3" t="str">
        <f t="shared" si="523"/>
        <v>Medium</v>
      </c>
      <c r="S3388" s="3" t="str">
        <f t="shared" si="524"/>
        <v>High</v>
      </c>
      <c r="T3388" s="3" t="str">
        <f t="shared" si="525"/>
        <v>Churned</v>
      </c>
      <c r="U3388" s="4">
        <f>1/(1+EXP(-(Predictive_Model!$B$5+((B3388-Predictive_Model!$B$20)/Predictive_Model!$C$20)*Predictive_Model!$D$20+((E3388-Predictive_Model!$B$21)/Predictive_Model!$C$21)*Predictive_Model!$D$21+((F3388-Predictive_Model!$B$22)/Predictive_Model!$C$22)*Predictive_Model!$D$22+((I3388-Predictive_Model!$B$23)/Predictive_Model!$C$23)*Predictive_Model!$D$23+((L3388-Predictive_Model!$B$24)/Predictive_Model!$C$24)*Predictive_Model!$D$24+((M3388-Predictive_Model!$B$25)/Predictive_Model!$C$25)*Predictive_Model!$D$25+IF(C3388="Male",Predictive_Model!$D$31,IF(C3388="Other",Predictive_Model!$D$32,0))+IF(D3388="Premium",Predictive_Model!$D$34,IF(D3388="Standard",Predictive_Model!$D$35,0))+IF(G3388="Asia",Predictive_Model!$D$37,IF(G3388="Europe",Predictive_Model!$D$38,IF(G3388="North America",Predictive_Model!$D$39,IF(G3388="Oceania",Predictive_Model!$D$40,IF(G3388="South America",Predictive_Model!$D$41,0)))))+IF(H3388="Laptop",Predictive_Model!$D$43,IF(H3388="Mobile",Predictive_Model!$D$44,IF(H3388="TV",Predictive_Model!$D$45,IF(H3388="Tablet",Predictive_Model!$D$46,0))))+IF(K3388="Crypto",Predictive_Model!$D$48,IF(K3388="Debit Card",Predictive_Model!$D$49,IF(K3388="Gift Card",Predictive_Model!$D$50,IF(K3388="PayPal",Predictive_Model!$D$51,0))))+IF(N3388="Comedy",Predictive_Model!$D$53,IF(N3388="Documentary",Predictive_Model!$D$54,IF(N3388="Drama",Predictive_Model!$D$55,IF(N3388="Horror",Predictive_Model!$D$56,IF(N3388="Romance",Predictive_Model!$D$57,IF(N3388="Sci-Fi",Predictive_Model!$D$58,0)))))))))</f>
        <v>0.99211248520575757</v>
      </c>
      <c r="V3388" s="3" t="str">
        <f t="shared" si="526"/>
        <v>Critical</v>
      </c>
      <c r="W3388" s="6">
        <f t="shared" si="527"/>
        <v>17.989999999999998</v>
      </c>
      <c r="X3388" s="3" t="str">
        <f t="shared" si="528"/>
        <v>Priority 1</v>
      </c>
      <c r="Y3388" s="3" t="str">
        <f t="shared" si="529"/>
        <v>OK</v>
      </c>
    </row>
    <row r="3389" spans="1:25" x14ac:dyDescent="0.25">
      <c r="A3389" s="3" t="str">
        <f>Raw_Data!A3389</f>
        <v>6380741d-7d1c-4c91-8df5-cb4db02fbac7</v>
      </c>
      <c r="B3389" s="3">
        <f>Raw_Data!B3389</f>
        <v>23</v>
      </c>
      <c r="C3389" s="3" t="str">
        <f>Raw_Data!C3389</f>
        <v>Male</v>
      </c>
      <c r="D3389" s="3" t="str">
        <f>Raw_Data!D3389</f>
        <v>Basic</v>
      </c>
      <c r="E3389" s="3">
        <f>Raw_Data!E3389</f>
        <v>6.7</v>
      </c>
      <c r="F3389" s="3">
        <f>Raw_Data!F3389</f>
        <v>48</v>
      </c>
      <c r="G3389" s="3" t="str">
        <f>Raw_Data!G3389</f>
        <v>North America</v>
      </c>
      <c r="H3389" s="3" t="str">
        <f>Raw_Data!H3389</f>
        <v>Mobile</v>
      </c>
      <c r="I3389" s="3">
        <f>Raw_Data!I3389</f>
        <v>8.99</v>
      </c>
      <c r="J3389" s="3">
        <f>Raw_Data!J3389</f>
        <v>1</v>
      </c>
      <c r="K3389" s="3" t="str">
        <f>Raw_Data!K3389</f>
        <v>Credit Card</v>
      </c>
      <c r="L3389" s="3">
        <f>Raw_Data!L3389</f>
        <v>4</v>
      </c>
      <c r="M3389" s="3">
        <f>Raw_Data!M3389</f>
        <v>0.14000000000000001</v>
      </c>
      <c r="N3389" s="3" t="str">
        <f>Raw_Data!N3389</f>
        <v>Sci-Fi</v>
      </c>
      <c r="O3389" s="3" t="str">
        <f t="shared" si="520"/>
        <v>18-24</v>
      </c>
      <c r="P3389" s="3" t="str">
        <f t="shared" si="521"/>
        <v>&lt;10h</v>
      </c>
      <c r="Q3389" s="3" t="str">
        <f t="shared" si="522"/>
        <v>46-60d</v>
      </c>
      <c r="R3389" s="3" t="str">
        <f t="shared" si="523"/>
        <v>Low</v>
      </c>
      <c r="S3389" s="3" t="str">
        <f t="shared" si="524"/>
        <v>Low</v>
      </c>
      <c r="T3389" s="3" t="str">
        <f t="shared" si="525"/>
        <v>Churned</v>
      </c>
      <c r="U3389" s="4">
        <f>1/(1+EXP(-(Predictive_Model!$B$5+((B3389-Predictive_Model!$B$20)/Predictive_Model!$C$20)*Predictive_Model!$D$20+((E3389-Predictive_Model!$B$21)/Predictive_Model!$C$21)*Predictive_Model!$D$21+((F3389-Predictive_Model!$B$22)/Predictive_Model!$C$22)*Predictive_Model!$D$22+((I3389-Predictive_Model!$B$23)/Predictive_Model!$C$23)*Predictive_Model!$D$23+((L3389-Predictive_Model!$B$24)/Predictive_Model!$C$24)*Predictive_Model!$D$24+((M3389-Predictive_Model!$B$25)/Predictive_Model!$C$25)*Predictive_Model!$D$25+IF(C3389="Male",Predictive_Model!$D$31,IF(C3389="Other",Predictive_Model!$D$32,0))+IF(D3389="Premium",Predictive_Model!$D$34,IF(D3389="Standard",Predictive_Model!$D$35,0))+IF(G3389="Asia",Predictive_Model!$D$37,IF(G3389="Europe",Predictive_Model!$D$38,IF(G3389="North America",Predictive_Model!$D$39,IF(G3389="Oceania",Predictive_Model!$D$40,IF(G3389="South America",Predictive_Model!$D$41,0)))))+IF(H3389="Laptop",Predictive_Model!$D$43,IF(H3389="Mobile",Predictive_Model!$D$44,IF(H3389="TV",Predictive_Model!$D$45,IF(H3389="Tablet",Predictive_Model!$D$46,0))))+IF(K3389="Crypto",Predictive_Model!$D$48,IF(K3389="Debit Card",Predictive_Model!$D$49,IF(K3389="Gift Card",Predictive_Model!$D$50,IF(K3389="PayPal",Predictive_Model!$D$51,0))))+IF(N3389="Comedy",Predictive_Model!$D$53,IF(N3389="Documentary",Predictive_Model!$D$54,IF(N3389="Drama",Predictive_Model!$D$55,IF(N3389="Horror",Predictive_Model!$D$56,IF(N3389="Romance",Predictive_Model!$D$57,IF(N3389="Sci-Fi",Predictive_Model!$D$58,0)))))))))</f>
        <v>0.99963880761997026</v>
      </c>
      <c r="V3389" s="3" t="str">
        <f t="shared" si="526"/>
        <v>Critical</v>
      </c>
      <c r="W3389" s="6">
        <f t="shared" si="527"/>
        <v>8.99</v>
      </c>
      <c r="X3389" s="3" t="str">
        <f t="shared" si="528"/>
        <v>Priority 2</v>
      </c>
      <c r="Y3389" s="3" t="str">
        <f t="shared" si="529"/>
        <v>OK</v>
      </c>
    </row>
    <row r="3390" spans="1:25" x14ac:dyDescent="0.25">
      <c r="A3390" s="3" t="str">
        <f>Raw_Data!A3390</f>
        <v>67f97be2-f7bd-4fe4-b6f9-5b5f3fd1da4c</v>
      </c>
      <c r="B3390" s="3">
        <f>Raw_Data!B3390</f>
        <v>63</v>
      </c>
      <c r="C3390" s="3" t="str">
        <f>Raw_Data!C3390</f>
        <v>Female</v>
      </c>
      <c r="D3390" s="3" t="str">
        <f>Raw_Data!D3390</f>
        <v>Standard</v>
      </c>
      <c r="E3390" s="3">
        <f>Raw_Data!E3390</f>
        <v>12.08</v>
      </c>
      <c r="F3390" s="3">
        <f>Raw_Data!F3390</f>
        <v>17</v>
      </c>
      <c r="G3390" s="3" t="str">
        <f>Raw_Data!G3390</f>
        <v>South America</v>
      </c>
      <c r="H3390" s="3" t="str">
        <f>Raw_Data!H3390</f>
        <v>Desktop</v>
      </c>
      <c r="I3390" s="3">
        <f>Raw_Data!I3390</f>
        <v>13.99</v>
      </c>
      <c r="J3390" s="3">
        <f>Raw_Data!J3390</f>
        <v>0</v>
      </c>
      <c r="K3390" s="3" t="str">
        <f>Raw_Data!K3390</f>
        <v>Credit Card</v>
      </c>
      <c r="L3390" s="3">
        <f>Raw_Data!L3390</f>
        <v>4</v>
      </c>
      <c r="M3390" s="3">
        <f>Raw_Data!M3390</f>
        <v>0.67</v>
      </c>
      <c r="N3390" s="3" t="str">
        <f>Raw_Data!N3390</f>
        <v>Horror</v>
      </c>
      <c r="O3390" s="3" t="str">
        <f t="shared" si="520"/>
        <v>55-70</v>
      </c>
      <c r="P3390" s="3" t="str">
        <f t="shared" si="521"/>
        <v>10-24h</v>
      </c>
      <c r="Q3390" s="3" t="str">
        <f t="shared" si="522"/>
        <v>8-21d</v>
      </c>
      <c r="R3390" s="3" t="str">
        <f t="shared" si="523"/>
        <v>Medium</v>
      </c>
      <c r="S3390" s="3" t="str">
        <f t="shared" si="524"/>
        <v>Mid</v>
      </c>
      <c r="T3390" s="3" t="str">
        <f t="shared" si="525"/>
        <v>Active</v>
      </c>
      <c r="U3390" s="4">
        <f>1/(1+EXP(-(Predictive_Model!$B$5+((B3390-Predictive_Model!$B$20)/Predictive_Model!$C$20)*Predictive_Model!$D$20+((E3390-Predictive_Model!$B$21)/Predictive_Model!$C$21)*Predictive_Model!$D$21+((F3390-Predictive_Model!$B$22)/Predictive_Model!$C$22)*Predictive_Model!$D$22+((I3390-Predictive_Model!$B$23)/Predictive_Model!$C$23)*Predictive_Model!$D$23+((L3390-Predictive_Model!$B$24)/Predictive_Model!$C$24)*Predictive_Model!$D$24+((M3390-Predictive_Model!$B$25)/Predictive_Model!$C$25)*Predictive_Model!$D$25+IF(C3390="Male",Predictive_Model!$D$31,IF(C3390="Other",Predictive_Model!$D$32,0))+IF(D3390="Premium",Predictive_Model!$D$34,IF(D3390="Standard",Predictive_Model!$D$35,0))+IF(G3390="Asia",Predictive_Model!$D$37,IF(G3390="Europe",Predictive_Model!$D$38,IF(G3390="North America",Predictive_Model!$D$39,IF(G3390="Oceania",Predictive_Model!$D$40,IF(G3390="South America",Predictive_Model!$D$41,0)))))+IF(H3390="Laptop",Predictive_Model!$D$43,IF(H3390="Mobile",Predictive_Model!$D$44,IF(H3390="TV",Predictive_Model!$D$45,IF(H3390="Tablet",Predictive_Model!$D$46,0))))+IF(K3390="Crypto",Predictive_Model!$D$48,IF(K3390="Debit Card",Predictive_Model!$D$49,IF(K3390="Gift Card",Predictive_Model!$D$50,IF(K3390="PayPal",Predictive_Model!$D$51,0))))+IF(N3390="Comedy",Predictive_Model!$D$53,IF(N3390="Documentary",Predictive_Model!$D$54,IF(N3390="Drama",Predictive_Model!$D$55,IF(N3390="Horror",Predictive_Model!$D$56,IF(N3390="Romance",Predictive_Model!$D$57,IF(N3390="Sci-Fi",Predictive_Model!$D$58,0)))))))))</f>
        <v>0.18760615754551849</v>
      </c>
      <c r="V3390" s="3" t="str">
        <f t="shared" si="526"/>
        <v>Low</v>
      </c>
      <c r="W3390" s="6">
        <f t="shared" si="527"/>
        <v>2.6246101440618035</v>
      </c>
      <c r="X3390" s="3" t="str">
        <f t="shared" si="528"/>
        <v>Monitor</v>
      </c>
      <c r="Y3390" s="3" t="str">
        <f t="shared" si="529"/>
        <v>OK</v>
      </c>
    </row>
    <row r="3391" spans="1:25" x14ac:dyDescent="0.25">
      <c r="A3391" s="3" t="str">
        <f>Raw_Data!A3391</f>
        <v>3b02d521-586b-4e03-88dc-a0e6f9d01eda</v>
      </c>
      <c r="B3391" s="3">
        <f>Raw_Data!B3391</f>
        <v>42</v>
      </c>
      <c r="C3391" s="3" t="str">
        <f>Raw_Data!C3391</f>
        <v>Other</v>
      </c>
      <c r="D3391" s="3" t="str">
        <f>Raw_Data!D3391</f>
        <v>Premium</v>
      </c>
      <c r="E3391" s="3">
        <f>Raw_Data!E3391</f>
        <v>10.89</v>
      </c>
      <c r="F3391" s="3">
        <f>Raw_Data!F3391</f>
        <v>31</v>
      </c>
      <c r="G3391" s="3" t="str">
        <f>Raw_Data!G3391</f>
        <v>South America</v>
      </c>
      <c r="H3391" s="3" t="str">
        <f>Raw_Data!H3391</f>
        <v>Tablet</v>
      </c>
      <c r="I3391" s="3">
        <f>Raw_Data!I3391</f>
        <v>17.989999999999998</v>
      </c>
      <c r="J3391" s="3">
        <f>Raw_Data!J3391</f>
        <v>0</v>
      </c>
      <c r="K3391" s="3" t="str">
        <f>Raw_Data!K3391</f>
        <v>PayPal</v>
      </c>
      <c r="L3391" s="3">
        <f>Raw_Data!L3391</f>
        <v>5</v>
      </c>
      <c r="M3391" s="3">
        <f>Raw_Data!M3391</f>
        <v>0.34</v>
      </c>
      <c r="N3391" s="3" t="str">
        <f>Raw_Data!N3391</f>
        <v>Drama</v>
      </c>
      <c r="O3391" s="3" t="str">
        <f t="shared" si="520"/>
        <v>35-44</v>
      </c>
      <c r="P3391" s="3" t="str">
        <f t="shared" si="521"/>
        <v>10-24h</v>
      </c>
      <c r="Q3391" s="3" t="str">
        <f t="shared" si="522"/>
        <v>22-45d</v>
      </c>
      <c r="R3391" s="3" t="str">
        <f t="shared" si="523"/>
        <v>Medium</v>
      </c>
      <c r="S3391" s="3" t="str">
        <f t="shared" si="524"/>
        <v>High</v>
      </c>
      <c r="T3391" s="3" t="str">
        <f t="shared" si="525"/>
        <v>Active</v>
      </c>
      <c r="U3391" s="4">
        <f>1/(1+EXP(-(Predictive_Model!$B$5+((B3391-Predictive_Model!$B$20)/Predictive_Model!$C$20)*Predictive_Model!$D$20+((E3391-Predictive_Model!$B$21)/Predictive_Model!$C$21)*Predictive_Model!$D$21+((F3391-Predictive_Model!$B$22)/Predictive_Model!$C$22)*Predictive_Model!$D$22+((I3391-Predictive_Model!$B$23)/Predictive_Model!$C$23)*Predictive_Model!$D$23+((L3391-Predictive_Model!$B$24)/Predictive_Model!$C$24)*Predictive_Model!$D$24+((M3391-Predictive_Model!$B$25)/Predictive_Model!$C$25)*Predictive_Model!$D$25+IF(C3391="Male",Predictive_Model!$D$31,IF(C3391="Other",Predictive_Model!$D$32,0))+IF(D3391="Premium",Predictive_Model!$D$34,IF(D3391="Standard",Predictive_Model!$D$35,0))+IF(G3391="Asia",Predictive_Model!$D$37,IF(G3391="Europe",Predictive_Model!$D$38,IF(G3391="North America",Predictive_Model!$D$39,IF(G3391="Oceania",Predictive_Model!$D$40,IF(G3391="South America",Predictive_Model!$D$41,0)))))+IF(H3391="Laptop",Predictive_Model!$D$43,IF(H3391="Mobile",Predictive_Model!$D$44,IF(H3391="TV",Predictive_Model!$D$45,IF(H3391="Tablet",Predictive_Model!$D$46,0))))+IF(K3391="Crypto",Predictive_Model!$D$48,IF(K3391="Debit Card",Predictive_Model!$D$49,IF(K3391="Gift Card",Predictive_Model!$D$50,IF(K3391="PayPal",Predictive_Model!$D$51,0))))+IF(N3391="Comedy",Predictive_Model!$D$53,IF(N3391="Documentary",Predictive_Model!$D$54,IF(N3391="Drama",Predictive_Model!$D$55,IF(N3391="Horror",Predictive_Model!$D$56,IF(N3391="Romance",Predictive_Model!$D$57,IF(N3391="Sci-Fi",Predictive_Model!$D$58,0)))))))))</f>
        <v>0.49154936364528268</v>
      </c>
      <c r="V3391" s="3" t="str">
        <f t="shared" si="526"/>
        <v>Medium</v>
      </c>
      <c r="W3391" s="6">
        <f t="shared" si="527"/>
        <v>8.8429730519786354</v>
      </c>
      <c r="X3391" s="3" t="str">
        <f t="shared" si="528"/>
        <v>Monitor</v>
      </c>
      <c r="Y3391" s="3" t="str">
        <f t="shared" si="529"/>
        <v>OK</v>
      </c>
    </row>
    <row r="3392" spans="1:25" x14ac:dyDescent="0.25">
      <c r="A3392" s="3" t="str">
        <f>Raw_Data!A3392</f>
        <v>053a53a2-0627-432e-b93b-ae6465d32095</v>
      </c>
      <c r="B3392" s="3">
        <f>Raw_Data!B3392</f>
        <v>51</v>
      </c>
      <c r="C3392" s="3" t="str">
        <f>Raw_Data!C3392</f>
        <v>Other</v>
      </c>
      <c r="D3392" s="3" t="str">
        <f>Raw_Data!D3392</f>
        <v>Standard</v>
      </c>
      <c r="E3392" s="3">
        <f>Raw_Data!E3392</f>
        <v>1.23</v>
      </c>
      <c r="F3392" s="3">
        <f>Raw_Data!F3392</f>
        <v>4</v>
      </c>
      <c r="G3392" s="3" t="str">
        <f>Raw_Data!G3392</f>
        <v>South America</v>
      </c>
      <c r="H3392" s="3" t="str">
        <f>Raw_Data!H3392</f>
        <v>Laptop</v>
      </c>
      <c r="I3392" s="3">
        <f>Raw_Data!I3392</f>
        <v>13.99</v>
      </c>
      <c r="J3392" s="3">
        <f>Raw_Data!J3392</f>
        <v>0</v>
      </c>
      <c r="K3392" s="3" t="str">
        <f>Raw_Data!K3392</f>
        <v>Credit Card</v>
      </c>
      <c r="L3392" s="3">
        <f>Raw_Data!L3392</f>
        <v>5</v>
      </c>
      <c r="M3392" s="3">
        <f>Raw_Data!M3392</f>
        <v>0.25</v>
      </c>
      <c r="N3392" s="3" t="str">
        <f>Raw_Data!N3392</f>
        <v>Romance</v>
      </c>
      <c r="O3392" s="3" t="str">
        <f t="shared" si="520"/>
        <v>45-54</v>
      </c>
      <c r="P3392" s="3" t="str">
        <f t="shared" si="521"/>
        <v>&lt;10h</v>
      </c>
      <c r="Q3392" s="3" t="str">
        <f t="shared" si="522"/>
        <v>0-7d</v>
      </c>
      <c r="R3392" s="3" t="str">
        <f t="shared" si="523"/>
        <v>Medium</v>
      </c>
      <c r="S3392" s="3" t="str">
        <f t="shared" si="524"/>
        <v>Mid</v>
      </c>
      <c r="T3392" s="3" t="str">
        <f t="shared" si="525"/>
        <v>Active</v>
      </c>
      <c r="U3392" s="4">
        <f>1/(1+EXP(-(Predictive_Model!$B$5+((B3392-Predictive_Model!$B$20)/Predictive_Model!$C$20)*Predictive_Model!$D$20+((E3392-Predictive_Model!$B$21)/Predictive_Model!$C$21)*Predictive_Model!$D$21+((F3392-Predictive_Model!$B$22)/Predictive_Model!$C$22)*Predictive_Model!$D$22+((I3392-Predictive_Model!$B$23)/Predictive_Model!$C$23)*Predictive_Model!$D$23+((L3392-Predictive_Model!$B$24)/Predictive_Model!$C$24)*Predictive_Model!$D$24+((M3392-Predictive_Model!$B$25)/Predictive_Model!$C$25)*Predictive_Model!$D$25+IF(C3392="Male",Predictive_Model!$D$31,IF(C3392="Other",Predictive_Model!$D$32,0))+IF(D3392="Premium",Predictive_Model!$D$34,IF(D3392="Standard",Predictive_Model!$D$35,0))+IF(G3392="Asia",Predictive_Model!$D$37,IF(G3392="Europe",Predictive_Model!$D$38,IF(G3392="North America",Predictive_Model!$D$39,IF(G3392="Oceania",Predictive_Model!$D$40,IF(G3392="South America",Predictive_Model!$D$41,0)))))+IF(H3392="Laptop",Predictive_Model!$D$43,IF(H3392="Mobile",Predictive_Model!$D$44,IF(H3392="TV",Predictive_Model!$D$45,IF(H3392="Tablet",Predictive_Model!$D$46,0))))+IF(K3392="Crypto",Predictive_Model!$D$48,IF(K3392="Debit Card",Predictive_Model!$D$49,IF(K3392="Gift Card",Predictive_Model!$D$50,IF(K3392="PayPal",Predictive_Model!$D$51,0))))+IF(N3392="Comedy",Predictive_Model!$D$53,IF(N3392="Documentary",Predictive_Model!$D$54,IF(N3392="Drama",Predictive_Model!$D$55,IF(N3392="Horror",Predictive_Model!$D$56,IF(N3392="Romance",Predictive_Model!$D$57,IF(N3392="Sci-Fi",Predictive_Model!$D$58,0)))))))))</f>
        <v>0.50559825801333669</v>
      </c>
      <c r="V3392" s="3" t="str">
        <f t="shared" si="526"/>
        <v>High</v>
      </c>
      <c r="W3392" s="6">
        <f t="shared" si="527"/>
        <v>7.0733196296065808</v>
      </c>
      <c r="X3392" s="3" t="str">
        <f t="shared" si="528"/>
        <v>Monitor</v>
      </c>
      <c r="Y3392" s="3" t="str">
        <f t="shared" si="529"/>
        <v>OK</v>
      </c>
    </row>
    <row r="3393" spans="1:25" x14ac:dyDescent="0.25">
      <c r="A3393" s="3" t="str">
        <f>Raw_Data!A3393</f>
        <v>a2e3e19d-086e-4e27-9fcd-4677c429156f</v>
      </c>
      <c r="B3393" s="3">
        <f>Raw_Data!B3393</f>
        <v>20</v>
      </c>
      <c r="C3393" s="3" t="str">
        <f>Raw_Data!C3393</f>
        <v>Male</v>
      </c>
      <c r="D3393" s="3" t="str">
        <f>Raw_Data!D3393</f>
        <v>Basic</v>
      </c>
      <c r="E3393" s="3">
        <f>Raw_Data!E3393</f>
        <v>0.76</v>
      </c>
      <c r="F3393" s="3">
        <f>Raw_Data!F3393</f>
        <v>28</v>
      </c>
      <c r="G3393" s="3" t="str">
        <f>Raw_Data!G3393</f>
        <v>Asia</v>
      </c>
      <c r="H3393" s="3" t="str">
        <f>Raw_Data!H3393</f>
        <v>Laptop</v>
      </c>
      <c r="I3393" s="3">
        <f>Raw_Data!I3393</f>
        <v>8.99</v>
      </c>
      <c r="J3393" s="3">
        <f>Raw_Data!J3393</f>
        <v>1</v>
      </c>
      <c r="K3393" s="3" t="str">
        <f>Raw_Data!K3393</f>
        <v>PayPal</v>
      </c>
      <c r="L3393" s="3">
        <f>Raw_Data!L3393</f>
        <v>3</v>
      </c>
      <c r="M3393" s="3">
        <f>Raw_Data!M3393</f>
        <v>0.03</v>
      </c>
      <c r="N3393" s="3" t="str">
        <f>Raw_Data!N3393</f>
        <v>Drama</v>
      </c>
      <c r="O3393" s="3" t="str">
        <f t="shared" si="520"/>
        <v>18-24</v>
      </c>
      <c r="P3393" s="3" t="str">
        <f t="shared" si="521"/>
        <v>&lt;10h</v>
      </c>
      <c r="Q3393" s="3" t="str">
        <f t="shared" si="522"/>
        <v>22-45d</v>
      </c>
      <c r="R3393" s="3" t="str">
        <f t="shared" si="523"/>
        <v>Medium</v>
      </c>
      <c r="S3393" s="3" t="str">
        <f t="shared" si="524"/>
        <v>Low</v>
      </c>
      <c r="T3393" s="3" t="str">
        <f t="shared" si="525"/>
        <v>Churned</v>
      </c>
      <c r="U3393" s="4">
        <f>1/(1+EXP(-(Predictive_Model!$B$5+((B3393-Predictive_Model!$B$20)/Predictive_Model!$C$20)*Predictive_Model!$D$20+((E3393-Predictive_Model!$B$21)/Predictive_Model!$C$21)*Predictive_Model!$D$21+((F3393-Predictive_Model!$B$22)/Predictive_Model!$C$22)*Predictive_Model!$D$22+((I3393-Predictive_Model!$B$23)/Predictive_Model!$C$23)*Predictive_Model!$D$23+((L3393-Predictive_Model!$B$24)/Predictive_Model!$C$24)*Predictive_Model!$D$24+((M3393-Predictive_Model!$B$25)/Predictive_Model!$C$25)*Predictive_Model!$D$25+IF(C3393="Male",Predictive_Model!$D$31,IF(C3393="Other",Predictive_Model!$D$32,0))+IF(D3393="Premium",Predictive_Model!$D$34,IF(D3393="Standard",Predictive_Model!$D$35,0))+IF(G3393="Asia",Predictive_Model!$D$37,IF(G3393="Europe",Predictive_Model!$D$38,IF(G3393="North America",Predictive_Model!$D$39,IF(G3393="Oceania",Predictive_Model!$D$40,IF(G3393="South America",Predictive_Model!$D$41,0)))))+IF(H3393="Laptop",Predictive_Model!$D$43,IF(H3393="Mobile",Predictive_Model!$D$44,IF(H3393="TV",Predictive_Model!$D$45,IF(H3393="Tablet",Predictive_Model!$D$46,0))))+IF(K3393="Crypto",Predictive_Model!$D$48,IF(K3393="Debit Card",Predictive_Model!$D$49,IF(K3393="Gift Card",Predictive_Model!$D$50,IF(K3393="PayPal",Predictive_Model!$D$51,0))))+IF(N3393="Comedy",Predictive_Model!$D$53,IF(N3393="Documentary",Predictive_Model!$D$54,IF(N3393="Drama",Predictive_Model!$D$55,IF(N3393="Horror",Predictive_Model!$D$56,IF(N3393="Romance",Predictive_Model!$D$57,IF(N3393="Sci-Fi",Predictive_Model!$D$58,0)))))))))</f>
        <v>0.99785865609662494</v>
      </c>
      <c r="V3393" s="3" t="str">
        <f t="shared" si="526"/>
        <v>Critical</v>
      </c>
      <c r="W3393" s="6">
        <f t="shared" si="527"/>
        <v>8.99</v>
      </c>
      <c r="X3393" s="3" t="str">
        <f t="shared" si="528"/>
        <v>Priority 2</v>
      </c>
      <c r="Y3393" s="3" t="str">
        <f t="shared" si="529"/>
        <v>OK</v>
      </c>
    </row>
    <row r="3394" spans="1:25" x14ac:dyDescent="0.25">
      <c r="A3394" s="3" t="str">
        <f>Raw_Data!A3394</f>
        <v>559d5073-6ed9-4e7a-ab5c-4cabe918406b</v>
      </c>
      <c r="B3394" s="3">
        <f>Raw_Data!B3394</f>
        <v>26</v>
      </c>
      <c r="C3394" s="3" t="str">
        <f>Raw_Data!C3394</f>
        <v>Male</v>
      </c>
      <c r="D3394" s="3" t="str">
        <f>Raw_Data!D3394</f>
        <v>Premium</v>
      </c>
      <c r="E3394" s="3">
        <f>Raw_Data!E3394</f>
        <v>6.15</v>
      </c>
      <c r="F3394" s="3">
        <f>Raw_Data!F3394</f>
        <v>42</v>
      </c>
      <c r="G3394" s="3" t="str">
        <f>Raw_Data!G3394</f>
        <v>South America</v>
      </c>
      <c r="H3394" s="3" t="str">
        <f>Raw_Data!H3394</f>
        <v>Mobile</v>
      </c>
      <c r="I3394" s="3">
        <f>Raw_Data!I3394</f>
        <v>17.989999999999998</v>
      </c>
      <c r="J3394" s="3">
        <f>Raw_Data!J3394</f>
        <v>1</v>
      </c>
      <c r="K3394" s="3" t="str">
        <f>Raw_Data!K3394</f>
        <v>Gift Card</v>
      </c>
      <c r="L3394" s="3">
        <f>Raw_Data!L3394</f>
        <v>2</v>
      </c>
      <c r="M3394" s="3">
        <f>Raw_Data!M3394</f>
        <v>0.14000000000000001</v>
      </c>
      <c r="N3394" s="3" t="str">
        <f>Raw_Data!N3394</f>
        <v>Drama</v>
      </c>
      <c r="O3394" s="3" t="str">
        <f t="shared" si="520"/>
        <v>25-34</v>
      </c>
      <c r="P3394" s="3" t="str">
        <f t="shared" si="521"/>
        <v>&lt;10h</v>
      </c>
      <c r="Q3394" s="3" t="str">
        <f t="shared" si="522"/>
        <v>22-45d</v>
      </c>
      <c r="R3394" s="3" t="str">
        <f t="shared" si="523"/>
        <v>Medium</v>
      </c>
      <c r="S3394" s="3" t="str">
        <f t="shared" si="524"/>
        <v>High</v>
      </c>
      <c r="T3394" s="3" t="str">
        <f t="shared" si="525"/>
        <v>Churned</v>
      </c>
      <c r="U3394" s="4">
        <f>1/(1+EXP(-(Predictive_Model!$B$5+((B3394-Predictive_Model!$B$20)/Predictive_Model!$C$20)*Predictive_Model!$D$20+((E3394-Predictive_Model!$B$21)/Predictive_Model!$C$21)*Predictive_Model!$D$21+((F3394-Predictive_Model!$B$22)/Predictive_Model!$C$22)*Predictive_Model!$D$22+((I3394-Predictive_Model!$B$23)/Predictive_Model!$C$23)*Predictive_Model!$D$23+((L3394-Predictive_Model!$B$24)/Predictive_Model!$C$24)*Predictive_Model!$D$24+((M3394-Predictive_Model!$B$25)/Predictive_Model!$C$25)*Predictive_Model!$D$25+IF(C3394="Male",Predictive_Model!$D$31,IF(C3394="Other",Predictive_Model!$D$32,0))+IF(D3394="Premium",Predictive_Model!$D$34,IF(D3394="Standard",Predictive_Model!$D$35,0))+IF(G3394="Asia",Predictive_Model!$D$37,IF(G3394="Europe",Predictive_Model!$D$38,IF(G3394="North America",Predictive_Model!$D$39,IF(G3394="Oceania",Predictive_Model!$D$40,IF(G3394="South America",Predictive_Model!$D$41,0)))))+IF(H3394="Laptop",Predictive_Model!$D$43,IF(H3394="Mobile",Predictive_Model!$D$44,IF(H3394="TV",Predictive_Model!$D$45,IF(H3394="Tablet",Predictive_Model!$D$46,0))))+IF(K3394="Crypto",Predictive_Model!$D$48,IF(K3394="Debit Card",Predictive_Model!$D$49,IF(K3394="Gift Card",Predictive_Model!$D$50,IF(K3394="PayPal",Predictive_Model!$D$51,0))))+IF(N3394="Comedy",Predictive_Model!$D$53,IF(N3394="Documentary",Predictive_Model!$D$54,IF(N3394="Drama",Predictive_Model!$D$55,IF(N3394="Horror",Predictive_Model!$D$56,IF(N3394="Romance",Predictive_Model!$D$57,IF(N3394="Sci-Fi",Predictive_Model!$D$58,0)))))))))</f>
        <v>0.99810031113291475</v>
      </c>
      <c r="V3394" s="3" t="str">
        <f t="shared" si="526"/>
        <v>Critical</v>
      </c>
      <c r="W3394" s="6">
        <f t="shared" si="527"/>
        <v>17.989999999999998</v>
      </c>
      <c r="X3394" s="3" t="str">
        <f t="shared" si="528"/>
        <v>Priority 1</v>
      </c>
      <c r="Y3394" s="3" t="str">
        <f t="shared" si="529"/>
        <v>OK</v>
      </c>
    </row>
    <row r="3395" spans="1:25" x14ac:dyDescent="0.25">
      <c r="A3395" s="3" t="str">
        <f>Raw_Data!A3395</f>
        <v>6be63f37-9c93-4781-b9d3-ee6e4170a2c5</v>
      </c>
      <c r="B3395" s="3">
        <f>Raw_Data!B3395</f>
        <v>50</v>
      </c>
      <c r="C3395" s="3" t="str">
        <f>Raw_Data!C3395</f>
        <v>Female</v>
      </c>
      <c r="D3395" s="3" t="str">
        <f>Raw_Data!D3395</f>
        <v>Basic</v>
      </c>
      <c r="E3395" s="3">
        <f>Raw_Data!E3395</f>
        <v>6.01</v>
      </c>
      <c r="F3395" s="3">
        <f>Raw_Data!F3395</f>
        <v>43</v>
      </c>
      <c r="G3395" s="3" t="str">
        <f>Raw_Data!G3395</f>
        <v>Asia</v>
      </c>
      <c r="H3395" s="3" t="str">
        <f>Raw_Data!H3395</f>
        <v>Desktop</v>
      </c>
      <c r="I3395" s="3">
        <f>Raw_Data!I3395</f>
        <v>8.99</v>
      </c>
      <c r="J3395" s="3">
        <f>Raw_Data!J3395</f>
        <v>1</v>
      </c>
      <c r="K3395" s="3" t="str">
        <f>Raw_Data!K3395</f>
        <v>Crypto</v>
      </c>
      <c r="L3395" s="3">
        <f>Raw_Data!L3395</f>
        <v>1</v>
      </c>
      <c r="M3395" s="3">
        <f>Raw_Data!M3395</f>
        <v>0.14000000000000001</v>
      </c>
      <c r="N3395" s="3" t="str">
        <f>Raw_Data!N3395</f>
        <v>Sci-Fi</v>
      </c>
      <c r="O3395" s="3" t="str">
        <f t="shared" si="520"/>
        <v>45-54</v>
      </c>
      <c r="P3395" s="3" t="str">
        <f t="shared" si="521"/>
        <v>&lt;10h</v>
      </c>
      <c r="Q3395" s="3" t="str">
        <f t="shared" si="522"/>
        <v>22-45d</v>
      </c>
      <c r="R3395" s="3" t="str">
        <f t="shared" si="523"/>
        <v>Medium</v>
      </c>
      <c r="S3395" s="3" t="str">
        <f t="shared" si="524"/>
        <v>Low</v>
      </c>
      <c r="T3395" s="3" t="str">
        <f t="shared" si="525"/>
        <v>Churned</v>
      </c>
      <c r="U3395" s="4">
        <f>1/(1+EXP(-(Predictive_Model!$B$5+((B3395-Predictive_Model!$B$20)/Predictive_Model!$C$20)*Predictive_Model!$D$20+((E3395-Predictive_Model!$B$21)/Predictive_Model!$C$21)*Predictive_Model!$D$21+((F3395-Predictive_Model!$B$22)/Predictive_Model!$C$22)*Predictive_Model!$D$22+((I3395-Predictive_Model!$B$23)/Predictive_Model!$C$23)*Predictive_Model!$D$23+((L3395-Predictive_Model!$B$24)/Predictive_Model!$C$24)*Predictive_Model!$D$24+((M3395-Predictive_Model!$B$25)/Predictive_Model!$C$25)*Predictive_Model!$D$25+IF(C3395="Male",Predictive_Model!$D$31,IF(C3395="Other",Predictive_Model!$D$32,0))+IF(D3395="Premium",Predictive_Model!$D$34,IF(D3395="Standard",Predictive_Model!$D$35,0))+IF(G3395="Asia",Predictive_Model!$D$37,IF(G3395="Europe",Predictive_Model!$D$38,IF(G3395="North America",Predictive_Model!$D$39,IF(G3395="Oceania",Predictive_Model!$D$40,IF(G3395="South America",Predictive_Model!$D$41,0)))))+IF(H3395="Laptop",Predictive_Model!$D$43,IF(H3395="Mobile",Predictive_Model!$D$44,IF(H3395="TV",Predictive_Model!$D$45,IF(H3395="Tablet",Predictive_Model!$D$46,0))))+IF(K3395="Crypto",Predictive_Model!$D$48,IF(K3395="Debit Card",Predictive_Model!$D$49,IF(K3395="Gift Card",Predictive_Model!$D$50,IF(K3395="PayPal",Predictive_Model!$D$51,0))))+IF(N3395="Comedy",Predictive_Model!$D$53,IF(N3395="Documentary",Predictive_Model!$D$54,IF(N3395="Drama",Predictive_Model!$D$55,IF(N3395="Horror",Predictive_Model!$D$56,IF(N3395="Romance",Predictive_Model!$D$57,IF(N3395="Sci-Fi",Predictive_Model!$D$58,0)))))))))</f>
        <v>0.99969940741457497</v>
      </c>
      <c r="V3395" s="3" t="str">
        <f t="shared" si="526"/>
        <v>Critical</v>
      </c>
      <c r="W3395" s="6">
        <f t="shared" si="527"/>
        <v>8.99</v>
      </c>
      <c r="X3395" s="3" t="str">
        <f t="shared" si="528"/>
        <v>Priority 2</v>
      </c>
      <c r="Y3395" s="3" t="str">
        <f t="shared" si="529"/>
        <v>OK</v>
      </c>
    </row>
    <row r="3396" spans="1:25" x14ac:dyDescent="0.25">
      <c r="A3396" s="3" t="str">
        <f>Raw_Data!A3396</f>
        <v>0ba4451f-8bef-4373-99e9-338665b1faaf</v>
      </c>
      <c r="B3396" s="3">
        <f>Raw_Data!B3396</f>
        <v>60</v>
      </c>
      <c r="C3396" s="3" t="str">
        <f>Raw_Data!C3396</f>
        <v>Other</v>
      </c>
      <c r="D3396" s="3" t="str">
        <f>Raw_Data!D3396</f>
        <v>Standard</v>
      </c>
      <c r="E3396" s="3">
        <f>Raw_Data!E3396</f>
        <v>82.61</v>
      </c>
      <c r="F3396" s="3">
        <f>Raw_Data!F3396</f>
        <v>33</v>
      </c>
      <c r="G3396" s="3" t="str">
        <f>Raw_Data!G3396</f>
        <v>North America</v>
      </c>
      <c r="H3396" s="3" t="str">
        <f>Raw_Data!H3396</f>
        <v>Mobile</v>
      </c>
      <c r="I3396" s="3">
        <f>Raw_Data!I3396</f>
        <v>13.99</v>
      </c>
      <c r="J3396" s="3">
        <f>Raw_Data!J3396</f>
        <v>0</v>
      </c>
      <c r="K3396" s="3" t="str">
        <f>Raw_Data!K3396</f>
        <v>PayPal</v>
      </c>
      <c r="L3396" s="3">
        <f>Raw_Data!L3396</f>
        <v>3</v>
      </c>
      <c r="M3396" s="3">
        <f>Raw_Data!M3396</f>
        <v>2.4300000000000002</v>
      </c>
      <c r="N3396" s="3" t="str">
        <f>Raw_Data!N3396</f>
        <v>Sci-Fi</v>
      </c>
      <c r="O3396" s="3" t="str">
        <f t="shared" si="520"/>
        <v>55-70</v>
      </c>
      <c r="P3396" s="3" t="str">
        <f t="shared" si="521"/>
        <v>50h+</v>
      </c>
      <c r="Q3396" s="3" t="str">
        <f t="shared" si="522"/>
        <v>22-45d</v>
      </c>
      <c r="R3396" s="3" t="str">
        <f t="shared" si="523"/>
        <v>Medium</v>
      </c>
      <c r="S3396" s="3" t="str">
        <f t="shared" si="524"/>
        <v>Mid</v>
      </c>
      <c r="T3396" s="3" t="str">
        <f t="shared" si="525"/>
        <v>Active</v>
      </c>
      <c r="U3396" s="4">
        <f>1/(1+EXP(-(Predictive_Model!$B$5+((B3396-Predictive_Model!$B$20)/Predictive_Model!$C$20)*Predictive_Model!$D$20+((E3396-Predictive_Model!$B$21)/Predictive_Model!$C$21)*Predictive_Model!$D$21+((F3396-Predictive_Model!$B$22)/Predictive_Model!$C$22)*Predictive_Model!$D$22+((I3396-Predictive_Model!$B$23)/Predictive_Model!$C$23)*Predictive_Model!$D$23+((L3396-Predictive_Model!$B$24)/Predictive_Model!$C$24)*Predictive_Model!$D$24+((M3396-Predictive_Model!$B$25)/Predictive_Model!$C$25)*Predictive_Model!$D$25+IF(C3396="Male",Predictive_Model!$D$31,IF(C3396="Other",Predictive_Model!$D$32,0))+IF(D3396="Premium",Predictive_Model!$D$34,IF(D3396="Standard",Predictive_Model!$D$35,0))+IF(G3396="Asia",Predictive_Model!$D$37,IF(G3396="Europe",Predictive_Model!$D$38,IF(G3396="North America",Predictive_Model!$D$39,IF(G3396="Oceania",Predictive_Model!$D$40,IF(G3396="South America",Predictive_Model!$D$41,0)))))+IF(H3396="Laptop",Predictive_Model!$D$43,IF(H3396="Mobile",Predictive_Model!$D$44,IF(H3396="TV",Predictive_Model!$D$45,IF(H3396="Tablet",Predictive_Model!$D$46,0))))+IF(K3396="Crypto",Predictive_Model!$D$48,IF(K3396="Debit Card",Predictive_Model!$D$49,IF(K3396="Gift Card",Predictive_Model!$D$50,IF(K3396="PayPal",Predictive_Model!$D$51,0))))+IF(N3396="Comedy",Predictive_Model!$D$53,IF(N3396="Documentary",Predictive_Model!$D$54,IF(N3396="Drama",Predictive_Model!$D$55,IF(N3396="Horror",Predictive_Model!$D$56,IF(N3396="Romance",Predictive_Model!$D$57,IF(N3396="Sci-Fi",Predictive_Model!$D$58,0)))))))))</f>
        <v>1.8140574299802157E-10</v>
      </c>
      <c r="V3396" s="3" t="str">
        <f t="shared" si="526"/>
        <v>Low</v>
      </c>
      <c r="W3396" s="6">
        <f t="shared" si="527"/>
        <v>2.5378663445423216E-9</v>
      </c>
      <c r="X3396" s="3" t="str">
        <f t="shared" si="528"/>
        <v>Monitor</v>
      </c>
      <c r="Y3396" s="3" t="str">
        <f t="shared" si="529"/>
        <v>OK</v>
      </c>
    </row>
    <row r="3397" spans="1:25" x14ac:dyDescent="0.25">
      <c r="A3397" s="3" t="str">
        <f>Raw_Data!A3397</f>
        <v>d4a3ccb8-d383-49aa-8b56-259c70e96ec1</v>
      </c>
      <c r="B3397" s="3">
        <f>Raw_Data!B3397</f>
        <v>50</v>
      </c>
      <c r="C3397" s="3" t="str">
        <f>Raw_Data!C3397</f>
        <v>Female</v>
      </c>
      <c r="D3397" s="3" t="str">
        <f>Raw_Data!D3397</f>
        <v>Standard</v>
      </c>
      <c r="E3397" s="3">
        <f>Raw_Data!E3397</f>
        <v>8.2100000000000009</v>
      </c>
      <c r="F3397" s="3">
        <f>Raw_Data!F3397</f>
        <v>22</v>
      </c>
      <c r="G3397" s="3" t="str">
        <f>Raw_Data!G3397</f>
        <v>Oceania</v>
      </c>
      <c r="H3397" s="3" t="str">
        <f>Raw_Data!H3397</f>
        <v>Mobile</v>
      </c>
      <c r="I3397" s="3">
        <f>Raw_Data!I3397</f>
        <v>13.99</v>
      </c>
      <c r="J3397" s="3">
        <f>Raw_Data!J3397</f>
        <v>0</v>
      </c>
      <c r="K3397" s="3" t="str">
        <f>Raw_Data!K3397</f>
        <v>PayPal</v>
      </c>
      <c r="L3397" s="3">
        <f>Raw_Data!L3397</f>
        <v>5</v>
      </c>
      <c r="M3397" s="3">
        <f>Raw_Data!M3397</f>
        <v>0.36</v>
      </c>
      <c r="N3397" s="3" t="str">
        <f>Raw_Data!N3397</f>
        <v>Action</v>
      </c>
      <c r="O3397" s="3" t="str">
        <f t="shared" ref="O3397:O3460" si="530">IF(B3397&lt;25,"18-24",IF(B3397&lt;35,"25-34",IF(B3397&lt;45,"35-44",IF(B3397&lt;55,"45-54","55-70"))))</f>
        <v>45-54</v>
      </c>
      <c r="P3397" s="3" t="str">
        <f t="shared" ref="P3397:P3460" si="531">IF(E3397&lt;10,"&lt;10h",IF(E3397&lt;25,"10-24h",IF(E3397&lt;50,"25-49h","50h+")))</f>
        <v>&lt;10h</v>
      </c>
      <c r="Q3397" s="3" t="str">
        <f t="shared" ref="Q3397:Q3460" si="532">IF(F3397&lt;=7,"0-7d",IF(F3397&lt;=21,"8-21d",IF(F3397&lt;=45,"22-45d","46-60d")))</f>
        <v>22-45d</v>
      </c>
      <c r="R3397" s="3" t="str">
        <f t="shared" ref="R3397:R3460" si="533">IF(AND(E3397&gt;=25,F3397&lt;=21),"High",IF(OR(E3397&gt;=10,F3397&lt;=45),"Medium","Low"))</f>
        <v>Medium</v>
      </c>
      <c r="S3397" s="3" t="str">
        <f t="shared" ref="S3397:S3460" si="534">IF(I3397&lt;10,"Low",IF(I3397&lt;16,"Mid","High"))</f>
        <v>Mid</v>
      </c>
      <c r="T3397" s="3" t="str">
        <f t="shared" ref="T3397:T3460" si="535">IF(J3397=1,"Churned","Active")</f>
        <v>Active</v>
      </c>
      <c r="U3397" s="4">
        <f>1/(1+EXP(-(Predictive_Model!$B$5+((B3397-Predictive_Model!$B$20)/Predictive_Model!$C$20)*Predictive_Model!$D$20+((E3397-Predictive_Model!$B$21)/Predictive_Model!$C$21)*Predictive_Model!$D$21+((F3397-Predictive_Model!$B$22)/Predictive_Model!$C$22)*Predictive_Model!$D$22+((I3397-Predictive_Model!$B$23)/Predictive_Model!$C$23)*Predictive_Model!$D$23+((L3397-Predictive_Model!$B$24)/Predictive_Model!$C$24)*Predictive_Model!$D$24+((M3397-Predictive_Model!$B$25)/Predictive_Model!$C$25)*Predictive_Model!$D$25+IF(C3397="Male",Predictive_Model!$D$31,IF(C3397="Other",Predictive_Model!$D$32,0))+IF(D3397="Premium",Predictive_Model!$D$34,IF(D3397="Standard",Predictive_Model!$D$35,0))+IF(G3397="Asia",Predictive_Model!$D$37,IF(G3397="Europe",Predictive_Model!$D$38,IF(G3397="North America",Predictive_Model!$D$39,IF(G3397="Oceania",Predictive_Model!$D$40,IF(G3397="South America",Predictive_Model!$D$41,0)))))+IF(H3397="Laptop",Predictive_Model!$D$43,IF(H3397="Mobile",Predictive_Model!$D$44,IF(H3397="TV",Predictive_Model!$D$45,IF(H3397="Tablet",Predictive_Model!$D$46,0))))+IF(K3397="Crypto",Predictive_Model!$D$48,IF(K3397="Debit Card",Predictive_Model!$D$49,IF(K3397="Gift Card",Predictive_Model!$D$50,IF(K3397="PayPal",Predictive_Model!$D$51,0))))+IF(N3397="Comedy",Predictive_Model!$D$53,IF(N3397="Documentary",Predictive_Model!$D$54,IF(N3397="Drama",Predictive_Model!$D$55,IF(N3397="Horror",Predictive_Model!$D$56,IF(N3397="Romance",Predictive_Model!$D$57,IF(N3397="Sci-Fi",Predictive_Model!$D$58,0)))))))))</f>
        <v>0.85636661168447159</v>
      </c>
      <c r="V3397" s="3" t="str">
        <f t="shared" ref="V3397:V3460" si="536">IF(U3397&gt;=0.75,"Critical",IF(U3397&gt;=0.5,"High",IF(U3397&gt;=0.25,"Medium","Low")))</f>
        <v>Critical</v>
      </c>
      <c r="W3397" s="6">
        <f t="shared" ref="W3397:W3460" si="537">IF(J3397=1,I3397,I3397*U3397)</f>
        <v>11.980568897465758</v>
      </c>
      <c r="X3397" s="3" t="str">
        <f t="shared" ref="X3397:X3460" si="538">IF(AND(V3397="Critical",I3397&gt;=15),"Priority 1",IF(OR(V3397="Critical",AND(V3397="High",F3397&gt;21)),"Priority 2","Monitor"))</f>
        <v>Priority 2</v>
      </c>
      <c r="Y3397" s="3" t="str">
        <f t="shared" ref="Y3397:Y3460" si="539">IF(COUNTA(A3397:N3397)=14,"OK","CHECK")</f>
        <v>OK</v>
      </c>
    </row>
    <row r="3398" spans="1:25" x14ac:dyDescent="0.25">
      <c r="A3398" s="3" t="str">
        <f>Raw_Data!A3398</f>
        <v>1b5e5fe1-2e6d-44d7-9a7c-e5bccbfe2c6d</v>
      </c>
      <c r="B3398" s="3">
        <f>Raw_Data!B3398</f>
        <v>53</v>
      </c>
      <c r="C3398" s="3" t="str">
        <f>Raw_Data!C3398</f>
        <v>Other</v>
      </c>
      <c r="D3398" s="3" t="str">
        <f>Raw_Data!D3398</f>
        <v>Basic</v>
      </c>
      <c r="E3398" s="3">
        <f>Raw_Data!E3398</f>
        <v>11.01</v>
      </c>
      <c r="F3398" s="3">
        <f>Raw_Data!F3398</f>
        <v>44</v>
      </c>
      <c r="G3398" s="3" t="str">
        <f>Raw_Data!G3398</f>
        <v>Europe</v>
      </c>
      <c r="H3398" s="3" t="str">
        <f>Raw_Data!H3398</f>
        <v>Desktop</v>
      </c>
      <c r="I3398" s="3">
        <f>Raw_Data!I3398</f>
        <v>8.99</v>
      </c>
      <c r="J3398" s="3">
        <f>Raw_Data!J3398</f>
        <v>1</v>
      </c>
      <c r="K3398" s="3" t="str">
        <f>Raw_Data!K3398</f>
        <v>Credit Card</v>
      </c>
      <c r="L3398" s="3">
        <f>Raw_Data!L3398</f>
        <v>1</v>
      </c>
      <c r="M3398" s="3">
        <f>Raw_Data!M3398</f>
        <v>0.24</v>
      </c>
      <c r="N3398" s="3" t="str">
        <f>Raw_Data!N3398</f>
        <v>Sci-Fi</v>
      </c>
      <c r="O3398" s="3" t="str">
        <f t="shared" si="530"/>
        <v>45-54</v>
      </c>
      <c r="P3398" s="3" t="str">
        <f t="shared" si="531"/>
        <v>10-24h</v>
      </c>
      <c r="Q3398" s="3" t="str">
        <f t="shared" si="532"/>
        <v>22-45d</v>
      </c>
      <c r="R3398" s="3" t="str">
        <f t="shared" si="533"/>
        <v>Medium</v>
      </c>
      <c r="S3398" s="3" t="str">
        <f t="shared" si="534"/>
        <v>Low</v>
      </c>
      <c r="T3398" s="3" t="str">
        <f t="shared" si="535"/>
        <v>Churned</v>
      </c>
      <c r="U3398" s="4">
        <f>1/(1+EXP(-(Predictive_Model!$B$5+((B3398-Predictive_Model!$B$20)/Predictive_Model!$C$20)*Predictive_Model!$D$20+((E3398-Predictive_Model!$B$21)/Predictive_Model!$C$21)*Predictive_Model!$D$21+((F3398-Predictive_Model!$B$22)/Predictive_Model!$C$22)*Predictive_Model!$D$22+((I3398-Predictive_Model!$B$23)/Predictive_Model!$C$23)*Predictive_Model!$D$23+((L3398-Predictive_Model!$B$24)/Predictive_Model!$C$24)*Predictive_Model!$D$24+((M3398-Predictive_Model!$B$25)/Predictive_Model!$C$25)*Predictive_Model!$D$25+IF(C3398="Male",Predictive_Model!$D$31,IF(C3398="Other",Predictive_Model!$D$32,0))+IF(D3398="Premium",Predictive_Model!$D$34,IF(D3398="Standard",Predictive_Model!$D$35,0))+IF(G3398="Asia",Predictive_Model!$D$37,IF(G3398="Europe",Predictive_Model!$D$38,IF(G3398="North America",Predictive_Model!$D$39,IF(G3398="Oceania",Predictive_Model!$D$40,IF(G3398="South America",Predictive_Model!$D$41,0)))))+IF(H3398="Laptop",Predictive_Model!$D$43,IF(H3398="Mobile",Predictive_Model!$D$44,IF(H3398="TV",Predictive_Model!$D$45,IF(H3398="Tablet",Predictive_Model!$D$46,0))))+IF(K3398="Crypto",Predictive_Model!$D$48,IF(K3398="Debit Card",Predictive_Model!$D$49,IF(K3398="Gift Card",Predictive_Model!$D$50,IF(K3398="PayPal",Predictive_Model!$D$51,0))))+IF(N3398="Comedy",Predictive_Model!$D$53,IF(N3398="Documentary",Predictive_Model!$D$54,IF(N3398="Drama",Predictive_Model!$D$55,IF(N3398="Horror",Predictive_Model!$D$56,IF(N3398="Romance",Predictive_Model!$D$57,IF(N3398="Sci-Fi",Predictive_Model!$D$58,0)))))))))</f>
        <v>0.99849474902204438</v>
      </c>
      <c r="V3398" s="3" t="str">
        <f t="shared" si="536"/>
        <v>Critical</v>
      </c>
      <c r="W3398" s="6">
        <f t="shared" si="537"/>
        <v>8.99</v>
      </c>
      <c r="X3398" s="3" t="str">
        <f t="shared" si="538"/>
        <v>Priority 2</v>
      </c>
      <c r="Y3398" s="3" t="str">
        <f t="shared" si="539"/>
        <v>OK</v>
      </c>
    </row>
    <row r="3399" spans="1:25" x14ac:dyDescent="0.25">
      <c r="A3399" s="3" t="str">
        <f>Raw_Data!A3399</f>
        <v>febcc30f-5bb3-4977-ba96-f546920d93c9</v>
      </c>
      <c r="B3399" s="3">
        <f>Raw_Data!B3399</f>
        <v>55</v>
      </c>
      <c r="C3399" s="3" t="str">
        <f>Raw_Data!C3399</f>
        <v>Other</v>
      </c>
      <c r="D3399" s="3" t="str">
        <f>Raw_Data!D3399</f>
        <v>Basic</v>
      </c>
      <c r="E3399" s="3">
        <f>Raw_Data!E3399</f>
        <v>0.21</v>
      </c>
      <c r="F3399" s="3">
        <f>Raw_Data!F3399</f>
        <v>34</v>
      </c>
      <c r="G3399" s="3" t="str">
        <f>Raw_Data!G3399</f>
        <v>South America</v>
      </c>
      <c r="H3399" s="3" t="str">
        <f>Raw_Data!H3399</f>
        <v>Laptop</v>
      </c>
      <c r="I3399" s="3">
        <f>Raw_Data!I3399</f>
        <v>8.99</v>
      </c>
      <c r="J3399" s="3">
        <f>Raw_Data!J3399</f>
        <v>1</v>
      </c>
      <c r="K3399" s="3" t="str">
        <f>Raw_Data!K3399</f>
        <v>Debit Card</v>
      </c>
      <c r="L3399" s="3">
        <f>Raw_Data!L3399</f>
        <v>5</v>
      </c>
      <c r="M3399" s="3">
        <f>Raw_Data!M3399</f>
        <v>0.01</v>
      </c>
      <c r="N3399" s="3" t="str">
        <f>Raw_Data!N3399</f>
        <v>Horror</v>
      </c>
      <c r="O3399" s="3" t="str">
        <f t="shared" si="530"/>
        <v>55-70</v>
      </c>
      <c r="P3399" s="3" t="str">
        <f t="shared" si="531"/>
        <v>&lt;10h</v>
      </c>
      <c r="Q3399" s="3" t="str">
        <f t="shared" si="532"/>
        <v>22-45d</v>
      </c>
      <c r="R3399" s="3" t="str">
        <f t="shared" si="533"/>
        <v>Medium</v>
      </c>
      <c r="S3399" s="3" t="str">
        <f t="shared" si="534"/>
        <v>Low</v>
      </c>
      <c r="T3399" s="3" t="str">
        <f t="shared" si="535"/>
        <v>Churned</v>
      </c>
      <c r="U3399" s="4">
        <f>1/(1+EXP(-(Predictive_Model!$B$5+((B3399-Predictive_Model!$B$20)/Predictive_Model!$C$20)*Predictive_Model!$D$20+((E3399-Predictive_Model!$B$21)/Predictive_Model!$C$21)*Predictive_Model!$D$21+((F3399-Predictive_Model!$B$22)/Predictive_Model!$C$22)*Predictive_Model!$D$22+((I3399-Predictive_Model!$B$23)/Predictive_Model!$C$23)*Predictive_Model!$D$23+((L3399-Predictive_Model!$B$24)/Predictive_Model!$C$24)*Predictive_Model!$D$24+((M3399-Predictive_Model!$B$25)/Predictive_Model!$C$25)*Predictive_Model!$D$25+IF(C3399="Male",Predictive_Model!$D$31,IF(C3399="Other",Predictive_Model!$D$32,0))+IF(D3399="Premium",Predictive_Model!$D$34,IF(D3399="Standard",Predictive_Model!$D$35,0))+IF(G3399="Asia",Predictive_Model!$D$37,IF(G3399="Europe",Predictive_Model!$D$38,IF(G3399="North America",Predictive_Model!$D$39,IF(G3399="Oceania",Predictive_Model!$D$40,IF(G3399="South America",Predictive_Model!$D$41,0)))))+IF(H3399="Laptop",Predictive_Model!$D$43,IF(H3399="Mobile",Predictive_Model!$D$44,IF(H3399="TV",Predictive_Model!$D$45,IF(H3399="Tablet",Predictive_Model!$D$46,0))))+IF(K3399="Crypto",Predictive_Model!$D$48,IF(K3399="Debit Card",Predictive_Model!$D$49,IF(K3399="Gift Card",Predictive_Model!$D$50,IF(K3399="PayPal",Predictive_Model!$D$51,0))))+IF(N3399="Comedy",Predictive_Model!$D$53,IF(N3399="Documentary",Predictive_Model!$D$54,IF(N3399="Drama",Predictive_Model!$D$55,IF(N3399="Horror",Predictive_Model!$D$56,IF(N3399="Romance",Predictive_Model!$D$57,IF(N3399="Sci-Fi",Predictive_Model!$D$58,0)))))))))</f>
        <v>0.99653096102891825</v>
      </c>
      <c r="V3399" s="3" t="str">
        <f t="shared" si="536"/>
        <v>Critical</v>
      </c>
      <c r="W3399" s="6">
        <f t="shared" si="537"/>
        <v>8.99</v>
      </c>
      <c r="X3399" s="3" t="str">
        <f t="shared" si="538"/>
        <v>Priority 2</v>
      </c>
      <c r="Y3399" s="3" t="str">
        <f t="shared" si="539"/>
        <v>OK</v>
      </c>
    </row>
    <row r="3400" spans="1:25" x14ac:dyDescent="0.25">
      <c r="A3400" s="3" t="str">
        <f>Raw_Data!A3400</f>
        <v>362b51e7-e0eb-49f2-aa16-2e94b8062820</v>
      </c>
      <c r="B3400" s="3">
        <f>Raw_Data!B3400</f>
        <v>34</v>
      </c>
      <c r="C3400" s="3" t="str">
        <f>Raw_Data!C3400</f>
        <v>Male</v>
      </c>
      <c r="D3400" s="3" t="str">
        <f>Raw_Data!D3400</f>
        <v>Standard</v>
      </c>
      <c r="E3400" s="3">
        <f>Raw_Data!E3400</f>
        <v>1.22</v>
      </c>
      <c r="F3400" s="3">
        <f>Raw_Data!F3400</f>
        <v>9</v>
      </c>
      <c r="G3400" s="3" t="str">
        <f>Raw_Data!G3400</f>
        <v>North America</v>
      </c>
      <c r="H3400" s="3" t="str">
        <f>Raw_Data!H3400</f>
        <v>Desktop</v>
      </c>
      <c r="I3400" s="3">
        <f>Raw_Data!I3400</f>
        <v>13.99</v>
      </c>
      <c r="J3400" s="3">
        <f>Raw_Data!J3400</f>
        <v>0</v>
      </c>
      <c r="K3400" s="3" t="str">
        <f>Raw_Data!K3400</f>
        <v>Debit Card</v>
      </c>
      <c r="L3400" s="3">
        <f>Raw_Data!L3400</f>
        <v>5</v>
      </c>
      <c r="M3400" s="3">
        <f>Raw_Data!M3400</f>
        <v>0.12</v>
      </c>
      <c r="N3400" s="3" t="str">
        <f>Raw_Data!N3400</f>
        <v>Action</v>
      </c>
      <c r="O3400" s="3" t="str">
        <f t="shared" si="530"/>
        <v>25-34</v>
      </c>
      <c r="P3400" s="3" t="str">
        <f t="shared" si="531"/>
        <v>&lt;10h</v>
      </c>
      <c r="Q3400" s="3" t="str">
        <f t="shared" si="532"/>
        <v>8-21d</v>
      </c>
      <c r="R3400" s="3" t="str">
        <f t="shared" si="533"/>
        <v>Medium</v>
      </c>
      <c r="S3400" s="3" t="str">
        <f t="shared" si="534"/>
        <v>Mid</v>
      </c>
      <c r="T3400" s="3" t="str">
        <f t="shared" si="535"/>
        <v>Active</v>
      </c>
      <c r="U3400" s="4">
        <f>1/(1+EXP(-(Predictive_Model!$B$5+((B3400-Predictive_Model!$B$20)/Predictive_Model!$C$20)*Predictive_Model!$D$20+((E3400-Predictive_Model!$B$21)/Predictive_Model!$C$21)*Predictive_Model!$D$21+((F3400-Predictive_Model!$B$22)/Predictive_Model!$C$22)*Predictive_Model!$D$22+((I3400-Predictive_Model!$B$23)/Predictive_Model!$C$23)*Predictive_Model!$D$23+((L3400-Predictive_Model!$B$24)/Predictive_Model!$C$24)*Predictive_Model!$D$24+((M3400-Predictive_Model!$B$25)/Predictive_Model!$C$25)*Predictive_Model!$D$25+IF(C3400="Male",Predictive_Model!$D$31,IF(C3400="Other",Predictive_Model!$D$32,0))+IF(D3400="Premium",Predictive_Model!$D$34,IF(D3400="Standard",Predictive_Model!$D$35,0))+IF(G3400="Asia",Predictive_Model!$D$37,IF(G3400="Europe",Predictive_Model!$D$38,IF(G3400="North America",Predictive_Model!$D$39,IF(G3400="Oceania",Predictive_Model!$D$40,IF(G3400="South America",Predictive_Model!$D$41,0)))))+IF(H3400="Laptop",Predictive_Model!$D$43,IF(H3400="Mobile",Predictive_Model!$D$44,IF(H3400="TV",Predictive_Model!$D$45,IF(H3400="Tablet",Predictive_Model!$D$46,0))))+IF(K3400="Crypto",Predictive_Model!$D$48,IF(K3400="Debit Card",Predictive_Model!$D$49,IF(K3400="Gift Card",Predictive_Model!$D$50,IF(K3400="PayPal",Predictive_Model!$D$51,0))))+IF(N3400="Comedy",Predictive_Model!$D$53,IF(N3400="Documentary",Predictive_Model!$D$54,IF(N3400="Drama",Predictive_Model!$D$55,IF(N3400="Horror",Predictive_Model!$D$56,IF(N3400="Romance",Predictive_Model!$D$57,IF(N3400="Sci-Fi",Predictive_Model!$D$58,0)))))))))</f>
        <v>0.66263815133230863</v>
      </c>
      <c r="V3400" s="3" t="str">
        <f t="shared" si="536"/>
        <v>High</v>
      </c>
      <c r="W3400" s="6">
        <f t="shared" si="537"/>
        <v>9.2703077371389977</v>
      </c>
      <c r="X3400" s="3" t="str">
        <f t="shared" si="538"/>
        <v>Monitor</v>
      </c>
      <c r="Y3400" s="3" t="str">
        <f t="shared" si="539"/>
        <v>OK</v>
      </c>
    </row>
    <row r="3401" spans="1:25" x14ac:dyDescent="0.25">
      <c r="A3401" s="3" t="str">
        <f>Raw_Data!A3401</f>
        <v>759ff976-7636-4958-8a91-acb48aa80dfe</v>
      </c>
      <c r="B3401" s="3">
        <f>Raw_Data!B3401</f>
        <v>49</v>
      </c>
      <c r="C3401" s="3" t="str">
        <f>Raw_Data!C3401</f>
        <v>Female</v>
      </c>
      <c r="D3401" s="3" t="str">
        <f>Raw_Data!D3401</f>
        <v>Basic</v>
      </c>
      <c r="E3401" s="3">
        <f>Raw_Data!E3401</f>
        <v>9.81</v>
      </c>
      <c r="F3401" s="3">
        <f>Raw_Data!F3401</f>
        <v>39</v>
      </c>
      <c r="G3401" s="3" t="str">
        <f>Raw_Data!G3401</f>
        <v>Oceania</v>
      </c>
      <c r="H3401" s="3" t="str">
        <f>Raw_Data!H3401</f>
        <v>TV</v>
      </c>
      <c r="I3401" s="3">
        <f>Raw_Data!I3401</f>
        <v>8.99</v>
      </c>
      <c r="J3401" s="3">
        <f>Raw_Data!J3401</f>
        <v>1</v>
      </c>
      <c r="K3401" s="3" t="str">
        <f>Raw_Data!K3401</f>
        <v>PayPal</v>
      </c>
      <c r="L3401" s="3">
        <f>Raw_Data!L3401</f>
        <v>5</v>
      </c>
      <c r="M3401" s="3">
        <f>Raw_Data!M3401</f>
        <v>0.25</v>
      </c>
      <c r="N3401" s="3" t="str">
        <f>Raw_Data!N3401</f>
        <v>Sci-Fi</v>
      </c>
      <c r="O3401" s="3" t="str">
        <f t="shared" si="530"/>
        <v>45-54</v>
      </c>
      <c r="P3401" s="3" t="str">
        <f t="shared" si="531"/>
        <v>&lt;10h</v>
      </c>
      <c r="Q3401" s="3" t="str">
        <f t="shared" si="532"/>
        <v>22-45d</v>
      </c>
      <c r="R3401" s="3" t="str">
        <f t="shared" si="533"/>
        <v>Medium</v>
      </c>
      <c r="S3401" s="3" t="str">
        <f t="shared" si="534"/>
        <v>Low</v>
      </c>
      <c r="T3401" s="3" t="str">
        <f t="shared" si="535"/>
        <v>Churned</v>
      </c>
      <c r="U3401" s="4">
        <f>1/(1+EXP(-(Predictive_Model!$B$5+((B3401-Predictive_Model!$B$20)/Predictive_Model!$C$20)*Predictive_Model!$D$20+((E3401-Predictive_Model!$B$21)/Predictive_Model!$C$21)*Predictive_Model!$D$21+((F3401-Predictive_Model!$B$22)/Predictive_Model!$C$22)*Predictive_Model!$D$22+((I3401-Predictive_Model!$B$23)/Predictive_Model!$C$23)*Predictive_Model!$D$23+((L3401-Predictive_Model!$B$24)/Predictive_Model!$C$24)*Predictive_Model!$D$24+((M3401-Predictive_Model!$B$25)/Predictive_Model!$C$25)*Predictive_Model!$D$25+IF(C3401="Male",Predictive_Model!$D$31,IF(C3401="Other",Predictive_Model!$D$32,0))+IF(D3401="Premium",Predictive_Model!$D$34,IF(D3401="Standard",Predictive_Model!$D$35,0))+IF(G3401="Asia",Predictive_Model!$D$37,IF(G3401="Europe",Predictive_Model!$D$38,IF(G3401="North America",Predictive_Model!$D$39,IF(G3401="Oceania",Predictive_Model!$D$40,IF(G3401="South America",Predictive_Model!$D$41,0)))))+IF(H3401="Laptop",Predictive_Model!$D$43,IF(H3401="Mobile",Predictive_Model!$D$44,IF(H3401="TV",Predictive_Model!$D$45,IF(H3401="Tablet",Predictive_Model!$D$46,0))))+IF(K3401="Crypto",Predictive_Model!$D$48,IF(K3401="Debit Card",Predictive_Model!$D$49,IF(K3401="Gift Card",Predictive_Model!$D$50,IF(K3401="PayPal",Predictive_Model!$D$51,0))))+IF(N3401="Comedy",Predictive_Model!$D$53,IF(N3401="Documentary",Predictive_Model!$D$54,IF(N3401="Drama",Predictive_Model!$D$55,IF(N3401="Horror",Predictive_Model!$D$56,IF(N3401="Romance",Predictive_Model!$D$57,IF(N3401="Sci-Fi",Predictive_Model!$D$58,0)))))))))</f>
        <v>0.95279989697923506</v>
      </c>
      <c r="V3401" s="3" t="str">
        <f t="shared" si="536"/>
        <v>Critical</v>
      </c>
      <c r="W3401" s="6">
        <f t="shared" si="537"/>
        <v>8.99</v>
      </c>
      <c r="X3401" s="3" t="str">
        <f t="shared" si="538"/>
        <v>Priority 2</v>
      </c>
      <c r="Y3401" s="3" t="str">
        <f t="shared" si="539"/>
        <v>OK</v>
      </c>
    </row>
    <row r="3402" spans="1:25" x14ac:dyDescent="0.25">
      <c r="A3402" s="3" t="str">
        <f>Raw_Data!A3402</f>
        <v>33522bd5-ca92-4999-9077-ded7f2fb1e49</v>
      </c>
      <c r="B3402" s="3">
        <f>Raw_Data!B3402</f>
        <v>55</v>
      </c>
      <c r="C3402" s="3" t="str">
        <f>Raw_Data!C3402</f>
        <v>Other</v>
      </c>
      <c r="D3402" s="3" t="str">
        <f>Raw_Data!D3402</f>
        <v>Premium</v>
      </c>
      <c r="E3402" s="3">
        <f>Raw_Data!E3402</f>
        <v>3.15</v>
      </c>
      <c r="F3402" s="3">
        <f>Raw_Data!F3402</f>
        <v>51</v>
      </c>
      <c r="G3402" s="3" t="str">
        <f>Raw_Data!G3402</f>
        <v>Asia</v>
      </c>
      <c r="H3402" s="3" t="str">
        <f>Raw_Data!H3402</f>
        <v>Tablet</v>
      </c>
      <c r="I3402" s="3">
        <f>Raw_Data!I3402</f>
        <v>17.989999999999998</v>
      </c>
      <c r="J3402" s="3">
        <f>Raw_Data!J3402</f>
        <v>1</v>
      </c>
      <c r="K3402" s="3" t="str">
        <f>Raw_Data!K3402</f>
        <v>Debit Card</v>
      </c>
      <c r="L3402" s="3">
        <f>Raw_Data!L3402</f>
        <v>5</v>
      </c>
      <c r="M3402" s="3">
        <f>Raw_Data!M3402</f>
        <v>0.06</v>
      </c>
      <c r="N3402" s="3" t="str">
        <f>Raw_Data!N3402</f>
        <v>Sci-Fi</v>
      </c>
      <c r="O3402" s="3" t="str">
        <f t="shared" si="530"/>
        <v>55-70</v>
      </c>
      <c r="P3402" s="3" t="str">
        <f t="shared" si="531"/>
        <v>&lt;10h</v>
      </c>
      <c r="Q3402" s="3" t="str">
        <f t="shared" si="532"/>
        <v>46-60d</v>
      </c>
      <c r="R3402" s="3" t="str">
        <f t="shared" si="533"/>
        <v>Low</v>
      </c>
      <c r="S3402" s="3" t="str">
        <f t="shared" si="534"/>
        <v>High</v>
      </c>
      <c r="T3402" s="3" t="str">
        <f t="shared" si="535"/>
        <v>Churned</v>
      </c>
      <c r="U3402" s="4">
        <f>1/(1+EXP(-(Predictive_Model!$B$5+((B3402-Predictive_Model!$B$20)/Predictive_Model!$C$20)*Predictive_Model!$D$20+((E3402-Predictive_Model!$B$21)/Predictive_Model!$C$21)*Predictive_Model!$D$21+((F3402-Predictive_Model!$B$22)/Predictive_Model!$C$22)*Predictive_Model!$D$22+((I3402-Predictive_Model!$B$23)/Predictive_Model!$C$23)*Predictive_Model!$D$23+((L3402-Predictive_Model!$B$24)/Predictive_Model!$C$24)*Predictive_Model!$D$24+((M3402-Predictive_Model!$B$25)/Predictive_Model!$C$25)*Predictive_Model!$D$25+IF(C3402="Male",Predictive_Model!$D$31,IF(C3402="Other",Predictive_Model!$D$32,0))+IF(D3402="Premium",Predictive_Model!$D$34,IF(D3402="Standard",Predictive_Model!$D$35,0))+IF(G3402="Asia",Predictive_Model!$D$37,IF(G3402="Europe",Predictive_Model!$D$38,IF(G3402="North America",Predictive_Model!$D$39,IF(G3402="Oceania",Predictive_Model!$D$40,IF(G3402="South America",Predictive_Model!$D$41,0)))))+IF(H3402="Laptop",Predictive_Model!$D$43,IF(H3402="Mobile",Predictive_Model!$D$44,IF(H3402="TV",Predictive_Model!$D$45,IF(H3402="Tablet",Predictive_Model!$D$46,0))))+IF(K3402="Crypto",Predictive_Model!$D$48,IF(K3402="Debit Card",Predictive_Model!$D$49,IF(K3402="Gift Card",Predictive_Model!$D$50,IF(K3402="PayPal",Predictive_Model!$D$51,0))))+IF(N3402="Comedy",Predictive_Model!$D$53,IF(N3402="Documentary",Predictive_Model!$D$54,IF(N3402="Drama",Predictive_Model!$D$55,IF(N3402="Horror",Predictive_Model!$D$56,IF(N3402="Romance",Predictive_Model!$D$57,IF(N3402="Sci-Fi",Predictive_Model!$D$58,0)))))))))</f>
        <v>0.99464970549274356</v>
      </c>
      <c r="V3402" s="3" t="str">
        <f t="shared" si="536"/>
        <v>Critical</v>
      </c>
      <c r="W3402" s="6">
        <f t="shared" si="537"/>
        <v>17.989999999999998</v>
      </c>
      <c r="X3402" s="3" t="str">
        <f t="shared" si="538"/>
        <v>Priority 1</v>
      </c>
      <c r="Y3402" s="3" t="str">
        <f t="shared" si="539"/>
        <v>OK</v>
      </c>
    </row>
    <row r="3403" spans="1:25" x14ac:dyDescent="0.25">
      <c r="A3403" s="3" t="str">
        <f>Raw_Data!A3403</f>
        <v>32d86b8c-cf94-4d2e-9963-baae45c6b1ea</v>
      </c>
      <c r="B3403" s="3">
        <f>Raw_Data!B3403</f>
        <v>61</v>
      </c>
      <c r="C3403" s="3" t="str">
        <f>Raw_Data!C3403</f>
        <v>Male</v>
      </c>
      <c r="D3403" s="3" t="str">
        <f>Raw_Data!D3403</f>
        <v>Basic</v>
      </c>
      <c r="E3403" s="3">
        <f>Raw_Data!E3403</f>
        <v>1.1000000000000001</v>
      </c>
      <c r="F3403" s="3">
        <f>Raw_Data!F3403</f>
        <v>2</v>
      </c>
      <c r="G3403" s="3" t="str">
        <f>Raw_Data!G3403</f>
        <v>South America</v>
      </c>
      <c r="H3403" s="3" t="str">
        <f>Raw_Data!H3403</f>
        <v>Laptop</v>
      </c>
      <c r="I3403" s="3">
        <f>Raw_Data!I3403</f>
        <v>8.99</v>
      </c>
      <c r="J3403" s="3">
        <f>Raw_Data!J3403</f>
        <v>1</v>
      </c>
      <c r="K3403" s="3" t="str">
        <f>Raw_Data!K3403</f>
        <v>PayPal</v>
      </c>
      <c r="L3403" s="3">
        <f>Raw_Data!L3403</f>
        <v>5</v>
      </c>
      <c r="M3403" s="3">
        <f>Raw_Data!M3403</f>
        <v>0.37</v>
      </c>
      <c r="N3403" s="3" t="str">
        <f>Raw_Data!N3403</f>
        <v>Romance</v>
      </c>
      <c r="O3403" s="3" t="str">
        <f t="shared" si="530"/>
        <v>55-70</v>
      </c>
      <c r="P3403" s="3" t="str">
        <f t="shared" si="531"/>
        <v>&lt;10h</v>
      </c>
      <c r="Q3403" s="3" t="str">
        <f t="shared" si="532"/>
        <v>0-7d</v>
      </c>
      <c r="R3403" s="3" t="str">
        <f t="shared" si="533"/>
        <v>Medium</v>
      </c>
      <c r="S3403" s="3" t="str">
        <f t="shared" si="534"/>
        <v>Low</v>
      </c>
      <c r="T3403" s="3" t="str">
        <f t="shared" si="535"/>
        <v>Churned</v>
      </c>
      <c r="U3403" s="4">
        <f>1/(1+EXP(-(Predictive_Model!$B$5+((B3403-Predictive_Model!$B$20)/Predictive_Model!$C$20)*Predictive_Model!$D$20+((E3403-Predictive_Model!$B$21)/Predictive_Model!$C$21)*Predictive_Model!$D$21+((F3403-Predictive_Model!$B$22)/Predictive_Model!$C$22)*Predictive_Model!$D$22+((I3403-Predictive_Model!$B$23)/Predictive_Model!$C$23)*Predictive_Model!$D$23+((L3403-Predictive_Model!$B$24)/Predictive_Model!$C$24)*Predictive_Model!$D$24+((M3403-Predictive_Model!$B$25)/Predictive_Model!$C$25)*Predictive_Model!$D$25+IF(C3403="Male",Predictive_Model!$D$31,IF(C3403="Other",Predictive_Model!$D$32,0))+IF(D3403="Premium",Predictive_Model!$D$34,IF(D3403="Standard",Predictive_Model!$D$35,0))+IF(G3403="Asia",Predictive_Model!$D$37,IF(G3403="Europe",Predictive_Model!$D$38,IF(G3403="North America",Predictive_Model!$D$39,IF(G3403="Oceania",Predictive_Model!$D$40,IF(G3403="South America",Predictive_Model!$D$41,0)))))+IF(H3403="Laptop",Predictive_Model!$D$43,IF(H3403="Mobile",Predictive_Model!$D$44,IF(H3403="TV",Predictive_Model!$D$45,IF(H3403="Tablet",Predictive_Model!$D$46,0))))+IF(K3403="Crypto",Predictive_Model!$D$48,IF(K3403="Debit Card",Predictive_Model!$D$49,IF(K3403="Gift Card",Predictive_Model!$D$50,IF(K3403="PayPal",Predictive_Model!$D$51,0))))+IF(N3403="Comedy",Predictive_Model!$D$53,IF(N3403="Documentary",Predictive_Model!$D$54,IF(N3403="Drama",Predictive_Model!$D$55,IF(N3403="Horror",Predictive_Model!$D$56,IF(N3403="Romance",Predictive_Model!$D$57,IF(N3403="Sci-Fi",Predictive_Model!$D$58,0)))))))))</f>
        <v>0.65549659997864462</v>
      </c>
      <c r="V3403" s="3" t="str">
        <f t="shared" si="536"/>
        <v>High</v>
      </c>
      <c r="W3403" s="6">
        <f t="shared" si="537"/>
        <v>8.99</v>
      </c>
      <c r="X3403" s="3" t="str">
        <f t="shared" si="538"/>
        <v>Monitor</v>
      </c>
      <c r="Y3403" s="3" t="str">
        <f t="shared" si="539"/>
        <v>OK</v>
      </c>
    </row>
    <row r="3404" spans="1:25" x14ac:dyDescent="0.25">
      <c r="A3404" s="3" t="str">
        <f>Raw_Data!A3404</f>
        <v>b58920d7-b06e-4602-8f17-6351acee76bb</v>
      </c>
      <c r="B3404" s="3">
        <f>Raw_Data!B3404</f>
        <v>33</v>
      </c>
      <c r="C3404" s="3" t="str">
        <f>Raw_Data!C3404</f>
        <v>Female</v>
      </c>
      <c r="D3404" s="3" t="str">
        <f>Raw_Data!D3404</f>
        <v>Standard</v>
      </c>
      <c r="E3404" s="3">
        <f>Raw_Data!E3404</f>
        <v>32.18</v>
      </c>
      <c r="F3404" s="3">
        <f>Raw_Data!F3404</f>
        <v>29</v>
      </c>
      <c r="G3404" s="3" t="str">
        <f>Raw_Data!G3404</f>
        <v>South America</v>
      </c>
      <c r="H3404" s="3" t="str">
        <f>Raw_Data!H3404</f>
        <v>Desktop</v>
      </c>
      <c r="I3404" s="3">
        <f>Raw_Data!I3404</f>
        <v>13.99</v>
      </c>
      <c r="J3404" s="3">
        <f>Raw_Data!J3404</f>
        <v>0</v>
      </c>
      <c r="K3404" s="3" t="str">
        <f>Raw_Data!K3404</f>
        <v>PayPal</v>
      </c>
      <c r="L3404" s="3">
        <f>Raw_Data!L3404</f>
        <v>1</v>
      </c>
      <c r="M3404" s="3">
        <f>Raw_Data!M3404</f>
        <v>1.07</v>
      </c>
      <c r="N3404" s="3" t="str">
        <f>Raw_Data!N3404</f>
        <v>Action</v>
      </c>
      <c r="O3404" s="3" t="str">
        <f t="shared" si="530"/>
        <v>25-34</v>
      </c>
      <c r="P3404" s="3" t="str">
        <f t="shared" si="531"/>
        <v>25-49h</v>
      </c>
      <c r="Q3404" s="3" t="str">
        <f t="shared" si="532"/>
        <v>22-45d</v>
      </c>
      <c r="R3404" s="3" t="str">
        <f t="shared" si="533"/>
        <v>Medium</v>
      </c>
      <c r="S3404" s="3" t="str">
        <f t="shared" si="534"/>
        <v>Mid</v>
      </c>
      <c r="T3404" s="3" t="str">
        <f t="shared" si="535"/>
        <v>Active</v>
      </c>
      <c r="U3404" s="4">
        <f>1/(1+EXP(-(Predictive_Model!$B$5+((B3404-Predictive_Model!$B$20)/Predictive_Model!$C$20)*Predictive_Model!$D$20+((E3404-Predictive_Model!$B$21)/Predictive_Model!$C$21)*Predictive_Model!$D$21+((F3404-Predictive_Model!$B$22)/Predictive_Model!$C$22)*Predictive_Model!$D$22+((I3404-Predictive_Model!$B$23)/Predictive_Model!$C$23)*Predictive_Model!$D$23+((L3404-Predictive_Model!$B$24)/Predictive_Model!$C$24)*Predictive_Model!$D$24+((M3404-Predictive_Model!$B$25)/Predictive_Model!$C$25)*Predictive_Model!$D$25+IF(C3404="Male",Predictive_Model!$D$31,IF(C3404="Other",Predictive_Model!$D$32,0))+IF(D3404="Premium",Predictive_Model!$D$34,IF(D3404="Standard",Predictive_Model!$D$35,0))+IF(G3404="Asia",Predictive_Model!$D$37,IF(G3404="Europe",Predictive_Model!$D$38,IF(G3404="North America",Predictive_Model!$D$39,IF(G3404="Oceania",Predictive_Model!$D$40,IF(G3404="South America",Predictive_Model!$D$41,0)))))+IF(H3404="Laptop",Predictive_Model!$D$43,IF(H3404="Mobile",Predictive_Model!$D$44,IF(H3404="TV",Predictive_Model!$D$45,IF(H3404="Tablet",Predictive_Model!$D$46,0))))+IF(K3404="Crypto",Predictive_Model!$D$48,IF(K3404="Debit Card",Predictive_Model!$D$49,IF(K3404="Gift Card",Predictive_Model!$D$50,IF(K3404="PayPal",Predictive_Model!$D$51,0))))+IF(N3404="Comedy",Predictive_Model!$D$53,IF(N3404="Documentary",Predictive_Model!$D$54,IF(N3404="Drama",Predictive_Model!$D$55,IF(N3404="Horror",Predictive_Model!$D$56,IF(N3404="Romance",Predictive_Model!$D$57,IF(N3404="Sci-Fi",Predictive_Model!$D$58,0)))))))))</f>
        <v>9.2108326025340231E-3</v>
      </c>
      <c r="V3404" s="3" t="str">
        <f t="shared" si="536"/>
        <v>Low</v>
      </c>
      <c r="W3404" s="6">
        <f t="shared" si="537"/>
        <v>0.12885954810945099</v>
      </c>
      <c r="X3404" s="3" t="str">
        <f t="shared" si="538"/>
        <v>Monitor</v>
      </c>
      <c r="Y3404" s="3" t="str">
        <f t="shared" si="539"/>
        <v>OK</v>
      </c>
    </row>
    <row r="3405" spans="1:25" x14ac:dyDescent="0.25">
      <c r="A3405" s="3" t="str">
        <f>Raw_Data!A3405</f>
        <v>40426e9f-3686-43a6-b231-f0d6d435df43</v>
      </c>
      <c r="B3405" s="3">
        <f>Raw_Data!B3405</f>
        <v>34</v>
      </c>
      <c r="C3405" s="3" t="str">
        <f>Raw_Data!C3405</f>
        <v>Male</v>
      </c>
      <c r="D3405" s="3" t="str">
        <f>Raw_Data!D3405</f>
        <v>Premium</v>
      </c>
      <c r="E3405" s="3">
        <f>Raw_Data!E3405</f>
        <v>3.58</v>
      </c>
      <c r="F3405" s="3">
        <f>Raw_Data!F3405</f>
        <v>4</v>
      </c>
      <c r="G3405" s="3" t="str">
        <f>Raw_Data!G3405</f>
        <v>Europe</v>
      </c>
      <c r="H3405" s="3" t="str">
        <f>Raw_Data!H3405</f>
        <v>Desktop</v>
      </c>
      <c r="I3405" s="3">
        <f>Raw_Data!I3405</f>
        <v>17.989999999999998</v>
      </c>
      <c r="J3405" s="3">
        <f>Raw_Data!J3405</f>
        <v>0</v>
      </c>
      <c r="K3405" s="3" t="str">
        <f>Raw_Data!K3405</f>
        <v>Gift Card</v>
      </c>
      <c r="L3405" s="3">
        <f>Raw_Data!L3405</f>
        <v>1</v>
      </c>
      <c r="M3405" s="3">
        <f>Raw_Data!M3405</f>
        <v>0.72</v>
      </c>
      <c r="N3405" s="3" t="str">
        <f>Raw_Data!N3405</f>
        <v>Sci-Fi</v>
      </c>
      <c r="O3405" s="3" t="str">
        <f t="shared" si="530"/>
        <v>25-34</v>
      </c>
      <c r="P3405" s="3" t="str">
        <f t="shared" si="531"/>
        <v>&lt;10h</v>
      </c>
      <c r="Q3405" s="3" t="str">
        <f t="shared" si="532"/>
        <v>0-7d</v>
      </c>
      <c r="R3405" s="3" t="str">
        <f t="shared" si="533"/>
        <v>Medium</v>
      </c>
      <c r="S3405" s="3" t="str">
        <f t="shared" si="534"/>
        <v>High</v>
      </c>
      <c r="T3405" s="3" t="str">
        <f t="shared" si="535"/>
        <v>Active</v>
      </c>
      <c r="U3405" s="4">
        <f>1/(1+EXP(-(Predictive_Model!$B$5+((B3405-Predictive_Model!$B$20)/Predictive_Model!$C$20)*Predictive_Model!$D$20+((E3405-Predictive_Model!$B$21)/Predictive_Model!$C$21)*Predictive_Model!$D$21+((F3405-Predictive_Model!$B$22)/Predictive_Model!$C$22)*Predictive_Model!$D$22+((I3405-Predictive_Model!$B$23)/Predictive_Model!$C$23)*Predictive_Model!$D$23+((L3405-Predictive_Model!$B$24)/Predictive_Model!$C$24)*Predictive_Model!$D$24+((M3405-Predictive_Model!$B$25)/Predictive_Model!$C$25)*Predictive_Model!$D$25+IF(C3405="Male",Predictive_Model!$D$31,IF(C3405="Other",Predictive_Model!$D$32,0))+IF(D3405="Premium",Predictive_Model!$D$34,IF(D3405="Standard",Predictive_Model!$D$35,0))+IF(G3405="Asia",Predictive_Model!$D$37,IF(G3405="Europe",Predictive_Model!$D$38,IF(G3405="North America",Predictive_Model!$D$39,IF(G3405="Oceania",Predictive_Model!$D$40,IF(G3405="South America",Predictive_Model!$D$41,0)))))+IF(H3405="Laptop",Predictive_Model!$D$43,IF(H3405="Mobile",Predictive_Model!$D$44,IF(H3405="TV",Predictive_Model!$D$45,IF(H3405="Tablet",Predictive_Model!$D$46,0))))+IF(K3405="Crypto",Predictive_Model!$D$48,IF(K3405="Debit Card",Predictive_Model!$D$49,IF(K3405="Gift Card",Predictive_Model!$D$50,IF(K3405="PayPal",Predictive_Model!$D$51,0))))+IF(N3405="Comedy",Predictive_Model!$D$53,IF(N3405="Documentary",Predictive_Model!$D$54,IF(N3405="Drama",Predictive_Model!$D$55,IF(N3405="Horror",Predictive_Model!$D$56,IF(N3405="Romance",Predictive_Model!$D$57,IF(N3405="Sci-Fi",Predictive_Model!$D$58,0)))))))))</f>
        <v>0.52876085588113209</v>
      </c>
      <c r="V3405" s="3" t="str">
        <f t="shared" si="536"/>
        <v>High</v>
      </c>
      <c r="W3405" s="6">
        <f t="shared" si="537"/>
        <v>9.5124077973015648</v>
      </c>
      <c r="X3405" s="3" t="str">
        <f t="shared" si="538"/>
        <v>Monitor</v>
      </c>
      <c r="Y3405" s="3" t="str">
        <f t="shared" si="539"/>
        <v>OK</v>
      </c>
    </row>
    <row r="3406" spans="1:25" x14ac:dyDescent="0.25">
      <c r="A3406" s="3" t="str">
        <f>Raw_Data!A3406</f>
        <v>34ce66fa-96d9-43d5-a840-7d0f624e6686</v>
      </c>
      <c r="B3406" s="3">
        <f>Raw_Data!B3406</f>
        <v>69</v>
      </c>
      <c r="C3406" s="3" t="str">
        <f>Raw_Data!C3406</f>
        <v>Male</v>
      </c>
      <c r="D3406" s="3" t="str">
        <f>Raw_Data!D3406</f>
        <v>Basic</v>
      </c>
      <c r="E3406" s="3">
        <f>Raw_Data!E3406</f>
        <v>1.07</v>
      </c>
      <c r="F3406" s="3">
        <f>Raw_Data!F3406</f>
        <v>47</v>
      </c>
      <c r="G3406" s="3" t="str">
        <f>Raw_Data!G3406</f>
        <v>Europe</v>
      </c>
      <c r="H3406" s="3" t="str">
        <f>Raw_Data!H3406</f>
        <v>Mobile</v>
      </c>
      <c r="I3406" s="3">
        <f>Raw_Data!I3406</f>
        <v>8.99</v>
      </c>
      <c r="J3406" s="3">
        <f>Raw_Data!J3406</f>
        <v>1</v>
      </c>
      <c r="K3406" s="3" t="str">
        <f>Raw_Data!K3406</f>
        <v>PayPal</v>
      </c>
      <c r="L3406" s="3">
        <f>Raw_Data!L3406</f>
        <v>2</v>
      </c>
      <c r="M3406" s="3">
        <f>Raw_Data!M3406</f>
        <v>0.02</v>
      </c>
      <c r="N3406" s="3" t="str">
        <f>Raw_Data!N3406</f>
        <v>Action</v>
      </c>
      <c r="O3406" s="3" t="str">
        <f t="shared" si="530"/>
        <v>55-70</v>
      </c>
      <c r="P3406" s="3" t="str">
        <f t="shared" si="531"/>
        <v>&lt;10h</v>
      </c>
      <c r="Q3406" s="3" t="str">
        <f t="shared" si="532"/>
        <v>46-60d</v>
      </c>
      <c r="R3406" s="3" t="str">
        <f t="shared" si="533"/>
        <v>Low</v>
      </c>
      <c r="S3406" s="3" t="str">
        <f t="shared" si="534"/>
        <v>Low</v>
      </c>
      <c r="T3406" s="3" t="str">
        <f t="shared" si="535"/>
        <v>Churned</v>
      </c>
      <c r="U3406" s="4">
        <f>1/(1+EXP(-(Predictive_Model!$B$5+((B3406-Predictive_Model!$B$20)/Predictive_Model!$C$20)*Predictive_Model!$D$20+((E3406-Predictive_Model!$B$21)/Predictive_Model!$C$21)*Predictive_Model!$D$21+((F3406-Predictive_Model!$B$22)/Predictive_Model!$C$22)*Predictive_Model!$D$22+((I3406-Predictive_Model!$B$23)/Predictive_Model!$C$23)*Predictive_Model!$D$23+((L3406-Predictive_Model!$B$24)/Predictive_Model!$C$24)*Predictive_Model!$D$24+((M3406-Predictive_Model!$B$25)/Predictive_Model!$C$25)*Predictive_Model!$D$25+IF(C3406="Male",Predictive_Model!$D$31,IF(C3406="Other",Predictive_Model!$D$32,0))+IF(D3406="Premium",Predictive_Model!$D$34,IF(D3406="Standard",Predictive_Model!$D$35,0))+IF(G3406="Asia",Predictive_Model!$D$37,IF(G3406="Europe",Predictive_Model!$D$38,IF(G3406="North America",Predictive_Model!$D$39,IF(G3406="Oceania",Predictive_Model!$D$40,IF(G3406="South America",Predictive_Model!$D$41,0)))))+IF(H3406="Laptop",Predictive_Model!$D$43,IF(H3406="Mobile",Predictive_Model!$D$44,IF(H3406="TV",Predictive_Model!$D$45,IF(H3406="Tablet",Predictive_Model!$D$46,0))))+IF(K3406="Crypto",Predictive_Model!$D$48,IF(K3406="Debit Card",Predictive_Model!$D$49,IF(K3406="Gift Card",Predictive_Model!$D$50,IF(K3406="PayPal",Predictive_Model!$D$51,0))))+IF(N3406="Comedy",Predictive_Model!$D$53,IF(N3406="Documentary",Predictive_Model!$D$54,IF(N3406="Drama",Predictive_Model!$D$55,IF(N3406="Horror",Predictive_Model!$D$56,IF(N3406="Romance",Predictive_Model!$D$57,IF(N3406="Sci-Fi",Predictive_Model!$D$58,0)))))))))</f>
        <v>0.99998582572892358</v>
      </c>
      <c r="V3406" s="3" t="str">
        <f t="shared" si="536"/>
        <v>Critical</v>
      </c>
      <c r="W3406" s="6">
        <f t="shared" si="537"/>
        <v>8.99</v>
      </c>
      <c r="X3406" s="3" t="str">
        <f t="shared" si="538"/>
        <v>Priority 2</v>
      </c>
      <c r="Y3406" s="3" t="str">
        <f t="shared" si="539"/>
        <v>OK</v>
      </c>
    </row>
    <row r="3407" spans="1:25" x14ac:dyDescent="0.25">
      <c r="A3407" s="3" t="str">
        <f>Raw_Data!A3407</f>
        <v>9ae7d36b-12f9-4d0d-a13e-dbade0db9f8e</v>
      </c>
      <c r="B3407" s="3">
        <f>Raw_Data!B3407</f>
        <v>59</v>
      </c>
      <c r="C3407" s="3" t="str">
        <f>Raw_Data!C3407</f>
        <v>Male</v>
      </c>
      <c r="D3407" s="3" t="str">
        <f>Raw_Data!D3407</f>
        <v>Standard</v>
      </c>
      <c r="E3407" s="3">
        <f>Raw_Data!E3407</f>
        <v>14.46</v>
      </c>
      <c r="F3407" s="3">
        <f>Raw_Data!F3407</f>
        <v>28</v>
      </c>
      <c r="G3407" s="3" t="str">
        <f>Raw_Data!G3407</f>
        <v>Oceania</v>
      </c>
      <c r="H3407" s="3" t="str">
        <f>Raw_Data!H3407</f>
        <v>Laptop</v>
      </c>
      <c r="I3407" s="3">
        <f>Raw_Data!I3407</f>
        <v>13.99</v>
      </c>
      <c r="J3407" s="3">
        <f>Raw_Data!J3407</f>
        <v>0</v>
      </c>
      <c r="K3407" s="3" t="str">
        <f>Raw_Data!K3407</f>
        <v>Crypto</v>
      </c>
      <c r="L3407" s="3">
        <f>Raw_Data!L3407</f>
        <v>2</v>
      </c>
      <c r="M3407" s="3">
        <f>Raw_Data!M3407</f>
        <v>0.5</v>
      </c>
      <c r="N3407" s="3" t="str">
        <f>Raw_Data!N3407</f>
        <v>Horror</v>
      </c>
      <c r="O3407" s="3" t="str">
        <f t="shared" si="530"/>
        <v>55-70</v>
      </c>
      <c r="P3407" s="3" t="str">
        <f t="shared" si="531"/>
        <v>10-24h</v>
      </c>
      <c r="Q3407" s="3" t="str">
        <f t="shared" si="532"/>
        <v>22-45d</v>
      </c>
      <c r="R3407" s="3" t="str">
        <f t="shared" si="533"/>
        <v>Medium</v>
      </c>
      <c r="S3407" s="3" t="str">
        <f t="shared" si="534"/>
        <v>Mid</v>
      </c>
      <c r="T3407" s="3" t="str">
        <f t="shared" si="535"/>
        <v>Active</v>
      </c>
      <c r="U3407" s="4">
        <f>1/(1+EXP(-(Predictive_Model!$B$5+((B3407-Predictive_Model!$B$20)/Predictive_Model!$C$20)*Predictive_Model!$D$20+((E3407-Predictive_Model!$B$21)/Predictive_Model!$C$21)*Predictive_Model!$D$21+((F3407-Predictive_Model!$B$22)/Predictive_Model!$C$22)*Predictive_Model!$D$22+((I3407-Predictive_Model!$B$23)/Predictive_Model!$C$23)*Predictive_Model!$D$23+((L3407-Predictive_Model!$B$24)/Predictive_Model!$C$24)*Predictive_Model!$D$24+((M3407-Predictive_Model!$B$25)/Predictive_Model!$C$25)*Predictive_Model!$D$25+IF(C3407="Male",Predictive_Model!$D$31,IF(C3407="Other",Predictive_Model!$D$32,0))+IF(D3407="Premium",Predictive_Model!$D$34,IF(D3407="Standard",Predictive_Model!$D$35,0))+IF(G3407="Asia",Predictive_Model!$D$37,IF(G3407="Europe",Predictive_Model!$D$38,IF(G3407="North America",Predictive_Model!$D$39,IF(G3407="Oceania",Predictive_Model!$D$40,IF(G3407="South America",Predictive_Model!$D$41,0)))))+IF(H3407="Laptop",Predictive_Model!$D$43,IF(H3407="Mobile",Predictive_Model!$D$44,IF(H3407="TV",Predictive_Model!$D$45,IF(H3407="Tablet",Predictive_Model!$D$46,0))))+IF(K3407="Crypto",Predictive_Model!$D$48,IF(K3407="Debit Card",Predictive_Model!$D$49,IF(K3407="Gift Card",Predictive_Model!$D$50,IF(K3407="PayPal",Predictive_Model!$D$51,0))))+IF(N3407="Comedy",Predictive_Model!$D$53,IF(N3407="Documentary",Predictive_Model!$D$54,IF(N3407="Drama",Predictive_Model!$D$55,IF(N3407="Horror",Predictive_Model!$D$56,IF(N3407="Romance",Predictive_Model!$D$57,IF(N3407="Sci-Fi",Predictive_Model!$D$58,0)))))))))</f>
        <v>0.73741027117194036</v>
      </c>
      <c r="V3407" s="3" t="str">
        <f t="shared" si="536"/>
        <v>High</v>
      </c>
      <c r="W3407" s="6">
        <f t="shared" si="537"/>
        <v>10.316369693695446</v>
      </c>
      <c r="X3407" s="3" t="str">
        <f t="shared" si="538"/>
        <v>Priority 2</v>
      </c>
      <c r="Y3407" s="3" t="str">
        <f t="shared" si="539"/>
        <v>OK</v>
      </c>
    </row>
    <row r="3408" spans="1:25" x14ac:dyDescent="0.25">
      <c r="A3408" s="3" t="str">
        <f>Raw_Data!A3408</f>
        <v>06571e46-9baa-43e8-a233-e03930636b84</v>
      </c>
      <c r="B3408" s="3">
        <f>Raw_Data!B3408</f>
        <v>59</v>
      </c>
      <c r="C3408" s="3" t="str">
        <f>Raw_Data!C3408</f>
        <v>Female</v>
      </c>
      <c r="D3408" s="3" t="str">
        <f>Raw_Data!D3408</f>
        <v>Basic</v>
      </c>
      <c r="E3408" s="3">
        <f>Raw_Data!E3408</f>
        <v>2.44</v>
      </c>
      <c r="F3408" s="3">
        <f>Raw_Data!F3408</f>
        <v>55</v>
      </c>
      <c r="G3408" s="3" t="str">
        <f>Raw_Data!G3408</f>
        <v>Africa</v>
      </c>
      <c r="H3408" s="3" t="str">
        <f>Raw_Data!H3408</f>
        <v>Tablet</v>
      </c>
      <c r="I3408" s="3">
        <f>Raw_Data!I3408</f>
        <v>8.99</v>
      </c>
      <c r="J3408" s="3">
        <f>Raw_Data!J3408</f>
        <v>1</v>
      </c>
      <c r="K3408" s="3" t="str">
        <f>Raw_Data!K3408</f>
        <v>Crypto</v>
      </c>
      <c r="L3408" s="3">
        <f>Raw_Data!L3408</f>
        <v>1</v>
      </c>
      <c r="M3408" s="3">
        <f>Raw_Data!M3408</f>
        <v>0.04</v>
      </c>
      <c r="N3408" s="3" t="str">
        <f>Raw_Data!N3408</f>
        <v>Comedy</v>
      </c>
      <c r="O3408" s="3" t="str">
        <f t="shared" si="530"/>
        <v>55-70</v>
      </c>
      <c r="P3408" s="3" t="str">
        <f t="shared" si="531"/>
        <v>&lt;10h</v>
      </c>
      <c r="Q3408" s="3" t="str">
        <f t="shared" si="532"/>
        <v>46-60d</v>
      </c>
      <c r="R3408" s="3" t="str">
        <f t="shared" si="533"/>
        <v>Low</v>
      </c>
      <c r="S3408" s="3" t="str">
        <f t="shared" si="534"/>
        <v>Low</v>
      </c>
      <c r="T3408" s="3" t="str">
        <f t="shared" si="535"/>
        <v>Churned</v>
      </c>
      <c r="U3408" s="4">
        <f>1/(1+EXP(-(Predictive_Model!$B$5+((B3408-Predictive_Model!$B$20)/Predictive_Model!$C$20)*Predictive_Model!$D$20+((E3408-Predictive_Model!$B$21)/Predictive_Model!$C$21)*Predictive_Model!$D$21+((F3408-Predictive_Model!$B$22)/Predictive_Model!$C$22)*Predictive_Model!$D$22+((I3408-Predictive_Model!$B$23)/Predictive_Model!$C$23)*Predictive_Model!$D$23+((L3408-Predictive_Model!$B$24)/Predictive_Model!$C$24)*Predictive_Model!$D$24+((M3408-Predictive_Model!$B$25)/Predictive_Model!$C$25)*Predictive_Model!$D$25+IF(C3408="Male",Predictive_Model!$D$31,IF(C3408="Other",Predictive_Model!$D$32,0))+IF(D3408="Premium",Predictive_Model!$D$34,IF(D3408="Standard",Predictive_Model!$D$35,0))+IF(G3408="Asia",Predictive_Model!$D$37,IF(G3408="Europe",Predictive_Model!$D$38,IF(G3408="North America",Predictive_Model!$D$39,IF(G3408="Oceania",Predictive_Model!$D$40,IF(G3408="South America",Predictive_Model!$D$41,0)))))+IF(H3408="Laptop",Predictive_Model!$D$43,IF(H3408="Mobile",Predictive_Model!$D$44,IF(H3408="TV",Predictive_Model!$D$45,IF(H3408="Tablet",Predictive_Model!$D$46,0))))+IF(K3408="Crypto",Predictive_Model!$D$48,IF(K3408="Debit Card",Predictive_Model!$D$49,IF(K3408="Gift Card",Predictive_Model!$D$50,IF(K3408="PayPal",Predictive_Model!$D$51,0))))+IF(N3408="Comedy",Predictive_Model!$D$53,IF(N3408="Documentary",Predictive_Model!$D$54,IF(N3408="Drama",Predictive_Model!$D$55,IF(N3408="Horror",Predictive_Model!$D$56,IF(N3408="Romance",Predictive_Model!$D$57,IF(N3408="Sci-Fi",Predictive_Model!$D$58,0)))))))))</f>
        <v>0.99999643894888657</v>
      </c>
      <c r="V3408" s="3" t="str">
        <f t="shared" si="536"/>
        <v>Critical</v>
      </c>
      <c r="W3408" s="6">
        <f t="shared" si="537"/>
        <v>8.99</v>
      </c>
      <c r="X3408" s="3" t="str">
        <f t="shared" si="538"/>
        <v>Priority 2</v>
      </c>
      <c r="Y3408" s="3" t="str">
        <f t="shared" si="539"/>
        <v>OK</v>
      </c>
    </row>
    <row r="3409" spans="1:25" x14ac:dyDescent="0.25">
      <c r="A3409" s="3" t="str">
        <f>Raw_Data!A3409</f>
        <v>3fd709e6-3919-422b-a31f-5d087936d68b</v>
      </c>
      <c r="B3409" s="3">
        <f>Raw_Data!B3409</f>
        <v>21</v>
      </c>
      <c r="C3409" s="3" t="str">
        <f>Raw_Data!C3409</f>
        <v>Other</v>
      </c>
      <c r="D3409" s="3" t="str">
        <f>Raw_Data!D3409</f>
        <v>Premium</v>
      </c>
      <c r="E3409" s="3">
        <f>Raw_Data!E3409</f>
        <v>6.14</v>
      </c>
      <c r="F3409" s="3">
        <f>Raw_Data!F3409</f>
        <v>7</v>
      </c>
      <c r="G3409" s="3" t="str">
        <f>Raw_Data!G3409</f>
        <v>Europe</v>
      </c>
      <c r="H3409" s="3" t="str">
        <f>Raw_Data!H3409</f>
        <v>Desktop</v>
      </c>
      <c r="I3409" s="3">
        <f>Raw_Data!I3409</f>
        <v>17.989999999999998</v>
      </c>
      <c r="J3409" s="3">
        <f>Raw_Data!J3409</f>
        <v>0</v>
      </c>
      <c r="K3409" s="3" t="str">
        <f>Raw_Data!K3409</f>
        <v>Crypto</v>
      </c>
      <c r="L3409" s="3">
        <f>Raw_Data!L3409</f>
        <v>4</v>
      </c>
      <c r="M3409" s="3">
        <f>Raw_Data!M3409</f>
        <v>0.77</v>
      </c>
      <c r="N3409" s="3" t="str">
        <f>Raw_Data!N3409</f>
        <v>Documentary</v>
      </c>
      <c r="O3409" s="3" t="str">
        <f t="shared" si="530"/>
        <v>18-24</v>
      </c>
      <c r="P3409" s="3" t="str">
        <f t="shared" si="531"/>
        <v>&lt;10h</v>
      </c>
      <c r="Q3409" s="3" t="str">
        <f t="shared" si="532"/>
        <v>0-7d</v>
      </c>
      <c r="R3409" s="3" t="str">
        <f t="shared" si="533"/>
        <v>Medium</v>
      </c>
      <c r="S3409" s="3" t="str">
        <f t="shared" si="534"/>
        <v>High</v>
      </c>
      <c r="T3409" s="3" t="str">
        <f t="shared" si="535"/>
        <v>Active</v>
      </c>
      <c r="U3409" s="4">
        <f>1/(1+EXP(-(Predictive_Model!$B$5+((B3409-Predictive_Model!$B$20)/Predictive_Model!$C$20)*Predictive_Model!$D$20+((E3409-Predictive_Model!$B$21)/Predictive_Model!$C$21)*Predictive_Model!$D$21+((F3409-Predictive_Model!$B$22)/Predictive_Model!$C$22)*Predictive_Model!$D$22+((I3409-Predictive_Model!$B$23)/Predictive_Model!$C$23)*Predictive_Model!$D$23+((L3409-Predictive_Model!$B$24)/Predictive_Model!$C$24)*Predictive_Model!$D$24+((M3409-Predictive_Model!$B$25)/Predictive_Model!$C$25)*Predictive_Model!$D$25+IF(C3409="Male",Predictive_Model!$D$31,IF(C3409="Other",Predictive_Model!$D$32,0))+IF(D3409="Premium",Predictive_Model!$D$34,IF(D3409="Standard",Predictive_Model!$D$35,0))+IF(G3409="Asia",Predictive_Model!$D$37,IF(G3409="Europe",Predictive_Model!$D$38,IF(G3409="North America",Predictive_Model!$D$39,IF(G3409="Oceania",Predictive_Model!$D$40,IF(G3409="South America",Predictive_Model!$D$41,0)))))+IF(H3409="Laptop",Predictive_Model!$D$43,IF(H3409="Mobile",Predictive_Model!$D$44,IF(H3409="TV",Predictive_Model!$D$45,IF(H3409="Tablet",Predictive_Model!$D$46,0))))+IF(K3409="Crypto",Predictive_Model!$D$48,IF(K3409="Debit Card",Predictive_Model!$D$49,IF(K3409="Gift Card",Predictive_Model!$D$50,IF(K3409="PayPal",Predictive_Model!$D$51,0))))+IF(N3409="Comedy",Predictive_Model!$D$53,IF(N3409="Documentary",Predictive_Model!$D$54,IF(N3409="Drama",Predictive_Model!$D$55,IF(N3409="Horror",Predictive_Model!$D$56,IF(N3409="Romance",Predictive_Model!$D$57,IF(N3409="Sci-Fi",Predictive_Model!$D$58,0)))))))))</f>
        <v>4.3178615866953214E-2</v>
      </c>
      <c r="V3409" s="3" t="str">
        <f t="shared" si="536"/>
        <v>Low</v>
      </c>
      <c r="W3409" s="6">
        <f t="shared" si="537"/>
        <v>0.77678329944648827</v>
      </c>
      <c r="X3409" s="3" t="str">
        <f t="shared" si="538"/>
        <v>Monitor</v>
      </c>
      <c r="Y3409" s="3" t="str">
        <f t="shared" si="539"/>
        <v>OK</v>
      </c>
    </row>
    <row r="3410" spans="1:25" x14ac:dyDescent="0.25">
      <c r="A3410" s="3" t="str">
        <f>Raw_Data!A3410</f>
        <v>8701ef59-597f-4cb4-abf3-c2fac543e7e4</v>
      </c>
      <c r="B3410" s="3">
        <f>Raw_Data!B3410</f>
        <v>58</v>
      </c>
      <c r="C3410" s="3" t="str">
        <f>Raw_Data!C3410</f>
        <v>Other</v>
      </c>
      <c r="D3410" s="3" t="str">
        <f>Raw_Data!D3410</f>
        <v>Premium</v>
      </c>
      <c r="E3410" s="3">
        <f>Raw_Data!E3410</f>
        <v>12.9</v>
      </c>
      <c r="F3410" s="3">
        <f>Raw_Data!F3410</f>
        <v>38</v>
      </c>
      <c r="G3410" s="3" t="str">
        <f>Raw_Data!G3410</f>
        <v>Oceania</v>
      </c>
      <c r="H3410" s="3" t="str">
        <f>Raw_Data!H3410</f>
        <v>Laptop</v>
      </c>
      <c r="I3410" s="3">
        <f>Raw_Data!I3410</f>
        <v>17.989999999999998</v>
      </c>
      <c r="J3410" s="3">
        <f>Raw_Data!J3410</f>
        <v>0</v>
      </c>
      <c r="K3410" s="3" t="str">
        <f>Raw_Data!K3410</f>
        <v>Credit Card</v>
      </c>
      <c r="L3410" s="3">
        <f>Raw_Data!L3410</f>
        <v>4</v>
      </c>
      <c r="M3410" s="3">
        <f>Raw_Data!M3410</f>
        <v>0.33</v>
      </c>
      <c r="N3410" s="3" t="str">
        <f>Raw_Data!N3410</f>
        <v>Romance</v>
      </c>
      <c r="O3410" s="3" t="str">
        <f t="shared" si="530"/>
        <v>55-70</v>
      </c>
      <c r="P3410" s="3" t="str">
        <f t="shared" si="531"/>
        <v>10-24h</v>
      </c>
      <c r="Q3410" s="3" t="str">
        <f t="shared" si="532"/>
        <v>22-45d</v>
      </c>
      <c r="R3410" s="3" t="str">
        <f t="shared" si="533"/>
        <v>Medium</v>
      </c>
      <c r="S3410" s="3" t="str">
        <f t="shared" si="534"/>
        <v>High</v>
      </c>
      <c r="T3410" s="3" t="str">
        <f t="shared" si="535"/>
        <v>Active</v>
      </c>
      <c r="U3410" s="4">
        <f>1/(1+EXP(-(Predictive_Model!$B$5+((B3410-Predictive_Model!$B$20)/Predictive_Model!$C$20)*Predictive_Model!$D$20+((E3410-Predictive_Model!$B$21)/Predictive_Model!$C$21)*Predictive_Model!$D$21+((F3410-Predictive_Model!$B$22)/Predictive_Model!$C$22)*Predictive_Model!$D$22+((I3410-Predictive_Model!$B$23)/Predictive_Model!$C$23)*Predictive_Model!$D$23+((L3410-Predictive_Model!$B$24)/Predictive_Model!$C$24)*Predictive_Model!$D$24+((M3410-Predictive_Model!$B$25)/Predictive_Model!$C$25)*Predictive_Model!$D$25+IF(C3410="Male",Predictive_Model!$D$31,IF(C3410="Other",Predictive_Model!$D$32,0))+IF(D3410="Premium",Predictive_Model!$D$34,IF(D3410="Standard",Predictive_Model!$D$35,0))+IF(G3410="Asia",Predictive_Model!$D$37,IF(G3410="Europe",Predictive_Model!$D$38,IF(G3410="North America",Predictive_Model!$D$39,IF(G3410="Oceania",Predictive_Model!$D$40,IF(G3410="South America",Predictive_Model!$D$41,0)))))+IF(H3410="Laptop",Predictive_Model!$D$43,IF(H3410="Mobile",Predictive_Model!$D$44,IF(H3410="TV",Predictive_Model!$D$45,IF(H3410="Tablet",Predictive_Model!$D$46,0))))+IF(K3410="Crypto",Predictive_Model!$D$48,IF(K3410="Debit Card",Predictive_Model!$D$49,IF(K3410="Gift Card",Predictive_Model!$D$50,IF(K3410="PayPal",Predictive_Model!$D$51,0))))+IF(N3410="Comedy",Predictive_Model!$D$53,IF(N3410="Documentary",Predictive_Model!$D$54,IF(N3410="Drama",Predictive_Model!$D$55,IF(N3410="Horror",Predictive_Model!$D$56,IF(N3410="Romance",Predictive_Model!$D$57,IF(N3410="Sci-Fi",Predictive_Model!$D$58,0)))))))))</f>
        <v>0.449804103243165</v>
      </c>
      <c r="V3410" s="3" t="str">
        <f t="shared" si="536"/>
        <v>Medium</v>
      </c>
      <c r="W3410" s="6">
        <f t="shared" si="537"/>
        <v>8.0919758173445384</v>
      </c>
      <c r="X3410" s="3" t="str">
        <f t="shared" si="538"/>
        <v>Monitor</v>
      </c>
      <c r="Y3410" s="3" t="str">
        <f t="shared" si="539"/>
        <v>OK</v>
      </c>
    </row>
    <row r="3411" spans="1:25" x14ac:dyDescent="0.25">
      <c r="A3411" s="3" t="str">
        <f>Raw_Data!A3411</f>
        <v>cd226887-22a7-4f48-ab87-03e7b874b9cb</v>
      </c>
      <c r="B3411" s="3">
        <f>Raw_Data!B3411</f>
        <v>20</v>
      </c>
      <c r="C3411" s="3" t="str">
        <f>Raw_Data!C3411</f>
        <v>Other</v>
      </c>
      <c r="D3411" s="3" t="str">
        <f>Raw_Data!D3411</f>
        <v>Standard</v>
      </c>
      <c r="E3411" s="3">
        <f>Raw_Data!E3411</f>
        <v>5.31</v>
      </c>
      <c r="F3411" s="3">
        <f>Raw_Data!F3411</f>
        <v>25</v>
      </c>
      <c r="G3411" s="3" t="str">
        <f>Raw_Data!G3411</f>
        <v>Asia</v>
      </c>
      <c r="H3411" s="3" t="str">
        <f>Raw_Data!H3411</f>
        <v>TV</v>
      </c>
      <c r="I3411" s="3">
        <f>Raw_Data!I3411</f>
        <v>13.99</v>
      </c>
      <c r="J3411" s="3">
        <f>Raw_Data!J3411</f>
        <v>0</v>
      </c>
      <c r="K3411" s="3" t="str">
        <f>Raw_Data!K3411</f>
        <v>Credit Card</v>
      </c>
      <c r="L3411" s="3">
        <f>Raw_Data!L3411</f>
        <v>3</v>
      </c>
      <c r="M3411" s="3">
        <f>Raw_Data!M3411</f>
        <v>0.2</v>
      </c>
      <c r="N3411" s="3" t="str">
        <f>Raw_Data!N3411</f>
        <v>Comedy</v>
      </c>
      <c r="O3411" s="3" t="str">
        <f t="shared" si="530"/>
        <v>18-24</v>
      </c>
      <c r="P3411" s="3" t="str">
        <f t="shared" si="531"/>
        <v>&lt;10h</v>
      </c>
      <c r="Q3411" s="3" t="str">
        <f t="shared" si="532"/>
        <v>22-45d</v>
      </c>
      <c r="R3411" s="3" t="str">
        <f t="shared" si="533"/>
        <v>Medium</v>
      </c>
      <c r="S3411" s="3" t="str">
        <f t="shared" si="534"/>
        <v>Mid</v>
      </c>
      <c r="T3411" s="3" t="str">
        <f t="shared" si="535"/>
        <v>Active</v>
      </c>
      <c r="U3411" s="4">
        <f>1/(1+EXP(-(Predictive_Model!$B$5+((B3411-Predictive_Model!$B$20)/Predictive_Model!$C$20)*Predictive_Model!$D$20+((E3411-Predictive_Model!$B$21)/Predictive_Model!$C$21)*Predictive_Model!$D$21+((F3411-Predictive_Model!$B$22)/Predictive_Model!$C$22)*Predictive_Model!$D$22+((I3411-Predictive_Model!$B$23)/Predictive_Model!$C$23)*Predictive_Model!$D$23+((L3411-Predictive_Model!$B$24)/Predictive_Model!$C$24)*Predictive_Model!$D$24+((M3411-Predictive_Model!$B$25)/Predictive_Model!$C$25)*Predictive_Model!$D$25+IF(C3411="Male",Predictive_Model!$D$31,IF(C3411="Other",Predictive_Model!$D$32,0))+IF(D3411="Premium",Predictive_Model!$D$34,IF(D3411="Standard",Predictive_Model!$D$35,0))+IF(G3411="Asia",Predictive_Model!$D$37,IF(G3411="Europe",Predictive_Model!$D$38,IF(G3411="North America",Predictive_Model!$D$39,IF(G3411="Oceania",Predictive_Model!$D$40,IF(G3411="South America",Predictive_Model!$D$41,0)))))+IF(H3411="Laptop",Predictive_Model!$D$43,IF(H3411="Mobile",Predictive_Model!$D$44,IF(H3411="TV",Predictive_Model!$D$45,IF(H3411="Tablet",Predictive_Model!$D$46,0))))+IF(K3411="Crypto",Predictive_Model!$D$48,IF(K3411="Debit Card",Predictive_Model!$D$49,IF(K3411="Gift Card",Predictive_Model!$D$50,IF(K3411="PayPal",Predictive_Model!$D$51,0))))+IF(N3411="Comedy",Predictive_Model!$D$53,IF(N3411="Documentary",Predictive_Model!$D$54,IF(N3411="Drama",Predictive_Model!$D$55,IF(N3411="Horror",Predictive_Model!$D$56,IF(N3411="Romance",Predictive_Model!$D$57,IF(N3411="Sci-Fi",Predictive_Model!$D$58,0)))))))))</f>
        <v>0.93683024622361244</v>
      </c>
      <c r="V3411" s="3" t="str">
        <f t="shared" si="536"/>
        <v>Critical</v>
      </c>
      <c r="W3411" s="6">
        <f t="shared" si="537"/>
        <v>13.106255144668339</v>
      </c>
      <c r="X3411" s="3" t="str">
        <f t="shared" si="538"/>
        <v>Priority 2</v>
      </c>
      <c r="Y3411" s="3" t="str">
        <f t="shared" si="539"/>
        <v>OK</v>
      </c>
    </row>
    <row r="3412" spans="1:25" x14ac:dyDescent="0.25">
      <c r="A3412" s="3" t="str">
        <f>Raw_Data!A3412</f>
        <v>2eba8457-300a-470e-add1-a90f68e6b02a</v>
      </c>
      <c r="B3412" s="3">
        <f>Raw_Data!B3412</f>
        <v>31</v>
      </c>
      <c r="C3412" s="3" t="str">
        <f>Raw_Data!C3412</f>
        <v>Other</v>
      </c>
      <c r="D3412" s="3" t="str">
        <f>Raw_Data!D3412</f>
        <v>Basic</v>
      </c>
      <c r="E3412" s="3">
        <f>Raw_Data!E3412</f>
        <v>2.36</v>
      </c>
      <c r="F3412" s="3">
        <f>Raw_Data!F3412</f>
        <v>46</v>
      </c>
      <c r="G3412" s="3" t="str">
        <f>Raw_Data!G3412</f>
        <v>North America</v>
      </c>
      <c r="H3412" s="3" t="str">
        <f>Raw_Data!H3412</f>
        <v>TV</v>
      </c>
      <c r="I3412" s="3">
        <f>Raw_Data!I3412</f>
        <v>8.99</v>
      </c>
      <c r="J3412" s="3">
        <f>Raw_Data!J3412</f>
        <v>1</v>
      </c>
      <c r="K3412" s="3" t="str">
        <f>Raw_Data!K3412</f>
        <v>Credit Card</v>
      </c>
      <c r="L3412" s="3">
        <f>Raw_Data!L3412</f>
        <v>2</v>
      </c>
      <c r="M3412" s="3">
        <f>Raw_Data!M3412</f>
        <v>0.05</v>
      </c>
      <c r="N3412" s="3" t="str">
        <f>Raw_Data!N3412</f>
        <v>Romance</v>
      </c>
      <c r="O3412" s="3" t="str">
        <f t="shared" si="530"/>
        <v>25-34</v>
      </c>
      <c r="P3412" s="3" t="str">
        <f t="shared" si="531"/>
        <v>&lt;10h</v>
      </c>
      <c r="Q3412" s="3" t="str">
        <f t="shared" si="532"/>
        <v>46-60d</v>
      </c>
      <c r="R3412" s="3" t="str">
        <f t="shared" si="533"/>
        <v>Low</v>
      </c>
      <c r="S3412" s="3" t="str">
        <f t="shared" si="534"/>
        <v>Low</v>
      </c>
      <c r="T3412" s="3" t="str">
        <f t="shared" si="535"/>
        <v>Churned</v>
      </c>
      <c r="U3412" s="4">
        <f>1/(1+EXP(-(Predictive_Model!$B$5+((B3412-Predictive_Model!$B$20)/Predictive_Model!$C$20)*Predictive_Model!$D$20+((E3412-Predictive_Model!$B$21)/Predictive_Model!$C$21)*Predictive_Model!$D$21+((F3412-Predictive_Model!$B$22)/Predictive_Model!$C$22)*Predictive_Model!$D$22+((I3412-Predictive_Model!$B$23)/Predictive_Model!$C$23)*Predictive_Model!$D$23+((L3412-Predictive_Model!$B$24)/Predictive_Model!$C$24)*Predictive_Model!$D$24+((M3412-Predictive_Model!$B$25)/Predictive_Model!$C$25)*Predictive_Model!$D$25+IF(C3412="Male",Predictive_Model!$D$31,IF(C3412="Other",Predictive_Model!$D$32,0))+IF(D3412="Premium",Predictive_Model!$D$34,IF(D3412="Standard",Predictive_Model!$D$35,0))+IF(G3412="Asia",Predictive_Model!$D$37,IF(G3412="Europe",Predictive_Model!$D$38,IF(G3412="North America",Predictive_Model!$D$39,IF(G3412="Oceania",Predictive_Model!$D$40,IF(G3412="South America",Predictive_Model!$D$41,0)))))+IF(H3412="Laptop",Predictive_Model!$D$43,IF(H3412="Mobile",Predictive_Model!$D$44,IF(H3412="TV",Predictive_Model!$D$45,IF(H3412="Tablet",Predictive_Model!$D$46,0))))+IF(K3412="Crypto",Predictive_Model!$D$48,IF(K3412="Debit Card",Predictive_Model!$D$49,IF(K3412="Gift Card",Predictive_Model!$D$50,IF(K3412="PayPal",Predictive_Model!$D$51,0))))+IF(N3412="Comedy",Predictive_Model!$D$53,IF(N3412="Documentary",Predictive_Model!$D$54,IF(N3412="Drama",Predictive_Model!$D$55,IF(N3412="Horror",Predictive_Model!$D$56,IF(N3412="Romance",Predictive_Model!$D$57,IF(N3412="Sci-Fi",Predictive_Model!$D$58,0)))))))))</f>
        <v>0.99985910265929923</v>
      </c>
      <c r="V3412" s="3" t="str">
        <f t="shared" si="536"/>
        <v>Critical</v>
      </c>
      <c r="W3412" s="6">
        <f t="shared" si="537"/>
        <v>8.99</v>
      </c>
      <c r="X3412" s="3" t="str">
        <f t="shared" si="538"/>
        <v>Priority 2</v>
      </c>
      <c r="Y3412" s="3" t="str">
        <f t="shared" si="539"/>
        <v>OK</v>
      </c>
    </row>
    <row r="3413" spans="1:25" x14ac:dyDescent="0.25">
      <c r="A3413" s="3" t="str">
        <f>Raw_Data!A3413</f>
        <v>115385ba-4d05-41c3-8437-4c6892265daa</v>
      </c>
      <c r="B3413" s="3">
        <f>Raw_Data!B3413</f>
        <v>69</v>
      </c>
      <c r="C3413" s="3" t="str">
        <f>Raw_Data!C3413</f>
        <v>Male</v>
      </c>
      <c r="D3413" s="3" t="str">
        <f>Raw_Data!D3413</f>
        <v>Premium</v>
      </c>
      <c r="E3413" s="3">
        <f>Raw_Data!E3413</f>
        <v>0.24</v>
      </c>
      <c r="F3413" s="3">
        <f>Raw_Data!F3413</f>
        <v>20</v>
      </c>
      <c r="G3413" s="3" t="str">
        <f>Raw_Data!G3413</f>
        <v>Oceania</v>
      </c>
      <c r="H3413" s="3" t="str">
        <f>Raw_Data!H3413</f>
        <v>TV</v>
      </c>
      <c r="I3413" s="3">
        <f>Raw_Data!I3413</f>
        <v>17.989999999999998</v>
      </c>
      <c r="J3413" s="3">
        <f>Raw_Data!J3413</f>
        <v>1</v>
      </c>
      <c r="K3413" s="3" t="str">
        <f>Raw_Data!K3413</f>
        <v>Gift Card</v>
      </c>
      <c r="L3413" s="3">
        <f>Raw_Data!L3413</f>
        <v>1</v>
      </c>
      <c r="M3413" s="3">
        <f>Raw_Data!M3413</f>
        <v>0.01</v>
      </c>
      <c r="N3413" s="3" t="str">
        <f>Raw_Data!N3413</f>
        <v>Sci-Fi</v>
      </c>
      <c r="O3413" s="3" t="str">
        <f t="shared" si="530"/>
        <v>55-70</v>
      </c>
      <c r="P3413" s="3" t="str">
        <f t="shared" si="531"/>
        <v>&lt;10h</v>
      </c>
      <c r="Q3413" s="3" t="str">
        <f t="shared" si="532"/>
        <v>8-21d</v>
      </c>
      <c r="R3413" s="3" t="str">
        <f t="shared" si="533"/>
        <v>Medium</v>
      </c>
      <c r="S3413" s="3" t="str">
        <f t="shared" si="534"/>
        <v>High</v>
      </c>
      <c r="T3413" s="3" t="str">
        <f t="shared" si="535"/>
        <v>Churned</v>
      </c>
      <c r="U3413" s="4">
        <f>1/(1+EXP(-(Predictive_Model!$B$5+((B3413-Predictive_Model!$B$20)/Predictive_Model!$C$20)*Predictive_Model!$D$20+((E3413-Predictive_Model!$B$21)/Predictive_Model!$C$21)*Predictive_Model!$D$21+((F3413-Predictive_Model!$B$22)/Predictive_Model!$C$22)*Predictive_Model!$D$22+((I3413-Predictive_Model!$B$23)/Predictive_Model!$C$23)*Predictive_Model!$D$23+((L3413-Predictive_Model!$B$24)/Predictive_Model!$C$24)*Predictive_Model!$D$24+((M3413-Predictive_Model!$B$25)/Predictive_Model!$C$25)*Predictive_Model!$D$25+IF(C3413="Male",Predictive_Model!$D$31,IF(C3413="Other",Predictive_Model!$D$32,0))+IF(D3413="Premium",Predictive_Model!$D$34,IF(D3413="Standard",Predictive_Model!$D$35,0))+IF(G3413="Asia",Predictive_Model!$D$37,IF(G3413="Europe",Predictive_Model!$D$38,IF(G3413="North America",Predictive_Model!$D$39,IF(G3413="Oceania",Predictive_Model!$D$40,IF(G3413="South America",Predictive_Model!$D$41,0)))))+IF(H3413="Laptop",Predictive_Model!$D$43,IF(H3413="Mobile",Predictive_Model!$D$44,IF(H3413="TV",Predictive_Model!$D$45,IF(H3413="Tablet",Predictive_Model!$D$46,0))))+IF(K3413="Crypto",Predictive_Model!$D$48,IF(K3413="Debit Card",Predictive_Model!$D$49,IF(K3413="Gift Card",Predictive_Model!$D$50,IF(K3413="PayPal",Predictive_Model!$D$51,0))))+IF(N3413="Comedy",Predictive_Model!$D$53,IF(N3413="Documentary",Predictive_Model!$D$54,IF(N3413="Drama",Predictive_Model!$D$55,IF(N3413="Horror",Predictive_Model!$D$56,IF(N3413="Romance",Predictive_Model!$D$57,IF(N3413="Sci-Fi",Predictive_Model!$D$58,0)))))))))</f>
        <v>0.98814208792243508</v>
      </c>
      <c r="V3413" s="3" t="str">
        <f t="shared" si="536"/>
        <v>Critical</v>
      </c>
      <c r="W3413" s="6">
        <f t="shared" si="537"/>
        <v>17.989999999999998</v>
      </c>
      <c r="X3413" s="3" t="str">
        <f t="shared" si="538"/>
        <v>Priority 1</v>
      </c>
      <c r="Y3413" s="3" t="str">
        <f t="shared" si="539"/>
        <v>OK</v>
      </c>
    </row>
    <row r="3414" spans="1:25" x14ac:dyDescent="0.25">
      <c r="A3414" s="3" t="str">
        <f>Raw_Data!A3414</f>
        <v>d42b27cf-7d96-4bd9-8752-2a3e2dbc0def</v>
      </c>
      <c r="B3414" s="3">
        <f>Raw_Data!B3414</f>
        <v>68</v>
      </c>
      <c r="C3414" s="3" t="str">
        <f>Raw_Data!C3414</f>
        <v>Male</v>
      </c>
      <c r="D3414" s="3" t="str">
        <f>Raw_Data!D3414</f>
        <v>Premium</v>
      </c>
      <c r="E3414" s="3">
        <f>Raw_Data!E3414</f>
        <v>18.88</v>
      </c>
      <c r="F3414" s="3">
        <f>Raw_Data!F3414</f>
        <v>34</v>
      </c>
      <c r="G3414" s="3" t="str">
        <f>Raw_Data!G3414</f>
        <v>Asia</v>
      </c>
      <c r="H3414" s="3" t="str">
        <f>Raw_Data!H3414</f>
        <v>TV</v>
      </c>
      <c r="I3414" s="3">
        <f>Raw_Data!I3414</f>
        <v>17.989999999999998</v>
      </c>
      <c r="J3414" s="3">
        <f>Raw_Data!J3414</f>
        <v>0</v>
      </c>
      <c r="K3414" s="3" t="str">
        <f>Raw_Data!K3414</f>
        <v>PayPal</v>
      </c>
      <c r="L3414" s="3">
        <f>Raw_Data!L3414</f>
        <v>4</v>
      </c>
      <c r="M3414" s="3">
        <f>Raw_Data!M3414</f>
        <v>0.54</v>
      </c>
      <c r="N3414" s="3" t="str">
        <f>Raw_Data!N3414</f>
        <v>Horror</v>
      </c>
      <c r="O3414" s="3" t="str">
        <f t="shared" si="530"/>
        <v>55-70</v>
      </c>
      <c r="P3414" s="3" t="str">
        <f t="shared" si="531"/>
        <v>10-24h</v>
      </c>
      <c r="Q3414" s="3" t="str">
        <f t="shared" si="532"/>
        <v>22-45d</v>
      </c>
      <c r="R3414" s="3" t="str">
        <f t="shared" si="533"/>
        <v>Medium</v>
      </c>
      <c r="S3414" s="3" t="str">
        <f t="shared" si="534"/>
        <v>High</v>
      </c>
      <c r="T3414" s="3" t="str">
        <f t="shared" si="535"/>
        <v>Active</v>
      </c>
      <c r="U3414" s="4">
        <f>1/(1+EXP(-(Predictive_Model!$B$5+((B3414-Predictive_Model!$B$20)/Predictive_Model!$C$20)*Predictive_Model!$D$20+((E3414-Predictive_Model!$B$21)/Predictive_Model!$C$21)*Predictive_Model!$D$21+((F3414-Predictive_Model!$B$22)/Predictive_Model!$C$22)*Predictive_Model!$D$22+((I3414-Predictive_Model!$B$23)/Predictive_Model!$C$23)*Predictive_Model!$D$23+((L3414-Predictive_Model!$B$24)/Predictive_Model!$C$24)*Predictive_Model!$D$24+((M3414-Predictive_Model!$B$25)/Predictive_Model!$C$25)*Predictive_Model!$D$25+IF(C3414="Male",Predictive_Model!$D$31,IF(C3414="Other",Predictive_Model!$D$32,0))+IF(D3414="Premium",Predictive_Model!$D$34,IF(D3414="Standard",Predictive_Model!$D$35,0))+IF(G3414="Asia",Predictive_Model!$D$37,IF(G3414="Europe",Predictive_Model!$D$38,IF(G3414="North America",Predictive_Model!$D$39,IF(G3414="Oceania",Predictive_Model!$D$40,IF(G3414="South America",Predictive_Model!$D$41,0)))))+IF(H3414="Laptop",Predictive_Model!$D$43,IF(H3414="Mobile",Predictive_Model!$D$44,IF(H3414="TV",Predictive_Model!$D$45,IF(H3414="Tablet",Predictive_Model!$D$46,0))))+IF(K3414="Crypto",Predictive_Model!$D$48,IF(K3414="Debit Card",Predictive_Model!$D$49,IF(K3414="Gift Card",Predictive_Model!$D$50,IF(K3414="PayPal",Predictive_Model!$D$51,0))))+IF(N3414="Comedy",Predictive_Model!$D$53,IF(N3414="Documentary",Predictive_Model!$D$54,IF(N3414="Drama",Predictive_Model!$D$55,IF(N3414="Horror",Predictive_Model!$D$56,IF(N3414="Romance",Predictive_Model!$D$57,IF(N3414="Sci-Fi",Predictive_Model!$D$58,0)))))))))</f>
        <v>2.6325343594492172E-2</v>
      </c>
      <c r="V3414" s="3" t="str">
        <f t="shared" si="536"/>
        <v>Low</v>
      </c>
      <c r="W3414" s="6">
        <f t="shared" si="537"/>
        <v>0.47359293126491414</v>
      </c>
      <c r="X3414" s="3" t="str">
        <f t="shared" si="538"/>
        <v>Monitor</v>
      </c>
      <c r="Y3414" s="3" t="str">
        <f t="shared" si="539"/>
        <v>OK</v>
      </c>
    </row>
    <row r="3415" spans="1:25" x14ac:dyDescent="0.25">
      <c r="A3415" s="3" t="str">
        <f>Raw_Data!A3415</f>
        <v>64c6a3d1-570a-4835-9f8a-295e5f4f5607</v>
      </c>
      <c r="B3415" s="3">
        <f>Raw_Data!B3415</f>
        <v>32</v>
      </c>
      <c r="C3415" s="3" t="str">
        <f>Raw_Data!C3415</f>
        <v>Female</v>
      </c>
      <c r="D3415" s="3" t="str">
        <f>Raw_Data!D3415</f>
        <v>Standard</v>
      </c>
      <c r="E3415" s="3">
        <f>Raw_Data!E3415</f>
        <v>11.47</v>
      </c>
      <c r="F3415" s="3">
        <f>Raw_Data!F3415</f>
        <v>4</v>
      </c>
      <c r="G3415" s="3" t="str">
        <f>Raw_Data!G3415</f>
        <v>Asia</v>
      </c>
      <c r="H3415" s="3" t="str">
        <f>Raw_Data!H3415</f>
        <v>Laptop</v>
      </c>
      <c r="I3415" s="3">
        <f>Raw_Data!I3415</f>
        <v>13.99</v>
      </c>
      <c r="J3415" s="3">
        <f>Raw_Data!J3415</f>
        <v>0</v>
      </c>
      <c r="K3415" s="3" t="str">
        <f>Raw_Data!K3415</f>
        <v>PayPal</v>
      </c>
      <c r="L3415" s="3">
        <f>Raw_Data!L3415</f>
        <v>1</v>
      </c>
      <c r="M3415" s="3">
        <f>Raw_Data!M3415</f>
        <v>2.29</v>
      </c>
      <c r="N3415" s="3" t="str">
        <f>Raw_Data!N3415</f>
        <v>Drama</v>
      </c>
      <c r="O3415" s="3" t="str">
        <f t="shared" si="530"/>
        <v>25-34</v>
      </c>
      <c r="P3415" s="3" t="str">
        <f t="shared" si="531"/>
        <v>10-24h</v>
      </c>
      <c r="Q3415" s="3" t="str">
        <f t="shared" si="532"/>
        <v>0-7d</v>
      </c>
      <c r="R3415" s="3" t="str">
        <f t="shared" si="533"/>
        <v>Medium</v>
      </c>
      <c r="S3415" s="3" t="str">
        <f t="shared" si="534"/>
        <v>Mid</v>
      </c>
      <c r="T3415" s="3" t="str">
        <f t="shared" si="535"/>
        <v>Active</v>
      </c>
      <c r="U3415" s="4">
        <f>1/(1+EXP(-(Predictive_Model!$B$5+((B3415-Predictive_Model!$B$20)/Predictive_Model!$C$20)*Predictive_Model!$D$20+((E3415-Predictive_Model!$B$21)/Predictive_Model!$C$21)*Predictive_Model!$D$21+((F3415-Predictive_Model!$B$22)/Predictive_Model!$C$22)*Predictive_Model!$D$22+((I3415-Predictive_Model!$B$23)/Predictive_Model!$C$23)*Predictive_Model!$D$23+((L3415-Predictive_Model!$B$24)/Predictive_Model!$C$24)*Predictive_Model!$D$24+((M3415-Predictive_Model!$B$25)/Predictive_Model!$C$25)*Predictive_Model!$D$25+IF(C3415="Male",Predictive_Model!$D$31,IF(C3415="Other",Predictive_Model!$D$32,0))+IF(D3415="Premium",Predictive_Model!$D$34,IF(D3415="Standard",Predictive_Model!$D$35,0))+IF(G3415="Asia",Predictive_Model!$D$37,IF(G3415="Europe",Predictive_Model!$D$38,IF(G3415="North America",Predictive_Model!$D$39,IF(G3415="Oceania",Predictive_Model!$D$40,IF(G3415="South America",Predictive_Model!$D$41,0)))))+IF(H3415="Laptop",Predictive_Model!$D$43,IF(H3415="Mobile",Predictive_Model!$D$44,IF(H3415="TV",Predictive_Model!$D$45,IF(H3415="Tablet",Predictive_Model!$D$46,0))))+IF(K3415="Crypto",Predictive_Model!$D$48,IF(K3415="Debit Card",Predictive_Model!$D$49,IF(K3415="Gift Card",Predictive_Model!$D$50,IF(K3415="PayPal",Predictive_Model!$D$51,0))))+IF(N3415="Comedy",Predictive_Model!$D$53,IF(N3415="Documentary",Predictive_Model!$D$54,IF(N3415="Drama",Predictive_Model!$D$55,IF(N3415="Horror",Predictive_Model!$D$56,IF(N3415="Romance",Predictive_Model!$D$57,IF(N3415="Sci-Fi",Predictive_Model!$D$58,0)))))))))</f>
        <v>2.3658379527234728E-2</v>
      </c>
      <c r="V3415" s="3" t="str">
        <f t="shared" si="536"/>
        <v>Low</v>
      </c>
      <c r="W3415" s="6">
        <f t="shared" si="537"/>
        <v>0.33098072958601388</v>
      </c>
      <c r="X3415" s="3" t="str">
        <f t="shared" si="538"/>
        <v>Monitor</v>
      </c>
      <c r="Y3415" s="3" t="str">
        <f t="shared" si="539"/>
        <v>OK</v>
      </c>
    </row>
    <row r="3416" spans="1:25" x14ac:dyDescent="0.25">
      <c r="A3416" s="3" t="str">
        <f>Raw_Data!A3416</f>
        <v>1ab284de-6a45-4a1e-bccb-f31c7e8304b9</v>
      </c>
      <c r="B3416" s="3">
        <f>Raw_Data!B3416</f>
        <v>67</v>
      </c>
      <c r="C3416" s="3" t="str">
        <f>Raw_Data!C3416</f>
        <v>Other</v>
      </c>
      <c r="D3416" s="3" t="str">
        <f>Raw_Data!D3416</f>
        <v>Premium</v>
      </c>
      <c r="E3416" s="3">
        <f>Raw_Data!E3416</f>
        <v>8.2799999999999994</v>
      </c>
      <c r="F3416" s="3">
        <f>Raw_Data!F3416</f>
        <v>59</v>
      </c>
      <c r="G3416" s="3" t="str">
        <f>Raw_Data!G3416</f>
        <v>South America</v>
      </c>
      <c r="H3416" s="3" t="str">
        <f>Raw_Data!H3416</f>
        <v>TV</v>
      </c>
      <c r="I3416" s="3">
        <f>Raw_Data!I3416</f>
        <v>17.989999999999998</v>
      </c>
      <c r="J3416" s="3">
        <f>Raw_Data!J3416</f>
        <v>1</v>
      </c>
      <c r="K3416" s="3" t="str">
        <f>Raw_Data!K3416</f>
        <v>Gift Card</v>
      </c>
      <c r="L3416" s="3">
        <f>Raw_Data!L3416</f>
        <v>3</v>
      </c>
      <c r="M3416" s="3">
        <f>Raw_Data!M3416</f>
        <v>0.14000000000000001</v>
      </c>
      <c r="N3416" s="3" t="str">
        <f>Raw_Data!N3416</f>
        <v>Documentary</v>
      </c>
      <c r="O3416" s="3" t="str">
        <f t="shared" si="530"/>
        <v>55-70</v>
      </c>
      <c r="P3416" s="3" t="str">
        <f t="shared" si="531"/>
        <v>&lt;10h</v>
      </c>
      <c r="Q3416" s="3" t="str">
        <f t="shared" si="532"/>
        <v>46-60d</v>
      </c>
      <c r="R3416" s="3" t="str">
        <f t="shared" si="533"/>
        <v>Low</v>
      </c>
      <c r="S3416" s="3" t="str">
        <f t="shared" si="534"/>
        <v>High</v>
      </c>
      <c r="T3416" s="3" t="str">
        <f t="shared" si="535"/>
        <v>Churned</v>
      </c>
      <c r="U3416" s="4">
        <f>1/(1+EXP(-(Predictive_Model!$B$5+((B3416-Predictive_Model!$B$20)/Predictive_Model!$C$20)*Predictive_Model!$D$20+((E3416-Predictive_Model!$B$21)/Predictive_Model!$C$21)*Predictive_Model!$D$21+((F3416-Predictive_Model!$B$22)/Predictive_Model!$C$22)*Predictive_Model!$D$22+((I3416-Predictive_Model!$B$23)/Predictive_Model!$C$23)*Predictive_Model!$D$23+((L3416-Predictive_Model!$B$24)/Predictive_Model!$C$24)*Predictive_Model!$D$24+((M3416-Predictive_Model!$B$25)/Predictive_Model!$C$25)*Predictive_Model!$D$25+IF(C3416="Male",Predictive_Model!$D$31,IF(C3416="Other",Predictive_Model!$D$32,0))+IF(D3416="Premium",Predictive_Model!$D$34,IF(D3416="Standard",Predictive_Model!$D$35,0))+IF(G3416="Asia",Predictive_Model!$D$37,IF(G3416="Europe",Predictive_Model!$D$38,IF(G3416="North America",Predictive_Model!$D$39,IF(G3416="Oceania",Predictive_Model!$D$40,IF(G3416="South America",Predictive_Model!$D$41,0)))))+IF(H3416="Laptop",Predictive_Model!$D$43,IF(H3416="Mobile",Predictive_Model!$D$44,IF(H3416="TV",Predictive_Model!$D$45,IF(H3416="Tablet",Predictive_Model!$D$46,0))))+IF(K3416="Crypto",Predictive_Model!$D$48,IF(K3416="Debit Card",Predictive_Model!$D$49,IF(K3416="Gift Card",Predictive_Model!$D$50,IF(K3416="PayPal",Predictive_Model!$D$51,0))))+IF(N3416="Comedy",Predictive_Model!$D$53,IF(N3416="Documentary",Predictive_Model!$D$54,IF(N3416="Drama",Predictive_Model!$D$55,IF(N3416="Horror",Predictive_Model!$D$56,IF(N3416="Romance",Predictive_Model!$D$57,IF(N3416="Sci-Fi",Predictive_Model!$D$58,0)))))))))</f>
        <v>0.99452184375006147</v>
      </c>
      <c r="V3416" s="3" t="str">
        <f t="shared" si="536"/>
        <v>Critical</v>
      </c>
      <c r="W3416" s="6">
        <f t="shared" si="537"/>
        <v>17.989999999999998</v>
      </c>
      <c r="X3416" s="3" t="str">
        <f t="shared" si="538"/>
        <v>Priority 1</v>
      </c>
      <c r="Y3416" s="3" t="str">
        <f t="shared" si="539"/>
        <v>OK</v>
      </c>
    </row>
    <row r="3417" spans="1:25" x14ac:dyDescent="0.25">
      <c r="A3417" s="3" t="str">
        <f>Raw_Data!A3417</f>
        <v>3da7720a-a9fb-48f9-835c-45d6eba9a95c</v>
      </c>
      <c r="B3417" s="3">
        <f>Raw_Data!B3417</f>
        <v>19</v>
      </c>
      <c r="C3417" s="3" t="str">
        <f>Raw_Data!C3417</f>
        <v>Male</v>
      </c>
      <c r="D3417" s="3" t="str">
        <f>Raw_Data!D3417</f>
        <v>Premium</v>
      </c>
      <c r="E3417" s="3">
        <f>Raw_Data!E3417</f>
        <v>29.48</v>
      </c>
      <c r="F3417" s="3">
        <f>Raw_Data!F3417</f>
        <v>60</v>
      </c>
      <c r="G3417" s="3" t="str">
        <f>Raw_Data!G3417</f>
        <v>Africa</v>
      </c>
      <c r="H3417" s="3" t="str">
        <f>Raw_Data!H3417</f>
        <v>Laptop</v>
      </c>
      <c r="I3417" s="3">
        <f>Raw_Data!I3417</f>
        <v>17.989999999999998</v>
      </c>
      <c r="J3417" s="3">
        <f>Raw_Data!J3417</f>
        <v>0</v>
      </c>
      <c r="K3417" s="3" t="str">
        <f>Raw_Data!K3417</f>
        <v>Gift Card</v>
      </c>
      <c r="L3417" s="3">
        <f>Raw_Data!L3417</f>
        <v>3</v>
      </c>
      <c r="M3417" s="3">
        <f>Raw_Data!M3417</f>
        <v>0.48</v>
      </c>
      <c r="N3417" s="3" t="str">
        <f>Raw_Data!N3417</f>
        <v>Drama</v>
      </c>
      <c r="O3417" s="3" t="str">
        <f t="shared" si="530"/>
        <v>18-24</v>
      </c>
      <c r="P3417" s="3" t="str">
        <f t="shared" si="531"/>
        <v>25-49h</v>
      </c>
      <c r="Q3417" s="3" t="str">
        <f t="shared" si="532"/>
        <v>46-60d</v>
      </c>
      <c r="R3417" s="3" t="str">
        <f t="shared" si="533"/>
        <v>Medium</v>
      </c>
      <c r="S3417" s="3" t="str">
        <f t="shared" si="534"/>
        <v>High</v>
      </c>
      <c r="T3417" s="3" t="str">
        <f t="shared" si="535"/>
        <v>Active</v>
      </c>
      <c r="U3417" s="4">
        <f>1/(1+EXP(-(Predictive_Model!$B$5+((B3417-Predictive_Model!$B$20)/Predictive_Model!$C$20)*Predictive_Model!$D$20+((E3417-Predictive_Model!$B$21)/Predictive_Model!$C$21)*Predictive_Model!$D$21+((F3417-Predictive_Model!$B$22)/Predictive_Model!$C$22)*Predictive_Model!$D$22+((I3417-Predictive_Model!$B$23)/Predictive_Model!$C$23)*Predictive_Model!$D$23+((L3417-Predictive_Model!$B$24)/Predictive_Model!$C$24)*Predictive_Model!$D$24+((M3417-Predictive_Model!$B$25)/Predictive_Model!$C$25)*Predictive_Model!$D$25+IF(C3417="Male",Predictive_Model!$D$31,IF(C3417="Other",Predictive_Model!$D$32,0))+IF(D3417="Premium",Predictive_Model!$D$34,IF(D3417="Standard",Predictive_Model!$D$35,0))+IF(G3417="Asia",Predictive_Model!$D$37,IF(G3417="Europe",Predictive_Model!$D$38,IF(G3417="North America",Predictive_Model!$D$39,IF(G3417="Oceania",Predictive_Model!$D$40,IF(G3417="South America",Predictive_Model!$D$41,0)))))+IF(H3417="Laptop",Predictive_Model!$D$43,IF(H3417="Mobile",Predictive_Model!$D$44,IF(H3417="TV",Predictive_Model!$D$45,IF(H3417="Tablet",Predictive_Model!$D$46,0))))+IF(K3417="Crypto",Predictive_Model!$D$48,IF(K3417="Debit Card",Predictive_Model!$D$49,IF(K3417="Gift Card",Predictive_Model!$D$50,IF(K3417="PayPal",Predictive_Model!$D$51,0))))+IF(N3417="Comedy",Predictive_Model!$D$53,IF(N3417="Documentary",Predictive_Model!$D$54,IF(N3417="Drama",Predictive_Model!$D$55,IF(N3417="Horror",Predictive_Model!$D$56,IF(N3417="Romance",Predictive_Model!$D$57,IF(N3417="Sci-Fi",Predictive_Model!$D$58,0)))))))))</f>
        <v>0.14176573176905333</v>
      </c>
      <c r="V3417" s="3" t="str">
        <f t="shared" si="536"/>
        <v>Low</v>
      </c>
      <c r="W3417" s="6">
        <f t="shared" si="537"/>
        <v>2.5503655145252693</v>
      </c>
      <c r="X3417" s="3" t="str">
        <f t="shared" si="538"/>
        <v>Monitor</v>
      </c>
      <c r="Y3417" s="3" t="str">
        <f t="shared" si="539"/>
        <v>OK</v>
      </c>
    </row>
    <row r="3418" spans="1:25" x14ac:dyDescent="0.25">
      <c r="A3418" s="3" t="str">
        <f>Raw_Data!A3418</f>
        <v>501815fc-7cd1-4680-8c34-93a69e69f7eb</v>
      </c>
      <c r="B3418" s="3">
        <f>Raw_Data!B3418</f>
        <v>37</v>
      </c>
      <c r="C3418" s="3" t="str">
        <f>Raw_Data!C3418</f>
        <v>Male</v>
      </c>
      <c r="D3418" s="3" t="str">
        <f>Raw_Data!D3418</f>
        <v>Standard</v>
      </c>
      <c r="E3418" s="3">
        <f>Raw_Data!E3418</f>
        <v>8.39</v>
      </c>
      <c r="F3418" s="3">
        <f>Raw_Data!F3418</f>
        <v>8</v>
      </c>
      <c r="G3418" s="3" t="str">
        <f>Raw_Data!G3418</f>
        <v>Oceania</v>
      </c>
      <c r="H3418" s="3" t="str">
        <f>Raw_Data!H3418</f>
        <v>Desktop</v>
      </c>
      <c r="I3418" s="3">
        <f>Raw_Data!I3418</f>
        <v>13.99</v>
      </c>
      <c r="J3418" s="3">
        <f>Raw_Data!J3418</f>
        <v>0</v>
      </c>
      <c r="K3418" s="3" t="str">
        <f>Raw_Data!K3418</f>
        <v>Crypto</v>
      </c>
      <c r="L3418" s="3">
        <f>Raw_Data!L3418</f>
        <v>5</v>
      </c>
      <c r="M3418" s="3">
        <f>Raw_Data!M3418</f>
        <v>0.93</v>
      </c>
      <c r="N3418" s="3" t="str">
        <f>Raw_Data!N3418</f>
        <v>Action</v>
      </c>
      <c r="O3418" s="3" t="str">
        <f t="shared" si="530"/>
        <v>35-44</v>
      </c>
      <c r="P3418" s="3" t="str">
        <f t="shared" si="531"/>
        <v>&lt;10h</v>
      </c>
      <c r="Q3418" s="3" t="str">
        <f t="shared" si="532"/>
        <v>8-21d</v>
      </c>
      <c r="R3418" s="3" t="str">
        <f t="shared" si="533"/>
        <v>Medium</v>
      </c>
      <c r="S3418" s="3" t="str">
        <f t="shared" si="534"/>
        <v>Mid</v>
      </c>
      <c r="T3418" s="3" t="str">
        <f t="shared" si="535"/>
        <v>Active</v>
      </c>
      <c r="U3418" s="4">
        <f>1/(1+EXP(-(Predictive_Model!$B$5+((B3418-Predictive_Model!$B$20)/Predictive_Model!$C$20)*Predictive_Model!$D$20+((E3418-Predictive_Model!$B$21)/Predictive_Model!$C$21)*Predictive_Model!$D$21+((F3418-Predictive_Model!$B$22)/Predictive_Model!$C$22)*Predictive_Model!$D$22+((I3418-Predictive_Model!$B$23)/Predictive_Model!$C$23)*Predictive_Model!$D$23+((L3418-Predictive_Model!$B$24)/Predictive_Model!$C$24)*Predictive_Model!$D$24+((M3418-Predictive_Model!$B$25)/Predictive_Model!$C$25)*Predictive_Model!$D$25+IF(C3418="Male",Predictive_Model!$D$31,IF(C3418="Other",Predictive_Model!$D$32,0))+IF(D3418="Premium",Predictive_Model!$D$34,IF(D3418="Standard",Predictive_Model!$D$35,0))+IF(G3418="Asia",Predictive_Model!$D$37,IF(G3418="Europe",Predictive_Model!$D$38,IF(G3418="North America",Predictive_Model!$D$39,IF(G3418="Oceania",Predictive_Model!$D$40,IF(G3418="South America",Predictive_Model!$D$41,0)))))+IF(H3418="Laptop",Predictive_Model!$D$43,IF(H3418="Mobile",Predictive_Model!$D$44,IF(H3418="TV",Predictive_Model!$D$45,IF(H3418="Tablet",Predictive_Model!$D$46,0))))+IF(K3418="Crypto",Predictive_Model!$D$48,IF(K3418="Debit Card",Predictive_Model!$D$49,IF(K3418="Gift Card",Predictive_Model!$D$50,IF(K3418="PayPal",Predictive_Model!$D$51,0))))+IF(N3418="Comedy",Predictive_Model!$D$53,IF(N3418="Documentary",Predictive_Model!$D$54,IF(N3418="Drama",Predictive_Model!$D$55,IF(N3418="Horror",Predictive_Model!$D$56,IF(N3418="Romance",Predictive_Model!$D$57,IF(N3418="Sci-Fi",Predictive_Model!$D$58,0)))))))))</f>
        <v>5.8406125015259804E-2</v>
      </c>
      <c r="V3418" s="3" t="str">
        <f t="shared" si="536"/>
        <v>Low</v>
      </c>
      <c r="W3418" s="6">
        <f t="shared" si="537"/>
        <v>0.81710168896348467</v>
      </c>
      <c r="X3418" s="3" t="str">
        <f t="shared" si="538"/>
        <v>Monitor</v>
      </c>
      <c r="Y3418" s="3" t="str">
        <f t="shared" si="539"/>
        <v>OK</v>
      </c>
    </row>
    <row r="3419" spans="1:25" x14ac:dyDescent="0.25">
      <c r="A3419" s="3" t="str">
        <f>Raw_Data!A3419</f>
        <v>8a86d03a-5e09-42ff-bd95-e5195e959450</v>
      </c>
      <c r="B3419" s="3">
        <f>Raw_Data!B3419</f>
        <v>35</v>
      </c>
      <c r="C3419" s="3" t="str">
        <f>Raw_Data!C3419</f>
        <v>Female</v>
      </c>
      <c r="D3419" s="3" t="str">
        <f>Raw_Data!D3419</f>
        <v>Premium</v>
      </c>
      <c r="E3419" s="3">
        <f>Raw_Data!E3419</f>
        <v>26.28</v>
      </c>
      <c r="F3419" s="3">
        <f>Raw_Data!F3419</f>
        <v>23</v>
      </c>
      <c r="G3419" s="3" t="str">
        <f>Raw_Data!G3419</f>
        <v>Europe</v>
      </c>
      <c r="H3419" s="3" t="str">
        <f>Raw_Data!H3419</f>
        <v>Desktop</v>
      </c>
      <c r="I3419" s="3">
        <f>Raw_Data!I3419</f>
        <v>17.989999999999998</v>
      </c>
      <c r="J3419" s="3">
        <f>Raw_Data!J3419</f>
        <v>0</v>
      </c>
      <c r="K3419" s="3" t="str">
        <f>Raw_Data!K3419</f>
        <v>Debit Card</v>
      </c>
      <c r="L3419" s="3">
        <f>Raw_Data!L3419</f>
        <v>1</v>
      </c>
      <c r="M3419" s="3">
        <f>Raw_Data!M3419</f>
        <v>1.0900000000000001</v>
      </c>
      <c r="N3419" s="3" t="str">
        <f>Raw_Data!N3419</f>
        <v>Drama</v>
      </c>
      <c r="O3419" s="3" t="str">
        <f t="shared" si="530"/>
        <v>35-44</v>
      </c>
      <c r="P3419" s="3" t="str">
        <f t="shared" si="531"/>
        <v>25-49h</v>
      </c>
      <c r="Q3419" s="3" t="str">
        <f t="shared" si="532"/>
        <v>22-45d</v>
      </c>
      <c r="R3419" s="3" t="str">
        <f t="shared" si="533"/>
        <v>Medium</v>
      </c>
      <c r="S3419" s="3" t="str">
        <f t="shared" si="534"/>
        <v>High</v>
      </c>
      <c r="T3419" s="3" t="str">
        <f t="shared" si="535"/>
        <v>Active</v>
      </c>
      <c r="U3419" s="4">
        <f>1/(1+EXP(-(Predictive_Model!$B$5+((B3419-Predictive_Model!$B$20)/Predictive_Model!$C$20)*Predictive_Model!$D$20+((E3419-Predictive_Model!$B$21)/Predictive_Model!$C$21)*Predictive_Model!$D$21+((F3419-Predictive_Model!$B$22)/Predictive_Model!$C$22)*Predictive_Model!$D$22+((I3419-Predictive_Model!$B$23)/Predictive_Model!$C$23)*Predictive_Model!$D$23+((L3419-Predictive_Model!$B$24)/Predictive_Model!$C$24)*Predictive_Model!$D$24+((M3419-Predictive_Model!$B$25)/Predictive_Model!$C$25)*Predictive_Model!$D$25+IF(C3419="Male",Predictive_Model!$D$31,IF(C3419="Other",Predictive_Model!$D$32,0))+IF(D3419="Premium",Predictive_Model!$D$34,IF(D3419="Standard",Predictive_Model!$D$35,0))+IF(G3419="Asia",Predictive_Model!$D$37,IF(G3419="Europe",Predictive_Model!$D$38,IF(G3419="North America",Predictive_Model!$D$39,IF(G3419="Oceania",Predictive_Model!$D$40,IF(G3419="South America",Predictive_Model!$D$41,0)))))+IF(H3419="Laptop",Predictive_Model!$D$43,IF(H3419="Mobile",Predictive_Model!$D$44,IF(H3419="TV",Predictive_Model!$D$45,IF(H3419="Tablet",Predictive_Model!$D$46,0))))+IF(K3419="Crypto",Predictive_Model!$D$48,IF(K3419="Debit Card",Predictive_Model!$D$49,IF(K3419="Gift Card",Predictive_Model!$D$50,IF(K3419="PayPal",Predictive_Model!$D$51,0))))+IF(N3419="Comedy",Predictive_Model!$D$53,IF(N3419="Documentary",Predictive_Model!$D$54,IF(N3419="Drama",Predictive_Model!$D$55,IF(N3419="Horror",Predictive_Model!$D$56,IF(N3419="Romance",Predictive_Model!$D$57,IF(N3419="Sci-Fi",Predictive_Model!$D$58,0)))))))))</f>
        <v>3.5565181231441991E-3</v>
      </c>
      <c r="V3419" s="3" t="str">
        <f t="shared" si="536"/>
        <v>Low</v>
      </c>
      <c r="W3419" s="6">
        <f t="shared" si="537"/>
        <v>6.398176103536414E-2</v>
      </c>
      <c r="X3419" s="3" t="str">
        <f t="shared" si="538"/>
        <v>Monitor</v>
      </c>
      <c r="Y3419" s="3" t="str">
        <f t="shared" si="539"/>
        <v>OK</v>
      </c>
    </row>
    <row r="3420" spans="1:25" x14ac:dyDescent="0.25">
      <c r="A3420" s="3" t="str">
        <f>Raw_Data!A3420</f>
        <v>9aaa979e-72ef-477c-b2ea-e1e373a1533e</v>
      </c>
      <c r="B3420" s="3">
        <f>Raw_Data!B3420</f>
        <v>51</v>
      </c>
      <c r="C3420" s="3" t="str">
        <f>Raw_Data!C3420</f>
        <v>Male</v>
      </c>
      <c r="D3420" s="3" t="str">
        <f>Raw_Data!D3420</f>
        <v>Premium</v>
      </c>
      <c r="E3420" s="3">
        <f>Raw_Data!E3420</f>
        <v>3.79</v>
      </c>
      <c r="F3420" s="3">
        <f>Raw_Data!F3420</f>
        <v>2</v>
      </c>
      <c r="G3420" s="3" t="str">
        <f>Raw_Data!G3420</f>
        <v>Asia</v>
      </c>
      <c r="H3420" s="3" t="str">
        <f>Raw_Data!H3420</f>
        <v>Laptop</v>
      </c>
      <c r="I3420" s="3">
        <f>Raw_Data!I3420</f>
        <v>17.989999999999998</v>
      </c>
      <c r="J3420" s="3">
        <f>Raw_Data!J3420</f>
        <v>0</v>
      </c>
      <c r="K3420" s="3" t="str">
        <f>Raw_Data!K3420</f>
        <v>Credit Card</v>
      </c>
      <c r="L3420" s="3">
        <f>Raw_Data!L3420</f>
        <v>3</v>
      </c>
      <c r="M3420" s="3">
        <f>Raw_Data!M3420</f>
        <v>1.26</v>
      </c>
      <c r="N3420" s="3" t="str">
        <f>Raw_Data!N3420</f>
        <v>Sci-Fi</v>
      </c>
      <c r="O3420" s="3" t="str">
        <f t="shared" si="530"/>
        <v>45-54</v>
      </c>
      <c r="P3420" s="3" t="str">
        <f t="shared" si="531"/>
        <v>&lt;10h</v>
      </c>
      <c r="Q3420" s="3" t="str">
        <f t="shared" si="532"/>
        <v>0-7d</v>
      </c>
      <c r="R3420" s="3" t="str">
        <f t="shared" si="533"/>
        <v>Medium</v>
      </c>
      <c r="S3420" s="3" t="str">
        <f t="shared" si="534"/>
        <v>High</v>
      </c>
      <c r="T3420" s="3" t="str">
        <f t="shared" si="535"/>
        <v>Active</v>
      </c>
      <c r="U3420" s="4">
        <f>1/(1+EXP(-(Predictive_Model!$B$5+((B3420-Predictive_Model!$B$20)/Predictive_Model!$C$20)*Predictive_Model!$D$20+((E3420-Predictive_Model!$B$21)/Predictive_Model!$C$21)*Predictive_Model!$D$21+((F3420-Predictive_Model!$B$22)/Predictive_Model!$C$22)*Predictive_Model!$D$22+((I3420-Predictive_Model!$B$23)/Predictive_Model!$C$23)*Predictive_Model!$D$23+((L3420-Predictive_Model!$B$24)/Predictive_Model!$C$24)*Predictive_Model!$D$24+((M3420-Predictive_Model!$B$25)/Predictive_Model!$C$25)*Predictive_Model!$D$25+IF(C3420="Male",Predictive_Model!$D$31,IF(C3420="Other",Predictive_Model!$D$32,0))+IF(D3420="Premium",Predictive_Model!$D$34,IF(D3420="Standard",Predictive_Model!$D$35,0))+IF(G3420="Asia",Predictive_Model!$D$37,IF(G3420="Europe",Predictive_Model!$D$38,IF(G3420="North America",Predictive_Model!$D$39,IF(G3420="Oceania",Predictive_Model!$D$40,IF(G3420="South America",Predictive_Model!$D$41,0)))))+IF(H3420="Laptop",Predictive_Model!$D$43,IF(H3420="Mobile",Predictive_Model!$D$44,IF(H3420="TV",Predictive_Model!$D$45,IF(H3420="Tablet",Predictive_Model!$D$46,0))))+IF(K3420="Crypto",Predictive_Model!$D$48,IF(K3420="Debit Card",Predictive_Model!$D$49,IF(K3420="Gift Card",Predictive_Model!$D$50,IF(K3420="PayPal",Predictive_Model!$D$51,0))))+IF(N3420="Comedy",Predictive_Model!$D$53,IF(N3420="Documentary",Predictive_Model!$D$54,IF(N3420="Drama",Predictive_Model!$D$55,IF(N3420="Horror",Predictive_Model!$D$56,IF(N3420="Romance",Predictive_Model!$D$57,IF(N3420="Sci-Fi",Predictive_Model!$D$58,0)))))))))</f>
        <v>3.9448715684993189E-2</v>
      </c>
      <c r="V3420" s="3" t="str">
        <f t="shared" si="536"/>
        <v>Low</v>
      </c>
      <c r="W3420" s="6">
        <f t="shared" si="537"/>
        <v>0.70968239517302745</v>
      </c>
      <c r="X3420" s="3" t="str">
        <f t="shared" si="538"/>
        <v>Monitor</v>
      </c>
      <c r="Y3420" s="3" t="str">
        <f t="shared" si="539"/>
        <v>OK</v>
      </c>
    </row>
    <row r="3421" spans="1:25" x14ac:dyDescent="0.25">
      <c r="A3421" s="3" t="str">
        <f>Raw_Data!A3421</f>
        <v>dcf5f39e-43d4-4d3e-bd9a-217b4ef016b8</v>
      </c>
      <c r="B3421" s="3">
        <f>Raw_Data!B3421</f>
        <v>37</v>
      </c>
      <c r="C3421" s="3" t="str">
        <f>Raw_Data!C3421</f>
        <v>Male</v>
      </c>
      <c r="D3421" s="3" t="str">
        <f>Raw_Data!D3421</f>
        <v>Basic</v>
      </c>
      <c r="E3421" s="3">
        <f>Raw_Data!E3421</f>
        <v>37.369999999999997</v>
      </c>
      <c r="F3421" s="3">
        <f>Raw_Data!F3421</f>
        <v>52</v>
      </c>
      <c r="G3421" s="3" t="str">
        <f>Raw_Data!G3421</f>
        <v>Africa</v>
      </c>
      <c r="H3421" s="3" t="str">
        <f>Raw_Data!H3421</f>
        <v>Desktop</v>
      </c>
      <c r="I3421" s="3">
        <f>Raw_Data!I3421</f>
        <v>8.99</v>
      </c>
      <c r="J3421" s="3">
        <f>Raw_Data!J3421</f>
        <v>0</v>
      </c>
      <c r="K3421" s="3" t="str">
        <f>Raw_Data!K3421</f>
        <v>PayPal</v>
      </c>
      <c r="L3421" s="3">
        <f>Raw_Data!L3421</f>
        <v>3</v>
      </c>
      <c r="M3421" s="3">
        <f>Raw_Data!M3421</f>
        <v>0.71</v>
      </c>
      <c r="N3421" s="3" t="str">
        <f>Raw_Data!N3421</f>
        <v>Drama</v>
      </c>
      <c r="O3421" s="3" t="str">
        <f t="shared" si="530"/>
        <v>35-44</v>
      </c>
      <c r="P3421" s="3" t="str">
        <f t="shared" si="531"/>
        <v>25-49h</v>
      </c>
      <c r="Q3421" s="3" t="str">
        <f t="shared" si="532"/>
        <v>46-60d</v>
      </c>
      <c r="R3421" s="3" t="str">
        <f t="shared" si="533"/>
        <v>Medium</v>
      </c>
      <c r="S3421" s="3" t="str">
        <f t="shared" si="534"/>
        <v>Low</v>
      </c>
      <c r="T3421" s="3" t="str">
        <f t="shared" si="535"/>
        <v>Active</v>
      </c>
      <c r="U3421" s="4">
        <f>1/(1+EXP(-(Predictive_Model!$B$5+((B3421-Predictive_Model!$B$20)/Predictive_Model!$C$20)*Predictive_Model!$D$20+((E3421-Predictive_Model!$B$21)/Predictive_Model!$C$21)*Predictive_Model!$D$21+((F3421-Predictive_Model!$B$22)/Predictive_Model!$C$22)*Predictive_Model!$D$22+((I3421-Predictive_Model!$B$23)/Predictive_Model!$C$23)*Predictive_Model!$D$23+((L3421-Predictive_Model!$B$24)/Predictive_Model!$C$24)*Predictive_Model!$D$24+((M3421-Predictive_Model!$B$25)/Predictive_Model!$C$25)*Predictive_Model!$D$25+IF(C3421="Male",Predictive_Model!$D$31,IF(C3421="Other",Predictive_Model!$D$32,0))+IF(D3421="Premium",Predictive_Model!$D$34,IF(D3421="Standard",Predictive_Model!$D$35,0))+IF(G3421="Asia",Predictive_Model!$D$37,IF(G3421="Europe",Predictive_Model!$D$38,IF(G3421="North America",Predictive_Model!$D$39,IF(G3421="Oceania",Predictive_Model!$D$40,IF(G3421="South America",Predictive_Model!$D$41,0)))))+IF(H3421="Laptop",Predictive_Model!$D$43,IF(H3421="Mobile",Predictive_Model!$D$44,IF(H3421="TV",Predictive_Model!$D$45,IF(H3421="Tablet",Predictive_Model!$D$46,0))))+IF(K3421="Crypto",Predictive_Model!$D$48,IF(K3421="Debit Card",Predictive_Model!$D$49,IF(K3421="Gift Card",Predictive_Model!$D$50,IF(K3421="PayPal",Predictive_Model!$D$51,0))))+IF(N3421="Comedy",Predictive_Model!$D$53,IF(N3421="Documentary",Predictive_Model!$D$54,IF(N3421="Drama",Predictive_Model!$D$55,IF(N3421="Horror",Predictive_Model!$D$56,IF(N3421="Romance",Predictive_Model!$D$57,IF(N3421="Sci-Fi",Predictive_Model!$D$58,0)))))))))</f>
        <v>3.6867874069385513E-2</v>
      </c>
      <c r="V3421" s="3" t="str">
        <f t="shared" si="536"/>
        <v>Low</v>
      </c>
      <c r="W3421" s="6">
        <f t="shared" si="537"/>
        <v>0.33144218788377577</v>
      </c>
      <c r="X3421" s="3" t="str">
        <f t="shared" si="538"/>
        <v>Monitor</v>
      </c>
      <c r="Y3421" s="3" t="str">
        <f t="shared" si="539"/>
        <v>OK</v>
      </c>
    </row>
    <row r="3422" spans="1:25" x14ac:dyDescent="0.25">
      <c r="A3422" s="3" t="str">
        <f>Raw_Data!A3422</f>
        <v>193ff2d8-d842-4028-837d-b13263e2f08f</v>
      </c>
      <c r="B3422" s="3">
        <f>Raw_Data!B3422</f>
        <v>60</v>
      </c>
      <c r="C3422" s="3" t="str">
        <f>Raw_Data!C3422</f>
        <v>Female</v>
      </c>
      <c r="D3422" s="3" t="str">
        <f>Raw_Data!D3422</f>
        <v>Basic</v>
      </c>
      <c r="E3422" s="3">
        <f>Raw_Data!E3422</f>
        <v>21.66</v>
      </c>
      <c r="F3422" s="3">
        <f>Raw_Data!F3422</f>
        <v>11</v>
      </c>
      <c r="G3422" s="3" t="str">
        <f>Raw_Data!G3422</f>
        <v>South America</v>
      </c>
      <c r="H3422" s="3" t="str">
        <f>Raw_Data!H3422</f>
        <v>Desktop</v>
      </c>
      <c r="I3422" s="3">
        <f>Raw_Data!I3422</f>
        <v>8.99</v>
      </c>
      <c r="J3422" s="3">
        <f>Raw_Data!J3422</f>
        <v>0</v>
      </c>
      <c r="K3422" s="3" t="str">
        <f>Raw_Data!K3422</f>
        <v>Crypto</v>
      </c>
      <c r="L3422" s="3">
        <f>Raw_Data!L3422</f>
        <v>2</v>
      </c>
      <c r="M3422" s="3">
        <f>Raw_Data!M3422</f>
        <v>1.8</v>
      </c>
      <c r="N3422" s="3" t="str">
        <f>Raw_Data!N3422</f>
        <v>Comedy</v>
      </c>
      <c r="O3422" s="3" t="str">
        <f t="shared" si="530"/>
        <v>55-70</v>
      </c>
      <c r="P3422" s="3" t="str">
        <f t="shared" si="531"/>
        <v>10-24h</v>
      </c>
      <c r="Q3422" s="3" t="str">
        <f t="shared" si="532"/>
        <v>8-21d</v>
      </c>
      <c r="R3422" s="3" t="str">
        <f t="shared" si="533"/>
        <v>Medium</v>
      </c>
      <c r="S3422" s="3" t="str">
        <f t="shared" si="534"/>
        <v>Low</v>
      </c>
      <c r="T3422" s="3" t="str">
        <f t="shared" si="535"/>
        <v>Active</v>
      </c>
      <c r="U3422" s="4">
        <f>1/(1+EXP(-(Predictive_Model!$B$5+((B3422-Predictive_Model!$B$20)/Predictive_Model!$C$20)*Predictive_Model!$D$20+((E3422-Predictive_Model!$B$21)/Predictive_Model!$C$21)*Predictive_Model!$D$21+((F3422-Predictive_Model!$B$22)/Predictive_Model!$C$22)*Predictive_Model!$D$22+((I3422-Predictive_Model!$B$23)/Predictive_Model!$C$23)*Predictive_Model!$D$23+((L3422-Predictive_Model!$B$24)/Predictive_Model!$C$24)*Predictive_Model!$D$24+((M3422-Predictive_Model!$B$25)/Predictive_Model!$C$25)*Predictive_Model!$D$25+IF(C3422="Male",Predictive_Model!$D$31,IF(C3422="Other",Predictive_Model!$D$32,0))+IF(D3422="Premium",Predictive_Model!$D$34,IF(D3422="Standard",Predictive_Model!$D$35,0))+IF(G3422="Asia",Predictive_Model!$D$37,IF(G3422="Europe",Predictive_Model!$D$38,IF(G3422="North America",Predictive_Model!$D$39,IF(G3422="Oceania",Predictive_Model!$D$40,IF(G3422="South America",Predictive_Model!$D$41,0)))))+IF(H3422="Laptop",Predictive_Model!$D$43,IF(H3422="Mobile",Predictive_Model!$D$44,IF(H3422="TV",Predictive_Model!$D$45,IF(H3422="Tablet",Predictive_Model!$D$46,0))))+IF(K3422="Crypto",Predictive_Model!$D$48,IF(K3422="Debit Card",Predictive_Model!$D$49,IF(K3422="Gift Card",Predictive_Model!$D$50,IF(K3422="PayPal",Predictive_Model!$D$51,0))))+IF(N3422="Comedy",Predictive_Model!$D$53,IF(N3422="Documentary",Predictive_Model!$D$54,IF(N3422="Drama",Predictive_Model!$D$55,IF(N3422="Horror",Predictive_Model!$D$56,IF(N3422="Romance",Predictive_Model!$D$57,IF(N3422="Sci-Fi",Predictive_Model!$D$58,0)))))))))</f>
        <v>1.0642051696177338E-2</v>
      </c>
      <c r="V3422" s="3" t="str">
        <f t="shared" si="536"/>
        <v>Low</v>
      </c>
      <c r="W3422" s="6">
        <f t="shared" si="537"/>
        <v>9.5672044748634263E-2</v>
      </c>
      <c r="X3422" s="3" t="str">
        <f t="shared" si="538"/>
        <v>Monitor</v>
      </c>
      <c r="Y3422" s="3" t="str">
        <f t="shared" si="539"/>
        <v>OK</v>
      </c>
    </row>
    <row r="3423" spans="1:25" x14ac:dyDescent="0.25">
      <c r="A3423" s="3" t="str">
        <f>Raw_Data!A3423</f>
        <v>8798f187-18cb-42aa-a3bf-698dfd72a880</v>
      </c>
      <c r="B3423" s="3">
        <f>Raw_Data!B3423</f>
        <v>45</v>
      </c>
      <c r="C3423" s="3" t="str">
        <f>Raw_Data!C3423</f>
        <v>Female</v>
      </c>
      <c r="D3423" s="3" t="str">
        <f>Raw_Data!D3423</f>
        <v>Premium</v>
      </c>
      <c r="E3423" s="3">
        <f>Raw_Data!E3423</f>
        <v>3.45</v>
      </c>
      <c r="F3423" s="3">
        <f>Raw_Data!F3423</f>
        <v>3</v>
      </c>
      <c r="G3423" s="3" t="str">
        <f>Raw_Data!G3423</f>
        <v>Africa</v>
      </c>
      <c r="H3423" s="3" t="str">
        <f>Raw_Data!H3423</f>
        <v>Desktop</v>
      </c>
      <c r="I3423" s="3">
        <f>Raw_Data!I3423</f>
        <v>17.989999999999998</v>
      </c>
      <c r="J3423" s="3">
        <f>Raw_Data!J3423</f>
        <v>0</v>
      </c>
      <c r="K3423" s="3" t="str">
        <f>Raw_Data!K3423</f>
        <v>Crypto</v>
      </c>
      <c r="L3423" s="3">
        <f>Raw_Data!L3423</f>
        <v>3</v>
      </c>
      <c r="M3423" s="3">
        <f>Raw_Data!M3423</f>
        <v>0.86</v>
      </c>
      <c r="N3423" s="3" t="str">
        <f>Raw_Data!N3423</f>
        <v>Horror</v>
      </c>
      <c r="O3423" s="3" t="str">
        <f t="shared" si="530"/>
        <v>45-54</v>
      </c>
      <c r="P3423" s="3" t="str">
        <f t="shared" si="531"/>
        <v>&lt;10h</v>
      </c>
      <c r="Q3423" s="3" t="str">
        <f t="shared" si="532"/>
        <v>0-7d</v>
      </c>
      <c r="R3423" s="3" t="str">
        <f t="shared" si="533"/>
        <v>Medium</v>
      </c>
      <c r="S3423" s="3" t="str">
        <f t="shared" si="534"/>
        <v>High</v>
      </c>
      <c r="T3423" s="3" t="str">
        <f t="shared" si="535"/>
        <v>Active</v>
      </c>
      <c r="U3423" s="4">
        <f>1/(1+EXP(-(Predictive_Model!$B$5+((B3423-Predictive_Model!$B$20)/Predictive_Model!$C$20)*Predictive_Model!$D$20+((E3423-Predictive_Model!$B$21)/Predictive_Model!$C$21)*Predictive_Model!$D$21+((F3423-Predictive_Model!$B$22)/Predictive_Model!$C$22)*Predictive_Model!$D$22+((I3423-Predictive_Model!$B$23)/Predictive_Model!$C$23)*Predictive_Model!$D$23+((L3423-Predictive_Model!$B$24)/Predictive_Model!$C$24)*Predictive_Model!$D$24+((M3423-Predictive_Model!$B$25)/Predictive_Model!$C$25)*Predictive_Model!$D$25+IF(C3423="Male",Predictive_Model!$D$31,IF(C3423="Other",Predictive_Model!$D$32,0))+IF(D3423="Premium",Predictive_Model!$D$34,IF(D3423="Standard",Predictive_Model!$D$35,0))+IF(G3423="Asia",Predictive_Model!$D$37,IF(G3423="Europe",Predictive_Model!$D$38,IF(G3423="North America",Predictive_Model!$D$39,IF(G3423="Oceania",Predictive_Model!$D$40,IF(G3423="South America",Predictive_Model!$D$41,0)))))+IF(H3423="Laptop",Predictive_Model!$D$43,IF(H3423="Mobile",Predictive_Model!$D$44,IF(H3423="TV",Predictive_Model!$D$45,IF(H3423="Tablet",Predictive_Model!$D$46,0))))+IF(K3423="Crypto",Predictive_Model!$D$48,IF(K3423="Debit Card",Predictive_Model!$D$49,IF(K3423="Gift Card",Predictive_Model!$D$50,IF(K3423="PayPal",Predictive_Model!$D$51,0))))+IF(N3423="Comedy",Predictive_Model!$D$53,IF(N3423="Documentary",Predictive_Model!$D$54,IF(N3423="Drama",Predictive_Model!$D$55,IF(N3423="Horror",Predictive_Model!$D$56,IF(N3423="Romance",Predictive_Model!$D$57,IF(N3423="Sci-Fi",Predictive_Model!$D$58,0)))))))))</f>
        <v>0.11669347916404356</v>
      </c>
      <c r="V3423" s="3" t="str">
        <f t="shared" si="536"/>
        <v>Low</v>
      </c>
      <c r="W3423" s="6">
        <f t="shared" si="537"/>
        <v>2.0993156901611436</v>
      </c>
      <c r="X3423" s="3" t="str">
        <f t="shared" si="538"/>
        <v>Monitor</v>
      </c>
      <c r="Y3423" s="3" t="str">
        <f t="shared" si="539"/>
        <v>OK</v>
      </c>
    </row>
    <row r="3424" spans="1:25" x14ac:dyDescent="0.25">
      <c r="A3424" s="3" t="str">
        <f>Raw_Data!A3424</f>
        <v>81ff625a-3b7d-4d84-8a40-c0e42881eab7</v>
      </c>
      <c r="B3424" s="3">
        <f>Raw_Data!B3424</f>
        <v>44</v>
      </c>
      <c r="C3424" s="3" t="str">
        <f>Raw_Data!C3424</f>
        <v>Male</v>
      </c>
      <c r="D3424" s="3" t="str">
        <f>Raw_Data!D3424</f>
        <v>Basic</v>
      </c>
      <c r="E3424" s="3">
        <f>Raw_Data!E3424</f>
        <v>19.82</v>
      </c>
      <c r="F3424" s="3">
        <f>Raw_Data!F3424</f>
        <v>43</v>
      </c>
      <c r="G3424" s="3" t="str">
        <f>Raw_Data!G3424</f>
        <v>South America</v>
      </c>
      <c r="H3424" s="3" t="str">
        <f>Raw_Data!H3424</f>
        <v>Mobile</v>
      </c>
      <c r="I3424" s="3">
        <f>Raw_Data!I3424</f>
        <v>8.99</v>
      </c>
      <c r="J3424" s="3">
        <f>Raw_Data!J3424</f>
        <v>1</v>
      </c>
      <c r="K3424" s="3" t="str">
        <f>Raw_Data!K3424</f>
        <v>PayPal</v>
      </c>
      <c r="L3424" s="3">
        <f>Raw_Data!L3424</f>
        <v>2</v>
      </c>
      <c r="M3424" s="3">
        <f>Raw_Data!M3424</f>
        <v>0.45</v>
      </c>
      <c r="N3424" s="3" t="str">
        <f>Raw_Data!N3424</f>
        <v>Comedy</v>
      </c>
      <c r="O3424" s="3" t="str">
        <f t="shared" si="530"/>
        <v>35-44</v>
      </c>
      <c r="P3424" s="3" t="str">
        <f t="shared" si="531"/>
        <v>10-24h</v>
      </c>
      <c r="Q3424" s="3" t="str">
        <f t="shared" si="532"/>
        <v>22-45d</v>
      </c>
      <c r="R3424" s="3" t="str">
        <f t="shared" si="533"/>
        <v>Medium</v>
      </c>
      <c r="S3424" s="3" t="str">
        <f t="shared" si="534"/>
        <v>Low</v>
      </c>
      <c r="T3424" s="3" t="str">
        <f t="shared" si="535"/>
        <v>Churned</v>
      </c>
      <c r="U3424" s="4">
        <f>1/(1+EXP(-(Predictive_Model!$B$5+((B3424-Predictive_Model!$B$20)/Predictive_Model!$C$20)*Predictive_Model!$D$20+((E3424-Predictive_Model!$B$21)/Predictive_Model!$C$21)*Predictive_Model!$D$21+((F3424-Predictive_Model!$B$22)/Predictive_Model!$C$22)*Predictive_Model!$D$22+((I3424-Predictive_Model!$B$23)/Predictive_Model!$C$23)*Predictive_Model!$D$23+((L3424-Predictive_Model!$B$24)/Predictive_Model!$C$24)*Predictive_Model!$D$24+((M3424-Predictive_Model!$B$25)/Predictive_Model!$C$25)*Predictive_Model!$D$25+IF(C3424="Male",Predictive_Model!$D$31,IF(C3424="Other",Predictive_Model!$D$32,0))+IF(D3424="Premium",Predictive_Model!$D$34,IF(D3424="Standard",Predictive_Model!$D$35,0))+IF(G3424="Asia",Predictive_Model!$D$37,IF(G3424="Europe",Predictive_Model!$D$38,IF(G3424="North America",Predictive_Model!$D$39,IF(G3424="Oceania",Predictive_Model!$D$40,IF(G3424="South America",Predictive_Model!$D$41,0)))))+IF(H3424="Laptop",Predictive_Model!$D$43,IF(H3424="Mobile",Predictive_Model!$D$44,IF(H3424="TV",Predictive_Model!$D$45,IF(H3424="Tablet",Predictive_Model!$D$46,0))))+IF(K3424="Crypto",Predictive_Model!$D$48,IF(K3424="Debit Card",Predictive_Model!$D$49,IF(K3424="Gift Card",Predictive_Model!$D$50,IF(K3424="PayPal",Predictive_Model!$D$51,0))))+IF(N3424="Comedy",Predictive_Model!$D$53,IF(N3424="Documentary",Predictive_Model!$D$54,IF(N3424="Drama",Predictive_Model!$D$55,IF(N3424="Horror",Predictive_Model!$D$56,IF(N3424="Romance",Predictive_Model!$D$57,IF(N3424="Sci-Fi",Predictive_Model!$D$58,0)))))))))</f>
        <v>0.98185901746603788</v>
      </c>
      <c r="V3424" s="3" t="str">
        <f t="shared" si="536"/>
        <v>Critical</v>
      </c>
      <c r="W3424" s="6">
        <f t="shared" si="537"/>
        <v>8.99</v>
      </c>
      <c r="X3424" s="3" t="str">
        <f t="shared" si="538"/>
        <v>Priority 2</v>
      </c>
      <c r="Y3424" s="3" t="str">
        <f t="shared" si="539"/>
        <v>OK</v>
      </c>
    </row>
    <row r="3425" spans="1:25" x14ac:dyDescent="0.25">
      <c r="A3425" s="3" t="str">
        <f>Raw_Data!A3425</f>
        <v>af59c21c-5c00-4051-b1a8-96b84b8c46be</v>
      </c>
      <c r="B3425" s="3">
        <f>Raw_Data!B3425</f>
        <v>26</v>
      </c>
      <c r="C3425" s="3" t="str">
        <f>Raw_Data!C3425</f>
        <v>Female</v>
      </c>
      <c r="D3425" s="3" t="str">
        <f>Raw_Data!D3425</f>
        <v>Premium</v>
      </c>
      <c r="E3425" s="3">
        <f>Raw_Data!E3425</f>
        <v>4.78</v>
      </c>
      <c r="F3425" s="3">
        <f>Raw_Data!F3425</f>
        <v>18</v>
      </c>
      <c r="G3425" s="3" t="str">
        <f>Raw_Data!G3425</f>
        <v>Oceania</v>
      </c>
      <c r="H3425" s="3" t="str">
        <f>Raw_Data!H3425</f>
        <v>Mobile</v>
      </c>
      <c r="I3425" s="3">
        <f>Raw_Data!I3425</f>
        <v>17.989999999999998</v>
      </c>
      <c r="J3425" s="3">
        <f>Raw_Data!J3425</f>
        <v>1</v>
      </c>
      <c r="K3425" s="3" t="str">
        <f>Raw_Data!K3425</f>
        <v>Gift Card</v>
      </c>
      <c r="L3425" s="3">
        <f>Raw_Data!L3425</f>
        <v>4</v>
      </c>
      <c r="M3425" s="3">
        <f>Raw_Data!M3425</f>
        <v>0.25</v>
      </c>
      <c r="N3425" s="3" t="str">
        <f>Raw_Data!N3425</f>
        <v>Sci-Fi</v>
      </c>
      <c r="O3425" s="3" t="str">
        <f t="shared" si="530"/>
        <v>25-34</v>
      </c>
      <c r="P3425" s="3" t="str">
        <f t="shared" si="531"/>
        <v>&lt;10h</v>
      </c>
      <c r="Q3425" s="3" t="str">
        <f t="shared" si="532"/>
        <v>8-21d</v>
      </c>
      <c r="R3425" s="3" t="str">
        <f t="shared" si="533"/>
        <v>Medium</v>
      </c>
      <c r="S3425" s="3" t="str">
        <f t="shared" si="534"/>
        <v>High</v>
      </c>
      <c r="T3425" s="3" t="str">
        <f t="shared" si="535"/>
        <v>Churned</v>
      </c>
      <c r="U3425" s="4">
        <f>1/(1+EXP(-(Predictive_Model!$B$5+((B3425-Predictive_Model!$B$20)/Predictive_Model!$C$20)*Predictive_Model!$D$20+((E3425-Predictive_Model!$B$21)/Predictive_Model!$C$21)*Predictive_Model!$D$21+((F3425-Predictive_Model!$B$22)/Predictive_Model!$C$22)*Predictive_Model!$D$22+((I3425-Predictive_Model!$B$23)/Predictive_Model!$C$23)*Predictive_Model!$D$23+((L3425-Predictive_Model!$B$24)/Predictive_Model!$C$24)*Predictive_Model!$D$24+((M3425-Predictive_Model!$B$25)/Predictive_Model!$C$25)*Predictive_Model!$D$25+IF(C3425="Male",Predictive_Model!$D$31,IF(C3425="Other",Predictive_Model!$D$32,0))+IF(D3425="Premium",Predictive_Model!$D$34,IF(D3425="Standard",Predictive_Model!$D$35,0))+IF(G3425="Asia",Predictive_Model!$D$37,IF(G3425="Europe",Predictive_Model!$D$38,IF(G3425="North America",Predictive_Model!$D$39,IF(G3425="Oceania",Predictive_Model!$D$40,IF(G3425="South America",Predictive_Model!$D$41,0)))))+IF(H3425="Laptop",Predictive_Model!$D$43,IF(H3425="Mobile",Predictive_Model!$D$44,IF(H3425="TV",Predictive_Model!$D$45,IF(H3425="Tablet",Predictive_Model!$D$46,0))))+IF(K3425="Crypto",Predictive_Model!$D$48,IF(K3425="Debit Card",Predictive_Model!$D$49,IF(K3425="Gift Card",Predictive_Model!$D$50,IF(K3425="PayPal",Predictive_Model!$D$51,0))))+IF(N3425="Comedy",Predictive_Model!$D$53,IF(N3425="Documentary",Predictive_Model!$D$54,IF(N3425="Drama",Predictive_Model!$D$55,IF(N3425="Horror",Predictive_Model!$D$56,IF(N3425="Romance",Predictive_Model!$D$57,IF(N3425="Sci-Fi",Predictive_Model!$D$58,0)))))))))</f>
        <v>0.87898263172624047</v>
      </c>
      <c r="V3425" s="3" t="str">
        <f t="shared" si="536"/>
        <v>Critical</v>
      </c>
      <c r="W3425" s="6">
        <f t="shared" si="537"/>
        <v>17.989999999999998</v>
      </c>
      <c r="X3425" s="3" t="str">
        <f t="shared" si="538"/>
        <v>Priority 1</v>
      </c>
      <c r="Y3425" s="3" t="str">
        <f t="shared" si="539"/>
        <v>OK</v>
      </c>
    </row>
    <row r="3426" spans="1:25" x14ac:dyDescent="0.25">
      <c r="A3426" s="3" t="str">
        <f>Raw_Data!A3426</f>
        <v>25af57e2-b956-4155-bf4c-3d7687b5d3b8</v>
      </c>
      <c r="B3426" s="3">
        <f>Raw_Data!B3426</f>
        <v>69</v>
      </c>
      <c r="C3426" s="3" t="str">
        <f>Raw_Data!C3426</f>
        <v>Other</v>
      </c>
      <c r="D3426" s="3" t="str">
        <f>Raw_Data!D3426</f>
        <v>Premium</v>
      </c>
      <c r="E3426" s="3">
        <f>Raw_Data!E3426</f>
        <v>32.54</v>
      </c>
      <c r="F3426" s="3">
        <f>Raw_Data!F3426</f>
        <v>45</v>
      </c>
      <c r="G3426" s="3" t="str">
        <f>Raw_Data!G3426</f>
        <v>South America</v>
      </c>
      <c r="H3426" s="3" t="str">
        <f>Raw_Data!H3426</f>
        <v>Tablet</v>
      </c>
      <c r="I3426" s="3">
        <f>Raw_Data!I3426</f>
        <v>17.989999999999998</v>
      </c>
      <c r="J3426" s="3">
        <f>Raw_Data!J3426</f>
        <v>0</v>
      </c>
      <c r="K3426" s="3" t="str">
        <f>Raw_Data!K3426</f>
        <v>Crypto</v>
      </c>
      <c r="L3426" s="3">
        <f>Raw_Data!L3426</f>
        <v>4</v>
      </c>
      <c r="M3426" s="3">
        <f>Raw_Data!M3426</f>
        <v>0.71</v>
      </c>
      <c r="N3426" s="3" t="str">
        <f>Raw_Data!N3426</f>
        <v>Documentary</v>
      </c>
      <c r="O3426" s="3" t="str">
        <f t="shared" si="530"/>
        <v>55-70</v>
      </c>
      <c r="P3426" s="3" t="str">
        <f t="shared" si="531"/>
        <v>25-49h</v>
      </c>
      <c r="Q3426" s="3" t="str">
        <f t="shared" si="532"/>
        <v>22-45d</v>
      </c>
      <c r="R3426" s="3" t="str">
        <f t="shared" si="533"/>
        <v>Medium</v>
      </c>
      <c r="S3426" s="3" t="str">
        <f t="shared" si="534"/>
        <v>High</v>
      </c>
      <c r="T3426" s="3" t="str">
        <f t="shared" si="535"/>
        <v>Active</v>
      </c>
      <c r="U3426" s="4">
        <f>1/(1+EXP(-(Predictive_Model!$B$5+((B3426-Predictive_Model!$B$20)/Predictive_Model!$C$20)*Predictive_Model!$D$20+((E3426-Predictive_Model!$B$21)/Predictive_Model!$C$21)*Predictive_Model!$D$21+((F3426-Predictive_Model!$B$22)/Predictive_Model!$C$22)*Predictive_Model!$D$22+((I3426-Predictive_Model!$B$23)/Predictive_Model!$C$23)*Predictive_Model!$D$23+((L3426-Predictive_Model!$B$24)/Predictive_Model!$C$24)*Predictive_Model!$D$24+((M3426-Predictive_Model!$B$25)/Predictive_Model!$C$25)*Predictive_Model!$D$25+IF(C3426="Male",Predictive_Model!$D$31,IF(C3426="Other",Predictive_Model!$D$32,0))+IF(D3426="Premium",Predictive_Model!$D$34,IF(D3426="Standard",Predictive_Model!$D$35,0))+IF(G3426="Asia",Predictive_Model!$D$37,IF(G3426="Europe",Predictive_Model!$D$38,IF(G3426="North America",Predictive_Model!$D$39,IF(G3426="Oceania",Predictive_Model!$D$40,IF(G3426="South America",Predictive_Model!$D$41,0)))))+IF(H3426="Laptop",Predictive_Model!$D$43,IF(H3426="Mobile",Predictive_Model!$D$44,IF(H3426="TV",Predictive_Model!$D$45,IF(H3426="Tablet",Predictive_Model!$D$46,0))))+IF(K3426="Crypto",Predictive_Model!$D$48,IF(K3426="Debit Card",Predictive_Model!$D$49,IF(K3426="Gift Card",Predictive_Model!$D$50,IF(K3426="PayPal",Predictive_Model!$D$51,0))))+IF(N3426="Comedy",Predictive_Model!$D$53,IF(N3426="Documentary",Predictive_Model!$D$54,IF(N3426="Drama",Predictive_Model!$D$55,IF(N3426="Horror",Predictive_Model!$D$56,IF(N3426="Romance",Predictive_Model!$D$57,IF(N3426="Sci-Fi",Predictive_Model!$D$58,0)))))))))</f>
        <v>8.5579551447590389E-3</v>
      </c>
      <c r="V3426" s="3" t="str">
        <f t="shared" si="536"/>
        <v>Low</v>
      </c>
      <c r="W3426" s="6">
        <f t="shared" si="537"/>
        <v>0.1539576130542151</v>
      </c>
      <c r="X3426" s="3" t="str">
        <f t="shared" si="538"/>
        <v>Monitor</v>
      </c>
      <c r="Y3426" s="3" t="str">
        <f t="shared" si="539"/>
        <v>OK</v>
      </c>
    </row>
    <row r="3427" spans="1:25" x14ac:dyDescent="0.25">
      <c r="A3427" s="3" t="str">
        <f>Raw_Data!A3427</f>
        <v>4fc64b59-3f7e-4560-b434-027440fd4e30</v>
      </c>
      <c r="B3427" s="3">
        <f>Raw_Data!B3427</f>
        <v>18</v>
      </c>
      <c r="C3427" s="3" t="str">
        <f>Raw_Data!C3427</f>
        <v>Other</v>
      </c>
      <c r="D3427" s="3" t="str">
        <f>Raw_Data!D3427</f>
        <v>Standard</v>
      </c>
      <c r="E3427" s="3">
        <f>Raw_Data!E3427</f>
        <v>4.6399999999999997</v>
      </c>
      <c r="F3427" s="3">
        <f>Raw_Data!F3427</f>
        <v>21</v>
      </c>
      <c r="G3427" s="3" t="str">
        <f>Raw_Data!G3427</f>
        <v>North America</v>
      </c>
      <c r="H3427" s="3" t="str">
        <f>Raw_Data!H3427</f>
        <v>Laptop</v>
      </c>
      <c r="I3427" s="3">
        <f>Raw_Data!I3427</f>
        <v>13.99</v>
      </c>
      <c r="J3427" s="3">
        <f>Raw_Data!J3427</f>
        <v>1</v>
      </c>
      <c r="K3427" s="3" t="str">
        <f>Raw_Data!K3427</f>
        <v>Debit Card</v>
      </c>
      <c r="L3427" s="3">
        <f>Raw_Data!L3427</f>
        <v>3</v>
      </c>
      <c r="M3427" s="3">
        <f>Raw_Data!M3427</f>
        <v>0.21</v>
      </c>
      <c r="N3427" s="3" t="str">
        <f>Raw_Data!N3427</f>
        <v>Documentary</v>
      </c>
      <c r="O3427" s="3" t="str">
        <f t="shared" si="530"/>
        <v>18-24</v>
      </c>
      <c r="P3427" s="3" t="str">
        <f t="shared" si="531"/>
        <v>&lt;10h</v>
      </c>
      <c r="Q3427" s="3" t="str">
        <f t="shared" si="532"/>
        <v>8-21d</v>
      </c>
      <c r="R3427" s="3" t="str">
        <f t="shared" si="533"/>
        <v>Medium</v>
      </c>
      <c r="S3427" s="3" t="str">
        <f t="shared" si="534"/>
        <v>Mid</v>
      </c>
      <c r="T3427" s="3" t="str">
        <f t="shared" si="535"/>
        <v>Churned</v>
      </c>
      <c r="U3427" s="4">
        <f>1/(1+EXP(-(Predictive_Model!$B$5+((B3427-Predictive_Model!$B$20)/Predictive_Model!$C$20)*Predictive_Model!$D$20+((E3427-Predictive_Model!$B$21)/Predictive_Model!$C$21)*Predictive_Model!$D$21+((F3427-Predictive_Model!$B$22)/Predictive_Model!$C$22)*Predictive_Model!$D$22+((I3427-Predictive_Model!$B$23)/Predictive_Model!$C$23)*Predictive_Model!$D$23+((L3427-Predictive_Model!$B$24)/Predictive_Model!$C$24)*Predictive_Model!$D$24+((M3427-Predictive_Model!$B$25)/Predictive_Model!$C$25)*Predictive_Model!$D$25+IF(C3427="Male",Predictive_Model!$D$31,IF(C3427="Other",Predictive_Model!$D$32,0))+IF(D3427="Premium",Predictive_Model!$D$34,IF(D3427="Standard",Predictive_Model!$D$35,0))+IF(G3427="Asia",Predictive_Model!$D$37,IF(G3427="Europe",Predictive_Model!$D$38,IF(G3427="North America",Predictive_Model!$D$39,IF(G3427="Oceania",Predictive_Model!$D$40,IF(G3427="South America",Predictive_Model!$D$41,0)))))+IF(H3427="Laptop",Predictive_Model!$D$43,IF(H3427="Mobile",Predictive_Model!$D$44,IF(H3427="TV",Predictive_Model!$D$45,IF(H3427="Tablet",Predictive_Model!$D$46,0))))+IF(K3427="Crypto",Predictive_Model!$D$48,IF(K3427="Debit Card",Predictive_Model!$D$49,IF(K3427="Gift Card",Predictive_Model!$D$50,IF(K3427="PayPal",Predictive_Model!$D$51,0))))+IF(N3427="Comedy",Predictive_Model!$D$53,IF(N3427="Documentary",Predictive_Model!$D$54,IF(N3427="Drama",Predictive_Model!$D$55,IF(N3427="Horror",Predictive_Model!$D$56,IF(N3427="Romance",Predictive_Model!$D$57,IF(N3427="Sci-Fi",Predictive_Model!$D$58,0)))))))))</f>
        <v>0.93045209696844144</v>
      </c>
      <c r="V3427" s="3" t="str">
        <f t="shared" si="536"/>
        <v>Critical</v>
      </c>
      <c r="W3427" s="6">
        <f t="shared" si="537"/>
        <v>13.99</v>
      </c>
      <c r="X3427" s="3" t="str">
        <f t="shared" si="538"/>
        <v>Priority 2</v>
      </c>
      <c r="Y3427" s="3" t="str">
        <f t="shared" si="539"/>
        <v>OK</v>
      </c>
    </row>
    <row r="3428" spans="1:25" x14ac:dyDescent="0.25">
      <c r="A3428" s="3" t="str">
        <f>Raw_Data!A3428</f>
        <v>e8dd552e-5b29-4c98-b499-ac4be92ea012</v>
      </c>
      <c r="B3428" s="3">
        <f>Raw_Data!B3428</f>
        <v>33</v>
      </c>
      <c r="C3428" s="3" t="str">
        <f>Raw_Data!C3428</f>
        <v>Male</v>
      </c>
      <c r="D3428" s="3" t="str">
        <f>Raw_Data!D3428</f>
        <v>Standard</v>
      </c>
      <c r="E3428" s="3">
        <f>Raw_Data!E3428</f>
        <v>2.71</v>
      </c>
      <c r="F3428" s="3">
        <f>Raw_Data!F3428</f>
        <v>22</v>
      </c>
      <c r="G3428" s="3" t="str">
        <f>Raw_Data!G3428</f>
        <v>Europe</v>
      </c>
      <c r="H3428" s="3" t="str">
        <f>Raw_Data!H3428</f>
        <v>Mobile</v>
      </c>
      <c r="I3428" s="3">
        <f>Raw_Data!I3428</f>
        <v>13.99</v>
      </c>
      <c r="J3428" s="3">
        <f>Raw_Data!J3428</f>
        <v>1</v>
      </c>
      <c r="K3428" s="3" t="str">
        <f>Raw_Data!K3428</f>
        <v>Crypto</v>
      </c>
      <c r="L3428" s="3">
        <f>Raw_Data!L3428</f>
        <v>3</v>
      </c>
      <c r="M3428" s="3">
        <f>Raw_Data!M3428</f>
        <v>0.12</v>
      </c>
      <c r="N3428" s="3" t="str">
        <f>Raw_Data!N3428</f>
        <v>Drama</v>
      </c>
      <c r="O3428" s="3" t="str">
        <f t="shared" si="530"/>
        <v>25-34</v>
      </c>
      <c r="P3428" s="3" t="str">
        <f t="shared" si="531"/>
        <v>&lt;10h</v>
      </c>
      <c r="Q3428" s="3" t="str">
        <f t="shared" si="532"/>
        <v>22-45d</v>
      </c>
      <c r="R3428" s="3" t="str">
        <f t="shared" si="533"/>
        <v>Medium</v>
      </c>
      <c r="S3428" s="3" t="str">
        <f t="shared" si="534"/>
        <v>Mid</v>
      </c>
      <c r="T3428" s="3" t="str">
        <f t="shared" si="535"/>
        <v>Churned</v>
      </c>
      <c r="U3428" s="4">
        <f>1/(1+EXP(-(Predictive_Model!$B$5+((B3428-Predictive_Model!$B$20)/Predictive_Model!$C$20)*Predictive_Model!$D$20+((E3428-Predictive_Model!$B$21)/Predictive_Model!$C$21)*Predictive_Model!$D$21+((F3428-Predictive_Model!$B$22)/Predictive_Model!$C$22)*Predictive_Model!$D$22+((I3428-Predictive_Model!$B$23)/Predictive_Model!$C$23)*Predictive_Model!$D$23+((L3428-Predictive_Model!$B$24)/Predictive_Model!$C$24)*Predictive_Model!$D$24+((M3428-Predictive_Model!$B$25)/Predictive_Model!$C$25)*Predictive_Model!$D$25+IF(C3428="Male",Predictive_Model!$D$31,IF(C3428="Other",Predictive_Model!$D$32,0))+IF(D3428="Premium",Predictive_Model!$D$34,IF(D3428="Standard",Predictive_Model!$D$35,0))+IF(G3428="Asia",Predictive_Model!$D$37,IF(G3428="Europe",Predictive_Model!$D$38,IF(G3428="North America",Predictive_Model!$D$39,IF(G3428="Oceania",Predictive_Model!$D$40,IF(G3428="South America",Predictive_Model!$D$41,0)))))+IF(H3428="Laptop",Predictive_Model!$D$43,IF(H3428="Mobile",Predictive_Model!$D$44,IF(H3428="TV",Predictive_Model!$D$45,IF(H3428="Tablet",Predictive_Model!$D$46,0))))+IF(K3428="Crypto",Predictive_Model!$D$48,IF(K3428="Debit Card",Predictive_Model!$D$49,IF(K3428="Gift Card",Predictive_Model!$D$50,IF(K3428="PayPal",Predictive_Model!$D$51,0))))+IF(N3428="Comedy",Predictive_Model!$D$53,IF(N3428="Documentary",Predictive_Model!$D$54,IF(N3428="Drama",Predictive_Model!$D$55,IF(N3428="Horror",Predictive_Model!$D$56,IF(N3428="Romance",Predictive_Model!$D$57,IF(N3428="Sci-Fi",Predictive_Model!$D$58,0)))))))))</f>
        <v>0.99504195189638078</v>
      </c>
      <c r="V3428" s="3" t="str">
        <f t="shared" si="536"/>
        <v>Critical</v>
      </c>
      <c r="W3428" s="6">
        <f t="shared" si="537"/>
        <v>13.99</v>
      </c>
      <c r="X3428" s="3" t="str">
        <f t="shared" si="538"/>
        <v>Priority 2</v>
      </c>
      <c r="Y3428" s="3" t="str">
        <f t="shared" si="539"/>
        <v>OK</v>
      </c>
    </row>
    <row r="3429" spans="1:25" x14ac:dyDescent="0.25">
      <c r="A3429" s="3" t="str">
        <f>Raw_Data!A3429</f>
        <v>2a0d5401-4f2f-49e7-811e-f0ea4fe51a48</v>
      </c>
      <c r="B3429" s="3">
        <f>Raw_Data!B3429</f>
        <v>39</v>
      </c>
      <c r="C3429" s="3" t="str">
        <f>Raw_Data!C3429</f>
        <v>Male</v>
      </c>
      <c r="D3429" s="3" t="str">
        <f>Raw_Data!D3429</f>
        <v>Basic</v>
      </c>
      <c r="E3429" s="3">
        <f>Raw_Data!E3429</f>
        <v>22.24</v>
      </c>
      <c r="F3429" s="3">
        <f>Raw_Data!F3429</f>
        <v>47</v>
      </c>
      <c r="G3429" s="3" t="str">
        <f>Raw_Data!G3429</f>
        <v>North America</v>
      </c>
      <c r="H3429" s="3" t="str">
        <f>Raw_Data!H3429</f>
        <v>Laptop</v>
      </c>
      <c r="I3429" s="3">
        <f>Raw_Data!I3429</f>
        <v>8.99</v>
      </c>
      <c r="J3429" s="3">
        <f>Raw_Data!J3429</f>
        <v>1</v>
      </c>
      <c r="K3429" s="3" t="str">
        <f>Raw_Data!K3429</f>
        <v>Debit Card</v>
      </c>
      <c r="L3429" s="3">
        <f>Raw_Data!L3429</f>
        <v>3</v>
      </c>
      <c r="M3429" s="3">
        <f>Raw_Data!M3429</f>
        <v>0.46</v>
      </c>
      <c r="N3429" s="3" t="str">
        <f>Raw_Data!N3429</f>
        <v>Action</v>
      </c>
      <c r="O3429" s="3" t="str">
        <f t="shared" si="530"/>
        <v>35-44</v>
      </c>
      <c r="P3429" s="3" t="str">
        <f t="shared" si="531"/>
        <v>10-24h</v>
      </c>
      <c r="Q3429" s="3" t="str">
        <f t="shared" si="532"/>
        <v>46-60d</v>
      </c>
      <c r="R3429" s="3" t="str">
        <f t="shared" si="533"/>
        <v>Medium</v>
      </c>
      <c r="S3429" s="3" t="str">
        <f t="shared" si="534"/>
        <v>Low</v>
      </c>
      <c r="T3429" s="3" t="str">
        <f t="shared" si="535"/>
        <v>Churned</v>
      </c>
      <c r="U3429" s="4">
        <f>1/(1+EXP(-(Predictive_Model!$B$5+((B3429-Predictive_Model!$B$20)/Predictive_Model!$C$20)*Predictive_Model!$D$20+((E3429-Predictive_Model!$B$21)/Predictive_Model!$C$21)*Predictive_Model!$D$21+((F3429-Predictive_Model!$B$22)/Predictive_Model!$C$22)*Predictive_Model!$D$22+((I3429-Predictive_Model!$B$23)/Predictive_Model!$C$23)*Predictive_Model!$D$23+((L3429-Predictive_Model!$B$24)/Predictive_Model!$C$24)*Predictive_Model!$D$24+((M3429-Predictive_Model!$B$25)/Predictive_Model!$C$25)*Predictive_Model!$D$25+IF(C3429="Male",Predictive_Model!$D$31,IF(C3429="Other",Predictive_Model!$D$32,0))+IF(D3429="Premium",Predictive_Model!$D$34,IF(D3429="Standard",Predictive_Model!$D$35,0))+IF(G3429="Asia",Predictive_Model!$D$37,IF(G3429="Europe",Predictive_Model!$D$38,IF(G3429="North America",Predictive_Model!$D$39,IF(G3429="Oceania",Predictive_Model!$D$40,IF(G3429="South America",Predictive_Model!$D$41,0)))))+IF(H3429="Laptop",Predictive_Model!$D$43,IF(H3429="Mobile",Predictive_Model!$D$44,IF(H3429="TV",Predictive_Model!$D$45,IF(H3429="Tablet",Predictive_Model!$D$46,0))))+IF(K3429="Crypto",Predictive_Model!$D$48,IF(K3429="Debit Card",Predictive_Model!$D$49,IF(K3429="Gift Card",Predictive_Model!$D$50,IF(K3429="PayPal",Predictive_Model!$D$51,0))))+IF(N3429="Comedy",Predictive_Model!$D$53,IF(N3429="Documentary",Predictive_Model!$D$54,IF(N3429="Drama",Predictive_Model!$D$55,IF(N3429="Horror",Predictive_Model!$D$56,IF(N3429="Romance",Predictive_Model!$D$57,IF(N3429="Sci-Fi",Predictive_Model!$D$58,0)))))))))</f>
        <v>0.77351107060217394</v>
      </c>
      <c r="V3429" s="3" t="str">
        <f t="shared" si="536"/>
        <v>Critical</v>
      </c>
      <c r="W3429" s="6">
        <f t="shared" si="537"/>
        <v>8.99</v>
      </c>
      <c r="X3429" s="3" t="str">
        <f t="shared" si="538"/>
        <v>Priority 2</v>
      </c>
      <c r="Y3429" s="3" t="str">
        <f t="shared" si="539"/>
        <v>OK</v>
      </c>
    </row>
    <row r="3430" spans="1:25" x14ac:dyDescent="0.25">
      <c r="A3430" s="3" t="str">
        <f>Raw_Data!A3430</f>
        <v>1feead91-6d5b-4113-84f7-8a01c3112fa4</v>
      </c>
      <c r="B3430" s="3">
        <f>Raw_Data!B3430</f>
        <v>22</v>
      </c>
      <c r="C3430" s="3" t="str">
        <f>Raw_Data!C3430</f>
        <v>Male</v>
      </c>
      <c r="D3430" s="3" t="str">
        <f>Raw_Data!D3430</f>
        <v>Standard</v>
      </c>
      <c r="E3430" s="3">
        <f>Raw_Data!E3430</f>
        <v>13.78</v>
      </c>
      <c r="F3430" s="3">
        <f>Raw_Data!F3430</f>
        <v>0</v>
      </c>
      <c r="G3430" s="3" t="str">
        <f>Raw_Data!G3430</f>
        <v>Oceania</v>
      </c>
      <c r="H3430" s="3" t="str">
        <f>Raw_Data!H3430</f>
        <v>TV</v>
      </c>
      <c r="I3430" s="3">
        <f>Raw_Data!I3430</f>
        <v>13.99</v>
      </c>
      <c r="J3430" s="3">
        <f>Raw_Data!J3430</f>
        <v>0</v>
      </c>
      <c r="K3430" s="3" t="str">
        <f>Raw_Data!K3430</f>
        <v>PayPal</v>
      </c>
      <c r="L3430" s="3">
        <f>Raw_Data!L3430</f>
        <v>2</v>
      </c>
      <c r="M3430" s="3">
        <f>Raw_Data!M3430</f>
        <v>13.78</v>
      </c>
      <c r="N3430" s="3" t="str">
        <f>Raw_Data!N3430</f>
        <v>Sci-Fi</v>
      </c>
      <c r="O3430" s="3" t="str">
        <f t="shared" si="530"/>
        <v>18-24</v>
      </c>
      <c r="P3430" s="3" t="str">
        <f t="shared" si="531"/>
        <v>10-24h</v>
      </c>
      <c r="Q3430" s="3" t="str">
        <f t="shared" si="532"/>
        <v>0-7d</v>
      </c>
      <c r="R3430" s="3" t="str">
        <f t="shared" si="533"/>
        <v>Medium</v>
      </c>
      <c r="S3430" s="3" t="str">
        <f t="shared" si="534"/>
        <v>Mid</v>
      </c>
      <c r="T3430" s="3" t="str">
        <f t="shared" si="535"/>
        <v>Active</v>
      </c>
      <c r="U3430" s="4">
        <f>1/(1+EXP(-(Predictive_Model!$B$5+((B3430-Predictive_Model!$B$20)/Predictive_Model!$C$20)*Predictive_Model!$D$20+((E3430-Predictive_Model!$B$21)/Predictive_Model!$C$21)*Predictive_Model!$D$21+((F3430-Predictive_Model!$B$22)/Predictive_Model!$C$22)*Predictive_Model!$D$22+((I3430-Predictive_Model!$B$23)/Predictive_Model!$C$23)*Predictive_Model!$D$23+((L3430-Predictive_Model!$B$24)/Predictive_Model!$C$24)*Predictive_Model!$D$24+((M3430-Predictive_Model!$B$25)/Predictive_Model!$C$25)*Predictive_Model!$D$25+IF(C3430="Male",Predictive_Model!$D$31,IF(C3430="Other",Predictive_Model!$D$32,0))+IF(D3430="Premium",Predictive_Model!$D$34,IF(D3430="Standard",Predictive_Model!$D$35,0))+IF(G3430="Asia",Predictive_Model!$D$37,IF(G3430="Europe",Predictive_Model!$D$38,IF(G3430="North America",Predictive_Model!$D$39,IF(G3430="Oceania",Predictive_Model!$D$40,IF(G3430="South America",Predictive_Model!$D$41,0)))))+IF(H3430="Laptop",Predictive_Model!$D$43,IF(H3430="Mobile",Predictive_Model!$D$44,IF(H3430="TV",Predictive_Model!$D$45,IF(H3430="Tablet",Predictive_Model!$D$46,0))))+IF(K3430="Crypto",Predictive_Model!$D$48,IF(K3430="Debit Card",Predictive_Model!$D$49,IF(K3430="Gift Card",Predictive_Model!$D$50,IF(K3430="PayPal",Predictive_Model!$D$51,0))))+IF(N3430="Comedy",Predictive_Model!$D$53,IF(N3430="Documentary",Predictive_Model!$D$54,IF(N3430="Drama",Predictive_Model!$D$55,IF(N3430="Horror",Predictive_Model!$D$56,IF(N3430="Romance",Predictive_Model!$D$57,IF(N3430="Sci-Fi",Predictive_Model!$D$58,0)))))))))</f>
        <v>1.0257793982046022E-11</v>
      </c>
      <c r="V3430" s="3" t="str">
        <f t="shared" si="536"/>
        <v>Low</v>
      </c>
      <c r="W3430" s="6">
        <f t="shared" si="537"/>
        <v>1.4350653780882386E-10</v>
      </c>
      <c r="X3430" s="3" t="str">
        <f t="shared" si="538"/>
        <v>Monitor</v>
      </c>
      <c r="Y3430" s="3" t="str">
        <f t="shared" si="539"/>
        <v>OK</v>
      </c>
    </row>
    <row r="3431" spans="1:25" x14ac:dyDescent="0.25">
      <c r="A3431" s="3" t="str">
        <f>Raw_Data!A3431</f>
        <v>5508c3b7-0927-40eb-9e4f-b9fed144ab44</v>
      </c>
      <c r="B3431" s="3">
        <f>Raw_Data!B3431</f>
        <v>62</v>
      </c>
      <c r="C3431" s="3" t="str">
        <f>Raw_Data!C3431</f>
        <v>Female</v>
      </c>
      <c r="D3431" s="3" t="str">
        <f>Raw_Data!D3431</f>
        <v>Basic</v>
      </c>
      <c r="E3431" s="3">
        <f>Raw_Data!E3431</f>
        <v>5.64</v>
      </c>
      <c r="F3431" s="3">
        <f>Raw_Data!F3431</f>
        <v>36</v>
      </c>
      <c r="G3431" s="3" t="str">
        <f>Raw_Data!G3431</f>
        <v>Europe</v>
      </c>
      <c r="H3431" s="3" t="str">
        <f>Raw_Data!H3431</f>
        <v>Tablet</v>
      </c>
      <c r="I3431" s="3">
        <f>Raw_Data!I3431</f>
        <v>8.99</v>
      </c>
      <c r="J3431" s="3">
        <f>Raw_Data!J3431</f>
        <v>1</v>
      </c>
      <c r="K3431" s="3" t="str">
        <f>Raw_Data!K3431</f>
        <v>Gift Card</v>
      </c>
      <c r="L3431" s="3">
        <f>Raw_Data!L3431</f>
        <v>5</v>
      </c>
      <c r="M3431" s="3">
        <f>Raw_Data!M3431</f>
        <v>0.15</v>
      </c>
      <c r="N3431" s="3" t="str">
        <f>Raw_Data!N3431</f>
        <v>Horror</v>
      </c>
      <c r="O3431" s="3" t="str">
        <f t="shared" si="530"/>
        <v>55-70</v>
      </c>
      <c r="P3431" s="3" t="str">
        <f t="shared" si="531"/>
        <v>&lt;10h</v>
      </c>
      <c r="Q3431" s="3" t="str">
        <f t="shared" si="532"/>
        <v>22-45d</v>
      </c>
      <c r="R3431" s="3" t="str">
        <f t="shared" si="533"/>
        <v>Medium</v>
      </c>
      <c r="S3431" s="3" t="str">
        <f t="shared" si="534"/>
        <v>Low</v>
      </c>
      <c r="T3431" s="3" t="str">
        <f t="shared" si="535"/>
        <v>Churned</v>
      </c>
      <c r="U3431" s="4">
        <f>1/(1+EXP(-(Predictive_Model!$B$5+((B3431-Predictive_Model!$B$20)/Predictive_Model!$C$20)*Predictive_Model!$D$20+((E3431-Predictive_Model!$B$21)/Predictive_Model!$C$21)*Predictive_Model!$D$21+((F3431-Predictive_Model!$B$22)/Predictive_Model!$C$22)*Predictive_Model!$D$22+((I3431-Predictive_Model!$B$23)/Predictive_Model!$C$23)*Predictive_Model!$D$23+((L3431-Predictive_Model!$B$24)/Predictive_Model!$C$24)*Predictive_Model!$D$24+((M3431-Predictive_Model!$B$25)/Predictive_Model!$C$25)*Predictive_Model!$D$25+IF(C3431="Male",Predictive_Model!$D$31,IF(C3431="Other",Predictive_Model!$D$32,0))+IF(D3431="Premium",Predictive_Model!$D$34,IF(D3431="Standard",Predictive_Model!$D$35,0))+IF(G3431="Asia",Predictive_Model!$D$37,IF(G3431="Europe",Predictive_Model!$D$38,IF(G3431="North America",Predictive_Model!$D$39,IF(G3431="Oceania",Predictive_Model!$D$40,IF(G3431="South America",Predictive_Model!$D$41,0)))))+IF(H3431="Laptop",Predictive_Model!$D$43,IF(H3431="Mobile",Predictive_Model!$D$44,IF(H3431="TV",Predictive_Model!$D$45,IF(H3431="Tablet",Predictive_Model!$D$46,0))))+IF(K3431="Crypto",Predictive_Model!$D$48,IF(K3431="Debit Card",Predictive_Model!$D$49,IF(K3431="Gift Card",Predictive_Model!$D$50,IF(K3431="PayPal",Predictive_Model!$D$51,0))))+IF(N3431="Comedy",Predictive_Model!$D$53,IF(N3431="Documentary",Predictive_Model!$D$54,IF(N3431="Drama",Predictive_Model!$D$55,IF(N3431="Horror",Predictive_Model!$D$56,IF(N3431="Romance",Predictive_Model!$D$57,IF(N3431="Sci-Fi",Predictive_Model!$D$58,0)))))))))</f>
        <v>0.99781754427167146</v>
      </c>
      <c r="V3431" s="3" t="str">
        <f t="shared" si="536"/>
        <v>Critical</v>
      </c>
      <c r="W3431" s="6">
        <f t="shared" si="537"/>
        <v>8.99</v>
      </c>
      <c r="X3431" s="3" t="str">
        <f t="shared" si="538"/>
        <v>Priority 2</v>
      </c>
      <c r="Y3431" s="3" t="str">
        <f t="shared" si="539"/>
        <v>OK</v>
      </c>
    </row>
    <row r="3432" spans="1:25" x14ac:dyDescent="0.25">
      <c r="A3432" s="3" t="str">
        <f>Raw_Data!A3432</f>
        <v>47fe2c0b-aac3-4406-9d6f-fac41aa6ef9b</v>
      </c>
      <c r="B3432" s="3">
        <f>Raw_Data!B3432</f>
        <v>32</v>
      </c>
      <c r="C3432" s="3" t="str">
        <f>Raw_Data!C3432</f>
        <v>Other</v>
      </c>
      <c r="D3432" s="3" t="str">
        <f>Raw_Data!D3432</f>
        <v>Basic</v>
      </c>
      <c r="E3432" s="3">
        <f>Raw_Data!E3432</f>
        <v>41.97</v>
      </c>
      <c r="F3432" s="3">
        <f>Raw_Data!F3432</f>
        <v>34</v>
      </c>
      <c r="G3432" s="3" t="str">
        <f>Raw_Data!G3432</f>
        <v>Europe</v>
      </c>
      <c r="H3432" s="3" t="str">
        <f>Raw_Data!H3432</f>
        <v>Desktop</v>
      </c>
      <c r="I3432" s="3">
        <f>Raw_Data!I3432</f>
        <v>8.99</v>
      </c>
      <c r="J3432" s="3">
        <f>Raw_Data!J3432</f>
        <v>0</v>
      </c>
      <c r="K3432" s="3" t="str">
        <f>Raw_Data!K3432</f>
        <v>Credit Card</v>
      </c>
      <c r="L3432" s="3">
        <f>Raw_Data!L3432</f>
        <v>1</v>
      </c>
      <c r="M3432" s="3">
        <f>Raw_Data!M3432</f>
        <v>1.2</v>
      </c>
      <c r="N3432" s="3" t="str">
        <f>Raw_Data!N3432</f>
        <v>Horror</v>
      </c>
      <c r="O3432" s="3" t="str">
        <f t="shared" si="530"/>
        <v>25-34</v>
      </c>
      <c r="P3432" s="3" t="str">
        <f t="shared" si="531"/>
        <v>25-49h</v>
      </c>
      <c r="Q3432" s="3" t="str">
        <f t="shared" si="532"/>
        <v>22-45d</v>
      </c>
      <c r="R3432" s="3" t="str">
        <f t="shared" si="533"/>
        <v>Medium</v>
      </c>
      <c r="S3432" s="3" t="str">
        <f t="shared" si="534"/>
        <v>Low</v>
      </c>
      <c r="T3432" s="3" t="str">
        <f t="shared" si="535"/>
        <v>Active</v>
      </c>
      <c r="U3432" s="4">
        <f>1/(1+EXP(-(Predictive_Model!$B$5+((B3432-Predictive_Model!$B$20)/Predictive_Model!$C$20)*Predictive_Model!$D$20+((E3432-Predictive_Model!$B$21)/Predictive_Model!$C$21)*Predictive_Model!$D$21+((F3432-Predictive_Model!$B$22)/Predictive_Model!$C$22)*Predictive_Model!$D$22+((I3432-Predictive_Model!$B$23)/Predictive_Model!$C$23)*Predictive_Model!$D$23+((L3432-Predictive_Model!$B$24)/Predictive_Model!$C$24)*Predictive_Model!$D$24+((M3432-Predictive_Model!$B$25)/Predictive_Model!$C$25)*Predictive_Model!$D$25+IF(C3432="Male",Predictive_Model!$D$31,IF(C3432="Other",Predictive_Model!$D$32,0))+IF(D3432="Premium",Predictive_Model!$D$34,IF(D3432="Standard",Predictive_Model!$D$35,0))+IF(G3432="Asia",Predictive_Model!$D$37,IF(G3432="Europe",Predictive_Model!$D$38,IF(G3432="North America",Predictive_Model!$D$39,IF(G3432="Oceania",Predictive_Model!$D$40,IF(G3432="South America",Predictive_Model!$D$41,0)))))+IF(H3432="Laptop",Predictive_Model!$D$43,IF(H3432="Mobile",Predictive_Model!$D$44,IF(H3432="TV",Predictive_Model!$D$45,IF(H3432="Tablet",Predictive_Model!$D$46,0))))+IF(K3432="Crypto",Predictive_Model!$D$48,IF(K3432="Debit Card",Predictive_Model!$D$49,IF(K3432="Gift Card",Predictive_Model!$D$50,IF(K3432="PayPal",Predictive_Model!$D$51,0))))+IF(N3432="Comedy",Predictive_Model!$D$53,IF(N3432="Documentary",Predictive_Model!$D$54,IF(N3432="Drama",Predictive_Model!$D$55,IF(N3432="Horror",Predictive_Model!$D$56,IF(N3432="Romance",Predictive_Model!$D$57,IF(N3432="Sci-Fi",Predictive_Model!$D$58,0)))))))))</f>
        <v>1.9193975663438234E-3</v>
      </c>
      <c r="V3432" s="3" t="str">
        <f t="shared" si="536"/>
        <v>Low</v>
      </c>
      <c r="W3432" s="6">
        <f t="shared" si="537"/>
        <v>1.7255384121430972E-2</v>
      </c>
      <c r="X3432" s="3" t="str">
        <f t="shared" si="538"/>
        <v>Monitor</v>
      </c>
      <c r="Y3432" s="3" t="str">
        <f t="shared" si="539"/>
        <v>OK</v>
      </c>
    </row>
    <row r="3433" spans="1:25" x14ac:dyDescent="0.25">
      <c r="A3433" s="3" t="str">
        <f>Raw_Data!A3433</f>
        <v>ec4b1929-7af9-4042-af0d-580378d7fd70</v>
      </c>
      <c r="B3433" s="3">
        <f>Raw_Data!B3433</f>
        <v>64</v>
      </c>
      <c r="C3433" s="3" t="str">
        <f>Raw_Data!C3433</f>
        <v>Male</v>
      </c>
      <c r="D3433" s="3" t="str">
        <f>Raw_Data!D3433</f>
        <v>Premium</v>
      </c>
      <c r="E3433" s="3">
        <f>Raw_Data!E3433</f>
        <v>0.01</v>
      </c>
      <c r="F3433" s="3">
        <f>Raw_Data!F3433</f>
        <v>16</v>
      </c>
      <c r="G3433" s="3" t="str">
        <f>Raw_Data!G3433</f>
        <v>Africa</v>
      </c>
      <c r="H3433" s="3" t="str">
        <f>Raw_Data!H3433</f>
        <v>TV</v>
      </c>
      <c r="I3433" s="3">
        <f>Raw_Data!I3433</f>
        <v>17.989999999999998</v>
      </c>
      <c r="J3433" s="3">
        <f>Raw_Data!J3433</f>
        <v>0</v>
      </c>
      <c r="K3433" s="3" t="str">
        <f>Raw_Data!K3433</f>
        <v>PayPal</v>
      </c>
      <c r="L3433" s="3">
        <f>Raw_Data!L3433</f>
        <v>5</v>
      </c>
      <c r="M3433" s="3">
        <f>Raw_Data!M3433</f>
        <v>0</v>
      </c>
      <c r="N3433" s="3" t="str">
        <f>Raw_Data!N3433</f>
        <v>Horror</v>
      </c>
      <c r="O3433" s="3" t="str">
        <f t="shared" si="530"/>
        <v>55-70</v>
      </c>
      <c r="P3433" s="3" t="str">
        <f t="shared" si="531"/>
        <v>&lt;10h</v>
      </c>
      <c r="Q3433" s="3" t="str">
        <f t="shared" si="532"/>
        <v>8-21d</v>
      </c>
      <c r="R3433" s="3" t="str">
        <f t="shared" si="533"/>
        <v>Medium</v>
      </c>
      <c r="S3433" s="3" t="str">
        <f t="shared" si="534"/>
        <v>High</v>
      </c>
      <c r="T3433" s="3" t="str">
        <f t="shared" si="535"/>
        <v>Active</v>
      </c>
      <c r="U3433" s="4">
        <f>1/(1+EXP(-(Predictive_Model!$B$5+((B3433-Predictive_Model!$B$20)/Predictive_Model!$C$20)*Predictive_Model!$D$20+((E3433-Predictive_Model!$B$21)/Predictive_Model!$C$21)*Predictive_Model!$D$21+((F3433-Predictive_Model!$B$22)/Predictive_Model!$C$22)*Predictive_Model!$D$22+((I3433-Predictive_Model!$B$23)/Predictive_Model!$C$23)*Predictive_Model!$D$23+((L3433-Predictive_Model!$B$24)/Predictive_Model!$C$24)*Predictive_Model!$D$24+((M3433-Predictive_Model!$B$25)/Predictive_Model!$C$25)*Predictive_Model!$D$25+IF(C3433="Male",Predictive_Model!$D$31,IF(C3433="Other",Predictive_Model!$D$32,0))+IF(D3433="Premium",Predictive_Model!$D$34,IF(D3433="Standard",Predictive_Model!$D$35,0))+IF(G3433="Asia",Predictive_Model!$D$37,IF(G3433="Europe",Predictive_Model!$D$38,IF(G3433="North America",Predictive_Model!$D$39,IF(G3433="Oceania",Predictive_Model!$D$40,IF(G3433="South America",Predictive_Model!$D$41,0)))))+IF(H3433="Laptop",Predictive_Model!$D$43,IF(H3433="Mobile",Predictive_Model!$D$44,IF(H3433="TV",Predictive_Model!$D$45,IF(H3433="Tablet",Predictive_Model!$D$46,0))))+IF(K3433="Crypto",Predictive_Model!$D$48,IF(K3433="Debit Card",Predictive_Model!$D$49,IF(K3433="Gift Card",Predictive_Model!$D$50,IF(K3433="PayPal",Predictive_Model!$D$51,0))))+IF(N3433="Comedy",Predictive_Model!$D$53,IF(N3433="Documentary",Predictive_Model!$D$54,IF(N3433="Drama",Predictive_Model!$D$55,IF(N3433="Horror",Predictive_Model!$D$56,IF(N3433="Romance",Predictive_Model!$D$57,IF(N3433="Sci-Fi",Predictive_Model!$D$58,0)))))))))</f>
        <v>0.55250725859768468</v>
      </c>
      <c r="V3433" s="3" t="str">
        <f t="shared" si="536"/>
        <v>High</v>
      </c>
      <c r="W3433" s="6">
        <f t="shared" si="537"/>
        <v>9.9396055821723461</v>
      </c>
      <c r="X3433" s="3" t="str">
        <f t="shared" si="538"/>
        <v>Monitor</v>
      </c>
      <c r="Y3433" s="3" t="str">
        <f t="shared" si="539"/>
        <v>OK</v>
      </c>
    </row>
    <row r="3434" spans="1:25" x14ac:dyDescent="0.25">
      <c r="A3434" s="3" t="str">
        <f>Raw_Data!A3434</f>
        <v>b81d84e9-720c-4ebf-88d1-76fb220fec64</v>
      </c>
      <c r="B3434" s="3">
        <f>Raw_Data!B3434</f>
        <v>58</v>
      </c>
      <c r="C3434" s="3" t="str">
        <f>Raw_Data!C3434</f>
        <v>Male</v>
      </c>
      <c r="D3434" s="3" t="str">
        <f>Raw_Data!D3434</f>
        <v>Premium</v>
      </c>
      <c r="E3434" s="3">
        <f>Raw_Data!E3434</f>
        <v>2.83</v>
      </c>
      <c r="F3434" s="3">
        <f>Raw_Data!F3434</f>
        <v>58</v>
      </c>
      <c r="G3434" s="3" t="str">
        <f>Raw_Data!G3434</f>
        <v>North America</v>
      </c>
      <c r="H3434" s="3" t="str">
        <f>Raw_Data!H3434</f>
        <v>TV</v>
      </c>
      <c r="I3434" s="3">
        <f>Raw_Data!I3434</f>
        <v>17.989999999999998</v>
      </c>
      <c r="J3434" s="3">
        <f>Raw_Data!J3434</f>
        <v>1</v>
      </c>
      <c r="K3434" s="3" t="str">
        <f>Raw_Data!K3434</f>
        <v>Gift Card</v>
      </c>
      <c r="L3434" s="3">
        <f>Raw_Data!L3434</f>
        <v>4</v>
      </c>
      <c r="M3434" s="3">
        <f>Raw_Data!M3434</f>
        <v>0.05</v>
      </c>
      <c r="N3434" s="3" t="str">
        <f>Raw_Data!N3434</f>
        <v>Romance</v>
      </c>
      <c r="O3434" s="3" t="str">
        <f t="shared" si="530"/>
        <v>55-70</v>
      </c>
      <c r="P3434" s="3" t="str">
        <f t="shared" si="531"/>
        <v>&lt;10h</v>
      </c>
      <c r="Q3434" s="3" t="str">
        <f t="shared" si="532"/>
        <v>46-60d</v>
      </c>
      <c r="R3434" s="3" t="str">
        <f t="shared" si="533"/>
        <v>Low</v>
      </c>
      <c r="S3434" s="3" t="str">
        <f t="shared" si="534"/>
        <v>High</v>
      </c>
      <c r="T3434" s="3" t="str">
        <f t="shared" si="535"/>
        <v>Churned</v>
      </c>
      <c r="U3434" s="4">
        <f>1/(1+EXP(-(Predictive_Model!$B$5+((B3434-Predictive_Model!$B$20)/Predictive_Model!$C$20)*Predictive_Model!$D$20+((E3434-Predictive_Model!$B$21)/Predictive_Model!$C$21)*Predictive_Model!$D$21+((F3434-Predictive_Model!$B$22)/Predictive_Model!$C$22)*Predictive_Model!$D$22+((I3434-Predictive_Model!$B$23)/Predictive_Model!$C$23)*Predictive_Model!$D$23+((L3434-Predictive_Model!$B$24)/Predictive_Model!$C$24)*Predictive_Model!$D$24+((M3434-Predictive_Model!$B$25)/Predictive_Model!$C$25)*Predictive_Model!$D$25+IF(C3434="Male",Predictive_Model!$D$31,IF(C3434="Other",Predictive_Model!$D$32,0))+IF(D3434="Premium",Predictive_Model!$D$34,IF(D3434="Standard",Predictive_Model!$D$35,0))+IF(G3434="Asia",Predictive_Model!$D$37,IF(G3434="Europe",Predictive_Model!$D$38,IF(G3434="North America",Predictive_Model!$D$39,IF(G3434="Oceania",Predictive_Model!$D$40,IF(G3434="South America",Predictive_Model!$D$41,0)))))+IF(H3434="Laptop",Predictive_Model!$D$43,IF(H3434="Mobile",Predictive_Model!$D$44,IF(H3434="TV",Predictive_Model!$D$45,IF(H3434="Tablet",Predictive_Model!$D$46,0))))+IF(K3434="Crypto",Predictive_Model!$D$48,IF(K3434="Debit Card",Predictive_Model!$D$49,IF(K3434="Gift Card",Predictive_Model!$D$50,IF(K3434="PayPal",Predictive_Model!$D$51,0))))+IF(N3434="Comedy",Predictive_Model!$D$53,IF(N3434="Documentary",Predictive_Model!$D$54,IF(N3434="Drama",Predictive_Model!$D$55,IF(N3434="Horror",Predictive_Model!$D$56,IF(N3434="Romance",Predictive_Model!$D$57,IF(N3434="Sci-Fi",Predictive_Model!$D$58,0)))))))))</f>
        <v>0.99791135255546071</v>
      </c>
      <c r="V3434" s="3" t="str">
        <f t="shared" si="536"/>
        <v>Critical</v>
      </c>
      <c r="W3434" s="6">
        <f t="shared" si="537"/>
        <v>17.989999999999998</v>
      </c>
      <c r="X3434" s="3" t="str">
        <f t="shared" si="538"/>
        <v>Priority 1</v>
      </c>
      <c r="Y3434" s="3" t="str">
        <f t="shared" si="539"/>
        <v>OK</v>
      </c>
    </row>
    <row r="3435" spans="1:25" x14ac:dyDescent="0.25">
      <c r="A3435" s="3" t="str">
        <f>Raw_Data!A3435</f>
        <v>dc750f45-8d0f-4d97-9c14-5f2c12b388df</v>
      </c>
      <c r="B3435" s="3">
        <f>Raw_Data!B3435</f>
        <v>35</v>
      </c>
      <c r="C3435" s="3" t="str">
        <f>Raw_Data!C3435</f>
        <v>Male</v>
      </c>
      <c r="D3435" s="3" t="str">
        <f>Raw_Data!D3435</f>
        <v>Premium</v>
      </c>
      <c r="E3435" s="3">
        <f>Raw_Data!E3435</f>
        <v>9.2899999999999991</v>
      </c>
      <c r="F3435" s="3">
        <f>Raw_Data!F3435</f>
        <v>20</v>
      </c>
      <c r="G3435" s="3" t="str">
        <f>Raw_Data!G3435</f>
        <v>Africa</v>
      </c>
      <c r="H3435" s="3" t="str">
        <f>Raw_Data!H3435</f>
        <v>Tablet</v>
      </c>
      <c r="I3435" s="3">
        <f>Raw_Data!I3435</f>
        <v>17.989999999999998</v>
      </c>
      <c r="J3435" s="3">
        <f>Raw_Data!J3435</f>
        <v>0</v>
      </c>
      <c r="K3435" s="3" t="str">
        <f>Raw_Data!K3435</f>
        <v>Debit Card</v>
      </c>
      <c r="L3435" s="3">
        <f>Raw_Data!L3435</f>
        <v>4</v>
      </c>
      <c r="M3435" s="3">
        <f>Raw_Data!M3435</f>
        <v>0.44</v>
      </c>
      <c r="N3435" s="3" t="str">
        <f>Raw_Data!N3435</f>
        <v>Comedy</v>
      </c>
      <c r="O3435" s="3" t="str">
        <f t="shared" si="530"/>
        <v>35-44</v>
      </c>
      <c r="P3435" s="3" t="str">
        <f t="shared" si="531"/>
        <v>&lt;10h</v>
      </c>
      <c r="Q3435" s="3" t="str">
        <f t="shared" si="532"/>
        <v>8-21d</v>
      </c>
      <c r="R3435" s="3" t="str">
        <f t="shared" si="533"/>
        <v>Medium</v>
      </c>
      <c r="S3435" s="3" t="str">
        <f t="shared" si="534"/>
        <v>High</v>
      </c>
      <c r="T3435" s="3" t="str">
        <f t="shared" si="535"/>
        <v>Active</v>
      </c>
      <c r="U3435" s="4">
        <f>1/(1+EXP(-(Predictive_Model!$B$5+((B3435-Predictive_Model!$B$20)/Predictive_Model!$C$20)*Predictive_Model!$D$20+((E3435-Predictive_Model!$B$21)/Predictive_Model!$C$21)*Predictive_Model!$D$21+((F3435-Predictive_Model!$B$22)/Predictive_Model!$C$22)*Predictive_Model!$D$22+((I3435-Predictive_Model!$B$23)/Predictive_Model!$C$23)*Predictive_Model!$D$23+((L3435-Predictive_Model!$B$24)/Predictive_Model!$C$24)*Predictive_Model!$D$24+((M3435-Predictive_Model!$B$25)/Predictive_Model!$C$25)*Predictive_Model!$D$25+IF(C3435="Male",Predictive_Model!$D$31,IF(C3435="Other",Predictive_Model!$D$32,0))+IF(D3435="Premium",Predictive_Model!$D$34,IF(D3435="Standard",Predictive_Model!$D$35,0))+IF(G3435="Asia",Predictive_Model!$D$37,IF(G3435="Europe",Predictive_Model!$D$38,IF(G3435="North America",Predictive_Model!$D$39,IF(G3435="Oceania",Predictive_Model!$D$40,IF(G3435="South America",Predictive_Model!$D$41,0)))))+IF(H3435="Laptop",Predictive_Model!$D$43,IF(H3435="Mobile",Predictive_Model!$D$44,IF(H3435="TV",Predictive_Model!$D$45,IF(H3435="Tablet",Predictive_Model!$D$46,0))))+IF(K3435="Crypto",Predictive_Model!$D$48,IF(K3435="Debit Card",Predictive_Model!$D$49,IF(K3435="Gift Card",Predictive_Model!$D$50,IF(K3435="PayPal",Predictive_Model!$D$51,0))))+IF(N3435="Comedy",Predictive_Model!$D$53,IF(N3435="Documentary",Predictive_Model!$D$54,IF(N3435="Drama",Predictive_Model!$D$55,IF(N3435="Horror",Predictive_Model!$D$56,IF(N3435="Romance",Predictive_Model!$D$57,IF(N3435="Sci-Fi",Predictive_Model!$D$58,0)))))))))</f>
        <v>0.34650124127934495</v>
      </c>
      <c r="V3435" s="3" t="str">
        <f t="shared" si="536"/>
        <v>Medium</v>
      </c>
      <c r="W3435" s="6">
        <f t="shared" si="537"/>
        <v>6.2335573306154153</v>
      </c>
      <c r="X3435" s="3" t="str">
        <f t="shared" si="538"/>
        <v>Monitor</v>
      </c>
      <c r="Y3435" s="3" t="str">
        <f t="shared" si="539"/>
        <v>OK</v>
      </c>
    </row>
    <row r="3436" spans="1:25" x14ac:dyDescent="0.25">
      <c r="A3436" s="3" t="str">
        <f>Raw_Data!A3436</f>
        <v>35183e0c-9d34-4de7-8e56-c02d8150d52a</v>
      </c>
      <c r="B3436" s="3">
        <f>Raw_Data!B3436</f>
        <v>59</v>
      </c>
      <c r="C3436" s="3" t="str">
        <f>Raw_Data!C3436</f>
        <v>Female</v>
      </c>
      <c r="D3436" s="3" t="str">
        <f>Raw_Data!D3436</f>
        <v>Standard</v>
      </c>
      <c r="E3436" s="3">
        <f>Raw_Data!E3436</f>
        <v>30.59</v>
      </c>
      <c r="F3436" s="3">
        <f>Raw_Data!F3436</f>
        <v>37</v>
      </c>
      <c r="G3436" s="3" t="str">
        <f>Raw_Data!G3436</f>
        <v>Asia</v>
      </c>
      <c r="H3436" s="3" t="str">
        <f>Raw_Data!H3436</f>
        <v>Tablet</v>
      </c>
      <c r="I3436" s="3">
        <f>Raw_Data!I3436</f>
        <v>13.99</v>
      </c>
      <c r="J3436" s="3">
        <f>Raw_Data!J3436</f>
        <v>0</v>
      </c>
      <c r="K3436" s="3" t="str">
        <f>Raw_Data!K3436</f>
        <v>PayPal</v>
      </c>
      <c r="L3436" s="3">
        <f>Raw_Data!L3436</f>
        <v>1</v>
      </c>
      <c r="M3436" s="3">
        <f>Raw_Data!M3436</f>
        <v>0.81</v>
      </c>
      <c r="N3436" s="3" t="str">
        <f>Raw_Data!N3436</f>
        <v>Comedy</v>
      </c>
      <c r="O3436" s="3" t="str">
        <f t="shared" si="530"/>
        <v>55-70</v>
      </c>
      <c r="P3436" s="3" t="str">
        <f t="shared" si="531"/>
        <v>25-49h</v>
      </c>
      <c r="Q3436" s="3" t="str">
        <f t="shared" si="532"/>
        <v>22-45d</v>
      </c>
      <c r="R3436" s="3" t="str">
        <f t="shared" si="533"/>
        <v>Medium</v>
      </c>
      <c r="S3436" s="3" t="str">
        <f t="shared" si="534"/>
        <v>Mid</v>
      </c>
      <c r="T3436" s="3" t="str">
        <f t="shared" si="535"/>
        <v>Active</v>
      </c>
      <c r="U3436" s="4">
        <f>1/(1+EXP(-(Predictive_Model!$B$5+((B3436-Predictive_Model!$B$20)/Predictive_Model!$C$20)*Predictive_Model!$D$20+((E3436-Predictive_Model!$B$21)/Predictive_Model!$C$21)*Predictive_Model!$D$21+((F3436-Predictive_Model!$B$22)/Predictive_Model!$C$22)*Predictive_Model!$D$22+((I3436-Predictive_Model!$B$23)/Predictive_Model!$C$23)*Predictive_Model!$D$23+((L3436-Predictive_Model!$B$24)/Predictive_Model!$C$24)*Predictive_Model!$D$24+((M3436-Predictive_Model!$B$25)/Predictive_Model!$C$25)*Predictive_Model!$D$25+IF(C3436="Male",Predictive_Model!$D$31,IF(C3436="Other",Predictive_Model!$D$32,0))+IF(D3436="Premium",Predictive_Model!$D$34,IF(D3436="Standard",Predictive_Model!$D$35,0))+IF(G3436="Asia",Predictive_Model!$D$37,IF(G3436="Europe",Predictive_Model!$D$38,IF(G3436="North America",Predictive_Model!$D$39,IF(G3436="Oceania",Predictive_Model!$D$40,IF(G3436="South America",Predictive_Model!$D$41,0)))))+IF(H3436="Laptop",Predictive_Model!$D$43,IF(H3436="Mobile",Predictive_Model!$D$44,IF(H3436="TV",Predictive_Model!$D$45,IF(H3436="Tablet",Predictive_Model!$D$46,0))))+IF(K3436="Crypto",Predictive_Model!$D$48,IF(K3436="Debit Card",Predictive_Model!$D$49,IF(K3436="Gift Card",Predictive_Model!$D$50,IF(K3436="PayPal",Predictive_Model!$D$51,0))))+IF(N3436="Comedy",Predictive_Model!$D$53,IF(N3436="Documentary",Predictive_Model!$D$54,IF(N3436="Drama",Predictive_Model!$D$55,IF(N3436="Horror",Predictive_Model!$D$56,IF(N3436="Romance",Predictive_Model!$D$57,IF(N3436="Sci-Fi",Predictive_Model!$D$58,0)))))))))</f>
        <v>0.19205931481888444</v>
      </c>
      <c r="V3436" s="3" t="str">
        <f t="shared" si="536"/>
        <v>Low</v>
      </c>
      <c r="W3436" s="6">
        <f t="shared" si="537"/>
        <v>2.6869098143161936</v>
      </c>
      <c r="X3436" s="3" t="str">
        <f t="shared" si="538"/>
        <v>Monitor</v>
      </c>
      <c r="Y3436" s="3" t="str">
        <f t="shared" si="539"/>
        <v>OK</v>
      </c>
    </row>
    <row r="3437" spans="1:25" x14ac:dyDescent="0.25">
      <c r="A3437" s="3" t="str">
        <f>Raw_Data!A3437</f>
        <v>ea0ee4eb-bc26-492d-a755-e024bd41fc86</v>
      </c>
      <c r="B3437" s="3">
        <f>Raw_Data!B3437</f>
        <v>33</v>
      </c>
      <c r="C3437" s="3" t="str">
        <f>Raw_Data!C3437</f>
        <v>Male</v>
      </c>
      <c r="D3437" s="3" t="str">
        <f>Raw_Data!D3437</f>
        <v>Premium</v>
      </c>
      <c r="E3437" s="3">
        <f>Raw_Data!E3437</f>
        <v>12.28</v>
      </c>
      <c r="F3437" s="3">
        <f>Raw_Data!F3437</f>
        <v>43</v>
      </c>
      <c r="G3437" s="3" t="str">
        <f>Raw_Data!G3437</f>
        <v>Africa</v>
      </c>
      <c r="H3437" s="3" t="str">
        <f>Raw_Data!H3437</f>
        <v>TV</v>
      </c>
      <c r="I3437" s="3">
        <f>Raw_Data!I3437</f>
        <v>17.989999999999998</v>
      </c>
      <c r="J3437" s="3">
        <f>Raw_Data!J3437</f>
        <v>0</v>
      </c>
      <c r="K3437" s="3" t="str">
        <f>Raw_Data!K3437</f>
        <v>PayPal</v>
      </c>
      <c r="L3437" s="3">
        <f>Raw_Data!L3437</f>
        <v>4</v>
      </c>
      <c r="M3437" s="3">
        <f>Raw_Data!M3437</f>
        <v>0.28000000000000003</v>
      </c>
      <c r="N3437" s="3" t="str">
        <f>Raw_Data!N3437</f>
        <v>Comedy</v>
      </c>
      <c r="O3437" s="3" t="str">
        <f t="shared" si="530"/>
        <v>25-34</v>
      </c>
      <c r="P3437" s="3" t="str">
        <f t="shared" si="531"/>
        <v>10-24h</v>
      </c>
      <c r="Q3437" s="3" t="str">
        <f t="shared" si="532"/>
        <v>22-45d</v>
      </c>
      <c r="R3437" s="3" t="str">
        <f t="shared" si="533"/>
        <v>Medium</v>
      </c>
      <c r="S3437" s="3" t="str">
        <f t="shared" si="534"/>
        <v>High</v>
      </c>
      <c r="T3437" s="3" t="str">
        <f t="shared" si="535"/>
        <v>Active</v>
      </c>
      <c r="U3437" s="4">
        <f>1/(1+EXP(-(Predictive_Model!$B$5+((B3437-Predictive_Model!$B$20)/Predictive_Model!$C$20)*Predictive_Model!$D$20+((E3437-Predictive_Model!$B$21)/Predictive_Model!$C$21)*Predictive_Model!$D$21+((F3437-Predictive_Model!$B$22)/Predictive_Model!$C$22)*Predictive_Model!$D$22+((I3437-Predictive_Model!$B$23)/Predictive_Model!$C$23)*Predictive_Model!$D$23+((L3437-Predictive_Model!$B$24)/Predictive_Model!$C$24)*Predictive_Model!$D$24+((M3437-Predictive_Model!$B$25)/Predictive_Model!$C$25)*Predictive_Model!$D$25+IF(C3437="Male",Predictive_Model!$D$31,IF(C3437="Other",Predictive_Model!$D$32,0))+IF(D3437="Premium",Predictive_Model!$D$34,IF(D3437="Standard",Predictive_Model!$D$35,0))+IF(G3437="Asia",Predictive_Model!$D$37,IF(G3437="Europe",Predictive_Model!$D$38,IF(G3437="North America",Predictive_Model!$D$39,IF(G3437="Oceania",Predictive_Model!$D$40,IF(G3437="South America",Predictive_Model!$D$41,0)))))+IF(H3437="Laptop",Predictive_Model!$D$43,IF(H3437="Mobile",Predictive_Model!$D$44,IF(H3437="TV",Predictive_Model!$D$45,IF(H3437="Tablet",Predictive_Model!$D$46,0))))+IF(K3437="Crypto",Predictive_Model!$D$48,IF(K3437="Debit Card",Predictive_Model!$D$49,IF(K3437="Gift Card",Predictive_Model!$D$50,IF(K3437="PayPal",Predictive_Model!$D$51,0))))+IF(N3437="Comedy",Predictive_Model!$D$53,IF(N3437="Documentary",Predictive_Model!$D$54,IF(N3437="Drama",Predictive_Model!$D$55,IF(N3437="Horror",Predictive_Model!$D$56,IF(N3437="Romance",Predictive_Model!$D$57,IF(N3437="Sci-Fi",Predictive_Model!$D$58,0)))))))))</f>
        <v>0.54564440631007172</v>
      </c>
      <c r="V3437" s="3" t="str">
        <f t="shared" si="536"/>
        <v>High</v>
      </c>
      <c r="W3437" s="6">
        <f t="shared" si="537"/>
        <v>9.81614286951819</v>
      </c>
      <c r="X3437" s="3" t="str">
        <f t="shared" si="538"/>
        <v>Priority 2</v>
      </c>
      <c r="Y3437" s="3" t="str">
        <f t="shared" si="539"/>
        <v>OK</v>
      </c>
    </row>
    <row r="3438" spans="1:25" x14ac:dyDescent="0.25">
      <c r="A3438" s="3" t="str">
        <f>Raw_Data!A3438</f>
        <v>e68ca7ad-262c-4faa-8f72-31acf9b3520c</v>
      </c>
      <c r="B3438" s="3">
        <f>Raw_Data!B3438</f>
        <v>60</v>
      </c>
      <c r="C3438" s="3" t="str">
        <f>Raw_Data!C3438</f>
        <v>Female</v>
      </c>
      <c r="D3438" s="3" t="str">
        <f>Raw_Data!D3438</f>
        <v>Premium</v>
      </c>
      <c r="E3438" s="3">
        <f>Raw_Data!E3438</f>
        <v>3.92</v>
      </c>
      <c r="F3438" s="3">
        <f>Raw_Data!F3438</f>
        <v>7</v>
      </c>
      <c r="G3438" s="3" t="str">
        <f>Raw_Data!G3438</f>
        <v>North America</v>
      </c>
      <c r="H3438" s="3" t="str">
        <f>Raw_Data!H3438</f>
        <v>TV</v>
      </c>
      <c r="I3438" s="3">
        <f>Raw_Data!I3438</f>
        <v>17.989999999999998</v>
      </c>
      <c r="J3438" s="3">
        <f>Raw_Data!J3438</f>
        <v>1</v>
      </c>
      <c r="K3438" s="3" t="str">
        <f>Raw_Data!K3438</f>
        <v>Crypto</v>
      </c>
      <c r="L3438" s="3">
        <f>Raw_Data!L3438</f>
        <v>2</v>
      </c>
      <c r="M3438" s="3">
        <f>Raw_Data!M3438</f>
        <v>0.49</v>
      </c>
      <c r="N3438" s="3" t="str">
        <f>Raw_Data!N3438</f>
        <v>Comedy</v>
      </c>
      <c r="O3438" s="3" t="str">
        <f t="shared" si="530"/>
        <v>55-70</v>
      </c>
      <c r="P3438" s="3" t="str">
        <f t="shared" si="531"/>
        <v>&lt;10h</v>
      </c>
      <c r="Q3438" s="3" t="str">
        <f t="shared" si="532"/>
        <v>0-7d</v>
      </c>
      <c r="R3438" s="3" t="str">
        <f t="shared" si="533"/>
        <v>Medium</v>
      </c>
      <c r="S3438" s="3" t="str">
        <f t="shared" si="534"/>
        <v>High</v>
      </c>
      <c r="T3438" s="3" t="str">
        <f t="shared" si="535"/>
        <v>Churned</v>
      </c>
      <c r="U3438" s="4">
        <f>1/(1+EXP(-(Predictive_Model!$B$5+((B3438-Predictive_Model!$B$20)/Predictive_Model!$C$20)*Predictive_Model!$D$20+((E3438-Predictive_Model!$B$21)/Predictive_Model!$C$21)*Predictive_Model!$D$21+((F3438-Predictive_Model!$B$22)/Predictive_Model!$C$22)*Predictive_Model!$D$22+((I3438-Predictive_Model!$B$23)/Predictive_Model!$C$23)*Predictive_Model!$D$23+((L3438-Predictive_Model!$B$24)/Predictive_Model!$C$24)*Predictive_Model!$D$24+((M3438-Predictive_Model!$B$25)/Predictive_Model!$C$25)*Predictive_Model!$D$25+IF(C3438="Male",Predictive_Model!$D$31,IF(C3438="Other",Predictive_Model!$D$32,0))+IF(D3438="Premium",Predictive_Model!$D$34,IF(D3438="Standard",Predictive_Model!$D$35,0))+IF(G3438="Asia",Predictive_Model!$D$37,IF(G3438="Europe",Predictive_Model!$D$38,IF(G3438="North America",Predictive_Model!$D$39,IF(G3438="Oceania",Predictive_Model!$D$40,IF(G3438="South America",Predictive_Model!$D$41,0)))))+IF(H3438="Laptop",Predictive_Model!$D$43,IF(H3438="Mobile",Predictive_Model!$D$44,IF(H3438="TV",Predictive_Model!$D$45,IF(H3438="Tablet",Predictive_Model!$D$46,0))))+IF(K3438="Crypto",Predictive_Model!$D$48,IF(K3438="Debit Card",Predictive_Model!$D$49,IF(K3438="Gift Card",Predictive_Model!$D$50,IF(K3438="PayPal",Predictive_Model!$D$51,0))))+IF(N3438="Comedy",Predictive_Model!$D$53,IF(N3438="Documentary",Predictive_Model!$D$54,IF(N3438="Drama",Predictive_Model!$D$55,IF(N3438="Horror",Predictive_Model!$D$56,IF(N3438="Romance",Predictive_Model!$D$57,IF(N3438="Sci-Fi",Predictive_Model!$D$58,0)))))))))</f>
        <v>0.39584236002380219</v>
      </c>
      <c r="V3438" s="3" t="str">
        <f t="shared" si="536"/>
        <v>Medium</v>
      </c>
      <c r="W3438" s="6">
        <f t="shared" si="537"/>
        <v>17.989999999999998</v>
      </c>
      <c r="X3438" s="3" t="str">
        <f t="shared" si="538"/>
        <v>Monitor</v>
      </c>
      <c r="Y3438" s="3" t="str">
        <f t="shared" si="539"/>
        <v>OK</v>
      </c>
    </row>
    <row r="3439" spans="1:25" x14ac:dyDescent="0.25">
      <c r="A3439" s="3" t="str">
        <f>Raw_Data!A3439</f>
        <v>5cbb9981-6f2d-424f-af91-af52901b2f54</v>
      </c>
      <c r="B3439" s="3">
        <f>Raw_Data!B3439</f>
        <v>65</v>
      </c>
      <c r="C3439" s="3" t="str">
        <f>Raw_Data!C3439</f>
        <v>Female</v>
      </c>
      <c r="D3439" s="3" t="str">
        <f>Raw_Data!D3439</f>
        <v>Basic</v>
      </c>
      <c r="E3439" s="3">
        <f>Raw_Data!E3439</f>
        <v>4.12</v>
      </c>
      <c r="F3439" s="3">
        <f>Raw_Data!F3439</f>
        <v>9</v>
      </c>
      <c r="G3439" s="3" t="str">
        <f>Raw_Data!G3439</f>
        <v>South America</v>
      </c>
      <c r="H3439" s="3" t="str">
        <f>Raw_Data!H3439</f>
        <v>Tablet</v>
      </c>
      <c r="I3439" s="3">
        <f>Raw_Data!I3439</f>
        <v>8.99</v>
      </c>
      <c r="J3439" s="3">
        <f>Raw_Data!J3439</f>
        <v>1</v>
      </c>
      <c r="K3439" s="3" t="str">
        <f>Raw_Data!K3439</f>
        <v>Credit Card</v>
      </c>
      <c r="L3439" s="3">
        <f>Raw_Data!L3439</f>
        <v>5</v>
      </c>
      <c r="M3439" s="3">
        <f>Raw_Data!M3439</f>
        <v>0.41</v>
      </c>
      <c r="N3439" s="3" t="str">
        <f>Raw_Data!N3439</f>
        <v>Romance</v>
      </c>
      <c r="O3439" s="3" t="str">
        <f t="shared" si="530"/>
        <v>55-70</v>
      </c>
      <c r="P3439" s="3" t="str">
        <f t="shared" si="531"/>
        <v>&lt;10h</v>
      </c>
      <c r="Q3439" s="3" t="str">
        <f t="shared" si="532"/>
        <v>8-21d</v>
      </c>
      <c r="R3439" s="3" t="str">
        <f t="shared" si="533"/>
        <v>Medium</v>
      </c>
      <c r="S3439" s="3" t="str">
        <f t="shared" si="534"/>
        <v>Low</v>
      </c>
      <c r="T3439" s="3" t="str">
        <f t="shared" si="535"/>
        <v>Churned</v>
      </c>
      <c r="U3439" s="4">
        <f>1/(1+EXP(-(Predictive_Model!$B$5+((B3439-Predictive_Model!$B$20)/Predictive_Model!$C$20)*Predictive_Model!$D$20+((E3439-Predictive_Model!$B$21)/Predictive_Model!$C$21)*Predictive_Model!$D$21+((F3439-Predictive_Model!$B$22)/Predictive_Model!$C$22)*Predictive_Model!$D$22+((I3439-Predictive_Model!$B$23)/Predictive_Model!$C$23)*Predictive_Model!$D$23+((L3439-Predictive_Model!$B$24)/Predictive_Model!$C$24)*Predictive_Model!$D$24+((M3439-Predictive_Model!$B$25)/Predictive_Model!$C$25)*Predictive_Model!$D$25+IF(C3439="Male",Predictive_Model!$D$31,IF(C3439="Other",Predictive_Model!$D$32,0))+IF(D3439="Premium",Predictive_Model!$D$34,IF(D3439="Standard",Predictive_Model!$D$35,0))+IF(G3439="Asia",Predictive_Model!$D$37,IF(G3439="Europe",Predictive_Model!$D$38,IF(G3439="North America",Predictive_Model!$D$39,IF(G3439="Oceania",Predictive_Model!$D$40,IF(G3439="South America",Predictive_Model!$D$41,0)))))+IF(H3439="Laptop",Predictive_Model!$D$43,IF(H3439="Mobile",Predictive_Model!$D$44,IF(H3439="TV",Predictive_Model!$D$45,IF(H3439="Tablet",Predictive_Model!$D$46,0))))+IF(K3439="Crypto",Predictive_Model!$D$48,IF(K3439="Debit Card",Predictive_Model!$D$49,IF(K3439="Gift Card",Predictive_Model!$D$50,IF(K3439="PayPal",Predictive_Model!$D$51,0))))+IF(N3439="Comedy",Predictive_Model!$D$53,IF(N3439="Documentary",Predictive_Model!$D$54,IF(N3439="Drama",Predictive_Model!$D$55,IF(N3439="Horror",Predictive_Model!$D$56,IF(N3439="Romance",Predictive_Model!$D$57,IF(N3439="Sci-Fi",Predictive_Model!$D$58,0)))))))))</f>
        <v>0.90625052688256214</v>
      </c>
      <c r="V3439" s="3" t="str">
        <f t="shared" si="536"/>
        <v>Critical</v>
      </c>
      <c r="W3439" s="6">
        <f t="shared" si="537"/>
        <v>8.99</v>
      </c>
      <c r="X3439" s="3" t="str">
        <f t="shared" si="538"/>
        <v>Priority 2</v>
      </c>
      <c r="Y3439" s="3" t="str">
        <f t="shared" si="539"/>
        <v>OK</v>
      </c>
    </row>
    <row r="3440" spans="1:25" x14ac:dyDescent="0.25">
      <c r="A3440" s="3" t="str">
        <f>Raw_Data!A3440</f>
        <v>c7d5fd94-65a7-44d0-9950-cbd4a81baefc</v>
      </c>
      <c r="B3440" s="3">
        <f>Raw_Data!B3440</f>
        <v>49</v>
      </c>
      <c r="C3440" s="3" t="str">
        <f>Raw_Data!C3440</f>
        <v>Male</v>
      </c>
      <c r="D3440" s="3" t="str">
        <f>Raw_Data!D3440</f>
        <v>Standard</v>
      </c>
      <c r="E3440" s="3">
        <f>Raw_Data!E3440</f>
        <v>24.88</v>
      </c>
      <c r="F3440" s="3">
        <f>Raw_Data!F3440</f>
        <v>36</v>
      </c>
      <c r="G3440" s="3" t="str">
        <f>Raw_Data!G3440</f>
        <v>North America</v>
      </c>
      <c r="H3440" s="3" t="str">
        <f>Raw_Data!H3440</f>
        <v>Mobile</v>
      </c>
      <c r="I3440" s="3">
        <f>Raw_Data!I3440</f>
        <v>13.99</v>
      </c>
      <c r="J3440" s="3">
        <f>Raw_Data!J3440</f>
        <v>0</v>
      </c>
      <c r="K3440" s="3" t="str">
        <f>Raw_Data!K3440</f>
        <v>Gift Card</v>
      </c>
      <c r="L3440" s="3">
        <f>Raw_Data!L3440</f>
        <v>3</v>
      </c>
      <c r="M3440" s="3">
        <f>Raw_Data!M3440</f>
        <v>0.67</v>
      </c>
      <c r="N3440" s="3" t="str">
        <f>Raw_Data!N3440</f>
        <v>Comedy</v>
      </c>
      <c r="O3440" s="3" t="str">
        <f t="shared" si="530"/>
        <v>45-54</v>
      </c>
      <c r="P3440" s="3" t="str">
        <f t="shared" si="531"/>
        <v>10-24h</v>
      </c>
      <c r="Q3440" s="3" t="str">
        <f t="shared" si="532"/>
        <v>22-45d</v>
      </c>
      <c r="R3440" s="3" t="str">
        <f t="shared" si="533"/>
        <v>Medium</v>
      </c>
      <c r="S3440" s="3" t="str">
        <f t="shared" si="534"/>
        <v>Mid</v>
      </c>
      <c r="T3440" s="3" t="str">
        <f t="shared" si="535"/>
        <v>Active</v>
      </c>
      <c r="U3440" s="4">
        <f>1/(1+EXP(-(Predictive_Model!$B$5+((B3440-Predictive_Model!$B$20)/Predictive_Model!$C$20)*Predictive_Model!$D$20+((E3440-Predictive_Model!$B$21)/Predictive_Model!$C$21)*Predictive_Model!$D$21+((F3440-Predictive_Model!$B$22)/Predictive_Model!$C$22)*Predictive_Model!$D$22+((I3440-Predictive_Model!$B$23)/Predictive_Model!$C$23)*Predictive_Model!$D$23+((L3440-Predictive_Model!$B$24)/Predictive_Model!$C$24)*Predictive_Model!$D$24+((M3440-Predictive_Model!$B$25)/Predictive_Model!$C$25)*Predictive_Model!$D$25+IF(C3440="Male",Predictive_Model!$D$31,IF(C3440="Other",Predictive_Model!$D$32,0))+IF(D3440="Premium",Predictive_Model!$D$34,IF(D3440="Standard",Predictive_Model!$D$35,0))+IF(G3440="Asia",Predictive_Model!$D$37,IF(G3440="Europe",Predictive_Model!$D$38,IF(G3440="North America",Predictive_Model!$D$39,IF(G3440="Oceania",Predictive_Model!$D$40,IF(G3440="South America",Predictive_Model!$D$41,0)))))+IF(H3440="Laptop",Predictive_Model!$D$43,IF(H3440="Mobile",Predictive_Model!$D$44,IF(H3440="TV",Predictive_Model!$D$45,IF(H3440="Tablet",Predictive_Model!$D$46,0))))+IF(K3440="Crypto",Predictive_Model!$D$48,IF(K3440="Debit Card",Predictive_Model!$D$49,IF(K3440="Gift Card",Predictive_Model!$D$50,IF(K3440="PayPal",Predictive_Model!$D$51,0))))+IF(N3440="Comedy",Predictive_Model!$D$53,IF(N3440="Documentary",Predictive_Model!$D$54,IF(N3440="Drama",Predictive_Model!$D$55,IF(N3440="Horror",Predictive_Model!$D$56,IF(N3440="Romance",Predictive_Model!$D$57,IF(N3440="Sci-Fi",Predictive_Model!$D$58,0)))))))))</f>
        <v>0.41013926376157689</v>
      </c>
      <c r="V3440" s="3" t="str">
        <f t="shared" si="536"/>
        <v>Medium</v>
      </c>
      <c r="W3440" s="6">
        <f t="shared" si="537"/>
        <v>5.7378483000244609</v>
      </c>
      <c r="X3440" s="3" t="str">
        <f t="shared" si="538"/>
        <v>Monitor</v>
      </c>
      <c r="Y3440" s="3" t="str">
        <f t="shared" si="539"/>
        <v>OK</v>
      </c>
    </row>
    <row r="3441" spans="1:25" x14ac:dyDescent="0.25">
      <c r="A3441" s="3" t="str">
        <f>Raw_Data!A3441</f>
        <v>5ff73d3c-2fab-46f6-9b67-48982872780e</v>
      </c>
      <c r="B3441" s="3">
        <f>Raw_Data!B3441</f>
        <v>25</v>
      </c>
      <c r="C3441" s="3" t="str">
        <f>Raw_Data!C3441</f>
        <v>Male</v>
      </c>
      <c r="D3441" s="3" t="str">
        <f>Raw_Data!D3441</f>
        <v>Premium</v>
      </c>
      <c r="E3441" s="3">
        <f>Raw_Data!E3441</f>
        <v>12.73</v>
      </c>
      <c r="F3441" s="3">
        <f>Raw_Data!F3441</f>
        <v>59</v>
      </c>
      <c r="G3441" s="3" t="str">
        <f>Raw_Data!G3441</f>
        <v>Africa</v>
      </c>
      <c r="H3441" s="3" t="str">
        <f>Raw_Data!H3441</f>
        <v>TV</v>
      </c>
      <c r="I3441" s="3">
        <f>Raw_Data!I3441</f>
        <v>17.989999999999998</v>
      </c>
      <c r="J3441" s="3">
        <f>Raw_Data!J3441</f>
        <v>0</v>
      </c>
      <c r="K3441" s="3" t="str">
        <f>Raw_Data!K3441</f>
        <v>PayPal</v>
      </c>
      <c r="L3441" s="3">
        <f>Raw_Data!L3441</f>
        <v>5</v>
      </c>
      <c r="M3441" s="3">
        <f>Raw_Data!M3441</f>
        <v>0.21</v>
      </c>
      <c r="N3441" s="3" t="str">
        <f>Raw_Data!N3441</f>
        <v>Documentary</v>
      </c>
      <c r="O3441" s="3" t="str">
        <f t="shared" si="530"/>
        <v>25-34</v>
      </c>
      <c r="P3441" s="3" t="str">
        <f t="shared" si="531"/>
        <v>10-24h</v>
      </c>
      <c r="Q3441" s="3" t="str">
        <f t="shared" si="532"/>
        <v>46-60d</v>
      </c>
      <c r="R3441" s="3" t="str">
        <f t="shared" si="533"/>
        <v>Medium</v>
      </c>
      <c r="S3441" s="3" t="str">
        <f t="shared" si="534"/>
        <v>High</v>
      </c>
      <c r="T3441" s="3" t="str">
        <f t="shared" si="535"/>
        <v>Active</v>
      </c>
      <c r="U3441" s="4">
        <f>1/(1+EXP(-(Predictive_Model!$B$5+((B3441-Predictive_Model!$B$20)/Predictive_Model!$C$20)*Predictive_Model!$D$20+((E3441-Predictive_Model!$B$21)/Predictive_Model!$C$21)*Predictive_Model!$D$21+((F3441-Predictive_Model!$B$22)/Predictive_Model!$C$22)*Predictive_Model!$D$22+((I3441-Predictive_Model!$B$23)/Predictive_Model!$C$23)*Predictive_Model!$D$23+((L3441-Predictive_Model!$B$24)/Predictive_Model!$C$24)*Predictive_Model!$D$24+((M3441-Predictive_Model!$B$25)/Predictive_Model!$C$25)*Predictive_Model!$D$25+IF(C3441="Male",Predictive_Model!$D$31,IF(C3441="Other",Predictive_Model!$D$32,0))+IF(D3441="Premium",Predictive_Model!$D$34,IF(D3441="Standard",Predictive_Model!$D$35,0))+IF(G3441="Asia",Predictive_Model!$D$37,IF(G3441="Europe",Predictive_Model!$D$38,IF(G3441="North America",Predictive_Model!$D$39,IF(G3441="Oceania",Predictive_Model!$D$40,IF(G3441="South America",Predictive_Model!$D$41,0)))))+IF(H3441="Laptop",Predictive_Model!$D$43,IF(H3441="Mobile",Predictive_Model!$D$44,IF(H3441="TV",Predictive_Model!$D$45,IF(H3441="Tablet",Predictive_Model!$D$46,0))))+IF(K3441="Crypto",Predictive_Model!$D$48,IF(K3441="Debit Card",Predictive_Model!$D$49,IF(K3441="Gift Card",Predictive_Model!$D$50,IF(K3441="PayPal",Predictive_Model!$D$51,0))))+IF(N3441="Comedy",Predictive_Model!$D$53,IF(N3441="Documentary",Predictive_Model!$D$54,IF(N3441="Drama",Predictive_Model!$D$55,IF(N3441="Horror",Predictive_Model!$D$56,IF(N3441="Romance",Predictive_Model!$D$57,IF(N3441="Sci-Fi",Predictive_Model!$D$58,0)))))))))</f>
        <v>0.82428011956275793</v>
      </c>
      <c r="V3441" s="3" t="str">
        <f t="shared" si="536"/>
        <v>Critical</v>
      </c>
      <c r="W3441" s="6">
        <f t="shared" si="537"/>
        <v>14.828799350934014</v>
      </c>
      <c r="X3441" s="3" t="str">
        <f t="shared" si="538"/>
        <v>Priority 1</v>
      </c>
      <c r="Y3441" s="3" t="str">
        <f t="shared" si="539"/>
        <v>OK</v>
      </c>
    </row>
    <row r="3442" spans="1:25" x14ac:dyDescent="0.25">
      <c r="A3442" s="3" t="str">
        <f>Raw_Data!A3442</f>
        <v>1d278ed7-0ab6-4012-8ab9-58513b6242e1</v>
      </c>
      <c r="B3442" s="3">
        <f>Raw_Data!B3442</f>
        <v>46</v>
      </c>
      <c r="C3442" s="3" t="str">
        <f>Raw_Data!C3442</f>
        <v>Other</v>
      </c>
      <c r="D3442" s="3" t="str">
        <f>Raw_Data!D3442</f>
        <v>Premium</v>
      </c>
      <c r="E3442" s="3">
        <f>Raw_Data!E3442</f>
        <v>2.98</v>
      </c>
      <c r="F3442" s="3">
        <f>Raw_Data!F3442</f>
        <v>12</v>
      </c>
      <c r="G3442" s="3" t="str">
        <f>Raw_Data!G3442</f>
        <v>Europe</v>
      </c>
      <c r="H3442" s="3" t="str">
        <f>Raw_Data!H3442</f>
        <v>Laptop</v>
      </c>
      <c r="I3442" s="3">
        <f>Raw_Data!I3442</f>
        <v>17.989999999999998</v>
      </c>
      <c r="J3442" s="3">
        <f>Raw_Data!J3442</f>
        <v>1</v>
      </c>
      <c r="K3442" s="3" t="str">
        <f>Raw_Data!K3442</f>
        <v>Debit Card</v>
      </c>
      <c r="L3442" s="3">
        <f>Raw_Data!L3442</f>
        <v>2</v>
      </c>
      <c r="M3442" s="3">
        <f>Raw_Data!M3442</f>
        <v>0.23</v>
      </c>
      <c r="N3442" s="3" t="str">
        <f>Raw_Data!N3442</f>
        <v>Action</v>
      </c>
      <c r="O3442" s="3" t="str">
        <f t="shared" si="530"/>
        <v>45-54</v>
      </c>
      <c r="P3442" s="3" t="str">
        <f t="shared" si="531"/>
        <v>&lt;10h</v>
      </c>
      <c r="Q3442" s="3" t="str">
        <f t="shared" si="532"/>
        <v>8-21d</v>
      </c>
      <c r="R3442" s="3" t="str">
        <f t="shared" si="533"/>
        <v>Medium</v>
      </c>
      <c r="S3442" s="3" t="str">
        <f t="shared" si="534"/>
        <v>High</v>
      </c>
      <c r="T3442" s="3" t="str">
        <f t="shared" si="535"/>
        <v>Churned</v>
      </c>
      <c r="U3442" s="4">
        <f>1/(1+EXP(-(Predictive_Model!$B$5+((B3442-Predictive_Model!$B$20)/Predictive_Model!$C$20)*Predictive_Model!$D$20+((E3442-Predictive_Model!$B$21)/Predictive_Model!$C$21)*Predictive_Model!$D$21+((F3442-Predictive_Model!$B$22)/Predictive_Model!$C$22)*Predictive_Model!$D$22+((I3442-Predictive_Model!$B$23)/Predictive_Model!$C$23)*Predictive_Model!$D$23+((L3442-Predictive_Model!$B$24)/Predictive_Model!$C$24)*Predictive_Model!$D$24+((M3442-Predictive_Model!$B$25)/Predictive_Model!$C$25)*Predictive_Model!$D$25+IF(C3442="Male",Predictive_Model!$D$31,IF(C3442="Other",Predictive_Model!$D$32,0))+IF(D3442="Premium",Predictive_Model!$D$34,IF(D3442="Standard",Predictive_Model!$D$35,0))+IF(G3442="Asia",Predictive_Model!$D$37,IF(G3442="Europe",Predictive_Model!$D$38,IF(G3442="North America",Predictive_Model!$D$39,IF(G3442="Oceania",Predictive_Model!$D$40,IF(G3442="South America",Predictive_Model!$D$41,0)))))+IF(H3442="Laptop",Predictive_Model!$D$43,IF(H3442="Mobile",Predictive_Model!$D$44,IF(H3442="TV",Predictive_Model!$D$45,IF(H3442="Tablet",Predictive_Model!$D$46,0))))+IF(K3442="Crypto",Predictive_Model!$D$48,IF(K3442="Debit Card",Predictive_Model!$D$49,IF(K3442="Gift Card",Predictive_Model!$D$50,IF(K3442="PayPal",Predictive_Model!$D$51,0))))+IF(N3442="Comedy",Predictive_Model!$D$53,IF(N3442="Documentary",Predictive_Model!$D$54,IF(N3442="Drama",Predictive_Model!$D$55,IF(N3442="Horror",Predictive_Model!$D$56,IF(N3442="Romance",Predictive_Model!$D$57,IF(N3442="Sci-Fi",Predictive_Model!$D$58,0)))))))))</f>
        <v>0.6912988830797987</v>
      </c>
      <c r="V3442" s="3" t="str">
        <f t="shared" si="536"/>
        <v>High</v>
      </c>
      <c r="W3442" s="6">
        <f t="shared" si="537"/>
        <v>17.989999999999998</v>
      </c>
      <c r="X3442" s="3" t="str">
        <f t="shared" si="538"/>
        <v>Monitor</v>
      </c>
      <c r="Y3442" s="3" t="str">
        <f t="shared" si="539"/>
        <v>OK</v>
      </c>
    </row>
    <row r="3443" spans="1:25" x14ac:dyDescent="0.25">
      <c r="A3443" s="3" t="str">
        <f>Raw_Data!A3443</f>
        <v>37371173-515b-475e-afc8-832445a40a2a</v>
      </c>
      <c r="B3443" s="3">
        <f>Raw_Data!B3443</f>
        <v>19</v>
      </c>
      <c r="C3443" s="3" t="str">
        <f>Raw_Data!C3443</f>
        <v>Male</v>
      </c>
      <c r="D3443" s="3" t="str">
        <f>Raw_Data!D3443</f>
        <v>Premium</v>
      </c>
      <c r="E3443" s="3">
        <f>Raw_Data!E3443</f>
        <v>17.420000000000002</v>
      </c>
      <c r="F3443" s="3">
        <f>Raw_Data!F3443</f>
        <v>40</v>
      </c>
      <c r="G3443" s="3" t="str">
        <f>Raw_Data!G3443</f>
        <v>South America</v>
      </c>
      <c r="H3443" s="3" t="str">
        <f>Raw_Data!H3443</f>
        <v>Desktop</v>
      </c>
      <c r="I3443" s="3">
        <f>Raw_Data!I3443</f>
        <v>17.989999999999998</v>
      </c>
      <c r="J3443" s="3">
        <f>Raw_Data!J3443</f>
        <v>1</v>
      </c>
      <c r="K3443" s="3" t="str">
        <f>Raw_Data!K3443</f>
        <v>PayPal</v>
      </c>
      <c r="L3443" s="3">
        <f>Raw_Data!L3443</f>
        <v>3</v>
      </c>
      <c r="M3443" s="3">
        <f>Raw_Data!M3443</f>
        <v>0.42</v>
      </c>
      <c r="N3443" s="3" t="str">
        <f>Raw_Data!N3443</f>
        <v>Drama</v>
      </c>
      <c r="O3443" s="3" t="str">
        <f t="shared" si="530"/>
        <v>18-24</v>
      </c>
      <c r="P3443" s="3" t="str">
        <f t="shared" si="531"/>
        <v>10-24h</v>
      </c>
      <c r="Q3443" s="3" t="str">
        <f t="shared" si="532"/>
        <v>22-45d</v>
      </c>
      <c r="R3443" s="3" t="str">
        <f t="shared" si="533"/>
        <v>Medium</v>
      </c>
      <c r="S3443" s="3" t="str">
        <f t="shared" si="534"/>
        <v>High</v>
      </c>
      <c r="T3443" s="3" t="str">
        <f t="shared" si="535"/>
        <v>Churned</v>
      </c>
      <c r="U3443" s="4">
        <f>1/(1+EXP(-(Predictive_Model!$B$5+((B3443-Predictive_Model!$B$20)/Predictive_Model!$C$20)*Predictive_Model!$D$20+((E3443-Predictive_Model!$B$21)/Predictive_Model!$C$21)*Predictive_Model!$D$21+((F3443-Predictive_Model!$B$22)/Predictive_Model!$C$22)*Predictive_Model!$D$22+((I3443-Predictive_Model!$B$23)/Predictive_Model!$C$23)*Predictive_Model!$D$23+((L3443-Predictive_Model!$B$24)/Predictive_Model!$C$24)*Predictive_Model!$D$24+((M3443-Predictive_Model!$B$25)/Predictive_Model!$C$25)*Predictive_Model!$D$25+IF(C3443="Male",Predictive_Model!$D$31,IF(C3443="Other",Predictive_Model!$D$32,0))+IF(D3443="Premium",Predictive_Model!$D$34,IF(D3443="Standard",Predictive_Model!$D$35,0))+IF(G3443="Asia",Predictive_Model!$D$37,IF(G3443="Europe",Predictive_Model!$D$38,IF(G3443="North America",Predictive_Model!$D$39,IF(G3443="Oceania",Predictive_Model!$D$40,IF(G3443="South America",Predictive_Model!$D$41,0)))))+IF(H3443="Laptop",Predictive_Model!$D$43,IF(H3443="Mobile",Predictive_Model!$D$44,IF(H3443="TV",Predictive_Model!$D$45,IF(H3443="Tablet",Predictive_Model!$D$46,0))))+IF(K3443="Crypto",Predictive_Model!$D$48,IF(K3443="Debit Card",Predictive_Model!$D$49,IF(K3443="Gift Card",Predictive_Model!$D$50,IF(K3443="PayPal",Predictive_Model!$D$51,0))))+IF(N3443="Comedy",Predictive_Model!$D$53,IF(N3443="Documentary",Predictive_Model!$D$54,IF(N3443="Drama",Predictive_Model!$D$55,IF(N3443="Horror",Predictive_Model!$D$56,IF(N3443="Romance",Predictive_Model!$D$57,IF(N3443="Sci-Fi",Predictive_Model!$D$58,0)))))))))</f>
        <v>0.27998986778288831</v>
      </c>
      <c r="V3443" s="3" t="str">
        <f t="shared" si="536"/>
        <v>Medium</v>
      </c>
      <c r="W3443" s="6">
        <f t="shared" si="537"/>
        <v>17.989999999999998</v>
      </c>
      <c r="X3443" s="3" t="str">
        <f t="shared" si="538"/>
        <v>Monitor</v>
      </c>
      <c r="Y3443" s="3" t="str">
        <f t="shared" si="539"/>
        <v>OK</v>
      </c>
    </row>
    <row r="3444" spans="1:25" x14ac:dyDescent="0.25">
      <c r="A3444" s="3" t="str">
        <f>Raw_Data!A3444</f>
        <v>175442f3-3430-402e-8032-bd875f2163c2</v>
      </c>
      <c r="B3444" s="3">
        <f>Raw_Data!B3444</f>
        <v>47</v>
      </c>
      <c r="C3444" s="3" t="str">
        <f>Raw_Data!C3444</f>
        <v>Male</v>
      </c>
      <c r="D3444" s="3" t="str">
        <f>Raw_Data!D3444</f>
        <v>Standard</v>
      </c>
      <c r="E3444" s="3">
        <f>Raw_Data!E3444</f>
        <v>3.71</v>
      </c>
      <c r="F3444" s="3">
        <f>Raw_Data!F3444</f>
        <v>54</v>
      </c>
      <c r="G3444" s="3" t="str">
        <f>Raw_Data!G3444</f>
        <v>South America</v>
      </c>
      <c r="H3444" s="3" t="str">
        <f>Raw_Data!H3444</f>
        <v>Desktop</v>
      </c>
      <c r="I3444" s="3">
        <f>Raw_Data!I3444</f>
        <v>13.99</v>
      </c>
      <c r="J3444" s="3">
        <f>Raw_Data!J3444</f>
        <v>1</v>
      </c>
      <c r="K3444" s="3" t="str">
        <f>Raw_Data!K3444</f>
        <v>Crypto</v>
      </c>
      <c r="L3444" s="3">
        <f>Raw_Data!L3444</f>
        <v>5</v>
      </c>
      <c r="M3444" s="3">
        <f>Raw_Data!M3444</f>
        <v>7.0000000000000007E-2</v>
      </c>
      <c r="N3444" s="3" t="str">
        <f>Raw_Data!N3444</f>
        <v>Action</v>
      </c>
      <c r="O3444" s="3" t="str">
        <f t="shared" si="530"/>
        <v>45-54</v>
      </c>
      <c r="P3444" s="3" t="str">
        <f t="shared" si="531"/>
        <v>&lt;10h</v>
      </c>
      <c r="Q3444" s="3" t="str">
        <f t="shared" si="532"/>
        <v>46-60d</v>
      </c>
      <c r="R3444" s="3" t="str">
        <f t="shared" si="533"/>
        <v>Low</v>
      </c>
      <c r="S3444" s="3" t="str">
        <f t="shared" si="534"/>
        <v>Mid</v>
      </c>
      <c r="T3444" s="3" t="str">
        <f t="shared" si="535"/>
        <v>Churned</v>
      </c>
      <c r="U3444" s="4">
        <f>1/(1+EXP(-(Predictive_Model!$B$5+((B3444-Predictive_Model!$B$20)/Predictive_Model!$C$20)*Predictive_Model!$D$20+((E3444-Predictive_Model!$B$21)/Predictive_Model!$C$21)*Predictive_Model!$D$21+((F3444-Predictive_Model!$B$22)/Predictive_Model!$C$22)*Predictive_Model!$D$22+((I3444-Predictive_Model!$B$23)/Predictive_Model!$C$23)*Predictive_Model!$D$23+((L3444-Predictive_Model!$B$24)/Predictive_Model!$C$24)*Predictive_Model!$D$24+((M3444-Predictive_Model!$B$25)/Predictive_Model!$C$25)*Predictive_Model!$D$25+IF(C3444="Male",Predictive_Model!$D$31,IF(C3444="Other",Predictive_Model!$D$32,0))+IF(D3444="Premium",Predictive_Model!$D$34,IF(D3444="Standard",Predictive_Model!$D$35,0))+IF(G3444="Asia",Predictive_Model!$D$37,IF(G3444="Europe",Predictive_Model!$D$38,IF(G3444="North America",Predictive_Model!$D$39,IF(G3444="Oceania",Predictive_Model!$D$40,IF(G3444="South America",Predictive_Model!$D$41,0)))))+IF(H3444="Laptop",Predictive_Model!$D$43,IF(H3444="Mobile",Predictive_Model!$D$44,IF(H3444="TV",Predictive_Model!$D$45,IF(H3444="Tablet",Predictive_Model!$D$46,0))))+IF(K3444="Crypto",Predictive_Model!$D$48,IF(K3444="Debit Card",Predictive_Model!$D$49,IF(K3444="Gift Card",Predictive_Model!$D$50,IF(K3444="PayPal",Predictive_Model!$D$51,0))))+IF(N3444="Comedy",Predictive_Model!$D$53,IF(N3444="Documentary",Predictive_Model!$D$54,IF(N3444="Drama",Predictive_Model!$D$55,IF(N3444="Horror",Predictive_Model!$D$56,IF(N3444="Romance",Predictive_Model!$D$57,IF(N3444="Sci-Fi",Predictive_Model!$D$58,0)))))))))</f>
        <v>0.99795399500668591</v>
      </c>
      <c r="V3444" s="3" t="str">
        <f t="shared" si="536"/>
        <v>Critical</v>
      </c>
      <c r="W3444" s="6">
        <f t="shared" si="537"/>
        <v>13.99</v>
      </c>
      <c r="X3444" s="3" t="str">
        <f t="shared" si="538"/>
        <v>Priority 2</v>
      </c>
      <c r="Y3444" s="3" t="str">
        <f t="shared" si="539"/>
        <v>OK</v>
      </c>
    </row>
    <row r="3445" spans="1:25" x14ac:dyDescent="0.25">
      <c r="A3445" s="3" t="str">
        <f>Raw_Data!A3445</f>
        <v>74c58c56-4bbd-4e7c-8ff9-1853e03f0e7b</v>
      </c>
      <c r="B3445" s="3">
        <f>Raw_Data!B3445</f>
        <v>51</v>
      </c>
      <c r="C3445" s="3" t="str">
        <f>Raw_Data!C3445</f>
        <v>Other</v>
      </c>
      <c r="D3445" s="3" t="str">
        <f>Raw_Data!D3445</f>
        <v>Basic</v>
      </c>
      <c r="E3445" s="3">
        <f>Raw_Data!E3445</f>
        <v>8.34</v>
      </c>
      <c r="F3445" s="3">
        <f>Raw_Data!F3445</f>
        <v>33</v>
      </c>
      <c r="G3445" s="3" t="str">
        <f>Raw_Data!G3445</f>
        <v>Europe</v>
      </c>
      <c r="H3445" s="3" t="str">
        <f>Raw_Data!H3445</f>
        <v>TV</v>
      </c>
      <c r="I3445" s="3">
        <f>Raw_Data!I3445</f>
        <v>8.99</v>
      </c>
      <c r="J3445" s="3">
        <f>Raw_Data!J3445</f>
        <v>1</v>
      </c>
      <c r="K3445" s="3" t="str">
        <f>Raw_Data!K3445</f>
        <v>Credit Card</v>
      </c>
      <c r="L3445" s="3">
        <f>Raw_Data!L3445</f>
        <v>1</v>
      </c>
      <c r="M3445" s="3">
        <f>Raw_Data!M3445</f>
        <v>0.25</v>
      </c>
      <c r="N3445" s="3" t="str">
        <f>Raw_Data!N3445</f>
        <v>Documentary</v>
      </c>
      <c r="O3445" s="3" t="str">
        <f t="shared" si="530"/>
        <v>45-54</v>
      </c>
      <c r="P3445" s="3" t="str">
        <f t="shared" si="531"/>
        <v>&lt;10h</v>
      </c>
      <c r="Q3445" s="3" t="str">
        <f t="shared" si="532"/>
        <v>22-45d</v>
      </c>
      <c r="R3445" s="3" t="str">
        <f t="shared" si="533"/>
        <v>Medium</v>
      </c>
      <c r="S3445" s="3" t="str">
        <f t="shared" si="534"/>
        <v>Low</v>
      </c>
      <c r="T3445" s="3" t="str">
        <f t="shared" si="535"/>
        <v>Churned</v>
      </c>
      <c r="U3445" s="4">
        <f>1/(1+EXP(-(Predictive_Model!$B$5+((B3445-Predictive_Model!$B$20)/Predictive_Model!$C$20)*Predictive_Model!$D$20+((E3445-Predictive_Model!$B$21)/Predictive_Model!$C$21)*Predictive_Model!$D$21+((F3445-Predictive_Model!$B$22)/Predictive_Model!$C$22)*Predictive_Model!$D$22+((I3445-Predictive_Model!$B$23)/Predictive_Model!$C$23)*Predictive_Model!$D$23+((L3445-Predictive_Model!$B$24)/Predictive_Model!$C$24)*Predictive_Model!$D$24+((M3445-Predictive_Model!$B$25)/Predictive_Model!$C$25)*Predictive_Model!$D$25+IF(C3445="Male",Predictive_Model!$D$31,IF(C3445="Other",Predictive_Model!$D$32,0))+IF(D3445="Premium",Predictive_Model!$D$34,IF(D3445="Standard",Predictive_Model!$D$35,0))+IF(G3445="Asia",Predictive_Model!$D$37,IF(G3445="Europe",Predictive_Model!$D$38,IF(G3445="North America",Predictive_Model!$D$39,IF(G3445="Oceania",Predictive_Model!$D$40,IF(G3445="South America",Predictive_Model!$D$41,0)))))+IF(H3445="Laptop",Predictive_Model!$D$43,IF(H3445="Mobile",Predictive_Model!$D$44,IF(H3445="TV",Predictive_Model!$D$45,IF(H3445="Tablet",Predictive_Model!$D$46,0))))+IF(K3445="Crypto",Predictive_Model!$D$48,IF(K3445="Debit Card",Predictive_Model!$D$49,IF(K3445="Gift Card",Predictive_Model!$D$50,IF(K3445="PayPal",Predictive_Model!$D$51,0))))+IF(N3445="Comedy",Predictive_Model!$D$53,IF(N3445="Documentary",Predictive_Model!$D$54,IF(N3445="Drama",Predictive_Model!$D$55,IF(N3445="Horror",Predictive_Model!$D$56,IF(N3445="Romance",Predictive_Model!$D$57,IF(N3445="Sci-Fi",Predictive_Model!$D$58,0)))))))))</f>
        <v>0.99638810068164141</v>
      </c>
      <c r="V3445" s="3" t="str">
        <f t="shared" si="536"/>
        <v>Critical</v>
      </c>
      <c r="W3445" s="6">
        <f t="shared" si="537"/>
        <v>8.99</v>
      </c>
      <c r="X3445" s="3" t="str">
        <f t="shared" si="538"/>
        <v>Priority 2</v>
      </c>
      <c r="Y3445" s="3" t="str">
        <f t="shared" si="539"/>
        <v>OK</v>
      </c>
    </row>
    <row r="3446" spans="1:25" x14ac:dyDescent="0.25">
      <c r="A3446" s="3" t="str">
        <f>Raw_Data!A3446</f>
        <v>1367ea74-884b-4db8-b4be-43a00413f280</v>
      </c>
      <c r="B3446" s="3">
        <f>Raw_Data!B3446</f>
        <v>32</v>
      </c>
      <c r="C3446" s="3" t="str">
        <f>Raw_Data!C3446</f>
        <v>Female</v>
      </c>
      <c r="D3446" s="3" t="str">
        <f>Raw_Data!D3446</f>
        <v>Standard</v>
      </c>
      <c r="E3446" s="3">
        <f>Raw_Data!E3446</f>
        <v>5.93</v>
      </c>
      <c r="F3446" s="3">
        <f>Raw_Data!F3446</f>
        <v>41</v>
      </c>
      <c r="G3446" s="3" t="str">
        <f>Raw_Data!G3446</f>
        <v>Europe</v>
      </c>
      <c r="H3446" s="3" t="str">
        <f>Raw_Data!H3446</f>
        <v>Mobile</v>
      </c>
      <c r="I3446" s="3">
        <f>Raw_Data!I3446</f>
        <v>13.99</v>
      </c>
      <c r="J3446" s="3">
        <f>Raw_Data!J3446</f>
        <v>0</v>
      </c>
      <c r="K3446" s="3" t="str">
        <f>Raw_Data!K3446</f>
        <v>PayPal</v>
      </c>
      <c r="L3446" s="3">
        <f>Raw_Data!L3446</f>
        <v>4</v>
      </c>
      <c r="M3446" s="3">
        <f>Raw_Data!M3446</f>
        <v>0.14000000000000001</v>
      </c>
      <c r="N3446" s="3" t="str">
        <f>Raw_Data!N3446</f>
        <v>Action</v>
      </c>
      <c r="O3446" s="3" t="str">
        <f t="shared" si="530"/>
        <v>25-34</v>
      </c>
      <c r="P3446" s="3" t="str">
        <f t="shared" si="531"/>
        <v>&lt;10h</v>
      </c>
      <c r="Q3446" s="3" t="str">
        <f t="shared" si="532"/>
        <v>22-45d</v>
      </c>
      <c r="R3446" s="3" t="str">
        <f t="shared" si="533"/>
        <v>Medium</v>
      </c>
      <c r="S3446" s="3" t="str">
        <f t="shared" si="534"/>
        <v>Mid</v>
      </c>
      <c r="T3446" s="3" t="str">
        <f t="shared" si="535"/>
        <v>Active</v>
      </c>
      <c r="U3446" s="4">
        <f>1/(1+EXP(-(Predictive_Model!$B$5+((B3446-Predictive_Model!$B$20)/Predictive_Model!$C$20)*Predictive_Model!$D$20+((E3446-Predictive_Model!$B$21)/Predictive_Model!$C$21)*Predictive_Model!$D$21+((F3446-Predictive_Model!$B$22)/Predictive_Model!$C$22)*Predictive_Model!$D$22+((I3446-Predictive_Model!$B$23)/Predictive_Model!$C$23)*Predictive_Model!$D$23+((L3446-Predictive_Model!$B$24)/Predictive_Model!$C$24)*Predictive_Model!$D$24+((M3446-Predictive_Model!$B$25)/Predictive_Model!$C$25)*Predictive_Model!$D$25+IF(C3446="Male",Predictive_Model!$D$31,IF(C3446="Other",Predictive_Model!$D$32,0))+IF(D3446="Premium",Predictive_Model!$D$34,IF(D3446="Standard",Predictive_Model!$D$35,0))+IF(G3446="Asia",Predictive_Model!$D$37,IF(G3446="Europe",Predictive_Model!$D$38,IF(G3446="North America",Predictive_Model!$D$39,IF(G3446="Oceania",Predictive_Model!$D$40,IF(G3446="South America",Predictive_Model!$D$41,0)))))+IF(H3446="Laptop",Predictive_Model!$D$43,IF(H3446="Mobile",Predictive_Model!$D$44,IF(H3446="TV",Predictive_Model!$D$45,IF(H3446="Tablet",Predictive_Model!$D$46,0))))+IF(K3446="Crypto",Predictive_Model!$D$48,IF(K3446="Debit Card",Predictive_Model!$D$49,IF(K3446="Gift Card",Predictive_Model!$D$50,IF(K3446="PayPal",Predictive_Model!$D$51,0))))+IF(N3446="Comedy",Predictive_Model!$D$53,IF(N3446="Documentary",Predictive_Model!$D$54,IF(N3446="Drama",Predictive_Model!$D$55,IF(N3446="Horror",Predictive_Model!$D$56,IF(N3446="Romance",Predictive_Model!$D$57,IF(N3446="Sci-Fi",Predictive_Model!$D$58,0)))))))))</f>
        <v>0.99760356820898266</v>
      </c>
      <c r="V3446" s="3" t="str">
        <f t="shared" si="536"/>
        <v>Critical</v>
      </c>
      <c r="W3446" s="6">
        <f t="shared" si="537"/>
        <v>13.956473919243667</v>
      </c>
      <c r="X3446" s="3" t="str">
        <f t="shared" si="538"/>
        <v>Priority 2</v>
      </c>
      <c r="Y3446" s="3" t="str">
        <f t="shared" si="539"/>
        <v>OK</v>
      </c>
    </row>
    <row r="3447" spans="1:25" x14ac:dyDescent="0.25">
      <c r="A3447" s="3" t="str">
        <f>Raw_Data!A3447</f>
        <v>b5632911-eebb-4df5-98e5-68ba421fee57</v>
      </c>
      <c r="B3447" s="3">
        <f>Raw_Data!B3447</f>
        <v>59</v>
      </c>
      <c r="C3447" s="3" t="str">
        <f>Raw_Data!C3447</f>
        <v>Female</v>
      </c>
      <c r="D3447" s="3" t="str">
        <f>Raw_Data!D3447</f>
        <v>Basic</v>
      </c>
      <c r="E3447" s="3">
        <f>Raw_Data!E3447</f>
        <v>19.32</v>
      </c>
      <c r="F3447" s="3">
        <f>Raw_Data!F3447</f>
        <v>36</v>
      </c>
      <c r="G3447" s="3" t="str">
        <f>Raw_Data!G3447</f>
        <v>North America</v>
      </c>
      <c r="H3447" s="3" t="str">
        <f>Raw_Data!H3447</f>
        <v>Tablet</v>
      </c>
      <c r="I3447" s="3">
        <f>Raw_Data!I3447</f>
        <v>8.99</v>
      </c>
      <c r="J3447" s="3">
        <f>Raw_Data!J3447</f>
        <v>1</v>
      </c>
      <c r="K3447" s="3" t="str">
        <f>Raw_Data!K3447</f>
        <v>PayPal</v>
      </c>
      <c r="L3447" s="3">
        <f>Raw_Data!L3447</f>
        <v>3</v>
      </c>
      <c r="M3447" s="3">
        <f>Raw_Data!M3447</f>
        <v>0.52</v>
      </c>
      <c r="N3447" s="3" t="str">
        <f>Raw_Data!N3447</f>
        <v>Comedy</v>
      </c>
      <c r="O3447" s="3" t="str">
        <f t="shared" si="530"/>
        <v>55-70</v>
      </c>
      <c r="P3447" s="3" t="str">
        <f t="shared" si="531"/>
        <v>10-24h</v>
      </c>
      <c r="Q3447" s="3" t="str">
        <f t="shared" si="532"/>
        <v>22-45d</v>
      </c>
      <c r="R3447" s="3" t="str">
        <f t="shared" si="533"/>
        <v>Medium</v>
      </c>
      <c r="S3447" s="3" t="str">
        <f t="shared" si="534"/>
        <v>Low</v>
      </c>
      <c r="T3447" s="3" t="str">
        <f t="shared" si="535"/>
        <v>Churned</v>
      </c>
      <c r="U3447" s="4">
        <f>1/(1+EXP(-(Predictive_Model!$B$5+((B3447-Predictive_Model!$B$20)/Predictive_Model!$C$20)*Predictive_Model!$D$20+((E3447-Predictive_Model!$B$21)/Predictive_Model!$C$21)*Predictive_Model!$D$21+((F3447-Predictive_Model!$B$22)/Predictive_Model!$C$22)*Predictive_Model!$D$22+((I3447-Predictive_Model!$B$23)/Predictive_Model!$C$23)*Predictive_Model!$D$23+((L3447-Predictive_Model!$B$24)/Predictive_Model!$C$24)*Predictive_Model!$D$24+((M3447-Predictive_Model!$B$25)/Predictive_Model!$C$25)*Predictive_Model!$D$25+IF(C3447="Male",Predictive_Model!$D$31,IF(C3447="Other",Predictive_Model!$D$32,0))+IF(D3447="Premium",Predictive_Model!$D$34,IF(D3447="Standard",Predictive_Model!$D$35,0))+IF(G3447="Asia",Predictive_Model!$D$37,IF(G3447="Europe",Predictive_Model!$D$38,IF(G3447="North America",Predictive_Model!$D$39,IF(G3447="Oceania",Predictive_Model!$D$40,IF(G3447="South America",Predictive_Model!$D$41,0)))))+IF(H3447="Laptop",Predictive_Model!$D$43,IF(H3447="Mobile",Predictive_Model!$D$44,IF(H3447="TV",Predictive_Model!$D$45,IF(H3447="Tablet",Predictive_Model!$D$46,0))))+IF(K3447="Crypto",Predictive_Model!$D$48,IF(K3447="Debit Card",Predictive_Model!$D$49,IF(K3447="Gift Card",Predictive_Model!$D$50,IF(K3447="PayPal",Predictive_Model!$D$51,0))))+IF(N3447="Comedy",Predictive_Model!$D$53,IF(N3447="Documentary",Predictive_Model!$D$54,IF(N3447="Drama",Predictive_Model!$D$55,IF(N3447="Horror",Predictive_Model!$D$56,IF(N3447="Romance",Predictive_Model!$D$57,IF(N3447="Sci-Fi",Predictive_Model!$D$58,0)))))))))</f>
        <v>0.90794851233539142</v>
      </c>
      <c r="V3447" s="3" t="str">
        <f t="shared" si="536"/>
        <v>Critical</v>
      </c>
      <c r="W3447" s="6">
        <f t="shared" si="537"/>
        <v>8.99</v>
      </c>
      <c r="X3447" s="3" t="str">
        <f t="shared" si="538"/>
        <v>Priority 2</v>
      </c>
      <c r="Y3447" s="3" t="str">
        <f t="shared" si="539"/>
        <v>OK</v>
      </c>
    </row>
    <row r="3448" spans="1:25" x14ac:dyDescent="0.25">
      <c r="A3448" s="3" t="str">
        <f>Raw_Data!A3448</f>
        <v>10b6a948-69ee-4074-8e15-c15ce0304f8f</v>
      </c>
      <c r="B3448" s="3">
        <f>Raw_Data!B3448</f>
        <v>64</v>
      </c>
      <c r="C3448" s="3" t="str">
        <f>Raw_Data!C3448</f>
        <v>Female</v>
      </c>
      <c r="D3448" s="3" t="str">
        <f>Raw_Data!D3448</f>
        <v>Standard</v>
      </c>
      <c r="E3448" s="3">
        <f>Raw_Data!E3448</f>
        <v>8.5299999999999994</v>
      </c>
      <c r="F3448" s="3">
        <f>Raw_Data!F3448</f>
        <v>48</v>
      </c>
      <c r="G3448" s="3" t="str">
        <f>Raw_Data!G3448</f>
        <v>North America</v>
      </c>
      <c r="H3448" s="3" t="str">
        <f>Raw_Data!H3448</f>
        <v>Tablet</v>
      </c>
      <c r="I3448" s="3">
        <f>Raw_Data!I3448</f>
        <v>13.99</v>
      </c>
      <c r="J3448" s="3">
        <f>Raw_Data!J3448</f>
        <v>0</v>
      </c>
      <c r="K3448" s="3" t="str">
        <f>Raw_Data!K3448</f>
        <v>Debit Card</v>
      </c>
      <c r="L3448" s="3">
        <f>Raw_Data!L3448</f>
        <v>4</v>
      </c>
      <c r="M3448" s="3">
        <f>Raw_Data!M3448</f>
        <v>0.17</v>
      </c>
      <c r="N3448" s="3" t="str">
        <f>Raw_Data!N3448</f>
        <v>Romance</v>
      </c>
      <c r="O3448" s="3" t="str">
        <f t="shared" si="530"/>
        <v>55-70</v>
      </c>
      <c r="P3448" s="3" t="str">
        <f t="shared" si="531"/>
        <v>&lt;10h</v>
      </c>
      <c r="Q3448" s="3" t="str">
        <f t="shared" si="532"/>
        <v>46-60d</v>
      </c>
      <c r="R3448" s="3" t="str">
        <f t="shared" si="533"/>
        <v>Low</v>
      </c>
      <c r="S3448" s="3" t="str">
        <f t="shared" si="534"/>
        <v>Mid</v>
      </c>
      <c r="T3448" s="3" t="str">
        <f t="shared" si="535"/>
        <v>Active</v>
      </c>
      <c r="U3448" s="4">
        <f>1/(1+EXP(-(Predictive_Model!$B$5+((B3448-Predictive_Model!$B$20)/Predictive_Model!$C$20)*Predictive_Model!$D$20+((E3448-Predictive_Model!$B$21)/Predictive_Model!$C$21)*Predictive_Model!$D$21+((F3448-Predictive_Model!$B$22)/Predictive_Model!$C$22)*Predictive_Model!$D$22+((I3448-Predictive_Model!$B$23)/Predictive_Model!$C$23)*Predictive_Model!$D$23+((L3448-Predictive_Model!$B$24)/Predictive_Model!$C$24)*Predictive_Model!$D$24+((M3448-Predictive_Model!$B$25)/Predictive_Model!$C$25)*Predictive_Model!$D$25+IF(C3448="Male",Predictive_Model!$D$31,IF(C3448="Other",Predictive_Model!$D$32,0))+IF(D3448="Premium",Predictive_Model!$D$34,IF(D3448="Standard",Predictive_Model!$D$35,0))+IF(G3448="Asia",Predictive_Model!$D$37,IF(G3448="Europe",Predictive_Model!$D$38,IF(G3448="North America",Predictive_Model!$D$39,IF(G3448="Oceania",Predictive_Model!$D$40,IF(G3448="South America",Predictive_Model!$D$41,0)))))+IF(H3448="Laptop",Predictive_Model!$D$43,IF(H3448="Mobile",Predictive_Model!$D$44,IF(H3448="TV",Predictive_Model!$D$45,IF(H3448="Tablet",Predictive_Model!$D$46,0))))+IF(K3448="Crypto",Predictive_Model!$D$48,IF(K3448="Debit Card",Predictive_Model!$D$49,IF(K3448="Gift Card",Predictive_Model!$D$50,IF(K3448="PayPal",Predictive_Model!$D$51,0))))+IF(N3448="Comedy",Predictive_Model!$D$53,IF(N3448="Documentary",Predictive_Model!$D$54,IF(N3448="Drama",Predictive_Model!$D$55,IF(N3448="Horror",Predictive_Model!$D$56,IF(N3448="Romance",Predictive_Model!$D$57,IF(N3448="Sci-Fi",Predictive_Model!$D$58,0)))))))))</f>
        <v>0.99714556521011366</v>
      </c>
      <c r="V3448" s="3" t="str">
        <f t="shared" si="536"/>
        <v>Critical</v>
      </c>
      <c r="W3448" s="6">
        <f t="shared" si="537"/>
        <v>13.950066457289489</v>
      </c>
      <c r="X3448" s="3" t="str">
        <f t="shared" si="538"/>
        <v>Priority 2</v>
      </c>
      <c r="Y3448" s="3" t="str">
        <f t="shared" si="539"/>
        <v>OK</v>
      </c>
    </row>
    <row r="3449" spans="1:25" x14ac:dyDescent="0.25">
      <c r="A3449" s="3" t="str">
        <f>Raw_Data!A3449</f>
        <v>05cc6f25-3ad7-48e3-b37d-cd542f0facd8</v>
      </c>
      <c r="B3449" s="3">
        <f>Raw_Data!B3449</f>
        <v>29</v>
      </c>
      <c r="C3449" s="3" t="str">
        <f>Raw_Data!C3449</f>
        <v>Female</v>
      </c>
      <c r="D3449" s="3" t="str">
        <f>Raw_Data!D3449</f>
        <v>Standard</v>
      </c>
      <c r="E3449" s="3">
        <f>Raw_Data!E3449</f>
        <v>6.13</v>
      </c>
      <c r="F3449" s="3">
        <f>Raw_Data!F3449</f>
        <v>9</v>
      </c>
      <c r="G3449" s="3" t="str">
        <f>Raw_Data!G3449</f>
        <v>North America</v>
      </c>
      <c r="H3449" s="3" t="str">
        <f>Raw_Data!H3449</f>
        <v>Mobile</v>
      </c>
      <c r="I3449" s="3">
        <f>Raw_Data!I3449</f>
        <v>13.99</v>
      </c>
      <c r="J3449" s="3">
        <f>Raw_Data!J3449</f>
        <v>0</v>
      </c>
      <c r="K3449" s="3" t="str">
        <f>Raw_Data!K3449</f>
        <v>Gift Card</v>
      </c>
      <c r="L3449" s="3">
        <f>Raw_Data!L3449</f>
        <v>3</v>
      </c>
      <c r="M3449" s="3">
        <f>Raw_Data!M3449</f>
        <v>0.61</v>
      </c>
      <c r="N3449" s="3" t="str">
        <f>Raw_Data!N3449</f>
        <v>Sci-Fi</v>
      </c>
      <c r="O3449" s="3" t="str">
        <f t="shared" si="530"/>
        <v>25-34</v>
      </c>
      <c r="P3449" s="3" t="str">
        <f t="shared" si="531"/>
        <v>&lt;10h</v>
      </c>
      <c r="Q3449" s="3" t="str">
        <f t="shared" si="532"/>
        <v>8-21d</v>
      </c>
      <c r="R3449" s="3" t="str">
        <f t="shared" si="533"/>
        <v>Medium</v>
      </c>
      <c r="S3449" s="3" t="str">
        <f t="shared" si="534"/>
        <v>Mid</v>
      </c>
      <c r="T3449" s="3" t="str">
        <f t="shared" si="535"/>
        <v>Active</v>
      </c>
      <c r="U3449" s="4">
        <f>1/(1+EXP(-(Predictive_Model!$B$5+((B3449-Predictive_Model!$B$20)/Predictive_Model!$C$20)*Predictive_Model!$D$20+((E3449-Predictive_Model!$B$21)/Predictive_Model!$C$21)*Predictive_Model!$D$21+((F3449-Predictive_Model!$B$22)/Predictive_Model!$C$22)*Predictive_Model!$D$22+((I3449-Predictive_Model!$B$23)/Predictive_Model!$C$23)*Predictive_Model!$D$23+((L3449-Predictive_Model!$B$24)/Predictive_Model!$C$24)*Predictive_Model!$D$24+((M3449-Predictive_Model!$B$25)/Predictive_Model!$C$25)*Predictive_Model!$D$25+IF(C3449="Male",Predictive_Model!$D$31,IF(C3449="Other",Predictive_Model!$D$32,0))+IF(D3449="Premium",Predictive_Model!$D$34,IF(D3449="Standard",Predictive_Model!$D$35,0))+IF(G3449="Asia",Predictive_Model!$D$37,IF(G3449="Europe",Predictive_Model!$D$38,IF(G3449="North America",Predictive_Model!$D$39,IF(G3449="Oceania",Predictive_Model!$D$40,IF(G3449="South America",Predictive_Model!$D$41,0)))))+IF(H3449="Laptop",Predictive_Model!$D$43,IF(H3449="Mobile",Predictive_Model!$D$44,IF(H3449="TV",Predictive_Model!$D$45,IF(H3449="Tablet",Predictive_Model!$D$46,0))))+IF(K3449="Crypto",Predictive_Model!$D$48,IF(K3449="Debit Card",Predictive_Model!$D$49,IF(K3449="Gift Card",Predictive_Model!$D$50,IF(K3449="PayPal",Predictive_Model!$D$51,0))))+IF(N3449="Comedy",Predictive_Model!$D$53,IF(N3449="Documentary",Predictive_Model!$D$54,IF(N3449="Drama",Predictive_Model!$D$55,IF(N3449="Horror",Predictive_Model!$D$56,IF(N3449="Romance",Predictive_Model!$D$57,IF(N3449="Sci-Fi",Predictive_Model!$D$58,0)))))))))</f>
        <v>0.90438907401808943</v>
      </c>
      <c r="V3449" s="3" t="str">
        <f t="shared" si="536"/>
        <v>Critical</v>
      </c>
      <c r="W3449" s="6">
        <f t="shared" si="537"/>
        <v>12.652403145513071</v>
      </c>
      <c r="X3449" s="3" t="str">
        <f t="shared" si="538"/>
        <v>Priority 2</v>
      </c>
      <c r="Y3449" s="3" t="str">
        <f t="shared" si="539"/>
        <v>OK</v>
      </c>
    </row>
    <row r="3450" spans="1:25" x14ac:dyDescent="0.25">
      <c r="A3450" s="3" t="str">
        <f>Raw_Data!A3450</f>
        <v>1170be2f-64e5-4819-856d-961cd44a38d4</v>
      </c>
      <c r="B3450" s="3">
        <f>Raw_Data!B3450</f>
        <v>57</v>
      </c>
      <c r="C3450" s="3" t="str">
        <f>Raw_Data!C3450</f>
        <v>Male</v>
      </c>
      <c r="D3450" s="3" t="str">
        <f>Raw_Data!D3450</f>
        <v>Basic</v>
      </c>
      <c r="E3450" s="3">
        <f>Raw_Data!E3450</f>
        <v>4.3499999999999996</v>
      </c>
      <c r="F3450" s="3">
        <f>Raw_Data!F3450</f>
        <v>39</v>
      </c>
      <c r="G3450" s="3" t="str">
        <f>Raw_Data!G3450</f>
        <v>South America</v>
      </c>
      <c r="H3450" s="3" t="str">
        <f>Raw_Data!H3450</f>
        <v>Laptop</v>
      </c>
      <c r="I3450" s="3">
        <f>Raw_Data!I3450</f>
        <v>8.99</v>
      </c>
      <c r="J3450" s="3">
        <f>Raw_Data!J3450</f>
        <v>1</v>
      </c>
      <c r="K3450" s="3" t="str">
        <f>Raw_Data!K3450</f>
        <v>Debit Card</v>
      </c>
      <c r="L3450" s="3">
        <f>Raw_Data!L3450</f>
        <v>1</v>
      </c>
      <c r="M3450" s="3">
        <f>Raw_Data!M3450</f>
        <v>0.11</v>
      </c>
      <c r="N3450" s="3" t="str">
        <f>Raw_Data!N3450</f>
        <v>Action</v>
      </c>
      <c r="O3450" s="3" t="str">
        <f t="shared" si="530"/>
        <v>55-70</v>
      </c>
      <c r="P3450" s="3" t="str">
        <f t="shared" si="531"/>
        <v>&lt;10h</v>
      </c>
      <c r="Q3450" s="3" t="str">
        <f t="shared" si="532"/>
        <v>22-45d</v>
      </c>
      <c r="R3450" s="3" t="str">
        <f t="shared" si="533"/>
        <v>Medium</v>
      </c>
      <c r="S3450" s="3" t="str">
        <f t="shared" si="534"/>
        <v>Low</v>
      </c>
      <c r="T3450" s="3" t="str">
        <f t="shared" si="535"/>
        <v>Churned</v>
      </c>
      <c r="U3450" s="4">
        <f>1/(1+EXP(-(Predictive_Model!$B$5+((B3450-Predictive_Model!$B$20)/Predictive_Model!$C$20)*Predictive_Model!$D$20+((E3450-Predictive_Model!$B$21)/Predictive_Model!$C$21)*Predictive_Model!$D$21+((F3450-Predictive_Model!$B$22)/Predictive_Model!$C$22)*Predictive_Model!$D$22+((I3450-Predictive_Model!$B$23)/Predictive_Model!$C$23)*Predictive_Model!$D$23+((L3450-Predictive_Model!$B$24)/Predictive_Model!$C$24)*Predictive_Model!$D$24+((M3450-Predictive_Model!$B$25)/Predictive_Model!$C$25)*Predictive_Model!$D$25+IF(C3450="Male",Predictive_Model!$D$31,IF(C3450="Other",Predictive_Model!$D$32,0))+IF(D3450="Premium",Predictive_Model!$D$34,IF(D3450="Standard",Predictive_Model!$D$35,0))+IF(G3450="Asia",Predictive_Model!$D$37,IF(G3450="Europe",Predictive_Model!$D$38,IF(G3450="North America",Predictive_Model!$D$39,IF(G3450="Oceania",Predictive_Model!$D$40,IF(G3450="South America",Predictive_Model!$D$41,0)))))+IF(H3450="Laptop",Predictive_Model!$D$43,IF(H3450="Mobile",Predictive_Model!$D$44,IF(H3450="TV",Predictive_Model!$D$45,IF(H3450="Tablet",Predictive_Model!$D$46,0))))+IF(K3450="Crypto",Predictive_Model!$D$48,IF(K3450="Debit Card",Predictive_Model!$D$49,IF(K3450="Gift Card",Predictive_Model!$D$50,IF(K3450="PayPal",Predictive_Model!$D$51,0))))+IF(N3450="Comedy",Predictive_Model!$D$53,IF(N3450="Documentary",Predictive_Model!$D$54,IF(N3450="Drama",Predictive_Model!$D$55,IF(N3450="Horror",Predictive_Model!$D$56,IF(N3450="Romance",Predictive_Model!$D$57,IF(N3450="Sci-Fi",Predictive_Model!$D$58,0)))))))))</f>
        <v>0.99965390362214546</v>
      </c>
      <c r="V3450" s="3" t="str">
        <f t="shared" si="536"/>
        <v>Critical</v>
      </c>
      <c r="W3450" s="6">
        <f t="shared" si="537"/>
        <v>8.99</v>
      </c>
      <c r="X3450" s="3" t="str">
        <f t="shared" si="538"/>
        <v>Priority 2</v>
      </c>
      <c r="Y3450" s="3" t="str">
        <f t="shared" si="539"/>
        <v>OK</v>
      </c>
    </row>
    <row r="3451" spans="1:25" x14ac:dyDescent="0.25">
      <c r="A3451" s="3" t="str">
        <f>Raw_Data!A3451</f>
        <v>c6a8e5fa-5432-47ce-b361-ae6096451a27</v>
      </c>
      <c r="B3451" s="3">
        <f>Raw_Data!B3451</f>
        <v>49</v>
      </c>
      <c r="C3451" s="3" t="str">
        <f>Raw_Data!C3451</f>
        <v>Other</v>
      </c>
      <c r="D3451" s="3" t="str">
        <f>Raw_Data!D3451</f>
        <v>Basic</v>
      </c>
      <c r="E3451" s="3">
        <f>Raw_Data!E3451</f>
        <v>76.16</v>
      </c>
      <c r="F3451" s="3">
        <f>Raw_Data!F3451</f>
        <v>13</v>
      </c>
      <c r="G3451" s="3" t="str">
        <f>Raw_Data!G3451</f>
        <v>North America</v>
      </c>
      <c r="H3451" s="3" t="str">
        <f>Raw_Data!H3451</f>
        <v>TV</v>
      </c>
      <c r="I3451" s="3">
        <f>Raw_Data!I3451</f>
        <v>8.99</v>
      </c>
      <c r="J3451" s="3">
        <f>Raw_Data!J3451</f>
        <v>0</v>
      </c>
      <c r="K3451" s="3" t="str">
        <f>Raw_Data!K3451</f>
        <v>PayPal</v>
      </c>
      <c r="L3451" s="3">
        <f>Raw_Data!L3451</f>
        <v>5</v>
      </c>
      <c r="M3451" s="3">
        <f>Raw_Data!M3451</f>
        <v>5.44</v>
      </c>
      <c r="N3451" s="3" t="str">
        <f>Raw_Data!N3451</f>
        <v>Comedy</v>
      </c>
      <c r="O3451" s="3" t="str">
        <f t="shared" si="530"/>
        <v>45-54</v>
      </c>
      <c r="P3451" s="3" t="str">
        <f t="shared" si="531"/>
        <v>50h+</v>
      </c>
      <c r="Q3451" s="3" t="str">
        <f t="shared" si="532"/>
        <v>8-21d</v>
      </c>
      <c r="R3451" s="3" t="str">
        <f t="shared" si="533"/>
        <v>High</v>
      </c>
      <c r="S3451" s="3" t="str">
        <f t="shared" si="534"/>
        <v>Low</v>
      </c>
      <c r="T3451" s="3" t="str">
        <f t="shared" si="535"/>
        <v>Active</v>
      </c>
      <c r="U3451" s="4">
        <f>1/(1+EXP(-(Predictive_Model!$B$5+((B3451-Predictive_Model!$B$20)/Predictive_Model!$C$20)*Predictive_Model!$D$20+((E3451-Predictive_Model!$B$21)/Predictive_Model!$C$21)*Predictive_Model!$D$21+((F3451-Predictive_Model!$B$22)/Predictive_Model!$C$22)*Predictive_Model!$D$22+((I3451-Predictive_Model!$B$23)/Predictive_Model!$C$23)*Predictive_Model!$D$23+((L3451-Predictive_Model!$B$24)/Predictive_Model!$C$24)*Predictive_Model!$D$24+((M3451-Predictive_Model!$B$25)/Predictive_Model!$C$25)*Predictive_Model!$D$25+IF(C3451="Male",Predictive_Model!$D$31,IF(C3451="Other",Predictive_Model!$D$32,0))+IF(D3451="Premium",Predictive_Model!$D$34,IF(D3451="Standard",Predictive_Model!$D$35,0))+IF(G3451="Asia",Predictive_Model!$D$37,IF(G3451="Europe",Predictive_Model!$D$38,IF(G3451="North America",Predictive_Model!$D$39,IF(G3451="Oceania",Predictive_Model!$D$40,IF(G3451="South America",Predictive_Model!$D$41,0)))))+IF(H3451="Laptop",Predictive_Model!$D$43,IF(H3451="Mobile",Predictive_Model!$D$44,IF(H3451="TV",Predictive_Model!$D$45,IF(H3451="Tablet",Predictive_Model!$D$46,0))))+IF(K3451="Crypto",Predictive_Model!$D$48,IF(K3451="Debit Card",Predictive_Model!$D$49,IF(K3451="Gift Card",Predictive_Model!$D$50,IF(K3451="PayPal",Predictive_Model!$D$51,0))))+IF(N3451="Comedy",Predictive_Model!$D$53,IF(N3451="Documentary",Predictive_Model!$D$54,IF(N3451="Drama",Predictive_Model!$D$55,IF(N3451="Horror",Predictive_Model!$D$56,IF(N3451="Romance",Predictive_Model!$D$57,IF(N3451="Sci-Fi",Predictive_Model!$D$58,0)))))))))</f>
        <v>5.8258720555373172E-14</v>
      </c>
      <c r="V3451" s="3" t="str">
        <f t="shared" si="536"/>
        <v>Low</v>
      </c>
      <c r="W3451" s="6">
        <f t="shared" si="537"/>
        <v>5.2374589779280487E-13</v>
      </c>
      <c r="X3451" s="3" t="str">
        <f t="shared" si="538"/>
        <v>Monitor</v>
      </c>
      <c r="Y3451" s="3" t="str">
        <f t="shared" si="539"/>
        <v>OK</v>
      </c>
    </row>
    <row r="3452" spans="1:25" x14ac:dyDescent="0.25">
      <c r="A3452" s="3" t="str">
        <f>Raw_Data!A3452</f>
        <v>ec9db0f2-3043-427d-a332-28ec111524de</v>
      </c>
      <c r="B3452" s="3">
        <f>Raw_Data!B3452</f>
        <v>65</v>
      </c>
      <c r="C3452" s="3" t="str">
        <f>Raw_Data!C3452</f>
        <v>Female</v>
      </c>
      <c r="D3452" s="3" t="str">
        <f>Raw_Data!D3452</f>
        <v>Basic</v>
      </c>
      <c r="E3452" s="3">
        <f>Raw_Data!E3452</f>
        <v>2.39</v>
      </c>
      <c r="F3452" s="3">
        <f>Raw_Data!F3452</f>
        <v>26</v>
      </c>
      <c r="G3452" s="3" t="str">
        <f>Raw_Data!G3452</f>
        <v>Europe</v>
      </c>
      <c r="H3452" s="3" t="str">
        <f>Raw_Data!H3452</f>
        <v>Mobile</v>
      </c>
      <c r="I3452" s="3">
        <f>Raw_Data!I3452</f>
        <v>8.99</v>
      </c>
      <c r="J3452" s="3">
        <f>Raw_Data!J3452</f>
        <v>1</v>
      </c>
      <c r="K3452" s="3" t="str">
        <f>Raw_Data!K3452</f>
        <v>Gift Card</v>
      </c>
      <c r="L3452" s="3">
        <f>Raw_Data!L3452</f>
        <v>3</v>
      </c>
      <c r="M3452" s="3">
        <f>Raw_Data!M3452</f>
        <v>0.09</v>
      </c>
      <c r="N3452" s="3" t="str">
        <f>Raw_Data!N3452</f>
        <v>Horror</v>
      </c>
      <c r="O3452" s="3" t="str">
        <f t="shared" si="530"/>
        <v>55-70</v>
      </c>
      <c r="P3452" s="3" t="str">
        <f t="shared" si="531"/>
        <v>&lt;10h</v>
      </c>
      <c r="Q3452" s="3" t="str">
        <f t="shared" si="532"/>
        <v>22-45d</v>
      </c>
      <c r="R3452" s="3" t="str">
        <f t="shared" si="533"/>
        <v>Medium</v>
      </c>
      <c r="S3452" s="3" t="str">
        <f t="shared" si="534"/>
        <v>Low</v>
      </c>
      <c r="T3452" s="3" t="str">
        <f t="shared" si="535"/>
        <v>Churned</v>
      </c>
      <c r="U3452" s="4">
        <f>1/(1+EXP(-(Predictive_Model!$B$5+((B3452-Predictive_Model!$B$20)/Predictive_Model!$C$20)*Predictive_Model!$D$20+((E3452-Predictive_Model!$B$21)/Predictive_Model!$C$21)*Predictive_Model!$D$21+((F3452-Predictive_Model!$B$22)/Predictive_Model!$C$22)*Predictive_Model!$D$22+((I3452-Predictive_Model!$B$23)/Predictive_Model!$C$23)*Predictive_Model!$D$23+((L3452-Predictive_Model!$B$24)/Predictive_Model!$C$24)*Predictive_Model!$D$24+((M3452-Predictive_Model!$B$25)/Predictive_Model!$C$25)*Predictive_Model!$D$25+IF(C3452="Male",Predictive_Model!$D$31,IF(C3452="Other",Predictive_Model!$D$32,0))+IF(D3452="Premium",Predictive_Model!$D$34,IF(D3452="Standard",Predictive_Model!$D$35,0))+IF(G3452="Asia",Predictive_Model!$D$37,IF(G3452="Europe",Predictive_Model!$D$38,IF(G3452="North America",Predictive_Model!$D$39,IF(G3452="Oceania",Predictive_Model!$D$40,IF(G3452="South America",Predictive_Model!$D$41,0)))))+IF(H3452="Laptop",Predictive_Model!$D$43,IF(H3452="Mobile",Predictive_Model!$D$44,IF(H3452="TV",Predictive_Model!$D$45,IF(H3452="Tablet",Predictive_Model!$D$46,0))))+IF(K3452="Crypto",Predictive_Model!$D$48,IF(K3452="Debit Card",Predictive_Model!$D$49,IF(K3452="Gift Card",Predictive_Model!$D$50,IF(K3452="PayPal",Predictive_Model!$D$51,0))))+IF(N3452="Comedy",Predictive_Model!$D$53,IF(N3452="Documentary",Predictive_Model!$D$54,IF(N3452="Drama",Predictive_Model!$D$55,IF(N3452="Horror",Predictive_Model!$D$56,IF(N3452="Romance",Predictive_Model!$D$57,IF(N3452="Sci-Fi",Predictive_Model!$D$58,0)))))))))</f>
        <v>0.99953278047574901</v>
      </c>
      <c r="V3452" s="3" t="str">
        <f t="shared" si="536"/>
        <v>Critical</v>
      </c>
      <c r="W3452" s="6">
        <f t="shared" si="537"/>
        <v>8.99</v>
      </c>
      <c r="X3452" s="3" t="str">
        <f t="shared" si="538"/>
        <v>Priority 2</v>
      </c>
      <c r="Y3452" s="3" t="str">
        <f t="shared" si="539"/>
        <v>OK</v>
      </c>
    </row>
    <row r="3453" spans="1:25" x14ac:dyDescent="0.25">
      <c r="A3453" s="3" t="str">
        <f>Raw_Data!A3453</f>
        <v>2773e85d-c7cf-4a74-885e-e2f0d15c50f5</v>
      </c>
      <c r="B3453" s="3">
        <f>Raw_Data!B3453</f>
        <v>21</v>
      </c>
      <c r="C3453" s="3" t="str">
        <f>Raw_Data!C3453</f>
        <v>Female</v>
      </c>
      <c r="D3453" s="3" t="str">
        <f>Raw_Data!D3453</f>
        <v>Premium</v>
      </c>
      <c r="E3453" s="3">
        <f>Raw_Data!E3453</f>
        <v>5.25</v>
      </c>
      <c r="F3453" s="3">
        <f>Raw_Data!F3453</f>
        <v>53</v>
      </c>
      <c r="G3453" s="3" t="str">
        <f>Raw_Data!G3453</f>
        <v>Oceania</v>
      </c>
      <c r="H3453" s="3" t="str">
        <f>Raw_Data!H3453</f>
        <v>Tablet</v>
      </c>
      <c r="I3453" s="3">
        <f>Raw_Data!I3453</f>
        <v>17.989999999999998</v>
      </c>
      <c r="J3453" s="3">
        <f>Raw_Data!J3453</f>
        <v>1</v>
      </c>
      <c r="K3453" s="3" t="str">
        <f>Raw_Data!K3453</f>
        <v>Debit Card</v>
      </c>
      <c r="L3453" s="3">
        <f>Raw_Data!L3453</f>
        <v>2</v>
      </c>
      <c r="M3453" s="3">
        <f>Raw_Data!M3453</f>
        <v>0.1</v>
      </c>
      <c r="N3453" s="3" t="str">
        <f>Raw_Data!N3453</f>
        <v>Comedy</v>
      </c>
      <c r="O3453" s="3" t="str">
        <f t="shared" si="530"/>
        <v>18-24</v>
      </c>
      <c r="P3453" s="3" t="str">
        <f t="shared" si="531"/>
        <v>&lt;10h</v>
      </c>
      <c r="Q3453" s="3" t="str">
        <f t="shared" si="532"/>
        <v>46-60d</v>
      </c>
      <c r="R3453" s="3" t="str">
        <f t="shared" si="533"/>
        <v>Low</v>
      </c>
      <c r="S3453" s="3" t="str">
        <f t="shared" si="534"/>
        <v>High</v>
      </c>
      <c r="T3453" s="3" t="str">
        <f t="shared" si="535"/>
        <v>Churned</v>
      </c>
      <c r="U3453" s="4">
        <f>1/(1+EXP(-(Predictive_Model!$B$5+((B3453-Predictive_Model!$B$20)/Predictive_Model!$C$20)*Predictive_Model!$D$20+((E3453-Predictive_Model!$B$21)/Predictive_Model!$C$21)*Predictive_Model!$D$21+((F3453-Predictive_Model!$B$22)/Predictive_Model!$C$22)*Predictive_Model!$D$22+((I3453-Predictive_Model!$B$23)/Predictive_Model!$C$23)*Predictive_Model!$D$23+((L3453-Predictive_Model!$B$24)/Predictive_Model!$C$24)*Predictive_Model!$D$24+((M3453-Predictive_Model!$B$25)/Predictive_Model!$C$25)*Predictive_Model!$D$25+IF(C3453="Male",Predictive_Model!$D$31,IF(C3453="Other",Predictive_Model!$D$32,0))+IF(D3453="Premium",Predictive_Model!$D$34,IF(D3453="Standard",Predictive_Model!$D$35,0))+IF(G3453="Asia",Predictive_Model!$D$37,IF(G3453="Europe",Predictive_Model!$D$38,IF(G3453="North America",Predictive_Model!$D$39,IF(G3453="Oceania",Predictive_Model!$D$40,IF(G3453="South America",Predictive_Model!$D$41,0)))))+IF(H3453="Laptop",Predictive_Model!$D$43,IF(H3453="Mobile",Predictive_Model!$D$44,IF(H3453="TV",Predictive_Model!$D$45,IF(H3453="Tablet",Predictive_Model!$D$46,0))))+IF(K3453="Crypto",Predictive_Model!$D$48,IF(K3453="Debit Card",Predictive_Model!$D$49,IF(K3453="Gift Card",Predictive_Model!$D$50,IF(K3453="PayPal",Predictive_Model!$D$51,0))))+IF(N3453="Comedy",Predictive_Model!$D$53,IF(N3453="Documentary",Predictive_Model!$D$54,IF(N3453="Drama",Predictive_Model!$D$55,IF(N3453="Horror",Predictive_Model!$D$56,IF(N3453="Romance",Predictive_Model!$D$57,IF(N3453="Sci-Fi",Predictive_Model!$D$58,0)))))))))</f>
        <v>0.99943139414996851</v>
      </c>
      <c r="V3453" s="3" t="str">
        <f t="shared" si="536"/>
        <v>Critical</v>
      </c>
      <c r="W3453" s="6">
        <f t="shared" si="537"/>
        <v>17.989999999999998</v>
      </c>
      <c r="X3453" s="3" t="str">
        <f t="shared" si="538"/>
        <v>Priority 1</v>
      </c>
      <c r="Y3453" s="3" t="str">
        <f t="shared" si="539"/>
        <v>OK</v>
      </c>
    </row>
    <row r="3454" spans="1:25" x14ac:dyDescent="0.25">
      <c r="A3454" s="3" t="str">
        <f>Raw_Data!A3454</f>
        <v>82f97023-7abf-4356-9b04-437f708c843a</v>
      </c>
      <c r="B3454" s="3">
        <f>Raw_Data!B3454</f>
        <v>66</v>
      </c>
      <c r="C3454" s="3" t="str">
        <f>Raw_Data!C3454</f>
        <v>Other</v>
      </c>
      <c r="D3454" s="3" t="str">
        <f>Raw_Data!D3454</f>
        <v>Standard</v>
      </c>
      <c r="E3454" s="3">
        <f>Raw_Data!E3454</f>
        <v>16.52</v>
      </c>
      <c r="F3454" s="3">
        <f>Raw_Data!F3454</f>
        <v>56</v>
      </c>
      <c r="G3454" s="3" t="str">
        <f>Raw_Data!G3454</f>
        <v>Asia</v>
      </c>
      <c r="H3454" s="3" t="str">
        <f>Raw_Data!H3454</f>
        <v>Desktop</v>
      </c>
      <c r="I3454" s="3">
        <f>Raw_Data!I3454</f>
        <v>13.99</v>
      </c>
      <c r="J3454" s="3">
        <f>Raw_Data!J3454</f>
        <v>1</v>
      </c>
      <c r="K3454" s="3" t="str">
        <f>Raw_Data!K3454</f>
        <v>Gift Card</v>
      </c>
      <c r="L3454" s="3">
        <f>Raw_Data!L3454</f>
        <v>5</v>
      </c>
      <c r="M3454" s="3">
        <f>Raw_Data!M3454</f>
        <v>0.28999999999999998</v>
      </c>
      <c r="N3454" s="3" t="str">
        <f>Raw_Data!N3454</f>
        <v>Sci-Fi</v>
      </c>
      <c r="O3454" s="3" t="str">
        <f t="shared" si="530"/>
        <v>55-70</v>
      </c>
      <c r="P3454" s="3" t="str">
        <f t="shared" si="531"/>
        <v>10-24h</v>
      </c>
      <c r="Q3454" s="3" t="str">
        <f t="shared" si="532"/>
        <v>46-60d</v>
      </c>
      <c r="R3454" s="3" t="str">
        <f t="shared" si="533"/>
        <v>Medium</v>
      </c>
      <c r="S3454" s="3" t="str">
        <f t="shared" si="534"/>
        <v>Mid</v>
      </c>
      <c r="T3454" s="3" t="str">
        <f t="shared" si="535"/>
        <v>Churned</v>
      </c>
      <c r="U3454" s="4">
        <f>1/(1+EXP(-(Predictive_Model!$B$5+((B3454-Predictive_Model!$B$20)/Predictive_Model!$C$20)*Predictive_Model!$D$20+((E3454-Predictive_Model!$B$21)/Predictive_Model!$C$21)*Predictive_Model!$D$21+((F3454-Predictive_Model!$B$22)/Predictive_Model!$C$22)*Predictive_Model!$D$22+((I3454-Predictive_Model!$B$23)/Predictive_Model!$C$23)*Predictive_Model!$D$23+((L3454-Predictive_Model!$B$24)/Predictive_Model!$C$24)*Predictive_Model!$D$24+((M3454-Predictive_Model!$B$25)/Predictive_Model!$C$25)*Predictive_Model!$D$25+IF(C3454="Male",Predictive_Model!$D$31,IF(C3454="Other",Predictive_Model!$D$32,0))+IF(D3454="Premium",Predictive_Model!$D$34,IF(D3454="Standard",Predictive_Model!$D$35,0))+IF(G3454="Asia",Predictive_Model!$D$37,IF(G3454="Europe",Predictive_Model!$D$38,IF(G3454="North America",Predictive_Model!$D$39,IF(G3454="Oceania",Predictive_Model!$D$40,IF(G3454="South America",Predictive_Model!$D$41,0)))))+IF(H3454="Laptop",Predictive_Model!$D$43,IF(H3454="Mobile",Predictive_Model!$D$44,IF(H3454="TV",Predictive_Model!$D$45,IF(H3454="Tablet",Predictive_Model!$D$46,0))))+IF(K3454="Crypto",Predictive_Model!$D$48,IF(K3454="Debit Card",Predictive_Model!$D$49,IF(K3454="Gift Card",Predictive_Model!$D$50,IF(K3454="PayPal",Predictive_Model!$D$51,0))))+IF(N3454="Comedy",Predictive_Model!$D$53,IF(N3454="Documentary",Predictive_Model!$D$54,IF(N3454="Drama",Predictive_Model!$D$55,IF(N3454="Horror",Predictive_Model!$D$56,IF(N3454="Romance",Predictive_Model!$D$57,IF(N3454="Sci-Fi",Predictive_Model!$D$58,0)))))))))</f>
        <v>0.90224209003979261</v>
      </c>
      <c r="V3454" s="3" t="str">
        <f t="shared" si="536"/>
        <v>Critical</v>
      </c>
      <c r="W3454" s="6">
        <f t="shared" si="537"/>
        <v>13.99</v>
      </c>
      <c r="X3454" s="3" t="str">
        <f t="shared" si="538"/>
        <v>Priority 2</v>
      </c>
      <c r="Y3454" s="3" t="str">
        <f t="shared" si="539"/>
        <v>OK</v>
      </c>
    </row>
    <row r="3455" spans="1:25" x14ac:dyDescent="0.25">
      <c r="A3455" s="3" t="str">
        <f>Raw_Data!A3455</f>
        <v>7cdbbdf7-d057-4b7f-b595-38a19016ad63</v>
      </c>
      <c r="B3455" s="3">
        <f>Raw_Data!B3455</f>
        <v>69</v>
      </c>
      <c r="C3455" s="3" t="str">
        <f>Raw_Data!C3455</f>
        <v>Other</v>
      </c>
      <c r="D3455" s="3" t="str">
        <f>Raw_Data!D3455</f>
        <v>Standard</v>
      </c>
      <c r="E3455" s="3">
        <f>Raw_Data!E3455</f>
        <v>8.57</v>
      </c>
      <c r="F3455" s="3">
        <f>Raw_Data!F3455</f>
        <v>40</v>
      </c>
      <c r="G3455" s="3" t="str">
        <f>Raw_Data!G3455</f>
        <v>Oceania</v>
      </c>
      <c r="H3455" s="3" t="str">
        <f>Raw_Data!H3455</f>
        <v>Tablet</v>
      </c>
      <c r="I3455" s="3">
        <f>Raw_Data!I3455</f>
        <v>13.99</v>
      </c>
      <c r="J3455" s="3">
        <f>Raw_Data!J3455</f>
        <v>1</v>
      </c>
      <c r="K3455" s="3" t="str">
        <f>Raw_Data!K3455</f>
        <v>PayPal</v>
      </c>
      <c r="L3455" s="3">
        <f>Raw_Data!L3455</f>
        <v>3</v>
      </c>
      <c r="M3455" s="3">
        <f>Raw_Data!M3455</f>
        <v>0.21</v>
      </c>
      <c r="N3455" s="3" t="str">
        <f>Raw_Data!N3455</f>
        <v>Drama</v>
      </c>
      <c r="O3455" s="3" t="str">
        <f t="shared" si="530"/>
        <v>55-70</v>
      </c>
      <c r="P3455" s="3" t="str">
        <f t="shared" si="531"/>
        <v>&lt;10h</v>
      </c>
      <c r="Q3455" s="3" t="str">
        <f t="shared" si="532"/>
        <v>22-45d</v>
      </c>
      <c r="R3455" s="3" t="str">
        <f t="shared" si="533"/>
        <v>Medium</v>
      </c>
      <c r="S3455" s="3" t="str">
        <f t="shared" si="534"/>
        <v>Mid</v>
      </c>
      <c r="T3455" s="3" t="str">
        <f t="shared" si="535"/>
        <v>Churned</v>
      </c>
      <c r="U3455" s="4">
        <f>1/(1+EXP(-(Predictive_Model!$B$5+((B3455-Predictive_Model!$B$20)/Predictive_Model!$C$20)*Predictive_Model!$D$20+((E3455-Predictive_Model!$B$21)/Predictive_Model!$C$21)*Predictive_Model!$D$21+((F3455-Predictive_Model!$B$22)/Predictive_Model!$C$22)*Predictive_Model!$D$22+((I3455-Predictive_Model!$B$23)/Predictive_Model!$C$23)*Predictive_Model!$D$23+((L3455-Predictive_Model!$B$24)/Predictive_Model!$C$24)*Predictive_Model!$D$24+((M3455-Predictive_Model!$B$25)/Predictive_Model!$C$25)*Predictive_Model!$D$25+IF(C3455="Male",Predictive_Model!$D$31,IF(C3455="Other",Predictive_Model!$D$32,0))+IF(D3455="Premium",Predictive_Model!$D$34,IF(D3455="Standard",Predictive_Model!$D$35,0))+IF(G3455="Asia",Predictive_Model!$D$37,IF(G3455="Europe",Predictive_Model!$D$38,IF(G3455="North America",Predictive_Model!$D$39,IF(G3455="Oceania",Predictive_Model!$D$40,IF(G3455="South America",Predictive_Model!$D$41,0)))))+IF(H3455="Laptop",Predictive_Model!$D$43,IF(H3455="Mobile",Predictive_Model!$D$44,IF(H3455="TV",Predictive_Model!$D$45,IF(H3455="Tablet",Predictive_Model!$D$46,0))))+IF(K3455="Crypto",Predictive_Model!$D$48,IF(K3455="Debit Card",Predictive_Model!$D$49,IF(K3455="Gift Card",Predictive_Model!$D$50,IF(K3455="PayPal",Predictive_Model!$D$51,0))))+IF(N3455="Comedy",Predictive_Model!$D$53,IF(N3455="Documentary",Predictive_Model!$D$54,IF(N3455="Drama",Predictive_Model!$D$55,IF(N3455="Horror",Predictive_Model!$D$56,IF(N3455="Romance",Predictive_Model!$D$57,IF(N3455="Sci-Fi",Predictive_Model!$D$58,0)))))))))</f>
        <v>0.99620595859683003</v>
      </c>
      <c r="V3455" s="3" t="str">
        <f t="shared" si="536"/>
        <v>Critical</v>
      </c>
      <c r="W3455" s="6">
        <f t="shared" si="537"/>
        <v>13.99</v>
      </c>
      <c r="X3455" s="3" t="str">
        <f t="shared" si="538"/>
        <v>Priority 2</v>
      </c>
      <c r="Y3455" s="3" t="str">
        <f t="shared" si="539"/>
        <v>OK</v>
      </c>
    </row>
    <row r="3456" spans="1:25" x14ac:dyDescent="0.25">
      <c r="A3456" s="3" t="str">
        <f>Raw_Data!A3456</f>
        <v>7d6adea2-0428-4b69-b74a-83be5a20dcdd</v>
      </c>
      <c r="B3456" s="3">
        <f>Raw_Data!B3456</f>
        <v>38</v>
      </c>
      <c r="C3456" s="3" t="str">
        <f>Raw_Data!C3456</f>
        <v>Female</v>
      </c>
      <c r="D3456" s="3" t="str">
        <f>Raw_Data!D3456</f>
        <v>Standard</v>
      </c>
      <c r="E3456" s="3">
        <f>Raw_Data!E3456</f>
        <v>1.69</v>
      </c>
      <c r="F3456" s="3">
        <f>Raw_Data!F3456</f>
        <v>12</v>
      </c>
      <c r="G3456" s="3" t="str">
        <f>Raw_Data!G3456</f>
        <v>Africa</v>
      </c>
      <c r="H3456" s="3" t="str">
        <f>Raw_Data!H3456</f>
        <v>Mobile</v>
      </c>
      <c r="I3456" s="3">
        <f>Raw_Data!I3456</f>
        <v>13.99</v>
      </c>
      <c r="J3456" s="3">
        <f>Raw_Data!J3456</f>
        <v>1</v>
      </c>
      <c r="K3456" s="3" t="str">
        <f>Raw_Data!K3456</f>
        <v>Debit Card</v>
      </c>
      <c r="L3456" s="3">
        <f>Raw_Data!L3456</f>
        <v>3</v>
      </c>
      <c r="M3456" s="3">
        <f>Raw_Data!M3456</f>
        <v>0.13</v>
      </c>
      <c r="N3456" s="3" t="str">
        <f>Raw_Data!N3456</f>
        <v>Drama</v>
      </c>
      <c r="O3456" s="3" t="str">
        <f t="shared" si="530"/>
        <v>35-44</v>
      </c>
      <c r="P3456" s="3" t="str">
        <f t="shared" si="531"/>
        <v>&lt;10h</v>
      </c>
      <c r="Q3456" s="3" t="str">
        <f t="shared" si="532"/>
        <v>8-21d</v>
      </c>
      <c r="R3456" s="3" t="str">
        <f t="shared" si="533"/>
        <v>Medium</v>
      </c>
      <c r="S3456" s="3" t="str">
        <f t="shared" si="534"/>
        <v>Mid</v>
      </c>
      <c r="T3456" s="3" t="str">
        <f t="shared" si="535"/>
        <v>Churned</v>
      </c>
      <c r="U3456" s="4">
        <f>1/(1+EXP(-(Predictive_Model!$B$5+((B3456-Predictive_Model!$B$20)/Predictive_Model!$C$20)*Predictive_Model!$D$20+((E3456-Predictive_Model!$B$21)/Predictive_Model!$C$21)*Predictive_Model!$D$21+((F3456-Predictive_Model!$B$22)/Predictive_Model!$C$22)*Predictive_Model!$D$22+((I3456-Predictive_Model!$B$23)/Predictive_Model!$C$23)*Predictive_Model!$D$23+((L3456-Predictive_Model!$B$24)/Predictive_Model!$C$24)*Predictive_Model!$D$24+((M3456-Predictive_Model!$B$25)/Predictive_Model!$C$25)*Predictive_Model!$D$25+IF(C3456="Male",Predictive_Model!$D$31,IF(C3456="Other",Predictive_Model!$D$32,0))+IF(D3456="Premium",Predictive_Model!$D$34,IF(D3456="Standard",Predictive_Model!$D$35,0))+IF(G3456="Asia",Predictive_Model!$D$37,IF(G3456="Europe",Predictive_Model!$D$38,IF(G3456="North America",Predictive_Model!$D$39,IF(G3456="Oceania",Predictive_Model!$D$40,IF(G3456="South America",Predictive_Model!$D$41,0)))))+IF(H3456="Laptop",Predictive_Model!$D$43,IF(H3456="Mobile",Predictive_Model!$D$44,IF(H3456="TV",Predictive_Model!$D$45,IF(H3456="Tablet",Predictive_Model!$D$46,0))))+IF(K3456="Crypto",Predictive_Model!$D$48,IF(K3456="Debit Card",Predictive_Model!$D$49,IF(K3456="Gift Card",Predictive_Model!$D$50,IF(K3456="PayPal",Predictive_Model!$D$51,0))))+IF(N3456="Comedy",Predictive_Model!$D$53,IF(N3456="Documentary",Predictive_Model!$D$54,IF(N3456="Drama",Predictive_Model!$D$55,IF(N3456="Horror",Predictive_Model!$D$56,IF(N3456="Romance",Predictive_Model!$D$57,IF(N3456="Sci-Fi",Predictive_Model!$D$58,0)))))))))</f>
        <v>0.98471137787636331</v>
      </c>
      <c r="V3456" s="3" t="str">
        <f t="shared" si="536"/>
        <v>Critical</v>
      </c>
      <c r="W3456" s="6">
        <f t="shared" si="537"/>
        <v>13.99</v>
      </c>
      <c r="X3456" s="3" t="str">
        <f t="shared" si="538"/>
        <v>Priority 2</v>
      </c>
      <c r="Y3456" s="3" t="str">
        <f t="shared" si="539"/>
        <v>OK</v>
      </c>
    </row>
    <row r="3457" spans="1:25" x14ac:dyDescent="0.25">
      <c r="A3457" s="3" t="str">
        <f>Raw_Data!A3457</f>
        <v>58c2d13e-80d1-4d13-ba1b-c10fdb76845d</v>
      </c>
      <c r="B3457" s="3">
        <f>Raw_Data!B3457</f>
        <v>63</v>
      </c>
      <c r="C3457" s="3" t="str">
        <f>Raw_Data!C3457</f>
        <v>Female</v>
      </c>
      <c r="D3457" s="3" t="str">
        <f>Raw_Data!D3457</f>
        <v>Basic</v>
      </c>
      <c r="E3457" s="3">
        <f>Raw_Data!E3457</f>
        <v>15.81</v>
      </c>
      <c r="F3457" s="3">
        <f>Raw_Data!F3457</f>
        <v>9</v>
      </c>
      <c r="G3457" s="3" t="str">
        <f>Raw_Data!G3457</f>
        <v>Europe</v>
      </c>
      <c r="H3457" s="3" t="str">
        <f>Raw_Data!H3457</f>
        <v>Mobile</v>
      </c>
      <c r="I3457" s="3">
        <f>Raw_Data!I3457</f>
        <v>8.99</v>
      </c>
      <c r="J3457" s="3">
        <f>Raw_Data!J3457</f>
        <v>0</v>
      </c>
      <c r="K3457" s="3" t="str">
        <f>Raw_Data!K3457</f>
        <v>PayPal</v>
      </c>
      <c r="L3457" s="3">
        <f>Raw_Data!L3457</f>
        <v>3</v>
      </c>
      <c r="M3457" s="3">
        <f>Raw_Data!M3457</f>
        <v>1.58</v>
      </c>
      <c r="N3457" s="3" t="str">
        <f>Raw_Data!N3457</f>
        <v>Comedy</v>
      </c>
      <c r="O3457" s="3" t="str">
        <f t="shared" si="530"/>
        <v>55-70</v>
      </c>
      <c r="P3457" s="3" t="str">
        <f t="shared" si="531"/>
        <v>10-24h</v>
      </c>
      <c r="Q3457" s="3" t="str">
        <f t="shared" si="532"/>
        <v>8-21d</v>
      </c>
      <c r="R3457" s="3" t="str">
        <f t="shared" si="533"/>
        <v>Medium</v>
      </c>
      <c r="S3457" s="3" t="str">
        <f t="shared" si="534"/>
        <v>Low</v>
      </c>
      <c r="T3457" s="3" t="str">
        <f t="shared" si="535"/>
        <v>Active</v>
      </c>
      <c r="U3457" s="4">
        <f>1/(1+EXP(-(Predictive_Model!$B$5+((B3457-Predictive_Model!$B$20)/Predictive_Model!$C$20)*Predictive_Model!$D$20+((E3457-Predictive_Model!$B$21)/Predictive_Model!$C$21)*Predictive_Model!$D$21+((F3457-Predictive_Model!$B$22)/Predictive_Model!$C$22)*Predictive_Model!$D$22+((I3457-Predictive_Model!$B$23)/Predictive_Model!$C$23)*Predictive_Model!$D$23+((L3457-Predictive_Model!$B$24)/Predictive_Model!$C$24)*Predictive_Model!$D$24+((M3457-Predictive_Model!$B$25)/Predictive_Model!$C$25)*Predictive_Model!$D$25+IF(C3457="Male",Predictive_Model!$D$31,IF(C3457="Other",Predictive_Model!$D$32,0))+IF(D3457="Premium",Predictive_Model!$D$34,IF(D3457="Standard",Predictive_Model!$D$35,0))+IF(G3457="Asia",Predictive_Model!$D$37,IF(G3457="Europe",Predictive_Model!$D$38,IF(G3457="North America",Predictive_Model!$D$39,IF(G3457="Oceania",Predictive_Model!$D$40,IF(G3457="South America",Predictive_Model!$D$41,0)))))+IF(H3457="Laptop",Predictive_Model!$D$43,IF(H3457="Mobile",Predictive_Model!$D$44,IF(H3457="TV",Predictive_Model!$D$45,IF(H3457="Tablet",Predictive_Model!$D$46,0))))+IF(K3457="Crypto",Predictive_Model!$D$48,IF(K3457="Debit Card",Predictive_Model!$D$49,IF(K3457="Gift Card",Predictive_Model!$D$50,IF(K3457="PayPal",Predictive_Model!$D$51,0))))+IF(N3457="Comedy",Predictive_Model!$D$53,IF(N3457="Documentary",Predictive_Model!$D$54,IF(N3457="Drama",Predictive_Model!$D$55,IF(N3457="Horror",Predictive_Model!$D$56,IF(N3457="Romance",Predictive_Model!$D$57,IF(N3457="Sci-Fi",Predictive_Model!$D$58,0)))))))))</f>
        <v>0.13249943018788077</v>
      </c>
      <c r="V3457" s="3" t="str">
        <f t="shared" si="536"/>
        <v>Low</v>
      </c>
      <c r="W3457" s="6">
        <f t="shared" si="537"/>
        <v>1.1911698773890482</v>
      </c>
      <c r="X3457" s="3" t="str">
        <f t="shared" si="538"/>
        <v>Monitor</v>
      </c>
      <c r="Y3457" s="3" t="str">
        <f t="shared" si="539"/>
        <v>OK</v>
      </c>
    </row>
    <row r="3458" spans="1:25" x14ac:dyDescent="0.25">
      <c r="A3458" s="3" t="str">
        <f>Raw_Data!A3458</f>
        <v>fd0bbc67-8b8e-4ced-ae4b-67e27c0e854e</v>
      </c>
      <c r="B3458" s="3">
        <f>Raw_Data!B3458</f>
        <v>31</v>
      </c>
      <c r="C3458" s="3" t="str">
        <f>Raw_Data!C3458</f>
        <v>Male</v>
      </c>
      <c r="D3458" s="3" t="str">
        <f>Raw_Data!D3458</f>
        <v>Premium</v>
      </c>
      <c r="E3458" s="3">
        <f>Raw_Data!E3458</f>
        <v>5.04</v>
      </c>
      <c r="F3458" s="3">
        <f>Raw_Data!F3458</f>
        <v>28</v>
      </c>
      <c r="G3458" s="3" t="str">
        <f>Raw_Data!G3458</f>
        <v>Europe</v>
      </c>
      <c r="H3458" s="3" t="str">
        <f>Raw_Data!H3458</f>
        <v>Laptop</v>
      </c>
      <c r="I3458" s="3">
        <f>Raw_Data!I3458</f>
        <v>17.989999999999998</v>
      </c>
      <c r="J3458" s="3">
        <f>Raw_Data!J3458</f>
        <v>0</v>
      </c>
      <c r="K3458" s="3" t="str">
        <f>Raw_Data!K3458</f>
        <v>Debit Card</v>
      </c>
      <c r="L3458" s="3">
        <f>Raw_Data!L3458</f>
        <v>3</v>
      </c>
      <c r="M3458" s="3">
        <f>Raw_Data!M3458</f>
        <v>0.17</v>
      </c>
      <c r="N3458" s="3" t="str">
        <f>Raw_Data!N3458</f>
        <v>Sci-Fi</v>
      </c>
      <c r="O3458" s="3" t="str">
        <f t="shared" si="530"/>
        <v>25-34</v>
      </c>
      <c r="P3458" s="3" t="str">
        <f t="shared" si="531"/>
        <v>&lt;10h</v>
      </c>
      <c r="Q3458" s="3" t="str">
        <f t="shared" si="532"/>
        <v>22-45d</v>
      </c>
      <c r="R3458" s="3" t="str">
        <f t="shared" si="533"/>
        <v>Medium</v>
      </c>
      <c r="S3458" s="3" t="str">
        <f t="shared" si="534"/>
        <v>High</v>
      </c>
      <c r="T3458" s="3" t="str">
        <f t="shared" si="535"/>
        <v>Active</v>
      </c>
      <c r="U3458" s="4">
        <f>1/(1+EXP(-(Predictive_Model!$B$5+((B3458-Predictive_Model!$B$20)/Predictive_Model!$C$20)*Predictive_Model!$D$20+((E3458-Predictive_Model!$B$21)/Predictive_Model!$C$21)*Predictive_Model!$D$21+((F3458-Predictive_Model!$B$22)/Predictive_Model!$C$22)*Predictive_Model!$D$22+((I3458-Predictive_Model!$B$23)/Predictive_Model!$C$23)*Predictive_Model!$D$23+((L3458-Predictive_Model!$B$24)/Predictive_Model!$C$24)*Predictive_Model!$D$24+((M3458-Predictive_Model!$B$25)/Predictive_Model!$C$25)*Predictive_Model!$D$25+IF(C3458="Male",Predictive_Model!$D$31,IF(C3458="Other",Predictive_Model!$D$32,0))+IF(D3458="Premium",Predictive_Model!$D$34,IF(D3458="Standard",Predictive_Model!$D$35,0))+IF(G3458="Asia",Predictive_Model!$D$37,IF(G3458="Europe",Predictive_Model!$D$38,IF(G3458="North America",Predictive_Model!$D$39,IF(G3458="Oceania",Predictive_Model!$D$40,IF(G3458="South America",Predictive_Model!$D$41,0)))))+IF(H3458="Laptop",Predictive_Model!$D$43,IF(H3458="Mobile",Predictive_Model!$D$44,IF(H3458="TV",Predictive_Model!$D$45,IF(H3458="Tablet",Predictive_Model!$D$46,0))))+IF(K3458="Crypto",Predictive_Model!$D$48,IF(K3458="Debit Card",Predictive_Model!$D$49,IF(K3458="Gift Card",Predictive_Model!$D$50,IF(K3458="PayPal",Predictive_Model!$D$51,0))))+IF(N3458="Comedy",Predictive_Model!$D$53,IF(N3458="Documentary",Predictive_Model!$D$54,IF(N3458="Drama",Predictive_Model!$D$55,IF(N3458="Horror",Predictive_Model!$D$56,IF(N3458="Romance",Predictive_Model!$D$57,IF(N3458="Sci-Fi",Predictive_Model!$D$58,0)))))))))</f>
        <v>0.83173865523093171</v>
      </c>
      <c r="V3458" s="3" t="str">
        <f t="shared" si="536"/>
        <v>Critical</v>
      </c>
      <c r="W3458" s="6">
        <f t="shared" si="537"/>
        <v>14.96297840760446</v>
      </c>
      <c r="X3458" s="3" t="str">
        <f t="shared" si="538"/>
        <v>Priority 1</v>
      </c>
      <c r="Y3458" s="3" t="str">
        <f t="shared" si="539"/>
        <v>OK</v>
      </c>
    </row>
    <row r="3459" spans="1:25" x14ac:dyDescent="0.25">
      <c r="A3459" s="3" t="str">
        <f>Raw_Data!A3459</f>
        <v>0b3ee497-e62e-42de-907d-169ab8c05e41</v>
      </c>
      <c r="B3459" s="3">
        <f>Raw_Data!B3459</f>
        <v>42</v>
      </c>
      <c r="C3459" s="3" t="str">
        <f>Raw_Data!C3459</f>
        <v>Male</v>
      </c>
      <c r="D3459" s="3" t="str">
        <f>Raw_Data!D3459</f>
        <v>Premium</v>
      </c>
      <c r="E3459" s="3">
        <f>Raw_Data!E3459</f>
        <v>2.81</v>
      </c>
      <c r="F3459" s="3">
        <f>Raw_Data!F3459</f>
        <v>32</v>
      </c>
      <c r="G3459" s="3" t="str">
        <f>Raw_Data!G3459</f>
        <v>Europe</v>
      </c>
      <c r="H3459" s="3" t="str">
        <f>Raw_Data!H3459</f>
        <v>Desktop</v>
      </c>
      <c r="I3459" s="3">
        <f>Raw_Data!I3459</f>
        <v>17.989999999999998</v>
      </c>
      <c r="J3459" s="3">
        <f>Raw_Data!J3459</f>
        <v>1</v>
      </c>
      <c r="K3459" s="3" t="str">
        <f>Raw_Data!K3459</f>
        <v>Gift Card</v>
      </c>
      <c r="L3459" s="3">
        <f>Raw_Data!L3459</f>
        <v>2</v>
      </c>
      <c r="M3459" s="3">
        <f>Raw_Data!M3459</f>
        <v>0.09</v>
      </c>
      <c r="N3459" s="3" t="str">
        <f>Raw_Data!N3459</f>
        <v>Comedy</v>
      </c>
      <c r="O3459" s="3" t="str">
        <f t="shared" si="530"/>
        <v>35-44</v>
      </c>
      <c r="P3459" s="3" t="str">
        <f t="shared" si="531"/>
        <v>&lt;10h</v>
      </c>
      <c r="Q3459" s="3" t="str">
        <f t="shared" si="532"/>
        <v>22-45d</v>
      </c>
      <c r="R3459" s="3" t="str">
        <f t="shared" si="533"/>
        <v>Medium</v>
      </c>
      <c r="S3459" s="3" t="str">
        <f t="shared" si="534"/>
        <v>High</v>
      </c>
      <c r="T3459" s="3" t="str">
        <f t="shared" si="535"/>
        <v>Churned</v>
      </c>
      <c r="U3459" s="4">
        <f>1/(1+EXP(-(Predictive_Model!$B$5+((B3459-Predictive_Model!$B$20)/Predictive_Model!$C$20)*Predictive_Model!$D$20+((E3459-Predictive_Model!$B$21)/Predictive_Model!$C$21)*Predictive_Model!$D$21+((F3459-Predictive_Model!$B$22)/Predictive_Model!$C$22)*Predictive_Model!$D$22+((I3459-Predictive_Model!$B$23)/Predictive_Model!$C$23)*Predictive_Model!$D$23+((L3459-Predictive_Model!$B$24)/Predictive_Model!$C$24)*Predictive_Model!$D$24+((M3459-Predictive_Model!$B$25)/Predictive_Model!$C$25)*Predictive_Model!$D$25+IF(C3459="Male",Predictive_Model!$D$31,IF(C3459="Other",Predictive_Model!$D$32,0))+IF(D3459="Premium",Predictive_Model!$D$34,IF(D3459="Standard",Predictive_Model!$D$35,0))+IF(G3459="Asia",Predictive_Model!$D$37,IF(G3459="Europe",Predictive_Model!$D$38,IF(G3459="North America",Predictive_Model!$D$39,IF(G3459="Oceania",Predictive_Model!$D$40,IF(G3459="South America",Predictive_Model!$D$41,0)))))+IF(H3459="Laptop",Predictive_Model!$D$43,IF(H3459="Mobile",Predictive_Model!$D$44,IF(H3459="TV",Predictive_Model!$D$45,IF(H3459="Tablet",Predictive_Model!$D$46,0))))+IF(K3459="Crypto",Predictive_Model!$D$48,IF(K3459="Debit Card",Predictive_Model!$D$49,IF(K3459="Gift Card",Predictive_Model!$D$50,IF(K3459="PayPal",Predictive_Model!$D$51,0))))+IF(N3459="Comedy",Predictive_Model!$D$53,IF(N3459="Documentary",Predictive_Model!$D$54,IF(N3459="Drama",Predictive_Model!$D$55,IF(N3459="Horror",Predictive_Model!$D$56,IF(N3459="Romance",Predictive_Model!$D$57,IF(N3459="Sci-Fi",Predictive_Model!$D$58,0)))))))))</f>
        <v>0.98703207420649985</v>
      </c>
      <c r="V3459" s="3" t="str">
        <f t="shared" si="536"/>
        <v>Critical</v>
      </c>
      <c r="W3459" s="6">
        <f t="shared" si="537"/>
        <v>17.989999999999998</v>
      </c>
      <c r="X3459" s="3" t="str">
        <f t="shared" si="538"/>
        <v>Priority 1</v>
      </c>
      <c r="Y3459" s="3" t="str">
        <f t="shared" si="539"/>
        <v>OK</v>
      </c>
    </row>
    <row r="3460" spans="1:25" x14ac:dyDescent="0.25">
      <c r="A3460" s="3" t="str">
        <f>Raw_Data!A3460</f>
        <v>578a0a90-3fed-4c72-ba24-bb08903f1d4e</v>
      </c>
      <c r="B3460" s="3">
        <f>Raw_Data!B3460</f>
        <v>48</v>
      </c>
      <c r="C3460" s="3" t="str">
        <f>Raw_Data!C3460</f>
        <v>Male</v>
      </c>
      <c r="D3460" s="3" t="str">
        <f>Raw_Data!D3460</f>
        <v>Premium</v>
      </c>
      <c r="E3460" s="3">
        <f>Raw_Data!E3460</f>
        <v>19.559999999999999</v>
      </c>
      <c r="F3460" s="3">
        <f>Raw_Data!F3460</f>
        <v>58</v>
      </c>
      <c r="G3460" s="3" t="str">
        <f>Raw_Data!G3460</f>
        <v>Europe</v>
      </c>
      <c r="H3460" s="3" t="str">
        <f>Raw_Data!H3460</f>
        <v>Mobile</v>
      </c>
      <c r="I3460" s="3">
        <f>Raw_Data!I3460</f>
        <v>17.989999999999998</v>
      </c>
      <c r="J3460" s="3">
        <f>Raw_Data!J3460</f>
        <v>1</v>
      </c>
      <c r="K3460" s="3" t="str">
        <f>Raw_Data!K3460</f>
        <v>Credit Card</v>
      </c>
      <c r="L3460" s="3">
        <f>Raw_Data!L3460</f>
        <v>1</v>
      </c>
      <c r="M3460" s="3">
        <f>Raw_Data!M3460</f>
        <v>0.33</v>
      </c>
      <c r="N3460" s="3" t="str">
        <f>Raw_Data!N3460</f>
        <v>Action</v>
      </c>
      <c r="O3460" s="3" t="str">
        <f t="shared" si="530"/>
        <v>45-54</v>
      </c>
      <c r="P3460" s="3" t="str">
        <f t="shared" si="531"/>
        <v>10-24h</v>
      </c>
      <c r="Q3460" s="3" t="str">
        <f t="shared" si="532"/>
        <v>46-60d</v>
      </c>
      <c r="R3460" s="3" t="str">
        <f t="shared" si="533"/>
        <v>Medium</v>
      </c>
      <c r="S3460" s="3" t="str">
        <f t="shared" si="534"/>
        <v>High</v>
      </c>
      <c r="T3460" s="3" t="str">
        <f t="shared" si="535"/>
        <v>Churned</v>
      </c>
      <c r="U3460" s="4">
        <f>1/(1+EXP(-(Predictive_Model!$B$5+((B3460-Predictive_Model!$B$20)/Predictive_Model!$C$20)*Predictive_Model!$D$20+((E3460-Predictive_Model!$B$21)/Predictive_Model!$C$21)*Predictive_Model!$D$21+((F3460-Predictive_Model!$B$22)/Predictive_Model!$C$22)*Predictive_Model!$D$22+((I3460-Predictive_Model!$B$23)/Predictive_Model!$C$23)*Predictive_Model!$D$23+((L3460-Predictive_Model!$B$24)/Predictive_Model!$C$24)*Predictive_Model!$D$24+((M3460-Predictive_Model!$B$25)/Predictive_Model!$C$25)*Predictive_Model!$D$25+IF(C3460="Male",Predictive_Model!$D$31,IF(C3460="Other",Predictive_Model!$D$32,0))+IF(D3460="Premium",Predictive_Model!$D$34,IF(D3460="Standard",Predictive_Model!$D$35,0))+IF(G3460="Asia",Predictive_Model!$D$37,IF(G3460="Europe",Predictive_Model!$D$38,IF(G3460="North America",Predictive_Model!$D$39,IF(G3460="Oceania",Predictive_Model!$D$40,IF(G3460="South America",Predictive_Model!$D$41,0)))))+IF(H3460="Laptop",Predictive_Model!$D$43,IF(H3460="Mobile",Predictive_Model!$D$44,IF(H3460="TV",Predictive_Model!$D$45,IF(H3460="Tablet",Predictive_Model!$D$46,0))))+IF(K3460="Crypto",Predictive_Model!$D$48,IF(K3460="Debit Card",Predictive_Model!$D$49,IF(K3460="Gift Card",Predictive_Model!$D$50,IF(K3460="PayPal",Predictive_Model!$D$51,0))))+IF(N3460="Comedy",Predictive_Model!$D$53,IF(N3460="Documentary",Predictive_Model!$D$54,IF(N3460="Drama",Predictive_Model!$D$55,IF(N3460="Horror",Predictive_Model!$D$56,IF(N3460="Romance",Predictive_Model!$D$57,IF(N3460="Sci-Fi",Predictive_Model!$D$58,0)))))))))</f>
        <v>0.98504264610578851</v>
      </c>
      <c r="V3460" s="3" t="str">
        <f t="shared" si="536"/>
        <v>Critical</v>
      </c>
      <c r="W3460" s="6">
        <f t="shared" si="537"/>
        <v>17.989999999999998</v>
      </c>
      <c r="X3460" s="3" t="str">
        <f t="shared" si="538"/>
        <v>Priority 1</v>
      </c>
      <c r="Y3460" s="3" t="str">
        <f t="shared" si="539"/>
        <v>OK</v>
      </c>
    </row>
    <row r="3461" spans="1:25" x14ac:dyDescent="0.25">
      <c r="A3461" s="3" t="str">
        <f>Raw_Data!A3461</f>
        <v>7a9a43fb-a99f-4468-a7df-8b037e5723d7</v>
      </c>
      <c r="B3461" s="3">
        <f>Raw_Data!B3461</f>
        <v>67</v>
      </c>
      <c r="C3461" s="3" t="str">
        <f>Raw_Data!C3461</f>
        <v>Female</v>
      </c>
      <c r="D3461" s="3" t="str">
        <f>Raw_Data!D3461</f>
        <v>Standard</v>
      </c>
      <c r="E3461" s="3">
        <f>Raw_Data!E3461</f>
        <v>10.88</v>
      </c>
      <c r="F3461" s="3">
        <f>Raw_Data!F3461</f>
        <v>30</v>
      </c>
      <c r="G3461" s="3" t="str">
        <f>Raw_Data!G3461</f>
        <v>South America</v>
      </c>
      <c r="H3461" s="3" t="str">
        <f>Raw_Data!H3461</f>
        <v>TV</v>
      </c>
      <c r="I3461" s="3">
        <f>Raw_Data!I3461</f>
        <v>13.99</v>
      </c>
      <c r="J3461" s="3">
        <f>Raw_Data!J3461</f>
        <v>0</v>
      </c>
      <c r="K3461" s="3" t="str">
        <f>Raw_Data!K3461</f>
        <v>Gift Card</v>
      </c>
      <c r="L3461" s="3">
        <f>Raw_Data!L3461</f>
        <v>5</v>
      </c>
      <c r="M3461" s="3">
        <f>Raw_Data!M3461</f>
        <v>0.35</v>
      </c>
      <c r="N3461" s="3" t="str">
        <f>Raw_Data!N3461</f>
        <v>Romance</v>
      </c>
      <c r="O3461" s="3" t="str">
        <f t="shared" ref="O3461:O3524" si="540">IF(B3461&lt;25,"18-24",IF(B3461&lt;35,"25-34",IF(B3461&lt;45,"35-44",IF(B3461&lt;55,"45-54","55-70"))))</f>
        <v>55-70</v>
      </c>
      <c r="P3461" s="3" t="str">
        <f t="shared" ref="P3461:P3524" si="541">IF(E3461&lt;10,"&lt;10h",IF(E3461&lt;25,"10-24h",IF(E3461&lt;50,"25-49h","50h+")))</f>
        <v>10-24h</v>
      </c>
      <c r="Q3461" s="3" t="str">
        <f t="shared" ref="Q3461:Q3524" si="542">IF(F3461&lt;=7,"0-7d",IF(F3461&lt;=21,"8-21d",IF(F3461&lt;=45,"22-45d","46-60d")))</f>
        <v>22-45d</v>
      </c>
      <c r="R3461" s="3" t="str">
        <f t="shared" ref="R3461:R3524" si="543">IF(AND(E3461&gt;=25,F3461&lt;=21),"High",IF(OR(E3461&gt;=10,F3461&lt;=45),"Medium","Low"))</f>
        <v>Medium</v>
      </c>
      <c r="S3461" s="3" t="str">
        <f t="shared" ref="S3461:S3524" si="544">IF(I3461&lt;10,"Low",IF(I3461&lt;16,"Mid","High"))</f>
        <v>Mid</v>
      </c>
      <c r="T3461" s="3" t="str">
        <f t="shared" ref="T3461:T3524" si="545">IF(J3461=1,"Churned","Active")</f>
        <v>Active</v>
      </c>
      <c r="U3461" s="4">
        <f>1/(1+EXP(-(Predictive_Model!$B$5+((B3461-Predictive_Model!$B$20)/Predictive_Model!$C$20)*Predictive_Model!$D$20+((E3461-Predictive_Model!$B$21)/Predictive_Model!$C$21)*Predictive_Model!$D$21+((F3461-Predictive_Model!$B$22)/Predictive_Model!$C$22)*Predictive_Model!$D$22+((I3461-Predictive_Model!$B$23)/Predictive_Model!$C$23)*Predictive_Model!$D$23+((L3461-Predictive_Model!$B$24)/Predictive_Model!$C$24)*Predictive_Model!$D$24+((M3461-Predictive_Model!$B$25)/Predictive_Model!$C$25)*Predictive_Model!$D$25+IF(C3461="Male",Predictive_Model!$D$31,IF(C3461="Other",Predictive_Model!$D$32,0))+IF(D3461="Premium",Predictive_Model!$D$34,IF(D3461="Standard",Predictive_Model!$D$35,0))+IF(G3461="Asia",Predictive_Model!$D$37,IF(G3461="Europe",Predictive_Model!$D$38,IF(G3461="North America",Predictive_Model!$D$39,IF(G3461="Oceania",Predictive_Model!$D$40,IF(G3461="South America",Predictive_Model!$D$41,0)))))+IF(H3461="Laptop",Predictive_Model!$D$43,IF(H3461="Mobile",Predictive_Model!$D$44,IF(H3461="TV",Predictive_Model!$D$45,IF(H3461="Tablet",Predictive_Model!$D$46,0))))+IF(K3461="Crypto",Predictive_Model!$D$48,IF(K3461="Debit Card",Predictive_Model!$D$49,IF(K3461="Gift Card",Predictive_Model!$D$50,IF(K3461="PayPal",Predictive_Model!$D$51,0))))+IF(N3461="Comedy",Predictive_Model!$D$53,IF(N3461="Documentary",Predictive_Model!$D$54,IF(N3461="Drama",Predictive_Model!$D$55,IF(N3461="Horror",Predictive_Model!$D$56,IF(N3461="Romance",Predictive_Model!$D$57,IF(N3461="Sci-Fi",Predictive_Model!$D$58,0)))))))))</f>
        <v>0.63007309976955139</v>
      </c>
      <c r="V3461" s="3" t="str">
        <f t="shared" ref="V3461:V3524" si="546">IF(U3461&gt;=0.75,"Critical",IF(U3461&gt;=0.5,"High",IF(U3461&gt;=0.25,"Medium","Low")))</f>
        <v>High</v>
      </c>
      <c r="W3461" s="6">
        <f t="shared" ref="W3461:W3524" si="547">IF(J3461=1,I3461,I3461*U3461)</f>
        <v>8.8147226657760243</v>
      </c>
      <c r="X3461" s="3" t="str">
        <f t="shared" ref="X3461:X3524" si="548">IF(AND(V3461="Critical",I3461&gt;=15),"Priority 1",IF(OR(V3461="Critical",AND(V3461="High",F3461&gt;21)),"Priority 2","Monitor"))</f>
        <v>Priority 2</v>
      </c>
      <c r="Y3461" s="3" t="str">
        <f t="shared" ref="Y3461:Y3524" si="549">IF(COUNTA(A3461:N3461)=14,"OK","CHECK")</f>
        <v>OK</v>
      </c>
    </row>
    <row r="3462" spans="1:25" x14ac:dyDescent="0.25">
      <c r="A3462" s="3" t="str">
        <f>Raw_Data!A3462</f>
        <v>9bdf15cd-9bb1-498f-ae9f-182f09db433a</v>
      </c>
      <c r="B3462" s="3">
        <f>Raw_Data!B3462</f>
        <v>70</v>
      </c>
      <c r="C3462" s="3" t="str">
        <f>Raw_Data!C3462</f>
        <v>Other</v>
      </c>
      <c r="D3462" s="3" t="str">
        <f>Raw_Data!D3462</f>
        <v>Basic</v>
      </c>
      <c r="E3462" s="3">
        <f>Raw_Data!E3462</f>
        <v>5.74</v>
      </c>
      <c r="F3462" s="3">
        <f>Raw_Data!F3462</f>
        <v>48</v>
      </c>
      <c r="G3462" s="3" t="str">
        <f>Raw_Data!G3462</f>
        <v>South America</v>
      </c>
      <c r="H3462" s="3" t="str">
        <f>Raw_Data!H3462</f>
        <v>TV</v>
      </c>
      <c r="I3462" s="3">
        <f>Raw_Data!I3462</f>
        <v>8.99</v>
      </c>
      <c r="J3462" s="3">
        <f>Raw_Data!J3462</f>
        <v>1</v>
      </c>
      <c r="K3462" s="3" t="str">
        <f>Raw_Data!K3462</f>
        <v>Gift Card</v>
      </c>
      <c r="L3462" s="3">
        <f>Raw_Data!L3462</f>
        <v>5</v>
      </c>
      <c r="M3462" s="3">
        <f>Raw_Data!M3462</f>
        <v>0.12</v>
      </c>
      <c r="N3462" s="3" t="str">
        <f>Raw_Data!N3462</f>
        <v>Comedy</v>
      </c>
      <c r="O3462" s="3" t="str">
        <f t="shared" si="540"/>
        <v>55-70</v>
      </c>
      <c r="P3462" s="3" t="str">
        <f t="shared" si="541"/>
        <v>&lt;10h</v>
      </c>
      <c r="Q3462" s="3" t="str">
        <f t="shared" si="542"/>
        <v>46-60d</v>
      </c>
      <c r="R3462" s="3" t="str">
        <f t="shared" si="543"/>
        <v>Low</v>
      </c>
      <c r="S3462" s="3" t="str">
        <f t="shared" si="544"/>
        <v>Low</v>
      </c>
      <c r="T3462" s="3" t="str">
        <f t="shared" si="545"/>
        <v>Churned</v>
      </c>
      <c r="U3462" s="4">
        <f>1/(1+EXP(-(Predictive_Model!$B$5+((B3462-Predictive_Model!$B$20)/Predictive_Model!$C$20)*Predictive_Model!$D$20+((E3462-Predictive_Model!$B$21)/Predictive_Model!$C$21)*Predictive_Model!$D$21+((F3462-Predictive_Model!$B$22)/Predictive_Model!$C$22)*Predictive_Model!$D$22+((I3462-Predictive_Model!$B$23)/Predictive_Model!$C$23)*Predictive_Model!$D$23+((L3462-Predictive_Model!$B$24)/Predictive_Model!$C$24)*Predictive_Model!$D$24+((M3462-Predictive_Model!$B$25)/Predictive_Model!$C$25)*Predictive_Model!$D$25+IF(C3462="Male",Predictive_Model!$D$31,IF(C3462="Other",Predictive_Model!$D$32,0))+IF(D3462="Premium",Predictive_Model!$D$34,IF(D3462="Standard",Predictive_Model!$D$35,0))+IF(G3462="Asia",Predictive_Model!$D$37,IF(G3462="Europe",Predictive_Model!$D$38,IF(G3462="North America",Predictive_Model!$D$39,IF(G3462="Oceania",Predictive_Model!$D$40,IF(G3462="South America",Predictive_Model!$D$41,0)))))+IF(H3462="Laptop",Predictive_Model!$D$43,IF(H3462="Mobile",Predictive_Model!$D$44,IF(H3462="TV",Predictive_Model!$D$45,IF(H3462="Tablet",Predictive_Model!$D$46,0))))+IF(K3462="Crypto",Predictive_Model!$D$48,IF(K3462="Debit Card",Predictive_Model!$D$49,IF(K3462="Gift Card",Predictive_Model!$D$50,IF(K3462="PayPal",Predictive_Model!$D$51,0))))+IF(N3462="Comedy",Predictive_Model!$D$53,IF(N3462="Documentary",Predictive_Model!$D$54,IF(N3462="Drama",Predictive_Model!$D$55,IF(N3462="Horror",Predictive_Model!$D$56,IF(N3462="Romance",Predictive_Model!$D$57,IF(N3462="Sci-Fi",Predictive_Model!$D$58,0)))))))))</f>
        <v>0.99734750451040965</v>
      </c>
      <c r="V3462" s="3" t="str">
        <f t="shared" si="546"/>
        <v>Critical</v>
      </c>
      <c r="W3462" s="6">
        <f t="shared" si="547"/>
        <v>8.99</v>
      </c>
      <c r="X3462" s="3" t="str">
        <f t="shared" si="548"/>
        <v>Priority 2</v>
      </c>
      <c r="Y3462" s="3" t="str">
        <f t="shared" si="549"/>
        <v>OK</v>
      </c>
    </row>
    <row r="3463" spans="1:25" x14ac:dyDescent="0.25">
      <c r="A3463" s="3" t="str">
        <f>Raw_Data!A3463</f>
        <v>c3f7aa56-f0bd-416c-8351-b4a71bb9cc03</v>
      </c>
      <c r="B3463" s="3">
        <f>Raw_Data!B3463</f>
        <v>49</v>
      </c>
      <c r="C3463" s="3" t="str">
        <f>Raw_Data!C3463</f>
        <v>Male</v>
      </c>
      <c r="D3463" s="3" t="str">
        <f>Raw_Data!D3463</f>
        <v>Premium</v>
      </c>
      <c r="E3463" s="3">
        <f>Raw_Data!E3463</f>
        <v>8.49</v>
      </c>
      <c r="F3463" s="3">
        <f>Raw_Data!F3463</f>
        <v>7</v>
      </c>
      <c r="G3463" s="3" t="str">
        <f>Raw_Data!G3463</f>
        <v>South America</v>
      </c>
      <c r="H3463" s="3" t="str">
        <f>Raw_Data!H3463</f>
        <v>Laptop</v>
      </c>
      <c r="I3463" s="3">
        <f>Raw_Data!I3463</f>
        <v>17.989999999999998</v>
      </c>
      <c r="J3463" s="3">
        <f>Raw_Data!J3463</f>
        <v>0</v>
      </c>
      <c r="K3463" s="3" t="str">
        <f>Raw_Data!K3463</f>
        <v>Crypto</v>
      </c>
      <c r="L3463" s="3">
        <f>Raw_Data!L3463</f>
        <v>1</v>
      </c>
      <c r="M3463" s="3">
        <f>Raw_Data!M3463</f>
        <v>1.06</v>
      </c>
      <c r="N3463" s="3" t="str">
        <f>Raw_Data!N3463</f>
        <v>Sci-Fi</v>
      </c>
      <c r="O3463" s="3" t="str">
        <f t="shared" si="540"/>
        <v>45-54</v>
      </c>
      <c r="P3463" s="3" t="str">
        <f t="shared" si="541"/>
        <v>&lt;10h</v>
      </c>
      <c r="Q3463" s="3" t="str">
        <f t="shared" si="542"/>
        <v>0-7d</v>
      </c>
      <c r="R3463" s="3" t="str">
        <f t="shared" si="543"/>
        <v>Medium</v>
      </c>
      <c r="S3463" s="3" t="str">
        <f t="shared" si="544"/>
        <v>High</v>
      </c>
      <c r="T3463" s="3" t="str">
        <f t="shared" si="545"/>
        <v>Active</v>
      </c>
      <c r="U3463" s="4">
        <f>1/(1+EXP(-(Predictive_Model!$B$5+((B3463-Predictive_Model!$B$20)/Predictive_Model!$C$20)*Predictive_Model!$D$20+((E3463-Predictive_Model!$B$21)/Predictive_Model!$C$21)*Predictive_Model!$D$21+((F3463-Predictive_Model!$B$22)/Predictive_Model!$C$22)*Predictive_Model!$D$22+((I3463-Predictive_Model!$B$23)/Predictive_Model!$C$23)*Predictive_Model!$D$23+((L3463-Predictive_Model!$B$24)/Predictive_Model!$C$24)*Predictive_Model!$D$24+((M3463-Predictive_Model!$B$25)/Predictive_Model!$C$25)*Predictive_Model!$D$25+IF(C3463="Male",Predictive_Model!$D$31,IF(C3463="Other",Predictive_Model!$D$32,0))+IF(D3463="Premium",Predictive_Model!$D$34,IF(D3463="Standard",Predictive_Model!$D$35,0))+IF(G3463="Asia",Predictive_Model!$D$37,IF(G3463="Europe",Predictive_Model!$D$38,IF(G3463="North America",Predictive_Model!$D$39,IF(G3463="Oceania",Predictive_Model!$D$40,IF(G3463="South America",Predictive_Model!$D$41,0)))))+IF(H3463="Laptop",Predictive_Model!$D$43,IF(H3463="Mobile",Predictive_Model!$D$44,IF(H3463="TV",Predictive_Model!$D$45,IF(H3463="Tablet",Predictive_Model!$D$46,0))))+IF(K3463="Crypto",Predictive_Model!$D$48,IF(K3463="Debit Card",Predictive_Model!$D$49,IF(K3463="Gift Card",Predictive_Model!$D$50,IF(K3463="PayPal",Predictive_Model!$D$51,0))))+IF(N3463="Comedy",Predictive_Model!$D$53,IF(N3463="Documentary",Predictive_Model!$D$54,IF(N3463="Drama",Predictive_Model!$D$55,IF(N3463="Horror",Predictive_Model!$D$56,IF(N3463="Romance",Predictive_Model!$D$57,IF(N3463="Sci-Fi",Predictive_Model!$D$58,0)))))))))</f>
        <v>0.12695948664217527</v>
      </c>
      <c r="V3463" s="3" t="str">
        <f t="shared" si="546"/>
        <v>Low</v>
      </c>
      <c r="W3463" s="6">
        <f t="shared" si="547"/>
        <v>2.2840011646927327</v>
      </c>
      <c r="X3463" s="3" t="str">
        <f t="shared" si="548"/>
        <v>Monitor</v>
      </c>
      <c r="Y3463" s="3" t="str">
        <f t="shared" si="549"/>
        <v>OK</v>
      </c>
    </row>
    <row r="3464" spans="1:25" x14ac:dyDescent="0.25">
      <c r="A3464" s="3" t="str">
        <f>Raw_Data!A3464</f>
        <v>b21933f8-6d51-47a5-8cc3-800b518ebd77</v>
      </c>
      <c r="B3464" s="3">
        <f>Raw_Data!B3464</f>
        <v>46</v>
      </c>
      <c r="C3464" s="3" t="str">
        <f>Raw_Data!C3464</f>
        <v>Male</v>
      </c>
      <c r="D3464" s="3" t="str">
        <f>Raw_Data!D3464</f>
        <v>Standard</v>
      </c>
      <c r="E3464" s="3">
        <f>Raw_Data!E3464</f>
        <v>14.29</v>
      </c>
      <c r="F3464" s="3">
        <f>Raw_Data!F3464</f>
        <v>35</v>
      </c>
      <c r="G3464" s="3" t="str">
        <f>Raw_Data!G3464</f>
        <v>South America</v>
      </c>
      <c r="H3464" s="3" t="str">
        <f>Raw_Data!H3464</f>
        <v>Desktop</v>
      </c>
      <c r="I3464" s="3">
        <f>Raw_Data!I3464</f>
        <v>13.99</v>
      </c>
      <c r="J3464" s="3">
        <f>Raw_Data!J3464</f>
        <v>0</v>
      </c>
      <c r="K3464" s="3" t="str">
        <f>Raw_Data!K3464</f>
        <v>Debit Card</v>
      </c>
      <c r="L3464" s="3">
        <f>Raw_Data!L3464</f>
        <v>5</v>
      </c>
      <c r="M3464" s="3">
        <f>Raw_Data!M3464</f>
        <v>0.4</v>
      </c>
      <c r="N3464" s="3" t="str">
        <f>Raw_Data!N3464</f>
        <v>Sci-Fi</v>
      </c>
      <c r="O3464" s="3" t="str">
        <f t="shared" si="540"/>
        <v>45-54</v>
      </c>
      <c r="P3464" s="3" t="str">
        <f t="shared" si="541"/>
        <v>10-24h</v>
      </c>
      <c r="Q3464" s="3" t="str">
        <f t="shared" si="542"/>
        <v>22-45d</v>
      </c>
      <c r="R3464" s="3" t="str">
        <f t="shared" si="543"/>
        <v>Medium</v>
      </c>
      <c r="S3464" s="3" t="str">
        <f t="shared" si="544"/>
        <v>Mid</v>
      </c>
      <c r="T3464" s="3" t="str">
        <f t="shared" si="545"/>
        <v>Active</v>
      </c>
      <c r="U3464" s="4">
        <f>1/(1+EXP(-(Predictive_Model!$B$5+((B3464-Predictive_Model!$B$20)/Predictive_Model!$C$20)*Predictive_Model!$D$20+((E3464-Predictive_Model!$B$21)/Predictive_Model!$C$21)*Predictive_Model!$D$21+((F3464-Predictive_Model!$B$22)/Predictive_Model!$C$22)*Predictive_Model!$D$22+((I3464-Predictive_Model!$B$23)/Predictive_Model!$C$23)*Predictive_Model!$D$23+((L3464-Predictive_Model!$B$24)/Predictive_Model!$C$24)*Predictive_Model!$D$24+((M3464-Predictive_Model!$B$25)/Predictive_Model!$C$25)*Predictive_Model!$D$25+IF(C3464="Male",Predictive_Model!$D$31,IF(C3464="Other",Predictive_Model!$D$32,0))+IF(D3464="Premium",Predictive_Model!$D$34,IF(D3464="Standard",Predictive_Model!$D$35,0))+IF(G3464="Asia",Predictive_Model!$D$37,IF(G3464="Europe",Predictive_Model!$D$38,IF(G3464="North America",Predictive_Model!$D$39,IF(G3464="Oceania",Predictive_Model!$D$40,IF(G3464="South America",Predictive_Model!$D$41,0)))))+IF(H3464="Laptop",Predictive_Model!$D$43,IF(H3464="Mobile",Predictive_Model!$D$44,IF(H3464="TV",Predictive_Model!$D$45,IF(H3464="Tablet",Predictive_Model!$D$46,0))))+IF(K3464="Crypto",Predictive_Model!$D$48,IF(K3464="Debit Card",Predictive_Model!$D$49,IF(K3464="Gift Card",Predictive_Model!$D$50,IF(K3464="PayPal",Predictive_Model!$D$51,0))))+IF(N3464="Comedy",Predictive_Model!$D$53,IF(N3464="Documentary",Predictive_Model!$D$54,IF(N3464="Drama",Predictive_Model!$D$55,IF(N3464="Horror",Predictive_Model!$D$56,IF(N3464="Romance",Predictive_Model!$D$57,IF(N3464="Sci-Fi",Predictive_Model!$D$58,0)))))))))</f>
        <v>0.38226510274174558</v>
      </c>
      <c r="V3464" s="3" t="str">
        <f t="shared" si="546"/>
        <v>Medium</v>
      </c>
      <c r="W3464" s="6">
        <f t="shared" si="547"/>
        <v>5.3478887873570207</v>
      </c>
      <c r="X3464" s="3" t="str">
        <f t="shared" si="548"/>
        <v>Monitor</v>
      </c>
      <c r="Y3464" s="3" t="str">
        <f t="shared" si="549"/>
        <v>OK</v>
      </c>
    </row>
    <row r="3465" spans="1:25" x14ac:dyDescent="0.25">
      <c r="A3465" s="3" t="str">
        <f>Raw_Data!A3465</f>
        <v>816f0519-7f1f-4840-b216-b8c08471d1c9</v>
      </c>
      <c r="B3465" s="3">
        <f>Raw_Data!B3465</f>
        <v>31</v>
      </c>
      <c r="C3465" s="3" t="str">
        <f>Raw_Data!C3465</f>
        <v>Female</v>
      </c>
      <c r="D3465" s="3" t="str">
        <f>Raw_Data!D3465</f>
        <v>Premium</v>
      </c>
      <c r="E3465" s="3">
        <f>Raw_Data!E3465</f>
        <v>9.9499999999999993</v>
      </c>
      <c r="F3465" s="3">
        <f>Raw_Data!F3465</f>
        <v>6</v>
      </c>
      <c r="G3465" s="3" t="str">
        <f>Raw_Data!G3465</f>
        <v>North America</v>
      </c>
      <c r="H3465" s="3" t="str">
        <f>Raw_Data!H3465</f>
        <v>Mobile</v>
      </c>
      <c r="I3465" s="3">
        <f>Raw_Data!I3465</f>
        <v>17.989999999999998</v>
      </c>
      <c r="J3465" s="3">
        <f>Raw_Data!J3465</f>
        <v>0</v>
      </c>
      <c r="K3465" s="3" t="str">
        <f>Raw_Data!K3465</f>
        <v>Debit Card</v>
      </c>
      <c r="L3465" s="3">
        <f>Raw_Data!L3465</f>
        <v>2</v>
      </c>
      <c r="M3465" s="3">
        <f>Raw_Data!M3465</f>
        <v>1.42</v>
      </c>
      <c r="N3465" s="3" t="str">
        <f>Raw_Data!N3465</f>
        <v>Documentary</v>
      </c>
      <c r="O3465" s="3" t="str">
        <f t="shared" si="540"/>
        <v>25-34</v>
      </c>
      <c r="P3465" s="3" t="str">
        <f t="shared" si="541"/>
        <v>&lt;10h</v>
      </c>
      <c r="Q3465" s="3" t="str">
        <f t="shared" si="542"/>
        <v>0-7d</v>
      </c>
      <c r="R3465" s="3" t="str">
        <f t="shared" si="543"/>
        <v>Medium</v>
      </c>
      <c r="S3465" s="3" t="str">
        <f t="shared" si="544"/>
        <v>High</v>
      </c>
      <c r="T3465" s="3" t="str">
        <f t="shared" si="545"/>
        <v>Active</v>
      </c>
      <c r="U3465" s="4">
        <f>1/(1+EXP(-(Predictive_Model!$B$5+((B3465-Predictive_Model!$B$20)/Predictive_Model!$C$20)*Predictive_Model!$D$20+((E3465-Predictive_Model!$B$21)/Predictive_Model!$C$21)*Predictive_Model!$D$21+((F3465-Predictive_Model!$B$22)/Predictive_Model!$C$22)*Predictive_Model!$D$22+((I3465-Predictive_Model!$B$23)/Predictive_Model!$C$23)*Predictive_Model!$D$23+((L3465-Predictive_Model!$B$24)/Predictive_Model!$C$24)*Predictive_Model!$D$24+((M3465-Predictive_Model!$B$25)/Predictive_Model!$C$25)*Predictive_Model!$D$25+IF(C3465="Male",Predictive_Model!$D$31,IF(C3465="Other",Predictive_Model!$D$32,0))+IF(D3465="Premium",Predictive_Model!$D$34,IF(D3465="Standard",Predictive_Model!$D$35,0))+IF(G3465="Asia",Predictive_Model!$D$37,IF(G3465="Europe",Predictive_Model!$D$38,IF(G3465="North America",Predictive_Model!$D$39,IF(G3465="Oceania",Predictive_Model!$D$40,IF(G3465="South America",Predictive_Model!$D$41,0)))))+IF(H3465="Laptop",Predictive_Model!$D$43,IF(H3465="Mobile",Predictive_Model!$D$44,IF(H3465="TV",Predictive_Model!$D$45,IF(H3465="Tablet",Predictive_Model!$D$46,0))))+IF(K3465="Crypto",Predictive_Model!$D$48,IF(K3465="Debit Card",Predictive_Model!$D$49,IF(K3465="Gift Card",Predictive_Model!$D$50,IF(K3465="PayPal",Predictive_Model!$D$51,0))))+IF(N3465="Comedy",Predictive_Model!$D$53,IF(N3465="Documentary",Predictive_Model!$D$54,IF(N3465="Drama",Predictive_Model!$D$55,IF(N3465="Horror",Predictive_Model!$D$56,IF(N3465="Romance",Predictive_Model!$D$57,IF(N3465="Sci-Fi",Predictive_Model!$D$58,0)))))))))</f>
        <v>8.6497380677452607E-2</v>
      </c>
      <c r="V3465" s="3" t="str">
        <f t="shared" si="546"/>
        <v>Low</v>
      </c>
      <c r="W3465" s="6">
        <f t="shared" si="547"/>
        <v>1.5560878783873722</v>
      </c>
      <c r="X3465" s="3" t="str">
        <f t="shared" si="548"/>
        <v>Monitor</v>
      </c>
      <c r="Y3465" s="3" t="str">
        <f t="shared" si="549"/>
        <v>OK</v>
      </c>
    </row>
    <row r="3466" spans="1:25" x14ac:dyDescent="0.25">
      <c r="A3466" s="3" t="str">
        <f>Raw_Data!A3466</f>
        <v>fbf49131-0d40-4538-b833-61f2853232f7</v>
      </c>
      <c r="B3466" s="3">
        <f>Raw_Data!B3466</f>
        <v>41</v>
      </c>
      <c r="C3466" s="3" t="str">
        <f>Raw_Data!C3466</f>
        <v>Female</v>
      </c>
      <c r="D3466" s="3" t="str">
        <f>Raw_Data!D3466</f>
        <v>Standard</v>
      </c>
      <c r="E3466" s="3">
        <f>Raw_Data!E3466</f>
        <v>18.04</v>
      </c>
      <c r="F3466" s="3">
        <f>Raw_Data!F3466</f>
        <v>49</v>
      </c>
      <c r="G3466" s="3" t="str">
        <f>Raw_Data!G3466</f>
        <v>South America</v>
      </c>
      <c r="H3466" s="3" t="str">
        <f>Raw_Data!H3466</f>
        <v>TV</v>
      </c>
      <c r="I3466" s="3">
        <f>Raw_Data!I3466</f>
        <v>13.99</v>
      </c>
      <c r="J3466" s="3">
        <f>Raw_Data!J3466</f>
        <v>0</v>
      </c>
      <c r="K3466" s="3" t="str">
        <f>Raw_Data!K3466</f>
        <v>PayPal</v>
      </c>
      <c r="L3466" s="3">
        <f>Raw_Data!L3466</f>
        <v>4</v>
      </c>
      <c r="M3466" s="3">
        <f>Raw_Data!M3466</f>
        <v>0.36</v>
      </c>
      <c r="N3466" s="3" t="str">
        <f>Raw_Data!N3466</f>
        <v>Romance</v>
      </c>
      <c r="O3466" s="3" t="str">
        <f t="shared" si="540"/>
        <v>35-44</v>
      </c>
      <c r="P3466" s="3" t="str">
        <f t="shared" si="541"/>
        <v>10-24h</v>
      </c>
      <c r="Q3466" s="3" t="str">
        <f t="shared" si="542"/>
        <v>46-60d</v>
      </c>
      <c r="R3466" s="3" t="str">
        <f t="shared" si="543"/>
        <v>Medium</v>
      </c>
      <c r="S3466" s="3" t="str">
        <f t="shared" si="544"/>
        <v>Mid</v>
      </c>
      <c r="T3466" s="3" t="str">
        <f t="shared" si="545"/>
        <v>Active</v>
      </c>
      <c r="U3466" s="4">
        <f>1/(1+EXP(-(Predictive_Model!$B$5+((B3466-Predictive_Model!$B$20)/Predictive_Model!$C$20)*Predictive_Model!$D$20+((E3466-Predictive_Model!$B$21)/Predictive_Model!$C$21)*Predictive_Model!$D$21+((F3466-Predictive_Model!$B$22)/Predictive_Model!$C$22)*Predictive_Model!$D$22+((I3466-Predictive_Model!$B$23)/Predictive_Model!$C$23)*Predictive_Model!$D$23+((L3466-Predictive_Model!$B$24)/Predictive_Model!$C$24)*Predictive_Model!$D$24+((M3466-Predictive_Model!$B$25)/Predictive_Model!$C$25)*Predictive_Model!$D$25+IF(C3466="Male",Predictive_Model!$D$31,IF(C3466="Other",Predictive_Model!$D$32,0))+IF(D3466="Premium",Predictive_Model!$D$34,IF(D3466="Standard",Predictive_Model!$D$35,0))+IF(G3466="Asia",Predictive_Model!$D$37,IF(G3466="Europe",Predictive_Model!$D$38,IF(G3466="North America",Predictive_Model!$D$39,IF(G3466="Oceania",Predictive_Model!$D$40,IF(G3466="South America",Predictive_Model!$D$41,0)))))+IF(H3466="Laptop",Predictive_Model!$D$43,IF(H3466="Mobile",Predictive_Model!$D$44,IF(H3466="TV",Predictive_Model!$D$45,IF(H3466="Tablet",Predictive_Model!$D$46,0))))+IF(K3466="Crypto",Predictive_Model!$D$48,IF(K3466="Debit Card",Predictive_Model!$D$49,IF(K3466="Gift Card",Predictive_Model!$D$50,IF(K3466="PayPal",Predictive_Model!$D$51,0))))+IF(N3466="Comedy",Predictive_Model!$D$53,IF(N3466="Documentary",Predictive_Model!$D$54,IF(N3466="Drama",Predictive_Model!$D$55,IF(N3466="Horror",Predictive_Model!$D$56,IF(N3466="Romance",Predictive_Model!$D$57,IF(N3466="Sci-Fi",Predictive_Model!$D$58,0)))))))))</f>
        <v>0.7456278533440055</v>
      </c>
      <c r="V3466" s="3" t="str">
        <f t="shared" si="546"/>
        <v>High</v>
      </c>
      <c r="W3466" s="6">
        <f t="shared" si="547"/>
        <v>10.431333668282637</v>
      </c>
      <c r="X3466" s="3" t="str">
        <f t="shared" si="548"/>
        <v>Priority 2</v>
      </c>
      <c r="Y3466" s="3" t="str">
        <f t="shared" si="549"/>
        <v>OK</v>
      </c>
    </row>
    <row r="3467" spans="1:25" x14ac:dyDescent="0.25">
      <c r="A3467" s="3" t="str">
        <f>Raw_Data!A3467</f>
        <v>fca823b8-3edd-4563-a0cf-b232af5e2b5b</v>
      </c>
      <c r="B3467" s="3">
        <f>Raw_Data!B3467</f>
        <v>62</v>
      </c>
      <c r="C3467" s="3" t="str">
        <f>Raw_Data!C3467</f>
        <v>Female</v>
      </c>
      <c r="D3467" s="3" t="str">
        <f>Raw_Data!D3467</f>
        <v>Standard</v>
      </c>
      <c r="E3467" s="3">
        <f>Raw_Data!E3467</f>
        <v>35.130000000000003</v>
      </c>
      <c r="F3467" s="3">
        <f>Raw_Data!F3467</f>
        <v>4</v>
      </c>
      <c r="G3467" s="3" t="str">
        <f>Raw_Data!G3467</f>
        <v>Europe</v>
      </c>
      <c r="H3467" s="3" t="str">
        <f>Raw_Data!H3467</f>
        <v>Desktop</v>
      </c>
      <c r="I3467" s="3">
        <f>Raw_Data!I3467</f>
        <v>13.99</v>
      </c>
      <c r="J3467" s="3">
        <f>Raw_Data!J3467</f>
        <v>0</v>
      </c>
      <c r="K3467" s="3" t="str">
        <f>Raw_Data!K3467</f>
        <v>Crypto</v>
      </c>
      <c r="L3467" s="3">
        <f>Raw_Data!L3467</f>
        <v>4</v>
      </c>
      <c r="M3467" s="3">
        <f>Raw_Data!M3467</f>
        <v>7.03</v>
      </c>
      <c r="N3467" s="3" t="str">
        <f>Raw_Data!N3467</f>
        <v>Comedy</v>
      </c>
      <c r="O3467" s="3" t="str">
        <f t="shared" si="540"/>
        <v>55-70</v>
      </c>
      <c r="P3467" s="3" t="str">
        <f t="shared" si="541"/>
        <v>25-49h</v>
      </c>
      <c r="Q3467" s="3" t="str">
        <f t="shared" si="542"/>
        <v>0-7d</v>
      </c>
      <c r="R3467" s="3" t="str">
        <f t="shared" si="543"/>
        <v>High</v>
      </c>
      <c r="S3467" s="3" t="str">
        <f t="shared" si="544"/>
        <v>Mid</v>
      </c>
      <c r="T3467" s="3" t="str">
        <f t="shared" si="545"/>
        <v>Active</v>
      </c>
      <c r="U3467" s="4">
        <f>1/(1+EXP(-(Predictive_Model!$B$5+((B3467-Predictive_Model!$B$20)/Predictive_Model!$C$20)*Predictive_Model!$D$20+((E3467-Predictive_Model!$B$21)/Predictive_Model!$C$21)*Predictive_Model!$D$21+((F3467-Predictive_Model!$B$22)/Predictive_Model!$C$22)*Predictive_Model!$D$22+((I3467-Predictive_Model!$B$23)/Predictive_Model!$C$23)*Predictive_Model!$D$23+((L3467-Predictive_Model!$B$24)/Predictive_Model!$C$24)*Predictive_Model!$D$24+((M3467-Predictive_Model!$B$25)/Predictive_Model!$C$25)*Predictive_Model!$D$25+IF(C3467="Male",Predictive_Model!$D$31,IF(C3467="Other",Predictive_Model!$D$32,0))+IF(D3467="Premium",Predictive_Model!$D$34,IF(D3467="Standard",Predictive_Model!$D$35,0))+IF(G3467="Asia",Predictive_Model!$D$37,IF(G3467="Europe",Predictive_Model!$D$38,IF(G3467="North America",Predictive_Model!$D$39,IF(G3467="Oceania",Predictive_Model!$D$40,IF(G3467="South America",Predictive_Model!$D$41,0)))))+IF(H3467="Laptop",Predictive_Model!$D$43,IF(H3467="Mobile",Predictive_Model!$D$44,IF(H3467="TV",Predictive_Model!$D$45,IF(H3467="Tablet",Predictive_Model!$D$46,0))))+IF(K3467="Crypto",Predictive_Model!$D$48,IF(K3467="Debit Card",Predictive_Model!$D$49,IF(K3467="Gift Card",Predictive_Model!$D$50,IF(K3467="PayPal",Predictive_Model!$D$51,0))))+IF(N3467="Comedy",Predictive_Model!$D$53,IF(N3467="Documentary",Predictive_Model!$D$54,IF(N3467="Drama",Predictive_Model!$D$55,IF(N3467="Horror",Predictive_Model!$D$56,IF(N3467="Romance",Predictive_Model!$D$57,IF(N3467="Sci-Fi",Predictive_Model!$D$58,0)))))))))</f>
        <v>5.2891984235236588E-10</v>
      </c>
      <c r="V3467" s="3" t="str">
        <f t="shared" si="546"/>
        <v>Low</v>
      </c>
      <c r="W3467" s="6">
        <f t="shared" si="547"/>
        <v>7.3995885945095991E-9</v>
      </c>
      <c r="X3467" s="3" t="str">
        <f t="shared" si="548"/>
        <v>Monitor</v>
      </c>
      <c r="Y3467" s="3" t="str">
        <f t="shared" si="549"/>
        <v>OK</v>
      </c>
    </row>
    <row r="3468" spans="1:25" x14ac:dyDescent="0.25">
      <c r="A3468" s="3" t="str">
        <f>Raw_Data!A3468</f>
        <v>003a0b79-bbe0-4fc3-a472-6f41163304f6</v>
      </c>
      <c r="B3468" s="3">
        <f>Raw_Data!B3468</f>
        <v>38</v>
      </c>
      <c r="C3468" s="3" t="str">
        <f>Raw_Data!C3468</f>
        <v>Female</v>
      </c>
      <c r="D3468" s="3" t="str">
        <f>Raw_Data!D3468</f>
        <v>Premium</v>
      </c>
      <c r="E3468" s="3">
        <f>Raw_Data!E3468</f>
        <v>34.08</v>
      </c>
      <c r="F3468" s="3">
        <f>Raw_Data!F3468</f>
        <v>1</v>
      </c>
      <c r="G3468" s="3" t="str">
        <f>Raw_Data!G3468</f>
        <v>North America</v>
      </c>
      <c r="H3468" s="3" t="str">
        <f>Raw_Data!H3468</f>
        <v>Laptop</v>
      </c>
      <c r="I3468" s="3">
        <f>Raw_Data!I3468</f>
        <v>17.989999999999998</v>
      </c>
      <c r="J3468" s="3">
        <f>Raw_Data!J3468</f>
        <v>0</v>
      </c>
      <c r="K3468" s="3" t="str">
        <f>Raw_Data!K3468</f>
        <v>Credit Card</v>
      </c>
      <c r="L3468" s="3">
        <f>Raw_Data!L3468</f>
        <v>4</v>
      </c>
      <c r="M3468" s="3">
        <f>Raw_Data!M3468</f>
        <v>17.04</v>
      </c>
      <c r="N3468" s="3" t="str">
        <f>Raw_Data!N3468</f>
        <v>Drama</v>
      </c>
      <c r="O3468" s="3" t="str">
        <f t="shared" si="540"/>
        <v>35-44</v>
      </c>
      <c r="P3468" s="3" t="str">
        <f t="shared" si="541"/>
        <v>25-49h</v>
      </c>
      <c r="Q3468" s="3" t="str">
        <f t="shared" si="542"/>
        <v>0-7d</v>
      </c>
      <c r="R3468" s="3" t="str">
        <f t="shared" si="543"/>
        <v>High</v>
      </c>
      <c r="S3468" s="3" t="str">
        <f t="shared" si="544"/>
        <v>High</v>
      </c>
      <c r="T3468" s="3" t="str">
        <f t="shared" si="545"/>
        <v>Active</v>
      </c>
      <c r="U3468" s="4">
        <f>1/(1+EXP(-(Predictive_Model!$B$5+((B3468-Predictive_Model!$B$20)/Predictive_Model!$C$20)*Predictive_Model!$D$20+((E3468-Predictive_Model!$B$21)/Predictive_Model!$C$21)*Predictive_Model!$D$21+((F3468-Predictive_Model!$B$22)/Predictive_Model!$C$22)*Predictive_Model!$D$22+((I3468-Predictive_Model!$B$23)/Predictive_Model!$C$23)*Predictive_Model!$D$23+((L3468-Predictive_Model!$B$24)/Predictive_Model!$C$24)*Predictive_Model!$D$24+((M3468-Predictive_Model!$B$25)/Predictive_Model!$C$25)*Predictive_Model!$D$25+IF(C3468="Male",Predictive_Model!$D$31,IF(C3468="Other",Predictive_Model!$D$32,0))+IF(D3468="Premium",Predictive_Model!$D$34,IF(D3468="Standard",Predictive_Model!$D$35,0))+IF(G3468="Asia",Predictive_Model!$D$37,IF(G3468="Europe",Predictive_Model!$D$38,IF(G3468="North America",Predictive_Model!$D$39,IF(G3468="Oceania",Predictive_Model!$D$40,IF(G3468="South America",Predictive_Model!$D$41,0)))))+IF(H3468="Laptop",Predictive_Model!$D$43,IF(H3468="Mobile",Predictive_Model!$D$44,IF(H3468="TV",Predictive_Model!$D$45,IF(H3468="Tablet",Predictive_Model!$D$46,0))))+IF(K3468="Crypto",Predictive_Model!$D$48,IF(K3468="Debit Card",Predictive_Model!$D$49,IF(K3468="Gift Card",Predictive_Model!$D$50,IF(K3468="PayPal",Predictive_Model!$D$51,0))))+IF(N3468="Comedy",Predictive_Model!$D$53,IF(N3468="Documentary",Predictive_Model!$D$54,IF(N3468="Drama",Predictive_Model!$D$55,IF(N3468="Horror",Predictive_Model!$D$56,IF(N3468="Romance",Predictive_Model!$D$57,IF(N3468="Sci-Fi",Predictive_Model!$D$58,0)))))))))</f>
        <v>4.0259270158339E-18</v>
      </c>
      <c r="V3468" s="3" t="str">
        <f t="shared" si="546"/>
        <v>Low</v>
      </c>
      <c r="W3468" s="6">
        <f t="shared" si="547"/>
        <v>7.2426427014851853E-17</v>
      </c>
      <c r="X3468" s="3" t="str">
        <f t="shared" si="548"/>
        <v>Monitor</v>
      </c>
      <c r="Y3468" s="3" t="str">
        <f t="shared" si="549"/>
        <v>OK</v>
      </c>
    </row>
    <row r="3469" spans="1:25" x14ac:dyDescent="0.25">
      <c r="A3469" s="3" t="str">
        <f>Raw_Data!A3469</f>
        <v>9df42ee9-00e2-45dc-90a7-f5111edb1dd4</v>
      </c>
      <c r="B3469" s="3">
        <f>Raw_Data!B3469</f>
        <v>45</v>
      </c>
      <c r="C3469" s="3" t="str">
        <f>Raw_Data!C3469</f>
        <v>Female</v>
      </c>
      <c r="D3469" s="3" t="str">
        <f>Raw_Data!D3469</f>
        <v>Premium</v>
      </c>
      <c r="E3469" s="3">
        <f>Raw_Data!E3469</f>
        <v>17.829999999999998</v>
      </c>
      <c r="F3469" s="3">
        <f>Raw_Data!F3469</f>
        <v>45</v>
      </c>
      <c r="G3469" s="3" t="str">
        <f>Raw_Data!G3469</f>
        <v>Europe</v>
      </c>
      <c r="H3469" s="3" t="str">
        <f>Raw_Data!H3469</f>
        <v>TV</v>
      </c>
      <c r="I3469" s="3">
        <f>Raw_Data!I3469</f>
        <v>17.989999999999998</v>
      </c>
      <c r="J3469" s="3">
        <f>Raw_Data!J3469</f>
        <v>1</v>
      </c>
      <c r="K3469" s="3" t="str">
        <f>Raw_Data!K3469</f>
        <v>Debit Card</v>
      </c>
      <c r="L3469" s="3">
        <f>Raw_Data!L3469</f>
        <v>1</v>
      </c>
      <c r="M3469" s="3">
        <f>Raw_Data!M3469</f>
        <v>0.39</v>
      </c>
      <c r="N3469" s="3" t="str">
        <f>Raw_Data!N3469</f>
        <v>Drama</v>
      </c>
      <c r="O3469" s="3" t="str">
        <f t="shared" si="540"/>
        <v>45-54</v>
      </c>
      <c r="P3469" s="3" t="str">
        <f t="shared" si="541"/>
        <v>10-24h</v>
      </c>
      <c r="Q3469" s="3" t="str">
        <f t="shared" si="542"/>
        <v>22-45d</v>
      </c>
      <c r="R3469" s="3" t="str">
        <f t="shared" si="543"/>
        <v>Medium</v>
      </c>
      <c r="S3469" s="3" t="str">
        <f t="shared" si="544"/>
        <v>High</v>
      </c>
      <c r="T3469" s="3" t="str">
        <f t="shared" si="545"/>
        <v>Churned</v>
      </c>
      <c r="U3469" s="4">
        <f>1/(1+EXP(-(Predictive_Model!$B$5+((B3469-Predictive_Model!$B$20)/Predictive_Model!$C$20)*Predictive_Model!$D$20+((E3469-Predictive_Model!$B$21)/Predictive_Model!$C$21)*Predictive_Model!$D$21+((F3469-Predictive_Model!$B$22)/Predictive_Model!$C$22)*Predictive_Model!$D$22+((I3469-Predictive_Model!$B$23)/Predictive_Model!$C$23)*Predictive_Model!$D$23+((L3469-Predictive_Model!$B$24)/Predictive_Model!$C$24)*Predictive_Model!$D$24+((M3469-Predictive_Model!$B$25)/Predictive_Model!$C$25)*Predictive_Model!$D$25+IF(C3469="Male",Predictive_Model!$D$31,IF(C3469="Other",Predictive_Model!$D$32,0))+IF(D3469="Premium",Predictive_Model!$D$34,IF(D3469="Standard",Predictive_Model!$D$35,0))+IF(G3469="Asia",Predictive_Model!$D$37,IF(G3469="Europe",Predictive_Model!$D$38,IF(G3469="North America",Predictive_Model!$D$39,IF(G3469="Oceania",Predictive_Model!$D$40,IF(G3469="South America",Predictive_Model!$D$41,0)))))+IF(H3469="Laptop",Predictive_Model!$D$43,IF(H3469="Mobile",Predictive_Model!$D$44,IF(H3469="TV",Predictive_Model!$D$45,IF(H3469="Tablet",Predictive_Model!$D$46,0))))+IF(K3469="Crypto",Predictive_Model!$D$48,IF(K3469="Debit Card",Predictive_Model!$D$49,IF(K3469="Gift Card",Predictive_Model!$D$50,IF(K3469="PayPal",Predictive_Model!$D$51,0))))+IF(N3469="Comedy",Predictive_Model!$D$53,IF(N3469="Documentary",Predictive_Model!$D$54,IF(N3469="Drama",Predictive_Model!$D$55,IF(N3469="Horror",Predictive_Model!$D$56,IF(N3469="Romance",Predictive_Model!$D$57,IF(N3469="Sci-Fi",Predictive_Model!$D$58,0)))))))))</f>
        <v>0.71324535467953976</v>
      </c>
      <c r="V3469" s="3" t="str">
        <f t="shared" si="546"/>
        <v>High</v>
      </c>
      <c r="W3469" s="6">
        <f t="shared" si="547"/>
        <v>17.989999999999998</v>
      </c>
      <c r="X3469" s="3" t="str">
        <f t="shared" si="548"/>
        <v>Priority 2</v>
      </c>
      <c r="Y3469" s="3" t="str">
        <f t="shared" si="549"/>
        <v>OK</v>
      </c>
    </row>
    <row r="3470" spans="1:25" x14ac:dyDescent="0.25">
      <c r="A3470" s="3" t="str">
        <f>Raw_Data!A3470</f>
        <v>a5274505-ce99-404d-91d2-7eb2b196c891</v>
      </c>
      <c r="B3470" s="3">
        <f>Raw_Data!B3470</f>
        <v>20</v>
      </c>
      <c r="C3470" s="3" t="str">
        <f>Raw_Data!C3470</f>
        <v>Female</v>
      </c>
      <c r="D3470" s="3" t="str">
        <f>Raw_Data!D3470</f>
        <v>Premium</v>
      </c>
      <c r="E3470" s="3">
        <f>Raw_Data!E3470</f>
        <v>9.9600000000000009</v>
      </c>
      <c r="F3470" s="3">
        <f>Raw_Data!F3470</f>
        <v>17</v>
      </c>
      <c r="G3470" s="3" t="str">
        <f>Raw_Data!G3470</f>
        <v>North America</v>
      </c>
      <c r="H3470" s="3" t="str">
        <f>Raw_Data!H3470</f>
        <v>TV</v>
      </c>
      <c r="I3470" s="3">
        <f>Raw_Data!I3470</f>
        <v>17.989999999999998</v>
      </c>
      <c r="J3470" s="3">
        <f>Raw_Data!J3470</f>
        <v>0</v>
      </c>
      <c r="K3470" s="3" t="str">
        <f>Raw_Data!K3470</f>
        <v>Gift Card</v>
      </c>
      <c r="L3470" s="3">
        <f>Raw_Data!L3470</f>
        <v>4</v>
      </c>
      <c r="M3470" s="3">
        <f>Raw_Data!M3470</f>
        <v>0.55000000000000004</v>
      </c>
      <c r="N3470" s="3" t="str">
        <f>Raw_Data!N3470</f>
        <v>Horror</v>
      </c>
      <c r="O3470" s="3" t="str">
        <f t="shared" si="540"/>
        <v>18-24</v>
      </c>
      <c r="P3470" s="3" t="str">
        <f t="shared" si="541"/>
        <v>&lt;10h</v>
      </c>
      <c r="Q3470" s="3" t="str">
        <f t="shared" si="542"/>
        <v>8-21d</v>
      </c>
      <c r="R3470" s="3" t="str">
        <f t="shared" si="543"/>
        <v>Medium</v>
      </c>
      <c r="S3470" s="3" t="str">
        <f t="shared" si="544"/>
        <v>High</v>
      </c>
      <c r="T3470" s="3" t="str">
        <f t="shared" si="545"/>
        <v>Active</v>
      </c>
      <c r="U3470" s="4">
        <f>1/(1+EXP(-(Predictive_Model!$B$5+((B3470-Predictive_Model!$B$20)/Predictive_Model!$C$20)*Predictive_Model!$D$20+((E3470-Predictive_Model!$B$21)/Predictive_Model!$C$21)*Predictive_Model!$D$21+((F3470-Predictive_Model!$B$22)/Predictive_Model!$C$22)*Predictive_Model!$D$22+((I3470-Predictive_Model!$B$23)/Predictive_Model!$C$23)*Predictive_Model!$D$23+((L3470-Predictive_Model!$B$24)/Predictive_Model!$C$24)*Predictive_Model!$D$24+((M3470-Predictive_Model!$B$25)/Predictive_Model!$C$25)*Predictive_Model!$D$25+IF(C3470="Male",Predictive_Model!$D$31,IF(C3470="Other",Predictive_Model!$D$32,0))+IF(D3470="Premium",Predictive_Model!$D$34,IF(D3470="Standard",Predictive_Model!$D$35,0))+IF(G3470="Asia",Predictive_Model!$D$37,IF(G3470="Europe",Predictive_Model!$D$38,IF(G3470="North America",Predictive_Model!$D$39,IF(G3470="Oceania",Predictive_Model!$D$40,IF(G3470="South America",Predictive_Model!$D$41,0)))))+IF(H3470="Laptop",Predictive_Model!$D$43,IF(H3470="Mobile",Predictive_Model!$D$44,IF(H3470="TV",Predictive_Model!$D$45,IF(H3470="Tablet",Predictive_Model!$D$46,0))))+IF(K3470="Crypto",Predictive_Model!$D$48,IF(K3470="Debit Card",Predictive_Model!$D$49,IF(K3470="Gift Card",Predictive_Model!$D$50,IF(K3470="PayPal",Predictive_Model!$D$51,0))))+IF(N3470="Comedy",Predictive_Model!$D$53,IF(N3470="Documentary",Predictive_Model!$D$54,IF(N3470="Drama",Predictive_Model!$D$55,IF(N3470="Horror",Predictive_Model!$D$56,IF(N3470="Romance",Predictive_Model!$D$57,IF(N3470="Sci-Fi",Predictive_Model!$D$58,0)))))))))</f>
        <v>9.4513311747928111E-2</v>
      </c>
      <c r="V3470" s="3" t="str">
        <f t="shared" si="546"/>
        <v>Low</v>
      </c>
      <c r="W3470" s="6">
        <f t="shared" si="547"/>
        <v>1.7002944783452265</v>
      </c>
      <c r="X3470" s="3" t="str">
        <f t="shared" si="548"/>
        <v>Monitor</v>
      </c>
      <c r="Y3470" s="3" t="str">
        <f t="shared" si="549"/>
        <v>OK</v>
      </c>
    </row>
    <row r="3471" spans="1:25" x14ac:dyDescent="0.25">
      <c r="A3471" s="3" t="str">
        <f>Raw_Data!A3471</f>
        <v>ab0b6855-52b4-4535-bde3-ef4e0941742b</v>
      </c>
      <c r="B3471" s="3">
        <f>Raw_Data!B3471</f>
        <v>18</v>
      </c>
      <c r="C3471" s="3" t="str">
        <f>Raw_Data!C3471</f>
        <v>Male</v>
      </c>
      <c r="D3471" s="3" t="str">
        <f>Raw_Data!D3471</f>
        <v>Premium</v>
      </c>
      <c r="E3471" s="3">
        <f>Raw_Data!E3471</f>
        <v>23.07</v>
      </c>
      <c r="F3471" s="3">
        <f>Raw_Data!F3471</f>
        <v>8</v>
      </c>
      <c r="G3471" s="3" t="str">
        <f>Raw_Data!G3471</f>
        <v>South America</v>
      </c>
      <c r="H3471" s="3" t="str">
        <f>Raw_Data!H3471</f>
        <v>TV</v>
      </c>
      <c r="I3471" s="3">
        <f>Raw_Data!I3471</f>
        <v>17.989999999999998</v>
      </c>
      <c r="J3471" s="3">
        <f>Raw_Data!J3471</f>
        <v>0</v>
      </c>
      <c r="K3471" s="3" t="str">
        <f>Raw_Data!K3471</f>
        <v>Credit Card</v>
      </c>
      <c r="L3471" s="3">
        <f>Raw_Data!L3471</f>
        <v>1</v>
      </c>
      <c r="M3471" s="3">
        <f>Raw_Data!M3471</f>
        <v>2.56</v>
      </c>
      <c r="N3471" s="3" t="str">
        <f>Raw_Data!N3471</f>
        <v>Drama</v>
      </c>
      <c r="O3471" s="3" t="str">
        <f t="shared" si="540"/>
        <v>18-24</v>
      </c>
      <c r="P3471" s="3" t="str">
        <f t="shared" si="541"/>
        <v>10-24h</v>
      </c>
      <c r="Q3471" s="3" t="str">
        <f t="shared" si="542"/>
        <v>8-21d</v>
      </c>
      <c r="R3471" s="3" t="str">
        <f t="shared" si="543"/>
        <v>Medium</v>
      </c>
      <c r="S3471" s="3" t="str">
        <f t="shared" si="544"/>
        <v>High</v>
      </c>
      <c r="T3471" s="3" t="str">
        <f t="shared" si="545"/>
        <v>Active</v>
      </c>
      <c r="U3471" s="4">
        <f>1/(1+EXP(-(Predictive_Model!$B$5+((B3471-Predictive_Model!$B$20)/Predictive_Model!$C$20)*Predictive_Model!$D$20+((E3471-Predictive_Model!$B$21)/Predictive_Model!$C$21)*Predictive_Model!$D$21+((F3471-Predictive_Model!$B$22)/Predictive_Model!$C$22)*Predictive_Model!$D$22+((I3471-Predictive_Model!$B$23)/Predictive_Model!$C$23)*Predictive_Model!$D$23+((L3471-Predictive_Model!$B$24)/Predictive_Model!$C$24)*Predictive_Model!$D$24+((M3471-Predictive_Model!$B$25)/Predictive_Model!$C$25)*Predictive_Model!$D$25+IF(C3471="Male",Predictive_Model!$D$31,IF(C3471="Other",Predictive_Model!$D$32,0))+IF(D3471="Premium",Predictive_Model!$D$34,IF(D3471="Standard",Predictive_Model!$D$35,0))+IF(G3471="Asia",Predictive_Model!$D$37,IF(G3471="Europe",Predictive_Model!$D$38,IF(G3471="North America",Predictive_Model!$D$39,IF(G3471="Oceania",Predictive_Model!$D$40,IF(G3471="South America",Predictive_Model!$D$41,0)))))+IF(H3471="Laptop",Predictive_Model!$D$43,IF(H3471="Mobile",Predictive_Model!$D$44,IF(H3471="TV",Predictive_Model!$D$45,IF(H3471="Tablet",Predictive_Model!$D$46,0))))+IF(K3471="Crypto",Predictive_Model!$D$48,IF(K3471="Debit Card",Predictive_Model!$D$49,IF(K3471="Gift Card",Predictive_Model!$D$50,IF(K3471="PayPal",Predictive_Model!$D$51,0))))+IF(N3471="Comedy",Predictive_Model!$D$53,IF(N3471="Documentary",Predictive_Model!$D$54,IF(N3471="Drama",Predictive_Model!$D$55,IF(N3471="Horror",Predictive_Model!$D$56,IF(N3471="Romance",Predictive_Model!$D$57,IF(N3471="Sci-Fi",Predictive_Model!$D$58,0)))))))))</f>
        <v>1.0316431484239E-4</v>
      </c>
      <c r="V3471" s="3" t="str">
        <f t="shared" si="546"/>
        <v>Low</v>
      </c>
      <c r="W3471" s="6">
        <f t="shared" si="547"/>
        <v>1.8559260240145958E-3</v>
      </c>
      <c r="X3471" s="3" t="str">
        <f t="shared" si="548"/>
        <v>Monitor</v>
      </c>
      <c r="Y3471" s="3" t="str">
        <f t="shared" si="549"/>
        <v>OK</v>
      </c>
    </row>
    <row r="3472" spans="1:25" x14ac:dyDescent="0.25">
      <c r="A3472" s="3" t="str">
        <f>Raw_Data!A3472</f>
        <v>b69cfa34-4ed4-4990-91ba-4e92acf4365d</v>
      </c>
      <c r="B3472" s="3">
        <f>Raw_Data!B3472</f>
        <v>28</v>
      </c>
      <c r="C3472" s="3" t="str">
        <f>Raw_Data!C3472</f>
        <v>Female</v>
      </c>
      <c r="D3472" s="3" t="str">
        <f>Raw_Data!D3472</f>
        <v>Premium</v>
      </c>
      <c r="E3472" s="3">
        <f>Raw_Data!E3472</f>
        <v>28.72</v>
      </c>
      <c r="F3472" s="3">
        <f>Raw_Data!F3472</f>
        <v>40</v>
      </c>
      <c r="G3472" s="3" t="str">
        <f>Raw_Data!G3472</f>
        <v>South America</v>
      </c>
      <c r="H3472" s="3" t="str">
        <f>Raw_Data!H3472</f>
        <v>Laptop</v>
      </c>
      <c r="I3472" s="3">
        <f>Raw_Data!I3472</f>
        <v>17.989999999999998</v>
      </c>
      <c r="J3472" s="3">
        <f>Raw_Data!J3472</f>
        <v>0</v>
      </c>
      <c r="K3472" s="3" t="str">
        <f>Raw_Data!K3472</f>
        <v>Gift Card</v>
      </c>
      <c r="L3472" s="3">
        <f>Raw_Data!L3472</f>
        <v>2</v>
      </c>
      <c r="M3472" s="3">
        <f>Raw_Data!M3472</f>
        <v>0.7</v>
      </c>
      <c r="N3472" s="3" t="str">
        <f>Raw_Data!N3472</f>
        <v>Romance</v>
      </c>
      <c r="O3472" s="3" t="str">
        <f t="shared" si="540"/>
        <v>25-34</v>
      </c>
      <c r="P3472" s="3" t="str">
        <f t="shared" si="541"/>
        <v>25-49h</v>
      </c>
      <c r="Q3472" s="3" t="str">
        <f t="shared" si="542"/>
        <v>22-45d</v>
      </c>
      <c r="R3472" s="3" t="str">
        <f t="shared" si="543"/>
        <v>Medium</v>
      </c>
      <c r="S3472" s="3" t="str">
        <f t="shared" si="544"/>
        <v>High</v>
      </c>
      <c r="T3472" s="3" t="str">
        <f t="shared" si="545"/>
        <v>Active</v>
      </c>
      <c r="U3472" s="4">
        <f>1/(1+EXP(-(Predictive_Model!$B$5+((B3472-Predictive_Model!$B$20)/Predictive_Model!$C$20)*Predictive_Model!$D$20+((E3472-Predictive_Model!$B$21)/Predictive_Model!$C$21)*Predictive_Model!$D$21+((F3472-Predictive_Model!$B$22)/Predictive_Model!$C$22)*Predictive_Model!$D$22+((I3472-Predictive_Model!$B$23)/Predictive_Model!$C$23)*Predictive_Model!$D$23+((L3472-Predictive_Model!$B$24)/Predictive_Model!$C$24)*Predictive_Model!$D$24+((M3472-Predictive_Model!$B$25)/Predictive_Model!$C$25)*Predictive_Model!$D$25+IF(C3472="Male",Predictive_Model!$D$31,IF(C3472="Other",Predictive_Model!$D$32,0))+IF(D3472="Premium",Predictive_Model!$D$34,IF(D3472="Standard",Predictive_Model!$D$35,0))+IF(G3472="Asia",Predictive_Model!$D$37,IF(G3472="Europe",Predictive_Model!$D$38,IF(G3472="North America",Predictive_Model!$D$39,IF(G3472="Oceania",Predictive_Model!$D$40,IF(G3472="South America",Predictive_Model!$D$41,0)))))+IF(H3472="Laptop",Predictive_Model!$D$43,IF(H3472="Mobile",Predictive_Model!$D$44,IF(H3472="TV",Predictive_Model!$D$45,IF(H3472="Tablet",Predictive_Model!$D$46,0))))+IF(K3472="Crypto",Predictive_Model!$D$48,IF(K3472="Debit Card",Predictive_Model!$D$49,IF(K3472="Gift Card",Predictive_Model!$D$50,IF(K3472="PayPal",Predictive_Model!$D$51,0))))+IF(N3472="Comedy",Predictive_Model!$D$53,IF(N3472="Documentary",Predictive_Model!$D$54,IF(N3472="Drama",Predictive_Model!$D$55,IF(N3472="Horror",Predictive_Model!$D$56,IF(N3472="Romance",Predictive_Model!$D$57,IF(N3472="Sci-Fi",Predictive_Model!$D$58,0)))))))))</f>
        <v>2.6666300265326535E-2</v>
      </c>
      <c r="V3472" s="3" t="str">
        <f t="shared" si="546"/>
        <v>Low</v>
      </c>
      <c r="W3472" s="6">
        <f t="shared" si="547"/>
        <v>0.47972674177322433</v>
      </c>
      <c r="X3472" s="3" t="str">
        <f t="shared" si="548"/>
        <v>Monitor</v>
      </c>
      <c r="Y3472" s="3" t="str">
        <f t="shared" si="549"/>
        <v>OK</v>
      </c>
    </row>
    <row r="3473" spans="1:25" x14ac:dyDescent="0.25">
      <c r="A3473" s="3" t="str">
        <f>Raw_Data!A3473</f>
        <v>9ec86251-a006-474a-a64e-cdca8f8c125d</v>
      </c>
      <c r="B3473" s="3">
        <f>Raw_Data!B3473</f>
        <v>34</v>
      </c>
      <c r="C3473" s="3" t="str">
        <f>Raw_Data!C3473</f>
        <v>Other</v>
      </c>
      <c r="D3473" s="3" t="str">
        <f>Raw_Data!D3473</f>
        <v>Standard</v>
      </c>
      <c r="E3473" s="3">
        <f>Raw_Data!E3473</f>
        <v>26.66</v>
      </c>
      <c r="F3473" s="3">
        <f>Raw_Data!F3473</f>
        <v>55</v>
      </c>
      <c r="G3473" s="3" t="str">
        <f>Raw_Data!G3473</f>
        <v>North America</v>
      </c>
      <c r="H3473" s="3" t="str">
        <f>Raw_Data!H3473</f>
        <v>Desktop</v>
      </c>
      <c r="I3473" s="3">
        <f>Raw_Data!I3473</f>
        <v>13.99</v>
      </c>
      <c r="J3473" s="3">
        <f>Raw_Data!J3473</f>
        <v>0</v>
      </c>
      <c r="K3473" s="3" t="str">
        <f>Raw_Data!K3473</f>
        <v>PayPal</v>
      </c>
      <c r="L3473" s="3">
        <f>Raw_Data!L3473</f>
        <v>2</v>
      </c>
      <c r="M3473" s="3">
        <f>Raw_Data!M3473</f>
        <v>0.48</v>
      </c>
      <c r="N3473" s="3" t="str">
        <f>Raw_Data!N3473</f>
        <v>Comedy</v>
      </c>
      <c r="O3473" s="3" t="str">
        <f t="shared" si="540"/>
        <v>25-34</v>
      </c>
      <c r="P3473" s="3" t="str">
        <f t="shared" si="541"/>
        <v>25-49h</v>
      </c>
      <c r="Q3473" s="3" t="str">
        <f t="shared" si="542"/>
        <v>46-60d</v>
      </c>
      <c r="R3473" s="3" t="str">
        <f t="shared" si="543"/>
        <v>Medium</v>
      </c>
      <c r="S3473" s="3" t="str">
        <f t="shared" si="544"/>
        <v>Mid</v>
      </c>
      <c r="T3473" s="3" t="str">
        <f t="shared" si="545"/>
        <v>Active</v>
      </c>
      <c r="U3473" s="4">
        <f>1/(1+EXP(-(Predictive_Model!$B$5+((B3473-Predictive_Model!$B$20)/Predictive_Model!$C$20)*Predictive_Model!$D$20+((E3473-Predictive_Model!$B$21)/Predictive_Model!$C$21)*Predictive_Model!$D$21+((F3473-Predictive_Model!$B$22)/Predictive_Model!$C$22)*Predictive_Model!$D$22+((I3473-Predictive_Model!$B$23)/Predictive_Model!$C$23)*Predictive_Model!$D$23+((L3473-Predictive_Model!$B$24)/Predictive_Model!$C$24)*Predictive_Model!$D$24+((M3473-Predictive_Model!$B$25)/Predictive_Model!$C$25)*Predictive_Model!$D$25+IF(C3473="Male",Predictive_Model!$D$31,IF(C3473="Other",Predictive_Model!$D$32,0))+IF(D3473="Premium",Predictive_Model!$D$34,IF(D3473="Standard",Predictive_Model!$D$35,0))+IF(G3473="Asia",Predictive_Model!$D$37,IF(G3473="Europe",Predictive_Model!$D$38,IF(G3473="North America",Predictive_Model!$D$39,IF(G3473="Oceania",Predictive_Model!$D$40,IF(G3473="South America",Predictive_Model!$D$41,0)))))+IF(H3473="Laptop",Predictive_Model!$D$43,IF(H3473="Mobile",Predictive_Model!$D$44,IF(H3473="TV",Predictive_Model!$D$45,IF(H3473="Tablet",Predictive_Model!$D$46,0))))+IF(K3473="Crypto",Predictive_Model!$D$48,IF(K3473="Debit Card",Predictive_Model!$D$49,IF(K3473="Gift Card",Predictive_Model!$D$50,IF(K3473="PayPal",Predictive_Model!$D$51,0))))+IF(N3473="Comedy",Predictive_Model!$D$53,IF(N3473="Documentary",Predictive_Model!$D$54,IF(N3473="Drama",Predictive_Model!$D$55,IF(N3473="Horror",Predictive_Model!$D$56,IF(N3473="Romance",Predictive_Model!$D$57,IF(N3473="Sci-Fi",Predictive_Model!$D$58,0)))))))))</f>
        <v>0.64146484203293508</v>
      </c>
      <c r="V3473" s="3" t="str">
        <f t="shared" si="546"/>
        <v>High</v>
      </c>
      <c r="W3473" s="6">
        <f t="shared" si="547"/>
        <v>8.9740931400407611</v>
      </c>
      <c r="X3473" s="3" t="str">
        <f t="shared" si="548"/>
        <v>Priority 2</v>
      </c>
      <c r="Y3473" s="3" t="str">
        <f t="shared" si="549"/>
        <v>OK</v>
      </c>
    </row>
    <row r="3474" spans="1:25" x14ac:dyDescent="0.25">
      <c r="A3474" s="3" t="str">
        <f>Raw_Data!A3474</f>
        <v>28da7e28-603e-4b58-90d9-084ffdc09314</v>
      </c>
      <c r="B3474" s="3">
        <f>Raw_Data!B3474</f>
        <v>53</v>
      </c>
      <c r="C3474" s="3" t="str">
        <f>Raw_Data!C3474</f>
        <v>Female</v>
      </c>
      <c r="D3474" s="3" t="str">
        <f>Raw_Data!D3474</f>
        <v>Basic</v>
      </c>
      <c r="E3474" s="3">
        <f>Raw_Data!E3474</f>
        <v>0.33</v>
      </c>
      <c r="F3474" s="3">
        <f>Raw_Data!F3474</f>
        <v>35</v>
      </c>
      <c r="G3474" s="3" t="str">
        <f>Raw_Data!G3474</f>
        <v>Oceania</v>
      </c>
      <c r="H3474" s="3" t="str">
        <f>Raw_Data!H3474</f>
        <v>Mobile</v>
      </c>
      <c r="I3474" s="3">
        <f>Raw_Data!I3474</f>
        <v>8.99</v>
      </c>
      <c r="J3474" s="3">
        <f>Raw_Data!J3474</f>
        <v>1</v>
      </c>
      <c r="K3474" s="3" t="str">
        <f>Raw_Data!K3474</f>
        <v>Credit Card</v>
      </c>
      <c r="L3474" s="3">
        <f>Raw_Data!L3474</f>
        <v>1</v>
      </c>
      <c r="M3474" s="3">
        <f>Raw_Data!M3474</f>
        <v>0.01</v>
      </c>
      <c r="N3474" s="3" t="str">
        <f>Raw_Data!N3474</f>
        <v>Action</v>
      </c>
      <c r="O3474" s="3" t="str">
        <f t="shared" si="540"/>
        <v>45-54</v>
      </c>
      <c r="P3474" s="3" t="str">
        <f t="shared" si="541"/>
        <v>&lt;10h</v>
      </c>
      <c r="Q3474" s="3" t="str">
        <f t="shared" si="542"/>
        <v>22-45d</v>
      </c>
      <c r="R3474" s="3" t="str">
        <f t="shared" si="543"/>
        <v>Medium</v>
      </c>
      <c r="S3474" s="3" t="str">
        <f t="shared" si="544"/>
        <v>Low</v>
      </c>
      <c r="T3474" s="3" t="str">
        <f t="shared" si="545"/>
        <v>Churned</v>
      </c>
      <c r="U3474" s="4">
        <f>1/(1+EXP(-(Predictive_Model!$B$5+((B3474-Predictive_Model!$B$20)/Predictive_Model!$C$20)*Predictive_Model!$D$20+((E3474-Predictive_Model!$B$21)/Predictive_Model!$C$21)*Predictive_Model!$D$21+((F3474-Predictive_Model!$B$22)/Predictive_Model!$C$22)*Predictive_Model!$D$22+((I3474-Predictive_Model!$B$23)/Predictive_Model!$C$23)*Predictive_Model!$D$23+((L3474-Predictive_Model!$B$24)/Predictive_Model!$C$24)*Predictive_Model!$D$24+((M3474-Predictive_Model!$B$25)/Predictive_Model!$C$25)*Predictive_Model!$D$25+IF(C3474="Male",Predictive_Model!$D$31,IF(C3474="Other",Predictive_Model!$D$32,0))+IF(D3474="Premium",Predictive_Model!$D$34,IF(D3474="Standard",Predictive_Model!$D$35,0))+IF(G3474="Asia",Predictive_Model!$D$37,IF(G3474="Europe",Predictive_Model!$D$38,IF(G3474="North America",Predictive_Model!$D$39,IF(G3474="Oceania",Predictive_Model!$D$40,IF(G3474="South America",Predictive_Model!$D$41,0)))))+IF(H3474="Laptop",Predictive_Model!$D$43,IF(H3474="Mobile",Predictive_Model!$D$44,IF(H3474="TV",Predictive_Model!$D$45,IF(H3474="Tablet",Predictive_Model!$D$46,0))))+IF(K3474="Crypto",Predictive_Model!$D$48,IF(K3474="Debit Card",Predictive_Model!$D$49,IF(K3474="Gift Card",Predictive_Model!$D$50,IF(K3474="PayPal",Predictive_Model!$D$51,0))))+IF(N3474="Comedy",Predictive_Model!$D$53,IF(N3474="Documentary",Predictive_Model!$D$54,IF(N3474="Drama",Predictive_Model!$D$55,IF(N3474="Horror",Predictive_Model!$D$56,IF(N3474="Romance",Predictive_Model!$D$57,IF(N3474="Sci-Fi",Predictive_Model!$D$58,0)))))))))</f>
        <v>0.99998323836480651</v>
      </c>
      <c r="V3474" s="3" t="str">
        <f t="shared" si="546"/>
        <v>Critical</v>
      </c>
      <c r="W3474" s="6">
        <f t="shared" si="547"/>
        <v>8.99</v>
      </c>
      <c r="X3474" s="3" t="str">
        <f t="shared" si="548"/>
        <v>Priority 2</v>
      </c>
      <c r="Y3474" s="3" t="str">
        <f t="shared" si="549"/>
        <v>OK</v>
      </c>
    </row>
    <row r="3475" spans="1:25" x14ac:dyDescent="0.25">
      <c r="A3475" s="3" t="str">
        <f>Raw_Data!A3475</f>
        <v>168a2180-feec-4b0e-82e7-a717621851ad</v>
      </c>
      <c r="B3475" s="3">
        <f>Raw_Data!B3475</f>
        <v>56</v>
      </c>
      <c r="C3475" s="3" t="str">
        <f>Raw_Data!C3475</f>
        <v>Other</v>
      </c>
      <c r="D3475" s="3" t="str">
        <f>Raw_Data!D3475</f>
        <v>Basic</v>
      </c>
      <c r="E3475" s="3">
        <f>Raw_Data!E3475</f>
        <v>29</v>
      </c>
      <c r="F3475" s="3">
        <f>Raw_Data!F3475</f>
        <v>23</v>
      </c>
      <c r="G3475" s="3" t="str">
        <f>Raw_Data!G3475</f>
        <v>Oceania</v>
      </c>
      <c r="H3475" s="3" t="str">
        <f>Raw_Data!H3475</f>
        <v>Tablet</v>
      </c>
      <c r="I3475" s="3">
        <f>Raw_Data!I3475</f>
        <v>8.99</v>
      </c>
      <c r="J3475" s="3">
        <f>Raw_Data!J3475</f>
        <v>0</v>
      </c>
      <c r="K3475" s="3" t="str">
        <f>Raw_Data!K3475</f>
        <v>Gift Card</v>
      </c>
      <c r="L3475" s="3">
        <f>Raw_Data!L3475</f>
        <v>4</v>
      </c>
      <c r="M3475" s="3">
        <f>Raw_Data!M3475</f>
        <v>1.21</v>
      </c>
      <c r="N3475" s="3" t="str">
        <f>Raw_Data!N3475</f>
        <v>Action</v>
      </c>
      <c r="O3475" s="3" t="str">
        <f t="shared" si="540"/>
        <v>55-70</v>
      </c>
      <c r="P3475" s="3" t="str">
        <f t="shared" si="541"/>
        <v>25-49h</v>
      </c>
      <c r="Q3475" s="3" t="str">
        <f t="shared" si="542"/>
        <v>22-45d</v>
      </c>
      <c r="R3475" s="3" t="str">
        <f t="shared" si="543"/>
        <v>Medium</v>
      </c>
      <c r="S3475" s="3" t="str">
        <f t="shared" si="544"/>
        <v>Low</v>
      </c>
      <c r="T3475" s="3" t="str">
        <f t="shared" si="545"/>
        <v>Active</v>
      </c>
      <c r="U3475" s="4">
        <f>1/(1+EXP(-(Predictive_Model!$B$5+((B3475-Predictive_Model!$B$20)/Predictive_Model!$C$20)*Predictive_Model!$D$20+((E3475-Predictive_Model!$B$21)/Predictive_Model!$C$21)*Predictive_Model!$D$21+((F3475-Predictive_Model!$B$22)/Predictive_Model!$C$22)*Predictive_Model!$D$22+((I3475-Predictive_Model!$B$23)/Predictive_Model!$C$23)*Predictive_Model!$D$23+((L3475-Predictive_Model!$B$24)/Predictive_Model!$C$24)*Predictive_Model!$D$24+((M3475-Predictive_Model!$B$25)/Predictive_Model!$C$25)*Predictive_Model!$D$25+IF(C3475="Male",Predictive_Model!$D$31,IF(C3475="Other",Predictive_Model!$D$32,0))+IF(D3475="Premium",Predictive_Model!$D$34,IF(D3475="Standard",Predictive_Model!$D$35,0))+IF(G3475="Asia",Predictive_Model!$D$37,IF(G3475="Europe",Predictive_Model!$D$38,IF(G3475="North America",Predictive_Model!$D$39,IF(G3475="Oceania",Predictive_Model!$D$40,IF(G3475="South America",Predictive_Model!$D$41,0)))))+IF(H3475="Laptop",Predictive_Model!$D$43,IF(H3475="Mobile",Predictive_Model!$D$44,IF(H3475="TV",Predictive_Model!$D$45,IF(H3475="Tablet",Predictive_Model!$D$46,0))))+IF(K3475="Crypto",Predictive_Model!$D$48,IF(K3475="Debit Card",Predictive_Model!$D$49,IF(K3475="Gift Card",Predictive_Model!$D$50,IF(K3475="PayPal",Predictive_Model!$D$51,0))))+IF(N3475="Comedy",Predictive_Model!$D$53,IF(N3475="Documentary",Predictive_Model!$D$54,IF(N3475="Drama",Predictive_Model!$D$55,IF(N3475="Horror",Predictive_Model!$D$56,IF(N3475="Romance",Predictive_Model!$D$57,IF(N3475="Sci-Fi",Predictive_Model!$D$58,0)))))))))</f>
        <v>1.8181358462307111E-2</v>
      </c>
      <c r="V3475" s="3" t="str">
        <f t="shared" si="546"/>
        <v>Low</v>
      </c>
      <c r="W3475" s="6">
        <f t="shared" si="547"/>
        <v>0.16345041257614093</v>
      </c>
      <c r="X3475" s="3" t="str">
        <f t="shared" si="548"/>
        <v>Monitor</v>
      </c>
      <c r="Y3475" s="3" t="str">
        <f t="shared" si="549"/>
        <v>OK</v>
      </c>
    </row>
    <row r="3476" spans="1:25" x14ac:dyDescent="0.25">
      <c r="A3476" s="3" t="str">
        <f>Raw_Data!A3476</f>
        <v>66b059d7-75da-4083-ae90-baf7321930ba</v>
      </c>
      <c r="B3476" s="3">
        <f>Raw_Data!B3476</f>
        <v>29</v>
      </c>
      <c r="C3476" s="3" t="str">
        <f>Raw_Data!C3476</f>
        <v>Female</v>
      </c>
      <c r="D3476" s="3" t="str">
        <f>Raw_Data!D3476</f>
        <v>Basic</v>
      </c>
      <c r="E3476" s="3">
        <f>Raw_Data!E3476</f>
        <v>1.88</v>
      </c>
      <c r="F3476" s="3">
        <f>Raw_Data!F3476</f>
        <v>46</v>
      </c>
      <c r="G3476" s="3" t="str">
        <f>Raw_Data!G3476</f>
        <v>Asia</v>
      </c>
      <c r="H3476" s="3" t="str">
        <f>Raw_Data!H3476</f>
        <v>Desktop</v>
      </c>
      <c r="I3476" s="3">
        <f>Raw_Data!I3476</f>
        <v>8.99</v>
      </c>
      <c r="J3476" s="3">
        <f>Raw_Data!J3476</f>
        <v>1</v>
      </c>
      <c r="K3476" s="3" t="str">
        <f>Raw_Data!K3476</f>
        <v>Crypto</v>
      </c>
      <c r="L3476" s="3">
        <f>Raw_Data!L3476</f>
        <v>4</v>
      </c>
      <c r="M3476" s="3">
        <f>Raw_Data!M3476</f>
        <v>0.04</v>
      </c>
      <c r="N3476" s="3" t="str">
        <f>Raw_Data!N3476</f>
        <v>Sci-Fi</v>
      </c>
      <c r="O3476" s="3" t="str">
        <f t="shared" si="540"/>
        <v>25-34</v>
      </c>
      <c r="P3476" s="3" t="str">
        <f t="shared" si="541"/>
        <v>&lt;10h</v>
      </c>
      <c r="Q3476" s="3" t="str">
        <f t="shared" si="542"/>
        <v>46-60d</v>
      </c>
      <c r="R3476" s="3" t="str">
        <f t="shared" si="543"/>
        <v>Low</v>
      </c>
      <c r="S3476" s="3" t="str">
        <f t="shared" si="544"/>
        <v>Low</v>
      </c>
      <c r="T3476" s="3" t="str">
        <f t="shared" si="545"/>
        <v>Churned</v>
      </c>
      <c r="U3476" s="4">
        <f>1/(1+EXP(-(Predictive_Model!$B$5+((B3476-Predictive_Model!$B$20)/Predictive_Model!$C$20)*Predictive_Model!$D$20+((E3476-Predictive_Model!$B$21)/Predictive_Model!$C$21)*Predictive_Model!$D$21+((F3476-Predictive_Model!$B$22)/Predictive_Model!$C$22)*Predictive_Model!$D$22+((I3476-Predictive_Model!$B$23)/Predictive_Model!$C$23)*Predictive_Model!$D$23+((L3476-Predictive_Model!$B$24)/Predictive_Model!$C$24)*Predictive_Model!$D$24+((M3476-Predictive_Model!$B$25)/Predictive_Model!$C$25)*Predictive_Model!$D$25+IF(C3476="Male",Predictive_Model!$D$31,IF(C3476="Other",Predictive_Model!$D$32,0))+IF(D3476="Premium",Predictive_Model!$D$34,IF(D3476="Standard",Predictive_Model!$D$35,0))+IF(G3476="Asia",Predictive_Model!$D$37,IF(G3476="Europe",Predictive_Model!$D$38,IF(G3476="North America",Predictive_Model!$D$39,IF(G3476="Oceania",Predictive_Model!$D$40,IF(G3476="South America",Predictive_Model!$D$41,0)))))+IF(H3476="Laptop",Predictive_Model!$D$43,IF(H3476="Mobile",Predictive_Model!$D$44,IF(H3476="TV",Predictive_Model!$D$45,IF(H3476="Tablet",Predictive_Model!$D$46,0))))+IF(K3476="Crypto",Predictive_Model!$D$48,IF(K3476="Debit Card",Predictive_Model!$D$49,IF(K3476="Gift Card",Predictive_Model!$D$50,IF(K3476="PayPal",Predictive_Model!$D$51,0))))+IF(N3476="Comedy",Predictive_Model!$D$53,IF(N3476="Documentary",Predictive_Model!$D$54,IF(N3476="Drama",Predictive_Model!$D$55,IF(N3476="Horror",Predictive_Model!$D$56,IF(N3476="Romance",Predictive_Model!$D$57,IF(N3476="Sci-Fi",Predictive_Model!$D$58,0)))))))))</f>
        <v>0.99951751182460291</v>
      </c>
      <c r="V3476" s="3" t="str">
        <f t="shared" si="546"/>
        <v>Critical</v>
      </c>
      <c r="W3476" s="6">
        <f t="shared" si="547"/>
        <v>8.99</v>
      </c>
      <c r="X3476" s="3" t="str">
        <f t="shared" si="548"/>
        <v>Priority 2</v>
      </c>
      <c r="Y3476" s="3" t="str">
        <f t="shared" si="549"/>
        <v>OK</v>
      </c>
    </row>
    <row r="3477" spans="1:25" x14ac:dyDescent="0.25">
      <c r="A3477" s="3" t="str">
        <f>Raw_Data!A3477</f>
        <v>1fda63bb-9af0-4c63-b275-92e1711d8c2f</v>
      </c>
      <c r="B3477" s="3">
        <f>Raw_Data!B3477</f>
        <v>62</v>
      </c>
      <c r="C3477" s="3" t="str">
        <f>Raw_Data!C3477</f>
        <v>Female</v>
      </c>
      <c r="D3477" s="3" t="str">
        <f>Raw_Data!D3477</f>
        <v>Premium</v>
      </c>
      <c r="E3477" s="3">
        <f>Raw_Data!E3477</f>
        <v>5.81</v>
      </c>
      <c r="F3477" s="3">
        <f>Raw_Data!F3477</f>
        <v>29</v>
      </c>
      <c r="G3477" s="3" t="str">
        <f>Raw_Data!G3477</f>
        <v>Asia</v>
      </c>
      <c r="H3477" s="3" t="str">
        <f>Raw_Data!H3477</f>
        <v>Laptop</v>
      </c>
      <c r="I3477" s="3">
        <f>Raw_Data!I3477</f>
        <v>17.989999999999998</v>
      </c>
      <c r="J3477" s="3">
        <f>Raw_Data!J3477</f>
        <v>0</v>
      </c>
      <c r="K3477" s="3" t="str">
        <f>Raw_Data!K3477</f>
        <v>PayPal</v>
      </c>
      <c r="L3477" s="3">
        <f>Raw_Data!L3477</f>
        <v>2</v>
      </c>
      <c r="M3477" s="3">
        <f>Raw_Data!M3477</f>
        <v>0.19</v>
      </c>
      <c r="N3477" s="3" t="str">
        <f>Raw_Data!N3477</f>
        <v>Drama</v>
      </c>
      <c r="O3477" s="3" t="str">
        <f t="shared" si="540"/>
        <v>55-70</v>
      </c>
      <c r="P3477" s="3" t="str">
        <f t="shared" si="541"/>
        <v>&lt;10h</v>
      </c>
      <c r="Q3477" s="3" t="str">
        <f t="shared" si="542"/>
        <v>22-45d</v>
      </c>
      <c r="R3477" s="3" t="str">
        <f t="shared" si="543"/>
        <v>Medium</v>
      </c>
      <c r="S3477" s="3" t="str">
        <f t="shared" si="544"/>
        <v>High</v>
      </c>
      <c r="T3477" s="3" t="str">
        <f t="shared" si="545"/>
        <v>Active</v>
      </c>
      <c r="U3477" s="4">
        <f>1/(1+EXP(-(Predictive_Model!$B$5+((B3477-Predictive_Model!$B$20)/Predictive_Model!$C$20)*Predictive_Model!$D$20+((E3477-Predictive_Model!$B$21)/Predictive_Model!$C$21)*Predictive_Model!$D$21+((F3477-Predictive_Model!$B$22)/Predictive_Model!$C$22)*Predictive_Model!$D$22+((I3477-Predictive_Model!$B$23)/Predictive_Model!$C$23)*Predictive_Model!$D$23+((L3477-Predictive_Model!$B$24)/Predictive_Model!$C$24)*Predictive_Model!$D$24+((M3477-Predictive_Model!$B$25)/Predictive_Model!$C$25)*Predictive_Model!$D$25+IF(C3477="Male",Predictive_Model!$D$31,IF(C3477="Other",Predictive_Model!$D$32,0))+IF(D3477="Premium",Predictive_Model!$D$34,IF(D3477="Standard",Predictive_Model!$D$35,0))+IF(G3477="Asia",Predictive_Model!$D$37,IF(G3477="Europe",Predictive_Model!$D$38,IF(G3477="North America",Predictive_Model!$D$39,IF(G3477="Oceania",Predictive_Model!$D$40,IF(G3477="South America",Predictive_Model!$D$41,0)))))+IF(H3477="Laptop",Predictive_Model!$D$43,IF(H3477="Mobile",Predictive_Model!$D$44,IF(H3477="TV",Predictive_Model!$D$45,IF(H3477="Tablet",Predictive_Model!$D$46,0))))+IF(K3477="Crypto",Predictive_Model!$D$48,IF(K3477="Debit Card",Predictive_Model!$D$49,IF(K3477="Gift Card",Predictive_Model!$D$50,IF(K3477="PayPal",Predictive_Model!$D$51,0))))+IF(N3477="Comedy",Predictive_Model!$D$53,IF(N3477="Documentary",Predictive_Model!$D$54,IF(N3477="Drama",Predictive_Model!$D$55,IF(N3477="Horror",Predictive_Model!$D$56,IF(N3477="Romance",Predictive_Model!$D$57,IF(N3477="Sci-Fi",Predictive_Model!$D$58,0)))))))))</f>
        <v>0.9154920286780297</v>
      </c>
      <c r="V3477" s="3" t="str">
        <f t="shared" si="546"/>
        <v>Critical</v>
      </c>
      <c r="W3477" s="6">
        <f t="shared" si="547"/>
        <v>16.469701595917751</v>
      </c>
      <c r="X3477" s="3" t="str">
        <f t="shared" si="548"/>
        <v>Priority 1</v>
      </c>
      <c r="Y3477" s="3" t="str">
        <f t="shared" si="549"/>
        <v>OK</v>
      </c>
    </row>
    <row r="3478" spans="1:25" x14ac:dyDescent="0.25">
      <c r="A3478" s="3" t="str">
        <f>Raw_Data!A3478</f>
        <v>1e5ea5bb-78d0-44d0-8ed9-1ab9ee0f5ec6</v>
      </c>
      <c r="B3478" s="3">
        <f>Raw_Data!B3478</f>
        <v>40</v>
      </c>
      <c r="C3478" s="3" t="str">
        <f>Raw_Data!C3478</f>
        <v>Male</v>
      </c>
      <c r="D3478" s="3" t="str">
        <f>Raw_Data!D3478</f>
        <v>Basic</v>
      </c>
      <c r="E3478" s="3">
        <f>Raw_Data!E3478</f>
        <v>23.44</v>
      </c>
      <c r="F3478" s="3">
        <f>Raw_Data!F3478</f>
        <v>40</v>
      </c>
      <c r="G3478" s="3" t="str">
        <f>Raw_Data!G3478</f>
        <v>North America</v>
      </c>
      <c r="H3478" s="3" t="str">
        <f>Raw_Data!H3478</f>
        <v>TV</v>
      </c>
      <c r="I3478" s="3">
        <f>Raw_Data!I3478</f>
        <v>8.99</v>
      </c>
      <c r="J3478" s="3">
        <f>Raw_Data!J3478</f>
        <v>0</v>
      </c>
      <c r="K3478" s="3" t="str">
        <f>Raw_Data!K3478</f>
        <v>Gift Card</v>
      </c>
      <c r="L3478" s="3">
        <f>Raw_Data!L3478</f>
        <v>4</v>
      </c>
      <c r="M3478" s="3">
        <f>Raw_Data!M3478</f>
        <v>0.56999999999999995</v>
      </c>
      <c r="N3478" s="3" t="str">
        <f>Raw_Data!N3478</f>
        <v>Horror</v>
      </c>
      <c r="O3478" s="3" t="str">
        <f t="shared" si="540"/>
        <v>35-44</v>
      </c>
      <c r="P3478" s="3" t="str">
        <f t="shared" si="541"/>
        <v>10-24h</v>
      </c>
      <c r="Q3478" s="3" t="str">
        <f t="shared" si="542"/>
        <v>22-45d</v>
      </c>
      <c r="R3478" s="3" t="str">
        <f t="shared" si="543"/>
        <v>Medium</v>
      </c>
      <c r="S3478" s="3" t="str">
        <f t="shared" si="544"/>
        <v>Low</v>
      </c>
      <c r="T3478" s="3" t="str">
        <f t="shared" si="545"/>
        <v>Active</v>
      </c>
      <c r="U3478" s="4">
        <f>1/(1+EXP(-(Predictive_Model!$B$5+((B3478-Predictive_Model!$B$20)/Predictive_Model!$C$20)*Predictive_Model!$D$20+((E3478-Predictive_Model!$B$21)/Predictive_Model!$C$21)*Predictive_Model!$D$21+((F3478-Predictive_Model!$B$22)/Predictive_Model!$C$22)*Predictive_Model!$D$22+((I3478-Predictive_Model!$B$23)/Predictive_Model!$C$23)*Predictive_Model!$D$23+((L3478-Predictive_Model!$B$24)/Predictive_Model!$C$24)*Predictive_Model!$D$24+((M3478-Predictive_Model!$B$25)/Predictive_Model!$C$25)*Predictive_Model!$D$25+IF(C3478="Male",Predictive_Model!$D$31,IF(C3478="Other",Predictive_Model!$D$32,0))+IF(D3478="Premium",Predictive_Model!$D$34,IF(D3478="Standard",Predictive_Model!$D$35,0))+IF(G3478="Asia",Predictive_Model!$D$37,IF(G3478="Europe",Predictive_Model!$D$38,IF(G3478="North America",Predictive_Model!$D$39,IF(G3478="Oceania",Predictive_Model!$D$40,IF(G3478="South America",Predictive_Model!$D$41,0)))))+IF(H3478="Laptop",Predictive_Model!$D$43,IF(H3478="Mobile",Predictive_Model!$D$44,IF(H3478="TV",Predictive_Model!$D$45,IF(H3478="Tablet",Predictive_Model!$D$46,0))))+IF(K3478="Crypto",Predictive_Model!$D$48,IF(K3478="Debit Card",Predictive_Model!$D$49,IF(K3478="Gift Card",Predictive_Model!$D$50,IF(K3478="PayPal",Predictive_Model!$D$51,0))))+IF(N3478="Comedy",Predictive_Model!$D$53,IF(N3478="Documentary",Predictive_Model!$D$54,IF(N3478="Drama",Predictive_Model!$D$55,IF(N3478="Horror",Predictive_Model!$D$56,IF(N3478="Romance",Predictive_Model!$D$57,IF(N3478="Sci-Fi",Predictive_Model!$D$58,0)))))))))</f>
        <v>0.33798234056552062</v>
      </c>
      <c r="V3478" s="3" t="str">
        <f t="shared" si="546"/>
        <v>Medium</v>
      </c>
      <c r="W3478" s="6">
        <f t="shared" si="547"/>
        <v>3.0384612416840304</v>
      </c>
      <c r="X3478" s="3" t="str">
        <f t="shared" si="548"/>
        <v>Monitor</v>
      </c>
      <c r="Y3478" s="3" t="str">
        <f t="shared" si="549"/>
        <v>OK</v>
      </c>
    </row>
    <row r="3479" spans="1:25" x14ac:dyDescent="0.25">
      <c r="A3479" s="3" t="str">
        <f>Raw_Data!A3479</f>
        <v>3e7541bd-bfd7-4c88-a7f6-bcdb0c97507a</v>
      </c>
      <c r="B3479" s="3">
        <f>Raw_Data!B3479</f>
        <v>54</v>
      </c>
      <c r="C3479" s="3" t="str">
        <f>Raw_Data!C3479</f>
        <v>Other</v>
      </c>
      <c r="D3479" s="3" t="str">
        <f>Raw_Data!D3479</f>
        <v>Premium</v>
      </c>
      <c r="E3479" s="3">
        <f>Raw_Data!E3479</f>
        <v>4.79</v>
      </c>
      <c r="F3479" s="3">
        <f>Raw_Data!F3479</f>
        <v>49</v>
      </c>
      <c r="G3479" s="3" t="str">
        <f>Raw_Data!G3479</f>
        <v>Africa</v>
      </c>
      <c r="H3479" s="3" t="str">
        <f>Raw_Data!H3479</f>
        <v>TV</v>
      </c>
      <c r="I3479" s="3">
        <f>Raw_Data!I3479</f>
        <v>17.989999999999998</v>
      </c>
      <c r="J3479" s="3">
        <f>Raw_Data!J3479</f>
        <v>1</v>
      </c>
      <c r="K3479" s="3" t="str">
        <f>Raw_Data!K3479</f>
        <v>Gift Card</v>
      </c>
      <c r="L3479" s="3">
        <f>Raw_Data!L3479</f>
        <v>4</v>
      </c>
      <c r="M3479" s="3">
        <f>Raw_Data!M3479</f>
        <v>0.1</v>
      </c>
      <c r="N3479" s="3" t="str">
        <f>Raw_Data!N3479</f>
        <v>Action</v>
      </c>
      <c r="O3479" s="3" t="str">
        <f t="shared" si="540"/>
        <v>45-54</v>
      </c>
      <c r="P3479" s="3" t="str">
        <f t="shared" si="541"/>
        <v>&lt;10h</v>
      </c>
      <c r="Q3479" s="3" t="str">
        <f t="shared" si="542"/>
        <v>46-60d</v>
      </c>
      <c r="R3479" s="3" t="str">
        <f t="shared" si="543"/>
        <v>Low</v>
      </c>
      <c r="S3479" s="3" t="str">
        <f t="shared" si="544"/>
        <v>High</v>
      </c>
      <c r="T3479" s="3" t="str">
        <f t="shared" si="545"/>
        <v>Churned</v>
      </c>
      <c r="U3479" s="4">
        <f>1/(1+EXP(-(Predictive_Model!$B$5+((B3479-Predictive_Model!$B$20)/Predictive_Model!$C$20)*Predictive_Model!$D$20+((E3479-Predictive_Model!$B$21)/Predictive_Model!$C$21)*Predictive_Model!$D$21+((F3479-Predictive_Model!$B$22)/Predictive_Model!$C$22)*Predictive_Model!$D$22+((I3479-Predictive_Model!$B$23)/Predictive_Model!$C$23)*Predictive_Model!$D$23+((L3479-Predictive_Model!$B$24)/Predictive_Model!$C$24)*Predictive_Model!$D$24+((M3479-Predictive_Model!$B$25)/Predictive_Model!$C$25)*Predictive_Model!$D$25+IF(C3479="Male",Predictive_Model!$D$31,IF(C3479="Other",Predictive_Model!$D$32,0))+IF(D3479="Premium",Predictive_Model!$D$34,IF(D3479="Standard",Predictive_Model!$D$35,0))+IF(G3479="Asia",Predictive_Model!$D$37,IF(G3479="Europe",Predictive_Model!$D$38,IF(G3479="North America",Predictive_Model!$D$39,IF(G3479="Oceania",Predictive_Model!$D$40,IF(G3479="South America",Predictive_Model!$D$41,0)))))+IF(H3479="Laptop",Predictive_Model!$D$43,IF(H3479="Mobile",Predictive_Model!$D$44,IF(H3479="TV",Predictive_Model!$D$45,IF(H3479="Tablet",Predictive_Model!$D$46,0))))+IF(K3479="Crypto",Predictive_Model!$D$48,IF(K3479="Debit Card",Predictive_Model!$D$49,IF(K3479="Gift Card",Predictive_Model!$D$50,IF(K3479="PayPal",Predictive_Model!$D$51,0))))+IF(N3479="Comedy",Predictive_Model!$D$53,IF(N3479="Documentary",Predictive_Model!$D$54,IF(N3479="Drama",Predictive_Model!$D$55,IF(N3479="Horror",Predictive_Model!$D$56,IF(N3479="Romance",Predictive_Model!$D$57,IF(N3479="Sci-Fi",Predictive_Model!$D$58,0)))))))))</f>
        <v>0.98495842310530057</v>
      </c>
      <c r="V3479" s="3" t="str">
        <f t="shared" si="546"/>
        <v>Critical</v>
      </c>
      <c r="W3479" s="6">
        <f t="shared" si="547"/>
        <v>17.989999999999998</v>
      </c>
      <c r="X3479" s="3" t="str">
        <f t="shared" si="548"/>
        <v>Priority 1</v>
      </c>
      <c r="Y3479" s="3" t="str">
        <f t="shared" si="549"/>
        <v>OK</v>
      </c>
    </row>
    <row r="3480" spans="1:25" x14ac:dyDescent="0.25">
      <c r="A3480" s="3" t="str">
        <f>Raw_Data!A3480</f>
        <v>5ce962cf-4737-4fed-b993-de3e16546c74</v>
      </c>
      <c r="B3480" s="3">
        <f>Raw_Data!B3480</f>
        <v>63</v>
      </c>
      <c r="C3480" s="3" t="str">
        <f>Raw_Data!C3480</f>
        <v>Female</v>
      </c>
      <c r="D3480" s="3" t="str">
        <f>Raw_Data!D3480</f>
        <v>Basic</v>
      </c>
      <c r="E3480" s="3">
        <f>Raw_Data!E3480</f>
        <v>24.97</v>
      </c>
      <c r="F3480" s="3">
        <f>Raw_Data!F3480</f>
        <v>23</v>
      </c>
      <c r="G3480" s="3" t="str">
        <f>Raw_Data!G3480</f>
        <v>South America</v>
      </c>
      <c r="H3480" s="3" t="str">
        <f>Raw_Data!H3480</f>
        <v>Mobile</v>
      </c>
      <c r="I3480" s="3">
        <f>Raw_Data!I3480</f>
        <v>8.99</v>
      </c>
      <c r="J3480" s="3">
        <f>Raw_Data!J3480</f>
        <v>0</v>
      </c>
      <c r="K3480" s="3" t="str">
        <f>Raw_Data!K3480</f>
        <v>Credit Card</v>
      </c>
      <c r="L3480" s="3">
        <f>Raw_Data!L3480</f>
        <v>1</v>
      </c>
      <c r="M3480" s="3">
        <f>Raw_Data!M3480</f>
        <v>1.04</v>
      </c>
      <c r="N3480" s="3" t="str">
        <f>Raw_Data!N3480</f>
        <v>Sci-Fi</v>
      </c>
      <c r="O3480" s="3" t="str">
        <f t="shared" si="540"/>
        <v>55-70</v>
      </c>
      <c r="P3480" s="3" t="str">
        <f t="shared" si="541"/>
        <v>10-24h</v>
      </c>
      <c r="Q3480" s="3" t="str">
        <f t="shared" si="542"/>
        <v>22-45d</v>
      </c>
      <c r="R3480" s="3" t="str">
        <f t="shared" si="543"/>
        <v>Medium</v>
      </c>
      <c r="S3480" s="3" t="str">
        <f t="shared" si="544"/>
        <v>Low</v>
      </c>
      <c r="T3480" s="3" t="str">
        <f t="shared" si="545"/>
        <v>Active</v>
      </c>
      <c r="U3480" s="4">
        <f>1/(1+EXP(-(Predictive_Model!$B$5+((B3480-Predictive_Model!$B$20)/Predictive_Model!$C$20)*Predictive_Model!$D$20+((E3480-Predictive_Model!$B$21)/Predictive_Model!$C$21)*Predictive_Model!$D$21+((F3480-Predictive_Model!$B$22)/Predictive_Model!$C$22)*Predictive_Model!$D$22+((I3480-Predictive_Model!$B$23)/Predictive_Model!$C$23)*Predictive_Model!$D$23+((L3480-Predictive_Model!$B$24)/Predictive_Model!$C$24)*Predictive_Model!$D$24+((M3480-Predictive_Model!$B$25)/Predictive_Model!$C$25)*Predictive_Model!$D$25+IF(C3480="Male",Predictive_Model!$D$31,IF(C3480="Other",Predictive_Model!$D$32,0))+IF(D3480="Premium",Predictive_Model!$D$34,IF(D3480="Standard",Predictive_Model!$D$35,0))+IF(G3480="Asia",Predictive_Model!$D$37,IF(G3480="Europe",Predictive_Model!$D$38,IF(G3480="North America",Predictive_Model!$D$39,IF(G3480="Oceania",Predictive_Model!$D$40,IF(G3480="South America",Predictive_Model!$D$41,0)))))+IF(H3480="Laptop",Predictive_Model!$D$43,IF(H3480="Mobile",Predictive_Model!$D$44,IF(H3480="TV",Predictive_Model!$D$45,IF(H3480="Tablet",Predictive_Model!$D$46,0))))+IF(K3480="Crypto",Predictive_Model!$D$48,IF(K3480="Debit Card",Predictive_Model!$D$49,IF(K3480="Gift Card",Predictive_Model!$D$50,IF(K3480="PayPal",Predictive_Model!$D$51,0))))+IF(N3480="Comedy",Predictive_Model!$D$53,IF(N3480="Documentary",Predictive_Model!$D$54,IF(N3480="Drama",Predictive_Model!$D$55,IF(N3480="Horror",Predictive_Model!$D$56,IF(N3480="Romance",Predictive_Model!$D$57,IF(N3480="Sci-Fi",Predictive_Model!$D$58,0)))))))))</f>
        <v>0.44456514063239361</v>
      </c>
      <c r="V3480" s="3" t="str">
        <f t="shared" si="546"/>
        <v>Medium</v>
      </c>
      <c r="W3480" s="6">
        <f t="shared" si="547"/>
        <v>3.9966406142852184</v>
      </c>
      <c r="X3480" s="3" t="str">
        <f t="shared" si="548"/>
        <v>Monitor</v>
      </c>
      <c r="Y3480" s="3" t="str">
        <f t="shared" si="549"/>
        <v>OK</v>
      </c>
    </row>
    <row r="3481" spans="1:25" x14ac:dyDescent="0.25">
      <c r="A3481" s="3" t="str">
        <f>Raw_Data!A3481</f>
        <v>3fe2608c-c96b-44ba-9bd4-3b9815ca30a8</v>
      </c>
      <c r="B3481" s="3">
        <f>Raw_Data!B3481</f>
        <v>34</v>
      </c>
      <c r="C3481" s="3" t="str">
        <f>Raw_Data!C3481</f>
        <v>Male</v>
      </c>
      <c r="D3481" s="3" t="str">
        <f>Raw_Data!D3481</f>
        <v>Basic</v>
      </c>
      <c r="E3481" s="3">
        <f>Raw_Data!E3481</f>
        <v>12.84</v>
      </c>
      <c r="F3481" s="3">
        <f>Raw_Data!F3481</f>
        <v>42</v>
      </c>
      <c r="G3481" s="3" t="str">
        <f>Raw_Data!G3481</f>
        <v>North America</v>
      </c>
      <c r="H3481" s="3" t="str">
        <f>Raw_Data!H3481</f>
        <v>Mobile</v>
      </c>
      <c r="I3481" s="3">
        <f>Raw_Data!I3481</f>
        <v>8.99</v>
      </c>
      <c r="J3481" s="3">
        <f>Raw_Data!J3481</f>
        <v>1</v>
      </c>
      <c r="K3481" s="3" t="str">
        <f>Raw_Data!K3481</f>
        <v>PayPal</v>
      </c>
      <c r="L3481" s="3">
        <f>Raw_Data!L3481</f>
        <v>4</v>
      </c>
      <c r="M3481" s="3">
        <f>Raw_Data!M3481</f>
        <v>0.3</v>
      </c>
      <c r="N3481" s="3" t="str">
        <f>Raw_Data!N3481</f>
        <v>Sci-Fi</v>
      </c>
      <c r="O3481" s="3" t="str">
        <f t="shared" si="540"/>
        <v>25-34</v>
      </c>
      <c r="P3481" s="3" t="str">
        <f t="shared" si="541"/>
        <v>10-24h</v>
      </c>
      <c r="Q3481" s="3" t="str">
        <f t="shared" si="542"/>
        <v>22-45d</v>
      </c>
      <c r="R3481" s="3" t="str">
        <f t="shared" si="543"/>
        <v>Medium</v>
      </c>
      <c r="S3481" s="3" t="str">
        <f t="shared" si="544"/>
        <v>Low</v>
      </c>
      <c r="T3481" s="3" t="str">
        <f t="shared" si="545"/>
        <v>Churned</v>
      </c>
      <c r="U3481" s="4">
        <f>1/(1+EXP(-(Predictive_Model!$B$5+((B3481-Predictive_Model!$B$20)/Predictive_Model!$C$20)*Predictive_Model!$D$20+((E3481-Predictive_Model!$B$21)/Predictive_Model!$C$21)*Predictive_Model!$D$21+((F3481-Predictive_Model!$B$22)/Predictive_Model!$C$22)*Predictive_Model!$D$22+((I3481-Predictive_Model!$B$23)/Predictive_Model!$C$23)*Predictive_Model!$D$23+((L3481-Predictive_Model!$B$24)/Predictive_Model!$C$24)*Predictive_Model!$D$24+((M3481-Predictive_Model!$B$25)/Predictive_Model!$C$25)*Predictive_Model!$D$25+IF(C3481="Male",Predictive_Model!$D$31,IF(C3481="Other",Predictive_Model!$D$32,0))+IF(D3481="Premium",Predictive_Model!$D$34,IF(D3481="Standard",Predictive_Model!$D$35,0))+IF(G3481="Asia",Predictive_Model!$D$37,IF(G3481="Europe",Predictive_Model!$D$38,IF(G3481="North America",Predictive_Model!$D$39,IF(G3481="Oceania",Predictive_Model!$D$40,IF(G3481="South America",Predictive_Model!$D$41,0)))))+IF(H3481="Laptop",Predictive_Model!$D$43,IF(H3481="Mobile",Predictive_Model!$D$44,IF(H3481="TV",Predictive_Model!$D$45,IF(H3481="Tablet",Predictive_Model!$D$46,0))))+IF(K3481="Crypto",Predictive_Model!$D$48,IF(K3481="Debit Card",Predictive_Model!$D$49,IF(K3481="Gift Card",Predictive_Model!$D$50,IF(K3481="PayPal",Predictive_Model!$D$51,0))))+IF(N3481="Comedy",Predictive_Model!$D$53,IF(N3481="Documentary",Predictive_Model!$D$54,IF(N3481="Drama",Predictive_Model!$D$55,IF(N3481="Horror",Predictive_Model!$D$56,IF(N3481="Romance",Predictive_Model!$D$57,IF(N3481="Sci-Fi",Predictive_Model!$D$58,0)))))))))</f>
        <v>0.99188678676876896</v>
      </c>
      <c r="V3481" s="3" t="str">
        <f t="shared" si="546"/>
        <v>Critical</v>
      </c>
      <c r="W3481" s="6">
        <f t="shared" si="547"/>
        <v>8.99</v>
      </c>
      <c r="X3481" s="3" t="str">
        <f t="shared" si="548"/>
        <v>Priority 2</v>
      </c>
      <c r="Y3481" s="3" t="str">
        <f t="shared" si="549"/>
        <v>OK</v>
      </c>
    </row>
    <row r="3482" spans="1:25" x14ac:dyDescent="0.25">
      <c r="A3482" s="3" t="str">
        <f>Raw_Data!A3482</f>
        <v>0518f586-beca-4a14-89bc-b8084bcf6599</v>
      </c>
      <c r="B3482" s="3">
        <f>Raw_Data!B3482</f>
        <v>29</v>
      </c>
      <c r="C3482" s="3" t="str">
        <f>Raw_Data!C3482</f>
        <v>Female</v>
      </c>
      <c r="D3482" s="3" t="str">
        <f>Raw_Data!D3482</f>
        <v>Basic</v>
      </c>
      <c r="E3482" s="3">
        <f>Raw_Data!E3482</f>
        <v>18.68</v>
      </c>
      <c r="F3482" s="3">
        <f>Raw_Data!F3482</f>
        <v>51</v>
      </c>
      <c r="G3482" s="3" t="str">
        <f>Raw_Data!G3482</f>
        <v>South America</v>
      </c>
      <c r="H3482" s="3" t="str">
        <f>Raw_Data!H3482</f>
        <v>Tablet</v>
      </c>
      <c r="I3482" s="3">
        <f>Raw_Data!I3482</f>
        <v>8.99</v>
      </c>
      <c r="J3482" s="3">
        <f>Raw_Data!J3482</f>
        <v>1</v>
      </c>
      <c r="K3482" s="3" t="str">
        <f>Raw_Data!K3482</f>
        <v>PayPal</v>
      </c>
      <c r="L3482" s="3">
        <f>Raw_Data!L3482</f>
        <v>3</v>
      </c>
      <c r="M3482" s="3">
        <f>Raw_Data!M3482</f>
        <v>0.36</v>
      </c>
      <c r="N3482" s="3" t="str">
        <f>Raw_Data!N3482</f>
        <v>Sci-Fi</v>
      </c>
      <c r="O3482" s="3" t="str">
        <f t="shared" si="540"/>
        <v>25-34</v>
      </c>
      <c r="P3482" s="3" t="str">
        <f t="shared" si="541"/>
        <v>10-24h</v>
      </c>
      <c r="Q3482" s="3" t="str">
        <f t="shared" si="542"/>
        <v>46-60d</v>
      </c>
      <c r="R3482" s="3" t="str">
        <f t="shared" si="543"/>
        <v>Medium</v>
      </c>
      <c r="S3482" s="3" t="str">
        <f t="shared" si="544"/>
        <v>Low</v>
      </c>
      <c r="T3482" s="3" t="str">
        <f t="shared" si="545"/>
        <v>Churned</v>
      </c>
      <c r="U3482" s="4">
        <f>1/(1+EXP(-(Predictive_Model!$B$5+((B3482-Predictive_Model!$B$20)/Predictive_Model!$C$20)*Predictive_Model!$D$20+((E3482-Predictive_Model!$B$21)/Predictive_Model!$C$21)*Predictive_Model!$D$21+((F3482-Predictive_Model!$B$22)/Predictive_Model!$C$22)*Predictive_Model!$D$22+((I3482-Predictive_Model!$B$23)/Predictive_Model!$C$23)*Predictive_Model!$D$23+((L3482-Predictive_Model!$B$24)/Predictive_Model!$C$24)*Predictive_Model!$D$24+((M3482-Predictive_Model!$B$25)/Predictive_Model!$C$25)*Predictive_Model!$D$25+IF(C3482="Male",Predictive_Model!$D$31,IF(C3482="Other",Predictive_Model!$D$32,0))+IF(D3482="Premium",Predictive_Model!$D$34,IF(D3482="Standard",Predictive_Model!$D$35,0))+IF(G3482="Asia",Predictive_Model!$D$37,IF(G3482="Europe",Predictive_Model!$D$38,IF(G3482="North America",Predictive_Model!$D$39,IF(G3482="Oceania",Predictive_Model!$D$40,IF(G3482="South America",Predictive_Model!$D$41,0)))))+IF(H3482="Laptop",Predictive_Model!$D$43,IF(H3482="Mobile",Predictive_Model!$D$44,IF(H3482="TV",Predictive_Model!$D$45,IF(H3482="Tablet",Predictive_Model!$D$46,0))))+IF(K3482="Crypto",Predictive_Model!$D$48,IF(K3482="Debit Card",Predictive_Model!$D$49,IF(K3482="Gift Card",Predictive_Model!$D$50,IF(K3482="PayPal",Predictive_Model!$D$51,0))))+IF(N3482="Comedy",Predictive_Model!$D$53,IF(N3482="Documentary",Predictive_Model!$D$54,IF(N3482="Drama",Predictive_Model!$D$55,IF(N3482="Horror",Predictive_Model!$D$56,IF(N3482="Romance",Predictive_Model!$D$57,IF(N3482="Sci-Fi",Predictive_Model!$D$58,0)))))))))</f>
        <v>0.99167111817750342</v>
      </c>
      <c r="V3482" s="3" t="str">
        <f t="shared" si="546"/>
        <v>Critical</v>
      </c>
      <c r="W3482" s="6">
        <f t="shared" si="547"/>
        <v>8.99</v>
      </c>
      <c r="X3482" s="3" t="str">
        <f t="shared" si="548"/>
        <v>Priority 2</v>
      </c>
      <c r="Y3482" s="3" t="str">
        <f t="shared" si="549"/>
        <v>OK</v>
      </c>
    </row>
    <row r="3483" spans="1:25" x14ac:dyDescent="0.25">
      <c r="A3483" s="3" t="str">
        <f>Raw_Data!A3483</f>
        <v>2841bec1-e995-44c2-a8a3-461e3eb33cb6</v>
      </c>
      <c r="B3483" s="3">
        <f>Raw_Data!B3483</f>
        <v>31</v>
      </c>
      <c r="C3483" s="3" t="str">
        <f>Raw_Data!C3483</f>
        <v>Male</v>
      </c>
      <c r="D3483" s="3" t="str">
        <f>Raw_Data!D3483</f>
        <v>Premium</v>
      </c>
      <c r="E3483" s="3">
        <f>Raw_Data!E3483</f>
        <v>2.7</v>
      </c>
      <c r="F3483" s="3">
        <f>Raw_Data!F3483</f>
        <v>51</v>
      </c>
      <c r="G3483" s="3" t="str">
        <f>Raw_Data!G3483</f>
        <v>Europe</v>
      </c>
      <c r="H3483" s="3" t="str">
        <f>Raw_Data!H3483</f>
        <v>Tablet</v>
      </c>
      <c r="I3483" s="3">
        <f>Raw_Data!I3483</f>
        <v>17.989999999999998</v>
      </c>
      <c r="J3483" s="3">
        <f>Raw_Data!J3483</f>
        <v>1</v>
      </c>
      <c r="K3483" s="3" t="str">
        <f>Raw_Data!K3483</f>
        <v>Crypto</v>
      </c>
      <c r="L3483" s="3">
        <f>Raw_Data!L3483</f>
        <v>5</v>
      </c>
      <c r="M3483" s="3">
        <f>Raw_Data!M3483</f>
        <v>0.05</v>
      </c>
      <c r="N3483" s="3" t="str">
        <f>Raw_Data!N3483</f>
        <v>Horror</v>
      </c>
      <c r="O3483" s="3" t="str">
        <f t="shared" si="540"/>
        <v>25-34</v>
      </c>
      <c r="P3483" s="3" t="str">
        <f t="shared" si="541"/>
        <v>&lt;10h</v>
      </c>
      <c r="Q3483" s="3" t="str">
        <f t="shared" si="542"/>
        <v>46-60d</v>
      </c>
      <c r="R3483" s="3" t="str">
        <f t="shared" si="543"/>
        <v>Low</v>
      </c>
      <c r="S3483" s="3" t="str">
        <f t="shared" si="544"/>
        <v>High</v>
      </c>
      <c r="T3483" s="3" t="str">
        <f t="shared" si="545"/>
        <v>Churned</v>
      </c>
      <c r="U3483" s="4">
        <f>1/(1+EXP(-(Predictive_Model!$B$5+((B3483-Predictive_Model!$B$20)/Predictive_Model!$C$20)*Predictive_Model!$D$20+((E3483-Predictive_Model!$B$21)/Predictive_Model!$C$21)*Predictive_Model!$D$21+((F3483-Predictive_Model!$B$22)/Predictive_Model!$C$22)*Predictive_Model!$D$22+((I3483-Predictive_Model!$B$23)/Predictive_Model!$C$23)*Predictive_Model!$D$23+((L3483-Predictive_Model!$B$24)/Predictive_Model!$C$24)*Predictive_Model!$D$24+((M3483-Predictive_Model!$B$25)/Predictive_Model!$C$25)*Predictive_Model!$D$25+IF(C3483="Male",Predictive_Model!$D$31,IF(C3483="Other",Predictive_Model!$D$32,0))+IF(D3483="Premium",Predictive_Model!$D$34,IF(D3483="Standard",Predictive_Model!$D$35,0))+IF(G3483="Asia",Predictive_Model!$D$37,IF(G3483="Europe",Predictive_Model!$D$38,IF(G3483="North America",Predictive_Model!$D$39,IF(G3483="Oceania",Predictive_Model!$D$40,IF(G3483="South America",Predictive_Model!$D$41,0)))))+IF(H3483="Laptop",Predictive_Model!$D$43,IF(H3483="Mobile",Predictive_Model!$D$44,IF(H3483="TV",Predictive_Model!$D$45,IF(H3483="Tablet",Predictive_Model!$D$46,0))))+IF(K3483="Crypto",Predictive_Model!$D$48,IF(K3483="Debit Card",Predictive_Model!$D$49,IF(K3483="Gift Card",Predictive_Model!$D$50,IF(K3483="PayPal",Predictive_Model!$D$51,0))))+IF(N3483="Comedy",Predictive_Model!$D$53,IF(N3483="Documentary",Predictive_Model!$D$54,IF(N3483="Drama",Predictive_Model!$D$55,IF(N3483="Horror",Predictive_Model!$D$56,IF(N3483="Romance",Predictive_Model!$D$57,IF(N3483="Sci-Fi",Predictive_Model!$D$58,0)))))))))</f>
        <v>0.99680623151678693</v>
      </c>
      <c r="V3483" s="3" t="str">
        <f t="shared" si="546"/>
        <v>Critical</v>
      </c>
      <c r="W3483" s="6">
        <f t="shared" si="547"/>
        <v>17.989999999999998</v>
      </c>
      <c r="X3483" s="3" t="str">
        <f t="shared" si="548"/>
        <v>Priority 1</v>
      </c>
      <c r="Y3483" s="3" t="str">
        <f t="shared" si="549"/>
        <v>OK</v>
      </c>
    </row>
    <row r="3484" spans="1:25" x14ac:dyDescent="0.25">
      <c r="A3484" s="3" t="str">
        <f>Raw_Data!A3484</f>
        <v>79834450-f52d-498e-902b-cb69d3f6c6a4</v>
      </c>
      <c r="B3484" s="3">
        <f>Raw_Data!B3484</f>
        <v>26</v>
      </c>
      <c r="C3484" s="3" t="str">
        <f>Raw_Data!C3484</f>
        <v>Female</v>
      </c>
      <c r="D3484" s="3" t="str">
        <f>Raw_Data!D3484</f>
        <v>Premium</v>
      </c>
      <c r="E3484" s="3">
        <f>Raw_Data!E3484</f>
        <v>16.27</v>
      </c>
      <c r="F3484" s="3">
        <f>Raw_Data!F3484</f>
        <v>34</v>
      </c>
      <c r="G3484" s="3" t="str">
        <f>Raw_Data!G3484</f>
        <v>Asia</v>
      </c>
      <c r="H3484" s="3" t="str">
        <f>Raw_Data!H3484</f>
        <v>Mobile</v>
      </c>
      <c r="I3484" s="3">
        <f>Raw_Data!I3484</f>
        <v>17.989999999999998</v>
      </c>
      <c r="J3484" s="3">
        <f>Raw_Data!J3484</f>
        <v>1</v>
      </c>
      <c r="K3484" s="3" t="str">
        <f>Raw_Data!K3484</f>
        <v>Crypto</v>
      </c>
      <c r="L3484" s="3">
        <f>Raw_Data!L3484</f>
        <v>3</v>
      </c>
      <c r="M3484" s="3">
        <f>Raw_Data!M3484</f>
        <v>0.46</v>
      </c>
      <c r="N3484" s="3" t="str">
        <f>Raw_Data!N3484</f>
        <v>Drama</v>
      </c>
      <c r="O3484" s="3" t="str">
        <f t="shared" si="540"/>
        <v>25-34</v>
      </c>
      <c r="P3484" s="3" t="str">
        <f t="shared" si="541"/>
        <v>10-24h</v>
      </c>
      <c r="Q3484" s="3" t="str">
        <f t="shared" si="542"/>
        <v>22-45d</v>
      </c>
      <c r="R3484" s="3" t="str">
        <f t="shared" si="543"/>
        <v>Medium</v>
      </c>
      <c r="S3484" s="3" t="str">
        <f t="shared" si="544"/>
        <v>High</v>
      </c>
      <c r="T3484" s="3" t="str">
        <f t="shared" si="545"/>
        <v>Churned</v>
      </c>
      <c r="U3484" s="4">
        <f>1/(1+EXP(-(Predictive_Model!$B$5+((B3484-Predictive_Model!$B$20)/Predictive_Model!$C$20)*Predictive_Model!$D$20+((E3484-Predictive_Model!$B$21)/Predictive_Model!$C$21)*Predictive_Model!$D$21+((F3484-Predictive_Model!$B$22)/Predictive_Model!$C$22)*Predictive_Model!$D$22+((I3484-Predictive_Model!$B$23)/Predictive_Model!$C$23)*Predictive_Model!$D$23+((L3484-Predictive_Model!$B$24)/Predictive_Model!$C$24)*Predictive_Model!$D$24+((M3484-Predictive_Model!$B$25)/Predictive_Model!$C$25)*Predictive_Model!$D$25+IF(C3484="Male",Predictive_Model!$D$31,IF(C3484="Other",Predictive_Model!$D$32,0))+IF(D3484="Premium",Predictive_Model!$D$34,IF(D3484="Standard",Predictive_Model!$D$35,0))+IF(G3484="Asia",Predictive_Model!$D$37,IF(G3484="Europe",Predictive_Model!$D$38,IF(G3484="North America",Predictive_Model!$D$39,IF(G3484="Oceania",Predictive_Model!$D$40,IF(G3484="South America",Predictive_Model!$D$41,0)))))+IF(H3484="Laptop",Predictive_Model!$D$43,IF(H3484="Mobile",Predictive_Model!$D$44,IF(H3484="TV",Predictive_Model!$D$45,IF(H3484="Tablet",Predictive_Model!$D$46,0))))+IF(K3484="Crypto",Predictive_Model!$D$48,IF(K3484="Debit Card",Predictive_Model!$D$49,IF(K3484="Gift Card",Predictive_Model!$D$50,IF(K3484="PayPal",Predictive_Model!$D$51,0))))+IF(N3484="Comedy",Predictive_Model!$D$53,IF(N3484="Documentary",Predictive_Model!$D$54,IF(N3484="Drama",Predictive_Model!$D$55,IF(N3484="Horror",Predictive_Model!$D$56,IF(N3484="Romance",Predictive_Model!$D$57,IF(N3484="Sci-Fi",Predictive_Model!$D$58,0)))))))))</f>
        <v>0.56102118488774899</v>
      </c>
      <c r="V3484" s="3" t="str">
        <f t="shared" si="546"/>
        <v>High</v>
      </c>
      <c r="W3484" s="6">
        <f t="shared" si="547"/>
        <v>17.989999999999998</v>
      </c>
      <c r="X3484" s="3" t="str">
        <f t="shared" si="548"/>
        <v>Priority 2</v>
      </c>
      <c r="Y3484" s="3" t="str">
        <f t="shared" si="549"/>
        <v>OK</v>
      </c>
    </row>
    <row r="3485" spans="1:25" x14ac:dyDescent="0.25">
      <c r="A3485" s="3" t="str">
        <f>Raw_Data!A3485</f>
        <v>2efa1510-6349-40ab-8c60-5b5abec779a6</v>
      </c>
      <c r="B3485" s="3">
        <f>Raw_Data!B3485</f>
        <v>23</v>
      </c>
      <c r="C3485" s="3" t="str">
        <f>Raw_Data!C3485</f>
        <v>Male</v>
      </c>
      <c r="D3485" s="3" t="str">
        <f>Raw_Data!D3485</f>
        <v>Premium</v>
      </c>
      <c r="E3485" s="3">
        <f>Raw_Data!E3485</f>
        <v>16.010000000000002</v>
      </c>
      <c r="F3485" s="3">
        <f>Raw_Data!F3485</f>
        <v>2</v>
      </c>
      <c r="G3485" s="3" t="str">
        <f>Raw_Data!G3485</f>
        <v>Europe</v>
      </c>
      <c r="H3485" s="3" t="str">
        <f>Raw_Data!H3485</f>
        <v>Laptop</v>
      </c>
      <c r="I3485" s="3">
        <f>Raw_Data!I3485</f>
        <v>17.989999999999998</v>
      </c>
      <c r="J3485" s="3">
        <f>Raw_Data!J3485</f>
        <v>0</v>
      </c>
      <c r="K3485" s="3" t="str">
        <f>Raw_Data!K3485</f>
        <v>PayPal</v>
      </c>
      <c r="L3485" s="3">
        <f>Raw_Data!L3485</f>
        <v>1</v>
      </c>
      <c r="M3485" s="3">
        <f>Raw_Data!M3485</f>
        <v>5.34</v>
      </c>
      <c r="N3485" s="3" t="str">
        <f>Raw_Data!N3485</f>
        <v>Sci-Fi</v>
      </c>
      <c r="O3485" s="3" t="str">
        <f t="shared" si="540"/>
        <v>18-24</v>
      </c>
      <c r="P3485" s="3" t="str">
        <f t="shared" si="541"/>
        <v>10-24h</v>
      </c>
      <c r="Q3485" s="3" t="str">
        <f t="shared" si="542"/>
        <v>0-7d</v>
      </c>
      <c r="R3485" s="3" t="str">
        <f t="shared" si="543"/>
        <v>Medium</v>
      </c>
      <c r="S3485" s="3" t="str">
        <f t="shared" si="544"/>
        <v>High</v>
      </c>
      <c r="T3485" s="3" t="str">
        <f t="shared" si="545"/>
        <v>Active</v>
      </c>
      <c r="U3485" s="4">
        <f>1/(1+EXP(-(Predictive_Model!$B$5+((B3485-Predictive_Model!$B$20)/Predictive_Model!$C$20)*Predictive_Model!$D$20+((E3485-Predictive_Model!$B$21)/Predictive_Model!$C$21)*Predictive_Model!$D$21+((F3485-Predictive_Model!$B$22)/Predictive_Model!$C$22)*Predictive_Model!$D$22+((I3485-Predictive_Model!$B$23)/Predictive_Model!$C$23)*Predictive_Model!$D$23+((L3485-Predictive_Model!$B$24)/Predictive_Model!$C$24)*Predictive_Model!$D$24+((M3485-Predictive_Model!$B$25)/Predictive_Model!$C$25)*Predictive_Model!$D$25+IF(C3485="Male",Predictive_Model!$D$31,IF(C3485="Other",Predictive_Model!$D$32,0))+IF(D3485="Premium",Predictive_Model!$D$34,IF(D3485="Standard",Predictive_Model!$D$35,0))+IF(G3485="Asia",Predictive_Model!$D$37,IF(G3485="Europe",Predictive_Model!$D$38,IF(G3485="North America",Predictive_Model!$D$39,IF(G3485="Oceania",Predictive_Model!$D$40,IF(G3485="South America",Predictive_Model!$D$41,0)))))+IF(H3485="Laptop",Predictive_Model!$D$43,IF(H3485="Mobile",Predictive_Model!$D$44,IF(H3485="TV",Predictive_Model!$D$45,IF(H3485="Tablet",Predictive_Model!$D$46,0))))+IF(K3485="Crypto",Predictive_Model!$D$48,IF(K3485="Debit Card",Predictive_Model!$D$49,IF(K3485="Gift Card",Predictive_Model!$D$50,IF(K3485="PayPal",Predictive_Model!$D$51,0))))+IF(N3485="Comedy",Predictive_Model!$D$53,IF(N3485="Documentary",Predictive_Model!$D$54,IF(N3485="Drama",Predictive_Model!$D$55,IF(N3485="Horror",Predictive_Model!$D$56,IF(N3485="Romance",Predictive_Model!$D$57,IF(N3485="Sci-Fi",Predictive_Model!$D$58,0)))))))))</f>
        <v>4.1682905864428093E-6</v>
      </c>
      <c r="V3485" s="3" t="str">
        <f t="shared" si="546"/>
        <v>Low</v>
      </c>
      <c r="W3485" s="6">
        <f t="shared" si="547"/>
        <v>7.4987547650106137E-5</v>
      </c>
      <c r="X3485" s="3" t="str">
        <f t="shared" si="548"/>
        <v>Monitor</v>
      </c>
      <c r="Y3485" s="3" t="str">
        <f t="shared" si="549"/>
        <v>OK</v>
      </c>
    </row>
    <row r="3486" spans="1:25" x14ac:dyDescent="0.25">
      <c r="A3486" s="3" t="str">
        <f>Raw_Data!A3486</f>
        <v>2adb38da-c9e8-43dc-b500-4ebdfc5187e1</v>
      </c>
      <c r="B3486" s="3">
        <f>Raw_Data!B3486</f>
        <v>45</v>
      </c>
      <c r="C3486" s="3" t="str">
        <f>Raw_Data!C3486</f>
        <v>Male</v>
      </c>
      <c r="D3486" s="3" t="str">
        <f>Raw_Data!D3486</f>
        <v>Basic</v>
      </c>
      <c r="E3486" s="3">
        <f>Raw_Data!E3486</f>
        <v>1.98</v>
      </c>
      <c r="F3486" s="3">
        <f>Raw_Data!F3486</f>
        <v>53</v>
      </c>
      <c r="G3486" s="3" t="str">
        <f>Raw_Data!G3486</f>
        <v>Europe</v>
      </c>
      <c r="H3486" s="3" t="str">
        <f>Raw_Data!H3486</f>
        <v>Laptop</v>
      </c>
      <c r="I3486" s="3">
        <f>Raw_Data!I3486</f>
        <v>8.99</v>
      </c>
      <c r="J3486" s="3">
        <f>Raw_Data!J3486</f>
        <v>1</v>
      </c>
      <c r="K3486" s="3" t="str">
        <f>Raw_Data!K3486</f>
        <v>Crypto</v>
      </c>
      <c r="L3486" s="3">
        <f>Raw_Data!L3486</f>
        <v>5</v>
      </c>
      <c r="M3486" s="3">
        <f>Raw_Data!M3486</f>
        <v>0.04</v>
      </c>
      <c r="N3486" s="3" t="str">
        <f>Raw_Data!N3486</f>
        <v>Documentary</v>
      </c>
      <c r="O3486" s="3" t="str">
        <f t="shared" si="540"/>
        <v>45-54</v>
      </c>
      <c r="P3486" s="3" t="str">
        <f t="shared" si="541"/>
        <v>&lt;10h</v>
      </c>
      <c r="Q3486" s="3" t="str">
        <f t="shared" si="542"/>
        <v>46-60d</v>
      </c>
      <c r="R3486" s="3" t="str">
        <f t="shared" si="543"/>
        <v>Low</v>
      </c>
      <c r="S3486" s="3" t="str">
        <f t="shared" si="544"/>
        <v>Low</v>
      </c>
      <c r="T3486" s="3" t="str">
        <f t="shared" si="545"/>
        <v>Churned</v>
      </c>
      <c r="U3486" s="4">
        <f>1/(1+EXP(-(Predictive_Model!$B$5+((B3486-Predictive_Model!$B$20)/Predictive_Model!$C$20)*Predictive_Model!$D$20+((E3486-Predictive_Model!$B$21)/Predictive_Model!$C$21)*Predictive_Model!$D$21+((F3486-Predictive_Model!$B$22)/Predictive_Model!$C$22)*Predictive_Model!$D$22+((I3486-Predictive_Model!$B$23)/Predictive_Model!$C$23)*Predictive_Model!$D$23+((L3486-Predictive_Model!$B$24)/Predictive_Model!$C$24)*Predictive_Model!$D$24+((M3486-Predictive_Model!$B$25)/Predictive_Model!$C$25)*Predictive_Model!$D$25+IF(C3486="Male",Predictive_Model!$D$31,IF(C3486="Other",Predictive_Model!$D$32,0))+IF(D3486="Premium",Predictive_Model!$D$34,IF(D3486="Standard",Predictive_Model!$D$35,0))+IF(G3486="Asia",Predictive_Model!$D$37,IF(G3486="Europe",Predictive_Model!$D$38,IF(G3486="North America",Predictive_Model!$D$39,IF(G3486="Oceania",Predictive_Model!$D$40,IF(G3486="South America",Predictive_Model!$D$41,0)))))+IF(H3486="Laptop",Predictive_Model!$D$43,IF(H3486="Mobile",Predictive_Model!$D$44,IF(H3486="TV",Predictive_Model!$D$45,IF(H3486="Tablet",Predictive_Model!$D$46,0))))+IF(K3486="Crypto",Predictive_Model!$D$48,IF(K3486="Debit Card",Predictive_Model!$D$49,IF(K3486="Gift Card",Predictive_Model!$D$50,IF(K3486="PayPal",Predictive_Model!$D$51,0))))+IF(N3486="Comedy",Predictive_Model!$D$53,IF(N3486="Documentary",Predictive_Model!$D$54,IF(N3486="Drama",Predictive_Model!$D$55,IF(N3486="Horror",Predictive_Model!$D$56,IF(N3486="Romance",Predictive_Model!$D$57,IF(N3486="Sci-Fi",Predictive_Model!$D$58,0)))))))))</f>
        <v>0.99956818989165508</v>
      </c>
      <c r="V3486" s="3" t="str">
        <f t="shared" si="546"/>
        <v>Critical</v>
      </c>
      <c r="W3486" s="6">
        <f t="shared" si="547"/>
        <v>8.99</v>
      </c>
      <c r="X3486" s="3" t="str">
        <f t="shared" si="548"/>
        <v>Priority 2</v>
      </c>
      <c r="Y3486" s="3" t="str">
        <f t="shared" si="549"/>
        <v>OK</v>
      </c>
    </row>
    <row r="3487" spans="1:25" x14ac:dyDescent="0.25">
      <c r="A3487" s="3" t="str">
        <f>Raw_Data!A3487</f>
        <v>fa4ec32f-55e7-4609-bb12-293d41b042f6</v>
      </c>
      <c r="B3487" s="3">
        <f>Raw_Data!B3487</f>
        <v>22</v>
      </c>
      <c r="C3487" s="3" t="str">
        <f>Raw_Data!C3487</f>
        <v>Male</v>
      </c>
      <c r="D3487" s="3" t="str">
        <f>Raw_Data!D3487</f>
        <v>Standard</v>
      </c>
      <c r="E3487" s="3">
        <f>Raw_Data!E3487</f>
        <v>39.11</v>
      </c>
      <c r="F3487" s="3">
        <f>Raw_Data!F3487</f>
        <v>13</v>
      </c>
      <c r="G3487" s="3" t="str">
        <f>Raw_Data!G3487</f>
        <v>South America</v>
      </c>
      <c r="H3487" s="3" t="str">
        <f>Raw_Data!H3487</f>
        <v>Mobile</v>
      </c>
      <c r="I3487" s="3">
        <f>Raw_Data!I3487</f>
        <v>13.99</v>
      </c>
      <c r="J3487" s="3">
        <f>Raw_Data!J3487</f>
        <v>0</v>
      </c>
      <c r="K3487" s="3" t="str">
        <f>Raw_Data!K3487</f>
        <v>Crypto</v>
      </c>
      <c r="L3487" s="3">
        <f>Raw_Data!L3487</f>
        <v>2</v>
      </c>
      <c r="M3487" s="3">
        <f>Raw_Data!M3487</f>
        <v>2.79</v>
      </c>
      <c r="N3487" s="3" t="str">
        <f>Raw_Data!N3487</f>
        <v>Drama</v>
      </c>
      <c r="O3487" s="3" t="str">
        <f t="shared" si="540"/>
        <v>18-24</v>
      </c>
      <c r="P3487" s="3" t="str">
        <f t="shared" si="541"/>
        <v>25-49h</v>
      </c>
      <c r="Q3487" s="3" t="str">
        <f t="shared" si="542"/>
        <v>8-21d</v>
      </c>
      <c r="R3487" s="3" t="str">
        <f t="shared" si="543"/>
        <v>High</v>
      </c>
      <c r="S3487" s="3" t="str">
        <f t="shared" si="544"/>
        <v>Mid</v>
      </c>
      <c r="T3487" s="3" t="str">
        <f t="shared" si="545"/>
        <v>Active</v>
      </c>
      <c r="U3487" s="4">
        <f>1/(1+EXP(-(Predictive_Model!$B$5+((B3487-Predictive_Model!$B$20)/Predictive_Model!$C$20)*Predictive_Model!$D$20+((E3487-Predictive_Model!$B$21)/Predictive_Model!$C$21)*Predictive_Model!$D$21+((F3487-Predictive_Model!$B$22)/Predictive_Model!$C$22)*Predictive_Model!$D$22+((I3487-Predictive_Model!$B$23)/Predictive_Model!$C$23)*Predictive_Model!$D$23+((L3487-Predictive_Model!$B$24)/Predictive_Model!$C$24)*Predictive_Model!$D$24+((M3487-Predictive_Model!$B$25)/Predictive_Model!$C$25)*Predictive_Model!$D$25+IF(C3487="Male",Predictive_Model!$D$31,IF(C3487="Other",Predictive_Model!$D$32,0))+IF(D3487="Premium",Predictive_Model!$D$34,IF(D3487="Standard",Predictive_Model!$D$35,0))+IF(G3487="Asia",Predictive_Model!$D$37,IF(G3487="Europe",Predictive_Model!$D$38,IF(G3487="North America",Predictive_Model!$D$39,IF(G3487="Oceania",Predictive_Model!$D$40,IF(G3487="South America",Predictive_Model!$D$41,0)))))+IF(H3487="Laptop",Predictive_Model!$D$43,IF(H3487="Mobile",Predictive_Model!$D$44,IF(H3487="TV",Predictive_Model!$D$45,IF(H3487="Tablet",Predictive_Model!$D$46,0))))+IF(K3487="Crypto",Predictive_Model!$D$48,IF(K3487="Debit Card",Predictive_Model!$D$49,IF(K3487="Gift Card",Predictive_Model!$D$50,IF(K3487="PayPal",Predictive_Model!$D$51,0))))+IF(N3487="Comedy",Predictive_Model!$D$53,IF(N3487="Documentary",Predictive_Model!$D$54,IF(N3487="Drama",Predictive_Model!$D$55,IF(N3487="Horror",Predictive_Model!$D$56,IF(N3487="Romance",Predictive_Model!$D$57,IF(N3487="Sci-Fi",Predictive_Model!$D$58,0)))))))))</f>
        <v>1.5345803463477397E-5</v>
      </c>
      <c r="V3487" s="3" t="str">
        <f t="shared" si="546"/>
        <v>Low</v>
      </c>
      <c r="W3487" s="6">
        <f t="shared" si="547"/>
        <v>2.1468779045404879E-4</v>
      </c>
      <c r="X3487" s="3" t="str">
        <f t="shared" si="548"/>
        <v>Monitor</v>
      </c>
      <c r="Y3487" s="3" t="str">
        <f t="shared" si="549"/>
        <v>OK</v>
      </c>
    </row>
    <row r="3488" spans="1:25" x14ac:dyDescent="0.25">
      <c r="A3488" s="3" t="str">
        <f>Raw_Data!A3488</f>
        <v>54ef27f9-1c05-4e92-8b3d-adbaf901c73f</v>
      </c>
      <c r="B3488" s="3">
        <f>Raw_Data!B3488</f>
        <v>62</v>
      </c>
      <c r="C3488" s="3" t="str">
        <f>Raw_Data!C3488</f>
        <v>Female</v>
      </c>
      <c r="D3488" s="3" t="str">
        <f>Raw_Data!D3488</f>
        <v>Premium</v>
      </c>
      <c r="E3488" s="3">
        <f>Raw_Data!E3488</f>
        <v>6.17</v>
      </c>
      <c r="F3488" s="3">
        <f>Raw_Data!F3488</f>
        <v>1</v>
      </c>
      <c r="G3488" s="3" t="str">
        <f>Raw_Data!G3488</f>
        <v>Asia</v>
      </c>
      <c r="H3488" s="3" t="str">
        <f>Raw_Data!H3488</f>
        <v>TV</v>
      </c>
      <c r="I3488" s="3">
        <f>Raw_Data!I3488</f>
        <v>17.989999999999998</v>
      </c>
      <c r="J3488" s="3">
        <f>Raw_Data!J3488</f>
        <v>0</v>
      </c>
      <c r="K3488" s="3" t="str">
        <f>Raw_Data!K3488</f>
        <v>Debit Card</v>
      </c>
      <c r="L3488" s="3">
        <f>Raw_Data!L3488</f>
        <v>2</v>
      </c>
      <c r="M3488" s="3">
        <f>Raw_Data!M3488</f>
        <v>3.08</v>
      </c>
      <c r="N3488" s="3" t="str">
        <f>Raw_Data!N3488</f>
        <v>Comedy</v>
      </c>
      <c r="O3488" s="3" t="str">
        <f t="shared" si="540"/>
        <v>55-70</v>
      </c>
      <c r="P3488" s="3" t="str">
        <f t="shared" si="541"/>
        <v>&lt;10h</v>
      </c>
      <c r="Q3488" s="3" t="str">
        <f t="shared" si="542"/>
        <v>0-7d</v>
      </c>
      <c r="R3488" s="3" t="str">
        <f t="shared" si="543"/>
        <v>Medium</v>
      </c>
      <c r="S3488" s="3" t="str">
        <f t="shared" si="544"/>
        <v>High</v>
      </c>
      <c r="T3488" s="3" t="str">
        <f t="shared" si="545"/>
        <v>Active</v>
      </c>
      <c r="U3488" s="4">
        <f>1/(1+EXP(-(Predictive_Model!$B$5+((B3488-Predictive_Model!$B$20)/Predictive_Model!$C$20)*Predictive_Model!$D$20+((E3488-Predictive_Model!$B$21)/Predictive_Model!$C$21)*Predictive_Model!$D$21+((F3488-Predictive_Model!$B$22)/Predictive_Model!$C$22)*Predictive_Model!$D$22+((I3488-Predictive_Model!$B$23)/Predictive_Model!$C$23)*Predictive_Model!$D$23+((L3488-Predictive_Model!$B$24)/Predictive_Model!$C$24)*Predictive_Model!$D$24+((M3488-Predictive_Model!$B$25)/Predictive_Model!$C$25)*Predictive_Model!$D$25+IF(C3488="Male",Predictive_Model!$D$31,IF(C3488="Other",Predictive_Model!$D$32,0))+IF(D3488="Premium",Predictive_Model!$D$34,IF(D3488="Standard",Predictive_Model!$D$35,0))+IF(G3488="Asia",Predictive_Model!$D$37,IF(G3488="Europe",Predictive_Model!$D$38,IF(G3488="North America",Predictive_Model!$D$39,IF(G3488="Oceania",Predictive_Model!$D$40,IF(G3488="South America",Predictive_Model!$D$41,0)))))+IF(H3488="Laptop",Predictive_Model!$D$43,IF(H3488="Mobile",Predictive_Model!$D$44,IF(H3488="TV",Predictive_Model!$D$45,IF(H3488="Tablet",Predictive_Model!$D$46,0))))+IF(K3488="Crypto",Predictive_Model!$D$48,IF(K3488="Debit Card",Predictive_Model!$D$49,IF(K3488="Gift Card",Predictive_Model!$D$50,IF(K3488="PayPal",Predictive_Model!$D$51,0))))+IF(N3488="Comedy",Predictive_Model!$D$53,IF(N3488="Documentary",Predictive_Model!$D$54,IF(N3488="Drama",Predictive_Model!$D$55,IF(N3488="Horror",Predictive_Model!$D$56,IF(N3488="Romance",Predictive_Model!$D$57,IF(N3488="Sci-Fi",Predictive_Model!$D$58,0)))))))))</f>
        <v>1.1607809746459182E-3</v>
      </c>
      <c r="V3488" s="3" t="str">
        <f t="shared" si="546"/>
        <v>Low</v>
      </c>
      <c r="W3488" s="6">
        <f t="shared" si="547"/>
        <v>2.0882449733880065E-2</v>
      </c>
      <c r="X3488" s="3" t="str">
        <f t="shared" si="548"/>
        <v>Monitor</v>
      </c>
      <c r="Y3488" s="3" t="str">
        <f t="shared" si="549"/>
        <v>OK</v>
      </c>
    </row>
    <row r="3489" spans="1:25" x14ac:dyDescent="0.25">
      <c r="A3489" s="3" t="str">
        <f>Raw_Data!A3489</f>
        <v>6a973e51-c068-46f4-92f7-8eec5d2028cd</v>
      </c>
      <c r="B3489" s="3">
        <f>Raw_Data!B3489</f>
        <v>33</v>
      </c>
      <c r="C3489" s="3" t="str">
        <f>Raw_Data!C3489</f>
        <v>Female</v>
      </c>
      <c r="D3489" s="3" t="str">
        <f>Raw_Data!D3489</f>
        <v>Premium</v>
      </c>
      <c r="E3489" s="3">
        <f>Raw_Data!E3489</f>
        <v>14.93</v>
      </c>
      <c r="F3489" s="3">
        <f>Raw_Data!F3489</f>
        <v>7</v>
      </c>
      <c r="G3489" s="3" t="str">
        <f>Raw_Data!G3489</f>
        <v>Europe</v>
      </c>
      <c r="H3489" s="3" t="str">
        <f>Raw_Data!H3489</f>
        <v>Laptop</v>
      </c>
      <c r="I3489" s="3">
        <f>Raw_Data!I3489</f>
        <v>17.989999999999998</v>
      </c>
      <c r="J3489" s="3">
        <f>Raw_Data!J3489</f>
        <v>0</v>
      </c>
      <c r="K3489" s="3" t="str">
        <f>Raw_Data!K3489</f>
        <v>Debit Card</v>
      </c>
      <c r="L3489" s="3">
        <f>Raw_Data!L3489</f>
        <v>3</v>
      </c>
      <c r="M3489" s="3">
        <f>Raw_Data!M3489</f>
        <v>1.87</v>
      </c>
      <c r="N3489" s="3" t="str">
        <f>Raw_Data!N3489</f>
        <v>Action</v>
      </c>
      <c r="O3489" s="3" t="str">
        <f t="shared" si="540"/>
        <v>25-34</v>
      </c>
      <c r="P3489" s="3" t="str">
        <f t="shared" si="541"/>
        <v>10-24h</v>
      </c>
      <c r="Q3489" s="3" t="str">
        <f t="shared" si="542"/>
        <v>0-7d</v>
      </c>
      <c r="R3489" s="3" t="str">
        <f t="shared" si="543"/>
        <v>Medium</v>
      </c>
      <c r="S3489" s="3" t="str">
        <f t="shared" si="544"/>
        <v>High</v>
      </c>
      <c r="T3489" s="3" t="str">
        <f t="shared" si="545"/>
        <v>Active</v>
      </c>
      <c r="U3489" s="4">
        <f>1/(1+EXP(-(Predictive_Model!$B$5+((B3489-Predictive_Model!$B$20)/Predictive_Model!$C$20)*Predictive_Model!$D$20+((E3489-Predictive_Model!$B$21)/Predictive_Model!$C$21)*Predictive_Model!$D$21+((F3489-Predictive_Model!$B$22)/Predictive_Model!$C$22)*Predictive_Model!$D$22+((I3489-Predictive_Model!$B$23)/Predictive_Model!$C$23)*Predictive_Model!$D$23+((L3489-Predictive_Model!$B$24)/Predictive_Model!$C$24)*Predictive_Model!$D$24+((M3489-Predictive_Model!$B$25)/Predictive_Model!$C$25)*Predictive_Model!$D$25+IF(C3489="Male",Predictive_Model!$D$31,IF(C3489="Other",Predictive_Model!$D$32,0))+IF(D3489="Premium",Predictive_Model!$D$34,IF(D3489="Standard",Predictive_Model!$D$35,0))+IF(G3489="Asia",Predictive_Model!$D$37,IF(G3489="Europe",Predictive_Model!$D$38,IF(G3489="North America",Predictive_Model!$D$39,IF(G3489="Oceania",Predictive_Model!$D$40,IF(G3489="South America",Predictive_Model!$D$41,0)))))+IF(H3489="Laptop",Predictive_Model!$D$43,IF(H3489="Mobile",Predictive_Model!$D$44,IF(H3489="TV",Predictive_Model!$D$45,IF(H3489="Tablet",Predictive_Model!$D$46,0))))+IF(K3489="Crypto",Predictive_Model!$D$48,IF(K3489="Debit Card",Predictive_Model!$D$49,IF(K3489="Gift Card",Predictive_Model!$D$50,IF(K3489="PayPal",Predictive_Model!$D$51,0))))+IF(N3489="Comedy",Predictive_Model!$D$53,IF(N3489="Documentary",Predictive_Model!$D$54,IF(N3489="Drama",Predictive_Model!$D$55,IF(N3489="Horror",Predictive_Model!$D$56,IF(N3489="Romance",Predictive_Model!$D$57,IF(N3489="Sci-Fi",Predictive_Model!$D$58,0)))))))))</f>
        <v>8.5530646942015218E-4</v>
      </c>
      <c r="V3489" s="3" t="str">
        <f t="shared" si="546"/>
        <v>Low</v>
      </c>
      <c r="W3489" s="6">
        <f t="shared" si="547"/>
        <v>1.5386963384868536E-2</v>
      </c>
      <c r="X3489" s="3" t="str">
        <f t="shared" si="548"/>
        <v>Monitor</v>
      </c>
      <c r="Y3489" s="3" t="str">
        <f t="shared" si="549"/>
        <v>OK</v>
      </c>
    </row>
    <row r="3490" spans="1:25" x14ac:dyDescent="0.25">
      <c r="A3490" s="3" t="str">
        <f>Raw_Data!A3490</f>
        <v>6c9531ae-10ec-45cf-99bc-971287abef2a</v>
      </c>
      <c r="B3490" s="3">
        <f>Raw_Data!B3490</f>
        <v>68</v>
      </c>
      <c r="C3490" s="3" t="str">
        <f>Raw_Data!C3490</f>
        <v>Other</v>
      </c>
      <c r="D3490" s="3" t="str">
        <f>Raw_Data!D3490</f>
        <v>Premium</v>
      </c>
      <c r="E3490" s="3">
        <f>Raw_Data!E3490</f>
        <v>25.21</v>
      </c>
      <c r="F3490" s="3">
        <f>Raw_Data!F3490</f>
        <v>50</v>
      </c>
      <c r="G3490" s="3" t="str">
        <f>Raw_Data!G3490</f>
        <v>Europe</v>
      </c>
      <c r="H3490" s="3" t="str">
        <f>Raw_Data!H3490</f>
        <v>Mobile</v>
      </c>
      <c r="I3490" s="3">
        <f>Raw_Data!I3490</f>
        <v>17.989999999999998</v>
      </c>
      <c r="J3490" s="3">
        <f>Raw_Data!J3490</f>
        <v>0</v>
      </c>
      <c r="K3490" s="3" t="str">
        <f>Raw_Data!K3490</f>
        <v>Credit Card</v>
      </c>
      <c r="L3490" s="3">
        <f>Raw_Data!L3490</f>
        <v>4</v>
      </c>
      <c r="M3490" s="3">
        <f>Raw_Data!M3490</f>
        <v>0.49</v>
      </c>
      <c r="N3490" s="3" t="str">
        <f>Raw_Data!N3490</f>
        <v>Drama</v>
      </c>
      <c r="O3490" s="3" t="str">
        <f t="shared" si="540"/>
        <v>55-70</v>
      </c>
      <c r="P3490" s="3" t="str">
        <f t="shared" si="541"/>
        <v>25-49h</v>
      </c>
      <c r="Q3490" s="3" t="str">
        <f t="shared" si="542"/>
        <v>46-60d</v>
      </c>
      <c r="R3490" s="3" t="str">
        <f t="shared" si="543"/>
        <v>Medium</v>
      </c>
      <c r="S3490" s="3" t="str">
        <f t="shared" si="544"/>
        <v>High</v>
      </c>
      <c r="T3490" s="3" t="str">
        <f t="shared" si="545"/>
        <v>Active</v>
      </c>
      <c r="U3490" s="4">
        <f>1/(1+EXP(-(Predictive_Model!$B$5+((B3490-Predictive_Model!$B$20)/Predictive_Model!$C$20)*Predictive_Model!$D$20+((E3490-Predictive_Model!$B$21)/Predictive_Model!$C$21)*Predictive_Model!$D$21+((F3490-Predictive_Model!$B$22)/Predictive_Model!$C$22)*Predictive_Model!$D$22+((I3490-Predictive_Model!$B$23)/Predictive_Model!$C$23)*Predictive_Model!$D$23+((L3490-Predictive_Model!$B$24)/Predictive_Model!$C$24)*Predictive_Model!$D$24+((M3490-Predictive_Model!$B$25)/Predictive_Model!$C$25)*Predictive_Model!$D$25+IF(C3490="Male",Predictive_Model!$D$31,IF(C3490="Other",Predictive_Model!$D$32,0))+IF(D3490="Premium",Predictive_Model!$D$34,IF(D3490="Standard",Predictive_Model!$D$35,0))+IF(G3490="Asia",Predictive_Model!$D$37,IF(G3490="Europe",Predictive_Model!$D$38,IF(G3490="North America",Predictive_Model!$D$39,IF(G3490="Oceania",Predictive_Model!$D$40,IF(G3490="South America",Predictive_Model!$D$41,0)))))+IF(H3490="Laptop",Predictive_Model!$D$43,IF(H3490="Mobile",Predictive_Model!$D$44,IF(H3490="TV",Predictive_Model!$D$45,IF(H3490="Tablet",Predictive_Model!$D$46,0))))+IF(K3490="Crypto",Predictive_Model!$D$48,IF(K3490="Debit Card",Predictive_Model!$D$49,IF(K3490="Gift Card",Predictive_Model!$D$50,IF(K3490="PayPal",Predictive_Model!$D$51,0))))+IF(N3490="Comedy",Predictive_Model!$D$53,IF(N3490="Documentary",Predictive_Model!$D$54,IF(N3490="Drama",Predictive_Model!$D$55,IF(N3490="Horror",Predictive_Model!$D$56,IF(N3490="Romance",Predictive_Model!$D$57,IF(N3490="Sci-Fi",Predictive_Model!$D$58,0)))))))))</f>
        <v>0.21937239006478576</v>
      </c>
      <c r="V3490" s="3" t="str">
        <f t="shared" si="546"/>
        <v>Low</v>
      </c>
      <c r="W3490" s="6">
        <f t="shared" si="547"/>
        <v>3.9465092972654956</v>
      </c>
      <c r="X3490" s="3" t="str">
        <f t="shared" si="548"/>
        <v>Monitor</v>
      </c>
      <c r="Y3490" s="3" t="str">
        <f t="shared" si="549"/>
        <v>OK</v>
      </c>
    </row>
    <row r="3491" spans="1:25" x14ac:dyDescent="0.25">
      <c r="A3491" s="3" t="str">
        <f>Raw_Data!A3491</f>
        <v>b6b5ba74-46cf-4df3-aeae-c16d3338d3e3</v>
      </c>
      <c r="B3491" s="3">
        <f>Raw_Data!B3491</f>
        <v>59</v>
      </c>
      <c r="C3491" s="3" t="str">
        <f>Raw_Data!C3491</f>
        <v>Other</v>
      </c>
      <c r="D3491" s="3" t="str">
        <f>Raw_Data!D3491</f>
        <v>Premium</v>
      </c>
      <c r="E3491" s="3">
        <f>Raw_Data!E3491</f>
        <v>2.4500000000000002</v>
      </c>
      <c r="F3491" s="3">
        <f>Raw_Data!F3491</f>
        <v>51</v>
      </c>
      <c r="G3491" s="3" t="str">
        <f>Raw_Data!G3491</f>
        <v>South America</v>
      </c>
      <c r="H3491" s="3" t="str">
        <f>Raw_Data!H3491</f>
        <v>Laptop</v>
      </c>
      <c r="I3491" s="3">
        <f>Raw_Data!I3491</f>
        <v>17.989999999999998</v>
      </c>
      <c r="J3491" s="3">
        <f>Raw_Data!J3491</f>
        <v>1</v>
      </c>
      <c r="K3491" s="3" t="str">
        <f>Raw_Data!K3491</f>
        <v>Debit Card</v>
      </c>
      <c r="L3491" s="3">
        <f>Raw_Data!L3491</f>
        <v>5</v>
      </c>
      <c r="M3491" s="3">
        <f>Raw_Data!M3491</f>
        <v>0.05</v>
      </c>
      <c r="N3491" s="3" t="str">
        <f>Raw_Data!N3491</f>
        <v>Action</v>
      </c>
      <c r="O3491" s="3" t="str">
        <f t="shared" si="540"/>
        <v>55-70</v>
      </c>
      <c r="P3491" s="3" t="str">
        <f t="shared" si="541"/>
        <v>&lt;10h</v>
      </c>
      <c r="Q3491" s="3" t="str">
        <f t="shared" si="542"/>
        <v>46-60d</v>
      </c>
      <c r="R3491" s="3" t="str">
        <f t="shared" si="543"/>
        <v>Low</v>
      </c>
      <c r="S3491" s="3" t="str">
        <f t="shared" si="544"/>
        <v>High</v>
      </c>
      <c r="T3491" s="3" t="str">
        <f t="shared" si="545"/>
        <v>Churned</v>
      </c>
      <c r="U3491" s="4">
        <f>1/(1+EXP(-(Predictive_Model!$B$5+((B3491-Predictive_Model!$B$20)/Predictive_Model!$C$20)*Predictive_Model!$D$20+((E3491-Predictive_Model!$B$21)/Predictive_Model!$C$21)*Predictive_Model!$D$21+((F3491-Predictive_Model!$B$22)/Predictive_Model!$C$22)*Predictive_Model!$D$22+((I3491-Predictive_Model!$B$23)/Predictive_Model!$C$23)*Predictive_Model!$D$23+((L3491-Predictive_Model!$B$24)/Predictive_Model!$C$24)*Predictive_Model!$D$24+((M3491-Predictive_Model!$B$25)/Predictive_Model!$C$25)*Predictive_Model!$D$25+IF(C3491="Male",Predictive_Model!$D$31,IF(C3491="Other",Predictive_Model!$D$32,0))+IF(D3491="Premium",Predictive_Model!$D$34,IF(D3491="Standard",Predictive_Model!$D$35,0))+IF(G3491="Asia",Predictive_Model!$D$37,IF(G3491="Europe",Predictive_Model!$D$38,IF(G3491="North America",Predictive_Model!$D$39,IF(G3491="Oceania",Predictive_Model!$D$40,IF(G3491="South America",Predictive_Model!$D$41,0)))))+IF(H3491="Laptop",Predictive_Model!$D$43,IF(H3491="Mobile",Predictive_Model!$D$44,IF(H3491="TV",Predictive_Model!$D$45,IF(H3491="Tablet",Predictive_Model!$D$46,0))))+IF(K3491="Crypto",Predictive_Model!$D$48,IF(K3491="Debit Card",Predictive_Model!$D$49,IF(K3491="Gift Card",Predictive_Model!$D$50,IF(K3491="PayPal",Predictive_Model!$D$51,0))))+IF(N3491="Comedy",Predictive_Model!$D$53,IF(N3491="Documentary",Predictive_Model!$D$54,IF(N3491="Drama",Predictive_Model!$D$55,IF(N3491="Horror",Predictive_Model!$D$56,IF(N3491="Romance",Predictive_Model!$D$57,IF(N3491="Sci-Fi",Predictive_Model!$D$58,0)))))))))</f>
        <v>0.98510551899757726</v>
      </c>
      <c r="V3491" s="3" t="str">
        <f t="shared" si="546"/>
        <v>Critical</v>
      </c>
      <c r="W3491" s="6">
        <f t="shared" si="547"/>
        <v>17.989999999999998</v>
      </c>
      <c r="X3491" s="3" t="str">
        <f t="shared" si="548"/>
        <v>Priority 1</v>
      </c>
      <c r="Y3491" s="3" t="str">
        <f t="shared" si="549"/>
        <v>OK</v>
      </c>
    </row>
    <row r="3492" spans="1:25" x14ac:dyDescent="0.25">
      <c r="A3492" s="3" t="str">
        <f>Raw_Data!A3492</f>
        <v>04df6b31-22ff-4a64-b1f9-fde97eed25f8</v>
      </c>
      <c r="B3492" s="3">
        <f>Raw_Data!B3492</f>
        <v>37</v>
      </c>
      <c r="C3492" s="3" t="str">
        <f>Raw_Data!C3492</f>
        <v>Other</v>
      </c>
      <c r="D3492" s="3" t="str">
        <f>Raw_Data!D3492</f>
        <v>Standard</v>
      </c>
      <c r="E3492" s="3">
        <f>Raw_Data!E3492</f>
        <v>26.94</v>
      </c>
      <c r="F3492" s="3">
        <f>Raw_Data!F3492</f>
        <v>12</v>
      </c>
      <c r="G3492" s="3" t="str">
        <f>Raw_Data!G3492</f>
        <v>Africa</v>
      </c>
      <c r="H3492" s="3" t="str">
        <f>Raw_Data!H3492</f>
        <v>Desktop</v>
      </c>
      <c r="I3492" s="3">
        <f>Raw_Data!I3492</f>
        <v>13.99</v>
      </c>
      <c r="J3492" s="3">
        <f>Raw_Data!J3492</f>
        <v>0</v>
      </c>
      <c r="K3492" s="3" t="str">
        <f>Raw_Data!K3492</f>
        <v>Gift Card</v>
      </c>
      <c r="L3492" s="3">
        <f>Raw_Data!L3492</f>
        <v>3</v>
      </c>
      <c r="M3492" s="3">
        <f>Raw_Data!M3492</f>
        <v>2.0699999999999998</v>
      </c>
      <c r="N3492" s="3" t="str">
        <f>Raw_Data!N3492</f>
        <v>Documentary</v>
      </c>
      <c r="O3492" s="3" t="str">
        <f t="shared" si="540"/>
        <v>35-44</v>
      </c>
      <c r="P3492" s="3" t="str">
        <f t="shared" si="541"/>
        <v>25-49h</v>
      </c>
      <c r="Q3492" s="3" t="str">
        <f t="shared" si="542"/>
        <v>8-21d</v>
      </c>
      <c r="R3492" s="3" t="str">
        <f t="shared" si="543"/>
        <v>High</v>
      </c>
      <c r="S3492" s="3" t="str">
        <f t="shared" si="544"/>
        <v>Mid</v>
      </c>
      <c r="T3492" s="3" t="str">
        <f t="shared" si="545"/>
        <v>Active</v>
      </c>
      <c r="U3492" s="4">
        <f>1/(1+EXP(-(Predictive_Model!$B$5+((B3492-Predictive_Model!$B$20)/Predictive_Model!$C$20)*Predictive_Model!$D$20+((E3492-Predictive_Model!$B$21)/Predictive_Model!$C$21)*Predictive_Model!$D$21+((F3492-Predictive_Model!$B$22)/Predictive_Model!$C$22)*Predictive_Model!$D$22+((I3492-Predictive_Model!$B$23)/Predictive_Model!$C$23)*Predictive_Model!$D$23+((L3492-Predictive_Model!$B$24)/Predictive_Model!$C$24)*Predictive_Model!$D$24+((M3492-Predictive_Model!$B$25)/Predictive_Model!$C$25)*Predictive_Model!$D$25+IF(C3492="Male",Predictive_Model!$D$31,IF(C3492="Other",Predictive_Model!$D$32,0))+IF(D3492="Premium",Predictive_Model!$D$34,IF(D3492="Standard",Predictive_Model!$D$35,0))+IF(G3492="Asia",Predictive_Model!$D$37,IF(G3492="Europe",Predictive_Model!$D$38,IF(G3492="North America",Predictive_Model!$D$39,IF(G3492="Oceania",Predictive_Model!$D$40,IF(G3492="South America",Predictive_Model!$D$41,0)))))+IF(H3492="Laptop",Predictive_Model!$D$43,IF(H3492="Mobile",Predictive_Model!$D$44,IF(H3492="TV",Predictive_Model!$D$45,IF(H3492="Tablet",Predictive_Model!$D$46,0))))+IF(K3492="Crypto",Predictive_Model!$D$48,IF(K3492="Debit Card",Predictive_Model!$D$49,IF(K3492="Gift Card",Predictive_Model!$D$50,IF(K3492="PayPal",Predictive_Model!$D$51,0))))+IF(N3492="Comedy",Predictive_Model!$D$53,IF(N3492="Documentary",Predictive_Model!$D$54,IF(N3492="Drama",Predictive_Model!$D$55,IF(N3492="Horror",Predictive_Model!$D$56,IF(N3492="Romance",Predictive_Model!$D$57,IF(N3492="Sci-Fi",Predictive_Model!$D$58,0)))))))))</f>
        <v>2.5635477420415725E-4</v>
      </c>
      <c r="V3492" s="3" t="str">
        <f t="shared" si="546"/>
        <v>Low</v>
      </c>
      <c r="W3492" s="6">
        <f t="shared" si="547"/>
        <v>3.58640329111616E-3</v>
      </c>
      <c r="X3492" s="3" t="str">
        <f t="shared" si="548"/>
        <v>Monitor</v>
      </c>
      <c r="Y3492" s="3" t="str">
        <f t="shared" si="549"/>
        <v>OK</v>
      </c>
    </row>
    <row r="3493" spans="1:25" x14ac:dyDescent="0.25">
      <c r="A3493" s="3" t="str">
        <f>Raw_Data!A3493</f>
        <v>aa9475e4-00e1-4e7c-9c1b-780632d33b3d</v>
      </c>
      <c r="B3493" s="3">
        <f>Raw_Data!B3493</f>
        <v>39</v>
      </c>
      <c r="C3493" s="3" t="str">
        <f>Raw_Data!C3493</f>
        <v>Male</v>
      </c>
      <c r="D3493" s="3" t="str">
        <f>Raw_Data!D3493</f>
        <v>Basic</v>
      </c>
      <c r="E3493" s="3">
        <f>Raw_Data!E3493</f>
        <v>7.67</v>
      </c>
      <c r="F3493" s="3">
        <f>Raw_Data!F3493</f>
        <v>27</v>
      </c>
      <c r="G3493" s="3" t="str">
        <f>Raw_Data!G3493</f>
        <v>Africa</v>
      </c>
      <c r="H3493" s="3" t="str">
        <f>Raw_Data!H3493</f>
        <v>Tablet</v>
      </c>
      <c r="I3493" s="3">
        <f>Raw_Data!I3493</f>
        <v>8.99</v>
      </c>
      <c r="J3493" s="3">
        <f>Raw_Data!J3493</f>
        <v>0</v>
      </c>
      <c r="K3493" s="3" t="str">
        <f>Raw_Data!K3493</f>
        <v>Credit Card</v>
      </c>
      <c r="L3493" s="3">
        <f>Raw_Data!L3493</f>
        <v>3</v>
      </c>
      <c r="M3493" s="3">
        <f>Raw_Data!M3493</f>
        <v>0.27</v>
      </c>
      <c r="N3493" s="3" t="str">
        <f>Raw_Data!N3493</f>
        <v>Comedy</v>
      </c>
      <c r="O3493" s="3" t="str">
        <f t="shared" si="540"/>
        <v>35-44</v>
      </c>
      <c r="P3493" s="3" t="str">
        <f t="shared" si="541"/>
        <v>&lt;10h</v>
      </c>
      <c r="Q3493" s="3" t="str">
        <f t="shared" si="542"/>
        <v>22-45d</v>
      </c>
      <c r="R3493" s="3" t="str">
        <f t="shared" si="543"/>
        <v>Medium</v>
      </c>
      <c r="S3493" s="3" t="str">
        <f t="shared" si="544"/>
        <v>Low</v>
      </c>
      <c r="T3493" s="3" t="str">
        <f t="shared" si="545"/>
        <v>Active</v>
      </c>
      <c r="U3493" s="4">
        <f>1/(1+EXP(-(Predictive_Model!$B$5+((B3493-Predictive_Model!$B$20)/Predictive_Model!$C$20)*Predictive_Model!$D$20+((E3493-Predictive_Model!$B$21)/Predictive_Model!$C$21)*Predictive_Model!$D$21+((F3493-Predictive_Model!$B$22)/Predictive_Model!$C$22)*Predictive_Model!$D$22+((I3493-Predictive_Model!$B$23)/Predictive_Model!$C$23)*Predictive_Model!$D$23+((L3493-Predictive_Model!$B$24)/Predictive_Model!$C$24)*Predictive_Model!$D$24+((M3493-Predictive_Model!$B$25)/Predictive_Model!$C$25)*Predictive_Model!$D$25+IF(C3493="Male",Predictive_Model!$D$31,IF(C3493="Other",Predictive_Model!$D$32,0))+IF(D3493="Premium",Predictive_Model!$D$34,IF(D3493="Standard",Predictive_Model!$D$35,0))+IF(G3493="Asia",Predictive_Model!$D$37,IF(G3493="Europe",Predictive_Model!$D$38,IF(G3493="North America",Predictive_Model!$D$39,IF(G3493="Oceania",Predictive_Model!$D$40,IF(G3493="South America",Predictive_Model!$D$41,0)))))+IF(H3493="Laptop",Predictive_Model!$D$43,IF(H3493="Mobile",Predictive_Model!$D$44,IF(H3493="TV",Predictive_Model!$D$45,IF(H3493="Tablet",Predictive_Model!$D$46,0))))+IF(K3493="Crypto",Predictive_Model!$D$48,IF(K3493="Debit Card",Predictive_Model!$D$49,IF(K3493="Gift Card",Predictive_Model!$D$50,IF(K3493="PayPal",Predictive_Model!$D$51,0))))+IF(N3493="Comedy",Predictive_Model!$D$53,IF(N3493="Documentary",Predictive_Model!$D$54,IF(N3493="Drama",Predictive_Model!$D$55,IF(N3493="Horror",Predictive_Model!$D$56,IF(N3493="Romance",Predictive_Model!$D$57,IF(N3493="Sci-Fi",Predictive_Model!$D$58,0)))))))))</f>
        <v>0.99381802664792074</v>
      </c>
      <c r="V3493" s="3" t="str">
        <f t="shared" si="546"/>
        <v>Critical</v>
      </c>
      <c r="W3493" s="6">
        <f t="shared" si="547"/>
        <v>8.9344240595648081</v>
      </c>
      <c r="X3493" s="3" t="str">
        <f t="shared" si="548"/>
        <v>Priority 2</v>
      </c>
      <c r="Y3493" s="3" t="str">
        <f t="shared" si="549"/>
        <v>OK</v>
      </c>
    </row>
    <row r="3494" spans="1:25" x14ac:dyDescent="0.25">
      <c r="A3494" s="3" t="str">
        <f>Raw_Data!A3494</f>
        <v>aa019cbc-24d5-4898-93ee-5b2f4b89ef68</v>
      </c>
      <c r="B3494" s="3">
        <f>Raw_Data!B3494</f>
        <v>47</v>
      </c>
      <c r="C3494" s="3" t="str">
        <f>Raw_Data!C3494</f>
        <v>Other</v>
      </c>
      <c r="D3494" s="3" t="str">
        <f>Raw_Data!D3494</f>
        <v>Standard</v>
      </c>
      <c r="E3494" s="3">
        <f>Raw_Data!E3494</f>
        <v>2.11</v>
      </c>
      <c r="F3494" s="3">
        <f>Raw_Data!F3494</f>
        <v>24</v>
      </c>
      <c r="G3494" s="3" t="str">
        <f>Raw_Data!G3494</f>
        <v>Africa</v>
      </c>
      <c r="H3494" s="3" t="str">
        <f>Raw_Data!H3494</f>
        <v>Mobile</v>
      </c>
      <c r="I3494" s="3">
        <f>Raw_Data!I3494</f>
        <v>13.99</v>
      </c>
      <c r="J3494" s="3">
        <f>Raw_Data!J3494</f>
        <v>1</v>
      </c>
      <c r="K3494" s="3" t="str">
        <f>Raw_Data!K3494</f>
        <v>Crypto</v>
      </c>
      <c r="L3494" s="3">
        <f>Raw_Data!L3494</f>
        <v>4</v>
      </c>
      <c r="M3494" s="3">
        <f>Raw_Data!M3494</f>
        <v>0.08</v>
      </c>
      <c r="N3494" s="3" t="str">
        <f>Raw_Data!N3494</f>
        <v>Comedy</v>
      </c>
      <c r="O3494" s="3" t="str">
        <f t="shared" si="540"/>
        <v>45-54</v>
      </c>
      <c r="P3494" s="3" t="str">
        <f t="shared" si="541"/>
        <v>&lt;10h</v>
      </c>
      <c r="Q3494" s="3" t="str">
        <f t="shared" si="542"/>
        <v>22-45d</v>
      </c>
      <c r="R3494" s="3" t="str">
        <f t="shared" si="543"/>
        <v>Medium</v>
      </c>
      <c r="S3494" s="3" t="str">
        <f t="shared" si="544"/>
        <v>Mid</v>
      </c>
      <c r="T3494" s="3" t="str">
        <f t="shared" si="545"/>
        <v>Churned</v>
      </c>
      <c r="U3494" s="4">
        <f>1/(1+EXP(-(Predictive_Model!$B$5+((B3494-Predictive_Model!$B$20)/Predictive_Model!$C$20)*Predictive_Model!$D$20+((E3494-Predictive_Model!$B$21)/Predictive_Model!$C$21)*Predictive_Model!$D$21+((F3494-Predictive_Model!$B$22)/Predictive_Model!$C$22)*Predictive_Model!$D$22+((I3494-Predictive_Model!$B$23)/Predictive_Model!$C$23)*Predictive_Model!$D$23+((L3494-Predictive_Model!$B$24)/Predictive_Model!$C$24)*Predictive_Model!$D$24+((M3494-Predictive_Model!$B$25)/Predictive_Model!$C$25)*Predictive_Model!$D$25+IF(C3494="Male",Predictive_Model!$D$31,IF(C3494="Other",Predictive_Model!$D$32,0))+IF(D3494="Premium",Predictive_Model!$D$34,IF(D3494="Standard",Predictive_Model!$D$35,0))+IF(G3494="Asia",Predictive_Model!$D$37,IF(G3494="Europe",Predictive_Model!$D$38,IF(G3494="North America",Predictive_Model!$D$39,IF(G3494="Oceania",Predictive_Model!$D$40,IF(G3494="South America",Predictive_Model!$D$41,0)))))+IF(H3494="Laptop",Predictive_Model!$D$43,IF(H3494="Mobile",Predictive_Model!$D$44,IF(H3494="TV",Predictive_Model!$D$45,IF(H3494="Tablet",Predictive_Model!$D$46,0))))+IF(K3494="Crypto",Predictive_Model!$D$48,IF(K3494="Debit Card",Predictive_Model!$D$49,IF(K3494="Gift Card",Predictive_Model!$D$50,IF(K3494="PayPal",Predictive_Model!$D$51,0))))+IF(N3494="Comedy",Predictive_Model!$D$53,IF(N3494="Documentary",Predictive_Model!$D$54,IF(N3494="Drama",Predictive_Model!$D$55,IF(N3494="Horror",Predictive_Model!$D$56,IF(N3494="Romance",Predictive_Model!$D$57,IF(N3494="Sci-Fi",Predictive_Model!$D$58,0)))))))))</f>
        <v>0.99329038344494514</v>
      </c>
      <c r="V3494" s="3" t="str">
        <f t="shared" si="546"/>
        <v>Critical</v>
      </c>
      <c r="W3494" s="6">
        <f t="shared" si="547"/>
        <v>13.99</v>
      </c>
      <c r="X3494" s="3" t="str">
        <f t="shared" si="548"/>
        <v>Priority 2</v>
      </c>
      <c r="Y3494" s="3" t="str">
        <f t="shared" si="549"/>
        <v>OK</v>
      </c>
    </row>
    <row r="3495" spans="1:25" x14ac:dyDescent="0.25">
      <c r="A3495" s="3" t="str">
        <f>Raw_Data!A3495</f>
        <v>f8b2fc02-c42f-48c0-a07b-56e4d8eb9d85</v>
      </c>
      <c r="B3495" s="3">
        <f>Raw_Data!B3495</f>
        <v>64</v>
      </c>
      <c r="C3495" s="3" t="str">
        <f>Raw_Data!C3495</f>
        <v>Male</v>
      </c>
      <c r="D3495" s="3" t="str">
        <f>Raw_Data!D3495</f>
        <v>Basic</v>
      </c>
      <c r="E3495" s="3">
        <f>Raw_Data!E3495</f>
        <v>22.69</v>
      </c>
      <c r="F3495" s="3">
        <f>Raw_Data!F3495</f>
        <v>43</v>
      </c>
      <c r="G3495" s="3" t="str">
        <f>Raw_Data!G3495</f>
        <v>South America</v>
      </c>
      <c r="H3495" s="3" t="str">
        <f>Raw_Data!H3495</f>
        <v>Mobile</v>
      </c>
      <c r="I3495" s="3">
        <f>Raw_Data!I3495</f>
        <v>8.99</v>
      </c>
      <c r="J3495" s="3">
        <f>Raw_Data!J3495</f>
        <v>0</v>
      </c>
      <c r="K3495" s="3" t="str">
        <f>Raw_Data!K3495</f>
        <v>PayPal</v>
      </c>
      <c r="L3495" s="3">
        <f>Raw_Data!L3495</f>
        <v>2</v>
      </c>
      <c r="M3495" s="3">
        <f>Raw_Data!M3495</f>
        <v>0.52</v>
      </c>
      <c r="N3495" s="3" t="str">
        <f>Raw_Data!N3495</f>
        <v>Drama</v>
      </c>
      <c r="O3495" s="3" t="str">
        <f t="shared" si="540"/>
        <v>55-70</v>
      </c>
      <c r="P3495" s="3" t="str">
        <f t="shared" si="541"/>
        <v>10-24h</v>
      </c>
      <c r="Q3495" s="3" t="str">
        <f t="shared" si="542"/>
        <v>22-45d</v>
      </c>
      <c r="R3495" s="3" t="str">
        <f t="shared" si="543"/>
        <v>Medium</v>
      </c>
      <c r="S3495" s="3" t="str">
        <f t="shared" si="544"/>
        <v>Low</v>
      </c>
      <c r="T3495" s="3" t="str">
        <f t="shared" si="545"/>
        <v>Active</v>
      </c>
      <c r="U3495" s="4">
        <f>1/(1+EXP(-(Predictive_Model!$B$5+((B3495-Predictive_Model!$B$20)/Predictive_Model!$C$20)*Predictive_Model!$D$20+((E3495-Predictive_Model!$B$21)/Predictive_Model!$C$21)*Predictive_Model!$D$21+((F3495-Predictive_Model!$B$22)/Predictive_Model!$C$22)*Predictive_Model!$D$22+((I3495-Predictive_Model!$B$23)/Predictive_Model!$C$23)*Predictive_Model!$D$23+((L3495-Predictive_Model!$B$24)/Predictive_Model!$C$24)*Predictive_Model!$D$24+((M3495-Predictive_Model!$B$25)/Predictive_Model!$C$25)*Predictive_Model!$D$25+IF(C3495="Male",Predictive_Model!$D$31,IF(C3495="Other",Predictive_Model!$D$32,0))+IF(D3495="Premium",Predictive_Model!$D$34,IF(D3495="Standard",Predictive_Model!$D$35,0))+IF(G3495="Asia",Predictive_Model!$D$37,IF(G3495="Europe",Predictive_Model!$D$38,IF(G3495="North America",Predictive_Model!$D$39,IF(G3495="Oceania",Predictive_Model!$D$40,IF(G3495="South America",Predictive_Model!$D$41,0)))))+IF(H3495="Laptop",Predictive_Model!$D$43,IF(H3495="Mobile",Predictive_Model!$D$44,IF(H3495="TV",Predictive_Model!$D$45,IF(H3495="Tablet",Predictive_Model!$D$46,0))))+IF(K3495="Crypto",Predictive_Model!$D$48,IF(K3495="Debit Card",Predictive_Model!$D$49,IF(K3495="Gift Card",Predictive_Model!$D$50,IF(K3495="PayPal",Predictive_Model!$D$51,0))))+IF(N3495="Comedy",Predictive_Model!$D$53,IF(N3495="Documentary",Predictive_Model!$D$54,IF(N3495="Drama",Predictive_Model!$D$55,IF(N3495="Horror",Predictive_Model!$D$56,IF(N3495="Romance",Predictive_Model!$D$57,IF(N3495="Sci-Fi",Predictive_Model!$D$58,0)))))))))</f>
        <v>0.95303305069865718</v>
      </c>
      <c r="V3495" s="3" t="str">
        <f t="shared" si="546"/>
        <v>Critical</v>
      </c>
      <c r="W3495" s="6">
        <f t="shared" si="547"/>
        <v>8.5677671257809287</v>
      </c>
      <c r="X3495" s="3" t="str">
        <f t="shared" si="548"/>
        <v>Priority 2</v>
      </c>
      <c r="Y3495" s="3" t="str">
        <f t="shared" si="549"/>
        <v>OK</v>
      </c>
    </row>
    <row r="3496" spans="1:25" x14ac:dyDescent="0.25">
      <c r="A3496" s="3" t="str">
        <f>Raw_Data!A3496</f>
        <v>57e85db6-af70-499c-9d7d-c89dcc29a52d</v>
      </c>
      <c r="B3496" s="3">
        <f>Raw_Data!B3496</f>
        <v>55</v>
      </c>
      <c r="C3496" s="3" t="str">
        <f>Raw_Data!C3496</f>
        <v>Male</v>
      </c>
      <c r="D3496" s="3" t="str">
        <f>Raw_Data!D3496</f>
        <v>Standard</v>
      </c>
      <c r="E3496" s="3">
        <f>Raw_Data!E3496</f>
        <v>0.53</v>
      </c>
      <c r="F3496" s="3">
        <f>Raw_Data!F3496</f>
        <v>32</v>
      </c>
      <c r="G3496" s="3" t="str">
        <f>Raw_Data!G3496</f>
        <v>Asia</v>
      </c>
      <c r="H3496" s="3" t="str">
        <f>Raw_Data!H3496</f>
        <v>Mobile</v>
      </c>
      <c r="I3496" s="3">
        <f>Raw_Data!I3496</f>
        <v>13.99</v>
      </c>
      <c r="J3496" s="3">
        <f>Raw_Data!J3496</f>
        <v>1</v>
      </c>
      <c r="K3496" s="3" t="str">
        <f>Raw_Data!K3496</f>
        <v>Credit Card</v>
      </c>
      <c r="L3496" s="3">
        <f>Raw_Data!L3496</f>
        <v>5</v>
      </c>
      <c r="M3496" s="3">
        <f>Raw_Data!M3496</f>
        <v>0.02</v>
      </c>
      <c r="N3496" s="3" t="str">
        <f>Raw_Data!N3496</f>
        <v>Drama</v>
      </c>
      <c r="O3496" s="3" t="str">
        <f t="shared" si="540"/>
        <v>55-70</v>
      </c>
      <c r="P3496" s="3" t="str">
        <f t="shared" si="541"/>
        <v>&lt;10h</v>
      </c>
      <c r="Q3496" s="3" t="str">
        <f t="shared" si="542"/>
        <v>22-45d</v>
      </c>
      <c r="R3496" s="3" t="str">
        <f t="shared" si="543"/>
        <v>Medium</v>
      </c>
      <c r="S3496" s="3" t="str">
        <f t="shared" si="544"/>
        <v>Mid</v>
      </c>
      <c r="T3496" s="3" t="str">
        <f t="shared" si="545"/>
        <v>Churned</v>
      </c>
      <c r="U3496" s="4">
        <f>1/(1+EXP(-(Predictive_Model!$B$5+((B3496-Predictive_Model!$B$20)/Predictive_Model!$C$20)*Predictive_Model!$D$20+((E3496-Predictive_Model!$B$21)/Predictive_Model!$C$21)*Predictive_Model!$D$21+((F3496-Predictive_Model!$B$22)/Predictive_Model!$C$22)*Predictive_Model!$D$22+((I3496-Predictive_Model!$B$23)/Predictive_Model!$C$23)*Predictive_Model!$D$23+((L3496-Predictive_Model!$B$24)/Predictive_Model!$C$24)*Predictive_Model!$D$24+((M3496-Predictive_Model!$B$25)/Predictive_Model!$C$25)*Predictive_Model!$D$25+IF(C3496="Male",Predictive_Model!$D$31,IF(C3496="Other",Predictive_Model!$D$32,0))+IF(D3496="Premium",Predictive_Model!$D$34,IF(D3496="Standard",Predictive_Model!$D$35,0))+IF(G3496="Asia",Predictive_Model!$D$37,IF(G3496="Europe",Predictive_Model!$D$38,IF(G3496="North America",Predictive_Model!$D$39,IF(G3496="Oceania",Predictive_Model!$D$40,IF(G3496="South America",Predictive_Model!$D$41,0)))))+IF(H3496="Laptop",Predictive_Model!$D$43,IF(H3496="Mobile",Predictive_Model!$D$44,IF(H3496="TV",Predictive_Model!$D$45,IF(H3496="Tablet",Predictive_Model!$D$46,0))))+IF(K3496="Crypto",Predictive_Model!$D$48,IF(K3496="Debit Card",Predictive_Model!$D$49,IF(K3496="Gift Card",Predictive_Model!$D$50,IF(K3496="PayPal",Predictive_Model!$D$51,0))))+IF(N3496="Comedy",Predictive_Model!$D$53,IF(N3496="Documentary",Predictive_Model!$D$54,IF(N3496="Drama",Predictive_Model!$D$55,IF(N3496="Horror",Predictive_Model!$D$56,IF(N3496="Romance",Predictive_Model!$D$57,IF(N3496="Sci-Fi",Predictive_Model!$D$58,0)))))))))</f>
        <v>0.9970177745728469</v>
      </c>
      <c r="V3496" s="3" t="str">
        <f t="shared" si="546"/>
        <v>Critical</v>
      </c>
      <c r="W3496" s="6">
        <f t="shared" si="547"/>
        <v>13.99</v>
      </c>
      <c r="X3496" s="3" t="str">
        <f t="shared" si="548"/>
        <v>Priority 2</v>
      </c>
      <c r="Y3496" s="3" t="str">
        <f t="shared" si="549"/>
        <v>OK</v>
      </c>
    </row>
    <row r="3497" spans="1:25" x14ac:dyDescent="0.25">
      <c r="A3497" s="3" t="str">
        <f>Raw_Data!A3497</f>
        <v>86b5d63b-5dd5-4d9b-907e-ef44a55e3c9e</v>
      </c>
      <c r="B3497" s="3">
        <f>Raw_Data!B3497</f>
        <v>55</v>
      </c>
      <c r="C3497" s="3" t="str">
        <f>Raw_Data!C3497</f>
        <v>Other</v>
      </c>
      <c r="D3497" s="3" t="str">
        <f>Raw_Data!D3497</f>
        <v>Basic</v>
      </c>
      <c r="E3497" s="3">
        <f>Raw_Data!E3497</f>
        <v>12.26</v>
      </c>
      <c r="F3497" s="3">
        <f>Raw_Data!F3497</f>
        <v>1</v>
      </c>
      <c r="G3497" s="3" t="str">
        <f>Raw_Data!G3497</f>
        <v>Oceania</v>
      </c>
      <c r="H3497" s="3" t="str">
        <f>Raw_Data!H3497</f>
        <v>Desktop</v>
      </c>
      <c r="I3497" s="3">
        <f>Raw_Data!I3497</f>
        <v>8.99</v>
      </c>
      <c r="J3497" s="3">
        <f>Raw_Data!J3497</f>
        <v>0</v>
      </c>
      <c r="K3497" s="3" t="str">
        <f>Raw_Data!K3497</f>
        <v>PayPal</v>
      </c>
      <c r="L3497" s="3">
        <f>Raw_Data!L3497</f>
        <v>1</v>
      </c>
      <c r="M3497" s="3">
        <f>Raw_Data!M3497</f>
        <v>6.13</v>
      </c>
      <c r="N3497" s="3" t="str">
        <f>Raw_Data!N3497</f>
        <v>Comedy</v>
      </c>
      <c r="O3497" s="3" t="str">
        <f t="shared" si="540"/>
        <v>55-70</v>
      </c>
      <c r="P3497" s="3" t="str">
        <f t="shared" si="541"/>
        <v>10-24h</v>
      </c>
      <c r="Q3497" s="3" t="str">
        <f t="shared" si="542"/>
        <v>0-7d</v>
      </c>
      <c r="R3497" s="3" t="str">
        <f t="shared" si="543"/>
        <v>Medium</v>
      </c>
      <c r="S3497" s="3" t="str">
        <f t="shared" si="544"/>
        <v>Low</v>
      </c>
      <c r="T3497" s="3" t="str">
        <f t="shared" si="545"/>
        <v>Active</v>
      </c>
      <c r="U3497" s="4">
        <f>1/(1+EXP(-(Predictive_Model!$B$5+((B3497-Predictive_Model!$B$20)/Predictive_Model!$C$20)*Predictive_Model!$D$20+((E3497-Predictive_Model!$B$21)/Predictive_Model!$C$21)*Predictive_Model!$D$21+((F3497-Predictive_Model!$B$22)/Predictive_Model!$C$22)*Predictive_Model!$D$22+((I3497-Predictive_Model!$B$23)/Predictive_Model!$C$23)*Predictive_Model!$D$23+((L3497-Predictive_Model!$B$24)/Predictive_Model!$C$24)*Predictive_Model!$D$24+((M3497-Predictive_Model!$B$25)/Predictive_Model!$C$25)*Predictive_Model!$D$25+IF(C3497="Male",Predictive_Model!$D$31,IF(C3497="Other",Predictive_Model!$D$32,0))+IF(D3497="Premium",Predictive_Model!$D$34,IF(D3497="Standard",Predictive_Model!$D$35,0))+IF(G3497="Asia",Predictive_Model!$D$37,IF(G3497="Europe",Predictive_Model!$D$38,IF(G3497="North America",Predictive_Model!$D$39,IF(G3497="Oceania",Predictive_Model!$D$40,IF(G3497="South America",Predictive_Model!$D$41,0)))))+IF(H3497="Laptop",Predictive_Model!$D$43,IF(H3497="Mobile",Predictive_Model!$D$44,IF(H3497="TV",Predictive_Model!$D$45,IF(H3497="Tablet",Predictive_Model!$D$46,0))))+IF(K3497="Crypto",Predictive_Model!$D$48,IF(K3497="Debit Card",Predictive_Model!$D$49,IF(K3497="Gift Card",Predictive_Model!$D$50,IF(K3497="PayPal",Predictive_Model!$D$51,0))))+IF(N3497="Comedy",Predictive_Model!$D$53,IF(N3497="Documentary",Predictive_Model!$D$54,IF(N3497="Drama",Predictive_Model!$D$55,IF(N3497="Horror",Predictive_Model!$D$56,IF(N3497="Romance",Predictive_Model!$D$57,IF(N3497="Sci-Fi",Predictive_Model!$D$58,0)))))))))</f>
        <v>6.8543396934822614E-5</v>
      </c>
      <c r="V3497" s="3" t="str">
        <f t="shared" si="546"/>
        <v>Low</v>
      </c>
      <c r="W3497" s="6">
        <f t="shared" si="547"/>
        <v>6.1620513844405536E-4</v>
      </c>
      <c r="X3497" s="3" t="str">
        <f t="shared" si="548"/>
        <v>Monitor</v>
      </c>
      <c r="Y3497" s="3" t="str">
        <f t="shared" si="549"/>
        <v>OK</v>
      </c>
    </row>
    <row r="3498" spans="1:25" x14ac:dyDescent="0.25">
      <c r="A3498" s="3" t="str">
        <f>Raw_Data!A3498</f>
        <v>15e35649-01d8-4a27-849b-6aab102fce77</v>
      </c>
      <c r="B3498" s="3">
        <f>Raw_Data!B3498</f>
        <v>56</v>
      </c>
      <c r="C3498" s="3" t="str">
        <f>Raw_Data!C3498</f>
        <v>Male</v>
      </c>
      <c r="D3498" s="3" t="str">
        <f>Raw_Data!D3498</f>
        <v>Standard</v>
      </c>
      <c r="E3498" s="3">
        <f>Raw_Data!E3498</f>
        <v>9.9700000000000006</v>
      </c>
      <c r="F3498" s="3">
        <f>Raw_Data!F3498</f>
        <v>10</v>
      </c>
      <c r="G3498" s="3" t="str">
        <f>Raw_Data!G3498</f>
        <v>Asia</v>
      </c>
      <c r="H3498" s="3" t="str">
        <f>Raw_Data!H3498</f>
        <v>Mobile</v>
      </c>
      <c r="I3498" s="3">
        <f>Raw_Data!I3498</f>
        <v>13.99</v>
      </c>
      <c r="J3498" s="3">
        <f>Raw_Data!J3498</f>
        <v>0</v>
      </c>
      <c r="K3498" s="3" t="str">
        <f>Raw_Data!K3498</f>
        <v>Credit Card</v>
      </c>
      <c r="L3498" s="3">
        <f>Raw_Data!L3498</f>
        <v>5</v>
      </c>
      <c r="M3498" s="3">
        <f>Raw_Data!M3498</f>
        <v>0.91</v>
      </c>
      <c r="N3498" s="3" t="str">
        <f>Raw_Data!N3498</f>
        <v>Action</v>
      </c>
      <c r="O3498" s="3" t="str">
        <f t="shared" si="540"/>
        <v>55-70</v>
      </c>
      <c r="P3498" s="3" t="str">
        <f t="shared" si="541"/>
        <v>&lt;10h</v>
      </c>
      <c r="Q3498" s="3" t="str">
        <f t="shared" si="542"/>
        <v>8-21d</v>
      </c>
      <c r="R3498" s="3" t="str">
        <f t="shared" si="543"/>
        <v>Medium</v>
      </c>
      <c r="S3498" s="3" t="str">
        <f t="shared" si="544"/>
        <v>Mid</v>
      </c>
      <c r="T3498" s="3" t="str">
        <f t="shared" si="545"/>
        <v>Active</v>
      </c>
      <c r="U3498" s="4">
        <f>1/(1+EXP(-(Predictive_Model!$B$5+((B3498-Predictive_Model!$B$20)/Predictive_Model!$C$20)*Predictive_Model!$D$20+((E3498-Predictive_Model!$B$21)/Predictive_Model!$C$21)*Predictive_Model!$D$21+((F3498-Predictive_Model!$B$22)/Predictive_Model!$C$22)*Predictive_Model!$D$22+((I3498-Predictive_Model!$B$23)/Predictive_Model!$C$23)*Predictive_Model!$D$23+((L3498-Predictive_Model!$B$24)/Predictive_Model!$C$24)*Predictive_Model!$D$24+((M3498-Predictive_Model!$B$25)/Predictive_Model!$C$25)*Predictive_Model!$D$25+IF(C3498="Male",Predictive_Model!$D$31,IF(C3498="Other",Predictive_Model!$D$32,0))+IF(D3498="Premium",Predictive_Model!$D$34,IF(D3498="Standard",Predictive_Model!$D$35,0))+IF(G3498="Asia",Predictive_Model!$D$37,IF(G3498="Europe",Predictive_Model!$D$38,IF(G3498="North America",Predictive_Model!$D$39,IF(G3498="Oceania",Predictive_Model!$D$40,IF(G3498="South America",Predictive_Model!$D$41,0)))))+IF(H3498="Laptop",Predictive_Model!$D$43,IF(H3498="Mobile",Predictive_Model!$D$44,IF(H3498="TV",Predictive_Model!$D$45,IF(H3498="Tablet",Predictive_Model!$D$46,0))))+IF(K3498="Crypto",Predictive_Model!$D$48,IF(K3498="Debit Card",Predictive_Model!$D$49,IF(K3498="Gift Card",Predictive_Model!$D$50,IF(K3498="PayPal",Predictive_Model!$D$51,0))))+IF(N3498="Comedy",Predictive_Model!$D$53,IF(N3498="Documentary",Predictive_Model!$D$54,IF(N3498="Drama",Predictive_Model!$D$55,IF(N3498="Horror",Predictive_Model!$D$56,IF(N3498="Romance",Predictive_Model!$D$57,IF(N3498="Sci-Fi",Predictive_Model!$D$58,0)))))))))</f>
        <v>0.16702659115552096</v>
      </c>
      <c r="V3498" s="3" t="str">
        <f t="shared" si="546"/>
        <v>Low</v>
      </c>
      <c r="W3498" s="6">
        <f t="shared" si="547"/>
        <v>2.3367020102657383</v>
      </c>
      <c r="X3498" s="3" t="str">
        <f t="shared" si="548"/>
        <v>Monitor</v>
      </c>
      <c r="Y3498" s="3" t="str">
        <f t="shared" si="549"/>
        <v>OK</v>
      </c>
    </row>
    <row r="3499" spans="1:25" x14ac:dyDescent="0.25">
      <c r="A3499" s="3" t="str">
        <f>Raw_Data!A3499</f>
        <v>5bf04dcf-b209-4833-a2b7-be6c11aa6a41</v>
      </c>
      <c r="B3499" s="3">
        <f>Raw_Data!B3499</f>
        <v>38</v>
      </c>
      <c r="C3499" s="3" t="str">
        <f>Raw_Data!C3499</f>
        <v>Female</v>
      </c>
      <c r="D3499" s="3" t="str">
        <f>Raw_Data!D3499</f>
        <v>Standard</v>
      </c>
      <c r="E3499" s="3">
        <f>Raw_Data!E3499</f>
        <v>2.44</v>
      </c>
      <c r="F3499" s="3">
        <f>Raw_Data!F3499</f>
        <v>11</v>
      </c>
      <c r="G3499" s="3" t="str">
        <f>Raw_Data!G3499</f>
        <v>Oceania</v>
      </c>
      <c r="H3499" s="3" t="str">
        <f>Raw_Data!H3499</f>
        <v>Laptop</v>
      </c>
      <c r="I3499" s="3">
        <f>Raw_Data!I3499</f>
        <v>13.99</v>
      </c>
      <c r="J3499" s="3">
        <f>Raw_Data!J3499</f>
        <v>1</v>
      </c>
      <c r="K3499" s="3" t="str">
        <f>Raw_Data!K3499</f>
        <v>Gift Card</v>
      </c>
      <c r="L3499" s="3">
        <f>Raw_Data!L3499</f>
        <v>5</v>
      </c>
      <c r="M3499" s="3">
        <f>Raw_Data!M3499</f>
        <v>0.2</v>
      </c>
      <c r="N3499" s="3" t="str">
        <f>Raw_Data!N3499</f>
        <v>Documentary</v>
      </c>
      <c r="O3499" s="3" t="str">
        <f t="shared" si="540"/>
        <v>35-44</v>
      </c>
      <c r="P3499" s="3" t="str">
        <f t="shared" si="541"/>
        <v>&lt;10h</v>
      </c>
      <c r="Q3499" s="3" t="str">
        <f t="shared" si="542"/>
        <v>8-21d</v>
      </c>
      <c r="R3499" s="3" t="str">
        <f t="shared" si="543"/>
        <v>Medium</v>
      </c>
      <c r="S3499" s="3" t="str">
        <f t="shared" si="544"/>
        <v>Mid</v>
      </c>
      <c r="T3499" s="3" t="str">
        <f t="shared" si="545"/>
        <v>Churned</v>
      </c>
      <c r="U3499" s="4">
        <f>1/(1+EXP(-(Predictive_Model!$B$5+((B3499-Predictive_Model!$B$20)/Predictive_Model!$C$20)*Predictive_Model!$D$20+((E3499-Predictive_Model!$B$21)/Predictive_Model!$C$21)*Predictive_Model!$D$21+((F3499-Predictive_Model!$B$22)/Predictive_Model!$C$22)*Predictive_Model!$D$22+((I3499-Predictive_Model!$B$23)/Predictive_Model!$C$23)*Predictive_Model!$D$23+((L3499-Predictive_Model!$B$24)/Predictive_Model!$C$24)*Predictive_Model!$D$24+((M3499-Predictive_Model!$B$25)/Predictive_Model!$C$25)*Predictive_Model!$D$25+IF(C3499="Male",Predictive_Model!$D$31,IF(C3499="Other",Predictive_Model!$D$32,0))+IF(D3499="Premium",Predictive_Model!$D$34,IF(D3499="Standard",Predictive_Model!$D$35,0))+IF(G3499="Asia",Predictive_Model!$D$37,IF(G3499="Europe",Predictive_Model!$D$38,IF(G3499="North America",Predictive_Model!$D$39,IF(G3499="Oceania",Predictive_Model!$D$40,IF(G3499="South America",Predictive_Model!$D$41,0)))))+IF(H3499="Laptop",Predictive_Model!$D$43,IF(H3499="Mobile",Predictive_Model!$D$44,IF(H3499="TV",Predictive_Model!$D$45,IF(H3499="Tablet",Predictive_Model!$D$46,0))))+IF(K3499="Crypto",Predictive_Model!$D$48,IF(K3499="Debit Card",Predictive_Model!$D$49,IF(K3499="Gift Card",Predictive_Model!$D$50,IF(K3499="PayPal",Predictive_Model!$D$51,0))))+IF(N3499="Comedy",Predictive_Model!$D$53,IF(N3499="Documentary",Predictive_Model!$D$54,IF(N3499="Drama",Predictive_Model!$D$55,IF(N3499="Horror",Predictive_Model!$D$56,IF(N3499="Romance",Predictive_Model!$D$57,IF(N3499="Sci-Fi",Predictive_Model!$D$58,0)))))))))</f>
        <v>0.77632765716808916</v>
      </c>
      <c r="V3499" s="3" t="str">
        <f t="shared" si="546"/>
        <v>Critical</v>
      </c>
      <c r="W3499" s="6">
        <f t="shared" si="547"/>
        <v>13.99</v>
      </c>
      <c r="X3499" s="3" t="str">
        <f t="shared" si="548"/>
        <v>Priority 2</v>
      </c>
      <c r="Y3499" s="3" t="str">
        <f t="shared" si="549"/>
        <v>OK</v>
      </c>
    </row>
    <row r="3500" spans="1:25" x14ac:dyDescent="0.25">
      <c r="A3500" s="3" t="str">
        <f>Raw_Data!A3500</f>
        <v>3cf947ab-e2d5-43cf-8dee-e8b8566d5dee</v>
      </c>
      <c r="B3500" s="3">
        <f>Raw_Data!B3500</f>
        <v>56</v>
      </c>
      <c r="C3500" s="3" t="str">
        <f>Raw_Data!C3500</f>
        <v>Other</v>
      </c>
      <c r="D3500" s="3" t="str">
        <f>Raw_Data!D3500</f>
        <v>Premium</v>
      </c>
      <c r="E3500" s="3">
        <f>Raw_Data!E3500</f>
        <v>18.149999999999999</v>
      </c>
      <c r="F3500" s="3">
        <f>Raw_Data!F3500</f>
        <v>40</v>
      </c>
      <c r="G3500" s="3" t="str">
        <f>Raw_Data!G3500</f>
        <v>North America</v>
      </c>
      <c r="H3500" s="3" t="str">
        <f>Raw_Data!H3500</f>
        <v>Mobile</v>
      </c>
      <c r="I3500" s="3">
        <f>Raw_Data!I3500</f>
        <v>17.989999999999998</v>
      </c>
      <c r="J3500" s="3">
        <f>Raw_Data!J3500</f>
        <v>0</v>
      </c>
      <c r="K3500" s="3" t="str">
        <f>Raw_Data!K3500</f>
        <v>PayPal</v>
      </c>
      <c r="L3500" s="3">
        <f>Raw_Data!L3500</f>
        <v>4</v>
      </c>
      <c r="M3500" s="3">
        <f>Raw_Data!M3500</f>
        <v>0.44</v>
      </c>
      <c r="N3500" s="3" t="str">
        <f>Raw_Data!N3500</f>
        <v>Drama</v>
      </c>
      <c r="O3500" s="3" t="str">
        <f t="shared" si="540"/>
        <v>55-70</v>
      </c>
      <c r="P3500" s="3" t="str">
        <f t="shared" si="541"/>
        <v>10-24h</v>
      </c>
      <c r="Q3500" s="3" t="str">
        <f t="shared" si="542"/>
        <v>22-45d</v>
      </c>
      <c r="R3500" s="3" t="str">
        <f t="shared" si="543"/>
        <v>Medium</v>
      </c>
      <c r="S3500" s="3" t="str">
        <f t="shared" si="544"/>
        <v>High</v>
      </c>
      <c r="T3500" s="3" t="str">
        <f t="shared" si="545"/>
        <v>Active</v>
      </c>
      <c r="U3500" s="4">
        <f>1/(1+EXP(-(Predictive_Model!$B$5+((B3500-Predictive_Model!$B$20)/Predictive_Model!$C$20)*Predictive_Model!$D$20+((E3500-Predictive_Model!$B$21)/Predictive_Model!$C$21)*Predictive_Model!$D$21+((F3500-Predictive_Model!$B$22)/Predictive_Model!$C$22)*Predictive_Model!$D$22+((I3500-Predictive_Model!$B$23)/Predictive_Model!$C$23)*Predictive_Model!$D$23+((L3500-Predictive_Model!$B$24)/Predictive_Model!$C$24)*Predictive_Model!$D$24+((M3500-Predictive_Model!$B$25)/Predictive_Model!$C$25)*Predictive_Model!$D$25+IF(C3500="Male",Predictive_Model!$D$31,IF(C3500="Other",Predictive_Model!$D$32,0))+IF(D3500="Premium",Predictive_Model!$D$34,IF(D3500="Standard",Predictive_Model!$D$35,0))+IF(G3500="Asia",Predictive_Model!$D$37,IF(G3500="Europe",Predictive_Model!$D$38,IF(G3500="North America",Predictive_Model!$D$39,IF(G3500="Oceania",Predictive_Model!$D$40,IF(G3500="South America",Predictive_Model!$D$41,0)))))+IF(H3500="Laptop",Predictive_Model!$D$43,IF(H3500="Mobile",Predictive_Model!$D$44,IF(H3500="TV",Predictive_Model!$D$45,IF(H3500="Tablet",Predictive_Model!$D$46,0))))+IF(K3500="Crypto",Predictive_Model!$D$48,IF(K3500="Debit Card",Predictive_Model!$D$49,IF(K3500="Gift Card",Predictive_Model!$D$50,IF(K3500="PayPal",Predictive_Model!$D$51,0))))+IF(N3500="Comedy",Predictive_Model!$D$53,IF(N3500="Documentary",Predictive_Model!$D$54,IF(N3500="Drama",Predictive_Model!$D$55,IF(N3500="Horror",Predictive_Model!$D$56,IF(N3500="Romance",Predictive_Model!$D$57,IF(N3500="Sci-Fi",Predictive_Model!$D$58,0)))))))))</f>
        <v>0.41979185244880285</v>
      </c>
      <c r="V3500" s="3" t="str">
        <f t="shared" si="546"/>
        <v>Medium</v>
      </c>
      <c r="W3500" s="6">
        <f t="shared" si="547"/>
        <v>7.5520554255539629</v>
      </c>
      <c r="X3500" s="3" t="str">
        <f t="shared" si="548"/>
        <v>Monitor</v>
      </c>
      <c r="Y3500" s="3" t="str">
        <f t="shared" si="549"/>
        <v>OK</v>
      </c>
    </row>
    <row r="3501" spans="1:25" x14ac:dyDescent="0.25">
      <c r="A3501" s="3" t="str">
        <f>Raw_Data!A3501</f>
        <v>3a5fcf0b-57a7-4e8d-8afd-7bcf84b8adc5</v>
      </c>
      <c r="B3501" s="3">
        <f>Raw_Data!B3501</f>
        <v>63</v>
      </c>
      <c r="C3501" s="3" t="str">
        <f>Raw_Data!C3501</f>
        <v>Female</v>
      </c>
      <c r="D3501" s="3" t="str">
        <f>Raw_Data!D3501</f>
        <v>Standard</v>
      </c>
      <c r="E3501" s="3">
        <f>Raw_Data!E3501</f>
        <v>32.06</v>
      </c>
      <c r="F3501" s="3">
        <f>Raw_Data!F3501</f>
        <v>24</v>
      </c>
      <c r="G3501" s="3" t="str">
        <f>Raw_Data!G3501</f>
        <v>Europe</v>
      </c>
      <c r="H3501" s="3" t="str">
        <f>Raw_Data!H3501</f>
        <v>Desktop</v>
      </c>
      <c r="I3501" s="3">
        <f>Raw_Data!I3501</f>
        <v>13.99</v>
      </c>
      <c r="J3501" s="3">
        <f>Raw_Data!J3501</f>
        <v>0</v>
      </c>
      <c r="K3501" s="3" t="str">
        <f>Raw_Data!K3501</f>
        <v>Debit Card</v>
      </c>
      <c r="L3501" s="3">
        <f>Raw_Data!L3501</f>
        <v>3</v>
      </c>
      <c r="M3501" s="3">
        <f>Raw_Data!M3501</f>
        <v>1.28</v>
      </c>
      <c r="N3501" s="3" t="str">
        <f>Raw_Data!N3501</f>
        <v>Documentary</v>
      </c>
      <c r="O3501" s="3" t="str">
        <f t="shared" si="540"/>
        <v>55-70</v>
      </c>
      <c r="P3501" s="3" t="str">
        <f t="shared" si="541"/>
        <v>25-49h</v>
      </c>
      <c r="Q3501" s="3" t="str">
        <f t="shared" si="542"/>
        <v>22-45d</v>
      </c>
      <c r="R3501" s="3" t="str">
        <f t="shared" si="543"/>
        <v>Medium</v>
      </c>
      <c r="S3501" s="3" t="str">
        <f t="shared" si="544"/>
        <v>Mid</v>
      </c>
      <c r="T3501" s="3" t="str">
        <f t="shared" si="545"/>
        <v>Active</v>
      </c>
      <c r="U3501" s="4">
        <f>1/(1+EXP(-(Predictive_Model!$B$5+((B3501-Predictive_Model!$B$20)/Predictive_Model!$C$20)*Predictive_Model!$D$20+((E3501-Predictive_Model!$B$21)/Predictive_Model!$C$21)*Predictive_Model!$D$21+((F3501-Predictive_Model!$B$22)/Predictive_Model!$C$22)*Predictive_Model!$D$22+((I3501-Predictive_Model!$B$23)/Predictive_Model!$C$23)*Predictive_Model!$D$23+((L3501-Predictive_Model!$B$24)/Predictive_Model!$C$24)*Predictive_Model!$D$24+((M3501-Predictive_Model!$B$25)/Predictive_Model!$C$25)*Predictive_Model!$D$25+IF(C3501="Male",Predictive_Model!$D$31,IF(C3501="Other",Predictive_Model!$D$32,0))+IF(D3501="Premium",Predictive_Model!$D$34,IF(D3501="Standard",Predictive_Model!$D$35,0))+IF(G3501="Asia",Predictive_Model!$D$37,IF(G3501="Europe",Predictive_Model!$D$38,IF(G3501="North America",Predictive_Model!$D$39,IF(G3501="Oceania",Predictive_Model!$D$40,IF(G3501="South America",Predictive_Model!$D$41,0)))))+IF(H3501="Laptop",Predictive_Model!$D$43,IF(H3501="Mobile",Predictive_Model!$D$44,IF(H3501="TV",Predictive_Model!$D$45,IF(H3501="Tablet",Predictive_Model!$D$46,0))))+IF(K3501="Crypto",Predictive_Model!$D$48,IF(K3501="Debit Card",Predictive_Model!$D$49,IF(K3501="Gift Card",Predictive_Model!$D$50,IF(K3501="PayPal",Predictive_Model!$D$51,0))))+IF(N3501="Comedy",Predictive_Model!$D$53,IF(N3501="Documentary",Predictive_Model!$D$54,IF(N3501="Drama",Predictive_Model!$D$55,IF(N3501="Horror",Predictive_Model!$D$56,IF(N3501="Romance",Predictive_Model!$D$57,IF(N3501="Sci-Fi",Predictive_Model!$D$58,0)))))))))</f>
        <v>6.0386142160212509E-4</v>
      </c>
      <c r="V3501" s="3" t="str">
        <f t="shared" si="546"/>
        <v>Low</v>
      </c>
      <c r="W3501" s="6">
        <f t="shared" si="547"/>
        <v>8.4480212882137307E-3</v>
      </c>
      <c r="X3501" s="3" t="str">
        <f t="shared" si="548"/>
        <v>Monitor</v>
      </c>
      <c r="Y3501" s="3" t="str">
        <f t="shared" si="549"/>
        <v>OK</v>
      </c>
    </row>
    <row r="3502" spans="1:25" x14ac:dyDescent="0.25">
      <c r="A3502" s="3" t="str">
        <f>Raw_Data!A3502</f>
        <v>61ae1e60-0d02-409b-b105-b64c3f2ecf90</v>
      </c>
      <c r="B3502" s="3">
        <f>Raw_Data!B3502</f>
        <v>38</v>
      </c>
      <c r="C3502" s="3" t="str">
        <f>Raw_Data!C3502</f>
        <v>Male</v>
      </c>
      <c r="D3502" s="3" t="str">
        <f>Raw_Data!D3502</f>
        <v>Premium</v>
      </c>
      <c r="E3502" s="3">
        <f>Raw_Data!E3502</f>
        <v>5.89</v>
      </c>
      <c r="F3502" s="3">
        <f>Raw_Data!F3502</f>
        <v>2</v>
      </c>
      <c r="G3502" s="3" t="str">
        <f>Raw_Data!G3502</f>
        <v>Europe</v>
      </c>
      <c r="H3502" s="3" t="str">
        <f>Raw_Data!H3502</f>
        <v>Desktop</v>
      </c>
      <c r="I3502" s="3">
        <f>Raw_Data!I3502</f>
        <v>17.989999999999998</v>
      </c>
      <c r="J3502" s="3">
        <f>Raw_Data!J3502</f>
        <v>0</v>
      </c>
      <c r="K3502" s="3" t="str">
        <f>Raw_Data!K3502</f>
        <v>Crypto</v>
      </c>
      <c r="L3502" s="3">
        <f>Raw_Data!L3502</f>
        <v>1</v>
      </c>
      <c r="M3502" s="3">
        <f>Raw_Data!M3502</f>
        <v>1.96</v>
      </c>
      <c r="N3502" s="3" t="str">
        <f>Raw_Data!N3502</f>
        <v>Romance</v>
      </c>
      <c r="O3502" s="3" t="str">
        <f t="shared" si="540"/>
        <v>35-44</v>
      </c>
      <c r="P3502" s="3" t="str">
        <f t="shared" si="541"/>
        <v>&lt;10h</v>
      </c>
      <c r="Q3502" s="3" t="str">
        <f t="shared" si="542"/>
        <v>0-7d</v>
      </c>
      <c r="R3502" s="3" t="str">
        <f t="shared" si="543"/>
        <v>Medium</v>
      </c>
      <c r="S3502" s="3" t="str">
        <f t="shared" si="544"/>
        <v>High</v>
      </c>
      <c r="T3502" s="3" t="str">
        <f t="shared" si="545"/>
        <v>Active</v>
      </c>
      <c r="U3502" s="4">
        <f>1/(1+EXP(-(Predictive_Model!$B$5+((B3502-Predictive_Model!$B$20)/Predictive_Model!$C$20)*Predictive_Model!$D$20+((E3502-Predictive_Model!$B$21)/Predictive_Model!$C$21)*Predictive_Model!$D$21+((F3502-Predictive_Model!$B$22)/Predictive_Model!$C$22)*Predictive_Model!$D$22+((I3502-Predictive_Model!$B$23)/Predictive_Model!$C$23)*Predictive_Model!$D$23+((L3502-Predictive_Model!$B$24)/Predictive_Model!$C$24)*Predictive_Model!$D$24+((M3502-Predictive_Model!$B$25)/Predictive_Model!$C$25)*Predictive_Model!$D$25+IF(C3502="Male",Predictive_Model!$D$31,IF(C3502="Other",Predictive_Model!$D$32,0))+IF(D3502="Premium",Predictive_Model!$D$34,IF(D3502="Standard",Predictive_Model!$D$35,0))+IF(G3502="Asia",Predictive_Model!$D$37,IF(G3502="Europe",Predictive_Model!$D$38,IF(G3502="North America",Predictive_Model!$D$39,IF(G3502="Oceania",Predictive_Model!$D$40,IF(G3502="South America",Predictive_Model!$D$41,0)))))+IF(H3502="Laptop",Predictive_Model!$D$43,IF(H3502="Mobile",Predictive_Model!$D$44,IF(H3502="TV",Predictive_Model!$D$45,IF(H3502="Tablet",Predictive_Model!$D$46,0))))+IF(K3502="Crypto",Predictive_Model!$D$48,IF(K3502="Debit Card",Predictive_Model!$D$49,IF(K3502="Gift Card",Predictive_Model!$D$50,IF(K3502="PayPal",Predictive_Model!$D$51,0))))+IF(N3502="Comedy",Predictive_Model!$D$53,IF(N3502="Documentary",Predictive_Model!$D$54,IF(N3502="Drama",Predictive_Model!$D$55,IF(N3502="Horror",Predictive_Model!$D$56,IF(N3502="Romance",Predictive_Model!$D$57,IF(N3502="Sci-Fi",Predictive_Model!$D$58,0)))))))))</f>
        <v>3.3739095115067584E-2</v>
      </c>
      <c r="V3502" s="3" t="str">
        <f t="shared" si="546"/>
        <v>Low</v>
      </c>
      <c r="W3502" s="6">
        <f t="shared" si="547"/>
        <v>0.60696632112006577</v>
      </c>
      <c r="X3502" s="3" t="str">
        <f t="shared" si="548"/>
        <v>Monitor</v>
      </c>
      <c r="Y3502" s="3" t="str">
        <f t="shared" si="549"/>
        <v>OK</v>
      </c>
    </row>
    <row r="3503" spans="1:25" x14ac:dyDescent="0.25">
      <c r="A3503" s="3" t="str">
        <f>Raw_Data!A3503</f>
        <v>884c5fad-a79e-457f-be31-813997b37cf6</v>
      </c>
      <c r="B3503" s="3">
        <f>Raw_Data!B3503</f>
        <v>34</v>
      </c>
      <c r="C3503" s="3" t="str">
        <f>Raw_Data!C3503</f>
        <v>Male</v>
      </c>
      <c r="D3503" s="3" t="str">
        <f>Raw_Data!D3503</f>
        <v>Basic</v>
      </c>
      <c r="E3503" s="3">
        <f>Raw_Data!E3503</f>
        <v>8.25</v>
      </c>
      <c r="F3503" s="3">
        <f>Raw_Data!F3503</f>
        <v>27</v>
      </c>
      <c r="G3503" s="3" t="str">
        <f>Raw_Data!G3503</f>
        <v>Europe</v>
      </c>
      <c r="H3503" s="3" t="str">
        <f>Raw_Data!H3503</f>
        <v>Tablet</v>
      </c>
      <c r="I3503" s="3">
        <f>Raw_Data!I3503</f>
        <v>8.99</v>
      </c>
      <c r="J3503" s="3">
        <f>Raw_Data!J3503</f>
        <v>0</v>
      </c>
      <c r="K3503" s="3" t="str">
        <f>Raw_Data!K3503</f>
        <v>Credit Card</v>
      </c>
      <c r="L3503" s="3">
        <f>Raw_Data!L3503</f>
        <v>5</v>
      </c>
      <c r="M3503" s="3">
        <f>Raw_Data!M3503</f>
        <v>0.28999999999999998</v>
      </c>
      <c r="N3503" s="3" t="str">
        <f>Raw_Data!N3503</f>
        <v>Comedy</v>
      </c>
      <c r="O3503" s="3" t="str">
        <f t="shared" si="540"/>
        <v>25-34</v>
      </c>
      <c r="P3503" s="3" t="str">
        <f t="shared" si="541"/>
        <v>&lt;10h</v>
      </c>
      <c r="Q3503" s="3" t="str">
        <f t="shared" si="542"/>
        <v>22-45d</v>
      </c>
      <c r="R3503" s="3" t="str">
        <f t="shared" si="543"/>
        <v>Medium</v>
      </c>
      <c r="S3503" s="3" t="str">
        <f t="shared" si="544"/>
        <v>Low</v>
      </c>
      <c r="T3503" s="3" t="str">
        <f t="shared" si="545"/>
        <v>Active</v>
      </c>
      <c r="U3503" s="4">
        <f>1/(1+EXP(-(Predictive_Model!$B$5+((B3503-Predictive_Model!$B$20)/Predictive_Model!$C$20)*Predictive_Model!$D$20+((E3503-Predictive_Model!$B$21)/Predictive_Model!$C$21)*Predictive_Model!$D$21+((F3503-Predictive_Model!$B$22)/Predictive_Model!$C$22)*Predictive_Model!$D$22+((I3503-Predictive_Model!$B$23)/Predictive_Model!$C$23)*Predictive_Model!$D$23+((L3503-Predictive_Model!$B$24)/Predictive_Model!$C$24)*Predictive_Model!$D$24+((M3503-Predictive_Model!$B$25)/Predictive_Model!$C$25)*Predictive_Model!$D$25+IF(C3503="Male",Predictive_Model!$D$31,IF(C3503="Other",Predictive_Model!$D$32,0))+IF(D3503="Premium",Predictive_Model!$D$34,IF(D3503="Standard",Predictive_Model!$D$35,0))+IF(G3503="Asia",Predictive_Model!$D$37,IF(G3503="Europe",Predictive_Model!$D$38,IF(G3503="North America",Predictive_Model!$D$39,IF(G3503="Oceania",Predictive_Model!$D$40,IF(G3503="South America",Predictive_Model!$D$41,0)))))+IF(H3503="Laptop",Predictive_Model!$D$43,IF(H3503="Mobile",Predictive_Model!$D$44,IF(H3503="TV",Predictive_Model!$D$45,IF(H3503="Tablet",Predictive_Model!$D$46,0))))+IF(K3503="Crypto",Predictive_Model!$D$48,IF(K3503="Debit Card",Predictive_Model!$D$49,IF(K3503="Gift Card",Predictive_Model!$D$50,IF(K3503="PayPal",Predictive_Model!$D$51,0))))+IF(N3503="Comedy",Predictive_Model!$D$53,IF(N3503="Documentary",Predictive_Model!$D$54,IF(N3503="Drama",Predictive_Model!$D$55,IF(N3503="Horror",Predictive_Model!$D$56,IF(N3503="Romance",Predictive_Model!$D$57,IF(N3503="Sci-Fi",Predictive_Model!$D$58,0)))))))))</f>
        <v>0.96487487431424335</v>
      </c>
      <c r="V3503" s="3" t="str">
        <f t="shared" si="546"/>
        <v>Critical</v>
      </c>
      <c r="W3503" s="6">
        <f t="shared" si="547"/>
        <v>8.6742251200850475</v>
      </c>
      <c r="X3503" s="3" t="str">
        <f t="shared" si="548"/>
        <v>Priority 2</v>
      </c>
      <c r="Y3503" s="3" t="str">
        <f t="shared" si="549"/>
        <v>OK</v>
      </c>
    </row>
    <row r="3504" spans="1:25" x14ac:dyDescent="0.25">
      <c r="A3504" s="3" t="str">
        <f>Raw_Data!A3504</f>
        <v>3414e470-95a7-4043-b8ce-b7c876fa0969</v>
      </c>
      <c r="B3504" s="3">
        <f>Raw_Data!B3504</f>
        <v>33</v>
      </c>
      <c r="C3504" s="3" t="str">
        <f>Raw_Data!C3504</f>
        <v>Male</v>
      </c>
      <c r="D3504" s="3" t="str">
        <f>Raw_Data!D3504</f>
        <v>Premium</v>
      </c>
      <c r="E3504" s="3">
        <f>Raw_Data!E3504</f>
        <v>1.42</v>
      </c>
      <c r="F3504" s="3">
        <f>Raw_Data!F3504</f>
        <v>50</v>
      </c>
      <c r="G3504" s="3" t="str">
        <f>Raw_Data!G3504</f>
        <v>Asia</v>
      </c>
      <c r="H3504" s="3" t="str">
        <f>Raw_Data!H3504</f>
        <v>Mobile</v>
      </c>
      <c r="I3504" s="3">
        <f>Raw_Data!I3504</f>
        <v>17.989999999999998</v>
      </c>
      <c r="J3504" s="3">
        <f>Raw_Data!J3504</f>
        <v>1</v>
      </c>
      <c r="K3504" s="3" t="str">
        <f>Raw_Data!K3504</f>
        <v>Gift Card</v>
      </c>
      <c r="L3504" s="3">
        <f>Raw_Data!L3504</f>
        <v>3</v>
      </c>
      <c r="M3504" s="3">
        <f>Raw_Data!M3504</f>
        <v>0.03</v>
      </c>
      <c r="N3504" s="3" t="str">
        <f>Raw_Data!N3504</f>
        <v>Comedy</v>
      </c>
      <c r="O3504" s="3" t="str">
        <f t="shared" si="540"/>
        <v>25-34</v>
      </c>
      <c r="P3504" s="3" t="str">
        <f t="shared" si="541"/>
        <v>&lt;10h</v>
      </c>
      <c r="Q3504" s="3" t="str">
        <f t="shared" si="542"/>
        <v>46-60d</v>
      </c>
      <c r="R3504" s="3" t="str">
        <f t="shared" si="543"/>
        <v>Low</v>
      </c>
      <c r="S3504" s="3" t="str">
        <f t="shared" si="544"/>
        <v>High</v>
      </c>
      <c r="T3504" s="3" t="str">
        <f t="shared" si="545"/>
        <v>Churned</v>
      </c>
      <c r="U3504" s="4">
        <f>1/(1+EXP(-(Predictive_Model!$B$5+((B3504-Predictive_Model!$B$20)/Predictive_Model!$C$20)*Predictive_Model!$D$20+((E3504-Predictive_Model!$B$21)/Predictive_Model!$C$21)*Predictive_Model!$D$21+((F3504-Predictive_Model!$B$22)/Predictive_Model!$C$22)*Predictive_Model!$D$22+((I3504-Predictive_Model!$B$23)/Predictive_Model!$C$23)*Predictive_Model!$D$23+((L3504-Predictive_Model!$B$24)/Predictive_Model!$C$24)*Predictive_Model!$D$24+((M3504-Predictive_Model!$B$25)/Predictive_Model!$C$25)*Predictive_Model!$D$25+IF(C3504="Male",Predictive_Model!$D$31,IF(C3504="Other",Predictive_Model!$D$32,0))+IF(D3504="Premium",Predictive_Model!$D$34,IF(D3504="Standard",Predictive_Model!$D$35,0))+IF(G3504="Asia",Predictive_Model!$D$37,IF(G3504="Europe",Predictive_Model!$D$38,IF(G3504="North America",Predictive_Model!$D$39,IF(G3504="Oceania",Predictive_Model!$D$40,IF(G3504="South America",Predictive_Model!$D$41,0)))))+IF(H3504="Laptop",Predictive_Model!$D$43,IF(H3504="Mobile",Predictive_Model!$D$44,IF(H3504="TV",Predictive_Model!$D$45,IF(H3504="Tablet",Predictive_Model!$D$46,0))))+IF(K3504="Crypto",Predictive_Model!$D$48,IF(K3504="Debit Card",Predictive_Model!$D$49,IF(K3504="Gift Card",Predictive_Model!$D$50,IF(K3504="PayPal",Predictive_Model!$D$51,0))))+IF(N3504="Comedy",Predictive_Model!$D$53,IF(N3504="Documentary",Predictive_Model!$D$54,IF(N3504="Drama",Predictive_Model!$D$55,IF(N3504="Horror",Predictive_Model!$D$56,IF(N3504="Romance",Predictive_Model!$D$57,IF(N3504="Sci-Fi",Predictive_Model!$D$58,0)))))))))</f>
        <v>0.999663947230093</v>
      </c>
      <c r="V3504" s="3" t="str">
        <f t="shared" si="546"/>
        <v>Critical</v>
      </c>
      <c r="W3504" s="6">
        <f t="shared" si="547"/>
        <v>17.989999999999998</v>
      </c>
      <c r="X3504" s="3" t="str">
        <f t="shared" si="548"/>
        <v>Priority 1</v>
      </c>
      <c r="Y3504" s="3" t="str">
        <f t="shared" si="549"/>
        <v>OK</v>
      </c>
    </row>
    <row r="3505" spans="1:25" x14ac:dyDescent="0.25">
      <c r="A3505" s="3" t="str">
        <f>Raw_Data!A3505</f>
        <v>2a4f3f62-fb1c-4854-b2d0-8078586f0eff</v>
      </c>
      <c r="B3505" s="3">
        <f>Raw_Data!B3505</f>
        <v>43</v>
      </c>
      <c r="C3505" s="3" t="str">
        <f>Raw_Data!C3505</f>
        <v>Male</v>
      </c>
      <c r="D3505" s="3" t="str">
        <f>Raw_Data!D3505</f>
        <v>Standard</v>
      </c>
      <c r="E3505" s="3">
        <f>Raw_Data!E3505</f>
        <v>12.79</v>
      </c>
      <c r="F3505" s="3">
        <f>Raw_Data!F3505</f>
        <v>36</v>
      </c>
      <c r="G3505" s="3" t="str">
        <f>Raw_Data!G3505</f>
        <v>Africa</v>
      </c>
      <c r="H3505" s="3" t="str">
        <f>Raw_Data!H3505</f>
        <v>Tablet</v>
      </c>
      <c r="I3505" s="3">
        <f>Raw_Data!I3505</f>
        <v>13.99</v>
      </c>
      <c r="J3505" s="3">
        <f>Raw_Data!J3505</f>
        <v>0</v>
      </c>
      <c r="K3505" s="3" t="str">
        <f>Raw_Data!K3505</f>
        <v>Credit Card</v>
      </c>
      <c r="L3505" s="3">
        <f>Raw_Data!L3505</f>
        <v>5</v>
      </c>
      <c r="M3505" s="3">
        <f>Raw_Data!M3505</f>
        <v>0.35</v>
      </c>
      <c r="N3505" s="3" t="str">
        <f>Raw_Data!N3505</f>
        <v>Documentary</v>
      </c>
      <c r="O3505" s="3" t="str">
        <f t="shared" si="540"/>
        <v>35-44</v>
      </c>
      <c r="P3505" s="3" t="str">
        <f t="shared" si="541"/>
        <v>10-24h</v>
      </c>
      <c r="Q3505" s="3" t="str">
        <f t="shared" si="542"/>
        <v>22-45d</v>
      </c>
      <c r="R3505" s="3" t="str">
        <f t="shared" si="543"/>
        <v>Medium</v>
      </c>
      <c r="S3505" s="3" t="str">
        <f t="shared" si="544"/>
        <v>Mid</v>
      </c>
      <c r="T3505" s="3" t="str">
        <f t="shared" si="545"/>
        <v>Active</v>
      </c>
      <c r="U3505" s="4">
        <f>1/(1+EXP(-(Predictive_Model!$B$5+((B3505-Predictive_Model!$B$20)/Predictive_Model!$C$20)*Predictive_Model!$D$20+((E3505-Predictive_Model!$B$21)/Predictive_Model!$C$21)*Predictive_Model!$D$21+((F3505-Predictive_Model!$B$22)/Predictive_Model!$C$22)*Predictive_Model!$D$22+((I3505-Predictive_Model!$B$23)/Predictive_Model!$C$23)*Predictive_Model!$D$23+((L3505-Predictive_Model!$B$24)/Predictive_Model!$C$24)*Predictive_Model!$D$24+((M3505-Predictive_Model!$B$25)/Predictive_Model!$C$25)*Predictive_Model!$D$25+IF(C3505="Male",Predictive_Model!$D$31,IF(C3505="Other",Predictive_Model!$D$32,0))+IF(D3505="Premium",Predictive_Model!$D$34,IF(D3505="Standard",Predictive_Model!$D$35,0))+IF(G3505="Asia",Predictive_Model!$D$37,IF(G3505="Europe",Predictive_Model!$D$38,IF(G3505="North America",Predictive_Model!$D$39,IF(G3505="Oceania",Predictive_Model!$D$40,IF(G3505="South America",Predictive_Model!$D$41,0)))))+IF(H3505="Laptop",Predictive_Model!$D$43,IF(H3505="Mobile",Predictive_Model!$D$44,IF(H3505="TV",Predictive_Model!$D$45,IF(H3505="Tablet",Predictive_Model!$D$46,0))))+IF(K3505="Crypto",Predictive_Model!$D$48,IF(K3505="Debit Card",Predictive_Model!$D$49,IF(K3505="Gift Card",Predictive_Model!$D$50,IF(K3505="PayPal",Predictive_Model!$D$51,0))))+IF(N3505="Comedy",Predictive_Model!$D$53,IF(N3505="Documentary",Predictive_Model!$D$54,IF(N3505="Drama",Predictive_Model!$D$55,IF(N3505="Horror",Predictive_Model!$D$56,IF(N3505="Romance",Predictive_Model!$D$57,IF(N3505="Sci-Fi",Predictive_Model!$D$58,0)))))))))</f>
        <v>0.86311244454976488</v>
      </c>
      <c r="V3505" s="3" t="str">
        <f t="shared" si="546"/>
        <v>Critical</v>
      </c>
      <c r="W3505" s="6">
        <f t="shared" si="547"/>
        <v>12.074943099251211</v>
      </c>
      <c r="X3505" s="3" t="str">
        <f t="shared" si="548"/>
        <v>Priority 2</v>
      </c>
      <c r="Y3505" s="3" t="str">
        <f t="shared" si="549"/>
        <v>OK</v>
      </c>
    </row>
    <row r="3506" spans="1:25" x14ac:dyDescent="0.25">
      <c r="A3506" s="3" t="str">
        <f>Raw_Data!A3506</f>
        <v>6d118c34-ab50-4536-a2a2-b07a214e2343</v>
      </c>
      <c r="B3506" s="3">
        <f>Raw_Data!B3506</f>
        <v>43</v>
      </c>
      <c r="C3506" s="3" t="str">
        <f>Raw_Data!C3506</f>
        <v>Female</v>
      </c>
      <c r="D3506" s="3" t="str">
        <f>Raw_Data!D3506</f>
        <v>Standard</v>
      </c>
      <c r="E3506" s="3">
        <f>Raw_Data!E3506</f>
        <v>5.74</v>
      </c>
      <c r="F3506" s="3">
        <f>Raw_Data!F3506</f>
        <v>6</v>
      </c>
      <c r="G3506" s="3" t="str">
        <f>Raw_Data!G3506</f>
        <v>Oceania</v>
      </c>
      <c r="H3506" s="3" t="str">
        <f>Raw_Data!H3506</f>
        <v>Mobile</v>
      </c>
      <c r="I3506" s="3">
        <f>Raw_Data!I3506</f>
        <v>13.99</v>
      </c>
      <c r="J3506" s="3">
        <f>Raw_Data!J3506</f>
        <v>0</v>
      </c>
      <c r="K3506" s="3" t="str">
        <f>Raw_Data!K3506</f>
        <v>Credit Card</v>
      </c>
      <c r="L3506" s="3">
        <f>Raw_Data!L3506</f>
        <v>3</v>
      </c>
      <c r="M3506" s="3">
        <f>Raw_Data!M3506</f>
        <v>0.82</v>
      </c>
      <c r="N3506" s="3" t="str">
        <f>Raw_Data!N3506</f>
        <v>Drama</v>
      </c>
      <c r="O3506" s="3" t="str">
        <f t="shared" si="540"/>
        <v>35-44</v>
      </c>
      <c r="P3506" s="3" t="str">
        <f t="shared" si="541"/>
        <v>&lt;10h</v>
      </c>
      <c r="Q3506" s="3" t="str">
        <f t="shared" si="542"/>
        <v>0-7d</v>
      </c>
      <c r="R3506" s="3" t="str">
        <f t="shared" si="543"/>
        <v>Medium</v>
      </c>
      <c r="S3506" s="3" t="str">
        <f t="shared" si="544"/>
        <v>Mid</v>
      </c>
      <c r="T3506" s="3" t="str">
        <f t="shared" si="545"/>
        <v>Active</v>
      </c>
      <c r="U3506" s="4">
        <f>1/(1+EXP(-(Predictive_Model!$B$5+((B3506-Predictive_Model!$B$20)/Predictive_Model!$C$20)*Predictive_Model!$D$20+((E3506-Predictive_Model!$B$21)/Predictive_Model!$C$21)*Predictive_Model!$D$21+((F3506-Predictive_Model!$B$22)/Predictive_Model!$C$22)*Predictive_Model!$D$22+((I3506-Predictive_Model!$B$23)/Predictive_Model!$C$23)*Predictive_Model!$D$23+((L3506-Predictive_Model!$B$24)/Predictive_Model!$C$24)*Predictive_Model!$D$24+((M3506-Predictive_Model!$B$25)/Predictive_Model!$C$25)*Predictive_Model!$D$25+IF(C3506="Male",Predictive_Model!$D$31,IF(C3506="Other",Predictive_Model!$D$32,0))+IF(D3506="Premium",Predictive_Model!$D$34,IF(D3506="Standard",Predictive_Model!$D$35,0))+IF(G3506="Asia",Predictive_Model!$D$37,IF(G3506="Europe",Predictive_Model!$D$38,IF(G3506="North America",Predictive_Model!$D$39,IF(G3506="Oceania",Predictive_Model!$D$40,IF(G3506="South America",Predictive_Model!$D$41,0)))))+IF(H3506="Laptop",Predictive_Model!$D$43,IF(H3506="Mobile",Predictive_Model!$D$44,IF(H3506="TV",Predictive_Model!$D$45,IF(H3506="Tablet",Predictive_Model!$D$46,0))))+IF(K3506="Crypto",Predictive_Model!$D$48,IF(K3506="Debit Card",Predictive_Model!$D$49,IF(K3506="Gift Card",Predictive_Model!$D$50,IF(K3506="PayPal",Predictive_Model!$D$51,0))))+IF(N3506="Comedy",Predictive_Model!$D$53,IF(N3506="Documentary",Predictive_Model!$D$54,IF(N3506="Drama",Predictive_Model!$D$55,IF(N3506="Horror",Predictive_Model!$D$56,IF(N3506="Romance",Predictive_Model!$D$57,IF(N3506="Sci-Fi",Predictive_Model!$D$58,0)))))))))</f>
        <v>0.79087625630863456</v>
      </c>
      <c r="V3506" s="3" t="str">
        <f t="shared" si="546"/>
        <v>Critical</v>
      </c>
      <c r="W3506" s="6">
        <f t="shared" si="547"/>
        <v>11.064358825757798</v>
      </c>
      <c r="X3506" s="3" t="str">
        <f t="shared" si="548"/>
        <v>Priority 2</v>
      </c>
      <c r="Y3506" s="3" t="str">
        <f t="shared" si="549"/>
        <v>OK</v>
      </c>
    </row>
    <row r="3507" spans="1:25" x14ac:dyDescent="0.25">
      <c r="A3507" s="3" t="str">
        <f>Raw_Data!A3507</f>
        <v>147bda63-2552-4e10-a3d7-3ad43264b5e2</v>
      </c>
      <c r="B3507" s="3">
        <f>Raw_Data!B3507</f>
        <v>26</v>
      </c>
      <c r="C3507" s="3" t="str">
        <f>Raw_Data!C3507</f>
        <v>Female</v>
      </c>
      <c r="D3507" s="3" t="str">
        <f>Raw_Data!D3507</f>
        <v>Premium</v>
      </c>
      <c r="E3507" s="3">
        <f>Raw_Data!E3507</f>
        <v>2.99</v>
      </c>
      <c r="F3507" s="3">
        <f>Raw_Data!F3507</f>
        <v>59</v>
      </c>
      <c r="G3507" s="3" t="str">
        <f>Raw_Data!G3507</f>
        <v>Asia</v>
      </c>
      <c r="H3507" s="3" t="str">
        <f>Raw_Data!H3507</f>
        <v>TV</v>
      </c>
      <c r="I3507" s="3">
        <f>Raw_Data!I3507</f>
        <v>17.989999999999998</v>
      </c>
      <c r="J3507" s="3">
        <f>Raw_Data!J3507</f>
        <v>1</v>
      </c>
      <c r="K3507" s="3" t="str">
        <f>Raw_Data!K3507</f>
        <v>Debit Card</v>
      </c>
      <c r="L3507" s="3">
        <f>Raw_Data!L3507</f>
        <v>3</v>
      </c>
      <c r="M3507" s="3">
        <f>Raw_Data!M3507</f>
        <v>0.05</v>
      </c>
      <c r="N3507" s="3" t="str">
        <f>Raw_Data!N3507</f>
        <v>Action</v>
      </c>
      <c r="O3507" s="3" t="str">
        <f t="shared" si="540"/>
        <v>25-34</v>
      </c>
      <c r="P3507" s="3" t="str">
        <f t="shared" si="541"/>
        <v>&lt;10h</v>
      </c>
      <c r="Q3507" s="3" t="str">
        <f t="shared" si="542"/>
        <v>46-60d</v>
      </c>
      <c r="R3507" s="3" t="str">
        <f t="shared" si="543"/>
        <v>Low</v>
      </c>
      <c r="S3507" s="3" t="str">
        <f t="shared" si="544"/>
        <v>High</v>
      </c>
      <c r="T3507" s="3" t="str">
        <f t="shared" si="545"/>
        <v>Churned</v>
      </c>
      <c r="U3507" s="4">
        <f>1/(1+EXP(-(Predictive_Model!$B$5+((B3507-Predictive_Model!$B$20)/Predictive_Model!$C$20)*Predictive_Model!$D$20+((E3507-Predictive_Model!$B$21)/Predictive_Model!$C$21)*Predictive_Model!$D$21+((F3507-Predictive_Model!$B$22)/Predictive_Model!$C$22)*Predictive_Model!$D$22+((I3507-Predictive_Model!$B$23)/Predictive_Model!$C$23)*Predictive_Model!$D$23+((L3507-Predictive_Model!$B$24)/Predictive_Model!$C$24)*Predictive_Model!$D$24+((M3507-Predictive_Model!$B$25)/Predictive_Model!$C$25)*Predictive_Model!$D$25+IF(C3507="Male",Predictive_Model!$D$31,IF(C3507="Other",Predictive_Model!$D$32,0))+IF(D3507="Premium",Predictive_Model!$D$34,IF(D3507="Standard",Predictive_Model!$D$35,0))+IF(G3507="Asia",Predictive_Model!$D$37,IF(G3507="Europe",Predictive_Model!$D$38,IF(G3507="North America",Predictive_Model!$D$39,IF(G3507="Oceania",Predictive_Model!$D$40,IF(G3507="South America",Predictive_Model!$D$41,0)))))+IF(H3507="Laptop",Predictive_Model!$D$43,IF(H3507="Mobile",Predictive_Model!$D$44,IF(H3507="TV",Predictive_Model!$D$45,IF(H3507="Tablet",Predictive_Model!$D$46,0))))+IF(K3507="Crypto",Predictive_Model!$D$48,IF(K3507="Debit Card",Predictive_Model!$D$49,IF(K3507="Gift Card",Predictive_Model!$D$50,IF(K3507="PayPal",Predictive_Model!$D$51,0))))+IF(N3507="Comedy",Predictive_Model!$D$53,IF(N3507="Documentary",Predictive_Model!$D$54,IF(N3507="Drama",Predictive_Model!$D$55,IF(N3507="Horror",Predictive_Model!$D$56,IF(N3507="Romance",Predictive_Model!$D$57,IF(N3507="Sci-Fi",Predictive_Model!$D$58,0)))))))))</f>
        <v>0.99824769130384161</v>
      </c>
      <c r="V3507" s="3" t="str">
        <f t="shared" si="546"/>
        <v>Critical</v>
      </c>
      <c r="W3507" s="6">
        <f t="shared" si="547"/>
        <v>17.989999999999998</v>
      </c>
      <c r="X3507" s="3" t="str">
        <f t="shared" si="548"/>
        <v>Priority 1</v>
      </c>
      <c r="Y3507" s="3" t="str">
        <f t="shared" si="549"/>
        <v>OK</v>
      </c>
    </row>
    <row r="3508" spans="1:25" x14ac:dyDescent="0.25">
      <c r="A3508" s="3" t="str">
        <f>Raw_Data!A3508</f>
        <v>43711252-d3df-41aa-98bf-b17bd33ad95e</v>
      </c>
      <c r="B3508" s="3">
        <f>Raw_Data!B3508</f>
        <v>23</v>
      </c>
      <c r="C3508" s="3" t="str">
        <f>Raw_Data!C3508</f>
        <v>Other</v>
      </c>
      <c r="D3508" s="3" t="str">
        <f>Raw_Data!D3508</f>
        <v>Standard</v>
      </c>
      <c r="E3508" s="3">
        <f>Raw_Data!E3508</f>
        <v>39.630000000000003</v>
      </c>
      <c r="F3508" s="3">
        <f>Raw_Data!F3508</f>
        <v>20</v>
      </c>
      <c r="G3508" s="3" t="str">
        <f>Raw_Data!G3508</f>
        <v>Asia</v>
      </c>
      <c r="H3508" s="3" t="str">
        <f>Raw_Data!H3508</f>
        <v>Tablet</v>
      </c>
      <c r="I3508" s="3">
        <f>Raw_Data!I3508</f>
        <v>13.99</v>
      </c>
      <c r="J3508" s="3">
        <f>Raw_Data!J3508</f>
        <v>0</v>
      </c>
      <c r="K3508" s="3" t="str">
        <f>Raw_Data!K3508</f>
        <v>Credit Card</v>
      </c>
      <c r="L3508" s="3">
        <f>Raw_Data!L3508</f>
        <v>3</v>
      </c>
      <c r="M3508" s="3">
        <f>Raw_Data!M3508</f>
        <v>1.89</v>
      </c>
      <c r="N3508" s="3" t="str">
        <f>Raw_Data!N3508</f>
        <v>Sci-Fi</v>
      </c>
      <c r="O3508" s="3" t="str">
        <f t="shared" si="540"/>
        <v>18-24</v>
      </c>
      <c r="P3508" s="3" t="str">
        <f t="shared" si="541"/>
        <v>25-49h</v>
      </c>
      <c r="Q3508" s="3" t="str">
        <f t="shared" si="542"/>
        <v>8-21d</v>
      </c>
      <c r="R3508" s="3" t="str">
        <f t="shared" si="543"/>
        <v>High</v>
      </c>
      <c r="S3508" s="3" t="str">
        <f t="shared" si="544"/>
        <v>Mid</v>
      </c>
      <c r="T3508" s="3" t="str">
        <f t="shared" si="545"/>
        <v>Active</v>
      </c>
      <c r="U3508" s="4">
        <f>1/(1+EXP(-(Predictive_Model!$B$5+((B3508-Predictive_Model!$B$20)/Predictive_Model!$C$20)*Predictive_Model!$D$20+((E3508-Predictive_Model!$B$21)/Predictive_Model!$C$21)*Predictive_Model!$D$21+((F3508-Predictive_Model!$B$22)/Predictive_Model!$C$22)*Predictive_Model!$D$22+((I3508-Predictive_Model!$B$23)/Predictive_Model!$C$23)*Predictive_Model!$D$23+((L3508-Predictive_Model!$B$24)/Predictive_Model!$C$24)*Predictive_Model!$D$24+((M3508-Predictive_Model!$B$25)/Predictive_Model!$C$25)*Predictive_Model!$D$25+IF(C3508="Male",Predictive_Model!$D$31,IF(C3508="Other",Predictive_Model!$D$32,0))+IF(D3508="Premium",Predictive_Model!$D$34,IF(D3508="Standard",Predictive_Model!$D$35,0))+IF(G3508="Asia",Predictive_Model!$D$37,IF(G3508="Europe",Predictive_Model!$D$38,IF(G3508="North America",Predictive_Model!$D$39,IF(G3508="Oceania",Predictive_Model!$D$40,IF(G3508="South America",Predictive_Model!$D$41,0)))))+IF(H3508="Laptop",Predictive_Model!$D$43,IF(H3508="Mobile",Predictive_Model!$D$44,IF(H3508="TV",Predictive_Model!$D$45,IF(H3508="Tablet",Predictive_Model!$D$46,0))))+IF(K3508="Crypto",Predictive_Model!$D$48,IF(K3508="Debit Card",Predictive_Model!$D$49,IF(K3508="Gift Card",Predictive_Model!$D$50,IF(K3508="PayPal",Predictive_Model!$D$51,0))))+IF(N3508="Comedy",Predictive_Model!$D$53,IF(N3508="Documentary",Predictive_Model!$D$54,IF(N3508="Drama",Predictive_Model!$D$55,IF(N3508="Horror",Predictive_Model!$D$56,IF(N3508="Romance",Predictive_Model!$D$57,IF(N3508="Sci-Fi",Predictive_Model!$D$58,0)))))))))</f>
        <v>4.8226406357084885E-5</v>
      </c>
      <c r="V3508" s="3" t="str">
        <f t="shared" si="546"/>
        <v>Low</v>
      </c>
      <c r="W3508" s="6">
        <f t="shared" si="547"/>
        <v>6.746874249356176E-4</v>
      </c>
      <c r="X3508" s="3" t="str">
        <f t="shared" si="548"/>
        <v>Monitor</v>
      </c>
      <c r="Y3508" s="3" t="str">
        <f t="shared" si="549"/>
        <v>OK</v>
      </c>
    </row>
    <row r="3509" spans="1:25" x14ac:dyDescent="0.25">
      <c r="A3509" s="3" t="str">
        <f>Raw_Data!A3509</f>
        <v>755df1c3-0358-4107-9e92-d5bcc92e25ff</v>
      </c>
      <c r="B3509" s="3">
        <f>Raw_Data!B3509</f>
        <v>39</v>
      </c>
      <c r="C3509" s="3" t="str">
        <f>Raw_Data!C3509</f>
        <v>Female</v>
      </c>
      <c r="D3509" s="3" t="str">
        <f>Raw_Data!D3509</f>
        <v>Standard</v>
      </c>
      <c r="E3509" s="3">
        <f>Raw_Data!E3509</f>
        <v>15.89</v>
      </c>
      <c r="F3509" s="3">
        <f>Raw_Data!F3509</f>
        <v>21</v>
      </c>
      <c r="G3509" s="3" t="str">
        <f>Raw_Data!G3509</f>
        <v>Oceania</v>
      </c>
      <c r="H3509" s="3" t="str">
        <f>Raw_Data!H3509</f>
        <v>Desktop</v>
      </c>
      <c r="I3509" s="3">
        <f>Raw_Data!I3509</f>
        <v>13.99</v>
      </c>
      <c r="J3509" s="3">
        <f>Raw_Data!J3509</f>
        <v>0</v>
      </c>
      <c r="K3509" s="3" t="str">
        <f>Raw_Data!K3509</f>
        <v>Gift Card</v>
      </c>
      <c r="L3509" s="3">
        <f>Raw_Data!L3509</f>
        <v>4</v>
      </c>
      <c r="M3509" s="3">
        <f>Raw_Data!M3509</f>
        <v>0.72</v>
      </c>
      <c r="N3509" s="3" t="str">
        <f>Raw_Data!N3509</f>
        <v>Sci-Fi</v>
      </c>
      <c r="O3509" s="3" t="str">
        <f t="shared" si="540"/>
        <v>35-44</v>
      </c>
      <c r="P3509" s="3" t="str">
        <f t="shared" si="541"/>
        <v>10-24h</v>
      </c>
      <c r="Q3509" s="3" t="str">
        <f t="shared" si="542"/>
        <v>8-21d</v>
      </c>
      <c r="R3509" s="3" t="str">
        <f t="shared" si="543"/>
        <v>Medium</v>
      </c>
      <c r="S3509" s="3" t="str">
        <f t="shared" si="544"/>
        <v>Mid</v>
      </c>
      <c r="T3509" s="3" t="str">
        <f t="shared" si="545"/>
        <v>Active</v>
      </c>
      <c r="U3509" s="4">
        <f>1/(1+EXP(-(Predictive_Model!$B$5+((B3509-Predictive_Model!$B$20)/Predictive_Model!$C$20)*Predictive_Model!$D$20+((E3509-Predictive_Model!$B$21)/Predictive_Model!$C$21)*Predictive_Model!$D$21+((F3509-Predictive_Model!$B$22)/Predictive_Model!$C$22)*Predictive_Model!$D$22+((I3509-Predictive_Model!$B$23)/Predictive_Model!$C$23)*Predictive_Model!$D$23+((L3509-Predictive_Model!$B$24)/Predictive_Model!$C$24)*Predictive_Model!$D$24+((M3509-Predictive_Model!$B$25)/Predictive_Model!$C$25)*Predictive_Model!$D$25+IF(C3509="Male",Predictive_Model!$D$31,IF(C3509="Other",Predictive_Model!$D$32,0))+IF(D3509="Premium",Predictive_Model!$D$34,IF(D3509="Standard",Predictive_Model!$D$35,0))+IF(G3509="Asia",Predictive_Model!$D$37,IF(G3509="Europe",Predictive_Model!$D$38,IF(G3509="North America",Predictive_Model!$D$39,IF(G3509="Oceania",Predictive_Model!$D$40,IF(G3509="South America",Predictive_Model!$D$41,0)))))+IF(H3509="Laptop",Predictive_Model!$D$43,IF(H3509="Mobile",Predictive_Model!$D$44,IF(H3509="TV",Predictive_Model!$D$45,IF(H3509="Tablet",Predictive_Model!$D$46,0))))+IF(K3509="Crypto",Predictive_Model!$D$48,IF(K3509="Debit Card",Predictive_Model!$D$49,IF(K3509="Gift Card",Predictive_Model!$D$50,IF(K3509="PayPal",Predictive_Model!$D$51,0))))+IF(N3509="Comedy",Predictive_Model!$D$53,IF(N3509="Documentary",Predictive_Model!$D$54,IF(N3509="Drama",Predictive_Model!$D$55,IF(N3509="Horror",Predictive_Model!$D$56,IF(N3509="Romance",Predictive_Model!$D$57,IF(N3509="Sci-Fi",Predictive_Model!$D$58,0)))))))))</f>
        <v>0.14532255915053111</v>
      </c>
      <c r="V3509" s="3" t="str">
        <f t="shared" si="546"/>
        <v>Low</v>
      </c>
      <c r="W3509" s="6">
        <f t="shared" si="547"/>
        <v>2.0330626025159302</v>
      </c>
      <c r="X3509" s="3" t="str">
        <f t="shared" si="548"/>
        <v>Monitor</v>
      </c>
      <c r="Y3509" s="3" t="str">
        <f t="shared" si="549"/>
        <v>OK</v>
      </c>
    </row>
    <row r="3510" spans="1:25" x14ac:dyDescent="0.25">
      <c r="A3510" s="3" t="str">
        <f>Raw_Data!A3510</f>
        <v>a29dec9d-fc5a-4d29-9c63-5d4465de58c6</v>
      </c>
      <c r="B3510" s="3">
        <f>Raw_Data!B3510</f>
        <v>28</v>
      </c>
      <c r="C3510" s="3" t="str">
        <f>Raw_Data!C3510</f>
        <v>Male</v>
      </c>
      <c r="D3510" s="3" t="str">
        <f>Raw_Data!D3510</f>
        <v>Basic</v>
      </c>
      <c r="E3510" s="3">
        <f>Raw_Data!E3510</f>
        <v>11.24</v>
      </c>
      <c r="F3510" s="3">
        <f>Raw_Data!F3510</f>
        <v>37</v>
      </c>
      <c r="G3510" s="3" t="str">
        <f>Raw_Data!G3510</f>
        <v>Asia</v>
      </c>
      <c r="H3510" s="3" t="str">
        <f>Raw_Data!H3510</f>
        <v>Tablet</v>
      </c>
      <c r="I3510" s="3">
        <f>Raw_Data!I3510</f>
        <v>8.99</v>
      </c>
      <c r="J3510" s="3">
        <f>Raw_Data!J3510</f>
        <v>1</v>
      </c>
      <c r="K3510" s="3" t="str">
        <f>Raw_Data!K3510</f>
        <v>Crypto</v>
      </c>
      <c r="L3510" s="3">
        <f>Raw_Data!L3510</f>
        <v>4</v>
      </c>
      <c r="M3510" s="3">
        <f>Raw_Data!M3510</f>
        <v>0.3</v>
      </c>
      <c r="N3510" s="3" t="str">
        <f>Raw_Data!N3510</f>
        <v>Horror</v>
      </c>
      <c r="O3510" s="3" t="str">
        <f t="shared" si="540"/>
        <v>25-34</v>
      </c>
      <c r="P3510" s="3" t="str">
        <f t="shared" si="541"/>
        <v>10-24h</v>
      </c>
      <c r="Q3510" s="3" t="str">
        <f t="shared" si="542"/>
        <v>22-45d</v>
      </c>
      <c r="R3510" s="3" t="str">
        <f t="shared" si="543"/>
        <v>Medium</v>
      </c>
      <c r="S3510" s="3" t="str">
        <f t="shared" si="544"/>
        <v>Low</v>
      </c>
      <c r="T3510" s="3" t="str">
        <f t="shared" si="545"/>
        <v>Churned</v>
      </c>
      <c r="U3510" s="4">
        <f>1/(1+EXP(-(Predictive_Model!$B$5+((B3510-Predictive_Model!$B$20)/Predictive_Model!$C$20)*Predictive_Model!$D$20+((E3510-Predictive_Model!$B$21)/Predictive_Model!$C$21)*Predictive_Model!$D$21+((F3510-Predictive_Model!$B$22)/Predictive_Model!$C$22)*Predictive_Model!$D$22+((I3510-Predictive_Model!$B$23)/Predictive_Model!$C$23)*Predictive_Model!$D$23+((L3510-Predictive_Model!$B$24)/Predictive_Model!$C$24)*Predictive_Model!$D$24+((M3510-Predictive_Model!$B$25)/Predictive_Model!$C$25)*Predictive_Model!$D$25+IF(C3510="Male",Predictive_Model!$D$31,IF(C3510="Other",Predictive_Model!$D$32,0))+IF(D3510="Premium",Predictive_Model!$D$34,IF(D3510="Standard",Predictive_Model!$D$35,0))+IF(G3510="Asia",Predictive_Model!$D$37,IF(G3510="Europe",Predictive_Model!$D$38,IF(G3510="North America",Predictive_Model!$D$39,IF(G3510="Oceania",Predictive_Model!$D$40,IF(G3510="South America",Predictive_Model!$D$41,0)))))+IF(H3510="Laptop",Predictive_Model!$D$43,IF(H3510="Mobile",Predictive_Model!$D$44,IF(H3510="TV",Predictive_Model!$D$45,IF(H3510="Tablet",Predictive_Model!$D$46,0))))+IF(K3510="Crypto",Predictive_Model!$D$48,IF(K3510="Debit Card",Predictive_Model!$D$49,IF(K3510="Gift Card",Predictive_Model!$D$50,IF(K3510="PayPal",Predictive_Model!$D$51,0))))+IF(N3510="Comedy",Predictive_Model!$D$53,IF(N3510="Documentary",Predictive_Model!$D$54,IF(N3510="Drama",Predictive_Model!$D$55,IF(N3510="Horror",Predictive_Model!$D$56,IF(N3510="Romance",Predictive_Model!$D$57,IF(N3510="Sci-Fi",Predictive_Model!$D$58,0)))))))))</f>
        <v>0.98740393363547996</v>
      </c>
      <c r="V3510" s="3" t="str">
        <f t="shared" si="546"/>
        <v>Critical</v>
      </c>
      <c r="W3510" s="6">
        <f t="shared" si="547"/>
        <v>8.99</v>
      </c>
      <c r="X3510" s="3" t="str">
        <f t="shared" si="548"/>
        <v>Priority 2</v>
      </c>
      <c r="Y3510" s="3" t="str">
        <f t="shared" si="549"/>
        <v>OK</v>
      </c>
    </row>
    <row r="3511" spans="1:25" x14ac:dyDescent="0.25">
      <c r="A3511" s="3" t="str">
        <f>Raw_Data!A3511</f>
        <v>4e50ad61-f951-418f-88ca-cbdaf2b57e8d</v>
      </c>
      <c r="B3511" s="3">
        <f>Raw_Data!B3511</f>
        <v>63</v>
      </c>
      <c r="C3511" s="3" t="str">
        <f>Raw_Data!C3511</f>
        <v>Female</v>
      </c>
      <c r="D3511" s="3" t="str">
        <f>Raw_Data!D3511</f>
        <v>Basic</v>
      </c>
      <c r="E3511" s="3">
        <f>Raw_Data!E3511</f>
        <v>1.07</v>
      </c>
      <c r="F3511" s="3">
        <f>Raw_Data!F3511</f>
        <v>5</v>
      </c>
      <c r="G3511" s="3" t="str">
        <f>Raw_Data!G3511</f>
        <v>South America</v>
      </c>
      <c r="H3511" s="3" t="str">
        <f>Raw_Data!H3511</f>
        <v>TV</v>
      </c>
      <c r="I3511" s="3">
        <f>Raw_Data!I3511</f>
        <v>8.99</v>
      </c>
      <c r="J3511" s="3">
        <f>Raw_Data!J3511</f>
        <v>1</v>
      </c>
      <c r="K3511" s="3" t="str">
        <f>Raw_Data!K3511</f>
        <v>Credit Card</v>
      </c>
      <c r="L3511" s="3">
        <f>Raw_Data!L3511</f>
        <v>4</v>
      </c>
      <c r="M3511" s="3">
        <f>Raw_Data!M3511</f>
        <v>0.18</v>
      </c>
      <c r="N3511" s="3" t="str">
        <f>Raw_Data!N3511</f>
        <v>Action</v>
      </c>
      <c r="O3511" s="3" t="str">
        <f t="shared" si="540"/>
        <v>55-70</v>
      </c>
      <c r="P3511" s="3" t="str">
        <f t="shared" si="541"/>
        <v>&lt;10h</v>
      </c>
      <c r="Q3511" s="3" t="str">
        <f t="shared" si="542"/>
        <v>0-7d</v>
      </c>
      <c r="R3511" s="3" t="str">
        <f t="shared" si="543"/>
        <v>Medium</v>
      </c>
      <c r="S3511" s="3" t="str">
        <f t="shared" si="544"/>
        <v>Low</v>
      </c>
      <c r="T3511" s="3" t="str">
        <f t="shared" si="545"/>
        <v>Churned</v>
      </c>
      <c r="U3511" s="4">
        <f>1/(1+EXP(-(Predictive_Model!$B$5+((B3511-Predictive_Model!$B$20)/Predictive_Model!$C$20)*Predictive_Model!$D$20+((E3511-Predictive_Model!$B$21)/Predictive_Model!$C$21)*Predictive_Model!$D$21+((F3511-Predictive_Model!$B$22)/Predictive_Model!$C$22)*Predictive_Model!$D$22+((I3511-Predictive_Model!$B$23)/Predictive_Model!$C$23)*Predictive_Model!$D$23+((L3511-Predictive_Model!$B$24)/Predictive_Model!$C$24)*Predictive_Model!$D$24+((M3511-Predictive_Model!$B$25)/Predictive_Model!$C$25)*Predictive_Model!$D$25+IF(C3511="Male",Predictive_Model!$D$31,IF(C3511="Other",Predictive_Model!$D$32,0))+IF(D3511="Premium",Predictive_Model!$D$34,IF(D3511="Standard",Predictive_Model!$D$35,0))+IF(G3511="Asia",Predictive_Model!$D$37,IF(G3511="Europe",Predictive_Model!$D$38,IF(G3511="North America",Predictive_Model!$D$39,IF(G3511="Oceania",Predictive_Model!$D$40,IF(G3511="South America",Predictive_Model!$D$41,0)))))+IF(H3511="Laptop",Predictive_Model!$D$43,IF(H3511="Mobile",Predictive_Model!$D$44,IF(H3511="TV",Predictive_Model!$D$45,IF(H3511="Tablet",Predictive_Model!$D$46,0))))+IF(K3511="Crypto",Predictive_Model!$D$48,IF(K3511="Debit Card",Predictive_Model!$D$49,IF(K3511="Gift Card",Predictive_Model!$D$50,IF(K3511="PayPal",Predictive_Model!$D$51,0))))+IF(N3511="Comedy",Predictive_Model!$D$53,IF(N3511="Documentary",Predictive_Model!$D$54,IF(N3511="Drama",Predictive_Model!$D$55,IF(N3511="Horror",Predictive_Model!$D$56,IF(N3511="Romance",Predictive_Model!$D$57,IF(N3511="Sci-Fi",Predictive_Model!$D$58,0)))))))))</f>
        <v>0.89742599256771993</v>
      </c>
      <c r="V3511" s="3" t="str">
        <f t="shared" si="546"/>
        <v>Critical</v>
      </c>
      <c r="W3511" s="6">
        <f t="shared" si="547"/>
        <v>8.99</v>
      </c>
      <c r="X3511" s="3" t="str">
        <f t="shared" si="548"/>
        <v>Priority 2</v>
      </c>
      <c r="Y3511" s="3" t="str">
        <f t="shared" si="549"/>
        <v>OK</v>
      </c>
    </row>
    <row r="3512" spans="1:25" x14ac:dyDescent="0.25">
      <c r="A3512" s="3" t="str">
        <f>Raw_Data!A3512</f>
        <v>cc3ba241-0ca3-40b2-a1f9-a8e88cb724e8</v>
      </c>
      <c r="B3512" s="3">
        <f>Raw_Data!B3512</f>
        <v>66</v>
      </c>
      <c r="C3512" s="3" t="str">
        <f>Raw_Data!C3512</f>
        <v>Other</v>
      </c>
      <c r="D3512" s="3" t="str">
        <f>Raw_Data!D3512</f>
        <v>Standard</v>
      </c>
      <c r="E3512" s="3">
        <f>Raw_Data!E3512</f>
        <v>9.8800000000000008</v>
      </c>
      <c r="F3512" s="3">
        <f>Raw_Data!F3512</f>
        <v>25</v>
      </c>
      <c r="G3512" s="3" t="str">
        <f>Raw_Data!G3512</f>
        <v>Europe</v>
      </c>
      <c r="H3512" s="3" t="str">
        <f>Raw_Data!H3512</f>
        <v>Mobile</v>
      </c>
      <c r="I3512" s="3">
        <f>Raw_Data!I3512</f>
        <v>13.99</v>
      </c>
      <c r="J3512" s="3">
        <f>Raw_Data!J3512</f>
        <v>0</v>
      </c>
      <c r="K3512" s="3" t="str">
        <f>Raw_Data!K3512</f>
        <v>Credit Card</v>
      </c>
      <c r="L3512" s="3">
        <f>Raw_Data!L3512</f>
        <v>3</v>
      </c>
      <c r="M3512" s="3">
        <f>Raw_Data!M3512</f>
        <v>0.38</v>
      </c>
      <c r="N3512" s="3" t="str">
        <f>Raw_Data!N3512</f>
        <v>Action</v>
      </c>
      <c r="O3512" s="3" t="str">
        <f t="shared" si="540"/>
        <v>55-70</v>
      </c>
      <c r="P3512" s="3" t="str">
        <f t="shared" si="541"/>
        <v>&lt;10h</v>
      </c>
      <c r="Q3512" s="3" t="str">
        <f t="shared" si="542"/>
        <v>22-45d</v>
      </c>
      <c r="R3512" s="3" t="str">
        <f t="shared" si="543"/>
        <v>Medium</v>
      </c>
      <c r="S3512" s="3" t="str">
        <f t="shared" si="544"/>
        <v>Mid</v>
      </c>
      <c r="T3512" s="3" t="str">
        <f t="shared" si="545"/>
        <v>Active</v>
      </c>
      <c r="U3512" s="4">
        <f>1/(1+EXP(-(Predictive_Model!$B$5+((B3512-Predictive_Model!$B$20)/Predictive_Model!$C$20)*Predictive_Model!$D$20+((E3512-Predictive_Model!$B$21)/Predictive_Model!$C$21)*Predictive_Model!$D$21+((F3512-Predictive_Model!$B$22)/Predictive_Model!$C$22)*Predictive_Model!$D$22+((I3512-Predictive_Model!$B$23)/Predictive_Model!$C$23)*Predictive_Model!$D$23+((L3512-Predictive_Model!$B$24)/Predictive_Model!$C$24)*Predictive_Model!$D$24+((M3512-Predictive_Model!$B$25)/Predictive_Model!$C$25)*Predictive_Model!$D$25+IF(C3512="Male",Predictive_Model!$D$31,IF(C3512="Other",Predictive_Model!$D$32,0))+IF(D3512="Premium",Predictive_Model!$D$34,IF(D3512="Standard",Predictive_Model!$D$35,0))+IF(G3512="Asia",Predictive_Model!$D$37,IF(G3512="Europe",Predictive_Model!$D$38,IF(G3512="North America",Predictive_Model!$D$39,IF(G3512="Oceania",Predictive_Model!$D$40,IF(G3512="South America",Predictive_Model!$D$41,0)))))+IF(H3512="Laptop",Predictive_Model!$D$43,IF(H3512="Mobile",Predictive_Model!$D$44,IF(H3512="TV",Predictive_Model!$D$45,IF(H3512="Tablet",Predictive_Model!$D$46,0))))+IF(K3512="Crypto",Predictive_Model!$D$48,IF(K3512="Debit Card",Predictive_Model!$D$49,IF(K3512="Gift Card",Predictive_Model!$D$50,IF(K3512="PayPal",Predictive_Model!$D$51,0))))+IF(N3512="Comedy",Predictive_Model!$D$53,IF(N3512="Documentary",Predictive_Model!$D$54,IF(N3512="Drama",Predictive_Model!$D$55,IF(N3512="Horror",Predictive_Model!$D$56,IF(N3512="Romance",Predictive_Model!$D$57,IF(N3512="Sci-Fi",Predictive_Model!$D$58,0)))))))))</f>
        <v>0.95315559452667364</v>
      </c>
      <c r="V3512" s="3" t="str">
        <f t="shared" si="546"/>
        <v>Critical</v>
      </c>
      <c r="W3512" s="6">
        <f t="shared" si="547"/>
        <v>13.334646767428165</v>
      </c>
      <c r="X3512" s="3" t="str">
        <f t="shared" si="548"/>
        <v>Priority 2</v>
      </c>
      <c r="Y3512" s="3" t="str">
        <f t="shared" si="549"/>
        <v>OK</v>
      </c>
    </row>
    <row r="3513" spans="1:25" x14ac:dyDescent="0.25">
      <c r="A3513" s="3" t="str">
        <f>Raw_Data!A3513</f>
        <v>a8eeb6ff-e4e6-4fa6-b4dd-2147d66e5234</v>
      </c>
      <c r="B3513" s="3">
        <f>Raw_Data!B3513</f>
        <v>62</v>
      </c>
      <c r="C3513" s="3" t="str">
        <f>Raw_Data!C3513</f>
        <v>Other</v>
      </c>
      <c r="D3513" s="3" t="str">
        <f>Raw_Data!D3513</f>
        <v>Premium</v>
      </c>
      <c r="E3513" s="3">
        <f>Raw_Data!E3513</f>
        <v>3.8</v>
      </c>
      <c r="F3513" s="3">
        <f>Raw_Data!F3513</f>
        <v>58</v>
      </c>
      <c r="G3513" s="3" t="str">
        <f>Raw_Data!G3513</f>
        <v>Africa</v>
      </c>
      <c r="H3513" s="3" t="str">
        <f>Raw_Data!H3513</f>
        <v>Desktop</v>
      </c>
      <c r="I3513" s="3">
        <f>Raw_Data!I3513</f>
        <v>17.989999999999998</v>
      </c>
      <c r="J3513" s="3">
        <f>Raw_Data!J3513</f>
        <v>1</v>
      </c>
      <c r="K3513" s="3" t="str">
        <f>Raw_Data!K3513</f>
        <v>Debit Card</v>
      </c>
      <c r="L3513" s="3">
        <f>Raw_Data!L3513</f>
        <v>4</v>
      </c>
      <c r="M3513" s="3">
        <f>Raw_Data!M3513</f>
        <v>0.06</v>
      </c>
      <c r="N3513" s="3" t="str">
        <f>Raw_Data!N3513</f>
        <v>Comedy</v>
      </c>
      <c r="O3513" s="3" t="str">
        <f t="shared" si="540"/>
        <v>55-70</v>
      </c>
      <c r="P3513" s="3" t="str">
        <f t="shared" si="541"/>
        <v>&lt;10h</v>
      </c>
      <c r="Q3513" s="3" t="str">
        <f t="shared" si="542"/>
        <v>46-60d</v>
      </c>
      <c r="R3513" s="3" t="str">
        <f t="shared" si="543"/>
        <v>Low</v>
      </c>
      <c r="S3513" s="3" t="str">
        <f t="shared" si="544"/>
        <v>High</v>
      </c>
      <c r="T3513" s="3" t="str">
        <f t="shared" si="545"/>
        <v>Churned</v>
      </c>
      <c r="U3513" s="4">
        <f>1/(1+EXP(-(Predictive_Model!$B$5+((B3513-Predictive_Model!$B$20)/Predictive_Model!$C$20)*Predictive_Model!$D$20+((E3513-Predictive_Model!$B$21)/Predictive_Model!$C$21)*Predictive_Model!$D$21+((F3513-Predictive_Model!$B$22)/Predictive_Model!$C$22)*Predictive_Model!$D$22+((I3513-Predictive_Model!$B$23)/Predictive_Model!$C$23)*Predictive_Model!$D$23+((L3513-Predictive_Model!$B$24)/Predictive_Model!$C$24)*Predictive_Model!$D$24+((M3513-Predictive_Model!$B$25)/Predictive_Model!$C$25)*Predictive_Model!$D$25+IF(C3513="Male",Predictive_Model!$D$31,IF(C3513="Other",Predictive_Model!$D$32,0))+IF(D3513="Premium",Predictive_Model!$D$34,IF(D3513="Standard",Predictive_Model!$D$35,0))+IF(G3513="Asia",Predictive_Model!$D$37,IF(G3513="Europe",Predictive_Model!$D$38,IF(G3513="North America",Predictive_Model!$D$39,IF(G3513="Oceania",Predictive_Model!$D$40,IF(G3513="South America",Predictive_Model!$D$41,0)))))+IF(H3513="Laptop",Predictive_Model!$D$43,IF(H3513="Mobile",Predictive_Model!$D$44,IF(H3513="TV",Predictive_Model!$D$45,IF(H3513="Tablet",Predictive_Model!$D$46,0))))+IF(K3513="Crypto",Predictive_Model!$D$48,IF(K3513="Debit Card",Predictive_Model!$D$49,IF(K3513="Gift Card",Predictive_Model!$D$50,IF(K3513="PayPal",Predictive_Model!$D$51,0))))+IF(N3513="Comedy",Predictive_Model!$D$53,IF(N3513="Documentary",Predictive_Model!$D$54,IF(N3513="Drama",Predictive_Model!$D$55,IF(N3513="Horror",Predictive_Model!$D$56,IF(N3513="Romance",Predictive_Model!$D$57,IF(N3513="Sci-Fi",Predictive_Model!$D$58,0)))))))))</f>
        <v>0.99527531094013089</v>
      </c>
      <c r="V3513" s="3" t="str">
        <f t="shared" si="546"/>
        <v>Critical</v>
      </c>
      <c r="W3513" s="6">
        <f t="shared" si="547"/>
        <v>17.989999999999998</v>
      </c>
      <c r="X3513" s="3" t="str">
        <f t="shared" si="548"/>
        <v>Priority 1</v>
      </c>
      <c r="Y3513" s="3" t="str">
        <f t="shared" si="549"/>
        <v>OK</v>
      </c>
    </row>
    <row r="3514" spans="1:25" x14ac:dyDescent="0.25">
      <c r="A3514" s="3" t="str">
        <f>Raw_Data!A3514</f>
        <v>81a4ab80-32bd-4d9a-9e23-6cecbebf2173</v>
      </c>
      <c r="B3514" s="3">
        <f>Raw_Data!B3514</f>
        <v>57</v>
      </c>
      <c r="C3514" s="3" t="str">
        <f>Raw_Data!C3514</f>
        <v>Female</v>
      </c>
      <c r="D3514" s="3" t="str">
        <f>Raw_Data!D3514</f>
        <v>Standard</v>
      </c>
      <c r="E3514" s="3">
        <f>Raw_Data!E3514</f>
        <v>3.47</v>
      </c>
      <c r="F3514" s="3">
        <f>Raw_Data!F3514</f>
        <v>36</v>
      </c>
      <c r="G3514" s="3" t="str">
        <f>Raw_Data!G3514</f>
        <v>South America</v>
      </c>
      <c r="H3514" s="3" t="str">
        <f>Raw_Data!H3514</f>
        <v>Tablet</v>
      </c>
      <c r="I3514" s="3">
        <f>Raw_Data!I3514</f>
        <v>13.99</v>
      </c>
      <c r="J3514" s="3">
        <f>Raw_Data!J3514</f>
        <v>1</v>
      </c>
      <c r="K3514" s="3" t="str">
        <f>Raw_Data!K3514</f>
        <v>Crypto</v>
      </c>
      <c r="L3514" s="3">
        <f>Raw_Data!L3514</f>
        <v>4</v>
      </c>
      <c r="M3514" s="3">
        <f>Raw_Data!M3514</f>
        <v>0.09</v>
      </c>
      <c r="N3514" s="3" t="str">
        <f>Raw_Data!N3514</f>
        <v>Romance</v>
      </c>
      <c r="O3514" s="3" t="str">
        <f t="shared" si="540"/>
        <v>55-70</v>
      </c>
      <c r="P3514" s="3" t="str">
        <f t="shared" si="541"/>
        <v>&lt;10h</v>
      </c>
      <c r="Q3514" s="3" t="str">
        <f t="shared" si="542"/>
        <v>22-45d</v>
      </c>
      <c r="R3514" s="3" t="str">
        <f t="shared" si="543"/>
        <v>Medium</v>
      </c>
      <c r="S3514" s="3" t="str">
        <f t="shared" si="544"/>
        <v>Mid</v>
      </c>
      <c r="T3514" s="3" t="str">
        <f t="shared" si="545"/>
        <v>Churned</v>
      </c>
      <c r="U3514" s="4">
        <f>1/(1+EXP(-(Predictive_Model!$B$5+((B3514-Predictive_Model!$B$20)/Predictive_Model!$C$20)*Predictive_Model!$D$20+((E3514-Predictive_Model!$B$21)/Predictive_Model!$C$21)*Predictive_Model!$D$21+((F3514-Predictive_Model!$B$22)/Predictive_Model!$C$22)*Predictive_Model!$D$22+((I3514-Predictive_Model!$B$23)/Predictive_Model!$C$23)*Predictive_Model!$D$23+((L3514-Predictive_Model!$B$24)/Predictive_Model!$C$24)*Predictive_Model!$D$24+((M3514-Predictive_Model!$B$25)/Predictive_Model!$C$25)*Predictive_Model!$D$25+IF(C3514="Male",Predictive_Model!$D$31,IF(C3514="Other",Predictive_Model!$D$32,0))+IF(D3514="Premium",Predictive_Model!$D$34,IF(D3514="Standard",Predictive_Model!$D$35,0))+IF(G3514="Asia",Predictive_Model!$D$37,IF(G3514="Europe",Predictive_Model!$D$38,IF(G3514="North America",Predictive_Model!$D$39,IF(G3514="Oceania",Predictive_Model!$D$40,IF(G3514="South America",Predictive_Model!$D$41,0)))))+IF(H3514="Laptop",Predictive_Model!$D$43,IF(H3514="Mobile",Predictive_Model!$D$44,IF(H3514="TV",Predictive_Model!$D$45,IF(H3514="Tablet",Predictive_Model!$D$46,0))))+IF(K3514="Crypto",Predictive_Model!$D$48,IF(K3514="Debit Card",Predictive_Model!$D$49,IF(K3514="Gift Card",Predictive_Model!$D$50,IF(K3514="PayPal",Predictive_Model!$D$51,0))))+IF(N3514="Comedy",Predictive_Model!$D$53,IF(N3514="Documentary",Predictive_Model!$D$54,IF(N3514="Drama",Predictive_Model!$D$55,IF(N3514="Horror",Predictive_Model!$D$56,IF(N3514="Romance",Predictive_Model!$D$57,IF(N3514="Sci-Fi",Predictive_Model!$D$58,0)))))))))</f>
        <v>0.99801206027044076</v>
      </c>
      <c r="V3514" s="3" t="str">
        <f t="shared" si="546"/>
        <v>Critical</v>
      </c>
      <c r="W3514" s="6">
        <f t="shared" si="547"/>
        <v>13.99</v>
      </c>
      <c r="X3514" s="3" t="str">
        <f t="shared" si="548"/>
        <v>Priority 2</v>
      </c>
      <c r="Y3514" s="3" t="str">
        <f t="shared" si="549"/>
        <v>OK</v>
      </c>
    </row>
    <row r="3515" spans="1:25" x14ac:dyDescent="0.25">
      <c r="A3515" s="3" t="str">
        <f>Raw_Data!A3515</f>
        <v>9677ed5d-0bf2-4ccc-92ca-c176e3ed5ab2</v>
      </c>
      <c r="B3515" s="3">
        <f>Raw_Data!B3515</f>
        <v>49</v>
      </c>
      <c r="C3515" s="3" t="str">
        <f>Raw_Data!C3515</f>
        <v>Male</v>
      </c>
      <c r="D3515" s="3" t="str">
        <f>Raw_Data!D3515</f>
        <v>Basic</v>
      </c>
      <c r="E3515" s="3">
        <f>Raw_Data!E3515</f>
        <v>1.64</v>
      </c>
      <c r="F3515" s="3">
        <f>Raw_Data!F3515</f>
        <v>32</v>
      </c>
      <c r="G3515" s="3" t="str">
        <f>Raw_Data!G3515</f>
        <v>Europe</v>
      </c>
      <c r="H3515" s="3" t="str">
        <f>Raw_Data!H3515</f>
        <v>Laptop</v>
      </c>
      <c r="I3515" s="3">
        <f>Raw_Data!I3515</f>
        <v>8.99</v>
      </c>
      <c r="J3515" s="3">
        <f>Raw_Data!J3515</f>
        <v>1</v>
      </c>
      <c r="K3515" s="3" t="str">
        <f>Raw_Data!K3515</f>
        <v>PayPal</v>
      </c>
      <c r="L3515" s="3">
        <f>Raw_Data!L3515</f>
        <v>5</v>
      </c>
      <c r="M3515" s="3">
        <f>Raw_Data!M3515</f>
        <v>0.05</v>
      </c>
      <c r="N3515" s="3" t="str">
        <f>Raw_Data!N3515</f>
        <v>Drama</v>
      </c>
      <c r="O3515" s="3" t="str">
        <f t="shared" si="540"/>
        <v>45-54</v>
      </c>
      <c r="P3515" s="3" t="str">
        <f t="shared" si="541"/>
        <v>&lt;10h</v>
      </c>
      <c r="Q3515" s="3" t="str">
        <f t="shared" si="542"/>
        <v>22-45d</v>
      </c>
      <c r="R3515" s="3" t="str">
        <f t="shared" si="543"/>
        <v>Medium</v>
      </c>
      <c r="S3515" s="3" t="str">
        <f t="shared" si="544"/>
        <v>Low</v>
      </c>
      <c r="T3515" s="3" t="str">
        <f t="shared" si="545"/>
        <v>Churned</v>
      </c>
      <c r="U3515" s="4">
        <f>1/(1+EXP(-(Predictive_Model!$B$5+((B3515-Predictive_Model!$B$20)/Predictive_Model!$C$20)*Predictive_Model!$D$20+((E3515-Predictive_Model!$B$21)/Predictive_Model!$C$21)*Predictive_Model!$D$21+((F3515-Predictive_Model!$B$22)/Predictive_Model!$C$22)*Predictive_Model!$D$22+((I3515-Predictive_Model!$B$23)/Predictive_Model!$C$23)*Predictive_Model!$D$23+((L3515-Predictive_Model!$B$24)/Predictive_Model!$C$24)*Predictive_Model!$D$24+((M3515-Predictive_Model!$B$25)/Predictive_Model!$C$25)*Predictive_Model!$D$25+IF(C3515="Male",Predictive_Model!$D$31,IF(C3515="Other",Predictive_Model!$D$32,0))+IF(D3515="Premium",Predictive_Model!$D$34,IF(D3515="Standard",Predictive_Model!$D$35,0))+IF(G3515="Asia",Predictive_Model!$D$37,IF(G3515="Europe",Predictive_Model!$D$38,IF(G3515="North America",Predictive_Model!$D$39,IF(G3515="Oceania",Predictive_Model!$D$40,IF(G3515="South America",Predictive_Model!$D$41,0)))))+IF(H3515="Laptop",Predictive_Model!$D$43,IF(H3515="Mobile",Predictive_Model!$D$44,IF(H3515="TV",Predictive_Model!$D$45,IF(H3515="Tablet",Predictive_Model!$D$46,0))))+IF(K3515="Crypto",Predictive_Model!$D$48,IF(K3515="Debit Card",Predictive_Model!$D$49,IF(K3515="Gift Card",Predictive_Model!$D$50,IF(K3515="PayPal",Predictive_Model!$D$51,0))))+IF(N3515="Comedy",Predictive_Model!$D$53,IF(N3515="Documentary",Predictive_Model!$D$54,IF(N3515="Drama",Predictive_Model!$D$55,IF(N3515="Horror",Predictive_Model!$D$56,IF(N3515="Romance",Predictive_Model!$D$57,IF(N3515="Sci-Fi",Predictive_Model!$D$58,0)))))))))</f>
        <v>0.9929015071873214</v>
      </c>
      <c r="V3515" s="3" t="str">
        <f t="shared" si="546"/>
        <v>Critical</v>
      </c>
      <c r="W3515" s="6">
        <f t="shared" si="547"/>
        <v>8.99</v>
      </c>
      <c r="X3515" s="3" t="str">
        <f t="shared" si="548"/>
        <v>Priority 2</v>
      </c>
      <c r="Y3515" s="3" t="str">
        <f t="shared" si="549"/>
        <v>OK</v>
      </c>
    </row>
    <row r="3516" spans="1:25" x14ac:dyDescent="0.25">
      <c r="A3516" s="3" t="str">
        <f>Raw_Data!A3516</f>
        <v>bc860dfd-b813-4828-a17c-0b55c994de44</v>
      </c>
      <c r="B3516" s="3">
        <f>Raw_Data!B3516</f>
        <v>30</v>
      </c>
      <c r="C3516" s="3" t="str">
        <f>Raw_Data!C3516</f>
        <v>Male</v>
      </c>
      <c r="D3516" s="3" t="str">
        <f>Raw_Data!D3516</f>
        <v>Standard</v>
      </c>
      <c r="E3516" s="3">
        <f>Raw_Data!E3516</f>
        <v>10.47</v>
      </c>
      <c r="F3516" s="3">
        <f>Raw_Data!F3516</f>
        <v>50</v>
      </c>
      <c r="G3516" s="3" t="str">
        <f>Raw_Data!G3516</f>
        <v>Africa</v>
      </c>
      <c r="H3516" s="3" t="str">
        <f>Raw_Data!H3516</f>
        <v>Mobile</v>
      </c>
      <c r="I3516" s="3">
        <f>Raw_Data!I3516</f>
        <v>13.99</v>
      </c>
      <c r="J3516" s="3">
        <f>Raw_Data!J3516</f>
        <v>1</v>
      </c>
      <c r="K3516" s="3" t="str">
        <f>Raw_Data!K3516</f>
        <v>Crypto</v>
      </c>
      <c r="L3516" s="3">
        <f>Raw_Data!L3516</f>
        <v>4</v>
      </c>
      <c r="M3516" s="3">
        <f>Raw_Data!M3516</f>
        <v>0.21</v>
      </c>
      <c r="N3516" s="3" t="str">
        <f>Raw_Data!N3516</f>
        <v>Sci-Fi</v>
      </c>
      <c r="O3516" s="3" t="str">
        <f t="shared" si="540"/>
        <v>25-34</v>
      </c>
      <c r="P3516" s="3" t="str">
        <f t="shared" si="541"/>
        <v>10-24h</v>
      </c>
      <c r="Q3516" s="3" t="str">
        <f t="shared" si="542"/>
        <v>46-60d</v>
      </c>
      <c r="R3516" s="3" t="str">
        <f t="shared" si="543"/>
        <v>Medium</v>
      </c>
      <c r="S3516" s="3" t="str">
        <f t="shared" si="544"/>
        <v>Mid</v>
      </c>
      <c r="T3516" s="3" t="str">
        <f t="shared" si="545"/>
        <v>Churned</v>
      </c>
      <c r="U3516" s="4">
        <f>1/(1+EXP(-(Predictive_Model!$B$5+((B3516-Predictive_Model!$B$20)/Predictive_Model!$C$20)*Predictive_Model!$D$20+((E3516-Predictive_Model!$B$21)/Predictive_Model!$C$21)*Predictive_Model!$D$21+((F3516-Predictive_Model!$B$22)/Predictive_Model!$C$22)*Predictive_Model!$D$22+((I3516-Predictive_Model!$B$23)/Predictive_Model!$C$23)*Predictive_Model!$D$23+((L3516-Predictive_Model!$B$24)/Predictive_Model!$C$24)*Predictive_Model!$D$24+((M3516-Predictive_Model!$B$25)/Predictive_Model!$C$25)*Predictive_Model!$D$25+IF(C3516="Male",Predictive_Model!$D$31,IF(C3516="Other",Predictive_Model!$D$32,0))+IF(D3516="Premium",Predictive_Model!$D$34,IF(D3516="Standard",Predictive_Model!$D$35,0))+IF(G3516="Asia",Predictive_Model!$D$37,IF(G3516="Europe",Predictive_Model!$D$38,IF(G3516="North America",Predictive_Model!$D$39,IF(G3516="Oceania",Predictive_Model!$D$40,IF(G3516="South America",Predictive_Model!$D$41,0)))))+IF(H3516="Laptop",Predictive_Model!$D$43,IF(H3516="Mobile",Predictive_Model!$D$44,IF(H3516="TV",Predictive_Model!$D$45,IF(H3516="Tablet",Predictive_Model!$D$46,0))))+IF(K3516="Crypto",Predictive_Model!$D$48,IF(K3516="Debit Card",Predictive_Model!$D$49,IF(K3516="Gift Card",Predictive_Model!$D$50,IF(K3516="PayPal",Predictive_Model!$D$51,0))))+IF(N3516="Comedy",Predictive_Model!$D$53,IF(N3516="Documentary",Predictive_Model!$D$54,IF(N3516="Drama",Predictive_Model!$D$55,IF(N3516="Horror",Predictive_Model!$D$56,IF(N3516="Romance",Predictive_Model!$D$57,IF(N3516="Sci-Fi",Predictive_Model!$D$58,0)))))))))</f>
        <v>0.99641227484449035</v>
      </c>
      <c r="V3516" s="3" t="str">
        <f t="shared" si="546"/>
        <v>Critical</v>
      </c>
      <c r="W3516" s="6">
        <f t="shared" si="547"/>
        <v>13.99</v>
      </c>
      <c r="X3516" s="3" t="str">
        <f t="shared" si="548"/>
        <v>Priority 2</v>
      </c>
      <c r="Y3516" s="3" t="str">
        <f t="shared" si="549"/>
        <v>OK</v>
      </c>
    </row>
    <row r="3517" spans="1:25" x14ac:dyDescent="0.25">
      <c r="A3517" s="3" t="str">
        <f>Raw_Data!A3517</f>
        <v>a5f996c0-05a7-4654-b5ee-46b897cfbb83</v>
      </c>
      <c r="B3517" s="3">
        <f>Raw_Data!B3517</f>
        <v>23</v>
      </c>
      <c r="C3517" s="3" t="str">
        <f>Raw_Data!C3517</f>
        <v>Other</v>
      </c>
      <c r="D3517" s="3" t="str">
        <f>Raw_Data!D3517</f>
        <v>Basic</v>
      </c>
      <c r="E3517" s="3">
        <f>Raw_Data!E3517</f>
        <v>18.23</v>
      </c>
      <c r="F3517" s="3">
        <f>Raw_Data!F3517</f>
        <v>47</v>
      </c>
      <c r="G3517" s="3" t="str">
        <f>Raw_Data!G3517</f>
        <v>Asia</v>
      </c>
      <c r="H3517" s="3" t="str">
        <f>Raw_Data!H3517</f>
        <v>Tablet</v>
      </c>
      <c r="I3517" s="3">
        <f>Raw_Data!I3517</f>
        <v>8.99</v>
      </c>
      <c r="J3517" s="3">
        <f>Raw_Data!J3517</f>
        <v>1</v>
      </c>
      <c r="K3517" s="3" t="str">
        <f>Raw_Data!K3517</f>
        <v>Debit Card</v>
      </c>
      <c r="L3517" s="3">
        <f>Raw_Data!L3517</f>
        <v>4</v>
      </c>
      <c r="M3517" s="3">
        <f>Raw_Data!M3517</f>
        <v>0.38</v>
      </c>
      <c r="N3517" s="3" t="str">
        <f>Raw_Data!N3517</f>
        <v>Romance</v>
      </c>
      <c r="O3517" s="3" t="str">
        <f t="shared" si="540"/>
        <v>18-24</v>
      </c>
      <c r="P3517" s="3" t="str">
        <f t="shared" si="541"/>
        <v>10-24h</v>
      </c>
      <c r="Q3517" s="3" t="str">
        <f t="shared" si="542"/>
        <v>46-60d</v>
      </c>
      <c r="R3517" s="3" t="str">
        <f t="shared" si="543"/>
        <v>Medium</v>
      </c>
      <c r="S3517" s="3" t="str">
        <f t="shared" si="544"/>
        <v>Low</v>
      </c>
      <c r="T3517" s="3" t="str">
        <f t="shared" si="545"/>
        <v>Churned</v>
      </c>
      <c r="U3517" s="4">
        <f>1/(1+EXP(-(Predictive_Model!$B$5+((B3517-Predictive_Model!$B$20)/Predictive_Model!$C$20)*Predictive_Model!$D$20+((E3517-Predictive_Model!$B$21)/Predictive_Model!$C$21)*Predictive_Model!$D$21+((F3517-Predictive_Model!$B$22)/Predictive_Model!$C$22)*Predictive_Model!$D$22+((I3517-Predictive_Model!$B$23)/Predictive_Model!$C$23)*Predictive_Model!$D$23+((L3517-Predictive_Model!$B$24)/Predictive_Model!$C$24)*Predictive_Model!$D$24+((M3517-Predictive_Model!$B$25)/Predictive_Model!$C$25)*Predictive_Model!$D$25+IF(C3517="Male",Predictive_Model!$D$31,IF(C3517="Other",Predictive_Model!$D$32,0))+IF(D3517="Premium",Predictive_Model!$D$34,IF(D3517="Standard",Predictive_Model!$D$35,0))+IF(G3517="Asia",Predictive_Model!$D$37,IF(G3517="Europe",Predictive_Model!$D$38,IF(G3517="North America",Predictive_Model!$D$39,IF(G3517="Oceania",Predictive_Model!$D$40,IF(G3517="South America",Predictive_Model!$D$41,0)))))+IF(H3517="Laptop",Predictive_Model!$D$43,IF(H3517="Mobile",Predictive_Model!$D$44,IF(H3517="TV",Predictive_Model!$D$45,IF(H3517="Tablet",Predictive_Model!$D$46,0))))+IF(K3517="Crypto",Predictive_Model!$D$48,IF(K3517="Debit Card",Predictive_Model!$D$49,IF(K3517="Gift Card",Predictive_Model!$D$50,IF(K3517="PayPal",Predictive_Model!$D$51,0))))+IF(N3517="Comedy",Predictive_Model!$D$53,IF(N3517="Documentary",Predictive_Model!$D$54,IF(N3517="Drama",Predictive_Model!$D$55,IF(N3517="Horror",Predictive_Model!$D$56,IF(N3517="Romance",Predictive_Model!$D$57,IF(N3517="Sci-Fi",Predictive_Model!$D$58,0)))))))))</f>
        <v>0.95736440307795656</v>
      </c>
      <c r="V3517" s="3" t="str">
        <f t="shared" si="546"/>
        <v>Critical</v>
      </c>
      <c r="W3517" s="6">
        <f t="shared" si="547"/>
        <v>8.99</v>
      </c>
      <c r="X3517" s="3" t="str">
        <f t="shared" si="548"/>
        <v>Priority 2</v>
      </c>
      <c r="Y3517" s="3" t="str">
        <f t="shared" si="549"/>
        <v>OK</v>
      </c>
    </row>
    <row r="3518" spans="1:25" x14ac:dyDescent="0.25">
      <c r="A3518" s="3" t="str">
        <f>Raw_Data!A3518</f>
        <v>ac99a3e4-fbf6-4b32-82cc-76d8d2d528f1</v>
      </c>
      <c r="B3518" s="3">
        <f>Raw_Data!B3518</f>
        <v>57</v>
      </c>
      <c r="C3518" s="3" t="str">
        <f>Raw_Data!C3518</f>
        <v>Other</v>
      </c>
      <c r="D3518" s="3" t="str">
        <f>Raw_Data!D3518</f>
        <v>Premium</v>
      </c>
      <c r="E3518" s="3">
        <f>Raw_Data!E3518</f>
        <v>16.09</v>
      </c>
      <c r="F3518" s="3">
        <f>Raw_Data!F3518</f>
        <v>30</v>
      </c>
      <c r="G3518" s="3" t="str">
        <f>Raw_Data!G3518</f>
        <v>Europe</v>
      </c>
      <c r="H3518" s="3" t="str">
        <f>Raw_Data!H3518</f>
        <v>Desktop</v>
      </c>
      <c r="I3518" s="3">
        <f>Raw_Data!I3518</f>
        <v>17.989999999999998</v>
      </c>
      <c r="J3518" s="3">
        <f>Raw_Data!J3518</f>
        <v>0</v>
      </c>
      <c r="K3518" s="3" t="str">
        <f>Raw_Data!K3518</f>
        <v>Crypto</v>
      </c>
      <c r="L3518" s="3">
        <f>Raw_Data!L3518</f>
        <v>1</v>
      </c>
      <c r="M3518" s="3">
        <f>Raw_Data!M3518</f>
        <v>0.52</v>
      </c>
      <c r="N3518" s="3" t="str">
        <f>Raw_Data!N3518</f>
        <v>Horror</v>
      </c>
      <c r="O3518" s="3" t="str">
        <f t="shared" si="540"/>
        <v>55-70</v>
      </c>
      <c r="P3518" s="3" t="str">
        <f t="shared" si="541"/>
        <v>10-24h</v>
      </c>
      <c r="Q3518" s="3" t="str">
        <f t="shared" si="542"/>
        <v>22-45d</v>
      </c>
      <c r="R3518" s="3" t="str">
        <f t="shared" si="543"/>
        <v>Medium</v>
      </c>
      <c r="S3518" s="3" t="str">
        <f t="shared" si="544"/>
        <v>High</v>
      </c>
      <c r="T3518" s="3" t="str">
        <f t="shared" si="545"/>
        <v>Active</v>
      </c>
      <c r="U3518" s="4">
        <f>1/(1+EXP(-(Predictive_Model!$B$5+((B3518-Predictive_Model!$B$20)/Predictive_Model!$C$20)*Predictive_Model!$D$20+((E3518-Predictive_Model!$B$21)/Predictive_Model!$C$21)*Predictive_Model!$D$21+((F3518-Predictive_Model!$B$22)/Predictive_Model!$C$22)*Predictive_Model!$D$22+((I3518-Predictive_Model!$B$23)/Predictive_Model!$C$23)*Predictive_Model!$D$23+((L3518-Predictive_Model!$B$24)/Predictive_Model!$C$24)*Predictive_Model!$D$24+((M3518-Predictive_Model!$B$25)/Predictive_Model!$C$25)*Predictive_Model!$D$25+IF(C3518="Male",Predictive_Model!$D$31,IF(C3518="Other",Predictive_Model!$D$32,0))+IF(D3518="Premium",Predictive_Model!$D$34,IF(D3518="Standard",Predictive_Model!$D$35,0))+IF(G3518="Asia",Predictive_Model!$D$37,IF(G3518="Europe",Predictive_Model!$D$38,IF(G3518="North America",Predictive_Model!$D$39,IF(G3518="Oceania",Predictive_Model!$D$40,IF(G3518="South America",Predictive_Model!$D$41,0)))))+IF(H3518="Laptop",Predictive_Model!$D$43,IF(H3518="Mobile",Predictive_Model!$D$44,IF(H3518="TV",Predictive_Model!$D$45,IF(H3518="Tablet",Predictive_Model!$D$46,0))))+IF(K3518="Crypto",Predictive_Model!$D$48,IF(K3518="Debit Card",Predictive_Model!$D$49,IF(K3518="Gift Card",Predictive_Model!$D$50,IF(K3518="PayPal",Predictive_Model!$D$51,0))))+IF(N3518="Comedy",Predictive_Model!$D$53,IF(N3518="Documentary",Predictive_Model!$D$54,IF(N3518="Drama",Predictive_Model!$D$55,IF(N3518="Horror",Predictive_Model!$D$56,IF(N3518="Romance",Predictive_Model!$D$57,IF(N3518="Sci-Fi",Predictive_Model!$D$58,0)))))))))</f>
        <v>0.39910550869809502</v>
      </c>
      <c r="V3518" s="3" t="str">
        <f t="shared" si="546"/>
        <v>Medium</v>
      </c>
      <c r="W3518" s="6">
        <f t="shared" si="547"/>
        <v>7.1799081014787287</v>
      </c>
      <c r="X3518" s="3" t="str">
        <f t="shared" si="548"/>
        <v>Monitor</v>
      </c>
      <c r="Y3518" s="3" t="str">
        <f t="shared" si="549"/>
        <v>OK</v>
      </c>
    </row>
    <row r="3519" spans="1:25" x14ac:dyDescent="0.25">
      <c r="A3519" s="3" t="str">
        <f>Raw_Data!A3519</f>
        <v>dc8a8278-a2ed-47b1-aa4f-c0693a216b8f</v>
      </c>
      <c r="B3519" s="3">
        <f>Raw_Data!B3519</f>
        <v>63</v>
      </c>
      <c r="C3519" s="3" t="str">
        <f>Raw_Data!C3519</f>
        <v>Male</v>
      </c>
      <c r="D3519" s="3" t="str">
        <f>Raw_Data!D3519</f>
        <v>Standard</v>
      </c>
      <c r="E3519" s="3">
        <f>Raw_Data!E3519</f>
        <v>11.89</v>
      </c>
      <c r="F3519" s="3">
        <f>Raw_Data!F3519</f>
        <v>52</v>
      </c>
      <c r="G3519" s="3" t="str">
        <f>Raw_Data!G3519</f>
        <v>Europe</v>
      </c>
      <c r="H3519" s="3" t="str">
        <f>Raw_Data!H3519</f>
        <v>Laptop</v>
      </c>
      <c r="I3519" s="3">
        <f>Raw_Data!I3519</f>
        <v>13.99</v>
      </c>
      <c r="J3519" s="3">
        <f>Raw_Data!J3519</f>
        <v>1</v>
      </c>
      <c r="K3519" s="3" t="str">
        <f>Raw_Data!K3519</f>
        <v>Debit Card</v>
      </c>
      <c r="L3519" s="3">
        <f>Raw_Data!L3519</f>
        <v>1</v>
      </c>
      <c r="M3519" s="3">
        <f>Raw_Data!M3519</f>
        <v>0.22</v>
      </c>
      <c r="N3519" s="3" t="str">
        <f>Raw_Data!N3519</f>
        <v>Romance</v>
      </c>
      <c r="O3519" s="3" t="str">
        <f t="shared" si="540"/>
        <v>55-70</v>
      </c>
      <c r="P3519" s="3" t="str">
        <f t="shared" si="541"/>
        <v>10-24h</v>
      </c>
      <c r="Q3519" s="3" t="str">
        <f t="shared" si="542"/>
        <v>46-60d</v>
      </c>
      <c r="R3519" s="3" t="str">
        <f t="shared" si="543"/>
        <v>Medium</v>
      </c>
      <c r="S3519" s="3" t="str">
        <f t="shared" si="544"/>
        <v>Mid</v>
      </c>
      <c r="T3519" s="3" t="str">
        <f t="shared" si="545"/>
        <v>Churned</v>
      </c>
      <c r="U3519" s="4">
        <f>1/(1+EXP(-(Predictive_Model!$B$5+((B3519-Predictive_Model!$B$20)/Predictive_Model!$C$20)*Predictive_Model!$D$20+((E3519-Predictive_Model!$B$21)/Predictive_Model!$C$21)*Predictive_Model!$D$21+((F3519-Predictive_Model!$B$22)/Predictive_Model!$C$22)*Predictive_Model!$D$22+((I3519-Predictive_Model!$B$23)/Predictive_Model!$C$23)*Predictive_Model!$D$23+((L3519-Predictive_Model!$B$24)/Predictive_Model!$C$24)*Predictive_Model!$D$24+((M3519-Predictive_Model!$B$25)/Predictive_Model!$C$25)*Predictive_Model!$D$25+IF(C3519="Male",Predictive_Model!$D$31,IF(C3519="Other",Predictive_Model!$D$32,0))+IF(D3519="Premium",Predictive_Model!$D$34,IF(D3519="Standard",Predictive_Model!$D$35,0))+IF(G3519="Asia",Predictive_Model!$D$37,IF(G3519="Europe",Predictive_Model!$D$38,IF(G3519="North America",Predictive_Model!$D$39,IF(G3519="Oceania",Predictive_Model!$D$40,IF(G3519="South America",Predictive_Model!$D$41,0)))))+IF(H3519="Laptop",Predictive_Model!$D$43,IF(H3519="Mobile",Predictive_Model!$D$44,IF(H3519="TV",Predictive_Model!$D$45,IF(H3519="Tablet",Predictive_Model!$D$46,0))))+IF(K3519="Crypto",Predictive_Model!$D$48,IF(K3519="Debit Card",Predictive_Model!$D$49,IF(K3519="Gift Card",Predictive_Model!$D$50,IF(K3519="PayPal",Predictive_Model!$D$51,0))))+IF(N3519="Comedy",Predictive_Model!$D$53,IF(N3519="Documentary",Predictive_Model!$D$54,IF(N3519="Drama",Predictive_Model!$D$55,IF(N3519="Horror",Predictive_Model!$D$56,IF(N3519="Romance",Predictive_Model!$D$57,IF(N3519="Sci-Fi",Predictive_Model!$D$58,0)))))))))</f>
        <v>0.99728363128424702</v>
      </c>
      <c r="V3519" s="3" t="str">
        <f t="shared" si="546"/>
        <v>Critical</v>
      </c>
      <c r="W3519" s="6">
        <f t="shared" si="547"/>
        <v>13.99</v>
      </c>
      <c r="X3519" s="3" t="str">
        <f t="shared" si="548"/>
        <v>Priority 2</v>
      </c>
      <c r="Y3519" s="3" t="str">
        <f t="shared" si="549"/>
        <v>OK</v>
      </c>
    </row>
    <row r="3520" spans="1:25" x14ac:dyDescent="0.25">
      <c r="A3520" s="3" t="str">
        <f>Raw_Data!A3520</f>
        <v>19f92e26-27ea-420a-803a-fffce53367a5</v>
      </c>
      <c r="B3520" s="3">
        <f>Raw_Data!B3520</f>
        <v>69</v>
      </c>
      <c r="C3520" s="3" t="str">
        <f>Raw_Data!C3520</f>
        <v>Other</v>
      </c>
      <c r="D3520" s="3" t="str">
        <f>Raw_Data!D3520</f>
        <v>Basic</v>
      </c>
      <c r="E3520" s="3">
        <f>Raw_Data!E3520</f>
        <v>2.95</v>
      </c>
      <c r="F3520" s="3">
        <f>Raw_Data!F3520</f>
        <v>40</v>
      </c>
      <c r="G3520" s="3" t="str">
        <f>Raw_Data!G3520</f>
        <v>North America</v>
      </c>
      <c r="H3520" s="3" t="str">
        <f>Raw_Data!H3520</f>
        <v>Mobile</v>
      </c>
      <c r="I3520" s="3">
        <f>Raw_Data!I3520</f>
        <v>8.99</v>
      </c>
      <c r="J3520" s="3">
        <f>Raw_Data!J3520</f>
        <v>1</v>
      </c>
      <c r="K3520" s="3" t="str">
        <f>Raw_Data!K3520</f>
        <v>Crypto</v>
      </c>
      <c r="L3520" s="3">
        <f>Raw_Data!L3520</f>
        <v>1</v>
      </c>
      <c r="M3520" s="3">
        <f>Raw_Data!M3520</f>
        <v>7.0000000000000007E-2</v>
      </c>
      <c r="N3520" s="3" t="str">
        <f>Raw_Data!N3520</f>
        <v>Documentary</v>
      </c>
      <c r="O3520" s="3" t="str">
        <f t="shared" si="540"/>
        <v>55-70</v>
      </c>
      <c r="P3520" s="3" t="str">
        <f t="shared" si="541"/>
        <v>&lt;10h</v>
      </c>
      <c r="Q3520" s="3" t="str">
        <f t="shared" si="542"/>
        <v>22-45d</v>
      </c>
      <c r="R3520" s="3" t="str">
        <f t="shared" si="543"/>
        <v>Medium</v>
      </c>
      <c r="S3520" s="3" t="str">
        <f t="shared" si="544"/>
        <v>Low</v>
      </c>
      <c r="T3520" s="3" t="str">
        <f t="shared" si="545"/>
        <v>Churned</v>
      </c>
      <c r="U3520" s="4">
        <f>1/(1+EXP(-(Predictive_Model!$B$5+((B3520-Predictive_Model!$B$20)/Predictive_Model!$C$20)*Predictive_Model!$D$20+((E3520-Predictive_Model!$B$21)/Predictive_Model!$C$21)*Predictive_Model!$D$21+((F3520-Predictive_Model!$B$22)/Predictive_Model!$C$22)*Predictive_Model!$D$22+((I3520-Predictive_Model!$B$23)/Predictive_Model!$C$23)*Predictive_Model!$D$23+((L3520-Predictive_Model!$B$24)/Predictive_Model!$C$24)*Predictive_Model!$D$24+((M3520-Predictive_Model!$B$25)/Predictive_Model!$C$25)*Predictive_Model!$D$25+IF(C3520="Male",Predictive_Model!$D$31,IF(C3520="Other",Predictive_Model!$D$32,0))+IF(D3520="Premium",Predictive_Model!$D$34,IF(D3520="Standard",Predictive_Model!$D$35,0))+IF(G3520="Asia",Predictive_Model!$D$37,IF(G3520="Europe",Predictive_Model!$D$38,IF(G3520="North America",Predictive_Model!$D$39,IF(G3520="Oceania",Predictive_Model!$D$40,IF(G3520="South America",Predictive_Model!$D$41,0)))))+IF(H3520="Laptop",Predictive_Model!$D$43,IF(H3520="Mobile",Predictive_Model!$D$44,IF(H3520="TV",Predictive_Model!$D$45,IF(H3520="Tablet",Predictive_Model!$D$46,0))))+IF(K3520="Crypto",Predictive_Model!$D$48,IF(K3520="Debit Card",Predictive_Model!$D$49,IF(K3520="Gift Card",Predictive_Model!$D$50,IF(K3520="PayPal",Predictive_Model!$D$51,0))))+IF(N3520="Comedy",Predictive_Model!$D$53,IF(N3520="Documentary",Predictive_Model!$D$54,IF(N3520="Drama",Predictive_Model!$D$55,IF(N3520="Horror",Predictive_Model!$D$56,IF(N3520="Romance",Predictive_Model!$D$57,IF(N3520="Sci-Fi",Predictive_Model!$D$58,0)))))))))</f>
        <v>0.99997285552158421</v>
      </c>
      <c r="V3520" s="3" t="str">
        <f t="shared" si="546"/>
        <v>Critical</v>
      </c>
      <c r="W3520" s="6">
        <f t="shared" si="547"/>
        <v>8.99</v>
      </c>
      <c r="X3520" s="3" t="str">
        <f t="shared" si="548"/>
        <v>Priority 2</v>
      </c>
      <c r="Y3520" s="3" t="str">
        <f t="shared" si="549"/>
        <v>OK</v>
      </c>
    </row>
    <row r="3521" spans="1:25" x14ac:dyDescent="0.25">
      <c r="A3521" s="3" t="str">
        <f>Raw_Data!A3521</f>
        <v>1ada8db6-b7b4-4bfc-ae3d-600e0fce87c6</v>
      </c>
      <c r="B3521" s="3">
        <f>Raw_Data!B3521</f>
        <v>42</v>
      </c>
      <c r="C3521" s="3" t="str">
        <f>Raw_Data!C3521</f>
        <v>Other</v>
      </c>
      <c r="D3521" s="3" t="str">
        <f>Raw_Data!D3521</f>
        <v>Premium</v>
      </c>
      <c r="E3521" s="3">
        <f>Raw_Data!E3521</f>
        <v>25.84</v>
      </c>
      <c r="F3521" s="3">
        <f>Raw_Data!F3521</f>
        <v>59</v>
      </c>
      <c r="G3521" s="3" t="str">
        <f>Raw_Data!G3521</f>
        <v>North America</v>
      </c>
      <c r="H3521" s="3" t="str">
        <f>Raw_Data!H3521</f>
        <v>Tablet</v>
      </c>
      <c r="I3521" s="3">
        <f>Raw_Data!I3521</f>
        <v>17.989999999999998</v>
      </c>
      <c r="J3521" s="3">
        <f>Raw_Data!J3521</f>
        <v>0</v>
      </c>
      <c r="K3521" s="3" t="str">
        <f>Raw_Data!K3521</f>
        <v>PayPal</v>
      </c>
      <c r="L3521" s="3">
        <f>Raw_Data!L3521</f>
        <v>3</v>
      </c>
      <c r="M3521" s="3">
        <f>Raw_Data!M3521</f>
        <v>0.43</v>
      </c>
      <c r="N3521" s="3" t="str">
        <f>Raw_Data!N3521</f>
        <v>Comedy</v>
      </c>
      <c r="O3521" s="3" t="str">
        <f t="shared" si="540"/>
        <v>35-44</v>
      </c>
      <c r="P3521" s="3" t="str">
        <f t="shared" si="541"/>
        <v>25-49h</v>
      </c>
      <c r="Q3521" s="3" t="str">
        <f t="shared" si="542"/>
        <v>46-60d</v>
      </c>
      <c r="R3521" s="3" t="str">
        <f t="shared" si="543"/>
        <v>Medium</v>
      </c>
      <c r="S3521" s="3" t="str">
        <f t="shared" si="544"/>
        <v>High</v>
      </c>
      <c r="T3521" s="3" t="str">
        <f t="shared" si="545"/>
        <v>Active</v>
      </c>
      <c r="U3521" s="4">
        <f>1/(1+EXP(-(Predictive_Model!$B$5+((B3521-Predictive_Model!$B$20)/Predictive_Model!$C$20)*Predictive_Model!$D$20+((E3521-Predictive_Model!$B$21)/Predictive_Model!$C$21)*Predictive_Model!$D$21+((F3521-Predictive_Model!$B$22)/Predictive_Model!$C$22)*Predictive_Model!$D$22+((I3521-Predictive_Model!$B$23)/Predictive_Model!$C$23)*Predictive_Model!$D$23+((L3521-Predictive_Model!$B$24)/Predictive_Model!$C$24)*Predictive_Model!$D$24+((M3521-Predictive_Model!$B$25)/Predictive_Model!$C$25)*Predictive_Model!$D$25+IF(C3521="Male",Predictive_Model!$D$31,IF(C3521="Other",Predictive_Model!$D$32,0))+IF(D3521="Premium",Predictive_Model!$D$34,IF(D3521="Standard",Predictive_Model!$D$35,0))+IF(G3521="Asia",Predictive_Model!$D$37,IF(G3521="Europe",Predictive_Model!$D$38,IF(G3521="North America",Predictive_Model!$D$39,IF(G3521="Oceania",Predictive_Model!$D$40,IF(G3521="South America",Predictive_Model!$D$41,0)))))+IF(H3521="Laptop",Predictive_Model!$D$43,IF(H3521="Mobile",Predictive_Model!$D$44,IF(H3521="TV",Predictive_Model!$D$45,IF(H3521="Tablet",Predictive_Model!$D$46,0))))+IF(K3521="Crypto",Predictive_Model!$D$48,IF(K3521="Debit Card",Predictive_Model!$D$49,IF(K3521="Gift Card",Predictive_Model!$D$50,IF(K3521="PayPal",Predictive_Model!$D$51,0))))+IF(N3521="Comedy",Predictive_Model!$D$53,IF(N3521="Documentary",Predictive_Model!$D$54,IF(N3521="Drama",Predictive_Model!$D$55,IF(N3521="Horror",Predictive_Model!$D$56,IF(N3521="Romance",Predictive_Model!$D$57,IF(N3521="Sci-Fi",Predictive_Model!$D$58,0)))))))))</f>
        <v>0.5854771035731835</v>
      </c>
      <c r="V3521" s="3" t="str">
        <f t="shared" si="546"/>
        <v>High</v>
      </c>
      <c r="W3521" s="6">
        <f t="shared" si="547"/>
        <v>10.532733093281569</v>
      </c>
      <c r="X3521" s="3" t="str">
        <f t="shared" si="548"/>
        <v>Priority 2</v>
      </c>
      <c r="Y3521" s="3" t="str">
        <f t="shared" si="549"/>
        <v>OK</v>
      </c>
    </row>
    <row r="3522" spans="1:25" x14ac:dyDescent="0.25">
      <c r="A3522" s="3" t="str">
        <f>Raw_Data!A3522</f>
        <v>9e87a156-02ad-45a1-b98f-e218859f3d38</v>
      </c>
      <c r="B3522" s="3">
        <f>Raw_Data!B3522</f>
        <v>64</v>
      </c>
      <c r="C3522" s="3" t="str">
        <f>Raw_Data!C3522</f>
        <v>Male</v>
      </c>
      <c r="D3522" s="3" t="str">
        <f>Raw_Data!D3522</f>
        <v>Premium</v>
      </c>
      <c r="E3522" s="3">
        <f>Raw_Data!E3522</f>
        <v>14.53</v>
      </c>
      <c r="F3522" s="3">
        <f>Raw_Data!F3522</f>
        <v>29</v>
      </c>
      <c r="G3522" s="3" t="str">
        <f>Raw_Data!G3522</f>
        <v>South America</v>
      </c>
      <c r="H3522" s="3" t="str">
        <f>Raw_Data!H3522</f>
        <v>TV</v>
      </c>
      <c r="I3522" s="3">
        <f>Raw_Data!I3522</f>
        <v>17.989999999999998</v>
      </c>
      <c r="J3522" s="3">
        <f>Raw_Data!J3522</f>
        <v>0</v>
      </c>
      <c r="K3522" s="3" t="str">
        <f>Raw_Data!K3522</f>
        <v>Credit Card</v>
      </c>
      <c r="L3522" s="3">
        <f>Raw_Data!L3522</f>
        <v>2</v>
      </c>
      <c r="M3522" s="3">
        <f>Raw_Data!M3522</f>
        <v>0.48</v>
      </c>
      <c r="N3522" s="3" t="str">
        <f>Raw_Data!N3522</f>
        <v>Horror</v>
      </c>
      <c r="O3522" s="3" t="str">
        <f t="shared" si="540"/>
        <v>55-70</v>
      </c>
      <c r="P3522" s="3" t="str">
        <f t="shared" si="541"/>
        <v>10-24h</v>
      </c>
      <c r="Q3522" s="3" t="str">
        <f t="shared" si="542"/>
        <v>22-45d</v>
      </c>
      <c r="R3522" s="3" t="str">
        <f t="shared" si="543"/>
        <v>Medium</v>
      </c>
      <c r="S3522" s="3" t="str">
        <f t="shared" si="544"/>
        <v>High</v>
      </c>
      <c r="T3522" s="3" t="str">
        <f t="shared" si="545"/>
        <v>Active</v>
      </c>
      <c r="U3522" s="4">
        <f>1/(1+EXP(-(Predictive_Model!$B$5+((B3522-Predictive_Model!$B$20)/Predictive_Model!$C$20)*Predictive_Model!$D$20+((E3522-Predictive_Model!$B$21)/Predictive_Model!$C$21)*Predictive_Model!$D$21+((F3522-Predictive_Model!$B$22)/Predictive_Model!$C$22)*Predictive_Model!$D$22+((I3522-Predictive_Model!$B$23)/Predictive_Model!$C$23)*Predictive_Model!$D$23+((L3522-Predictive_Model!$B$24)/Predictive_Model!$C$24)*Predictive_Model!$D$24+((M3522-Predictive_Model!$B$25)/Predictive_Model!$C$25)*Predictive_Model!$D$25+IF(C3522="Male",Predictive_Model!$D$31,IF(C3522="Other",Predictive_Model!$D$32,0))+IF(D3522="Premium",Predictive_Model!$D$34,IF(D3522="Standard",Predictive_Model!$D$35,0))+IF(G3522="Asia",Predictive_Model!$D$37,IF(G3522="Europe",Predictive_Model!$D$38,IF(G3522="North America",Predictive_Model!$D$39,IF(G3522="Oceania",Predictive_Model!$D$40,IF(G3522="South America",Predictive_Model!$D$41,0)))))+IF(H3522="Laptop",Predictive_Model!$D$43,IF(H3522="Mobile",Predictive_Model!$D$44,IF(H3522="TV",Predictive_Model!$D$45,IF(H3522="Tablet",Predictive_Model!$D$46,0))))+IF(K3522="Crypto",Predictive_Model!$D$48,IF(K3522="Debit Card",Predictive_Model!$D$49,IF(K3522="Gift Card",Predictive_Model!$D$50,IF(K3522="PayPal",Predictive_Model!$D$51,0))))+IF(N3522="Comedy",Predictive_Model!$D$53,IF(N3522="Documentary",Predictive_Model!$D$54,IF(N3522="Drama",Predictive_Model!$D$55,IF(N3522="Horror",Predictive_Model!$D$56,IF(N3522="Romance",Predictive_Model!$D$57,IF(N3522="Sci-Fi",Predictive_Model!$D$58,0)))))))))</f>
        <v>0.28233633973360245</v>
      </c>
      <c r="V3522" s="3" t="str">
        <f t="shared" si="546"/>
        <v>Medium</v>
      </c>
      <c r="W3522" s="6">
        <f t="shared" si="547"/>
        <v>5.0792307518075077</v>
      </c>
      <c r="X3522" s="3" t="str">
        <f t="shared" si="548"/>
        <v>Monitor</v>
      </c>
      <c r="Y3522" s="3" t="str">
        <f t="shared" si="549"/>
        <v>OK</v>
      </c>
    </row>
    <row r="3523" spans="1:25" x14ac:dyDescent="0.25">
      <c r="A3523" s="3" t="str">
        <f>Raw_Data!A3523</f>
        <v>eb5b6e30-6cc5-4abf-a0e0-99faac5951e6</v>
      </c>
      <c r="B3523" s="3">
        <f>Raw_Data!B3523</f>
        <v>41</v>
      </c>
      <c r="C3523" s="3" t="str">
        <f>Raw_Data!C3523</f>
        <v>Male</v>
      </c>
      <c r="D3523" s="3" t="str">
        <f>Raw_Data!D3523</f>
        <v>Basic</v>
      </c>
      <c r="E3523" s="3">
        <f>Raw_Data!E3523</f>
        <v>9.42</v>
      </c>
      <c r="F3523" s="3">
        <f>Raw_Data!F3523</f>
        <v>19</v>
      </c>
      <c r="G3523" s="3" t="str">
        <f>Raw_Data!G3523</f>
        <v>South America</v>
      </c>
      <c r="H3523" s="3" t="str">
        <f>Raw_Data!H3523</f>
        <v>Mobile</v>
      </c>
      <c r="I3523" s="3">
        <f>Raw_Data!I3523</f>
        <v>8.99</v>
      </c>
      <c r="J3523" s="3">
        <f>Raw_Data!J3523</f>
        <v>1</v>
      </c>
      <c r="K3523" s="3" t="str">
        <f>Raw_Data!K3523</f>
        <v>PayPal</v>
      </c>
      <c r="L3523" s="3">
        <f>Raw_Data!L3523</f>
        <v>1</v>
      </c>
      <c r="M3523" s="3">
        <f>Raw_Data!M3523</f>
        <v>0.47</v>
      </c>
      <c r="N3523" s="3" t="str">
        <f>Raw_Data!N3523</f>
        <v>Documentary</v>
      </c>
      <c r="O3523" s="3" t="str">
        <f t="shared" si="540"/>
        <v>35-44</v>
      </c>
      <c r="P3523" s="3" t="str">
        <f t="shared" si="541"/>
        <v>&lt;10h</v>
      </c>
      <c r="Q3523" s="3" t="str">
        <f t="shared" si="542"/>
        <v>8-21d</v>
      </c>
      <c r="R3523" s="3" t="str">
        <f t="shared" si="543"/>
        <v>Medium</v>
      </c>
      <c r="S3523" s="3" t="str">
        <f t="shared" si="544"/>
        <v>Low</v>
      </c>
      <c r="T3523" s="3" t="str">
        <f t="shared" si="545"/>
        <v>Churned</v>
      </c>
      <c r="U3523" s="4">
        <f>1/(1+EXP(-(Predictive_Model!$B$5+((B3523-Predictive_Model!$B$20)/Predictive_Model!$C$20)*Predictive_Model!$D$20+((E3523-Predictive_Model!$B$21)/Predictive_Model!$C$21)*Predictive_Model!$D$21+((F3523-Predictive_Model!$B$22)/Predictive_Model!$C$22)*Predictive_Model!$D$22+((I3523-Predictive_Model!$B$23)/Predictive_Model!$C$23)*Predictive_Model!$D$23+((L3523-Predictive_Model!$B$24)/Predictive_Model!$C$24)*Predictive_Model!$D$24+((M3523-Predictive_Model!$B$25)/Predictive_Model!$C$25)*Predictive_Model!$D$25+IF(C3523="Male",Predictive_Model!$D$31,IF(C3523="Other",Predictive_Model!$D$32,0))+IF(D3523="Premium",Predictive_Model!$D$34,IF(D3523="Standard",Predictive_Model!$D$35,0))+IF(G3523="Asia",Predictive_Model!$D$37,IF(G3523="Europe",Predictive_Model!$D$38,IF(G3523="North America",Predictive_Model!$D$39,IF(G3523="Oceania",Predictive_Model!$D$40,IF(G3523="South America",Predictive_Model!$D$41,0)))))+IF(H3523="Laptop",Predictive_Model!$D$43,IF(H3523="Mobile",Predictive_Model!$D$44,IF(H3523="TV",Predictive_Model!$D$45,IF(H3523="Tablet",Predictive_Model!$D$46,0))))+IF(K3523="Crypto",Predictive_Model!$D$48,IF(K3523="Debit Card",Predictive_Model!$D$49,IF(K3523="Gift Card",Predictive_Model!$D$50,IF(K3523="PayPal",Predictive_Model!$D$51,0))))+IF(N3523="Comedy",Predictive_Model!$D$53,IF(N3523="Documentary",Predictive_Model!$D$54,IF(N3523="Drama",Predictive_Model!$D$55,IF(N3523="Horror",Predictive_Model!$D$56,IF(N3523="Romance",Predictive_Model!$D$57,IF(N3523="Sci-Fi",Predictive_Model!$D$58,0)))))))))</f>
        <v>0.99240344422693294</v>
      </c>
      <c r="V3523" s="3" t="str">
        <f t="shared" si="546"/>
        <v>Critical</v>
      </c>
      <c r="W3523" s="6">
        <f t="shared" si="547"/>
        <v>8.99</v>
      </c>
      <c r="X3523" s="3" t="str">
        <f t="shared" si="548"/>
        <v>Priority 2</v>
      </c>
      <c r="Y3523" s="3" t="str">
        <f t="shared" si="549"/>
        <v>OK</v>
      </c>
    </row>
    <row r="3524" spans="1:25" x14ac:dyDescent="0.25">
      <c r="A3524" s="3" t="str">
        <f>Raw_Data!A3524</f>
        <v>4abe31be-3910-4fe0-9b6b-17481304f2c6</v>
      </c>
      <c r="B3524" s="3">
        <f>Raw_Data!B3524</f>
        <v>23</v>
      </c>
      <c r="C3524" s="3" t="str">
        <f>Raw_Data!C3524</f>
        <v>Female</v>
      </c>
      <c r="D3524" s="3" t="str">
        <f>Raw_Data!D3524</f>
        <v>Premium</v>
      </c>
      <c r="E3524" s="3">
        <f>Raw_Data!E3524</f>
        <v>5.81</v>
      </c>
      <c r="F3524" s="3">
        <f>Raw_Data!F3524</f>
        <v>45</v>
      </c>
      <c r="G3524" s="3" t="str">
        <f>Raw_Data!G3524</f>
        <v>Asia</v>
      </c>
      <c r="H3524" s="3" t="str">
        <f>Raw_Data!H3524</f>
        <v>Laptop</v>
      </c>
      <c r="I3524" s="3">
        <f>Raw_Data!I3524</f>
        <v>17.989999999999998</v>
      </c>
      <c r="J3524" s="3">
        <f>Raw_Data!J3524</f>
        <v>1</v>
      </c>
      <c r="K3524" s="3" t="str">
        <f>Raw_Data!K3524</f>
        <v>Crypto</v>
      </c>
      <c r="L3524" s="3">
        <f>Raw_Data!L3524</f>
        <v>2</v>
      </c>
      <c r="M3524" s="3">
        <f>Raw_Data!M3524</f>
        <v>0.13</v>
      </c>
      <c r="N3524" s="3" t="str">
        <f>Raw_Data!N3524</f>
        <v>Comedy</v>
      </c>
      <c r="O3524" s="3" t="str">
        <f t="shared" si="540"/>
        <v>18-24</v>
      </c>
      <c r="P3524" s="3" t="str">
        <f t="shared" si="541"/>
        <v>&lt;10h</v>
      </c>
      <c r="Q3524" s="3" t="str">
        <f t="shared" si="542"/>
        <v>22-45d</v>
      </c>
      <c r="R3524" s="3" t="str">
        <f t="shared" si="543"/>
        <v>Medium</v>
      </c>
      <c r="S3524" s="3" t="str">
        <f t="shared" si="544"/>
        <v>High</v>
      </c>
      <c r="T3524" s="3" t="str">
        <f t="shared" si="545"/>
        <v>Churned</v>
      </c>
      <c r="U3524" s="4">
        <f>1/(1+EXP(-(Predictive_Model!$B$5+((B3524-Predictive_Model!$B$20)/Predictive_Model!$C$20)*Predictive_Model!$D$20+((E3524-Predictive_Model!$B$21)/Predictive_Model!$C$21)*Predictive_Model!$D$21+((F3524-Predictive_Model!$B$22)/Predictive_Model!$C$22)*Predictive_Model!$D$22+((I3524-Predictive_Model!$B$23)/Predictive_Model!$C$23)*Predictive_Model!$D$23+((L3524-Predictive_Model!$B$24)/Predictive_Model!$C$24)*Predictive_Model!$D$24+((M3524-Predictive_Model!$B$25)/Predictive_Model!$C$25)*Predictive_Model!$D$25+IF(C3524="Male",Predictive_Model!$D$31,IF(C3524="Other",Predictive_Model!$D$32,0))+IF(D3524="Premium",Predictive_Model!$D$34,IF(D3524="Standard",Predictive_Model!$D$35,0))+IF(G3524="Asia",Predictive_Model!$D$37,IF(G3524="Europe",Predictive_Model!$D$38,IF(G3524="North America",Predictive_Model!$D$39,IF(G3524="Oceania",Predictive_Model!$D$40,IF(G3524="South America",Predictive_Model!$D$41,0)))))+IF(H3524="Laptop",Predictive_Model!$D$43,IF(H3524="Mobile",Predictive_Model!$D$44,IF(H3524="TV",Predictive_Model!$D$45,IF(H3524="Tablet",Predictive_Model!$D$46,0))))+IF(K3524="Crypto",Predictive_Model!$D$48,IF(K3524="Debit Card",Predictive_Model!$D$49,IF(K3524="Gift Card",Predictive_Model!$D$50,IF(K3524="PayPal",Predictive_Model!$D$51,0))))+IF(N3524="Comedy",Predictive_Model!$D$53,IF(N3524="Documentary",Predictive_Model!$D$54,IF(N3524="Drama",Predictive_Model!$D$55,IF(N3524="Horror",Predictive_Model!$D$56,IF(N3524="Romance",Predictive_Model!$D$57,IF(N3524="Sci-Fi",Predictive_Model!$D$58,0)))))))))</f>
        <v>0.99068724829343047</v>
      </c>
      <c r="V3524" s="3" t="str">
        <f t="shared" si="546"/>
        <v>Critical</v>
      </c>
      <c r="W3524" s="6">
        <f t="shared" si="547"/>
        <v>17.989999999999998</v>
      </c>
      <c r="X3524" s="3" t="str">
        <f t="shared" si="548"/>
        <v>Priority 1</v>
      </c>
      <c r="Y3524" s="3" t="str">
        <f t="shared" si="549"/>
        <v>OK</v>
      </c>
    </row>
    <row r="3525" spans="1:25" x14ac:dyDescent="0.25">
      <c r="A3525" s="3" t="str">
        <f>Raw_Data!A3525</f>
        <v>99e90dad-2eaa-46e0-838a-ed38065dcef8</v>
      </c>
      <c r="B3525" s="3">
        <f>Raw_Data!B3525</f>
        <v>37</v>
      </c>
      <c r="C3525" s="3" t="str">
        <f>Raw_Data!C3525</f>
        <v>Female</v>
      </c>
      <c r="D3525" s="3" t="str">
        <f>Raw_Data!D3525</f>
        <v>Basic</v>
      </c>
      <c r="E3525" s="3">
        <f>Raw_Data!E3525</f>
        <v>4.76</v>
      </c>
      <c r="F3525" s="3">
        <f>Raw_Data!F3525</f>
        <v>41</v>
      </c>
      <c r="G3525" s="3" t="str">
        <f>Raw_Data!G3525</f>
        <v>Asia</v>
      </c>
      <c r="H3525" s="3" t="str">
        <f>Raw_Data!H3525</f>
        <v>Desktop</v>
      </c>
      <c r="I3525" s="3">
        <f>Raw_Data!I3525</f>
        <v>8.99</v>
      </c>
      <c r="J3525" s="3">
        <f>Raw_Data!J3525</f>
        <v>1</v>
      </c>
      <c r="K3525" s="3" t="str">
        <f>Raw_Data!K3525</f>
        <v>PayPal</v>
      </c>
      <c r="L3525" s="3">
        <f>Raw_Data!L3525</f>
        <v>3</v>
      </c>
      <c r="M3525" s="3">
        <f>Raw_Data!M3525</f>
        <v>0.11</v>
      </c>
      <c r="N3525" s="3" t="str">
        <f>Raw_Data!N3525</f>
        <v>Romance</v>
      </c>
      <c r="O3525" s="3" t="str">
        <f t="shared" ref="O3525:O3588" si="550">IF(B3525&lt;25,"18-24",IF(B3525&lt;35,"25-34",IF(B3525&lt;45,"35-44",IF(B3525&lt;55,"45-54","55-70"))))</f>
        <v>35-44</v>
      </c>
      <c r="P3525" s="3" t="str">
        <f t="shared" ref="P3525:P3588" si="551">IF(E3525&lt;10,"&lt;10h",IF(E3525&lt;25,"10-24h",IF(E3525&lt;50,"25-49h","50h+")))</f>
        <v>&lt;10h</v>
      </c>
      <c r="Q3525" s="3" t="str">
        <f t="shared" ref="Q3525:Q3588" si="552">IF(F3525&lt;=7,"0-7d",IF(F3525&lt;=21,"8-21d",IF(F3525&lt;=45,"22-45d","46-60d")))</f>
        <v>22-45d</v>
      </c>
      <c r="R3525" s="3" t="str">
        <f t="shared" ref="R3525:R3588" si="553">IF(AND(E3525&gt;=25,F3525&lt;=21),"High",IF(OR(E3525&gt;=10,F3525&lt;=45),"Medium","Low"))</f>
        <v>Medium</v>
      </c>
      <c r="S3525" s="3" t="str">
        <f t="shared" ref="S3525:S3588" si="554">IF(I3525&lt;10,"Low",IF(I3525&lt;16,"Mid","High"))</f>
        <v>Low</v>
      </c>
      <c r="T3525" s="3" t="str">
        <f t="shared" ref="T3525:T3588" si="555">IF(J3525=1,"Churned","Active")</f>
        <v>Churned</v>
      </c>
      <c r="U3525" s="4">
        <f>1/(1+EXP(-(Predictive_Model!$B$5+((B3525-Predictive_Model!$B$20)/Predictive_Model!$C$20)*Predictive_Model!$D$20+((E3525-Predictive_Model!$B$21)/Predictive_Model!$C$21)*Predictive_Model!$D$21+((F3525-Predictive_Model!$B$22)/Predictive_Model!$C$22)*Predictive_Model!$D$22+((I3525-Predictive_Model!$B$23)/Predictive_Model!$C$23)*Predictive_Model!$D$23+((L3525-Predictive_Model!$B$24)/Predictive_Model!$C$24)*Predictive_Model!$D$24+((M3525-Predictive_Model!$B$25)/Predictive_Model!$C$25)*Predictive_Model!$D$25+IF(C3525="Male",Predictive_Model!$D$31,IF(C3525="Other",Predictive_Model!$D$32,0))+IF(D3525="Premium",Predictive_Model!$D$34,IF(D3525="Standard",Predictive_Model!$D$35,0))+IF(G3525="Asia",Predictive_Model!$D$37,IF(G3525="Europe",Predictive_Model!$D$38,IF(G3525="North America",Predictive_Model!$D$39,IF(G3525="Oceania",Predictive_Model!$D$40,IF(G3525="South America",Predictive_Model!$D$41,0)))))+IF(H3525="Laptop",Predictive_Model!$D$43,IF(H3525="Mobile",Predictive_Model!$D$44,IF(H3525="TV",Predictive_Model!$D$45,IF(H3525="Tablet",Predictive_Model!$D$46,0))))+IF(K3525="Crypto",Predictive_Model!$D$48,IF(K3525="Debit Card",Predictive_Model!$D$49,IF(K3525="Gift Card",Predictive_Model!$D$50,IF(K3525="PayPal",Predictive_Model!$D$51,0))))+IF(N3525="Comedy",Predictive_Model!$D$53,IF(N3525="Documentary",Predictive_Model!$D$54,IF(N3525="Drama",Predictive_Model!$D$55,IF(N3525="Horror",Predictive_Model!$D$56,IF(N3525="Romance",Predictive_Model!$D$57,IF(N3525="Sci-Fi",Predictive_Model!$D$58,0)))))))))</f>
        <v>0.99866973460195685</v>
      </c>
      <c r="V3525" s="3" t="str">
        <f t="shared" ref="V3525:V3588" si="556">IF(U3525&gt;=0.75,"Critical",IF(U3525&gt;=0.5,"High",IF(U3525&gt;=0.25,"Medium","Low")))</f>
        <v>Critical</v>
      </c>
      <c r="W3525" s="6">
        <f t="shared" ref="W3525:W3588" si="557">IF(J3525=1,I3525,I3525*U3525)</f>
        <v>8.99</v>
      </c>
      <c r="X3525" s="3" t="str">
        <f t="shared" ref="X3525:X3588" si="558">IF(AND(V3525="Critical",I3525&gt;=15),"Priority 1",IF(OR(V3525="Critical",AND(V3525="High",F3525&gt;21)),"Priority 2","Monitor"))</f>
        <v>Priority 2</v>
      </c>
      <c r="Y3525" s="3" t="str">
        <f t="shared" ref="Y3525:Y3588" si="559">IF(COUNTA(A3525:N3525)=14,"OK","CHECK")</f>
        <v>OK</v>
      </c>
    </row>
    <row r="3526" spans="1:25" x14ac:dyDescent="0.25">
      <c r="A3526" s="3" t="str">
        <f>Raw_Data!A3526</f>
        <v>012bcaff-f27c-444f-bba9-0e8d362980d6</v>
      </c>
      <c r="B3526" s="3">
        <f>Raw_Data!B3526</f>
        <v>20</v>
      </c>
      <c r="C3526" s="3" t="str">
        <f>Raw_Data!C3526</f>
        <v>Female</v>
      </c>
      <c r="D3526" s="3" t="str">
        <f>Raw_Data!D3526</f>
        <v>Premium</v>
      </c>
      <c r="E3526" s="3">
        <f>Raw_Data!E3526</f>
        <v>1.22</v>
      </c>
      <c r="F3526" s="3">
        <f>Raw_Data!F3526</f>
        <v>50</v>
      </c>
      <c r="G3526" s="3" t="str">
        <f>Raw_Data!G3526</f>
        <v>Europe</v>
      </c>
      <c r="H3526" s="3" t="str">
        <f>Raw_Data!H3526</f>
        <v>Laptop</v>
      </c>
      <c r="I3526" s="3">
        <f>Raw_Data!I3526</f>
        <v>17.989999999999998</v>
      </c>
      <c r="J3526" s="3">
        <f>Raw_Data!J3526</f>
        <v>1</v>
      </c>
      <c r="K3526" s="3" t="str">
        <f>Raw_Data!K3526</f>
        <v>Crypto</v>
      </c>
      <c r="L3526" s="3">
        <f>Raw_Data!L3526</f>
        <v>3</v>
      </c>
      <c r="M3526" s="3">
        <f>Raw_Data!M3526</f>
        <v>0.02</v>
      </c>
      <c r="N3526" s="3" t="str">
        <f>Raw_Data!N3526</f>
        <v>Sci-Fi</v>
      </c>
      <c r="O3526" s="3" t="str">
        <f t="shared" si="550"/>
        <v>18-24</v>
      </c>
      <c r="P3526" s="3" t="str">
        <f t="shared" si="551"/>
        <v>&lt;10h</v>
      </c>
      <c r="Q3526" s="3" t="str">
        <f t="shared" si="552"/>
        <v>46-60d</v>
      </c>
      <c r="R3526" s="3" t="str">
        <f t="shared" si="553"/>
        <v>Low</v>
      </c>
      <c r="S3526" s="3" t="str">
        <f t="shared" si="554"/>
        <v>High</v>
      </c>
      <c r="T3526" s="3" t="str">
        <f t="shared" si="555"/>
        <v>Churned</v>
      </c>
      <c r="U3526" s="4">
        <f>1/(1+EXP(-(Predictive_Model!$B$5+((B3526-Predictive_Model!$B$20)/Predictive_Model!$C$20)*Predictive_Model!$D$20+((E3526-Predictive_Model!$B$21)/Predictive_Model!$C$21)*Predictive_Model!$D$21+((F3526-Predictive_Model!$B$22)/Predictive_Model!$C$22)*Predictive_Model!$D$22+((I3526-Predictive_Model!$B$23)/Predictive_Model!$C$23)*Predictive_Model!$D$23+((L3526-Predictive_Model!$B$24)/Predictive_Model!$C$24)*Predictive_Model!$D$24+((M3526-Predictive_Model!$B$25)/Predictive_Model!$C$25)*Predictive_Model!$D$25+IF(C3526="Male",Predictive_Model!$D$31,IF(C3526="Other",Predictive_Model!$D$32,0))+IF(D3526="Premium",Predictive_Model!$D$34,IF(D3526="Standard",Predictive_Model!$D$35,0))+IF(G3526="Asia",Predictive_Model!$D$37,IF(G3526="Europe",Predictive_Model!$D$38,IF(G3526="North America",Predictive_Model!$D$39,IF(G3526="Oceania",Predictive_Model!$D$40,IF(G3526="South America",Predictive_Model!$D$41,0)))))+IF(H3526="Laptop",Predictive_Model!$D$43,IF(H3526="Mobile",Predictive_Model!$D$44,IF(H3526="TV",Predictive_Model!$D$45,IF(H3526="Tablet",Predictive_Model!$D$46,0))))+IF(K3526="Crypto",Predictive_Model!$D$48,IF(K3526="Debit Card",Predictive_Model!$D$49,IF(K3526="Gift Card",Predictive_Model!$D$50,IF(K3526="PayPal",Predictive_Model!$D$51,0))))+IF(N3526="Comedy",Predictive_Model!$D$53,IF(N3526="Documentary",Predictive_Model!$D$54,IF(N3526="Drama",Predictive_Model!$D$55,IF(N3526="Horror",Predictive_Model!$D$56,IF(N3526="Romance",Predictive_Model!$D$57,IF(N3526="Sci-Fi",Predictive_Model!$D$58,0)))))))))</f>
        <v>0.99827250311365323</v>
      </c>
      <c r="V3526" s="3" t="str">
        <f t="shared" si="556"/>
        <v>Critical</v>
      </c>
      <c r="W3526" s="6">
        <f t="shared" si="557"/>
        <v>17.989999999999998</v>
      </c>
      <c r="X3526" s="3" t="str">
        <f t="shared" si="558"/>
        <v>Priority 1</v>
      </c>
      <c r="Y3526" s="3" t="str">
        <f t="shared" si="559"/>
        <v>OK</v>
      </c>
    </row>
    <row r="3527" spans="1:25" x14ac:dyDescent="0.25">
      <c r="A3527" s="3" t="str">
        <f>Raw_Data!A3527</f>
        <v>67370c23-ea2c-4fae-a662-bac10e67fb5d</v>
      </c>
      <c r="B3527" s="3">
        <f>Raw_Data!B3527</f>
        <v>40</v>
      </c>
      <c r="C3527" s="3" t="str">
        <f>Raw_Data!C3527</f>
        <v>Female</v>
      </c>
      <c r="D3527" s="3" t="str">
        <f>Raw_Data!D3527</f>
        <v>Premium</v>
      </c>
      <c r="E3527" s="3">
        <f>Raw_Data!E3527</f>
        <v>3.93</v>
      </c>
      <c r="F3527" s="3">
        <f>Raw_Data!F3527</f>
        <v>30</v>
      </c>
      <c r="G3527" s="3" t="str">
        <f>Raw_Data!G3527</f>
        <v>North America</v>
      </c>
      <c r="H3527" s="3" t="str">
        <f>Raw_Data!H3527</f>
        <v>Tablet</v>
      </c>
      <c r="I3527" s="3">
        <f>Raw_Data!I3527</f>
        <v>17.989999999999998</v>
      </c>
      <c r="J3527" s="3">
        <f>Raw_Data!J3527</f>
        <v>0</v>
      </c>
      <c r="K3527" s="3" t="str">
        <f>Raw_Data!K3527</f>
        <v>Debit Card</v>
      </c>
      <c r="L3527" s="3">
        <f>Raw_Data!L3527</f>
        <v>4</v>
      </c>
      <c r="M3527" s="3">
        <f>Raw_Data!M3527</f>
        <v>0.13</v>
      </c>
      <c r="N3527" s="3" t="str">
        <f>Raw_Data!N3527</f>
        <v>Documentary</v>
      </c>
      <c r="O3527" s="3" t="str">
        <f t="shared" si="550"/>
        <v>35-44</v>
      </c>
      <c r="P3527" s="3" t="str">
        <f t="shared" si="551"/>
        <v>&lt;10h</v>
      </c>
      <c r="Q3527" s="3" t="str">
        <f t="shared" si="552"/>
        <v>22-45d</v>
      </c>
      <c r="R3527" s="3" t="str">
        <f t="shared" si="553"/>
        <v>Medium</v>
      </c>
      <c r="S3527" s="3" t="str">
        <f t="shared" si="554"/>
        <v>High</v>
      </c>
      <c r="T3527" s="3" t="str">
        <f t="shared" si="555"/>
        <v>Active</v>
      </c>
      <c r="U3527" s="4">
        <f>1/(1+EXP(-(Predictive_Model!$B$5+((B3527-Predictive_Model!$B$20)/Predictive_Model!$C$20)*Predictive_Model!$D$20+((E3527-Predictive_Model!$B$21)/Predictive_Model!$C$21)*Predictive_Model!$D$21+((F3527-Predictive_Model!$B$22)/Predictive_Model!$C$22)*Predictive_Model!$D$22+((I3527-Predictive_Model!$B$23)/Predictive_Model!$C$23)*Predictive_Model!$D$23+((L3527-Predictive_Model!$B$24)/Predictive_Model!$C$24)*Predictive_Model!$D$24+((M3527-Predictive_Model!$B$25)/Predictive_Model!$C$25)*Predictive_Model!$D$25+IF(C3527="Male",Predictive_Model!$D$31,IF(C3527="Other",Predictive_Model!$D$32,0))+IF(D3527="Premium",Predictive_Model!$D$34,IF(D3527="Standard",Predictive_Model!$D$35,0))+IF(G3527="Asia",Predictive_Model!$D$37,IF(G3527="Europe",Predictive_Model!$D$38,IF(G3527="North America",Predictive_Model!$D$39,IF(G3527="Oceania",Predictive_Model!$D$40,IF(G3527="South America",Predictive_Model!$D$41,0)))))+IF(H3527="Laptop",Predictive_Model!$D$43,IF(H3527="Mobile",Predictive_Model!$D$44,IF(H3527="TV",Predictive_Model!$D$45,IF(H3527="Tablet",Predictive_Model!$D$46,0))))+IF(K3527="Crypto",Predictive_Model!$D$48,IF(K3527="Debit Card",Predictive_Model!$D$49,IF(K3527="Gift Card",Predictive_Model!$D$50,IF(K3527="PayPal",Predictive_Model!$D$51,0))))+IF(N3527="Comedy",Predictive_Model!$D$53,IF(N3527="Documentary",Predictive_Model!$D$54,IF(N3527="Drama",Predictive_Model!$D$55,IF(N3527="Horror",Predictive_Model!$D$56,IF(N3527="Romance",Predictive_Model!$D$57,IF(N3527="Sci-Fi",Predictive_Model!$D$58,0)))))))))</f>
        <v>0.96015399788112488</v>
      </c>
      <c r="V3527" s="3" t="str">
        <f t="shared" si="556"/>
        <v>Critical</v>
      </c>
      <c r="W3527" s="6">
        <f t="shared" si="557"/>
        <v>17.273170421881435</v>
      </c>
      <c r="X3527" s="3" t="str">
        <f t="shared" si="558"/>
        <v>Priority 1</v>
      </c>
      <c r="Y3527" s="3" t="str">
        <f t="shared" si="559"/>
        <v>OK</v>
      </c>
    </row>
    <row r="3528" spans="1:25" x14ac:dyDescent="0.25">
      <c r="A3528" s="3" t="str">
        <f>Raw_Data!A3528</f>
        <v>d58c60e4-282f-48df-a284-f965335453a6</v>
      </c>
      <c r="B3528" s="3">
        <f>Raw_Data!B3528</f>
        <v>37</v>
      </c>
      <c r="C3528" s="3" t="str">
        <f>Raw_Data!C3528</f>
        <v>Other</v>
      </c>
      <c r="D3528" s="3" t="str">
        <f>Raw_Data!D3528</f>
        <v>Premium</v>
      </c>
      <c r="E3528" s="3">
        <f>Raw_Data!E3528</f>
        <v>5.97</v>
      </c>
      <c r="F3528" s="3">
        <f>Raw_Data!F3528</f>
        <v>57</v>
      </c>
      <c r="G3528" s="3" t="str">
        <f>Raw_Data!G3528</f>
        <v>Oceania</v>
      </c>
      <c r="H3528" s="3" t="str">
        <f>Raw_Data!H3528</f>
        <v>Desktop</v>
      </c>
      <c r="I3528" s="3">
        <f>Raw_Data!I3528</f>
        <v>17.989999999999998</v>
      </c>
      <c r="J3528" s="3">
        <f>Raw_Data!J3528</f>
        <v>0</v>
      </c>
      <c r="K3528" s="3" t="str">
        <f>Raw_Data!K3528</f>
        <v>Credit Card</v>
      </c>
      <c r="L3528" s="3">
        <f>Raw_Data!L3528</f>
        <v>5</v>
      </c>
      <c r="M3528" s="3">
        <f>Raw_Data!M3528</f>
        <v>0.1</v>
      </c>
      <c r="N3528" s="3" t="str">
        <f>Raw_Data!N3528</f>
        <v>Action</v>
      </c>
      <c r="O3528" s="3" t="str">
        <f t="shared" si="550"/>
        <v>35-44</v>
      </c>
      <c r="P3528" s="3" t="str">
        <f t="shared" si="551"/>
        <v>&lt;10h</v>
      </c>
      <c r="Q3528" s="3" t="str">
        <f t="shared" si="552"/>
        <v>46-60d</v>
      </c>
      <c r="R3528" s="3" t="str">
        <f t="shared" si="553"/>
        <v>Low</v>
      </c>
      <c r="S3528" s="3" t="str">
        <f t="shared" si="554"/>
        <v>High</v>
      </c>
      <c r="T3528" s="3" t="str">
        <f t="shared" si="555"/>
        <v>Active</v>
      </c>
      <c r="U3528" s="4">
        <f>1/(1+EXP(-(Predictive_Model!$B$5+((B3528-Predictive_Model!$B$20)/Predictive_Model!$C$20)*Predictive_Model!$D$20+((E3528-Predictive_Model!$B$21)/Predictive_Model!$C$21)*Predictive_Model!$D$21+((F3528-Predictive_Model!$B$22)/Predictive_Model!$C$22)*Predictive_Model!$D$22+((I3528-Predictive_Model!$B$23)/Predictive_Model!$C$23)*Predictive_Model!$D$23+((L3528-Predictive_Model!$B$24)/Predictive_Model!$C$24)*Predictive_Model!$D$24+((M3528-Predictive_Model!$B$25)/Predictive_Model!$C$25)*Predictive_Model!$D$25+IF(C3528="Male",Predictive_Model!$D$31,IF(C3528="Other",Predictive_Model!$D$32,0))+IF(D3528="Premium",Predictive_Model!$D$34,IF(D3528="Standard",Predictive_Model!$D$35,0))+IF(G3528="Asia",Predictive_Model!$D$37,IF(G3528="Europe",Predictive_Model!$D$38,IF(G3528="North America",Predictive_Model!$D$39,IF(G3528="Oceania",Predictive_Model!$D$40,IF(G3528="South America",Predictive_Model!$D$41,0)))))+IF(H3528="Laptop",Predictive_Model!$D$43,IF(H3528="Mobile",Predictive_Model!$D$44,IF(H3528="TV",Predictive_Model!$D$45,IF(H3528="Tablet",Predictive_Model!$D$46,0))))+IF(K3528="Crypto",Predictive_Model!$D$48,IF(K3528="Debit Card",Predictive_Model!$D$49,IF(K3528="Gift Card",Predictive_Model!$D$50,IF(K3528="PayPal",Predictive_Model!$D$51,0))))+IF(N3528="Comedy",Predictive_Model!$D$53,IF(N3528="Documentary",Predictive_Model!$D$54,IF(N3528="Drama",Predictive_Model!$D$55,IF(N3528="Horror",Predictive_Model!$D$56,IF(N3528="Romance",Predictive_Model!$D$57,IF(N3528="Sci-Fi",Predictive_Model!$D$58,0)))))))))</f>
        <v>0.98412286261241788</v>
      </c>
      <c r="V3528" s="3" t="str">
        <f t="shared" si="556"/>
        <v>Critical</v>
      </c>
      <c r="W3528" s="6">
        <f t="shared" si="557"/>
        <v>17.704370298397397</v>
      </c>
      <c r="X3528" s="3" t="str">
        <f t="shared" si="558"/>
        <v>Priority 1</v>
      </c>
      <c r="Y3528" s="3" t="str">
        <f t="shared" si="559"/>
        <v>OK</v>
      </c>
    </row>
    <row r="3529" spans="1:25" x14ac:dyDescent="0.25">
      <c r="A3529" s="3" t="str">
        <f>Raw_Data!A3529</f>
        <v>2a7592d1-a98b-47f9-9b78-1da8608e4ba2</v>
      </c>
      <c r="B3529" s="3">
        <f>Raw_Data!B3529</f>
        <v>49</v>
      </c>
      <c r="C3529" s="3" t="str">
        <f>Raw_Data!C3529</f>
        <v>Other</v>
      </c>
      <c r="D3529" s="3" t="str">
        <f>Raw_Data!D3529</f>
        <v>Standard</v>
      </c>
      <c r="E3529" s="3">
        <f>Raw_Data!E3529</f>
        <v>9.91</v>
      </c>
      <c r="F3529" s="3">
        <f>Raw_Data!F3529</f>
        <v>14</v>
      </c>
      <c r="G3529" s="3" t="str">
        <f>Raw_Data!G3529</f>
        <v>Europe</v>
      </c>
      <c r="H3529" s="3" t="str">
        <f>Raw_Data!H3529</f>
        <v>Laptop</v>
      </c>
      <c r="I3529" s="3">
        <f>Raw_Data!I3529</f>
        <v>13.99</v>
      </c>
      <c r="J3529" s="3">
        <f>Raw_Data!J3529</f>
        <v>0</v>
      </c>
      <c r="K3529" s="3" t="str">
        <f>Raw_Data!K3529</f>
        <v>Credit Card</v>
      </c>
      <c r="L3529" s="3">
        <f>Raw_Data!L3529</f>
        <v>3</v>
      </c>
      <c r="M3529" s="3">
        <f>Raw_Data!M3529</f>
        <v>0.66</v>
      </c>
      <c r="N3529" s="3" t="str">
        <f>Raw_Data!N3529</f>
        <v>Documentary</v>
      </c>
      <c r="O3529" s="3" t="str">
        <f t="shared" si="550"/>
        <v>45-54</v>
      </c>
      <c r="P3529" s="3" t="str">
        <f t="shared" si="551"/>
        <v>&lt;10h</v>
      </c>
      <c r="Q3529" s="3" t="str">
        <f t="shared" si="552"/>
        <v>8-21d</v>
      </c>
      <c r="R3529" s="3" t="str">
        <f t="shared" si="553"/>
        <v>Medium</v>
      </c>
      <c r="S3529" s="3" t="str">
        <f t="shared" si="554"/>
        <v>Mid</v>
      </c>
      <c r="T3529" s="3" t="str">
        <f t="shared" si="555"/>
        <v>Active</v>
      </c>
      <c r="U3529" s="4">
        <f>1/(1+EXP(-(Predictive_Model!$B$5+((B3529-Predictive_Model!$B$20)/Predictive_Model!$C$20)*Predictive_Model!$D$20+((E3529-Predictive_Model!$B$21)/Predictive_Model!$C$21)*Predictive_Model!$D$21+((F3529-Predictive_Model!$B$22)/Predictive_Model!$C$22)*Predictive_Model!$D$22+((I3529-Predictive_Model!$B$23)/Predictive_Model!$C$23)*Predictive_Model!$D$23+((L3529-Predictive_Model!$B$24)/Predictive_Model!$C$24)*Predictive_Model!$D$24+((M3529-Predictive_Model!$B$25)/Predictive_Model!$C$25)*Predictive_Model!$D$25+IF(C3529="Male",Predictive_Model!$D$31,IF(C3529="Other",Predictive_Model!$D$32,0))+IF(D3529="Premium",Predictive_Model!$D$34,IF(D3529="Standard",Predictive_Model!$D$35,0))+IF(G3529="Asia",Predictive_Model!$D$37,IF(G3529="Europe",Predictive_Model!$D$38,IF(G3529="North America",Predictive_Model!$D$39,IF(G3529="Oceania",Predictive_Model!$D$40,IF(G3529="South America",Predictive_Model!$D$41,0)))))+IF(H3529="Laptop",Predictive_Model!$D$43,IF(H3529="Mobile",Predictive_Model!$D$44,IF(H3529="TV",Predictive_Model!$D$45,IF(H3529="Tablet",Predictive_Model!$D$46,0))))+IF(K3529="Crypto",Predictive_Model!$D$48,IF(K3529="Debit Card",Predictive_Model!$D$49,IF(K3529="Gift Card",Predictive_Model!$D$50,IF(K3529="PayPal",Predictive_Model!$D$51,0))))+IF(N3529="Comedy",Predictive_Model!$D$53,IF(N3529="Documentary",Predictive_Model!$D$54,IF(N3529="Drama",Predictive_Model!$D$55,IF(N3529="Horror",Predictive_Model!$D$56,IF(N3529="Romance",Predictive_Model!$D$57,IF(N3529="Sci-Fi",Predictive_Model!$D$58,0)))))))))</f>
        <v>0.35731409488668137</v>
      </c>
      <c r="V3529" s="3" t="str">
        <f t="shared" si="556"/>
        <v>Medium</v>
      </c>
      <c r="W3529" s="6">
        <f t="shared" si="557"/>
        <v>4.9988241874646722</v>
      </c>
      <c r="X3529" s="3" t="str">
        <f t="shared" si="558"/>
        <v>Monitor</v>
      </c>
      <c r="Y3529" s="3" t="str">
        <f t="shared" si="559"/>
        <v>OK</v>
      </c>
    </row>
    <row r="3530" spans="1:25" x14ac:dyDescent="0.25">
      <c r="A3530" s="3" t="str">
        <f>Raw_Data!A3530</f>
        <v>fb89a317-d2a8-4415-b75b-923bc1f30e87</v>
      </c>
      <c r="B3530" s="3">
        <f>Raw_Data!B3530</f>
        <v>32</v>
      </c>
      <c r="C3530" s="3" t="str">
        <f>Raw_Data!C3530</f>
        <v>Male</v>
      </c>
      <c r="D3530" s="3" t="str">
        <f>Raw_Data!D3530</f>
        <v>Basic</v>
      </c>
      <c r="E3530" s="3">
        <f>Raw_Data!E3530</f>
        <v>4</v>
      </c>
      <c r="F3530" s="3">
        <f>Raw_Data!F3530</f>
        <v>26</v>
      </c>
      <c r="G3530" s="3" t="str">
        <f>Raw_Data!G3530</f>
        <v>Africa</v>
      </c>
      <c r="H3530" s="3" t="str">
        <f>Raw_Data!H3530</f>
        <v>Desktop</v>
      </c>
      <c r="I3530" s="3">
        <f>Raw_Data!I3530</f>
        <v>8.99</v>
      </c>
      <c r="J3530" s="3">
        <f>Raw_Data!J3530</f>
        <v>1</v>
      </c>
      <c r="K3530" s="3" t="str">
        <f>Raw_Data!K3530</f>
        <v>Gift Card</v>
      </c>
      <c r="L3530" s="3">
        <f>Raw_Data!L3530</f>
        <v>2</v>
      </c>
      <c r="M3530" s="3">
        <f>Raw_Data!M3530</f>
        <v>0.15</v>
      </c>
      <c r="N3530" s="3" t="str">
        <f>Raw_Data!N3530</f>
        <v>Horror</v>
      </c>
      <c r="O3530" s="3" t="str">
        <f t="shared" si="550"/>
        <v>25-34</v>
      </c>
      <c r="P3530" s="3" t="str">
        <f t="shared" si="551"/>
        <v>&lt;10h</v>
      </c>
      <c r="Q3530" s="3" t="str">
        <f t="shared" si="552"/>
        <v>22-45d</v>
      </c>
      <c r="R3530" s="3" t="str">
        <f t="shared" si="553"/>
        <v>Medium</v>
      </c>
      <c r="S3530" s="3" t="str">
        <f t="shared" si="554"/>
        <v>Low</v>
      </c>
      <c r="T3530" s="3" t="str">
        <f t="shared" si="555"/>
        <v>Churned</v>
      </c>
      <c r="U3530" s="4">
        <f>1/(1+EXP(-(Predictive_Model!$B$5+((B3530-Predictive_Model!$B$20)/Predictive_Model!$C$20)*Predictive_Model!$D$20+((E3530-Predictive_Model!$B$21)/Predictive_Model!$C$21)*Predictive_Model!$D$21+((F3530-Predictive_Model!$B$22)/Predictive_Model!$C$22)*Predictive_Model!$D$22+((I3530-Predictive_Model!$B$23)/Predictive_Model!$C$23)*Predictive_Model!$D$23+((L3530-Predictive_Model!$B$24)/Predictive_Model!$C$24)*Predictive_Model!$D$24+((M3530-Predictive_Model!$B$25)/Predictive_Model!$C$25)*Predictive_Model!$D$25+IF(C3530="Male",Predictive_Model!$D$31,IF(C3530="Other",Predictive_Model!$D$32,0))+IF(D3530="Premium",Predictive_Model!$D$34,IF(D3530="Standard",Predictive_Model!$D$35,0))+IF(G3530="Asia",Predictive_Model!$D$37,IF(G3530="Europe",Predictive_Model!$D$38,IF(G3530="North America",Predictive_Model!$D$39,IF(G3530="Oceania",Predictive_Model!$D$40,IF(G3530="South America",Predictive_Model!$D$41,0)))))+IF(H3530="Laptop",Predictive_Model!$D$43,IF(H3530="Mobile",Predictive_Model!$D$44,IF(H3530="TV",Predictive_Model!$D$45,IF(H3530="Tablet",Predictive_Model!$D$46,0))))+IF(K3530="Crypto",Predictive_Model!$D$48,IF(K3530="Debit Card",Predictive_Model!$D$49,IF(K3530="Gift Card",Predictive_Model!$D$50,IF(K3530="PayPal",Predictive_Model!$D$51,0))))+IF(N3530="Comedy",Predictive_Model!$D$53,IF(N3530="Documentary",Predictive_Model!$D$54,IF(N3530="Drama",Predictive_Model!$D$55,IF(N3530="Horror",Predictive_Model!$D$56,IF(N3530="Romance",Predictive_Model!$D$57,IF(N3530="Sci-Fi",Predictive_Model!$D$58,0)))))))))</f>
        <v>0.9976143233461936</v>
      </c>
      <c r="V3530" s="3" t="str">
        <f t="shared" si="556"/>
        <v>Critical</v>
      </c>
      <c r="W3530" s="6">
        <f t="shared" si="557"/>
        <v>8.99</v>
      </c>
      <c r="X3530" s="3" t="str">
        <f t="shared" si="558"/>
        <v>Priority 2</v>
      </c>
      <c r="Y3530" s="3" t="str">
        <f t="shared" si="559"/>
        <v>OK</v>
      </c>
    </row>
    <row r="3531" spans="1:25" x14ac:dyDescent="0.25">
      <c r="A3531" s="3" t="str">
        <f>Raw_Data!A3531</f>
        <v>eae91e7a-6c46-4327-b6d4-a5ad5d813d39</v>
      </c>
      <c r="B3531" s="3">
        <f>Raw_Data!B3531</f>
        <v>43</v>
      </c>
      <c r="C3531" s="3" t="str">
        <f>Raw_Data!C3531</f>
        <v>Other</v>
      </c>
      <c r="D3531" s="3" t="str">
        <f>Raw_Data!D3531</f>
        <v>Standard</v>
      </c>
      <c r="E3531" s="3">
        <f>Raw_Data!E3531</f>
        <v>12.39</v>
      </c>
      <c r="F3531" s="3">
        <f>Raw_Data!F3531</f>
        <v>31</v>
      </c>
      <c r="G3531" s="3" t="str">
        <f>Raw_Data!G3531</f>
        <v>Europe</v>
      </c>
      <c r="H3531" s="3" t="str">
        <f>Raw_Data!H3531</f>
        <v>TV</v>
      </c>
      <c r="I3531" s="3">
        <f>Raw_Data!I3531</f>
        <v>13.99</v>
      </c>
      <c r="J3531" s="3">
        <f>Raw_Data!J3531</f>
        <v>1</v>
      </c>
      <c r="K3531" s="3" t="str">
        <f>Raw_Data!K3531</f>
        <v>PayPal</v>
      </c>
      <c r="L3531" s="3">
        <f>Raw_Data!L3531</f>
        <v>3</v>
      </c>
      <c r="M3531" s="3">
        <f>Raw_Data!M3531</f>
        <v>0.39</v>
      </c>
      <c r="N3531" s="3" t="str">
        <f>Raw_Data!N3531</f>
        <v>Comedy</v>
      </c>
      <c r="O3531" s="3" t="str">
        <f t="shared" si="550"/>
        <v>35-44</v>
      </c>
      <c r="P3531" s="3" t="str">
        <f t="shared" si="551"/>
        <v>10-24h</v>
      </c>
      <c r="Q3531" s="3" t="str">
        <f t="shared" si="552"/>
        <v>22-45d</v>
      </c>
      <c r="R3531" s="3" t="str">
        <f t="shared" si="553"/>
        <v>Medium</v>
      </c>
      <c r="S3531" s="3" t="str">
        <f t="shared" si="554"/>
        <v>Mid</v>
      </c>
      <c r="T3531" s="3" t="str">
        <f t="shared" si="555"/>
        <v>Churned</v>
      </c>
      <c r="U3531" s="4">
        <f>1/(1+EXP(-(Predictive_Model!$B$5+((B3531-Predictive_Model!$B$20)/Predictive_Model!$C$20)*Predictive_Model!$D$20+((E3531-Predictive_Model!$B$21)/Predictive_Model!$C$21)*Predictive_Model!$D$21+((F3531-Predictive_Model!$B$22)/Predictive_Model!$C$22)*Predictive_Model!$D$22+((I3531-Predictive_Model!$B$23)/Predictive_Model!$C$23)*Predictive_Model!$D$23+((L3531-Predictive_Model!$B$24)/Predictive_Model!$C$24)*Predictive_Model!$D$24+((M3531-Predictive_Model!$B$25)/Predictive_Model!$C$25)*Predictive_Model!$D$25+IF(C3531="Male",Predictive_Model!$D$31,IF(C3531="Other",Predictive_Model!$D$32,0))+IF(D3531="Premium",Predictive_Model!$D$34,IF(D3531="Standard",Predictive_Model!$D$35,0))+IF(G3531="Asia",Predictive_Model!$D$37,IF(G3531="Europe",Predictive_Model!$D$38,IF(G3531="North America",Predictive_Model!$D$39,IF(G3531="Oceania",Predictive_Model!$D$40,IF(G3531="South America",Predictive_Model!$D$41,0)))))+IF(H3531="Laptop",Predictive_Model!$D$43,IF(H3531="Mobile",Predictive_Model!$D$44,IF(H3531="TV",Predictive_Model!$D$45,IF(H3531="Tablet",Predictive_Model!$D$46,0))))+IF(K3531="Crypto",Predictive_Model!$D$48,IF(K3531="Debit Card",Predictive_Model!$D$49,IF(K3531="Gift Card",Predictive_Model!$D$50,IF(K3531="PayPal",Predictive_Model!$D$51,0))))+IF(N3531="Comedy",Predictive_Model!$D$53,IF(N3531="Documentary",Predictive_Model!$D$54,IF(N3531="Drama",Predictive_Model!$D$55,IF(N3531="Horror",Predictive_Model!$D$56,IF(N3531="Romance",Predictive_Model!$D$57,IF(N3531="Sci-Fi",Predictive_Model!$D$58,0)))))))))</f>
        <v>0.72309725493512167</v>
      </c>
      <c r="V3531" s="3" t="str">
        <f t="shared" si="556"/>
        <v>High</v>
      </c>
      <c r="W3531" s="6">
        <f t="shared" si="557"/>
        <v>13.99</v>
      </c>
      <c r="X3531" s="3" t="str">
        <f t="shared" si="558"/>
        <v>Priority 2</v>
      </c>
      <c r="Y3531" s="3" t="str">
        <f t="shared" si="559"/>
        <v>OK</v>
      </c>
    </row>
    <row r="3532" spans="1:25" x14ac:dyDescent="0.25">
      <c r="A3532" s="3" t="str">
        <f>Raw_Data!A3532</f>
        <v>c2e7c00e-db9d-4789-89ad-76d415275d8d</v>
      </c>
      <c r="B3532" s="3">
        <f>Raw_Data!B3532</f>
        <v>18</v>
      </c>
      <c r="C3532" s="3" t="str">
        <f>Raw_Data!C3532</f>
        <v>Female</v>
      </c>
      <c r="D3532" s="3" t="str">
        <f>Raw_Data!D3532</f>
        <v>Basic</v>
      </c>
      <c r="E3532" s="3">
        <f>Raw_Data!E3532</f>
        <v>3.68</v>
      </c>
      <c r="F3532" s="3">
        <f>Raw_Data!F3532</f>
        <v>60</v>
      </c>
      <c r="G3532" s="3" t="str">
        <f>Raw_Data!G3532</f>
        <v>South America</v>
      </c>
      <c r="H3532" s="3" t="str">
        <f>Raw_Data!H3532</f>
        <v>Laptop</v>
      </c>
      <c r="I3532" s="3">
        <f>Raw_Data!I3532</f>
        <v>8.99</v>
      </c>
      <c r="J3532" s="3">
        <f>Raw_Data!J3532</f>
        <v>1</v>
      </c>
      <c r="K3532" s="3" t="str">
        <f>Raw_Data!K3532</f>
        <v>Debit Card</v>
      </c>
      <c r="L3532" s="3">
        <f>Raw_Data!L3532</f>
        <v>4</v>
      </c>
      <c r="M3532" s="3">
        <f>Raw_Data!M3532</f>
        <v>0.06</v>
      </c>
      <c r="N3532" s="3" t="str">
        <f>Raw_Data!N3532</f>
        <v>Action</v>
      </c>
      <c r="O3532" s="3" t="str">
        <f t="shared" si="550"/>
        <v>18-24</v>
      </c>
      <c r="P3532" s="3" t="str">
        <f t="shared" si="551"/>
        <v>&lt;10h</v>
      </c>
      <c r="Q3532" s="3" t="str">
        <f t="shared" si="552"/>
        <v>46-60d</v>
      </c>
      <c r="R3532" s="3" t="str">
        <f t="shared" si="553"/>
        <v>Low</v>
      </c>
      <c r="S3532" s="3" t="str">
        <f t="shared" si="554"/>
        <v>Low</v>
      </c>
      <c r="T3532" s="3" t="str">
        <f t="shared" si="555"/>
        <v>Churned</v>
      </c>
      <c r="U3532" s="4">
        <f>1/(1+EXP(-(Predictive_Model!$B$5+((B3532-Predictive_Model!$B$20)/Predictive_Model!$C$20)*Predictive_Model!$D$20+((E3532-Predictive_Model!$B$21)/Predictive_Model!$C$21)*Predictive_Model!$D$21+((F3532-Predictive_Model!$B$22)/Predictive_Model!$C$22)*Predictive_Model!$D$22+((I3532-Predictive_Model!$B$23)/Predictive_Model!$C$23)*Predictive_Model!$D$23+((L3532-Predictive_Model!$B$24)/Predictive_Model!$C$24)*Predictive_Model!$D$24+((M3532-Predictive_Model!$B$25)/Predictive_Model!$C$25)*Predictive_Model!$D$25+IF(C3532="Male",Predictive_Model!$D$31,IF(C3532="Other",Predictive_Model!$D$32,0))+IF(D3532="Premium",Predictive_Model!$D$34,IF(D3532="Standard",Predictive_Model!$D$35,0))+IF(G3532="Asia",Predictive_Model!$D$37,IF(G3532="Europe",Predictive_Model!$D$38,IF(G3532="North America",Predictive_Model!$D$39,IF(G3532="Oceania",Predictive_Model!$D$40,IF(G3532="South America",Predictive_Model!$D$41,0)))))+IF(H3532="Laptop",Predictive_Model!$D$43,IF(H3532="Mobile",Predictive_Model!$D$44,IF(H3532="TV",Predictive_Model!$D$45,IF(H3532="Tablet",Predictive_Model!$D$46,0))))+IF(K3532="Crypto",Predictive_Model!$D$48,IF(K3532="Debit Card",Predictive_Model!$D$49,IF(K3532="Gift Card",Predictive_Model!$D$50,IF(K3532="PayPal",Predictive_Model!$D$51,0))))+IF(N3532="Comedy",Predictive_Model!$D$53,IF(N3532="Documentary",Predictive_Model!$D$54,IF(N3532="Drama",Predictive_Model!$D$55,IF(N3532="Horror",Predictive_Model!$D$56,IF(N3532="Romance",Predictive_Model!$D$57,IF(N3532="Sci-Fi",Predictive_Model!$D$58,0)))))))))</f>
        <v>0.99985590375135791</v>
      </c>
      <c r="V3532" s="3" t="str">
        <f t="shared" si="556"/>
        <v>Critical</v>
      </c>
      <c r="W3532" s="6">
        <f t="shared" si="557"/>
        <v>8.99</v>
      </c>
      <c r="X3532" s="3" t="str">
        <f t="shared" si="558"/>
        <v>Priority 2</v>
      </c>
      <c r="Y3532" s="3" t="str">
        <f t="shared" si="559"/>
        <v>OK</v>
      </c>
    </row>
    <row r="3533" spans="1:25" x14ac:dyDescent="0.25">
      <c r="A3533" s="3" t="str">
        <f>Raw_Data!A3533</f>
        <v>95b33d84-4e8c-487c-80e1-3612c7911294</v>
      </c>
      <c r="B3533" s="3">
        <f>Raw_Data!B3533</f>
        <v>70</v>
      </c>
      <c r="C3533" s="3" t="str">
        <f>Raw_Data!C3533</f>
        <v>Male</v>
      </c>
      <c r="D3533" s="3" t="str">
        <f>Raw_Data!D3533</f>
        <v>Standard</v>
      </c>
      <c r="E3533" s="3">
        <f>Raw_Data!E3533</f>
        <v>10.5</v>
      </c>
      <c r="F3533" s="3">
        <f>Raw_Data!F3533</f>
        <v>55</v>
      </c>
      <c r="G3533" s="3" t="str">
        <f>Raw_Data!G3533</f>
        <v>South America</v>
      </c>
      <c r="H3533" s="3" t="str">
        <f>Raw_Data!H3533</f>
        <v>Mobile</v>
      </c>
      <c r="I3533" s="3">
        <f>Raw_Data!I3533</f>
        <v>13.99</v>
      </c>
      <c r="J3533" s="3">
        <f>Raw_Data!J3533</f>
        <v>0</v>
      </c>
      <c r="K3533" s="3" t="str">
        <f>Raw_Data!K3533</f>
        <v>Debit Card</v>
      </c>
      <c r="L3533" s="3">
        <f>Raw_Data!L3533</f>
        <v>5</v>
      </c>
      <c r="M3533" s="3">
        <f>Raw_Data!M3533</f>
        <v>0.19</v>
      </c>
      <c r="N3533" s="3" t="str">
        <f>Raw_Data!N3533</f>
        <v>Horror</v>
      </c>
      <c r="O3533" s="3" t="str">
        <f t="shared" si="550"/>
        <v>55-70</v>
      </c>
      <c r="P3533" s="3" t="str">
        <f t="shared" si="551"/>
        <v>10-24h</v>
      </c>
      <c r="Q3533" s="3" t="str">
        <f t="shared" si="552"/>
        <v>46-60d</v>
      </c>
      <c r="R3533" s="3" t="str">
        <f t="shared" si="553"/>
        <v>Medium</v>
      </c>
      <c r="S3533" s="3" t="str">
        <f t="shared" si="554"/>
        <v>Mid</v>
      </c>
      <c r="T3533" s="3" t="str">
        <f t="shared" si="555"/>
        <v>Active</v>
      </c>
      <c r="U3533" s="4">
        <f>1/(1+EXP(-(Predictive_Model!$B$5+((B3533-Predictive_Model!$B$20)/Predictive_Model!$C$20)*Predictive_Model!$D$20+((E3533-Predictive_Model!$B$21)/Predictive_Model!$C$21)*Predictive_Model!$D$21+((F3533-Predictive_Model!$B$22)/Predictive_Model!$C$22)*Predictive_Model!$D$22+((I3533-Predictive_Model!$B$23)/Predictive_Model!$C$23)*Predictive_Model!$D$23+((L3533-Predictive_Model!$B$24)/Predictive_Model!$C$24)*Predictive_Model!$D$24+((M3533-Predictive_Model!$B$25)/Predictive_Model!$C$25)*Predictive_Model!$D$25+IF(C3533="Male",Predictive_Model!$D$31,IF(C3533="Other",Predictive_Model!$D$32,0))+IF(D3533="Premium",Predictive_Model!$D$34,IF(D3533="Standard",Predictive_Model!$D$35,0))+IF(G3533="Asia",Predictive_Model!$D$37,IF(G3533="Europe",Predictive_Model!$D$38,IF(G3533="North America",Predictive_Model!$D$39,IF(G3533="Oceania",Predictive_Model!$D$40,IF(G3533="South America",Predictive_Model!$D$41,0)))))+IF(H3533="Laptop",Predictive_Model!$D$43,IF(H3533="Mobile",Predictive_Model!$D$44,IF(H3533="TV",Predictive_Model!$D$45,IF(H3533="Tablet",Predictive_Model!$D$46,0))))+IF(K3533="Crypto",Predictive_Model!$D$48,IF(K3533="Debit Card",Predictive_Model!$D$49,IF(K3533="Gift Card",Predictive_Model!$D$50,IF(K3533="PayPal",Predictive_Model!$D$51,0))))+IF(N3533="Comedy",Predictive_Model!$D$53,IF(N3533="Documentary",Predictive_Model!$D$54,IF(N3533="Drama",Predictive_Model!$D$55,IF(N3533="Horror",Predictive_Model!$D$56,IF(N3533="Romance",Predictive_Model!$D$57,IF(N3533="Sci-Fi",Predictive_Model!$D$58,0)))))))))</f>
        <v>0.995434905053173</v>
      </c>
      <c r="V3533" s="3" t="str">
        <f t="shared" si="556"/>
        <v>Critical</v>
      </c>
      <c r="W3533" s="6">
        <f t="shared" si="557"/>
        <v>13.92613432169389</v>
      </c>
      <c r="X3533" s="3" t="str">
        <f t="shared" si="558"/>
        <v>Priority 2</v>
      </c>
      <c r="Y3533" s="3" t="str">
        <f t="shared" si="559"/>
        <v>OK</v>
      </c>
    </row>
    <row r="3534" spans="1:25" x14ac:dyDescent="0.25">
      <c r="A3534" s="3" t="str">
        <f>Raw_Data!A3534</f>
        <v>9691b88b-4dcc-4c06-a61b-7703cc740491</v>
      </c>
      <c r="B3534" s="3">
        <f>Raw_Data!B3534</f>
        <v>60</v>
      </c>
      <c r="C3534" s="3" t="str">
        <f>Raw_Data!C3534</f>
        <v>Other</v>
      </c>
      <c r="D3534" s="3" t="str">
        <f>Raw_Data!D3534</f>
        <v>Basic</v>
      </c>
      <c r="E3534" s="3">
        <f>Raw_Data!E3534</f>
        <v>28.75</v>
      </c>
      <c r="F3534" s="3">
        <f>Raw_Data!F3534</f>
        <v>39</v>
      </c>
      <c r="G3534" s="3" t="str">
        <f>Raw_Data!G3534</f>
        <v>Europe</v>
      </c>
      <c r="H3534" s="3" t="str">
        <f>Raw_Data!H3534</f>
        <v>Tablet</v>
      </c>
      <c r="I3534" s="3">
        <f>Raw_Data!I3534</f>
        <v>8.99</v>
      </c>
      <c r="J3534" s="3">
        <f>Raw_Data!J3534</f>
        <v>0</v>
      </c>
      <c r="K3534" s="3" t="str">
        <f>Raw_Data!K3534</f>
        <v>Debit Card</v>
      </c>
      <c r="L3534" s="3">
        <f>Raw_Data!L3534</f>
        <v>4</v>
      </c>
      <c r="M3534" s="3">
        <f>Raw_Data!M3534</f>
        <v>0.72</v>
      </c>
      <c r="N3534" s="3" t="str">
        <f>Raw_Data!N3534</f>
        <v>Action</v>
      </c>
      <c r="O3534" s="3" t="str">
        <f t="shared" si="550"/>
        <v>55-70</v>
      </c>
      <c r="P3534" s="3" t="str">
        <f t="shared" si="551"/>
        <v>25-49h</v>
      </c>
      <c r="Q3534" s="3" t="str">
        <f t="shared" si="552"/>
        <v>22-45d</v>
      </c>
      <c r="R3534" s="3" t="str">
        <f t="shared" si="553"/>
        <v>Medium</v>
      </c>
      <c r="S3534" s="3" t="str">
        <f t="shared" si="554"/>
        <v>Low</v>
      </c>
      <c r="T3534" s="3" t="str">
        <f t="shared" si="555"/>
        <v>Active</v>
      </c>
      <c r="U3534" s="4">
        <f>1/(1+EXP(-(Predictive_Model!$B$5+((B3534-Predictive_Model!$B$20)/Predictive_Model!$C$20)*Predictive_Model!$D$20+((E3534-Predictive_Model!$B$21)/Predictive_Model!$C$21)*Predictive_Model!$D$21+((F3534-Predictive_Model!$B$22)/Predictive_Model!$C$22)*Predictive_Model!$D$22+((I3534-Predictive_Model!$B$23)/Predictive_Model!$C$23)*Predictive_Model!$D$23+((L3534-Predictive_Model!$B$24)/Predictive_Model!$C$24)*Predictive_Model!$D$24+((M3534-Predictive_Model!$B$25)/Predictive_Model!$C$25)*Predictive_Model!$D$25+IF(C3534="Male",Predictive_Model!$D$31,IF(C3534="Other",Predictive_Model!$D$32,0))+IF(D3534="Premium",Predictive_Model!$D$34,IF(D3534="Standard",Predictive_Model!$D$35,0))+IF(G3534="Asia",Predictive_Model!$D$37,IF(G3534="Europe",Predictive_Model!$D$38,IF(G3534="North America",Predictive_Model!$D$39,IF(G3534="Oceania",Predictive_Model!$D$40,IF(G3534="South America",Predictive_Model!$D$41,0)))))+IF(H3534="Laptop",Predictive_Model!$D$43,IF(H3534="Mobile",Predictive_Model!$D$44,IF(H3534="TV",Predictive_Model!$D$45,IF(H3534="Tablet",Predictive_Model!$D$46,0))))+IF(K3534="Crypto",Predictive_Model!$D$48,IF(K3534="Debit Card",Predictive_Model!$D$49,IF(K3534="Gift Card",Predictive_Model!$D$50,IF(K3534="PayPal",Predictive_Model!$D$51,0))))+IF(N3534="Comedy",Predictive_Model!$D$53,IF(N3534="Documentary",Predictive_Model!$D$54,IF(N3534="Drama",Predictive_Model!$D$55,IF(N3534="Horror",Predictive_Model!$D$56,IF(N3534="Romance",Predictive_Model!$D$57,IF(N3534="Sci-Fi",Predictive_Model!$D$58,0)))))))))</f>
        <v>0.15250195055952581</v>
      </c>
      <c r="V3534" s="3" t="str">
        <f t="shared" si="556"/>
        <v>Low</v>
      </c>
      <c r="W3534" s="6">
        <f t="shared" si="557"/>
        <v>1.3709925355301371</v>
      </c>
      <c r="X3534" s="3" t="str">
        <f t="shared" si="558"/>
        <v>Monitor</v>
      </c>
      <c r="Y3534" s="3" t="str">
        <f t="shared" si="559"/>
        <v>OK</v>
      </c>
    </row>
    <row r="3535" spans="1:25" x14ac:dyDescent="0.25">
      <c r="A3535" s="3" t="str">
        <f>Raw_Data!A3535</f>
        <v>819a11d2-8939-4883-84fb-7983e1326cbb</v>
      </c>
      <c r="B3535" s="3">
        <f>Raw_Data!B3535</f>
        <v>26</v>
      </c>
      <c r="C3535" s="3" t="str">
        <f>Raw_Data!C3535</f>
        <v>Other</v>
      </c>
      <c r="D3535" s="3" t="str">
        <f>Raw_Data!D3535</f>
        <v>Premium</v>
      </c>
      <c r="E3535" s="3">
        <f>Raw_Data!E3535</f>
        <v>6.46</v>
      </c>
      <c r="F3535" s="3">
        <f>Raw_Data!F3535</f>
        <v>27</v>
      </c>
      <c r="G3535" s="3" t="str">
        <f>Raw_Data!G3535</f>
        <v>Africa</v>
      </c>
      <c r="H3535" s="3" t="str">
        <f>Raw_Data!H3535</f>
        <v>TV</v>
      </c>
      <c r="I3535" s="3">
        <f>Raw_Data!I3535</f>
        <v>17.989999999999998</v>
      </c>
      <c r="J3535" s="3">
        <f>Raw_Data!J3535</f>
        <v>0</v>
      </c>
      <c r="K3535" s="3" t="str">
        <f>Raw_Data!K3535</f>
        <v>Debit Card</v>
      </c>
      <c r="L3535" s="3">
        <f>Raw_Data!L3535</f>
        <v>5</v>
      </c>
      <c r="M3535" s="3">
        <f>Raw_Data!M3535</f>
        <v>0.23</v>
      </c>
      <c r="N3535" s="3" t="str">
        <f>Raw_Data!N3535</f>
        <v>Drama</v>
      </c>
      <c r="O3535" s="3" t="str">
        <f t="shared" si="550"/>
        <v>25-34</v>
      </c>
      <c r="P3535" s="3" t="str">
        <f t="shared" si="551"/>
        <v>&lt;10h</v>
      </c>
      <c r="Q3535" s="3" t="str">
        <f t="shared" si="552"/>
        <v>22-45d</v>
      </c>
      <c r="R3535" s="3" t="str">
        <f t="shared" si="553"/>
        <v>Medium</v>
      </c>
      <c r="S3535" s="3" t="str">
        <f t="shared" si="554"/>
        <v>High</v>
      </c>
      <c r="T3535" s="3" t="str">
        <f t="shared" si="555"/>
        <v>Active</v>
      </c>
      <c r="U3535" s="4">
        <f>1/(1+EXP(-(Predictive_Model!$B$5+((B3535-Predictive_Model!$B$20)/Predictive_Model!$C$20)*Predictive_Model!$D$20+((E3535-Predictive_Model!$B$21)/Predictive_Model!$C$21)*Predictive_Model!$D$21+((F3535-Predictive_Model!$B$22)/Predictive_Model!$C$22)*Predictive_Model!$D$22+((I3535-Predictive_Model!$B$23)/Predictive_Model!$C$23)*Predictive_Model!$D$23+((L3535-Predictive_Model!$B$24)/Predictive_Model!$C$24)*Predictive_Model!$D$24+((M3535-Predictive_Model!$B$25)/Predictive_Model!$C$25)*Predictive_Model!$D$25+IF(C3535="Male",Predictive_Model!$D$31,IF(C3535="Other",Predictive_Model!$D$32,0))+IF(D3535="Premium",Predictive_Model!$D$34,IF(D3535="Standard",Predictive_Model!$D$35,0))+IF(G3535="Asia",Predictive_Model!$D$37,IF(G3535="Europe",Predictive_Model!$D$38,IF(G3535="North America",Predictive_Model!$D$39,IF(G3535="Oceania",Predictive_Model!$D$40,IF(G3535="South America",Predictive_Model!$D$41,0)))))+IF(H3535="Laptop",Predictive_Model!$D$43,IF(H3535="Mobile",Predictive_Model!$D$44,IF(H3535="TV",Predictive_Model!$D$45,IF(H3535="Tablet",Predictive_Model!$D$46,0))))+IF(K3535="Crypto",Predictive_Model!$D$48,IF(K3535="Debit Card",Predictive_Model!$D$49,IF(K3535="Gift Card",Predictive_Model!$D$50,IF(K3535="PayPal",Predictive_Model!$D$51,0))))+IF(N3535="Comedy",Predictive_Model!$D$53,IF(N3535="Documentary",Predictive_Model!$D$54,IF(N3535="Drama",Predictive_Model!$D$55,IF(N3535="Horror",Predictive_Model!$D$56,IF(N3535="Romance",Predictive_Model!$D$57,IF(N3535="Sci-Fi",Predictive_Model!$D$58,0)))))))))</f>
        <v>0.29021658034099124</v>
      </c>
      <c r="V3535" s="3" t="str">
        <f t="shared" si="556"/>
        <v>Medium</v>
      </c>
      <c r="W3535" s="6">
        <f t="shared" si="557"/>
        <v>5.2209962803344316</v>
      </c>
      <c r="X3535" s="3" t="str">
        <f t="shared" si="558"/>
        <v>Monitor</v>
      </c>
      <c r="Y3535" s="3" t="str">
        <f t="shared" si="559"/>
        <v>OK</v>
      </c>
    </row>
    <row r="3536" spans="1:25" x14ac:dyDescent="0.25">
      <c r="A3536" s="3" t="str">
        <f>Raw_Data!A3536</f>
        <v>09cb6244-abf9-46b2-98fe-24e87b26170e</v>
      </c>
      <c r="B3536" s="3">
        <f>Raw_Data!B3536</f>
        <v>56</v>
      </c>
      <c r="C3536" s="3" t="str">
        <f>Raw_Data!C3536</f>
        <v>Other</v>
      </c>
      <c r="D3536" s="3" t="str">
        <f>Raw_Data!D3536</f>
        <v>Standard</v>
      </c>
      <c r="E3536" s="3">
        <f>Raw_Data!E3536</f>
        <v>4.4400000000000004</v>
      </c>
      <c r="F3536" s="3">
        <f>Raw_Data!F3536</f>
        <v>29</v>
      </c>
      <c r="G3536" s="3" t="str">
        <f>Raw_Data!G3536</f>
        <v>South America</v>
      </c>
      <c r="H3536" s="3" t="str">
        <f>Raw_Data!H3536</f>
        <v>Tablet</v>
      </c>
      <c r="I3536" s="3">
        <f>Raw_Data!I3536</f>
        <v>13.99</v>
      </c>
      <c r="J3536" s="3">
        <f>Raw_Data!J3536</f>
        <v>0</v>
      </c>
      <c r="K3536" s="3" t="str">
        <f>Raw_Data!K3536</f>
        <v>Debit Card</v>
      </c>
      <c r="L3536" s="3">
        <f>Raw_Data!L3536</f>
        <v>4</v>
      </c>
      <c r="M3536" s="3">
        <f>Raw_Data!M3536</f>
        <v>0.15</v>
      </c>
      <c r="N3536" s="3" t="str">
        <f>Raw_Data!N3536</f>
        <v>Action</v>
      </c>
      <c r="O3536" s="3" t="str">
        <f t="shared" si="550"/>
        <v>55-70</v>
      </c>
      <c r="P3536" s="3" t="str">
        <f t="shared" si="551"/>
        <v>&lt;10h</v>
      </c>
      <c r="Q3536" s="3" t="str">
        <f t="shared" si="552"/>
        <v>22-45d</v>
      </c>
      <c r="R3536" s="3" t="str">
        <f t="shared" si="553"/>
        <v>Medium</v>
      </c>
      <c r="S3536" s="3" t="str">
        <f t="shared" si="554"/>
        <v>Mid</v>
      </c>
      <c r="T3536" s="3" t="str">
        <f t="shared" si="555"/>
        <v>Active</v>
      </c>
      <c r="U3536" s="4">
        <f>1/(1+EXP(-(Predictive_Model!$B$5+((B3536-Predictive_Model!$B$20)/Predictive_Model!$C$20)*Predictive_Model!$D$20+((E3536-Predictive_Model!$B$21)/Predictive_Model!$C$21)*Predictive_Model!$D$21+((F3536-Predictive_Model!$B$22)/Predictive_Model!$C$22)*Predictive_Model!$D$22+((I3536-Predictive_Model!$B$23)/Predictive_Model!$C$23)*Predictive_Model!$D$23+((L3536-Predictive_Model!$B$24)/Predictive_Model!$C$24)*Predictive_Model!$D$24+((M3536-Predictive_Model!$B$25)/Predictive_Model!$C$25)*Predictive_Model!$D$25+IF(C3536="Male",Predictive_Model!$D$31,IF(C3536="Other",Predictive_Model!$D$32,0))+IF(D3536="Premium",Predictive_Model!$D$34,IF(D3536="Standard",Predictive_Model!$D$35,0))+IF(G3536="Asia",Predictive_Model!$D$37,IF(G3536="Europe",Predictive_Model!$D$38,IF(G3536="North America",Predictive_Model!$D$39,IF(G3536="Oceania",Predictive_Model!$D$40,IF(G3536="South America",Predictive_Model!$D$41,0)))))+IF(H3536="Laptop",Predictive_Model!$D$43,IF(H3536="Mobile",Predictive_Model!$D$44,IF(H3536="TV",Predictive_Model!$D$45,IF(H3536="Tablet",Predictive_Model!$D$46,0))))+IF(K3536="Crypto",Predictive_Model!$D$48,IF(K3536="Debit Card",Predictive_Model!$D$49,IF(K3536="Gift Card",Predictive_Model!$D$50,IF(K3536="PayPal",Predictive_Model!$D$51,0))))+IF(N3536="Comedy",Predictive_Model!$D$53,IF(N3536="Documentary",Predictive_Model!$D$54,IF(N3536="Drama",Predictive_Model!$D$55,IF(N3536="Horror",Predictive_Model!$D$56,IF(N3536="Romance",Predictive_Model!$D$57,IF(N3536="Sci-Fi",Predictive_Model!$D$58,0)))))))))</f>
        <v>0.9890888398892933</v>
      </c>
      <c r="V3536" s="3" t="str">
        <f t="shared" si="556"/>
        <v>Critical</v>
      </c>
      <c r="W3536" s="6">
        <f t="shared" si="557"/>
        <v>13.837352870051214</v>
      </c>
      <c r="X3536" s="3" t="str">
        <f t="shared" si="558"/>
        <v>Priority 2</v>
      </c>
      <c r="Y3536" s="3" t="str">
        <f t="shared" si="559"/>
        <v>OK</v>
      </c>
    </row>
    <row r="3537" spans="1:25" x14ac:dyDescent="0.25">
      <c r="A3537" s="3" t="str">
        <f>Raw_Data!A3537</f>
        <v>eb9c8e47-3f0f-4851-95fc-9edd7ff39aa2</v>
      </c>
      <c r="B3537" s="3">
        <f>Raw_Data!B3537</f>
        <v>22</v>
      </c>
      <c r="C3537" s="3" t="str">
        <f>Raw_Data!C3537</f>
        <v>Other</v>
      </c>
      <c r="D3537" s="3" t="str">
        <f>Raw_Data!D3537</f>
        <v>Standard</v>
      </c>
      <c r="E3537" s="3">
        <f>Raw_Data!E3537</f>
        <v>3.31</v>
      </c>
      <c r="F3537" s="3">
        <f>Raw_Data!F3537</f>
        <v>35</v>
      </c>
      <c r="G3537" s="3" t="str">
        <f>Raw_Data!G3537</f>
        <v>Europe</v>
      </c>
      <c r="H3537" s="3" t="str">
        <f>Raw_Data!H3537</f>
        <v>Desktop</v>
      </c>
      <c r="I3537" s="3">
        <f>Raw_Data!I3537</f>
        <v>13.99</v>
      </c>
      <c r="J3537" s="3">
        <f>Raw_Data!J3537</f>
        <v>1</v>
      </c>
      <c r="K3537" s="3" t="str">
        <f>Raw_Data!K3537</f>
        <v>Crypto</v>
      </c>
      <c r="L3537" s="3">
        <f>Raw_Data!L3537</f>
        <v>2</v>
      </c>
      <c r="M3537" s="3">
        <f>Raw_Data!M3537</f>
        <v>0.09</v>
      </c>
      <c r="N3537" s="3" t="str">
        <f>Raw_Data!N3537</f>
        <v>Romance</v>
      </c>
      <c r="O3537" s="3" t="str">
        <f t="shared" si="550"/>
        <v>18-24</v>
      </c>
      <c r="P3537" s="3" t="str">
        <f t="shared" si="551"/>
        <v>&lt;10h</v>
      </c>
      <c r="Q3537" s="3" t="str">
        <f t="shared" si="552"/>
        <v>22-45d</v>
      </c>
      <c r="R3537" s="3" t="str">
        <f t="shared" si="553"/>
        <v>Medium</v>
      </c>
      <c r="S3537" s="3" t="str">
        <f t="shared" si="554"/>
        <v>Mid</v>
      </c>
      <c r="T3537" s="3" t="str">
        <f t="shared" si="555"/>
        <v>Churned</v>
      </c>
      <c r="U3537" s="4">
        <f>1/(1+EXP(-(Predictive_Model!$B$5+((B3537-Predictive_Model!$B$20)/Predictive_Model!$C$20)*Predictive_Model!$D$20+((E3537-Predictive_Model!$B$21)/Predictive_Model!$C$21)*Predictive_Model!$D$21+((F3537-Predictive_Model!$B$22)/Predictive_Model!$C$22)*Predictive_Model!$D$22+((I3537-Predictive_Model!$B$23)/Predictive_Model!$C$23)*Predictive_Model!$D$23+((L3537-Predictive_Model!$B$24)/Predictive_Model!$C$24)*Predictive_Model!$D$24+((M3537-Predictive_Model!$B$25)/Predictive_Model!$C$25)*Predictive_Model!$D$25+IF(C3537="Male",Predictive_Model!$D$31,IF(C3537="Other",Predictive_Model!$D$32,0))+IF(D3537="Premium",Predictive_Model!$D$34,IF(D3537="Standard",Predictive_Model!$D$35,0))+IF(G3537="Asia",Predictive_Model!$D$37,IF(G3537="Europe",Predictive_Model!$D$38,IF(G3537="North America",Predictive_Model!$D$39,IF(G3537="Oceania",Predictive_Model!$D$40,IF(G3537="South America",Predictive_Model!$D$41,0)))))+IF(H3537="Laptop",Predictive_Model!$D$43,IF(H3537="Mobile",Predictive_Model!$D$44,IF(H3537="TV",Predictive_Model!$D$45,IF(H3537="Tablet",Predictive_Model!$D$46,0))))+IF(K3537="Crypto",Predictive_Model!$D$48,IF(K3537="Debit Card",Predictive_Model!$D$49,IF(K3537="Gift Card",Predictive_Model!$D$50,IF(K3537="PayPal",Predictive_Model!$D$51,0))))+IF(N3537="Comedy",Predictive_Model!$D$53,IF(N3537="Documentary",Predictive_Model!$D$54,IF(N3537="Drama",Predictive_Model!$D$55,IF(N3537="Horror",Predictive_Model!$D$56,IF(N3537="Romance",Predictive_Model!$D$57,IF(N3537="Sci-Fi",Predictive_Model!$D$58,0)))))))))</f>
        <v>0.99760184649920192</v>
      </c>
      <c r="V3537" s="3" t="str">
        <f t="shared" si="556"/>
        <v>Critical</v>
      </c>
      <c r="W3537" s="6">
        <f t="shared" si="557"/>
        <v>13.99</v>
      </c>
      <c r="X3537" s="3" t="str">
        <f t="shared" si="558"/>
        <v>Priority 2</v>
      </c>
      <c r="Y3537" s="3" t="str">
        <f t="shared" si="559"/>
        <v>OK</v>
      </c>
    </row>
    <row r="3538" spans="1:25" x14ac:dyDescent="0.25">
      <c r="A3538" s="3" t="str">
        <f>Raw_Data!A3538</f>
        <v>d2947208-73ad-4e8c-9665-809f51d636fb</v>
      </c>
      <c r="B3538" s="3">
        <f>Raw_Data!B3538</f>
        <v>44</v>
      </c>
      <c r="C3538" s="3" t="str">
        <f>Raw_Data!C3538</f>
        <v>Female</v>
      </c>
      <c r="D3538" s="3" t="str">
        <f>Raw_Data!D3538</f>
        <v>Basic</v>
      </c>
      <c r="E3538" s="3">
        <f>Raw_Data!E3538</f>
        <v>50.38</v>
      </c>
      <c r="F3538" s="3">
        <f>Raw_Data!F3538</f>
        <v>53</v>
      </c>
      <c r="G3538" s="3" t="str">
        <f>Raw_Data!G3538</f>
        <v>North America</v>
      </c>
      <c r="H3538" s="3" t="str">
        <f>Raw_Data!H3538</f>
        <v>Mobile</v>
      </c>
      <c r="I3538" s="3">
        <f>Raw_Data!I3538</f>
        <v>8.99</v>
      </c>
      <c r="J3538" s="3">
        <f>Raw_Data!J3538</f>
        <v>0</v>
      </c>
      <c r="K3538" s="3" t="str">
        <f>Raw_Data!K3538</f>
        <v>Crypto</v>
      </c>
      <c r="L3538" s="3">
        <f>Raw_Data!L3538</f>
        <v>4</v>
      </c>
      <c r="M3538" s="3">
        <f>Raw_Data!M3538</f>
        <v>0.93</v>
      </c>
      <c r="N3538" s="3" t="str">
        <f>Raw_Data!N3538</f>
        <v>Horror</v>
      </c>
      <c r="O3538" s="3" t="str">
        <f t="shared" si="550"/>
        <v>35-44</v>
      </c>
      <c r="P3538" s="3" t="str">
        <f t="shared" si="551"/>
        <v>50h+</v>
      </c>
      <c r="Q3538" s="3" t="str">
        <f t="shared" si="552"/>
        <v>46-60d</v>
      </c>
      <c r="R3538" s="3" t="str">
        <f t="shared" si="553"/>
        <v>Medium</v>
      </c>
      <c r="S3538" s="3" t="str">
        <f t="shared" si="554"/>
        <v>Low</v>
      </c>
      <c r="T3538" s="3" t="str">
        <f t="shared" si="555"/>
        <v>Active</v>
      </c>
      <c r="U3538" s="4">
        <f>1/(1+EXP(-(Predictive_Model!$B$5+((B3538-Predictive_Model!$B$20)/Predictive_Model!$C$20)*Predictive_Model!$D$20+((E3538-Predictive_Model!$B$21)/Predictive_Model!$C$21)*Predictive_Model!$D$21+((F3538-Predictive_Model!$B$22)/Predictive_Model!$C$22)*Predictive_Model!$D$22+((I3538-Predictive_Model!$B$23)/Predictive_Model!$C$23)*Predictive_Model!$D$23+((L3538-Predictive_Model!$B$24)/Predictive_Model!$C$24)*Predictive_Model!$D$24+((M3538-Predictive_Model!$B$25)/Predictive_Model!$C$25)*Predictive_Model!$D$25+IF(C3538="Male",Predictive_Model!$D$31,IF(C3538="Other",Predictive_Model!$D$32,0))+IF(D3538="Premium",Predictive_Model!$D$34,IF(D3538="Standard",Predictive_Model!$D$35,0))+IF(G3538="Asia",Predictive_Model!$D$37,IF(G3538="Europe",Predictive_Model!$D$38,IF(G3538="North America",Predictive_Model!$D$39,IF(G3538="Oceania",Predictive_Model!$D$40,IF(G3538="South America",Predictive_Model!$D$41,0)))))+IF(H3538="Laptop",Predictive_Model!$D$43,IF(H3538="Mobile",Predictive_Model!$D$44,IF(H3538="TV",Predictive_Model!$D$45,IF(H3538="Tablet",Predictive_Model!$D$46,0))))+IF(K3538="Crypto",Predictive_Model!$D$48,IF(K3538="Debit Card",Predictive_Model!$D$49,IF(K3538="Gift Card",Predictive_Model!$D$50,IF(K3538="PayPal",Predictive_Model!$D$51,0))))+IF(N3538="Comedy",Predictive_Model!$D$53,IF(N3538="Documentary",Predictive_Model!$D$54,IF(N3538="Drama",Predictive_Model!$D$55,IF(N3538="Horror",Predictive_Model!$D$56,IF(N3538="Romance",Predictive_Model!$D$57,IF(N3538="Sci-Fi",Predictive_Model!$D$58,0)))))))))</f>
        <v>1.6196828169842672E-3</v>
      </c>
      <c r="V3538" s="3" t="str">
        <f t="shared" si="556"/>
        <v>Low</v>
      </c>
      <c r="W3538" s="6">
        <f t="shared" si="557"/>
        <v>1.4560948524688562E-2</v>
      </c>
      <c r="X3538" s="3" t="str">
        <f t="shared" si="558"/>
        <v>Monitor</v>
      </c>
      <c r="Y3538" s="3" t="str">
        <f t="shared" si="559"/>
        <v>OK</v>
      </c>
    </row>
    <row r="3539" spans="1:25" x14ac:dyDescent="0.25">
      <c r="A3539" s="3" t="str">
        <f>Raw_Data!A3539</f>
        <v>cc7fca45-d81c-4971-8fd7-2a953250de71</v>
      </c>
      <c r="B3539" s="3">
        <f>Raw_Data!B3539</f>
        <v>44</v>
      </c>
      <c r="C3539" s="3" t="str">
        <f>Raw_Data!C3539</f>
        <v>Male</v>
      </c>
      <c r="D3539" s="3" t="str">
        <f>Raw_Data!D3539</f>
        <v>Standard</v>
      </c>
      <c r="E3539" s="3">
        <f>Raw_Data!E3539</f>
        <v>0.91</v>
      </c>
      <c r="F3539" s="3">
        <f>Raw_Data!F3539</f>
        <v>39</v>
      </c>
      <c r="G3539" s="3" t="str">
        <f>Raw_Data!G3539</f>
        <v>North America</v>
      </c>
      <c r="H3539" s="3" t="str">
        <f>Raw_Data!H3539</f>
        <v>Laptop</v>
      </c>
      <c r="I3539" s="3">
        <f>Raw_Data!I3539</f>
        <v>13.99</v>
      </c>
      <c r="J3539" s="3">
        <f>Raw_Data!J3539</f>
        <v>1</v>
      </c>
      <c r="K3539" s="3" t="str">
        <f>Raw_Data!K3539</f>
        <v>Crypto</v>
      </c>
      <c r="L3539" s="3">
        <f>Raw_Data!L3539</f>
        <v>2</v>
      </c>
      <c r="M3539" s="3">
        <f>Raw_Data!M3539</f>
        <v>0.02</v>
      </c>
      <c r="N3539" s="3" t="str">
        <f>Raw_Data!N3539</f>
        <v>Comedy</v>
      </c>
      <c r="O3539" s="3" t="str">
        <f t="shared" si="550"/>
        <v>35-44</v>
      </c>
      <c r="P3539" s="3" t="str">
        <f t="shared" si="551"/>
        <v>&lt;10h</v>
      </c>
      <c r="Q3539" s="3" t="str">
        <f t="shared" si="552"/>
        <v>22-45d</v>
      </c>
      <c r="R3539" s="3" t="str">
        <f t="shared" si="553"/>
        <v>Medium</v>
      </c>
      <c r="S3539" s="3" t="str">
        <f t="shared" si="554"/>
        <v>Mid</v>
      </c>
      <c r="T3539" s="3" t="str">
        <f t="shared" si="555"/>
        <v>Churned</v>
      </c>
      <c r="U3539" s="4">
        <f>1/(1+EXP(-(Predictive_Model!$B$5+((B3539-Predictive_Model!$B$20)/Predictive_Model!$C$20)*Predictive_Model!$D$20+((E3539-Predictive_Model!$B$21)/Predictive_Model!$C$21)*Predictive_Model!$D$21+((F3539-Predictive_Model!$B$22)/Predictive_Model!$C$22)*Predictive_Model!$D$22+((I3539-Predictive_Model!$B$23)/Predictive_Model!$C$23)*Predictive_Model!$D$23+((L3539-Predictive_Model!$B$24)/Predictive_Model!$C$24)*Predictive_Model!$D$24+((M3539-Predictive_Model!$B$25)/Predictive_Model!$C$25)*Predictive_Model!$D$25+IF(C3539="Male",Predictive_Model!$D$31,IF(C3539="Other",Predictive_Model!$D$32,0))+IF(D3539="Premium",Predictive_Model!$D$34,IF(D3539="Standard",Predictive_Model!$D$35,0))+IF(G3539="Asia",Predictive_Model!$D$37,IF(G3539="Europe",Predictive_Model!$D$38,IF(G3539="North America",Predictive_Model!$D$39,IF(G3539="Oceania",Predictive_Model!$D$40,IF(G3539="South America",Predictive_Model!$D$41,0)))))+IF(H3539="Laptop",Predictive_Model!$D$43,IF(H3539="Mobile",Predictive_Model!$D$44,IF(H3539="TV",Predictive_Model!$D$45,IF(H3539="Tablet",Predictive_Model!$D$46,0))))+IF(K3539="Crypto",Predictive_Model!$D$48,IF(K3539="Debit Card",Predictive_Model!$D$49,IF(K3539="Gift Card",Predictive_Model!$D$50,IF(K3539="PayPal",Predictive_Model!$D$51,0))))+IF(N3539="Comedy",Predictive_Model!$D$53,IF(N3539="Documentary",Predictive_Model!$D$54,IF(N3539="Drama",Predictive_Model!$D$55,IF(N3539="Horror",Predictive_Model!$D$56,IF(N3539="Romance",Predictive_Model!$D$57,IF(N3539="Sci-Fi",Predictive_Model!$D$58,0)))))))))</f>
        <v>0.99943119918139212</v>
      </c>
      <c r="V3539" s="3" t="str">
        <f t="shared" si="556"/>
        <v>Critical</v>
      </c>
      <c r="W3539" s="6">
        <f t="shared" si="557"/>
        <v>13.99</v>
      </c>
      <c r="X3539" s="3" t="str">
        <f t="shared" si="558"/>
        <v>Priority 2</v>
      </c>
      <c r="Y3539" s="3" t="str">
        <f t="shared" si="559"/>
        <v>OK</v>
      </c>
    </row>
    <row r="3540" spans="1:25" x14ac:dyDescent="0.25">
      <c r="A3540" s="3" t="str">
        <f>Raw_Data!A3540</f>
        <v>28da3fe8-e182-4b9e-874c-0ac4c7cdf9cd</v>
      </c>
      <c r="B3540" s="3">
        <f>Raw_Data!B3540</f>
        <v>56</v>
      </c>
      <c r="C3540" s="3" t="str">
        <f>Raw_Data!C3540</f>
        <v>Male</v>
      </c>
      <c r="D3540" s="3" t="str">
        <f>Raw_Data!D3540</f>
        <v>Basic</v>
      </c>
      <c r="E3540" s="3">
        <f>Raw_Data!E3540</f>
        <v>10.45</v>
      </c>
      <c r="F3540" s="3">
        <f>Raw_Data!F3540</f>
        <v>38</v>
      </c>
      <c r="G3540" s="3" t="str">
        <f>Raw_Data!G3540</f>
        <v>Europe</v>
      </c>
      <c r="H3540" s="3" t="str">
        <f>Raw_Data!H3540</f>
        <v>Tablet</v>
      </c>
      <c r="I3540" s="3">
        <f>Raw_Data!I3540</f>
        <v>8.99</v>
      </c>
      <c r="J3540" s="3">
        <f>Raw_Data!J3540</f>
        <v>1</v>
      </c>
      <c r="K3540" s="3" t="str">
        <f>Raw_Data!K3540</f>
        <v>PayPal</v>
      </c>
      <c r="L3540" s="3">
        <f>Raw_Data!L3540</f>
        <v>4</v>
      </c>
      <c r="M3540" s="3">
        <f>Raw_Data!M3540</f>
        <v>0.27</v>
      </c>
      <c r="N3540" s="3" t="str">
        <f>Raw_Data!N3540</f>
        <v>Sci-Fi</v>
      </c>
      <c r="O3540" s="3" t="str">
        <f t="shared" si="550"/>
        <v>55-70</v>
      </c>
      <c r="P3540" s="3" t="str">
        <f t="shared" si="551"/>
        <v>10-24h</v>
      </c>
      <c r="Q3540" s="3" t="str">
        <f t="shared" si="552"/>
        <v>22-45d</v>
      </c>
      <c r="R3540" s="3" t="str">
        <f t="shared" si="553"/>
        <v>Medium</v>
      </c>
      <c r="S3540" s="3" t="str">
        <f t="shared" si="554"/>
        <v>Low</v>
      </c>
      <c r="T3540" s="3" t="str">
        <f t="shared" si="555"/>
        <v>Churned</v>
      </c>
      <c r="U3540" s="4">
        <f>1/(1+EXP(-(Predictive_Model!$B$5+((B3540-Predictive_Model!$B$20)/Predictive_Model!$C$20)*Predictive_Model!$D$20+((E3540-Predictive_Model!$B$21)/Predictive_Model!$C$21)*Predictive_Model!$D$21+((F3540-Predictive_Model!$B$22)/Predictive_Model!$C$22)*Predictive_Model!$D$22+((I3540-Predictive_Model!$B$23)/Predictive_Model!$C$23)*Predictive_Model!$D$23+((L3540-Predictive_Model!$B$24)/Predictive_Model!$C$24)*Predictive_Model!$D$24+((M3540-Predictive_Model!$B$25)/Predictive_Model!$C$25)*Predictive_Model!$D$25+IF(C3540="Male",Predictive_Model!$D$31,IF(C3540="Other",Predictive_Model!$D$32,0))+IF(D3540="Premium",Predictive_Model!$D$34,IF(D3540="Standard",Predictive_Model!$D$35,0))+IF(G3540="Asia",Predictive_Model!$D$37,IF(G3540="Europe",Predictive_Model!$D$38,IF(G3540="North America",Predictive_Model!$D$39,IF(G3540="Oceania",Predictive_Model!$D$40,IF(G3540="South America",Predictive_Model!$D$41,0)))))+IF(H3540="Laptop",Predictive_Model!$D$43,IF(H3540="Mobile",Predictive_Model!$D$44,IF(H3540="TV",Predictive_Model!$D$45,IF(H3540="Tablet",Predictive_Model!$D$46,0))))+IF(K3540="Crypto",Predictive_Model!$D$48,IF(K3540="Debit Card",Predictive_Model!$D$49,IF(K3540="Gift Card",Predictive_Model!$D$50,IF(K3540="PayPal",Predictive_Model!$D$51,0))))+IF(N3540="Comedy",Predictive_Model!$D$53,IF(N3540="Documentary",Predictive_Model!$D$54,IF(N3540="Drama",Predictive_Model!$D$55,IF(N3540="Horror",Predictive_Model!$D$56,IF(N3540="Romance",Predictive_Model!$D$57,IF(N3540="Sci-Fi",Predictive_Model!$D$58,0)))))))))</f>
        <v>0.99207643758308572</v>
      </c>
      <c r="V3540" s="3" t="str">
        <f t="shared" si="556"/>
        <v>Critical</v>
      </c>
      <c r="W3540" s="6">
        <f t="shared" si="557"/>
        <v>8.99</v>
      </c>
      <c r="X3540" s="3" t="str">
        <f t="shared" si="558"/>
        <v>Priority 2</v>
      </c>
      <c r="Y3540" s="3" t="str">
        <f t="shared" si="559"/>
        <v>OK</v>
      </c>
    </row>
    <row r="3541" spans="1:25" x14ac:dyDescent="0.25">
      <c r="A3541" s="3" t="str">
        <f>Raw_Data!A3541</f>
        <v>6ef6129f-8d85-4be9-a20a-bd1e67689ab7</v>
      </c>
      <c r="B3541" s="3">
        <f>Raw_Data!B3541</f>
        <v>32</v>
      </c>
      <c r="C3541" s="3" t="str">
        <f>Raw_Data!C3541</f>
        <v>Female</v>
      </c>
      <c r="D3541" s="3" t="str">
        <f>Raw_Data!D3541</f>
        <v>Premium</v>
      </c>
      <c r="E3541" s="3">
        <f>Raw_Data!E3541</f>
        <v>8.77</v>
      </c>
      <c r="F3541" s="3">
        <f>Raw_Data!F3541</f>
        <v>50</v>
      </c>
      <c r="G3541" s="3" t="str">
        <f>Raw_Data!G3541</f>
        <v>Asia</v>
      </c>
      <c r="H3541" s="3" t="str">
        <f>Raw_Data!H3541</f>
        <v>Tablet</v>
      </c>
      <c r="I3541" s="3">
        <f>Raw_Data!I3541</f>
        <v>17.989999999999998</v>
      </c>
      <c r="J3541" s="3">
        <f>Raw_Data!J3541</f>
        <v>1</v>
      </c>
      <c r="K3541" s="3" t="str">
        <f>Raw_Data!K3541</f>
        <v>Credit Card</v>
      </c>
      <c r="L3541" s="3">
        <f>Raw_Data!L3541</f>
        <v>3</v>
      </c>
      <c r="M3541" s="3">
        <f>Raw_Data!M3541</f>
        <v>0.17</v>
      </c>
      <c r="N3541" s="3" t="str">
        <f>Raw_Data!N3541</f>
        <v>Drama</v>
      </c>
      <c r="O3541" s="3" t="str">
        <f t="shared" si="550"/>
        <v>25-34</v>
      </c>
      <c r="P3541" s="3" t="str">
        <f t="shared" si="551"/>
        <v>&lt;10h</v>
      </c>
      <c r="Q3541" s="3" t="str">
        <f t="shared" si="552"/>
        <v>46-60d</v>
      </c>
      <c r="R3541" s="3" t="str">
        <f t="shared" si="553"/>
        <v>Low</v>
      </c>
      <c r="S3541" s="3" t="str">
        <f t="shared" si="554"/>
        <v>High</v>
      </c>
      <c r="T3541" s="3" t="str">
        <f t="shared" si="555"/>
        <v>Churned</v>
      </c>
      <c r="U3541" s="4">
        <f>1/(1+EXP(-(Predictive_Model!$B$5+((B3541-Predictive_Model!$B$20)/Predictive_Model!$C$20)*Predictive_Model!$D$20+((E3541-Predictive_Model!$B$21)/Predictive_Model!$C$21)*Predictive_Model!$D$21+((F3541-Predictive_Model!$B$22)/Predictive_Model!$C$22)*Predictive_Model!$D$22+((I3541-Predictive_Model!$B$23)/Predictive_Model!$C$23)*Predictive_Model!$D$23+((L3541-Predictive_Model!$B$24)/Predictive_Model!$C$24)*Predictive_Model!$D$24+((M3541-Predictive_Model!$B$25)/Predictive_Model!$C$25)*Predictive_Model!$D$25+IF(C3541="Male",Predictive_Model!$D$31,IF(C3541="Other",Predictive_Model!$D$32,0))+IF(D3541="Premium",Predictive_Model!$D$34,IF(D3541="Standard",Predictive_Model!$D$35,0))+IF(G3541="Asia",Predictive_Model!$D$37,IF(G3541="Europe",Predictive_Model!$D$38,IF(G3541="North America",Predictive_Model!$D$39,IF(G3541="Oceania",Predictive_Model!$D$40,IF(G3541="South America",Predictive_Model!$D$41,0)))))+IF(H3541="Laptop",Predictive_Model!$D$43,IF(H3541="Mobile",Predictive_Model!$D$44,IF(H3541="TV",Predictive_Model!$D$45,IF(H3541="Tablet",Predictive_Model!$D$46,0))))+IF(K3541="Crypto",Predictive_Model!$D$48,IF(K3541="Debit Card",Predictive_Model!$D$49,IF(K3541="Gift Card",Predictive_Model!$D$50,IF(K3541="PayPal",Predictive_Model!$D$51,0))))+IF(N3541="Comedy",Predictive_Model!$D$53,IF(N3541="Documentary",Predictive_Model!$D$54,IF(N3541="Drama",Predictive_Model!$D$55,IF(N3541="Horror",Predictive_Model!$D$56,IF(N3541="Romance",Predictive_Model!$D$57,IF(N3541="Sci-Fi",Predictive_Model!$D$58,0)))))))))</f>
        <v>0.99372325736849476</v>
      </c>
      <c r="V3541" s="3" t="str">
        <f t="shared" si="556"/>
        <v>Critical</v>
      </c>
      <c r="W3541" s="6">
        <f t="shared" si="557"/>
        <v>17.989999999999998</v>
      </c>
      <c r="X3541" s="3" t="str">
        <f t="shared" si="558"/>
        <v>Priority 1</v>
      </c>
      <c r="Y3541" s="3" t="str">
        <f t="shared" si="559"/>
        <v>OK</v>
      </c>
    </row>
    <row r="3542" spans="1:25" x14ac:dyDescent="0.25">
      <c r="A3542" s="3" t="str">
        <f>Raw_Data!A3542</f>
        <v>bead6a43-11a4-4f53-af77-0d537fe06928</v>
      </c>
      <c r="B3542" s="3">
        <f>Raw_Data!B3542</f>
        <v>32</v>
      </c>
      <c r="C3542" s="3" t="str">
        <f>Raw_Data!C3542</f>
        <v>Female</v>
      </c>
      <c r="D3542" s="3" t="str">
        <f>Raw_Data!D3542</f>
        <v>Premium</v>
      </c>
      <c r="E3542" s="3">
        <f>Raw_Data!E3542</f>
        <v>9.11</v>
      </c>
      <c r="F3542" s="3">
        <f>Raw_Data!F3542</f>
        <v>40</v>
      </c>
      <c r="G3542" s="3" t="str">
        <f>Raw_Data!G3542</f>
        <v>North America</v>
      </c>
      <c r="H3542" s="3" t="str">
        <f>Raw_Data!H3542</f>
        <v>TV</v>
      </c>
      <c r="I3542" s="3">
        <f>Raw_Data!I3542</f>
        <v>17.989999999999998</v>
      </c>
      <c r="J3542" s="3">
        <f>Raw_Data!J3542</f>
        <v>1</v>
      </c>
      <c r="K3542" s="3" t="str">
        <f>Raw_Data!K3542</f>
        <v>PayPal</v>
      </c>
      <c r="L3542" s="3">
        <f>Raw_Data!L3542</f>
        <v>3</v>
      </c>
      <c r="M3542" s="3">
        <f>Raw_Data!M3542</f>
        <v>0.22</v>
      </c>
      <c r="N3542" s="3" t="str">
        <f>Raw_Data!N3542</f>
        <v>Romance</v>
      </c>
      <c r="O3542" s="3" t="str">
        <f t="shared" si="550"/>
        <v>25-34</v>
      </c>
      <c r="P3542" s="3" t="str">
        <f t="shared" si="551"/>
        <v>&lt;10h</v>
      </c>
      <c r="Q3542" s="3" t="str">
        <f t="shared" si="552"/>
        <v>22-45d</v>
      </c>
      <c r="R3542" s="3" t="str">
        <f t="shared" si="553"/>
        <v>Medium</v>
      </c>
      <c r="S3542" s="3" t="str">
        <f t="shared" si="554"/>
        <v>High</v>
      </c>
      <c r="T3542" s="3" t="str">
        <f t="shared" si="555"/>
        <v>Churned</v>
      </c>
      <c r="U3542" s="4">
        <f>1/(1+EXP(-(Predictive_Model!$B$5+((B3542-Predictive_Model!$B$20)/Predictive_Model!$C$20)*Predictive_Model!$D$20+((E3542-Predictive_Model!$B$21)/Predictive_Model!$C$21)*Predictive_Model!$D$21+((F3542-Predictive_Model!$B$22)/Predictive_Model!$C$22)*Predictive_Model!$D$22+((I3542-Predictive_Model!$B$23)/Predictive_Model!$C$23)*Predictive_Model!$D$23+((L3542-Predictive_Model!$B$24)/Predictive_Model!$C$24)*Predictive_Model!$D$24+((M3542-Predictive_Model!$B$25)/Predictive_Model!$C$25)*Predictive_Model!$D$25+IF(C3542="Male",Predictive_Model!$D$31,IF(C3542="Other",Predictive_Model!$D$32,0))+IF(D3542="Premium",Predictive_Model!$D$34,IF(D3542="Standard",Predictive_Model!$D$35,0))+IF(G3542="Asia",Predictive_Model!$D$37,IF(G3542="Europe",Predictive_Model!$D$38,IF(G3542="North America",Predictive_Model!$D$39,IF(G3542="Oceania",Predictive_Model!$D$40,IF(G3542="South America",Predictive_Model!$D$41,0)))))+IF(H3542="Laptop",Predictive_Model!$D$43,IF(H3542="Mobile",Predictive_Model!$D$44,IF(H3542="TV",Predictive_Model!$D$45,IF(H3542="Tablet",Predictive_Model!$D$46,0))))+IF(K3542="Crypto",Predictive_Model!$D$48,IF(K3542="Debit Card",Predictive_Model!$D$49,IF(K3542="Gift Card",Predictive_Model!$D$50,IF(K3542="PayPal",Predictive_Model!$D$51,0))))+IF(N3542="Comedy",Predictive_Model!$D$53,IF(N3542="Documentary",Predictive_Model!$D$54,IF(N3542="Drama",Predictive_Model!$D$55,IF(N3542="Horror",Predictive_Model!$D$56,IF(N3542="Romance",Predictive_Model!$D$57,IF(N3542="Sci-Fi",Predictive_Model!$D$58,0)))))))))</f>
        <v>0.87361859718816204</v>
      </c>
      <c r="V3542" s="3" t="str">
        <f t="shared" si="556"/>
        <v>Critical</v>
      </c>
      <c r="W3542" s="6">
        <f t="shared" si="557"/>
        <v>17.989999999999998</v>
      </c>
      <c r="X3542" s="3" t="str">
        <f t="shared" si="558"/>
        <v>Priority 1</v>
      </c>
      <c r="Y3542" s="3" t="str">
        <f t="shared" si="559"/>
        <v>OK</v>
      </c>
    </row>
    <row r="3543" spans="1:25" x14ac:dyDescent="0.25">
      <c r="A3543" s="3" t="str">
        <f>Raw_Data!A3543</f>
        <v>e2f70790-f0ed-4ad8-8985-bc89def534a9</v>
      </c>
      <c r="B3543" s="3">
        <f>Raw_Data!B3543</f>
        <v>29</v>
      </c>
      <c r="C3543" s="3" t="str">
        <f>Raw_Data!C3543</f>
        <v>Other</v>
      </c>
      <c r="D3543" s="3" t="str">
        <f>Raw_Data!D3543</f>
        <v>Basic</v>
      </c>
      <c r="E3543" s="3">
        <f>Raw_Data!E3543</f>
        <v>12.54</v>
      </c>
      <c r="F3543" s="3">
        <f>Raw_Data!F3543</f>
        <v>26</v>
      </c>
      <c r="G3543" s="3" t="str">
        <f>Raw_Data!G3543</f>
        <v>North America</v>
      </c>
      <c r="H3543" s="3" t="str">
        <f>Raw_Data!H3543</f>
        <v>Tablet</v>
      </c>
      <c r="I3543" s="3">
        <f>Raw_Data!I3543</f>
        <v>8.99</v>
      </c>
      <c r="J3543" s="3">
        <f>Raw_Data!J3543</f>
        <v>0</v>
      </c>
      <c r="K3543" s="3" t="str">
        <f>Raw_Data!K3543</f>
        <v>Debit Card</v>
      </c>
      <c r="L3543" s="3">
        <f>Raw_Data!L3543</f>
        <v>2</v>
      </c>
      <c r="M3543" s="3">
        <f>Raw_Data!M3543</f>
        <v>0.46</v>
      </c>
      <c r="N3543" s="3" t="str">
        <f>Raw_Data!N3543</f>
        <v>Sci-Fi</v>
      </c>
      <c r="O3543" s="3" t="str">
        <f t="shared" si="550"/>
        <v>25-34</v>
      </c>
      <c r="P3543" s="3" t="str">
        <f t="shared" si="551"/>
        <v>10-24h</v>
      </c>
      <c r="Q3543" s="3" t="str">
        <f t="shared" si="552"/>
        <v>22-45d</v>
      </c>
      <c r="R3543" s="3" t="str">
        <f t="shared" si="553"/>
        <v>Medium</v>
      </c>
      <c r="S3543" s="3" t="str">
        <f t="shared" si="554"/>
        <v>Low</v>
      </c>
      <c r="T3543" s="3" t="str">
        <f t="shared" si="555"/>
        <v>Active</v>
      </c>
      <c r="U3543" s="4">
        <f>1/(1+EXP(-(Predictive_Model!$B$5+((B3543-Predictive_Model!$B$20)/Predictive_Model!$C$20)*Predictive_Model!$D$20+((E3543-Predictive_Model!$B$21)/Predictive_Model!$C$21)*Predictive_Model!$D$21+((F3543-Predictive_Model!$B$22)/Predictive_Model!$C$22)*Predictive_Model!$D$22+((I3543-Predictive_Model!$B$23)/Predictive_Model!$C$23)*Predictive_Model!$D$23+((L3543-Predictive_Model!$B$24)/Predictive_Model!$C$24)*Predictive_Model!$D$24+((M3543-Predictive_Model!$B$25)/Predictive_Model!$C$25)*Predictive_Model!$D$25+IF(C3543="Male",Predictive_Model!$D$31,IF(C3543="Other",Predictive_Model!$D$32,0))+IF(D3543="Premium",Predictive_Model!$D$34,IF(D3543="Standard",Predictive_Model!$D$35,0))+IF(G3543="Asia",Predictive_Model!$D$37,IF(G3543="Europe",Predictive_Model!$D$38,IF(G3543="North America",Predictive_Model!$D$39,IF(G3543="Oceania",Predictive_Model!$D$40,IF(G3543="South America",Predictive_Model!$D$41,0)))))+IF(H3543="Laptop",Predictive_Model!$D$43,IF(H3543="Mobile",Predictive_Model!$D$44,IF(H3543="TV",Predictive_Model!$D$45,IF(H3543="Tablet",Predictive_Model!$D$46,0))))+IF(K3543="Crypto",Predictive_Model!$D$48,IF(K3543="Debit Card",Predictive_Model!$D$49,IF(K3543="Gift Card",Predictive_Model!$D$50,IF(K3543="PayPal",Predictive_Model!$D$51,0))))+IF(N3543="Comedy",Predictive_Model!$D$53,IF(N3543="Documentary",Predictive_Model!$D$54,IF(N3543="Drama",Predictive_Model!$D$55,IF(N3543="Horror",Predictive_Model!$D$56,IF(N3543="Romance",Predictive_Model!$D$57,IF(N3543="Sci-Fi",Predictive_Model!$D$58,0)))))))))</f>
        <v>0.97699462746226617</v>
      </c>
      <c r="V3543" s="3" t="str">
        <f t="shared" si="556"/>
        <v>Critical</v>
      </c>
      <c r="W3543" s="6">
        <f t="shared" si="557"/>
        <v>8.7831817008857733</v>
      </c>
      <c r="X3543" s="3" t="str">
        <f t="shared" si="558"/>
        <v>Priority 2</v>
      </c>
      <c r="Y3543" s="3" t="str">
        <f t="shared" si="559"/>
        <v>OK</v>
      </c>
    </row>
    <row r="3544" spans="1:25" x14ac:dyDescent="0.25">
      <c r="A3544" s="3" t="str">
        <f>Raw_Data!A3544</f>
        <v>8710f794-e3ec-4fd0-b4aa-f9feff298048</v>
      </c>
      <c r="B3544" s="3">
        <f>Raw_Data!B3544</f>
        <v>26</v>
      </c>
      <c r="C3544" s="3" t="str">
        <f>Raw_Data!C3544</f>
        <v>Other</v>
      </c>
      <c r="D3544" s="3" t="str">
        <f>Raw_Data!D3544</f>
        <v>Standard</v>
      </c>
      <c r="E3544" s="3">
        <f>Raw_Data!E3544</f>
        <v>18.760000000000002</v>
      </c>
      <c r="F3544" s="3">
        <f>Raw_Data!F3544</f>
        <v>34</v>
      </c>
      <c r="G3544" s="3" t="str">
        <f>Raw_Data!G3544</f>
        <v>Europe</v>
      </c>
      <c r="H3544" s="3" t="str">
        <f>Raw_Data!H3544</f>
        <v>Tablet</v>
      </c>
      <c r="I3544" s="3">
        <f>Raw_Data!I3544</f>
        <v>13.99</v>
      </c>
      <c r="J3544" s="3">
        <f>Raw_Data!J3544</f>
        <v>0</v>
      </c>
      <c r="K3544" s="3" t="str">
        <f>Raw_Data!K3544</f>
        <v>Credit Card</v>
      </c>
      <c r="L3544" s="3">
        <f>Raw_Data!L3544</f>
        <v>2</v>
      </c>
      <c r="M3544" s="3">
        <f>Raw_Data!M3544</f>
        <v>0.54</v>
      </c>
      <c r="N3544" s="3" t="str">
        <f>Raw_Data!N3544</f>
        <v>Romance</v>
      </c>
      <c r="O3544" s="3" t="str">
        <f t="shared" si="550"/>
        <v>25-34</v>
      </c>
      <c r="P3544" s="3" t="str">
        <f t="shared" si="551"/>
        <v>10-24h</v>
      </c>
      <c r="Q3544" s="3" t="str">
        <f t="shared" si="552"/>
        <v>22-45d</v>
      </c>
      <c r="R3544" s="3" t="str">
        <f t="shared" si="553"/>
        <v>Medium</v>
      </c>
      <c r="S3544" s="3" t="str">
        <f t="shared" si="554"/>
        <v>Mid</v>
      </c>
      <c r="T3544" s="3" t="str">
        <f t="shared" si="555"/>
        <v>Active</v>
      </c>
      <c r="U3544" s="4">
        <f>1/(1+EXP(-(Predictive_Model!$B$5+((B3544-Predictive_Model!$B$20)/Predictive_Model!$C$20)*Predictive_Model!$D$20+((E3544-Predictive_Model!$B$21)/Predictive_Model!$C$21)*Predictive_Model!$D$21+((F3544-Predictive_Model!$B$22)/Predictive_Model!$C$22)*Predictive_Model!$D$22+((I3544-Predictive_Model!$B$23)/Predictive_Model!$C$23)*Predictive_Model!$D$23+((L3544-Predictive_Model!$B$24)/Predictive_Model!$C$24)*Predictive_Model!$D$24+((M3544-Predictive_Model!$B$25)/Predictive_Model!$C$25)*Predictive_Model!$D$25+IF(C3544="Male",Predictive_Model!$D$31,IF(C3544="Other",Predictive_Model!$D$32,0))+IF(D3544="Premium",Predictive_Model!$D$34,IF(D3544="Standard",Predictive_Model!$D$35,0))+IF(G3544="Asia",Predictive_Model!$D$37,IF(G3544="Europe",Predictive_Model!$D$38,IF(G3544="North America",Predictive_Model!$D$39,IF(G3544="Oceania",Predictive_Model!$D$40,IF(G3544="South America",Predictive_Model!$D$41,0)))))+IF(H3544="Laptop",Predictive_Model!$D$43,IF(H3544="Mobile",Predictive_Model!$D$44,IF(H3544="TV",Predictive_Model!$D$45,IF(H3544="Tablet",Predictive_Model!$D$46,0))))+IF(K3544="Crypto",Predictive_Model!$D$48,IF(K3544="Debit Card",Predictive_Model!$D$49,IF(K3544="Gift Card",Predictive_Model!$D$50,IF(K3544="PayPal",Predictive_Model!$D$51,0))))+IF(N3544="Comedy",Predictive_Model!$D$53,IF(N3544="Documentary",Predictive_Model!$D$54,IF(N3544="Drama",Predictive_Model!$D$55,IF(N3544="Horror",Predictive_Model!$D$56,IF(N3544="Romance",Predictive_Model!$D$57,IF(N3544="Sci-Fi",Predictive_Model!$D$58,0)))))))))</f>
        <v>0.84820540457543181</v>
      </c>
      <c r="V3544" s="3" t="str">
        <f t="shared" si="556"/>
        <v>Critical</v>
      </c>
      <c r="W3544" s="6">
        <f t="shared" si="557"/>
        <v>11.866393610010292</v>
      </c>
      <c r="X3544" s="3" t="str">
        <f t="shared" si="558"/>
        <v>Priority 2</v>
      </c>
      <c r="Y3544" s="3" t="str">
        <f t="shared" si="559"/>
        <v>OK</v>
      </c>
    </row>
    <row r="3545" spans="1:25" x14ac:dyDescent="0.25">
      <c r="A3545" s="3" t="str">
        <f>Raw_Data!A3545</f>
        <v>35ccb42a-5b8f-4a56-b979-56ef4df94413</v>
      </c>
      <c r="B3545" s="3">
        <f>Raw_Data!B3545</f>
        <v>47</v>
      </c>
      <c r="C3545" s="3" t="str">
        <f>Raw_Data!C3545</f>
        <v>Male</v>
      </c>
      <c r="D3545" s="3" t="str">
        <f>Raw_Data!D3545</f>
        <v>Standard</v>
      </c>
      <c r="E3545" s="3">
        <f>Raw_Data!E3545</f>
        <v>0.18</v>
      </c>
      <c r="F3545" s="3">
        <f>Raw_Data!F3545</f>
        <v>50</v>
      </c>
      <c r="G3545" s="3" t="str">
        <f>Raw_Data!G3545</f>
        <v>Africa</v>
      </c>
      <c r="H3545" s="3" t="str">
        <f>Raw_Data!H3545</f>
        <v>Desktop</v>
      </c>
      <c r="I3545" s="3">
        <f>Raw_Data!I3545</f>
        <v>13.99</v>
      </c>
      <c r="J3545" s="3">
        <f>Raw_Data!J3545</f>
        <v>1</v>
      </c>
      <c r="K3545" s="3" t="str">
        <f>Raw_Data!K3545</f>
        <v>PayPal</v>
      </c>
      <c r="L3545" s="3">
        <f>Raw_Data!L3545</f>
        <v>4</v>
      </c>
      <c r="M3545" s="3">
        <f>Raw_Data!M3545</f>
        <v>0</v>
      </c>
      <c r="N3545" s="3" t="str">
        <f>Raw_Data!N3545</f>
        <v>Horror</v>
      </c>
      <c r="O3545" s="3" t="str">
        <f t="shared" si="550"/>
        <v>45-54</v>
      </c>
      <c r="P3545" s="3" t="str">
        <f t="shared" si="551"/>
        <v>&lt;10h</v>
      </c>
      <c r="Q3545" s="3" t="str">
        <f t="shared" si="552"/>
        <v>46-60d</v>
      </c>
      <c r="R3545" s="3" t="str">
        <f t="shared" si="553"/>
        <v>Low</v>
      </c>
      <c r="S3545" s="3" t="str">
        <f t="shared" si="554"/>
        <v>Mid</v>
      </c>
      <c r="T3545" s="3" t="str">
        <f t="shared" si="555"/>
        <v>Churned</v>
      </c>
      <c r="U3545" s="4">
        <f>1/(1+EXP(-(Predictive_Model!$B$5+((B3545-Predictive_Model!$B$20)/Predictive_Model!$C$20)*Predictive_Model!$D$20+((E3545-Predictive_Model!$B$21)/Predictive_Model!$C$21)*Predictive_Model!$D$21+((F3545-Predictive_Model!$B$22)/Predictive_Model!$C$22)*Predictive_Model!$D$22+((I3545-Predictive_Model!$B$23)/Predictive_Model!$C$23)*Predictive_Model!$D$23+((L3545-Predictive_Model!$B$24)/Predictive_Model!$C$24)*Predictive_Model!$D$24+((M3545-Predictive_Model!$B$25)/Predictive_Model!$C$25)*Predictive_Model!$D$25+IF(C3545="Male",Predictive_Model!$D$31,IF(C3545="Other",Predictive_Model!$D$32,0))+IF(D3545="Premium",Predictive_Model!$D$34,IF(D3545="Standard",Predictive_Model!$D$35,0))+IF(G3545="Asia",Predictive_Model!$D$37,IF(G3545="Europe",Predictive_Model!$D$38,IF(G3545="North America",Predictive_Model!$D$39,IF(G3545="Oceania",Predictive_Model!$D$40,IF(G3545="South America",Predictive_Model!$D$41,0)))))+IF(H3545="Laptop",Predictive_Model!$D$43,IF(H3545="Mobile",Predictive_Model!$D$44,IF(H3545="TV",Predictive_Model!$D$45,IF(H3545="Tablet",Predictive_Model!$D$46,0))))+IF(K3545="Crypto",Predictive_Model!$D$48,IF(K3545="Debit Card",Predictive_Model!$D$49,IF(K3545="Gift Card",Predictive_Model!$D$50,IF(K3545="PayPal",Predictive_Model!$D$51,0))))+IF(N3545="Comedy",Predictive_Model!$D$53,IF(N3545="Documentary",Predictive_Model!$D$54,IF(N3545="Drama",Predictive_Model!$D$55,IF(N3545="Horror",Predictive_Model!$D$56,IF(N3545="Romance",Predictive_Model!$D$57,IF(N3545="Sci-Fi",Predictive_Model!$D$58,0)))))))))</f>
        <v>0.9994437188513432</v>
      </c>
      <c r="V3545" s="3" t="str">
        <f t="shared" si="556"/>
        <v>Critical</v>
      </c>
      <c r="W3545" s="6">
        <f t="shared" si="557"/>
        <v>13.99</v>
      </c>
      <c r="X3545" s="3" t="str">
        <f t="shared" si="558"/>
        <v>Priority 2</v>
      </c>
      <c r="Y3545" s="3" t="str">
        <f t="shared" si="559"/>
        <v>OK</v>
      </c>
    </row>
    <row r="3546" spans="1:25" x14ac:dyDescent="0.25">
      <c r="A3546" s="3" t="str">
        <f>Raw_Data!A3546</f>
        <v>3032fb1b-eee1-4e0b-8b51-30b6a52cd563</v>
      </c>
      <c r="B3546" s="3">
        <f>Raw_Data!B3546</f>
        <v>55</v>
      </c>
      <c r="C3546" s="3" t="str">
        <f>Raw_Data!C3546</f>
        <v>Other</v>
      </c>
      <c r="D3546" s="3" t="str">
        <f>Raw_Data!D3546</f>
        <v>Premium</v>
      </c>
      <c r="E3546" s="3">
        <f>Raw_Data!E3546</f>
        <v>1.43</v>
      </c>
      <c r="F3546" s="3">
        <f>Raw_Data!F3546</f>
        <v>60</v>
      </c>
      <c r="G3546" s="3" t="str">
        <f>Raw_Data!G3546</f>
        <v>Asia</v>
      </c>
      <c r="H3546" s="3" t="str">
        <f>Raw_Data!H3546</f>
        <v>Laptop</v>
      </c>
      <c r="I3546" s="3">
        <f>Raw_Data!I3546</f>
        <v>17.989999999999998</v>
      </c>
      <c r="J3546" s="3">
        <f>Raw_Data!J3546</f>
        <v>1</v>
      </c>
      <c r="K3546" s="3" t="str">
        <f>Raw_Data!K3546</f>
        <v>Debit Card</v>
      </c>
      <c r="L3546" s="3">
        <f>Raw_Data!L3546</f>
        <v>1</v>
      </c>
      <c r="M3546" s="3">
        <f>Raw_Data!M3546</f>
        <v>0.02</v>
      </c>
      <c r="N3546" s="3" t="str">
        <f>Raw_Data!N3546</f>
        <v>Romance</v>
      </c>
      <c r="O3546" s="3" t="str">
        <f t="shared" si="550"/>
        <v>55-70</v>
      </c>
      <c r="P3546" s="3" t="str">
        <f t="shared" si="551"/>
        <v>&lt;10h</v>
      </c>
      <c r="Q3546" s="3" t="str">
        <f t="shared" si="552"/>
        <v>46-60d</v>
      </c>
      <c r="R3546" s="3" t="str">
        <f t="shared" si="553"/>
        <v>Low</v>
      </c>
      <c r="S3546" s="3" t="str">
        <f t="shared" si="554"/>
        <v>High</v>
      </c>
      <c r="T3546" s="3" t="str">
        <f t="shared" si="555"/>
        <v>Churned</v>
      </c>
      <c r="U3546" s="4">
        <f>1/(1+EXP(-(Predictive_Model!$B$5+((B3546-Predictive_Model!$B$20)/Predictive_Model!$C$20)*Predictive_Model!$D$20+((E3546-Predictive_Model!$B$21)/Predictive_Model!$C$21)*Predictive_Model!$D$21+((F3546-Predictive_Model!$B$22)/Predictive_Model!$C$22)*Predictive_Model!$D$22+((I3546-Predictive_Model!$B$23)/Predictive_Model!$C$23)*Predictive_Model!$D$23+((L3546-Predictive_Model!$B$24)/Predictive_Model!$C$24)*Predictive_Model!$D$24+((M3546-Predictive_Model!$B$25)/Predictive_Model!$C$25)*Predictive_Model!$D$25+IF(C3546="Male",Predictive_Model!$D$31,IF(C3546="Other",Predictive_Model!$D$32,0))+IF(D3546="Premium",Predictive_Model!$D$34,IF(D3546="Standard",Predictive_Model!$D$35,0))+IF(G3546="Asia",Predictive_Model!$D$37,IF(G3546="Europe",Predictive_Model!$D$38,IF(G3546="North America",Predictive_Model!$D$39,IF(G3546="Oceania",Predictive_Model!$D$40,IF(G3546="South America",Predictive_Model!$D$41,0)))))+IF(H3546="Laptop",Predictive_Model!$D$43,IF(H3546="Mobile",Predictive_Model!$D$44,IF(H3546="TV",Predictive_Model!$D$45,IF(H3546="Tablet",Predictive_Model!$D$46,0))))+IF(K3546="Crypto",Predictive_Model!$D$48,IF(K3546="Debit Card",Predictive_Model!$D$49,IF(K3546="Gift Card",Predictive_Model!$D$50,IF(K3546="PayPal",Predictive_Model!$D$51,0))))+IF(N3546="Comedy",Predictive_Model!$D$53,IF(N3546="Documentary",Predictive_Model!$D$54,IF(N3546="Drama",Predictive_Model!$D$55,IF(N3546="Horror",Predictive_Model!$D$56,IF(N3546="Romance",Predictive_Model!$D$57,IF(N3546="Sci-Fi",Predictive_Model!$D$58,0)))))))))</f>
        <v>0.9998320465280176</v>
      </c>
      <c r="V3546" s="3" t="str">
        <f t="shared" si="556"/>
        <v>Critical</v>
      </c>
      <c r="W3546" s="6">
        <f t="shared" si="557"/>
        <v>17.989999999999998</v>
      </c>
      <c r="X3546" s="3" t="str">
        <f t="shared" si="558"/>
        <v>Priority 1</v>
      </c>
      <c r="Y3546" s="3" t="str">
        <f t="shared" si="559"/>
        <v>OK</v>
      </c>
    </row>
    <row r="3547" spans="1:25" x14ac:dyDescent="0.25">
      <c r="A3547" s="3" t="str">
        <f>Raw_Data!A3547</f>
        <v>a47b3283-a619-43f4-8ae0-b649ee493a8e</v>
      </c>
      <c r="B3547" s="3">
        <f>Raw_Data!B3547</f>
        <v>68</v>
      </c>
      <c r="C3547" s="3" t="str">
        <f>Raw_Data!C3547</f>
        <v>Female</v>
      </c>
      <c r="D3547" s="3" t="str">
        <f>Raw_Data!D3547</f>
        <v>Premium</v>
      </c>
      <c r="E3547" s="3">
        <f>Raw_Data!E3547</f>
        <v>5.94</v>
      </c>
      <c r="F3547" s="3">
        <f>Raw_Data!F3547</f>
        <v>23</v>
      </c>
      <c r="G3547" s="3" t="str">
        <f>Raw_Data!G3547</f>
        <v>Oceania</v>
      </c>
      <c r="H3547" s="3" t="str">
        <f>Raw_Data!H3547</f>
        <v>Mobile</v>
      </c>
      <c r="I3547" s="3">
        <f>Raw_Data!I3547</f>
        <v>17.989999999999998</v>
      </c>
      <c r="J3547" s="3">
        <f>Raw_Data!J3547</f>
        <v>0</v>
      </c>
      <c r="K3547" s="3" t="str">
        <f>Raw_Data!K3547</f>
        <v>Gift Card</v>
      </c>
      <c r="L3547" s="3">
        <f>Raw_Data!L3547</f>
        <v>5</v>
      </c>
      <c r="M3547" s="3">
        <f>Raw_Data!M3547</f>
        <v>0.25</v>
      </c>
      <c r="N3547" s="3" t="str">
        <f>Raw_Data!N3547</f>
        <v>Horror</v>
      </c>
      <c r="O3547" s="3" t="str">
        <f t="shared" si="550"/>
        <v>55-70</v>
      </c>
      <c r="P3547" s="3" t="str">
        <f t="shared" si="551"/>
        <v>&lt;10h</v>
      </c>
      <c r="Q3547" s="3" t="str">
        <f t="shared" si="552"/>
        <v>22-45d</v>
      </c>
      <c r="R3547" s="3" t="str">
        <f t="shared" si="553"/>
        <v>Medium</v>
      </c>
      <c r="S3547" s="3" t="str">
        <f t="shared" si="554"/>
        <v>High</v>
      </c>
      <c r="T3547" s="3" t="str">
        <f t="shared" si="555"/>
        <v>Active</v>
      </c>
      <c r="U3547" s="4">
        <f>1/(1+EXP(-(Predictive_Model!$B$5+((B3547-Predictive_Model!$B$20)/Predictive_Model!$C$20)*Predictive_Model!$D$20+((E3547-Predictive_Model!$B$21)/Predictive_Model!$C$21)*Predictive_Model!$D$21+((F3547-Predictive_Model!$B$22)/Predictive_Model!$C$22)*Predictive_Model!$D$22+((I3547-Predictive_Model!$B$23)/Predictive_Model!$C$23)*Predictive_Model!$D$23+((L3547-Predictive_Model!$B$24)/Predictive_Model!$C$24)*Predictive_Model!$D$24+((M3547-Predictive_Model!$B$25)/Predictive_Model!$C$25)*Predictive_Model!$D$25+IF(C3547="Male",Predictive_Model!$D$31,IF(C3547="Other",Predictive_Model!$D$32,0))+IF(D3547="Premium",Predictive_Model!$D$34,IF(D3547="Standard",Predictive_Model!$D$35,0))+IF(G3547="Asia",Predictive_Model!$D$37,IF(G3547="Europe",Predictive_Model!$D$38,IF(G3547="North America",Predictive_Model!$D$39,IF(G3547="Oceania",Predictive_Model!$D$40,IF(G3547="South America",Predictive_Model!$D$41,0)))))+IF(H3547="Laptop",Predictive_Model!$D$43,IF(H3547="Mobile",Predictive_Model!$D$44,IF(H3547="TV",Predictive_Model!$D$45,IF(H3547="Tablet",Predictive_Model!$D$46,0))))+IF(K3547="Crypto",Predictive_Model!$D$48,IF(K3547="Debit Card",Predictive_Model!$D$49,IF(K3547="Gift Card",Predictive_Model!$D$50,IF(K3547="PayPal",Predictive_Model!$D$51,0))))+IF(N3547="Comedy",Predictive_Model!$D$53,IF(N3547="Documentary",Predictive_Model!$D$54,IF(N3547="Drama",Predictive_Model!$D$55,IF(N3547="Horror",Predictive_Model!$D$56,IF(N3547="Romance",Predictive_Model!$D$57,IF(N3547="Sci-Fi",Predictive_Model!$D$58,0)))))))))</f>
        <v>0.81920379720745984</v>
      </c>
      <c r="V3547" s="3" t="str">
        <f t="shared" si="556"/>
        <v>Critical</v>
      </c>
      <c r="W3547" s="6">
        <f t="shared" si="557"/>
        <v>14.737476311762201</v>
      </c>
      <c r="X3547" s="3" t="str">
        <f t="shared" si="558"/>
        <v>Priority 1</v>
      </c>
      <c r="Y3547" s="3" t="str">
        <f t="shared" si="559"/>
        <v>OK</v>
      </c>
    </row>
    <row r="3548" spans="1:25" x14ac:dyDescent="0.25">
      <c r="A3548" s="3" t="str">
        <f>Raw_Data!A3548</f>
        <v>e27f7ce7-451e-43a1-921d-805411db2e25</v>
      </c>
      <c r="B3548" s="3">
        <f>Raw_Data!B3548</f>
        <v>57</v>
      </c>
      <c r="C3548" s="3" t="str">
        <f>Raw_Data!C3548</f>
        <v>Other</v>
      </c>
      <c r="D3548" s="3" t="str">
        <f>Raw_Data!D3548</f>
        <v>Premium</v>
      </c>
      <c r="E3548" s="3">
        <f>Raw_Data!E3548</f>
        <v>10.89</v>
      </c>
      <c r="F3548" s="3">
        <f>Raw_Data!F3548</f>
        <v>3</v>
      </c>
      <c r="G3548" s="3" t="str">
        <f>Raw_Data!G3548</f>
        <v>North America</v>
      </c>
      <c r="H3548" s="3" t="str">
        <f>Raw_Data!H3548</f>
        <v>Desktop</v>
      </c>
      <c r="I3548" s="3">
        <f>Raw_Data!I3548</f>
        <v>17.989999999999998</v>
      </c>
      <c r="J3548" s="3">
        <f>Raw_Data!J3548</f>
        <v>0</v>
      </c>
      <c r="K3548" s="3" t="str">
        <f>Raw_Data!K3548</f>
        <v>Crypto</v>
      </c>
      <c r="L3548" s="3">
        <f>Raw_Data!L3548</f>
        <v>5</v>
      </c>
      <c r="M3548" s="3">
        <f>Raw_Data!M3548</f>
        <v>2.72</v>
      </c>
      <c r="N3548" s="3" t="str">
        <f>Raw_Data!N3548</f>
        <v>Sci-Fi</v>
      </c>
      <c r="O3548" s="3" t="str">
        <f t="shared" si="550"/>
        <v>55-70</v>
      </c>
      <c r="P3548" s="3" t="str">
        <f t="shared" si="551"/>
        <v>10-24h</v>
      </c>
      <c r="Q3548" s="3" t="str">
        <f t="shared" si="552"/>
        <v>0-7d</v>
      </c>
      <c r="R3548" s="3" t="str">
        <f t="shared" si="553"/>
        <v>Medium</v>
      </c>
      <c r="S3548" s="3" t="str">
        <f t="shared" si="554"/>
        <v>High</v>
      </c>
      <c r="T3548" s="3" t="str">
        <f t="shared" si="555"/>
        <v>Active</v>
      </c>
      <c r="U3548" s="4">
        <f>1/(1+EXP(-(Predictive_Model!$B$5+((B3548-Predictive_Model!$B$20)/Predictive_Model!$C$20)*Predictive_Model!$D$20+((E3548-Predictive_Model!$B$21)/Predictive_Model!$C$21)*Predictive_Model!$D$21+((F3548-Predictive_Model!$B$22)/Predictive_Model!$C$22)*Predictive_Model!$D$22+((I3548-Predictive_Model!$B$23)/Predictive_Model!$C$23)*Predictive_Model!$D$23+((L3548-Predictive_Model!$B$24)/Predictive_Model!$C$24)*Predictive_Model!$D$24+((M3548-Predictive_Model!$B$25)/Predictive_Model!$C$25)*Predictive_Model!$D$25+IF(C3548="Male",Predictive_Model!$D$31,IF(C3548="Other",Predictive_Model!$D$32,0))+IF(D3548="Premium",Predictive_Model!$D$34,IF(D3548="Standard",Predictive_Model!$D$35,0))+IF(G3548="Asia",Predictive_Model!$D$37,IF(G3548="Europe",Predictive_Model!$D$38,IF(G3548="North America",Predictive_Model!$D$39,IF(G3548="Oceania",Predictive_Model!$D$40,IF(G3548="South America",Predictive_Model!$D$41,0)))))+IF(H3548="Laptop",Predictive_Model!$D$43,IF(H3548="Mobile",Predictive_Model!$D$44,IF(H3548="TV",Predictive_Model!$D$45,IF(H3548="Tablet",Predictive_Model!$D$46,0))))+IF(K3548="Crypto",Predictive_Model!$D$48,IF(K3548="Debit Card",Predictive_Model!$D$49,IF(K3548="Gift Card",Predictive_Model!$D$50,IF(K3548="PayPal",Predictive_Model!$D$51,0))))+IF(N3548="Comedy",Predictive_Model!$D$53,IF(N3548="Documentary",Predictive_Model!$D$54,IF(N3548="Drama",Predictive_Model!$D$55,IF(N3548="Horror",Predictive_Model!$D$56,IF(N3548="Romance",Predictive_Model!$D$57,IF(N3548="Sci-Fi",Predictive_Model!$D$58,0)))))))))</f>
        <v>1.0822111683105065E-4</v>
      </c>
      <c r="V3548" s="3" t="str">
        <f t="shared" si="556"/>
        <v>Low</v>
      </c>
      <c r="W3548" s="6">
        <f t="shared" si="557"/>
        <v>1.946897891790601E-3</v>
      </c>
      <c r="X3548" s="3" t="str">
        <f t="shared" si="558"/>
        <v>Monitor</v>
      </c>
      <c r="Y3548" s="3" t="str">
        <f t="shared" si="559"/>
        <v>OK</v>
      </c>
    </row>
    <row r="3549" spans="1:25" x14ac:dyDescent="0.25">
      <c r="A3549" s="3" t="str">
        <f>Raw_Data!A3549</f>
        <v>985405ca-0c9a-41bb-b747-4c142f3e339a</v>
      </c>
      <c r="B3549" s="3">
        <f>Raw_Data!B3549</f>
        <v>46</v>
      </c>
      <c r="C3549" s="3" t="str">
        <f>Raw_Data!C3549</f>
        <v>Female</v>
      </c>
      <c r="D3549" s="3" t="str">
        <f>Raw_Data!D3549</f>
        <v>Basic</v>
      </c>
      <c r="E3549" s="3">
        <f>Raw_Data!E3549</f>
        <v>35.85</v>
      </c>
      <c r="F3549" s="3">
        <f>Raw_Data!F3549</f>
        <v>39</v>
      </c>
      <c r="G3549" s="3" t="str">
        <f>Raw_Data!G3549</f>
        <v>Asia</v>
      </c>
      <c r="H3549" s="3" t="str">
        <f>Raw_Data!H3549</f>
        <v>Tablet</v>
      </c>
      <c r="I3549" s="3">
        <f>Raw_Data!I3549</f>
        <v>8.99</v>
      </c>
      <c r="J3549" s="3">
        <f>Raw_Data!J3549</f>
        <v>0</v>
      </c>
      <c r="K3549" s="3" t="str">
        <f>Raw_Data!K3549</f>
        <v>Credit Card</v>
      </c>
      <c r="L3549" s="3">
        <f>Raw_Data!L3549</f>
        <v>1</v>
      </c>
      <c r="M3549" s="3">
        <f>Raw_Data!M3549</f>
        <v>0.9</v>
      </c>
      <c r="N3549" s="3" t="str">
        <f>Raw_Data!N3549</f>
        <v>Sci-Fi</v>
      </c>
      <c r="O3549" s="3" t="str">
        <f t="shared" si="550"/>
        <v>45-54</v>
      </c>
      <c r="P3549" s="3" t="str">
        <f t="shared" si="551"/>
        <v>25-49h</v>
      </c>
      <c r="Q3549" s="3" t="str">
        <f t="shared" si="552"/>
        <v>22-45d</v>
      </c>
      <c r="R3549" s="3" t="str">
        <f t="shared" si="553"/>
        <v>Medium</v>
      </c>
      <c r="S3549" s="3" t="str">
        <f t="shared" si="554"/>
        <v>Low</v>
      </c>
      <c r="T3549" s="3" t="str">
        <f t="shared" si="555"/>
        <v>Active</v>
      </c>
      <c r="U3549" s="4">
        <f>1/(1+EXP(-(Predictive_Model!$B$5+((B3549-Predictive_Model!$B$20)/Predictive_Model!$C$20)*Predictive_Model!$D$20+((E3549-Predictive_Model!$B$21)/Predictive_Model!$C$21)*Predictive_Model!$D$21+((F3549-Predictive_Model!$B$22)/Predictive_Model!$C$22)*Predictive_Model!$D$22+((I3549-Predictive_Model!$B$23)/Predictive_Model!$C$23)*Predictive_Model!$D$23+((L3549-Predictive_Model!$B$24)/Predictive_Model!$C$24)*Predictive_Model!$D$24+((M3549-Predictive_Model!$B$25)/Predictive_Model!$C$25)*Predictive_Model!$D$25+IF(C3549="Male",Predictive_Model!$D$31,IF(C3549="Other",Predictive_Model!$D$32,0))+IF(D3549="Premium",Predictive_Model!$D$34,IF(D3549="Standard",Predictive_Model!$D$35,0))+IF(G3549="Asia",Predictive_Model!$D$37,IF(G3549="Europe",Predictive_Model!$D$38,IF(G3549="North America",Predictive_Model!$D$39,IF(G3549="Oceania",Predictive_Model!$D$40,IF(G3549="South America",Predictive_Model!$D$41,0)))))+IF(H3549="Laptop",Predictive_Model!$D$43,IF(H3549="Mobile",Predictive_Model!$D$44,IF(H3549="TV",Predictive_Model!$D$45,IF(H3549="Tablet",Predictive_Model!$D$46,0))))+IF(K3549="Crypto",Predictive_Model!$D$48,IF(K3549="Debit Card",Predictive_Model!$D$49,IF(K3549="Gift Card",Predictive_Model!$D$50,IF(K3549="PayPal",Predictive_Model!$D$51,0))))+IF(N3549="Comedy",Predictive_Model!$D$53,IF(N3549="Documentary",Predictive_Model!$D$54,IF(N3549="Drama",Predictive_Model!$D$55,IF(N3549="Horror",Predictive_Model!$D$56,IF(N3549="Romance",Predictive_Model!$D$57,IF(N3549="Sci-Fi",Predictive_Model!$D$58,0)))))))))</f>
        <v>0.15749668766949582</v>
      </c>
      <c r="V3549" s="3" t="str">
        <f t="shared" si="556"/>
        <v>Low</v>
      </c>
      <c r="W3549" s="6">
        <f t="shared" si="557"/>
        <v>1.4158952221487675</v>
      </c>
      <c r="X3549" s="3" t="str">
        <f t="shared" si="558"/>
        <v>Monitor</v>
      </c>
      <c r="Y3549" s="3" t="str">
        <f t="shared" si="559"/>
        <v>OK</v>
      </c>
    </row>
    <row r="3550" spans="1:25" x14ac:dyDescent="0.25">
      <c r="A3550" s="3" t="str">
        <f>Raw_Data!A3550</f>
        <v>d8a243e7-f547-459a-929c-4105fd3f8b38</v>
      </c>
      <c r="B3550" s="3">
        <f>Raw_Data!B3550</f>
        <v>65</v>
      </c>
      <c r="C3550" s="3" t="str">
        <f>Raw_Data!C3550</f>
        <v>Male</v>
      </c>
      <c r="D3550" s="3" t="str">
        <f>Raw_Data!D3550</f>
        <v>Basic</v>
      </c>
      <c r="E3550" s="3">
        <f>Raw_Data!E3550</f>
        <v>8.06</v>
      </c>
      <c r="F3550" s="3">
        <f>Raw_Data!F3550</f>
        <v>24</v>
      </c>
      <c r="G3550" s="3" t="str">
        <f>Raw_Data!G3550</f>
        <v>Africa</v>
      </c>
      <c r="H3550" s="3" t="str">
        <f>Raw_Data!H3550</f>
        <v>TV</v>
      </c>
      <c r="I3550" s="3">
        <f>Raw_Data!I3550</f>
        <v>8.99</v>
      </c>
      <c r="J3550" s="3">
        <f>Raw_Data!J3550</f>
        <v>0</v>
      </c>
      <c r="K3550" s="3" t="str">
        <f>Raw_Data!K3550</f>
        <v>PayPal</v>
      </c>
      <c r="L3550" s="3">
        <f>Raw_Data!L3550</f>
        <v>4</v>
      </c>
      <c r="M3550" s="3">
        <f>Raw_Data!M3550</f>
        <v>0.32</v>
      </c>
      <c r="N3550" s="3" t="str">
        <f>Raw_Data!N3550</f>
        <v>Sci-Fi</v>
      </c>
      <c r="O3550" s="3" t="str">
        <f t="shared" si="550"/>
        <v>55-70</v>
      </c>
      <c r="P3550" s="3" t="str">
        <f t="shared" si="551"/>
        <v>&lt;10h</v>
      </c>
      <c r="Q3550" s="3" t="str">
        <f t="shared" si="552"/>
        <v>22-45d</v>
      </c>
      <c r="R3550" s="3" t="str">
        <f t="shared" si="553"/>
        <v>Medium</v>
      </c>
      <c r="S3550" s="3" t="str">
        <f t="shared" si="554"/>
        <v>Low</v>
      </c>
      <c r="T3550" s="3" t="str">
        <f t="shared" si="555"/>
        <v>Active</v>
      </c>
      <c r="U3550" s="4">
        <f>1/(1+EXP(-(Predictive_Model!$B$5+((B3550-Predictive_Model!$B$20)/Predictive_Model!$C$20)*Predictive_Model!$D$20+((E3550-Predictive_Model!$B$21)/Predictive_Model!$C$21)*Predictive_Model!$D$21+((F3550-Predictive_Model!$B$22)/Predictive_Model!$C$22)*Predictive_Model!$D$22+((I3550-Predictive_Model!$B$23)/Predictive_Model!$C$23)*Predictive_Model!$D$23+((L3550-Predictive_Model!$B$24)/Predictive_Model!$C$24)*Predictive_Model!$D$24+((M3550-Predictive_Model!$B$25)/Predictive_Model!$C$25)*Predictive_Model!$D$25+IF(C3550="Male",Predictive_Model!$D$31,IF(C3550="Other",Predictive_Model!$D$32,0))+IF(D3550="Premium",Predictive_Model!$D$34,IF(D3550="Standard",Predictive_Model!$D$35,0))+IF(G3550="Asia",Predictive_Model!$D$37,IF(G3550="Europe",Predictive_Model!$D$38,IF(G3550="North America",Predictive_Model!$D$39,IF(G3550="Oceania",Predictive_Model!$D$40,IF(G3550="South America",Predictive_Model!$D$41,0)))))+IF(H3550="Laptop",Predictive_Model!$D$43,IF(H3550="Mobile",Predictive_Model!$D$44,IF(H3550="TV",Predictive_Model!$D$45,IF(H3550="Tablet",Predictive_Model!$D$46,0))))+IF(K3550="Crypto",Predictive_Model!$D$48,IF(K3550="Debit Card",Predictive_Model!$D$49,IF(K3550="Gift Card",Predictive_Model!$D$50,IF(K3550="PayPal",Predictive_Model!$D$51,0))))+IF(N3550="Comedy",Predictive_Model!$D$53,IF(N3550="Documentary",Predictive_Model!$D$54,IF(N3550="Drama",Predictive_Model!$D$55,IF(N3550="Horror",Predictive_Model!$D$56,IF(N3550="Romance",Predictive_Model!$D$57,IF(N3550="Sci-Fi",Predictive_Model!$D$58,0)))))))))</f>
        <v>0.87272277412742383</v>
      </c>
      <c r="V3550" s="3" t="str">
        <f t="shared" si="556"/>
        <v>Critical</v>
      </c>
      <c r="W3550" s="6">
        <f t="shared" si="557"/>
        <v>7.8457777394055404</v>
      </c>
      <c r="X3550" s="3" t="str">
        <f t="shared" si="558"/>
        <v>Priority 2</v>
      </c>
      <c r="Y3550" s="3" t="str">
        <f t="shared" si="559"/>
        <v>OK</v>
      </c>
    </row>
    <row r="3551" spans="1:25" x14ac:dyDescent="0.25">
      <c r="A3551" s="3" t="str">
        <f>Raw_Data!A3551</f>
        <v>ca6b3804-bb03-4b9b-b835-76b2fe647189</v>
      </c>
      <c r="B3551" s="3">
        <f>Raw_Data!B3551</f>
        <v>60</v>
      </c>
      <c r="C3551" s="3" t="str">
        <f>Raw_Data!C3551</f>
        <v>Other</v>
      </c>
      <c r="D3551" s="3" t="str">
        <f>Raw_Data!D3551</f>
        <v>Premium</v>
      </c>
      <c r="E3551" s="3">
        <f>Raw_Data!E3551</f>
        <v>11.77</v>
      </c>
      <c r="F3551" s="3">
        <f>Raw_Data!F3551</f>
        <v>18</v>
      </c>
      <c r="G3551" s="3" t="str">
        <f>Raw_Data!G3551</f>
        <v>South America</v>
      </c>
      <c r="H3551" s="3" t="str">
        <f>Raw_Data!H3551</f>
        <v>Laptop</v>
      </c>
      <c r="I3551" s="3">
        <f>Raw_Data!I3551</f>
        <v>17.989999999999998</v>
      </c>
      <c r="J3551" s="3">
        <f>Raw_Data!J3551</f>
        <v>0</v>
      </c>
      <c r="K3551" s="3" t="str">
        <f>Raw_Data!K3551</f>
        <v>Crypto</v>
      </c>
      <c r="L3551" s="3">
        <f>Raw_Data!L3551</f>
        <v>1</v>
      </c>
      <c r="M3551" s="3">
        <f>Raw_Data!M3551</f>
        <v>0.62</v>
      </c>
      <c r="N3551" s="3" t="str">
        <f>Raw_Data!N3551</f>
        <v>Comedy</v>
      </c>
      <c r="O3551" s="3" t="str">
        <f t="shared" si="550"/>
        <v>55-70</v>
      </c>
      <c r="P3551" s="3" t="str">
        <f t="shared" si="551"/>
        <v>10-24h</v>
      </c>
      <c r="Q3551" s="3" t="str">
        <f t="shared" si="552"/>
        <v>8-21d</v>
      </c>
      <c r="R3551" s="3" t="str">
        <f t="shared" si="553"/>
        <v>Medium</v>
      </c>
      <c r="S3551" s="3" t="str">
        <f t="shared" si="554"/>
        <v>High</v>
      </c>
      <c r="T3551" s="3" t="str">
        <f t="shared" si="555"/>
        <v>Active</v>
      </c>
      <c r="U3551" s="4">
        <f>1/(1+EXP(-(Predictive_Model!$B$5+((B3551-Predictive_Model!$B$20)/Predictive_Model!$C$20)*Predictive_Model!$D$20+((E3551-Predictive_Model!$B$21)/Predictive_Model!$C$21)*Predictive_Model!$D$21+((F3551-Predictive_Model!$B$22)/Predictive_Model!$C$22)*Predictive_Model!$D$22+((I3551-Predictive_Model!$B$23)/Predictive_Model!$C$23)*Predictive_Model!$D$23+((L3551-Predictive_Model!$B$24)/Predictive_Model!$C$24)*Predictive_Model!$D$24+((M3551-Predictive_Model!$B$25)/Predictive_Model!$C$25)*Predictive_Model!$D$25+IF(C3551="Male",Predictive_Model!$D$31,IF(C3551="Other",Predictive_Model!$D$32,0))+IF(D3551="Premium",Predictive_Model!$D$34,IF(D3551="Standard",Predictive_Model!$D$35,0))+IF(G3551="Asia",Predictive_Model!$D$37,IF(G3551="Europe",Predictive_Model!$D$38,IF(G3551="North America",Predictive_Model!$D$39,IF(G3551="Oceania",Predictive_Model!$D$40,IF(G3551="South America",Predictive_Model!$D$41,0)))))+IF(H3551="Laptop",Predictive_Model!$D$43,IF(H3551="Mobile",Predictive_Model!$D$44,IF(H3551="TV",Predictive_Model!$D$45,IF(H3551="Tablet",Predictive_Model!$D$46,0))))+IF(K3551="Crypto",Predictive_Model!$D$48,IF(K3551="Debit Card",Predictive_Model!$D$49,IF(K3551="Gift Card",Predictive_Model!$D$50,IF(K3551="PayPal",Predictive_Model!$D$51,0))))+IF(N3551="Comedy",Predictive_Model!$D$53,IF(N3551="Documentary",Predictive_Model!$D$54,IF(N3551="Drama",Predictive_Model!$D$55,IF(N3551="Horror",Predictive_Model!$D$56,IF(N3551="Romance",Predictive_Model!$D$57,IF(N3551="Sci-Fi",Predictive_Model!$D$58,0)))))))))</f>
        <v>0.3119366037119079</v>
      </c>
      <c r="V3551" s="3" t="str">
        <f t="shared" si="556"/>
        <v>Medium</v>
      </c>
      <c r="W3551" s="6">
        <f t="shared" si="557"/>
        <v>5.6117395007772224</v>
      </c>
      <c r="X3551" s="3" t="str">
        <f t="shared" si="558"/>
        <v>Monitor</v>
      </c>
      <c r="Y3551" s="3" t="str">
        <f t="shared" si="559"/>
        <v>OK</v>
      </c>
    </row>
    <row r="3552" spans="1:25" x14ac:dyDescent="0.25">
      <c r="A3552" s="3" t="str">
        <f>Raw_Data!A3552</f>
        <v>1bbee03c-aa9a-43ba-a760-10d789b2bb68</v>
      </c>
      <c r="B3552" s="3">
        <f>Raw_Data!B3552</f>
        <v>47</v>
      </c>
      <c r="C3552" s="3" t="str">
        <f>Raw_Data!C3552</f>
        <v>Female</v>
      </c>
      <c r="D3552" s="3" t="str">
        <f>Raw_Data!D3552</f>
        <v>Premium</v>
      </c>
      <c r="E3552" s="3">
        <f>Raw_Data!E3552</f>
        <v>2.25</v>
      </c>
      <c r="F3552" s="3">
        <f>Raw_Data!F3552</f>
        <v>53</v>
      </c>
      <c r="G3552" s="3" t="str">
        <f>Raw_Data!G3552</f>
        <v>Europe</v>
      </c>
      <c r="H3552" s="3" t="str">
        <f>Raw_Data!H3552</f>
        <v>Mobile</v>
      </c>
      <c r="I3552" s="3">
        <f>Raw_Data!I3552</f>
        <v>17.989999999999998</v>
      </c>
      <c r="J3552" s="3">
        <f>Raw_Data!J3552</f>
        <v>1</v>
      </c>
      <c r="K3552" s="3" t="str">
        <f>Raw_Data!K3552</f>
        <v>Gift Card</v>
      </c>
      <c r="L3552" s="3">
        <f>Raw_Data!L3552</f>
        <v>2</v>
      </c>
      <c r="M3552" s="3">
        <f>Raw_Data!M3552</f>
        <v>0.04</v>
      </c>
      <c r="N3552" s="3" t="str">
        <f>Raw_Data!N3552</f>
        <v>Romance</v>
      </c>
      <c r="O3552" s="3" t="str">
        <f t="shared" si="550"/>
        <v>45-54</v>
      </c>
      <c r="P3552" s="3" t="str">
        <f t="shared" si="551"/>
        <v>&lt;10h</v>
      </c>
      <c r="Q3552" s="3" t="str">
        <f t="shared" si="552"/>
        <v>46-60d</v>
      </c>
      <c r="R3552" s="3" t="str">
        <f t="shared" si="553"/>
        <v>Low</v>
      </c>
      <c r="S3552" s="3" t="str">
        <f t="shared" si="554"/>
        <v>High</v>
      </c>
      <c r="T3552" s="3" t="str">
        <f t="shared" si="555"/>
        <v>Churned</v>
      </c>
      <c r="U3552" s="4">
        <f>1/(1+EXP(-(Predictive_Model!$B$5+((B3552-Predictive_Model!$B$20)/Predictive_Model!$C$20)*Predictive_Model!$D$20+((E3552-Predictive_Model!$B$21)/Predictive_Model!$C$21)*Predictive_Model!$D$21+((F3552-Predictive_Model!$B$22)/Predictive_Model!$C$22)*Predictive_Model!$D$22+((I3552-Predictive_Model!$B$23)/Predictive_Model!$C$23)*Predictive_Model!$D$23+((L3552-Predictive_Model!$B$24)/Predictive_Model!$C$24)*Predictive_Model!$D$24+((M3552-Predictive_Model!$B$25)/Predictive_Model!$C$25)*Predictive_Model!$D$25+IF(C3552="Male",Predictive_Model!$D$31,IF(C3552="Other",Predictive_Model!$D$32,0))+IF(D3552="Premium",Predictive_Model!$D$34,IF(D3552="Standard",Predictive_Model!$D$35,0))+IF(G3552="Asia",Predictive_Model!$D$37,IF(G3552="Europe",Predictive_Model!$D$38,IF(G3552="North America",Predictive_Model!$D$39,IF(G3552="Oceania",Predictive_Model!$D$40,IF(G3552="South America",Predictive_Model!$D$41,0)))))+IF(H3552="Laptop",Predictive_Model!$D$43,IF(H3552="Mobile",Predictive_Model!$D$44,IF(H3552="TV",Predictive_Model!$D$45,IF(H3552="Tablet",Predictive_Model!$D$46,0))))+IF(K3552="Crypto",Predictive_Model!$D$48,IF(K3552="Debit Card",Predictive_Model!$D$49,IF(K3552="Gift Card",Predictive_Model!$D$50,IF(K3552="PayPal",Predictive_Model!$D$51,0))))+IF(N3552="Comedy",Predictive_Model!$D$53,IF(N3552="Documentary",Predictive_Model!$D$54,IF(N3552="Drama",Predictive_Model!$D$55,IF(N3552="Horror",Predictive_Model!$D$56,IF(N3552="Romance",Predictive_Model!$D$57,IF(N3552="Sci-Fi",Predictive_Model!$D$58,0)))))))))</f>
        <v>0.99990004792465037</v>
      </c>
      <c r="V3552" s="3" t="str">
        <f t="shared" si="556"/>
        <v>Critical</v>
      </c>
      <c r="W3552" s="6">
        <f t="shared" si="557"/>
        <v>17.989999999999998</v>
      </c>
      <c r="X3552" s="3" t="str">
        <f t="shared" si="558"/>
        <v>Priority 1</v>
      </c>
      <c r="Y3552" s="3" t="str">
        <f t="shared" si="559"/>
        <v>OK</v>
      </c>
    </row>
    <row r="3553" spans="1:25" x14ac:dyDescent="0.25">
      <c r="A3553" s="3" t="str">
        <f>Raw_Data!A3553</f>
        <v>b8c8c57b-903f-448b-88fc-0313c24694b7</v>
      </c>
      <c r="B3553" s="3">
        <f>Raw_Data!B3553</f>
        <v>24</v>
      </c>
      <c r="C3553" s="3" t="str">
        <f>Raw_Data!C3553</f>
        <v>Other</v>
      </c>
      <c r="D3553" s="3" t="str">
        <f>Raw_Data!D3553</f>
        <v>Standard</v>
      </c>
      <c r="E3553" s="3">
        <f>Raw_Data!E3553</f>
        <v>10.72</v>
      </c>
      <c r="F3553" s="3">
        <f>Raw_Data!F3553</f>
        <v>40</v>
      </c>
      <c r="G3553" s="3" t="str">
        <f>Raw_Data!G3553</f>
        <v>Asia</v>
      </c>
      <c r="H3553" s="3" t="str">
        <f>Raw_Data!H3553</f>
        <v>TV</v>
      </c>
      <c r="I3553" s="3">
        <f>Raw_Data!I3553</f>
        <v>13.99</v>
      </c>
      <c r="J3553" s="3">
        <f>Raw_Data!J3553</f>
        <v>1</v>
      </c>
      <c r="K3553" s="3" t="str">
        <f>Raw_Data!K3553</f>
        <v>Debit Card</v>
      </c>
      <c r="L3553" s="3">
        <f>Raw_Data!L3553</f>
        <v>3</v>
      </c>
      <c r="M3553" s="3">
        <f>Raw_Data!M3553</f>
        <v>0.26</v>
      </c>
      <c r="N3553" s="3" t="str">
        <f>Raw_Data!N3553</f>
        <v>Comedy</v>
      </c>
      <c r="O3553" s="3" t="str">
        <f t="shared" si="550"/>
        <v>18-24</v>
      </c>
      <c r="P3553" s="3" t="str">
        <f t="shared" si="551"/>
        <v>10-24h</v>
      </c>
      <c r="Q3553" s="3" t="str">
        <f t="shared" si="552"/>
        <v>22-45d</v>
      </c>
      <c r="R3553" s="3" t="str">
        <f t="shared" si="553"/>
        <v>Medium</v>
      </c>
      <c r="S3553" s="3" t="str">
        <f t="shared" si="554"/>
        <v>Mid</v>
      </c>
      <c r="T3553" s="3" t="str">
        <f t="shared" si="555"/>
        <v>Churned</v>
      </c>
      <c r="U3553" s="4">
        <f>1/(1+EXP(-(Predictive_Model!$B$5+((B3553-Predictive_Model!$B$20)/Predictive_Model!$C$20)*Predictive_Model!$D$20+((E3553-Predictive_Model!$B$21)/Predictive_Model!$C$21)*Predictive_Model!$D$21+((F3553-Predictive_Model!$B$22)/Predictive_Model!$C$22)*Predictive_Model!$D$22+((I3553-Predictive_Model!$B$23)/Predictive_Model!$C$23)*Predictive_Model!$D$23+((L3553-Predictive_Model!$B$24)/Predictive_Model!$C$24)*Predictive_Model!$D$24+((M3553-Predictive_Model!$B$25)/Predictive_Model!$C$25)*Predictive_Model!$D$25+IF(C3553="Male",Predictive_Model!$D$31,IF(C3553="Other",Predictive_Model!$D$32,0))+IF(D3553="Premium",Predictive_Model!$D$34,IF(D3553="Standard",Predictive_Model!$D$35,0))+IF(G3553="Asia",Predictive_Model!$D$37,IF(G3553="Europe",Predictive_Model!$D$38,IF(G3553="North America",Predictive_Model!$D$39,IF(G3553="Oceania",Predictive_Model!$D$40,IF(G3553="South America",Predictive_Model!$D$41,0)))))+IF(H3553="Laptop",Predictive_Model!$D$43,IF(H3553="Mobile",Predictive_Model!$D$44,IF(H3553="TV",Predictive_Model!$D$45,IF(H3553="Tablet",Predictive_Model!$D$46,0))))+IF(K3553="Crypto",Predictive_Model!$D$48,IF(K3553="Debit Card",Predictive_Model!$D$49,IF(K3553="Gift Card",Predictive_Model!$D$50,IF(K3553="PayPal",Predictive_Model!$D$51,0))))+IF(N3553="Comedy",Predictive_Model!$D$53,IF(N3553="Documentary",Predictive_Model!$D$54,IF(N3553="Drama",Predictive_Model!$D$55,IF(N3553="Horror",Predictive_Model!$D$56,IF(N3553="Romance",Predictive_Model!$D$57,IF(N3553="Sci-Fi",Predictive_Model!$D$58,0)))))))))</f>
        <v>0.9331721372443339</v>
      </c>
      <c r="V3553" s="3" t="str">
        <f t="shared" si="556"/>
        <v>Critical</v>
      </c>
      <c r="W3553" s="6">
        <f t="shared" si="557"/>
        <v>13.99</v>
      </c>
      <c r="X3553" s="3" t="str">
        <f t="shared" si="558"/>
        <v>Priority 2</v>
      </c>
      <c r="Y3553" s="3" t="str">
        <f t="shared" si="559"/>
        <v>OK</v>
      </c>
    </row>
    <row r="3554" spans="1:25" x14ac:dyDescent="0.25">
      <c r="A3554" s="3" t="str">
        <f>Raw_Data!A3554</f>
        <v>39414f09-6fcd-4d7e-a1f0-f4345620df82</v>
      </c>
      <c r="B3554" s="3">
        <f>Raw_Data!B3554</f>
        <v>21</v>
      </c>
      <c r="C3554" s="3" t="str">
        <f>Raw_Data!C3554</f>
        <v>Other</v>
      </c>
      <c r="D3554" s="3" t="str">
        <f>Raw_Data!D3554</f>
        <v>Standard</v>
      </c>
      <c r="E3554" s="3">
        <f>Raw_Data!E3554</f>
        <v>2.77</v>
      </c>
      <c r="F3554" s="3">
        <f>Raw_Data!F3554</f>
        <v>8</v>
      </c>
      <c r="G3554" s="3" t="str">
        <f>Raw_Data!G3554</f>
        <v>Africa</v>
      </c>
      <c r="H3554" s="3" t="str">
        <f>Raw_Data!H3554</f>
        <v>TV</v>
      </c>
      <c r="I3554" s="3">
        <f>Raw_Data!I3554</f>
        <v>13.99</v>
      </c>
      <c r="J3554" s="3">
        <f>Raw_Data!J3554</f>
        <v>1</v>
      </c>
      <c r="K3554" s="3" t="str">
        <f>Raw_Data!K3554</f>
        <v>Gift Card</v>
      </c>
      <c r="L3554" s="3">
        <f>Raw_Data!L3554</f>
        <v>4</v>
      </c>
      <c r="M3554" s="3">
        <f>Raw_Data!M3554</f>
        <v>0.31</v>
      </c>
      <c r="N3554" s="3" t="str">
        <f>Raw_Data!N3554</f>
        <v>Horror</v>
      </c>
      <c r="O3554" s="3" t="str">
        <f t="shared" si="550"/>
        <v>18-24</v>
      </c>
      <c r="P3554" s="3" t="str">
        <f t="shared" si="551"/>
        <v>&lt;10h</v>
      </c>
      <c r="Q3554" s="3" t="str">
        <f t="shared" si="552"/>
        <v>8-21d</v>
      </c>
      <c r="R3554" s="3" t="str">
        <f t="shared" si="553"/>
        <v>Medium</v>
      </c>
      <c r="S3554" s="3" t="str">
        <f t="shared" si="554"/>
        <v>Mid</v>
      </c>
      <c r="T3554" s="3" t="str">
        <f t="shared" si="555"/>
        <v>Churned</v>
      </c>
      <c r="U3554" s="4">
        <f>1/(1+EXP(-(Predictive_Model!$B$5+((B3554-Predictive_Model!$B$20)/Predictive_Model!$C$20)*Predictive_Model!$D$20+((E3554-Predictive_Model!$B$21)/Predictive_Model!$C$21)*Predictive_Model!$D$21+((F3554-Predictive_Model!$B$22)/Predictive_Model!$C$22)*Predictive_Model!$D$22+((I3554-Predictive_Model!$B$23)/Predictive_Model!$C$23)*Predictive_Model!$D$23+((L3554-Predictive_Model!$B$24)/Predictive_Model!$C$24)*Predictive_Model!$D$24+((M3554-Predictive_Model!$B$25)/Predictive_Model!$C$25)*Predictive_Model!$D$25+IF(C3554="Male",Predictive_Model!$D$31,IF(C3554="Other",Predictive_Model!$D$32,0))+IF(D3554="Premium",Predictive_Model!$D$34,IF(D3554="Standard",Predictive_Model!$D$35,0))+IF(G3554="Asia",Predictive_Model!$D$37,IF(G3554="Europe",Predictive_Model!$D$38,IF(G3554="North America",Predictive_Model!$D$39,IF(G3554="Oceania",Predictive_Model!$D$40,IF(G3554="South America",Predictive_Model!$D$41,0)))))+IF(H3554="Laptop",Predictive_Model!$D$43,IF(H3554="Mobile",Predictive_Model!$D$44,IF(H3554="TV",Predictive_Model!$D$45,IF(H3554="Tablet",Predictive_Model!$D$46,0))))+IF(K3554="Crypto",Predictive_Model!$D$48,IF(K3554="Debit Card",Predictive_Model!$D$49,IF(K3554="Gift Card",Predictive_Model!$D$50,IF(K3554="PayPal",Predictive_Model!$D$51,0))))+IF(N3554="Comedy",Predictive_Model!$D$53,IF(N3554="Documentary",Predictive_Model!$D$54,IF(N3554="Drama",Predictive_Model!$D$55,IF(N3554="Horror",Predictive_Model!$D$56,IF(N3554="Romance",Predictive_Model!$D$57,IF(N3554="Sci-Fi",Predictive_Model!$D$58,0)))))))))</f>
        <v>0.68904952687293852</v>
      </c>
      <c r="V3554" s="3" t="str">
        <f t="shared" si="556"/>
        <v>High</v>
      </c>
      <c r="W3554" s="6">
        <f t="shared" si="557"/>
        <v>13.99</v>
      </c>
      <c r="X3554" s="3" t="str">
        <f t="shared" si="558"/>
        <v>Monitor</v>
      </c>
      <c r="Y3554" s="3" t="str">
        <f t="shared" si="559"/>
        <v>OK</v>
      </c>
    </row>
    <row r="3555" spans="1:25" x14ac:dyDescent="0.25">
      <c r="A3555" s="3" t="str">
        <f>Raw_Data!A3555</f>
        <v>b4aebd19-20bf-4d4e-a458-45038b95a910</v>
      </c>
      <c r="B3555" s="3">
        <f>Raw_Data!B3555</f>
        <v>54</v>
      </c>
      <c r="C3555" s="3" t="str">
        <f>Raw_Data!C3555</f>
        <v>Other</v>
      </c>
      <c r="D3555" s="3" t="str">
        <f>Raw_Data!D3555</f>
        <v>Standard</v>
      </c>
      <c r="E3555" s="3">
        <f>Raw_Data!E3555</f>
        <v>13.19</v>
      </c>
      <c r="F3555" s="3">
        <f>Raw_Data!F3555</f>
        <v>10</v>
      </c>
      <c r="G3555" s="3" t="str">
        <f>Raw_Data!G3555</f>
        <v>North America</v>
      </c>
      <c r="H3555" s="3" t="str">
        <f>Raw_Data!H3555</f>
        <v>Tablet</v>
      </c>
      <c r="I3555" s="3">
        <f>Raw_Data!I3555</f>
        <v>13.99</v>
      </c>
      <c r="J3555" s="3">
        <f>Raw_Data!J3555</f>
        <v>0</v>
      </c>
      <c r="K3555" s="3" t="str">
        <f>Raw_Data!K3555</f>
        <v>Gift Card</v>
      </c>
      <c r="L3555" s="3">
        <f>Raw_Data!L3555</f>
        <v>2</v>
      </c>
      <c r="M3555" s="3">
        <f>Raw_Data!M3555</f>
        <v>1.2</v>
      </c>
      <c r="N3555" s="3" t="str">
        <f>Raw_Data!N3555</f>
        <v>Action</v>
      </c>
      <c r="O3555" s="3" t="str">
        <f t="shared" si="550"/>
        <v>45-54</v>
      </c>
      <c r="P3555" s="3" t="str">
        <f t="shared" si="551"/>
        <v>10-24h</v>
      </c>
      <c r="Q3555" s="3" t="str">
        <f t="shared" si="552"/>
        <v>8-21d</v>
      </c>
      <c r="R3555" s="3" t="str">
        <f t="shared" si="553"/>
        <v>Medium</v>
      </c>
      <c r="S3555" s="3" t="str">
        <f t="shared" si="554"/>
        <v>Mid</v>
      </c>
      <c r="T3555" s="3" t="str">
        <f t="shared" si="555"/>
        <v>Active</v>
      </c>
      <c r="U3555" s="4">
        <f>1/(1+EXP(-(Predictive_Model!$B$5+((B3555-Predictive_Model!$B$20)/Predictive_Model!$C$20)*Predictive_Model!$D$20+((E3555-Predictive_Model!$B$21)/Predictive_Model!$C$21)*Predictive_Model!$D$21+((F3555-Predictive_Model!$B$22)/Predictive_Model!$C$22)*Predictive_Model!$D$22+((I3555-Predictive_Model!$B$23)/Predictive_Model!$C$23)*Predictive_Model!$D$23+((L3555-Predictive_Model!$B$24)/Predictive_Model!$C$24)*Predictive_Model!$D$24+((M3555-Predictive_Model!$B$25)/Predictive_Model!$C$25)*Predictive_Model!$D$25+IF(C3555="Male",Predictive_Model!$D$31,IF(C3555="Other",Predictive_Model!$D$32,0))+IF(D3555="Premium",Predictive_Model!$D$34,IF(D3555="Standard",Predictive_Model!$D$35,0))+IF(G3555="Asia",Predictive_Model!$D$37,IF(G3555="Europe",Predictive_Model!$D$38,IF(G3555="North America",Predictive_Model!$D$39,IF(G3555="Oceania",Predictive_Model!$D$40,IF(G3555="South America",Predictive_Model!$D$41,0)))))+IF(H3555="Laptop",Predictive_Model!$D$43,IF(H3555="Mobile",Predictive_Model!$D$44,IF(H3555="TV",Predictive_Model!$D$45,IF(H3555="Tablet",Predictive_Model!$D$46,0))))+IF(K3555="Crypto",Predictive_Model!$D$48,IF(K3555="Debit Card",Predictive_Model!$D$49,IF(K3555="Gift Card",Predictive_Model!$D$50,IF(K3555="PayPal",Predictive_Model!$D$51,0))))+IF(N3555="Comedy",Predictive_Model!$D$53,IF(N3555="Documentary",Predictive_Model!$D$54,IF(N3555="Drama",Predictive_Model!$D$55,IF(N3555="Horror",Predictive_Model!$D$56,IF(N3555="Romance",Predictive_Model!$D$57,IF(N3555="Sci-Fi",Predictive_Model!$D$58,0)))))))))</f>
        <v>0.40593202986224414</v>
      </c>
      <c r="V3555" s="3" t="str">
        <f t="shared" si="556"/>
        <v>Medium</v>
      </c>
      <c r="W3555" s="6">
        <f t="shared" si="557"/>
        <v>5.6789890977727957</v>
      </c>
      <c r="X3555" s="3" t="str">
        <f t="shared" si="558"/>
        <v>Monitor</v>
      </c>
      <c r="Y3555" s="3" t="str">
        <f t="shared" si="559"/>
        <v>OK</v>
      </c>
    </row>
    <row r="3556" spans="1:25" x14ac:dyDescent="0.25">
      <c r="A3556" s="3" t="str">
        <f>Raw_Data!A3556</f>
        <v>4ca1ccbe-5e66-4bdc-b1d4-282060b755ed</v>
      </c>
      <c r="B3556" s="3">
        <f>Raw_Data!B3556</f>
        <v>67</v>
      </c>
      <c r="C3556" s="3" t="str">
        <f>Raw_Data!C3556</f>
        <v>Female</v>
      </c>
      <c r="D3556" s="3" t="str">
        <f>Raw_Data!D3556</f>
        <v>Premium</v>
      </c>
      <c r="E3556" s="3">
        <f>Raw_Data!E3556</f>
        <v>2.34</v>
      </c>
      <c r="F3556" s="3">
        <f>Raw_Data!F3556</f>
        <v>54</v>
      </c>
      <c r="G3556" s="3" t="str">
        <f>Raw_Data!G3556</f>
        <v>South America</v>
      </c>
      <c r="H3556" s="3" t="str">
        <f>Raw_Data!H3556</f>
        <v>Mobile</v>
      </c>
      <c r="I3556" s="3">
        <f>Raw_Data!I3556</f>
        <v>17.989999999999998</v>
      </c>
      <c r="J3556" s="3">
        <f>Raw_Data!J3556</f>
        <v>1</v>
      </c>
      <c r="K3556" s="3" t="str">
        <f>Raw_Data!K3556</f>
        <v>Credit Card</v>
      </c>
      <c r="L3556" s="3">
        <f>Raw_Data!L3556</f>
        <v>4</v>
      </c>
      <c r="M3556" s="3">
        <f>Raw_Data!M3556</f>
        <v>0.04</v>
      </c>
      <c r="N3556" s="3" t="str">
        <f>Raw_Data!N3556</f>
        <v>Documentary</v>
      </c>
      <c r="O3556" s="3" t="str">
        <f t="shared" si="550"/>
        <v>55-70</v>
      </c>
      <c r="P3556" s="3" t="str">
        <f t="shared" si="551"/>
        <v>&lt;10h</v>
      </c>
      <c r="Q3556" s="3" t="str">
        <f t="shared" si="552"/>
        <v>46-60d</v>
      </c>
      <c r="R3556" s="3" t="str">
        <f t="shared" si="553"/>
        <v>Low</v>
      </c>
      <c r="S3556" s="3" t="str">
        <f t="shared" si="554"/>
        <v>High</v>
      </c>
      <c r="T3556" s="3" t="str">
        <f t="shared" si="555"/>
        <v>Churned</v>
      </c>
      <c r="U3556" s="4">
        <f>1/(1+EXP(-(Predictive_Model!$B$5+((B3556-Predictive_Model!$B$20)/Predictive_Model!$C$20)*Predictive_Model!$D$20+((E3556-Predictive_Model!$B$21)/Predictive_Model!$C$21)*Predictive_Model!$D$21+((F3556-Predictive_Model!$B$22)/Predictive_Model!$C$22)*Predictive_Model!$D$22+((I3556-Predictive_Model!$B$23)/Predictive_Model!$C$23)*Predictive_Model!$D$23+((L3556-Predictive_Model!$B$24)/Predictive_Model!$C$24)*Predictive_Model!$D$24+((M3556-Predictive_Model!$B$25)/Predictive_Model!$C$25)*Predictive_Model!$D$25+IF(C3556="Male",Predictive_Model!$D$31,IF(C3556="Other",Predictive_Model!$D$32,0))+IF(D3556="Premium",Predictive_Model!$D$34,IF(D3556="Standard",Predictive_Model!$D$35,0))+IF(G3556="Asia",Predictive_Model!$D$37,IF(G3556="Europe",Predictive_Model!$D$38,IF(G3556="North America",Predictive_Model!$D$39,IF(G3556="Oceania",Predictive_Model!$D$40,IF(G3556="South America",Predictive_Model!$D$41,0)))))+IF(H3556="Laptop",Predictive_Model!$D$43,IF(H3556="Mobile",Predictive_Model!$D$44,IF(H3556="TV",Predictive_Model!$D$45,IF(H3556="Tablet",Predictive_Model!$D$46,0))))+IF(K3556="Crypto",Predictive_Model!$D$48,IF(K3556="Debit Card",Predictive_Model!$D$49,IF(K3556="Gift Card",Predictive_Model!$D$50,IF(K3556="PayPal",Predictive_Model!$D$51,0))))+IF(N3556="Comedy",Predictive_Model!$D$53,IF(N3556="Documentary",Predictive_Model!$D$54,IF(N3556="Drama",Predictive_Model!$D$55,IF(N3556="Horror",Predictive_Model!$D$56,IF(N3556="Romance",Predictive_Model!$D$57,IF(N3556="Sci-Fi",Predictive_Model!$D$58,0)))))))))</f>
        <v>0.99942112659306981</v>
      </c>
      <c r="V3556" s="3" t="str">
        <f t="shared" si="556"/>
        <v>Critical</v>
      </c>
      <c r="W3556" s="6">
        <f t="shared" si="557"/>
        <v>17.989999999999998</v>
      </c>
      <c r="X3556" s="3" t="str">
        <f t="shared" si="558"/>
        <v>Priority 1</v>
      </c>
      <c r="Y3556" s="3" t="str">
        <f t="shared" si="559"/>
        <v>OK</v>
      </c>
    </row>
    <row r="3557" spans="1:25" x14ac:dyDescent="0.25">
      <c r="A3557" s="3" t="str">
        <f>Raw_Data!A3557</f>
        <v>c5bfe476-a505-42d5-8a63-9ec89b17d347</v>
      </c>
      <c r="B3557" s="3">
        <f>Raw_Data!B3557</f>
        <v>67</v>
      </c>
      <c r="C3557" s="3" t="str">
        <f>Raw_Data!C3557</f>
        <v>Other</v>
      </c>
      <c r="D3557" s="3" t="str">
        <f>Raw_Data!D3557</f>
        <v>Premium</v>
      </c>
      <c r="E3557" s="3">
        <f>Raw_Data!E3557</f>
        <v>16.71</v>
      </c>
      <c r="F3557" s="3">
        <f>Raw_Data!F3557</f>
        <v>9</v>
      </c>
      <c r="G3557" s="3" t="str">
        <f>Raw_Data!G3557</f>
        <v>Europe</v>
      </c>
      <c r="H3557" s="3" t="str">
        <f>Raw_Data!H3557</f>
        <v>TV</v>
      </c>
      <c r="I3557" s="3">
        <f>Raw_Data!I3557</f>
        <v>17.989999999999998</v>
      </c>
      <c r="J3557" s="3">
        <f>Raw_Data!J3557</f>
        <v>0</v>
      </c>
      <c r="K3557" s="3" t="str">
        <f>Raw_Data!K3557</f>
        <v>Crypto</v>
      </c>
      <c r="L3557" s="3">
        <f>Raw_Data!L3557</f>
        <v>4</v>
      </c>
      <c r="M3557" s="3">
        <f>Raw_Data!M3557</f>
        <v>1.67</v>
      </c>
      <c r="N3557" s="3" t="str">
        <f>Raw_Data!N3557</f>
        <v>Romance</v>
      </c>
      <c r="O3557" s="3" t="str">
        <f t="shared" si="550"/>
        <v>55-70</v>
      </c>
      <c r="P3557" s="3" t="str">
        <f t="shared" si="551"/>
        <v>10-24h</v>
      </c>
      <c r="Q3557" s="3" t="str">
        <f t="shared" si="552"/>
        <v>8-21d</v>
      </c>
      <c r="R3557" s="3" t="str">
        <f t="shared" si="553"/>
        <v>Medium</v>
      </c>
      <c r="S3557" s="3" t="str">
        <f t="shared" si="554"/>
        <v>High</v>
      </c>
      <c r="T3557" s="3" t="str">
        <f t="shared" si="555"/>
        <v>Active</v>
      </c>
      <c r="U3557" s="4">
        <f>1/(1+EXP(-(Predictive_Model!$B$5+((B3557-Predictive_Model!$B$20)/Predictive_Model!$C$20)*Predictive_Model!$D$20+((E3557-Predictive_Model!$B$21)/Predictive_Model!$C$21)*Predictive_Model!$D$21+((F3557-Predictive_Model!$B$22)/Predictive_Model!$C$22)*Predictive_Model!$D$22+((I3557-Predictive_Model!$B$23)/Predictive_Model!$C$23)*Predictive_Model!$D$23+((L3557-Predictive_Model!$B$24)/Predictive_Model!$C$24)*Predictive_Model!$D$24+((M3557-Predictive_Model!$B$25)/Predictive_Model!$C$25)*Predictive_Model!$D$25+IF(C3557="Male",Predictive_Model!$D$31,IF(C3557="Other",Predictive_Model!$D$32,0))+IF(D3557="Premium",Predictive_Model!$D$34,IF(D3557="Standard",Predictive_Model!$D$35,0))+IF(G3557="Asia",Predictive_Model!$D$37,IF(G3557="Europe",Predictive_Model!$D$38,IF(G3557="North America",Predictive_Model!$D$39,IF(G3557="Oceania",Predictive_Model!$D$40,IF(G3557="South America",Predictive_Model!$D$41,0)))))+IF(H3557="Laptop",Predictive_Model!$D$43,IF(H3557="Mobile",Predictive_Model!$D$44,IF(H3557="TV",Predictive_Model!$D$45,IF(H3557="Tablet",Predictive_Model!$D$46,0))))+IF(K3557="Crypto",Predictive_Model!$D$48,IF(K3557="Debit Card",Predictive_Model!$D$49,IF(K3557="Gift Card",Predictive_Model!$D$50,IF(K3557="PayPal",Predictive_Model!$D$51,0))))+IF(N3557="Comedy",Predictive_Model!$D$53,IF(N3557="Documentary",Predictive_Model!$D$54,IF(N3557="Drama",Predictive_Model!$D$55,IF(N3557="Horror",Predictive_Model!$D$56,IF(N3557="Romance",Predictive_Model!$D$57,IF(N3557="Sci-Fi",Predictive_Model!$D$58,0)))))))))</f>
        <v>3.6078527419681111E-4</v>
      </c>
      <c r="V3557" s="3" t="str">
        <f t="shared" si="556"/>
        <v>Low</v>
      </c>
      <c r="W3557" s="6">
        <f t="shared" si="557"/>
        <v>6.4905270828006312E-3</v>
      </c>
      <c r="X3557" s="3" t="str">
        <f t="shared" si="558"/>
        <v>Monitor</v>
      </c>
      <c r="Y3557" s="3" t="str">
        <f t="shared" si="559"/>
        <v>OK</v>
      </c>
    </row>
    <row r="3558" spans="1:25" x14ac:dyDescent="0.25">
      <c r="A3558" s="3" t="str">
        <f>Raw_Data!A3558</f>
        <v>2d9e4af8-9f66-4585-9e71-d42609937bb8</v>
      </c>
      <c r="B3558" s="3">
        <f>Raw_Data!B3558</f>
        <v>37</v>
      </c>
      <c r="C3558" s="3" t="str">
        <f>Raw_Data!C3558</f>
        <v>Male</v>
      </c>
      <c r="D3558" s="3" t="str">
        <f>Raw_Data!D3558</f>
        <v>Premium</v>
      </c>
      <c r="E3558" s="3">
        <f>Raw_Data!E3558</f>
        <v>4.12</v>
      </c>
      <c r="F3558" s="3">
        <f>Raw_Data!F3558</f>
        <v>28</v>
      </c>
      <c r="G3558" s="3" t="str">
        <f>Raw_Data!G3558</f>
        <v>Oceania</v>
      </c>
      <c r="H3558" s="3" t="str">
        <f>Raw_Data!H3558</f>
        <v>Mobile</v>
      </c>
      <c r="I3558" s="3">
        <f>Raw_Data!I3558</f>
        <v>17.989999999999998</v>
      </c>
      <c r="J3558" s="3">
        <f>Raw_Data!J3558</f>
        <v>1</v>
      </c>
      <c r="K3558" s="3" t="str">
        <f>Raw_Data!K3558</f>
        <v>PayPal</v>
      </c>
      <c r="L3558" s="3">
        <f>Raw_Data!L3558</f>
        <v>1</v>
      </c>
      <c r="M3558" s="3">
        <f>Raw_Data!M3558</f>
        <v>0.14000000000000001</v>
      </c>
      <c r="N3558" s="3" t="str">
        <f>Raw_Data!N3558</f>
        <v>Drama</v>
      </c>
      <c r="O3558" s="3" t="str">
        <f t="shared" si="550"/>
        <v>35-44</v>
      </c>
      <c r="P3558" s="3" t="str">
        <f t="shared" si="551"/>
        <v>&lt;10h</v>
      </c>
      <c r="Q3558" s="3" t="str">
        <f t="shared" si="552"/>
        <v>22-45d</v>
      </c>
      <c r="R3558" s="3" t="str">
        <f t="shared" si="553"/>
        <v>Medium</v>
      </c>
      <c r="S3558" s="3" t="str">
        <f t="shared" si="554"/>
        <v>High</v>
      </c>
      <c r="T3558" s="3" t="str">
        <f t="shared" si="555"/>
        <v>Churned</v>
      </c>
      <c r="U3558" s="4">
        <f>1/(1+EXP(-(Predictive_Model!$B$5+((B3558-Predictive_Model!$B$20)/Predictive_Model!$C$20)*Predictive_Model!$D$20+((E3558-Predictive_Model!$B$21)/Predictive_Model!$C$21)*Predictive_Model!$D$21+((F3558-Predictive_Model!$B$22)/Predictive_Model!$C$22)*Predictive_Model!$D$22+((I3558-Predictive_Model!$B$23)/Predictive_Model!$C$23)*Predictive_Model!$D$23+((L3558-Predictive_Model!$B$24)/Predictive_Model!$C$24)*Predictive_Model!$D$24+((M3558-Predictive_Model!$B$25)/Predictive_Model!$C$25)*Predictive_Model!$D$25+IF(C3558="Male",Predictive_Model!$D$31,IF(C3558="Other",Predictive_Model!$D$32,0))+IF(D3558="Premium",Predictive_Model!$D$34,IF(D3558="Standard",Predictive_Model!$D$35,0))+IF(G3558="Asia",Predictive_Model!$D$37,IF(G3558="Europe",Predictive_Model!$D$38,IF(G3558="North America",Predictive_Model!$D$39,IF(G3558="Oceania",Predictive_Model!$D$40,IF(G3558="South America",Predictive_Model!$D$41,0)))))+IF(H3558="Laptop",Predictive_Model!$D$43,IF(H3558="Mobile",Predictive_Model!$D$44,IF(H3558="TV",Predictive_Model!$D$45,IF(H3558="Tablet",Predictive_Model!$D$46,0))))+IF(K3558="Crypto",Predictive_Model!$D$48,IF(K3558="Debit Card",Predictive_Model!$D$49,IF(K3558="Gift Card",Predictive_Model!$D$50,IF(K3558="PayPal",Predictive_Model!$D$51,0))))+IF(N3558="Comedy",Predictive_Model!$D$53,IF(N3558="Documentary",Predictive_Model!$D$54,IF(N3558="Drama",Predictive_Model!$D$55,IF(N3558="Horror",Predictive_Model!$D$56,IF(N3558="Romance",Predictive_Model!$D$57,IF(N3558="Sci-Fi",Predictive_Model!$D$58,0)))))))))</f>
        <v>0.99566766346287794</v>
      </c>
      <c r="V3558" s="3" t="str">
        <f t="shared" si="556"/>
        <v>Critical</v>
      </c>
      <c r="W3558" s="6">
        <f t="shared" si="557"/>
        <v>17.989999999999998</v>
      </c>
      <c r="X3558" s="3" t="str">
        <f t="shared" si="558"/>
        <v>Priority 1</v>
      </c>
      <c r="Y3558" s="3" t="str">
        <f t="shared" si="559"/>
        <v>OK</v>
      </c>
    </row>
    <row r="3559" spans="1:25" x14ac:dyDescent="0.25">
      <c r="A3559" s="3" t="str">
        <f>Raw_Data!A3559</f>
        <v>0bf9c06d-e909-461d-9505-147648fc9e80</v>
      </c>
      <c r="B3559" s="3">
        <f>Raw_Data!B3559</f>
        <v>46</v>
      </c>
      <c r="C3559" s="3" t="str">
        <f>Raw_Data!C3559</f>
        <v>Male</v>
      </c>
      <c r="D3559" s="3" t="str">
        <f>Raw_Data!D3559</f>
        <v>Premium</v>
      </c>
      <c r="E3559" s="3">
        <f>Raw_Data!E3559</f>
        <v>3.84</v>
      </c>
      <c r="F3559" s="3">
        <f>Raw_Data!F3559</f>
        <v>15</v>
      </c>
      <c r="G3559" s="3" t="str">
        <f>Raw_Data!G3559</f>
        <v>Africa</v>
      </c>
      <c r="H3559" s="3" t="str">
        <f>Raw_Data!H3559</f>
        <v>Mobile</v>
      </c>
      <c r="I3559" s="3">
        <f>Raw_Data!I3559</f>
        <v>17.989999999999998</v>
      </c>
      <c r="J3559" s="3">
        <f>Raw_Data!J3559</f>
        <v>0</v>
      </c>
      <c r="K3559" s="3" t="str">
        <f>Raw_Data!K3559</f>
        <v>PayPal</v>
      </c>
      <c r="L3559" s="3">
        <f>Raw_Data!L3559</f>
        <v>4</v>
      </c>
      <c r="M3559" s="3">
        <f>Raw_Data!M3559</f>
        <v>0.24</v>
      </c>
      <c r="N3559" s="3" t="str">
        <f>Raw_Data!N3559</f>
        <v>Documentary</v>
      </c>
      <c r="O3559" s="3" t="str">
        <f t="shared" si="550"/>
        <v>45-54</v>
      </c>
      <c r="P3559" s="3" t="str">
        <f t="shared" si="551"/>
        <v>&lt;10h</v>
      </c>
      <c r="Q3559" s="3" t="str">
        <f t="shared" si="552"/>
        <v>8-21d</v>
      </c>
      <c r="R3559" s="3" t="str">
        <f t="shared" si="553"/>
        <v>Medium</v>
      </c>
      <c r="S3559" s="3" t="str">
        <f t="shared" si="554"/>
        <v>High</v>
      </c>
      <c r="T3559" s="3" t="str">
        <f t="shared" si="555"/>
        <v>Active</v>
      </c>
      <c r="U3559" s="4">
        <f>1/(1+EXP(-(Predictive_Model!$B$5+((B3559-Predictive_Model!$B$20)/Predictive_Model!$C$20)*Predictive_Model!$D$20+((E3559-Predictive_Model!$B$21)/Predictive_Model!$C$21)*Predictive_Model!$D$21+((F3559-Predictive_Model!$B$22)/Predictive_Model!$C$22)*Predictive_Model!$D$22+((I3559-Predictive_Model!$B$23)/Predictive_Model!$C$23)*Predictive_Model!$D$23+((L3559-Predictive_Model!$B$24)/Predictive_Model!$C$24)*Predictive_Model!$D$24+((M3559-Predictive_Model!$B$25)/Predictive_Model!$C$25)*Predictive_Model!$D$25+IF(C3559="Male",Predictive_Model!$D$31,IF(C3559="Other",Predictive_Model!$D$32,0))+IF(D3559="Premium",Predictive_Model!$D$34,IF(D3559="Standard",Predictive_Model!$D$35,0))+IF(G3559="Asia",Predictive_Model!$D$37,IF(G3559="Europe",Predictive_Model!$D$38,IF(G3559="North America",Predictive_Model!$D$39,IF(G3559="Oceania",Predictive_Model!$D$40,IF(G3559="South America",Predictive_Model!$D$41,0)))))+IF(H3559="Laptop",Predictive_Model!$D$43,IF(H3559="Mobile",Predictive_Model!$D$44,IF(H3559="TV",Predictive_Model!$D$45,IF(H3559="Tablet",Predictive_Model!$D$46,0))))+IF(K3559="Crypto",Predictive_Model!$D$48,IF(K3559="Debit Card",Predictive_Model!$D$49,IF(K3559="Gift Card",Predictive_Model!$D$50,IF(K3559="PayPal",Predictive_Model!$D$51,0))))+IF(N3559="Comedy",Predictive_Model!$D$53,IF(N3559="Documentary",Predictive_Model!$D$54,IF(N3559="Drama",Predictive_Model!$D$55,IF(N3559="Horror",Predictive_Model!$D$56,IF(N3559="Romance",Predictive_Model!$D$57,IF(N3559="Sci-Fi",Predictive_Model!$D$58,0)))))))))</f>
        <v>0.75407748566165944</v>
      </c>
      <c r="V3559" s="3" t="str">
        <f t="shared" si="556"/>
        <v>Critical</v>
      </c>
      <c r="W3559" s="6">
        <f t="shared" si="557"/>
        <v>13.565853967053252</v>
      </c>
      <c r="X3559" s="3" t="str">
        <f t="shared" si="558"/>
        <v>Priority 1</v>
      </c>
      <c r="Y3559" s="3" t="str">
        <f t="shared" si="559"/>
        <v>OK</v>
      </c>
    </row>
    <row r="3560" spans="1:25" x14ac:dyDescent="0.25">
      <c r="A3560" s="3" t="str">
        <f>Raw_Data!A3560</f>
        <v>730c39fa-5f30-44a1-9ca8-0fb76e80cd16</v>
      </c>
      <c r="B3560" s="3">
        <f>Raw_Data!B3560</f>
        <v>37</v>
      </c>
      <c r="C3560" s="3" t="str">
        <f>Raw_Data!C3560</f>
        <v>Male</v>
      </c>
      <c r="D3560" s="3" t="str">
        <f>Raw_Data!D3560</f>
        <v>Basic</v>
      </c>
      <c r="E3560" s="3">
        <f>Raw_Data!E3560</f>
        <v>17.29</v>
      </c>
      <c r="F3560" s="3">
        <f>Raw_Data!F3560</f>
        <v>49</v>
      </c>
      <c r="G3560" s="3" t="str">
        <f>Raw_Data!G3560</f>
        <v>North America</v>
      </c>
      <c r="H3560" s="3" t="str">
        <f>Raw_Data!H3560</f>
        <v>Tablet</v>
      </c>
      <c r="I3560" s="3">
        <f>Raw_Data!I3560</f>
        <v>8.99</v>
      </c>
      <c r="J3560" s="3">
        <f>Raw_Data!J3560</f>
        <v>1</v>
      </c>
      <c r="K3560" s="3" t="str">
        <f>Raw_Data!K3560</f>
        <v>PayPal</v>
      </c>
      <c r="L3560" s="3">
        <f>Raw_Data!L3560</f>
        <v>3</v>
      </c>
      <c r="M3560" s="3">
        <f>Raw_Data!M3560</f>
        <v>0.35</v>
      </c>
      <c r="N3560" s="3" t="str">
        <f>Raw_Data!N3560</f>
        <v>Horror</v>
      </c>
      <c r="O3560" s="3" t="str">
        <f t="shared" si="550"/>
        <v>35-44</v>
      </c>
      <c r="P3560" s="3" t="str">
        <f t="shared" si="551"/>
        <v>10-24h</v>
      </c>
      <c r="Q3560" s="3" t="str">
        <f t="shared" si="552"/>
        <v>46-60d</v>
      </c>
      <c r="R3560" s="3" t="str">
        <f t="shared" si="553"/>
        <v>Medium</v>
      </c>
      <c r="S3560" s="3" t="str">
        <f t="shared" si="554"/>
        <v>Low</v>
      </c>
      <c r="T3560" s="3" t="str">
        <f t="shared" si="555"/>
        <v>Churned</v>
      </c>
      <c r="U3560" s="4">
        <f>1/(1+EXP(-(Predictive_Model!$B$5+((B3560-Predictive_Model!$B$20)/Predictive_Model!$C$20)*Predictive_Model!$D$20+((E3560-Predictive_Model!$B$21)/Predictive_Model!$C$21)*Predictive_Model!$D$21+((F3560-Predictive_Model!$B$22)/Predictive_Model!$C$22)*Predictive_Model!$D$22+((I3560-Predictive_Model!$B$23)/Predictive_Model!$C$23)*Predictive_Model!$D$23+((L3560-Predictive_Model!$B$24)/Predictive_Model!$C$24)*Predictive_Model!$D$24+((M3560-Predictive_Model!$B$25)/Predictive_Model!$C$25)*Predictive_Model!$D$25+IF(C3560="Male",Predictive_Model!$D$31,IF(C3560="Other",Predictive_Model!$D$32,0))+IF(D3560="Premium",Predictive_Model!$D$34,IF(D3560="Standard",Predictive_Model!$D$35,0))+IF(G3560="Asia",Predictive_Model!$D$37,IF(G3560="Europe",Predictive_Model!$D$38,IF(G3560="North America",Predictive_Model!$D$39,IF(G3560="Oceania",Predictive_Model!$D$40,IF(G3560="South America",Predictive_Model!$D$41,0)))))+IF(H3560="Laptop",Predictive_Model!$D$43,IF(H3560="Mobile",Predictive_Model!$D$44,IF(H3560="TV",Predictive_Model!$D$45,IF(H3560="Tablet",Predictive_Model!$D$46,0))))+IF(K3560="Crypto",Predictive_Model!$D$48,IF(K3560="Debit Card",Predictive_Model!$D$49,IF(K3560="Gift Card",Predictive_Model!$D$50,IF(K3560="PayPal",Predictive_Model!$D$51,0))))+IF(N3560="Comedy",Predictive_Model!$D$53,IF(N3560="Documentary",Predictive_Model!$D$54,IF(N3560="Drama",Predictive_Model!$D$55,IF(N3560="Horror",Predictive_Model!$D$56,IF(N3560="Romance",Predictive_Model!$D$57,IF(N3560="Sci-Fi",Predictive_Model!$D$58,0)))))))))</f>
        <v>0.99219655273224472</v>
      </c>
      <c r="V3560" s="3" t="str">
        <f t="shared" si="556"/>
        <v>Critical</v>
      </c>
      <c r="W3560" s="6">
        <f t="shared" si="557"/>
        <v>8.99</v>
      </c>
      <c r="X3560" s="3" t="str">
        <f t="shared" si="558"/>
        <v>Priority 2</v>
      </c>
      <c r="Y3560" s="3" t="str">
        <f t="shared" si="559"/>
        <v>OK</v>
      </c>
    </row>
    <row r="3561" spans="1:25" x14ac:dyDescent="0.25">
      <c r="A3561" s="3" t="str">
        <f>Raw_Data!A3561</f>
        <v>dd50e0b3-cece-4441-881f-09eee537b752</v>
      </c>
      <c r="B3561" s="3">
        <f>Raw_Data!B3561</f>
        <v>64</v>
      </c>
      <c r="C3561" s="3" t="str">
        <f>Raw_Data!C3561</f>
        <v>Male</v>
      </c>
      <c r="D3561" s="3" t="str">
        <f>Raw_Data!D3561</f>
        <v>Basic</v>
      </c>
      <c r="E3561" s="3">
        <f>Raw_Data!E3561</f>
        <v>7.29</v>
      </c>
      <c r="F3561" s="3">
        <f>Raw_Data!F3561</f>
        <v>18</v>
      </c>
      <c r="G3561" s="3" t="str">
        <f>Raw_Data!G3561</f>
        <v>Asia</v>
      </c>
      <c r="H3561" s="3" t="str">
        <f>Raw_Data!H3561</f>
        <v>Laptop</v>
      </c>
      <c r="I3561" s="3">
        <f>Raw_Data!I3561</f>
        <v>8.99</v>
      </c>
      <c r="J3561" s="3">
        <f>Raw_Data!J3561</f>
        <v>0</v>
      </c>
      <c r="K3561" s="3" t="str">
        <f>Raw_Data!K3561</f>
        <v>PayPal</v>
      </c>
      <c r="L3561" s="3">
        <f>Raw_Data!L3561</f>
        <v>2</v>
      </c>
      <c r="M3561" s="3">
        <f>Raw_Data!M3561</f>
        <v>0.38</v>
      </c>
      <c r="N3561" s="3" t="str">
        <f>Raw_Data!N3561</f>
        <v>Sci-Fi</v>
      </c>
      <c r="O3561" s="3" t="str">
        <f t="shared" si="550"/>
        <v>55-70</v>
      </c>
      <c r="P3561" s="3" t="str">
        <f t="shared" si="551"/>
        <v>&lt;10h</v>
      </c>
      <c r="Q3561" s="3" t="str">
        <f t="shared" si="552"/>
        <v>8-21d</v>
      </c>
      <c r="R3561" s="3" t="str">
        <f t="shared" si="553"/>
        <v>Medium</v>
      </c>
      <c r="S3561" s="3" t="str">
        <f t="shared" si="554"/>
        <v>Low</v>
      </c>
      <c r="T3561" s="3" t="str">
        <f t="shared" si="555"/>
        <v>Active</v>
      </c>
      <c r="U3561" s="4">
        <f>1/(1+EXP(-(Predictive_Model!$B$5+((B3561-Predictive_Model!$B$20)/Predictive_Model!$C$20)*Predictive_Model!$D$20+((E3561-Predictive_Model!$B$21)/Predictive_Model!$C$21)*Predictive_Model!$D$21+((F3561-Predictive_Model!$B$22)/Predictive_Model!$C$22)*Predictive_Model!$D$22+((I3561-Predictive_Model!$B$23)/Predictive_Model!$C$23)*Predictive_Model!$D$23+((L3561-Predictive_Model!$B$24)/Predictive_Model!$C$24)*Predictive_Model!$D$24+((M3561-Predictive_Model!$B$25)/Predictive_Model!$C$25)*Predictive_Model!$D$25+IF(C3561="Male",Predictive_Model!$D$31,IF(C3561="Other",Predictive_Model!$D$32,0))+IF(D3561="Premium",Predictive_Model!$D$34,IF(D3561="Standard",Predictive_Model!$D$35,0))+IF(G3561="Asia",Predictive_Model!$D$37,IF(G3561="Europe",Predictive_Model!$D$38,IF(G3561="North America",Predictive_Model!$D$39,IF(G3561="Oceania",Predictive_Model!$D$40,IF(G3561="South America",Predictive_Model!$D$41,0)))))+IF(H3561="Laptop",Predictive_Model!$D$43,IF(H3561="Mobile",Predictive_Model!$D$44,IF(H3561="TV",Predictive_Model!$D$45,IF(H3561="Tablet",Predictive_Model!$D$46,0))))+IF(K3561="Crypto",Predictive_Model!$D$48,IF(K3561="Debit Card",Predictive_Model!$D$49,IF(K3561="Gift Card",Predictive_Model!$D$50,IF(K3561="PayPal",Predictive_Model!$D$51,0))))+IF(N3561="Comedy",Predictive_Model!$D$53,IF(N3561="Documentary",Predictive_Model!$D$54,IF(N3561="Drama",Predictive_Model!$D$55,IF(N3561="Horror",Predictive_Model!$D$56,IF(N3561="Romance",Predictive_Model!$D$57,IF(N3561="Sci-Fi",Predictive_Model!$D$58,0)))))))))</f>
        <v>0.95016459147099641</v>
      </c>
      <c r="V3561" s="3" t="str">
        <f t="shared" si="556"/>
        <v>Critical</v>
      </c>
      <c r="W3561" s="6">
        <f t="shared" si="557"/>
        <v>8.5419796773242584</v>
      </c>
      <c r="X3561" s="3" t="str">
        <f t="shared" si="558"/>
        <v>Priority 2</v>
      </c>
      <c r="Y3561" s="3" t="str">
        <f t="shared" si="559"/>
        <v>OK</v>
      </c>
    </row>
    <row r="3562" spans="1:25" x14ac:dyDescent="0.25">
      <c r="A3562" s="3" t="str">
        <f>Raw_Data!A3562</f>
        <v>7ebf8b63-c79a-41b3-b418-e06465b5d3ee</v>
      </c>
      <c r="B3562" s="3">
        <f>Raw_Data!B3562</f>
        <v>64</v>
      </c>
      <c r="C3562" s="3" t="str">
        <f>Raw_Data!C3562</f>
        <v>Male</v>
      </c>
      <c r="D3562" s="3" t="str">
        <f>Raw_Data!D3562</f>
        <v>Standard</v>
      </c>
      <c r="E3562" s="3">
        <f>Raw_Data!E3562</f>
        <v>54.34</v>
      </c>
      <c r="F3562" s="3">
        <f>Raw_Data!F3562</f>
        <v>9</v>
      </c>
      <c r="G3562" s="3" t="str">
        <f>Raw_Data!G3562</f>
        <v>Asia</v>
      </c>
      <c r="H3562" s="3" t="str">
        <f>Raw_Data!H3562</f>
        <v>Desktop</v>
      </c>
      <c r="I3562" s="3">
        <f>Raw_Data!I3562</f>
        <v>13.99</v>
      </c>
      <c r="J3562" s="3">
        <f>Raw_Data!J3562</f>
        <v>0</v>
      </c>
      <c r="K3562" s="3" t="str">
        <f>Raw_Data!K3562</f>
        <v>Debit Card</v>
      </c>
      <c r="L3562" s="3">
        <f>Raw_Data!L3562</f>
        <v>3</v>
      </c>
      <c r="M3562" s="3">
        <f>Raw_Data!M3562</f>
        <v>5.43</v>
      </c>
      <c r="N3562" s="3" t="str">
        <f>Raw_Data!N3562</f>
        <v>Documentary</v>
      </c>
      <c r="O3562" s="3" t="str">
        <f t="shared" si="550"/>
        <v>55-70</v>
      </c>
      <c r="P3562" s="3" t="str">
        <f t="shared" si="551"/>
        <v>50h+</v>
      </c>
      <c r="Q3562" s="3" t="str">
        <f t="shared" si="552"/>
        <v>8-21d</v>
      </c>
      <c r="R3562" s="3" t="str">
        <f t="shared" si="553"/>
        <v>High</v>
      </c>
      <c r="S3562" s="3" t="str">
        <f t="shared" si="554"/>
        <v>Mid</v>
      </c>
      <c r="T3562" s="3" t="str">
        <f t="shared" si="555"/>
        <v>Active</v>
      </c>
      <c r="U3562" s="4">
        <f>1/(1+EXP(-(Predictive_Model!$B$5+((B3562-Predictive_Model!$B$20)/Predictive_Model!$C$20)*Predictive_Model!$D$20+((E3562-Predictive_Model!$B$21)/Predictive_Model!$C$21)*Predictive_Model!$D$21+((F3562-Predictive_Model!$B$22)/Predictive_Model!$C$22)*Predictive_Model!$D$22+((I3562-Predictive_Model!$B$23)/Predictive_Model!$C$23)*Predictive_Model!$D$23+((L3562-Predictive_Model!$B$24)/Predictive_Model!$C$24)*Predictive_Model!$D$24+((M3562-Predictive_Model!$B$25)/Predictive_Model!$C$25)*Predictive_Model!$D$25+IF(C3562="Male",Predictive_Model!$D$31,IF(C3562="Other",Predictive_Model!$D$32,0))+IF(D3562="Premium",Predictive_Model!$D$34,IF(D3562="Standard",Predictive_Model!$D$35,0))+IF(G3562="Asia",Predictive_Model!$D$37,IF(G3562="Europe",Predictive_Model!$D$38,IF(G3562="North America",Predictive_Model!$D$39,IF(G3562="Oceania",Predictive_Model!$D$40,IF(G3562="South America",Predictive_Model!$D$41,0)))))+IF(H3562="Laptop",Predictive_Model!$D$43,IF(H3562="Mobile",Predictive_Model!$D$44,IF(H3562="TV",Predictive_Model!$D$45,IF(H3562="Tablet",Predictive_Model!$D$46,0))))+IF(K3562="Crypto",Predictive_Model!$D$48,IF(K3562="Debit Card",Predictive_Model!$D$49,IF(K3562="Gift Card",Predictive_Model!$D$50,IF(K3562="PayPal",Predictive_Model!$D$51,0))))+IF(N3562="Comedy",Predictive_Model!$D$53,IF(N3562="Documentary",Predictive_Model!$D$54,IF(N3562="Drama",Predictive_Model!$D$55,IF(N3562="Horror",Predictive_Model!$D$56,IF(N3562="Romance",Predictive_Model!$D$57,IF(N3562="Sci-Fi",Predictive_Model!$D$58,0)))))))))</f>
        <v>4.8690969700399777E-11</v>
      </c>
      <c r="V3562" s="3" t="str">
        <f t="shared" si="556"/>
        <v>Low</v>
      </c>
      <c r="W3562" s="6">
        <f t="shared" si="557"/>
        <v>6.8118666610859287E-10</v>
      </c>
      <c r="X3562" s="3" t="str">
        <f t="shared" si="558"/>
        <v>Monitor</v>
      </c>
      <c r="Y3562" s="3" t="str">
        <f t="shared" si="559"/>
        <v>OK</v>
      </c>
    </row>
    <row r="3563" spans="1:25" x14ac:dyDescent="0.25">
      <c r="A3563" s="3" t="str">
        <f>Raw_Data!A3563</f>
        <v>95f04ac9-d1ae-4d72-874a-8e2927626532</v>
      </c>
      <c r="B3563" s="3">
        <f>Raw_Data!B3563</f>
        <v>50</v>
      </c>
      <c r="C3563" s="3" t="str">
        <f>Raw_Data!C3563</f>
        <v>Male</v>
      </c>
      <c r="D3563" s="3" t="str">
        <f>Raw_Data!D3563</f>
        <v>Basic</v>
      </c>
      <c r="E3563" s="3">
        <f>Raw_Data!E3563</f>
        <v>2.0499999999999998</v>
      </c>
      <c r="F3563" s="3">
        <f>Raw_Data!F3563</f>
        <v>59</v>
      </c>
      <c r="G3563" s="3" t="str">
        <f>Raw_Data!G3563</f>
        <v>North America</v>
      </c>
      <c r="H3563" s="3" t="str">
        <f>Raw_Data!H3563</f>
        <v>TV</v>
      </c>
      <c r="I3563" s="3">
        <f>Raw_Data!I3563</f>
        <v>8.99</v>
      </c>
      <c r="J3563" s="3">
        <f>Raw_Data!J3563</f>
        <v>1</v>
      </c>
      <c r="K3563" s="3" t="str">
        <f>Raw_Data!K3563</f>
        <v>Debit Card</v>
      </c>
      <c r="L3563" s="3">
        <f>Raw_Data!L3563</f>
        <v>5</v>
      </c>
      <c r="M3563" s="3">
        <f>Raw_Data!M3563</f>
        <v>0.03</v>
      </c>
      <c r="N3563" s="3" t="str">
        <f>Raw_Data!N3563</f>
        <v>Action</v>
      </c>
      <c r="O3563" s="3" t="str">
        <f t="shared" si="550"/>
        <v>45-54</v>
      </c>
      <c r="P3563" s="3" t="str">
        <f t="shared" si="551"/>
        <v>&lt;10h</v>
      </c>
      <c r="Q3563" s="3" t="str">
        <f t="shared" si="552"/>
        <v>46-60d</v>
      </c>
      <c r="R3563" s="3" t="str">
        <f t="shared" si="553"/>
        <v>Low</v>
      </c>
      <c r="S3563" s="3" t="str">
        <f t="shared" si="554"/>
        <v>Low</v>
      </c>
      <c r="T3563" s="3" t="str">
        <f t="shared" si="555"/>
        <v>Churned</v>
      </c>
      <c r="U3563" s="4">
        <f>1/(1+EXP(-(Predictive_Model!$B$5+((B3563-Predictive_Model!$B$20)/Predictive_Model!$C$20)*Predictive_Model!$D$20+((E3563-Predictive_Model!$B$21)/Predictive_Model!$C$21)*Predictive_Model!$D$21+((F3563-Predictive_Model!$B$22)/Predictive_Model!$C$22)*Predictive_Model!$D$22+((I3563-Predictive_Model!$B$23)/Predictive_Model!$C$23)*Predictive_Model!$D$23+((L3563-Predictive_Model!$B$24)/Predictive_Model!$C$24)*Predictive_Model!$D$24+((M3563-Predictive_Model!$B$25)/Predictive_Model!$C$25)*Predictive_Model!$D$25+IF(C3563="Male",Predictive_Model!$D$31,IF(C3563="Other",Predictive_Model!$D$32,0))+IF(D3563="Premium",Predictive_Model!$D$34,IF(D3563="Standard",Predictive_Model!$D$35,0))+IF(G3563="Asia",Predictive_Model!$D$37,IF(G3563="Europe",Predictive_Model!$D$38,IF(G3563="North America",Predictive_Model!$D$39,IF(G3563="Oceania",Predictive_Model!$D$40,IF(G3563="South America",Predictive_Model!$D$41,0)))))+IF(H3563="Laptop",Predictive_Model!$D$43,IF(H3563="Mobile",Predictive_Model!$D$44,IF(H3563="TV",Predictive_Model!$D$45,IF(H3563="Tablet",Predictive_Model!$D$46,0))))+IF(K3563="Crypto",Predictive_Model!$D$48,IF(K3563="Debit Card",Predictive_Model!$D$49,IF(K3563="Gift Card",Predictive_Model!$D$50,IF(K3563="PayPal",Predictive_Model!$D$51,0))))+IF(N3563="Comedy",Predictive_Model!$D$53,IF(N3563="Documentary",Predictive_Model!$D$54,IF(N3563="Drama",Predictive_Model!$D$55,IF(N3563="Horror",Predictive_Model!$D$56,IF(N3563="Romance",Predictive_Model!$D$57,IF(N3563="Sci-Fi",Predictive_Model!$D$58,0)))))))))</f>
        <v>0.99970941284561832</v>
      </c>
      <c r="V3563" s="3" t="str">
        <f t="shared" si="556"/>
        <v>Critical</v>
      </c>
      <c r="W3563" s="6">
        <f t="shared" si="557"/>
        <v>8.99</v>
      </c>
      <c r="X3563" s="3" t="str">
        <f t="shared" si="558"/>
        <v>Priority 2</v>
      </c>
      <c r="Y3563" s="3" t="str">
        <f t="shared" si="559"/>
        <v>OK</v>
      </c>
    </row>
    <row r="3564" spans="1:25" x14ac:dyDescent="0.25">
      <c r="A3564" s="3" t="str">
        <f>Raw_Data!A3564</f>
        <v>a76291ab-bfb6-4bb9-8467-2c5c89ce0c01</v>
      </c>
      <c r="B3564" s="3">
        <f>Raw_Data!B3564</f>
        <v>31</v>
      </c>
      <c r="C3564" s="3" t="str">
        <f>Raw_Data!C3564</f>
        <v>Other</v>
      </c>
      <c r="D3564" s="3" t="str">
        <f>Raw_Data!D3564</f>
        <v>Premium</v>
      </c>
      <c r="E3564" s="3">
        <f>Raw_Data!E3564</f>
        <v>8.18</v>
      </c>
      <c r="F3564" s="3">
        <f>Raw_Data!F3564</f>
        <v>43</v>
      </c>
      <c r="G3564" s="3" t="str">
        <f>Raw_Data!G3564</f>
        <v>Europe</v>
      </c>
      <c r="H3564" s="3" t="str">
        <f>Raw_Data!H3564</f>
        <v>Desktop</v>
      </c>
      <c r="I3564" s="3">
        <f>Raw_Data!I3564</f>
        <v>17.989999999999998</v>
      </c>
      <c r="J3564" s="3">
        <f>Raw_Data!J3564</f>
        <v>1</v>
      </c>
      <c r="K3564" s="3" t="str">
        <f>Raw_Data!K3564</f>
        <v>PayPal</v>
      </c>
      <c r="L3564" s="3">
        <f>Raw_Data!L3564</f>
        <v>1</v>
      </c>
      <c r="M3564" s="3">
        <f>Raw_Data!M3564</f>
        <v>0.19</v>
      </c>
      <c r="N3564" s="3" t="str">
        <f>Raw_Data!N3564</f>
        <v>Horror</v>
      </c>
      <c r="O3564" s="3" t="str">
        <f t="shared" si="550"/>
        <v>25-34</v>
      </c>
      <c r="P3564" s="3" t="str">
        <f t="shared" si="551"/>
        <v>&lt;10h</v>
      </c>
      <c r="Q3564" s="3" t="str">
        <f t="shared" si="552"/>
        <v>22-45d</v>
      </c>
      <c r="R3564" s="3" t="str">
        <f t="shared" si="553"/>
        <v>Medium</v>
      </c>
      <c r="S3564" s="3" t="str">
        <f t="shared" si="554"/>
        <v>High</v>
      </c>
      <c r="T3564" s="3" t="str">
        <f t="shared" si="555"/>
        <v>Churned</v>
      </c>
      <c r="U3564" s="4">
        <f>1/(1+EXP(-(Predictive_Model!$B$5+((B3564-Predictive_Model!$B$20)/Predictive_Model!$C$20)*Predictive_Model!$D$20+((E3564-Predictive_Model!$B$21)/Predictive_Model!$C$21)*Predictive_Model!$D$21+((F3564-Predictive_Model!$B$22)/Predictive_Model!$C$22)*Predictive_Model!$D$22+((I3564-Predictive_Model!$B$23)/Predictive_Model!$C$23)*Predictive_Model!$D$23+((L3564-Predictive_Model!$B$24)/Predictive_Model!$C$24)*Predictive_Model!$D$24+((M3564-Predictive_Model!$B$25)/Predictive_Model!$C$25)*Predictive_Model!$D$25+IF(C3564="Male",Predictive_Model!$D$31,IF(C3564="Other",Predictive_Model!$D$32,0))+IF(D3564="Premium",Predictive_Model!$D$34,IF(D3564="Standard",Predictive_Model!$D$35,0))+IF(G3564="Asia",Predictive_Model!$D$37,IF(G3564="Europe",Predictive_Model!$D$38,IF(G3564="North America",Predictive_Model!$D$39,IF(G3564="Oceania",Predictive_Model!$D$40,IF(G3564="South America",Predictive_Model!$D$41,0)))))+IF(H3564="Laptop",Predictive_Model!$D$43,IF(H3564="Mobile",Predictive_Model!$D$44,IF(H3564="TV",Predictive_Model!$D$45,IF(H3564="Tablet",Predictive_Model!$D$46,0))))+IF(K3564="Crypto",Predictive_Model!$D$48,IF(K3564="Debit Card",Predictive_Model!$D$49,IF(K3564="Gift Card",Predictive_Model!$D$50,IF(K3564="PayPal",Predictive_Model!$D$51,0))))+IF(N3564="Comedy",Predictive_Model!$D$53,IF(N3564="Documentary",Predictive_Model!$D$54,IF(N3564="Drama",Predictive_Model!$D$55,IF(N3564="Horror",Predictive_Model!$D$56,IF(N3564="Romance",Predictive_Model!$D$57,IF(N3564="Sci-Fi",Predictive_Model!$D$58,0)))))))))</f>
        <v>0.98622315799727078</v>
      </c>
      <c r="V3564" s="3" t="str">
        <f t="shared" si="556"/>
        <v>Critical</v>
      </c>
      <c r="W3564" s="6">
        <f t="shared" si="557"/>
        <v>17.989999999999998</v>
      </c>
      <c r="X3564" s="3" t="str">
        <f t="shared" si="558"/>
        <v>Priority 1</v>
      </c>
      <c r="Y3564" s="3" t="str">
        <f t="shared" si="559"/>
        <v>OK</v>
      </c>
    </row>
    <row r="3565" spans="1:25" x14ac:dyDescent="0.25">
      <c r="A3565" s="3" t="str">
        <f>Raw_Data!A3565</f>
        <v>3d0adeac-cb46-4796-8548-b37987c94581</v>
      </c>
      <c r="B3565" s="3">
        <f>Raw_Data!B3565</f>
        <v>44</v>
      </c>
      <c r="C3565" s="3" t="str">
        <f>Raw_Data!C3565</f>
        <v>Female</v>
      </c>
      <c r="D3565" s="3" t="str">
        <f>Raw_Data!D3565</f>
        <v>Basic</v>
      </c>
      <c r="E3565" s="3">
        <f>Raw_Data!E3565</f>
        <v>1.75</v>
      </c>
      <c r="F3565" s="3">
        <f>Raw_Data!F3565</f>
        <v>52</v>
      </c>
      <c r="G3565" s="3" t="str">
        <f>Raw_Data!G3565</f>
        <v>Africa</v>
      </c>
      <c r="H3565" s="3" t="str">
        <f>Raw_Data!H3565</f>
        <v>TV</v>
      </c>
      <c r="I3565" s="3">
        <f>Raw_Data!I3565</f>
        <v>8.99</v>
      </c>
      <c r="J3565" s="3">
        <f>Raw_Data!J3565</f>
        <v>1</v>
      </c>
      <c r="K3565" s="3" t="str">
        <f>Raw_Data!K3565</f>
        <v>Crypto</v>
      </c>
      <c r="L3565" s="3">
        <f>Raw_Data!L3565</f>
        <v>5</v>
      </c>
      <c r="M3565" s="3">
        <f>Raw_Data!M3565</f>
        <v>0.03</v>
      </c>
      <c r="N3565" s="3" t="str">
        <f>Raw_Data!N3565</f>
        <v>Drama</v>
      </c>
      <c r="O3565" s="3" t="str">
        <f t="shared" si="550"/>
        <v>35-44</v>
      </c>
      <c r="P3565" s="3" t="str">
        <f t="shared" si="551"/>
        <v>&lt;10h</v>
      </c>
      <c r="Q3565" s="3" t="str">
        <f t="shared" si="552"/>
        <v>46-60d</v>
      </c>
      <c r="R3565" s="3" t="str">
        <f t="shared" si="553"/>
        <v>Low</v>
      </c>
      <c r="S3565" s="3" t="str">
        <f t="shared" si="554"/>
        <v>Low</v>
      </c>
      <c r="T3565" s="3" t="str">
        <f t="shared" si="555"/>
        <v>Churned</v>
      </c>
      <c r="U3565" s="4">
        <f>1/(1+EXP(-(Predictive_Model!$B$5+((B3565-Predictive_Model!$B$20)/Predictive_Model!$C$20)*Predictive_Model!$D$20+((E3565-Predictive_Model!$B$21)/Predictive_Model!$C$21)*Predictive_Model!$D$21+((F3565-Predictive_Model!$B$22)/Predictive_Model!$C$22)*Predictive_Model!$D$22+((I3565-Predictive_Model!$B$23)/Predictive_Model!$C$23)*Predictive_Model!$D$23+((L3565-Predictive_Model!$B$24)/Predictive_Model!$C$24)*Predictive_Model!$D$24+((M3565-Predictive_Model!$B$25)/Predictive_Model!$C$25)*Predictive_Model!$D$25+IF(C3565="Male",Predictive_Model!$D$31,IF(C3565="Other",Predictive_Model!$D$32,0))+IF(D3565="Premium",Predictive_Model!$D$34,IF(D3565="Standard",Predictive_Model!$D$35,0))+IF(G3565="Asia",Predictive_Model!$D$37,IF(G3565="Europe",Predictive_Model!$D$38,IF(G3565="North America",Predictive_Model!$D$39,IF(G3565="Oceania",Predictive_Model!$D$40,IF(G3565="South America",Predictive_Model!$D$41,0)))))+IF(H3565="Laptop",Predictive_Model!$D$43,IF(H3565="Mobile",Predictive_Model!$D$44,IF(H3565="TV",Predictive_Model!$D$45,IF(H3565="Tablet",Predictive_Model!$D$46,0))))+IF(K3565="Crypto",Predictive_Model!$D$48,IF(K3565="Debit Card",Predictive_Model!$D$49,IF(K3565="Gift Card",Predictive_Model!$D$50,IF(K3565="PayPal",Predictive_Model!$D$51,0))))+IF(N3565="Comedy",Predictive_Model!$D$53,IF(N3565="Documentary",Predictive_Model!$D$54,IF(N3565="Drama",Predictive_Model!$D$55,IF(N3565="Horror",Predictive_Model!$D$56,IF(N3565="Romance",Predictive_Model!$D$57,IF(N3565="Sci-Fi",Predictive_Model!$D$58,0)))))))))</f>
        <v>0.99949603038828183</v>
      </c>
      <c r="V3565" s="3" t="str">
        <f t="shared" si="556"/>
        <v>Critical</v>
      </c>
      <c r="W3565" s="6">
        <f t="shared" si="557"/>
        <v>8.99</v>
      </c>
      <c r="X3565" s="3" t="str">
        <f t="shared" si="558"/>
        <v>Priority 2</v>
      </c>
      <c r="Y3565" s="3" t="str">
        <f t="shared" si="559"/>
        <v>OK</v>
      </c>
    </row>
    <row r="3566" spans="1:25" x14ac:dyDescent="0.25">
      <c r="A3566" s="3" t="str">
        <f>Raw_Data!A3566</f>
        <v>54b96af4-ca5c-4846-a42d-4d6f8698163d</v>
      </c>
      <c r="B3566" s="3">
        <f>Raw_Data!B3566</f>
        <v>64</v>
      </c>
      <c r="C3566" s="3" t="str">
        <f>Raw_Data!C3566</f>
        <v>Male</v>
      </c>
      <c r="D3566" s="3" t="str">
        <f>Raw_Data!D3566</f>
        <v>Basic</v>
      </c>
      <c r="E3566" s="3">
        <f>Raw_Data!E3566</f>
        <v>24.36</v>
      </c>
      <c r="F3566" s="3">
        <f>Raw_Data!F3566</f>
        <v>32</v>
      </c>
      <c r="G3566" s="3" t="str">
        <f>Raw_Data!G3566</f>
        <v>Oceania</v>
      </c>
      <c r="H3566" s="3" t="str">
        <f>Raw_Data!H3566</f>
        <v>Laptop</v>
      </c>
      <c r="I3566" s="3">
        <f>Raw_Data!I3566</f>
        <v>8.99</v>
      </c>
      <c r="J3566" s="3">
        <f>Raw_Data!J3566</f>
        <v>0</v>
      </c>
      <c r="K3566" s="3" t="str">
        <f>Raw_Data!K3566</f>
        <v>Crypto</v>
      </c>
      <c r="L3566" s="3">
        <f>Raw_Data!L3566</f>
        <v>3</v>
      </c>
      <c r="M3566" s="3">
        <f>Raw_Data!M3566</f>
        <v>0.74</v>
      </c>
      <c r="N3566" s="3" t="str">
        <f>Raw_Data!N3566</f>
        <v>Sci-Fi</v>
      </c>
      <c r="O3566" s="3" t="str">
        <f t="shared" si="550"/>
        <v>55-70</v>
      </c>
      <c r="P3566" s="3" t="str">
        <f t="shared" si="551"/>
        <v>10-24h</v>
      </c>
      <c r="Q3566" s="3" t="str">
        <f t="shared" si="552"/>
        <v>22-45d</v>
      </c>
      <c r="R3566" s="3" t="str">
        <f t="shared" si="553"/>
        <v>Medium</v>
      </c>
      <c r="S3566" s="3" t="str">
        <f t="shared" si="554"/>
        <v>Low</v>
      </c>
      <c r="T3566" s="3" t="str">
        <f t="shared" si="555"/>
        <v>Active</v>
      </c>
      <c r="U3566" s="4">
        <f>1/(1+EXP(-(Predictive_Model!$B$5+((B3566-Predictive_Model!$B$20)/Predictive_Model!$C$20)*Predictive_Model!$D$20+((E3566-Predictive_Model!$B$21)/Predictive_Model!$C$21)*Predictive_Model!$D$21+((F3566-Predictive_Model!$B$22)/Predictive_Model!$C$22)*Predictive_Model!$D$22+((I3566-Predictive_Model!$B$23)/Predictive_Model!$C$23)*Predictive_Model!$D$23+((L3566-Predictive_Model!$B$24)/Predictive_Model!$C$24)*Predictive_Model!$D$24+((M3566-Predictive_Model!$B$25)/Predictive_Model!$C$25)*Predictive_Model!$D$25+IF(C3566="Male",Predictive_Model!$D$31,IF(C3566="Other",Predictive_Model!$D$32,0))+IF(D3566="Premium",Predictive_Model!$D$34,IF(D3566="Standard",Predictive_Model!$D$35,0))+IF(G3566="Asia",Predictive_Model!$D$37,IF(G3566="Europe",Predictive_Model!$D$38,IF(G3566="North America",Predictive_Model!$D$39,IF(G3566="Oceania",Predictive_Model!$D$40,IF(G3566="South America",Predictive_Model!$D$41,0)))))+IF(H3566="Laptop",Predictive_Model!$D$43,IF(H3566="Mobile",Predictive_Model!$D$44,IF(H3566="TV",Predictive_Model!$D$45,IF(H3566="Tablet",Predictive_Model!$D$46,0))))+IF(K3566="Crypto",Predictive_Model!$D$48,IF(K3566="Debit Card",Predictive_Model!$D$49,IF(K3566="Gift Card",Predictive_Model!$D$50,IF(K3566="PayPal",Predictive_Model!$D$51,0))))+IF(N3566="Comedy",Predictive_Model!$D$53,IF(N3566="Documentary",Predictive_Model!$D$54,IF(N3566="Drama",Predictive_Model!$D$55,IF(N3566="Horror",Predictive_Model!$D$56,IF(N3566="Romance",Predictive_Model!$D$57,IF(N3566="Sci-Fi",Predictive_Model!$D$58,0)))))))))</f>
        <v>0.16929675154275842</v>
      </c>
      <c r="V3566" s="3" t="str">
        <f t="shared" si="556"/>
        <v>Low</v>
      </c>
      <c r="W3566" s="6">
        <f t="shared" si="557"/>
        <v>1.5219777963693981</v>
      </c>
      <c r="X3566" s="3" t="str">
        <f t="shared" si="558"/>
        <v>Monitor</v>
      </c>
      <c r="Y3566" s="3" t="str">
        <f t="shared" si="559"/>
        <v>OK</v>
      </c>
    </row>
    <row r="3567" spans="1:25" x14ac:dyDescent="0.25">
      <c r="A3567" s="3" t="str">
        <f>Raw_Data!A3567</f>
        <v>e6a7df09-1068-494e-86b1-382393fc5ee9</v>
      </c>
      <c r="B3567" s="3">
        <f>Raw_Data!B3567</f>
        <v>54</v>
      </c>
      <c r="C3567" s="3" t="str">
        <f>Raw_Data!C3567</f>
        <v>Other</v>
      </c>
      <c r="D3567" s="3" t="str">
        <f>Raw_Data!D3567</f>
        <v>Standard</v>
      </c>
      <c r="E3567" s="3">
        <f>Raw_Data!E3567</f>
        <v>5.07</v>
      </c>
      <c r="F3567" s="3">
        <f>Raw_Data!F3567</f>
        <v>20</v>
      </c>
      <c r="G3567" s="3" t="str">
        <f>Raw_Data!G3567</f>
        <v>Asia</v>
      </c>
      <c r="H3567" s="3" t="str">
        <f>Raw_Data!H3567</f>
        <v>Tablet</v>
      </c>
      <c r="I3567" s="3">
        <f>Raw_Data!I3567</f>
        <v>13.99</v>
      </c>
      <c r="J3567" s="3">
        <f>Raw_Data!J3567</f>
        <v>0</v>
      </c>
      <c r="K3567" s="3" t="str">
        <f>Raw_Data!K3567</f>
        <v>Credit Card</v>
      </c>
      <c r="L3567" s="3">
        <f>Raw_Data!L3567</f>
        <v>5</v>
      </c>
      <c r="M3567" s="3">
        <f>Raw_Data!M3567</f>
        <v>0.24</v>
      </c>
      <c r="N3567" s="3" t="str">
        <f>Raw_Data!N3567</f>
        <v>Documentary</v>
      </c>
      <c r="O3567" s="3" t="str">
        <f t="shared" si="550"/>
        <v>45-54</v>
      </c>
      <c r="P3567" s="3" t="str">
        <f t="shared" si="551"/>
        <v>&lt;10h</v>
      </c>
      <c r="Q3567" s="3" t="str">
        <f t="shared" si="552"/>
        <v>8-21d</v>
      </c>
      <c r="R3567" s="3" t="str">
        <f t="shared" si="553"/>
        <v>Medium</v>
      </c>
      <c r="S3567" s="3" t="str">
        <f t="shared" si="554"/>
        <v>Mid</v>
      </c>
      <c r="T3567" s="3" t="str">
        <f t="shared" si="555"/>
        <v>Active</v>
      </c>
      <c r="U3567" s="4">
        <f>1/(1+EXP(-(Predictive_Model!$B$5+((B3567-Predictive_Model!$B$20)/Predictive_Model!$C$20)*Predictive_Model!$D$20+((E3567-Predictive_Model!$B$21)/Predictive_Model!$C$21)*Predictive_Model!$D$21+((F3567-Predictive_Model!$B$22)/Predictive_Model!$C$22)*Predictive_Model!$D$22+((I3567-Predictive_Model!$B$23)/Predictive_Model!$C$23)*Predictive_Model!$D$23+((L3567-Predictive_Model!$B$24)/Predictive_Model!$C$24)*Predictive_Model!$D$24+((M3567-Predictive_Model!$B$25)/Predictive_Model!$C$25)*Predictive_Model!$D$25+IF(C3567="Male",Predictive_Model!$D$31,IF(C3567="Other",Predictive_Model!$D$32,0))+IF(D3567="Premium",Predictive_Model!$D$34,IF(D3567="Standard",Predictive_Model!$D$35,0))+IF(G3567="Asia",Predictive_Model!$D$37,IF(G3567="Europe",Predictive_Model!$D$38,IF(G3567="North America",Predictive_Model!$D$39,IF(G3567="Oceania",Predictive_Model!$D$40,IF(G3567="South America",Predictive_Model!$D$41,0)))))+IF(H3567="Laptop",Predictive_Model!$D$43,IF(H3567="Mobile",Predictive_Model!$D$44,IF(H3567="TV",Predictive_Model!$D$45,IF(H3567="Tablet",Predictive_Model!$D$46,0))))+IF(K3567="Crypto",Predictive_Model!$D$48,IF(K3567="Debit Card",Predictive_Model!$D$49,IF(K3567="Gift Card",Predictive_Model!$D$50,IF(K3567="PayPal",Predictive_Model!$D$51,0))))+IF(N3567="Comedy",Predictive_Model!$D$53,IF(N3567="Documentary",Predictive_Model!$D$54,IF(N3567="Drama",Predictive_Model!$D$55,IF(N3567="Horror",Predictive_Model!$D$56,IF(N3567="Romance",Predictive_Model!$D$57,IF(N3567="Sci-Fi",Predictive_Model!$D$58,0)))))))))</f>
        <v>0.90271452131407615</v>
      </c>
      <c r="V3567" s="3" t="str">
        <f t="shared" si="556"/>
        <v>Critical</v>
      </c>
      <c r="W3567" s="6">
        <f t="shared" si="557"/>
        <v>12.628976153183926</v>
      </c>
      <c r="X3567" s="3" t="str">
        <f t="shared" si="558"/>
        <v>Priority 2</v>
      </c>
      <c r="Y3567" s="3" t="str">
        <f t="shared" si="559"/>
        <v>OK</v>
      </c>
    </row>
    <row r="3568" spans="1:25" x14ac:dyDescent="0.25">
      <c r="A3568" s="3" t="str">
        <f>Raw_Data!A3568</f>
        <v>b96e7dcf-5d14-4745-bb48-28c661562440</v>
      </c>
      <c r="B3568" s="3">
        <f>Raw_Data!B3568</f>
        <v>69</v>
      </c>
      <c r="C3568" s="3" t="str">
        <f>Raw_Data!C3568</f>
        <v>Male</v>
      </c>
      <c r="D3568" s="3" t="str">
        <f>Raw_Data!D3568</f>
        <v>Standard</v>
      </c>
      <c r="E3568" s="3">
        <f>Raw_Data!E3568</f>
        <v>17.010000000000002</v>
      </c>
      <c r="F3568" s="3">
        <f>Raw_Data!F3568</f>
        <v>47</v>
      </c>
      <c r="G3568" s="3" t="str">
        <f>Raw_Data!G3568</f>
        <v>South America</v>
      </c>
      <c r="H3568" s="3" t="str">
        <f>Raw_Data!H3568</f>
        <v>Laptop</v>
      </c>
      <c r="I3568" s="3">
        <f>Raw_Data!I3568</f>
        <v>13.99</v>
      </c>
      <c r="J3568" s="3">
        <f>Raw_Data!J3568</f>
        <v>1</v>
      </c>
      <c r="K3568" s="3" t="str">
        <f>Raw_Data!K3568</f>
        <v>Crypto</v>
      </c>
      <c r="L3568" s="3">
        <f>Raw_Data!L3568</f>
        <v>2</v>
      </c>
      <c r="M3568" s="3">
        <f>Raw_Data!M3568</f>
        <v>0.35</v>
      </c>
      <c r="N3568" s="3" t="str">
        <f>Raw_Data!N3568</f>
        <v>Drama</v>
      </c>
      <c r="O3568" s="3" t="str">
        <f t="shared" si="550"/>
        <v>55-70</v>
      </c>
      <c r="P3568" s="3" t="str">
        <f t="shared" si="551"/>
        <v>10-24h</v>
      </c>
      <c r="Q3568" s="3" t="str">
        <f t="shared" si="552"/>
        <v>46-60d</v>
      </c>
      <c r="R3568" s="3" t="str">
        <f t="shared" si="553"/>
        <v>Medium</v>
      </c>
      <c r="S3568" s="3" t="str">
        <f t="shared" si="554"/>
        <v>Mid</v>
      </c>
      <c r="T3568" s="3" t="str">
        <f t="shared" si="555"/>
        <v>Churned</v>
      </c>
      <c r="U3568" s="4">
        <f>1/(1+EXP(-(Predictive_Model!$B$5+((B3568-Predictive_Model!$B$20)/Predictive_Model!$C$20)*Predictive_Model!$D$20+((E3568-Predictive_Model!$B$21)/Predictive_Model!$C$21)*Predictive_Model!$D$21+((F3568-Predictive_Model!$B$22)/Predictive_Model!$C$22)*Predictive_Model!$D$22+((I3568-Predictive_Model!$B$23)/Predictive_Model!$C$23)*Predictive_Model!$D$23+((L3568-Predictive_Model!$B$24)/Predictive_Model!$C$24)*Predictive_Model!$D$24+((M3568-Predictive_Model!$B$25)/Predictive_Model!$C$25)*Predictive_Model!$D$25+IF(C3568="Male",Predictive_Model!$D$31,IF(C3568="Other",Predictive_Model!$D$32,0))+IF(D3568="Premium",Predictive_Model!$D$34,IF(D3568="Standard",Predictive_Model!$D$35,0))+IF(G3568="Asia",Predictive_Model!$D$37,IF(G3568="Europe",Predictive_Model!$D$38,IF(G3568="North America",Predictive_Model!$D$39,IF(G3568="Oceania",Predictive_Model!$D$40,IF(G3568="South America",Predictive_Model!$D$41,0)))))+IF(H3568="Laptop",Predictive_Model!$D$43,IF(H3568="Mobile",Predictive_Model!$D$44,IF(H3568="TV",Predictive_Model!$D$45,IF(H3568="Tablet",Predictive_Model!$D$46,0))))+IF(K3568="Crypto",Predictive_Model!$D$48,IF(K3568="Debit Card",Predictive_Model!$D$49,IF(K3568="Gift Card",Predictive_Model!$D$50,IF(K3568="PayPal",Predictive_Model!$D$51,0))))+IF(N3568="Comedy",Predictive_Model!$D$53,IF(N3568="Documentary",Predictive_Model!$D$54,IF(N3568="Drama",Predictive_Model!$D$55,IF(N3568="Horror",Predictive_Model!$D$56,IF(N3568="Romance",Predictive_Model!$D$57,IF(N3568="Sci-Fi",Predictive_Model!$D$58,0)))))))))</f>
        <v>0.94889669062556181</v>
      </c>
      <c r="V3568" s="3" t="str">
        <f t="shared" si="556"/>
        <v>Critical</v>
      </c>
      <c r="W3568" s="6">
        <f t="shared" si="557"/>
        <v>13.99</v>
      </c>
      <c r="X3568" s="3" t="str">
        <f t="shared" si="558"/>
        <v>Priority 2</v>
      </c>
      <c r="Y3568" s="3" t="str">
        <f t="shared" si="559"/>
        <v>OK</v>
      </c>
    </row>
    <row r="3569" spans="1:25" x14ac:dyDescent="0.25">
      <c r="A3569" s="3" t="str">
        <f>Raw_Data!A3569</f>
        <v>ad17bae3-ef4b-43ea-95f6-c26fd969493e</v>
      </c>
      <c r="B3569" s="3">
        <f>Raw_Data!B3569</f>
        <v>65</v>
      </c>
      <c r="C3569" s="3" t="str">
        <f>Raw_Data!C3569</f>
        <v>Male</v>
      </c>
      <c r="D3569" s="3" t="str">
        <f>Raw_Data!D3569</f>
        <v>Basic</v>
      </c>
      <c r="E3569" s="3">
        <f>Raw_Data!E3569</f>
        <v>0.14000000000000001</v>
      </c>
      <c r="F3569" s="3">
        <f>Raw_Data!F3569</f>
        <v>16</v>
      </c>
      <c r="G3569" s="3" t="str">
        <f>Raw_Data!G3569</f>
        <v>South America</v>
      </c>
      <c r="H3569" s="3" t="str">
        <f>Raw_Data!H3569</f>
        <v>Mobile</v>
      </c>
      <c r="I3569" s="3">
        <f>Raw_Data!I3569</f>
        <v>8.99</v>
      </c>
      <c r="J3569" s="3">
        <f>Raw_Data!J3569</f>
        <v>1</v>
      </c>
      <c r="K3569" s="3" t="str">
        <f>Raw_Data!K3569</f>
        <v>Gift Card</v>
      </c>
      <c r="L3569" s="3">
        <f>Raw_Data!L3569</f>
        <v>1</v>
      </c>
      <c r="M3569" s="3">
        <f>Raw_Data!M3569</f>
        <v>0.01</v>
      </c>
      <c r="N3569" s="3" t="str">
        <f>Raw_Data!N3569</f>
        <v>Drama</v>
      </c>
      <c r="O3569" s="3" t="str">
        <f t="shared" si="550"/>
        <v>55-70</v>
      </c>
      <c r="P3569" s="3" t="str">
        <f t="shared" si="551"/>
        <v>&lt;10h</v>
      </c>
      <c r="Q3569" s="3" t="str">
        <f t="shared" si="552"/>
        <v>8-21d</v>
      </c>
      <c r="R3569" s="3" t="str">
        <f t="shared" si="553"/>
        <v>Medium</v>
      </c>
      <c r="S3569" s="3" t="str">
        <f t="shared" si="554"/>
        <v>Low</v>
      </c>
      <c r="T3569" s="3" t="str">
        <f t="shared" si="555"/>
        <v>Churned</v>
      </c>
      <c r="U3569" s="4">
        <f>1/(1+EXP(-(Predictive_Model!$B$5+((B3569-Predictive_Model!$B$20)/Predictive_Model!$C$20)*Predictive_Model!$D$20+((E3569-Predictive_Model!$B$21)/Predictive_Model!$C$21)*Predictive_Model!$D$21+((F3569-Predictive_Model!$B$22)/Predictive_Model!$C$22)*Predictive_Model!$D$22+((I3569-Predictive_Model!$B$23)/Predictive_Model!$C$23)*Predictive_Model!$D$23+((L3569-Predictive_Model!$B$24)/Predictive_Model!$C$24)*Predictive_Model!$D$24+((M3569-Predictive_Model!$B$25)/Predictive_Model!$C$25)*Predictive_Model!$D$25+IF(C3569="Male",Predictive_Model!$D$31,IF(C3569="Other",Predictive_Model!$D$32,0))+IF(D3569="Premium",Predictive_Model!$D$34,IF(D3569="Standard",Predictive_Model!$D$35,0))+IF(G3569="Asia",Predictive_Model!$D$37,IF(G3569="Europe",Predictive_Model!$D$38,IF(G3569="North America",Predictive_Model!$D$39,IF(G3569="Oceania",Predictive_Model!$D$40,IF(G3569="South America",Predictive_Model!$D$41,0)))))+IF(H3569="Laptop",Predictive_Model!$D$43,IF(H3569="Mobile",Predictive_Model!$D$44,IF(H3569="TV",Predictive_Model!$D$45,IF(H3569="Tablet",Predictive_Model!$D$46,0))))+IF(K3569="Crypto",Predictive_Model!$D$48,IF(K3569="Debit Card",Predictive_Model!$D$49,IF(K3569="Gift Card",Predictive_Model!$D$50,IF(K3569="PayPal",Predictive_Model!$D$51,0))))+IF(N3569="Comedy",Predictive_Model!$D$53,IF(N3569="Documentary",Predictive_Model!$D$54,IF(N3569="Drama",Predictive_Model!$D$55,IF(N3569="Horror",Predictive_Model!$D$56,IF(N3569="Romance",Predictive_Model!$D$57,IF(N3569="Sci-Fi",Predictive_Model!$D$58,0)))))))))</f>
        <v>0.99982857366918076</v>
      </c>
      <c r="V3569" s="3" t="str">
        <f t="shared" si="556"/>
        <v>Critical</v>
      </c>
      <c r="W3569" s="6">
        <f t="shared" si="557"/>
        <v>8.99</v>
      </c>
      <c r="X3569" s="3" t="str">
        <f t="shared" si="558"/>
        <v>Priority 2</v>
      </c>
      <c r="Y3569" s="3" t="str">
        <f t="shared" si="559"/>
        <v>OK</v>
      </c>
    </row>
    <row r="3570" spans="1:25" x14ac:dyDescent="0.25">
      <c r="A3570" s="3" t="str">
        <f>Raw_Data!A3570</f>
        <v>2cb5d01b-9a5a-4270-a03f-d487eb11ae88</v>
      </c>
      <c r="B3570" s="3">
        <f>Raw_Data!B3570</f>
        <v>58</v>
      </c>
      <c r="C3570" s="3" t="str">
        <f>Raw_Data!C3570</f>
        <v>Other</v>
      </c>
      <c r="D3570" s="3" t="str">
        <f>Raw_Data!D3570</f>
        <v>Premium</v>
      </c>
      <c r="E3570" s="3">
        <f>Raw_Data!E3570</f>
        <v>23.9</v>
      </c>
      <c r="F3570" s="3">
        <f>Raw_Data!F3570</f>
        <v>38</v>
      </c>
      <c r="G3570" s="3" t="str">
        <f>Raw_Data!G3570</f>
        <v>North America</v>
      </c>
      <c r="H3570" s="3" t="str">
        <f>Raw_Data!H3570</f>
        <v>TV</v>
      </c>
      <c r="I3570" s="3">
        <f>Raw_Data!I3570</f>
        <v>17.989999999999998</v>
      </c>
      <c r="J3570" s="3">
        <f>Raw_Data!J3570</f>
        <v>0</v>
      </c>
      <c r="K3570" s="3" t="str">
        <f>Raw_Data!K3570</f>
        <v>Debit Card</v>
      </c>
      <c r="L3570" s="3">
        <f>Raw_Data!L3570</f>
        <v>1</v>
      </c>
      <c r="M3570" s="3">
        <f>Raw_Data!M3570</f>
        <v>0.61</v>
      </c>
      <c r="N3570" s="3" t="str">
        <f>Raw_Data!N3570</f>
        <v>Romance</v>
      </c>
      <c r="O3570" s="3" t="str">
        <f t="shared" si="550"/>
        <v>55-70</v>
      </c>
      <c r="P3570" s="3" t="str">
        <f t="shared" si="551"/>
        <v>10-24h</v>
      </c>
      <c r="Q3570" s="3" t="str">
        <f t="shared" si="552"/>
        <v>22-45d</v>
      </c>
      <c r="R3570" s="3" t="str">
        <f t="shared" si="553"/>
        <v>Medium</v>
      </c>
      <c r="S3570" s="3" t="str">
        <f t="shared" si="554"/>
        <v>High</v>
      </c>
      <c r="T3570" s="3" t="str">
        <f t="shared" si="555"/>
        <v>Active</v>
      </c>
      <c r="U3570" s="4">
        <f>1/(1+EXP(-(Predictive_Model!$B$5+((B3570-Predictive_Model!$B$20)/Predictive_Model!$C$20)*Predictive_Model!$D$20+((E3570-Predictive_Model!$B$21)/Predictive_Model!$C$21)*Predictive_Model!$D$21+((F3570-Predictive_Model!$B$22)/Predictive_Model!$C$22)*Predictive_Model!$D$22+((I3570-Predictive_Model!$B$23)/Predictive_Model!$C$23)*Predictive_Model!$D$23+((L3570-Predictive_Model!$B$24)/Predictive_Model!$C$24)*Predictive_Model!$D$24+((M3570-Predictive_Model!$B$25)/Predictive_Model!$C$25)*Predictive_Model!$D$25+IF(C3570="Male",Predictive_Model!$D$31,IF(C3570="Other",Predictive_Model!$D$32,0))+IF(D3570="Premium",Predictive_Model!$D$34,IF(D3570="Standard",Predictive_Model!$D$35,0))+IF(G3570="Asia",Predictive_Model!$D$37,IF(G3570="Europe",Predictive_Model!$D$38,IF(G3570="North America",Predictive_Model!$D$39,IF(G3570="Oceania",Predictive_Model!$D$40,IF(G3570="South America",Predictive_Model!$D$41,0)))))+IF(H3570="Laptop",Predictive_Model!$D$43,IF(H3570="Mobile",Predictive_Model!$D$44,IF(H3570="TV",Predictive_Model!$D$45,IF(H3570="Tablet",Predictive_Model!$D$46,0))))+IF(K3570="Crypto",Predictive_Model!$D$48,IF(K3570="Debit Card",Predictive_Model!$D$49,IF(K3570="Gift Card",Predictive_Model!$D$50,IF(K3570="PayPal",Predictive_Model!$D$51,0))))+IF(N3570="Comedy",Predictive_Model!$D$53,IF(N3570="Documentary",Predictive_Model!$D$54,IF(N3570="Drama",Predictive_Model!$D$55,IF(N3570="Horror",Predictive_Model!$D$56,IF(N3570="Romance",Predictive_Model!$D$57,IF(N3570="Sci-Fi",Predictive_Model!$D$58,0)))))))))</f>
        <v>8.5497028821943405E-2</v>
      </c>
      <c r="V3570" s="3" t="str">
        <f t="shared" si="556"/>
        <v>Low</v>
      </c>
      <c r="W3570" s="6">
        <f t="shared" si="557"/>
        <v>1.5380915485067617</v>
      </c>
      <c r="X3570" s="3" t="str">
        <f t="shared" si="558"/>
        <v>Monitor</v>
      </c>
      <c r="Y3570" s="3" t="str">
        <f t="shared" si="559"/>
        <v>OK</v>
      </c>
    </row>
    <row r="3571" spans="1:25" x14ac:dyDescent="0.25">
      <c r="A3571" s="3" t="str">
        <f>Raw_Data!A3571</f>
        <v>b832a589-8dc2-48a0-8a58-25d1035941ec</v>
      </c>
      <c r="B3571" s="3">
        <f>Raw_Data!B3571</f>
        <v>21</v>
      </c>
      <c r="C3571" s="3" t="str">
        <f>Raw_Data!C3571</f>
        <v>Female</v>
      </c>
      <c r="D3571" s="3" t="str">
        <f>Raw_Data!D3571</f>
        <v>Premium</v>
      </c>
      <c r="E3571" s="3">
        <f>Raw_Data!E3571</f>
        <v>4.12</v>
      </c>
      <c r="F3571" s="3">
        <f>Raw_Data!F3571</f>
        <v>35</v>
      </c>
      <c r="G3571" s="3" t="str">
        <f>Raw_Data!G3571</f>
        <v>North America</v>
      </c>
      <c r="H3571" s="3" t="str">
        <f>Raw_Data!H3571</f>
        <v>Laptop</v>
      </c>
      <c r="I3571" s="3">
        <f>Raw_Data!I3571</f>
        <v>17.989999999999998</v>
      </c>
      <c r="J3571" s="3">
        <f>Raw_Data!J3571</f>
        <v>1</v>
      </c>
      <c r="K3571" s="3" t="str">
        <f>Raw_Data!K3571</f>
        <v>Gift Card</v>
      </c>
      <c r="L3571" s="3">
        <f>Raw_Data!L3571</f>
        <v>2</v>
      </c>
      <c r="M3571" s="3">
        <f>Raw_Data!M3571</f>
        <v>0.11</v>
      </c>
      <c r="N3571" s="3" t="str">
        <f>Raw_Data!N3571</f>
        <v>Comedy</v>
      </c>
      <c r="O3571" s="3" t="str">
        <f t="shared" si="550"/>
        <v>18-24</v>
      </c>
      <c r="P3571" s="3" t="str">
        <f t="shared" si="551"/>
        <v>&lt;10h</v>
      </c>
      <c r="Q3571" s="3" t="str">
        <f t="shared" si="552"/>
        <v>22-45d</v>
      </c>
      <c r="R3571" s="3" t="str">
        <f t="shared" si="553"/>
        <v>Medium</v>
      </c>
      <c r="S3571" s="3" t="str">
        <f t="shared" si="554"/>
        <v>High</v>
      </c>
      <c r="T3571" s="3" t="str">
        <f t="shared" si="555"/>
        <v>Churned</v>
      </c>
      <c r="U3571" s="4">
        <f>1/(1+EXP(-(Predictive_Model!$B$5+((B3571-Predictive_Model!$B$20)/Predictive_Model!$C$20)*Predictive_Model!$D$20+((E3571-Predictive_Model!$B$21)/Predictive_Model!$C$21)*Predictive_Model!$D$21+((F3571-Predictive_Model!$B$22)/Predictive_Model!$C$22)*Predictive_Model!$D$22+((I3571-Predictive_Model!$B$23)/Predictive_Model!$C$23)*Predictive_Model!$D$23+((L3571-Predictive_Model!$B$24)/Predictive_Model!$C$24)*Predictive_Model!$D$24+((M3571-Predictive_Model!$B$25)/Predictive_Model!$C$25)*Predictive_Model!$D$25+IF(C3571="Male",Predictive_Model!$D$31,IF(C3571="Other",Predictive_Model!$D$32,0))+IF(D3571="Premium",Predictive_Model!$D$34,IF(D3571="Standard",Predictive_Model!$D$35,0))+IF(G3571="Asia",Predictive_Model!$D$37,IF(G3571="Europe",Predictive_Model!$D$38,IF(G3571="North America",Predictive_Model!$D$39,IF(G3571="Oceania",Predictive_Model!$D$40,IF(G3571="South America",Predictive_Model!$D$41,0)))))+IF(H3571="Laptop",Predictive_Model!$D$43,IF(H3571="Mobile",Predictive_Model!$D$44,IF(H3571="TV",Predictive_Model!$D$45,IF(H3571="Tablet",Predictive_Model!$D$46,0))))+IF(K3571="Crypto",Predictive_Model!$D$48,IF(K3571="Debit Card",Predictive_Model!$D$49,IF(K3571="Gift Card",Predictive_Model!$D$50,IF(K3571="PayPal",Predictive_Model!$D$51,0))))+IF(N3571="Comedy",Predictive_Model!$D$53,IF(N3571="Documentary",Predictive_Model!$D$54,IF(N3571="Drama",Predictive_Model!$D$55,IF(N3571="Horror",Predictive_Model!$D$56,IF(N3571="Romance",Predictive_Model!$D$57,IF(N3571="Sci-Fi",Predictive_Model!$D$58,0)))))))))</f>
        <v>0.98884117662414062</v>
      </c>
      <c r="V3571" s="3" t="str">
        <f t="shared" si="556"/>
        <v>Critical</v>
      </c>
      <c r="W3571" s="6">
        <f t="shared" si="557"/>
        <v>17.989999999999998</v>
      </c>
      <c r="X3571" s="3" t="str">
        <f t="shared" si="558"/>
        <v>Priority 1</v>
      </c>
      <c r="Y3571" s="3" t="str">
        <f t="shared" si="559"/>
        <v>OK</v>
      </c>
    </row>
    <row r="3572" spans="1:25" x14ac:dyDescent="0.25">
      <c r="A3572" s="3" t="str">
        <f>Raw_Data!A3572</f>
        <v>728a8191-97ca-408b-882e-f8f5ec540146</v>
      </c>
      <c r="B3572" s="3">
        <f>Raw_Data!B3572</f>
        <v>28</v>
      </c>
      <c r="C3572" s="3" t="str">
        <f>Raw_Data!C3572</f>
        <v>Female</v>
      </c>
      <c r="D3572" s="3" t="str">
        <f>Raw_Data!D3572</f>
        <v>Premium</v>
      </c>
      <c r="E3572" s="3">
        <f>Raw_Data!E3572</f>
        <v>29.83</v>
      </c>
      <c r="F3572" s="3">
        <f>Raw_Data!F3572</f>
        <v>32</v>
      </c>
      <c r="G3572" s="3" t="str">
        <f>Raw_Data!G3572</f>
        <v>North America</v>
      </c>
      <c r="H3572" s="3" t="str">
        <f>Raw_Data!H3572</f>
        <v>Desktop</v>
      </c>
      <c r="I3572" s="3">
        <f>Raw_Data!I3572</f>
        <v>17.989999999999998</v>
      </c>
      <c r="J3572" s="3">
        <f>Raw_Data!J3572</f>
        <v>0</v>
      </c>
      <c r="K3572" s="3" t="str">
        <f>Raw_Data!K3572</f>
        <v>Crypto</v>
      </c>
      <c r="L3572" s="3">
        <f>Raw_Data!L3572</f>
        <v>4</v>
      </c>
      <c r="M3572" s="3">
        <f>Raw_Data!M3572</f>
        <v>0.9</v>
      </c>
      <c r="N3572" s="3" t="str">
        <f>Raw_Data!N3572</f>
        <v>Drama</v>
      </c>
      <c r="O3572" s="3" t="str">
        <f t="shared" si="550"/>
        <v>25-34</v>
      </c>
      <c r="P3572" s="3" t="str">
        <f t="shared" si="551"/>
        <v>25-49h</v>
      </c>
      <c r="Q3572" s="3" t="str">
        <f t="shared" si="552"/>
        <v>22-45d</v>
      </c>
      <c r="R3572" s="3" t="str">
        <f t="shared" si="553"/>
        <v>Medium</v>
      </c>
      <c r="S3572" s="3" t="str">
        <f t="shared" si="554"/>
        <v>High</v>
      </c>
      <c r="T3572" s="3" t="str">
        <f t="shared" si="555"/>
        <v>Active</v>
      </c>
      <c r="U3572" s="4">
        <f>1/(1+EXP(-(Predictive_Model!$B$5+((B3572-Predictive_Model!$B$20)/Predictive_Model!$C$20)*Predictive_Model!$D$20+((E3572-Predictive_Model!$B$21)/Predictive_Model!$C$21)*Predictive_Model!$D$21+((F3572-Predictive_Model!$B$22)/Predictive_Model!$C$22)*Predictive_Model!$D$22+((I3572-Predictive_Model!$B$23)/Predictive_Model!$C$23)*Predictive_Model!$D$23+((L3572-Predictive_Model!$B$24)/Predictive_Model!$C$24)*Predictive_Model!$D$24+((M3572-Predictive_Model!$B$25)/Predictive_Model!$C$25)*Predictive_Model!$D$25+IF(C3572="Male",Predictive_Model!$D$31,IF(C3572="Other",Predictive_Model!$D$32,0))+IF(D3572="Premium",Predictive_Model!$D$34,IF(D3572="Standard",Predictive_Model!$D$35,0))+IF(G3572="Asia",Predictive_Model!$D$37,IF(G3572="Europe",Predictive_Model!$D$38,IF(G3572="North America",Predictive_Model!$D$39,IF(G3572="Oceania",Predictive_Model!$D$40,IF(G3572="South America",Predictive_Model!$D$41,0)))))+IF(H3572="Laptop",Predictive_Model!$D$43,IF(H3572="Mobile",Predictive_Model!$D$44,IF(H3572="TV",Predictive_Model!$D$45,IF(H3572="Tablet",Predictive_Model!$D$46,0))))+IF(K3572="Crypto",Predictive_Model!$D$48,IF(K3572="Debit Card",Predictive_Model!$D$49,IF(K3572="Gift Card",Predictive_Model!$D$50,IF(K3572="PayPal",Predictive_Model!$D$51,0))))+IF(N3572="Comedy",Predictive_Model!$D$53,IF(N3572="Documentary",Predictive_Model!$D$54,IF(N3572="Drama",Predictive_Model!$D$55,IF(N3572="Horror",Predictive_Model!$D$56,IF(N3572="Romance",Predictive_Model!$D$57,IF(N3572="Sci-Fi",Predictive_Model!$D$58,0)))))))))</f>
        <v>6.9390149100790623E-4</v>
      </c>
      <c r="V3572" s="3" t="str">
        <f t="shared" si="556"/>
        <v>Low</v>
      </c>
      <c r="W3572" s="6">
        <f t="shared" si="557"/>
        <v>1.2483287823232232E-2</v>
      </c>
      <c r="X3572" s="3" t="str">
        <f t="shared" si="558"/>
        <v>Monitor</v>
      </c>
      <c r="Y3572" s="3" t="str">
        <f t="shared" si="559"/>
        <v>OK</v>
      </c>
    </row>
    <row r="3573" spans="1:25" x14ac:dyDescent="0.25">
      <c r="A3573" s="3" t="str">
        <f>Raw_Data!A3573</f>
        <v>10d74e3d-d297-4008-9a90-bd424fd2423e</v>
      </c>
      <c r="B3573" s="3">
        <f>Raw_Data!B3573</f>
        <v>70</v>
      </c>
      <c r="C3573" s="3" t="str">
        <f>Raw_Data!C3573</f>
        <v>Female</v>
      </c>
      <c r="D3573" s="3" t="str">
        <f>Raw_Data!D3573</f>
        <v>Premium</v>
      </c>
      <c r="E3573" s="3">
        <f>Raw_Data!E3573</f>
        <v>7.13</v>
      </c>
      <c r="F3573" s="3">
        <f>Raw_Data!F3573</f>
        <v>29</v>
      </c>
      <c r="G3573" s="3" t="str">
        <f>Raw_Data!G3573</f>
        <v>Africa</v>
      </c>
      <c r="H3573" s="3" t="str">
        <f>Raw_Data!H3573</f>
        <v>Desktop</v>
      </c>
      <c r="I3573" s="3">
        <f>Raw_Data!I3573</f>
        <v>17.989999999999998</v>
      </c>
      <c r="J3573" s="3">
        <f>Raw_Data!J3573</f>
        <v>0</v>
      </c>
      <c r="K3573" s="3" t="str">
        <f>Raw_Data!K3573</f>
        <v>PayPal</v>
      </c>
      <c r="L3573" s="3">
        <f>Raw_Data!L3573</f>
        <v>5</v>
      </c>
      <c r="M3573" s="3">
        <f>Raw_Data!M3573</f>
        <v>0.24</v>
      </c>
      <c r="N3573" s="3" t="str">
        <f>Raw_Data!N3573</f>
        <v>Action</v>
      </c>
      <c r="O3573" s="3" t="str">
        <f t="shared" si="550"/>
        <v>55-70</v>
      </c>
      <c r="P3573" s="3" t="str">
        <f t="shared" si="551"/>
        <v>&lt;10h</v>
      </c>
      <c r="Q3573" s="3" t="str">
        <f t="shared" si="552"/>
        <v>22-45d</v>
      </c>
      <c r="R3573" s="3" t="str">
        <f t="shared" si="553"/>
        <v>Medium</v>
      </c>
      <c r="S3573" s="3" t="str">
        <f t="shared" si="554"/>
        <v>High</v>
      </c>
      <c r="T3573" s="3" t="str">
        <f t="shared" si="555"/>
        <v>Active</v>
      </c>
      <c r="U3573" s="4">
        <f>1/(1+EXP(-(Predictive_Model!$B$5+((B3573-Predictive_Model!$B$20)/Predictive_Model!$C$20)*Predictive_Model!$D$20+((E3573-Predictive_Model!$B$21)/Predictive_Model!$C$21)*Predictive_Model!$D$21+((F3573-Predictive_Model!$B$22)/Predictive_Model!$C$22)*Predictive_Model!$D$22+((I3573-Predictive_Model!$B$23)/Predictive_Model!$C$23)*Predictive_Model!$D$23+((L3573-Predictive_Model!$B$24)/Predictive_Model!$C$24)*Predictive_Model!$D$24+((M3573-Predictive_Model!$B$25)/Predictive_Model!$C$25)*Predictive_Model!$D$25+IF(C3573="Male",Predictive_Model!$D$31,IF(C3573="Other",Predictive_Model!$D$32,0))+IF(D3573="Premium",Predictive_Model!$D$34,IF(D3573="Standard",Predictive_Model!$D$35,0))+IF(G3573="Asia",Predictive_Model!$D$37,IF(G3573="Europe",Predictive_Model!$D$38,IF(G3573="North America",Predictive_Model!$D$39,IF(G3573="Oceania",Predictive_Model!$D$40,IF(G3573="South America",Predictive_Model!$D$41,0)))))+IF(H3573="Laptop",Predictive_Model!$D$43,IF(H3573="Mobile",Predictive_Model!$D$44,IF(H3573="TV",Predictive_Model!$D$45,IF(H3573="Tablet",Predictive_Model!$D$46,0))))+IF(K3573="Crypto",Predictive_Model!$D$48,IF(K3573="Debit Card",Predictive_Model!$D$49,IF(K3573="Gift Card",Predictive_Model!$D$50,IF(K3573="PayPal",Predictive_Model!$D$51,0))))+IF(N3573="Comedy",Predictive_Model!$D$53,IF(N3573="Documentary",Predictive_Model!$D$54,IF(N3573="Drama",Predictive_Model!$D$55,IF(N3573="Horror",Predictive_Model!$D$56,IF(N3573="Romance",Predictive_Model!$D$57,IF(N3573="Sci-Fi",Predictive_Model!$D$58,0)))))))))</f>
        <v>0.41646210878606388</v>
      </c>
      <c r="V3573" s="3" t="str">
        <f t="shared" si="556"/>
        <v>Medium</v>
      </c>
      <c r="W3573" s="6">
        <f t="shared" si="557"/>
        <v>7.4921533370612883</v>
      </c>
      <c r="X3573" s="3" t="str">
        <f t="shared" si="558"/>
        <v>Monitor</v>
      </c>
      <c r="Y3573" s="3" t="str">
        <f t="shared" si="559"/>
        <v>OK</v>
      </c>
    </row>
    <row r="3574" spans="1:25" x14ac:dyDescent="0.25">
      <c r="A3574" s="3" t="str">
        <f>Raw_Data!A3574</f>
        <v>8492a1da-4c16-458f-b27f-7f3127b402bb</v>
      </c>
      <c r="B3574" s="3">
        <f>Raw_Data!B3574</f>
        <v>69</v>
      </c>
      <c r="C3574" s="3" t="str">
        <f>Raw_Data!C3574</f>
        <v>Other</v>
      </c>
      <c r="D3574" s="3" t="str">
        <f>Raw_Data!D3574</f>
        <v>Basic</v>
      </c>
      <c r="E3574" s="3">
        <f>Raw_Data!E3574</f>
        <v>9.77</v>
      </c>
      <c r="F3574" s="3">
        <f>Raw_Data!F3574</f>
        <v>12</v>
      </c>
      <c r="G3574" s="3" t="str">
        <f>Raw_Data!G3574</f>
        <v>Oceania</v>
      </c>
      <c r="H3574" s="3" t="str">
        <f>Raw_Data!H3574</f>
        <v>Desktop</v>
      </c>
      <c r="I3574" s="3">
        <f>Raw_Data!I3574</f>
        <v>8.99</v>
      </c>
      <c r="J3574" s="3">
        <f>Raw_Data!J3574</f>
        <v>0</v>
      </c>
      <c r="K3574" s="3" t="str">
        <f>Raw_Data!K3574</f>
        <v>Credit Card</v>
      </c>
      <c r="L3574" s="3">
        <f>Raw_Data!L3574</f>
        <v>3</v>
      </c>
      <c r="M3574" s="3">
        <f>Raw_Data!M3574</f>
        <v>0.75</v>
      </c>
      <c r="N3574" s="3" t="str">
        <f>Raw_Data!N3574</f>
        <v>Romance</v>
      </c>
      <c r="O3574" s="3" t="str">
        <f t="shared" si="550"/>
        <v>55-70</v>
      </c>
      <c r="P3574" s="3" t="str">
        <f t="shared" si="551"/>
        <v>&lt;10h</v>
      </c>
      <c r="Q3574" s="3" t="str">
        <f t="shared" si="552"/>
        <v>8-21d</v>
      </c>
      <c r="R3574" s="3" t="str">
        <f t="shared" si="553"/>
        <v>Medium</v>
      </c>
      <c r="S3574" s="3" t="str">
        <f t="shared" si="554"/>
        <v>Low</v>
      </c>
      <c r="T3574" s="3" t="str">
        <f t="shared" si="555"/>
        <v>Active</v>
      </c>
      <c r="U3574" s="4">
        <f>1/(1+EXP(-(Predictive_Model!$B$5+((B3574-Predictive_Model!$B$20)/Predictive_Model!$C$20)*Predictive_Model!$D$20+((E3574-Predictive_Model!$B$21)/Predictive_Model!$C$21)*Predictive_Model!$D$21+((F3574-Predictive_Model!$B$22)/Predictive_Model!$C$22)*Predictive_Model!$D$22+((I3574-Predictive_Model!$B$23)/Predictive_Model!$C$23)*Predictive_Model!$D$23+((L3574-Predictive_Model!$B$24)/Predictive_Model!$C$24)*Predictive_Model!$D$24+((M3574-Predictive_Model!$B$25)/Predictive_Model!$C$25)*Predictive_Model!$D$25+IF(C3574="Male",Predictive_Model!$D$31,IF(C3574="Other",Predictive_Model!$D$32,0))+IF(D3574="Premium",Predictive_Model!$D$34,IF(D3574="Standard",Predictive_Model!$D$35,0))+IF(G3574="Asia",Predictive_Model!$D$37,IF(G3574="Europe",Predictive_Model!$D$38,IF(G3574="North America",Predictive_Model!$D$39,IF(G3574="Oceania",Predictive_Model!$D$40,IF(G3574="South America",Predictive_Model!$D$41,0)))))+IF(H3574="Laptop",Predictive_Model!$D$43,IF(H3574="Mobile",Predictive_Model!$D$44,IF(H3574="TV",Predictive_Model!$D$45,IF(H3574="Tablet",Predictive_Model!$D$46,0))))+IF(K3574="Crypto",Predictive_Model!$D$48,IF(K3574="Debit Card",Predictive_Model!$D$49,IF(K3574="Gift Card",Predictive_Model!$D$50,IF(K3574="PayPal",Predictive_Model!$D$51,0))))+IF(N3574="Comedy",Predictive_Model!$D$53,IF(N3574="Documentary",Predictive_Model!$D$54,IF(N3574="Drama",Predictive_Model!$D$55,IF(N3574="Horror",Predictive_Model!$D$56,IF(N3574="Romance",Predictive_Model!$D$57,IF(N3574="Sci-Fi",Predictive_Model!$D$58,0)))))))))</f>
        <v>0.58958332901481569</v>
      </c>
      <c r="V3574" s="3" t="str">
        <f t="shared" si="556"/>
        <v>High</v>
      </c>
      <c r="W3574" s="6">
        <f t="shared" si="557"/>
        <v>5.3003541278431934</v>
      </c>
      <c r="X3574" s="3" t="str">
        <f t="shared" si="558"/>
        <v>Monitor</v>
      </c>
      <c r="Y3574" s="3" t="str">
        <f t="shared" si="559"/>
        <v>OK</v>
      </c>
    </row>
    <row r="3575" spans="1:25" x14ac:dyDescent="0.25">
      <c r="A3575" s="3" t="str">
        <f>Raw_Data!A3575</f>
        <v>ac9e9c4b-a50e-4c0c-9f68-d0a2b3a657f5</v>
      </c>
      <c r="B3575" s="3">
        <f>Raw_Data!B3575</f>
        <v>28</v>
      </c>
      <c r="C3575" s="3" t="str">
        <f>Raw_Data!C3575</f>
        <v>Male</v>
      </c>
      <c r="D3575" s="3" t="str">
        <f>Raw_Data!D3575</f>
        <v>Basic</v>
      </c>
      <c r="E3575" s="3">
        <f>Raw_Data!E3575</f>
        <v>13.44</v>
      </c>
      <c r="F3575" s="3">
        <f>Raw_Data!F3575</f>
        <v>20</v>
      </c>
      <c r="G3575" s="3" t="str">
        <f>Raw_Data!G3575</f>
        <v>Oceania</v>
      </c>
      <c r="H3575" s="3" t="str">
        <f>Raw_Data!H3575</f>
        <v>TV</v>
      </c>
      <c r="I3575" s="3">
        <f>Raw_Data!I3575</f>
        <v>8.99</v>
      </c>
      <c r="J3575" s="3">
        <f>Raw_Data!J3575</f>
        <v>0</v>
      </c>
      <c r="K3575" s="3" t="str">
        <f>Raw_Data!K3575</f>
        <v>Credit Card</v>
      </c>
      <c r="L3575" s="3">
        <f>Raw_Data!L3575</f>
        <v>1</v>
      </c>
      <c r="M3575" s="3">
        <f>Raw_Data!M3575</f>
        <v>0.64</v>
      </c>
      <c r="N3575" s="3" t="str">
        <f>Raw_Data!N3575</f>
        <v>Comedy</v>
      </c>
      <c r="O3575" s="3" t="str">
        <f t="shared" si="550"/>
        <v>25-34</v>
      </c>
      <c r="P3575" s="3" t="str">
        <f t="shared" si="551"/>
        <v>10-24h</v>
      </c>
      <c r="Q3575" s="3" t="str">
        <f t="shared" si="552"/>
        <v>8-21d</v>
      </c>
      <c r="R3575" s="3" t="str">
        <f t="shared" si="553"/>
        <v>Medium</v>
      </c>
      <c r="S3575" s="3" t="str">
        <f t="shared" si="554"/>
        <v>Low</v>
      </c>
      <c r="T3575" s="3" t="str">
        <f t="shared" si="555"/>
        <v>Active</v>
      </c>
      <c r="U3575" s="4">
        <f>1/(1+EXP(-(Predictive_Model!$B$5+((B3575-Predictive_Model!$B$20)/Predictive_Model!$C$20)*Predictive_Model!$D$20+((E3575-Predictive_Model!$B$21)/Predictive_Model!$C$21)*Predictive_Model!$D$21+((F3575-Predictive_Model!$B$22)/Predictive_Model!$C$22)*Predictive_Model!$D$22+((I3575-Predictive_Model!$B$23)/Predictive_Model!$C$23)*Predictive_Model!$D$23+((L3575-Predictive_Model!$B$24)/Predictive_Model!$C$24)*Predictive_Model!$D$24+((M3575-Predictive_Model!$B$25)/Predictive_Model!$C$25)*Predictive_Model!$D$25+IF(C3575="Male",Predictive_Model!$D$31,IF(C3575="Other",Predictive_Model!$D$32,0))+IF(D3575="Premium",Predictive_Model!$D$34,IF(D3575="Standard",Predictive_Model!$D$35,0))+IF(G3575="Asia",Predictive_Model!$D$37,IF(G3575="Europe",Predictive_Model!$D$38,IF(G3575="North America",Predictive_Model!$D$39,IF(G3575="Oceania",Predictive_Model!$D$40,IF(G3575="South America",Predictive_Model!$D$41,0)))))+IF(H3575="Laptop",Predictive_Model!$D$43,IF(H3575="Mobile",Predictive_Model!$D$44,IF(H3575="TV",Predictive_Model!$D$45,IF(H3575="Tablet",Predictive_Model!$D$46,0))))+IF(K3575="Crypto",Predictive_Model!$D$48,IF(K3575="Debit Card",Predictive_Model!$D$49,IF(K3575="Gift Card",Predictive_Model!$D$50,IF(K3575="PayPal",Predictive_Model!$D$51,0))))+IF(N3575="Comedy",Predictive_Model!$D$53,IF(N3575="Documentary",Predictive_Model!$D$54,IF(N3575="Drama",Predictive_Model!$D$55,IF(N3575="Horror",Predictive_Model!$D$56,IF(N3575="Romance",Predictive_Model!$D$57,IF(N3575="Sci-Fi",Predictive_Model!$D$58,0)))))))))</f>
        <v>0.84821684838861822</v>
      </c>
      <c r="V3575" s="3" t="str">
        <f t="shared" si="556"/>
        <v>Critical</v>
      </c>
      <c r="W3575" s="6">
        <f t="shared" si="557"/>
        <v>7.6254694670136782</v>
      </c>
      <c r="X3575" s="3" t="str">
        <f t="shared" si="558"/>
        <v>Priority 2</v>
      </c>
      <c r="Y3575" s="3" t="str">
        <f t="shared" si="559"/>
        <v>OK</v>
      </c>
    </row>
    <row r="3576" spans="1:25" x14ac:dyDescent="0.25">
      <c r="A3576" s="3" t="str">
        <f>Raw_Data!A3576</f>
        <v>ccddfb15-797a-4e9e-b571-4675290b071d</v>
      </c>
      <c r="B3576" s="3">
        <f>Raw_Data!B3576</f>
        <v>42</v>
      </c>
      <c r="C3576" s="3" t="str">
        <f>Raw_Data!C3576</f>
        <v>Female</v>
      </c>
      <c r="D3576" s="3" t="str">
        <f>Raw_Data!D3576</f>
        <v>Standard</v>
      </c>
      <c r="E3576" s="3">
        <f>Raw_Data!E3576</f>
        <v>4.16</v>
      </c>
      <c r="F3576" s="3">
        <f>Raw_Data!F3576</f>
        <v>46</v>
      </c>
      <c r="G3576" s="3" t="str">
        <f>Raw_Data!G3576</f>
        <v>Asia</v>
      </c>
      <c r="H3576" s="3" t="str">
        <f>Raw_Data!H3576</f>
        <v>Laptop</v>
      </c>
      <c r="I3576" s="3">
        <f>Raw_Data!I3576</f>
        <v>13.99</v>
      </c>
      <c r="J3576" s="3">
        <f>Raw_Data!J3576</f>
        <v>1</v>
      </c>
      <c r="K3576" s="3" t="str">
        <f>Raw_Data!K3576</f>
        <v>Debit Card</v>
      </c>
      <c r="L3576" s="3">
        <f>Raw_Data!L3576</f>
        <v>5</v>
      </c>
      <c r="M3576" s="3">
        <f>Raw_Data!M3576</f>
        <v>0.09</v>
      </c>
      <c r="N3576" s="3" t="str">
        <f>Raw_Data!N3576</f>
        <v>Horror</v>
      </c>
      <c r="O3576" s="3" t="str">
        <f t="shared" si="550"/>
        <v>35-44</v>
      </c>
      <c r="P3576" s="3" t="str">
        <f t="shared" si="551"/>
        <v>&lt;10h</v>
      </c>
      <c r="Q3576" s="3" t="str">
        <f t="shared" si="552"/>
        <v>46-60d</v>
      </c>
      <c r="R3576" s="3" t="str">
        <f t="shared" si="553"/>
        <v>Low</v>
      </c>
      <c r="S3576" s="3" t="str">
        <f t="shared" si="554"/>
        <v>Mid</v>
      </c>
      <c r="T3576" s="3" t="str">
        <f t="shared" si="555"/>
        <v>Churned</v>
      </c>
      <c r="U3576" s="4">
        <f>1/(1+EXP(-(Predictive_Model!$B$5+((B3576-Predictive_Model!$B$20)/Predictive_Model!$C$20)*Predictive_Model!$D$20+((E3576-Predictive_Model!$B$21)/Predictive_Model!$C$21)*Predictive_Model!$D$21+((F3576-Predictive_Model!$B$22)/Predictive_Model!$C$22)*Predictive_Model!$D$22+((I3576-Predictive_Model!$B$23)/Predictive_Model!$C$23)*Predictive_Model!$D$23+((L3576-Predictive_Model!$B$24)/Predictive_Model!$C$24)*Predictive_Model!$D$24+((M3576-Predictive_Model!$B$25)/Predictive_Model!$C$25)*Predictive_Model!$D$25+IF(C3576="Male",Predictive_Model!$D$31,IF(C3576="Other",Predictive_Model!$D$32,0))+IF(D3576="Premium",Predictive_Model!$D$34,IF(D3576="Standard",Predictive_Model!$D$35,0))+IF(G3576="Asia",Predictive_Model!$D$37,IF(G3576="Europe",Predictive_Model!$D$38,IF(G3576="North America",Predictive_Model!$D$39,IF(G3576="Oceania",Predictive_Model!$D$40,IF(G3576="South America",Predictive_Model!$D$41,0)))))+IF(H3576="Laptop",Predictive_Model!$D$43,IF(H3576="Mobile",Predictive_Model!$D$44,IF(H3576="TV",Predictive_Model!$D$45,IF(H3576="Tablet",Predictive_Model!$D$46,0))))+IF(K3576="Crypto",Predictive_Model!$D$48,IF(K3576="Debit Card",Predictive_Model!$D$49,IF(K3576="Gift Card",Predictive_Model!$D$50,IF(K3576="PayPal",Predictive_Model!$D$51,0))))+IF(N3576="Comedy",Predictive_Model!$D$53,IF(N3576="Documentary",Predictive_Model!$D$54,IF(N3576="Drama",Predictive_Model!$D$55,IF(N3576="Horror",Predictive_Model!$D$56,IF(N3576="Romance",Predictive_Model!$D$57,IF(N3576="Sci-Fi",Predictive_Model!$D$58,0)))))))))</f>
        <v>0.99052608674983922</v>
      </c>
      <c r="V3576" s="3" t="str">
        <f t="shared" si="556"/>
        <v>Critical</v>
      </c>
      <c r="W3576" s="6">
        <f t="shared" si="557"/>
        <v>13.99</v>
      </c>
      <c r="X3576" s="3" t="str">
        <f t="shared" si="558"/>
        <v>Priority 2</v>
      </c>
      <c r="Y3576" s="3" t="str">
        <f t="shared" si="559"/>
        <v>OK</v>
      </c>
    </row>
    <row r="3577" spans="1:25" x14ac:dyDescent="0.25">
      <c r="A3577" s="3" t="str">
        <f>Raw_Data!A3577</f>
        <v>414f08d4-5a4c-4113-b152-09813060f9a4</v>
      </c>
      <c r="B3577" s="3">
        <f>Raw_Data!B3577</f>
        <v>27</v>
      </c>
      <c r="C3577" s="3" t="str">
        <f>Raw_Data!C3577</f>
        <v>Male</v>
      </c>
      <c r="D3577" s="3" t="str">
        <f>Raw_Data!D3577</f>
        <v>Basic</v>
      </c>
      <c r="E3577" s="3">
        <f>Raw_Data!E3577</f>
        <v>0.4</v>
      </c>
      <c r="F3577" s="3">
        <f>Raw_Data!F3577</f>
        <v>9</v>
      </c>
      <c r="G3577" s="3" t="str">
        <f>Raw_Data!G3577</f>
        <v>Oceania</v>
      </c>
      <c r="H3577" s="3" t="str">
        <f>Raw_Data!H3577</f>
        <v>Tablet</v>
      </c>
      <c r="I3577" s="3">
        <f>Raw_Data!I3577</f>
        <v>8.99</v>
      </c>
      <c r="J3577" s="3">
        <f>Raw_Data!J3577</f>
        <v>1</v>
      </c>
      <c r="K3577" s="3" t="str">
        <f>Raw_Data!K3577</f>
        <v>Debit Card</v>
      </c>
      <c r="L3577" s="3">
        <f>Raw_Data!L3577</f>
        <v>5</v>
      </c>
      <c r="M3577" s="3">
        <f>Raw_Data!M3577</f>
        <v>0.04</v>
      </c>
      <c r="N3577" s="3" t="str">
        <f>Raw_Data!N3577</f>
        <v>Action</v>
      </c>
      <c r="O3577" s="3" t="str">
        <f t="shared" si="550"/>
        <v>25-34</v>
      </c>
      <c r="P3577" s="3" t="str">
        <f t="shared" si="551"/>
        <v>&lt;10h</v>
      </c>
      <c r="Q3577" s="3" t="str">
        <f t="shared" si="552"/>
        <v>8-21d</v>
      </c>
      <c r="R3577" s="3" t="str">
        <f t="shared" si="553"/>
        <v>Medium</v>
      </c>
      <c r="S3577" s="3" t="str">
        <f t="shared" si="554"/>
        <v>Low</v>
      </c>
      <c r="T3577" s="3" t="str">
        <f t="shared" si="555"/>
        <v>Churned</v>
      </c>
      <c r="U3577" s="4">
        <f>1/(1+EXP(-(Predictive_Model!$B$5+((B3577-Predictive_Model!$B$20)/Predictive_Model!$C$20)*Predictive_Model!$D$20+((E3577-Predictive_Model!$B$21)/Predictive_Model!$C$21)*Predictive_Model!$D$21+((F3577-Predictive_Model!$B$22)/Predictive_Model!$C$22)*Predictive_Model!$D$22+((I3577-Predictive_Model!$B$23)/Predictive_Model!$C$23)*Predictive_Model!$D$23+((L3577-Predictive_Model!$B$24)/Predictive_Model!$C$24)*Predictive_Model!$D$24+((M3577-Predictive_Model!$B$25)/Predictive_Model!$C$25)*Predictive_Model!$D$25+IF(C3577="Male",Predictive_Model!$D$31,IF(C3577="Other",Predictive_Model!$D$32,0))+IF(D3577="Premium",Predictive_Model!$D$34,IF(D3577="Standard",Predictive_Model!$D$35,0))+IF(G3577="Asia",Predictive_Model!$D$37,IF(G3577="Europe",Predictive_Model!$D$38,IF(G3577="North America",Predictive_Model!$D$39,IF(G3577="Oceania",Predictive_Model!$D$40,IF(G3577="South America",Predictive_Model!$D$41,0)))))+IF(H3577="Laptop",Predictive_Model!$D$43,IF(H3577="Mobile",Predictive_Model!$D$44,IF(H3577="TV",Predictive_Model!$D$45,IF(H3577="Tablet",Predictive_Model!$D$46,0))))+IF(K3577="Crypto",Predictive_Model!$D$48,IF(K3577="Debit Card",Predictive_Model!$D$49,IF(K3577="Gift Card",Predictive_Model!$D$50,IF(K3577="PayPal",Predictive_Model!$D$51,0))))+IF(N3577="Comedy",Predictive_Model!$D$53,IF(N3577="Documentary",Predictive_Model!$D$54,IF(N3577="Drama",Predictive_Model!$D$55,IF(N3577="Horror",Predictive_Model!$D$56,IF(N3577="Romance",Predictive_Model!$D$57,IF(N3577="Sci-Fi",Predictive_Model!$D$58,0)))))))))</f>
        <v>0.97743820379018453</v>
      </c>
      <c r="V3577" s="3" t="str">
        <f t="shared" si="556"/>
        <v>Critical</v>
      </c>
      <c r="W3577" s="6">
        <f t="shared" si="557"/>
        <v>8.99</v>
      </c>
      <c r="X3577" s="3" t="str">
        <f t="shared" si="558"/>
        <v>Priority 2</v>
      </c>
      <c r="Y3577" s="3" t="str">
        <f t="shared" si="559"/>
        <v>OK</v>
      </c>
    </row>
    <row r="3578" spans="1:25" x14ac:dyDescent="0.25">
      <c r="A3578" s="3" t="str">
        <f>Raw_Data!A3578</f>
        <v>16bb271f-9990-42ef-a49e-5563fb1d11b9</v>
      </c>
      <c r="B3578" s="3">
        <f>Raw_Data!B3578</f>
        <v>30</v>
      </c>
      <c r="C3578" s="3" t="str">
        <f>Raw_Data!C3578</f>
        <v>Male</v>
      </c>
      <c r="D3578" s="3" t="str">
        <f>Raw_Data!D3578</f>
        <v>Basic</v>
      </c>
      <c r="E3578" s="3">
        <f>Raw_Data!E3578</f>
        <v>0.39</v>
      </c>
      <c r="F3578" s="3">
        <f>Raw_Data!F3578</f>
        <v>4</v>
      </c>
      <c r="G3578" s="3" t="str">
        <f>Raw_Data!G3578</f>
        <v>Africa</v>
      </c>
      <c r="H3578" s="3" t="str">
        <f>Raw_Data!H3578</f>
        <v>Mobile</v>
      </c>
      <c r="I3578" s="3">
        <f>Raw_Data!I3578</f>
        <v>8.99</v>
      </c>
      <c r="J3578" s="3">
        <f>Raw_Data!J3578</f>
        <v>1</v>
      </c>
      <c r="K3578" s="3" t="str">
        <f>Raw_Data!K3578</f>
        <v>Credit Card</v>
      </c>
      <c r="L3578" s="3">
        <f>Raw_Data!L3578</f>
        <v>2</v>
      </c>
      <c r="M3578" s="3">
        <f>Raw_Data!M3578</f>
        <v>0.08</v>
      </c>
      <c r="N3578" s="3" t="str">
        <f>Raw_Data!N3578</f>
        <v>Comedy</v>
      </c>
      <c r="O3578" s="3" t="str">
        <f t="shared" si="550"/>
        <v>25-34</v>
      </c>
      <c r="P3578" s="3" t="str">
        <f t="shared" si="551"/>
        <v>&lt;10h</v>
      </c>
      <c r="Q3578" s="3" t="str">
        <f t="shared" si="552"/>
        <v>0-7d</v>
      </c>
      <c r="R3578" s="3" t="str">
        <f t="shared" si="553"/>
        <v>Medium</v>
      </c>
      <c r="S3578" s="3" t="str">
        <f t="shared" si="554"/>
        <v>Low</v>
      </c>
      <c r="T3578" s="3" t="str">
        <f t="shared" si="555"/>
        <v>Churned</v>
      </c>
      <c r="U3578" s="4">
        <f>1/(1+EXP(-(Predictive_Model!$B$5+((B3578-Predictive_Model!$B$20)/Predictive_Model!$C$20)*Predictive_Model!$D$20+((E3578-Predictive_Model!$B$21)/Predictive_Model!$C$21)*Predictive_Model!$D$21+((F3578-Predictive_Model!$B$22)/Predictive_Model!$C$22)*Predictive_Model!$D$22+((I3578-Predictive_Model!$B$23)/Predictive_Model!$C$23)*Predictive_Model!$D$23+((L3578-Predictive_Model!$B$24)/Predictive_Model!$C$24)*Predictive_Model!$D$24+((M3578-Predictive_Model!$B$25)/Predictive_Model!$C$25)*Predictive_Model!$D$25+IF(C3578="Male",Predictive_Model!$D$31,IF(C3578="Other",Predictive_Model!$D$32,0))+IF(D3578="Premium",Predictive_Model!$D$34,IF(D3578="Standard",Predictive_Model!$D$35,0))+IF(G3578="Asia",Predictive_Model!$D$37,IF(G3578="Europe",Predictive_Model!$D$38,IF(G3578="North America",Predictive_Model!$D$39,IF(G3578="Oceania",Predictive_Model!$D$40,IF(G3578="South America",Predictive_Model!$D$41,0)))))+IF(H3578="Laptop",Predictive_Model!$D$43,IF(H3578="Mobile",Predictive_Model!$D$44,IF(H3578="TV",Predictive_Model!$D$45,IF(H3578="Tablet",Predictive_Model!$D$46,0))))+IF(K3578="Crypto",Predictive_Model!$D$48,IF(K3578="Debit Card",Predictive_Model!$D$49,IF(K3578="Gift Card",Predictive_Model!$D$50,IF(K3578="PayPal",Predictive_Model!$D$51,0))))+IF(N3578="Comedy",Predictive_Model!$D$53,IF(N3578="Documentary",Predictive_Model!$D$54,IF(N3578="Drama",Predictive_Model!$D$55,IF(N3578="Horror",Predictive_Model!$D$56,IF(N3578="Romance",Predictive_Model!$D$57,IF(N3578="Sci-Fi",Predictive_Model!$D$58,0)))))))))</f>
        <v>0.99632888579571321</v>
      </c>
      <c r="V3578" s="3" t="str">
        <f t="shared" si="556"/>
        <v>Critical</v>
      </c>
      <c r="W3578" s="6">
        <f t="shared" si="557"/>
        <v>8.99</v>
      </c>
      <c r="X3578" s="3" t="str">
        <f t="shared" si="558"/>
        <v>Priority 2</v>
      </c>
      <c r="Y3578" s="3" t="str">
        <f t="shared" si="559"/>
        <v>OK</v>
      </c>
    </row>
    <row r="3579" spans="1:25" x14ac:dyDescent="0.25">
      <c r="A3579" s="3" t="str">
        <f>Raw_Data!A3579</f>
        <v>724493ea-fdfc-4cb1-914c-4f157f8803a8</v>
      </c>
      <c r="B3579" s="3">
        <f>Raw_Data!B3579</f>
        <v>41</v>
      </c>
      <c r="C3579" s="3" t="str">
        <f>Raw_Data!C3579</f>
        <v>Other</v>
      </c>
      <c r="D3579" s="3" t="str">
        <f>Raw_Data!D3579</f>
        <v>Basic</v>
      </c>
      <c r="E3579" s="3">
        <f>Raw_Data!E3579</f>
        <v>1.06</v>
      </c>
      <c r="F3579" s="3">
        <f>Raw_Data!F3579</f>
        <v>30</v>
      </c>
      <c r="G3579" s="3" t="str">
        <f>Raw_Data!G3579</f>
        <v>Asia</v>
      </c>
      <c r="H3579" s="3" t="str">
        <f>Raw_Data!H3579</f>
        <v>Tablet</v>
      </c>
      <c r="I3579" s="3">
        <f>Raw_Data!I3579</f>
        <v>8.99</v>
      </c>
      <c r="J3579" s="3">
        <f>Raw_Data!J3579</f>
        <v>1</v>
      </c>
      <c r="K3579" s="3" t="str">
        <f>Raw_Data!K3579</f>
        <v>Debit Card</v>
      </c>
      <c r="L3579" s="3">
        <f>Raw_Data!L3579</f>
        <v>4</v>
      </c>
      <c r="M3579" s="3">
        <f>Raw_Data!M3579</f>
        <v>0.03</v>
      </c>
      <c r="N3579" s="3" t="str">
        <f>Raw_Data!N3579</f>
        <v>Horror</v>
      </c>
      <c r="O3579" s="3" t="str">
        <f t="shared" si="550"/>
        <v>35-44</v>
      </c>
      <c r="P3579" s="3" t="str">
        <f t="shared" si="551"/>
        <v>&lt;10h</v>
      </c>
      <c r="Q3579" s="3" t="str">
        <f t="shared" si="552"/>
        <v>22-45d</v>
      </c>
      <c r="R3579" s="3" t="str">
        <f t="shared" si="553"/>
        <v>Medium</v>
      </c>
      <c r="S3579" s="3" t="str">
        <f t="shared" si="554"/>
        <v>Low</v>
      </c>
      <c r="T3579" s="3" t="str">
        <f t="shared" si="555"/>
        <v>Churned</v>
      </c>
      <c r="U3579" s="4">
        <f>1/(1+EXP(-(Predictive_Model!$B$5+((B3579-Predictive_Model!$B$20)/Predictive_Model!$C$20)*Predictive_Model!$D$20+((E3579-Predictive_Model!$B$21)/Predictive_Model!$C$21)*Predictive_Model!$D$21+((F3579-Predictive_Model!$B$22)/Predictive_Model!$C$22)*Predictive_Model!$D$22+((I3579-Predictive_Model!$B$23)/Predictive_Model!$C$23)*Predictive_Model!$D$23+((L3579-Predictive_Model!$B$24)/Predictive_Model!$C$24)*Predictive_Model!$D$24+((M3579-Predictive_Model!$B$25)/Predictive_Model!$C$25)*Predictive_Model!$D$25+IF(C3579="Male",Predictive_Model!$D$31,IF(C3579="Other",Predictive_Model!$D$32,0))+IF(D3579="Premium",Predictive_Model!$D$34,IF(D3579="Standard",Predictive_Model!$D$35,0))+IF(G3579="Asia",Predictive_Model!$D$37,IF(G3579="Europe",Predictive_Model!$D$38,IF(G3579="North America",Predictive_Model!$D$39,IF(G3579="Oceania",Predictive_Model!$D$40,IF(G3579="South America",Predictive_Model!$D$41,0)))))+IF(H3579="Laptop",Predictive_Model!$D$43,IF(H3579="Mobile",Predictive_Model!$D$44,IF(H3579="TV",Predictive_Model!$D$45,IF(H3579="Tablet",Predictive_Model!$D$46,0))))+IF(K3579="Crypto",Predictive_Model!$D$48,IF(K3579="Debit Card",Predictive_Model!$D$49,IF(K3579="Gift Card",Predictive_Model!$D$50,IF(K3579="PayPal",Predictive_Model!$D$51,0))))+IF(N3579="Comedy",Predictive_Model!$D$53,IF(N3579="Documentary",Predictive_Model!$D$54,IF(N3579="Drama",Predictive_Model!$D$55,IF(N3579="Horror",Predictive_Model!$D$56,IF(N3579="Romance",Predictive_Model!$D$57,IF(N3579="Sci-Fi",Predictive_Model!$D$58,0)))))))))</f>
        <v>0.99896839900513401</v>
      </c>
      <c r="V3579" s="3" t="str">
        <f t="shared" si="556"/>
        <v>Critical</v>
      </c>
      <c r="W3579" s="6">
        <f t="shared" si="557"/>
        <v>8.99</v>
      </c>
      <c r="X3579" s="3" t="str">
        <f t="shared" si="558"/>
        <v>Priority 2</v>
      </c>
      <c r="Y3579" s="3" t="str">
        <f t="shared" si="559"/>
        <v>OK</v>
      </c>
    </row>
    <row r="3580" spans="1:25" x14ac:dyDescent="0.25">
      <c r="A3580" s="3" t="str">
        <f>Raw_Data!A3580</f>
        <v>525028b4-ea2d-463f-892f-86a839621ee9</v>
      </c>
      <c r="B3580" s="3">
        <f>Raw_Data!B3580</f>
        <v>27</v>
      </c>
      <c r="C3580" s="3" t="str">
        <f>Raw_Data!C3580</f>
        <v>Male</v>
      </c>
      <c r="D3580" s="3" t="str">
        <f>Raw_Data!D3580</f>
        <v>Basic</v>
      </c>
      <c r="E3580" s="3">
        <f>Raw_Data!E3580</f>
        <v>26.34</v>
      </c>
      <c r="F3580" s="3">
        <f>Raw_Data!F3580</f>
        <v>18</v>
      </c>
      <c r="G3580" s="3" t="str">
        <f>Raw_Data!G3580</f>
        <v>North America</v>
      </c>
      <c r="H3580" s="3" t="str">
        <f>Raw_Data!H3580</f>
        <v>Desktop</v>
      </c>
      <c r="I3580" s="3">
        <f>Raw_Data!I3580</f>
        <v>8.99</v>
      </c>
      <c r="J3580" s="3">
        <f>Raw_Data!J3580</f>
        <v>0</v>
      </c>
      <c r="K3580" s="3" t="str">
        <f>Raw_Data!K3580</f>
        <v>Gift Card</v>
      </c>
      <c r="L3580" s="3">
        <f>Raw_Data!L3580</f>
        <v>2</v>
      </c>
      <c r="M3580" s="3">
        <f>Raw_Data!M3580</f>
        <v>1.39</v>
      </c>
      <c r="N3580" s="3" t="str">
        <f>Raw_Data!N3580</f>
        <v>Romance</v>
      </c>
      <c r="O3580" s="3" t="str">
        <f t="shared" si="550"/>
        <v>25-34</v>
      </c>
      <c r="P3580" s="3" t="str">
        <f t="shared" si="551"/>
        <v>25-49h</v>
      </c>
      <c r="Q3580" s="3" t="str">
        <f t="shared" si="552"/>
        <v>8-21d</v>
      </c>
      <c r="R3580" s="3" t="str">
        <f t="shared" si="553"/>
        <v>High</v>
      </c>
      <c r="S3580" s="3" t="str">
        <f t="shared" si="554"/>
        <v>Low</v>
      </c>
      <c r="T3580" s="3" t="str">
        <f t="shared" si="555"/>
        <v>Active</v>
      </c>
      <c r="U3580" s="4">
        <f>1/(1+EXP(-(Predictive_Model!$B$5+((B3580-Predictive_Model!$B$20)/Predictive_Model!$C$20)*Predictive_Model!$D$20+((E3580-Predictive_Model!$B$21)/Predictive_Model!$C$21)*Predictive_Model!$D$21+((F3580-Predictive_Model!$B$22)/Predictive_Model!$C$22)*Predictive_Model!$D$22+((I3580-Predictive_Model!$B$23)/Predictive_Model!$C$23)*Predictive_Model!$D$23+((L3580-Predictive_Model!$B$24)/Predictive_Model!$C$24)*Predictive_Model!$D$24+((M3580-Predictive_Model!$B$25)/Predictive_Model!$C$25)*Predictive_Model!$D$25+IF(C3580="Male",Predictive_Model!$D$31,IF(C3580="Other",Predictive_Model!$D$32,0))+IF(D3580="Premium",Predictive_Model!$D$34,IF(D3580="Standard",Predictive_Model!$D$35,0))+IF(G3580="Asia",Predictive_Model!$D$37,IF(G3580="Europe",Predictive_Model!$D$38,IF(G3580="North America",Predictive_Model!$D$39,IF(G3580="Oceania",Predictive_Model!$D$40,IF(G3580="South America",Predictive_Model!$D$41,0)))))+IF(H3580="Laptop",Predictive_Model!$D$43,IF(H3580="Mobile",Predictive_Model!$D$44,IF(H3580="TV",Predictive_Model!$D$45,IF(H3580="Tablet",Predictive_Model!$D$46,0))))+IF(K3580="Crypto",Predictive_Model!$D$48,IF(K3580="Debit Card",Predictive_Model!$D$49,IF(K3580="Gift Card",Predictive_Model!$D$50,IF(K3580="PayPal",Predictive_Model!$D$51,0))))+IF(N3580="Comedy",Predictive_Model!$D$53,IF(N3580="Documentary",Predictive_Model!$D$54,IF(N3580="Drama",Predictive_Model!$D$55,IF(N3580="Horror",Predictive_Model!$D$56,IF(N3580="Romance",Predictive_Model!$D$57,IF(N3580="Sci-Fi",Predictive_Model!$D$58,0)))))))))</f>
        <v>1.6207370291679062E-2</v>
      </c>
      <c r="V3580" s="3" t="str">
        <f t="shared" si="556"/>
        <v>Low</v>
      </c>
      <c r="W3580" s="6">
        <f t="shared" si="557"/>
        <v>0.14570425892219477</v>
      </c>
      <c r="X3580" s="3" t="str">
        <f t="shared" si="558"/>
        <v>Monitor</v>
      </c>
      <c r="Y3580" s="3" t="str">
        <f t="shared" si="559"/>
        <v>OK</v>
      </c>
    </row>
    <row r="3581" spans="1:25" x14ac:dyDescent="0.25">
      <c r="A3581" s="3" t="str">
        <f>Raw_Data!A3581</f>
        <v>ea3decc3-11cf-464e-8b9b-91e394e97d41</v>
      </c>
      <c r="B3581" s="3">
        <f>Raw_Data!B3581</f>
        <v>57</v>
      </c>
      <c r="C3581" s="3" t="str">
        <f>Raw_Data!C3581</f>
        <v>Female</v>
      </c>
      <c r="D3581" s="3" t="str">
        <f>Raw_Data!D3581</f>
        <v>Basic</v>
      </c>
      <c r="E3581" s="3">
        <f>Raw_Data!E3581</f>
        <v>7.46</v>
      </c>
      <c r="F3581" s="3">
        <f>Raw_Data!F3581</f>
        <v>10</v>
      </c>
      <c r="G3581" s="3" t="str">
        <f>Raw_Data!G3581</f>
        <v>Asia</v>
      </c>
      <c r="H3581" s="3" t="str">
        <f>Raw_Data!H3581</f>
        <v>Desktop</v>
      </c>
      <c r="I3581" s="3">
        <f>Raw_Data!I3581</f>
        <v>8.99</v>
      </c>
      <c r="J3581" s="3">
        <f>Raw_Data!J3581</f>
        <v>0</v>
      </c>
      <c r="K3581" s="3" t="str">
        <f>Raw_Data!K3581</f>
        <v>Debit Card</v>
      </c>
      <c r="L3581" s="3">
        <f>Raw_Data!L3581</f>
        <v>1</v>
      </c>
      <c r="M3581" s="3">
        <f>Raw_Data!M3581</f>
        <v>0.68</v>
      </c>
      <c r="N3581" s="3" t="str">
        <f>Raw_Data!N3581</f>
        <v>Comedy</v>
      </c>
      <c r="O3581" s="3" t="str">
        <f t="shared" si="550"/>
        <v>55-70</v>
      </c>
      <c r="P3581" s="3" t="str">
        <f t="shared" si="551"/>
        <v>&lt;10h</v>
      </c>
      <c r="Q3581" s="3" t="str">
        <f t="shared" si="552"/>
        <v>8-21d</v>
      </c>
      <c r="R3581" s="3" t="str">
        <f t="shared" si="553"/>
        <v>Medium</v>
      </c>
      <c r="S3581" s="3" t="str">
        <f t="shared" si="554"/>
        <v>Low</v>
      </c>
      <c r="T3581" s="3" t="str">
        <f t="shared" si="555"/>
        <v>Active</v>
      </c>
      <c r="U3581" s="4">
        <f>1/(1+EXP(-(Predictive_Model!$B$5+((B3581-Predictive_Model!$B$20)/Predictive_Model!$C$20)*Predictive_Model!$D$20+((E3581-Predictive_Model!$B$21)/Predictive_Model!$C$21)*Predictive_Model!$D$21+((F3581-Predictive_Model!$B$22)/Predictive_Model!$C$22)*Predictive_Model!$D$22+((I3581-Predictive_Model!$B$23)/Predictive_Model!$C$23)*Predictive_Model!$D$23+((L3581-Predictive_Model!$B$24)/Predictive_Model!$C$24)*Predictive_Model!$D$24+((M3581-Predictive_Model!$B$25)/Predictive_Model!$C$25)*Predictive_Model!$D$25+IF(C3581="Male",Predictive_Model!$D$31,IF(C3581="Other",Predictive_Model!$D$32,0))+IF(D3581="Premium",Predictive_Model!$D$34,IF(D3581="Standard",Predictive_Model!$D$35,0))+IF(G3581="Asia",Predictive_Model!$D$37,IF(G3581="Europe",Predictive_Model!$D$38,IF(G3581="North America",Predictive_Model!$D$39,IF(G3581="Oceania",Predictive_Model!$D$40,IF(G3581="South America",Predictive_Model!$D$41,0)))))+IF(H3581="Laptop",Predictive_Model!$D$43,IF(H3581="Mobile",Predictive_Model!$D$44,IF(H3581="TV",Predictive_Model!$D$45,IF(H3581="Tablet",Predictive_Model!$D$46,0))))+IF(K3581="Crypto",Predictive_Model!$D$48,IF(K3581="Debit Card",Predictive_Model!$D$49,IF(K3581="Gift Card",Predictive_Model!$D$50,IF(K3581="PayPal",Predictive_Model!$D$51,0))))+IF(N3581="Comedy",Predictive_Model!$D$53,IF(N3581="Documentary",Predictive_Model!$D$54,IF(N3581="Drama",Predictive_Model!$D$55,IF(N3581="Horror",Predictive_Model!$D$56,IF(N3581="Romance",Predictive_Model!$D$57,IF(N3581="Sci-Fi",Predictive_Model!$D$58,0)))))))))</f>
        <v>0.88798294862512461</v>
      </c>
      <c r="V3581" s="3" t="str">
        <f t="shared" si="556"/>
        <v>Critical</v>
      </c>
      <c r="W3581" s="6">
        <f t="shared" si="557"/>
        <v>7.9829667081398705</v>
      </c>
      <c r="X3581" s="3" t="str">
        <f t="shared" si="558"/>
        <v>Priority 2</v>
      </c>
      <c r="Y3581" s="3" t="str">
        <f t="shared" si="559"/>
        <v>OK</v>
      </c>
    </row>
    <row r="3582" spans="1:25" x14ac:dyDescent="0.25">
      <c r="A3582" s="3" t="str">
        <f>Raw_Data!A3582</f>
        <v>ad8bfdb0-341b-4c9c-8e83-d96aed9203e5</v>
      </c>
      <c r="B3582" s="3">
        <f>Raw_Data!B3582</f>
        <v>69</v>
      </c>
      <c r="C3582" s="3" t="str">
        <f>Raw_Data!C3582</f>
        <v>Male</v>
      </c>
      <c r="D3582" s="3" t="str">
        <f>Raw_Data!D3582</f>
        <v>Basic</v>
      </c>
      <c r="E3582" s="3">
        <f>Raw_Data!E3582</f>
        <v>24.18</v>
      </c>
      <c r="F3582" s="3">
        <f>Raw_Data!F3582</f>
        <v>56</v>
      </c>
      <c r="G3582" s="3" t="str">
        <f>Raw_Data!G3582</f>
        <v>Europe</v>
      </c>
      <c r="H3582" s="3" t="str">
        <f>Raw_Data!H3582</f>
        <v>Laptop</v>
      </c>
      <c r="I3582" s="3">
        <f>Raw_Data!I3582</f>
        <v>8.99</v>
      </c>
      <c r="J3582" s="3">
        <f>Raw_Data!J3582</f>
        <v>1</v>
      </c>
      <c r="K3582" s="3" t="str">
        <f>Raw_Data!K3582</f>
        <v>Gift Card</v>
      </c>
      <c r="L3582" s="3">
        <f>Raw_Data!L3582</f>
        <v>2</v>
      </c>
      <c r="M3582" s="3">
        <f>Raw_Data!M3582</f>
        <v>0.42</v>
      </c>
      <c r="N3582" s="3" t="str">
        <f>Raw_Data!N3582</f>
        <v>Romance</v>
      </c>
      <c r="O3582" s="3" t="str">
        <f t="shared" si="550"/>
        <v>55-70</v>
      </c>
      <c r="P3582" s="3" t="str">
        <f t="shared" si="551"/>
        <v>10-24h</v>
      </c>
      <c r="Q3582" s="3" t="str">
        <f t="shared" si="552"/>
        <v>46-60d</v>
      </c>
      <c r="R3582" s="3" t="str">
        <f t="shared" si="553"/>
        <v>Medium</v>
      </c>
      <c r="S3582" s="3" t="str">
        <f t="shared" si="554"/>
        <v>Low</v>
      </c>
      <c r="T3582" s="3" t="str">
        <f t="shared" si="555"/>
        <v>Churned</v>
      </c>
      <c r="U3582" s="4">
        <f>1/(1+EXP(-(Predictive_Model!$B$5+((B3582-Predictive_Model!$B$20)/Predictive_Model!$C$20)*Predictive_Model!$D$20+((E3582-Predictive_Model!$B$21)/Predictive_Model!$C$21)*Predictive_Model!$D$21+((F3582-Predictive_Model!$B$22)/Predictive_Model!$C$22)*Predictive_Model!$D$22+((I3582-Predictive_Model!$B$23)/Predictive_Model!$C$23)*Predictive_Model!$D$23+((L3582-Predictive_Model!$B$24)/Predictive_Model!$C$24)*Predictive_Model!$D$24+((M3582-Predictive_Model!$B$25)/Predictive_Model!$C$25)*Predictive_Model!$D$25+IF(C3582="Male",Predictive_Model!$D$31,IF(C3582="Other",Predictive_Model!$D$32,0))+IF(D3582="Premium",Predictive_Model!$D$34,IF(D3582="Standard",Predictive_Model!$D$35,0))+IF(G3582="Asia",Predictive_Model!$D$37,IF(G3582="Europe",Predictive_Model!$D$38,IF(G3582="North America",Predictive_Model!$D$39,IF(G3582="Oceania",Predictive_Model!$D$40,IF(G3582="South America",Predictive_Model!$D$41,0)))))+IF(H3582="Laptop",Predictive_Model!$D$43,IF(H3582="Mobile",Predictive_Model!$D$44,IF(H3582="TV",Predictive_Model!$D$45,IF(H3582="Tablet",Predictive_Model!$D$46,0))))+IF(K3582="Crypto",Predictive_Model!$D$48,IF(K3582="Debit Card",Predictive_Model!$D$49,IF(K3582="Gift Card",Predictive_Model!$D$50,IF(K3582="PayPal",Predictive_Model!$D$51,0))))+IF(N3582="Comedy",Predictive_Model!$D$53,IF(N3582="Documentary",Predictive_Model!$D$54,IF(N3582="Drama",Predictive_Model!$D$55,IF(N3582="Horror",Predictive_Model!$D$56,IF(N3582="Romance",Predictive_Model!$D$57,IF(N3582="Sci-Fi",Predictive_Model!$D$58,0)))))))))</f>
        <v>0.96110398764758154</v>
      </c>
      <c r="V3582" s="3" t="str">
        <f t="shared" si="556"/>
        <v>Critical</v>
      </c>
      <c r="W3582" s="6">
        <f t="shared" si="557"/>
        <v>8.99</v>
      </c>
      <c r="X3582" s="3" t="str">
        <f t="shared" si="558"/>
        <v>Priority 2</v>
      </c>
      <c r="Y3582" s="3" t="str">
        <f t="shared" si="559"/>
        <v>OK</v>
      </c>
    </row>
    <row r="3583" spans="1:25" x14ac:dyDescent="0.25">
      <c r="A3583" s="3" t="str">
        <f>Raw_Data!A3583</f>
        <v>b146adf9-cdfd-48d7-bc1c-0748cca548b2</v>
      </c>
      <c r="B3583" s="3">
        <f>Raw_Data!B3583</f>
        <v>38</v>
      </c>
      <c r="C3583" s="3" t="str">
        <f>Raw_Data!C3583</f>
        <v>Male</v>
      </c>
      <c r="D3583" s="3" t="str">
        <f>Raw_Data!D3583</f>
        <v>Basic</v>
      </c>
      <c r="E3583" s="3">
        <f>Raw_Data!E3583</f>
        <v>15.01</v>
      </c>
      <c r="F3583" s="3">
        <f>Raw_Data!F3583</f>
        <v>11</v>
      </c>
      <c r="G3583" s="3" t="str">
        <f>Raw_Data!G3583</f>
        <v>South America</v>
      </c>
      <c r="H3583" s="3" t="str">
        <f>Raw_Data!H3583</f>
        <v>TV</v>
      </c>
      <c r="I3583" s="3">
        <f>Raw_Data!I3583</f>
        <v>8.99</v>
      </c>
      <c r="J3583" s="3">
        <f>Raw_Data!J3583</f>
        <v>0</v>
      </c>
      <c r="K3583" s="3" t="str">
        <f>Raw_Data!K3583</f>
        <v>Debit Card</v>
      </c>
      <c r="L3583" s="3">
        <f>Raw_Data!L3583</f>
        <v>3</v>
      </c>
      <c r="M3583" s="3">
        <f>Raw_Data!M3583</f>
        <v>1.25</v>
      </c>
      <c r="N3583" s="3" t="str">
        <f>Raw_Data!N3583</f>
        <v>Documentary</v>
      </c>
      <c r="O3583" s="3" t="str">
        <f t="shared" si="550"/>
        <v>35-44</v>
      </c>
      <c r="P3583" s="3" t="str">
        <f t="shared" si="551"/>
        <v>10-24h</v>
      </c>
      <c r="Q3583" s="3" t="str">
        <f t="shared" si="552"/>
        <v>8-21d</v>
      </c>
      <c r="R3583" s="3" t="str">
        <f t="shared" si="553"/>
        <v>Medium</v>
      </c>
      <c r="S3583" s="3" t="str">
        <f t="shared" si="554"/>
        <v>Low</v>
      </c>
      <c r="T3583" s="3" t="str">
        <f t="shared" si="555"/>
        <v>Active</v>
      </c>
      <c r="U3583" s="4">
        <f>1/(1+EXP(-(Predictive_Model!$B$5+((B3583-Predictive_Model!$B$20)/Predictive_Model!$C$20)*Predictive_Model!$D$20+((E3583-Predictive_Model!$B$21)/Predictive_Model!$C$21)*Predictive_Model!$D$21+((F3583-Predictive_Model!$B$22)/Predictive_Model!$C$22)*Predictive_Model!$D$22+((I3583-Predictive_Model!$B$23)/Predictive_Model!$C$23)*Predictive_Model!$D$23+((L3583-Predictive_Model!$B$24)/Predictive_Model!$C$24)*Predictive_Model!$D$24+((M3583-Predictive_Model!$B$25)/Predictive_Model!$C$25)*Predictive_Model!$D$25+IF(C3583="Male",Predictive_Model!$D$31,IF(C3583="Other",Predictive_Model!$D$32,0))+IF(D3583="Premium",Predictive_Model!$D$34,IF(D3583="Standard",Predictive_Model!$D$35,0))+IF(G3583="Asia",Predictive_Model!$D$37,IF(G3583="Europe",Predictive_Model!$D$38,IF(G3583="North America",Predictive_Model!$D$39,IF(G3583="Oceania",Predictive_Model!$D$40,IF(G3583="South America",Predictive_Model!$D$41,0)))))+IF(H3583="Laptop",Predictive_Model!$D$43,IF(H3583="Mobile",Predictive_Model!$D$44,IF(H3583="TV",Predictive_Model!$D$45,IF(H3583="Tablet",Predictive_Model!$D$46,0))))+IF(K3583="Crypto",Predictive_Model!$D$48,IF(K3583="Debit Card",Predictive_Model!$D$49,IF(K3583="Gift Card",Predictive_Model!$D$50,IF(K3583="PayPal",Predictive_Model!$D$51,0))))+IF(N3583="Comedy",Predictive_Model!$D$53,IF(N3583="Documentary",Predictive_Model!$D$54,IF(N3583="Drama",Predictive_Model!$D$55,IF(N3583="Horror",Predictive_Model!$D$56,IF(N3583="Romance",Predictive_Model!$D$57,IF(N3583="Sci-Fi",Predictive_Model!$D$58,0)))))))))</f>
        <v>5.4177031402871272E-2</v>
      </c>
      <c r="V3583" s="3" t="str">
        <f t="shared" si="556"/>
        <v>Low</v>
      </c>
      <c r="W3583" s="6">
        <f t="shared" si="557"/>
        <v>0.48705151231181276</v>
      </c>
      <c r="X3583" s="3" t="str">
        <f t="shared" si="558"/>
        <v>Monitor</v>
      </c>
      <c r="Y3583" s="3" t="str">
        <f t="shared" si="559"/>
        <v>OK</v>
      </c>
    </row>
    <row r="3584" spans="1:25" x14ac:dyDescent="0.25">
      <c r="A3584" s="3" t="str">
        <f>Raw_Data!A3584</f>
        <v>b488bac9-04c0-425b-a671-70598580c686</v>
      </c>
      <c r="B3584" s="3">
        <f>Raw_Data!B3584</f>
        <v>55</v>
      </c>
      <c r="C3584" s="3" t="str">
        <f>Raw_Data!C3584</f>
        <v>Female</v>
      </c>
      <c r="D3584" s="3" t="str">
        <f>Raw_Data!D3584</f>
        <v>Premium</v>
      </c>
      <c r="E3584" s="3">
        <f>Raw_Data!E3584</f>
        <v>3.72</v>
      </c>
      <c r="F3584" s="3">
        <f>Raw_Data!F3584</f>
        <v>54</v>
      </c>
      <c r="G3584" s="3" t="str">
        <f>Raw_Data!G3584</f>
        <v>North America</v>
      </c>
      <c r="H3584" s="3" t="str">
        <f>Raw_Data!H3584</f>
        <v>Laptop</v>
      </c>
      <c r="I3584" s="3">
        <f>Raw_Data!I3584</f>
        <v>17.989999999999998</v>
      </c>
      <c r="J3584" s="3">
        <f>Raw_Data!J3584</f>
        <v>1</v>
      </c>
      <c r="K3584" s="3" t="str">
        <f>Raw_Data!K3584</f>
        <v>Crypto</v>
      </c>
      <c r="L3584" s="3">
        <f>Raw_Data!L3584</f>
        <v>5</v>
      </c>
      <c r="M3584" s="3">
        <f>Raw_Data!M3584</f>
        <v>7.0000000000000007E-2</v>
      </c>
      <c r="N3584" s="3" t="str">
        <f>Raw_Data!N3584</f>
        <v>Action</v>
      </c>
      <c r="O3584" s="3" t="str">
        <f t="shared" si="550"/>
        <v>55-70</v>
      </c>
      <c r="P3584" s="3" t="str">
        <f t="shared" si="551"/>
        <v>&lt;10h</v>
      </c>
      <c r="Q3584" s="3" t="str">
        <f t="shared" si="552"/>
        <v>46-60d</v>
      </c>
      <c r="R3584" s="3" t="str">
        <f t="shared" si="553"/>
        <v>Low</v>
      </c>
      <c r="S3584" s="3" t="str">
        <f t="shared" si="554"/>
        <v>High</v>
      </c>
      <c r="T3584" s="3" t="str">
        <f t="shared" si="555"/>
        <v>Churned</v>
      </c>
      <c r="U3584" s="4">
        <f>1/(1+EXP(-(Predictive_Model!$B$5+((B3584-Predictive_Model!$B$20)/Predictive_Model!$C$20)*Predictive_Model!$D$20+((E3584-Predictive_Model!$B$21)/Predictive_Model!$C$21)*Predictive_Model!$D$21+((F3584-Predictive_Model!$B$22)/Predictive_Model!$C$22)*Predictive_Model!$D$22+((I3584-Predictive_Model!$B$23)/Predictive_Model!$C$23)*Predictive_Model!$D$23+((L3584-Predictive_Model!$B$24)/Predictive_Model!$C$24)*Predictive_Model!$D$24+((M3584-Predictive_Model!$B$25)/Predictive_Model!$C$25)*Predictive_Model!$D$25+IF(C3584="Male",Predictive_Model!$D$31,IF(C3584="Other",Predictive_Model!$D$32,0))+IF(D3584="Premium",Predictive_Model!$D$34,IF(D3584="Standard",Predictive_Model!$D$35,0))+IF(G3584="Asia",Predictive_Model!$D$37,IF(G3584="Europe",Predictive_Model!$D$38,IF(G3584="North America",Predictive_Model!$D$39,IF(G3584="Oceania",Predictive_Model!$D$40,IF(G3584="South America",Predictive_Model!$D$41,0)))))+IF(H3584="Laptop",Predictive_Model!$D$43,IF(H3584="Mobile",Predictive_Model!$D$44,IF(H3584="TV",Predictive_Model!$D$45,IF(H3584="Tablet",Predictive_Model!$D$46,0))))+IF(K3584="Crypto",Predictive_Model!$D$48,IF(K3584="Debit Card",Predictive_Model!$D$49,IF(K3584="Gift Card",Predictive_Model!$D$50,IF(K3584="PayPal",Predictive_Model!$D$51,0))))+IF(N3584="Comedy",Predictive_Model!$D$53,IF(N3584="Documentary",Predictive_Model!$D$54,IF(N3584="Drama",Predictive_Model!$D$55,IF(N3584="Horror",Predictive_Model!$D$56,IF(N3584="Romance",Predictive_Model!$D$57,IF(N3584="Sci-Fi",Predictive_Model!$D$58,0)))))))))</f>
        <v>0.98940984443783886</v>
      </c>
      <c r="V3584" s="3" t="str">
        <f t="shared" si="556"/>
        <v>Critical</v>
      </c>
      <c r="W3584" s="6">
        <f t="shared" si="557"/>
        <v>17.989999999999998</v>
      </c>
      <c r="X3584" s="3" t="str">
        <f t="shared" si="558"/>
        <v>Priority 1</v>
      </c>
      <c r="Y3584" s="3" t="str">
        <f t="shared" si="559"/>
        <v>OK</v>
      </c>
    </row>
    <row r="3585" spans="1:25" x14ac:dyDescent="0.25">
      <c r="A3585" s="3" t="str">
        <f>Raw_Data!A3585</f>
        <v>d29365dc-c4e0-4b7e-a094-b3aee49a99f4</v>
      </c>
      <c r="B3585" s="3">
        <f>Raw_Data!B3585</f>
        <v>26</v>
      </c>
      <c r="C3585" s="3" t="str">
        <f>Raw_Data!C3585</f>
        <v>Female</v>
      </c>
      <c r="D3585" s="3" t="str">
        <f>Raw_Data!D3585</f>
        <v>Basic</v>
      </c>
      <c r="E3585" s="3">
        <f>Raw_Data!E3585</f>
        <v>0.11</v>
      </c>
      <c r="F3585" s="3">
        <f>Raw_Data!F3585</f>
        <v>55</v>
      </c>
      <c r="G3585" s="3" t="str">
        <f>Raw_Data!G3585</f>
        <v>South America</v>
      </c>
      <c r="H3585" s="3" t="str">
        <f>Raw_Data!H3585</f>
        <v>Laptop</v>
      </c>
      <c r="I3585" s="3">
        <f>Raw_Data!I3585</f>
        <v>8.99</v>
      </c>
      <c r="J3585" s="3">
        <f>Raw_Data!J3585</f>
        <v>1</v>
      </c>
      <c r="K3585" s="3" t="str">
        <f>Raw_Data!K3585</f>
        <v>Crypto</v>
      </c>
      <c r="L3585" s="3">
        <f>Raw_Data!L3585</f>
        <v>4</v>
      </c>
      <c r="M3585" s="3">
        <f>Raw_Data!M3585</f>
        <v>0</v>
      </c>
      <c r="N3585" s="3" t="str">
        <f>Raw_Data!N3585</f>
        <v>Sci-Fi</v>
      </c>
      <c r="O3585" s="3" t="str">
        <f t="shared" si="550"/>
        <v>25-34</v>
      </c>
      <c r="P3585" s="3" t="str">
        <f t="shared" si="551"/>
        <v>&lt;10h</v>
      </c>
      <c r="Q3585" s="3" t="str">
        <f t="shared" si="552"/>
        <v>46-60d</v>
      </c>
      <c r="R3585" s="3" t="str">
        <f t="shared" si="553"/>
        <v>Low</v>
      </c>
      <c r="S3585" s="3" t="str">
        <f t="shared" si="554"/>
        <v>Low</v>
      </c>
      <c r="T3585" s="3" t="str">
        <f t="shared" si="555"/>
        <v>Churned</v>
      </c>
      <c r="U3585" s="4">
        <f>1/(1+EXP(-(Predictive_Model!$B$5+((B3585-Predictive_Model!$B$20)/Predictive_Model!$C$20)*Predictive_Model!$D$20+((E3585-Predictive_Model!$B$21)/Predictive_Model!$C$21)*Predictive_Model!$D$21+((F3585-Predictive_Model!$B$22)/Predictive_Model!$C$22)*Predictive_Model!$D$22+((I3585-Predictive_Model!$B$23)/Predictive_Model!$C$23)*Predictive_Model!$D$23+((L3585-Predictive_Model!$B$24)/Predictive_Model!$C$24)*Predictive_Model!$D$24+((M3585-Predictive_Model!$B$25)/Predictive_Model!$C$25)*Predictive_Model!$D$25+IF(C3585="Male",Predictive_Model!$D$31,IF(C3585="Other",Predictive_Model!$D$32,0))+IF(D3585="Premium",Predictive_Model!$D$34,IF(D3585="Standard",Predictive_Model!$D$35,0))+IF(G3585="Asia",Predictive_Model!$D$37,IF(G3585="Europe",Predictive_Model!$D$38,IF(G3585="North America",Predictive_Model!$D$39,IF(G3585="Oceania",Predictive_Model!$D$40,IF(G3585="South America",Predictive_Model!$D$41,0)))))+IF(H3585="Laptop",Predictive_Model!$D$43,IF(H3585="Mobile",Predictive_Model!$D$44,IF(H3585="TV",Predictive_Model!$D$45,IF(H3585="Tablet",Predictive_Model!$D$46,0))))+IF(K3585="Crypto",Predictive_Model!$D$48,IF(K3585="Debit Card",Predictive_Model!$D$49,IF(K3585="Gift Card",Predictive_Model!$D$50,IF(K3585="PayPal",Predictive_Model!$D$51,0))))+IF(N3585="Comedy",Predictive_Model!$D$53,IF(N3585="Documentary",Predictive_Model!$D$54,IF(N3585="Drama",Predictive_Model!$D$55,IF(N3585="Horror",Predictive_Model!$D$56,IF(N3585="Romance",Predictive_Model!$D$57,IF(N3585="Sci-Fi",Predictive_Model!$D$58,0)))))))))</f>
        <v>0.9999355030652981</v>
      </c>
      <c r="V3585" s="3" t="str">
        <f t="shared" si="556"/>
        <v>Critical</v>
      </c>
      <c r="W3585" s="6">
        <f t="shared" si="557"/>
        <v>8.99</v>
      </c>
      <c r="X3585" s="3" t="str">
        <f t="shared" si="558"/>
        <v>Priority 2</v>
      </c>
      <c r="Y3585" s="3" t="str">
        <f t="shared" si="559"/>
        <v>OK</v>
      </c>
    </row>
    <row r="3586" spans="1:25" x14ac:dyDescent="0.25">
      <c r="A3586" s="3" t="str">
        <f>Raw_Data!A3586</f>
        <v>63f9d986-7068-49e3-b822-fab8e0a49bc1</v>
      </c>
      <c r="B3586" s="3">
        <f>Raw_Data!B3586</f>
        <v>31</v>
      </c>
      <c r="C3586" s="3" t="str">
        <f>Raw_Data!C3586</f>
        <v>Male</v>
      </c>
      <c r="D3586" s="3" t="str">
        <f>Raw_Data!D3586</f>
        <v>Basic</v>
      </c>
      <c r="E3586" s="3">
        <f>Raw_Data!E3586</f>
        <v>7.69</v>
      </c>
      <c r="F3586" s="3">
        <f>Raw_Data!F3586</f>
        <v>57</v>
      </c>
      <c r="G3586" s="3" t="str">
        <f>Raw_Data!G3586</f>
        <v>Africa</v>
      </c>
      <c r="H3586" s="3" t="str">
        <f>Raw_Data!H3586</f>
        <v>Desktop</v>
      </c>
      <c r="I3586" s="3">
        <f>Raw_Data!I3586</f>
        <v>8.99</v>
      </c>
      <c r="J3586" s="3">
        <f>Raw_Data!J3586</f>
        <v>1</v>
      </c>
      <c r="K3586" s="3" t="str">
        <f>Raw_Data!K3586</f>
        <v>Debit Card</v>
      </c>
      <c r="L3586" s="3">
        <f>Raw_Data!L3586</f>
        <v>2</v>
      </c>
      <c r="M3586" s="3">
        <f>Raw_Data!M3586</f>
        <v>0.13</v>
      </c>
      <c r="N3586" s="3" t="str">
        <f>Raw_Data!N3586</f>
        <v>Comedy</v>
      </c>
      <c r="O3586" s="3" t="str">
        <f t="shared" si="550"/>
        <v>25-34</v>
      </c>
      <c r="P3586" s="3" t="str">
        <f t="shared" si="551"/>
        <v>&lt;10h</v>
      </c>
      <c r="Q3586" s="3" t="str">
        <f t="shared" si="552"/>
        <v>46-60d</v>
      </c>
      <c r="R3586" s="3" t="str">
        <f t="shared" si="553"/>
        <v>Low</v>
      </c>
      <c r="S3586" s="3" t="str">
        <f t="shared" si="554"/>
        <v>Low</v>
      </c>
      <c r="T3586" s="3" t="str">
        <f t="shared" si="555"/>
        <v>Churned</v>
      </c>
      <c r="U3586" s="4">
        <f>1/(1+EXP(-(Predictive_Model!$B$5+((B3586-Predictive_Model!$B$20)/Predictive_Model!$C$20)*Predictive_Model!$D$20+((E3586-Predictive_Model!$B$21)/Predictive_Model!$C$21)*Predictive_Model!$D$21+((F3586-Predictive_Model!$B$22)/Predictive_Model!$C$22)*Predictive_Model!$D$22+((I3586-Predictive_Model!$B$23)/Predictive_Model!$C$23)*Predictive_Model!$D$23+((L3586-Predictive_Model!$B$24)/Predictive_Model!$C$24)*Predictive_Model!$D$24+((M3586-Predictive_Model!$B$25)/Predictive_Model!$C$25)*Predictive_Model!$D$25+IF(C3586="Male",Predictive_Model!$D$31,IF(C3586="Other",Predictive_Model!$D$32,0))+IF(D3586="Premium",Predictive_Model!$D$34,IF(D3586="Standard",Predictive_Model!$D$35,0))+IF(G3586="Asia",Predictive_Model!$D$37,IF(G3586="Europe",Predictive_Model!$D$38,IF(G3586="North America",Predictive_Model!$D$39,IF(G3586="Oceania",Predictive_Model!$D$40,IF(G3586="South America",Predictive_Model!$D$41,0)))))+IF(H3586="Laptop",Predictive_Model!$D$43,IF(H3586="Mobile",Predictive_Model!$D$44,IF(H3586="TV",Predictive_Model!$D$45,IF(H3586="Tablet",Predictive_Model!$D$46,0))))+IF(K3586="Crypto",Predictive_Model!$D$48,IF(K3586="Debit Card",Predictive_Model!$D$49,IF(K3586="Gift Card",Predictive_Model!$D$50,IF(K3586="PayPal",Predictive_Model!$D$51,0))))+IF(N3586="Comedy",Predictive_Model!$D$53,IF(N3586="Documentary",Predictive_Model!$D$54,IF(N3586="Drama",Predictive_Model!$D$55,IF(N3586="Horror",Predictive_Model!$D$56,IF(N3586="Romance",Predictive_Model!$D$57,IF(N3586="Sci-Fi",Predictive_Model!$D$58,0)))))))))</f>
        <v>0.99976962335478192</v>
      </c>
      <c r="V3586" s="3" t="str">
        <f t="shared" si="556"/>
        <v>Critical</v>
      </c>
      <c r="W3586" s="6">
        <f t="shared" si="557"/>
        <v>8.99</v>
      </c>
      <c r="X3586" s="3" t="str">
        <f t="shared" si="558"/>
        <v>Priority 2</v>
      </c>
      <c r="Y3586" s="3" t="str">
        <f t="shared" si="559"/>
        <v>OK</v>
      </c>
    </row>
    <row r="3587" spans="1:25" x14ac:dyDescent="0.25">
      <c r="A3587" s="3" t="str">
        <f>Raw_Data!A3587</f>
        <v>d2bbf3a7-d910-4d8b-b554-497251508886</v>
      </c>
      <c r="B3587" s="3">
        <f>Raw_Data!B3587</f>
        <v>36</v>
      </c>
      <c r="C3587" s="3" t="str">
        <f>Raw_Data!C3587</f>
        <v>Other</v>
      </c>
      <c r="D3587" s="3" t="str">
        <f>Raw_Data!D3587</f>
        <v>Standard</v>
      </c>
      <c r="E3587" s="3">
        <f>Raw_Data!E3587</f>
        <v>3.89</v>
      </c>
      <c r="F3587" s="3">
        <f>Raw_Data!F3587</f>
        <v>37</v>
      </c>
      <c r="G3587" s="3" t="str">
        <f>Raw_Data!G3587</f>
        <v>South America</v>
      </c>
      <c r="H3587" s="3" t="str">
        <f>Raw_Data!H3587</f>
        <v>TV</v>
      </c>
      <c r="I3587" s="3">
        <f>Raw_Data!I3587</f>
        <v>13.99</v>
      </c>
      <c r="J3587" s="3">
        <f>Raw_Data!J3587</f>
        <v>1</v>
      </c>
      <c r="K3587" s="3" t="str">
        <f>Raw_Data!K3587</f>
        <v>Crypto</v>
      </c>
      <c r="L3587" s="3">
        <f>Raw_Data!L3587</f>
        <v>3</v>
      </c>
      <c r="M3587" s="3">
        <f>Raw_Data!M3587</f>
        <v>0.1</v>
      </c>
      <c r="N3587" s="3" t="str">
        <f>Raw_Data!N3587</f>
        <v>Romance</v>
      </c>
      <c r="O3587" s="3" t="str">
        <f t="shared" si="550"/>
        <v>35-44</v>
      </c>
      <c r="P3587" s="3" t="str">
        <f t="shared" si="551"/>
        <v>&lt;10h</v>
      </c>
      <c r="Q3587" s="3" t="str">
        <f t="shared" si="552"/>
        <v>22-45d</v>
      </c>
      <c r="R3587" s="3" t="str">
        <f t="shared" si="553"/>
        <v>Medium</v>
      </c>
      <c r="S3587" s="3" t="str">
        <f t="shared" si="554"/>
        <v>Mid</v>
      </c>
      <c r="T3587" s="3" t="str">
        <f t="shared" si="555"/>
        <v>Churned</v>
      </c>
      <c r="U3587" s="4">
        <f>1/(1+EXP(-(Predictive_Model!$B$5+((B3587-Predictive_Model!$B$20)/Predictive_Model!$C$20)*Predictive_Model!$D$20+((E3587-Predictive_Model!$B$21)/Predictive_Model!$C$21)*Predictive_Model!$D$21+((F3587-Predictive_Model!$B$22)/Predictive_Model!$C$22)*Predictive_Model!$D$22+((I3587-Predictive_Model!$B$23)/Predictive_Model!$C$23)*Predictive_Model!$D$23+((L3587-Predictive_Model!$B$24)/Predictive_Model!$C$24)*Predictive_Model!$D$24+((M3587-Predictive_Model!$B$25)/Predictive_Model!$C$25)*Predictive_Model!$D$25+IF(C3587="Male",Predictive_Model!$D$31,IF(C3587="Other",Predictive_Model!$D$32,0))+IF(D3587="Premium",Predictive_Model!$D$34,IF(D3587="Standard",Predictive_Model!$D$35,0))+IF(G3587="Asia",Predictive_Model!$D$37,IF(G3587="Europe",Predictive_Model!$D$38,IF(G3587="North America",Predictive_Model!$D$39,IF(G3587="Oceania",Predictive_Model!$D$40,IF(G3587="South America",Predictive_Model!$D$41,0)))))+IF(H3587="Laptop",Predictive_Model!$D$43,IF(H3587="Mobile",Predictive_Model!$D$44,IF(H3587="TV",Predictive_Model!$D$45,IF(H3587="Tablet",Predictive_Model!$D$46,0))))+IF(K3587="Crypto",Predictive_Model!$D$48,IF(K3587="Debit Card",Predictive_Model!$D$49,IF(K3587="Gift Card",Predictive_Model!$D$50,IF(K3587="PayPal",Predictive_Model!$D$51,0))))+IF(N3587="Comedy",Predictive_Model!$D$53,IF(N3587="Documentary",Predictive_Model!$D$54,IF(N3587="Drama",Predictive_Model!$D$55,IF(N3587="Horror",Predictive_Model!$D$56,IF(N3587="Romance",Predictive_Model!$D$57,IF(N3587="Sci-Fi",Predictive_Model!$D$58,0)))))))))</f>
        <v>0.99418426080992117</v>
      </c>
      <c r="V3587" s="3" t="str">
        <f t="shared" si="556"/>
        <v>Critical</v>
      </c>
      <c r="W3587" s="6">
        <f t="shared" si="557"/>
        <v>13.99</v>
      </c>
      <c r="X3587" s="3" t="str">
        <f t="shared" si="558"/>
        <v>Priority 2</v>
      </c>
      <c r="Y3587" s="3" t="str">
        <f t="shared" si="559"/>
        <v>OK</v>
      </c>
    </row>
    <row r="3588" spans="1:25" x14ac:dyDescent="0.25">
      <c r="A3588" s="3" t="str">
        <f>Raw_Data!A3588</f>
        <v>0ceddb1d-533e-46bc-967f-823b87b432fa</v>
      </c>
      <c r="B3588" s="3">
        <f>Raw_Data!B3588</f>
        <v>70</v>
      </c>
      <c r="C3588" s="3" t="str">
        <f>Raw_Data!C3588</f>
        <v>Other</v>
      </c>
      <c r="D3588" s="3" t="str">
        <f>Raw_Data!D3588</f>
        <v>Basic</v>
      </c>
      <c r="E3588" s="3">
        <f>Raw_Data!E3588</f>
        <v>13.74</v>
      </c>
      <c r="F3588" s="3">
        <f>Raw_Data!F3588</f>
        <v>44</v>
      </c>
      <c r="G3588" s="3" t="str">
        <f>Raw_Data!G3588</f>
        <v>South America</v>
      </c>
      <c r="H3588" s="3" t="str">
        <f>Raw_Data!H3588</f>
        <v>Mobile</v>
      </c>
      <c r="I3588" s="3">
        <f>Raw_Data!I3588</f>
        <v>8.99</v>
      </c>
      <c r="J3588" s="3">
        <f>Raw_Data!J3588</f>
        <v>1</v>
      </c>
      <c r="K3588" s="3" t="str">
        <f>Raw_Data!K3588</f>
        <v>PayPal</v>
      </c>
      <c r="L3588" s="3">
        <f>Raw_Data!L3588</f>
        <v>3</v>
      </c>
      <c r="M3588" s="3">
        <f>Raw_Data!M3588</f>
        <v>0.31</v>
      </c>
      <c r="N3588" s="3" t="str">
        <f>Raw_Data!N3588</f>
        <v>Romance</v>
      </c>
      <c r="O3588" s="3" t="str">
        <f t="shared" si="550"/>
        <v>55-70</v>
      </c>
      <c r="P3588" s="3" t="str">
        <f t="shared" si="551"/>
        <v>10-24h</v>
      </c>
      <c r="Q3588" s="3" t="str">
        <f t="shared" si="552"/>
        <v>22-45d</v>
      </c>
      <c r="R3588" s="3" t="str">
        <f t="shared" si="553"/>
        <v>Medium</v>
      </c>
      <c r="S3588" s="3" t="str">
        <f t="shared" si="554"/>
        <v>Low</v>
      </c>
      <c r="T3588" s="3" t="str">
        <f t="shared" si="555"/>
        <v>Churned</v>
      </c>
      <c r="U3588" s="4">
        <f>1/(1+EXP(-(Predictive_Model!$B$5+((B3588-Predictive_Model!$B$20)/Predictive_Model!$C$20)*Predictive_Model!$D$20+((E3588-Predictive_Model!$B$21)/Predictive_Model!$C$21)*Predictive_Model!$D$21+((F3588-Predictive_Model!$B$22)/Predictive_Model!$C$22)*Predictive_Model!$D$22+((I3588-Predictive_Model!$B$23)/Predictive_Model!$C$23)*Predictive_Model!$D$23+((L3588-Predictive_Model!$B$24)/Predictive_Model!$C$24)*Predictive_Model!$D$24+((M3588-Predictive_Model!$B$25)/Predictive_Model!$C$25)*Predictive_Model!$D$25+IF(C3588="Male",Predictive_Model!$D$31,IF(C3588="Other",Predictive_Model!$D$32,0))+IF(D3588="Premium",Predictive_Model!$D$34,IF(D3588="Standard",Predictive_Model!$D$35,0))+IF(G3588="Asia",Predictive_Model!$D$37,IF(G3588="Europe",Predictive_Model!$D$38,IF(G3588="North America",Predictive_Model!$D$39,IF(G3588="Oceania",Predictive_Model!$D$40,IF(G3588="South America",Predictive_Model!$D$41,0)))))+IF(H3588="Laptop",Predictive_Model!$D$43,IF(H3588="Mobile",Predictive_Model!$D$44,IF(H3588="TV",Predictive_Model!$D$45,IF(H3588="Tablet",Predictive_Model!$D$46,0))))+IF(K3588="Crypto",Predictive_Model!$D$48,IF(K3588="Debit Card",Predictive_Model!$D$49,IF(K3588="Gift Card",Predictive_Model!$D$50,IF(K3588="PayPal",Predictive_Model!$D$51,0))))+IF(N3588="Comedy",Predictive_Model!$D$53,IF(N3588="Documentary",Predictive_Model!$D$54,IF(N3588="Drama",Predictive_Model!$D$55,IF(N3588="Horror",Predictive_Model!$D$56,IF(N3588="Romance",Predictive_Model!$D$57,IF(N3588="Sci-Fi",Predictive_Model!$D$58,0)))))))))</f>
        <v>0.99613713360292477</v>
      </c>
      <c r="V3588" s="3" t="str">
        <f t="shared" si="556"/>
        <v>Critical</v>
      </c>
      <c r="W3588" s="6">
        <f t="shared" si="557"/>
        <v>8.99</v>
      </c>
      <c r="X3588" s="3" t="str">
        <f t="shared" si="558"/>
        <v>Priority 2</v>
      </c>
      <c r="Y3588" s="3" t="str">
        <f t="shared" si="559"/>
        <v>OK</v>
      </c>
    </row>
    <row r="3589" spans="1:25" x14ac:dyDescent="0.25">
      <c r="A3589" s="3" t="str">
        <f>Raw_Data!A3589</f>
        <v>9747ed12-6f16-46af-8c59-c54fcd947b73</v>
      </c>
      <c r="B3589" s="3">
        <f>Raw_Data!B3589</f>
        <v>49</v>
      </c>
      <c r="C3589" s="3" t="str">
        <f>Raw_Data!C3589</f>
        <v>Other</v>
      </c>
      <c r="D3589" s="3" t="str">
        <f>Raw_Data!D3589</f>
        <v>Premium</v>
      </c>
      <c r="E3589" s="3">
        <f>Raw_Data!E3589</f>
        <v>18.55</v>
      </c>
      <c r="F3589" s="3">
        <f>Raw_Data!F3589</f>
        <v>50</v>
      </c>
      <c r="G3589" s="3" t="str">
        <f>Raw_Data!G3589</f>
        <v>North America</v>
      </c>
      <c r="H3589" s="3" t="str">
        <f>Raw_Data!H3589</f>
        <v>TV</v>
      </c>
      <c r="I3589" s="3">
        <f>Raw_Data!I3589</f>
        <v>17.989999999999998</v>
      </c>
      <c r="J3589" s="3">
        <f>Raw_Data!J3589</f>
        <v>1</v>
      </c>
      <c r="K3589" s="3" t="str">
        <f>Raw_Data!K3589</f>
        <v>Crypto</v>
      </c>
      <c r="L3589" s="3">
        <f>Raw_Data!L3589</f>
        <v>3</v>
      </c>
      <c r="M3589" s="3">
        <f>Raw_Data!M3589</f>
        <v>0.36</v>
      </c>
      <c r="N3589" s="3" t="str">
        <f>Raw_Data!N3589</f>
        <v>Sci-Fi</v>
      </c>
      <c r="O3589" s="3" t="str">
        <f t="shared" ref="O3589:O3652" si="560">IF(B3589&lt;25,"18-24",IF(B3589&lt;35,"25-34",IF(B3589&lt;45,"35-44",IF(B3589&lt;55,"45-54","55-70"))))</f>
        <v>45-54</v>
      </c>
      <c r="P3589" s="3" t="str">
        <f t="shared" ref="P3589:P3652" si="561">IF(E3589&lt;10,"&lt;10h",IF(E3589&lt;25,"10-24h",IF(E3589&lt;50,"25-49h","50h+")))</f>
        <v>10-24h</v>
      </c>
      <c r="Q3589" s="3" t="str">
        <f t="shared" ref="Q3589:Q3652" si="562">IF(F3589&lt;=7,"0-7d",IF(F3589&lt;=21,"8-21d",IF(F3589&lt;=45,"22-45d","46-60d")))</f>
        <v>46-60d</v>
      </c>
      <c r="R3589" s="3" t="str">
        <f t="shared" ref="R3589:R3652" si="563">IF(AND(E3589&gt;=25,F3589&lt;=21),"High",IF(OR(E3589&gt;=10,F3589&lt;=45),"Medium","Low"))</f>
        <v>Medium</v>
      </c>
      <c r="S3589" s="3" t="str">
        <f t="shared" ref="S3589:S3652" si="564">IF(I3589&lt;10,"Low",IF(I3589&lt;16,"Mid","High"))</f>
        <v>High</v>
      </c>
      <c r="T3589" s="3" t="str">
        <f t="shared" ref="T3589:T3652" si="565">IF(J3589=1,"Churned","Active")</f>
        <v>Churned</v>
      </c>
      <c r="U3589" s="4">
        <f>1/(1+EXP(-(Predictive_Model!$B$5+((B3589-Predictive_Model!$B$20)/Predictive_Model!$C$20)*Predictive_Model!$D$20+((E3589-Predictive_Model!$B$21)/Predictive_Model!$C$21)*Predictive_Model!$D$21+((F3589-Predictive_Model!$B$22)/Predictive_Model!$C$22)*Predictive_Model!$D$22+((I3589-Predictive_Model!$B$23)/Predictive_Model!$C$23)*Predictive_Model!$D$23+((L3589-Predictive_Model!$B$24)/Predictive_Model!$C$24)*Predictive_Model!$D$24+((M3589-Predictive_Model!$B$25)/Predictive_Model!$C$25)*Predictive_Model!$D$25+IF(C3589="Male",Predictive_Model!$D$31,IF(C3589="Other",Predictive_Model!$D$32,0))+IF(D3589="Premium",Predictive_Model!$D$34,IF(D3589="Standard",Predictive_Model!$D$35,0))+IF(G3589="Asia",Predictive_Model!$D$37,IF(G3589="Europe",Predictive_Model!$D$38,IF(G3589="North America",Predictive_Model!$D$39,IF(G3589="Oceania",Predictive_Model!$D$40,IF(G3589="South America",Predictive_Model!$D$41,0)))))+IF(H3589="Laptop",Predictive_Model!$D$43,IF(H3589="Mobile",Predictive_Model!$D$44,IF(H3589="TV",Predictive_Model!$D$45,IF(H3589="Tablet",Predictive_Model!$D$46,0))))+IF(K3589="Crypto",Predictive_Model!$D$48,IF(K3589="Debit Card",Predictive_Model!$D$49,IF(K3589="Gift Card",Predictive_Model!$D$50,IF(K3589="PayPal",Predictive_Model!$D$51,0))))+IF(N3589="Comedy",Predictive_Model!$D$53,IF(N3589="Documentary",Predictive_Model!$D$54,IF(N3589="Drama",Predictive_Model!$D$55,IF(N3589="Horror",Predictive_Model!$D$56,IF(N3589="Romance",Predictive_Model!$D$57,IF(N3589="Sci-Fi",Predictive_Model!$D$58,0)))))))))</f>
        <v>0.50370466443979078</v>
      </c>
      <c r="V3589" s="3" t="str">
        <f t="shared" ref="V3589:V3652" si="566">IF(U3589&gt;=0.75,"Critical",IF(U3589&gt;=0.5,"High",IF(U3589&gt;=0.25,"Medium","Low")))</f>
        <v>High</v>
      </c>
      <c r="W3589" s="6">
        <f t="shared" ref="W3589:W3652" si="567">IF(J3589=1,I3589,I3589*U3589)</f>
        <v>17.989999999999998</v>
      </c>
      <c r="X3589" s="3" t="str">
        <f t="shared" ref="X3589:X3652" si="568">IF(AND(V3589="Critical",I3589&gt;=15),"Priority 1",IF(OR(V3589="Critical",AND(V3589="High",F3589&gt;21)),"Priority 2","Monitor"))</f>
        <v>Priority 2</v>
      </c>
      <c r="Y3589" s="3" t="str">
        <f t="shared" ref="Y3589:Y3652" si="569">IF(COUNTA(A3589:N3589)=14,"OK","CHECK")</f>
        <v>OK</v>
      </c>
    </row>
    <row r="3590" spans="1:25" x14ac:dyDescent="0.25">
      <c r="A3590" s="3" t="str">
        <f>Raw_Data!A3590</f>
        <v>08dbcf43-5ce6-4326-a997-8da4cf6f731f</v>
      </c>
      <c r="B3590" s="3">
        <f>Raw_Data!B3590</f>
        <v>47</v>
      </c>
      <c r="C3590" s="3" t="str">
        <f>Raw_Data!C3590</f>
        <v>Female</v>
      </c>
      <c r="D3590" s="3" t="str">
        <f>Raw_Data!D3590</f>
        <v>Standard</v>
      </c>
      <c r="E3590" s="3">
        <f>Raw_Data!E3590</f>
        <v>13.27</v>
      </c>
      <c r="F3590" s="3">
        <f>Raw_Data!F3590</f>
        <v>26</v>
      </c>
      <c r="G3590" s="3" t="str">
        <f>Raw_Data!G3590</f>
        <v>Oceania</v>
      </c>
      <c r="H3590" s="3" t="str">
        <f>Raw_Data!H3590</f>
        <v>Laptop</v>
      </c>
      <c r="I3590" s="3">
        <f>Raw_Data!I3590</f>
        <v>13.99</v>
      </c>
      <c r="J3590" s="3">
        <f>Raw_Data!J3590</f>
        <v>0</v>
      </c>
      <c r="K3590" s="3" t="str">
        <f>Raw_Data!K3590</f>
        <v>Credit Card</v>
      </c>
      <c r="L3590" s="3">
        <f>Raw_Data!L3590</f>
        <v>3</v>
      </c>
      <c r="M3590" s="3">
        <f>Raw_Data!M3590</f>
        <v>0.49</v>
      </c>
      <c r="N3590" s="3" t="str">
        <f>Raw_Data!N3590</f>
        <v>Documentary</v>
      </c>
      <c r="O3590" s="3" t="str">
        <f t="shared" si="560"/>
        <v>45-54</v>
      </c>
      <c r="P3590" s="3" t="str">
        <f t="shared" si="561"/>
        <v>10-24h</v>
      </c>
      <c r="Q3590" s="3" t="str">
        <f t="shared" si="562"/>
        <v>22-45d</v>
      </c>
      <c r="R3590" s="3" t="str">
        <f t="shared" si="563"/>
        <v>Medium</v>
      </c>
      <c r="S3590" s="3" t="str">
        <f t="shared" si="564"/>
        <v>Mid</v>
      </c>
      <c r="T3590" s="3" t="str">
        <f t="shared" si="565"/>
        <v>Active</v>
      </c>
      <c r="U3590" s="4">
        <f>1/(1+EXP(-(Predictive_Model!$B$5+((B3590-Predictive_Model!$B$20)/Predictive_Model!$C$20)*Predictive_Model!$D$20+((E3590-Predictive_Model!$B$21)/Predictive_Model!$C$21)*Predictive_Model!$D$21+((F3590-Predictive_Model!$B$22)/Predictive_Model!$C$22)*Predictive_Model!$D$22+((I3590-Predictive_Model!$B$23)/Predictive_Model!$C$23)*Predictive_Model!$D$23+((L3590-Predictive_Model!$B$24)/Predictive_Model!$C$24)*Predictive_Model!$D$24+((M3590-Predictive_Model!$B$25)/Predictive_Model!$C$25)*Predictive_Model!$D$25+IF(C3590="Male",Predictive_Model!$D$31,IF(C3590="Other",Predictive_Model!$D$32,0))+IF(D3590="Premium",Predictive_Model!$D$34,IF(D3590="Standard",Predictive_Model!$D$35,0))+IF(G3590="Asia",Predictive_Model!$D$37,IF(G3590="Europe",Predictive_Model!$D$38,IF(G3590="North America",Predictive_Model!$D$39,IF(G3590="Oceania",Predictive_Model!$D$40,IF(G3590="South America",Predictive_Model!$D$41,0)))))+IF(H3590="Laptop",Predictive_Model!$D$43,IF(H3590="Mobile",Predictive_Model!$D$44,IF(H3590="TV",Predictive_Model!$D$45,IF(H3590="Tablet",Predictive_Model!$D$46,0))))+IF(K3590="Crypto",Predictive_Model!$D$48,IF(K3590="Debit Card",Predictive_Model!$D$49,IF(K3590="Gift Card",Predictive_Model!$D$50,IF(K3590="PayPal",Predictive_Model!$D$51,0))))+IF(N3590="Comedy",Predictive_Model!$D$53,IF(N3590="Documentary",Predictive_Model!$D$54,IF(N3590="Drama",Predictive_Model!$D$55,IF(N3590="Horror",Predictive_Model!$D$56,IF(N3590="Romance",Predictive_Model!$D$57,IF(N3590="Sci-Fi",Predictive_Model!$D$58,0)))))))))</f>
        <v>0.62752208380970853</v>
      </c>
      <c r="V3590" s="3" t="str">
        <f t="shared" si="566"/>
        <v>High</v>
      </c>
      <c r="W3590" s="6">
        <f t="shared" si="567"/>
        <v>8.7790339524978229</v>
      </c>
      <c r="X3590" s="3" t="str">
        <f t="shared" si="568"/>
        <v>Priority 2</v>
      </c>
      <c r="Y3590" s="3" t="str">
        <f t="shared" si="569"/>
        <v>OK</v>
      </c>
    </row>
    <row r="3591" spans="1:25" x14ac:dyDescent="0.25">
      <c r="A3591" s="3" t="str">
        <f>Raw_Data!A3591</f>
        <v>3c78a99f-e9a5-4f6a-9bd4-9bea5f137515</v>
      </c>
      <c r="B3591" s="3">
        <f>Raw_Data!B3591</f>
        <v>31</v>
      </c>
      <c r="C3591" s="3" t="str">
        <f>Raw_Data!C3591</f>
        <v>Other</v>
      </c>
      <c r="D3591" s="3" t="str">
        <f>Raw_Data!D3591</f>
        <v>Standard</v>
      </c>
      <c r="E3591" s="3">
        <f>Raw_Data!E3591</f>
        <v>15.37</v>
      </c>
      <c r="F3591" s="3">
        <f>Raw_Data!F3591</f>
        <v>4</v>
      </c>
      <c r="G3591" s="3" t="str">
        <f>Raw_Data!G3591</f>
        <v>South America</v>
      </c>
      <c r="H3591" s="3" t="str">
        <f>Raw_Data!H3591</f>
        <v>Laptop</v>
      </c>
      <c r="I3591" s="3">
        <f>Raw_Data!I3591</f>
        <v>13.99</v>
      </c>
      <c r="J3591" s="3">
        <f>Raw_Data!J3591</f>
        <v>0</v>
      </c>
      <c r="K3591" s="3" t="str">
        <f>Raw_Data!K3591</f>
        <v>Crypto</v>
      </c>
      <c r="L3591" s="3">
        <f>Raw_Data!L3591</f>
        <v>3</v>
      </c>
      <c r="M3591" s="3">
        <f>Raw_Data!M3591</f>
        <v>3.07</v>
      </c>
      <c r="N3591" s="3" t="str">
        <f>Raw_Data!N3591</f>
        <v>Comedy</v>
      </c>
      <c r="O3591" s="3" t="str">
        <f t="shared" si="560"/>
        <v>25-34</v>
      </c>
      <c r="P3591" s="3" t="str">
        <f t="shared" si="561"/>
        <v>10-24h</v>
      </c>
      <c r="Q3591" s="3" t="str">
        <f t="shared" si="562"/>
        <v>0-7d</v>
      </c>
      <c r="R3591" s="3" t="str">
        <f t="shared" si="563"/>
        <v>Medium</v>
      </c>
      <c r="S3591" s="3" t="str">
        <f t="shared" si="564"/>
        <v>Mid</v>
      </c>
      <c r="T3591" s="3" t="str">
        <f t="shared" si="565"/>
        <v>Active</v>
      </c>
      <c r="U3591" s="4">
        <f>1/(1+EXP(-(Predictive_Model!$B$5+((B3591-Predictive_Model!$B$20)/Predictive_Model!$C$20)*Predictive_Model!$D$20+((E3591-Predictive_Model!$B$21)/Predictive_Model!$C$21)*Predictive_Model!$D$21+((F3591-Predictive_Model!$B$22)/Predictive_Model!$C$22)*Predictive_Model!$D$22+((I3591-Predictive_Model!$B$23)/Predictive_Model!$C$23)*Predictive_Model!$D$23+((L3591-Predictive_Model!$B$24)/Predictive_Model!$C$24)*Predictive_Model!$D$24+((M3591-Predictive_Model!$B$25)/Predictive_Model!$C$25)*Predictive_Model!$D$25+IF(C3591="Male",Predictive_Model!$D$31,IF(C3591="Other",Predictive_Model!$D$32,0))+IF(D3591="Premium",Predictive_Model!$D$34,IF(D3591="Standard",Predictive_Model!$D$35,0))+IF(G3591="Asia",Predictive_Model!$D$37,IF(G3591="Europe",Predictive_Model!$D$38,IF(G3591="North America",Predictive_Model!$D$39,IF(G3591="Oceania",Predictive_Model!$D$40,IF(G3591="South America",Predictive_Model!$D$41,0)))))+IF(H3591="Laptop",Predictive_Model!$D$43,IF(H3591="Mobile",Predictive_Model!$D$44,IF(H3591="TV",Predictive_Model!$D$45,IF(H3591="Tablet",Predictive_Model!$D$46,0))))+IF(K3591="Crypto",Predictive_Model!$D$48,IF(K3591="Debit Card",Predictive_Model!$D$49,IF(K3591="Gift Card",Predictive_Model!$D$50,IF(K3591="PayPal",Predictive_Model!$D$51,0))))+IF(N3591="Comedy",Predictive_Model!$D$53,IF(N3591="Documentary",Predictive_Model!$D$54,IF(N3591="Drama",Predictive_Model!$D$55,IF(N3591="Horror",Predictive_Model!$D$56,IF(N3591="Romance",Predictive_Model!$D$57,IF(N3591="Sci-Fi",Predictive_Model!$D$58,0)))))))))</f>
        <v>4.4664278481957025E-4</v>
      </c>
      <c r="V3591" s="3" t="str">
        <f t="shared" si="566"/>
        <v>Low</v>
      </c>
      <c r="W3591" s="6">
        <f t="shared" si="567"/>
        <v>6.2485325596257878E-3</v>
      </c>
      <c r="X3591" s="3" t="str">
        <f t="shared" si="568"/>
        <v>Monitor</v>
      </c>
      <c r="Y3591" s="3" t="str">
        <f t="shared" si="569"/>
        <v>OK</v>
      </c>
    </row>
    <row r="3592" spans="1:25" x14ac:dyDescent="0.25">
      <c r="A3592" s="3" t="str">
        <f>Raw_Data!A3592</f>
        <v>99cbb3de-fe56-4704-82c1-ffa8dd5c7a36</v>
      </c>
      <c r="B3592" s="3">
        <f>Raw_Data!B3592</f>
        <v>40</v>
      </c>
      <c r="C3592" s="3" t="str">
        <f>Raw_Data!C3592</f>
        <v>Female</v>
      </c>
      <c r="D3592" s="3" t="str">
        <f>Raw_Data!D3592</f>
        <v>Basic</v>
      </c>
      <c r="E3592" s="3">
        <f>Raw_Data!E3592</f>
        <v>3</v>
      </c>
      <c r="F3592" s="3">
        <f>Raw_Data!F3592</f>
        <v>0</v>
      </c>
      <c r="G3592" s="3" t="str">
        <f>Raw_Data!G3592</f>
        <v>Oceania</v>
      </c>
      <c r="H3592" s="3" t="str">
        <f>Raw_Data!H3592</f>
        <v>Laptop</v>
      </c>
      <c r="I3592" s="3">
        <f>Raw_Data!I3592</f>
        <v>8.99</v>
      </c>
      <c r="J3592" s="3">
        <f>Raw_Data!J3592</f>
        <v>0</v>
      </c>
      <c r="K3592" s="3" t="str">
        <f>Raw_Data!K3592</f>
        <v>Debit Card</v>
      </c>
      <c r="L3592" s="3">
        <f>Raw_Data!L3592</f>
        <v>4</v>
      </c>
      <c r="M3592" s="3">
        <f>Raw_Data!M3592</f>
        <v>3</v>
      </c>
      <c r="N3592" s="3" t="str">
        <f>Raw_Data!N3592</f>
        <v>Drama</v>
      </c>
      <c r="O3592" s="3" t="str">
        <f t="shared" si="560"/>
        <v>35-44</v>
      </c>
      <c r="P3592" s="3" t="str">
        <f t="shared" si="561"/>
        <v>&lt;10h</v>
      </c>
      <c r="Q3592" s="3" t="str">
        <f t="shared" si="562"/>
        <v>0-7d</v>
      </c>
      <c r="R3592" s="3" t="str">
        <f t="shared" si="563"/>
        <v>Medium</v>
      </c>
      <c r="S3592" s="3" t="str">
        <f t="shared" si="564"/>
        <v>Low</v>
      </c>
      <c r="T3592" s="3" t="str">
        <f t="shared" si="565"/>
        <v>Active</v>
      </c>
      <c r="U3592" s="4">
        <f>1/(1+EXP(-(Predictive_Model!$B$5+((B3592-Predictive_Model!$B$20)/Predictive_Model!$C$20)*Predictive_Model!$D$20+((E3592-Predictive_Model!$B$21)/Predictive_Model!$C$21)*Predictive_Model!$D$21+((F3592-Predictive_Model!$B$22)/Predictive_Model!$C$22)*Predictive_Model!$D$22+((I3592-Predictive_Model!$B$23)/Predictive_Model!$C$23)*Predictive_Model!$D$23+((L3592-Predictive_Model!$B$24)/Predictive_Model!$C$24)*Predictive_Model!$D$24+((M3592-Predictive_Model!$B$25)/Predictive_Model!$C$25)*Predictive_Model!$D$25+IF(C3592="Male",Predictive_Model!$D$31,IF(C3592="Other",Predictive_Model!$D$32,0))+IF(D3592="Premium",Predictive_Model!$D$34,IF(D3592="Standard",Predictive_Model!$D$35,0))+IF(G3592="Asia",Predictive_Model!$D$37,IF(G3592="Europe",Predictive_Model!$D$38,IF(G3592="North America",Predictive_Model!$D$39,IF(G3592="Oceania",Predictive_Model!$D$40,IF(G3592="South America",Predictive_Model!$D$41,0)))))+IF(H3592="Laptop",Predictive_Model!$D$43,IF(H3592="Mobile",Predictive_Model!$D$44,IF(H3592="TV",Predictive_Model!$D$45,IF(H3592="Tablet",Predictive_Model!$D$46,0))))+IF(K3592="Crypto",Predictive_Model!$D$48,IF(K3592="Debit Card",Predictive_Model!$D$49,IF(K3592="Gift Card",Predictive_Model!$D$50,IF(K3592="PayPal",Predictive_Model!$D$51,0))))+IF(N3592="Comedy",Predictive_Model!$D$53,IF(N3592="Documentary",Predictive_Model!$D$54,IF(N3592="Drama",Predictive_Model!$D$55,IF(N3592="Horror",Predictive_Model!$D$56,IF(N3592="Romance",Predictive_Model!$D$57,IF(N3592="Sci-Fi",Predictive_Model!$D$58,0)))))))))</f>
        <v>2.1759719042810346E-2</v>
      </c>
      <c r="V3592" s="3" t="str">
        <f t="shared" si="566"/>
        <v>Low</v>
      </c>
      <c r="W3592" s="6">
        <f t="shared" si="567"/>
        <v>0.19561987419486501</v>
      </c>
      <c r="X3592" s="3" t="str">
        <f t="shared" si="568"/>
        <v>Monitor</v>
      </c>
      <c r="Y3592" s="3" t="str">
        <f t="shared" si="569"/>
        <v>OK</v>
      </c>
    </row>
    <row r="3593" spans="1:25" x14ac:dyDescent="0.25">
      <c r="A3593" s="3" t="str">
        <f>Raw_Data!A3593</f>
        <v>ae2fd5ac-59e1-4433-b26b-3ac43b42a4bf</v>
      </c>
      <c r="B3593" s="3">
        <f>Raw_Data!B3593</f>
        <v>69</v>
      </c>
      <c r="C3593" s="3" t="str">
        <f>Raw_Data!C3593</f>
        <v>Female</v>
      </c>
      <c r="D3593" s="3" t="str">
        <f>Raw_Data!D3593</f>
        <v>Standard</v>
      </c>
      <c r="E3593" s="3">
        <f>Raw_Data!E3593</f>
        <v>9.43</v>
      </c>
      <c r="F3593" s="3">
        <f>Raw_Data!F3593</f>
        <v>1</v>
      </c>
      <c r="G3593" s="3" t="str">
        <f>Raw_Data!G3593</f>
        <v>Europe</v>
      </c>
      <c r="H3593" s="3" t="str">
        <f>Raw_Data!H3593</f>
        <v>Desktop</v>
      </c>
      <c r="I3593" s="3">
        <f>Raw_Data!I3593</f>
        <v>13.99</v>
      </c>
      <c r="J3593" s="3">
        <f>Raw_Data!J3593</f>
        <v>0</v>
      </c>
      <c r="K3593" s="3" t="str">
        <f>Raw_Data!K3593</f>
        <v>Credit Card</v>
      </c>
      <c r="L3593" s="3">
        <f>Raw_Data!L3593</f>
        <v>3</v>
      </c>
      <c r="M3593" s="3">
        <f>Raw_Data!M3593</f>
        <v>4.71</v>
      </c>
      <c r="N3593" s="3" t="str">
        <f>Raw_Data!N3593</f>
        <v>Action</v>
      </c>
      <c r="O3593" s="3" t="str">
        <f t="shared" si="560"/>
        <v>55-70</v>
      </c>
      <c r="P3593" s="3" t="str">
        <f t="shared" si="561"/>
        <v>&lt;10h</v>
      </c>
      <c r="Q3593" s="3" t="str">
        <f t="shared" si="562"/>
        <v>0-7d</v>
      </c>
      <c r="R3593" s="3" t="str">
        <f t="shared" si="563"/>
        <v>Medium</v>
      </c>
      <c r="S3593" s="3" t="str">
        <f t="shared" si="564"/>
        <v>Mid</v>
      </c>
      <c r="T3593" s="3" t="str">
        <f t="shared" si="565"/>
        <v>Active</v>
      </c>
      <c r="U3593" s="4">
        <f>1/(1+EXP(-(Predictive_Model!$B$5+((B3593-Predictive_Model!$B$20)/Predictive_Model!$C$20)*Predictive_Model!$D$20+((E3593-Predictive_Model!$B$21)/Predictive_Model!$C$21)*Predictive_Model!$D$21+((F3593-Predictive_Model!$B$22)/Predictive_Model!$C$22)*Predictive_Model!$D$22+((I3593-Predictive_Model!$B$23)/Predictive_Model!$C$23)*Predictive_Model!$D$23+((L3593-Predictive_Model!$B$24)/Predictive_Model!$C$24)*Predictive_Model!$D$24+((M3593-Predictive_Model!$B$25)/Predictive_Model!$C$25)*Predictive_Model!$D$25+IF(C3593="Male",Predictive_Model!$D$31,IF(C3593="Other",Predictive_Model!$D$32,0))+IF(D3593="Premium",Predictive_Model!$D$34,IF(D3593="Standard",Predictive_Model!$D$35,0))+IF(G3593="Asia",Predictive_Model!$D$37,IF(G3593="Europe",Predictive_Model!$D$38,IF(G3593="North America",Predictive_Model!$D$39,IF(G3593="Oceania",Predictive_Model!$D$40,IF(G3593="South America",Predictive_Model!$D$41,0)))))+IF(H3593="Laptop",Predictive_Model!$D$43,IF(H3593="Mobile",Predictive_Model!$D$44,IF(H3593="TV",Predictive_Model!$D$45,IF(H3593="Tablet",Predictive_Model!$D$46,0))))+IF(K3593="Crypto",Predictive_Model!$D$48,IF(K3593="Debit Card",Predictive_Model!$D$49,IF(K3593="Gift Card",Predictive_Model!$D$50,IF(K3593="PayPal",Predictive_Model!$D$51,0))))+IF(N3593="Comedy",Predictive_Model!$D$53,IF(N3593="Documentary",Predictive_Model!$D$54,IF(N3593="Drama",Predictive_Model!$D$55,IF(N3593="Horror",Predictive_Model!$D$56,IF(N3593="Romance",Predictive_Model!$D$57,IF(N3593="Sci-Fi",Predictive_Model!$D$58,0)))))))))</f>
        <v>1.3981972392035884E-4</v>
      </c>
      <c r="V3593" s="3" t="str">
        <f t="shared" si="566"/>
        <v>Low</v>
      </c>
      <c r="W3593" s="6">
        <f t="shared" si="567"/>
        <v>1.95607793764582E-3</v>
      </c>
      <c r="X3593" s="3" t="str">
        <f t="shared" si="568"/>
        <v>Monitor</v>
      </c>
      <c r="Y3593" s="3" t="str">
        <f t="shared" si="569"/>
        <v>OK</v>
      </c>
    </row>
    <row r="3594" spans="1:25" x14ac:dyDescent="0.25">
      <c r="A3594" s="3" t="str">
        <f>Raw_Data!A3594</f>
        <v>0a82244e-e72e-46a5-9d96-76eedc5674c6</v>
      </c>
      <c r="B3594" s="3">
        <f>Raw_Data!B3594</f>
        <v>19</v>
      </c>
      <c r="C3594" s="3" t="str">
        <f>Raw_Data!C3594</f>
        <v>Other</v>
      </c>
      <c r="D3594" s="3" t="str">
        <f>Raw_Data!D3594</f>
        <v>Basic</v>
      </c>
      <c r="E3594" s="3">
        <f>Raw_Data!E3594</f>
        <v>5.62</v>
      </c>
      <c r="F3594" s="3">
        <f>Raw_Data!F3594</f>
        <v>13</v>
      </c>
      <c r="G3594" s="3" t="str">
        <f>Raw_Data!G3594</f>
        <v>Europe</v>
      </c>
      <c r="H3594" s="3" t="str">
        <f>Raw_Data!H3594</f>
        <v>TV</v>
      </c>
      <c r="I3594" s="3">
        <f>Raw_Data!I3594</f>
        <v>8.99</v>
      </c>
      <c r="J3594" s="3">
        <f>Raw_Data!J3594</f>
        <v>0</v>
      </c>
      <c r="K3594" s="3" t="str">
        <f>Raw_Data!K3594</f>
        <v>PayPal</v>
      </c>
      <c r="L3594" s="3">
        <f>Raw_Data!L3594</f>
        <v>4</v>
      </c>
      <c r="M3594" s="3">
        <f>Raw_Data!M3594</f>
        <v>0.4</v>
      </c>
      <c r="N3594" s="3" t="str">
        <f>Raw_Data!N3594</f>
        <v>Drama</v>
      </c>
      <c r="O3594" s="3" t="str">
        <f t="shared" si="560"/>
        <v>18-24</v>
      </c>
      <c r="P3594" s="3" t="str">
        <f t="shared" si="561"/>
        <v>&lt;10h</v>
      </c>
      <c r="Q3594" s="3" t="str">
        <f t="shared" si="562"/>
        <v>8-21d</v>
      </c>
      <c r="R3594" s="3" t="str">
        <f t="shared" si="563"/>
        <v>Medium</v>
      </c>
      <c r="S3594" s="3" t="str">
        <f t="shared" si="564"/>
        <v>Low</v>
      </c>
      <c r="T3594" s="3" t="str">
        <f t="shared" si="565"/>
        <v>Active</v>
      </c>
      <c r="U3594" s="4">
        <f>1/(1+EXP(-(Predictive_Model!$B$5+((B3594-Predictive_Model!$B$20)/Predictive_Model!$C$20)*Predictive_Model!$D$20+((E3594-Predictive_Model!$B$21)/Predictive_Model!$C$21)*Predictive_Model!$D$21+((F3594-Predictive_Model!$B$22)/Predictive_Model!$C$22)*Predictive_Model!$D$22+((I3594-Predictive_Model!$B$23)/Predictive_Model!$C$23)*Predictive_Model!$D$23+((L3594-Predictive_Model!$B$24)/Predictive_Model!$C$24)*Predictive_Model!$D$24+((M3594-Predictive_Model!$B$25)/Predictive_Model!$C$25)*Predictive_Model!$D$25+IF(C3594="Male",Predictive_Model!$D$31,IF(C3594="Other",Predictive_Model!$D$32,0))+IF(D3594="Premium",Predictive_Model!$D$34,IF(D3594="Standard",Predictive_Model!$D$35,0))+IF(G3594="Asia",Predictive_Model!$D$37,IF(G3594="Europe",Predictive_Model!$D$38,IF(G3594="North America",Predictive_Model!$D$39,IF(G3594="Oceania",Predictive_Model!$D$40,IF(G3594="South America",Predictive_Model!$D$41,0)))))+IF(H3594="Laptop",Predictive_Model!$D$43,IF(H3594="Mobile",Predictive_Model!$D$44,IF(H3594="TV",Predictive_Model!$D$45,IF(H3594="Tablet",Predictive_Model!$D$46,0))))+IF(K3594="Crypto",Predictive_Model!$D$48,IF(K3594="Debit Card",Predictive_Model!$D$49,IF(K3594="Gift Card",Predictive_Model!$D$50,IF(K3594="PayPal",Predictive_Model!$D$51,0))))+IF(N3594="Comedy",Predictive_Model!$D$53,IF(N3594="Documentary",Predictive_Model!$D$54,IF(N3594="Drama",Predictive_Model!$D$55,IF(N3594="Horror",Predictive_Model!$D$56,IF(N3594="Romance",Predictive_Model!$D$57,IF(N3594="Sci-Fi",Predictive_Model!$D$58,0)))))))))</f>
        <v>0.75073311886066951</v>
      </c>
      <c r="V3594" s="3" t="str">
        <f t="shared" si="566"/>
        <v>Critical</v>
      </c>
      <c r="W3594" s="6">
        <f t="shared" si="567"/>
        <v>6.7490907385574195</v>
      </c>
      <c r="X3594" s="3" t="str">
        <f t="shared" si="568"/>
        <v>Priority 2</v>
      </c>
      <c r="Y3594" s="3" t="str">
        <f t="shared" si="569"/>
        <v>OK</v>
      </c>
    </row>
    <row r="3595" spans="1:25" x14ac:dyDescent="0.25">
      <c r="A3595" s="3" t="str">
        <f>Raw_Data!A3595</f>
        <v>8316d994-9295-49d6-b608-7a27856fa6cf</v>
      </c>
      <c r="B3595" s="3">
        <f>Raw_Data!B3595</f>
        <v>30</v>
      </c>
      <c r="C3595" s="3" t="str">
        <f>Raw_Data!C3595</f>
        <v>Male</v>
      </c>
      <c r="D3595" s="3" t="str">
        <f>Raw_Data!D3595</f>
        <v>Standard</v>
      </c>
      <c r="E3595" s="3">
        <f>Raw_Data!E3595</f>
        <v>4.62</v>
      </c>
      <c r="F3595" s="3">
        <f>Raw_Data!F3595</f>
        <v>46</v>
      </c>
      <c r="G3595" s="3" t="str">
        <f>Raw_Data!G3595</f>
        <v>Europe</v>
      </c>
      <c r="H3595" s="3" t="str">
        <f>Raw_Data!H3595</f>
        <v>Laptop</v>
      </c>
      <c r="I3595" s="3">
        <f>Raw_Data!I3595</f>
        <v>13.99</v>
      </c>
      <c r="J3595" s="3">
        <f>Raw_Data!J3595</f>
        <v>1</v>
      </c>
      <c r="K3595" s="3" t="str">
        <f>Raw_Data!K3595</f>
        <v>PayPal</v>
      </c>
      <c r="L3595" s="3">
        <f>Raw_Data!L3595</f>
        <v>3</v>
      </c>
      <c r="M3595" s="3">
        <f>Raw_Data!M3595</f>
        <v>0.1</v>
      </c>
      <c r="N3595" s="3" t="str">
        <f>Raw_Data!N3595</f>
        <v>Action</v>
      </c>
      <c r="O3595" s="3" t="str">
        <f t="shared" si="560"/>
        <v>25-34</v>
      </c>
      <c r="P3595" s="3" t="str">
        <f t="shared" si="561"/>
        <v>&lt;10h</v>
      </c>
      <c r="Q3595" s="3" t="str">
        <f t="shared" si="562"/>
        <v>46-60d</v>
      </c>
      <c r="R3595" s="3" t="str">
        <f t="shared" si="563"/>
        <v>Low</v>
      </c>
      <c r="S3595" s="3" t="str">
        <f t="shared" si="564"/>
        <v>Mid</v>
      </c>
      <c r="T3595" s="3" t="str">
        <f t="shared" si="565"/>
        <v>Churned</v>
      </c>
      <c r="U3595" s="4">
        <f>1/(1+EXP(-(Predictive_Model!$B$5+((B3595-Predictive_Model!$B$20)/Predictive_Model!$C$20)*Predictive_Model!$D$20+((E3595-Predictive_Model!$B$21)/Predictive_Model!$C$21)*Predictive_Model!$D$21+((F3595-Predictive_Model!$B$22)/Predictive_Model!$C$22)*Predictive_Model!$D$22+((I3595-Predictive_Model!$B$23)/Predictive_Model!$C$23)*Predictive_Model!$D$23+((L3595-Predictive_Model!$B$24)/Predictive_Model!$C$24)*Predictive_Model!$D$24+((M3595-Predictive_Model!$B$25)/Predictive_Model!$C$25)*Predictive_Model!$D$25+IF(C3595="Male",Predictive_Model!$D$31,IF(C3595="Other",Predictive_Model!$D$32,0))+IF(D3595="Premium",Predictive_Model!$D$34,IF(D3595="Standard",Predictive_Model!$D$35,0))+IF(G3595="Asia",Predictive_Model!$D$37,IF(G3595="Europe",Predictive_Model!$D$38,IF(G3595="North America",Predictive_Model!$D$39,IF(G3595="Oceania",Predictive_Model!$D$40,IF(G3595="South America",Predictive_Model!$D$41,0)))))+IF(H3595="Laptop",Predictive_Model!$D$43,IF(H3595="Mobile",Predictive_Model!$D$44,IF(H3595="TV",Predictive_Model!$D$45,IF(H3595="Tablet",Predictive_Model!$D$46,0))))+IF(K3595="Crypto",Predictive_Model!$D$48,IF(K3595="Debit Card",Predictive_Model!$D$49,IF(K3595="Gift Card",Predictive_Model!$D$50,IF(K3595="PayPal",Predictive_Model!$D$51,0))))+IF(N3595="Comedy",Predictive_Model!$D$53,IF(N3595="Documentary",Predictive_Model!$D$54,IF(N3595="Drama",Predictive_Model!$D$55,IF(N3595="Horror",Predictive_Model!$D$56,IF(N3595="Romance",Predictive_Model!$D$57,IF(N3595="Sci-Fi",Predictive_Model!$D$58,0)))))))))</f>
        <v>0.99791917994574086</v>
      </c>
      <c r="V3595" s="3" t="str">
        <f t="shared" si="566"/>
        <v>Critical</v>
      </c>
      <c r="W3595" s="6">
        <f t="shared" si="567"/>
        <v>13.99</v>
      </c>
      <c r="X3595" s="3" t="str">
        <f t="shared" si="568"/>
        <v>Priority 2</v>
      </c>
      <c r="Y3595" s="3" t="str">
        <f t="shared" si="569"/>
        <v>OK</v>
      </c>
    </row>
    <row r="3596" spans="1:25" x14ac:dyDescent="0.25">
      <c r="A3596" s="3" t="str">
        <f>Raw_Data!A3596</f>
        <v>e1b71893-1f20-45ab-b9e6-0edacceaf9d3</v>
      </c>
      <c r="B3596" s="3">
        <f>Raw_Data!B3596</f>
        <v>29</v>
      </c>
      <c r="C3596" s="3" t="str">
        <f>Raw_Data!C3596</f>
        <v>Male</v>
      </c>
      <c r="D3596" s="3" t="str">
        <f>Raw_Data!D3596</f>
        <v>Basic</v>
      </c>
      <c r="E3596" s="3">
        <f>Raw_Data!E3596</f>
        <v>26.48</v>
      </c>
      <c r="F3596" s="3">
        <f>Raw_Data!F3596</f>
        <v>53</v>
      </c>
      <c r="G3596" s="3" t="str">
        <f>Raw_Data!G3596</f>
        <v>Africa</v>
      </c>
      <c r="H3596" s="3" t="str">
        <f>Raw_Data!H3596</f>
        <v>Mobile</v>
      </c>
      <c r="I3596" s="3">
        <f>Raw_Data!I3596</f>
        <v>8.99</v>
      </c>
      <c r="J3596" s="3">
        <f>Raw_Data!J3596</f>
        <v>1</v>
      </c>
      <c r="K3596" s="3" t="str">
        <f>Raw_Data!K3596</f>
        <v>Debit Card</v>
      </c>
      <c r="L3596" s="3">
        <f>Raw_Data!L3596</f>
        <v>3</v>
      </c>
      <c r="M3596" s="3">
        <f>Raw_Data!M3596</f>
        <v>0.49</v>
      </c>
      <c r="N3596" s="3" t="str">
        <f>Raw_Data!N3596</f>
        <v>Romance</v>
      </c>
      <c r="O3596" s="3" t="str">
        <f t="shared" si="560"/>
        <v>25-34</v>
      </c>
      <c r="P3596" s="3" t="str">
        <f t="shared" si="561"/>
        <v>25-49h</v>
      </c>
      <c r="Q3596" s="3" t="str">
        <f t="shared" si="562"/>
        <v>46-60d</v>
      </c>
      <c r="R3596" s="3" t="str">
        <f t="shared" si="563"/>
        <v>Medium</v>
      </c>
      <c r="S3596" s="3" t="str">
        <f t="shared" si="564"/>
        <v>Low</v>
      </c>
      <c r="T3596" s="3" t="str">
        <f t="shared" si="565"/>
        <v>Churned</v>
      </c>
      <c r="U3596" s="4">
        <f>1/(1+EXP(-(Predictive_Model!$B$5+((B3596-Predictive_Model!$B$20)/Predictive_Model!$C$20)*Predictive_Model!$D$20+((E3596-Predictive_Model!$B$21)/Predictive_Model!$C$21)*Predictive_Model!$D$21+((F3596-Predictive_Model!$B$22)/Predictive_Model!$C$22)*Predictive_Model!$D$22+((I3596-Predictive_Model!$B$23)/Predictive_Model!$C$23)*Predictive_Model!$D$23+((L3596-Predictive_Model!$B$24)/Predictive_Model!$C$24)*Predictive_Model!$D$24+((M3596-Predictive_Model!$B$25)/Predictive_Model!$C$25)*Predictive_Model!$D$25+IF(C3596="Male",Predictive_Model!$D$31,IF(C3596="Other",Predictive_Model!$D$32,0))+IF(D3596="Premium",Predictive_Model!$D$34,IF(D3596="Standard",Predictive_Model!$D$35,0))+IF(G3596="Asia",Predictive_Model!$D$37,IF(G3596="Europe",Predictive_Model!$D$38,IF(G3596="North America",Predictive_Model!$D$39,IF(G3596="Oceania",Predictive_Model!$D$40,IF(G3596="South America",Predictive_Model!$D$41,0)))))+IF(H3596="Laptop",Predictive_Model!$D$43,IF(H3596="Mobile",Predictive_Model!$D$44,IF(H3596="TV",Predictive_Model!$D$45,IF(H3596="Tablet",Predictive_Model!$D$46,0))))+IF(K3596="Crypto",Predictive_Model!$D$48,IF(K3596="Debit Card",Predictive_Model!$D$49,IF(K3596="Gift Card",Predictive_Model!$D$50,IF(K3596="PayPal",Predictive_Model!$D$51,0))))+IF(N3596="Comedy",Predictive_Model!$D$53,IF(N3596="Documentary",Predictive_Model!$D$54,IF(N3596="Drama",Predictive_Model!$D$55,IF(N3596="Horror",Predictive_Model!$D$56,IF(N3596="Romance",Predictive_Model!$D$57,IF(N3596="Sci-Fi",Predictive_Model!$D$58,0)))))))))</f>
        <v>0.89970668436249446</v>
      </c>
      <c r="V3596" s="3" t="str">
        <f t="shared" si="566"/>
        <v>Critical</v>
      </c>
      <c r="W3596" s="6">
        <f t="shared" si="567"/>
        <v>8.99</v>
      </c>
      <c r="X3596" s="3" t="str">
        <f t="shared" si="568"/>
        <v>Priority 2</v>
      </c>
      <c r="Y3596" s="3" t="str">
        <f t="shared" si="569"/>
        <v>OK</v>
      </c>
    </row>
    <row r="3597" spans="1:25" x14ac:dyDescent="0.25">
      <c r="A3597" s="3" t="str">
        <f>Raw_Data!A3597</f>
        <v>00c85c4a-478b-411c-a06f-8d229eea4684</v>
      </c>
      <c r="B3597" s="3">
        <f>Raw_Data!B3597</f>
        <v>62</v>
      </c>
      <c r="C3597" s="3" t="str">
        <f>Raw_Data!C3597</f>
        <v>Female</v>
      </c>
      <c r="D3597" s="3" t="str">
        <f>Raw_Data!D3597</f>
        <v>Standard</v>
      </c>
      <c r="E3597" s="3">
        <f>Raw_Data!E3597</f>
        <v>24.14</v>
      </c>
      <c r="F3597" s="3">
        <f>Raw_Data!F3597</f>
        <v>2</v>
      </c>
      <c r="G3597" s="3" t="str">
        <f>Raw_Data!G3597</f>
        <v>Africa</v>
      </c>
      <c r="H3597" s="3" t="str">
        <f>Raw_Data!H3597</f>
        <v>Desktop</v>
      </c>
      <c r="I3597" s="3">
        <f>Raw_Data!I3597</f>
        <v>13.99</v>
      </c>
      <c r="J3597" s="3">
        <f>Raw_Data!J3597</f>
        <v>0</v>
      </c>
      <c r="K3597" s="3" t="str">
        <f>Raw_Data!K3597</f>
        <v>Crypto</v>
      </c>
      <c r="L3597" s="3">
        <f>Raw_Data!L3597</f>
        <v>4</v>
      </c>
      <c r="M3597" s="3">
        <f>Raw_Data!M3597</f>
        <v>8.0500000000000007</v>
      </c>
      <c r="N3597" s="3" t="str">
        <f>Raw_Data!N3597</f>
        <v>Horror</v>
      </c>
      <c r="O3597" s="3" t="str">
        <f t="shared" si="560"/>
        <v>55-70</v>
      </c>
      <c r="P3597" s="3" t="str">
        <f t="shared" si="561"/>
        <v>10-24h</v>
      </c>
      <c r="Q3597" s="3" t="str">
        <f t="shared" si="562"/>
        <v>0-7d</v>
      </c>
      <c r="R3597" s="3" t="str">
        <f t="shared" si="563"/>
        <v>Medium</v>
      </c>
      <c r="S3597" s="3" t="str">
        <f t="shared" si="564"/>
        <v>Mid</v>
      </c>
      <c r="T3597" s="3" t="str">
        <f t="shared" si="565"/>
        <v>Active</v>
      </c>
      <c r="U3597" s="4">
        <f>1/(1+EXP(-(Predictive_Model!$B$5+((B3597-Predictive_Model!$B$20)/Predictive_Model!$C$20)*Predictive_Model!$D$20+((E3597-Predictive_Model!$B$21)/Predictive_Model!$C$21)*Predictive_Model!$D$21+((F3597-Predictive_Model!$B$22)/Predictive_Model!$C$22)*Predictive_Model!$D$22+((I3597-Predictive_Model!$B$23)/Predictive_Model!$C$23)*Predictive_Model!$D$23+((L3597-Predictive_Model!$B$24)/Predictive_Model!$C$24)*Predictive_Model!$D$24+((M3597-Predictive_Model!$B$25)/Predictive_Model!$C$25)*Predictive_Model!$D$25+IF(C3597="Male",Predictive_Model!$D$31,IF(C3597="Other",Predictive_Model!$D$32,0))+IF(D3597="Premium",Predictive_Model!$D$34,IF(D3597="Standard",Predictive_Model!$D$35,0))+IF(G3597="Asia",Predictive_Model!$D$37,IF(G3597="Europe",Predictive_Model!$D$38,IF(G3597="North America",Predictive_Model!$D$39,IF(G3597="Oceania",Predictive_Model!$D$40,IF(G3597="South America",Predictive_Model!$D$41,0)))))+IF(H3597="Laptop",Predictive_Model!$D$43,IF(H3597="Mobile",Predictive_Model!$D$44,IF(H3597="TV",Predictive_Model!$D$45,IF(H3597="Tablet",Predictive_Model!$D$46,0))))+IF(K3597="Crypto",Predictive_Model!$D$48,IF(K3597="Debit Card",Predictive_Model!$D$49,IF(K3597="Gift Card",Predictive_Model!$D$50,IF(K3597="PayPal",Predictive_Model!$D$51,0))))+IF(N3597="Comedy",Predictive_Model!$D$53,IF(N3597="Documentary",Predictive_Model!$D$54,IF(N3597="Drama",Predictive_Model!$D$55,IF(N3597="Horror",Predictive_Model!$D$56,IF(N3597="Romance",Predictive_Model!$D$57,IF(N3597="Sci-Fi",Predictive_Model!$D$58,0)))))))))</f>
        <v>2.3926832871887548E-9</v>
      </c>
      <c r="V3597" s="3" t="str">
        <f t="shared" si="566"/>
        <v>Low</v>
      </c>
      <c r="W3597" s="6">
        <f t="shared" si="567"/>
        <v>3.3473639187770681E-8</v>
      </c>
      <c r="X3597" s="3" t="str">
        <f t="shared" si="568"/>
        <v>Monitor</v>
      </c>
      <c r="Y3597" s="3" t="str">
        <f t="shared" si="569"/>
        <v>OK</v>
      </c>
    </row>
    <row r="3598" spans="1:25" x14ac:dyDescent="0.25">
      <c r="A3598" s="3" t="str">
        <f>Raw_Data!A3598</f>
        <v>77601669-57ba-4d83-822b-2c9d3fbee785</v>
      </c>
      <c r="B3598" s="3">
        <f>Raw_Data!B3598</f>
        <v>38</v>
      </c>
      <c r="C3598" s="3" t="str">
        <f>Raw_Data!C3598</f>
        <v>Female</v>
      </c>
      <c r="D3598" s="3" t="str">
        <f>Raw_Data!D3598</f>
        <v>Premium</v>
      </c>
      <c r="E3598" s="3">
        <f>Raw_Data!E3598</f>
        <v>12.49</v>
      </c>
      <c r="F3598" s="3">
        <f>Raw_Data!F3598</f>
        <v>38</v>
      </c>
      <c r="G3598" s="3" t="str">
        <f>Raw_Data!G3598</f>
        <v>Oceania</v>
      </c>
      <c r="H3598" s="3" t="str">
        <f>Raw_Data!H3598</f>
        <v>TV</v>
      </c>
      <c r="I3598" s="3">
        <f>Raw_Data!I3598</f>
        <v>17.989999999999998</v>
      </c>
      <c r="J3598" s="3">
        <f>Raw_Data!J3598</f>
        <v>1</v>
      </c>
      <c r="K3598" s="3" t="str">
        <f>Raw_Data!K3598</f>
        <v>Credit Card</v>
      </c>
      <c r="L3598" s="3">
        <f>Raw_Data!L3598</f>
        <v>1</v>
      </c>
      <c r="M3598" s="3">
        <f>Raw_Data!M3598</f>
        <v>0.32</v>
      </c>
      <c r="N3598" s="3" t="str">
        <f>Raw_Data!N3598</f>
        <v>Sci-Fi</v>
      </c>
      <c r="O3598" s="3" t="str">
        <f t="shared" si="560"/>
        <v>35-44</v>
      </c>
      <c r="P3598" s="3" t="str">
        <f t="shared" si="561"/>
        <v>10-24h</v>
      </c>
      <c r="Q3598" s="3" t="str">
        <f t="shared" si="562"/>
        <v>22-45d</v>
      </c>
      <c r="R3598" s="3" t="str">
        <f t="shared" si="563"/>
        <v>Medium</v>
      </c>
      <c r="S3598" s="3" t="str">
        <f t="shared" si="564"/>
        <v>High</v>
      </c>
      <c r="T3598" s="3" t="str">
        <f t="shared" si="565"/>
        <v>Churned</v>
      </c>
      <c r="U3598" s="4">
        <f>1/(1+EXP(-(Predictive_Model!$B$5+((B3598-Predictive_Model!$B$20)/Predictive_Model!$C$20)*Predictive_Model!$D$20+((E3598-Predictive_Model!$B$21)/Predictive_Model!$C$21)*Predictive_Model!$D$21+((F3598-Predictive_Model!$B$22)/Predictive_Model!$C$22)*Predictive_Model!$D$22+((I3598-Predictive_Model!$B$23)/Predictive_Model!$C$23)*Predictive_Model!$D$23+((L3598-Predictive_Model!$B$24)/Predictive_Model!$C$24)*Predictive_Model!$D$24+((M3598-Predictive_Model!$B$25)/Predictive_Model!$C$25)*Predictive_Model!$D$25+IF(C3598="Male",Predictive_Model!$D$31,IF(C3598="Other",Predictive_Model!$D$32,0))+IF(D3598="Premium",Predictive_Model!$D$34,IF(D3598="Standard",Predictive_Model!$D$35,0))+IF(G3598="Asia",Predictive_Model!$D$37,IF(G3598="Europe",Predictive_Model!$D$38,IF(G3598="North America",Predictive_Model!$D$39,IF(G3598="Oceania",Predictive_Model!$D$40,IF(G3598="South America",Predictive_Model!$D$41,0)))))+IF(H3598="Laptop",Predictive_Model!$D$43,IF(H3598="Mobile",Predictive_Model!$D$44,IF(H3598="TV",Predictive_Model!$D$45,IF(H3598="Tablet",Predictive_Model!$D$46,0))))+IF(K3598="Crypto",Predictive_Model!$D$48,IF(K3598="Debit Card",Predictive_Model!$D$49,IF(K3598="Gift Card",Predictive_Model!$D$50,IF(K3598="PayPal",Predictive_Model!$D$51,0))))+IF(N3598="Comedy",Predictive_Model!$D$53,IF(N3598="Documentary",Predictive_Model!$D$54,IF(N3598="Drama",Predictive_Model!$D$55,IF(N3598="Horror",Predictive_Model!$D$56,IF(N3598="Romance",Predictive_Model!$D$57,IF(N3598="Sci-Fi",Predictive_Model!$D$58,0)))))))))</f>
        <v>0.89865232840968967</v>
      </c>
      <c r="V3598" s="3" t="str">
        <f t="shared" si="566"/>
        <v>Critical</v>
      </c>
      <c r="W3598" s="6">
        <f t="shared" si="567"/>
        <v>17.989999999999998</v>
      </c>
      <c r="X3598" s="3" t="str">
        <f t="shared" si="568"/>
        <v>Priority 1</v>
      </c>
      <c r="Y3598" s="3" t="str">
        <f t="shared" si="569"/>
        <v>OK</v>
      </c>
    </row>
    <row r="3599" spans="1:25" x14ac:dyDescent="0.25">
      <c r="A3599" s="3" t="str">
        <f>Raw_Data!A3599</f>
        <v>aa3d931e-f2c1-4a87-ac26-f4feed539178</v>
      </c>
      <c r="B3599" s="3">
        <f>Raw_Data!B3599</f>
        <v>47</v>
      </c>
      <c r="C3599" s="3" t="str">
        <f>Raw_Data!C3599</f>
        <v>Male</v>
      </c>
      <c r="D3599" s="3" t="str">
        <f>Raw_Data!D3599</f>
        <v>Premium</v>
      </c>
      <c r="E3599" s="3">
        <f>Raw_Data!E3599</f>
        <v>37.49</v>
      </c>
      <c r="F3599" s="3">
        <f>Raw_Data!F3599</f>
        <v>56</v>
      </c>
      <c r="G3599" s="3" t="str">
        <f>Raw_Data!G3599</f>
        <v>South America</v>
      </c>
      <c r="H3599" s="3" t="str">
        <f>Raw_Data!H3599</f>
        <v>Tablet</v>
      </c>
      <c r="I3599" s="3">
        <f>Raw_Data!I3599</f>
        <v>17.989999999999998</v>
      </c>
      <c r="J3599" s="3">
        <f>Raw_Data!J3599</f>
        <v>0</v>
      </c>
      <c r="K3599" s="3" t="str">
        <f>Raw_Data!K3599</f>
        <v>Crypto</v>
      </c>
      <c r="L3599" s="3">
        <f>Raw_Data!L3599</f>
        <v>5</v>
      </c>
      <c r="M3599" s="3">
        <f>Raw_Data!M3599</f>
        <v>0.66</v>
      </c>
      <c r="N3599" s="3" t="str">
        <f>Raw_Data!N3599</f>
        <v>Sci-Fi</v>
      </c>
      <c r="O3599" s="3" t="str">
        <f t="shared" si="560"/>
        <v>45-54</v>
      </c>
      <c r="P3599" s="3" t="str">
        <f t="shared" si="561"/>
        <v>25-49h</v>
      </c>
      <c r="Q3599" s="3" t="str">
        <f t="shared" si="562"/>
        <v>46-60d</v>
      </c>
      <c r="R3599" s="3" t="str">
        <f t="shared" si="563"/>
        <v>Medium</v>
      </c>
      <c r="S3599" s="3" t="str">
        <f t="shared" si="564"/>
        <v>High</v>
      </c>
      <c r="T3599" s="3" t="str">
        <f t="shared" si="565"/>
        <v>Active</v>
      </c>
      <c r="U3599" s="4">
        <f>1/(1+EXP(-(Predictive_Model!$B$5+((B3599-Predictive_Model!$B$20)/Predictive_Model!$C$20)*Predictive_Model!$D$20+((E3599-Predictive_Model!$B$21)/Predictive_Model!$C$21)*Predictive_Model!$D$21+((F3599-Predictive_Model!$B$22)/Predictive_Model!$C$22)*Predictive_Model!$D$22+((I3599-Predictive_Model!$B$23)/Predictive_Model!$C$23)*Predictive_Model!$D$23+((L3599-Predictive_Model!$B$24)/Predictive_Model!$C$24)*Predictive_Model!$D$24+((M3599-Predictive_Model!$B$25)/Predictive_Model!$C$25)*Predictive_Model!$D$25+IF(C3599="Male",Predictive_Model!$D$31,IF(C3599="Other",Predictive_Model!$D$32,0))+IF(D3599="Premium",Predictive_Model!$D$34,IF(D3599="Standard",Predictive_Model!$D$35,0))+IF(G3599="Asia",Predictive_Model!$D$37,IF(G3599="Europe",Predictive_Model!$D$38,IF(G3599="North America",Predictive_Model!$D$39,IF(G3599="Oceania",Predictive_Model!$D$40,IF(G3599="South America",Predictive_Model!$D$41,0)))))+IF(H3599="Laptop",Predictive_Model!$D$43,IF(H3599="Mobile",Predictive_Model!$D$44,IF(H3599="TV",Predictive_Model!$D$45,IF(H3599="Tablet",Predictive_Model!$D$46,0))))+IF(K3599="Crypto",Predictive_Model!$D$48,IF(K3599="Debit Card",Predictive_Model!$D$49,IF(K3599="Gift Card",Predictive_Model!$D$50,IF(K3599="PayPal",Predictive_Model!$D$51,0))))+IF(N3599="Comedy",Predictive_Model!$D$53,IF(N3599="Documentary",Predictive_Model!$D$54,IF(N3599="Drama",Predictive_Model!$D$55,IF(N3599="Horror",Predictive_Model!$D$56,IF(N3599="Romance",Predictive_Model!$D$57,IF(N3599="Sci-Fi",Predictive_Model!$D$58,0)))))))))</f>
        <v>3.839993418406175E-3</v>
      </c>
      <c r="V3599" s="3" t="str">
        <f t="shared" si="566"/>
        <v>Low</v>
      </c>
      <c r="W3599" s="6">
        <f t="shared" si="567"/>
        <v>6.9081481597127084E-2</v>
      </c>
      <c r="X3599" s="3" t="str">
        <f t="shared" si="568"/>
        <v>Monitor</v>
      </c>
      <c r="Y3599" s="3" t="str">
        <f t="shared" si="569"/>
        <v>OK</v>
      </c>
    </row>
    <row r="3600" spans="1:25" x14ac:dyDescent="0.25">
      <c r="A3600" s="3" t="str">
        <f>Raw_Data!A3600</f>
        <v>4abb2b16-b493-4d53-a738-9475abc94756</v>
      </c>
      <c r="B3600" s="3">
        <f>Raw_Data!B3600</f>
        <v>64</v>
      </c>
      <c r="C3600" s="3" t="str">
        <f>Raw_Data!C3600</f>
        <v>Female</v>
      </c>
      <c r="D3600" s="3" t="str">
        <f>Raw_Data!D3600</f>
        <v>Premium</v>
      </c>
      <c r="E3600" s="3">
        <f>Raw_Data!E3600</f>
        <v>31.88</v>
      </c>
      <c r="F3600" s="3">
        <f>Raw_Data!F3600</f>
        <v>16</v>
      </c>
      <c r="G3600" s="3" t="str">
        <f>Raw_Data!G3600</f>
        <v>Europe</v>
      </c>
      <c r="H3600" s="3" t="str">
        <f>Raw_Data!H3600</f>
        <v>Mobile</v>
      </c>
      <c r="I3600" s="3">
        <f>Raw_Data!I3600</f>
        <v>17.989999999999998</v>
      </c>
      <c r="J3600" s="3">
        <f>Raw_Data!J3600</f>
        <v>0</v>
      </c>
      <c r="K3600" s="3" t="str">
        <f>Raw_Data!K3600</f>
        <v>PayPal</v>
      </c>
      <c r="L3600" s="3">
        <f>Raw_Data!L3600</f>
        <v>4</v>
      </c>
      <c r="M3600" s="3">
        <f>Raw_Data!M3600</f>
        <v>1.88</v>
      </c>
      <c r="N3600" s="3" t="str">
        <f>Raw_Data!N3600</f>
        <v>Comedy</v>
      </c>
      <c r="O3600" s="3" t="str">
        <f t="shared" si="560"/>
        <v>55-70</v>
      </c>
      <c r="P3600" s="3" t="str">
        <f t="shared" si="561"/>
        <v>25-49h</v>
      </c>
      <c r="Q3600" s="3" t="str">
        <f t="shared" si="562"/>
        <v>8-21d</v>
      </c>
      <c r="R3600" s="3" t="str">
        <f t="shared" si="563"/>
        <v>High</v>
      </c>
      <c r="S3600" s="3" t="str">
        <f t="shared" si="564"/>
        <v>High</v>
      </c>
      <c r="T3600" s="3" t="str">
        <f t="shared" si="565"/>
        <v>Active</v>
      </c>
      <c r="U3600" s="4">
        <f>1/(1+EXP(-(Predictive_Model!$B$5+((B3600-Predictive_Model!$B$20)/Predictive_Model!$C$20)*Predictive_Model!$D$20+((E3600-Predictive_Model!$B$21)/Predictive_Model!$C$21)*Predictive_Model!$D$21+((F3600-Predictive_Model!$B$22)/Predictive_Model!$C$22)*Predictive_Model!$D$22+((I3600-Predictive_Model!$B$23)/Predictive_Model!$C$23)*Predictive_Model!$D$23+((L3600-Predictive_Model!$B$24)/Predictive_Model!$C$24)*Predictive_Model!$D$24+((M3600-Predictive_Model!$B$25)/Predictive_Model!$C$25)*Predictive_Model!$D$25+IF(C3600="Male",Predictive_Model!$D$31,IF(C3600="Other",Predictive_Model!$D$32,0))+IF(D3600="Premium",Predictive_Model!$D$34,IF(D3600="Standard",Predictive_Model!$D$35,0))+IF(G3600="Asia",Predictive_Model!$D$37,IF(G3600="Europe",Predictive_Model!$D$38,IF(G3600="North America",Predictive_Model!$D$39,IF(G3600="Oceania",Predictive_Model!$D$40,IF(G3600="South America",Predictive_Model!$D$41,0)))))+IF(H3600="Laptop",Predictive_Model!$D$43,IF(H3600="Mobile",Predictive_Model!$D$44,IF(H3600="TV",Predictive_Model!$D$45,IF(H3600="Tablet",Predictive_Model!$D$46,0))))+IF(K3600="Crypto",Predictive_Model!$D$48,IF(K3600="Debit Card",Predictive_Model!$D$49,IF(K3600="Gift Card",Predictive_Model!$D$50,IF(K3600="PayPal",Predictive_Model!$D$51,0))))+IF(N3600="Comedy",Predictive_Model!$D$53,IF(N3600="Documentary",Predictive_Model!$D$54,IF(N3600="Drama",Predictive_Model!$D$55,IF(N3600="Horror",Predictive_Model!$D$56,IF(N3600="Romance",Predictive_Model!$D$57,IF(N3600="Sci-Fi",Predictive_Model!$D$58,0)))))))))</f>
        <v>3.4534561376284317E-5</v>
      </c>
      <c r="V3600" s="3" t="str">
        <f t="shared" si="566"/>
        <v>Low</v>
      </c>
      <c r="W3600" s="6">
        <f t="shared" si="567"/>
        <v>6.2127675915935477E-4</v>
      </c>
      <c r="X3600" s="3" t="str">
        <f t="shared" si="568"/>
        <v>Monitor</v>
      </c>
      <c r="Y3600" s="3" t="str">
        <f t="shared" si="569"/>
        <v>OK</v>
      </c>
    </row>
    <row r="3601" spans="1:25" x14ac:dyDescent="0.25">
      <c r="A3601" s="3" t="str">
        <f>Raw_Data!A3601</f>
        <v>dbee2c1d-4003-4723-b0db-0cdd117d341d</v>
      </c>
      <c r="B3601" s="3">
        <f>Raw_Data!B3601</f>
        <v>21</v>
      </c>
      <c r="C3601" s="3" t="str">
        <f>Raw_Data!C3601</f>
        <v>Male</v>
      </c>
      <c r="D3601" s="3" t="str">
        <f>Raw_Data!D3601</f>
        <v>Premium</v>
      </c>
      <c r="E3601" s="3">
        <f>Raw_Data!E3601</f>
        <v>3.13</v>
      </c>
      <c r="F3601" s="3">
        <f>Raw_Data!F3601</f>
        <v>53</v>
      </c>
      <c r="G3601" s="3" t="str">
        <f>Raw_Data!G3601</f>
        <v>Asia</v>
      </c>
      <c r="H3601" s="3" t="str">
        <f>Raw_Data!H3601</f>
        <v>Mobile</v>
      </c>
      <c r="I3601" s="3">
        <f>Raw_Data!I3601</f>
        <v>17.989999999999998</v>
      </c>
      <c r="J3601" s="3">
        <f>Raw_Data!J3601</f>
        <v>1</v>
      </c>
      <c r="K3601" s="3" t="str">
        <f>Raw_Data!K3601</f>
        <v>Gift Card</v>
      </c>
      <c r="L3601" s="3">
        <f>Raw_Data!L3601</f>
        <v>4</v>
      </c>
      <c r="M3601" s="3">
        <f>Raw_Data!M3601</f>
        <v>0.06</v>
      </c>
      <c r="N3601" s="3" t="str">
        <f>Raw_Data!N3601</f>
        <v>Drama</v>
      </c>
      <c r="O3601" s="3" t="str">
        <f t="shared" si="560"/>
        <v>18-24</v>
      </c>
      <c r="P3601" s="3" t="str">
        <f t="shared" si="561"/>
        <v>&lt;10h</v>
      </c>
      <c r="Q3601" s="3" t="str">
        <f t="shared" si="562"/>
        <v>46-60d</v>
      </c>
      <c r="R3601" s="3" t="str">
        <f t="shared" si="563"/>
        <v>Low</v>
      </c>
      <c r="S3601" s="3" t="str">
        <f t="shared" si="564"/>
        <v>High</v>
      </c>
      <c r="T3601" s="3" t="str">
        <f t="shared" si="565"/>
        <v>Churned</v>
      </c>
      <c r="U3601" s="4">
        <f>1/(1+EXP(-(Predictive_Model!$B$5+((B3601-Predictive_Model!$B$20)/Predictive_Model!$C$20)*Predictive_Model!$D$20+((E3601-Predictive_Model!$B$21)/Predictive_Model!$C$21)*Predictive_Model!$D$21+((F3601-Predictive_Model!$B$22)/Predictive_Model!$C$22)*Predictive_Model!$D$22+((I3601-Predictive_Model!$B$23)/Predictive_Model!$C$23)*Predictive_Model!$D$23+((L3601-Predictive_Model!$B$24)/Predictive_Model!$C$24)*Predictive_Model!$D$24+((M3601-Predictive_Model!$B$25)/Predictive_Model!$C$25)*Predictive_Model!$D$25+IF(C3601="Male",Predictive_Model!$D$31,IF(C3601="Other",Predictive_Model!$D$32,0))+IF(D3601="Premium",Predictive_Model!$D$34,IF(D3601="Standard",Predictive_Model!$D$35,0))+IF(G3601="Asia",Predictive_Model!$D$37,IF(G3601="Europe",Predictive_Model!$D$38,IF(G3601="North America",Predictive_Model!$D$39,IF(G3601="Oceania",Predictive_Model!$D$40,IF(G3601="South America",Predictive_Model!$D$41,0)))))+IF(H3601="Laptop",Predictive_Model!$D$43,IF(H3601="Mobile",Predictive_Model!$D$44,IF(H3601="TV",Predictive_Model!$D$45,IF(H3601="Tablet",Predictive_Model!$D$46,0))))+IF(K3601="Crypto",Predictive_Model!$D$48,IF(K3601="Debit Card",Predictive_Model!$D$49,IF(K3601="Gift Card",Predictive_Model!$D$50,IF(K3601="PayPal",Predictive_Model!$D$51,0))))+IF(N3601="Comedy",Predictive_Model!$D$53,IF(N3601="Documentary",Predictive_Model!$D$54,IF(N3601="Drama",Predictive_Model!$D$55,IF(N3601="Horror",Predictive_Model!$D$56,IF(N3601="Romance",Predictive_Model!$D$57,IF(N3601="Sci-Fi",Predictive_Model!$D$58,0)))))))))</f>
        <v>0.99914345486958067</v>
      </c>
      <c r="V3601" s="3" t="str">
        <f t="shared" si="566"/>
        <v>Critical</v>
      </c>
      <c r="W3601" s="6">
        <f t="shared" si="567"/>
        <v>17.989999999999998</v>
      </c>
      <c r="X3601" s="3" t="str">
        <f t="shared" si="568"/>
        <v>Priority 1</v>
      </c>
      <c r="Y3601" s="3" t="str">
        <f t="shared" si="569"/>
        <v>OK</v>
      </c>
    </row>
    <row r="3602" spans="1:25" x14ac:dyDescent="0.25">
      <c r="A3602" s="3" t="str">
        <f>Raw_Data!A3602</f>
        <v>06ad36eb-67ec-4eb4-93d7-fa5c1a4abded</v>
      </c>
      <c r="B3602" s="3">
        <f>Raw_Data!B3602</f>
        <v>22</v>
      </c>
      <c r="C3602" s="3" t="str">
        <f>Raw_Data!C3602</f>
        <v>Female</v>
      </c>
      <c r="D3602" s="3" t="str">
        <f>Raw_Data!D3602</f>
        <v>Basic</v>
      </c>
      <c r="E3602" s="3">
        <f>Raw_Data!E3602</f>
        <v>11.2</v>
      </c>
      <c r="F3602" s="3">
        <f>Raw_Data!F3602</f>
        <v>14</v>
      </c>
      <c r="G3602" s="3" t="str">
        <f>Raw_Data!G3602</f>
        <v>Africa</v>
      </c>
      <c r="H3602" s="3" t="str">
        <f>Raw_Data!H3602</f>
        <v>Tablet</v>
      </c>
      <c r="I3602" s="3">
        <f>Raw_Data!I3602</f>
        <v>8.99</v>
      </c>
      <c r="J3602" s="3">
        <f>Raw_Data!J3602</f>
        <v>0</v>
      </c>
      <c r="K3602" s="3" t="str">
        <f>Raw_Data!K3602</f>
        <v>Gift Card</v>
      </c>
      <c r="L3602" s="3">
        <f>Raw_Data!L3602</f>
        <v>4</v>
      </c>
      <c r="M3602" s="3">
        <f>Raw_Data!M3602</f>
        <v>0.75</v>
      </c>
      <c r="N3602" s="3" t="str">
        <f>Raw_Data!N3602</f>
        <v>Horror</v>
      </c>
      <c r="O3602" s="3" t="str">
        <f t="shared" si="560"/>
        <v>18-24</v>
      </c>
      <c r="P3602" s="3" t="str">
        <f t="shared" si="561"/>
        <v>10-24h</v>
      </c>
      <c r="Q3602" s="3" t="str">
        <f t="shared" si="562"/>
        <v>8-21d</v>
      </c>
      <c r="R3602" s="3" t="str">
        <f t="shared" si="563"/>
        <v>Medium</v>
      </c>
      <c r="S3602" s="3" t="str">
        <f t="shared" si="564"/>
        <v>Low</v>
      </c>
      <c r="T3602" s="3" t="str">
        <f t="shared" si="565"/>
        <v>Active</v>
      </c>
      <c r="U3602" s="4">
        <f>1/(1+EXP(-(Predictive_Model!$B$5+((B3602-Predictive_Model!$B$20)/Predictive_Model!$C$20)*Predictive_Model!$D$20+((E3602-Predictive_Model!$B$21)/Predictive_Model!$C$21)*Predictive_Model!$D$21+((F3602-Predictive_Model!$B$22)/Predictive_Model!$C$22)*Predictive_Model!$D$22+((I3602-Predictive_Model!$B$23)/Predictive_Model!$C$23)*Predictive_Model!$D$23+((L3602-Predictive_Model!$B$24)/Predictive_Model!$C$24)*Predictive_Model!$D$24+((M3602-Predictive_Model!$B$25)/Predictive_Model!$C$25)*Predictive_Model!$D$25+IF(C3602="Male",Predictive_Model!$D$31,IF(C3602="Other",Predictive_Model!$D$32,0))+IF(D3602="Premium",Predictive_Model!$D$34,IF(D3602="Standard",Predictive_Model!$D$35,0))+IF(G3602="Asia",Predictive_Model!$D$37,IF(G3602="Europe",Predictive_Model!$D$38,IF(G3602="North America",Predictive_Model!$D$39,IF(G3602="Oceania",Predictive_Model!$D$40,IF(G3602="South America",Predictive_Model!$D$41,0)))))+IF(H3602="Laptop",Predictive_Model!$D$43,IF(H3602="Mobile",Predictive_Model!$D$44,IF(H3602="TV",Predictive_Model!$D$45,IF(H3602="Tablet",Predictive_Model!$D$46,0))))+IF(K3602="Crypto",Predictive_Model!$D$48,IF(K3602="Debit Card",Predictive_Model!$D$49,IF(K3602="Gift Card",Predictive_Model!$D$50,IF(K3602="PayPal",Predictive_Model!$D$51,0))))+IF(N3602="Comedy",Predictive_Model!$D$53,IF(N3602="Documentary",Predictive_Model!$D$54,IF(N3602="Drama",Predictive_Model!$D$55,IF(N3602="Horror",Predictive_Model!$D$56,IF(N3602="Romance",Predictive_Model!$D$57,IF(N3602="Sci-Fi",Predictive_Model!$D$58,0)))))))))</f>
        <v>0.76516387680107478</v>
      </c>
      <c r="V3602" s="3" t="str">
        <f t="shared" si="566"/>
        <v>Critical</v>
      </c>
      <c r="W3602" s="6">
        <f t="shared" si="567"/>
        <v>6.8788232524416628</v>
      </c>
      <c r="X3602" s="3" t="str">
        <f t="shared" si="568"/>
        <v>Priority 2</v>
      </c>
      <c r="Y3602" s="3" t="str">
        <f t="shared" si="569"/>
        <v>OK</v>
      </c>
    </row>
    <row r="3603" spans="1:25" x14ac:dyDescent="0.25">
      <c r="A3603" s="3" t="str">
        <f>Raw_Data!A3603</f>
        <v>74296717-7313-49b7-a0ff-17281751b037</v>
      </c>
      <c r="B3603" s="3">
        <f>Raw_Data!B3603</f>
        <v>60</v>
      </c>
      <c r="C3603" s="3" t="str">
        <f>Raw_Data!C3603</f>
        <v>Other</v>
      </c>
      <c r="D3603" s="3" t="str">
        <f>Raw_Data!D3603</f>
        <v>Premium</v>
      </c>
      <c r="E3603" s="3">
        <f>Raw_Data!E3603</f>
        <v>14.41</v>
      </c>
      <c r="F3603" s="3">
        <f>Raw_Data!F3603</f>
        <v>41</v>
      </c>
      <c r="G3603" s="3" t="str">
        <f>Raw_Data!G3603</f>
        <v>North America</v>
      </c>
      <c r="H3603" s="3" t="str">
        <f>Raw_Data!H3603</f>
        <v>Tablet</v>
      </c>
      <c r="I3603" s="3">
        <f>Raw_Data!I3603</f>
        <v>17.989999999999998</v>
      </c>
      <c r="J3603" s="3">
        <f>Raw_Data!J3603</f>
        <v>0</v>
      </c>
      <c r="K3603" s="3" t="str">
        <f>Raw_Data!K3603</f>
        <v>Debit Card</v>
      </c>
      <c r="L3603" s="3">
        <f>Raw_Data!L3603</f>
        <v>4</v>
      </c>
      <c r="M3603" s="3">
        <f>Raw_Data!M3603</f>
        <v>0.34</v>
      </c>
      <c r="N3603" s="3" t="str">
        <f>Raw_Data!N3603</f>
        <v>Sci-Fi</v>
      </c>
      <c r="O3603" s="3" t="str">
        <f t="shared" si="560"/>
        <v>55-70</v>
      </c>
      <c r="P3603" s="3" t="str">
        <f t="shared" si="561"/>
        <v>10-24h</v>
      </c>
      <c r="Q3603" s="3" t="str">
        <f t="shared" si="562"/>
        <v>22-45d</v>
      </c>
      <c r="R3603" s="3" t="str">
        <f t="shared" si="563"/>
        <v>Medium</v>
      </c>
      <c r="S3603" s="3" t="str">
        <f t="shared" si="564"/>
        <v>High</v>
      </c>
      <c r="T3603" s="3" t="str">
        <f t="shared" si="565"/>
        <v>Active</v>
      </c>
      <c r="U3603" s="4">
        <f>1/(1+EXP(-(Predictive_Model!$B$5+((B3603-Predictive_Model!$B$20)/Predictive_Model!$C$20)*Predictive_Model!$D$20+((E3603-Predictive_Model!$B$21)/Predictive_Model!$C$21)*Predictive_Model!$D$21+((F3603-Predictive_Model!$B$22)/Predictive_Model!$C$22)*Predictive_Model!$D$22+((I3603-Predictive_Model!$B$23)/Predictive_Model!$C$23)*Predictive_Model!$D$23+((L3603-Predictive_Model!$B$24)/Predictive_Model!$C$24)*Predictive_Model!$D$24+((M3603-Predictive_Model!$B$25)/Predictive_Model!$C$25)*Predictive_Model!$D$25+IF(C3603="Male",Predictive_Model!$D$31,IF(C3603="Other",Predictive_Model!$D$32,0))+IF(D3603="Premium",Predictive_Model!$D$34,IF(D3603="Standard",Predictive_Model!$D$35,0))+IF(G3603="Asia",Predictive_Model!$D$37,IF(G3603="Europe",Predictive_Model!$D$38,IF(G3603="North America",Predictive_Model!$D$39,IF(G3603="Oceania",Predictive_Model!$D$40,IF(G3603="South America",Predictive_Model!$D$41,0)))))+IF(H3603="Laptop",Predictive_Model!$D$43,IF(H3603="Mobile",Predictive_Model!$D$44,IF(H3603="TV",Predictive_Model!$D$45,IF(H3603="Tablet",Predictive_Model!$D$46,0))))+IF(K3603="Crypto",Predictive_Model!$D$48,IF(K3603="Debit Card",Predictive_Model!$D$49,IF(K3603="Gift Card",Predictive_Model!$D$50,IF(K3603="PayPal",Predictive_Model!$D$51,0))))+IF(N3603="Comedy",Predictive_Model!$D$53,IF(N3603="Documentary",Predictive_Model!$D$54,IF(N3603="Drama",Predictive_Model!$D$55,IF(N3603="Horror",Predictive_Model!$D$56,IF(N3603="Romance",Predictive_Model!$D$57,IF(N3603="Sci-Fi",Predictive_Model!$D$58,0)))))))))</f>
        <v>0.69987724961326192</v>
      </c>
      <c r="V3603" s="3" t="str">
        <f t="shared" si="566"/>
        <v>High</v>
      </c>
      <c r="W3603" s="6">
        <f t="shared" si="567"/>
        <v>12.590791720542581</v>
      </c>
      <c r="X3603" s="3" t="str">
        <f t="shared" si="568"/>
        <v>Priority 2</v>
      </c>
      <c r="Y3603" s="3" t="str">
        <f t="shared" si="569"/>
        <v>OK</v>
      </c>
    </row>
    <row r="3604" spans="1:25" x14ac:dyDescent="0.25">
      <c r="A3604" s="3" t="str">
        <f>Raw_Data!A3604</f>
        <v>10374c5a-0a9b-46c9-a19a-4b9acbfe6322</v>
      </c>
      <c r="B3604" s="3">
        <f>Raw_Data!B3604</f>
        <v>27</v>
      </c>
      <c r="C3604" s="3" t="str">
        <f>Raw_Data!C3604</f>
        <v>Male</v>
      </c>
      <c r="D3604" s="3" t="str">
        <f>Raw_Data!D3604</f>
        <v>Premium</v>
      </c>
      <c r="E3604" s="3">
        <f>Raw_Data!E3604</f>
        <v>7.92</v>
      </c>
      <c r="F3604" s="3">
        <f>Raw_Data!F3604</f>
        <v>9</v>
      </c>
      <c r="G3604" s="3" t="str">
        <f>Raw_Data!G3604</f>
        <v>South America</v>
      </c>
      <c r="H3604" s="3" t="str">
        <f>Raw_Data!H3604</f>
        <v>Desktop</v>
      </c>
      <c r="I3604" s="3">
        <f>Raw_Data!I3604</f>
        <v>17.989999999999998</v>
      </c>
      <c r="J3604" s="3">
        <f>Raw_Data!J3604</f>
        <v>0</v>
      </c>
      <c r="K3604" s="3" t="str">
        <f>Raw_Data!K3604</f>
        <v>Debit Card</v>
      </c>
      <c r="L3604" s="3">
        <f>Raw_Data!L3604</f>
        <v>5</v>
      </c>
      <c r="M3604" s="3">
        <f>Raw_Data!M3604</f>
        <v>0.79</v>
      </c>
      <c r="N3604" s="3" t="str">
        <f>Raw_Data!N3604</f>
        <v>Horror</v>
      </c>
      <c r="O3604" s="3" t="str">
        <f t="shared" si="560"/>
        <v>25-34</v>
      </c>
      <c r="P3604" s="3" t="str">
        <f t="shared" si="561"/>
        <v>&lt;10h</v>
      </c>
      <c r="Q3604" s="3" t="str">
        <f t="shared" si="562"/>
        <v>8-21d</v>
      </c>
      <c r="R3604" s="3" t="str">
        <f t="shared" si="563"/>
        <v>Medium</v>
      </c>
      <c r="S3604" s="3" t="str">
        <f t="shared" si="564"/>
        <v>High</v>
      </c>
      <c r="T3604" s="3" t="str">
        <f t="shared" si="565"/>
        <v>Active</v>
      </c>
      <c r="U3604" s="4">
        <f>1/(1+EXP(-(Predictive_Model!$B$5+((B3604-Predictive_Model!$B$20)/Predictive_Model!$C$20)*Predictive_Model!$D$20+((E3604-Predictive_Model!$B$21)/Predictive_Model!$C$21)*Predictive_Model!$D$21+((F3604-Predictive_Model!$B$22)/Predictive_Model!$C$22)*Predictive_Model!$D$22+((I3604-Predictive_Model!$B$23)/Predictive_Model!$C$23)*Predictive_Model!$D$23+((L3604-Predictive_Model!$B$24)/Predictive_Model!$C$24)*Predictive_Model!$D$24+((M3604-Predictive_Model!$B$25)/Predictive_Model!$C$25)*Predictive_Model!$D$25+IF(C3604="Male",Predictive_Model!$D$31,IF(C3604="Other",Predictive_Model!$D$32,0))+IF(D3604="Premium",Predictive_Model!$D$34,IF(D3604="Standard",Predictive_Model!$D$35,0))+IF(G3604="Asia",Predictive_Model!$D$37,IF(G3604="Europe",Predictive_Model!$D$38,IF(G3604="North America",Predictive_Model!$D$39,IF(G3604="Oceania",Predictive_Model!$D$40,IF(G3604="South America",Predictive_Model!$D$41,0)))))+IF(H3604="Laptop",Predictive_Model!$D$43,IF(H3604="Mobile",Predictive_Model!$D$44,IF(H3604="TV",Predictive_Model!$D$45,IF(H3604="Tablet",Predictive_Model!$D$46,0))))+IF(K3604="Crypto",Predictive_Model!$D$48,IF(K3604="Debit Card",Predictive_Model!$D$49,IF(K3604="Gift Card",Predictive_Model!$D$50,IF(K3604="PayPal",Predictive_Model!$D$51,0))))+IF(N3604="Comedy",Predictive_Model!$D$53,IF(N3604="Documentary",Predictive_Model!$D$54,IF(N3604="Drama",Predictive_Model!$D$55,IF(N3604="Horror",Predictive_Model!$D$56,IF(N3604="Romance",Predictive_Model!$D$57,IF(N3604="Sci-Fi",Predictive_Model!$D$58,0)))))))))</f>
        <v>1.2305367045489086E-2</v>
      </c>
      <c r="V3604" s="3" t="str">
        <f t="shared" si="566"/>
        <v>Low</v>
      </c>
      <c r="W3604" s="6">
        <f t="shared" si="567"/>
        <v>0.22137355314834864</v>
      </c>
      <c r="X3604" s="3" t="str">
        <f t="shared" si="568"/>
        <v>Monitor</v>
      </c>
      <c r="Y3604" s="3" t="str">
        <f t="shared" si="569"/>
        <v>OK</v>
      </c>
    </row>
    <row r="3605" spans="1:25" x14ac:dyDescent="0.25">
      <c r="A3605" s="3" t="str">
        <f>Raw_Data!A3605</f>
        <v>107f9e60-e4ce-4fe0-b90f-7f478b64e346</v>
      </c>
      <c r="B3605" s="3">
        <f>Raw_Data!B3605</f>
        <v>36</v>
      </c>
      <c r="C3605" s="3" t="str">
        <f>Raw_Data!C3605</f>
        <v>Female</v>
      </c>
      <c r="D3605" s="3" t="str">
        <f>Raw_Data!D3605</f>
        <v>Basic</v>
      </c>
      <c r="E3605" s="3">
        <f>Raw_Data!E3605</f>
        <v>9.02</v>
      </c>
      <c r="F3605" s="3">
        <f>Raw_Data!F3605</f>
        <v>32</v>
      </c>
      <c r="G3605" s="3" t="str">
        <f>Raw_Data!G3605</f>
        <v>Europe</v>
      </c>
      <c r="H3605" s="3" t="str">
        <f>Raw_Data!H3605</f>
        <v>Tablet</v>
      </c>
      <c r="I3605" s="3">
        <f>Raw_Data!I3605</f>
        <v>8.99</v>
      </c>
      <c r="J3605" s="3">
        <f>Raw_Data!J3605</f>
        <v>1</v>
      </c>
      <c r="K3605" s="3" t="str">
        <f>Raw_Data!K3605</f>
        <v>PayPal</v>
      </c>
      <c r="L3605" s="3">
        <f>Raw_Data!L3605</f>
        <v>2</v>
      </c>
      <c r="M3605" s="3">
        <f>Raw_Data!M3605</f>
        <v>0.27</v>
      </c>
      <c r="N3605" s="3" t="str">
        <f>Raw_Data!N3605</f>
        <v>Sci-Fi</v>
      </c>
      <c r="O3605" s="3" t="str">
        <f t="shared" si="560"/>
        <v>35-44</v>
      </c>
      <c r="P3605" s="3" t="str">
        <f t="shared" si="561"/>
        <v>&lt;10h</v>
      </c>
      <c r="Q3605" s="3" t="str">
        <f t="shared" si="562"/>
        <v>22-45d</v>
      </c>
      <c r="R3605" s="3" t="str">
        <f t="shared" si="563"/>
        <v>Medium</v>
      </c>
      <c r="S3605" s="3" t="str">
        <f t="shared" si="564"/>
        <v>Low</v>
      </c>
      <c r="T3605" s="3" t="str">
        <f t="shared" si="565"/>
        <v>Churned</v>
      </c>
      <c r="U3605" s="4">
        <f>1/(1+EXP(-(Predictive_Model!$B$5+((B3605-Predictive_Model!$B$20)/Predictive_Model!$C$20)*Predictive_Model!$D$20+((E3605-Predictive_Model!$B$21)/Predictive_Model!$C$21)*Predictive_Model!$D$21+((F3605-Predictive_Model!$B$22)/Predictive_Model!$C$22)*Predictive_Model!$D$22+((I3605-Predictive_Model!$B$23)/Predictive_Model!$C$23)*Predictive_Model!$D$23+((L3605-Predictive_Model!$B$24)/Predictive_Model!$C$24)*Predictive_Model!$D$24+((M3605-Predictive_Model!$B$25)/Predictive_Model!$C$25)*Predictive_Model!$D$25+IF(C3605="Male",Predictive_Model!$D$31,IF(C3605="Other",Predictive_Model!$D$32,0))+IF(D3605="Premium",Predictive_Model!$D$34,IF(D3605="Standard",Predictive_Model!$D$35,0))+IF(G3605="Asia",Predictive_Model!$D$37,IF(G3605="Europe",Predictive_Model!$D$38,IF(G3605="North America",Predictive_Model!$D$39,IF(G3605="Oceania",Predictive_Model!$D$40,IF(G3605="South America",Predictive_Model!$D$41,0)))))+IF(H3605="Laptop",Predictive_Model!$D$43,IF(H3605="Mobile",Predictive_Model!$D$44,IF(H3605="TV",Predictive_Model!$D$45,IF(H3605="Tablet",Predictive_Model!$D$46,0))))+IF(K3605="Crypto",Predictive_Model!$D$48,IF(K3605="Debit Card",Predictive_Model!$D$49,IF(K3605="Gift Card",Predictive_Model!$D$50,IF(K3605="PayPal",Predictive_Model!$D$51,0))))+IF(N3605="Comedy",Predictive_Model!$D$53,IF(N3605="Documentary",Predictive_Model!$D$54,IF(N3605="Drama",Predictive_Model!$D$55,IF(N3605="Horror",Predictive_Model!$D$56,IF(N3605="Romance",Predictive_Model!$D$57,IF(N3605="Sci-Fi",Predictive_Model!$D$58,0)))))))))</f>
        <v>0.99793004987357792</v>
      </c>
      <c r="V3605" s="3" t="str">
        <f t="shared" si="566"/>
        <v>Critical</v>
      </c>
      <c r="W3605" s="6">
        <f t="shared" si="567"/>
        <v>8.99</v>
      </c>
      <c r="X3605" s="3" t="str">
        <f t="shared" si="568"/>
        <v>Priority 2</v>
      </c>
      <c r="Y3605" s="3" t="str">
        <f t="shared" si="569"/>
        <v>OK</v>
      </c>
    </row>
    <row r="3606" spans="1:25" x14ac:dyDescent="0.25">
      <c r="A3606" s="3" t="str">
        <f>Raw_Data!A3606</f>
        <v>e6f5aad8-3d0d-482c-b377-0399c888f984</v>
      </c>
      <c r="B3606" s="3">
        <f>Raw_Data!B3606</f>
        <v>22</v>
      </c>
      <c r="C3606" s="3" t="str">
        <f>Raw_Data!C3606</f>
        <v>Female</v>
      </c>
      <c r="D3606" s="3" t="str">
        <f>Raw_Data!D3606</f>
        <v>Basic</v>
      </c>
      <c r="E3606" s="3">
        <f>Raw_Data!E3606</f>
        <v>5.59</v>
      </c>
      <c r="F3606" s="3">
        <f>Raw_Data!F3606</f>
        <v>57</v>
      </c>
      <c r="G3606" s="3" t="str">
        <f>Raw_Data!G3606</f>
        <v>South America</v>
      </c>
      <c r="H3606" s="3" t="str">
        <f>Raw_Data!H3606</f>
        <v>Desktop</v>
      </c>
      <c r="I3606" s="3">
        <f>Raw_Data!I3606</f>
        <v>8.99</v>
      </c>
      <c r="J3606" s="3">
        <f>Raw_Data!J3606</f>
        <v>1</v>
      </c>
      <c r="K3606" s="3" t="str">
        <f>Raw_Data!K3606</f>
        <v>Gift Card</v>
      </c>
      <c r="L3606" s="3">
        <f>Raw_Data!L3606</f>
        <v>3</v>
      </c>
      <c r="M3606" s="3">
        <f>Raw_Data!M3606</f>
        <v>0.1</v>
      </c>
      <c r="N3606" s="3" t="str">
        <f>Raw_Data!N3606</f>
        <v>Action</v>
      </c>
      <c r="O3606" s="3" t="str">
        <f t="shared" si="560"/>
        <v>18-24</v>
      </c>
      <c r="P3606" s="3" t="str">
        <f t="shared" si="561"/>
        <v>&lt;10h</v>
      </c>
      <c r="Q3606" s="3" t="str">
        <f t="shared" si="562"/>
        <v>46-60d</v>
      </c>
      <c r="R3606" s="3" t="str">
        <f t="shared" si="563"/>
        <v>Low</v>
      </c>
      <c r="S3606" s="3" t="str">
        <f t="shared" si="564"/>
        <v>Low</v>
      </c>
      <c r="T3606" s="3" t="str">
        <f t="shared" si="565"/>
        <v>Churned</v>
      </c>
      <c r="U3606" s="4">
        <f>1/(1+EXP(-(Predictive_Model!$B$5+((B3606-Predictive_Model!$B$20)/Predictive_Model!$C$20)*Predictive_Model!$D$20+((E3606-Predictive_Model!$B$21)/Predictive_Model!$C$21)*Predictive_Model!$D$21+((F3606-Predictive_Model!$B$22)/Predictive_Model!$C$22)*Predictive_Model!$D$22+((I3606-Predictive_Model!$B$23)/Predictive_Model!$C$23)*Predictive_Model!$D$23+((L3606-Predictive_Model!$B$24)/Predictive_Model!$C$24)*Predictive_Model!$D$24+((M3606-Predictive_Model!$B$25)/Predictive_Model!$C$25)*Predictive_Model!$D$25+IF(C3606="Male",Predictive_Model!$D$31,IF(C3606="Other",Predictive_Model!$D$32,0))+IF(D3606="Premium",Predictive_Model!$D$34,IF(D3606="Standard",Predictive_Model!$D$35,0))+IF(G3606="Asia",Predictive_Model!$D$37,IF(G3606="Europe",Predictive_Model!$D$38,IF(G3606="North America",Predictive_Model!$D$39,IF(G3606="Oceania",Predictive_Model!$D$40,IF(G3606="South America",Predictive_Model!$D$41,0)))))+IF(H3606="Laptop",Predictive_Model!$D$43,IF(H3606="Mobile",Predictive_Model!$D$44,IF(H3606="TV",Predictive_Model!$D$45,IF(H3606="Tablet",Predictive_Model!$D$46,0))))+IF(K3606="Crypto",Predictive_Model!$D$48,IF(K3606="Debit Card",Predictive_Model!$D$49,IF(K3606="Gift Card",Predictive_Model!$D$50,IF(K3606="PayPal",Predictive_Model!$D$51,0))))+IF(N3606="Comedy",Predictive_Model!$D$53,IF(N3606="Documentary",Predictive_Model!$D$54,IF(N3606="Drama",Predictive_Model!$D$55,IF(N3606="Horror",Predictive_Model!$D$56,IF(N3606="Romance",Predictive_Model!$D$57,IF(N3606="Sci-Fi",Predictive_Model!$D$58,0)))))))))</f>
        <v>0.99989626353066441</v>
      </c>
      <c r="V3606" s="3" t="str">
        <f t="shared" si="566"/>
        <v>Critical</v>
      </c>
      <c r="W3606" s="6">
        <f t="shared" si="567"/>
        <v>8.99</v>
      </c>
      <c r="X3606" s="3" t="str">
        <f t="shared" si="568"/>
        <v>Priority 2</v>
      </c>
      <c r="Y3606" s="3" t="str">
        <f t="shared" si="569"/>
        <v>OK</v>
      </c>
    </row>
    <row r="3607" spans="1:25" x14ac:dyDescent="0.25">
      <c r="A3607" s="3" t="str">
        <f>Raw_Data!A3607</f>
        <v>e88ae0bf-e5ca-4295-ab09-1ea14e389b70</v>
      </c>
      <c r="B3607" s="3">
        <f>Raw_Data!B3607</f>
        <v>43</v>
      </c>
      <c r="C3607" s="3" t="str">
        <f>Raw_Data!C3607</f>
        <v>Female</v>
      </c>
      <c r="D3607" s="3" t="str">
        <f>Raw_Data!D3607</f>
        <v>Basic</v>
      </c>
      <c r="E3607" s="3">
        <f>Raw_Data!E3607</f>
        <v>3.17</v>
      </c>
      <c r="F3607" s="3">
        <f>Raw_Data!F3607</f>
        <v>30</v>
      </c>
      <c r="G3607" s="3" t="str">
        <f>Raw_Data!G3607</f>
        <v>North America</v>
      </c>
      <c r="H3607" s="3" t="str">
        <f>Raw_Data!H3607</f>
        <v>Laptop</v>
      </c>
      <c r="I3607" s="3">
        <f>Raw_Data!I3607</f>
        <v>8.99</v>
      </c>
      <c r="J3607" s="3">
        <f>Raw_Data!J3607</f>
        <v>1</v>
      </c>
      <c r="K3607" s="3" t="str">
        <f>Raw_Data!K3607</f>
        <v>PayPal</v>
      </c>
      <c r="L3607" s="3">
        <f>Raw_Data!L3607</f>
        <v>4</v>
      </c>
      <c r="M3607" s="3">
        <f>Raw_Data!M3607</f>
        <v>0.1</v>
      </c>
      <c r="N3607" s="3" t="str">
        <f>Raw_Data!N3607</f>
        <v>Romance</v>
      </c>
      <c r="O3607" s="3" t="str">
        <f t="shared" si="560"/>
        <v>35-44</v>
      </c>
      <c r="P3607" s="3" t="str">
        <f t="shared" si="561"/>
        <v>&lt;10h</v>
      </c>
      <c r="Q3607" s="3" t="str">
        <f t="shared" si="562"/>
        <v>22-45d</v>
      </c>
      <c r="R3607" s="3" t="str">
        <f t="shared" si="563"/>
        <v>Medium</v>
      </c>
      <c r="S3607" s="3" t="str">
        <f t="shared" si="564"/>
        <v>Low</v>
      </c>
      <c r="T3607" s="3" t="str">
        <f t="shared" si="565"/>
        <v>Churned</v>
      </c>
      <c r="U3607" s="4">
        <f>1/(1+EXP(-(Predictive_Model!$B$5+((B3607-Predictive_Model!$B$20)/Predictive_Model!$C$20)*Predictive_Model!$D$20+((E3607-Predictive_Model!$B$21)/Predictive_Model!$C$21)*Predictive_Model!$D$21+((F3607-Predictive_Model!$B$22)/Predictive_Model!$C$22)*Predictive_Model!$D$22+((I3607-Predictive_Model!$B$23)/Predictive_Model!$C$23)*Predictive_Model!$D$23+((L3607-Predictive_Model!$B$24)/Predictive_Model!$C$24)*Predictive_Model!$D$24+((M3607-Predictive_Model!$B$25)/Predictive_Model!$C$25)*Predictive_Model!$D$25+IF(C3607="Male",Predictive_Model!$D$31,IF(C3607="Other",Predictive_Model!$D$32,0))+IF(D3607="Premium",Predictive_Model!$D$34,IF(D3607="Standard",Predictive_Model!$D$35,0))+IF(G3607="Asia",Predictive_Model!$D$37,IF(G3607="Europe",Predictive_Model!$D$38,IF(G3607="North America",Predictive_Model!$D$39,IF(G3607="Oceania",Predictive_Model!$D$40,IF(G3607="South America",Predictive_Model!$D$41,0)))))+IF(H3607="Laptop",Predictive_Model!$D$43,IF(H3607="Mobile",Predictive_Model!$D$44,IF(H3607="TV",Predictive_Model!$D$45,IF(H3607="Tablet",Predictive_Model!$D$46,0))))+IF(K3607="Crypto",Predictive_Model!$D$48,IF(K3607="Debit Card",Predictive_Model!$D$49,IF(K3607="Gift Card",Predictive_Model!$D$50,IF(K3607="PayPal",Predictive_Model!$D$51,0))))+IF(N3607="Comedy",Predictive_Model!$D$53,IF(N3607="Documentary",Predictive_Model!$D$54,IF(N3607="Drama",Predictive_Model!$D$55,IF(N3607="Horror",Predictive_Model!$D$56,IF(N3607="Romance",Predictive_Model!$D$57,IF(N3607="Sci-Fi",Predictive_Model!$D$58,0)))))))))</f>
        <v>0.99392194915729504</v>
      </c>
      <c r="V3607" s="3" t="str">
        <f t="shared" si="566"/>
        <v>Critical</v>
      </c>
      <c r="W3607" s="6">
        <f t="shared" si="567"/>
        <v>8.99</v>
      </c>
      <c r="X3607" s="3" t="str">
        <f t="shared" si="568"/>
        <v>Priority 2</v>
      </c>
      <c r="Y3607" s="3" t="str">
        <f t="shared" si="569"/>
        <v>OK</v>
      </c>
    </row>
    <row r="3608" spans="1:25" x14ac:dyDescent="0.25">
      <c r="A3608" s="3" t="str">
        <f>Raw_Data!A3608</f>
        <v>3c748cc8-fab5-41d0-971e-eba32b247a66</v>
      </c>
      <c r="B3608" s="3">
        <f>Raw_Data!B3608</f>
        <v>50</v>
      </c>
      <c r="C3608" s="3" t="str">
        <f>Raw_Data!C3608</f>
        <v>Other</v>
      </c>
      <c r="D3608" s="3" t="str">
        <f>Raw_Data!D3608</f>
        <v>Standard</v>
      </c>
      <c r="E3608" s="3">
        <f>Raw_Data!E3608</f>
        <v>26.57</v>
      </c>
      <c r="F3608" s="3">
        <f>Raw_Data!F3608</f>
        <v>34</v>
      </c>
      <c r="G3608" s="3" t="str">
        <f>Raw_Data!G3608</f>
        <v>Africa</v>
      </c>
      <c r="H3608" s="3" t="str">
        <f>Raw_Data!H3608</f>
        <v>Mobile</v>
      </c>
      <c r="I3608" s="3">
        <f>Raw_Data!I3608</f>
        <v>13.99</v>
      </c>
      <c r="J3608" s="3">
        <f>Raw_Data!J3608</f>
        <v>0</v>
      </c>
      <c r="K3608" s="3" t="str">
        <f>Raw_Data!K3608</f>
        <v>Credit Card</v>
      </c>
      <c r="L3608" s="3">
        <f>Raw_Data!L3608</f>
        <v>5</v>
      </c>
      <c r="M3608" s="3">
        <f>Raw_Data!M3608</f>
        <v>0.76</v>
      </c>
      <c r="N3608" s="3" t="str">
        <f>Raw_Data!N3608</f>
        <v>Documentary</v>
      </c>
      <c r="O3608" s="3" t="str">
        <f t="shared" si="560"/>
        <v>45-54</v>
      </c>
      <c r="P3608" s="3" t="str">
        <f t="shared" si="561"/>
        <v>25-49h</v>
      </c>
      <c r="Q3608" s="3" t="str">
        <f t="shared" si="562"/>
        <v>22-45d</v>
      </c>
      <c r="R3608" s="3" t="str">
        <f t="shared" si="563"/>
        <v>Medium</v>
      </c>
      <c r="S3608" s="3" t="str">
        <f t="shared" si="564"/>
        <v>Mid</v>
      </c>
      <c r="T3608" s="3" t="str">
        <f t="shared" si="565"/>
        <v>Active</v>
      </c>
      <c r="U3608" s="4">
        <f>1/(1+EXP(-(Predictive_Model!$B$5+((B3608-Predictive_Model!$B$20)/Predictive_Model!$C$20)*Predictive_Model!$D$20+((E3608-Predictive_Model!$B$21)/Predictive_Model!$C$21)*Predictive_Model!$D$21+((F3608-Predictive_Model!$B$22)/Predictive_Model!$C$22)*Predictive_Model!$D$22+((I3608-Predictive_Model!$B$23)/Predictive_Model!$C$23)*Predictive_Model!$D$23+((L3608-Predictive_Model!$B$24)/Predictive_Model!$C$24)*Predictive_Model!$D$24+((M3608-Predictive_Model!$B$25)/Predictive_Model!$C$25)*Predictive_Model!$D$25+IF(C3608="Male",Predictive_Model!$D$31,IF(C3608="Other",Predictive_Model!$D$32,0))+IF(D3608="Premium",Predictive_Model!$D$34,IF(D3608="Standard",Predictive_Model!$D$35,0))+IF(G3608="Asia",Predictive_Model!$D$37,IF(G3608="Europe",Predictive_Model!$D$38,IF(G3608="North America",Predictive_Model!$D$39,IF(G3608="Oceania",Predictive_Model!$D$40,IF(G3608="South America",Predictive_Model!$D$41,0)))))+IF(H3608="Laptop",Predictive_Model!$D$43,IF(H3608="Mobile",Predictive_Model!$D$44,IF(H3608="TV",Predictive_Model!$D$45,IF(H3608="Tablet",Predictive_Model!$D$46,0))))+IF(K3608="Crypto",Predictive_Model!$D$48,IF(K3608="Debit Card",Predictive_Model!$D$49,IF(K3608="Gift Card",Predictive_Model!$D$50,IF(K3608="PayPal",Predictive_Model!$D$51,0))))+IF(N3608="Comedy",Predictive_Model!$D$53,IF(N3608="Documentary",Predictive_Model!$D$54,IF(N3608="Drama",Predictive_Model!$D$55,IF(N3608="Horror",Predictive_Model!$D$56,IF(N3608="Romance",Predictive_Model!$D$57,IF(N3608="Sci-Fi",Predictive_Model!$D$58,0)))))))))</f>
        <v>3.5933993803335368E-2</v>
      </c>
      <c r="V3608" s="3" t="str">
        <f t="shared" si="566"/>
        <v>Low</v>
      </c>
      <c r="W3608" s="6">
        <f t="shared" si="567"/>
        <v>0.50271657330866182</v>
      </c>
      <c r="X3608" s="3" t="str">
        <f t="shared" si="568"/>
        <v>Monitor</v>
      </c>
      <c r="Y3608" s="3" t="str">
        <f t="shared" si="569"/>
        <v>OK</v>
      </c>
    </row>
    <row r="3609" spans="1:25" x14ac:dyDescent="0.25">
      <c r="A3609" s="3" t="str">
        <f>Raw_Data!A3609</f>
        <v>bd3ee325-8a00-419a-b1a6-e976080197f5</v>
      </c>
      <c r="B3609" s="3">
        <f>Raw_Data!B3609</f>
        <v>67</v>
      </c>
      <c r="C3609" s="3" t="str">
        <f>Raw_Data!C3609</f>
        <v>Male</v>
      </c>
      <c r="D3609" s="3" t="str">
        <f>Raw_Data!D3609</f>
        <v>Basic</v>
      </c>
      <c r="E3609" s="3">
        <f>Raw_Data!E3609</f>
        <v>7.17</v>
      </c>
      <c r="F3609" s="3">
        <f>Raw_Data!F3609</f>
        <v>41</v>
      </c>
      <c r="G3609" s="3" t="str">
        <f>Raw_Data!G3609</f>
        <v>Europe</v>
      </c>
      <c r="H3609" s="3" t="str">
        <f>Raw_Data!H3609</f>
        <v>TV</v>
      </c>
      <c r="I3609" s="3">
        <f>Raw_Data!I3609</f>
        <v>8.99</v>
      </c>
      <c r="J3609" s="3">
        <f>Raw_Data!J3609</f>
        <v>1</v>
      </c>
      <c r="K3609" s="3" t="str">
        <f>Raw_Data!K3609</f>
        <v>Crypto</v>
      </c>
      <c r="L3609" s="3">
        <f>Raw_Data!L3609</f>
        <v>4</v>
      </c>
      <c r="M3609" s="3">
        <f>Raw_Data!M3609</f>
        <v>0.17</v>
      </c>
      <c r="N3609" s="3" t="str">
        <f>Raw_Data!N3609</f>
        <v>Comedy</v>
      </c>
      <c r="O3609" s="3" t="str">
        <f t="shared" si="560"/>
        <v>55-70</v>
      </c>
      <c r="P3609" s="3" t="str">
        <f t="shared" si="561"/>
        <v>&lt;10h</v>
      </c>
      <c r="Q3609" s="3" t="str">
        <f t="shared" si="562"/>
        <v>22-45d</v>
      </c>
      <c r="R3609" s="3" t="str">
        <f t="shared" si="563"/>
        <v>Medium</v>
      </c>
      <c r="S3609" s="3" t="str">
        <f t="shared" si="564"/>
        <v>Low</v>
      </c>
      <c r="T3609" s="3" t="str">
        <f t="shared" si="565"/>
        <v>Churned</v>
      </c>
      <c r="U3609" s="4">
        <f>1/(1+EXP(-(Predictive_Model!$B$5+((B3609-Predictive_Model!$B$20)/Predictive_Model!$C$20)*Predictive_Model!$D$20+((E3609-Predictive_Model!$B$21)/Predictive_Model!$C$21)*Predictive_Model!$D$21+((F3609-Predictive_Model!$B$22)/Predictive_Model!$C$22)*Predictive_Model!$D$22+((I3609-Predictive_Model!$B$23)/Predictive_Model!$C$23)*Predictive_Model!$D$23+((L3609-Predictive_Model!$B$24)/Predictive_Model!$C$24)*Predictive_Model!$D$24+((M3609-Predictive_Model!$B$25)/Predictive_Model!$C$25)*Predictive_Model!$D$25+IF(C3609="Male",Predictive_Model!$D$31,IF(C3609="Other",Predictive_Model!$D$32,0))+IF(D3609="Premium",Predictive_Model!$D$34,IF(D3609="Standard",Predictive_Model!$D$35,0))+IF(G3609="Asia",Predictive_Model!$D$37,IF(G3609="Europe",Predictive_Model!$D$38,IF(G3609="North America",Predictive_Model!$D$39,IF(G3609="Oceania",Predictive_Model!$D$40,IF(G3609="South America",Predictive_Model!$D$41,0)))))+IF(H3609="Laptop",Predictive_Model!$D$43,IF(H3609="Mobile",Predictive_Model!$D$44,IF(H3609="TV",Predictive_Model!$D$45,IF(H3609="Tablet",Predictive_Model!$D$46,0))))+IF(K3609="Crypto",Predictive_Model!$D$48,IF(K3609="Debit Card",Predictive_Model!$D$49,IF(K3609="Gift Card",Predictive_Model!$D$50,IF(K3609="PayPal",Predictive_Model!$D$51,0))))+IF(N3609="Comedy",Predictive_Model!$D$53,IF(N3609="Documentary",Predictive_Model!$D$54,IF(N3609="Drama",Predictive_Model!$D$55,IF(N3609="Horror",Predictive_Model!$D$56,IF(N3609="Romance",Predictive_Model!$D$57,IF(N3609="Sci-Fi",Predictive_Model!$D$58,0)))))))))</f>
        <v>0.99183844820790079</v>
      </c>
      <c r="V3609" s="3" t="str">
        <f t="shared" si="566"/>
        <v>Critical</v>
      </c>
      <c r="W3609" s="6">
        <f t="shared" si="567"/>
        <v>8.99</v>
      </c>
      <c r="X3609" s="3" t="str">
        <f t="shared" si="568"/>
        <v>Priority 2</v>
      </c>
      <c r="Y3609" s="3" t="str">
        <f t="shared" si="569"/>
        <v>OK</v>
      </c>
    </row>
    <row r="3610" spans="1:25" x14ac:dyDescent="0.25">
      <c r="A3610" s="3" t="str">
        <f>Raw_Data!A3610</f>
        <v>ce5f31e7-101e-4709-ac71-b46dfd8c8c59</v>
      </c>
      <c r="B3610" s="3">
        <f>Raw_Data!B3610</f>
        <v>59</v>
      </c>
      <c r="C3610" s="3" t="str">
        <f>Raw_Data!C3610</f>
        <v>Female</v>
      </c>
      <c r="D3610" s="3" t="str">
        <f>Raw_Data!D3610</f>
        <v>Premium</v>
      </c>
      <c r="E3610" s="3">
        <f>Raw_Data!E3610</f>
        <v>19.86</v>
      </c>
      <c r="F3610" s="3">
        <f>Raw_Data!F3610</f>
        <v>37</v>
      </c>
      <c r="G3610" s="3" t="str">
        <f>Raw_Data!G3610</f>
        <v>Europe</v>
      </c>
      <c r="H3610" s="3" t="str">
        <f>Raw_Data!H3610</f>
        <v>Mobile</v>
      </c>
      <c r="I3610" s="3">
        <f>Raw_Data!I3610</f>
        <v>17.989999999999998</v>
      </c>
      <c r="J3610" s="3">
        <f>Raw_Data!J3610</f>
        <v>0</v>
      </c>
      <c r="K3610" s="3" t="str">
        <f>Raw_Data!K3610</f>
        <v>Gift Card</v>
      </c>
      <c r="L3610" s="3">
        <f>Raw_Data!L3610</f>
        <v>3</v>
      </c>
      <c r="M3610" s="3">
        <f>Raw_Data!M3610</f>
        <v>0.52</v>
      </c>
      <c r="N3610" s="3" t="str">
        <f>Raw_Data!N3610</f>
        <v>Sci-Fi</v>
      </c>
      <c r="O3610" s="3" t="str">
        <f t="shared" si="560"/>
        <v>55-70</v>
      </c>
      <c r="P3610" s="3" t="str">
        <f t="shared" si="561"/>
        <v>10-24h</v>
      </c>
      <c r="Q3610" s="3" t="str">
        <f t="shared" si="562"/>
        <v>22-45d</v>
      </c>
      <c r="R3610" s="3" t="str">
        <f t="shared" si="563"/>
        <v>Medium</v>
      </c>
      <c r="S3610" s="3" t="str">
        <f t="shared" si="564"/>
        <v>High</v>
      </c>
      <c r="T3610" s="3" t="str">
        <f t="shared" si="565"/>
        <v>Active</v>
      </c>
      <c r="U3610" s="4">
        <f>1/(1+EXP(-(Predictive_Model!$B$5+((B3610-Predictive_Model!$B$20)/Predictive_Model!$C$20)*Predictive_Model!$D$20+((E3610-Predictive_Model!$B$21)/Predictive_Model!$C$21)*Predictive_Model!$D$21+((F3610-Predictive_Model!$B$22)/Predictive_Model!$C$22)*Predictive_Model!$D$22+((I3610-Predictive_Model!$B$23)/Predictive_Model!$C$23)*Predictive_Model!$D$23+((L3610-Predictive_Model!$B$24)/Predictive_Model!$C$24)*Predictive_Model!$D$24+((M3610-Predictive_Model!$B$25)/Predictive_Model!$C$25)*Predictive_Model!$D$25+IF(C3610="Male",Predictive_Model!$D$31,IF(C3610="Other",Predictive_Model!$D$32,0))+IF(D3610="Premium",Predictive_Model!$D$34,IF(D3610="Standard",Predictive_Model!$D$35,0))+IF(G3610="Asia",Predictive_Model!$D$37,IF(G3610="Europe",Predictive_Model!$D$38,IF(G3610="North America",Predictive_Model!$D$39,IF(G3610="Oceania",Predictive_Model!$D$40,IF(G3610="South America",Predictive_Model!$D$41,0)))))+IF(H3610="Laptop",Predictive_Model!$D$43,IF(H3610="Mobile",Predictive_Model!$D$44,IF(H3610="TV",Predictive_Model!$D$45,IF(H3610="Tablet",Predictive_Model!$D$46,0))))+IF(K3610="Crypto",Predictive_Model!$D$48,IF(K3610="Debit Card",Predictive_Model!$D$49,IF(K3610="Gift Card",Predictive_Model!$D$50,IF(K3610="PayPal",Predictive_Model!$D$51,0))))+IF(N3610="Comedy",Predictive_Model!$D$53,IF(N3610="Documentary",Predictive_Model!$D$54,IF(N3610="Drama",Predictive_Model!$D$55,IF(N3610="Horror",Predictive_Model!$D$56,IF(N3610="Romance",Predictive_Model!$D$57,IF(N3610="Sci-Fi",Predictive_Model!$D$58,0)))))))))</f>
        <v>0.4806281907391568</v>
      </c>
      <c r="V3610" s="3" t="str">
        <f t="shared" si="566"/>
        <v>Medium</v>
      </c>
      <c r="W3610" s="6">
        <f t="shared" si="567"/>
        <v>8.6465011513974304</v>
      </c>
      <c r="X3610" s="3" t="str">
        <f t="shared" si="568"/>
        <v>Monitor</v>
      </c>
      <c r="Y3610" s="3" t="str">
        <f t="shared" si="569"/>
        <v>OK</v>
      </c>
    </row>
    <row r="3611" spans="1:25" x14ac:dyDescent="0.25">
      <c r="A3611" s="3" t="str">
        <f>Raw_Data!A3611</f>
        <v>f9aae5f5-3f3b-4afe-ba24-4f313a94ec46</v>
      </c>
      <c r="B3611" s="3">
        <f>Raw_Data!B3611</f>
        <v>33</v>
      </c>
      <c r="C3611" s="3" t="str">
        <f>Raw_Data!C3611</f>
        <v>Other</v>
      </c>
      <c r="D3611" s="3" t="str">
        <f>Raw_Data!D3611</f>
        <v>Basic</v>
      </c>
      <c r="E3611" s="3">
        <f>Raw_Data!E3611</f>
        <v>40.049999999999997</v>
      </c>
      <c r="F3611" s="3">
        <f>Raw_Data!F3611</f>
        <v>47</v>
      </c>
      <c r="G3611" s="3" t="str">
        <f>Raw_Data!G3611</f>
        <v>Europe</v>
      </c>
      <c r="H3611" s="3" t="str">
        <f>Raw_Data!H3611</f>
        <v>Tablet</v>
      </c>
      <c r="I3611" s="3">
        <f>Raw_Data!I3611</f>
        <v>8.99</v>
      </c>
      <c r="J3611" s="3">
        <f>Raw_Data!J3611</f>
        <v>0</v>
      </c>
      <c r="K3611" s="3" t="str">
        <f>Raw_Data!K3611</f>
        <v>Crypto</v>
      </c>
      <c r="L3611" s="3">
        <f>Raw_Data!L3611</f>
        <v>5</v>
      </c>
      <c r="M3611" s="3">
        <f>Raw_Data!M3611</f>
        <v>0.83</v>
      </c>
      <c r="N3611" s="3" t="str">
        <f>Raw_Data!N3611</f>
        <v>Horror</v>
      </c>
      <c r="O3611" s="3" t="str">
        <f t="shared" si="560"/>
        <v>25-34</v>
      </c>
      <c r="P3611" s="3" t="str">
        <f t="shared" si="561"/>
        <v>25-49h</v>
      </c>
      <c r="Q3611" s="3" t="str">
        <f t="shared" si="562"/>
        <v>46-60d</v>
      </c>
      <c r="R3611" s="3" t="str">
        <f t="shared" si="563"/>
        <v>Medium</v>
      </c>
      <c r="S3611" s="3" t="str">
        <f t="shared" si="564"/>
        <v>Low</v>
      </c>
      <c r="T3611" s="3" t="str">
        <f t="shared" si="565"/>
        <v>Active</v>
      </c>
      <c r="U3611" s="4">
        <f>1/(1+EXP(-(Predictive_Model!$B$5+((B3611-Predictive_Model!$B$20)/Predictive_Model!$C$20)*Predictive_Model!$D$20+((E3611-Predictive_Model!$B$21)/Predictive_Model!$C$21)*Predictive_Model!$D$21+((F3611-Predictive_Model!$B$22)/Predictive_Model!$C$22)*Predictive_Model!$D$22+((I3611-Predictive_Model!$B$23)/Predictive_Model!$C$23)*Predictive_Model!$D$23+((L3611-Predictive_Model!$B$24)/Predictive_Model!$C$24)*Predictive_Model!$D$24+((M3611-Predictive_Model!$B$25)/Predictive_Model!$C$25)*Predictive_Model!$D$25+IF(C3611="Male",Predictive_Model!$D$31,IF(C3611="Other",Predictive_Model!$D$32,0))+IF(D3611="Premium",Predictive_Model!$D$34,IF(D3611="Standard",Predictive_Model!$D$35,0))+IF(G3611="Asia",Predictive_Model!$D$37,IF(G3611="Europe",Predictive_Model!$D$38,IF(G3611="North America",Predictive_Model!$D$39,IF(G3611="Oceania",Predictive_Model!$D$40,IF(G3611="South America",Predictive_Model!$D$41,0)))))+IF(H3611="Laptop",Predictive_Model!$D$43,IF(H3611="Mobile",Predictive_Model!$D$44,IF(H3611="TV",Predictive_Model!$D$45,IF(H3611="Tablet",Predictive_Model!$D$46,0))))+IF(K3611="Crypto",Predictive_Model!$D$48,IF(K3611="Debit Card",Predictive_Model!$D$49,IF(K3611="Gift Card",Predictive_Model!$D$50,IF(K3611="PayPal",Predictive_Model!$D$51,0))))+IF(N3611="Comedy",Predictive_Model!$D$53,IF(N3611="Documentary",Predictive_Model!$D$54,IF(N3611="Drama",Predictive_Model!$D$55,IF(N3611="Horror",Predictive_Model!$D$56,IF(N3611="Romance",Predictive_Model!$D$57,IF(N3611="Sci-Fi",Predictive_Model!$D$58,0)))))))))</f>
        <v>6.9590112230345893E-3</v>
      </c>
      <c r="V3611" s="3" t="str">
        <f t="shared" si="566"/>
        <v>Low</v>
      </c>
      <c r="W3611" s="6">
        <f t="shared" si="567"/>
        <v>6.2561510895080955E-2</v>
      </c>
      <c r="X3611" s="3" t="str">
        <f t="shared" si="568"/>
        <v>Monitor</v>
      </c>
      <c r="Y3611" s="3" t="str">
        <f t="shared" si="569"/>
        <v>OK</v>
      </c>
    </row>
    <row r="3612" spans="1:25" x14ac:dyDescent="0.25">
      <c r="A3612" s="3" t="str">
        <f>Raw_Data!A3612</f>
        <v>46942525-7197-40ab-a5d1-79e46f5e09f4</v>
      </c>
      <c r="B3612" s="3">
        <f>Raw_Data!B3612</f>
        <v>50</v>
      </c>
      <c r="C3612" s="3" t="str">
        <f>Raw_Data!C3612</f>
        <v>Male</v>
      </c>
      <c r="D3612" s="3" t="str">
        <f>Raw_Data!D3612</f>
        <v>Standard</v>
      </c>
      <c r="E3612" s="3">
        <f>Raw_Data!E3612</f>
        <v>8.9</v>
      </c>
      <c r="F3612" s="3">
        <f>Raw_Data!F3612</f>
        <v>42</v>
      </c>
      <c r="G3612" s="3" t="str">
        <f>Raw_Data!G3612</f>
        <v>Oceania</v>
      </c>
      <c r="H3612" s="3" t="str">
        <f>Raw_Data!H3612</f>
        <v>Desktop</v>
      </c>
      <c r="I3612" s="3">
        <f>Raw_Data!I3612</f>
        <v>13.99</v>
      </c>
      <c r="J3612" s="3">
        <f>Raw_Data!J3612</f>
        <v>1</v>
      </c>
      <c r="K3612" s="3" t="str">
        <f>Raw_Data!K3612</f>
        <v>Gift Card</v>
      </c>
      <c r="L3612" s="3">
        <f>Raw_Data!L3612</f>
        <v>3</v>
      </c>
      <c r="M3612" s="3">
        <f>Raw_Data!M3612</f>
        <v>0.21</v>
      </c>
      <c r="N3612" s="3" t="str">
        <f>Raw_Data!N3612</f>
        <v>Horror</v>
      </c>
      <c r="O3612" s="3" t="str">
        <f t="shared" si="560"/>
        <v>45-54</v>
      </c>
      <c r="P3612" s="3" t="str">
        <f t="shared" si="561"/>
        <v>&lt;10h</v>
      </c>
      <c r="Q3612" s="3" t="str">
        <f t="shared" si="562"/>
        <v>22-45d</v>
      </c>
      <c r="R3612" s="3" t="str">
        <f t="shared" si="563"/>
        <v>Medium</v>
      </c>
      <c r="S3612" s="3" t="str">
        <f t="shared" si="564"/>
        <v>Mid</v>
      </c>
      <c r="T3612" s="3" t="str">
        <f t="shared" si="565"/>
        <v>Churned</v>
      </c>
      <c r="U3612" s="4">
        <f>1/(1+EXP(-(Predictive_Model!$B$5+((B3612-Predictive_Model!$B$20)/Predictive_Model!$C$20)*Predictive_Model!$D$20+((E3612-Predictive_Model!$B$21)/Predictive_Model!$C$21)*Predictive_Model!$D$21+((F3612-Predictive_Model!$B$22)/Predictive_Model!$C$22)*Predictive_Model!$D$22+((I3612-Predictive_Model!$B$23)/Predictive_Model!$C$23)*Predictive_Model!$D$23+((L3612-Predictive_Model!$B$24)/Predictive_Model!$C$24)*Predictive_Model!$D$24+((M3612-Predictive_Model!$B$25)/Predictive_Model!$C$25)*Predictive_Model!$D$25+IF(C3612="Male",Predictive_Model!$D$31,IF(C3612="Other",Predictive_Model!$D$32,0))+IF(D3612="Premium",Predictive_Model!$D$34,IF(D3612="Standard",Predictive_Model!$D$35,0))+IF(G3612="Asia",Predictive_Model!$D$37,IF(G3612="Europe",Predictive_Model!$D$38,IF(G3612="North America",Predictive_Model!$D$39,IF(G3612="Oceania",Predictive_Model!$D$40,IF(G3612="South America",Predictive_Model!$D$41,0)))))+IF(H3612="Laptop",Predictive_Model!$D$43,IF(H3612="Mobile",Predictive_Model!$D$44,IF(H3612="TV",Predictive_Model!$D$45,IF(H3612="Tablet",Predictive_Model!$D$46,0))))+IF(K3612="Crypto",Predictive_Model!$D$48,IF(K3612="Debit Card",Predictive_Model!$D$49,IF(K3612="Gift Card",Predictive_Model!$D$50,IF(K3612="PayPal",Predictive_Model!$D$51,0))))+IF(N3612="Comedy",Predictive_Model!$D$53,IF(N3612="Documentary",Predictive_Model!$D$54,IF(N3612="Drama",Predictive_Model!$D$55,IF(N3612="Horror",Predictive_Model!$D$56,IF(N3612="Romance",Predictive_Model!$D$57,IF(N3612="Sci-Fi",Predictive_Model!$D$58,0)))))))))</f>
        <v>0.99135755328982156</v>
      </c>
      <c r="V3612" s="3" t="str">
        <f t="shared" si="566"/>
        <v>Critical</v>
      </c>
      <c r="W3612" s="6">
        <f t="shared" si="567"/>
        <v>13.99</v>
      </c>
      <c r="X3612" s="3" t="str">
        <f t="shared" si="568"/>
        <v>Priority 2</v>
      </c>
      <c r="Y3612" s="3" t="str">
        <f t="shared" si="569"/>
        <v>OK</v>
      </c>
    </row>
    <row r="3613" spans="1:25" x14ac:dyDescent="0.25">
      <c r="A3613" s="3" t="str">
        <f>Raw_Data!A3613</f>
        <v>eca3b2cc-7fa6-4731-93c2-c2af38d448ad</v>
      </c>
      <c r="B3613" s="3">
        <f>Raw_Data!B3613</f>
        <v>55</v>
      </c>
      <c r="C3613" s="3" t="str">
        <f>Raw_Data!C3613</f>
        <v>Other</v>
      </c>
      <c r="D3613" s="3" t="str">
        <f>Raw_Data!D3613</f>
        <v>Basic</v>
      </c>
      <c r="E3613" s="3">
        <f>Raw_Data!E3613</f>
        <v>22.18</v>
      </c>
      <c r="F3613" s="3">
        <f>Raw_Data!F3613</f>
        <v>29</v>
      </c>
      <c r="G3613" s="3" t="str">
        <f>Raw_Data!G3613</f>
        <v>Oceania</v>
      </c>
      <c r="H3613" s="3" t="str">
        <f>Raw_Data!H3613</f>
        <v>Mobile</v>
      </c>
      <c r="I3613" s="3">
        <f>Raw_Data!I3613</f>
        <v>8.99</v>
      </c>
      <c r="J3613" s="3">
        <f>Raw_Data!J3613</f>
        <v>0</v>
      </c>
      <c r="K3613" s="3" t="str">
        <f>Raw_Data!K3613</f>
        <v>Credit Card</v>
      </c>
      <c r="L3613" s="3">
        <f>Raw_Data!L3613</f>
        <v>3</v>
      </c>
      <c r="M3613" s="3">
        <f>Raw_Data!M3613</f>
        <v>0.74</v>
      </c>
      <c r="N3613" s="3" t="str">
        <f>Raw_Data!N3613</f>
        <v>Action</v>
      </c>
      <c r="O3613" s="3" t="str">
        <f t="shared" si="560"/>
        <v>55-70</v>
      </c>
      <c r="P3613" s="3" t="str">
        <f t="shared" si="561"/>
        <v>10-24h</v>
      </c>
      <c r="Q3613" s="3" t="str">
        <f t="shared" si="562"/>
        <v>22-45d</v>
      </c>
      <c r="R3613" s="3" t="str">
        <f t="shared" si="563"/>
        <v>Medium</v>
      </c>
      <c r="S3613" s="3" t="str">
        <f t="shared" si="564"/>
        <v>Low</v>
      </c>
      <c r="T3613" s="3" t="str">
        <f t="shared" si="565"/>
        <v>Active</v>
      </c>
      <c r="U3613" s="4">
        <f>1/(1+EXP(-(Predictive_Model!$B$5+((B3613-Predictive_Model!$B$20)/Predictive_Model!$C$20)*Predictive_Model!$D$20+((E3613-Predictive_Model!$B$21)/Predictive_Model!$C$21)*Predictive_Model!$D$21+((F3613-Predictive_Model!$B$22)/Predictive_Model!$C$22)*Predictive_Model!$D$22+((I3613-Predictive_Model!$B$23)/Predictive_Model!$C$23)*Predictive_Model!$D$23+((L3613-Predictive_Model!$B$24)/Predictive_Model!$C$24)*Predictive_Model!$D$24+((M3613-Predictive_Model!$B$25)/Predictive_Model!$C$25)*Predictive_Model!$D$25+IF(C3613="Male",Predictive_Model!$D$31,IF(C3613="Other",Predictive_Model!$D$32,0))+IF(D3613="Premium",Predictive_Model!$D$34,IF(D3613="Standard",Predictive_Model!$D$35,0))+IF(G3613="Asia",Predictive_Model!$D$37,IF(G3613="Europe",Predictive_Model!$D$38,IF(G3613="North America",Predictive_Model!$D$39,IF(G3613="Oceania",Predictive_Model!$D$40,IF(G3613="South America",Predictive_Model!$D$41,0)))))+IF(H3613="Laptop",Predictive_Model!$D$43,IF(H3613="Mobile",Predictive_Model!$D$44,IF(H3613="TV",Predictive_Model!$D$45,IF(H3613="Tablet",Predictive_Model!$D$46,0))))+IF(K3613="Crypto",Predictive_Model!$D$48,IF(K3613="Debit Card",Predictive_Model!$D$49,IF(K3613="Gift Card",Predictive_Model!$D$50,IF(K3613="PayPal",Predictive_Model!$D$51,0))))+IF(N3613="Comedy",Predictive_Model!$D$53,IF(N3613="Documentary",Predictive_Model!$D$54,IF(N3613="Drama",Predictive_Model!$D$55,IF(N3613="Horror",Predictive_Model!$D$56,IF(N3613="Romance",Predictive_Model!$D$57,IF(N3613="Sci-Fi",Predictive_Model!$D$58,0)))))))))</f>
        <v>0.58829252919987707</v>
      </c>
      <c r="V3613" s="3" t="str">
        <f t="shared" si="566"/>
        <v>High</v>
      </c>
      <c r="W3613" s="6">
        <f t="shared" si="567"/>
        <v>5.2887498375068951</v>
      </c>
      <c r="X3613" s="3" t="str">
        <f t="shared" si="568"/>
        <v>Priority 2</v>
      </c>
      <c r="Y3613" s="3" t="str">
        <f t="shared" si="569"/>
        <v>OK</v>
      </c>
    </row>
    <row r="3614" spans="1:25" x14ac:dyDescent="0.25">
      <c r="A3614" s="3" t="str">
        <f>Raw_Data!A3614</f>
        <v>17f77859-2514-41c7-95be-cd3570d0025c</v>
      </c>
      <c r="B3614" s="3">
        <f>Raw_Data!B3614</f>
        <v>46</v>
      </c>
      <c r="C3614" s="3" t="str">
        <f>Raw_Data!C3614</f>
        <v>Female</v>
      </c>
      <c r="D3614" s="3" t="str">
        <f>Raw_Data!D3614</f>
        <v>Standard</v>
      </c>
      <c r="E3614" s="3">
        <f>Raw_Data!E3614</f>
        <v>4.38</v>
      </c>
      <c r="F3614" s="3">
        <f>Raw_Data!F3614</f>
        <v>37</v>
      </c>
      <c r="G3614" s="3" t="str">
        <f>Raw_Data!G3614</f>
        <v>North America</v>
      </c>
      <c r="H3614" s="3" t="str">
        <f>Raw_Data!H3614</f>
        <v>Tablet</v>
      </c>
      <c r="I3614" s="3">
        <f>Raw_Data!I3614</f>
        <v>13.99</v>
      </c>
      <c r="J3614" s="3">
        <f>Raw_Data!J3614</f>
        <v>1</v>
      </c>
      <c r="K3614" s="3" t="str">
        <f>Raw_Data!K3614</f>
        <v>Crypto</v>
      </c>
      <c r="L3614" s="3">
        <f>Raw_Data!L3614</f>
        <v>4</v>
      </c>
      <c r="M3614" s="3">
        <f>Raw_Data!M3614</f>
        <v>0.12</v>
      </c>
      <c r="N3614" s="3" t="str">
        <f>Raw_Data!N3614</f>
        <v>Romance</v>
      </c>
      <c r="O3614" s="3" t="str">
        <f t="shared" si="560"/>
        <v>45-54</v>
      </c>
      <c r="P3614" s="3" t="str">
        <f t="shared" si="561"/>
        <v>&lt;10h</v>
      </c>
      <c r="Q3614" s="3" t="str">
        <f t="shared" si="562"/>
        <v>22-45d</v>
      </c>
      <c r="R3614" s="3" t="str">
        <f t="shared" si="563"/>
        <v>Medium</v>
      </c>
      <c r="S3614" s="3" t="str">
        <f t="shared" si="564"/>
        <v>Mid</v>
      </c>
      <c r="T3614" s="3" t="str">
        <f t="shared" si="565"/>
        <v>Churned</v>
      </c>
      <c r="U3614" s="4">
        <f>1/(1+EXP(-(Predictive_Model!$B$5+((B3614-Predictive_Model!$B$20)/Predictive_Model!$C$20)*Predictive_Model!$D$20+((E3614-Predictive_Model!$B$21)/Predictive_Model!$C$21)*Predictive_Model!$D$21+((F3614-Predictive_Model!$B$22)/Predictive_Model!$C$22)*Predictive_Model!$D$22+((I3614-Predictive_Model!$B$23)/Predictive_Model!$C$23)*Predictive_Model!$D$23+((L3614-Predictive_Model!$B$24)/Predictive_Model!$C$24)*Predictive_Model!$D$24+((M3614-Predictive_Model!$B$25)/Predictive_Model!$C$25)*Predictive_Model!$D$25+IF(C3614="Male",Predictive_Model!$D$31,IF(C3614="Other",Predictive_Model!$D$32,0))+IF(D3614="Premium",Predictive_Model!$D$34,IF(D3614="Standard",Predictive_Model!$D$35,0))+IF(G3614="Asia",Predictive_Model!$D$37,IF(G3614="Europe",Predictive_Model!$D$38,IF(G3614="North America",Predictive_Model!$D$39,IF(G3614="Oceania",Predictive_Model!$D$40,IF(G3614="South America",Predictive_Model!$D$41,0)))))+IF(H3614="Laptop",Predictive_Model!$D$43,IF(H3614="Mobile",Predictive_Model!$D$44,IF(H3614="TV",Predictive_Model!$D$45,IF(H3614="Tablet",Predictive_Model!$D$46,0))))+IF(K3614="Crypto",Predictive_Model!$D$48,IF(K3614="Debit Card",Predictive_Model!$D$49,IF(K3614="Gift Card",Predictive_Model!$D$50,IF(K3614="PayPal",Predictive_Model!$D$51,0))))+IF(N3614="Comedy",Predictive_Model!$D$53,IF(N3614="Documentary",Predictive_Model!$D$54,IF(N3614="Drama",Predictive_Model!$D$55,IF(N3614="Horror",Predictive_Model!$D$56,IF(N3614="Romance",Predictive_Model!$D$57,IF(N3614="Sci-Fi",Predictive_Model!$D$58,0)))))))))</f>
        <v>0.99757989332123387</v>
      </c>
      <c r="V3614" s="3" t="str">
        <f t="shared" si="566"/>
        <v>Critical</v>
      </c>
      <c r="W3614" s="6">
        <f t="shared" si="567"/>
        <v>13.99</v>
      </c>
      <c r="X3614" s="3" t="str">
        <f t="shared" si="568"/>
        <v>Priority 2</v>
      </c>
      <c r="Y3614" s="3" t="str">
        <f t="shared" si="569"/>
        <v>OK</v>
      </c>
    </row>
    <row r="3615" spans="1:25" x14ac:dyDescent="0.25">
      <c r="A3615" s="3" t="str">
        <f>Raw_Data!A3615</f>
        <v>e0795841-bcb5-499e-86e6-cb0f87f9870f</v>
      </c>
      <c r="B3615" s="3">
        <f>Raw_Data!B3615</f>
        <v>51</v>
      </c>
      <c r="C3615" s="3" t="str">
        <f>Raw_Data!C3615</f>
        <v>Female</v>
      </c>
      <c r="D3615" s="3" t="str">
        <f>Raw_Data!D3615</f>
        <v>Basic</v>
      </c>
      <c r="E3615" s="3">
        <f>Raw_Data!E3615</f>
        <v>12.08</v>
      </c>
      <c r="F3615" s="3">
        <f>Raw_Data!F3615</f>
        <v>41</v>
      </c>
      <c r="G3615" s="3" t="str">
        <f>Raw_Data!G3615</f>
        <v>North America</v>
      </c>
      <c r="H3615" s="3" t="str">
        <f>Raw_Data!H3615</f>
        <v>Mobile</v>
      </c>
      <c r="I3615" s="3">
        <f>Raw_Data!I3615</f>
        <v>8.99</v>
      </c>
      <c r="J3615" s="3">
        <f>Raw_Data!J3615</f>
        <v>1</v>
      </c>
      <c r="K3615" s="3" t="str">
        <f>Raw_Data!K3615</f>
        <v>Debit Card</v>
      </c>
      <c r="L3615" s="3">
        <f>Raw_Data!L3615</f>
        <v>5</v>
      </c>
      <c r="M3615" s="3">
        <f>Raw_Data!M3615</f>
        <v>0.28999999999999998</v>
      </c>
      <c r="N3615" s="3" t="str">
        <f>Raw_Data!N3615</f>
        <v>Horror</v>
      </c>
      <c r="O3615" s="3" t="str">
        <f t="shared" si="560"/>
        <v>45-54</v>
      </c>
      <c r="P3615" s="3" t="str">
        <f t="shared" si="561"/>
        <v>10-24h</v>
      </c>
      <c r="Q3615" s="3" t="str">
        <f t="shared" si="562"/>
        <v>22-45d</v>
      </c>
      <c r="R3615" s="3" t="str">
        <f t="shared" si="563"/>
        <v>Medium</v>
      </c>
      <c r="S3615" s="3" t="str">
        <f t="shared" si="564"/>
        <v>Low</v>
      </c>
      <c r="T3615" s="3" t="str">
        <f t="shared" si="565"/>
        <v>Churned</v>
      </c>
      <c r="U3615" s="4">
        <f>1/(1+EXP(-(Predictive_Model!$B$5+((B3615-Predictive_Model!$B$20)/Predictive_Model!$C$20)*Predictive_Model!$D$20+((E3615-Predictive_Model!$B$21)/Predictive_Model!$C$21)*Predictive_Model!$D$21+((F3615-Predictive_Model!$B$22)/Predictive_Model!$C$22)*Predictive_Model!$D$22+((I3615-Predictive_Model!$B$23)/Predictive_Model!$C$23)*Predictive_Model!$D$23+((L3615-Predictive_Model!$B$24)/Predictive_Model!$C$24)*Predictive_Model!$D$24+((M3615-Predictive_Model!$B$25)/Predictive_Model!$C$25)*Predictive_Model!$D$25+IF(C3615="Male",Predictive_Model!$D$31,IF(C3615="Other",Predictive_Model!$D$32,0))+IF(D3615="Premium",Predictive_Model!$D$34,IF(D3615="Standard",Predictive_Model!$D$35,0))+IF(G3615="Asia",Predictive_Model!$D$37,IF(G3615="Europe",Predictive_Model!$D$38,IF(G3615="North America",Predictive_Model!$D$39,IF(G3615="Oceania",Predictive_Model!$D$40,IF(G3615="South America",Predictive_Model!$D$41,0)))))+IF(H3615="Laptop",Predictive_Model!$D$43,IF(H3615="Mobile",Predictive_Model!$D$44,IF(H3615="TV",Predictive_Model!$D$45,IF(H3615="Tablet",Predictive_Model!$D$46,0))))+IF(K3615="Crypto",Predictive_Model!$D$48,IF(K3615="Debit Card",Predictive_Model!$D$49,IF(K3615="Gift Card",Predictive_Model!$D$50,IF(K3615="PayPal",Predictive_Model!$D$51,0))))+IF(N3615="Comedy",Predictive_Model!$D$53,IF(N3615="Documentary",Predictive_Model!$D$54,IF(N3615="Drama",Predictive_Model!$D$55,IF(N3615="Horror",Predictive_Model!$D$56,IF(N3615="Romance",Predictive_Model!$D$57,IF(N3615="Sci-Fi",Predictive_Model!$D$58,0)))))))))</f>
        <v>0.98459830198852194</v>
      </c>
      <c r="V3615" s="3" t="str">
        <f t="shared" si="566"/>
        <v>Critical</v>
      </c>
      <c r="W3615" s="6">
        <f t="shared" si="567"/>
        <v>8.99</v>
      </c>
      <c r="X3615" s="3" t="str">
        <f t="shared" si="568"/>
        <v>Priority 2</v>
      </c>
      <c r="Y3615" s="3" t="str">
        <f t="shared" si="569"/>
        <v>OK</v>
      </c>
    </row>
    <row r="3616" spans="1:25" x14ac:dyDescent="0.25">
      <c r="A3616" s="3" t="str">
        <f>Raw_Data!A3616</f>
        <v>c76969cd-336d-4838-a240-8002d91705f2</v>
      </c>
      <c r="B3616" s="3">
        <f>Raw_Data!B3616</f>
        <v>67</v>
      </c>
      <c r="C3616" s="3" t="str">
        <f>Raw_Data!C3616</f>
        <v>Other</v>
      </c>
      <c r="D3616" s="3" t="str">
        <f>Raw_Data!D3616</f>
        <v>Premium</v>
      </c>
      <c r="E3616" s="3">
        <f>Raw_Data!E3616</f>
        <v>6.7</v>
      </c>
      <c r="F3616" s="3">
        <f>Raw_Data!F3616</f>
        <v>30</v>
      </c>
      <c r="G3616" s="3" t="str">
        <f>Raw_Data!G3616</f>
        <v>Africa</v>
      </c>
      <c r="H3616" s="3" t="str">
        <f>Raw_Data!H3616</f>
        <v>Mobile</v>
      </c>
      <c r="I3616" s="3">
        <f>Raw_Data!I3616</f>
        <v>17.989999999999998</v>
      </c>
      <c r="J3616" s="3">
        <f>Raw_Data!J3616</f>
        <v>0</v>
      </c>
      <c r="K3616" s="3" t="str">
        <f>Raw_Data!K3616</f>
        <v>Credit Card</v>
      </c>
      <c r="L3616" s="3">
        <f>Raw_Data!L3616</f>
        <v>5</v>
      </c>
      <c r="M3616" s="3">
        <f>Raw_Data!M3616</f>
        <v>0.22</v>
      </c>
      <c r="N3616" s="3" t="str">
        <f>Raw_Data!N3616</f>
        <v>Comedy</v>
      </c>
      <c r="O3616" s="3" t="str">
        <f t="shared" si="560"/>
        <v>55-70</v>
      </c>
      <c r="P3616" s="3" t="str">
        <f t="shared" si="561"/>
        <v>&lt;10h</v>
      </c>
      <c r="Q3616" s="3" t="str">
        <f t="shared" si="562"/>
        <v>22-45d</v>
      </c>
      <c r="R3616" s="3" t="str">
        <f t="shared" si="563"/>
        <v>Medium</v>
      </c>
      <c r="S3616" s="3" t="str">
        <f t="shared" si="564"/>
        <v>High</v>
      </c>
      <c r="T3616" s="3" t="str">
        <f t="shared" si="565"/>
        <v>Active</v>
      </c>
      <c r="U3616" s="4">
        <f>1/(1+EXP(-(Predictive_Model!$B$5+((B3616-Predictive_Model!$B$20)/Predictive_Model!$C$20)*Predictive_Model!$D$20+((E3616-Predictive_Model!$B$21)/Predictive_Model!$C$21)*Predictive_Model!$D$21+((F3616-Predictive_Model!$B$22)/Predictive_Model!$C$22)*Predictive_Model!$D$22+((I3616-Predictive_Model!$B$23)/Predictive_Model!$C$23)*Predictive_Model!$D$23+((L3616-Predictive_Model!$B$24)/Predictive_Model!$C$24)*Predictive_Model!$D$24+((M3616-Predictive_Model!$B$25)/Predictive_Model!$C$25)*Predictive_Model!$D$25+IF(C3616="Male",Predictive_Model!$D$31,IF(C3616="Other",Predictive_Model!$D$32,0))+IF(D3616="Premium",Predictive_Model!$D$34,IF(D3616="Standard",Predictive_Model!$D$35,0))+IF(G3616="Asia",Predictive_Model!$D$37,IF(G3616="Europe",Predictive_Model!$D$38,IF(G3616="North America",Predictive_Model!$D$39,IF(G3616="Oceania",Predictive_Model!$D$40,IF(G3616="South America",Predictive_Model!$D$41,0)))))+IF(H3616="Laptop",Predictive_Model!$D$43,IF(H3616="Mobile",Predictive_Model!$D$44,IF(H3616="TV",Predictive_Model!$D$45,IF(H3616="Tablet",Predictive_Model!$D$46,0))))+IF(K3616="Crypto",Predictive_Model!$D$48,IF(K3616="Debit Card",Predictive_Model!$D$49,IF(K3616="Gift Card",Predictive_Model!$D$50,IF(K3616="PayPal",Predictive_Model!$D$51,0))))+IF(N3616="Comedy",Predictive_Model!$D$53,IF(N3616="Documentary",Predictive_Model!$D$54,IF(N3616="Drama",Predictive_Model!$D$55,IF(N3616="Horror",Predictive_Model!$D$56,IF(N3616="Romance",Predictive_Model!$D$57,IF(N3616="Sci-Fi",Predictive_Model!$D$58,0)))))))))</f>
        <v>0.82416977123935464</v>
      </c>
      <c r="V3616" s="3" t="str">
        <f t="shared" si="566"/>
        <v>Critical</v>
      </c>
      <c r="W3616" s="6">
        <f t="shared" si="567"/>
        <v>14.826814184595989</v>
      </c>
      <c r="X3616" s="3" t="str">
        <f t="shared" si="568"/>
        <v>Priority 1</v>
      </c>
      <c r="Y3616" s="3" t="str">
        <f t="shared" si="569"/>
        <v>OK</v>
      </c>
    </row>
    <row r="3617" spans="1:25" x14ac:dyDescent="0.25">
      <c r="A3617" s="3" t="str">
        <f>Raw_Data!A3617</f>
        <v>74dcb7c7-74c6-43e6-9034-d1a72adad651</v>
      </c>
      <c r="B3617" s="3">
        <f>Raw_Data!B3617</f>
        <v>44</v>
      </c>
      <c r="C3617" s="3" t="str">
        <f>Raw_Data!C3617</f>
        <v>Female</v>
      </c>
      <c r="D3617" s="3" t="str">
        <f>Raw_Data!D3617</f>
        <v>Basic</v>
      </c>
      <c r="E3617" s="3">
        <f>Raw_Data!E3617</f>
        <v>9.0299999999999994</v>
      </c>
      <c r="F3617" s="3">
        <f>Raw_Data!F3617</f>
        <v>49</v>
      </c>
      <c r="G3617" s="3" t="str">
        <f>Raw_Data!G3617</f>
        <v>Oceania</v>
      </c>
      <c r="H3617" s="3" t="str">
        <f>Raw_Data!H3617</f>
        <v>Desktop</v>
      </c>
      <c r="I3617" s="3">
        <f>Raw_Data!I3617</f>
        <v>8.99</v>
      </c>
      <c r="J3617" s="3">
        <f>Raw_Data!J3617</f>
        <v>1</v>
      </c>
      <c r="K3617" s="3" t="str">
        <f>Raw_Data!K3617</f>
        <v>Credit Card</v>
      </c>
      <c r="L3617" s="3">
        <f>Raw_Data!L3617</f>
        <v>2</v>
      </c>
      <c r="M3617" s="3">
        <f>Raw_Data!M3617</f>
        <v>0.18</v>
      </c>
      <c r="N3617" s="3" t="str">
        <f>Raw_Data!N3617</f>
        <v>Documentary</v>
      </c>
      <c r="O3617" s="3" t="str">
        <f t="shared" si="560"/>
        <v>35-44</v>
      </c>
      <c r="P3617" s="3" t="str">
        <f t="shared" si="561"/>
        <v>&lt;10h</v>
      </c>
      <c r="Q3617" s="3" t="str">
        <f t="shared" si="562"/>
        <v>46-60d</v>
      </c>
      <c r="R3617" s="3" t="str">
        <f t="shared" si="563"/>
        <v>Low</v>
      </c>
      <c r="S3617" s="3" t="str">
        <f t="shared" si="564"/>
        <v>Low</v>
      </c>
      <c r="T3617" s="3" t="str">
        <f t="shared" si="565"/>
        <v>Churned</v>
      </c>
      <c r="U3617" s="4">
        <f>1/(1+EXP(-(Predictive_Model!$B$5+((B3617-Predictive_Model!$B$20)/Predictive_Model!$C$20)*Predictive_Model!$D$20+((E3617-Predictive_Model!$B$21)/Predictive_Model!$C$21)*Predictive_Model!$D$21+((F3617-Predictive_Model!$B$22)/Predictive_Model!$C$22)*Predictive_Model!$D$22+((I3617-Predictive_Model!$B$23)/Predictive_Model!$C$23)*Predictive_Model!$D$23+((L3617-Predictive_Model!$B$24)/Predictive_Model!$C$24)*Predictive_Model!$D$24+((M3617-Predictive_Model!$B$25)/Predictive_Model!$C$25)*Predictive_Model!$D$25+IF(C3617="Male",Predictive_Model!$D$31,IF(C3617="Other",Predictive_Model!$D$32,0))+IF(D3617="Premium",Predictive_Model!$D$34,IF(D3617="Standard",Predictive_Model!$D$35,0))+IF(G3617="Asia",Predictive_Model!$D$37,IF(G3617="Europe",Predictive_Model!$D$38,IF(G3617="North America",Predictive_Model!$D$39,IF(G3617="Oceania",Predictive_Model!$D$40,IF(G3617="South America",Predictive_Model!$D$41,0)))))+IF(H3617="Laptop",Predictive_Model!$D$43,IF(H3617="Mobile",Predictive_Model!$D$44,IF(H3617="TV",Predictive_Model!$D$45,IF(H3617="Tablet",Predictive_Model!$D$46,0))))+IF(K3617="Crypto",Predictive_Model!$D$48,IF(K3617="Debit Card",Predictive_Model!$D$49,IF(K3617="Gift Card",Predictive_Model!$D$50,IF(K3617="PayPal",Predictive_Model!$D$51,0))))+IF(N3617="Comedy",Predictive_Model!$D$53,IF(N3617="Documentary",Predictive_Model!$D$54,IF(N3617="Drama",Predictive_Model!$D$55,IF(N3617="Horror",Predictive_Model!$D$56,IF(N3617="Romance",Predictive_Model!$D$57,IF(N3617="Sci-Fi",Predictive_Model!$D$58,0)))))))))</f>
        <v>0.99938558562505542</v>
      </c>
      <c r="V3617" s="3" t="str">
        <f t="shared" si="566"/>
        <v>Critical</v>
      </c>
      <c r="W3617" s="6">
        <f t="shared" si="567"/>
        <v>8.99</v>
      </c>
      <c r="X3617" s="3" t="str">
        <f t="shared" si="568"/>
        <v>Priority 2</v>
      </c>
      <c r="Y3617" s="3" t="str">
        <f t="shared" si="569"/>
        <v>OK</v>
      </c>
    </row>
    <row r="3618" spans="1:25" x14ac:dyDescent="0.25">
      <c r="A3618" s="3" t="str">
        <f>Raw_Data!A3618</f>
        <v>9ee5c445-56ec-4208-b47c-759c3b7f01bb</v>
      </c>
      <c r="B3618" s="3">
        <f>Raw_Data!B3618</f>
        <v>58</v>
      </c>
      <c r="C3618" s="3" t="str">
        <f>Raw_Data!C3618</f>
        <v>Other</v>
      </c>
      <c r="D3618" s="3" t="str">
        <f>Raw_Data!D3618</f>
        <v>Standard</v>
      </c>
      <c r="E3618" s="3">
        <f>Raw_Data!E3618</f>
        <v>4.6900000000000004</v>
      </c>
      <c r="F3618" s="3">
        <f>Raw_Data!F3618</f>
        <v>49</v>
      </c>
      <c r="G3618" s="3" t="str">
        <f>Raw_Data!G3618</f>
        <v>Africa</v>
      </c>
      <c r="H3618" s="3" t="str">
        <f>Raw_Data!H3618</f>
        <v>TV</v>
      </c>
      <c r="I3618" s="3">
        <f>Raw_Data!I3618</f>
        <v>13.99</v>
      </c>
      <c r="J3618" s="3">
        <f>Raw_Data!J3618</f>
        <v>1</v>
      </c>
      <c r="K3618" s="3" t="str">
        <f>Raw_Data!K3618</f>
        <v>Crypto</v>
      </c>
      <c r="L3618" s="3">
        <f>Raw_Data!L3618</f>
        <v>1</v>
      </c>
      <c r="M3618" s="3">
        <f>Raw_Data!M3618</f>
        <v>0.09</v>
      </c>
      <c r="N3618" s="3" t="str">
        <f>Raw_Data!N3618</f>
        <v>Romance</v>
      </c>
      <c r="O3618" s="3" t="str">
        <f t="shared" si="560"/>
        <v>55-70</v>
      </c>
      <c r="P3618" s="3" t="str">
        <f t="shared" si="561"/>
        <v>&lt;10h</v>
      </c>
      <c r="Q3618" s="3" t="str">
        <f t="shared" si="562"/>
        <v>46-60d</v>
      </c>
      <c r="R3618" s="3" t="str">
        <f t="shared" si="563"/>
        <v>Low</v>
      </c>
      <c r="S3618" s="3" t="str">
        <f t="shared" si="564"/>
        <v>Mid</v>
      </c>
      <c r="T3618" s="3" t="str">
        <f t="shared" si="565"/>
        <v>Churned</v>
      </c>
      <c r="U3618" s="4">
        <f>1/(1+EXP(-(Predictive_Model!$B$5+((B3618-Predictive_Model!$B$20)/Predictive_Model!$C$20)*Predictive_Model!$D$20+((E3618-Predictive_Model!$B$21)/Predictive_Model!$C$21)*Predictive_Model!$D$21+((F3618-Predictive_Model!$B$22)/Predictive_Model!$C$22)*Predictive_Model!$D$22+((I3618-Predictive_Model!$B$23)/Predictive_Model!$C$23)*Predictive_Model!$D$23+((L3618-Predictive_Model!$B$24)/Predictive_Model!$C$24)*Predictive_Model!$D$24+((M3618-Predictive_Model!$B$25)/Predictive_Model!$C$25)*Predictive_Model!$D$25+IF(C3618="Male",Predictive_Model!$D$31,IF(C3618="Other",Predictive_Model!$D$32,0))+IF(D3618="Premium",Predictive_Model!$D$34,IF(D3618="Standard",Predictive_Model!$D$35,0))+IF(G3618="Asia",Predictive_Model!$D$37,IF(G3618="Europe",Predictive_Model!$D$38,IF(G3618="North America",Predictive_Model!$D$39,IF(G3618="Oceania",Predictive_Model!$D$40,IF(G3618="South America",Predictive_Model!$D$41,0)))))+IF(H3618="Laptop",Predictive_Model!$D$43,IF(H3618="Mobile",Predictive_Model!$D$44,IF(H3618="TV",Predictive_Model!$D$45,IF(H3618="Tablet",Predictive_Model!$D$46,0))))+IF(K3618="Crypto",Predictive_Model!$D$48,IF(K3618="Debit Card",Predictive_Model!$D$49,IF(K3618="Gift Card",Predictive_Model!$D$50,IF(K3618="PayPal",Predictive_Model!$D$51,0))))+IF(N3618="Comedy",Predictive_Model!$D$53,IF(N3618="Documentary",Predictive_Model!$D$54,IF(N3618="Drama",Predictive_Model!$D$55,IF(N3618="Horror",Predictive_Model!$D$56,IF(N3618="Romance",Predictive_Model!$D$57,IF(N3618="Sci-Fi",Predictive_Model!$D$58,0)))))))))</f>
        <v>0.99966240139659468</v>
      </c>
      <c r="V3618" s="3" t="str">
        <f t="shared" si="566"/>
        <v>Critical</v>
      </c>
      <c r="W3618" s="6">
        <f t="shared" si="567"/>
        <v>13.99</v>
      </c>
      <c r="X3618" s="3" t="str">
        <f t="shared" si="568"/>
        <v>Priority 2</v>
      </c>
      <c r="Y3618" s="3" t="str">
        <f t="shared" si="569"/>
        <v>OK</v>
      </c>
    </row>
    <row r="3619" spans="1:25" x14ac:dyDescent="0.25">
      <c r="A3619" s="3" t="str">
        <f>Raw_Data!A3619</f>
        <v>999d8e4e-1e8e-46fa-818e-9657afcc0068</v>
      </c>
      <c r="B3619" s="3">
        <f>Raw_Data!B3619</f>
        <v>59</v>
      </c>
      <c r="C3619" s="3" t="str">
        <f>Raw_Data!C3619</f>
        <v>Other</v>
      </c>
      <c r="D3619" s="3" t="str">
        <f>Raw_Data!D3619</f>
        <v>Basic</v>
      </c>
      <c r="E3619" s="3">
        <f>Raw_Data!E3619</f>
        <v>7.17</v>
      </c>
      <c r="F3619" s="3">
        <f>Raw_Data!F3619</f>
        <v>31</v>
      </c>
      <c r="G3619" s="3" t="str">
        <f>Raw_Data!G3619</f>
        <v>South America</v>
      </c>
      <c r="H3619" s="3" t="str">
        <f>Raw_Data!H3619</f>
        <v>Mobile</v>
      </c>
      <c r="I3619" s="3">
        <f>Raw_Data!I3619</f>
        <v>8.99</v>
      </c>
      <c r="J3619" s="3">
        <f>Raw_Data!J3619</f>
        <v>1</v>
      </c>
      <c r="K3619" s="3" t="str">
        <f>Raw_Data!K3619</f>
        <v>Gift Card</v>
      </c>
      <c r="L3619" s="3">
        <f>Raw_Data!L3619</f>
        <v>3</v>
      </c>
      <c r="M3619" s="3">
        <f>Raw_Data!M3619</f>
        <v>0.22</v>
      </c>
      <c r="N3619" s="3" t="str">
        <f>Raw_Data!N3619</f>
        <v>Horror</v>
      </c>
      <c r="O3619" s="3" t="str">
        <f t="shared" si="560"/>
        <v>55-70</v>
      </c>
      <c r="P3619" s="3" t="str">
        <f t="shared" si="561"/>
        <v>&lt;10h</v>
      </c>
      <c r="Q3619" s="3" t="str">
        <f t="shared" si="562"/>
        <v>22-45d</v>
      </c>
      <c r="R3619" s="3" t="str">
        <f t="shared" si="563"/>
        <v>Medium</v>
      </c>
      <c r="S3619" s="3" t="str">
        <f t="shared" si="564"/>
        <v>Low</v>
      </c>
      <c r="T3619" s="3" t="str">
        <f t="shared" si="565"/>
        <v>Churned</v>
      </c>
      <c r="U3619" s="4">
        <f>1/(1+EXP(-(Predictive_Model!$B$5+((B3619-Predictive_Model!$B$20)/Predictive_Model!$C$20)*Predictive_Model!$D$20+((E3619-Predictive_Model!$B$21)/Predictive_Model!$C$21)*Predictive_Model!$D$21+((F3619-Predictive_Model!$B$22)/Predictive_Model!$C$22)*Predictive_Model!$D$22+((I3619-Predictive_Model!$B$23)/Predictive_Model!$C$23)*Predictive_Model!$D$23+((L3619-Predictive_Model!$B$24)/Predictive_Model!$C$24)*Predictive_Model!$D$24+((M3619-Predictive_Model!$B$25)/Predictive_Model!$C$25)*Predictive_Model!$D$25+IF(C3619="Male",Predictive_Model!$D$31,IF(C3619="Other",Predictive_Model!$D$32,0))+IF(D3619="Premium",Predictive_Model!$D$34,IF(D3619="Standard",Predictive_Model!$D$35,0))+IF(G3619="Asia",Predictive_Model!$D$37,IF(G3619="Europe",Predictive_Model!$D$38,IF(G3619="North America",Predictive_Model!$D$39,IF(G3619="Oceania",Predictive_Model!$D$40,IF(G3619="South America",Predictive_Model!$D$41,0)))))+IF(H3619="Laptop",Predictive_Model!$D$43,IF(H3619="Mobile",Predictive_Model!$D$44,IF(H3619="TV",Predictive_Model!$D$45,IF(H3619="Tablet",Predictive_Model!$D$46,0))))+IF(K3619="Crypto",Predictive_Model!$D$48,IF(K3619="Debit Card",Predictive_Model!$D$49,IF(K3619="Gift Card",Predictive_Model!$D$50,IF(K3619="PayPal",Predictive_Model!$D$51,0))))+IF(N3619="Comedy",Predictive_Model!$D$53,IF(N3619="Documentary",Predictive_Model!$D$54,IF(N3619="Drama",Predictive_Model!$D$55,IF(N3619="Horror",Predictive_Model!$D$56,IF(N3619="Romance",Predictive_Model!$D$57,IF(N3619="Sci-Fi",Predictive_Model!$D$58,0)))))))))</f>
        <v>0.99854100556287717</v>
      </c>
      <c r="V3619" s="3" t="str">
        <f t="shared" si="566"/>
        <v>Critical</v>
      </c>
      <c r="W3619" s="6">
        <f t="shared" si="567"/>
        <v>8.99</v>
      </c>
      <c r="X3619" s="3" t="str">
        <f t="shared" si="568"/>
        <v>Priority 2</v>
      </c>
      <c r="Y3619" s="3" t="str">
        <f t="shared" si="569"/>
        <v>OK</v>
      </c>
    </row>
    <row r="3620" spans="1:25" x14ac:dyDescent="0.25">
      <c r="A3620" s="3" t="str">
        <f>Raw_Data!A3620</f>
        <v>a1743e4c-9e2c-4f48-a208-dba3b8df1c91</v>
      </c>
      <c r="B3620" s="3">
        <f>Raw_Data!B3620</f>
        <v>22</v>
      </c>
      <c r="C3620" s="3" t="str">
        <f>Raw_Data!C3620</f>
        <v>Other</v>
      </c>
      <c r="D3620" s="3" t="str">
        <f>Raw_Data!D3620</f>
        <v>Basic</v>
      </c>
      <c r="E3620" s="3">
        <f>Raw_Data!E3620</f>
        <v>25.18</v>
      </c>
      <c r="F3620" s="3">
        <f>Raw_Data!F3620</f>
        <v>39</v>
      </c>
      <c r="G3620" s="3" t="str">
        <f>Raw_Data!G3620</f>
        <v>Oceania</v>
      </c>
      <c r="H3620" s="3" t="str">
        <f>Raw_Data!H3620</f>
        <v>TV</v>
      </c>
      <c r="I3620" s="3">
        <f>Raw_Data!I3620</f>
        <v>8.99</v>
      </c>
      <c r="J3620" s="3">
        <f>Raw_Data!J3620</f>
        <v>0</v>
      </c>
      <c r="K3620" s="3" t="str">
        <f>Raw_Data!K3620</f>
        <v>Debit Card</v>
      </c>
      <c r="L3620" s="3">
        <f>Raw_Data!L3620</f>
        <v>5</v>
      </c>
      <c r="M3620" s="3">
        <f>Raw_Data!M3620</f>
        <v>0.63</v>
      </c>
      <c r="N3620" s="3" t="str">
        <f>Raw_Data!N3620</f>
        <v>Action</v>
      </c>
      <c r="O3620" s="3" t="str">
        <f t="shared" si="560"/>
        <v>18-24</v>
      </c>
      <c r="P3620" s="3" t="str">
        <f t="shared" si="561"/>
        <v>25-49h</v>
      </c>
      <c r="Q3620" s="3" t="str">
        <f t="shared" si="562"/>
        <v>22-45d</v>
      </c>
      <c r="R3620" s="3" t="str">
        <f t="shared" si="563"/>
        <v>Medium</v>
      </c>
      <c r="S3620" s="3" t="str">
        <f t="shared" si="564"/>
        <v>Low</v>
      </c>
      <c r="T3620" s="3" t="str">
        <f t="shared" si="565"/>
        <v>Active</v>
      </c>
      <c r="U3620" s="4">
        <f>1/(1+EXP(-(Predictive_Model!$B$5+((B3620-Predictive_Model!$B$20)/Predictive_Model!$C$20)*Predictive_Model!$D$20+((E3620-Predictive_Model!$B$21)/Predictive_Model!$C$21)*Predictive_Model!$D$21+((F3620-Predictive_Model!$B$22)/Predictive_Model!$C$22)*Predictive_Model!$D$22+((I3620-Predictive_Model!$B$23)/Predictive_Model!$C$23)*Predictive_Model!$D$23+((L3620-Predictive_Model!$B$24)/Predictive_Model!$C$24)*Predictive_Model!$D$24+((M3620-Predictive_Model!$B$25)/Predictive_Model!$C$25)*Predictive_Model!$D$25+IF(C3620="Male",Predictive_Model!$D$31,IF(C3620="Other",Predictive_Model!$D$32,0))+IF(D3620="Premium",Predictive_Model!$D$34,IF(D3620="Standard",Predictive_Model!$D$35,0))+IF(G3620="Asia",Predictive_Model!$D$37,IF(G3620="Europe",Predictive_Model!$D$38,IF(G3620="North America",Predictive_Model!$D$39,IF(G3620="Oceania",Predictive_Model!$D$40,IF(G3620="South America",Predictive_Model!$D$41,0)))))+IF(H3620="Laptop",Predictive_Model!$D$43,IF(H3620="Mobile",Predictive_Model!$D$44,IF(H3620="TV",Predictive_Model!$D$45,IF(H3620="Tablet",Predictive_Model!$D$46,0))))+IF(K3620="Crypto",Predictive_Model!$D$48,IF(K3620="Debit Card",Predictive_Model!$D$49,IF(K3620="Gift Card",Predictive_Model!$D$50,IF(K3620="PayPal",Predictive_Model!$D$51,0))))+IF(N3620="Comedy",Predictive_Model!$D$53,IF(N3620="Documentary",Predictive_Model!$D$54,IF(N3620="Drama",Predictive_Model!$D$55,IF(N3620="Horror",Predictive_Model!$D$56,IF(N3620="Romance",Predictive_Model!$D$57,IF(N3620="Sci-Fi",Predictive_Model!$D$58,0)))))))))</f>
        <v>5.8772563417557822E-2</v>
      </c>
      <c r="V3620" s="3" t="str">
        <f t="shared" si="566"/>
        <v>Low</v>
      </c>
      <c r="W3620" s="6">
        <f t="shared" si="567"/>
        <v>0.52836534512384481</v>
      </c>
      <c r="X3620" s="3" t="str">
        <f t="shared" si="568"/>
        <v>Monitor</v>
      </c>
      <c r="Y3620" s="3" t="str">
        <f t="shared" si="569"/>
        <v>OK</v>
      </c>
    </row>
    <row r="3621" spans="1:25" x14ac:dyDescent="0.25">
      <c r="A3621" s="3" t="str">
        <f>Raw_Data!A3621</f>
        <v>32b42dc3-6e82-44bb-b5d0-f323244aba7c</v>
      </c>
      <c r="B3621" s="3">
        <f>Raw_Data!B3621</f>
        <v>44</v>
      </c>
      <c r="C3621" s="3" t="str">
        <f>Raw_Data!C3621</f>
        <v>Female</v>
      </c>
      <c r="D3621" s="3" t="str">
        <f>Raw_Data!D3621</f>
        <v>Basic</v>
      </c>
      <c r="E3621" s="3">
        <f>Raw_Data!E3621</f>
        <v>7.25</v>
      </c>
      <c r="F3621" s="3">
        <f>Raw_Data!F3621</f>
        <v>19</v>
      </c>
      <c r="G3621" s="3" t="str">
        <f>Raw_Data!G3621</f>
        <v>Oceania</v>
      </c>
      <c r="H3621" s="3" t="str">
        <f>Raw_Data!H3621</f>
        <v>Desktop</v>
      </c>
      <c r="I3621" s="3">
        <f>Raw_Data!I3621</f>
        <v>8.99</v>
      </c>
      <c r="J3621" s="3">
        <f>Raw_Data!J3621</f>
        <v>1</v>
      </c>
      <c r="K3621" s="3" t="str">
        <f>Raw_Data!K3621</f>
        <v>Credit Card</v>
      </c>
      <c r="L3621" s="3">
        <f>Raw_Data!L3621</f>
        <v>1</v>
      </c>
      <c r="M3621" s="3">
        <f>Raw_Data!M3621</f>
        <v>0.36</v>
      </c>
      <c r="N3621" s="3" t="str">
        <f>Raw_Data!N3621</f>
        <v>Horror</v>
      </c>
      <c r="O3621" s="3" t="str">
        <f t="shared" si="560"/>
        <v>35-44</v>
      </c>
      <c r="P3621" s="3" t="str">
        <f t="shared" si="561"/>
        <v>&lt;10h</v>
      </c>
      <c r="Q3621" s="3" t="str">
        <f t="shared" si="562"/>
        <v>8-21d</v>
      </c>
      <c r="R3621" s="3" t="str">
        <f t="shared" si="563"/>
        <v>Medium</v>
      </c>
      <c r="S3621" s="3" t="str">
        <f t="shared" si="564"/>
        <v>Low</v>
      </c>
      <c r="T3621" s="3" t="str">
        <f t="shared" si="565"/>
        <v>Churned</v>
      </c>
      <c r="U3621" s="4">
        <f>1/(1+EXP(-(Predictive_Model!$B$5+((B3621-Predictive_Model!$B$20)/Predictive_Model!$C$20)*Predictive_Model!$D$20+((E3621-Predictive_Model!$B$21)/Predictive_Model!$C$21)*Predictive_Model!$D$21+((F3621-Predictive_Model!$B$22)/Predictive_Model!$C$22)*Predictive_Model!$D$22+((I3621-Predictive_Model!$B$23)/Predictive_Model!$C$23)*Predictive_Model!$D$23+((L3621-Predictive_Model!$B$24)/Predictive_Model!$C$24)*Predictive_Model!$D$24+((M3621-Predictive_Model!$B$25)/Predictive_Model!$C$25)*Predictive_Model!$D$25+IF(C3621="Male",Predictive_Model!$D$31,IF(C3621="Other",Predictive_Model!$D$32,0))+IF(D3621="Premium",Predictive_Model!$D$34,IF(D3621="Standard",Predictive_Model!$D$35,0))+IF(G3621="Asia",Predictive_Model!$D$37,IF(G3621="Europe",Predictive_Model!$D$38,IF(G3621="North America",Predictive_Model!$D$39,IF(G3621="Oceania",Predictive_Model!$D$40,IF(G3621="South America",Predictive_Model!$D$41,0)))))+IF(H3621="Laptop",Predictive_Model!$D$43,IF(H3621="Mobile",Predictive_Model!$D$44,IF(H3621="TV",Predictive_Model!$D$45,IF(H3621="Tablet",Predictive_Model!$D$46,0))))+IF(K3621="Crypto",Predictive_Model!$D$48,IF(K3621="Debit Card",Predictive_Model!$D$49,IF(K3621="Gift Card",Predictive_Model!$D$50,IF(K3621="PayPal",Predictive_Model!$D$51,0))))+IF(N3621="Comedy",Predictive_Model!$D$53,IF(N3621="Documentary",Predictive_Model!$D$54,IF(N3621="Drama",Predictive_Model!$D$55,IF(N3621="Horror",Predictive_Model!$D$56,IF(N3621="Romance",Predictive_Model!$D$57,IF(N3621="Sci-Fi",Predictive_Model!$D$58,0)))))))))</f>
        <v>0.98835334254082807</v>
      </c>
      <c r="V3621" s="3" t="str">
        <f t="shared" si="566"/>
        <v>Critical</v>
      </c>
      <c r="W3621" s="6">
        <f t="shared" si="567"/>
        <v>8.99</v>
      </c>
      <c r="X3621" s="3" t="str">
        <f t="shared" si="568"/>
        <v>Priority 2</v>
      </c>
      <c r="Y3621" s="3" t="str">
        <f t="shared" si="569"/>
        <v>OK</v>
      </c>
    </row>
    <row r="3622" spans="1:25" x14ac:dyDescent="0.25">
      <c r="A3622" s="3" t="str">
        <f>Raw_Data!A3622</f>
        <v>1386123c-5f7c-459e-ae51-08ae5fbe47bb</v>
      </c>
      <c r="B3622" s="3">
        <f>Raw_Data!B3622</f>
        <v>63</v>
      </c>
      <c r="C3622" s="3" t="str">
        <f>Raw_Data!C3622</f>
        <v>Male</v>
      </c>
      <c r="D3622" s="3" t="str">
        <f>Raw_Data!D3622</f>
        <v>Premium</v>
      </c>
      <c r="E3622" s="3">
        <f>Raw_Data!E3622</f>
        <v>1.43</v>
      </c>
      <c r="F3622" s="3">
        <f>Raw_Data!F3622</f>
        <v>57</v>
      </c>
      <c r="G3622" s="3" t="str">
        <f>Raw_Data!G3622</f>
        <v>Asia</v>
      </c>
      <c r="H3622" s="3" t="str">
        <f>Raw_Data!H3622</f>
        <v>TV</v>
      </c>
      <c r="I3622" s="3">
        <f>Raw_Data!I3622</f>
        <v>17.989999999999998</v>
      </c>
      <c r="J3622" s="3">
        <f>Raw_Data!J3622</f>
        <v>1</v>
      </c>
      <c r="K3622" s="3" t="str">
        <f>Raw_Data!K3622</f>
        <v>Gift Card</v>
      </c>
      <c r="L3622" s="3">
        <f>Raw_Data!L3622</f>
        <v>5</v>
      </c>
      <c r="M3622" s="3">
        <f>Raw_Data!M3622</f>
        <v>0.02</v>
      </c>
      <c r="N3622" s="3" t="str">
        <f>Raw_Data!N3622</f>
        <v>Comedy</v>
      </c>
      <c r="O3622" s="3" t="str">
        <f t="shared" si="560"/>
        <v>55-70</v>
      </c>
      <c r="P3622" s="3" t="str">
        <f t="shared" si="561"/>
        <v>&lt;10h</v>
      </c>
      <c r="Q3622" s="3" t="str">
        <f t="shared" si="562"/>
        <v>46-60d</v>
      </c>
      <c r="R3622" s="3" t="str">
        <f t="shared" si="563"/>
        <v>Low</v>
      </c>
      <c r="S3622" s="3" t="str">
        <f t="shared" si="564"/>
        <v>High</v>
      </c>
      <c r="T3622" s="3" t="str">
        <f t="shared" si="565"/>
        <v>Churned</v>
      </c>
      <c r="U3622" s="4">
        <f>1/(1+EXP(-(Predictive_Model!$B$5+((B3622-Predictive_Model!$B$20)/Predictive_Model!$C$20)*Predictive_Model!$D$20+((E3622-Predictive_Model!$B$21)/Predictive_Model!$C$21)*Predictive_Model!$D$21+((F3622-Predictive_Model!$B$22)/Predictive_Model!$C$22)*Predictive_Model!$D$22+((I3622-Predictive_Model!$B$23)/Predictive_Model!$C$23)*Predictive_Model!$D$23+((L3622-Predictive_Model!$B$24)/Predictive_Model!$C$24)*Predictive_Model!$D$24+((M3622-Predictive_Model!$B$25)/Predictive_Model!$C$25)*Predictive_Model!$D$25+IF(C3622="Male",Predictive_Model!$D$31,IF(C3622="Other",Predictive_Model!$D$32,0))+IF(D3622="Premium",Predictive_Model!$D$34,IF(D3622="Standard",Predictive_Model!$D$35,0))+IF(G3622="Asia",Predictive_Model!$D$37,IF(G3622="Europe",Predictive_Model!$D$38,IF(G3622="North America",Predictive_Model!$D$39,IF(G3622="Oceania",Predictive_Model!$D$40,IF(G3622="South America",Predictive_Model!$D$41,0)))))+IF(H3622="Laptop",Predictive_Model!$D$43,IF(H3622="Mobile",Predictive_Model!$D$44,IF(H3622="TV",Predictive_Model!$D$45,IF(H3622="Tablet",Predictive_Model!$D$46,0))))+IF(K3622="Crypto",Predictive_Model!$D$48,IF(K3622="Debit Card",Predictive_Model!$D$49,IF(K3622="Gift Card",Predictive_Model!$D$50,IF(K3622="PayPal",Predictive_Model!$D$51,0))))+IF(N3622="Comedy",Predictive_Model!$D$53,IF(N3622="Documentary",Predictive_Model!$D$54,IF(N3622="Drama",Predictive_Model!$D$55,IF(N3622="Horror",Predictive_Model!$D$56,IF(N3622="Romance",Predictive_Model!$D$57,IF(N3622="Sci-Fi",Predictive_Model!$D$58,0)))))))))</f>
        <v>0.99595096128580551</v>
      </c>
      <c r="V3622" s="3" t="str">
        <f t="shared" si="566"/>
        <v>Critical</v>
      </c>
      <c r="W3622" s="6">
        <f t="shared" si="567"/>
        <v>17.989999999999998</v>
      </c>
      <c r="X3622" s="3" t="str">
        <f t="shared" si="568"/>
        <v>Priority 1</v>
      </c>
      <c r="Y3622" s="3" t="str">
        <f t="shared" si="569"/>
        <v>OK</v>
      </c>
    </row>
    <row r="3623" spans="1:25" x14ac:dyDescent="0.25">
      <c r="A3623" s="3" t="str">
        <f>Raw_Data!A3623</f>
        <v>b1298a61-b99b-4b75-a99a-ad94966f69f6</v>
      </c>
      <c r="B3623" s="3">
        <f>Raw_Data!B3623</f>
        <v>57</v>
      </c>
      <c r="C3623" s="3" t="str">
        <f>Raw_Data!C3623</f>
        <v>Male</v>
      </c>
      <c r="D3623" s="3" t="str">
        <f>Raw_Data!D3623</f>
        <v>Standard</v>
      </c>
      <c r="E3623" s="3">
        <f>Raw_Data!E3623</f>
        <v>2.34</v>
      </c>
      <c r="F3623" s="3">
        <f>Raw_Data!F3623</f>
        <v>0</v>
      </c>
      <c r="G3623" s="3" t="str">
        <f>Raw_Data!G3623</f>
        <v>North America</v>
      </c>
      <c r="H3623" s="3" t="str">
        <f>Raw_Data!H3623</f>
        <v>Desktop</v>
      </c>
      <c r="I3623" s="3">
        <f>Raw_Data!I3623</f>
        <v>13.99</v>
      </c>
      <c r="J3623" s="3">
        <f>Raw_Data!J3623</f>
        <v>0</v>
      </c>
      <c r="K3623" s="3" t="str">
        <f>Raw_Data!K3623</f>
        <v>Debit Card</v>
      </c>
      <c r="L3623" s="3">
        <f>Raw_Data!L3623</f>
        <v>5</v>
      </c>
      <c r="M3623" s="3">
        <f>Raw_Data!M3623</f>
        <v>2.34</v>
      </c>
      <c r="N3623" s="3" t="str">
        <f>Raw_Data!N3623</f>
        <v>Sci-Fi</v>
      </c>
      <c r="O3623" s="3" t="str">
        <f t="shared" si="560"/>
        <v>55-70</v>
      </c>
      <c r="P3623" s="3" t="str">
        <f t="shared" si="561"/>
        <v>&lt;10h</v>
      </c>
      <c r="Q3623" s="3" t="str">
        <f t="shared" si="562"/>
        <v>0-7d</v>
      </c>
      <c r="R3623" s="3" t="str">
        <f t="shared" si="563"/>
        <v>Medium</v>
      </c>
      <c r="S3623" s="3" t="str">
        <f t="shared" si="564"/>
        <v>Mid</v>
      </c>
      <c r="T3623" s="3" t="str">
        <f t="shared" si="565"/>
        <v>Active</v>
      </c>
      <c r="U3623" s="4">
        <f>1/(1+EXP(-(Predictive_Model!$B$5+((B3623-Predictive_Model!$B$20)/Predictive_Model!$C$20)*Predictive_Model!$D$20+((E3623-Predictive_Model!$B$21)/Predictive_Model!$C$21)*Predictive_Model!$D$21+((F3623-Predictive_Model!$B$22)/Predictive_Model!$C$22)*Predictive_Model!$D$22+((I3623-Predictive_Model!$B$23)/Predictive_Model!$C$23)*Predictive_Model!$D$23+((L3623-Predictive_Model!$B$24)/Predictive_Model!$C$24)*Predictive_Model!$D$24+((M3623-Predictive_Model!$B$25)/Predictive_Model!$C$25)*Predictive_Model!$D$25+IF(C3623="Male",Predictive_Model!$D$31,IF(C3623="Other",Predictive_Model!$D$32,0))+IF(D3623="Premium",Predictive_Model!$D$34,IF(D3623="Standard",Predictive_Model!$D$35,0))+IF(G3623="Asia",Predictive_Model!$D$37,IF(G3623="Europe",Predictive_Model!$D$38,IF(G3623="North America",Predictive_Model!$D$39,IF(G3623="Oceania",Predictive_Model!$D$40,IF(G3623="South America",Predictive_Model!$D$41,0)))))+IF(H3623="Laptop",Predictive_Model!$D$43,IF(H3623="Mobile",Predictive_Model!$D$44,IF(H3623="TV",Predictive_Model!$D$45,IF(H3623="Tablet",Predictive_Model!$D$46,0))))+IF(K3623="Crypto",Predictive_Model!$D$48,IF(K3623="Debit Card",Predictive_Model!$D$49,IF(K3623="Gift Card",Predictive_Model!$D$50,IF(K3623="PayPal",Predictive_Model!$D$51,0))))+IF(N3623="Comedy",Predictive_Model!$D$53,IF(N3623="Documentary",Predictive_Model!$D$54,IF(N3623="Drama",Predictive_Model!$D$55,IF(N3623="Horror",Predictive_Model!$D$56,IF(N3623="Romance",Predictive_Model!$D$57,IF(N3623="Sci-Fi",Predictive_Model!$D$58,0)))))))))</f>
        <v>9.6751363154507653E-3</v>
      </c>
      <c r="V3623" s="3" t="str">
        <f t="shared" si="566"/>
        <v>Low</v>
      </c>
      <c r="W3623" s="6">
        <f t="shared" si="567"/>
        <v>0.13535515705315621</v>
      </c>
      <c r="X3623" s="3" t="str">
        <f t="shared" si="568"/>
        <v>Monitor</v>
      </c>
      <c r="Y3623" s="3" t="str">
        <f t="shared" si="569"/>
        <v>OK</v>
      </c>
    </row>
    <row r="3624" spans="1:25" x14ac:dyDescent="0.25">
      <c r="A3624" s="3" t="str">
        <f>Raw_Data!A3624</f>
        <v>71f9b5da-cd65-4d82-aadc-03be9f0d0822</v>
      </c>
      <c r="B3624" s="3">
        <f>Raw_Data!B3624</f>
        <v>43</v>
      </c>
      <c r="C3624" s="3" t="str">
        <f>Raw_Data!C3624</f>
        <v>Male</v>
      </c>
      <c r="D3624" s="3" t="str">
        <f>Raw_Data!D3624</f>
        <v>Premium</v>
      </c>
      <c r="E3624" s="3">
        <f>Raw_Data!E3624</f>
        <v>14.21</v>
      </c>
      <c r="F3624" s="3">
        <f>Raw_Data!F3624</f>
        <v>11</v>
      </c>
      <c r="G3624" s="3" t="str">
        <f>Raw_Data!G3624</f>
        <v>South America</v>
      </c>
      <c r="H3624" s="3" t="str">
        <f>Raw_Data!H3624</f>
        <v>TV</v>
      </c>
      <c r="I3624" s="3">
        <f>Raw_Data!I3624</f>
        <v>17.989999999999998</v>
      </c>
      <c r="J3624" s="3">
        <f>Raw_Data!J3624</f>
        <v>0</v>
      </c>
      <c r="K3624" s="3" t="str">
        <f>Raw_Data!K3624</f>
        <v>PayPal</v>
      </c>
      <c r="L3624" s="3">
        <f>Raw_Data!L3624</f>
        <v>3</v>
      </c>
      <c r="M3624" s="3">
        <f>Raw_Data!M3624</f>
        <v>1.18</v>
      </c>
      <c r="N3624" s="3" t="str">
        <f>Raw_Data!N3624</f>
        <v>Horror</v>
      </c>
      <c r="O3624" s="3" t="str">
        <f t="shared" si="560"/>
        <v>35-44</v>
      </c>
      <c r="P3624" s="3" t="str">
        <f t="shared" si="561"/>
        <v>10-24h</v>
      </c>
      <c r="Q3624" s="3" t="str">
        <f t="shared" si="562"/>
        <v>8-21d</v>
      </c>
      <c r="R3624" s="3" t="str">
        <f t="shared" si="563"/>
        <v>Medium</v>
      </c>
      <c r="S3624" s="3" t="str">
        <f t="shared" si="564"/>
        <v>High</v>
      </c>
      <c r="T3624" s="3" t="str">
        <f t="shared" si="565"/>
        <v>Active</v>
      </c>
      <c r="U3624" s="4">
        <f>1/(1+EXP(-(Predictive_Model!$B$5+((B3624-Predictive_Model!$B$20)/Predictive_Model!$C$20)*Predictive_Model!$D$20+((E3624-Predictive_Model!$B$21)/Predictive_Model!$C$21)*Predictive_Model!$D$21+((F3624-Predictive_Model!$B$22)/Predictive_Model!$C$22)*Predictive_Model!$D$22+((I3624-Predictive_Model!$B$23)/Predictive_Model!$C$23)*Predictive_Model!$D$23+((L3624-Predictive_Model!$B$24)/Predictive_Model!$C$24)*Predictive_Model!$D$24+((M3624-Predictive_Model!$B$25)/Predictive_Model!$C$25)*Predictive_Model!$D$25+IF(C3624="Male",Predictive_Model!$D$31,IF(C3624="Other",Predictive_Model!$D$32,0))+IF(D3624="Premium",Predictive_Model!$D$34,IF(D3624="Standard",Predictive_Model!$D$35,0))+IF(G3624="Asia",Predictive_Model!$D$37,IF(G3624="Europe",Predictive_Model!$D$38,IF(G3624="North America",Predictive_Model!$D$39,IF(G3624="Oceania",Predictive_Model!$D$40,IF(G3624="South America",Predictive_Model!$D$41,0)))))+IF(H3624="Laptop",Predictive_Model!$D$43,IF(H3624="Mobile",Predictive_Model!$D$44,IF(H3624="TV",Predictive_Model!$D$45,IF(H3624="Tablet",Predictive_Model!$D$46,0))))+IF(K3624="Crypto",Predictive_Model!$D$48,IF(K3624="Debit Card",Predictive_Model!$D$49,IF(K3624="Gift Card",Predictive_Model!$D$50,IF(K3624="PayPal",Predictive_Model!$D$51,0))))+IF(N3624="Comedy",Predictive_Model!$D$53,IF(N3624="Documentary",Predictive_Model!$D$54,IF(N3624="Drama",Predictive_Model!$D$55,IF(N3624="Horror",Predictive_Model!$D$56,IF(N3624="Romance",Predictive_Model!$D$57,IF(N3624="Sci-Fi",Predictive_Model!$D$58,0)))))))))</f>
        <v>4.9203185109277219E-3</v>
      </c>
      <c r="V3624" s="3" t="str">
        <f t="shared" si="566"/>
        <v>Low</v>
      </c>
      <c r="W3624" s="6">
        <f t="shared" si="567"/>
        <v>8.8516530011589711E-2</v>
      </c>
      <c r="X3624" s="3" t="str">
        <f t="shared" si="568"/>
        <v>Monitor</v>
      </c>
      <c r="Y3624" s="3" t="str">
        <f t="shared" si="569"/>
        <v>OK</v>
      </c>
    </row>
    <row r="3625" spans="1:25" x14ac:dyDescent="0.25">
      <c r="A3625" s="3" t="str">
        <f>Raw_Data!A3625</f>
        <v>feb0dafb-ef3c-4cd8-a3e4-530babafb063</v>
      </c>
      <c r="B3625" s="3">
        <f>Raw_Data!B3625</f>
        <v>55</v>
      </c>
      <c r="C3625" s="3" t="str">
        <f>Raw_Data!C3625</f>
        <v>Female</v>
      </c>
      <c r="D3625" s="3" t="str">
        <f>Raw_Data!D3625</f>
        <v>Standard</v>
      </c>
      <c r="E3625" s="3">
        <f>Raw_Data!E3625</f>
        <v>5.36</v>
      </c>
      <c r="F3625" s="3">
        <f>Raw_Data!F3625</f>
        <v>42</v>
      </c>
      <c r="G3625" s="3" t="str">
        <f>Raw_Data!G3625</f>
        <v>Africa</v>
      </c>
      <c r="H3625" s="3" t="str">
        <f>Raw_Data!H3625</f>
        <v>Desktop</v>
      </c>
      <c r="I3625" s="3">
        <f>Raw_Data!I3625</f>
        <v>13.99</v>
      </c>
      <c r="J3625" s="3">
        <f>Raw_Data!J3625</f>
        <v>0</v>
      </c>
      <c r="K3625" s="3" t="str">
        <f>Raw_Data!K3625</f>
        <v>Debit Card</v>
      </c>
      <c r="L3625" s="3">
        <f>Raw_Data!L3625</f>
        <v>5</v>
      </c>
      <c r="M3625" s="3">
        <f>Raw_Data!M3625</f>
        <v>0.12</v>
      </c>
      <c r="N3625" s="3" t="str">
        <f>Raw_Data!N3625</f>
        <v>Horror</v>
      </c>
      <c r="O3625" s="3" t="str">
        <f t="shared" si="560"/>
        <v>55-70</v>
      </c>
      <c r="P3625" s="3" t="str">
        <f t="shared" si="561"/>
        <v>&lt;10h</v>
      </c>
      <c r="Q3625" s="3" t="str">
        <f t="shared" si="562"/>
        <v>22-45d</v>
      </c>
      <c r="R3625" s="3" t="str">
        <f t="shared" si="563"/>
        <v>Medium</v>
      </c>
      <c r="S3625" s="3" t="str">
        <f t="shared" si="564"/>
        <v>Mid</v>
      </c>
      <c r="T3625" s="3" t="str">
        <f t="shared" si="565"/>
        <v>Active</v>
      </c>
      <c r="U3625" s="4">
        <f>1/(1+EXP(-(Predictive_Model!$B$5+((B3625-Predictive_Model!$B$20)/Predictive_Model!$C$20)*Predictive_Model!$D$20+((E3625-Predictive_Model!$B$21)/Predictive_Model!$C$21)*Predictive_Model!$D$21+((F3625-Predictive_Model!$B$22)/Predictive_Model!$C$22)*Predictive_Model!$D$22+((I3625-Predictive_Model!$B$23)/Predictive_Model!$C$23)*Predictive_Model!$D$23+((L3625-Predictive_Model!$B$24)/Predictive_Model!$C$24)*Predictive_Model!$D$24+((M3625-Predictive_Model!$B$25)/Predictive_Model!$C$25)*Predictive_Model!$D$25+IF(C3625="Male",Predictive_Model!$D$31,IF(C3625="Other",Predictive_Model!$D$32,0))+IF(D3625="Premium",Predictive_Model!$D$34,IF(D3625="Standard",Predictive_Model!$D$35,0))+IF(G3625="Asia",Predictive_Model!$D$37,IF(G3625="Europe",Predictive_Model!$D$38,IF(G3625="North America",Predictive_Model!$D$39,IF(G3625="Oceania",Predictive_Model!$D$40,IF(G3625="South America",Predictive_Model!$D$41,0)))))+IF(H3625="Laptop",Predictive_Model!$D$43,IF(H3625="Mobile",Predictive_Model!$D$44,IF(H3625="TV",Predictive_Model!$D$45,IF(H3625="Tablet",Predictive_Model!$D$46,0))))+IF(K3625="Crypto",Predictive_Model!$D$48,IF(K3625="Debit Card",Predictive_Model!$D$49,IF(K3625="Gift Card",Predictive_Model!$D$50,IF(K3625="PayPal",Predictive_Model!$D$51,0))))+IF(N3625="Comedy",Predictive_Model!$D$53,IF(N3625="Documentary",Predictive_Model!$D$54,IF(N3625="Drama",Predictive_Model!$D$55,IF(N3625="Horror",Predictive_Model!$D$56,IF(N3625="Romance",Predictive_Model!$D$57,IF(N3625="Sci-Fi",Predictive_Model!$D$58,0)))))))))</f>
        <v>0.97839829183145766</v>
      </c>
      <c r="V3625" s="3" t="str">
        <f t="shared" si="566"/>
        <v>Critical</v>
      </c>
      <c r="W3625" s="6">
        <f t="shared" si="567"/>
        <v>13.687792102722092</v>
      </c>
      <c r="X3625" s="3" t="str">
        <f t="shared" si="568"/>
        <v>Priority 2</v>
      </c>
      <c r="Y3625" s="3" t="str">
        <f t="shared" si="569"/>
        <v>OK</v>
      </c>
    </row>
    <row r="3626" spans="1:25" x14ac:dyDescent="0.25">
      <c r="A3626" s="3" t="str">
        <f>Raw_Data!A3626</f>
        <v>68fd098e-d088-47eb-b14f-bd5e306322a0</v>
      </c>
      <c r="B3626" s="3">
        <f>Raw_Data!B3626</f>
        <v>19</v>
      </c>
      <c r="C3626" s="3" t="str">
        <f>Raw_Data!C3626</f>
        <v>Female</v>
      </c>
      <c r="D3626" s="3" t="str">
        <f>Raw_Data!D3626</f>
        <v>Standard</v>
      </c>
      <c r="E3626" s="3">
        <f>Raw_Data!E3626</f>
        <v>5.42</v>
      </c>
      <c r="F3626" s="3">
        <f>Raw_Data!F3626</f>
        <v>60</v>
      </c>
      <c r="G3626" s="3" t="str">
        <f>Raw_Data!G3626</f>
        <v>North America</v>
      </c>
      <c r="H3626" s="3" t="str">
        <f>Raw_Data!H3626</f>
        <v>TV</v>
      </c>
      <c r="I3626" s="3">
        <f>Raw_Data!I3626</f>
        <v>13.99</v>
      </c>
      <c r="J3626" s="3">
        <f>Raw_Data!J3626</f>
        <v>1</v>
      </c>
      <c r="K3626" s="3" t="str">
        <f>Raw_Data!K3626</f>
        <v>Credit Card</v>
      </c>
      <c r="L3626" s="3">
        <f>Raw_Data!L3626</f>
        <v>1</v>
      </c>
      <c r="M3626" s="3">
        <f>Raw_Data!M3626</f>
        <v>0.09</v>
      </c>
      <c r="N3626" s="3" t="str">
        <f>Raw_Data!N3626</f>
        <v>Comedy</v>
      </c>
      <c r="O3626" s="3" t="str">
        <f t="shared" si="560"/>
        <v>18-24</v>
      </c>
      <c r="P3626" s="3" t="str">
        <f t="shared" si="561"/>
        <v>&lt;10h</v>
      </c>
      <c r="Q3626" s="3" t="str">
        <f t="shared" si="562"/>
        <v>46-60d</v>
      </c>
      <c r="R3626" s="3" t="str">
        <f t="shared" si="563"/>
        <v>Low</v>
      </c>
      <c r="S3626" s="3" t="str">
        <f t="shared" si="564"/>
        <v>Mid</v>
      </c>
      <c r="T3626" s="3" t="str">
        <f t="shared" si="565"/>
        <v>Churned</v>
      </c>
      <c r="U3626" s="4">
        <f>1/(1+EXP(-(Predictive_Model!$B$5+((B3626-Predictive_Model!$B$20)/Predictive_Model!$C$20)*Predictive_Model!$D$20+((E3626-Predictive_Model!$B$21)/Predictive_Model!$C$21)*Predictive_Model!$D$21+((F3626-Predictive_Model!$B$22)/Predictive_Model!$C$22)*Predictive_Model!$D$22+((I3626-Predictive_Model!$B$23)/Predictive_Model!$C$23)*Predictive_Model!$D$23+((L3626-Predictive_Model!$B$24)/Predictive_Model!$C$24)*Predictive_Model!$D$24+((M3626-Predictive_Model!$B$25)/Predictive_Model!$C$25)*Predictive_Model!$D$25+IF(C3626="Male",Predictive_Model!$D$31,IF(C3626="Other",Predictive_Model!$D$32,0))+IF(D3626="Premium",Predictive_Model!$D$34,IF(D3626="Standard",Predictive_Model!$D$35,0))+IF(G3626="Asia",Predictive_Model!$D$37,IF(G3626="Europe",Predictive_Model!$D$38,IF(G3626="North America",Predictive_Model!$D$39,IF(G3626="Oceania",Predictive_Model!$D$40,IF(G3626="South America",Predictive_Model!$D$41,0)))))+IF(H3626="Laptop",Predictive_Model!$D$43,IF(H3626="Mobile",Predictive_Model!$D$44,IF(H3626="TV",Predictive_Model!$D$45,IF(H3626="Tablet",Predictive_Model!$D$46,0))))+IF(K3626="Crypto",Predictive_Model!$D$48,IF(K3626="Debit Card",Predictive_Model!$D$49,IF(K3626="Gift Card",Predictive_Model!$D$50,IF(K3626="PayPal",Predictive_Model!$D$51,0))))+IF(N3626="Comedy",Predictive_Model!$D$53,IF(N3626="Documentary",Predictive_Model!$D$54,IF(N3626="Drama",Predictive_Model!$D$55,IF(N3626="Horror",Predictive_Model!$D$56,IF(N3626="Romance",Predictive_Model!$D$57,IF(N3626="Sci-Fi",Predictive_Model!$D$58,0)))))))))</f>
        <v>0.99991783625715613</v>
      </c>
      <c r="V3626" s="3" t="str">
        <f t="shared" si="566"/>
        <v>Critical</v>
      </c>
      <c r="W3626" s="6">
        <f t="shared" si="567"/>
        <v>13.99</v>
      </c>
      <c r="X3626" s="3" t="str">
        <f t="shared" si="568"/>
        <v>Priority 2</v>
      </c>
      <c r="Y3626" s="3" t="str">
        <f t="shared" si="569"/>
        <v>OK</v>
      </c>
    </row>
    <row r="3627" spans="1:25" x14ac:dyDescent="0.25">
      <c r="A3627" s="3" t="str">
        <f>Raw_Data!A3627</f>
        <v>ad293cc0-f9c5-41cc-b98b-d30104acd571</v>
      </c>
      <c r="B3627" s="3">
        <f>Raw_Data!B3627</f>
        <v>64</v>
      </c>
      <c r="C3627" s="3" t="str">
        <f>Raw_Data!C3627</f>
        <v>Other</v>
      </c>
      <c r="D3627" s="3" t="str">
        <f>Raw_Data!D3627</f>
        <v>Premium</v>
      </c>
      <c r="E3627" s="3">
        <f>Raw_Data!E3627</f>
        <v>11.09</v>
      </c>
      <c r="F3627" s="3">
        <f>Raw_Data!F3627</f>
        <v>26</v>
      </c>
      <c r="G3627" s="3" t="str">
        <f>Raw_Data!G3627</f>
        <v>Africa</v>
      </c>
      <c r="H3627" s="3" t="str">
        <f>Raw_Data!H3627</f>
        <v>Desktop</v>
      </c>
      <c r="I3627" s="3">
        <f>Raw_Data!I3627</f>
        <v>17.989999999999998</v>
      </c>
      <c r="J3627" s="3">
        <f>Raw_Data!J3627</f>
        <v>0</v>
      </c>
      <c r="K3627" s="3" t="str">
        <f>Raw_Data!K3627</f>
        <v>Debit Card</v>
      </c>
      <c r="L3627" s="3">
        <f>Raw_Data!L3627</f>
        <v>5</v>
      </c>
      <c r="M3627" s="3">
        <f>Raw_Data!M3627</f>
        <v>0.41</v>
      </c>
      <c r="N3627" s="3" t="str">
        <f>Raw_Data!N3627</f>
        <v>Drama</v>
      </c>
      <c r="O3627" s="3" t="str">
        <f t="shared" si="560"/>
        <v>55-70</v>
      </c>
      <c r="P3627" s="3" t="str">
        <f t="shared" si="561"/>
        <v>10-24h</v>
      </c>
      <c r="Q3627" s="3" t="str">
        <f t="shared" si="562"/>
        <v>22-45d</v>
      </c>
      <c r="R3627" s="3" t="str">
        <f t="shared" si="563"/>
        <v>Medium</v>
      </c>
      <c r="S3627" s="3" t="str">
        <f t="shared" si="564"/>
        <v>High</v>
      </c>
      <c r="T3627" s="3" t="str">
        <f t="shared" si="565"/>
        <v>Active</v>
      </c>
      <c r="U3627" s="4">
        <f>1/(1+EXP(-(Predictive_Model!$B$5+((B3627-Predictive_Model!$B$20)/Predictive_Model!$C$20)*Predictive_Model!$D$20+((E3627-Predictive_Model!$B$21)/Predictive_Model!$C$21)*Predictive_Model!$D$21+((F3627-Predictive_Model!$B$22)/Predictive_Model!$C$22)*Predictive_Model!$D$22+((I3627-Predictive_Model!$B$23)/Predictive_Model!$C$23)*Predictive_Model!$D$23+((L3627-Predictive_Model!$B$24)/Predictive_Model!$C$24)*Predictive_Model!$D$24+((M3627-Predictive_Model!$B$25)/Predictive_Model!$C$25)*Predictive_Model!$D$25+IF(C3627="Male",Predictive_Model!$D$31,IF(C3627="Other",Predictive_Model!$D$32,0))+IF(D3627="Premium",Predictive_Model!$D$34,IF(D3627="Standard",Predictive_Model!$D$35,0))+IF(G3627="Asia",Predictive_Model!$D$37,IF(G3627="Europe",Predictive_Model!$D$38,IF(G3627="North America",Predictive_Model!$D$39,IF(G3627="Oceania",Predictive_Model!$D$40,IF(G3627="South America",Predictive_Model!$D$41,0)))))+IF(H3627="Laptop",Predictive_Model!$D$43,IF(H3627="Mobile",Predictive_Model!$D$44,IF(H3627="TV",Predictive_Model!$D$45,IF(H3627="Tablet",Predictive_Model!$D$46,0))))+IF(K3627="Crypto",Predictive_Model!$D$48,IF(K3627="Debit Card",Predictive_Model!$D$49,IF(K3627="Gift Card",Predictive_Model!$D$50,IF(K3627="PayPal",Predictive_Model!$D$51,0))))+IF(N3627="Comedy",Predictive_Model!$D$53,IF(N3627="Documentary",Predictive_Model!$D$54,IF(N3627="Drama",Predictive_Model!$D$55,IF(N3627="Horror",Predictive_Model!$D$56,IF(N3627="Romance",Predictive_Model!$D$57,IF(N3627="Sci-Fi",Predictive_Model!$D$58,0)))))))))</f>
        <v>7.2675852227757257E-2</v>
      </c>
      <c r="V3627" s="3" t="str">
        <f t="shared" si="566"/>
        <v>Low</v>
      </c>
      <c r="W3627" s="6">
        <f t="shared" si="567"/>
        <v>1.307438581577353</v>
      </c>
      <c r="X3627" s="3" t="str">
        <f t="shared" si="568"/>
        <v>Monitor</v>
      </c>
      <c r="Y3627" s="3" t="str">
        <f t="shared" si="569"/>
        <v>OK</v>
      </c>
    </row>
    <row r="3628" spans="1:25" x14ac:dyDescent="0.25">
      <c r="A3628" s="3" t="str">
        <f>Raw_Data!A3628</f>
        <v>2d709119-8028-4486-8e2c-d140c42a3e33</v>
      </c>
      <c r="B3628" s="3">
        <f>Raw_Data!B3628</f>
        <v>61</v>
      </c>
      <c r="C3628" s="3" t="str">
        <f>Raw_Data!C3628</f>
        <v>Female</v>
      </c>
      <c r="D3628" s="3" t="str">
        <f>Raw_Data!D3628</f>
        <v>Premium</v>
      </c>
      <c r="E3628" s="3">
        <f>Raw_Data!E3628</f>
        <v>1.91</v>
      </c>
      <c r="F3628" s="3">
        <f>Raw_Data!F3628</f>
        <v>52</v>
      </c>
      <c r="G3628" s="3" t="str">
        <f>Raw_Data!G3628</f>
        <v>North America</v>
      </c>
      <c r="H3628" s="3" t="str">
        <f>Raw_Data!H3628</f>
        <v>TV</v>
      </c>
      <c r="I3628" s="3">
        <f>Raw_Data!I3628</f>
        <v>17.989999999999998</v>
      </c>
      <c r="J3628" s="3">
        <f>Raw_Data!J3628</f>
        <v>1</v>
      </c>
      <c r="K3628" s="3" t="str">
        <f>Raw_Data!K3628</f>
        <v>Debit Card</v>
      </c>
      <c r="L3628" s="3">
        <f>Raw_Data!L3628</f>
        <v>1</v>
      </c>
      <c r="M3628" s="3">
        <f>Raw_Data!M3628</f>
        <v>0.04</v>
      </c>
      <c r="N3628" s="3" t="str">
        <f>Raw_Data!N3628</f>
        <v>Romance</v>
      </c>
      <c r="O3628" s="3" t="str">
        <f t="shared" si="560"/>
        <v>55-70</v>
      </c>
      <c r="P3628" s="3" t="str">
        <f t="shared" si="561"/>
        <v>&lt;10h</v>
      </c>
      <c r="Q3628" s="3" t="str">
        <f t="shared" si="562"/>
        <v>46-60d</v>
      </c>
      <c r="R3628" s="3" t="str">
        <f t="shared" si="563"/>
        <v>Low</v>
      </c>
      <c r="S3628" s="3" t="str">
        <f t="shared" si="564"/>
        <v>High</v>
      </c>
      <c r="T3628" s="3" t="str">
        <f t="shared" si="565"/>
        <v>Churned</v>
      </c>
      <c r="U3628" s="4">
        <f>1/(1+EXP(-(Predictive_Model!$B$5+((B3628-Predictive_Model!$B$20)/Predictive_Model!$C$20)*Predictive_Model!$D$20+((E3628-Predictive_Model!$B$21)/Predictive_Model!$C$21)*Predictive_Model!$D$21+((F3628-Predictive_Model!$B$22)/Predictive_Model!$C$22)*Predictive_Model!$D$22+((I3628-Predictive_Model!$B$23)/Predictive_Model!$C$23)*Predictive_Model!$D$23+((L3628-Predictive_Model!$B$24)/Predictive_Model!$C$24)*Predictive_Model!$D$24+((M3628-Predictive_Model!$B$25)/Predictive_Model!$C$25)*Predictive_Model!$D$25+IF(C3628="Male",Predictive_Model!$D$31,IF(C3628="Other",Predictive_Model!$D$32,0))+IF(D3628="Premium",Predictive_Model!$D$34,IF(D3628="Standard",Predictive_Model!$D$35,0))+IF(G3628="Asia",Predictive_Model!$D$37,IF(G3628="Europe",Predictive_Model!$D$38,IF(G3628="North America",Predictive_Model!$D$39,IF(G3628="Oceania",Predictive_Model!$D$40,IF(G3628="South America",Predictive_Model!$D$41,0)))))+IF(H3628="Laptop",Predictive_Model!$D$43,IF(H3628="Mobile",Predictive_Model!$D$44,IF(H3628="TV",Predictive_Model!$D$45,IF(H3628="Tablet",Predictive_Model!$D$46,0))))+IF(K3628="Crypto",Predictive_Model!$D$48,IF(K3628="Debit Card",Predictive_Model!$D$49,IF(K3628="Gift Card",Predictive_Model!$D$50,IF(K3628="PayPal",Predictive_Model!$D$51,0))))+IF(N3628="Comedy",Predictive_Model!$D$53,IF(N3628="Documentary",Predictive_Model!$D$54,IF(N3628="Drama",Predictive_Model!$D$55,IF(N3628="Horror",Predictive_Model!$D$56,IF(N3628="Romance",Predictive_Model!$D$57,IF(N3628="Sci-Fi",Predictive_Model!$D$58,0)))))))))</f>
        <v>0.99947266861673822</v>
      </c>
      <c r="V3628" s="3" t="str">
        <f t="shared" si="566"/>
        <v>Critical</v>
      </c>
      <c r="W3628" s="6">
        <f t="shared" si="567"/>
        <v>17.989999999999998</v>
      </c>
      <c r="X3628" s="3" t="str">
        <f t="shared" si="568"/>
        <v>Priority 1</v>
      </c>
      <c r="Y3628" s="3" t="str">
        <f t="shared" si="569"/>
        <v>OK</v>
      </c>
    </row>
    <row r="3629" spans="1:25" x14ac:dyDescent="0.25">
      <c r="A3629" s="3" t="str">
        <f>Raw_Data!A3629</f>
        <v>2619177e-ff09-4d89-b00b-f61e7dad8bf9</v>
      </c>
      <c r="B3629" s="3">
        <f>Raw_Data!B3629</f>
        <v>44</v>
      </c>
      <c r="C3629" s="3" t="str">
        <f>Raw_Data!C3629</f>
        <v>Male</v>
      </c>
      <c r="D3629" s="3" t="str">
        <f>Raw_Data!D3629</f>
        <v>Premium</v>
      </c>
      <c r="E3629" s="3">
        <f>Raw_Data!E3629</f>
        <v>1.22</v>
      </c>
      <c r="F3629" s="3">
        <f>Raw_Data!F3629</f>
        <v>24</v>
      </c>
      <c r="G3629" s="3" t="str">
        <f>Raw_Data!G3629</f>
        <v>Oceania</v>
      </c>
      <c r="H3629" s="3" t="str">
        <f>Raw_Data!H3629</f>
        <v>Tablet</v>
      </c>
      <c r="I3629" s="3">
        <f>Raw_Data!I3629</f>
        <v>17.989999999999998</v>
      </c>
      <c r="J3629" s="3">
        <f>Raw_Data!J3629</f>
        <v>1</v>
      </c>
      <c r="K3629" s="3" t="str">
        <f>Raw_Data!K3629</f>
        <v>Crypto</v>
      </c>
      <c r="L3629" s="3">
        <f>Raw_Data!L3629</f>
        <v>3</v>
      </c>
      <c r="M3629" s="3">
        <f>Raw_Data!M3629</f>
        <v>0.05</v>
      </c>
      <c r="N3629" s="3" t="str">
        <f>Raw_Data!N3629</f>
        <v>Horror</v>
      </c>
      <c r="O3629" s="3" t="str">
        <f t="shared" si="560"/>
        <v>35-44</v>
      </c>
      <c r="P3629" s="3" t="str">
        <f t="shared" si="561"/>
        <v>&lt;10h</v>
      </c>
      <c r="Q3629" s="3" t="str">
        <f t="shared" si="562"/>
        <v>22-45d</v>
      </c>
      <c r="R3629" s="3" t="str">
        <f t="shared" si="563"/>
        <v>Medium</v>
      </c>
      <c r="S3629" s="3" t="str">
        <f t="shared" si="564"/>
        <v>High</v>
      </c>
      <c r="T3629" s="3" t="str">
        <f t="shared" si="565"/>
        <v>Churned</v>
      </c>
      <c r="U3629" s="4">
        <f>1/(1+EXP(-(Predictive_Model!$B$5+((B3629-Predictive_Model!$B$20)/Predictive_Model!$C$20)*Predictive_Model!$D$20+((E3629-Predictive_Model!$B$21)/Predictive_Model!$C$21)*Predictive_Model!$D$21+((F3629-Predictive_Model!$B$22)/Predictive_Model!$C$22)*Predictive_Model!$D$22+((I3629-Predictive_Model!$B$23)/Predictive_Model!$C$23)*Predictive_Model!$D$23+((L3629-Predictive_Model!$B$24)/Predictive_Model!$C$24)*Predictive_Model!$D$24+((M3629-Predictive_Model!$B$25)/Predictive_Model!$C$25)*Predictive_Model!$D$25+IF(C3629="Male",Predictive_Model!$D$31,IF(C3629="Other",Predictive_Model!$D$32,0))+IF(D3629="Premium",Predictive_Model!$D$34,IF(D3629="Standard",Predictive_Model!$D$35,0))+IF(G3629="Asia",Predictive_Model!$D$37,IF(G3629="Europe",Predictive_Model!$D$38,IF(G3629="North America",Predictive_Model!$D$39,IF(G3629="Oceania",Predictive_Model!$D$40,IF(G3629="South America",Predictive_Model!$D$41,0)))))+IF(H3629="Laptop",Predictive_Model!$D$43,IF(H3629="Mobile",Predictive_Model!$D$44,IF(H3629="TV",Predictive_Model!$D$45,IF(H3629="Tablet",Predictive_Model!$D$46,0))))+IF(K3629="Crypto",Predictive_Model!$D$48,IF(K3629="Debit Card",Predictive_Model!$D$49,IF(K3629="Gift Card",Predictive_Model!$D$50,IF(K3629="PayPal",Predictive_Model!$D$51,0))))+IF(N3629="Comedy",Predictive_Model!$D$53,IF(N3629="Documentary",Predictive_Model!$D$54,IF(N3629="Drama",Predictive_Model!$D$55,IF(N3629="Horror",Predictive_Model!$D$56,IF(N3629="Romance",Predictive_Model!$D$57,IF(N3629="Sci-Fi",Predictive_Model!$D$58,0)))))))))</f>
        <v>0.98707469002468484</v>
      </c>
      <c r="V3629" s="3" t="str">
        <f t="shared" si="566"/>
        <v>Critical</v>
      </c>
      <c r="W3629" s="6">
        <f t="shared" si="567"/>
        <v>17.989999999999998</v>
      </c>
      <c r="X3629" s="3" t="str">
        <f t="shared" si="568"/>
        <v>Priority 1</v>
      </c>
      <c r="Y3629" s="3" t="str">
        <f t="shared" si="569"/>
        <v>OK</v>
      </c>
    </row>
    <row r="3630" spans="1:25" x14ac:dyDescent="0.25">
      <c r="A3630" s="3" t="str">
        <f>Raw_Data!A3630</f>
        <v>a2fa6fbd-35f8-4db0-aff2-2673727dc84c</v>
      </c>
      <c r="B3630" s="3">
        <f>Raw_Data!B3630</f>
        <v>40</v>
      </c>
      <c r="C3630" s="3" t="str">
        <f>Raw_Data!C3630</f>
        <v>Female</v>
      </c>
      <c r="D3630" s="3" t="str">
        <f>Raw_Data!D3630</f>
        <v>Standard</v>
      </c>
      <c r="E3630" s="3">
        <f>Raw_Data!E3630</f>
        <v>3.21</v>
      </c>
      <c r="F3630" s="3">
        <f>Raw_Data!F3630</f>
        <v>58</v>
      </c>
      <c r="G3630" s="3" t="str">
        <f>Raw_Data!G3630</f>
        <v>Europe</v>
      </c>
      <c r="H3630" s="3" t="str">
        <f>Raw_Data!H3630</f>
        <v>Desktop</v>
      </c>
      <c r="I3630" s="3">
        <f>Raw_Data!I3630</f>
        <v>13.99</v>
      </c>
      <c r="J3630" s="3">
        <f>Raw_Data!J3630</f>
        <v>1</v>
      </c>
      <c r="K3630" s="3" t="str">
        <f>Raw_Data!K3630</f>
        <v>PayPal</v>
      </c>
      <c r="L3630" s="3">
        <f>Raw_Data!L3630</f>
        <v>2</v>
      </c>
      <c r="M3630" s="3">
        <f>Raw_Data!M3630</f>
        <v>0.05</v>
      </c>
      <c r="N3630" s="3" t="str">
        <f>Raw_Data!N3630</f>
        <v>Action</v>
      </c>
      <c r="O3630" s="3" t="str">
        <f t="shared" si="560"/>
        <v>35-44</v>
      </c>
      <c r="P3630" s="3" t="str">
        <f t="shared" si="561"/>
        <v>&lt;10h</v>
      </c>
      <c r="Q3630" s="3" t="str">
        <f t="shared" si="562"/>
        <v>46-60d</v>
      </c>
      <c r="R3630" s="3" t="str">
        <f t="shared" si="563"/>
        <v>Low</v>
      </c>
      <c r="S3630" s="3" t="str">
        <f t="shared" si="564"/>
        <v>Mid</v>
      </c>
      <c r="T3630" s="3" t="str">
        <f t="shared" si="565"/>
        <v>Churned</v>
      </c>
      <c r="U3630" s="4">
        <f>1/(1+EXP(-(Predictive_Model!$B$5+((B3630-Predictive_Model!$B$20)/Predictive_Model!$C$20)*Predictive_Model!$D$20+((E3630-Predictive_Model!$B$21)/Predictive_Model!$C$21)*Predictive_Model!$D$21+((F3630-Predictive_Model!$B$22)/Predictive_Model!$C$22)*Predictive_Model!$D$22+((I3630-Predictive_Model!$B$23)/Predictive_Model!$C$23)*Predictive_Model!$D$23+((L3630-Predictive_Model!$B$24)/Predictive_Model!$C$24)*Predictive_Model!$D$24+((M3630-Predictive_Model!$B$25)/Predictive_Model!$C$25)*Predictive_Model!$D$25+IF(C3630="Male",Predictive_Model!$D$31,IF(C3630="Other",Predictive_Model!$D$32,0))+IF(D3630="Premium",Predictive_Model!$D$34,IF(D3630="Standard",Predictive_Model!$D$35,0))+IF(G3630="Asia",Predictive_Model!$D$37,IF(G3630="Europe",Predictive_Model!$D$38,IF(G3630="North America",Predictive_Model!$D$39,IF(G3630="Oceania",Predictive_Model!$D$40,IF(G3630="South America",Predictive_Model!$D$41,0)))))+IF(H3630="Laptop",Predictive_Model!$D$43,IF(H3630="Mobile",Predictive_Model!$D$44,IF(H3630="TV",Predictive_Model!$D$45,IF(H3630="Tablet",Predictive_Model!$D$46,0))))+IF(K3630="Crypto",Predictive_Model!$D$48,IF(K3630="Debit Card",Predictive_Model!$D$49,IF(K3630="Gift Card",Predictive_Model!$D$50,IF(K3630="PayPal",Predictive_Model!$D$51,0))))+IF(N3630="Comedy",Predictive_Model!$D$53,IF(N3630="Documentary",Predictive_Model!$D$54,IF(N3630="Drama",Predictive_Model!$D$55,IF(N3630="Horror",Predictive_Model!$D$56,IF(N3630="Romance",Predictive_Model!$D$57,IF(N3630="Sci-Fi",Predictive_Model!$D$58,0)))))))))</f>
        <v>0.99990162658350223</v>
      </c>
      <c r="V3630" s="3" t="str">
        <f t="shared" si="566"/>
        <v>Critical</v>
      </c>
      <c r="W3630" s="6">
        <f t="shared" si="567"/>
        <v>13.99</v>
      </c>
      <c r="X3630" s="3" t="str">
        <f t="shared" si="568"/>
        <v>Priority 2</v>
      </c>
      <c r="Y3630" s="3" t="str">
        <f t="shared" si="569"/>
        <v>OK</v>
      </c>
    </row>
    <row r="3631" spans="1:25" x14ac:dyDescent="0.25">
      <c r="A3631" s="3" t="str">
        <f>Raw_Data!A3631</f>
        <v>dc3a0a45-0717-4baa-86f2-8d6573d5cd0c</v>
      </c>
      <c r="B3631" s="3">
        <f>Raw_Data!B3631</f>
        <v>33</v>
      </c>
      <c r="C3631" s="3" t="str">
        <f>Raw_Data!C3631</f>
        <v>Female</v>
      </c>
      <c r="D3631" s="3" t="str">
        <f>Raw_Data!D3631</f>
        <v>Standard</v>
      </c>
      <c r="E3631" s="3">
        <f>Raw_Data!E3631</f>
        <v>13.21</v>
      </c>
      <c r="F3631" s="3">
        <f>Raw_Data!F3631</f>
        <v>21</v>
      </c>
      <c r="G3631" s="3" t="str">
        <f>Raw_Data!G3631</f>
        <v>Oceania</v>
      </c>
      <c r="H3631" s="3" t="str">
        <f>Raw_Data!H3631</f>
        <v>Tablet</v>
      </c>
      <c r="I3631" s="3">
        <f>Raw_Data!I3631</f>
        <v>13.99</v>
      </c>
      <c r="J3631" s="3">
        <f>Raw_Data!J3631</f>
        <v>0</v>
      </c>
      <c r="K3631" s="3" t="str">
        <f>Raw_Data!K3631</f>
        <v>Debit Card</v>
      </c>
      <c r="L3631" s="3">
        <f>Raw_Data!L3631</f>
        <v>4</v>
      </c>
      <c r="M3631" s="3">
        <f>Raw_Data!M3631</f>
        <v>0.6</v>
      </c>
      <c r="N3631" s="3" t="str">
        <f>Raw_Data!N3631</f>
        <v>Comedy</v>
      </c>
      <c r="O3631" s="3" t="str">
        <f t="shared" si="560"/>
        <v>25-34</v>
      </c>
      <c r="P3631" s="3" t="str">
        <f t="shared" si="561"/>
        <v>10-24h</v>
      </c>
      <c r="Q3631" s="3" t="str">
        <f t="shared" si="562"/>
        <v>8-21d</v>
      </c>
      <c r="R3631" s="3" t="str">
        <f t="shared" si="563"/>
        <v>Medium</v>
      </c>
      <c r="S3631" s="3" t="str">
        <f t="shared" si="564"/>
        <v>Mid</v>
      </c>
      <c r="T3631" s="3" t="str">
        <f t="shared" si="565"/>
        <v>Active</v>
      </c>
      <c r="U3631" s="4">
        <f>1/(1+EXP(-(Predictive_Model!$B$5+((B3631-Predictive_Model!$B$20)/Predictive_Model!$C$20)*Predictive_Model!$D$20+((E3631-Predictive_Model!$B$21)/Predictive_Model!$C$21)*Predictive_Model!$D$21+((F3631-Predictive_Model!$B$22)/Predictive_Model!$C$22)*Predictive_Model!$D$22+((I3631-Predictive_Model!$B$23)/Predictive_Model!$C$23)*Predictive_Model!$D$23+((L3631-Predictive_Model!$B$24)/Predictive_Model!$C$24)*Predictive_Model!$D$24+((M3631-Predictive_Model!$B$25)/Predictive_Model!$C$25)*Predictive_Model!$D$25+IF(C3631="Male",Predictive_Model!$D$31,IF(C3631="Other",Predictive_Model!$D$32,0))+IF(D3631="Premium",Predictive_Model!$D$34,IF(D3631="Standard",Predictive_Model!$D$35,0))+IF(G3631="Asia",Predictive_Model!$D$37,IF(G3631="Europe",Predictive_Model!$D$38,IF(G3631="North America",Predictive_Model!$D$39,IF(G3631="Oceania",Predictive_Model!$D$40,IF(G3631="South America",Predictive_Model!$D$41,0)))))+IF(H3631="Laptop",Predictive_Model!$D$43,IF(H3631="Mobile",Predictive_Model!$D$44,IF(H3631="TV",Predictive_Model!$D$45,IF(H3631="Tablet",Predictive_Model!$D$46,0))))+IF(K3631="Crypto",Predictive_Model!$D$48,IF(K3631="Debit Card",Predictive_Model!$D$49,IF(K3631="Gift Card",Predictive_Model!$D$50,IF(K3631="PayPal",Predictive_Model!$D$51,0))))+IF(N3631="Comedy",Predictive_Model!$D$53,IF(N3631="Documentary",Predictive_Model!$D$54,IF(N3631="Drama",Predictive_Model!$D$55,IF(N3631="Horror",Predictive_Model!$D$56,IF(N3631="Romance",Predictive_Model!$D$57,IF(N3631="Sci-Fi",Predictive_Model!$D$58,0)))))))))</f>
        <v>0.52149393105755981</v>
      </c>
      <c r="V3631" s="3" t="str">
        <f t="shared" si="566"/>
        <v>High</v>
      </c>
      <c r="W3631" s="6">
        <f t="shared" si="567"/>
        <v>7.2957000954952616</v>
      </c>
      <c r="X3631" s="3" t="str">
        <f t="shared" si="568"/>
        <v>Monitor</v>
      </c>
      <c r="Y3631" s="3" t="str">
        <f t="shared" si="569"/>
        <v>OK</v>
      </c>
    </row>
    <row r="3632" spans="1:25" x14ac:dyDescent="0.25">
      <c r="A3632" s="3" t="str">
        <f>Raw_Data!A3632</f>
        <v>5fa5ca82-b81d-40df-a054-96e09acb28ea</v>
      </c>
      <c r="B3632" s="3">
        <f>Raw_Data!B3632</f>
        <v>47</v>
      </c>
      <c r="C3632" s="3" t="str">
        <f>Raw_Data!C3632</f>
        <v>Other</v>
      </c>
      <c r="D3632" s="3" t="str">
        <f>Raw_Data!D3632</f>
        <v>Standard</v>
      </c>
      <c r="E3632" s="3">
        <f>Raw_Data!E3632</f>
        <v>8.01</v>
      </c>
      <c r="F3632" s="3">
        <f>Raw_Data!F3632</f>
        <v>11</v>
      </c>
      <c r="G3632" s="3" t="str">
        <f>Raw_Data!G3632</f>
        <v>Europe</v>
      </c>
      <c r="H3632" s="3" t="str">
        <f>Raw_Data!H3632</f>
        <v>Mobile</v>
      </c>
      <c r="I3632" s="3">
        <f>Raw_Data!I3632</f>
        <v>13.99</v>
      </c>
      <c r="J3632" s="3">
        <f>Raw_Data!J3632</f>
        <v>0</v>
      </c>
      <c r="K3632" s="3" t="str">
        <f>Raw_Data!K3632</f>
        <v>Gift Card</v>
      </c>
      <c r="L3632" s="3">
        <f>Raw_Data!L3632</f>
        <v>4</v>
      </c>
      <c r="M3632" s="3">
        <f>Raw_Data!M3632</f>
        <v>0.67</v>
      </c>
      <c r="N3632" s="3" t="str">
        <f>Raw_Data!N3632</f>
        <v>Horror</v>
      </c>
      <c r="O3632" s="3" t="str">
        <f t="shared" si="560"/>
        <v>45-54</v>
      </c>
      <c r="P3632" s="3" t="str">
        <f t="shared" si="561"/>
        <v>&lt;10h</v>
      </c>
      <c r="Q3632" s="3" t="str">
        <f t="shared" si="562"/>
        <v>8-21d</v>
      </c>
      <c r="R3632" s="3" t="str">
        <f t="shared" si="563"/>
        <v>Medium</v>
      </c>
      <c r="S3632" s="3" t="str">
        <f t="shared" si="564"/>
        <v>Mid</v>
      </c>
      <c r="T3632" s="3" t="str">
        <f t="shared" si="565"/>
        <v>Active</v>
      </c>
      <c r="U3632" s="4">
        <f>1/(1+EXP(-(Predictive_Model!$B$5+((B3632-Predictive_Model!$B$20)/Predictive_Model!$C$20)*Predictive_Model!$D$20+((E3632-Predictive_Model!$B$21)/Predictive_Model!$C$21)*Predictive_Model!$D$21+((F3632-Predictive_Model!$B$22)/Predictive_Model!$C$22)*Predictive_Model!$D$22+((I3632-Predictive_Model!$B$23)/Predictive_Model!$C$23)*Predictive_Model!$D$23+((L3632-Predictive_Model!$B$24)/Predictive_Model!$C$24)*Predictive_Model!$D$24+((M3632-Predictive_Model!$B$25)/Predictive_Model!$C$25)*Predictive_Model!$D$25+IF(C3632="Male",Predictive_Model!$D$31,IF(C3632="Other",Predictive_Model!$D$32,0))+IF(D3632="Premium",Predictive_Model!$D$34,IF(D3632="Standard",Predictive_Model!$D$35,0))+IF(G3632="Asia",Predictive_Model!$D$37,IF(G3632="Europe",Predictive_Model!$D$38,IF(G3632="North America",Predictive_Model!$D$39,IF(G3632="Oceania",Predictive_Model!$D$40,IF(G3632="South America",Predictive_Model!$D$41,0)))))+IF(H3632="Laptop",Predictive_Model!$D$43,IF(H3632="Mobile",Predictive_Model!$D$44,IF(H3632="TV",Predictive_Model!$D$45,IF(H3632="Tablet",Predictive_Model!$D$46,0))))+IF(K3632="Crypto",Predictive_Model!$D$48,IF(K3632="Debit Card",Predictive_Model!$D$49,IF(K3632="Gift Card",Predictive_Model!$D$50,IF(K3632="PayPal",Predictive_Model!$D$51,0))))+IF(N3632="Comedy",Predictive_Model!$D$53,IF(N3632="Documentary",Predictive_Model!$D$54,IF(N3632="Drama",Predictive_Model!$D$55,IF(N3632="Horror",Predictive_Model!$D$56,IF(N3632="Romance",Predictive_Model!$D$57,IF(N3632="Sci-Fi",Predictive_Model!$D$58,0)))))))))</f>
        <v>0.69681544448425203</v>
      </c>
      <c r="V3632" s="3" t="str">
        <f t="shared" si="566"/>
        <v>High</v>
      </c>
      <c r="W3632" s="6">
        <f t="shared" si="567"/>
        <v>9.7484480683346852</v>
      </c>
      <c r="X3632" s="3" t="str">
        <f t="shared" si="568"/>
        <v>Monitor</v>
      </c>
      <c r="Y3632" s="3" t="str">
        <f t="shared" si="569"/>
        <v>OK</v>
      </c>
    </row>
    <row r="3633" spans="1:25" x14ac:dyDescent="0.25">
      <c r="A3633" s="3" t="str">
        <f>Raw_Data!A3633</f>
        <v>ce71d08b-80b9-4b6a-a055-d07ad964b74e</v>
      </c>
      <c r="B3633" s="3">
        <f>Raw_Data!B3633</f>
        <v>48</v>
      </c>
      <c r="C3633" s="3" t="str">
        <f>Raw_Data!C3633</f>
        <v>Other</v>
      </c>
      <c r="D3633" s="3" t="str">
        <f>Raw_Data!D3633</f>
        <v>Premium</v>
      </c>
      <c r="E3633" s="3">
        <f>Raw_Data!E3633</f>
        <v>6.53</v>
      </c>
      <c r="F3633" s="3">
        <f>Raw_Data!F3633</f>
        <v>55</v>
      </c>
      <c r="G3633" s="3" t="str">
        <f>Raw_Data!G3633</f>
        <v>Asia</v>
      </c>
      <c r="H3633" s="3" t="str">
        <f>Raw_Data!H3633</f>
        <v>Mobile</v>
      </c>
      <c r="I3633" s="3">
        <f>Raw_Data!I3633</f>
        <v>17.989999999999998</v>
      </c>
      <c r="J3633" s="3">
        <f>Raw_Data!J3633</f>
        <v>1</v>
      </c>
      <c r="K3633" s="3" t="str">
        <f>Raw_Data!K3633</f>
        <v>Gift Card</v>
      </c>
      <c r="L3633" s="3">
        <f>Raw_Data!L3633</f>
        <v>2</v>
      </c>
      <c r="M3633" s="3">
        <f>Raw_Data!M3633</f>
        <v>0.12</v>
      </c>
      <c r="N3633" s="3" t="str">
        <f>Raw_Data!N3633</f>
        <v>Documentary</v>
      </c>
      <c r="O3633" s="3" t="str">
        <f t="shared" si="560"/>
        <v>45-54</v>
      </c>
      <c r="P3633" s="3" t="str">
        <f t="shared" si="561"/>
        <v>&lt;10h</v>
      </c>
      <c r="Q3633" s="3" t="str">
        <f t="shared" si="562"/>
        <v>46-60d</v>
      </c>
      <c r="R3633" s="3" t="str">
        <f t="shared" si="563"/>
        <v>Low</v>
      </c>
      <c r="S3633" s="3" t="str">
        <f t="shared" si="564"/>
        <v>High</v>
      </c>
      <c r="T3633" s="3" t="str">
        <f t="shared" si="565"/>
        <v>Churned</v>
      </c>
      <c r="U3633" s="4">
        <f>1/(1+EXP(-(Predictive_Model!$B$5+((B3633-Predictive_Model!$B$20)/Predictive_Model!$C$20)*Predictive_Model!$D$20+((E3633-Predictive_Model!$B$21)/Predictive_Model!$C$21)*Predictive_Model!$D$21+((F3633-Predictive_Model!$B$22)/Predictive_Model!$C$22)*Predictive_Model!$D$22+((I3633-Predictive_Model!$B$23)/Predictive_Model!$C$23)*Predictive_Model!$D$23+((L3633-Predictive_Model!$B$24)/Predictive_Model!$C$24)*Predictive_Model!$D$24+((M3633-Predictive_Model!$B$25)/Predictive_Model!$C$25)*Predictive_Model!$D$25+IF(C3633="Male",Predictive_Model!$D$31,IF(C3633="Other",Predictive_Model!$D$32,0))+IF(D3633="Premium",Predictive_Model!$D$34,IF(D3633="Standard",Predictive_Model!$D$35,0))+IF(G3633="Asia",Predictive_Model!$D$37,IF(G3633="Europe",Predictive_Model!$D$38,IF(G3633="North America",Predictive_Model!$D$39,IF(G3633="Oceania",Predictive_Model!$D$40,IF(G3633="South America",Predictive_Model!$D$41,0)))))+IF(H3633="Laptop",Predictive_Model!$D$43,IF(H3633="Mobile",Predictive_Model!$D$44,IF(H3633="TV",Predictive_Model!$D$45,IF(H3633="Tablet",Predictive_Model!$D$46,0))))+IF(K3633="Crypto",Predictive_Model!$D$48,IF(K3633="Debit Card",Predictive_Model!$D$49,IF(K3633="Gift Card",Predictive_Model!$D$50,IF(K3633="PayPal",Predictive_Model!$D$51,0))))+IF(N3633="Comedy",Predictive_Model!$D$53,IF(N3633="Documentary",Predictive_Model!$D$54,IF(N3633="Drama",Predictive_Model!$D$55,IF(N3633="Horror",Predictive_Model!$D$56,IF(N3633="Romance",Predictive_Model!$D$57,IF(N3633="Sci-Fi",Predictive_Model!$D$58,0)))))))))</f>
        <v>0.99955749552415696</v>
      </c>
      <c r="V3633" s="3" t="str">
        <f t="shared" si="566"/>
        <v>Critical</v>
      </c>
      <c r="W3633" s="6">
        <f t="shared" si="567"/>
        <v>17.989999999999998</v>
      </c>
      <c r="X3633" s="3" t="str">
        <f t="shared" si="568"/>
        <v>Priority 1</v>
      </c>
      <c r="Y3633" s="3" t="str">
        <f t="shared" si="569"/>
        <v>OK</v>
      </c>
    </row>
    <row r="3634" spans="1:25" x14ac:dyDescent="0.25">
      <c r="A3634" s="3" t="str">
        <f>Raw_Data!A3634</f>
        <v>3f0c299b-2856-4fcd-9da8-a1d19afa1365</v>
      </c>
      <c r="B3634" s="3">
        <f>Raw_Data!B3634</f>
        <v>69</v>
      </c>
      <c r="C3634" s="3" t="str">
        <f>Raw_Data!C3634</f>
        <v>Female</v>
      </c>
      <c r="D3634" s="3" t="str">
        <f>Raw_Data!D3634</f>
        <v>Basic</v>
      </c>
      <c r="E3634" s="3">
        <f>Raw_Data!E3634</f>
        <v>20.61</v>
      </c>
      <c r="F3634" s="3">
        <f>Raw_Data!F3634</f>
        <v>37</v>
      </c>
      <c r="G3634" s="3" t="str">
        <f>Raw_Data!G3634</f>
        <v>South America</v>
      </c>
      <c r="H3634" s="3" t="str">
        <f>Raw_Data!H3634</f>
        <v>Tablet</v>
      </c>
      <c r="I3634" s="3">
        <f>Raw_Data!I3634</f>
        <v>8.99</v>
      </c>
      <c r="J3634" s="3">
        <f>Raw_Data!J3634</f>
        <v>0</v>
      </c>
      <c r="K3634" s="3" t="str">
        <f>Raw_Data!K3634</f>
        <v>Crypto</v>
      </c>
      <c r="L3634" s="3">
        <f>Raw_Data!L3634</f>
        <v>5</v>
      </c>
      <c r="M3634" s="3">
        <f>Raw_Data!M3634</f>
        <v>0.54</v>
      </c>
      <c r="N3634" s="3" t="str">
        <f>Raw_Data!N3634</f>
        <v>Romance</v>
      </c>
      <c r="O3634" s="3" t="str">
        <f t="shared" si="560"/>
        <v>55-70</v>
      </c>
      <c r="P3634" s="3" t="str">
        <f t="shared" si="561"/>
        <v>10-24h</v>
      </c>
      <c r="Q3634" s="3" t="str">
        <f t="shared" si="562"/>
        <v>22-45d</v>
      </c>
      <c r="R3634" s="3" t="str">
        <f t="shared" si="563"/>
        <v>Medium</v>
      </c>
      <c r="S3634" s="3" t="str">
        <f t="shared" si="564"/>
        <v>Low</v>
      </c>
      <c r="T3634" s="3" t="str">
        <f t="shared" si="565"/>
        <v>Active</v>
      </c>
      <c r="U3634" s="4">
        <f>1/(1+EXP(-(Predictive_Model!$B$5+((B3634-Predictive_Model!$B$20)/Predictive_Model!$C$20)*Predictive_Model!$D$20+((E3634-Predictive_Model!$B$21)/Predictive_Model!$C$21)*Predictive_Model!$D$21+((F3634-Predictive_Model!$B$22)/Predictive_Model!$C$22)*Predictive_Model!$D$22+((I3634-Predictive_Model!$B$23)/Predictive_Model!$C$23)*Predictive_Model!$D$23+((L3634-Predictive_Model!$B$24)/Predictive_Model!$C$24)*Predictive_Model!$D$24+((M3634-Predictive_Model!$B$25)/Predictive_Model!$C$25)*Predictive_Model!$D$25+IF(C3634="Male",Predictive_Model!$D$31,IF(C3634="Other",Predictive_Model!$D$32,0))+IF(D3634="Premium",Predictive_Model!$D$34,IF(D3634="Standard",Predictive_Model!$D$35,0))+IF(G3634="Asia",Predictive_Model!$D$37,IF(G3634="Europe",Predictive_Model!$D$38,IF(G3634="North America",Predictive_Model!$D$39,IF(G3634="Oceania",Predictive_Model!$D$40,IF(G3634="South America",Predictive_Model!$D$41,0)))))+IF(H3634="Laptop",Predictive_Model!$D$43,IF(H3634="Mobile",Predictive_Model!$D$44,IF(H3634="TV",Predictive_Model!$D$45,IF(H3634="Tablet",Predictive_Model!$D$46,0))))+IF(K3634="Crypto",Predictive_Model!$D$48,IF(K3634="Debit Card",Predictive_Model!$D$49,IF(K3634="Gift Card",Predictive_Model!$D$50,IF(K3634="PayPal",Predictive_Model!$D$51,0))))+IF(N3634="Comedy",Predictive_Model!$D$53,IF(N3634="Documentary",Predictive_Model!$D$54,IF(N3634="Drama",Predictive_Model!$D$55,IF(N3634="Horror",Predictive_Model!$D$56,IF(N3634="Romance",Predictive_Model!$D$57,IF(N3634="Sci-Fi",Predictive_Model!$D$58,0)))))))))</f>
        <v>0.63485777551579115</v>
      </c>
      <c r="V3634" s="3" t="str">
        <f t="shared" si="566"/>
        <v>High</v>
      </c>
      <c r="W3634" s="6">
        <f t="shared" si="567"/>
        <v>5.7073714018869621</v>
      </c>
      <c r="X3634" s="3" t="str">
        <f t="shared" si="568"/>
        <v>Priority 2</v>
      </c>
      <c r="Y3634" s="3" t="str">
        <f t="shared" si="569"/>
        <v>OK</v>
      </c>
    </row>
    <row r="3635" spans="1:25" x14ac:dyDescent="0.25">
      <c r="A3635" s="3" t="str">
        <f>Raw_Data!A3635</f>
        <v>c298405c-4f93-4e45-b8ce-de46bc13b51a</v>
      </c>
      <c r="B3635" s="3">
        <f>Raw_Data!B3635</f>
        <v>37</v>
      </c>
      <c r="C3635" s="3" t="str">
        <f>Raw_Data!C3635</f>
        <v>Other</v>
      </c>
      <c r="D3635" s="3" t="str">
        <f>Raw_Data!D3635</f>
        <v>Basic</v>
      </c>
      <c r="E3635" s="3">
        <f>Raw_Data!E3635</f>
        <v>6.29</v>
      </c>
      <c r="F3635" s="3">
        <f>Raw_Data!F3635</f>
        <v>16</v>
      </c>
      <c r="G3635" s="3" t="str">
        <f>Raw_Data!G3635</f>
        <v>Africa</v>
      </c>
      <c r="H3635" s="3" t="str">
        <f>Raw_Data!H3635</f>
        <v>Tablet</v>
      </c>
      <c r="I3635" s="3">
        <f>Raw_Data!I3635</f>
        <v>8.99</v>
      </c>
      <c r="J3635" s="3">
        <f>Raw_Data!J3635</f>
        <v>0</v>
      </c>
      <c r="K3635" s="3" t="str">
        <f>Raw_Data!K3635</f>
        <v>Debit Card</v>
      </c>
      <c r="L3635" s="3">
        <f>Raw_Data!L3635</f>
        <v>2</v>
      </c>
      <c r="M3635" s="3">
        <f>Raw_Data!M3635</f>
        <v>0.37</v>
      </c>
      <c r="N3635" s="3" t="str">
        <f>Raw_Data!N3635</f>
        <v>Drama</v>
      </c>
      <c r="O3635" s="3" t="str">
        <f t="shared" si="560"/>
        <v>35-44</v>
      </c>
      <c r="P3635" s="3" t="str">
        <f t="shared" si="561"/>
        <v>&lt;10h</v>
      </c>
      <c r="Q3635" s="3" t="str">
        <f t="shared" si="562"/>
        <v>8-21d</v>
      </c>
      <c r="R3635" s="3" t="str">
        <f t="shared" si="563"/>
        <v>Medium</v>
      </c>
      <c r="S3635" s="3" t="str">
        <f t="shared" si="564"/>
        <v>Low</v>
      </c>
      <c r="T3635" s="3" t="str">
        <f t="shared" si="565"/>
        <v>Active</v>
      </c>
      <c r="U3635" s="4">
        <f>1/(1+EXP(-(Predictive_Model!$B$5+((B3635-Predictive_Model!$B$20)/Predictive_Model!$C$20)*Predictive_Model!$D$20+((E3635-Predictive_Model!$B$21)/Predictive_Model!$C$21)*Predictive_Model!$D$21+((F3635-Predictive_Model!$B$22)/Predictive_Model!$C$22)*Predictive_Model!$D$22+((I3635-Predictive_Model!$B$23)/Predictive_Model!$C$23)*Predictive_Model!$D$23+((L3635-Predictive_Model!$B$24)/Predictive_Model!$C$24)*Predictive_Model!$D$24+((M3635-Predictive_Model!$B$25)/Predictive_Model!$C$25)*Predictive_Model!$D$25+IF(C3635="Male",Predictive_Model!$D$31,IF(C3635="Other",Predictive_Model!$D$32,0))+IF(D3635="Premium",Predictive_Model!$D$34,IF(D3635="Standard",Predictive_Model!$D$35,0))+IF(G3635="Asia",Predictive_Model!$D$37,IF(G3635="Europe",Predictive_Model!$D$38,IF(G3635="North America",Predictive_Model!$D$39,IF(G3635="Oceania",Predictive_Model!$D$40,IF(G3635="South America",Predictive_Model!$D$41,0)))))+IF(H3635="Laptop",Predictive_Model!$D$43,IF(H3635="Mobile",Predictive_Model!$D$44,IF(H3635="TV",Predictive_Model!$D$45,IF(H3635="Tablet",Predictive_Model!$D$46,0))))+IF(K3635="Crypto",Predictive_Model!$D$48,IF(K3635="Debit Card",Predictive_Model!$D$49,IF(K3635="Gift Card",Predictive_Model!$D$50,IF(K3635="PayPal",Predictive_Model!$D$51,0))))+IF(N3635="Comedy",Predictive_Model!$D$53,IF(N3635="Documentary",Predictive_Model!$D$54,IF(N3635="Drama",Predictive_Model!$D$55,IF(N3635="Horror",Predictive_Model!$D$56,IF(N3635="Romance",Predictive_Model!$D$57,IF(N3635="Sci-Fi",Predictive_Model!$D$58,0)))))))))</f>
        <v>0.98858672282461801</v>
      </c>
      <c r="V3635" s="3" t="str">
        <f t="shared" si="566"/>
        <v>Critical</v>
      </c>
      <c r="W3635" s="6">
        <f t="shared" si="567"/>
        <v>8.8873946381933155</v>
      </c>
      <c r="X3635" s="3" t="str">
        <f t="shared" si="568"/>
        <v>Priority 2</v>
      </c>
      <c r="Y3635" s="3" t="str">
        <f t="shared" si="569"/>
        <v>OK</v>
      </c>
    </row>
    <row r="3636" spans="1:25" x14ac:dyDescent="0.25">
      <c r="A3636" s="3" t="str">
        <f>Raw_Data!A3636</f>
        <v>107b7ac2-d69a-482e-ba42-0707d07983f5</v>
      </c>
      <c r="B3636" s="3">
        <f>Raw_Data!B3636</f>
        <v>36</v>
      </c>
      <c r="C3636" s="3" t="str">
        <f>Raw_Data!C3636</f>
        <v>Female</v>
      </c>
      <c r="D3636" s="3" t="str">
        <f>Raw_Data!D3636</f>
        <v>Standard</v>
      </c>
      <c r="E3636" s="3">
        <f>Raw_Data!E3636</f>
        <v>2.06</v>
      </c>
      <c r="F3636" s="3">
        <f>Raw_Data!F3636</f>
        <v>24</v>
      </c>
      <c r="G3636" s="3" t="str">
        <f>Raw_Data!G3636</f>
        <v>Africa</v>
      </c>
      <c r="H3636" s="3" t="str">
        <f>Raw_Data!H3636</f>
        <v>Laptop</v>
      </c>
      <c r="I3636" s="3">
        <f>Raw_Data!I3636</f>
        <v>13.99</v>
      </c>
      <c r="J3636" s="3">
        <f>Raw_Data!J3636</f>
        <v>1</v>
      </c>
      <c r="K3636" s="3" t="str">
        <f>Raw_Data!K3636</f>
        <v>Crypto</v>
      </c>
      <c r="L3636" s="3">
        <f>Raw_Data!L3636</f>
        <v>1</v>
      </c>
      <c r="M3636" s="3">
        <f>Raw_Data!M3636</f>
        <v>0.08</v>
      </c>
      <c r="N3636" s="3" t="str">
        <f>Raw_Data!N3636</f>
        <v>Romance</v>
      </c>
      <c r="O3636" s="3" t="str">
        <f t="shared" si="560"/>
        <v>35-44</v>
      </c>
      <c r="P3636" s="3" t="str">
        <f t="shared" si="561"/>
        <v>&lt;10h</v>
      </c>
      <c r="Q3636" s="3" t="str">
        <f t="shared" si="562"/>
        <v>22-45d</v>
      </c>
      <c r="R3636" s="3" t="str">
        <f t="shared" si="563"/>
        <v>Medium</v>
      </c>
      <c r="S3636" s="3" t="str">
        <f t="shared" si="564"/>
        <v>Mid</v>
      </c>
      <c r="T3636" s="3" t="str">
        <f t="shared" si="565"/>
        <v>Churned</v>
      </c>
      <c r="U3636" s="4">
        <f>1/(1+EXP(-(Predictive_Model!$B$5+((B3636-Predictive_Model!$B$20)/Predictive_Model!$C$20)*Predictive_Model!$D$20+((E3636-Predictive_Model!$B$21)/Predictive_Model!$C$21)*Predictive_Model!$D$21+((F3636-Predictive_Model!$B$22)/Predictive_Model!$C$22)*Predictive_Model!$D$22+((I3636-Predictive_Model!$B$23)/Predictive_Model!$C$23)*Predictive_Model!$D$23+((L3636-Predictive_Model!$B$24)/Predictive_Model!$C$24)*Predictive_Model!$D$24+((M3636-Predictive_Model!$B$25)/Predictive_Model!$C$25)*Predictive_Model!$D$25+IF(C3636="Male",Predictive_Model!$D$31,IF(C3636="Other",Predictive_Model!$D$32,0))+IF(D3636="Premium",Predictive_Model!$D$34,IF(D3636="Standard",Predictive_Model!$D$35,0))+IF(G3636="Asia",Predictive_Model!$D$37,IF(G3636="Europe",Predictive_Model!$D$38,IF(G3636="North America",Predictive_Model!$D$39,IF(G3636="Oceania",Predictive_Model!$D$40,IF(G3636="South America",Predictive_Model!$D$41,0)))))+IF(H3636="Laptop",Predictive_Model!$D$43,IF(H3636="Mobile",Predictive_Model!$D$44,IF(H3636="TV",Predictive_Model!$D$45,IF(H3636="Tablet",Predictive_Model!$D$46,0))))+IF(K3636="Crypto",Predictive_Model!$D$48,IF(K3636="Debit Card",Predictive_Model!$D$49,IF(K3636="Gift Card",Predictive_Model!$D$50,IF(K3636="PayPal",Predictive_Model!$D$51,0))))+IF(N3636="Comedy",Predictive_Model!$D$53,IF(N3636="Documentary",Predictive_Model!$D$54,IF(N3636="Drama",Predictive_Model!$D$55,IF(N3636="Horror",Predictive_Model!$D$56,IF(N3636="Romance",Predictive_Model!$D$57,IF(N3636="Sci-Fi",Predictive_Model!$D$58,0)))))))))</f>
        <v>0.99721135062823008</v>
      </c>
      <c r="V3636" s="3" t="str">
        <f t="shared" si="566"/>
        <v>Critical</v>
      </c>
      <c r="W3636" s="6">
        <f t="shared" si="567"/>
        <v>13.99</v>
      </c>
      <c r="X3636" s="3" t="str">
        <f t="shared" si="568"/>
        <v>Priority 2</v>
      </c>
      <c r="Y3636" s="3" t="str">
        <f t="shared" si="569"/>
        <v>OK</v>
      </c>
    </row>
    <row r="3637" spans="1:25" x14ac:dyDescent="0.25">
      <c r="A3637" s="3" t="str">
        <f>Raw_Data!A3637</f>
        <v>a9414457-2c36-4d97-8820-4dcc8349368e</v>
      </c>
      <c r="B3637" s="3">
        <f>Raw_Data!B3637</f>
        <v>25</v>
      </c>
      <c r="C3637" s="3" t="str">
        <f>Raw_Data!C3637</f>
        <v>Other</v>
      </c>
      <c r="D3637" s="3" t="str">
        <f>Raw_Data!D3637</f>
        <v>Premium</v>
      </c>
      <c r="E3637" s="3">
        <f>Raw_Data!E3637</f>
        <v>0.56999999999999995</v>
      </c>
      <c r="F3637" s="3">
        <f>Raw_Data!F3637</f>
        <v>53</v>
      </c>
      <c r="G3637" s="3" t="str">
        <f>Raw_Data!G3637</f>
        <v>North America</v>
      </c>
      <c r="H3637" s="3" t="str">
        <f>Raw_Data!H3637</f>
        <v>Mobile</v>
      </c>
      <c r="I3637" s="3">
        <f>Raw_Data!I3637</f>
        <v>17.989999999999998</v>
      </c>
      <c r="J3637" s="3">
        <f>Raw_Data!J3637</f>
        <v>1</v>
      </c>
      <c r="K3637" s="3" t="str">
        <f>Raw_Data!K3637</f>
        <v>PayPal</v>
      </c>
      <c r="L3637" s="3">
        <f>Raw_Data!L3637</f>
        <v>4</v>
      </c>
      <c r="M3637" s="3">
        <f>Raw_Data!M3637</f>
        <v>0.01</v>
      </c>
      <c r="N3637" s="3" t="str">
        <f>Raw_Data!N3637</f>
        <v>Romance</v>
      </c>
      <c r="O3637" s="3" t="str">
        <f t="shared" si="560"/>
        <v>25-34</v>
      </c>
      <c r="P3637" s="3" t="str">
        <f t="shared" si="561"/>
        <v>&lt;10h</v>
      </c>
      <c r="Q3637" s="3" t="str">
        <f t="shared" si="562"/>
        <v>46-60d</v>
      </c>
      <c r="R3637" s="3" t="str">
        <f t="shared" si="563"/>
        <v>Low</v>
      </c>
      <c r="S3637" s="3" t="str">
        <f t="shared" si="564"/>
        <v>High</v>
      </c>
      <c r="T3637" s="3" t="str">
        <f t="shared" si="565"/>
        <v>Churned</v>
      </c>
      <c r="U3637" s="4">
        <f>1/(1+EXP(-(Predictive_Model!$B$5+((B3637-Predictive_Model!$B$20)/Predictive_Model!$C$20)*Predictive_Model!$D$20+((E3637-Predictive_Model!$B$21)/Predictive_Model!$C$21)*Predictive_Model!$D$21+((F3637-Predictive_Model!$B$22)/Predictive_Model!$C$22)*Predictive_Model!$D$22+((I3637-Predictive_Model!$B$23)/Predictive_Model!$C$23)*Predictive_Model!$D$23+((L3637-Predictive_Model!$B$24)/Predictive_Model!$C$24)*Predictive_Model!$D$24+((M3637-Predictive_Model!$B$25)/Predictive_Model!$C$25)*Predictive_Model!$D$25+IF(C3637="Male",Predictive_Model!$D$31,IF(C3637="Other",Predictive_Model!$D$32,0))+IF(D3637="Premium",Predictive_Model!$D$34,IF(D3637="Standard",Predictive_Model!$D$35,0))+IF(G3637="Asia",Predictive_Model!$D$37,IF(G3637="Europe",Predictive_Model!$D$38,IF(G3637="North America",Predictive_Model!$D$39,IF(G3637="Oceania",Predictive_Model!$D$40,IF(G3637="South America",Predictive_Model!$D$41,0)))))+IF(H3637="Laptop",Predictive_Model!$D$43,IF(H3637="Mobile",Predictive_Model!$D$44,IF(H3637="TV",Predictive_Model!$D$45,IF(H3637="Tablet",Predictive_Model!$D$46,0))))+IF(K3637="Crypto",Predictive_Model!$D$48,IF(K3637="Debit Card",Predictive_Model!$D$49,IF(K3637="Gift Card",Predictive_Model!$D$50,IF(K3637="PayPal",Predictive_Model!$D$51,0))))+IF(N3637="Comedy",Predictive_Model!$D$53,IF(N3637="Documentary",Predictive_Model!$D$54,IF(N3637="Drama",Predictive_Model!$D$55,IF(N3637="Horror",Predictive_Model!$D$56,IF(N3637="Romance",Predictive_Model!$D$57,IF(N3637="Sci-Fi",Predictive_Model!$D$58,0)))))))))</f>
        <v>0.99954084564370138</v>
      </c>
      <c r="V3637" s="3" t="str">
        <f t="shared" si="566"/>
        <v>Critical</v>
      </c>
      <c r="W3637" s="6">
        <f t="shared" si="567"/>
        <v>17.989999999999998</v>
      </c>
      <c r="X3637" s="3" t="str">
        <f t="shared" si="568"/>
        <v>Priority 1</v>
      </c>
      <c r="Y3637" s="3" t="str">
        <f t="shared" si="569"/>
        <v>OK</v>
      </c>
    </row>
    <row r="3638" spans="1:25" x14ac:dyDescent="0.25">
      <c r="A3638" s="3" t="str">
        <f>Raw_Data!A3638</f>
        <v>db07d34d-d62e-4cee-a65b-00f8a336c73b</v>
      </c>
      <c r="B3638" s="3">
        <f>Raw_Data!B3638</f>
        <v>37</v>
      </c>
      <c r="C3638" s="3" t="str">
        <f>Raw_Data!C3638</f>
        <v>Male</v>
      </c>
      <c r="D3638" s="3" t="str">
        <f>Raw_Data!D3638</f>
        <v>Basic</v>
      </c>
      <c r="E3638" s="3">
        <f>Raw_Data!E3638</f>
        <v>9.34</v>
      </c>
      <c r="F3638" s="3">
        <f>Raw_Data!F3638</f>
        <v>43</v>
      </c>
      <c r="G3638" s="3" t="str">
        <f>Raw_Data!G3638</f>
        <v>Asia</v>
      </c>
      <c r="H3638" s="3" t="str">
        <f>Raw_Data!H3638</f>
        <v>Tablet</v>
      </c>
      <c r="I3638" s="3">
        <f>Raw_Data!I3638</f>
        <v>8.99</v>
      </c>
      <c r="J3638" s="3">
        <f>Raw_Data!J3638</f>
        <v>1</v>
      </c>
      <c r="K3638" s="3" t="str">
        <f>Raw_Data!K3638</f>
        <v>Crypto</v>
      </c>
      <c r="L3638" s="3">
        <f>Raw_Data!L3638</f>
        <v>3</v>
      </c>
      <c r="M3638" s="3">
        <f>Raw_Data!M3638</f>
        <v>0.21</v>
      </c>
      <c r="N3638" s="3" t="str">
        <f>Raw_Data!N3638</f>
        <v>Sci-Fi</v>
      </c>
      <c r="O3638" s="3" t="str">
        <f t="shared" si="560"/>
        <v>35-44</v>
      </c>
      <c r="P3638" s="3" t="str">
        <f t="shared" si="561"/>
        <v>&lt;10h</v>
      </c>
      <c r="Q3638" s="3" t="str">
        <f t="shared" si="562"/>
        <v>22-45d</v>
      </c>
      <c r="R3638" s="3" t="str">
        <f t="shared" si="563"/>
        <v>Medium</v>
      </c>
      <c r="S3638" s="3" t="str">
        <f t="shared" si="564"/>
        <v>Low</v>
      </c>
      <c r="T3638" s="3" t="str">
        <f t="shared" si="565"/>
        <v>Churned</v>
      </c>
      <c r="U3638" s="4">
        <f>1/(1+EXP(-(Predictive_Model!$B$5+((B3638-Predictive_Model!$B$20)/Predictive_Model!$C$20)*Predictive_Model!$D$20+((E3638-Predictive_Model!$B$21)/Predictive_Model!$C$21)*Predictive_Model!$D$21+((F3638-Predictive_Model!$B$22)/Predictive_Model!$C$22)*Predictive_Model!$D$22+((I3638-Predictive_Model!$B$23)/Predictive_Model!$C$23)*Predictive_Model!$D$23+((L3638-Predictive_Model!$B$24)/Predictive_Model!$C$24)*Predictive_Model!$D$24+((M3638-Predictive_Model!$B$25)/Predictive_Model!$C$25)*Predictive_Model!$D$25+IF(C3638="Male",Predictive_Model!$D$31,IF(C3638="Other",Predictive_Model!$D$32,0))+IF(D3638="Premium",Predictive_Model!$D$34,IF(D3638="Standard",Predictive_Model!$D$35,0))+IF(G3638="Asia",Predictive_Model!$D$37,IF(G3638="Europe",Predictive_Model!$D$38,IF(G3638="North America",Predictive_Model!$D$39,IF(G3638="Oceania",Predictive_Model!$D$40,IF(G3638="South America",Predictive_Model!$D$41,0)))))+IF(H3638="Laptop",Predictive_Model!$D$43,IF(H3638="Mobile",Predictive_Model!$D$44,IF(H3638="TV",Predictive_Model!$D$45,IF(H3638="Tablet",Predictive_Model!$D$46,0))))+IF(K3638="Crypto",Predictive_Model!$D$48,IF(K3638="Debit Card",Predictive_Model!$D$49,IF(K3638="Gift Card",Predictive_Model!$D$50,IF(K3638="PayPal",Predictive_Model!$D$51,0))))+IF(N3638="Comedy",Predictive_Model!$D$53,IF(N3638="Documentary",Predictive_Model!$D$54,IF(N3638="Drama",Predictive_Model!$D$55,IF(N3638="Horror",Predictive_Model!$D$56,IF(N3638="Romance",Predictive_Model!$D$57,IF(N3638="Sci-Fi",Predictive_Model!$D$58,0)))))))))</f>
        <v>0.99876621123311238</v>
      </c>
      <c r="V3638" s="3" t="str">
        <f t="shared" si="566"/>
        <v>Critical</v>
      </c>
      <c r="W3638" s="6">
        <f t="shared" si="567"/>
        <v>8.99</v>
      </c>
      <c r="X3638" s="3" t="str">
        <f t="shared" si="568"/>
        <v>Priority 2</v>
      </c>
      <c r="Y3638" s="3" t="str">
        <f t="shared" si="569"/>
        <v>OK</v>
      </c>
    </row>
    <row r="3639" spans="1:25" x14ac:dyDescent="0.25">
      <c r="A3639" s="3" t="str">
        <f>Raw_Data!A3639</f>
        <v>a1fa1e89-c730-4c7f-b615-5fc51f92abfc</v>
      </c>
      <c r="B3639" s="3">
        <f>Raw_Data!B3639</f>
        <v>54</v>
      </c>
      <c r="C3639" s="3" t="str">
        <f>Raw_Data!C3639</f>
        <v>Male</v>
      </c>
      <c r="D3639" s="3" t="str">
        <f>Raw_Data!D3639</f>
        <v>Standard</v>
      </c>
      <c r="E3639" s="3">
        <f>Raw_Data!E3639</f>
        <v>3.6</v>
      </c>
      <c r="F3639" s="3">
        <f>Raw_Data!F3639</f>
        <v>39</v>
      </c>
      <c r="G3639" s="3" t="str">
        <f>Raw_Data!G3639</f>
        <v>North America</v>
      </c>
      <c r="H3639" s="3" t="str">
        <f>Raw_Data!H3639</f>
        <v>Mobile</v>
      </c>
      <c r="I3639" s="3">
        <f>Raw_Data!I3639</f>
        <v>13.99</v>
      </c>
      <c r="J3639" s="3">
        <f>Raw_Data!J3639</f>
        <v>1</v>
      </c>
      <c r="K3639" s="3" t="str">
        <f>Raw_Data!K3639</f>
        <v>Credit Card</v>
      </c>
      <c r="L3639" s="3">
        <f>Raw_Data!L3639</f>
        <v>3</v>
      </c>
      <c r="M3639" s="3">
        <f>Raw_Data!M3639</f>
        <v>0.09</v>
      </c>
      <c r="N3639" s="3" t="str">
        <f>Raw_Data!N3639</f>
        <v>Drama</v>
      </c>
      <c r="O3639" s="3" t="str">
        <f t="shared" si="560"/>
        <v>45-54</v>
      </c>
      <c r="P3639" s="3" t="str">
        <f t="shared" si="561"/>
        <v>&lt;10h</v>
      </c>
      <c r="Q3639" s="3" t="str">
        <f t="shared" si="562"/>
        <v>22-45d</v>
      </c>
      <c r="R3639" s="3" t="str">
        <f t="shared" si="563"/>
        <v>Medium</v>
      </c>
      <c r="S3639" s="3" t="str">
        <f t="shared" si="564"/>
        <v>Mid</v>
      </c>
      <c r="T3639" s="3" t="str">
        <f t="shared" si="565"/>
        <v>Churned</v>
      </c>
      <c r="U3639" s="4">
        <f>1/(1+EXP(-(Predictive_Model!$B$5+((B3639-Predictive_Model!$B$20)/Predictive_Model!$C$20)*Predictive_Model!$D$20+((E3639-Predictive_Model!$B$21)/Predictive_Model!$C$21)*Predictive_Model!$D$21+((F3639-Predictive_Model!$B$22)/Predictive_Model!$C$22)*Predictive_Model!$D$22+((I3639-Predictive_Model!$B$23)/Predictive_Model!$C$23)*Predictive_Model!$D$23+((L3639-Predictive_Model!$B$24)/Predictive_Model!$C$24)*Predictive_Model!$D$24+((M3639-Predictive_Model!$B$25)/Predictive_Model!$C$25)*Predictive_Model!$D$25+IF(C3639="Male",Predictive_Model!$D$31,IF(C3639="Other",Predictive_Model!$D$32,0))+IF(D3639="Premium",Predictive_Model!$D$34,IF(D3639="Standard",Predictive_Model!$D$35,0))+IF(G3639="Asia",Predictive_Model!$D$37,IF(G3639="Europe",Predictive_Model!$D$38,IF(G3639="North America",Predictive_Model!$D$39,IF(G3639="Oceania",Predictive_Model!$D$40,IF(G3639="South America",Predictive_Model!$D$41,0)))))+IF(H3639="Laptop",Predictive_Model!$D$43,IF(H3639="Mobile",Predictive_Model!$D$44,IF(H3639="TV",Predictive_Model!$D$45,IF(H3639="Tablet",Predictive_Model!$D$46,0))))+IF(K3639="Crypto",Predictive_Model!$D$48,IF(K3639="Debit Card",Predictive_Model!$D$49,IF(K3639="Gift Card",Predictive_Model!$D$50,IF(K3639="PayPal",Predictive_Model!$D$51,0))))+IF(N3639="Comedy",Predictive_Model!$D$53,IF(N3639="Documentary",Predictive_Model!$D$54,IF(N3639="Drama",Predictive_Model!$D$55,IF(N3639="Horror",Predictive_Model!$D$56,IF(N3639="Romance",Predictive_Model!$D$57,IF(N3639="Sci-Fi",Predictive_Model!$D$58,0)))))))))</f>
        <v>0.99940155504818884</v>
      </c>
      <c r="V3639" s="3" t="str">
        <f t="shared" si="566"/>
        <v>Critical</v>
      </c>
      <c r="W3639" s="6">
        <f t="shared" si="567"/>
        <v>13.99</v>
      </c>
      <c r="X3639" s="3" t="str">
        <f t="shared" si="568"/>
        <v>Priority 2</v>
      </c>
      <c r="Y3639" s="3" t="str">
        <f t="shared" si="569"/>
        <v>OK</v>
      </c>
    </row>
    <row r="3640" spans="1:25" x14ac:dyDescent="0.25">
      <c r="A3640" s="3" t="str">
        <f>Raw_Data!A3640</f>
        <v>df2e5ee6-a486-4cd8-b452-959e63e397c6</v>
      </c>
      <c r="B3640" s="3">
        <f>Raw_Data!B3640</f>
        <v>67</v>
      </c>
      <c r="C3640" s="3" t="str">
        <f>Raw_Data!C3640</f>
        <v>Male</v>
      </c>
      <c r="D3640" s="3" t="str">
        <f>Raw_Data!D3640</f>
        <v>Premium</v>
      </c>
      <c r="E3640" s="3">
        <f>Raw_Data!E3640</f>
        <v>2.2400000000000002</v>
      </c>
      <c r="F3640" s="3">
        <f>Raw_Data!F3640</f>
        <v>34</v>
      </c>
      <c r="G3640" s="3" t="str">
        <f>Raw_Data!G3640</f>
        <v>Africa</v>
      </c>
      <c r="H3640" s="3" t="str">
        <f>Raw_Data!H3640</f>
        <v>TV</v>
      </c>
      <c r="I3640" s="3">
        <f>Raw_Data!I3640</f>
        <v>17.989999999999998</v>
      </c>
      <c r="J3640" s="3">
        <f>Raw_Data!J3640</f>
        <v>1</v>
      </c>
      <c r="K3640" s="3" t="str">
        <f>Raw_Data!K3640</f>
        <v>Crypto</v>
      </c>
      <c r="L3640" s="3">
        <f>Raw_Data!L3640</f>
        <v>2</v>
      </c>
      <c r="M3640" s="3">
        <f>Raw_Data!M3640</f>
        <v>0.06</v>
      </c>
      <c r="N3640" s="3" t="str">
        <f>Raw_Data!N3640</f>
        <v>Action</v>
      </c>
      <c r="O3640" s="3" t="str">
        <f t="shared" si="560"/>
        <v>55-70</v>
      </c>
      <c r="P3640" s="3" t="str">
        <f t="shared" si="561"/>
        <v>&lt;10h</v>
      </c>
      <c r="Q3640" s="3" t="str">
        <f t="shared" si="562"/>
        <v>22-45d</v>
      </c>
      <c r="R3640" s="3" t="str">
        <f t="shared" si="563"/>
        <v>Medium</v>
      </c>
      <c r="S3640" s="3" t="str">
        <f t="shared" si="564"/>
        <v>High</v>
      </c>
      <c r="T3640" s="3" t="str">
        <f t="shared" si="565"/>
        <v>Churned</v>
      </c>
      <c r="U3640" s="4">
        <f>1/(1+EXP(-(Predictive_Model!$B$5+((B3640-Predictive_Model!$B$20)/Predictive_Model!$C$20)*Predictive_Model!$D$20+((E3640-Predictive_Model!$B$21)/Predictive_Model!$C$21)*Predictive_Model!$D$21+((F3640-Predictive_Model!$B$22)/Predictive_Model!$C$22)*Predictive_Model!$D$22+((I3640-Predictive_Model!$B$23)/Predictive_Model!$C$23)*Predictive_Model!$D$23+((L3640-Predictive_Model!$B$24)/Predictive_Model!$C$24)*Predictive_Model!$D$24+((M3640-Predictive_Model!$B$25)/Predictive_Model!$C$25)*Predictive_Model!$D$25+IF(C3640="Male",Predictive_Model!$D$31,IF(C3640="Other",Predictive_Model!$D$32,0))+IF(D3640="Premium",Predictive_Model!$D$34,IF(D3640="Standard",Predictive_Model!$D$35,0))+IF(G3640="Asia",Predictive_Model!$D$37,IF(G3640="Europe",Predictive_Model!$D$38,IF(G3640="North America",Predictive_Model!$D$39,IF(G3640="Oceania",Predictive_Model!$D$40,IF(G3640="South America",Predictive_Model!$D$41,0)))))+IF(H3640="Laptop",Predictive_Model!$D$43,IF(H3640="Mobile",Predictive_Model!$D$44,IF(H3640="TV",Predictive_Model!$D$45,IF(H3640="Tablet",Predictive_Model!$D$46,0))))+IF(K3640="Crypto",Predictive_Model!$D$48,IF(K3640="Debit Card",Predictive_Model!$D$49,IF(K3640="Gift Card",Predictive_Model!$D$50,IF(K3640="PayPal",Predictive_Model!$D$51,0))))+IF(N3640="Comedy",Predictive_Model!$D$53,IF(N3640="Documentary",Predictive_Model!$D$54,IF(N3640="Drama",Predictive_Model!$D$55,IF(N3640="Horror",Predictive_Model!$D$56,IF(N3640="Romance",Predictive_Model!$D$57,IF(N3640="Sci-Fi",Predictive_Model!$D$58,0)))))))))</f>
        <v>0.98588312926011146</v>
      </c>
      <c r="V3640" s="3" t="str">
        <f t="shared" si="566"/>
        <v>Critical</v>
      </c>
      <c r="W3640" s="6">
        <f t="shared" si="567"/>
        <v>17.989999999999998</v>
      </c>
      <c r="X3640" s="3" t="str">
        <f t="shared" si="568"/>
        <v>Priority 1</v>
      </c>
      <c r="Y3640" s="3" t="str">
        <f t="shared" si="569"/>
        <v>OK</v>
      </c>
    </row>
    <row r="3641" spans="1:25" x14ac:dyDescent="0.25">
      <c r="A3641" s="3" t="str">
        <f>Raw_Data!A3641</f>
        <v>5dbd7687-5f99-4393-93cd-22ad811b4d22</v>
      </c>
      <c r="B3641" s="3">
        <f>Raw_Data!B3641</f>
        <v>63</v>
      </c>
      <c r="C3641" s="3" t="str">
        <f>Raw_Data!C3641</f>
        <v>Other</v>
      </c>
      <c r="D3641" s="3" t="str">
        <f>Raw_Data!D3641</f>
        <v>Standard</v>
      </c>
      <c r="E3641" s="3">
        <f>Raw_Data!E3641</f>
        <v>3.8</v>
      </c>
      <c r="F3641" s="3">
        <f>Raw_Data!F3641</f>
        <v>57</v>
      </c>
      <c r="G3641" s="3" t="str">
        <f>Raw_Data!G3641</f>
        <v>North America</v>
      </c>
      <c r="H3641" s="3" t="str">
        <f>Raw_Data!H3641</f>
        <v>TV</v>
      </c>
      <c r="I3641" s="3">
        <f>Raw_Data!I3641</f>
        <v>13.99</v>
      </c>
      <c r="J3641" s="3">
        <f>Raw_Data!J3641</f>
        <v>1</v>
      </c>
      <c r="K3641" s="3" t="str">
        <f>Raw_Data!K3641</f>
        <v>Crypto</v>
      </c>
      <c r="L3641" s="3">
        <f>Raw_Data!L3641</f>
        <v>3</v>
      </c>
      <c r="M3641" s="3">
        <f>Raw_Data!M3641</f>
        <v>7.0000000000000007E-2</v>
      </c>
      <c r="N3641" s="3" t="str">
        <f>Raw_Data!N3641</f>
        <v>Action</v>
      </c>
      <c r="O3641" s="3" t="str">
        <f t="shared" si="560"/>
        <v>55-70</v>
      </c>
      <c r="P3641" s="3" t="str">
        <f t="shared" si="561"/>
        <v>&lt;10h</v>
      </c>
      <c r="Q3641" s="3" t="str">
        <f t="shared" si="562"/>
        <v>46-60d</v>
      </c>
      <c r="R3641" s="3" t="str">
        <f t="shared" si="563"/>
        <v>Low</v>
      </c>
      <c r="S3641" s="3" t="str">
        <f t="shared" si="564"/>
        <v>Mid</v>
      </c>
      <c r="T3641" s="3" t="str">
        <f t="shared" si="565"/>
        <v>Churned</v>
      </c>
      <c r="U3641" s="4">
        <f>1/(1+EXP(-(Predictive_Model!$B$5+((B3641-Predictive_Model!$B$20)/Predictive_Model!$C$20)*Predictive_Model!$D$20+((E3641-Predictive_Model!$B$21)/Predictive_Model!$C$21)*Predictive_Model!$D$21+((F3641-Predictive_Model!$B$22)/Predictive_Model!$C$22)*Predictive_Model!$D$22+((I3641-Predictive_Model!$B$23)/Predictive_Model!$C$23)*Predictive_Model!$D$23+((L3641-Predictive_Model!$B$24)/Predictive_Model!$C$24)*Predictive_Model!$D$24+((M3641-Predictive_Model!$B$25)/Predictive_Model!$C$25)*Predictive_Model!$D$25+IF(C3641="Male",Predictive_Model!$D$31,IF(C3641="Other",Predictive_Model!$D$32,0))+IF(D3641="Premium",Predictive_Model!$D$34,IF(D3641="Standard",Predictive_Model!$D$35,0))+IF(G3641="Asia",Predictive_Model!$D$37,IF(G3641="Europe",Predictive_Model!$D$38,IF(G3641="North America",Predictive_Model!$D$39,IF(G3641="Oceania",Predictive_Model!$D$40,IF(G3641="South America",Predictive_Model!$D$41,0)))))+IF(H3641="Laptop",Predictive_Model!$D$43,IF(H3641="Mobile",Predictive_Model!$D$44,IF(H3641="TV",Predictive_Model!$D$45,IF(H3641="Tablet",Predictive_Model!$D$46,0))))+IF(K3641="Crypto",Predictive_Model!$D$48,IF(K3641="Debit Card",Predictive_Model!$D$49,IF(K3641="Gift Card",Predictive_Model!$D$50,IF(K3641="PayPal",Predictive_Model!$D$51,0))))+IF(N3641="Comedy",Predictive_Model!$D$53,IF(N3641="Documentary",Predictive_Model!$D$54,IF(N3641="Drama",Predictive_Model!$D$55,IF(N3641="Horror",Predictive_Model!$D$56,IF(N3641="Romance",Predictive_Model!$D$57,IF(N3641="Sci-Fi",Predictive_Model!$D$58,0)))))))))</f>
        <v>0.99962935737106584</v>
      </c>
      <c r="V3641" s="3" t="str">
        <f t="shared" si="566"/>
        <v>Critical</v>
      </c>
      <c r="W3641" s="6">
        <f t="shared" si="567"/>
        <v>13.99</v>
      </c>
      <c r="X3641" s="3" t="str">
        <f t="shared" si="568"/>
        <v>Priority 2</v>
      </c>
      <c r="Y3641" s="3" t="str">
        <f t="shared" si="569"/>
        <v>OK</v>
      </c>
    </row>
    <row r="3642" spans="1:25" x14ac:dyDescent="0.25">
      <c r="A3642" s="3" t="str">
        <f>Raw_Data!A3642</f>
        <v>3f8f748f-aae8-4ebd-8e6d-a88ed721f2fd</v>
      </c>
      <c r="B3642" s="3">
        <f>Raw_Data!B3642</f>
        <v>69</v>
      </c>
      <c r="C3642" s="3" t="str">
        <f>Raw_Data!C3642</f>
        <v>Other</v>
      </c>
      <c r="D3642" s="3" t="str">
        <f>Raw_Data!D3642</f>
        <v>Basic</v>
      </c>
      <c r="E3642" s="3">
        <f>Raw_Data!E3642</f>
        <v>32.42</v>
      </c>
      <c r="F3642" s="3">
        <f>Raw_Data!F3642</f>
        <v>43</v>
      </c>
      <c r="G3642" s="3" t="str">
        <f>Raw_Data!G3642</f>
        <v>North America</v>
      </c>
      <c r="H3642" s="3" t="str">
        <f>Raw_Data!H3642</f>
        <v>Desktop</v>
      </c>
      <c r="I3642" s="3">
        <f>Raw_Data!I3642</f>
        <v>8.99</v>
      </c>
      <c r="J3642" s="3">
        <f>Raw_Data!J3642</f>
        <v>0</v>
      </c>
      <c r="K3642" s="3" t="str">
        <f>Raw_Data!K3642</f>
        <v>Credit Card</v>
      </c>
      <c r="L3642" s="3">
        <f>Raw_Data!L3642</f>
        <v>3</v>
      </c>
      <c r="M3642" s="3">
        <f>Raw_Data!M3642</f>
        <v>0.74</v>
      </c>
      <c r="N3642" s="3" t="str">
        <f>Raw_Data!N3642</f>
        <v>Action</v>
      </c>
      <c r="O3642" s="3" t="str">
        <f t="shared" si="560"/>
        <v>55-70</v>
      </c>
      <c r="P3642" s="3" t="str">
        <f t="shared" si="561"/>
        <v>25-49h</v>
      </c>
      <c r="Q3642" s="3" t="str">
        <f t="shared" si="562"/>
        <v>22-45d</v>
      </c>
      <c r="R3642" s="3" t="str">
        <f t="shared" si="563"/>
        <v>Medium</v>
      </c>
      <c r="S3642" s="3" t="str">
        <f t="shared" si="564"/>
        <v>Low</v>
      </c>
      <c r="T3642" s="3" t="str">
        <f t="shared" si="565"/>
        <v>Active</v>
      </c>
      <c r="U3642" s="4">
        <f>1/(1+EXP(-(Predictive_Model!$B$5+((B3642-Predictive_Model!$B$20)/Predictive_Model!$C$20)*Predictive_Model!$D$20+((E3642-Predictive_Model!$B$21)/Predictive_Model!$C$21)*Predictive_Model!$D$21+((F3642-Predictive_Model!$B$22)/Predictive_Model!$C$22)*Predictive_Model!$D$22+((I3642-Predictive_Model!$B$23)/Predictive_Model!$C$23)*Predictive_Model!$D$23+((L3642-Predictive_Model!$B$24)/Predictive_Model!$C$24)*Predictive_Model!$D$24+((M3642-Predictive_Model!$B$25)/Predictive_Model!$C$25)*Predictive_Model!$D$25+IF(C3642="Male",Predictive_Model!$D$31,IF(C3642="Other",Predictive_Model!$D$32,0))+IF(D3642="Premium",Predictive_Model!$D$34,IF(D3642="Standard",Predictive_Model!$D$35,0))+IF(G3642="Asia",Predictive_Model!$D$37,IF(G3642="Europe",Predictive_Model!$D$38,IF(G3642="North America",Predictive_Model!$D$39,IF(G3642="Oceania",Predictive_Model!$D$40,IF(G3642="South America",Predictive_Model!$D$41,0)))))+IF(H3642="Laptop",Predictive_Model!$D$43,IF(H3642="Mobile",Predictive_Model!$D$44,IF(H3642="TV",Predictive_Model!$D$45,IF(H3642="Tablet",Predictive_Model!$D$46,0))))+IF(K3642="Crypto",Predictive_Model!$D$48,IF(K3642="Debit Card",Predictive_Model!$D$49,IF(K3642="Gift Card",Predictive_Model!$D$50,IF(K3642="PayPal",Predictive_Model!$D$51,0))))+IF(N3642="Comedy",Predictive_Model!$D$53,IF(N3642="Documentary",Predictive_Model!$D$54,IF(N3642="Drama",Predictive_Model!$D$55,IF(N3642="Horror",Predictive_Model!$D$56,IF(N3642="Romance",Predictive_Model!$D$57,IF(N3642="Sci-Fi",Predictive_Model!$D$58,0)))))))))</f>
        <v>6.0858040517316261E-2</v>
      </c>
      <c r="V3642" s="3" t="str">
        <f t="shared" si="566"/>
        <v>Low</v>
      </c>
      <c r="W3642" s="6">
        <f t="shared" si="567"/>
        <v>0.54711378425067325</v>
      </c>
      <c r="X3642" s="3" t="str">
        <f t="shared" si="568"/>
        <v>Monitor</v>
      </c>
      <c r="Y3642" s="3" t="str">
        <f t="shared" si="569"/>
        <v>OK</v>
      </c>
    </row>
    <row r="3643" spans="1:25" x14ac:dyDescent="0.25">
      <c r="A3643" s="3" t="str">
        <f>Raw_Data!A3643</f>
        <v>dfb72a40-99ce-419c-8bb8-a7e6d80f8d0f</v>
      </c>
      <c r="B3643" s="3">
        <f>Raw_Data!B3643</f>
        <v>45</v>
      </c>
      <c r="C3643" s="3" t="str">
        <f>Raw_Data!C3643</f>
        <v>Female</v>
      </c>
      <c r="D3643" s="3" t="str">
        <f>Raw_Data!D3643</f>
        <v>Basic</v>
      </c>
      <c r="E3643" s="3">
        <f>Raw_Data!E3643</f>
        <v>42.32</v>
      </c>
      <c r="F3643" s="3">
        <f>Raw_Data!F3643</f>
        <v>30</v>
      </c>
      <c r="G3643" s="3" t="str">
        <f>Raw_Data!G3643</f>
        <v>Asia</v>
      </c>
      <c r="H3643" s="3" t="str">
        <f>Raw_Data!H3643</f>
        <v>TV</v>
      </c>
      <c r="I3643" s="3">
        <f>Raw_Data!I3643</f>
        <v>8.99</v>
      </c>
      <c r="J3643" s="3">
        <f>Raw_Data!J3643</f>
        <v>0</v>
      </c>
      <c r="K3643" s="3" t="str">
        <f>Raw_Data!K3643</f>
        <v>Crypto</v>
      </c>
      <c r="L3643" s="3">
        <f>Raw_Data!L3643</f>
        <v>4</v>
      </c>
      <c r="M3643" s="3">
        <f>Raw_Data!M3643</f>
        <v>1.37</v>
      </c>
      <c r="N3643" s="3" t="str">
        <f>Raw_Data!N3643</f>
        <v>Documentary</v>
      </c>
      <c r="O3643" s="3" t="str">
        <f t="shared" si="560"/>
        <v>45-54</v>
      </c>
      <c r="P3643" s="3" t="str">
        <f t="shared" si="561"/>
        <v>25-49h</v>
      </c>
      <c r="Q3643" s="3" t="str">
        <f t="shared" si="562"/>
        <v>22-45d</v>
      </c>
      <c r="R3643" s="3" t="str">
        <f t="shared" si="563"/>
        <v>Medium</v>
      </c>
      <c r="S3643" s="3" t="str">
        <f t="shared" si="564"/>
        <v>Low</v>
      </c>
      <c r="T3643" s="3" t="str">
        <f t="shared" si="565"/>
        <v>Active</v>
      </c>
      <c r="U3643" s="4">
        <f>1/(1+EXP(-(Predictive_Model!$B$5+((B3643-Predictive_Model!$B$20)/Predictive_Model!$C$20)*Predictive_Model!$D$20+((E3643-Predictive_Model!$B$21)/Predictive_Model!$C$21)*Predictive_Model!$D$21+((F3643-Predictive_Model!$B$22)/Predictive_Model!$C$22)*Predictive_Model!$D$22+((I3643-Predictive_Model!$B$23)/Predictive_Model!$C$23)*Predictive_Model!$D$23+((L3643-Predictive_Model!$B$24)/Predictive_Model!$C$24)*Predictive_Model!$D$24+((M3643-Predictive_Model!$B$25)/Predictive_Model!$C$25)*Predictive_Model!$D$25+IF(C3643="Male",Predictive_Model!$D$31,IF(C3643="Other",Predictive_Model!$D$32,0))+IF(D3643="Premium",Predictive_Model!$D$34,IF(D3643="Standard",Predictive_Model!$D$35,0))+IF(G3643="Asia",Predictive_Model!$D$37,IF(G3643="Europe",Predictive_Model!$D$38,IF(G3643="North America",Predictive_Model!$D$39,IF(G3643="Oceania",Predictive_Model!$D$40,IF(G3643="South America",Predictive_Model!$D$41,0)))))+IF(H3643="Laptop",Predictive_Model!$D$43,IF(H3643="Mobile",Predictive_Model!$D$44,IF(H3643="TV",Predictive_Model!$D$45,IF(H3643="Tablet",Predictive_Model!$D$46,0))))+IF(K3643="Crypto",Predictive_Model!$D$48,IF(K3643="Debit Card",Predictive_Model!$D$49,IF(K3643="Gift Card",Predictive_Model!$D$50,IF(K3643="PayPal",Predictive_Model!$D$51,0))))+IF(N3643="Comedy",Predictive_Model!$D$53,IF(N3643="Documentary",Predictive_Model!$D$54,IF(N3643="Drama",Predictive_Model!$D$55,IF(N3643="Horror",Predictive_Model!$D$56,IF(N3643="Romance",Predictive_Model!$D$57,IF(N3643="Sci-Fi",Predictive_Model!$D$58,0)))))))))</f>
        <v>5.7207451523002116E-5</v>
      </c>
      <c r="V3643" s="3" t="str">
        <f t="shared" si="566"/>
        <v>Low</v>
      </c>
      <c r="W3643" s="6">
        <f t="shared" si="567"/>
        <v>5.1429498919178902E-4</v>
      </c>
      <c r="X3643" s="3" t="str">
        <f t="shared" si="568"/>
        <v>Monitor</v>
      </c>
      <c r="Y3643" s="3" t="str">
        <f t="shared" si="569"/>
        <v>OK</v>
      </c>
    </row>
    <row r="3644" spans="1:25" x14ac:dyDescent="0.25">
      <c r="A3644" s="3" t="str">
        <f>Raw_Data!A3644</f>
        <v>2c9893fa-7934-40a5-8ddb-85f934f5dbe0</v>
      </c>
      <c r="B3644" s="3">
        <f>Raw_Data!B3644</f>
        <v>68</v>
      </c>
      <c r="C3644" s="3" t="str">
        <f>Raw_Data!C3644</f>
        <v>Other</v>
      </c>
      <c r="D3644" s="3" t="str">
        <f>Raw_Data!D3644</f>
        <v>Standard</v>
      </c>
      <c r="E3644" s="3">
        <f>Raw_Data!E3644</f>
        <v>3.68</v>
      </c>
      <c r="F3644" s="3">
        <f>Raw_Data!F3644</f>
        <v>53</v>
      </c>
      <c r="G3644" s="3" t="str">
        <f>Raw_Data!G3644</f>
        <v>South America</v>
      </c>
      <c r="H3644" s="3" t="str">
        <f>Raw_Data!H3644</f>
        <v>Tablet</v>
      </c>
      <c r="I3644" s="3">
        <f>Raw_Data!I3644</f>
        <v>13.99</v>
      </c>
      <c r="J3644" s="3">
        <f>Raw_Data!J3644</f>
        <v>1</v>
      </c>
      <c r="K3644" s="3" t="str">
        <f>Raw_Data!K3644</f>
        <v>Credit Card</v>
      </c>
      <c r="L3644" s="3">
        <f>Raw_Data!L3644</f>
        <v>3</v>
      </c>
      <c r="M3644" s="3">
        <f>Raw_Data!M3644</f>
        <v>7.0000000000000007E-2</v>
      </c>
      <c r="N3644" s="3" t="str">
        <f>Raw_Data!N3644</f>
        <v>Horror</v>
      </c>
      <c r="O3644" s="3" t="str">
        <f t="shared" si="560"/>
        <v>55-70</v>
      </c>
      <c r="P3644" s="3" t="str">
        <f t="shared" si="561"/>
        <v>&lt;10h</v>
      </c>
      <c r="Q3644" s="3" t="str">
        <f t="shared" si="562"/>
        <v>46-60d</v>
      </c>
      <c r="R3644" s="3" t="str">
        <f t="shared" si="563"/>
        <v>Low</v>
      </c>
      <c r="S3644" s="3" t="str">
        <f t="shared" si="564"/>
        <v>Mid</v>
      </c>
      <c r="T3644" s="3" t="str">
        <f t="shared" si="565"/>
        <v>Churned</v>
      </c>
      <c r="U3644" s="4">
        <f>1/(1+EXP(-(Predictive_Model!$B$5+((B3644-Predictive_Model!$B$20)/Predictive_Model!$C$20)*Predictive_Model!$D$20+((E3644-Predictive_Model!$B$21)/Predictive_Model!$C$21)*Predictive_Model!$D$21+((F3644-Predictive_Model!$B$22)/Predictive_Model!$C$22)*Predictive_Model!$D$22+((I3644-Predictive_Model!$B$23)/Predictive_Model!$C$23)*Predictive_Model!$D$23+((L3644-Predictive_Model!$B$24)/Predictive_Model!$C$24)*Predictive_Model!$D$24+((M3644-Predictive_Model!$B$25)/Predictive_Model!$C$25)*Predictive_Model!$D$25+IF(C3644="Male",Predictive_Model!$D$31,IF(C3644="Other",Predictive_Model!$D$32,0))+IF(D3644="Premium",Predictive_Model!$D$34,IF(D3644="Standard",Predictive_Model!$D$35,0))+IF(G3644="Asia",Predictive_Model!$D$37,IF(G3644="Europe",Predictive_Model!$D$38,IF(G3644="North America",Predictive_Model!$D$39,IF(G3644="Oceania",Predictive_Model!$D$40,IF(G3644="South America",Predictive_Model!$D$41,0)))))+IF(H3644="Laptop",Predictive_Model!$D$43,IF(H3644="Mobile",Predictive_Model!$D$44,IF(H3644="TV",Predictive_Model!$D$45,IF(H3644="Tablet",Predictive_Model!$D$46,0))))+IF(K3644="Crypto",Predictive_Model!$D$48,IF(K3644="Debit Card",Predictive_Model!$D$49,IF(K3644="Gift Card",Predictive_Model!$D$50,IF(K3644="PayPal",Predictive_Model!$D$51,0))))+IF(N3644="Comedy",Predictive_Model!$D$53,IF(N3644="Documentary",Predictive_Model!$D$54,IF(N3644="Drama",Predictive_Model!$D$55,IF(N3644="Horror",Predictive_Model!$D$56,IF(N3644="Romance",Predictive_Model!$D$57,IF(N3644="Sci-Fi",Predictive_Model!$D$58,0)))))))))</f>
        <v>0.99988895702021019</v>
      </c>
      <c r="V3644" s="3" t="str">
        <f t="shared" si="566"/>
        <v>Critical</v>
      </c>
      <c r="W3644" s="6">
        <f t="shared" si="567"/>
        <v>13.99</v>
      </c>
      <c r="X3644" s="3" t="str">
        <f t="shared" si="568"/>
        <v>Priority 2</v>
      </c>
      <c r="Y3644" s="3" t="str">
        <f t="shared" si="569"/>
        <v>OK</v>
      </c>
    </row>
    <row r="3645" spans="1:25" x14ac:dyDescent="0.25">
      <c r="A3645" s="3" t="str">
        <f>Raw_Data!A3645</f>
        <v>45c38e06-d28c-46b6-b473-bd983b259d4c</v>
      </c>
      <c r="B3645" s="3">
        <f>Raw_Data!B3645</f>
        <v>20</v>
      </c>
      <c r="C3645" s="3" t="str">
        <f>Raw_Data!C3645</f>
        <v>Male</v>
      </c>
      <c r="D3645" s="3" t="str">
        <f>Raw_Data!D3645</f>
        <v>Standard</v>
      </c>
      <c r="E3645" s="3">
        <f>Raw_Data!E3645</f>
        <v>2.97</v>
      </c>
      <c r="F3645" s="3">
        <f>Raw_Data!F3645</f>
        <v>35</v>
      </c>
      <c r="G3645" s="3" t="str">
        <f>Raw_Data!G3645</f>
        <v>South America</v>
      </c>
      <c r="H3645" s="3" t="str">
        <f>Raw_Data!H3645</f>
        <v>TV</v>
      </c>
      <c r="I3645" s="3">
        <f>Raw_Data!I3645</f>
        <v>13.99</v>
      </c>
      <c r="J3645" s="3">
        <f>Raw_Data!J3645</f>
        <v>1</v>
      </c>
      <c r="K3645" s="3" t="str">
        <f>Raw_Data!K3645</f>
        <v>PayPal</v>
      </c>
      <c r="L3645" s="3">
        <f>Raw_Data!L3645</f>
        <v>2</v>
      </c>
      <c r="M3645" s="3">
        <f>Raw_Data!M3645</f>
        <v>0.08</v>
      </c>
      <c r="N3645" s="3" t="str">
        <f>Raw_Data!N3645</f>
        <v>Romance</v>
      </c>
      <c r="O3645" s="3" t="str">
        <f t="shared" si="560"/>
        <v>18-24</v>
      </c>
      <c r="P3645" s="3" t="str">
        <f t="shared" si="561"/>
        <v>&lt;10h</v>
      </c>
      <c r="Q3645" s="3" t="str">
        <f t="shared" si="562"/>
        <v>22-45d</v>
      </c>
      <c r="R3645" s="3" t="str">
        <f t="shared" si="563"/>
        <v>Medium</v>
      </c>
      <c r="S3645" s="3" t="str">
        <f t="shared" si="564"/>
        <v>Mid</v>
      </c>
      <c r="T3645" s="3" t="str">
        <f t="shared" si="565"/>
        <v>Churned</v>
      </c>
      <c r="U3645" s="4">
        <f>1/(1+EXP(-(Predictive_Model!$B$5+((B3645-Predictive_Model!$B$20)/Predictive_Model!$C$20)*Predictive_Model!$D$20+((E3645-Predictive_Model!$B$21)/Predictive_Model!$C$21)*Predictive_Model!$D$21+((F3645-Predictive_Model!$B$22)/Predictive_Model!$C$22)*Predictive_Model!$D$22+((I3645-Predictive_Model!$B$23)/Predictive_Model!$C$23)*Predictive_Model!$D$23+((L3645-Predictive_Model!$B$24)/Predictive_Model!$C$24)*Predictive_Model!$D$24+((M3645-Predictive_Model!$B$25)/Predictive_Model!$C$25)*Predictive_Model!$D$25+IF(C3645="Male",Predictive_Model!$D$31,IF(C3645="Other",Predictive_Model!$D$32,0))+IF(D3645="Premium",Predictive_Model!$D$34,IF(D3645="Standard",Predictive_Model!$D$35,0))+IF(G3645="Asia",Predictive_Model!$D$37,IF(G3645="Europe",Predictive_Model!$D$38,IF(G3645="North America",Predictive_Model!$D$39,IF(G3645="Oceania",Predictive_Model!$D$40,IF(G3645="South America",Predictive_Model!$D$41,0)))))+IF(H3645="Laptop",Predictive_Model!$D$43,IF(H3645="Mobile",Predictive_Model!$D$44,IF(H3645="TV",Predictive_Model!$D$45,IF(H3645="Tablet",Predictive_Model!$D$46,0))))+IF(K3645="Crypto",Predictive_Model!$D$48,IF(K3645="Debit Card",Predictive_Model!$D$49,IF(K3645="Gift Card",Predictive_Model!$D$50,IF(K3645="PayPal",Predictive_Model!$D$51,0))))+IF(N3645="Comedy",Predictive_Model!$D$53,IF(N3645="Documentary",Predictive_Model!$D$54,IF(N3645="Drama",Predictive_Model!$D$55,IF(N3645="Horror",Predictive_Model!$D$56,IF(N3645="Romance",Predictive_Model!$D$57,IF(N3645="Sci-Fi",Predictive_Model!$D$58,0)))))))))</f>
        <v>0.99718681178886659</v>
      </c>
      <c r="V3645" s="3" t="str">
        <f t="shared" si="566"/>
        <v>Critical</v>
      </c>
      <c r="W3645" s="6">
        <f t="shared" si="567"/>
        <v>13.99</v>
      </c>
      <c r="X3645" s="3" t="str">
        <f t="shared" si="568"/>
        <v>Priority 2</v>
      </c>
      <c r="Y3645" s="3" t="str">
        <f t="shared" si="569"/>
        <v>OK</v>
      </c>
    </row>
    <row r="3646" spans="1:25" x14ac:dyDescent="0.25">
      <c r="A3646" s="3" t="str">
        <f>Raw_Data!A3646</f>
        <v>64d85f24-42f8-48b1-8675-590db42d23e5</v>
      </c>
      <c r="B3646" s="3">
        <f>Raw_Data!B3646</f>
        <v>18</v>
      </c>
      <c r="C3646" s="3" t="str">
        <f>Raw_Data!C3646</f>
        <v>Male</v>
      </c>
      <c r="D3646" s="3" t="str">
        <f>Raw_Data!D3646</f>
        <v>Standard</v>
      </c>
      <c r="E3646" s="3">
        <f>Raw_Data!E3646</f>
        <v>28.66</v>
      </c>
      <c r="F3646" s="3">
        <f>Raw_Data!F3646</f>
        <v>0</v>
      </c>
      <c r="G3646" s="3" t="str">
        <f>Raw_Data!G3646</f>
        <v>Oceania</v>
      </c>
      <c r="H3646" s="3" t="str">
        <f>Raw_Data!H3646</f>
        <v>Desktop</v>
      </c>
      <c r="I3646" s="3">
        <f>Raw_Data!I3646</f>
        <v>13.99</v>
      </c>
      <c r="J3646" s="3">
        <f>Raw_Data!J3646</f>
        <v>0</v>
      </c>
      <c r="K3646" s="3" t="str">
        <f>Raw_Data!K3646</f>
        <v>Gift Card</v>
      </c>
      <c r="L3646" s="3">
        <f>Raw_Data!L3646</f>
        <v>5</v>
      </c>
      <c r="M3646" s="3">
        <f>Raw_Data!M3646</f>
        <v>28.66</v>
      </c>
      <c r="N3646" s="3" t="str">
        <f>Raw_Data!N3646</f>
        <v>Drama</v>
      </c>
      <c r="O3646" s="3" t="str">
        <f t="shared" si="560"/>
        <v>18-24</v>
      </c>
      <c r="P3646" s="3" t="str">
        <f t="shared" si="561"/>
        <v>25-49h</v>
      </c>
      <c r="Q3646" s="3" t="str">
        <f t="shared" si="562"/>
        <v>0-7d</v>
      </c>
      <c r="R3646" s="3" t="str">
        <f t="shared" si="563"/>
        <v>High</v>
      </c>
      <c r="S3646" s="3" t="str">
        <f t="shared" si="564"/>
        <v>Mid</v>
      </c>
      <c r="T3646" s="3" t="str">
        <f t="shared" si="565"/>
        <v>Active</v>
      </c>
      <c r="U3646" s="4">
        <f>1/(1+EXP(-(Predictive_Model!$B$5+((B3646-Predictive_Model!$B$20)/Predictive_Model!$C$20)*Predictive_Model!$D$20+((E3646-Predictive_Model!$B$21)/Predictive_Model!$C$21)*Predictive_Model!$D$21+((F3646-Predictive_Model!$B$22)/Predictive_Model!$C$22)*Predictive_Model!$D$22+((I3646-Predictive_Model!$B$23)/Predictive_Model!$C$23)*Predictive_Model!$D$23+((L3646-Predictive_Model!$B$24)/Predictive_Model!$C$24)*Predictive_Model!$D$24+((M3646-Predictive_Model!$B$25)/Predictive_Model!$C$25)*Predictive_Model!$D$25+IF(C3646="Male",Predictive_Model!$D$31,IF(C3646="Other",Predictive_Model!$D$32,0))+IF(D3646="Premium",Predictive_Model!$D$34,IF(D3646="Standard",Predictive_Model!$D$35,0))+IF(G3646="Asia",Predictive_Model!$D$37,IF(G3646="Europe",Predictive_Model!$D$38,IF(G3646="North America",Predictive_Model!$D$39,IF(G3646="Oceania",Predictive_Model!$D$40,IF(G3646="South America",Predictive_Model!$D$41,0)))))+IF(H3646="Laptop",Predictive_Model!$D$43,IF(H3646="Mobile",Predictive_Model!$D$44,IF(H3646="TV",Predictive_Model!$D$45,IF(H3646="Tablet",Predictive_Model!$D$46,0))))+IF(K3646="Crypto",Predictive_Model!$D$48,IF(K3646="Debit Card",Predictive_Model!$D$49,IF(K3646="Gift Card",Predictive_Model!$D$50,IF(K3646="PayPal",Predictive_Model!$D$51,0))))+IF(N3646="Comedy",Predictive_Model!$D$53,IF(N3646="Documentary",Predictive_Model!$D$54,IF(N3646="Drama",Predictive_Model!$D$55,IF(N3646="Horror",Predictive_Model!$D$56,IF(N3646="Romance",Predictive_Model!$D$57,IF(N3646="Sci-Fi",Predictive_Model!$D$58,0)))))))))</f>
        <v>2.11098315063215E-25</v>
      </c>
      <c r="V3646" s="3" t="str">
        <f t="shared" si="566"/>
        <v>Low</v>
      </c>
      <c r="W3646" s="6">
        <f t="shared" si="567"/>
        <v>2.953265427734378E-24</v>
      </c>
      <c r="X3646" s="3" t="str">
        <f t="shared" si="568"/>
        <v>Monitor</v>
      </c>
      <c r="Y3646" s="3" t="str">
        <f t="shared" si="569"/>
        <v>OK</v>
      </c>
    </row>
    <row r="3647" spans="1:25" x14ac:dyDescent="0.25">
      <c r="A3647" s="3" t="str">
        <f>Raw_Data!A3647</f>
        <v>0aa018d1-6f8d-493a-bd1b-7d79b803fd22</v>
      </c>
      <c r="B3647" s="3">
        <f>Raw_Data!B3647</f>
        <v>26</v>
      </c>
      <c r="C3647" s="3" t="str">
        <f>Raw_Data!C3647</f>
        <v>Other</v>
      </c>
      <c r="D3647" s="3" t="str">
        <f>Raw_Data!D3647</f>
        <v>Standard</v>
      </c>
      <c r="E3647" s="3">
        <f>Raw_Data!E3647</f>
        <v>2</v>
      </c>
      <c r="F3647" s="3">
        <f>Raw_Data!F3647</f>
        <v>11</v>
      </c>
      <c r="G3647" s="3" t="str">
        <f>Raw_Data!G3647</f>
        <v>Africa</v>
      </c>
      <c r="H3647" s="3" t="str">
        <f>Raw_Data!H3647</f>
        <v>Desktop</v>
      </c>
      <c r="I3647" s="3">
        <f>Raw_Data!I3647</f>
        <v>13.99</v>
      </c>
      <c r="J3647" s="3">
        <f>Raw_Data!J3647</f>
        <v>1</v>
      </c>
      <c r="K3647" s="3" t="str">
        <f>Raw_Data!K3647</f>
        <v>PayPal</v>
      </c>
      <c r="L3647" s="3">
        <f>Raw_Data!L3647</f>
        <v>3</v>
      </c>
      <c r="M3647" s="3">
        <f>Raw_Data!M3647</f>
        <v>0.17</v>
      </c>
      <c r="N3647" s="3" t="str">
        <f>Raw_Data!N3647</f>
        <v>Documentary</v>
      </c>
      <c r="O3647" s="3" t="str">
        <f t="shared" si="560"/>
        <v>25-34</v>
      </c>
      <c r="P3647" s="3" t="str">
        <f t="shared" si="561"/>
        <v>&lt;10h</v>
      </c>
      <c r="Q3647" s="3" t="str">
        <f t="shared" si="562"/>
        <v>8-21d</v>
      </c>
      <c r="R3647" s="3" t="str">
        <f t="shared" si="563"/>
        <v>Medium</v>
      </c>
      <c r="S3647" s="3" t="str">
        <f t="shared" si="564"/>
        <v>Mid</v>
      </c>
      <c r="T3647" s="3" t="str">
        <f t="shared" si="565"/>
        <v>Churned</v>
      </c>
      <c r="U3647" s="4">
        <f>1/(1+EXP(-(Predictive_Model!$B$5+((B3647-Predictive_Model!$B$20)/Predictive_Model!$C$20)*Predictive_Model!$D$20+((E3647-Predictive_Model!$B$21)/Predictive_Model!$C$21)*Predictive_Model!$D$21+((F3647-Predictive_Model!$B$22)/Predictive_Model!$C$22)*Predictive_Model!$D$22+((I3647-Predictive_Model!$B$23)/Predictive_Model!$C$23)*Predictive_Model!$D$23+((L3647-Predictive_Model!$B$24)/Predictive_Model!$C$24)*Predictive_Model!$D$24+((M3647-Predictive_Model!$B$25)/Predictive_Model!$C$25)*Predictive_Model!$D$25+IF(C3647="Male",Predictive_Model!$D$31,IF(C3647="Other",Predictive_Model!$D$32,0))+IF(D3647="Premium",Predictive_Model!$D$34,IF(D3647="Standard",Predictive_Model!$D$35,0))+IF(G3647="Asia",Predictive_Model!$D$37,IF(G3647="Europe",Predictive_Model!$D$38,IF(G3647="North America",Predictive_Model!$D$39,IF(G3647="Oceania",Predictive_Model!$D$40,IF(G3647="South America",Predictive_Model!$D$41,0)))))+IF(H3647="Laptop",Predictive_Model!$D$43,IF(H3647="Mobile",Predictive_Model!$D$44,IF(H3647="TV",Predictive_Model!$D$45,IF(H3647="Tablet",Predictive_Model!$D$46,0))))+IF(K3647="Crypto",Predictive_Model!$D$48,IF(K3647="Debit Card",Predictive_Model!$D$49,IF(K3647="Gift Card",Predictive_Model!$D$50,IF(K3647="PayPal",Predictive_Model!$D$51,0))))+IF(N3647="Comedy",Predictive_Model!$D$53,IF(N3647="Documentary",Predictive_Model!$D$54,IF(N3647="Drama",Predictive_Model!$D$55,IF(N3647="Horror",Predictive_Model!$D$56,IF(N3647="Romance",Predictive_Model!$D$57,IF(N3647="Sci-Fi",Predictive_Model!$D$58,0)))))))))</f>
        <v>0.90194494532544378</v>
      </c>
      <c r="V3647" s="3" t="str">
        <f t="shared" si="566"/>
        <v>Critical</v>
      </c>
      <c r="W3647" s="6">
        <f t="shared" si="567"/>
        <v>13.99</v>
      </c>
      <c r="X3647" s="3" t="str">
        <f t="shared" si="568"/>
        <v>Priority 2</v>
      </c>
      <c r="Y3647" s="3" t="str">
        <f t="shared" si="569"/>
        <v>OK</v>
      </c>
    </row>
    <row r="3648" spans="1:25" x14ac:dyDescent="0.25">
      <c r="A3648" s="3" t="str">
        <f>Raw_Data!A3648</f>
        <v>d50276ec-30c4-4e33-94b1-68cb83eaf5a7</v>
      </c>
      <c r="B3648" s="3">
        <f>Raw_Data!B3648</f>
        <v>59</v>
      </c>
      <c r="C3648" s="3" t="str">
        <f>Raw_Data!C3648</f>
        <v>Other</v>
      </c>
      <c r="D3648" s="3" t="str">
        <f>Raw_Data!D3648</f>
        <v>Basic</v>
      </c>
      <c r="E3648" s="3">
        <f>Raw_Data!E3648</f>
        <v>5.65</v>
      </c>
      <c r="F3648" s="3">
        <f>Raw_Data!F3648</f>
        <v>37</v>
      </c>
      <c r="G3648" s="3" t="str">
        <f>Raw_Data!G3648</f>
        <v>Africa</v>
      </c>
      <c r="H3648" s="3" t="str">
        <f>Raw_Data!H3648</f>
        <v>Tablet</v>
      </c>
      <c r="I3648" s="3">
        <f>Raw_Data!I3648</f>
        <v>8.99</v>
      </c>
      <c r="J3648" s="3">
        <f>Raw_Data!J3648</f>
        <v>1</v>
      </c>
      <c r="K3648" s="3" t="str">
        <f>Raw_Data!K3648</f>
        <v>Debit Card</v>
      </c>
      <c r="L3648" s="3">
        <f>Raw_Data!L3648</f>
        <v>2</v>
      </c>
      <c r="M3648" s="3">
        <f>Raw_Data!M3648</f>
        <v>0.15</v>
      </c>
      <c r="N3648" s="3" t="str">
        <f>Raw_Data!N3648</f>
        <v>Comedy</v>
      </c>
      <c r="O3648" s="3" t="str">
        <f t="shared" si="560"/>
        <v>55-70</v>
      </c>
      <c r="P3648" s="3" t="str">
        <f t="shared" si="561"/>
        <v>&lt;10h</v>
      </c>
      <c r="Q3648" s="3" t="str">
        <f t="shared" si="562"/>
        <v>22-45d</v>
      </c>
      <c r="R3648" s="3" t="str">
        <f t="shared" si="563"/>
        <v>Medium</v>
      </c>
      <c r="S3648" s="3" t="str">
        <f t="shared" si="564"/>
        <v>Low</v>
      </c>
      <c r="T3648" s="3" t="str">
        <f t="shared" si="565"/>
        <v>Churned</v>
      </c>
      <c r="U3648" s="4">
        <f>1/(1+EXP(-(Predictive_Model!$B$5+((B3648-Predictive_Model!$B$20)/Predictive_Model!$C$20)*Predictive_Model!$D$20+((E3648-Predictive_Model!$B$21)/Predictive_Model!$C$21)*Predictive_Model!$D$21+((F3648-Predictive_Model!$B$22)/Predictive_Model!$C$22)*Predictive_Model!$D$22+((I3648-Predictive_Model!$B$23)/Predictive_Model!$C$23)*Predictive_Model!$D$23+((L3648-Predictive_Model!$B$24)/Predictive_Model!$C$24)*Predictive_Model!$D$24+((M3648-Predictive_Model!$B$25)/Predictive_Model!$C$25)*Predictive_Model!$D$25+IF(C3648="Male",Predictive_Model!$D$31,IF(C3648="Other",Predictive_Model!$D$32,0))+IF(D3648="Premium",Predictive_Model!$D$34,IF(D3648="Standard",Predictive_Model!$D$35,0))+IF(G3648="Asia",Predictive_Model!$D$37,IF(G3648="Europe",Predictive_Model!$D$38,IF(G3648="North America",Predictive_Model!$D$39,IF(G3648="Oceania",Predictive_Model!$D$40,IF(G3648="South America",Predictive_Model!$D$41,0)))))+IF(H3648="Laptop",Predictive_Model!$D$43,IF(H3648="Mobile",Predictive_Model!$D$44,IF(H3648="TV",Predictive_Model!$D$45,IF(H3648="Tablet",Predictive_Model!$D$46,0))))+IF(K3648="Crypto",Predictive_Model!$D$48,IF(K3648="Debit Card",Predictive_Model!$D$49,IF(K3648="Gift Card",Predictive_Model!$D$50,IF(K3648="PayPal",Predictive_Model!$D$51,0))))+IF(N3648="Comedy",Predictive_Model!$D$53,IF(N3648="Documentary",Predictive_Model!$D$54,IF(N3648="Drama",Predictive_Model!$D$55,IF(N3648="Horror",Predictive_Model!$D$56,IF(N3648="Romance",Predictive_Model!$D$57,IF(N3648="Sci-Fi",Predictive_Model!$D$58,0)))))))))</f>
        <v>0.99958892901946805</v>
      </c>
      <c r="V3648" s="3" t="str">
        <f t="shared" si="566"/>
        <v>Critical</v>
      </c>
      <c r="W3648" s="6">
        <f t="shared" si="567"/>
        <v>8.99</v>
      </c>
      <c r="X3648" s="3" t="str">
        <f t="shared" si="568"/>
        <v>Priority 2</v>
      </c>
      <c r="Y3648" s="3" t="str">
        <f t="shared" si="569"/>
        <v>OK</v>
      </c>
    </row>
    <row r="3649" spans="1:25" x14ac:dyDescent="0.25">
      <c r="A3649" s="3" t="str">
        <f>Raw_Data!A3649</f>
        <v>76cc2999-f28b-46ee-b31d-a27407c1f421</v>
      </c>
      <c r="B3649" s="3">
        <f>Raw_Data!B3649</f>
        <v>36</v>
      </c>
      <c r="C3649" s="3" t="str">
        <f>Raw_Data!C3649</f>
        <v>Male</v>
      </c>
      <c r="D3649" s="3" t="str">
        <f>Raw_Data!D3649</f>
        <v>Premium</v>
      </c>
      <c r="E3649" s="3">
        <f>Raw_Data!E3649</f>
        <v>22.32</v>
      </c>
      <c r="F3649" s="3">
        <f>Raw_Data!F3649</f>
        <v>55</v>
      </c>
      <c r="G3649" s="3" t="str">
        <f>Raw_Data!G3649</f>
        <v>Asia</v>
      </c>
      <c r="H3649" s="3" t="str">
        <f>Raw_Data!H3649</f>
        <v>TV</v>
      </c>
      <c r="I3649" s="3">
        <f>Raw_Data!I3649</f>
        <v>17.989999999999998</v>
      </c>
      <c r="J3649" s="3">
        <f>Raw_Data!J3649</f>
        <v>0</v>
      </c>
      <c r="K3649" s="3" t="str">
        <f>Raw_Data!K3649</f>
        <v>Gift Card</v>
      </c>
      <c r="L3649" s="3">
        <f>Raw_Data!L3649</f>
        <v>3</v>
      </c>
      <c r="M3649" s="3">
        <f>Raw_Data!M3649</f>
        <v>0.4</v>
      </c>
      <c r="N3649" s="3" t="str">
        <f>Raw_Data!N3649</f>
        <v>Drama</v>
      </c>
      <c r="O3649" s="3" t="str">
        <f t="shared" si="560"/>
        <v>35-44</v>
      </c>
      <c r="P3649" s="3" t="str">
        <f t="shared" si="561"/>
        <v>10-24h</v>
      </c>
      <c r="Q3649" s="3" t="str">
        <f t="shared" si="562"/>
        <v>46-60d</v>
      </c>
      <c r="R3649" s="3" t="str">
        <f t="shared" si="563"/>
        <v>Medium</v>
      </c>
      <c r="S3649" s="3" t="str">
        <f t="shared" si="564"/>
        <v>High</v>
      </c>
      <c r="T3649" s="3" t="str">
        <f t="shared" si="565"/>
        <v>Active</v>
      </c>
      <c r="U3649" s="4">
        <f>1/(1+EXP(-(Predictive_Model!$B$5+((B3649-Predictive_Model!$B$20)/Predictive_Model!$C$20)*Predictive_Model!$D$20+((E3649-Predictive_Model!$B$21)/Predictive_Model!$C$21)*Predictive_Model!$D$21+((F3649-Predictive_Model!$B$22)/Predictive_Model!$C$22)*Predictive_Model!$D$22+((I3649-Predictive_Model!$B$23)/Predictive_Model!$C$23)*Predictive_Model!$D$23+((L3649-Predictive_Model!$B$24)/Predictive_Model!$C$24)*Predictive_Model!$D$24+((M3649-Predictive_Model!$B$25)/Predictive_Model!$C$25)*Predictive_Model!$D$25+IF(C3649="Male",Predictive_Model!$D$31,IF(C3649="Other",Predictive_Model!$D$32,0))+IF(D3649="Premium",Predictive_Model!$D$34,IF(D3649="Standard",Predictive_Model!$D$35,0))+IF(G3649="Asia",Predictive_Model!$D$37,IF(G3649="Europe",Predictive_Model!$D$38,IF(G3649="North America",Predictive_Model!$D$39,IF(G3649="Oceania",Predictive_Model!$D$40,IF(G3649="South America",Predictive_Model!$D$41,0)))))+IF(H3649="Laptop",Predictive_Model!$D$43,IF(H3649="Mobile",Predictive_Model!$D$44,IF(H3649="TV",Predictive_Model!$D$45,IF(H3649="Tablet",Predictive_Model!$D$46,0))))+IF(K3649="Crypto",Predictive_Model!$D$48,IF(K3649="Debit Card",Predictive_Model!$D$49,IF(K3649="Gift Card",Predictive_Model!$D$50,IF(K3649="PayPal",Predictive_Model!$D$51,0))))+IF(N3649="Comedy",Predictive_Model!$D$53,IF(N3649="Documentary",Predictive_Model!$D$54,IF(N3649="Drama",Predictive_Model!$D$55,IF(N3649="Horror",Predictive_Model!$D$56,IF(N3649="Romance",Predictive_Model!$D$57,IF(N3649="Sci-Fi",Predictive_Model!$D$58,0)))))))))</f>
        <v>0.39772102309219765</v>
      </c>
      <c r="V3649" s="3" t="str">
        <f t="shared" si="566"/>
        <v>Medium</v>
      </c>
      <c r="W3649" s="6">
        <f t="shared" si="567"/>
        <v>7.1550012054286354</v>
      </c>
      <c r="X3649" s="3" t="str">
        <f t="shared" si="568"/>
        <v>Monitor</v>
      </c>
      <c r="Y3649" s="3" t="str">
        <f t="shared" si="569"/>
        <v>OK</v>
      </c>
    </row>
    <row r="3650" spans="1:25" x14ac:dyDescent="0.25">
      <c r="A3650" s="3" t="str">
        <f>Raw_Data!A3650</f>
        <v>9ae4fd75-7402-4539-8d0d-a5d7d1ac9596</v>
      </c>
      <c r="B3650" s="3">
        <f>Raw_Data!B3650</f>
        <v>51</v>
      </c>
      <c r="C3650" s="3" t="str">
        <f>Raw_Data!C3650</f>
        <v>Other</v>
      </c>
      <c r="D3650" s="3" t="str">
        <f>Raw_Data!D3650</f>
        <v>Premium</v>
      </c>
      <c r="E3650" s="3">
        <f>Raw_Data!E3650</f>
        <v>9.5299999999999994</v>
      </c>
      <c r="F3650" s="3">
        <f>Raw_Data!F3650</f>
        <v>23</v>
      </c>
      <c r="G3650" s="3" t="str">
        <f>Raw_Data!G3650</f>
        <v>Oceania</v>
      </c>
      <c r="H3650" s="3" t="str">
        <f>Raw_Data!H3650</f>
        <v>Laptop</v>
      </c>
      <c r="I3650" s="3">
        <f>Raw_Data!I3650</f>
        <v>17.989999999999998</v>
      </c>
      <c r="J3650" s="3">
        <f>Raw_Data!J3650</f>
        <v>0</v>
      </c>
      <c r="K3650" s="3" t="str">
        <f>Raw_Data!K3650</f>
        <v>Credit Card</v>
      </c>
      <c r="L3650" s="3">
        <f>Raw_Data!L3650</f>
        <v>2</v>
      </c>
      <c r="M3650" s="3">
        <f>Raw_Data!M3650</f>
        <v>0.4</v>
      </c>
      <c r="N3650" s="3" t="str">
        <f>Raw_Data!N3650</f>
        <v>Comedy</v>
      </c>
      <c r="O3650" s="3" t="str">
        <f t="shared" si="560"/>
        <v>45-54</v>
      </c>
      <c r="P3650" s="3" t="str">
        <f t="shared" si="561"/>
        <v>&lt;10h</v>
      </c>
      <c r="Q3650" s="3" t="str">
        <f t="shared" si="562"/>
        <v>22-45d</v>
      </c>
      <c r="R3650" s="3" t="str">
        <f t="shared" si="563"/>
        <v>Medium</v>
      </c>
      <c r="S3650" s="3" t="str">
        <f t="shared" si="564"/>
        <v>High</v>
      </c>
      <c r="T3650" s="3" t="str">
        <f t="shared" si="565"/>
        <v>Active</v>
      </c>
      <c r="U3650" s="4">
        <f>1/(1+EXP(-(Predictive_Model!$B$5+((B3650-Predictive_Model!$B$20)/Predictive_Model!$C$20)*Predictive_Model!$D$20+((E3650-Predictive_Model!$B$21)/Predictive_Model!$C$21)*Predictive_Model!$D$21+((F3650-Predictive_Model!$B$22)/Predictive_Model!$C$22)*Predictive_Model!$D$22+((I3650-Predictive_Model!$B$23)/Predictive_Model!$C$23)*Predictive_Model!$D$23+((L3650-Predictive_Model!$B$24)/Predictive_Model!$C$24)*Predictive_Model!$D$24+((M3650-Predictive_Model!$B$25)/Predictive_Model!$C$25)*Predictive_Model!$D$25+IF(C3650="Male",Predictive_Model!$D$31,IF(C3650="Other",Predictive_Model!$D$32,0))+IF(D3650="Premium",Predictive_Model!$D$34,IF(D3650="Standard",Predictive_Model!$D$35,0))+IF(G3650="Asia",Predictive_Model!$D$37,IF(G3650="Europe",Predictive_Model!$D$38,IF(G3650="North America",Predictive_Model!$D$39,IF(G3650="Oceania",Predictive_Model!$D$40,IF(G3650="South America",Predictive_Model!$D$41,0)))))+IF(H3650="Laptop",Predictive_Model!$D$43,IF(H3650="Mobile",Predictive_Model!$D$44,IF(H3650="TV",Predictive_Model!$D$45,IF(H3650="Tablet",Predictive_Model!$D$46,0))))+IF(K3650="Crypto",Predictive_Model!$D$48,IF(K3650="Debit Card",Predictive_Model!$D$49,IF(K3650="Gift Card",Predictive_Model!$D$50,IF(K3650="PayPal",Predictive_Model!$D$51,0))))+IF(N3650="Comedy",Predictive_Model!$D$53,IF(N3650="Documentary",Predictive_Model!$D$54,IF(N3650="Drama",Predictive_Model!$D$55,IF(N3650="Horror",Predictive_Model!$D$56,IF(N3650="Romance",Predictive_Model!$D$57,IF(N3650="Sci-Fi",Predictive_Model!$D$58,0)))))))))</f>
        <v>0.56699660026208121</v>
      </c>
      <c r="V3650" s="3" t="str">
        <f t="shared" si="566"/>
        <v>High</v>
      </c>
      <c r="W3650" s="6">
        <f t="shared" si="567"/>
        <v>10.200268838714839</v>
      </c>
      <c r="X3650" s="3" t="str">
        <f t="shared" si="568"/>
        <v>Priority 2</v>
      </c>
      <c r="Y3650" s="3" t="str">
        <f t="shared" si="569"/>
        <v>OK</v>
      </c>
    </row>
    <row r="3651" spans="1:25" x14ac:dyDescent="0.25">
      <c r="A3651" s="3" t="str">
        <f>Raw_Data!A3651</f>
        <v>1b9db6e9-6522-4731-9474-7b1f63da1fc9</v>
      </c>
      <c r="B3651" s="3">
        <f>Raw_Data!B3651</f>
        <v>44</v>
      </c>
      <c r="C3651" s="3" t="str">
        <f>Raw_Data!C3651</f>
        <v>Male</v>
      </c>
      <c r="D3651" s="3" t="str">
        <f>Raw_Data!D3651</f>
        <v>Basic</v>
      </c>
      <c r="E3651" s="3">
        <f>Raw_Data!E3651</f>
        <v>21.72</v>
      </c>
      <c r="F3651" s="3">
        <f>Raw_Data!F3651</f>
        <v>0</v>
      </c>
      <c r="G3651" s="3" t="str">
        <f>Raw_Data!G3651</f>
        <v>Asia</v>
      </c>
      <c r="H3651" s="3" t="str">
        <f>Raw_Data!H3651</f>
        <v>Tablet</v>
      </c>
      <c r="I3651" s="3">
        <f>Raw_Data!I3651</f>
        <v>8.99</v>
      </c>
      <c r="J3651" s="3">
        <f>Raw_Data!J3651</f>
        <v>0</v>
      </c>
      <c r="K3651" s="3" t="str">
        <f>Raw_Data!K3651</f>
        <v>Crypto</v>
      </c>
      <c r="L3651" s="3">
        <f>Raw_Data!L3651</f>
        <v>2</v>
      </c>
      <c r="M3651" s="3">
        <f>Raw_Data!M3651</f>
        <v>21.72</v>
      </c>
      <c r="N3651" s="3" t="str">
        <f>Raw_Data!N3651</f>
        <v>Documentary</v>
      </c>
      <c r="O3651" s="3" t="str">
        <f t="shared" si="560"/>
        <v>35-44</v>
      </c>
      <c r="P3651" s="3" t="str">
        <f t="shared" si="561"/>
        <v>10-24h</v>
      </c>
      <c r="Q3651" s="3" t="str">
        <f t="shared" si="562"/>
        <v>0-7d</v>
      </c>
      <c r="R3651" s="3" t="str">
        <f t="shared" si="563"/>
        <v>Medium</v>
      </c>
      <c r="S3651" s="3" t="str">
        <f t="shared" si="564"/>
        <v>Low</v>
      </c>
      <c r="T3651" s="3" t="str">
        <f t="shared" si="565"/>
        <v>Active</v>
      </c>
      <c r="U3651" s="4">
        <f>1/(1+EXP(-(Predictive_Model!$B$5+((B3651-Predictive_Model!$B$20)/Predictive_Model!$C$20)*Predictive_Model!$D$20+((E3651-Predictive_Model!$B$21)/Predictive_Model!$C$21)*Predictive_Model!$D$21+((F3651-Predictive_Model!$B$22)/Predictive_Model!$C$22)*Predictive_Model!$D$22+((I3651-Predictive_Model!$B$23)/Predictive_Model!$C$23)*Predictive_Model!$D$23+((L3651-Predictive_Model!$B$24)/Predictive_Model!$C$24)*Predictive_Model!$D$24+((M3651-Predictive_Model!$B$25)/Predictive_Model!$C$25)*Predictive_Model!$D$25+IF(C3651="Male",Predictive_Model!$D$31,IF(C3651="Other",Predictive_Model!$D$32,0))+IF(D3651="Premium",Predictive_Model!$D$34,IF(D3651="Standard",Predictive_Model!$D$35,0))+IF(G3651="Asia",Predictive_Model!$D$37,IF(G3651="Europe",Predictive_Model!$D$38,IF(G3651="North America",Predictive_Model!$D$39,IF(G3651="Oceania",Predictive_Model!$D$40,IF(G3651="South America",Predictive_Model!$D$41,0)))))+IF(H3651="Laptop",Predictive_Model!$D$43,IF(H3651="Mobile",Predictive_Model!$D$44,IF(H3651="TV",Predictive_Model!$D$45,IF(H3651="Tablet",Predictive_Model!$D$46,0))))+IF(K3651="Crypto",Predictive_Model!$D$48,IF(K3651="Debit Card",Predictive_Model!$D$49,IF(K3651="Gift Card",Predictive_Model!$D$50,IF(K3651="PayPal",Predictive_Model!$D$51,0))))+IF(N3651="Comedy",Predictive_Model!$D$53,IF(N3651="Documentary",Predictive_Model!$D$54,IF(N3651="Drama",Predictive_Model!$D$55,IF(N3651="Horror",Predictive_Model!$D$56,IF(N3651="Romance",Predictive_Model!$D$57,IF(N3651="Sci-Fi",Predictive_Model!$D$58,0)))))))))</f>
        <v>1.7853914422322586E-17</v>
      </c>
      <c r="V3651" s="3" t="str">
        <f t="shared" si="566"/>
        <v>Low</v>
      </c>
      <c r="W3651" s="6">
        <f t="shared" si="567"/>
        <v>1.6050669065668006E-16</v>
      </c>
      <c r="X3651" s="3" t="str">
        <f t="shared" si="568"/>
        <v>Monitor</v>
      </c>
      <c r="Y3651" s="3" t="str">
        <f t="shared" si="569"/>
        <v>OK</v>
      </c>
    </row>
    <row r="3652" spans="1:25" x14ac:dyDescent="0.25">
      <c r="A3652" s="3" t="str">
        <f>Raw_Data!A3652</f>
        <v>0c7a461a-e6f9-45c9-a1ba-b9745a6b3b17</v>
      </c>
      <c r="B3652" s="3">
        <f>Raw_Data!B3652</f>
        <v>57</v>
      </c>
      <c r="C3652" s="3" t="str">
        <f>Raw_Data!C3652</f>
        <v>Female</v>
      </c>
      <c r="D3652" s="3" t="str">
        <f>Raw_Data!D3652</f>
        <v>Basic</v>
      </c>
      <c r="E3652" s="3">
        <f>Raw_Data!E3652</f>
        <v>1.22</v>
      </c>
      <c r="F3652" s="3">
        <f>Raw_Data!F3652</f>
        <v>8</v>
      </c>
      <c r="G3652" s="3" t="str">
        <f>Raw_Data!G3652</f>
        <v>Oceania</v>
      </c>
      <c r="H3652" s="3" t="str">
        <f>Raw_Data!H3652</f>
        <v>TV</v>
      </c>
      <c r="I3652" s="3">
        <f>Raw_Data!I3652</f>
        <v>8.99</v>
      </c>
      <c r="J3652" s="3">
        <f>Raw_Data!J3652</f>
        <v>1</v>
      </c>
      <c r="K3652" s="3" t="str">
        <f>Raw_Data!K3652</f>
        <v>Credit Card</v>
      </c>
      <c r="L3652" s="3">
        <f>Raw_Data!L3652</f>
        <v>5</v>
      </c>
      <c r="M3652" s="3">
        <f>Raw_Data!M3652</f>
        <v>0.14000000000000001</v>
      </c>
      <c r="N3652" s="3" t="str">
        <f>Raw_Data!N3652</f>
        <v>Horror</v>
      </c>
      <c r="O3652" s="3" t="str">
        <f t="shared" si="560"/>
        <v>55-70</v>
      </c>
      <c r="P3652" s="3" t="str">
        <f t="shared" si="561"/>
        <v>&lt;10h</v>
      </c>
      <c r="Q3652" s="3" t="str">
        <f t="shared" si="562"/>
        <v>8-21d</v>
      </c>
      <c r="R3652" s="3" t="str">
        <f t="shared" si="563"/>
        <v>Medium</v>
      </c>
      <c r="S3652" s="3" t="str">
        <f t="shared" si="564"/>
        <v>Low</v>
      </c>
      <c r="T3652" s="3" t="str">
        <f t="shared" si="565"/>
        <v>Churned</v>
      </c>
      <c r="U3652" s="4">
        <f>1/(1+EXP(-(Predictive_Model!$B$5+((B3652-Predictive_Model!$B$20)/Predictive_Model!$C$20)*Predictive_Model!$D$20+((E3652-Predictive_Model!$B$21)/Predictive_Model!$C$21)*Predictive_Model!$D$21+((F3652-Predictive_Model!$B$22)/Predictive_Model!$C$22)*Predictive_Model!$D$22+((I3652-Predictive_Model!$B$23)/Predictive_Model!$C$23)*Predictive_Model!$D$23+((L3652-Predictive_Model!$B$24)/Predictive_Model!$C$24)*Predictive_Model!$D$24+((M3652-Predictive_Model!$B$25)/Predictive_Model!$C$25)*Predictive_Model!$D$25+IF(C3652="Male",Predictive_Model!$D$31,IF(C3652="Other",Predictive_Model!$D$32,0))+IF(D3652="Premium",Predictive_Model!$D$34,IF(D3652="Standard",Predictive_Model!$D$35,0))+IF(G3652="Asia",Predictive_Model!$D$37,IF(G3652="Europe",Predictive_Model!$D$38,IF(G3652="North America",Predictive_Model!$D$39,IF(G3652="Oceania",Predictive_Model!$D$40,IF(G3652="South America",Predictive_Model!$D$41,0)))))+IF(H3652="Laptop",Predictive_Model!$D$43,IF(H3652="Mobile",Predictive_Model!$D$44,IF(H3652="TV",Predictive_Model!$D$45,IF(H3652="Tablet",Predictive_Model!$D$46,0))))+IF(K3652="Crypto",Predictive_Model!$D$48,IF(K3652="Debit Card",Predictive_Model!$D$49,IF(K3652="Gift Card",Predictive_Model!$D$50,IF(K3652="PayPal",Predictive_Model!$D$51,0))))+IF(N3652="Comedy",Predictive_Model!$D$53,IF(N3652="Documentary",Predictive_Model!$D$54,IF(N3652="Drama",Predictive_Model!$D$55,IF(N3652="Horror",Predictive_Model!$D$56,IF(N3652="Romance",Predictive_Model!$D$57,IF(N3652="Sci-Fi",Predictive_Model!$D$58,0)))))))))</f>
        <v>0.86939613503338597</v>
      </c>
      <c r="V3652" s="3" t="str">
        <f t="shared" si="566"/>
        <v>Critical</v>
      </c>
      <c r="W3652" s="6">
        <f t="shared" si="567"/>
        <v>8.99</v>
      </c>
      <c r="X3652" s="3" t="str">
        <f t="shared" si="568"/>
        <v>Priority 2</v>
      </c>
      <c r="Y3652" s="3" t="str">
        <f t="shared" si="569"/>
        <v>OK</v>
      </c>
    </row>
    <row r="3653" spans="1:25" x14ac:dyDescent="0.25">
      <c r="A3653" s="3" t="str">
        <f>Raw_Data!A3653</f>
        <v>37dd41be-f537-46b1-8e2e-905604a8cdad</v>
      </c>
      <c r="B3653" s="3">
        <f>Raw_Data!B3653</f>
        <v>24</v>
      </c>
      <c r="C3653" s="3" t="str">
        <f>Raw_Data!C3653</f>
        <v>Other</v>
      </c>
      <c r="D3653" s="3" t="str">
        <f>Raw_Data!D3653</f>
        <v>Premium</v>
      </c>
      <c r="E3653" s="3">
        <f>Raw_Data!E3653</f>
        <v>6.21</v>
      </c>
      <c r="F3653" s="3">
        <f>Raw_Data!F3653</f>
        <v>25</v>
      </c>
      <c r="G3653" s="3" t="str">
        <f>Raw_Data!G3653</f>
        <v>South America</v>
      </c>
      <c r="H3653" s="3" t="str">
        <f>Raw_Data!H3653</f>
        <v>Desktop</v>
      </c>
      <c r="I3653" s="3">
        <f>Raw_Data!I3653</f>
        <v>17.989999999999998</v>
      </c>
      <c r="J3653" s="3">
        <f>Raw_Data!J3653</f>
        <v>0</v>
      </c>
      <c r="K3653" s="3" t="str">
        <f>Raw_Data!K3653</f>
        <v>PayPal</v>
      </c>
      <c r="L3653" s="3">
        <f>Raw_Data!L3653</f>
        <v>4</v>
      </c>
      <c r="M3653" s="3">
        <f>Raw_Data!M3653</f>
        <v>0.24</v>
      </c>
      <c r="N3653" s="3" t="str">
        <f>Raw_Data!N3653</f>
        <v>Horror</v>
      </c>
      <c r="O3653" s="3" t="str">
        <f t="shared" ref="O3653:O3716" si="570">IF(B3653&lt;25,"18-24",IF(B3653&lt;35,"25-34",IF(B3653&lt;45,"35-44",IF(B3653&lt;55,"45-54","55-70"))))</f>
        <v>18-24</v>
      </c>
      <c r="P3653" s="3" t="str">
        <f t="shared" ref="P3653:P3716" si="571">IF(E3653&lt;10,"&lt;10h",IF(E3653&lt;25,"10-24h",IF(E3653&lt;50,"25-49h","50h+")))</f>
        <v>&lt;10h</v>
      </c>
      <c r="Q3653" s="3" t="str">
        <f t="shared" ref="Q3653:Q3716" si="572">IF(F3653&lt;=7,"0-7d",IF(F3653&lt;=21,"8-21d",IF(F3653&lt;=45,"22-45d","46-60d")))</f>
        <v>22-45d</v>
      </c>
      <c r="R3653" s="3" t="str">
        <f t="shared" ref="R3653:R3716" si="573">IF(AND(E3653&gt;=25,F3653&lt;=21),"High",IF(OR(E3653&gt;=10,F3653&lt;=45),"Medium","Low"))</f>
        <v>Medium</v>
      </c>
      <c r="S3653" s="3" t="str">
        <f t="shared" ref="S3653:S3716" si="574">IF(I3653&lt;10,"Low",IF(I3653&lt;16,"Mid","High"))</f>
        <v>High</v>
      </c>
      <c r="T3653" s="3" t="str">
        <f t="shared" ref="T3653:T3716" si="575">IF(J3653=1,"Churned","Active")</f>
        <v>Active</v>
      </c>
      <c r="U3653" s="4">
        <f>1/(1+EXP(-(Predictive_Model!$B$5+((B3653-Predictive_Model!$B$20)/Predictive_Model!$C$20)*Predictive_Model!$D$20+((E3653-Predictive_Model!$B$21)/Predictive_Model!$C$21)*Predictive_Model!$D$21+((F3653-Predictive_Model!$B$22)/Predictive_Model!$C$22)*Predictive_Model!$D$22+((I3653-Predictive_Model!$B$23)/Predictive_Model!$C$23)*Predictive_Model!$D$23+((L3653-Predictive_Model!$B$24)/Predictive_Model!$C$24)*Predictive_Model!$D$24+((M3653-Predictive_Model!$B$25)/Predictive_Model!$C$25)*Predictive_Model!$D$25+IF(C3653="Male",Predictive_Model!$D$31,IF(C3653="Other",Predictive_Model!$D$32,0))+IF(D3653="Premium",Predictive_Model!$D$34,IF(D3653="Standard",Predictive_Model!$D$35,0))+IF(G3653="Asia",Predictive_Model!$D$37,IF(G3653="Europe",Predictive_Model!$D$38,IF(G3653="North America",Predictive_Model!$D$39,IF(G3653="Oceania",Predictive_Model!$D$40,IF(G3653="South America",Predictive_Model!$D$41,0)))))+IF(H3653="Laptop",Predictive_Model!$D$43,IF(H3653="Mobile",Predictive_Model!$D$44,IF(H3653="TV",Predictive_Model!$D$45,IF(H3653="Tablet",Predictive_Model!$D$46,0))))+IF(K3653="Crypto",Predictive_Model!$D$48,IF(K3653="Debit Card",Predictive_Model!$D$49,IF(K3653="Gift Card",Predictive_Model!$D$50,IF(K3653="PayPal",Predictive_Model!$D$51,0))))+IF(N3653="Comedy",Predictive_Model!$D$53,IF(N3653="Documentary",Predictive_Model!$D$54,IF(N3653="Drama",Predictive_Model!$D$55,IF(N3653="Horror",Predictive_Model!$D$56,IF(N3653="Romance",Predictive_Model!$D$57,IF(N3653="Sci-Fi",Predictive_Model!$D$58,0)))))))))</f>
        <v>0.53299367088851679</v>
      </c>
      <c r="V3653" s="3" t="str">
        <f t="shared" ref="V3653:V3716" si="576">IF(U3653&gt;=0.75,"Critical",IF(U3653&gt;=0.5,"High",IF(U3653&gt;=0.25,"Medium","Low")))</f>
        <v>High</v>
      </c>
      <c r="W3653" s="6">
        <f t="shared" ref="W3653:W3716" si="577">IF(J3653=1,I3653,I3653*U3653)</f>
        <v>9.5885561392844156</v>
      </c>
      <c r="X3653" s="3" t="str">
        <f t="shared" ref="X3653:X3716" si="578">IF(AND(V3653="Critical",I3653&gt;=15),"Priority 1",IF(OR(V3653="Critical",AND(V3653="High",F3653&gt;21)),"Priority 2","Monitor"))</f>
        <v>Priority 2</v>
      </c>
      <c r="Y3653" s="3" t="str">
        <f t="shared" ref="Y3653:Y3716" si="579">IF(COUNTA(A3653:N3653)=14,"OK","CHECK")</f>
        <v>OK</v>
      </c>
    </row>
    <row r="3654" spans="1:25" x14ac:dyDescent="0.25">
      <c r="A3654" s="3" t="str">
        <f>Raw_Data!A3654</f>
        <v>2fa9fc55-ecbd-428f-a0e6-7ce6f60e8975</v>
      </c>
      <c r="B3654" s="3">
        <f>Raw_Data!B3654</f>
        <v>54</v>
      </c>
      <c r="C3654" s="3" t="str">
        <f>Raw_Data!C3654</f>
        <v>Female</v>
      </c>
      <c r="D3654" s="3" t="str">
        <f>Raw_Data!D3654</f>
        <v>Premium</v>
      </c>
      <c r="E3654" s="3">
        <f>Raw_Data!E3654</f>
        <v>22.73</v>
      </c>
      <c r="F3654" s="3">
        <f>Raw_Data!F3654</f>
        <v>39</v>
      </c>
      <c r="G3654" s="3" t="str">
        <f>Raw_Data!G3654</f>
        <v>Europe</v>
      </c>
      <c r="H3654" s="3" t="str">
        <f>Raw_Data!H3654</f>
        <v>TV</v>
      </c>
      <c r="I3654" s="3">
        <f>Raw_Data!I3654</f>
        <v>17.989999999999998</v>
      </c>
      <c r="J3654" s="3">
        <f>Raw_Data!J3654</f>
        <v>0</v>
      </c>
      <c r="K3654" s="3" t="str">
        <f>Raw_Data!K3654</f>
        <v>PayPal</v>
      </c>
      <c r="L3654" s="3">
        <f>Raw_Data!L3654</f>
        <v>5</v>
      </c>
      <c r="M3654" s="3">
        <f>Raw_Data!M3654</f>
        <v>0.56999999999999995</v>
      </c>
      <c r="N3654" s="3" t="str">
        <f>Raw_Data!N3654</f>
        <v>Sci-Fi</v>
      </c>
      <c r="O3654" s="3" t="str">
        <f t="shared" si="570"/>
        <v>45-54</v>
      </c>
      <c r="P3654" s="3" t="str">
        <f t="shared" si="571"/>
        <v>10-24h</v>
      </c>
      <c r="Q3654" s="3" t="str">
        <f t="shared" si="572"/>
        <v>22-45d</v>
      </c>
      <c r="R3654" s="3" t="str">
        <f t="shared" si="573"/>
        <v>Medium</v>
      </c>
      <c r="S3654" s="3" t="str">
        <f t="shared" si="574"/>
        <v>High</v>
      </c>
      <c r="T3654" s="3" t="str">
        <f t="shared" si="575"/>
        <v>Active</v>
      </c>
      <c r="U3654" s="4">
        <f>1/(1+EXP(-(Predictive_Model!$B$5+((B3654-Predictive_Model!$B$20)/Predictive_Model!$C$20)*Predictive_Model!$D$20+((E3654-Predictive_Model!$B$21)/Predictive_Model!$C$21)*Predictive_Model!$D$21+((F3654-Predictive_Model!$B$22)/Predictive_Model!$C$22)*Predictive_Model!$D$22+((I3654-Predictive_Model!$B$23)/Predictive_Model!$C$23)*Predictive_Model!$D$23+((L3654-Predictive_Model!$B$24)/Predictive_Model!$C$24)*Predictive_Model!$D$24+((M3654-Predictive_Model!$B$25)/Predictive_Model!$C$25)*Predictive_Model!$D$25+IF(C3654="Male",Predictive_Model!$D$31,IF(C3654="Other",Predictive_Model!$D$32,0))+IF(D3654="Premium",Predictive_Model!$D$34,IF(D3654="Standard",Predictive_Model!$D$35,0))+IF(G3654="Asia",Predictive_Model!$D$37,IF(G3654="Europe",Predictive_Model!$D$38,IF(G3654="North America",Predictive_Model!$D$39,IF(G3654="Oceania",Predictive_Model!$D$40,IF(G3654="South America",Predictive_Model!$D$41,0)))))+IF(H3654="Laptop",Predictive_Model!$D$43,IF(H3654="Mobile",Predictive_Model!$D$44,IF(H3654="TV",Predictive_Model!$D$45,IF(H3654="Tablet",Predictive_Model!$D$46,0))))+IF(K3654="Crypto",Predictive_Model!$D$48,IF(K3654="Debit Card",Predictive_Model!$D$49,IF(K3654="Gift Card",Predictive_Model!$D$50,IF(K3654="PayPal",Predictive_Model!$D$51,0))))+IF(N3654="Comedy",Predictive_Model!$D$53,IF(N3654="Documentary",Predictive_Model!$D$54,IF(N3654="Drama",Predictive_Model!$D$55,IF(N3654="Horror",Predictive_Model!$D$56,IF(N3654="Romance",Predictive_Model!$D$57,IF(N3654="Sci-Fi",Predictive_Model!$D$58,0)))))))))</f>
        <v>8.7566216577472846E-3</v>
      </c>
      <c r="V3654" s="3" t="str">
        <f t="shared" si="576"/>
        <v>Low</v>
      </c>
      <c r="W3654" s="6">
        <f t="shared" si="577"/>
        <v>0.15753162362287362</v>
      </c>
      <c r="X3654" s="3" t="str">
        <f t="shared" si="578"/>
        <v>Monitor</v>
      </c>
      <c r="Y3654" s="3" t="str">
        <f t="shared" si="579"/>
        <v>OK</v>
      </c>
    </row>
    <row r="3655" spans="1:25" x14ac:dyDescent="0.25">
      <c r="A3655" s="3" t="str">
        <f>Raw_Data!A3655</f>
        <v>76f5fba2-0349-4f73-84aa-475fa2f8c789</v>
      </c>
      <c r="B3655" s="3">
        <f>Raw_Data!B3655</f>
        <v>63</v>
      </c>
      <c r="C3655" s="3" t="str">
        <f>Raw_Data!C3655</f>
        <v>Male</v>
      </c>
      <c r="D3655" s="3" t="str">
        <f>Raw_Data!D3655</f>
        <v>Basic</v>
      </c>
      <c r="E3655" s="3">
        <f>Raw_Data!E3655</f>
        <v>0.24</v>
      </c>
      <c r="F3655" s="3">
        <f>Raw_Data!F3655</f>
        <v>21</v>
      </c>
      <c r="G3655" s="3" t="str">
        <f>Raw_Data!G3655</f>
        <v>Europe</v>
      </c>
      <c r="H3655" s="3" t="str">
        <f>Raw_Data!H3655</f>
        <v>Laptop</v>
      </c>
      <c r="I3655" s="3">
        <f>Raw_Data!I3655</f>
        <v>8.99</v>
      </c>
      <c r="J3655" s="3">
        <f>Raw_Data!J3655</f>
        <v>1</v>
      </c>
      <c r="K3655" s="3" t="str">
        <f>Raw_Data!K3655</f>
        <v>Credit Card</v>
      </c>
      <c r="L3655" s="3">
        <f>Raw_Data!L3655</f>
        <v>5</v>
      </c>
      <c r="M3655" s="3">
        <f>Raw_Data!M3655</f>
        <v>0.01</v>
      </c>
      <c r="N3655" s="3" t="str">
        <f>Raw_Data!N3655</f>
        <v>Action</v>
      </c>
      <c r="O3655" s="3" t="str">
        <f t="shared" si="570"/>
        <v>55-70</v>
      </c>
      <c r="P3655" s="3" t="str">
        <f t="shared" si="571"/>
        <v>&lt;10h</v>
      </c>
      <c r="Q3655" s="3" t="str">
        <f t="shared" si="572"/>
        <v>8-21d</v>
      </c>
      <c r="R3655" s="3" t="str">
        <f t="shared" si="573"/>
        <v>Medium</v>
      </c>
      <c r="S3655" s="3" t="str">
        <f t="shared" si="574"/>
        <v>Low</v>
      </c>
      <c r="T3655" s="3" t="str">
        <f t="shared" si="575"/>
        <v>Churned</v>
      </c>
      <c r="U3655" s="4">
        <f>1/(1+EXP(-(Predictive_Model!$B$5+((B3655-Predictive_Model!$B$20)/Predictive_Model!$C$20)*Predictive_Model!$D$20+((E3655-Predictive_Model!$B$21)/Predictive_Model!$C$21)*Predictive_Model!$D$21+((F3655-Predictive_Model!$B$22)/Predictive_Model!$C$22)*Predictive_Model!$D$22+((I3655-Predictive_Model!$B$23)/Predictive_Model!$C$23)*Predictive_Model!$D$23+((L3655-Predictive_Model!$B$24)/Predictive_Model!$C$24)*Predictive_Model!$D$24+((M3655-Predictive_Model!$B$25)/Predictive_Model!$C$25)*Predictive_Model!$D$25+IF(C3655="Male",Predictive_Model!$D$31,IF(C3655="Other",Predictive_Model!$D$32,0))+IF(D3655="Premium",Predictive_Model!$D$34,IF(D3655="Standard",Predictive_Model!$D$35,0))+IF(G3655="Asia",Predictive_Model!$D$37,IF(G3655="Europe",Predictive_Model!$D$38,IF(G3655="North America",Predictive_Model!$D$39,IF(G3655="Oceania",Predictive_Model!$D$40,IF(G3655="South America",Predictive_Model!$D$41,0)))))+IF(H3655="Laptop",Predictive_Model!$D$43,IF(H3655="Mobile",Predictive_Model!$D$44,IF(H3655="TV",Predictive_Model!$D$45,IF(H3655="Tablet",Predictive_Model!$D$46,0))))+IF(K3655="Crypto",Predictive_Model!$D$48,IF(K3655="Debit Card",Predictive_Model!$D$49,IF(K3655="Gift Card",Predictive_Model!$D$50,IF(K3655="PayPal",Predictive_Model!$D$51,0))))+IF(N3655="Comedy",Predictive_Model!$D$53,IF(N3655="Documentary",Predictive_Model!$D$54,IF(N3655="Drama",Predictive_Model!$D$55,IF(N3655="Horror",Predictive_Model!$D$56,IF(N3655="Romance",Predictive_Model!$D$57,IF(N3655="Sci-Fi",Predictive_Model!$D$58,0)))))))))</f>
        <v>0.98373397841338961</v>
      </c>
      <c r="V3655" s="3" t="str">
        <f t="shared" si="576"/>
        <v>Critical</v>
      </c>
      <c r="W3655" s="6">
        <f t="shared" si="577"/>
        <v>8.99</v>
      </c>
      <c r="X3655" s="3" t="str">
        <f t="shared" si="578"/>
        <v>Priority 2</v>
      </c>
      <c r="Y3655" s="3" t="str">
        <f t="shared" si="579"/>
        <v>OK</v>
      </c>
    </row>
    <row r="3656" spans="1:25" x14ac:dyDescent="0.25">
      <c r="A3656" s="3" t="str">
        <f>Raw_Data!A3656</f>
        <v>cf48d58a-217e-40c4-b6c5-72bbbe03fd56</v>
      </c>
      <c r="B3656" s="3">
        <f>Raw_Data!B3656</f>
        <v>20</v>
      </c>
      <c r="C3656" s="3" t="str">
        <f>Raw_Data!C3656</f>
        <v>Other</v>
      </c>
      <c r="D3656" s="3" t="str">
        <f>Raw_Data!D3656</f>
        <v>Standard</v>
      </c>
      <c r="E3656" s="3">
        <f>Raw_Data!E3656</f>
        <v>11.07</v>
      </c>
      <c r="F3656" s="3">
        <f>Raw_Data!F3656</f>
        <v>23</v>
      </c>
      <c r="G3656" s="3" t="str">
        <f>Raw_Data!G3656</f>
        <v>North America</v>
      </c>
      <c r="H3656" s="3" t="str">
        <f>Raw_Data!H3656</f>
        <v>Laptop</v>
      </c>
      <c r="I3656" s="3">
        <f>Raw_Data!I3656</f>
        <v>13.99</v>
      </c>
      <c r="J3656" s="3">
        <f>Raw_Data!J3656</f>
        <v>0</v>
      </c>
      <c r="K3656" s="3" t="str">
        <f>Raw_Data!K3656</f>
        <v>PayPal</v>
      </c>
      <c r="L3656" s="3">
        <f>Raw_Data!L3656</f>
        <v>1</v>
      </c>
      <c r="M3656" s="3">
        <f>Raw_Data!M3656</f>
        <v>0.46</v>
      </c>
      <c r="N3656" s="3" t="str">
        <f>Raw_Data!N3656</f>
        <v>Horror</v>
      </c>
      <c r="O3656" s="3" t="str">
        <f t="shared" si="570"/>
        <v>18-24</v>
      </c>
      <c r="P3656" s="3" t="str">
        <f t="shared" si="571"/>
        <v>10-24h</v>
      </c>
      <c r="Q3656" s="3" t="str">
        <f t="shared" si="572"/>
        <v>22-45d</v>
      </c>
      <c r="R3656" s="3" t="str">
        <f t="shared" si="573"/>
        <v>Medium</v>
      </c>
      <c r="S3656" s="3" t="str">
        <f t="shared" si="574"/>
        <v>Mid</v>
      </c>
      <c r="T3656" s="3" t="str">
        <f t="shared" si="575"/>
        <v>Active</v>
      </c>
      <c r="U3656" s="4">
        <f>1/(1+EXP(-(Predictive_Model!$B$5+((B3656-Predictive_Model!$B$20)/Predictive_Model!$C$20)*Predictive_Model!$D$20+((E3656-Predictive_Model!$B$21)/Predictive_Model!$C$21)*Predictive_Model!$D$21+((F3656-Predictive_Model!$B$22)/Predictive_Model!$C$22)*Predictive_Model!$D$22+((I3656-Predictive_Model!$B$23)/Predictive_Model!$C$23)*Predictive_Model!$D$23+((L3656-Predictive_Model!$B$24)/Predictive_Model!$C$24)*Predictive_Model!$D$24+((M3656-Predictive_Model!$B$25)/Predictive_Model!$C$25)*Predictive_Model!$D$25+IF(C3656="Male",Predictive_Model!$D$31,IF(C3656="Other",Predictive_Model!$D$32,0))+IF(D3656="Premium",Predictive_Model!$D$34,IF(D3656="Standard",Predictive_Model!$D$35,0))+IF(G3656="Asia",Predictive_Model!$D$37,IF(G3656="Europe",Predictive_Model!$D$38,IF(G3656="North America",Predictive_Model!$D$39,IF(G3656="Oceania",Predictive_Model!$D$40,IF(G3656="South America",Predictive_Model!$D$41,0)))))+IF(H3656="Laptop",Predictive_Model!$D$43,IF(H3656="Mobile",Predictive_Model!$D$44,IF(H3656="TV",Predictive_Model!$D$45,IF(H3656="Tablet",Predictive_Model!$D$46,0))))+IF(K3656="Crypto",Predictive_Model!$D$48,IF(K3656="Debit Card",Predictive_Model!$D$49,IF(K3656="Gift Card",Predictive_Model!$D$50,IF(K3656="PayPal",Predictive_Model!$D$51,0))))+IF(N3656="Comedy",Predictive_Model!$D$53,IF(N3656="Documentary",Predictive_Model!$D$54,IF(N3656="Drama",Predictive_Model!$D$55,IF(N3656="Horror",Predictive_Model!$D$56,IF(N3656="Romance",Predictive_Model!$D$57,IF(N3656="Sci-Fi",Predictive_Model!$D$58,0)))))))))</f>
        <v>0.89082309335291399</v>
      </c>
      <c r="V3656" s="3" t="str">
        <f t="shared" si="576"/>
        <v>Critical</v>
      </c>
      <c r="W3656" s="6">
        <f t="shared" si="577"/>
        <v>12.462615076007268</v>
      </c>
      <c r="X3656" s="3" t="str">
        <f t="shared" si="578"/>
        <v>Priority 2</v>
      </c>
      <c r="Y3656" s="3" t="str">
        <f t="shared" si="579"/>
        <v>OK</v>
      </c>
    </row>
    <row r="3657" spans="1:25" x14ac:dyDescent="0.25">
      <c r="A3657" s="3" t="str">
        <f>Raw_Data!A3657</f>
        <v>ac919ac2-e711-45b2-8d74-f2d164585c15</v>
      </c>
      <c r="B3657" s="3">
        <f>Raw_Data!B3657</f>
        <v>37</v>
      </c>
      <c r="C3657" s="3" t="str">
        <f>Raw_Data!C3657</f>
        <v>Female</v>
      </c>
      <c r="D3657" s="3" t="str">
        <f>Raw_Data!D3657</f>
        <v>Standard</v>
      </c>
      <c r="E3657" s="3">
        <f>Raw_Data!E3657</f>
        <v>11.8</v>
      </c>
      <c r="F3657" s="3">
        <f>Raw_Data!F3657</f>
        <v>23</v>
      </c>
      <c r="G3657" s="3" t="str">
        <f>Raw_Data!G3657</f>
        <v>Africa</v>
      </c>
      <c r="H3657" s="3" t="str">
        <f>Raw_Data!H3657</f>
        <v>Laptop</v>
      </c>
      <c r="I3657" s="3">
        <f>Raw_Data!I3657</f>
        <v>13.99</v>
      </c>
      <c r="J3657" s="3">
        <f>Raw_Data!J3657</f>
        <v>0</v>
      </c>
      <c r="K3657" s="3" t="str">
        <f>Raw_Data!K3657</f>
        <v>Debit Card</v>
      </c>
      <c r="L3657" s="3">
        <f>Raw_Data!L3657</f>
        <v>3</v>
      </c>
      <c r="M3657" s="3">
        <f>Raw_Data!M3657</f>
        <v>0.49</v>
      </c>
      <c r="N3657" s="3" t="str">
        <f>Raw_Data!N3657</f>
        <v>Comedy</v>
      </c>
      <c r="O3657" s="3" t="str">
        <f t="shared" si="570"/>
        <v>35-44</v>
      </c>
      <c r="P3657" s="3" t="str">
        <f t="shared" si="571"/>
        <v>10-24h</v>
      </c>
      <c r="Q3657" s="3" t="str">
        <f t="shared" si="572"/>
        <v>22-45d</v>
      </c>
      <c r="R3657" s="3" t="str">
        <f t="shared" si="573"/>
        <v>Medium</v>
      </c>
      <c r="S3657" s="3" t="str">
        <f t="shared" si="574"/>
        <v>Mid</v>
      </c>
      <c r="T3657" s="3" t="str">
        <f t="shared" si="575"/>
        <v>Active</v>
      </c>
      <c r="U3657" s="4">
        <f>1/(1+EXP(-(Predictive_Model!$B$5+((B3657-Predictive_Model!$B$20)/Predictive_Model!$C$20)*Predictive_Model!$D$20+((E3657-Predictive_Model!$B$21)/Predictive_Model!$C$21)*Predictive_Model!$D$21+((F3657-Predictive_Model!$B$22)/Predictive_Model!$C$22)*Predictive_Model!$D$22+((I3657-Predictive_Model!$B$23)/Predictive_Model!$C$23)*Predictive_Model!$D$23+((L3657-Predictive_Model!$B$24)/Predictive_Model!$C$24)*Predictive_Model!$D$24+((M3657-Predictive_Model!$B$25)/Predictive_Model!$C$25)*Predictive_Model!$D$25+IF(C3657="Male",Predictive_Model!$D$31,IF(C3657="Other",Predictive_Model!$D$32,0))+IF(D3657="Premium",Predictive_Model!$D$34,IF(D3657="Standard",Predictive_Model!$D$35,0))+IF(G3657="Asia",Predictive_Model!$D$37,IF(G3657="Europe",Predictive_Model!$D$38,IF(G3657="North America",Predictive_Model!$D$39,IF(G3657="Oceania",Predictive_Model!$D$40,IF(G3657="South America",Predictive_Model!$D$41,0)))))+IF(H3657="Laptop",Predictive_Model!$D$43,IF(H3657="Mobile",Predictive_Model!$D$44,IF(H3657="TV",Predictive_Model!$D$45,IF(H3657="Tablet",Predictive_Model!$D$46,0))))+IF(K3657="Crypto",Predictive_Model!$D$48,IF(K3657="Debit Card",Predictive_Model!$D$49,IF(K3657="Gift Card",Predictive_Model!$D$50,IF(K3657="PayPal",Predictive_Model!$D$51,0))))+IF(N3657="Comedy",Predictive_Model!$D$53,IF(N3657="Documentary",Predictive_Model!$D$54,IF(N3657="Drama",Predictive_Model!$D$55,IF(N3657="Horror",Predictive_Model!$D$56,IF(N3657="Romance",Predictive_Model!$D$57,IF(N3657="Sci-Fi",Predictive_Model!$D$58,0)))))))))</f>
        <v>0.5334482175145796</v>
      </c>
      <c r="V3657" s="3" t="str">
        <f t="shared" si="576"/>
        <v>High</v>
      </c>
      <c r="W3657" s="6">
        <f t="shared" si="577"/>
        <v>7.4629405630289689</v>
      </c>
      <c r="X3657" s="3" t="str">
        <f t="shared" si="578"/>
        <v>Priority 2</v>
      </c>
      <c r="Y3657" s="3" t="str">
        <f t="shared" si="579"/>
        <v>OK</v>
      </c>
    </row>
    <row r="3658" spans="1:25" x14ac:dyDescent="0.25">
      <c r="A3658" s="3" t="str">
        <f>Raw_Data!A3658</f>
        <v>dbdab0cd-577e-49b5-b94e-4c5d8162c4f5</v>
      </c>
      <c r="B3658" s="3">
        <f>Raw_Data!B3658</f>
        <v>66</v>
      </c>
      <c r="C3658" s="3" t="str">
        <f>Raw_Data!C3658</f>
        <v>Male</v>
      </c>
      <c r="D3658" s="3" t="str">
        <f>Raw_Data!D3658</f>
        <v>Standard</v>
      </c>
      <c r="E3658" s="3">
        <f>Raw_Data!E3658</f>
        <v>7.95</v>
      </c>
      <c r="F3658" s="3">
        <f>Raw_Data!F3658</f>
        <v>47</v>
      </c>
      <c r="G3658" s="3" t="str">
        <f>Raw_Data!G3658</f>
        <v>Asia</v>
      </c>
      <c r="H3658" s="3" t="str">
        <f>Raw_Data!H3658</f>
        <v>Desktop</v>
      </c>
      <c r="I3658" s="3">
        <f>Raw_Data!I3658</f>
        <v>13.99</v>
      </c>
      <c r="J3658" s="3">
        <f>Raw_Data!J3658</f>
        <v>1</v>
      </c>
      <c r="K3658" s="3" t="str">
        <f>Raw_Data!K3658</f>
        <v>Gift Card</v>
      </c>
      <c r="L3658" s="3">
        <f>Raw_Data!L3658</f>
        <v>2</v>
      </c>
      <c r="M3658" s="3">
        <f>Raw_Data!M3658</f>
        <v>0.17</v>
      </c>
      <c r="N3658" s="3" t="str">
        <f>Raw_Data!N3658</f>
        <v>Documentary</v>
      </c>
      <c r="O3658" s="3" t="str">
        <f t="shared" si="570"/>
        <v>55-70</v>
      </c>
      <c r="P3658" s="3" t="str">
        <f t="shared" si="571"/>
        <v>&lt;10h</v>
      </c>
      <c r="Q3658" s="3" t="str">
        <f t="shared" si="572"/>
        <v>46-60d</v>
      </c>
      <c r="R3658" s="3" t="str">
        <f t="shared" si="573"/>
        <v>Low</v>
      </c>
      <c r="S3658" s="3" t="str">
        <f t="shared" si="574"/>
        <v>Mid</v>
      </c>
      <c r="T3658" s="3" t="str">
        <f t="shared" si="575"/>
        <v>Churned</v>
      </c>
      <c r="U3658" s="4">
        <f>1/(1+EXP(-(Predictive_Model!$B$5+((B3658-Predictive_Model!$B$20)/Predictive_Model!$C$20)*Predictive_Model!$D$20+((E3658-Predictive_Model!$B$21)/Predictive_Model!$C$21)*Predictive_Model!$D$21+((F3658-Predictive_Model!$B$22)/Predictive_Model!$C$22)*Predictive_Model!$D$22+((I3658-Predictive_Model!$B$23)/Predictive_Model!$C$23)*Predictive_Model!$D$23+((L3658-Predictive_Model!$B$24)/Predictive_Model!$C$24)*Predictive_Model!$D$24+((M3658-Predictive_Model!$B$25)/Predictive_Model!$C$25)*Predictive_Model!$D$25+IF(C3658="Male",Predictive_Model!$D$31,IF(C3658="Other",Predictive_Model!$D$32,0))+IF(D3658="Premium",Predictive_Model!$D$34,IF(D3658="Standard",Predictive_Model!$D$35,0))+IF(G3658="Asia",Predictive_Model!$D$37,IF(G3658="Europe",Predictive_Model!$D$38,IF(G3658="North America",Predictive_Model!$D$39,IF(G3658="Oceania",Predictive_Model!$D$40,IF(G3658="South America",Predictive_Model!$D$41,0)))))+IF(H3658="Laptop",Predictive_Model!$D$43,IF(H3658="Mobile",Predictive_Model!$D$44,IF(H3658="TV",Predictive_Model!$D$45,IF(H3658="Tablet",Predictive_Model!$D$46,0))))+IF(K3658="Crypto",Predictive_Model!$D$48,IF(K3658="Debit Card",Predictive_Model!$D$49,IF(K3658="Gift Card",Predictive_Model!$D$50,IF(K3658="PayPal",Predictive_Model!$D$51,0))))+IF(N3658="Comedy",Predictive_Model!$D$53,IF(N3658="Documentary",Predictive_Model!$D$54,IF(N3658="Drama",Predictive_Model!$D$55,IF(N3658="Horror",Predictive_Model!$D$56,IF(N3658="Romance",Predictive_Model!$D$57,IF(N3658="Sci-Fi",Predictive_Model!$D$58,0)))))))))</f>
        <v>0.99812549868647771</v>
      </c>
      <c r="V3658" s="3" t="str">
        <f t="shared" si="576"/>
        <v>Critical</v>
      </c>
      <c r="W3658" s="6">
        <f t="shared" si="577"/>
        <v>13.99</v>
      </c>
      <c r="X3658" s="3" t="str">
        <f t="shared" si="578"/>
        <v>Priority 2</v>
      </c>
      <c r="Y3658" s="3" t="str">
        <f t="shared" si="579"/>
        <v>OK</v>
      </c>
    </row>
    <row r="3659" spans="1:25" x14ac:dyDescent="0.25">
      <c r="A3659" s="3" t="str">
        <f>Raw_Data!A3659</f>
        <v>d85e4916-857b-4008-b7a5-20ea8157e9af</v>
      </c>
      <c r="B3659" s="3">
        <f>Raw_Data!B3659</f>
        <v>36</v>
      </c>
      <c r="C3659" s="3" t="str">
        <f>Raw_Data!C3659</f>
        <v>Male</v>
      </c>
      <c r="D3659" s="3" t="str">
        <f>Raw_Data!D3659</f>
        <v>Standard</v>
      </c>
      <c r="E3659" s="3">
        <f>Raw_Data!E3659</f>
        <v>4.34</v>
      </c>
      <c r="F3659" s="3">
        <f>Raw_Data!F3659</f>
        <v>57</v>
      </c>
      <c r="G3659" s="3" t="str">
        <f>Raw_Data!G3659</f>
        <v>South America</v>
      </c>
      <c r="H3659" s="3" t="str">
        <f>Raw_Data!H3659</f>
        <v>Laptop</v>
      </c>
      <c r="I3659" s="3">
        <f>Raw_Data!I3659</f>
        <v>13.99</v>
      </c>
      <c r="J3659" s="3">
        <f>Raw_Data!J3659</f>
        <v>1</v>
      </c>
      <c r="K3659" s="3" t="str">
        <f>Raw_Data!K3659</f>
        <v>Debit Card</v>
      </c>
      <c r="L3659" s="3">
        <f>Raw_Data!L3659</f>
        <v>3</v>
      </c>
      <c r="M3659" s="3">
        <f>Raw_Data!M3659</f>
        <v>7.0000000000000007E-2</v>
      </c>
      <c r="N3659" s="3" t="str">
        <f>Raw_Data!N3659</f>
        <v>Romance</v>
      </c>
      <c r="O3659" s="3" t="str">
        <f t="shared" si="570"/>
        <v>35-44</v>
      </c>
      <c r="P3659" s="3" t="str">
        <f t="shared" si="571"/>
        <v>&lt;10h</v>
      </c>
      <c r="Q3659" s="3" t="str">
        <f t="shared" si="572"/>
        <v>46-60d</v>
      </c>
      <c r="R3659" s="3" t="str">
        <f t="shared" si="573"/>
        <v>Low</v>
      </c>
      <c r="S3659" s="3" t="str">
        <f t="shared" si="574"/>
        <v>Mid</v>
      </c>
      <c r="T3659" s="3" t="str">
        <f t="shared" si="575"/>
        <v>Churned</v>
      </c>
      <c r="U3659" s="4">
        <f>1/(1+EXP(-(Predictive_Model!$B$5+((B3659-Predictive_Model!$B$20)/Predictive_Model!$C$20)*Predictive_Model!$D$20+((E3659-Predictive_Model!$B$21)/Predictive_Model!$C$21)*Predictive_Model!$D$21+((F3659-Predictive_Model!$B$22)/Predictive_Model!$C$22)*Predictive_Model!$D$22+((I3659-Predictive_Model!$B$23)/Predictive_Model!$C$23)*Predictive_Model!$D$23+((L3659-Predictive_Model!$B$24)/Predictive_Model!$C$24)*Predictive_Model!$D$24+((M3659-Predictive_Model!$B$25)/Predictive_Model!$C$25)*Predictive_Model!$D$25+IF(C3659="Male",Predictive_Model!$D$31,IF(C3659="Other",Predictive_Model!$D$32,0))+IF(D3659="Premium",Predictive_Model!$D$34,IF(D3659="Standard",Predictive_Model!$D$35,0))+IF(G3659="Asia",Predictive_Model!$D$37,IF(G3659="Europe",Predictive_Model!$D$38,IF(G3659="North America",Predictive_Model!$D$39,IF(G3659="Oceania",Predictive_Model!$D$40,IF(G3659="South America",Predictive_Model!$D$41,0)))))+IF(H3659="Laptop",Predictive_Model!$D$43,IF(H3659="Mobile",Predictive_Model!$D$44,IF(H3659="TV",Predictive_Model!$D$45,IF(H3659="Tablet",Predictive_Model!$D$46,0))))+IF(K3659="Crypto",Predictive_Model!$D$48,IF(K3659="Debit Card",Predictive_Model!$D$49,IF(K3659="Gift Card",Predictive_Model!$D$50,IF(K3659="PayPal",Predictive_Model!$D$51,0))))+IF(N3659="Comedy",Predictive_Model!$D$53,IF(N3659="Documentary",Predictive_Model!$D$54,IF(N3659="Drama",Predictive_Model!$D$55,IF(N3659="Horror",Predictive_Model!$D$56,IF(N3659="Romance",Predictive_Model!$D$57,IF(N3659="Sci-Fi",Predictive_Model!$D$58,0)))))))))</f>
        <v>0.99955041075761364</v>
      </c>
      <c r="V3659" s="3" t="str">
        <f t="shared" si="576"/>
        <v>Critical</v>
      </c>
      <c r="W3659" s="6">
        <f t="shared" si="577"/>
        <v>13.99</v>
      </c>
      <c r="X3659" s="3" t="str">
        <f t="shared" si="578"/>
        <v>Priority 2</v>
      </c>
      <c r="Y3659" s="3" t="str">
        <f t="shared" si="579"/>
        <v>OK</v>
      </c>
    </row>
    <row r="3660" spans="1:25" x14ac:dyDescent="0.25">
      <c r="A3660" s="3" t="str">
        <f>Raw_Data!A3660</f>
        <v>17ed341d-de04-4466-8b18-bda03f5e38fd</v>
      </c>
      <c r="B3660" s="3">
        <f>Raw_Data!B3660</f>
        <v>35</v>
      </c>
      <c r="C3660" s="3" t="str">
        <f>Raw_Data!C3660</f>
        <v>Female</v>
      </c>
      <c r="D3660" s="3" t="str">
        <f>Raw_Data!D3660</f>
        <v>Premium</v>
      </c>
      <c r="E3660" s="3">
        <f>Raw_Data!E3660</f>
        <v>12.01</v>
      </c>
      <c r="F3660" s="3">
        <f>Raw_Data!F3660</f>
        <v>5</v>
      </c>
      <c r="G3660" s="3" t="str">
        <f>Raw_Data!G3660</f>
        <v>Asia</v>
      </c>
      <c r="H3660" s="3" t="str">
        <f>Raw_Data!H3660</f>
        <v>Mobile</v>
      </c>
      <c r="I3660" s="3">
        <f>Raw_Data!I3660</f>
        <v>17.989999999999998</v>
      </c>
      <c r="J3660" s="3">
        <f>Raw_Data!J3660</f>
        <v>0</v>
      </c>
      <c r="K3660" s="3" t="str">
        <f>Raw_Data!K3660</f>
        <v>Debit Card</v>
      </c>
      <c r="L3660" s="3">
        <f>Raw_Data!L3660</f>
        <v>4</v>
      </c>
      <c r="M3660" s="3">
        <f>Raw_Data!M3660</f>
        <v>2</v>
      </c>
      <c r="N3660" s="3" t="str">
        <f>Raw_Data!N3660</f>
        <v>Horror</v>
      </c>
      <c r="O3660" s="3" t="str">
        <f t="shared" si="570"/>
        <v>35-44</v>
      </c>
      <c r="P3660" s="3" t="str">
        <f t="shared" si="571"/>
        <v>10-24h</v>
      </c>
      <c r="Q3660" s="3" t="str">
        <f t="shared" si="572"/>
        <v>0-7d</v>
      </c>
      <c r="R3660" s="3" t="str">
        <f t="shared" si="573"/>
        <v>Medium</v>
      </c>
      <c r="S3660" s="3" t="str">
        <f t="shared" si="574"/>
        <v>High</v>
      </c>
      <c r="T3660" s="3" t="str">
        <f t="shared" si="575"/>
        <v>Active</v>
      </c>
      <c r="U3660" s="4">
        <f>1/(1+EXP(-(Predictive_Model!$B$5+((B3660-Predictive_Model!$B$20)/Predictive_Model!$C$20)*Predictive_Model!$D$20+((E3660-Predictive_Model!$B$21)/Predictive_Model!$C$21)*Predictive_Model!$D$21+((F3660-Predictive_Model!$B$22)/Predictive_Model!$C$22)*Predictive_Model!$D$22+((I3660-Predictive_Model!$B$23)/Predictive_Model!$C$23)*Predictive_Model!$D$23+((L3660-Predictive_Model!$B$24)/Predictive_Model!$C$24)*Predictive_Model!$D$24+((M3660-Predictive_Model!$B$25)/Predictive_Model!$C$25)*Predictive_Model!$D$25+IF(C3660="Male",Predictive_Model!$D$31,IF(C3660="Other",Predictive_Model!$D$32,0))+IF(D3660="Premium",Predictive_Model!$D$34,IF(D3660="Standard",Predictive_Model!$D$35,0))+IF(G3660="Asia",Predictive_Model!$D$37,IF(G3660="Europe",Predictive_Model!$D$38,IF(G3660="North America",Predictive_Model!$D$39,IF(G3660="Oceania",Predictive_Model!$D$40,IF(G3660="South America",Predictive_Model!$D$41,0)))))+IF(H3660="Laptop",Predictive_Model!$D$43,IF(H3660="Mobile",Predictive_Model!$D$44,IF(H3660="TV",Predictive_Model!$D$45,IF(H3660="Tablet",Predictive_Model!$D$46,0))))+IF(K3660="Crypto",Predictive_Model!$D$48,IF(K3660="Debit Card",Predictive_Model!$D$49,IF(K3660="Gift Card",Predictive_Model!$D$50,IF(K3660="PayPal",Predictive_Model!$D$51,0))))+IF(N3660="Comedy",Predictive_Model!$D$53,IF(N3660="Documentary",Predictive_Model!$D$54,IF(N3660="Drama",Predictive_Model!$D$55,IF(N3660="Horror",Predictive_Model!$D$56,IF(N3660="Romance",Predictive_Model!$D$57,IF(N3660="Sci-Fi",Predictive_Model!$D$58,0)))))))))</f>
        <v>2.7626134163331326E-3</v>
      </c>
      <c r="V3660" s="3" t="str">
        <f t="shared" si="576"/>
        <v>Low</v>
      </c>
      <c r="W3660" s="6">
        <f t="shared" si="577"/>
        <v>4.9699415359833049E-2</v>
      </c>
      <c r="X3660" s="3" t="str">
        <f t="shared" si="578"/>
        <v>Monitor</v>
      </c>
      <c r="Y3660" s="3" t="str">
        <f t="shared" si="579"/>
        <v>OK</v>
      </c>
    </row>
    <row r="3661" spans="1:25" x14ac:dyDescent="0.25">
      <c r="A3661" s="3" t="str">
        <f>Raw_Data!A3661</f>
        <v>274599c6-5a23-4d2e-a471-22fa0e76e24e</v>
      </c>
      <c r="B3661" s="3">
        <f>Raw_Data!B3661</f>
        <v>51</v>
      </c>
      <c r="C3661" s="3" t="str">
        <f>Raw_Data!C3661</f>
        <v>Male</v>
      </c>
      <c r="D3661" s="3" t="str">
        <f>Raw_Data!D3661</f>
        <v>Basic</v>
      </c>
      <c r="E3661" s="3">
        <f>Raw_Data!E3661</f>
        <v>89.83</v>
      </c>
      <c r="F3661" s="3">
        <f>Raw_Data!F3661</f>
        <v>53</v>
      </c>
      <c r="G3661" s="3" t="str">
        <f>Raw_Data!G3661</f>
        <v>South America</v>
      </c>
      <c r="H3661" s="3" t="str">
        <f>Raw_Data!H3661</f>
        <v>Laptop</v>
      </c>
      <c r="I3661" s="3">
        <f>Raw_Data!I3661</f>
        <v>8.99</v>
      </c>
      <c r="J3661" s="3">
        <f>Raw_Data!J3661</f>
        <v>0</v>
      </c>
      <c r="K3661" s="3" t="str">
        <f>Raw_Data!K3661</f>
        <v>Gift Card</v>
      </c>
      <c r="L3661" s="3">
        <f>Raw_Data!L3661</f>
        <v>5</v>
      </c>
      <c r="M3661" s="3">
        <f>Raw_Data!M3661</f>
        <v>1.66</v>
      </c>
      <c r="N3661" s="3" t="str">
        <f>Raw_Data!N3661</f>
        <v>Drama</v>
      </c>
      <c r="O3661" s="3" t="str">
        <f t="shared" si="570"/>
        <v>45-54</v>
      </c>
      <c r="P3661" s="3" t="str">
        <f t="shared" si="571"/>
        <v>50h+</v>
      </c>
      <c r="Q3661" s="3" t="str">
        <f t="shared" si="572"/>
        <v>46-60d</v>
      </c>
      <c r="R3661" s="3" t="str">
        <f t="shared" si="573"/>
        <v>Medium</v>
      </c>
      <c r="S3661" s="3" t="str">
        <f t="shared" si="574"/>
        <v>Low</v>
      </c>
      <c r="T3661" s="3" t="str">
        <f t="shared" si="575"/>
        <v>Active</v>
      </c>
      <c r="U3661" s="4">
        <f>1/(1+EXP(-(Predictive_Model!$B$5+((B3661-Predictive_Model!$B$20)/Predictive_Model!$C$20)*Predictive_Model!$D$20+((E3661-Predictive_Model!$B$21)/Predictive_Model!$C$21)*Predictive_Model!$D$21+((F3661-Predictive_Model!$B$22)/Predictive_Model!$C$22)*Predictive_Model!$D$22+((I3661-Predictive_Model!$B$23)/Predictive_Model!$C$23)*Predictive_Model!$D$23+((L3661-Predictive_Model!$B$24)/Predictive_Model!$C$24)*Predictive_Model!$D$24+((M3661-Predictive_Model!$B$25)/Predictive_Model!$C$25)*Predictive_Model!$D$25+IF(C3661="Male",Predictive_Model!$D$31,IF(C3661="Other",Predictive_Model!$D$32,0))+IF(D3661="Premium",Predictive_Model!$D$34,IF(D3661="Standard",Predictive_Model!$D$35,0))+IF(G3661="Asia",Predictive_Model!$D$37,IF(G3661="Europe",Predictive_Model!$D$38,IF(G3661="North America",Predictive_Model!$D$39,IF(G3661="Oceania",Predictive_Model!$D$40,IF(G3661="South America",Predictive_Model!$D$41,0)))))+IF(H3661="Laptop",Predictive_Model!$D$43,IF(H3661="Mobile",Predictive_Model!$D$44,IF(H3661="TV",Predictive_Model!$D$45,IF(H3661="Tablet",Predictive_Model!$D$46,0))))+IF(K3661="Crypto",Predictive_Model!$D$48,IF(K3661="Debit Card",Predictive_Model!$D$49,IF(K3661="Gift Card",Predictive_Model!$D$50,IF(K3661="PayPal",Predictive_Model!$D$51,0))))+IF(N3661="Comedy",Predictive_Model!$D$53,IF(N3661="Documentary",Predictive_Model!$D$54,IF(N3661="Drama",Predictive_Model!$D$55,IF(N3661="Horror",Predictive_Model!$D$56,IF(N3661="Romance",Predictive_Model!$D$57,IF(N3661="Sci-Fi",Predictive_Model!$D$58,0)))))))))</f>
        <v>1.9948449500296315E-10</v>
      </c>
      <c r="V3661" s="3" t="str">
        <f t="shared" si="576"/>
        <v>Low</v>
      </c>
      <c r="W3661" s="6">
        <f t="shared" si="577"/>
        <v>1.7933656100766388E-9</v>
      </c>
      <c r="X3661" s="3" t="str">
        <f t="shared" si="578"/>
        <v>Monitor</v>
      </c>
      <c r="Y3661" s="3" t="str">
        <f t="shared" si="579"/>
        <v>OK</v>
      </c>
    </row>
    <row r="3662" spans="1:25" x14ac:dyDescent="0.25">
      <c r="A3662" s="3" t="str">
        <f>Raw_Data!A3662</f>
        <v>dc5b0984-88d3-4ff3-b093-f0cfdb80070d</v>
      </c>
      <c r="B3662" s="3">
        <f>Raw_Data!B3662</f>
        <v>22</v>
      </c>
      <c r="C3662" s="3" t="str">
        <f>Raw_Data!C3662</f>
        <v>Female</v>
      </c>
      <c r="D3662" s="3" t="str">
        <f>Raw_Data!D3662</f>
        <v>Premium</v>
      </c>
      <c r="E3662" s="3">
        <f>Raw_Data!E3662</f>
        <v>0.79</v>
      </c>
      <c r="F3662" s="3">
        <f>Raw_Data!F3662</f>
        <v>17</v>
      </c>
      <c r="G3662" s="3" t="str">
        <f>Raw_Data!G3662</f>
        <v>North America</v>
      </c>
      <c r="H3662" s="3" t="str">
        <f>Raw_Data!H3662</f>
        <v>Mobile</v>
      </c>
      <c r="I3662" s="3">
        <f>Raw_Data!I3662</f>
        <v>17.989999999999998</v>
      </c>
      <c r="J3662" s="3">
        <f>Raw_Data!J3662</f>
        <v>1</v>
      </c>
      <c r="K3662" s="3" t="str">
        <f>Raw_Data!K3662</f>
        <v>Crypto</v>
      </c>
      <c r="L3662" s="3">
        <f>Raw_Data!L3662</f>
        <v>4</v>
      </c>
      <c r="M3662" s="3">
        <f>Raw_Data!M3662</f>
        <v>0.04</v>
      </c>
      <c r="N3662" s="3" t="str">
        <f>Raw_Data!N3662</f>
        <v>Horror</v>
      </c>
      <c r="O3662" s="3" t="str">
        <f t="shared" si="570"/>
        <v>18-24</v>
      </c>
      <c r="P3662" s="3" t="str">
        <f t="shared" si="571"/>
        <v>&lt;10h</v>
      </c>
      <c r="Q3662" s="3" t="str">
        <f t="shared" si="572"/>
        <v>8-21d</v>
      </c>
      <c r="R3662" s="3" t="str">
        <f t="shared" si="573"/>
        <v>Medium</v>
      </c>
      <c r="S3662" s="3" t="str">
        <f t="shared" si="574"/>
        <v>High</v>
      </c>
      <c r="T3662" s="3" t="str">
        <f t="shared" si="575"/>
        <v>Churned</v>
      </c>
      <c r="U3662" s="4">
        <f>1/(1+EXP(-(Predictive_Model!$B$5+((B3662-Predictive_Model!$B$20)/Predictive_Model!$C$20)*Predictive_Model!$D$20+((E3662-Predictive_Model!$B$21)/Predictive_Model!$C$21)*Predictive_Model!$D$21+((F3662-Predictive_Model!$B$22)/Predictive_Model!$C$22)*Predictive_Model!$D$22+((I3662-Predictive_Model!$B$23)/Predictive_Model!$C$23)*Predictive_Model!$D$23+((L3662-Predictive_Model!$B$24)/Predictive_Model!$C$24)*Predictive_Model!$D$24+((M3662-Predictive_Model!$B$25)/Predictive_Model!$C$25)*Predictive_Model!$D$25+IF(C3662="Male",Predictive_Model!$D$31,IF(C3662="Other",Predictive_Model!$D$32,0))+IF(D3662="Premium",Predictive_Model!$D$34,IF(D3662="Standard",Predictive_Model!$D$35,0))+IF(G3662="Asia",Predictive_Model!$D$37,IF(G3662="Europe",Predictive_Model!$D$38,IF(G3662="North America",Predictive_Model!$D$39,IF(G3662="Oceania",Predictive_Model!$D$40,IF(G3662="South America",Predictive_Model!$D$41,0)))))+IF(H3662="Laptop",Predictive_Model!$D$43,IF(H3662="Mobile",Predictive_Model!$D$44,IF(H3662="TV",Predictive_Model!$D$45,IF(H3662="Tablet",Predictive_Model!$D$46,0))))+IF(K3662="Crypto",Predictive_Model!$D$48,IF(K3662="Debit Card",Predictive_Model!$D$49,IF(K3662="Gift Card",Predictive_Model!$D$50,IF(K3662="PayPal",Predictive_Model!$D$51,0))))+IF(N3662="Comedy",Predictive_Model!$D$53,IF(N3662="Documentary",Predictive_Model!$D$54,IF(N3662="Drama",Predictive_Model!$D$55,IF(N3662="Horror",Predictive_Model!$D$56,IF(N3662="Romance",Predictive_Model!$D$57,IF(N3662="Sci-Fi",Predictive_Model!$D$58,0)))))))))</f>
        <v>0.95310591861214811</v>
      </c>
      <c r="V3662" s="3" t="str">
        <f t="shared" si="576"/>
        <v>Critical</v>
      </c>
      <c r="W3662" s="6">
        <f t="shared" si="577"/>
        <v>17.989999999999998</v>
      </c>
      <c r="X3662" s="3" t="str">
        <f t="shared" si="578"/>
        <v>Priority 1</v>
      </c>
      <c r="Y3662" s="3" t="str">
        <f t="shared" si="579"/>
        <v>OK</v>
      </c>
    </row>
    <row r="3663" spans="1:25" x14ac:dyDescent="0.25">
      <c r="A3663" s="3" t="str">
        <f>Raw_Data!A3663</f>
        <v>ca23a8be-fef8-4b6c-afba-136af304b2d5</v>
      </c>
      <c r="B3663" s="3">
        <f>Raw_Data!B3663</f>
        <v>19</v>
      </c>
      <c r="C3663" s="3" t="str">
        <f>Raw_Data!C3663</f>
        <v>Female</v>
      </c>
      <c r="D3663" s="3" t="str">
        <f>Raw_Data!D3663</f>
        <v>Standard</v>
      </c>
      <c r="E3663" s="3">
        <f>Raw_Data!E3663</f>
        <v>13.89</v>
      </c>
      <c r="F3663" s="3">
        <f>Raw_Data!F3663</f>
        <v>30</v>
      </c>
      <c r="G3663" s="3" t="str">
        <f>Raw_Data!G3663</f>
        <v>Asia</v>
      </c>
      <c r="H3663" s="3" t="str">
        <f>Raw_Data!H3663</f>
        <v>Desktop</v>
      </c>
      <c r="I3663" s="3">
        <f>Raw_Data!I3663</f>
        <v>13.99</v>
      </c>
      <c r="J3663" s="3">
        <f>Raw_Data!J3663</f>
        <v>0</v>
      </c>
      <c r="K3663" s="3" t="str">
        <f>Raw_Data!K3663</f>
        <v>Crypto</v>
      </c>
      <c r="L3663" s="3">
        <f>Raw_Data!L3663</f>
        <v>3</v>
      </c>
      <c r="M3663" s="3">
        <f>Raw_Data!M3663</f>
        <v>0.45</v>
      </c>
      <c r="N3663" s="3" t="str">
        <f>Raw_Data!N3663</f>
        <v>Sci-Fi</v>
      </c>
      <c r="O3663" s="3" t="str">
        <f t="shared" si="570"/>
        <v>18-24</v>
      </c>
      <c r="P3663" s="3" t="str">
        <f t="shared" si="571"/>
        <v>10-24h</v>
      </c>
      <c r="Q3663" s="3" t="str">
        <f t="shared" si="572"/>
        <v>22-45d</v>
      </c>
      <c r="R3663" s="3" t="str">
        <f t="shared" si="573"/>
        <v>Medium</v>
      </c>
      <c r="S3663" s="3" t="str">
        <f t="shared" si="574"/>
        <v>Mid</v>
      </c>
      <c r="T3663" s="3" t="str">
        <f t="shared" si="575"/>
        <v>Active</v>
      </c>
      <c r="U3663" s="4">
        <f>1/(1+EXP(-(Predictive_Model!$B$5+((B3663-Predictive_Model!$B$20)/Predictive_Model!$C$20)*Predictive_Model!$D$20+((E3663-Predictive_Model!$B$21)/Predictive_Model!$C$21)*Predictive_Model!$D$21+((F3663-Predictive_Model!$B$22)/Predictive_Model!$C$22)*Predictive_Model!$D$22+((I3663-Predictive_Model!$B$23)/Predictive_Model!$C$23)*Predictive_Model!$D$23+((L3663-Predictive_Model!$B$24)/Predictive_Model!$C$24)*Predictive_Model!$D$24+((M3663-Predictive_Model!$B$25)/Predictive_Model!$C$25)*Predictive_Model!$D$25+IF(C3663="Male",Predictive_Model!$D$31,IF(C3663="Other",Predictive_Model!$D$32,0))+IF(D3663="Premium",Predictive_Model!$D$34,IF(D3663="Standard",Predictive_Model!$D$35,0))+IF(G3663="Asia",Predictive_Model!$D$37,IF(G3663="Europe",Predictive_Model!$D$38,IF(G3663="North America",Predictive_Model!$D$39,IF(G3663="Oceania",Predictive_Model!$D$40,IF(G3663="South America",Predictive_Model!$D$41,0)))))+IF(H3663="Laptop",Predictive_Model!$D$43,IF(H3663="Mobile",Predictive_Model!$D$44,IF(H3663="TV",Predictive_Model!$D$45,IF(H3663="Tablet",Predictive_Model!$D$46,0))))+IF(K3663="Crypto",Predictive_Model!$D$48,IF(K3663="Debit Card",Predictive_Model!$D$49,IF(K3663="Gift Card",Predictive_Model!$D$50,IF(K3663="PayPal",Predictive_Model!$D$51,0))))+IF(N3663="Comedy",Predictive_Model!$D$53,IF(N3663="Documentary",Predictive_Model!$D$54,IF(N3663="Drama",Predictive_Model!$D$55,IF(N3663="Horror",Predictive_Model!$D$56,IF(N3663="Romance",Predictive_Model!$D$57,IF(N3663="Sci-Fi",Predictive_Model!$D$58,0)))))))))</f>
        <v>0.65304846278347506</v>
      </c>
      <c r="V3663" s="3" t="str">
        <f t="shared" si="576"/>
        <v>High</v>
      </c>
      <c r="W3663" s="6">
        <f t="shared" si="577"/>
        <v>9.136147994340817</v>
      </c>
      <c r="X3663" s="3" t="str">
        <f t="shared" si="578"/>
        <v>Priority 2</v>
      </c>
      <c r="Y3663" s="3" t="str">
        <f t="shared" si="579"/>
        <v>OK</v>
      </c>
    </row>
    <row r="3664" spans="1:25" x14ac:dyDescent="0.25">
      <c r="A3664" s="3" t="str">
        <f>Raw_Data!A3664</f>
        <v>4099d31a-cc4b-4948-bcb8-d3270cf3a9f5</v>
      </c>
      <c r="B3664" s="3">
        <f>Raw_Data!B3664</f>
        <v>58</v>
      </c>
      <c r="C3664" s="3" t="str">
        <f>Raw_Data!C3664</f>
        <v>Other</v>
      </c>
      <c r="D3664" s="3" t="str">
        <f>Raw_Data!D3664</f>
        <v>Basic</v>
      </c>
      <c r="E3664" s="3">
        <f>Raw_Data!E3664</f>
        <v>20.100000000000001</v>
      </c>
      <c r="F3664" s="3">
        <f>Raw_Data!F3664</f>
        <v>25</v>
      </c>
      <c r="G3664" s="3" t="str">
        <f>Raw_Data!G3664</f>
        <v>South America</v>
      </c>
      <c r="H3664" s="3" t="str">
        <f>Raw_Data!H3664</f>
        <v>Mobile</v>
      </c>
      <c r="I3664" s="3">
        <f>Raw_Data!I3664</f>
        <v>8.99</v>
      </c>
      <c r="J3664" s="3">
        <f>Raw_Data!J3664</f>
        <v>0</v>
      </c>
      <c r="K3664" s="3" t="str">
        <f>Raw_Data!K3664</f>
        <v>PayPal</v>
      </c>
      <c r="L3664" s="3">
        <f>Raw_Data!L3664</f>
        <v>2</v>
      </c>
      <c r="M3664" s="3">
        <f>Raw_Data!M3664</f>
        <v>0.77</v>
      </c>
      <c r="N3664" s="3" t="str">
        <f>Raw_Data!N3664</f>
        <v>Action</v>
      </c>
      <c r="O3664" s="3" t="str">
        <f t="shared" si="570"/>
        <v>55-70</v>
      </c>
      <c r="P3664" s="3" t="str">
        <f t="shared" si="571"/>
        <v>10-24h</v>
      </c>
      <c r="Q3664" s="3" t="str">
        <f t="shared" si="572"/>
        <v>22-45d</v>
      </c>
      <c r="R3664" s="3" t="str">
        <f t="shared" si="573"/>
        <v>Medium</v>
      </c>
      <c r="S3664" s="3" t="str">
        <f t="shared" si="574"/>
        <v>Low</v>
      </c>
      <c r="T3664" s="3" t="str">
        <f t="shared" si="575"/>
        <v>Active</v>
      </c>
      <c r="U3664" s="4">
        <f>1/(1+EXP(-(Predictive_Model!$B$5+((B3664-Predictive_Model!$B$20)/Predictive_Model!$C$20)*Predictive_Model!$D$20+((E3664-Predictive_Model!$B$21)/Predictive_Model!$C$21)*Predictive_Model!$D$21+((F3664-Predictive_Model!$B$22)/Predictive_Model!$C$22)*Predictive_Model!$D$22+((I3664-Predictive_Model!$B$23)/Predictive_Model!$C$23)*Predictive_Model!$D$23+((L3664-Predictive_Model!$B$24)/Predictive_Model!$C$24)*Predictive_Model!$D$24+((M3664-Predictive_Model!$B$25)/Predictive_Model!$C$25)*Predictive_Model!$D$25+IF(C3664="Male",Predictive_Model!$D$31,IF(C3664="Other",Predictive_Model!$D$32,0))+IF(D3664="Premium",Predictive_Model!$D$34,IF(D3664="Standard",Predictive_Model!$D$35,0))+IF(G3664="Asia",Predictive_Model!$D$37,IF(G3664="Europe",Predictive_Model!$D$38,IF(G3664="North America",Predictive_Model!$D$39,IF(G3664="Oceania",Predictive_Model!$D$40,IF(G3664="South America",Predictive_Model!$D$41,0)))))+IF(H3664="Laptop",Predictive_Model!$D$43,IF(H3664="Mobile",Predictive_Model!$D$44,IF(H3664="TV",Predictive_Model!$D$45,IF(H3664="Tablet",Predictive_Model!$D$46,0))))+IF(K3664="Crypto",Predictive_Model!$D$48,IF(K3664="Debit Card",Predictive_Model!$D$49,IF(K3664="Gift Card",Predictive_Model!$D$50,IF(K3664="PayPal",Predictive_Model!$D$51,0))))+IF(N3664="Comedy",Predictive_Model!$D$53,IF(N3664="Documentary",Predictive_Model!$D$54,IF(N3664="Drama",Predictive_Model!$D$55,IF(N3664="Horror",Predictive_Model!$D$56,IF(N3664="Romance",Predictive_Model!$D$57,IF(N3664="Sci-Fi",Predictive_Model!$D$58,0)))))))))</f>
        <v>0.73344319483314846</v>
      </c>
      <c r="V3664" s="3" t="str">
        <f t="shared" si="576"/>
        <v>High</v>
      </c>
      <c r="W3664" s="6">
        <f t="shared" si="577"/>
        <v>6.5936543215500052</v>
      </c>
      <c r="X3664" s="3" t="str">
        <f t="shared" si="578"/>
        <v>Priority 2</v>
      </c>
      <c r="Y3664" s="3" t="str">
        <f t="shared" si="579"/>
        <v>OK</v>
      </c>
    </row>
    <row r="3665" spans="1:25" x14ac:dyDescent="0.25">
      <c r="A3665" s="3" t="str">
        <f>Raw_Data!A3665</f>
        <v>37c521d5-e042-4dc6-a38a-be7eafeb9092</v>
      </c>
      <c r="B3665" s="3">
        <f>Raw_Data!B3665</f>
        <v>37</v>
      </c>
      <c r="C3665" s="3" t="str">
        <f>Raw_Data!C3665</f>
        <v>Other</v>
      </c>
      <c r="D3665" s="3" t="str">
        <f>Raw_Data!D3665</f>
        <v>Standard</v>
      </c>
      <c r="E3665" s="3">
        <f>Raw_Data!E3665</f>
        <v>0.44</v>
      </c>
      <c r="F3665" s="3">
        <f>Raw_Data!F3665</f>
        <v>35</v>
      </c>
      <c r="G3665" s="3" t="str">
        <f>Raw_Data!G3665</f>
        <v>Africa</v>
      </c>
      <c r="H3665" s="3" t="str">
        <f>Raw_Data!H3665</f>
        <v>TV</v>
      </c>
      <c r="I3665" s="3">
        <f>Raw_Data!I3665</f>
        <v>13.99</v>
      </c>
      <c r="J3665" s="3">
        <f>Raw_Data!J3665</f>
        <v>1</v>
      </c>
      <c r="K3665" s="3" t="str">
        <f>Raw_Data!K3665</f>
        <v>Gift Card</v>
      </c>
      <c r="L3665" s="3">
        <f>Raw_Data!L3665</f>
        <v>2</v>
      </c>
      <c r="M3665" s="3">
        <f>Raw_Data!M3665</f>
        <v>0.01</v>
      </c>
      <c r="N3665" s="3" t="str">
        <f>Raw_Data!N3665</f>
        <v>Horror</v>
      </c>
      <c r="O3665" s="3" t="str">
        <f t="shared" si="570"/>
        <v>35-44</v>
      </c>
      <c r="P3665" s="3" t="str">
        <f t="shared" si="571"/>
        <v>&lt;10h</v>
      </c>
      <c r="Q3665" s="3" t="str">
        <f t="shared" si="572"/>
        <v>22-45d</v>
      </c>
      <c r="R3665" s="3" t="str">
        <f t="shared" si="573"/>
        <v>Medium</v>
      </c>
      <c r="S3665" s="3" t="str">
        <f t="shared" si="574"/>
        <v>Mid</v>
      </c>
      <c r="T3665" s="3" t="str">
        <f t="shared" si="575"/>
        <v>Churned</v>
      </c>
      <c r="U3665" s="4">
        <f>1/(1+EXP(-(Predictive_Model!$B$5+((B3665-Predictive_Model!$B$20)/Predictive_Model!$C$20)*Predictive_Model!$D$20+((E3665-Predictive_Model!$B$21)/Predictive_Model!$C$21)*Predictive_Model!$D$21+((F3665-Predictive_Model!$B$22)/Predictive_Model!$C$22)*Predictive_Model!$D$22+((I3665-Predictive_Model!$B$23)/Predictive_Model!$C$23)*Predictive_Model!$D$23+((L3665-Predictive_Model!$B$24)/Predictive_Model!$C$24)*Predictive_Model!$D$24+((M3665-Predictive_Model!$B$25)/Predictive_Model!$C$25)*Predictive_Model!$D$25+IF(C3665="Male",Predictive_Model!$D$31,IF(C3665="Other",Predictive_Model!$D$32,0))+IF(D3665="Premium",Predictive_Model!$D$34,IF(D3665="Standard",Predictive_Model!$D$35,0))+IF(G3665="Asia",Predictive_Model!$D$37,IF(G3665="Europe",Predictive_Model!$D$38,IF(G3665="North America",Predictive_Model!$D$39,IF(G3665="Oceania",Predictive_Model!$D$40,IF(G3665="South America",Predictive_Model!$D$41,0)))))+IF(H3665="Laptop",Predictive_Model!$D$43,IF(H3665="Mobile",Predictive_Model!$D$44,IF(H3665="TV",Predictive_Model!$D$45,IF(H3665="Tablet",Predictive_Model!$D$46,0))))+IF(K3665="Crypto",Predictive_Model!$D$48,IF(K3665="Debit Card",Predictive_Model!$D$49,IF(K3665="Gift Card",Predictive_Model!$D$50,IF(K3665="PayPal",Predictive_Model!$D$51,0))))+IF(N3665="Comedy",Predictive_Model!$D$53,IF(N3665="Documentary",Predictive_Model!$D$54,IF(N3665="Drama",Predictive_Model!$D$55,IF(N3665="Horror",Predictive_Model!$D$56,IF(N3665="Romance",Predictive_Model!$D$57,IF(N3665="Sci-Fi",Predictive_Model!$D$58,0)))))))))</f>
        <v>0.99925327334399894</v>
      </c>
      <c r="V3665" s="3" t="str">
        <f t="shared" si="576"/>
        <v>Critical</v>
      </c>
      <c r="W3665" s="6">
        <f t="shared" si="577"/>
        <v>13.99</v>
      </c>
      <c r="X3665" s="3" t="str">
        <f t="shared" si="578"/>
        <v>Priority 2</v>
      </c>
      <c r="Y3665" s="3" t="str">
        <f t="shared" si="579"/>
        <v>OK</v>
      </c>
    </row>
    <row r="3666" spans="1:25" x14ac:dyDescent="0.25">
      <c r="A3666" s="3" t="str">
        <f>Raw_Data!A3666</f>
        <v>17ce1fd9-fa04-4c76-b7c0-f23519005371</v>
      </c>
      <c r="B3666" s="3">
        <f>Raw_Data!B3666</f>
        <v>34</v>
      </c>
      <c r="C3666" s="3" t="str">
        <f>Raw_Data!C3666</f>
        <v>Female</v>
      </c>
      <c r="D3666" s="3" t="str">
        <f>Raw_Data!D3666</f>
        <v>Basic</v>
      </c>
      <c r="E3666" s="3">
        <f>Raw_Data!E3666</f>
        <v>13.6</v>
      </c>
      <c r="F3666" s="3">
        <f>Raw_Data!F3666</f>
        <v>1</v>
      </c>
      <c r="G3666" s="3" t="str">
        <f>Raw_Data!G3666</f>
        <v>North America</v>
      </c>
      <c r="H3666" s="3" t="str">
        <f>Raw_Data!H3666</f>
        <v>Mobile</v>
      </c>
      <c r="I3666" s="3">
        <f>Raw_Data!I3666</f>
        <v>8.99</v>
      </c>
      <c r="J3666" s="3">
        <f>Raw_Data!J3666</f>
        <v>0</v>
      </c>
      <c r="K3666" s="3" t="str">
        <f>Raw_Data!K3666</f>
        <v>Debit Card</v>
      </c>
      <c r="L3666" s="3">
        <f>Raw_Data!L3666</f>
        <v>2</v>
      </c>
      <c r="M3666" s="3">
        <f>Raw_Data!M3666</f>
        <v>6.8</v>
      </c>
      <c r="N3666" s="3" t="str">
        <f>Raw_Data!N3666</f>
        <v>Romance</v>
      </c>
      <c r="O3666" s="3" t="str">
        <f t="shared" si="570"/>
        <v>25-34</v>
      </c>
      <c r="P3666" s="3" t="str">
        <f t="shared" si="571"/>
        <v>10-24h</v>
      </c>
      <c r="Q3666" s="3" t="str">
        <f t="shared" si="572"/>
        <v>0-7d</v>
      </c>
      <c r="R3666" s="3" t="str">
        <f t="shared" si="573"/>
        <v>Medium</v>
      </c>
      <c r="S3666" s="3" t="str">
        <f t="shared" si="574"/>
        <v>Low</v>
      </c>
      <c r="T3666" s="3" t="str">
        <f t="shared" si="575"/>
        <v>Active</v>
      </c>
      <c r="U3666" s="4">
        <f>1/(1+EXP(-(Predictive_Model!$B$5+((B3666-Predictive_Model!$B$20)/Predictive_Model!$C$20)*Predictive_Model!$D$20+((E3666-Predictive_Model!$B$21)/Predictive_Model!$C$21)*Predictive_Model!$D$21+((F3666-Predictive_Model!$B$22)/Predictive_Model!$C$22)*Predictive_Model!$D$22+((I3666-Predictive_Model!$B$23)/Predictive_Model!$C$23)*Predictive_Model!$D$23+((L3666-Predictive_Model!$B$24)/Predictive_Model!$C$24)*Predictive_Model!$D$24+((M3666-Predictive_Model!$B$25)/Predictive_Model!$C$25)*Predictive_Model!$D$25+IF(C3666="Male",Predictive_Model!$D$31,IF(C3666="Other",Predictive_Model!$D$32,0))+IF(D3666="Premium",Predictive_Model!$D$34,IF(D3666="Standard",Predictive_Model!$D$35,0))+IF(G3666="Asia",Predictive_Model!$D$37,IF(G3666="Europe",Predictive_Model!$D$38,IF(G3666="North America",Predictive_Model!$D$39,IF(G3666="Oceania",Predictive_Model!$D$40,IF(G3666="South America",Predictive_Model!$D$41,0)))))+IF(H3666="Laptop",Predictive_Model!$D$43,IF(H3666="Mobile",Predictive_Model!$D$44,IF(H3666="TV",Predictive_Model!$D$45,IF(H3666="Tablet",Predictive_Model!$D$46,0))))+IF(K3666="Crypto",Predictive_Model!$D$48,IF(K3666="Debit Card",Predictive_Model!$D$49,IF(K3666="Gift Card",Predictive_Model!$D$50,IF(K3666="PayPal",Predictive_Model!$D$51,0))))+IF(N3666="Comedy",Predictive_Model!$D$53,IF(N3666="Documentary",Predictive_Model!$D$54,IF(N3666="Drama",Predictive_Model!$D$55,IF(N3666="Horror",Predictive_Model!$D$56,IF(N3666="Romance",Predictive_Model!$D$57,IF(N3666="Sci-Fi",Predictive_Model!$D$58,0)))))))))</f>
        <v>3.2772040055574631E-5</v>
      </c>
      <c r="V3666" s="3" t="str">
        <f t="shared" si="576"/>
        <v>Low</v>
      </c>
      <c r="W3666" s="6">
        <f t="shared" si="577"/>
        <v>2.9462064009961594E-4</v>
      </c>
      <c r="X3666" s="3" t="str">
        <f t="shared" si="578"/>
        <v>Monitor</v>
      </c>
      <c r="Y3666" s="3" t="str">
        <f t="shared" si="579"/>
        <v>OK</v>
      </c>
    </row>
    <row r="3667" spans="1:25" x14ac:dyDescent="0.25">
      <c r="A3667" s="3" t="str">
        <f>Raw_Data!A3667</f>
        <v>c1660018-6e78-4bd4-88f0-3a1faa017c4c</v>
      </c>
      <c r="B3667" s="3">
        <f>Raw_Data!B3667</f>
        <v>47</v>
      </c>
      <c r="C3667" s="3" t="str">
        <f>Raw_Data!C3667</f>
        <v>Female</v>
      </c>
      <c r="D3667" s="3" t="str">
        <f>Raw_Data!D3667</f>
        <v>Basic</v>
      </c>
      <c r="E3667" s="3">
        <f>Raw_Data!E3667</f>
        <v>2.57</v>
      </c>
      <c r="F3667" s="3">
        <f>Raw_Data!F3667</f>
        <v>10</v>
      </c>
      <c r="G3667" s="3" t="str">
        <f>Raw_Data!G3667</f>
        <v>South America</v>
      </c>
      <c r="H3667" s="3" t="str">
        <f>Raw_Data!H3667</f>
        <v>Tablet</v>
      </c>
      <c r="I3667" s="3">
        <f>Raw_Data!I3667</f>
        <v>8.99</v>
      </c>
      <c r="J3667" s="3">
        <f>Raw_Data!J3667</f>
        <v>1</v>
      </c>
      <c r="K3667" s="3" t="str">
        <f>Raw_Data!K3667</f>
        <v>Gift Card</v>
      </c>
      <c r="L3667" s="3">
        <f>Raw_Data!L3667</f>
        <v>5</v>
      </c>
      <c r="M3667" s="3">
        <f>Raw_Data!M3667</f>
        <v>0.23</v>
      </c>
      <c r="N3667" s="3" t="str">
        <f>Raw_Data!N3667</f>
        <v>Sci-Fi</v>
      </c>
      <c r="O3667" s="3" t="str">
        <f t="shared" si="570"/>
        <v>45-54</v>
      </c>
      <c r="P3667" s="3" t="str">
        <f t="shared" si="571"/>
        <v>&lt;10h</v>
      </c>
      <c r="Q3667" s="3" t="str">
        <f t="shared" si="572"/>
        <v>8-21d</v>
      </c>
      <c r="R3667" s="3" t="str">
        <f t="shared" si="573"/>
        <v>Medium</v>
      </c>
      <c r="S3667" s="3" t="str">
        <f t="shared" si="574"/>
        <v>Low</v>
      </c>
      <c r="T3667" s="3" t="str">
        <f t="shared" si="575"/>
        <v>Churned</v>
      </c>
      <c r="U3667" s="4">
        <f>1/(1+EXP(-(Predictive_Model!$B$5+((B3667-Predictive_Model!$B$20)/Predictive_Model!$C$20)*Predictive_Model!$D$20+((E3667-Predictive_Model!$B$21)/Predictive_Model!$C$21)*Predictive_Model!$D$21+((F3667-Predictive_Model!$B$22)/Predictive_Model!$C$22)*Predictive_Model!$D$22+((I3667-Predictive_Model!$B$23)/Predictive_Model!$C$23)*Predictive_Model!$D$23+((L3667-Predictive_Model!$B$24)/Predictive_Model!$C$24)*Predictive_Model!$D$24+((M3667-Predictive_Model!$B$25)/Predictive_Model!$C$25)*Predictive_Model!$D$25+IF(C3667="Male",Predictive_Model!$D$31,IF(C3667="Other",Predictive_Model!$D$32,0))+IF(D3667="Premium",Predictive_Model!$D$34,IF(D3667="Standard",Predictive_Model!$D$35,0))+IF(G3667="Asia",Predictive_Model!$D$37,IF(G3667="Europe",Predictive_Model!$D$38,IF(G3667="North America",Predictive_Model!$D$39,IF(G3667="Oceania",Predictive_Model!$D$40,IF(G3667="South America",Predictive_Model!$D$41,0)))))+IF(H3667="Laptop",Predictive_Model!$D$43,IF(H3667="Mobile",Predictive_Model!$D$44,IF(H3667="TV",Predictive_Model!$D$45,IF(H3667="Tablet",Predictive_Model!$D$46,0))))+IF(K3667="Crypto",Predictive_Model!$D$48,IF(K3667="Debit Card",Predictive_Model!$D$49,IF(K3667="Gift Card",Predictive_Model!$D$50,IF(K3667="PayPal",Predictive_Model!$D$51,0))))+IF(N3667="Comedy",Predictive_Model!$D$53,IF(N3667="Documentary",Predictive_Model!$D$54,IF(N3667="Drama",Predictive_Model!$D$55,IF(N3667="Horror",Predictive_Model!$D$56,IF(N3667="Romance",Predictive_Model!$D$57,IF(N3667="Sci-Fi",Predictive_Model!$D$58,0)))))))))</f>
        <v>0.97233423531910912</v>
      </c>
      <c r="V3667" s="3" t="str">
        <f t="shared" si="576"/>
        <v>Critical</v>
      </c>
      <c r="W3667" s="6">
        <f t="shared" si="577"/>
        <v>8.99</v>
      </c>
      <c r="X3667" s="3" t="str">
        <f t="shared" si="578"/>
        <v>Priority 2</v>
      </c>
      <c r="Y3667" s="3" t="str">
        <f t="shared" si="579"/>
        <v>OK</v>
      </c>
    </row>
    <row r="3668" spans="1:25" x14ac:dyDescent="0.25">
      <c r="A3668" s="3" t="str">
        <f>Raw_Data!A3668</f>
        <v>86079cfc-0cd9-4487-ac31-0e38a2859cd2</v>
      </c>
      <c r="B3668" s="3">
        <f>Raw_Data!B3668</f>
        <v>26</v>
      </c>
      <c r="C3668" s="3" t="str">
        <f>Raw_Data!C3668</f>
        <v>Male</v>
      </c>
      <c r="D3668" s="3" t="str">
        <f>Raw_Data!D3668</f>
        <v>Premium</v>
      </c>
      <c r="E3668" s="3">
        <f>Raw_Data!E3668</f>
        <v>16.34</v>
      </c>
      <c r="F3668" s="3">
        <f>Raw_Data!F3668</f>
        <v>5</v>
      </c>
      <c r="G3668" s="3" t="str">
        <f>Raw_Data!G3668</f>
        <v>Asia</v>
      </c>
      <c r="H3668" s="3" t="str">
        <f>Raw_Data!H3668</f>
        <v>TV</v>
      </c>
      <c r="I3668" s="3">
        <f>Raw_Data!I3668</f>
        <v>17.989999999999998</v>
      </c>
      <c r="J3668" s="3">
        <f>Raw_Data!J3668</f>
        <v>0</v>
      </c>
      <c r="K3668" s="3" t="str">
        <f>Raw_Data!K3668</f>
        <v>Credit Card</v>
      </c>
      <c r="L3668" s="3">
        <f>Raw_Data!L3668</f>
        <v>2</v>
      </c>
      <c r="M3668" s="3">
        <f>Raw_Data!M3668</f>
        <v>2.72</v>
      </c>
      <c r="N3668" s="3" t="str">
        <f>Raw_Data!N3668</f>
        <v>Drama</v>
      </c>
      <c r="O3668" s="3" t="str">
        <f t="shared" si="570"/>
        <v>25-34</v>
      </c>
      <c r="P3668" s="3" t="str">
        <f t="shared" si="571"/>
        <v>10-24h</v>
      </c>
      <c r="Q3668" s="3" t="str">
        <f t="shared" si="572"/>
        <v>0-7d</v>
      </c>
      <c r="R3668" s="3" t="str">
        <f t="shared" si="573"/>
        <v>Medium</v>
      </c>
      <c r="S3668" s="3" t="str">
        <f t="shared" si="574"/>
        <v>High</v>
      </c>
      <c r="T3668" s="3" t="str">
        <f t="shared" si="575"/>
        <v>Active</v>
      </c>
      <c r="U3668" s="4">
        <f>1/(1+EXP(-(Predictive_Model!$B$5+((B3668-Predictive_Model!$B$20)/Predictive_Model!$C$20)*Predictive_Model!$D$20+((E3668-Predictive_Model!$B$21)/Predictive_Model!$C$21)*Predictive_Model!$D$21+((F3668-Predictive_Model!$B$22)/Predictive_Model!$C$22)*Predictive_Model!$D$22+((I3668-Predictive_Model!$B$23)/Predictive_Model!$C$23)*Predictive_Model!$D$23+((L3668-Predictive_Model!$B$24)/Predictive_Model!$C$24)*Predictive_Model!$D$24+((M3668-Predictive_Model!$B$25)/Predictive_Model!$C$25)*Predictive_Model!$D$25+IF(C3668="Male",Predictive_Model!$D$31,IF(C3668="Other",Predictive_Model!$D$32,0))+IF(D3668="Premium",Predictive_Model!$D$34,IF(D3668="Standard",Predictive_Model!$D$35,0))+IF(G3668="Asia",Predictive_Model!$D$37,IF(G3668="Europe",Predictive_Model!$D$38,IF(G3668="North America",Predictive_Model!$D$39,IF(G3668="Oceania",Predictive_Model!$D$40,IF(G3668="South America",Predictive_Model!$D$41,0)))))+IF(H3668="Laptop",Predictive_Model!$D$43,IF(H3668="Mobile",Predictive_Model!$D$44,IF(H3668="TV",Predictive_Model!$D$45,IF(H3668="Tablet",Predictive_Model!$D$46,0))))+IF(K3668="Crypto",Predictive_Model!$D$48,IF(K3668="Debit Card",Predictive_Model!$D$49,IF(K3668="Gift Card",Predictive_Model!$D$50,IF(K3668="PayPal",Predictive_Model!$D$51,0))))+IF(N3668="Comedy",Predictive_Model!$D$53,IF(N3668="Documentary",Predictive_Model!$D$54,IF(N3668="Drama",Predictive_Model!$D$55,IF(N3668="Horror",Predictive_Model!$D$56,IF(N3668="Romance",Predictive_Model!$D$57,IF(N3668="Sci-Fi",Predictive_Model!$D$58,0)))))))))</f>
        <v>1.6764756690811362E-4</v>
      </c>
      <c r="V3668" s="3" t="str">
        <f t="shared" si="576"/>
        <v>Low</v>
      </c>
      <c r="W3668" s="6">
        <f t="shared" si="577"/>
        <v>3.0159797286769636E-3</v>
      </c>
      <c r="X3668" s="3" t="str">
        <f t="shared" si="578"/>
        <v>Monitor</v>
      </c>
      <c r="Y3668" s="3" t="str">
        <f t="shared" si="579"/>
        <v>OK</v>
      </c>
    </row>
    <row r="3669" spans="1:25" x14ac:dyDescent="0.25">
      <c r="A3669" s="3" t="str">
        <f>Raw_Data!A3669</f>
        <v>3e3cfb79-20ef-4690-a186-7f69adb9c1c6</v>
      </c>
      <c r="B3669" s="3">
        <f>Raw_Data!B3669</f>
        <v>35</v>
      </c>
      <c r="C3669" s="3" t="str">
        <f>Raw_Data!C3669</f>
        <v>Other</v>
      </c>
      <c r="D3669" s="3" t="str">
        <f>Raw_Data!D3669</f>
        <v>Basic</v>
      </c>
      <c r="E3669" s="3">
        <f>Raw_Data!E3669</f>
        <v>14.78</v>
      </c>
      <c r="F3669" s="3">
        <f>Raw_Data!F3669</f>
        <v>24</v>
      </c>
      <c r="G3669" s="3" t="str">
        <f>Raw_Data!G3669</f>
        <v>Asia</v>
      </c>
      <c r="H3669" s="3" t="str">
        <f>Raw_Data!H3669</f>
        <v>Mobile</v>
      </c>
      <c r="I3669" s="3">
        <f>Raw_Data!I3669</f>
        <v>8.99</v>
      </c>
      <c r="J3669" s="3">
        <f>Raw_Data!J3669</f>
        <v>0</v>
      </c>
      <c r="K3669" s="3" t="str">
        <f>Raw_Data!K3669</f>
        <v>Crypto</v>
      </c>
      <c r="L3669" s="3">
        <f>Raw_Data!L3669</f>
        <v>4</v>
      </c>
      <c r="M3669" s="3">
        <f>Raw_Data!M3669</f>
        <v>0.59</v>
      </c>
      <c r="N3669" s="3" t="str">
        <f>Raw_Data!N3669</f>
        <v>Sci-Fi</v>
      </c>
      <c r="O3669" s="3" t="str">
        <f t="shared" si="570"/>
        <v>35-44</v>
      </c>
      <c r="P3669" s="3" t="str">
        <f t="shared" si="571"/>
        <v>10-24h</v>
      </c>
      <c r="Q3669" s="3" t="str">
        <f t="shared" si="572"/>
        <v>22-45d</v>
      </c>
      <c r="R3669" s="3" t="str">
        <f t="shared" si="573"/>
        <v>Medium</v>
      </c>
      <c r="S3669" s="3" t="str">
        <f t="shared" si="574"/>
        <v>Low</v>
      </c>
      <c r="T3669" s="3" t="str">
        <f t="shared" si="575"/>
        <v>Active</v>
      </c>
      <c r="U3669" s="4">
        <f>1/(1+EXP(-(Predictive_Model!$B$5+((B3669-Predictive_Model!$B$20)/Predictive_Model!$C$20)*Predictive_Model!$D$20+((E3669-Predictive_Model!$B$21)/Predictive_Model!$C$21)*Predictive_Model!$D$21+((F3669-Predictive_Model!$B$22)/Predictive_Model!$C$22)*Predictive_Model!$D$22+((I3669-Predictive_Model!$B$23)/Predictive_Model!$C$23)*Predictive_Model!$D$23+((L3669-Predictive_Model!$B$24)/Predictive_Model!$C$24)*Predictive_Model!$D$24+((M3669-Predictive_Model!$B$25)/Predictive_Model!$C$25)*Predictive_Model!$D$25+IF(C3669="Male",Predictive_Model!$D$31,IF(C3669="Other",Predictive_Model!$D$32,0))+IF(D3669="Premium",Predictive_Model!$D$34,IF(D3669="Standard",Predictive_Model!$D$35,0))+IF(G3669="Asia",Predictive_Model!$D$37,IF(G3669="Europe",Predictive_Model!$D$38,IF(G3669="North America",Predictive_Model!$D$39,IF(G3669="Oceania",Predictive_Model!$D$40,IF(G3669="South America",Predictive_Model!$D$41,0)))))+IF(H3669="Laptop",Predictive_Model!$D$43,IF(H3669="Mobile",Predictive_Model!$D$44,IF(H3669="TV",Predictive_Model!$D$45,IF(H3669="Tablet",Predictive_Model!$D$46,0))))+IF(K3669="Crypto",Predictive_Model!$D$48,IF(K3669="Debit Card",Predictive_Model!$D$49,IF(K3669="Gift Card",Predictive_Model!$D$50,IF(K3669="PayPal",Predictive_Model!$D$51,0))))+IF(N3669="Comedy",Predictive_Model!$D$53,IF(N3669="Documentary",Predictive_Model!$D$54,IF(N3669="Drama",Predictive_Model!$D$55,IF(N3669="Horror",Predictive_Model!$D$56,IF(N3669="Romance",Predictive_Model!$D$57,IF(N3669="Sci-Fi",Predictive_Model!$D$58,0)))))))))</f>
        <v>0.76998420688778546</v>
      </c>
      <c r="V3669" s="3" t="str">
        <f t="shared" si="576"/>
        <v>Critical</v>
      </c>
      <c r="W3669" s="6">
        <f t="shared" si="577"/>
        <v>6.9221580199211914</v>
      </c>
      <c r="X3669" s="3" t="str">
        <f t="shared" si="578"/>
        <v>Priority 2</v>
      </c>
      <c r="Y3669" s="3" t="str">
        <f t="shared" si="579"/>
        <v>OK</v>
      </c>
    </row>
    <row r="3670" spans="1:25" x14ac:dyDescent="0.25">
      <c r="A3670" s="3" t="str">
        <f>Raw_Data!A3670</f>
        <v>c726aec5-29ec-4b62-b752-7d9f91d7ebd1</v>
      </c>
      <c r="B3670" s="3">
        <f>Raw_Data!B3670</f>
        <v>41</v>
      </c>
      <c r="C3670" s="3" t="str">
        <f>Raw_Data!C3670</f>
        <v>Other</v>
      </c>
      <c r="D3670" s="3" t="str">
        <f>Raw_Data!D3670</f>
        <v>Standard</v>
      </c>
      <c r="E3670" s="3">
        <f>Raw_Data!E3670</f>
        <v>2.14</v>
      </c>
      <c r="F3670" s="3">
        <f>Raw_Data!F3670</f>
        <v>59</v>
      </c>
      <c r="G3670" s="3" t="str">
        <f>Raw_Data!G3670</f>
        <v>North America</v>
      </c>
      <c r="H3670" s="3" t="str">
        <f>Raw_Data!H3670</f>
        <v>Desktop</v>
      </c>
      <c r="I3670" s="3">
        <f>Raw_Data!I3670</f>
        <v>13.99</v>
      </c>
      <c r="J3670" s="3">
        <f>Raw_Data!J3670</f>
        <v>1</v>
      </c>
      <c r="K3670" s="3" t="str">
        <f>Raw_Data!K3670</f>
        <v>Credit Card</v>
      </c>
      <c r="L3670" s="3">
        <f>Raw_Data!L3670</f>
        <v>1</v>
      </c>
      <c r="M3670" s="3">
        <f>Raw_Data!M3670</f>
        <v>0.04</v>
      </c>
      <c r="N3670" s="3" t="str">
        <f>Raw_Data!N3670</f>
        <v>Horror</v>
      </c>
      <c r="O3670" s="3" t="str">
        <f t="shared" si="570"/>
        <v>35-44</v>
      </c>
      <c r="P3670" s="3" t="str">
        <f t="shared" si="571"/>
        <v>&lt;10h</v>
      </c>
      <c r="Q3670" s="3" t="str">
        <f t="shared" si="572"/>
        <v>46-60d</v>
      </c>
      <c r="R3670" s="3" t="str">
        <f t="shared" si="573"/>
        <v>Low</v>
      </c>
      <c r="S3670" s="3" t="str">
        <f t="shared" si="574"/>
        <v>Mid</v>
      </c>
      <c r="T3670" s="3" t="str">
        <f t="shared" si="575"/>
        <v>Churned</v>
      </c>
      <c r="U3670" s="4">
        <f>1/(1+EXP(-(Predictive_Model!$B$5+((B3670-Predictive_Model!$B$20)/Predictive_Model!$C$20)*Predictive_Model!$D$20+((E3670-Predictive_Model!$B$21)/Predictive_Model!$C$21)*Predictive_Model!$D$21+((F3670-Predictive_Model!$B$22)/Predictive_Model!$C$22)*Predictive_Model!$D$22+((I3670-Predictive_Model!$B$23)/Predictive_Model!$C$23)*Predictive_Model!$D$23+((L3670-Predictive_Model!$B$24)/Predictive_Model!$C$24)*Predictive_Model!$D$24+((M3670-Predictive_Model!$B$25)/Predictive_Model!$C$25)*Predictive_Model!$D$25+IF(C3670="Male",Predictive_Model!$D$31,IF(C3670="Other",Predictive_Model!$D$32,0))+IF(D3670="Premium",Predictive_Model!$D$34,IF(D3670="Standard",Predictive_Model!$D$35,0))+IF(G3670="Asia",Predictive_Model!$D$37,IF(G3670="Europe",Predictive_Model!$D$38,IF(G3670="North America",Predictive_Model!$D$39,IF(G3670="Oceania",Predictive_Model!$D$40,IF(G3670="South America",Predictive_Model!$D$41,0)))))+IF(H3670="Laptop",Predictive_Model!$D$43,IF(H3670="Mobile",Predictive_Model!$D$44,IF(H3670="TV",Predictive_Model!$D$45,IF(H3670="Tablet",Predictive_Model!$D$46,0))))+IF(K3670="Crypto",Predictive_Model!$D$48,IF(K3670="Debit Card",Predictive_Model!$D$49,IF(K3670="Gift Card",Predictive_Model!$D$50,IF(K3670="PayPal",Predictive_Model!$D$51,0))))+IF(N3670="Comedy",Predictive_Model!$D$53,IF(N3670="Documentary",Predictive_Model!$D$54,IF(N3670="Drama",Predictive_Model!$D$55,IF(N3670="Horror",Predictive_Model!$D$56,IF(N3670="Romance",Predictive_Model!$D$57,IF(N3670="Sci-Fi",Predictive_Model!$D$58,0)))))))))</f>
        <v>0.99997371947036262</v>
      </c>
      <c r="V3670" s="3" t="str">
        <f t="shared" si="576"/>
        <v>Critical</v>
      </c>
      <c r="W3670" s="6">
        <f t="shared" si="577"/>
        <v>13.99</v>
      </c>
      <c r="X3670" s="3" t="str">
        <f t="shared" si="578"/>
        <v>Priority 2</v>
      </c>
      <c r="Y3670" s="3" t="str">
        <f t="shared" si="579"/>
        <v>OK</v>
      </c>
    </row>
    <row r="3671" spans="1:25" x14ac:dyDescent="0.25">
      <c r="A3671" s="3" t="str">
        <f>Raw_Data!A3671</f>
        <v>7911e6e5-fad9-423b-b343-c74a045ad2ae</v>
      </c>
      <c r="B3671" s="3">
        <f>Raw_Data!B3671</f>
        <v>65</v>
      </c>
      <c r="C3671" s="3" t="str">
        <f>Raw_Data!C3671</f>
        <v>Male</v>
      </c>
      <c r="D3671" s="3" t="str">
        <f>Raw_Data!D3671</f>
        <v>Basic</v>
      </c>
      <c r="E3671" s="3">
        <f>Raw_Data!E3671</f>
        <v>0.71</v>
      </c>
      <c r="F3671" s="3">
        <f>Raw_Data!F3671</f>
        <v>54</v>
      </c>
      <c r="G3671" s="3" t="str">
        <f>Raw_Data!G3671</f>
        <v>Oceania</v>
      </c>
      <c r="H3671" s="3" t="str">
        <f>Raw_Data!H3671</f>
        <v>Laptop</v>
      </c>
      <c r="I3671" s="3">
        <f>Raw_Data!I3671</f>
        <v>8.99</v>
      </c>
      <c r="J3671" s="3">
        <f>Raw_Data!J3671</f>
        <v>1</v>
      </c>
      <c r="K3671" s="3" t="str">
        <f>Raw_Data!K3671</f>
        <v>Crypto</v>
      </c>
      <c r="L3671" s="3">
        <f>Raw_Data!L3671</f>
        <v>3</v>
      </c>
      <c r="M3671" s="3">
        <f>Raw_Data!M3671</f>
        <v>0.01</v>
      </c>
      <c r="N3671" s="3" t="str">
        <f>Raw_Data!N3671</f>
        <v>Documentary</v>
      </c>
      <c r="O3671" s="3" t="str">
        <f t="shared" si="570"/>
        <v>55-70</v>
      </c>
      <c r="P3671" s="3" t="str">
        <f t="shared" si="571"/>
        <v>&lt;10h</v>
      </c>
      <c r="Q3671" s="3" t="str">
        <f t="shared" si="572"/>
        <v>46-60d</v>
      </c>
      <c r="R3671" s="3" t="str">
        <f t="shared" si="573"/>
        <v>Low</v>
      </c>
      <c r="S3671" s="3" t="str">
        <f t="shared" si="574"/>
        <v>Low</v>
      </c>
      <c r="T3671" s="3" t="str">
        <f t="shared" si="575"/>
        <v>Churned</v>
      </c>
      <c r="U3671" s="4">
        <f>1/(1+EXP(-(Predictive_Model!$B$5+((B3671-Predictive_Model!$B$20)/Predictive_Model!$C$20)*Predictive_Model!$D$20+((E3671-Predictive_Model!$B$21)/Predictive_Model!$C$21)*Predictive_Model!$D$21+((F3671-Predictive_Model!$B$22)/Predictive_Model!$C$22)*Predictive_Model!$D$22+((I3671-Predictive_Model!$B$23)/Predictive_Model!$C$23)*Predictive_Model!$D$23+((L3671-Predictive_Model!$B$24)/Predictive_Model!$C$24)*Predictive_Model!$D$24+((M3671-Predictive_Model!$B$25)/Predictive_Model!$C$25)*Predictive_Model!$D$25+IF(C3671="Male",Predictive_Model!$D$31,IF(C3671="Other",Predictive_Model!$D$32,0))+IF(D3671="Premium",Predictive_Model!$D$34,IF(D3671="Standard",Predictive_Model!$D$35,0))+IF(G3671="Asia",Predictive_Model!$D$37,IF(G3671="Europe",Predictive_Model!$D$38,IF(G3671="North America",Predictive_Model!$D$39,IF(G3671="Oceania",Predictive_Model!$D$40,IF(G3671="South America",Predictive_Model!$D$41,0)))))+IF(H3671="Laptop",Predictive_Model!$D$43,IF(H3671="Mobile",Predictive_Model!$D$44,IF(H3671="TV",Predictive_Model!$D$45,IF(H3671="Tablet",Predictive_Model!$D$46,0))))+IF(K3671="Crypto",Predictive_Model!$D$48,IF(K3671="Debit Card",Predictive_Model!$D$49,IF(K3671="Gift Card",Predictive_Model!$D$50,IF(K3671="PayPal",Predictive_Model!$D$51,0))))+IF(N3671="Comedy",Predictive_Model!$D$53,IF(N3671="Documentary",Predictive_Model!$D$54,IF(N3671="Drama",Predictive_Model!$D$55,IF(N3671="Horror",Predictive_Model!$D$56,IF(N3671="Romance",Predictive_Model!$D$57,IF(N3671="Sci-Fi",Predictive_Model!$D$58,0)))))))))</f>
        <v>0.99995688360396406</v>
      </c>
      <c r="V3671" s="3" t="str">
        <f t="shared" si="576"/>
        <v>Critical</v>
      </c>
      <c r="W3671" s="6">
        <f t="shared" si="577"/>
        <v>8.99</v>
      </c>
      <c r="X3671" s="3" t="str">
        <f t="shared" si="578"/>
        <v>Priority 2</v>
      </c>
      <c r="Y3671" s="3" t="str">
        <f t="shared" si="579"/>
        <v>OK</v>
      </c>
    </row>
    <row r="3672" spans="1:25" x14ac:dyDescent="0.25">
      <c r="A3672" s="3" t="str">
        <f>Raw_Data!A3672</f>
        <v>0a5ee218-5618-44fe-b90d-cae6da8f6859</v>
      </c>
      <c r="B3672" s="3">
        <f>Raw_Data!B3672</f>
        <v>63</v>
      </c>
      <c r="C3672" s="3" t="str">
        <f>Raw_Data!C3672</f>
        <v>Male</v>
      </c>
      <c r="D3672" s="3" t="str">
        <f>Raw_Data!D3672</f>
        <v>Premium</v>
      </c>
      <c r="E3672" s="3">
        <f>Raw_Data!E3672</f>
        <v>45.68</v>
      </c>
      <c r="F3672" s="3">
        <f>Raw_Data!F3672</f>
        <v>52</v>
      </c>
      <c r="G3672" s="3" t="str">
        <f>Raw_Data!G3672</f>
        <v>South America</v>
      </c>
      <c r="H3672" s="3" t="str">
        <f>Raw_Data!H3672</f>
        <v>Desktop</v>
      </c>
      <c r="I3672" s="3">
        <f>Raw_Data!I3672</f>
        <v>17.989999999999998</v>
      </c>
      <c r="J3672" s="3">
        <f>Raw_Data!J3672</f>
        <v>0</v>
      </c>
      <c r="K3672" s="3" t="str">
        <f>Raw_Data!K3672</f>
        <v>Gift Card</v>
      </c>
      <c r="L3672" s="3">
        <f>Raw_Data!L3672</f>
        <v>1</v>
      </c>
      <c r="M3672" s="3">
        <f>Raw_Data!M3672</f>
        <v>0.86</v>
      </c>
      <c r="N3672" s="3" t="str">
        <f>Raw_Data!N3672</f>
        <v>Sci-Fi</v>
      </c>
      <c r="O3672" s="3" t="str">
        <f t="shared" si="570"/>
        <v>55-70</v>
      </c>
      <c r="P3672" s="3" t="str">
        <f t="shared" si="571"/>
        <v>25-49h</v>
      </c>
      <c r="Q3672" s="3" t="str">
        <f t="shared" si="572"/>
        <v>46-60d</v>
      </c>
      <c r="R3672" s="3" t="str">
        <f t="shared" si="573"/>
        <v>Medium</v>
      </c>
      <c r="S3672" s="3" t="str">
        <f t="shared" si="574"/>
        <v>High</v>
      </c>
      <c r="T3672" s="3" t="str">
        <f t="shared" si="575"/>
        <v>Active</v>
      </c>
      <c r="U3672" s="4">
        <f>1/(1+EXP(-(Predictive_Model!$B$5+((B3672-Predictive_Model!$B$20)/Predictive_Model!$C$20)*Predictive_Model!$D$20+((E3672-Predictive_Model!$B$21)/Predictive_Model!$C$21)*Predictive_Model!$D$21+((F3672-Predictive_Model!$B$22)/Predictive_Model!$C$22)*Predictive_Model!$D$22+((I3672-Predictive_Model!$B$23)/Predictive_Model!$C$23)*Predictive_Model!$D$23+((L3672-Predictive_Model!$B$24)/Predictive_Model!$C$24)*Predictive_Model!$D$24+((M3672-Predictive_Model!$B$25)/Predictive_Model!$C$25)*Predictive_Model!$D$25+IF(C3672="Male",Predictive_Model!$D$31,IF(C3672="Other",Predictive_Model!$D$32,0))+IF(D3672="Premium",Predictive_Model!$D$34,IF(D3672="Standard",Predictive_Model!$D$35,0))+IF(G3672="Asia",Predictive_Model!$D$37,IF(G3672="Europe",Predictive_Model!$D$38,IF(G3672="North America",Predictive_Model!$D$39,IF(G3672="Oceania",Predictive_Model!$D$40,IF(G3672="South America",Predictive_Model!$D$41,0)))))+IF(H3672="Laptop",Predictive_Model!$D$43,IF(H3672="Mobile",Predictive_Model!$D$44,IF(H3672="TV",Predictive_Model!$D$45,IF(H3672="Tablet",Predictive_Model!$D$46,0))))+IF(K3672="Crypto",Predictive_Model!$D$48,IF(K3672="Debit Card",Predictive_Model!$D$49,IF(K3672="Gift Card",Predictive_Model!$D$50,IF(K3672="PayPal",Predictive_Model!$D$51,0))))+IF(N3672="Comedy",Predictive_Model!$D$53,IF(N3672="Documentary",Predictive_Model!$D$54,IF(N3672="Drama",Predictive_Model!$D$55,IF(N3672="Horror",Predictive_Model!$D$56,IF(N3672="Romance",Predictive_Model!$D$57,IF(N3672="Sci-Fi",Predictive_Model!$D$58,0)))))))))</f>
        <v>9.3205663872239811E-4</v>
      </c>
      <c r="V3672" s="3" t="str">
        <f t="shared" si="576"/>
        <v>Low</v>
      </c>
      <c r="W3672" s="6">
        <f t="shared" si="577"/>
        <v>1.6767698930615939E-2</v>
      </c>
      <c r="X3672" s="3" t="str">
        <f t="shared" si="578"/>
        <v>Monitor</v>
      </c>
      <c r="Y3672" s="3" t="str">
        <f t="shared" si="579"/>
        <v>OK</v>
      </c>
    </row>
    <row r="3673" spans="1:25" x14ac:dyDescent="0.25">
      <c r="A3673" s="3" t="str">
        <f>Raw_Data!A3673</f>
        <v>99b365a9-075d-4ed6-b3a4-539d4245cd22</v>
      </c>
      <c r="B3673" s="3">
        <f>Raw_Data!B3673</f>
        <v>54</v>
      </c>
      <c r="C3673" s="3" t="str">
        <f>Raw_Data!C3673</f>
        <v>Other</v>
      </c>
      <c r="D3673" s="3" t="str">
        <f>Raw_Data!D3673</f>
        <v>Standard</v>
      </c>
      <c r="E3673" s="3">
        <f>Raw_Data!E3673</f>
        <v>2.91</v>
      </c>
      <c r="F3673" s="3">
        <f>Raw_Data!F3673</f>
        <v>26</v>
      </c>
      <c r="G3673" s="3" t="str">
        <f>Raw_Data!G3673</f>
        <v>Europe</v>
      </c>
      <c r="H3673" s="3" t="str">
        <f>Raw_Data!H3673</f>
        <v>Laptop</v>
      </c>
      <c r="I3673" s="3">
        <f>Raw_Data!I3673</f>
        <v>13.99</v>
      </c>
      <c r="J3673" s="3">
        <f>Raw_Data!J3673</f>
        <v>1</v>
      </c>
      <c r="K3673" s="3" t="str">
        <f>Raw_Data!K3673</f>
        <v>Gift Card</v>
      </c>
      <c r="L3673" s="3">
        <f>Raw_Data!L3673</f>
        <v>5</v>
      </c>
      <c r="M3673" s="3">
        <f>Raw_Data!M3673</f>
        <v>0.11</v>
      </c>
      <c r="N3673" s="3" t="str">
        <f>Raw_Data!N3673</f>
        <v>Documentary</v>
      </c>
      <c r="O3673" s="3" t="str">
        <f t="shared" si="570"/>
        <v>45-54</v>
      </c>
      <c r="P3673" s="3" t="str">
        <f t="shared" si="571"/>
        <v>&lt;10h</v>
      </c>
      <c r="Q3673" s="3" t="str">
        <f t="shared" si="572"/>
        <v>22-45d</v>
      </c>
      <c r="R3673" s="3" t="str">
        <f t="shared" si="573"/>
        <v>Medium</v>
      </c>
      <c r="S3673" s="3" t="str">
        <f t="shared" si="574"/>
        <v>Mid</v>
      </c>
      <c r="T3673" s="3" t="str">
        <f t="shared" si="575"/>
        <v>Churned</v>
      </c>
      <c r="U3673" s="4">
        <f>1/(1+EXP(-(Predictive_Model!$B$5+((B3673-Predictive_Model!$B$20)/Predictive_Model!$C$20)*Predictive_Model!$D$20+((E3673-Predictive_Model!$B$21)/Predictive_Model!$C$21)*Predictive_Model!$D$21+((F3673-Predictive_Model!$B$22)/Predictive_Model!$C$22)*Predictive_Model!$D$22+((I3673-Predictive_Model!$B$23)/Predictive_Model!$C$23)*Predictive_Model!$D$23+((L3673-Predictive_Model!$B$24)/Predictive_Model!$C$24)*Predictive_Model!$D$24+((M3673-Predictive_Model!$B$25)/Predictive_Model!$C$25)*Predictive_Model!$D$25+IF(C3673="Male",Predictive_Model!$D$31,IF(C3673="Other",Predictive_Model!$D$32,0))+IF(D3673="Premium",Predictive_Model!$D$34,IF(D3673="Standard",Predictive_Model!$D$35,0))+IF(G3673="Asia",Predictive_Model!$D$37,IF(G3673="Europe",Predictive_Model!$D$38,IF(G3673="North America",Predictive_Model!$D$39,IF(G3673="Oceania",Predictive_Model!$D$40,IF(G3673="South America",Predictive_Model!$D$41,0)))))+IF(H3673="Laptop",Predictive_Model!$D$43,IF(H3673="Mobile",Predictive_Model!$D$44,IF(H3673="TV",Predictive_Model!$D$45,IF(H3673="Tablet",Predictive_Model!$D$46,0))))+IF(K3673="Crypto",Predictive_Model!$D$48,IF(K3673="Debit Card",Predictive_Model!$D$49,IF(K3673="Gift Card",Predictive_Model!$D$50,IF(K3673="PayPal",Predictive_Model!$D$51,0))))+IF(N3673="Comedy",Predictive_Model!$D$53,IF(N3673="Documentary",Predictive_Model!$D$54,IF(N3673="Drama",Predictive_Model!$D$55,IF(N3673="Horror",Predictive_Model!$D$56,IF(N3673="Romance",Predictive_Model!$D$57,IF(N3673="Sci-Fi",Predictive_Model!$D$58,0)))))))))</f>
        <v>0.95079168910969347</v>
      </c>
      <c r="V3673" s="3" t="str">
        <f t="shared" si="576"/>
        <v>Critical</v>
      </c>
      <c r="W3673" s="6">
        <f t="shared" si="577"/>
        <v>13.99</v>
      </c>
      <c r="X3673" s="3" t="str">
        <f t="shared" si="578"/>
        <v>Priority 2</v>
      </c>
      <c r="Y3673" s="3" t="str">
        <f t="shared" si="579"/>
        <v>OK</v>
      </c>
    </row>
    <row r="3674" spans="1:25" x14ac:dyDescent="0.25">
      <c r="A3674" s="3" t="str">
        <f>Raw_Data!A3674</f>
        <v>20b10142-39c2-4061-8573-a1e5f91ad019</v>
      </c>
      <c r="B3674" s="3">
        <f>Raw_Data!B3674</f>
        <v>26</v>
      </c>
      <c r="C3674" s="3" t="str">
        <f>Raw_Data!C3674</f>
        <v>Male</v>
      </c>
      <c r="D3674" s="3" t="str">
        <f>Raw_Data!D3674</f>
        <v>Standard</v>
      </c>
      <c r="E3674" s="3">
        <f>Raw_Data!E3674</f>
        <v>3.81</v>
      </c>
      <c r="F3674" s="3">
        <f>Raw_Data!F3674</f>
        <v>41</v>
      </c>
      <c r="G3674" s="3" t="str">
        <f>Raw_Data!G3674</f>
        <v>South America</v>
      </c>
      <c r="H3674" s="3" t="str">
        <f>Raw_Data!H3674</f>
        <v>TV</v>
      </c>
      <c r="I3674" s="3">
        <f>Raw_Data!I3674</f>
        <v>13.99</v>
      </c>
      <c r="J3674" s="3">
        <f>Raw_Data!J3674</f>
        <v>1</v>
      </c>
      <c r="K3674" s="3" t="str">
        <f>Raw_Data!K3674</f>
        <v>Crypto</v>
      </c>
      <c r="L3674" s="3">
        <f>Raw_Data!L3674</f>
        <v>4</v>
      </c>
      <c r="M3674" s="3">
        <f>Raw_Data!M3674</f>
        <v>0.09</v>
      </c>
      <c r="N3674" s="3" t="str">
        <f>Raw_Data!N3674</f>
        <v>Documentary</v>
      </c>
      <c r="O3674" s="3" t="str">
        <f t="shared" si="570"/>
        <v>25-34</v>
      </c>
      <c r="P3674" s="3" t="str">
        <f t="shared" si="571"/>
        <v>&lt;10h</v>
      </c>
      <c r="Q3674" s="3" t="str">
        <f t="shared" si="572"/>
        <v>22-45d</v>
      </c>
      <c r="R3674" s="3" t="str">
        <f t="shared" si="573"/>
        <v>Medium</v>
      </c>
      <c r="S3674" s="3" t="str">
        <f t="shared" si="574"/>
        <v>Mid</v>
      </c>
      <c r="T3674" s="3" t="str">
        <f t="shared" si="575"/>
        <v>Churned</v>
      </c>
      <c r="U3674" s="4">
        <f>1/(1+EXP(-(Predictive_Model!$B$5+((B3674-Predictive_Model!$B$20)/Predictive_Model!$C$20)*Predictive_Model!$D$20+((E3674-Predictive_Model!$B$21)/Predictive_Model!$C$21)*Predictive_Model!$D$21+((F3674-Predictive_Model!$B$22)/Predictive_Model!$C$22)*Predictive_Model!$D$22+((I3674-Predictive_Model!$B$23)/Predictive_Model!$C$23)*Predictive_Model!$D$23+((L3674-Predictive_Model!$B$24)/Predictive_Model!$C$24)*Predictive_Model!$D$24+((M3674-Predictive_Model!$B$25)/Predictive_Model!$C$25)*Predictive_Model!$D$25+IF(C3674="Male",Predictive_Model!$D$31,IF(C3674="Other",Predictive_Model!$D$32,0))+IF(D3674="Premium",Predictive_Model!$D$34,IF(D3674="Standard",Predictive_Model!$D$35,0))+IF(G3674="Asia",Predictive_Model!$D$37,IF(G3674="Europe",Predictive_Model!$D$38,IF(G3674="North America",Predictive_Model!$D$39,IF(G3674="Oceania",Predictive_Model!$D$40,IF(G3674="South America",Predictive_Model!$D$41,0)))))+IF(H3674="Laptop",Predictive_Model!$D$43,IF(H3674="Mobile",Predictive_Model!$D$44,IF(H3674="TV",Predictive_Model!$D$45,IF(H3674="Tablet",Predictive_Model!$D$46,0))))+IF(K3674="Crypto",Predictive_Model!$D$48,IF(K3674="Debit Card",Predictive_Model!$D$49,IF(K3674="Gift Card",Predictive_Model!$D$50,IF(K3674="PayPal",Predictive_Model!$D$51,0))))+IF(N3674="Comedy",Predictive_Model!$D$53,IF(N3674="Documentary",Predictive_Model!$D$54,IF(N3674="Drama",Predictive_Model!$D$55,IF(N3674="Horror",Predictive_Model!$D$56,IF(N3674="Romance",Predictive_Model!$D$57,IF(N3674="Sci-Fi",Predictive_Model!$D$58,0)))))))))</f>
        <v>0.99282226609746527</v>
      </c>
      <c r="V3674" s="3" t="str">
        <f t="shared" si="576"/>
        <v>Critical</v>
      </c>
      <c r="W3674" s="6">
        <f t="shared" si="577"/>
        <v>13.99</v>
      </c>
      <c r="X3674" s="3" t="str">
        <f t="shared" si="578"/>
        <v>Priority 2</v>
      </c>
      <c r="Y3674" s="3" t="str">
        <f t="shared" si="579"/>
        <v>OK</v>
      </c>
    </row>
    <row r="3675" spans="1:25" x14ac:dyDescent="0.25">
      <c r="A3675" s="3" t="str">
        <f>Raw_Data!A3675</f>
        <v>2b784338-d744-4800-b6f8-4508260255b7</v>
      </c>
      <c r="B3675" s="3">
        <f>Raw_Data!B3675</f>
        <v>69</v>
      </c>
      <c r="C3675" s="3" t="str">
        <f>Raw_Data!C3675</f>
        <v>Male</v>
      </c>
      <c r="D3675" s="3" t="str">
        <f>Raw_Data!D3675</f>
        <v>Premium</v>
      </c>
      <c r="E3675" s="3">
        <f>Raw_Data!E3675</f>
        <v>11.8</v>
      </c>
      <c r="F3675" s="3">
        <f>Raw_Data!F3675</f>
        <v>53</v>
      </c>
      <c r="G3675" s="3" t="str">
        <f>Raw_Data!G3675</f>
        <v>Oceania</v>
      </c>
      <c r="H3675" s="3" t="str">
        <f>Raw_Data!H3675</f>
        <v>Tablet</v>
      </c>
      <c r="I3675" s="3">
        <f>Raw_Data!I3675</f>
        <v>17.989999999999998</v>
      </c>
      <c r="J3675" s="3">
        <f>Raw_Data!J3675</f>
        <v>1</v>
      </c>
      <c r="K3675" s="3" t="str">
        <f>Raw_Data!K3675</f>
        <v>Crypto</v>
      </c>
      <c r="L3675" s="3">
        <f>Raw_Data!L3675</f>
        <v>5</v>
      </c>
      <c r="M3675" s="3">
        <f>Raw_Data!M3675</f>
        <v>0.22</v>
      </c>
      <c r="N3675" s="3" t="str">
        <f>Raw_Data!N3675</f>
        <v>Comedy</v>
      </c>
      <c r="O3675" s="3" t="str">
        <f t="shared" si="570"/>
        <v>55-70</v>
      </c>
      <c r="P3675" s="3" t="str">
        <f t="shared" si="571"/>
        <v>10-24h</v>
      </c>
      <c r="Q3675" s="3" t="str">
        <f t="shared" si="572"/>
        <v>46-60d</v>
      </c>
      <c r="R3675" s="3" t="str">
        <f t="shared" si="573"/>
        <v>Medium</v>
      </c>
      <c r="S3675" s="3" t="str">
        <f t="shared" si="574"/>
        <v>High</v>
      </c>
      <c r="T3675" s="3" t="str">
        <f t="shared" si="575"/>
        <v>Churned</v>
      </c>
      <c r="U3675" s="4">
        <f>1/(1+EXP(-(Predictive_Model!$B$5+((B3675-Predictive_Model!$B$20)/Predictive_Model!$C$20)*Predictive_Model!$D$20+((E3675-Predictive_Model!$B$21)/Predictive_Model!$C$21)*Predictive_Model!$D$21+((F3675-Predictive_Model!$B$22)/Predictive_Model!$C$22)*Predictive_Model!$D$22+((I3675-Predictive_Model!$B$23)/Predictive_Model!$C$23)*Predictive_Model!$D$23+((L3675-Predictive_Model!$B$24)/Predictive_Model!$C$24)*Predictive_Model!$D$24+((M3675-Predictive_Model!$B$25)/Predictive_Model!$C$25)*Predictive_Model!$D$25+IF(C3675="Male",Predictive_Model!$D$31,IF(C3675="Other",Predictive_Model!$D$32,0))+IF(D3675="Premium",Predictive_Model!$D$34,IF(D3675="Standard",Predictive_Model!$D$35,0))+IF(G3675="Asia",Predictive_Model!$D$37,IF(G3675="Europe",Predictive_Model!$D$38,IF(G3675="North America",Predictive_Model!$D$39,IF(G3675="Oceania",Predictive_Model!$D$40,IF(G3675="South America",Predictive_Model!$D$41,0)))))+IF(H3675="Laptop",Predictive_Model!$D$43,IF(H3675="Mobile",Predictive_Model!$D$44,IF(H3675="TV",Predictive_Model!$D$45,IF(H3675="Tablet",Predictive_Model!$D$46,0))))+IF(K3675="Crypto",Predictive_Model!$D$48,IF(K3675="Debit Card",Predictive_Model!$D$49,IF(K3675="Gift Card",Predictive_Model!$D$50,IF(K3675="PayPal",Predictive_Model!$D$51,0))))+IF(N3675="Comedy",Predictive_Model!$D$53,IF(N3675="Documentary",Predictive_Model!$D$54,IF(N3675="Drama",Predictive_Model!$D$55,IF(N3675="Horror",Predictive_Model!$D$56,IF(N3675="Romance",Predictive_Model!$D$57,IF(N3675="Sci-Fi",Predictive_Model!$D$58,0)))))))))</f>
        <v>0.95100837872021404</v>
      </c>
      <c r="V3675" s="3" t="str">
        <f t="shared" si="576"/>
        <v>Critical</v>
      </c>
      <c r="W3675" s="6">
        <f t="shared" si="577"/>
        <v>17.989999999999998</v>
      </c>
      <c r="X3675" s="3" t="str">
        <f t="shared" si="578"/>
        <v>Priority 1</v>
      </c>
      <c r="Y3675" s="3" t="str">
        <f t="shared" si="579"/>
        <v>OK</v>
      </c>
    </row>
    <row r="3676" spans="1:25" x14ac:dyDescent="0.25">
      <c r="A3676" s="3" t="str">
        <f>Raw_Data!A3676</f>
        <v>ac8576dd-8167-485c-9452-c8fc0e559ed8</v>
      </c>
      <c r="B3676" s="3">
        <f>Raw_Data!B3676</f>
        <v>45</v>
      </c>
      <c r="C3676" s="3" t="str">
        <f>Raw_Data!C3676</f>
        <v>Female</v>
      </c>
      <c r="D3676" s="3" t="str">
        <f>Raw_Data!D3676</f>
        <v>Basic</v>
      </c>
      <c r="E3676" s="3">
        <f>Raw_Data!E3676</f>
        <v>9.77</v>
      </c>
      <c r="F3676" s="3">
        <f>Raw_Data!F3676</f>
        <v>16</v>
      </c>
      <c r="G3676" s="3" t="str">
        <f>Raw_Data!G3676</f>
        <v>Asia</v>
      </c>
      <c r="H3676" s="3" t="str">
        <f>Raw_Data!H3676</f>
        <v>Laptop</v>
      </c>
      <c r="I3676" s="3">
        <f>Raw_Data!I3676</f>
        <v>8.99</v>
      </c>
      <c r="J3676" s="3">
        <f>Raw_Data!J3676</f>
        <v>0</v>
      </c>
      <c r="K3676" s="3" t="str">
        <f>Raw_Data!K3676</f>
        <v>Gift Card</v>
      </c>
      <c r="L3676" s="3">
        <f>Raw_Data!L3676</f>
        <v>2</v>
      </c>
      <c r="M3676" s="3">
        <f>Raw_Data!M3676</f>
        <v>0.56999999999999995</v>
      </c>
      <c r="N3676" s="3" t="str">
        <f>Raw_Data!N3676</f>
        <v>Romance</v>
      </c>
      <c r="O3676" s="3" t="str">
        <f t="shared" si="570"/>
        <v>45-54</v>
      </c>
      <c r="P3676" s="3" t="str">
        <f t="shared" si="571"/>
        <v>&lt;10h</v>
      </c>
      <c r="Q3676" s="3" t="str">
        <f t="shared" si="572"/>
        <v>8-21d</v>
      </c>
      <c r="R3676" s="3" t="str">
        <f t="shared" si="573"/>
        <v>Medium</v>
      </c>
      <c r="S3676" s="3" t="str">
        <f t="shared" si="574"/>
        <v>Low</v>
      </c>
      <c r="T3676" s="3" t="str">
        <f t="shared" si="575"/>
        <v>Active</v>
      </c>
      <c r="U3676" s="4">
        <f>1/(1+EXP(-(Predictive_Model!$B$5+((B3676-Predictive_Model!$B$20)/Predictive_Model!$C$20)*Predictive_Model!$D$20+((E3676-Predictive_Model!$B$21)/Predictive_Model!$C$21)*Predictive_Model!$D$21+((F3676-Predictive_Model!$B$22)/Predictive_Model!$C$22)*Predictive_Model!$D$22+((I3676-Predictive_Model!$B$23)/Predictive_Model!$C$23)*Predictive_Model!$D$23+((L3676-Predictive_Model!$B$24)/Predictive_Model!$C$24)*Predictive_Model!$D$24+((M3676-Predictive_Model!$B$25)/Predictive_Model!$C$25)*Predictive_Model!$D$25+IF(C3676="Male",Predictive_Model!$D$31,IF(C3676="Other",Predictive_Model!$D$32,0))+IF(D3676="Premium",Predictive_Model!$D$34,IF(D3676="Standard",Predictive_Model!$D$35,0))+IF(G3676="Asia",Predictive_Model!$D$37,IF(G3676="Europe",Predictive_Model!$D$38,IF(G3676="North America",Predictive_Model!$D$39,IF(G3676="Oceania",Predictive_Model!$D$40,IF(G3676="South America",Predictive_Model!$D$41,0)))))+IF(H3676="Laptop",Predictive_Model!$D$43,IF(H3676="Mobile",Predictive_Model!$D$44,IF(H3676="TV",Predictive_Model!$D$45,IF(H3676="Tablet",Predictive_Model!$D$46,0))))+IF(K3676="Crypto",Predictive_Model!$D$48,IF(K3676="Debit Card",Predictive_Model!$D$49,IF(K3676="Gift Card",Predictive_Model!$D$50,IF(K3676="PayPal",Predictive_Model!$D$51,0))))+IF(N3676="Comedy",Predictive_Model!$D$53,IF(N3676="Documentary",Predictive_Model!$D$54,IF(N3676="Drama",Predictive_Model!$D$55,IF(N3676="Horror",Predictive_Model!$D$56,IF(N3676="Romance",Predictive_Model!$D$57,IF(N3676="Sci-Fi",Predictive_Model!$D$58,0)))))))))</f>
        <v>0.89914658222567057</v>
      </c>
      <c r="V3676" s="3" t="str">
        <f t="shared" si="576"/>
        <v>Critical</v>
      </c>
      <c r="W3676" s="6">
        <f t="shared" si="577"/>
        <v>8.0833277742087795</v>
      </c>
      <c r="X3676" s="3" t="str">
        <f t="shared" si="578"/>
        <v>Priority 2</v>
      </c>
      <c r="Y3676" s="3" t="str">
        <f t="shared" si="579"/>
        <v>OK</v>
      </c>
    </row>
    <row r="3677" spans="1:25" x14ac:dyDescent="0.25">
      <c r="A3677" s="3" t="str">
        <f>Raw_Data!A3677</f>
        <v>e95a32d7-dbb3-457d-b655-df5765b3ea84</v>
      </c>
      <c r="B3677" s="3">
        <f>Raw_Data!B3677</f>
        <v>18</v>
      </c>
      <c r="C3677" s="3" t="str">
        <f>Raw_Data!C3677</f>
        <v>Female</v>
      </c>
      <c r="D3677" s="3" t="str">
        <f>Raw_Data!D3677</f>
        <v>Basic</v>
      </c>
      <c r="E3677" s="3">
        <f>Raw_Data!E3677</f>
        <v>0.33</v>
      </c>
      <c r="F3677" s="3">
        <f>Raw_Data!F3677</f>
        <v>28</v>
      </c>
      <c r="G3677" s="3" t="str">
        <f>Raw_Data!G3677</f>
        <v>Oceania</v>
      </c>
      <c r="H3677" s="3" t="str">
        <f>Raw_Data!H3677</f>
        <v>Tablet</v>
      </c>
      <c r="I3677" s="3">
        <f>Raw_Data!I3677</f>
        <v>8.99</v>
      </c>
      <c r="J3677" s="3">
        <f>Raw_Data!J3677</f>
        <v>1</v>
      </c>
      <c r="K3677" s="3" t="str">
        <f>Raw_Data!K3677</f>
        <v>PayPal</v>
      </c>
      <c r="L3677" s="3">
        <f>Raw_Data!L3677</f>
        <v>3</v>
      </c>
      <c r="M3677" s="3">
        <f>Raw_Data!M3677</f>
        <v>0.01</v>
      </c>
      <c r="N3677" s="3" t="str">
        <f>Raw_Data!N3677</f>
        <v>Action</v>
      </c>
      <c r="O3677" s="3" t="str">
        <f t="shared" si="570"/>
        <v>18-24</v>
      </c>
      <c r="P3677" s="3" t="str">
        <f t="shared" si="571"/>
        <v>&lt;10h</v>
      </c>
      <c r="Q3677" s="3" t="str">
        <f t="shared" si="572"/>
        <v>22-45d</v>
      </c>
      <c r="R3677" s="3" t="str">
        <f t="shared" si="573"/>
        <v>Medium</v>
      </c>
      <c r="S3677" s="3" t="str">
        <f t="shared" si="574"/>
        <v>Low</v>
      </c>
      <c r="T3677" s="3" t="str">
        <f t="shared" si="575"/>
        <v>Churned</v>
      </c>
      <c r="U3677" s="4">
        <f>1/(1+EXP(-(Predictive_Model!$B$5+((B3677-Predictive_Model!$B$20)/Predictive_Model!$C$20)*Predictive_Model!$D$20+((E3677-Predictive_Model!$B$21)/Predictive_Model!$C$21)*Predictive_Model!$D$21+((F3677-Predictive_Model!$B$22)/Predictive_Model!$C$22)*Predictive_Model!$D$22+((I3677-Predictive_Model!$B$23)/Predictive_Model!$C$23)*Predictive_Model!$D$23+((L3677-Predictive_Model!$B$24)/Predictive_Model!$C$24)*Predictive_Model!$D$24+((M3677-Predictive_Model!$B$25)/Predictive_Model!$C$25)*Predictive_Model!$D$25+IF(C3677="Male",Predictive_Model!$D$31,IF(C3677="Other",Predictive_Model!$D$32,0))+IF(D3677="Premium",Predictive_Model!$D$34,IF(D3677="Standard",Predictive_Model!$D$35,0))+IF(G3677="Asia",Predictive_Model!$D$37,IF(G3677="Europe",Predictive_Model!$D$38,IF(G3677="North America",Predictive_Model!$D$39,IF(G3677="Oceania",Predictive_Model!$D$40,IF(G3677="South America",Predictive_Model!$D$41,0)))))+IF(H3677="Laptop",Predictive_Model!$D$43,IF(H3677="Mobile",Predictive_Model!$D$44,IF(H3677="TV",Predictive_Model!$D$45,IF(H3677="Tablet",Predictive_Model!$D$46,0))))+IF(K3677="Crypto",Predictive_Model!$D$48,IF(K3677="Debit Card",Predictive_Model!$D$49,IF(K3677="Gift Card",Predictive_Model!$D$50,IF(K3677="PayPal",Predictive_Model!$D$51,0))))+IF(N3677="Comedy",Predictive_Model!$D$53,IF(N3677="Documentary",Predictive_Model!$D$54,IF(N3677="Drama",Predictive_Model!$D$55,IF(N3677="Horror",Predictive_Model!$D$56,IF(N3677="Romance",Predictive_Model!$D$57,IF(N3677="Sci-Fi",Predictive_Model!$D$58,0)))))))))</f>
        <v>0.99972564325165514</v>
      </c>
      <c r="V3677" s="3" t="str">
        <f t="shared" si="576"/>
        <v>Critical</v>
      </c>
      <c r="W3677" s="6">
        <f t="shared" si="577"/>
        <v>8.99</v>
      </c>
      <c r="X3677" s="3" t="str">
        <f t="shared" si="578"/>
        <v>Priority 2</v>
      </c>
      <c r="Y3677" s="3" t="str">
        <f t="shared" si="579"/>
        <v>OK</v>
      </c>
    </row>
    <row r="3678" spans="1:25" x14ac:dyDescent="0.25">
      <c r="A3678" s="3" t="str">
        <f>Raw_Data!A3678</f>
        <v>a22b2cef-2032-47d9-8fb4-36f3dcf93b94</v>
      </c>
      <c r="B3678" s="3">
        <f>Raw_Data!B3678</f>
        <v>30</v>
      </c>
      <c r="C3678" s="3" t="str">
        <f>Raw_Data!C3678</f>
        <v>Other</v>
      </c>
      <c r="D3678" s="3" t="str">
        <f>Raw_Data!D3678</f>
        <v>Standard</v>
      </c>
      <c r="E3678" s="3">
        <f>Raw_Data!E3678</f>
        <v>7.51</v>
      </c>
      <c r="F3678" s="3">
        <f>Raw_Data!F3678</f>
        <v>45</v>
      </c>
      <c r="G3678" s="3" t="str">
        <f>Raw_Data!G3678</f>
        <v>Europe</v>
      </c>
      <c r="H3678" s="3" t="str">
        <f>Raw_Data!H3678</f>
        <v>Tablet</v>
      </c>
      <c r="I3678" s="3">
        <f>Raw_Data!I3678</f>
        <v>13.99</v>
      </c>
      <c r="J3678" s="3">
        <f>Raw_Data!J3678</f>
        <v>1</v>
      </c>
      <c r="K3678" s="3" t="str">
        <f>Raw_Data!K3678</f>
        <v>Crypto</v>
      </c>
      <c r="L3678" s="3">
        <f>Raw_Data!L3678</f>
        <v>3</v>
      </c>
      <c r="M3678" s="3">
        <f>Raw_Data!M3678</f>
        <v>0.16</v>
      </c>
      <c r="N3678" s="3" t="str">
        <f>Raw_Data!N3678</f>
        <v>Horror</v>
      </c>
      <c r="O3678" s="3" t="str">
        <f t="shared" si="570"/>
        <v>25-34</v>
      </c>
      <c r="P3678" s="3" t="str">
        <f t="shared" si="571"/>
        <v>&lt;10h</v>
      </c>
      <c r="Q3678" s="3" t="str">
        <f t="shared" si="572"/>
        <v>22-45d</v>
      </c>
      <c r="R3678" s="3" t="str">
        <f t="shared" si="573"/>
        <v>Medium</v>
      </c>
      <c r="S3678" s="3" t="str">
        <f t="shared" si="574"/>
        <v>Mid</v>
      </c>
      <c r="T3678" s="3" t="str">
        <f t="shared" si="575"/>
        <v>Churned</v>
      </c>
      <c r="U3678" s="4">
        <f>1/(1+EXP(-(Predictive_Model!$B$5+((B3678-Predictive_Model!$B$20)/Predictive_Model!$C$20)*Predictive_Model!$D$20+((E3678-Predictive_Model!$B$21)/Predictive_Model!$C$21)*Predictive_Model!$D$21+((F3678-Predictive_Model!$B$22)/Predictive_Model!$C$22)*Predictive_Model!$D$22+((I3678-Predictive_Model!$B$23)/Predictive_Model!$C$23)*Predictive_Model!$D$23+((L3678-Predictive_Model!$B$24)/Predictive_Model!$C$24)*Predictive_Model!$D$24+((M3678-Predictive_Model!$B$25)/Predictive_Model!$C$25)*Predictive_Model!$D$25+IF(C3678="Male",Predictive_Model!$D$31,IF(C3678="Other",Predictive_Model!$D$32,0))+IF(D3678="Premium",Predictive_Model!$D$34,IF(D3678="Standard",Predictive_Model!$D$35,0))+IF(G3678="Asia",Predictive_Model!$D$37,IF(G3678="Europe",Predictive_Model!$D$38,IF(G3678="North America",Predictive_Model!$D$39,IF(G3678="Oceania",Predictive_Model!$D$40,IF(G3678="South America",Predictive_Model!$D$41,0)))))+IF(H3678="Laptop",Predictive_Model!$D$43,IF(H3678="Mobile",Predictive_Model!$D$44,IF(H3678="TV",Predictive_Model!$D$45,IF(H3678="Tablet",Predictive_Model!$D$46,0))))+IF(K3678="Crypto",Predictive_Model!$D$48,IF(K3678="Debit Card",Predictive_Model!$D$49,IF(K3678="Gift Card",Predictive_Model!$D$50,IF(K3678="PayPal",Predictive_Model!$D$51,0))))+IF(N3678="Comedy",Predictive_Model!$D$53,IF(N3678="Documentary",Predictive_Model!$D$54,IF(N3678="Drama",Predictive_Model!$D$55,IF(N3678="Horror",Predictive_Model!$D$56,IF(N3678="Romance",Predictive_Model!$D$57,IF(N3678="Sci-Fi",Predictive_Model!$D$58,0)))))))))</f>
        <v>0.99863749441884053</v>
      </c>
      <c r="V3678" s="3" t="str">
        <f t="shared" si="576"/>
        <v>Critical</v>
      </c>
      <c r="W3678" s="6">
        <f t="shared" si="577"/>
        <v>13.99</v>
      </c>
      <c r="X3678" s="3" t="str">
        <f t="shared" si="578"/>
        <v>Priority 2</v>
      </c>
      <c r="Y3678" s="3" t="str">
        <f t="shared" si="579"/>
        <v>OK</v>
      </c>
    </row>
    <row r="3679" spans="1:25" x14ac:dyDescent="0.25">
      <c r="A3679" s="3" t="str">
        <f>Raw_Data!A3679</f>
        <v>ba13ed63-7cc2-4a1e-9d77-d45bfe793cc5</v>
      </c>
      <c r="B3679" s="3">
        <f>Raw_Data!B3679</f>
        <v>58</v>
      </c>
      <c r="C3679" s="3" t="str">
        <f>Raw_Data!C3679</f>
        <v>Female</v>
      </c>
      <c r="D3679" s="3" t="str">
        <f>Raw_Data!D3679</f>
        <v>Premium</v>
      </c>
      <c r="E3679" s="3">
        <f>Raw_Data!E3679</f>
        <v>24.06</v>
      </c>
      <c r="F3679" s="3">
        <f>Raw_Data!F3679</f>
        <v>38</v>
      </c>
      <c r="G3679" s="3" t="str">
        <f>Raw_Data!G3679</f>
        <v>North America</v>
      </c>
      <c r="H3679" s="3" t="str">
        <f>Raw_Data!H3679</f>
        <v>Mobile</v>
      </c>
      <c r="I3679" s="3">
        <f>Raw_Data!I3679</f>
        <v>17.989999999999998</v>
      </c>
      <c r="J3679" s="3">
        <f>Raw_Data!J3679</f>
        <v>0</v>
      </c>
      <c r="K3679" s="3" t="str">
        <f>Raw_Data!K3679</f>
        <v>PayPal</v>
      </c>
      <c r="L3679" s="3">
        <f>Raw_Data!L3679</f>
        <v>5</v>
      </c>
      <c r="M3679" s="3">
        <f>Raw_Data!M3679</f>
        <v>0.62</v>
      </c>
      <c r="N3679" s="3" t="str">
        <f>Raw_Data!N3679</f>
        <v>Horror</v>
      </c>
      <c r="O3679" s="3" t="str">
        <f t="shared" si="570"/>
        <v>55-70</v>
      </c>
      <c r="P3679" s="3" t="str">
        <f t="shared" si="571"/>
        <v>10-24h</v>
      </c>
      <c r="Q3679" s="3" t="str">
        <f t="shared" si="572"/>
        <v>22-45d</v>
      </c>
      <c r="R3679" s="3" t="str">
        <f t="shared" si="573"/>
        <v>Medium</v>
      </c>
      <c r="S3679" s="3" t="str">
        <f t="shared" si="574"/>
        <v>High</v>
      </c>
      <c r="T3679" s="3" t="str">
        <f t="shared" si="575"/>
        <v>Active</v>
      </c>
      <c r="U3679" s="4">
        <f>1/(1+EXP(-(Predictive_Model!$B$5+((B3679-Predictive_Model!$B$20)/Predictive_Model!$C$20)*Predictive_Model!$D$20+((E3679-Predictive_Model!$B$21)/Predictive_Model!$C$21)*Predictive_Model!$D$21+((F3679-Predictive_Model!$B$22)/Predictive_Model!$C$22)*Predictive_Model!$D$22+((I3679-Predictive_Model!$B$23)/Predictive_Model!$C$23)*Predictive_Model!$D$23+((L3679-Predictive_Model!$B$24)/Predictive_Model!$C$24)*Predictive_Model!$D$24+((M3679-Predictive_Model!$B$25)/Predictive_Model!$C$25)*Predictive_Model!$D$25+IF(C3679="Male",Predictive_Model!$D$31,IF(C3679="Other",Predictive_Model!$D$32,0))+IF(D3679="Premium",Predictive_Model!$D$34,IF(D3679="Standard",Predictive_Model!$D$35,0))+IF(G3679="Asia",Predictive_Model!$D$37,IF(G3679="Europe",Predictive_Model!$D$38,IF(G3679="North America",Predictive_Model!$D$39,IF(G3679="Oceania",Predictive_Model!$D$40,IF(G3679="South America",Predictive_Model!$D$41,0)))))+IF(H3679="Laptop",Predictive_Model!$D$43,IF(H3679="Mobile",Predictive_Model!$D$44,IF(H3679="TV",Predictive_Model!$D$45,IF(H3679="Tablet",Predictive_Model!$D$46,0))))+IF(K3679="Crypto",Predictive_Model!$D$48,IF(K3679="Debit Card",Predictive_Model!$D$49,IF(K3679="Gift Card",Predictive_Model!$D$50,IF(K3679="PayPal",Predictive_Model!$D$51,0))))+IF(N3679="Comedy",Predictive_Model!$D$53,IF(N3679="Documentary",Predictive_Model!$D$54,IF(N3679="Drama",Predictive_Model!$D$55,IF(N3679="Horror",Predictive_Model!$D$56,IF(N3679="Romance",Predictive_Model!$D$57,IF(N3679="Sci-Fi",Predictive_Model!$D$58,0)))))))))</f>
        <v>3.2015968285042232E-2</v>
      </c>
      <c r="V3679" s="3" t="str">
        <f t="shared" si="576"/>
        <v>Low</v>
      </c>
      <c r="W3679" s="6">
        <f t="shared" si="577"/>
        <v>0.57596726944790966</v>
      </c>
      <c r="X3679" s="3" t="str">
        <f t="shared" si="578"/>
        <v>Monitor</v>
      </c>
      <c r="Y3679" s="3" t="str">
        <f t="shared" si="579"/>
        <v>OK</v>
      </c>
    </row>
    <row r="3680" spans="1:25" x14ac:dyDescent="0.25">
      <c r="A3680" s="3" t="str">
        <f>Raw_Data!A3680</f>
        <v>8bdf4628-437d-4675-a5bd-c0e70adb590d</v>
      </c>
      <c r="B3680" s="3">
        <f>Raw_Data!B3680</f>
        <v>37</v>
      </c>
      <c r="C3680" s="3" t="str">
        <f>Raw_Data!C3680</f>
        <v>Other</v>
      </c>
      <c r="D3680" s="3" t="str">
        <f>Raw_Data!D3680</f>
        <v>Standard</v>
      </c>
      <c r="E3680" s="3">
        <f>Raw_Data!E3680</f>
        <v>8.25</v>
      </c>
      <c r="F3680" s="3">
        <f>Raw_Data!F3680</f>
        <v>4</v>
      </c>
      <c r="G3680" s="3" t="str">
        <f>Raw_Data!G3680</f>
        <v>North America</v>
      </c>
      <c r="H3680" s="3" t="str">
        <f>Raw_Data!H3680</f>
        <v>Laptop</v>
      </c>
      <c r="I3680" s="3">
        <f>Raw_Data!I3680</f>
        <v>13.99</v>
      </c>
      <c r="J3680" s="3">
        <f>Raw_Data!J3680</f>
        <v>0</v>
      </c>
      <c r="K3680" s="3" t="str">
        <f>Raw_Data!K3680</f>
        <v>PayPal</v>
      </c>
      <c r="L3680" s="3">
        <f>Raw_Data!L3680</f>
        <v>1</v>
      </c>
      <c r="M3680" s="3">
        <f>Raw_Data!M3680</f>
        <v>1.65</v>
      </c>
      <c r="N3680" s="3" t="str">
        <f>Raw_Data!N3680</f>
        <v>Horror</v>
      </c>
      <c r="O3680" s="3" t="str">
        <f t="shared" si="570"/>
        <v>35-44</v>
      </c>
      <c r="P3680" s="3" t="str">
        <f t="shared" si="571"/>
        <v>&lt;10h</v>
      </c>
      <c r="Q3680" s="3" t="str">
        <f t="shared" si="572"/>
        <v>0-7d</v>
      </c>
      <c r="R3680" s="3" t="str">
        <f t="shared" si="573"/>
        <v>Medium</v>
      </c>
      <c r="S3680" s="3" t="str">
        <f t="shared" si="574"/>
        <v>Mid</v>
      </c>
      <c r="T3680" s="3" t="str">
        <f t="shared" si="575"/>
        <v>Active</v>
      </c>
      <c r="U3680" s="4">
        <f>1/(1+EXP(-(Predictive_Model!$B$5+((B3680-Predictive_Model!$B$20)/Predictive_Model!$C$20)*Predictive_Model!$D$20+((E3680-Predictive_Model!$B$21)/Predictive_Model!$C$21)*Predictive_Model!$D$21+((F3680-Predictive_Model!$B$22)/Predictive_Model!$C$22)*Predictive_Model!$D$22+((I3680-Predictive_Model!$B$23)/Predictive_Model!$C$23)*Predictive_Model!$D$23+((L3680-Predictive_Model!$B$24)/Predictive_Model!$C$24)*Predictive_Model!$D$24+((M3680-Predictive_Model!$B$25)/Predictive_Model!$C$25)*Predictive_Model!$D$25+IF(C3680="Male",Predictive_Model!$D$31,IF(C3680="Other",Predictive_Model!$D$32,0))+IF(D3680="Premium",Predictive_Model!$D$34,IF(D3680="Standard",Predictive_Model!$D$35,0))+IF(G3680="Asia",Predictive_Model!$D$37,IF(G3680="Europe",Predictive_Model!$D$38,IF(G3680="North America",Predictive_Model!$D$39,IF(G3680="Oceania",Predictive_Model!$D$40,IF(G3680="South America",Predictive_Model!$D$41,0)))))+IF(H3680="Laptop",Predictive_Model!$D$43,IF(H3680="Mobile",Predictive_Model!$D$44,IF(H3680="TV",Predictive_Model!$D$45,IF(H3680="Tablet",Predictive_Model!$D$46,0))))+IF(K3680="Crypto",Predictive_Model!$D$48,IF(K3680="Debit Card",Predictive_Model!$D$49,IF(K3680="Gift Card",Predictive_Model!$D$50,IF(K3680="PayPal",Predictive_Model!$D$51,0))))+IF(N3680="Comedy",Predictive_Model!$D$53,IF(N3680="Documentary",Predictive_Model!$D$54,IF(N3680="Drama",Predictive_Model!$D$55,IF(N3680="Horror",Predictive_Model!$D$56,IF(N3680="Romance",Predictive_Model!$D$57,IF(N3680="Sci-Fi",Predictive_Model!$D$58,0)))))))))</f>
        <v>0.17546048128036207</v>
      </c>
      <c r="V3680" s="3" t="str">
        <f t="shared" si="576"/>
        <v>Low</v>
      </c>
      <c r="W3680" s="6">
        <f t="shared" si="577"/>
        <v>2.4546921331122653</v>
      </c>
      <c r="X3680" s="3" t="str">
        <f t="shared" si="578"/>
        <v>Monitor</v>
      </c>
      <c r="Y3680" s="3" t="str">
        <f t="shared" si="579"/>
        <v>OK</v>
      </c>
    </row>
    <row r="3681" spans="1:25" x14ac:dyDescent="0.25">
      <c r="A3681" s="3" t="str">
        <f>Raw_Data!A3681</f>
        <v>e203e4ef-dc62-4e97-884d-77a46ddf3813</v>
      </c>
      <c r="B3681" s="3">
        <f>Raw_Data!B3681</f>
        <v>18</v>
      </c>
      <c r="C3681" s="3" t="str">
        <f>Raw_Data!C3681</f>
        <v>Female</v>
      </c>
      <c r="D3681" s="3" t="str">
        <f>Raw_Data!D3681</f>
        <v>Standard</v>
      </c>
      <c r="E3681" s="3">
        <f>Raw_Data!E3681</f>
        <v>0.27</v>
      </c>
      <c r="F3681" s="3">
        <f>Raw_Data!F3681</f>
        <v>20</v>
      </c>
      <c r="G3681" s="3" t="str">
        <f>Raw_Data!G3681</f>
        <v>Oceania</v>
      </c>
      <c r="H3681" s="3" t="str">
        <f>Raw_Data!H3681</f>
        <v>Desktop</v>
      </c>
      <c r="I3681" s="3">
        <f>Raw_Data!I3681</f>
        <v>13.99</v>
      </c>
      <c r="J3681" s="3">
        <f>Raw_Data!J3681</f>
        <v>1</v>
      </c>
      <c r="K3681" s="3" t="str">
        <f>Raw_Data!K3681</f>
        <v>Credit Card</v>
      </c>
      <c r="L3681" s="3">
        <f>Raw_Data!L3681</f>
        <v>1</v>
      </c>
      <c r="M3681" s="3">
        <f>Raw_Data!M3681</f>
        <v>0.01</v>
      </c>
      <c r="N3681" s="3" t="str">
        <f>Raw_Data!N3681</f>
        <v>Comedy</v>
      </c>
      <c r="O3681" s="3" t="str">
        <f t="shared" si="570"/>
        <v>18-24</v>
      </c>
      <c r="P3681" s="3" t="str">
        <f t="shared" si="571"/>
        <v>&lt;10h</v>
      </c>
      <c r="Q3681" s="3" t="str">
        <f t="shared" si="572"/>
        <v>8-21d</v>
      </c>
      <c r="R3681" s="3" t="str">
        <f t="shared" si="573"/>
        <v>Medium</v>
      </c>
      <c r="S3681" s="3" t="str">
        <f t="shared" si="574"/>
        <v>Mid</v>
      </c>
      <c r="T3681" s="3" t="str">
        <f t="shared" si="575"/>
        <v>Churned</v>
      </c>
      <c r="U3681" s="4">
        <f>1/(1+EXP(-(Predictive_Model!$B$5+((B3681-Predictive_Model!$B$20)/Predictive_Model!$C$20)*Predictive_Model!$D$20+((E3681-Predictive_Model!$B$21)/Predictive_Model!$C$21)*Predictive_Model!$D$21+((F3681-Predictive_Model!$B$22)/Predictive_Model!$C$22)*Predictive_Model!$D$22+((I3681-Predictive_Model!$B$23)/Predictive_Model!$C$23)*Predictive_Model!$D$23+((L3681-Predictive_Model!$B$24)/Predictive_Model!$C$24)*Predictive_Model!$D$24+((M3681-Predictive_Model!$B$25)/Predictive_Model!$C$25)*Predictive_Model!$D$25+IF(C3681="Male",Predictive_Model!$D$31,IF(C3681="Other",Predictive_Model!$D$32,0))+IF(D3681="Premium",Predictive_Model!$D$34,IF(D3681="Standard",Predictive_Model!$D$35,0))+IF(G3681="Asia",Predictive_Model!$D$37,IF(G3681="Europe",Predictive_Model!$D$38,IF(G3681="North America",Predictive_Model!$D$39,IF(G3681="Oceania",Predictive_Model!$D$40,IF(G3681="South America",Predictive_Model!$D$41,0)))))+IF(H3681="Laptop",Predictive_Model!$D$43,IF(H3681="Mobile",Predictive_Model!$D$44,IF(H3681="TV",Predictive_Model!$D$45,IF(H3681="Tablet",Predictive_Model!$D$46,0))))+IF(K3681="Crypto",Predictive_Model!$D$48,IF(K3681="Debit Card",Predictive_Model!$D$49,IF(K3681="Gift Card",Predictive_Model!$D$50,IF(K3681="PayPal",Predictive_Model!$D$51,0))))+IF(N3681="Comedy",Predictive_Model!$D$53,IF(N3681="Documentary",Predictive_Model!$D$54,IF(N3681="Drama",Predictive_Model!$D$55,IF(N3681="Horror",Predictive_Model!$D$56,IF(N3681="Romance",Predictive_Model!$D$57,IF(N3681="Sci-Fi",Predictive_Model!$D$58,0)))))))))</f>
        <v>0.99790536528111606</v>
      </c>
      <c r="V3681" s="3" t="str">
        <f t="shared" si="576"/>
        <v>Critical</v>
      </c>
      <c r="W3681" s="6">
        <f t="shared" si="577"/>
        <v>13.99</v>
      </c>
      <c r="X3681" s="3" t="str">
        <f t="shared" si="578"/>
        <v>Priority 2</v>
      </c>
      <c r="Y3681" s="3" t="str">
        <f t="shared" si="579"/>
        <v>OK</v>
      </c>
    </row>
    <row r="3682" spans="1:25" x14ac:dyDescent="0.25">
      <c r="A3682" s="3" t="str">
        <f>Raw_Data!A3682</f>
        <v>5b4c2040-0725-49cd-b8bb-0c1848fe1577</v>
      </c>
      <c r="B3682" s="3">
        <f>Raw_Data!B3682</f>
        <v>57</v>
      </c>
      <c r="C3682" s="3" t="str">
        <f>Raw_Data!C3682</f>
        <v>Female</v>
      </c>
      <c r="D3682" s="3" t="str">
        <f>Raw_Data!D3682</f>
        <v>Premium</v>
      </c>
      <c r="E3682" s="3">
        <f>Raw_Data!E3682</f>
        <v>0.98</v>
      </c>
      <c r="F3682" s="3">
        <f>Raw_Data!F3682</f>
        <v>59</v>
      </c>
      <c r="G3682" s="3" t="str">
        <f>Raw_Data!G3682</f>
        <v>Africa</v>
      </c>
      <c r="H3682" s="3" t="str">
        <f>Raw_Data!H3682</f>
        <v>Laptop</v>
      </c>
      <c r="I3682" s="3">
        <f>Raw_Data!I3682</f>
        <v>17.989999999999998</v>
      </c>
      <c r="J3682" s="3">
        <f>Raw_Data!J3682</f>
        <v>1</v>
      </c>
      <c r="K3682" s="3" t="str">
        <f>Raw_Data!K3682</f>
        <v>Debit Card</v>
      </c>
      <c r="L3682" s="3">
        <f>Raw_Data!L3682</f>
        <v>2</v>
      </c>
      <c r="M3682" s="3">
        <f>Raw_Data!M3682</f>
        <v>0.02</v>
      </c>
      <c r="N3682" s="3" t="str">
        <f>Raw_Data!N3682</f>
        <v>Documentary</v>
      </c>
      <c r="O3682" s="3" t="str">
        <f t="shared" si="570"/>
        <v>55-70</v>
      </c>
      <c r="P3682" s="3" t="str">
        <f t="shared" si="571"/>
        <v>&lt;10h</v>
      </c>
      <c r="Q3682" s="3" t="str">
        <f t="shared" si="572"/>
        <v>46-60d</v>
      </c>
      <c r="R3682" s="3" t="str">
        <f t="shared" si="573"/>
        <v>Low</v>
      </c>
      <c r="S3682" s="3" t="str">
        <f t="shared" si="574"/>
        <v>High</v>
      </c>
      <c r="T3682" s="3" t="str">
        <f t="shared" si="575"/>
        <v>Churned</v>
      </c>
      <c r="U3682" s="4">
        <f>1/(1+EXP(-(Predictive_Model!$B$5+((B3682-Predictive_Model!$B$20)/Predictive_Model!$C$20)*Predictive_Model!$D$20+((E3682-Predictive_Model!$B$21)/Predictive_Model!$C$21)*Predictive_Model!$D$21+((F3682-Predictive_Model!$B$22)/Predictive_Model!$C$22)*Predictive_Model!$D$22+((I3682-Predictive_Model!$B$23)/Predictive_Model!$C$23)*Predictive_Model!$D$23+((L3682-Predictive_Model!$B$24)/Predictive_Model!$C$24)*Predictive_Model!$D$24+((M3682-Predictive_Model!$B$25)/Predictive_Model!$C$25)*Predictive_Model!$D$25+IF(C3682="Male",Predictive_Model!$D$31,IF(C3682="Other",Predictive_Model!$D$32,0))+IF(D3682="Premium",Predictive_Model!$D$34,IF(D3682="Standard",Predictive_Model!$D$35,0))+IF(G3682="Asia",Predictive_Model!$D$37,IF(G3682="Europe",Predictive_Model!$D$38,IF(G3682="North America",Predictive_Model!$D$39,IF(G3682="Oceania",Predictive_Model!$D$40,IF(G3682="South America",Predictive_Model!$D$41,0)))))+IF(H3682="Laptop",Predictive_Model!$D$43,IF(H3682="Mobile",Predictive_Model!$D$44,IF(H3682="TV",Predictive_Model!$D$45,IF(H3682="Tablet",Predictive_Model!$D$46,0))))+IF(K3682="Crypto",Predictive_Model!$D$48,IF(K3682="Debit Card",Predictive_Model!$D$49,IF(K3682="Gift Card",Predictive_Model!$D$50,IF(K3682="PayPal",Predictive_Model!$D$51,0))))+IF(N3682="Comedy",Predictive_Model!$D$53,IF(N3682="Documentary",Predictive_Model!$D$54,IF(N3682="Drama",Predictive_Model!$D$55,IF(N3682="Horror",Predictive_Model!$D$56,IF(N3682="Romance",Predictive_Model!$D$57,IF(N3682="Sci-Fi",Predictive_Model!$D$58,0)))))))))</f>
        <v>0.99971783186737206</v>
      </c>
      <c r="V3682" s="3" t="str">
        <f t="shared" si="576"/>
        <v>Critical</v>
      </c>
      <c r="W3682" s="6">
        <f t="shared" si="577"/>
        <v>17.989999999999998</v>
      </c>
      <c r="X3682" s="3" t="str">
        <f t="shared" si="578"/>
        <v>Priority 1</v>
      </c>
      <c r="Y3682" s="3" t="str">
        <f t="shared" si="579"/>
        <v>OK</v>
      </c>
    </row>
    <row r="3683" spans="1:25" x14ac:dyDescent="0.25">
      <c r="A3683" s="3" t="str">
        <f>Raw_Data!A3683</f>
        <v>cdd7611f-d900-43cf-b218-71d45bca9a13</v>
      </c>
      <c r="B3683" s="3">
        <f>Raw_Data!B3683</f>
        <v>59</v>
      </c>
      <c r="C3683" s="3" t="str">
        <f>Raw_Data!C3683</f>
        <v>Female</v>
      </c>
      <c r="D3683" s="3" t="str">
        <f>Raw_Data!D3683</f>
        <v>Premium</v>
      </c>
      <c r="E3683" s="3">
        <f>Raw_Data!E3683</f>
        <v>0.1</v>
      </c>
      <c r="F3683" s="3">
        <f>Raw_Data!F3683</f>
        <v>20</v>
      </c>
      <c r="G3683" s="3" t="str">
        <f>Raw_Data!G3683</f>
        <v>North America</v>
      </c>
      <c r="H3683" s="3" t="str">
        <f>Raw_Data!H3683</f>
        <v>Laptop</v>
      </c>
      <c r="I3683" s="3">
        <f>Raw_Data!I3683</f>
        <v>17.989999999999998</v>
      </c>
      <c r="J3683" s="3">
        <f>Raw_Data!J3683</f>
        <v>1</v>
      </c>
      <c r="K3683" s="3" t="str">
        <f>Raw_Data!K3683</f>
        <v>Crypto</v>
      </c>
      <c r="L3683" s="3">
        <f>Raw_Data!L3683</f>
        <v>1</v>
      </c>
      <c r="M3683" s="3">
        <f>Raw_Data!M3683</f>
        <v>0</v>
      </c>
      <c r="N3683" s="3" t="str">
        <f>Raw_Data!N3683</f>
        <v>Sci-Fi</v>
      </c>
      <c r="O3683" s="3" t="str">
        <f t="shared" si="570"/>
        <v>55-70</v>
      </c>
      <c r="P3683" s="3" t="str">
        <f t="shared" si="571"/>
        <v>&lt;10h</v>
      </c>
      <c r="Q3683" s="3" t="str">
        <f t="shared" si="572"/>
        <v>8-21d</v>
      </c>
      <c r="R3683" s="3" t="str">
        <f t="shared" si="573"/>
        <v>Medium</v>
      </c>
      <c r="S3683" s="3" t="str">
        <f t="shared" si="574"/>
        <v>High</v>
      </c>
      <c r="T3683" s="3" t="str">
        <f t="shared" si="575"/>
        <v>Churned</v>
      </c>
      <c r="U3683" s="4">
        <f>1/(1+EXP(-(Predictive_Model!$B$5+((B3683-Predictive_Model!$B$20)/Predictive_Model!$C$20)*Predictive_Model!$D$20+((E3683-Predictive_Model!$B$21)/Predictive_Model!$C$21)*Predictive_Model!$D$21+((F3683-Predictive_Model!$B$22)/Predictive_Model!$C$22)*Predictive_Model!$D$22+((I3683-Predictive_Model!$B$23)/Predictive_Model!$C$23)*Predictive_Model!$D$23+((L3683-Predictive_Model!$B$24)/Predictive_Model!$C$24)*Predictive_Model!$D$24+((M3683-Predictive_Model!$B$25)/Predictive_Model!$C$25)*Predictive_Model!$D$25+IF(C3683="Male",Predictive_Model!$D$31,IF(C3683="Other",Predictive_Model!$D$32,0))+IF(D3683="Premium",Predictive_Model!$D$34,IF(D3683="Standard",Predictive_Model!$D$35,0))+IF(G3683="Asia",Predictive_Model!$D$37,IF(G3683="Europe",Predictive_Model!$D$38,IF(G3683="North America",Predictive_Model!$D$39,IF(G3683="Oceania",Predictive_Model!$D$40,IF(G3683="South America",Predictive_Model!$D$41,0)))))+IF(H3683="Laptop",Predictive_Model!$D$43,IF(H3683="Mobile",Predictive_Model!$D$44,IF(H3683="TV",Predictive_Model!$D$45,IF(H3683="Tablet",Predictive_Model!$D$46,0))))+IF(K3683="Crypto",Predictive_Model!$D$48,IF(K3683="Debit Card",Predictive_Model!$D$49,IF(K3683="Gift Card",Predictive_Model!$D$50,IF(K3683="PayPal",Predictive_Model!$D$51,0))))+IF(N3683="Comedy",Predictive_Model!$D$53,IF(N3683="Documentary",Predictive_Model!$D$54,IF(N3683="Drama",Predictive_Model!$D$55,IF(N3683="Horror",Predictive_Model!$D$56,IF(N3683="Romance",Predictive_Model!$D$57,IF(N3683="Sci-Fi",Predictive_Model!$D$58,0)))))))))</f>
        <v>0.98787510479338281</v>
      </c>
      <c r="V3683" s="3" t="str">
        <f t="shared" si="576"/>
        <v>Critical</v>
      </c>
      <c r="W3683" s="6">
        <f t="shared" si="577"/>
        <v>17.989999999999998</v>
      </c>
      <c r="X3683" s="3" t="str">
        <f t="shared" si="578"/>
        <v>Priority 1</v>
      </c>
      <c r="Y3683" s="3" t="str">
        <f t="shared" si="579"/>
        <v>OK</v>
      </c>
    </row>
    <row r="3684" spans="1:25" x14ac:dyDescent="0.25">
      <c r="A3684" s="3" t="str">
        <f>Raw_Data!A3684</f>
        <v>11d562cc-a296-442c-8ad0-4c2a5f5f2e1f</v>
      </c>
      <c r="B3684" s="3">
        <f>Raw_Data!B3684</f>
        <v>29</v>
      </c>
      <c r="C3684" s="3" t="str">
        <f>Raw_Data!C3684</f>
        <v>Other</v>
      </c>
      <c r="D3684" s="3" t="str">
        <f>Raw_Data!D3684</f>
        <v>Premium</v>
      </c>
      <c r="E3684" s="3">
        <f>Raw_Data!E3684</f>
        <v>8.1300000000000008</v>
      </c>
      <c r="F3684" s="3">
        <f>Raw_Data!F3684</f>
        <v>17</v>
      </c>
      <c r="G3684" s="3" t="str">
        <f>Raw_Data!G3684</f>
        <v>Oceania</v>
      </c>
      <c r="H3684" s="3" t="str">
        <f>Raw_Data!H3684</f>
        <v>TV</v>
      </c>
      <c r="I3684" s="3">
        <f>Raw_Data!I3684</f>
        <v>17.989999999999998</v>
      </c>
      <c r="J3684" s="3">
        <f>Raw_Data!J3684</f>
        <v>0</v>
      </c>
      <c r="K3684" s="3" t="str">
        <f>Raw_Data!K3684</f>
        <v>Credit Card</v>
      </c>
      <c r="L3684" s="3">
        <f>Raw_Data!L3684</f>
        <v>2</v>
      </c>
      <c r="M3684" s="3">
        <f>Raw_Data!M3684</f>
        <v>0.45</v>
      </c>
      <c r="N3684" s="3" t="str">
        <f>Raw_Data!N3684</f>
        <v>Sci-Fi</v>
      </c>
      <c r="O3684" s="3" t="str">
        <f t="shared" si="570"/>
        <v>25-34</v>
      </c>
      <c r="P3684" s="3" t="str">
        <f t="shared" si="571"/>
        <v>&lt;10h</v>
      </c>
      <c r="Q3684" s="3" t="str">
        <f t="shared" si="572"/>
        <v>8-21d</v>
      </c>
      <c r="R3684" s="3" t="str">
        <f t="shared" si="573"/>
        <v>Medium</v>
      </c>
      <c r="S3684" s="3" t="str">
        <f t="shared" si="574"/>
        <v>High</v>
      </c>
      <c r="T3684" s="3" t="str">
        <f t="shared" si="575"/>
        <v>Active</v>
      </c>
      <c r="U3684" s="4">
        <f>1/(1+EXP(-(Predictive_Model!$B$5+((B3684-Predictive_Model!$B$20)/Predictive_Model!$C$20)*Predictive_Model!$D$20+((E3684-Predictive_Model!$B$21)/Predictive_Model!$C$21)*Predictive_Model!$D$21+((F3684-Predictive_Model!$B$22)/Predictive_Model!$C$22)*Predictive_Model!$D$22+((I3684-Predictive_Model!$B$23)/Predictive_Model!$C$23)*Predictive_Model!$D$23+((L3684-Predictive_Model!$B$24)/Predictive_Model!$C$24)*Predictive_Model!$D$24+((M3684-Predictive_Model!$B$25)/Predictive_Model!$C$25)*Predictive_Model!$D$25+IF(C3684="Male",Predictive_Model!$D$31,IF(C3684="Other",Predictive_Model!$D$32,0))+IF(D3684="Premium",Predictive_Model!$D$34,IF(D3684="Standard",Predictive_Model!$D$35,0))+IF(G3684="Asia",Predictive_Model!$D$37,IF(G3684="Europe",Predictive_Model!$D$38,IF(G3684="North America",Predictive_Model!$D$39,IF(G3684="Oceania",Predictive_Model!$D$40,IF(G3684="South America",Predictive_Model!$D$41,0)))))+IF(H3684="Laptop",Predictive_Model!$D$43,IF(H3684="Mobile",Predictive_Model!$D$44,IF(H3684="TV",Predictive_Model!$D$45,IF(H3684="Tablet",Predictive_Model!$D$46,0))))+IF(K3684="Crypto",Predictive_Model!$D$48,IF(K3684="Debit Card",Predictive_Model!$D$49,IF(K3684="Gift Card",Predictive_Model!$D$50,IF(K3684="PayPal",Predictive_Model!$D$51,0))))+IF(N3684="Comedy",Predictive_Model!$D$53,IF(N3684="Documentary",Predictive_Model!$D$54,IF(N3684="Drama",Predictive_Model!$D$55,IF(N3684="Horror",Predictive_Model!$D$56,IF(N3684="Romance",Predictive_Model!$D$57,IF(N3684="Sci-Fi",Predictive_Model!$D$58,0)))))))))</f>
        <v>0.40819890385627067</v>
      </c>
      <c r="V3684" s="3" t="str">
        <f t="shared" si="576"/>
        <v>Medium</v>
      </c>
      <c r="W3684" s="6">
        <f t="shared" si="577"/>
        <v>7.343498280374309</v>
      </c>
      <c r="X3684" s="3" t="str">
        <f t="shared" si="578"/>
        <v>Monitor</v>
      </c>
      <c r="Y3684" s="3" t="str">
        <f t="shared" si="579"/>
        <v>OK</v>
      </c>
    </row>
    <row r="3685" spans="1:25" x14ac:dyDescent="0.25">
      <c r="A3685" s="3" t="str">
        <f>Raw_Data!A3685</f>
        <v>1fb210c3-6369-4fb9-9abc-f56736df9f47</v>
      </c>
      <c r="B3685" s="3">
        <f>Raw_Data!B3685</f>
        <v>66</v>
      </c>
      <c r="C3685" s="3" t="str">
        <f>Raw_Data!C3685</f>
        <v>Male</v>
      </c>
      <c r="D3685" s="3" t="str">
        <f>Raw_Data!D3685</f>
        <v>Standard</v>
      </c>
      <c r="E3685" s="3">
        <f>Raw_Data!E3685</f>
        <v>3.46</v>
      </c>
      <c r="F3685" s="3">
        <f>Raw_Data!F3685</f>
        <v>44</v>
      </c>
      <c r="G3685" s="3" t="str">
        <f>Raw_Data!G3685</f>
        <v>Oceania</v>
      </c>
      <c r="H3685" s="3" t="str">
        <f>Raw_Data!H3685</f>
        <v>Tablet</v>
      </c>
      <c r="I3685" s="3">
        <f>Raw_Data!I3685</f>
        <v>13.99</v>
      </c>
      <c r="J3685" s="3">
        <f>Raw_Data!J3685</f>
        <v>1</v>
      </c>
      <c r="K3685" s="3" t="str">
        <f>Raw_Data!K3685</f>
        <v>Crypto</v>
      </c>
      <c r="L3685" s="3">
        <f>Raw_Data!L3685</f>
        <v>4</v>
      </c>
      <c r="M3685" s="3">
        <f>Raw_Data!M3685</f>
        <v>0.08</v>
      </c>
      <c r="N3685" s="3" t="str">
        <f>Raw_Data!N3685</f>
        <v>Comedy</v>
      </c>
      <c r="O3685" s="3" t="str">
        <f t="shared" si="570"/>
        <v>55-70</v>
      </c>
      <c r="P3685" s="3" t="str">
        <f t="shared" si="571"/>
        <v>&lt;10h</v>
      </c>
      <c r="Q3685" s="3" t="str">
        <f t="shared" si="572"/>
        <v>22-45d</v>
      </c>
      <c r="R3685" s="3" t="str">
        <f t="shared" si="573"/>
        <v>Medium</v>
      </c>
      <c r="S3685" s="3" t="str">
        <f t="shared" si="574"/>
        <v>Mid</v>
      </c>
      <c r="T3685" s="3" t="str">
        <f t="shared" si="575"/>
        <v>Churned</v>
      </c>
      <c r="U3685" s="4">
        <f>1/(1+EXP(-(Predictive_Model!$B$5+((B3685-Predictive_Model!$B$20)/Predictive_Model!$C$20)*Predictive_Model!$D$20+((E3685-Predictive_Model!$B$21)/Predictive_Model!$C$21)*Predictive_Model!$D$21+((F3685-Predictive_Model!$B$22)/Predictive_Model!$C$22)*Predictive_Model!$D$22+((I3685-Predictive_Model!$B$23)/Predictive_Model!$C$23)*Predictive_Model!$D$23+((L3685-Predictive_Model!$B$24)/Predictive_Model!$C$24)*Predictive_Model!$D$24+((M3685-Predictive_Model!$B$25)/Predictive_Model!$C$25)*Predictive_Model!$D$25+IF(C3685="Male",Predictive_Model!$D$31,IF(C3685="Other",Predictive_Model!$D$32,0))+IF(D3685="Premium",Predictive_Model!$D$34,IF(D3685="Standard",Predictive_Model!$D$35,0))+IF(G3685="Asia",Predictive_Model!$D$37,IF(G3685="Europe",Predictive_Model!$D$38,IF(G3685="North America",Predictive_Model!$D$39,IF(G3685="Oceania",Predictive_Model!$D$40,IF(G3685="South America",Predictive_Model!$D$41,0)))))+IF(H3685="Laptop",Predictive_Model!$D$43,IF(H3685="Mobile",Predictive_Model!$D$44,IF(H3685="TV",Predictive_Model!$D$45,IF(H3685="Tablet",Predictive_Model!$D$46,0))))+IF(K3685="Crypto",Predictive_Model!$D$48,IF(K3685="Debit Card",Predictive_Model!$D$49,IF(K3685="Gift Card",Predictive_Model!$D$50,IF(K3685="PayPal",Predictive_Model!$D$51,0))))+IF(N3685="Comedy",Predictive_Model!$D$53,IF(N3685="Documentary",Predictive_Model!$D$54,IF(N3685="Drama",Predictive_Model!$D$55,IF(N3685="Horror",Predictive_Model!$D$56,IF(N3685="Romance",Predictive_Model!$D$57,IF(N3685="Sci-Fi",Predictive_Model!$D$58,0)))))))))</f>
        <v>0.99926690522274153</v>
      </c>
      <c r="V3685" s="3" t="str">
        <f t="shared" si="576"/>
        <v>Critical</v>
      </c>
      <c r="W3685" s="6">
        <f t="shared" si="577"/>
        <v>13.99</v>
      </c>
      <c r="X3685" s="3" t="str">
        <f t="shared" si="578"/>
        <v>Priority 2</v>
      </c>
      <c r="Y3685" s="3" t="str">
        <f t="shared" si="579"/>
        <v>OK</v>
      </c>
    </row>
    <row r="3686" spans="1:25" x14ac:dyDescent="0.25">
      <c r="A3686" s="3" t="str">
        <f>Raw_Data!A3686</f>
        <v>1aab7315-184d-4e18-8338-071aab257e63</v>
      </c>
      <c r="B3686" s="3">
        <f>Raw_Data!B3686</f>
        <v>55</v>
      </c>
      <c r="C3686" s="3" t="str">
        <f>Raw_Data!C3686</f>
        <v>Male</v>
      </c>
      <c r="D3686" s="3" t="str">
        <f>Raw_Data!D3686</f>
        <v>Basic</v>
      </c>
      <c r="E3686" s="3">
        <f>Raw_Data!E3686</f>
        <v>2.74</v>
      </c>
      <c r="F3686" s="3">
        <f>Raw_Data!F3686</f>
        <v>44</v>
      </c>
      <c r="G3686" s="3" t="str">
        <f>Raw_Data!G3686</f>
        <v>South America</v>
      </c>
      <c r="H3686" s="3" t="str">
        <f>Raw_Data!H3686</f>
        <v>Laptop</v>
      </c>
      <c r="I3686" s="3">
        <f>Raw_Data!I3686</f>
        <v>8.99</v>
      </c>
      <c r="J3686" s="3">
        <f>Raw_Data!J3686</f>
        <v>1</v>
      </c>
      <c r="K3686" s="3" t="str">
        <f>Raw_Data!K3686</f>
        <v>Credit Card</v>
      </c>
      <c r="L3686" s="3">
        <f>Raw_Data!L3686</f>
        <v>4</v>
      </c>
      <c r="M3686" s="3">
        <f>Raw_Data!M3686</f>
        <v>0.06</v>
      </c>
      <c r="N3686" s="3" t="str">
        <f>Raw_Data!N3686</f>
        <v>Documentary</v>
      </c>
      <c r="O3686" s="3" t="str">
        <f t="shared" si="570"/>
        <v>55-70</v>
      </c>
      <c r="P3686" s="3" t="str">
        <f t="shared" si="571"/>
        <v>&lt;10h</v>
      </c>
      <c r="Q3686" s="3" t="str">
        <f t="shared" si="572"/>
        <v>22-45d</v>
      </c>
      <c r="R3686" s="3" t="str">
        <f t="shared" si="573"/>
        <v>Medium</v>
      </c>
      <c r="S3686" s="3" t="str">
        <f t="shared" si="574"/>
        <v>Low</v>
      </c>
      <c r="T3686" s="3" t="str">
        <f t="shared" si="575"/>
        <v>Churned</v>
      </c>
      <c r="U3686" s="4">
        <f>1/(1+EXP(-(Predictive_Model!$B$5+((B3686-Predictive_Model!$B$20)/Predictive_Model!$C$20)*Predictive_Model!$D$20+((E3686-Predictive_Model!$B$21)/Predictive_Model!$C$21)*Predictive_Model!$D$21+((F3686-Predictive_Model!$B$22)/Predictive_Model!$C$22)*Predictive_Model!$D$22+((I3686-Predictive_Model!$B$23)/Predictive_Model!$C$23)*Predictive_Model!$D$23+((L3686-Predictive_Model!$B$24)/Predictive_Model!$C$24)*Predictive_Model!$D$24+((M3686-Predictive_Model!$B$25)/Predictive_Model!$C$25)*Predictive_Model!$D$25+IF(C3686="Male",Predictive_Model!$D$31,IF(C3686="Other",Predictive_Model!$D$32,0))+IF(D3686="Premium",Predictive_Model!$D$34,IF(D3686="Standard",Predictive_Model!$D$35,0))+IF(G3686="Asia",Predictive_Model!$D$37,IF(G3686="Europe",Predictive_Model!$D$38,IF(G3686="North America",Predictive_Model!$D$39,IF(G3686="Oceania",Predictive_Model!$D$40,IF(G3686="South America",Predictive_Model!$D$41,0)))))+IF(H3686="Laptop",Predictive_Model!$D$43,IF(H3686="Mobile",Predictive_Model!$D$44,IF(H3686="TV",Predictive_Model!$D$45,IF(H3686="Tablet",Predictive_Model!$D$46,0))))+IF(K3686="Crypto",Predictive_Model!$D$48,IF(K3686="Debit Card",Predictive_Model!$D$49,IF(K3686="Gift Card",Predictive_Model!$D$50,IF(K3686="PayPal",Predictive_Model!$D$51,0))))+IF(N3686="Comedy",Predictive_Model!$D$53,IF(N3686="Documentary",Predictive_Model!$D$54,IF(N3686="Drama",Predictive_Model!$D$55,IF(N3686="Horror",Predictive_Model!$D$56,IF(N3686="Romance",Predictive_Model!$D$57,IF(N3686="Sci-Fi",Predictive_Model!$D$58,0)))))))))</f>
        <v>0.99919949705172451</v>
      </c>
      <c r="V3686" s="3" t="str">
        <f t="shared" si="576"/>
        <v>Critical</v>
      </c>
      <c r="W3686" s="6">
        <f t="shared" si="577"/>
        <v>8.99</v>
      </c>
      <c r="X3686" s="3" t="str">
        <f t="shared" si="578"/>
        <v>Priority 2</v>
      </c>
      <c r="Y3686" s="3" t="str">
        <f t="shared" si="579"/>
        <v>OK</v>
      </c>
    </row>
    <row r="3687" spans="1:25" x14ac:dyDescent="0.25">
      <c r="A3687" s="3" t="str">
        <f>Raw_Data!A3687</f>
        <v>33e54062-d5b6-400e-9f34-fe98abbe476c</v>
      </c>
      <c r="B3687" s="3">
        <f>Raw_Data!B3687</f>
        <v>39</v>
      </c>
      <c r="C3687" s="3" t="str">
        <f>Raw_Data!C3687</f>
        <v>Male</v>
      </c>
      <c r="D3687" s="3" t="str">
        <f>Raw_Data!D3687</f>
        <v>Premium</v>
      </c>
      <c r="E3687" s="3">
        <f>Raw_Data!E3687</f>
        <v>21.09</v>
      </c>
      <c r="F3687" s="3">
        <f>Raw_Data!F3687</f>
        <v>57</v>
      </c>
      <c r="G3687" s="3" t="str">
        <f>Raw_Data!G3687</f>
        <v>North America</v>
      </c>
      <c r="H3687" s="3" t="str">
        <f>Raw_Data!H3687</f>
        <v>Laptop</v>
      </c>
      <c r="I3687" s="3">
        <f>Raw_Data!I3687</f>
        <v>17.989999999999998</v>
      </c>
      <c r="J3687" s="3">
        <f>Raw_Data!J3687</f>
        <v>0</v>
      </c>
      <c r="K3687" s="3" t="str">
        <f>Raw_Data!K3687</f>
        <v>Gift Card</v>
      </c>
      <c r="L3687" s="3">
        <f>Raw_Data!L3687</f>
        <v>2</v>
      </c>
      <c r="M3687" s="3">
        <f>Raw_Data!M3687</f>
        <v>0.36</v>
      </c>
      <c r="N3687" s="3" t="str">
        <f>Raw_Data!N3687</f>
        <v>Drama</v>
      </c>
      <c r="O3687" s="3" t="str">
        <f t="shared" si="570"/>
        <v>35-44</v>
      </c>
      <c r="P3687" s="3" t="str">
        <f t="shared" si="571"/>
        <v>10-24h</v>
      </c>
      <c r="Q3687" s="3" t="str">
        <f t="shared" si="572"/>
        <v>46-60d</v>
      </c>
      <c r="R3687" s="3" t="str">
        <f t="shared" si="573"/>
        <v>Medium</v>
      </c>
      <c r="S3687" s="3" t="str">
        <f t="shared" si="574"/>
        <v>High</v>
      </c>
      <c r="T3687" s="3" t="str">
        <f t="shared" si="575"/>
        <v>Active</v>
      </c>
      <c r="U3687" s="4">
        <f>1/(1+EXP(-(Predictive_Model!$B$5+((B3687-Predictive_Model!$B$20)/Predictive_Model!$C$20)*Predictive_Model!$D$20+((E3687-Predictive_Model!$B$21)/Predictive_Model!$C$21)*Predictive_Model!$D$21+((F3687-Predictive_Model!$B$22)/Predictive_Model!$C$22)*Predictive_Model!$D$22+((I3687-Predictive_Model!$B$23)/Predictive_Model!$C$23)*Predictive_Model!$D$23+((L3687-Predictive_Model!$B$24)/Predictive_Model!$C$24)*Predictive_Model!$D$24+((M3687-Predictive_Model!$B$25)/Predictive_Model!$C$25)*Predictive_Model!$D$25+IF(C3687="Male",Predictive_Model!$D$31,IF(C3687="Other",Predictive_Model!$D$32,0))+IF(D3687="Premium",Predictive_Model!$D$34,IF(D3687="Standard",Predictive_Model!$D$35,0))+IF(G3687="Asia",Predictive_Model!$D$37,IF(G3687="Europe",Predictive_Model!$D$38,IF(G3687="North America",Predictive_Model!$D$39,IF(G3687="Oceania",Predictive_Model!$D$40,IF(G3687="South America",Predictive_Model!$D$41,0)))))+IF(H3687="Laptop",Predictive_Model!$D$43,IF(H3687="Mobile",Predictive_Model!$D$44,IF(H3687="TV",Predictive_Model!$D$45,IF(H3687="Tablet",Predictive_Model!$D$46,0))))+IF(K3687="Crypto",Predictive_Model!$D$48,IF(K3687="Debit Card",Predictive_Model!$D$49,IF(K3687="Gift Card",Predictive_Model!$D$50,IF(K3687="PayPal",Predictive_Model!$D$51,0))))+IF(N3687="Comedy",Predictive_Model!$D$53,IF(N3687="Documentary",Predictive_Model!$D$54,IF(N3687="Drama",Predictive_Model!$D$55,IF(N3687="Horror",Predictive_Model!$D$56,IF(N3687="Romance",Predictive_Model!$D$57,IF(N3687="Sci-Fi",Predictive_Model!$D$58,0)))))))))</f>
        <v>0.82191090277992229</v>
      </c>
      <c r="V3687" s="3" t="str">
        <f t="shared" si="576"/>
        <v>Critical</v>
      </c>
      <c r="W3687" s="6">
        <f t="shared" si="577"/>
        <v>14.786177141010802</v>
      </c>
      <c r="X3687" s="3" t="str">
        <f t="shared" si="578"/>
        <v>Priority 1</v>
      </c>
      <c r="Y3687" s="3" t="str">
        <f t="shared" si="579"/>
        <v>OK</v>
      </c>
    </row>
    <row r="3688" spans="1:25" x14ac:dyDescent="0.25">
      <c r="A3688" s="3" t="str">
        <f>Raw_Data!A3688</f>
        <v>5d0fd4a3-dc03-4a99-8cb0-087424513a52</v>
      </c>
      <c r="B3688" s="3">
        <f>Raw_Data!B3688</f>
        <v>51</v>
      </c>
      <c r="C3688" s="3" t="str">
        <f>Raw_Data!C3688</f>
        <v>Other</v>
      </c>
      <c r="D3688" s="3" t="str">
        <f>Raw_Data!D3688</f>
        <v>Premium</v>
      </c>
      <c r="E3688" s="3">
        <f>Raw_Data!E3688</f>
        <v>4.43</v>
      </c>
      <c r="F3688" s="3">
        <f>Raw_Data!F3688</f>
        <v>9</v>
      </c>
      <c r="G3688" s="3" t="str">
        <f>Raw_Data!G3688</f>
        <v>South America</v>
      </c>
      <c r="H3688" s="3" t="str">
        <f>Raw_Data!H3688</f>
        <v>Laptop</v>
      </c>
      <c r="I3688" s="3">
        <f>Raw_Data!I3688</f>
        <v>17.989999999999998</v>
      </c>
      <c r="J3688" s="3">
        <f>Raw_Data!J3688</f>
        <v>1</v>
      </c>
      <c r="K3688" s="3" t="str">
        <f>Raw_Data!K3688</f>
        <v>Gift Card</v>
      </c>
      <c r="L3688" s="3">
        <f>Raw_Data!L3688</f>
        <v>3</v>
      </c>
      <c r="M3688" s="3">
        <f>Raw_Data!M3688</f>
        <v>0.44</v>
      </c>
      <c r="N3688" s="3" t="str">
        <f>Raw_Data!N3688</f>
        <v>Horror</v>
      </c>
      <c r="O3688" s="3" t="str">
        <f t="shared" si="570"/>
        <v>45-54</v>
      </c>
      <c r="P3688" s="3" t="str">
        <f t="shared" si="571"/>
        <v>&lt;10h</v>
      </c>
      <c r="Q3688" s="3" t="str">
        <f t="shared" si="572"/>
        <v>8-21d</v>
      </c>
      <c r="R3688" s="3" t="str">
        <f t="shared" si="573"/>
        <v>Medium</v>
      </c>
      <c r="S3688" s="3" t="str">
        <f t="shared" si="574"/>
        <v>High</v>
      </c>
      <c r="T3688" s="3" t="str">
        <f t="shared" si="575"/>
        <v>Churned</v>
      </c>
      <c r="U3688" s="4">
        <f>1/(1+EXP(-(Predictive_Model!$B$5+((B3688-Predictive_Model!$B$20)/Predictive_Model!$C$20)*Predictive_Model!$D$20+((E3688-Predictive_Model!$B$21)/Predictive_Model!$C$21)*Predictive_Model!$D$21+((F3688-Predictive_Model!$B$22)/Predictive_Model!$C$22)*Predictive_Model!$D$22+((I3688-Predictive_Model!$B$23)/Predictive_Model!$C$23)*Predictive_Model!$D$23+((L3688-Predictive_Model!$B$24)/Predictive_Model!$C$24)*Predictive_Model!$D$24+((M3688-Predictive_Model!$B$25)/Predictive_Model!$C$25)*Predictive_Model!$D$25+IF(C3688="Male",Predictive_Model!$D$31,IF(C3688="Other",Predictive_Model!$D$32,0))+IF(D3688="Premium",Predictive_Model!$D$34,IF(D3688="Standard",Predictive_Model!$D$35,0))+IF(G3688="Asia",Predictive_Model!$D$37,IF(G3688="Europe",Predictive_Model!$D$38,IF(G3688="North America",Predictive_Model!$D$39,IF(G3688="Oceania",Predictive_Model!$D$40,IF(G3688="South America",Predictive_Model!$D$41,0)))))+IF(H3688="Laptop",Predictive_Model!$D$43,IF(H3688="Mobile",Predictive_Model!$D$44,IF(H3688="TV",Predictive_Model!$D$45,IF(H3688="Tablet",Predictive_Model!$D$46,0))))+IF(K3688="Crypto",Predictive_Model!$D$48,IF(K3688="Debit Card",Predictive_Model!$D$49,IF(K3688="Gift Card",Predictive_Model!$D$50,IF(K3688="PayPal",Predictive_Model!$D$51,0))))+IF(N3688="Comedy",Predictive_Model!$D$53,IF(N3688="Documentary",Predictive_Model!$D$54,IF(N3688="Drama",Predictive_Model!$D$55,IF(N3688="Horror",Predictive_Model!$D$56,IF(N3688="Romance",Predictive_Model!$D$57,IF(N3688="Sci-Fi",Predictive_Model!$D$58,0)))))))))</f>
        <v>0.37485043179319677</v>
      </c>
      <c r="V3688" s="3" t="str">
        <f t="shared" si="576"/>
        <v>Medium</v>
      </c>
      <c r="W3688" s="6">
        <f t="shared" si="577"/>
        <v>17.989999999999998</v>
      </c>
      <c r="X3688" s="3" t="str">
        <f t="shared" si="578"/>
        <v>Monitor</v>
      </c>
      <c r="Y3688" s="3" t="str">
        <f t="shared" si="579"/>
        <v>OK</v>
      </c>
    </row>
    <row r="3689" spans="1:25" x14ac:dyDescent="0.25">
      <c r="A3689" s="3" t="str">
        <f>Raw_Data!A3689</f>
        <v>d16fcf8a-89ce-4b6c-9083-bf9e43fbd8d7</v>
      </c>
      <c r="B3689" s="3">
        <f>Raw_Data!B3689</f>
        <v>57</v>
      </c>
      <c r="C3689" s="3" t="str">
        <f>Raw_Data!C3689</f>
        <v>Female</v>
      </c>
      <c r="D3689" s="3" t="str">
        <f>Raw_Data!D3689</f>
        <v>Standard</v>
      </c>
      <c r="E3689" s="3">
        <f>Raw_Data!E3689</f>
        <v>1.41</v>
      </c>
      <c r="F3689" s="3">
        <f>Raw_Data!F3689</f>
        <v>11</v>
      </c>
      <c r="G3689" s="3" t="str">
        <f>Raw_Data!G3689</f>
        <v>Europe</v>
      </c>
      <c r="H3689" s="3" t="str">
        <f>Raw_Data!H3689</f>
        <v>Tablet</v>
      </c>
      <c r="I3689" s="3">
        <f>Raw_Data!I3689</f>
        <v>13.99</v>
      </c>
      <c r="J3689" s="3">
        <f>Raw_Data!J3689</f>
        <v>0</v>
      </c>
      <c r="K3689" s="3" t="str">
        <f>Raw_Data!K3689</f>
        <v>PayPal</v>
      </c>
      <c r="L3689" s="3">
        <f>Raw_Data!L3689</f>
        <v>5</v>
      </c>
      <c r="M3689" s="3">
        <f>Raw_Data!M3689</f>
        <v>0.12</v>
      </c>
      <c r="N3689" s="3" t="str">
        <f>Raw_Data!N3689</f>
        <v>Romance</v>
      </c>
      <c r="O3689" s="3" t="str">
        <f t="shared" si="570"/>
        <v>55-70</v>
      </c>
      <c r="P3689" s="3" t="str">
        <f t="shared" si="571"/>
        <v>&lt;10h</v>
      </c>
      <c r="Q3689" s="3" t="str">
        <f t="shared" si="572"/>
        <v>8-21d</v>
      </c>
      <c r="R3689" s="3" t="str">
        <f t="shared" si="573"/>
        <v>Medium</v>
      </c>
      <c r="S3689" s="3" t="str">
        <f t="shared" si="574"/>
        <v>Mid</v>
      </c>
      <c r="T3689" s="3" t="str">
        <f t="shared" si="575"/>
        <v>Active</v>
      </c>
      <c r="U3689" s="4">
        <f>1/(1+EXP(-(Predictive_Model!$B$5+((B3689-Predictive_Model!$B$20)/Predictive_Model!$C$20)*Predictive_Model!$D$20+((E3689-Predictive_Model!$B$21)/Predictive_Model!$C$21)*Predictive_Model!$D$21+((F3689-Predictive_Model!$B$22)/Predictive_Model!$C$22)*Predictive_Model!$D$22+((I3689-Predictive_Model!$B$23)/Predictive_Model!$C$23)*Predictive_Model!$D$23+((L3689-Predictive_Model!$B$24)/Predictive_Model!$C$24)*Predictive_Model!$D$24+((M3689-Predictive_Model!$B$25)/Predictive_Model!$C$25)*Predictive_Model!$D$25+IF(C3689="Male",Predictive_Model!$D$31,IF(C3689="Other",Predictive_Model!$D$32,0))+IF(D3689="Premium",Predictive_Model!$D$34,IF(D3689="Standard",Predictive_Model!$D$35,0))+IF(G3689="Asia",Predictive_Model!$D$37,IF(G3689="Europe",Predictive_Model!$D$38,IF(G3689="North America",Predictive_Model!$D$39,IF(G3689="Oceania",Predictive_Model!$D$40,IF(G3689="South America",Predictive_Model!$D$41,0)))))+IF(H3689="Laptop",Predictive_Model!$D$43,IF(H3689="Mobile",Predictive_Model!$D$44,IF(H3689="TV",Predictive_Model!$D$45,IF(H3689="Tablet",Predictive_Model!$D$46,0))))+IF(K3689="Crypto",Predictive_Model!$D$48,IF(K3689="Debit Card",Predictive_Model!$D$49,IF(K3689="Gift Card",Predictive_Model!$D$50,IF(K3689="PayPal",Predictive_Model!$D$51,0))))+IF(N3689="Comedy",Predictive_Model!$D$53,IF(N3689="Documentary",Predictive_Model!$D$54,IF(N3689="Drama",Predictive_Model!$D$55,IF(N3689="Horror",Predictive_Model!$D$56,IF(N3689="Romance",Predictive_Model!$D$57,IF(N3689="Sci-Fi",Predictive_Model!$D$58,0)))))))))</f>
        <v>0.92726914263601723</v>
      </c>
      <c r="V3689" s="3" t="str">
        <f t="shared" si="576"/>
        <v>Critical</v>
      </c>
      <c r="W3689" s="6">
        <f t="shared" si="577"/>
        <v>12.972495305477882</v>
      </c>
      <c r="X3689" s="3" t="str">
        <f t="shared" si="578"/>
        <v>Priority 2</v>
      </c>
      <c r="Y3689" s="3" t="str">
        <f t="shared" si="579"/>
        <v>OK</v>
      </c>
    </row>
    <row r="3690" spans="1:25" x14ac:dyDescent="0.25">
      <c r="A3690" s="3" t="str">
        <f>Raw_Data!A3690</f>
        <v>609e1a47-614a-4c12-b0c7-50c6a27c83bb</v>
      </c>
      <c r="B3690" s="3">
        <f>Raw_Data!B3690</f>
        <v>48</v>
      </c>
      <c r="C3690" s="3" t="str">
        <f>Raw_Data!C3690</f>
        <v>Other</v>
      </c>
      <c r="D3690" s="3" t="str">
        <f>Raw_Data!D3690</f>
        <v>Basic</v>
      </c>
      <c r="E3690" s="3">
        <f>Raw_Data!E3690</f>
        <v>3.04</v>
      </c>
      <c r="F3690" s="3">
        <f>Raw_Data!F3690</f>
        <v>20</v>
      </c>
      <c r="G3690" s="3" t="str">
        <f>Raw_Data!G3690</f>
        <v>Europe</v>
      </c>
      <c r="H3690" s="3" t="str">
        <f>Raw_Data!H3690</f>
        <v>Mobile</v>
      </c>
      <c r="I3690" s="3">
        <f>Raw_Data!I3690</f>
        <v>8.99</v>
      </c>
      <c r="J3690" s="3">
        <f>Raw_Data!J3690</f>
        <v>1</v>
      </c>
      <c r="K3690" s="3" t="str">
        <f>Raw_Data!K3690</f>
        <v>Debit Card</v>
      </c>
      <c r="L3690" s="3">
        <f>Raw_Data!L3690</f>
        <v>2</v>
      </c>
      <c r="M3690" s="3">
        <f>Raw_Data!M3690</f>
        <v>0.14000000000000001</v>
      </c>
      <c r="N3690" s="3" t="str">
        <f>Raw_Data!N3690</f>
        <v>Action</v>
      </c>
      <c r="O3690" s="3" t="str">
        <f t="shared" si="570"/>
        <v>45-54</v>
      </c>
      <c r="P3690" s="3" t="str">
        <f t="shared" si="571"/>
        <v>&lt;10h</v>
      </c>
      <c r="Q3690" s="3" t="str">
        <f t="shared" si="572"/>
        <v>8-21d</v>
      </c>
      <c r="R3690" s="3" t="str">
        <f t="shared" si="573"/>
        <v>Medium</v>
      </c>
      <c r="S3690" s="3" t="str">
        <f t="shared" si="574"/>
        <v>Low</v>
      </c>
      <c r="T3690" s="3" t="str">
        <f t="shared" si="575"/>
        <v>Churned</v>
      </c>
      <c r="U3690" s="4">
        <f>1/(1+EXP(-(Predictive_Model!$B$5+((B3690-Predictive_Model!$B$20)/Predictive_Model!$C$20)*Predictive_Model!$D$20+((E3690-Predictive_Model!$B$21)/Predictive_Model!$C$21)*Predictive_Model!$D$21+((F3690-Predictive_Model!$B$22)/Predictive_Model!$C$22)*Predictive_Model!$D$22+((I3690-Predictive_Model!$B$23)/Predictive_Model!$C$23)*Predictive_Model!$D$23+((L3690-Predictive_Model!$B$24)/Predictive_Model!$C$24)*Predictive_Model!$D$24+((M3690-Predictive_Model!$B$25)/Predictive_Model!$C$25)*Predictive_Model!$D$25+IF(C3690="Male",Predictive_Model!$D$31,IF(C3690="Other",Predictive_Model!$D$32,0))+IF(D3690="Premium",Predictive_Model!$D$34,IF(D3690="Standard",Predictive_Model!$D$35,0))+IF(G3690="Asia",Predictive_Model!$D$37,IF(G3690="Europe",Predictive_Model!$D$38,IF(G3690="North America",Predictive_Model!$D$39,IF(G3690="Oceania",Predictive_Model!$D$40,IF(G3690="South America",Predictive_Model!$D$41,0)))))+IF(H3690="Laptop",Predictive_Model!$D$43,IF(H3690="Mobile",Predictive_Model!$D$44,IF(H3690="TV",Predictive_Model!$D$45,IF(H3690="Tablet",Predictive_Model!$D$46,0))))+IF(K3690="Crypto",Predictive_Model!$D$48,IF(K3690="Debit Card",Predictive_Model!$D$49,IF(K3690="Gift Card",Predictive_Model!$D$50,IF(K3690="PayPal",Predictive_Model!$D$51,0))))+IF(N3690="Comedy",Predictive_Model!$D$53,IF(N3690="Documentary",Predictive_Model!$D$54,IF(N3690="Drama",Predictive_Model!$D$55,IF(N3690="Horror",Predictive_Model!$D$56,IF(N3690="Romance",Predictive_Model!$D$57,IF(N3690="Sci-Fi",Predictive_Model!$D$58,0)))))))))</f>
        <v>0.99865375764069575</v>
      </c>
      <c r="V3690" s="3" t="str">
        <f t="shared" si="576"/>
        <v>Critical</v>
      </c>
      <c r="W3690" s="6">
        <f t="shared" si="577"/>
        <v>8.99</v>
      </c>
      <c r="X3690" s="3" t="str">
        <f t="shared" si="578"/>
        <v>Priority 2</v>
      </c>
      <c r="Y3690" s="3" t="str">
        <f t="shared" si="579"/>
        <v>OK</v>
      </c>
    </row>
    <row r="3691" spans="1:25" x14ac:dyDescent="0.25">
      <c r="A3691" s="3" t="str">
        <f>Raw_Data!A3691</f>
        <v>c3fc2a8b-b9e3-48b3-9c46-b3a64b62157d</v>
      </c>
      <c r="B3691" s="3">
        <f>Raw_Data!B3691</f>
        <v>26</v>
      </c>
      <c r="C3691" s="3" t="str">
        <f>Raw_Data!C3691</f>
        <v>Female</v>
      </c>
      <c r="D3691" s="3" t="str">
        <f>Raw_Data!D3691</f>
        <v>Premium</v>
      </c>
      <c r="E3691" s="3">
        <f>Raw_Data!E3691</f>
        <v>4.66</v>
      </c>
      <c r="F3691" s="3">
        <f>Raw_Data!F3691</f>
        <v>38</v>
      </c>
      <c r="G3691" s="3" t="str">
        <f>Raw_Data!G3691</f>
        <v>South America</v>
      </c>
      <c r="H3691" s="3" t="str">
        <f>Raw_Data!H3691</f>
        <v>Laptop</v>
      </c>
      <c r="I3691" s="3">
        <f>Raw_Data!I3691</f>
        <v>17.989999999999998</v>
      </c>
      <c r="J3691" s="3">
        <f>Raw_Data!J3691</f>
        <v>1</v>
      </c>
      <c r="K3691" s="3" t="str">
        <f>Raw_Data!K3691</f>
        <v>Debit Card</v>
      </c>
      <c r="L3691" s="3">
        <f>Raw_Data!L3691</f>
        <v>5</v>
      </c>
      <c r="M3691" s="3">
        <f>Raw_Data!M3691</f>
        <v>0.12</v>
      </c>
      <c r="N3691" s="3" t="str">
        <f>Raw_Data!N3691</f>
        <v>Documentary</v>
      </c>
      <c r="O3691" s="3" t="str">
        <f t="shared" si="570"/>
        <v>25-34</v>
      </c>
      <c r="P3691" s="3" t="str">
        <f t="shared" si="571"/>
        <v>&lt;10h</v>
      </c>
      <c r="Q3691" s="3" t="str">
        <f t="shared" si="572"/>
        <v>22-45d</v>
      </c>
      <c r="R3691" s="3" t="str">
        <f t="shared" si="573"/>
        <v>Medium</v>
      </c>
      <c r="S3691" s="3" t="str">
        <f t="shared" si="574"/>
        <v>High</v>
      </c>
      <c r="T3691" s="3" t="str">
        <f t="shared" si="575"/>
        <v>Churned</v>
      </c>
      <c r="U3691" s="4">
        <f>1/(1+EXP(-(Predictive_Model!$B$5+((B3691-Predictive_Model!$B$20)/Predictive_Model!$C$20)*Predictive_Model!$D$20+((E3691-Predictive_Model!$B$21)/Predictive_Model!$C$21)*Predictive_Model!$D$21+((F3691-Predictive_Model!$B$22)/Predictive_Model!$C$22)*Predictive_Model!$D$22+((I3691-Predictive_Model!$B$23)/Predictive_Model!$C$23)*Predictive_Model!$D$23+((L3691-Predictive_Model!$B$24)/Predictive_Model!$C$24)*Predictive_Model!$D$24+((M3691-Predictive_Model!$B$25)/Predictive_Model!$C$25)*Predictive_Model!$D$25+IF(C3691="Male",Predictive_Model!$D$31,IF(C3691="Other",Predictive_Model!$D$32,0))+IF(D3691="Premium",Predictive_Model!$D$34,IF(D3691="Standard",Predictive_Model!$D$35,0))+IF(G3691="Asia",Predictive_Model!$D$37,IF(G3691="Europe",Predictive_Model!$D$38,IF(G3691="North America",Predictive_Model!$D$39,IF(G3691="Oceania",Predictive_Model!$D$40,IF(G3691="South America",Predictive_Model!$D$41,0)))))+IF(H3691="Laptop",Predictive_Model!$D$43,IF(H3691="Mobile",Predictive_Model!$D$44,IF(H3691="TV",Predictive_Model!$D$45,IF(H3691="Tablet",Predictive_Model!$D$46,0))))+IF(K3691="Crypto",Predictive_Model!$D$48,IF(K3691="Debit Card",Predictive_Model!$D$49,IF(K3691="Gift Card",Predictive_Model!$D$50,IF(K3691="PayPal",Predictive_Model!$D$51,0))))+IF(N3691="Comedy",Predictive_Model!$D$53,IF(N3691="Documentary",Predictive_Model!$D$54,IF(N3691="Drama",Predictive_Model!$D$55,IF(N3691="Horror",Predictive_Model!$D$56,IF(N3691="Romance",Predictive_Model!$D$57,IF(N3691="Sci-Fi",Predictive_Model!$D$58,0)))))))))</f>
        <v>0.85457443789258503</v>
      </c>
      <c r="V3691" s="3" t="str">
        <f t="shared" si="576"/>
        <v>Critical</v>
      </c>
      <c r="W3691" s="6">
        <f t="shared" si="577"/>
        <v>17.989999999999998</v>
      </c>
      <c r="X3691" s="3" t="str">
        <f t="shared" si="578"/>
        <v>Priority 1</v>
      </c>
      <c r="Y3691" s="3" t="str">
        <f t="shared" si="579"/>
        <v>OK</v>
      </c>
    </row>
    <row r="3692" spans="1:25" x14ac:dyDescent="0.25">
      <c r="A3692" s="3" t="str">
        <f>Raw_Data!A3692</f>
        <v>6af2ef31-7637-45a5-8a64-201ec7cb3065</v>
      </c>
      <c r="B3692" s="3">
        <f>Raw_Data!B3692</f>
        <v>34</v>
      </c>
      <c r="C3692" s="3" t="str">
        <f>Raw_Data!C3692</f>
        <v>Female</v>
      </c>
      <c r="D3692" s="3" t="str">
        <f>Raw_Data!D3692</f>
        <v>Basic</v>
      </c>
      <c r="E3692" s="3">
        <f>Raw_Data!E3692</f>
        <v>18.39</v>
      </c>
      <c r="F3692" s="3">
        <f>Raw_Data!F3692</f>
        <v>53</v>
      </c>
      <c r="G3692" s="3" t="str">
        <f>Raw_Data!G3692</f>
        <v>Oceania</v>
      </c>
      <c r="H3692" s="3" t="str">
        <f>Raw_Data!H3692</f>
        <v>Laptop</v>
      </c>
      <c r="I3692" s="3">
        <f>Raw_Data!I3692</f>
        <v>8.99</v>
      </c>
      <c r="J3692" s="3">
        <f>Raw_Data!J3692</f>
        <v>1</v>
      </c>
      <c r="K3692" s="3" t="str">
        <f>Raw_Data!K3692</f>
        <v>Debit Card</v>
      </c>
      <c r="L3692" s="3">
        <f>Raw_Data!L3692</f>
        <v>1</v>
      </c>
      <c r="M3692" s="3">
        <f>Raw_Data!M3692</f>
        <v>0.34</v>
      </c>
      <c r="N3692" s="3" t="str">
        <f>Raw_Data!N3692</f>
        <v>Action</v>
      </c>
      <c r="O3692" s="3" t="str">
        <f t="shared" si="570"/>
        <v>25-34</v>
      </c>
      <c r="P3692" s="3" t="str">
        <f t="shared" si="571"/>
        <v>10-24h</v>
      </c>
      <c r="Q3692" s="3" t="str">
        <f t="shared" si="572"/>
        <v>46-60d</v>
      </c>
      <c r="R3692" s="3" t="str">
        <f t="shared" si="573"/>
        <v>Medium</v>
      </c>
      <c r="S3692" s="3" t="str">
        <f t="shared" si="574"/>
        <v>Low</v>
      </c>
      <c r="T3692" s="3" t="str">
        <f t="shared" si="575"/>
        <v>Churned</v>
      </c>
      <c r="U3692" s="4">
        <f>1/(1+EXP(-(Predictive_Model!$B$5+((B3692-Predictive_Model!$B$20)/Predictive_Model!$C$20)*Predictive_Model!$D$20+((E3692-Predictive_Model!$B$21)/Predictive_Model!$C$21)*Predictive_Model!$D$21+((F3692-Predictive_Model!$B$22)/Predictive_Model!$C$22)*Predictive_Model!$D$22+((I3692-Predictive_Model!$B$23)/Predictive_Model!$C$23)*Predictive_Model!$D$23+((L3692-Predictive_Model!$B$24)/Predictive_Model!$C$24)*Predictive_Model!$D$24+((M3692-Predictive_Model!$B$25)/Predictive_Model!$C$25)*Predictive_Model!$D$25+IF(C3692="Male",Predictive_Model!$D$31,IF(C3692="Other",Predictive_Model!$D$32,0))+IF(D3692="Premium",Predictive_Model!$D$34,IF(D3692="Standard",Predictive_Model!$D$35,0))+IF(G3692="Asia",Predictive_Model!$D$37,IF(G3692="Europe",Predictive_Model!$D$38,IF(G3692="North America",Predictive_Model!$D$39,IF(G3692="Oceania",Predictive_Model!$D$40,IF(G3692="South America",Predictive_Model!$D$41,0)))))+IF(H3692="Laptop",Predictive_Model!$D$43,IF(H3692="Mobile",Predictive_Model!$D$44,IF(H3692="TV",Predictive_Model!$D$45,IF(H3692="Tablet",Predictive_Model!$D$46,0))))+IF(K3692="Crypto",Predictive_Model!$D$48,IF(K3692="Debit Card",Predictive_Model!$D$49,IF(K3692="Gift Card",Predictive_Model!$D$50,IF(K3692="PayPal",Predictive_Model!$D$51,0))))+IF(N3692="Comedy",Predictive_Model!$D$53,IF(N3692="Documentary",Predictive_Model!$D$54,IF(N3692="Drama",Predictive_Model!$D$55,IF(N3692="Horror",Predictive_Model!$D$56,IF(N3692="Romance",Predictive_Model!$D$57,IF(N3692="Sci-Fi",Predictive_Model!$D$58,0)))))))))</f>
        <v>0.99464295819430748</v>
      </c>
      <c r="V3692" s="3" t="str">
        <f t="shared" si="576"/>
        <v>Critical</v>
      </c>
      <c r="W3692" s="6">
        <f t="shared" si="577"/>
        <v>8.99</v>
      </c>
      <c r="X3692" s="3" t="str">
        <f t="shared" si="578"/>
        <v>Priority 2</v>
      </c>
      <c r="Y3692" s="3" t="str">
        <f t="shared" si="579"/>
        <v>OK</v>
      </c>
    </row>
    <row r="3693" spans="1:25" x14ac:dyDescent="0.25">
      <c r="A3693" s="3" t="str">
        <f>Raw_Data!A3693</f>
        <v>a35b0e4d-c43a-48cb-8c56-e49d6879c391</v>
      </c>
      <c r="B3693" s="3">
        <f>Raw_Data!B3693</f>
        <v>18</v>
      </c>
      <c r="C3693" s="3" t="str">
        <f>Raw_Data!C3693</f>
        <v>Male</v>
      </c>
      <c r="D3693" s="3" t="str">
        <f>Raw_Data!D3693</f>
        <v>Standard</v>
      </c>
      <c r="E3693" s="3">
        <f>Raw_Data!E3693</f>
        <v>3.03</v>
      </c>
      <c r="F3693" s="3">
        <f>Raw_Data!F3693</f>
        <v>22</v>
      </c>
      <c r="G3693" s="3" t="str">
        <f>Raw_Data!G3693</f>
        <v>Oceania</v>
      </c>
      <c r="H3693" s="3" t="str">
        <f>Raw_Data!H3693</f>
        <v>Tablet</v>
      </c>
      <c r="I3693" s="3">
        <f>Raw_Data!I3693</f>
        <v>13.99</v>
      </c>
      <c r="J3693" s="3">
        <f>Raw_Data!J3693</f>
        <v>1</v>
      </c>
      <c r="K3693" s="3" t="str">
        <f>Raw_Data!K3693</f>
        <v>Gift Card</v>
      </c>
      <c r="L3693" s="3">
        <f>Raw_Data!L3693</f>
        <v>5</v>
      </c>
      <c r="M3693" s="3">
        <f>Raw_Data!M3693</f>
        <v>0.13</v>
      </c>
      <c r="N3693" s="3" t="str">
        <f>Raw_Data!N3693</f>
        <v>Action</v>
      </c>
      <c r="O3693" s="3" t="str">
        <f t="shared" si="570"/>
        <v>18-24</v>
      </c>
      <c r="P3693" s="3" t="str">
        <f t="shared" si="571"/>
        <v>&lt;10h</v>
      </c>
      <c r="Q3693" s="3" t="str">
        <f t="shared" si="572"/>
        <v>22-45d</v>
      </c>
      <c r="R3693" s="3" t="str">
        <f t="shared" si="573"/>
        <v>Medium</v>
      </c>
      <c r="S3693" s="3" t="str">
        <f t="shared" si="574"/>
        <v>Mid</v>
      </c>
      <c r="T3693" s="3" t="str">
        <f t="shared" si="575"/>
        <v>Churned</v>
      </c>
      <c r="U3693" s="4">
        <f>1/(1+EXP(-(Predictive_Model!$B$5+((B3693-Predictive_Model!$B$20)/Predictive_Model!$C$20)*Predictive_Model!$D$20+((E3693-Predictive_Model!$B$21)/Predictive_Model!$C$21)*Predictive_Model!$D$21+((F3693-Predictive_Model!$B$22)/Predictive_Model!$C$22)*Predictive_Model!$D$22+((I3693-Predictive_Model!$B$23)/Predictive_Model!$C$23)*Predictive_Model!$D$23+((L3693-Predictive_Model!$B$24)/Predictive_Model!$C$24)*Predictive_Model!$D$24+((M3693-Predictive_Model!$B$25)/Predictive_Model!$C$25)*Predictive_Model!$D$25+IF(C3693="Male",Predictive_Model!$D$31,IF(C3693="Other",Predictive_Model!$D$32,0))+IF(D3693="Premium",Predictive_Model!$D$34,IF(D3693="Standard",Predictive_Model!$D$35,0))+IF(G3693="Asia",Predictive_Model!$D$37,IF(G3693="Europe",Predictive_Model!$D$38,IF(G3693="North America",Predictive_Model!$D$39,IF(G3693="Oceania",Predictive_Model!$D$40,IF(G3693="South America",Predictive_Model!$D$41,0)))))+IF(H3693="Laptop",Predictive_Model!$D$43,IF(H3693="Mobile",Predictive_Model!$D$44,IF(H3693="TV",Predictive_Model!$D$45,IF(H3693="Tablet",Predictive_Model!$D$46,0))))+IF(K3693="Crypto",Predictive_Model!$D$48,IF(K3693="Debit Card",Predictive_Model!$D$49,IF(K3693="Gift Card",Predictive_Model!$D$50,IF(K3693="PayPal",Predictive_Model!$D$51,0))))+IF(N3693="Comedy",Predictive_Model!$D$53,IF(N3693="Documentary",Predictive_Model!$D$54,IF(N3693="Drama",Predictive_Model!$D$55,IF(N3693="Horror",Predictive_Model!$D$56,IF(N3693="Romance",Predictive_Model!$D$57,IF(N3693="Sci-Fi",Predictive_Model!$D$58,0)))))))))</f>
        <v>0.9813651259488918</v>
      </c>
      <c r="V3693" s="3" t="str">
        <f t="shared" si="576"/>
        <v>Critical</v>
      </c>
      <c r="W3693" s="6">
        <f t="shared" si="577"/>
        <v>13.99</v>
      </c>
      <c r="X3693" s="3" t="str">
        <f t="shared" si="578"/>
        <v>Priority 2</v>
      </c>
      <c r="Y3693" s="3" t="str">
        <f t="shared" si="579"/>
        <v>OK</v>
      </c>
    </row>
    <row r="3694" spans="1:25" x14ac:dyDescent="0.25">
      <c r="A3694" s="3" t="str">
        <f>Raw_Data!A3694</f>
        <v>1c904da9-0232-449d-a20e-43a3c0e409b7</v>
      </c>
      <c r="B3694" s="3">
        <f>Raw_Data!B3694</f>
        <v>51</v>
      </c>
      <c r="C3694" s="3" t="str">
        <f>Raw_Data!C3694</f>
        <v>Male</v>
      </c>
      <c r="D3694" s="3" t="str">
        <f>Raw_Data!D3694</f>
        <v>Basic</v>
      </c>
      <c r="E3694" s="3">
        <f>Raw_Data!E3694</f>
        <v>6.65</v>
      </c>
      <c r="F3694" s="3">
        <f>Raw_Data!F3694</f>
        <v>2</v>
      </c>
      <c r="G3694" s="3" t="str">
        <f>Raw_Data!G3694</f>
        <v>North America</v>
      </c>
      <c r="H3694" s="3" t="str">
        <f>Raw_Data!H3694</f>
        <v>TV</v>
      </c>
      <c r="I3694" s="3">
        <f>Raw_Data!I3694</f>
        <v>8.99</v>
      </c>
      <c r="J3694" s="3">
        <f>Raw_Data!J3694</f>
        <v>0</v>
      </c>
      <c r="K3694" s="3" t="str">
        <f>Raw_Data!K3694</f>
        <v>PayPal</v>
      </c>
      <c r="L3694" s="3">
        <f>Raw_Data!L3694</f>
        <v>4</v>
      </c>
      <c r="M3694" s="3">
        <f>Raw_Data!M3694</f>
        <v>2.2200000000000002</v>
      </c>
      <c r="N3694" s="3" t="str">
        <f>Raw_Data!N3694</f>
        <v>Horror</v>
      </c>
      <c r="O3694" s="3" t="str">
        <f t="shared" si="570"/>
        <v>45-54</v>
      </c>
      <c r="P3694" s="3" t="str">
        <f t="shared" si="571"/>
        <v>&lt;10h</v>
      </c>
      <c r="Q3694" s="3" t="str">
        <f t="shared" si="572"/>
        <v>0-7d</v>
      </c>
      <c r="R3694" s="3" t="str">
        <f t="shared" si="573"/>
        <v>Medium</v>
      </c>
      <c r="S3694" s="3" t="str">
        <f t="shared" si="574"/>
        <v>Low</v>
      </c>
      <c r="T3694" s="3" t="str">
        <f t="shared" si="575"/>
        <v>Active</v>
      </c>
      <c r="U3694" s="4">
        <f>1/(1+EXP(-(Predictive_Model!$B$5+((B3694-Predictive_Model!$B$20)/Predictive_Model!$C$20)*Predictive_Model!$D$20+((E3694-Predictive_Model!$B$21)/Predictive_Model!$C$21)*Predictive_Model!$D$21+((F3694-Predictive_Model!$B$22)/Predictive_Model!$C$22)*Predictive_Model!$D$22+((I3694-Predictive_Model!$B$23)/Predictive_Model!$C$23)*Predictive_Model!$D$23+((L3694-Predictive_Model!$B$24)/Predictive_Model!$C$24)*Predictive_Model!$D$24+((M3694-Predictive_Model!$B$25)/Predictive_Model!$C$25)*Predictive_Model!$D$25+IF(C3694="Male",Predictive_Model!$D$31,IF(C3694="Other",Predictive_Model!$D$32,0))+IF(D3694="Premium",Predictive_Model!$D$34,IF(D3694="Standard",Predictive_Model!$D$35,0))+IF(G3694="Asia",Predictive_Model!$D$37,IF(G3694="Europe",Predictive_Model!$D$38,IF(G3694="North America",Predictive_Model!$D$39,IF(G3694="Oceania",Predictive_Model!$D$40,IF(G3694="South America",Predictive_Model!$D$41,0)))))+IF(H3694="Laptop",Predictive_Model!$D$43,IF(H3694="Mobile",Predictive_Model!$D$44,IF(H3694="TV",Predictive_Model!$D$45,IF(H3694="Tablet",Predictive_Model!$D$46,0))))+IF(K3694="Crypto",Predictive_Model!$D$48,IF(K3694="Debit Card",Predictive_Model!$D$49,IF(K3694="Gift Card",Predictive_Model!$D$50,IF(K3694="PayPal",Predictive_Model!$D$51,0))))+IF(N3694="Comedy",Predictive_Model!$D$53,IF(N3694="Documentary",Predictive_Model!$D$54,IF(N3694="Drama",Predictive_Model!$D$55,IF(N3694="Horror",Predictive_Model!$D$56,IF(N3694="Romance",Predictive_Model!$D$57,IF(N3694="Sci-Fi",Predictive_Model!$D$58,0)))))))))</f>
        <v>2.4395766798313456E-2</v>
      </c>
      <c r="V3694" s="3" t="str">
        <f t="shared" si="576"/>
        <v>Low</v>
      </c>
      <c r="W3694" s="6">
        <f t="shared" si="577"/>
        <v>0.21931794351683798</v>
      </c>
      <c r="X3694" s="3" t="str">
        <f t="shared" si="578"/>
        <v>Monitor</v>
      </c>
      <c r="Y3694" s="3" t="str">
        <f t="shared" si="579"/>
        <v>OK</v>
      </c>
    </row>
    <row r="3695" spans="1:25" x14ac:dyDescent="0.25">
      <c r="A3695" s="3" t="str">
        <f>Raw_Data!A3695</f>
        <v>3f0b4a45-5ec6-4a10-a6f0-dfab7d32c292</v>
      </c>
      <c r="B3695" s="3">
        <f>Raw_Data!B3695</f>
        <v>55</v>
      </c>
      <c r="C3695" s="3" t="str">
        <f>Raw_Data!C3695</f>
        <v>Male</v>
      </c>
      <c r="D3695" s="3" t="str">
        <f>Raw_Data!D3695</f>
        <v>Basic</v>
      </c>
      <c r="E3695" s="3">
        <f>Raw_Data!E3695</f>
        <v>7.22</v>
      </c>
      <c r="F3695" s="3">
        <f>Raw_Data!F3695</f>
        <v>3</v>
      </c>
      <c r="G3695" s="3" t="str">
        <f>Raw_Data!G3695</f>
        <v>North America</v>
      </c>
      <c r="H3695" s="3" t="str">
        <f>Raw_Data!H3695</f>
        <v>Tablet</v>
      </c>
      <c r="I3695" s="3">
        <f>Raw_Data!I3695</f>
        <v>8.99</v>
      </c>
      <c r="J3695" s="3">
        <f>Raw_Data!J3695</f>
        <v>0</v>
      </c>
      <c r="K3695" s="3" t="str">
        <f>Raw_Data!K3695</f>
        <v>Gift Card</v>
      </c>
      <c r="L3695" s="3">
        <f>Raw_Data!L3695</f>
        <v>2</v>
      </c>
      <c r="M3695" s="3">
        <f>Raw_Data!M3695</f>
        <v>1.8</v>
      </c>
      <c r="N3695" s="3" t="str">
        <f>Raw_Data!N3695</f>
        <v>Romance</v>
      </c>
      <c r="O3695" s="3" t="str">
        <f t="shared" si="570"/>
        <v>55-70</v>
      </c>
      <c r="P3695" s="3" t="str">
        <f t="shared" si="571"/>
        <v>&lt;10h</v>
      </c>
      <c r="Q3695" s="3" t="str">
        <f t="shared" si="572"/>
        <v>0-7d</v>
      </c>
      <c r="R3695" s="3" t="str">
        <f t="shared" si="573"/>
        <v>Medium</v>
      </c>
      <c r="S3695" s="3" t="str">
        <f t="shared" si="574"/>
        <v>Low</v>
      </c>
      <c r="T3695" s="3" t="str">
        <f t="shared" si="575"/>
        <v>Active</v>
      </c>
      <c r="U3695" s="4">
        <f>1/(1+EXP(-(Predictive_Model!$B$5+((B3695-Predictive_Model!$B$20)/Predictive_Model!$C$20)*Predictive_Model!$D$20+((E3695-Predictive_Model!$B$21)/Predictive_Model!$C$21)*Predictive_Model!$D$21+((F3695-Predictive_Model!$B$22)/Predictive_Model!$C$22)*Predictive_Model!$D$22+((I3695-Predictive_Model!$B$23)/Predictive_Model!$C$23)*Predictive_Model!$D$23+((L3695-Predictive_Model!$B$24)/Predictive_Model!$C$24)*Predictive_Model!$D$24+((M3695-Predictive_Model!$B$25)/Predictive_Model!$C$25)*Predictive_Model!$D$25+IF(C3695="Male",Predictive_Model!$D$31,IF(C3695="Other",Predictive_Model!$D$32,0))+IF(D3695="Premium",Predictive_Model!$D$34,IF(D3695="Standard",Predictive_Model!$D$35,0))+IF(G3695="Asia",Predictive_Model!$D$37,IF(G3695="Europe",Predictive_Model!$D$38,IF(G3695="North America",Predictive_Model!$D$39,IF(G3695="Oceania",Predictive_Model!$D$40,IF(G3695="South America",Predictive_Model!$D$41,0)))))+IF(H3695="Laptop",Predictive_Model!$D$43,IF(H3695="Mobile",Predictive_Model!$D$44,IF(H3695="TV",Predictive_Model!$D$45,IF(H3695="Tablet",Predictive_Model!$D$46,0))))+IF(K3695="Crypto",Predictive_Model!$D$48,IF(K3695="Debit Card",Predictive_Model!$D$49,IF(K3695="Gift Card",Predictive_Model!$D$50,IF(K3695="PayPal",Predictive_Model!$D$51,0))))+IF(N3695="Comedy",Predictive_Model!$D$53,IF(N3695="Documentary",Predictive_Model!$D$54,IF(N3695="Drama",Predictive_Model!$D$55,IF(N3695="Horror",Predictive_Model!$D$56,IF(N3695="Romance",Predictive_Model!$D$57,IF(N3695="Sci-Fi",Predictive_Model!$D$58,0)))))))))</f>
        <v>0.67222767817242202</v>
      </c>
      <c r="V3695" s="3" t="str">
        <f t="shared" si="576"/>
        <v>High</v>
      </c>
      <c r="W3695" s="6">
        <f t="shared" si="577"/>
        <v>6.0433268267700742</v>
      </c>
      <c r="X3695" s="3" t="str">
        <f t="shared" si="578"/>
        <v>Monitor</v>
      </c>
      <c r="Y3695" s="3" t="str">
        <f t="shared" si="579"/>
        <v>OK</v>
      </c>
    </row>
    <row r="3696" spans="1:25" x14ac:dyDescent="0.25">
      <c r="A3696" s="3" t="str">
        <f>Raw_Data!A3696</f>
        <v>696ead93-5262-4d00-a2ab-042f737bcb9c</v>
      </c>
      <c r="B3696" s="3">
        <f>Raw_Data!B3696</f>
        <v>20</v>
      </c>
      <c r="C3696" s="3" t="str">
        <f>Raw_Data!C3696</f>
        <v>Male</v>
      </c>
      <c r="D3696" s="3" t="str">
        <f>Raw_Data!D3696</f>
        <v>Basic</v>
      </c>
      <c r="E3696" s="3">
        <f>Raw_Data!E3696</f>
        <v>1.81</v>
      </c>
      <c r="F3696" s="3">
        <f>Raw_Data!F3696</f>
        <v>0</v>
      </c>
      <c r="G3696" s="3" t="str">
        <f>Raw_Data!G3696</f>
        <v>Africa</v>
      </c>
      <c r="H3696" s="3" t="str">
        <f>Raw_Data!H3696</f>
        <v>Mobile</v>
      </c>
      <c r="I3696" s="3">
        <f>Raw_Data!I3696</f>
        <v>8.99</v>
      </c>
      <c r="J3696" s="3">
        <f>Raw_Data!J3696</f>
        <v>0</v>
      </c>
      <c r="K3696" s="3" t="str">
        <f>Raw_Data!K3696</f>
        <v>Credit Card</v>
      </c>
      <c r="L3696" s="3">
        <f>Raw_Data!L3696</f>
        <v>3</v>
      </c>
      <c r="M3696" s="3">
        <f>Raw_Data!M3696</f>
        <v>1.81</v>
      </c>
      <c r="N3696" s="3" t="str">
        <f>Raw_Data!N3696</f>
        <v>Sci-Fi</v>
      </c>
      <c r="O3696" s="3" t="str">
        <f t="shared" si="570"/>
        <v>18-24</v>
      </c>
      <c r="P3696" s="3" t="str">
        <f t="shared" si="571"/>
        <v>&lt;10h</v>
      </c>
      <c r="Q3696" s="3" t="str">
        <f t="shared" si="572"/>
        <v>0-7d</v>
      </c>
      <c r="R3696" s="3" t="str">
        <f t="shared" si="573"/>
        <v>Medium</v>
      </c>
      <c r="S3696" s="3" t="str">
        <f t="shared" si="574"/>
        <v>Low</v>
      </c>
      <c r="T3696" s="3" t="str">
        <f t="shared" si="575"/>
        <v>Active</v>
      </c>
      <c r="U3696" s="4">
        <f>1/(1+EXP(-(Predictive_Model!$B$5+((B3696-Predictive_Model!$B$20)/Predictive_Model!$C$20)*Predictive_Model!$D$20+((E3696-Predictive_Model!$B$21)/Predictive_Model!$C$21)*Predictive_Model!$D$21+((F3696-Predictive_Model!$B$22)/Predictive_Model!$C$22)*Predictive_Model!$D$22+((I3696-Predictive_Model!$B$23)/Predictive_Model!$C$23)*Predictive_Model!$D$23+((L3696-Predictive_Model!$B$24)/Predictive_Model!$C$24)*Predictive_Model!$D$24+((M3696-Predictive_Model!$B$25)/Predictive_Model!$C$25)*Predictive_Model!$D$25+IF(C3696="Male",Predictive_Model!$D$31,IF(C3696="Other",Predictive_Model!$D$32,0))+IF(D3696="Premium",Predictive_Model!$D$34,IF(D3696="Standard",Predictive_Model!$D$35,0))+IF(G3696="Asia",Predictive_Model!$D$37,IF(G3696="Europe",Predictive_Model!$D$38,IF(G3696="North America",Predictive_Model!$D$39,IF(G3696="Oceania",Predictive_Model!$D$40,IF(G3696="South America",Predictive_Model!$D$41,0)))))+IF(H3696="Laptop",Predictive_Model!$D$43,IF(H3696="Mobile",Predictive_Model!$D$44,IF(H3696="TV",Predictive_Model!$D$45,IF(H3696="Tablet",Predictive_Model!$D$46,0))))+IF(K3696="Crypto",Predictive_Model!$D$48,IF(K3696="Debit Card",Predictive_Model!$D$49,IF(K3696="Gift Card",Predictive_Model!$D$50,IF(K3696="PayPal",Predictive_Model!$D$51,0))))+IF(N3696="Comedy",Predictive_Model!$D$53,IF(N3696="Documentary",Predictive_Model!$D$54,IF(N3696="Drama",Predictive_Model!$D$55,IF(N3696="Horror",Predictive_Model!$D$56,IF(N3696="Romance",Predictive_Model!$D$57,IF(N3696="Sci-Fi",Predictive_Model!$D$58,0)))))))))</f>
        <v>0.72127489862934735</v>
      </c>
      <c r="V3696" s="3" t="str">
        <f t="shared" si="576"/>
        <v>High</v>
      </c>
      <c r="W3696" s="6">
        <f t="shared" si="577"/>
        <v>6.4842613386778325</v>
      </c>
      <c r="X3696" s="3" t="str">
        <f t="shared" si="578"/>
        <v>Monitor</v>
      </c>
      <c r="Y3696" s="3" t="str">
        <f t="shared" si="579"/>
        <v>OK</v>
      </c>
    </row>
    <row r="3697" spans="1:25" x14ac:dyDescent="0.25">
      <c r="A3697" s="3" t="str">
        <f>Raw_Data!A3697</f>
        <v>eacf58bf-9e97-4299-b176-75e028554818</v>
      </c>
      <c r="B3697" s="3">
        <f>Raw_Data!B3697</f>
        <v>21</v>
      </c>
      <c r="C3697" s="3" t="str">
        <f>Raw_Data!C3697</f>
        <v>Other</v>
      </c>
      <c r="D3697" s="3" t="str">
        <f>Raw_Data!D3697</f>
        <v>Premium</v>
      </c>
      <c r="E3697" s="3">
        <f>Raw_Data!E3697</f>
        <v>27.46</v>
      </c>
      <c r="F3697" s="3">
        <f>Raw_Data!F3697</f>
        <v>43</v>
      </c>
      <c r="G3697" s="3" t="str">
        <f>Raw_Data!G3697</f>
        <v>North America</v>
      </c>
      <c r="H3697" s="3" t="str">
        <f>Raw_Data!H3697</f>
        <v>Tablet</v>
      </c>
      <c r="I3697" s="3">
        <f>Raw_Data!I3697</f>
        <v>17.989999999999998</v>
      </c>
      <c r="J3697" s="3">
        <f>Raw_Data!J3697</f>
        <v>0</v>
      </c>
      <c r="K3697" s="3" t="str">
        <f>Raw_Data!K3697</f>
        <v>Gift Card</v>
      </c>
      <c r="L3697" s="3">
        <f>Raw_Data!L3697</f>
        <v>2</v>
      </c>
      <c r="M3697" s="3">
        <f>Raw_Data!M3697</f>
        <v>0.62</v>
      </c>
      <c r="N3697" s="3" t="str">
        <f>Raw_Data!N3697</f>
        <v>Documentary</v>
      </c>
      <c r="O3697" s="3" t="str">
        <f t="shared" si="570"/>
        <v>18-24</v>
      </c>
      <c r="P3697" s="3" t="str">
        <f t="shared" si="571"/>
        <v>25-49h</v>
      </c>
      <c r="Q3697" s="3" t="str">
        <f t="shared" si="572"/>
        <v>22-45d</v>
      </c>
      <c r="R3697" s="3" t="str">
        <f t="shared" si="573"/>
        <v>Medium</v>
      </c>
      <c r="S3697" s="3" t="str">
        <f t="shared" si="574"/>
        <v>High</v>
      </c>
      <c r="T3697" s="3" t="str">
        <f t="shared" si="575"/>
        <v>Active</v>
      </c>
      <c r="U3697" s="4">
        <f>1/(1+EXP(-(Predictive_Model!$B$5+((B3697-Predictive_Model!$B$20)/Predictive_Model!$C$20)*Predictive_Model!$D$20+((E3697-Predictive_Model!$B$21)/Predictive_Model!$C$21)*Predictive_Model!$D$21+((F3697-Predictive_Model!$B$22)/Predictive_Model!$C$22)*Predictive_Model!$D$22+((I3697-Predictive_Model!$B$23)/Predictive_Model!$C$23)*Predictive_Model!$D$23+((L3697-Predictive_Model!$B$24)/Predictive_Model!$C$24)*Predictive_Model!$D$24+((M3697-Predictive_Model!$B$25)/Predictive_Model!$C$25)*Predictive_Model!$D$25+IF(C3697="Male",Predictive_Model!$D$31,IF(C3697="Other",Predictive_Model!$D$32,0))+IF(D3697="Premium",Predictive_Model!$D$34,IF(D3697="Standard",Predictive_Model!$D$35,0))+IF(G3697="Asia",Predictive_Model!$D$37,IF(G3697="Europe",Predictive_Model!$D$38,IF(G3697="North America",Predictive_Model!$D$39,IF(G3697="Oceania",Predictive_Model!$D$40,IF(G3697="South America",Predictive_Model!$D$41,0)))))+IF(H3697="Laptop",Predictive_Model!$D$43,IF(H3697="Mobile",Predictive_Model!$D$44,IF(H3697="TV",Predictive_Model!$D$45,IF(H3697="Tablet",Predictive_Model!$D$46,0))))+IF(K3697="Crypto",Predictive_Model!$D$48,IF(K3697="Debit Card",Predictive_Model!$D$49,IF(K3697="Gift Card",Predictive_Model!$D$50,IF(K3697="PayPal",Predictive_Model!$D$51,0))))+IF(N3697="Comedy",Predictive_Model!$D$53,IF(N3697="Documentary",Predictive_Model!$D$54,IF(N3697="Drama",Predictive_Model!$D$55,IF(N3697="Horror",Predictive_Model!$D$56,IF(N3697="Romance",Predictive_Model!$D$57,IF(N3697="Sci-Fi",Predictive_Model!$D$58,0)))))))))</f>
        <v>0.21027793445935705</v>
      </c>
      <c r="V3697" s="3" t="str">
        <f t="shared" si="576"/>
        <v>Low</v>
      </c>
      <c r="W3697" s="6">
        <f t="shared" si="577"/>
        <v>3.7829000409238329</v>
      </c>
      <c r="X3697" s="3" t="str">
        <f t="shared" si="578"/>
        <v>Monitor</v>
      </c>
      <c r="Y3697" s="3" t="str">
        <f t="shared" si="579"/>
        <v>OK</v>
      </c>
    </row>
    <row r="3698" spans="1:25" x14ac:dyDescent="0.25">
      <c r="A3698" s="3" t="str">
        <f>Raw_Data!A3698</f>
        <v>75c9cb84-d05c-4a42-8ab2-828d008f94ba</v>
      </c>
      <c r="B3698" s="3">
        <f>Raw_Data!B3698</f>
        <v>70</v>
      </c>
      <c r="C3698" s="3" t="str">
        <f>Raw_Data!C3698</f>
        <v>Other</v>
      </c>
      <c r="D3698" s="3" t="str">
        <f>Raw_Data!D3698</f>
        <v>Basic</v>
      </c>
      <c r="E3698" s="3">
        <f>Raw_Data!E3698</f>
        <v>18.36</v>
      </c>
      <c r="F3698" s="3">
        <f>Raw_Data!F3698</f>
        <v>46</v>
      </c>
      <c r="G3698" s="3" t="str">
        <f>Raw_Data!G3698</f>
        <v>North America</v>
      </c>
      <c r="H3698" s="3" t="str">
        <f>Raw_Data!H3698</f>
        <v>Laptop</v>
      </c>
      <c r="I3698" s="3">
        <f>Raw_Data!I3698</f>
        <v>8.99</v>
      </c>
      <c r="J3698" s="3">
        <f>Raw_Data!J3698</f>
        <v>1</v>
      </c>
      <c r="K3698" s="3" t="str">
        <f>Raw_Data!K3698</f>
        <v>Gift Card</v>
      </c>
      <c r="L3698" s="3">
        <f>Raw_Data!L3698</f>
        <v>2</v>
      </c>
      <c r="M3698" s="3">
        <f>Raw_Data!M3698</f>
        <v>0.39</v>
      </c>
      <c r="N3698" s="3" t="str">
        <f>Raw_Data!N3698</f>
        <v>Horror</v>
      </c>
      <c r="O3698" s="3" t="str">
        <f t="shared" si="570"/>
        <v>55-70</v>
      </c>
      <c r="P3698" s="3" t="str">
        <f t="shared" si="571"/>
        <v>10-24h</v>
      </c>
      <c r="Q3698" s="3" t="str">
        <f t="shared" si="572"/>
        <v>46-60d</v>
      </c>
      <c r="R3698" s="3" t="str">
        <f t="shared" si="573"/>
        <v>Medium</v>
      </c>
      <c r="S3698" s="3" t="str">
        <f t="shared" si="574"/>
        <v>Low</v>
      </c>
      <c r="T3698" s="3" t="str">
        <f t="shared" si="575"/>
        <v>Churned</v>
      </c>
      <c r="U3698" s="4">
        <f>1/(1+EXP(-(Predictive_Model!$B$5+((B3698-Predictive_Model!$B$20)/Predictive_Model!$C$20)*Predictive_Model!$D$20+((E3698-Predictive_Model!$B$21)/Predictive_Model!$C$21)*Predictive_Model!$D$21+((F3698-Predictive_Model!$B$22)/Predictive_Model!$C$22)*Predictive_Model!$D$22+((I3698-Predictive_Model!$B$23)/Predictive_Model!$C$23)*Predictive_Model!$D$23+((L3698-Predictive_Model!$B$24)/Predictive_Model!$C$24)*Predictive_Model!$D$24+((M3698-Predictive_Model!$B$25)/Predictive_Model!$C$25)*Predictive_Model!$D$25+IF(C3698="Male",Predictive_Model!$D$31,IF(C3698="Other",Predictive_Model!$D$32,0))+IF(D3698="Premium",Predictive_Model!$D$34,IF(D3698="Standard",Predictive_Model!$D$35,0))+IF(G3698="Asia",Predictive_Model!$D$37,IF(G3698="Europe",Predictive_Model!$D$38,IF(G3698="North America",Predictive_Model!$D$39,IF(G3698="Oceania",Predictive_Model!$D$40,IF(G3698="South America",Predictive_Model!$D$41,0)))))+IF(H3698="Laptop",Predictive_Model!$D$43,IF(H3698="Mobile",Predictive_Model!$D$44,IF(H3698="TV",Predictive_Model!$D$45,IF(H3698="Tablet",Predictive_Model!$D$46,0))))+IF(K3698="Crypto",Predictive_Model!$D$48,IF(K3698="Debit Card",Predictive_Model!$D$49,IF(K3698="Gift Card",Predictive_Model!$D$50,IF(K3698="PayPal",Predictive_Model!$D$51,0))))+IF(N3698="Comedy",Predictive_Model!$D$53,IF(N3698="Documentary",Predictive_Model!$D$54,IF(N3698="Drama",Predictive_Model!$D$55,IF(N3698="Horror",Predictive_Model!$D$56,IF(N3698="Romance",Predictive_Model!$D$57,IF(N3698="Sci-Fi",Predictive_Model!$D$58,0)))))))))</f>
        <v>0.97905284974839357</v>
      </c>
      <c r="V3698" s="3" t="str">
        <f t="shared" si="576"/>
        <v>Critical</v>
      </c>
      <c r="W3698" s="6">
        <f t="shared" si="577"/>
        <v>8.99</v>
      </c>
      <c r="X3698" s="3" t="str">
        <f t="shared" si="578"/>
        <v>Priority 2</v>
      </c>
      <c r="Y3698" s="3" t="str">
        <f t="shared" si="579"/>
        <v>OK</v>
      </c>
    </row>
    <row r="3699" spans="1:25" x14ac:dyDescent="0.25">
      <c r="A3699" s="3" t="str">
        <f>Raw_Data!A3699</f>
        <v>dac932ff-cdf8-4b8d-a369-7a25f9bd7a0e</v>
      </c>
      <c r="B3699" s="3">
        <f>Raw_Data!B3699</f>
        <v>70</v>
      </c>
      <c r="C3699" s="3" t="str">
        <f>Raw_Data!C3699</f>
        <v>Female</v>
      </c>
      <c r="D3699" s="3" t="str">
        <f>Raw_Data!D3699</f>
        <v>Basic</v>
      </c>
      <c r="E3699" s="3">
        <f>Raw_Data!E3699</f>
        <v>1.26</v>
      </c>
      <c r="F3699" s="3">
        <f>Raw_Data!F3699</f>
        <v>20</v>
      </c>
      <c r="G3699" s="3" t="str">
        <f>Raw_Data!G3699</f>
        <v>Africa</v>
      </c>
      <c r="H3699" s="3" t="str">
        <f>Raw_Data!H3699</f>
        <v>TV</v>
      </c>
      <c r="I3699" s="3">
        <f>Raw_Data!I3699</f>
        <v>8.99</v>
      </c>
      <c r="J3699" s="3">
        <f>Raw_Data!J3699</f>
        <v>1</v>
      </c>
      <c r="K3699" s="3" t="str">
        <f>Raw_Data!K3699</f>
        <v>Debit Card</v>
      </c>
      <c r="L3699" s="3">
        <f>Raw_Data!L3699</f>
        <v>5</v>
      </c>
      <c r="M3699" s="3">
        <f>Raw_Data!M3699</f>
        <v>0.06</v>
      </c>
      <c r="N3699" s="3" t="str">
        <f>Raw_Data!N3699</f>
        <v>Drama</v>
      </c>
      <c r="O3699" s="3" t="str">
        <f t="shared" si="570"/>
        <v>55-70</v>
      </c>
      <c r="P3699" s="3" t="str">
        <f t="shared" si="571"/>
        <v>&lt;10h</v>
      </c>
      <c r="Q3699" s="3" t="str">
        <f t="shared" si="572"/>
        <v>8-21d</v>
      </c>
      <c r="R3699" s="3" t="str">
        <f t="shared" si="573"/>
        <v>Medium</v>
      </c>
      <c r="S3699" s="3" t="str">
        <f t="shared" si="574"/>
        <v>Low</v>
      </c>
      <c r="T3699" s="3" t="str">
        <f t="shared" si="575"/>
        <v>Churned</v>
      </c>
      <c r="U3699" s="4">
        <f>1/(1+EXP(-(Predictive_Model!$B$5+((B3699-Predictive_Model!$B$20)/Predictive_Model!$C$20)*Predictive_Model!$D$20+((E3699-Predictive_Model!$B$21)/Predictive_Model!$C$21)*Predictive_Model!$D$21+((F3699-Predictive_Model!$B$22)/Predictive_Model!$C$22)*Predictive_Model!$D$22+((I3699-Predictive_Model!$B$23)/Predictive_Model!$C$23)*Predictive_Model!$D$23+((L3699-Predictive_Model!$B$24)/Predictive_Model!$C$24)*Predictive_Model!$D$24+((M3699-Predictive_Model!$B$25)/Predictive_Model!$C$25)*Predictive_Model!$D$25+IF(C3699="Male",Predictive_Model!$D$31,IF(C3699="Other",Predictive_Model!$D$32,0))+IF(D3699="Premium",Predictive_Model!$D$34,IF(D3699="Standard",Predictive_Model!$D$35,0))+IF(G3699="Asia",Predictive_Model!$D$37,IF(G3699="Europe",Predictive_Model!$D$38,IF(G3699="North America",Predictive_Model!$D$39,IF(G3699="Oceania",Predictive_Model!$D$40,IF(G3699="South America",Predictive_Model!$D$41,0)))))+IF(H3699="Laptop",Predictive_Model!$D$43,IF(H3699="Mobile",Predictive_Model!$D$44,IF(H3699="TV",Predictive_Model!$D$45,IF(H3699="Tablet",Predictive_Model!$D$46,0))))+IF(K3699="Crypto",Predictive_Model!$D$48,IF(K3699="Debit Card",Predictive_Model!$D$49,IF(K3699="Gift Card",Predictive_Model!$D$50,IF(K3699="PayPal",Predictive_Model!$D$51,0))))+IF(N3699="Comedy",Predictive_Model!$D$53,IF(N3699="Documentary",Predictive_Model!$D$54,IF(N3699="Drama",Predictive_Model!$D$55,IF(N3699="Horror",Predictive_Model!$D$56,IF(N3699="Romance",Predictive_Model!$D$57,IF(N3699="Sci-Fi",Predictive_Model!$D$58,0)))))))))</f>
        <v>0.96112670597739691</v>
      </c>
      <c r="V3699" s="3" t="str">
        <f t="shared" si="576"/>
        <v>Critical</v>
      </c>
      <c r="W3699" s="6">
        <f t="shared" si="577"/>
        <v>8.99</v>
      </c>
      <c r="X3699" s="3" t="str">
        <f t="shared" si="578"/>
        <v>Priority 2</v>
      </c>
      <c r="Y3699" s="3" t="str">
        <f t="shared" si="579"/>
        <v>OK</v>
      </c>
    </row>
    <row r="3700" spans="1:25" x14ac:dyDescent="0.25">
      <c r="A3700" s="3" t="str">
        <f>Raw_Data!A3700</f>
        <v>39000a6b-840b-4387-8278-74242df72456</v>
      </c>
      <c r="B3700" s="3">
        <f>Raw_Data!B3700</f>
        <v>66</v>
      </c>
      <c r="C3700" s="3" t="str">
        <f>Raw_Data!C3700</f>
        <v>Male</v>
      </c>
      <c r="D3700" s="3" t="str">
        <f>Raw_Data!D3700</f>
        <v>Standard</v>
      </c>
      <c r="E3700" s="3">
        <f>Raw_Data!E3700</f>
        <v>0.28999999999999998</v>
      </c>
      <c r="F3700" s="3">
        <f>Raw_Data!F3700</f>
        <v>2</v>
      </c>
      <c r="G3700" s="3" t="str">
        <f>Raw_Data!G3700</f>
        <v>Oceania</v>
      </c>
      <c r="H3700" s="3" t="str">
        <f>Raw_Data!H3700</f>
        <v>Laptop</v>
      </c>
      <c r="I3700" s="3">
        <f>Raw_Data!I3700</f>
        <v>13.99</v>
      </c>
      <c r="J3700" s="3">
        <f>Raw_Data!J3700</f>
        <v>1</v>
      </c>
      <c r="K3700" s="3" t="str">
        <f>Raw_Data!K3700</f>
        <v>Gift Card</v>
      </c>
      <c r="L3700" s="3">
        <f>Raw_Data!L3700</f>
        <v>2</v>
      </c>
      <c r="M3700" s="3">
        <f>Raw_Data!M3700</f>
        <v>0.1</v>
      </c>
      <c r="N3700" s="3" t="str">
        <f>Raw_Data!N3700</f>
        <v>Action</v>
      </c>
      <c r="O3700" s="3" t="str">
        <f t="shared" si="570"/>
        <v>55-70</v>
      </c>
      <c r="P3700" s="3" t="str">
        <f t="shared" si="571"/>
        <v>&lt;10h</v>
      </c>
      <c r="Q3700" s="3" t="str">
        <f t="shared" si="572"/>
        <v>0-7d</v>
      </c>
      <c r="R3700" s="3" t="str">
        <f t="shared" si="573"/>
        <v>Medium</v>
      </c>
      <c r="S3700" s="3" t="str">
        <f t="shared" si="574"/>
        <v>Mid</v>
      </c>
      <c r="T3700" s="3" t="str">
        <f t="shared" si="575"/>
        <v>Churned</v>
      </c>
      <c r="U3700" s="4">
        <f>1/(1+EXP(-(Predictive_Model!$B$5+((B3700-Predictive_Model!$B$20)/Predictive_Model!$C$20)*Predictive_Model!$D$20+((E3700-Predictive_Model!$B$21)/Predictive_Model!$C$21)*Predictive_Model!$D$21+((F3700-Predictive_Model!$B$22)/Predictive_Model!$C$22)*Predictive_Model!$D$22+((I3700-Predictive_Model!$B$23)/Predictive_Model!$C$23)*Predictive_Model!$D$23+((L3700-Predictive_Model!$B$24)/Predictive_Model!$C$24)*Predictive_Model!$D$24+((M3700-Predictive_Model!$B$25)/Predictive_Model!$C$25)*Predictive_Model!$D$25+IF(C3700="Male",Predictive_Model!$D$31,IF(C3700="Other",Predictive_Model!$D$32,0))+IF(D3700="Premium",Predictive_Model!$D$34,IF(D3700="Standard",Predictive_Model!$D$35,0))+IF(G3700="Asia",Predictive_Model!$D$37,IF(G3700="Europe",Predictive_Model!$D$38,IF(G3700="North America",Predictive_Model!$D$39,IF(G3700="Oceania",Predictive_Model!$D$40,IF(G3700="South America",Predictive_Model!$D$41,0)))))+IF(H3700="Laptop",Predictive_Model!$D$43,IF(H3700="Mobile",Predictive_Model!$D$44,IF(H3700="TV",Predictive_Model!$D$45,IF(H3700="Tablet",Predictive_Model!$D$46,0))))+IF(K3700="Crypto",Predictive_Model!$D$48,IF(K3700="Debit Card",Predictive_Model!$D$49,IF(K3700="Gift Card",Predictive_Model!$D$50,IF(K3700="PayPal",Predictive_Model!$D$51,0))))+IF(N3700="Comedy",Predictive_Model!$D$53,IF(N3700="Documentary",Predictive_Model!$D$54,IF(N3700="Drama",Predictive_Model!$D$55,IF(N3700="Horror",Predictive_Model!$D$56,IF(N3700="Romance",Predictive_Model!$D$57,IF(N3700="Sci-Fi",Predictive_Model!$D$58,0)))))))))</f>
        <v>0.95721224341337863</v>
      </c>
      <c r="V3700" s="3" t="str">
        <f t="shared" si="576"/>
        <v>Critical</v>
      </c>
      <c r="W3700" s="6">
        <f t="shared" si="577"/>
        <v>13.99</v>
      </c>
      <c r="X3700" s="3" t="str">
        <f t="shared" si="578"/>
        <v>Priority 2</v>
      </c>
      <c r="Y3700" s="3" t="str">
        <f t="shared" si="579"/>
        <v>OK</v>
      </c>
    </row>
    <row r="3701" spans="1:25" x14ac:dyDescent="0.25">
      <c r="A3701" s="3" t="str">
        <f>Raw_Data!A3701</f>
        <v>0c1633dd-ffdf-4a8e-acf3-6b8726513703</v>
      </c>
      <c r="B3701" s="3">
        <f>Raw_Data!B3701</f>
        <v>55</v>
      </c>
      <c r="C3701" s="3" t="str">
        <f>Raw_Data!C3701</f>
        <v>Female</v>
      </c>
      <c r="D3701" s="3" t="str">
        <f>Raw_Data!D3701</f>
        <v>Premium</v>
      </c>
      <c r="E3701" s="3">
        <f>Raw_Data!E3701</f>
        <v>13.7</v>
      </c>
      <c r="F3701" s="3">
        <f>Raw_Data!F3701</f>
        <v>59</v>
      </c>
      <c r="G3701" s="3" t="str">
        <f>Raw_Data!G3701</f>
        <v>South America</v>
      </c>
      <c r="H3701" s="3" t="str">
        <f>Raw_Data!H3701</f>
        <v>Desktop</v>
      </c>
      <c r="I3701" s="3">
        <f>Raw_Data!I3701</f>
        <v>17.989999999999998</v>
      </c>
      <c r="J3701" s="3">
        <f>Raw_Data!J3701</f>
        <v>1</v>
      </c>
      <c r="K3701" s="3" t="str">
        <f>Raw_Data!K3701</f>
        <v>PayPal</v>
      </c>
      <c r="L3701" s="3">
        <f>Raw_Data!L3701</f>
        <v>3</v>
      </c>
      <c r="M3701" s="3">
        <f>Raw_Data!M3701</f>
        <v>0.23</v>
      </c>
      <c r="N3701" s="3" t="str">
        <f>Raw_Data!N3701</f>
        <v>Action</v>
      </c>
      <c r="O3701" s="3" t="str">
        <f t="shared" si="570"/>
        <v>55-70</v>
      </c>
      <c r="P3701" s="3" t="str">
        <f t="shared" si="571"/>
        <v>10-24h</v>
      </c>
      <c r="Q3701" s="3" t="str">
        <f t="shared" si="572"/>
        <v>46-60d</v>
      </c>
      <c r="R3701" s="3" t="str">
        <f t="shared" si="573"/>
        <v>Medium</v>
      </c>
      <c r="S3701" s="3" t="str">
        <f t="shared" si="574"/>
        <v>High</v>
      </c>
      <c r="T3701" s="3" t="str">
        <f t="shared" si="575"/>
        <v>Churned</v>
      </c>
      <c r="U3701" s="4">
        <f>1/(1+EXP(-(Predictive_Model!$B$5+((B3701-Predictive_Model!$B$20)/Predictive_Model!$C$20)*Predictive_Model!$D$20+((E3701-Predictive_Model!$B$21)/Predictive_Model!$C$21)*Predictive_Model!$D$21+((F3701-Predictive_Model!$B$22)/Predictive_Model!$C$22)*Predictive_Model!$D$22+((I3701-Predictive_Model!$B$23)/Predictive_Model!$C$23)*Predictive_Model!$D$23+((L3701-Predictive_Model!$B$24)/Predictive_Model!$C$24)*Predictive_Model!$D$24+((M3701-Predictive_Model!$B$25)/Predictive_Model!$C$25)*Predictive_Model!$D$25+IF(C3701="Male",Predictive_Model!$D$31,IF(C3701="Other",Predictive_Model!$D$32,0))+IF(D3701="Premium",Predictive_Model!$D$34,IF(D3701="Standard",Predictive_Model!$D$35,0))+IF(G3701="Asia",Predictive_Model!$D$37,IF(G3701="Europe",Predictive_Model!$D$38,IF(G3701="North America",Predictive_Model!$D$39,IF(G3701="Oceania",Predictive_Model!$D$40,IF(G3701="South America",Predictive_Model!$D$41,0)))))+IF(H3701="Laptop",Predictive_Model!$D$43,IF(H3701="Mobile",Predictive_Model!$D$44,IF(H3701="TV",Predictive_Model!$D$45,IF(H3701="Tablet",Predictive_Model!$D$46,0))))+IF(K3701="Crypto",Predictive_Model!$D$48,IF(K3701="Debit Card",Predictive_Model!$D$49,IF(K3701="Gift Card",Predictive_Model!$D$50,IF(K3701="PayPal",Predictive_Model!$D$51,0))))+IF(N3701="Comedy",Predictive_Model!$D$53,IF(N3701="Documentary",Predictive_Model!$D$54,IF(N3701="Drama",Predictive_Model!$D$55,IF(N3701="Horror",Predictive_Model!$D$56,IF(N3701="Romance",Predictive_Model!$D$57,IF(N3701="Sci-Fi",Predictive_Model!$D$58,0)))))))))</f>
        <v>0.96189328138996544</v>
      </c>
      <c r="V3701" s="3" t="str">
        <f t="shared" si="576"/>
        <v>Critical</v>
      </c>
      <c r="W3701" s="6">
        <f t="shared" si="577"/>
        <v>17.989999999999998</v>
      </c>
      <c r="X3701" s="3" t="str">
        <f t="shared" si="578"/>
        <v>Priority 1</v>
      </c>
      <c r="Y3701" s="3" t="str">
        <f t="shared" si="579"/>
        <v>OK</v>
      </c>
    </row>
    <row r="3702" spans="1:25" x14ac:dyDescent="0.25">
      <c r="A3702" s="3" t="str">
        <f>Raw_Data!A3702</f>
        <v>4c9b0d0f-1fa8-439e-af1f-8282130cf0bf</v>
      </c>
      <c r="B3702" s="3">
        <f>Raw_Data!B3702</f>
        <v>28</v>
      </c>
      <c r="C3702" s="3" t="str">
        <f>Raw_Data!C3702</f>
        <v>Female</v>
      </c>
      <c r="D3702" s="3" t="str">
        <f>Raw_Data!D3702</f>
        <v>Standard</v>
      </c>
      <c r="E3702" s="3">
        <f>Raw_Data!E3702</f>
        <v>2.25</v>
      </c>
      <c r="F3702" s="3">
        <f>Raw_Data!F3702</f>
        <v>30</v>
      </c>
      <c r="G3702" s="3" t="str">
        <f>Raw_Data!G3702</f>
        <v>South America</v>
      </c>
      <c r="H3702" s="3" t="str">
        <f>Raw_Data!H3702</f>
        <v>Laptop</v>
      </c>
      <c r="I3702" s="3">
        <f>Raw_Data!I3702</f>
        <v>13.99</v>
      </c>
      <c r="J3702" s="3">
        <f>Raw_Data!J3702</f>
        <v>1</v>
      </c>
      <c r="K3702" s="3" t="str">
        <f>Raw_Data!K3702</f>
        <v>Crypto</v>
      </c>
      <c r="L3702" s="3">
        <f>Raw_Data!L3702</f>
        <v>3</v>
      </c>
      <c r="M3702" s="3">
        <f>Raw_Data!M3702</f>
        <v>7.0000000000000007E-2</v>
      </c>
      <c r="N3702" s="3" t="str">
        <f>Raw_Data!N3702</f>
        <v>Action</v>
      </c>
      <c r="O3702" s="3" t="str">
        <f t="shared" si="570"/>
        <v>25-34</v>
      </c>
      <c r="P3702" s="3" t="str">
        <f t="shared" si="571"/>
        <v>&lt;10h</v>
      </c>
      <c r="Q3702" s="3" t="str">
        <f t="shared" si="572"/>
        <v>22-45d</v>
      </c>
      <c r="R3702" s="3" t="str">
        <f t="shared" si="573"/>
        <v>Medium</v>
      </c>
      <c r="S3702" s="3" t="str">
        <f t="shared" si="574"/>
        <v>Mid</v>
      </c>
      <c r="T3702" s="3" t="str">
        <f t="shared" si="575"/>
        <v>Churned</v>
      </c>
      <c r="U3702" s="4">
        <f>1/(1+EXP(-(Predictive_Model!$B$5+((B3702-Predictive_Model!$B$20)/Predictive_Model!$C$20)*Predictive_Model!$D$20+((E3702-Predictive_Model!$B$21)/Predictive_Model!$C$21)*Predictive_Model!$D$21+((F3702-Predictive_Model!$B$22)/Predictive_Model!$C$22)*Predictive_Model!$D$22+((I3702-Predictive_Model!$B$23)/Predictive_Model!$C$23)*Predictive_Model!$D$23+((L3702-Predictive_Model!$B$24)/Predictive_Model!$C$24)*Predictive_Model!$D$24+((M3702-Predictive_Model!$B$25)/Predictive_Model!$C$25)*Predictive_Model!$D$25+IF(C3702="Male",Predictive_Model!$D$31,IF(C3702="Other",Predictive_Model!$D$32,0))+IF(D3702="Premium",Predictive_Model!$D$34,IF(D3702="Standard",Predictive_Model!$D$35,0))+IF(G3702="Asia",Predictive_Model!$D$37,IF(G3702="Europe",Predictive_Model!$D$38,IF(G3702="North America",Predictive_Model!$D$39,IF(G3702="Oceania",Predictive_Model!$D$40,IF(G3702="South America",Predictive_Model!$D$41,0)))))+IF(H3702="Laptop",Predictive_Model!$D$43,IF(H3702="Mobile",Predictive_Model!$D$44,IF(H3702="TV",Predictive_Model!$D$45,IF(H3702="Tablet",Predictive_Model!$D$46,0))))+IF(K3702="Crypto",Predictive_Model!$D$48,IF(K3702="Debit Card",Predictive_Model!$D$49,IF(K3702="Gift Card",Predictive_Model!$D$50,IF(K3702="PayPal",Predictive_Model!$D$51,0))))+IF(N3702="Comedy",Predictive_Model!$D$53,IF(N3702="Documentary",Predictive_Model!$D$54,IF(N3702="Drama",Predictive_Model!$D$55,IF(N3702="Horror",Predictive_Model!$D$56,IF(N3702="Romance",Predictive_Model!$D$57,IF(N3702="Sci-Fi",Predictive_Model!$D$58,0)))))))))</f>
        <v>0.99421740536467762</v>
      </c>
      <c r="V3702" s="3" t="str">
        <f t="shared" si="576"/>
        <v>Critical</v>
      </c>
      <c r="W3702" s="6">
        <f t="shared" si="577"/>
        <v>13.99</v>
      </c>
      <c r="X3702" s="3" t="str">
        <f t="shared" si="578"/>
        <v>Priority 2</v>
      </c>
      <c r="Y3702" s="3" t="str">
        <f t="shared" si="579"/>
        <v>OK</v>
      </c>
    </row>
    <row r="3703" spans="1:25" x14ac:dyDescent="0.25">
      <c r="A3703" s="3" t="str">
        <f>Raw_Data!A3703</f>
        <v>dbaf9169-5442-4b8c-b41d-b9f87f96e404</v>
      </c>
      <c r="B3703" s="3">
        <f>Raw_Data!B3703</f>
        <v>47</v>
      </c>
      <c r="C3703" s="3" t="str">
        <f>Raw_Data!C3703</f>
        <v>Other</v>
      </c>
      <c r="D3703" s="3" t="str">
        <f>Raw_Data!D3703</f>
        <v>Premium</v>
      </c>
      <c r="E3703" s="3">
        <f>Raw_Data!E3703</f>
        <v>7.74</v>
      </c>
      <c r="F3703" s="3">
        <f>Raw_Data!F3703</f>
        <v>25</v>
      </c>
      <c r="G3703" s="3" t="str">
        <f>Raw_Data!G3703</f>
        <v>Africa</v>
      </c>
      <c r="H3703" s="3" t="str">
        <f>Raw_Data!H3703</f>
        <v>Desktop</v>
      </c>
      <c r="I3703" s="3">
        <f>Raw_Data!I3703</f>
        <v>17.989999999999998</v>
      </c>
      <c r="J3703" s="3">
        <f>Raw_Data!J3703</f>
        <v>0</v>
      </c>
      <c r="K3703" s="3" t="str">
        <f>Raw_Data!K3703</f>
        <v>Debit Card</v>
      </c>
      <c r="L3703" s="3">
        <f>Raw_Data!L3703</f>
        <v>1</v>
      </c>
      <c r="M3703" s="3">
        <f>Raw_Data!M3703</f>
        <v>0.3</v>
      </c>
      <c r="N3703" s="3" t="str">
        <f>Raw_Data!N3703</f>
        <v>Documentary</v>
      </c>
      <c r="O3703" s="3" t="str">
        <f t="shared" si="570"/>
        <v>45-54</v>
      </c>
      <c r="P3703" s="3" t="str">
        <f t="shared" si="571"/>
        <v>&lt;10h</v>
      </c>
      <c r="Q3703" s="3" t="str">
        <f t="shared" si="572"/>
        <v>22-45d</v>
      </c>
      <c r="R3703" s="3" t="str">
        <f t="shared" si="573"/>
        <v>Medium</v>
      </c>
      <c r="S3703" s="3" t="str">
        <f t="shared" si="574"/>
        <v>High</v>
      </c>
      <c r="T3703" s="3" t="str">
        <f t="shared" si="575"/>
        <v>Active</v>
      </c>
      <c r="U3703" s="4">
        <f>1/(1+EXP(-(Predictive_Model!$B$5+((B3703-Predictive_Model!$B$20)/Predictive_Model!$C$20)*Predictive_Model!$D$20+((E3703-Predictive_Model!$B$21)/Predictive_Model!$C$21)*Predictive_Model!$D$21+((F3703-Predictive_Model!$B$22)/Predictive_Model!$C$22)*Predictive_Model!$D$22+((I3703-Predictive_Model!$B$23)/Predictive_Model!$C$23)*Predictive_Model!$D$23+((L3703-Predictive_Model!$B$24)/Predictive_Model!$C$24)*Predictive_Model!$D$24+((M3703-Predictive_Model!$B$25)/Predictive_Model!$C$25)*Predictive_Model!$D$25+IF(C3703="Male",Predictive_Model!$D$31,IF(C3703="Other",Predictive_Model!$D$32,0))+IF(D3703="Premium",Predictive_Model!$D$34,IF(D3703="Standard",Predictive_Model!$D$35,0))+IF(G3703="Asia",Predictive_Model!$D$37,IF(G3703="Europe",Predictive_Model!$D$38,IF(G3703="North America",Predictive_Model!$D$39,IF(G3703="Oceania",Predictive_Model!$D$40,IF(G3703="South America",Predictive_Model!$D$41,0)))))+IF(H3703="Laptop",Predictive_Model!$D$43,IF(H3703="Mobile",Predictive_Model!$D$44,IF(H3703="TV",Predictive_Model!$D$45,IF(H3703="Tablet",Predictive_Model!$D$46,0))))+IF(K3703="Crypto",Predictive_Model!$D$48,IF(K3703="Debit Card",Predictive_Model!$D$49,IF(K3703="Gift Card",Predictive_Model!$D$50,IF(K3703="PayPal",Predictive_Model!$D$51,0))))+IF(N3703="Comedy",Predictive_Model!$D$53,IF(N3703="Documentary",Predictive_Model!$D$54,IF(N3703="Drama",Predictive_Model!$D$55,IF(N3703="Horror",Predictive_Model!$D$56,IF(N3703="Romance",Predictive_Model!$D$57,IF(N3703="Sci-Fi",Predictive_Model!$D$58,0)))))))))</f>
        <v>0.84362580878095916</v>
      </c>
      <c r="V3703" s="3" t="str">
        <f t="shared" si="576"/>
        <v>Critical</v>
      </c>
      <c r="W3703" s="6">
        <f t="shared" si="577"/>
        <v>15.176828299969454</v>
      </c>
      <c r="X3703" s="3" t="str">
        <f t="shared" si="578"/>
        <v>Priority 1</v>
      </c>
      <c r="Y3703" s="3" t="str">
        <f t="shared" si="579"/>
        <v>OK</v>
      </c>
    </row>
    <row r="3704" spans="1:25" x14ac:dyDescent="0.25">
      <c r="A3704" s="3" t="str">
        <f>Raw_Data!A3704</f>
        <v>56eae98d-0f94-42e9-bc74-b87ee559adc0</v>
      </c>
      <c r="B3704" s="3">
        <f>Raw_Data!B3704</f>
        <v>38</v>
      </c>
      <c r="C3704" s="3" t="str">
        <f>Raw_Data!C3704</f>
        <v>Female</v>
      </c>
      <c r="D3704" s="3" t="str">
        <f>Raw_Data!D3704</f>
        <v>Basic</v>
      </c>
      <c r="E3704" s="3">
        <f>Raw_Data!E3704</f>
        <v>7.99</v>
      </c>
      <c r="F3704" s="3">
        <f>Raw_Data!F3704</f>
        <v>27</v>
      </c>
      <c r="G3704" s="3" t="str">
        <f>Raw_Data!G3704</f>
        <v>South America</v>
      </c>
      <c r="H3704" s="3" t="str">
        <f>Raw_Data!H3704</f>
        <v>Mobile</v>
      </c>
      <c r="I3704" s="3">
        <f>Raw_Data!I3704</f>
        <v>8.99</v>
      </c>
      <c r="J3704" s="3">
        <f>Raw_Data!J3704</f>
        <v>0</v>
      </c>
      <c r="K3704" s="3" t="str">
        <f>Raw_Data!K3704</f>
        <v>Credit Card</v>
      </c>
      <c r="L3704" s="3">
        <f>Raw_Data!L3704</f>
        <v>3</v>
      </c>
      <c r="M3704" s="3">
        <f>Raw_Data!M3704</f>
        <v>0.28999999999999998</v>
      </c>
      <c r="N3704" s="3" t="str">
        <f>Raw_Data!N3704</f>
        <v>Comedy</v>
      </c>
      <c r="O3704" s="3" t="str">
        <f t="shared" si="570"/>
        <v>35-44</v>
      </c>
      <c r="P3704" s="3" t="str">
        <f t="shared" si="571"/>
        <v>&lt;10h</v>
      </c>
      <c r="Q3704" s="3" t="str">
        <f t="shared" si="572"/>
        <v>22-45d</v>
      </c>
      <c r="R3704" s="3" t="str">
        <f t="shared" si="573"/>
        <v>Medium</v>
      </c>
      <c r="S3704" s="3" t="str">
        <f t="shared" si="574"/>
        <v>Low</v>
      </c>
      <c r="T3704" s="3" t="str">
        <f t="shared" si="575"/>
        <v>Active</v>
      </c>
      <c r="U3704" s="4">
        <f>1/(1+EXP(-(Predictive_Model!$B$5+((B3704-Predictive_Model!$B$20)/Predictive_Model!$C$20)*Predictive_Model!$D$20+((E3704-Predictive_Model!$B$21)/Predictive_Model!$C$21)*Predictive_Model!$D$21+((F3704-Predictive_Model!$B$22)/Predictive_Model!$C$22)*Predictive_Model!$D$22+((I3704-Predictive_Model!$B$23)/Predictive_Model!$C$23)*Predictive_Model!$D$23+((L3704-Predictive_Model!$B$24)/Predictive_Model!$C$24)*Predictive_Model!$D$24+((M3704-Predictive_Model!$B$25)/Predictive_Model!$C$25)*Predictive_Model!$D$25+IF(C3704="Male",Predictive_Model!$D$31,IF(C3704="Other",Predictive_Model!$D$32,0))+IF(D3704="Premium",Predictive_Model!$D$34,IF(D3704="Standard",Predictive_Model!$D$35,0))+IF(G3704="Asia",Predictive_Model!$D$37,IF(G3704="Europe",Predictive_Model!$D$38,IF(G3704="North America",Predictive_Model!$D$39,IF(G3704="Oceania",Predictive_Model!$D$40,IF(G3704="South America",Predictive_Model!$D$41,0)))))+IF(H3704="Laptop",Predictive_Model!$D$43,IF(H3704="Mobile",Predictive_Model!$D$44,IF(H3704="TV",Predictive_Model!$D$45,IF(H3704="Tablet",Predictive_Model!$D$46,0))))+IF(K3704="Crypto",Predictive_Model!$D$48,IF(K3704="Debit Card",Predictive_Model!$D$49,IF(K3704="Gift Card",Predictive_Model!$D$50,IF(K3704="PayPal",Predictive_Model!$D$51,0))))+IF(N3704="Comedy",Predictive_Model!$D$53,IF(N3704="Documentary",Predictive_Model!$D$54,IF(N3704="Drama",Predictive_Model!$D$55,IF(N3704="Horror",Predictive_Model!$D$56,IF(N3704="Romance",Predictive_Model!$D$57,IF(N3704="Sci-Fi",Predictive_Model!$D$58,0)))))))))</f>
        <v>0.99522963309050705</v>
      </c>
      <c r="V3704" s="3" t="str">
        <f t="shared" si="576"/>
        <v>Critical</v>
      </c>
      <c r="W3704" s="6">
        <f t="shared" si="577"/>
        <v>8.9471144014836579</v>
      </c>
      <c r="X3704" s="3" t="str">
        <f t="shared" si="578"/>
        <v>Priority 2</v>
      </c>
      <c r="Y3704" s="3" t="str">
        <f t="shared" si="579"/>
        <v>OK</v>
      </c>
    </row>
    <row r="3705" spans="1:25" x14ac:dyDescent="0.25">
      <c r="A3705" s="3" t="str">
        <f>Raw_Data!A3705</f>
        <v>4234d7ee-c5d2-43be-ad24-1545623c4983</v>
      </c>
      <c r="B3705" s="3">
        <f>Raw_Data!B3705</f>
        <v>63</v>
      </c>
      <c r="C3705" s="3" t="str">
        <f>Raw_Data!C3705</f>
        <v>Other</v>
      </c>
      <c r="D3705" s="3" t="str">
        <f>Raw_Data!D3705</f>
        <v>Premium</v>
      </c>
      <c r="E3705" s="3">
        <f>Raw_Data!E3705</f>
        <v>26.2</v>
      </c>
      <c r="F3705" s="3">
        <f>Raw_Data!F3705</f>
        <v>52</v>
      </c>
      <c r="G3705" s="3" t="str">
        <f>Raw_Data!G3705</f>
        <v>North America</v>
      </c>
      <c r="H3705" s="3" t="str">
        <f>Raw_Data!H3705</f>
        <v>Laptop</v>
      </c>
      <c r="I3705" s="3">
        <f>Raw_Data!I3705</f>
        <v>17.989999999999998</v>
      </c>
      <c r="J3705" s="3">
        <f>Raw_Data!J3705</f>
        <v>0</v>
      </c>
      <c r="K3705" s="3" t="str">
        <f>Raw_Data!K3705</f>
        <v>Gift Card</v>
      </c>
      <c r="L3705" s="3">
        <f>Raw_Data!L3705</f>
        <v>2</v>
      </c>
      <c r="M3705" s="3">
        <f>Raw_Data!M3705</f>
        <v>0.49</v>
      </c>
      <c r="N3705" s="3" t="str">
        <f>Raw_Data!N3705</f>
        <v>Horror</v>
      </c>
      <c r="O3705" s="3" t="str">
        <f t="shared" si="570"/>
        <v>55-70</v>
      </c>
      <c r="P3705" s="3" t="str">
        <f t="shared" si="571"/>
        <v>25-49h</v>
      </c>
      <c r="Q3705" s="3" t="str">
        <f t="shared" si="572"/>
        <v>46-60d</v>
      </c>
      <c r="R3705" s="3" t="str">
        <f t="shared" si="573"/>
        <v>Medium</v>
      </c>
      <c r="S3705" s="3" t="str">
        <f t="shared" si="574"/>
        <v>High</v>
      </c>
      <c r="T3705" s="3" t="str">
        <f t="shared" si="575"/>
        <v>Active</v>
      </c>
      <c r="U3705" s="4">
        <f>1/(1+EXP(-(Predictive_Model!$B$5+((B3705-Predictive_Model!$B$20)/Predictive_Model!$C$20)*Predictive_Model!$D$20+((E3705-Predictive_Model!$B$21)/Predictive_Model!$C$21)*Predictive_Model!$D$21+((F3705-Predictive_Model!$B$22)/Predictive_Model!$C$22)*Predictive_Model!$D$22+((I3705-Predictive_Model!$B$23)/Predictive_Model!$C$23)*Predictive_Model!$D$23+((L3705-Predictive_Model!$B$24)/Predictive_Model!$C$24)*Predictive_Model!$D$24+((M3705-Predictive_Model!$B$25)/Predictive_Model!$C$25)*Predictive_Model!$D$25+IF(C3705="Male",Predictive_Model!$D$31,IF(C3705="Other",Predictive_Model!$D$32,0))+IF(D3705="Premium",Predictive_Model!$D$34,IF(D3705="Standard",Predictive_Model!$D$35,0))+IF(G3705="Asia",Predictive_Model!$D$37,IF(G3705="Europe",Predictive_Model!$D$38,IF(G3705="North America",Predictive_Model!$D$39,IF(G3705="Oceania",Predictive_Model!$D$40,IF(G3705="South America",Predictive_Model!$D$41,0)))))+IF(H3705="Laptop",Predictive_Model!$D$43,IF(H3705="Mobile",Predictive_Model!$D$44,IF(H3705="TV",Predictive_Model!$D$45,IF(H3705="Tablet",Predictive_Model!$D$46,0))))+IF(K3705="Crypto",Predictive_Model!$D$48,IF(K3705="Debit Card",Predictive_Model!$D$49,IF(K3705="Gift Card",Predictive_Model!$D$50,IF(K3705="PayPal",Predictive_Model!$D$51,0))))+IF(N3705="Comedy",Predictive_Model!$D$53,IF(N3705="Documentary",Predictive_Model!$D$54,IF(N3705="Drama",Predictive_Model!$D$55,IF(N3705="Horror",Predictive_Model!$D$56,IF(N3705="Romance",Predictive_Model!$D$57,IF(N3705="Sci-Fi",Predictive_Model!$D$58,0)))))))))</f>
        <v>0.27626767568296928</v>
      </c>
      <c r="V3705" s="3" t="str">
        <f t="shared" si="576"/>
        <v>Medium</v>
      </c>
      <c r="W3705" s="6">
        <f t="shared" si="577"/>
        <v>4.9700554855366166</v>
      </c>
      <c r="X3705" s="3" t="str">
        <f t="shared" si="578"/>
        <v>Monitor</v>
      </c>
      <c r="Y3705" s="3" t="str">
        <f t="shared" si="579"/>
        <v>OK</v>
      </c>
    </row>
    <row r="3706" spans="1:25" x14ac:dyDescent="0.25">
      <c r="A3706" s="3" t="str">
        <f>Raw_Data!A3706</f>
        <v>a880a8d5-fd6c-4056-8fea-151329ac0bc0</v>
      </c>
      <c r="B3706" s="3">
        <f>Raw_Data!B3706</f>
        <v>29</v>
      </c>
      <c r="C3706" s="3" t="str">
        <f>Raw_Data!C3706</f>
        <v>Other</v>
      </c>
      <c r="D3706" s="3" t="str">
        <f>Raw_Data!D3706</f>
        <v>Standard</v>
      </c>
      <c r="E3706" s="3">
        <f>Raw_Data!E3706</f>
        <v>8.15</v>
      </c>
      <c r="F3706" s="3">
        <f>Raw_Data!F3706</f>
        <v>13</v>
      </c>
      <c r="G3706" s="3" t="str">
        <f>Raw_Data!G3706</f>
        <v>North America</v>
      </c>
      <c r="H3706" s="3" t="str">
        <f>Raw_Data!H3706</f>
        <v>TV</v>
      </c>
      <c r="I3706" s="3">
        <f>Raw_Data!I3706</f>
        <v>13.99</v>
      </c>
      <c r="J3706" s="3">
        <f>Raw_Data!J3706</f>
        <v>0</v>
      </c>
      <c r="K3706" s="3" t="str">
        <f>Raw_Data!K3706</f>
        <v>Crypto</v>
      </c>
      <c r="L3706" s="3">
        <f>Raw_Data!L3706</f>
        <v>2</v>
      </c>
      <c r="M3706" s="3">
        <f>Raw_Data!M3706</f>
        <v>0.57999999999999996</v>
      </c>
      <c r="N3706" s="3" t="str">
        <f>Raw_Data!N3706</f>
        <v>Drama</v>
      </c>
      <c r="O3706" s="3" t="str">
        <f t="shared" si="570"/>
        <v>25-34</v>
      </c>
      <c r="P3706" s="3" t="str">
        <f t="shared" si="571"/>
        <v>&lt;10h</v>
      </c>
      <c r="Q3706" s="3" t="str">
        <f t="shared" si="572"/>
        <v>8-21d</v>
      </c>
      <c r="R3706" s="3" t="str">
        <f t="shared" si="573"/>
        <v>Medium</v>
      </c>
      <c r="S3706" s="3" t="str">
        <f t="shared" si="574"/>
        <v>Mid</v>
      </c>
      <c r="T3706" s="3" t="str">
        <f t="shared" si="575"/>
        <v>Active</v>
      </c>
      <c r="U3706" s="4">
        <f>1/(1+EXP(-(Predictive_Model!$B$5+((B3706-Predictive_Model!$B$20)/Predictive_Model!$C$20)*Predictive_Model!$D$20+((E3706-Predictive_Model!$B$21)/Predictive_Model!$C$21)*Predictive_Model!$D$21+((F3706-Predictive_Model!$B$22)/Predictive_Model!$C$22)*Predictive_Model!$D$22+((I3706-Predictive_Model!$B$23)/Predictive_Model!$C$23)*Predictive_Model!$D$23+((L3706-Predictive_Model!$B$24)/Predictive_Model!$C$24)*Predictive_Model!$D$24+((M3706-Predictive_Model!$B$25)/Predictive_Model!$C$25)*Predictive_Model!$D$25+IF(C3706="Male",Predictive_Model!$D$31,IF(C3706="Other",Predictive_Model!$D$32,0))+IF(D3706="Premium",Predictive_Model!$D$34,IF(D3706="Standard",Predictive_Model!$D$35,0))+IF(G3706="Asia",Predictive_Model!$D$37,IF(G3706="Europe",Predictive_Model!$D$38,IF(G3706="North America",Predictive_Model!$D$39,IF(G3706="Oceania",Predictive_Model!$D$40,IF(G3706="South America",Predictive_Model!$D$41,0)))))+IF(H3706="Laptop",Predictive_Model!$D$43,IF(H3706="Mobile",Predictive_Model!$D$44,IF(H3706="TV",Predictive_Model!$D$45,IF(H3706="Tablet",Predictive_Model!$D$46,0))))+IF(K3706="Crypto",Predictive_Model!$D$48,IF(K3706="Debit Card",Predictive_Model!$D$49,IF(K3706="Gift Card",Predictive_Model!$D$50,IF(K3706="PayPal",Predictive_Model!$D$51,0))))+IF(N3706="Comedy",Predictive_Model!$D$53,IF(N3706="Documentary",Predictive_Model!$D$54,IF(N3706="Drama",Predictive_Model!$D$55,IF(N3706="Horror",Predictive_Model!$D$56,IF(N3706="Romance",Predictive_Model!$D$57,IF(N3706="Sci-Fi",Predictive_Model!$D$58,0)))))))))</f>
        <v>0.64064697389985614</v>
      </c>
      <c r="V3706" s="3" t="str">
        <f t="shared" si="576"/>
        <v>High</v>
      </c>
      <c r="W3706" s="6">
        <f t="shared" si="577"/>
        <v>8.9626511648589879</v>
      </c>
      <c r="X3706" s="3" t="str">
        <f t="shared" si="578"/>
        <v>Monitor</v>
      </c>
      <c r="Y3706" s="3" t="str">
        <f t="shared" si="579"/>
        <v>OK</v>
      </c>
    </row>
    <row r="3707" spans="1:25" x14ac:dyDescent="0.25">
      <c r="A3707" s="3" t="str">
        <f>Raw_Data!A3707</f>
        <v>fe3fe07b-85b9-4f24-aef0-78a120ffca7d</v>
      </c>
      <c r="B3707" s="3">
        <f>Raw_Data!B3707</f>
        <v>39</v>
      </c>
      <c r="C3707" s="3" t="str">
        <f>Raw_Data!C3707</f>
        <v>Male</v>
      </c>
      <c r="D3707" s="3" t="str">
        <f>Raw_Data!D3707</f>
        <v>Premium</v>
      </c>
      <c r="E3707" s="3">
        <f>Raw_Data!E3707</f>
        <v>4.84</v>
      </c>
      <c r="F3707" s="3">
        <f>Raw_Data!F3707</f>
        <v>0</v>
      </c>
      <c r="G3707" s="3" t="str">
        <f>Raw_Data!G3707</f>
        <v>Africa</v>
      </c>
      <c r="H3707" s="3" t="str">
        <f>Raw_Data!H3707</f>
        <v>Laptop</v>
      </c>
      <c r="I3707" s="3">
        <f>Raw_Data!I3707</f>
        <v>17.989999999999998</v>
      </c>
      <c r="J3707" s="3">
        <f>Raw_Data!J3707</f>
        <v>0</v>
      </c>
      <c r="K3707" s="3" t="str">
        <f>Raw_Data!K3707</f>
        <v>Debit Card</v>
      </c>
      <c r="L3707" s="3">
        <f>Raw_Data!L3707</f>
        <v>2</v>
      </c>
      <c r="M3707" s="3">
        <f>Raw_Data!M3707</f>
        <v>4.84</v>
      </c>
      <c r="N3707" s="3" t="str">
        <f>Raw_Data!N3707</f>
        <v>Comedy</v>
      </c>
      <c r="O3707" s="3" t="str">
        <f t="shared" si="570"/>
        <v>35-44</v>
      </c>
      <c r="P3707" s="3" t="str">
        <f t="shared" si="571"/>
        <v>&lt;10h</v>
      </c>
      <c r="Q3707" s="3" t="str">
        <f t="shared" si="572"/>
        <v>0-7d</v>
      </c>
      <c r="R3707" s="3" t="str">
        <f t="shared" si="573"/>
        <v>Medium</v>
      </c>
      <c r="S3707" s="3" t="str">
        <f t="shared" si="574"/>
        <v>High</v>
      </c>
      <c r="T3707" s="3" t="str">
        <f t="shared" si="575"/>
        <v>Active</v>
      </c>
      <c r="U3707" s="4">
        <f>1/(1+EXP(-(Predictive_Model!$B$5+((B3707-Predictive_Model!$B$20)/Predictive_Model!$C$20)*Predictive_Model!$D$20+((E3707-Predictive_Model!$B$21)/Predictive_Model!$C$21)*Predictive_Model!$D$21+((F3707-Predictive_Model!$B$22)/Predictive_Model!$C$22)*Predictive_Model!$D$22+((I3707-Predictive_Model!$B$23)/Predictive_Model!$C$23)*Predictive_Model!$D$23+((L3707-Predictive_Model!$B$24)/Predictive_Model!$C$24)*Predictive_Model!$D$24+((M3707-Predictive_Model!$B$25)/Predictive_Model!$C$25)*Predictive_Model!$D$25+IF(C3707="Male",Predictive_Model!$D$31,IF(C3707="Other",Predictive_Model!$D$32,0))+IF(D3707="Premium",Predictive_Model!$D$34,IF(D3707="Standard",Predictive_Model!$D$35,0))+IF(G3707="Asia",Predictive_Model!$D$37,IF(G3707="Europe",Predictive_Model!$D$38,IF(G3707="North America",Predictive_Model!$D$39,IF(G3707="Oceania",Predictive_Model!$D$40,IF(G3707="South America",Predictive_Model!$D$41,0)))))+IF(H3707="Laptop",Predictive_Model!$D$43,IF(H3707="Mobile",Predictive_Model!$D$44,IF(H3707="TV",Predictive_Model!$D$45,IF(H3707="Tablet",Predictive_Model!$D$46,0))))+IF(K3707="Crypto",Predictive_Model!$D$48,IF(K3707="Debit Card",Predictive_Model!$D$49,IF(K3707="Gift Card",Predictive_Model!$D$50,IF(K3707="PayPal",Predictive_Model!$D$51,0))))+IF(N3707="Comedy",Predictive_Model!$D$53,IF(N3707="Documentary",Predictive_Model!$D$54,IF(N3707="Drama",Predictive_Model!$D$55,IF(N3707="Horror",Predictive_Model!$D$56,IF(N3707="Romance",Predictive_Model!$D$57,IF(N3707="Sci-Fi",Predictive_Model!$D$58,0)))))))))</f>
        <v>9.7111023509902872E-5</v>
      </c>
      <c r="V3707" s="3" t="str">
        <f t="shared" si="576"/>
        <v>Low</v>
      </c>
      <c r="W3707" s="6">
        <f t="shared" si="577"/>
        <v>1.7470273129431525E-3</v>
      </c>
      <c r="X3707" s="3" t="str">
        <f t="shared" si="578"/>
        <v>Monitor</v>
      </c>
      <c r="Y3707" s="3" t="str">
        <f t="shared" si="579"/>
        <v>OK</v>
      </c>
    </row>
    <row r="3708" spans="1:25" x14ac:dyDescent="0.25">
      <c r="A3708" s="3" t="str">
        <f>Raw_Data!A3708</f>
        <v>da3695da-d79e-4240-be6f-e5252500e74c</v>
      </c>
      <c r="B3708" s="3">
        <f>Raw_Data!B3708</f>
        <v>23</v>
      </c>
      <c r="C3708" s="3" t="str">
        <f>Raw_Data!C3708</f>
        <v>Male</v>
      </c>
      <c r="D3708" s="3" t="str">
        <f>Raw_Data!D3708</f>
        <v>Basic</v>
      </c>
      <c r="E3708" s="3">
        <f>Raw_Data!E3708</f>
        <v>0.6</v>
      </c>
      <c r="F3708" s="3">
        <f>Raw_Data!F3708</f>
        <v>6</v>
      </c>
      <c r="G3708" s="3" t="str">
        <f>Raw_Data!G3708</f>
        <v>Oceania</v>
      </c>
      <c r="H3708" s="3" t="str">
        <f>Raw_Data!H3708</f>
        <v>Desktop</v>
      </c>
      <c r="I3708" s="3">
        <f>Raw_Data!I3708</f>
        <v>8.99</v>
      </c>
      <c r="J3708" s="3">
        <f>Raw_Data!J3708</f>
        <v>1</v>
      </c>
      <c r="K3708" s="3" t="str">
        <f>Raw_Data!K3708</f>
        <v>PayPal</v>
      </c>
      <c r="L3708" s="3">
        <f>Raw_Data!L3708</f>
        <v>3</v>
      </c>
      <c r="M3708" s="3">
        <f>Raw_Data!M3708</f>
        <v>0.09</v>
      </c>
      <c r="N3708" s="3" t="str">
        <f>Raw_Data!N3708</f>
        <v>Documentary</v>
      </c>
      <c r="O3708" s="3" t="str">
        <f t="shared" si="570"/>
        <v>18-24</v>
      </c>
      <c r="P3708" s="3" t="str">
        <f t="shared" si="571"/>
        <v>&lt;10h</v>
      </c>
      <c r="Q3708" s="3" t="str">
        <f t="shared" si="572"/>
        <v>0-7d</v>
      </c>
      <c r="R3708" s="3" t="str">
        <f t="shared" si="573"/>
        <v>Medium</v>
      </c>
      <c r="S3708" s="3" t="str">
        <f t="shared" si="574"/>
        <v>Low</v>
      </c>
      <c r="T3708" s="3" t="str">
        <f t="shared" si="575"/>
        <v>Churned</v>
      </c>
      <c r="U3708" s="4">
        <f>1/(1+EXP(-(Predictive_Model!$B$5+((B3708-Predictive_Model!$B$20)/Predictive_Model!$C$20)*Predictive_Model!$D$20+((E3708-Predictive_Model!$B$21)/Predictive_Model!$C$21)*Predictive_Model!$D$21+((F3708-Predictive_Model!$B$22)/Predictive_Model!$C$22)*Predictive_Model!$D$22+((I3708-Predictive_Model!$B$23)/Predictive_Model!$C$23)*Predictive_Model!$D$23+((L3708-Predictive_Model!$B$24)/Predictive_Model!$C$24)*Predictive_Model!$D$24+((M3708-Predictive_Model!$B$25)/Predictive_Model!$C$25)*Predictive_Model!$D$25+IF(C3708="Male",Predictive_Model!$D$31,IF(C3708="Other",Predictive_Model!$D$32,0))+IF(D3708="Premium",Predictive_Model!$D$34,IF(D3708="Standard",Predictive_Model!$D$35,0))+IF(G3708="Asia",Predictive_Model!$D$37,IF(G3708="Europe",Predictive_Model!$D$38,IF(G3708="North America",Predictive_Model!$D$39,IF(G3708="Oceania",Predictive_Model!$D$40,IF(G3708="South America",Predictive_Model!$D$41,0)))))+IF(H3708="Laptop",Predictive_Model!$D$43,IF(H3708="Mobile",Predictive_Model!$D$44,IF(H3708="TV",Predictive_Model!$D$45,IF(H3708="Tablet",Predictive_Model!$D$46,0))))+IF(K3708="Crypto",Predictive_Model!$D$48,IF(K3708="Debit Card",Predictive_Model!$D$49,IF(K3708="Gift Card",Predictive_Model!$D$50,IF(K3708="PayPal",Predictive_Model!$D$51,0))))+IF(N3708="Comedy",Predictive_Model!$D$53,IF(N3708="Documentary",Predictive_Model!$D$54,IF(N3708="Drama",Predictive_Model!$D$55,IF(N3708="Horror",Predictive_Model!$D$56,IF(N3708="Romance",Predictive_Model!$D$57,IF(N3708="Sci-Fi",Predictive_Model!$D$58,0)))))))))</f>
        <v>0.96937249486579047</v>
      </c>
      <c r="V3708" s="3" t="str">
        <f t="shared" si="576"/>
        <v>Critical</v>
      </c>
      <c r="W3708" s="6">
        <f t="shared" si="577"/>
        <v>8.99</v>
      </c>
      <c r="X3708" s="3" t="str">
        <f t="shared" si="578"/>
        <v>Priority 2</v>
      </c>
      <c r="Y3708" s="3" t="str">
        <f t="shared" si="579"/>
        <v>OK</v>
      </c>
    </row>
    <row r="3709" spans="1:25" x14ac:dyDescent="0.25">
      <c r="A3709" s="3" t="str">
        <f>Raw_Data!A3709</f>
        <v>45556d1e-cca3-4681-91f0-c400a3523511</v>
      </c>
      <c r="B3709" s="3">
        <f>Raw_Data!B3709</f>
        <v>58</v>
      </c>
      <c r="C3709" s="3" t="str">
        <f>Raw_Data!C3709</f>
        <v>Female</v>
      </c>
      <c r="D3709" s="3" t="str">
        <f>Raw_Data!D3709</f>
        <v>Basic</v>
      </c>
      <c r="E3709" s="3">
        <f>Raw_Data!E3709</f>
        <v>10.42</v>
      </c>
      <c r="F3709" s="3">
        <f>Raw_Data!F3709</f>
        <v>6</v>
      </c>
      <c r="G3709" s="3" t="str">
        <f>Raw_Data!G3709</f>
        <v>Oceania</v>
      </c>
      <c r="H3709" s="3" t="str">
        <f>Raw_Data!H3709</f>
        <v>Tablet</v>
      </c>
      <c r="I3709" s="3">
        <f>Raw_Data!I3709</f>
        <v>8.99</v>
      </c>
      <c r="J3709" s="3">
        <f>Raw_Data!J3709</f>
        <v>0</v>
      </c>
      <c r="K3709" s="3" t="str">
        <f>Raw_Data!K3709</f>
        <v>Debit Card</v>
      </c>
      <c r="L3709" s="3">
        <f>Raw_Data!L3709</f>
        <v>2</v>
      </c>
      <c r="M3709" s="3">
        <f>Raw_Data!M3709</f>
        <v>1.49</v>
      </c>
      <c r="N3709" s="3" t="str">
        <f>Raw_Data!N3709</f>
        <v>Documentary</v>
      </c>
      <c r="O3709" s="3" t="str">
        <f t="shared" si="570"/>
        <v>55-70</v>
      </c>
      <c r="P3709" s="3" t="str">
        <f t="shared" si="571"/>
        <v>10-24h</v>
      </c>
      <c r="Q3709" s="3" t="str">
        <f t="shared" si="572"/>
        <v>0-7d</v>
      </c>
      <c r="R3709" s="3" t="str">
        <f t="shared" si="573"/>
        <v>Medium</v>
      </c>
      <c r="S3709" s="3" t="str">
        <f t="shared" si="574"/>
        <v>Low</v>
      </c>
      <c r="T3709" s="3" t="str">
        <f t="shared" si="575"/>
        <v>Active</v>
      </c>
      <c r="U3709" s="4">
        <f>1/(1+EXP(-(Predictive_Model!$B$5+((B3709-Predictive_Model!$B$20)/Predictive_Model!$C$20)*Predictive_Model!$D$20+((E3709-Predictive_Model!$B$21)/Predictive_Model!$C$21)*Predictive_Model!$D$21+((F3709-Predictive_Model!$B$22)/Predictive_Model!$C$22)*Predictive_Model!$D$22+((I3709-Predictive_Model!$B$23)/Predictive_Model!$C$23)*Predictive_Model!$D$23+((L3709-Predictive_Model!$B$24)/Predictive_Model!$C$24)*Predictive_Model!$D$24+((M3709-Predictive_Model!$B$25)/Predictive_Model!$C$25)*Predictive_Model!$D$25+IF(C3709="Male",Predictive_Model!$D$31,IF(C3709="Other",Predictive_Model!$D$32,0))+IF(D3709="Premium",Predictive_Model!$D$34,IF(D3709="Standard",Predictive_Model!$D$35,0))+IF(G3709="Asia",Predictive_Model!$D$37,IF(G3709="Europe",Predictive_Model!$D$38,IF(G3709="North America",Predictive_Model!$D$39,IF(G3709="Oceania",Predictive_Model!$D$40,IF(G3709="South America",Predictive_Model!$D$41,0)))))+IF(H3709="Laptop",Predictive_Model!$D$43,IF(H3709="Mobile",Predictive_Model!$D$44,IF(H3709="TV",Predictive_Model!$D$45,IF(H3709="Tablet",Predictive_Model!$D$46,0))))+IF(K3709="Crypto",Predictive_Model!$D$48,IF(K3709="Debit Card",Predictive_Model!$D$49,IF(K3709="Gift Card",Predictive_Model!$D$50,IF(K3709="PayPal",Predictive_Model!$D$51,0))))+IF(N3709="Comedy",Predictive_Model!$D$53,IF(N3709="Documentary",Predictive_Model!$D$54,IF(N3709="Drama",Predictive_Model!$D$55,IF(N3709="Horror",Predictive_Model!$D$56,IF(N3709="Romance",Predictive_Model!$D$57,IF(N3709="Sci-Fi",Predictive_Model!$D$58,0)))))))))</f>
        <v>0.55842009140085658</v>
      </c>
      <c r="V3709" s="3" t="str">
        <f t="shared" si="576"/>
        <v>High</v>
      </c>
      <c r="W3709" s="6">
        <f t="shared" si="577"/>
        <v>5.0201966216937004</v>
      </c>
      <c r="X3709" s="3" t="str">
        <f t="shared" si="578"/>
        <v>Monitor</v>
      </c>
      <c r="Y3709" s="3" t="str">
        <f t="shared" si="579"/>
        <v>OK</v>
      </c>
    </row>
    <row r="3710" spans="1:25" x14ac:dyDescent="0.25">
      <c r="A3710" s="3" t="str">
        <f>Raw_Data!A3710</f>
        <v>755ce452-4079-48bb-bc47-4ba2b2ecd942</v>
      </c>
      <c r="B3710" s="3">
        <f>Raw_Data!B3710</f>
        <v>26</v>
      </c>
      <c r="C3710" s="3" t="str">
        <f>Raw_Data!C3710</f>
        <v>Male</v>
      </c>
      <c r="D3710" s="3" t="str">
        <f>Raw_Data!D3710</f>
        <v>Standard</v>
      </c>
      <c r="E3710" s="3">
        <f>Raw_Data!E3710</f>
        <v>2.35</v>
      </c>
      <c r="F3710" s="3">
        <f>Raw_Data!F3710</f>
        <v>25</v>
      </c>
      <c r="G3710" s="3" t="str">
        <f>Raw_Data!G3710</f>
        <v>Oceania</v>
      </c>
      <c r="H3710" s="3" t="str">
        <f>Raw_Data!H3710</f>
        <v>Tablet</v>
      </c>
      <c r="I3710" s="3">
        <f>Raw_Data!I3710</f>
        <v>13.99</v>
      </c>
      <c r="J3710" s="3">
        <f>Raw_Data!J3710</f>
        <v>0</v>
      </c>
      <c r="K3710" s="3" t="str">
        <f>Raw_Data!K3710</f>
        <v>PayPal</v>
      </c>
      <c r="L3710" s="3">
        <f>Raw_Data!L3710</f>
        <v>5</v>
      </c>
      <c r="M3710" s="3">
        <f>Raw_Data!M3710</f>
        <v>0.09</v>
      </c>
      <c r="N3710" s="3" t="str">
        <f>Raw_Data!N3710</f>
        <v>Romance</v>
      </c>
      <c r="O3710" s="3" t="str">
        <f t="shared" si="570"/>
        <v>25-34</v>
      </c>
      <c r="P3710" s="3" t="str">
        <f t="shared" si="571"/>
        <v>&lt;10h</v>
      </c>
      <c r="Q3710" s="3" t="str">
        <f t="shared" si="572"/>
        <v>22-45d</v>
      </c>
      <c r="R3710" s="3" t="str">
        <f t="shared" si="573"/>
        <v>Medium</v>
      </c>
      <c r="S3710" s="3" t="str">
        <f t="shared" si="574"/>
        <v>Mid</v>
      </c>
      <c r="T3710" s="3" t="str">
        <f t="shared" si="575"/>
        <v>Active</v>
      </c>
      <c r="U3710" s="4">
        <f>1/(1+EXP(-(Predictive_Model!$B$5+((B3710-Predictive_Model!$B$20)/Predictive_Model!$C$20)*Predictive_Model!$D$20+((E3710-Predictive_Model!$B$21)/Predictive_Model!$C$21)*Predictive_Model!$D$21+((F3710-Predictive_Model!$B$22)/Predictive_Model!$C$22)*Predictive_Model!$D$22+((I3710-Predictive_Model!$B$23)/Predictive_Model!$C$23)*Predictive_Model!$D$23+((L3710-Predictive_Model!$B$24)/Predictive_Model!$C$24)*Predictive_Model!$D$24+((M3710-Predictive_Model!$B$25)/Predictive_Model!$C$25)*Predictive_Model!$D$25+IF(C3710="Male",Predictive_Model!$D$31,IF(C3710="Other",Predictive_Model!$D$32,0))+IF(D3710="Premium",Predictive_Model!$D$34,IF(D3710="Standard",Predictive_Model!$D$35,0))+IF(G3710="Asia",Predictive_Model!$D$37,IF(G3710="Europe",Predictive_Model!$D$38,IF(G3710="North America",Predictive_Model!$D$39,IF(G3710="Oceania",Predictive_Model!$D$40,IF(G3710="South America",Predictive_Model!$D$41,0)))))+IF(H3710="Laptop",Predictive_Model!$D$43,IF(H3710="Mobile",Predictive_Model!$D$44,IF(H3710="TV",Predictive_Model!$D$45,IF(H3710="Tablet",Predictive_Model!$D$46,0))))+IF(K3710="Crypto",Predictive_Model!$D$48,IF(K3710="Debit Card",Predictive_Model!$D$49,IF(K3710="Gift Card",Predictive_Model!$D$50,IF(K3710="PayPal",Predictive_Model!$D$51,0))))+IF(N3710="Comedy",Predictive_Model!$D$53,IF(N3710="Documentary",Predictive_Model!$D$54,IF(N3710="Drama",Predictive_Model!$D$55,IF(N3710="Horror",Predictive_Model!$D$56,IF(N3710="Romance",Predictive_Model!$D$57,IF(N3710="Sci-Fi",Predictive_Model!$D$58,0)))))))))</f>
        <v>0.98476747207805526</v>
      </c>
      <c r="V3710" s="3" t="str">
        <f t="shared" si="576"/>
        <v>Critical</v>
      </c>
      <c r="W3710" s="6">
        <f t="shared" si="577"/>
        <v>13.776896934371994</v>
      </c>
      <c r="X3710" s="3" t="str">
        <f t="shared" si="578"/>
        <v>Priority 2</v>
      </c>
      <c r="Y3710" s="3" t="str">
        <f t="shared" si="579"/>
        <v>OK</v>
      </c>
    </row>
    <row r="3711" spans="1:25" x14ac:dyDescent="0.25">
      <c r="A3711" s="3" t="str">
        <f>Raw_Data!A3711</f>
        <v>fa010757-b01a-4f20-abed-bce22f5a810a</v>
      </c>
      <c r="B3711" s="3">
        <f>Raw_Data!B3711</f>
        <v>63</v>
      </c>
      <c r="C3711" s="3" t="str">
        <f>Raw_Data!C3711</f>
        <v>Male</v>
      </c>
      <c r="D3711" s="3" t="str">
        <f>Raw_Data!D3711</f>
        <v>Premium</v>
      </c>
      <c r="E3711" s="3">
        <f>Raw_Data!E3711</f>
        <v>3.17</v>
      </c>
      <c r="F3711" s="3">
        <f>Raw_Data!F3711</f>
        <v>14</v>
      </c>
      <c r="G3711" s="3" t="str">
        <f>Raw_Data!G3711</f>
        <v>Oceania</v>
      </c>
      <c r="H3711" s="3" t="str">
        <f>Raw_Data!H3711</f>
        <v>Tablet</v>
      </c>
      <c r="I3711" s="3">
        <f>Raw_Data!I3711</f>
        <v>17.989999999999998</v>
      </c>
      <c r="J3711" s="3">
        <f>Raw_Data!J3711</f>
        <v>1</v>
      </c>
      <c r="K3711" s="3" t="str">
        <f>Raw_Data!K3711</f>
        <v>Gift Card</v>
      </c>
      <c r="L3711" s="3">
        <f>Raw_Data!L3711</f>
        <v>5</v>
      </c>
      <c r="M3711" s="3">
        <f>Raw_Data!M3711</f>
        <v>0.21</v>
      </c>
      <c r="N3711" s="3" t="str">
        <f>Raw_Data!N3711</f>
        <v>Comedy</v>
      </c>
      <c r="O3711" s="3" t="str">
        <f t="shared" si="570"/>
        <v>55-70</v>
      </c>
      <c r="P3711" s="3" t="str">
        <f t="shared" si="571"/>
        <v>&lt;10h</v>
      </c>
      <c r="Q3711" s="3" t="str">
        <f t="shared" si="572"/>
        <v>8-21d</v>
      </c>
      <c r="R3711" s="3" t="str">
        <f t="shared" si="573"/>
        <v>Medium</v>
      </c>
      <c r="S3711" s="3" t="str">
        <f t="shared" si="574"/>
        <v>High</v>
      </c>
      <c r="T3711" s="3" t="str">
        <f t="shared" si="575"/>
        <v>Churned</v>
      </c>
      <c r="U3711" s="4">
        <f>1/(1+EXP(-(Predictive_Model!$B$5+((B3711-Predictive_Model!$B$20)/Predictive_Model!$C$20)*Predictive_Model!$D$20+((E3711-Predictive_Model!$B$21)/Predictive_Model!$C$21)*Predictive_Model!$D$21+((F3711-Predictive_Model!$B$22)/Predictive_Model!$C$22)*Predictive_Model!$D$22+((I3711-Predictive_Model!$B$23)/Predictive_Model!$C$23)*Predictive_Model!$D$23+((L3711-Predictive_Model!$B$24)/Predictive_Model!$C$24)*Predictive_Model!$D$24+((M3711-Predictive_Model!$B$25)/Predictive_Model!$C$25)*Predictive_Model!$D$25+IF(C3711="Male",Predictive_Model!$D$31,IF(C3711="Other",Predictive_Model!$D$32,0))+IF(D3711="Premium",Predictive_Model!$D$34,IF(D3711="Standard",Predictive_Model!$D$35,0))+IF(G3711="Asia",Predictive_Model!$D$37,IF(G3711="Europe",Predictive_Model!$D$38,IF(G3711="North America",Predictive_Model!$D$39,IF(G3711="Oceania",Predictive_Model!$D$40,IF(G3711="South America",Predictive_Model!$D$41,0)))))+IF(H3711="Laptop",Predictive_Model!$D$43,IF(H3711="Mobile",Predictive_Model!$D$44,IF(H3711="TV",Predictive_Model!$D$45,IF(H3711="Tablet",Predictive_Model!$D$46,0))))+IF(K3711="Crypto",Predictive_Model!$D$48,IF(K3711="Debit Card",Predictive_Model!$D$49,IF(K3711="Gift Card",Predictive_Model!$D$50,IF(K3711="PayPal",Predictive_Model!$D$51,0))))+IF(N3711="Comedy",Predictive_Model!$D$53,IF(N3711="Documentary",Predictive_Model!$D$54,IF(N3711="Drama",Predictive_Model!$D$55,IF(N3711="Horror",Predictive_Model!$D$56,IF(N3711="Romance",Predictive_Model!$D$57,IF(N3711="Sci-Fi",Predictive_Model!$D$58,0)))))))))</f>
        <v>0.71010501452162655</v>
      </c>
      <c r="V3711" s="3" t="str">
        <f t="shared" si="576"/>
        <v>High</v>
      </c>
      <c r="W3711" s="6">
        <f t="shared" si="577"/>
        <v>17.989999999999998</v>
      </c>
      <c r="X3711" s="3" t="str">
        <f t="shared" si="578"/>
        <v>Monitor</v>
      </c>
      <c r="Y3711" s="3" t="str">
        <f t="shared" si="579"/>
        <v>OK</v>
      </c>
    </row>
    <row r="3712" spans="1:25" x14ac:dyDescent="0.25">
      <c r="A3712" s="3" t="str">
        <f>Raw_Data!A3712</f>
        <v>e2dfa569-35ea-412e-9a4e-2b194f5d62c8</v>
      </c>
      <c r="B3712" s="3">
        <f>Raw_Data!B3712</f>
        <v>37</v>
      </c>
      <c r="C3712" s="3" t="str">
        <f>Raw_Data!C3712</f>
        <v>Male</v>
      </c>
      <c r="D3712" s="3" t="str">
        <f>Raw_Data!D3712</f>
        <v>Premium</v>
      </c>
      <c r="E3712" s="3">
        <f>Raw_Data!E3712</f>
        <v>24.13</v>
      </c>
      <c r="F3712" s="3">
        <f>Raw_Data!F3712</f>
        <v>31</v>
      </c>
      <c r="G3712" s="3" t="str">
        <f>Raw_Data!G3712</f>
        <v>South America</v>
      </c>
      <c r="H3712" s="3" t="str">
        <f>Raw_Data!H3712</f>
        <v>TV</v>
      </c>
      <c r="I3712" s="3">
        <f>Raw_Data!I3712</f>
        <v>17.989999999999998</v>
      </c>
      <c r="J3712" s="3">
        <f>Raw_Data!J3712</f>
        <v>0</v>
      </c>
      <c r="K3712" s="3" t="str">
        <f>Raw_Data!K3712</f>
        <v>Crypto</v>
      </c>
      <c r="L3712" s="3">
        <f>Raw_Data!L3712</f>
        <v>2</v>
      </c>
      <c r="M3712" s="3">
        <f>Raw_Data!M3712</f>
        <v>0.75</v>
      </c>
      <c r="N3712" s="3" t="str">
        <f>Raw_Data!N3712</f>
        <v>Action</v>
      </c>
      <c r="O3712" s="3" t="str">
        <f t="shared" si="570"/>
        <v>35-44</v>
      </c>
      <c r="P3712" s="3" t="str">
        <f t="shared" si="571"/>
        <v>10-24h</v>
      </c>
      <c r="Q3712" s="3" t="str">
        <f t="shared" si="572"/>
        <v>22-45d</v>
      </c>
      <c r="R3712" s="3" t="str">
        <f t="shared" si="573"/>
        <v>Medium</v>
      </c>
      <c r="S3712" s="3" t="str">
        <f t="shared" si="574"/>
        <v>High</v>
      </c>
      <c r="T3712" s="3" t="str">
        <f t="shared" si="575"/>
        <v>Active</v>
      </c>
      <c r="U3712" s="4">
        <f>1/(1+EXP(-(Predictive_Model!$B$5+((B3712-Predictive_Model!$B$20)/Predictive_Model!$C$20)*Predictive_Model!$D$20+((E3712-Predictive_Model!$B$21)/Predictive_Model!$C$21)*Predictive_Model!$D$21+((F3712-Predictive_Model!$B$22)/Predictive_Model!$C$22)*Predictive_Model!$D$22+((I3712-Predictive_Model!$B$23)/Predictive_Model!$C$23)*Predictive_Model!$D$23+((L3712-Predictive_Model!$B$24)/Predictive_Model!$C$24)*Predictive_Model!$D$24+((M3712-Predictive_Model!$B$25)/Predictive_Model!$C$25)*Predictive_Model!$D$25+IF(C3712="Male",Predictive_Model!$D$31,IF(C3712="Other",Predictive_Model!$D$32,0))+IF(D3712="Premium",Predictive_Model!$D$34,IF(D3712="Standard",Predictive_Model!$D$35,0))+IF(G3712="Asia",Predictive_Model!$D$37,IF(G3712="Europe",Predictive_Model!$D$38,IF(G3712="North America",Predictive_Model!$D$39,IF(G3712="Oceania",Predictive_Model!$D$40,IF(G3712="South America",Predictive_Model!$D$41,0)))))+IF(H3712="Laptop",Predictive_Model!$D$43,IF(H3712="Mobile",Predictive_Model!$D$44,IF(H3712="TV",Predictive_Model!$D$45,IF(H3712="Tablet",Predictive_Model!$D$46,0))))+IF(K3712="Crypto",Predictive_Model!$D$48,IF(K3712="Debit Card",Predictive_Model!$D$49,IF(K3712="Gift Card",Predictive_Model!$D$50,IF(K3712="PayPal",Predictive_Model!$D$51,0))))+IF(N3712="Comedy",Predictive_Model!$D$53,IF(N3712="Documentary",Predictive_Model!$D$54,IF(N3712="Drama",Predictive_Model!$D$55,IF(N3712="Horror",Predictive_Model!$D$56,IF(N3712="Romance",Predictive_Model!$D$57,IF(N3712="Sci-Fi",Predictive_Model!$D$58,0)))))))))</f>
        <v>1.5151871070682301E-2</v>
      </c>
      <c r="V3712" s="3" t="str">
        <f t="shared" si="576"/>
        <v>Low</v>
      </c>
      <c r="W3712" s="6">
        <f t="shared" si="577"/>
        <v>0.27258216056157458</v>
      </c>
      <c r="X3712" s="3" t="str">
        <f t="shared" si="578"/>
        <v>Monitor</v>
      </c>
      <c r="Y3712" s="3" t="str">
        <f t="shared" si="579"/>
        <v>OK</v>
      </c>
    </row>
    <row r="3713" spans="1:25" x14ac:dyDescent="0.25">
      <c r="A3713" s="3" t="str">
        <f>Raw_Data!A3713</f>
        <v>003e8ce2-25ac-44b6-91db-fc2784528c36</v>
      </c>
      <c r="B3713" s="3">
        <f>Raw_Data!B3713</f>
        <v>48</v>
      </c>
      <c r="C3713" s="3" t="str">
        <f>Raw_Data!C3713</f>
        <v>Female</v>
      </c>
      <c r="D3713" s="3" t="str">
        <f>Raw_Data!D3713</f>
        <v>Standard</v>
      </c>
      <c r="E3713" s="3">
        <f>Raw_Data!E3713</f>
        <v>3.84</v>
      </c>
      <c r="F3713" s="3">
        <f>Raw_Data!F3713</f>
        <v>23</v>
      </c>
      <c r="G3713" s="3" t="str">
        <f>Raw_Data!G3713</f>
        <v>South America</v>
      </c>
      <c r="H3713" s="3" t="str">
        <f>Raw_Data!H3713</f>
        <v>Tablet</v>
      </c>
      <c r="I3713" s="3">
        <f>Raw_Data!I3713</f>
        <v>13.99</v>
      </c>
      <c r="J3713" s="3">
        <f>Raw_Data!J3713</f>
        <v>1</v>
      </c>
      <c r="K3713" s="3" t="str">
        <f>Raw_Data!K3713</f>
        <v>Crypto</v>
      </c>
      <c r="L3713" s="3">
        <f>Raw_Data!L3713</f>
        <v>1</v>
      </c>
      <c r="M3713" s="3">
        <f>Raw_Data!M3713</f>
        <v>0.16</v>
      </c>
      <c r="N3713" s="3" t="str">
        <f>Raw_Data!N3713</f>
        <v>Romance</v>
      </c>
      <c r="O3713" s="3" t="str">
        <f t="shared" si="570"/>
        <v>45-54</v>
      </c>
      <c r="P3713" s="3" t="str">
        <f t="shared" si="571"/>
        <v>&lt;10h</v>
      </c>
      <c r="Q3713" s="3" t="str">
        <f t="shared" si="572"/>
        <v>22-45d</v>
      </c>
      <c r="R3713" s="3" t="str">
        <f t="shared" si="573"/>
        <v>Medium</v>
      </c>
      <c r="S3713" s="3" t="str">
        <f t="shared" si="574"/>
        <v>Mid</v>
      </c>
      <c r="T3713" s="3" t="str">
        <f t="shared" si="575"/>
        <v>Churned</v>
      </c>
      <c r="U3713" s="4">
        <f>1/(1+EXP(-(Predictive_Model!$B$5+((B3713-Predictive_Model!$B$20)/Predictive_Model!$C$20)*Predictive_Model!$D$20+((E3713-Predictive_Model!$B$21)/Predictive_Model!$C$21)*Predictive_Model!$D$21+((F3713-Predictive_Model!$B$22)/Predictive_Model!$C$22)*Predictive_Model!$D$22+((I3713-Predictive_Model!$B$23)/Predictive_Model!$C$23)*Predictive_Model!$D$23+((L3713-Predictive_Model!$B$24)/Predictive_Model!$C$24)*Predictive_Model!$D$24+((M3713-Predictive_Model!$B$25)/Predictive_Model!$C$25)*Predictive_Model!$D$25+IF(C3713="Male",Predictive_Model!$D$31,IF(C3713="Other",Predictive_Model!$D$32,0))+IF(D3713="Premium",Predictive_Model!$D$34,IF(D3713="Standard",Predictive_Model!$D$35,0))+IF(G3713="Asia",Predictive_Model!$D$37,IF(G3713="Europe",Predictive_Model!$D$38,IF(G3713="North America",Predictive_Model!$D$39,IF(G3713="Oceania",Predictive_Model!$D$40,IF(G3713="South America",Predictive_Model!$D$41,0)))))+IF(H3713="Laptop",Predictive_Model!$D$43,IF(H3713="Mobile",Predictive_Model!$D$44,IF(H3713="TV",Predictive_Model!$D$45,IF(H3713="Tablet",Predictive_Model!$D$46,0))))+IF(K3713="Crypto",Predictive_Model!$D$48,IF(K3713="Debit Card",Predictive_Model!$D$49,IF(K3713="Gift Card",Predictive_Model!$D$50,IF(K3713="PayPal",Predictive_Model!$D$51,0))))+IF(N3713="Comedy",Predictive_Model!$D$53,IF(N3713="Documentary",Predictive_Model!$D$54,IF(N3713="Drama",Predictive_Model!$D$55,IF(N3713="Horror",Predictive_Model!$D$56,IF(N3713="Romance",Predictive_Model!$D$57,IF(N3713="Sci-Fi",Predictive_Model!$D$58,0)))))))))</f>
        <v>0.99863276042796756</v>
      </c>
      <c r="V3713" s="3" t="str">
        <f t="shared" si="576"/>
        <v>Critical</v>
      </c>
      <c r="W3713" s="6">
        <f t="shared" si="577"/>
        <v>13.99</v>
      </c>
      <c r="X3713" s="3" t="str">
        <f t="shared" si="578"/>
        <v>Priority 2</v>
      </c>
      <c r="Y3713" s="3" t="str">
        <f t="shared" si="579"/>
        <v>OK</v>
      </c>
    </row>
    <row r="3714" spans="1:25" x14ac:dyDescent="0.25">
      <c r="A3714" s="3" t="str">
        <f>Raw_Data!A3714</f>
        <v>e25b97a4-daab-4243-8698-14b71b085a13</v>
      </c>
      <c r="B3714" s="3">
        <f>Raw_Data!B3714</f>
        <v>32</v>
      </c>
      <c r="C3714" s="3" t="str">
        <f>Raw_Data!C3714</f>
        <v>Other</v>
      </c>
      <c r="D3714" s="3" t="str">
        <f>Raw_Data!D3714</f>
        <v>Premium</v>
      </c>
      <c r="E3714" s="3">
        <f>Raw_Data!E3714</f>
        <v>14.31</v>
      </c>
      <c r="F3714" s="3">
        <f>Raw_Data!F3714</f>
        <v>43</v>
      </c>
      <c r="G3714" s="3" t="str">
        <f>Raw_Data!G3714</f>
        <v>Europe</v>
      </c>
      <c r="H3714" s="3" t="str">
        <f>Raw_Data!H3714</f>
        <v>Desktop</v>
      </c>
      <c r="I3714" s="3">
        <f>Raw_Data!I3714</f>
        <v>17.989999999999998</v>
      </c>
      <c r="J3714" s="3">
        <f>Raw_Data!J3714</f>
        <v>0</v>
      </c>
      <c r="K3714" s="3" t="str">
        <f>Raw_Data!K3714</f>
        <v>Credit Card</v>
      </c>
      <c r="L3714" s="3">
        <f>Raw_Data!L3714</f>
        <v>5</v>
      </c>
      <c r="M3714" s="3">
        <f>Raw_Data!M3714</f>
        <v>0.33</v>
      </c>
      <c r="N3714" s="3" t="str">
        <f>Raw_Data!N3714</f>
        <v>Horror</v>
      </c>
      <c r="O3714" s="3" t="str">
        <f t="shared" si="570"/>
        <v>25-34</v>
      </c>
      <c r="P3714" s="3" t="str">
        <f t="shared" si="571"/>
        <v>10-24h</v>
      </c>
      <c r="Q3714" s="3" t="str">
        <f t="shared" si="572"/>
        <v>22-45d</v>
      </c>
      <c r="R3714" s="3" t="str">
        <f t="shared" si="573"/>
        <v>Medium</v>
      </c>
      <c r="S3714" s="3" t="str">
        <f t="shared" si="574"/>
        <v>High</v>
      </c>
      <c r="T3714" s="3" t="str">
        <f t="shared" si="575"/>
        <v>Active</v>
      </c>
      <c r="U3714" s="4">
        <f>1/(1+EXP(-(Predictive_Model!$B$5+((B3714-Predictive_Model!$B$20)/Predictive_Model!$C$20)*Predictive_Model!$D$20+((E3714-Predictive_Model!$B$21)/Predictive_Model!$C$21)*Predictive_Model!$D$21+((F3714-Predictive_Model!$B$22)/Predictive_Model!$C$22)*Predictive_Model!$D$22+((I3714-Predictive_Model!$B$23)/Predictive_Model!$C$23)*Predictive_Model!$D$23+((L3714-Predictive_Model!$B$24)/Predictive_Model!$C$24)*Predictive_Model!$D$24+((M3714-Predictive_Model!$B$25)/Predictive_Model!$C$25)*Predictive_Model!$D$25+IF(C3714="Male",Predictive_Model!$D$31,IF(C3714="Other",Predictive_Model!$D$32,0))+IF(D3714="Premium",Predictive_Model!$D$34,IF(D3714="Standard",Predictive_Model!$D$35,0))+IF(G3714="Asia",Predictive_Model!$D$37,IF(G3714="Europe",Predictive_Model!$D$38,IF(G3714="North America",Predictive_Model!$D$39,IF(G3714="Oceania",Predictive_Model!$D$40,IF(G3714="South America",Predictive_Model!$D$41,0)))))+IF(H3714="Laptop",Predictive_Model!$D$43,IF(H3714="Mobile",Predictive_Model!$D$44,IF(H3714="TV",Predictive_Model!$D$45,IF(H3714="Tablet",Predictive_Model!$D$46,0))))+IF(K3714="Crypto",Predictive_Model!$D$48,IF(K3714="Debit Card",Predictive_Model!$D$49,IF(K3714="Gift Card",Predictive_Model!$D$50,IF(K3714="PayPal",Predictive_Model!$D$51,0))))+IF(N3714="Comedy",Predictive_Model!$D$53,IF(N3714="Documentary",Predictive_Model!$D$54,IF(N3714="Drama",Predictive_Model!$D$55,IF(N3714="Horror",Predictive_Model!$D$56,IF(N3714="Romance",Predictive_Model!$D$57,IF(N3714="Sci-Fi",Predictive_Model!$D$58,0)))))))))</f>
        <v>0.28570939251577665</v>
      </c>
      <c r="V3714" s="3" t="str">
        <f t="shared" si="576"/>
        <v>Medium</v>
      </c>
      <c r="W3714" s="6">
        <f t="shared" si="577"/>
        <v>5.1399119713588215</v>
      </c>
      <c r="X3714" s="3" t="str">
        <f t="shared" si="578"/>
        <v>Monitor</v>
      </c>
      <c r="Y3714" s="3" t="str">
        <f t="shared" si="579"/>
        <v>OK</v>
      </c>
    </row>
    <row r="3715" spans="1:25" x14ac:dyDescent="0.25">
      <c r="A3715" s="3" t="str">
        <f>Raw_Data!A3715</f>
        <v>8acd78db-f4ed-4bc0-a385-0764a60e7b9f</v>
      </c>
      <c r="B3715" s="3">
        <f>Raw_Data!B3715</f>
        <v>64</v>
      </c>
      <c r="C3715" s="3" t="str">
        <f>Raw_Data!C3715</f>
        <v>Female</v>
      </c>
      <c r="D3715" s="3" t="str">
        <f>Raw_Data!D3715</f>
        <v>Basic</v>
      </c>
      <c r="E3715" s="3">
        <f>Raw_Data!E3715</f>
        <v>6.74</v>
      </c>
      <c r="F3715" s="3">
        <f>Raw_Data!F3715</f>
        <v>46</v>
      </c>
      <c r="G3715" s="3" t="str">
        <f>Raw_Data!G3715</f>
        <v>North America</v>
      </c>
      <c r="H3715" s="3" t="str">
        <f>Raw_Data!H3715</f>
        <v>Tablet</v>
      </c>
      <c r="I3715" s="3">
        <f>Raw_Data!I3715</f>
        <v>8.99</v>
      </c>
      <c r="J3715" s="3">
        <f>Raw_Data!J3715</f>
        <v>1</v>
      </c>
      <c r="K3715" s="3" t="str">
        <f>Raw_Data!K3715</f>
        <v>Credit Card</v>
      </c>
      <c r="L3715" s="3">
        <f>Raw_Data!L3715</f>
        <v>5</v>
      </c>
      <c r="M3715" s="3">
        <f>Raw_Data!M3715</f>
        <v>0.14000000000000001</v>
      </c>
      <c r="N3715" s="3" t="str">
        <f>Raw_Data!N3715</f>
        <v>Documentary</v>
      </c>
      <c r="O3715" s="3" t="str">
        <f t="shared" si="570"/>
        <v>55-70</v>
      </c>
      <c r="P3715" s="3" t="str">
        <f t="shared" si="571"/>
        <v>&lt;10h</v>
      </c>
      <c r="Q3715" s="3" t="str">
        <f t="shared" si="572"/>
        <v>46-60d</v>
      </c>
      <c r="R3715" s="3" t="str">
        <f t="shared" si="573"/>
        <v>Low</v>
      </c>
      <c r="S3715" s="3" t="str">
        <f t="shared" si="574"/>
        <v>Low</v>
      </c>
      <c r="T3715" s="3" t="str">
        <f t="shared" si="575"/>
        <v>Churned</v>
      </c>
      <c r="U3715" s="4">
        <f>1/(1+EXP(-(Predictive_Model!$B$5+((B3715-Predictive_Model!$B$20)/Predictive_Model!$C$20)*Predictive_Model!$D$20+((E3715-Predictive_Model!$B$21)/Predictive_Model!$C$21)*Predictive_Model!$D$21+((F3715-Predictive_Model!$B$22)/Predictive_Model!$C$22)*Predictive_Model!$D$22+((I3715-Predictive_Model!$B$23)/Predictive_Model!$C$23)*Predictive_Model!$D$23+((L3715-Predictive_Model!$B$24)/Predictive_Model!$C$24)*Predictive_Model!$D$24+((M3715-Predictive_Model!$B$25)/Predictive_Model!$C$25)*Predictive_Model!$D$25+IF(C3715="Male",Predictive_Model!$D$31,IF(C3715="Other",Predictive_Model!$D$32,0))+IF(D3715="Premium",Predictive_Model!$D$34,IF(D3715="Standard",Predictive_Model!$D$35,0))+IF(G3715="Asia",Predictive_Model!$D$37,IF(G3715="Europe",Predictive_Model!$D$38,IF(G3715="North America",Predictive_Model!$D$39,IF(G3715="Oceania",Predictive_Model!$D$40,IF(G3715="South America",Predictive_Model!$D$41,0)))))+IF(H3715="Laptop",Predictive_Model!$D$43,IF(H3715="Mobile",Predictive_Model!$D$44,IF(H3715="TV",Predictive_Model!$D$45,IF(H3715="Tablet",Predictive_Model!$D$46,0))))+IF(K3715="Crypto",Predictive_Model!$D$48,IF(K3715="Debit Card",Predictive_Model!$D$49,IF(K3715="Gift Card",Predictive_Model!$D$50,IF(K3715="PayPal",Predictive_Model!$D$51,0))))+IF(N3715="Comedy",Predictive_Model!$D$53,IF(N3715="Documentary",Predictive_Model!$D$54,IF(N3715="Drama",Predictive_Model!$D$55,IF(N3715="Horror",Predictive_Model!$D$56,IF(N3715="Romance",Predictive_Model!$D$57,IF(N3715="Sci-Fi",Predictive_Model!$D$58,0)))))))))</f>
        <v>0.99892227014686574</v>
      </c>
      <c r="V3715" s="3" t="str">
        <f t="shared" si="576"/>
        <v>Critical</v>
      </c>
      <c r="W3715" s="6">
        <f t="shared" si="577"/>
        <v>8.99</v>
      </c>
      <c r="X3715" s="3" t="str">
        <f t="shared" si="578"/>
        <v>Priority 2</v>
      </c>
      <c r="Y3715" s="3" t="str">
        <f t="shared" si="579"/>
        <v>OK</v>
      </c>
    </row>
    <row r="3716" spans="1:25" x14ac:dyDescent="0.25">
      <c r="A3716" s="3" t="str">
        <f>Raw_Data!A3716</f>
        <v>8a3af76b-7153-48c0-a775-3534fd49fe16</v>
      </c>
      <c r="B3716" s="3">
        <f>Raw_Data!B3716</f>
        <v>47</v>
      </c>
      <c r="C3716" s="3" t="str">
        <f>Raw_Data!C3716</f>
        <v>Female</v>
      </c>
      <c r="D3716" s="3" t="str">
        <f>Raw_Data!D3716</f>
        <v>Basic</v>
      </c>
      <c r="E3716" s="3">
        <f>Raw_Data!E3716</f>
        <v>10.89</v>
      </c>
      <c r="F3716" s="3">
        <f>Raw_Data!F3716</f>
        <v>48</v>
      </c>
      <c r="G3716" s="3" t="str">
        <f>Raw_Data!G3716</f>
        <v>Oceania</v>
      </c>
      <c r="H3716" s="3" t="str">
        <f>Raw_Data!H3716</f>
        <v>Mobile</v>
      </c>
      <c r="I3716" s="3">
        <f>Raw_Data!I3716</f>
        <v>8.99</v>
      </c>
      <c r="J3716" s="3">
        <f>Raw_Data!J3716</f>
        <v>1</v>
      </c>
      <c r="K3716" s="3" t="str">
        <f>Raw_Data!K3716</f>
        <v>Debit Card</v>
      </c>
      <c r="L3716" s="3">
        <f>Raw_Data!L3716</f>
        <v>5</v>
      </c>
      <c r="M3716" s="3">
        <f>Raw_Data!M3716</f>
        <v>0.22</v>
      </c>
      <c r="N3716" s="3" t="str">
        <f>Raw_Data!N3716</f>
        <v>Comedy</v>
      </c>
      <c r="O3716" s="3" t="str">
        <f t="shared" si="570"/>
        <v>45-54</v>
      </c>
      <c r="P3716" s="3" t="str">
        <f t="shared" si="571"/>
        <v>10-24h</v>
      </c>
      <c r="Q3716" s="3" t="str">
        <f t="shared" si="572"/>
        <v>46-60d</v>
      </c>
      <c r="R3716" s="3" t="str">
        <f t="shared" si="573"/>
        <v>Medium</v>
      </c>
      <c r="S3716" s="3" t="str">
        <f t="shared" si="574"/>
        <v>Low</v>
      </c>
      <c r="T3716" s="3" t="str">
        <f t="shared" si="575"/>
        <v>Churned</v>
      </c>
      <c r="U3716" s="4">
        <f>1/(1+EXP(-(Predictive_Model!$B$5+((B3716-Predictive_Model!$B$20)/Predictive_Model!$C$20)*Predictive_Model!$D$20+((E3716-Predictive_Model!$B$21)/Predictive_Model!$C$21)*Predictive_Model!$D$21+((F3716-Predictive_Model!$B$22)/Predictive_Model!$C$22)*Predictive_Model!$D$22+((I3716-Predictive_Model!$B$23)/Predictive_Model!$C$23)*Predictive_Model!$D$23+((L3716-Predictive_Model!$B$24)/Predictive_Model!$C$24)*Predictive_Model!$D$24+((M3716-Predictive_Model!$B$25)/Predictive_Model!$C$25)*Predictive_Model!$D$25+IF(C3716="Male",Predictive_Model!$D$31,IF(C3716="Other",Predictive_Model!$D$32,0))+IF(D3716="Premium",Predictive_Model!$D$34,IF(D3716="Standard",Predictive_Model!$D$35,0))+IF(G3716="Asia",Predictive_Model!$D$37,IF(G3716="Europe",Predictive_Model!$D$38,IF(G3716="North America",Predictive_Model!$D$39,IF(G3716="Oceania",Predictive_Model!$D$40,IF(G3716="South America",Predictive_Model!$D$41,0)))))+IF(H3716="Laptop",Predictive_Model!$D$43,IF(H3716="Mobile",Predictive_Model!$D$44,IF(H3716="TV",Predictive_Model!$D$45,IF(H3716="Tablet",Predictive_Model!$D$46,0))))+IF(K3716="Crypto",Predictive_Model!$D$48,IF(K3716="Debit Card",Predictive_Model!$D$49,IF(K3716="Gift Card",Predictive_Model!$D$50,IF(K3716="PayPal",Predictive_Model!$D$51,0))))+IF(N3716="Comedy",Predictive_Model!$D$53,IF(N3716="Documentary",Predictive_Model!$D$54,IF(N3716="Drama",Predictive_Model!$D$55,IF(N3716="Horror",Predictive_Model!$D$56,IF(N3716="Romance",Predictive_Model!$D$57,IF(N3716="Sci-Fi",Predictive_Model!$D$58,0)))))))))</f>
        <v>0.99639418646108779</v>
      </c>
      <c r="V3716" s="3" t="str">
        <f t="shared" si="576"/>
        <v>Critical</v>
      </c>
      <c r="W3716" s="6">
        <f t="shared" si="577"/>
        <v>8.99</v>
      </c>
      <c r="X3716" s="3" t="str">
        <f t="shared" si="578"/>
        <v>Priority 2</v>
      </c>
      <c r="Y3716" s="3" t="str">
        <f t="shared" si="579"/>
        <v>OK</v>
      </c>
    </row>
    <row r="3717" spans="1:25" x14ac:dyDescent="0.25">
      <c r="A3717" s="3" t="str">
        <f>Raw_Data!A3717</f>
        <v>8661f083-bf8b-497e-80af-74b5442aa691</v>
      </c>
      <c r="B3717" s="3">
        <f>Raw_Data!B3717</f>
        <v>48</v>
      </c>
      <c r="C3717" s="3" t="str">
        <f>Raw_Data!C3717</f>
        <v>Female</v>
      </c>
      <c r="D3717" s="3" t="str">
        <f>Raw_Data!D3717</f>
        <v>Standard</v>
      </c>
      <c r="E3717" s="3">
        <f>Raw_Data!E3717</f>
        <v>21.16</v>
      </c>
      <c r="F3717" s="3">
        <f>Raw_Data!F3717</f>
        <v>28</v>
      </c>
      <c r="G3717" s="3" t="str">
        <f>Raw_Data!G3717</f>
        <v>South America</v>
      </c>
      <c r="H3717" s="3" t="str">
        <f>Raw_Data!H3717</f>
        <v>Mobile</v>
      </c>
      <c r="I3717" s="3">
        <f>Raw_Data!I3717</f>
        <v>13.99</v>
      </c>
      <c r="J3717" s="3">
        <f>Raw_Data!J3717</f>
        <v>0</v>
      </c>
      <c r="K3717" s="3" t="str">
        <f>Raw_Data!K3717</f>
        <v>PayPal</v>
      </c>
      <c r="L3717" s="3">
        <f>Raw_Data!L3717</f>
        <v>5</v>
      </c>
      <c r="M3717" s="3">
        <f>Raw_Data!M3717</f>
        <v>0.73</v>
      </c>
      <c r="N3717" s="3" t="str">
        <f>Raw_Data!N3717</f>
        <v>Comedy</v>
      </c>
      <c r="O3717" s="3" t="str">
        <f t="shared" ref="O3717:O3780" si="580">IF(B3717&lt;25,"18-24",IF(B3717&lt;35,"25-34",IF(B3717&lt;45,"35-44",IF(B3717&lt;55,"45-54","55-70"))))</f>
        <v>45-54</v>
      </c>
      <c r="P3717" s="3" t="str">
        <f t="shared" ref="P3717:P3780" si="581">IF(E3717&lt;10,"&lt;10h",IF(E3717&lt;25,"10-24h",IF(E3717&lt;50,"25-49h","50h+")))</f>
        <v>10-24h</v>
      </c>
      <c r="Q3717" s="3" t="str">
        <f t="shared" ref="Q3717:Q3780" si="582">IF(F3717&lt;=7,"0-7d",IF(F3717&lt;=21,"8-21d",IF(F3717&lt;=45,"22-45d","46-60d")))</f>
        <v>22-45d</v>
      </c>
      <c r="R3717" s="3" t="str">
        <f t="shared" ref="R3717:R3780" si="583">IF(AND(E3717&gt;=25,F3717&lt;=21),"High",IF(OR(E3717&gt;=10,F3717&lt;=45),"Medium","Low"))</f>
        <v>Medium</v>
      </c>
      <c r="S3717" s="3" t="str">
        <f t="shared" ref="S3717:S3780" si="584">IF(I3717&lt;10,"Low",IF(I3717&lt;16,"Mid","High"))</f>
        <v>Mid</v>
      </c>
      <c r="T3717" s="3" t="str">
        <f t="shared" ref="T3717:T3780" si="585">IF(J3717=1,"Churned","Active")</f>
        <v>Active</v>
      </c>
      <c r="U3717" s="4">
        <f>1/(1+EXP(-(Predictive_Model!$B$5+((B3717-Predictive_Model!$B$20)/Predictive_Model!$C$20)*Predictive_Model!$D$20+((E3717-Predictive_Model!$B$21)/Predictive_Model!$C$21)*Predictive_Model!$D$21+((F3717-Predictive_Model!$B$22)/Predictive_Model!$C$22)*Predictive_Model!$D$22+((I3717-Predictive_Model!$B$23)/Predictive_Model!$C$23)*Predictive_Model!$D$23+((L3717-Predictive_Model!$B$24)/Predictive_Model!$C$24)*Predictive_Model!$D$24+((M3717-Predictive_Model!$B$25)/Predictive_Model!$C$25)*Predictive_Model!$D$25+IF(C3717="Male",Predictive_Model!$D$31,IF(C3717="Other",Predictive_Model!$D$32,0))+IF(D3717="Premium",Predictive_Model!$D$34,IF(D3717="Standard",Predictive_Model!$D$35,0))+IF(G3717="Asia",Predictive_Model!$D$37,IF(G3717="Europe",Predictive_Model!$D$38,IF(G3717="North America",Predictive_Model!$D$39,IF(G3717="Oceania",Predictive_Model!$D$40,IF(G3717="South America",Predictive_Model!$D$41,0)))))+IF(H3717="Laptop",Predictive_Model!$D$43,IF(H3717="Mobile",Predictive_Model!$D$44,IF(H3717="TV",Predictive_Model!$D$45,IF(H3717="Tablet",Predictive_Model!$D$46,0))))+IF(K3717="Crypto",Predictive_Model!$D$48,IF(K3717="Debit Card",Predictive_Model!$D$49,IF(K3717="Gift Card",Predictive_Model!$D$50,IF(K3717="PayPal",Predictive_Model!$D$51,0))))+IF(N3717="Comedy",Predictive_Model!$D$53,IF(N3717="Documentary",Predictive_Model!$D$54,IF(N3717="Drama",Predictive_Model!$D$55,IF(N3717="Horror",Predictive_Model!$D$56,IF(N3717="Romance",Predictive_Model!$D$57,IF(N3717="Sci-Fi",Predictive_Model!$D$58,0)))))))))</f>
        <v>9.3851386535736922E-2</v>
      </c>
      <c r="V3717" s="3" t="str">
        <f t="shared" ref="V3717:V3780" si="586">IF(U3717&gt;=0.75,"Critical",IF(U3717&gt;=0.5,"High",IF(U3717&gt;=0.25,"Medium","Low")))</f>
        <v>Low</v>
      </c>
      <c r="W3717" s="6">
        <f t="shared" ref="W3717:W3780" si="587">IF(J3717=1,I3717,I3717*U3717)</f>
        <v>1.3129808976349595</v>
      </c>
      <c r="X3717" s="3" t="str">
        <f t="shared" ref="X3717:X3780" si="588">IF(AND(V3717="Critical",I3717&gt;=15),"Priority 1",IF(OR(V3717="Critical",AND(V3717="High",F3717&gt;21)),"Priority 2","Monitor"))</f>
        <v>Monitor</v>
      </c>
      <c r="Y3717" s="3" t="str">
        <f t="shared" ref="Y3717:Y3780" si="589">IF(COUNTA(A3717:N3717)=14,"OK","CHECK")</f>
        <v>OK</v>
      </c>
    </row>
    <row r="3718" spans="1:25" x14ac:dyDescent="0.25">
      <c r="A3718" s="3" t="str">
        <f>Raw_Data!A3718</f>
        <v>e444d340-ba14-40bd-99f4-85f85f98cf78</v>
      </c>
      <c r="B3718" s="3">
        <f>Raw_Data!B3718</f>
        <v>44</v>
      </c>
      <c r="C3718" s="3" t="str">
        <f>Raw_Data!C3718</f>
        <v>Other</v>
      </c>
      <c r="D3718" s="3" t="str">
        <f>Raw_Data!D3718</f>
        <v>Basic</v>
      </c>
      <c r="E3718" s="3">
        <f>Raw_Data!E3718</f>
        <v>22.22</v>
      </c>
      <c r="F3718" s="3">
        <f>Raw_Data!F3718</f>
        <v>42</v>
      </c>
      <c r="G3718" s="3" t="str">
        <f>Raw_Data!G3718</f>
        <v>Asia</v>
      </c>
      <c r="H3718" s="3" t="str">
        <f>Raw_Data!H3718</f>
        <v>Tablet</v>
      </c>
      <c r="I3718" s="3">
        <f>Raw_Data!I3718</f>
        <v>8.99</v>
      </c>
      <c r="J3718" s="3">
        <f>Raw_Data!J3718</f>
        <v>0</v>
      </c>
      <c r="K3718" s="3" t="str">
        <f>Raw_Data!K3718</f>
        <v>Gift Card</v>
      </c>
      <c r="L3718" s="3">
        <f>Raw_Data!L3718</f>
        <v>5</v>
      </c>
      <c r="M3718" s="3">
        <f>Raw_Data!M3718</f>
        <v>0.52</v>
      </c>
      <c r="N3718" s="3" t="str">
        <f>Raw_Data!N3718</f>
        <v>Comedy</v>
      </c>
      <c r="O3718" s="3" t="str">
        <f t="shared" si="580"/>
        <v>35-44</v>
      </c>
      <c r="P3718" s="3" t="str">
        <f t="shared" si="581"/>
        <v>10-24h</v>
      </c>
      <c r="Q3718" s="3" t="str">
        <f t="shared" si="582"/>
        <v>22-45d</v>
      </c>
      <c r="R3718" s="3" t="str">
        <f t="shared" si="583"/>
        <v>Medium</v>
      </c>
      <c r="S3718" s="3" t="str">
        <f t="shared" si="584"/>
        <v>Low</v>
      </c>
      <c r="T3718" s="3" t="str">
        <f t="shared" si="585"/>
        <v>Active</v>
      </c>
      <c r="U3718" s="4">
        <f>1/(1+EXP(-(Predictive_Model!$B$5+((B3718-Predictive_Model!$B$20)/Predictive_Model!$C$20)*Predictive_Model!$D$20+((E3718-Predictive_Model!$B$21)/Predictive_Model!$C$21)*Predictive_Model!$D$21+((F3718-Predictive_Model!$B$22)/Predictive_Model!$C$22)*Predictive_Model!$D$22+((I3718-Predictive_Model!$B$23)/Predictive_Model!$C$23)*Predictive_Model!$D$23+((L3718-Predictive_Model!$B$24)/Predictive_Model!$C$24)*Predictive_Model!$D$24+((M3718-Predictive_Model!$B$25)/Predictive_Model!$C$25)*Predictive_Model!$D$25+IF(C3718="Male",Predictive_Model!$D$31,IF(C3718="Other",Predictive_Model!$D$32,0))+IF(D3718="Premium",Predictive_Model!$D$34,IF(D3718="Standard",Predictive_Model!$D$35,0))+IF(G3718="Asia",Predictive_Model!$D$37,IF(G3718="Europe",Predictive_Model!$D$38,IF(G3718="North America",Predictive_Model!$D$39,IF(G3718="Oceania",Predictive_Model!$D$40,IF(G3718="South America",Predictive_Model!$D$41,0)))))+IF(H3718="Laptop",Predictive_Model!$D$43,IF(H3718="Mobile",Predictive_Model!$D$44,IF(H3718="TV",Predictive_Model!$D$45,IF(H3718="Tablet",Predictive_Model!$D$46,0))))+IF(K3718="Crypto",Predictive_Model!$D$48,IF(K3718="Debit Card",Predictive_Model!$D$49,IF(K3718="Gift Card",Predictive_Model!$D$50,IF(K3718="PayPal",Predictive_Model!$D$51,0))))+IF(N3718="Comedy",Predictive_Model!$D$53,IF(N3718="Documentary",Predictive_Model!$D$54,IF(N3718="Drama",Predictive_Model!$D$55,IF(N3718="Horror",Predictive_Model!$D$56,IF(N3718="Romance",Predictive_Model!$D$57,IF(N3718="Sci-Fi",Predictive_Model!$D$58,0)))))))))</f>
        <v>0.67791726387246953</v>
      </c>
      <c r="V3718" s="3" t="str">
        <f t="shared" si="586"/>
        <v>High</v>
      </c>
      <c r="W3718" s="6">
        <f t="shared" si="587"/>
        <v>6.0944762022135013</v>
      </c>
      <c r="X3718" s="3" t="str">
        <f t="shared" si="588"/>
        <v>Priority 2</v>
      </c>
      <c r="Y3718" s="3" t="str">
        <f t="shared" si="589"/>
        <v>OK</v>
      </c>
    </row>
    <row r="3719" spans="1:25" x14ac:dyDescent="0.25">
      <c r="A3719" s="3" t="str">
        <f>Raw_Data!A3719</f>
        <v>e12dbde6-af94-4fed-8392-75efd9f8c1a8</v>
      </c>
      <c r="B3719" s="3">
        <f>Raw_Data!B3719</f>
        <v>44</v>
      </c>
      <c r="C3719" s="3" t="str">
        <f>Raw_Data!C3719</f>
        <v>Male</v>
      </c>
      <c r="D3719" s="3" t="str">
        <f>Raw_Data!D3719</f>
        <v>Standard</v>
      </c>
      <c r="E3719" s="3">
        <f>Raw_Data!E3719</f>
        <v>27.08</v>
      </c>
      <c r="F3719" s="3">
        <f>Raw_Data!F3719</f>
        <v>16</v>
      </c>
      <c r="G3719" s="3" t="str">
        <f>Raw_Data!G3719</f>
        <v>Asia</v>
      </c>
      <c r="H3719" s="3" t="str">
        <f>Raw_Data!H3719</f>
        <v>Desktop</v>
      </c>
      <c r="I3719" s="3">
        <f>Raw_Data!I3719</f>
        <v>13.99</v>
      </c>
      <c r="J3719" s="3">
        <f>Raw_Data!J3719</f>
        <v>0</v>
      </c>
      <c r="K3719" s="3" t="str">
        <f>Raw_Data!K3719</f>
        <v>Crypto</v>
      </c>
      <c r="L3719" s="3">
        <f>Raw_Data!L3719</f>
        <v>3</v>
      </c>
      <c r="M3719" s="3">
        <f>Raw_Data!M3719</f>
        <v>1.59</v>
      </c>
      <c r="N3719" s="3" t="str">
        <f>Raw_Data!N3719</f>
        <v>Horror</v>
      </c>
      <c r="O3719" s="3" t="str">
        <f t="shared" si="580"/>
        <v>35-44</v>
      </c>
      <c r="P3719" s="3" t="str">
        <f t="shared" si="581"/>
        <v>25-49h</v>
      </c>
      <c r="Q3719" s="3" t="str">
        <f t="shared" si="582"/>
        <v>8-21d</v>
      </c>
      <c r="R3719" s="3" t="str">
        <f t="shared" si="583"/>
        <v>High</v>
      </c>
      <c r="S3719" s="3" t="str">
        <f t="shared" si="584"/>
        <v>Mid</v>
      </c>
      <c r="T3719" s="3" t="str">
        <f t="shared" si="585"/>
        <v>Active</v>
      </c>
      <c r="U3719" s="4">
        <f>1/(1+EXP(-(Predictive_Model!$B$5+((B3719-Predictive_Model!$B$20)/Predictive_Model!$C$20)*Predictive_Model!$D$20+((E3719-Predictive_Model!$B$21)/Predictive_Model!$C$21)*Predictive_Model!$D$21+((F3719-Predictive_Model!$B$22)/Predictive_Model!$C$22)*Predictive_Model!$D$22+((I3719-Predictive_Model!$B$23)/Predictive_Model!$C$23)*Predictive_Model!$D$23+((L3719-Predictive_Model!$B$24)/Predictive_Model!$C$24)*Predictive_Model!$D$24+((M3719-Predictive_Model!$B$25)/Predictive_Model!$C$25)*Predictive_Model!$D$25+IF(C3719="Male",Predictive_Model!$D$31,IF(C3719="Other",Predictive_Model!$D$32,0))+IF(D3719="Premium",Predictive_Model!$D$34,IF(D3719="Standard",Predictive_Model!$D$35,0))+IF(G3719="Asia",Predictive_Model!$D$37,IF(G3719="Europe",Predictive_Model!$D$38,IF(G3719="North America",Predictive_Model!$D$39,IF(G3719="Oceania",Predictive_Model!$D$40,IF(G3719="South America",Predictive_Model!$D$41,0)))))+IF(H3719="Laptop",Predictive_Model!$D$43,IF(H3719="Mobile",Predictive_Model!$D$44,IF(H3719="TV",Predictive_Model!$D$45,IF(H3719="Tablet",Predictive_Model!$D$46,0))))+IF(K3719="Crypto",Predictive_Model!$D$48,IF(K3719="Debit Card",Predictive_Model!$D$49,IF(K3719="Gift Card",Predictive_Model!$D$50,IF(K3719="PayPal",Predictive_Model!$D$51,0))))+IF(N3719="Comedy",Predictive_Model!$D$53,IF(N3719="Documentary",Predictive_Model!$D$54,IF(N3719="Drama",Predictive_Model!$D$55,IF(N3719="Horror",Predictive_Model!$D$56,IF(N3719="Romance",Predictive_Model!$D$57,IF(N3719="Sci-Fi",Predictive_Model!$D$58,0)))))))))</f>
        <v>5.7386782804238839E-4</v>
      </c>
      <c r="V3719" s="3" t="str">
        <f t="shared" si="586"/>
        <v>Low</v>
      </c>
      <c r="W3719" s="6">
        <f t="shared" si="587"/>
        <v>8.0284109143130139E-3</v>
      </c>
      <c r="X3719" s="3" t="str">
        <f t="shared" si="588"/>
        <v>Monitor</v>
      </c>
      <c r="Y3719" s="3" t="str">
        <f t="shared" si="589"/>
        <v>OK</v>
      </c>
    </row>
    <row r="3720" spans="1:25" x14ac:dyDescent="0.25">
      <c r="A3720" s="3" t="str">
        <f>Raw_Data!A3720</f>
        <v>095b2666-34f3-42ba-aaa6-f9512b8d30cc</v>
      </c>
      <c r="B3720" s="3">
        <f>Raw_Data!B3720</f>
        <v>49</v>
      </c>
      <c r="C3720" s="3" t="str">
        <f>Raw_Data!C3720</f>
        <v>Female</v>
      </c>
      <c r="D3720" s="3" t="str">
        <f>Raw_Data!D3720</f>
        <v>Basic</v>
      </c>
      <c r="E3720" s="3">
        <f>Raw_Data!E3720</f>
        <v>7.69</v>
      </c>
      <c r="F3720" s="3">
        <f>Raw_Data!F3720</f>
        <v>2</v>
      </c>
      <c r="G3720" s="3" t="str">
        <f>Raw_Data!G3720</f>
        <v>Africa</v>
      </c>
      <c r="H3720" s="3" t="str">
        <f>Raw_Data!H3720</f>
        <v>Mobile</v>
      </c>
      <c r="I3720" s="3">
        <f>Raw_Data!I3720</f>
        <v>8.99</v>
      </c>
      <c r="J3720" s="3">
        <f>Raw_Data!J3720</f>
        <v>0</v>
      </c>
      <c r="K3720" s="3" t="str">
        <f>Raw_Data!K3720</f>
        <v>Gift Card</v>
      </c>
      <c r="L3720" s="3">
        <f>Raw_Data!L3720</f>
        <v>1</v>
      </c>
      <c r="M3720" s="3">
        <f>Raw_Data!M3720</f>
        <v>2.56</v>
      </c>
      <c r="N3720" s="3" t="str">
        <f>Raw_Data!N3720</f>
        <v>Comedy</v>
      </c>
      <c r="O3720" s="3" t="str">
        <f t="shared" si="580"/>
        <v>45-54</v>
      </c>
      <c r="P3720" s="3" t="str">
        <f t="shared" si="581"/>
        <v>&lt;10h</v>
      </c>
      <c r="Q3720" s="3" t="str">
        <f t="shared" si="582"/>
        <v>0-7d</v>
      </c>
      <c r="R3720" s="3" t="str">
        <f t="shared" si="583"/>
        <v>Medium</v>
      </c>
      <c r="S3720" s="3" t="str">
        <f t="shared" si="584"/>
        <v>Low</v>
      </c>
      <c r="T3720" s="3" t="str">
        <f t="shared" si="585"/>
        <v>Active</v>
      </c>
      <c r="U3720" s="4">
        <f>1/(1+EXP(-(Predictive_Model!$B$5+((B3720-Predictive_Model!$B$20)/Predictive_Model!$C$20)*Predictive_Model!$D$20+((E3720-Predictive_Model!$B$21)/Predictive_Model!$C$21)*Predictive_Model!$D$21+((F3720-Predictive_Model!$B$22)/Predictive_Model!$C$22)*Predictive_Model!$D$22+((I3720-Predictive_Model!$B$23)/Predictive_Model!$C$23)*Predictive_Model!$D$23+((L3720-Predictive_Model!$B$24)/Predictive_Model!$C$24)*Predictive_Model!$D$24+((M3720-Predictive_Model!$B$25)/Predictive_Model!$C$25)*Predictive_Model!$D$25+IF(C3720="Male",Predictive_Model!$D$31,IF(C3720="Other",Predictive_Model!$D$32,0))+IF(D3720="Premium",Predictive_Model!$D$34,IF(D3720="Standard",Predictive_Model!$D$35,0))+IF(G3720="Asia",Predictive_Model!$D$37,IF(G3720="Europe",Predictive_Model!$D$38,IF(G3720="North America",Predictive_Model!$D$39,IF(G3720="Oceania",Predictive_Model!$D$40,IF(G3720="South America",Predictive_Model!$D$41,0)))))+IF(H3720="Laptop",Predictive_Model!$D$43,IF(H3720="Mobile",Predictive_Model!$D$44,IF(H3720="TV",Predictive_Model!$D$45,IF(H3720="Tablet",Predictive_Model!$D$46,0))))+IF(K3720="Crypto",Predictive_Model!$D$48,IF(K3720="Debit Card",Predictive_Model!$D$49,IF(K3720="Gift Card",Predictive_Model!$D$50,IF(K3720="PayPal",Predictive_Model!$D$51,0))))+IF(N3720="Comedy",Predictive_Model!$D$53,IF(N3720="Documentary",Predictive_Model!$D$54,IF(N3720="Drama",Predictive_Model!$D$55,IF(N3720="Horror",Predictive_Model!$D$56,IF(N3720="Romance",Predictive_Model!$D$57,IF(N3720="Sci-Fi",Predictive_Model!$D$58,0)))))))))</f>
        <v>0.53051886718683772</v>
      </c>
      <c r="V3720" s="3" t="str">
        <f t="shared" si="586"/>
        <v>High</v>
      </c>
      <c r="W3720" s="6">
        <f t="shared" si="587"/>
        <v>4.7693646160096712</v>
      </c>
      <c r="X3720" s="3" t="str">
        <f t="shared" si="588"/>
        <v>Monitor</v>
      </c>
      <c r="Y3720" s="3" t="str">
        <f t="shared" si="589"/>
        <v>OK</v>
      </c>
    </row>
    <row r="3721" spans="1:25" x14ac:dyDescent="0.25">
      <c r="A3721" s="3" t="str">
        <f>Raw_Data!A3721</f>
        <v>d3c3d095-8b42-45d2-9c19-7e3fa96ca787</v>
      </c>
      <c r="B3721" s="3">
        <f>Raw_Data!B3721</f>
        <v>60</v>
      </c>
      <c r="C3721" s="3" t="str">
        <f>Raw_Data!C3721</f>
        <v>Female</v>
      </c>
      <c r="D3721" s="3" t="str">
        <f>Raw_Data!D3721</f>
        <v>Basic</v>
      </c>
      <c r="E3721" s="3">
        <f>Raw_Data!E3721</f>
        <v>15.01</v>
      </c>
      <c r="F3721" s="3">
        <f>Raw_Data!F3721</f>
        <v>20</v>
      </c>
      <c r="G3721" s="3" t="str">
        <f>Raw_Data!G3721</f>
        <v>South America</v>
      </c>
      <c r="H3721" s="3" t="str">
        <f>Raw_Data!H3721</f>
        <v>Mobile</v>
      </c>
      <c r="I3721" s="3">
        <f>Raw_Data!I3721</f>
        <v>8.99</v>
      </c>
      <c r="J3721" s="3">
        <f>Raw_Data!J3721</f>
        <v>0</v>
      </c>
      <c r="K3721" s="3" t="str">
        <f>Raw_Data!K3721</f>
        <v>Crypto</v>
      </c>
      <c r="L3721" s="3">
        <f>Raw_Data!L3721</f>
        <v>1</v>
      </c>
      <c r="M3721" s="3">
        <f>Raw_Data!M3721</f>
        <v>0.71</v>
      </c>
      <c r="N3721" s="3" t="str">
        <f>Raw_Data!N3721</f>
        <v>Sci-Fi</v>
      </c>
      <c r="O3721" s="3" t="str">
        <f t="shared" si="580"/>
        <v>55-70</v>
      </c>
      <c r="P3721" s="3" t="str">
        <f t="shared" si="581"/>
        <v>10-24h</v>
      </c>
      <c r="Q3721" s="3" t="str">
        <f t="shared" si="582"/>
        <v>8-21d</v>
      </c>
      <c r="R3721" s="3" t="str">
        <f t="shared" si="583"/>
        <v>Medium</v>
      </c>
      <c r="S3721" s="3" t="str">
        <f t="shared" si="584"/>
        <v>Low</v>
      </c>
      <c r="T3721" s="3" t="str">
        <f t="shared" si="585"/>
        <v>Active</v>
      </c>
      <c r="U3721" s="4">
        <f>1/(1+EXP(-(Predictive_Model!$B$5+((B3721-Predictive_Model!$B$20)/Predictive_Model!$C$20)*Predictive_Model!$D$20+((E3721-Predictive_Model!$B$21)/Predictive_Model!$C$21)*Predictive_Model!$D$21+((F3721-Predictive_Model!$B$22)/Predictive_Model!$C$22)*Predictive_Model!$D$22+((I3721-Predictive_Model!$B$23)/Predictive_Model!$C$23)*Predictive_Model!$D$23+((L3721-Predictive_Model!$B$24)/Predictive_Model!$C$24)*Predictive_Model!$D$24+((M3721-Predictive_Model!$B$25)/Predictive_Model!$C$25)*Predictive_Model!$D$25+IF(C3721="Male",Predictive_Model!$D$31,IF(C3721="Other",Predictive_Model!$D$32,0))+IF(D3721="Premium",Predictive_Model!$D$34,IF(D3721="Standard",Predictive_Model!$D$35,0))+IF(G3721="Asia",Predictive_Model!$D$37,IF(G3721="Europe",Predictive_Model!$D$38,IF(G3721="North America",Predictive_Model!$D$39,IF(G3721="Oceania",Predictive_Model!$D$40,IF(G3721="South America",Predictive_Model!$D$41,0)))))+IF(H3721="Laptop",Predictive_Model!$D$43,IF(H3721="Mobile",Predictive_Model!$D$44,IF(H3721="TV",Predictive_Model!$D$45,IF(H3721="Tablet",Predictive_Model!$D$46,0))))+IF(K3721="Crypto",Predictive_Model!$D$48,IF(K3721="Debit Card",Predictive_Model!$D$49,IF(K3721="Gift Card",Predictive_Model!$D$50,IF(K3721="PayPal",Predictive_Model!$D$51,0))))+IF(N3721="Comedy",Predictive_Model!$D$53,IF(N3721="Documentary",Predictive_Model!$D$54,IF(N3721="Drama",Predictive_Model!$D$55,IF(N3721="Horror",Predictive_Model!$D$56,IF(N3721="Romance",Predictive_Model!$D$57,IF(N3721="Sci-Fi",Predictive_Model!$D$58,0)))))))))</f>
        <v>0.95594763641191638</v>
      </c>
      <c r="V3721" s="3" t="str">
        <f t="shared" si="586"/>
        <v>Critical</v>
      </c>
      <c r="W3721" s="6">
        <f t="shared" si="587"/>
        <v>8.5939692513431289</v>
      </c>
      <c r="X3721" s="3" t="str">
        <f t="shared" si="588"/>
        <v>Priority 2</v>
      </c>
      <c r="Y3721" s="3" t="str">
        <f t="shared" si="589"/>
        <v>OK</v>
      </c>
    </row>
    <row r="3722" spans="1:25" x14ac:dyDescent="0.25">
      <c r="A3722" s="3" t="str">
        <f>Raw_Data!A3722</f>
        <v>1aa16b12-fff7-48b4-9b72-fa22e08d058d</v>
      </c>
      <c r="B3722" s="3">
        <f>Raw_Data!B3722</f>
        <v>61</v>
      </c>
      <c r="C3722" s="3" t="str">
        <f>Raw_Data!C3722</f>
        <v>Other</v>
      </c>
      <c r="D3722" s="3" t="str">
        <f>Raw_Data!D3722</f>
        <v>Premium</v>
      </c>
      <c r="E3722" s="3">
        <f>Raw_Data!E3722</f>
        <v>12.59</v>
      </c>
      <c r="F3722" s="3">
        <f>Raw_Data!F3722</f>
        <v>11</v>
      </c>
      <c r="G3722" s="3" t="str">
        <f>Raw_Data!G3722</f>
        <v>North America</v>
      </c>
      <c r="H3722" s="3" t="str">
        <f>Raw_Data!H3722</f>
        <v>TV</v>
      </c>
      <c r="I3722" s="3">
        <f>Raw_Data!I3722</f>
        <v>17.989999999999998</v>
      </c>
      <c r="J3722" s="3">
        <f>Raw_Data!J3722</f>
        <v>0</v>
      </c>
      <c r="K3722" s="3" t="str">
        <f>Raw_Data!K3722</f>
        <v>Crypto</v>
      </c>
      <c r="L3722" s="3">
        <f>Raw_Data!L3722</f>
        <v>5</v>
      </c>
      <c r="M3722" s="3">
        <f>Raw_Data!M3722</f>
        <v>1.05</v>
      </c>
      <c r="N3722" s="3" t="str">
        <f>Raw_Data!N3722</f>
        <v>Romance</v>
      </c>
      <c r="O3722" s="3" t="str">
        <f t="shared" si="580"/>
        <v>55-70</v>
      </c>
      <c r="P3722" s="3" t="str">
        <f t="shared" si="581"/>
        <v>10-24h</v>
      </c>
      <c r="Q3722" s="3" t="str">
        <f t="shared" si="582"/>
        <v>8-21d</v>
      </c>
      <c r="R3722" s="3" t="str">
        <f t="shared" si="583"/>
        <v>Medium</v>
      </c>
      <c r="S3722" s="3" t="str">
        <f t="shared" si="584"/>
        <v>High</v>
      </c>
      <c r="T3722" s="3" t="str">
        <f t="shared" si="585"/>
        <v>Active</v>
      </c>
      <c r="U3722" s="4">
        <f>1/(1+EXP(-(Predictive_Model!$B$5+((B3722-Predictive_Model!$B$20)/Predictive_Model!$C$20)*Predictive_Model!$D$20+((E3722-Predictive_Model!$B$21)/Predictive_Model!$C$21)*Predictive_Model!$D$21+((F3722-Predictive_Model!$B$22)/Predictive_Model!$C$22)*Predictive_Model!$D$22+((I3722-Predictive_Model!$B$23)/Predictive_Model!$C$23)*Predictive_Model!$D$23+((L3722-Predictive_Model!$B$24)/Predictive_Model!$C$24)*Predictive_Model!$D$24+((M3722-Predictive_Model!$B$25)/Predictive_Model!$C$25)*Predictive_Model!$D$25+IF(C3722="Male",Predictive_Model!$D$31,IF(C3722="Other",Predictive_Model!$D$32,0))+IF(D3722="Premium",Predictive_Model!$D$34,IF(D3722="Standard",Predictive_Model!$D$35,0))+IF(G3722="Asia",Predictive_Model!$D$37,IF(G3722="Europe",Predictive_Model!$D$38,IF(G3722="North America",Predictive_Model!$D$39,IF(G3722="Oceania",Predictive_Model!$D$40,IF(G3722="South America",Predictive_Model!$D$41,0)))))+IF(H3722="Laptop",Predictive_Model!$D$43,IF(H3722="Mobile",Predictive_Model!$D$44,IF(H3722="TV",Predictive_Model!$D$45,IF(H3722="Tablet",Predictive_Model!$D$46,0))))+IF(K3722="Crypto",Predictive_Model!$D$48,IF(K3722="Debit Card",Predictive_Model!$D$49,IF(K3722="Gift Card",Predictive_Model!$D$50,IF(K3722="PayPal",Predictive_Model!$D$51,0))))+IF(N3722="Comedy",Predictive_Model!$D$53,IF(N3722="Documentary",Predictive_Model!$D$54,IF(N3722="Drama",Predictive_Model!$D$55,IF(N3722="Horror",Predictive_Model!$D$56,IF(N3722="Romance",Predictive_Model!$D$57,IF(N3722="Sci-Fi",Predictive_Model!$D$58,0)))))))))</f>
        <v>2.430770968144457E-3</v>
      </c>
      <c r="V3722" s="3" t="str">
        <f t="shared" si="586"/>
        <v>Low</v>
      </c>
      <c r="W3722" s="6">
        <f t="shared" si="587"/>
        <v>4.3729569716918777E-2</v>
      </c>
      <c r="X3722" s="3" t="str">
        <f t="shared" si="588"/>
        <v>Monitor</v>
      </c>
      <c r="Y3722" s="3" t="str">
        <f t="shared" si="589"/>
        <v>OK</v>
      </c>
    </row>
    <row r="3723" spans="1:25" x14ac:dyDescent="0.25">
      <c r="A3723" s="3" t="str">
        <f>Raw_Data!A3723</f>
        <v>f8aa86e5-518a-4051-9727-74947064db92</v>
      </c>
      <c r="B3723" s="3">
        <f>Raw_Data!B3723</f>
        <v>68</v>
      </c>
      <c r="C3723" s="3" t="str">
        <f>Raw_Data!C3723</f>
        <v>Female</v>
      </c>
      <c r="D3723" s="3" t="str">
        <f>Raw_Data!D3723</f>
        <v>Basic</v>
      </c>
      <c r="E3723" s="3">
        <f>Raw_Data!E3723</f>
        <v>6.43</v>
      </c>
      <c r="F3723" s="3">
        <f>Raw_Data!F3723</f>
        <v>38</v>
      </c>
      <c r="G3723" s="3" t="str">
        <f>Raw_Data!G3723</f>
        <v>Asia</v>
      </c>
      <c r="H3723" s="3" t="str">
        <f>Raw_Data!H3723</f>
        <v>Desktop</v>
      </c>
      <c r="I3723" s="3">
        <f>Raw_Data!I3723</f>
        <v>8.99</v>
      </c>
      <c r="J3723" s="3">
        <f>Raw_Data!J3723</f>
        <v>1</v>
      </c>
      <c r="K3723" s="3" t="str">
        <f>Raw_Data!K3723</f>
        <v>Crypto</v>
      </c>
      <c r="L3723" s="3">
        <f>Raw_Data!L3723</f>
        <v>3</v>
      </c>
      <c r="M3723" s="3">
        <f>Raw_Data!M3723</f>
        <v>0.16</v>
      </c>
      <c r="N3723" s="3" t="str">
        <f>Raw_Data!N3723</f>
        <v>Comedy</v>
      </c>
      <c r="O3723" s="3" t="str">
        <f t="shared" si="580"/>
        <v>55-70</v>
      </c>
      <c r="P3723" s="3" t="str">
        <f t="shared" si="581"/>
        <v>&lt;10h</v>
      </c>
      <c r="Q3723" s="3" t="str">
        <f t="shared" si="582"/>
        <v>22-45d</v>
      </c>
      <c r="R3723" s="3" t="str">
        <f t="shared" si="583"/>
        <v>Medium</v>
      </c>
      <c r="S3723" s="3" t="str">
        <f t="shared" si="584"/>
        <v>Low</v>
      </c>
      <c r="T3723" s="3" t="str">
        <f t="shared" si="585"/>
        <v>Churned</v>
      </c>
      <c r="U3723" s="4">
        <f>1/(1+EXP(-(Predictive_Model!$B$5+((B3723-Predictive_Model!$B$20)/Predictive_Model!$C$20)*Predictive_Model!$D$20+((E3723-Predictive_Model!$B$21)/Predictive_Model!$C$21)*Predictive_Model!$D$21+((F3723-Predictive_Model!$B$22)/Predictive_Model!$C$22)*Predictive_Model!$D$22+((I3723-Predictive_Model!$B$23)/Predictive_Model!$C$23)*Predictive_Model!$D$23+((L3723-Predictive_Model!$B$24)/Predictive_Model!$C$24)*Predictive_Model!$D$24+((M3723-Predictive_Model!$B$25)/Predictive_Model!$C$25)*Predictive_Model!$D$25+IF(C3723="Male",Predictive_Model!$D$31,IF(C3723="Other",Predictive_Model!$D$32,0))+IF(D3723="Premium",Predictive_Model!$D$34,IF(D3723="Standard",Predictive_Model!$D$35,0))+IF(G3723="Asia",Predictive_Model!$D$37,IF(G3723="Europe",Predictive_Model!$D$38,IF(G3723="North America",Predictive_Model!$D$39,IF(G3723="Oceania",Predictive_Model!$D$40,IF(G3723="South America",Predictive_Model!$D$41,0)))))+IF(H3723="Laptop",Predictive_Model!$D$43,IF(H3723="Mobile",Predictive_Model!$D$44,IF(H3723="TV",Predictive_Model!$D$45,IF(H3723="Tablet",Predictive_Model!$D$46,0))))+IF(K3723="Crypto",Predictive_Model!$D$48,IF(K3723="Debit Card",Predictive_Model!$D$49,IF(K3723="Gift Card",Predictive_Model!$D$50,IF(K3723="PayPal",Predictive_Model!$D$51,0))))+IF(N3723="Comedy",Predictive_Model!$D$53,IF(N3723="Documentary",Predictive_Model!$D$54,IF(N3723="Drama",Predictive_Model!$D$55,IF(N3723="Horror",Predictive_Model!$D$56,IF(N3723="Romance",Predictive_Model!$D$57,IF(N3723="Sci-Fi",Predictive_Model!$D$58,0)))))))))</f>
        <v>0.99659846749108139</v>
      </c>
      <c r="V3723" s="3" t="str">
        <f t="shared" si="586"/>
        <v>Critical</v>
      </c>
      <c r="W3723" s="6">
        <f t="shared" si="587"/>
        <v>8.99</v>
      </c>
      <c r="X3723" s="3" t="str">
        <f t="shared" si="588"/>
        <v>Priority 2</v>
      </c>
      <c r="Y3723" s="3" t="str">
        <f t="shared" si="589"/>
        <v>OK</v>
      </c>
    </row>
    <row r="3724" spans="1:25" x14ac:dyDescent="0.25">
      <c r="A3724" s="3" t="str">
        <f>Raw_Data!A3724</f>
        <v>a92a788b-ae74-4716-9bea-7eb0b3cef793</v>
      </c>
      <c r="B3724" s="3">
        <f>Raw_Data!B3724</f>
        <v>55</v>
      </c>
      <c r="C3724" s="3" t="str">
        <f>Raw_Data!C3724</f>
        <v>Male</v>
      </c>
      <c r="D3724" s="3" t="str">
        <f>Raw_Data!D3724</f>
        <v>Standard</v>
      </c>
      <c r="E3724" s="3">
        <f>Raw_Data!E3724</f>
        <v>22.74</v>
      </c>
      <c r="F3724" s="3">
        <f>Raw_Data!F3724</f>
        <v>5</v>
      </c>
      <c r="G3724" s="3" t="str">
        <f>Raw_Data!G3724</f>
        <v>Europe</v>
      </c>
      <c r="H3724" s="3" t="str">
        <f>Raw_Data!H3724</f>
        <v>Mobile</v>
      </c>
      <c r="I3724" s="3">
        <f>Raw_Data!I3724</f>
        <v>13.99</v>
      </c>
      <c r="J3724" s="3">
        <f>Raw_Data!J3724</f>
        <v>0</v>
      </c>
      <c r="K3724" s="3" t="str">
        <f>Raw_Data!K3724</f>
        <v>PayPal</v>
      </c>
      <c r="L3724" s="3">
        <f>Raw_Data!L3724</f>
        <v>3</v>
      </c>
      <c r="M3724" s="3">
        <f>Raw_Data!M3724</f>
        <v>3.79</v>
      </c>
      <c r="N3724" s="3" t="str">
        <f>Raw_Data!N3724</f>
        <v>Horror</v>
      </c>
      <c r="O3724" s="3" t="str">
        <f t="shared" si="580"/>
        <v>55-70</v>
      </c>
      <c r="P3724" s="3" t="str">
        <f t="shared" si="581"/>
        <v>10-24h</v>
      </c>
      <c r="Q3724" s="3" t="str">
        <f t="shared" si="582"/>
        <v>0-7d</v>
      </c>
      <c r="R3724" s="3" t="str">
        <f t="shared" si="583"/>
        <v>Medium</v>
      </c>
      <c r="S3724" s="3" t="str">
        <f t="shared" si="584"/>
        <v>Mid</v>
      </c>
      <c r="T3724" s="3" t="str">
        <f t="shared" si="585"/>
        <v>Active</v>
      </c>
      <c r="U3724" s="4">
        <f>1/(1+EXP(-(Predictive_Model!$B$5+((B3724-Predictive_Model!$B$20)/Predictive_Model!$C$20)*Predictive_Model!$D$20+((E3724-Predictive_Model!$B$21)/Predictive_Model!$C$21)*Predictive_Model!$D$21+((F3724-Predictive_Model!$B$22)/Predictive_Model!$C$22)*Predictive_Model!$D$22+((I3724-Predictive_Model!$B$23)/Predictive_Model!$C$23)*Predictive_Model!$D$23+((L3724-Predictive_Model!$B$24)/Predictive_Model!$C$24)*Predictive_Model!$D$24+((M3724-Predictive_Model!$B$25)/Predictive_Model!$C$25)*Predictive_Model!$D$25+IF(C3724="Male",Predictive_Model!$D$31,IF(C3724="Other",Predictive_Model!$D$32,0))+IF(D3724="Premium",Predictive_Model!$D$34,IF(D3724="Standard",Predictive_Model!$D$35,0))+IF(G3724="Asia",Predictive_Model!$D$37,IF(G3724="Europe",Predictive_Model!$D$38,IF(G3724="North America",Predictive_Model!$D$39,IF(G3724="Oceania",Predictive_Model!$D$40,IF(G3724="South America",Predictive_Model!$D$41,0)))))+IF(H3724="Laptop",Predictive_Model!$D$43,IF(H3724="Mobile",Predictive_Model!$D$44,IF(H3724="TV",Predictive_Model!$D$45,IF(H3724="Tablet",Predictive_Model!$D$46,0))))+IF(K3724="Crypto",Predictive_Model!$D$48,IF(K3724="Debit Card",Predictive_Model!$D$49,IF(K3724="Gift Card",Predictive_Model!$D$50,IF(K3724="PayPal",Predictive_Model!$D$51,0))))+IF(N3724="Comedy",Predictive_Model!$D$53,IF(N3724="Documentary",Predictive_Model!$D$54,IF(N3724="Drama",Predictive_Model!$D$55,IF(N3724="Horror",Predictive_Model!$D$56,IF(N3724="Romance",Predictive_Model!$D$57,IF(N3724="Sci-Fi",Predictive_Model!$D$58,0)))))))))</f>
        <v>6.7460162602732312E-5</v>
      </c>
      <c r="V3724" s="3" t="str">
        <f t="shared" si="586"/>
        <v>Low</v>
      </c>
      <c r="W3724" s="6">
        <f t="shared" si="587"/>
        <v>9.4376767481222507E-4</v>
      </c>
      <c r="X3724" s="3" t="str">
        <f t="shared" si="588"/>
        <v>Monitor</v>
      </c>
      <c r="Y3724" s="3" t="str">
        <f t="shared" si="589"/>
        <v>OK</v>
      </c>
    </row>
    <row r="3725" spans="1:25" x14ac:dyDescent="0.25">
      <c r="A3725" s="3" t="str">
        <f>Raw_Data!A3725</f>
        <v>17183448-1fc2-4e97-a5f2-36d1d5a9ca1e</v>
      </c>
      <c r="B3725" s="3">
        <f>Raw_Data!B3725</f>
        <v>54</v>
      </c>
      <c r="C3725" s="3" t="str">
        <f>Raw_Data!C3725</f>
        <v>Male</v>
      </c>
      <c r="D3725" s="3" t="str">
        <f>Raw_Data!D3725</f>
        <v>Premium</v>
      </c>
      <c r="E3725" s="3">
        <f>Raw_Data!E3725</f>
        <v>10.36</v>
      </c>
      <c r="F3725" s="3">
        <f>Raw_Data!F3725</f>
        <v>50</v>
      </c>
      <c r="G3725" s="3" t="str">
        <f>Raw_Data!G3725</f>
        <v>Europe</v>
      </c>
      <c r="H3725" s="3" t="str">
        <f>Raw_Data!H3725</f>
        <v>TV</v>
      </c>
      <c r="I3725" s="3">
        <f>Raw_Data!I3725</f>
        <v>17.989999999999998</v>
      </c>
      <c r="J3725" s="3">
        <f>Raw_Data!J3725</f>
        <v>0</v>
      </c>
      <c r="K3725" s="3" t="str">
        <f>Raw_Data!K3725</f>
        <v>Credit Card</v>
      </c>
      <c r="L3725" s="3">
        <f>Raw_Data!L3725</f>
        <v>5</v>
      </c>
      <c r="M3725" s="3">
        <f>Raw_Data!M3725</f>
        <v>0.2</v>
      </c>
      <c r="N3725" s="3" t="str">
        <f>Raw_Data!N3725</f>
        <v>Sci-Fi</v>
      </c>
      <c r="O3725" s="3" t="str">
        <f t="shared" si="580"/>
        <v>45-54</v>
      </c>
      <c r="P3725" s="3" t="str">
        <f t="shared" si="581"/>
        <v>10-24h</v>
      </c>
      <c r="Q3725" s="3" t="str">
        <f t="shared" si="582"/>
        <v>46-60d</v>
      </c>
      <c r="R3725" s="3" t="str">
        <f t="shared" si="583"/>
        <v>Medium</v>
      </c>
      <c r="S3725" s="3" t="str">
        <f t="shared" si="584"/>
        <v>High</v>
      </c>
      <c r="T3725" s="3" t="str">
        <f t="shared" si="585"/>
        <v>Active</v>
      </c>
      <c r="U3725" s="4">
        <f>1/(1+EXP(-(Predictive_Model!$B$5+((B3725-Predictive_Model!$B$20)/Predictive_Model!$C$20)*Predictive_Model!$D$20+((E3725-Predictive_Model!$B$21)/Predictive_Model!$C$21)*Predictive_Model!$D$21+((F3725-Predictive_Model!$B$22)/Predictive_Model!$C$22)*Predictive_Model!$D$22+((I3725-Predictive_Model!$B$23)/Predictive_Model!$C$23)*Predictive_Model!$D$23+((L3725-Predictive_Model!$B$24)/Predictive_Model!$C$24)*Predictive_Model!$D$24+((M3725-Predictive_Model!$B$25)/Predictive_Model!$C$25)*Predictive_Model!$D$25+IF(C3725="Male",Predictive_Model!$D$31,IF(C3725="Other",Predictive_Model!$D$32,0))+IF(D3725="Premium",Predictive_Model!$D$34,IF(D3725="Standard",Predictive_Model!$D$35,0))+IF(G3725="Asia",Predictive_Model!$D$37,IF(G3725="Europe",Predictive_Model!$D$38,IF(G3725="North America",Predictive_Model!$D$39,IF(G3725="Oceania",Predictive_Model!$D$40,IF(G3725="South America",Predictive_Model!$D$41,0)))))+IF(H3725="Laptop",Predictive_Model!$D$43,IF(H3725="Mobile",Predictive_Model!$D$44,IF(H3725="TV",Predictive_Model!$D$45,IF(H3725="Tablet",Predictive_Model!$D$46,0))))+IF(K3725="Crypto",Predictive_Model!$D$48,IF(K3725="Debit Card",Predictive_Model!$D$49,IF(K3725="Gift Card",Predictive_Model!$D$50,IF(K3725="PayPal",Predictive_Model!$D$51,0))))+IF(N3725="Comedy",Predictive_Model!$D$53,IF(N3725="Documentary",Predictive_Model!$D$54,IF(N3725="Drama",Predictive_Model!$D$55,IF(N3725="Horror",Predictive_Model!$D$56,IF(N3725="Romance",Predictive_Model!$D$57,IF(N3725="Sci-Fi",Predictive_Model!$D$58,0)))))))))</f>
        <v>0.77668103029705515</v>
      </c>
      <c r="V3725" s="3" t="str">
        <f t="shared" si="586"/>
        <v>Critical</v>
      </c>
      <c r="W3725" s="6">
        <f t="shared" si="587"/>
        <v>13.972491735044022</v>
      </c>
      <c r="X3725" s="3" t="str">
        <f t="shared" si="588"/>
        <v>Priority 1</v>
      </c>
      <c r="Y3725" s="3" t="str">
        <f t="shared" si="589"/>
        <v>OK</v>
      </c>
    </row>
    <row r="3726" spans="1:25" x14ac:dyDescent="0.25">
      <c r="A3726" s="3" t="str">
        <f>Raw_Data!A3726</f>
        <v>cdb0c59c-6086-4985-a133-bd141e1bb6ca</v>
      </c>
      <c r="B3726" s="3">
        <f>Raw_Data!B3726</f>
        <v>29</v>
      </c>
      <c r="C3726" s="3" t="str">
        <f>Raw_Data!C3726</f>
        <v>Female</v>
      </c>
      <c r="D3726" s="3" t="str">
        <f>Raw_Data!D3726</f>
        <v>Basic</v>
      </c>
      <c r="E3726" s="3">
        <f>Raw_Data!E3726</f>
        <v>0.65</v>
      </c>
      <c r="F3726" s="3">
        <f>Raw_Data!F3726</f>
        <v>12</v>
      </c>
      <c r="G3726" s="3" t="str">
        <f>Raw_Data!G3726</f>
        <v>Europe</v>
      </c>
      <c r="H3726" s="3" t="str">
        <f>Raw_Data!H3726</f>
        <v>Tablet</v>
      </c>
      <c r="I3726" s="3">
        <f>Raw_Data!I3726</f>
        <v>8.99</v>
      </c>
      <c r="J3726" s="3">
        <f>Raw_Data!J3726</f>
        <v>1</v>
      </c>
      <c r="K3726" s="3" t="str">
        <f>Raw_Data!K3726</f>
        <v>Crypto</v>
      </c>
      <c r="L3726" s="3">
        <f>Raw_Data!L3726</f>
        <v>3</v>
      </c>
      <c r="M3726" s="3">
        <f>Raw_Data!M3726</f>
        <v>0.05</v>
      </c>
      <c r="N3726" s="3" t="str">
        <f>Raw_Data!N3726</f>
        <v>Drama</v>
      </c>
      <c r="O3726" s="3" t="str">
        <f t="shared" si="580"/>
        <v>25-34</v>
      </c>
      <c r="P3726" s="3" t="str">
        <f t="shared" si="581"/>
        <v>&lt;10h</v>
      </c>
      <c r="Q3726" s="3" t="str">
        <f t="shared" si="582"/>
        <v>8-21d</v>
      </c>
      <c r="R3726" s="3" t="str">
        <f t="shared" si="583"/>
        <v>Medium</v>
      </c>
      <c r="S3726" s="3" t="str">
        <f t="shared" si="584"/>
        <v>Low</v>
      </c>
      <c r="T3726" s="3" t="str">
        <f t="shared" si="585"/>
        <v>Churned</v>
      </c>
      <c r="U3726" s="4">
        <f>1/(1+EXP(-(Predictive_Model!$B$5+((B3726-Predictive_Model!$B$20)/Predictive_Model!$C$20)*Predictive_Model!$D$20+((E3726-Predictive_Model!$B$21)/Predictive_Model!$C$21)*Predictive_Model!$D$21+((F3726-Predictive_Model!$B$22)/Predictive_Model!$C$22)*Predictive_Model!$D$22+((I3726-Predictive_Model!$B$23)/Predictive_Model!$C$23)*Predictive_Model!$D$23+((L3726-Predictive_Model!$B$24)/Predictive_Model!$C$24)*Predictive_Model!$D$24+((M3726-Predictive_Model!$B$25)/Predictive_Model!$C$25)*Predictive_Model!$D$25+IF(C3726="Male",Predictive_Model!$D$31,IF(C3726="Other",Predictive_Model!$D$32,0))+IF(D3726="Premium",Predictive_Model!$D$34,IF(D3726="Standard",Predictive_Model!$D$35,0))+IF(G3726="Asia",Predictive_Model!$D$37,IF(G3726="Europe",Predictive_Model!$D$38,IF(G3726="North America",Predictive_Model!$D$39,IF(G3726="Oceania",Predictive_Model!$D$40,IF(G3726="South America",Predictive_Model!$D$41,0)))))+IF(H3726="Laptop",Predictive_Model!$D$43,IF(H3726="Mobile",Predictive_Model!$D$44,IF(H3726="TV",Predictive_Model!$D$45,IF(H3726="Tablet",Predictive_Model!$D$46,0))))+IF(K3726="Crypto",Predictive_Model!$D$48,IF(K3726="Debit Card",Predictive_Model!$D$49,IF(K3726="Gift Card",Predictive_Model!$D$50,IF(K3726="PayPal",Predictive_Model!$D$51,0))))+IF(N3726="Comedy",Predictive_Model!$D$53,IF(N3726="Documentary",Predictive_Model!$D$54,IF(N3726="Drama",Predictive_Model!$D$55,IF(N3726="Horror",Predictive_Model!$D$56,IF(N3726="Romance",Predictive_Model!$D$57,IF(N3726="Sci-Fi",Predictive_Model!$D$58,0)))))))))</f>
        <v>0.99714679442265441</v>
      </c>
      <c r="V3726" s="3" t="str">
        <f t="shared" si="586"/>
        <v>Critical</v>
      </c>
      <c r="W3726" s="6">
        <f t="shared" si="587"/>
        <v>8.99</v>
      </c>
      <c r="X3726" s="3" t="str">
        <f t="shared" si="588"/>
        <v>Priority 2</v>
      </c>
      <c r="Y3726" s="3" t="str">
        <f t="shared" si="589"/>
        <v>OK</v>
      </c>
    </row>
    <row r="3727" spans="1:25" x14ac:dyDescent="0.25">
      <c r="A3727" s="3" t="str">
        <f>Raw_Data!A3727</f>
        <v>dcb91836-142b-4bcd-b42c-f0b34c272121</v>
      </c>
      <c r="B3727" s="3">
        <f>Raw_Data!B3727</f>
        <v>56</v>
      </c>
      <c r="C3727" s="3" t="str">
        <f>Raw_Data!C3727</f>
        <v>Other</v>
      </c>
      <c r="D3727" s="3" t="str">
        <f>Raw_Data!D3727</f>
        <v>Premium</v>
      </c>
      <c r="E3727" s="3">
        <f>Raw_Data!E3727</f>
        <v>0.85</v>
      </c>
      <c r="F3727" s="3">
        <f>Raw_Data!F3727</f>
        <v>29</v>
      </c>
      <c r="G3727" s="3" t="str">
        <f>Raw_Data!G3727</f>
        <v>Oceania</v>
      </c>
      <c r="H3727" s="3" t="str">
        <f>Raw_Data!H3727</f>
        <v>TV</v>
      </c>
      <c r="I3727" s="3">
        <f>Raw_Data!I3727</f>
        <v>17.989999999999998</v>
      </c>
      <c r="J3727" s="3">
        <f>Raw_Data!J3727</f>
        <v>1</v>
      </c>
      <c r="K3727" s="3" t="str">
        <f>Raw_Data!K3727</f>
        <v>Crypto</v>
      </c>
      <c r="L3727" s="3">
        <f>Raw_Data!L3727</f>
        <v>5</v>
      </c>
      <c r="M3727" s="3">
        <f>Raw_Data!M3727</f>
        <v>0.03</v>
      </c>
      <c r="N3727" s="3" t="str">
        <f>Raw_Data!N3727</f>
        <v>Sci-Fi</v>
      </c>
      <c r="O3727" s="3" t="str">
        <f t="shared" si="580"/>
        <v>55-70</v>
      </c>
      <c r="P3727" s="3" t="str">
        <f t="shared" si="581"/>
        <v>&lt;10h</v>
      </c>
      <c r="Q3727" s="3" t="str">
        <f t="shared" si="582"/>
        <v>22-45d</v>
      </c>
      <c r="R3727" s="3" t="str">
        <f t="shared" si="583"/>
        <v>Medium</v>
      </c>
      <c r="S3727" s="3" t="str">
        <f t="shared" si="584"/>
        <v>High</v>
      </c>
      <c r="T3727" s="3" t="str">
        <f t="shared" si="585"/>
        <v>Churned</v>
      </c>
      <c r="U3727" s="4">
        <f>1/(1+EXP(-(Predictive_Model!$B$5+((B3727-Predictive_Model!$B$20)/Predictive_Model!$C$20)*Predictive_Model!$D$20+((E3727-Predictive_Model!$B$21)/Predictive_Model!$C$21)*Predictive_Model!$D$21+((F3727-Predictive_Model!$B$22)/Predictive_Model!$C$22)*Predictive_Model!$D$22+((I3727-Predictive_Model!$B$23)/Predictive_Model!$C$23)*Predictive_Model!$D$23+((L3727-Predictive_Model!$B$24)/Predictive_Model!$C$24)*Predictive_Model!$D$24+((M3727-Predictive_Model!$B$25)/Predictive_Model!$C$25)*Predictive_Model!$D$25+IF(C3727="Male",Predictive_Model!$D$31,IF(C3727="Other",Predictive_Model!$D$32,0))+IF(D3727="Premium",Predictive_Model!$D$34,IF(D3727="Standard",Predictive_Model!$D$35,0))+IF(G3727="Asia",Predictive_Model!$D$37,IF(G3727="Europe",Predictive_Model!$D$38,IF(G3727="North America",Predictive_Model!$D$39,IF(G3727="Oceania",Predictive_Model!$D$40,IF(G3727="South America",Predictive_Model!$D$41,0)))))+IF(H3727="Laptop",Predictive_Model!$D$43,IF(H3727="Mobile",Predictive_Model!$D$44,IF(H3727="TV",Predictive_Model!$D$45,IF(H3727="Tablet",Predictive_Model!$D$46,0))))+IF(K3727="Crypto",Predictive_Model!$D$48,IF(K3727="Debit Card",Predictive_Model!$D$49,IF(K3727="Gift Card",Predictive_Model!$D$50,IF(K3727="PayPal",Predictive_Model!$D$51,0))))+IF(N3727="Comedy",Predictive_Model!$D$53,IF(N3727="Documentary",Predictive_Model!$D$54,IF(N3727="Drama",Predictive_Model!$D$55,IF(N3727="Horror",Predictive_Model!$D$56,IF(N3727="Romance",Predictive_Model!$D$57,IF(N3727="Sci-Fi",Predictive_Model!$D$58,0)))))))))</f>
        <v>0.86925432741539155</v>
      </c>
      <c r="V3727" s="3" t="str">
        <f t="shared" si="586"/>
        <v>Critical</v>
      </c>
      <c r="W3727" s="6">
        <f t="shared" si="587"/>
        <v>17.989999999999998</v>
      </c>
      <c r="X3727" s="3" t="str">
        <f t="shared" si="588"/>
        <v>Priority 1</v>
      </c>
      <c r="Y3727" s="3" t="str">
        <f t="shared" si="589"/>
        <v>OK</v>
      </c>
    </row>
    <row r="3728" spans="1:25" x14ac:dyDescent="0.25">
      <c r="A3728" s="3" t="str">
        <f>Raw_Data!A3728</f>
        <v>828e263c-a5a2-4390-8880-5851ba9395c1</v>
      </c>
      <c r="B3728" s="3">
        <f>Raw_Data!B3728</f>
        <v>18</v>
      </c>
      <c r="C3728" s="3" t="str">
        <f>Raw_Data!C3728</f>
        <v>Other</v>
      </c>
      <c r="D3728" s="3" t="str">
        <f>Raw_Data!D3728</f>
        <v>Premium</v>
      </c>
      <c r="E3728" s="3">
        <f>Raw_Data!E3728</f>
        <v>6.61</v>
      </c>
      <c r="F3728" s="3">
        <f>Raw_Data!F3728</f>
        <v>50</v>
      </c>
      <c r="G3728" s="3" t="str">
        <f>Raw_Data!G3728</f>
        <v>South America</v>
      </c>
      <c r="H3728" s="3" t="str">
        <f>Raw_Data!H3728</f>
        <v>Laptop</v>
      </c>
      <c r="I3728" s="3">
        <f>Raw_Data!I3728</f>
        <v>17.989999999999998</v>
      </c>
      <c r="J3728" s="3">
        <f>Raw_Data!J3728</f>
        <v>1</v>
      </c>
      <c r="K3728" s="3" t="str">
        <f>Raw_Data!K3728</f>
        <v>Gift Card</v>
      </c>
      <c r="L3728" s="3">
        <f>Raw_Data!L3728</f>
        <v>2</v>
      </c>
      <c r="M3728" s="3">
        <f>Raw_Data!M3728</f>
        <v>0.13</v>
      </c>
      <c r="N3728" s="3" t="str">
        <f>Raw_Data!N3728</f>
        <v>Horror</v>
      </c>
      <c r="O3728" s="3" t="str">
        <f t="shared" si="580"/>
        <v>18-24</v>
      </c>
      <c r="P3728" s="3" t="str">
        <f t="shared" si="581"/>
        <v>&lt;10h</v>
      </c>
      <c r="Q3728" s="3" t="str">
        <f t="shared" si="582"/>
        <v>46-60d</v>
      </c>
      <c r="R3728" s="3" t="str">
        <f t="shared" si="583"/>
        <v>Low</v>
      </c>
      <c r="S3728" s="3" t="str">
        <f t="shared" si="584"/>
        <v>High</v>
      </c>
      <c r="T3728" s="3" t="str">
        <f t="shared" si="585"/>
        <v>Churned</v>
      </c>
      <c r="U3728" s="4">
        <f>1/(1+EXP(-(Predictive_Model!$B$5+((B3728-Predictive_Model!$B$20)/Predictive_Model!$C$20)*Predictive_Model!$D$20+((E3728-Predictive_Model!$B$21)/Predictive_Model!$C$21)*Predictive_Model!$D$21+((F3728-Predictive_Model!$B$22)/Predictive_Model!$C$22)*Predictive_Model!$D$22+((I3728-Predictive_Model!$B$23)/Predictive_Model!$C$23)*Predictive_Model!$D$23+((L3728-Predictive_Model!$B$24)/Predictive_Model!$C$24)*Predictive_Model!$D$24+((M3728-Predictive_Model!$B$25)/Predictive_Model!$C$25)*Predictive_Model!$D$25+IF(C3728="Male",Predictive_Model!$D$31,IF(C3728="Other",Predictive_Model!$D$32,0))+IF(D3728="Premium",Predictive_Model!$D$34,IF(D3728="Standard",Predictive_Model!$D$35,0))+IF(G3728="Asia",Predictive_Model!$D$37,IF(G3728="Europe",Predictive_Model!$D$38,IF(G3728="North America",Predictive_Model!$D$39,IF(G3728="Oceania",Predictive_Model!$D$40,IF(G3728="South America",Predictive_Model!$D$41,0)))))+IF(H3728="Laptop",Predictive_Model!$D$43,IF(H3728="Mobile",Predictive_Model!$D$44,IF(H3728="TV",Predictive_Model!$D$45,IF(H3728="Tablet",Predictive_Model!$D$46,0))))+IF(K3728="Crypto",Predictive_Model!$D$48,IF(K3728="Debit Card",Predictive_Model!$D$49,IF(K3728="Gift Card",Predictive_Model!$D$50,IF(K3728="PayPal",Predictive_Model!$D$51,0))))+IF(N3728="Comedy",Predictive_Model!$D$53,IF(N3728="Documentary",Predictive_Model!$D$54,IF(N3728="Drama",Predictive_Model!$D$55,IF(N3728="Horror",Predictive_Model!$D$56,IF(N3728="Romance",Predictive_Model!$D$57,IF(N3728="Sci-Fi",Predictive_Model!$D$58,0)))))))))</f>
        <v>0.99613793298296271</v>
      </c>
      <c r="V3728" s="3" t="str">
        <f t="shared" si="586"/>
        <v>Critical</v>
      </c>
      <c r="W3728" s="6">
        <f t="shared" si="587"/>
        <v>17.989999999999998</v>
      </c>
      <c r="X3728" s="3" t="str">
        <f t="shared" si="588"/>
        <v>Priority 1</v>
      </c>
      <c r="Y3728" s="3" t="str">
        <f t="shared" si="589"/>
        <v>OK</v>
      </c>
    </row>
    <row r="3729" spans="1:25" x14ac:dyDescent="0.25">
      <c r="A3729" s="3" t="str">
        <f>Raw_Data!A3729</f>
        <v>c54f6982-c7af-4460-b1ca-661c411ee091</v>
      </c>
      <c r="B3729" s="3">
        <f>Raw_Data!B3729</f>
        <v>26</v>
      </c>
      <c r="C3729" s="3" t="str">
        <f>Raw_Data!C3729</f>
        <v>Other</v>
      </c>
      <c r="D3729" s="3" t="str">
        <f>Raw_Data!D3729</f>
        <v>Standard</v>
      </c>
      <c r="E3729" s="3">
        <f>Raw_Data!E3729</f>
        <v>5.59</v>
      </c>
      <c r="F3729" s="3">
        <f>Raw_Data!F3729</f>
        <v>1</v>
      </c>
      <c r="G3729" s="3" t="str">
        <f>Raw_Data!G3729</f>
        <v>North America</v>
      </c>
      <c r="H3729" s="3" t="str">
        <f>Raw_Data!H3729</f>
        <v>Tablet</v>
      </c>
      <c r="I3729" s="3">
        <f>Raw_Data!I3729</f>
        <v>13.99</v>
      </c>
      <c r="J3729" s="3">
        <f>Raw_Data!J3729</f>
        <v>0</v>
      </c>
      <c r="K3729" s="3" t="str">
        <f>Raw_Data!K3729</f>
        <v>Debit Card</v>
      </c>
      <c r="L3729" s="3">
        <f>Raw_Data!L3729</f>
        <v>3</v>
      </c>
      <c r="M3729" s="3">
        <f>Raw_Data!M3729</f>
        <v>2.79</v>
      </c>
      <c r="N3729" s="3" t="str">
        <f>Raw_Data!N3729</f>
        <v>Romance</v>
      </c>
      <c r="O3729" s="3" t="str">
        <f t="shared" si="580"/>
        <v>25-34</v>
      </c>
      <c r="P3729" s="3" t="str">
        <f t="shared" si="581"/>
        <v>&lt;10h</v>
      </c>
      <c r="Q3729" s="3" t="str">
        <f t="shared" si="582"/>
        <v>0-7d</v>
      </c>
      <c r="R3729" s="3" t="str">
        <f t="shared" si="583"/>
        <v>Medium</v>
      </c>
      <c r="S3729" s="3" t="str">
        <f t="shared" si="584"/>
        <v>Mid</v>
      </c>
      <c r="T3729" s="3" t="str">
        <f t="shared" si="585"/>
        <v>Active</v>
      </c>
      <c r="U3729" s="4">
        <f>1/(1+EXP(-(Predictive_Model!$B$5+((B3729-Predictive_Model!$B$20)/Predictive_Model!$C$20)*Predictive_Model!$D$20+((E3729-Predictive_Model!$B$21)/Predictive_Model!$C$21)*Predictive_Model!$D$21+((F3729-Predictive_Model!$B$22)/Predictive_Model!$C$22)*Predictive_Model!$D$22+((I3729-Predictive_Model!$B$23)/Predictive_Model!$C$23)*Predictive_Model!$D$23+((L3729-Predictive_Model!$B$24)/Predictive_Model!$C$24)*Predictive_Model!$D$24+((M3729-Predictive_Model!$B$25)/Predictive_Model!$C$25)*Predictive_Model!$D$25+IF(C3729="Male",Predictive_Model!$D$31,IF(C3729="Other",Predictive_Model!$D$32,0))+IF(D3729="Premium",Predictive_Model!$D$34,IF(D3729="Standard",Predictive_Model!$D$35,0))+IF(G3729="Asia",Predictive_Model!$D$37,IF(G3729="Europe",Predictive_Model!$D$38,IF(G3729="North America",Predictive_Model!$D$39,IF(G3729="Oceania",Predictive_Model!$D$40,IF(G3729="South America",Predictive_Model!$D$41,0)))))+IF(H3729="Laptop",Predictive_Model!$D$43,IF(H3729="Mobile",Predictive_Model!$D$44,IF(H3729="TV",Predictive_Model!$D$45,IF(H3729="Tablet",Predictive_Model!$D$46,0))))+IF(K3729="Crypto",Predictive_Model!$D$48,IF(K3729="Debit Card",Predictive_Model!$D$49,IF(K3729="Gift Card",Predictive_Model!$D$50,IF(K3729="PayPal",Predictive_Model!$D$51,0))))+IF(N3729="Comedy",Predictive_Model!$D$53,IF(N3729="Documentary",Predictive_Model!$D$54,IF(N3729="Drama",Predictive_Model!$D$55,IF(N3729="Horror",Predictive_Model!$D$56,IF(N3729="Romance",Predictive_Model!$D$57,IF(N3729="Sci-Fi",Predictive_Model!$D$58,0)))))))))</f>
        <v>3.6734625865780995E-2</v>
      </c>
      <c r="V3729" s="3" t="str">
        <f t="shared" si="586"/>
        <v>Low</v>
      </c>
      <c r="W3729" s="6">
        <f t="shared" si="587"/>
        <v>0.51391741586227613</v>
      </c>
      <c r="X3729" s="3" t="str">
        <f t="shared" si="588"/>
        <v>Monitor</v>
      </c>
      <c r="Y3729" s="3" t="str">
        <f t="shared" si="589"/>
        <v>OK</v>
      </c>
    </row>
    <row r="3730" spans="1:25" x14ac:dyDescent="0.25">
      <c r="A3730" s="3" t="str">
        <f>Raw_Data!A3730</f>
        <v>e7c17a68-7cb0-445f-8d31-f2c1d07aab3d</v>
      </c>
      <c r="B3730" s="3">
        <f>Raw_Data!B3730</f>
        <v>24</v>
      </c>
      <c r="C3730" s="3" t="str">
        <f>Raw_Data!C3730</f>
        <v>Male</v>
      </c>
      <c r="D3730" s="3" t="str">
        <f>Raw_Data!D3730</f>
        <v>Standard</v>
      </c>
      <c r="E3730" s="3">
        <f>Raw_Data!E3730</f>
        <v>2.65</v>
      </c>
      <c r="F3730" s="3">
        <f>Raw_Data!F3730</f>
        <v>32</v>
      </c>
      <c r="G3730" s="3" t="str">
        <f>Raw_Data!G3730</f>
        <v>South America</v>
      </c>
      <c r="H3730" s="3" t="str">
        <f>Raw_Data!H3730</f>
        <v>TV</v>
      </c>
      <c r="I3730" s="3">
        <f>Raw_Data!I3730</f>
        <v>13.99</v>
      </c>
      <c r="J3730" s="3">
        <f>Raw_Data!J3730</f>
        <v>1</v>
      </c>
      <c r="K3730" s="3" t="str">
        <f>Raw_Data!K3730</f>
        <v>Credit Card</v>
      </c>
      <c r="L3730" s="3">
        <f>Raw_Data!L3730</f>
        <v>4</v>
      </c>
      <c r="M3730" s="3">
        <f>Raw_Data!M3730</f>
        <v>0.08</v>
      </c>
      <c r="N3730" s="3" t="str">
        <f>Raw_Data!N3730</f>
        <v>Drama</v>
      </c>
      <c r="O3730" s="3" t="str">
        <f t="shared" si="580"/>
        <v>18-24</v>
      </c>
      <c r="P3730" s="3" t="str">
        <f t="shared" si="581"/>
        <v>&lt;10h</v>
      </c>
      <c r="Q3730" s="3" t="str">
        <f t="shared" si="582"/>
        <v>22-45d</v>
      </c>
      <c r="R3730" s="3" t="str">
        <f t="shared" si="583"/>
        <v>Medium</v>
      </c>
      <c r="S3730" s="3" t="str">
        <f t="shared" si="584"/>
        <v>Mid</v>
      </c>
      <c r="T3730" s="3" t="str">
        <f t="shared" si="585"/>
        <v>Churned</v>
      </c>
      <c r="U3730" s="4">
        <f>1/(1+EXP(-(Predictive_Model!$B$5+((B3730-Predictive_Model!$B$20)/Predictive_Model!$C$20)*Predictive_Model!$D$20+((E3730-Predictive_Model!$B$21)/Predictive_Model!$C$21)*Predictive_Model!$D$21+((F3730-Predictive_Model!$B$22)/Predictive_Model!$C$22)*Predictive_Model!$D$22+((I3730-Predictive_Model!$B$23)/Predictive_Model!$C$23)*Predictive_Model!$D$23+((L3730-Predictive_Model!$B$24)/Predictive_Model!$C$24)*Predictive_Model!$D$24+((M3730-Predictive_Model!$B$25)/Predictive_Model!$C$25)*Predictive_Model!$D$25+IF(C3730="Male",Predictive_Model!$D$31,IF(C3730="Other",Predictive_Model!$D$32,0))+IF(D3730="Premium",Predictive_Model!$D$34,IF(D3730="Standard",Predictive_Model!$D$35,0))+IF(G3730="Asia",Predictive_Model!$D$37,IF(G3730="Europe",Predictive_Model!$D$38,IF(G3730="North America",Predictive_Model!$D$39,IF(G3730="Oceania",Predictive_Model!$D$40,IF(G3730="South America",Predictive_Model!$D$41,0)))))+IF(H3730="Laptop",Predictive_Model!$D$43,IF(H3730="Mobile",Predictive_Model!$D$44,IF(H3730="TV",Predictive_Model!$D$45,IF(H3730="Tablet",Predictive_Model!$D$46,0))))+IF(K3730="Crypto",Predictive_Model!$D$48,IF(K3730="Debit Card",Predictive_Model!$D$49,IF(K3730="Gift Card",Predictive_Model!$D$50,IF(K3730="PayPal",Predictive_Model!$D$51,0))))+IF(N3730="Comedy",Predictive_Model!$D$53,IF(N3730="Documentary",Predictive_Model!$D$54,IF(N3730="Drama",Predictive_Model!$D$55,IF(N3730="Horror",Predictive_Model!$D$56,IF(N3730="Romance",Predictive_Model!$D$57,IF(N3730="Sci-Fi",Predictive_Model!$D$58,0)))))))))</f>
        <v>0.98406680555241777</v>
      </c>
      <c r="V3730" s="3" t="str">
        <f t="shared" si="586"/>
        <v>Critical</v>
      </c>
      <c r="W3730" s="6">
        <f t="shared" si="587"/>
        <v>13.99</v>
      </c>
      <c r="X3730" s="3" t="str">
        <f t="shared" si="588"/>
        <v>Priority 2</v>
      </c>
      <c r="Y3730" s="3" t="str">
        <f t="shared" si="589"/>
        <v>OK</v>
      </c>
    </row>
    <row r="3731" spans="1:25" x14ac:dyDescent="0.25">
      <c r="A3731" s="3" t="str">
        <f>Raw_Data!A3731</f>
        <v>da5099cc-9057-4fcd-a133-8873336c7697</v>
      </c>
      <c r="B3731" s="3">
        <f>Raw_Data!B3731</f>
        <v>26</v>
      </c>
      <c r="C3731" s="3" t="str">
        <f>Raw_Data!C3731</f>
        <v>Male</v>
      </c>
      <c r="D3731" s="3" t="str">
        <f>Raw_Data!D3731</f>
        <v>Standard</v>
      </c>
      <c r="E3731" s="3">
        <f>Raw_Data!E3731</f>
        <v>10.62</v>
      </c>
      <c r="F3731" s="3">
        <f>Raw_Data!F3731</f>
        <v>60</v>
      </c>
      <c r="G3731" s="3" t="str">
        <f>Raw_Data!G3731</f>
        <v>South America</v>
      </c>
      <c r="H3731" s="3" t="str">
        <f>Raw_Data!H3731</f>
        <v>Mobile</v>
      </c>
      <c r="I3731" s="3">
        <f>Raw_Data!I3731</f>
        <v>13.99</v>
      </c>
      <c r="J3731" s="3">
        <f>Raw_Data!J3731</f>
        <v>0</v>
      </c>
      <c r="K3731" s="3" t="str">
        <f>Raw_Data!K3731</f>
        <v>Debit Card</v>
      </c>
      <c r="L3731" s="3">
        <f>Raw_Data!L3731</f>
        <v>5</v>
      </c>
      <c r="M3731" s="3">
        <f>Raw_Data!M3731</f>
        <v>0.17</v>
      </c>
      <c r="N3731" s="3" t="str">
        <f>Raw_Data!N3731</f>
        <v>Action</v>
      </c>
      <c r="O3731" s="3" t="str">
        <f t="shared" si="580"/>
        <v>25-34</v>
      </c>
      <c r="P3731" s="3" t="str">
        <f t="shared" si="581"/>
        <v>10-24h</v>
      </c>
      <c r="Q3731" s="3" t="str">
        <f t="shared" si="582"/>
        <v>46-60d</v>
      </c>
      <c r="R3731" s="3" t="str">
        <f t="shared" si="583"/>
        <v>Medium</v>
      </c>
      <c r="S3731" s="3" t="str">
        <f t="shared" si="584"/>
        <v>Mid</v>
      </c>
      <c r="T3731" s="3" t="str">
        <f t="shared" si="585"/>
        <v>Active</v>
      </c>
      <c r="U3731" s="4">
        <f>1/(1+EXP(-(Predictive_Model!$B$5+((B3731-Predictive_Model!$B$20)/Predictive_Model!$C$20)*Predictive_Model!$D$20+((E3731-Predictive_Model!$B$21)/Predictive_Model!$C$21)*Predictive_Model!$D$21+((F3731-Predictive_Model!$B$22)/Predictive_Model!$C$22)*Predictive_Model!$D$22+((I3731-Predictive_Model!$B$23)/Predictive_Model!$C$23)*Predictive_Model!$D$23+((L3731-Predictive_Model!$B$24)/Predictive_Model!$C$24)*Predictive_Model!$D$24+((M3731-Predictive_Model!$B$25)/Predictive_Model!$C$25)*Predictive_Model!$D$25+IF(C3731="Male",Predictive_Model!$D$31,IF(C3731="Other",Predictive_Model!$D$32,0))+IF(D3731="Premium",Predictive_Model!$D$34,IF(D3731="Standard",Predictive_Model!$D$35,0))+IF(G3731="Asia",Predictive_Model!$D$37,IF(G3731="Europe",Predictive_Model!$D$38,IF(G3731="North America",Predictive_Model!$D$39,IF(G3731="Oceania",Predictive_Model!$D$40,IF(G3731="South America",Predictive_Model!$D$41,0)))))+IF(H3731="Laptop",Predictive_Model!$D$43,IF(H3731="Mobile",Predictive_Model!$D$44,IF(H3731="TV",Predictive_Model!$D$45,IF(H3731="Tablet",Predictive_Model!$D$46,0))))+IF(K3731="Crypto",Predictive_Model!$D$48,IF(K3731="Debit Card",Predictive_Model!$D$49,IF(K3731="Gift Card",Predictive_Model!$D$50,IF(K3731="PayPal",Predictive_Model!$D$51,0))))+IF(N3731="Comedy",Predictive_Model!$D$53,IF(N3731="Documentary",Predictive_Model!$D$54,IF(N3731="Drama",Predictive_Model!$D$55,IF(N3731="Horror",Predictive_Model!$D$56,IF(N3731="Romance",Predictive_Model!$D$57,IF(N3731="Sci-Fi",Predictive_Model!$D$58,0)))))))))</f>
        <v>0.9976124178108805</v>
      </c>
      <c r="V3731" s="3" t="str">
        <f t="shared" si="586"/>
        <v>Critical</v>
      </c>
      <c r="W3731" s="6">
        <f t="shared" si="587"/>
        <v>13.956597725174218</v>
      </c>
      <c r="X3731" s="3" t="str">
        <f t="shared" si="588"/>
        <v>Priority 2</v>
      </c>
      <c r="Y3731" s="3" t="str">
        <f t="shared" si="589"/>
        <v>OK</v>
      </c>
    </row>
    <row r="3732" spans="1:25" x14ac:dyDescent="0.25">
      <c r="A3732" s="3" t="str">
        <f>Raw_Data!A3732</f>
        <v>2d6081cb-4964-472e-ad69-86ebf0dd7c1c</v>
      </c>
      <c r="B3732" s="3">
        <f>Raw_Data!B3732</f>
        <v>47</v>
      </c>
      <c r="C3732" s="3" t="str">
        <f>Raw_Data!C3732</f>
        <v>Male</v>
      </c>
      <c r="D3732" s="3" t="str">
        <f>Raw_Data!D3732</f>
        <v>Standard</v>
      </c>
      <c r="E3732" s="3">
        <f>Raw_Data!E3732</f>
        <v>4.22</v>
      </c>
      <c r="F3732" s="3">
        <f>Raw_Data!F3732</f>
        <v>12</v>
      </c>
      <c r="G3732" s="3" t="str">
        <f>Raw_Data!G3732</f>
        <v>South America</v>
      </c>
      <c r="H3732" s="3" t="str">
        <f>Raw_Data!H3732</f>
        <v>Mobile</v>
      </c>
      <c r="I3732" s="3">
        <f>Raw_Data!I3732</f>
        <v>13.99</v>
      </c>
      <c r="J3732" s="3">
        <f>Raw_Data!J3732</f>
        <v>1</v>
      </c>
      <c r="K3732" s="3" t="str">
        <f>Raw_Data!K3732</f>
        <v>Debit Card</v>
      </c>
      <c r="L3732" s="3">
        <f>Raw_Data!L3732</f>
        <v>3</v>
      </c>
      <c r="M3732" s="3">
        <f>Raw_Data!M3732</f>
        <v>0.32</v>
      </c>
      <c r="N3732" s="3" t="str">
        <f>Raw_Data!N3732</f>
        <v>Drama</v>
      </c>
      <c r="O3732" s="3" t="str">
        <f t="shared" si="580"/>
        <v>45-54</v>
      </c>
      <c r="P3732" s="3" t="str">
        <f t="shared" si="581"/>
        <v>&lt;10h</v>
      </c>
      <c r="Q3732" s="3" t="str">
        <f t="shared" si="582"/>
        <v>8-21d</v>
      </c>
      <c r="R3732" s="3" t="str">
        <f t="shared" si="583"/>
        <v>Medium</v>
      </c>
      <c r="S3732" s="3" t="str">
        <f t="shared" si="584"/>
        <v>Mid</v>
      </c>
      <c r="T3732" s="3" t="str">
        <f t="shared" si="585"/>
        <v>Churned</v>
      </c>
      <c r="U3732" s="4">
        <f>1/(1+EXP(-(Predictive_Model!$B$5+((B3732-Predictive_Model!$B$20)/Predictive_Model!$C$20)*Predictive_Model!$D$20+((E3732-Predictive_Model!$B$21)/Predictive_Model!$C$21)*Predictive_Model!$D$21+((F3732-Predictive_Model!$B$22)/Predictive_Model!$C$22)*Predictive_Model!$D$22+((I3732-Predictive_Model!$B$23)/Predictive_Model!$C$23)*Predictive_Model!$D$23+((L3732-Predictive_Model!$B$24)/Predictive_Model!$C$24)*Predictive_Model!$D$24+((M3732-Predictive_Model!$B$25)/Predictive_Model!$C$25)*Predictive_Model!$D$25+IF(C3732="Male",Predictive_Model!$D$31,IF(C3732="Other",Predictive_Model!$D$32,0))+IF(D3732="Premium",Predictive_Model!$D$34,IF(D3732="Standard",Predictive_Model!$D$35,0))+IF(G3732="Asia",Predictive_Model!$D$37,IF(G3732="Europe",Predictive_Model!$D$38,IF(G3732="North America",Predictive_Model!$D$39,IF(G3732="Oceania",Predictive_Model!$D$40,IF(G3732="South America",Predictive_Model!$D$41,0)))))+IF(H3732="Laptop",Predictive_Model!$D$43,IF(H3732="Mobile",Predictive_Model!$D$44,IF(H3732="TV",Predictive_Model!$D$45,IF(H3732="Tablet",Predictive_Model!$D$46,0))))+IF(K3732="Crypto",Predictive_Model!$D$48,IF(K3732="Debit Card",Predictive_Model!$D$49,IF(K3732="Gift Card",Predictive_Model!$D$50,IF(K3732="PayPal",Predictive_Model!$D$51,0))))+IF(N3732="Comedy",Predictive_Model!$D$53,IF(N3732="Documentary",Predictive_Model!$D$54,IF(N3732="Drama",Predictive_Model!$D$55,IF(N3732="Horror",Predictive_Model!$D$56,IF(N3732="Romance",Predictive_Model!$D$57,IF(N3732="Sci-Fi",Predictive_Model!$D$58,0)))))))))</f>
        <v>0.95186107497880634</v>
      </c>
      <c r="V3732" s="3" t="str">
        <f t="shared" si="586"/>
        <v>Critical</v>
      </c>
      <c r="W3732" s="6">
        <f t="shared" si="587"/>
        <v>13.99</v>
      </c>
      <c r="X3732" s="3" t="str">
        <f t="shared" si="588"/>
        <v>Priority 2</v>
      </c>
      <c r="Y3732" s="3" t="str">
        <f t="shared" si="589"/>
        <v>OK</v>
      </c>
    </row>
    <row r="3733" spans="1:25" x14ac:dyDescent="0.25">
      <c r="A3733" s="3" t="str">
        <f>Raw_Data!A3733</f>
        <v>45edfde5-88c9-424d-8d71-709998c94939</v>
      </c>
      <c r="B3733" s="3">
        <f>Raw_Data!B3733</f>
        <v>59</v>
      </c>
      <c r="C3733" s="3" t="str">
        <f>Raw_Data!C3733</f>
        <v>Male</v>
      </c>
      <c r="D3733" s="3" t="str">
        <f>Raw_Data!D3733</f>
        <v>Standard</v>
      </c>
      <c r="E3733" s="3">
        <f>Raw_Data!E3733</f>
        <v>7.33</v>
      </c>
      <c r="F3733" s="3">
        <f>Raw_Data!F3733</f>
        <v>21</v>
      </c>
      <c r="G3733" s="3" t="str">
        <f>Raw_Data!G3733</f>
        <v>Oceania</v>
      </c>
      <c r="H3733" s="3" t="str">
        <f>Raw_Data!H3733</f>
        <v>Mobile</v>
      </c>
      <c r="I3733" s="3">
        <f>Raw_Data!I3733</f>
        <v>13.99</v>
      </c>
      <c r="J3733" s="3">
        <f>Raw_Data!J3733</f>
        <v>0</v>
      </c>
      <c r="K3733" s="3" t="str">
        <f>Raw_Data!K3733</f>
        <v>PayPal</v>
      </c>
      <c r="L3733" s="3">
        <f>Raw_Data!L3733</f>
        <v>4</v>
      </c>
      <c r="M3733" s="3">
        <f>Raw_Data!M3733</f>
        <v>0.33</v>
      </c>
      <c r="N3733" s="3" t="str">
        <f>Raw_Data!N3733</f>
        <v>Documentary</v>
      </c>
      <c r="O3733" s="3" t="str">
        <f t="shared" si="580"/>
        <v>55-70</v>
      </c>
      <c r="P3733" s="3" t="str">
        <f t="shared" si="581"/>
        <v>&lt;10h</v>
      </c>
      <c r="Q3733" s="3" t="str">
        <f t="shared" si="582"/>
        <v>8-21d</v>
      </c>
      <c r="R3733" s="3" t="str">
        <f t="shared" si="583"/>
        <v>Medium</v>
      </c>
      <c r="S3733" s="3" t="str">
        <f t="shared" si="584"/>
        <v>Mid</v>
      </c>
      <c r="T3733" s="3" t="str">
        <f t="shared" si="585"/>
        <v>Active</v>
      </c>
      <c r="U3733" s="4">
        <f>1/(1+EXP(-(Predictive_Model!$B$5+((B3733-Predictive_Model!$B$20)/Predictive_Model!$C$20)*Predictive_Model!$D$20+((E3733-Predictive_Model!$B$21)/Predictive_Model!$C$21)*Predictive_Model!$D$21+((F3733-Predictive_Model!$B$22)/Predictive_Model!$C$22)*Predictive_Model!$D$22+((I3733-Predictive_Model!$B$23)/Predictive_Model!$C$23)*Predictive_Model!$D$23+((L3733-Predictive_Model!$B$24)/Predictive_Model!$C$24)*Predictive_Model!$D$24+((M3733-Predictive_Model!$B$25)/Predictive_Model!$C$25)*Predictive_Model!$D$25+IF(C3733="Male",Predictive_Model!$D$31,IF(C3733="Other",Predictive_Model!$D$32,0))+IF(D3733="Premium",Predictive_Model!$D$34,IF(D3733="Standard",Predictive_Model!$D$35,0))+IF(G3733="Asia",Predictive_Model!$D$37,IF(G3733="Europe",Predictive_Model!$D$38,IF(G3733="North America",Predictive_Model!$D$39,IF(G3733="Oceania",Predictive_Model!$D$40,IF(G3733="South America",Predictive_Model!$D$41,0)))))+IF(H3733="Laptop",Predictive_Model!$D$43,IF(H3733="Mobile",Predictive_Model!$D$44,IF(H3733="TV",Predictive_Model!$D$45,IF(H3733="Tablet",Predictive_Model!$D$46,0))))+IF(K3733="Crypto",Predictive_Model!$D$48,IF(K3733="Debit Card",Predictive_Model!$D$49,IF(K3733="Gift Card",Predictive_Model!$D$50,IF(K3733="PayPal",Predictive_Model!$D$51,0))))+IF(N3733="Comedy",Predictive_Model!$D$53,IF(N3733="Documentary",Predictive_Model!$D$54,IF(N3733="Drama",Predictive_Model!$D$55,IF(N3733="Horror",Predictive_Model!$D$56,IF(N3733="Romance",Predictive_Model!$D$57,IF(N3733="Sci-Fi",Predictive_Model!$D$58,0)))))))))</f>
        <v>0.93257031841951565</v>
      </c>
      <c r="V3733" s="3" t="str">
        <f t="shared" si="586"/>
        <v>Critical</v>
      </c>
      <c r="W3733" s="6">
        <f t="shared" si="587"/>
        <v>13.046658754689025</v>
      </c>
      <c r="X3733" s="3" t="str">
        <f t="shared" si="588"/>
        <v>Priority 2</v>
      </c>
      <c r="Y3733" s="3" t="str">
        <f t="shared" si="589"/>
        <v>OK</v>
      </c>
    </row>
    <row r="3734" spans="1:25" x14ac:dyDescent="0.25">
      <c r="A3734" s="3" t="str">
        <f>Raw_Data!A3734</f>
        <v>55e8d23c-b8a3-4bb1-9c03-3e14641639ac</v>
      </c>
      <c r="B3734" s="3">
        <f>Raw_Data!B3734</f>
        <v>25</v>
      </c>
      <c r="C3734" s="3" t="str">
        <f>Raw_Data!C3734</f>
        <v>Other</v>
      </c>
      <c r="D3734" s="3" t="str">
        <f>Raw_Data!D3734</f>
        <v>Standard</v>
      </c>
      <c r="E3734" s="3">
        <f>Raw_Data!E3734</f>
        <v>9.92</v>
      </c>
      <c r="F3734" s="3">
        <f>Raw_Data!F3734</f>
        <v>3</v>
      </c>
      <c r="G3734" s="3" t="str">
        <f>Raw_Data!G3734</f>
        <v>Europe</v>
      </c>
      <c r="H3734" s="3" t="str">
        <f>Raw_Data!H3734</f>
        <v>Tablet</v>
      </c>
      <c r="I3734" s="3">
        <f>Raw_Data!I3734</f>
        <v>13.99</v>
      </c>
      <c r="J3734" s="3">
        <f>Raw_Data!J3734</f>
        <v>0</v>
      </c>
      <c r="K3734" s="3" t="str">
        <f>Raw_Data!K3734</f>
        <v>Crypto</v>
      </c>
      <c r="L3734" s="3">
        <f>Raw_Data!L3734</f>
        <v>5</v>
      </c>
      <c r="M3734" s="3">
        <f>Raw_Data!M3734</f>
        <v>2.48</v>
      </c>
      <c r="N3734" s="3" t="str">
        <f>Raw_Data!N3734</f>
        <v>Horror</v>
      </c>
      <c r="O3734" s="3" t="str">
        <f t="shared" si="580"/>
        <v>25-34</v>
      </c>
      <c r="P3734" s="3" t="str">
        <f t="shared" si="581"/>
        <v>&lt;10h</v>
      </c>
      <c r="Q3734" s="3" t="str">
        <f t="shared" si="582"/>
        <v>0-7d</v>
      </c>
      <c r="R3734" s="3" t="str">
        <f t="shared" si="583"/>
        <v>Medium</v>
      </c>
      <c r="S3734" s="3" t="str">
        <f t="shared" si="584"/>
        <v>Mid</v>
      </c>
      <c r="T3734" s="3" t="str">
        <f t="shared" si="585"/>
        <v>Active</v>
      </c>
      <c r="U3734" s="4">
        <f>1/(1+EXP(-(Predictive_Model!$B$5+((B3734-Predictive_Model!$B$20)/Predictive_Model!$C$20)*Predictive_Model!$D$20+((E3734-Predictive_Model!$B$21)/Predictive_Model!$C$21)*Predictive_Model!$D$21+((F3734-Predictive_Model!$B$22)/Predictive_Model!$C$22)*Predictive_Model!$D$22+((I3734-Predictive_Model!$B$23)/Predictive_Model!$C$23)*Predictive_Model!$D$23+((L3734-Predictive_Model!$B$24)/Predictive_Model!$C$24)*Predictive_Model!$D$24+((M3734-Predictive_Model!$B$25)/Predictive_Model!$C$25)*Predictive_Model!$D$25+IF(C3734="Male",Predictive_Model!$D$31,IF(C3734="Other",Predictive_Model!$D$32,0))+IF(D3734="Premium",Predictive_Model!$D$34,IF(D3734="Standard",Predictive_Model!$D$35,0))+IF(G3734="Asia",Predictive_Model!$D$37,IF(G3734="Europe",Predictive_Model!$D$38,IF(G3734="North America",Predictive_Model!$D$39,IF(G3734="Oceania",Predictive_Model!$D$40,IF(G3734="South America",Predictive_Model!$D$41,0)))))+IF(H3734="Laptop",Predictive_Model!$D$43,IF(H3734="Mobile",Predictive_Model!$D$44,IF(H3734="TV",Predictive_Model!$D$45,IF(H3734="Tablet",Predictive_Model!$D$46,0))))+IF(K3734="Crypto",Predictive_Model!$D$48,IF(K3734="Debit Card",Predictive_Model!$D$49,IF(K3734="Gift Card",Predictive_Model!$D$50,IF(K3734="PayPal",Predictive_Model!$D$51,0))))+IF(N3734="Comedy",Predictive_Model!$D$53,IF(N3734="Documentary",Predictive_Model!$D$54,IF(N3734="Drama",Predictive_Model!$D$55,IF(N3734="Horror",Predictive_Model!$D$56,IF(N3734="Romance",Predictive_Model!$D$57,IF(N3734="Sci-Fi",Predictive_Model!$D$58,0)))))))))</f>
        <v>5.2517159348852271E-3</v>
      </c>
      <c r="V3734" s="3" t="str">
        <f t="shared" si="586"/>
        <v>Low</v>
      </c>
      <c r="W3734" s="6">
        <f t="shared" si="587"/>
        <v>7.3471505929044334E-2</v>
      </c>
      <c r="X3734" s="3" t="str">
        <f t="shared" si="588"/>
        <v>Monitor</v>
      </c>
      <c r="Y3734" s="3" t="str">
        <f t="shared" si="589"/>
        <v>OK</v>
      </c>
    </row>
    <row r="3735" spans="1:25" x14ac:dyDescent="0.25">
      <c r="A3735" s="3" t="str">
        <f>Raw_Data!A3735</f>
        <v>def3e5b6-5ce0-4d69-b0b5-b39fad417a6d</v>
      </c>
      <c r="B3735" s="3">
        <f>Raw_Data!B3735</f>
        <v>35</v>
      </c>
      <c r="C3735" s="3" t="str">
        <f>Raw_Data!C3735</f>
        <v>Male</v>
      </c>
      <c r="D3735" s="3" t="str">
        <f>Raw_Data!D3735</f>
        <v>Premium</v>
      </c>
      <c r="E3735" s="3">
        <f>Raw_Data!E3735</f>
        <v>9.51</v>
      </c>
      <c r="F3735" s="3">
        <f>Raw_Data!F3735</f>
        <v>2</v>
      </c>
      <c r="G3735" s="3" t="str">
        <f>Raw_Data!G3735</f>
        <v>Oceania</v>
      </c>
      <c r="H3735" s="3" t="str">
        <f>Raw_Data!H3735</f>
        <v>Desktop</v>
      </c>
      <c r="I3735" s="3">
        <f>Raw_Data!I3735</f>
        <v>17.989999999999998</v>
      </c>
      <c r="J3735" s="3">
        <f>Raw_Data!J3735</f>
        <v>0</v>
      </c>
      <c r="K3735" s="3" t="str">
        <f>Raw_Data!K3735</f>
        <v>Gift Card</v>
      </c>
      <c r="L3735" s="3">
        <f>Raw_Data!L3735</f>
        <v>1</v>
      </c>
      <c r="M3735" s="3">
        <f>Raw_Data!M3735</f>
        <v>3.17</v>
      </c>
      <c r="N3735" s="3" t="str">
        <f>Raw_Data!N3735</f>
        <v>Horror</v>
      </c>
      <c r="O3735" s="3" t="str">
        <f t="shared" si="580"/>
        <v>35-44</v>
      </c>
      <c r="P3735" s="3" t="str">
        <f t="shared" si="581"/>
        <v>&lt;10h</v>
      </c>
      <c r="Q3735" s="3" t="str">
        <f t="shared" si="582"/>
        <v>0-7d</v>
      </c>
      <c r="R3735" s="3" t="str">
        <f t="shared" si="583"/>
        <v>Medium</v>
      </c>
      <c r="S3735" s="3" t="str">
        <f t="shared" si="584"/>
        <v>High</v>
      </c>
      <c r="T3735" s="3" t="str">
        <f t="shared" si="585"/>
        <v>Active</v>
      </c>
      <c r="U3735" s="4">
        <f>1/(1+EXP(-(Predictive_Model!$B$5+((B3735-Predictive_Model!$B$20)/Predictive_Model!$C$20)*Predictive_Model!$D$20+((E3735-Predictive_Model!$B$21)/Predictive_Model!$C$21)*Predictive_Model!$D$21+((F3735-Predictive_Model!$B$22)/Predictive_Model!$C$22)*Predictive_Model!$D$22+((I3735-Predictive_Model!$B$23)/Predictive_Model!$C$23)*Predictive_Model!$D$23+((L3735-Predictive_Model!$B$24)/Predictive_Model!$C$24)*Predictive_Model!$D$24+((M3735-Predictive_Model!$B$25)/Predictive_Model!$C$25)*Predictive_Model!$D$25+IF(C3735="Male",Predictive_Model!$D$31,IF(C3735="Other",Predictive_Model!$D$32,0))+IF(D3735="Premium",Predictive_Model!$D$34,IF(D3735="Standard",Predictive_Model!$D$35,0))+IF(G3735="Asia",Predictive_Model!$D$37,IF(G3735="Europe",Predictive_Model!$D$38,IF(G3735="North America",Predictive_Model!$D$39,IF(G3735="Oceania",Predictive_Model!$D$40,IF(G3735="South America",Predictive_Model!$D$41,0)))))+IF(H3735="Laptop",Predictive_Model!$D$43,IF(H3735="Mobile",Predictive_Model!$D$44,IF(H3735="TV",Predictive_Model!$D$45,IF(H3735="Tablet",Predictive_Model!$D$46,0))))+IF(K3735="Crypto",Predictive_Model!$D$48,IF(K3735="Debit Card",Predictive_Model!$D$49,IF(K3735="Gift Card",Predictive_Model!$D$50,IF(K3735="PayPal",Predictive_Model!$D$51,0))))+IF(N3735="Comedy",Predictive_Model!$D$53,IF(N3735="Documentary",Predictive_Model!$D$54,IF(N3735="Drama",Predictive_Model!$D$55,IF(N3735="Horror",Predictive_Model!$D$56,IF(N3735="Romance",Predictive_Model!$D$57,IF(N3735="Sci-Fi",Predictive_Model!$D$58,0)))))))))</f>
        <v>2.4229266040680705E-3</v>
      </c>
      <c r="V3735" s="3" t="str">
        <f t="shared" si="586"/>
        <v>Low</v>
      </c>
      <c r="W3735" s="6">
        <f t="shared" si="587"/>
        <v>4.3588449607184582E-2</v>
      </c>
      <c r="X3735" s="3" t="str">
        <f t="shared" si="588"/>
        <v>Monitor</v>
      </c>
      <c r="Y3735" s="3" t="str">
        <f t="shared" si="589"/>
        <v>OK</v>
      </c>
    </row>
    <row r="3736" spans="1:25" x14ac:dyDescent="0.25">
      <c r="A3736" s="3" t="str">
        <f>Raw_Data!A3736</f>
        <v>b27e3290-ca39-4779-89db-6402ae280a3d</v>
      </c>
      <c r="B3736" s="3">
        <f>Raw_Data!B3736</f>
        <v>37</v>
      </c>
      <c r="C3736" s="3" t="str">
        <f>Raw_Data!C3736</f>
        <v>Other</v>
      </c>
      <c r="D3736" s="3" t="str">
        <f>Raw_Data!D3736</f>
        <v>Basic</v>
      </c>
      <c r="E3736" s="3">
        <f>Raw_Data!E3736</f>
        <v>23.55</v>
      </c>
      <c r="F3736" s="3">
        <f>Raw_Data!F3736</f>
        <v>17</v>
      </c>
      <c r="G3736" s="3" t="str">
        <f>Raw_Data!G3736</f>
        <v>Europe</v>
      </c>
      <c r="H3736" s="3" t="str">
        <f>Raw_Data!H3736</f>
        <v>Mobile</v>
      </c>
      <c r="I3736" s="3">
        <f>Raw_Data!I3736</f>
        <v>8.99</v>
      </c>
      <c r="J3736" s="3">
        <f>Raw_Data!J3736</f>
        <v>0</v>
      </c>
      <c r="K3736" s="3" t="str">
        <f>Raw_Data!K3736</f>
        <v>Crypto</v>
      </c>
      <c r="L3736" s="3">
        <f>Raw_Data!L3736</f>
        <v>2</v>
      </c>
      <c r="M3736" s="3">
        <f>Raw_Data!M3736</f>
        <v>1.31</v>
      </c>
      <c r="N3736" s="3" t="str">
        <f>Raw_Data!N3736</f>
        <v>Comedy</v>
      </c>
      <c r="O3736" s="3" t="str">
        <f t="shared" si="580"/>
        <v>35-44</v>
      </c>
      <c r="P3736" s="3" t="str">
        <f t="shared" si="581"/>
        <v>10-24h</v>
      </c>
      <c r="Q3736" s="3" t="str">
        <f t="shared" si="582"/>
        <v>8-21d</v>
      </c>
      <c r="R3736" s="3" t="str">
        <f t="shared" si="583"/>
        <v>Medium</v>
      </c>
      <c r="S3736" s="3" t="str">
        <f t="shared" si="584"/>
        <v>Low</v>
      </c>
      <c r="T3736" s="3" t="str">
        <f t="shared" si="585"/>
        <v>Active</v>
      </c>
      <c r="U3736" s="4">
        <f>1/(1+EXP(-(Predictive_Model!$B$5+((B3736-Predictive_Model!$B$20)/Predictive_Model!$C$20)*Predictive_Model!$D$20+((E3736-Predictive_Model!$B$21)/Predictive_Model!$C$21)*Predictive_Model!$D$21+((F3736-Predictive_Model!$B$22)/Predictive_Model!$C$22)*Predictive_Model!$D$22+((I3736-Predictive_Model!$B$23)/Predictive_Model!$C$23)*Predictive_Model!$D$23+((L3736-Predictive_Model!$B$24)/Predictive_Model!$C$24)*Predictive_Model!$D$24+((M3736-Predictive_Model!$B$25)/Predictive_Model!$C$25)*Predictive_Model!$D$25+IF(C3736="Male",Predictive_Model!$D$31,IF(C3736="Other",Predictive_Model!$D$32,0))+IF(D3736="Premium",Predictive_Model!$D$34,IF(D3736="Standard",Predictive_Model!$D$35,0))+IF(G3736="Asia",Predictive_Model!$D$37,IF(G3736="Europe",Predictive_Model!$D$38,IF(G3736="North America",Predictive_Model!$D$39,IF(G3736="Oceania",Predictive_Model!$D$40,IF(G3736="South America",Predictive_Model!$D$41,0)))))+IF(H3736="Laptop",Predictive_Model!$D$43,IF(H3736="Mobile",Predictive_Model!$D$44,IF(H3736="TV",Predictive_Model!$D$45,IF(H3736="Tablet",Predictive_Model!$D$46,0))))+IF(K3736="Crypto",Predictive_Model!$D$48,IF(K3736="Debit Card",Predictive_Model!$D$49,IF(K3736="Gift Card",Predictive_Model!$D$50,IF(K3736="PayPal",Predictive_Model!$D$51,0))))+IF(N3736="Comedy",Predictive_Model!$D$53,IF(N3736="Documentary",Predictive_Model!$D$54,IF(N3736="Drama",Predictive_Model!$D$55,IF(N3736="Horror",Predictive_Model!$D$56,IF(N3736="Romance",Predictive_Model!$D$57,IF(N3736="Sci-Fi",Predictive_Model!$D$58,0)))))))))</f>
        <v>0.11284430052026515</v>
      </c>
      <c r="V3736" s="3" t="str">
        <f t="shared" si="586"/>
        <v>Low</v>
      </c>
      <c r="W3736" s="6">
        <f t="shared" si="587"/>
        <v>1.0144702616771837</v>
      </c>
      <c r="X3736" s="3" t="str">
        <f t="shared" si="588"/>
        <v>Monitor</v>
      </c>
      <c r="Y3736" s="3" t="str">
        <f t="shared" si="589"/>
        <v>OK</v>
      </c>
    </row>
    <row r="3737" spans="1:25" x14ac:dyDescent="0.25">
      <c r="A3737" s="3" t="str">
        <f>Raw_Data!A3737</f>
        <v>3a23e4a5-22f8-4647-8717-8331fa5eba94</v>
      </c>
      <c r="B3737" s="3">
        <f>Raw_Data!B3737</f>
        <v>27</v>
      </c>
      <c r="C3737" s="3" t="str">
        <f>Raw_Data!C3737</f>
        <v>Female</v>
      </c>
      <c r="D3737" s="3" t="str">
        <f>Raw_Data!D3737</f>
        <v>Standard</v>
      </c>
      <c r="E3737" s="3">
        <f>Raw_Data!E3737</f>
        <v>3.4</v>
      </c>
      <c r="F3737" s="3">
        <f>Raw_Data!F3737</f>
        <v>46</v>
      </c>
      <c r="G3737" s="3" t="str">
        <f>Raw_Data!G3737</f>
        <v>Africa</v>
      </c>
      <c r="H3737" s="3" t="str">
        <f>Raw_Data!H3737</f>
        <v>Laptop</v>
      </c>
      <c r="I3737" s="3">
        <f>Raw_Data!I3737</f>
        <v>13.99</v>
      </c>
      <c r="J3737" s="3">
        <f>Raw_Data!J3737</f>
        <v>1</v>
      </c>
      <c r="K3737" s="3" t="str">
        <f>Raw_Data!K3737</f>
        <v>PayPal</v>
      </c>
      <c r="L3737" s="3">
        <f>Raw_Data!L3737</f>
        <v>1</v>
      </c>
      <c r="M3737" s="3">
        <f>Raw_Data!M3737</f>
        <v>7.0000000000000007E-2</v>
      </c>
      <c r="N3737" s="3" t="str">
        <f>Raw_Data!N3737</f>
        <v>Action</v>
      </c>
      <c r="O3737" s="3" t="str">
        <f t="shared" si="580"/>
        <v>25-34</v>
      </c>
      <c r="P3737" s="3" t="str">
        <f t="shared" si="581"/>
        <v>&lt;10h</v>
      </c>
      <c r="Q3737" s="3" t="str">
        <f t="shared" si="582"/>
        <v>46-60d</v>
      </c>
      <c r="R3737" s="3" t="str">
        <f t="shared" si="583"/>
        <v>Low</v>
      </c>
      <c r="S3737" s="3" t="str">
        <f t="shared" si="584"/>
        <v>Mid</v>
      </c>
      <c r="T3737" s="3" t="str">
        <f t="shared" si="585"/>
        <v>Churned</v>
      </c>
      <c r="U3737" s="4">
        <f>1/(1+EXP(-(Predictive_Model!$B$5+((B3737-Predictive_Model!$B$20)/Predictive_Model!$C$20)*Predictive_Model!$D$20+((E3737-Predictive_Model!$B$21)/Predictive_Model!$C$21)*Predictive_Model!$D$21+((F3737-Predictive_Model!$B$22)/Predictive_Model!$C$22)*Predictive_Model!$D$22+((I3737-Predictive_Model!$B$23)/Predictive_Model!$C$23)*Predictive_Model!$D$23+((L3737-Predictive_Model!$B$24)/Predictive_Model!$C$24)*Predictive_Model!$D$24+((M3737-Predictive_Model!$B$25)/Predictive_Model!$C$25)*Predictive_Model!$D$25+IF(C3737="Male",Predictive_Model!$D$31,IF(C3737="Other",Predictive_Model!$D$32,0))+IF(D3737="Premium",Predictive_Model!$D$34,IF(D3737="Standard",Predictive_Model!$D$35,0))+IF(G3737="Asia",Predictive_Model!$D$37,IF(G3737="Europe",Predictive_Model!$D$38,IF(G3737="North America",Predictive_Model!$D$39,IF(G3737="Oceania",Predictive_Model!$D$40,IF(G3737="South America",Predictive_Model!$D$41,0)))))+IF(H3737="Laptop",Predictive_Model!$D$43,IF(H3737="Mobile",Predictive_Model!$D$44,IF(H3737="TV",Predictive_Model!$D$45,IF(H3737="Tablet",Predictive_Model!$D$46,0))))+IF(K3737="Crypto",Predictive_Model!$D$48,IF(K3737="Debit Card",Predictive_Model!$D$49,IF(K3737="Gift Card",Predictive_Model!$D$50,IF(K3737="PayPal",Predictive_Model!$D$51,0))))+IF(N3737="Comedy",Predictive_Model!$D$53,IF(N3737="Documentary",Predictive_Model!$D$54,IF(N3737="Drama",Predictive_Model!$D$55,IF(N3737="Horror",Predictive_Model!$D$56,IF(N3737="Romance",Predictive_Model!$D$57,IF(N3737="Sci-Fi",Predictive_Model!$D$58,0)))))))))</f>
        <v>0.99975023385472794</v>
      </c>
      <c r="V3737" s="3" t="str">
        <f t="shared" si="586"/>
        <v>Critical</v>
      </c>
      <c r="W3737" s="6">
        <f t="shared" si="587"/>
        <v>13.99</v>
      </c>
      <c r="X3737" s="3" t="str">
        <f t="shared" si="588"/>
        <v>Priority 2</v>
      </c>
      <c r="Y3737" s="3" t="str">
        <f t="shared" si="589"/>
        <v>OK</v>
      </c>
    </row>
    <row r="3738" spans="1:25" x14ac:dyDescent="0.25">
      <c r="A3738" s="3" t="str">
        <f>Raw_Data!A3738</f>
        <v>b945055d-449d-47e8-9f14-574ea7cea9a1</v>
      </c>
      <c r="B3738" s="3">
        <f>Raw_Data!B3738</f>
        <v>54</v>
      </c>
      <c r="C3738" s="3" t="str">
        <f>Raw_Data!C3738</f>
        <v>Other</v>
      </c>
      <c r="D3738" s="3" t="str">
        <f>Raw_Data!D3738</f>
        <v>Standard</v>
      </c>
      <c r="E3738" s="3">
        <f>Raw_Data!E3738</f>
        <v>3.47</v>
      </c>
      <c r="F3738" s="3">
        <f>Raw_Data!F3738</f>
        <v>31</v>
      </c>
      <c r="G3738" s="3" t="str">
        <f>Raw_Data!G3738</f>
        <v>Africa</v>
      </c>
      <c r="H3738" s="3" t="str">
        <f>Raw_Data!H3738</f>
        <v>Laptop</v>
      </c>
      <c r="I3738" s="3">
        <f>Raw_Data!I3738</f>
        <v>13.99</v>
      </c>
      <c r="J3738" s="3">
        <f>Raw_Data!J3738</f>
        <v>1</v>
      </c>
      <c r="K3738" s="3" t="str">
        <f>Raw_Data!K3738</f>
        <v>PayPal</v>
      </c>
      <c r="L3738" s="3">
        <f>Raw_Data!L3738</f>
        <v>5</v>
      </c>
      <c r="M3738" s="3">
        <f>Raw_Data!M3738</f>
        <v>0.11</v>
      </c>
      <c r="N3738" s="3" t="str">
        <f>Raw_Data!N3738</f>
        <v>Documentary</v>
      </c>
      <c r="O3738" s="3" t="str">
        <f t="shared" si="580"/>
        <v>45-54</v>
      </c>
      <c r="P3738" s="3" t="str">
        <f t="shared" si="581"/>
        <v>&lt;10h</v>
      </c>
      <c r="Q3738" s="3" t="str">
        <f t="shared" si="582"/>
        <v>22-45d</v>
      </c>
      <c r="R3738" s="3" t="str">
        <f t="shared" si="583"/>
        <v>Medium</v>
      </c>
      <c r="S3738" s="3" t="str">
        <f t="shared" si="584"/>
        <v>Mid</v>
      </c>
      <c r="T3738" s="3" t="str">
        <f t="shared" si="585"/>
        <v>Churned</v>
      </c>
      <c r="U3738" s="4">
        <f>1/(1+EXP(-(Predictive_Model!$B$5+((B3738-Predictive_Model!$B$20)/Predictive_Model!$C$20)*Predictive_Model!$D$20+((E3738-Predictive_Model!$B$21)/Predictive_Model!$C$21)*Predictive_Model!$D$21+((F3738-Predictive_Model!$B$22)/Predictive_Model!$C$22)*Predictive_Model!$D$22+((I3738-Predictive_Model!$B$23)/Predictive_Model!$C$23)*Predictive_Model!$D$23+((L3738-Predictive_Model!$B$24)/Predictive_Model!$C$24)*Predictive_Model!$D$24+((M3738-Predictive_Model!$B$25)/Predictive_Model!$C$25)*Predictive_Model!$D$25+IF(C3738="Male",Predictive_Model!$D$31,IF(C3738="Other",Predictive_Model!$D$32,0))+IF(D3738="Premium",Predictive_Model!$D$34,IF(D3738="Standard",Predictive_Model!$D$35,0))+IF(G3738="Asia",Predictive_Model!$D$37,IF(G3738="Europe",Predictive_Model!$D$38,IF(G3738="North America",Predictive_Model!$D$39,IF(G3738="Oceania",Predictive_Model!$D$40,IF(G3738="South America",Predictive_Model!$D$41,0)))))+IF(H3738="Laptop",Predictive_Model!$D$43,IF(H3738="Mobile",Predictive_Model!$D$44,IF(H3738="TV",Predictive_Model!$D$45,IF(H3738="Tablet",Predictive_Model!$D$46,0))))+IF(K3738="Crypto",Predictive_Model!$D$48,IF(K3738="Debit Card",Predictive_Model!$D$49,IF(K3738="Gift Card",Predictive_Model!$D$50,IF(K3738="PayPal",Predictive_Model!$D$51,0))))+IF(N3738="Comedy",Predictive_Model!$D$53,IF(N3738="Documentary",Predictive_Model!$D$54,IF(N3738="Drama",Predictive_Model!$D$55,IF(N3738="Horror",Predictive_Model!$D$56,IF(N3738="Romance",Predictive_Model!$D$57,IF(N3738="Sci-Fi",Predictive_Model!$D$58,0)))))))))</f>
        <v>0.95060297598223087</v>
      </c>
      <c r="V3738" s="3" t="str">
        <f t="shared" si="586"/>
        <v>Critical</v>
      </c>
      <c r="W3738" s="6">
        <f t="shared" si="587"/>
        <v>13.99</v>
      </c>
      <c r="X3738" s="3" t="str">
        <f t="shared" si="588"/>
        <v>Priority 2</v>
      </c>
      <c r="Y3738" s="3" t="str">
        <f t="shared" si="589"/>
        <v>OK</v>
      </c>
    </row>
    <row r="3739" spans="1:25" x14ac:dyDescent="0.25">
      <c r="A3739" s="3" t="str">
        <f>Raw_Data!A3739</f>
        <v>c5dc62ac-e177-461a-bc76-d7842de60ca8</v>
      </c>
      <c r="B3739" s="3">
        <f>Raw_Data!B3739</f>
        <v>66</v>
      </c>
      <c r="C3739" s="3" t="str">
        <f>Raw_Data!C3739</f>
        <v>Female</v>
      </c>
      <c r="D3739" s="3" t="str">
        <f>Raw_Data!D3739</f>
        <v>Standard</v>
      </c>
      <c r="E3739" s="3">
        <f>Raw_Data!E3739</f>
        <v>0.06</v>
      </c>
      <c r="F3739" s="3">
        <f>Raw_Data!F3739</f>
        <v>58</v>
      </c>
      <c r="G3739" s="3" t="str">
        <f>Raw_Data!G3739</f>
        <v>Europe</v>
      </c>
      <c r="H3739" s="3" t="str">
        <f>Raw_Data!H3739</f>
        <v>Mobile</v>
      </c>
      <c r="I3739" s="3">
        <f>Raw_Data!I3739</f>
        <v>13.99</v>
      </c>
      <c r="J3739" s="3">
        <f>Raw_Data!J3739</f>
        <v>1</v>
      </c>
      <c r="K3739" s="3" t="str">
        <f>Raw_Data!K3739</f>
        <v>PayPal</v>
      </c>
      <c r="L3739" s="3">
        <f>Raw_Data!L3739</f>
        <v>2</v>
      </c>
      <c r="M3739" s="3">
        <f>Raw_Data!M3739</f>
        <v>0</v>
      </c>
      <c r="N3739" s="3" t="str">
        <f>Raw_Data!N3739</f>
        <v>Documentary</v>
      </c>
      <c r="O3739" s="3" t="str">
        <f t="shared" si="580"/>
        <v>55-70</v>
      </c>
      <c r="P3739" s="3" t="str">
        <f t="shared" si="581"/>
        <v>&lt;10h</v>
      </c>
      <c r="Q3739" s="3" t="str">
        <f t="shared" si="582"/>
        <v>46-60d</v>
      </c>
      <c r="R3739" s="3" t="str">
        <f t="shared" si="583"/>
        <v>Low</v>
      </c>
      <c r="S3739" s="3" t="str">
        <f t="shared" si="584"/>
        <v>Mid</v>
      </c>
      <c r="T3739" s="3" t="str">
        <f t="shared" si="585"/>
        <v>Churned</v>
      </c>
      <c r="U3739" s="4">
        <f>1/(1+EXP(-(Predictive_Model!$B$5+((B3739-Predictive_Model!$B$20)/Predictive_Model!$C$20)*Predictive_Model!$D$20+((E3739-Predictive_Model!$B$21)/Predictive_Model!$C$21)*Predictive_Model!$D$21+((F3739-Predictive_Model!$B$22)/Predictive_Model!$C$22)*Predictive_Model!$D$22+((I3739-Predictive_Model!$B$23)/Predictive_Model!$C$23)*Predictive_Model!$D$23+((L3739-Predictive_Model!$B$24)/Predictive_Model!$C$24)*Predictive_Model!$D$24+((M3739-Predictive_Model!$B$25)/Predictive_Model!$C$25)*Predictive_Model!$D$25+IF(C3739="Male",Predictive_Model!$D$31,IF(C3739="Other",Predictive_Model!$D$32,0))+IF(D3739="Premium",Predictive_Model!$D$34,IF(D3739="Standard",Predictive_Model!$D$35,0))+IF(G3739="Asia",Predictive_Model!$D$37,IF(G3739="Europe",Predictive_Model!$D$38,IF(G3739="North America",Predictive_Model!$D$39,IF(G3739="Oceania",Predictive_Model!$D$40,IF(G3739="South America",Predictive_Model!$D$41,0)))))+IF(H3739="Laptop",Predictive_Model!$D$43,IF(H3739="Mobile",Predictive_Model!$D$44,IF(H3739="TV",Predictive_Model!$D$45,IF(H3739="Tablet",Predictive_Model!$D$46,0))))+IF(K3739="Crypto",Predictive_Model!$D$48,IF(K3739="Debit Card",Predictive_Model!$D$49,IF(K3739="Gift Card",Predictive_Model!$D$50,IF(K3739="PayPal",Predictive_Model!$D$51,0))))+IF(N3739="Comedy",Predictive_Model!$D$53,IF(N3739="Documentary",Predictive_Model!$D$54,IF(N3739="Drama",Predictive_Model!$D$55,IF(N3739="Horror",Predictive_Model!$D$56,IF(N3739="Romance",Predictive_Model!$D$57,IF(N3739="Sci-Fi",Predictive_Model!$D$58,0)))))))))</f>
        <v>0.99999358648096881</v>
      </c>
      <c r="V3739" s="3" t="str">
        <f t="shared" si="586"/>
        <v>Critical</v>
      </c>
      <c r="W3739" s="6">
        <f t="shared" si="587"/>
        <v>13.99</v>
      </c>
      <c r="X3739" s="3" t="str">
        <f t="shared" si="588"/>
        <v>Priority 2</v>
      </c>
      <c r="Y3739" s="3" t="str">
        <f t="shared" si="589"/>
        <v>OK</v>
      </c>
    </row>
    <row r="3740" spans="1:25" x14ac:dyDescent="0.25">
      <c r="A3740" s="3" t="str">
        <f>Raw_Data!A3740</f>
        <v>035988be-2cdb-4a69-a630-6d76bc1b97f6</v>
      </c>
      <c r="B3740" s="3">
        <f>Raw_Data!B3740</f>
        <v>64</v>
      </c>
      <c r="C3740" s="3" t="str">
        <f>Raw_Data!C3740</f>
        <v>Female</v>
      </c>
      <c r="D3740" s="3" t="str">
        <f>Raw_Data!D3740</f>
        <v>Standard</v>
      </c>
      <c r="E3740" s="3">
        <f>Raw_Data!E3740</f>
        <v>31.14</v>
      </c>
      <c r="F3740" s="3">
        <f>Raw_Data!F3740</f>
        <v>39</v>
      </c>
      <c r="G3740" s="3" t="str">
        <f>Raw_Data!G3740</f>
        <v>Oceania</v>
      </c>
      <c r="H3740" s="3" t="str">
        <f>Raw_Data!H3740</f>
        <v>Laptop</v>
      </c>
      <c r="I3740" s="3">
        <f>Raw_Data!I3740</f>
        <v>13.99</v>
      </c>
      <c r="J3740" s="3">
        <f>Raw_Data!J3740</f>
        <v>0</v>
      </c>
      <c r="K3740" s="3" t="str">
        <f>Raw_Data!K3740</f>
        <v>Debit Card</v>
      </c>
      <c r="L3740" s="3">
        <f>Raw_Data!L3740</f>
        <v>3</v>
      </c>
      <c r="M3740" s="3">
        <f>Raw_Data!M3740</f>
        <v>0.78</v>
      </c>
      <c r="N3740" s="3" t="str">
        <f>Raw_Data!N3740</f>
        <v>Documentary</v>
      </c>
      <c r="O3740" s="3" t="str">
        <f t="shared" si="580"/>
        <v>55-70</v>
      </c>
      <c r="P3740" s="3" t="str">
        <f t="shared" si="581"/>
        <v>25-49h</v>
      </c>
      <c r="Q3740" s="3" t="str">
        <f t="shared" si="582"/>
        <v>22-45d</v>
      </c>
      <c r="R3740" s="3" t="str">
        <f t="shared" si="583"/>
        <v>Medium</v>
      </c>
      <c r="S3740" s="3" t="str">
        <f t="shared" si="584"/>
        <v>Mid</v>
      </c>
      <c r="T3740" s="3" t="str">
        <f t="shared" si="585"/>
        <v>Active</v>
      </c>
      <c r="U3740" s="4">
        <f>1/(1+EXP(-(Predictive_Model!$B$5+((B3740-Predictive_Model!$B$20)/Predictive_Model!$C$20)*Predictive_Model!$D$20+((E3740-Predictive_Model!$B$21)/Predictive_Model!$C$21)*Predictive_Model!$D$21+((F3740-Predictive_Model!$B$22)/Predictive_Model!$C$22)*Predictive_Model!$D$22+((I3740-Predictive_Model!$B$23)/Predictive_Model!$C$23)*Predictive_Model!$D$23+((L3740-Predictive_Model!$B$24)/Predictive_Model!$C$24)*Predictive_Model!$D$24+((M3740-Predictive_Model!$B$25)/Predictive_Model!$C$25)*Predictive_Model!$D$25+IF(C3740="Male",Predictive_Model!$D$31,IF(C3740="Other",Predictive_Model!$D$32,0))+IF(D3740="Premium",Predictive_Model!$D$34,IF(D3740="Standard",Predictive_Model!$D$35,0))+IF(G3740="Asia",Predictive_Model!$D$37,IF(G3740="Europe",Predictive_Model!$D$38,IF(G3740="North America",Predictive_Model!$D$39,IF(G3740="Oceania",Predictive_Model!$D$40,IF(G3740="South America",Predictive_Model!$D$41,0)))))+IF(H3740="Laptop",Predictive_Model!$D$43,IF(H3740="Mobile",Predictive_Model!$D$44,IF(H3740="TV",Predictive_Model!$D$45,IF(H3740="Tablet",Predictive_Model!$D$46,0))))+IF(K3740="Crypto",Predictive_Model!$D$48,IF(K3740="Debit Card",Predictive_Model!$D$49,IF(K3740="Gift Card",Predictive_Model!$D$50,IF(K3740="PayPal",Predictive_Model!$D$51,0))))+IF(N3740="Comedy",Predictive_Model!$D$53,IF(N3740="Documentary",Predictive_Model!$D$54,IF(N3740="Drama",Predictive_Model!$D$55,IF(N3740="Horror",Predictive_Model!$D$56,IF(N3740="Romance",Predictive_Model!$D$57,IF(N3740="Sci-Fi",Predictive_Model!$D$58,0)))))))))</f>
        <v>1.5813411266141136E-2</v>
      </c>
      <c r="V3740" s="3" t="str">
        <f t="shared" si="586"/>
        <v>Low</v>
      </c>
      <c r="W3740" s="6">
        <f t="shared" si="587"/>
        <v>0.2212296236133145</v>
      </c>
      <c r="X3740" s="3" t="str">
        <f t="shared" si="588"/>
        <v>Monitor</v>
      </c>
      <c r="Y3740" s="3" t="str">
        <f t="shared" si="589"/>
        <v>OK</v>
      </c>
    </row>
    <row r="3741" spans="1:25" x14ac:dyDescent="0.25">
      <c r="A3741" s="3" t="str">
        <f>Raw_Data!A3741</f>
        <v>8a0a4ccf-0708-43c7-8b95-12cf9b4fb001</v>
      </c>
      <c r="B3741" s="3">
        <f>Raw_Data!B3741</f>
        <v>38</v>
      </c>
      <c r="C3741" s="3" t="str">
        <f>Raw_Data!C3741</f>
        <v>Female</v>
      </c>
      <c r="D3741" s="3" t="str">
        <f>Raw_Data!D3741</f>
        <v>Basic</v>
      </c>
      <c r="E3741" s="3">
        <f>Raw_Data!E3741</f>
        <v>5.61</v>
      </c>
      <c r="F3741" s="3">
        <f>Raw_Data!F3741</f>
        <v>12</v>
      </c>
      <c r="G3741" s="3" t="str">
        <f>Raw_Data!G3741</f>
        <v>South America</v>
      </c>
      <c r="H3741" s="3" t="str">
        <f>Raw_Data!H3741</f>
        <v>Desktop</v>
      </c>
      <c r="I3741" s="3">
        <f>Raw_Data!I3741</f>
        <v>8.99</v>
      </c>
      <c r="J3741" s="3">
        <f>Raw_Data!J3741</f>
        <v>1</v>
      </c>
      <c r="K3741" s="3" t="str">
        <f>Raw_Data!K3741</f>
        <v>Gift Card</v>
      </c>
      <c r="L3741" s="3">
        <f>Raw_Data!L3741</f>
        <v>2</v>
      </c>
      <c r="M3741" s="3">
        <f>Raw_Data!M3741</f>
        <v>0.43</v>
      </c>
      <c r="N3741" s="3" t="str">
        <f>Raw_Data!N3741</f>
        <v>Drama</v>
      </c>
      <c r="O3741" s="3" t="str">
        <f t="shared" si="580"/>
        <v>35-44</v>
      </c>
      <c r="P3741" s="3" t="str">
        <f t="shared" si="581"/>
        <v>&lt;10h</v>
      </c>
      <c r="Q3741" s="3" t="str">
        <f t="shared" si="582"/>
        <v>8-21d</v>
      </c>
      <c r="R3741" s="3" t="str">
        <f t="shared" si="583"/>
        <v>Medium</v>
      </c>
      <c r="S3741" s="3" t="str">
        <f t="shared" si="584"/>
        <v>Low</v>
      </c>
      <c r="T3741" s="3" t="str">
        <f t="shared" si="585"/>
        <v>Churned</v>
      </c>
      <c r="U3741" s="4">
        <f>1/(1+EXP(-(Predictive_Model!$B$5+((B3741-Predictive_Model!$B$20)/Predictive_Model!$C$20)*Predictive_Model!$D$20+((E3741-Predictive_Model!$B$21)/Predictive_Model!$C$21)*Predictive_Model!$D$21+((F3741-Predictive_Model!$B$22)/Predictive_Model!$C$22)*Predictive_Model!$D$22+((I3741-Predictive_Model!$B$23)/Predictive_Model!$C$23)*Predictive_Model!$D$23+((L3741-Predictive_Model!$B$24)/Predictive_Model!$C$24)*Predictive_Model!$D$24+((M3741-Predictive_Model!$B$25)/Predictive_Model!$C$25)*Predictive_Model!$D$25+IF(C3741="Male",Predictive_Model!$D$31,IF(C3741="Other",Predictive_Model!$D$32,0))+IF(D3741="Premium",Predictive_Model!$D$34,IF(D3741="Standard",Predictive_Model!$D$35,0))+IF(G3741="Asia",Predictive_Model!$D$37,IF(G3741="Europe",Predictive_Model!$D$38,IF(G3741="North America",Predictive_Model!$D$39,IF(G3741="Oceania",Predictive_Model!$D$40,IF(G3741="South America",Predictive_Model!$D$41,0)))))+IF(H3741="Laptop",Predictive_Model!$D$43,IF(H3741="Mobile",Predictive_Model!$D$44,IF(H3741="TV",Predictive_Model!$D$45,IF(H3741="Tablet",Predictive_Model!$D$46,0))))+IF(K3741="Crypto",Predictive_Model!$D$48,IF(K3741="Debit Card",Predictive_Model!$D$49,IF(K3741="Gift Card",Predictive_Model!$D$50,IF(K3741="PayPal",Predictive_Model!$D$51,0))))+IF(N3741="Comedy",Predictive_Model!$D$53,IF(N3741="Documentary",Predictive_Model!$D$54,IF(N3741="Drama",Predictive_Model!$D$55,IF(N3741="Horror",Predictive_Model!$D$56,IF(N3741="Romance",Predictive_Model!$D$57,IF(N3741="Sci-Fi",Predictive_Model!$D$58,0)))))))))</f>
        <v>0.96786324023929371</v>
      </c>
      <c r="V3741" s="3" t="str">
        <f t="shared" si="586"/>
        <v>Critical</v>
      </c>
      <c r="W3741" s="6">
        <f t="shared" si="587"/>
        <v>8.99</v>
      </c>
      <c r="X3741" s="3" t="str">
        <f t="shared" si="588"/>
        <v>Priority 2</v>
      </c>
      <c r="Y3741" s="3" t="str">
        <f t="shared" si="589"/>
        <v>OK</v>
      </c>
    </row>
    <row r="3742" spans="1:25" x14ac:dyDescent="0.25">
      <c r="A3742" s="3" t="str">
        <f>Raw_Data!A3742</f>
        <v>f044c71b-3fed-4121-9cd6-b3a3d0be4cf6</v>
      </c>
      <c r="B3742" s="3">
        <f>Raw_Data!B3742</f>
        <v>53</v>
      </c>
      <c r="C3742" s="3" t="str">
        <f>Raw_Data!C3742</f>
        <v>Male</v>
      </c>
      <c r="D3742" s="3" t="str">
        <f>Raw_Data!D3742</f>
        <v>Standard</v>
      </c>
      <c r="E3742" s="3">
        <f>Raw_Data!E3742</f>
        <v>3.74</v>
      </c>
      <c r="F3742" s="3">
        <f>Raw_Data!F3742</f>
        <v>21</v>
      </c>
      <c r="G3742" s="3" t="str">
        <f>Raw_Data!G3742</f>
        <v>Africa</v>
      </c>
      <c r="H3742" s="3" t="str">
        <f>Raw_Data!H3742</f>
        <v>Laptop</v>
      </c>
      <c r="I3742" s="3">
        <f>Raw_Data!I3742</f>
        <v>13.99</v>
      </c>
      <c r="J3742" s="3">
        <f>Raw_Data!J3742</f>
        <v>1</v>
      </c>
      <c r="K3742" s="3" t="str">
        <f>Raw_Data!K3742</f>
        <v>Debit Card</v>
      </c>
      <c r="L3742" s="3">
        <f>Raw_Data!L3742</f>
        <v>3</v>
      </c>
      <c r="M3742" s="3">
        <f>Raw_Data!M3742</f>
        <v>0.17</v>
      </c>
      <c r="N3742" s="3" t="str">
        <f>Raw_Data!N3742</f>
        <v>Romance</v>
      </c>
      <c r="O3742" s="3" t="str">
        <f t="shared" si="580"/>
        <v>45-54</v>
      </c>
      <c r="P3742" s="3" t="str">
        <f t="shared" si="581"/>
        <v>&lt;10h</v>
      </c>
      <c r="Q3742" s="3" t="str">
        <f t="shared" si="582"/>
        <v>8-21d</v>
      </c>
      <c r="R3742" s="3" t="str">
        <f t="shared" si="583"/>
        <v>Medium</v>
      </c>
      <c r="S3742" s="3" t="str">
        <f t="shared" si="584"/>
        <v>Mid</v>
      </c>
      <c r="T3742" s="3" t="str">
        <f t="shared" si="585"/>
        <v>Churned</v>
      </c>
      <c r="U3742" s="4">
        <f>1/(1+EXP(-(Predictive_Model!$B$5+((B3742-Predictive_Model!$B$20)/Predictive_Model!$C$20)*Predictive_Model!$D$20+((E3742-Predictive_Model!$B$21)/Predictive_Model!$C$21)*Predictive_Model!$D$21+((F3742-Predictive_Model!$B$22)/Predictive_Model!$C$22)*Predictive_Model!$D$22+((I3742-Predictive_Model!$B$23)/Predictive_Model!$C$23)*Predictive_Model!$D$23+((L3742-Predictive_Model!$B$24)/Predictive_Model!$C$24)*Predictive_Model!$D$24+((M3742-Predictive_Model!$B$25)/Predictive_Model!$C$25)*Predictive_Model!$D$25+IF(C3742="Male",Predictive_Model!$D$31,IF(C3742="Other",Predictive_Model!$D$32,0))+IF(D3742="Premium",Predictive_Model!$D$34,IF(D3742="Standard",Predictive_Model!$D$35,0))+IF(G3742="Asia",Predictive_Model!$D$37,IF(G3742="Europe",Predictive_Model!$D$38,IF(G3742="North America",Predictive_Model!$D$39,IF(G3742="Oceania",Predictive_Model!$D$40,IF(G3742="South America",Predictive_Model!$D$41,0)))))+IF(H3742="Laptop",Predictive_Model!$D$43,IF(H3742="Mobile",Predictive_Model!$D$44,IF(H3742="TV",Predictive_Model!$D$45,IF(H3742="Tablet",Predictive_Model!$D$46,0))))+IF(K3742="Crypto",Predictive_Model!$D$48,IF(K3742="Debit Card",Predictive_Model!$D$49,IF(K3742="Gift Card",Predictive_Model!$D$50,IF(K3742="PayPal",Predictive_Model!$D$51,0))))+IF(N3742="Comedy",Predictive_Model!$D$53,IF(N3742="Documentary",Predictive_Model!$D$54,IF(N3742="Drama",Predictive_Model!$D$55,IF(N3742="Horror",Predictive_Model!$D$56,IF(N3742="Romance",Predictive_Model!$D$57,IF(N3742="Sci-Fi",Predictive_Model!$D$58,0)))))))))</f>
        <v>0.94606416504011581</v>
      </c>
      <c r="V3742" s="3" t="str">
        <f t="shared" si="586"/>
        <v>Critical</v>
      </c>
      <c r="W3742" s="6">
        <f t="shared" si="587"/>
        <v>13.99</v>
      </c>
      <c r="X3742" s="3" t="str">
        <f t="shared" si="588"/>
        <v>Priority 2</v>
      </c>
      <c r="Y3742" s="3" t="str">
        <f t="shared" si="589"/>
        <v>OK</v>
      </c>
    </row>
    <row r="3743" spans="1:25" x14ac:dyDescent="0.25">
      <c r="A3743" s="3" t="str">
        <f>Raw_Data!A3743</f>
        <v>77a6c968-3ec1-4c82-ae01-a2e5b4db0931</v>
      </c>
      <c r="B3743" s="3">
        <f>Raw_Data!B3743</f>
        <v>51</v>
      </c>
      <c r="C3743" s="3" t="str">
        <f>Raw_Data!C3743</f>
        <v>Female</v>
      </c>
      <c r="D3743" s="3" t="str">
        <f>Raw_Data!D3743</f>
        <v>Premium</v>
      </c>
      <c r="E3743" s="3">
        <f>Raw_Data!E3743</f>
        <v>0.46</v>
      </c>
      <c r="F3743" s="3">
        <f>Raw_Data!F3743</f>
        <v>7</v>
      </c>
      <c r="G3743" s="3" t="str">
        <f>Raw_Data!G3743</f>
        <v>Africa</v>
      </c>
      <c r="H3743" s="3" t="str">
        <f>Raw_Data!H3743</f>
        <v>TV</v>
      </c>
      <c r="I3743" s="3">
        <f>Raw_Data!I3743</f>
        <v>17.989999999999998</v>
      </c>
      <c r="J3743" s="3">
        <f>Raw_Data!J3743</f>
        <v>1</v>
      </c>
      <c r="K3743" s="3" t="str">
        <f>Raw_Data!K3743</f>
        <v>PayPal</v>
      </c>
      <c r="L3743" s="3">
        <f>Raw_Data!L3743</f>
        <v>2</v>
      </c>
      <c r="M3743" s="3">
        <f>Raw_Data!M3743</f>
        <v>0.06</v>
      </c>
      <c r="N3743" s="3" t="str">
        <f>Raw_Data!N3743</f>
        <v>Drama</v>
      </c>
      <c r="O3743" s="3" t="str">
        <f t="shared" si="580"/>
        <v>45-54</v>
      </c>
      <c r="P3743" s="3" t="str">
        <f t="shared" si="581"/>
        <v>&lt;10h</v>
      </c>
      <c r="Q3743" s="3" t="str">
        <f t="shared" si="582"/>
        <v>0-7d</v>
      </c>
      <c r="R3743" s="3" t="str">
        <f t="shared" si="583"/>
        <v>Medium</v>
      </c>
      <c r="S3743" s="3" t="str">
        <f t="shared" si="584"/>
        <v>High</v>
      </c>
      <c r="T3743" s="3" t="str">
        <f t="shared" si="585"/>
        <v>Churned</v>
      </c>
      <c r="U3743" s="4">
        <f>1/(1+EXP(-(Predictive_Model!$B$5+((B3743-Predictive_Model!$B$20)/Predictive_Model!$C$20)*Predictive_Model!$D$20+((E3743-Predictive_Model!$B$21)/Predictive_Model!$C$21)*Predictive_Model!$D$21+((F3743-Predictive_Model!$B$22)/Predictive_Model!$C$22)*Predictive_Model!$D$22+((I3743-Predictive_Model!$B$23)/Predictive_Model!$C$23)*Predictive_Model!$D$23+((L3743-Predictive_Model!$B$24)/Predictive_Model!$C$24)*Predictive_Model!$D$24+((M3743-Predictive_Model!$B$25)/Predictive_Model!$C$25)*Predictive_Model!$D$25+IF(C3743="Male",Predictive_Model!$D$31,IF(C3743="Other",Predictive_Model!$D$32,0))+IF(D3743="Premium",Predictive_Model!$D$34,IF(D3743="Standard",Predictive_Model!$D$35,0))+IF(G3743="Asia",Predictive_Model!$D$37,IF(G3743="Europe",Predictive_Model!$D$38,IF(G3743="North America",Predictive_Model!$D$39,IF(G3743="Oceania",Predictive_Model!$D$40,IF(G3743="South America",Predictive_Model!$D$41,0)))))+IF(H3743="Laptop",Predictive_Model!$D$43,IF(H3743="Mobile",Predictive_Model!$D$44,IF(H3743="TV",Predictive_Model!$D$45,IF(H3743="Tablet",Predictive_Model!$D$46,0))))+IF(K3743="Crypto",Predictive_Model!$D$48,IF(K3743="Debit Card",Predictive_Model!$D$49,IF(K3743="Gift Card",Predictive_Model!$D$50,IF(K3743="PayPal",Predictive_Model!$D$51,0))))+IF(N3743="Comedy",Predictive_Model!$D$53,IF(N3743="Documentary",Predictive_Model!$D$54,IF(N3743="Drama",Predictive_Model!$D$55,IF(N3743="Horror",Predictive_Model!$D$56,IF(N3743="Romance",Predictive_Model!$D$57,IF(N3743="Sci-Fi",Predictive_Model!$D$58,0)))))))))</f>
        <v>0.77666664122319795</v>
      </c>
      <c r="V3743" s="3" t="str">
        <f t="shared" si="586"/>
        <v>Critical</v>
      </c>
      <c r="W3743" s="6">
        <f t="shared" si="587"/>
        <v>17.989999999999998</v>
      </c>
      <c r="X3743" s="3" t="str">
        <f t="shared" si="588"/>
        <v>Priority 1</v>
      </c>
      <c r="Y3743" s="3" t="str">
        <f t="shared" si="589"/>
        <v>OK</v>
      </c>
    </row>
    <row r="3744" spans="1:25" x14ac:dyDescent="0.25">
      <c r="A3744" s="3" t="str">
        <f>Raw_Data!A3744</f>
        <v>6a53dd10-b7e8-44f2-8f4a-56015f9a5c61</v>
      </c>
      <c r="B3744" s="3">
        <f>Raw_Data!B3744</f>
        <v>69</v>
      </c>
      <c r="C3744" s="3" t="str">
        <f>Raw_Data!C3744</f>
        <v>Male</v>
      </c>
      <c r="D3744" s="3" t="str">
        <f>Raw_Data!D3744</f>
        <v>Basic</v>
      </c>
      <c r="E3744" s="3">
        <f>Raw_Data!E3744</f>
        <v>4.88</v>
      </c>
      <c r="F3744" s="3">
        <f>Raw_Data!F3744</f>
        <v>29</v>
      </c>
      <c r="G3744" s="3" t="str">
        <f>Raw_Data!G3744</f>
        <v>South America</v>
      </c>
      <c r="H3744" s="3" t="str">
        <f>Raw_Data!H3744</f>
        <v>Desktop</v>
      </c>
      <c r="I3744" s="3">
        <f>Raw_Data!I3744</f>
        <v>8.99</v>
      </c>
      <c r="J3744" s="3">
        <f>Raw_Data!J3744</f>
        <v>1</v>
      </c>
      <c r="K3744" s="3" t="str">
        <f>Raw_Data!K3744</f>
        <v>PayPal</v>
      </c>
      <c r="L3744" s="3">
        <f>Raw_Data!L3744</f>
        <v>1</v>
      </c>
      <c r="M3744" s="3">
        <f>Raw_Data!M3744</f>
        <v>0.16</v>
      </c>
      <c r="N3744" s="3" t="str">
        <f>Raw_Data!N3744</f>
        <v>Comedy</v>
      </c>
      <c r="O3744" s="3" t="str">
        <f t="shared" si="580"/>
        <v>55-70</v>
      </c>
      <c r="P3744" s="3" t="str">
        <f t="shared" si="581"/>
        <v>&lt;10h</v>
      </c>
      <c r="Q3744" s="3" t="str">
        <f t="shared" si="582"/>
        <v>22-45d</v>
      </c>
      <c r="R3744" s="3" t="str">
        <f t="shared" si="583"/>
        <v>Medium</v>
      </c>
      <c r="S3744" s="3" t="str">
        <f t="shared" si="584"/>
        <v>Low</v>
      </c>
      <c r="T3744" s="3" t="str">
        <f t="shared" si="585"/>
        <v>Churned</v>
      </c>
      <c r="U3744" s="4">
        <f>1/(1+EXP(-(Predictive_Model!$B$5+((B3744-Predictive_Model!$B$20)/Predictive_Model!$C$20)*Predictive_Model!$D$20+((E3744-Predictive_Model!$B$21)/Predictive_Model!$C$21)*Predictive_Model!$D$21+((F3744-Predictive_Model!$B$22)/Predictive_Model!$C$22)*Predictive_Model!$D$22+((I3744-Predictive_Model!$B$23)/Predictive_Model!$C$23)*Predictive_Model!$D$23+((L3744-Predictive_Model!$B$24)/Predictive_Model!$C$24)*Predictive_Model!$D$24+((M3744-Predictive_Model!$B$25)/Predictive_Model!$C$25)*Predictive_Model!$D$25+IF(C3744="Male",Predictive_Model!$D$31,IF(C3744="Other",Predictive_Model!$D$32,0))+IF(D3744="Premium",Predictive_Model!$D$34,IF(D3744="Standard",Predictive_Model!$D$35,0))+IF(G3744="Asia",Predictive_Model!$D$37,IF(G3744="Europe",Predictive_Model!$D$38,IF(G3744="North America",Predictive_Model!$D$39,IF(G3744="Oceania",Predictive_Model!$D$40,IF(G3744="South America",Predictive_Model!$D$41,0)))))+IF(H3744="Laptop",Predictive_Model!$D$43,IF(H3744="Mobile",Predictive_Model!$D$44,IF(H3744="TV",Predictive_Model!$D$45,IF(H3744="Tablet",Predictive_Model!$D$46,0))))+IF(K3744="Crypto",Predictive_Model!$D$48,IF(K3744="Debit Card",Predictive_Model!$D$49,IF(K3744="Gift Card",Predictive_Model!$D$50,IF(K3744="PayPal",Predictive_Model!$D$51,0))))+IF(N3744="Comedy",Predictive_Model!$D$53,IF(N3744="Documentary",Predictive_Model!$D$54,IF(N3744="Drama",Predictive_Model!$D$55,IF(N3744="Horror",Predictive_Model!$D$56,IF(N3744="Romance",Predictive_Model!$D$57,IF(N3744="Sci-Fi",Predictive_Model!$D$58,0)))))))))</f>
        <v>0.99847959946990172</v>
      </c>
      <c r="V3744" s="3" t="str">
        <f t="shared" si="586"/>
        <v>Critical</v>
      </c>
      <c r="W3744" s="6">
        <f t="shared" si="587"/>
        <v>8.99</v>
      </c>
      <c r="X3744" s="3" t="str">
        <f t="shared" si="588"/>
        <v>Priority 2</v>
      </c>
      <c r="Y3744" s="3" t="str">
        <f t="shared" si="589"/>
        <v>OK</v>
      </c>
    </row>
    <row r="3745" spans="1:25" x14ac:dyDescent="0.25">
      <c r="A3745" s="3" t="str">
        <f>Raw_Data!A3745</f>
        <v>bbe577b2-0e7e-44de-aec5-8d54cbb0eed8</v>
      </c>
      <c r="B3745" s="3">
        <f>Raw_Data!B3745</f>
        <v>61</v>
      </c>
      <c r="C3745" s="3" t="str">
        <f>Raw_Data!C3745</f>
        <v>Male</v>
      </c>
      <c r="D3745" s="3" t="str">
        <f>Raw_Data!D3745</f>
        <v>Standard</v>
      </c>
      <c r="E3745" s="3">
        <f>Raw_Data!E3745</f>
        <v>8.85</v>
      </c>
      <c r="F3745" s="3">
        <f>Raw_Data!F3745</f>
        <v>13</v>
      </c>
      <c r="G3745" s="3" t="str">
        <f>Raw_Data!G3745</f>
        <v>Africa</v>
      </c>
      <c r="H3745" s="3" t="str">
        <f>Raw_Data!H3745</f>
        <v>Tablet</v>
      </c>
      <c r="I3745" s="3">
        <f>Raw_Data!I3745</f>
        <v>13.99</v>
      </c>
      <c r="J3745" s="3">
        <f>Raw_Data!J3745</f>
        <v>0</v>
      </c>
      <c r="K3745" s="3" t="str">
        <f>Raw_Data!K3745</f>
        <v>Crypto</v>
      </c>
      <c r="L3745" s="3">
        <f>Raw_Data!L3745</f>
        <v>2</v>
      </c>
      <c r="M3745" s="3">
        <f>Raw_Data!M3745</f>
        <v>0.63</v>
      </c>
      <c r="N3745" s="3" t="str">
        <f>Raw_Data!N3745</f>
        <v>Comedy</v>
      </c>
      <c r="O3745" s="3" t="str">
        <f t="shared" si="580"/>
        <v>55-70</v>
      </c>
      <c r="P3745" s="3" t="str">
        <f t="shared" si="581"/>
        <v>&lt;10h</v>
      </c>
      <c r="Q3745" s="3" t="str">
        <f t="shared" si="582"/>
        <v>8-21d</v>
      </c>
      <c r="R3745" s="3" t="str">
        <f t="shared" si="583"/>
        <v>Medium</v>
      </c>
      <c r="S3745" s="3" t="str">
        <f t="shared" si="584"/>
        <v>Mid</v>
      </c>
      <c r="T3745" s="3" t="str">
        <f t="shared" si="585"/>
        <v>Active</v>
      </c>
      <c r="U3745" s="4">
        <f>1/(1+EXP(-(Predictive_Model!$B$5+((B3745-Predictive_Model!$B$20)/Predictive_Model!$C$20)*Predictive_Model!$D$20+((E3745-Predictive_Model!$B$21)/Predictive_Model!$C$21)*Predictive_Model!$D$21+((F3745-Predictive_Model!$B$22)/Predictive_Model!$C$22)*Predictive_Model!$D$22+((I3745-Predictive_Model!$B$23)/Predictive_Model!$C$23)*Predictive_Model!$D$23+((L3745-Predictive_Model!$B$24)/Predictive_Model!$C$24)*Predictive_Model!$D$24+((M3745-Predictive_Model!$B$25)/Predictive_Model!$C$25)*Predictive_Model!$D$25+IF(C3745="Male",Predictive_Model!$D$31,IF(C3745="Other",Predictive_Model!$D$32,0))+IF(D3745="Premium",Predictive_Model!$D$34,IF(D3745="Standard",Predictive_Model!$D$35,0))+IF(G3745="Asia",Predictive_Model!$D$37,IF(G3745="Europe",Predictive_Model!$D$38,IF(G3745="North America",Predictive_Model!$D$39,IF(G3745="Oceania",Predictive_Model!$D$40,IF(G3745="South America",Predictive_Model!$D$41,0)))))+IF(H3745="Laptop",Predictive_Model!$D$43,IF(H3745="Mobile",Predictive_Model!$D$44,IF(H3745="TV",Predictive_Model!$D$45,IF(H3745="Tablet",Predictive_Model!$D$46,0))))+IF(K3745="Crypto",Predictive_Model!$D$48,IF(K3745="Debit Card",Predictive_Model!$D$49,IF(K3745="Gift Card",Predictive_Model!$D$50,IF(K3745="PayPal",Predictive_Model!$D$51,0))))+IF(N3745="Comedy",Predictive_Model!$D$53,IF(N3745="Documentary",Predictive_Model!$D$54,IF(N3745="Drama",Predictive_Model!$D$55,IF(N3745="Horror",Predictive_Model!$D$56,IF(N3745="Romance",Predictive_Model!$D$57,IF(N3745="Sci-Fi",Predictive_Model!$D$58,0)))))))))</f>
        <v>0.86431372200640788</v>
      </c>
      <c r="V3745" s="3" t="str">
        <f t="shared" si="586"/>
        <v>Critical</v>
      </c>
      <c r="W3745" s="6">
        <f t="shared" si="587"/>
        <v>12.091748970869647</v>
      </c>
      <c r="X3745" s="3" t="str">
        <f t="shared" si="588"/>
        <v>Priority 2</v>
      </c>
      <c r="Y3745" s="3" t="str">
        <f t="shared" si="589"/>
        <v>OK</v>
      </c>
    </row>
    <row r="3746" spans="1:25" x14ac:dyDescent="0.25">
      <c r="A3746" s="3" t="str">
        <f>Raw_Data!A3746</f>
        <v>8b412cdc-c03a-456c-af50-3d045bc026ee</v>
      </c>
      <c r="B3746" s="3">
        <f>Raw_Data!B3746</f>
        <v>18</v>
      </c>
      <c r="C3746" s="3" t="str">
        <f>Raw_Data!C3746</f>
        <v>Male</v>
      </c>
      <c r="D3746" s="3" t="str">
        <f>Raw_Data!D3746</f>
        <v>Basic</v>
      </c>
      <c r="E3746" s="3">
        <f>Raw_Data!E3746</f>
        <v>4.91</v>
      </c>
      <c r="F3746" s="3">
        <f>Raw_Data!F3746</f>
        <v>44</v>
      </c>
      <c r="G3746" s="3" t="str">
        <f>Raw_Data!G3746</f>
        <v>Africa</v>
      </c>
      <c r="H3746" s="3" t="str">
        <f>Raw_Data!H3746</f>
        <v>Tablet</v>
      </c>
      <c r="I3746" s="3">
        <f>Raw_Data!I3746</f>
        <v>8.99</v>
      </c>
      <c r="J3746" s="3">
        <f>Raw_Data!J3746</f>
        <v>1</v>
      </c>
      <c r="K3746" s="3" t="str">
        <f>Raw_Data!K3746</f>
        <v>Gift Card</v>
      </c>
      <c r="L3746" s="3">
        <f>Raw_Data!L3746</f>
        <v>1</v>
      </c>
      <c r="M3746" s="3">
        <f>Raw_Data!M3746</f>
        <v>0.11</v>
      </c>
      <c r="N3746" s="3" t="str">
        <f>Raw_Data!N3746</f>
        <v>Romance</v>
      </c>
      <c r="O3746" s="3" t="str">
        <f t="shared" si="580"/>
        <v>18-24</v>
      </c>
      <c r="P3746" s="3" t="str">
        <f t="shared" si="581"/>
        <v>&lt;10h</v>
      </c>
      <c r="Q3746" s="3" t="str">
        <f t="shared" si="582"/>
        <v>22-45d</v>
      </c>
      <c r="R3746" s="3" t="str">
        <f t="shared" si="583"/>
        <v>Medium</v>
      </c>
      <c r="S3746" s="3" t="str">
        <f t="shared" si="584"/>
        <v>Low</v>
      </c>
      <c r="T3746" s="3" t="str">
        <f t="shared" si="585"/>
        <v>Churned</v>
      </c>
      <c r="U3746" s="4">
        <f>1/(1+EXP(-(Predictive_Model!$B$5+((B3746-Predictive_Model!$B$20)/Predictive_Model!$C$20)*Predictive_Model!$D$20+((E3746-Predictive_Model!$B$21)/Predictive_Model!$C$21)*Predictive_Model!$D$21+((F3746-Predictive_Model!$B$22)/Predictive_Model!$C$22)*Predictive_Model!$D$22+((I3746-Predictive_Model!$B$23)/Predictive_Model!$C$23)*Predictive_Model!$D$23+((L3746-Predictive_Model!$B$24)/Predictive_Model!$C$24)*Predictive_Model!$D$24+((M3746-Predictive_Model!$B$25)/Predictive_Model!$C$25)*Predictive_Model!$D$25+IF(C3746="Male",Predictive_Model!$D$31,IF(C3746="Other",Predictive_Model!$D$32,0))+IF(D3746="Premium",Predictive_Model!$D$34,IF(D3746="Standard",Predictive_Model!$D$35,0))+IF(G3746="Asia",Predictive_Model!$D$37,IF(G3746="Europe",Predictive_Model!$D$38,IF(G3746="North America",Predictive_Model!$D$39,IF(G3746="Oceania",Predictive_Model!$D$40,IF(G3746="South America",Predictive_Model!$D$41,0)))))+IF(H3746="Laptop",Predictive_Model!$D$43,IF(H3746="Mobile",Predictive_Model!$D$44,IF(H3746="TV",Predictive_Model!$D$45,IF(H3746="Tablet",Predictive_Model!$D$46,0))))+IF(K3746="Crypto",Predictive_Model!$D$48,IF(K3746="Debit Card",Predictive_Model!$D$49,IF(K3746="Gift Card",Predictive_Model!$D$50,IF(K3746="PayPal",Predictive_Model!$D$51,0))))+IF(N3746="Comedy",Predictive_Model!$D$53,IF(N3746="Documentary",Predictive_Model!$D$54,IF(N3746="Drama",Predictive_Model!$D$55,IF(N3746="Horror",Predictive_Model!$D$56,IF(N3746="Romance",Predictive_Model!$D$57,IF(N3746="Sci-Fi",Predictive_Model!$D$58,0)))))))))</f>
        <v>0.9999710455629186</v>
      </c>
      <c r="V3746" s="3" t="str">
        <f t="shared" si="586"/>
        <v>Critical</v>
      </c>
      <c r="W3746" s="6">
        <f t="shared" si="587"/>
        <v>8.99</v>
      </c>
      <c r="X3746" s="3" t="str">
        <f t="shared" si="588"/>
        <v>Priority 2</v>
      </c>
      <c r="Y3746" s="3" t="str">
        <f t="shared" si="589"/>
        <v>OK</v>
      </c>
    </row>
    <row r="3747" spans="1:25" x14ac:dyDescent="0.25">
      <c r="A3747" s="3" t="str">
        <f>Raw_Data!A3747</f>
        <v>735190c8-4a3d-46a6-885f-795f3ecdad42</v>
      </c>
      <c r="B3747" s="3">
        <f>Raw_Data!B3747</f>
        <v>31</v>
      </c>
      <c r="C3747" s="3" t="str">
        <f>Raw_Data!C3747</f>
        <v>Female</v>
      </c>
      <c r="D3747" s="3" t="str">
        <f>Raw_Data!D3747</f>
        <v>Basic</v>
      </c>
      <c r="E3747" s="3">
        <f>Raw_Data!E3747</f>
        <v>2.82</v>
      </c>
      <c r="F3747" s="3">
        <f>Raw_Data!F3747</f>
        <v>51</v>
      </c>
      <c r="G3747" s="3" t="str">
        <f>Raw_Data!G3747</f>
        <v>North America</v>
      </c>
      <c r="H3747" s="3" t="str">
        <f>Raw_Data!H3747</f>
        <v>Desktop</v>
      </c>
      <c r="I3747" s="3">
        <f>Raw_Data!I3747</f>
        <v>8.99</v>
      </c>
      <c r="J3747" s="3">
        <f>Raw_Data!J3747</f>
        <v>1</v>
      </c>
      <c r="K3747" s="3" t="str">
        <f>Raw_Data!K3747</f>
        <v>Credit Card</v>
      </c>
      <c r="L3747" s="3">
        <f>Raw_Data!L3747</f>
        <v>2</v>
      </c>
      <c r="M3747" s="3">
        <f>Raw_Data!M3747</f>
        <v>0.05</v>
      </c>
      <c r="N3747" s="3" t="str">
        <f>Raw_Data!N3747</f>
        <v>Action</v>
      </c>
      <c r="O3747" s="3" t="str">
        <f t="shared" si="580"/>
        <v>25-34</v>
      </c>
      <c r="P3747" s="3" t="str">
        <f t="shared" si="581"/>
        <v>&lt;10h</v>
      </c>
      <c r="Q3747" s="3" t="str">
        <f t="shared" si="582"/>
        <v>46-60d</v>
      </c>
      <c r="R3747" s="3" t="str">
        <f t="shared" si="583"/>
        <v>Low</v>
      </c>
      <c r="S3747" s="3" t="str">
        <f t="shared" si="584"/>
        <v>Low</v>
      </c>
      <c r="T3747" s="3" t="str">
        <f t="shared" si="585"/>
        <v>Churned</v>
      </c>
      <c r="U3747" s="4">
        <f>1/(1+EXP(-(Predictive_Model!$B$5+((B3747-Predictive_Model!$B$20)/Predictive_Model!$C$20)*Predictive_Model!$D$20+((E3747-Predictive_Model!$B$21)/Predictive_Model!$C$21)*Predictive_Model!$D$21+((F3747-Predictive_Model!$B$22)/Predictive_Model!$C$22)*Predictive_Model!$D$22+((I3747-Predictive_Model!$B$23)/Predictive_Model!$C$23)*Predictive_Model!$D$23+((L3747-Predictive_Model!$B$24)/Predictive_Model!$C$24)*Predictive_Model!$D$24+((M3747-Predictive_Model!$B$25)/Predictive_Model!$C$25)*Predictive_Model!$D$25+IF(C3747="Male",Predictive_Model!$D$31,IF(C3747="Other",Predictive_Model!$D$32,0))+IF(D3747="Premium",Predictive_Model!$D$34,IF(D3747="Standard",Predictive_Model!$D$35,0))+IF(G3747="Asia",Predictive_Model!$D$37,IF(G3747="Europe",Predictive_Model!$D$38,IF(G3747="North America",Predictive_Model!$D$39,IF(G3747="Oceania",Predictive_Model!$D$40,IF(G3747="South America",Predictive_Model!$D$41,0)))))+IF(H3747="Laptop",Predictive_Model!$D$43,IF(H3747="Mobile",Predictive_Model!$D$44,IF(H3747="TV",Predictive_Model!$D$45,IF(H3747="Tablet",Predictive_Model!$D$46,0))))+IF(K3747="Crypto",Predictive_Model!$D$48,IF(K3747="Debit Card",Predictive_Model!$D$49,IF(K3747="Gift Card",Predictive_Model!$D$50,IF(K3747="PayPal",Predictive_Model!$D$51,0))))+IF(N3747="Comedy",Predictive_Model!$D$53,IF(N3747="Documentary",Predictive_Model!$D$54,IF(N3747="Drama",Predictive_Model!$D$55,IF(N3747="Horror",Predictive_Model!$D$56,IF(N3747="Romance",Predictive_Model!$D$57,IF(N3747="Sci-Fi",Predictive_Model!$D$58,0)))))))))</f>
        <v>0.99994242808386324</v>
      </c>
      <c r="V3747" s="3" t="str">
        <f t="shared" si="586"/>
        <v>Critical</v>
      </c>
      <c r="W3747" s="6">
        <f t="shared" si="587"/>
        <v>8.99</v>
      </c>
      <c r="X3747" s="3" t="str">
        <f t="shared" si="588"/>
        <v>Priority 2</v>
      </c>
      <c r="Y3747" s="3" t="str">
        <f t="shared" si="589"/>
        <v>OK</v>
      </c>
    </row>
    <row r="3748" spans="1:25" x14ac:dyDescent="0.25">
      <c r="A3748" s="3" t="str">
        <f>Raw_Data!A3748</f>
        <v>f60e85aa-2c80-4282-9a7e-885c5b1801fd</v>
      </c>
      <c r="B3748" s="3">
        <f>Raw_Data!B3748</f>
        <v>29</v>
      </c>
      <c r="C3748" s="3" t="str">
        <f>Raw_Data!C3748</f>
        <v>Other</v>
      </c>
      <c r="D3748" s="3" t="str">
        <f>Raw_Data!D3748</f>
        <v>Standard</v>
      </c>
      <c r="E3748" s="3">
        <f>Raw_Data!E3748</f>
        <v>2.2200000000000002</v>
      </c>
      <c r="F3748" s="3">
        <f>Raw_Data!F3748</f>
        <v>34</v>
      </c>
      <c r="G3748" s="3" t="str">
        <f>Raw_Data!G3748</f>
        <v>North America</v>
      </c>
      <c r="H3748" s="3" t="str">
        <f>Raw_Data!H3748</f>
        <v>Tablet</v>
      </c>
      <c r="I3748" s="3">
        <f>Raw_Data!I3748</f>
        <v>13.99</v>
      </c>
      <c r="J3748" s="3">
        <f>Raw_Data!J3748</f>
        <v>1</v>
      </c>
      <c r="K3748" s="3" t="str">
        <f>Raw_Data!K3748</f>
        <v>Debit Card</v>
      </c>
      <c r="L3748" s="3">
        <f>Raw_Data!L3748</f>
        <v>4</v>
      </c>
      <c r="M3748" s="3">
        <f>Raw_Data!M3748</f>
        <v>0.06</v>
      </c>
      <c r="N3748" s="3" t="str">
        <f>Raw_Data!N3748</f>
        <v>Action</v>
      </c>
      <c r="O3748" s="3" t="str">
        <f t="shared" si="580"/>
        <v>25-34</v>
      </c>
      <c r="P3748" s="3" t="str">
        <f t="shared" si="581"/>
        <v>&lt;10h</v>
      </c>
      <c r="Q3748" s="3" t="str">
        <f t="shared" si="582"/>
        <v>22-45d</v>
      </c>
      <c r="R3748" s="3" t="str">
        <f t="shared" si="583"/>
        <v>Medium</v>
      </c>
      <c r="S3748" s="3" t="str">
        <f t="shared" si="584"/>
        <v>Mid</v>
      </c>
      <c r="T3748" s="3" t="str">
        <f t="shared" si="585"/>
        <v>Churned</v>
      </c>
      <c r="U3748" s="4">
        <f>1/(1+EXP(-(Predictive_Model!$B$5+((B3748-Predictive_Model!$B$20)/Predictive_Model!$C$20)*Predictive_Model!$D$20+((E3748-Predictive_Model!$B$21)/Predictive_Model!$C$21)*Predictive_Model!$D$21+((F3748-Predictive_Model!$B$22)/Predictive_Model!$C$22)*Predictive_Model!$D$22+((I3748-Predictive_Model!$B$23)/Predictive_Model!$C$23)*Predictive_Model!$D$23+((L3748-Predictive_Model!$B$24)/Predictive_Model!$C$24)*Predictive_Model!$D$24+((M3748-Predictive_Model!$B$25)/Predictive_Model!$C$25)*Predictive_Model!$D$25+IF(C3748="Male",Predictive_Model!$D$31,IF(C3748="Other",Predictive_Model!$D$32,0))+IF(D3748="Premium",Predictive_Model!$D$34,IF(D3748="Standard",Predictive_Model!$D$35,0))+IF(G3748="Asia",Predictive_Model!$D$37,IF(G3748="Europe",Predictive_Model!$D$38,IF(G3748="North America",Predictive_Model!$D$39,IF(G3748="Oceania",Predictive_Model!$D$40,IF(G3748="South America",Predictive_Model!$D$41,0)))))+IF(H3748="Laptop",Predictive_Model!$D$43,IF(H3748="Mobile",Predictive_Model!$D$44,IF(H3748="TV",Predictive_Model!$D$45,IF(H3748="Tablet",Predictive_Model!$D$46,0))))+IF(K3748="Crypto",Predictive_Model!$D$48,IF(K3748="Debit Card",Predictive_Model!$D$49,IF(K3748="Gift Card",Predictive_Model!$D$50,IF(K3748="PayPal",Predictive_Model!$D$51,0))))+IF(N3748="Comedy",Predictive_Model!$D$53,IF(N3748="Documentary",Predictive_Model!$D$54,IF(N3748="Drama",Predictive_Model!$D$55,IF(N3748="Horror",Predictive_Model!$D$56,IF(N3748="Romance",Predictive_Model!$D$57,IF(N3748="Sci-Fi",Predictive_Model!$D$58,0)))))))))</f>
        <v>0.99760282432577119</v>
      </c>
      <c r="V3748" s="3" t="str">
        <f t="shared" si="586"/>
        <v>Critical</v>
      </c>
      <c r="W3748" s="6">
        <f t="shared" si="587"/>
        <v>13.99</v>
      </c>
      <c r="X3748" s="3" t="str">
        <f t="shared" si="588"/>
        <v>Priority 2</v>
      </c>
      <c r="Y3748" s="3" t="str">
        <f t="shared" si="589"/>
        <v>OK</v>
      </c>
    </row>
    <row r="3749" spans="1:25" x14ac:dyDescent="0.25">
      <c r="A3749" s="3" t="str">
        <f>Raw_Data!A3749</f>
        <v>43316923-630e-4b9d-97af-cc263e0b56e3</v>
      </c>
      <c r="B3749" s="3">
        <f>Raw_Data!B3749</f>
        <v>45</v>
      </c>
      <c r="C3749" s="3" t="str">
        <f>Raw_Data!C3749</f>
        <v>Female</v>
      </c>
      <c r="D3749" s="3" t="str">
        <f>Raw_Data!D3749</f>
        <v>Premium</v>
      </c>
      <c r="E3749" s="3">
        <f>Raw_Data!E3749</f>
        <v>9.2799999999999994</v>
      </c>
      <c r="F3749" s="3">
        <f>Raw_Data!F3749</f>
        <v>34</v>
      </c>
      <c r="G3749" s="3" t="str">
        <f>Raw_Data!G3749</f>
        <v>Europe</v>
      </c>
      <c r="H3749" s="3" t="str">
        <f>Raw_Data!H3749</f>
        <v>Laptop</v>
      </c>
      <c r="I3749" s="3">
        <f>Raw_Data!I3749</f>
        <v>17.989999999999998</v>
      </c>
      <c r="J3749" s="3">
        <f>Raw_Data!J3749</f>
        <v>1</v>
      </c>
      <c r="K3749" s="3" t="str">
        <f>Raw_Data!K3749</f>
        <v>Credit Card</v>
      </c>
      <c r="L3749" s="3">
        <f>Raw_Data!L3749</f>
        <v>2</v>
      </c>
      <c r="M3749" s="3">
        <f>Raw_Data!M3749</f>
        <v>0.27</v>
      </c>
      <c r="N3749" s="3" t="str">
        <f>Raw_Data!N3749</f>
        <v>Horror</v>
      </c>
      <c r="O3749" s="3" t="str">
        <f t="shared" si="580"/>
        <v>45-54</v>
      </c>
      <c r="P3749" s="3" t="str">
        <f t="shared" si="581"/>
        <v>&lt;10h</v>
      </c>
      <c r="Q3749" s="3" t="str">
        <f t="shared" si="582"/>
        <v>22-45d</v>
      </c>
      <c r="R3749" s="3" t="str">
        <f t="shared" si="583"/>
        <v>Medium</v>
      </c>
      <c r="S3749" s="3" t="str">
        <f t="shared" si="584"/>
        <v>High</v>
      </c>
      <c r="T3749" s="3" t="str">
        <f t="shared" si="585"/>
        <v>Churned</v>
      </c>
      <c r="U3749" s="4">
        <f>1/(1+EXP(-(Predictive_Model!$B$5+((B3749-Predictive_Model!$B$20)/Predictive_Model!$C$20)*Predictive_Model!$D$20+((E3749-Predictive_Model!$B$21)/Predictive_Model!$C$21)*Predictive_Model!$D$21+((F3749-Predictive_Model!$B$22)/Predictive_Model!$C$22)*Predictive_Model!$D$22+((I3749-Predictive_Model!$B$23)/Predictive_Model!$C$23)*Predictive_Model!$D$23+((L3749-Predictive_Model!$B$24)/Predictive_Model!$C$24)*Predictive_Model!$D$24+((M3749-Predictive_Model!$B$25)/Predictive_Model!$C$25)*Predictive_Model!$D$25+IF(C3749="Male",Predictive_Model!$D$31,IF(C3749="Other",Predictive_Model!$D$32,0))+IF(D3749="Premium",Predictive_Model!$D$34,IF(D3749="Standard",Predictive_Model!$D$35,0))+IF(G3749="Asia",Predictive_Model!$D$37,IF(G3749="Europe",Predictive_Model!$D$38,IF(G3749="North America",Predictive_Model!$D$39,IF(G3749="Oceania",Predictive_Model!$D$40,IF(G3749="South America",Predictive_Model!$D$41,0)))))+IF(H3749="Laptop",Predictive_Model!$D$43,IF(H3749="Mobile",Predictive_Model!$D$44,IF(H3749="TV",Predictive_Model!$D$45,IF(H3749="Tablet",Predictive_Model!$D$46,0))))+IF(K3749="Crypto",Predictive_Model!$D$48,IF(K3749="Debit Card",Predictive_Model!$D$49,IF(K3749="Gift Card",Predictive_Model!$D$50,IF(K3749="PayPal",Predictive_Model!$D$51,0))))+IF(N3749="Comedy",Predictive_Model!$D$53,IF(N3749="Documentary",Predictive_Model!$D$54,IF(N3749="Drama",Predictive_Model!$D$55,IF(N3749="Horror",Predictive_Model!$D$56,IF(N3749="Romance",Predictive_Model!$D$57,IF(N3749="Sci-Fi",Predictive_Model!$D$58,0)))))))))</f>
        <v>0.88630002892269077</v>
      </c>
      <c r="V3749" s="3" t="str">
        <f t="shared" si="586"/>
        <v>Critical</v>
      </c>
      <c r="W3749" s="6">
        <f t="shared" si="587"/>
        <v>17.989999999999998</v>
      </c>
      <c r="X3749" s="3" t="str">
        <f t="shared" si="588"/>
        <v>Priority 1</v>
      </c>
      <c r="Y3749" s="3" t="str">
        <f t="shared" si="589"/>
        <v>OK</v>
      </c>
    </row>
    <row r="3750" spans="1:25" x14ac:dyDescent="0.25">
      <c r="A3750" s="3" t="str">
        <f>Raw_Data!A3750</f>
        <v>67ce86b7-0f74-4af8-acf1-5987206db796</v>
      </c>
      <c r="B3750" s="3">
        <f>Raw_Data!B3750</f>
        <v>41</v>
      </c>
      <c r="C3750" s="3" t="str">
        <f>Raw_Data!C3750</f>
        <v>Male</v>
      </c>
      <c r="D3750" s="3" t="str">
        <f>Raw_Data!D3750</f>
        <v>Premium</v>
      </c>
      <c r="E3750" s="3">
        <f>Raw_Data!E3750</f>
        <v>10.7</v>
      </c>
      <c r="F3750" s="3">
        <f>Raw_Data!F3750</f>
        <v>50</v>
      </c>
      <c r="G3750" s="3" t="str">
        <f>Raw_Data!G3750</f>
        <v>South America</v>
      </c>
      <c r="H3750" s="3" t="str">
        <f>Raw_Data!H3750</f>
        <v>Tablet</v>
      </c>
      <c r="I3750" s="3">
        <f>Raw_Data!I3750</f>
        <v>17.989999999999998</v>
      </c>
      <c r="J3750" s="3">
        <f>Raw_Data!J3750</f>
        <v>0</v>
      </c>
      <c r="K3750" s="3" t="str">
        <f>Raw_Data!K3750</f>
        <v>PayPal</v>
      </c>
      <c r="L3750" s="3">
        <f>Raw_Data!L3750</f>
        <v>5</v>
      </c>
      <c r="M3750" s="3">
        <f>Raw_Data!M3750</f>
        <v>0.21</v>
      </c>
      <c r="N3750" s="3" t="str">
        <f>Raw_Data!N3750</f>
        <v>Drama</v>
      </c>
      <c r="O3750" s="3" t="str">
        <f t="shared" si="580"/>
        <v>35-44</v>
      </c>
      <c r="P3750" s="3" t="str">
        <f t="shared" si="581"/>
        <v>10-24h</v>
      </c>
      <c r="Q3750" s="3" t="str">
        <f t="shared" si="582"/>
        <v>46-60d</v>
      </c>
      <c r="R3750" s="3" t="str">
        <f t="shared" si="583"/>
        <v>Medium</v>
      </c>
      <c r="S3750" s="3" t="str">
        <f t="shared" si="584"/>
        <v>High</v>
      </c>
      <c r="T3750" s="3" t="str">
        <f t="shared" si="585"/>
        <v>Active</v>
      </c>
      <c r="U3750" s="4">
        <f>1/(1+EXP(-(Predictive_Model!$B$5+((B3750-Predictive_Model!$B$20)/Predictive_Model!$C$20)*Predictive_Model!$D$20+((E3750-Predictive_Model!$B$21)/Predictive_Model!$C$21)*Predictive_Model!$D$21+((F3750-Predictive_Model!$B$22)/Predictive_Model!$C$22)*Predictive_Model!$D$22+((I3750-Predictive_Model!$B$23)/Predictive_Model!$C$23)*Predictive_Model!$D$23+((L3750-Predictive_Model!$B$24)/Predictive_Model!$C$24)*Predictive_Model!$D$24+((M3750-Predictive_Model!$B$25)/Predictive_Model!$C$25)*Predictive_Model!$D$25+IF(C3750="Male",Predictive_Model!$D$31,IF(C3750="Other",Predictive_Model!$D$32,0))+IF(D3750="Premium",Predictive_Model!$D$34,IF(D3750="Standard",Predictive_Model!$D$35,0))+IF(G3750="Asia",Predictive_Model!$D$37,IF(G3750="Europe",Predictive_Model!$D$38,IF(G3750="North America",Predictive_Model!$D$39,IF(G3750="Oceania",Predictive_Model!$D$40,IF(G3750="South America",Predictive_Model!$D$41,0)))))+IF(H3750="Laptop",Predictive_Model!$D$43,IF(H3750="Mobile",Predictive_Model!$D$44,IF(H3750="TV",Predictive_Model!$D$45,IF(H3750="Tablet",Predictive_Model!$D$46,0))))+IF(K3750="Crypto",Predictive_Model!$D$48,IF(K3750="Debit Card",Predictive_Model!$D$49,IF(K3750="Gift Card",Predictive_Model!$D$50,IF(K3750="PayPal",Predictive_Model!$D$51,0))))+IF(N3750="Comedy",Predictive_Model!$D$53,IF(N3750="Documentary",Predictive_Model!$D$54,IF(N3750="Drama",Predictive_Model!$D$55,IF(N3750="Horror",Predictive_Model!$D$56,IF(N3750="Romance",Predictive_Model!$D$57,IF(N3750="Sci-Fi",Predictive_Model!$D$58,0)))))))))</f>
        <v>0.94112017249005941</v>
      </c>
      <c r="V3750" s="3" t="str">
        <f t="shared" si="586"/>
        <v>Critical</v>
      </c>
      <c r="W3750" s="6">
        <f t="shared" si="587"/>
        <v>16.930751903096166</v>
      </c>
      <c r="X3750" s="3" t="str">
        <f t="shared" si="588"/>
        <v>Priority 1</v>
      </c>
      <c r="Y3750" s="3" t="str">
        <f t="shared" si="589"/>
        <v>OK</v>
      </c>
    </row>
    <row r="3751" spans="1:25" x14ac:dyDescent="0.25">
      <c r="A3751" s="3" t="str">
        <f>Raw_Data!A3751</f>
        <v>87d5811f-29bd-480a-b53e-8b2775331cfe</v>
      </c>
      <c r="B3751" s="3">
        <f>Raw_Data!B3751</f>
        <v>69</v>
      </c>
      <c r="C3751" s="3" t="str">
        <f>Raw_Data!C3751</f>
        <v>Female</v>
      </c>
      <c r="D3751" s="3" t="str">
        <f>Raw_Data!D3751</f>
        <v>Basic</v>
      </c>
      <c r="E3751" s="3">
        <f>Raw_Data!E3751</f>
        <v>9.9499999999999993</v>
      </c>
      <c r="F3751" s="3">
        <f>Raw_Data!F3751</f>
        <v>34</v>
      </c>
      <c r="G3751" s="3" t="str">
        <f>Raw_Data!G3751</f>
        <v>Africa</v>
      </c>
      <c r="H3751" s="3" t="str">
        <f>Raw_Data!H3751</f>
        <v>Laptop</v>
      </c>
      <c r="I3751" s="3">
        <f>Raw_Data!I3751</f>
        <v>8.99</v>
      </c>
      <c r="J3751" s="3">
        <f>Raw_Data!J3751</f>
        <v>1</v>
      </c>
      <c r="K3751" s="3" t="str">
        <f>Raw_Data!K3751</f>
        <v>Crypto</v>
      </c>
      <c r="L3751" s="3">
        <f>Raw_Data!L3751</f>
        <v>4</v>
      </c>
      <c r="M3751" s="3">
        <f>Raw_Data!M3751</f>
        <v>0.28000000000000003</v>
      </c>
      <c r="N3751" s="3" t="str">
        <f>Raw_Data!N3751</f>
        <v>Documentary</v>
      </c>
      <c r="O3751" s="3" t="str">
        <f t="shared" si="580"/>
        <v>55-70</v>
      </c>
      <c r="P3751" s="3" t="str">
        <f t="shared" si="581"/>
        <v>&lt;10h</v>
      </c>
      <c r="Q3751" s="3" t="str">
        <f t="shared" si="582"/>
        <v>22-45d</v>
      </c>
      <c r="R3751" s="3" t="str">
        <f t="shared" si="583"/>
        <v>Medium</v>
      </c>
      <c r="S3751" s="3" t="str">
        <f t="shared" si="584"/>
        <v>Low</v>
      </c>
      <c r="T3751" s="3" t="str">
        <f t="shared" si="585"/>
        <v>Churned</v>
      </c>
      <c r="U3751" s="4">
        <f>1/(1+EXP(-(Predictive_Model!$B$5+((B3751-Predictive_Model!$B$20)/Predictive_Model!$C$20)*Predictive_Model!$D$20+((E3751-Predictive_Model!$B$21)/Predictive_Model!$C$21)*Predictive_Model!$D$21+((F3751-Predictive_Model!$B$22)/Predictive_Model!$C$22)*Predictive_Model!$D$22+((I3751-Predictive_Model!$B$23)/Predictive_Model!$C$23)*Predictive_Model!$D$23+((L3751-Predictive_Model!$B$24)/Predictive_Model!$C$24)*Predictive_Model!$D$24+((M3751-Predictive_Model!$B$25)/Predictive_Model!$C$25)*Predictive_Model!$D$25+IF(C3751="Male",Predictive_Model!$D$31,IF(C3751="Other",Predictive_Model!$D$32,0))+IF(D3751="Premium",Predictive_Model!$D$34,IF(D3751="Standard",Predictive_Model!$D$35,0))+IF(G3751="Asia",Predictive_Model!$D$37,IF(G3751="Europe",Predictive_Model!$D$38,IF(G3751="North America",Predictive_Model!$D$39,IF(G3751="Oceania",Predictive_Model!$D$40,IF(G3751="South America",Predictive_Model!$D$41,0)))))+IF(H3751="Laptop",Predictive_Model!$D$43,IF(H3751="Mobile",Predictive_Model!$D$44,IF(H3751="TV",Predictive_Model!$D$45,IF(H3751="Tablet",Predictive_Model!$D$46,0))))+IF(K3751="Crypto",Predictive_Model!$D$48,IF(K3751="Debit Card",Predictive_Model!$D$49,IF(K3751="Gift Card",Predictive_Model!$D$50,IF(K3751="PayPal",Predictive_Model!$D$51,0))))+IF(N3751="Comedy",Predictive_Model!$D$53,IF(N3751="Documentary",Predictive_Model!$D$54,IF(N3751="Drama",Predictive_Model!$D$55,IF(N3751="Horror",Predictive_Model!$D$56,IF(N3751="Romance",Predictive_Model!$D$57,IF(N3751="Sci-Fi",Predictive_Model!$D$58,0)))))))))</f>
        <v>0.96095484214361016</v>
      </c>
      <c r="V3751" s="3" t="str">
        <f t="shared" si="586"/>
        <v>Critical</v>
      </c>
      <c r="W3751" s="6">
        <f t="shared" si="587"/>
        <v>8.99</v>
      </c>
      <c r="X3751" s="3" t="str">
        <f t="shared" si="588"/>
        <v>Priority 2</v>
      </c>
      <c r="Y3751" s="3" t="str">
        <f t="shared" si="589"/>
        <v>OK</v>
      </c>
    </row>
    <row r="3752" spans="1:25" x14ac:dyDescent="0.25">
      <c r="A3752" s="3" t="str">
        <f>Raw_Data!A3752</f>
        <v>6d446445-a1b2-455d-bba9-d7f3077c0a10</v>
      </c>
      <c r="B3752" s="3">
        <f>Raw_Data!B3752</f>
        <v>33</v>
      </c>
      <c r="C3752" s="3" t="str">
        <f>Raw_Data!C3752</f>
        <v>Male</v>
      </c>
      <c r="D3752" s="3" t="str">
        <f>Raw_Data!D3752</f>
        <v>Standard</v>
      </c>
      <c r="E3752" s="3">
        <f>Raw_Data!E3752</f>
        <v>2.31</v>
      </c>
      <c r="F3752" s="3">
        <f>Raw_Data!F3752</f>
        <v>46</v>
      </c>
      <c r="G3752" s="3" t="str">
        <f>Raw_Data!G3752</f>
        <v>Asia</v>
      </c>
      <c r="H3752" s="3" t="str">
        <f>Raw_Data!H3752</f>
        <v>Tablet</v>
      </c>
      <c r="I3752" s="3">
        <f>Raw_Data!I3752</f>
        <v>13.99</v>
      </c>
      <c r="J3752" s="3">
        <f>Raw_Data!J3752</f>
        <v>1</v>
      </c>
      <c r="K3752" s="3" t="str">
        <f>Raw_Data!K3752</f>
        <v>Credit Card</v>
      </c>
      <c r="L3752" s="3">
        <f>Raw_Data!L3752</f>
        <v>1</v>
      </c>
      <c r="M3752" s="3">
        <f>Raw_Data!M3752</f>
        <v>0.05</v>
      </c>
      <c r="N3752" s="3" t="str">
        <f>Raw_Data!N3752</f>
        <v>Sci-Fi</v>
      </c>
      <c r="O3752" s="3" t="str">
        <f t="shared" si="580"/>
        <v>25-34</v>
      </c>
      <c r="P3752" s="3" t="str">
        <f t="shared" si="581"/>
        <v>&lt;10h</v>
      </c>
      <c r="Q3752" s="3" t="str">
        <f t="shared" si="582"/>
        <v>46-60d</v>
      </c>
      <c r="R3752" s="3" t="str">
        <f t="shared" si="583"/>
        <v>Low</v>
      </c>
      <c r="S3752" s="3" t="str">
        <f t="shared" si="584"/>
        <v>Mid</v>
      </c>
      <c r="T3752" s="3" t="str">
        <f t="shared" si="585"/>
        <v>Churned</v>
      </c>
      <c r="U3752" s="4">
        <f>1/(1+EXP(-(Predictive_Model!$B$5+((B3752-Predictive_Model!$B$20)/Predictive_Model!$C$20)*Predictive_Model!$D$20+((E3752-Predictive_Model!$B$21)/Predictive_Model!$C$21)*Predictive_Model!$D$21+((F3752-Predictive_Model!$B$22)/Predictive_Model!$C$22)*Predictive_Model!$D$22+((I3752-Predictive_Model!$B$23)/Predictive_Model!$C$23)*Predictive_Model!$D$23+((L3752-Predictive_Model!$B$24)/Predictive_Model!$C$24)*Predictive_Model!$D$24+((M3752-Predictive_Model!$B$25)/Predictive_Model!$C$25)*Predictive_Model!$D$25+IF(C3752="Male",Predictive_Model!$D$31,IF(C3752="Other",Predictive_Model!$D$32,0))+IF(D3752="Premium",Predictive_Model!$D$34,IF(D3752="Standard",Predictive_Model!$D$35,0))+IF(G3752="Asia",Predictive_Model!$D$37,IF(G3752="Europe",Predictive_Model!$D$38,IF(G3752="North America",Predictive_Model!$D$39,IF(G3752="Oceania",Predictive_Model!$D$40,IF(G3752="South America",Predictive_Model!$D$41,0)))))+IF(H3752="Laptop",Predictive_Model!$D$43,IF(H3752="Mobile",Predictive_Model!$D$44,IF(H3752="TV",Predictive_Model!$D$45,IF(H3752="Tablet",Predictive_Model!$D$46,0))))+IF(K3752="Crypto",Predictive_Model!$D$48,IF(K3752="Debit Card",Predictive_Model!$D$49,IF(K3752="Gift Card",Predictive_Model!$D$50,IF(K3752="PayPal",Predictive_Model!$D$51,0))))+IF(N3752="Comedy",Predictive_Model!$D$53,IF(N3752="Documentary",Predictive_Model!$D$54,IF(N3752="Drama",Predictive_Model!$D$55,IF(N3752="Horror",Predictive_Model!$D$56,IF(N3752="Romance",Predictive_Model!$D$57,IF(N3752="Sci-Fi",Predictive_Model!$D$58,0)))))))))</f>
        <v>0.99995448737358572</v>
      </c>
      <c r="V3752" s="3" t="str">
        <f t="shared" si="586"/>
        <v>Critical</v>
      </c>
      <c r="W3752" s="6">
        <f t="shared" si="587"/>
        <v>13.99</v>
      </c>
      <c r="X3752" s="3" t="str">
        <f t="shared" si="588"/>
        <v>Priority 2</v>
      </c>
      <c r="Y3752" s="3" t="str">
        <f t="shared" si="589"/>
        <v>OK</v>
      </c>
    </row>
    <row r="3753" spans="1:25" x14ac:dyDescent="0.25">
      <c r="A3753" s="3" t="str">
        <f>Raw_Data!A3753</f>
        <v>dce7ccc8-e51c-4cb3-9aed-7f952220a2d1</v>
      </c>
      <c r="B3753" s="3">
        <f>Raw_Data!B3753</f>
        <v>55</v>
      </c>
      <c r="C3753" s="3" t="str">
        <f>Raw_Data!C3753</f>
        <v>Female</v>
      </c>
      <c r="D3753" s="3" t="str">
        <f>Raw_Data!D3753</f>
        <v>Premium</v>
      </c>
      <c r="E3753" s="3">
        <f>Raw_Data!E3753</f>
        <v>2.59</v>
      </c>
      <c r="F3753" s="3">
        <f>Raw_Data!F3753</f>
        <v>17</v>
      </c>
      <c r="G3753" s="3" t="str">
        <f>Raw_Data!G3753</f>
        <v>North America</v>
      </c>
      <c r="H3753" s="3" t="str">
        <f>Raw_Data!H3753</f>
        <v>Mobile</v>
      </c>
      <c r="I3753" s="3">
        <f>Raw_Data!I3753</f>
        <v>17.989999999999998</v>
      </c>
      <c r="J3753" s="3">
        <f>Raw_Data!J3753</f>
        <v>0</v>
      </c>
      <c r="K3753" s="3" t="str">
        <f>Raw_Data!K3753</f>
        <v>PayPal</v>
      </c>
      <c r="L3753" s="3">
        <f>Raw_Data!L3753</f>
        <v>5</v>
      </c>
      <c r="M3753" s="3">
        <f>Raw_Data!M3753</f>
        <v>0.14000000000000001</v>
      </c>
      <c r="N3753" s="3" t="str">
        <f>Raw_Data!N3753</f>
        <v>Drama</v>
      </c>
      <c r="O3753" s="3" t="str">
        <f t="shared" si="580"/>
        <v>55-70</v>
      </c>
      <c r="P3753" s="3" t="str">
        <f t="shared" si="581"/>
        <v>&lt;10h</v>
      </c>
      <c r="Q3753" s="3" t="str">
        <f t="shared" si="582"/>
        <v>8-21d</v>
      </c>
      <c r="R3753" s="3" t="str">
        <f t="shared" si="583"/>
        <v>Medium</v>
      </c>
      <c r="S3753" s="3" t="str">
        <f t="shared" si="584"/>
        <v>High</v>
      </c>
      <c r="T3753" s="3" t="str">
        <f t="shared" si="585"/>
        <v>Active</v>
      </c>
      <c r="U3753" s="4">
        <f>1/(1+EXP(-(Predictive_Model!$B$5+((B3753-Predictive_Model!$B$20)/Predictive_Model!$C$20)*Predictive_Model!$D$20+((E3753-Predictive_Model!$B$21)/Predictive_Model!$C$21)*Predictive_Model!$D$21+((F3753-Predictive_Model!$B$22)/Predictive_Model!$C$22)*Predictive_Model!$D$22+((I3753-Predictive_Model!$B$23)/Predictive_Model!$C$23)*Predictive_Model!$D$23+((L3753-Predictive_Model!$B$24)/Predictive_Model!$C$24)*Predictive_Model!$D$24+((M3753-Predictive_Model!$B$25)/Predictive_Model!$C$25)*Predictive_Model!$D$25+IF(C3753="Male",Predictive_Model!$D$31,IF(C3753="Other",Predictive_Model!$D$32,0))+IF(D3753="Premium",Predictive_Model!$D$34,IF(D3753="Standard",Predictive_Model!$D$35,0))+IF(G3753="Asia",Predictive_Model!$D$37,IF(G3753="Europe",Predictive_Model!$D$38,IF(G3753="North America",Predictive_Model!$D$39,IF(G3753="Oceania",Predictive_Model!$D$40,IF(G3753="South America",Predictive_Model!$D$41,0)))))+IF(H3753="Laptop",Predictive_Model!$D$43,IF(H3753="Mobile",Predictive_Model!$D$44,IF(H3753="TV",Predictive_Model!$D$45,IF(H3753="Tablet",Predictive_Model!$D$46,0))))+IF(K3753="Crypto",Predictive_Model!$D$48,IF(K3753="Debit Card",Predictive_Model!$D$49,IF(K3753="Gift Card",Predictive_Model!$D$50,IF(K3753="PayPal",Predictive_Model!$D$51,0))))+IF(N3753="Comedy",Predictive_Model!$D$53,IF(N3753="Documentary",Predictive_Model!$D$54,IF(N3753="Drama",Predictive_Model!$D$55,IF(N3753="Horror",Predictive_Model!$D$56,IF(N3753="Romance",Predictive_Model!$D$57,IF(N3753="Sci-Fi",Predictive_Model!$D$58,0)))))))))</f>
        <v>0.80177012993350849</v>
      </c>
      <c r="V3753" s="3" t="str">
        <f t="shared" si="586"/>
        <v>Critical</v>
      </c>
      <c r="W3753" s="6">
        <f t="shared" si="587"/>
        <v>14.423844637503816</v>
      </c>
      <c r="X3753" s="3" t="str">
        <f t="shared" si="588"/>
        <v>Priority 1</v>
      </c>
      <c r="Y3753" s="3" t="str">
        <f t="shared" si="589"/>
        <v>OK</v>
      </c>
    </row>
    <row r="3754" spans="1:25" x14ac:dyDescent="0.25">
      <c r="A3754" s="3" t="str">
        <f>Raw_Data!A3754</f>
        <v>688d52ac-3051-4780-b1f1-5436fdb4d51b</v>
      </c>
      <c r="B3754" s="3">
        <f>Raw_Data!B3754</f>
        <v>34</v>
      </c>
      <c r="C3754" s="3" t="str">
        <f>Raw_Data!C3754</f>
        <v>Female</v>
      </c>
      <c r="D3754" s="3" t="str">
        <f>Raw_Data!D3754</f>
        <v>Premium</v>
      </c>
      <c r="E3754" s="3">
        <f>Raw_Data!E3754</f>
        <v>14.62</v>
      </c>
      <c r="F3754" s="3">
        <f>Raw_Data!F3754</f>
        <v>47</v>
      </c>
      <c r="G3754" s="3" t="str">
        <f>Raw_Data!G3754</f>
        <v>North America</v>
      </c>
      <c r="H3754" s="3" t="str">
        <f>Raw_Data!H3754</f>
        <v>Tablet</v>
      </c>
      <c r="I3754" s="3">
        <f>Raw_Data!I3754</f>
        <v>17.989999999999998</v>
      </c>
      <c r="J3754" s="3">
        <f>Raw_Data!J3754</f>
        <v>1</v>
      </c>
      <c r="K3754" s="3" t="str">
        <f>Raw_Data!K3754</f>
        <v>Crypto</v>
      </c>
      <c r="L3754" s="3">
        <f>Raw_Data!L3754</f>
        <v>5</v>
      </c>
      <c r="M3754" s="3">
        <f>Raw_Data!M3754</f>
        <v>0.3</v>
      </c>
      <c r="N3754" s="3" t="str">
        <f>Raw_Data!N3754</f>
        <v>Drama</v>
      </c>
      <c r="O3754" s="3" t="str">
        <f t="shared" si="580"/>
        <v>25-34</v>
      </c>
      <c r="P3754" s="3" t="str">
        <f t="shared" si="581"/>
        <v>10-24h</v>
      </c>
      <c r="Q3754" s="3" t="str">
        <f t="shared" si="582"/>
        <v>46-60d</v>
      </c>
      <c r="R3754" s="3" t="str">
        <f t="shared" si="583"/>
        <v>Medium</v>
      </c>
      <c r="S3754" s="3" t="str">
        <f t="shared" si="584"/>
        <v>High</v>
      </c>
      <c r="T3754" s="3" t="str">
        <f t="shared" si="585"/>
        <v>Churned</v>
      </c>
      <c r="U3754" s="4">
        <f>1/(1+EXP(-(Predictive_Model!$B$5+((B3754-Predictive_Model!$B$20)/Predictive_Model!$C$20)*Predictive_Model!$D$20+((E3754-Predictive_Model!$B$21)/Predictive_Model!$C$21)*Predictive_Model!$D$21+((F3754-Predictive_Model!$B$22)/Predictive_Model!$C$22)*Predictive_Model!$D$22+((I3754-Predictive_Model!$B$23)/Predictive_Model!$C$23)*Predictive_Model!$D$23+((L3754-Predictive_Model!$B$24)/Predictive_Model!$C$24)*Predictive_Model!$D$24+((M3754-Predictive_Model!$B$25)/Predictive_Model!$C$25)*Predictive_Model!$D$25+IF(C3754="Male",Predictive_Model!$D$31,IF(C3754="Other",Predictive_Model!$D$32,0))+IF(D3754="Premium",Predictive_Model!$D$34,IF(D3754="Standard",Predictive_Model!$D$35,0))+IF(G3754="Asia",Predictive_Model!$D$37,IF(G3754="Europe",Predictive_Model!$D$38,IF(G3754="North America",Predictive_Model!$D$39,IF(G3754="Oceania",Predictive_Model!$D$40,IF(G3754="South America",Predictive_Model!$D$41,0)))))+IF(H3754="Laptop",Predictive_Model!$D$43,IF(H3754="Mobile",Predictive_Model!$D$44,IF(H3754="TV",Predictive_Model!$D$45,IF(H3754="Tablet",Predictive_Model!$D$46,0))))+IF(K3754="Crypto",Predictive_Model!$D$48,IF(K3754="Debit Card",Predictive_Model!$D$49,IF(K3754="Gift Card",Predictive_Model!$D$50,IF(K3754="PayPal",Predictive_Model!$D$51,0))))+IF(N3754="Comedy",Predictive_Model!$D$53,IF(N3754="Documentary",Predictive_Model!$D$54,IF(N3754="Drama",Predictive_Model!$D$55,IF(N3754="Horror",Predictive_Model!$D$56,IF(N3754="Romance",Predictive_Model!$D$57,IF(N3754="Sci-Fi",Predictive_Model!$D$58,0)))))))))</f>
        <v>0.77394300367190405</v>
      </c>
      <c r="V3754" s="3" t="str">
        <f t="shared" si="586"/>
        <v>Critical</v>
      </c>
      <c r="W3754" s="6">
        <f t="shared" si="587"/>
        <v>17.989999999999998</v>
      </c>
      <c r="X3754" s="3" t="str">
        <f t="shared" si="588"/>
        <v>Priority 1</v>
      </c>
      <c r="Y3754" s="3" t="str">
        <f t="shared" si="589"/>
        <v>OK</v>
      </c>
    </row>
    <row r="3755" spans="1:25" x14ac:dyDescent="0.25">
      <c r="A3755" s="3" t="str">
        <f>Raw_Data!A3755</f>
        <v>efe57503-644e-4224-a159-a8d880e1676b</v>
      </c>
      <c r="B3755" s="3">
        <f>Raw_Data!B3755</f>
        <v>68</v>
      </c>
      <c r="C3755" s="3" t="str">
        <f>Raw_Data!C3755</f>
        <v>Other</v>
      </c>
      <c r="D3755" s="3" t="str">
        <f>Raw_Data!D3755</f>
        <v>Basic</v>
      </c>
      <c r="E3755" s="3">
        <f>Raw_Data!E3755</f>
        <v>2.39</v>
      </c>
      <c r="F3755" s="3">
        <f>Raw_Data!F3755</f>
        <v>47</v>
      </c>
      <c r="G3755" s="3" t="str">
        <f>Raw_Data!G3755</f>
        <v>Oceania</v>
      </c>
      <c r="H3755" s="3" t="str">
        <f>Raw_Data!H3755</f>
        <v>Mobile</v>
      </c>
      <c r="I3755" s="3">
        <f>Raw_Data!I3755</f>
        <v>8.99</v>
      </c>
      <c r="J3755" s="3">
        <f>Raw_Data!J3755</f>
        <v>1</v>
      </c>
      <c r="K3755" s="3" t="str">
        <f>Raw_Data!K3755</f>
        <v>Credit Card</v>
      </c>
      <c r="L3755" s="3">
        <f>Raw_Data!L3755</f>
        <v>5</v>
      </c>
      <c r="M3755" s="3">
        <f>Raw_Data!M3755</f>
        <v>0.05</v>
      </c>
      <c r="N3755" s="3" t="str">
        <f>Raw_Data!N3755</f>
        <v>Sci-Fi</v>
      </c>
      <c r="O3755" s="3" t="str">
        <f t="shared" si="580"/>
        <v>55-70</v>
      </c>
      <c r="P3755" s="3" t="str">
        <f t="shared" si="581"/>
        <v>&lt;10h</v>
      </c>
      <c r="Q3755" s="3" t="str">
        <f t="shared" si="582"/>
        <v>46-60d</v>
      </c>
      <c r="R3755" s="3" t="str">
        <f t="shared" si="583"/>
        <v>Low</v>
      </c>
      <c r="S3755" s="3" t="str">
        <f t="shared" si="584"/>
        <v>Low</v>
      </c>
      <c r="T3755" s="3" t="str">
        <f t="shared" si="585"/>
        <v>Churned</v>
      </c>
      <c r="U3755" s="4">
        <f>1/(1+EXP(-(Predictive_Model!$B$5+((B3755-Predictive_Model!$B$20)/Predictive_Model!$C$20)*Predictive_Model!$D$20+((E3755-Predictive_Model!$B$21)/Predictive_Model!$C$21)*Predictive_Model!$D$21+((F3755-Predictive_Model!$B$22)/Predictive_Model!$C$22)*Predictive_Model!$D$22+((I3755-Predictive_Model!$B$23)/Predictive_Model!$C$23)*Predictive_Model!$D$23+((L3755-Predictive_Model!$B$24)/Predictive_Model!$C$24)*Predictive_Model!$D$24+((M3755-Predictive_Model!$B$25)/Predictive_Model!$C$25)*Predictive_Model!$D$25+IF(C3755="Male",Predictive_Model!$D$31,IF(C3755="Other",Predictive_Model!$D$32,0))+IF(D3755="Premium",Predictive_Model!$D$34,IF(D3755="Standard",Predictive_Model!$D$35,0))+IF(G3755="Asia",Predictive_Model!$D$37,IF(G3755="Europe",Predictive_Model!$D$38,IF(G3755="North America",Predictive_Model!$D$39,IF(G3755="Oceania",Predictive_Model!$D$40,IF(G3755="South America",Predictive_Model!$D$41,0)))))+IF(H3755="Laptop",Predictive_Model!$D$43,IF(H3755="Mobile",Predictive_Model!$D$44,IF(H3755="TV",Predictive_Model!$D$45,IF(H3755="Tablet",Predictive_Model!$D$46,0))))+IF(K3755="Crypto",Predictive_Model!$D$48,IF(K3755="Debit Card",Predictive_Model!$D$49,IF(K3755="Gift Card",Predictive_Model!$D$50,IF(K3755="PayPal",Predictive_Model!$D$51,0))))+IF(N3755="Comedy",Predictive_Model!$D$53,IF(N3755="Documentary",Predictive_Model!$D$54,IF(N3755="Drama",Predictive_Model!$D$55,IF(N3755="Horror",Predictive_Model!$D$56,IF(N3755="Romance",Predictive_Model!$D$57,IF(N3755="Sci-Fi",Predictive_Model!$D$58,0)))))))))</f>
        <v>0.9998195148662925</v>
      </c>
      <c r="V3755" s="3" t="str">
        <f t="shared" si="586"/>
        <v>Critical</v>
      </c>
      <c r="W3755" s="6">
        <f t="shared" si="587"/>
        <v>8.99</v>
      </c>
      <c r="X3755" s="3" t="str">
        <f t="shared" si="588"/>
        <v>Priority 2</v>
      </c>
      <c r="Y3755" s="3" t="str">
        <f t="shared" si="589"/>
        <v>OK</v>
      </c>
    </row>
    <row r="3756" spans="1:25" x14ac:dyDescent="0.25">
      <c r="A3756" s="3" t="str">
        <f>Raw_Data!A3756</f>
        <v>8a965066-832a-445b-a5d3-6935102c89a0</v>
      </c>
      <c r="B3756" s="3">
        <f>Raw_Data!B3756</f>
        <v>32</v>
      </c>
      <c r="C3756" s="3" t="str">
        <f>Raw_Data!C3756</f>
        <v>Male</v>
      </c>
      <c r="D3756" s="3" t="str">
        <f>Raw_Data!D3756</f>
        <v>Basic</v>
      </c>
      <c r="E3756" s="3">
        <f>Raw_Data!E3756</f>
        <v>26.07</v>
      </c>
      <c r="F3756" s="3">
        <f>Raw_Data!F3756</f>
        <v>37</v>
      </c>
      <c r="G3756" s="3" t="str">
        <f>Raw_Data!G3756</f>
        <v>Oceania</v>
      </c>
      <c r="H3756" s="3" t="str">
        <f>Raw_Data!H3756</f>
        <v>Laptop</v>
      </c>
      <c r="I3756" s="3">
        <f>Raw_Data!I3756</f>
        <v>8.99</v>
      </c>
      <c r="J3756" s="3">
        <f>Raw_Data!J3756</f>
        <v>0</v>
      </c>
      <c r="K3756" s="3" t="str">
        <f>Raw_Data!K3756</f>
        <v>Credit Card</v>
      </c>
      <c r="L3756" s="3">
        <f>Raw_Data!L3756</f>
        <v>2</v>
      </c>
      <c r="M3756" s="3">
        <f>Raw_Data!M3756</f>
        <v>0.69</v>
      </c>
      <c r="N3756" s="3" t="str">
        <f>Raw_Data!N3756</f>
        <v>Drama</v>
      </c>
      <c r="O3756" s="3" t="str">
        <f t="shared" si="580"/>
        <v>25-34</v>
      </c>
      <c r="P3756" s="3" t="str">
        <f t="shared" si="581"/>
        <v>25-49h</v>
      </c>
      <c r="Q3756" s="3" t="str">
        <f t="shared" si="582"/>
        <v>22-45d</v>
      </c>
      <c r="R3756" s="3" t="str">
        <f t="shared" si="583"/>
        <v>Medium</v>
      </c>
      <c r="S3756" s="3" t="str">
        <f t="shared" si="584"/>
        <v>Low</v>
      </c>
      <c r="T3756" s="3" t="str">
        <f t="shared" si="585"/>
        <v>Active</v>
      </c>
      <c r="U3756" s="4">
        <f>1/(1+EXP(-(Predictive_Model!$B$5+((B3756-Predictive_Model!$B$20)/Predictive_Model!$C$20)*Predictive_Model!$D$20+((E3756-Predictive_Model!$B$21)/Predictive_Model!$C$21)*Predictive_Model!$D$21+((F3756-Predictive_Model!$B$22)/Predictive_Model!$C$22)*Predictive_Model!$D$22+((I3756-Predictive_Model!$B$23)/Predictive_Model!$C$23)*Predictive_Model!$D$23+((L3756-Predictive_Model!$B$24)/Predictive_Model!$C$24)*Predictive_Model!$D$24+((M3756-Predictive_Model!$B$25)/Predictive_Model!$C$25)*Predictive_Model!$D$25+IF(C3756="Male",Predictive_Model!$D$31,IF(C3756="Other",Predictive_Model!$D$32,0))+IF(D3756="Premium",Predictive_Model!$D$34,IF(D3756="Standard",Predictive_Model!$D$35,0))+IF(G3756="Asia",Predictive_Model!$D$37,IF(G3756="Europe",Predictive_Model!$D$38,IF(G3756="North America",Predictive_Model!$D$39,IF(G3756="Oceania",Predictive_Model!$D$40,IF(G3756="South America",Predictive_Model!$D$41,0)))))+IF(H3756="Laptop",Predictive_Model!$D$43,IF(H3756="Mobile",Predictive_Model!$D$44,IF(H3756="TV",Predictive_Model!$D$45,IF(H3756="Tablet",Predictive_Model!$D$46,0))))+IF(K3756="Crypto",Predictive_Model!$D$48,IF(K3756="Debit Card",Predictive_Model!$D$49,IF(K3756="Gift Card",Predictive_Model!$D$50,IF(K3756="PayPal",Predictive_Model!$D$51,0))))+IF(N3756="Comedy",Predictive_Model!$D$53,IF(N3756="Documentary",Predictive_Model!$D$54,IF(N3756="Drama",Predictive_Model!$D$55,IF(N3756="Horror",Predictive_Model!$D$56,IF(N3756="Romance",Predictive_Model!$D$57,IF(N3756="Sci-Fi",Predictive_Model!$D$58,0)))))))))</f>
        <v>0.35428379013766609</v>
      </c>
      <c r="V3756" s="3" t="str">
        <f t="shared" si="586"/>
        <v>Medium</v>
      </c>
      <c r="W3756" s="6">
        <f t="shared" si="587"/>
        <v>3.1850112733376181</v>
      </c>
      <c r="X3756" s="3" t="str">
        <f t="shared" si="588"/>
        <v>Monitor</v>
      </c>
      <c r="Y3756" s="3" t="str">
        <f t="shared" si="589"/>
        <v>OK</v>
      </c>
    </row>
    <row r="3757" spans="1:25" x14ac:dyDescent="0.25">
      <c r="A3757" s="3" t="str">
        <f>Raw_Data!A3757</f>
        <v>211cc3e6-2493-4cb5-a05d-648a8b62339e</v>
      </c>
      <c r="B3757" s="3">
        <f>Raw_Data!B3757</f>
        <v>64</v>
      </c>
      <c r="C3757" s="3" t="str">
        <f>Raw_Data!C3757</f>
        <v>Male</v>
      </c>
      <c r="D3757" s="3" t="str">
        <f>Raw_Data!D3757</f>
        <v>Basic</v>
      </c>
      <c r="E3757" s="3">
        <f>Raw_Data!E3757</f>
        <v>15.08</v>
      </c>
      <c r="F3757" s="3">
        <f>Raw_Data!F3757</f>
        <v>36</v>
      </c>
      <c r="G3757" s="3" t="str">
        <f>Raw_Data!G3757</f>
        <v>Europe</v>
      </c>
      <c r="H3757" s="3" t="str">
        <f>Raw_Data!H3757</f>
        <v>Desktop</v>
      </c>
      <c r="I3757" s="3">
        <f>Raw_Data!I3757</f>
        <v>8.99</v>
      </c>
      <c r="J3757" s="3">
        <f>Raw_Data!J3757</f>
        <v>1</v>
      </c>
      <c r="K3757" s="3" t="str">
        <f>Raw_Data!K3757</f>
        <v>Credit Card</v>
      </c>
      <c r="L3757" s="3">
        <f>Raw_Data!L3757</f>
        <v>3</v>
      </c>
      <c r="M3757" s="3">
        <f>Raw_Data!M3757</f>
        <v>0.41</v>
      </c>
      <c r="N3757" s="3" t="str">
        <f>Raw_Data!N3757</f>
        <v>Romance</v>
      </c>
      <c r="O3757" s="3" t="str">
        <f t="shared" si="580"/>
        <v>55-70</v>
      </c>
      <c r="P3757" s="3" t="str">
        <f t="shared" si="581"/>
        <v>10-24h</v>
      </c>
      <c r="Q3757" s="3" t="str">
        <f t="shared" si="582"/>
        <v>22-45d</v>
      </c>
      <c r="R3757" s="3" t="str">
        <f t="shared" si="583"/>
        <v>Medium</v>
      </c>
      <c r="S3757" s="3" t="str">
        <f t="shared" si="584"/>
        <v>Low</v>
      </c>
      <c r="T3757" s="3" t="str">
        <f t="shared" si="585"/>
        <v>Churned</v>
      </c>
      <c r="U3757" s="4">
        <f>1/(1+EXP(-(Predictive_Model!$B$5+((B3757-Predictive_Model!$B$20)/Predictive_Model!$C$20)*Predictive_Model!$D$20+((E3757-Predictive_Model!$B$21)/Predictive_Model!$C$21)*Predictive_Model!$D$21+((F3757-Predictive_Model!$B$22)/Predictive_Model!$C$22)*Predictive_Model!$D$22+((I3757-Predictive_Model!$B$23)/Predictive_Model!$C$23)*Predictive_Model!$D$23+((L3757-Predictive_Model!$B$24)/Predictive_Model!$C$24)*Predictive_Model!$D$24+((M3757-Predictive_Model!$B$25)/Predictive_Model!$C$25)*Predictive_Model!$D$25+IF(C3757="Male",Predictive_Model!$D$31,IF(C3757="Other",Predictive_Model!$D$32,0))+IF(D3757="Premium",Predictive_Model!$D$34,IF(D3757="Standard",Predictive_Model!$D$35,0))+IF(G3757="Asia",Predictive_Model!$D$37,IF(G3757="Europe",Predictive_Model!$D$38,IF(G3757="North America",Predictive_Model!$D$39,IF(G3757="Oceania",Predictive_Model!$D$40,IF(G3757="South America",Predictive_Model!$D$41,0)))))+IF(H3757="Laptop",Predictive_Model!$D$43,IF(H3757="Mobile",Predictive_Model!$D$44,IF(H3757="TV",Predictive_Model!$D$45,IF(H3757="Tablet",Predictive_Model!$D$46,0))))+IF(K3757="Crypto",Predictive_Model!$D$48,IF(K3757="Debit Card",Predictive_Model!$D$49,IF(K3757="Gift Card",Predictive_Model!$D$50,IF(K3757="PayPal",Predictive_Model!$D$51,0))))+IF(N3757="Comedy",Predictive_Model!$D$53,IF(N3757="Documentary",Predictive_Model!$D$54,IF(N3757="Drama",Predictive_Model!$D$55,IF(N3757="Horror",Predictive_Model!$D$56,IF(N3757="Romance",Predictive_Model!$D$57,IF(N3757="Sci-Fi",Predictive_Model!$D$58,0)))))))))</f>
        <v>0.9085398731492631</v>
      </c>
      <c r="V3757" s="3" t="str">
        <f t="shared" si="586"/>
        <v>Critical</v>
      </c>
      <c r="W3757" s="6">
        <f t="shared" si="587"/>
        <v>8.99</v>
      </c>
      <c r="X3757" s="3" t="str">
        <f t="shared" si="588"/>
        <v>Priority 2</v>
      </c>
      <c r="Y3757" s="3" t="str">
        <f t="shared" si="589"/>
        <v>OK</v>
      </c>
    </row>
    <row r="3758" spans="1:25" x14ac:dyDescent="0.25">
      <c r="A3758" s="3" t="str">
        <f>Raw_Data!A3758</f>
        <v>827b839a-2a40-41e8-a668-3e84708aab8d</v>
      </c>
      <c r="B3758" s="3">
        <f>Raw_Data!B3758</f>
        <v>44</v>
      </c>
      <c r="C3758" s="3" t="str">
        <f>Raw_Data!C3758</f>
        <v>Female</v>
      </c>
      <c r="D3758" s="3" t="str">
        <f>Raw_Data!D3758</f>
        <v>Basic</v>
      </c>
      <c r="E3758" s="3">
        <f>Raw_Data!E3758</f>
        <v>47.4</v>
      </c>
      <c r="F3758" s="3">
        <f>Raw_Data!F3758</f>
        <v>9</v>
      </c>
      <c r="G3758" s="3" t="str">
        <f>Raw_Data!G3758</f>
        <v>North America</v>
      </c>
      <c r="H3758" s="3" t="str">
        <f>Raw_Data!H3758</f>
        <v>Desktop</v>
      </c>
      <c r="I3758" s="3">
        <f>Raw_Data!I3758</f>
        <v>8.99</v>
      </c>
      <c r="J3758" s="3">
        <f>Raw_Data!J3758</f>
        <v>0</v>
      </c>
      <c r="K3758" s="3" t="str">
        <f>Raw_Data!K3758</f>
        <v>Debit Card</v>
      </c>
      <c r="L3758" s="3">
        <f>Raw_Data!L3758</f>
        <v>5</v>
      </c>
      <c r="M3758" s="3">
        <f>Raw_Data!M3758</f>
        <v>4.74</v>
      </c>
      <c r="N3758" s="3" t="str">
        <f>Raw_Data!N3758</f>
        <v>Romance</v>
      </c>
      <c r="O3758" s="3" t="str">
        <f t="shared" si="580"/>
        <v>35-44</v>
      </c>
      <c r="P3758" s="3" t="str">
        <f t="shared" si="581"/>
        <v>25-49h</v>
      </c>
      <c r="Q3758" s="3" t="str">
        <f t="shared" si="582"/>
        <v>8-21d</v>
      </c>
      <c r="R3758" s="3" t="str">
        <f t="shared" si="583"/>
        <v>High</v>
      </c>
      <c r="S3758" s="3" t="str">
        <f t="shared" si="584"/>
        <v>Low</v>
      </c>
      <c r="T3758" s="3" t="str">
        <f t="shared" si="585"/>
        <v>Active</v>
      </c>
      <c r="U3758" s="4">
        <f>1/(1+EXP(-(Predictive_Model!$B$5+((B3758-Predictive_Model!$B$20)/Predictive_Model!$C$20)*Predictive_Model!$D$20+((E3758-Predictive_Model!$B$21)/Predictive_Model!$C$21)*Predictive_Model!$D$21+((F3758-Predictive_Model!$B$22)/Predictive_Model!$C$22)*Predictive_Model!$D$22+((I3758-Predictive_Model!$B$23)/Predictive_Model!$C$23)*Predictive_Model!$D$23+((L3758-Predictive_Model!$B$24)/Predictive_Model!$C$24)*Predictive_Model!$D$24+((M3758-Predictive_Model!$B$25)/Predictive_Model!$C$25)*Predictive_Model!$D$25+IF(C3758="Male",Predictive_Model!$D$31,IF(C3758="Other",Predictive_Model!$D$32,0))+IF(D3758="Premium",Predictive_Model!$D$34,IF(D3758="Standard",Predictive_Model!$D$35,0))+IF(G3758="Asia",Predictive_Model!$D$37,IF(G3758="Europe",Predictive_Model!$D$38,IF(G3758="North America",Predictive_Model!$D$39,IF(G3758="Oceania",Predictive_Model!$D$40,IF(G3758="South America",Predictive_Model!$D$41,0)))))+IF(H3758="Laptop",Predictive_Model!$D$43,IF(H3758="Mobile",Predictive_Model!$D$44,IF(H3758="TV",Predictive_Model!$D$45,IF(H3758="Tablet",Predictive_Model!$D$46,0))))+IF(K3758="Crypto",Predictive_Model!$D$48,IF(K3758="Debit Card",Predictive_Model!$D$49,IF(K3758="Gift Card",Predictive_Model!$D$50,IF(K3758="PayPal",Predictive_Model!$D$51,0))))+IF(N3758="Comedy",Predictive_Model!$D$53,IF(N3758="Documentary",Predictive_Model!$D$54,IF(N3758="Drama",Predictive_Model!$D$55,IF(N3758="Horror",Predictive_Model!$D$56,IF(N3758="Romance",Predictive_Model!$D$57,IF(N3758="Sci-Fi",Predictive_Model!$D$58,0)))))))))</f>
        <v>1.3188975022379577E-9</v>
      </c>
      <c r="V3758" s="3" t="str">
        <f t="shared" si="586"/>
        <v>Low</v>
      </c>
      <c r="W3758" s="6">
        <f t="shared" si="587"/>
        <v>1.1856888545119241E-8</v>
      </c>
      <c r="X3758" s="3" t="str">
        <f t="shared" si="588"/>
        <v>Monitor</v>
      </c>
      <c r="Y3758" s="3" t="str">
        <f t="shared" si="589"/>
        <v>OK</v>
      </c>
    </row>
    <row r="3759" spans="1:25" x14ac:dyDescent="0.25">
      <c r="A3759" s="3" t="str">
        <f>Raw_Data!A3759</f>
        <v>5a434596-ec80-4d47-a472-46587f20a98f</v>
      </c>
      <c r="B3759" s="3">
        <f>Raw_Data!B3759</f>
        <v>29</v>
      </c>
      <c r="C3759" s="3" t="str">
        <f>Raw_Data!C3759</f>
        <v>Other</v>
      </c>
      <c r="D3759" s="3" t="str">
        <f>Raw_Data!D3759</f>
        <v>Standard</v>
      </c>
      <c r="E3759" s="3">
        <f>Raw_Data!E3759</f>
        <v>0.53</v>
      </c>
      <c r="F3759" s="3">
        <f>Raw_Data!F3759</f>
        <v>13</v>
      </c>
      <c r="G3759" s="3" t="str">
        <f>Raw_Data!G3759</f>
        <v>Africa</v>
      </c>
      <c r="H3759" s="3" t="str">
        <f>Raw_Data!H3759</f>
        <v>Desktop</v>
      </c>
      <c r="I3759" s="3">
        <f>Raw_Data!I3759</f>
        <v>13.99</v>
      </c>
      <c r="J3759" s="3">
        <f>Raw_Data!J3759</f>
        <v>1</v>
      </c>
      <c r="K3759" s="3" t="str">
        <f>Raw_Data!K3759</f>
        <v>Debit Card</v>
      </c>
      <c r="L3759" s="3">
        <f>Raw_Data!L3759</f>
        <v>3</v>
      </c>
      <c r="M3759" s="3">
        <f>Raw_Data!M3759</f>
        <v>0.04</v>
      </c>
      <c r="N3759" s="3" t="str">
        <f>Raw_Data!N3759</f>
        <v>Action</v>
      </c>
      <c r="O3759" s="3" t="str">
        <f t="shared" si="580"/>
        <v>25-34</v>
      </c>
      <c r="P3759" s="3" t="str">
        <f t="shared" si="581"/>
        <v>&lt;10h</v>
      </c>
      <c r="Q3759" s="3" t="str">
        <f t="shared" si="582"/>
        <v>8-21d</v>
      </c>
      <c r="R3759" s="3" t="str">
        <f t="shared" si="583"/>
        <v>Medium</v>
      </c>
      <c r="S3759" s="3" t="str">
        <f t="shared" si="584"/>
        <v>Mid</v>
      </c>
      <c r="T3759" s="3" t="str">
        <f t="shared" si="585"/>
        <v>Churned</v>
      </c>
      <c r="U3759" s="4">
        <f>1/(1+EXP(-(Predictive_Model!$B$5+((B3759-Predictive_Model!$B$20)/Predictive_Model!$C$20)*Predictive_Model!$D$20+((E3759-Predictive_Model!$B$21)/Predictive_Model!$C$21)*Predictive_Model!$D$21+((F3759-Predictive_Model!$B$22)/Predictive_Model!$C$22)*Predictive_Model!$D$22+((I3759-Predictive_Model!$B$23)/Predictive_Model!$C$23)*Predictive_Model!$D$23+((L3759-Predictive_Model!$B$24)/Predictive_Model!$C$24)*Predictive_Model!$D$24+((M3759-Predictive_Model!$B$25)/Predictive_Model!$C$25)*Predictive_Model!$D$25+IF(C3759="Male",Predictive_Model!$D$31,IF(C3759="Other",Predictive_Model!$D$32,0))+IF(D3759="Premium",Predictive_Model!$D$34,IF(D3759="Standard",Predictive_Model!$D$35,0))+IF(G3759="Asia",Predictive_Model!$D$37,IF(G3759="Europe",Predictive_Model!$D$38,IF(G3759="North America",Predictive_Model!$D$39,IF(G3759="Oceania",Predictive_Model!$D$40,IF(G3759="South America",Predictive_Model!$D$41,0)))))+IF(H3759="Laptop",Predictive_Model!$D$43,IF(H3759="Mobile",Predictive_Model!$D$44,IF(H3759="TV",Predictive_Model!$D$45,IF(H3759="Tablet",Predictive_Model!$D$46,0))))+IF(K3759="Crypto",Predictive_Model!$D$48,IF(K3759="Debit Card",Predictive_Model!$D$49,IF(K3759="Gift Card",Predictive_Model!$D$50,IF(K3759="PayPal",Predictive_Model!$D$51,0))))+IF(N3759="Comedy",Predictive_Model!$D$53,IF(N3759="Documentary",Predictive_Model!$D$54,IF(N3759="Drama",Predictive_Model!$D$55,IF(N3759="Horror",Predictive_Model!$D$56,IF(N3759="Romance",Predictive_Model!$D$57,IF(N3759="Sci-Fi",Predictive_Model!$D$58,0)))))))))</f>
        <v>0.95422869267995258</v>
      </c>
      <c r="V3759" s="3" t="str">
        <f t="shared" si="586"/>
        <v>Critical</v>
      </c>
      <c r="W3759" s="6">
        <f t="shared" si="587"/>
        <v>13.99</v>
      </c>
      <c r="X3759" s="3" t="str">
        <f t="shared" si="588"/>
        <v>Priority 2</v>
      </c>
      <c r="Y3759" s="3" t="str">
        <f t="shared" si="589"/>
        <v>OK</v>
      </c>
    </row>
    <row r="3760" spans="1:25" x14ac:dyDescent="0.25">
      <c r="A3760" s="3" t="str">
        <f>Raw_Data!A3760</f>
        <v>6c297fda-c973-4435-ac49-c330b5e20030</v>
      </c>
      <c r="B3760" s="3">
        <f>Raw_Data!B3760</f>
        <v>40</v>
      </c>
      <c r="C3760" s="3" t="str">
        <f>Raw_Data!C3760</f>
        <v>Male</v>
      </c>
      <c r="D3760" s="3" t="str">
        <f>Raw_Data!D3760</f>
        <v>Basic</v>
      </c>
      <c r="E3760" s="3">
        <f>Raw_Data!E3760</f>
        <v>2.2400000000000002</v>
      </c>
      <c r="F3760" s="3">
        <f>Raw_Data!F3760</f>
        <v>9</v>
      </c>
      <c r="G3760" s="3" t="str">
        <f>Raw_Data!G3760</f>
        <v>Oceania</v>
      </c>
      <c r="H3760" s="3" t="str">
        <f>Raw_Data!H3760</f>
        <v>Desktop</v>
      </c>
      <c r="I3760" s="3">
        <f>Raw_Data!I3760</f>
        <v>8.99</v>
      </c>
      <c r="J3760" s="3">
        <f>Raw_Data!J3760</f>
        <v>1</v>
      </c>
      <c r="K3760" s="3" t="str">
        <f>Raw_Data!K3760</f>
        <v>Debit Card</v>
      </c>
      <c r="L3760" s="3">
        <f>Raw_Data!L3760</f>
        <v>2</v>
      </c>
      <c r="M3760" s="3">
        <f>Raw_Data!M3760</f>
        <v>0.22</v>
      </c>
      <c r="N3760" s="3" t="str">
        <f>Raw_Data!N3760</f>
        <v>Drama</v>
      </c>
      <c r="O3760" s="3" t="str">
        <f t="shared" si="580"/>
        <v>35-44</v>
      </c>
      <c r="P3760" s="3" t="str">
        <f t="shared" si="581"/>
        <v>&lt;10h</v>
      </c>
      <c r="Q3760" s="3" t="str">
        <f t="shared" si="582"/>
        <v>8-21d</v>
      </c>
      <c r="R3760" s="3" t="str">
        <f t="shared" si="583"/>
        <v>Medium</v>
      </c>
      <c r="S3760" s="3" t="str">
        <f t="shared" si="584"/>
        <v>Low</v>
      </c>
      <c r="T3760" s="3" t="str">
        <f t="shared" si="585"/>
        <v>Churned</v>
      </c>
      <c r="U3760" s="4">
        <f>1/(1+EXP(-(Predictive_Model!$B$5+((B3760-Predictive_Model!$B$20)/Predictive_Model!$C$20)*Predictive_Model!$D$20+((E3760-Predictive_Model!$B$21)/Predictive_Model!$C$21)*Predictive_Model!$D$21+((F3760-Predictive_Model!$B$22)/Predictive_Model!$C$22)*Predictive_Model!$D$22+((I3760-Predictive_Model!$B$23)/Predictive_Model!$C$23)*Predictive_Model!$D$23+((L3760-Predictive_Model!$B$24)/Predictive_Model!$C$24)*Predictive_Model!$D$24+((M3760-Predictive_Model!$B$25)/Predictive_Model!$C$25)*Predictive_Model!$D$25+IF(C3760="Male",Predictive_Model!$D$31,IF(C3760="Other",Predictive_Model!$D$32,0))+IF(D3760="Premium",Predictive_Model!$D$34,IF(D3760="Standard",Predictive_Model!$D$35,0))+IF(G3760="Asia",Predictive_Model!$D$37,IF(G3760="Europe",Predictive_Model!$D$38,IF(G3760="North America",Predictive_Model!$D$39,IF(G3760="Oceania",Predictive_Model!$D$40,IF(G3760="South America",Predictive_Model!$D$41,0)))))+IF(H3760="Laptop",Predictive_Model!$D$43,IF(H3760="Mobile",Predictive_Model!$D$44,IF(H3760="TV",Predictive_Model!$D$45,IF(H3760="Tablet",Predictive_Model!$D$46,0))))+IF(K3760="Crypto",Predictive_Model!$D$48,IF(K3760="Debit Card",Predictive_Model!$D$49,IF(K3760="Gift Card",Predictive_Model!$D$50,IF(K3760="PayPal",Predictive_Model!$D$51,0))))+IF(N3760="Comedy",Predictive_Model!$D$53,IF(N3760="Documentary",Predictive_Model!$D$54,IF(N3760="Drama",Predictive_Model!$D$55,IF(N3760="Horror",Predictive_Model!$D$56,IF(N3760="Romance",Predictive_Model!$D$57,IF(N3760="Sci-Fi",Predictive_Model!$D$58,0)))))))))</f>
        <v>0.97739901237998483</v>
      </c>
      <c r="V3760" s="3" t="str">
        <f t="shared" si="586"/>
        <v>Critical</v>
      </c>
      <c r="W3760" s="6">
        <f t="shared" si="587"/>
        <v>8.99</v>
      </c>
      <c r="X3760" s="3" t="str">
        <f t="shared" si="588"/>
        <v>Priority 2</v>
      </c>
      <c r="Y3760" s="3" t="str">
        <f t="shared" si="589"/>
        <v>OK</v>
      </c>
    </row>
    <row r="3761" spans="1:25" x14ac:dyDescent="0.25">
      <c r="A3761" s="3" t="str">
        <f>Raw_Data!A3761</f>
        <v>e7336493-b9bd-47ee-9298-a74a91625ab9</v>
      </c>
      <c r="B3761" s="3">
        <f>Raw_Data!B3761</f>
        <v>57</v>
      </c>
      <c r="C3761" s="3" t="str">
        <f>Raw_Data!C3761</f>
        <v>Other</v>
      </c>
      <c r="D3761" s="3" t="str">
        <f>Raw_Data!D3761</f>
        <v>Basic</v>
      </c>
      <c r="E3761" s="3">
        <f>Raw_Data!E3761</f>
        <v>6.73</v>
      </c>
      <c r="F3761" s="3">
        <f>Raw_Data!F3761</f>
        <v>51</v>
      </c>
      <c r="G3761" s="3" t="str">
        <f>Raw_Data!G3761</f>
        <v>North America</v>
      </c>
      <c r="H3761" s="3" t="str">
        <f>Raw_Data!H3761</f>
        <v>Desktop</v>
      </c>
      <c r="I3761" s="3">
        <f>Raw_Data!I3761</f>
        <v>8.99</v>
      </c>
      <c r="J3761" s="3">
        <f>Raw_Data!J3761</f>
        <v>1</v>
      </c>
      <c r="K3761" s="3" t="str">
        <f>Raw_Data!K3761</f>
        <v>Debit Card</v>
      </c>
      <c r="L3761" s="3">
        <f>Raw_Data!L3761</f>
        <v>1</v>
      </c>
      <c r="M3761" s="3">
        <f>Raw_Data!M3761</f>
        <v>0.13</v>
      </c>
      <c r="N3761" s="3" t="str">
        <f>Raw_Data!N3761</f>
        <v>Romance</v>
      </c>
      <c r="O3761" s="3" t="str">
        <f t="shared" si="580"/>
        <v>55-70</v>
      </c>
      <c r="P3761" s="3" t="str">
        <f t="shared" si="581"/>
        <v>&lt;10h</v>
      </c>
      <c r="Q3761" s="3" t="str">
        <f t="shared" si="582"/>
        <v>46-60d</v>
      </c>
      <c r="R3761" s="3" t="str">
        <f t="shared" si="583"/>
        <v>Low</v>
      </c>
      <c r="S3761" s="3" t="str">
        <f t="shared" si="584"/>
        <v>Low</v>
      </c>
      <c r="T3761" s="3" t="str">
        <f t="shared" si="585"/>
        <v>Churned</v>
      </c>
      <c r="U3761" s="4">
        <f>1/(1+EXP(-(Predictive_Model!$B$5+((B3761-Predictive_Model!$B$20)/Predictive_Model!$C$20)*Predictive_Model!$D$20+((E3761-Predictive_Model!$B$21)/Predictive_Model!$C$21)*Predictive_Model!$D$21+((F3761-Predictive_Model!$B$22)/Predictive_Model!$C$22)*Predictive_Model!$D$22+((I3761-Predictive_Model!$B$23)/Predictive_Model!$C$23)*Predictive_Model!$D$23+((L3761-Predictive_Model!$B$24)/Predictive_Model!$C$24)*Predictive_Model!$D$24+((M3761-Predictive_Model!$B$25)/Predictive_Model!$C$25)*Predictive_Model!$D$25+IF(C3761="Male",Predictive_Model!$D$31,IF(C3761="Other",Predictive_Model!$D$32,0))+IF(D3761="Premium",Predictive_Model!$D$34,IF(D3761="Standard",Predictive_Model!$D$35,0))+IF(G3761="Asia",Predictive_Model!$D$37,IF(G3761="Europe",Predictive_Model!$D$38,IF(G3761="North America",Predictive_Model!$D$39,IF(G3761="Oceania",Predictive_Model!$D$40,IF(G3761="South America",Predictive_Model!$D$41,0)))))+IF(H3761="Laptop",Predictive_Model!$D$43,IF(H3761="Mobile",Predictive_Model!$D$44,IF(H3761="TV",Predictive_Model!$D$45,IF(H3761="Tablet",Predictive_Model!$D$46,0))))+IF(K3761="Crypto",Predictive_Model!$D$48,IF(K3761="Debit Card",Predictive_Model!$D$49,IF(K3761="Gift Card",Predictive_Model!$D$50,IF(K3761="PayPal",Predictive_Model!$D$51,0))))+IF(N3761="Comedy",Predictive_Model!$D$53,IF(N3761="Documentary",Predictive_Model!$D$54,IF(N3761="Drama",Predictive_Model!$D$55,IF(N3761="Horror",Predictive_Model!$D$56,IF(N3761="Romance",Predictive_Model!$D$57,IF(N3761="Sci-Fi",Predictive_Model!$D$58,0)))))))))</f>
        <v>0.99984901390892145</v>
      </c>
      <c r="V3761" s="3" t="str">
        <f t="shared" si="586"/>
        <v>Critical</v>
      </c>
      <c r="W3761" s="6">
        <f t="shared" si="587"/>
        <v>8.99</v>
      </c>
      <c r="X3761" s="3" t="str">
        <f t="shared" si="588"/>
        <v>Priority 2</v>
      </c>
      <c r="Y3761" s="3" t="str">
        <f t="shared" si="589"/>
        <v>OK</v>
      </c>
    </row>
    <row r="3762" spans="1:25" x14ac:dyDescent="0.25">
      <c r="A3762" s="3" t="str">
        <f>Raw_Data!A3762</f>
        <v>14ef7d6f-0c7f-448e-8bb2-a718401cd8a9</v>
      </c>
      <c r="B3762" s="3">
        <f>Raw_Data!B3762</f>
        <v>47</v>
      </c>
      <c r="C3762" s="3" t="str">
        <f>Raw_Data!C3762</f>
        <v>Other</v>
      </c>
      <c r="D3762" s="3" t="str">
        <f>Raw_Data!D3762</f>
        <v>Premium</v>
      </c>
      <c r="E3762" s="3">
        <f>Raw_Data!E3762</f>
        <v>12.6</v>
      </c>
      <c r="F3762" s="3">
        <f>Raw_Data!F3762</f>
        <v>52</v>
      </c>
      <c r="G3762" s="3" t="str">
        <f>Raw_Data!G3762</f>
        <v>Africa</v>
      </c>
      <c r="H3762" s="3" t="str">
        <f>Raw_Data!H3762</f>
        <v>TV</v>
      </c>
      <c r="I3762" s="3">
        <f>Raw_Data!I3762</f>
        <v>17.989999999999998</v>
      </c>
      <c r="J3762" s="3">
        <f>Raw_Data!J3762</f>
        <v>1</v>
      </c>
      <c r="K3762" s="3" t="str">
        <f>Raw_Data!K3762</f>
        <v>Crypto</v>
      </c>
      <c r="L3762" s="3">
        <f>Raw_Data!L3762</f>
        <v>5</v>
      </c>
      <c r="M3762" s="3">
        <f>Raw_Data!M3762</f>
        <v>0.24</v>
      </c>
      <c r="N3762" s="3" t="str">
        <f>Raw_Data!N3762</f>
        <v>Sci-Fi</v>
      </c>
      <c r="O3762" s="3" t="str">
        <f t="shared" si="580"/>
        <v>45-54</v>
      </c>
      <c r="P3762" s="3" t="str">
        <f t="shared" si="581"/>
        <v>10-24h</v>
      </c>
      <c r="Q3762" s="3" t="str">
        <f t="shared" si="582"/>
        <v>46-60d</v>
      </c>
      <c r="R3762" s="3" t="str">
        <f t="shared" si="583"/>
        <v>Medium</v>
      </c>
      <c r="S3762" s="3" t="str">
        <f t="shared" si="584"/>
        <v>High</v>
      </c>
      <c r="T3762" s="3" t="str">
        <f t="shared" si="585"/>
        <v>Churned</v>
      </c>
      <c r="U3762" s="4">
        <f>1/(1+EXP(-(Predictive_Model!$B$5+((B3762-Predictive_Model!$B$20)/Predictive_Model!$C$20)*Predictive_Model!$D$20+((E3762-Predictive_Model!$B$21)/Predictive_Model!$C$21)*Predictive_Model!$D$21+((F3762-Predictive_Model!$B$22)/Predictive_Model!$C$22)*Predictive_Model!$D$22+((I3762-Predictive_Model!$B$23)/Predictive_Model!$C$23)*Predictive_Model!$D$23+((L3762-Predictive_Model!$B$24)/Predictive_Model!$C$24)*Predictive_Model!$D$24+((M3762-Predictive_Model!$B$25)/Predictive_Model!$C$25)*Predictive_Model!$D$25+IF(C3762="Male",Predictive_Model!$D$31,IF(C3762="Other",Predictive_Model!$D$32,0))+IF(D3762="Premium",Predictive_Model!$D$34,IF(D3762="Standard",Predictive_Model!$D$35,0))+IF(G3762="Asia",Predictive_Model!$D$37,IF(G3762="Europe",Predictive_Model!$D$38,IF(G3762="North America",Predictive_Model!$D$39,IF(G3762="Oceania",Predictive_Model!$D$40,IF(G3762="South America",Predictive_Model!$D$41,0)))))+IF(H3762="Laptop",Predictive_Model!$D$43,IF(H3762="Mobile",Predictive_Model!$D$44,IF(H3762="TV",Predictive_Model!$D$45,IF(H3762="Tablet",Predictive_Model!$D$46,0))))+IF(K3762="Crypto",Predictive_Model!$D$48,IF(K3762="Debit Card",Predictive_Model!$D$49,IF(K3762="Gift Card",Predictive_Model!$D$50,IF(K3762="PayPal",Predictive_Model!$D$51,0))))+IF(N3762="Comedy",Predictive_Model!$D$53,IF(N3762="Documentary",Predictive_Model!$D$54,IF(N3762="Drama",Predictive_Model!$D$55,IF(N3762="Horror",Predictive_Model!$D$56,IF(N3762="Romance",Predictive_Model!$D$57,IF(N3762="Sci-Fi",Predictive_Model!$D$58,0)))))))))</f>
        <v>0.67175767427234001</v>
      </c>
      <c r="V3762" s="3" t="str">
        <f t="shared" si="586"/>
        <v>High</v>
      </c>
      <c r="W3762" s="6">
        <f t="shared" si="587"/>
        <v>17.989999999999998</v>
      </c>
      <c r="X3762" s="3" t="str">
        <f t="shared" si="588"/>
        <v>Priority 2</v>
      </c>
      <c r="Y3762" s="3" t="str">
        <f t="shared" si="589"/>
        <v>OK</v>
      </c>
    </row>
    <row r="3763" spans="1:25" x14ac:dyDescent="0.25">
      <c r="A3763" s="3" t="str">
        <f>Raw_Data!A3763</f>
        <v>3914fd90-24cd-4681-a26a-2ba4a2a159f9</v>
      </c>
      <c r="B3763" s="3">
        <f>Raw_Data!B3763</f>
        <v>31</v>
      </c>
      <c r="C3763" s="3" t="str">
        <f>Raw_Data!C3763</f>
        <v>Other</v>
      </c>
      <c r="D3763" s="3" t="str">
        <f>Raw_Data!D3763</f>
        <v>Standard</v>
      </c>
      <c r="E3763" s="3">
        <f>Raw_Data!E3763</f>
        <v>0.21</v>
      </c>
      <c r="F3763" s="3">
        <f>Raw_Data!F3763</f>
        <v>16</v>
      </c>
      <c r="G3763" s="3" t="str">
        <f>Raw_Data!G3763</f>
        <v>Africa</v>
      </c>
      <c r="H3763" s="3" t="str">
        <f>Raw_Data!H3763</f>
        <v>Laptop</v>
      </c>
      <c r="I3763" s="3">
        <f>Raw_Data!I3763</f>
        <v>13.99</v>
      </c>
      <c r="J3763" s="3">
        <f>Raw_Data!J3763</f>
        <v>1</v>
      </c>
      <c r="K3763" s="3" t="str">
        <f>Raw_Data!K3763</f>
        <v>Debit Card</v>
      </c>
      <c r="L3763" s="3">
        <f>Raw_Data!L3763</f>
        <v>1</v>
      </c>
      <c r="M3763" s="3">
        <f>Raw_Data!M3763</f>
        <v>0.01</v>
      </c>
      <c r="N3763" s="3" t="str">
        <f>Raw_Data!N3763</f>
        <v>Drama</v>
      </c>
      <c r="O3763" s="3" t="str">
        <f t="shared" si="580"/>
        <v>25-34</v>
      </c>
      <c r="P3763" s="3" t="str">
        <f t="shared" si="581"/>
        <v>&lt;10h</v>
      </c>
      <c r="Q3763" s="3" t="str">
        <f t="shared" si="582"/>
        <v>8-21d</v>
      </c>
      <c r="R3763" s="3" t="str">
        <f t="shared" si="583"/>
        <v>Medium</v>
      </c>
      <c r="S3763" s="3" t="str">
        <f t="shared" si="584"/>
        <v>Mid</v>
      </c>
      <c r="T3763" s="3" t="str">
        <f t="shared" si="585"/>
        <v>Churned</v>
      </c>
      <c r="U3763" s="4">
        <f>1/(1+EXP(-(Predictive_Model!$B$5+((B3763-Predictive_Model!$B$20)/Predictive_Model!$C$20)*Predictive_Model!$D$20+((E3763-Predictive_Model!$B$21)/Predictive_Model!$C$21)*Predictive_Model!$D$21+((F3763-Predictive_Model!$B$22)/Predictive_Model!$C$22)*Predictive_Model!$D$22+((I3763-Predictive_Model!$B$23)/Predictive_Model!$C$23)*Predictive_Model!$D$23+((L3763-Predictive_Model!$B$24)/Predictive_Model!$C$24)*Predictive_Model!$D$24+((M3763-Predictive_Model!$B$25)/Predictive_Model!$C$25)*Predictive_Model!$D$25+IF(C3763="Male",Predictive_Model!$D$31,IF(C3763="Other",Predictive_Model!$D$32,0))+IF(D3763="Premium",Predictive_Model!$D$34,IF(D3763="Standard",Predictive_Model!$D$35,0))+IF(G3763="Asia",Predictive_Model!$D$37,IF(G3763="Europe",Predictive_Model!$D$38,IF(G3763="North America",Predictive_Model!$D$39,IF(G3763="Oceania",Predictive_Model!$D$40,IF(G3763="South America",Predictive_Model!$D$41,0)))))+IF(H3763="Laptop",Predictive_Model!$D$43,IF(H3763="Mobile",Predictive_Model!$D$44,IF(H3763="TV",Predictive_Model!$D$45,IF(H3763="Tablet",Predictive_Model!$D$46,0))))+IF(K3763="Crypto",Predictive_Model!$D$48,IF(K3763="Debit Card",Predictive_Model!$D$49,IF(K3763="Gift Card",Predictive_Model!$D$50,IF(K3763="PayPal",Predictive_Model!$D$51,0))))+IF(N3763="Comedy",Predictive_Model!$D$53,IF(N3763="Documentary",Predictive_Model!$D$54,IF(N3763="Drama",Predictive_Model!$D$55,IF(N3763="Horror",Predictive_Model!$D$56,IF(N3763="Romance",Predictive_Model!$D$57,IF(N3763="Sci-Fi",Predictive_Model!$D$58,0)))))))))</f>
        <v>0.99420785959928415</v>
      </c>
      <c r="V3763" s="3" t="str">
        <f t="shared" si="586"/>
        <v>Critical</v>
      </c>
      <c r="W3763" s="6">
        <f t="shared" si="587"/>
        <v>13.99</v>
      </c>
      <c r="X3763" s="3" t="str">
        <f t="shared" si="588"/>
        <v>Priority 2</v>
      </c>
      <c r="Y3763" s="3" t="str">
        <f t="shared" si="589"/>
        <v>OK</v>
      </c>
    </row>
    <row r="3764" spans="1:25" x14ac:dyDescent="0.25">
      <c r="A3764" s="3" t="str">
        <f>Raw_Data!A3764</f>
        <v>5f056e77-b597-4372-81ec-74cfa153e832</v>
      </c>
      <c r="B3764" s="3">
        <f>Raw_Data!B3764</f>
        <v>66</v>
      </c>
      <c r="C3764" s="3" t="str">
        <f>Raw_Data!C3764</f>
        <v>Female</v>
      </c>
      <c r="D3764" s="3" t="str">
        <f>Raw_Data!D3764</f>
        <v>Premium</v>
      </c>
      <c r="E3764" s="3">
        <f>Raw_Data!E3764</f>
        <v>19.190000000000001</v>
      </c>
      <c r="F3764" s="3">
        <f>Raw_Data!F3764</f>
        <v>40</v>
      </c>
      <c r="G3764" s="3" t="str">
        <f>Raw_Data!G3764</f>
        <v>Africa</v>
      </c>
      <c r="H3764" s="3" t="str">
        <f>Raw_Data!H3764</f>
        <v>Desktop</v>
      </c>
      <c r="I3764" s="3">
        <f>Raw_Data!I3764</f>
        <v>17.989999999999998</v>
      </c>
      <c r="J3764" s="3">
        <f>Raw_Data!J3764</f>
        <v>1</v>
      </c>
      <c r="K3764" s="3" t="str">
        <f>Raw_Data!K3764</f>
        <v>Credit Card</v>
      </c>
      <c r="L3764" s="3">
        <f>Raw_Data!L3764</f>
        <v>3</v>
      </c>
      <c r="M3764" s="3">
        <f>Raw_Data!M3764</f>
        <v>0.47</v>
      </c>
      <c r="N3764" s="3" t="str">
        <f>Raw_Data!N3764</f>
        <v>Documentary</v>
      </c>
      <c r="O3764" s="3" t="str">
        <f t="shared" si="580"/>
        <v>55-70</v>
      </c>
      <c r="P3764" s="3" t="str">
        <f t="shared" si="581"/>
        <v>10-24h</v>
      </c>
      <c r="Q3764" s="3" t="str">
        <f t="shared" si="582"/>
        <v>22-45d</v>
      </c>
      <c r="R3764" s="3" t="str">
        <f t="shared" si="583"/>
        <v>Medium</v>
      </c>
      <c r="S3764" s="3" t="str">
        <f t="shared" si="584"/>
        <v>High</v>
      </c>
      <c r="T3764" s="3" t="str">
        <f t="shared" si="585"/>
        <v>Churned</v>
      </c>
      <c r="U3764" s="4">
        <f>1/(1+EXP(-(Predictive_Model!$B$5+((B3764-Predictive_Model!$B$20)/Predictive_Model!$C$20)*Predictive_Model!$D$20+((E3764-Predictive_Model!$B$21)/Predictive_Model!$C$21)*Predictive_Model!$D$21+((F3764-Predictive_Model!$B$22)/Predictive_Model!$C$22)*Predictive_Model!$D$22+((I3764-Predictive_Model!$B$23)/Predictive_Model!$C$23)*Predictive_Model!$D$23+((L3764-Predictive_Model!$B$24)/Predictive_Model!$C$24)*Predictive_Model!$D$24+((M3764-Predictive_Model!$B$25)/Predictive_Model!$C$25)*Predictive_Model!$D$25+IF(C3764="Male",Predictive_Model!$D$31,IF(C3764="Other",Predictive_Model!$D$32,0))+IF(D3764="Premium",Predictive_Model!$D$34,IF(D3764="Standard",Predictive_Model!$D$35,0))+IF(G3764="Asia",Predictive_Model!$D$37,IF(G3764="Europe",Predictive_Model!$D$38,IF(G3764="North America",Predictive_Model!$D$39,IF(G3764="Oceania",Predictive_Model!$D$40,IF(G3764="South America",Predictive_Model!$D$41,0)))))+IF(H3764="Laptop",Predictive_Model!$D$43,IF(H3764="Mobile",Predictive_Model!$D$44,IF(H3764="TV",Predictive_Model!$D$45,IF(H3764="Tablet",Predictive_Model!$D$46,0))))+IF(K3764="Crypto",Predictive_Model!$D$48,IF(K3764="Debit Card",Predictive_Model!$D$49,IF(K3764="Gift Card",Predictive_Model!$D$50,IF(K3764="PayPal",Predictive_Model!$D$51,0))))+IF(N3764="Comedy",Predictive_Model!$D$53,IF(N3764="Documentary",Predictive_Model!$D$54,IF(N3764="Drama",Predictive_Model!$D$55,IF(N3764="Horror",Predictive_Model!$D$56,IF(N3764="Romance",Predictive_Model!$D$57,IF(N3764="Sci-Fi",Predictive_Model!$D$58,0)))))))))</f>
        <v>0.19715689417958901</v>
      </c>
      <c r="V3764" s="3" t="str">
        <f t="shared" si="586"/>
        <v>Low</v>
      </c>
      <c r="W3764" s="6">
        <f t="shared" si="587"/>
        <v>17.989999999999998</v>
      </c>
      <c r="X3764" s="3" t="str">
        <f t="shared" si="588"/>
        <v>Monitor</v>
      </c>
      <c r="Y3764" s="3" t="str">
        <f t="shared" si="589"/>
        <v>OK</v>
      </c>
    </row>
    <row r="3765" spans="1:25" x14ac:dyDescent="0.25">
      <c r="A3765" s="3" t="str">
        <f>Raw_Data!A3765</f>
        <v>f1f834a6-23c4-405a-b5f2-dfd604ce318b</v>
      </c>
      <c r="B3765" s="3">
        <f>Raw_Data!B3765</f>
        <v>32</v>
      </c>
      <c r="C3765" s="3" t="str">
        <f>Raw_Data!C3765</f>
        <v>Other</v>
      </c>
      <c r="D3765" s="3" t="str">
        <f>Raw_Data!D3765</f>
        <v>Premium</v>
      </c>
      <c r="E3765" s="3">
        <f>Raw_Data!E3765</f>
        <v>5.09</v>
      </c>
      <c r="F3765" s="3">
        <f>Raw_Data!F3765</f>
        <v>37</v>
      </c>
      <c r="G3765" s="3" t="str">
        <f>Raw_Data!G3765</f>
        <v>Oceania</v>
      </c>
      <c r="H3765" s="3" t="str">
        <f>Raw_Data!H3765</f>
        <v>Desktop</v>
      </c>
      <c r="I3765" s="3">
        <f>Raw_Data!I3765</f>
        <v>17.989999999999998</v>
      </c>
      <c r="J3765" s="3">
        <f>Raw_Data!J3765</f>
        <v>0</v>
      </c>
      <c r="K3765" s="3" t="str">
        <f>Raw_Data!K3765</f>
        <v>Credit Card</v>
      </c>
      <c r="L3765" s="3">
        <f>Raw_Data!L3765</f>
        <v>5</v>
      </c>
      <c r="M3765" s="3">
        <f>Raw_Data!M3765</f>
        <v>0.13</v>
      </c>
      <c r="N3765" s="3" t="str">
        <f>Raw_Data!N3765</f>
        <v>Drama</v>
      </c>
      <c r="O3765" s="3" t="str">
        <f t="shared" si="580"/>
        <v>25-34</v>
      </c>
      <c r="P3765" s="3" t="str">
        <f t="shared" si="581"/>
        <v>&lt;10h</v>
      </c>
      <c r="Q3765" s="3" t="str">
        <f t="shared" si="582"/>
        <v>22-45d</v>
      </c>
      <c r="R3765" s="3" t="str">
        <f t="shared" si="583"/>
        <v>Medium</v>
      </c>
      <c r="S3765" s="3" t="str">
        <f t="shared" si="584"/>
        <v>High</v>
      </c>
      <c r="T3765" s="3" t="str">
        <f t="shared" si="585"/>
        <v>Active</v>
      </c>
      <c r="U3765" s="4">
        <f>1/(1+EXP(-(Predictive_Model!$B$5+((B3765-Predictive_Model!$B$20)/Predictive_Model!$C$20)*Predictive_Model!$D$20+((E3765-Predictive_Model!$B$21)/Predictive_Model!$C$21)*Predictive_Model!$D$21+((F3765-Predictive_Model!$B$22)/Predictive_Model!$C$22)*Predictive_Model!$D$22+((I3765-Predictive_Model!$B$23)/Predictive_Model!$C$23)*Predictive_Model!$D$23+((L3765-Predictive_Model!$B$24)/Predictive_Model!$C$24)*Predictive_Model!$D$24+((M3765-Predictive_Model!$B$25)/Predictive_Model!$C$25)*Predictive_Model!$D$25+IF(C3765="Male",Predictive_Model!$D$31,IF(C3765="Other",Predictive_Model!$D$32,0))+IF(D3765="Premium",Predictive_Model!$D$34,IF(D3765="Standard",Predictive_Model!$D$35,0))+IF(G3765="Asia",Predictive_Model!$D$37,IF(G3765="Europe",Predictive_Model!$D$38,IF(G3765="North America",Predictive_Model!$D$39,IF(G3765="Oceania",Predictive_Model!$D$40,IF(G3765="South America",Predictive_Model!$D$41,0)))))+IF(H3765="Laptop",Predictive_Model!$D$43,IF(H3765="Mobile",Predictive_Model!$D$44,IF(H3765="TV",Predictive_Model!$D$45,IF(H3765="Tablet",Predictive_Model!$D$46,0))))+IF(K3765="Crypto",Predictive_Model!$D$48,IF(K3765="Debit Card",Predictive_Model!$D$49,IF(K3765="Gift Card",Predictive_Model!$D$50,IF(K3765="PayPal",Predictive_Model!$D$51,0))))+IF(N3765="Comedy",Predictive_Model!$D$53,IF(N3765="Documentary",Predictive_Model!$D$54,IF(N3765="Drama",Predictive_Model!$D$55,IF(N3765="Horror",Predictive_Model!$D$56,IF(N3765="Romance",Predictive_Model!$D$57,IF(N3765="Sci-Fi",Predictive_Model!$D$58,0)))))))))</f>
        <v>0.84443272395442837</v>
      </c>
      <c r="V3765" s="3" t="str">
        <f t="shared" si="586"/>
        <v>Critical</v>
      </c>
      <c r="W3765" s="6">
        <f t="shared" si="587"/>
        <v>15.191344703940166</v>
      </c>
      <c r="X3765" s="3" t="str">
        <f t="shared" si="588"/>
        <v>Priority 1</v>
      </c>
      <c r="Y3765" s="3" t="str">
        <f t="shared" si="589"/>
        <v>OK</v>
      </c>
    </row>
    <row r="3766" spans="1:25" x14ac:dyDescent="0.25">
      <c r="A3766" s="3" t="str">
        <f>Raw_Data!A3766</f>
        <v>2cf69775-8761-45e2-a44d-b4bd0669b757</v>
      </c>
      <c r="B3766" s="3">
        <f>Raw_Data!B3766</f>
        <v>55</v>
      </c>
      <c r="C3766" s="3" t="str">
        <f>Raw_Data!C3766</f>
        <v>Other</v>
      </c>
      <c r="D3766" s="3" t="str">
        <f>Raw_Data!D3766</f>
        <v>Premium</v>
      </c>
      <c r="E3766" s="3">
        <f>Raw_Data!E3766</f>
        <v>1.63</v>
      </c>
      <c r="F3766" s="3">
        <f>Raw_Data!F3766</f>
        <v>52</v>
      </c>
      <c r="G3766" s="3" t="str">
        <f>Raw_Data!G3766</f>
        <v>Africa</v>
      </c>
      <c r="H3766" s="3" t="str">
        <f>Raw_Data!H3766</f>
        <v>Tablet</v>
      </c>
      <c r="I3766" s="3">
        <f>Raw_Data!I3766</f>
        <v>17.989999999999998</v>
      </c>
      <c r="J3766" s="3">
        <f>Raw_Data!J3766</f>
        <v>1</v>
      </c>
      <c r="K3766" s="3" t="str">
        <f>Raw_Data!K3766</f>
        <v>Gift Card</v>
      </c>
      <c r="L3766" s="3">
        <f>Raw_Data!L3766</f>
        <v>1</v>
      </c>
      <c r="M3766" s="3">
        <f>Raw_Data!M3766</f>
        <v>0.03</v>
      </c>
      <c r="N3766" s="3" t="str">
        <f>Raw_Data!N3766</f>
        <v>Action</v>
      </c>
      <c r="O3766" s="3" t="str">
        <f t="shared" si="580"/>
        <v>55-70</v>
      </c>
      <c r="P3766" s="3" t="str">
        <f t="shared" si="581"/>
        <v>&lt;10h</v>
      </c>
      <c r="Q3766" s="3" t="str">
        <f t="shared" si="582"/>
        <v>46-60d</v>
      </c>
      <c r="R3766" s="3" t="str">
        <f t="shared" si="583"/>
        <v>Low</v>
      </c>
      <c r="S3766" s="3" t="str">
        <f t="shared" si="584"/>
        <v>High</v>
      </c>
      <c r="T3766" s="3" t="str">
        <f t="shared" si="585"/>
        <v>Churned</v>
      </c>
      <c r="U3766" s="4">
        <f>1/(1+EXP(-(Predictive_Model!$B$5+((B3766-Predictive_Model!$B$20)/Predictive_Model!$C$20)*Predictive_Model!$D$20+((E3766-Predictive_Model!$B$21)/Predictive_Model!$C$21)*Predictive_Model!$D$21+((F3766-Predictive_Model!$B$22)/Predictive_Model!$C$22)*Predictive_Model!$D$22+((I3766-Predictive_Model!$B$23)/Predictive_Model!$C$23)*Predictive_Model!$D$23+((L3766-Predictive_Model!$B$24)/Predictive_Model!$C$24)*Predictive_Model!$D$24+((M3766-Predictive_Model!$B$25)/Predictive_Model!$C$25)*Predictive_Model!$D$25+IF(C3766="Male",Predictive_Model!$D$31,IF(C3766="Other",Predictive_Model!$D$32,0))+IF(D3766="Premium",Predictive_Model!$D$34,IF(D3766="Standard",Predictive_Model!$D$35,0))+IF(G3766="Asia",Predictive_Model!$D$37,IF(G3766="Europe",Predictive_Model!$D$38,IF(G3766="North America",Predictive_Model!$D$39,IF(G3766="Oceania",Predictive_Model!$D$40,IF(G3766="South America",Predictive_Model!$D$41,0)))))+IF(H3766="Laptop",Predictive_Model!$D$43,IF(H3766="Mobile",Predictive_Model!$D$44,IF(H3766="TV",Predictive_Model!$D$45,IF(H3766="Tablet",Predictive_Model!$D$46,0))))+IF(K3766="Crypto",Predictive_Model!$D$48,IF(K3766="Debit Card",Predictive_Model!$D$49,IF(K3766="Gift Card",Predictive_Model!$D$50,IF(K3766="PayPal",Predictive_Model!$D$51,0))))+IF(N3766="Comedy",Predictive_Model!$D$53,IF(N3766="Documentary",Predictive_Model!$D$54,IF(N3766="Drama",Predictive_Model!$D$55,IF(N3766="Horror",Predictive_Model!$D$56,IF(N3766="Romance",Predictive_Model!$D$57,IF(N3766="Sci-Fi",Predictive_Model!$D$58,0)))))))))</f>
        <v>0.99994131317284862</v>
      </c>
      <c r="V3766" s="3" t="str">
        <f t="shared" si="586"/>
        <v>Critical</v>
      </c>
      <c r="W3766" s="6">
        <f t="shared" si="587"/>
        <v>17.989999999999998</v>
      </c>
      <c r="X3766" s="3" t="str">
        <f t="shared" si="588"/>
        <v>Priority 1</v>
      </c>
      <c r="Y3766" s="3" t="str">
        <f t="shared" si="589"/>
        <v>OK</v>
      </c>
    </row>
    <row r="3767" spans="1:25" x14ac:dyDescent="0.25">
      <c r="A3767" s="3" t="str">
        <f>Raw_Data!A3767</f>
        <v>4f25b8c4-d5c9-4131-af78-55e3ffeed2dd</v>
      </c>
      <c r="B3767" s="3">
        <f>Raw_Data!B3767</f>
        <v>48</v>
      </c>
      <c r="C3767" s="3" t="str">
        <f>Raw_Data!C3767</f>
        <v>Female</v>
      </c>
      <c r="D3767" s="3" t="str">
        <f>Raw_Data!D3767</f>
        <v>Basic</v>
      </c>
      <c r="E3767" s="3">
        <f>Raw_Data!E3767</f>
        <v>4.59</v>
      </c>
      <c r="F3767" s="3">
        <f>Raw_Data!F3767</f>
        <v>55</v>
      </c>
      <c r="G3767" s="3" t="str">
        <f>Raw_Data!G3767</f>
        <v>South America</v>
      </c>
      <c r="H3767" s="3" t="str">
        <f>Raw_Data!H3767</f>
        <v>Tablet</v>
      </c>
      <c r="I3767" s="3">
        <f>Raw_Data!I3767</f>
        <v>8.99</v>
      </c>
      <c r="J3767" s="3">
        <f>Raw_Data!J3767</f>
        <v>1</v>
      </c>
      <c r="K3767" s="3" t="str">
        <f>Raw_Data!K3767</f>
        <v>Debit Card</v>
      </c>
      <c r="L3767" s="3">
        <f>Raw_Data!L3767</f>
        <v>1</v>
      </c>
      <c r="M3767" s="3">
        <f>Raw_Data!M3767</f>
        <v>0.08</v>
      </c>
      <c r="N3767" s="3" t="str">
        <f>Raw_Data!N3767</f>
        <v>Drama</v>
      </c>
      <c r="O3767" s="3" t="str">
        <f t="shared" si="580"/>
        <v>45-54</v>
      </c>
      <c r="P3767" s="3" t="str">
        <f t="shared" si="581"/>
        <v>&lt;10h</v>
      </c>
      <c r="Q3767" s="3" t="str">
        <f t="shared" si="582"/>
        <v>46-60d</v>
      </c>
      <c r="R3767" s="3" t="str">
        <f t="shared" si="583"/>
        <v>Low</v>
      </c>
      <c r="S3767" s="3" t="str">
        <f t="shared" si="584"/>
        <v>Low</v>
      </c>
      <c r="T3767" s="3" t="str">
        <f t="shared" si="585"/>
        <v>Churned</v>
      </c>
      <c r="U3767" s="4">
        <f>1/(1+EXP(-(Predictive_Model!$B$5+((B3767-Predictive_Model!$B$20)/Predictive_Model!$C$20)*Predictive_Model!$D$20+((E3767-Predictive_Model!$B$21)/Predictive_Model!$C$21)*Predictive_Model!$D$21+((F3767-Predictive_Model!$B$22)/Predictive_Model!$C$22)*Predictive_Model!$D$22+((I3767-Predictive_Model!$B$23)/Predictive_Model!$C$23)*Predictive_Model!$D$23+((L3767-Predictive_Model!$B$24)/Predictive_Model!$C$24)*Predictive_Model!$D$24+((M3767-Predictive_Model!$B$25)/Predictive_Model!$C$25)*Predictive_Model!$D$25+IF(C3767="Male",Predictive_Model!$D$31,IF(C3767="Other",Predictive_Model!$D$32,0))+IF(D3767="Premium",Predictive_Model!$D$34,IF(D3767="Standard",Predictive_Model!$D$35,0))+IF(G3767="Asia",Predictive_Model!$D$37,IF(G3767="Europe",Predictive_Model!$D$38,IF(G3767="North America",Predictive_Model!$D$39,IF(G3767="Oceania",Predictive_Model!$D$40,IF(G3767="South America",Predictive_Model!$D$41,0)))))+IF(H3767="Laptop",Predictive_Model!$D$43,IF(H3767="Mobile",Predictive_Model!$D$44,IF(H3767="TV",Predictive_Model!$D$45,IF(H3767="Tablet",Predictive_Model!$D$46,0))))+IF(K3767="Crypto",Predictive_Model!$D$48,IF(K3767="Debit Card",Predictive_Model!$D$49,IF(K3767="Gift Card",Predictive_Model!$D$50,IF(K3767="PayPal",Predictive_Model!$D$51,0))))+IF(N3767="Comedy",Predictive_Model!$D$53,IF(N3767="Documentary",Predictive_Model!$D$54,IF(N3767="Drama",Predictive_Model!$D$55,IF(N3767="Horror",Predictive_Model!$D$56,IF(N3767="Romance",Predictive_Model!$D$57,IF(N3767="Sci-Fi",Predictive_Model!$D$58,0)))))))))</f>
        <v>0.99999149125858711</v>
      </c>
      <c r="V3767" s="3" t="str">
        <f t="shared" si="586"/>
        <v>Critical</v>
      </c>
      <c r="W3767" s="6">
        <f t="shared" si="587"/>
        <v>8.99</v>
      </c>
      <c r="X3767" s="3" t="str">
        <f t="shared" si="588"/>
        <v>Priority 2</v>
      </c>
      <c r="Y3767" s="3" t="str">
        <f t="shared" si="589"/>
        <v>OK</v>
      </c>
    </row>
    <row r="3768" spans="1:25" x14ac:dyDescent="0.25">
      <c r="A3768" s="3" t="str">
        <f>Raw_Data!A3768</f>
        <v>c51b4715-3ce4-49e7-9102-508107212399</v>
      </c>
      <c r="B3768" s="3">
        <f>Raw_Data!B3768</f>
        <v>66</v>
      </c>
      <c r="C3768" s="3" t="str">
        <f>Raw_Data!C3768</f>
        <v>Female</v>
      </c>
      <c r="D3768" s="3" t="str">
        <f>Raw_Data!D3768</f>
        <v>Premium</v>
      </c>
      <c r="E3768" s="3">
        <f>Raw_Data!E3768</f>
        <v>2.29</v>
      </c>
      <c r="F3768" s="3">
        <f>Raw_Data!F3768</f>
        <v>52</v>
      </c>
      <c r="G3768" s="3" t="str">
        <f>Raw_Data!G3768</f>
        <v>Europe</v>
      </c>
      <c r="H3768" s="3" t="str">
        <f>Raw_Data!H3768</f>
        <v>Desktop</v>
      </c>
      <c r="I3768" s="3">
        <f>Raw_Data!I3768</f>
        <v>17.989999999999998</v>
      </c>
      <c r="J3768" s="3">
        <f>Raw_Data!J3768</f>
        <v>1</v>
      </c>
      <c r="K3768" s="3" t="str">
        <f>Raw_Data!K3768</f>
        <v>Crypto</v>
      </c>
      <c r="L3768" s="3">
        <f>Raw_Data!L3768</f>
        <v>2</v>
      </c>
      <c r="M3768" s="3">
        <f>Raw_Data!M3768</f>
        <v>0.04</v>
      </c>
      <c r="N3768" s="3" t="str">
        <f>Raw_Data!N3768</f>
        <v>Romance</v>
      </c>
      <c r="O3768" s="3" t="str">
        <f t="shared" si="580"/>
        <v>55-70</v>
      </c>
      <c r="P3768" s="3" t="str">
        <f t="shared" si="581"/>
        <v>&lt;10h</v>
      </c>
      <c r="Q3768" s="3" t="str">
        <f t="shared" si="582"/>
        <v>46-60d</v>
      </c>
      <c r="R3768" s="3" t="str">
        <f t="shared" si="583"/>
        <v>Low</v>
      </c>
      <c r="S3768" s="3" t="str">
        <f t="shared" si="584"/>
        <v>High</v>
      </c>
      <c r="T3768" s="3" t="str">
        <f t="shared" si="585"/>
        <v>Churned</v>
      </c>
      <c r="U3768" s="4">
        <f>1/(1+EXP(-(Predictive_Model!$B$5+((B3768-Predictive_Model!$B$20)/Predictive_Model!$C$20)*Predictive_Model!$D$20+((E3768-Predictive_Model!$B$21)/Predictive_Model!$C$21)*Predictive_Model!$D$21+((F3768-Predictive_Model!$B$22)/Predictive_Model!$C$22)*Predictive_Model!$D$22+((I3768-Predictive_Model!$B$23)/Predictive_Model!$C$23)*Predictive_Model!$D$23+((L3768-Predictive_Model!$B$24)/Predictive_Model!$C$24)*Predictive_Model!$D$24+((M3768-Predictive_Model!$B$25)/Predictive_Model!$C$25)*Predictive_Model!$D$25+IF(C3768="Male",Predictive_Model!$D$31,IF(C3768="Other",Predictive_Model!$D$32,0))+IF(D3768="Premium",Predictive_Model!$D$34,IF(D3768="Standard",Predictive_Model!$D$35,0))+IF(G3768="Asia",Predictive_Model!$D$37,IF(G3768="Europe",Predictive_Model!$D$38,IF(G3768="North America",Predictive_Model!$D$39,IF(G3768="Oceania",Predictive_Model!$D$40,IF(G3768="South America",Predictive_Model!$D$41,0)))))+IF(H3768="Laptop",Predictive_Model!$D$43,IF(H3768="Mobile",Predictive_Model!$D$44,IF(H3768="TV",Predictive_Model!$D$45,IF(H3768="Tablet",Predictive_Model!$D$46,0))))+IF(K3768="Crypto",Predictive_Model!$D$48,IF(K3768="Debit Card",Predictive_Model!$D$49,IF(K3768="Gift Card",Predictive_Model!$D$50,IF(K3768="PayPal",Predictive_Model!$D$51,0))))+IF(N3768="Comedy",Predictive_Model!$D$53,IF(N3768="Documentary",Predictive_Model!$D$54,IF(N3768="Drama",Predictive_Model!$D$55,IF(N3768="Horror",Predictive_Model!$D$56,IF(N3768="Romance",Predictive_Model!$D$57,IF(N3768="Sci-Fi",Predictive_Model!$D$58,0)))))))))</f>
        <v>0.99913410861347984</v>
      </c>
      <c r="V3768" s="3" t="str">
        <f t="shared" si="586"/>
        <v>Critical</v>
      </c>
      <c r="W3768" s="6">
        <f t="shared" si="587"/>
        <v>17.989999999999998</v>
      </c>
      <c r="X3768" s="3" t="str">
        <f t="shared" si="588"/>
        <v>Priority 1</v>
      </c>
      <c r="Y3768" s="3" t="str">
        <f t="shared" si="589"/>
        <v>OK</v>
      </c>
    </row>
    <row r="3769" spans="1:25" x14ac:dyDescent="0.25">
      <c r="A3769" s="3" t="str">
        <f>Raw_Data!A3769</f>
        <v>2430b31a-ab1d-4aeb-9d8f-5b5bb2427ff5</v>
      </c>
      <c r="B3769" s="3">
        <f>Raw_Data!B3769</f>
        <v>60</v>
      </c>
      <c r="C3769" s="3" t="str">
        <f>Raw_Data!C3769</f>
        <v>Female</v>
      </c>
      <c r="D3769" s="3" t="str">
        <f>Raw_Data!D3769</f>
        <v>Premium</v>
      </c>
      <c r="E3769" s="3">
        <f>Raw_Data!E3769</f>
        <v>2.09</v>
      </c>
      <c r="F3769" s="3">
        <f>Raw_Data!F3769</f>
        <v>14</v>
      </c>
      <c r="G3769" s="3" t="str">
        <f>Raw_Data!G3769</f>
        <v>North America</v>
      </c>
      <c r="H3769" s="3" t="str">
        <f>Raw_Data!H3769</f>
        <v>Laptop</v>
      </c>
      <c r="I3769" s="3">
        <f>Raw_Data!I3769</f>
        <v>17.989999999999998</v>
      </c>
      <c r="J3769" s="3">
        <f>Raw_Data!J3769</f>
        <v>1</v>
      </c>
      <c r="K3769" s="3" t="str">
        <f>Raw_Data!K3769</f>
        <v>Gift Card</v>
      </c>
      <c r="L3769" s="3">
        <f>Raw_Data!L3769</f>
        <v>2</v>
      </c>
      <c r="M3769" s="3">
        <f>Raw_Data!M3769</f>
        <v>0.14000000000000001</v>
      </c>
      <c r="N3769" s="3" t="str">
        <f>Raw_Data!N3769</f>
        <v>Comedy</v>
      </c>
      <c r="O3769" s="3" t="str">
        <f t="shared" si="580"/>
        <v>55-70</v>
      </c>
      <c r="P3769" s="3" t="str">
        <f t="shared" si="581"/>
        <v>&lt;10h</v>
      </c>
      <c r="Q3769" s="3" t="str">
        <f t="shared" si="582"/>
        <v>8-21d</v>
      </c>
      <c r="R3769" s="3" t="str">
        <f t="shared" si="583"/>
        <v>Medium</v>
      </c>
      <c r="S3769" s="3" t="str">
        <f t="shared" si="584"/>
        <v>High</v>
      </c>
      <c r="T3769" s="3" t="str">
        <f t="shared" si="585"/>
        <v>Churned</v>
      </c>
      <c r="U3769" s="4">
        <f>1/(1+EXP(-(Predictive_Model!$B$5+((B3769-Predictive_Model!$B$20)/Predictive_Model!$C$20)*Predictive_Model!$D$20+((E3769-Predictive_Model!$B$21)/Predictive_Model!$C$21)*Predictive_Model!$D$21+((F3769-Predictive_Model!$B$22)/Predictive_Model!$C$22)*Predictive_Model!$D$22+((I3769-Predictive_Model!$B$23)/Predictive_Model!$C$23)*Predictive_Model!$D$23+((L3769-Predictive_Model!$B$24)/Predictive_Model!$C$24)*Predictive_Model!$D$24+((M3769-Predictive_Model!$B$25)/Predictive_Model!$C$25)*Predictive_Model!$D$25+IF(C3769="Male",Predictive_Model!$D$31,IF(C3769="Other",Predictive_Model!$D$32,0))+IF(D3769="Premium",Predictive_Model!$D$34,IF(D3769="Standard",Predictive_Model!$D$35,0))+IF(G3769="Asia",Predictive_Model!$D$37,IF(G3769="Europe",Predictive_Model!$D$38,IF(G3769="North America",Predictive_Model!$D$39,IF(G3769="Oceania",Predictive_Model!$D$40,IF(G3769="South America",Predictive_Model!$D$41,0)))))+IF(H3769="Laptop",Predictive_Model!$D$43,IF(H3769="Mobile",Predictive_Model!$D$44,IF(H3769="TV",Predictive_Model!$D$45,IF(H3769="Tablet",Predictive_Model!$D$46,0))))+IF(K3769="Crypto",Predictive_Model!$D$48,IF(K3769="Debit Card",Predictive_Model!$D$49,IF(K3769="Gift Card",Predictive_Model!$D$50,IF(K3769="PayPal",Predictive_Model!$D$51,0))))+IF(N3769="Comedy",Predictive_Model!$D$53,IF(N3769="Documentary",Predictive_Model!$D$54,IF(N3769="Drama",Predictive_Model!$D$55,IF(N3769="Horror",Predictive_Model!$D$56,IF(N3769="Romance",Predictive_Model!$D$57,IF(N3769="Sci-Fi",Predictive_Model!$D$58,0)))))))))</f>
        <v>0.90809100075949434</v>
      </c>
      <c r="V3769" s="3" t="str">
        <f t="shared" si="586"/>
        <v>Critical</v>
      </c>
      <c r="W3769" s="6">
        <f t="shared" si="587"/>
        <v>17.989999999999998</v>
      </c>
      <c r="X3769" s="3" t="str">
        <f t="shared" si="588"/>
        <v>Priority 1</v>
      </c>
      <c r="Y3769" s="3" t="str">
        <f t="shared" si="589"/>
        <v>OK</v>
      </c>
    </row>
    <row r="3770" spans="1:25" x14ac:dyDescent="0.25">
      <c r="A3770" s="3" t="str">
        <f>Raw_Data!A3770</f>
        <v>a06f6ebb-cdf1-4d0a-ab74-c3c1b86d53ae</v>
      </c>
      <c r="B3770" s="3">
        <f>Raw_Data!B3770</f>
        <v>34</v>
      </c>
      <c r="C3770" s="3" t="str">
        <f>Raw_Data!C3770</f>
        <v>Male</v>
      </c>
      <c r="D3770" s="3" t="str">
        <f>Raw_Data!D3770</f>
        <v>Premium</v>
      </c>
      <c r="E3770" s="3">
        <f>Raw_Data!E3770</f>
        <v>27.92</v>
      </c>
      <c r="F3770" s="3">
        <f>Raw_Data!F3770</f>
        <v>35</v>
      </c>
      <c r="G3770" s="3" t="str">
        <f>Raw_Data!G3770</f>
        <v>Africa</v>
      </c>
      <c r="H3770" s="3" t="str">
        <f>Raw_Data!H3770</f>
        <v>TV</v>
      </c>
      <c r="I3770" s="3">
        <f>Raw_Data!I3770</f>
        <v>17.989999999999998</v>
      </c>
      <c r="J3770" s="3">
        <f>Raw_Data!J3770</f>
        <v>0</v>
      </c>
      <c r="K3770" s="3" t="str">
        <f>Raw_Data!K3770</f>
        <v>Crypto</v>
      </c>
      <c r="L3770" s="3">
        <f>Raw_Data!L3770</f>
        <v>4</v>
      </c>
      <c r="M3770" s="3">
        <f>Raw_Data!M3770</f>
        <v>0.78</v>
      </c>
      <c r="N3770" s="3" t="str">
        <f>Raw_Data!N3770</f>
        <v>Horror</v>
      </c>
      <c r="O3770" s="3" t="str">
        <f t="shared" si="580"/>
        <v>25-34</v>
      </c>
      <c r="P3770" s="3" t="str">
        <f t="shared" si="581"/>
        <v>25-49h</v>
      </c>
      <c r="Q3770" s="3" t="str">
        <f t="shared" si="582"/>
        <v>22-45d</v>
      </c>
      <c r="R3770" s="3" t="str">
        <f t="shared" si="583"/>
        <v>Medium</v>
      </c>
      <c r="S3770" s="3" t="str">
        <f t="shared" si="584"/>
        <v>High</v>
      </c>
      <c r="T3770" s="3" t="str">
        <f t="shared" si="585"/>
        <v>Active</v>
      </c>
      <c r="U3770" s="4">
        <f>1/(1+EXP(-(Predictive_Model!$B$5+((B3770-Predictive_Model!$B$20)/Predictive_Model!$C$20)*Predictive_Model!$D$20+((E3770-Predictive_Model!$B$21)/Predictive_Model!$C$21)*Predictive_Model!$D$21+((F3770-Predictive_Model!$B$22)/Predictive_Model!$C$22)*Predictive_Model!$D$22+((I3770-Predictive_Model!$B$23)/Predictive_Model!$C$23)*Predictive_Model!$D$23+((L3770-Predictive_Model!$B$24)/Predictive_Model!$C$24)*Predictive_Model!$D$24+((M3770-Predictive_Model!$B$25)/Predictive_Model!$C$25)*Predictive_Model!$D$25+IF(C3770="Male",Predictive_Model!$D$31,IF(C3770="Other",Predictive_Model!$D$32,0))+IF(D3770="Premium",Predictive_Model!$D$34,IF(D3770="Standard",Predictive_Model!$D$35,0))+IF(G3770="Asia",Predictive_Model!$D$37,IF(G3770="Europe",Predictive_Model!$D$38,IF(G3770="North America",Predictive_Model!$D$39,IF(G3770="Oceania",Predictive_Model!$D$40,IF(G3770="South America",Predictive_Model!$D$41,0)))))+IF(H3770="Laptop",Predictive_Model!$D$43,IF(H3770="Mobile",Predictive_Model!$D$44,IF(H3770="TV",Predictive_Model!$D$45,IF(H3770="Tablet",Predictive_Model!$D$46,0))))+IF(K3770="Crypto",Predictive_Model!$D$48,IF(K3770="Debit Card",Predictive_Model!$D$49,IF(K3770="Gift Card",Predictive_Model!$D$50,IF(K3770="PayPal",Predictive_Model!$D$51,0))))+IF(N3770="Comedy",Predictive_Model!$D$53,IF(N3770="Documentary",Predictive_Model!$D$54,IF(N3770="Drama",Predictive_Model!$D$55,IF(N3770="Horror",Predictive_Model!$D$56,IF(N3770="Romance",Predictive_Model!$D$57,IF(N3770="Sci-Fi",Predictive_Model!$D$58,0)))))))))</f>
        <v>1.4569114958198851E-3</v>
      </c>
      <c r="V3770" s="3" t="str">
        <f t="shared" si="586"/>
        <v>Low</v>
      </c>
      <c r="W3770" s="6">
        <f t="shared" si="587"/>
        <v>2.620983780979973E-2</v>
      </c>
      <c r="X3770" s="3" t="str">
        <f t="shared" si="588"/>
        <v>Monitor</v>
      </c>
      <c r="Y3770" s="3" t="str">
        <f t="shared" si="589"/>
        <v>OK</v>
      </c>
    </row>
    <row r="3771" spans="1:25" x14ac:dyDescent="0.25">
      <c r="A3771" s="3" t="str">
        <f>Raw_Data!A3771</f>
        <v>b160aa5f-532a-4e17-999d-5d17abb3926f</v>
      </c>
      <c r="B3771" s="3">
        <f>Raw_Data!B3771</f>
        <v>38</v>
      </c>
      <c r="C3771" s="3" t="str">
        <f>Raw_Data!C3771</f>
        <v>Other</v>
      </c>
      <c r="D3771" s="3" t="str">
        <f>Raw_Data!D3771</f>
        <v>Standard</v>
      </c>
      <c r="E3771" s="3">
        <f>Raw_Data!E3771</f>
        <v>32.69</v>
      </c>
      <c r="F3771" s="3">
        <f>Raw_Data!F3771</f>
        <v>7</v>
      </c>
      <c r="G3771" s="3" t="str">
        <f>Raw_Data!G3771</f>
        <v>Asia</v>
      </c>
      <c r="H3771" s="3" t="str">
        <f>Raw_Data!H3771</f>
        <v>Tablet</v>
      </c>
      <c r="I3771" s="3">
        <f>Raw_Data!I3771</f>
        <v>13.99</v>
      </c>
      <c r="J3771" s="3">
        <f>Raw_Data!J3771</f>
        <v>0</v>
      </c>
      <c r="K3771" s="3" t="str">
        <f>Raw_Data!K3771</f>
        <v>Gift Card</v>
      </c>
      <c r="L3771" s="3">
        <f>Raw_Data!L3771</f>
        <v>4</v>
      </c>
      <c r="M3771" s="3">
        <f>Raw_Data!M3771</f>
        <v>4.09</v>
      </c>
      <c r="N3771" s="3" t="str">
        <f>Raw_Data!N3771</f>
        <v>Documentary</v>
      </c>
      <c r="O3771" s="3" t="str">
        <f t="shared" si="580"/>
        <v>35-44</v>
      </c>
      <c r="P3771" s="3" t="str">
        <f t="shared" si="581"/>
        <v>25-49h</v>
      </c>
      <c r="Q3771" s="3" t="str">
        <f t="shared" si="582"/>
        <v>0-7d</v>
      </c>
      <c r="R3771" s="3" t="str">
        <f t="shared" si="583"/>
        <v>High</v>
      </c>
      <c r="S3771" s="3" t="str">
        <f t="shared" si="584"/>
        <v>Mid</v>
      </c>
      <c r="T3771" s="3" t="str">
        <f t="shared" si="585"/>
        <v>Active</v>
      </c>
      <c r="U3771" s="4">
        <f>1/(1+EXP(-(Predictive_Model!$B$5+((B3771-Predictive_Model!$B$20)/Predictive_Model!$C$20)*Predictive_Model!$D$20+((E3771-Predictive_Model!$B$21)/Predictive_Model!$C$21)*Predictive_Model!$D$21+((F3771-Predictive_Model!$B$22)/Predictive_Model!$C$22)*Predictive_Model!$D$22+((I3771-Predictive_Model!$B$23)/Predictive_Model!$C$23)*Predictive_Model!$D$23+((L3771-Predictive_Model!$B$24)/Predictive_Model!$C$24)*Predictive_Model!$D$24+((M3771-Predictive_Model!$B$25)/Predictive_Model!$C$25)*Predictive_Model!$D$25+IF(C3771="Male",Predictive_Model!$D$31,IF(C3771="Other",Predictive_Model!$D$32,0))+IF(D3771="Premium",Predictive_Model!$D$34,IF(D3771="Standard",Predictive_Model!$D$35,0))+IF(G3771="Asia",Predictive_Model!$D$37,IF(G3771="Europe",Predictive_Model!$D$38,IF(G3771="North America",Predictive_Model!$D$39,IF(G3771="Oceania",Predictive_Model!$D$40,IF(G3771="South America",Predictive_Model!$D$41,0)))))+IF(H3771="Laptop",Predictive_Model!$D$43,IF(H3771="Mobile",Predictive_Model!$D$44,IF(H3771="TV",Predictive_Model!$D$45,IF(H3771="Tablet",Predictive_Model!$D$46,0))))+IF(K3771="Crypto",Predictive_Model!$D$48,IF(K3771="Debit Card",Predictive_Model!$D$49,IF(K3771="Gift Card",Predictive_Model!$D$50,IF(K3771="PayPal",Predictive_Model!$D$51,0))))+IF(N3771="Comedy",Predictive_Model!$D$53,IF(N3771="Documentary",Predictive_Model!$D$54,IF(N3771="Drama",Predictive_Model!$D$55,IF(N3771="Horror",Predictive_Model!$D$56,IF(N3771="Romance",Predictive_Model!$D$57,IF(N3771="Sci-Fi",Predictive_Model!$D$58,0)))))))))</f>
        <v>1.2302965990204691E-6</v>
      </c>
      <c r="V3771" s="3" t="str">
        <f t="shared" si="586"/>
        <v>Low</v>
      </c>
      <c r="W3771" s="6">
        <f t="shared" si="587"/>
        <v>1.7211849420296364E-5</v>
      </c>
      <c r="X3771" s="3" t="str">
        <f t="shared" si="588"/>
        <v>Monitor</v>
      </c>
      <c r="Y3771" s="3" t="str">
        <f t="shared" si="589"/>
        <v>OK</v>
      </c>
    </row>
    <row r="3772" spans="1:25" x14ac:dyDescent="0.25">
      <c r="A3772" s="3" t="str">
        <f>Raw_Data!A3772</f>
        <v>f7f78b0a-14a9-43c0-8ab4-dbae4364badc</v>
      </c>
      <c r="B3772" s="3">
        <f>Raw_Data!B3772</f>
        <v>22</v>
      </c>
      <c r="C3772" s="3" t="str">
        <f>Raw_Data!C3772</f>
        <v>Male</v>
      </c>
      <c r="D3772" s="3" t="str">
        <f>Raw_Data!D3772</f>
        <v>Premium</v>
      </c>
      <c r="E3772" s="3">
        <f>Raw_Data!E3772</f>
        <v>1.78</v>
      </c>
      <c r="F3772" s="3">
        <f>Raw_Data!F3772</f>
        <v>17</v>
      </c>
      <c r="G3772" s="3" t="str">
        <f>Raw_Data!G3772</f>
        <v>Africa</v>
      </c>
      <c r="H3772" s="3" t="str">
        <f>Raw_Data!H3772</f>
        <v>Desktop</v>
      </c>
      <c r="I3772" s="3">
        <f>Raw_Data!I3772</f>
        <v>17.989999999999998</v>
      </c>
      <c r="J3772" s="3">
        <f>Raw_Data!J3772</f>
        <v>1</v>
      </c>
      <c r="K3772" s="3" t="str">
        <f>Raw_Data!K3772</f>
        <v>Gift Card</v>
      </c>
      <c r="L3772" s="3">
        <f>Raw_Data!L3772</f>
        <v>4</v>
      </c>
      <c r="M3772" s="3">
        <f>Raw_Data!M3772</f>
        <v>0.1</v>
      </c>
      <c r="N3772" s="3" t="str">
        <f>Raw_Data!N3772</f>
        <v>Documentary</v>
      </c>
      <c r="O3772" s="3" t="str">
        <f t="shared" si="580"/>
        <v>18-24</v>
      </c>
      <c r="P3772" s="3" t="str">
        <f t="shared" si="581"/>
        <v>&lt;10h</v>
      </c>
      <c r="Q3772" s="3" t="str">
        <f t="shared" si="582"/>
        <v>8-21d</v>
      </c>
      <c r="R3772" s="3" t="str">
        <f t="shared" si="583"/>
        <v>Medium</v>
      </c>
      <c r="S3772" s="3" t="str">
        <f t="shared" si="584"/>
        <v>High</v>
      </c>
      <c r="T3772" s="3" t="str">
        <f t="shared" si="585"/>
        <v>Churned</v>
      </c>
      <c r="U3772" s="4">
        <f>1/(1+EXP(-(Predictive_Model!$B$5+((B3772-Predictive_Model!$B$20)/Predictive_Model!$C$20)*Predictive_Model!$D$20+((E3772-Predictive_Model!$B$21)/Predictive_Model!$C$21)*Predictive_Model!$D$21+((F3772-Predictive_Model!$B$22)/Predictive_Model!$C$22)*Predictive_Model!$D$22+((I3772-Predictive_Model!$B$23)/Predictive_Model!$C$23)*Predictive_Model!$D$23+((L3772-Predictive_Model!$B$24)/Predictive_Model!$C$24)*Predictive_Model!$D$24+((M3772-Predictive_Model!$B$25)/Predictive_Model!$C$25)*Predictive_Model!$D$25+IF(C3772="Male",Predictive_Model!$D$31,IF(C3772="Other",Predictive_Model!$D$32,0))+IF(D3772="Premium",Predictive_Model!$D$34,IF(D3772="Standard",Predictive_Model!$D$35,0))+IF(G3772="Asia",Predictive_Model!$D$37,IF(G3772="Europe",Predictive_Model!$D$38,IF(G3772="North America",Predictive_Model!$D$39,IF(G3772="Oceania",Predictive_Model!$D$40,IF(G3772="South America",Predictive_Model!$D$41,0)))))+IF(H3772="Laptop",Predictive_Model!$D$43,IF(H3772="Mobile",Predictive_Model!$D$44,IF(H3772="TV",Predictive_Model!$D$45,IF(H3772="Tablet",Predictive_Model!$D$46,0))))+IF(K3772="Crypto",Predictive_Model!$D$48,IF(K3772="Debit Card",Predictive_Model!$D$49,IF(K3772="Gift Card",Predictive_Model!$D$50,IF(K3772="PayPal",Predictive_Model!$D$51,0))))+IF(N3772="Comedy",Predictive_Model!$D$53,IF(N3772="Documentary",Predictive_Model!$D$54,IF(N3772="Drama",Predictive_Model!$D$55,IF(N3772="Horror",Predictive_Model!$D$56,IF(N3772="Romance",Predictive_Model!$D$57,IF(N3772="Sci-Fi",Predictive_Model!$D$58,0)))))))))</f>
        <v>0.75113489984481752</v>
      </c>
      <c r="V3772" s="3" t="str">
        <f t="shared" si="586"/>
        <v>Critical</v>
      </c>
      <c r="W3772" s="6">
        <f t="shared" si="587"/>
        <v>17.989999999999998</v>
      </c>
      <c r="X3772" s="3" t="str">
        <f t="shared" si="588"/>
        <v>Priority 1</v>
      </c>
      <c r="Y3772" s="3" t="str">
        <f t="shared" si="589"/>
        <v>OK</v>
      </c>
    </row>
    <row r="3773" spans="1:25" x14ac:dyDescent="0.25">
      <c r="A3773" s="3" t="str">
        <f>Raw_Data!A3773</f>
        <v>6516706c-08dd-4be3-9bcf-d8cc39b8e59b</v>
      </c>
      <c r="B3773" s="3">
        <f>Raw_Data!B3773</f>
        <v>24</v>
      </c>
      <c r="C3773" s="3" t="str">
        <f>Raw_Data!C3773</f>
        <v>Female</v>
      </c>
      <c r="D3773" s="3" t="str">
        <f>Raw_Data!D3773</f>
        <v>Basic</v>
      </c>
      <c r="E3773" s="3">
        <f>Raw_Data!E3773</f>
        <v>8.27</v>
      </c>
      <c r="F3773" s="3">
        <f>Raw_Data!F3773</f>
        <v>14</v>
      </c>
      <c r="G3773" s="3" t="str">
        <f>Raw_Data!G3773</f>
        <v>Africa</v>
      </c>
      <c r="H3773" s="3" t="str">
        <f>Raw_Data!H3773</f>
        <v>TV</v>
      </c>
      <c r="I3773" s="3">
        <f>Raw_Data!I3773</f>
        <v>8.99</v>
      </c>
      <c r="J3773" s="3">
        <f>Raw_Data!J3773</f>
        <v>0</v>
      </c>
      <c r="K3773" s="3" t="str">
        <f>Raw_Data!K3773</f>
        <v>Credit Card</v>
      </c>
      <c r="L3773" s="3">
        <f>Raw_Data!L3773</f>
        <v>3</v>
      </c>
      <c r="M3773" s="3">
        <f>Raw_Data!M3773</f>
        <v>0.55000000000000004</v>
      </c>
      <c r="N3773" s="3" t="str">
        <f>Raw_Data!N3773</f>
        <v>Sci-Fi</v>
      </c>
      <c r="O3773" s="3" t="str">
        <f t="shared" si="580"/>
        <v>18-24</v>
      </c>
      <c r="P3773" s="3" t="str">
        <f t="shared" si="581"/>
        <v>&lt;10h</v>
      </c>
      <c r="Q3773" s="3" t="str">
        <f t="shared" si="582"/>
        <v>8-21d</v>
      </c>
      <c r="R3773" s="3" t="str">
        <f t="shared" si="583"/>
        <v>Medium</v>
      </c>
      <c r="S3773" s="3" t="str">
        <f t="shared" si="584"/>
        <v>Low</v>
      </c>
      <c r="T3773" s="3" t="str">
        <f t="shared" si="585"/>
        <v>Active</v>
      </c>
      <c r="U3773" s="4">
        <f>1/(1+EXP(-(Predictive_Model!$B$5+((B3773-Predictive_Model!$B$20)/Predictive_Model!$C$20)*Predictive_Model!$D$20+((E3773-Predictive_Model!$B$21)/Predictive_Model!$C$21)*Predictive_Model!$D$21+((F3773-Predictive_Model!$B$22)/Predictive_Model!$C$22)*Predictive_Model!$D$22+((I3773-Predictive_Model!$B$23)/Predictive_Model!$C$23)*Predictive_Model!$D$23+((L3773-Predictive_Model!$B$24)/Predictive_Model!$C$24)*Predictive_Model!$D$24+((M3773-Predictive_Model!$B$25)/Predictive_Model!$C$25)*Predictive_Model!$D$25+IF(C3773="Male",Predictive_Model!$D$31,IF(C3773="Other",Predictive_Model!$D$32,0))+IF(D3773="Premium",Predictive_Model!$D$34,IF(D3773="Standard",Predictive_Model!$D$35,0))+IF(G3773="Asia",Predictive_Model!$D$37,IF(G3773="Europe",Predictive_Model!$D$38,IF(G3773="North America",Predictive_Model!$D$39,IF(G3773="Oceania",Predictive_Model!$D$40,IF(G3773="South America",Predictive_Model!$D$41,0)))))+IF(H3773="Laptop",Predictive_Model!$D$43,IF(H3773="Mobile",Predictive_Model!$D$44,IF(H3773="TV",Predictive_Model!$D$45,IF(H3773="Tablet",Predictive_Model!$D$46,0))))+IF(K3773="Crypto",Predictive_Model!$D$48,IF(K3773="Debit Card",Predictive_Model!$D$49,IF(K3773="Gift Card",Predictive_Model!$D$50,IF(K3773="PayPal",Predictive_Model!$D$51,0))))+IF(N3773="Comedy",Predictive_Model!$D$53,IF(N3773="Documentary",Predictive_Model!$D$54,IF(N3773="Drama",Predictive_Model!$D$55,IF(N3773="Horror",Predictive_Model!$D$56,IF(N3773="Romance",Predictive_Model!$D$57,IF(N3773="Sci-Fi",Predictive_Model!$D$58,0)))))))))</f>
        <v>0.7610829278453608</v>
      </c>
      <c r="V3773" s="3" t="str">
        <f t="shared" si="586"/>
        <v>Critical</v>
      </c>
      <c r="W3773" s="6">
        <f t="shared" si="587"/>
        <v>6.8421355213297934</v>
      </c>
      <c r="X3773" s="3" t="str">
        <f t="shared" si="588"/>
        <v>Priority 2</v>
      </c>
      <c r="Y3773" s="3" t="str">
        <f t="shared" si="589"/>
        <v>OK</v>
      </c>
    </row>
    <row r="3774" spans="1:25" x14ac:dyDescent="0.25">
      <c r="A3774" s="3" t="str">
        <f>Raw_Data!A3774</f>
        <v>e518b0d5-b916-43a0-9f3e-23030ae34aa7</v>
      </c>
      <c r="B3774" s="3">
        <f>Raw_Data!B3774</f>
        <v>65</v>
      </c>
      <c r="C3774" s="3" t="str">
        <f>Raw_Data!C3774</f>
        <v>Other</v>
      </c>
      <c r="D3774" s="3" t="str">
        <f>Raw_Data!D3774</f>
        <v>Standard</v>
      </c>
      <c r="E3774" s="3">
        <f>Raw_Data!E3774</f>
        <v>10.38</v>
      </c>
      <c r="F3774" s="3">
        <f>Raw_Data!F3774</f>
        <v>10</v>
      </c>
      <c r="G3774" s="3" t="str">
        <f>Raw_Data!G3774</f>
        <v>Oceania</v>
      </c>
      <c r="H3774" s="3" t="str">
        <f>Raw_Data!H3774</f>
        <v>Desktop</v>
      </c>
      <c r="I3774" s="3">
        <f>Raw_Data!I3774</f>
        <v>13.99</v>
      </c>
      <c r="J3774" s="3">
        <f>Raw_Data!J3774</f>
        <v>0</v>
      </c>
      <c r="K3774" s="3" t="str">
        <f>Raw_Data!K3774</f>
        <v>PayPal</v>
      </c>
      <c r="L3774" s="3">
        <f>Raw_Data!L3774</f>
        <v>4</v>
      </c>
      <c r="M3774" s="3">
        <f>Raw_Data!M3774</f>
        <v>0.94</v>
      </c>
      <c r="N3774" s="3" t="str">
        <f>Raw_Data!N3774</f>
        <v>Horror</v>
      </c>
      <c r="O3774" s="3" t="str">
        <f t="shared" si="580"/>
        <v>55-70</v>
      </c>
      <c r="P3774" s="3" t="str">
        <f t="shared" si="581"/>
        <v>10-24h</v>
      </c>
      <c r="Q3774" s="3" t="str">
        <f t="shared" si="582"/>
        <v>8-21d</v>
      </c>
      <c r="R3774" s="3" t="str">
        <f t="shared" si="583"/>
        <v>Medium</v>
      </c>
      <c r="S3774" s="3" t="str">
        <f t="shared" si="584"/>
        <v>Mid</v>
      </c>
      <c r="T3774" s="3" t="str">
        <f t="shared" si="585"/>
        <v>Active</v>
      </c>
      <c r="U3774" s="4">
        <f>1/(1+EXP(-(Predictive_Model!$B$5+((B3774-Predictive_Model!$B$20)/Predictive_Model!$C$20)*Predictive_Model!$D$20+((E3774-Predictive_Model!$B$21)/Predictive_Model!$C$21)*Predictive_Model!$D$21+((F3774-Predictive_Model!$B$22)/Predictive_Model!$C$22)*Predictive_Model!$D$22+((I3774-Predictive_Model!$B$23)/Predictive_Model!$C$23)*Predictive_Model!$D$23+((L3774-Predictive_Model!$B$24)/Predictive_Model!$C$24)*Predictive_Model!$D$24+((M3774-Predictive_Model!$B$25)/Predictive_Model!$C$25)*Predictive_Model!$D$25+IF(C3774="Male",Predictive_Model!$D$31,IF(C3774="Other",Predictive_Model!$D$32,0))+IF(D3774="Premium",Predictive_Model!$D$34,IF(D3774="Standard",Predictive_Model!$D$35,0))+IF(G3774="Asia",Predictive_Model!$D$37,IF(G3774="Europe",Predictive_Model!$D$38,IF(G3774="North America",Predictive_Model!$D$39,IF(G3774="Oceania",Predictive_Model!$D$40,IF(G3774="South America",Predictive_Model!$D$41,0)))))+IF(H3774="Laptop",Predictive_Model!$D$43,IF(H3774="Mobile",Predictive_Model!$D$44,IF(H3774="TV",Predictive_Model!$D$45,IF(H3774="Tablet",Predictive_Model!$D$46,0))))+IF(K3774="Crypto",Predictive_Model!$D$48,IF(K3774="Debit Card",Predictive_Model!$D$49,IF(K3774="Gift Card",Predictive_Model!$D$50,IF(K3774="PayPal",Predictive_Model!$D$51,0))))+IF(N3774="Comedy",Predictive_Model!$D$53,IF(N3774="Documentary",Predictive_Model!$D$54,IF(N3774="Drama",Predictive_Model!$D$55,IF(N3774="Horror",Predictive_Model!$D$56,IF(N3774="Romance",Predictive_Model!$D$57,IF(N3774="Sci-Fi",Predictive_Model!$D$58,0)))))))))</f>
        <v>7.7792483075334456E-2</v>
      </c>
      <c r="V3774" s="3" t="str">
        <f t="shared" si="586"/>
        <v>Low</v>
      </c>
      <c r="W3774" s="6">
        <f t="shared" si="587"/>
        <v>1.088316838223929</v>
      </c>
      <c r="X3774" s="3" t="str">
        <f t="shared" si="588"/>
        <v>Monitor</v>
      </c>
      <c r="Y3774" s="3" t="str">
        <f t="shared" si="589"/>
        <v>OK</v>
      </c>
    </row>
    <row r="3775" spans="1:25" x14ac:dyDescent="0.25">
      <c r="A3775" s="3" t="str">
        <f>Raw_Data!A3775</f>
        <v>ca6e759e-e5b0-4f69-b548-2acfba9ef338</v>
      </c>
      <c r="B3775" s="3">
        <f>Raw_Data!B3775</f>
        <v>41</v>
      </c>
      <c r="C3775" s="3" t="str">
        <f>Raw_Data!C3775</f>
        <v>Male</v>
      </c>
      <c r="D3775" s="3" t="str">
        <f>Raw_Data!D3775</f>
        <v>Premium</v>
      </c>
      <c r="E3775" s="3">
        <f>Raw_Data!E3775</f>
        <v>10.81</v>
      </c>
      <c r="F3775" s="3">
        <f>Raw_Data!F3775</f>
        <v>44</v>
      </c>
      <c r="G3775" s="3" t="str">
        <f>Raw_Data!G3775</f>
        <v>South America</v>
      </c>
      <c r="H3775" s="3" t="str">
        <f>Raw_Data!H3775</f>
        <v>Tablet</v>
      </c>
      <c r="I3775" s="3">
        <f>Raw_Data!I3775</f>
        <v>17.989999999999998</v>
      </c>
      <c r="J3775" s="3">
        <f>Raw_Data!J3775</f>
        <v>1</v>
      </c>
      <c r="K3775" s="3" t="str">
        <f>Raw_Data!K3775</f>
        <v>Gift Card</v>
      </c>
      <c r="L3775" s="3">
        <f>Raw_Data!L3775</f>
        <v>3</v>
      </c>
      <c r="M3775" s="3">
        <f>Raw_Data!M3775</f>
        <v>0.24</v>
      </c>
      <c r="N3775" s="3" t="str">
        <f>Raw_Data!N3775</f>
        <v>Documentary</v>
      </c>
      <c r="O3775" s="3" t="str">
        <f t="shared" si="580"/>
        <v>35-44</v>
      </c>
      <c r="P3775" s="3" t="str">
        <f t="shared" si="581"/>
        <v>10-24h</v>
      </c>
      <c r="Q3775" s="3" t="str">
        <f t="shared" si="582"/>
        <v>22-45d</v>
      </c>
      <c r="R3775" s="3" t="str">
        <f t="shared" si="583"/>
        <v>Medium</v>
      </c>
      <c r="S3775" s="3" t="str">
        <f t="shared" si="584"/>
        <v>High</v>
      </c>
      <c r="T3775" s="3" t="str">
        <f t="shared" si="585"/>
        <v>Churned</v>
      </c>
      <c r="U3775" s="4">
        <f>1/(1+EXP(-(Predictive_Model!$B$5+((B3775-Predictive_Model!$B$20)/Predictive_Model!$C$20)*Predictive_Model!$D$20+((E3775-Predictive_Model!$B$21)/Predictive_Model!$C$21)*Predictive_Model!$D$21+((F3775-Predictive_Model!$B$22)/Predictive_Model!$C$22)*Predictive_Model!$D$22+((I3775-Predictive_Model!$B$23)/Predictive_Model!$C$23)*Predictive_Model!$D$23+((L3775-Predictive_Model!$B$24)/Predictive_Model!$C$24)*Predictive_Model!$D$24+((M3775-Predictive_Model!$B$25)/Predictive_Model!$C$25)*Predictive_Model!$D$25+IF(C3775="Male",Predictive_Model!$D$31,IF(C3775="Other",Predictive_Model!$D$32,0))+IF(D3775="Premium",Predictive_Model!$D$34,IF(D3775="Standard",Predictive_Model!$D$35,0))+IF(G3775="Asia",Predictive_Model!$D$37,IF(G3775="Europe",Predictive_Model!$D$38,IF(G3775="North America",Predictive_Model!$D$39,IF(G3775="Oceania",Predictive_Model!$D$40,IF(G3775="South America",Predictive_Model!$D$41,0)))))+IF(H3775="Laptop",Predictive_Model!$D$43,IF(H3775="Mobile",Predictive_Model!$D$44,IF(H3775="TV",Predictive_Model!$D$45,IF(H3775="Tablet",Predictive_Model!$D$46,0))))+IF(K3775="Crypto",Predictive_Model!$D$48,IF(K3775="Debit Card",Predictive_Model!$D$49,IF(K3775="Gift Card",Predictive_Model!$D$50,IF(K3775="PayPal",Predictive_Model!$D$51,0))))+IF(N3775="Comedy",Predictive_Model!$D$53,IF(N3775="Documentary",Predictive_Model!$D$54,IF(N3775="Drama",Predictive_Model!$D$55,IF(N3775="Horror",Predictive_Model!$D$56,IF(N3775="Romance",Predictive_Model!$D$57,IF(N3775="Sci-Fi",Predictive_Model!$D$58,0)))))))))</f>
        <v>0.98070084668619684</v>
      </c>
      <c r="V3775" s="3" t="str">
        <f t="shared" si="586"/>
        <v>Critical</v>
      </c>
      <c r="W3775" s="6">
        <f t="shared" si="587"/>
        <v>17.989999999999998</v>
      </c>
      <c r="X3775" s="3" t="str">
        <f t="shared" si="588"/>
        <v>Priority 1</v>
      </c>
      <c r="Y3775" s="3" t="str">
        <f t="shared" si="589"/>
        <v>OK</v>
      </c>
    </row>
    <row r="3776" spans="1:25" x14ac:dyDescent="0.25">
      <c r="A3776" s="3" t="str">
        <f>Raw_Data!A3776</f>
        <v>b0d6c364-2083-42c5-9c6f-92fb5a21a71a</v>
      </c>
      <c r="B3776" s="3">
        <f>Raw_Data!B3776</f>
        <v>20</v>
      </c>
      <c r="C3776" s="3" t="str">
        <f>Raw_Data!C3776</f>
        <v>Other</v>
      </c>
      <c r="D3776" s="3" t="str">
        <f>Raw_Data!D3776</f>
        <v>Premium</v>
      </c>
      <c r="E3776" s="3">
        <f>Raw_Data!E3776</f>
        <v>2.86</v>
      </c>
      <c r="F3776" s="3">
        <f>Raw_Data!F3776</f>
        <v>34</v>
      </c>
      <c r="G3776" s="3" t="str">
        <f>Raw_Data!G3776</f>
        <v>Africa</v>
      </c>
      <c r="H3776" s="3" t="str">
        <f>Raw_Data!H3776</f>
        <v>Laptop</v>
      </c>
      <c r="I3776" s="3">
        <f>Raw_Data!I3776</f>
        <v>17.989999999999998</v>
      </c>
      <c r="J3776" s="3">
        <f>Raw_Data!J3776</f>
        <v>1</v>
      </c>
      <c r="K3776" s="3" t="str">
        <f>Raw_Data!K3776</f>
        <v>Credit Card</v>
      </c>
      <c r="L3776" s="3">
        <f>Raw_Data!L3776</f>
        <v>3</v>
      </c>
      <c r="M3776" s="3">
        <f>Raw_Data!M3776</f>
        <v>0.08</v>
      </c>
      <c r="N3776" s="3" t="str">
        <f>Raw_Data!N3776</f>
        <v>Romance</v>
      </c>
      <c r="O3776" s="3" t="str">
        <f t="shared" si="580"/>
        <v>18-24</v>
      </c>
      <c r="P3776" s="3" t="str">
        <f t="shared" si="581"/>
        <v>&lt;10h</v>
      </c>
      <c r="Q3776" s="3" t="str">
        <f t="shared" si="582"/>
        <v>22-45d</v>
      </c>
      <c r="R3776" s="3" t="str">
        <f t="shared" si="583"/>
        <v>Medium</v>
      </c>
      <c r="S3776" s="3" t="str">
        <f t="shared" si="584"/>
        <v>High</v>
      </c>
      <c r="T3776" s="3" t="str">
        <f t="shared" si="585"/>
        <v>Churned</v>
      </c>
      <c r="U3776" s="4">
        <f>1/(1+EXP(-(Predictive_Model!$B$5+((B3776-Predictive_Model!$B$20)/Predictive_Model!$C$20)*Predictive_Model!$D$20+((E3776-Predictive_Model!$B$21)/Predictive_Model!$C$21)*Predictive_Model!$D$21+((F3776-Predictive_Model!$B$22)/Predictive_Model!$C$22)*Predictive_Model!$D$22+((I3776-Predictive_Model!$B$23)/Predictive_Model!$C$23)*Predictive_Model!$D$23+((L3776-Predictive_Model!$B$24)/Predictive_Model!$C$24)*Predictive_Model!$D$24+((M3776-Predictive_Model!$B$25)/Predictive_Model!$C$25)*Predictive_Model!$D$25+IF(C3776="Male",Predictive_Model!$D$31,IF(C3776="Other",Predictive_Model!$D$32,0))+IF(D3776="Premium",Predictive_Model!$D$34,IF(D3776="Standard",Predictive_Model!$D$35,0))+IF(G3776="Asia",Predictive_Model!$D$37,IF(G3776="Europe",Predictive_Model!$D$38,IF(G3776="North America",Predictive_Model!$D$39,IF(G3776="Oceania",Predictive_Model!$D$40,IF(G3776="South America",Predictive_Model!$D$41,0)))))+IF(H3776="Laptop",Predictive_Model!$D$43,IF(H3776="Mobile",Predictive_Model!$D$44,IF(H3776="TV",Predictive_Model!$D$45,IF(H3776="Tablet",Predictive_Model!$D$46,0))))+IF(K3776="Crypto",Predictive_Model!$D$48,IF(K3776="Debit Card",Predictive_Model!$D$49,IF(K3776="Gift Card",Predictive_Model!$D$50,IF(K3776="PayPal",Predictive_Model!$D$51,0))))+IF(N3776="Comedy",Predictive_Model!$D$53,IF(N3776="Documentary",Predictive_Model!$D$54,IF(N3776="Drama",Predictive_Model!$D$55,IF(N3776="Horror",Predictive_Model!$D$56,IF(N3776="Romance",Predictive_Model!$D$57,IF(N3776="Sci-Fi",Predictive_Model!$D$58,0)))))))))</f>
        <v>0.96982114648607454</v>
      </c>
      <c r="V3776" s="3" t="str">
        <f t="shared" si="586"/>
        <v>Critical</v>
      </c>
      <c r="W3776" s="6">
        <f t="shared" si="587"/>
        <v>17.989999999999998</v>
      </c>
      <c r="X3776" s="3" t="str">
        <f t="shared" si="588"/>
        <v>Priority 1</v>
      </c>
      <c r="Y3776" s="3" t="str">
        <f t="shared" si="589"/>
        <v>OK</v>
      </c>
    </row>
    <row r="3777" spans="1:25" x14ac:dyDescent="0.25">
      <c r="A3777" s="3" t="str">
        <f>Raw_Data!A3777</f>
        <v>5d26a7bf-3240-4197-a94c-369861b65c37</v>
      </c>
      <c r="B3777" s="3">
        <f>Raw_Data!B3777</f>
        <v>50</v>
      </c>
      <c r="C3777" s="3" t="str">
        <f>Raw_Data!C3777</f>
        <v>Male</v>
      </c>
      <c r="D3777" s="3" t="str">
        <f>Raw_Data!D3777</f>
        <v>Premium</v>
      </c>
      <c r="E3777" s="3">
        <f>Raw_Data!E3777</f>
        <v>7.96</v>
      </c>
      <c r="F3777" s="3">
        <f>Raw_Data!F3777</f>
        <v>51</v>
      </c>
      <c r="G3777" s="3" t="str">
        <f>Raw_Data!G3777</f>
        <v>Oceania</v>
      </c>
      <c r="H3777" s="3" t="str">
        <f>Raw_Data!H3777</f>
        <v>Tablet</v>
      </c>
      <c r="I3777" s="3">
        <f>Raw_Data!I3777</f>
        <v>17.989999999999998</v>
      </c>
      <c r="J3777" s="3">
        <f>Raw_Data!J3777</f>
        <v>1</v>
      </c>
      <c r="K3777" s="3" t="str">
        <f>Raw_Data!K3777</f>
        <v>Gift Card</v>
      </c>
      <c r="L3777" s="3">
        <f>Raw_Data!L3777</f>
        <v>5</v>
      </c>
      <c r="M3777" s="3">
        <f>Raw_Data!M3777</f>
        <v>0.15</v>
      </c>
      <c r="N3777" s="3" t="str">
        <f>Raw_Data!N3777</f>
        <v>Horror</v>
      </c>
      <c r="O3777" s="3" t="str">
        <f t="shared" si="580"/>
        <v>45-54</v>
      </c>
      <c r="P3777" s="3" t="str">
        <f t="shared" si="581"/>
        <v>&lt;10h</v>
      </c>
      <c r="Q3777" s="3" t="str">
        <f t="shared" si="582"/>
        <v>46-60d</v>
      </c>
      <c r="R3777" s="3" t="str">
        <f t="shared" si="583"/>
        <v>Low</v>
      </c>
      <c r="S3777" s="3" t="str">
        <f t="shared" si="584"/>
        <v>High</v>
      </c>
      <c r="T3777" s="3" t="str">
        <f t="shared" si="585"/>
        <v>Churned</v>
      </c>
      <c r="U3777" s="4">
        <f>1/(1+EXP(-(Predictive_Model!$B$5+((B3777-Predictive_Model!$B$20)/Predictive_Model!$C$20)*Predictive_Model!$D$20+((E3777-Predictive_Model!$B$21)/Predictive_Model!$C$21)*Predictive_Model!$D$21+((F3777-Predictive_Model!$B$22)/Predictive_Model!$C$22)*Predictive_Model!$D$22+((I3777-Predictive_Model!$B$23)/Predictive_Model!$C$23)*Predictive_Model!$D$23+((L3777-Predictive_Model!$B$24)/Predictive_Model!$C$24)*Predictive_Model!$D$24+((M3777-Predictive_Model!$B$25)/Predictive_Model!$C$25)*Predictive_Model!$D$25+IF(C3777="Male",Predictive_Model!$D$31,IF(C3777="Other",Predictive_Model!$D$32,0))+IF(D3777="Premium",Predictive_Model!$D$34,IF(D3777="Standard",Predictive_Model!$D$35,0))+IF(G3777="Asia",Predictive_Model!$D$37,IF(G3777="Europe",Predictive_Model!$D$38,IF(G3777="North America",Predictive_Model!$D$39,IF(G3777="Oceania",Predictive_Model!$D$40,IF(G3777="South America",Predictive_Model!$D$41,0)))))+IF(H3777="Laptop",Predictive_Model!$D$43,IF(H3777="Mobile",Predictive_Model!$D$44,IF(H3777="TV",Predictive_Model!$D$45,IF(H3777="Tablet",Predictive_Model!$D$46,0))))+IF(K3777="Crypto",Predictive_Model!$D$48,IF(K3777="Debit Card",Predictive_Model!$D$49,IF(K3777="Gift Card",Predictive_Model!$D$50,IF(K3777="PayPal",Predictive_Model!$D$51,0))))+IF(N3777="Comedy",Predictive_Model!$D$53,IF(N3777="Documentary",Predictive_Model!$D$54,IF(N3777="Drama",Predictive_Model!$D$55,IF(N3777="Horror",Predictive_Model!$D$56,IF(N3777="Romance",Predictive_Model!$D$57,IF(N3777="Sci-Fi",Predictive_Model!$D$58,0)))))))))</f>
        <v>0.98838007154249652</v>
      </c>
      <c r="V3777" s="3" t="str">
        <f t="shared" si="586"/>
        <v>Critical</v>
      </c>
      <c r="W3777" s="6">
        <f t="shared" si="587"/>
        <v>17.989999999999998</v>
      </c>
      <c r="X3777" s="3" t="str">
        <f t="shared" si="588"/>
        <v>Priority 1</v>
      </c>
      <c r="Y3777" s="3" t="str">
        <f t="shared" si="589"/>
        <v>OK</v>
      </c>
    </row>
    <row r="3778" spans="1:25" x14ac:dyDescent="0.25">
      <c r="A3778" s="3" t="str">
        <f>Raw_Data!A3778</f>
        <v>58ae61ba-c2a5-4ae2-b3ec-3a99c8ea6357</v>
      </c>
      <c r="B3778" s="3">
        <f>Raw_Data!B3778</f>
        <v>38</v>
      </c>
      <c r="C3778" s="3" t="str">
        <f>Raw_Data!C3778</f>
        <v>Other</v>
      </c>
      <c r="D3778" s="3" t="str">
        <f>Raw_Data!D3778</f>
        <v>Standard</v>
      </c>
      <c r="E3778" s="3">
        <f>Raw_Data!E3778</f>
        <v>29.16</v>
      </c>
      <c r="F3778" s="3">
        <f>Raw_Data!F3778</f>
        <v>46</v>
      </c>
      <c r="G3778" s="3" t="str">
        <f>Raw_Data!G3778</f>
        <v>North America</v>
      </c>
      <c r="H3778" s="3" t="str">
        <f>Raw_Data!H3778</f>
        <v>Tablet</v>
      </c>
      <c r="I3778" s="3">
        <f>Raw_Data!I3778</f>
        <v>13.99</v>
      </c>
      <c r="J3778" s="3">
        <f>Raw_Data!J3778</f>
        <v>0</v>
      </c>
      <c r="K3778" s="3" t="str">
        <f>Raw_Data!K3778</f>
        <v>Crypto</v>
      </c>
      <c r="L3778" s="3">
        <f>Raw_Data!L3778</f>
        <v>5</v>
      </c>
      <c r="M3778" s="3">
        <f>Raw_Data!M3778</f>
        <v>0.62</v>
      </c>
      <c r="N3778" s="3" t="str">
        <f>Raw_Data!N3778</f>
        <v>Drama</v>
      </c>
      <c r="O3778" s="3" t="str">
        <f t="shared" si="580"/>
        <v>35-44</v>
      </c>
      <c r="P3778" s="3" t="str">
        <f t="shared" si="581"/>
        <v>25-49h</v>
      </c>
      <c r="Q3778" s="3" t="str">
        <f t="shared" si="582"/>
        <v>46-60d</v>
      </c>
      <c r="R3778" s="3" t="str">
        <f t="shared" si="583"/>
        <v>Medium</v>
      </c>
      <c r="S3778" s="3" t="str">
        <f t="shared" si="584"/>
        <v>Mid</v>
      </c>
      <c r="T3778" s="3" t="str">
        <f t="shared" si="585"/>
        <v>Active</v>
      </c>
      <c r="U3778" s="4">
        <f>1/(1+EXP(-(Predictive_Model!$B$5+((B3778-Predictive_Model!$B$20)/Predictive_Model!$C$20)*Predictive_Model!$D$20+((E3778-Predictive_Model!$B$21)/Predictive_Model!$C$21)*Predictive_Model!$D$21+((F3778-Predictive_Model!$B$22)/Predictive_Model!$C$22)*Predictive_Model!$D$22+((I3778-Predictive_Model!$B$23)/Predictive_Model!$C$23)*Predictive_Model!$D$23+((L3778-Predictive_Model!$B$24)/Predictive_Model!$C$24)*Predictive_Model!$D$24+((M3778-Predictive_Model!$B$25)/Predictive_Model!$C$25)*Predictive_Model!$D$25+IF(C3778="Male",Predictive_Model!$D$31,IF(C3778="Other",Predictive_Model!$D$32,0))+IF(D3778="Premium",Predictive_Model!$D$34,IF(D3778="Standard",Predictive_Model!$D$35,0))+IF(G3778="Asia",Predictive_Model!$D$37,IF(G3778="Europe",Predictive_Model!$D$38,IF(G3778="North America",Predictive_Model!$D$39,IF(G3778="Oceania",Predictive_Model!$D$40,IF(G3778="South America",Predictive_Model!$D$41,0)))))+IF(H3778="Laptop",Predictive_Model!$D$43,IF(H3778="Mobile",Predictive_Model!$D$44,IF(H3778="TV",Predictive_Model!$D$45,IF(H3778="Tablet",Predictive_Model!$D$46,0))))+IF(K3778="Crypto",Predictive_Model!$D$48,IF(K3778="Debit Card",Predictive_Model!$D$49,IF(K3778="Gift Card",Predictive_Model!$D$50,IF(K3778="PayPal",Predictive_Model!$D$51,0))))+IF(N3778="Comedy",Predictive_Model!$D$53,IF(N3778="Documentary",Predictive_Model!$D$54,IF(N3778="Drama",Predictive_Model!$D$55,IF(N3778="Horror",Predictive_Model!$D$56,IF(N3778="Romance",Predictive_Model!$D$57,IF(N3778="Sci-Fi",Predictive_Model!$D$58,0)))))))))</f>
        <v>8.4658304134977588E-2</v>
      </c>
      <c r="V3778" s="3" t="str">
        <f t="shared" si="586"/>
        <v>Low</v>
      </c>
      <c r="W3778" s="6">
        <f t="shared" si="587"/>
        <v>1.1843696748483366</v>
      </c>
      <c r="X3778" s="3" t="str">
        <f t="shared" si="588"/>
        <v>Monitor</v>
      </c>
      <c r="Y3778" s="3" t="str">
        <f t="shared" si="589"/>
        <v>OK</v>
      </c>
    </row>
    <row r="3779" spans="1:25" x14ac:dyDescent="0.25">
      <c r="A3779" s="3" t="str">
        <f>Raw_Data!A3779</f>
        <v>f55fe025-31da-4f50-ab61-f691c3fc3631</v>
      </c>
      <c r="B3779" s="3">
        <f>Raw_Data!B3779</f>
        <v>30</v>
      </c>
      <c r="C3779" s="3" t="str">
        <f>Raw_Data!C3779</f>
        <v>Female</v>
      </c>
      <c r="D3779" s="3" t="str">
        <f>Raw_Data!D3779</f>
        <v>Basic</v>
      </c>
      <c r="E3779" s="3">
        <f>Raw_Data!E3779</f>
        <v>12.11</v>
      </c>
      <c r="F3779" s="3">
        <f>Raw_Data!F3779</f>
        <v>25</v>
      </c>
      <c r="G3779" s="3" t="str">
        <f>Raw_Data!G3779</f>
        <v>Oceania</v>
      </c>
      <c r="H3779" s="3" t="str">
        <f>Raw_Data!H3779</f>
        <v>TV</v>
      </c>
      <c r="I3779" s="3">
        <f>Raw_Data!I3779</f>
        <v>8.99</v>
      </c>
      <c r="J3779" s="3">
        <f>Raw_Data!J3779</f>
        <v>0</v>
      </c>
      <c r="K3779" s="3" t="str">
        <f>Raw_Data!K3779</f>
        <v>Gift Card</v>
      </c>
      <c r="L3779" s="3">
        <f>Raw_Data!L3779</f>
        <v>4</v>
      </c>
      <c r="M3779" s="3">
        <f>Raw_Data!M3779</f>
        <v>0.47</v>
      </c>
      <c r="N3779" s="3" t="str">
        <f>Raw_Data!N3779</f>
        <v>Romance</v>
      </c>
      <c r="O3779" s="3" t="str">
        <f t="shared" si="580"/>
        <v>25-34</v>
      </c>
      <c r="P3779" s="3" t="str">
        <f t="shared" si="581"/>
        <v>10-24h</v>
      </c>
      <c r="Q3779" s="3" t="str">
        <f t="shared" si="582"/>
        <v>22-45d</v>
      </c>
      <c r="R3779" s="3" t="str">
        <f t="shared" si="583"/>
        <v>Medium</v>
      </c>
      <c r="S3779" s="3" t="str">
        <f t="shared" si="584"/>
        <v>Low</v>
      </c>
      <c r="T3779" s="3" t="str">
        <f t="shared" si="585"/>
        <v>Active</v>
      </c>
      <c r="U3779" s="4">
        <f>1/(1+EXP(-(Predictive_Model!$B$5+((B3779-Predictive_Model!$B$20)/Predictive_Model!$C$20)*Predictive_Model!$D$20+((E3779-Predictive_Model!$B$21)/Predictive_Model!$C$21)*Predictive_Model!$D$21+((F3779-Predictive_Model!$B$22)/Predictive_Model!$C$22)*Predictive_Model!$D$22+((I3779-Predictive_Model!$B$23)/Predictive_Model!$C$23)*Predictive_Model!$D$23+((L3779-Predictive_Model!$B$24)/Predictive_Model!$C$24)*Predictive_Model!$D$24+((M3779-Predictive_Model!$B$25)/Predictive_Model!$C$25)*Predictive_Model!$D$25+IF(C3779="Male",Predictive_Model!$D$31,IF(C3779="Other",Predictive_Model!$D$32,0))+IF(D3779="Premium",Predictive_Model!$D$34,IF(D3779="Standard",Predictive_Model!$D$35,0))+IF(G3779="Asia",Predictive_Model!$D$37,IF(G3779="Europe",Predictive_Model!$D$38,IF(G3779="North America",Predictive_Model!$D$39,IF(G3779="Oceania",Predictive_Model!$D$40,IF(G3779="South America",Predictive_Model!$D$41,0)))))+IF(H3779="Laptop",Predictive_Model!$D$43,IF(H3779="Mobile",Predictive_Model!$D$44,IF(H3779="TV",Predictive_Model!$D$45,IF(H3779="Tablet",Predictive_Model!$D$46,0))))+IF(K3779="Crypto",Predictive_Model!$D$48,IF(K3779="Debit Card",Predictive_Model!$D$49,IF(K3779="Gift Card",Predictive_Model!$D$50,IF(K3779="PayPal",Predictive_Model!$D$51,0))))+IF(N3779="Comedy",Predictive_Model!$D$53,IF(N3779="Documentary",Predictive_Model!$D$54,IF(N3779="Drama",Predictive_Model!$D$55,IF(N3779="Horror",Predictive_Model!$D$56,IF(N3779="Romance",Predictive_Model!$D$57,IF(N3779="Sci-Fi",Predictive_Model!$D$58,0)))))))))</f>
        <v>0.78538144879316363</v>
      </c>
      <c r="V3779" s="3" t="str">
        <f t="shared" si="586"/>
        <v>Critical</v>
      </c>
      <c r="W3779" s="6">
        <f t="shared" si="587"/>
        <v>7.0605792246505414</v>
      </c>
      <c r="X3779" s="3" t="str">
        <f t="shared" si="588"/>
        <v>Priority 2</v>
      </c>
      <c r="Y3779" s="3" t="str">
        <f t="shared" si="589"/>
        <v>OK</v>
      </c>
    </row>
    <row r="3780" spans="1:25" x14ac:dyDescent="0.25">
      <c r="A3780" s="3" t="str">
        <f>Raw_Data!A3780</f>
        <v>b78b1bc6-d7d2-45a0-ba76-f10383ccc023</v>
      </c>
      <c r="B3780" s="3">
        <f>Raw_Data!B3780</f>
        <v>35</v>
      </c>
      <c r="C3780" s="3" t="str">
        <f>Raw_Data!C3780</f>
        <v>Female</v>
      </c>
      <c r="D3780" s="3" t="str">
        <f>Raw_Data!D3780</f>
        <v>Premium</v>
      </c>
      <c r="E3780" s="3">
        <f>Raw_Data!E3780</f>
        <v>14.42</v>
      </c>
      <c r="F3780" s="3">
        <f>Raw_Data!F3780</f>
        <v>30</v>
      </c>
      <c r="G3780" s="3" t="str">
        <f>Raw_Data!G3780</f>
        <v>South America</v>
      </c>
      <c r="H3780" s="3" t="str">
        <f>Raw_Data!H3780</f>
        <v>TV</v>
      </c>
      <c r="I3780" s="3">
        <f>Raw_Data!I3780</f>
        <v>17.989999999999998</v>
      </c>
      <c r="J3780" s="3">
        <f>Raw_Data!J3780</f>
        <v>0</v>
      </c>
      <c r="K3780" s="3" t="str">
        <f>Raw_Data!K3780</f>
        <v>Gift Card</v>
      </c>
      <c r="L3780" s="3">
        <f>Raw_Data!L3780</f>
        <v>2</v>
      </c>
      <c r="M3780" s="3">
        <f>Raw_Data!M3780</f>
        <v>0.47</v>
      </c>
      <c r="N3780" s="3" t="str">
        <f>Raw_Data!N3780</f>
        <v>Action</v>
      </c>
      <c r="O3780" s="3" t="str">
        <f t="shared" si="580"/>
        <v>35-44</v>
      </c>
      <c r="P3780" s="3" t="str">
        <f t="shared" si="581"/>
        <v>10-24h</v>
      </c>
      <c r="Q3780" s="3" t="str">
        <f t="shared" si="582"/>
        <v>22-45d</v>
      </c>
      <c r="R3780" s="3" t="str">
        <f t="shared" si="583"/>
        <v>Medium</v>
      </c>
      <c r="S3780" s="3" t="str">
        <f t="shared" si="584"/>
        <v>High</v>
      </c>
      <c r="T3780" s="3" t="str">
        <f t="shared" si="585"/>
        <v>Active</v>
      </c>
      <c r="U3780" s="4">
        <f>1/(1+EXP(-(Predictive_Model!$B$5+((B3780-Predictive_Model!$B$20)/Predictive_Model!$C$20)*Predictive_Model!$D$20+((E3780-Predictive_Model!$B$21)/Predictive_Model!$C$21)*Predictive_Model!$D$21+((F3780-Predictive_Model!$B$22)/Predictive_Model!$C$22)*Predictive_Model!$D$22+((I3780-Predictive_Model!$B$23)/Predictive_Model!$C$23)*Predictive_Model!$D$23+((L3780-Predictive_Model!$B$24)/Predictive_Model!$C$24)*Predictive_Model!$D$24+((M3780-Predictive_Model!$B$25)/Predictive_Model!$C$25)*Predictive_Model!$D$25+IF(C3780="Male",Predictive_Model!$D$31,IF(C3780="Other",Predictive_Model!$D$32,0))+IF(D3780="Premium",Predictive_Model!$D$34,IF(D3780="Standard",Predictive_Model!$D$35,0))+IF(G3780="Asia",Predictive_Model!$D$37,IF(G3780="Europe",Predictive_Model!$D$38,IF(G3780="North America",Predictive_Model!$D$39,IF(G3780="Oceania",Predictive_Model!$D$40,IF(G3780="South America",Predictive_Model!$D$41,0)))))+IF(H3780="Laptop",Predictive_Model!$D$43,IF(H3780="Mobile",Predictive_Model!$D$44,IF(H3780="TV",Predictive_Model!$D$45,IF(H3780="Tablet",Predictive_Model!$D$46,0))))+IF(K3780="Crypto",Predictive_Model!$D$48,IF(K3780="Debit Card",Predictive_Model!$D$49,IF(K3780="Gift Card",Predictive_Model!$D$50,IF(K3780="PayPal",Predictive_Model!$D$51,0))))+IF(N3780="Comedy",Predictive_Model!$D$53,IF(N3780="Documentary",Predictive_Model!$D$54,IF(N3780="Drama",Predictive_Model!$D$55,IF(N3780="Horror",Predictive_Model!$D$56,IF(N3780="Romance",Predictive_Model!$D$57,IF(N3780="Sci-Fi",Predictive_Model!$D$58,0)))))))))</f>
        <v>0.43776351562071136</v>
      </c>
      <c r="V3780" s="3" t="str">
        <f t="shared" si="586"/>
        <v>Medium</v>
      </c>
      <c r="W3780" s="6">
        <f t="shared" si="587"/>
        <v>7.8753656460165971</v>
      </c>
      <c r="X3780" s="3" t="str">
        <f t="shared" si="588"/>
        <v>Monitor</v>
      </c>
      <c r="Y3780" s="3" t="str">
        <f t="shared" si="589"/>
        <v>OK</v>
      </c>
    </row>
    <row r="3781" spans="1:25" x14ac:dyDescent="0.25">
      <c r="A3781" s="3" t="str">
        <f>Raw_Data!A3781</f>
        <v>7bb98f8f-da88-4641-9a18-990f20e1ec42</v>
      </c>
      <c r="B3781" s="3">
        <f>Raw_Data!B3781</f>
        <v>35</v>
      </c>
      <c r="C3781" s="3" t="str">
        <f>Raw_Data!C3781</f>
        <v>Male</v>
      </c>
      <c r="D3781" s="3" t="str">
        <f>Raw_Data!D3781</f>
        <v>Standard</v>
      </c>
      <c r="E3781" s="3">
        <f>Raw_Data!E3781</f>
        <v>1.91</v>
      </c>
      <c r="F3781" s="3">
        <f>Raw_Data!F3781</f>
        <v>38</v>
      </c>
      <c r="G3781" s="3" t="str">
        <f>Raw_Data!G3781</f>
        <v>Asia</v>
      </c>
      <c r="H3781" s="3" t="str">
        <f>Raw_Data!H3781</f>
        <v>Desktop</v>
      </c>
      <c r="I3781" s="3">
        <f>Raw_Data!I3781</f>
        <v>13.99</v>
      </c>
      <c r="J3781" s="3">
        <f>Raw_Data!J3781</f>
        <v>1</v>
      </c>
      <c r="K3781" s="3" t="str">
        <f>Raw_Data!K3781</f>
        <v>Debit Card</v>
      </c>
      <c r="L3781" s="3">
        <f>Raw_Data!L3781</f>
        <v>2</v>
      </c>
      <c r="M3781" s="3">
        <f>Raw_Data!M3781</f>
        <v>0.05</v>
      </c>
      <c r="N3781" s="3" t="str">
        <f>Raw_Data!N3781</f>
        <v>Drama</v>
      </c>
      <c r="O3781" s="3" t="str">
        <f t="shared" ref="O3781:O3844" si="590">IF(B3781&lt;25,"18-24",IF(B3781&lt;35,"25-34",IF(B3781&lt;45,"35-44",IF(B3781&lt;55,"45-54","55-70"))))</f>
        <v>35-44</v>
      </c>
      <c r="P3781" s="3" t="str">
        <f t="shared" ref="P3781:P3844" si="591">IF(E3781&lt;10,"&lt;10h",IF(E3781&lt;25,"10-24h",IF(E3781&lt;50,"25-49h","50h+")))</f>
        <v>&lt;10h</v>
      </c>
      <c r="Q3781" s="3" t="str">
        <f t="shared" ref="Q3781:Q3844" si="592">IF(F3781&lt;=7,"0-7d",IF(F3781&lt;=21,"8-21d",IF(F3781&lt;=45,"22-45d","46-60d")))</f>
        <v>22-45d</v>
      </c>
      <c r="R3781" s="3" t="str">
        <f t="shared" ref="R3781:R3844" si="593">IF(AND(E3781&gt;=25,F3781&lt;=21),"High",IF(OR(E3781&gt;=10,F3781&lt;=45),"Medium","Low"))</f>
        <v>Medium</v>
      </c>
      <c r="S3781" s="3" t="str">
        <f t="shared" ref="S3781:S3844" si="594">IF(I3781&lt;10,"Low",IF(I3781&lt;16,"Mid","High"))</f>
        <v>Mid</v>
      </c>
      <c r="T3781" s="3" t="str">
        <f t="shared" ref="T3781:T3844" si="595">IF(J3781=1,"Churned","Active")</f>
        <v>Churned</v>
      </c>
      <c r="U3781" s="4">
        <f>1/(1+EXP(-(Predictive_Model!$B$5+((B3781-Predictive_Model!$B$20)/Predictive_Model!$C$20)*Predictive_Model!$D$20+((E3781-Predictive_Model!$B$21)/Predictive_Model!$C$21)*Predictive_Model!$D$21+((F3781-Predictive_Model!$B$22)/Predictive_Model!$C$22)*Predictive_Model!$D$22+((I3781-Predictive_Model!$B$23)/Predictive_Model!$C$23)*Predictive_Model!$D$23+((L3781-Predictive_Model!$B$24)/Predictive_Model!$C$24)*Predictive_Model!$D$24+((M3781-Predictive_Model!$B$25)/Predictive_Model!$C$25)*Predictive_Model!$D$25+IF(C3781="Male",Predictive_Model!$D$31,IF(C3781="Other",Predictive_Model!$D$32,0))+IF(D3781="Premium",Predictive_Model!$D$34,IF(D3781="Standard",Predictive_Model!$D$35,0))+IF(G3781="Asia",Predictive_Model!$D$37,IF(G3781="Europe",Predictive_Model!$D$38,IF(G3781="North America",Predictive_Model!$D$39,IF(G3781="Oceania",Predictive_Model!$D$40,IF(G3781="South America",Predictive_Model!$D$41,0)))))+IF(H3781="Laptop",Predictive_Model!$D$43,IF(H3781="Mobile",Predictive_Model!$D$44,IF(H3781="TV",Predictive_Model!$D$45,IF(H3781="Tablet",Predictive_Model!$D$46,0))))+IF(K3781="Crypto",Predictive_Model!$D$48,IF(K3781="Debit Card",Predictive_Model!$D$49,IF(K3781="Gift Card",Predictive_Model!$D$50,IF(K3781="PayPal",Predictive_Model!$D$51,0))))+IF(N3781="Comedy",Predictive_Model!$D$53,IF(N3781="Documentary",Predictive_Model!$D$54,IF(N3781="Drama",Predictive_Model!$D$55,IF(N3781="Horror",Predictive_Model!$D$56,IF(N3781="Romance",Predictive_Model!$D$57,IF(N3781="Sci-Fi",Predictive_Model!$D$58,0)))))))))</f>
        <v>0.99860404335634845</v>
      </c>
      <c r="V3781" s="3" t="str">
        <f t="shared" ref="V3781:V3844" si="596">IF(U3781&gt;=0.75,"Critical",IF(U3781&gt;=0.5,"High",IF(U3781&gt;=0.25,"Medium","Low")))</f>
        <v>Critical</v>
      </c>
      <c r="W3781" s="6">
        <f t="shared" ref="W3781:W3844" si="597">IF(J3781=1,I3781,I3781*U3781)</f>
        <v>13.99</v>
      </c>
      <c r="X3781" s="3" t="str">
        <f t="shared" ref="X3781:X3844" si="598">IF(AND(V3781="Critical",I3781&gt;=15),"Priority 1",IF(OR(V3781="Critical",AND(V3781="High",F3781&gt;21)),"Priority 2","Monitor"))</f>
        <v>Priority 2</v>
      </c>
      <c r="Y3781" s="3" t="str">
        <f t="shared" ref="Y3781:Y3844" si="599">IF(COUNTA(A3781:N3781)=14,"OK","CHECK")</f>
        <v>OK</v>
      </c>
    </row>
    <row r="3782" spans="1:25" x14ac:dyDescent="0.25">
      <c r="A3782" s="3" t="str">
        <f>Raw_Data!A3782</f>
        <v>8639ee6f-b8d5-4f6a-949e-ede441e48612</v>
      </c>
      <c r="B3782" s="3">
        <f>Raw_Data!B3782</f>
        <v>59</v>
      </c>
      <c r="C3782" s="3" t="str">
        <f>Raw_Data!C3782</f>
        <v>Male</v>
      </c>
      <c r="D3782" s="3" t="str">
        <f>Raw_Data!D3782</f>
        <v>Premium</v>
      </c>
      <c r="E3782" s="3">
        <f>Raw_Data!E3782</f>
        <v>9.49</v>
      </c>
      <c r="F3782" s="3">
        <f>Raw_Data!F3782</f>
        <v>42</v>
      </c>
      <c r="G3782" s="3" t="str">
        <f>Raw_Data!G3782</f>
        <v>Oceania</v>
      </c>
      <c r="H3782" s="3" t="str">
        <f>Raw_Data!H3782</f>
        <v>Desktop</v>
      </c>
      <c r="I3782" s="3">
        <f>Raw_Data!I3782</f>
        <v>17.989999999999998</v>
      </c>
      <c r="J3782" s="3">
        <f>Raw_Data!J3782</f>
        <v>1</v>
      </c>
      <c r="K3782" s="3" t="str">
        <f>Raw_Data!K3782</f>
        <v>Debit Card</v>
      </c>
      <c r="L3782" s="3">
        <f>Raw_Data!L3782</f>
        <v>2</v>
      </c>
      <c r="M3782" s="3">
        <f>Raw_Data!M3782</f>
        <v>0.22</v>
      </c>
      <c r="N3782" s="3" t="str">
        <f>Raw_Data!N3782</f>
        <v>Action</v>
      </c>
      <c r="O3782" s="3" t="str">
        <f t="shared" si="590"/>
        <v>55-70</v>
      </c>
      <c r="P3782" s="3" t="str">
        <f t="shared" si="591"/>
        <v>&lt;10h</v>
      </c>
      <c r="Q3782" s="3" t="str">
        <f t="shared" si="592"/>
        <v>22-45d</v>
      </c>
      <c r="R3782" s="3" t="str">
        <f t="shared" si="593"/>
        <v>Medium</v>
      </c>
      <c r="S3782" s="3" t="str">
        <f t="shared" si="594"/>
        <v>High</v>
      </c>
      <c r="T3782" s="3" t="str">
        <f t="shared" si="595"/>
        <v>Churned</v>
      </c>
      <c r="U3782" s="4">
        <f>1/(1+EXP(-(Predictive_Model!$B$5+((B3782-Predictive_Model!$B$20)/Predictive_Model!$C$20)*Predictive_Model!$D$20+((E3782-Predictive_Model!$B$21)/Predictive_Model!$C$21)*Predictive_Model!$D$21+((F3782-Predictive_Model!$B$22)/Predictive_Model!$C$22)*Predictive_Model!$D$22+((I3782-Predictive_Model!$B$23)/Predictive_Model!$C$23)*Predictive_Model!$D$23+((L3782-Predictive_Model!$B$24)/Predictive_Model!$C$24)*Predictive_Model!$D$24+((M3782-Predictive_Model!$B$25)/Predictive_Model!$C$25)*Predictive_Model!$D$25+IF(C3782="Male",Predictive_Model!$D$31,IF(C3782="Other",Predictive_Model!$D$32,0))+IF(D3782="Premium",Predictive_Model!$D$34,IF(D3782="Standard",Predictive_Model!$D$35,0))+IF(G3782="Asia",Predictive_Model!$D$37,IF(G3782="Europe",Predictive_Model!$D$38,IF(G3782="North America",Predictive_Model!$D$39,IF(G3782="Oceania",Predictive_Model!$D$40,IF(G3782="South America",Predictive_Model!$D$41,0)))))+IF(H3782="Laptop",Predictive_Model!$D$43,IF(H3782="Mobile",Predictive_Model!$D$44,IF(H3782="TV",Predictive_Model!$D$45,IF(H3782="Tablet",Predictive_Model!$D$46,0))))+IF(K3782="Crypto",Predictive_Model!$D$48,IF(K3782="Debit Card",Predictive_Model!$D$49,IF(K3782="Gift Card",Predictive_Model!$D$50,IF(K3782="PayPal",Predictive_Model!$D$51,0))))+IF(N3782="Comedy",Predictive_Model!$D$53,IF(N3782="Documentary",Predictive_Model!$D$54,IF(N3782="Drama",Predictive_Model!$D$55,IF(N3782="Horror",Predictive_Model!$D$56,IF(N3782="Romance",Predictive_Model!$D$57,IF(N3782="Sci-Fi",Predictive_Model!$D$58,0)))))))))</f>
        <v>0.9485654299484767</v>
      </c>
      <c r="V3782" s="3" t="str">
        <f t="shared" si="596"/>
        <v>Critical</v>
      </c>
      <c r="W3782" s="6">
        <f t="shared" si="597"/>
        <v>17.989999999999998</v>
      </c>
      <c r="X3782" s="3" t="str">
        <f t="shared" si="598"/>
        <v>Priority 1</v>
      </c>
      <c r="Y3782" s="3" t="str">
        <f t="shared" si="599"/>
        <v>OK</v>
      </c>
    </row>
    <row r="3783" spans="1:25" x14ac:dyDescent="0.25">
      <c r="A3783" s="3" t="str">
        <f>Raw_Data!A3783</f>
        <v>4cac4adf-90cb-4cce-a753-7aee0a1c21ae</v>
      </c>
      <c r="B3783" s="3">
        <f>Raw_Data!B3783</f>
        <v>27</v>
      </c>
      <c r="C3783" s="3" t="str">
        <f>Raw_Data!C3783</f>
        <v>Male</v>
      </c>
      <c r="D3783" s="3" t="str">
        <f>Raw_Data!D3783</f>
        <v>Premium</v>
      </c>
      <c r="E3783" s="3">
        <f>Raw_Data!E3783</f>
        <v>2.83</v>
      </c>
      <c r="F3783" s="3">
        <f>Raw_Data!F3783</f>
        <v>37</v>
      </c>
      <c r="G3783" s="3" t="str">
        <f>Raw_Data!G3783</f>
        <v>Oceania</v>
      </c>
      <c r="H3783" s="3" t="str">
        <f>Raw_Data!H3783</f>
        <v>Tablet</v>
      </c>
      <c r="I3783" s="3">
        <f>Raw_Data!I3783</f>
        <v>17.989999999999998</v>
      </c>
      <c r="J3783" s="3">
        <f>Raw_Data!J3783</f>
        <v>1</v>
      </c>
      <c r="K3783" s="3" t="str">
        <f>Raw_Data!K3783</f>
        <v>Gift Card</v>
      </c>
      <c r="L3783" s="3">
        <f>Raw_Data!L3783</f>
        <v>2</v>
      </c>
      <c r="M3783" s="3">
        <f>Raw_Data!M3783</f>
        <v>7.0000000000000007E-2</v>
      </c>
      <c r="N3783" s="3" t="str">
        <f>Raw_Data!N3783</f>
        <v>Action</v>
      </c>
      <c r="O3783" s="3" t="str">
        <f t="shared" si="590"/>
        <v>25-34</v>
      </c>
      <c r="P3783" s="3" t="str">
        <f t="shared" si="591"/>
        <v>&lt;10h</v>
      </c>
      <c r="Q3783" s="3" t="str">
        <f t="shared" si="592"/>
        <v>22-45d</v>
      </c>
      <c r="R3783" s="3" t="str">
        <f t="shared" si="593"/>
        <v>Medium</v>
      </c>
      <c r="S3783" s="3" t="str">
        <f t="shared" si="594"/>
        <v>High</v>
      </c>
      <c r="T3783" s="3" t="str">
        <f t="shared" si="595"/>
        <v>Churned</v>
      </c>
      <c r="U3783" s="4">
        <f>1/(1+EXP(-(Predictive_Model!$B$5+((B3783-Predictive_Model!$B$20)/Predictive_Model!$C$20)*Predictive_Model!$D$20+((E3783-Predictive_Model!$B$21)/Predictive_Model!$C$21)*Predictive_Model!$D$21+((F3783-Predictive_Model!$B$22)/Predictive_Model!$C$22)*Predictive_Model!$D$22+((I3783-Predictive_Model!$B$23)/Predictive_Model!$C$23)*Predictive_Model!$D$23+((L3783-Predictive_Model!$B$24)/Predictive_Model!$C$24)*Predictive_Model!$D$24+((M3783-Predictive_Model!$B$25)/Predictive_Model!$C$25)*Predictive_Model!$D$25+IF(C3783="Male",Predictive_Model!$D$31,IF(C3783="Other",Predictive_Model!$D$32,0))+IF(D3783="Premium",Predictive_Model!$D$34,IF(D3783="Standard",Predictive_Model!$D$35,0))+IF(G3783="Asia",Predictive_Model!$D$37,IF(G3783="Europe",Predictive_Model!$D$38,IF(G3783="North America",Predictive_Model!$D$39,IF(G3783="Oceania",Predictive_Model!$D$40,IF(G3783="South America",Predictive_Model!$D$41,0)))))+IF(H3783="Laptop",Predictive_Model!$D$43,IF(H3783="Mobile",Predictive_Model!$D$44,IF(H3783="TV",Predictive_Model!$D$45,IF(H3783="Tablet",Predictive_Model!$D$46,0))))+IF(K3783="Crypto",Predictive_Model!$D$48,IF(K3783="Debit Card",Predictive_Model!$D$49,IF(K3783="Gift Card",Predictive_Model!$D$50,IF(K3783="PayPal",Predictive_Model!$D$51,0))))+IF(N3783="Comedy",Predictive_Model!$D$53,IF(N3783="Documentary",Predictive_Model!$D$54,IF(N3783="Drama",Predictive_Model!$D$55,IF(N3783="Horror",Predictive_Model!$D$56,IF(N3783="Romance",Predictive_Model!$D$57,IF(N3783="Sci-Fi",Predictive_Model!$D$58,0)))))))))</f>
        <v>0.99873929549870366</v>
      </c>
      <c r="V3783" s="3" t="str">
        <f t="shared" si="596"/>
        <v>Critical</v>
      </c>
      <c r="W3783" s="6">
        <f t="shared" si="597"/>
        <v>17.989999999999998</v>
      </c>
      <c r="X3783" s="3" t="str">
        <f t="shared" si="598"/>
        <v>Priority 1</v>
      </c>
      <c r="Y3783" s="3" t="str">
        <f t="shared" si="599"/>
        <v>OK</v>
      </c>
    </row>
    <row r="3784" spans="1:25" x14ac:dyDescent="0.25">
      <c r="A3784" s="3" t="str">
        <f>Raw_Data!A3784</f>
        <v>ed8ebb86-abad-4cd8-b5b9-c5a6fb6abac7</v>
      </c>
      <c r="B3784" s="3">
        <f>Raw_Data!B3784</f>
        <v>22</v>
      </c>
      <c r="C3784" s="3" t="str">
        <f>Raw_Data!C3784</f>
        <v>Other</v>
      </c>
      <c r="D3784" s="3" t="str">
        <f>Raw_Data!D3784</f>
        <v>Standard</v>
      </c>
      <c r="E3784" s="3">
        <f>Raw_Data!E3784</f>
        <v>0.72</v>
      </c>
      <c r="F3784" s="3">
        <f>Raw_Data!F3784</f>
        <v>49</v>
      </c>
      <c r="G3784" s="3" t="str">
        <f>Raw_Data!G3784</f>
        <v>Africa</v>
      </c>
      <c r="H3784" s="3" t="str">
        <f>Raw_Data!H3784</f>
        <v>Desktop</v>
      </c>
      <c r="I3784" s="3">
        <f>Raw_Data!I3784</f>
        <v>13.99</v>
      </c>
      <c r="J3784" s="3">
        <f>Raw_Data!J3784</f>
        <v>1</v>
      </c>
      <c r="K3784" s="3" t="str">
        <f>Raw_Data!K3784</f>
        <v>Gift Card</v>
      </c>
      <c r="L3784" s="3">
        <f>Raw_Data!L3784</f>
        <v>5</v>
      </c>
      <c r="M3784" s="3">
        <f>Raw_Data!M3784</f>
        <v>0.01</v>
      </c>
      <c r="N3784" s="3" t="str">
        <f>Raw_Data!N3784</f>
        <v>Horror</v>
      </c>
      <c r="O3784" s="3" t="str">
        <f t="shared" si="590"/>
        <v>18-24</v>
      </c>
      <c r="P3784" s="3" t="str">
        <f t="shared" si="591"/>
        <v>&lt;10h</v>
      </c>
      <c r="Q3784" s="3" t="str">
        <f t="shared" si="592"/>
        <v>46-60d</v>
      </c>
      <c r="R3784" s="3" t="str">
        <f t="shared" si="593"/>
        <v>Low</v>
      </c>
      <c r="S3784" s="3" t="str">
        <f t="shared" si="594"/>
        <v>Mid</v>
      </c>
      <c r="T3784" s="3" t="str">
        <f t="shared" si="595"/>
        <v>Churned</v>
      </c>
      <c r="U3784" s="4">
        <f>1/(1+EXP(-(Predictive_Model!$B$5+((B3784-Predictive_Model!$B$20)/Predictive_Model!$C$20)*Predictive_Model!$D$20+((E3784-Predictive_Model!$B$21)/Predictive_Model!$C$21)*Predictive_Model!$D$21+((F3784-Predictive_Model!$B$22)/Predictive_Model!$C$22)*Predictive_Model!$D$22+((I3784-Predictive_Model!$B$23)/Predictive_Model!$C$23)*Predictive_Model!$D$23+((L3784-Predictive_Model!$B$24)/Predictive_Model!$C$24)*Predictive_Model!$D$24+((M3784-Predictive_Model!$B$25)/Predictive_Model!$C$25)*Predictive_Model!$D$25+IF(C3784="Male",Predictive_Model!$D$31,IF(C3784="Other",Predictive_Model!$D$32,0))+IF(D3784="Premium",Predictive_Model!$D$34,IF(D3784="Standard",Predictive_Model!$D$35,0))+IF(G3784="Asia",Predictive_Model!$D$37,IF(G3784="Europe",Predictive_Model!$D$38,IF(G3784="North America",Predictive_Model!$D$39,IF(G3784="Oceania",Predictive_Model!$D$40,IF(G3784="South America",Predictive_Model!$D$41,0)))))+IF(H3784="Laptop",Predictive_Model!$D$43,IF(H3784="Mobile",Predictive_Model!$D$44,IF(H3784="TV",Predictive_Model!$D$45,IF(H3784="Tablet",Predictive_Model!$D$46,0))))+IF(K3784="Crypto",Predictive_Model!$D$48,IF(K3784="Debit Card",Predictive_Model!$D$49,IF(K3784="Gift Card",Predictive_Model!$D$50,IF(K3784="PayPal",Predictive_Model!$D$51,0))))+IF(N3784="Comedy",Predictive_Model!$D$53,IF(N3784="Documentary",Predictive_Model!$D$54,IF(N3784="Drama",Predictive_Model!$D$55,IF(N3784="Horror",Predictive_Model!$D$56,IF(N3784="Romance",Predictive_Model!$D$57,IF(N3784="Sci-Fi",Predictive_Model!$D$58,0)))))))))</f>
        <v>0.99896016790950093</v>
      </c>
      <c r="V3784" s="3" t="str">
        <f t="shared" si="596"/>
        <v>Critical</v>
      </c>
      <c r="W3784" s="6">
        <f t="shared" si="597"/>
        <v>13.99</v>
      </c>
      <c r="X3784" s="3" t="str">
        <f t="shared" si="598"/>
        <v>Priority 2</v>
      </c>
      <c r="Y3784" s="3" t="str">
        <f t="shared" si="599"/>
        <v>OK</v>
      </c>
    </row>
    <row r="3785" spans="1:25" x14ac:dyDescent="0.25">
      <c r="A3785" s="3" t="str">
        <f>Raw_Data!A3785</f>
        <v>d9ebed4c-cdb4-468e-a1e1-9e2cf8ad491d</v>
      </c>
      <c r="B3785" s="3">
        <f>Raw_Data!B3785</f>
        <v>23</v>
      </c>
      <c r="C3785" s="3" t="str">
        <f>Raw_Data!C3785</f>
        <v>Female</v>
      </c>
      <c r="D3785" s="3" t="str">
        <f>Raw_Data!D3785</f>
        <v>Premium</v>
      </c>
      <c r="E3785" s="3">
        <f>Raw_Data!E3785</f>
        <v>5.48</v>
      </c>
      <c r="F3785" s="3">
        <f>Raw_Data!F3785</f>
        <v>16</v>
      </c>
      <c r="G3785" s="3" t="str">
        <f>Raw_Data!G3785</f>
        <v>Europe</v>
      </c>
      <c r="H3785" s="3" t="str">
        <f>Raw_Data!H3785</f>
        <v>Tablet</v>
      </c>
      <c r="I3785" s="3">
        <f>Raw_Data!I3785</f>
        <v>17.989999999999998</v>
      </c>
      <c r="J3785" s="3">
        <f>Raw_Data!J3785</f>
        <v>0</v>
      </c>
      <c r="K3785" s="3" t="str">
        <f>Raw_Data!K3785</f>
        <v>Debit Card</v>
      </c>
      <c r="L3785" s="3">
        <f>Raw_Data!L3785</f>
        <v>1</v>
      </c>
      <c r="M3785" s="3">
        <f>Raw_Data!M3785</f>
        <v>0.32</v>
      </c>
      <c r="N3785" s="3" t="str">
        <f>Raw_Data!N3785</f>
        <v>Drama</v>
      </c>
      <c r="O3785" s="3" t="str">
        <f t="shared" si="590"/>
        <v>18-24</v>
      </c>
      <c r="P3785" s="3" t="str">
        <f t="shared" si="591"/>
        <v>&lt;10h</v>
      </c>
      <c r="Q3785" s="3" t="str">
        <f t="shared" si="592"/>
        <v>8-21d</v>
      </c>
      <c r="R3785" s="3" t="str">
        <f t="shared" si="593"/>
        <v>Medium</v>
      </c>
      <c r="S3785" s="3" t="str">
        <f t="shared" si="594"/>
        <v>High</v>
      </c>
      <c r="T3785" s="3" t="str">
        <f t="shared" si="595"/>
        <v>Active</v>
      </c>
      <c r="U3785" s="4">
        <f>1/(1+EXP(-(Predictive_Model!$B$5+((B3785-Predictive_Model!$B$20)/Predictive_Model!$C$20)*Predictive_Model!$D$20+((E3785-Predictive_Model!$B$21)/Predictive_Model!$C$21)*Predictive_Model!$D$21+((F3785-Predictive_Model!$B$22)/Predictive_Model!$C$22)*Predictive_Model!$D$22+((I3785-Predictive_Model!$B$23)/Predictive_Model!$C$23)*Predictive_Model!$D$23+((L3785-Predictive_Model!$B$24)/Predictive_Model!$C$24)*Predictive_Model!$D$24+((M3785-Predictive_Model!$B$25)/Predictive_Model!$C$25)*Predictive_Model!$D$25+IF(C3785="Male",Predictive_Model!$D$31,IF(C3785="Other",Predictive_Model!$D$32,0))+IF(D3785="Premium",Predictive_Model!$D$34,IF(D3785="Standard",Predictive_Model!$D$35,0))+IF(G3785="Asia",Predictive_Model!$D$37,IF(G3785="Europe",Predictive_Model!$D$38,IF(G3785="North America",Predictive_Model!$D$39,IF(G3785="Oceania",Predictive_Model!$D$40,IF(G3785="South America",Predictive_Model!$D$41,0)))))+IF(H3785="Laptop",Predictive_Model!$D$43,IF(H3785="Mobile",Predictive_Model!$D$44,IF(H3785="TV",Predictive_Model!$D$45,IF(H3785="Tablet",Predictive_Model!$D$46,0))))+IF(K3785="Crypto",Predictive_Model!$D$48,IF(K3785="Debit Card",Predictive_Model!$D$49,IF(K3785="Gift Card",Predictive_Model!$D$50,IF(K3785="PayPal",Predictive_Model!$D$51,0))))+IF(N3785="Comedy",Predictive_Model!$D$53,IF(N3785="Documentary",Predictive_Model!$D$54,IF(N3785="Drama",Predictive_Model!$D$55,IF(N3785="Horror",Predictive_Model!$D$56,IF(N3785="Romance",Predictive_Model!$D$57,IF(N3785="Sci-Fi",Predictive_Model!$D$58,0)))))))))</f>
        <v>0.94113928454584728</v>
      </c>
      <c r="V3785" s="3" t="str">
        <f t="shared" si="596"/>
        <v>Critical</v>
      </c>
      <c r="W3785" s="6">
        <f t="shared" si="597"/>
        <v>16.931095728979791</v>
      </c>
      <c r="X3785" s="3" t="str">
        <f t="shared" si="598"/>
        <v>Priority 1</v>
      </c>
      <c r="Y3785" s="3" t="str">
        <f t="shared" si="599"/>
        <v>OK</v>
      </c>
    </row>
    <row r="3786" spans="1:25" x14ac:dyDescent="0.25">
      <c r="A3786" s="3" t="str">
        <f>Raw_Data!A3786</f>
        <v>ad1bd590-72fa-472e-9a02-22ec6cd82e5f</v>
      </c>
      <c r="B3786" s="3">
        <f>Raw_Data!B3786</f>
        <v>24</v>
      </c>
      <c r="C3786" s="3" t="str">
        <f>Raw_Data!C3786</f>
        <v>Other</v>
      </c>
      <c r="D3786" s="3" t="str">
        <f>Raw_Data!D3786</f>
        <v>Basic</v>
      </c>
      <c r="E3786" s="3">
        <f>Raw_Data!E3786</f>
        <v>5.28</v>
      </c>
      <c r="F3786" s="3">
        <f>Raw_Data!F3786</f>
        <v>55</v>
      </c>
      <c r="G3786" s="3" t="str">
        <f>Raw_Data!G3786</f>
        <v>South America</v>
      </c>
      <c r="H3786" s="3" t="str">
        <f>Raw_Data!H3786</f>
        <v>Tablet</v>
      </c>
      <c r="I3786" s="3">
        <f>Raw_Data!I3786</f>
        <v>8.99</v>
      </c>
      <c r="J3786" s="3">
        <f>Raw_Data!J3786</f>
        <v>1</v>
      </c>
      <c r="K3786" s="3" t="str">
        <f>Raw_Data!K3786</f>
        <v>Credit Card</v>
      </c>
      <c r="L3786" s="3">
        <f>Raw_Data!L3786</f>
        <v>4</v>
      </c>
      <c r="M3786" s="3">
        <f>Raw_Data!M3786</f>
        <v>0.09</v>
      </c>
      <c r="N3786" s="3" t="str">
        <f>Raw_Data!N3786</f>
        <v>Horror</v>
      </c>
      <c r="O3786" s="3" t="str">
        <f t="shared" si="590"/>
        <v>18-24</v>
      </c>
      <c r="P3786" s="3" t="str">
        <f t="shared" si="591"/>
        <v>&lt;10h</v>
      </c>
      <c r="Q3786" s="3" t="str">
        <f t="shared" si="592"/>
        <v>46-60d</v>
      </c>
      <c r="R3786" s="3" t="str">
        <f t="shared" si="593"/>
        <v>Low</v>
      </c>
      <c r="S3786" s="3" t="str">
        <f t="shared" si="594"/>
        <v>Low</v>
      </c>
      <c r="T3786" s="3" t="str">
        <f t="shared" si="595"/>
        <v>Churned</v>
      </c>
      <c r="U3786" s="4">
        <f>1/(1+EXP(-(Predictive_Model!$B$5+((B3786-Predictive_Model!$B$20)/Predictive_Model!$C$20)*Predictive_Model!$D$20+((E3786-Predictive_Model!$B$21)/Predictive_Model!$C$21)*Predictive_Model!$D$21+((F3786-Predictive_Model!$B$22)/Predictive_Model!$C$22)*Predictive_Model!$D$22+((I3786-Predictive_Model!$B$23)/Predictive_Model!$C$23)*Predictive_Model!$D$23+((L3786-Predictive_Model!$B$24)/Predictive_Model!$C$24)*Predictive_Model!$D$24+((M3786-Predictive_Model!$B$25)/Predictive_Model!$C$25)*Predictive_Model!$D$25+IF(C3786="Male",Predictive_Model!$D$31,IF(C3786="Other",Predictive_Model!$D$32,0))+IF(D3786="Premium",Predictive_Model!$D$34,IF(D3786="Standard",Predictive_Model!$D$35,0))+IF(G3786="Asia",Predictive_Model!$D$37,IF(G3786="Europe",Predictive_Model!$D$38,IF(G3786="North America",Predictive_Model!$D$39,IF(G3786="Oceania",Predictive_Model!$D$40,IF(G3786="South America",Predictive_Model!$D$41,0)))))+IF(H3786="Laptop",Predictive_Model!$D$43,IF(H3786="Mobile",Predictive_Model!$D$44,IF(H3786="TV",Predictive_Model!$D$45,IF(H3786="Tablet",Predictive_Model!$D$46,0))))+IF(K3786="Crypto",Predictive_Model!$D$48,IF(K3786="Debit Card",Predictive_Model!$D$49,IF(K3786="Gift Card",Predictive_Model!$D$50,IF(K3786="PayPal",Predictive_Model!$D$51,0))))+IF(N3786="Comedy",Predictive_Model!$D$53,IF(N3786="Documentary",Predictive_Model!$D$54,IF(N3786="Drama",Predictive_Model!$D$55,IF(N3786="Horror",Predictive_Model!$D$56,IF(N3786="Romance",Predictive_Model!$D$57,IF(N3786="Sci-Fi",Predictive_Model!$D$58,0)))))))))</f>
        <v>0.99989906991842625</v>
      </c>
      <c r="V3786" s="3" t="str">
        <f t="shared" si="596"/>
        <v>Critical</v>
      </c>
      <c r="W3786" s="6">
        <f t="shared" si="597"/>
        <v>8.99</v>
      </c>
      <c r="X3786" s="3" t="str">
        <f t="shared" si="598"/>
        <v>Priority 2</v>
      </c>
      <c r="Y3786" s="3" t="str">
        <f t="shared" si="599"/>
        <v>OK</v>
      </c>
    </row>
    <row r="3787" spans="1:25" x14ac:dyDescent="0.25">
      <c r="A3787" s="3" t="str">
        <f>Raw_Data!A3787</f>
        <v>e68fd0c3-ad0e-46be-b2c8-233662c68310</v>
      </c>
      <c r="B3787" s="3">
        <f>Raw_Data!B3787</f>
        <v>20</v>
      </c>
      <c r="C3787" s="3" t="str">
        <f>Raw_Data!C3787</f>
        <v>Other</v>
      </c>
      <c r="D3787" s="3" t="str">
        <f>Raw_Data!D3787</f>
        <v>Standard</v>
      </c>
      <c r="E3787" s="3">
        <f>Raw_Data!E3787</f>
        <v>8.9600000000000009</v>
      </c>
      <c r="F3787" s="3">
        <f>Raw_Data!F3787</f>
        <v>34</v>
      </c>
      <c r="G3787" s="3" t="str">
        <f>Raw_Data!G3787</f>
        <v>Africa</v>
      </c>
      <c r="H3787" s="3" t="str">
        <f>Raw_Data!H3787</f>
        <v>Tablet</v>
      </c>
      <c r="I3787" s="3">
        <f>Raw_Data!I3787</f>
        <v>13.99</v>
      </c>
      <c r="J3787" s="3">
        <f>Raw_Data!J3787</f>
        <v>1</v>
      </c>
      <c r="K3787" s="3" t="str">
        <f>Raw_Data!K3787</f>
        <v>Gift Card</v>
      </c>
      <c r="L3787" s="3">
        <f>Raw_Data!L3787</f>
        <v>1</v>
      </c>
      <c r="M3787" s="3">
        <f>Raw_Data!M3787</f>
        <v>0.26</v>
      </c>
      <c r="N3787" s="3" t="str">
        <f>Raw_Data!N3787</f>
        <v>Comedy</v>
      </c>
      <c r="O3787" s="3" t="str">
        <f t="shared" si="590"/>
        <v>18-24</v>
      </c>
      <c r="P3787" s="3" t="str">
        <f t="shared" si="591"/>
        <v>&lt;10h</v>
      </c>
      <c r="Q3787" s="3" t="str">
        <f t="shared" si="592"/>
        <v>22-45d</v>
      </c>
      <c r="R3787" s="3" t="str">
        <f t="shared" si="593"/>
        <v>Medium</v>
      </c>
      <c r="S3787" s="3" t="str">
        <f t="shared" si="594"/>
        <v>Mid</v>
      </c>
      <c r="T3787" s="3" t="str">
        <f t="shared" si="595"/>
        <v>Churned</v>
      </c>
      <c r="U3787" s="4">
        <f>1/(1+EXP(-(Predictive_Model!$B$5+((B3787-Predictive_Model!$B$20)/Predictive_Model!$C$20)*Predictive_Model!$D$20+((E3787-Predictive_Model!$B$21)/Predictive_Model!$C$21)*Predictive_Model!$D$21+((F3787-Predictive_Model!$B$22)/Predictive_Model!$C$22)*Predictive_Model!$D$22+((I3787-Predictive_Model!$B$23)/Predictive_Model!$C$23)*Predictive_Model!$D$23+((L3787-Predictive_Model!$B$24)/Predictive_Model!$C$24)*Predictive_Model!$D$24+((M3787-Predictive_Model!$B$25)/Predictive_Model!$C$25)*Predictive_Model!$D$25+IF(C3787="Male",Predictive_Model!$D$31,IF(C3787="Other",Predictive_Model!$D$32,0))+IF(D3787="Premium",Predictive_Model!$D$34,IF(D3787="Standard",Predictive_Model!$D$35,0))+IF(G3787="Asia",Predictive_Model!$D$37,IF(G3787="Europe",Predictive_Model!$D$38,IF(G3787="North America",Predictive_Model!$D$39,IF(G3787="Oceania",Predictive_Model!$D$40,IF(G3787="South America",Predictive_Model!$D$41,0)))))+IF(H3787="Laptop",Predictive_Model!$D$43,IF(H3787="Mobile",Predictive_Model!$D$44,IF(H3787="TV",Predictive_Model!$D$45,IF(H3787="Tablet",Predictive_Model!$D$46,0))))+IF(K3787="Crypto",Predictive_Model!$D$48,IF(K3787="Debit Card",Predictive_Model!$D$49,IF(K3787="Gift Card",Predictive_Model!$D$50,IF(K3787="PayPal",Predictive_Model!$D$51,0))))+IF(N3787="Comedy",Predictive_Model!$D$53,IF(N3787="Documentary",Predictive_Model!$D$54,IF(N3787="Drama",Predictive_Model!$D$55,IF(N3787="Horror",Predictive_Model!$D$56,IF(N3787="Romance",Predictive_Model!$D$57,IF(N3787="Sci-Fi",Predictive_Model!$D$58,0)))))))))</f>
        <v>0.99831931177386335</v>
      </c>
      <c r="V3787" s="3" t="str">
        <f t="shared" si="596"/>
        <v>Critical</v>
      </c>
      <c r="W3787" s="6">
        <f t="shared" si="597"/>
        <v>13.99</v>
      </c>
      <c r="X3787" s="3" t="str">
        <f t="shared" si="598"/>
        <v>Priority 2</v>
      </c>
      <c r="Y3787" s="3" t="str">
        <f t="shared" si="599"/>
        <v>OK</v>
      </c>
    </row>
    <row r="3788" spans="1:25" x14ac:dyDescent="0.25">
      <c r="A3788" s="3" t="str">
        <f>Raw_Data!A3788</f>
        <v>6b127fa4-cce8-4a17-8b7f-926b1d1edd42</v>
      </c>
      <c r="B3788" s="3">
        <f>Raw_Data!B3788</f>
        <v>19</v>
      </c>
      <c r="C3788" s="3" t="str">
        <f>Raw_Data!C3788</f>
        <v>Male</v>
      </c>
      <c r="D3788" s="3" t="str">
        <f>Raw_Data!D3788</f>
        <v>Premium</v>
      </c>
      <c r="E3788" s="3">
        <f>Raw_Data!E3788</f>
        <v>14.47</v>
      </c>
      <c r="F3788" s="3">
        <f>Raw_Data!F3788</f>
        <v>27</v>
      </c>
      <c r="G3788" s="3" t="str">
        <f>Raw_Data!G3788</f>
        <v>Asia</v>
      </c>
      <c r="H3788" s="3" t="str">
        <f>Raw_Data!H3788</f>
        <v>Mobile</v>
      </c>
      <c r="I3788" s="3">
        <f>Raw_Data!I3788</f>
        <v>17.989999999999998</v>
      </c>
      <c r="J3788" s="3">
        <f>Raw_Data!J3788</f>
        <v>0</v>
      </c>
      <c r="K3788" s="3" t="str">
        <f>Raw_Data!K3788</f>
        <v>Crypto</v>
      </c>
      <c r="L3788" s="3">
        <f>Raw_Data!L3788</f>
        <v>2</v>
      </c>
      <c r="M3788" s="3">
        <f>Raw_Data!M3788</f>
        <v>0.52</v>
      </c>
      <c r="N3788" s="3" t="str">
        <f>Raw_Data!N3788</f>
        <v>Action</v>
      </c>
      <c r="O3788" s="3" t="str">
        <f t="shared" si="590"/>
        <v>18-24</v>
      </c>
      <c r="P3788" s="3" t="str">
        <f t="shared" si="591"/>
        <v>10-24h</v>
      </c>
      <c r="Q3788" s="3" t="str">
        <f t="shared" si="592"/>
        <v>22-45d</v>
      </c>
      <c r="R3788" s="3" t="str">
        <f t="shared" si="593"/>
        <v>Medium</v>
      </c>
      <c r="S3788" s="3" t="str">
        <f t="shared" si="594"/>
        <v>High</v>
      </c>
      <c r="T3788" s="3" t="str">
        <f t="shared" si="595"/>
        <v>Active</v>
      </c>
      <c r="U3788" s="4">
        <f>1/(1+EXP(-(Predictive_Model!$B$5+((B3788-Predictive_Model!$B$20)/Predictive_Model!$C$20)*Predictive_Model!$D$20+((E3788-Predictive_Model!$B$21)/Predictive_Model!$C$21)*Predictive_Model!$D$21+((F3788-Predictive_Model!$B$22)/Predictive_Model!$C$22)*Predictive_Model!$D$22+((I3788-Predictive_Model!$B$23)/Predictive_Model!$C$23)*Predictive_Model!$D$23+((L3788-Predictive_Model!$B$24)/Predictive_Model!$C$24)*Predictive_Model!$D$24+((M3788-Predictive_Model!$B$25)/Predictive_Model!$C$25)*Predictive_Model!$D$25+IF(C3788="Male",Predictive_Model!$D$31,IF(C3788="Other",Predictive_Model!$D$32,0))+IF(D3788="Premium",Predictive_Model!$D$34,IF(D3788="Standard",Predictive_Model!$D$35,0))+IF(G3788="Asia",Predictive_Model!$D$37,IF(G3788="Europe",Predictive_Model!$D$38,IF(G3788="North America",Predictive_Model!$D$39,IF(G3788="Oceania",Predictive_Model!$D$40,IF(G3788="South America",Predictive_Model!$D$41,0)))))+IF(H3788="Laptop",Predictive_Model!$D$43,IF(H3788="Mobile",Predictive_Model!$D$44,IF(H3788="TV",Predictive_Model!$D$45,IF(H3788="Tablet",Predictive_Model!$D$46,0))))+IF(K3788="Crypto",Predictive_Model!$D$48,IF(K3788="Debit Card",Predictive_Model!$D$49,IF(K3788="Gift Card",Predictive_Model!$D$50,IF(K3788="PayPal",Predictive_Model!$D$51,0))))+IF(N3788="Comedy",Predictive_Model!$D$53,IF(N3788="Documentary",Predictive_Model!$D$54,IF(N3788="Drama",Predictive_Model!$D$55,IF(N3788="Horror",Predictive_Model!$D$56,IF(N3788="Romance",Predictive_Model!$D$57,IF(N3788="Sci-Fi",Predictive_Model!$D$58,0)))))))))</f>
        <v>0.60417424481652682</v>
      </c>
      <c r="V3788" s="3" t="str">
        <f t="shared" si="596"/>
        <v>High</v>
      </c>
      <c r="W3788" s="6">
        <f t="shared" si="597"/>
        <v>10.869094664249317</v>
      </c>
      <c r="X3788" s="3" t="str">
        <f t="shared" si="598"/>
        <v>Priority 2</v>
      </c>
      <c r="Y3788" s="3" t="str">
        <f t="shared" si="599"/>
        <v>OK</v>
      </c>
    </row>
    <row r="3789" spans="1:25" x14ac:dyDescent="0.25">
      <c r="A3789" s="3" t="str">
        <f>Raw_Data!A3789</f>
        <v>c8cfc65c-6035-46d5-8c9c-d7bb68bf9f20</v>
      </c>
      <c r="B3789" s="3">
        <f>Raw_Data!B3789</f>
        <v>27</v>
      </c>
      <c r="C3789" s="3" t="str">
        <f>Raw_Data!C3789</f>
        <v>Other</v>
      </c>
      <c r="D3789" s="3" t="str">
        <f>Raw_Data!D3789</f>
        <v>Premium</v>
      </c>
      <c r="E3789" s="3">
        <f>Raw_Data!E3789</f>
        <v>1.44</v>
      </c>
      <c r="F3789" s="3">
        <f>Raw_Data!F3789</f>
        <v>48</v>
      </c>
      <c r="G3789" s="3" t="str">
        <f>Raw_Data!G3789</f>
        <v>Asia</v>
      </c>
      <c r="H3789" s="3" t="str">
        <f>Raw_Data!H3789</f>
        <v>Laptop</v>
      </c>
      <c r="I3789" s="3">
        <f>Raw_Data!I3789</f>
        <v>17.989999999999998</v>
      </c>
      <c r="J3789" s="3">
        <f>Raw_Data!J3789</f>
        <v>1</v>
      </c>
      <c r="K3789" s="3" t="str">
        <f>Raw_Data!K3789</f>
        <v>Credit Card</v>
      </c>
      <c r="L3789" s="3">
        <f>Raw_Data!L3789</f>
        <v>1</v>
      </c>
      <c r="M3789" s="3">
        <f>Raw_Data!M3789</f>
        <v>0.03</v>
      </c>
      <c r="N3789" s="3" t="str">
        <f>Raw_Data!N3789</f>
        <v>Sci-Fi</v>
      </c>
      <c r="O3789" s="3" t="str">
        <f t="shared" si="590"/>
        <v>25-34</v>
      </c>
      <c r="P3789" s="3" t="str">
        <f t="shared" si="591"/>
        <v>&lt;10h</v>
      </c>
      <c r="Q3789" s="3" t="str">
        <f t="shared" si="592"/>
        <v>46-60d</v>
      </c>
      <c r="R3789" s="3" t="str">
        <f t="shared" si="593"/>
        <v>Low</v>
      </c>
      <c r="S3789" s="3" t="str">
        <f t="shared" si="594"/>
        <v>High</v>
      </c>
      <c r="T3789" s="3" t="str">
        <f t="shared" si="595"/>
        <v>Churned</v>
      </c>
      <c r="U3789" s="4">
        <f>1/(1+EXP(-(Predictive_Model!$B$5+((B3789-Predictive_Model!$B$20)/Predictive_Model!$C$20)*Predictive_Model!$D$20+((E3789-Predictive_Model!$B$21)/Predictive_Model!$C$21)*Predictive_Model!$D$21+((F3789-Predictive_Model!$B$22)/Predictive_Model!$C$22)*Predictive_Model!$D$22+((I3789-Predictive_Model!$B$23)/Predictive_Model!$C$23)*Predictive_Model!$D$23+((L3789-Predictive_Model!$B$24)/Predictive_Model!$C$24)*Predictive_Model!$D$24+((M3789-Predictive_Model!$B$25)/Predictive_Model!$C$25)*Predictive_Model!$D$25+IF(C3789="Male",Predictive_Model!$D$31,IF(C3789="Other",Predictive_Model!$D$32,0))+IF(D3789="Premium",Predictive_Model!$D$34,IF(D3789="Standard",Predictive_Model!$D$35,0))+IF(G3789="Asia",Predictive_Model!$D$37,IF(G3789="Europe",Predictive_Model!$D$38,IF(G3789="North America",Predictive_Model!$D$39,IF(G3789="Oceania",Predictive_Model!$D$40,IF(G3789="South America",Predictive_Model!$D$41,0)))))+IF(H3789="Laptop",Predictive_Model!$D$43,IF(H3789="Mobile",Predictive_Model!$D$44,IF(H3789="TV",Predictive_Model!$D$45,IF(H3789="Tablet",Predictive_Model!$D$46,0))))+IF(K3789="Crypto",Predictive_Model!$D$48,IF(K3789="Debit Card",Predictive_Model!$D$49,IF(K3789="Gift Card",Predictive_Model!$D$50,IF(K3789="PayPal",Predictive_Model!$D$51,0))))+IF(N3789="Comedy",Predictive_Model!$D$53,IF(N3789="Documentary",Predictive_Model!$D$54,IF(N3789="Drama",Predictive_Model!$D$55,IF(N3789="Horror",Predictive_Model!$D$56,IF(N3789="Romance",Predictive_Model!$D$57,IF(N3789="Sci-Fi",Predictive_Model!$D$58,0)))))))))</f>
        <v>0.99933343941309971</v>
      </c>
      <c r="V3789" s="3" t="str">
        <f t="shared" si="596"/>
        <v>Critical</v>
      </c>
      <c r="W3789" s="6">
        <f t="shared" si="597"/>
        <v>17.989999999999998</v>
      </c>
      <c r="X3789" s="3" t="str">
        <f t="shared" si="598"/>
        <v>Priority 1</v>
      </c>
      <c r="Y3789" s="3" t="str">
        <f t="shared" si="599"/>
        <v>OK</v>
      </c>
    </row>
    <row r="3790" spans="1:25" x14ac:dyDescent="0.25">
      <c r="A3790" s="3" t="str">
        <f>Raw_Data!A3790</f>
        <v>c0670d76-1e6f-4c29-b07e-c28c5ce90b62</v>
      </c>
      <c r="B3790" s="3">
        <f>Raw_Data!B3790</f>
        <v>33</v>
      </c>
      <c r="C3790" s="3" t="str">
        <f>Raw_Data!C3790</f>
        <v>Other</v>
      </c>
      <c r="D3790" s="3" t="str">
        <f>Raw_Data!D3790</f>
        <v>Standard</v>
      </c>
      <c r="E3790" s="3">
        <f>Raw_Data!E3790</f>
        <v>16.3</v>
      </c>
      <c r="F3790" s="3">
        <f>Raw_Data!F3790</f>
        <v>11</v>
      </c>
      <c r="G3790" s="3" t="str">
        <f>Raw_Data!G3790</f>
        <v>Europe</v>
      </c>
      <c r="H3790" s="3" t="str">
        <f>Raw_Data!H3790</f>
        <v>Tablet</v>
      </c>
      <c r="I3790" s="3">
        <f>Raw_Data!I3790</f>
        <v>13.99</v>
      </c>
      <c r="J3790" s="3">
        <f>Raw_Data!J3790</f>
        <v>0</v>
      </c>
      <c r="K3790" s="3" t="str">
        <f>Raw_Data!K3790</f>
        <v>Gift Card</v>
      </c>
      <c r="L3790" s="3">
        <f>Raw_Data!L3790</f>
        <v>2</v>
      </c>
      <c r="M3790" s="3">
        <f>Raw_Data!M3790</f>
        <v>1.36</v>
      </c>
      <c r="N3790" s="3" t="str">
        <f>Raw_Data!N3790</f>
        <v>Sci-Fi</v>
      </c>
      <c r="O3790" s="3" t="str">
        <f t="shared" si="590"/>
        <v>25-34</v>
      </c>
      <c r="P3790" s="3" t="str">
        <f t="shared" si="591"/>
        <v>10-24h</v>
      </c>
      <c r="Q3790" s="3" t="str">
        <f t="shared" si="592"/>
        <v>8-21d</v>
      </c>
      <c r="R3790" s="3" t="str">
        <f t="shared" si="593"/>
        <v>Medium</v>
      </c>
      <c r="S3790" s="3" t="str">
        <f t="shared" si="594"/>
        <v>Mid</v>
      </c>
      <c r="T3790" s="3" t="str">
        <f t="shared" si="595"/>
        <v>Active</v>
      </c>
      <c r="U3790" s="4">
        <f>1/(1+EXP(-(Predictive_Model!$B$5+((B3790-Predictive_Model!$B$20)/Predictive_Model!$C$20)*Predictive_Model!$D$20+((E3790-Predictive_Model!$B$21)/Predictive_Model!$C$21)*Predictive_Model!$D$21+((F3790-Predictive_Model!$B$22)/Predictive_Model!$C$22)*Predictive_Model!$D$22+((I3790-Predictive_Model!$B$23)/Predictive_Model!$C$23)*Predictive_Model!$D$23+((L3790-Predictive_Model!$B$24)/Predictive_Model!$C$24)*Predictive_Model!$D$24+((M3790-Predictive_Model!$B$25)/Predictive_Model!$C$25)*Predictive_Model!$D$25+IF(C3790="Male",Predictive_Model!$D$31,IF(C3790="Other",Predictive_Model!$D$32,0))+IF(D3790="Premium",Predictive_Model!$D$34,IF(D3790="Standard",Predictive_Model!$D$35,0))+IF(G3790="Asia",Predictive_Model!$D$37,IF(G3790="Europe",Predictive_Model!$D$38,IF(G3790="North America",Predictive_Model!$D$39,IF(G3790="Oceania",Predictive_Model!$D$40,IF(G3790="South America",Predictive_Model!$D$41,0)))))+IF(H3790="Laptop",Predictive_Model!$D$43,IF(H3790="Mobile",Predictive_Model!$D$44,IF(H3790="TV",Predictive_Model!$D$45,IF(H3790="Tablet",Predictive_Model!$D$46,0))))+IF(K3790="Crypto",Predictive_Model!$D$48,IF(K3790="Debit Card",Predictive_Model!$D$49,IF(K3790="Gift Card",Predictive_Model!$D$50,IF(K3790="PayPal",Predictive_Model!$D$51,0))))+IF(N3790="Comedy",Predictive_Model!$D$53,IF(N3790="Documentary",Predictive_Model!$D$54,IF(N3790="Drama",Predictive_Model!$D$55,IF(N3790="Horror",Predictive_Model!$D$56,IF(N3790="Romance",Predictive_Model!$D$57,IF(N3790="Sci-Fi",Predictive_Model!$D$58,0)))))))))</f>
        <v>0.17065642917031579</v>
      </c>
      <c r="V3790" s="3" t="str">
        <f t="shared" si="596"/>
        <v>Low</v>
      </c>
      <c r="W3790" s="6">
        <f t="shared" si="597"/>
        <v>2.3874834440927177</v>
      </c>
      <c r="X3790" s="3" t="str">
        <f t="shared" si="598"/>
        <v>Monitor</v>
      </c>
      <c r="Y3790" s="3" t="str">
        <f t="shared" si="599"/>
        <v>OK</v>
      </c>
    </row>
    <row r="3791" spans="1:25" x14ac:dyDescent="0.25">
      <c r="A3791" s="3" t="str">
        <f>Raw_Data!A3791</f>
        <v>dca23069-4f5f-4525-9277-eadd2bc97e9c</v>
      </c>
      <c r="B3791" s="3">
        <f>Raw_Data!B3791</f>
        <v>21</v>
      </c>
      <c r="C3791" s="3" t="str">
        <f>Raw_Data!C3791</f>
        <v>Male</v>
      </c>
      <c r="D3791" s="3" t="str">
        <f>Raw_Data!D3791</f>
        <v>Basic</v>
      </c>
      <c r="E3791" s="3">
        <f>Raw_Data!E3791</f>
        <v>8.58</v>
      </c>
      <c r="F3791" s="3">
        <f>Raw_Data!F3791</f>
        <v>44</v>
      </c>
      <c r="G3791" s="3" t="str">
        <f>Raw_Data!G3791</f>
        <v>South America</v>
      </c>
      <c r="H3791" s="3" t="str">
        <f>Raw_Data!H3791</f>
        <v>TV</v>
      </c>
      <c r="I3791" s="3">
        <f>Raw_Data!I3791</f>
        <v>8.99</v>
      </c>
      <c r="J3791" s="3">
        <f>Raw_Data!J3791</f>
        <v>1</v>
      </c>
      <c r="K3791" s="3" t="str">
        <f>Raw_Data!K3791</f>
        <v>Crypto</v>
      </c>
      <c r="L3791" s="3">
        <f>Raw_Data!L3791</f>
        <v>2</v>
      </c>
      <c r="M3791" s="3">
        <f>Raw_Data!M3791</f>
        <v>0.19</v>
      </c>
      <c r="N3791" s="3" t="str">
        <f>Raw_Data!N3791</f>
        <v>Sci-Fi</v>
      </c>
      <c r="O3791" s="3" t="str">
        <f t="shared" si="590"/>
        <v>18-24</v>
      </c>
      <c r="P3791" s="3" t="str">
        <f t="shared" si="591"/>
        <v>&lt;10h</v>
      </c>
      <c r="Q3791" s="3" t="str">
        <f t="shared" si="592"/>
        <v>22-45d</v>
      </c>
      <c r="R3791" s="3" t="str">
        <f t="shared" si="593"/>
        <v>Medium</v>
      </c>
      <c r="S3791" s="3" t="str">
        <f t="shared" si="594"/>
        <v>Low</v>
      </c>
      <c r="T3791" s="3" t="str">
        <f t="shared" si="595"/>
        <v>Churned</v>
      </c>
      <c r="U3791" s="4">
        <f>1/(1+EXP(-(Predictive_Model!$B$5+((B3791-Predictive_Model!$B$20)/Predictive_Model!$C$20)*Predictive_Model!$D$20+((E3791-Predictive_Model!$B$21)/Predictive_Model!$C$21)*Predictive_Model!$D$21+((F3791-Predictive_Model!$B$22)/Predictive_Model!$C$22)*Predictive_Model!$D$22+((I3791-Predictive_Model!$B$23)/Predictive_Model!$C$23)*Predictive_Model!$D$23+((L3791-Predictive_Model!$B$24)/Predictive_Model!$C$24)*Predictive_Model!$D$24+((M3791-Predictive_Model!$B$25)/Predictive_Model!$C$25)*Predictive_Model!$D$25+IF(C3791="Male",Predictive_Model!$D$31,IF(C3791="Other",Predictive_Model!$D$32,0))+IF(D3791="Premium",Predictive_Model!$D$34,IF(D3791="Standard",Predictive_Model!$D$35,0))+IF(G3791="Asia",Predictive_Model!$D$37,IF(G3791="Europe",Predictive_Model!$D$38,IF(G3791="North America",Predictive_Model!$D$39,IF(G3791="Oceania",Predictive_Model!$D$40,IF(G3791="South America",Predictive_Model!$D$41,0)))))+IF(H3791="Laptop",Predictive_Model!$D$43,IF(H3791="Mobile",Predictive_Model!$D$44,IF(H3791="TV",Predictive_Model!$D$45,IF(H3791="Tablet",Predictive_Model!$D$46,0))))+IF(K3791="Crypto",Predictive_Model!$D$48,IF(K3791="Debit Card",Predictive_Model!$D$49,IF(K3791="Gift Card",Predictive_Model!$D$50,IF(K3791="PayPal",Predictive_Model!$D$51,0))))+IF(N3791="Comedy",Predictive_Model!$D$53,IF(N3791="Documentary",Predictive_Model!$D$54,IF(N3791="Drama",Predictive_Model!$D$55,IF(N3791="Horror",Predictive_Model!$D$56,IF(N3791="Romance",Predictive_Model!$D$57,IF(N3791="Sci-Fi",Predictive_Model!$D$58,0)))))))))</f>
        <v>0.99829530256777099</v>
      </c>
      <c r="V3791" s="3" t="str">
        <f t="shared" si="596"/>
        <v>Critical</v>
      </c>
      <c r="W3791" s="6">
        <f t="shared" si="597"/>
        <v>8.99</v>
      </c>
      <c r="X3791" s="3" t="str">
        <f t="shared" si="598"/>
        <v>Priority 2</v>
      </c>
      <c r="Y3791" s="3" t="str">
        <f t="shared" si="599"/>
        <v>OK</v>
      </c>
    </row>
    <row r="3792" spans="1:25" x14ac:dyDescent="0.25">
      <c r="A3792" s="3" t="str">
        <f>Raw_Data!A3792</f>
        <v>8e164955-faf6-4390-8b3f-f65a067bdf27</v>
      </c>
      <c r="B3792" s="3">
        <f>Raw_Data!B3792</f>
        <v>61</v>
      </c>
      <c r="C3792" s="3" t="str">
        <f>Raw_Data!C3792</f>
        <v>Female</v>
      </c>
      <c r="D3792" s="3" t="str">
        <f>Raw_Data!D3792</f>
        <v>Standard</v>
      </c>
      <c r="E3792" s="3">
        <f>Raw_Data!E3792</f>
        <v>6.67</v>
      </c>
      <c r="F3792" s="3">
        <f>Raw_Data!F3792</f>
        <v>6</v>
      </c>
      <c r="G3792" s="3" t="str">
        <f>Raw_Data!G3792</f>
        <v>South America</v>
      </c>
      <c r="H3792" s="3" t="str">
        <f>Raw_Data!H3792</f>
        <v>Tablet</v>
      </c>
      <c r="I3792" s="3">
        <f>Raw_Data!I3792</f>
        <v>13.99</v>
      </c>
      <c r="J3792" s="3">
        <f>Raw_Data!J3792</f>
        <v>0</v>
      </c>
      <c r="K3792" s="3" t="str">
        <f>Raw_Data!K3792</f>
        <v>Gift Card</v>
      </c>
      <c r="L3792" s="3">
        <f>Raw_Data!L3792</f>
        <v>1</v>
      </c>
      <c r="M3792" s="3">
        <f>Raw_Data!M3792</f>
        <v>0.95</v>
      </c>
      <c r="N3792" s="3" t="str">
        <f>Raw_Data!N3792</f>
        <v>Sci-Fi</v>
      </c>
      <c r="O3792" s="3" t="str">
        <f t="shared" si="590"/>
        <v>55-70</v>
      </c>
      <c r="P3792" s="3" t="str">
        <f t="shared" si="591"/>
        <v>&lt;10h</v>
      </c>
      <c r="Q3792" s="3" t="str">
        <f t="shared" si="592"/>
        <v>0-7d</v>
      </c>
      <c r="R3792" s="3" t="str">
        <f t="shared" si="593"/>
        <v>Medium</v>
      </c>
      <c r="S3792" s="3" t="str">
        <f t="shared" si="594"/>
        <v>Mid</v>
      </c>
      <c r="T3792" s="3" t="str">
        <f t="shared" si="595"/>
        <v>Active</v>
      </c>
      <c r="U3792" s="4">
        <f>1/(1+EXP(-(Predictive_Model!$B$5+((B3792-Predictive_Model!$B$20)/Predictive_Model!$C$20)*Predictive_Model!$D$20+((E3792-Predictive_Model!$B$21)/Predictive_Model!$C$21)*Predictive_Model!$D$21+((F3792-Predictive_Model!$B$22)/Predictive_Model!$C$22)*Predictive_Model!$D$22+((I3792-Predictive_Model!$B$23)/Predictive_Model!$C$23)*Predictive_Model!$D$23+((L3792-Predictive_Model!$B$24)/Predictive_Model!$C$24)*Predictive_Model!$D$24+((M3792-Predictive_Model!$B$25)/Predictive_Model!$C$25)*Predictive_Model!$D$25+IF(C3792="Male",Predictive_Model!$D$31,IF(C3792="Other",Predictive_Model!$D$32,0))+IF(D3792="Premium",Predictive_Model!$D$34,IF(D3792="Standard",Predictive_Model!$D$35,0))+IF(G3792="Asia",Predictive_Model!$D$37,IF(G3792="Europe",Predictive_Model!$D$38,IF(G3792="North America",Predictive_Model!$D$39,IF(G3792="Oceania",Predictive_Model!$D$40,IF(G3792="South America",Predictive_Model!$D$41,0)))))+IF(H3792="Laptop",Predictive_Model!$D$43,IF(H3792="Mobile",Predictive_Model!$D$44,IF(H3792="TV",Predictive_Model!$D$45,IF(H3792="Tablet",Predictive_Model!$D$46,0))))+IF(K3792="Crypto",Predictive_Model!$D$48,IF(K3792="Debit Card",Predictive_Model!$D$49,IF(K3792="Gift Card",Predictive_Model!$D$50,IF(K3792="PayPal",Predictive_Model!$D$51,0))))+IF(N3792="Comedy",Predictive_Model!$D$53,IF(N3792="Documentary",Predictive_Model!$D$54,IF(N3792="Drama",Predictive_Model!$D$55,IF(N3792="Horror",Predictive_Model!$D$56,IF(N3792="Romance",Predictive_Model!$D$57,IF(N3792="Sci-Fi",Predictive_Model!$D$58,0)))))))))</f>
        <v>0.92259149123373008</v>
      </c>
      <c r="V3792" s="3" t="str">
        <f t="shared" si="596"/>
        <v>Critical</v>
      </c>
      <c r="W3792" s="6">
        <f t="shared" si="597"/>
        <v>12.907054962359885</v>
      </c>
      <c r="X3792" s="3" t="str">
        <f t="shared" si="598"/>
        <v>Priority 2</v>
      </c>
      <c r="Y3792" s="3" t="str">
        <f t="shared" si="599"/>
        <v>OK</v>
      </c>
    </row>
    <row r="3793" spans="1:25" x14ac:dyDescent="0.25">
      <c r="A3793" s="3" t="str">
        <f>Raw_Data!A3793</f>
        <v>8f0aadba-150a-48c7-a659-16e5cee03b2e</v>
      </c>
      <c r="B3793" s="3">
        <f>Raw_Data!B3793</f>
        <v>67</v>
      </c>
      <c r="C3793" s="3" t="str">
        <f>Raw_Data!C3793</f>
        <v>Female</v>
      </c>
      <c r="D3793" s="3" t="str">
        <f>Raw_Data!D3793</f>
        <v>Basic</v>
      </c>
      <c r="E3793" s="3">
        <f>Raw_Data!E3793</f>
        <v>35.369999999999997</v>
      </c>
      <c r="F3793" s="3">
        <f>Raw_Data!F3793</f>
        <v>27</v>
      </c>
      <c r="G3793" s="3" t="str">
        <f>Raw_Data!G3793</f>
        <v>South America</v>
      </c>
      <c r="H3793" s="3" t="str">
        <f>Raw_Data!H3793</f>
        <v>Desktop</v>
      </c>
      <c r="I3793" s="3">
        <f>Raw_Data!I3793</f>
        <v>8.99</v>
      </c>
      <c r="J3793" s="3">
        <f>Raw_Data!J3793</f>
        <v>0</v>
      </c>
      <c r="K3793" s="3" t="str">
        <f>Raw_Data!K3793</f>
        <v>Debit Card</v>
      </c>
      <c r="L3793" s="3">
        <f>Raw_Data!L3793</f>
        <v>4</v>
      </c>
      <c r="M3793" s="3">
        <f>Raw_Data!M3793</f>
        <v>1.26</v>
      </c>
      <c r="N3793" s="3" t="str">
        <f>Raw_Data!N3793</f>
        <v>Sci-Fi</v>
      </c>
      <c r="O3793" s="3" t="str">
        <f t="shared" si="590"/>
        <v>55-70</v>
      </c>
      <c r="P3793" s="3" t="str">
        <f t="shared" si="591"/>
        <v>25-49h</v>
      </c>
      <c r="Q3793" s="3" t="str">
        <f t="shared" si="592"/>
        <v>22-45d</v>
      </c>
      <c r="R3793" s="3" t="str">
        <f t="shared" si="593"/>
        <v>Medium</v>
      </c>
      <c r="S3793" s="3" t="str">
        <f t="shared" si="594"/>
        <v>Low</v>
      </c>
      <c r="T3793" s="3" t="str">
        <f t="shared" si="595"/>
        <v>Active</v>
      </c>
      <c r="U3793" s="4">
        <f>1/(1+EXP(-(Predictive_Model!$B$5+((B3793-Predictive_Model!$B$20)/Predictive_Model!$C$20)*Predictive_Model!$D$20+((E3793-Predictive_Model!$B$21)/Predictive_Model!$C$21)*Predictive_Model!$D$21+((F3793-Predictive_Model!$B$22)/Predictive_Model!$C$22)*Predictive_Model!$D$22+((I3793-Predictive_Model!$B$23)/Predictive_Model!$C$23)*Predictive_Model!$D$23+((L3793-Predictive_Model!$B$24)/Predictive_Model!$C$24)*Predictive_Model!$D$24+((M3793-Predictive_Model!$B$25)/Predictive_Model!$C$25)*Predictive_Model!$D$25+IF(C3793="Male",Predictive_Model!$D$31,IF(C3793="Other",Predictive_Model!$D$32,0))+IF(D3793="Premium",Predictive_Model!$D$34,IF(D3793="Standard",Predictive_Model!$D$35,0))+IF(G3793="Asia",Predictive_Model!$D$37,IF(G3793="Europe",Predictive_Model!$D$38,IF(G3793="North America",Predictive_Model!$D$39,IF(G3793="Oceania",Predictive_Model!$D$40,IF(G3793="South America",Predictive_Model!$D$41,0)))))+IF(H3793="Laptop",Predictive_Model!$D$43,IF(H3793="Mobile",Predictive_Model!$D$44,IF(H3793="TV",Predictive_Model!$D$45,IF(H3793="Tablet",Predictive_Model!$D$46,0))))+IF(K3793="Crypto",Predictive_Model!$D$48,IF(K3793="Debit Card",Predictive_Model!$D$49,IF(K3793="Gift Card",Predictive_Model!$D$50,IF(K3793="PayPal",Predictive_Model!$D$51,0))))+IF(N3793="Comedy",Predictive_Model!$D$53,IF(N3793="Documentary",Predictive_Model!$D$54,IF(N3793="Drama",Predictive_Model!$D$55,IF(N3793="Horror",Predictive_Model!$D$56,IF(N3793="Romance",Predictive_Model!$D$57,IF(N3793="Sci-Fi",Predictive_Model!$D$58,0)))))))))</f>
        <v>5.0960101957588078E-4</v>
      </c>
      <c r="V3793" s="3" t="str">
        <f t="shared" si="596"/>
        <v>Low</v>
      </c>
      <c r="W3793" s="6">
        <f t="shared" si="597"/>
        <v>4.5813131659871685E-3</v>
      </c>
      <c r="X3793" s="3" t="str">
        <f t="shared" si="598"/>
        <v>Monitor</v>
      </c>
      <c r="Y3793" s="3" t="str">
        <f t="shared" si="599"/>
        <v>OK</v>
      </c>
    </row>
    <row r="3794" spans="1:25" x14ac:dyDescent="0.25">
      <c r="A3794" s="3" t="str">
        <f>Raw_Data!A3794</f>
        <v>9836211a-c1be-4ccd-b56c-fe50e8f975fd</v>
      </c>
      <c r="B3794" s="3">
        <f>Raw_Data!B3794</f>
        <v>18</v>
      </c>
      <c r="C3794" s="3" t="str">
        <f>Raw_Data!C3794</f>
        <v>Male</v>
      </c>
      <c r="D3794" s="3" t="str">
        <f>Raw_Data!D3794</f>
        <v>Standard</v>
      </c>
      <c r="E3794" s="3">
        <f>Raw_Data!E3794</f>
        <v>3.57</v>
      </c>
      <c r="F3794" s="3">
        <f>Raw_Data!F3794</f>
        <v>50</v>
      </c>
      <c r="G3794" s="3" t="str">
        <f>Raw_Data!G3794</f>
        <v>Africa</v>
      </c>
      <c r="H3794" s="3" t="str">
        <f>Raw_Data!H3794</f>
        <v>Desktop</v>
      </c>
      <c r="I3794" s="3">
        <f>Raw_Data!I3794</f>
        <v>13.99</v>
      </c>
      <c r="J3794" s="3">
        <f>Raw_Data!J3794</f>
        <v>1</v>
      </c>
      <c r="K3794" s="3" t="str">
        <f>Raw_Data!K3794</f>
        <v>Debit Card</v>
      </c>
      <c r="L3794" s="3">
        <f>Raw_Data!L3794</f>
        <v>4</v>
      </c>
      <c r="M3794" s="3">
        <f>Raw_Data!M3794</f>
        <v>7.0000000000000007E-2</v>
      </c>
      <c r="N3794" s="3" t="str">
        <f>Raw_Data!N3794</f>
        <v>Horror</v>
      </c>
      <c r="O3794" s="3" t="str">
        <f t="shared" si="590"/>
        <v>18-24</v>
      </c>
      <c r="P3794" s="3" t="str">
        <f t="shared" si="591"/>
        <v>&lt;10h</v>
      </c>
      <c r="Q3794" s="3" t="str">
        <f t="shared" si="592"/>
        <v>46-60d</v>
      </c>
      <c r="R3794" s="3" t="str">
        <f t="shared" si="593"/>
        <v>Low</v>
      </c>
      <c r="S3794" s="3" t="str">
        <f t="shared" si="594"/>
        <v>Mid</v>
      </c>
      <c r="T3794" s="3" t="str">
        <f t="shared" si="595"/>
        <v>Churned</v>
      </c>
      <c r="U3794" s="4">
        <f>1/(1+EXP(-(Predictive_Model!$B$5+((B3794-Predictive_Model!$B$20)/Predictive_Model!$C$20)*Predictive_Model!$D$20+((E3794-Predictive_Model!$B$21)/Predictive_Model!$C$21)*Predictive_Model!$D$21+((F3794-Predictive_Model!$B$22)/Predictive_Model!$C$22)*Predictive_Model!$D$22+((I3794-Predictive_Model!$B$23)/Predictive_Model!$C$23)*Predictive_Model!$D$23+((L3794-Predictive_Model!$B$24)/Predictive_Model!$C$24)*Predictive_Model!$D$24+((M3794-Predictive_Model!$B$25)/Predictive_Model!$C$25)*Predictive_Model!$D$25+IF(C3794="Male",Predictive_Model!$D$31,IF(C3794="Other",Predictive_Model!$D$32,0))+IF(D3794="Premium",Predictive_Model!$D$34,IF(D3794="Standard",Predictive_Model!$D$35,0))+IF(G3794="Asia",Predictive_Model!$D$37,IF(G3794="Europe",Predictive_Model!$D$38,IF(G3794="North America",Predictive_Model!$D$39,IF(G3794="Oceania",Predictive_Model!$D$40,IF(G3794="South America",Predictive_Model!$D$41,0)))))+IF(H3794="Laptop",Predictive_Model!$D$43,IF(H3794="Mobile",Predictive_Model!$D$44,IF(H3794="TV",Predictive_Model!$D$45,IF(H3794="Tablet",Predictive_Model!$D$46,0))))+IF(K3794="Crypto",Predictive_Model!$D$48,IF(K3794="Debit Card",Predictive_Model!$D$49,IF(K3794="Gift Card",Predictive_Model!$D$50,IF(K3794="PayPal",Predictive_Model!$D$51,0))))+IF(N3794="Comedy",Predictive_Model!$D$53,IF(N3794="Documentary",Predictive_Model!$D$54,IF(N3794="Drama",Predictive_Model!$D$55,IF(N3794="Horror",Predictive_Model!$D$56,IF(N3794="Romance",Predictive_Model!$D$57,IF(N3794="Sci-Fi",Predictive_Model!$D$58,0)))))))))</f>
        <v>0.9978973120734167</v>
      </c>
      <c r="V3794" s="3" t="str">
        <f t="shared" si="596"/>
        <v>Critical</v>
      </c>
      <c r="W3794" s="6">
        <f t="shared" si="597"/>
        <v>13.99</v>
      </c>
      <c r="X3794" s="3" t="str">
        <f t="shared" si="598"/>
        <v>Priority 2</v>
      </c>
      <c r="Y3794" s="3" t="str">
        <f t="shared" si="599"/>
        <v>OK</v>
      </c>
    </row>
    <row r="3795" spans="1:25" x14ac:dyDescent="0.25">
      <c r="A3795" s="3" t="str">
        <f>Raw_Data!A3795</f>
        <v>28f087f2-d7ca-4d0c-b8cc-17ac530ecd68</v>
      </c>
      <c r="B3795" s="3">
        <f>Raw_Data!B3795</f>
        <v>25</v>
      </c>
      <c r="C3795" s="3" t="str">
        <f>Raw_Data!C3795</f>
        <v>Female</v>
      </c>
      <c r="D3795" s="3" t="str">
        <f>Raw_Data!D3795</f>
        <v>Premium</v>
      </c>
      <c r="E3795" s="3">
        <f>Raw_Data!E3795</f>
        <v>33.04</v>
      </c>
      <c r="F3795" s="3">
        <f>Raw_Data!F3795</f>
        <v>37</v>
      </c>
      <c r="G3795" s="3" t="str">
        <f>Raw_Data!G3795</f>
        <v>Asia</v>
      </c>
      <c r="H3795" s="3" t="str">
        <f>Raw_Data!H3795</f>
        <v>Tablet</v>
      </c>
      <c r="I3795" s="3">
        <f>Raw_Data!I3795</f>
        <v>17.989999999999998</v>
      </c>
      <c r="J3795" s="3">
        <f>Raw_Data!J3795</f>
        <v>0</v>
      </c>
      <c r="K3795" s="3" t="str">
        <f>Raw_Data!K3795</f>
        <v>Crypto</v>
      </c>
      <c r="L3795" s="3">
        <f>Raw_Data!L3795</f>
        <v>2</v>
      </c>
      <c r="M3795" s="3">
        <f>Raw_Data!M3795</f>
        <v>0.87</v>
      </c>
      <c r="N3795" s="3" t="str">
        <f>Raw_Data!N3795</f>
        <v>Horror</v>
      </c>
      <c r="O3795" s="3" t="str">
        <f t="shared" si="590"/>
        <v>25-34</v>
      </c>
      <c r="P3795" s="3" t="str">
        <f t="shared" si="591"/>
        <v>25-49h</v>
      </c>
      <c r="Q3795" s="3" t="str">
        <f t="shared" si="592"/>
        <v>22-45d</v>
      </c>
      <c r="R3795" s="3" t="str">
        <f t="shared" si="593"/>
        <v>Medium</v>
      </c>
      <c r="S3795" s="3" t="str">
        <f t="shared" si="594"/>
        <v>High</v>
      </c>
      <c r="T3795" s="3" t="str">
        <f t="shared" si="595"/>
        <v>Active</v>
      </c>
      <c r="U3795" s="4">
        <f>1/(1+EXP(-(Predictive_Model!$B$5+((B3795-Predictive_Model!$B$20)/Predictive_Model!$C$20)*Predictive_Model!$D$20+((E3795-Predictive_Model!$B$21)/Predictive_Model!$C$21)*Predictive_Model!$D$21+((F3795-Predictive_Model!$B$22)/Predictive_Model!$C$22)*Predictive_Model!$D$22+((I3795-Predictive_Model!$B$23)/Predictive_Model!$C$23)*Predictive_Model!$D$23+((L3795-Predictive_Model!$B$24)/Predictive_Model!$C$24)*Predictive_Model!$D$24+((M3795-Predictive_Model!$B$25)/Predictive_Model!$C$25)*Predictive_Model!$D$25+IF(C3795="Male",Predictive_Model!$D$31,IF(C3795="Other",Predictive_Model!$D$32,0))+IF(D3795="Premium",Predictive_Model!$D$34,IF(D3795="Standard",Predictive_Model!$D$35,0))+IF(G3795="Asia",Predictive_Model!$D$37,IF(G3795="Europe",Predictive_Model!$D$38,IF(G3795="North America",Predictive_Model!$D$39,IF(G3795="Oceania",Predictive_Model!$D$40,IF(G3795="South America",Predictive_Model!$D$41,0)))))+IF(H3795="Laptop",Predictive_Model!$D$43,IF(H3795="Mobile",Predictive_Model!$D$44,IF(H3795="TV",Predictive_Model!$D$45,IF(H3795="Tablet",Predictive_Model!$D$46,0))))+IF(K3795="Crypto",Predictive_Model!$D$48,IF(K3795="Debit Card",Predictive_Model!$D$49,IF(K3795="Gift Card",Predictive_Model!$D$50,IF(K3795="PayPal",Predictive_Model!$D$51,0))))+IF(N3795="Comedy",Predictive_Model!$D$53,IF(N3795="Documentary",Predictive_Model!$D$54,IF(N3795="Drama",Predictive_Model!$D$55,IF(N3795="Horror",Predictive_Model!$D$56,IF(N3795="Romance",Predictive_Model!$D$57,IF(N3795="Sci-Fi",Predictive_Model!$D$58,0)))))))))</f>
        <v>8.5440184425457331E-3</v>
      </c>
      <c r="V3795" s="3" t="str">
        <f t="shared" si="596"/>
        <v>Low</v>
      </c>
      <c r="W3795" s="6">
        <f t="shared" si="597"/>
        <v>0.15370689178139774</v>
      </c>
      <c r="X3795" s="3" t="str">
        <f t="shared" si="598"/>
        <v>Monitor</v>
      </c>
      <c r="Y3795" s="3" t="str">
        <f t="shared" si="599"/>
        <v>OK</v>
      </c>
    </row>
    <row r="3796" spans="1:25" x14ac:dyDescent="0.25">
      <c r="A3796" s="3" t="str">
        <f>Raw_Data!A3796</f>
        <v>b392aeef-57c0-4bfd-95a8-0d91d61a7493</v>
      </c>
      <c r="B3796" s="3">
        <f>Raw_Data!B3796</f>
        <v>48</v>
      </c>
      <c r="C3796" s="3" t="str">
        <f>Raw_Data!C3796</f>
        <v>Male</v>
      </c>
      <c r="D3796" s="3" t="str">
        <f>Raw_Data!D3796</f>
        <v>Basic</v>
      </c>
      <c r="E3796" s="3">
        <f>Raw_Data!E3796</f>
        <v>6.44</v>
      </c>
      <c r="F3796" s="3">
        <f>Raw_Data!F3796</f>
        <v>40</v>
      </c>
      <c r="G3796" s="3" t="str">
        <f>Raw_Data!G3796</f>
        <v>Asia</v>
      </c>
      <c r="H3796" s="3" t="str">
        <f>Raw_Data!H3796</f>
        <v>Desktop</v>
      </c>
      <c r="I3796" s="3">
        <f>Raw_Data!I3796</f>
        <v>8.99</v>
      </c>
      <c r="J3796" s="3">
        <f>Raw_Data!J3796</f>
        <v>1</v>
      </c>
      <c r="K3796" s="3" t="str">
        <f>Raw_Data!K3796</f>
        <v>Crypto</v>
      </c>
      <c r="L3796" s="3">
        <f>Raw_Data!L3796</f>
        <v>5</v>
      </c>
      <c r="M3796" s="3">
        <f>Raw_Data!M3796</f>
        <v>0.16</v>
      </c>
      <c r="N3796" s="3" t="str">
        <f>Raw_Data!N3796</f>
        <v>Documentary</v>
      </c>
      <c r="O3796" s="3" t="str">
        <f t="shared" si="590"/>
        <v>45-54</v>
      </c>
      <c r="P3796" s="3" t="str">
        <f t="shared" si="591"/>
        <v>&lt;10h</v>
      </c>
      <c r="Q3796" s="3" t="str">
        <f t="shared" si="592"/>
        <v>22-45d</v>
      </c>
      <c r="R3796" s="3" t="str">
        <f t="shared" si="593"/>
        <v>Medium</v>
      </c>
      <c r="S3796" s="3" t="str">
        <f t="shared" si="594"/>
        <v>Low</v>
      </c>
      <c r="T3796" s="3" t="str">
        <f t="shared" si="595"/>
        <v>Churned</v>
      </c>
      <c r="U3796" s="4">
        <f>1/(1+EXP(-(Predictive_Model!$B$5+((B3796-Predictive_Model!$B$20)/Predictive_Model!$C$20)*Predictive_Model!$D$20+((E3796-Predictive_Model!$B$21)/Predictive_Model!$C$21)*Predictive_Model!$D$21+((F3796-Predictive_Model!$B$22)/Predictive_Model!$C$22)*Predictive_Model!$D$22+((I3796-Predictive_Model!$B$23)/Predictive_Model!$C$23)*Predictive_Model!$D$23+((L3796-Predictive_Model!$B$24)/Predictive_Model!$C$24)*Predictive_Model!$D$24+((M3796-Predictive_Model!$B$25)/Predictive_Model!$C$25)*Predictive_Model!$D$25+IF(C3796="Male",Predictive_Model!$D$31,IF(C3796="Other",Predictive_Model!$D$32,0))+IF(D3796="Premium",Predictive_Model!$D$34,IF(D3796="Standard",Predictive_Model!$D$35,0))+IF(G3796="Asia",Predictive_Model!$D$37,IF(G3796="Europe",Predictive_Model!$D$38,IF(G3796="North America",Predictive_Model!$D$39,IF(G3796="Oceania",Predictive_Model!$D$40,IF(G3796="South America",Predictive_Model!$D$41,0)))))+IF(H3796="Laptop",Predictive_Model!$D$43,IF(H3796="Mobile",Predictive_Model!$D$44,IF(H3796="TV",Predictive_Model!$D$45,IF(H3796="Tablet",Predictive_Model!$D$46,0))))+IF(K3796="Crypto",Predictive_Model!$D$48,IF(K3796="Debit Card",Predictive_Model!$D$49,IF(K3796="Gift Card",Predictive_Model!$D$50,IF(K3796="PayPal",Predictive_Model!$D$51,0))))+IF(N3796="Comedy",Predictive_Model!$D$53,IF(N3796="Documentary",Predictive_Model!$D$54,IF(N3796="Drama",Predictive_Model!$D$55,IF(N3796="Horror",Predictive_Model!$D$56,IF(N3796="Romance",Predictive_Model!$D$57,IF(N3796="Sci-Fi",Predictive_Model!$D$58,0)))))))))</f>
        <v>0.98632878207602448</v>
      </c>
      <c r="V3796" s="3" t="str">
        <f t="shared" si="596"/>
        <v>Critical</v>
      </c>
      <c r="W3796" s="6">
        <f t="shared" si="597"/>
        <v>8.99</v>
      </c>
      <c r="X3796" s="3" t="str">
        <f t="shared" si="598"/>
        <v>Priority 2</v>
      </c>
      <c r="Y3796" s="3" t="str">
        <f t="shared" si="599"/>
        <v>OK</v>
      </c>
    </row>
    <row r="3797" spans="1:25" x14ac:dyDescent="0.25">
      <c r="A3797" s="3" t="str">
        <f>Raw_Data!A3797</f>
        <v>be65e2d8-f330-4919-af85-108de70426dd</v>
      </c>
      <c r="B3797" s="3">
        <f>Raw_Data!B3797</f>
        <v>60</v>
      </c>
      <c r="C3797" s="3" t="str">
        <f>Raw_Data!C3797</f>
        <v>Other</v>
      </c>
      <c r="D3797" s="3" t="str">
        <f>Raw_Data!D3797</f>
        <v>Standard</v>
      </c>
      <c r="E3797" s="3">
        <f>Raw_Data!E3797</f>
        <v>10.1</v>
      </c>
      <c r="F3797" s="3">
        <f>Raw_Data!F3797</f>
        <v>28</v>
      </c>
      <c r="G3797" s="3" t="str">
        <f>Raw_Data!G3797</f>
        <v>North America</v>
      </c>
      <c r="H3797" s="3" t="str">
        <f>Raw_Data!H3797</f>
        <v>Mobile</v>
      </c>
      <c r="I3797" s="3">
        <f>Raw_Data!I3797</f>
        <v>13.99</v>
      </c>
      <c r="J3797" s="3">
        <f>Raw_Data!J3797</f>
        <v>0</v>
      </c>
      <c r="K3797" s="3" t="str">
        <f>Raw_Data!K3797</f>
        <v>Crypto</v>
      </c>
      <c r="L3797" s="3">
        <f>Raw_Data!L3797</f>
        <v>5</v>
      </c>
      <c r="M3797" s="3">
        <f>Raw_Data!M3797</f>
        <v>0.35</v>
      </c>
      <c r="N3797" s="3" t="str">
        <f>Raw_Data!N3797</f>
        <v>Romance</v>
      </c>
      <c r="O3797" s="3" t="str">
        <f t="shared" si="590"/>
        <v>55-70</v>
      </c>
      <c r="P3797" s="3" t="str">
        <f t="shared" si="591"/>
        <v>10-24h</v>
      </c>
      <c r="Q3797" s="3" t="str">
        <f t="shared" si="592"/>
        <v>22-45d</v>
      </c>
      <c r="R3797" s="3" t="str">
        <f t="shared" si="593"/>
        <v>Medium</v>
      </c>
      <c r="S3797" s="3" t="str">
        <f t="shared" si="594"/>
        <v>Mid</v>
      </c>
      <c r="T3797" s="3" t="str">
        <f t="shared" si="595"/>
        <v>Active</v>
      </c>
      <c r="U3797" s="4">
        <f>1/(1+EXP(-(Predictive_Model!$B$5+((B3797-Predictive_Model!$B$20)/Predictive_Model!$C$20)*Predictive_Model!$D$20+((E3797-Predictive_Model!$B$21)/Predictive_Model!$C$21)*Predictive_Model!$D$21+((F3797-Predictive_Model!$B$22)/Predictive_Model!$C$22)*Predictive_Model!$D$22+((I3797-Predictive_Model!$B$23)/Predictive_Model!$C$23)*Predictive_Model!$D$23+((L3797-Predictive_Model!$B$24)/Predictive_Model!$C$24)*Predictive_Model!$D$24+((M3797-Predictive_Model!$B$25)/Predictive_Model!$C$25)*Predictive_Model!$D$25+IF(C3797="Male",Predictive_Model!$D$31,IF(C3797="Other",Predictive_Model!$D$32,0))+IF(D3797="Premium",Predictive_Model!$D$34,IF(D3797="Standard",Predictive_Model!$D$35,0))+IF(G3797="Asia",Predictive_Model!$D$37,IF(G3797="Europe",Predictive_Model!$D$38,IF(G3797="North America",Predictive_Model!$D$39,IF(G3797="Oceania",Predictive_Model!$D$40,IF(G3797="South America",Predictive_Model!$D$41,0)))))+IF(H3797="Laptop",Predictive_Model!$D$43,IF(H3797="Mobile",Predictive_Model!$D$44,IF(H3797="TV",Predictive_Model!$D$45,IF(H3797="Tablet",Predictive_Model!$D$46,0))))+IF(K3797="Crypto",Predictive_Model!$D$48,IF(K3797="Debit Card",Predictive_Model!$D$49,IF(K3797="Gift Card",Predictive_Model!$D$50,IF(K3797="PayPal",Predictive_Model!$D$51,0))))+IF(N3797="Comedy",Predictive_Model!$D$53,IF(N3797="Documentary",Predictive_Model!$D$54,IF(N3797="Drama",Predictive_Model!$D$55,IF(N3797="Horror",Predictive_Model!$D$56,IF(N3797="Romance",Predictive_Model!$D$57,IF(N3797="Sci-Fi",Predictive_Model!$D$58,0)))))))))</f>
        <v>0.86940706597483697</v>
      </c>
      <c r="V3797" s="3" t="str">
        <f t="shared" si="596"/>
        <v>Critical</v>
      </c>
      <c r="W3797" s="6">
        <f t="shared" si="597"/>
        <v>12.163004852987969</v>
      </c>
      <c r="X3797" s="3" t="str">
        <f t="shared" si="598"/>
        <v>Priority 2</v>
      </c>
      <c r="Y3797" s="3" t="str">
        <f t="shared" si="599"/>
        <v>OK</v>
      </c>
    </row>
    <row r="3798" spans="1:25" x14ac:dyDescent="0.25">
      <c r="A3798" s="3" t="str">
        <f>Raw_Data!A3798</f>
        <v>2b853bf7-98c9-4980-8425-80cf8a0b472b</v>
      </c>
      <c r="B3798" s="3">
        <f>Raw_Data!B3798</f>
        <v>50</v>
      </c>
      <c r="C3798" s="3" t="str">
        <f>Raw_Data!C3798</f>
        <v>Other</v>
      </c>
      <c r="D3798" s="3" t="str">
        <f>Raw_Data!D3798</f>
        <v>Basic</v>
      </c>
      <c r="E3798" s="3">
        <f>Raw_Data!E3798</f>
        <v>3.37</v>
      </c>
      <c r="F3798" s="3">
        <f>Raw_Data!F3798</f>
        <v>3</v>
      </c>
      <c r="G3798" s="3" t="str">
        <f>Raw_Data!G3798</f>
        <v>South America</v>
      </c>
      <c r="H3798" s="3" t="str">
        <f>Raw_Data!H3798</f>
        <v>Mobile</v>
      </c>
      <c r="I3798" s="3">
        <f>Raw_Data!I3798</f>
        <v>8.99</v>
      </c>
      <c r="J3798" s="3">
        <f>Raw_Data!J3798</f>
        <v>0</v>
      </c>
      <c r="K3798" s="3" t="str">
        <f>Raw_Data!K3798</f>
        <v>Credit Card</v>
      </c>
      <c r="L3798" s="3">
        <f>Raw_Data!L3798</f>
        <v>3</v>
      </c>
      <c r="M3798" s="3">
        <f>Raw_Data!M3798</f>
        <v>0.84</v>
      </c>
      <c r="N3798" s="3" t="str">
        <f>Raw_Data!N3798</f>
        <v>Documentary</v>
      </c>
      <c r="O3798" s="3" t="str">
        <f t="shared" si="590"/>
        <v>45-54</v>
      </c>
      <c r="P3798" s="3" t="str">
        <f t="shared" si="591"/>
        <v>&lt;10h</v>
      </c>
      <c r="Q3798" s="3" t="str">
        <f t="shared" si="592"/>
        <v>0-7d</v>
      </c>
      <c r="R3798" s="3" t="str">
        <f t="shared" si="593"/>
        <v>Medium</v>
      </c>
      <c r="S3798" s="3" t="str">
        <f t="shared" si="594"/>
        <v>Low</v>
      </c>
      <c r="T3798" s="3" t="str">
        <f t="shared" si="595"/>
        <v>Active</v>
      </c>
      <c r="U3798" s="4">
        <f>1/(1+EXP(-(Predictive_Model!$B$5+((B3798-Predictive_Model!$B$20)/Predictive_Model!$C$20)*Predictive_Model!$D$20+((E3798-Predictive_Model!$B$21)/Predictive_Model!$C$21)*Predictive_Model!$D$21+((F3798-Predictive_Model!$B$22)/Predictive_Model!$C$22)*Predictive_Model!$D$22+((I3798-Predictive_Model!$B$23)/Predictive_Model!$C$23)*Predictive_Model!$D$23+((L3798-Predictive_Model!$B$24)/Predictive_Model!$C$24)*Predictive_Model!$D$24+((M3798-Predictive_Model!$B$25)/Predictive_Model!$C$25)*Predictive_Model!$D$25+IF(C3798="Male",Predictive_Model!$D$31,IF(C3798="Other",Predictive_Model!$D$32,0))+IF(D3798="Premium",Predictive_Model!$D$34,IF(D3798="Standard",Predictive_Model!$D$35,0))+IF(G3798="Asia",Predictive_Model!$D$37,IF(G3798="Europe",Predictive_Model!$D$38,IF(G3798="North America",Predictive_Model!$D$39,IF(G3798="Oceania",Predictive_Model!$D$40,IF(G3798="South America",Predictive_Model!$D$41,0)))))+IF(H3798="Laptop",Predictive_Model!$D$43,IF(H3798="Mobile",Predictive_Model!$D$44,IF(H3798="TV",Predictive_Model!$D$45,IF(H3798="Tablet",Predictive_Model!$D$46,0))))+IF(K3798="Crypto",Predictive_Model!$D$48,IF(K3798="Debit Card",Predictive_Model!$D$49,IF(K3798="Gift Card",Predictive_Model!$D$50,IF(K3798="PayPal",Predictive_Model!$D$51,0))))+IF(N3798="Comedy",Predictive_Model!$D$53,IF(N3798="Documentary",Predictive_Model!$D$54,IF(N3798="Drama",Predictive_Model!$D$55,IF(N3798="Horror",Predictive_Model!$D$56,IF(N3798="Romance",Predictive_Model!$D$57,IF(N3798="Sci-Fi",Predictive_Model!$D$58,0)))))))))</f>
        <v>0.9298914860237586</v>
      </c>
      <c r="V3798" s="3" t="str">
        <f t="shared" si="596"/>
        <v>Critical</v>
      </c>
      <c r="W3798" s="6">
        <f t="shared" si="597"/>
        <v>8.3597244593535898</v>
      </c>
      <c r="X3798" s="3" t="str">
        <f t="shared" si="598"/>
        <v>Priority 2</v>
      </c>
      <c r="Y3798" s="3" t="str">
        <f t="shared" si="599"/>
        <v>OK</v>
      </c>
    </row>
    <row r="3799" spans="1:25" x14ac:dyDescent="0.25">
      <c r="A3799" s="3" t="str">
        <f>Raw_Data!A3799</f>
        <v>48231d68-14ab-4cff-a17c-f9fb1022ba1a</v>
      </c>
      <c r="B3799" s="3">
        <f>Raw_Data!B3799</f>
        <v>43</v>
      </c>
      <c r="C3799" s="3" t="str">
        <f>Raw_Data!C3799</f>
        <v>Male</v>
      </c>
      <c r="D3799" s="3" t="str">
        <f>Raw_Data!D3799</f>
        <v>Standard</v>
      </c>
      <c r="E3799" s="3">
        <f>Raw_Data!E3799</f>
        <v>16.440000000000001</v>
      </c>
      <c r="F3799" s="3">
        <f>Raw_Data!F3799</f>
        <v>60</v>
      </c>
      <c r="G3799" s="3" t="str">
        <f>Raw_Data!G3799</f>
        <v>Africa</v>
      </c>
      <c r="H3799" s="3" t="str">
        <f>Raw_Data!H3799</f>
        <v>Laptop</v>
      </c>
      <c r="I3799" s="3">
        <f>Raw_Data!I3799</f>
        <v>13.99</v>
      </c>
      <c r="J3799" s="3">
        <f>Raw_Data!J3799</f>
        <v>1</v>
      </c>
      <c r="K3799" s="3" t="str">
        <f>Raw_Data!K3799</f>
        <v>Gift Card</v>
      </c>
      <c r="L3799" s="3">
        <f>Raw_Data!L3799</f>
        <v>4</v>
      </c>
      <c r="M3799" s="3">
        <f>Raw_Data!M3799</f>
        <v>0.27</v>
      </c>
      <c r="N3799" s="3" t="str">
        <f>Raw_Data!N3799</f>
        <v>Drama</v>
      </c>
      <c r="O3799" s="3" t="str">
        <f t="shared" si="590"/>
        <v>35-44</v>
      </c>
      <c r="P3799" s="3" t="str">
        <f t="shared" si="591"/>
        <v>10-24h</v>
      </c>
      <c r="Q3799" s="3" t="str">
        <f t="shared" si="592"/>
        <v>46-60d</v>
      </c>
      <c r="R3799" s="3" t="str">
        <f t="shared" si="593"/>
        <v>Medium</v>
      </c>
      <c r="S3799" s="3" t="str">
        <f t="shared" si="594"/>
        <v>Mid</v>
      </c>
      <c r="T3799" s="3" t="str">
        <f t="shared" si="595"/>
        <v>Churned</v>
      </c>
      <c r="U3799" s="4">
        <f>1/(1+EXP(-(Predictive_Model!$B$5+((B3799-Predictive_Model!$B$20)/Predictive_Model!$C$20)*Predictive_Model!$D$20+((E3799-Predictive_Model!$B$21)/Predictive_Model!$C$21)*Predictive_Model!$D$21+((F3799-Predictive_Model!$B$22)/Predictive_Model!$C$22)*Predictive_Model!$D$22+((I3799-Predictive_Model!$B$23)/Predictive_Model!$C$23)*Predictive_Model!$D$23+((L3799-Predictive_Model!$B$24)/Predictive_Model!$C$24)*Predictive_Model!$D$24+((M3799-Predictive_Model!$B$25)/Predictive_Model!$C$25)*Predictive_Model!$D$25+IF(C3799="Male",Predictive_Model!$D$31,IF(C3799="Other",Predictive_Model!$D$32,0))+IF(D3799="Premium",Predictive_Model!$D$34,IF(D3799="Standard",Predictive_Model!$D$35,0))+IF(G3799="Asia",Predictive_Model!$D$37,IF(G3799="Europe",Predictive_Model!$D$38,IF(G3799="North America",Predictive_Model!$D$39,IF(G3799="Oceania",Predictive_Model!$D$40,IF(G3799="South America",Predictive_Model!$D$41,0)))))+IF(H3799="Laptop",Predictive_Model!$D$43,IF(H3799="Mobile",Predictive_Model!$D$44,IF(H3799="TV",Predictive_Model!$D$45,IF(H3799="Tablet",Predictive_Model!$D$46,0))))+IF(K3799="Crypto",Predictive_Model!$D$48,IF(K3799="Debit Card",Predictive_Model!$D$49,IF(K3799="Gift Card",Predictive_Model!$D$50,IF(K3799="PayPal",Predictive_Model!$D$51,0))))+IF(N3799="Comedy",Predictive_Model!$D$53,IF(N3799="Documentary",Predictive_Model!$D$54,IF(N3799="Drama",Predictive_Model!$D$55,IF(N3799="Horror",Predictive_Model!$D$56,IF(N3799="Romance",Predictive_Model!$D$57,IF(N3799="Sci-Fi",Predictive_Model!$D$58,0)))))))))</f>
        <v>0.9758329750126048</v>
      </c>
      <c r="V3799" s="3" t="str">
        <f t="shared" si="596"/>
        <v>Critical</v>
      </c>
      <c r="W3799" s="6">
        <f t="shared" si="597"/>
        <v>13.99</v>
      </c>
      <c r="X3799" s="3" t="str">
        <f t="shared" si="598"/>
        <v>Priority 2</v>
      </c>
      <c r="Y3799" s="3" t="str">
        <f t="shared" si="599"/>
        <v>OK</v>
      </c>
    </row>
    <row r="3800" spans="1:25" x14ac:dyDescent="0.25">
      <c r="A3800" s="3" t="str">
        <f>Raw_Data!A3800</f>
        <v>7501de45-fff5-4212-8179-1c1877baab45</v>
      </c>
      <c r="B3800" s="3">
        <f>Raw_Data!B3800</f>
        <v>26</v>
      </c>
      <c r="C3800" s="3" t="str">
        <f>Raw_Data!C3800</f>
        <v>Male</v>
      </c>
      <c r="D3800" s="3" t="str">
        <f>Raw_Data!D3800</f>
        <v>Standard</v>
      </c>
      <c r="E3800" s="3">
        <f>Raw_Data!E3800</f>
        <v>11.12</v>
      </c>
      <c r="F3800" s="3">
        <f>Raw_Data!F3800</f>
        <v>2</v>
      </c>
      <c r="G3800" s="3" t="str">
        <f>Raw_Data!G3800</f>
        <v>Asia</v>
      </c>
      <c r="H3800" s="3" t="str">
        <f>Raw_Data!H3800</f>
        <v>TV</v>
      </c>
      <c r="I3800" s="3">
        <f>Raw_Data!I3800</f>
        <v>13.99</v>
      </c>
      <c r="J3800" s="3">
        <f>Raw_Data!J3800</f>
        <v>0</v>
      </c>
      <c r="K3800" s="3" t="str">
        <f>Raw_Data!K3800</f>
        <v>Debit Card</v>
      </c>
      <c r="L3800" s="3">
        <f>Raw_Data!L3800</f>
        <v>4</v>
      </c>
      <c r="M3800" s="3">
        <f>Raw_Data!M3800</f>
        <v>3.71</v>
      </c>
      <c r="N3800" s="3" t="str">
        <f>Raw_Data!N3800</f>
        <v>Horror</v>
      </c>
      <c r="O3800" s="3" t="str">
        <f t="shared" si="590"/>
        <v>25-34</v>
      </c>
      <c r="P3800" s="3" t="str">
        <f t="shared" si="591"/>
        <v>10-24h</v>
      </c>
      <c r="Q3800" s="3" t="str">
        <f t="shared" si="592"/>
        <v>0-7d</v>
      </c>
      <c r="R3800" s="3" t="str">
        <f t="shared" si="593"/>
        <v>Medium</v>
      </c>
      <c r="S3800" s="3" t="str">
        <f t="shared" si="594"/>
        <v>Mid</v>
      </c>
      <c r="T3800" s="3" t="str">
        <f t="shared" si="595"/>
        <v>Active</v>
      </c>
      <c r="U3800" s="4">
        <f>1/(1+EXP(-(Predictive_Model!$B$5+((B3800-Predictive_Model!$B$20)/Predictive_Model!$C$20)*Predictive_Model!$D$20+((E3800-Predictive_Model!$B$21)/Predictive_Model!$C$21)*Predictive_Model!$D$21+((F3800-Predictive_Model!$B$22)/Predictive_Model!$C$22)*Predictive_Model!$D$22+((I3800-Predictive_Model!$B$23)/Predictive_Model!$C$23)*Predictive_Model!$D$23+((L3800-Predictive_Model!$B$24)/Predictive_Model!$C$24)*Predictive_Model!$D$24+((M3800-Predictive_Model!$B$25)/Predictive_Model!$C$25)*Predictive_Model!$D$25+IF(C3800="Male",Predictive_Model!$D$31,IF(C3800="Other",Predictive_Model!$D$32,0))+IF(D3800="Premium",Predictive_Model!$D$34,IF(D3800="Standard",Predictive_Model!$D$35,0))+IF(G3800="Asia",Predictive_Model!$D$37,IF(G3800="Europe",Predictive_Model!$D$38,IF(G3800="North America",Predictive_Model!$D$39,IF(G3800="Oceania",Predictive_Model!$D$40,IF(G3800="South America",Predictive_Model!$D$41,0)))))+IF(H3800="Laptop",Predictive_Model!$D$43,IF(H3800="Mobile",Predictive_Model!$D$44,IF(H3800="TV",Predictive_Model!$D$45,IF(H3800="Tablet",Predictive_Model!$D$46,0))))+IF(K3800="Crypto",Predictive_Model!$D$48,IF(K3800="Debit Card",Predictive_Model!$D$49,IF(K3800="Gift Card",Predictive_Model!$D$50,IF(K3800="PayPal",Predictive_Model!$D$51,0))))+IF(N3800="Comedy",Predictive_Model!$D$53,IF(N3800="Documentary",Predictive_Model!$D$54,IF(N3800="Drama",Predictive_Model!$D$55,IF(N3800="Horror",Predictive_Model!$D$56,IF(N3800="Romance",Predictive_Model!$D$57,IF(N3800="Sci-Fi",Predictive_Model!$D$58,0)))))))))</f>
        <v>1.0840859766519671E-4</v>
      </c>
      <c r="V3800" s="3" t="str">
        <f t="shared" si="596"/>
        <v>Low</v>
      </c>
      <c r="W3800" s="6">
        <f t="shared" si="597"/>
        <v>1.516636281336102E-3</v>
      </c>
      <c r="X3800" s="3" t="str">
        <f t="shared" si="598"/>
        <v>Monitor</v>
      </c>
      <c r="Y3800" s="3" t="str">
        <f t="shared" si="599"/>
        <v>OK</v>
      </c>
    </row>
    <row r="3801" spans="1:25" x14ac:dyDescent="0.25">
      <c r="A3801" s="3" t="str">
        <f>Raw_Data!A3801</f>
        <v>c8dd50f4-f755-486a-a904-024a1be2ba69</v>
      </c>
      <c r="B3801" s="3">
        <f>Raw_Data!B3801</f>
        <v>25</v>
      </c>
      <c r="C3801" s="3" t="str">
        <f>Raw_Data!C3801</f>
        <v>Female</v>
      </c>
      <c r="D3801" s="3" t="str">
        <f>Raw_Data!D3801</f>
        <v>Premium</v>
      </c>
      <c r="E3801" s="3">
        <f>Raw_Data!E3801</f>
        <v>11.67</v>
      </c>
      <c r="F3801" s="3">
        <f>Raw_Data!F3801</f>
        <v>17</v>
      </c>
      <c r="G3801" s="3" t="str">
        <f>Raw_Data!G3801</f>
        <v>Africa</v>
      </c>
      <c r="H3801" s="3" t="str">
        <f>Raw_Data!H3801</f>
        <v>Desktop</v>
      </c>
      <c r="I3801" s="3">
        <f>Raw_Data!I3801</f>
        <v>17.989999999999998</v>
      </c>
      <c r="J3801" s="3">
        <f>Raw_Data!J3801</f>
        <v>0</v>
      </c>
      <c r="K3801" s="3" t="str">
        <f>Raw_Data!K3801</f>
        <v>Gift Card</v>
      </c>
      <c r="L3801" s="3">
        <f>Raw_Data!L3801</f>
        <v>4</v>
      </c>
      <c r="M3801" s="3">
        <f>Raw_Data!M3801</f>
        <v>0.65</v>
      </c>
      <c r="N3801" s="3" t="str">
        <f>Raw_Data!N3801</f>
        <v>Sci-Fi</v>
      </c>
      <c r="O3801" s="3" t="str">
        <f t="shared" si="590"/>
        <v>25-34</v>
      </c>
      <c r="P3801" s="3" t="str">
        <f t="shared" si="591"/>
        <v>10-24h</v>
      </c>
      <c r="Q3801" s="3" t="str">
        <f t="shared" si="592"/>
        <v>8-21d</v>
      </c>
      <c r="R3801" s="3" t="str">
        <f t="shared" si="593"/>
        <v>Medium</v>
      </c>
      <c r="S3801" s="3" t="str">
        <f t="shared" si="594"/>
        <v>High</v>
      </c>
      <c r="T3801" s="3" t="str">
        <f t="shared" si="595"/>
        <v>Active</v>
      </c>
      <c r="U3801" s="4">
        <f>1/(1+EXP(-(Predictive_Model!$B$5+((B3801-Predictive_Model!$B$20)/Predictive_Model!$C$20)*Predictive_Model!$D$20+((E3801-Predictive_Model!$B$21)/Predictive_Model!$C$21)*Predictive_Model!$D$21+((F3801-Predictive_Model!$B$22)/Predictive_Model!$C$22)*Predictive_Model!$D$22+((I3801-Predictive_Model!$B$23)/Predictive_Model!$C$23)*Predictive_Model!$D$23+((L3801-Predictive_Model!$B$24)/Predictive_Model!$C$24)*Predictive_Model!$D$24+((M3801-Predictive_Model!$B$25)/Predictive_Model!$C$25)*Predictive_Model!$D$25+IF(C3801="Male",Predictive_Model!$D$31,IF(C3801="Other",Predictive_Model!$D$32,0))+IF(D3801="Premium",Predictive_Model!$D$34,IF(D3801="Standard",Predictive_Model!$D$35,0))+IF(G3801="Asia",Predictive_Model!$D$37,IF(G3801="Europe",Predictive_Model!$D$38,IF(G3801="North America",Predictive_Model!$D$39,IF(G3801="Oceania",Predictive_Model!$D$40,IF(G3801="South America",Predictive_Model!$D$41,0)))))+IF(H3801="Laptop",Predictive_Model!$D$43,IF(H3801="Mobile",Predictive_Model!$D$44,IF(H3801="TV",Predictive_Model!$D$45,IF(H3801="Tablet",Predictive_Model!$D$46,0))))+IF(K3801="Crypto",Predictive_Model!$D$48,IF(K3801="Debit Card",Predictive_Model!$D$49,IF(K3801="Gift Card",Predictive_Model!$D$50,IF(K3801="PayPal",Predictive_Model!$D$51,0))))+IF(N3801="Comedy",Predictive_Model!$D$53,IF(N3801="Documentary",Predictive_Model!$D$54,IF(N3801="Drama",Predictive_Model!$D$55,IF(N3801="Horror",Predictive_Model!$D$56,IF(N3801="Romance",Predictive_Model!$D$57,IF(N3801="Sci-Fi",Predictive_Model!$D$58,0)))))))))</f>
        <v>5.6505605470209767E-2</v>
      </c>
      <c r="V3801" s="3" t="str">
        <f t="shared" si="596"/>
        <v>Low</v>
      </c>
      <c r="W3801" s="6">
        <f t="shared" si="597"/>
        <v>1.0165358424090736</v>
      </c>
      <c r="X3801" s="3" t="str">
        <f t="shared" si="598"/>
        <v>Monitor</v>
      </c>
      <c r="Y3801" s="3" t="str">
        <f t="shared" si="599"/>
        <v>OK</v>
      </c>
    </row>
    <row r="3802" spans="1:25" x14ac:dyDescent="0.25">
      <c r="A3802" s="3" t="str">
        <f>Raw_Data!A3802</f>
        <v>f739acc1-b74a-4659-87ee-b634e946c9b5</v>
      </c>
      <c r="B3802" s="3">
        <f>Raw_Data!B3802</f>
        <v>26</v>
      </c>
      <c r="C3802" s="3" t="str">
        <f>Raw_Data!C3802</f>
        <v>Male</v>
      </c>
      <c r="D3802" s="3" t="str">
        <f>Raw_Data!D3802</f>
        <v>Basic</v>
      </c>
      <c r="E3802" s="3">
        <f>Raw_Data!E3802</f>
        <v>10.54</v>
      </c>
      <c r="F3802" s="3">
        <f>Raw_Data!F3802</f>
        <v>27</v>
      </c>
      <c r="G3802" s="3" t="str">
        <f>Raw_Data!G3802</f>
        <v>Oceania</v>
      </c>
      <c r="H3802" s="3" t="str">
        <f>Raw_Data!H3802</f>
        <v>TV</v>
      </c>
      <c r="I3802" s="3">
        <f>Raw_Data!I3802</f>
        <v>8.99</v>
      </c>
      <c r="J3802" s="3">
        <f>Raw_Data!J3802</f>
        <v>1</v>
      </c>
      <c r="K3802" s="3" t="str">
        <f>Raw_Data!K3802</f>
        <v>PayPal</v>
      </c>
      <c r="L3802" s="3">
        <f>Raw_Data!L3802</f>
        <v>1</v>
      </c>
      <c r="M3802" s="3">
        <f>Raw_Data!M3802</f>
        <v>0.38</v>
      </c>
      <c r="N3802" s="3" t="str">
        <f>Raw_Data!N3802</f>
        <v>Horror</v>
      </c>
      <c r="O3802" s="3" t="str">
        <f t="shared" si="590"/>
        <v>25-34</v>
      </c>
      <c r="P3802" s="3" t="str">
        <f t="shared" si="591"/>
        <v>10-24h</v>
      </c>
      <c r="Q3802" s="3" t="str">
        <f t="shared" si="592"/>
        <v>22-45d</v>
      </c>
      <c r="R3802" s="3" t="str">
        <f t="shared" si="593"/>
        <v>Medium</v>
      </c>
      <c r="S3802" s="3" t="str">
        <f t="shared" si="594"/>
        <v>Low</v>
      </c>
      <c r="T3802" s="3" t="str">
        <f t="shared" si="595"/>
        <v>Churned</v>
      </c>
      <c r="U3802" s="4">
        <f>1/(1+EXP(-(Predictive_Model!$B$5+((B3802-Predictive_Model!$B$20)/Predictive_Model!$C$20)*Predictive_Model!$D$20+((E3802-Predictive_Model!$B$21)/Predictive_Model!$C$21)*Predictive_Model!$D$21+((F3802-Predictive_Model!$B$22)/Predictive_Model!$C$22)*Predictive_Model!$D$22+((I3802-Predictive_Model!$B$23)/Predictive_Model!$C$23)*Predictive_Model!$D$23+((L3802-Predictive_Model!$B$24)/Predictive_Model!$C$24)*Predictive_Model!$D$24+((M3802-Predictive_Model!$B$25)/Predictive_Model!$C$25)*Predictive_Model!$D$25+IF(C3802="Male",Predictive_Model!$D$31,IF(C3802="Other",Predictive_Model!$D$32,0))+IF(D3802="Premium",Predictive_Model!$D$34,IF(D3802="Standard",Predictive_Model!$D$35,0))+IF(G3802="Asia",Predictive_Model!$D$37,IF(G3802="Europe",Predictive_Model!$D$38,IF(G3802="North America",Predictive_Model!$D$39,IF(G3802="Oceania",Predictive_Model!$D$40,IF(G3802="South America",Predictive_Model!$D$41,0)))))+IF(H3802="Laptop",Predictive_Model!$D$43,IF(H3802="Mobile",Predictive_Model!$D$44,IF(H3802="TV",Predictive_Model!$D$45,IF(H3802="Tablet",Predictive_Model!$D$46,0))))+IF(K3802="Crypto",Predictive_Model!$D$48,IF(K3802="Debit Card",Predictive_Model!$D$49,IF(K3802="Gift Card",Predictive_Model!$D$50,IF(K3802="PayPal",Predictive_Model!$D$51,0))))+IF(N3802="Comedy",Predictive_Model!$D$53,IF(N3802="Documentary",Predictive_Model!$D$54,IF(N3802="Drama",Predictive_Model!$D$55,IF(N3802="Horror",Predictive_Model!$D$56,IF(N3802="Romance",Predictive_Model!$D$57,IF(N3802="Sci-Fi",Predictive_Model!$D$58,0)))))))))</f>
        <v>0.9808731117647459</v>
      </c>
      <c r="V3802" s="3" t="str">
        <f t="shared" si="596"/>
        <v>Critical</v>
      </c>
      <c r="W3802" s="6">
        <f t="shared" si="597"/>
        <v>8.99</v>
      </c>
      <c r="X3802" s="3" t="str">
        <f t="shared" si="598"/>
        <v>Priority 2</v>
      </c>
      <c r="Y3802" s="3" t="str">
        <f t="shared" si="599"/>
        <v>OK</v>
      </c>
    </row>
    <row r="3803" spans="1:25" x14ac:dyDescent="0.25">
      <c r="A3803" s="3" t="str">
        <f>Raw_Data!A3803</f>
        <v>5095a93a-4007-4f71-b9c0-063e9a8f41e5</v>
      </c>
      <c r="B3803" s="3">
        <f>Raw_Data!B3803</f>
        <v>67</v>
      </c>
      <c r="C3803" s="3" t="str">
        <f>Raw_Data!C3803</f>
        <v>Other</v>
      </c>
      <c r="D3803" s="3" t="str">
        <f>Raw_Data!D3803</f>
        <v>Standard</v>
      </c>
      <c r="E3803" s="3">
        <f>Raw_Data!E3803</f>
        <v>17.13</v>
      </c>
      <c r="F3803" s="3">
        <f>Raw_Data!F3803</f>
        <v>42</v>
      </c>
      <c r="G3803" s="3" t="str">
        <f>Raw_Data!G3803</f>
        <v>North America</v>
      </c>
      <c r="H3803" s="3" t="str">
        <f>Raw_Data!H3803</f>
        <v>Tablet</v>
      </c>
      <c r="I3803" s="3">
        <f>Raw_Data!I3803</f>
        <v>13.99</v>
      </c>
      <c r="J3803" s="3">
        <f>Raw_Data!J3803</f>
        <v>0</v>
      </c>
      <c r="K3803" s="3" t="str">
        <f>Raw_Data!K3803</f>
        <v>PayPal</v>
      </c>
      <c r="L3803" s="3">
        <f>Raw_Data!L3803</f>
        <v>4</v>
      </c>
      <c r="M3803" s="3">
        <f>Raw_Data!M3803</f>
        <v>0.4</v>
      </c>
      <c r="N3803" s="3" t="str">
        <f>Raw_Data!N3803</f>
        <v>Drama</v>
      </c>
      <c r="O3803" s="3" t="str">
        <f t="shared" si="590"/>
        <v>55-70</v>
      </c>
      <c r="P3803" s="3" t="str">
        <f t="shared" si="591"/>
        <v>10-24h</v>
      </c>
      <c r="Q3803" s="3" t="str">
        <f t="shared" si="592"/>
        <v>22-45d</v>
      </c>
      <c r="R3803" s="3" t="str">
        <f t="shared" si="593"/>
        <v>Medium</v>
      </c>
      <c r="S3803" s="3" t="str">
        <f t="shared" si="594"/>
        <v>Mid</v>
      </c>
      <c r="T3803" s="3" t="str">
        <f t="shared" si="595"/>
        <v>Active</v>
      </c>
      <c r="U3803" s="4">
        <f>1/(1+EXP(-(Predictive_Model!$B$5+((B3803-Predictive_Model!$B$20)/Predictive_Model!$C$20)*Predictive_Model!$D$20+((E3803-Predictive_Model!$B$21)/Predictive_Model!$C$21)*Predictive_Model!$D$21+((F3803-Predictive_Model!$B$22)/Predictive_Model!$C$22)*Predictive_Model!$D$22+((I3803-Predictive_Model!$B$23)/Predictive_Model!$C$23)*Predictive_Model!$D$23+((L3803-Predictive_Model!$B$24)/Predictive_Model!$C$24)*Predictive_Model!$D$24+((M3803-Predictive_Model!$B$25)/Predictive_Model!$C$25)*Predictive_Model!$D$25+IF(C3803="Male",Predictive_Model!$D$31,IF(C3803="Other",Predictive_Model!$D$32,0))+IF(D3803="Premium",Predictive_Model!$D$34,IF(D3803="Standard",Predictive_Model!$D$35,0))+IF(G3803="Asia",Predictive_Model!$D$37,IF(G3803="Europe",Predictive_Model!$D$38,IF(G3803="North America",Predictive_Model!$D$39,IF(G3803="Oceania",Predictive_Model!$D$40,IF(G3803="South America",Predictive_Model!$D$41,0)))))+IF(H3803="Laptop",Predictive_Model!$D$43,IF(H3803="Mobile",Predictive_Model!$D$44,IF(H3803="TV",Predictive_Model!$D$45,IF(H3803="Tablet",Predictive_Model!$D$46,0))))+IF(K3803="Crypto",Predictive_Model!$D$48,IF(K3803="Debit Card",Predictive_Model!$D$49,IF(K3803="Gift Card",Predictive_Model!$D$50,IF(K3803="PayPal",Predictive_Model!$D$51,0))))+IF(N3803="Comedy",Predictive_Model!$D$53,IF(N3803="Documentary",Predictive_Model!$D$54,IF(N3803="Drama",Predictive_Model!$D$55,IF(N3803="Horror",Predictive_Model!$D$56,IF(N3803="Romance",Predictive_Model!$D$57,IF(N3803="Sci-Fi",Predictive_Model!$D$58,0)))))))))</f>
        <v>0.87526468906542521</v>
      </c>
      <c r="V3803" s="3" t="str">
        <f t="shared" si="596"/>
        <v>Critical</v>
      </c>
      <c r="W3803" s="6">
        <f t="shared" si="597"/>
        <v>12.2449530000253</v>
      </c>
      <c r="X3803" s="3" t="str">
        <f t="shared" si="598"/>
        <v>Priority 2</v>
      </c>
      <c r="Y3803" s="3" t="str">
        <f t="shared" si="599"/>
        <v>OK</v>
      </c>
    </row>
    <row r="3804" spans="1:25" x14ac:dyDescent="0.25">
      <c r="A3804" s="3" t="str">
        <f>Raw_Data!A3804</f>
        <v>927b4844-c0e6-41ba-bb80-76019beb67c8</v>
      </c>
      <c r="B3804" s="3">
        <f>Raw_Data!B3804</f>
        <v>47</v>
      </c>
      <c r="C3804" s="3" t="str">
        <f>Raw_Data!C3804</f>
        <v>Other</v>
      </c>
      <c r="D3804" s="3" t="str">
        <f>Raw_Data!D3804</f>
        <v>Premium</v>
      </c>
      <c r="E3804" s="3">
        <f>Raw_Data!E3804</f>
        <v>33.79</v>
      </c>
      <c r="F3804" s="3">
        <f>Raw_Data!F3804</f>
        <v>52</v>
      </c>
      <c r="G3804" s="3" t="str">
        <f>Raw_Data!G3804</f>
        <v>Asia</v>
      </c>
      <c r="H3804" s="3" t="str">
        <f>Raw_Data!H3804</f>
        <v>Tablet</v>
      </c>
      <c r="I3804" s="3">
        <f>Raw_Data!I3804</f>
        <v>17.989999999999998</v>
      </c>
      <c r="J3804" s="3">
        <f>Raw_Data!J3804</f>
        <v>0</v>
      </c>
      <c r="K3804" s="3" t="str">
        <f>Raw_Data!K3804</f>
        <v>Debit Card</v>
      </c>
      <c r="L3804" s="3">
        <f>Raw_Data!L3804</f>
        <v>3</v>
      </c>
      <c r="M3804" s="3">
        <f>Raw_Data!M3804</f>
        <v>0.64</v>
      </c>
      <c r="N3804" s="3" t="str">
        <f>Raw_Data!N3804</f>
        <v>Drama</v>
      </c>
      <c r="O3804" s="3" t="str">
        <f t="shared" si="590"/>
        <v>45-54</v>
      </c>
      <c r="P3804" s="3" t="str">
        <f t="shared" si="591"/>
        <v>25-49h</v>
      </c>
      <c r="Q3804" s="3" t="str">
        <f t="shared" si="592"/>
        <v>46-60d</v>
      </c>
      <c r="R3804" s="3" t="str">
        <f t="shared" si="593"/>
        <v>Medium</v>
      </c>
      <c r="S3804" s="3" t="str">
        <f t="shared" si="594"/>
        <v>High</v>
      </c>
      <c r="T3804" s="3" t="str">
        <f t="shared" si="595"/>
        <v>Active</v>
      </c>
      <c r="U3804" s="4">
        <f>1/(1+EXP(-(Predictive_Model!$B$5+((B3804-Predictive_Model!$B$20)/Predictive_Model!$C$20)*Predictive_Model!$D$20+((E3804-Predictive_Model!$B$21)/Predictive_Model!$C$21)*Predictive_Model!$D$21+((F3804-Predictive_Model!$B$22)/Predictive_Model!$C$22)*Predictive_Model!$D$22+((I3804-Predictive_Model!$B$23)/Predictive_Model!$C$23)*Predictive_Model!$D$23+((L3804-Predictive_Model!$B$24)/Predictive_Model!$C$24)*Predictive_Model!$D$24+((M3804-Predictive_Model!$B$25)/Predictive_Model!$C$25)*Predictive_Model!$D$25+IF(C3804="Male",Predictive_Model!$D$31,IF(C3804="Other",Predictive_Model!$D$32,0))+IF(D3804="Premium",Predictive_Model!$D$34,IF(D3804="Standard",Predictive_Model!$D$35,0))+IF(G3804="Asia",Predictive_Model!$D$37,IF(G3804="Europe",Predictive_Model!$D$38,IF(G3804="North America",Predictive_Model!$D$39,IF(G3804="Oceania",Predictive_Model!$D$40,IF(G3804="South America",Predictive_Model!$D$41,0)))))+IF(H3804="Laptop",Predictive_Model!$D$43,IF(H3804="Mobile",Predictive_Model!$D$44,IF(H3804="TV",Predictive_Model!$D$45,IF(H3804="Tablet",Predictive_Model!$D$46,0))))+IF(K3804="Crypto",Predictive_Model!$D$48,IF(K3804="Debit Card",Predictive_Model!$D$49,IF(K3804="Gift Card",Predictive_Model!$D$50,IF(K3804="PayPal",Predictive_Model!$D$51,0))))+IF(N3804="Comedy",Predictive_Model!$D$53,IF(N3804="Documentary",Predictive_Model!$D$54,IF(N3804="Drama",Predictive_Model!$D$55,IF(N3804="Horror",Predictive_Model!$D$56,IF(N3804="Romance",Predictive_Model!$D$57,IF(N3804="Sci-Fi",Predictive_Model!$D$58,0)))))))))</f>
        <v>2.291738047277259E-2</v>
      </c>
      <c r="V3804" s="3" t="str">
        <f t="shared" si="596"/>
        <v>Low</v>
      </c>
      <c r="W3804" s="6">
        <f t="shared" si="597"/>
        <v>0.41228367470517885</v>
      </c>
      <c r="X3804" s="3" t="str">
        <f t="shared" si="598"/>
        <v>Monitor</v>
      </c>
      <c r="Y3804" s="3" t="str">
        <f t="shared" si="599"/>
        <v>OK</v>
      </c>
    </row>
    <row r="3805" spans="1:25" x14ac:dyDescent="0.25">
      <c r="A3805" s="3" t="str">
        <f>Raw_Data!A3805</f>
        <v>a4d87de9-69bf-459a-b5e9-95b76b21badb</v>
      </c>
      <c r="B3805" s="3">
        <f>Raw_Data!B3805</f>
        <v>33</v>
      </c>
      <c r="C3805" s="3" t="str">
        <f>Raw_Data!C3805</f>
        <v>Male</v>
      </c>
      <c r="D3805" s="3" t="str">
        <f>Raw_Data!D3805</f>
        <v>Premium</v>
      </c>
      <c r="E3805" s="3">
        <f>Raw_Data!E3805</f>
        <v>32.700000000000003</v>
      </c>
      <c r="F3805" s="3">
        <f>Raw_Data!F3805</f>
        <v>47</v>
      </c>
      <c r="G3805" s="3" t="str">
        <f>Raw_Data!G3805</f>
        <v>Asia</v>
      </c>
      <c r="H3805" s="3" t="str">
        <f>Raw_Data!H3805</f>
        <v>TV</v>
      </c>
      <c r="I3805" s="3">
        <f>Raw_Data!I3805</f>
        <v>17.989999999999998</v>
      </c>
      <c r="J3805" s="3">
        <f>Raw_Data!J3805</f>
        <v>0</v>
      </c>
      <c r="K3805" s="3" t="str">
        <f>Raw_Data!K3805</f>
        <v>Debit Card</v>
      </c>
      <c r="L3805" s="3">
        <f>Raw_Data!L3805</f>
        <v>2</v>
      </c>
      <c r="M3805" s="3">
        <f>Raw_Data!M3805</f>
        <v>0.68</v>
      </c>
      <c r="N3805" s="3" t="str">
        <f>Raw_Data!N3805</f>
        <v>Comedy</v>
      </c>
      <c r="O3805" s="3" t="str">
        <f t="shared" si="590"/>
        <v>25-34</v>
      </c>
      <c r="P3805" s="3" t="str">
        <f t="shared" si="591"/>
        <v>25-49h</v>
      </c>
      <c r="Q3805" s="3" t="str">
        <f t="shared" si="592"/>
        <v>46-60d</v>
      </c>
      <c r="R3805" s="3" t="str">
        <f t="shared" si="593"/>
        <v>Medium</v>
      </c>
      <c r="S3805" s="3" t="str">
        <f t="shared" si="594"/>
        <v>High</v>
      </c>
      <c r="T3805" s="3" t="str">
        <f t="shared" si="595"/>
        <v>Active</v>
      </c>
      <c r="U3805" s="4">
        <f>1/(1+EXP(-(Predictive_Model!$B$5+((B3805-Predictive_Model!$B$20)/Predictive_Model!$C$20)*Predictive_Model!$D$20+((E3805-Predictive_Model!$B$21)/Predictive_Model!$C$21)*Predictive_Model!$D$21+((F3805-Predictive_Model!$B$22)/Predictive_Model!$C$22)*Predictive_Model!$D$22+((I3805-Predictive_Model!$B$23)/Predictive_Model!$C$23)*Predictive_Model!$D$23+((L3805-Predictive_Model!$B$24)/Predictive_Model!$C$24)*Predictive_Model!$D$24+((M3805-Predictive_Model!$B$25)/Predictive_Model!$C$25)*Predictive_Model!$D$25+IF(C3805="Male",Predictive_Model!$D$31,IF(C3805="Other",Predictive_Model!$D$32,0))+IF(D3805="Premium",Predictive_Model!$D$34,IF(D3805="Standard",Predictive_Model!$D$35,0))+IF(G3805="Asia",Predictive_Model!$D$37,IF(G3805="Europe",Predictive_Model!$D$38,IF(G3805="North America",Predictive_Model!$D$39,IF(G3805="Oceania",Predictive_Model!$D$40,IF(G3805="South America",Predictive_Model!$D$41,0)))))+IF(H3805="Laptop",Predictive_Model!$D$43,IF(H3805="Mobile",Predictive_Model!$D$44,IF(H3805="TV",Predictive_Model!$D$45,IF(H3805="Tablet",Predictive_Model!$D$46,0))))+IF(K3805="Crypto",Predictive_Model!$D$48,IF(K3805="Debit Card",Predictive_Model!$D$49,IF(K3805="Gift Card",Predictive_Model!$D$50,IF(K3805="PayPal",Predictive_Model!$D$51,0))))+IF(N3805="Comedy",Predictive_Model!$D$53,IF(N3805="Documentary",Predictive_Model!$D$54,IF(N3805="Drama",Predictive_Model!$D$55,IF(N3805="Horror",Predictive_Model!$D$56,IF(N3805="Romance",Predictive_Model!$D$57,IF(N3805="Sci-Fi",Predictive_Model!$D$58,0)))))))))</f>
        <v>6.0105781228765656E-3</v>
      </c>
      <c r="V3805" s="3" t="str">
        <f t="shared" si="596"/>
        <v>Low</v>
      </c>
      <c r="W3805" s="6">
        <f t="shared" si="597"/>
        <v>0.1081303004305494</v>
      </c>
      <c r="X3805" s="3" t="str">
        <f t="shared" si="598"/>
        <v>Monitor</v>
      </c>
      <c r="Y3805" s="3" t="str">
        <f t="shared" si="599"/>
        <v>OK</v>
      </c>
    </row>
    <row r="3806" spans="1:25" x14ac:dyDescent="0.25">
      <c r="A3806" s="3" t="str">
        <f>Raw_Data!A3806</f>
        <v>625dc945-cbd7-42b5-9199-2f64f2abd664</v>
      </c>
      <c r="B3806" s="3">
        <f>Raw_Data!B3806</f>
        <v>41</v>
      </c>
      <c r="C3806" s="3" t="str">
        <f>Raw_Data!C3806</f>
        <v>Other</v>
      </c>
      <c r="D3806" s="3" t="str">
        <f>Raw_Data!D3806</f>
        <v>Standard</v>
      </c>
      <c r="E3806" s="3">
        <f>Raw_Data!E3806</f>
        <v>3.59</v>
      </c>
      <c r="F3806" s="3">
        <f>Raw_Data!F3806</f>
        <v>41</v>
      </c>
      <c r="G3806" s="3" t="str">
        <f>Raw_Data!G3806</f>
        <v>Africa</v>
      </c>
      <c r="H3806" s="3" t="str">
        <f>Raw_Data!H3806</f>
        <v>Laptop</v>
      </c>
      <c r="I3806" s="3">
        <f>Raw_Data!I3806</f>
        <v>13.99</v>
      </c>
      <c r="J3806" s="3">
        <f>Raw_Data!J3806</f>
        <v>1</v>
      </c>
      <c r="K3806" s="3" t="str">
        <f>Raw_Data!K3806</f>
        <v>Gift Card</v>
      </c>
      <c r="L3806" s="3">
        <f>Raw_Data!L3806</f>
        <v>5</v>
      </c>
      <c r="M3806" s="3">
        <f>Raw_Data!M3806</f>
        <v>0.09</v>
      </c>
      <c r="N3806" s="3" t="str">
        <f>Raw_Data!N3806</f>
        <v>Comedy</v>
      </c>
      <c r="O3806" s="3" t="str">
        <f t="shared" si="590"/>
        <v>35-44</v>
      </c>
      <c r="P3806" s="3" t="str">
        <f t="shared" si="591"/>
        <v>&lt;10h</v>
      </c>
      <c r="Q3806" s="3" t="str">
        <f t="shared" si="592"/>
        <v>22-45d</v>
      </c>
      <c r="R3806" s="3" t="str">
        <f t="shared" si="593"/>
        <v>Medium</v>
      </c>
      <c r="S3806" s="3" t="str">
        <f t="shared" si="594"/>
        <v>Mid</v>
      </c>
      <c r="T3806" s="3" t="str">
        <f t="shared" si="595"/>
        <v>Churned</v>
      </c>
      <c r="U3806" s="4">
        <f>1/(1+EXP(-(Predictive_Model!$B$5+((B3806-Predictive_Model!$B$20)/Predictive_Model!$C$20)*Predictive_Model!$D$20+((E3806-Predictive_Model!$B$21)/Predictive_Model!$C$21)*Predictive_Model!$D$21+((F3806-Predictive_Model!$B$22)/Predictive_Model!$C$22)*Predictive_Model!$D$22+((I3806-Predictive_Model!$B$23)/Predictive_Model!$C$23)*Predictive_Model!$D$23+((L3806-Predictive_Model!$B$24)/Predictive_Model!$C$24)*Predictive_Model!$D$24+((M3806-Predictive_Model!$B$25)/Predictive_Model!$C$25)*Predictive_Model!$D$25+IF(C3806="Male",Predictive_Model!$D$31,IF(C3806="Other",Predictive_Model!$D$32,0))+IF(D3806="Premium",Predictive_Model!$D$34,IF(D3806="Standard",Predictive_Model!$D$35,0))+IF(G3806="Asia",Predictive_Model!$D$37,IF(G3806="Europe",Predictive_Model!$D$38,IF(G3806="North America",Predictive_Model!$D$39,IF(G3806="Oceania",Predictive_Model!$D$40,IF(G3806="South America",Predictive_Model!$D$41,0)))))+IF(H3806="Laptop",Predictive_Model!$D$43,IF(H3806="Mobile",Predictive_Model!$D$44,IF(H3806="TV",Predictive_Model!$D$45,IF(H3806="Tablet",Predictive_Model!$D$46,0))))+IF(K3806="Crypto",Predictive_Model!$D$48,IF(K3806="Debit Card",Predictive_Model!$D$49,IF(K3806="Gift Card",Predictive_Model!$D$50,IF(K3806="PayPal",Predictive_Model!$D$51,0))))+IF(N3806="Comedy",Predictive_Model!$D$53,IF(N3806="Documentary",Predictive_Model!$D$54,IF(N3806="Drama",Predictive_Model!$D$55,IF(N3806="Horror",Predictive_Model!$D$56,IF(N3806="Romance",Predictive_Model!$D$57,IF(N3806="Sci-Fi",Predictive_Model!$D$58,0)))))))))</f>
        <v>0.99115959755798433</v>
      </c>
      <c r="V3806" s="3" t="str">
        <f t="shared" si="596"/>
        <v>Critical</v>
      </c>
      <c r="W3806" s="6">
        <f t="shared" si="597"/>
        <v>13.99</v>
      </c>
      <c r="X3806" s="3" t="str">
        <f t="shared" si="598"/>
        <v>Priority 2</v>
      </c>
      <c r="Y3806" s="3" t="str">
        <f t="shared" si="599"/>
        <v>OK</v>
      </c>
    </row>
    <row r="3807" spans="1:25" x14ac:dyDescent="0.25">
      <c r="A3807" s="3" t="str">
        <f>Raw_Data!A3807</f>
        <v>72adca9f-6269-4e59-a56b-cb03c699549c</v>
      </c>
      <c r="B3807" s="3">
        <f>Raw_Data!B3807</f>
        <v>47</v>
      </c>
      <c r="C3807" s="3" t="str">
        <f>Raw_Data!C3807</f>
        <v>Male</v>
      </c>
      <c r="D3807" s="3" t="str">
        <f>Raw_Data!D3807</f>
        <v>Premium</v>
      </c>
      <c r="E3807" s="3">
        <f>Raw_Data!E3807</f>
        <v>22.31</v>
      </c>
      <c r="F3807" s="3">
        <f>Raw_Data!F3807</f>
        <v>6</v>
      </c>
      <c r="G3807" s="3" t="str">
        <f>Raw_Data!G3807</f>
        <v>Africa</v>
      </c>
      <c r="H3807" s="3" t="str">
        <f>Raw_Data!H3807</f>
        <v>TV</v>
      </c>
      <c r="I3807" s="3">
        <f>Raw_Data!I3807</f>
        <v>17.989999999999998</v>
      </c>
      <c r="J3807" s="3">
        <f>Raw_Data!J3807</f>
        <v>0</v>
      </c>
      <c r="K3807" s="3" t="str">
        <f>Raw_Data!K3807</f>
        <v>Gift Card</v>
      </c>
      <c r="L3807" s="3">
        <f>Raw_Data!L3807</f>
        <v>3</v>
      </c>
      <c r="M3807" s="3">
        <f>Raw_Data!M3807</f>
        <v>3.19</v>
      </c>
      <c r="N3807" s="3" t="str">
        <f>Raw_Data!N3807</f>
        <v>Comedy</v>
      </c>
      <c r="O3807" s="3" t="str">
        <f t="shared" si="590"/>
        <v>45-54</v>
      </c>
      <c r="P3807" s="3" t="str">
        <f t="shared" si="591"/>
        <v>10-24h</v>
      </c>
      <c r="Q3807" s="3" t="str">
        <f t="shared" si="592"/>
        <v>0-7d</v>
      </c>
      <c r="R3807" s="3" t="str">
        <f t="shared" si="593"/>
        <v>Medium</v>
      </c>
      <c r="S3807" s="3" t="str">
        <f t="shared" si="594"/>
        <v>High</v>
      </c>
      <c r="T3807" s="3" t="str">
        <f t="shared" si="595"/>
        <v>Active</v>
      </c>
      <c r="U3807" s="4">
        <f>1/(1+EXP(-(Predictive_Model!$B$5+((B3807-Predictive_Model!$B$20)/Predictive_Model!$C$20)*Predictive_Model!$D$20+((E3807-Predictive_Model!$B$21)/Predictive_Model!$C$21)*Predictive_Model!$D$21+((F3807-Predictive_Model!$B$22)/Predictive_Model!$C$22)*Predictive_Model!$D$22+((I3807-Predictive_Model!$B$23)/Predictive_Model!$C$23)*Predictive_Model!$D$23+((L3807-Predictive_Model!$B$24)/Predictive_Model!$C$24)*Predictive_Model!$D$24+((M3807-Predictive_Model!$B$25)/Predictive_Model!$C$25)*Predictive_Model!$D$25+IF(C3807="Male",Predictive_Model!$D$31,IF(C3807="Other",Predictive_Model!$D$32,0))+IF(D3807="Premium",Predictive_Model!$D$34,IF(D3807="Standard",Predictive_Model!$D$35,0))+IF(G3807="Asia",Predictive_Model!$D$37,IF(G3807="Europe",Predictive_Model!$D$38,IF(G3807="North America",Predictive_Model!$D$39,IF(G3807="Oceania",Predictive_Model!$D$40,IF(G3807="South America",Predictive_Model!$D$41,0)))))+IF(H3807="Laptop",Predictive_Model!$D$43,IF(H3807="Mobile",Predictive_Model!$D$44,IF(H3807="TV",Predictive_Model!$D$45,IF(H3807="Tablet",Predictive_Model!$D$46,0))))+IF(K3807="Crypto",Predictive_Model!$D$48,IF(K3807="Debit Card",Predictive_Model!$D$49,IF(K3807="Gift Card",Predictive_Model!$D$50,IF(K3807="PayPal",Predictive_Model!$D$51,0))))+IF(N3807="Comedy",Predictive_Model!$D$53,IF(N3807="Documentary",Predictive_Model!$D$54,IF(N3807="Drama",Predictive_Model!$D$55,IF(N3807="Horror",Predictive_Model!$D$56,IF(N3807="Romance",Predictive_Model!$D$57,IF(N3807="Sci-Fi",Predictive_Model!$D$58,0)))))))))</f>
        <v>9.4029380074857909E-6</v>
      </c>
      <c r="V3807" s="3" t="str">
        <f t="shared" si="596"/>
        <v>Low</v>
      </c>
      <c r="W3807" s="6">
        <f t="shared" si="597"/>
        <v>1.6915885475466937E-4</v>
      </c>
      <c r="X3807" s="3" t="str">
        <f t="shared" si="598"/>
        <v>Monitor</v>
      </c>
      <c r="Y3807" s="3" t="str">
        <f t="shared" si="599"/>
        <v>OK</v>
      </c>
    </row>
    <row r="3808" spans="1:25" x14ac:dyDescent="0.25">
      <c r="A3808" s="3" t="str">
        <f>Raw_Data!A3808</f>
        <v>fce4863c-99e6-4058-ab31-561b8607bbe4</v>
      </c>
      <c r="B3808" s="3">
        <f>Raw_Data!B3808</f>
        <v>50</v>
      </c>
      <c r="C3808" s="3" t="str">
        <f>Raw_Data!C3808</f>
        <v>Female</v>
      </c>
      <c r="D3808" s="3" t="str">
        <f>Raw_Data!D3808</f>
        <v>Basic</v>
      </c>
      <c r="E3808" s="3">
        <f>Raw_Data!E3808</f>
        <v>7.45</v>
      </c>
      <c r="F3808" s="3">
        <f>Raw_Data!F3808</f>
        <v>2</v>
      </c>
      <c r="G3808" s="3" t="str">
        <f>Raw_Data!G3808</f>
        <v>Europe</v>
      </c>
      <c r="H3808" s="3" t="str">
        <f>Raw_Data!H3808</f>
        <v>Laptop</v>
      </c>
      <c r="I3808" s="3">
        <f>Raw_Data!I3808</f>
        <v>8.99</v>
      </c>
      <c r="J3808" s="3">
        <f>Raw_Data!J3808</f>
        <v>0</v>
      </c>
      <c r="K3808" s="3" t="str">
        <f>Raw_Data!K3808</f>
        <v>Gift Card</v>
      </c>
      <c r="L3808" s="3">
        <f>Raw_Data!L3808</f>
        <v>3</v>
      </c>
      <c r="M3808" s="3">
        <f>Raw_Data!M3808</f>
        <v>2.48</v>
      </c>
      <c r="N3808" s="3" t="str">
        <f>Raw_Data!N3808</f>
        <v>Sci-Fi</v>
      </c>
      <c r="O3808" s="3" t="str">
        <f t="shared" si="590"/>
        <v>45-54</v>
      </c>
      <c r="P3808" s="3" t="str">
        <f t="shared" si="591"/>
        <v>&lt;10h</v>
      </c>
      <c r="Q3808" s="3" t="str">
        <f t="shared" si="592"/>
        <v>0-7d</v>
      </c>
      <c r="R3808" s="3" t="str">
        <f t="shared" si="593"/>
        <v>Medium</v>
      </c>
      <c r="S3808" s="3" t="str">
        <f t="shared" si="594"/>
        <v>Low</v>
      </c>
      <c r="T3808" s="3" t="str">
        <f t="shared" si="595"/>
        <v>Active</v>
      </c>
      <c r="U3808" s="4">
        <f>1/(1+EXP(-(Predictive_Model!$B$5+((B3808-Predictive_Model!$B$20)/Predictive_Model!$C$20)*Predictive_Model!$D$20+((E3808-Predictive_Model!$B$21)/Predictive_Model!$C$21)*Predictive_Model!$D$21+((F3808-Predictive_Model!$B$22)/Predictive_Model!$C$22)*Predictive_Model!$D$22+((I3808-Predictive_Model!$B$23)/Predictive_Model!$C$23)*Predictive_Model!$D$23+((L3808-Predictive_Model!$B$24)/Predictive_Model!$C$24)*Predictive_Model!$D$24+((M3808-Predictive_Model!$B$25)/Predictive_Model!$C$25)*Predictive_Model!$D$25+IF(C3808="Male",Predictive_Model!$D$31,IF(C3808="Other",Predictive_Model!$D$32,0))+IF(D3808="Premium",Predictive_Model!$D$34,IF(D3808="Standard",Predictive_Model!$D$35,0))+IF(G3808="Asia",Predictive_Model!$D$37,IF(G3808="Europe",Predictive_Model!$D$38,IF(G3808="North America",Predictive_Model!$D$39,IF(G3808="Oceania",Predictive_Model!$D$40,IF(G3808="South America",Predictive_Model!$D$41,0)))))+IF(H3808="Laptop",Predictive_Model!$D$43,IF(H3808="Mobile",Predictive_Model!$D$44,IF(H3808="TV",Predictive_Model!$D$45,IF(H3808="Tablet",Predictive_Model!$D$46,0))))+IF(K3808="Crypto",Predictive_Model!$D$48,IF(K3808="Debit Card",Predictive_Model!$D$49,IF(K3808="Gift Card",Predictive_Model!$D$50,IF(K3808="PayPal",Predictive_Model!$D$51,0))))+IF(N3808="Comedy",Predictive_Model!$D$53,IF(N3808="Documentary",Predictive_Model!$D$54,IF(N3808="Drama",Predictive_Model!$D$55,IF(N3808="Horror",Predictive_Model!$D$56,IF(N3808="Romance",Predictive_Model!$D$57,IF(N3808="Sci-Fi",Predictive_Model!$D$58,0)))))))))</f>
        <v>5.6089615762696825E-2</v>
      </c>
      <c r="V3808" s="3" t="str">
        <f t="shared" si="596"/>
        <v>Low</v>
      </c>
      <c r="W3808" s="6">
        <f t="shared" si="597"/>
        <v>0.50424564570664443</v>
      </c>
      <c r="X3808" s="3" t="str">
        <f t="shared" si="598"/>
        <v>Monitor</v>
      </c>
      <c r="Y3808" s="3" t="str">
        <f t="shared" si="599"/>
        <v>OK</v>
      </c>
    </row>
    <row r="3809" spans="1:25" x14ac:dyDescent="0.25">
      <c r="A3809" s="3" t="str">
        <f>Raw_Data!A3809</f>
        <v>f6652572-c33f-4cf6-ba8e-db6ce43bf4b9</v>
      </c>
      <c r="B3809" s="3">
        <f>Raw_Data!B3809</f>
        <v>56</v>
      </c>
      <c r="C3809" s="3" t="str">
        <f>Raw_Data!C3809</f>
        <v>Other</v>
      </c>
      <c r="D3809" s="3" t="str">
        <f>Raw_Data!D3809</f>
        <v>Premium</v>
      </c>
      <c r="E3809" s="3">
        <f>Raw_Data!E3809</f>
        <v>3.41</v>
      </c>
      <c r="F3809" s="3">
        <f>Raw_Data!F3809</f>
        <v>53</v>
      </c>
      <c r="G3809" s="3" t="str">
        <f>Raw_Data!G3809</f>
        <v>Asia</v>
      </c>
      <c r="H3809" s="3" t="str">
        <f>Raw_Data!H3809</f>
        <v>Tablet</v>
      </c>
      <c r="I3809" s="3">
        <f>Raw_Data!I3809</f>
        <v>17.989999999999998</v>
      </c>
      <c r="J3809" s="3">
        <f>Raw_Data!J3809</f>
        <v>1</v>
      </c>
      <c r="K3809" s="3" t="str">
        <f>Raw_Data!K3809</f>
        <v>PayPal</v>
      </c>
      <c r="L3809" s="3">
        <f>Raw_Data!L3809</f>
        <v>4</v>
      </c>
      <c r="M3809" s="3">
        <f>Raw_Data!M3809</f>
        <v>0.06</v>
      </c>
      <c r="N3809" s="3" t="str">
        <f>Raw_Data!N3809</f>
        <v>Horror</v>
      </c>
      <c r="O3809" s="3" t="str">
        <f t="shared" si="590"/>
        <v>55-70</v>
      </c>
      <c r="P3809" s="3" t="str">
        <f t="shared" si="591"/>
        <v>&lt;10h</v>
      </c>
      <c r="Q3809" s="3" t="str">
        <f t="shared" si="592"/>
        <v>46-60d</v>
      </c>
      <c r="R3809" s="3" t="str">
        <f t="shared" si="593"/>
        <v>Low</v>
      </c>
      <c r="S3809" s="3" t="str">
        <f t="shared" si="594"/>
        <v>High</v>
      </c>
      <c r="T3809" s="3" t="str">
        <f t="shared" si="595"/>
        <v>Churned</v>
      </c>
      <c r="U3809" s="4">
        <f>1/(1+EXP(-(Predictive_Model!$B$5+((B3809-Predictive_Model!$B$20)/Predictive_Model!$C$20)*Predictive_Model!$D$20+((E3809-Predictive_Model!$B$21)/Predictive_Model!$C$21)*Predictive_Model!$D$21+((F3809-Predictive_Model!$B$22)/Predictive_Model!$C$22)*Predictive_Model!$D$22+((I3809-Predictive_Model!$B$23)/Predictive_Model!$C$23)*Predictive_Model!$D$23+((L3809-Predictive_Model!$B$24)/Predictive_Model!$C$24)*Predictive_Model!$D$24+((M3809-Predictive_Model!$B$25)/Predictive_Model!$C$25)*Predictive_Model!$D$25+IF(C3809="Male",Predictive_Model!$D$31,IF(C3809="Other",Predictive_Model!$D$32,0))+IF(D3809="Premium",Predictive_Model!$D$34,IF(D3809="Standard",Predictive_Model!$D$35,0))+IF(G3809="Asia",Predictive_Model!$D$37,IF(G3809="Europe",Predictive_Model!$D$38,IF(G3809="North America",Predictive_Model!$D$39,IF(G3809="Oceania",Predictive_Model!$D$40,IF(G3809="South America",Predictive_Model!$D$41,0)))))+IF(H3809="Laptop",Predictive_Model!$D$43,IF(H3809="Mobile",Predictive_Model!$D$44,IF(H3809="TV",Predictive_Model!$D$45,IF(H3809="Tablet",Predictive_Model!$D$46,0))))+IF(K3809="Crypto",Predictive_Model!$D$48,IF(K3809="Debit Card",Predictive_Model!$D$49,IF(K3809="Gift Card",Predictive_Model!$D$50,IF(K3809="PayPal",Predictive_Model!$D$51,0))))+IF(N3809="Comedy",Predictive_Model!$D$53,IF(N3809="Documentary",Predictive_Model!$D$54,IF(N3809="Drama",Predictive_Model!$D$55,IF(N3809="Horror",Predictive_Model!$D$56,IF(N3809="Romance",Predictive_Model!$D$57,IF(N3809="Sci-Fi",Predictive_Model!$D$58,0)))))))))</f>
        <v>0.99821020407849725</v>
      </c>
      <c r="V3809" s="3" t="str">
        <f t="shared" si="596"/>
        <v>Critical</v>
      </c>
      <c r="W3809" s="6">
        <f t="shared" si="597"/>
        <v>17.989999999999998</v>
      </c>
      <c r="X3809" s="3" t="str">
        <f t="shared" si="598"/>
        <v>Priority 1</v>
      </c>
      <c r="Y3809" s="3" t="str">
        <f t="shared" si="599"/>
        <v>OK</v>
      </c>
    </row>
    <row r="3810" spans="1:25" x14ac:dyDescent="0.25">
      <c r="A3810" s="3" t="str">
        <f>Raw_Data!A3810</f>
        <v>b9380b2a-266e-4475-a158-19726cfc98f7</v>
      </c>
      <c r="B3810" s="3">
        <f>Raw_Data!B3810</f>
        <v>26</v>
      </c>
      <c r="C3810" s="3" t="str">
        <f>Raw_Data!C3810</f>
        <v>Female</v>
      </c>
      <c r="D3810" s="3" t="str">
        <f>Raw_Data!D3810</f>
        <v>Basic</v>
      </c>
      <c r="E3810" s="3">
        <f>Raw_Data!E3810</f>
        <v>14.85</v>
      </c>
      <c r="F3810" s="3">
        <f>Raw_Data!F3810</f>
        <v>26</v>
      </c>
      <c r="G3810" s="3" t="str">
        <f>Raw_Data!G3810</f>
        <v>North America</v>
      </c>
      <c r="H3810" s="3" t="str">
        <f>Raw_Data!H3810</f>
        <v>Mobile</v>
      </c>
      <c r="I3810" s="3">
        <f>Raw_Data!I3810</f>
        <v>8.99</v>
      </c>
      <c r="J3810" s="3">
        <f>Raw_Data!J3810</f>
        <v>0</v>
      </c>
      <c r="K3810" s="3" t="str">
        <f>Raw_Data!K3810</f>
        <v>Crypto</v>
      </c>
      <c r="L3810" s="3">
        <f>Raw_Data!L3810</f>
        <v>4</v>
      </c>
      <c r="M3810" s="3">
        <f>Raw_Data!M3810</f>
        <v>0.55000000000000004</v>
      </c>
      <c r="N3810" s="3" t="str">
        <f>Raw_Data!N3810</f>
        <v>Action</v>
      </c>
      <c r="O3810" s="3" t="str">
        <f t="shared" si="590"/>
        <v>25-34</v>
      </c>
      <c r="P3810" s="3" t="str">
        <f t="shared" si="591"/>
        <v>10-24h</v>
      </c>
      <c r="Q3810" s="3" t="str">
        <f t="shared" si="592"/>
        <v>22-45d</v>
      </c>
      <c r="R3810" s="3" t="str">
        <f t="shared" si="593"/>
        <v>Medium</v>
      </c>
      <c r="S3810" s="3" t="str">
        <f t="shared" si="594"/>
        <v>Low</v>
      </c>
      <c r="T3810" s="3" t="str">
        <f t="shared" si="595"/>
        <v>Active</v>
      </c>
      <c r="U3810" s="4">
        <f>1/(1+EXP(-(Predictive_Model!$B$5+((B3810-Predictive_Model!$B$20)/Predictive_Model!$C$20)*Predictive_Model!$D$20+((E3810-Predictive_Model!$B$21)/Predictive_Model!$C$21)*Predictive_Model!$D$21+((F3810-Predictive_Model!$B$22)/Predictive_Model!$C$22)*Predictive_Model!$D$22+((I3810-Predictive_Model!$B$23)/Predictive_Model!$C$23)*Predictive_Model!$D$23+((L3810-Predictive_Model!$B$24)/Predictive_Model!$C$24)*Predictive_Model!$D$24+((M3810-Predictive_Model!$B$25)/Predictive_Model!$C$25)*Predictive_Model!$D$25+IF(C3810="Male",Predictive_Model!$D$31,IF(C3810="Other",Predictive_Model!$D$32,0))+IF(D3810="Premium",Predictive_Model!$D$34,IF(D3810="Standard",Predictive_Model!$D$35,0))+IF(G3810="Asia",Predictive_Model!$D$37,IF(G3810="Europe",Predictive_Model!$D$38,IF(G3810="North America",Predictive_Model!$D$39,IF(G3810="Oceania",Predictive_Model!$D$40,IF(G3810="South America",Predictive_Model!$D$41,0)))))+IF(H3810="Laptop",Predictive_Model!$D$43,IF(H3810="Mobile",Predictive_Model!$D$44,IF(H3810="TV",Predictive_Model!$D$45,IF(H3810="Tablet",Predictive_Model!$D$46,0))))+IF(K3810="Crypto",Predictive_Model!$D$48,IF(K3810="Debit Card",Predictive_Model!$D$49,IF(K3810="Gift Card",Predictive_Model!$D$50,IF(K3810="PayPal",Predictive_Model!$D$51,0))))+IF(N3810="Comedy",Predictive_Model!$D$53,IF(N3810="Documentary",Predictive_Model!$D$54,IF(N3810="Drama",Predictive_Model!$D$55,IF(N3810="Horror",Predictive_Model!$D$56,IF(N3810="Romance",Predictive_Model!$D$57,IF(N3810="Sci-Fi",Predictive_Model!$D$58,0)))))))))</f>
        <v>0.86496255051228788</v>
      </c>
      <c r="V3810" s="3" t="str">
        <f t="shared" si="596"/>
        <v>Critical</v>
      </c>
      <c r="W3810" s="6">
        <f t="shared" si="597"/>
        <v>7.7760133291054681</v>
      </c>
      <c r="X3810" s="3" t="str">
        <f t="shared" si="598"/>
        <v>Priority 2</v>
      </c>
      <c r="Y3810" s="3" t="str">
        <f t="shared" si="599"/>
        <v>OK</v>
      </c>
    </row>
    <row r="3811" spans="1:25" x14ac:dyDescent="0.25">
      <c r="A3811" s="3" t="str">
        <f>Raw_Data!A3811</f>
        <v>e9b2749d-d99a-4826-96f7-a9b971b69714</v>
      </c>
      <c r="B3811" s="3">
        <f>Raw_Data!B3811</f>
        <v>24</v>
      </c>
      <c r="C3811" s="3" t="str">
        <f>Raw_Data!C3811</f>
        <v>Other</v>
      </c>
      <c r="D3811" s="3" t="str">
        <f>Raw_Data!D3811</f>
        <v>Basic</v>
      </c>
      <c r="E3811" s="3">
        <f>Raw_Data!E3811</f>
        <v>17.04</v>
      </c>
      <c r="F3811" s="3">
        <f>Raw_Data!F3811</f>
        <v>23</v>
      </c>
      <c r="G3811" s="3" t="str">
        <f>Raw_Data!G3811</f>
        <v>Europe</v>
      </c>
      <c r="H3811" s="3" t="str">
        <f>Raw_Data!H3811</f>
        <v>Mobile</v>
      </c>
      <c r="I3811" s="3">
        <f>Raw_Data!I3811</f>
        <v>8.99</v>
      </c>
      <c r="J3811" s="3">
        <f>Raw_Data!J3811</f>
        <v>0</v>
      </c>
      <c r="K3811" s="3" t="str">
        <f>Raw_Data!K3811</f>
        <v>Credit Card</v>
      </c>
      <c r="L3811" s="3">
        <f>Raw_Data!L3811</f>
        <v>4</v>
      </c>
      <c r="M3811" s="3">
        <f>Raw_Data!M3811</f>
        <v>0.71</v>
      </c>
      <c r="N3811" s="3" t="str">
        <f>Raw_Data!N3811</f>
        <v>Romance</v>
      </c>
      <c r="O3811" s="3" t="str">
        <f t="shared" si="590"/>
        <v>18-24</v>
      </c>
      <c r="P3811" s="3" t="str">
        <f t="shared" si="591"/>
        <v>10-24h</v>
      </c>
      <c r="Q3811" s="3" t="str">
        <f t="shared" si="592"/>
        <v>22-45d</v>
      </c>
      <c r="R3811" s="3" t="str">
        <f t="shared" si="593"/>
        <v>Medium</v>
      </c>
      <c r="S3811" s="3" t="str">
        <f t="shared" si="594"/>
        <v>Low</v>
      </c>
      <c r="T3811" s="3" t="str">
        <f t="shared" si="595"/>
        <v>Active</v>
      </c>
      <c r="U3811" s="4">
        <f>1/(1+EXP(-(Predictive_Model!$B$5+((B3811-Predictive_Model!$B$20)/Predictive_Model!$C$20)*Predictive_Model!$D$20+((E3811-Predictive_Model!$B$21)/Predictive_Model!$C$21)*Predictive_Model!$D$21+((F3811-Predictive_Model!$B$22)/Predictive_Model!$C$22)*Predictive_Model!$D$22+((I3811-Predictive_Model!$B$23)/Predictive_Model!$C$23)*Predictive_Model!$D$23+((L3811-Predictive_Model!$B$24)/Predictive_Model!$C$24)*Predictive_Model!$D$24+((M3811-Predictive_Model!$B$25)/Predictive_Model!$C$25)*Predictive_Model!$D$25+IF(C3811="Male",Predictive_Model!$D$31,IF(C3811="Other",Predictive_Model!$D$32,0))+IF(D3811="Premium",Predictive_Model!$D$34,IF(D3811="Standard",Predictive_Model!$D$35,0))+IF(G3811="Asia",Predictive_Model!$D$37,IF(G3811="Europe",Predictive_Model!$D$38,IF(G3811="North America",Predictive_Model!$D$39,IF(G3811="Oceania",Predictive_Model!$D$40,IF(G3811="South America",Predictive_Model!$D$41,0)))))+IF(H3811="Laptop",Predictive_Model!$D$43,IF(H3811="Mobile",Predictive_Model!$D$44,IF(H3811="TV",Predictive_Model!$D$45,IF(H3811="Tablet",Predictive_Model!$D$46,0))))+IF(K3811="Crypto",Predictive_Model!$D$48,IF(K3811="Debit Card",Predictive_Model!$D$49,IF(K3811="Gift Card",Predictive_Model!$D$50,IF(K3811="PayPal",Predictive_Model!$D$51,0))))+IF(N3811="Comedy",Predictive_Model!$D$53,IF(N3811="Documentary",Predictive_Model!$D$54,IF(N3811="Drama",Predictive_Model!$D$55,IF(N3811="Horror",Predictive_Model!$D$56,IF(N3811="Romance",Predictive_Model!$D$57,IF(N3811="Sci-Fi",Predictive_Model!$D$58,0)))))))))</f>
        <v>0.57291333915512033</v>
      </c>
      <c r="V3811" s="3" t="str">
        <f t="shared" si="596"/>
        <v>High</v>
      </c>
      <c r="W3811" s="6">
        <f t="shared" si="597"/>
        <v>5.1504909190045316</v>
      </c>
      <c r="X3811" s="3" t="str">
        <f t="shared" si="598"/>
        <v>Priority 2</v>
      </c>
      <c r="Y3811" s="3" t="str">
        <f t="shared" si="599"/>
        <v>OK</v>
      </c>
    </row>
    <row r="3812" spans="1:25" x14ac:dyDescent="0.25">
      <c r="A3812" s="3" t="str">
        <f>Raw_Data!A3812</f>
        <v>c448fef8-33e2-4067-b717-ae7f77695a51</v>
      </c>
      <c r="B3812" s="3">
        <f>Raw_Data!B3812</f>
        <v>51</v>
      </c>
      <c r="C3812" s="3" t="str">
        <f>Raw_Data!C3812</f>
        <v>Male</v>
      </c>
      <c r="D3812" s="3" t="str">
        <f>Raw_Data!D3812</f>
        <v>Premium</v>
      </c>
      <c r="E3812" s="3">
        <f>Raw_Data!E3812</f>
        <v>0.19</v>
      </c>
      <c r="F3812" s="3">
        <f>Raw_Data!F3812</f>
        <v>20</v>
      </c>
      <c r="G3812" s="3" t="str">
        <f>Raw_Data!G3812</f>
        <v>Africa</v>
      </c>
      <c r="H3812" s="3" t="str">
        <f>Raw_Data!H3812</f>
        <v>TV</v>
      </c>
      <c r="I3812" s="3">
        <f>Raw_Data!I3812</f>
        <v>17.989999999999998</v>
      </c>
      <c r="J3812" s="3">
        <f>Raw_Data!J3812</f>
        <v>0</v>
      </c>
      <c r="K3812" s="3" t="str">
        <f>Raw_Data!K3812</f>
        <v>Debit Card</v>
      </c>
      <c r="L3812" s="3">
        <f>Raw_Data!L3812</f>
        <v>4</v>
      </c>
      <c r="M3812" s="3">
        <f>Raw_Data!M3812</f>
        <v>0.01</v>
      </c>
      <c r="N3812" s="3" t="str">
        <f>Raw_Data!N3812</f>
        <v>Romance</v>
      </c>
      <c r="O3812" s="3" t="str">
        <f t="shared" si="590"/>
        <v>45-54</v>
      </c>
      <c r="P3812" s="3" t="str">
        <f t="shared" si="591"/>
        <v>&lt;10h</v>
      </c>
      <c r="Q3812" s="3" t="str">
        <f t="shared" si="592"/>
        <v>8-21d</v>
      </c>
      <c r="R3812" s="3" t="str">
        <f t="shared" si="593"/>
        <v>Medium</v>
      </c>
      <c r="S3812" s="3" t="str">
        <f t="shared" si="594"/>
        <v>High</v>
      </c>
      <c r="T3812" s="3" t="str">
        <f t="shared" si="595"/>
        <v>Active</v>
      </c>
      <c r="U3812" s="4">
        <f>1/(1+EXP(-(Predictive_Model!$B$5+((B3812-Predictive_Model!$B$20)/Predictive_Model!$C$20)*Predictive_Model!$D$20+((E3812-Predictive_Model!$B$21)/Predictive_Model!$C$21)*Predictive_Model!$D$21+((F3812-Predictive_Model!$B$22)/Predictive_Model!$C$22)*Predictive_Model!$D$22+((I3812-Predictive_Model!$B$23)/Predictive_Model!$C$23)*Predictive_Model!$D$23+((L3812-Predictive_Model!$B$24)/Predictive_Model!$C$24)*Predictive_Model!$D$24+((M3812-Predictive_Model!$B$25)/Predictive_Model!$C$25)*Predictive_Model!$D$25+IF(C3812="Male",Predictive_Model!$D$31,IF(C3812="Other",Predictive_Model!$D$32,0))+IF(D3812="Premium",Predictive_Model!$D$34,IF(D3812="Standard",Predictive_Model!$D$35,0))+IF(G3812="Asia",Predictive_Model!$D$37,IF(G3812="Europe",Predictive_Model!$D$38,IF(G3812="North America",Predictive_Model!$D$39,IF(G3812="Oceania",Predictive_Model!$D$40,IF(G3812="South America",Predictive_Model!$D$41,0)))))+IF(H3812="Laptop",Predictive_Model!$D$43,IF(H3812="Mobile",Predictive_Model!$D$44,IF(H3812="TV",Predictive_Model!$D$45,IF(H3812="Tablet",Predictive_Model!$D$46,0))))+IF(K3812="Crypto",Predictive_Model!$D$48,IF(K3812="Debit Card",Predictive_Model!$D$49,IF(K3812="Gift Card",Predictive_Model!$D$50,IF(K3812="PayPal",Predictive_Model!$D$51,0))))+IF(N3812="Comedy",Predictive_Model!$D$53,IF(N3812="Documentary",Predictive_Model!$D$54,IF(N3812="Drama",Predictive_Model!$D$55,IF(N3812="Horror",Predictive_Model!$D$56,IF(N3812="Romance",Predictive_Model!$D$57,IF(N3812="Sci-Fi",Predictive_Model!$D$58,0)))))))))</f>
        <v>0.78807504630918779</v>
      </c>
      <c r="V3812" s="3" t="str">
        <f t="shared" si="596"/>
        <v>Critical</v>
      </c>
      <c r="W3812" s="6">
        <f t="shared" si="597"/>
        <v>14.177470083102287</v>
      </c>
      <c r="X3812" s="3" t="str">
        <f t="shared" si="598"/>
        <v>Priority 1</v>
      </c>
      <c r="Y3812" s="3" t="str">
        <f t="shared" si="599"/>
        <v>OK</v>
      </c>
    </row>
    <row r="3813" spans="1:25" x14ac:dyDescent="0.25">
      <c r="A3813" s="3" t="str">
        <f>Raw_Data!A3813</f>
        <v>aed594ac-9218-427f-8d52-d137f7604c5f</v>
      </c>
      <c r="B3813" s="3">
        <f>Raw_Data!B3813</f>
        <v>50</v>
      </c>
      <c r="C3813" s="3" t="str">
        <f>Raw_Data!C3813</f>
        <v>Male</v>
      </c>
      <c r="D3813" s="3" t="str">
        <f>Raw_Data!D3813</f>
        <v>Premium</v>
      </c>
      <c r="E3813" s="3">
        <f>Raw_Data!E3813</f>
        <v>13.05</v>
      </c>
      <c r="F3813" s="3">
        <f>Raw_Data!F3813</f>
        <v>31</v>
      </c>
      <c r="G3813" s="3" t="str">
        <f>Raw_Data!G3813</f>
        <v>Asia</v>
      </c>
      <c r="H3813" s="3" t="str">
        <f>Raw_Data!H3813</f>
        <v>Tablet</v>
      </c>
      <c r="I3813" s="3">
        <f>Raw_Data!I3813</f>
        <v>17.989999999999998</v>
      </c>
      <c r="J3813" s="3">
        <f>Raw_Data!J3813</f>
        <v>0</v>
      </c>
      <c r="K3813" s="3" t="str">
        <f>Raw_Data!K3813</f>
        <v>Debit Card</v>
      </c>
      <c r="L3813" s="3">
        <f>Raw_Data!L3813</f>
        <v>4</v>
      </c>
      <c r="M3813" s="3">
        <f>Raw_Data!M3813</f>
        <v>0.41</v>
      </c>
      <c r="N3813" s="3" t="str">
        <f>Raw_Data!N3813</f>
        <v>Horror</v>
      </c>
      <c r="O3813" s="3" t="str">
        <f t="shared" si="590"/>
        <v>45-54</v>
      </c>
      <c r="P3813" s="3" t="str">
        <f t="shared" si="591"/>
        <v>10-24h</v>
      </c>
      <c r="Q3813" s="3" t="str">
        <f t="shared" si="592"/>
        <v>22-45d</v>
      </c>
      <c r="R3813" s="3" t="str">
        <f t="shared" si="593"/>
        <v>Medium</v>
      </c>
      <c r="S3813" s="3" t="str">
        <f t="shared" si="594"/>
        <v>High</v>
      </c>
      <c r="T3813" s="3" t="str">
        <f t="shared" si="595"/>
        <v>Active</v>
      </c>
      <c r="U3813" s="4">
        <f>1/(1+EXP(-(Predictive_Model!$B$5+((B3813-Predictive_Model!$B$20)/Predictive_Model!$C$20)*Predictive_Model!$D$20+((E3813-Predictive_Model!$B$21)/Predictive_Model!$C$21)*Predictive_Model!$D$21+((F3813-Predictive_Model!$B$22)/Predictive_Model!$C$22)*Predictive_Model!$D$22+((I3813-Predictive_Model!$B$23)/Predictive_Model!$C$23)*Predictive_Model!$D$23+((L3813-Predictive_Model!$B$24)/Predictive_Model!$C$24)*Predictive_Model!$D$24+((M3813-Predictive_Model!$B$25)/Predictive_Model!$C$25)*Predictive_Model!$D$25+IF(C3813="Male",Predictive_Model!$D$31,IF(C3813="Other",Predictive_Model!$D$32,0))+IF(D3813="Premium",Predictive_Model!$D$34,IF(D3813="Standard",Predictive_Model!$D$35,0))+IF(G3813="Asia",Predictive_Model!$D$37,IF(G3813="Europe",Predictive_Model!$D$38,IF(G3813="North America",Predictive_Model!$D$39,IF(G3813="Oceania",Predictive_Model!$D$40,IF(G3813="South America",Predictive_Model!$D$41,0)))))+IF(H3813="Laptop",Predictive_Model!$D$43,IF(H3813="Mobile",Predictive_Model!$D$44,IF(H3813="TV",Predictive_Model!$D$45,IF(H3813="Tablet",Predictive_Model!$D$46,0))))+IF(K3813="Crypto",Predictive_Model!$D$48,IF(K3813="Debit Card",Predictive_Model!$D$49,IF(K3813="Gift Card",Predictive_Model!$D$50,IF(K3813="PayPal",Predictive_Model!$D$51,0))))+IF(N3813="Comedy",Predictive_Model!$D$53,IF(N3813="Documentary",Predictive_Model!$D$54,IF(N3813="Drama",Predictive_Model!$D$55,IF(N3813="Horror",Predictive_Model!$D$56,IF(N3813="Romance",Predictive_Model!$D$57,IF(N3813="Sci-Fi",Predictive_Model!$D$58,0)))))))))</f>
        <v>0.40549691782901071</v>
      </c>
      <c r="V3813" s="3" t="str">
        <f t="shared" si="596"/>
        <v>Medium</v>
      </c>
      <c r="W3813" s="6">
        <f t="shared" si="597"/>
        <v>7.2948895517439016</v>
      </c>
      <c r="X3813" s="3" t="str">
        <f t="shared" si="598"/>
        <v>Monitor</v>
      </c>
      <c r="Y3813" s="3" t="str">
        <f t="shared" si="599"/>
        <v>OK</v>
      </c>
    </row>
    <row r="3814" spans="1:25" x14ac:dyDescent="0.25">
      <c r="A3814" s="3" t="str">
        <f>Raw_Data!A3814</f>
        <v>7370e647-9b05-42bd-8ede-b893eebcbafc</v>
      </c>
      <c r="B3814" s="3">
        <f>Raw_Data!B3814</f>
        <v>35</v>
      </c>
      <c r="C3814" s="3" t="str">
        <f>Raw_Data!C3814</f>
        <v>Other</v>
      </c>
      <c r="D3814" s="3" t="str">
        <f>Raw_Data!D3814</f>
        <v>Basic</v>
      </c>
      <c r="E3814" s="3">
        <f>Raw_Data!E3814</f>
        <v>0.87</v>
      </c>
      <c r="F3814" s="3">
        <f>Raw_Data!F3814</f>
        <v>58</v>
      </c>
      <c r="G3814" s="3" t="str">
        <f>Raw_Data!G3814</f>
        <v>North America</v>
      </c>
      <c r="H3814" s="3" t="str">
        <f>Raw_Data!H3814</f>
        <v>Tablet</v>
      </c>
      <c r="I3814" s="3">
        <f>Raw_Data!I3814</f>
        <v>8.99</v>
      </c>
      <c r="J3814" s="3">
        <f>Raw_Data!J3814</f>
        <v>1</v>
      </c>
      <c r="K3814" s="3" t="str">
        <f>Raw_Data!K3814</f>
        <v>Debit Card</v>
      </c>
      <c r="L3814" s="3">
        <f>Raw_Data!L3814</f>
        <v>5</v>
      </c>
      <c r="M3814" s="3">
        <f>Raw_Data!M3814</f>
        <v>0.01</v>
      </c>
      <c r="N3814" s="3" t="str">
        <f>Raw_Data!N3814</f>
        <v>Action</v>
      </c>
      <c r="O3814" s="3" t="str">
        <f t="shared" si="590"/>
        <v>35-44</v>
      </c>
      <c r="P3814" s="3" t="str">
        <f t="shared" si="591"/>
        <v>&lt;10h</v>
      </c>
      <c r="Q3814" s="3" t="str">
        <f t="shared" si="592"/>
        <v>46-60d</v>
      </c>
      <c r="R3814" s="3" t="str">
        <f t="shared" si="593"/>
        <v>Low</v>
      </c>
      <c r="S3814" s="3" t="str">
        <f t="shared" si="594"/>
        <v>Low</v>
      </c>
      <c r="T3814" s="3" t="str">
        <f t="shared" si="595"/>
        <v>Churned</v>
      </c>
      <c r="U3814" s="4">
        <f>1/(1+EXP(-(Predictive_Model!$B$5+((B3814-Predictive_Model!$B$20)/Predictive_Model!$C$20)*Predictive_Model!$D$20+((E3814-Predictive_Model!$B$21)/Predictive_Model!$C$21)*Predictive_Model!$D$21+((F3814-Predictive_Model!$B$22)/Predictive_Model!$C$22)*Predictive_Model!$D$22+((I3814-Predictive_Model!$B$23)/Predictive_Model!$C$23)*Predictive_Model!$D$23+((L3814-Predictive_Model!$B$24)/Predictive_Model!$C$24)*Predictive_Model!$D$24+((M3814-Predictive_Model!$B$25)/Predictive_Model!$C$25)*Predictive_Model!$D$25+IF(C3814="Male",Predictive_Model!$D$31,IF(C3814="Other",Predictive_Model!$D$32,0))+IF(D3814="Premium",Predictive_Model!$D$34,IF(D3814="Standard",Predictive_Model!$D$35,0))+IF(G3814="Asia",Predictive_Model!$D$37,IF(G3814="Europe",Predictive_Model!$D$38,IF(G3814="North America",Predictive_Model!$D$39,IF(G3814="Oceania",Predictive_Model!$D$40,IF(G3814="South America",Predictive_Model!$D$41,0)))))+IF(H3814="Laptop",Predictive_Model!$D$43,IF(H3814="Mobile",Predictive_Model!$D$44,IF(H3814="TV",Predictive_Model!$D$45,IF(H3814="Tablet",Predictive_Model!$D$46,0))))+IF(K3814="Crypto",Predictive_Model!$D$48,IF(K3814="Debit Card",Predictive_Model!$D$49,IF(K3814="Gift Card",Predictive_Model!$D$50,IF(K3814="PayPal",Predictive_Model!$D$51,0))))+IF(N3814="Comedy",Predictive_Model!$D$53,IF(N3814="Documentary",Predictive_Model!$D$54,IF(N3814="Drama",Predictive_Model!$D$55,IF(N3814="Horror",Predictive_Model!$D$56,IF(N3814="Romance",Predictive_Model!$D$57,IF(N3814="Sci-Fi",Predictive_Model!$D$58,0)))))))))</f>
        <v>0.9999596562843418</v>
      </c>
      <c r="V3814" s="3" t="str">
        <f t="shared" si="596"/>
        <v>Critical</v>
      </c>
      <c r="W3814" s="6">
        <f t="shared" si="597"/>
        <v>8.99</v>
      </c>
      <c r="X3814" s="3" t="str">
        <f t="shared" si="598"/>
        <v>Priority 2</v>
      </c>
      <c r="Y3814" s="3" t="str">
        <f t="shared" si="599"/>
        <v>OK</v>
      </c>
    </row>
    <row r="3815" spans="1:25" x14ac:dyDescent="0.25">
      <c r="A3815" s="3" t="str">
        <f>Raw_Data!A3815</f>
        <v>60d0282f-3849-479f-a487-9a3b59e0c727</v>
      </c>
      <c r="B3815" s="3">
        <f>Raw_Data!B3815</f>
        <v>53</v>
      </c>
      <c r="C3815" s="3" t="str">
        <f>Raw_Data!C3815</f>
        <v>Male</v>
      </c>
      <c r="D3815" s="3" t="str">
        <f>Raw_Data!D3815</f>
        <v>Premium</v>
      </c>
      <c r="E3815" s="3">
        <f>Raw_Data!E3815</f>
        <v>1.83</v>
      </c>
      <c r="F3815" s="3">
        <f>Raw_Data!F3815</f>
        <v>15</v>
      </c>
      <c r="G3815" s="3" t="str">
        <f>Raw_Data!G3815</f>
        <v>North America</v>
      </c>
      <c r="H3815" s="3" t="str">
        <f>Raw_Data!H3815</f>
        <v>Tablet</v>
      </c>
      <c r="I3815" s="3">
        <f>Raw_Data!I3815</f>
        <v>17.989999999999998</v>
      </c>
      <c r="J3815" s="3">
        <f>Raw_Data!J3815</f>
        <v>1</v>
      </c>
      <c r="K3815" s="3" t="str">
        <f>Raw_Data!K3815</f>
        <v>PayPal</v>
      </c>
      <c r="L3815" s="3">
        <f>Raw_Data!L3815</f>
        <v>3</v>
      </c>
      <c r="M3815" s="3">
        <f>Raw_Data!M3815</f>
        <v>0.11</v>
      </c>
      <c r="N3815" s="3" t="str">
        <f>Raw_Data!N3815</f>
        <v>Drama</v>
      </c>
      <c r="O3815" s="3" t="str">
        <f t="shared" si="590"/>
        <v>45-54</v>
      </c>
      <c r="P3815" s="3" t="str">
        <f t="shared" si="591"/>
        <v>&lt;10h</v>
      </c>
      <c r="Q3815" s="3" t="str">
        <f t="shared" si="592"/>
        <v>8-21d</v>
      </c>
      <c r="R3815" s="3" t="str">
        <f t="shared" si="593"/>
        <v>Medium</v>
      </c>
      <c r="S3815" s="3" t="str">
        <f t="shared" si="594"/>
        <v>High</v>
      </c>
      <c r="T3815" s="3" t="str">
        <f t="shared" si="595"/>
        <v>Churned</v>
      </c>
      <c r="U3815" s="4">
        <f>1/(1+EXP(-(Predictive_Model!$B$5+((B3815-Predictive_Model!$B$20)/Predictive_Model!$C$20)*Predictive_Model!$D$20+((E3815-Predictive_Model!$B$21)/Predictive_Model!$C$21)*Predictive_Model!$D$21+((F3815-Predictive_Model!$B$22)/Predictive_Model!$C$22)*Predictive_Model!$D$22+((I3815-Predictive_Model!$B$23)/Predictive_Model!$C$23)*Predictive_Model!$D$23+((L3815-Predictive_Model!$B$24)/Predictive_Model!$C$24)*Predictive_Model!$D$24+((M3815-Predictive_Model!$B$25)/Predictive_Model!$C$25)*Predictive_Model!$D$25+IF(C3815="Male",Predictive_Model!$D$31,IF(C3815="Other",Predictive_Model!$D$32,0))+IF(D3815="Premium",Predictive_Model!$D$34,IF(D3815="Standard",Predictive_Model!$D$35,0))+IF(G3815="Asia",Predictive_Model!$D$37,IF(G3815="Europe",Predictive_Model!$D$38,IF(G3815="North America",Predictive_Model!$D$39,IF(G3815="Oceania",Predictive_Model!$D$40,IF(G3815="South America",Predictive_Model!$D$41,0)))))+IF(H3815="Laptop",Predictive_Model!$D$43,IF(H3815="Mobile",Predictive_Model!$D$44,IF(H3815="TV",Predictive_Model!$D$45,IF(H3815="Tablet",Predictive_Model!$D$46,0))))+IF(K3815="Crypto",Predictive_Model!$D$48,IF(K3815="Debit Card",Predictive_Model!$D$49,IF(K3815="Gift Card",Predictive_Model!$D$50,IF(K3815="PayPal",Predictive_Model!$D$51,0))))+IF(N3815="Comedy",Predictive_Model!$D$53,IF(N3815="Documentary",Predictive_Model!$D$54,IF(N3815="Drama",Predictive_Model!$D$55,IF(N3815="Horror",Predictive_Model!$D$56,IF(N3815="Romance",Predictive_Model!$D$57,IF(N3815="Sci-Fi",Predictive_Model!$D$58,0)))))))))</f>
        <v>0.93485871094044293</v>
      </c>
      <c r="V3815" s="3" t="str">
        <f t="shared" si="596"/>
        <v>Critical</v>
      </c>
      <c r="W3815" s="6">
        <f t="shared" si="597"/>
        <v>17.989999999999998</v>
      </c>
      <c r="X3815" s="3" t="str">
        <f t="shared" si="598"/>
        <v>Priority 1</v>
      </c>
      <c r="Y3815" s="3" t="str">
        <f t="shared" si="599"/>
        <v>OK</v>
      </c>
    </row>
    <row r="3816" spans="1:25" x14ac:dyDescent="0.25">
      <c r="A3816" s="3" t="str">
        <f>Raw_Data!A3816</f>
        <v>3f92d3cc-76cc-4fc6-a6fb-cfea5a0292be</v>
      </c>
      <c r="B3816" s="3">
        <f>Raw_Data!B3816</f>
        <v>32</v>
      </c>
      <c r="C3816" s="3" t="str">
        <f>Raw_Data!C3816</f>
        <v>Female</v>
      </c>
      <c r="D3816" s="3" t="str">
        <f>Raw_Data!D3816</f>
        <v>Standard</v>
      </c>
      <c r="E3816" s="3">
        <f>Raw_Data!E3816</f>
        <v>52.67</v>
      </c>
      <c r="F3816" s="3">
        <f>Raw_Data!F3816</f>
        <v>34</v>
      </c>
      <c r="G3816" s="3" t="str">
        <f>Raw_Data!G3816</f>
        <v>Asia</v>
      </c>
      <c r="H3816" s="3" t="str">
        <f>Raw_Data!H3816</f>
        <v>Laptop</v>
      </c>
      <c r="I3816" s="3">
        <f>Raw_Data!I3816</f>
        <v>13.99</v>
      </c>
      <c r="J3816" s="3">
        <f>Raw_Data!J3816</f>
        <v>0</v>
      </c>
      <c r="K3816" s="3" t="str">
        <f>Raw_Data!K3816</f>
        <v>Gift Card</v>
      </c>
      <c r="L3816" s="3">
        <f>Raw_Data!L3816</f>
        <v>3</v>
      </c>
      <c r="M3816" s="3">
        <f>Raw_Data!M3816</f>
        <v>1.5</v>
      </c>
      <c r="N3816" s="3" t="str">
        <f>Raw_Data!N3816</f>
        <v>Sci-Fi</v>
      </c>
      <c r="O3816" s="3" t="str">
        <f t="shared" si="590"/>
        <v>25-34</v>
      </c>
      <c r="P3816" s="3" t="str">
        <f t="shared" si="591"/>
        <v>50h+</v>
      </c>
      <c r="Q3816" s="3" t="str">
        <f t="shared" si="592"/>
        <v>22-45d</v>
      </c>
      <c r="R3816" s="3" t="str">
        <f t="shared" si="593"/>
        <v>Medium</v>
      </c>
      <c r="S3816" s="3" t="str">
        <f t="shared" si="594"/>
        <v>Mid</v>
      </c>
      <c r="T3816" s="3" t="str">
        <f t="shared" si="595"/>
        <v>Active</v>
      </c>
      <c r="U3816" s="4">
        <f>1/(1+EXP(-(Predictive_Model!$B$5+((B3816-Predictive_Model!$B$20)/Predictive_Model!$C$20)*Predictive_Model!$D$20+((E3816-Predictive_Model!$B$21)/Predictive_Model!$C$21)*Predictive_Model!$D$21+((F3816-Predictive_Model!$B$22)/Predictive_Model!$C$22)*Predictive_Model!$D$22+((I3816-Predictive_Model!$B$23)/Predictive_Model!$C$23)*Predictive_Model!$D$23+((L3816-Predictive_Model!$B$24)/Predictive_Model!$C$24)*Predictive_Model!$D$24+((M3816-Predictive_Model!$B$25)/Predictive_Model!$C$25)*Predictive_Model!$D$25+IF(C3816="Male",Predictive_Model!$D$31,IF(C3816="Other",Predictive_Model!$D$32,0))+IF(D3816="Premium",Predictive_Model!$D$34,IF(D3816="Standard",Predictive_Model!$D$35,0))+IF(G3816="Asia",Predictive_Model!$D$37,IF(G3816="Europe",Predictive_Model!$D$38,IF(G3816="North America",Predictive_Model!$D$39,IF(G3816="Oceania",Predictive_Model!$D$40,IF(G3816="South America",Predictive_Model!$D$41,0)))))+IF(H3816="Laptop",Predictive_Model!$D$43,IF(H3816="Mobile",Predictive_Model!$D$44,IF(H3816="TV",Predictive_Model!$D$45,IF(H3816="Tablet",Predictive_Model!$D$46,0))))+IF(K3816="Crypto",Predictive_Model!$D$48,IF(K3816="Debit Card",Predictive_Model!$D$49,IF(K3816="Gift Card",Predictive_Model!$D$50,IF(K3816="PayPal",Predictive_Model!$D$51,0))))+IF(N3816="Comedy",Predictive_Model!$D$53,IF(N3816="Documentary",Predictive_Model!$D$54,IF(N3816="Drama",Predictive_Model!$D$55,IF(N3816="Horror",Predictive_Model!$D$56,IF(N3816="Romance",Predictive_Model!$D$57,IF(N3816="Sci-Fi",Predictive_Model!$D$58,0)))))))))</f>
        <v>3.7192345370697664E-6</v>
      </c>
      <c r="V3816" s="3" t="str">
        <f t="shared" si="596"/>
        <v>Low</v>
      </c>
      <c r="W3816" s="6">
        <f t="shared" si="597"/>
        <v>5.2032091173606031E-5</v>
      </c>
      <c r="X3816" s="3" t="str">
        <f t="shared" si="598"/>
        <v>Monitor</v>
      </c>
      <c r="Y3816" s="3" t="str">
        <f t="shared" si="599"/>
        <v>OK</v>
      </c>
    </row>
    <row r="3817" spans="1:25" x14ac:dyDescent="0.25">
      <c r="A3817" s="3" t="str">
        <f>Raw_Data!A3817</f>
        <v>c98b0d35-2af6-43a6-8589-e358859de87f</v>
      </c>
      <c r="B3817" s="3">
        <f>Raw_Data!B3817</f>
        <v>34</v>
      </c>
      <c r="C3817" s="3" t="str">
        <f>Raw_Data!C3817</f>
        <v>Female</v>
      </c>
      <c r="D3817" s="3" t="str">
        <f>Raw_Data!D3817</f>
        <v>Basic</v>
      </c>
      <c r="E3817" s="3">
        <f>Raw_Data!E3817</f>
        <v>37.61</v>
      </c>
      <c r="F3817" s="3">
        <f>Raw_Data!F3817</f>
        <v>50</v>
      </c>
      <c r="G3817" s="3" t="str">
        <f>Raw_Data!G3817</f>
        <v>Asia</v>
      </c>
      <c r="H3817" s="3" t="str">
        <f>Raw_Data!H3817</f>
        <v>TV</v>
      </c>
      <c r="I3817" s="3">
        <f>Raw_Data!I3817</f>
        <v>8.99</v>
      </c>
      <c r="J3817" s="3">
        <f>Raw_Data!J3817</f>
        <v>0</v>
      </c>
      <c r="K3817" s="3" t="str">
        <f>Raw_Data!K3817</f>
        <v>Credit Card</v>
      </c>
      <c r="L3817" s="3">
        <f>Raw_Data!L3817</f>
        <v>5</v>
      </c>
      <c r="M3817" s="3">
        <f>Raw_Data!M3817</f>
        <v>0.74</v>
      </c>
      <c r="N3817" s="3" t="str">
        <f>Raw_Data!N3817</f>
        <v>Action</v>
      </c>
      <c r="O3817" s="3" t="str">
        <f t="shared" si="590"/>
        <v>25-34</v>
      </c>
      <c r="P3817" s="3" t="str">
        <f t="shared" si="591"/>
        <v>25-49h</v>
      </c>
      <c r="Q3817" s="3" t="str">
        <f t="shared" si="592"/>
        <v>46-60d</v>
      </c>
      <c r="R3817" s="3" t="str">
        <f t="shared" si="593"/>
        <v>Medium</v>
      </c>
      <c r="S3817" s="3" t="str">
        <f t="shared" si="594"/>
        <v>Low</v>
      </c>
      <c r="T3817" s="3" t="str">
        <f t="shared" si="595"/>
        <v>Active</v>
      </c>
      <c r="U3817" s="4">
        <f>1/(1+EXP(-(Predictive_Model!$B$5+((B3817-Predictive_Model!$B$20)/Predictive_Model!$C$20)*Predictive_Model!$D$20+((E3817-Predictive_Model!$B$21)/Predictive_Model!$C$21)*Predictive_Model!$D$21+((F3817-Predictive_Model!$B$22)/Predictive_Model!$C$22)*Predictive_Model!$D$22+((I3817-Predictive_Model!$B$23)/Predictive_Model!$C$23)*Predictive_Model!$D$23+((L3817-Predictive_Model!$B$24)/Predictive_Model!$C$24)*Predictive_Model!$D$24+((M3817-Predictive_Model!$B$25)/Predictive_Model!$C$25)*Predictive_Model!$D$25+IF(C3817="Male",Predictive_Model!$D$31,IF(C3817="Other",Predictive_Model!$D$32,0))+IF(D3817="Premium",Predictive_Model!$D$34,IF(D3817="Standard",Predictive_Model!$D$35,0))+IF(G3817="Asia",Predictive_Model!$D$37,IF(G3817="Europe",Predictive_Model!$D$38,IF(G3817="North America",Predictive_Model!$D$39,IF(G3817="Oceania",Predictive_Model!$D$40,IF(G3817="South America",Predictive_Model!$D$41,0)))))+IF(H3817="Laptop",Predictive_Model!$D$43,IF(H3817="Mobile",Predictive_Model!$D$44,IF(H3817="TV",Predictive_Model!$D$45,IF(H3817="Tablet",Predictive_Model!$D$46,0))))+IF(K3817="Crypto",Predictive_Model!$D$48,IF(K3817="Debit Card",Predictive_Model!$D$49,IF(K3817="Gift Card",Predictive_Model!$D$50,IF(K3817="PayPal",Predictive_Model!$D$51,0))))+IF(N3817="Comedy",Predictive_Model!$D$53,IF(N3817="Documentary",Predictive_Model!$D$54,IF(N3817="Drama",Predictive_Model!$D$55,IF(N3817="Horror",Predictive_Model!$D$56,IF(N3817="Romance",Predictive_Model!$D$57,IF(N3817="Sci-Fi",Predictive_Model!$D$58,0)))))))))</f>
        <v>4.8352560487188731E-3</v>
      </c>
      <c r="V3817" s="3" t="str">
        <f t="shared" si="596"/>
        <v>Low</v>
      </c>
      <c r="W3817" s="6">
        <f t="shared" si="597"/>
        <v>4.3468951877982671E-2</v>
      </c>
      <c r="X3817" s="3" t="str">
        <f t="shared" si="598"/>
        <v>Monitor</v>
      </c>
      <c r="Y3817" s="3" t="str">
        <f t="shared" si="599"/>
        <v>OK</v>
      </c>
    </row>
    <row r="3818" spans="1:25" x14ac:dyDescent="0.25">
      <c r="A3818" s="3" t="str">
        <f>Raw_Data!A3818</f>
        <v>052e5ea6-7c77-4cc2-9437-1baf5694adb5</v>
      </c>
      <c r="B3818" s="3">
        <f>Raw_Data!B3818</f>
        <v>69</v>
      </c>
      <c r="C3818" s="3" t="str">
        <f>Raw_Data!C3818</f>
        <v>Male</v>
      </c>
      <c r="D3818" s="3" t="str">
        <f>Raw_Data!D3818</f>
        <v>Standard</v>
      </c>
      <c r="E3818" s="3">
        <f>Raw_Data!E3818</f>
        <v>11.83</v>
      </c>
      <c r="F3818" s="3">
        <f>Raw_Data!F3818</f>
        <v>7</v>
      </c>
      <c r="G3818" s="3" t="str">
        <f>Raw_Data!G3818</f>
        <v>Oceania</v>
      </c>
      <c r="H3818" s="3" t="str">
        <f>Raw_Data!H3818</f>
        <v>TV</v>
      </c>
      <c r="I3818" s="3">
        <f>Raw_Data!I3818</f>
        <v>13.99</v>
      </c>
      <c r="J3818" s="3">
        <f>Raw_Data!J3818</f>
        <v>0</v>
      </c>
      <c r="K3818" s="3" t="str">
        <f>Raw_Data!K3818</f>
        <v>Debit Card</v>
      </c>
      <c r="L3818" s="3">
        <f>Raw_Data!L3818</f>
        <v>4</v>
      </c>
      <c r="M3818" s="3">
        <f>Raw_Data!M3818</f>
        <v>1.48</v>
      </c>
      <c r="N3818" s="3" t="str">
        <f>Raw_Data!N3818</f>
        <v>Documentary</v>
      </c>
      <c r="O3818" s="3" t="str">
        <f t="shared" si="590"/>
        <v>55-70</v>
      </c>
      <c r="P3818" s="3" t="str">
        <f t="shared" si="591"/>
        <v>10-24h</v>
      </c>
      <c r="Q3818" s="3" t="str">
        <f t="shared" si="592"/>
        <v>0-7d</v>
      </c>
      <c r="R3818" s="3" t="str">
        <f t="shared" si="593"/>
        <v>Medium</v>
      </c>
      <c r="S3818" s="3" t="str">
        <f t="shared" si="594"/>
        <v>Mid</v>
      </c>
      <c r="T3818" s="3" t="str">
        <f t="shared" si="595"/>
        <v>Active</v>
      </c>
      <c r="U3818" s="4">
        <f>1/(1+EXP(-(Predictive_Model!$B$5+((B3818-Predictive_Model!$B$20)/Predictive_Model!$C$20)*Predictive_Model!$D$20+((E3818-Predictive_Model!$B$21)/Predictive_Model!$C$21)*Predictive_Model!$D$21+((F3818-Predictive_Model!$B$22)/Predictive_Model!$C$22)*Predictive_Model!$D$22+((I3818-Predictive_Model!$B$23)/Predictive_Model!$C$23)*Predictive_Model!$D$23+((L3818-Predictive_Model!$B$24)/Predictive_Model!$C$24)*Predictive_Model!$D$24+((M3818-Predictive_Model!$B$25)/Predictive_Model!$C$25)*Predictive_Model!$D$25+IF(C3818="Male",Predictive_Model!$D$31,IF(C3818="Other",Predictive_Model!$D$32,0))+IF(D3818="Premium",Predictive_Model!$D$34,IF(D3818="Standard",Predictive_Model!$D$35,0))+IF(G3818="Asia",Predictive_Model!$D$37,IF(G3818="Europe",Predictive_Model!$D$38,IF(G3818="North America",Predictive_Model!$D$39,IF(G3818="Oceania",Predictive_Model!$D$40,IF(G3818="South America",Predictive_Model!$D$41,0)))))+IF(H3818="Laptop",Predictive_Model!$D$43,IF(H3818="Mobile",Predictive_Model!$D$44,IF(H3818="TV",Predictive_Model!$D$45,IF(H3818="Tablet",Predictive_Model!$D$46,0))))+IF(K3818="Crypto",Predictive_Model!$D$48,IF(K3818="Debit Card",Predictive_Model!$D$49,IF(K3818="Gift Card",Predictive_Model!$D$50,IF(K3818="PayPal",Predictive_Model!$D$51,0))))+IF(N3818="Comedy",Predictive_Model!$D$53,IF(N3818="Documentary",Predictive_Model!$D$54,IF(N3818="Drama",Predictive_Model!$D$55,IF(N3818="Horror",Predictive_Model!$D$56,IF(N3818="Romance",Predictive_Model!$D$57,IF(N3818="Sci-Fi",Predictive_Model!$D$58,0)))))))))</f>
        <v>9.7529228387596145E-3</v>
      </c>
      <c r="V3818" s="3" t="str">
        <f t="shared" si="596"/>
        <v>Low</v>
      </c>
      <c r="W3818" s="6">
        <f t="shared" si="597"/>
        <v>0.136443390514247</v>
      </c>
      <c r="X3818" s="3" t="str">
        <f t="shared" si="598"/>
        <v>Monitor</v>
      </c>
      <c r="Y3818" s="3" t="str">
        <f t="shared" si="599"/>
        <v>OK</v>
      </c>
    </row>
    <row r="3819" spans="1:25" x14ac:dyDescent="0.25">
      <c r="A3819" s="3" t="str">
        <f>Raw_Data!A3819</f>
        <v>2452bd61-488e-4fa5-a947-3329c9d4aac3</v>
      </c>
      <c r="B3819" s="3">
        <f>Raw_Data!B3819</f>
        <v>31</v>
      </c>
      <c r="C3819" s="3" t="str">
        <f>Raw_Data!C3819</f>
        <v>Male</v>
      </c>
      <c r="D3819" s="3" t="str">
        <f>Raw_Data!D3819</f>
        <v>Premium</v>
      </c>
      <c r="E3819" s="3">
        <f>Raw_Data!E3819</f>
        <v>2.62</v>
      </c>
      <c r="F3819" s="3">
        <f>Raw_Data!F3819</f>
        <v>34</v>
      </c>
      <c r="G3819" s="3" t="str">
        <f>Raw_Data!G3819</f>
        <v>Oceania</v>
      </c>
      <c r="H3819" s="3" t="str">
        <f>Raw_Data!H3819</f>
        <v>Desktop</v>
      </c>
      <c r="I3819" s="3">
        <f>Raw_Data!I3819</f>
        <v>17.989999999999998</v>
      </c>
      <c r="J3819" s="3">
        <f>Raw_Data!J3819</f>
        <v>1</v>
      </c>
      <c r="K3819" s="3" t="str">
        <f>Raw_Data!K3819</f>
        <v>Crypto</v>
      </c>
      <c r="L3819" s="3">
        <f>Raw_Data!L3819</f>
        <v>4</v>
      </c>
      <c r="M3819" s="3">
        <f>Raw_Data!M3819</f>
        <v>7.0000000000000007E-2</v>
      </c>
      <c r="N3819" s="3" t="str">
        <f>Raw_Data!N3819</f>
        <v>Comedy</v>
      </c>
      <c r="O3819" s="3" t="str">
        <f t="shared" si="590"/>
        <v>25-34</v>
      </c>
      <c r="P3819" s="3" t="str">
        <f t="shared" si="591"/>
        <v>&lt;10h</v>
      </c>
      <c r="Q3819" s="3" t="str">
        <f t="shared" si="592"/>
        <v>22-45d</v>
      </c>
      <c r="R3819" s="3" t="str">
        <f t="shared" si="593"/>
        <v>Medium</v>
      </c>
      <c r="S3819" s="3" t="str">
        <f t="shared" si="594"/>
        <v>High</v>
      </c>
      <c r="T3819" s="3" t="str">
        <f t="shared" si="595"/>
        <v>Churned</v>
      </c>
      <c r="U3819" s="4">
        <f>1/(1+EXP(-(Predictive_Model!$B$5+((B3819-Predictive_Model!$B$20)/Predictive_Model!$C$20)*Predictive_Model!$D$20+((E3819-Predictive_Model!$B$21)/Predictive_Model!$C$21)*Predictive_Model!$D$21+((F3819-Predictive_Model!$B$22)/Predictive_Model!$C$22)*Predictive_Model!$D$22+((I3819-Predictive_Model!$B$23)/Predictive_Model!$C$23)*Predictive_Model!$D$23+((L3819-Predictive_Model!$B$24)/Predictive_Model!$C$24)*Predictive_Model!$D$24+((M3819-Predictive_Model!$B$25)/Predictive_Model!$C$25)*Predictive_Model!$D$25+IF(C3819="Male",Predictive_Model!$D$31,IF(C3819="Other",Predictive_Model!$D$32,0))+IF(D3819="Premium",Predictive_Model!$D$34,IF(D3819="Standard",Predictive_Model!$D$35,0))+IF(G3819="Asia",Predictive_Model!$D$37,IF(G3819="Europe",Predictive_Model!$D$38,IF(G3819="North America",Predictive_Model!$D$39,IF(G3819="Oceania",Predictive_Model!$D$40,IF(G3819="South America",Predictive_Model!$D$41,0)))))+IF(H3819="Laptop",Predictive_Model!$D$43,IF(H3819="Mobile",Predictive_Model!$D$44,IF(H3819="TV",Predictive_Model!$D$45,IF(H3819="Tablet",Predictive_Model!$D$46,0))))+IF(K3819="Crypto",Predictive_Model!$D$48,IF(K3819="Debit Card",Predictive_Model!$D$49,IF(K3819="Gift Card",Predictive_Model!$D$50,IF(K3819="PayPal",Predictive_Model!$D$51,0))))+IF(N3819="Comedy",Predictive_Model!$D$53,IF(N3819="Documentary",Predictive_Model!$D$54,IF(N3819="Drama",Predictive_Model!$D$55,IF(N3819="Horror",Predictive_Model!$D$56,IF(N3819="Romance",Predictive_Model!$D$57,IF(N3819="Sci-Fi",Predictive_Model!$D$58,0)))))))))</f>
        <v>0.94806858509558745</v>
      </c>
      <c r="V3819" s="3" t="str">
        <f t="shared" si="596"/>
        <v>Critical</v>
      </c>
      <c r="W3819" s="6">
        <f t="shared" si="597"/>
        <v>17.989999999999998</v>
      </c>
      <c r="X3819" s="3" t="str">
        <f t="shared" si="598"/>
        <v>Priority 1</v>
      </c>
      <c r="Y3819" s="3" t="str">
        <f t="shared" si="599"/>
        <v>OK</v>
      </c>
    </row>
    <row r="3820" spans="1:25" x14ac:dyDescent="0.25">
      <c r="A3820" s="3" t="str">
        <f>Raw_Data!A3820</f>
        <v>800c65d1-ea65-45d2-843e-b710461c44fd</v>
      </c>
      <c r="B3820" s="3">
        <f>Raw_Data!B3820</f>
        <v>58</v>
      </c>
      <c r="C3820" s="3" t="str">
        <f>Raw_Data!C3820</f>
        <v>Female</v>
      </c>
      <c r="D3820" s="3" t="str">
        <f>Raw_Data!D3820</f>
        <v>Premium</v>
      </c>
      <c r="E3820" s="3">
        <f>Raw_Data!E3820</f>
        <v>25.6</v>
      </c>
      <c r="F3820" s="3">
        <f>Raw_Data!F3820</f>
        <v>55</v>
      </c>
      <c r="G3820" s="3" t="str">
        <f>Raw_Data!G3820</f>
        <v>Asia</v>
      </c>
      <c r="H3820" s="3" t="str">
        <f>Raw_Data!H3820</f>
        <v>Tablet</v>
      </c>
      <c r="I3820" s="3">
        <f>Raw_Data!I3820</f>
        <v>17.989999999999998</v>
      </c>
      <c r="J3820" s="3">
        <f>Raw_Data!J3820</f>
        <v>0</v>
      </c>
      <c r="K3820" s="3" t="str">
        <f>Raw_Data!K3820</f>
        <v>PayPal</v>
      </c>
      <c r="L3820" s="3">
        <f>Raw_Data!L3820</f>
        <v>1</v>
      </c>
      <c r="M3820" s="3">
        <f>Raw_Data!M3820</f>
        <v>0.46</v>
      </c>
      <c r="N3820" s="3" t="str">
        <f>Raw_Data!N3820</f>
        <v>Action</v>
      </c>
      <c r="O3820" s="3" t="str">
        <f t="shared" si="590"/>
        <v>55-70</v>
      </c>
      <c r="P3820" s="3" t="str">
        <f t="shared" si="591"/>
        <v>25-49h</v>
      </c>
      <c r="Q3820" s="3" t="str">
        <f t="shared" si="592"/>
        <v>46-60d</v>
      </c>
      <c r="R3820" s="3" t="str">
        <f t="shared" si="593"/>
        <v>Medium</v>
      </c>
      <c r="S3820" s="3" t="str">
        <f t="shared" si="594"/>
        <v>High</v>
      </c>
      <c r="T3820" s="3" t="str">
        <f t="shared" si="595"/>
        <v>Active</v>
      </c>
      <c r="U3820" s="4">
        <f>1/(1+EXP(-(Predictive_Model!$B$5+((B3820-Predictive_Model!$B$20)/Predictive_Model!$C$20)*Predictive_Model!$D$20+((E3820-Predictive_Model!$B$21)/Predictive_Model!$C$21)*Predictive_Model!$D$21+((F3820-Predictive_Model!$B$22)/Predictive_Model!$C$22)*Predictive_Model!$D$22+((I3820-Predictive_Model!$B$23)/Predictive_Model!$C$23)*Predictive_Model!$D$23+((L3820-Predictive_Model!$B$24)/Predictive_Model!$C$24)*Predictive_Model!$D$24+((M3820-Predictive_Model!$B$25)/Predictive_Model!$C$25)*Predictive_Model!$D$25+IF(C3820="Male",Predictive_Model!$D$31,IF(C3820="Other",Predictive_Model!$D$32,0))+IF(D3820="Premium",Predictive_Model!$D$34,IF(D3820="Standard",Predictive_Model!$D$35,0))+IF(G3820="Asia",Predictive_Model!$D$37,IF(G3820="Europe",Predictive_Model!$D$38,IF(G3820="North America",Predictive_Model!$D$39,IF(G3820="Oceania",Predictive_Model!$D$40,IF(G3820="South America",Predictive_Model!$D$41,0)))))+IF(H3820="Laptop",Predictive_Model!$D$43,IF(H3820="Mobile",Predictive_Model!$D$44,IF(H3820="TV",Predictive_Model!$D$45,IF(H3820="Tablet",Predictive_Model!$D$46,0))))+IF(K3820="Crypto",Predictive_Model!$D$48,IF(K3820="Debit Card",Predictive_Model!$D$49,IF(K3820="Gift Card",Predictive_Model!$D$50,IF(K3820="PayPal",Predictive_Model!$D$51,0))))+IF(N3820="Comedy",Predictive_Model!$D$53,IF(N3820="Documentary",Predictive_Model!$D$54,IF(N3820="Drama",Predictive_Model!$D$55,IF(N3820="Horror",Predictive_Model!$D$56,IF(N3820="Romance",Predictive_Model!$D$57,IF(N3820="Sci-Fi",Predictive_Model!$D$58,0)))))))))</f>
        <v>0.79800398479850931</v>
      </c>
      <c r="V3820" s="3" t="str">
        <f t="shared" si="596"/>
        <v>Critical</v>
      </c>
      <c r="W3820" s="6">
        <f t="shared" si="597"/>
        <v>14.356091686525181</v>
      </c>
      <c r="X3820" s="3" t="str">
        <f t="shared" si="598"/>
        <v>Priority 1</v>
      </c>
      <c r="Y3820" s="3" t="str">
        <f t="shared" si="599"/>
        <v>OK</v>
      </c>
    </row>
    <row r="3821" spans="1:25" x14ac:dyDescent="0.25">
      <c r="A3821" s="3" t="str">
        <f>Raw_Data!A3821</f>
        <v>00dda31e-daec-401f-af63-32a4bd2be0f9</v>
      </c>
      <c r="B3821" s="3">
        <f>Raw_Data!B3821</f>
        <v>42</v>
      </c>
      <c r="C3821" s="3" t="str">
        <f>Raw_Data!C3821</f>
        <v>Female</v>
      </c>
      <c r="D3821" s="3" t="str">
        <f>Raw_Data!D3821</f>
        <v>Basic</v>
      </c>
      <c r="E3821" s="3">
        <f>Raw_Data!E3821</f>
        <v>9.75</v>
      </c>
      <c r="F3821" s="3">
        <f>Raw_Data!F3821</f>
        <v>48</v>
      </c>
      <c r="G3821" s="3" t="str">
        <f>Raw_Data!G3821</f>
        <v>South America</v>
      </c>
      <c r="H3821" s="3" t="str">
        <f>Raw_Data!H3821</f>
        <v>Laptop</v>
      </c>
      <c r="I3821" s="3">
        <f>Raw_Data!I3821</f>
        <v>8.99</v>
      </c>
      <c r="J3821" s="3">
        <f>Raw_Data!J3821</f>
        <v>1</v>
      </c>
      <c r="K3821" s="3" t="str">
        <f>Raw_Data!K3821</f>
        <v>Crypto</v>
      </c>
      <c r="L3821" s="3">
        <f>Raw_Data!L3821</f>
        <v>5</v>
      </c>
      <c r="M3821" s="3">
        <f>Raw_Data!M3821</f>
        <v>0.2</v>
      </c>
      <c r="N3821" s="3" t="str">
        <f>Raw_Data!N3821</f>
        <v>Sci-Fi</v>
      </c>
      <c r="O3821" s="3" t="str">
        <f t="shared" si="590"/>
        <v>35-44</v>
      </c>
      <c r="P3821" s="3" t="str">
        <f t="shared" si="591"/>
        <v>&lt;10h</v>
      </c>
      <c r="Q3821" s="3" t="str">
        <f t="shared" si="592"/>
        <v>46-60d</v>
      </c>
      <c r="R3821" s="3" t="str">
        <f t="shared" si="593"/>
        <v>Low</v>
      </c>
      <c r="S3821" s="3" t="str">
        <f t="shared" si="594"/>
        <v>Low</v>
      </c>
      <c r="T3821" s="3" t="str">
        <f t="shared" si="595"/>
        <v>Churned</v>
      </c>
      <c r="U3821" s="4">
        <f>1/(1+EXP(-(Predictive_Model!$B$5+((B3821-Predictive_Model!$B$20)/Predictive_Model!$C$20)*Predictive_Model!$D$20+((E3821-Predictive_Model!$B$21)/Predictive_Model!$C$21)*Predictive_Model!$D$21+((F3821-Predictive_Model!$B$22)/Predictive_Model!$C$22)*Predictive_Model!$D$22+((I3821-Predictive_Model!$B$23)/Predictive_Model!$C$23)*Predictive_Model!$D$23+((L3821-Predictive_Model!$B$24)/Predictive_Model!$C$24)*Predictive_Model!$D$24+((M3821-Predictive_Model!$B$25)/Predictive_Model!$C$25)*Predictive_Model!$D$25+IF(C3821="Male",Predictive_Model!$D$31,IF(C3821="Other",Predictive_Model!$D$32,0))+IF(D3821="Premium",Predictive_Model!$D$34,IF(D3821="Standard",Predictive_Model!$D$35,0))+IF(G3821="Asia",Predictive_Model!$D$37,IF(G3821="Europe",Predictive_Model!$D$38,IF(G3821="North America",Predictive_Model!$D$39,IF(G3821="Oceania",Predictive_Model!$D$40,IF(G3821="South America",Predictive_Model!$D$41,0)))))+IF(H3821="Laptop",Predictive_Model!$D$43,IF(H3821="Mobile",Predictive_Model!$D$44,IF(H3821="TV",Predictive_Model!$D$45,IF(H3821="Tablet",Predictive_Model!$D$46,0))))+IF(K3821="Crypto",Predictive_Model!$D$48,IF(K3821="Debit Card",Predictive_Model!$D$49,IF(K3821="Gift Card",Predictive_Model!$D$50,IF(K3821="PayPal",Predictive_Model!$D$51,0))))+IF(N3821="Comedy",Predictive_Model!$D$53,IF(N3821="Documentary",Predictive_Model!$D$54,IF(N3821="Drama",Predictive_Model!$D$55,IF(N3821="Horror",Predictive_Model!$D$56,IF(N3821="Romance",Predictive_Model!$D$57,IF(N3821="Sci-Fi",Predictive_Model!$D$58,0)))))))))</f>
        <v>0.98957927194102524</v>
      </c>
      <c r="V3821" s="3" t="str">
        <f t="shared" si="596"/>
        <v>Critical</v>
      </c>
      <c r="W3821" s="6">
        <f t="shared" si="597"/>
        <v>8.99</v>
      </c>
      <c r="X3821" s="3" t="str">
        <f t="shared" si="598"/>
        <v>Priority 2</v>
      </c>
      <c r="Y3821" s="3" t="str">
        <f t="shared" si="599"/>
        <v>OK</v>
      </c>
    </row>
    <row r="3822" spans="1:25" x14ac:dyDescent="0.25">
      <c r="A3822" s="3" t="str">
        <f>Raw_Data!A3822</f>
        <v>62d7e157-addd-463a-8fa3-07f8f309d8ca</v>
      </c>
      <c r="B3822" s="3">
        <f>Raw_Data!B3822</f>
        <v>35</v>
      </c>
      <c r="C3822" s="3" t="str">
        <f>Raw_Data!C3822</f>
        <v>Other</v>
      </c>
      <c r="D3822" s="3" t="str">
        <f>Raw_Data!D3822</f>
        <v>Basic</v>
      </c>
      <c r="E3822" s="3">
        <f>Raw_Data!E3822</f>
        <v>0.03</v>
      </c>
      <c r="F3822" s="3">
        <f>Raw_Data!F3822</f>
        <v>5</v>
      </c>
      <c r="G3822" s="3" t="str">
        <f>Raw_Data!G3822</f>
        <v>Asia</v>
      </c>
      <c r="H3822" s="3" t="str">
        <f>Raw_Data!H3822</f>
        <v>TV</v>
      </c>
      <c r="I3822" s="3">
        <f>Raw_Data!I3822</f>
        <v>8.99</v>
      </c>
      <c r="J3822" s="3">
        <f>Raw_Data!J3822</f>
        <v>1</v>
      </c>
      <c r="K3822" s="3" t="str">
        <f>Raw_Data!K3822</f>
        <v>PayPal</v>
      </c>
      <c r="L3822" s="3">
        <f>Raw_Data!L3822</f>
        <v>3</v>
      </c>
      <c r="M3822" s="3">
        <f>Raw_Data!M3822</f>
        <v>0.01</v>
      </c>
      <c r="N3822" s="3" t="str">
        <f>Raw_Data!N3822</f>
        <v>Horror</v>
      </c>
      <c r="O3822" s="3" t="str">
        <f t="shared" si="590"/>
        <v>35-44</v>
      </c>
      <c r="P3822" s="3" t="str">
        <f t="shared" si="591"/>
        <v>&lt;10h</v>
      </c>
      <c r="Q3822" s="3" t="str">
        <f t="shared" si="592"/>
        <v>0-7d</v>
      </c>
      <c r="R3822" s="3" t="str">
        <f t="shared" si="593"/>
        <v>Medium</v>
      </c>
      <c r="S3822" s="3" t="str">
        <f t="shared" si="594"/>
        <v>Low</v>
      </c>
      <c r="T3822" s="3" t="str">
        <f t="shared" si="595"/>
        <v>Churned</v>
      </c>
      <c r="U3822" s="4">
        <f>1/(1+EXP(-(Predictive_Model!$B$5+((B3822-Predictive_Model!$B$20)/Predictive_Model!$C$20)*Predictive_Model!$D$20+((E3822-Predictive_Model!$B$21)/Predictive_Model!$C$21)*Predictive_Model!$D$21+((F3822-Predictive_Model!$B$22)/Predictive_Model!$C$22)*Predictive_Model!$D$22+((I3822-Predictive_Model!$B$23)/Predictive_Model!$C$23)*Predictive_Model!$D$23+((L3822-Predictive_Model!$B$24)/Predictive_Model!$C$24)*Predictive_Model!$D$24+((M3822-Predictive_Model!$B$25)/Predictive_Model!$C$25)*Predictive_Model!$D$25+IF(C3822="Male",Predictive_Model!$D$31,IF(C3822="Other",Predictive_Model!$D$32,0))+IF(D3822="Premium",Predictive_Model!$D$34,IF(D3822="Standard",Predictive_Model!$D$35,0))+IF(G3822="Asia",Predictive_Model!$D$37,IF(G3822="Europe",Predictive_Model!$D$38,IF(G3822="North America",Predictive_Model!$D$39,IF(G3822="Oceania",Predictive_Model!$D$40,IF(G3822="South America",Predictive_Model!$D$41,0)))))+IF(H3822="Laptop",Predictive_Model!$D$43,IF(H3822="Mobile",Predictive_Model!$D$44,IF(H3822="TV",Predictive_Model!$D$45,IF(H3822="Tablet",Predictive_Model!$D$46,0))))+IF(K3822="Crypto",Predictive_Model!$D$48,IF(K3822="Debit Card",Predictive_Model!$D$49,IF(K3822="Gift Card",Predictive_Model!$D$50,IF(K3822="PayPal",Predictive_Model!$D$51,0))))+IF(N3822="Comedy",Predictive_Model!$D$53,IF(N3822="Documentary",Predictive_Model!$D$54,IF(N3822="Drama",Predictive_Model!$D$55,IF(N3822="Horror",Predictive_Model!$D$56,IF(N3822="Romance",Predictive_Model!$D$57,IF(N3822="Sci-Fi",Predictive_Model!$D$58,0)))))))))</f>
        <v>0.95769434221685246</v>
      </c>
      <c r="V3822" s="3" t="str">
        <f t="shared" si="596"/>
        <v>Critical</v>
      </c>
      <c r="W3822" s="6">
        <f t="shared" si="597"/>
        <v>8.99</v>
      </c>
      <c r="X3822" s="3" t="str">
        <f t="shared" si="598"/>
        <v>Priority 2</v>
      </c>
      <c r="Y3822" s="3" t="str">
        <f t="shared" si="599"/>
        <v>OK</v>
      </c>
    </row>
    <row r="3823" spans="1:25" x14ac:dyDescent="0.25">
      <c r="A3823" s="3" t="str">
        <f>Raw_Data!A3823</f>
        <v>134fda45-9bd5-42dd-8192-f1b24ff87fc8</v>
      </c>
      <c r="B3823" s="3">
        <f>Raw_Data!B3823</f>
        <v>61</v>
      </c>
      <c r="C3823" s="3" t="str">
        <f>Raw_Data!C3823</f>
        <v>Female</v>
      </c>
      <c r="D3823" s="3" t="str">
        <f>Raw_Data!D3823</f>
        <v>Premium</v>
      </c>
      <c r="E3823" s="3">
        <f>Raw_Data!E3823</f>
        <v>16.440000000000001</v>
      </c>
      <c r="F3823" s="3">
        <f>Raw_Data!F3823</f>
        <v>22</v>
      </c>
      <c r="G3823" s="3" t="str">
        <f>Raw_Data!G3823</f>
        <v>Europe</v>
      </c>
      <c r="H3823" s="3" t="str">
        <f>Raw_Data!H3823</f>
        <v>Mobile</v>
      </c>
      <c r="I3823" s="3">
        <f>Raw_Data!I3823</f>
        <v>17.989999999999998</v>
      </c>
      <c r="J3823" s="3">
        <f>Raw_Data!J3823</f>
        <v>0</v>
      </c>
      <c r="K3823" s="3" t="str">
        <f>Raw_Data!K3823</f>
        <v>Credit Card</v>
      </c>
      <c r="L3823" s="3">
        <f>Raw_Data!L3823</f>
        <v>2</v>
      </c>
      <c r="M3823" s="3">
        <f>Raw_Data!M3823</f>
        <v>0.71</v>
      </c>
      <c r="N3823" s="3" t="str">
        <f>Raw_Data!N3823</f>
        <v>Sci-Fi</v>
      </c>
      <c r="O3823" s="3" t="str">
        <f t="shared" si="590"/>
        <v>55-70</v>
      </c>
      <c r="P3823" s="3" t="str">
        <f t="shared" si="591"/>
        <v>10-24h</v>
      </c>
      <c r="Q3823" s="3" t="str">
        <f t="shared" si="592"/>
        <v>22-45d</v>
      </c>
      <c r="R3823" s="3" t="str">
        <f t="shared" si="593"/>
        <v>Medium</v>
      </c>
      <c r="S3823" s="3" t="str">
        <f t="shared" si="594"/>
        <v>High</v>
      </c>
      <c r="T3823" s="3" t="str">
        <f t="shared" si="595"/>
        <v>Active</v>
      </c>
      <c r="U3823" s="4">
        <f>1/(1+EXP(-(Predictive_Model!$B$5+((B3823-Predictive_Model!$B$20)/Predictive_Model!$C$20)*Predictive_Model!$D$20+((E3823-Predictive_Model!$B$21)/Predictive_Model!$C$21)*Predictive_Model!$D$21+((F3823-Predictive_Model!$B$22)/Predictive_Model!$C$22)*Predictive_Model!$D$22+((I3823-Predictive_Model!$B$23)/Predictive_Model!$C$23)*Predictive_Model!$D$23+((L3823-Predictive_Model!$B$24)/Predictive_Model!$C$24)*Predictive_Model!$D$24+((M3823-Predictive_Model!$B$25)/Predictive_Model!$C$25)*Predictive_Model!$D$25+IF(C3823="Male",Predictive_Model!$D$31,IF(C3823="Other",Predictive_Model!$D$32,0))+IF(D3823="Premium",Predictive_Model!$D$34,IF(D3823="Standard",Predictive_Model!$D$35,0))+IF(G3823="Asia",Predictive_Model!$D$37,IF(G3823="Europe",Predictive_Model!$D$38,IF(G3823="North America",Predictive_Model!$D$39,IF(G3823="Oceania",Predictive_Model!$D$40,IF(G3823="South America",Predictive_Model!$D$41,0)))))+IF(H3823="Laptop",Predictive_Model!$D$43,IF(H3823="Mobile",Predictive_Model!$D$44,IF(H3823="TV",Predictive_Model!$D$45,IF(H3823="Tablet",Predictive_Model!$D$46,0))))+IF(K3823="Crypto",Predictive_Model!$D$48,IF(K3823="Debit Card",Predictive_Model!$D$49,IF(K3823="Gift Card",Predictive_Model!$D$50,IF(K3823="PayPal",Predictive_Model!$D$51,0))))+IF(N3823="Comedy",Predictive_Model!$D$53,IF(N3823="Documentary",Predictive_Model!$D$54,IF(N3823="Drama",Predictive_Model!$D$55,IF(N3823="Horror",Predictive_Model!$D$56,IF(N3823="Romance",Predictive_Model!$D$57,IF(N3823="Sci-Fi",Predictive_Model!$D$58,0)))))))))</f>
        <v>0.28908971277005152</v>
      </c>
      <c r="V3823" s="3" t="str">
        <f t="shared" si="596"/>
        <v>Medium</v>
      </c>
      <c r="W3823" s="6">
        <f t="shared" si="597"/>
        <v>5.2007239327332266</v>
      </c>
      <c r="X3823" s="3" t="str">
        <f t="shared" si="598"/>
        <v>Monitor</v>
      </c>
      <c r="Y3823" s="3" t="str">
        <f t="shared" si="599"/>
        <v>OK</v>
      </c>
    </row>
    <row r="3824" spans="1:25" x14ac:dyDescent="0.25">
      <c r="A3824" s="3" t="str">
        <f>Raw_Data!A3824</f>
        <v>5df7e878-2b99-4215-813e-76ddff65867e</v>
      </c>
      <c r="B3824" s="3">
        <f>Raw_Data!B3824</f>
        <v>19</v>
      </c>
      <c r="C3824" s="3" t="str">
        <f>Raw_Data!C3824</f>
        <v>Female</v>
      </c>
      <c r="D3824" s="3" t="str">
        <f>Raw_Data!D3824</f>
        <v>Standard</v>
      </c>
      <c r="E3824" s="3">
        <f>Raw_Data!E3824</f>
        <v>2.38</v>
      </c>
      <c r="F3824" s="3">
        <f>Raw_Data!F3824</f>
        <v>19</v>
      </c>
      <c r="G3824" s="3" t="str">
        <f>Raw_Data!G3824</f>
        <v>Europe</v>
      </c>
      <c r="H3824" s="3" t="str">
        <f>Raw_Data!H3824</f>
        <v>Desktop</v>
      </c>
      <c r="I3824" s="3">
        <f>Raw_Data!I3824</f>
        <v>13.99</v>
      </c>
      <c r="J3824" s="3">
        <f>Raw_Data!J3824</f>
        <v>1</v>
      </c>
      <c r="K3824" s="3" t="str">
        <f>Raw_Data!K3824</f>
        <v>Crypto</v>
      </c>
      <c r="L3824" s="3">
        <f>Raw_Data!L3824</f>
        <v>3</v>
      </c>
      <c r="M3824" s="3">
        <f>Raw_Data!M3824</f>
        <v>0.12</v>
      </c>
      <c r="N3824" s="3" t="str">
        <f>Raw_Data!N3824</f>
        <v>Action</v>
      </c>
      <c r="O3824" s="3" t="str">
        <f t="shared" si="590"/>
        <v>18-24</v>
      </c>
      <c r="P3824" s="3" t="str">
        <f t="shared" si="591"/>
        <v>&lt;10h</v>
      </c>
      <c r="Q3824" s="3" t="str">
        <f t="shared" si="592"/>
        <v>8-21d</v>
      </c>
      <c r="R3824" s="3" t="str">
        <f t="shared" si="593"/>
        <v>Medium</v>
      </c>
      <c r="S3824" s="3" t="str">
        <f t="shared" si="594"/>
        <v>Mid</v>
      </c>
      <c r="T3824" s="3" t="str">
        <f t="shared" si="595"/>
        <v>Churned</v>
      </c>
      <c r="U3824" s="4">
        <f>1/(1+EXP(-(Predictive_Model!$B$5+((B3824-Predictive_Model!$B$20)/Predictive_Model!$C$20)*Predictive_Model!$D$20+((E3824-Predictive_Model!$B$21)/Predictive_Model!$C$21)*Predictive_Model!$D$21+((F3824-Predictive_Model!$B$22)/Predictive_Model!$C$22)*Predictive_Model!$D$22+((I3824-Predictive_Model!$B$23)/Predictive_Model!$C$23)*Predictive_Model!$D$23+((L3824-Predictive_Model!$B$24)/Predictive_Model!$C$24)*Predictive_Model!$D$24+((M3824-Predictive_Model!$B$25)/Predictive_Model!$C$25)*Predictive_Model!$D$25+IF(C3824="Male",Predictive_Model!$D$31,IF(C3824="Other",Predictive_Model!$D$32,0))+IF(D3824="Premium",Predictive_Model!$D$34,IF(D3824="Standard",Predictive_Model!$D$35,0))+IF(G3824="Asia",Predictive_Model!$D$37,IF(G3824="Europe",Predictive_Model!$D$38,IF(G3824="North America",Predictive_Model!$D$39,IF(G3824="Oceania",Predictive_Model!$D$40,IF(G3824="South America",Predictive_Model!$D$41,0)))))+IF(H3824="Laptop",Predictive_Model!$D$43,IF(H3824="Mobile",Predictive_Model!$D$44,IF(H3824="TV",Predictive_Model!$D$45,IF(H3824="Tablet",Predictive_Model!$D$46,0))))+IF(K3824="Crypto",Predictive_Model!$D$48,IF(K3824="Debit Card",Predictive_Model!$D$49,IF(K3824="Gift Card",Predictive_Model!$D$50,IF(K3824="PayPal",Predictive_Model!$D$51,0))))+IF(N3824="Comedy",Predictive_Model!$D$53,IF(N3824="Documentary",Predictive_Model!$D$54,IF(N3824="Drama",Predictive_Model!$D$55,IF(N3824="Horror",Predictive_Model!$D$56,IF(N3824="Romance",Predictive_Model!$D$57,IF(N3824="Sci-Fi",Predictive_Model!$D$58,0)))))))))</f>
        <v>0.9706259652995648</v>
      </c>
      <c r="V3824" s="3" t="str">
        <f t="shared" si="596"/>
        <v>Critical</v>
      </c>
      <c r="W3824" s="6">
        <f t="shared" si="597"/>
        <v>13.99</v>
      </c>
      <c r="X3824" s="3" t="str">
        <f t="shared" si="598"/>
        <v>Priority 2</v>
      </c>
      <c r="Y3824" s="3" t="str">
        <f t="shared" si="599"/>
        <v>OK</v>
      </c>
    </row>
    <row r="3825" spans="1:25" x14ac:dyDescent="0.25">
      <c r="A3825" s="3" t="str">
        <f>Raw_Data!A3825</f>
        <v>f6b53553-e1df-4c96-ab51-1b9f5d512011</v>
      </c>
      <c r="B3825" s="3">
        <f>Raw_Data!B3825</f>
        <v>65</v>
      </c>
      <c r="C3825" s="3" t="str">
        <f>Raw_Data!C3825</f>
        <v>Male</v>
      </c>
      <c r="D3825" s="3" t="str">
        <f>Raw_Data!D3825</f>
        <v>Standard</v>
      </c>
      <c r="E3825" s="3">
        <f>Raw_Data!E3825</f>
        <v>19.079999999999998</v>
      </c>
      <c r="F3825" s="3">
        <f>Raw_Data!F3825</f>
        <v>52</v>
      </c>
      <c r="G3825" s="3" t="str">
        <f>Raw_Data!G3825</f>
        <v>Asia</v>
      </c>
      <c r="H3825" s="3" t="str">
        <f>Raw_Data!H3825</f>
        <v>Tablet</v>
      </c>
      <c r="I3825" s="3">
        <f>Raw_Data!I3825</f>
        <v>13.99</v>
      </c>
      <c r="J3825" s="3">
        <f>Raw_Data!J3825</f>
        <v>1</v>
      </c>
      <c r="K3825" s="3" t="str">
        <f>Raw_Data!K3825</f>
        <v>PayPal</v>
      </c>
      <c r="L3825" s="3">
        <f>Raw_Data!L3825</f>
        <v>2</v>
      </c>
      <c r="M3825" s="3">
        <f>Raw_Data!M3825</f>
        <v>0.36</v>
      </c>
      <c r="N3825" s="3" t="str">
        <f>Raw_Data!N3825</f>
        <v>Drama</v>
      </c>
      <c r="O3825" s="3" t="str">
        <f t="shared" si="590"/>
        <v>55-70</v>
      </c>
      <c r="P3825" s="3" t="str">
        <f t="shared" si="591"/>
        <v>10-24h</v>
      </c>
      <c r="Q3825" s="3" t="str">
        <f t="shared" si="592"/>
        <v>46-60d</v>
      </c>
      <c r="R3825" s="3" t="str">
        <f t="shared" si="593"/>
        <v>Medium</v>
      </c>
      <c r="S3825" s="3" t="str">
        <f t="shared" si="594"/>
        <v>Mid</v>
      </c>
      <c r="T3825" s="3" t="str">
        <f t="shared" si="595"/>
        <v>Churned</v>
      </c>
      <c r="U3825" s="4">
        <f>1/(1+EXP(-(Predictive_Model!$B$5+((B3825-Predictive_Model!$B$20)/Predictive_Model!$C$20)*Predictive_Model!$D$20+((E3825-Predictive_Model!$B$21)/Predictive_Model!$C$21)*Predictive_Model!$D$21+((F3825-Predictive_Model!$B$22)/Predictive_Model!$C$22)*Predictive_Model!$D$22+((I3825-Predictive_Model!$B$23)/Predictive_Model!$C$23)*Predictive_Model!$D$23+((L3825-Predictive_Model!$B$24)/Predictive_Model!$C$24)*Predictive_Model!$D$24+((M3825-Predictive_Model!$B$25)/Predictive_Model!$C$25)*Predictive_Model!$D$25+IF(C3825="Male",Predictive_Model!$D$31,IF(C3825="Other",Predictive_Model!$D$32,0))+IF(D3825="Premium",Predictive_Model!$D$34,IF(D3825="Standard",Predictive_Model!$D$35,0))+IF(G3825="Asia",Predictive_Model!$D$37,IF(G3825="Europe",Predictive_Model!$D$38,IF(G3825="North America",Predictive_Model!$D$39,IF(G3825="Oceania",Predictive_Model!$D$40,IF(G3825="South America",Predictive_Model!$D$41,0)))))+IF(H3825="Laptop",Predictive_Model!$D$43,IF(H3825="Mobile",Predictive_Model!$D$44,IF(H3825="TV",Predictive_Model!$D$45,IF(H3825="Tablet",Predictive_Model!$D$46,0))))+IF(K3825="Crypto",Predictive_Model!$D$48,IF(K3825="Debit Card",Predictive_Model!$D$49,IF(K3825="Gift Card",Predictive_Model!$D$50,IF(K3825="PayPal",Predictive_Model!$D$51,0))))+IF(N3825="Comedy",Predictive_Model!$D$53,IF(N3825="Documentary",Predictive_Model!$D$54,IF(N3825="Drama",Predictive_Model!$D$55,IF(N3825="Horror",Predictive_Model!$D$56,IF(N3825="Romance",Predictive_Model!$D$57,IF(N3825="Sci-Fi",Predictive_Model!$D$58,0)))))))))</f>
        <v>0.98343531486809077</v>
      </c>
      <c r="V3825" s="3" t="str">
        <f t="shared" si="596"/>
        <v>Critical</v>
      </c>
      <c r="W3825" s="6">
        <f t="shared" si="597"/>
        <v>13.99</v>
      </c>
      <c r="X3825" s="3" t="str">
        <f t="shared" si="598"/>
        <v>Priority 2</v>
      </c>
      <c r="Y3825" s="3" t="str">
        <f t="shared" si="599"/>
        <v>OK</v>
      </c>
    </row>
    <row r="3826" spans="1:25" x14ac:dyDescent="0.25">
      <c r="A3826" s="3" t="str">
        <f>Raw_Data!A3826</f>
        <v>4bcc6a9a-9a97-477c-9fef-531b6bee4626</v>
      </c>
      <c r="B3826" s="3">
        <f>Raw_Data!B3826</f>
        <v>24</v>
      </c>
      <c r="C3826" s="3" t="str">
        <f>Raw_Data!C3826</f>
        <v>Male</v>
      </c>
      <c r="D3826" s="3" t="str">
        <f>Raw_Data!D3826</f>
        <v>Standard</v>
      </c>
      <c r="E3826" s="3">
        <f>Raw_Data!E3826</f>
        <v>19.5</v>
      </c>
      <c r="F3826" s="3">
        <f>Raw_Data!F3826</f>
        <v>44</v>
      </c>
      <c r="G3826" s="3" t="str">
        <f>Raw_Data!G3826</f>
        <v>Africa</v>
      </c>
      <c r="H3826" s="3" t="str">
        <f>Raw_Data!H3826</f>
        <v>Desktop</v>
      </c>
      <c r="I3826" s="3">
        <f>Raw_Data!I3826</f>
        <v>13.99</v>
      </c>
      <c r="J3826" s="3">
        <f>Raw_Data!J3826</f>
        <v>1</v>
      </c>
      <c r="K3826" s="3" t="str">
        <f>Raw_Data!K3826</f>
        <v>Crypto</v>
      </c>
      <c r="L3826" s="3">
        <f>Raw_Data!L3826</f>
        <v>5</v>
      </c>
      <c r="M3826" s="3">
        <f>Raw_Data!M3826</f>
        <v>0.43</v>
      </c>
      <c r="N3826" s="3" t="str">
        <f>Raw_Data!N3826</f>
        <v>Sci-Fi</v>
      </c>
      <c r="O3826" s="3" t="str">
        <f t="shared" si="590"/>
        <v>18-24</v>
      </c>
      <c r="P3826" s="3" t="str">
        <f t="shared" si="591"/>
        <v>10-24h</v>
      </c>
      <c r="Q3826" s="3" t="str">
        <f t="shared" si="592"/>
        <v>22-45d</v>
      </c>
      <c r="R3826" s="3" t="str">
        <f t="shared" si="593"/>
        <v>Medium</v>
      </c>
      <c r="S3826" s="3" t="str">
        <f t="shared" si="594"/>
        <v>Mid</v>
      </c>
      <c r="T3826" s="3" t="str">
        <f t="shared" si="595"/>
        <v>Churned</v>
      </c>
      <c r="U3826" s="4">
        <f>1/(1+EXP(-(Predictive_Model!$B$5+((B3826-Predictive_Model!$B$20)/Predictive_Model!$C$20)*Predictive_Model!$D$20+((E3826-Predictive_Model!$B$21)/Predictive_Model!$C$21)*Predictive_Model!$D$21+((F3826-Predictive_Model!$B$22)/Predictive_Model!$C$22)*Predictive_Model!$D$22+((I3826-Predictive_Model!$B$23)/Predictive_Model!$C$23)*Predictive_Model!$D$23+((L3826-Predictive_Model!$B$24)/Predictive_Model!$C$24)*Predictive_Model!$D$24+((M3826-Predictive_Model!$B$25)/Predictive_Model!$C$25)*Predictive_Model!$D$25+IF(C3826="Male",Predictive_Model!$D$31,IF(C3826="Other",Predictive_Model!$D$32,0))+IF(D3826="Premium",Predictive_Model!$D$34,IF(D3826="Standard",Predictive_Model!$D$35,0))+IF(G3826="Asia",Predictive_Model!$D$37,IF(G3826="Europe",Predictive_Model!$D$38,IF(G3826="North America",Predictive_Model!$D$39,IF(G3826="Oceania",Predictive_Model!$D$40,IF(G3826="South America",Predictive_Model!$D$41,0)))))+IF(H3826="Laptop",Predictive_Model!$D$43,IF(H3826="Mobile",Predictive_Model!$D$44,IF(H3826="TV",Predictive_Model!$D$45,IF(H3826="Tablet",Predictive_Model!$D$46,0))))+IF(K3826="Crypto",Predictive_Model!$D$48,IF(K3826="Debit Card",Predictive_Model!$D$49,IF(K3826="Gift Card",Predictive_Model!$D$50,IF(K3826="PayPal",Predictive_Model!$D$51,0))))+IF(N3826="Comedy",Predictive_Model!$D$53,IF(N3826="Documentary",Predictive_Model!$D$54,IF(N3826="Drama",Predictive_Model!$D$55,IF(N3826="Horror",Predictive_Model!$D$56,IF(N3826="Romance",Predictive_Model!$D$57,IF(N3826="Sci-Fi",Predictive_Model!$D$58,0)))))))))</f>
        <v>0.30463826512932263</v>
      </c>
      <c r="V3826" s="3" t="str">
        <f t="shared" si="596"/>
        <v>Medium</v>
      </c>
      <c r="W3826" s="6">
        <f t="shared" si="597"/>
        <v>13.99</v>
      </c>
      <c r="X3826" s="3" t="str">
        <f t="shared" si="598"/>
        <v>Monitor</v>
      </c>
      <c r="Y3826" s="3" t="str">
        <f t="shared" si="599"/>
        <v>OK</v>
      </c>
    </row>
    <row r="3827" spans="1:25" x14ac:dyDescent="0.25">
      <c r="A3827" s="3" t="str">
        <f>Raw_Data!A3827</f>
        <v>4b1239ba-6b62-4d21-a8a6-2b59b284a1b9</v>
      </c>
      <c r="B3827" s="3">
        <f>Raw_Data!B3827</f>
        <v>25</v>
      </c>
      <c r="C3827" s="3" t="str">
        <f>Raw_Data!C3827</f>
        <v>Other</v>
      </c>
      <c r="D3827" s="3" t="str">
        <f>Raw_Data!D3827</f>
        <v>Premium</v>
      </c>
      <c r="E3827" s="3">
        <f>Raw_Data!E3827</f>
        <v>11.65</v>
      </c>
      <c r="F3827" s="3">
        <f>Raw_Data!F3827</f>
        <v>18</v>
      </c>
      <c r="G3827" s="3" t="str">
        <f>Raw_Data!G3827</f>
        <v>Africa</v>
      </c>
      <c r="H3827" s="3" t="str">
        <f>Raw_Data!H3827</f>
        <v>Desktop</v>
      </c>
      <c r="I3827" s="3">
        <f>Raw_Data!I3827</f>
        <v>17.989999999999998</v>
      </c>
      <c r="J3827" s="3">
        <f>Raw_Data!J3827</f>
        <v>0</v>
      </c>
      <c r="K3827" s="3" t="str">
        <f>Raw_Data!K3827</f>
        <v>Credit Card</v>
      </c>
      <c r="L3827" s="3">
        <f>Raw_Data!L3827</f>
        <v>3</v>
      </c>
      <c r="M3827" s="3">
        <f>Raw_Data!M3827</f>
        <v>0.61</v>
      </c>
      <c r="N3827" s="3" t="str">
        <f>Raw_Data!N3827</f>
        <v>Comedy</v>
      </c>
      <c r="O3827" s="3" t="str">
        <f t="shared" si="590"/>
        <v>25-34</v>
      </c>
      <c r="P3827" s="3" t="str">
        <f t="shared" si="591"/>
        <v>10-24h</v>
      </c>
      <c r="Q3827" s="3" t="str">
        <f t="shared" si="592"/>
        <v>8-21d</v>
      </c>
      <c r="R3827" s="3" t="str">
        <f t="shared" si="593"/>
        <v>Medium</v>
      </c>
      <c r="S3827" s="3" t="str">
        <f t="shared" si="594"/>
        <v>High</v>
      </c>
      <c r="T3827" s="3" t="str">
        <f t="shared" si="595"/>
        <v>Active</v>
      </c>
      <c r="U3827" s="4">
        <f>1/(1+EXP(-(Predictive_Model!$B$5+((B3827-Predictive_Model!$B$20)/Predictive_Model!$C$20)*Predictive_Model!$D$20+((E3827-Predictive_Model!$B$21)/Predictive_Model!$C$21)*Predictive_Model!$D$21+((F3827-Predictive_Model!$B$22)/Predictive_Model!$C$22)*Predictive_Model!$D$22+((I3827-Predictive_Model!$B$23)/Predictive_Model!$C$23)*Predictive_Model!$D$23+((L3827-Predictive_Model!$B$24)/Predictive_Model!$C$24)*Predictive_Model!$D$24+((M3827-Predictive_Model!$B$25)/Predictive_Model!$C$25)*Predictive_Model!$D$25+IF(C3827="Male",Predictive_Model!$D$31,IF(C3827="Other",Predictive_Model!$D$32,0))+IF(D3827="Premium",Predictive_Model!$D$34,IF(D3827="Standard",Predictive_Model!$D$35,0))+IF(G3827="Asia",Predictive_Model!$D$37,IF(G3827="Europe",Predictive_Model!$D$38,IF(G3827="North America",Predictive_Model!$D$39,IF(G3827="Oceania",Predictive_Model!$D$40,IF(G3827="South America",Predictive_Model!$D$41,0)))))+IF(H3827="Laptop",Predictive_Model!$D$43,IF(H3827="Mobile",Predictive_Model!$D$44,IF(H3827="TV",Predictive_Model!$D$45,IF(H3827="Tablet",Predictive_Model!$D$46,0))))+IF(K3827="Crypto",Predictive_Model!$D$48,IF(K3827="Debit Card",Predictive_Model!$D$49,IF(K3827="Gift Card",Predictive_Model!$D$50,IF(K3827="PayPal",Predictive_Model!$D$51,0))))+IF(N3827="Comedy",Predictive_Model!$D$53,IF(N3827="Documentary",Predictive_Model!$D$54,IF(N3827="Drama",Predictive_Model!$D$55,IF(N3827="Horror",Predictive_Model!$D$56,IF(N3827="Romance",Predictive_Model!$D$57,IF(N3827="Sci-Fi",Predictive_Model!$D$58,0)))))))))</f>
        <v>8.5536170883022344E-2</v>
      </c>
      <c r="V3827" s="3" t="str">
        <f t="shared" si="596"/>
        <v>Low</v>
      </c>
      <c r="W3827" s="6">
        <f t="shared" si="597"/>
        <v>1.5387957141855719</v>
      </c>
      <c r="X3827" s="3" t="str">
        <f t="shared" si="598"/>
        <v>Monitor</v>
      </c>
      <c r="Y3827" s="3" t="str">
        <f t="shared" si="599"/>
        <v>OK</v>
      </c>
    </row>
    <row r="3828" spans="1:25" x14ac:dyDescent="0.25">
      <c r="A3828" s="3" t="str">
        <f>Raw_Data!A3828</f>
        <v>10180c1a-d001-46c9-910a-1a232602a1e2</v>
      </c>
      <c r="B3828" s="3">
        <f>Raw_Data!B3828</f>
        <v>20</v>
      </c>
      <c r="C3828" s="3" t="str">
        <f>Raw_Data!C3828</f>
        <v>Male</v>
      </c>
      <c r="D3828" s="3" t="str">
        <f>Raw_Data!D3828</f>
        <v>Basic</v>
      </c>
      <c r="E3828" s="3">
        <f>Raw_Data!E3828</f>
        <v>10.81</v>
      </c>
      <c r="F3828" s="3">
        <f>Raw_Data!F3828</f>
        <v>22</v>
      </c>
      <c r="G3828" s="3" t="str">
        <f>Raw_Data!G3828</f>
        <v>South America</v>
      </c>
      <c r="H3828" s="3" t="str">
        <f>Raw_Data!H3828</f>
        <v>Tablet</v>
      </c>
      <c r="I3828" s="3">
        <f>Raw_Data!I3828</f>
        <v>8.99</v>
      </c>
      <c r="J3828" s="3">
        <f>Raw_Data!J3828</f>
        <v>1</v>
      </c>
      <c r="K3828" s="3" t="str">
        <f>Raw_Data!K3828</f>
        <v>Gift Card</v>
      </c>
      <c r="L3828" s="3">
        <f>Raw_Data!L3828</f>
        <v>2</v>
      </c>
      <c r="M3828" s="3">
        <f>Raw_Data!M3828</f>
        <v>0.47</v>
      </c>
      <c r="N3828" s="3" t="str">
        <f>Raw_Data!N3828</f>
        <v>Drama</v>
      </c>
      <c r="O3828" s="3" t="str">
        <f t="shared" si="590"/>
        <v>18-24</v>
      </c>
      <c r="P3828" s="3" t="str">
        <f t="shared" si="591"/>
        <v>10-24h</v>
      </c>
      <c r="Q3828" s="3" t="str">
        <f t="shared" si="592"/>
        <v>22-45d</v>
      </c>
      <c r="R3828" s="3" t="str">
        <f t="shared" si="593"/>
        <v>Medium</v>
      </c>
      <c r="S3828" s="3" t="str">
        <f t="shared" si="594"/>
        <v>Low</v>
      </c>
      <c r="T3828" s="3" t="str">
        <f t="shared" si="595"/>
        <v>Churned</v>
      </c>
      <c r="U3828" s="4">
        <f>1/(1+EXP(-(Predictive_Model!$B$5+((B3828-Predictive_Model!$B$20)/Predictive_Model!$C$20)*Predictive_Model!$D$20+((E3828-Predictive_Model!$B$21)/Predictive_Model!$C$21)*Predictive_Model!$D$21+((F3828-Predictive_Model!$B$22)/Predictive_Model!$C$22)*Predictive_Model!$D$22+((I3828-Predictive_Model!$B$23)/Predictive_Model!$C$23)*Predictive_Model!$D$23+((L3828-Predictive_Model!$B$24)/Predictive_Model!$C$24)*Predictive_Model!$D$24+((M3828-Predictive_Model!$B$25)/Predictive_Model!$C$25)*Predictive_Model!$D$25+IF(C3828="Male",Predictive_Model!$D$31,IF(C3828="Other",Predictive_Model!$D$32,0))+IF(D3828="Premium",Predictive_Model!$D$34,IF(D3828="Standard",Predictive_Model!$D$35,0))+IF(G3828="Asia",Predictive_Model!$D$37,IF(G3828="Europe",Predictive_Model!$D$38,IF(G3828="North America",Predictive_Model!$D$39,IF(G3828="Oceania",Predictive_Model!$D$40,IF(G3828="South America",Predictive_Model!$D$41,0)))))+IF(H3828="Laptop",Predictive_Model!$D$43,IF(H3828="Mobile",Predictive_Model!$D$44,IF(H3828="TV",Predictive_Model!$D$45,IF(H3828="Tablet",Predictive_Model!$D$46,0))))+IF(K3828="Crypto",Predictive_Model!$D$48,IF(K3828="Debit Card",Predictive_Model!$D$49,IF(K3828="Gift Card",Predictive_Model!$D$50,IF(K3828="PayPal",Predictive_Model!$D$51,0))))+IF(N3828="Comedy",Predictive_Model!$D$53,IF(N3828="Documentary",Predictive_Model!$D$54,IF(N3828="Drama",Predictive_Model!$D$55,IF(N3828="Horror",Predictive_Model!$D$56,IF(N3828="Romance",Predictive_Model!$D$57,IF(N3828="Sci-Fi",Predictive_Model!$D$58,0)))))))))</f>
        <v>0.9871667003109742</v>
      </c>
      <c r="V3828" s="3" t="str">
        <f t="shared" si="596"/>
        <v>Critical</v>
      </c>
      <c r="W3828" s="6">
        <f t="shared" si="597"/>
        <v>8.99</v>
      </c>
      <c r="X3828" s="3" t="str">
        <f t="shared" si="598"/>
        <v>Priority 2</v>
      </c>
      <c r="Y3828" s="3" t="str">
        <f t="shared" si="599"/>
        <v>OK</v>
      </c>
    </row>
    <row r="3829" spans="1:25" x14ac:dyDescent="0.25">
      <c r="A3829" s="3" t="str">
        <f>Raw_Data!A3829</f>
        <v>91d28d6e-d797-43b0-918a-180131e67a89</v>
      </c>
      <c r="B3829" s="3">
        <f>Raw_Data!B3829</f>
        <v>37</v>
      </c>
      <c r="C3829" s="3" t="str">
        <f>Raw_Data!C3829</f>
        <v>Male</v>
      </c>
      <c r="D3829" s="3" t="str">
        <f>Raw_Data!D3829</f>
        <v>Standard</v>
      </c>
      <c r="E3829" s="3">
        <f>Raw_Data!E3829</f>
        <v>21.24</v>
      </c>
      <c r="F3829" s="3">
        <f>Raw_Data!F3829</f>
        <v>41</v>
      </c>
      <c r="G3829" s="3" t="str">
        <f>Raw_Data!G3829</f>
        <v>Oceania</v>
      </c>
      <c r="H3829" s="3" t="str">
        <f>Raw_Data!H3829</f>
        <v>Mobile</v>
      </c>
      <c r="I3829" s="3">
        <f>Raw_Data!I3829</f>
        <v>13.99</v>
      </c>
      <c r="J3829" s="3">
        <f>Raw_Data!J3829</f>
        <v>0</v>
      </c>
      <c r="K3829" s="3" t="str">
        <f>Raw_Data!K3829</f>
        <v>Debit Card</v>
      </c>
      <c r="L3829" s="3">
        <f>Raw_Data!L3829</f>
        <v>4</v>
      </c>
      <c r="M3829" s="3">
        <f>Raw_Data!M3829</f>
        <v>0.51</v>
      </c>
      <c r="N3829" s="3" t="str">
        <f>Raw_Data!N3829</f>
        <v>Drama</v>
      </c>
      <c r="O3829" s="3" t="str">
        <f t="shared" si="590"/>
        <v>35-44</v>
      </c>
      <c r="P3829" s="3" t="str">
        <f t="shared" si="591"/>
        <v>10-24h</v>
      </c>
      <c r="Q3829" s="3" t="str">
        <f t="shared" si="592"/>
        <v>22-45d</v>
      </c>
      <c r="R3829" s="3" t="str">
        <f t="shared" si="593"/>
        <v>Medium</v>
      </c>
      <c r="S3829" s="3" t="str">
        <f t="shared" si="594"/>
        <v>Mid</v>
      </c>
      <c r="T3829" s="3" t="str">
        <f t="shared" si="595"/>
        <v>Active</v>
      </c>
      <c r="U3829" s="4">
        <f>1/(1+EXP(-(Predictive_Model!$B$5+((B3829-Predictive_Model!$B$20)/Predictive_Model!$C$20)*Predictive_Model!$D$20+((E3829-Predictive_Model!$B$21)/Predictive_Model!$C$21)*Predictive_Model!$D$21+((F3829-Predictive_Model!$B$22)/Predictive_Model!$C$22)*Predictive_Model!$D$22+((I3829-Predictive_Model!$B$23)/Predictive_Model!$C$23)*Predictive_Model!$D$23+((L3829-Predictive_Model!$B$24)/Predictive_Model!$C$24)*Predictive_Model!$D$24+((M3829-Predictive_Model!$B$25)/Predictive_Model!$C$25)*Predictive_Model!$D$25+IF(C3829="Male",Predictive_Model!$D$31,IF(C3829="Other",Predictive_Model!$D$32,0))+IF(D3829="Premium",Predictive_Model!$D$34,IF(D3829="Standard",Predictive_Model!$D$35,0))+IF(G3829="Asia",Predictive_Model!$D$37,IF(G3829="Europe",Predictive_Model!$D$38,IF(G3829="North America",Predictive_Model!$D$39,IF(G3829="Oceania",Predictive_Model!$D$40,IF(G3829="South America",Predictive_Model!$D$41,0)))))+IF(H3829="Laptop",Predictive_Model!$D$43,IF(H3829="Mobile",Predictive_Model!$D$44,IF(H3829="TV",Predictive_Model!$D$45,IF(H3829="Tablet",Predictive_Model!$D$46,0))))+IF(K3829="Crypto",Predictive_Model!$D$48,IF(K3829="Debit Card",Predictive_Model!$D$49,IF(K3829="Gift Card",Predictive_Model!$D$50,IF(K3829="PayPal",Predictive_Model!$D$51,0))))+IF(N3829="Comedy",Predictive_Model!$D$53,IF(N3829="Documentary",Predictive_Model!$D$54,IF(N3829="Drama",Predictive_Model!$D$55,IF(N3829="Horror",Predictive_Model!$D$56,IF(N3829="Romance",Predictive_Model!$D$57,IF(N3829="Sci-Fi",Predictive_Model!$D$58,0)))))))))</f>
        <v>0.60969772091463703</v>
      </c>
      <c r="V3829" s="3" t="str">
        <f t="shared" si="596"/>
        <v>High</v>
      </c>
      <c r="W3829" s="6">
        <f t="shared" si="597"/>
        <v>8.5296711155957716</v>
      </c>
      <c r="X3829" s="3" t="str">
        <f t="shared" si="598"/>
        <v>Priority 2</v>
      </c>
      <c r="Y3829" s="3" t="str">
        <f t="shared" si="599"/>
        <v>OK</v>
      </c>
    </row>
    <row r="3830" spans="1:25" x14ac:dyDescent="0.25">
      <c r="A3830" s="3" t="str">
        <f>Raw_Data!A3830</f>
        <v>0e25484d-2192-4933-af25-8c1ce66ddef1</v>
      </c>
      <c r="B3830" s="3">
        <f>Raw_Data!B3830</f>
        <v>30</v>
      </c>
      <c r="C3830" s="3" t="str">
        <f>Raw_Data!C3830</f>
        <v>Female</v>
      </c>
      <c r="D3830" s="3" t="str">
        <f>Raw_Data!D3830</f>
        <v>Basic</v>
      </c>
      <c r="E3830" s="3">
        <f>Raw_Data!E3830</f>
        <v>19.21</v>
      </c>
      <c r="F3830" s="3">
        <f>Raw_Data!F3830</f>
        <v>22</v>
      </c>
      <c r="G3830" s="3" t="str">
        <f>Raw_Data!G3830</f>
        <v>Asia</v>
      </c>
      <c r="H3830" s="3" t="str">
        <f>Raw_Data!H3830</f>
        <v>Mobile</v>
      </c>
      <c r="I3830" s="3">
        <f>Raw_Data!I3830</f>
        <v>8.99</v>
      </c>
      <c r="J3830" s="3">
        <f>Raw_Data!J3830</f>
        <v>0</v>
      </c>
      <c r="K3830" s="3" t="str">
        <f>Raw_Data!K3830</f>
        <v>PayPal</v>
      </c>
      <c r="L3830" s="3">
        <f>Raw_Data!L3830</f>
        <v>4</v>
      </c>
      <c r="M3830" s="3">
        <f>Raw_Data!M3830</f>
        <v>0.84</v>
      </c>
      <c r="N3830" s="3" t="str">
        <f>Raw_Data!N3830</f>
        <v>Romance</v>
      </c>
      <c r="O3830" s="3" t="str">
        <f t="shared" si="590"/>
        <v>25-34</v>
      </c>
      <c r="P3830" s="3" t="str">
        <f t="shared" si="591"/>
        <v>10-24h</v>
      </c>
      <c r="Q3830" s="3" t="str">
        <f t="shared" si="592"/>
        <v>22-45d</v>
      </c>
      <c r="R3830" s="3" t="str">
        <f t="shared" si="593"/>
        <v>Medium</v>
      </c>
      <c r="S3830" s="3" t="str">
        <f t="shared" si="594"/>
        <v>Low</v>
      </c>
      <c r="T3830" s="3" t="str">
        <f t="shared" si="595"/>
        <v>Active</v>
      </c>
      <c r="U3830" s="4">
        <f>1/(1+EXP(-(Predictive_Model!$B$5+((B3830-Predictive_Model!$B$20)/Predictive_Model!$C$20)*Predictive_Model!$D$20+((E3830-Predictive_Model!$B$21)/Predictive_Model!$C$21)*Predictive_Model!$D$21+((F3830-Predictive_Model!$B$22)/Predictive_Model!$C$22)*Predictive_Model!$D$22+((I3830-Predictive_Model!$B$23)/Predictive_Model!$C$23)*Predictive_Model!$D$23+((L3830-Predictive_Model!$B$24)/Predictive_Model!$C$24)*Predictive_Model!$D$24+((M3830-Predictive_Model!$B$25)/Predictive_Model!$C$25)*Predictive_Model!$D$25+IF(C3830="Male",Predictive_Model!$D$31,IF(C3830="Other",Predictive_Model!$D$32,0))+IF(D3830="Premium",Predictive_Model!$D$34,IF(D3830="Standard",Predictive_Model!$D$35,0))+IF(G3830="Asia",Predictive_Model!$D$37,IF(G3830="Europe",Predictive_Model!$D$38,IF(G3830="North America",Predictive_Model!$D$39,IF(G3830="Oceania",Predictive_Model!$D$40,IF(G3830="South America",Predictive_Model!$D$41,0)))))+IF(H3830="Laptop",Predictive_Model!$D$43,IF(H3830="Mobile",Predictive_Model!$D$44,IF(H3830="TV",Predictive_Model!$D$45,IF(H3830="Tablet",Predictive_Model!$D$46,0))))+IF(K3830="Crypto",Predictive_Model!$D$48,IF(K3830="Debit Card",Predictive_Model!$D$49,IF(K3830="Gift Card",Predictive_Model!$D$50,IF(K3830="PayPal",Predictive_Model!$D$51,0))))+IF(N3830="Comedy",Predictive_Model!$D$53,IF(N3830="Documentary",Predictive_Model!$D$54,IF(N3830="Drama",Predictive_Model!$D$55,IF(N3830="Horror",Predictive_Model!$D$56,IF(N3830="Romance",Predictive_Model!$D$57,IF(N3830="Sci-Fi",Predictive_Model!$D$58,0)))))))))</f>
        <v>0.2990624383918512</v>
      </c>
      <c r="V3830" s="3" t="str">
        <f t="shared" si="596"/>
        <v>Medium</v>
      </c>
      <c r="W3830" s="6">
        <f t="shared" si="597"/>
        <v>2.6885713211427422</v>
      </c>
      <c r="X3830" s="3" t="str">
        <f t="shared" si="598"/>
        <v>Monitor</v>
      </c>
      <c r="Y3830" s="3" t="str">
        <f t="shared" si="599"/>
        <v>OK</v>
      </c>
    </row>
    <row r="3831" spans="1:25" x14ac:dyDescent="0.25">
      <c r="A3831" s="3" t="str">
        <f>Raw_Data!A3831</f>
        <v>b8109934-3350-4d7d-a4a2-4665cbbac2b0</v>
      </c>
      <c r="B3831" s="3">
        <f>Raw_Data!B3831</f>
        <v>44</v>
      </c>
      <c r="C3831" s="3" t="str">
        <f>Raw_Data!C3831</f>
        <v>Other</v>
      </c>
      <c r="D3831" s="3" t="str">
        <f>Raw_Data!D3831</f>
        <v>Standard</v>
      </c>
      <c r="E3831" s="3">
        <f>Raw_Data!E3831</f>
        <v>7.64</v>
      </c>
      <c r="F3831" s="3">
        <f>Raw_Data!F3831</f>
        <v>35</v>
      </c>
      <c r="G3831" s="3" t="str">
        <f>Raw_Data!G3831</f>
        <v>Africa</v>
      </c>
      <c r="H3831" s="3" t="str">
        <f>Raw_Data!H3831</f>
        <v>Laptop</v>
      </c>
      <c r="I3831" s="3">
        <f>Raw_Data!I3831</f>
        <v>13.99</v>
      </c>
      <c r="J3831" s="3">
        <f>Raw_Data!J3831</f>
        <v>0</v>
      </c>
      <c r="K3831" s="3" t="str">
        <f>Raw_Data!K3831</f>
        <v>Credit Card</v>
      </c>
      <c r="L3831" s="3">
        <f>Raw_Data!L3831</f>
        <v>4</v>
      </c>
      <c r="M3831" s="3">
        <f>Raw_Data!M3831</f>
        <v>0.21</v>
      </c>
      <c r="N3831" s="3" t="str">
        <f>Raw_Data!N3831</f>
        <v>Comedy</v>
      </c>
      <c r="O3831" s="3" t="str">
        <f t="shared" si="590"/>
        <v>35-44</v>
      </c>
      <c r="P3831" s="3" t="str">
        <f t="shared" si="591"/>
        <v>&lt;10h</v>
      </c>
      <c r="Q3831" s="3" t="str">
        <f t="shared" si="592"/>
        <v>22-45d</v>
      </c>
      <c r="R3831" s="3" t="str">
        <f t="shared" si="593"/>
        <v>Medium</v>
      </c>
      <c r="S3831" s="3" t="str">
        <f t="shared" si="594"/>
        <v>Mid</v>
      </c>
      <c r="T3831" s="3" t="str">
        <f t="shared" si="595"/>
        <v>Active</v>
      </c>
      <c r="U3831" s="4">
        <f>1/(1+EXP(-(Predictive_Model!$B$5+((B3831-Predictive_Model!$B$20)/Predictive_Model!$C$20)*Predictive_Model!$D$20+((E3831-Predictive_Model!$B$21)/Predictive_Model!$C$21)*Predictive_Model!$D$21+((F3831-Predictive_Model!$B$22)/Predictive_Model!$C$22)*Predictive_Model!$D$22+((I3831-Predictive_Model!$B$23)/Predictive_Model!$C$23)*Predictive_Model!$D$23+((L3831-Predictive_Model!$B$24)/Predictive_Model!$C$24)*Predictive_Model!$D$24+((M3831-Predictive_Model!$B$25)/Predictive_Model!$C$25)*Predictive_Model!$D$25+IF(C3831="Male",Predictive_Model!$D$31,IF(C3831="Other",Predictive_Model!$D$32,0))+IF(D3831="Premium",Predictive_Model!$D$34,IF(D3831="Standard",Predictive_Model!$D$35,0))+IF(G3831="Asia",Predictive_Model!$D$37,IF(G3831="Europe",Predictive_Model!$D$38,IF(G3831="North America",Predictive_Model!$D$39,IF(G3831="Oceania",Predictive_Model!$D$40,IF(G3831="South America",Predictive_Model!$D$41,0)))))+IF(H3831="Laptop",Predictive_Model!$D$43,IF(H3831="Mobile",Predictive_Model!$D$44,IF(H3831="TV",Predictive_Model!$D$45,IF(H3831="Tablet",Predictive_Model!$D$46,0))))+IF(K3831="Crypto",Predictive_Model!$D$48,IF(K3831="Debit Card",Predictive_Model!$D$49,IF(K3831="Gift Card",Predictive_Model!$D$50,IF(K3831="PayPal",Predictive_Model!$D$51,0))))+IF(N3831="Comedy",Predictive_Model!$D$53,IF(N3831="Documentary",Predictive_Model!$D$54,IF(N3831="Drama",Predictive_Model!$D$55,IF(N3831="Horror",Predictive_Model!$D$56,IF(N3831="Romance",Predictive_Model!$D$57,IF(N3831="Sci-Fi",Predictive_Model!$D$58,0)))))))))</f>
        <v>0.94539545006655212</v>
      </c>
      <c r="V3831" s="3" t="str">
        <f t="shared" si="596"/>
        <v>Critical</v>
      </c>
      <c r="W3831" s="6">
        <f t="shared" si="597"/>
        <v>13.226082346431065</v>
      </c>
      <c r="X3831" s="3" t="str">
        <f t="shared" si="598"/>
        <v>Priority 2</v>
      </c>
      <c r="Y3831" s="3" t="str">
        <f t="shared" si="599"/>
        <v>OK</v>
      </c>
    </row>
    <row r="3832" spans="1:25" x14ac:dyDescent="0.25">
      <c r="A3832" s="3" t="str">
        <f>Raw_Data!A3832</f>
        <v>37efe8d4-f30b-4839-8707-67cfb77cc1ff</v>
      </c>
      <c r="B3832" s="3">
        <f>Raw_Data!B3832</f>
        <v>62</v>
      </c>
      <c r="C3832" s="3" t="str">
        <f>Raw_Data!C3832</f>
        <v>Female</v>
      </c>
      <c r="D3832" s="3" t="str">
        <f>Raw_Data!D3832</f>
        <v>Basic</v>
      </c>
      <c r="E3832" s="3">
        <f>Raw_Data!E3832</f>
        <v>1.8</v>
      </c>
      <c r="F3832" s="3">
        <f>Raw_Data!F3832</f>
        <v>4</v>
      </c>
      <c r="G3832" s="3" t="str">
        <f>Raw_Data!G3832</f>
        <v>South America</v>
      </c>
      <c r="H3832" s="3" t="str">
        <f>Raw_Data!H3832</f>
        <v>Mobile</v>
      </c>
      <c r="I3832" s="3">
        <f>Raw_Data!I3832</f>
        <v>8.99</v>
      </c>
      <c r="J3832" s="3">
        <f>Raw_Data!J3832</f>
        <v>1</v>
      </c>
      <c r="K3832" s="3" t="str">
        <f>Raw_Data!K3832</f>
        <v>Crypto</v>
      </c>
      <c r="L3832" s="3">
        <f>Raw_Data!L3832</f>
        <v>5</v>
      </c>
      <c r="M3832" s="3">
        <f>Raw_Data!M3832</f>
        <v>0.36</v>
      </c>
      <c r="N3832" s="3" t="str">
        <f>Raw_Data!N3832</f>
        <v>Drama</v>
      </c>
      <c r="O3832" s="3" t="str">
        <f t="shared" si="590"/>
        <v>55-70</v>
      </c>
      <c r="P3832" s="3" t="str">
        <f t="shared" si="591"/>
        <v>&lt;10h</v>
      </c>
      <c r="Q3832" s="3" t="str">
        <f t="shared" si="592"/>
        <v>0-7d</v>
      </c>
      <c r="R3832" s="3" t="str">
        <f t="shared" si="593"/>
        <v>Medium</v>
      </c>
      <c r="S3832" s="3" t="str">
        <f t="shared" si="594"/>
        <v>Low</v>
      </c>
      <c r="T3832" s="3" t="str">
        <f t="shared" si="595"/>
        <v>Churned</v>
      </c>
      <c r="U3832" s="4">
        <f>1/(1+EXP(-(Predictive_Model!$B$5+((B3832-Predictive_Model!$B$20)/Predictive_Model!$C$20)*Predictive_Model!$D$20+((E3832-Predictive_Model!$B$21)/Predictive_Model!$C$21)*Predictive_Model!$D$21+((F3832-Predictive_Model!$B$22)/Predictive_Model!$C$22)*Predictive_Model!$D$22+((I3832-Predictive_Model!$B$23)/Predictive_Model!$C$23)*Predictive_Model!$D$23+((L3832-Predictive_Model!$B$24)/Predictive_Model!$C$24)*Predictive_Model!$D$24+((M3832-Predictive_Model!$B$25)/Predictive_Model!$C$25)*Predictive_Model!$D$25+IF(C3832="Male",Predictive_Model!$D$31,IF(C3832="Other",Predictive_Model!$D$32,0))+IF(D3832="Premium",Predictive_Model!$D$34,IF(D3832="Standard",Predictive_Model!$D$35,0))+IF(G3832="Asia",Predictive_Model!$D$37,IF(G3832="Europe",Predictive_Model!$D$38,IF(G3832="North America",Predictive_Model!$D$39,IF(G3832="Oceania",Predictive_Model!$D$40,IF(G3832="South America",Predictive_Model!$D$41,0)))))+IF(H3832="Laptop",Predictive_Model!$D$43,IF(H3832="Mobile",Predictive_Model!$D$44,IF(H3832="TV",Predictive_Model!$D$45,IF(H3832="Tablet",Predictive_Model!$D$46,0))))+IF(K3832="Crypto",Predictive_Model!$D$48,IF(K3832="Debit Card",Predictive_Model!$D$49,IF(K3832="Gift Card",Predictive_Model!$D$50,IF(K3832="PayPal",Predictive_Model!$D$51,0))))+IF(N3832="Comedy",Predictive_Model!$D$53,IF(N3832="Documentary",Predictive_Model!$D$54,IF(N3832="Drama",Predictive_Model!$D$55,IF(N3832="Horror",Predictive_Model!$D$56,IF(N3832="Romance",Predictive_Model!$D$57,IF(N3832="Sci-Fi",Predictive_Model!$D$58,0)))))))))</f>
        <v>0.93052365978465756</v>
      </c>
      <c r="V3832" s="3" t="str">
        <f t="shared" si="596"/>
        <v>Critical</v>
      </c>
      <c r="W3832" s="6">
        <f t="shared" si="597"/>
        <v>8.99</v>
      </c>
      <c r="X3832" s="3" t="str">
        <f t="shared" si="598"/>
        <v>Priority 2</v>
      </c>
      <c r="Y3832" s="3" t="str">
        <f t="shared" si="599"/>
        <v>OK</v>
      </c>
    </row>
    <row r="3833" spans="1:25" x14ac:dyDescent="0.25">
      <c r="A3833" s="3" t="str">
        <f>Raw_Data!A3833</f>
        <v>3127338f-47d9-4aa7-b9f6-79107e057b80</v>
      </c>
      <c r="B3833" s="3">
        <f>Raw_Data!B3833</f>
        <v>46</v>
      </c>
      <c r="C3833" s="3" t="str">
        <f>Raw_Data!C3833</f>
        <v>Other</v>
      </c>
      <c r="D3833" s="3" t="str">
        <f>Raw_Data!D3833</f>
        <v>Basic</v>
      </c>
      <c r="E3833" s="3">
        <f>Raw_Data!E3833</f>
        <v>8.48</v>
      </c>
      <c r="F3833" s="3">
        <f>Raw_Data!F3833</f>
        <v>34</v>
      </c>
      <c r="G3833" s="3" t="str">
        <f>Raw_Data!G3833</f>
        <v>South America</v>
      </c>
      <c r="H3833" s="3" t="str">
        <f>Raw_Data!H3833</f>
        <v>TV</v>
      </c>
      <c r="I3833" s="3">
        <f>Raw_Data!I3833</f>
        <v>8.99</v>
      </c>
      <c r="J3833" s="3">
        <f>Raw_Data!J3833</f>
        <v>1</v>
      </c>
      <c r="K3833" s="3" t="str">
        <f>Raw_Data!K3833</f>
        <v>Debit Card</v>
      </c>
      <c r="L3833" s="3">
        <f>Raw_Data!L3833</f>
        <v>5</v>
      </c>
      <c r="M3833" s="3">
        <f>Raw_Data!M3833</f>
        <v>0.24</v>
      </c>
      <c r="N3833" s="3" t="str">
        <f>Raw_Data!N3833</f>
        <v>Comedy</v>
      </c>
      <c r="O3833" s="3" t="str">
        <f t="shared" si="590"/>
        <v>45-54</v>
      </c>
      <c r="P3833" s="3" t="str">
        <f t="shared" si="591"/>
        <v>&lt;10h</v>
      </c>
      <c r="Q3833" s="3" t="str">
        <f t="shared" si="592"/>
        <v>22-45d</v>
      </c>
      <c r="R3833" s="3" t="str">
        <f t="shared" si="593"/>
        <v>Medium</v>
      </c>
      <c r="S3833" s="3" t="str">
        <f t="shared" si="594"/>
        <v>Low</v>
      </c>
      <c r="T3833" s="3" t="str">
        <f t="shared" si="595"/>
        <v>Churned</v>
      </c>
      <c r="U3833" s="4">
        <f>1/(1+EXP(-(Predictive_Model!$B$5+((B3833-Predictive_Model!$B$20)/Predictive_Model!$C$20)*Predictive_Model!$D$20+((E3833-Predictive_Model!$B$21)/Predictive_Model!$C$21)*Predictive_Model!$D$21+((F3833-Predictive_Model!$B$22)/Predictive_Model!$C$22)*Predictive_Model!$D$22+((I3833-Predictive_Model!$B$23)/Predictive_Model!$C$23)*Predictive_Model!$D$23+((L3833-Predictive_Model!$B$24)/Predictive_Model!$C$24)*Predictive_Model!$D$24+((M3833-Predictive_Model!$B$25)/Predictive_Model!$C$25)*Predictive_Model!$D$25+IF(C3833="Male",Predictive_Model!$D$31,IF(C3833="Other",Predictive_Model!$D$32,0))+IF(D3833="Premium",Predictive_Model!$D$34,IF(D3833="Standard",Predictive_Model!$D$35,0))+IF(G3833="Asia",Predictive_Model!$D$37,IF(G3833="Europe",Predictive_Model!$D$38,IF(G3833="North America",Predictive_Model!$D$39,IF(G3833="Oceania",Predictive_Model!$D$40,IF(G3833="South America",Predictive_Model!$D$41,0)))))+IF(H3833="Laptop",Predictive_Model!$D$43,IF(H3833="Mobile",Predictive_Model!$D$44,IF(H3833="TV",Predictive_Model!$D$45,IF(H3833="Tablet",Predictive_Model!$D$46,0))))+IF(K3833="Crypto",Predictive_Model!$D$48,IF(K3833="Debit Card",Predictive_Model!$D$49,IF(K3833="Gift Card",Predictive_Model!$D$50,IF(K3833="PayPal",Predictive_Model!$D$51,0))))+IF(N3833="Comedy",Predictive_Model!$D$53,IF(N3833="Documentary",Predictive_Model!$D$54,IF(N3833="Drama",Predictive_Model!$D$55,IF(N3833="Horror",Predictive_Model!$D$56,IF(N3833="Romance",Predictive_Model!$D$57,IF(N3833="Sci-Fi",Predictive_Model!$D$58,0)))))))))</f>
        <v>0.91517649389589084</v>
      </c>
      <c r="V3833" s="3" t="str">
        <f t="shared" si="596"/>
        <v>Critical</v>
      </c>
      <c r="W3833" s="6">
        <f t="shared" si="597"/>
        <v>8.99</v>
      </c>
      <c r="X3833" s="3" t="str">
        <f t="shared" si="598"/>
        <v>Priority 2</v>
      </c>
      <c r="Y3833" s="3" t="str">
        <f t="shared" si="599"/>
        <v>OK</v>
      </c>
    </row>
    <row r="3834" spans="1:25" x14ac:dyDescent="0.25">
      <c r="A3834" s="3" t="str">
        <f>Raw_Data!A3834</f>
        <v>0a8aa6a2-ba3d-4042-b959-8cb224db42f2</v>
      </c>
      <c r="B3834" s="3">
        <f>Raw_Data!B3834</f>
        <v>63</v>
      </c>
      <c r="C3834" s="3" t="str">
        <f>Raw_Data!C3834</f>
        <v>Other</v>
      </c>
      <c r="D3834" s="3" t="str">
        <f>Raw_Data!D3834</f>
        <v>Premium</v>
      </c>
      <c r="E3834" s="3">
        <f>Raw_Data!E3834</f>
        <v>20.27</v>
      </c>
      <c r="F3834" s="3">
        <f>Raw_Data!F3834</f>
        <v>57</v>
      </c>
      <c r="G3834" s="3" t="str">
        <f>Raw_Data!G3834</f>
        <v>South America</v>
      </c>
      <c r="H3834" s="3" t="str">
        <f>Raw_Data!H3834</f>
        <v>Mobile</v>
      </c>
      <c r="I3834" s="3">
        <f>Raw_Data!I3834</f>
        <v>17.989999999999998</v>
      </c>
      <c r="J3834" s="3">
        <f>Raw_Data!J3834</f>
        <v>0</v>
      </c>
      <c r="K3834" s="3" t="str">
        <f>Raw_Data!K3834</f>
        <v>PayPal</v>
      </c>
      <c r="L3834" s="3">
        <f>Raw_Data!L3834</f>
        <v>4</v>
      </c>
      <c r="M3834" s="3">
        <f>Raw_Data!M3834</f>
        <v>0.35</v>
      </c>
      <c r="N3834" s="3" t="str">
        <f>Raw_Data!N3834</f>
        <v>Documentary</v>
      </c>
      <c r="O3834" s="3" t="str">
        <f t="shared" si="590"/>
        <v>55-70</v>
      </c>
      <c r="P3834" s="3" t="str">
        <f t="shared" si="591"/>
        <v>10-24h</v>
      </c>
      <c r="Q3834" s="3" t="str">
        <f t="shared" si="592"/>
        <v>46-60d</v>
      </c>
      <c r="R3834" s="3" t="str">
        <f t="shared" si="593"/>
        <v>Medium</v>
      </c>
      <c r="S3834" s="3" t="str">
        <f t="shared" si="594"/>
        <v>High</v>
      </c>
      <c r="T3834" s="3" t="str">
        <f t="shared" si="595"/>
        <v>Active</v>
      </c>
      <c r="U3834" s="4">
        <f>1/(1+EXP(-(Predictive_Model!$B$5+((B3834-Predictive_Model!$B$20)/Predictive_Model!$C$20)*Predictive_Model!$D$20+((E3834-Predictive_Model!$B$21)/Predictive_Model!$C$21)*Predictive_Model!$D$21+((F3834-Predictive_Model!$B$22)/Predictive_Model!$C$22)*Predictive_Model!$D$22+((I3834-Predictive_Model!$B$23)/Predictive_Model!$C$23)*Predictive_Model!$D$23+((L3834-Predictive_Model!$B$24)/Predictive_Model!$C$24)*Predictive_Model!$D$24+((M3834-Predictive_Model!$B$25)/Predictive_Model!$C$25)*Predictive_Model!$D$25+IF(C3834="Male",Predictive_Model!$D$31,IF(C3834="Other",Predictive_Model!$D$32,0))+IF(D3834="Premium",Predictive_Model!$D$34,IF(D3834="Standard",Predictive_Model!$D$35,0))+IF(G3834="Asia",Predictive_Model!$D$37,IF(G3834="Europe",Predictive_Model!$D$38,IF(G3834="North America",Predictive_Model!$D$39,IF(G3834="Oceania",Predictive_Model!$D$40,IF(G3834="South America",Predictive_Model!$D$41,0)))))+IF(H3834="Laptop",Predictive_Model!$D$43,IF(H3834="Mobile",Predictive_Model!$D$44,IF(H3834="TV",Predictive_Model!$D$45,IF(H3834="Tablet",Predictive_Model!$D$46,0))))+IF(K3834="Crypto",Predictive_Model!$D$48,IF(K3834="Debit Card",Predictive_Model!$D$49,IF(K3834="Gift Card",Predictive_Model!$D$50,IF(K3834="PayPal",Predictive_Model!$D$51,0))))+IF(N3834="Comedy",Predictive_Model!$D$53,IF(N3834="Documentary",Predictive_Model!$D$54,IF(N3834="Drama",Predictive_Model!$D$55,IF(N3834="Horror",Predictive_Model!$D$56,IF(N3834="Romance",Predictive_Model!$D$57,IF(N3834="Sci-Fi",Predictive_Model!$D$58,0)))))))))</f>
        <v>0.80397138019477687</v>
      </c>
      <c r="V3834" s="3" t="str">
        <f t="shared" si="596"/>
        <v>Critical</v>
      </c>
      <c r="W3834" s="6">
        <f t="shared" si="597"/>
        <v>14.463445129704034</v>
      </c>
      <c r="X3834" s="3" t="str">
        <f t="shared" si="598"/>
        <v>Priority 1</v>
      </c>
      <c r="Y3834" s="3" t="str">
        <f t="shared" si="599"/>
        <v>OK</v>
      </c>
    </row>
    <row r="3835" spans="1:25" x14ac:dyDescent="0.25">
      <c r="A3835" s="3" t="str">
        <f>Raw_Data!A3835</f>
        <v>f267db4a-af7e-447d-b5b2-09798e3160a4</v>
      </c>
      <c r="B3835" s="3">
        <f>Raw_Data!B3835</f>
        <v>41</v>
      </c>
      <c r="C3835" s="3" t="str">
        <f>Raw_Data!C3835</f>
        <v>Male</v>
      </c>
      <c r="D3835" s="3" t="str">
        <f>Raw_Data!D3835</f>
        <v>Basic</v>
      </c>
      <c r="E3835" s="3">
        <f>Raw_Data!E3835</f>
        <v>17.87</v>
      </c>
      <c r="F3835" s="3">
        <f>Raw_Data!F3835</f>
        <v>6</v>
      </c>
      <c r="G3835" s="3" t="str">
        <f>Raw_Data!G3835</f>
        <v>North America</v>
      </c>
      <c r="H3835" s="3" t="str">
        <f>Raw_Data!H3835</f>
        <v>Tablet</v>
      </c>
      <c r="I3835" s="3">
        <f>Raw_Data!I3835</f>
        <v>8.99</v>
      </c>
      <c r="J3835" s="3">
        <f>Raw_Data!J3835</f>
        <v>0</v>
      </c>
      <c r="K3835" s="3" t="str">
        <f>Raw_Data!K3835</f>
        <v>PayPal</v>
      </c>
      <c r="L3835" s="3">
        <f>Raw_Data!L3835</f>
        <v>1</v>
      </c>
      <c r="M3835" s="3">
        <f>Raw_Data!M3835</f>
        <v>2.5499999999999998</v>
      </c>
      <c r="N3835" s="3" t="str">
        <f>Raw_Data!N3835</f>
        <v>Drama</v>
      </c>
      <c r="O3835" s="3" t="str">
        <f t="shared" si="590"/>
        <v>35-44</v>
      </c>
      <c r="P3835" s="3" t="str">
        <f t="shared" si="591"/>
        <v>10-24h</v>
      </c>
      <c r="Q3835" s="3" t="str">
        <f t="shared" si="592"/>
        <v>0-7d</v>
      </c>
      <c r="R3835" s="3" t="str">
        <f t="shared" si="593"/>
        <v>Medium</v>
      </c>
      <c r="S3835" s="3" t="str">
        <f t="shared" si="594"/>
        <v>Low</v>
      </c>
      <c r="T3835" s="3" t="str">
        <f t="shared" si="595"/>
        <v>Active</v>
      </c>
      <c r="U3835" s="4">
        <f>1/(1+EXP(-(Predictive_Model!$B$5+((B3835-Predictive_Model!$B$20)/Predictive_Model!$C$20)*Predictive_Model!$D$20+((E3835-Predictive_Model!$B$21)/Predictive_Model!$C$21)*Predictive_Model!$D$21+((F3835-Predictive_Model!$B$22)/Predictive_Model!$C$22)*Predictive_Model!$D$22+((I3835-Predictive_Model!$B$23)/Predictive_Model!$C$23)*Predictive_Model!$D$23+((L3835-Predictive_Model!$B$24)/Predictive_Model!$C$24)*Predictive_Model!$D$24+((M3835-Predictive_Model!$B$25)/Predictive_Model!$C$25)*Predictive_Model!$D$25+IF(C3835="Male",Predictive_Model!$D$31,IF(C3835="Other",Predictive_Model!$D$32,0))+IF(D3835="Premium",Predictive_Model!$D$34,IF(D3835="Standard",Predictive_Model!$D$35,0))+IF(G3835="Asia",Predictive_Model!$D$37,IF(G3835="Europe",Predictive_Model!$D$38,IF(G3835="North America",Predictive_Model!$D$39,IF(G3835="Oceania",Predictive_Model!$D$40,IF(G3835="South America",Predictive_Model!$D$41,0)))))+IF(H3835="Laptop",Predictive_Model!$D$43,IF(H3835="Mobile",Predictive_Model!$D$44,IF(H3835="TV",Predictive_Model!$D$45,IF(H3835="Tablet",Predictive_Model!$D$46,0))))+IF(K3835="Crypto",Predictive_Model!$D$48,IF(K3835="Debit Card",Predictive_Model!$D$49,IF(K3835="Gift Card",Predictive_Model!$D$50,IF(K3835="PayPal",Predictive_Model!$D$51,0))))+IF(N3835="Comedy",Predictive_Model!$D$53,IF(N3835="Documentary",Predictive_Model!$D$54,IF(N3835="Drama",Predictive_Model!$D$55,IF(N3835="Horror",Predictive_Model!$D$56,IF(N3835="Romance",Predictive_Model!$D$57,IF(N3835="Sci-Fi",Predictive_Model!$D$58,0)))))))))</f>
        <v>3.837709004436192E-2</v>
      </c>
      <c r="V3835" s="3" t="str">
        <f t="shared" si="596"/>
        <v>Low</v>
      </c>
      <c r="W3835" s="6">
        <f t="shared" si="597"/>
        <v>0.34501003949881365</v>
      </c>
      <c r="X3835" s="3" t="str">
        <f t="shared" si="598"/>
        <v>Monitor</v>
      </c>
      <c r="Y3835" s="3" t="str">
        <f t="shared" si="599"/>
        <v>OK</v>
      </c>
    </row>
    <row r="3836" spans="1:25" x14ac:dyDescent="0.25">
      <c r="A3836" s="3" t="str">
        <f>Raw_Data!A3836</f>
        <v>7e3de2a4-1eda-4822-9414-edf630b56ca0</v>
      </c>
      <c r="B3836" s="3">
        <f>Raw_Data!B3836</f>
        <v>63</v>
      </c>
      <c r="C3836" s="3" t="str">
        <f>Raw_Data!C3836</f>
        <v>Male</v>
      </c>
      <c r="D3836" s="3" t="str">
        <f>Raw_Data!D3836</f>
        <v>Standard</v>
      </c>
      <c r="E3836" s="3">
        <f>Raw_Data!E3836</f>
        <v>3.82</v>
      </c>
      <c r="F3836" s="3">
        <f>Raw_Data!F3836</f>
        <v>31</v>
      </c>
      <c r="G3836" s="3" t="str">
        <f>Raw_Data!G3836</f>
        <v>Oceania</v>
      </c>
      <c r="H3836" s="3" t="str">
        <f>Raw_Data!H3836</f>
        <v>Tablet</v>
      </c>
      <c r="I3836" s="3">
        <f>Raw_Data!I3836</f>
        <v>13.99</v>
      </c>
      <c r="J3836" s="3">
        <f>Raw_Data!J3836</f>
        <v>1</v>
      </c>
      <c r="K3836" s="3" t="str">
        <f>Raw_Data!K3836</f>
        <v>PayPal</v>
      </c>
      <c r="L3836" s="3">
        <f>Raw_Data!L3836</f>
        <v>4</v>
      </c>
      <c r="M3836" s="3">
        <f>Raw_Data!M3836</f>
        <v>0.12</v>
      </c>
      <c r="N3836" s="3" t="str">
        <f>Raw_Data!N3836</f>
        <v>Action</v>
      </c>
      <c r="O3836" s="3" t="str">
        <f t="shared" si="590"/>
        <v>55-70</v>
      </c>
      <c r="P3836" s="3" t="str">
        <f t="shared" si="591"/>
        <v>&lt;10h</v>
      </c>
      <c r="Q3836" s="3" t="str">
        <f t="shared" si="592"/>
        <v>22-45d</v>
      </c>
      <c r="R3836" s="3" t="str">
        <f t="shared" si="593"/>
        <v>Medium</v>
      </c>
      <c r="S3836" s="3" t="str">
        <f t="shared" si="594"/>
        <v>Mid</v>
      </c>
      <c r="T3836" s="3" t="str">
        <f t="shared" si="595"/>
        <v>Churned</v>
      </c>
      <c r="U3836" s="4">
        <f>1/(1+EXP(-(Predictive_Model!$B$5+((B3836-Predictive_Model!$B$20)/Predictive_Model!$C$20)*Predictive_Model!$D$20+((E3836-Predictive_Model!$B$21)/Predictive_Model!$C$21)*Predictive_Model!$D$21+((F3836-Predictive_Model!$B$22)/Predictive_Model!$C$22)*Predictive_Model!$D$22+((I3836-Predictive_Model!$B$23)/Predictive_Model!$C$23)*Predictive_Model!$D$23+((L3836-Predictive_Model!$B$24)/Predictive_Model!$C$24)*Predictive_Model!$D$24+((M3836-Predictive_Model!$B$25)/Predictive_Model!$C$25)*Predictive_Model!$D$25+IF(C3836="Male",Predictive_Model!$D$31,IF(C3836="Other",Predictive_Model!$D$32,0))+IF(D3836="Premium",Predictive_Model!$D$34,IF(D3836="Standard",Predictive_Model!$D$35,0))+IF(G3836="Asia",Predictive_Model!$D$37,IF(G3836="Europe",Predictive_Model!$D$38,IF(G3836="North America",Predictive_Model!$D$39,IF(G3836="Oceania",Predictive_Model!$D$40,IF(G3836="South America",Predictive_Model!$D$41,0)))))+IF(H3836="Laptop",Predictive_Model!$D$43,IF(H3836="Mobile",Predictive_Model!$D$44,IF(H3836="TV",Predictive_Model!$D$45,IF(H3836="Tablet",Predictive_Model!$D$46,0))))+IF(K3836="Crypto",Predictive_Model!$D$48,IF(K3836="Debit Card",Predictive_Model!$D$49,IF(K3836="Gift Card",Predictive_Model!$D$50,IF(K3836="PayPal",Predictive_Model!$D$51,0))))+IF(N3836="Comedy",Predictive_Model!$D$53,IF(N3836="Documentary",Predictive_Model!$D$54,IF(N3836="Drama",Predictive_Model!$D$55,IF(N3836="Horror",Predictive_Model!$D$56,IF(N3836="Romance",Predictive_Model!$D$57,IF(N3836="Sci-Fi",Predictive_Model!$D$58,0)))))))))</f>
        <v>0.9947376250266009</v>
      </c>
      <c r="V3836" s="3" t="str">
        <f t="shared" si="596"/>
        <v>Critical</v>
      </c>
      <c r="W3836" s="6">
        <f t="shared" si="597"/>
        <v>13.99</v>
      </c>
      <c r="X3836" s="3" t="str">
        <f t="shared" si="598"/>
        <v>Priority 2</v>
      </c>
      <c r="Y3836" s="3" t="str">
        <f t="shared" si="599"/>
        <v>OK</v>
      </c>
    </row>
    <row r="3837" spans="1:25" x14ac:dyDescent="0.25">
      <c r="A3837" s="3" t="str">
        <f>Raw_Data!A3837</f>
        <v>c08952b5-9e61-464b-8118-851535b2f0a0</v>
      </c>
      <c r="B3837" s="3">
        <f>Raw_Data!B3837</f>
        <v>52</v>
      </c>
      <c r="C3837" s="3" t="str">
        <f>Raw_Data!C3837</f>
        <v>Female</v>
      </c>
      <c r="D3837" s="3" t="str">
        <f>Raw_Data!D3837</f>
        <v>Basic</v>
      </c>
      <c r="E3837" s="3">
        <f>Raw_Data!E3837</f>
        <v>41.33</v>
      </c>
      <c r="F3837" s="3">
        <f>Raw_Data!F3837</f>
        <v>41</v>
      </c>
      <c r="G3837" s="3" t="str">
        <f>Raw_Data!G3837</f>
        <v>North America</v>
      </c>
      <c r="H3837" s="3" t="str">
        <f>Raw_Data!H3837</f>
        <v>Laptop</v>
      </c>
      <c r="I3837" s="3">
        <f>Raw_Data!I3837</f>
        <v>8.99</v>
      </c>
      <c r="J3837" s="3">
        <f>Raw_Data!J3837</f>
        <v>1</v>
      </c>
      <c r="K3837" s="3" t="str">
        <f>Raw_Data!K3837</f>
        <v>Gift Card</v>
      </c>
      <c r="L3837" s="3">
        <f>Raw_Data!L3837</f>
        <v>1</v>
      </c>
      <c r="M3837" s="3">
        <f>Raw_Data!M3837</f>
        <v>0.98</v>
      </c>
      <c r="N3837" s="3" t="str">
        <f>Raw_Data!N3837</f>
        <v>Sci-Fi</v>
      </c>
      <c r="O3837" s="3" t="str">
        <f t="shared" si="590"/>
        <v>45-54</v>
      </c>
      <c r="P3837" s="3" t="str">
        <f t="shared" si="591"/>
        <v>25-49h</v>
      </c>
      <c r="Q3837" s="3" t="str">
        <f t="shared" si="592"/>
        <v>22-45d</v>
      </c>
      <c r="R3837" s="3" t="str">
        <f t="shared" si="593"/>
        <v>Medium</v>
      </c>
      <c r="S3837" s="3" t="str">
        <f t="shared" si="594"/>
        <v>Low</v>
      </c>
      <c r="T3837" s="3" t="str">
        <f t="shared" si="595"/>
        <v>Churned</v>
      </c>
      <c r="U3837" s="4">
        <f>1/(1+EXP(-(Predictive_Model!$B$5+((B3837-Predictive_Model!$B$20)/Predictive_Model!$C$20)*Predictive_Model!$D$20+((E3837-Predictive_Model!$B$21)/Predictive_Model!$C$21)*Predictive_Model!$D$21+((F3837-Predictive_Model!$B$22)/Predictive_Model!$C$22)*Predictive_Model!$D$22+((I3837-Predictive_Model!$B$23)/Predictive_Model!$C$23)*Predictive_Model!$D$23+((L3837-Predictive_Model!$B$24)/Predictive_Model!$C$24)*Predictive_Model!$D$24+((M3837-Predictive_Model!$B$25)/Predictive_Model!$C$25)*Predictive_Model!$D$25+IF(C3837="Male",Predictive_Model!$D$31,IF(C3837="Other",Predictive_Model!$D$32,0))+IF(D3837="Premium",Predictive_Model!$D$34,IF(D3837="Standard",Predictive_Model!$D$35,0))+IF(G3837="Asia",Predictive_Model!$D$37,IF(G3837="Europe",Predictive_Model!$D$38,IF(G3837="North America",Predictive_Model!$D$39,IF(G3837="Oceania",Predictive_Model!$D$40,IF(G3837="South America",Predictive_Model!$D$41,0)))))+IF(H3837="Laptop",Predictive_Model!$D$43,IF(H3837="Mobile",Predictive_Model!$D$44,IF(H3837="TV",Predictive_Model!$D$45,IF(H3837="Tablet",Predictive_Model!$D$46,0))))+IF(K3837="Crypto",Predictive_Model!$D$48,IF(K3837="Debit Card",Predictive_Model!$D$49,IF(K3837="Gift Card",Predictive_Model!$D$50,IF(K3837="PayPal",Predictive_Model!$D$51,0))))+IF(N3837="Comedy",Predictive_Model!$D$53,IF(N3837="Documentary",Predictive_Model!$D$54,IF(N3837="Drama",Predictive_Model!$D$55,IF(N3837="Horror",Predictive_Model!$D$56,IF(N3837="Romance",Predictive_Model!$D$57,IF(N3837="Sci-Fi",Predictive_Model!$D$58,0)))))))))</f>
        <v>1.518826439750502E-2</v>
      </c>
      <c r="V3837" s="3" t="str">
        <f t="shared" si="596"/>
        <v>Low</v>
      </c>
      <c r="W3837" s="6">
        <f t="shared" si="597"/>
        <v>8.99</v>
      </c>
      <c r="X3837" s="3" t="str">
        <f t="shared" si="598"/>
        <v>Monitor</v>
      </c>
      <c r="Y3837" s="3" t="str">
        <f t="shared" si="599"/>
        <v>OK</v>
      </c>
    </row>
    <row r="3838" spans="1:25" x14ac:dyDescent="0.25">
      <c r="A3838" s="3" t="str">
        <f>Raw_Data!A3838</f>
        <v>e183f03b-e7ec-425a-b5be-b5c7ee8010b2</v>
      </c>
      <c r="B3838" s="3">
        <f>Raw_Data!B3838</f>
        <v>50</v>
      </c>
      <c r="C3838" s="3" t="str">
        <f>Raw_Data!C3838</f>
        <v>Male</v>
      </c>
      <c r="D3838" s="3" t="str">
        <f>Raw_Data!D3838</f>
        <v>Premium</v>
      </c>
      <c r="E3838" s="3">
        <f>Raw_Data!E3838</f>
        <v>25.98</v>
      </c>
      <c r="F3838" s="3">
        <f>Raw_Data!F3838</f>
        <v>37</v>
      </c>
      <c r="G3838" s="3" t="str">
        <f>Raw_Data!G3838</f>
        <v>Oceania</v>
      </c>
      <c r="H3838" s="3" t="str">
        <f>Raw_Data!H3838</f>
        <v>Tablet</v>
      </c>
      <c r="I3838" s="3">
        <f>Raw_Data!I3838</f>
        <v>17.989999999999998</v>
      </c>
      <c r="J3838" s="3">
        <f>Raw_Data!J3838</f>
        <v>0</v>
      </c>
      <c r="K3838" s="3" t="str">
        <f>Raw_Data!K3838</f>
        <v>PayPal</v>
      </c>
      <c r="L3838" s="3">
        <f>Raw_Data!L3838</f>
        <v>5</v>
      </c>
      <c r="M3838" s="3">
        <f>Raw_Data!M3838</f>
        <v>0.68</v>
      </c>
      <c r="N3838" s="3" t="str">
        <f>Raw_Data!N3838</f>
        <v>Drama</v>
      </c>
      <c r="O3838" s="3" t="str">
        <f t="shared" si="590"/>
        <v>45-54</v>
      </c>
      <c r="P3838" s="3" t="str">
        <f t="shared" si="591"/>
        <v>25-49h</v>
      </c>
      <c r="Q3838" s="3" t="str">
        <f t="shared" si="592"/>
        <v>22-45d</v>
      </c>
      <c r="R3838" s="3" t="str">
        <f t="shared" si="593"/>
        <v>Medium</v>
      </c>
      <c r="S3838" s="3" t="str">
        <f t="shared" si="594"/>
        <v>High</v>
      </c>
      <c r="T3838" s="3" t="str">
        <f t="shared" si="595"/>
        <v>Active</v>
      </c>
      <c r="U3838" s="4">
        <f>1/(1+EXP(-(Predictive_Model!$B$5+((B3838-Predictive_Model!$B$20)/Predictive_Model!$C$20)*Predictive_Model!$D$20+((E3838-Predictive_Model!$B$21)/Predictive_Model!$C$21)*Predictive_Model!$D$21+((F3838-Predictive_Model!$B$22)/Predictive_Model!$C$22)*Predictive_Model!$D$22+((I3838-Predictive_Model!$B$23)/Predictive_Model!$C$23)*Predictive_Model!$D$23+((L3838-Predictive_Model!$B$24)/Predictive_Model!$C$24)*Predictive_Model!$D$24+((M3838-Predictive_Model!$B$25)/Predictive_Model!$C$25)*Predictive_Model!$D$25+IF(C3838="Male",Predictive_Model!$D$31,IF(C3838="Other",Predictive_Model!$D$32,0))+IF(D3838="Premium",Predictive_Model!$D$34,IF(D3838="Standard",Predictive_Model!$D$35,0))+IF(G3838="Asia",Predictive_Model!$D$37,IF(G3838="Europe",Predictive_Model!$D$38,IF(G3838="North America",Predictive_Model!$D$39,IF(G3838="Oceania",Predictive_Model!$D$40,IF(G3838="South America",Predictive_Model!$D$41,0)))))+IF(H3838="Laptop",Predictive_Model!$D$43,IF(H3838="Mobile",Predictive_Model!$D$44,IF(H3838="TV",Predictive_Model!$D$45,IF(H3838="Tablet",Predictive_Model!$D$46,0))))+IF(K3838="Crypto",Predictive_Model!$D$48,IF(K3838="Debit Card",Predictive_Model!$D$49,IF(K3838="Gift Card",Predictive_Model!$D$50,IF(K3838="PayPal",Predictive_Model!$D$51,0))))+IF(N3838="Comedy",Predictive_Model!$D$53,IF(N3838="Documentary",Predictive_Model!$D$54,IF(N3838="Drama",Predictive_Model!$D$55,IF(N3838="Horror",Predictive_Model!$D$56,IF(N3838="Romance",Predictive_Model!$D$57,IF(N3838="Sci-Fi",Predictive_Model!$D$58,0)))))))))</f>
        <v>1.1052125548212867E-2</v>
      </c>
      <c r="V3838" s="3" t="str">
        <f t="shared" si="596"/>
        <v>Low</v>
      </c>
      <c r="W3838" s="6">
        <f t="shared" si="597"/>
        <v>0.19882773861234945</v>
      </c>
      <c r="X3838" s="3" t="str">
        <f t="shared" si="598"/>
        <v>Monitor</v>
      </c>
      <c r="Y3838" s="3" t="str">
        <f t="shared" si="599"/>
        <v>OK</v>
      </c>
    </row>
    <row r="3839" spans="1:25" x14ac:dyDescent="0.25">
      <c r="A3839" s="3" t="str">
        <f>Raw_Data!A3839</f>
        <v>fa9e2423-d295-4fb8-af3c-4197ee5b7435</v>
      </c>
      <c r="B3839" s="3">
        <f>Raw_Data!B3839</f>
        <v>30</v>
      </c>
      <c r="C3839" s="3" t="str">
        <f>Raw_Data!C3839</f>
        <v>Male</v>
      </c>
      <c r="D3839" s="3" t="str">
        <f>Raw_Data!D3839</f>
        <v>Standard</v>
      </c>
      <c r="E3839" s="3">
        <f>Raw_Data!E3839</f>
        <v>1.87</v>
      </c>
      <c r="F3839" s="3">
        <f>Raw_Data!F3839</f>
        <v>28</v>
      </c>
      <c r="G3839" s="3" t="str">
        <f>Raw_Data!G3839</f>
        <v>North America</v>
      </c>
      <c r="H3839" s="3" t="str">
        <f>Raw_Data!H3839</f>
        <v>Desktop</v>
      </c>
      <c r="I3839" s="3">
        <f>Raw_Data!I3839</f>
        <v>13.99</v>
      </c>
      <c r="J3839" s="3">
        <f>Raw_Data!J3839</f>
        <v>0</v>
      </c>
      <c r="K3839" s="3" t="str">
        <f>Raw_Data!K3839</f>
        <v>Debit Card</v>
      </c>
      <c r="L3839" s="3">
        <f>Raw_Data!L3839</f>
        <v>4</v>
      </c>
      <c r="M3839" s="3">
        <f>Raw_Data!M3839</f>
        <v>0.06</v>
      </c>
      <c r="N3839" s="3" t="str">
        <f>Raw_Data!N3839</f>
        <v>Sci-Fi</v>
      </c>
      <c r="O3839" s="3" t="str">
        <f t="shared" si="590"/>
        <v>25-34</v>
      </c>
      <c r="P3839" s="3" t="str">
        <f t="shared" si="591"/>
        <v>&lt;10h</v>
      </c>
      <c r="Q3839" s="3" t="str">
        <f t="shared" si="592"/>
        <v>22-45d</v>
      </c>
      <c r="R3839" s="3" t="str">
        <f t="shared" si="593"/>
        <v>Medium</v>
      </c>
      <c r="S3839" s="3" t="str">
        <f t="shared" si="594"/>
        <v>Mid</v>
      </c>
      <c r="T3839" s="3" t="str">
        <f t="shared" si="595"/>
        <v>Active</v>
      </c>
      <c r="U3839" s="4">
        <f>1/(1+EXP(-(Predictive_Model!$B$5+((B3839-Predictive_Model!$B$20)/Predictive_Model!$C$20)*Predictive_Model!$D$20+((E3839-Predictive_Model!$B$21)/Predictive_Model!$C$21)*Predictive_Model!$D$21+((F3839-Predictive_Model!$B$22)/Predictive_Model!$C$22)*Predictive_Model!$D$22+((I3839-Predictive_Model!$B$23)/Predictive_Model!$C$23)*Predictive_Model!$D$23+((L3839-Predictive_Model!$B$24)/Predictive_Model!$C$24)*Predictive_Model!$D$24+((M3839-Predictive_Model!$B$25)/Predictive_Model!$C$25)*Predictive_Model!$D$25+IF(C3839="Male",Predictive_Model!$D$31,IF(C3839="Other",Predictive_Model!$D$32,0))+IF(D3839="Premium",Predictive_Model!$D$34,IF(D3839="Standard",Predictive_Model!$D$35,0))+IF(G3839="Asia",Predictive_Model!$D$37,IF(G3839="Europe",Predictive_Model!$D$38,IF(G3839="North America",Predictive_Model!$D$39,IF(G3839="Oceania",Predictive_Model!$D$40,IF(G3839="South America",Predictive_Model!$D$41,0)))))+IF(H3839="Laptop",Predictive_Model!$D$43,IF(H3839="Mobile",Predictive_Model!$D$44,IF(H3839="TV",Predictive_Model!$D$45,IF(H3839="Tablet",Predictive_Model!$D$46,0))))+IF(K3839="Crypto",Predictive_Model!$D$48,IF(K3839="Debit Card",Predictive_Model!$D$49,IF(K3839="Gift Card",Predictive_Model!$D$50,IF(K3839="PayPal",Predictive_Model!$D$51,0))))+IF(N3839="Comedy",Predictive_Model!$D$53,IF(N3839="Documentary",Predictive_Model!$D$54,IF(N3839="Drama",Predictive_Model!$D$55,IF(N3839="Horror",Predictive_Model!$D$56,IF(N3839="Romance",Predictive_Model!$D$57,IF(N3839="Sci-Fi",Predictive_Model!$D$58,0)))))))))</f>
        <v>0.97975570809123569</v>
      </c>
      <c r="V3839" s="3" t="str">
        <f t="shared" si="596"/>
        <v>Critical</v>
      </c>
      <c r="W3839" s="6">
        <f t="shared" si="597"/>
        <v>13.706782356196387</v>
      </c>
      <c r="X3839" s="3" t="str">
        <f t="shared" si="598"/>
        <v>Priority 2</v>
      </c>
      <c r="Y3839" s="3" t="str">
        <f t="shared" si="599"/>
        <v>OK</v>
      </c>
    </row>
    <row r="3840" spans="1:25" x14ac:dyDescent="0.25">
      <c r="A3840" s="3" t="str">
        <f>Raw_Data!A3840</f>
        <v>ed914a01-62e5-4b18-b4ad-1e9a28c3a68c</v>
      </c>
      <c r="B3840" s="3">
        <f>Raw_Data!B3840</f>
        <v>50</v>
      </c>
      <c r="C3840" s="3" t="str">
        <f>Raw_Data!C3840</f>
        <v>Other</v>
      </c>
      <c r="D3840" s="3" t="str">
        <f>Raw_Data!D3840</f>
        <v>Basic</v>
      </c>
      <c r="E3840" s="3">
        <f>Raw_Data!E3840</f>
        <v>2.85</v>
      </c>
      <c r="F3840" s="3">
        <f>Raw_Data!F3840</f>
        <v>22</v>
      </c>
      <c r="G3840" s="3" t="str">
        <f>Raw_Data!G3840</f>
        <v>Europe</v>
      </c>
      <c r="H3840" s="3" t="str">
        <f>Raw_Data!H3840</f>
        <v>Desktop</v>
      </c>
      <c r="I3840" s="3">
        <f>Raw_Data!I3840</f>
        <v>8.99</v>
      </c>
      <c r="J3840" s="3">
        <f>Raw_Data!J3840</f>
        <v>1</v>
      </c>
      <c r="K3840" s="3" t="str">
        <f>Raw_Data!K3840</f>
        <v>Debit Card</v>
      </c>
      <c r="L3840" s="3">
        <f>Raw_Data!L3840</f>
        <v>1</v>
      </c>
      <c r="M3840" s="3">
        <f>Raw_Data!M3840</f>
        <v>0.12</v>
      </c>
      <c r="N3840" s="3" t="str">
        <f>Raw_Data!N3840</f>
        <v>Drama</v>
      </c>
      <c r="O3840" s="3" t="str">
        <f t="shared" si="590"/>
        <v>45-54</v>
      </c>
      <c r="P3840" s="3" t="str">
        <f t="shared" si="591"/>
        <v>&lt;10h</v>
      </c>
      <c r="Q3840" s="3" t="str">
        <f t="shared" si="592"/>
        <v>22-45d</v>
      </c>
      <c r="R3840" s="3" t="str">
        <f t="shared" si="593"/>
        <v>Medium</v>
      </c>
      <c r="S3840" s="3" t="str">
        <f t="shared" si="594"/>
        <v>Low</v>
      </c>
      <c r="T3840" s="3" t="str">
        <f t="shared" si="595"/>
        <v>Churned</v>
      </c>
      <c r="U3840" s="4">
        <f>1/(1+EXP(-(Predictive_Model!$B$5+((B3840-Predictive_Model!$B$20)/Predictive_Model!$C$20)*Predictive_Model!$D$20+((E3840-Predictive_Model!$B$21)/Predictive_Model!$C$21)*Predictive_Model!$D$21+((F3840-Predictive_Model!$B$22)/Predictive_Model!$C$22)*Predictive_Model!$D$22+((I3840-Predictive_Model!$B$23)/Predictive_Model!$C$23)*Predictive_Model!$D$23+((L3840-Predictive_Model!$B$24)/Predictive_Model!$C$24)*Predictive_Model!$D$24+((M3840-Predictive_Model!$B$25)/Predictive_Model!$C$25)*Predictive_Model!$D$25+IF(C3840="Male",Predictive_Model!$D$31,IF(C3840="Other",Predictive_Model!$D$32,0))+IF(D3840="Premium",Predictive_Model!$D$34,IF(D3840="Standard",Predictive_Model!$D$35,0))+IF(G3840="Asia",Predictive_Model!$D$37,IF(G3840="Europe",Predictive_Model!$D$38,IF(G3840="North America",Predictive_Model!$D$39,IF(G3840="Oceania",Predictive_Model!$D$40,IF(G3840="South America",Predictive_Model!$D$41,0)))))+IF(H3840="Laptop",Predictive_Model!$D$43,IF(H3840="Mobile",Predictive_Model!$D$44,IF(H3840="TV",Predictive_Model!$D$45,IF(H3840="Tablet",Predictive_Model!$D$46,0))))+IF(K3840="Crypto",Predictive_Model!$D$48,IF(K3840="Debit Card",Predictive_Model!$D$49,IF(K3840="Gift Card",Predictive_Model!$D$50,IF(K3840="PayPal",Predictive_Model!$D$51,0))))+IF(N3840="Comedy",Predictive_Model!$D$53,IF(N3840="Documentary",Predictive_Model!$D$54,IF(N3840="Drama",Predictive_Model!$D$55,IF(N3840="Horror",Predictive_Model!$D$56,IF(N3840="Romance",Predictive_Model!$D$57,IF(N3840="Sci-Fi",Predictive_Model!$D$58,0)))))))))</f>
        <v>0.99777839894169817</v>
      </c>
      <c r="V3840" s="3" t="str">
        <f t="shared" si="596"/>
        <v>Critical</v>
      </c>
      <c r="W3840" s="6">
        <f t="shared" si="597"/>
        <v>8.99</v>
      </c>
      <c r="X3840" s="3" t="str">
        <f t="shared" si="598"/>
        <v>Priority 2</v>
      </c>
      <c r="Y3840" s="3" t="str">
        <f t="shared" si="599"/>
        <v>OK</v>
      </c>
    </row>
    <row r="3841" spans="1:25" x14ac:dyDescent="0.25">
      <c r="A3841" s="3" t="str">
        <f>Raw_Data!A3841</f>
        <v>53c0345a-7d19-48bd-b659-70d4a6781dfb</v>
      </c>
      <c r="B3841" s="3">
        <f>Raw_Data!B3841</f>
        <v>61</v>
      </c>
      <c r="C3841" s="3" t="str">
        <f>Raw_Data!C3841</f>
        <v>Female</v>
      </c>
      <c r="D3841" s="3" t="str">
        <f>Raw_Data!D3841</f>
        <v>Standard</v>
      </c>
      <c r="E3841" s="3">
        <f>Raw_Data!E3841</f>
        <v>5.84</v>
      </c>
      <c r="F3841" s="3">
        <f>Raw_Data!F3841</f>
        <v>58</v>
      </c>
      <c r="G3841" s="3" t="str">
        <f>Raw_Data!G3841</f>
        <v>North America</v>
      </c>
      <c r="H3841" s="3" t="str">
        <f>Raw_Data!H3841</f>
        <v>Desktop</v>
      </c>
      <c r="I3841" s="3">
        <f>Raw_Data!I3841</f>
        <v>13.99</v>
      </c>
      <c r="J3841" s="3">
        <f>Raw_Data!J3841</f>
        <v>0</v>
      </c>
      <c r="K3841" s="3" t="str">
        <f>Raw_Data!K3841</f>
        <v>PayPal</v>
      </c>
      <c r="L3841" s="3">
        <f>Raw_Data!L3841</f>
        <v>5</v>
      </c>
      <c r="M3841" s="3">
        <f>Raw_Data!M3841</f>
        <v>0.1</v>
      </c>
      <c r="N3841" s="3" t="str">
        <f>Raw_Data!N3841</f>
        <v>Horror</v>
      </c>
      <c r="O3841" s="3" t="str">
        <f t="shared" si="590"/>
        <v>55-70</v>
      </c>
      <c r="P3841" s="3" t="str">
        <f t="shared" si="591"/>
        <v>&lt;10h</v>
      </c>
      <c r="Q3841" s="3" t="str">
        <f t="shared" si="592"/>
        <v>46-60d</v>
      </c>
      <c r="R3841" s="3" t="str">
        <f t="shared" si="593"/>
        <v>Low</v>
      </c>
      <c r="S3841" s="3" t="str">
        <f t="shared" si="594"/>
        <v>Mid</v>
      </c>
      <c r="T3841" s="3" t="str">
        <f t="shared" si="595"/>
        <v>Active</v>
      </c>
      <c r="U3841" s="4">
        <f>1/(1+EXP(-(Predictive_Model!$B$5+((B3841-Predictive_Model!$B$20)/Predictive_Model!$C$20)*Predictive_Model!$D$20+((E3841-Predictive_Model!$B$21)/Predictive_Model!$C$21)*Predictive_Model!$D$21+((F3841-Predictive_Model!$B$22)/Predictive_Model!$C$22)*Predictive_Model!$D$22+((I3841-Predictive_Model!$B$23)/Predictive_Model!$C$23)*Predictive_Model!$D$23+((L3841-Predictive_Model!$B$24)/Predictive_Model!$C$24)*Predictive_Model!$D$24+((M3841-Predictive_Model!$B$25)/Predictive_Model!$C$25)*Predictive_Model!$D$25+IF(C3841="Male",Predictive_Model!$D$31,IF(C3841="Other",Predictive_Model!$D$32,0))+IF(D3841="Premium",Predictive_Model!$D$34,IF(D3841="Standard",Predictive_Model!$D$35,0))+IF(G3841="Asia",Predictive_Model!$D$37,IF(G3841="Europe",Predictive_Model!$D$38,IF(G3841="North America",Predictive_Model!$D$39,IF(G3841="Oceania",Predictive_Model!$D$40,IF(G3841="South America",Predictive_Model!$D$41,0)))))+IF(H3841="Laptop",Predictive_Model!$D$43,IF(H3841="Mobile",Predictive_Model!$D$44,IF(H3841="TV",Predictive_Model!$D$45,IF(H3841="Tablet",Predictive_Model!$D$46,0))))+IF(K3841="Crypto",Predictive_Model!$D$48,IF(K3841="Debit Card",Predictive_Model!$D$49,IF(K3841="Gift Card",Predictive_Model!$D$50,IF(K3841="PayPal",Predictive_Model!$D$51,0))))+IF(N3841="Comedy",Predictive_Model!$D$53,IF(N3841="Documentary",Predictive_Model!$D$54,IF(N3841="Drama",Predictive_Model!$D$55,IF(N3841="Horror",Predictive_Model!$D$56,IF(N3841="Romance",Predictive_Model!$D$57,IF(N3841="Sci-Fi",Predictive_Model!$D$58,0)))))))))</f>
        <v>0.99763990398894042</v>
      </c>
      <c r="V3841" s="3" t="str">
        <f t="shared" si="596"/>
        <v>Critical</v>
      </c>
      <c r="W3841" s="6">
        <f t="shared" si="597"/>
        <v>13.956982256805277</v>
      </c>
      <c r="X3841" s="3" t="str">
        <f t="shared" si="598"/>
        <v>Priority 2</v>
      </c>
      <c r="Y3841" s="3" t="str">
        <f t="shared" si="599"/>
        <v>OK</v>
      </c>
    </row>
    <row r="3842" spans="1:25" x14ac:dyDescent="0.25">
      <c r="A3842" s="3" t="str">
        <f>Raw_Data!A3842</f>
        <v>6d6a8d7b-f943-4279-ba4f-f2fcc8df2fc0</v>
      </c>
      <c r="B3842" s="3">
        <f>Raw_Data!B3842</f>
        <v>30</v>
      </c>
      <c r="C3842" s="3" t="str">
        <f>Raw_Data!C3842</f>
        <v>Male</v>
      </c>
      <c r="D3842" s="3" t="str">
        <f>Raw_Data!D3842</f>
        <v>Basic</v>
      </c>
      <c r="E3842" s="3">
        <f>Raw_Data!E3842</f>
        <v>1.07</v>
      </c>
      <c r="F3842" s="3">
        <f>Raw_Data!F3842</f>
        <v>35</v>
      </c>
      <c r="G3842" s="3" t="str">
        <f>Raw_Data!G3842</f>
        <v>Oceania</v>
      </c>
      <c r="H3842" s="3" t="str">
        <f>Raw_Data!H3842</f>
        <v>Tablet</v>
      </c>
      <c r="I3842" s="3">
        <f>Raw_Data!I3842</f>
        <v>8.99</v>
      </c>
      <c r="J3842" s="3">
        <f>Raw_Data!J3842</f>
        <v>1</v>
      </c>
      <c r="K3842" s="3" t="str">
        <f>Raw_Data!K3842</f>
        <v>Credit Card</v>
      </c>
      <c r="L3842" s="3">
        <f>Raw_Data!L3842</f>
        <v>3</v>
      </c>
      <c r="M3842" s="3">
        <f>Raw_Data!M3842</f>
        <v>0.03</v>
      </c>
      <c r="N3842" s="3" t="str">
        <f>Raw_Data!N3842</f>
        <v>Horror</v>
      </c>
      <c r="O3842" s="3" t="str">
        <f t="shared" si="590"/>
        <v>25-34</v>
      </c>
      <c r="P3842" s="3" t="str">
        <f t="shared" si="591"/>
        <v>&lt;10h</v>
      </c>
      <c r="Q3842" s="3" t="str">
        <f t="shared" si="592"/>
        <v>22-45d</v>
      </c>
      <c r="R3842" s="3" t="str">
        <f t="shared" si="593"/>
        <v>Medium</v>
      </c>
      <c r="S3842" s="3" t="str">
        <f t="shared" si="594"/>
        <v>Low</v>
      </c>
      <c r="T3842" s="3" t="str">
        <f t="shared" si="595"/>
        <v>Churned</v>
      </c>
      <c r="U3842" s="4">
        <f>1/(1+EXP(-(Predictive_Model!$B$5+((B3842-Predictive_Model!$B$20)/Predictive_Model!$C$20)*Predictive_Model!$D$20+((E3842-Predictive_Model!$B$21)/Predictive_Model!$C$21)*Predictive_Model!$D$21+((F3842-Predictive_Model!$B$22)/Predictive_Model!$C$22)*Predictive_Model!$D$22+((I3842-Predictive_Model!$B$23)/Predictive_Model!$C$23)*Predictive_Model!$D$23+((L3842-Predictive_Model!$B$24)/Predictive_Model!$C$24)*Predictive_Model!$D$24+((M3842-Predictive_Model!$B$25)/Predictive_Model!$C$25)*Predictive_Model!$D$25+IF(C3842="Male",Predictive_Model!$D$31,IF(C3842="Other",Predictive_Model!$D$32,0))+IF(D3842="Premium",Predictive_Model!$D$34,IF(D3842="Standard",Predictive_Model!$D$35,0))+IF(G3842="Asia",Predictive_Model!$D$37,IF(G3842="Europe",Predictive_Model!$D$38,IF(G3842="North America",Predictive_Model!$D$39,IF(G3842="Oceania",Predictive_Model!$D$40,IF(G3842="South America",Predictive_Model!$D$41,0)))))+IF(H3842="Laptop",Predictive_Model!$D$43,IF(H3842="Mobile",Predictive_Model!$D$44,IF(H3842="TV",Predictive_Model!$D$45,IF(H3842="Tablet",Predictive_Model!$D$46,0))))+IF(K3842="Crypto",Predictive_Model!$D$48,IF(K3842="Debit Card",Predictive_Model!$D$49,IF(K3842="Gift Card",Predictive_Model!$D$50,IF(K3842="PayPal",Predictive_Model!$D$51,0))))+IF(N3842="Comedy",Predictive_Model!$D$53,IF(N3842="Documentary",Predictive_Model!$D$54,IF(N3842="Drama",Predictive_Model!$D$55,IF(N3842="Horror",Predictive_Model!$D$56,IF(N3842="Romance",Predictive_Model!$D$57,IF(N3842="Sci-Fi",Predictive_Model!$D$58,0)))))))))</f>
        <v>0.9998553836847397</v>
      </c>
      <c r="V3842" s="3" t="str">
        <f t="shared" si="596"/>
        <v>Critical</v>
      </c>
      <c r="W3842" s="6">
        <f t="shared" si="597"/>
        <v>8.99</v>
      </c>
      <c r="X3842" s="3" t="str">
        <f t="shared" si="598"/>
        <v>Priority 2</v>
      </c>
      <c r="Y3842" s="3" t="str">
        <f t="shared" si="599"/>
        <v>OK</v>
      </c>
    </row>
    <row r="3843" spans="1:25" x14ac:dyDescent="0.25">
      <c r="A3843" s="3" t="str">
        <f>Raw_Data!A3843</f>
        <v>783898c5-a397-44be-9556-e1fd61bf35e9</v>
      </c>
      <c r="B3843" s="3">
        <f>Raw_Data!B3843</f>
        <v>43</v>
      </c>
      <c r="C3843" s="3" t="str">
        <f>Raw_Data!C3843</f>
        <v>Female</v>
      </c>
      <c r="D3843" s="3" t="str">
        <f>Raw_Data!D3843</f>
        <v>Basic</v>
      </c>
      <c r="E3843" s="3">
        <f>Raw_Data!E3843</f>
        <v>12.52</v>
      </c>
      <c r="F3843" s="3">
        <f>Raw_Data!F3843</f>
        <v>26</v>
      </c>
      <c r="G3843" s="3" t="str">
        <f>Raw_Data!G3843</f>
        <v>Europe</v>
      </c>
      <c r="H3843" s="3" t="str">
        <f>Raw_Data!H3843</f>
        <v>TV</v>
      </c>
      <c r="I3843" s="3">
        <f>Raw_Data!I3843</f>
        <v>8.99</v>
      </c>
      <c r="J3843" s="3">
        <f>Raw_Data!J3843</f>
        <v>0</v>
      </c>
      <c r="K3843" s="3" t="str">
        <f>Raw_Data!K3843</f>
        <v>Credit Card</v>
      </c>
      <c r="L3843" s="3">
        <f>Raw_Data!L3843</f>
        <v>2</v>
      </c>
      <c r="M3843" s="3">
        <f>Raw_Data!M3843</f>
        <v>0.46</v>
      </c>
      <c r="N3843" s="3" t="str">
        <f>Raw_Data!N3843</f>
        <v>Horror</v>
      </c>
      <c r="O3843" s="3" t="str">
        <f t="shared" si="590"/>
        <v>35-44</v>
      </c>
      <c r="P3843" s="3" t="str">
        <f t="shared" si="591"/>
        <v>10-24h</v>
      </c>
      <c r="Q3843" s="3" t="str">
        <f t="shared" si="592"/>
        <v>22-45d</v>
      </c>
      <c r="R3843" s="3" t="str">
        <f t="shared" si="593"/>
        <v>Medium</v>
      </c>
      <c r="S3843" s="3" t="str">
        <f t="shared" si="594"/>
        <v>Low</v>
      </c>
      <c r="T3843" s="3" t="str">
        <f t="shared" si="595"/>
        <v>Active</v>
      </c>
      <c r="U3843" s="4">
        <f>1/(1+EXP(-(Predictive_Model!$B$5+((B3843-Predictive_Model!$B$20)/Predictive_Model!$C$20)*Predictive_Model!$D$20+((E3843-Predictive_Model!$B$21)/Predictive_Model!$C$21)*Predictive_Model!$D$21+((F3843-Predictive_Model!$B$22)/Predictive_Model!$C$22)*Predictive_Model!$D$22+((I3843-Predictive_Model!$B$23)/Predictive_Model!$C$23)*Predictive_Model!$D$23+((L3843-Predictive_Model!$B$24)/Predictive_Model!$C$24)*Predictive_Model!$D$24+((M3843-Predictive_Model!$B$25)/Predictive_Model!$C$25)*Predictive_Model!$D$25+IF(C3843="Male",Predictive_Model!$D$31,IF(C3843="Other",Predictive_Model!$D$32,0))+IF(D3843="Premium",Predictive_Model!$D$34,IF(D3843="Standard",Predictive_Model!$D$35,0))+IF(G3843="Asia",Predictive_Model!$D$37,IF(G3843="Europe",Predictive_Model!$D$38,IF(G3843="North America",Predictive_Model!$D$39,IF(G3843="Oceania",Predictive_Model!$D$40,IF(G3843="South America",Predictive_Model!$D$41,0)))))+IF(H3843="Laptop",Predictive_Model!$D$43,IF(H3843="Mobile",Predictive_Model!$D$44,IF(H3843="TV",Predictive_Model!$D$45,IF(H3843="Tablet",Predictive_Model!$D$46,0))))+IF(K3843="Crypto",Predictive_Model!$D$48,IF(K3843="Debit Card",Predictive_Model!$D$49,IF(K3843="Gift Card",Predictive_Model!$D$50,IF(K3843="PayPal",Predictive_Model!$D$51,0))))+IF(N3843="Comedy",Predictive_Model!$D$53,IF(N3843="Documentary",Predictive_Model!$D$54,IF(N3843="Drama",Predictive_Model!$D$55,IF(N3843="Horror",Predictive_Model!$D$56,IF(N3843="Romance",Predictive_Model!$D$57,IF(N3843="Sci-Fi",Predictive_Model!$D$58,0)))))))))</f>
        <v>0.91395956120360256</v>
      </c>
      <c r="V3843" s="3" t="str">
        <f t="shared" si="596"/>
        <v>Critical</v>
      </c>
      <c r="W3843" s="6">
        <f t="shared" si="597"/>
        <v>8.216496455220387</v>
      </c>
      <c r="X3843" s="3" t="str">
        <f t="shared" si="598"/>
        <v>Priority 2</v>
      </c>
      <c r="Y3843" s="3" t="str">
        <f t="shared" si="599"/>
        <v>OK</v>
      </c>
    </row>
    <row r="3844" spans="1:25" x14ac:dyDescent="0.25">
      <c r="A3844" s="3" t="str">
        <f>Raw_Data!A3844</f>
        <v>82dee3af-9f17-421c-8d3e-2177420183e1</v>
      </c>
      <c r="B3844" s="3">
        <f>Raw_Data!B3844</f>
        <v>56</v>
      </c>
      <c r="C3844" s="3" t="str">
        <f>Raw_Data!C3844</f>
        <v>Other</v>
      </c>
      <c r="D3844" s="3" t="str">
        <f>Raw_Data!D3844</f>
        <v>Premium</v>
      </c>
      <c r="E3844" s="3">
        <f>Raw_Data!E3844</f>
        <v>2.04</v>
      </c>
      <c r="F3844" s="3">
        <f>Raw_Data!F3844</f>
        <v>27</v>
      </c>
      <c r="G3844" s="3" t="str">
        <f>Raw_Data!G3844</f>
        <v>Oceania</v>
      </c>
      <c r="H3844" s="3" t="str">
        <f>Raw_Data!H3844</f>
        <v>TV</v>
      </c>
      <c r="I3844" s="3">
        <f>Raw_Data!I3844</f>
        <v>17.989999999999998</v>
      </c>
      <c r="J3844" s="3">
        <f>Raw_Data!J3844</f>
        <v>1</v>
      </c>
      <c r="K3844" s="3" t="str">
        <f>Raw_Data!K3844</f>
        <v>Debit Card</v>
      </c>
      <c r="L3844" s="3">
        <f>Raw_Data!L3844</f>
        <v>1</v>
      </c>
      <c r="M3844" s="3">
        <f>Raw_Data!M3844</f>
        <v>7.0000000000000007E-2</v>
      </c>
      <c r="N3844" s="3" t="str">
        <f>Raw_Data!N3844</f>
        <v>Romance</v>
      </c>
      <c r="O3844" s="3" t="str">
        <f t="shared" si="590"/>
        <v>55-70</v>
      </c>
      <c r="P3844" s="3" t="str">
        <f t="shared" si="591"/>
        <v>&lt;10h</v>
      </c>
      <c r="Q3844" s="3" t="str">
        <f t="shared" si="592"/>
        <v>22-45d</v>
      </c>
      <c r="R3844" s="3" t="str">
        <f t="shared" si="593"/>
        <v>Medium</v>
      </c>
      <c r="S3844" s="3" t="str">
        <f t="shared" si="594"/>
        <v>High</v>
      </c>
      <c r="T3844" s="3" t="str">
        <f t="shared" si="595"/>
        <v>Churned</v>
      </c>
      <c r="U3844" s="4">
        <f>1/(1+EXP(-(Predictive_Model!$B$5+((B3844-Predictive_Model!$B$20)/Predictive_Model!$C$20)*Predictive_Model!$D$20+((E3844-Predictive_Model!$B$21)/Predictive_Model!$C$21)*Predictive_Model!$D$21+((F3844-Predictive_Model!$B$22)/Predictive_Model!$C$22)*Predictive_Model!$D$22+((I3844-Predictive_Model!$B$23)/Predictive_Model!$C$23)*Predictive_Model!$D$23+((L3844-Predictive_Model!$B$24)/Predictive_Model!$C$24)*Predictive_Model!$D$24+((M3844-Predictive_Model!$B$25)/Predictive_Model!$C$25)*Predictive_Model!$D$25+IF(C3844="Male",Predictive_Model!$D$31,IF(C3844="Other",Predictive_Model!$D$32,0))+IF(D3844="Premium",Predictive_Model!$D$34,IF(D3844="Standard",Predictive_Model!$D$35,0))+IF(G3844="Asia",Predictive_Model!$D$37,IF(G3844="Europe",Predictive_Model!$D$38,IF(G3844="North America",Predictive_Model!$D$39,IF(G3844="Oceania",Predictive_Model!$D$40,IF(G3844="South America",Predictive_Model!$D$41,0)))))+IF(H3844="Laptop",Predictive_Model!$D$43,IF(H3844="Mobile",Predictive_Model!$D$44,IF(H3844="TV",Predictive_Model!$D$45,IF(H3844="Tablet",Predictive_Model!$D$46,0))))+IF(K3844="Crypto",Predictive_Model!$D$48,IF(K3844="Debit Card",Predictive_Model!$D$49,IF(K3844="Gift Card",Predictive_Model!$D$50,IF(K3844="PayPal",Predictive_Model!$D$51,0))))+IF(N3844="Comedy",Predictive_Model!$D$53,IF(N3844="Documentary",Predictive_Model!$D$54,IF(N3844="Drama",Predictive_Model!$D$55,IF(N3844="Horror",Predictive_Model!$D$56,IF(N3844="Romance",Predictive_Model!$D$57,IF(N3844="Sci-Fi",Predictive_Model!$D$58,0)))))))))</f>
        <v>0.98322390575809915</v>
      </c>
      <c r="V3844" s="3" t="str">
        <f t="shared" si="596"/>
        <v>Critical</v>
      </c>
      <c r="W3844" s="6">
        <f t="shared" si="597"/>
        <v>17.989999999999998</v>
      </c>
      <c r="X3844" s="3" t="str">
        <f t="shared" si="598"/>
        <v>Priority 1</v>
      </c>
      <c r="Y3844" s="3" t="str">
        <f t="shared" si="599"/>
        <v>OK</v>
      </c>
    </row>
    <row r="3845" spans="1:25" x14ac:dyDescent="0.25">
      <c r="A3845" s="3" t="str">
        <f>Raw_Data!A3845</f>
        <v>05aa98f7-b533-4184-9f57-bafe5be92e11</v>
      </c>
      <c r="B3845" s="3">
        <f>Raw_Data!B3845</f>
        <v>35</v>
      </c>
      <c r="C3845" s="3" t="str">
        <f>Raw_Data!C3845</f>
        <v>Female</v>
      </c>
      <c r="D3845" s="3" t="str">
        <f>Raw_Data!D3845</f>
        <v>Basic</v>
      </c>
      <c r="E3845" s="3">
        <f>Raw_Data!E3845</f>
        <v>7.06</v>
      </c>
      <c r="F3845" s="3">
        <f>Raw_Data!F3845</f>
        <v>14</v>
      </c>
      <c r="G3845" s="3" t="str">
        <f>Raw_Data!G3845</f>
        <v>Africa</v>
      </c>
      <c r="H3845" s="3" t="str">
        <f>Raw_Data!H3845</f>
        <v>Tablet</v>
      </c>
      <c r="I3845" s="3">
        <f>Raw_Data!I3845</f>
        <v>8.99</v>
      </c>
      <c r="J3845" s="3">
        <f>Raw_Data!J3845</f>
        <v>0</v>
      </c>
      <c r="K3845" s="3" t="str">
        <f>Raw_Data!K3845</f>
        <v>Gift Card</v>
      </c>
      <c r="L3845" s="3">
        <f>Raw_Data!L3845</f>
        <v>5</v>
      </c>
      <c r="M3845" s="3">
        <f>Raw_Data!M3845</f>
        <v>0.47</v>
      </c>
      <c r="N3845" s="3" t="str">
        <f>Raw_Data!N3845</f>
        <v>Documentary</v>
      </c>
      <c r="O3845" s="3" t="str">
        <f t="shared" ref="O3845:O3908" si="600">IF(B3845&lt;25,"18-24",IF(B3845&lt;35,"25-34",IF(B3845&lt;45,"35-44",IF(B3845&lt;55,"45-54","55-70"))))</f>
        <v>35-44</v>
      </c>
      <c r="P3845" s="3" t="str">
        <f t="shared" ref="P3845:P3908" si="601">IF(E3845&lt;10,"&lt;10h",IF(E3845&lt;25,"10-24h",IF(E3845&lt;50,"25-49h","50h+")))</f>
        <v>&lt;10h</v>
      </c>
      <c r="Q3845" s="3" t="str">
        <f t="shared" ref="Q3845:Q3908" si="602">IF(F3845&lt;=7,"0-7d",IF(F3845&lt;=21,"8-21d",IF(F3845&lt;=45,"22-45d","46-60d")))</f>
        <v>8-21d</v>
      </c>
      <c r="R3845" s="3" t="str">
        <f t="shared" ref="R3845:R3908" si="603">IF(AND(E3845&gt;=25,F3845&lt;=21),"High",IF(OR(E3845&gt;=10,F3845&lt;=45),"Medium","Low"))</f>
        <v>Medium</v>
      </c>
      <c r="S3845" s="3" t="str">
        <f t="shared" ref="S3845:S3908" si="604">IF(I3845&lt;10,"Low",IF(I3845&lt;16,"Mid","High"))</f>
        <v>Low</v>
      </c>
      <c r="T3845" s="3" t="str">
        <f t="shared" ref="T3845:T3908" si="605">IF(J3845=1,"Churned","Active")</f>
        <v>Active</v>
      </c>
      <c r="U3845" s="4">
        <f>1/(1+EXP(-(Predictive_Model!$B$5+((B3845-Predictive_Model!$B$20)/Predictive_Model!$C$20)*Predictive_Model!$D$20+((E3845-Predictive_Model!$B$21)/Predictive_Model!$C$21)*Predictive_Model!$D$21+((F3845-Predictive_Model!$B$22)/Predictive_Model!$C$22)*Predictive_Model!$D$22+((I3845-Predictive_Model!$B$23)/Predictive_Model!$C$23)*Predictive_Model!$D$23+((L3845-Predictive_Model!$B$24)/Predictive_Model!$C$24)*Predictive_Model!$D$24+((M3845-Predictive_Model!$B$25)/Predictive_Model!$C$25)*Predictive_Model!$D$25+IF(C3845="Male",Predictive_Model!$D$31,IF(C3845="Other",Predictive_Model!$D$32,0))+IF(D3845="Premium",Predictive_Model!$D$34,IF(D3845="Standard",Predictive_Model!$D$35,0))+IF(G3845="Asia",Predictive_Model!$D$37,IF(G3845="Europe",Predictive_Model!$D$38,IF(G3845="North America",Predictive_Model!$D$39,IF(G3845="Oceania",Predictive_Model!$D$40,IF(G3845="South America",Predictive_Model!$D$41,0)))))+IF(H3845="Laptop",Predictive_Model!$D$43,IF(H3845="Mobile",Predictive_Model!$D$44,IF(H3845="TV",Predictive_Model!$D$45,IF(H3845="Tablet",Predictive_Model!$D$46,0))))+IF(K3845="Crypto",Predictive_Model!$D$48,IF(K3845="Debit Card",Predictive_Model!$D$49,IF(K3845="Gift Card",Predictive_Model!$D$50,IF(K3845="PayPal",Predictive_Model!$D$51,0))))+IF(N3845="Comedy",Predictive_Model!$D$53,IF(N3845="Documentary",Predictive_Model!$D$54,IF(N3845="Drama",Predictive_Model!$D$55,IF(N3845="Horror",Predictive_Model!$D$56,IF(N3845="Romance",Predictive_Model!$D$57,IF(N3845="Sci-Fi",Predictive_Model!$D$58,0)))))))))</f>
        <v>0.89904223200481248</v>
      </c>
      <c r="V3845" s="3" t="str">
        <f t="shared" ref="V3845:V3908" si="606">IF(U3845&gt;=0.75,"Critical",IF(U3845&gt;=0.5,"High",IF(U3845&gt;=0.25,"Medium","Low")))</f>
        <v>Critical</v>
      </c>
      <c r="W3845" s="6">
        <f t="shared" ref="W3845:W3908" si="607">IF(J3845=1,I3845,I3845*U3845)</f>
        <v>8.0823896657232641</v>
      </c>
      <c r="X3845" s="3" t="str">
        <f t="shared" ref="X3845:X3908" si="608">IF(AND(V3845="Critical",I3845&gt;=15),"Priority 1",IF(OR(V3845="Critical",AND(V3845="High",F3845&gt;21)),"Priority 2","Monitor"))</f>
        <v>Priority 2</v>
      </c>
      <c r="Y3845" s="3" t="str">
        <f t="shared" ref="Y3845:Y3908" si="609">IF(COUNTA(A3845:N3845)=14,"OK","CHECK")</f>
        <v>OK</v>
      </c>
    </row>
    <row r="3846" spans="1:25" x14ac:dyDescent="0.25">
      <c r="A3846" s="3" t="str">
        <f>Raw_Data!A3846</f>
        <v>a16eabd8-7500-401f-a09f-c196e8084525</v>
      </c>
      <c r="B3846" s="3">
        <f>Raw_Data!B3846</f>
        <v>61</v>
      </c>
      <c r="C3846" s="3" t="str">
        <f>Raw_Data!C3846</f>
        <v>Other</v>
      </c>
      <c r="D3846" s="3" t="str">
        <f>Raw_Data!D3846</f>
        <v>Standard</v>
      </c>
      <c r="E3846" s="3">
        <f>Raw_Data!E3846</f>
        <v>12.41</v>
      </c>
      <c r="F3846" s="3">
        <f>Raw_Data!F3846</f>
        <v>10</v>
      </c>
      <c r="G3846" s="3" t="str">
        <f>Raw_Data!G3846</f>
        <v>Europe</v>
      </c>
      <c r="H3846" s="3" t="str">
        <f>Raw_Data!H3846</f>
        <v>TV</v>
      </c>
      <c r="I3846" s="3">
        <f>Raw_Data!I3846</f>
        <v>13.99</v>
      </c>
      <c r="J3846" s="3">
        <f>Raw_Data!J3846</f>
        <v>0</v>
      </c>
      <c r="K3846" s="3" t="str">
        <f>Raw_Data!K3846</f>
        <v>Crypto</v>
      </c>
      <c r="L3846" s="3">
        <f>Raw_Data!L3846</f>
        <v>2</v>
      </c>
      <c r="M3846" s="3">
        <f>Raw_Data!M3846</f>
        <v>1.1299999999999999</v>
      </c>
      <c r="N3846" s="3" t="str">
        <f>Raw_Data!N3846</f>
        <v>Romance</v>
      </c>
      <c r="O3846" s="3" t="str">
        <f t="shared" si="600"/>
        <v>55-70</v>
      </c>
      <c r="P3846" s="3" t="str">
        <f t="shared" si="601"/>
        <v>10-24h</v>
      </c>
      <c r="Q3846" s="3" t="str">
        <f t="shared" si="602"/>
        <v>8-21d</v>
      </c>
      <c r="R3846" s="3" t="str">
        <f t="shared" si="603"/>
        <v>Medium</v>
      </c>
      <c r="S3846" s="3" t="str">
        <f t="shared" si="604"/>
        <v>Mid</v>
      </c>
      <c r="T3846" s="3" t="str">
        <f t="shared" si="605"/>
        <v>Active</v>
      </c>
      <c r="U3846" s="4">
        <f>1/(1+EXP(-(Predictive_Model!$B$5+((B3846-Predictive_Model!$B$20)/Predictive_Model!$C$20)*Predictive_Model!$D$20+((E3846-Predictive_Model!$B$21)/Predictive_Model!$C$21)*Predictive_Model!$D$21+((F3846-Predictive_Model!$B$22)/Predictive_Model!$C$22)*Predictive_Model!$D$22+((I3846-Predictive_Model!$B$23)/Predictive_Model!$C$23)*Predictive_Model!$D$23+((L3846-Predictive_Model!$B$24)/Predictive_Model!$C$24)*Predictive_Model!$D$24+((M3846-Predictive_Model!$B$25)/Predictive_Model!$C$25)*Predictive_Model!$D$25+IF(C3846="Male",Predictive_Model!$D$31,IF(C3846="Other",Predictive_Model!$D$32,0))+IF(D3846="Premium",Predictive_Model!$D$34,IF(D3846="Standard",Predictive_Model!$D$35,0))+IF(G3846="Asia",Predictive_Model!$D$37,IF(G3846="Europe",Predictive_Model!$D$38,IF(G3846="North America",Predictive_Model!$D$39,IF(G3846="Oceania",Predictive_Model!$D$40,IF(G3846="South America",Predictive_Model!$D$41,0)))))+IF(H3846="Laptop",Predictive_Model!$D$43,IF(H3846="Mobile",Predictive_Model!$D$44,IF(H3846="TV",Predictive_Model!$D$45,IF(H3846="Tablet",Predictive_Model!$D$46,0))))+IF(K3846="Crypto",Predictive_Model!$D$48,IF(K3846="Debit Card",Predictive_Model!$D$49,IF(K3846="Gift Card",Predictive_Model!$D$50,IF(K3846="PayPal",Predictive_Model!$D$51,0))))+IF(N3846="Comedy",Predictive_Model!$D$53,IF(N3846="Documentary",Predictive_Model!$D$54,IF(N3846="Drama",Predictive_Model!$D$55,IF(N3846="Horror",Predictive_Model!$D$56,IF(N3846="Romance",Predictive_Model!$D$57,IF(N3846="Sci-Fi",Predictive_Model!$D$58,0)))))))))</f>
        <v>0.10295015355617325</v>
      </c>
      <c r="V3846" s="3" t="str">
        <f t="shared" si="606"/>
        <v>Low</v>
      </c>
      <c r="W3846" s="6">
        <f t="shared" si="607"/>
        <v>1.4402726482508639</v>
      </c>
      <c r="X3846" s="3" t="str">
        <f t="shared" si="608"/>
        <v>Monitor</v>
      </c>
      <c r="Y3846" s="3" t="str">
        <f t="shared" si="609"/>
        <v>OK</v>
      </c>
    </row>
    <row r="3847" spans="1:25" x14ac:dyDescent="0.25">
      <c r="A3847" s="3" t="str">
        <f>Raw_Data!A3847</f>
        <v>125660b9-b996-4330-b1c1-c12ecf075f80</v>
      </c>
      <c r="B3847" s="3">
        <f>Raw_Data!B3847</f>
        <v>40</v>
      </c>
      <c r="C3847" s="3" t="str">
        <f>Raw_Data!C3847</f>
        <v>Other</v>
      </c>
      <c r="D3847" s="3" t="str">
        <f>Raw_Data!D3847</f>
        <v>Basic</v>
      </c>
      <c r="E3847" s="3">
        <f>Raw_Data!E3847</f>
        <v>75.989999999999995</v>
      </c>
      <c r="F3847" s="3">
        <f>Raw_Data!F3847</f>
        <v>9</v>
      </c>
      <c r="G3847" s="3" t="str">
        <f>Raw_Data!G3847</f>
        <v>Africa</v>
      </c>
      <c r="H3847" s="3" t="str">
        <f>Raw_Data!H3847</f>
        <v>Mobile</v>
      </c>
      <c r="I3847" s="3">
        <f>Raw_Data!I3847</f>
        <v>8.99</v>
      </c>
      <c r="J3847" s="3">
        <f>Raw_Data!J3847</f>
        <v>0</v>
      </c>
      <c r="K3847" s="3" t="str">
        <f>Raw_Data!K3847</f>
        <v>Credit Card</v>
      </c>
      <c r="L3847" s="3">
        <f>Raw_Data!L3847</f>
        <v>1</v>
      </c>
      <c r="M3847" s="3">
        <f>Raw_Data!M3847</f>
        <v>7.6</v>
      </c>
      <c r="N3847" s="3" t="str">
        <f>Raw_Data!N3847</f>
        <v>Comedy</v>
      </c>
      <c r="O3847" s="3" t="str">
        <f t="shared" si="600"/>
        <v>35-44</v>
      </c>
      <c r="P3847" s="3" t="str">
        <f t="shared" si="601"/>
        <v>50h+</v>
      </c>
      <c r="Q3847" s="3" t="str">
        <f t="shared" si="602"/>
        <v>8-21d</v>
      </c>
      <c r="R3847" s="3" t="str">
        <f t="shared" si="603"/>
        <v>High</v>
      </c>
      <c r="S3847" s="3" t="str">
        <f t="shared" si="604"/>
        <v>Low</v>
      </c>
      <c r="T3847" s="3" t="str">
        <f t="shared" si="605"/>
        <v>Active</v>
      </c>
      <c r="U3847" s="4">
        <f>1/(1+EXP(-(Predictive_Model!$B$5+((B3847-Predictive_Model!$B$20)/Predictive_Model!$C$20)*Predictive_Model!$D$20+((E3847-Predictive_Model!$B$21)/Predictive_Model!$C$21)*Predictive_Model!$D$21+((F3847-Predictive_Model!$B$22)/Predictive_Model!$C$22)*Predictive_Model!$D$22+((I3847-Predictive_Model!$B$23)/Predictive_Model!$C$23)*Predictive_Model!$D$23+((L3847-Predictive_Model!$B$24)/Predictive_Model!$C$24)*Predictive_Model!$D$24+((M3847-Predictive_Model!$B$25)/Predictive_Model!$C$25)*Predictive_Model!$D$25+IF(C3847="Male",Predictive_Model!$D$31,IF(C3847="Other",Predictive_Model!$D$32,0))+IF(D3847="Premium",Predictive_Model!$D$34,IF(D3847="Standard",Predictive_Model!$D$35,0))+IF(G3847="Asia",Predictive_Model!$D$37,IF(G3847="Europe",Predictive_Model!$D$38,IF(G3847="North America",Predictive_Model!$D$39,IF(G3847="Oceania",Predictive_Model!$D$40,IF(G3847="South America",Predictive_Model!$D$41,0)))))+IF(H3847="Laptop",Predictive_Model!$D$43,IF(H3847="Mobile",Predictive_Model!$D$44,IF(H3847="TV",Predictive_Model!$D$45,IF(H3847="Tablet",Predictive_Model!$D$46,0))))+IF(K3847="Crypto",Predictive_Model!$D$48,IF(K3847="Debit Card",Predictive_Model!$D$49,IF(K3847="Gift Card",Predictive_Model!$D$50,IF(K3847="PayPal",Predictive_Model!$D$51,0))))+IF(N3847="Comedy",Predictive_Model!$D$53,IF(N3847="Documentary",Predictive_Model!$D$54,IF(N3847="Drama",Predictive_Model!$D$55,IF(N3847="Horror",Predictive_Model!$D$56,IF(N3847="Romance",Predictive_Model!$D$57,IF(N3847="Sci-Fi",Predictive_Model!$D$58,0)))))))))</f>
        <v>1.4255786926952237E-13</v>
      </c>
      <c r="V3847" s="3" t="str">
        <f t="shared" si="606"/>
        <v>Low</v>
      </c>
      <c r="W3847" s="6">
        <f t="shared" si="607"/>
        <v>1.2815952447330062E-12</v>
      </c>
      <c r="X3847" s="3" t="str">
        <f t="shared" si="608"/>
        <v>Monitor</v>
      </c>
      <c r="Y3847" s="3" t="str">
        <f t="shared" si="609"/>
        <v>OK</v>
      </c>
    </row>
    <row r="3848" spans="1:25" x14ac:dyDescent="0.25">
      <c r="A3848" s="3" t="str">
        <f>Raw_Data!A3848</f>
        <v>c214433b-2cd5-42bb-8b59-657928b311a6</v>
      </c>
      <c r="B3848" s="3">
        <f>Raw_Data!B3848</f>
        <v>57</v>
      </c>
      <c r="C3848" s="3" t="str">
        <f>Raw_Data!C3848</f>
        <v>Other</v>
      </c>
      <c r="D3848" s="3" t="str">
        <f>Raw_Data!D3848</f>
        <v>Standard</v>
      </c>
      <c r="E3848" s="3">
        <f>Raw_Data!E3848</f>
        <v>4.99</v>
      </c>
      <c r="F3848" s="3">
        <f>Raw_Data!F3848</f>
        <v>9</v>
      </c>
      <c r="G3848" s="3" t="str">
        <f>Raw_Data!G3848</f>
        <v>North America</v>
      </c>
      <c r="H3848" s="3" t="str">
        <f>Raw_Data!H3848</f>
        <v>Tablet</v>
      </c>
      <c r="I3848" s="3">
        <f>Raw_Data!I3848</f>
        <v>13.99</v>
      </c>
      <c r="J3848" s="3">
        <f>Raw_Data!J3848</f>
        <v>0</v>
      </c>
      <c r="K3848" s="3" t="str">
        <f>Raw_Data!K3848</f>
        <v>Crypto</v>
      </c>
      <c r="L3848" s="3">
        <f>Raw_Data!L3848</f>
        <v>5</v>
      </c>
      <c r="M3848" s="3">
        <f>Raw_Data!M3848</f>
        <v>0.5</v>
      </c>
      <c r="N3848" s="3" t="str">
        <f>Raw_Data!N3848</f>
        <v>Romance</v>
      </c>
      <c r="O3848" s="3" t="str">
        <f t="shared" si="600"/>
        <v>55-70</v>
      </c>
      <c r="P3848" s="3" t="str">
        <f t="shared" si="601"/>
        <v>&lt;10h</v>
      </c>
      <c r="Q3848" s="3" t="str">
        <f t="shared" si="602"/>
        <v>8-21d</v>
      </c>
      <c r="R3848" s="3" t="str">
        <f t="shared" si="603"/>
        <v>Medium</v>
      </c>
      <c r="S3848" s="3" t="str">
        <f t="shared" si="604"/>
        <v>Mid</v>
      </c>
      <c r="T3848" s="3" t="str">
        <f t="shared" si="605"/>
        <v>Active</v>
      </c>
      <c r="U3848" s="4">
        <f>1/(1+EXP(-(Predictive_Model!$B$5+((B3848-Predictive_Model!$B$20)/Predictive_Model!$C$20)*Predictive_Model!$D$20+((E3848-Predictive_Model!$B$21)/Predictive_Model!$C$21)*Predictive_Model!$D$21+((F3848-Predictive_Model!$B$22)/Predictive_Model!$C$22)*Predictive_Model!$D$22+((I3848-Predictive_Model!$B$23)/Predictive_Model!$C$23)*Predictive_Model!$D$23+((L3848-Predictive_Model!$B$24)/Predictive_Model!$C$24)*Predictive_Model!$D$24+((M3848-Predictive_Model!$B$25)/Predictive_Model!$C$25)*Predictive_Model!$D$25+IF(C3848="Male",Predictive_Model!$D$31,IF(C3848="Other",Predictive_Model!$D$32,0))+IF(D3848="Premium",Predictive_Model!$D$34,IF(D3848="Standard",Predictive_Model!$D$35,0))+IF(G3848="Asia",Predictive_Model!$D$37,IF(G3848="Europe",Predictive_Model!$D$38,IF(G3848="North America",Predictive_Model!$D$39,IF(G3848="Oceania",Predictive_Model!$D$40,IF(G3848="South America",Predictive_Model!$D$41,0)))))+IF(H3848="Laptop",Predictive_Model!$D$43,IF(H3848="Mobile",Predictive_Model!$D$44,IF(H3848="TV",Predictive_Model!$D$45,IF(H3848="Tablet",Predictive_Model!$D$46,0))))+IF(K3848="Crypto",Predictive_Model!$D$48,IF(K3848="Debit Card",Predictive_Model!$D$49,IF(K3848="Gift Card",Predictive_Model!$D$50,IF(K3848="PayPal",Predictive_Model!$D$51,0))))+IF(N3848="Comedy",Predictive_Model!$D$53,IF(N3848="Documentary",Predictive_Model!$D$54,IF(N3848="Drama",Predictive_Model!$D$55,IF(N3848="Horror",Predictive_Model!$D$56,IF(N3848="Romance",Predictive_Model!$D$57,IF(N3848="Sci-Fi",Predictive_Model!$D$58,0)))))))))</f>
        <v>0.63330854798588088</v>
      </c>
      <c r="V3848" s="3" t="str">
        <f t="shared" si="606"/>
        <v>High</v>
      </c>
      <c r="W3848" s="6">
        <f t="shared" si="607"/>
        <v>8.8599865863224743</v>
      </c>
      <c r="X3848" s="3" t="str">
        <f t="shared" si="608"/>
        <v>Monitor</v>
      </c>
      <c r="Y3848" s="3" t="str">
        <f t="shared" si="609"/>
        <v>OK</v>
      </c>
    </row>
    <row r="3849" spans="1:25" x14ac:dyDescent="0.25">
      <c r="A3849" s="3" t="str">
        <f>Raw_Data!A3849</f>
        <v>ff769f45-e8c0-4224-8fef-763d9b9cf9b6</v>
      </c>
      <c r="B3849" s="3">
        <f>Raw_Data!B3849</f>
        <v>19</v>
      </c>
      <c r="C3849" s="3" t="str">
        <f>Raw_Data!C3849</f>
        <v>Other</v>
      </c>
      <c r="D3849" s="3" t="str">
        <f>Raw_Data!D3849</f>
        <v>Standard</v>
      </c>
      <c r="E3849" s="3">
        <f>Raw_Data!E3849</f>
        <v>12.97</v>
      </c>
      <c r="F3849" s="3">
        <f>Raw_Data!F3849</f>
        <v>36</v>
      </c>
      <c r="G3849" s="3" t="str">
        <f>Raw_Data!G3849</f>
        <v>South America</v>
      </c>
      <c r="H3849" s="3" t="str">
        <f>Raw_Data!H3849</f>
        <v>Desktop</v>
      </c>
      <c r="I3849" s="3">
        <f>Raw_Data!I3849</f>
        <v>13.99</v>
      </c>
      <c r="J3849" s="3">
        <f>Raw_Data!J3849</f>
        <v>0</v>
      </c>
      <c r="K3849" s="3" t="str">
        <f>Raw_Data!K3849</f>
        <v>Debit Card</v>
      </c>
      <c r="L3849" s="3">
        <f>Raw_Data!L3849</f>
        <v>4</v>
      </c>
      <c r="M3849" s="3">
        <f>Raw_Data!M3849</f>
        <v>0.35</v>
      </c>
      <c r="N3849" s="3" t="str">
        <f>Raw_Data!N3849</f>
        <v>Romance</v>
      </c>
      <c r="O3849" s="3" t="str">
        <f t="shared" si="600"/>
        <v>18-24</v>
      </c>
      <c r="P3849" s="3" t="str">
        <f t="shared" si="601"/>
        <v>10-24h</v>
      </c>
      <c r="Q3849" s="3" t="str">
        <f t="shared" si="602"/>
        <v>22-45d</v>
      </c>
      <c r="R3849" s="3" t="str">
        <f t="shared" si="603"/>
        <v>Medium</v>
      </c>
      <c r="S3849" s="3" t="str">
        <f t="shared" si="604"/>
        <v>Mid</v>
      </c>
      <c r="T3849" s="3" t="str">
        <f t="shared" si="605"/>
        <v>Active</v>
      </c>
      <c r="U3849" s="4">
        <f>1/(1+EXP(-(Predictive_Model!$B$5+((B3849-Predictive_Model!$B$20)/Predictive_Model!$C$20)*Predictive_Model!$D$20+((E3849-Predictive_Model!$B$21)/Predictive_Model!$C$21)*Predictive_Model!$D$21+((F3849-Predictive_Model!$B$22)/Predictive_Model!$C$22)*Predictive_Model!$D$22+((I3849-Predictive_Model!$B$23)/Predictive_Model!$C$23)*Predictive_Model!$D$23+((L3849-Predictive_Model!$B$24)/Predictive_Model!$C$24)*Predictive_Model!$D$24+((M3849-Predictive_Model!$B$25)/Predictive_Model!$C$25)*Predictive_Model!$D$25+IF(C3849="Male",Predictive_Model!$D$31,IF(C3849="Other",Predictive_Model!$D$32,0))+IF(D3849="Premium",Predictive_Model!$D$34,IF(D3849="Standard",Predictive_Model!$D$35,0))+IF(G3849="Asia",Predictive_Model!$D$37,IF(G3849="Europe",Predictive_Model!$D$38,IF(G3849="North America",Predictive_Model!$D$39,IF(G3849="Oceania",Predictive_Model!$D$40,IF(G3849="South America",Predictive_Model!$D$41,0)))))+IF(H3849="Laptop",Predictive_Model!$D$43,IF(H3849="Mobile",Predictive_Model!$D$44,IF(H3849="TV",Predictive_Model!$D$45,IF(H3849="Tablet",Predictive_Model!$D$46,0))))+IF(K3849="Crypto",Predictive_Model!$D$48,IF(K3849="Debit Card",Predictive_Model!$D$49,IF(K3849="Gift Card",Predictive_Model!$D$50,IF(K3849="PayPal",Predictive_Model!$D$51,0))))+IF(N3849="Comedy",Predictive_Model!$D$53,IF(N3849="Documentary",Predictive_Model!$D$54,IF(N3849="Drama",Predictive_Model!$D$55,IF(N3849="Horror",Predictive_Model!$D$56,IF(N3849="Romance",Predictive_Model!$D$57,IF(N3849="Sci-Fi",Predictive_Model!$D$58,0)))))))))</f>
        <v>0.71753916918634419</v>
      </c>
      <c r="V3849" s="3" t="str">
        <f t="shared" si="606"/>
        <v>High</v>
      </c>
      <c r="W3849" s="6">
        <f t="shared" si="607"/>
        <v>10.038372976916955</v>
      </c>
      <c r="X3849" s="3" t="str">
        <f t="shared" si="608"/>
        <v>Priority 2</v>
      </c>
      <c r="Y3849" s="3" t="str">
        <f t="shared" si="609"/>
        <v>OK</v>
      </c>
    </row>
    <row r="3850" spans="1:25" x14ac:dyDescent="0.25">
      <c r="A3850" s="3" t="str">
        <f>Raw_Data!A3850</f>
        <v>7aaf4a07-bbee-41cc-b800-8084935b8b7c</v>
      </c>
      <c r="B3850" s="3">
        <f>Raw_Data!B3850</f>
        <v>55</v>
      </c>
      <c r="C3850" s="3" t="str">
        <f>Raw_Data!C3850</f>
        <v>Female</v>
      </c>
      <c r="D3850" s="3" t="str">
        <f>Raw_Data!D3850</f>
        <v>Premium</v>
      </c>
      <c r="E3850" s="3">
        <f>Raw_Data!E3850</f>
        <v>9.52</v>
      </c>
      <c r="F3850" s="3">
        <f>Raw_Data!F3850</f>
        <v>15</v>
      </c>
      <c r="G3850" s="3" t="str">
        <f>Raw_Data!G3850</f>
        <v>Asia</v>
      </c>
      <c r="H3850" s="3" t="str">
        <f>Raw_Data!H3850</f>
        <v>Tablet</v>
      </c>
      <c r="I3850" s="3">
        <f>Raw_Data!I3850</f>
        <v>17.989999999999998</v>
      </c>
      <c r="J3850" s="3">
        <f>Raw_Data!J3850</f>
        <v>0</v>
      </c>
      <c r="K3850" s="3" t="str">
        <f>Raw_Data!K3850</f>
        <v>PayPal</v>
      </c>
      <c r="L3850" s="3">
        <f>Raw_Data!L3850</f>
        <v>2</v>
      </c>
      <c r="M3850" s="3">
        <f>Raw_Data!M3850</f>
        <v>0.59</v>
      </c>
      <c r="N3850" s="3" t="str">
        <f>Raw_Data!N3850</f>
        <v>Comedy</v>
      </c>
      <c r="O3850" s="3" t="str">
        <f t="shared" si="600"/>
        <v>55-70</v>
      </c>
      <c r="P3850" s="3" t="str">
        <f t="shared" si="601"/>
        <v>&lt;10h</v>
      </c>
      <c r="Q3850" s="3" t="str">
        <f t="shared" si="602"/>
        <v>8-21d</v>
      </c>
      <c r="R3850" s="3" t="str">
        <f t="shared" si="603"/>
        <v>Medium</v>
      </c>
      <c r="S3850" s="3" t="str">
        <f t="shared" si="604"/>
        <v>High</v>
      </c>
      <c r="T3850" s="3" t="str">
        <f t="shared" si="605"/>
        <v>Active</v>
      </c>
      <c r="U3850" s="4">
        <f>1/(1+EXP(-(Predictive_Model!$B$5+((B3850-Predictive_Model!$B$20)/Predictive_Model!$C$20)*Predictive_Model!$D$20+((E3850-Predictive_Model!$B$21)/Predictive_Model!$C$21)*Predictive_Model!$D$21+((F3850-Predictive_Model!$B$22)/Predictive_Model!$C$22)*Predictive_Model!$D$22+((I3850-Predictive_Model!$B$23)/Predictive_Model!$C$23)*Predictive_Model!$D$23+((L3850-Predictive_Model!$B$24)/Predictive_Model!$C$24)*Predictive_Model!$D$24+((M3850-Predictive_Model!$B$25)/Predictive_Model!$C$25)*Predictive_Model!$D$25+IF(C3850="Male",Predictive_Model!$D$31,IF(C3850="Other",Predictive_Model!$D$32,0))+IF(D3850="Premium",Predictive_Model!$D$34,IF(D3850="Standard",Predictive_Model!$D$35,0))+IF(G3850="Asia",Predictive_Model!$D$37,IF(G3850="Europe",Predictive_Model!$D$38,IF(G3850="North America",Predictive_Model!$D$39,IF(G3850="Oceania",Predictive_Model!$D$40,IF(G3850="South America",Predictive_Model!$D$41,0)))))+IF(H3850="Laptop",Predictive_Model!$D$43,IF(H3850="Mobile",Predictive_Model!$D$44,IF(H3850="TV",Predictive_Model!$D$45,IF(H3850="Tablet",Predictive_Model!$D$46,0))))+IF(K3850="Crypto",Predictive_Model!$D$48,IF(K3850="Debit Card",Predictive_Model!$D$49,IF(K3850="Gift Card",Predictive_Model!$D$50,IF(K3850="PayPal",Predictive_Model!$D$51,0))))+IF(N3850="Comedy",Predictive_Model!$D$53,IF(N3850="Documentary",Predictive_Model!$D$54,IF(N3850="Drama",Predictive_Model!$D$55,IF(N3850="Horror",Predictive_Model!$D$56,IF(N3850="Romance",Predictive_Model!$D$57,IF(N3850="Sci-Fi",Predictive_Model!$D$58,0)))))))))</f>
        <v>0.52348571615298967</v>
      </c>
      <c r="V3850" s="3" t="str">
        <f t="shared" si="606"/>
        <v>High</v>
      </c>
      <c r="W3850" s="6">
        <f t="shared" si="607"/>
        <v>9.4175080335922825</v>
      </c>
      <c r="X3850" s="3" t="str">
        <f t="shared" si="608"/>
        <v>Monitor</v>
      </c>
      <c r="Y3850" s="3" t="str">
        <f t="shared" si="609"/>
        <v>OK</v>
      </c>
    </row>
    <row r="3851" spans="1:25" x14ac:dyDescent="0.25">
      <c r="A3851" s="3" t="str">
        <f>Raw_Data!A3851</f>
        <v>7cd4a8f6-a14a-4c46-9c67-d52b2279855e</v>
      </c>
      <c r="B3851" s="3">
        <f>Raw_Data!B3851</f>
        <v>41</v>
      </c>
      <c r="C3851" s="3" t="str">
        <f>Raw_Data!C3851</f>
        <v>Other</v>
      </c>
      <c r="D3851" s="3" t="str">
        <f>Raw_Data!D3851</f>
        <v>Basic</v>
      </c>
      <c r="E3851" s="3">
        <f>Raw_Data!E3851</f>
        <v>2.09</v>
      </c>
      <c r="F3851" s="3">
        <f>Raw_Data!F3851</f>
        <v>52</v>
      </c>
      <c r="G3851" s="3" t="str">
        <f>Raw_Data!G3851</f>
        <v>Asia</v>
      </c>
      <c r="H3851" s="3" t="str">
        <f>Raw_Data!H3851</f>
        <v>Laptop</v>
      </c>
      <c r="I3851" s="3">
        <f>Raw_Data!I3851</f>
        <v>8.99</v>
      </c>
      <c r="J3851" s="3">
        <f>Raw_Data!J3851</f>
        <v>1</v>
      </c>
      <c r="K3851" s="3" t="str">
        <f>Raw_Data!K3851</f>
        <v>Crypto</v>
      </c>
      <c r="L3851" s="3">
        <f>Raw_Data!L3851</f>
        <v>3</v>
      </c>
      <c r="M3851" s="3">
        <f>Raw_Data!M3851</f>
        <v>0.04</v>
      </c>
      <c r="N3851" s="3" t="str">
        <f>Raw_Data!N3851</f>
        <v>Comedy</v>
      </c>
      <c r="O3851" s="3" t="str">
        <f t="shared" si="600"/>
        <v>35-44</v>
      </c>
      <c r="P3851" s="3" t="str">
        <f t="shared" si="601"/>
        <v>&lt;10h</v>
      </c>
      <c r="Q3851" s="3" t="str">
        <f t="shared" si="602"/>
        <v>46-60d</v>
      </c>
      <c r="R3851" s="3" t="str">
        <f t="shared" si="603"/>
        <v>Low</v>
      </c>
      <c r="S3851" s="3" t="str">
        <f t="shared" si="604"/>
        <v>Low</v>
      </c>
      <c r="T3851" s="3" t="str">
        <f t="shared" si="605"/>
        <v>Churned</v>
      </c>
      <c r="U3851" s="4">
        <f>1/(1+EXP(-(Predictive_Model!$B$5+((B3851-Predictive_Model!$B$20)/Predictive_Model!$C$20)*Predictive_Model!$D$20+((E3851-Predictive_Model!$B$21)/Predictive_Model!$C$21)*Predictive_Model!$D$21+((F3851-Predictive_Model!$B$22)/Predictive_Model!$C$22)*Predictive_Model!$D$22+((I3851-Predictive_Model!$B$23)/Predictive_Model!$C$23)*Predictive_Model!$D$23+((L3851-Predictive_Model!$B$24)/Predictive_Model!$C$24)*Predictive_Model!$D$24+((M3851-Predictive_Model!$B$25)/Predictive_Model!$C$25)*Predictive_Model!$D$25+IF(C3851="Male",Predictive_Model!$D$31,IF(C3851="Other",Predictive_Model!$D$32,0))+IF(D3851="Premium",Predictive_Model!$D$34,IF(D3851="Standard",Predictive_Model!$D$35,0))+IF(G3851="Asia",Predictive_Model!$D$37,IF(G3851="Europe",Predictive_Model!$D$38,IF(G3851="North America",Predictive_Model!$D$39,IF(G3851="Oceania",Predictive_Model!$D$40,IF(G3851="South America",Predictive_Model!$D$41,0)))))+IF(H3851="Laptop",Predictive_Model!$D$43,IF(H3851="Mobile",Predictive_Model!$D$44,IF(H3851="TV",Predictive_Model!$D$45,IF(H3851="Tablet",Predictive_Model!$D$46,0))))+IF(K3851="Crypto",Predictive_Model!$D$48,IF(K3851="Debit Card",Predictive_Model!$D$49,IF(K3851="Gift Card",Predictive_Model!$D$50,IF(K3851="PayPal",Predictive_Model!$D$51,0))))+IF(N3851="Comedy",Predictive_Model!$D$53,IF(N3851="Documentary",Predictive_Model!$D$54,IF(N3851="Drama",Predictive_Model!$D$55,IF(N3851="Horror",Predictive_Model!$D$56,IF(N3851="Romance",Predictive_Model!$D$57,IF(N3851="Sci-Fi",Predictive_Model!$D$58,0)))))))))</f>
        <v>0.99987310359260373</v>
      </c>
      <c r="V3851" s="3" t="str">
        <f t="shared" si="606"/>
        <v>Critical</v>
      </c>
      <c r="W3851" s="6">
        <f t="shared" si="607"/>
        <v>8.99</v>
      </c>
      <c r="X3851" s="3" t="str">
        <f t="shared" si="608"/>
        <v>Priority 2</v>
      </c>
      <c r="Y3851" s="3" t="str">
        <f t="shared" si="609"/>
        <v>OK</v>
      </c>
    </row>
    <row r="3852" spans="1:25" x14ac:dyDescent="0.25">
      <c r="A3852" s="3" t="str">
        <f>Raw_Data!A3852</f>
        <v>4231d1df-7cdf-491d-b0ca-794940a56bfd</v>
      </c>
      <c r="B3852" s="3">
        <f>Raw_Data!B3852</f>
        <v>22</v>
      </c>
      <c r="C3852" s="3" t="str">
        <f>Raw_Data!C3852</f>
        <v>Female</v>
      </c>
      <c r="D3852" s="3" t="str">
        <f>Raw_Data!D3852</f>
        <v>Standard</v>
      </c>
      <c r="E3852" s="3">
        <f>Raw_Data!E3852</f>
        <v>19.190000000000001</v>
      </c>
      <c r="F3852" s="3">
        <f>Raw_Data!F3852</f>
        <v>29</v>
      </c>
      <c r="G3852" s="3" t="str">
        <f>Raw_Data!G3852</f>
        <v>Asia</v>
      </c>
      <c r="H3852" s="3" t="str">
        <f>Raw_Data!H3852</f>
        <v>TV</v>
      </c>
      <c r="I3852" s="3">
        <f>Raw_Data!I3852</f>
        <v>13.99</v>
      </c>
      <c r="J3852" s="3">
        <f>Raw_Data!J3852</f>
        <v>0</v>
      </c>
      <c r="K3852" s="3" t="str">
        <f>Raw_Data!K3852</f>
        <v>Debit Card</v>
      </c>
      <c r="L3852" s="3">
        <f>Raw_Data!L3852</f>
        <v>1</v>
      </c>
      <c r="M3852" s="3">
        <f>Raw_Data!M3852</f>
        <v>0.64</v>
      </c>
      <c r="N3852" s="3" t="str">
        <f>Raw_Data!N3852</f>
        <v>Sci-Fi</v>
      </c>
      <c r="O3852" s="3" t="str">
        <f t="shared" si="600"/>
        <v>18-24</v>
      </c>
      <c r="P3852" s="3" t="str">
        <f t="shared" si="601"/>
        <v>10-24h</v>
      </c>
      <c r="Q3852" s="3" t="str">
        <f t="shared" si="602"/>
        <v>22-45d</v>
      </c>
      <c r="R3852" s="3" t="str">
        <f t="shared" si="603"/>
        <v>Medium</v>
      </c>
      <c r="S3852" s="3" t="str">
        <f t="shared" si="604"/>
        <v>Mid</v>
      </c>
      <c r="T3852" s="3" t="str">
        <f t="shared" si="605"/>
        <v>Active</v>
      </c>
      <c r="U3852" s="4">
        <f>1/(1+EXP(-(Predictive_Model!$B$5+((B3852-Predictive_Model!$B$20)/Predictive_Model!$C$20)*Predictive_Model!$D$20+((E3852-Predictive_Model!$B$21)/Predictive_Model!$C$21)*Predictive_Model!$D$21+((F3852-Predictive_Model!$B$22)/Predictive_Model!$C$22)*Predictive_Model!$D$22+((I3852-Predictive_Model!$B$23)/Predictive_Model!$C$23)*Predictive_Model!$D$23+((L3852-Predictive_Model!$B$24)/Predictive_Model!$C$24)*Predictive_Model!$D$24+((M3852-Predictive_Model!$B$25)/Predictive_Model!$C$25)*Predictive_Model!$D$25+IF(C3852="Male",Predictive_Model!$D$31,IF(C3852="Other",Predictive_Model!$D$32,0))+IF(D3852="Premium",Predictive_Model!$D$34,IF(D3852="Standard",Predictive_Model!$D$35,0))+IF(G3852="Asia",Predictive_Model!$D$37,IF(G3852="Europe",Predictive_Model!$D$38,IF(G3852="North America",Predictive_Model!$D$39,IF(G3852="Oceania",Predictive_Model!$D$40,IF(G3852="South America",Predictive_Model!$D$41,0)))))+IF(H3852="Laptop",Predictive_Model!$D$43,IF(H3852="Mobile",Predictive_Model!$D$44,IF(H3852="TV",Predictive_Model!$D$45,IF(H3852="Tablet",Predictive_Model!$D$46,0))))+IF(K3852="Crypto",Predictive_Model!$D$48,IF(K3852="Debit Card",Predictive_Model!$D$49,IF(K3852="Gift Card",Predictive_Model!$D$50,IF(K3852="PayPal",Predictive_Model!$D$51,0))))+IF(N3852="Comedy",Predictive_Model!$D$53,IF(N3852="Documentary",Predictive_Model!$D$54,IF(N3852="Drama",Predictive_Model!$D$55,IF(N3852="Horror",Predictive_Model!$D$56,IF(N3852="Romance",Predictive_Model!$D$57,IF(N3852="Sci-Fi",Predictive_Model!$D$58,0)))))))))</f>
        <v>0.39820074648690235</v>
      </c>
      <c r="V3852" s="3" t="str">
        <f t="shared" si="606"/>
        <v>Medium</v>
      </c>
      <c r="W3852" s="6">
        <f t="shared" si="607"/>
        <v>5.5708284433517639</v>
      </c>
      <c r="X3852" s="3" t="str">
        <f t="shared" si="608"/>
        <v>Monitor</v>
      </c>
      <c r="Y3852" s="3" t="str">
        <f t="shared" si="609"/>
        <v>OK</v>
      </c>
    </row>
    <row r="3853" spans="1:25" x14ac:dyDescent="0.25">
      <c r="A3853" s="3" t="str">
        <f>Raw_Data!A3853</f>
        <v>f1cfed63-b6f3-4af8-b406-dc92beac76ce</v>
      </c>
      <c r="B3853" s="3">
        <f>Raw_Data!B3853</f>
        <v>35</v>
      </c>
      <c r="C3853" s="3" t="str">
        <f>Raw_Data!C3853</f>
        <v>Female</v>
      </c>
      <c r="D3853" s="3" t="str">
        <f>Raw_Data!D3853</f>
        <v>Standard</v>
      </c>
      <c r="E3853" s="3">
        <f>Raw_Data!E3853</f>
        <v>0.45</v>
      </c>
      <c r="F3853" s="3">
        <f>Raw_Data!F3853</f>
        <v>7</v>
      </c>
      <c r="G3853" s="3" t="str">
        <f>Raw_Data!G3853</f>
        <v>Oceania</v>
      </c>
      <c r="H3853" s="3" t="str">
        <f>Raw_Data!H3853</f>
        <v>Laptop</v>
      </c>
      <c r="I3853" s="3">
        <f>Raw_Data!I3853</f>
        <v>13.99</v>
      </c>
      <c r="J3853" s="3">
        <f>Raw_Data!J3853</f>
        <v>0</v>
      </c>
      <c r="K3853" s="3" t="str">
        <f>Raw_Data!K3853</f>
        <v>Debit Card</v>
      </c>
      <c r="L3853" s="3">
        <f>Raw_Data!L3853</f>
        <v>5</v>
      </c>
      <c r="M3853" s="3">
        <f>Raw_Data!M3853</f>
        <v>0.06</v>
      </c>
      <c r="N3853" s="3" t="str">
        <f>Raw_Data!N3853</f>
        <v>Documentary</v>
      </c>
      <c r="O3853" s="3" t="str">
        <f t="shared" si="600"/>
        <v>35-44</v>
      </c>
      <c r="P3853" s="3" t="str">
        <f t="shared" si="601"/>
        <v>&lt;10h</v>
      </c>
      <c r="Q3853" s="3" t="str">
        <f t="shared" si="602"/>
        <v>0-7d</v>
      </c>
      <c r="R3853" s="3" t="str">
        <f t="shared" si="603"/>
        <v>Medium</v>
      </c>
      <c r="S3853" s="3" t="str">
        <f t="shared" si="604"/>
        <v>Mid</v>
      </c>
      <c r="T3853" s="3" t="str">
        <f t="shared" si="605"/>
        <v>Active</v>
      </c>
      <c r="U3853" s="4">
        <f>1/(1+EXP(-(Predictive_Model!$B$5+((B3853-Predictive_Model!$B$20)/Predictive_Model!$C$20)*Predictive_Model!$D$20+((E3853-Predictive_Model!$B$21)/Predictive_Model!$C$21)*Predictive_Model!$D$21+((F3853-Predictive_Model!$B$22)/Predictive_Model!$C$22)*Predictive_Model!$D$22+((I3853-Predictive_Model!$B$23)/Predictive_Model!$C$23)*Predictive_Model!$D$23+((L3853-Predictive_Model!$B$24)/Predictive_Model!$C$24)*Predictive_Model!$D$24+((M3853-Predictive_Model!$B$25)/Predictive_Model!$C$25)*Predictive_Model!$D$25+IF(C3853="Male",Predictive_Model!$D$31,IF(C3853="Other",Predictive_Model!$D$32,0))+IF(D3853="Premium",Predictive_Model!$D$34,IF(D3853="Standard",Predictive_Model!$D$35,0))+IF(G3853="Asia",Predictive_Model!$D$37,IF(G3853="Europe",Predictive_Model!$D$38,IF(G3853="North America",Predictive_Model!$D$39,IF(G3853="Oceania",Predictive_Model!$D$40,IF(G3853="South America",Predictive_Model!$D$41,0)))))+IF(H3853="Laptop",Predictive_Model!$D$43,IF(H3853="Mobile",Predictive_Model!$D$44,IF(H3853="TV",Predictive_Model!$D$45,IF(H3853="Tablet",Predictive_Model!$D$46,0))))+IF(K3853="Crypto",Predictive_Model!$D$48,IF(K3853="Debit Card",Predictive_Model!$D$49,IF(K3853="Gift Card",Predictive_Model!$D$50,IF(K3853="PayPal",Predictive_Model!$D$51,0))))+IF(N3853="Comedy",Predictive_Model!$D$53,IF(N3853="Documentary",Predictive_Model!$D$54,IF(N3853="Drama",Predictive_Model!$D$55,IF(N3853="Horror",Predictive_Model!$D$56,IF(N3853="Romance",Predictive_Model!$D$57,IF(N3853="Sci-Fi",Predictive_Model!$D$58,0)))))))))</f>
        <v>0.72414748417455288</v>
      </c>
      <c r="V3853" s="3" t="str">
        <f t="shared" si="606"/>
        <v>High</v>
      </c>
      <c r="W3853" s="6">
        <f t="shared" si="607"/>
        <v>10.130823303601995</v>
      </c>
      <c r="X3853" s="3" t="str">
        <f t="shared" si="608"/>
        <v>Monitor</v>
      </c>
      <c r="Y3853" s="3" t="str">
        <f t="shared" si="609"/>
        <v>OK</v>
      </c>
    </row>
    <row r="3854" spans="1:25" x14ac:dyDescent="0.25">
      <c r="A3854" s="3" t="str">
        <f>Raw_Data!A3854</f>
        <v>914a0ec2-9ccc-4c89-a18e-4a95f8f38049</v>
      </c>
      <c r="B3854" s="3">
        <f>Raw_Data!B3854</f>
        <v>35</v>
      </c>
      <c r="C3854" s="3" t="str">
        <f>Raw_Data!C3854</f>
        <v>Other</v>
      </c>
      <c r="D3854" s="3" t="str">
        <f>Raw_Data!D3854</f>
        <v>Premium</v>
      </c>
      <c r="E3854" s="3">
        <f>Raw_Data!E3854</f>
        <v>5.39</v>
      </c>
      <c r="F3854" s="3">
        <f>Raw_Data!F3854</f>
        <v>54</v>
      </c>
      <c r="G3854" s="3" t="str">
        <f>Raw_Data!G3854</f>
        <v>South America</v>
      </c>
      <c r="H3854" s="3" t="str">
        <f>Raw_Data!H3854</f>
        <v>TV</v>
      </c>
      <c r="I3854" s="3">
        <f>Raw_Data!I3854</f>
        <v>17.989999999999998</v>
      </c>
      <c r="J3854" s="3">
        <f>Raw_Data!J3854</f>
        <v>1</v>
      </c>
      <c r="K3854" s="3" t="str">
        <f>Raw_Data!K3854</f>
        <v>Debit Card</v>
      </c>
      <c r="L3854" s="3">
        <f>Raw_Data!L3854</f>
        <v>1</v>
      </c>
      <c r="M3854" s="3">
        <f>Raw_Data!M3854</f>
        <v>0.1</v>
      </c>
      <c r="N3854" s="3" t="str">
        <f>Raw_Data!N3854</f>
        <v>Comedy</v>
      </c>
      <c r="O3854" s="3" t="str">
        <f t="shared" si="600"/>
        <v>35-44</v>
      </c>
      <c r="P3854" s="3" t="str">
        <f t="shared" si="601"/>
        <v>&lt;10h</v>
      </c>
      <c r="Q3854" s="3" t="str">
        <f t="shared" si="602"/>
        <v>46-60d</v>
      </c>
      <c r="R3854" s="3" t="str">
        <f t="shared" si="603"/>
        <v>Low</v>
      </c>
      <c r="S3854" s="3" t="str">
        <f t="shared" si="604"/>
        <v>High</v>
      </c>
      <c r="T3854" s="3" t="str">
        <f t="shared" si="605"/>
        <v>Churned</v>
      </c>
      <c r="U3854" s="4">
        <f>1/(1+EXP(-(Predictive_Model!$B$5+((B3854-Predictive_Model!$B$20)/Predictive_Model!$C$20)*Predictive_Model!$D$20+((E3854-Predictive_Model!$B$21)/Predictive_Model!$C$21)*Predictive_Model!$D$21+((F3854-Predictive_Model!$B$22)/Predictive_Model!$C$22)*Predictive_Model!$D$22+((I3854-Predictive_Model!$B$23)/Predictive_Model!$C$23)*Predictive_Model!$D$23+((L3854-Predictive_Model!$B$24)/Predictive_Model!$C$24)*Predictive_Model!$D$24+((M3854-Predictive_Model!$B$25)/Predictive_Model!$C$25)*Predictive_Model!$D$25+IF(C3854="Male",Predictive_Model!$D$31,IF(C3854="Other",Predictive_Model!$D$32,0))+IF(D3854="Premium",Predictive_Model!$D$34,IF(D3854="Standard",Predictive_Model!$D$35,0))+IF(G3854="Asia",Predictive_Model!$D$37,IF(G3854="Europe",Predictive_Model!$D$38,IF(G3854="North America",Predictive_Model!$D$39,IF(G3854="Oceania",Predictive_Model!$D$40,IF(G3854="South America",Predictive_Model!$D$41,0)))))+IF(H3854="Laptop",Predictive_Model!$D$43,IF(H3854="Mobile",Predictive_Model!$D$44,IF(H3854="TV",Predictive_Model!$D$45,IF(H3854="Tablet",Predictive_Model!$D$46,0))))+IF(K3854="Crypto",Predictive_Model!$D$48,IF(K3854="Debit Card",Predictive_Model!$D$49,IF(K3854="Gift Card",Predictive_Model!$D$50,IF(K3854="PayPal",Predictive_Model!$D$51,0))))+IF(N3854="Comedy",Predictive_Model!$D$53,IF(N3854="Documentary",Predictive_Model!$D$54,IF(N3854="Drama",Predictive_Model!$D$55,IF(N3854="Horror",Predictive_Model!$D$56,IF(N3854="Romance",Predictive_Model!$D$57,IF(N3854="Sci-Fi",Predictive_Model!$D$58,0)))))))))</f>
        <v>0.99837246016047265</v>
      </c>
      <c r="V3854" s="3" t="str">
        <f t="shared" si="606"/>
        <v>Critical</v>
      </c>
      <c r="W3854" s="6">
        <f t="shared" si="607"/>
        <v>17.989999999999998</v>
      </c>
      <c r="X3854" s="3" t="str">
        <f t="shared" si="608"/>
        <v>Priority 1</v>
      </c>
      <c r="Y3854" s="3" t="str">
        <f t="shared" si="609"/>
        <v>OK</v>
      </c>
    </row>
    <row r="3855" spans="1:25" x14ac:dyDescent="0.25">
      <c r="A3855" s="3" t="str">
        <f>Raw_Data!A3855</f>
        <v>c39ca4e9-d9f8-440e-a74b-56d91473dd2c</v>
      </c>
      <c r="B3855" s="3">
        <f>Raw_Data!B3855</f>
        <v>70</v>
      </c>
      <c r="C3855" s="3" t="str">
        <f>Raw_Data!C3855</f>
        <v>Male</v>
      </c>
      <c r="D3855" s="3" t="str">
        <f>Raw_Data!D3855</f>
        <v>Premium</v>
      </c>
      <c r="E3855" s="3">
        <f>Raw_Data!E3855</f>
        <v>15.73</v>
      </c>
      <c r="F3855" s="3">
        <f>Raw_Data!F3855</f>
        <v>56</v>
      </c>
      <c r="G3855" s="3" t="str">
        <f>Raw_Data!G3855</f>
        <v>North America</v>
      </c>
      <c r="H3855" s="3" t="str">
        <f>Raw_Data!H3855</f>
        <v>Mobile</v>
      </c>
      <c r="I3855" s="3">
        <f>Raw_Data!I3855</f>
        <v>17.989999999999998</v>
      </c>
      <c r="J3855" s="3">
        <f>Raw_Data!J3855</f>
        <v>1</v>
      </c>
      <c r="K3855" s="3" t="str">
        <f>Raw_Data!K3855</f>
        <v>Crypto</v>
      </c>
      <c r="L3855" s="3">
        <f>Raw_Data!L3855</f>
        <v>3</v>
      </c>
      <c r="M3855" s="3">
        <f>Raw_Data!M3855</f>
        <v>0.28000000000000003</v>
      </c>
      <c r="N3855" s="3" t="str">
        <f>Raw_Data!N3855</f>
        <v>Drama</v>
      </c>
      <c r="O3855" s="3" t="str">
        <f t="shared" si="600"/>
        <v>55-70</v>
      </c>
      <c r="P3855" s="3" t="str">
        <f t="shared" si="601"/>
        <v>10-24h</v>
      </c>
      <c r="Q3855" s="3" t="str">
        <f t="shared" si="602"/>
        <v>46-60d</v>
      </c>
      <c r="R3855" s="3" t="str">
        <f t="shared" si="603"/>
        <v>Medium</v>
      </c>
      <c r="S3855" s="3" t="str">
        <f t="shared" si="604"/>
        <v>High</v>
      </c>
      <c r="T3855" s="3" t="str">
        <f t="shared" si="605"/>
        <v>Churned</v>
      </c>
      <c r="U3855" s="4">
        <f>1/(1+EXP(-(Predictive_Model!$B$5+((B3855-Predictive_Model!$B$20)/Predictive_Model!$C$20)*Predictive_Model!$D$20+((E3855-Predictive_Model!$B$21)/Predictive_Model!$C$21)*Predictive_Model!$D$21+((F3855-Predictive_Model!$B$22)/Predictive_Model!$C$22)*Predictive_Model!$D$22+((I3855-Predictive_Model!$B$23)/Predictive_Model!$C$23)*Predictive_Model!$D$23+((L3855-Predictive_Model!$B$24)/Predictive_Model!$C$24)*Predictive_Model!$D$24+((M3855-Predictive_Model!$B$25)/Predictive_Model!$C$25)*Predictive_Model!$D$25+IF(C3855="Male",Predictive_Model!$D$31,IF(C3855="Other",Predictive_Model!$D$32,0))+IF(D3855="Premium",Predictive_Model!$D$34,IF(D3855="Standard",Predictive_Model!$D$35,0))+IF(G3855="Asia",Predictive_Model!$D$37,IF(G3855="Europe",Predictive_Model!$D$38,IF(G3855="North America",Predictive_Model!$D$39,IF(G3855="Oceania",Predictive_Model!$D$40,IF(G3855="South America",Predictive_Model!$D$41,0)))))+IF(H3855="Laptop",Predictive_Model!$D$43,IF(H3855="Mobile",Predictive_Model!$D$44,IF(H3855="TV",Predictive_Model!$D$45,IF(H3855="Tablet",Predictive_Model!$D$46,0))))+IF(K3855="Crypto",Predictive_Model!$D$48,IF(K3855="Debit Card",Predictive_Model!$D$49,IF(K3855="Gift Card",Predictive_Model!$D$50,IF(K3855="PayPal",Predictive_Model!$D$51,0))))+IF(N3855="Comedy",Predictive_Model!$D$53,IF(N3855="Documentary",Predictive_Model!$D$54,IF(N3855="Drama",Predictive_Model!$D$55,IF(N3855="Horror",Predictive_Model!$D$56,IF(N3855="Romance",Predictive_Model!$D$57,IF(N3855="Sci-Fi",Predictive_Model!$D$58,0)))))))))</f>
        <v>0.97648680054294534</v>
      </c>
      <c r="V3855" s="3" t="str">
        <f t="shared" si="606"/>
        <v>Critical</v>
      </c>
      <c r="W3855" s="6">
        <f t="shared" si="607"/>
        <v>17.989999999999998</v>
      </c>
      <c r="X3855" s="3" t="str">
        <f t="shared" si="608"/>
        <v>Priority 1</v>
      </c>
      <c r="Y3855" s="3" t="str">
        <f t="shared" si="609"/>
        <v>OK</v>
      </c>
    </row>
    <row r="3856" spans="1:25" x14ac:dyDescent="0.25">
      <c r="A3856" s="3" t="str">
        <f>Raw_Data!A3856</f>
        <v>edfd175f-6d64-4ba5-9c17-5ed2312cfb32</v>
      </c>
      <c r="B3856" s="3">
        <f>Raw_Data!B3856</f>
        <v>32</v>
      </c>
      <c r="C3856" s="3" t="str">
        <f>Raw_Data!C3856</f>
        <v>Female</v>
      </c>
      <c r="D3856" s="3" t="str">
        <f>Raw_Data!D3856</f>
        <v>Premium</v>
      </c>
      <c r="E3856" s="3">
        <f>Raw_Data!E3856</f>
        <v>14.36</v>
      </c>
      <c r="F3856" s="3">
        <f>Raw_Data!F3856</f>
        <v>0</v>
      </c>
      <c r="G3856" s="3" t="str">
        <f>Raw_Data!G3856</f>
        <v>South America</v>
      </c>
      <c r="H3856" s="3" t="str">
        <f>Raw_Data!H3856</f>
        <v>Desktop</v>
      </c>
      <c r="I3856" s="3">
        <f>Raw_Data!I3856</f>
        <v>17.989999999999998</v>
      </c>
      <c r="J3856" s="3">
        <f>Raw_Data!J3856</f>
        <v>0</v>
      </c>
      <c r="K3856" s="3" t="str">
        <f>Raw_Data!K3856</f>
        <v>PayPal</v>
      </c>
      <c r="L3856" s="3">
        <f>Raw_Data!L3856</f>
        <v>2</v>
      </c>
      <c r="M3856" s="3">
        <f>Raw_Data!M3856</f>
        <v>14.36</v>
      </c>
      <c r="N3856" s="3" t="str">
        <f>Raw_Data!N3856</f>
        <v>Romance</v>
      </c>
      <c r="O3856" s="3" t="str">
        <f t="shared" si="600"/>
        <v>25-34</v>
      </c>
      <c r="P3856" s="3" t="str">
        <f t="shared" si="601"/>
        <v>10-24h</v>
      </c>
      <c r="Q3856" s="3" t="str">
        <f t="shared" si="602"/>
        <v>0-7d</v>
      </c>
      <c r="R3856" s="3" t="str">
        <f t="shared" si="603"/>
        <v>Medium</v>
      </c>
      <c r="S3856" s="3" t="str">
        <f t="shared" si="604"/>
        <v>High</v>
      </c>
      <c r="T3856" s="3" t="str">
        <f t="shared" si="605"/>
        <v>Active</v>
      </c>
      <c r="U3856" s="4">
        <f>1/(1+EXP(-(Predictive_Model!$B$5+((B3856-Predictive_Model!$B$20)/Predictive_Model!$C$20)*Predictive_Model!$D$20+((E3856-Predictive_Model!$B$21)/Predictive_Model!$C$21)*Predictive_Model!$D$21+((F3856-Predictive_Model!$B$22)/Predictive_Model!$C$22)*Predictive_Model!$D$22+((I3856-Predictive_Model!$B$23)/Predictive_Model!$C$23)*Predictive_Model!$D$23+((L3856-Predictive_Model!$B$24)/Predictive_Model!$C$24)*Predictive_Model!$D$24+((M3856-Predictive_Model!$B$25)/Predictive_Model!$C$25)*Predictive_Model!$D$25+IF(C3856="Male",Predictive_Model!$D$31,IF(C3856="Other",Predictive_Model!$D$32,0))+IF(D3856="Premium",Predictive_Model!$D$34,IF(D3856="Standard",Predictive_Model!$D$35,0))+IF(G3856="Asia",Predictive_Model!$D$37,IF(G3856="Europe",Predictive_Model!$D$38,IF(G3856="North America",Predictive_Model!$D$39,IF(G3856="Oceania",Predictive_Model!$D$40,IF(G3856="South America",Predictive_Model!$D$41,0)))))+IF(H3856="Laptop",Predictive_Model!$D$43,IF(H3856="Mobile",Predictive_Model!$D$44,IF(H3856="TV",Predictive_Model!$D$45,IF(H3856="Tablet",Predictive_Model!$D$46,0))))+IF(K3856="Crypto",Predictive_Model!$D$48,IF(K3856="Debit Card",Predictive_Model!$D$49,IF(K3856="Gift Card",Predictive_Model!$D$50,IF(K3856="PayPal",Predictive_Model!$D$51,0))))+IF(N3856="Comedy",Predictive_Model!$D$53,IF(N3856="Documentary",Predictive_Model!$D$54,IF(N3856="Drama",Predictive_Model!$D$55,IF(N3856="Horror",Predictive_Model!$D$56,IF(N3856="Romance",Predictive_Model!$D$57,IF(N3856="Sci-Fi",Predictive_Model!$D$58,0)))))))))</f>
        <v>7.1111014540205464E-13</v>
      </c>
      <c r="V3856" s="3" t="str">
        <f t="shared" si="606"/>
        <v>Low</v>
      </c>
      <c r="W3856" s="6">
        <f t="shared" si="607"/>
        <v>1.2792871515782962E-11</v>
      </c>
      <c r="X3856" s="3" t="str">
        <f t="shared" si="608"/>
        <v>Monitor</v>
      </c>
      <c r="Y3856" s="3" t="str">
        <f t="shared" si="609"/>
        <v>OK</v>
      </c>
    </row>
    <row r="3857" spans="1:25" x14ac:dyDescent="0.25">
      <c r="A3857" s="3" t="str">
        <f>Raw_Data!A3857</f>
        <v>c251eb3b-1929-4c6a-a29e-7bb49e637a0a</v>
      </c>
      <c r="B3857" s="3">
        <f>Raw_Data!B3857</f>
        <v>25</v>
      </c>
      <c r="C3857" s="3" t="str">
        <f>Raw_Data!C3857</f>
        <v>Other</v>
      </c>
      <c r="D3857" s="3" t="str">
        <f>Raw_Data!D3857</f>
        <v>Basic</v>
      </c>
      <c r="E3857" s="3">
        <f>Raw_Data!E3857</f>
        <v>15.26</v>
      </c>
      <c r="F3857" s="3">
        <f>Raw_Data!F3857</f>
        <v>34</v>
      </c>
      <c r="G3857" s="3" t="str">
        <f>Raw_Data!G3857</f>
        <v>Asia</v>
      </c>
      <c r="H3857" s="3" t="str">
        <f>Raw_Data!H3857</f>
        <v>Laptop</v>
      </c>
      <c r="I3857" s="3">
        <f>Raw_Data!I3857</f>
        <v>8.99</v>
      </c>
      <c r="J3857" s="3">
        <f>Raw_Data!J3857</f>
        <v>1</v>
      </c>
      <c r="K3857" s="3" t="str">
        <f>Raw_Data!K3857</f>
        <v>Credit Card</v>
      </c>
      <c r="L3857" s="3">
        <f>Raw_Data!L3857</f>
        <v>4</v>
      </c>
      <c r="M3857" s="3">
        <f>Raw_Data!M3857</f>
        <v>0.44</v>
      </c>
      <c r="N3857" s="3" t="str">
        <f>Raw_Data!N3857</f>
        <v>Comedy</v>
      </c>
      <c r="O3857" s="3" t="str">
        <f t="shared" si="600"/>
        <v>25-34</v>
      </c>
      <c r="P3857" s="3" t="str">
        <f t="shared" si="601"/>
        <v>10-24h</v>
      </c>
      <c r="Q3857" s="3" t="str">
        <f t="shared" si="602"/>
        <v>22-45d</v>
      </c>
      <c r="R3857" s="3" t="str">
        <f t="shared" si="603"/>
        <v>Medium</v>
      </c>
      <c r="S3857" s="3" t="str">
        <f t="shared" si="604"/>
        <v>Low</v>
      </c>
      <c r="T3857" s="3" t="str">
        <f t="shared" si="605"/>
        <v>Churned</v>
      </c>
      <c r="U3857" s="4">
        <f>1/(1+EXP(-(Predictive_Model!$B$5+((B3857-Predictive_Model!$B$20)/Predictive_Model!$C$20)*Predictive_Model!$D$20+((E3857-Predictive_Model!$B$21)/Predictive_Model!$C$21)*Predictive_Model!$D$21+((F3857-Predictive_Model!$B$22)/Predictive_Model!$C$22)*Predictive_Model!$D$22+((I3857-Predictive_Model!$B$23)/Predictive_Model!$C$23)*Predictive_Model!$D$23+((L3857-Predictive_Model!$B$24)/Predictive_Model!$C$24)*Predictive_Model!$D$24+((M3857-Predictive_Model!$B$25)/Predictive_Model!$C$25)*Predictive_Model!$D$25+IF(C3857="Male",Predictive_Model!$D$31,IF(C3857="Other",Predictive_Model!$D$32,0))+IF(D3857="Premium",Predictive_Model!$D$34,IF(D3857="Standard",Predictive_Model!$D$35,0))+IF(G3857="Asia",Predictive_Model!$D$37,IF(G3857="Europe",Predictive_Model!$D$38,IF(G3857="North America",Predictive_Model!$D$39,IF(G3857="Oceania",Predictive_Model!$D$40,IF(G3857="South America",Predictive_Model!$D$41,0)))))+IF(H3857="Laptop",Predictive_Model!$D$43,IF(H3857="Mobile",Predictive_Model!$D$44,IF(H3857="TV",Predictive_Model!$D$45,IF(H3857="Tablet",Predictive_Model!$D$46,0))))+IF(K3857="Crypto",Predictive_Model!$D$48,IF(K3857="Debit Card",Predictive_Model!$D$49,IF(K3857="Gift Card",Predictive_Model!$D$50,IF(K3857="PayPal",Predictive_Model!$D$51,0))))+IF(N3857="Comedy",Predictive_Model!$D$53,IF(N3857="Documentary",Predictive_Model!$D$54,IF(N3857="Drama",Predictive_Model!$D$55,IF(N3857="Horror",Predictive_Model!$D$56,IF(N3857="Romance",Predictive_Model!$D$57,IF(N3857="Sci-Fi",Predictive_Model!$D$58,0)))))))))</f>
        <v>0.72277144988708186</v>
      </c>
      <c r="V3857" s="3" t="str">
        <f t="shared" si="606"/>
        <v>High</v>
      </c>
      <c r="W3857" s="6">
        <f t="shared" si="607"/>
        <v>8.99</v>
      </c>
      <c r="X3857" s="3" t="str">
        <f t="shared" si="608"/>
        <v>Priority 2</v>
      </c>
      <c r="Y3857" s="3" t="str">
        <f t="shared" si="609"/>
        <v>OK</v>
      </c>
    </row>
    <row r="3858" spans="1:25" x14ac:dyDescent="0.25">
      <c r="A3858" s="3" t="str">
        <f>Raw_Data!A3858</f>
        <v>4c80103d-ac0a-4e95-a494-7ba0f6388867</v>
      </c>
      <c r="B3858" s="3">
        <f>Raw_Data!B3858</f>
        <v>49</v>
      </c>
      <c r="C3858" s="3" t="str">
        <f>Raw_Data!C3858</f>
        <v>Female</v>
      </c>
      <c r="D3858" s="3" t="str">
        <f>Raw_Data!D3858</f>
        <v>Basic</v>
      </c>
      <c r="E3858" s="3">
        <f>Raw_Data!E3858</f>
        <v>1.58</v>
      </c>
      <c r="F3858" s="3">
        <f>Raw_Data!F3858</f>
        <v>29</v>
      </c>
      <c r="G3858" s="3" t="str">
        <f>Raw_Data!G3858</f>
        <v>North America</v>
      </c>
      <c r="H3858" s="3" t="str">
        <f>Raw_Data!H3858</f>
        <v>Tablet</v>
      </c>
      <c r="I3858" s="3">
        <f>Raw_Data!I3858</f>
        <v>8.99</v>
      </c>
      <c r="J3858" s="3">
        <f>Raw_Data!J3858</f>
        <v>1</v>
      </c>
      <c r="K3858" s="3" t="str">
        <f>Raw_Data!K3858</f>
        <v>Credit Card</v>
      </c>
      <c r="L3858" s="3">
        <f>Raw_Data!L3858</f>
        <v>4</v>
      </c>
      <c r="M3858" s="3">
        <f>Raw_Data!M3858</f>
        <v>0.05</v>
      </c>
      <c r="N3858" s="3" t="str">
        <f>Raw_Data!N3858</f>
        <v>Comedy</v>
      </c>
      <c r="O3858" s="3" t="str">
        <f t="shared" si="600"/>
        <v>45-54</v>
      </c>
      <c r="P3858" s="3" t="str">
        <f t="shared" si="601"/>
        <v>&lt;10h</v>
      </c>
      <c r="Q3858" s="3" t="str">
        <f t="shared" si="602"/>
        <v>22-45d</v>
      </c>
      <c r="R3858" s="3" t="str">
        <f t="shared" si="603"/>
        <v>Medium</v>
      </c>
      <c r="S3858" s="3" t="str">
        <f t="shared" si="604"/>
        <v>Low</v>
      </c>
      <c r="T3858" s="3" t="str">
        <f t="shared" si="605"/>
        <v>Churned</v>
      </c>
      <c r="U3858" s="4">
        <f>1/(1+EXP(-(Predictive_Model!$B$5+((B3858-Predictive_Model!$B$20)/Predictive_Model!$C$20)*Predictive_Model!$D$20+((E3858-Predictive_Model!$B$21)/Predictive_Model!$C$21)*Predictive_Model!$D$21+((F3858-Predictive_Model!$B$22)/Predictive_Model!$C$22)*Predictive_Model!$D$22+((I3858-Predictive_Model!$B$23)/Predictive_Model!$C$23)*Predictive_Model!$D$23+((L3858-Predictive_Model!$B$24)/Predictive_Model!$C$24)*Predictive_Model!$D$24+((M3858-Predictive_Model!$B$25)/Predictive_Model!$C$25)*Predictive_Model!$D$25+IF(C3858="Male",Predictive_Model!$D$31,IF(C3858="Other",Predictive_Model!$D$32,0))+IF(D3858="Premium",Predictive_Model!$D$34,IF(D3858="Standard",Predictive_Model!$D$35,0))+IF(G3858="Asia",Predictive_Model!$D$37,IF(G3858="Europe",Predictive_Model!$D$38,IF(G3858="North America",Predictive_Model!$D$39,IF(G3858="Oceania",Predictive_Model!$D$40,IF(G3858="South America",Predictive_Model!$D$41,0)))))+IF(H3858="Laptop",Predictive_Model!$D$43,IF(H3858="Mobile",Predictive_Model!$D$44,IF(H3858="TV",Predictive_Model!$D$45,IF(H3858="Tablet",Predictive_Model!$D$46,0))))+IF(K3858="Crypto",Predictive_Model!$D$48,IF(K3858="Debit Card",Predictive_Model!$D$49,IF(K3858="Gift Card",Predictive_Model!$D$50,IF(K3858="PayPal",Predictive_Model!$D$51,0))))+IF(N3858="Comedy",Predictive_Model!$D$53,IF(N3858="Documentary",Predictive_Model!$D$54,IF(N3858="Drama",Predictive_Model!$D$55,IF(N3858="Horror",Predictive_Model!$D$56,IF(N3858="Romance",Predictive_Model!$D$57,IF(N3858="Sci-Fi",Predictive_Model!$D$58,0)))))))))</f>
        <v>0.99916788566415815</v>
      </c>
      <c r="V3858" s="3" t="str">
        <f t="shared" si="606"/>
        <v>Critical</v>
      </c>
      <c r="W3858" s="6">
        <f t="shared" si="607"/>
        <v>8.99</v>
      </c>
      <c r="X3858" s="3" t="str">
        <f t="shared" si="608"/>
        <v>Priority 2</v>
      </c>
      <c r="Y3858" s="3" t="str">
        <f t="shared" si="609"/>
        <v>OK</v>
      </c>
    </row>
    <row r="3859" spans="1:25" x14ac:dyDescent="0.25">
      <c r="A3859" s="3" t="str">
        <f>Raw_Data!A3859</f>
        <v>ae7ea312-9fa1-40ef-a563-25d4efa57399</v>
      </c>
      <c r="B3859" s="3">
        <f>Raw_Data!B3859</f>
        <v>49</v>
      </c>
      <c r="C3859" s="3" t="str">
        <f>Raw_Data!C3859</f>
        <v>Other</v>
      </c>
      <c r="D3859" s="3" t="str">
        <f>Raw_Data!D3859</f>
        <v>Standard</v>
      </c>
      <c r="E3859" s="3">
        <f>Raw_Data!E3859</f>
        <v>2.76</v>
      </c>
      <c r="F3859" s="3">
        <f>Raw_Data!F3859</f>
        <v>20</v>
      </c>
      <c r="G3859" s="3" t="str">
        <f>Raw_Data!G3859</f>
        <v>Europe</v>
      </c>
      <c r="H3859" s="3" t="str">
        <f>Raw_Data!H3859</f>
        <v>Mobile</v>
      </c>
      <c r="I3859" s="3">
        <f>Raw_Data!I3859</f>
        <v>13.99</v>
      </c>
      <c r="J3859" s="3">
        <f>Raw_Data!J3859</f>
        <v>0</v>
      </c>
      <c r="K3859" s="3" t="str">
        <f>Raw_Data!K3859</f>
        <v>Debit Card</v>
      </c>
      <c r="L3859" s="3">
        <f>Raw_Data!L3859</f>
        <v>4</v>
      </c>
      <c r="M3859" s="3">
        <f>Raw_Data!M3859</f>
        <v>0.13</v>
      </c>
      <c r="N3859" s="3" t="str">
        <f>Raw_Data!N3859</f>
        <v>Action</v>
      </c>
      <c r="O3859" s="3" t="str">
        <f t="shared" si="600"/>
        <v>45-54</v>
      </c>
      <c r="P3859" s="3" t="str">
        <f t="shared" si="601"/>
        <v>&lt;10h</v>
      </c>
      <c r="Q3859" s="3" t="str">
        <f t="shared" si="602"/>
        <v>8-21d</v>
      </c>
      <c r="R3859" s="3" t="str">
        <f t="shared" si="603"/>
        <v>Medium</v>
      </c>
      <c r="S3859" s="3" t="str">
        <f t="shared" si="604"/>
        <v>Mid</v>
      </c>
      <c r="T3859" s="3" t="str">
        <f t="shared" si="605"/>
        <v>Active</v>
      </c>
      <c r="U3859" s="4">
        <f>1/(1+EXP(-(Predictive_Model!$B$5+((B3859-Predictive_Model!$B$20)/Predictive_Model!$C$20)*Predictive_Model!$D$20+((E3859-Predictive_Model!$B$21)/Predictive_Model!$C$21)*Predictive_Model!$D$21+((F3859-Predictive_Model!$B$22)/Predictive_Model!$C$22)*Predictive_Model!$D$22+((I3859-Predictive_Model!$B$23)/Predictive_Model!$C$23)*Predictive_Model!$D$23+((L3859-Predictive_Model!$B$24)/Predictive_Model!$C$24)*Predictive_Model!$D$24+((M3859-Predictive_Model!$B$25)/Predictive_Model!$C$25)*Predictive_Model!$D$25+IF(C3859="Male",Predictive_Model!$D$31,IF(C3859="Other",Predictive_Model!$D$32,0))+IF(D3859="Premium",Predictive_Model!$D$34,IF(D3859="Standard",Predictive_Model!$D$35,0))+IF(G3859="Asia",Predictive_Model!$D$37,IF(G3859="Europe",Predictive_Model!$D$38,IF(G3859="North America",Predictive_Model!$D$39,IF(G3859="Oceania",Predictive_Model!$D$40,IF(G3859="South America",Predictive_Model!$D$41,0)))))+IF(H3859="Laptop",Predictive_Model!$D$43,IF(H3859="Mobile",Predictive_Model!$D$44,IF(H3859="TV",Predictive_Model!$D$45,IF(H3859="Tablet",Predictive_Model!$D$46,0))))+IF(K3859="Crypto",Predictive_Model!$D$48,IF(K3859="Debit Card",Predictive_Model!$D$49,IF(K3859="Gift Card",Predictive_Model!$D$50,IF(K3859="PayPal",Predictive_Model!$D$51,0))))+IF(N3859="Comedy",Predictive_Model!$D$53,IF(N3859="Documentary",Predictive_Model!$D$54,IF(N3859="Drama",Predictive_Model!$D$55,IF(N3859="Horror",Predictive_Model!$D$56,IF(N3859="Romance",Predictive_Model!$D$57,IF(N3859="Sci-Fi",Predictive_Model!$D$58,0)))))))))</f>
        <v>0.98187302188867553</v>
      </c>
      <c r="V3859" s="3" t="str">
        <f t="shared" si="606"/>
        <v>Critical</v>
      </c>
      <c r="W3859" s="6">
        <f t="shared" si="607"/>
        <v>13.736403576222571</v>
      </c>
      <c r="X3859" s="3" t="str">
        <f t="shared" si="608"/>
        <v>Priority 2</v>
      </c>
      <c r="Y3859" s="3" t="str">
        <f t="shared" si="609"/>
        <v>OK</v>
      </c>
    </row>
    <row r="3860" spans="1:25" x14ac:dyDescent="0.25">
      <c r="A3860" s="3" t="str">
        <f>Raw_Data!A3860</f>
        <v>9eec0f0f-8898-49ab-bdd4-59839a8a1d9d</v>
      </c>
      <c r="B3860" s="3">
        <f>Raw_Data!B3860</f>
        <v>67</v>
      </c>
      <c r="C3860" s="3" t="str">
        <f>Raw_Data!C3860</f>
        <v>Female</v>
      </c>
      <c r="D3860" s="3" t="str">
        <f>Raw_Data!D3860</f>
        <v>Basic</v>
      </c>
      <c r="E3860" s="3">
        <f>Raw_Data!E3860</f>
        <v>6.88</v>
      </c>
      <c r="F3860" s="3">
        <f>Raw_Data!F3860</f>
        <v>44</v>
      </c>
      <c r="G3860" s="3" t="str">
        <f>Raw_Data!G3860</f>
        <v>Africa</v>
      </c>
      <c r="H3860" s="3" t="str">
        <f>Raw_Data!H3860</f>
        <v>Laptop</v>
      </c>
      <c r="I3860" s="3">
        <f>Raw_Data!I3860</f>
        <v>8.99</v>
      </c>
      <c r="J3860" s="3">
        <f>Raw_Data!J3860</f>
        <v>1</v>
      </c>
      <c r="K3860" s="3" t="str">
        <f>Raw_Data!K3860</f>
        <v>Gift Card</v>
      </c>
      <c r="L3860" s="3">
        <f>Raw_Data!L3860</f>
        <v>4</v>
      </c>
      <c r="M3860" s="3">
        <f>Raw_Data!M3860</f>
        <v>0.15</v>
      </c>
      <c r="N3860" s="3" t="str">
        <f>Raw_Data!N3860</f>
        <v>Horror</v>
      </c>
      <c r="O3860" s="3" t="str">
        <f t="shared" si="600"/>
        <v>55-70</v>
      </c>
      <c r="P3860" s="3" t="str">
        <f t="shared" si="601"/>
        <v>&lt;10h</v>
      </c>
      <c r="Q3860" s="3" t="str">
        <f t="shared" si="602"/>
        <v>22-45d</v>
      </c>
      <c r="R3860" s="3" t="str">
        <f t="shared" si="603"/>
        <v>Medium</v>
      </c>
      <c r="S3860" s="3" t="str">
        <f t="shared" si="604"/>
        <v>Low</v>
      </c>
      <c r="T3860" s="3" t="str">
        <f t="shared" si="605"/>
        <v>Churned</v>
      </c>
      <c r="U3860" s="4">
        <f>1/(1+EXP(-(Predictive_Model!$B$5+((B3860-Predictive_Model!$B$20)/Predictive_Model!$C$20)*Predictive_Model!$D$20+((E3860-Predictive_Model!$B$21)/Predictive_Model!$C$21)*Predictive_Model!$D$21+((F3860-Predictive_Model!$B$22)/Predictive_Model!$C$22)*Predictive_Model!$D$22+((I3860-Predictive_Model!$B$23)/Predictive_Model!$C$23)*Predictive_Model!$D$23+((L3860-Predictive_Model!$B$24)/Predictive_Model!$C$24)*Predictive_Model!$D$24+((M3860-Predictive_Model!$B$25)/Predictive_Model!$C$25)*Predictive_Model!$D$25+IF(C3860="Male",Predictive_Model!$D$31,IF(C3860="Other",Predictive_Model!$D$32,0))+IF(D3860="Premium",Predictive_Model!$D$34,IF(D3860="Standard",Predictive_Model!$D$35,0))+IF(G3860="Asia",Predictive_Model!$D$37,IF(G3860="Europe",Predictive_Model!$D$38,IF(G3860="North America",Predictive_Model!$D$39,IF(G3860="Oceania",Predictive_Model!$D$40,IF(G3860="South America",Predictive_Model!$D$41,0)))))+IF(H3860="Laptop",Predictive_Model!$D$43,IF(H3860="Mobile",Predictive_Model!$D$44,IF(H3860="TV",Predictive_Model!$D$45,IF(H3860="Tablet",Predictive_Model!$D$46,0))))+IF(K3860="Crypto",Predictive_Model!$D$48,IF(K3860="Debit Card",Predictive_Model!$D$49,IF(K3860="Gift Card",Predictive_Model!$D$50,IF(K3860="PayPal",Predictive_Model!$D$51,0))))+IF(N3860="Comedy",Predictive_Model!$D$53,IF(N3860="Documentary",Predictive_Model!$D$54,IF(N3860="Drama",Predictive_Model!$D$55,IF(N3860="Horror",Predictive_Model!$D$56,IF(N3860="Romance",Predictive_Model!$D$57,IF(N3860="Sci-Fi",Predictive_Model!$D$58,0)))))))))</f>
        <v>0.99776192385012119</v>
      </c>
      <c r="V3860" s="3" t="str">
        <f t="shared" si="606"/>
        <v>Critical</v>
      </c>
      <c r="W3860" s="6">
        <f t="shared" si="607"/>
        <v>8.99</v>
      </c>
      <c r="X3860" s="3" t="str">
        <f t="shared" si="608"/>
        <v>Priority 2</v>
      </c>
      <c r="Y3860" s="3" t="str">
        <f t="shared" si="609"/>
        <v>OK</v>
      </c>
    </row>
    <row r="3861" spans="1:25" x14ac:dyDescent="0.25">
      <c r="A3861" s="3" t="str">
        <f>Raw_Data!A3861</f>
        <v>0b97eae3-769e-4f45-bdc7-47173286870f</v>
      </c>
      <c r="B3861" s="3">
        <f>Raw_Data!B3861</f>
        <v>39</v>
      </c>
      <c r="C3861" s="3" t="str">
        <f>Raw_Data!C3861</f>
        <v>Male</v>
      </c>
      <c r="D3861" s="3" t="str">
        <f>Raw_Data!D3861</f>
        <v>Premium</v>
      </c>
      <c r="E3861" s="3">
        <f>Raw_Data!E3861</f>
        <v>4.22</v>
      </c>
      <c r="F3861" s="3">
        <f>Raw_Data!F3861</f>
        <v>33</v>
      </c>
      <c r="G3861" s="3" t="str">
        <f>Raw_Data!G3861</f>
        <v>Asia</v>
      </c>
      <c r="H3861" s="3" t="str">
        <f>Raw_Data!H3861</f>
        <v>Desktop</v>
      </c>
      <c r="I3861" s="3">
        <f>Raw_Data!I3861</f>
        <v>17.989999999999998</v>
      </c>
      <c r="J3861" s="3">
        <f>Raw_Data!J3861</f>
        <v>1</v>
      </c>
      <c r="K3861" s="3" t="str">
        <f>Raw_Data!K3861</f>
        <v>PayPal</v>
      </c>
      <c r="L3861" s="3">
        <f>Raw_Data!L3861</f>
        <v>2</v>
      </c>
      <c r="M3861" s="3">
        <f>Raw_Data!M3861</f>
        <v>0.12</v>
      </c>
      <c r="N3861" s="3" t="str">
        <f>Raw_Data!N3861</f>
        <v>Drama</v>
      </c>
      <c r="O3861" s="3" t="str">
        <f t="shared" si="600"/>
        <v>35-44</v>
      </c>
      <c r="P3861" s="3" t="str">
        <f t="shared" si="601"/>
        <v>&lt;10h</v>
      </c>
      <c r="Q3861" s="3" t="str">
        <f t="shared" si="602"/>
        <v>22-45d</v>
      </c>
      <c r="R3861" s="3" t="str">
        <f t="shared" si="603"/>
        <v>Medium</v>
      </c>
      <c r="S3861" s="3" t="str">
        <f t="shared" si="604"/>
        <v>High</v>
      </c>
      <c r="T3861" s="3" t="str">
        <f t="shared" si="605"/>
        <v>Churned</v>
      </c>
      <c r="U3861" s="4">
        <f>1/(1+EXP(-(Predictive_Model!$B$5+((B3861-Predictive_Model!$B$20)/Predictive_Model!$C$20)*Predictive_Model!$D$20+((E3861-Predictive_Model!$B$21)/Predictive_Model!$C$21)*Predictive_Model!$D$21+((F3861-Predictive_Model!$B$22)/Predictive_Model!$C$22)*Predictive_Model!$D$22+((I3861-Predictive_Model!$B$23)/Predictive_Model!$C$23)*Predictive_Model!$D$23+((L3861-Predictive_Model!$B$24)/Predictive_Model!$C$24)*Predictive_Model!$D$24+((M3861-Predictive_Model!$B$25)/Predictive_Model!$C$25)*Predictive_Model!$D$25+IF(C3861="Male",Predictive_Model!$D$31,IF(C3861="Other",Predictive_Model!$D$32,0))+IF(D3861="Premium",Predictive_Model!$D$34,IF(D3861="Standard",Predictive_Model!$D$35,0))+IF(G3861="Asia",Predictive_Model!$D$37,IF(G3861="Europe",Predictive_Model!$D$38,IF(G3861="North America",Predictive_Model!$D$39,IF(G3861="Oceania",Predictive_Model!$D$40,IF(G3861="South America",Predictive_Model!$D$41,0)))))+IF(H3861="Laptop",Predictive_Model!$D$43,IF(H3861="Mobile",Predictive_Model!$D$44,IF(H3861="TV",Predictive_Model!$D$45,IF(H3861="Tablet",Predictive_Model!$D$46,0))))+IF(K3861="Crypto",Predictive_Model!$D$48,IF(K3861="Debit Card",Predictive_Model!$D$49,IF(K3861="Gift Card",Predictive_Model!$D$50,IF(K3861="PayPal",Predictive_Model!$D$51,0))))+IF(N3861="Comedy",Predictive_Model!$D$53,IF(N3861="Documentary",Predictive_Model!$D$54,IF(N3861="Drama",Predictive_Model!$D$55,IF(N3861="Horror",Predictive_Model!$D$56,IF(N3861="Romance",Predictive_Model!$D$57,IF(N3861="Sci-Fi",Predictive_Model!$D$58,0)))))))))</f>
        <v>0.96764402005536432</v>
      </c>
      <c r="V3861" s="3" t="str">
        <f t="shared" si="606"/>
        <v>Critical</v>
      </c>
      <c r="W3861" s="6">
        <f t="shared" si="607"/>
        <v>17.989999999999998</v>
      </c>
      <c r="X3861" s="3" t="str">
        <f t="shared" si="608"/>
        <v>Priority 1</v>
      </c>
      <c r="Y3861" s="3" t="str">
        <f t="shared" si="609"/>
        <v>OK</v>
      </c>
    </row>
    <row r="3862" spans="1:25" x14ac:dyDescent="0.25">
      <c r="A3862" s="3" t="str">
        <f>Raw_Data!A3862</f>
        <v>97b3ebca-2895-42c0-8c95-d75f212b5efa</v>
      </c>
      <c r="B3862" s="3">
        <f>Raw_Data!B3862</f>
        <v>34</v>
      </c>
      <c r="C3862" s="3" t="str">
        <f>Raw_Data!C3862</f>
        <v>Other</v>
      </c>
      <c r="D3862" s="3" t="str">
        <f>Raw_Data!D3862</f>
        <v>Basic</v>
      </c>
      <c r="E3862" s="3">
        <f>Raw_Data!E3862</f>
        <v>4.43</v>
      </c>
      <c r="F3862" s="3">
        <f>Raw_Data!F3862</f>
        <v>33</v>
      </c>
      <c r="G3862" s="3" t="str">
        <f>Raw_Data!G3862</f>
        <v>Oceania</v>
      </c>
      <c r="H3862" s="3" t="str">
        <f>Raw_Data!H3862</f>
        <v>Laptop</v>
      </c>
      <c r="I3862" s="3">
        <f>Raw_Data!I3862</f>
        <v>8.99</v>
      </c>
      <c r="J3862" s="3">
        <f>Raw_Data!J3862</f>
        <v>1</v>
      </c>
      <c r="K3862" s="3" t="str">
        <f>Raw_Data!K3862</f>
        <v>Gift Card</v>
      </c>
      <c r="L3862" s="3">
        <f>Raw_Data!L3862</f>
        <v>2</v>
      </c>
      <c r="M3862" s="3">
        <f>Raw_Data!M3862</f>
        <v>0.13</v>
      </c>
      <c r="N3862" s="3" t="str">
        <f>Raw_Data!N3862</f>
        <v>Romance</v>
      </c>
      <c r="O3862" s="3" t="str">
        <f t="shared" si="600"/>
        <v>25-34</v>
      </c>
      <c r="P3862" s="3" t="str">
        <f t="shared" si="601"/>
        <v>&lt;10h</v>
      </c>
      <c r="Q3862" s="3" t="str">
        <f t="shared" si="602"/>
        <v>22-45d</v>
      </c>
      <c r="R3862" s="3" t="str">
        <f t="shared" si="603"/>
        <v>Medium</v>
      </c>
      <c r="S3862" s="3" t="str">
        <f t="shared" si="604"/>
        <v>Low</v>
      </c>
      <c r="T3862" s="3" t="str">
        <f t="shared" si="605"/>
        <v>Churned</v>
      </c>
      <c r="U3862" s="4">
        <f>1/(1+EXP(-(Predictive_Model!$B$5+((B3862-Predictive_Model!$B$20)/Predictive_Model!$C$20)*Predictive_Model!$D$20+((E3862-Predictive_Model!$B$21)/Predictive_Model!$C$21)*Predictive_Model!$D$21+((F3862-Predictive_Model!$B$22)/Predictive_Model!$C$22)*Predictive_Model!$D$22+((I3862-Predictive_Model!$B$23)/Predictive_Model!$C$23)*Predictive_Model!$D$23+((L3862-Predictive_Model!$B$24)/Predictive_Model!$C$24)*Predictive_Model!$D$24+((M3862-Predictive_Model!$B$25)/Predictive_Model!$C$25)*Predictive_Model!$D$25+IF(C3862="Male",Predictive_Model!$D$31,IF(C3862="Other",Predictive_Model!$D$32,0))+IF(D3862="Premium",Predictive_Model!$D$34,IF(D3862="Standard",Predictive_Model!$D$35,0))+IF(G3862="Asia",Predictive_Model!$D$37,IF(G3862="Europe",Predictive_Model!$D$38,IF(G3862="North America",Predictive_Model!$D$39,IF(G3862="Oceania",Predictive_Model!$D$40,IF(G3862="South America",Predictive_Model!$D$41,0)))))+IF(H3862="Laptop",Predictive_Model!$D$43,IF(H3862="Mobile",Predictive_Model!$D$44,IF(H3862="TV",Predictive_Model!$D$45,IF(H3862="Tablet",Predictive_Model!$D$46,0))))+IF(K3862="Crypto",Predictive_Model!$D$48,IF(K3862="Debit Card",Predictive_Model!$D$49,IF(K3862="Gift Card",Predictive_Model!$D$50,IF(K3862="PayPal",Predictive_Model!$D$51,0))))+IF(N3862="Comedy",Predictive_Model!$D$53,IF(N3862="Documentary",Predictive_Model!$D$54,IF(N3862="Drama",Predictive_Model!$D$55,IF(N3862="Horror",Predictive_Model!$D$56,IF(N3862="Romance",Predictive_Model!$D$57,IF(N3862="Sci-Fi",Predictive_Model!$D$58,0)))))))))</f>
        <v>0.99911513397905161</v>
      </c>
      <c r="V3862" s="3" t="str">
        <f t="shared" si="606"/>
        <v>Critical</v>
      </c>
      <c r="W3862" s="6">
        <f t="shared" si="607"/>
        <v>8.99</v>
      </c>
      <c r="X3862" s="3" t="str">
        <f t="shared" si="608"/>
        <v>Priority 2</v>
      </c>
      <c r="Y3862" s="3" t="str">
        <f t="shared" si="609"/>
        <v>OK</v>
      </c>
    </row>
    <row r="3863" spans="1:25" x14ac:dyDescent="0.25">
      <c r="A3863" s="3" t="str">
        <f>Raw_Data!A3863</f>
        <v>72b5dad8-35cd-4e5b-b5f6-9fd189e46db5</v>
      </c>
      <c r="B3863" s="3">
        <f>Raw_Data!B3863</f>
        <v>27</v>
      </c>
      <c r="C3863" s="3" t="str">
        <f>Raw_Data!C3863</f>
        <v>Other</v>
      </c>
      <c r="D3863" s="3" t="str">
        <f>Raw_Data!D3863</f>
        <v>Premium</v>
      </c>
      <c r="E3863" s="3">
        <f>Raw_Data!E3863</f>
        <v>5.05</v>
      </c>
      <c r="F3863" s="3">
        <f>Raw_Data!F3863</f>
        <v>47</v>
      </c>
      <c r="G3863" s="3" t="str">
        <f>Raw_Data!G3863</f>
        <v>South America</v>
      </c>
      <c r="H3863" s="3" t="str">
        <f>Raw_Data!H3863</f>
        <v>Tablet</v>
      </c>
      <c r="I3863" s="3">
        <f>Raw_Data!I3863</f>
        <v>17.989999999999998</v>
      </c>
      <c r="J3863" s="3">
        <f>Raw_Data!J3863</f>
        <v>1</v>
      </c>
      <c r="K3863" s="3" t="str">
        <f>Raw_Data!K3863</f>
        <v>Crypto</v>
      </c>
      <c r="L3863" s="3">
        <f>Raw_Data!L3863</f>
        <v>5</v>
      </c>
      <c r="M3863" s="3">
        <f>Raw_Data!M3863</f>
        <v>0.11</v>
      </c>
      <c r="N3863" s="3" t="str">
        <f>Raw_Data!N3863</f>
        <v>Romance</v>
      </c>
      <c r="O3863" s="3" t="str">
        <f t="shared" si="600"/>
        <v>25-34</v>
      </c>
      <c r="P3863" s="3" t="str">
        <f t="shared" si="601"/>
        <v>&lt;10h</v>
      </c>
      <c r="Q3863" s="3" t="str">
        <f t="shared" si="602"/>
        <v>46-60d</v>
      </c>
      <c r="R3863" s="3" t="str">
        <f t="shared" si="603"/>
        <v>Low</v>
      </c>
      <c r="S3863" s="3" t="str">
        <f t="shared" si="604"/>
        <v>High</v>
      </c>
      <c r="T3863" s="3" t="str">
        <f t="shared" si="605"/>
        <v>Churned</v>
      </c>
      <c r="U3863" s="4">
        <f>1/(1+EXP(-(Predictive_Model!$B$5+((B3863-Predictive_Model!$B$20)/Predictive_Model!$C$20)*Predictive_Model!$D$20+((E3863-Predictive_Model!$B$21)/Predictive_Model!$C$21)*Predictive_Model!$D$21+((F3863-Predictive_Model!$B$22)/Predictive_Model!$C$22)*Predictive_Model!$D$22+((I3863-Predictive_Model!$B$23)/Predictive_Model!$C$23)*Predictive_Model!$D$23+((L3863-Predictive_Model!$B$24)/Predictive_Model!$C$24)*Predictive_Model!$D$24+((M3863-Predictive_Model!$B$25)/Predictive_Model!$C$25)*Predictive_Model!$D$25+IF(C3863="Male",Predictive_Model!$D$31,IF(C3863="Other",Predictive_Model!$D$32,0))+IF(D3863="Premium",Predictive_Model!$D$34,IF(D3863="Standard",Predictive_Model!$D$35,0))+IF(G3863="Asia",Predictive_Model!$D$37,IF(G3863="Europe",Predictive_Model!$D$38,IF(G3863="North America",Predictive_Model!$D$39,IF(G3863="Oceania",Predictive_Model!$D$40,IF(G3863="South America",Predictive_Model!$D$41,0)))))+IF(H3863="Laptop",Predictive_Model!$D$43,IF(H3863="Mobile",Predictive_Model!$D$44,IF(H3863="TV",Predictive_Model!$D$45,IF(H3863="Tablet",Predictive_Model!$D$46,0))))+IF(K3863="Crypto",Predictive_Model!$D$48,IF(K3863="Debit Card",Predictive_Model!$D$49,IF(K3863="Gift Card",Predictive_Model!$D$50,IF(K3863="PayPal",Predictive_Model!$D$51,0))))+IF(N3863="Comedy",Predictive_Model!$D$53,IF(N3863="Documentary",Predictive_Model!$D$54,IF(N3863="Drama",Predictive_Model!$D$55,IF(N3863="Horror",Predictive_Model!$D$56,IF(N3863="Romance",Predictive_Model!$D$57,IF(N3863="Sci-Fi",Predictive_Model!$D$58,0)))))))))</f>
        <v>0.98823783809490306</v>
      </c>
      <c r="V3863" s="3" t="str">
        <f t="shared" si="606"/>
        <v>Critical</v>
      </c>
      <c r="W3863" s="6">
        <f t="shared" si="607"/>
        <v>17.989999999999998</v>
      </c>
      <c r="X3863" s="3" t="str">
        <f t="shared" si="608"/>
        <v>Priority 1</v>
      </c>
      <c r="Y3863" s="3" t="str">
        <f t="shared" si="609"/>
        <v>OK</v>
      </c>
    </row>
    <row r="3864" spans="1:25" x14ac:dyDescent="0.25">
      <c r="A3864" s="3" t="str">
        <f>Raw_Data!A3864</f>
        <v>bc0deac4-46d4-46a3-aa7f-7e4f7d0cd88c</v>
      </c>
      <c r="B3864" s="3">
        <f>Raw_Data!B3864</f>
        <v>53</v>
      </c>
      <c r="C3864" s="3" t="str">
        <f>Raw_Data!C3864</f>
        <v>Female</v>
      </c>
      <c r="D3864" s="3" t="str">
        <f>Raw_Data!D3864</f>
        <v>Standard</v>
      </c>
      <c r="E3864" s="3">
        <f>Raw_Data!E3864</f>
        <v>3.47</v>
      </c>
      <c r="F3864" s="3">
        <f>Raw_Data!F3864</f>
        <v>38</v>
      </c>
      <c r="G3864" s="3" t="str">
        <f>Raw_Data!G3864</f>
        <v>Asia</v>
      </c>
      <c r="H3864" s="3" t="str">
        <f>Raw_Data!H3864</f>
        <v>Mobile</v>
      </c>
      <c r="I3864" s="3">
        <f>Raw_Data!I3864</f>
        <v>13.99</v>
      </c>
      <c r="J3864" s="3">
        <f>Raw_Data!J3864</f>
        <v>1</v>
      </c>
      <c r="K3864" s="3" t="str">
        <f>Raw_Data!K3864</f>
        <v>Crypto</v>
      </c>
      <c r="L3864" s="3">
        <f>Raw_Data!L3864</f>
        <v>1</v>
      </c>
      <c r="M3864" s="3">
        <f>Raw_Data!M3864</f>
        <v>0.09</v>
      </c>
      <c r="N3864" s="3" t="str">
        <f>Raw_Data!N3864</f>
        <v>Horror</v>
      </c>
      <c r="O3864" s="3" t="str">
        <f t="shared" si="600"/>
        <v>45-54</v>
      </c>
      <c r="P3864" s="3" t="str">
        <f t="shared" si="601"/>
        <v>&lt;10h</v>
      </c>
      <c r="Q3864" s="3" t="str">
        <f t="shared" si="602"/>
        <v>22-45d</v>
      </c>
      <c r="R3864" s="3" t="str">
        <f t="shared" si="603"/>
        <v>Medium</v>
      </c>
      <c r="S3864" s="3" t="str">
        <f t="shared" si="604"/>
        <v>Mid</v>
      </c>
      <c r="T3864" s="3" t="str">
        <f t="shared" si="605"/>
        <v>Churned</v>
      </c>
      <c r="U3864" s="4">
        <f>1/(1+EXP(-(Predictive_Model!$B$5+((B3864-Predictive_Model!$B$20)/Predictive_Model!$C$20)*Predictive_Model!$D$20+((E3864-Predictive_Model!$B$21)/Predictive_Model!$C$21)*Predictive_Model!$D$21+((F3864-Predictive_Model!$B$22)/Predictive_Model!$C$22)*Predictive_Model!$D$22+((I3864-Predictive_Model!$B$23)/Predictive_Model!$C$23)*Predictive_Model!$D$23+((L3864-Predictive_Model!$B$24)/Predictive_Model!$C$24)*Predictive_Model!$D$24+((M3864-Predictive_Model!$B$25)/Predictive_Model!$C$25)*Predictive_Model!$D$25+IF(C3864="Male",Predictive_Model!$D$31,IF(C3864="Other",Predictive_Model!$D$32,0))+IF(D3864="Premium",Predictive_Model!$D$34,IF(D3864="Standard",Predictive_Model!$D$35,0))+IF(G3864="Asia",Predictive_Model!$D$37,IF(G3864="Europe",Predictive_Model!$D$38,IF(G3864="North America",Predictive_Model!$D$39,IF(G3864="Oceania",Predictive_Model!$D$40,IF(G3864="South America",Predictive_Model!$D$41,0)))))+IF(H3864="Laptop",Predictive_Model!$D$43,IF(H3864="Mobile",Predictive_Model!$D$44,IF(H3864="TV",Predictive_Model!$D$45,IF(H3864="Tablet",Predictive_Model!$D$46,0))))+IF(K3864="Crypto",Predictive_Model!$D$48,IF(K3864="Debit Card",Predictive_Model!$D$49,IF(K3864="Gift Card",Predictive_Model!$D$50,IF(K3864="PayPal",Predictive_Model!$D$51,0))))+IF(N3864="Comedy",Predictive_Model!$D$53,IF(N3864="Documentary",Predictive_Model!$D$54,IF(N3864="Drama",Predictive_Model!$D$55,IF(N3864="Horror",Predictive_Model!$D$56,IF(N3864="Romance",Predictive_Model!$D$57,IF(N3864="Sci-Fi",Predictive_Model!$D$58,0)))))))))</f>
        <v>0.99985152163133317</v>
      </c>
      <c r="V3864" s="3" t="str">
        <f t="shared" si="606"/>
        <v>Critical</v>
      </c>
      <c r="W3864" s="6">
        <f t="shared" si="607"/>
        <v>13.99</v>
      </c>
      <c r="X3864" s="3" t="str">
        <f t="shared" si="608"/>
        <v>Priority 2</v>
      </c>
      <c r="Y3864" s="3" t="str">
        <f t="shared" si="609"/>
        <v>OK</v>
      </c>
    </row>
    <row r="3865" spans="1:25" x14ac:dyDescent="0.25">
      <c r="A3865" s="3" t="str">
        <f>Raw_Data!A3865</f>
        <v>33ce32b1-a79b-4b4f-8e3f-a73a326be03a</v>
      </c>
      <c r="B3865" s="3">
        <f>Raw_Data!B3865</f>
        <v>31</v>
      </c>
      <c r="C3865" s="3" t="str">
        <f>Raw_Data!C3865</f>
        <v>Male</v>
      </c>
      <c r="D3865" s="3" t="str">
        <f>Raw_Data!D3865</f>
        <v>Premium</v>
      </c>
      <c r="E3865" s="3">
        <f>Raw_Data!E3865</f>
        <v>8.8800000000000008</v>
      </c>
      <c r="F3865" s="3">
        <f>Raw_Data!F3865</f>
        <v>25</v>
      </c>
      <c r="G3865" s="3" t="str">
        <f>Raw_Data!G3865</f>
        <v>Asia</v>
      </c>
      <c r="H3865" s="3" t="str">
        <f>Raw_Data!H3865</f>
        <v>TV</v>
      </c>
      <c r="I3865" s="3">
        <f>Raw_Data!I3865</f>
        <v>17.989999999999998</v>
      </c>
      <c r="J3865" s="3">
        <f>Raw_Data!J3865</f>
        <v>0</v>
      </c>
      <c r="K3865" s="3" t="str">
        <f>Raw_Data!K3865</f>
        <v>Debit Card</v>
      </c>
      <c r="L3865" s="3">
        <f>Raw_Data!L3865</f>
        <v>4</v>
      </c>
      <c r="M3865" s="3">
        <f>Raw_Data!M3865</f>
        <v>0.34</v>
      </c>
      <c r="N3865" s="3" t="str">
        <f>Raw_Data!N3865</f>
        <v>Action</v>
      </c>
      <c r="O3865" s="3" t="str">
        <f t="shared" si="600"/>
        <v>25-34</v>
      </c>
      <c r="P3865" s="3" t="str">
        <f t="shared" si="601"/>
        <v>&lt;10h</v>
      </c>
      <c r="Q3865" s="3" t="str">
        <f t="shared" si="602"/>
        <v>22-45d</v>
      </c>
      <c r="R3865" s="3" t="str">
        <f t="shared" si="603"/>
        <v>Medium</v>
      </c>
      <c r="S3865" s="3" t="str">
        <f t="shared" si="604"/>
        <v>High</v>
      </c>
      <c r="T3865" s="3" t="str">
        <f t="shared" si="605"/>
        <v>Active</v>
      </c>
      <c r="U3865" s="4">
        <f>1/(1+EXP(-(Predictive_Model!$B$5+((B3865-Predictive_Model!$B$20)/Predictive_Model!$C$20)*Predictive_Model!$D$20+((E3865-Predictive_Model!$B$21)/Predictive_Model!$C$21)*Predictive_Model!$D$21+((F3865-Predictive_Model!$B$22)/Predictive_Model!$C$22)*Predictive_Model!$D$22+((I3865-Predictive_Model!$B$23)/Predictive_Model!$C$23)*Predictive_Model!$D$23+((L3865-Predictive_Model!$B$24)/Predictive_Model!$C$24)*Predictive_Model!$D$24+((M3865-Predictive_Model!$B$25)/Predictive_Model!$C$25)*Predictive_Model!$D$25+IF(C3865="Male",Predictive_Model!$D$31,IF(C3865="Other",Predictive_Model!$D$32,0))+IF(D3865="Premium",Predictive_Model!$D$34,IF(D3865="Standard",Predictive_Model!$D$35,0))+IF(G3865="Asia",Predictive_Model!$D$37,IF(G3865="Europe",Predictive_Model!$D$38,IF(G3865="North America",Predictive_Model!$D$39,IF(G3865="Oceania",Predictive_Model!$D$40,IF(G3865="South America",Predictive_Model!$D$41,0)))))+IF(H3865="Laptop",Predictive_Model!$D$43,IF(H3865="Mobile",Predictive_Model!$D$44,IF(H3865="TV",Predictive_Model!$D$45,IF(H3865="Tablet",Predictive_Model!$D$46,0))))+IF(K3865="Crypto",Predictive_Model!$D$48,IF(K3865="Debit Card",Predictive_Model!$D$49,IF(K3865="Gift Card",Predictive_Model!$D$50,IF(K3865="PayPal",Predictive_Model!$D$51,0))))+IF(N3865="Comedy",Predictive_Model!$D$53,IF(N3865="Documentary",Predictive_Model!$D$54,IF(N3865="Drama",Predictive_Model!$D$55,IF(N3865="Horror",Predictive_Model!$D$56,IF(N3865="Romance",Predictive_Model!$D$57,IF(N3865="Sci-Fi",Predictive_Model!$D$58,0)))))))))</f>
        <v>0.18996234926220767</v>
      </c>
      <c r="V3865" s="3" t="str">
        <f t="shared" si="606"/>
        <v>Low</v>
      </c>
      <c r="W3865" s="6">
        <f t="shared" si="607"/>
        <v>3.4174226632271156</v>
      </c>
      <c r="X3865" s="3" t="str">
        <f t="shared" si="608"/>
        <v>Monitor</v>
      </c>
      <c r="Y3865" s="3" t="str">
        <f t="shared" si="609"/>
        <v>OK</v>
      </c>
    </row>
    <row r="3866" spans="1:25" x14ac:dyDescent="0.25">
      <c r="A3866" s="3" t="str">
        <f>Raw_Data!A3866</f>
        <v>0d5125bb-9a77-46fd-a008-e12965c68f6e</v>
      </c>
      <c r="B3866" s="3">
        <f>Raw_Data!B3866</f>
        <v>46</v>
      </c>
      <c r="C3866" s="3" t="str">
        <f>Raw_Data!C3866</f>
        <v>Other</v>
      </c>
      <c r="D3866" s="3" t="str">
        <f>Raw_Data!D3866</f>
        <v>Basic</v>
      </c>
      <c r="E3866" s="3">
        <f>Raw_Data!E3866</f>
        <v>19.72</v>
      </c>
      <c r="F3866" s="3">
        <f>Raw_Data!F3866</f>
        <v>47</v>
      </c>
      <c r="G3866" s="3" t="str">
        <f>Raw_Data!G3866</f>
        <v>Oceania</v>
      </c>
      <c r="H3866" s="3" t="str">
        <f>Raw_Data!H3866</f>
        <v>Desktop</v>
      </c>
      <c r="I3866" s="3">
        <f>Raw_Data!I3866</f>
        <v>8.99</v>
      </c>
      <c r="J3866" s="3">
        <f>Raw_Data!J3866</f>
        <v>1</v>
      </c>
      <c r="K3866" s="3" t="str">
        <f>Raw_Data!K3866</f>
        <v>Credit Card</v>
      </c>
      <c r="L3866" s="3">
        <f>Raw_Data!L3866</f>
        <v>1</v>
      </c>
      <c r="M3866" s="3">
        <f>Raw_Data!M3866</f>
        <v>0.41</v>
      </c>
      <c r="N3866" s="3" t="str">
        <f>Raw_Data!N3866</f>
        <v>Horror</v>
      </c>
      <c r="O3866" s="3" t="str">
        <f t="shared" si="600"/>
        <v>45-54</v>
      </c>
      <c r="P3866" s="3" t="str">
        <f t="shared" si="601"/>
        <v>10-24h</v>
      </c>
      <c r="Q3866" s="3" t="str">
        <f t="shared" si="602"/>
        <v>46-60d</v>
      </c>
      <c r="R3866" s="3" t="str">
        <f t="shared" si="603"/>
        <v>Medium</v>
      </c>
      <c r="S3866" s="3" t="str">
        <f t="shared" si="604"/>
        <v>Low</v>
      </c>
      <c r="T3866" s="3" t="str">
        <f t="shared" si="605"/>
        <v>Churned</v>
      </c>
      <c r="U3866" s="4">
        <f>1/(1+EXP(-(Predictive_Model!$B$5+((B3866-Predictive_Model!$B$20)/Predictive_Model!$C$20)*Predictive_Model!$D$20+((E3866-Predictive_Model!$B$21)/Predictive_Model!$C$21)*Predictive_Model!$D$21+((F3866-Predictive_Model!$B$22)/Predictive_Model!$C$22)*Predictive_Model!$D$22+((I3866-Predictive_Model!$B$23)/Predictive_Model!$C$23)*Predictive_Model!$D$23+((L3866-Predictive_Model!$B$24)/Predictive_Model!$C$24)*Predictive_Model!$D$24+((M3866-Predictive_Model!$B$25)/Predictive_Model!$C$25)*Predictive_Model!$D$25+IF(C3866="Male",Predictive_Model!$D$31,IF(C3866="Other",Predictive_Model!$D$32,0))+IF(D3866="Premium",Predictive_Model!$D$34,IF(D3866="Standard",Predictive_Model!$D$35,0))+IF(G3866="Asia",Predictive_Model!$D$37,IF(G3866="Europe",Predictive_Model!$D$38,IF(G3866="North America",Predictive_Model!$D$39,IF(G3866="Oceania",Predictive_Model!$D$40,IF(G3866="South America",Predictive_Model!$D$41,0)))))+IF(H3866="Laptop",Predictive_Model!$D$43,IF(H3866="Mobile",Predictive_Model!$D$44,IF(H3866="TV",Predictive_Model!$D$45,IF(H3866="Tablet",Predictive_Model!$D$46,0))))+IF(K3866="Crypto",Predictive_Model!$D$48,IF(K3866="Debit Card",Predictive_Model!$D$49,IF(K3866="Gift Card",Predictive_Model!$D$50,IF(K3866="PayPal",Predictive_Model!$D$51,0))))+IF(N3866="Comedy",Predictive_Model!$D$53,IF(N3866="Documentary",Predictive_Model!$D$54,IF(N3866="Drama",Predictive_Model!$D$55,IF(N3866="Horror",Predictive_Model!$D$56,IF(N3866="Romance",Predictive_Model!$D$57,IF(N3866="Sci-Fi",Predictive_Model!$D$58,0)))))))))</f>
        <v>0.98210212575187306</v>
      </c>
      <c r="V3866" s="3" t="str">
        <f t="shared" si="606"/>
        <v>Critical</v>
      </c>
      <c r="W3866" s="6">
        <f t="shared" si="607"/>
        <v>8.99</v>
      </c>
      <c r="X3866" s="3" t="str">
        <f t="shared" si="608"/>
        <v>Priority 2</v>
      </c>
      <c r="Y3866" s="3" t="str">
        <f t="shared" si="609"/>
        <v>OK</v>
      </c>
    </row>
    <row r="3867" spans="1:25" x14ac:dyDescent="0.25">
      <c r="A3867" s="3" t="str">
        <f>Raw_Data!A3867</f>
        <v>7c554923-0fc8-4af4-9482-48ddaa9af4ce</v>
      </c>
      <c r="B3867" s="3">
        <f>Raw_Data!B3867</f>
        <v>30</v>
      </c>
      <c r="C3867" s="3" t="str">
        <f>Raw_Data!C3867</f>
        <v>Female</v>
      </c>
      <c r="D3867" s="3" t="str">
        <f>Raw_Data!D3867</f>
        <v>Standard</v>
      </c>
      <c r="E3867" s="3">
        <f>Raw_Data!E3867</f>
        <v>28.52</v>
      </c>
      <c r="F3867" s="3">
        <f>Raw_Data!F3867</f>
        <v>28</v>
      </c>
      <c r="G3867" s="3" t="str">
        <f>Raw_Data!G3867</f>
        <v>Africa</v>
      </c>
      <c r="H3867" s="3" t="str">
        <f>Raw_Data!H3867</f>
        <v>TV</v>
      </c>
      <c r="I3867" s="3">
        <f>Raw_Data!I3867</f>
        <v>13.99</v>
      </c>
      <c r="J3867" s="3">
        <f>Raw_Data!J3867</f>
        <v>0</v>
      </c>
      <c r="K3867" s="3" t="str">
        <f>Raw_Data!K3867</f>
        <v>Credit Card</v>
      </c>
      <c r="L3867" s="3">
        <f>Raw_Data!L3867</f>
        <v>4</v>
      </c>
      <c r="M3867" s="3">
        <f>Raw_Data!M3867</f>
        <v>0.98</v>
      </c>
      <c r="N3867" s="3" t="str">
        <f>Raw_Data!N3867</f>
        <v>Documentary</v>
      </c>
      <c r="O3867" s="3" t="str">
        <f t="shared" si="600"/>
        <v>25-34</v>
      </c>
      <c r="P3867" s="3" t="str">
        <f t="shared" si="601"/>
        <v>25-49h</v>
      </c>
      <c r="Q3867" s="3" t="str">
        <f t="shared" si="602"/>
        <v>22-45d</v>
      </c>
      <c r="R3867" s="3" t="str">
        <f t="shared" si="603"/>
        <v>Medium</v>
      </c>
      <c r="S3867" s="3" t="str">
        <f t="shared" si="604"/>
        <v>Mid</v>
      </c>
      <c r="T3867" s="3" t="str">
        <f t="shared" si="605"/>
        <v>Active</v>
      </c>
      <c r="U3867" s="4">
        <f>1/(1+EXP(-(Predictive_Model!$B$5+((B3867-Predictive_Model!$B$20)/Predictive_Model!$C$20)*Predictive_Model!$D$20+((E3867-Predictive_Model!$B$21)/Predictive_Model!$C$21)*Predictive_Model!$D$21+((F3867-Predictive_Model!$B$22)/Predictive_Model!$C$22)*Predictive_Model!$D$22+((I3867-Predictive_Model!$B$23)/Predictive_Model!$C$23)*Predictive_Model!$D$23+((L3867-Predictive_Model!$B$24)/Predictive_Model!$C$24)*Predictive_Model!$D$24+((M3867-Predictive_Model!$B$25)/Predictive_Model!$C$25)*Predictive_Model!$D$25+IF(C3867="Male",Predictive_Model!$D$31,IF(C3867="Other",Predictive_Model!$D$32,0))+IF(D3867="Premium",Predictive_Model!$D$34,IF(D3867="Standard",Predictive_Model!$D$35,0))+IF(G3867="Asia",Predictive_Model!$D$37,IF(G3867="Europe",Predictive_Model!$D$38,IF(G3867="North America",Predictive_Model!$D$39,IF(G3867="Oceania",Predictive_Model!$D$40,IF(G3867="South America",Predictive_Model!$D$41,0)))))+IF(H3867="Laptop",Predictive_Model!$D$43,IF(H3867="Mobile",Predictive_Model!$D$44,IF(H3867="TV",Predictive_Model!$D$45,IF(H3867="Tablet",Predictive_Model!$D$46,0))))+IF(K3867="Crypto",Predictive_Model!$D$48,IF(K3867="Debit Card",Predictive_Model!$D$49,IF(K3867="Gift Card",Predictive_Model!$D$50,IF(K3867="PayPal",Predictive_Model!$D$51,0))))+IF(N3867="Comedy",Predictive_Model!$D$53,IF(N3867="Documentary",Predictive_Model!$D$54,IF(N3867="Drama",Predictive_Model!$D$55,IF(N3867="Horror",Predictive_Model!$D$56,IF(N3867="Romance",Predictive_Model!$D$57,IF(N3867="Sci-Fi",Predictive_Model!$D$58,0)))))))))</f>
        <v>2.3523439817991756E-3</v>
      </c>
      <c r="V3867" s="3" t="str">
        <f t="shared" si="606"/>
        <v>Low</v>
      </c>
      <c r="W3867" s="6">
        <f t="shared" si="607"/>
        <v>3.2909292305370465E-2</v>
      </c>
      <c r="X3867" s="3" t="str">
        <f t="shared" si="608"/>
        <v>Monitor</v>
      </c>
      <c r="Y3867" s="3" t="str">
        <f t="shared" si="609"/>
        <v>OK</v>
      </c>
    </row>
    <row r="3868" spans="1:25" x14ac:dyDescent="0.25">
      <c r="A3868" s="3" t="str">
        <f>Raw_Data!A3868</f>
        <v>4aaa4b30-0995-42b2-86f8-acd420bd1f27</v>
      </c>
      <c r="B3868" s="3">
        <f>Raw_Data!B3868</f>
        <v>65</v>
      </c>
      <c r="C3868" s="3" t="str">
        <f>Raw_Data!C3868</f>
        <v>Other</v>
      </c>
      <c r="D3868" s="3" t="str">
        <f>Raw_Data!D3868</f>
        <v>Standard</v>
      </c>
      <c r="E3868" s="3">
        <f>Raw_Data!E3868</f>
        <v>3.26</v>
      </c>
      <c r="F3868" s="3">
        <f>Raw_Data!F3868</f>
        <v>41</v>
      </c>
      <c r="G3868" s="3" t="str">
        <f>Raw_Data!G3868</f>
        <v>Asia</v>
      </c>
      <c r="H3868" s="3" t="str">
        <f>Raw_Data!H3868</f>
        <v>Desktop</v>
      </c>
      <c r="I3868" s="3">
        <f>Raw_Data!I3868</f>
        <v>13.99</v>
      </c>
      <c r="J3868" s="3">
        <f>Raw_Data!J3868</f>
        <v>1</v>
      </c>
      <c r="K3868" s="3" t="str">
        <f>Raw_Data!K3868</f>
        <v>PayPal</v>
      </c>
      <c r="L3868" s="3">
        <f>Raw_Data!L3868</f>
        <v>5</v>
      </c>
      <c r="M3868" s="3">
        <f>Raw_Data!M3868</f>
        <v>0.08</v>
      </c>
      <c r="N3868" s="3" t="str">
        <f>Raw_Data!N3868</f>
        <v>Action</v>
      </c>
      <c r="O3868" s="3" t="str">
        <f t="shared" si="600"/>
        <v>55-70</v>
      </c>
      <c r="P3868" s="3" t="str">
        <f t="shared" si="601"/>
        <v>&lt;10h</v>
      </c>
      <c r="Q3868" s="3" t="str">
        <f t="shared" si="602"/>
        <v>22-45d</v>
      </c>
      <c r="R3868" s="3" t="str">
        <f t="shared" si="603"/>
        <v>Medium</v>
      </c>
      <c r="S3868" s="3" t="str">
        <f t="shared" si="604"/>
        <v>Mid</v>
      </c>
      <c r="T3868" s="3" t="str">
        <f t="shared" si="605"/>
        <v>Churned</v>
      </c>
      <c r="U3868" s="4">
        <f>1/(1+EXP(-(Predictive_Model!$B$5+((B3868-Predictive_Model!$B$20)/Predictive_Model!$C$20)*Predictive_Model!$D$20+((E3868-Predictive_Model!$B$21)/Predictive_Model!$C$21)*Predictive_Model!$D$21+((F3868-Predictive_Model!$B$22)/Predictive_Model!$C$22)*Predictive_Model!$D$22+((I3868-Predictive_Model!$B$23)/Predictive_Model!$C$23)*Predictive_Model!$D$23+((L3868-Predictive_Model!$B$24)/Predictive_Model!$C$24)*Predictive_Model!$D$24+((M3868-Predictive_Model!$B$25)/Predictive_Model!$C$25)*Predictive_Model!$D$25+IF(C3868="Male",Predictive_Model!$D$31,IF(C3868="Other",Predictive_Model!$D$32,0))+IF(D3868="Premium",Predictive_Model!$D$34,IF(D3868="Standard",Predictive_Model!$D$35,0))+IF(G3868="Asia",Predictive_Model!$D$37,IF(G3868="Europe",Predictive_Model!$D$38,IF(G3868="North America",Predictive_Model!$D$39,IF(G3868="Oceania",Predictive_Model!$D$40,IF(G3868="South America",Predictive_Model!$D$41,0)))))+IF(H3868="Laptop",Predictive_Model!$D$43,IF(H3868="Mobile",Predictive_Model!$D$44,IF(H3868="TV",Predictive_Model!$D$45,IF(H3868="Tablet",Predictive_Model!$D$46,0))))+IF(K3868="Crypto",Predictive_Model!$D$48,IF(K3868="Debit Card",Predictive_Model!$D$49,IF(K3868="Gift Card",Predictive_Model!$D$50,IF(K3868="PayPal",Predictive_Model!$D$51,0))))+IF(N3868="Comedy",Predictive_Model!$D$53,IF(N3868="Documentary",Predictive_Model!$D$54,IF(N3868="Drama",Predictive_Model!$D$55,IF(N3868="Horror",Predictive_Model!$D$56,IF(N3868="Romance",Predictive_Model!$D$57,IF(N3868="Sci-Fi",Predictive_Model!$D$58,0)))))))))</f>
        <v>0.98655553125378037</v>
      </c>
      <c r="V3868" s="3" t="str">
        <f t="shared" si="606"/>
        <v>Critical</v>
      </c>
      <c r="W3868" s="6">
        <f t="shared" si="607"/>
        <v>13.99</v>
      </c>
      <c r="X3868" s="3" t="str">
        <f t="shared" si="608"/>
        <v>Priority 2</v>
      </c>
      <c r="Y3868" s="3" t="str">
        <f t="shared" si="609"/>
        <v>OK</v>
      </c>
    </row>
    <row r="3869" spans="1:25" x14ac:dyDescent="0.25">
      <c r="A3869" s="3" t="str">
        <f>Raw_Data!A3869</f>
        <v>0b4d9c35-a743-4c45-acac-1953cacbac29</v>
      </c>
      <c r="B3869" s="3">
        <f>Raw_Data!B3869</f>
        <v>64</v>
      </c>
      <c r="C3869" s="3" t="str">
        <f>Raw_Data!C3869</f>
        <v>Male</v>
      </c>
      <c r="D3869" s="3" t="str">
        <f>Raw_Data!D3869</f>
        <v>Standard</v>
      </c>
      <c r="E3869" s="3">
        <f>Raw_Data!E3869</f>
        <v>1.24</v>
      </c>
      <c r="F3869" s="3">
        <f>Raw_Data!F3869</f>
        <v>9</v>
      </c>
      <c r="G3869" s="3" t="str">
        <f>Raw_Data!G3869</f>
        <v>Africa</v>
      </c>
      <c r="H3869" s="3" t="str">
        <f>Raw_Data!H3869</f>
        <v>Mobile</v>
      </c>
      <c r="I3869" s="3">
        <f>Raw_Data!I3869</f>
        <v>13.99</v>
      </c>
      <c r="J3869" s="3">
        <f>Raw_Data!J3869</f>
        <v>0</v>
      </c>
      <c r="K3869" s="3" t="str">
        <f>Raw_Data!K3869</f>
        <v>Credit Card</v>
      </c>
      <c r="L3869" s="3">
        <f>Raw_Data!L3869</f>
        <v>4</v>
      </c>
      <c r="M3869" s="3">
        <f>Raw_Data!M3869</f>
        <v>0.12</v>
      </c>
      <c r="N3869" s="3" t="str">
        <f>Raw_Data!N3869</f>
        <v>Sci-Fi</v>
      </c>
      <c r="O3869" s="3" t="str">
        <f t="shared" si="600"/>
        <v>55-70</v>
      </c>
      <c r="P3869" s="3" t="str">
        <f t="shared" si="601"/>
        <v>&lt;10h</v>
      </c>
      <c r="Q3869" s="3" t="str">
        <f t="shared" si="602"/>
        <v>8-21d</v>
      </c>
      <c r="R3869" s="3" t="str">
        <f t="shared" si="603"/>
        <v>Medium</v>
      </c>
      <c r="S3869" s="3" t="str">
        <f t="shared" si="604"/>
        <v>Mid</v>
      </c>
      <c r="T3869" s="3" t="str">
        <f t="shared" si="605"/>
        <v>Active</v>
      </c>
      <c r="U3869" s="4">
        <f>1/(1+EXP(-(Predictive_Model!$B$5+((B3869-Predictive_Model!$B$20)/Predictive_Model!$C$20)*Predictive_Model!$D$20+((E3869-Predictive_Model!$B$21)/Predictive_Model!$C$21)*Predictive_Model!$D$21+((F3869-Predictive_Model!$B$22)/Predictive_Model!$C$22)*Predictive_Model!$D$22+((I3869-Predictive_Model!$B$23)/Predictive_Model!$C$23)*Predictive_Model!$D$23+((L3869-Predictive_Model!$B$24)/Predictive_Model!$C$24)*Predictive_Model!$D$24+((M3869-Predictive_Model!$B$25)/Predictive_Model!$C$25)*Predictive_Model!$D$25+IF(C3869="Male",Predictive_Model!$D$31,IF(C3869="Other",Predictive_Model!$D$32,0))+IF(D3869="Premium",Predictive_Model!$D$34,IF(D3869="Standard",Predictive_Model!$D$35,0))+IF(G3869="Asia",Predictive_Model!$D$37,IF(G3869="Europe",Predictive_Model!$D$38,IF(G3869="North America",Predictive_Model!$D$39,IF(G3869="Oceania",Predictive_Model!$D$40,IF(G3869="South America",Predictive_Model!$D$41,0)))))+IF(H3869="Laptop",Predictive_Model!$D$43,IF(H3869="Mobile",Predictive_Model!$D$44,IF(H3869="TV",Predictive_Model!$D$45,IF(H3869="Tablet",Predictive_Model!$D$46,0))))+IF(K3869="Crypto",Predictive_Model!$D$48,IF(K3869="Debit Card",Predictive_Model!$D$49,IF(K3869="Gift Card",Predictive_Model!$D$50,IF(K3869="PayPal",Predictive_Model!$D$51,0))))+IF(N3869="Comedy",Predictive_Model!$D$53,IF(N3869="Documentary",Predictive_Model!$D$54,IF(N3869="Drama",Predictive_Model!$D$55,IF(N3869="Horror",Predictive_Model!$D$56,IF(N3869="Romance",Predictive_Model!$D$57,IF(N3869="Sci-Fi",Predictive_Model!$D$58,0)))))))))</f>
        <v>0.96296603896133537</v>
      </c>
      <c r="V3869" s="3" t="str">
        <f t="shared" si="606"/>
        <v>Critical</v>
      </c>
      <c r="W3869" s="6">
        <f t="shared" si="607"/>
        <v>13.471894885069082</v>
      </c>
      <c r="X3869" s="3" t="str">
        <f t="shared" si="608"/>
        <v>Priority 2</v>
      </c>
      <c r="Y3869" s="3" t="str">
        <f t="shared" si="609"/>
        <v>OK</v>
      </c>
    </row>
    <row r="3870" spans="1:25" x14ac:dyDescent="0.25">
      <c r="A3870" s="3" t="str">
        <f>Raw_Data!A3870</f>
        <v>6f2eb696-241e-4d07-b0dd-f8fa78955fc7</v>
      </c>
      <c r="B3870" s="3">
        <f>Raw_Data!B3870</f>
        <v>38</v>
      </c>
      <c r="C3870" s="3" t="str">
        <f>Raw_Data!C3870</f>
        <v>Other</v>
      </c>
      <c r="D3870" s="3" t="str">
        <f>Raw_Data!D3870</f>
        <v>Standard</v>
      </c>
      <c r="E3870" s="3">
        <f>Raw_Data!E3870</f>
        <v>32.729999999999997</v>
      </c>
      <c r="F3870" s="3">
        <f>Raw_Data!F3870</f>
        <v>21</v>
      </c>
      <c r="G3870" s="3" t="str">
        <f>Raw_Data!G3870</f>
        <v>Asia</v>
      </c>
      <c r="H3870" s="3" t="str">
        <f>Raw_Data!H3870</f>
        <v>Mobile</v>
      </c>
      <c r="I3870" s="3">
        <f>Raw_Data!I3870</f>
        <v>13.99</v>
      </c>
      <c r="J3870" s="3">
        <f>Raw_Data!J3870</f>
        <v>0</v>
      </c>
      <c r="K3870" s="3" t="str">
        <f>Raw_Data!K3870</f>
        <v>Debit Card</v>
      </c>
      <c r="L3870" s="3">
        <f>Raw_Data!L3870</f>
        <v>5</v>
      </c>
      <c r="M3870" s="3">
        <f>Raw_Data!M3870</f>
        <v>1.49</v>
      </c>
      <c r="N3870" s="3" t="str">
        <f>Raw_Data!N3870</f>
        <v>Documentary</v>
      </c>
      <c r="O3870" s="3" t="str">
        <f t="shared" si="600"/>
        <v>35-44</v>
      </c>
      <c r="P3870" s="3" t="str">
        <f t="shared" si="601"/>
        <v>25-49h</v>
      </c>
      <c r="Q3870" s="3" t="str">
        <f t="shared" si="602"/>
        <v>8-21d</v>
      </c>
      <c r="R3870" s="3" t="str">
        <f t="shared" si="603"/>
        <v>High</v>
      </c>
      <c r="S3870" s="3" t="str">
        <f t="shared" si="604"/>
        <v>Mid</v>
      </c>
      <c r="T3870" s="3" t="str">
        <f t="shared" si="605"/>
        <v>Active</v>
      </c>
      <c r="U3870" s="4">
        <f>1/(1+EXP(-(Predictive_Model!$B$5+((B3870-Predictive_Model!$B$20)/Predictive_Model!$C$20)*Predictive_Model!$D$20+((E3870-Predictive_Model!$B$21)/Predictive_Model!$C$21)*Predictive_Model!$D$21+((F3870-Predictive_Model!$B$22)/Predictive_Model!$C$22)*Predictive_Model!$D$22+((I3870-Predictive_Model!$B$23)/Predictive_Model!$C$23)*Predictive_Model!$D$23+((L3870-Predictive_Model!$B$24)/Predictive_Model!$C$24)*Predictive_Model!$D$24+((M3870-Predictive_Model!$B$25)/Predictive_Model!$C$25)*Predictive_Model!$D$25+IF(C3870="Male",Predictive_Model!$D$31,IF(C3870="Other",Predictive_Model!$D$32,0))+IF(D3870="Premium",Predictive_Model!$D$34,IF(D3870="Standard",Predictive_Model!$D$35,0))+IF(G3870="Asia",Predictive_Model!$D$37,IF(G3870="Europe",Predictive_Model!$D$38,IF(G3870="North America",Predictive_Model!$D$39,IF(G3870="Oceania",Predictive_Model!$D$40,IF(G3870="South America",Predictive_Model!$D$41,0)))))+IF(H3870="Laptop",Predictive_Model!$D$43,IF(H3870="Mobile",Predictive_Model!$D$44,IF(H3870="TV",Predictive_Model!$D$45,IF(H3870="Tablet",Predictive_Model!$D$46,0))))+IF(K3870="Crypto",Predictive_Model!$D$48,IF(K3870="Debit Card",Predictive_Model!$D$49,IF(K3870="Gift Card",Predictive_Model!$D$50,IF(K3870="PayPal",Predictive_Model!$D$51,0))))+IF(N3870="Comedy",Predictive_Model!$D$53,IF(N3870="Documentary",Predictive_Model!$D$54,IF(N3870="Drama",Predictive_Model!$D$55,IF(N3870="Horror",Predictive_Model!$D$56,IF(N3870="Romance",Predictive_Model!$D$57,IF(N3870="Sci-Fi",Predictive_Model!$D$58,0)))))))))</f>
        <v>1.8996381705631529E-4</v>
      </c>
      <c r="V3870" s="3" t="str">
        <f t="shared" si="606"/>
        <v>Low</v>
      </c>
      <c r="W3870" s="6">
        <f t="shared" si="607"/>
        <v>2.6575938006178509E-3</v>
      </c>
      <c r="X3870" s="3" t="str">
        <f t="shared" si="608"/>
        <v>Monitor</v>
      </c>
      <c r="Y3870" s="3" t="str">
        <f t="shared" si="609"/>
        <v>OK</v>
      </c>
    </row>
    <row r="3871" spans="1:25" x14ac:dyDescent="0.25">
      <c r="A3871" s="3" t="str">
        <f>Raw_Data!A3871</f>
        <v>37eab84e-f904-41ee-9fa0-9160d1a8ac85</v>
      </c>
      <c r="B3871" s="3">
        <f>Raw_Data!B3871</f>
        <v>56</v>
      </c>
      <c r="C3871" s="3" t="str">
        <f>Raw_Data!C3871</f>
        <v>Female</v>
      </c>
      <c r="D3871" s="3" t="str">
        <f>Raw_Data!D3871</f>
        <v>Basic</v>
      </c>
      <c r="E3871" s="3">
        <f>Raw_Data!E3871</f>
        <v>20.91</v>
      </c>
      <c r="F3871" s="3">
        <f>Raw_Data!F3871</f>
        <v>35</v>
      </c>
      <c r="G3871" s="3" t="str">
        <f>Raw_Data!G3871</f>
        <v>North America</v>
      </c>
      <c r="H3871" s="3" t="str">
        <f>Raw_Data!H3871</f>
        <v>Tablet</v>
      </c>
      <c r="I3871" s="3">
        <f>Raw_Data!I3871</f>
        <v>8.99</v>
      </c>
      <c r="J3871" s="3">
        <f>Raw_Data!J3871</f>
        <v>0</v>
      </c>
      <c r="K3871" s="3" t="str">
        <f>Raw_Data!K3871</f>
        <v>Credit Card</v>
      </c>
      <c r="L3871" s="3">
        <f>Raw_Data!L3871</f>
        <v>4</v>
      </c>
      <c r="M3871" s="3">
        <f>Raw_Data!M3871</f>
        <v>0.57999999999999996</v>
      </c>
      <c r="N3871" s="3" t="str">
        <f>Raw_Data!N3871</f>
        <v>Documentary</v>
      </c>
      <c r="O3871" s="3" t="str">
        <f t="shared" si="600"/>
        <v>55-70</v>
      </c>
      <c r="P3871" s="3" t="str">
        <f t="shared" si="601"/>
        <v>10-24h</v>
      </c>
      <c r="Q3871" s="3" t="str">
        <f t="shared" si="602"/>
        <v>22-45d</v>
      </c>
      <c r="R3871" s="3" t="str">
        <f t="shared" si="603"/>
        <v>Medium</v>
      </c>
      <c r="S3871" s="3" t="str">
        <f t="shared" si="604"/>
        <v>Low</v>
      </c>
      <c r="T3871" s="3" t="str">
        <f t="shared" si="605"/>
        <v>Active</v>
      </c>
      <c r="U3871" s="4">
        <f>1/(1+EXP(-(Predictive_Model!$B$5+((B3871-Predictive_Model!$B$20)/Predictive_Model!$C$20)*Predictive_Model!$D$20+((E3871-Predictive_Model!$B$21)/Predictive_Model!$C$21)*Predictive_Model!$D$21+((F3871-Predictive_Model!$B$22)/Predictive_Model!$C$22)*Predictive_Model!$D$22+((I3871-Predictive_Model!$B$23)/Predictive_Model!$C$23)*Predictive_Model!$D$23+((L3871-Predictive_Model!$B$24)/Predictive_Model!$C$24)*Predictive_Model!$D$24+((M3871-Predictive_Model!$B$25)/Predictive_Model!$C$25)*Predictive_Model!$D$25+IF(C3871="Male",Predictive_Model!$D$31,IF(C3871="Other",Predictive_Model!$D$32,0))+IF(D3871="Premium",Predictive_Model!$D$34,IF(D3871="Standard",Predictive_Model!$D$35,0))+IF(G3871="Asia",Predictive_Model!$D$37,IF(G3871="Europe",Predictive_Model!$D$38,IF(G3871="North America",Predictive_Model!$D$39,IF(G3871="Oceania",Predictive_Model!$D$40,IF(G3871="South America",Predictive_Model!$D$41,0)))))+IF(H3871="Laptop",Predictive_Model!$D$43,IF(H3871="Mobile",Predictive_Model!$D$44,IF(H3871="TV",Predictive_Model!$D$45,IF(H3871="Tablet",Predictive_Model!$D$46,0))))+IF(K3871="Crypto",Predictive_Model!$D$48,IF(K3871="Debit Card",Predictive_Model!$D$49,IF(K3871="Gift Card",Predictive_Model!$D$50,IF(K3871="PayPal",Predictive_Model!$D$51,0))))+IF(N3871="Comedy",Predictive_Model!$D$53,IF(N3871="Documentary",Predictive_Model!$D$54,IF(N3871="Drama",Predictive_Model!$D$55,IF(N3871="Horror",Predictive_Model!$D$56,IF(N3871="Romance",Predictive_Model!$D$57,IF(N3871="Sci-Fi",Predictive_Model!$D$58,0)))))))))</f>
        <v>0.71529885234617774</v>
      </c>
      <c r="V3871" s="3" t="str">
        <f t="shared" si="606"/>
        <v>High</v>
      </c>
      <c r="W3871" s="6">
        <f t="shared" si="607"/>
        <v>6.4305366825921384</v>
      </c>
      <c r="X3871" s="3" t="str">
        <f t="shared" si="608"/>
        <v>Priority 2</v>
      </c>
      <c r="Y3871" s="3" t="str">
        <f t="shared" si="609"/>
        <v>OK</v>
      </c>
    </row>
    <row r="3872" spans="1:25" x14ac:dyDescent="0.25">
      <c r="A3872" s="3" t="str">
        <f>Raw_Data!A3872</f>
        <v>07d39ac7-4f54-407c-9065-d2de9017092b</v>
      </c>
      <c r="B3872" s="3">
        <f>Raw_Data!B3872</f>
        <v>34</v>
      </c>
      <c r="C3872" s="3" t="str">
        <f>Raw_Data!C3872</f>
        <v>Male</v>
      </c>
      <c r="D3872" s="3" t="str">
        <f>Raw_Data!D3872</f>
        <v>Standard</v>
      </c>
      <c r="E3872" s="3">
        <f>Raw_Data!E3872</f>
        <v>8.59</v>
      </c>
      <c r="F3872" s="3">
        <f>Raw_Data!F3872</f>
        <v>17</v>
      </c>
      <c r="G3872" s="3" t="str">
        <f>Raw_Data!G3872</f>
        <v>South America</v>
      </c>
      <c r="H3872" s="3" t="str">
        <f>Raw_Data!H3872</f>
        <v>TV</v>
      </c>
      <c r="I3872" s="3">
        <f>Raw_Data!I3872</f>
        <v>13.99</v>
      </c>
      <c r="J3872" s="3">
        <f>Raw_Data!J3872</f>
        <v>0</v>
      </c>
      <c r="K3872" s="3" t="str">
        <f>Raw_Data!K3872</f>
        <v>Gift Card</v>
      </c>
      <c r="L3872" s="3">
        <f>Raw_Data!L3872</f>
        <v>3</v>
      </c>
      <c r="M3872" s="3">
        <f>Raw_Data!M3872</f>
        <v>0.48</v>
      </c>
      <c r="N3872" s="3" t="str">
        <f>Raw_Data!N3872</f>
        <v>Drama</v>
      </c>
      <c r="O3872" s="3" t="str">
        <f t="shared" si="600"/>
        <v>25-34</v>
      </c>
      <c r="P3872" s="3" t="str">
        <f t="shared" si="601"/>
        <v>&lt;10h</v>
      </c>
      <c r="Q3872" s="3" t="str">
        <f t="shared" si="602"/>
        <v>8-21d</v>
      </c>
      <c r="R3872" s="3" t="str">
        <f t="shared" si="603"/>
        <v>Medium</v>
      </c>
      <c r="S3872" s="3" t="str">
        <f t="shared" si="604"/>
        <v>Mid</v>
      </c>
      <c r="T3872" s="3" t="str">
        <f t="shared" si="605"/>
        <v>Active</v>
      </c>
      <c r="U3872" s="4">
        <f>1/(1+EXP(-(Predictive_Model!$B$5+((B3872-Predictive_Model!$B$20)/Predictive_Model!$C$20)*Predictive_Model!$D$20+((E3872-Predictive_Model!$B$21)/Predictive_Model!$C$21)*Predictive_Model!$D$21+((F3872-Predictive_Model!$B$22)/Predictive_Model!$C$22)*Predictive_Model!$D$22+((I3872-Predictive_Model!$B$23)/Predictive_Model!$C$23)*Predictive_Model!$D$23+((L3872-Predictive_Model!$B$24)/Predictive_Model!$C$24)*Predictive_Model!$D$24+((M3872-Predictive_Model!$B$25)/Predictive_Model!$C$25)*Predictive_Model!$D$25+IF(C3872="Male",Predictive_Model!$D$31,IF(C3872="Other",Predictive_Model!$D$32,0))+IF(D3872="Premium",Predictive_Model!$D$34,IF(D3872="Standard",Predictive_Model!$D$35,0))+IF(G3872="Asia",Predictive_Model!$D$37,IF(G3872="Europe",Predictive_Model!$D$38,IF(G3872="North America",Predictive_Model!$D$39,IF(G3872="Oceania",Predictive_Model!$D$40,IF(G3872="South America",Predictive_Model!$D$41,0)))))+IF(H3872="Laptop",Predictive_Model!$D$43,IF(H3872="Mobile",Predictive_Model!$D$44,IF(H3872="TV",Predictive_Model!$D$45,IF(H3872="Tablet",Predictive_Model!$D$46,0))))+IF(K3872="Crypto",Predictive_Model!$D$48,IF(K3872="Debit Card",Predictive_Model!$D$49,IF(K3872="Gift Card",Predictive_Model!$D$50,IF(K3872="PayPal",Predictive_Model!$D$51,0))))+IF(N3872="Comedy",Predictive_Model!$D$53,IF(N3872="Documentary",Predictive_Model!$D$54,IF(N3872="Drama",Predictive_Model!$D$55,IF(N3872="Horror",Predictive_Model!$D$56,IF(N3872="Romance",Predictive_Model!$D$57,IF(N3872="Sci-Fi",Predictive_Model!$D$58,0)))))))))</f>
        <v>0.67316533087342634</v>
      </c>
      <c r="V3872" s="3" t="str">
        <f t="shared" si="606"/>
        <v>High</v>
      </c>
      <c r="W3872" s="6">
        <f t="shared" si="607"/>
        <v>9.4175829789192349</v>
      </c>
      <c r="X3872" s="3" t="str">
        <f t="shared" si="608"/>
        <v>Monitor</v>
      </c>
      <c r="Y3872" s="3" t="str">
        <f t="shared" si="609"/>
        <v>OK</v>
      </c>
    </row>
    <row r="3873" spans="1:25" x14ac:dyDescent="0.25">
      <c r="A3873" s="3" t="str">
        <f>Raw_Data!A3873</f>
        <v>a816aad2-ddc6-4714-9013-8d76b4de89e5</v>
      </c>
      <c r="B3873" s="3">
        <f>Raw_Data!B3873</f>
        <v>35</v>
      </c>
      <c r="C3873" s="3" t="str">
        <f>Raw_Data!C3873</f>
        <v>Female</v>
      </c>
      <c r="D3873" s="3" t="str">
        <f>Raw_Data!D3873</f>
        <v>Basic</v>
      </c>
      <c r="E3873" s="3">
        <f>Raw_Data!E3873</f>
        <v>7.37</v>
      </c>
      <c r="F3873" s="3">
        <f>Raw_Data!F3873</f>
        <v>9</v>
      </c>
      <c r="G3873" s="3" t="str">
        <f>Raw_Data!G3873</f>
        <v>Asia</v>
      </c>
      <c r="H3873" s="3" t="str">
        <f>Raw_Data!H3873</f>
        <v>Tablet</v>
      </c>
      <c r="I3873" s="3">
        <f>Raw_Data!I3873</f>
        <v>8.99</v>
      </c>
      <c r="J3873" s="3">
        <f>Raw_Data!J3873</f>
        <v>0</v>
      </c>
      <c r="K3873" s="3" t="str">
        <f>Raw_Data!K3873</f>
        <v>PayPal</v>
      </c>
      <c r="L3873" s="3">
        <f>Raw_Data!L3873</f>
        <v>4</v>
      </c>
      <c r="M3873" s="3">
        <f>Raw_Data!M3873</f>
        <v>0.74</v>
      </c>
      <c r="N3873" s="3" t="str">
        <f>Raw_Data!N3873</f>
        <v>Horror</v>
      </c>
      <c r="O3873" s="3" t="str">
        <f t="shared" si="600"/>
        <v>35-44</v>
      </c>
      <c r="P3873" s="3" t="str">
        <f t="shared" si="601"/>
        <v>&lt;10h</v>
      </c>
      <c r="Q3873" s="3" t="str">
        <f t="shared" si="602"/>
        <v>8-21d</v>
      </c>
      <c r="R3873" s="3" t="str">
        <f t="shared" si="603"/>
        <v>Medium</v>
      </c>
      <c r="S3873" s="3" t="str">
        <f t="shared" si="604"/>
        <v>Low</v>
      </c>
      <c r="T3873" s="3" t="str">
        <f t="shared" si="605"/>
        <v>Active</v>
      </c>
      <c r="U3873" s="4">
        <f>1/(1+EXP(-(Predictive_Model!$B$5+((B3873-Predictive_Model!$B$20)/Predictive_Model!$C$20)*Predictive_Model!$D$20+((E3873-Predictive_Model!$B$21)/Predictive_Model!$C$21)*Predictive_Model!$D$21+((F3873-Predictive_Model!$B$22)/Predictive_Model!$C$22)*Predictive_Model!$D$22+((I3873-Predictive_Model!$B$23)/Predictive_Model!$C$23)*Predictive_Model!$D$23+((L3873-Predictive_Model!$B$24)/Predictive_Model!$C$24)*Predictive_Model!$D$24+((M3873-Predictive_Model!$B$25)/Predictive_Model!$C$25)*Predictive_Model!$D$25+IF(C3873="Male",Predictive_Model!$D$31,IF(C3873="Other",Predictive_Model!$D$32,0))+IF(D3873="Premium",Predictive_Model!$D$34,IF(D3873="Standard",Predictive_Model!$D$35,0))+IF(G3873="Asia",Predictive_Model!$D$37,IF(G3873="Europe",Predictive_Model!$D$38,IF(G3873="North America",Predictive_Model!$D$39,IF(G3873="Oceania",Predictive_Model!$D$40,IF(G3873="South America",Predictive_Model!$D$41,0)))))+IF(H3873="Laptop",Predictive_Model!$D$43,IF(H3873="Mobile",Predictive_Model!$D$44,IF(H3873="TV",Predictive_Model!$D$45,IF(H3873="Tablet",Predictive_Model!$D$46,0))))+IF(K3873="Crypto",Predictive_Model!$D$48,IF(K3873="Debit Card",Predictive_Model!$D$49,IF(K3873="Gift Card",Predictive_Model!$D$50,IF(K3873="PayPal",Predictive_Model!$D$51,0))))+IF(N3873="Comedy",Predictive_Model!$D$53,IF(N3873="Documentary",Predictive_Model!$D$54,IF(N3873="Drama",Predictive_Model!$D$55,IF(N3873="Horror",Predictive_Model!$D$56,IF(N3873="Romance",Predictive_Model!$D$57,IF(N3873="Sci-Fi",Predictive_Model!$D$58,0)))))))))</f>
        <v>0.75964150193972768</v>
      </c>
      <c r="V3873" s="3" t="str">
        <f t="shared" si="606"/>
        <v>Critical</v>
      </c>
      <c r="W3873" s="6">
        <f t="shared" si="607"/>
        <v>6.8291771024381518</v>
      </c>
      <c r="X3873" s="3" t="str">
        <f t="shared" si="608"/>
        <v>Priority 2</v>
      </c>
      <c r="Y3873" s="3" t="str">
        <f t="shared" si="609"/>
        <v>OK</v>
      </c>
    </row>
    <row r="3874" spans="1:25" x14ac:dyDescent="0.25">
      <c r="A3874" s="3" t="str">
        <f>Raw_Data!A3874</f>
        <v>4825a472-0710-4ab2-824d-2fdd30ed23ca</v>
      </c>
      <c r="B3874" s="3">
        <f>Raw_Data!B3874</f>
        <v>27</v>
      </c>
      <c r="C3874" s="3" t="str">
        <f>Raw_Data!C3874</f>
        <v>Male</v>
      </c>
      <c r="D3874" s="3" t="str">
        <f>Raw_Data!D3874</f>
        <v>Premium</v>
      </c>
      <c r="E3874" s="3">
        <f>Raw_Data!E3874</f>
        <v>18.7</v>
      </c>
      <c r="F3874" s="3">
        <f>Raw_Data!F3874</f>
        <v>29</v>
      </c>
      <c r="G3874" s="3" t="str">
        <f>Raw_Data!G3874</f>
        <v>Europe</v>
      </c>
      <c r="H3874" s="3" t="str">
        <f>Raw_Data!H3874</f>
        <v>Mobile</v>
      </c>
      <c r="I3874" s="3">
        <f>Raw_Data!I3874</f>
        <v>17.989999999999998</v>
      </c>
      <c r="J3874" s="3">
        <f>Raw_Data!J3874</f>
        <v>0</v>
      </c>
      <c r="K3874" s="3" t="str">
        <f>Raw_Data!K3874</f>
        <v>Credit Card</v>
      </c>
      <c r="L3874" s="3">
        <f>Raw_Data!L3874</f>
        <v>4</v>
      </c>
      <c r="M3874" s="3">
        <f>Raw_Data!M3874</f>
        <v>0.62</v>
      </c>
      <c r="N3874" s="3" t="str">
        <f>Raw_Data!N3874</f>
        <v>Action</v>
      </c>
      <c r="O3874" s="3" t="str">
        <f t="shared" si="600"/>
        <v>25-34</v>
      </c>
      <c r="P3874" s="3" t="str">
        <f t="shared" si="601"/>
        <v>10-24h</v>
      </c>
      <c r="Q3874" s="3" t="str">
        <f t="shared" si="602"/>
        <v>22-45d</v>
      </c>
      <c r="R3874" s="3" t="str">
        <f t="shared" si="603"/>
        <v>Medium</v>
      </c>
      <c r="S3874" s="3" t="str">
        <f t="shared" si="604"/>
        <v>High</v>
      </c>
      <c r="T3874" s="3" t="str">
        <f t="shared" si="605"/>
        <v>Active</v>
      </c>
      <c r="U3874" s="4">
        <f>1/(1+EXP(-(Predictive_Model!$B$5+((B3874-Predictive_Model!$B$20)/Predictive_Model!$C$20)*Predictive_Model!$D$20+((E3874-Predictive_Model!$B$21)/Predictive_Model!$C$21)*Predictive_Model!$D$21+((F3874-Predictive_Model!$B$22)/Predictive_Model!$C$22)*Predictive_Model!$D$22+((I3874-Predictive_Model!$B$23)/Predictive_Model!$C$23)*Predictive_Model!$D$23+((L3874-Predictive_Model!$B$24)/Predictive_Model!$C$24)*Predictive_Model!$D$24+((M3874-Predictive_Model!$B$25)/Predictive_Model!$C$25)*Predictive_Model!$D$25+IF(C3874="Male",Predictive_Model!$D$31,IF(C3874="Other",Predictive_Model!$D$32,0))+IF(D3874="Premium",Predictive_Model!$D$34,IF(D3874="Standard",Predictive_Model!$D$35,0))+IF(G3874="Asia",Predictive_Model!$D$37,IF(G3874="Europe",Predictive_Model!$D$38,IF(G3874="North America",Predictive_Model!$D$39,IF(G3874="Oceania",Predictive_Model!$D$40,IF(G3874="South America",Predictive_Model!$D$41,0)))))+IF(H3874="Laptop",Predictive_Model!$D$43,IF(H3874="Mobile",Predictive_Model!$D$44,IF(H3874="TV",Predictive_Model!$D$45,IF(H3874="Tablet",Predictive_Model!$D$46,0))))+IF(K3874="Crypto",Predictive_Model!$D$48,IF(K3874="Debit Card",Predictive_Model!$D$49,IF(K3874="Gift Card",Predictive_Model!$D$50,IF(K3874="PayPal",Predictive_Model!$D$51,0))))+IF(N3874="Comedy",Predictive_Model!$D$53,IF(N3874="Documentary",Predictive_Model!$D$54,IF(N3874="Drama",Predictive_Model!$D$55,IF(N3874="Horror",Predictive_Model!$D$56,IF(N3874="Romance",Predictive_Model!$D$57,IF(N3874="Sci-Fi",Predictive_Model!$D$58,0)))))))))</f>
        <v>9.6345741594066572E-2</v>
      </c>
      <c r="V3874" s="3" t="str">
        <f t="shared" si="606"/>
        <v>Low</v>
      </c>
      <c r="W3874" s="6">
        <f t="shared" si="607"/>
        <v>1.7332598912772574</v>
      </c>
      <c r="X3874" s="3" t="str">
        <f t="shared" si="608"/>
        <v>Monitor</v>
      </c>
      <c r="Y3874" s="3" t="str">
        <f t="shared" si="609"/>
        <v>OK</v>
      </c>
    </row>
    <row r="3875" spans="1:25" x14ac:dyDescent="0.25">
      <c r="A3875" s="3" t="str">
        <f>Raw_Data!A3875</f>
        <v>934908b3-41b9-4415-bbad-0f3032a18506</v>
      </c>
      <c r="B3875" s="3">
        <f>Raw_Data!B3875</f>
        <v>52</v>
      </c>
      <c r="C3875" s="3" t="str">
        <f>Raw_Data!C3875</f>
        <v>Other</v>
      </c>
      <c r="D3875" s="3" t="str">
        <f>Raw_Data!D3875</f>
        <v>Basic</v>
      </c>
      <c r="E3875" s="3">
        <f>Raw_Data!E3875</f>
        <v>2.11</v>
      </c>
      <c r="F3875" s="3">
        <f>Raw_Data!F3875</f>
        <v>46</v>
      </c>
      <c r="G3875" s="3" t="str">
        <f>Raw_Data!G3875</f>
        <v>Asia</v>
      </c>
      <c r="H3875" s="3" t="str">
        <f>Raw_Data!H3875</f>
        <v>Mobile</v>
      </c>
      <c r="I3875" s="3">
        <f>Raw_Data!I3875</f>
        <v>8.99</v>
      </c>
      <c r="J3875" s="3">
        <f>Raw_Data!J3875</f>
        <v>1</v>
      </c>
      <c r="K3875" s="3" t="str">
        <f>Raw_Data!K3875</f>
        <v>PayPal</v>
      </c>
      <c r="L3875" s="3">
        <f>Raw_Data!L3875</f>
        <v>5</v>
      </c>
      <c r="M3875" s="3">
        <f>Raw_Data!M3875</f>
        <v>0.04</v>
      </c>
      <c r="N3875" s="3" t="str">
        <f>Raw_Data!N3875</f>
        <v>Action</v>
      </c>
      <c r="O3875" s="3" t="str">
        <f t="shared" si="600"/>
        <v>45-54</v>
      </c>
      <c r="P3875" s="3" t="str">
        <f t="shared" si="601"/>
        <v>&lt;10h</v>
      </c>
      <c r="Q3875" s="3" t="str">
        <f t="shared" si="602"/>
        <v>46-60d</v>
      </c>
      <c r="R3875" s="3" t="str">
        <f t="shared" si="603"/>
        <v>Low</v>
      </c>
      <c r="S3875" s="3" t="str">
        <f t="shared" si="604"/>
        <v>Low</v>
      </c>
      <c r="T3875" s="3" t="str">
        <f t="shared" si="605"/>
        <v>Churned</v>
      </c>
      <c r="U3875" s="4">
        <f>1/(1+EXP(-(Predictive_Model!$B$5+((B3875-Predictive_Model!$B$20)/Predictive_Model!$C$20)*Predictive_Model!$D$20+((E3875-Predictive_Model!$B$21)/Predictive_Model!$C$21)*Predictive_Model!$D$21+((F3875-Predictive_Model!$B$22)/Predictive_Model!$C$22)*Predictive_Model!$D$22+((I3875-Predictive_Model!$B$23)/Predictive_Model!$C$23)*Predictive_Model!$D$23+((L3875-Predictive_Model!$B$24)/Predictive_Model!$C$24)*Predictive_Model!$D$24+((M3875-Predictive_Model!$B$25)/Predictive_Model!$C$25)*Predictive_Model!$D$25+IF(C3875="Male",Predictive_Model!$D$31,IF(C3875="Other",Predictive_Model!$D$32,0))+IF(D3875="Premium",Predictive_Model!$D$34,IF(D3875="Standard",Predictive_Model!$D$35,0))+IF(G3875="Asia",Predictive_Model!$D$37,IF(G3875="Europe",Predictive_Model!$D$38,IF(G3875="North America",Predictive_Model!$D$39,IF(G3875="Oceania",Predictive_Model!$D$40,IF(G3875="South America",Predictive_Model!$D$41,0)))))+IF(H3875="Laptop",Predictive_Model!$D$43,IF(H3875="Mobile",Predictive_Model!$D$44,IF(H3875="TV",Predictive_Model!$D$45,IF(H3875="Tablet",Predictive_Model!$D$46,0))))+IF(K3875="Crypto",Predictive_Model!$D$48,IF(K3875="Debit Card",Predictive_Model!$D$49,IF(K3875="Gift Card",Predictive_Model!$D$50,IF(K3875="PayPal",Predictive_Model!$D$51,0))))+IF(N3875="Comedy",Predictive_Model!$D$53,IF(N3875="Documentary",Predictive_Model!$D$54,IF(N3875="Drama",Predictive_Model!$D$55,IF(N3875="Horror",Predictive_Model!$D$56,IF(N3875="Romance",Predictive_Model!$D$57,IF(N3875="Sci-Fi",Predictive_Model!$D$58,0)))))))))</f>
        <v>0.9997236037981001</v>
      </c>
      <c r="V3875" s="3" t="str">
        <f t="shared" si="606"/>
        <v>Critical</v>
      </c>
      <c r="W3875" s="6">
        <f t="shared" si="607"/>
        <v>8.99</v>
      </c>
      <c r="X3875" s="3" t="str">
        <f t="shared" si="608"/>
        <v>Priority 2</v>
      </c>
      <c r="Y3875" s="3" t="str">
        <f t="shared" si="609"/>
        <v>OK</v>
      </c>
    </row>
    <row r="3876" spans="1:25" x14ac:dyDescent="0.25">
      <c r="A3876" s="3" t="str">
        <f>Raw_Data!A3876</f>
        <v>c52a8297-84ec-4e1f-8193-4ee88a0fc34e</v>
      </c>
      <c r="B3876" s="3">
        <f>Raw_Data!B3876</f>
        <v>46</v>
      </c>
      <c r="C3876" s="3" t="str">
        <f>Raw_Data!C3876</f>
        <v>Male</v>
      </c>
      <c r="D3876" s="3" t="str">
        <f>Raw_Data!D3876</f>
        <v>Premium</v>
      </c>
      <c r="E3876" s="3">
        <f>Raw_Data!E3876</f>
        <v>21.11</v>
      </c>
      <c r="F3876" s="3">
        <f>Raw_Data!F3876</f>
        <v>48</v>
      </c>
      <c r="G3876" s="3" t="str">
        <f>Raw_Data!G3876</f>
        <v>Africa</v>
      </c>
      <c r="H3876" s="3" t="str">
        <f>Raw_Data!H3876</f>
        <v>Tablet</v>
      </c>
      <c r="I3876" s="3">
        <f>Raw_Data!I3876</f>
        <v>17.989999999999998</v>
      </c>
      <c r="J3876" s="3">
        <f>Raw_Data!J3876</f>
        <v>0</v>
      </c>
      <c r="K3876" s="3" t="str">
        <f>Raw_Data!K3876</f>
        <v>Gift Card</v>
      </c>
      <c r="L3876" s="3">
        <f>Raw_Data!L3876</f>
        <v>4</v>
      </c>
      <c r="M3876" s="3">
        <f>Raw_Data!M3876</f>
        <v>0.43</v>
      </c>
      <c r="N3876" s="3" t="str">
        <f>Raw_Data!N3876</f>
        <v>Horror</v>
      </c>
      <c r="O3876" s="3" t="str">
        <f t="shared" si="600"/>
        <v>45-54</v>
      </c>
      <c r="P3876" s="3" t="str">
        <f t="shared" si="601"/>
        <v>10-24h</v>
      </c>
      <c r="Q3876" s="3" t="str">
        <f t="shared" si="602"/>
        <v>46-60d</v>
      </c>
      <c r="R3876" s="3" t="str">
        <f t="shared" si="603"/>
        <v>Medium</v>
      </c>
      <c r="S3876" s="3" t="str">
        <f t="shared" si="604"/>
        <v>High</v>
      </c>
      <c r="T3876" s="3" t="str">
        <f t="shared" si="605"/>
        <v>Active</v>
      </c>
      <c r="U3876" s="4">
        <f>1/(1+EXP(-(Predictive_Model!$B$5+((B3876-Predictive_Model!$B$20)/Predictive_Model!$C$20)*Predictive_Model!$D$20+((E3876-Predictive_Model!$B$21)/Predictive_Model!$C$21)*Predictive_Model!$D$21+((F3876-Predictive_Model!$B$22)/Predictive_Model!$C$22)*Predictive_Model!$D$22+((I3876-Predictive_Model!$B$23)/Predictive_Model!$C$23)*Predictive_Model!$D$23+((L3876-Predictive_Model!$B$24)/Predictive_Model!$C$24)*Predictive_Model!$D$24+((M3876-Predictive_Model!$B$25)/Predictive_Model!$C$25)*Predictive_Model!$D$25+IF(C3876="Male",Predictive_Model!$D$31,IF(C3876="Other",Predictive_Model!$D$32,0))+IF(D3876="Premium",Predictive_Model!$D$34,IF(D3876="Standard",Predictive_Model!$D$35,0))+IF(G3876="Asia",Predictive_Model!$D$37,IF(G3876="Europe",Predictive_Model!$D$38,IF(G3876="North America",Predictive_Model!$D$39,IF(G3876="Oceania",Predictive_Model!$D$40,IF(G3876="South America",Predictive_Model!$D$41,0)))))+IF(H3876="Laptop",Predictive_Model!$D$43,IF(H3876="Mobile",Predictive_Model!$D$44,IF(H3876="TV",Predictive_Model!$D$45,IF(H3876="Tablet",Predictive_Model!$D$46,0))))+IF(K3876="Crypto",Predictive_Model!$D$48,IF(K3876="Debit Card",Predictive_Model!$D$49,IF(K3876="Gift Card",Predictive_Model!$D$50,IF(K3876="PayPal",Predictive_Model!$D$51,0))))+IF(N3876="Comedy",Predictive_Model!$D$53,IF(N3876="Documentary",Predictive_Model!$D$54,IF(N3876="Drama",Predictive_Model!$D$55,IF(N3876="Horror",Predictive_Model!$D$56,IF(N3876="Romance",Predictive_Model!$D$57,IF(N3876="Sci-Fi",Predictive_Model!$D$58,0)))))))))</f>
        <v>0.506510068376409</v>
      </c>
      <c r="V3876" s="3" t="str">
        <f t="shared" si="606"/>
        <v>High</v>
      </c>
      <c r="W3876" s="6">
        <f t="shared" si="607"/>
        <v>9.1121161300915965</v>
      </c>
      <c r="X3876" s="3" t="str">
        <f t="shared" si="608"/>
        <v>Priority 2</v>
      </c>
      <c r="Y3876" s="3" t="str">
        <f t="shared" si="609"/>
        <v>OK</v>
      </c>
    </row>
    <row r="3877" spans="1:25" x14ac:dyDescent="0.25">
      <c r="A3877" s="3" t="str">
        <f>Raw_Data!A3877</f>
        <v>b2161461-eb4c-4473-a193-e167ba3c784c</v>
      </c>
      <c r="B3877" s="3">
        <f>Raw_Data!B3877</f>
        <v>56</v>
      </c>
      <c r="C3877" s="3" t="str">
        <f>Raw_Data!C3877</f>
        <v>Other</v>
      </c>
      <c r="D3877" s="3" t="str">
        <f>Raw_Data!D3877</f>
        <v>Basic</v>
      </c>
      <c r="E3877" s="3">
        <f>Raw_Data!E3877</f>
        <v>2.19</v>
      </c>
      <c r="F3877" s="3">
        <f>Raw_Data!F3877</f>
        <v>35</v>
      </c>
      <c r="G3877" s="3" t="str">
        <f>Raw_Data!G3877</f>
        <v>Asia</v>
      </c>
      <c r="H3877" s="3" t="str">
        <f>Raw_Data!H3877</f>
        <v>Laptop</v>
      </c>
      <c r="I3877" s="3">
        <f>Raw_Data!I3877</f>
        <v>8.99</v>
      </c>
      <c r="J3877" s="3">
        <f>Raw_Data!J3877</f>
        <v>1</v>
      </c>
      <c r="K3877" s="3" t="str">
        <f>Raw_Data!K3877</f>
        <v>Credit Card</v>
      </c>
      <c r="L3877" s="3">
        <f>Raw_Data!L3877</f>
        <v>5</v>
      </c>
      <c r="M3877" s="3">
        <f>Raw_Data!M3877</f>
        <v>0.06</v>
      </c>
      <c r="N3877" s="3" t="str">
        <f>Raw_Data!N3877</f>
        <v>Documentary</v>
      </c>
      <c r="O3877" s="3" t="str">
        <f t="shared" si="600"/>
        <v>55-70</v>
      </c>
      <c r="P3877" s="3" t="str">
        <f t="shared" si="601"/>
        <v>&lt;10h</v>
      </c>
      <c r="Q3877" s="3" t="str">
        <f t="shared" si="602"/>
        <v>22-45d</v>
      </c>
      <c r="R3877" s="3" t="str">
        <f t="shared" si="603"/>
        <v>Medium</v>
      </c>
      <c r="S3877" s="3" t="str">
        <f t="shared" si="604"/>
        <v>Low</v>
      </c>
      <c r="T3877" s="3" t="str">
        <f t="shared" si="605"/>
        <v>Churned</v>
      </c>
      <c r="U3877" s="4">
        <f>1/(1+EXP(-(Predictive_Model!$B$5+((B3877-Predictive_Model!$B$20)/Predictive_Model!$C$20)*Predictive_Model!$D$20+((E3877-Predictive_Model!$B$21)/Predictive_Model!$C$21)*Predictive_Model!$D$21+((F3877-Predictive_Model!$B$22)/Predictive_Model!$C$22)*Predictive_Model!$D$22+((I3877-Predictive_Model!$B$23)/Predictive_Model!$C$23)*Predictive_Model!$D$23+((L3877-Predictive_Model!$B$24)/Predictive_Model!$C$24)*Predictive_Model!$D$24+((M3877-Predictive_Model!$B$25)/Predictive_Model!$C$25)*Predictive_Model!$D$25+IF(C3877="Male",Predictive_Model!$D$31,IF(C3877="Other",Predictive_Model!$D$32,0))+IF(D3877="Premium",Predictive_Model!$D$34,IF(D3877="Standard",Predictive_Model!$D$35,0))+IF(G3877="Asia",Predictive_Model!$D$37,IF(G3877="Europe",Predictive_Model!$D$38,IF(G3877="North America",Predictive_Model!$D$39,IF(G3877="Oceania",Predictive_Model!$D$40,IF(G3877="South America",Predictive_Model!$D$41,0)))))+IF(H3877="Laptop",Predictive_Model!$D$43,IF(H3877="Mobile",Predictive_Model!$D$44,IF(H3877="TV",Predictive_Model!$D$45,IF(H3877="Tablet",Predictive_Model!$D$46,0))))+IF(K3877="Crypto",Predictive_Model!$D$48,IF(K3877="Debit Card",Predictive_Model!$D$49,IF(K3877="Gift Card",Predictive_Model!$D$50,IF(K3877="PayPal",Predictive_Model!$D$51,0))))+IF(N3877="Comedy",Predictive_Model!$D$53,IF(N3877="Documentary",Predictive_Model!$D$54,IF(N3877="Drama",Predictive_Model!$D$55,IF(N3877="Horror",Predictive_Model!$D$56,IF(N3877="Romance",Predictive_Model!$D$57,IF(N3877="Sci-Fi",Predictive_Model!$D$58,0)))))))))</f>
        <v>0.99414367307512552</v>
      </c>
      <c r="V3877" s="3" t="str">
        <f t="shared" si="606"/>
        <v>Critical</v>
      </c>
      <c r="W3877" s="6">
        <f t="shared" si="607"/>
        <v>8.99</v>
      </c>
      <c r="X3877" s="3" t="str">
        <f t="shared" si="608"/>
        <v>Priority 2</v>
      </c>
      <c r="Y3877" s="3" t="str">
        <f t="shared" si="609"/>
        <v>OK</v>
      </c>
    </row>
    <row r="3878" spans="1:25" x14ac:dyDescent="0.25">
      <c r="A3878" s="3" t="str">
        <f>Raw_Data!A3878</f>
        <v>c5fc233b-21e3-410c-85bf-742fca828d6a</v>
      </c>
      <c r="B3878" s="3">
        <f>Raw_Data!B3878</f>
        <v>44</v>
      </c>
      <c r="C3878" s="3" t="str">
        <f>Raw_Data!C3878</f>
        <v>Male</v>
      </c>
      <c r="D3878" s="3" t="str">
        <f>Raw_Data!D3878</f>
        <v>Premium</v>
      </c>
      <c r="E3878" s="3">
        <f>Raw_Data!E3878</f>
        <v>30.04</v>
      </c>
      <c r="F3878" s="3">
        <f>Raw_Data!F3878</f>
        <v>56</v>
      </c>
      <c r="G3878" s="3" t="str">
        <f>Raw_Data!G3878</f>
        <v>Asia</v>
      </c>
      <c r="H3878" s="3" t="str">
        <f>Raw_Data!H3878</f>
        <v>Mobile</v>
      </c>
      <c r="I3878" s="3">
        <f>Raw_Data!I3878</f>
        <v>17.989999999999998</v>
      </c>
      <c r="J3878" s="3">
        <f>Raw_Data!J3878</f>
        <v>0</v>
      </c>
      <c r="K3878" s="3" t="str">
        <f>Raw_Data!K3878</f>
        <v>Debit Card</v>
      </c>
      <c r="L3878" s="3">
        <f>Raw_Data!L3878</f>
        <v>5</v>
      </c>
      <c r="M3878" s="3">
        <f>Raw_Data!M3878</f>
        <v>0.53</v>
      </c>
      <c r="N3878" s="3" t="str">
        <f>Raw_Data!N3878</f>
        <v>Romance</v>
      </c>
      <c r="O3878" s="3" t="str">
        <f t="shared" si="600"/>
        <v>35-44</v>
      </c>
      <c r="P3878" s="3" t="str">
        <f t="shared" si="601"/>
        <v>25-49h</v>
      </c>
      <c r="Q3878" s="3" t="str">
        <f t="shared" si="602"/>
        <v>46-60d</v>
      </c>
      <c r="R3878" s="3" t="str">
        <f t="shared" si="603"/>
        <v>Medium</v>
      </c>
      <c r="S3878" s="3" t="str">
        <f t="shared" si="604"/>
        <v>High</v>
      </c>
      <c r="T3878" s="3" t="str">
        <f t="shared" si="605"/>
        <v>Active</v>
      </c>
      <c r="U3878" s="4">
        <f>1/(1+EXP(-(Predictive_Model!$B$5+((B3878-Predictive_Model!$B$20)/Predictive_Model!$C$20)*Predictive_Model!$D$20+((E3878-Predictive_Model!$B$21)/Predictive_Model!$C$21)*Predictive_Model!$D$21+((F3878-Predictive_Model!$B$22)/Predictive_Model!$C$22)*Predictive_Model!$D$22+((I3878-Predictive_Model!$B$23)/Predictive_Model!$C$23)*Predictive_Model!$D$23+((L3878-Predictive_Model!$B$24)/Predictive_Model!$C$24)*Predictive_Model!$D$24+((M3878-Predictive_Model!$B$25)/Predictive_Model!$C$25)*Predictive_Model!$D$25+IF(C3878="Male",Predictive_Model!$D$31,IF(C3878="Other",Predictive_Model!$D$32,0))+IF(D3878="Premium",Predictive_Model!$D$34,IF(D3878="Standard",Predictive_Model!$D$35,0))+IF(G3878="Asia",Predictive_Model!$D$37,IF(G3878="Europe",Predictive_Model!$D$38,IF(G3878="North America",Predictive_Model!$D$39,IF(G3878="Oceania",Predictive_Model!$D$40,IF(G3878="South America",Predictive_Model!$D$41,0)))))+IF(H3878="Laptop",Predictive_Model!$D$43,IF(H3878="Mobile",Predictive_Model!$D$44,IF(H3878="TV",Predictive_Model!$D$45,IF(H3878="Tablet",Predictive_Model!$D$46,0))))+IF(K3878="Crypto",Predictive_Model!$D$48,IF(K3878="Debit Card",Predictive_Model!$D$49,IF(K3878="Gift Card",Predictive_Model!$D$50,IF(K3878="PayPal",Predictive_Model!$D$51,0))))+IF(N3878="Comedy",Predictive_Model!$D$53,IF(N3878="Documentary",Predictive_Model!$D$54,IF(N3878="Drama",Predictive_Model!$D$55,IF(N3878="Horror",Predictive_Model!$D$56,IF(N3878="Romance",Predictive_Model!$D$57,IF(N3878="Sci-Fi",Predictive_Model!$D$58,0)))))))))</f>
        <v>3.7989909751600159E-2</v>
      </c>
      <c r="V3878" s="3" t="str">
        <f t="shared" si="606"/>
        <v>Low</v>
      </c>
      <c r="W3878" s="6">
        <f t="shared" si="607"/>
        <v>0.68343847643128686</v>
      </c>
      <c r="X3878" s="3" t="str">
        <f t="shared" si="608"/>
        <v>Monitor</v>
      </c>
      <c r="Y3878" s="3" t="str">
        <f t="shared" si="609"/>
        <v>OK</v>
      </c>
    </row>
    <row r="3879" spans="1:25" x14ac:dyDescent="0.25">
      <c r="A3879" s="3" t="str">
        <f>Raw_Data!A3879</f>
        <v>3ca556af-b4d6-4c39-bb53-f00960221cbf</v>
      </c>
      <c r="B3879" s="3">
        <f>Raw_Data!B3879</f>
        <v>36</v>
      </c>
      <c r="C3879" s="3" t="str">
        <f>Raw_Data!C3879</f>
        <v>Male</v>
      </c>
      <c r="D3879" s="3" t="str">
        <f>Raw_Data!D3879</f>
        <v>Basic</v>
      </c>
      <c r="E3879" s="3">
        <f>Raw_Data!E3879</f>
        <v>12.52</v>
      </c>
      <c r="F3879" s="3">
        <f>Raw_Data!F3879</f>
        <v>6</v>
      </c>
      <c r="G3879" s="3" t="str">
        <f>Raw_Data!G3879</f>
        <v>Asia</v>
      </c>
      <c r="H3879" s="3" t="str">
        <f>Raw_Data!H3879</f>
        <v>Laptop</v>
      </c>
      <c r="I3879" s="3">
        <f>Raw_Data!I3879</f>
        <v>8.99</v>
      </c>
      <c r="J3879" s="3">
        <f>Raw_Data!J3879</f>
        <v>0</v>
      </c>
      <c r="K3879" s="3" t="str">
        <f>Raw_Data!K3879</f>
        <v>Credit Card</v>
      </c>
      <c r="L3879" s="3">
        <f>Raw_Data!L3879</f>
        <v>4</v>
      </c>
      <c r="M3879" s="3">
        <f>Raw_Data!M3879</f>
        <v>1.79</v>
      </c>
      <c r="N3879" s="3" t="str">
        <f>Raw_Data!N3879</f>
        <v>Documentary</v>
      </c>
      <c r="O3879" s="3" t="str">
        <f t="shared" si="600"/>
        <v>35-44</v>
      </c>
      <c r="P3879" s="3" t="str">
        <f t="shared" si="601"/>
        <v>10-24h</v>
      </c>
      <c r="Q3879" s="3" t="str">
        <f t="shared" si="602"/>
        <v>0-7d</v>
      </c>
      <c r="R3879" s="3" t="str">
        <f t="shared" si="603"/>
        <v>Medium</v>
      </c>
      <c r="S3879" s="3" t="str">
        <f t="shared" si="604"/>
        <v>Low</v>
      </c>
      <c r="T3879" s="3" t="str">
        <f t="shared" si="605"/>
        <v>Active</v>
      </c>
      <c r="U3879" s="4">
        <f>1/(1+EXP(-(Predictive_Model!$B$5+((B3879-Predictive_Model!$B$20)/Predictive_Model!$C$20)*Predictive_Model!$D$20+((E3879-Predictive_Model!$B$21)/Predictive_Model!$C$21)*Predictive_Model!$D$21+((F3879-Predictive_Model!$B$22)/Predictive_Model!$C$22)*Predictive_Model!$D$22+((I3879-Predictive_Model!$B$23)/Predictive_Model!$C$23)*Predictive_Model!$D$23+((L3879-Predictive_Model!$B$24)/Predictive_Model!$C$24)*Predictive_Model!$D$24+((M3879-Predictive_Model!$B$25)/Predictive_Model!$C$25)*Predictive_Model!$D$25+IF(C3879="Male",Predictive_Model!$D$31,IF(C3879="Other",Predictive_Model!$D$32,0))+IF(D3879="Premium",Predictive_Model!$D$34,IF(D3879="Standard",Predictive_Model!$D$35,0))+IF(G3879="Asia",Predictive_Model!$D$37,IF(G3879="Europe",Predictive_Model!$D$38,IF(G3879="North America",Predictive_Model!$D$39,IF(G3879="Oceania",Predictive_Model!$D$40,IF(G3879="South America",Predictive_Model!$D$41,0)))))+IF(H3879="Laptop",Predictive_Model!$D$43,IF(H3879="Mobile",Predictive_Model!$D$44,IF(H3879="TV",Predictive_Model!$D$45,IF(H3879="Tablet",Predictive_Model!$D$46,0))))+IF(K3879="Crypto",Predictive_Model!$D$48,IF(K3879="Debit Card",Predictive_Model!$D$49,IF(K3879="Gift Card",Predictive_Model!$D$50,IF(K3879="PayPal",Predictive_Model!$D$51,0))))+IF(N3879="Comedy",Predictive_Model!$D$53,IF(N3879="Documentary",Predictive_Model!$D$54,IF(N3879="Drama",Predictive_Model!$D$55,IF(N3879="Horror",Predictive_Model!$D$56,IF(N3879="Romance",Predictive_Model!$D$57,IF(N3879="Sci-Fi",Predictive_Model!$D$58,0)))))))))</f>
        <v>1.5572136935052983E-2</v>
      </c>
      <c r="V3879" s="3" t="str">
        <f t="shared" si="606"/>
        <v>Low</v>
      </c>
      <c r="W3879" s="6">
        <f t="shared" si="607"/>
        <v>0.13999351104612631</v>
      </c>
      <c r="X3879" s="3" t="str">
        <f t="shared" si="608"/>
        <v>Monitor</v>
      </c>
      <c r="Y3879" s="3" t="str">
        <f t="shared" si="609"/>
        <v>OK</v>
      </c>
    </row>
    <row r="3880" spans="1:25" x14ac:dyDescent="0.25">
      <c r="A3880" s="3" t="str">
        <f>Raw_Data!A3880</f>
        <v>5a11d8d0-cb62-456e-939d-ae4a8cbdde5c</v>
      </c>
      <c r="B3880" s="3">
        <f>Raw_Data!B3880</f>
        <v>62</v>
      </c>
      <c r="C3880" s="3" t="str">
        <f>Raw_Data!C3880</f>
        <v>Male</v>
      </c>
      <c r="D3880" s="3" t="str">
        <f>Raw_Data!D3880</f>
        <v>Standard</v>
      </c>
      <c r="E3880" s="3">
        <f>Raw_Data!E3880</f>
        <v>21.13</v>
      </c>
      <c r="F3880" s="3">
        <f>Raw_Data!F3880</f>
        <v>36</v>
      </c>
      <c r="G3880" s="3" t="str">
        <f>Raw_Data!G3880</f>
        <v>Asia</v>
      </c>
      <c r="H3880" s="3" t="str">
        <f>Raw_Data!H3880</f>
        <v>Mobile</v>
      </c>
      <c r="I3880" s="3">
        <f>Raw_Data!I3880</f>
        <v>13.99</v>
      </c>
      <c r="J3880" s="3">
        <f>Raw_Data!J3880</f>
        <v>0</v>
      </c>
      <c r="K3880" s="3" t="str">
        <f>Raw_Data!K3880</f>
        <v>PayPal</v>
      </c>
      <c r="L3880" s="3">
        <f>Raw_Data!L3880</f>
        <v>2</v>
      </c>
      <c r="M3880" s="3">
        <f>Raw_Data!M3880</f>
        <v>0.56999999999999995</v>
      </c>
      <c r="N3880" s="3" t="str">
        <f>Raw_Data!N3880</f>
        <v>Documentary</v>
      </c>
      <c r="O3880" s="3" t="str">
        <f t="shared" si="600"/>
        <v>55-70</v>
      </c>
      <c r="P3880" s="3" t="str">
        <f t="shared" si="601"/>
        <v>10-24h</v>
      </c>
      <c r="Q3880" s="3" t="str">
        <f t="shared" si="602"/>
        <v>22-45d</v>
      </c>
      <c r="R3880" s="3" t="str">
        <f t="shared" si="603"/>
        <v>Medium</v>
      </c>
      <c r="S3880" s="3" t="str">
        <f t="shared" si="604"/>
        <v>Mid</v>
      </c>
      <c r="T3880" s="3" t="str">
        <f t="shared" si="605"/>
        <v>Active</v>
      </c>
      <c r="U3880" s="4">
        <f>1/(1+EXP(-(Predictive_Model!$B$5+((B3880-Predictive_Model!$B$20)/Predictive_Model!$C$20)*Predictive_Model!$D$20+((E3880-Predictive_Model!$B$21)/Predictive_Model!$C$21)*Predictive_Model!$D$21+((F3880-Predictive_Model!$B$22)/Predictive_Model!$C$22)*Predictive_Model!$D$22+((I3880-Predictive_Model!$B$23)/Predictive_Model!$C$23)*Predictive_Model!$D$23+((L3880-Predictive_Model!$B$24)/Predictive_Model!$C$24)*Predictive_Model!$D$24+((M3880-Predictive_Model!$B$25)/Predictive_Model!$C$25)*Predictive_Model!$D$25+IF(C3880="Male",Predictive_Model!$D$31,IF(C3880="Other",Predictive_Model!$D$32,0))+IF(D3880="Premium",Predictive_Model!$D$34,IF(D3880="Standard",Predictive_Model!$D$35,0))+IF(G3880="Asia",Predictive_Model!$D$37,IF(G3880="Europe",Predictive_Model!$D$38,IF(G3880="North America",Predictive_Model!$D$39,IF(G3880="Oceania",Predictive_Model!$D$40,IF(G3880="South America",Predictive_Model!$D$41,0)))))+IF(H3880="Laptop",Predictive_Model!$D$43,IF(H3880="Mobile",Predictive_Model!$D$44,IF(H3880="TV",Predictive_Model!$D$45,IF(H3880="Tablet",Predictive_Model!$D$46,0))))+IF(K3880="Crypto",Predictive_Model!$D$48,IF(K3880="Debit Card",Predictive_Model!$D$49,IF(K3880="Gift Card",Predictive_Model!$D$50,IF(K3880="PayPal",Predictive_Model!$D$51,0))))+IF(N3880="Comedy",Predictive_Model!$D$53,IF(N3880="Documentary",Predictive_Model!$D$54,IF(N3880="Drama",Predictive_Model!$D$55,IF(N3880="Horror",Predictive_Model!$D$56,IF(N3880="Romance",Predictive_Model!$D$57,IF(N3880="Sci-Fi",Predictive_Model!$D$58,0)))))))))</f>
        <v>0.75624741631176329</v>
      </c>
      <c r="V3880" s="3" t="str">
        <f t="shared" si="606"/>
        <v>Critical</v>
      </c>
      <c r="W3880" s="6">
        <f t="shared" si="607"/>
        <v>10.579901354201569</v>
      </c>
      <c r="X3880" s="3" t="str">
        <f t="shared" si="608"/>
        <v>Priority 2</v>
      </c>
      <c r="Y3880" s="3" t="str">
        <f t="shared" si="609"/>
        <v>OK</v>
      </c>
    </row>
    <row r="3881" spans="1:25" x14ac:dyDescent="0.25">
      <c r="A3881" s="3" t="str">
        <f>Raw_Data!A3881</f>
        <v>b7fd931c-d59d-466c-b104-dc8819641e5d</v>
      </c>
      <c r="B3881" s="3">
        <f>Raw_Data!B3881</f>
        <v>60</v>
      </c>
      <c r="C3881" s="3" t="str">
        <f>Raw_Data!C3881</f>
        <v>Other</v>
      </c>
      <c r="D3881" s="3" t="str">
        <f>Raw_Data!D3881</f>
        <v>Standard</v>
      </c>
      <c r="E3881" s="3">
        <f>Raw_Data!E3881</f>
        <v>13.86</v>
      </c>
      <c r="F3881" s="3">
        <f>Raw_Data!F3881</f>
        <v>8</v>
      </c>
      <c r="G3881" s="3" t="str">
        <f>Raw_Data!G3881</f>
        <v>Europe</v>
      </c>
      <c r="H3881" s="3" t="str">
        <f>Raw_Data!H3881</f>
        <v>Desktop</v>
      </c>
      <c r="I3881" s="3">
        <f>Raw_Data!I3881</f>
        <v>13.99</v>
      </c>
      <c r="J3881" s="3">
        <f>Raw_Data!J3881</f>
        <v>0</v>
      </c>
      <c r="K3881" s="3" t="str">
        <f>Raw_Data!K3881</f>
        <v>Debit Card</v>
      </c>
      <c r="L3881" s="3">
        <f>Raw_Data!L3881</f>
        <v>1</v>
      </c>
      <c r="M3881" s="3">
        <f>Raw_Data!M3881</f>
        <v>1.54</v>
      </c>
      <c r="N3881" s="3" t="str">
        <f>Raw_Data!N3881</f>
        <v>Documentary</v>
      </c>
      <c r="O3881" s="3" t="str">
        <f t="shared" si="600"/>
        <v>55-70</v>
      </c>
      <c r="P3881" s="3" t="str">
        <f t="shared" si="601"/>
        <v>10-24h</v>
      </c>
      <c r="Q3881" s="3" t="str">
        <f t="shared" si="602"/>
        <v>8-21d</v>
      </c>
      <c r="R3881" s="3" t="str">
        <f t="shared" si="603"/>
        <v>Medium</v>
      </c>
      <c r="S3881" s="3" t="str">
        <f t="shared" si="604"/>
        <v>Mid</v>
      </c>
      <c r="T3881" s="3" t="str">
        <f t="shared" si="605"/>
        <v>Active</v>
      </c>
      <c r="U3881" s="4">
        <f>1/(1+EXP(-(Predictive_Model!$B$5+((B3881-Predictive_Model!$B$20)/Predictive_Model!$C$20)*Predictive_Model!$D$20+((E3881-Predictive_Model!$B$21)/Predictive_Model!$C$21)*Predictive_Model!$D$21+((F3881-Predictive_Model!$B$22)/Predictive_Model!$C$22)*Predictive_Model!$D$22+((I3881-Predictive_Model!$B$23)/Predictive_Model!$C$23)*Predictive_Model!$D$23+((L3881-Predictive_Model!$B$24)/Predictive_Model!$C$24)*Predictive_Model!$D$24+((M3881-Predictive_Model!$B$25)/Predictive_Model!$C$25)*Predictive_Model!$D$25+IF(C3881="Male",Predictive_Model!$D$31,IF(C3881="Other",Predictive_Model!$D$32,0))+IF(D3881="Premium",Predictive_Model!$D$34,IF(D3881="Standard",Predictive_Model!$D$35,0))+IF(G3881="Asia",Predictive_Model!$D$37,IF(G3881="Europe",Predictive_Model!$D$38,IF(G3881="North America",Predictive_Model!$D$39,IF(G3881="Oceania",Predictive_Model!$D$40,IF(G3881="South America",Predictive_Model!$D$41,0)))))+IF(H3881="Laptop",Predictive_Model!$D$43,IF(H3881="Mobile",Predictive_Model!$D$44,IF(H3881="TV",Predictive_Model!$D$45,IF(H3881="Tablet",Predictive_Model!$D$46,0))))+IF(K3881="Crypto",Predictive_Model!$D$48,IF(K3881="Debit Card",Predictive_Model!$D$49,IF(K3881="Gift Card",Predictive_Model!$D$50,IF(K3881="PayPal",Predictive_Model!$D$51,0))))+IF(N3881="Comedy",Predictive_Model!$D$53,IF(N3881="Documentary",Predictive_Model!$D$54,IF(N3881="Drama",Predictive_Model!$D$55,IF(N3881="Horror",Predictive_Model!$D$56,IF(N3881="Romance",Predictive_Model!$D$57,IF(N3881="Sci-Fi",Predictive_Model!$D$58,0)))))))))</f>
        <v>5.7363059231203883E-2</v>
      </c>
      <c r="V3881" s="3" t="str">
        <f t="shared" si="606"/>
        <v>Low</v>
      </c>
      <c r="W3881" s="6">
        <f t="shared" si="607"/>
        <v>0.80250919864454229</v>
      </c>
      <c r="X3881" s="3" t="str">
        <f t="shared" si="608"/>
        <v>Monitor</v>
      </c>
      <c r="Y3881" s="3" t="str">
        <f t="shared" si="609"/>
        <v>OK</v>
      </c>
    </row>
    <row r="3882" spans="1:25" x14ac:dyDescent="0.25">
      <c r="A3882" s="3" t="str">
        <f>Raw_Data!A3882</f>
        <v>c175fd94-acfe-41f0-9c92-0f5e386499fe</v>
      </c>
      <c r="B3882" s="3">
        <f>Raw_Data!B3882</f>
        <v>21</v>
      </c>
      <c r="C3882" s="3" t="str">
        <f>Raw_Data!C3882</f>
        <v>Female</v>
      </c>
      <c r="D3882" s="3" t="str">
        <f>Raw_Data!D3882</f>
        <v>Standard</v>
      </c>
      <c r="E3882" s="3">
        <f>Raw_Data!E3882</f>
        <v>12.52</v>
      </c>
      <c r="F3882" s="3">
        <f>Raw_Data!F3882</f>
        <v>46</v>
      </c>
      <c r="G3882" s="3" t="str">
        <f>Raw_Data!G3882</f>
        <v>Africa</v>
      </c>
      <c r="H3882" s="3" t="str">
        <f>Raw_Data!H3882</f>
        <v>Laptop</v>
      </c>
      <c r="I3882" s="3">
        <f>Raw_Data!I3882</f>
        <v>13.99</v>
      </c>
      <c r="J3882" s="3">
        <f>Raw_Data!J3882</f>
        <v>1</v>
      </c>
      <c r="K3882" s="3" t="str">
        <f>Raw_Data!K3882</f>
        <v>Crypto</v>
      </c>
      <c r="L3882" s="3">
        <f>Raw_Data!L3882</f>
        <v>5</v>
      </c>
      <c r="M3882" s="3">
        <f>Raw_Data!M3882</f>
        <v>0.27</v>
      </c>
      <c r="N3882" s="3" t="str">
        <f>Raw_Data!N3882</f>
        <v>Horror</v>
      </c>
      <c r="O3882" s="3" t="str">
        <f t="shared" si="600"/>
        <v>18-24</v>
      </c>
      <c r="P3882" s="3" t="str">
        <f t="shared" si="601"/>
        <v>10-24h</v>
      </c>
      <c r="Q3882" s="3" t="str">
        <f t="shared" si="602"/>
        <v>46-60d</v>
      </c>
      <c r="R3882" s="3" t="str">
        <f t="shared" si="603"/>
        <v>Medium</v>
      </c>
      <c r="S3882" s="3" t="str">
        <f t="shared" si="604"/>
        <v>Mid</v>
      </c>
      <c r="T3882" s="3" t="str">
        <f t="shared" si="605"/>
        <v>Churned</v>
      </c>
      <c r="U3882" s="4">
        <f>1/(1+EXP(-(Predictive_Model!$B$5+((B3882-Predictive_Model!$B$20)/Predictive_Model!$C$20)*Predictive_Model!$D$20+((E3882-Predictive_Model!$B$21)/Predictive_Model!$C$21)*Predictive_Model!$D$21+((F3882-Predictive_Model!$B$22)/Predictive_Model!$C$22)*Predictive_Model!$D$22+((I3882-Predictive_Model!$B$23)/Predictive_Model!$C$23)*Predictive_Model!$D$23+((L3882-Predictive_Model!$B$24)/Predictive_Model!$C$24)*Predictive_Model!$D$24+((M3882-Predictive_Model!$B$25)/Predictive_Model!$C$25)*Predictive_Model!$D$25+IF(C3882="Male",Predictive_Model!$D$31,IF(C3882="Other",Predictive_Model!$D$32,0))+IF(D3882="Premium",Predictive_Model!$D$34,IF(D3882="Standard",Predictive_Model!$D$35,0))+IF(G3882="Asia",Predictive_Model!$D$37,IF(G3882="Europe",Predictive_Model!$D$38,IF(G3882="North America",Predictive_Model!$D$39,IF(G3882="Oceania",Predictive_Model!$D$40,IF(G3882="South America",Predictive_Model!$D$41,0)))))+IF(H3882="Laptop",Predictive_Model!$D$43,IF(H3882="Mobile",Predictive_Model!$D$44,IF(H3882="TV",Predictive_Model!$D$45,IF(H3882="Tablet",Predictive_Model!$D$46,0))))+IF(K3882="Crypto",Predictive_Model!$D$48,IF(K3882="Debit Card",Predictive_Model!$D$49,IF(K3882="Gift Card",Predictive_Model!$D$50,IF(K3882="PayPal",Predictive_Model!$D$51,0))))+IF(N3882="Comedy",Predictive_Model!$D$53,IF(N3882="Documentary",Predictive_Model!$D$54,IF(N3882="Drama",Predictive_Model!$D$55,IF(N3882="Horror",Predictive_Model!$D$56,IF(N3882="Romance",Predictive_Model!$D$57,IF(N3882="Sci-Fi",Predictive_Model!$D$58,0)))))))))</f>
        <v>0.88600395259266962</v>
      </c>
      <c r="V3882" s="3" t="str">
        <f t="shared" si="606"/>
        <v>Critical</v>
      </c>
      <c r="W3882" s="6">
        <f t="shared" si="607"/>
        <v>13.99</v>
      </c>
      <c r="X3882" s="3" t="str">
        <f t="shared" si="608"/>
        <v>Priority 2</v>
      </c>
      <c r="Y3882" s="3" t="str">
        <f t="shared" si="609"/>
        <v>OK</v>
      </c>
    </row>
    <row r="3883" spans="1:25" x14ac:dyDescent="0.25">
      <c r="A3883" s="3" t="str">
        <f>Raw_Data!A3883</f>
        <v>0a762b77-7701-436c-a5e6-2b4a2cff7d03</v>
      </c>
      <c r="B3883" s="3">
        <f>Raw_Data!B3883</f>
        <v>53</v>
      </c>
      <c r="C3883" s="3" t="str">
        <f>Raw_Data!C3883</f>
        <v>Male</v>
      </c>
      <c r="D3883" s="3" t="str">
        <f>Raw_Data!D3883</f>
        <v>Premium</v>
      </c>
      <c r="E3883" s="3">
        <f>Raw_Data!E3883</f>
        <v>2.27</v>
      </c>
      <c r="F3883" s="3">
        <f>Raw_Data!F3883</f>
        <v>38</v>
      </c>
      <c r="G3883" s="3" t="str">
        <f>Raw_Data!G3883</f>
        <v>North America</v>
      </c>
      <c r="H3883" s="3" t="str">
        <f>Raw_Data!H3883</f>
        <v>Tablet</v>
      </c>
      <c r="I3883" s="3">
        <f>Raw_Data!I3883</f>
        <v>17.989999999999998</v>
      </c>
      <c r="J3883" s="3">
        <f>Raw_Data!J3883</f>
        <v>1</v>
      </c>
      <c r="K3883" s="3" t="str">
        <f>Raw_Data!K3883</f>
        <v>Crypto</v>
      </c>
      <c r="L3883" s="3">
        <f>Raw_Data!L3883</f>
        <v>4</v>
      </c>
      <c r="M3883" s="3">
        <f>Raw_Data!M3883</f>
        <v>0.06</v>
      </c>
      <c r="N3883" s="3" t="str">
        <f>Raw_Data!N3883</f>
        <v>Drama</v>
      </c>
      <c r="O3883" s="3" t="str">
        <f t="shared" si="600"/>
        <v>45-54</v>
      </c>
      <c r="P3883" s="3" t="str">
        <f t="shared" si="601"/>
        <v>&lt;10h</v>
      </c>
      <c r="Q3883" s="3" t="str">
        <f t="shared" si="602"/>
        <v>22-45d</v>
      </c>
      <c r="R3883" s="3" t="str">
        <f t="shared" si="603"/>
        <v>Medium</v>
      </c>
      <c r="S3883" s="3" t="str">
        <f t="shared" si="604"/>
        <v>High</v>
      </c>
      <c r="T3883" s="3" t="str">
        <f t="shared" si="605"/>
        <v>Churned</v>
      </c>
      <c r="U3883" s="4">
        <f>1/(1+EXP(-(Predictive_Model!$B$5+((B3883-Predictive_Model!$B$20)/Predictive_Model!$C$20)*Predictive_Model!$D$20+((E3883-Predictive_Model!$B$21)/Predictive_Model!$C$21)*Predictive_Model!$D$21+((F3883-Predictive_Model!$B$22)/Predictive_Model!$C$22)*Predictive_Model!$D$22+((I3883-Predictive_Model!$B$23)/Predictive_Model!$C$23)*Predictive_Model!$D$23+((L3883-Predictive_Model!$B$24)/Predictive_Model!$C$24)*Predictive_Model!$D$24+((M3883-Predictive_Model!$B$25)/Predictive_Model!$C$25)*Predictive_Model!$D$25+IF(C3883="Male",Predictive_Model!$D$31,IF(C3883="Other",Predictive_Model!$D$32,0))+IF(D3883="Premium",Predictive_Model!$D$34,IF(D3883="Standard",Predictive_Model!$D$35,0))+IF(G3883="Asia",Predictive_Model!$D$37,IF(G3883="Europe",Predictive_Model!$D$38,IF(G3883="North America",Predictive_Model!$D$39,IF(G3883="Oceania",Predictive_Model!$D$40,IF(G3883="South America",Predictive_Model!$D$41,0)))))+IF(H3883="Laptop",Predictive_Model!$D$43,IF(H3883="Mobile",Predictive_Model!$D$44,IF(H3883="TV",Predictive_Model!$D$45,IF(H3883="Tablet",Predictive_Model!$D$46,0))))+IF(K3883="Crypto",Predictive_Model!$D$48,IF(K3883="Debit Card",Predictive_Model!$D$49,IF(K3883="Gift Card",Predictive_Model!$D$50,IF(K3883="PayPal",Predictive_Model!$D$51,0))))+IF(N3883="Comedy",Predictive_Model!$D$53,IF(N3883="Documentary",Predictive_Model!$D$54,IF(N3883="Drama",Predictive_Model!$D$55,IF(N3883="Horror",Predictive_Model!$D$56,IF(N3883="Romance",Predictive_Model!$D$57,IF(N3883="Sci-Fi",Predictive_Model!$D$58,0)))))))))</f>
        <v>0.99325727769277339</v>
      </c>
      <c r="V3883" s="3" t="str">
        <f t="shared" si="606"/>
        <v>Critical</v>
      </c>
      <c r="W3883" s="6">
        <f t="shared" si="607"/>
        <v>17.989999999999998</v>
      </c>
      <c r="X3883" s="3" t="str">
        <f t="shared" si="608"/>
        <v>Priority 1</v>
      </c>
      <c r="Y3883" s="3" t="str">
        <f t="shared" si="609"/>
        <v>OK</v>
      </c>
    </row>
    <row r="3884" spans="1:25" x14ac:dyDescent="0.25">
      <c r="A3884" s="3" t="str">
        <f>Raw_Data!A3884</f>
        <v>ffdf0f37-5ab0-4b5d-b33d-1a4a11e02c70</v>
      </c>
      <c r="B3884" s="3">
        <f>Raw_Data!B3884</f>
        <v>70</v>
      </c>
      <c r="C3884" s="3" t="str">
        <f>Raw_Data!C3884</f>
        <v>Male</v>
      </c>
      <c r="D3884" s="3" t="str">
        <f>Raw_Data!D3884</f>
        <v>Basic</v>
      </c>
      <c r="E3884" s="3">
        <f>Raw_Data!E3884</f>
        <v>1.69</v>
      </c>
      <c r="F3884" s="3">
        <f>Raw_Data!F3884</f>
        <v>23</v>
      </c>
      <c r="G3884" s="3" t="str">
        <f>Raw_Data!G3884</f>
        <v>Oceania</v>
      </c>
      <c r="H3884" s="3" t="str">
        <f>Raw_Data!H3884</f>
        <v>Tablet</v>
      </c>
      <c r="I3884" s="3">
        <f>Raw_Data!I3884</f>
        <v>8.99</v>
      </c>
      <c r="J3884" s="3">
        <f>Raw_Data!J3884</f>
        <v>1</v>
      </c>
      <c r="K3884" s="3" t="str">
        <f>Raw_Data!K3884</f>
        <v>Crypto</v>
      </c>
      <c r="L3884" s="3">
        <f>Raw_Data!L3884</f>
        <v>3</v>
      </c>
      <c r="M3884" s="3">
        <f>Raw_Data!M3884</f>
        <v>7.0000000000000007E-2</v>
      </c>
      <c r="N3884" s="3" t="str">
        <f>Raw_Data!N3884</f>
        <v>Sci-Fi</v>
      </c>
      <c r="O3884" s="3" t="str">
        <f t="shared" si="600"/>
        <v>55-70</v>
      </c>
      <c r="P3884" s="3" t="str">
        <f t="shared" si="601"/>
        <v>&lt;10h</v>
      </c>
      <c r="Q3884" s="3" t="str">
        <f t="shared" si="602"/>
        <v>22-45d</v>
      </c>
      <c r="R3884" s="3" t="str">
        <f t="shared" si="603"/>
        <v>Medium</v>
      </c>
      <c r="S3884" s="3" t="str">
        <f t="shared" si="604"/>
        <v>Low</v>
      </c>
      <c r="T3884" s="3" t="str">
        <f t="shared" si="605"/>
        <v>Churned</v>
      </c>
      <c r="U3884" s="4">
        <f>1/(1+EXP(-(Predictive_Model!$B$5+((B3884-Predictive_Model!$B$20)/Predictive_Model!$C$20)*Predictive_Model!$D$20+((E3884-Predictive_Model!$B$21)/Predictive_Model!$C$21)*Predictive_Model!$D$21+((F3884-Predictive_Model!$B$22)/Predictive_Model!$C$22)*Predictive_Model!$D$22+((I3884-Predictive_Model!$B$23)/Predictive_Model!$C$23)*Predictive_Model!$D$23+((L3884-Predictive_Model!$B$24)/Predictive_Model!$C$24)*Predictive_Model!$D$24+((M3884-Predictive_Model!$B$25)/Predictive_Model!$C$25)*Predictive_Model!$D$25+IF(C3884="Male",Predictive_Model!$D$31,IF(C3884="Other",Predictive_Model!$D$32,0))+IF(D3884="Premium",Predictive_Model!$D$34,IF(D3884="Standard",Predictive_Model!$D$35,0))+IF(G3884="Asia",Predictive_Model!$D$37,IF(G3884="Europe",Predictive_Model!$D$38,IF(G3884="North America",Predictive_Model!$D$39,IF(G3884="Oceania",Predictive_Model!$D$40,IF(G3884="South America",Predictive_Model!$D$41,0)))))+IF(H3884="Laptop",Predictive_Model!$D$43,IF(H3884="Mobile",Predictive_Model!$D$44,IF(H3884="TV",Predictive_Model!$D$45,IF(H3884="Tablet",Predictive_Model!$D$46,0))))+IF(K3884="Crypto",Predictive_Model!$D$48,IF(K3884="Debit Card",Predictive_Model!$D$49,IF(K3884="Gift Card",Predictive_Model!$D$50,IF(K3884="PayPal",Predictive_Model!$D$51,0))))+IF(N3884="Comedy",Predictive_Model!$D$53,IF(N3884="Documentary",Predictive_Model!$D$54,IF(N3884="Drama",Predictive_Model!$D$55,IF(N3884="Horror",Predictive_Model!$D$56,IF(N3884="Romance",Predictive_Model!$D$57,IF(N3884="Sci-Fi",Predictive_Model!$D$58,0)))))))))</f>
        <v>0.99907276935258815</v>
      </c>
      <c r="V3884" s="3" t="str">
        <f t="shared" si="606"/>
        <v>Critical</v>
      </c>
      <c r="W3884" s="6">
        <f t="shared" si="607"/>
        <v>8.99</v>
      </c>
      <c r="X3884" s="3" t="str">
        <f t="shared" si="608"/>
        <v>Priority 2</v>
      </c>
      <c r="Y3884" s="3" t="str">
        <f t="shared" si="609"/>
        <v>OK</v>
      </c>
    </row>
    <row r="3885" spans="1:25" x14ac:dyDescent="0.25">
      <c r="A3885" s="3" t="str">
        <f>Raw_Data!A3885</f>
        <v>d4b6b1c5-e809-4a36-9126-c485c93c2099</v>
      </c>
      <c r="B3885" s="3">
        <f>Raw_Data!B3885</f>
        <v>32</v>
      </c>
      <c r="C3885" s="3" t="str">
        <f>Raw_Data!C3885</f>
        <v>Male</v>
      </c>
      <c r="D3885" s="3" t="str">
        <f>Raw_Data!D3885</f>
        <v>Premium</v>
      </c>
      <c r="E3885" s="3">
        <f>Raw_Data!E3885</f>
        <v>0.53</v>
      </c>
      <c r="F3885" s="3">
        <f>Raw_Data!F3885</f>
        <v>23</v>
      </c>
      <c r="G3885" s="3" t="str">
        <f>Raw_Data!G3885</f>
        <v>North America</v>
      </c>
      <c r="H3885" s="3" t="str">
        <f>Raw_Data!H3885</f>
        <v>Mobile</v>
      </c>
      <c r="I3885" s="3">
        <f>Raw_Data!I3885</f>
        <v>17.989999999999998</v>
      </c>
      <c r="J3885" s="3">
        <f>Raw_Data!J3885</f>
        <v>1</v>
      </c>
      <c r="K3885" s="3" t="str">
        <f>Raw_Data!K3885</f>
        <v>Crypto</v>
      </c>
      <c r="L3885" s="3">
        <f>Raw_Data!L3885</f>
        <v>3</v>
      </c>
      <c r="M3885" s="3">
        <f>Raw_Data!M3885</f>
        <v>0.02</v>
      </c>
      <c r="N3885" s="3" t="str">
        <f>Raw_Data!N3885</f>
        <v>Action</v>
      </c>
      <c r="O3885" s="3" t="str">
        <f t="shared" si="600"/>
        <v>25-34</v>
      </c>
      <c r="P3885" s="3" t="str">
        <f t="shared" si="601"/>
        <v>&lt;10h</v>
      </c>
      <c r="Q3885" s="3" t="str">
        <f t="shared" si="602"/>
        <v>22-45d</v>
      </c>
      <c r="R3885" s="3" t="str">
        <f t="shared" si="603"/>
        <v>Medium</v>
      </c>
      <c r="S3885" s="3" t="str">
        <f t="shared" si="604"/>
        <v>High</v>
      </c>
      <c r="T3885" s="3" t="str">
        <f t="shared" si="605"/>
        <v>Churned</v>
      </c>
      <c r="U3885" s="4">
        <f>1/(1+EXP(-(Predictive_Model!$B$5+((B3885-Predictive_Model!$B$20)/Predictive_Model!$C$20)*Predictive_Model!$D$20+((E3885-Predictive_Model!$B$21)/Predictive_Model!$C$21)*Predictive_Model!$D$21+((F3885-Predictive_Model!$B$22)/Predictive_Model!$C$22)*Predictive_Model!$D$22+((I3885-Predictive_Model!$B$23)/Predictive_Model!$C$23)*Predictive_Model!$D$23+((L3885-Predictive_Model!$B$24)/Predictive_Model!$C$24)*Predictive_Model!$D$24+((M3885-Predictive_Model!$B$25)/Predictive_Model!$C$25)*Predictive_Model!$D$25+IF(C3885="Male",Predictive_Model!$D$31,IF(C3885="Other",Predictive_Model!$D$32,0))+IF(D3885="Premium",Predictive_Model!$D$34,IF(D3885="Standard",Predictive_Model!$D$35,0))+IF(G3885="Asia",Predictive_Model!$D$37,IF(G3885="Europe",Predictive_Model!$D$38,IF(G3885="North America",Predictive_Model!$D$39,IF(G3885="Oceania",Predictive_Model!$D$40,IF(G3885="South America",Predictive_Model!$D$41,0)))))+IF(H3885="Laptop",Predictive_Model!$D$43,IF(H3885="Mobile",Predictive_Model!$D$44,IF(H3885="TV",Predictive_Model!$D$45,IF(H3885="Tablet",Predictive_Model!$D$46,0))))+IF(K3885="Crypto",Predictive_Model!$D$48,IF(K3885="Debit Card",Predictive_Model!$D$49,IF(K3885="Gift Card",Predictive_Model!$D$50,IF(K3885="PayPal",Predictive_Model!$D$51,0))))+IF(N3885="Comedy",Predictive_Model!$D$53,IF(N3885="Documentary",Predictive_Model!$D$54,IF(N3885="Drama",Predictive_Model!$D$55,IF(N3885="Horror",Predictive_Model!$D$56,IF(N3885="Romance",Predictive_Model!$D$57,IF(N3885="Sci-Fi",Predictive_Model!$D$58,0)))))))))</f>
        <v>0.98976914446358533</v>
      </c>
      <c r="V3885" s="3" t="str">
        <f t="shared" si="606"/>
        <v>Critical</v>
      </c>
      <c r="W3885" s="6">
        <f t="shared" si="607"/>
        <v>17.989999999999998</v>
      </c>
      <c r="X3885" s="3" t="str">
        <f t="shared" si="608"/>
        <v>Priority 1</v>
      </c>
      <c r="Y3885" s="3" t="str">
        <f t="shared" si="609"/>
        <v>OK</v>
      </c>
    </row>
    <row r="3886" spans="1:25" x14ac:dyDescent="0.25">
      <c r="A3886" s="3" t="str">
        <f>Raw_Data!A3886</f>
        <v>fac8f5fe-151e-4991-98a9-7906520b9967</v>
      </c>
      <c r="B3886" s="3">
        <f>Raw_Data!B3886</f>
        <v>39</v>
      </c>
      <c r="C3886" s="3" t="str">
        <f>Raw_Data!C3886</f>
        <v>Female</v>
      </c>
      <c r="D3886" s="3" t="str">
        <f>Raw_Data!D3886</f>
        <v>Basic</v>
      </c>
      <c r="E3886" s="3">
        <f>Raw_Data!E3886</f>
        <v>6.52</v>
      </c>
      <c r="F3886" s="3">
        <f>Raw_Data!F3886</f>
        <v>54</v>
      </c>
      <c r="G3886" s="3" t="str">
        <f>Raw_Data!G3886</f>
        <v>Asia</v>
      </c>
      <c r="H3886" s="3" t="str">
        <f>Raw_Data!H3886</f>
        <v>TV</v>
      </c>
      <c r="I3886" s="3">
        <f>Raw_Data!I3886</f>
        <v>8.99</v>
      </c>
      <c r="J3886" s="3">
        <f>Raw_Data!J3886</f>
        <v>1</v>
      </c>
      <c r="K3886" s="3" t="str">
        <f>Raw_Data!K3886</f>
        <v>PayPal</v>
      </c>
      <c r="L3886" s="3">
        <f>Raw_Data!L3886</f>
        <v>4</v>
      </c>
      <c r="M3886" s="3">
        <f>Raw_Data!M3886</f>
        <v>0.12</v>
      </c>
      <c r="N3886" s="3" t="str">
        <f>Raw_Data!N3886</f>
        <v>Romance</v>
      </c>
      <c r="O3886" s="3" t="str">
        <f t="shared" si="600"/>
        <v>35-44</v>
      </c>
      <c r="P3886" s="3" t="str">
        <f t="shared" si="601"/>
        <v>&lt;10h</v>
      </c>
      <c r="Q3886" s="3" t="str">
        <f t="shared" si="602"/>
        <v>46-60d</v>
      </c>
      <c r="R3886" s="3" t="str">
        <f t="shared" si="603"/>
        <v>Low</v>
      </c>
      <c r="S3886" s="3" t="str">
        <f t="shared" si="604"/>
        <v>Low</v>
      </c>
      <c r="T3886" s="3" t="str">
        <f t="shared" si="605"/>
        <v>Churned</v>
      </c>
      <c r="U3886" s="4">
        <f>1/(1+EXP(-(Predictive_Model!$B$5+((B3886-Predictive_Model!$B$20)/Predictive_Model!$C$20)*Predictive_Model!$D$20+((E3886-Predictive_Model!$B$21)/Predictive_Model!$C$21)*Predictive_Model!$D$21+((F3886-Predictive_Model!$B$22)/Predictive_Model!$C$22)*Predictive_Model!$D$22+((I3886-Predictive_Model!$B$23)/Predictive_Model!$C$23)*Predictive_Model!$D$23+((L3886-Predictive_Model!$B$24)/Predictive_Model!$C$24)*Predictive_Model!$D$24+((M3886-Predictive_Model!$B$25)/Predictive_Model!$C$25)*Predictive_Model!$D$25+IF(C3886="Male",Predictive_Model!$D$31,IF(C3886="Other",Predictive_Model!$D$32,0))+IF(D3886="Premium",Predictive_Model!$D$34,IF(D3886="Standard",Predictive_Model!$D$35,0))+IF(G3886="Asia",Predictive_Model!$D$37,IF(G3886="Europe",Predictive_Model!$D$38,IF(G3886="North America",Predictive_Model!$D$39,IF(G3886="Oceania",Predictive_Model!$D$40,IF(G3886="South America",Predictive_Model!$D$41,0)))))+IF(H3886="Laptop",Predictive_Model!$D$43,IF(H3886="Mobile",Predictive_Model!$D$44,IF(H3886="TV",Predictive_Model!$D$45,IF(H3886="Tablet",Predictive_Model!$D$46,0))))+IF(K3886="Crypto",Predictive_Model!$D$48,IF(K3886="Debit Card",Predictive_Model!$D$49,IF(K3886="Gift Card",Predictive_Model!$D$50,IF(K3886="PayPal",Predictive_Model!$D$51,0))))+IF(N3886="Comedy",Predictive_Model!$D$53,IF(N3886="Documentary",Predictive_Model!$D$54,IF(N3886="Drama",Predictive_Model!$D$55,IF(N3886="Horror",Predictive_Model!$D$56,IF(N3886="Romance",Predictive_Model!$D$57,IF(N3886="Sci-Fi",Predictive_Model!$D$58,0)))))))))</f>
        <v>0.99883834777789726</v>
      </c>
      <c r="V3886" s="3" t="str">
        <f t="shared" si="606"/>
        <v>Critical</v>
      </c>
      <c r="W3886" s="6">
        <f t="shared" si="607"/>
        <v>8.99</v>
      </c>
      <c r="X3886" s="3" t="str">
        <f t="shared" si="608"/>
        <v>Priority 2</v>
      </c>
      <c r="Y3886" s="3" t="str">
        <f t="shared" si="609"/>
        <v>OK</v>
      </c>
    </row>
    <row r="3887" spans="1:25" x14ac:dyDescent="0.25">
      <c r="A3887" s="3" t="str">
        <f>Raw_Data!A3887</f>
        <v>b794556e-1123-4c20-bc98-4ad400d68f76</v>
      </c>
      <c r="B3887" s="3">
        <f>Raw_Data!B3887</f>
        <v>35</v>
      </c>
      <c r="C3887" s="3" t="str">
        <f>Raw_Data!C3887</f>
        <v>Female</v>
      </c>
      <c r="D3887" s="3" t="str">
        <f>Raw_Data!D3887</f>
        <v>Standard</v>
      </c>
      <c r="E3887" s="3">
        <f>Raw_Data!E3887</f>
        <v>2.19</v>
      </c>
      <c r="F3887" s="3">
        <f>Raw_Data!F3887</f>
        <v>57</v>
      </c>
      <c r="G3887" s="3" t="str">
        <f>Raw_Data!G3887</f>
        <v>Oceania</v>
      </c>
      <c r="H3887" s="3" t="str">
        <f>Raw_Data!H3887</f>
        <v>Tablet</v>
      </c>
      <c r="I3887" s="3">
        <f>Raw_Data!I3887</f>
        <v>13.99</v>
      </c>
      <c r="J3887" s="3">
        <f>Raw_Data!J3887</f>
        <v>1</v>
      </c>
      <c r="K3887" s="3" t="str">
        <f>Raw_Data!K3887</f>
        <v>Gift Card</v>
      </c>
      <c r="L3887" s="3">
        <f>Raw_Data!L3887</f>
        <v>2</v>
      </c>
      <c r="M3887" s="3">
        <f>Raw_Data!M3887</f>
        <v>0.04</v>
      </c>
      <c r="N3887" s="3" t="str">
        <f>Raw_Data!N3887</f>
        <v>Comedy</v>
      </c>
      <c r="O3887" s="3" t="str">
        <f t="shared" si="600"/>
        <v>35-44</v>
      </c>
      <c r="P3887" s="3" t="str">
        <f t="shared" si="601"/>
        <v>&lt;10h</v>
      </c>
      <c r="Q3887" s="3" t="str">
        <f t="shared" si="602"/>
        <v>46-60d</v>
      </c>
      <c r="R3887" s="3" t="str">
        <f t="shared" si="603"/>
        <v>Low</v>
      </c>
      <c r="S3887" s="3" t="str">
        <f t="shared" si="604"/>
        <v>Mid</v>
      </c>
      <c r="T3887" s="3" t="str">
        <f t="shared" si="605"/>
        <v>Churned</v>
      </c>
      <c r="U3887" s="4">
        <f>1/(1+EXP(-(Predictive_Model!$B$5+((B3887-Predictive_Model!$B$20)/Predictive_Model!$C$20)*Predictive_Model!$D$20+((E3887-Predictive_Model!$B$21)/Predictive_Model!$C$21)*Predictive_Model!$D$21+((F3887-Predictive_Model!$B$22)/Predictive_Model!$C$22)*Predictive_Model!$D$22+((I3887-Predictive_Model!$B$23)/Predictive_Model!$C$23)*Predictive_Model!$D$23+((L3887-Predictive_Model!$B$24)/Predictive_Model!$C$24)*Predictive_Model!$D$24+((M3887-Predictive_Model!$B$25)/Predictive_Model!$C$25)*Predictive_Model!$D$25+IF(C3887="Male",Predictive_Model!$D$31,IF(C3887="Other",Predictive_Model!$D$32,0))+IF(D3887="Premium",Predictive_Model!$D$34,IF(D3887="Standard",Predictive_Model!$D$35,0))+IF(G3887="Asia",Predictive_Model!$D$37,IF(G3887="Europe",Predictive_Model!$D$38,IF(G3887="North America",Predictive_Model!$D$39,IF(G3887="Oceania",Predictive_Model!$D$40,IF(G3887="South America",Predictive_Model!$D$41,0)))))+IF(H3887="Laptop",Predictive_Model!$D$43,IF(H3887="Mobile",Predictive_Model!$D$44,IF(H3887="TV",Predictive_Model!$D$45,IF(H3887="Tablet",Predictive_Model!$D$46,0))))+IF(K3887="Crypto",Predictive_Model!$D$48,IF(K3887="Debit Card",Predictive_Model!$D$49,IF(K3887="Gift Card",Predictive_Model!$D$50,IF(K3887="PayPal",Predictive_Model!$D$51,0))))+IF(N3887="Comedy",Predictive_Model!$D$53,IF(N3887="Documentary",Predictive_Model!$D$54,IF(N3887="Drama",Predictive_Model!$D$55,IF(N3887="Horror",Predictive_Model!$D$56,IF(N3887="Romance",Predictive_Model!$D$57,IF(N3887="Sci-Fi",Predictive_Model!$D$58,0)))))))))</f>
        <v>0.9999897078133746</v>
      </c>
      <c r="V3887" s="3" t="str">
        <f t="shared" si="606"/>
        <v>Critical</v>
      </c>
      <c r="W3887" s="6">
        <f t="shared" si="607"/>
        <v>13.99</v>
      </c>
      <c r="X3887" s="3" t="str">
        <f t="shared" si="608"/>
        <v>Priority 2</v>
      </c>
      <c r="Y3887" s="3" t="str">
        <f t="shared" si="609"/>
        <v>OK</v>
      </c>
    </row>
    <row r="3888" spans="1:25" x14ac:dyDescent="0.25">
      <c r="A3888" s="3" t="str">
        <f>Raw_Data!A3888</f>
        <v>abcdc4df-ade6-4dc0-a29f-26751510f091</v>
      </c>
      <c r="B3888" s="3">
        <f>Raw_Data!B3888</f>
        <v>26</v>
      </c>
      <c r="C3888" s="3" t="str">
        <f>Raw_Data!C3888</f>
        <v>Other</v>
      </c>
      <c r="D3888" s="3" t="str">
        <f>Raw_Data!D3888</f>
        <v>Standard</v>
      </c>
      <c r="E3888" s="3">
        <f>Raw_Data!E3888</f>
        <v>4.42</v>
      </c>
      <c r="F3888" s="3">
        <f>Raw_Data!F3888</f>
        <v>55</v>
      </c>
      <c r="G3888" s="3" t="str">
        <f>Raw_Data!G3888</f>
        <v>Asia</v>
      </c>
      <c r="H3888" s="3" t="str">
        <f>Raw_Data!H3888</f>
        <v>Laptop</v>
      </c>
      <c r="I3888" s="3">
        <f>Raw_Data!I3888</f>
        <v>13.99</v>
      </c>
      <c r="J3888" s="3">
        <f>Raw_Data!J3888</f>
        <v>1</v>
      </c>
      <c r="K3888" s="3" t="str">
        <f>Raw_Data!K3888</f>
        <v>PayPal</v>
      </c>
      <c r="L3888" s="3">
        <f>Raw_Data!L3888</f>
        <v>4</v>
      </c>
      <c r="M3888" s="3">
        <f>Raw_Data!M3888</f>
        <v>0.08</v>
      </c>
      <c r="N3888" s="3" t="str">
        <f>Raw_Data!N3888</f>
        <v>Horror</v>
      </c>
      <c r="O3888" s="3" t="str">
        <f t="shared" si="600"/>
        <v>25-34</v>
      </c>
      <c r="P3888" s="3" t="str">
        <f t="shared" si="601"/>
        <v>&lt;10h</v>
      </c>
      <c r="Q3888" s="3" t="str">
        <f t="shared" si="602"/>
        <v>46-60d</v>
      </c>
      <c r="R3888" s="3" t="str">
        <f t="shared" si="603"/>
        <v>Low</v>
      </c>
      <c r="S3888" s="3" t="str">
        <f t="shared" si="604"/>
        <v>Mid</v>
      </c>
      <c r="T3888" s="3" t="str">
        <f t="shared" si="605"/>
        <v>Churned</v>
      </c>
      <c r="U3888" s="4">
        <f>1/(1+EXP(-(Predictive_Model!$B$5+((B3888-Predictive_Model!$B$20)/Predictive_Model!$C$20)*Predictive_Model!$D$20+((E3888-Predictive_Model!$B$21)/Predictive_Model!$C$21)*Predictive_Model!$D$21+((F3888-Predictive_Model!$B$22)/Predictive_Model!$C$22)*Predictive_Model!$D$22+((I3888-Predictive_Model!$B$23)/Predictive_Model!$C$23)*Predictive_Model!$D$23+((L3888-Predictive_Model!$B$24)/Predictive_Model!$C$24)*Predictive_Model!$D$24+((M3888-Predictive_Model!$B$25)/Predictive_Model!$C$25)*Predictive_Model!$D$25+IF(C3888="Male",Predictive_Model!$D$31,IF(C3888="Other",Predictive_Model!$D$32,0))+IF(D3888="Premium",Predictive_Model!$D$34,IF(D3888="Standard",Predictive_Model!$D$35,0))+IF(G3888="Asia",Predictive_Model!$D$37,IF(G3888="Europe",Predictive_Model!$D$38,IF(G3888="North America",Predictive_Model!$D$39,IF(G3888="Oceania",Predictive_Model!$D$40,IF(G3888="South America",Predictive_Model!$D$41,0)))))+IF(H3888="Laptop",Predictive_Model!$D$43,IF(H3888="Mobile",Predictive_Model!$D$44,IF(H3888="TV",Predictive_Model!$D$45,IF(H3888="Tablet",Predictive_Model!$D$46,0))))+IF(K3888="Crypto",Predictive_Model!$D$48,IF(K3888="Debit Card",Predictive_Model!$D$49,IF(K3888="Gift Card",Predictive_Model!$D$50,IF(K3888="PayPal",Predictive_Model!$D$51,0))))+IF(N3888="Comedy",Predictive_Model!$D$53,IF(N3888="Documentary",Predictive_Model!$D$54,IF(N3888="Drama",Predictive_Model!$D$55,IF(N3888="Horror",Predictive_Model!$D$56,IF(N3888="Romance",Predictive_Model!$D$57,IF(N3888="Sci-Fi",Predictive_Model!$D$58,0)))))))))</f>
        <v>0.99858304772595075</v>
      </c>
      <c r="V3888" s="3" t="str">
        <f t="shared" si="606"/>
        <v>Critical</v>
      </c>
      <c r="W3888" s="6">
        <f t="shared" si="607"/>
        <v>13.99</v>
      </c>
      <c r="X3888" s="3" t="str">
        <f t="shared" si="608"/>
        <v>Priority 2</v>
      </c>
      <c r="Y3888" s="3" t="str">
        <f t="shared" si="609"/>
        <v>OK</v>
      </c>
    </row>
    <row r="3889" spans="1:25" x14ac:dyDescent="0.25">
      <c r="A3889" s="3" t="str">
        <f>Raw_Data!A3889</f>
        <v>92a658bc-f2c1-4f19-ba0a-5f8627195a23</v>
      </c>
      <c r="B3889" s="3">
        <f>Raw_Data!B3889</f>
        <v>38</v>
      </c>
      <c r="C3889" s="3" t="str">
        <f>Raw_Data!C3889</f>
        <v>Female</v>
      </c>
      <c r="D3889" s="3" t="str">
        <f>Raw_Data!D3889</f>
        <v>Standard</v>
      </c>
      <c r="E3889" s="3">
        <f>Raw_Data!E3889</f>
        <v>3.79</v>
      </c>
      <c r="F3889" s="3">
        <f>Raw_Data!F3889</f>
        <v>32</v>
      </c>
      <c r="G3889" s="3" t="str">
        <f>Raw_Data!G3889</f>
        <v>Africa</v>
      </c>
      <c r="H3889" s="3" t="str">
        <f>Raw_Data!H3889</f>
        <v>Tablet</v>
      </c>
      <c r="I3889" s="3">
        <f>Raw_Data!I3889</f>
        <v>13.99</v>
      </c>
      <c r="J3889" s="3">
        <f>Raw_Data!J3889</f>
        <v>1</v>
      </c>
      <c r="K3889" s="3" t="str">
        <f>Raw_Data!K3889</f>
        <v>Crypto</v>
      </c>
      <c r="L3889" s="3">
        <f>Raw_Data!L3889</f>
        <v>3</v>
      </c>
      <c r="M3889" s="3">
        <f>Raw_Data!M3889</f>
        <v>0.11</v>
      </c>
      <c r="N3889" s="3" t="str">
        <f>Raw_Data!N3889</f>
        <v>Drama</v>
      </c>
      <c r="O3889" s="3" t="str">
        <f t="shared" si="600"/>
        <v>35-44</v>
      </c>
      <c r="P3889" s="3" t="str">
        <f t="shared" si="601"/>
        <v>&lt;10h</v>
      </c>
      <c r="Q3889" s="3" t="str">
        <f t="shared" si="602"/>
        <v>22-45d</v>
      </c>
      <c r="R3889" s="3" t="str">
        <f t="shared" si="603"/>
        <v>Medium</v>
      </c>
      <c r="S3889" s="3" t="str">
        <f t="shared" si="604"/>
        <v>Mid</v>
      </c>
      <c r="T3889" s="3" t="str">
        <f t="shared" si="605"/>
        <v>Churned</v>
      </c>
      <c r="U3889" s="4">
        <f>1/(1+EXP(-(Predictive_Model!$B$5+((B3889-Predictive_Model!$B$20)/Predictive_Model!$C$20)*Predictive_Model!$D$20+((E3889-Predictive_Model!$B$21)/Predictive_Model!$C$21)*Predictive_Model!$D$21+((F3889-Predictive_Model!$B$22)/Predictive_Model!$C$22)*Predictive_Model!$D$22+((I3889-Predictive_Model!$B$23)/Predictive_Model!$C$23)*Predictive_Model!$D$23+((L3889-Predictive_Model!$B$24)/Predictive_Model!$C$24)*Predictive_Model!$D$24+((M3889-Predictive_Model!$B$25)/Predictive_Model!$C$25)*Predictive_Model!$D$25+IF(C3889="Male",Predictive_Model!$D$31,IF(C3889="Other",Predictive_Model!$D$32,0))+IF(D3889="Premium",Predictive_Model!$D$34,IF(D3889="Standard",Predictive_Model!$D$35,0))+IF(G3889="Asia",Predictive_Model!$D$37,IF(G3889="Europe",Predictive_Model!$D$38,IF(G3889="North America",Predictive_Model!$D$39,IF(G3889="Oceania",Predictive_Model!$D$40,IF(G3889="South America",Predictive_Model!$D$41,0)))))+IF(H3889="Laptop",Predictive_Model!$D$43,IF(H3889="Mobile",Predictive_Model!$D$44,IF(H3889="TV",Predictive_Model!$D$45,IF(H3889="Tablet",Predictive_Model!$D$46,0))))+IF(K3889="Crypto",Predictive_Model!$D$48,IF(K3889="Debit Card",Predictive_Model!$D$49,IF(K3889="Gift Card",Predictive_Model!$D$50,IF(K3889="PayPal",Predictive_Model!$D$51,0))))+IF(N3889="Comedy",Predictive_Model!$D$53,IF(N3889="Documentary",Predictive_Model!$D$54,IF(N3889="Drama",Predictive_Model!$D$55,IF(N3889="Horror",Predictive_Model!$D$56,IF(N3889="Romance",Predictive_Model!$D$57,IF(N3889="Sci-Fi",Predictive_Model!$D$58,0)))))))))</f>
        <v>0.99807580996710621</v>
      </c>
      <c r="V3889" s="3" t="str">
        <f t="shared" si="606"/>
        <v>Critical</v>
      </c>
      <c r="W3889" s="6">
        <f t="shared" si="607"/>
        <v>13.99</v>
      </c>
      <c r="X3889" s="3" t="str">
        <f t="shared" si="608"/>
        <v>Priority 2</v>
      </c>
      <c r="Y3889" s="3" t="str">
        <f t="shared" si="609"/>
        <v>OK</v>
      </c>
    </row>
    <row r="3890" spans="1:25" x14ac:dyDescent="0.25">
      <c r="A3890" s="3" t="str">
        <f>Raw_Data!A3890</f>
        <v>9176aa47-8f35-4b61-aa0c-7f5e82ef4315</v>
      </c>
      <c r="B3890" s="3">
        <f>Raw_Data!B3890</f>
        <v>31</v>
      </c>
      <c r="C3890" s="3" t="str">
        <f>Raw_Data!C3890</f>
        <v>Female</v>
      </c>
      <c r="D3890" s="3" t="str">
        <f>Raw_Data!D3890</f>
        <v>Basic</v>
      </c>
      <c r="E3890" s="3">
        <f>Raw_Data!E3890</f>
        <v>0.42</v>
      </c>
      <c r="F3890" s="3">
        <f>Raw_Data!F3890</f>
        <v>43</v>
      </c>
      <c r="G3890" s="3" t="str">
        <f>Raw_Data!G3890</f>
        <v>Oceania</v>
      </c>
      <c r="H3890" s="3" t="str">
        <f>Raw_Data!H3890</f>
        <v>Tablet</v>
      </c>
      <c r="I3890" s="3">
        <f>Raw_Data!I3890</f>
        <v>8.99</v>
      </c>
      <c r="J3890" s="3">
        <f>Raw_Data!J3890</f>
        <v>1</v>
      </c>
      <c r="K3890" s="3" t="str">
        <f>Raw_Data!K3890</f>
        <v>Credit Card</v>
      </c>
      <c r="L3890" s="3">
        <f>Raw_Data!L3890</f>
        <v>3</v>
      </c>
      <c r="M3890" s="3">
        <f>Raw_Data!M3890</f>
        <v>0.01</v>
      </c>
      <c r="N3890" s="3" t="str">
        <f>Raw_Data!N3890</f>
        <v>Documentary</v>
      </c>
      <c r="O3890" s="3" t="str">
        <f t="shared" si="600"/>
        <v>25-34</v>
      </c>
      <c r="P3890" s="3" t="str">
        <f t="shared" si="601"/>
        <v>&lt;10h</v>
      </c>
      <c r="Q3890" s="3" t="str">
        <f t="shared" si="602"/>
        <v>22-45d</v>
      </c>
      <c r="R3890" s="3" t="str">
        <f t="shared" si="603"/>
        <v>Medium</v>
      </c>
      <c r="S3890" s="3" t="str">
        <f t="shared" si="604"/>
        <v>Low</v>
      </c>
      <c r="T3890" s="3" t="str">
        <f t="shared" si="605"/>
        <v>Churned</v>
      </c>
      <c r="U3890" s="4">
        <f>1/(1+EXP(-(Predictive_Model!$B$5+((B3890-Predictive_Model!$B$20)/Predictive_Model!$C$20)*Predictive_Model!$D$20+((E3890-Predictive_Model!$B$21)/Predictive_Model!$C$21)*Predictive_Model!$D$21+((F3890-Predictive_Model!$B$22)/Predictive_Model!$C$22)*Predictive_Model!$D$22+((I3890-Predictive_Model!$B$23)/Predictive_Model!$C$23)*Predictive_Model!$D$23+((L3890-Predictive_Model!$B$24)/Predictive_Model!$C$24)*Predictive_Model!$D$24+((M3890-Predictive_Model!$B$25)/Predictive_Model!$C$25)*Predictive_Model!$D$25+IF(C3890="Male",Predictive_Model!$D$31,IF(C3890="Other",Predictive_Model!$D$32,0))+IF(D3890="Premium",Predictive_Model!$D$34,IF(D3890="Standard",Predictive_Model!$D$35,0))+IF(G3890="Asia",Predictive_Model!$D$37,IF(G3890="Europe",Predictive_Model!$D$38,IF(G3890="North America",Predictive_Model!$D$39,IF(G3890="Oceania",Predictive_Model!$D$40,IF(G3890="South America",Predictive_Model!$D$41,0)))))+IF(H3890="Laptop",Predictive_Model!$D$43,IF(H3890="Mobile",Predictive_Model!$D$44,IF(H3890="TV",Predictive_Model!$D$45,IF(H3890="Tablet",Predictive_Model!$D$46,0))))+IF(K3890="Crypto",Predictive_Model!$D$48,IF(K3890="Debit Card",Predictive_Model!$D$49,IF(K3890="Gift Card",Predictive_Model!$D$50,IF(K3890="PayPal",Predictive_Model!$D$51,0))))+IF(N3890="Comedy",Predictive_Model!$D$53,IF(N3890="Documentary",Predictive_Model!$D$54,IF(N3890="Drama",Predictive_Model!$D$55,IF(N3890="Horror",Predictive_Model!$D$56,IF(N3890="Romance",Predictive_Model!$D$57,IF(N3890="Sci-Fi",Predictive_Model!$D$58,0)))))))))</f>
        <v>0.9999657987897127</v>
      </c>
      <c r="V3890" s="3" t="str">
        <f t="shared" si="606"/>
        <v>Critical</v>
      </c>
      <c r="W3890" s="6">
        <f t="shared" si="607"/>
        <v>8.99</v>
      </c>
      <c r="X3890" s="3" t="str">
        <f t="shared" si="608"/>
        <v>Priority 2</v>
      </c>
      <c r="Y3890" s="3" t="str">
        <f t="shared" si="609"/>
        <v>OK</v>
      </c>
    </row>
    <row r="3891" spans="1:25" x14ac:dyDescent="0.25">
      <c r="A3891" s="3" t="str">
        <f>Raw_Data!A3891</f>
        <v>a74837e1-dc9c-4feb-a9f4-4091b15d15ea</v>
      </c>
      <c r="B3891" s="3">
        <f>Raw_Data!B3891</f>
        <v>43</v>
      </c>
      <c r="C3891" s="3" t="str">
        <f>Raw_Data!C3891</f>
        <v>Male</v>
      </c>
      <c r="D3891" s="3" t="str">
        <f>Raw_Data!D3891</f>
        <v>Premium</v>
      </c>
      <c r="E3891" s="3">
        <f>Raw_Data!E3891</f>
        <v>0.05</v>
      </c>
      <c r="F3891" s="3">
        <f>Raw_Data!F3891</f>
        <v>33</v>
      </c>
      <c r="G3891" s="3" t="str">
        <f>Raw_Data!G3891</f>
        <v>Europe</v>
      </c>
      <c r="H3891" s="3" t="str">
        <f>Raw_Data!H3891</f>
        <v>Tablet</v>
      </c>
      <c r="I3891" s="3">
        <f>Raw_Data!I3891</f>
        <v>17.989999999999998</v>
      </c>
      <c r="J3891" s="3">
        <f>Raw_Data!J3891</f>
        <v>1</v>
      </c>
      <c r="K3891" s="3" t="str">
        <f>Raw_Data!K3891</f>
        <v>Debit Card</v>
      </c>
      <c r="L3891" s="3">
        <f>Raw_Data!L3891</f>
        <v>4</v>
      </c>
      <c r="M3891" s="3">
        <f>Raw_Data!M3891</f>
        <v>0</v>
      </c>
      <c r="N3891" s="3" t="str">
        <f>Raw_Data!N3891</f>
        <v>Sci-Fi</v>
      </c>
      <c r="O3891" s="3" t="str">
        <f t="shared" si="600"/>
        <v>35-44</v>
      </c>
      <c r="P3891" s="3" t="str">
        <f t="shared" si="601"/>
        <v>&lt;10h</v>
      </c>
      <c r="Q3891" s="3" t="str">
        <f t="shared" si="602"/>
        <v>22-45d</v>
      </c>
      <c r="R3891" s="3" t="str">
        <f t="shared" si="603"/>
        <v>Medium</v>
      </c>
      <c r="S3891" s="3" t="str">
        <f t="shared" si="604"/>
        <v>High</v>
      </c>
      <c r="T3891" s="3" t="str">
        <f t="shared" si="605"/>
        <v>Churned</v>
      </c>
      <c r="U3891" s="4">
        <f>1/(1+EXP(-(Predictive_Model!$B$5+((B3891-Predictive_Model!$B$20)/Predictive_Model!$C$20)*Predictive_Model!$D$20+((E3891-Predictive_Model!$B$21)/Predictive_Model!$C$21)*Predictive_Model!$D$21+((F3891-Predictive_Model!$B$22)/Predictive_Model!$C$22)*Predictive_Model!$D$22+((I3891-Predictive_Model!$B$23)/Predictive_Model!$C$23)*Predictive_Model!$D$23+((L3891-Predictive_Model!$B$24)/Predictive_Model!$C$24)*Predictive_Model!$D$24+((M3891-Predictive_Model!$B$25)/Predictive_Model!$C$25)*Predictive_Model!$D$25+IF(C3891="Male",Predictive_Model!$D$31,IF(C3891="Other",Predictive_Model!$D$32,0))+IF(D3891="Premium",Predictive_Model!$D$34,IF(D3891="Standard",Predictive_Model!$D$35,0))+IF(G3891="Asia",Predictive_Model!$D$37,IF(G3891="Europe",Predictive_Model!$D$38,IF(G3891="North America",Predictive_Model!$D$39,IF(G3891="Oceania",Predictive_Model!$D$40,IF(G3891="South America",Predictive_Model!$D$41,0)))))+IF(H3891="Laptop",Predictive_Model!$D$43,IF(H3891="Mobile",Predictive_Model!$D$44,IF(H3891="TV",Predictive_Model!$D$45,IF(H3891="Tablet",Predictive_Model!$D$46,0))))+IF(K3891="Crypto",Predictive_Model!$D$48,IF(K3891="Debit Card",Predictive_Model!$D$49,IF(K3891="Gift Card",Predictive_Model!$D$50,IF(K3891="PayPal",Predictive_Model!$D$51,0))))+IF(N3891="Comedy",Predictive_Model!$D$53,IF(N3891="Documentary",Predictive_Model!$D$54,IF(N3891="Drama",Predictive_Model!$D$55,IF(N3891="Horror",Predictive_Model!$D$56,IF(N3891="Romance",Predictive_Model!$D$57,IF(N3891="Sci-Fi",Predictive_Model!$D$58,0)))))))))</f>
        <v>0.99197859031346769</v>
      </c>
      <c r="V3891" s="3" t="str">
        <f t="shared" si="606"/>
        <v>Critical</v>
      </c>
      <c r="W3891" s="6">
        <f t="shared" si="607"/>
        <v>17.989999999999998</v>
      </c>
      <c r="X3891" s="3" t="str">
        <f t="shared" si="608"/>
        <v>Priority 1</v>
      </c>
      <c r="Y3891" s="3" t="str">
        <f t="shared" si="609"/>
        <v>OK</v>
      </c>
    </row>
    <row r="3892" spans="1:25" x14ac:dyDescent="0.25">
      <c r="A3892" s="3" t="str">
        <f>Raw_Data!A3892</f>
        <v>9e6a25d6-4014-4c58-a23f-6016815d6f31</v>
      </c>
      <c r="B3892" s="3">
        <f>Raw_Data!B3892</f>
        <v>62</v>
      </c>
      <c r="C3892" s="3" t="str">
        <f>Raw_Data!C3892</f>
        <v>Other</v>
      </c>
      <c r="D3892" s="3" t="str">
        <f>Raw_Data!D3892</f>
        <v>Basic</v>
      </c>
      <c r="E3892" s="3">
        <f>Raw_Data!E3892</f>
        <v>6.72</v>
      </c>
      <c r="F3892" s="3">
        <f>Raw_Data!F3892</f>
        <v>19</v>
      </c>
      <c r="G3892" s="3" t="str">
        <f>Raw_Data!G3892</f>
        <v>Oceania</v>
      </c>
      <c r="H3892" s="3" t="str">
        <f>Raw_Data!H3892</f>
        <v>Tablet</v>
      </c>
      <c r="I3892" s="3">
        <f>Raw_Data!I3892</f>
        <v>8.99</v>
      </c>
      <c r="J3892" s="3">
        <f>Raw_Data!J3892</f>
        <v>0</v>
      </c>
      <c r="K3892" s="3" t="str">
        <f>Raw_Data!K3892</f>
        <v>Debit Card</v>
      </c>
      <c r="L3892" s="3">
        <f>Raw_Data!L3892</f>
        <v>5</v>
      </c>
      <c r="M3892" s="3">
        <f>Raw_Data!M3892</f>
        <v>0.34</v>
      </c>
      <c r="N3892" s="3" t="str">
        <f>Raw_Data!N3892</f>
        <v>Romance</v>
      </c>
      <c r="O3892" s="3" t="str">
        <f t="shared" si="600"/>
        <v>55-70</v>
      </c>
      <c r="P3892" s="3" t="str">
        <f t="shared" si="601"/>
        <v>&lt;10h</v>
      </c>
      <c r="Q3892" s="3" t="str">
        <f t="shared" si="602"/>
        <v>8-21d</v>
      </c>
      <c r="R3892" s="3" t="str">
        <f t="shared" si="603"/>
        <v>Medium</v>
      </c>
      <c r="S3892" s="3" t="str">
        <f t="shared" si="604"/>
        <v>Low</v>
      </c>
      <c r="T3892" s="3" t="str">
        <f t="shared" si="605"/>
        <v>Active</v>
      </c>
      <c r="U3892" s="4">
        <f>1/(1+EXP(-(Predictive_Model!$B$5+((B3892-Predictive_Model!$B$20)/Predictive_Model!$C$20)*Predictive_Model!$D$20+((E3892-Predictive_Model!$B$21)/Predictive_Model!$C$21)*Predictive_Model!$D$21+((F3892-Predictive_Model!$B$22)/Predictive_Model!$C$22)*Predictive_Model!$D$22+((I3892-Predictive_Model!$B$23)/Predictive_Model!$C$23)*Predictive_Model!$D$23+((L3892-Predictive_Model!$B$24)/Predictive_Model!$C$24)*Predictive_Model!$D$24+((M3892-Predictive_Model!$B$25)/Predictive_Model!$C$25)*Predictive_Model!$D$25+IF(C3892="Male",Predictive_Model!$D$31,IF(C3892="Other",Predictive_Model!$D$32,0))+IF(D3892="Premium",Predictive_Model!$D$34,IF(D3892="Standard",Predictive_Model!$D$35,0))+IF(G3892="Asia",Predictive_Model!$D$37,IF(G3892="Europe",Predictive_Model!$D$38,IF(G3892="North America",Predictive_Model!$D$39,IF(G3892="Oceania",Predictive_Model!$D$40,IF(G3892="South America",Predictive_Model!$D$41,0)))))+IF(H3892="Laptop",Predictive_Model!$D$43,IF(H3892="Mobile",Predictive_Model!$D$44,IF(H3892="TV",Predictive_Model!$D$45,IF(H3892="Tablet",Predictive_Model!$D$46,0))))+IF(K3892="Crypto",Predictive_Model!$D$48,IF(K3892="Debit Card",Predictive_Model!$D$49,IF(K3892="Gift Card",Predictive_Model!$D$50,IF(K3892="PayPal",Predictive_Model!$D$51,0))))+IF(N3892="Comedy",Predictive_Model!$D$53,IF(N3892="Documentary",Predictive_Model!$D$54,IF(N3892="Drama",Predictive_Model!$D$55,IF(N3892="Horror",Predictive_Model!$D$56,IF(N3892="Romance",Predictive_Model!$D$57,IF(N3892="Sci-Fi",Predictive_Model!$D$58,0)))))))))</f>
        <v>0.9311704976052757</v>
      </c>
      <c r="V3892" s="3" t="str">
        <f t="shared" si="606"/>
        <v>Critical</v>
      </c>
      <c r="W3892" s="6">
        <f t="shared" si="607"/>
        <v>8.3712227734714286</v>
      </c>
      <c r="X3892" s="3" t="str">
        <f t="shared" si="608"/>
        <v>Priority 2</v>
      </c>
      <c r="Y3892" s="3" t="str">
        <f t="shared" si="609"/>
        <v>OK</v>
      </c>
    </row>
    <row r="3893" spans="1:25" x14ac:dyDescent="0.25">
      <c r="A3893" s="3" t="str">
        <f>Raw_Data!A3893</f>
        <v>c52e4d67-f98f-4f1e-83a0-ec401295cd65</v>
      </c>
      <c r="B3893" s="3">
        <f>Raw_Data!B3893</f>
        <v>28</v>
      </c>
      <c r="C3893" s="3" t="str">
        <f>Raw_Data!C3893</f>
        <v>Male</v>
      </c>
      <c r="D3893" s="3" t="str">
        <f>Raw_Data!D3893</f>
        <v>Standard</v>
      </c>
      <c r="E3893" s="3">
        <f>Raw_Data!E3893</f>
        <v>1.05</v>
      </c>
      <c r="F3893" s="3">
        <f>Raw_Data!F3893</f>
        <v>26</v>
      </c>
      <c r="G3893" s="3" t="str">
        <f>Raw_Data!G3893</f>
        <v>Europe</v>
      </c>
      <c r="H3893" s="3" t="str">
        <f>Raw_Data!H3893</f>
        <v>Laptop</v>
      </c>
      <c r="I3893" s="3">
        <f>Raw_Data!I3893</f>
        <v>13.99</v>
      </c>
      <c r="J3893" s="3">
        <f>Raw_Data!J3893</f>
        <v>0</v>
      </c>
      <c r="K3893" s="3" t="str">
        <f>Raw_Data!K3893</f>
        <v>PayPal</v>
      </c>
      <c r="L3893" s="3">
        <f>Raw_Data!L3893</f>
        <v>4</v>
      </c>
      <c r="M3893" s="3">
        <f>Raw_Data!M3893</f>
        <v>0.04</v>
      </c>
      <c r="N3893" s="3" t="str">
        <f>Raw_Data!N3893</f>
        <v>Action</v>
      </c>
      <c r="O3893" s="3" t="str">
        <f t="shared" si="600"/>
        <v>25-34</v>
      </c>
      <c r="P3893" s="3" t="str">
        <f t="shared" si="601"/>
        <v>&lt;10h</v>
      </c>
      <c r="Q3893" s="3" t="str">
        <f t="shared" si="602"/>
        <v>22-45d</v>
      </c>
      <c r="R3893" s="3" t="str">
        <f t="shared" si="603"/>
        <v>Medium</v>
      </c>
      <c r="S3893" s="3" t="str">
        <f t="shared" si="604"/>
        <v>Mid</v>
      </c>
      <c r="T3893" s="3" t="str">
        <f t="shared" si="605"/>
        <v>Active</v>
      </c>
      <c r="U3893" s="4">
        <f>1/(1+EXP(-(Predictive_Model!$B$5+((B3893-Predictive_Model!$B$20)/Predictive_Model!$C$20)*Predictive_Model!$D$20+((E3893-Predictive_Model!$B$21)/Predictive_Model!$C$21)*Predictive_Model!$D$21+((F3893-Predictive_Model!$B$22)/Predictive_Model!$C$22)*Predictive_Model!$D$22+((I3893-Predictive_Model!$B$23)/Predictive_Model!$C$23)*Predictive_Model!$D$23+((L3893-Predictive_Model!$B$24)/Predictive_Model!$C$24)*Predictive_Model!$D$24+((M3893-Predictive_Model!$B$25)/Predictive_Model!$C$25)*Predictive_Model!$D$25+IF(C3893="Male",Predictive_Model!$D$31,IF(C3893="Other",Predictive_Model!$D$32,0))+IF(D3893="Premium",Predictive_Model!$D$34,IF(D3893="Standard",Predictive_Model!$D$35,0))+IF(G3893="Asia",Predictive_Model!$D$37,IF(G3893="Europe",Predictive_Model!$D$38,IF(G3893="North America",Predictive_Model!$D$39,IF(G3893="Oceania",Predictive_Model!$D$40,IF(G3893="South America",Predictive_Model!$D$41,0)))))+IF(H3893="Laptop",Predictive_Model!$D$43,IF(H3893="Mobile",Predictive_Model!$D$44,IF(H3893="TV",Predictive_Model!$D$45,IF(H3893="Tablet",Predictive_Model!$D$46,0))))+IF(K3893="Crypto",Predictive_Model!$D$48,IF(K3893="Debit Card",Predictive_Model!$D$49,IF(K3893="Gift Card",Predictive_Model!$D$50,IF(K3893="PayPal",Predictive_Model!$D$51,0))))+IF(N3893="Comedy",Predictive_Model!$D$53,IF(N3893="Documentary",Predictive_Model!$D$54,IF(N3893="Drama",Predictive_Model!$D$55,IF(N3893="Horror",Predictive_Model!$D$56,IF(N3893="Romance",Predictive_Model!$D$57,IF(N3893="Sci-Fi",Predictive_Model!$D$58,0)))))))))</f>
        <v>0.98130193257909137</v>
      </c>
      <c r="V3893" s="3" t="str">
        <f t="shared" si="606"/>
        <v>Critical</v>
      </c>
      <c r="W3893" s="6">
        <f t="shared" si="607"/>
        <v>13.728414036781489</v>
      </c>
      <c r="X3893" s="3" t="str">
        <f t="shared" si="608"/>
        <v>Priority 2</v>
      </c>
      <c r="Y3893" s="3" t="str">
        <f t="shared" si="609"/>
        <v>OK</v>
      </c>
    </row>
    <row r="3894" spans="1:25" x14ac:dyDescent="0.25">
      <c r="A3894" s="3" t="str">
        <f>Raw_Data!A3894</f>
        <v>6d40b2a3-6520-4f59-b076-276940e28dee</v>
      </c>
      <c r="B3894" s="3">
        <f>Raw_Data!B3894</f>
        <v>19</v>
      </c>
      <c r="C3894" s="3" t="str">
        <f>Raw_Data!C3894</f>
        <v>Female</v>
      </c>
      <c r="D3894" s="3" t="str">
        <f>Raw_Data!D3894</f>
        <v>Premium</v>
      </c>
      <c r="E3894" s="3">
        <f>Raw_Data!E3894</f>
        <v>4.0599999999999996</v>
      </c>
      <c r="F3894" s="3">
        <f>Raw_Data!F3894</f>
        <v>7</v>
      </c>
      <c r="G3894" s="3" t="str">
        <f>Raw_Data!G3894</f>
        <v>Africa</v>
      </c>
      <c r="H3894" s="3" t="str">
        <f>Raw_Data!H3894</f>
        <v>Laptop</v>
      </c>
      <c r="I3894" s="3">
        <f>Raw_Data!I3894</f>
        <v>17.989999999999998</v>
      </c>
      <c r="J3894" s="3">
        <f>Raw_Data!J3894</f>
        <v>0</v>
      </c>
      <c r="K3894" s="3" t="str">
        <f>Raw_Data!K3894</f>
        <v>PayPal</v>
      </c>
      <c r="L3894" s="3">
        <f>Raw_Data!L3894</f>
        <v>3</v>
      </c>
      <c r="M3894" s="3">
        <f>Raw_Data!M3894</f>
        <v>0.51</v>
      </c>
      <c r="N3894" s="3" t="str">
        <f>Raw_Data!N3894</f>
        <v>Action</v>
      </c>
      <c r="O3894" s="3" t="str">
        <f t="shared" si="600"/>
        <v>18-24</v>
      </c>
      <c r="P3894" s="3" t="str">
        <f t="shared" si="601"/>
        <v>&lt;10h</v>
      </c>
      <c r="Q3894" s="3" t="str">
        <f t="shared" si="602"/>
        <v>0-7d</v>
      </c>
      <c r="R3894" s="3" t="str">
        <f t="shared" si="603"/>
        <v>Medium</v>
      </c>
      <c r="S3894" s="3" t="str">
        <f t="shared" si="604"/>
        <v>High</v>
      </c>
      <c r="T3894" s="3" t="str">
        <f t="shared" si="605"/>
        <v>Active</v>
      </c>
      <c r="U3894" s="4">
        <f>1/(1+EXP(-(Predictive_Model!$B$5+((B3894-Predictive_Model!$B$20)/Predictive_Model!$C$20)*Predictive_Model!$D$20+((E3894-Predictive_Model!$B$21)/Predictive_Model!$C$21)*Predictive_Model!$D$21+((F3894-Predictive_Model!$B$22)/Predictive_Model!$C$22)*Predictive_Model!$D$22+((I3894-Predictive_Model!$B$23)/Predictive_Model!$C$23)*Predictive_Model!$D$23+((L3894-Predictive_Model!$B$24)/Predictive_Model!$C$24)*Predictive_Model!$D$24+((M3894-Predictive_Model!$B$25)/Predictive_Model!$C$25)*Predictive_Model!$D$25+IF(C3894="Male",Predictive_Model!$D$31,IF(C3894="Other",Predictive_Model!$D$32,0))+IF(D3894="Premium",Predictive_Model!$D$34,IF(D3894="Standard",Predictive_Model!$D$35,0))+IF(G3894="Asia",Predictive_Model!$D$37,IF(G3894="Europe",Predictive_Model!$D$38,IF(G3894="North America",Predictive_Model!$D$39,IF(G3894="Oceania",Predictive_Model!$D$40,IF(G3894="South America",Predictive_Model!$D$41,0)))))+IF(H3894="Laptop",Predictive_Model!$D$43,IF(H3894="Mobile",Predictive_Model!$D$44,IF(H3894="TV",Predictive_Model!$D$45,IF(H3894="Tablet",Predictive_Model!$D$46,0))))+IF(K3894="Crypto",Predictive_Model!$D$48,IF(K3894="Debit Card",Predictive_Model!$D$49,IF(K3894="Gift Card",Predictive_Model!$D$50,IF(K3894="PayPal",Predictive_Model!$D$51,0))))+IF(N3894="Comedy",Predictive_Model!$D$53,IF(N3894="Documentary",Predictive_Model!$D$54,IF(N3894="Drama",Predictive_Model!$D$55,IF(N3894="Horror",Predictive_Model!$D$56,IF(N3894="Romance",Predictive_Model!$D$57,IF(N3894="Sci-Fi",Predictive_Model!$D$58,0)))))))))</f>
        <v>0.23016706520046856</v>
      </c>
      <c r="V3894" s="3" t="str">
        <f t="shared" si="606"/>
        <v>Low</v>
      </c>
      <c r="W3894" s="6">
        <f t="shared" si="607"/>
        <v>4.140705502956429</v>
      </c>
      <c r="X3894" s="3" t="str">
        <f t="shared" si="608"/>
        <v>Monitor</v>
      </c>
      <c r="Y3894" s="3" t="str">
        <f t="shared" si="609"/>
        <v>OK</v>
      </c>
    </row>
    <row r="3895" spans="1:25" x14ac:dyDescent="0.25">
      <c r="A3895" s="3" t="str">
        <f>Raw_Data!A3895</f>
        <v>65c8b6a9-0386-40de-b313-0ccfd413fda0</v>
      </c>
      <c r="B3895" s="3">
        <f>Raw_Data!B3895</f>
        <v>34</v>
      </c>
      <c r="C3895" s="3" t="str">
        <f>Raw_Data!C3895</f>
        <v>Other</v>
      </c>
      <c r="D3895" s="3" t="str">
        <f>Raw_Data!D3895</f>
        <v>Premium</v>
      </c>
      <c r="E3895" s="3">
        <f>Raw_Data!E3895</f>
        <v>9.67</v>
      </c>
      <c r="F3895" s="3">
        <f>Raw_Data!F3895</f>
        <v>7</v>
      </c>
      <c r="G3895" s="3" t="str">
        <f>Raw_Data!G3895</f>
        <v>Oceania</v>
      </c>
      <c r="H3895" s="3" t="str">
        <f>Raw_Data!H3895</f>
        <v>Mobile</v>
      </c>
      <c r="I3895" s="3">
        <f>Raw_Data!I3895</f>
        <v>17.989999999999998</v>
      </c>
      <c r="J3895" s="3">
        <f>Raw_Data!J3895</f>
        <v>0</v>
      </c>
      <c r="K3895" s="3" t="str">
        <f>Raw_Data!K3895</f>
        <v>Credit Card</v>
      </c>
      <c r="L3895" s="3">
        <f>Raw_Data!L3895</f>
        <v>1</v>
      </c>
      <c r="M3895" s="3">
        <f>Raw_Data!M3895</f>
        <v>1.21</v>
      </c>
      <c r="N3895" s="3" t="str">
        <f>Raw_Data!N3895</f>
        <v>Drama</v>
      </c>
      <c r="O3895" s="3" t="str">
        <f t="shared" si="600"/>
        <v>25-34</v>
      </c>
      <c r="P3895" s="3" t="str">
        <f t="shared" si="601"/>
        <v>&lt;10h</v>
      </c>
      <c r="Q3895" s="3" t="str">
        <f t="shared" si="602"/>
        <v>0-7d</v>
      </c>
      <c r="R3895" s="3" t="str">
        <f t="shared" si="603"/>
        <v>Medium</v>
      </c>
      <c r="S3895" s="3" t="str">
        <f t="shared" si="604"/>
        <v>High</v>
      </c>
      <c r="T3895" s="3" t="str">
        <f t="shared" si="605"/>
        <v>Active</v>
      </c>
      <c r="U3895" s="4">
        <f>1/(1+EXP(-(Predictive_Model!$B$5+((B3895-Predictive_Model!$B$20)/Predictive_Model!$C$20)*Predictive_Model!$D$20+((E3895-Predictive_Model!$B$21)/Predictive_Model!$C$21)*Predictive_Model!$D$21+((F3895-Predictive_Model!$B$22)/Predictive_Model!$C$22)*Predictive_Model!$D$22+((I3895-Predictive_Model!$B$23)/Predictive_Model!$C$23)*Predictive_Model!$D$23+((L3895-Predictive_Model!$B$24)/Predictive_Model!$C$24)*Predictive_Model!$D$24+((M3895-Predictive_Model!$B$25)/Predictive_Model!$C$25)*Predictive_Model!$D$25+IF(C3895="Male",Predictive_Model!$D$31,IF(C3895="Other",Predictive_Model!$D$32,0))+IF(D3895="Premium",Predictive_Model!$D$34,IF(D3895="Standard",Predictive_Model!$D$35,0))+IF(G3895="Asia",Predictive_Model!$D$37,IF(G3895="Europe",Predictive_Model!$D$38,IF(G3895="North America",Predictive_Model!$D$39,IF(G3895="Oceania",Predictive_Model!$D$40,IF(G3895="South America",Predictive_Model!$D$41,0)))))+IF(H3895="Laptop",Predictive_Model!$D$43,IF(H3895="Mobile",Predictive_Model!$D$44,IF(H3895="TV",Predictive_Model!$D$45,IF(H3895="Tablet",Predictive_Model!$D$46,0))))+IF(K3895="Crypto",Predictive_Model!$D$48,IF(K3895="Debit Card",Predictive_Model!$D$49,IF(K3895="Gift Card",Predictive_Model!$D$50,IF(K3895="PayPal",Predictive_Model!$D$51,0))))+IF(N3895="Comedy",Predictive_Model!$D$53,IF(N3895="Documentary",Predictive_Model!$D$54,IF(N3895="Drama",Predictive_Model!$D$55,IF(N3895="Horror",Predictive_Model!$D$56,IF(N3895="Romance",Predictive_Model!$D$57,IF(N3895="Sci-Fi",Predictive_Model!$D$58,0)))))))))</f>
        <v>0.30795967807635671</v>
      </c>
      <c r="V3895" s="3" t="str">
        <f t="shared" si="606"/>
        <v>Medium</v>
      </c>
      <c r="W3895" s="6">
        <f t="shared" si="607"/>
        <v>5.5401946085936569</v>
      </c>
      <c r="X3895" s="3" t="str">
        <f t="shared" si="608"/>
        <v>Monitor</v>
      </c>
      <c r="Y3895" s="3" t="str">
        <f t="shared" si="609"/>
        <v>OK</v>
      </c>
    </row>
    <row r="3896" spans="1:25" x14ac:dyDescent="0.25">
      <c r="A3896" s="3" t="str">
        <f>Raw_Data!A3896</f>
        <v>eab869fb-6318-4e76-ad3d-453d4fd7a219</v>
      </c>
      <c r="B3896" s="3">
        <f>Raw_Data!B3896</f>
        <v>59</v>
      </c>
      <c r="C3896" s="3" t="str">
        <f>Raw_Data!C3896</f>
        <v>Male</v>
      </c>
      <c r="D3896" s="3" t="str">
        <f>Raw_Data!D3896</f>
        <v>Premium</v>
      </c>
      <c r="E3896" s="3">
        <f>Raw_Data!E3896</f>
        <v>6.27</v>
      </c>
      <c r="F3896" s="3">
        <f>Raw_Data!F3896</f>
        <v>12</v>
      </c>
      <c r="G3896" s="3" t="str">
        <f>Raw_Data!G3896</f>
        <v>North America</v>
      </c>
      <c r="H3896" s="3" t="str">
        <f>Raw_Data!H3896</f>
        <v>Mobile</v>
      </c>
      <c r="I3896" s="3">
        <f>Raw_Data!I3896</f>
        <v>17.989999999999998</v>
      </c>
      <c r="J3896" s="3">
        <f>Raw_Data!J3896</f>
        <v>0</v>
      </c>
      <c r="K3896" s="3" t="str">
        <f>Raw_Data!K3896</f>
        <v>Debit Card</v>
      </c>
      <c r="L3896" s="3">
        <f>Raw_Data!L3896</f>
        <v>3</v>
      </c>
      <c r="M3896" s="3">
        <f>Raw_Data!M3896</f>
        <v>0.48</v>
      </c>
      <c r="N3896" s="3" t="str">
        <f>Raw_Data!N3896</f>
        <v>Romance</v>
      </c>
      <c r="O3896" s="3" t="str">
        <f t="shared" si="600"/>
        <v>55-70</v>
      </c>
      <c r="P3896" s="3" t="str">
        <f t="shared" si="601"/>
        <v>&lt;10h</v>
      </c>
      <c r="Q3896" s="3" t="str">
        <f t="shared" si="602"/>
        <v>8-21d</v>
      </c>
      <c r="R3896" s="3" t="str">
        <f t="shared" si="603"/>
        <v>Medium</v>
      </c>
      <c r="S3896" s="3" t="str">
        <f t="shared" si="604"/>
        <v>High</v>
      </c>
      <c r="T3896" s="3" t="str">
        <f t="shared" si="605"/>
        <v>Active</v>
      </c>
      <c r="U3896" s="4">
        <f>1/(1+EXP(-(Predictive_Model!$B$5+((B3896-Predictive_Model!$B$20)/Predictive_Model!$C$20)*Predictive_Model!$D$20+((E3896-Predictive_Model!$B$21)/Predictive_Model!$C$21)*Predictive_Model!$D$21+((F3896-Predictive_Model!$B$22)/Predictive_Model!$C$22)*Predictive_Model!$D$22+((I3896-Predictive_Model!$B$23)/Predictive_Model!$C$23)*Predictive_Model!$D$23+((L3896-Predictive_Model!$B$24)/Predictive_Model!$C$24)*Predictive_Model!$D$24+((M3896-Predictive_Model!$B$25)/Predictive_Model!$C$25)*Predictive_Model!$D$25+IF(C3896="Male",Predictive_Model!$D$31,IF(C3896="Other",Predictive_Model!$D$32,0))+IF(D3896="Premium",Predictive_Model!$D$34,IF(D3896="Standard",Predictive_Model!$D$35,0))+IF(G3896="Asia",Predictive_Model!$D$37,IF(G3896="Europe",Predictive_Model!$D$38,IF(G3896="North America",Predictive_Model!$D$39,IF(G3896="Oceania",Predictive_Model!$D$40,IF(G3896="South America",Predictive_Model!$D$41,0)))))+IF(H3896="Laptop",Predictive_Model!$D$43,IF(H3896="Mobile",Predictive_Model!$D$44,IF(H3896="TV",Predictive_Model!$D$45,IF(H3896="Tablet",Predictive_Model!$D$46,0))))+IF(K3896="Crypto",Predictive_Model!$D$48,IF(K3896="Debit Card",Predictive_Model!$D$49,IF(K3896="Gift Card",Predictive_Model!$D$50,IF(K3896="PayPal",Predictive_Model!$D$51,0))))+IF(N3896="Comedy",Predictive_Model!$D$53,IF(N3896="Documentary",Predictive_Model!$D$54,IF(N3896="Drama",Predictive_Model!$D$55,IF(N3896="Horror",Predictive_Model!$D$56,IF(N3896="Romance",Predictive_Model!$D$57,IF(N3896="Sci-Fi",Predictive_Model!$D$58,0)))))))))</f>
        <v>0.57061927446839278</v>
      </c>
      <c r="V3896" s="3" t="str">
        <f t="shared" si="606"/>
        <v>High</v>
      </c>
      <c r="W3896" s="6">
        <f t="shared" si="607"/>
        <v>10.265440747686386</v>
      </c>
      <c r="X3896" s="3" t="str">
        <f t="shared" si="608"/>
        <v>Monitor</v>
      </c>
      <c r="Y3896" s="3" t="str">
        <f t="shared" si="609"/>
        <v>OK</v>
      </c>
    </row>
    <row r="3897" spans="1:25" x14ac:dyDescent="0.25">
      <c r="A3897" s="3" t="str">
        <f>Raw_Data!A3897</f>
        <v>f30ef5c3-be17-4886-9bcf-a859532fbfef</v>
      </c>
      <c r="B3897" s="3">
        <f>Raw_Data!B3897</f>
        <v>27</v>
      </c>
      <c r="C3897" s="3" t="str">
        <f>Raw_Data!C3897</f>
        <v>Other</v>
      </c>
      <c r="D3897" s="3" t="str">
        <f>Raw_Data!D3897</f>
        <v>Basic</v>
      </c>
      <c r="E3897" s="3">
        <f>Raw_Data!E3897</f>
        <v>2.58</v>
      </c>
      <c r="F3897" s="3">
        <f>Raw_Data!F3897</f>
        <v>6</v>
      </c>
      <c r="G3897" s="3" t="str">
        <f>Raw_Data!G3897</f>
        <v>South America</v>
      </c>
      <c r="H3897" s="3" t="str">
        <f>Raw_Data!H3897</f>
        <v>Tablet</v>
      </c>
      <c r="I3897" s="3">
        <f>Raw_Data!I3897</f>
        <v>8.99</v>
      </c>
      <c r="J3897" s="3">
        <f>Raw_Data!J3897</f>
        <v>1</v>
      </c>
      <c r="K3897" s="3" t="str">
        <f>Raw_Data!K3897</f>
        <v>Debit Card</v>
      </c>
      <c r="L3897" s="3">
        <f>Raw_Data!L3897</f>
        <v>3</v>
      </c>
      <c r="M3897" s="3">
        <f>Raw_Data!M3897</f>
        <v>0.37</v>
      </c>
      <c r="N3897" s="3" t="str">
        <f>Raw_Data!N3897</f>
        <v>Romance</v>
      </c>
      <c r="O3897" s="3" t="str">
        <f t="shared" si="600"/>
        <v>25-34</v>
      </c>
      <c r="P3897" s="3" t="str">
        <f t="shared" si="601"/>
        <v>&lt;10h</v>
      </c>
      <c r="Q3897" s="3" t="str">
        <f t="shared" si="602"/>
        <v>0-7d</v>
      </c>
      <c r="R3897" s="3" t="str">
        <f t="shared" si="603"/>
        <v>Medium</v>
      </c>
      <c r="S3897" s="3" t="str">
        <f t="shared" si="604"/>
        <v>Low</v>
      </c>
      <c r="T3897" s="3" t="str">
        <f t="shared" si="605"/>
        <v>Churned</v>
      </c>
      <c r="U3897" s="4">
        <f>1/(1+EXP(-(Predictive_Model!$B$5+((B3897-Predictive_Model!$B$20)/Predictive_Model!$C$20)*Predictive_Model!$D$20+((E3897-Predictive_Model!$B$21)/Predictive_Model!$C$21)*Predictive_Model!$D$21+((F3897-Predictive_Model!$B$22)/Predictive_Model!$C$22)*Predictive_Model!$D$22+((I3897-Predictive_Model!$B$23)/Predictive_Model!$C$23)*Predictive_Model!$D$23+((L3897-Predictive_Model!$B$24)/Predictive_Model!$C$24)*Predictive_Model!$D$24+((M3897-Predictive_Model!$B$25)/Predictive_Model!$C$25)*Predictive_Model!$D$25+IF(C3897="Male",Predictive_Model!$D$31,IF(C3897="Other",Predictive_Model!$D$32,0))+IF(D3897="Premium",Predictive_Model!$D$34,IF(D3897="Standard",Predictive_Model!$D$35,0))+IF(G3897="Asia",Predictive_Model!$D$37,IF(G3897="Europe",Predictive_Model!$D$38,IF(G3897="North America",Predictive_Model!$D$39,IF(G3897="Oceania",Predictive_Model!$D$40,IF(G3897="South America",Predictive_Model!$D$41,0)))))+IF(H3897="Laptop",Predictive_Model!$D$43,IF(H3897="Mobile",Predictive_Model!$D$44,IF(H3897="TV",Predictive_Model!$D$45,IF(H3897="Tablet",Predictive_Model!$D$46,0))))+IF(K3897="Crypto",Predictive_Model!$D$48,IF(K3897="Debit Card",Predictive_Model!$D$49,IF(K3897="Gift Card",Predictive_Model!$D$50,IF(K3897="PayPal",Predictive_Model!$D$51,0))))+IF(N3897="Comedy",Predictive_Model!$D$53,IF(N3897="Documentary",Predictive_Model!$D$54,IF(N3897="Drama",Predictive_Model!$D$55,IF(N3897="Horror",Predictive_Model!$D$56,IF(N3897="Romance",Predictive_Model!$D$57,IF(N3897="Sci-Fi",Predictive_Model!$D$58,0)))))))))</f>
        <v>0.97331736114874456</v>
      </c>
      <c r="V3897" s="3" t="str">
        <f t="shared" si="606"/>
        <v>Critical</v>
      </c>
      <c r="W3897" s="6">
        <f t="shared" si="607"/>
        <v>8.99</v>
      </c>
      <c r="X3897" s="3" t="str">
        <f t="shared" si="608"/>
        <v>Priority 2</v>
      </c>
      <c r="Y3897" s="3" t="str">
        <f t="shared" si="609"/>
        <v>OK</v>
      </c>
    </row>
    <row r="3898" spans="1:25" x14ac:dyDescent="0.25">
      <c r="A3898" s="3" t="str">
        <f>Raw_Data!A3898</f>
        <v>086bac2e-0490-4c8b-8b1e-5b9813ef2e72</v>
      </c>
      <c r="B3898" s="3">
        <f>Raw_Data!B3898</f>
        <v>65</v>
      </c>
      <c r="C3898" s="3" t="str">
        <f>Raw_Data!C3898</f>
        <v>Other</v>
      </c>
      <c r="D3898" s="3" t="str">
        <f>Raw_Data!D3898</f>
        <v>Standard</v>
      </c>
      <c r="E3898" s="3">
        <f>Raw_Data!E3898</f>
        <v>10.07</v>
      </c>
      <c r="F3898" s="3">
        <f>Raw_Data!F3898</f>
        <v>20</v>
      </c>
      <c r="G3898" s="3" t="str">
        <f>Raw_Data!G3898</f>
        <v>Africa</v>
      </c>
      <c r="H3898" s="3" t="str">
        <f>Raw_Data!H3898</f>
        <v>Mobile</v>
      </c>
      <c r="I3898" s="3">
        <f>Raw_Data!I3898</f>
        <v>13.99</v>
      </c>
      <c r="J3898" s="3">
        <f>Raw_Data!J3898</f>
        <v>0</v>
      </c>
      <c r="K3898" s="3" t="str">
        <f>Raw_Data!K3898</f>
        <v>Credit Card</v>
      </c>
      <c r="L3898" s="3">
        <f>Raw_Data!L3898</f>
        <v>1</v>
      </c>
      <c r="M3898" s="3">
        <f>Raw_Data!M3898</f>
        <v>0.48</v>
      </c>
      <c r="N3898" s="3" t="str">
        <f>Raw_Data!N3898</f>
        <v>Romance</v>
      </c>
      <c r="O3898" s="3" t="str">
        <f t="shared" si="600"/>
        <v>55-70</v>
      </c>
      <c r="P3898" s="3" t="str">
        <f t="shared" si="601"/>
        <v>10-24h</v>
      </c>
      <c r="Q3898" s="3" t="str">
        <f t="shared" si="602"/>
        <v>8-21d</v>
      </c>
      <c r="R3898" s="3" t="str">
        <f t="shared" si="603"/>
        <v>Medium</v>
      </c>
      <c r="S3898" s="3" t="str">
        <f t="shared" si="604"/>
        <v>Mid</v>
      </c>
      <c r="T3898" s="3" t="str">
        <f t="shared" si="605"/>
        <v>Active</v>
      </c>
      <c r="U3898" s="4">
        <f>1/(1+EXP(-(Predictive_Model!$B$5+((B3898-Predictive_Model!$B$20)/Predictive_Model!$C$20)*Predictive_Model!$D$20+((E3898-Predictive_Model!$B$21)/Predictive_Model!$C$21)*Predictive_Model!$D$21+((F3898-Predictive_Model!$B$22)/Predictive_Model!$C$22)*Predictive_Model!$D$22+((I3898-Predictive_Model!$B$23)/Predictive_Model!$C$23)*Predictive_Model!$D$23+((L3898-Predictive_Model!$B$24)/Predictive_Model!$C$24)*Predictive_Model!$D$24+((M3898-Predictive_Model!$B$25)/Predictive_Model!$C$25)*Predictive_Model!$D$25+IF(C3898="Male",Predictive_Model!$D$31,IF(C3898="Other",Predictive_Model!$D$32,0))+IF(D3898="Premium",Predictive_Model!$D$34,IF(D3898="Standard",Predictive_Model!$D$35,0))+IF(G3898="Asia",Predictive_Model!$D$37,IF(G3898="Europe",Predictive_Model!$D$38,IF(G3898="North America",Predictive_Model!$D$39,IF(G3898="Oceania",Predictive_Model!$D$40,IF(G3898="South America",Predictive_Model!$D$41,0)))))+IF(H3898="Laptop",Predictive_Model!$D$43,IF(H3898="Mobile",Predictive_Model!$D$44,IF(H3898="TV",Predictive_Model!$D$45,IF(H3898="Tablet",Predictive_Model!$D$46,0))))+IF(K3898="Crypto",Predictive_Model!$D$48,IF(K3898="Debit Card",Predictive_Model!$D$49,IF(K3898="Gift Card",Predictive_Model!$D$50,IF(K3898="PayPal",Predictive_Model!$D$51,0))))+IF(N3898="Comedy",Predictive_Model!$D$53,IF(N3898="Documentary",Predictive_Model!$D$54,IF(N3898="Drama",Predictive_Model!$D$55,IF(N3898="Horror",Predictive_Model!$D$56,IF(N3898="Romance",Predictive_Model!$D$57,IF(N3898="Sci-Fi",Predictive_Model!$D$58,0)))))))))</f>
        <v>0.97506685854443376</v>
      </c>
      <c r="V3898" s="3" t="str">
        <f t="shared" si="606"/>
        <v>Critical</v>
      </c>
      <c r="W3898" s="6">
        <f t="shared" si="607"/>
        <v>13.641185351036629</v>
      </c>
      <c r="X3898" s="3" t="str">
        <f t="shared" si="608"/>
        <v>Priority 2</v>
      </c>
      <c r="Y3898" s="3" t="str">
        <f t="shared" si="609"/>
        <v>OK</v>
      </c>
    </row>
    <row r="3899" spans="1:25" x14ac:dyDescent="0.25">
      <c r="A3899" s="3" t="str">
        <f>Raw_Data!A3899</f>
        <v>13169809-d529-496b-a4f8-1d470a744300</v>
      </c>
      <c r="B3899" s="3">
        <f>Raw_Data!B3899</f>
        <v>22</v>
      </c>
      <c r="C3899" s="3" t="str">
        <f>Raw_Data!C3899</f>
        <v>Other</v>
      </c>
      <c r="D3899" s="3" t="str">
        <f>Raw_Data!D3899</f>
        <v>Standard</v>
      </c>
      <c r="E3899" s="3">
        <f>Raw_Data!E3899</f>
        <v>2.12</v>
      </c>
      <c r="F3899" s="3">
        <f>Raw_Data!F3899</f>
        <v>58</v>
      </c>
      <c r="G3899" s="3" t="str">
        <f>Raw_Data!G3899</f>
        <v>Europe</v>
      </c>
      <c r="H3899" s="3" t="str">
        <f>Raw_Data!H3899</f>
        <v>Mobile</v>
      </c>
      <c r="I3899" s="3">
        <f>Raw_Data!I3899</f>
        <v>13.99</v>
      </c>
      <c r="J3899" s="3">
        <f>Raw_Data!J3899</f>
        <v>1</v>
      </c>
      <c r="K3899" s="3" t="str">
        <f>Raw_Data!K3899</f>
        <v>Gift Card</v>
      </c>
      <c r="L3899" s="3">
        <f>Raw_Data!L3899</f>
        <v>1</v>
      </c>
      <c r="M3899" s="3">
        <f>Raw_Data!M3899</f>
        <v>0.04</v>
      </c>
      <c r="N3899" s="3" t="str">
        <f>Raw_Data!N3899</f>
        <v>Action</v>
      </c>
      <c r="O3899" s="3" t="str">
        <f t="shared" si="600"/>
        <v>18-24</v>
      </c>
      <c r="P3899" s="3" t="str">
        <f t="shared" si="601"/>
        <v>&lt;10h</v>
      </c>
      <c r="Q3899" s="3" t="str">
        <f t="shared" si="602"/>
        <v>46-60d</v>
      </c>
      <c r="R3899" s="3" t="str">
        <f t="shared" si="603"/>
        <v>Low</v>
      </c>
      <c r="S3899" s="3" t="str">
        <f t="shared" si="604"/>
        <v>Mid</v>
      </c>
      <c r="T3899" s="3" t="str">
        <f t="shared" si="605"/>
        <v>Churned</v>
      </c>
      <c r="U3899" s="4">
        <f>1/(1+EXP(-(Predictive_Model!$B$5+((B3899-Predictive_Model!$B$20)/Predictive_Model!$C$20)*Predictive_Model!$D$20+((E3899-Predictive_Model!$B$21)/Predictive_Model!$C$21)*Predictive_Model!$D$21+((F3899-Predictive_Model!$B$22)/Predictive_Model!$C$22)*Predictive_Model!$D$22+((I3899-Predictive_Model!$B$23)/Predictive_Model!$C$23)*Predictive_Model!$D$23+((L3899-Predictive_Model!$B$24)/Predictive_Model!$C$24)*Predictive_Model!$D$24+((M3899-Predictive_Model!$B$25)/Predictive_Model!$C$25)*Predictive_Model!$D$25+IF(C3899="Male",Predictive_Model!$D$31,IF(C3899="Other",Predictive_Model!$D$32,0))+IF(D3899="Premium",Predictive_Model!$D$34,IF(D3899="Standard",Predictive_Model!$D$35,0))+IF(G3899="Asia",Predictive_Model!$D$37,IF(G3899="Europe",Predictive_Model!$D$38,IF(G3899="North America",Predictive_Model!$D$39,IF(G3899="Oceania",Predictive_Model!$D$40,IF(G3899="South America",Predictive_Model!$D$41,0)))))+IF(H3899="Laptop",Predictive_Model!$D$43,IF(H3899="Mobile",Predictive_Model!$D$44,IF(H3899="TV",Predictive_Model!$D$45,IF(H3899="Tablet",Predictive_Model!$D$46,0))))+IF(K3899="Crypto",Predictive_Model!$D$48,IF(K3899="Debit Card",Predictive_Model!$D$49,IF(K3899="Gift Card",Predictive_Model!$D$50,IF(K3899="PayPal",Predictive_Model!$D$51,0))))+IF(N3899="Comedy",Predictive_Model!$D$53,IF(N3899="Documentary",Predictive_Model!$D$54,IF(N3899="Drama",Predictive_Model!$D$55,IF(N3899="Horror",Predictive_Model!$D$56,IF(N3899="Romance",Predictive_Model!$D$57,IF(N3899="Sci-Fi",Predictive_Model!$D$58,0)))))))))</f>
        <v>0.99999567925448163</v>
      </c>
      <c r="V3899" s="3" t="str">
        <f t="shared" si="606"/>
        <v>Critical</v>
      </c>
      <c r="W3899" s="6">
        <f t="shared" si="607"/>
        <v>13.99</v>
      </c>
      <c r="X3899" s="3" t="str">
        <f t="shared" si="608"/>
        <v>Priority 2</v>
      </c>
      <c r="Y3899" s="3" t="str">
        <f t="shared" si="609"/>
        <v>OK</v>
      </c>
    </row>
    <row r="3900" spans="1:25" x14ac:dyDescent="0.25">
      <c r="A3900" s="3" t="str">
        <f>Raw_Data!A3900</f>
        <v>0a7127ae-3d90-4b6d-8249-484df4905aec</v>
      </c>
      <c r="B3900" s="3">
        <f>Raw_Data!B3900</f>
        <v>51</v>
      </c>
      <c r="C3900" s="3" t="str">
        <f>Raw_Data!C3900</f>
        <v>Male</v>
      </c>
      <c r="D3900" s="3" t="str">
        <f>Raw_Data!D3900</f>
        <v>Standard</v>
      </c>
      <c r="E3900" s="3">
        <f>Raw_Data!E3900</f>
        <v>11.48</v>
      </c>
      <c r="F3900" s="3">
        <f>Raw_Data!F3900</f>
        <v>15</v>
      </c>
      <c r="G3900" s="3" t="str">
        <f>Raw_Data!G3900</f>
        <v>Asia</v>
      </c>
      <c r="H3900" s="3" t="str">
        <f>Raw_Data!H3900</f>
        <v>Laptop</v>
      </c>
      <c r="I3900" s="3">
        <f>Raw_Data!I3900</f>
        <v>13.99</v>
      </c>
      <c r="J3900" s="3">
        <f>Raw_Data!J3900</f>
        <v>0</v>
      </c>
      <c r="K3900" s="3" t="str">
        <f>Raw_Data!K3900</f>
        <v>Crypto</v>
      </c>
      <c r="L3900" s="3">
        <f>Raw_Data!L3900</f>
        <v>2</v>
      </c>
      <c r="M3900" s="3">
        <f>Raw_Data!M3900</f>
        <v>0.72</v>
      </c>
      <c r="N3900" s="3" t="str">
        <f>Raw_Data!N3900</f>
        <v>Romance</v>
      </c>
      <c r="O3900" s="3" t="str">
        <f t="shared" si="600"/>
        <v>45-54</v>
      </c>
      <c r="P3900" s="3" t="str">
        <f t="shared" si="601"/>
        <v>10-24h</v>
      </c>
      <c r="Q3900" s="3" t="str">
        <f t="shared" si="602"/>
        <v>8-21d</v>
      </c>
      <c r="R3900" s="3" t="str">
        <f t="shared" si="603"/>
        <v>Medium</v>
      </c>
      <c r="S3900" s="3" t="str">
        <f t="shared" si="604"/>
        <v>Mid</v>
      </c>
      <c r="T3900" s="3" t="str">
        <f t="shared" si="605"/>
        <v>Active</v>
      </c>
      <c r="U3900" s="4">
        <f>1/(1+EXP(-(Predictive_Model!$B$5+((B3900-Predictive_Model!$B$20)/Predictive_Model!$C$20)*Predictive_Model!$D$20+((E3900-Predictive_Model!$B$21)/Predictive_Model!$C$21)*Predictive_Model!$D$21+((F3900-Predictive_Model!$B$22)/Predictive_Model!$C$22)*Predictive_Model!$D$22+((I3900-Predictive_Model!$B$23)/Predictive_Model!$C$23)*Predictive_Model!$D$23+((L3900-Predictive_Model!$B$24)/Predictive_Model!$C$24)*Predictive_Model!$D$24+((M3900-Predictive_Model!$B$25)/Predictive_Model!$C$25)*Predictive_Model!$D$25+IF(C3900="Male",Predictive_Model!$D$31,IF(C3900="Other",Predictive_Model!$D$32,0))+IF(D3900="Premium",Predictive_Model!$D$34,IF(D3900="Standard",Predictive_Model!$D$35,0))+IF(G3900="Asia",Predictive_Model!$D$37,IF(G3900="Europe",Predictive_Model!$D$38,IF(G3900="North America",Predictive_Model!$D$39,IF(G3900="Oceania",Predictive_Model!$D$40,IF(G3900="South America",Predictive_Model!$D$41,0)))))+IF(H3900="Laptop",Predictive_Model!$D$43,IF(H3900="Mobile",Predictive_Model!$D$44,IF(H3900="TV",Predictive_Model!$D$45,IF(H3900="Tablet",Predictive_Model!$D$46,0))))+IF(K3900="Crypto",Predictive_Model!$D$48,IF(K3900="Debit Card",Predictive_Model!$D$49,IF(K3900="Gift Card",Predictive_Model!$D$50,IF(K3900="PayPal",Predictive_Model!$D$51,0))))+IF(N3900="Comedy",Predictive_Model!$D$53,IF(N3900="Documentary",Predictive_Model!$D$54,IF(N3900="Drama",Predictive_Model!$D$55,IF(N3900="Horror",Predictive_Model!$D$56,IF(N3900="Romance",Predictive_Model!$D$57,IF(N3900="Sci-Fi",Predictive_Model!$D$58,0)))))))))</f>
        <v>0.3982737038735028</v>
      </c>
      <c r="V3900" s="3" t="str">
        <f t="shared" si="606"/>
        <v>Medium</v>
      </c>
      <c r="W3900" s="6">
        <f t="shared" si="607"/>
        <v>5.571849117190304</v>
      </c>
      <c r="X3900" s="3" t="str">
        <f t="shared" si="608"/>
        <v>Monitor</v>
      </c>
      <c r="Y3900" s="3" t="str">
        <f t="shared" si="609"/>
        <v>OK</v>
      </c>
    </row>
    <row r="3901" spans="1:25" x14ac:dyDescent="0.25">
      <c r="A3901" s="3" t="str">
        <f>Raw_Data!A3901</f>
        <v>d5dbc55b-8ef1-4988-a9b0-c45505ca2431</v>
      </c>
      <c r="B3901" s="3">
        <f>Raw_Data!B3901</f>
        <v>28</v>
      </c>
      <c r="C3901" s="3" t="str">
        <f>Raw_Data!C3901</f>
        <v>Other</v>
      </c>
      <c r="D3901" s="3" t="str">
        <f>Raw_Data!D3901</f>
        <v>Basic</v>
      </c>
      <c r="E3901" s="3">
        <f>Raw_Data!E3901</f>
        <v>4.82</v>
      </c>
      <c r="F3901" s="3">
        <f>Raw_Data!F3901</f>
        <v>31</v>
      </c>
      <c r="G3901" s="3" t="str">
        <f>Raw_Data!G3901</f>
        <v>North America</v>
      </c>
      <c r="H3901" s="3" t="str">
        <f>Raw_Data!H3901</f>
        <v>Desktop</v>
      </c>
      <c r="I3901" s="3">
        <f>Raw_Data!I3901</f>
        <v>8.99</v>
      </c>
      <c r="J3901" s="3">
        <f>Raw_Data!J3901</f>
        <v>1</v>
      </c>
      <c r="K3901" s="3" t="str">
        <f>Raw_Data!K3901</f>
        <v>Crypto</v>
      </c>
      <c r="L3901" s="3">
        <f>Raw_Data!L3901</f>
        <v>5</v>
      </c>
      <c r="M3901" s="3">
        <f>Raw_Data!M3901</f>
        <v>0.15</v>
      </c>
      <c r="N3901" s="3" t="str">
        <f>Raw_Data!N3901</f>
        <v>Drama</v>
      </c>
      <c r="O3901" s="3" t="str">
        <f t="shared" si="600"/>
        <v>25-34</v>
      </c>
      <c r="P3901" s="3" t="str">
        <f t="shared" si="601"/>
        <v>&lt;10h</v>
      </c>
      <c r="Q3901" s="3" t="str">
        <f t="shared" si="602"/>
        <v>22-45d</v>
      </c>
      <c r="R3901" s="3" t="str">
        <f t="shared" si="603"/>
        <v>Medium</v>
      </c>
      <c r="S3901" s="3" t="str">
        <f t="shared" si="604"/>
        <v>Low</v>
      </c>
      <c r="T3901" s="3" t="str">
        <f t="shared" si="605"/>
        <v>Churned</v>
      </c>
      <c r="U3901" s="4">
        <f>1/(1+EXP(-(Predictive_Model!$B$5+((B3901-Predictive_Model!$B$20)/Predictive_Model!$C$20)*Predictive_Model!$D$20+((E3901-Predictive_Model!$B$21)/Predictive_Model!$C$21)*Predictive_Model!$D$21+((F3901-Predictive_Model!$B$22)/Predictive_Model!$C$22)*Predictive_Model!$D$22+((I3901-Predictive_Model!$B$23)/Predictive_Model!$C$23)*Predictive_Model!$D$23+((L3901-Predictive_Model!$B$24)/Predictive_Model!$C$24)*Predictive_Model!$D$24+((M3901-Predictive_Model!$B$25)/Predictive_Model!$C$25)*Predictive_Model!$D$25+IF(C3901="Male",Predictive_Model!$D$31,IF(C3901="Other",Predictive_Model!$D$32,0))+IF(D3901="Premium",Predictive_Model!$D$34,IF(D3901="Standard",Predictive_Model!$D$35,0))+IF(G3901="Asia",Predictive_Model!$D$37,IF(G3901="Europe",Predictive_Model!$D$38,IF(G3901="North America",Predictive_Model!$D$39,IF(G3901="Oceania",Predictive_Model!$D$40,IF(G3901="South America",Predictive_Model!$D$41,0)))))+IF(H3901="Laptop",Predictive_Model!$D$43,IF(H3901="Mobile",Predictive_Model!$D$44,IF(H3901="TV",Predictive_Model!$D$45,IF(H3901="Tablet",Predictive_Model!$D$46,0))))+IF(K3901="Crypto",Predictive_Model!$D$48,IF(K3901="Debit Card",Predictive_Model!$D$49,IF(K3901="Gift Card",Predictive_Model!$D$50,IF(K3901="PayPal",Predictive_Model!$D$51,0))))+IF(N3901="Comedy",Predictive_Model!$D$53,IF(N3901="Documentary",Predictive_Model!$D$54,IF(N3901="Drama",Predictive_Model!$D$55,IF(N3901="Horror",Predictive_Model!$D$56,IF(N3901="Romance",Predictive_Model!$D$57,IF(N3901="Sci-Fi",Predictive_Model!$D$58,0)))))))))</f>
        <v>0.97839295028783069</v>
      </c>
      <c r="V3901" s="3" t="str">
        <f t="shared" si="606"/>
        <v>Critical</v>
      </c>
      <c r="W3901" s="6">
        <f t="shared" si="607"/>
        <v>8.99</v>
      </c>
      <c r="X3901" s="3" t="str">
        <f t="shared" si="608"/>
        <v>Priority 2</v>
      </c>
      <c r="Y3901" s="3" t="str">
        <f t="shared" si="609"/>
        <v>OK</v>
      </c>
    </row>
    <row r="3902" spans="1:25" x14ac:dyDescent="0.25">
      <c r="A3902" s="3" t="str">
        <f>Raw_Data!A3902</f>
        <v>8afd45e9-d401-4a9b-b3c6-e20808c39073</v>
      </c>
      <c r="B3902" s="3">
        <f>Raw_Data!B3902</f>
        <v>27</v>
      </c>
      <c r="C3902" s="3" t="str">
        <f>Raw_Data!C3902</f>
        <v>Male</v>
      </c>
      <c r="D3902" s="3" t="str">
        <f>Raw_Data!D3902</f>
        <v>Basic</v>
      </c>
      <c r="E3902" s="3">
        <f>Raw_Data!E3902</f>
        <v>46.09</v>
      </c>
      <c r="F3902" s="3">
        <f>Raw_Data!F3902</f>
        <v>3</v>
      </c>
      <c r="G3902" s="3" t="str">
        <f>Raw_Data!G3902</f>
        <v>Oceania</v>
      </c>
      <c r="H3902" s="3" t="str">
        <f>Raw_Data!H3902</f>
        <v>TV</v>
      </c>
      <c r="I3902" s="3">
        <f>Raw_Data!I3902</f>
        <v>8.99</v>
      </c>
      <c r="J3902" s="3">
        <f>Raw_Data!J3902</f>
        <v>0</v>
      </c>
      <c r="K3902" s="3" t="str">
        <f>Raw_Data!K3902</f>
        <v>Crypto</v>
      </c>
      <c r="L3902" s="3">
        <f>Raw_Data!L3902</f>
        <v>4</v>
      </c>
      <c r="M3902" s="3">
        <f>Raw_Data!M3902</f>
        <v>11.52</v>
      </c>
      <c r="N3902" s="3" t="str">
        <f>Raw_Data!N3902</f>
        <v>Documentary</v>
      </c>
      <c r="O3902" s="3" t="str">
        <f t="shared" si="600"/>
        <v>25-34</v>
      </c>
      <c r="P3902" s="3" t="str">
        <f t="shared" si="601"/>
        <v>25-49h</v>
      </c>
      <c r="Q3902" s="3" t="str">
        <f t="shared" si="602"/>
        <v>0-7d</v>
      </c>
      <c r="R3902" s="3" t="str">
        <f t="shared" si="603"/>
        <v>High</v>
      </c>
      <c r="S3902" s="3" t="str">
        <f t="shared" si="604"/>
        <v>Low</v>
      </c>
      <c r="T3902" s="3" t="str">
        <f t="shared" si="605"/>
        <v>Active</v>
      </c>
      <c r="U3902" s="4">
        <f>1/(1+EXP(-(Predictive_Model!$B$5+((B3902-Predictive_Model!$B$20)/Predictive_Model!$C$20)*Predictive_Model!$D$20+((E3902-Predictive_Model!$B$21)/Predictive_Model!$C$21)*Predictive_Model!$D$21+((F3902-Predictive_Model!$B$22)/Predictive_Model!$C$22)*Predictive_Model!$D$22+((I3902-Predictive_Model!$B$23)/Predictive_Model!$C$23)*Predictive_Model!$D$23+((L3902-Predictive_Model!$B$24)/Predictive_Model!$C$24)*Predictive_Model!$D$24+((M3902-Predictive_Model!$B$25)/Predictive_Model!$C$25)*Predictive_Model!$D$25+IF(C3902="Male",Predictive_Model!$D$31,IF(C3902="Other",Predictive_Model!$D$32,0))+IF(D3902="Premium",Predictive_Model!$D$34,IF(D3902="Standard",Predictive_Model!$D$35,0))+IF(G3902="Asia",Predictive_Model!$D$37,IF(G3902="Europe",Predictive_Model!$D$38,IF(G3902="North America",Predictive_Model!$D$39,IF(G3902="Oceania",Predictive_Model!$D$40,IF(G3902="South America",Predictive_Model!$D$41,0)))))+IF(H3902="Laptop",Predictive_Model!$D$43,IF(H3902="Mobile",Predictive_Model!$D$44,IF(H3902="TV",Predictive_Model!$D$45,IF(H3902="Tablet",Predictive_Model!$D$46,0))))+IF(K3902="Crypto",Predictive_Model!$D$48,IF(K3902="Debit Card",Predictive_Model!$D$49,IF(K3902="Gift Card",Predictive_Model!$D$50,IF(K3902="PayPal",Predictive_Model!$D$51,0))))+IF(N3902="Comedy",Predictive_Model!$D$53,IF(N3902="Documentary",Predictive_Model!$D$54,IF(N3902="Drama",Predictive_Model!$D$55,IF(N3902="Horror",Predictive_Model!$D$56,IF(N3902="Romance",Predictive_Model!$D$57,IF(N3902="Sci-Fi",Predictive_Model!$D$58,0)))))))))</f>
        <v>1.9043114731206266E-14</v>
      </c>
      <c r="V3902" s="3" t="str">
        <f t="shared" si="606"/>
        <v>Low</v>
      </c>
      <c r="W3902" s="6">
        <f t="shared" si="607"/>
        <v>1.7119760143354434E-13</v>
      </c>
      <c r="X3902" s="3" t="str">
        <f t="shared" si="608"/>
        <v>Monitor</v>
      </c>
      <c r="Y3902" s="3" t="str">
        <f t="shared" si="609"/>
        <v>OK</v>
      </c>
    </row>
    <row r="3903" spans="1:25" x14ac:dyDescent="0.25">
      <c r="A3903" s="3" t="str">
        <f>Raw_Data!A3903</f>
        <v>7d40c105-0ae1-4235-aab9-f8ec0122145d</v>
      </c>
      <c r="B3903" s="3">
        <f>Raw_Data!B3903</f>
        <v>60</v>
      </c>
      <c r="C3903" s="3" t="str">
        <f>Raw_Data!C3903</f>
        <v>Female</v>
      </c>
      <c r="D3903" s="3" t="str">
        <f>Raw_Data!D3903</f>
        <v>Premium</v>
      </c>
      <c r="E3903" s="3">
        <f>Raw_Data!E3903</f>
        <v>15.94</v>
      </c>
      <c r="F3903" s="3">
        <f>Raw_Data!F3903</f>
        <v>4</v>
      </c>
      <c r="G3903" s="3" t="str">
        <f>Raw_Data!G3903</f>
        <v>South America</v>
      </c>
      <c r="H3903" s="3" t="str">
        <f>Raw_Data!H3903</f>
        <v>Desktop</v>
      </c>
      <c r="I3903" s="3">
        <f>Raw_Data!I3903</f>
        <v>17.989999999999998</v>
      </c>
      <c r="J3903" s="3">
        <f>Raw_Data!J3903</f>
        <v>0</v>
      </c>
      <c r="K3903" s="3" t="str">
        <f>Raw_Data!K3903</f>
        <v>PayPal</v>
      </c>
      <c r="L3903" s="3">
        <f>Raw_Data!L3903</f>
        <v>3</v>
      </c>
      <c r="M3903" s="3">
        <f>Raw_Data!M3903</f>
        <v>3.19</v>
      </c>
      <c r="N3903" s="3" t="str">
        <f>Raw_Data!N3903</f>
        <v>Action</v>
      </c>
      <c r="O3903" s="3" t="str">
        <f t="shared" si="600"/>
        <v>55-70</v>
      </c>
      <c r="P3903" s="3" t="str">
        <f t="shared" si="601"/>
        <v>10-24h</v>
      </c>
      <c r="Q3903" s="3" t="str">
        <f t="shared" si="602"/>
        <v>0-7d</v>
      </c>
      <c r="R3903" s="3" t="str">
        <f t="shared" si="603"/>
        <v>Medium</v>
      </c>
      <c r="S3903" s="3" t="str">
        <f t="shared" si="604"/>
        <v>High</v>
      </c>
      <c r="T3903" s="3" t="str">
        <f t="shared" si="605"/>
        <v>Active</v>
      </c>
      <c r="U3903" s="4">
        <f>1/(1+EXP(-(Predictive_Model!$B$5+((B3903-Predictive_Model!$B$20)/Predictive_Model!$C$20)*Predictive_Model!$D$20+((E3903-Predictive_Model!$B$21)/Predictive_Model!$C$21)*Predictive_Model!$D$21+((F3903-Predictive_Model!$B$22)/Predictive_Model!$C$22)*Predictive_Model!$D$22+((I3903-Predictive_Model!$B$23)/Predictive_Model!$C$23)*Predictive_Model!$D$23+((L3903-Predictive_Model!$B$24)/Predictive_Model!$C$24)*Predictive_Model!$D$24+((M3903-Predictive_Model!$B$25)/Predictive_Model!$C$25)*Predictive_Model!$D$25+IF(C3903="Male",Predictive_Model!$D$31,IF(C3903="Other",Predictive_Model!$D$32,0))+IF(D3903="Premium",Predictive_Model!$D$34,IF(D3903="Standard",Predictive_Model!$D$35,0))+IF(G3903="Asia",Predictive_Model!$D$37,IF(G3903="Europe",Predictive_Model!$D$38,IF(G3903="North America",Predictive_Model!$D$39,IF(G3903="Oceania",Predictive_Model!$D$40,IF(G3903="South America",Predictive_Model!$D$41,0)))))+IF(H3903="Laptop",Predictive_Model!$D$43,IF(H3903="Mobile",Predictive_Model!$D$44,IF(H3903="TV",Predictive_Model!$D$45,IF(H3903="Tablet",Predictive_Model!$D$46,0))))+IF(K3903="Crypto",Predictive_Model!$D$48,IF(K3903="Debit Card",Predictive_Model!$D$49,IF(K3903="Gift Card",Predictive_Model!$D$50,IF(K3903="PayPal",Predictive_Model!$D$51,0))))+IF(N3903="Comedy",Predictive_Model!$D$53,IF(N3903="Documentary",Predictive_Model!$D$54,IF(N3903="Drama",Predictive_Model!$D$55,IF(N3903="Horror",Predictive_Model!$D$56,IF(N3903="Romance",Predictive_Model!$D$57,IF(N3903="Sci-Fi",Predictive_Model!$D$58,0)))))))))</f>
        <v>5.5023487180970999E-5</v>
      </c>
      <c r="V3903" s="3" t="str">
        <f t="shared" si="606"/>
        <v>Low</v>
      </c>
      <c r="W3903" s="6">
        <f t="shared" si="607"/>
        <v>9.8987253438566824E-4</v>
      </c>
      <c r="X3903" s="3" t="str">
        <f t="shared" si="608"/>
        <v>Monitor</v>
      </c>
      <c r="Y3903" s="3" t="str">
        <f t="shared" si="609"/>
        <v>OK</v>
      </c>
    </row>
    <row r="3904" spans="1:25" x14ac:dyDescent="0.25">
      <c r="A3904" s="3" t="str">
        <f>Raw_Data!A3904</f>
        <v>4834dd77-26eb-49c2-9684-2ca5183ca4f0</v>
      </c>
      <c r="B3904" s="3">
        <f>Raw_Data!B3904</f>
        <v>47</v>
      </c>
      <c r="C3904" s="3" t="str">
        <f>Raw_Data!C3904</f>
        <v>Female</v>
      </c>
      <c r="D3904" s="3" t="str">
        <f>Raw_Data!D3904</f>
        <v>Standard</v>
      </c>
      <c r="E3904" s="3">
        <f>Raw_Data!E3904</f>
        <v>20.83</v>
      </c>
      <c r="F3904" s="3">
        <f>Raw_Data!F3904</f>
        <v>58</v>
      </c>
      <c r="G3904" s="3" t="str">
        <f>Raw_Data!G3904</f>
        <v>Asia</v>
      </c>
      <c r="H3904" s="3" t="str">
        <f>Raw_Data!H3904</f>
        <v>TV</v>
      </c>
      <c r="I3904" s="3">
        <f>Raw_Data!I3904</f>
        <v>13.99</v>
      </c>
      <c r="J3904" s="3">
        <f>Raw_Data!J3904</f>
        <v>0</v>
      </c>
      <c r="K3904" s="3" t="str">
        <f>Raw_Data!K3904</f>
        <v>Debit Card</v>
      </c>
      <c r="L3904" s="3">
        <f>Raw_Data!L3904</f>
        <v>3</v>
      </c>
      <c r="M3904" s="3">
        <f>Raw_Data!M3904</f>
        <v>0.35</v>
      </c>
      <c r="N3904" s="3" t="str">
        <f>Raw_Data!N3904</f>
        <v>Horror</v>
      </c>
      <c r="O3904" s="3" t="str">
        <f t="shared" si="600"/>
        <v>45-54</v>
      </c>
      <c r="P3904" s="3" t="str">
        <f t="shared" si="601"/>
        <v>10-24h</v>
      </c>
      <c r="Q3904" s="3" t="str">
        <f t="shared" si="602"/>
        <v>46-60d</v>
      </c>
      <c r="R3904" s="3" t="str">
        <f t="shared" si="603"/>
        <v>Medium</v>
      </c>
      <c r="S3904" s="3" t="str">
        <f t="shared" si="604"/>
        <v>Mid</v>
      </c>
      <c r="T3904" s="3" t="str">
        <f t="shared" si="605"/>
        <v>Active</v>
      </c>
      <c r="U3904" s="4">
        <f>1/(1+EXP(-(Predictive_Model!$B$5+((B3904-Predictive_Model!$B$20)/Predictive_Model!$C$20)*Predictive_Model!$D$20+((E3904-Predictive_Model!$B$21)/Predictive_Model!$C$21)*Predictive_Model!$D$21+((F3904-Predictive_Model!$B$22)/Predictive_Model!$C$22)*Predictive_Model!$D$22+((I3904-Predictive_Model!$B$23)/Predictive_Model!$C$23)*Predictive_Model!$D$23+((L3904-Predictive_Model!$B$24)/Predictive_Model!$C$24)*Predictive_Model!$D$24+((M3904-Predictive_Model!$B$25)/Predictive_Model!$C$25)*Predictive_Model!$D$25+IF(C3904="Male",Predictive_Model!$D$31,IF(C3904="Other",Predictive_Model!$D$32,0))+IF(D3904="Premium",Predictive_Model!$D$34,IF(D3904="Standard",Predictive_Model!$D$35,0))+IF(G3904="Asia",Predictive_Model!$D$37,IF(G3904="Europe",Predictive_Model!$D$38,IF(G3904="North America",Predictive_Model!$D$39,IF(G3904="Oceania",Predictive_Model!$D$40,IF(G3904="South America",Predictive_Model!$D$41,0)))))+IF(H3904="Laptop",Predictive_Model!$D$43,IF(H3904="Mobile",Predictive_Model!$D$44,IF(H3904="TV",Predictive_Model!$D$45,IF(H3904="Tablet",Predictive_Model!$D$46,0))))+IF(K3904="Crypto",Predictive_Model!$D$48,IF(K3904="Debit Card",Predictive_Model!$D$49,IF(K3904="Gift Card",Predictive_Model!$D$50,IF(K3904="PayPal",Predictive_Model!$D$51,0))))+IF(N3904="Comedy",Predictive_Model!$D$53,IF(N3904="Documentary",Predictive_Model!$D$54,IF(N3904="Drama",Predictive_Model!$D$55,IF(N3904="Horror",Predictive_Model!$D$56,IF(N3904="Romance",Predictive_Model!$D$57,IF(N3904="Sci-Fi",Predictive_Model!$D$58,0)))))))))</f>
        <v>0.86564001133064394</v>
      </c>
      <c r="V3904" s="3" t="str">
        <f t="shared" si="606"/>
        <v>Critical</v>
      </c>
      <c r="W3904" s="6">
        <f t="shared" si="607"/>
        <v>12.110303758515709</v>
      </c>
      <c r="X3904" s="3" t="str">
        <f t="shared" si="608"/>
        <v>Priority 2</v>
      </c>
      <c r="Y3904" s="3" t="str">
        <f t="shared" si="609"/>
        <v>OK</v>
      </c>
    </row>
    <row r="3905" spans="1:25" x14ac:dyDescent="0.25">
      <c r="A3905" s="3" t="str">
        <f>Raw_Data!A3905</f>
        <v>a2a1697f-7d68-4c9a-bd9f-82c6958a0222</v>
      </c>
      <c r="B3905" s="3">
        <f>Raw_Data!B3905</f>
        <v>40</v>
      </c>
      <c r="C3905" s="3" t="str">
        <f>Raw_Data!C3905</f>
        <v>Female</v>
      </c>
      <c r="D3905" s="3" t="str">
        <f>Raw_Data!D3905</f>
        <v>Premium</v>
      </c>
      <c r="E3905" s="3">
        <f>Raw_Data!E3905</f>
        <v>2.66</v>
      </c>
      <c r="F3905" s="3">
        <f>Raw_Data!F3905</f>
        <v>52</v>
      </c>
      <c r="G3905" s="3" t="str">
        <f>Raw_Data!G3905</f>
        <v>South America</v>
      </c>
      <c r="H3905" s="3" t="str">
        <f>Raw_Data!H3905</f>
        <v>Laptop</v>
      </c>
      <c r="I3905" s="3">
        <f>Raw_Data!I3905</f>
        <v>17.989999999999998</v>
      </c>
      <c r="J3905" s="3">
        <f>Raw_Data!J3905</f>
        <v>1</v>
      </c>
      <c r="K3905" s="3" t="str">
        <f>Raw_Data!K3905</f>
        <v>PayPal</v>
      </c>
      <c r="L3905" s="3">
        <f>Raw_Data!L3905</f>
        <v>1</v>
      </c>
      <c r="M3905" s="3">
        <f>Raw_Data!M3905</f>
        <v>0.05</v>
      </c>
      <c r="N3905" s="3" t="str">
        <f>Raw_Data!N3905</f>
        <v>Romance</v>
      </c>
      <c r="O3905" s="3" t="str">
        <f t="shared" si="600"/>
        <v>35-44</v>
      </c>
      <c r="P3905" s="3" t="str">
        <f t="shared" si="601"/>
        <v>&lt;10h</v>
      </c>
      <c r="Q3905" s="3" t="str">
        <f t="shared" si="602"/>
        <v>46-60d</v>
      </c>
      <c r="R3905" s="3" t="str">
        <f t="shared" si="603"/>
        <v>Low</v>
      </c>
      <c r="S3905" s="3" t="str">
        <f t="shared" si="604"/>
        <v>High</v>
      </c>
      <c r="T3905" s="3" t="str">
        <f t="shared" si="605"/>
        <v>Churned</v>
      </c>
      <c r="U3905" s="4">
        <f>1/(1+EXP(-(Predictive_Model!$B$5+((B3905-Predictive_Model!$B$20)/Predictive_Model!$C$20)*Predictive_Model!$D$20+((E3905-Predictive_Model!$B$21)/Predictive_Model!$C$21)*Predictive_Model!$D$21+((F3905-Predictive_Model!$B$22)/Predictive_Model!$C$22)*Predictive_Model!$D$22+((I3905-Predictive_Model!$B$23)/Predictive_Model!$C$23)*Predictive_Model!$D$23+((L3905-Predictive_Model!$B$24)/Predictive_Model!$C$24)*Predictive_Model!$D$24+((M3905-Predictive_Model!$B$25)/Predictive_Model!$C$25)*Predictive_Model!$D$25+IF(C3905="Male",Predictive_Model!$D$31,IF(C3905="Other",Predictive_Model!$D$32,0))+IF(D3905="Premium",Predictive_Model!$D$34,IF(D3905="Standard",Predictive_Model!$D$35,0))+IF(G3905="Asia",Predictive_Model!$D$37,IF(G3905="Europe",Predictive_Model!$D$38,IF(G3905="North America",Predictive_Model!$D$39,IF(G3905="Oceania",Predictive_Model!$D$40,IF(G3905="South America",Predictive_Model!$D$41,0)))))+IF(H3905="Laptop",Predictive_Model!$D$43,IF(H3905="Mobile",Predictive_Model!$D$44,IF(H3905="TV",Predictive_Model!$D$45,IF(H3905="Tablet",Predictive_Model!$D$46,0))))+IF(K3905="Crypto",Predictive_Model!$D$48,IF(K3905="Debit Card",Predictive_Model!$D$49,IF(K3905="Gift Card",Predictive_Model!$D$50,IF(K3905="PayPal",Predictive_Model!$D$51,0))))+IF(N3905="Comedy",Predictive_Model!$D$53,IF(N3905="Documentary",Predictive_Model!$D$54,IF(N3905="Drama",Predictive_Model!$D$55,IF(N3905="Horror",Predictive_Model!$D$56,IF(N3905="Romance",Predictive_Model!$D$57,IF(N3905="Sci-Fi",Predictive_Model!$D$58,0)))))))))</f>
        <v>0.99952204274482914</v>
      </c>
      <c r="V3905" s="3" t="str">
        <f t="shared" si="606"/>
        <v>Critical</v>
      </c>
      <c r="W3905" s="6">
        <f t="shared" si="607"/>
        <v>17.989999999999998</v>
      </c>
      <c r="X3905" s="3" t="str">
        <f t="shared" si="608"/>
        <v>Priority 1</v>
      </c>
      <c r="Y3905" s="3" t="str">
        <f t="shared" si="609"/>
        <v>OK</v>
      </c>
    </row>
    <row r="3906" spans="1:25" x14ac:dyDescent="0.25">
      <c r="A3906" s="3" t="str">
        <f>Raw_Data!A3906</f>
        <v>a7a9bf50-f432-4336-b5ce-f5fc967c388d</v>
      </c>
      <c r="B3906" s="3">
        <f>Raw_Data!B3906</f>
        <v>45</v>
      </c>
      <c r="C3906" s="3" t="str">
        <f>Raw_Data!C3906</f>
        <v>Female</v>
      </c>
      <c r="D3906" s="3" t="str">
        <f>Raw_Data!D3906</f>
        <v>Basic</v>
      </c>
      <c r="E3906" s="3">
        <f>Raw_Data!E3906</f>
        <v>31.15</v>
      </c>
      <c r="F3906" s="3">
        <f>Raw_Data!F3906</f>
        <v>22</v>
      </c>
      <c r="G3906" s="3" t="str">
        <f>Raw_Data!G3906</f>
        <v>Asia</v>
      </c>
      <c r="H3906" s="3" t="str">
        <f>Raw_Data!H3906</f>
        <v>Tablet</v>
      </c>
      <c r="I3906" s="3">
        <f>Raw_Data!I3906</f>
        <v>8.99</v>
      </c>
      <c r="J3906" s="3">
        <f>Raw_Data!J3906</f>
        <v>0</v>
      </c>
      <c r="K3906" s="3" t="str">
        <f>Raw_Data!K3906</f>
        <v>Credit Card</v>
      </c>
      <c r="L3906" s="3">
        <f>Raw_Data!L3906</f>
        <v>5</v>
      </c>
      <c r="M3906" s="3">
        <f>Raw_Data!M3906</f>
        <v>1.35</v>
      </c>
      <c r="N3906" s="3" t="str">
        <f>Raw_Data!N3906</f>
        <v>Drama</v>
      </c>
      <c r="O3906" s="3" t="str">
        <f t="shared" si="600"/>
        <v>45-54</v>
      </c>
      <c r="P3906" s="3" t="str">
        <f t="shared" si="601"/>
        <v>25-49h</v>
      </c>
      <c r="Q3906" s="3" t="str">
        <f t="shared" si="602"/>
        <v>22-45d</v>
      </c>
      <c r="R3906" s="3" t="str">
        <f t="shared" si="603"/>
        <v>Medium</v>
      </c>
      <c r="S3906" s="3" t="str">
        <f t="shared" si="604"/>
        <v>Low</v>
      </c>
      <c r="T3906" s="3" t="str">
        <f t="shared" si="605"/>
        <v>Active</v>
      </c>
      <c r="U3906" s="4">
        <f>1/(1+EXP(-(Predictive_Model!$B$5+((B3906-Predictive_Model!$B$20)/Predictive_Model!$C$20)*Predictive_Model!$D$20+((E3906-Predictive_Model!$B$21)/Predictive_Model!$C$21)*Predictive_Model!$D$21+((F3906-Predictive_Model!$B$22)/Predictive_Model!$C$22)*Predictive_Model!$D$22+((I3906-Predictive_Model!$B$23)/Predictive_Model!$C$23)*Predictive_Model!$D$23+((L3906-Predictive_Model!$B$24)/Predictive_Model!$C$24)*Predictive_Model!$D$24+((M3906-Predictive_Model!$B$25)/Predictive_Model!$C$25)*Predictive_Model!$D$25+IF(C3906="Male",Predictive_Model!$D$31,IF(C3906="Other",Predictive_Model!$D$32,0))+IF(D3906="Premium",Predictive_Model!$D$34,IF(D3906="Standard",Predictive_Model!$D$35,0))+IF(G3906="Asia",Predictive_Model!$D$37,IF(G3906="Europe",Predictive_Model!$D$38,IF(G3906="North America",Predictive_Model!$D$39,IF(G3906="Oceania",Predictive_Model!$D$40,IF(G3906="South America",Predictive_Model!$D$41,0)))))+IF(H3906="Laptop",Predictive_Model!$D$43,IF(H3906="Mobile",Predictive_Model!$D$44,IF(H3906="TV",Predictive_Model!$D$45,IF(H3906="Tablet",Predictive_Model!$D$46,0))))+IF(K3906="Crypto",Predictive_Model!$D$48,IF(K3906="Debit Card",Predictive_Model!$D$49,IF(K3906="Gift Card",Predictive_Model!$D$50,IF(K3906="PayPal",Predictive_Model!$D$51,0))))+IF(N3906="Comedy",Predictive_Model!$D$53,IF(N3906="Documentary",Predictive_Model!$D$54,IF(N3906="Drama",Predictive_Model!$D$55,IF(N3906="Horror",Predictive_Model!$D$56,IF(N3906="Romance",Predictive_Model!$D$57,IF(N3906="Sci-Fi",Predictive_Model!$D$58,0)))))))))</f>
        <v>1.7639313346807916E-3</v>
      </c>
      <c r="V3906" s="3" t="str">
        <f t="shared" si="606"/>
        <v>Low</v>
      </c>
      <c r="W3906" s="6">
        <f t="shared" si="607"/>
        <v>1.5857742698780316E-2</v>
      </c>
      <c r="X3906" s="3" t="str">
        <f t="shared" si="608"/>
        <v>Monitor</v>
      </c>
      <c r="Y3906" s="3" t="str">
        <f t="shared" si="609"/>
        <v>OK</v>
      </c>
    </row>
    <row r="3907" spans="1:25" x14ac:dyDescent="0.25">
      <c r="A3907" s="3" t="str">
        <f>Raw_Data!A3907</f>
        <v>4aa4cb4e-bb15-429c-88ae-00274c3fcebf</v>
      </c>
      <c r="B3907" s="3">
        <f>Raw_Data!B3907</f>
        <v>64</v>
      </c>
      <c r="C3907" s="3" t="str">
        <f>Raw_Data!C3907</f>
        <v>Female</v>
      </c>
      <c r="D3907" s="3" t="str">
        <f>Raw_Data!D3907</f>
        <v>Standard</v>
      </c>
      <c r="E3907" s="3">
        <f>Raw_Data!E3907</f>
        <v>12.5</v>
      </c>
      <c r="F3907" s="3">
        <f>Raw_Data!F3907</f>
        <v>33</v>
      </c>
      <c r="G3907" s="3" t="str">
        <f>Raw_Data!G3907</f>
        <v>Asia</v>
      </c>
      <c r="H3907" s="3" t="str">
        <f>Raw_Data!H3907</f>
        <v>TV</v>
      </c>
      <c r="I3907" s="3">
        <f>Raw_Data!I3907</f>
        <v>13.99</v>
      </c>
      <c r="J3907" s="3">
        <f>Raw_Data!J3907</f>
        <v>0</v>
      </c>
      <c r="K3907" s="3" t="str">
        <f>Raw_Data!K3907</f>
        <v>Debit Card</v>
      </c>
      <c r="L3907" s="3">
        <f>Raw_Data!L3907</f>
        <v>5</v>
      </c>
      <c r="M3907" s="3">
        <f>Raw_Data!M3907</f>
        <v>0.37</v>
      </c>
      <c r="N3907" s="3" t="str">
        <f>Raw_Data!N3907</f>
        <v>Romance</v>
      </c>
      <c r="O3907" s="3" t="str">
        <f t="shared" si="600"/>
        <v>55-70</v>
      </c>
      <c r="P3907" s="3" t="str">
        <f t="shared" si="601"/>
        <v>10-24h</v>
      </c>
      <c r="Q3907" s="3" t="str">
        <f t="shared" si="602"/>
        <v>22-45d</v>
      </c>
      <c r="R3907" s="3" t="str">
        <f t="shared" si="603"/>
        <v>Medium</v>
      </c>
      <c r="S3907" s="3" t="str">
        <f t="shared" si="604"/>
        <v>Mid</v>
      </c>
      <c r="T3907" s="3" t="str">
        <f t="shared" si="605"/>
        <v>Active</v>
      </c>
      <c r="U3907" s="4">
        <f>1/(1+EXP(-(Predictive_Model!$B$5+((B3907-Predictive_Model!$B$20)/Predictive_Model!$C$20)*Predictive_Model!$D$20+((E3907-Predictive_Model!$B$21)/Predictive_Model!$C$21)*Predictive_Model!$D$21+((F3907-Predictive_Model!$B$22)/Predictive_Model!$C$22)*Predictive_Model!$D$22+((I3907-Predictive_Model!$B$23)/Predictive_Model!$C$23)*Predictive_Model!$D$23+((L3907-Predictive_Model!$B$24)/Predictive_Model!$C$24)*Predictive_Model!$D$24+((M3907-Predictive_Model!$B$25)/Predictive_Model!$C$25)*Predictive_Model!$D$25+IF(C3907="Male",Predictive_Model!$D$31,IF(C3907="Other",Predictive_Model!$D$32,0))+IF(D3907="Premium",Predictive_Model!$D$34,IF(D3907="Standard",Predictive_Model!$D$35,0))+IF(G3907="Asia",Predictive_Model!$D$37,IF(G3907="Europe",Predictive_Model!$D$38,IF(G3907="North America",Predictive_Model!$D$39,IF(G3907="Oceania",Predictive_Model!$D$40,IF(G3907="South America",Predictive_Model!$D$41,0)))))+IF(H3907="Laptop",Predictive_Model!$D$43,IF(H3907="Mobile",Predictive_Model!$D$44,IF(H3907="TV",Predictive_Model!$D$45,IF(H3907="Tablet",Predictive_Model!$D$46,0))))+IF(K3907="Crypto",Predictive_Model!$D$48,IF(K3907="Debit Card",Predictive_Model!$D$49,IF(K3907="Gift Card",Predictive_Model!$D$50,IF(K3907="PayPal",Predictive_Model!$D$51,0))))+IF(N3907="Comedy",Predictive_Model!$D$53,IF(N3907="Documentary",Predictive_Model!$D$54,IF(N3907="Drama",Predictive_Model!$D$55,IF(N3907="Horror",Predictive_Model!$D$56,IF(N3907="Romance",Predictive_Model!$D$57,IF(N3907="Sci-Fi",Predictive_Model!$D$58,0)))))))))</f>
        <v>0.39622467361698038</v>
      </c>
      <c r="V3907" s="3" t="str">
        <f t="shared" si="606"/>
        <v>Medium</v>
      </c>
      <c r="W3907" s="6">
        <f t="shared" si="607"/>
        <v>5.5431831839015553</v>
      </c>
      <c r="X3907" s="3" t="str">
        <f t="shared" si="608"/>
        <v>Monitor</v>
      </c>
      <c r="Y3907" s="3" t="str">
        <f t="shared" si="609"/>
        <v>OK</v>
      </c>
    </row>
    <row r="3908" spans="1:25" x14ac:dyDescent="0.25">
      <c r="A3908" s="3" t="str">
        <f>Raw_Data!A3908</f>
        <v>938b3e5a-2269-45d3-9a05-b04df79d7719</v>
      </c>
      <c r="B3908" s="3">
        <f>Raw_Data!B3908</f>
        <v>22</v>
      </c>
      <c r="C3908" s="3" t="str">
        <f>Raw_Data!C3908</f>
        <v>Other</v>
      </c>
      <c r="D3908" s="3" t="str">
        <f>Raw_Data!D3908</f>
        <v>Premium</v>
      </c>
      <c r="E3908" s="3">
        <f>Raw_Data!E3908</f>
        <v>2.15</v>
      </c>
      <c r="F3908" s="3">
        <f>Raw_Data!F3908</f>
        <v>30</v>
      </c>
      <c r="G3908" s="3" t="str">
        <f>Raw_Data!G3908</f>
        <v>South America</v>
      </c>
      <c r="H3908" s="3" t="str">
        <f>Raw_Data!H3908</f>
        <v>Tablet</v>
      </c>
      <c r="I3908" s="3">
        <f>Raw_Data!I3908</f>
        <v>17.989999999999998</v>
      </c>
      <c r="J3908" s="3">
        <f>Raw_Data!J3908</f>
        <v>1</v>
      </c>
      <c r="K3908" s="3" t="str">
        <f>Raw_Data!K3908</f>
        <v>Debit Card</v>
      </c>
      <c r="L3908" s="3">
        <f>Raw_Data!L3908</f>
        <v>3</v>
      </c>
      <c r="M3908" s="3">
        <f>Raw_Data!M3908</f>
        <v>7.0000000000000007E-2</v>
      </c>
      <c r="N3908" s="3" t="str">
        <f>Raw_Data!N3908</f>
        <v>Drama</v>
      </c>
      <c r="O3908" s="3" t="str">
        <f t="shared" si="600"/>
        <v>18-24</v>
      </c>
      <c r="P3908" s="3" t="str">
        <f t="shared" si="601"/>
        <v>&lt;10h</v>
      </c>
      <c r="Q3908" s="3" t="str">
        <f t="shared" si="602"/>
        <v>22-45d</v>
      </c>
      <c r="R3908" s="3" t="str">
        <f t="shared" si="603"/>
        <v>Medium</v>
      </c>
      <c r="S3908" s="3" t="str">
        <f t="shared" si="604"/>
        <v>High</v>
      </c>
      <c r="T3908" s="3" t="str">
        <f t="shared" si="605"/>
        <v>Churned</v>
      </c>
      <c r="U3908" s="4">
        <f>1/(1+EXP(-(Predictive_Model!$B$5+((B3908-Predictive_Model!$B$20)/Predictive_Model!$C$20)*Predictive_Model!$D$20+((E3908-Predictive_Model!$B$21)/Predictive_Model!$C$21)*Predictive_Model!$D$21+((F3908-Predictive_Model!$B$22)/Predictive_Model!$C$22)*Predictive_Model!$D$22+((I3908-Predictive_Model!$B$23)/Predictive_Model!$C$23)*Predictive_Model!$D$23+((L3908-Predictive_Model!$B$24)/Predictive_Model!$C$24)*Predictive_Model!$D$24+((M3908-Predictive_Model!$B$25)/Predictive_Model!$C$25)*Predictive_Model!$D$25+IF(C3908="Male",Predictive_Model!$D$31,IF(C3908="Other",Predictive_Model!$D$32,0))+IF(D3908="Premium",Predictive_Model!$D$34,IF(D3908="Standard",Predictive_Model!$D$35,0))+IF(G3908="Asia",Predictive_Model!$D$37,IF(G3908="Europe",Predictive_Model!$D$38,IF(G3908="North America",Predictive_Model!$D$39,IF(G3908="Oceania",Predictive_Model!$D$40,IF(G3908="South America",Predictive_Model!$D$41,0)))))+IF(H3908="Laptop",Predictive_Model!$D$43,IF(H3908="Mobile",Predictive_Model!$D$44,IF(H3908="TV",Predictive_Model!$D$45,IF(H3908="Tablet",Predictive_Model!$D$46,0))))+IF(K3908="Crypto",Predictive_Model!$D$48,IF(K3908="Debit Card",Predictive_Model!$D$49,IF(K3908="Gift Card",Predictive_Model!$D$50,IF(K3908="PayPal",Predictive_Model!$D$51,0))))+IF(N3908="Comedy",Predictive_Model!$D$53,IF(N3908="Documentary",Predictive_Model!$D$54,IF(N3908="Drama",Predictive_Model!$D$55,IF(N3908="Horror",Predictive_Model!$D$56,IF(N3908="Romance",Predictive_Model!$D$57,IF(N3908="Sci-Fi",Predictive_Model!$D$58,0)))))))))</f>
        <v>0.98876173901851416</v>
      </c>
      <c r="V3908" s="3" t="str">
        <f t="shared" si="606"/>
        <v>Critical</v>
      </c>
      <c r="W3908" s="6">
        <f t="shared" si="607"/>
        <v>17.989999999999998</v>
      </c>
      <c r="X3908" s="3" t="str">
        <f t="shared" si="608"/>
        <v>Priority 1</v>
      </c>
      <c r="Y3908" s="3" t="str">
        <f t="shared" si="609"/>
        <v>OK</v>
      </c>
    </row>
    <row r="3909" spans="1:25" x14ac:dyDescent="0.25">
      <c r="A3909" s="3" t="str">
        <f>Raw_Data!A3909</f>
        <v>ea9ede30-ded4-475e-8bdb-6e6f74ef8557</v>
      </c>
      <c r="B3909" s="3">
        <f>Raw_Data!B3909</f>
        <v>55</v>
      </c>
      <c r="C3909" s="3" t="str">
        <f>Raw_Data!C3909</f>
        <v>Female</v>
      </c>
      <c r="D3909" s="3" t="str">
        <f>Raw_Data!D3909</f>
        <v>Premium</v>
      </c>
      <c r="E3909" s="3">
        <f>Raw_Data!E3909</f>
        <v>17.760000000000002</v>
      </c>
      <c r="F3909" s="3">
        <f>Raw_Data!F3909</f>
        <v>49</v>
      </c>
      <c r="G3909" s="3" t="str">
        <f>Raw_Data!G3909</f>
        <v>Europe</v>
      </c>
      <c r="H3909" s="3" t="str">
        <f>Raw_Data!H3909</f>
        <v>Tablet</v>
      </c>
      <c r="I3909" s="3">
        <f>Raw_Data!I3909</f>
        <v>17.989999999999998</v>
      </c>
      <c r="J3909" s="3">
        <f>Raw_Data!J3909</f>
        <v>1</v>
      </c>
      <c r="K3909" s="3" t="str">
        <f>Raw_Data!K3909</f>
        <v>Credit Card</v>
      </c>
      <c r="L3909" s="3">
        <f>Raw_Data!L3909</f>
        <v>3</v>
      </c>
      <c r="M3909" s="3">
        <f>Raw_Data!M3909</f>
        <v>0.36</v>
      </c>
      <c r="N3909" s="3" t="str">
        <f>Raw_Data!N3909</f>
        <v>Drama</v>
      </c>
      <c r="O3909" s="3" t="str">
        <f t="shared" ref="O3909:O3972" si="610">IF(B3909&lt;25,"18-24",IF(B3909&lt;35,"25-34",IF(B3909&lt;45,"35-44",IF(B3909&lt;55,"45-54","55-70"))))</f>
        <v>55-70</v>
      </c>
      <c r="P3909" s="3" t="str">
        <f t="shared" ref="P3909:P3972" si="611">IF(E3909&lt;10,"&lt;10h",IF(E3909&lt;25,"10-24h",IF(E3909&lt;50,"25-49h","50h+")))</f>
        <v>10-24h</v>
      </c>
      <c r="Q3909" s="3" t="str">
        <f t="shared" ref="Q3909:Q3972" si="612">IF(F3909&lt;=7,"0-7d",IF(F3909&lt;=21,"8-21d",IF(F3909&lt;=45,"22-45d","46-60d")))</f>
        <v>46-60d</v>
      </c>
      <c r="R3909" s="3" t="str">
        <f t="shared" ref="R3909:R3972" si="613">IF(AND(E3909&gt;=25,F3909&lt;=21),"High",IF(OR(E3909&gt;=10,F3909&lt;=45),"Medium","Low"))</f>
        <v>Medium</v>
      </c>
      <c r="S3909" s="3" t="str">
        <f t="shared" ref="S3909:S3972" si="614">IF(I3909&lt;10,"Low",IF(I3909&lt;16,"Mid","High"))</f>
        <v>High</v>
      </c>
      <c r="T3909" s="3" t="str">
        <f t="shared" ref="T3909:T3972" si="615">IF(J3909=1,"Churned","Active")</f>
        <v>Churned</v>
      </c>
      <c r="U3909" s="4">
        <f>1/(1+EXP(-(Predictive_Model!$B$5+((B3909-Predictive_Model!$B$20)/Predictive_Model!$C$20)*Predictive_Model!$D$20+((E3909-Predictive_Model!$B$21)/Predictive_Model!$C$21)*Predictive_Model!$D$21+((F3909-Predictive_Model!$B$22)/Predictive_Model!$C$22)*Predictive_Model!$D$22+((I3909-Predictive_Model!$B$23)/Predictive_Model!$C$23)*Predictive_Model!$D$23+((L3909-Predictive_Model!$B$24)/Predictive_Model!$C$24)*Predictive_Model!$D$24+((M3909-Predictive_Model!$B$25)/Predictive_Model!$C$25)*Predictive_Model!$D$25+IF(C3909="Male",Predictive_Model!$D$31,IF(C3909="Other",Predictive_Model!$D$32,0))+IF(D3909="Premium",Predictive_Model!$D$34,IF(D3909="Standard",Predictive_Model!$D$35,0))+IF(G3909="Asia",Predictive_Model!$D$37,IF(G3909="Europe",Predictive_Model!$D$38,IF(G3909="North America",Predictive_Model!$D$39,IF(G3909="Oceania",Predictive_Model!$D$40,IF(G3909="South America",Predictive_Model!$D$41,0)))))+IF(H3909="Laptop",Predictive_Model!$D$43,IF(H3909="Mobile",Predictive_Model!$D$44,IF(H3909="TV",Predictive_Model!$D$45,IF(H3909="Tablet",Predictive_Model!$D$46,0))))+IF(K3909="Crypto",Predictive_Model!$D$48,IF(K3909="Debit Card",Predictive_Model!$D$49,IF(K3909="Gift Card",Predictive_Model!$D$50,IF(K3909="PayPal",Predictive_Model!$D$51,0))))+IF(N3909="Comedy",Predictive_Model!$D$53,IF(N3909="Documentary",Predictive_Model!$D$54,IF(N3909="Drama",Predictive_Model!$D$55,IF(N3909="Horror",Predictive_Model!$D$56,IF(N3909="Romance",Predictive_Model!$D$57,IF(N3909="Sci-Fi",Predictive_Model!$D$58,0)))))))))</f>
        <v>0.87031647978757742</v>
      </c>
      <c r="V3909" s="3" t="str">
        <f t="shared" ref="V3909:V3972" si="616">IF(U3909&gt;=0.75,"Critical",IF(U3909&gt;=0.5,"High",IF(U3909&gt;=0.25,"Medium","Low")))</f>
        <v>Critical</v>
      </c>
      <c r="W3909" s="6">
        <f t="shared" ref="W3909:W3972" si="617">IF(J3909=1,I3909,I3909*U3909)</f>
        <v>17.989999999999998</v>
      </c>
      <c r="X3909" s="3" t="str">
        <f t="shared" ref="X3909:X3972" si="618">IF(AND(V3909="Critical",I3909&gt;=15),"Priority 1",IF(OR(V3909="Critical",AND(V3909="High",F3909&gt;21)),"Priority 2","Monitor"))</f>
        <v>Priority 1</v>
      </c>
      <c r="Y3909" s="3" t="str">
        <f t="shared" ref="Y3909:Y3972" si="619">IF(COUNTA(A3909:N3909)=14,"OK","CHECK")</f>
        <v>OK</v>
      </c>
    </row>
    <row r="3910" spans="1:25" x14ac:dyDescent="0.25">
      <c r="A3910" s="3" t="str">
        <f>Raw_Data!A3910</f>
        <v>16cf6caf-bc65-4ec7-bf7b-ed1944ac741d</v>
      </c>
      <c r="B3910" s="3">
        <f>Raw_Data!B3910</f>
        <v>21</v>
      </c>
      <c r="C3910" s="3" t="str">
        <f>Raw_Data!C3910</f>
        <v>Male</v>
      </c>
      <c r="D3910" s="3" t="str">
        <f>Raw_Data!D3910</f>
        <v>Standard</v>
      </c>
      <c r="E3910" s="3">
        <f>Raw_Data!E3910</f>
        <v>12.34</v>
      </c>
      <c r="F3910" s="3">
        <f>Raw_Data!F3910</f>
        <v>5</v>
      </c>
      <c r="G3910" s="3" t="str">
        <f>Raw_Data!G3910</f>
        <v>Africa</v>
      </c>
      <c r="H3910" s="3" t="str">
        <f>Raw_Data!H3910</f>
        <v>Tablet</v>
      </c>
      <c r="I3910" s="3">
        <f>Raw_Data!I3910</f>
        <v>13.99</v>
      </c>
      <c r="J3910" s="3">
        <f>Raw_Data!J3910</f>
        <v>0</v>
      </c>
      <c r="K3910" s="3" t="str">
        <f>Raw_Data!K3910</f>
        <v>PayPal</v>
      </c>
      <c r="L3910" s="3">
        <f>Raw_Data!L3910</f>
        <v>2</v>
      </c>
      <c r="M3910" s="3">
        <f>Raw_Data!M3910</f>
        <v>2.06</v>
      </c>
      <c r="N3910" s="3" t="str">
        <f>Raw_Data!N3910</f>
        <v>Sci-Fi</v>
      </c>
      <c r="O3910" s="3" t="str">
        <f t="shared" si="610"/>
        <v>18-24</v>
      </c>
      <c r="P3910" s="3" t="str">
        <f t="shared" si="611"/>
        <v>10-24h</v>
      </c>
      <c r="Q3910" s="3" t="str">
        <f t="shared" si="612"/>
        <v>0-7d</v>
      </c>
      <c r="R3910" s="3" t="str">
        <f t="shared" si="613"/>
        <v>Medium</v>
      </c>
      <c r="S3910" s="3" t="str">
        <f t="shared" si="614"/>
        <v>Mid</v>
      </c>
      <c r="T3910" s="3" t="str">
        <f t="shared" si="615"/>
        <v>Active</v>
      </c>
      <c r="U3910" s="4">
        <f>1/(1+EXP(-(Predictive_Model!$B$5+((B3910-Predictive_Model!$B$20)/Predictive_Model!$C$20)*Predictive_Model!$D$20+((E3910-Predictive_Model!$B$21)/Predictive_Model!$C$21)*Predictive_Model!$D$21+((F3910-Predictive_Model!$B$22)/Predictive_Model!$C$22)*Predictive_Model!$D$22+((I3910-Predictive_Model!$B$23)/Predictive_Model!$C$23)*Predictive_Model!$D$23+((L3910-Predictive_Model!$B$24)/Predictive_Model!$C$24)*Predictive_Model!$D$24+((M3910-Predictive_Model!$B$25)/Predictive_Model!$C$25)*Predictive_Model!$D$25+IF(C3910="Male",Predictive_Model!$D$31,IF(C3910="Other",Predictive_Model!$D$32,0))+IF(D3910="Premium",Predictive_Model!$D$34,IF(D3910="Standard",Predictive_Model!$D$35,0))+IF(G3910="Asia",Predictive_Model!$D$37,IF(G3910="Europe",Predictive_Model!$D$38,IF(G3910="North America",Predictive_Model!$D$39,IF(G3910="Oceania",Predictive_Model!$D$40,IF(G3910="South America",Predictive_Model!$D$41,0)))))+IF(H3910="Laptop",Predictive_Model!$D$43,IF(H3910="Mobile",Predictive_Model!$D$44,IF(H3910="TV",Predictive_Model!$D$45,IF(H3910="Tablet",Predictive_Model!$D$46,0))))+IF(K3910="Crypto",Predictive_Model!$D$48,IF(K3910="Debit Card",Predictive_Model!$D$49,IF(K3910="Gift Card",Predictive_Model!$D$50,IF(K3910="PayPal",Predictive_Model!$D$51,0))))+IF(N3910="Comedy",Predictive_Model!$D$53,IF(N3910="Documentary",Predictive_Model!$D$54,IF(N3910="Drama",Predictive_Model!$D$55,IF(N3910="Horror",Predictive_Model!$D$56,IF(N3910="Romance",Predictive_Model!$D$57,IF(N3910="Sci-Fi",Predictive_Model!$D$58,0)))))))))</f>
        <v>5.6774181727645333E-2</v>
      </c>
      <c r="V3910" s="3" t="str">
        <f t="shared" si="616"/>
        <v>Low</v>
      </c>
      <c r="W3910" s="6">
        <f t="shared" si="617"/>
        <v>0.79427080236975822</v>
      </c>
      <c r="X3910" s="3" t="str">
        <f t="shared" si="618"/>
        <v>Monitor</v>
      </c>
      <c r="Y3910" s="3" t="str">
        <f t="shared" si="619"/>
        <v>OK</v>
      </c>
    </row>
    <row r="3911" spans="1:25" x14ac:dyDescent="0.25">
      <c r="A3911" s="3" t="str">
        <f>Raw_Data!A3911</f>
        <v>57b01680-4141-4474-a48b-e78a987b9d2f</v>
      </c>
      <c r="B3911" s="3">
        <f>Raw_Data!B3911</f>
        <v>37</v>
      </c>
      <c r="C3911" s="3" t="str">
        <f>Raw_Data!C3911</f>
        <v>Female</v>
      </c>
      <c r="D3911" s="3" t="str">
        <f>Raw_Data!D3911</f>
        <v>Basic</v>
      </c>
      <c r="E3911" s="3">
        <f>Raw_Data!E3911</f>
        <v>18.86</v>
      </c>
      <c r="F3911" s="3">
        <f>Raw_Data!F3911</f>
        <v>42</v>
      </c>
      <c r="G3911" s="3" t="str">
        <f>Raw_Data!G3911</f>
        <v>Europe</v>
      </c>
      <c r="H3911" s="3" t="str">
        <f>Raw_Data!H3911</f>
        <v>Tablet</v>
      </c>
      <c r="I3911" s="3">
        <f>Raw_Data!I3911</f>
        <v>8.99</v>
      </c>
      <c r="J3911" s="3">
        <f>Raw_Data!J3911</f>
        <v>1</v>
      </c>
      <c r="K3911" s="3" t="str">
        <f>Raw_Data!K3911</f>
        <v>PayPal</v>
      </c>
      <c r="L3911" s="3">
        <f>Raw_Data!L3911</f>
        <v>5</v>
      </c>
      <c r="M3911" s="3">
        <f>Raw_Data!M3911</f>
        <v>0.44</v>
      </c>
      <c r="N3911" s="3" t="str">
        <f>Raw_Data!N3911</f>
        <v>Comedy</v>
      </c>
      <c r="O3911" s="3" t="str">
        <f t="shared" si="610"/>
        <v>35-44</v>
      </c>
      <c r="P3911" s="3" t="str">
        <f t="shared" si="611"/>
        <v>10-24h</v>
      </c>
      <c r="Q3911" s="3" t="str">
        <f t="shared" si="612"/>
        <v>22-45d</v>
      </c>
      <c r="R3911" s="3" t="str">
        <f t="shared" si="613"/>
        <v>Medium</v>
      </c>
      <c r="S3911" s="3" t="str">
        <f t="shared" si="614"/>
        <v>Low</v>
      </c>
      <c r="T3911" s="3" t="str">
        <f t="shared" si="615"/>
        <v>Churned</v>
      </c>
      <c r="U3911" s="4">
        <f>1/(1+EXP(-(Predictive_Model!$B$5+((B3911-Predictive_Model!$B$20)/Predictive_Model!$C$20)*Predictive_Model!$D$20+((E3911-Predictive_Model!$B$21)/Predictive_Model!$C$21)*Predictive_Model!$D$21+((F3911-Predictive_Model!$B$22)/Predictive_Model!$C$22)*Predictive_Model!$D$22+((I3911-Predictive_Model!$B$23)/Predictive_Model!$C$23)*Predictive_Model!$D$23+((L3911-Predictive_Model!$B$24)/Predictive_Model!$C$24)*Predictive_Model!$D$24+((M3911-Predictive_Model!$B$25)/Predictive_Model!$C$25)*Predictive_Model!$D$25+IF(C3911="Male",Predictive_Model!$D$31,IF(C3911="Other",Predictive_Model!$D$32,0))+IF(D3911="Premium",Predictive_Model!$D$34,IF(D3911="Standard",Predictive_Model!$D$35,0))+IF(G3911="Asia",Predictive_Model!$D$37,IF(G3911="Europe",Predictive_Model!$D$38,IF(G3911="North America",Predictive_Model!$D$39,IF(G3911="Oceania",Predictive_Model!$D$40,IF(G3911="South America",Predictive_Model!$D$41,0)))))+IF(H3911="Laptop",Predictive_Model!$D$43,IF(H3911="Mobile",Predictive_Model!$D$44,IF(H3911="TV",Predictive_Model!$D$45,IF(H3911="Tablet",Predictive_Model!$D$46,0))))+IF(K3911="Crypto",Predictive_Model!$D$48,IF(K3911="Debit Card",Predictive_Model!$D$49,IF(K3911="Gift Card",Predictive_Model!$D$50,IF(K3911="PayPal",Predictive_Model!$D$51,0))))+IF(N3911="Comedy",Predictive_Model!$D$53,IF(N3911="Documentary",Predictive_Model!$D$54,IF(N3911="Drama",Predictive_Model!$D$55,IF(N3911="Horror",Predictive_Model!$D$56,IF(N3911="Romance",Predictive_Model!$D$57,IF(N3911="Sci-Fi",Predictive_Model!$D$58,0)))))))))</f>
        <v>0.84904913594543541</v>
      </c>
      <c r="V3911" s="3" t="str">
        <f t="shared" si="616"/>
        <v>Critical</v>
      </c>
      <c r="W3911" s="6">
        <f t="shared" si="617"/>
        <v>8.99</v>
      </c>
      <c r="X3911" s="3" t="str">
        <f t="shared" si="618"/>
        <v>Priority 2</v>
      </c>
      <c r="Y3911" s="3" t="str">
        <f t="shared" si="619"/>
        <v>OK</v>
      </c>
    </row>
    <row r="3912" spans="1:25" x14ac:dyDescent="0.25">
      <c r="A3912" s="3" t="str">
        <f>Raw_Data!A3912</f>
        <v>34c37623-852f-4ce4-92f1-f8c41322e3a3</v>
      </c>
      <c r="B3912" s="3">
        <f>Raw_Data!B3912</f>
        <v>21</v>
      </c>
      <c r="C3912" s="3" t="str">
        <f>Raw_Data!C3912</f>
        <v>Other</v>
      </c>
      <c r="D3912" s="3" t="str">
        <f>Raw_Data!D3912</f>
        <v>Premium</v>
      </c>
      <c r="E3912" s="3">
        <f>Raw_Data!E3912</f>
        <v>13.66</v>
      </c>
      <c r="F3912" s="3">
        <f>Raw_Data!F3912</f>
        <v>36</v>
      </c>
      <c r="G3912" s="3" t="str">
        <f>Raw_Data!G3912</f>
        <v>Oceania</v>
      </c>
      <c r="H3912" s="3" t="str">
        <f>Raw_Data!H3912</f>
        <v>Tablet</v>
      </c>
      <c r="I3912" s="3">
        <f>Raw_Data!I3912</f>
        <v>17.989999999999998</v>
      </c>
      <c r="J3912" s="3">
        <f>Raw_Data!J3912</f>
        <v>1</v>
      </c>
      <c r="K3912" s="3" t="str">
        <f>Raw_Data!K3912</f>
        <v>Credit Card</v>
      </c>
      <c r="L3912" s="3">
        <f>Raw_Data!L3912</f>
        <v>3</v>
      </c>
      <c r="M3912" s="3">
        <f>Raw_Data!M3912</f>
        <v>0.37</v>
      </c>
      <c r="N3912" s="3" t="str">
        <f>Raw_Data!N3912</f>
        <v>Horror</v>
      </c>
      <c r="O3912" s="3" t="str">
        <f t="shared" si="610"/>
        <v>18-24</v>
      </c>
      <c r="P3912" s="3" t="str">
        <f t="shared" si="611"/>
        <v>10-24h</v>
      </c>
      <c r="Q3912" s="3" t="str">
        <f t="shared" si="612"/>
        <v>22-45d</v>
      </c>
      <c r="R3912" s="3" t="str">
        <f t="shared" si="613"/>
        <v>Medium</v>
      </c>
      <c r="S3912" s="3" t="str">
        <f t="shared" si="614"/>
        <v>High</v>
      </c>
      <c r="T3912" s="3" t="str">
        <f t="shared" si="615"/>
        <v>Churned</v>
      </c>
      <c r="U3912" s="4">
        <f>1/(1+EXP(-(Predictive_Model!$B$5+((B3912-Predictive_Model!$B$20)/Predictive_Model!$C$20)*Predictive_Model!$D$20+((E3912-Predictive_Model!$B$21)/Predictive_Model!$C$21)*Predictive_Model!$D$21+((F3912-Predictive_Model!$B$22)/Predictive_Model!$C$22)*Predictive_Model!$D$22+((I3912-Predictive_Model!$B$23)/Predictive_Model!$C$23)*Predictive_Model!$D$23+((L3912-Predictive_Model!$B$24)/Predictive_Model!$C$24)*Predictive_Model!$D$24+((M3912-Predictive_Model!$B$25)/Predictive_Model!$C$25)*Predictive_Model!$D$25+IF(C3912="Male",Predictive_Model!$D$31,IF(C3912="Other",Predictive_Model!$D$32,0))+IF(D3912="Premium",Predictive_Model!$D$34,IF(D3912="Standard",Predictive_Model!$D$35,0))+IF(G3912="Asia",Predictive_Model!$D$37,IF(G3912="Europe",Predictive_Model!$D$38,IF(G3912="North America",Predictive_Model!$D$39,IF(G3912="Oceania",Predictive_Model!$D$40,IF(G3912="South America",Predictive_Model!$D$41,0)))))+IF(H3912="Laptop",Predictive_Model!$D$43,IF(H3912="Mobile",Predictive_Model!$D$44,IF(H3912="TV",Predictive_Model!$D$45,IF(H3912="Tablet",Predictive_Model!$D$46,0))))+IF(K3912="Crypto",Predictive_Model!$D$48,IF(K3912="Debit Card",Predictive_Model!$D$49,IF(K3912="Gift Card",Predictive_Model!$D$50,IF(K3912="PayPal",Predictive_Model!$D$51,0))))+IF(N3912="Comedy",Predictive_Model!$D$53,IF(N3912="Documentary",Predictive_Model!$D$54,IF(N3912="Drama",Predictive_Model!$D$55,IF(N3912="Horror",Predictive_Model!$D$56,IF(N3912="Romance",Predictive_Model!$D$57,IF(N3912="Sci-Fi",Predictive_Model!$D$58,0)))))))))</f>
        <v>0.81190604664931243</v>
      </c>
      <c r="V3912" s="3" t="str">
        <f t="shared" si="616"/>
        <v>Critical</v>
      </c>
      <c r="W3912" s="6">
        <f t="shared" si="617"/>
        <v>17.989999999999998</v>
      </c>
      <c r="X3912" s="3" t="str">
        <f t="shared" si="618"/>
        <v>Priority 1</v>
      </c>
      <c r="Y3912" s="3" t="str">
        <f t="shared" si="619"/>
        <v>OK</v>
      </c>
    </row>
    <row r="3913" spans="1:25" x14ac:dyDescent="0.25">
      <c r="A3913" s="3" t="str">
        <f>Raw_Data!A3913</f>
        <v>1de748fc-27f6-4d04-95b1-43185506ff98</v>
      </c>
      <c r="B3913" s="3">
        <f>Raw_Data!B3913</f>
        <v>32</v>
      </c>
      <c r="C3913" s="3" t="str">
        <f>Raw_Data!C3913</f>
        <v>Male</v>
      </c>
      <c r="D3913" s="3" t="str">
        <f>Raw_Data!D3913</f>
        <v>Premium</v>
      </c>
      <c r="E3913" s="3">
        <f>Raw_Data!E3913</f>
        <v>13.09</v>
      </c>
      <c r="F3913" s="3">
        <f>Raw_Data!F3913</f>
        <v>51</v>
      </c>
      <c r="G3913" s="3" t="str">
        <f>Raw_Data!G3913</f>
        <v>North America</v>
      </c>
      <c r="H3913" s="3" t="str">
        <f>Raw_Data!H3913</f>
        <v>Tablet</v>
      </c>
      <c r="I3913" s="3">
        <f>Raw_Data!I3913</f>
        <v>17.989999999999998</v>
      </c>
      <c r="J3913" s="3">
        <f>Raw_Data!J3913</f>
        <v>1</v>
      </c>
      <c r="K3913" s="3" t="str">
        <f>Raw_Data!K3913</f>
        <v>Crypto</v>
      </c>
      <c r="L3913" s="3">
        <f>Raw_Data!L3913</f>
        <v>2</v>
      </c>
      <c r="M3913" s="3">
        <f>Raw_Data!M3913</f>
        <v>0.25</v>
      </c>
      <c r="N3913" s="3" t="str">
        <f>Raw_Data!N3913</f>
        <v>Action</v>
      </c>
      <c r="O3913" s="3" t="str">
        <f t="shared" si="610"/>
        <v>25-34</v>
      </c>
      <c r="P3913" s="3" t="str">
        <f t="shared" si="611"/>
        <v>10-24h</v>
      </c>
      <c r="Q3913" s="3" t="str">
        <f t="shared" si="612"/>
        <v>46-60d</v>
      </c>
      <c r="R3913" s="3" t="str">
        <f t="shared" si="613"/>
        <v>Medium</v>
      </c>
      <c r="S3913" s="3" t="str">
        <f t="shared" si="614"/>
        <v>High</v>
      </c>
      <c r="T3913" s="3" t="str">
        <f t="shared" si="615"/>
        <v>Churned</v>
      </c>
      <c r="U3913" s="4">
        <f>1/(1+EXP(-(Predictive_Model!$B$5+((B3913-Predictive_Model!$B$20)/Predictive_Model!$C$20)*Predictive_Model!$D$20+((E3913-Predictive_Model!$B$21)/Predictive_Model!$C$21)*Predictive_Model!$D$21+((F3913-Predictive_Model!$B$22)/Predictive_Model!$C$22)*Predictive_Model!$D$22+((I3913-Predictive_Model!$B$23)/Predictive_Model!$C$23)*Predictive_Model!$D$23+((L3913-Predictive_Model!$B$24)/Predictive_Model!$C$24)*Predictive_Model!$D$24+((M3913-Predictive_Model!$B$25)/Predictive_Model!$C$25)*Predictive_Model!$D$25+IF(C3913="Male",Predictive_Model!$D$31,IF(C3913="Other",Predictive_Model!$D$32,0))+IF(D3913="Premium",Predictive_Model!$D$34,IF(D3913="Standard",Predictive_Model!$D$35,0))+IF(G3913="Asia",Predictive_Model!$D$37,IF(G3913="Europe",Predictive_Model!$D$38,IF(G3913="North America",Predictive_Model!$D$39,IF(G3913="Oceania",Predictive_Model!$D$40,IF(G3913="South America",Predictive_Model!$D$41,0)))))+IF(H3913="Laptop",Predictive_Model!$D$43,IF(H3913="Mobile",Predictive_Model!$D$44,IF(H3913="TV",Predictive_Model!$D$45,IF(H3913="Tablet",Predictive_Model!$D$46,0))))+IF(K3913="Crypto",Predictive_Model!$D$48,IF(K3913="Debit Card",Predictive_Model!$D$49,IF(K3913="Gift Card",Predictive_Model!$D$50,IF(K3913="PayPal",Predictive_Model!$D$51,0))))+IF(N3913="Comedy",Predictive_Model!$D$53,IF(N3913="Documentary",Predictive_Model!$D$54,IF(N3913="Drama",Predictive_Model!$D$55,IF(N3913="Horror",Predictive_Model!$D$56,IF(N3913="Romance",Predictive_Model!$D$57,IF(N3913="Sci-Fi",Predictive_Model!$D$58,0)))))))))</f>
        <v>0.98939686222903789</v>
      </c>
      <c r="V3913" s="3" t="str">
        <f t="shared" si="616"/>
        <v>Critical</v>
      </c>
      <c r="W3913" s="6">
        <f t="shared" si="617"/>
        <v>17.989999999999998</v>
      </c>
      <c r="X3913" s="3" t="str">
        <f t="shared" si="618"/>
        <v>Priority 1</v>
      </c>
      <c r="Y3913" s="3" t="str">
        <f t="shared" si="619"/>
        <v>OK</v>
      </c>
    </row>
    <row r="3914" spans="1:25" x14ac:dyDescent="0.25">
      <c r="A3914" s="3" t="str">
        <f>Raw_Data!A3914</f>
        <v>f5463712-8752-4fb0-ae3f-30137078f44b</v>
      </c>
      <c r="B3914" s="3">
        <f>Raw_Data!B3914</f>
        <v>37</v>
      </c>
      <c r="C3914" s="3" t="str">
        <f>Raw_Data!C3914</f>
        <v>Other</v>
      </c>
      <c r="D3914" s="3" t="str">
        <f>Raw_Data!D3914</f>
        <v>Standard</v>
      </c>
      <c r="E3914" s="3">
        <f>Raw_Data!E3914</f>
        <v>10.87</v>
      </c>
      <c r="F3914" s="3">
        <f>Raw_Data!F3914</f>
        <v>1</v>
      </c>
      <c r="G3914" s="3" t="str">
        <f>Raw_Data!G3914</f>
        <v>Oceania</v>
      </c>
      <c r="H3914" s="3" t="str">
        <f>Raw_Data!H3914</f>
        <v>Mobile</v>
      </c>
      <c r="I3914" s="3">
        <f>Raw_Data!I3914</f>
        <v>13.99</v>
      </c>
      <c r="J3914" s="3">
        <f>Raw_Data!J3914</f>
        <v>0</v>
      </c>
      <c r="K3914" s="3" t="str">
        <f>Raw_Data!K3914</f>
        <v>Gift Card</v>
      </c>
      <c r="L3914" s="3">
        <f>Raw_Data!L3914</f>
        <v>5</v>
      </c>
      <c r="M3914" s="3">
        <f>Raw_Data!M3914</f>
        <v>5.43</v>
      </c>
      <c r="N3914" s="3" t="str">
        <f>Raw_Data!N3914</f>
        <v>Documentary</v>
      </c>
      <c r="O3914" s="3" t="str">
        <f t="shared" si="610"/>
        <v>35-44</v>
      </c>
      <c r="P3914" s="3" t="str">
        <f t="shared" si="611"/>
        <v>10-24h</v>
      </c>
      <c r="Q3914" s="3" t="str">
        <f t="shared" si="612"/>
        <v>0-7d</v>
      </c>
      <c r="R3914" s="3" t="str">
        <f t="shared" si="613"/>
        <v>Medium</v>
      </c>
      <c r="S3914" s="3" t="str">
        <f t="shared" si="614"/>
        <v>Mid</v>
      </c>
      <c r="T3914" s="3" t="str">
        <f t="shared" si="615"/>
        <v>Active</v>
      </c>
      <c r="U3914" s="4">
        <f>1/(1+EXP(-(Predictive_Model!$B$5+((B3914-Predictive_Model!$B$20)/Predictive_Model!$C$20)*Predictive_Model!$D$20+((E3914-Predictive_Model!$B$21)/Predictive_Model!$C$21)*Predictive_Model!$D$21+((F3914-Predictive_Model!$B$22)/Predictive_Model!$C$22)*Predictive_Model!$D$22+((I3914-Predictive_Model!$B$23)/Predictive_Model!$C$23)*Predictive_Model!$D$23+((L3914-Predictive_Model!$B$24)/Predictive_Model!$C$24)*Predictive_Model!$D$24+((M3914-Predictive_Model!$B$25)/Predictive_Model!$C$25)*Predictive_Model!$D$25+IF(C3914="Male",Predictive_Model!$D$31,IF(C3914="Other",Predictive_Model!$D$32,0))+IF(D3914="Premium",Predictive_Model!$D$34,IF(D3914="Standard",Predictive_Model!$D$35,0))+IF(G3914="Asia",Predictive_Model!$D$37,IF(G3914="Europe",Predictive_Model!$D$38,IF(G3914="North America",Predictive_Model!$D$39,IF(G3914="Oceania",Predictive_Model!$D$40,IF(G3914="South America",Predictive_Model!$D$41,0)))))+IF(H3914="Laptop",Predictive_Model!$D$43,IF(H3914="Mobile",Predictive_Model!$D$44,IF(H3914="TV",Predictive_Model!$D$45,IF(H3914="Tablet",Predictive_Model!$D$46,0))))+IF(K3914="Crypto",Predictive_Model!$D$48,IF(K3914="Debit Card",Predictive_Model!$D$49,IF(K3914="Gift Card",Predictive_Model!$D$50,IF(K3914="PayPal",Predictive_Model!$D$51,0))))+IF(N3914="Comedy",Predictive_Model!$D$53,IF(N3914="Documentary",Predictive_Model!$D$54,IF(N3914="Drama",Predictive_Model!$D$55,IF(N3914="Horror",Predictive_Model!$D$56,IF(N3914="Romance",Predictive_Model!$D$57,IF(N3914="Sci-Fi",Predictive_Model!$D$58,0)))))))))</f>
        <v>4.1469794570498832E-5</v>
      </c>
      <c r="V3914" s="3" t="str">
        <f t="shared" si="616"/>
        <v>Low</v>
      </c>
      <c r="W3914" s="6">
        <f t="shared" si="617"/>
        <v>5.8016242604127871E-4</v>
      </c>
      <c r="X3914" s="3" t="str">
        <f t="shared" si="618"/>
        <v>Monitor</v>
      </c>
      <c r="Y3914" s="3" t="str">
        <f t="shared" si="619"/>
        <v>OK</v>
      </c>
    </row>
    <row r="3915" spans="1:25" x14ac:dyDescent="0.25">
      <c r="A3915" s="3" t="str">
        <f>Raw_Data!A3915</f>
        <v>c1d63ea1-39ef-402c-aaac-6086bd3e3368</v>
      </c>
      <c r="B3915" s="3">
        <f>Raw_Data!B3915</f>
        <v>42</v>
      </c>
      <c r="C3915" s="3" t="str">
        <f>Raw_Data!C3915</f>
        <v>Female</v>
      </c>
      <c r="D3915" s="3" t="str">
        <f>Raw_Data!D3915</f>
        <v>Standard</v>
      </c>
      <c r="E3915" s="3">
        <f>Raw_Data!E3915</f>
        <v>33.479999999999997</v>
      </c>
      <c r="F3915" s="3">
        <f>Raw_Data!F3915</f>
        <v>16</v>
      </c>
      <c r="G3915" s="3" t="str">
        <f>Raw_Data!G3915</f>
        <v>Europe</v>
      </c>
      <c r="H3915" s="3" t="str">
        <f>Raw_Data!H3915</f>
        <v>Desktop</v>
      </c>
      <c r="I3915" s="3">
        <f>Raw_Data!I3915</f>
        <v>13.99</v>
      </c>
      <c r="J3915" s="3">
        <f>Raw_Data!J3915</f>
        <v>0</v>
      </c>
      <c r="K3915" s="3" t="str">
        <f>Raw_Data!K3915</f>
        <v>Debit Card</v>
      </c>
      <c r="L3915" s="3">
        <f>Raw_Data!L3915</f>
        <v>2</v>
      </c>
      <c r="M3915" s="3">
        <f>Raw_Data!M3915</f>
        <v>1.97</v>
      </c>
      <c r="N3915" s="3" t="str">
        <f>Raw_Data!N3915</f>
        <v>Action</v>
      </c>
      <c r="O3915" s="3" t="str">
        <f t="shared" si="610"/>
        <v>35-44</v>
      </c>
      <c r="P3915" s="3" t="str">
        <f t="shared" si="611"/>
        <v>25-49h</v>
      </c>
      <c r="Q3915" s="3" t="str">
        <f t="shared" si="612"/>
        <v>8-21d</v>
      </c>
      <c r="R3915" s="3" t="str">
        <f t="shared" si="613"/>
        <v>High</v>
      </c>
      <c r="S3915" s="3" t="str">
        <f t="shared" si="614"/>
        <v>Mid</v>
      </c>
      <c r="T3915" s="3" t="str">
        <f t="shared" si="615"/>
        <v>Active</v>
      </c>
      <c r="U3915" s="4">
        <f>1/(1+EXP(-(Predictive_Model!$B$5+((B3915-Predictive_Model!$B$20)/Predictive_Model!$C$20)*Predictive_Model!$D$20+((E3915-Predictive_Model!$B$21)/Predictive_Model!$C$21)*Predictive_Model!$D$21+((F3915-Predictive_Model!$B$22)/Predictive_Model!$C$22)*Predictive_Model!$D$22+((I3915-Predictive_Model!$B$23)/Predictive_Model!$C$23)*Predictive_Model!$D$23+((L3915-Predictive_Model!$B$24)/Predictive_Model!$C$24)*Predictive_Model!$D$24+((M3915-Predictive_Model!$B$25)/Predictive_Model!$C$25)*Predictive_Model!$D$25+IF(C3915="Male",Predictive_Model!$D$31,IF(C3915="Other",Predictive_Model!$D$32,0))+IF(D3915="Premium",Predictive_Model!$D$34,IF(D3915="Standard",Predictive_Model!$D$35,0))+IF(G3915="Asia",Predictive_Model!$D$37,IF(G3915="Europe",Predictive_Model!$D$38,IF(G3915="North America",Predictive_Model!$D$39,IF(G3915="Oceania",Predictive_Model!$D$40,IF(G3915="South America",Predictive_Model!$D$41,0)))))+IF(H3915="Laptop",Predictive_Model!$D$43,IF(H3915="Mobile",Predictive_Model!$D$44,IF(H3915="TV",Predictive_Model!$D$45,IF(H3915="Tablet",Predictive_Model!$D$46,0))))+IF(K3915="Crypto",Predictive_Model!$D$48,IF(K3915="Debit Card",Predictive_Model!$D$49,IF(K3915="Gift Card",Predictive_Model!$D$50,IF(K3915="PayPal",Predictive_Model!$D$51,0))))+IF(N3915="Comedy",Predictive_Model!$D$53,IF(N3915="Documentary",Predictive_Model!$D$54,IF(N3915="Drama",Predictive_Model!$D$55,IF(N3915="Horror",Predictive_Model!$D$56,IF(N3915="Romance",Predictive_Model!$D$57,IF(N3915="Sci-Fi",Predictive_Model!$D$58,0)))))))))</f>
        <v>8.983915366424652E-5</v>
      </c>
      <c r="V3915" s="3" t="str">
        <f t="shared" si="616"/>
        <v>Low</v>
      </c>
      <c r="W3915" s="6">
        <f t="shared" si="617"/>
        <v>1.2568497597628089E-3</v>
      </c>
      <c r="X3915" s="3" t="str">
        <f t="shared" si="618"/>
        <v>Monitor</v>
      </c>
      <c r="Y3915" s="3" t="str">
        <f t="shared" si="619"/>
        <v>OK</v>
      </c>
    </row>
    <row r="3916" spans="1:25" x14ac:dyDescent="0.25">
      <c r="A3916" s="3" t="str">
        <f>Raw_Data!A3916</f>
        <v>c3892ced-e6d1-4218-aa88-6ed1d835de10</v>
      </c>
      <c r="B3916" s="3">
        <f>Raw_Data!B3916</f>
        <v>46</v>
      </c>
      <c r="C3916" s="3" t="str">
        <f>Raw_Data!C3916</f>
        <v>Male</v>
      </c>
      <c r="D3916" s="3" t="str">
        <f>Raw_Data!D3916</f>
        <v>Basic</v>
      </c>
      <c r="E3916" s="3">
        <f>Raw_Data!E3916</f>
        <v>5.07</v>
      </c>
      <c r="F3916" s="3">
        <f>Raw_Data!F3916</f>
        <v>0</v>
      </c>
      <c r="G3916" s="3" t="str">
        <f>Raw_Data!G3916</f>
        <v>Africa</v>
      </c>
      <c r="H3916" s="3" t="str">
        <f>Raw_Data!H3916</f>
        <v>Desktop</v>
      </c>
      <c r="I3916" s="3">
        <f>Raw_Data!I3916</f>
        <v>8.99</v>
      </c>
      <c r="J3916" s="3">
        <f>Raw_Data!J3916</f>
        <v>0</v>
      </c>
      <c r="K3916" s="3" t="str">
        <f>Raw_Data!K3916</f>
        <v>Debit Card</v>
      </c>
      <c r="L3916" s="3">
        <f>Raw_Data!L3916</f>
        <v>1</v>
      </c>
      <c r="M3916" s="3">
        <f>Raw_Data!M3916</f>
        <v>5.07</v>
      </c>
      <c r="N3916" s="3" t="str">
        <f>Raw_Data!N3916</f>
        <v>Comedy</v>
      </c>
      <c r="O3916" s="3" t="str">
        <f t="shared" si="610"/>
        <v>45-54</v>
      </c>
      <c r="P3916" s="3" t="str">
        <f t="shared" si="611"/>
        <v>&lt;10h</v>
      </c>
      <c r="Q3916" s="3" t="str">
        <f t="shared" si="612"/>
        <v>0-7d</v>
      </c>
      <c r="R3916" s="3" t="str">
        <f t="shared" si="613"/>
        <v>Medium</v>
      </c>
      <c r="S3916" s="3" t="str">
        <f t="shared" si="614"/>
        <v>Low</v>
      </c>
      <c r="T3916" s="3" t="str">
        <f t="shared" si="615"/>
        <v>Active</v>
      </c>
      <c r="U3916" s="4">
        <f>1/(1+EXP(-(Predictive_Model!$B$5+((B3916-Predictive_Model!$B$20)/Predictive_Model!$C$20)*Predictive_Model!$D$20+((E3916-Predictive_Model!$B$21)/Predictive_Model!$C$21)*Predictive_Model!$D$21+((F3916-Predictive_Model!$B$22)/Predictive_Model!$C$22)*Predictive_Model!$D$22+((I3916-Predictive_Model!$B$23)/Predictive_Model!$C$23)*Predictive_Model!$D$23+((L3916-Predictive_Model!$B$24)/Predictive_Model!$C$24)*Predictive_Model!$D$24+((M3916-Predictive_Model!$B$25)/Predictive_Model!$C$25)*Predictive_Model!$D$25+IF(C3916="Male",Predictive_Model!$D$31,IF(C3916="Other",Predictive_Model!$D$32,0))+IF(D3916="Premium",Predictive_Model!$D$34,IF(D3916="Standard",Predictive_Model!$D$35,0))+IF(G3916="Asia",Predictive_Model!$D$37,IF(G3916="Europe",Predictive_Model!$D$38,IF(G3916="North America",Predictive_Model!$D$39,IF(G3916="Oceania",Predictive_Model!$D$40,IF(G3916="South America",Predictive_Model!$D$41,0)))))+IF(H3916="Laptop",Predictive_Model!$D$43,IF(H3916="Mobile",Predictive_Model!$D$44,IF(H3916="TV",Predictive_Model!$D$45,IF(H3916="Tablet",Predictive_Model!$D$46,0))))+IF(K3916="Crypto",Predictive_Model!$D$48,IF(K3916="Debit Card",Predictive_Model!$D$49,IF(K3916="Gift Card",Predictive_Model!$D$50,IF(K3916="PayPal",Predictive_Model!$D$51,0))))+IF(N3916="Comedy",Predictive_Model!$D$53,IF(N3916="Documentary",Predictive_Model!$D$54,IF(N3916="Drama",Predictive_Model!$D$55,IF(N3916="Horror",Predictive_Model!$D$56,IF(N3916="Romance",Predictive_Model!$D$57,IF(N3916="Sci-Fi",Predictive_Model!$D$58,0)))))))))</f>
        <v>2.5789840376938085E-3</v>
      </c>
      <c r="V3916" s="3" t="str">
        <f t="shared" si="616"/>
        <v>Low</v>
      </c>
      <c r="W3916" s="6">
        <f t="shared" si="617"/>
        <v>2.3185066498867337E-2</v>
      </c>
      <c r="X3916" s="3" t="str">
        <f t="shared" si="618"/>
        <v>Monitor</v>
      </c>
      <c r="Y3916" s="3" t="str">
        <f t="shared" si="619"/>
        <v>OK</v>
      </c>
    </row>
    <row r="3917" spans="1:25" x14ac:dyDescent="0.25">
      <c r="A3917" s="3" t="str">
        <f>Raw_Data!A3917</f>
        <v>d7cbf38b-95b2-46b7-8ac3-50f4b316878c</v>
      </c>
      <c r="B3917" s="3">
        <f>Raw_Data!B3917</f>
        <v>59</v>
      </c>
      <c r="C3917" s="3" t="str">
        <f>Raw_Data!C3917</f>
        <v>Female</v>
      </c>
      <c r="D3917" s="3" t="str">
        <f>Raw_Data!D3917</f>
        <v>Premium</v>
      </c>
      <c r="E3917" s="3">
        <f>Raw_Data!E3917</f>
        <v>26.54</v>
      </c>
      <c r="F3917" s="3">
        <f>Raw_Data!F3917</f>
        <v>33</v>
      </c>
      <c r="G3917" s="3" t="str">
        <f>Raw_Data!G3917</f>
        <v>Oceania</v>
      </c>
      <c r="H3917" s="3" t="str">
        <f>Raw_Data!H3917</f>
        <v>Laptop</v>
      </c>
      <c r="I3917" s="3">
        <f>Raw_Data!I3917</f>
        <v>17.989999999999998</v>
      </c>
      <c r="J3917" s="3">
        <f>Raw_Data!J3917</f>
        <v>0</v>
      </c>
      <c r="K3917" s="3" t="str">
        <f>Raw_Data!K3917</f>
        <v>Crypto</v>
      </c>
      <c r="L3917" s="3">
        <f>Raw_Data!L3917</f>
        <v>3</v>
      </c>
      <c r="M3917" s="3">
        <f>Raw_Data!M3917</f>
        <v>0.78</v>
      </c>
      <c r="N3917" s="3" t="str">
        <f>Raw_Data!N3917</f>
        <v>Sci-Fi</v>
      </c>
      <c r="O3917" s="3" t="str">
        <f t="shared" si="610"/>
        <v>55-70</v>
      </c>
      <c r="P3917" s="3" t="str">
        <f t="shared" si="611"/>
        <v>25-49h</v>
      </c>
      <c r="Q3917" s="3" t="str">
        <f t="shared" si="612"/>
        <v>22-45d</v>
      </c>
      <c r="R3917" s="3" t="str">
        <f t="shared" si="613"/>
        <v>Medium</v>
      </c>
      <c r="S3917" s="3" t="str">
        <f t="shared" si="614"/>
        <v>High</v>
      </c>
      <c r="T3917" s="3" t="str">
        <f t="shared" si="615"/>
        <v>Active</v>
      </c>
      <c r="U3917" s="4">
        <f>1/(1+EXP(-(Predictive_Model!$B$5+((B3917-Predictive_Model!$B$20)/Predictive_Model!$C$20)*Predictive_Model!$D$20+((E3917-Predictive_Model!$B$21)/Predictive_Model!$C$21)*Predictive_Model!$D$21+((F3917-Predictive_Model!$B$22)/Predictive_Model!$C$22)*Predictive_Model!$D$22+((I3917-Predictive_Model!$B$23)/Predictive_Model!$C$23)*Predictive_Model!$D$23+((L3917-Predictive_Model!$B$24)/Predictive_Model!$C$24)*Predictive_Model!$D$24+((M3917-Predictive_Model!$B$25)/Predictive_Model!$C$25)*Predictive_Model!$D$25+IF(C3917="Male",Predictive_Model!$D$31,IF(C3917="Other",Predictive_Model!$D$32,0))+IF(D3917="Premium",Predictive_Model!$D$34,IF(D3917="Standard",Predictive_Model!$D$35,0))+IF(G3917="Asia",Predictive_Model!$D$37,IF(G3917="Europe",Predictive_Model!$D$38,IF(G3917="North America",Predictive_Model!$D$39,IF(G3917="Oceania",Predictive_Model!$D$40,IF(G3917="South America",Predictive_Model!$D$41,0)))))+IF(H3917="Laptop",Predictive_Model!$D$43,IF(H3917="Mobile",Predictive_Model!$D$44,IF(H3917="TV",Predictive_Model!$D$45,IF(H3917="Tablet",Predictive_Model!$D$46,0))))+IF(K3917="Crypto",Predictive_Model!$D$48,IF(K3917="Debit Card",Predictive_Model!$D$49,IF(K3917="Gift Card",Predictive_Model!$D$50,IF(K3917="PayPal",Predictive_Model!$D$51,0))))+IF(N3917="Comedy",Predictive_Model!$D$53,IF(N3917="Documentary",Predictive_Model!$D$54,IF(N3917="Drama",Predictive_Model!$D$55,IF(N3917="Horror",Predictive_Model!$D$56,IF(N3917="Romance",Predictive_Model!$D$57,IF(N3917="Sci-Fi",Predictive_Model!$D$58,0)))))))))</f>
        <v>6.4699851918976238E-3</v>
      </c>
      <c r="V3917" s="3" t="str">
        <f t="shared" si="616"/>
        <v>Low</v>
      </c>
      <c r="W3917" s="6">
        <f t="shared" si="617"/>
        <v>0.11639503360223824</v>
      </c>
      <c r="X3917" s="3" t="str">
        <f t="shared" si="618"/>
        <v>Monitor</v>
      </c>
      <c r="Y3917" s="3" t="str">
        <f t="shared" si="619"/>
        <v>OK</v>
      </c>
    </row>
    <row r="3918" spans="1:25" x14ac:dyDescent="0.25">
      <c r="A3918" s="3" t="str">
        <f>Raw_Data!A3918</f>
        <v>7ae851ab-037f-41f3-b58a-a54190149ed0</v>
      </c>
      <c r="B3918" s="3">
        <f>Raw_Data!B3918</f>
        <v>24</v>
      </c>
      <c r="C3918" s="3" t="str">
        <f>Raw_Data!C3918</f>
        <v>Female</v>
      </c>
      <c r="D3918" s="3" t="str">
        <f>Raw_Data!D3918</f>
        <v>Basic</v>
      </c>
      <c r="E3918" s="3">
        <f>Raw_Data!E3918</f>
        <v>0.19</v>
      </c>
      <c r="F3918" s="3">
        <f>Raw_Data!F3918</f>
        <v>49</v>
      </c>
      <c r="G3918" s="3" t="str">
        <f>Raw_Data!G3918</f>
        <v>Oceania</v>
      </c>
      <c r="H3918" s="3" t="str">
        <f>Raw_Data!H3918</f>
        <v>Tablet</v>
      </c>
      <c r="I3918" s="3">
        <f>Raw_Data!I3918</f>
        <v>8.99</v>
      </c>
      <c r="J3918" s="3">
        <f>Raw_Data!J3918</f>
        <v>1</v>
      </c>
      <c r="K3918" s="3" t="str">
        <f>Raw_Data!K3918</f>
        <v>Crypto</v>
      </c>
      <c r="L3918" s="3">
        <f>Raw_Data!L3918</f>
        <v>3</v>
      </c>
      <c r="M3918" s="3">
        <f>Raw_Data!M3918</f>
        <v>0</v>
      </c>
      <c r="N3918" s="3" t="str">
        <f>Raw_Data!N3918</f>
        <v>Romance</v>
      </c>
      <c r="O3918" s="3" t="str">
        <f t="shared" si="610"/>
        <v>18-24</v>
      </c>
      <c r="P3918" s="3" t="str">
        <f t="shared" si="611"/>
        <v>&lt;10h</v>
      </c>
      <c r="Q3918" s="3" t="str">
        <f t="shared" si="612"/>
        <v>46-60d</v>
      </c>
      <c r="R3918" s="3" t="str">
        <f t="shared" si="613"/>
        <v>Low</v>
      </c>
      <c r="S3918" s="3" t="str">
        <f t="shared" si="614"/>
        <v>Low</v>
      </c>
      <c r="T3918" s="3" t="str">
        <f t="shared" si="615"/>
        <v>Churned</v>
      </c>
      <c r="U3918" s="4">
        <f>1/(1+EXP(-(Predictive_Model!$B$5+((B3918-Predictive_Model!$B$20)/Predictive_Model!$C$20)*Predictive_Model!$D$20+((E3918-Predictive_Model!$B$21)/Predictive_Model!$C$21)*Predictive_Model!$D$21+((F3918-Predictive_Model!$B$22)/Predictive_Model!$C$22)*Predictive_Model!$D$22+((I3918-Predictive_Model!$B$23)/Predictive_Model!$C$23)*Predictive_Model!$D$23+((L3918-Predictive_Model!$B$24)/Predictive_Model!$C$24)*Predictive_Model!$D$24+((M3918-Predictive_Model!$B$25)/Predictive_Model!$C$25)*Predictive_Model!$D$25+IF(C3918="Male",Predictive_Model!$D$31,IF(C3918="Other",Predictive_Model!$D$32,0))+IF(D3918="Premium",Predictive_Model!$D$34,IF(D3918="Standard",Predictive_Model!$D$35,0))+IF(G3918="Asia",Predictive_Model!$D$37,IF(G3918="Europe",Predictive_Model!$D$38,IF(G3918="North America",Predictive_Model!$D$39,IF(G3918="Oceania",Predictive_Model!$D$40,IF(G3918="South America",Predictive_Model!$D$41,0)))))+IF(H3918="Laptop",Predictive_Model!$D$43,IF(H3918="Mobile",Predictive_Model!$D$44,IF(H3918="TV",Predictive_Model!$D$45,IF(H3918="Tablet",Predictive_Model!$D$46,0))))+IF(K3918="Crypto",Predictive_Model!$D$48,IF(K3918="Debit Card",Predictive_Model!$D$49,IF(K3918="Gift Card",Predictive_Model!$D$50,IF(K3918="PayPal",Predictive_Model!$D$51,0))))+IF(N3918="Comedy",Predictive_Model!$D$53,IF(N3918="Documentary",Predictive_Model!$D$54,IF(N3918="Drama",Predictive_Model!$D$55,IF(N3918="Horror",Predictive_Model!$D$56,IF(N3918="Romance",Predictive_Model!$D$57,IF(N3918="Sci-Fi",Predictive_Model!$D$58,0)))))))))</f>
        <v>0.99998578822937612</v>
      </c>
      <c r="V3918" s="3" t="str">
        <f t="shared" si="616"/>
        <v>Critical</v>
      </c>
      <c r="W3918" s="6">
        <f t="shared" si="617"/>
        <v>8.99</v>
      </c>
      <c r="X3918" s="3" t="str">
        <f t="shared" si="618"/>
        <v>Priority 2</v>
      </c>
      <c r="Y3918" s="3" t="str">
        <f t="shared" si="619"/>
        <v>OK</v>
      </c>
    </row>
    <row r="3919" spans="1:25" x14ac:dyDescent="0.25">
      <c r="A3919" s="3" t="str">
        <f>Raw_Data!A3919</f>
        <v>692b797c-2e2c-4907-a81a-24f394f25810</v>
      </c>
      <c r="B3919" s="3">
        <f>Raw_Data!B3919</f>
        <v>30</v>
      </c>
      <c r="C3919" s="3" t="str">
        <f>Raw_Data!C3919</f>
        <v>Female</v>
      </c>
      <c r="D3919" s="3" t="str">
        <f>Raw_Data!D3919</f>
        <v>Basic</v>
      </c>
      <c r="E3919" s="3">
        <f>Raw_Data!E3919</f>
        <v>4.21</v>
      </c>
      <c r="F3919" s="3">
        <f>Raw_Data!F3919</f>
        <v>13</v>
      </c>
      <c r="G3919" s="3" t="str">
        <f>Raw_Data!G3919</f>
        <v>Oceania</v>
      </c>
      <c r="H3919" s="3" t="str">
        <f>Raw_Data!H3919</f>
        <v>Desktop</v>
      </c>
      <c r="I3919" s="3">
        <f>Raw_Data!I3919</f>
        <v>8.99</v>
      </c>
      <c r="J3919" s="3">
        <f>Raw_Data!J3919</f>
        <v>1</v>
      </c>
      <c r="K3919" s="3" t="str">
        <f>Raw_Data!K3919</f>
        <v>Debit Card</v>
      </c>
      <c r="L3919" s="3">
        <f>Raw_Data!L3919</f>
        <v>4</v>
      </c>
      <c r="M3919" s="3">
        <f>Raw_Data!M3919</f>
        <v>0.3</v>
      </c>
      <c r="N3919" s="3" t="str">
        <f>Raw_Data!N3919</f>
        <v>Drama</v>
      </c>
      <c r="O3919" s="3" t="str">
        <f t="shared" si="610"/>
        <v>25-34</v>
      </c>
      <c r="P3919" s="3" t="str">
        <f t="shared" si="611"/>
        <v>&lt;10h</v>
      </c>
      <c r="Q3919" s="3" t="str">
        <f t="shared" si="612"/>
        <v>8-21d</v>
      </c>
      <c r="R3919" s="3" t="str">
        <f t="shared" si="613"/>
        <v>Medium</v>
      </c>
      <c r="S3919" s="3" t="str">
        <f t="shared" si="614"/>
        <v>Low</v>
      </c>
      <c r="T3919" s="3" t="str">
        <f t="shared" si="615"/>
        <v>Churned</v>
      </c>
      <c r="U3919" s="4">
        <f>1/(1+EXP(-(Predictive_Model!$B$5+((B3919-Predictive_Model!$B$20)/Predictive_Model!$C$20)*Predictive_Model!$D$20+((E3919-Predictive_Model!$B$21)/Predictive_Model!$C$21)*Predictive_Model!$D$21+((F3919-Predictive_Model!$B$22)/Predictive_Model!$C$22)*Predictive_Model!$D$22+((I3919-Predictive_Model!$B$23)/Predictive_Model!$C$23)*Predictive_Model!$D$23+((L3919-Predictive_Model!$B$24)/Predictive_Model!$C$24)*Predictive_Model!$D$24+((M3919-Predictive_Model!$B$25)/Predictive_Model!$C$25)*Predictive_Model!$D$25+IF(C3919="Male",Predictive_Model!$D$31,IF(C3919="Other",Predictive_Model!$D$32,0))+IF(D3919="Premium",Predictive_Model!$D$34,IF(D3919="Standard",Predictive_Model!$D$35,0))+IF(G3919="Asia",Predictive_Model!$D$37,IF(G3919="Europe",Predictive_Model!$D$38,IF(G3919="North America",Predictive_Model!$D$39,IF(G3919="Oceania",Predictive_Model!$D$40,IF(G3919="South America",Predictive_Model!$D$41,0)))))+IF(H3919="Laptop",Predictive_Model!$D$43,IF(H3919="Mobile",Predictive_Model!$D$44,IF(H3919="TV",Predictive_Model!$D$45,IF(H3919="Tablet",Predictive_Model!$D$46,0))))+IF(K3919="Crypto",Predictive_Model!$D$48,IF(K3919="Debit Card",Predictive_Model!$D$49,IF(K3919="Gift Card",Predictive_Model!$D$50,IF(K3919="PayPal",Predictive_Model!$D$51,0))))+IF(N3919="Comedy",Predictive_Model!$D$53,IF(N3919="Documentary",Predictive_Model!$D$54,IF(N3919="Drama",Predictive_Model!$D$55,IF(N3919="Horror",Predictive_Model!$D$56,IF(N3919="Romance",Predictive_Model!$D$57,IF(N3919="Sci-Fi",Predictive_Model!$D$58,0)))))))))</f>
        <v>0.89228207344073107</v>
      </c>
      <c r="V3919" s="3" t="str">
        <f t="shared" si="616"/>
        <v>Critical</v>
      </c>
      <c r="W3919" s="6">
        <f t="shared" si="617"/>
        <v>8.99</v>
      </c>
      <c r="X3919" s="3" t="str">
        <f t="shared" si="618"/>
        <v>Priority 2</v>
      </c>
      <c r="Y3919" s="3" t="str">
        <f t="shared" si="619"/>
        <v>OK</v>
      </c>
    </row>
    <row r="3920" spans="1:25" x14ac:dyDescent="0.25">
      <c r="A3920" s="3" t="str">
        <f>Raw_Data!A3920</f>
        <v>b3d7df66-3750-4afa-afd1-d217ac259eff</v>
      </c>
      <c r="B3920" s="3">
        <f>Raw_Data!B3920</f>
        <v>63</v>
      </c>
      <c r="C3920" s="3" t="str">
        <f>Raw_Data!C3920</f>
        <v>Other</v>
      </c>
      <c r="D3920" s="3" t="str">
        <f>Raw_Data!D3920</f>
        <v>Standard</v>
      </c>
      <c r="E3920" s="3">
        <f>Raw_Data!E3920</f>
        <v>5.1100000000000003</v>
      </c>
      <c r="F3920" s="3">
        <f>Raw_Data!F3920</f>
        <v>18</v>
      </c>
      <c r="G3920" s="3" t="str">
        <f>Raw_Data!G3920</f>
        <v>Asia</v>
      </c>
      <c r="H3920" s="3" t="str">
        <f>Raw_Data!H3920</f>
        <v>Tablet</v>
      </c>
      <c r="I3920" s="3">
        <f>Raw_Data!I3920</f>
        <v>13.99</v>
      </c>
      <c r="J3920" s="3">
        <f>Raw_Data!J3920</f>
        <v>0</v>
      </c>
      <c r="K3920" s="3" t="str">
        <f>Raw_Data!K3920</f>
        <v>Crypto</v>
      </c>
      <c r="L3920" s="3">
        <f>Raw_Data!L3920</f>
        <v>1</v>
      </c>
      <c r="M3920" s="3">
        <f>Raw_Data!M3920</f>
        <v>0.27</v>
      </c>
      <c r="N3920" s="3" t="str">
        <f>Raw_Data!N3920</f>
        <v>Horror</v>
      </c>
      <c r="O3920" s="3" t="str">
        <f t="shared" si="610"/>
        <v>55-70</v>
      </c>
      <c r="P3920" s="3" t="str">
        <f t="shared" si="611"/>
        <v>&lt;10h</v>
      </c>
      <c r="Q3920" s="3" t="str">
        <f t="shared" si="612"/>
        <v>8-21d</v>
      </c>
      <c r="R3920" s="3" t="str">
        <f t="shared" si="613"/>
        <v>Medium</v>
      </c>
      <c r="S3920" s="3" t="str">
        <f t="shared" si="614"/>
        <v>Mid</v>
      </c>
      <c r="T3920" s="3" t="str">
        <f t="shared" si="615"/>
        <v>Active</v>
      </c>
      <c r="U3920" s="4">
        <f>1/(1+EXP(-(Predictive_Model!$B$5+((B3920-Predictive_Model!$B$20)/Predictive_Model!$C$20)*Predictive_Model!$D$20+((E3920-Predictive_Model!$B$21)/Predictive_Model!$C$21)*Predictive_Model!$D$21+((F3920-Predictive_Model!$B$22)/Predictive_Model!$C$22)*Predictive_Model!$D$22+((I3920-Predictive_Model!$B$23)/Predictive_Model!$C$23)*Predictive_Model!$D$23+((L3920-Predictive_Model!$B$24)/Predictive_Model!$C$24)*Predictive_Model!$D$24+((M3920-Predictive_Model!$B$25)/Predictive_Model!$C$25)*Predictive_Model!$D$25+IF(C3920="Male",Predictive_Model!$D$31,IF(C3920="Other",Predictive_Model!$D$32,0))+IF(D3920="Premium",Predictive_Model!$D$34,IF(D3920="Standard",Predictive_Model!$D$35,0))+IF(G3920="Asia",Predictive_Model!$D$37,IF(G3920="Europe",Predictive_Model!$D$38,IF(G3920="North America",Predictive_Model!$D$39,IF(G3920="Oceania",Predictive_Model!$D$40,IF(G3920="South America",Predictive_Model!$D$41,0)))))+IF(H3920="Laptop",Predictive_Model!$D$43,IF(H3920="Mobile",Predictive_Model!$D$44,IF(H3920="TV",Predictive_Model!$D$45,IF(H3920="Tablet",Predictive_Model!$D$46,0))))+IF(K3920="Crypto",Predictive_Model!$D$48,IF(K3920="Debit Card",Predictive_Model!$D$49,IF(K3920="Gift Card",Predictive_Model!$D$50,IF(K3920="PayPal",Predictive_Model!$D$51,0))))+IF(N3920="Comedy",Predictive_Model!$D$53,IF(N3920="Documentary",Predictive_Model!$D$54,IF(N3920="Drama",Predictive_Model!$D$55,IF(N3920="Horror",Predictive_Model!$D$56,IF(N3920="Romance",Predictive_Model!$D$57,IF(N3920="Sci-Fi",Predictive_Model!$D$58,0)))))))))</f>
        <v>0.99341123518889385</v>
      </c>
      <c r="V3920" s="3" t="str">
        <f t="shared" si="616"/>
        <v>Critical</v>
      </c>
      <c r="W3920" s="6">
        <f t="shared" si="617"/>
        <v>13.897823180292626</v>
      </c>
      <c r="X3920" s="3" t="str">
        <f t="shared" si="618"/>
        <v>Priority 2</v>
      </c>
      <c r="Y3920" s="3" t="str">
        <f t="shared" si="619"/>
        <v>OK</v>
      </c>
    </row>
    <row r="3921" spans="1:25" x14ac:dyDescent="0.25">
      <c r="A3921" s="3" t="str">
        <f>Raw_Data!A3921</f>
        <v>0ac9f17d-3658-4d74-9054-0f96a5460c54</v>
      </c>
      <c r="B3921" s="3">
        <f>Raw_Data!B3921</f>
        <v>51</v>
      </c>
      <c r="C3921" s="3" t="str">
        <f>Raw_Data!C3921</f>
        <v>Male</v>
      </c>
      <c r="D3921" s="3" t="str">
        <f>Raw_Data!D3921</f>
        <v>Premium</v>
      </c>
      <c r="E3921" s="3">
        <f>Raw_Data!E3921</f>
        <v>3.41</v>
      </c>
      <c r="F3921" s="3">
        <f>Raw_Data!F3921</f>
        <v>46</v>
      </c>
      <c r="G3921" s="3" t="str">
        <f>Raw_Data!G3921</f>
        <v>Asia</v>
      </c>
      <c r="H3921" s="3" t="str">
        <f>Raw_Data!H3921</f>
        <v>Desktop</v>
      </c>
      <c r="I3921" s="3">
        <f>Raw_Data!I3921</f>
        <v>17.989999999999998</v>
      </c>
      <c r="J3921" s="3">
        <f>Raw_Data!J3921</f>
        <v>1</v>
      </c>
      <c r="K3921" s="3" t="str">
        <f>Raw_Data!K3921</f>
        <v>Gift Card</v>
      </c>
      <c r="L3921" s="3">
        <f>Raw_Data!L3921</f>
        <v>2</v>
      </c>
      <c r="M3921" s="3">
        <f>Raw_Data!M3921</f>
        <v>7.0000000000000007E-2</v>
      </c>
      <c r="N3921" s="3" t="str">
        <f>Raw_Data!N3921</f>
        <v>Comedy</v>
      </c>
      <c r="O3921" s="3" t="str">
        <f t="shared" si="610"/>
        <v>45-54</v>
      </c>
      <c r="P3921" s="3" t="str">
        <f t="shared" si="611"/>
        <v>&lt;10h</v>
      </c>
      <c r="Q3921" s="3" t="str">
        <f t="shared" si="612"/>
        <v>46-60d</v>
      </c>
      <c r="R3921" s="3" t="str">
        <f t="shared" si="613"/>
        <v>Low</v>
      </c>
      <c r="S3921" s="3" t="str">
        <f t="shared" si="614"/>
        <v>High</v>
      </c>
      <c r="T3921" s="3" t="str">
        <f t="shared" si="615"/>
        <v>Churned</v>
      </c>
      <c r="U3921" s="4">
        <f>1/(1+EXP(-(Predictive_Model!$B$5+((B3921-Predictive_Model!$B$20)/Predictive_Model!$C$20)*Predictive_Model!$D$20+((E3921-Predictive_Model!$B$21)/Predictive_Model!$C$21)*Predictive_Model!$D$21+((F3921-Predictive_Model!$B$22)/Predictive_Model!$C$22)*Predictive_Model!$D$22+((I3921-Predictive_Model!$B$23)/Predictive_Model!$C$23)*Predictive_Model!$D$23+((L3921-Predictive_Model!$B$24)/Predictive_Model!$C$24)*Predictive_Model!$D$24+((M3921-Predictive_Model!$B$25)/Predictive_Model!$C$25)*Predictive_Model!$D$25+IF(C3921="Male",Predictive_Model!$D$31,IF(C3921="Other",Predictive_Model!$D$32,0))+IF(D3921="Premium",Predictive_Model!$D$34,IF(D3921="Standard",Predictive_Model!$D$35,0))+IF(G3921="Asia",Predictive_Model!$D$37,IF(G3921="Europe",Predictive_Model!$D$38,IF(G3921="North America",Predictive_Model!$D$39,IF(G3921="Oceania",Predictive_Model!$D$40,IF(G3921="South America",Predictive_Model!$D$41,0)))))+IF(H3921="Laptop",Predictive_Model!$D$43,IF(H3921="Mobile",Predictive_Model!$D$44,IF(H3921="TV",Predictive_Model!$D$45,IF(H3921="Tablet",Predictive_Model!$D$46,0))))+IF(K3921="Crypto",Predictive_Model!$D$48,IF(K3921="Debit Card",Predictive_Model!$D$49,IF(K3921="Gift Card",Predictive_Model!$D$50,IF(K3921="PayPal",Predictive_Model!$D$51,0))))+IF(N3921="Comedy",Predictive_Model!$D$53,IF(N3921="Documentary",Predictive_Model!$D$54,IF(N3921="Drama",Predictive_Model!$D$55,IF(N3921="Horror",Predictive_Model!$D$56,IF(N3921="Romance",Predictive_Model!$D$57,IF(N3921="Sci-Fi",Predictive_Model!$D$58,0)))))))))</f>
        <v>0.99729708165979769</v>
      </c>
      <c r="V3921" s="3" t="str">
        <f t="shared" si="616"/>
        <v>Critical</v>
      </c>
      <c r="W3921" s="6">
        <f t="shared" si="617"/>
        <v>17.989999999999998</v>
      </c>
      <c r="X3921" s="3" t="str">
        <f t="shared" si="618"/>
        <v>Priority 1</v>
      </c>
      <c r="Y3921" s="3" t="str">
        <f t="shared" si="619"/>
        <v>OK</v>
      </c>
    </row>
    <row r="3922" spans="1:25" x14ac:dyDescent="0.25">
      <c r="A3922" s="3" t="str">
        <f>Raw_Data!A3922</f>
        <v>32c2a5bc-7e17-4fe3-85f0-b00105dde7dc</v>
      </c>
      <c r="B3922" s="3">
        <f>Raw_Data!B3922</f>
        <v>47</v>
      </c>
      <c r="C3922" s="3" t="str">
        <f>Raw_Data!C3922</f>
        <v>Male</v>
      </c>
      <c r="D3922" s="3" t="str">
        <f>Raw_Data!D3922</f>
        <v>Premium</v>
      </c>
      <c r="E3922" s="3">
        <f>Raw_Data!E3922</f>
        <v>7.42</v>
      </c>
      <c r="F3922" s="3">
        <f>Raw_Data!F3922</f>
        <v>47</v>
      </c>
      <c r="G3922" s="3" t="str">
        <f>Raw_Data!G3922</f>
        <v>Africa</v>
      </c>
      <c r="H3922" s="3" t="str">
        <f>Raw_Data!H3922</f>
        <v>Tablet</v>
      </c>
      <c r="I3922" s="3">
        <f>Raw_Data!I3922</f>
        <v>17.989999999999998</v>
      </c>
      <c r="J3922" s="3">
        <f>Raw_Data!J3922</f>
        <v>1</v>
      </c>
      <c r="K3922" s="3" t="str">
        <f>Raw_Data!K3922</f>
        <v>Crypto</v>
      </c>
      <c r="L3922" s="3">
        <f>Raw_Data!L3922</f>
        <v>4</v>
      </c>
      <c r="M3922" s="3">
        <f>Raw_Data!M3922</f>
        <v>0.15</v>
      </c>
      <c r="N3922" s="3" t="str">
        <f>Raw_Data!N3922</f>
        <v>Horror</v>
      </c>
      <c r="O3922" s="3" t="str">
        <f t="shared" si="610"/>
        <v>45-54</v>
      </c>
      <c r="P3922" s="3" t="str">
        <f t="shared" si="611"/>
        <v>&lt;10h</v>
      </c>
      <c r="Q3922" s="3" t="str">
        <f t="shared" si="612"/>
        <v>46-60d</v>
      </c>
      <c r="R3922" s="3" t="str">
        <f t="shared" si="613"/>
        <v>Low</v>
      </c>
      <c r="S3922" s="3" t="str">
        <f t="shared" si="614"/>
        <v>High</v>
      </c>
      <c r="T3922" s="3" t="str">
        <f t="shared" si="615"/>
        <v>Churned</v>
      </c>
      <c r="U3922" s="4">
        <f>1/(1+EXP(-(Predictive_Model!$B$5+((B3922-Predictive_Model!$B$20)/Predictive_Model!$C$20)*Predictive_Model!$D$20+((E3922-Predictive_Model!$B$21)/Predictive_Model!$C$21)*Predictive_Model!$D$21+((F3922-Predictive_Model!$B$22)/Predictive_Model!$C$22)*Predictive_Model!$D$22+((I3922-Predictive_Model!$B$23)/Predictive_Model!$C$23)*Predictive_Model!$D$23+((L3922-Predictive_Model!$B$24)/Predictive_Model!$C$24)*Predictive_Model!$D$24+((M3922-Predictive_Model!$B$25)/Predictive_Model!$C$25)*Predictive_Model!$D$25+IF(C3922="Male",Predictive_Model!$D$31,IF(C3922="Other",Predictive_Model!$D$32,0))+IF(D3922="Premium",Predictive_Model!$D$34,IF(D3922="Standard",Predictive_Model!$D$35,0))+IF(G3922="Asia",Predictive_Model!$D$37,IF(G3922="Europe",Predictive_Model!$D$38,IF(G3922="North America",Predictive_Model!$D$39,IF(G3922="Oceania",Predictive_Model!$D$40,IF(G3922="South America",Predictive_Model!$D$41,0)))))+IF(H3922="Laptop",Predictive_Model!$D$43,IF(H3922="Mobile",Predictive_Model!$D$44,IF(H3922="TV",Predictive_Model!$D$45,IF(H3922="Tablet",Predictive_Model!$D$46,0))))+IF(K3922="Crypto",Predictive_Model!$D$48,IF(K3922="Debit Card",Predictive_Model!$D$49,IF(K3922="Gift Card",Predictive_Model!$D$50,IF(K3922="PayPal",Predictive_Model!$D$51,0))))+IF(N3922="Comedy",Predictive_Model!$D$53,IF(N3922="Documentary",Predictive_Model!$D$54,IF(N3922="Drama",Predictive_Model!$D$55,IF(N3922="Horror",Predictive_Model!$D$56,IF(N3922="Romance",Predictive_Model!$D$57,IF(N3922="Sci-Fi",Predictive_Model!$D$58,0)))))))))</f>
        <v>0.98688304162413354</v>
      </c>
      <c r="V3922" s="3" t="str">
        <f t="shared" si="616"/>
        <v>Critical</v>
      </c>
      <c r="W3922" s="6">
        <f t="shared" si="617"/>
        <v>17.989999999999998</v>
      </c>
      <c r="X3922" s="3" t="str">
        <f t="shared" si="618"/>
        <v>Priority 1</v>
      </c>
      <c r="Y3922" s="3" t="str">
        <f t="shared" si="619"/>
        <v>OK</v>
      </c>
    </row>
    <row r="3923" spans="1:25" x14ac:dyDescent="0.25">
      <c r="A3923" s="3" t="str">
        <f>Raw_Data!A3923</f>
        <v>91898a2b-07f0-43d5-aecb-7933052c3f77</v>
      </c>
      <c r="B3923" s="3">
        <f>Raw_Data!B3923</f>
        <v>32</v>
      </c>
      <c r="C3923" s="3" t="str">
        <f>Raw_Data!C3923</f>
        <v>Female</v>
      </c>
      <c r="D3923" s="3" t="str">
        <f>Raw_Data!D3923</f>
        <v>Standard</v>
      </c>
      <c r="E3923" s="3">
        <f>Raw_Data!E3923</f>
        <v>2.74</v>
      </c>
      <c r="F3923" s="3">
        <f>Raw_Data!F3923</f>
        <v>8</v>
      </c>
      <c r="G3923" s="3" t="str">
        <f>Raw_Data!G3923</f>
        <v>Asia</v>
      </c>
      <c r="H3923" s="3" t="str">
        <f>Raw_Data!H3923</f>
        <v>TV</v>
      </c>
      <c r="I3923" s="3">
        <f>Raw_Data!I3923</f>
        <v>13.99</v>
      </c>
      <c r="J3923" s="3">
        <f>Raw_Data!J3923</f>
        <v>1</v>
      </c>
      <c r="K3923" s="3" t="str">
        <f>Raw_Data!K3923</f>
        <v>Credit Card</v>
      </c>
      <c r="L3923" s="3">
        <f>Raw_Data!L3923</f>
        <v>1</v>
      </c>
      <c r="M3923" s="3">
        <f>Raw_Data!M3923</f>
        <v>0.3</v>
      </c>
      <c r="N3923" s="3" t="str">
        <f>Raw_Data!N3923</f>
        <v>Action</v>
      </c>
      <c r="O3923" s="3" t="str">
        <f t="shared" si="610"/>
        <v>25-34</v>
      </c>
      <c r="P3923" s="3" t="str">
        <f t="shared" si="611"/>
        <v>&lt;10h</v>
      </c>
      <c r="Q3923" s="3" t="str">
        <f t="shared" si="612"/>
        <v>8-21d</v>
      </c>
      <c r="R3923" s="3" t="str">
        <f t="shared" si="613"/>
        <v>Medium</v>
      </c>
      <c r="S3923" s="3" t="str">
        <f t="shared" si="614"/>
        <v>Mid</v>
      </c>
      <c r="T3923" s="3" t="str">
        <f t="shared" si="615"/>
        <v>Churned</v>
      </c>
      <c r="U3923" s="4">
        <f>1/(1+EXP(-(Predictive_Model!$B$5+((B3923-Predictive_Model!$B$20)/Predictive_Model!$C$20)*Predictive_Model!$D$20+((E3923-Predictive_Model!$B$21)/Predictive_Model!$C$21)*Predictive_Model!$D$21+((F3923-Predictive_Model!$B$22)/Predictive_Model!$C$22)*Predictive_Model!$D$22+((I3923-Predictive_Model!$B$23)/Predictive_Model!$C$23)*Predictive_Model!$D$23+((L3923-Predictive_Model!$B$24)/Predictive_Model!$C$24)*Predictive_Model!$D$24+((M3923-Predictive_Model!$B$25)/Predictive_Model!$C$25)*Predictive_Model!$D$25+IF(C3923="Male",Predictive_Model!$D$31,IF(C3923="Other",Predictive_Model!$D$32,0))+IF(D3923="Premium",Predictive_Model!$D$34,IF(D3923="Standard",Predictive_Model!$D$35,0))+IF(G3923="Asia",Predictive_Model!$D$37,IF(G3923="Europe",Predictive_Model!$D$38,IF(G3923="North America",Predictive_Model!$D$39,IF(G3923="Oceania",Predictive_Model!$D$40,IF(G3923="South America",Predictive_Model!$D$41,0)))))+IF(H3923="Laptop",Predictive_Model!$D$43,IF(H3923="Mobile",Predictive_Model!$D$44,IF(H3923="TV",Predictive_Model!$D$45,IF(H3923="Tablet",Predictive_Model!$D$46,0))))+IF(K3923="Crypto",Predictive_Model!$D$48,IF(K3923="Debit Card",Predictive_Model!$D$49,IF(K3923="Gift Card",Predictive_Model!$D$50,IF(K3923="PayPal",Predictive_Model!$D$51,0))))+IF(N3923="Comedy",Predictive_Model!$D$53,IF(N3923="Documentary",Predictive_Model!$D$54,IF(N3923="Drama",Predictive_Model!$D$55,IF(N3923="Horror",Predictive_Model!$D$56,IF(N3923="Romance",Predictive_Model!$D$57,IF(N3923="Sci-Fi",Predictive_Model!$D$58,0)))))))))</f>
        <v>0.94360243403264654</v>
      </c>
      <c r="V3923" s="3" t="str">
        <f t="shared" si="616"/>
        <v>Critical</v>
      </c>
      <c r="W3923" s="6">
        <f t="shared" si="617"/>
        <v>13.99</v>
      </c>
      <c r="X3923" s="3" t="str">
        <f t="shared" si="618"/>
        <v>Priority 2</v>
      </c>
      <c r="Y3923" s="3" t="str">
        <f t="shared" si="619"/>
        <v>OK</v>
      </c>
    </row>
    <row r="3924" spans="1:25" x14ac:dyDescent="0.25">
      <c r="A3924" s="3" t="str">
        <f>Raw_Data!A3924</f>
        <v>d11573bf-f68b-4134-89ff-659630bb63f3</v>
      </c>
      <c r="B3924" s="3">
        <f>Raw_Data!B3924</f>
        <v>60</v>
      </c>
      <c r="C3924" s="3" t="str">
        <f>Raw_Data!C3924</f>
        <v>Other</v>
      </c>
      <c r="D3924" s="3" t="str">
        <f>Raw_Data!D3924</f>
        <v>Premium</v>
      </c>
      <c r="E3924" s="3">
        <f>Raw_Data!E3924</f>
        <v>2.56</v>
      </c>
      <c r="F3924" s="3">
        <f>Raw_Data!F3924</f>
        <v>22</v>
      </c>
      <c r="G3924" s="3" t="str">
        <f>Raw_Data!G3924</f>
        <v>Asia</v>
      </c>
      <c r="H3924" s="3" t="str">
        <f>Raw_Data!H3924</f>
        <v>Mobile</v>
      </c>
      <c r="I3924" s="3">
        <f>Raw_Data!I3924</f>
        <v>17.989999999999998</v>
      </c>
      <c r="J3924" s="3">
        <f>Raw_Data!J3924</f>
        <v>1</v>
      </c>
      <c r="K3924" s="3" t="str">
        <f>Raw_Data!K3924</f>
        <v>Crypto</v>
      </c>
      <c r="L3924" s="3">
        <f>Raw_Data!L3924</f>
        <v>2</v>
      </c>
      <c r="M3924" s="3">
        <f>Raw_Data!M3924</f>
        <v>0.11</v>
      </c>
      <c r="N3924" s="3" t="str">
        <f>Raw_Data!N3924</f>
        <v>Sci-Fi</v>
      </c>
      <c r="O3924" s="3" t="str">
        <f t="shared" si="610"/>
        <v>55-70</v>
      </c>
      <c r="P3924" s="3" t="str">
        <f t="shared" si="611"/>
        <v>&lt;10h</v>
      </c>
      <c r="Q3924" s="3" t="str">
        <f t="shared" si="612"/>
        <v>22-45d</v>
      </c>
      <c r="R3924" s="3" t="str">
        <f t="shared" si="613"/>
        <v>Medium</v>
      </c>
      <c r="S3924" s="3" t="str">
        <f t="shared" si="614"/>
        <v>High</v>
      </c>
      <c r="T3924" s="3" t="str">
        <f t="shared" si="615"/>
        <v>Churned</v>
      </c>
      <c r="U3924" s="4">
        <f>1/(1+EXP(-(Predictive_Model!$B$5+((B3924-Predictive_Model!$B$20)/Predictive_Model!$C$20)*Predictive_Model!$D$20+((E3924-Predictive_Model!$B$21)/Predictive_Model!$C$21)*Predictive_Model!$D$21+((F3924-Predictive_Model!$B$22)/Predictive_Model!$C$22)*Predictive_Model!$D$22+((I3924-Predictive_Model!$B$23)/Predictive_Model!$C$23)*Predictive_Model!$D$23+((L3924-Predictive_Model!$B$24)/Predictive_Model!$C$24)*Predictive_Model!$D$24+((M3924-Predictive_Model!$B$25)/Predictive_Model!$C$25)*Predictive_Model!$D$25+IF(C3924="Male",Predictive_Model!$D$31,IF(C3924="Other",Predictive_Model!$D$32,0))+IF(D3924="Premium",Predictive_Model!$D$34,IF(D3924="Standard",Predictive_Model!$D$35,0))+IF(G3924="Asia",Predictive_Model!$D$37,IF(G3924="Europe",Predictive_Model!$D$38,IF(G3924="North America",Predictive_Model!$D$39,IF(G3924="Oceania",Predictive_Model!$D$40,IF(G3924="South America",Predictive_Model!$D$41,0)))))+IF(H3924="Laptop",Predictive_Model!$D$43,IF(H3924="Mobile",Predictive_Model!$D$44,IF(H3924="TV",Predictive_Model!$D$45,IF(H3924="Tablet",Predictive_Model!$D$46,0))))+IF(K3924="Crypto",Predictive_Model!$D$48,IF(K3924="Debit Card",Predictive_Model!$D$49,IF(K3924="Gift Card",Predictive_Model!$D$50,IF(K3924="PayPal",Predictive_Model!$D$51,0))))+IF(N3924="Comedy",Predictive_Model!$D$53,IF(N3924="Documentary",Predictive_Model!$D$54,IF(N3924="Drama",Predictive_Model!$D$55,IF(N3924="Horror",Predictive_Model!$D$56,IF(N3924="Romance",Predictive_Model!$D$57,IF(N3924="Sci-Fi",Predictive_Model!$D$58,0)))))))))</f>
        <v>0.98566783508915334</v>
      </c>
      <c r="V3924" s="3" t="str">
        <f t="shared" si="616"/>
        <v>Critical</v>
      </c>
      <c r="W3924" s="6">
        <f t="shared" si="617"/>
        <v>17.989999999999998</v>
      </c>
      <c r="X3924" s="3" t="str">
        <f t="shared" si="618"/>
        <v>Priority 1</v>
      </c>
      <c r="Y3924" s="3" t="str">
        <f t="shared" si="619"/>
        <v>OK</v>
      </c>
    </row>
    <row r="3925" spans="1:25" x14ac:dyDescent="0.25">
      <c r="A3925" s="3" t="str">
        <f>Raw_Data!A3925</f>
        <v>aeca46b3-2f4a-4f8a-941a-bcc7c536f372</v>
      </c>
      <c r="B3925" s="3">
        <f>Raw_Data!B3925</f>
        <v>40</v>
      </c>
      <c r="C3925" s="3" t="str">
        <f>Raw_Data!C3925</f>
        <v>Other</v>
      </c>
      <c r="D3925" s="3" t="str">
        <f>Raw_Data!D3925</f>
        <v>Premium</v>
      </c>
      <c r="E3925" s="3">
        <f>Raw_Data!E3925</f>
        <v>2.2799999999999998</v>
      </c>
      <c r="F3925" s="3">
        <f>Raw_Data!F3925</f>
        <v>37</v>
      </c>
      <c r="G3925" s="3" t="str">
        <f>Raw_Data!G3925</f>
        <v>Africa</v>
      </c>
      <c r="H3925" s="3" t="str">
        <f>Raw_Data!H3925</f>
        <v>Laptop</v>
      </c>
      <c r="I3925" s="3">
        <f>Raw_Data!I3925</f>
        <v>17.989999999999998</v>
      </c>
      <c r="J3925" s="3">
        <f>Raw_Data!J3925</f>
        <v>1</v>
      </c>
      <c r="K3925" s="3" t="str">
        <f>Raw_Data!K3925</f>
        <v>Gift Card</v>
      </c>
      <c r="L3925" s="3">
        <f>Raw_Data!L3925</f>
        <v>2</v>
      </c>
      <c r="M3925" s="3">
        <f>Raw_Data!M3925</f>
        <v>0.06</v>
      </c>
      <c r="N3925" s="3" t="str">
        <f>Raw_Data!N3925</f>
        <v>Action</v>
      </c>
      <c r="O3925" s="3" t="str">
        <f t="shared" si="610"/>
        <v>35-44</v>
      </c>
      <c r="P3925" s="3" t="str">
        <f t="shared" si="611"/>
        <v>&lt;10h</v>
      </c>
      <c r="Q3925" s="3" t="str">
        <f t="shared" si="612"/>
        <v>22-45d</v>
      </c>
      <c r="R3925" s="3" t="str">
        <f t="shared" si="613"/>
        <v>Medium</v>
      </c>
      <c r="S3925" s="3" t="str">
        <f t="shared" si="614"/>
        <v>High</v>
      </c>
      <c r="T3925" s="3" t="str">
        <f t="shared" si="615"/>
        <v>Churned</v>
      </c>
      <c r="U3925" s="4">
        <f>1/(1+EXP(-(Predictive_Model!$B$5+((B3925-Predictive_Model!$B$20)/Predictive_Model!$C$20)*Predictive_Model!$D$20+((E3925-Predictive_Model!$B$21)/Predictive_Model!$C$21)*Predictive_Model!$D$21+((F3925-Predictive_Model!$B$22)/Predictive_Model!$C$22)*Predictive_Model!$D$22+((I3925-Predictive_Model!$B$23)/Predictive_Model!$C$23)*Predictive_Model!$D$23+((L3925-Predictive_Model!$B$24)/Predictive_Model!$C$24)*Predictive_Model!$D$24+((M3925-Predictive_Model!$B$25)/Predictive_Model!$C$25)*Predictive_Model!$D$25+IF(C3925="Male",Predictive_Model!$D$31,IF(C3925="Other",Predictive_Model!$D$32,0))+IF(D3925="Premium",Predictive_Model!$D$34,IF(D3925="Standard",Predictive_Model!$D$35,0))+IF(G3925="Asia",Predictive_Model!$D$37,IF(G3925="Europe",Predictive_Model!$D$38,IF(G3925="North America",Predictive_Model!$D$39,IF(G3925="Oceania",Predictive_Model!$D$40,IF(G3925="South America",Predictive_Model!$D$41,0)))))+IF(H3925="Laptop",Predictive_Model!$D$43,IF(H3925="Mobile",Predictive_Model!$D$44,IF(H3925="TV",Predictive_Model!$D$45,IF(H3925="Tablet",Predictive_Model!$D$46,0))))+IF(K3925="Crypto",Predictive_Model!$D$48,IF(K3925="Debit Card",Predictive_Model!$D$49,IF(K3925="Gift Card",Predictive_Model!$D$50,IF(K3925="PayPal",Predictive_Model!$D$51,0))))+IF(N3925="Comedy",Predictive_Model!$D$53,IF(N3925="Documentary",Predictive_Model!$D$54,IF(N3925="Drama",Predictive_Model!$D$55,IF(N3925="Horror",Predictive_Model!$D$56,IF(N3925="Romance",Predictive_Model!$D$57,IF(N3925="Sci-Fi",Predictive_Model!$D$58,0)))))))))</f>
        <v>0.99472628648389227</v>
      </c>
      <c r="V3925" s="3" t="str">
        <f t="shared" si="616"/>
        <v>Critical</v>
      </c>
      <c r="W3925" s="6">
        <f t="shared" si="617"/>
        <v>17.989999999999998</v>
      </c>
      <c r="X3925" s="3" t="str">
        <f t="shared" si="618"/>
        <v>Priority 1</v>
      </c>
      <c r="Y3925" s="3" t="str">
        <f t="shared" si="619"/>
        <v>OK</v>
      </c>
    </row>
    <row r="3926" spans="1:25" x14ac:dyDescent="0.25">
      <c r="A3926" s="3" t="str">
        <f>Raw_Data!A3926</f>
        <v>c8117a2e-0ad2-4702-98d4-a91b9e29247c</v>
      </c>
      <c r="B3926" s="3">
        <f>Raw_Data!B3926</f>
        <v>46</v>
      </c>
      <c r="C3926" s="3" t="str">
        <f>Raw_Data!C3926</f>
        <v>Other</v>
      </c>
      <c r="D3926" s="3" t="str">
        <f>Raw_Data!D3926</f>
        <v>Basic</v>
      </c>
      <c r="E3926" s="3">
        <f>Raw_Data!E3926</f>
        <v>6.46</v>
      </c>
      <c r="F3926" s="3">
        <f>Raw_Data!F3926</f>
        <v>35</v>
      </c>
      <c r="G3926" s="3" t="str">
        <f>Raw_Data!G3926</f>
        <v>Europe</v>
      </c>
      <c r="H3926" s="3" t="str">
        <f>Raw_Data!H3926</f>
        <v>Desktop</v>
      </c>
      <c r="I3926" s="3">
        <f>Raw_Data!I3926</f>
        <v>8.99</v>
      </c>
      <c r="J3926" s="3">
        <f>Raw_Data!J3926</f>
        <v>1</v>
      </c>
      <c r="K3926" s="3" t="str">
        <f>Raw_Data!K3926</f>
        <v>Gift Card</v>
      </c>
      <c r="L3926" s="3">
        <f>Raw_Data!L3926</f>
        <v>4</v>
      </c>
      <c r="M3926" s="3">
        <f>Raw_Data!M3926</f>
        <v>0.18</v>
      </c>
      <c r="N3926" s="3" t="str">
        <f>Raw_Data!N3926</f>
        <v>Sci-Fi</v>
      </c>
      <c r="O3926" s="3" t="str">
        <f t="shared" si="610"/>
        <v>45-54</v>
      </c>
      <c r="P3926" s="3" t="str">
        <f t="shared" si="611"/>
        <v>&lt;10h</v>
      </c>
      <c r="Q3926" s="3" t="str">
        <f t="shared" si="612"/>
        <v>22-45d</v>
      </c>
      <c r="R3926" s="3" t="str">
        <f t="shared" si="613"/>
        <v>Medium</v>
      </c>
      <c r="S3926" s="3" t="str">
        <f t="shared" si="614"/>
        <v>Low</v>
      </c>
      <c r="T3926" s="3" t="str">
        <f t="shared" si="615"/>
        <v>Churned</v>
      </c>
      <c r="U3926" s="4">
        <f>1/(1+EXP(-(Predictive_Model!$B$5+((B3926-Predictive_Model!$B$20)/Predictive_Model!$C$20)*Predictive_Model!$D$20+((E3926-Predictive_Model!$B$21)/Predictive_Model!$C$21)*Predictive_Model!$D$21+((F3926-Predictive_Model!$B$22)/Predictive_Model!$C$22)*Predictive_Model!$D$22+((I3926-Predictive_Model!$B$23)/Predictive_Model!$C$23)*Predictive_Model!$D$23+((L3926-Predictive_Model!$B$24)/Predictive_Model!$C$24)*Predictive_Model!$D$24+((M3926-Predictive_Model!$B$25)/Predictive_Model!$C$25)*Predictive_Model!$D$25+IF(C3926="Male",Predictive_Model!$D$31,IF(C3926="Other",Predictive_Model!$D$32,0))+IF(D3926="Premium",Predictive_Model!$D$34,IF(D3926="Standard",Predictive_Model!$D$35,0))+IF(G3926="Asia",Predictive_Model!$D$37,IF(G3926="Europe",Predictive_Model!$D$38,IF(G3926="North America",Predictive_Model!$D$39,IF(G3926="Oceania",Predictive_Model!$D$40,IF(G3926="South America",Predictive_Model!$D$41,0)))))+IF(H3926="Laptop",Predictive_Model!$D$43,IF(H3926="Mobile",Predictive_Model!$D$44,IF(H3926="TV",Predictive_Model!$D$45,IF(H3926="Tablet",Predictive_Model!$D$46,0))))+IF(K3926="Crypto",Predictive_Model!$D$48,IF(K3926="Debit Card",Predictive_Model!$D$49,IF(K3926="Gift Card",Predictive_Model!$D$50,IF(K3926="PayPal",Predictive_Model!$D$51,0))))+IF(N3926="Comedy",Predictive_Model!$D$53,IF(N3926="Documentary",Predictive_Model!$D$54,IF(N3926="Drama",Predictive_Model!$D$55,IF(N3926="Horror",Predictive_Model!$D$56,IF(N3926="Romance",Predictive_Model!$D$57,IF(N3926="Sci-Fi",Predictive_Model!$D$58,0)))))))))</f>
        <v>0.99233191771838347</v>
      </c>
      <c r="V3926" s="3" t="str">
        <f t="shared" si="616"/>
        <v>Critical</v>
      </c>
      <c r="W3926" s="6">
        <f t="shared" si="617"/>
        <v>8.99</v>
      </c>
      <c r="X3926" s="3" t="str">
        <f t="shared" si="618"/>
        <v>Priority 2</v>
      </c>
      <c r="Y3926" s="3" t="str">
        <f t="shared" si="619"/>
        <v>OK</v>
      </c>
    </row>
    <row r="3927" spans="1:25" x14ac:dyDescent="0.25">
      <c r="A3927" s="3" t="str">
        <f>Raw_Data!A3927</f>
        <v>12be3d4b-67ef-4665-a7bb-f889989afe1a</v>
      </c>
      <c r="B3927" s="3">
        <f>Raw_Data!B3927</f>
        <v>33</v>
      </c>
      <c r="C3927" s="3" t="str">
        <f>Raw_Data!C3927</f>
        <v>Female</v>
      </c>
      <c r="D3927" s="3" t="str">
        <f>Raw_Data!D3927</f>
        <v>Premium</v>
      </c>
      <c r="E3927" s="3">
        <f>Raw_Data!E3927</f>
        <v>11.3</v>
      </c>
      <c r="F3927" s="3">
        <f>Raw_Data!F3927</f>
        <v>7</v>
      </c>
      <c r="G3927" s="3" t="str">
        <f>Raw_Data!G3927</f>
        <v>North America</v>
      </c>
      <c r="H3927" s="3" t="str">
        <f>Raw_Data!H3927</f>
        <v>Tablet</v>
      </c>
      <c r="I3927" s="3">
        <f>Raw_Data!I3927</f>
        <v>17.989999999999998</v>
      </c>
      <c r="J3927" s="3">
        <f>Raw_Data!J3927</f>
        <v>0</v>
      </c>
      <c r="K3927" s="3" t="str">
        <f>Raw_Data!K3927</f>
        <v>Gift Card</v>
      </c>
      <c r="L3927" s="3">
        <f>Raw_Data!L3927</f>
        <v>1</v>
      </c>
      <c r="M3927" s="3">
        <f>Raw_Data!M3927</f>
        <v>1.41</v>
      </c>
      <c r="N3927" s="3" t="str">
        <f>Raw_Data!N3927</f>
        <v>Drama</v>
      </c>
      <c r="O3927" s="3" t="str">
        <f t="shared" si="610"/>
        <v>25-34</v>
      </c>
      <c r="P3927" s="3" t="str">
        <f t="shared" si="611"/>
        <v>10-24h</v>
      </c>
      <c r="Q3927" s="3" t="str">
        <f t="shared" si="612"/>
        <v>0-7d</v>
      </c>
      <c r="R3927" s="3" t="str">
        <f t="shared" si="613"/>
        <v>Medium</v>
      </c>
      <c r="S3927" s="3" t="str">
        <f t="shared" si="614"/>
        <v>High</v>
      </c>
      <c r="T3927" s="3" t="str">
        <f t="shared" si="615"/>
        <v>Active</v>
      </c>
      <c r="U3927" s="4">
        <f>1/(1+EXP(-(Predictive_Model!$B$5+((B3927-Predictive_Model!$B$20)/Predictive_Model!$C$20)*Predictive_Model!$D$20+((E3927-Predictive_Model!$B$21)/Predictive_Model!$C$21)*Predictive_Model!$D$21+((F3927-Predictive_Model!$B$22)/Predictive_Model!$C$22)*Predictive_Model!$D$22+((I3927-Predictive_Model!$B$23)/Predictive_Model!$C$23)*Predictive_Model!$D$23+((L3927-Predictive_Model!$B$24)/Predictive_Model!$C$24)*Predictive_Model!$D$24+((M3927-Predictive_Model!$B$25)/Predictive_Model!$C$25)*Predictive_Model!$D$25+IF(C3927="Male",Predictive_Model!$D$31,IF(C3927="Other",Predictive_Model!$D$32,0))+IF(D3927="Premium",Predictive_Model!$D$34,IF(D3927="Standard",Predictive_Model!$D$35,0))+IF(G3927="Asia",Predictive_Model!$D$37,IF(G3927="Europe",Predictive_Model!$D$38,IF(G3927="North America",Predictive_Model!$D$39,IF(G3927="Oceania",Predictive_Model!$D$40,IF(G3927="South America",Predictive_Model!$D$41,0)))))+IF(H3927="Laptop",Predictive_Model!$D$43,IF(H3927="Mobile",Predictive_Model!$D$44,IF(H3927="TV",Predictive_Model!$D$45,IF(H3927="Tablet",Predictive_Model!$D$46,0))))+IF(K3927="Crypto",Predictive_Model!$D$48,IF(K3927="Debit Card",Predictive_Model!$D$49,IF(K3927="Gift Card",Predictive_Model!$D$50,IF(K3927="PayPal",Predictive_Model!$D$51,0))))+IF(N3927="Comedy",Predictive_Model!$D$53,IF(N3927="Documentary",Predictive_Model!$D$54,IF(N3927="Drama",Predictive_Model!$D$55,IF(N3927="Horror",Predictive_Model!$D$56,IF(N3927="Romance",Predictive_Model!$D$57,IF(N3927="Sci-Fi",Predictive_Model!$D$58,0)))))))))</f>
        <v>0.19429365565693635</v>
      </c>
      <c r="V3927" s="3" t="str">
        <f t="shared" si="616"/>
        <v>Low</v>
      </c>
      <c r="W3927" s="6">
        <f t="shared" si="617"/>
        <v>3.4953428652682845</v>
      </c>
      <c r="X3927" s="3" t="str">
        <f t="shared" si="618"/>
        <v>Monitor</v>
      </c>
      <c r="Y3927" s="3" t="str">
        <f t="shared" si="619"/>
        <v>OK</v>
      </c>
    </row>
    <row r="3928" spans="1:25" x14ac:dyDescent="0.25">
      <c r="A3928" s="3" t="str">
        <f>Raw_Data!A3928</f>
        <v>d14be48f-b54b-4b14-90b7-153e6c90a1ed</v>
      </c>
      <c r="B3928" s="3">
        <f>Raw_Data!B3928</f>
        <v>31</v>
      </c>
      <c r="C3928" s="3" t="str">
        <f>Raw_Data!C3928</f>
        <v>Female</v>
      </c>
      <c r="D3928" s="3" t="str">
        <f>Raw_Data!D3928</f>
        <v>Premium</v>
      </c>
      <c r="E3928" s="3">
        <f>Raw_Data!E3928</f>
        <v>3.13</v>
      </c>
      <c r="F3928" s="3">
        <f>Raw_Data!F3928</f>
        <v>7</v>
      </c>
      <c r="G3928" s="3" t="str">
        <f>Raw_Data!G3928</f>
        <v>North America</v>
      </c>
      <c r="H3928" s="3" t="str">
        <f>Raw_Data!H3928</f>
        <v>Mobile</v>
      </c>
      <c r="I3928" s="3">
        <f>Raw_Data!I3928</f>
        <v>17.989999999999998</v>
      </c>
      <c r="J3928" s="3">
        <f>Raw_Data!J3928</f>
        <v>0</v>
      </c>
      <c r="K3928" s="3" t="str">
        <f>Raw_Data!K3928</f>
        <v>Debit Card</v>
      </c>
      <c r="L3928" s="3">
        <f>Raw_Data!L3928</f>
        <v>5</v>
      </c>
      <c r="M3928" s="3">
        <f>Raw_Data!M3928</f>
        <v>0.39</v>
      </c>
      <c r="N3928" s="3" t="str">
        <f>Raw_Data!N3928</f>
        <v>Documentary</v>
      </c>
      <c r="O3928" s="3" t="str">
        <f t="shared" si="610"/>
        <v>25-34</v>
      </c>
      <c r="P3928" s="3" t="str">
        <f t="shared" si="611"/>
        <v>&lt;10h</v>
      </c>
      <c r="Q3928" s="3" t="str">
        <f t="shared" si="612"/>
        <v>0-7d</v>
      </c>
      <c r="R3928" s="3" t="str">
        <f t="shared" si="613"/>
        <v>Medium</v>
      </c>
      <c r="S3928" s="3" t="str">
        <f t="shared" si="614"/>
        <v>High</v>
      </c>
      <c r="T3928" s="3" t="str">
        <f t="shared" si="615"/>
        <v>Active</v>
      </c>
      <c r="U3928" s="4">
        <f>1/(1+EXP(-(Predictive_Model!$B$5+((B3928-Predictive_Model!$B$20)/Predictive_Model!$C$20)*Predictive_Model!$D$20+((E3928-Predictive_Model!$B$21)/Predictive_Model!$C$21)*Predictive_Model!$D$21+((F3928-Predictive_Model!$B$22)/Predictive_Model!$C$22)*Predictive_Model!$D$22+((I3928-Predictive_Model!$B$23)/Predictive_Model!$C$23)*Predictive_Model!$D$23+((L3928-Predictive_Model!$B$24)/Predictive_Model!$C$24)*Predictive_Model!$D$24+((M3928-Predictive_Model!$B$25)/Predictive_Model!$C$25)*Predictive_Model!$D$25+IF(C3928="Male",Predictive_Model!$D$31,IF(C3928="Other",Predictive_Model!$D$32,0))+IF(D3928="Premium",Predictive_Model!$D$34,IF(D3928="Standard",Predictive_Model!$D$35,0))+IF(G3928="Asia",Predictive_Model!$D$37,IF(G3928="Europe",Predictive_Model!$D$38,IF(G3928="North America",Predictive_Model!$D$39,IF(G3928="Oceania",Predictive_Model!$D$40,IF(G3928="South America",Predictive_Model!$D$41,0)))))+IF(H3928="Laptop",Predictive_Model!$D$43,IF(H3928="Mobile",Predictive_Model!$D$44,IF(H3928="TV",Predictive_Model!$D$45,IF(H3928="Tablet",Predictive_Model!$D$46,0))))+IF(K3928="Crypto",Predictive_Model!$D$48,IF(K3928="Debit Card",Predictive_Model!$D$49,IF(K3928="Gift Card",Predictive_Model!$D$50,IF(K3928="PayPal",Predictive_Model!$D$51,0))))+IF(N3928="Comedy",Predictive_Model!$D$53,IF(N3928="Documentary",Predictive_Model!$D$54,IF(N3928="Drama",Predictive_Model!$D$55,IF(N3928="Horror",Predictive_Model!$D$56,IF(N3928="Romance",Predictive_Model!$D$57,IF(N3928="Sci-Fi",Predictive_Model!$D$58,0)))))))))</f>
        <v>0.33921493685513626</v>
      </c>
      <c r="V3928" s="3" t="str">
        <f t="shared" si="616"/>
        <v>Medium</v>
      </c>
      <c r="W3928" s="6">
        <f t="shared" si="617"/>
        <v>6.1024767140239007</v>
      </c>
      <c r="X3928" s="3" t="str">
        <f t="shared" si="618"/>
        <v>Monitor</v>
      </c>
      <c r="Y3928" s="3" t="str">
        <f t="shared" si="619"/>
        <v>OK</v>
      </c>
    </row>
    <row r="3929" spans="1:25" x14ac:dyDescent="0.25">
      <c r="A3929" s="3" t="str">
        <f>Raw_Data!A3929</f>
        <v>89f7d229-8ad2-4553-8582-066a2af2ebed</v>
      </c>
      <c r="B3929" s="3">
        <f>Raw_Data!B3929</f>
        <v>39</v>
      </c>
      <c r="C3929" s="3" t="str">
        <f>Raw_Data!C3929</f>
        <v>Other</v>
      </c>
      <c r="D3929" s="3" t="str">
        <f>Raw_Data!D3929</f>
        <v>Basic</v>
      </c>
      <c r="E3929" s="3">
        <f>Raw_Data!E3929</f>
        <v>9.89</v>
      </c>
      <c r="F3929" s="3">
        <f>Raw_Data!F3929</f>
        <v>45</v>
      </c>
      <c r="G3929" s="3" t="str">
        <f>Raw_Data!G3929</f>
        <v>Africa</v>
      </c>
      <c r="H3929" s="3" t="str">
        <f>Raw_Data!H3929</f>
        <v>Mobile</v>
      </c>
      <c r="I3929" s="3">
        <f>Raw_Data!I3929</f>
        <v>8.99</v>
      </c>
      <c r="J3929" s="3">
        <f>Raw_Data!J3929</f>
        <v>1</v>
      </c>
      <c r="K3929" s="3" t="str">
        <f>Raw_Data!K3929</f>
        <v>Gift Card</v>
      </c>
      <c r="L3929" s="3">
        <f>Raw_Data!L3929</f>
        <v>4</v>
      </c>
      <c r="M3929" s="3">
        <f>Raw_Data!M3929</f>
        <v>0.22</v>
      </c>
      <c r="N3929" s="3" t="str">
        <f>Raw_Data!N3929</f>
        <v>Documentary</v>
      </c>
      <c r="O3929" s="3" t="str">
        <f t="shared" si="610"/>
        <v>35-44</v>
      </c>
      <c r="P3929" s="3" t="str">
        <f t="shared" si="611"/>
        <v>&lt;10h</v>
      </c>
      <c r="Q3929" s="3" t="str">
        <f t="shared" si="612"/>
        <v>22-45d</v>
      </c>
      <c r="R3929" s="3" t="str">
        <f t="shared" si="613"/>
        <v>Medium</v>
      </c>
      <c r="S3929" s="3" t="str">
        <f t="shared" si="614"/>
        <v>Low</v>
      </c>
      <c r="T3929" s="3" t="str">
        <f t="shared" si="615"/>
        <v>Churned</v>
      </c>
      <c r="U3929" s="4">
        <f>1/(1+EXP(-(Predictive_Model!$B$5+((B3929-Predictive_Model!$B$20)/Predictive_Model!$C$20)*Predictive_Model!$D$20+((E3929-Predictive_Model!$B$21)/Predictive_Model!$C$21)*Predictive_Model!$D$21+((F3929-Predictive_Model!$B$22)/Predictive_Model!$C$22)*Predictive_Model!$D$22+((I3929-Predictive_Model!$B$23)/Predictive_Model!$C$23)*Predictive_Model!$D$23+((L3929-Predictive_Model!$B$24)/Predictive_Model!$C$24)*Predictive_Model!$D$24+((M3929-Predictive_Model!$B$25)/Predictive_Model!$C$25)*Predictive_Model!$D$25+IF(C3929="Male",Predictive_Model!$D$31,IF(C3929="Other",Predictive_Model!$D$32,0))+IF(D3929="Premium",Predictive_Model!$D$34,IF(D3929="Standard",Predictive_Model!$D$35,0))+IF(G3929="Asia",Predictive_Model!$D$37,IF(G3929="Europe",Predictive_Model!$D$38,IF(G3929="North America",Predictive_Model!$D$39,IF(G3929="Oceania",Predictive_Model!$D$40,IF(G3929="South America",Predictive_Model!$D$41,0)))))+IF(H3929="Laptop",Predictive_Model!$D$43,IF(H3929="Mobile",Predictive_Model!$D$44,IF(H3929="TV",Predictive_Model!$D$45,IF(H3929="Tablet",Predictive_Model!$D$46,0))))+IF(K3929="Crypto",Predictive_Model!$D$48,IF(K3929="Debit Card",Predictive_Model!$D$49,IF(K3929="Gift Card",Predictive_Model!$D$50,IF(K3929="PayPal",Predictive_Model!$D$51,0))))+IF(N3929="Comedy",Predictive_Model!$D$53,IF(N3929="Documentary",Predictive_Model!$D$54,IF(N3929="Drama",Predictive_Model!$D$55,IF(N3929="Horror",Predictive_Model!$D$56,IF(N3929="Romance",Predictive_Model!$D$57,IF(N3929="Sci-Fi",Predictive_Model!$D$58,0)))))))))</f>
        <v>0.99873256516663811</v>
      </c>
      <c r="V3929" s="3" t="str">
        <f t="shared" si="616"/>
        <v>Critical</v>
      </c>
      <c r="W3929" s="6">
        <f t="shared" si="617"/>
        <v>8.99</v>
      </c>
      <c r="X3929" s="3" t="str">
        <f t="shared" si="618"/>
        <v>Priority 2</v>
      </c>
      <c r="Y3929" s="3" t="str">
        <f t="shared" si="619"/>
        <v>OK</v>
      </c>
    </row>
    <row r="3930" spans="1:25" x14ac:dyDescent="0.25">
      <c r="A3930" s="3" t="str">
        <f>Raw_Data!A3930</f>
        <v>f4eaec8d-554b-40c5-9761-c74633a253b5</v>
      </c>
      <c r="B3930" s="3">
        <f>Raw_Data!B3930</f>
        <v>19</v>
      </c>
      <c r="C3930" s="3" t="str">
        <f>Raw_Data!C3930</f>
        <v>Female</v>
      </c>
      <c r="D3930" s="3" t="str">
        <f>Raw_Data!D3930</f>
        <v>Premium</v>
      </c>
      <c r="E3930" s="3">
        <f>Raw_Data!E3930</f>
        <v>0.6</v>
      </c>
      <c r="F3930" s="3">
        <f>Raw_Data!F3930</f>
        <v>26</v>
      </c>
      <c r="G3930" s="3" t="str">
        <f>Raw_Data!G3930</f>
        <v>Oceania</v>
      </c>
      <c r="H3930" s="3" t="str">
        <f>Raw_Data!H3930</f>
        <v>Mobile</v>
      </c>
      <c r="I3930" s="3">
        <f>Raw_Data!I3930</f>
        <v>17.989999999999998</v>
      </c>
      <c r="J3930" s="3">
        <f>Raw_Data!J3930</f>
        <v>1</v>
      </c>
      <c r="K3930" s="3" t="str">
        <f>Raw_Data!K3930</f>
        <v>Gift Card</v>
      </c>
      <c r="L3930" s="3">
        <f>Raw_Data!L3930</f>
        <v>1</v>
      </c>
      <c r="M3930" s="3">
        <f>Raw_Data!M3930</f>
        <v>0.02</v>
      </c>
      <c r="N3930" s="3" t="str">
        <f>Raw_Data!N3930</f>
        <v>Sci-Fi</v>
      </c>
      <c r="O3930" s="3" t="str">
        <f t="shared" si="610"/>
        <v>18-24</v>
      </c>
      <c r="P3930" s="3" t="str">
        <f t="shared" si="611"/>
        <v>&lt;10h</v>
      </c>
      <c r="Q3930" s="3" t="str">
        <f t="shared" si="612"/>
        <v>22-45d</v>
      </c>
      <c r="R3930" s="3" t="str">
        <f t="shared" si="613"/>
        <v>Medium</v>
      </c>
      <c r="S3930" s="3" t="str">
        <f t="shared" si="614"/>
        <v>High</v>
      </c>
      <c r="T3930" s="3" t="str">
        <f t="shared" si="615"/>
        <v>Churned</v>
      </c>
      <c r="U3930" s="4">
        <f>1/(1+EXP(-(Predictive_Model!$B$5+((B3930-Predictive_Model!$B$20)/Predictive_Model!$C$20)*Predictive_Model!$D$20+((E3930-Predictive_Model!$B$21)/Predictive_Model!$C$21)*Predictive_Model!$D$21+((F3930-Predictive_Model!$B$22)/Predictive_Model!$C$22)*Predictive_Model!$D$22+((I3930-Predictive_Model!$B$23)/Predictive_Model!$C$23)*Predictive_Model!$D$23+((L3930-Predictive_Model!$B$24)/Predictive_Model!$C$24)*Predictive_Model!$D$24+((M3930-Predictive_Model!$B$25)/Predictive_Model!$C$25)*Predictive_Model!$D$25+IF(C3930="Male",Predictive_Model!$D$31,IF(C3930="Other",Predictive_Model!$D$32,0))+IF(D3930="Premium",Predictive_Model!$D$34,IF(D3930="Standard",Predictive_Model!$D$35,0))+IF(G3930="Asia",Predictive_Model!$D$37,IF(G3930="Europe",Predictive_Model!$D$38,IF(G3930="North America",Predictive_Model!$D$39,IF(G3930="Oceania",Predictive_Model!$D$40,IF(G3930="South America",Predictive_Model!$D$41,0)))))+IF(H3930="Laptop",Predictive_Model!$D$43,IF(H3930="Mobile",Predictive_Model!$D$44,IF(H3930="TV",Predictive_Model!$D$45,IF(H3930="Tablet",Predictive_Model!$D$46,0))))+IF(K3930="Crypto",Predictive_Model!$D$48,IF(K3930="Debit Card",Predictive_Model!$D$49,IF(K3930="Gift Card",Predictive_Model!$D$50,IF(K3930="PayPal",Predictive_Model!$D$51,0))))+IF(N3930="Comedy",Predictive_Model!$D$53,IF(N3930="Documentary",Predictive_Model!$D$54,IF(N3930="Drama",Predictive_Model!$D$55,IF(N3930="Horror",Predictive_Model!$D$56,IF(N3930="Romance",Predictive_Model!$D$57,IF(N3930="Sci-Fi",Predictive_Model!$D$58,0)))))))))</f>
        <v>0.99917512214639614</v>
      </c>
      <c r="V3930" s="3" t="str">
        <f t="shared" si="616"/>
        <v>Critical</v>
      </c>
      <c r="W3930" s="6">
        <f t="shared" si="617"/>
        <v>17.989999999999998</v>
      </c>
      <c r="X3930" s="3" t="str">
        <f t="shared" si="618"/>
        <v>Priority 1</v>
      </c>
      <c r="Y3930" s="3" t="str">
        <f t="shared" si="619"/>
        <v>OK</v>
      </c>
    </row>
    <row r="3931" spans="1:25" x14ac:dyDescent="0.25">
      <c r="A3931" s="3" t="str">
        <f>Raw_Data!A3931</f>
        <v>1d72e7f2-4e93-471d-8d46-772c2d538fdd</v>
      </c>
      <c r="B3931" s="3">
        <f>Raw_Data!B3931</f>
        <v>25</v>
      </c>
      <c r="C3931" s="3" t="str">
        <f>Raw_Data!C3931</f>
        <v>Male</v>
      </c>
      <c r="D3931" s="3" t="str">
        <f>Raw_Data!D3931</f>
        <v>Premium</v>
      </c>
      <c r="E3931" s="3">
        <f>Raw_Data!E3931</f>
        <v>44.46</v>
      </c>
      <c r="F3931" s="3">
        <f>Raw_Data!F3931</f>
        <v>33</v>
      </c>
      <c r="G3931" s="3" t="str">
        <f>Raw_Data!G3931</f>
        <v>Oceania</v>
      </c>
      <c r="H3931" s="3" t="str">
        <f>Raw_Data!H3931</f>
        <v>Tablet</v>
      </c>
      <c r="I3931" s="3">
        <f>Raw_Data!I3931</f>
        <v>17.989999999999998</v>
      </c>
      <c r="J3931" s="3">
        <f>Raw_Data!J3931</f>
        <v>0</v>
      </c>
      <c r="K3931" s="3" t="str">
        <f>Raw_Data!K3931</f>
        <v>PayPal</v>
      </c>
      <c r="L3931" s="3">
        <f>Raw_Data!L3931</f>
        <v>1</v>
      </c>
      <c r="M3931" s="3">
        <f>Raw_Data!M3931</f>
        <v>1.31</v>
      </c>
      <c r="N3931" s="3" t="str">
        <f>Raw_Data!N3931</f>
        <v>Drama</v>
      </c>
      <c r="O3931" s="3" t="str">
        <f t="shared" si="610"/>
        <v>25-34</v>
      </c>
      <c r="P3931" s="3" t="str">
        <f t="shared" si="611"/>
        <v>25-49h</v>
      </c>
      <c r="Q3931" s="3" t="str">
        <f t="shared" si="612"/>
        <v>22-45d</v>
      </c>
      <c r="R3931" s="3" t="str">
        <f t="shared" si="613"/>
        <v>Medium</v>
      </c>
      <c r="S3931" s="3" t="str">
        <f t="shared" si="614"/>
        <v>High</v>
      </c>
      <c r="T3931" s="3" t="str">
        <f t="shared" si="615"/>
        <v>Active</v>
      </c>
      <c r="U3931" s="4">
        <f>1/(1+EXP(-(Predictive_Model!$B$5+((B3931-Predictive_Model!$B$20)/Predictive_Model!$C$20)*Predictive_Model!$D$20+((E3931-Predictive_Model!$B$21)/Predictive_Model!$C$21)*Predictive_Model!$D$21+((F3931-Predictive_Model!$B$22)/Predictive_Model!$C$22)*Predictive_Model!$D$22+((I3931-Predictive_Model!$B$23)/Predictive_Model!$C$23)*Predictive_Model!$D$23+((L3931-Predictive_Model!$B$24)/Predictive_Model!$C$24)*Predictive_Model!$D$24+((M3931-Predictive_Model!$B$25)/Predictive_Model!$C$25)*Predictive_Model!$D$25+IF(C3931="Male",Predictive_Model!$D$31,IF(C3931="Other",Predictive_Model!$D$32,0))+IF(D3931="Premium",Predictive_Model!$D$34,IF(D3931="Standard",Predictive_Model!$D$35,0))+IF(G3931="Asia",Predictive_Model!$D$37,IF(G3931="Europe",Predictive_Model!$D$38,IF(G3931="North America",Predictive_Model!$D$39,IF(G3931="Oceania",Predictive_Model!$D$40,IF(G3931="South America",Predictive_Model!$D$41,0)))))+IF(H3931="Laptop",Predictive_Model!$D$43,IF(H3931="Mobile",Predictive_Model!$D$44,IF(H3931="TV",Predictive_Model!$D$45,IF(H3931="Tablet",Predictive_Model!$D$46,0))))+IF(K3931="Crypto",Predictive_Model!$D$48,IF(K3931="Debit Card",Predictive_Model!$D$49,IF(K3931="Gift Card",Predictive_Model!$D$50,IF(K3931="PayPal",Predictive_Model!$D$51,0))))+IF(N3931="Comedy",Predictive_Model!$D$53,IF(N3931="Documentary",Predictive_Model!$D$54,IF(N3931="Drama",Predictive_Model!$D$55,IF(N3931="Horror",Predictive_Model!$D$56,IF(N3931="Romance",Predictive_Model!$D$57,IF(N3931="Sci-Fi",Predictive_Model!$D$58,0)))))))))</f>
        <v>1.4785568636748904E-4</v>
      </c>
      <c r="V3931" s="3" t="str">
        <f t="shared" si="616"/>
        <v>Low</v>
      </c>
      <c r="W3931" s="6">
        <f t="shared" si="617"/>
        <v>2.6599237977511275E-3</v>
      </c>
      <c r="X3931" s="3" t="str">
        <f t="shared" si="618"/>
        <v>Monitor</v>
      </c>
      <c r="Y3931" s="3" t="str">
        <f t="shared" si="619"/>
        <v>OK</v>
      </c>
    </row>
    <row r="3932" spans="1:25" x14ac:dyDescent="0.25">
      <c r="A3932" s="3" t="str">
        <f>Raw_Data!A3932</f>
        <v>e408ee62-5313-4e04-bcec-e23b5202a7ab</v>
      </c>
      <c r="B3932" s="3">
        <f>Raw_Data!B3932</f>
        <v>49</v>
      </c>
      <c r="C3932" s="3" t="str">
        <f>Raw_Data!C3932</f>
        <v>Male</v>
      </c>
      <c r="D3932" s="3" t="str">
        <f>Raw_Data!D3932</f>
        <v>Basic</v>
      </c>
      <c r="E3932" s="3">
        <f>Raw_Data!E3932</f>
        <v>9.67</v>
      </c>
      <c r="F3932" s="3">
        <f>Raw_Data!F3932</f>
        <v>57</v>
      </c>
      <c r="G3932" s="3" t="str">
        <f>Raw_Data!G3932</f>
        <v>Europe</v>
      </c>
      <c r="H3932" s="3" t="str">
        <f>Raw_Data!H3932</f>
        <v>Mobile</v>
      </c>
      <c r="I3932" s="3">
        <f>Raw_Data!I3932</f>
        <v>8.99</v>
      </c>
      <c r="J3932" s="3">
        <f>Raw_Data!J3932</f>
        <v>1</v>
      </c>
      <c r="K3932" s="3" t="str">
        <f>Raw_Data!K3932</f>
        <v>Credit Card</v>
      </c>
      <c r="L3932" s="3">
        <f>Raw_Data!L3932</f>
        <v>1</v>
      </c>
      <c r="M3932" s="3">
        <f>Raw_Data!M3932</f>
        <v>0.17</v>
      </c>
      <c r="N3932" s="3" t="str">
        <f>Raw_Data!N3932</f>
        <v>Horror</v>
      </c>
      <c r="O3932" s="3" t="str">
        <f t="shared" si="610"/>
        <v>45-54</v>
      </c>
      <c r="P3932" s="3" t="str">
        <f t="shared" si="611"/>
        <v>&lt;10h</v>
      </c>
      <c r="Q3932" s="3" t="str">
        <f t="shared" si="612"/>
        <v>46-60d</v>
      </c>
      <c r="R3932" s="3" t="str">
        <f t="shared" si="613"/>
        <v>Low</v>
      </c>
      <c r="S3932" s="3" t="str">
        <f t="shared" si="614"/>
        <v>Low</v>
      </c>
      <c r="T3932" s="3" t="str">
        <f t="shared" si="615"/>
        <v>Churned</v>
      </c>
      <c r="U3932" s="4">
        <f>1/(1+EXP(-(Predictive_Model!$B$5+((B3932-Predictive_Model!$B$20)/Predictive_Model!$C$20)*Predictive_Model!$D$20+((E3932-Predictive_Model!$B$21)/Predictive_Model!$C$21)*Predictive_Model!$D$21+((F3932-Predictive_Model!$B$22)/Predictive_Model!$C$22)*Predictive_Model!$D$22+((I3932-Predictive_Model!$B$23)/Predictive_Model!$C$23)*Predictive_Model!$D$23+((L3932-Predictive_Model!$B$24)/Predictive_Model!$C$24)*Predictive_Model!$D$24+((M3932-Predictive_Model!$B$25)/Predictive_Model!$C$25)*Predictive_Model!$D$25+IF(C3932="Male",Predictive_Model!$D$31,IF(C3932="Other",Predictive_Model!$D$32,0))+IF(D3932="Premium",Predictive_Model!$D$34,IF(D3932="Standard",Predictive_Model!$D$35,0))+IF(G3932="Asia",Predictive_Model!$D$37,IF(G3932="Europe",Predictive_Model!$D$38,IF(G3932="North America",Predictive_Model!$D$39,IF(G3932="Oceania",Predictive_Model!$D$40,IF(G3932="South America",Predictive_Model!$D$41,0)))))+IF(H3932="Laptop",Predictive_Model!$D$43,IF(H3932="Mobile",Predictive_Model!$D$44,IF(H3932="TV",Predictive_Model!$D$45,IF(H3932="Tablet",Predictive_Model!$D$46,0))))+IF(K3932="Crypto",Predictive_Model!$D$48,IF(K3932="Debit Card",Predictive_Model!$D$49,IF(K3932="Gift Card",Predictive_Model!$D$50,IF(K3932="PayPal",Predictive_Model!$D$51,0))))+IF(N3932="Comedy",Predictive_Model!$D$53,IF(N3932="Documentary",Predictive_Model!$D$54,IF(N3932="Drama",Predictive_Model!$D$55,IF(N3932="Horror",Predictive_Model!$D$56,IF(N3932="Romance",Predictive_Model!$D$57,IF(N3932="Sci-Fi",Predictive_Model!$D$58,0)))))))))</f>
        <v>0.99996983564754605</v>
      </c>
      <c r="V3932" s="3" t="str">
        <f t="shared" si="616"/>
        <v>Critical</v>
      </c>
      <c r="W3932" s="6">
        <f t="shared" si="617"/>
        <v>8.99</v>
      </c>
      <c r="X3932" s="3" t="str">
        <f t="shared" si="618"/>
        <v>Priority 2</v>
      </c>
      <c r="Y3932" s="3" t="str">
        <f t="shared" si="619"/>
        <v>OK</v>
      </c>
    </row>
    <row r="3933" spans="1:25" x14ac:dyDescent="0.25">
      <c r="A3933" s="3" t="str">
        <f>Raw_Data!A3933</f>
        <v>f1c83b47-42f3-43d3-8e18-4ea89c57773c</v>
      </c>
      <c r="B3933" s="3">
        <f>Raw_Data!B3933</f>
        <v>67</v>
      </c>
      <c r="C3933" s="3" t="str">
        <f>Raw_Data!C3933</f>
        <v>Other</v>
      </c>
      <c r="D3933" s="3" t="str">
        <f>Raw_Data!D3933</f>
        <v>Basic</v>
      </c>
      <c r="E3933" s="3">
        <f>Raw_Data!E3933</f>
        <v>10.17</v>
      </c>
      <c r="F3933" s="3">
        <f>Raw_Data!F3933</f>
        <v>18</v>
      </c>
      <c r="G3933" s="3" t="str">
        <f>Raw_Data!G3933</f>
        <v>North America</v>
      </c>
      <c r="H3933" s="3" t="str">
        <f>Raw_Data!H3933</f>
        <v>Tablet</v>
      </c>
      <c r="I3933" s="3">
        <f>Raw_Data!I3933</f>
        <v>8.99</v>
      </c>
      <c r="J3933" s="3">
        <f>Raw_Data!J3933</f>
        <v>0</v>
      </c>
      <c r="K3933" s="3" t="str">
        <f>Raw_Data!K3933</f>
        <v>Gift Card</v>
      </c>
      <c r="L3933" s="3">
        <f>Raw_Data!L3933</f>
        <v>2</v>
      </c>
      <c r="M3933" s="3">
        <f>Raw_Data!M3933</f>
        <v>0.54</v>
      </c>
      <c r="N3933" s="3" t="str">
        <f>Raw_Data!N3933</f>
        <v>Action</v>
      </c>
      <c r="O3933" s="3" t="str">
        <f t="shared" si="610"/>
        <v>55-70</v>
      </c>
      <c r="P3933" s="3" t="str">
        <f t="shared" si="611"/>
        <v>10-24h</v>
      </c>
      <c r="Q3933" s="3" t="str">
        <f t="shared" si="612"/>
        <v>8-21d</v>
      </c>
      <c r="R3933" s="3" t="str">
        <f t="shared" si="613"/>
        <v>Medium</v>
      </c>
      <c r="S3933" s="3" t="str">
        <f t="shared" si="614"/>
        <v>Low</v>
      </c>
      <c r="T3933" s="3" t="str">
        <f t="shared" si="615"/>
        <v>Active</v>
      </c>
      <c r="U3933" s="4">
        <f>1/(1+EXP(-(Predictive_Model!$B$5+((B3933-Predictive_Model!$B$20)/Predictive_Model!$C$20)*Predictive_Model!$D$20+((E3933-Predictive_Model!$B$21)/Predictive_Model!$C$21)*Predictive_Model!$D$21+((F3933-Predictive_Model!$B$22)/Predictive_Model!$C$22)*Predictive_Model!$D$22+((I3933-Predictive_Model!$B$23)/Predictive_Model!$C$23)*Predictive_Model!$D$23+((L3933-Predictive_Model!$B$24)/Predictive_Model!$C$24)*Predictive_Model!$D$24+((M3933-Predictive_Model!$B$25)/Predictive_Model!$C$25)*Predictive_Model!$D$25+IF(C3933="Male",Predictive_Model!$D$31,IF(C3933="Other",Predictive_Model!$D$32,0))+IF(D3933="Premium",Predictive_Model!$D$34,IF(D3933="Standard",Predictive_Model!$D$35,0))+IF(G3933="Asia",Predictive_Model!$D$37,IF(G3933="Europe",Predictive_Model!$D$38,IF(G3933="North America",Predictive_Model!$D$39,IF(G3933="Oceania",Predictive_Model!$D$40,IF(G3933="South America",Predictive_Model!$D$41,0)))))+IF(H3933="Laptop",Predictive_Model!$D$43,IF(H3933="Mobile",Predictive_Model!$D$44,IF(H3933="TV",Predictive_Model!$D$45,IF(H3933="Tablet",Predictive_Model!$D$46,0))))+IF(K3933="Crypto",Predictive_Model!$D$48,IF(K3933="Debit Card",Predictive_Model!$D$49,IF(K3933="Gift Card",Predictive_Model!$D$50,IF(K3933="PayPal",Predictive_Model!$D$51,0))))+IF(N3933="Comedy",Predictive_Model!$D$53,IF(N3933="Documentary",Predictive_Model!$D$54,IF(N3933="Drama",Predictive_Model!$D$55,IF(N3933="Horror",Predictive_Model!$D$56,IF(N3933="Romance",Predictive_Model!$D$57,IF(N3933="Sci-Fi",Predictive_Model!$D$58,0)))))))))</f>
        <v>0.98054657647576138</v>
      </c>
      <c r="V3933" s="3" t="str">
        <f t="shared" si="616"/>
        <v>Critical</v>
      </c>
      <c r="W3933" s="6">
        <f t="shared" si="617"/>
        <v>8.8151137225170952</v>
      </c>
      <c r="X3933" s="3" t="str">
        <f t="shared" si="618"/>
        <v>Priority 2</v>
      </c>
      <c r="Y3933" s="3" t="str">
        <f t="shared" si="619"/>
        <v>OK</v>
      </c>
    </row>
    <row r="3934" spans="1:25" x14ac:dyDescent="0.25">
      <c r="A3934" s="3" t="str">
        <f>Raw_Data!A3934</f>
        <v>610d956e-f1f5-4b11-9d7c-441a37b21a17</v>
      </c>
      <c r="B3934" s="3">
        <f>Raw_Data!B3934</f>
        <v>55</v>
      </c>
      <c r="C3934" s="3" t="str">
        <f>Raw_Data!C3934</f>
        <v>Male</v>
      </c>
      <c r="D3934" s="3" t="str">
        <f>Raw_Data!D3934</f>
        <v>Standard</v>
      </c>
      <c r="E3934" s="3">
        <f>Raw_Data!E3934</f>
        <v>1.88</v>
      </c>
      <c r="F3934" s="3">
        <f>Raw_Data!F3934</f>
        <v>44</v>
      </c>
      <c r="G3934" s="3" t="str">
        <f>Raw_Data!G3934</f>
        <v>Europe</v>
      </c>
      <c r="H3934" s="3" t="str">
        <f>Raw_Data!H3934</f>
        <v>Tablet</v>
      </c>
      <c r="I3934" s="3">
        <f>Raw_Data!I3934</f>
        <v>13.99</v>
      </c>
      <c r="J3934" s="3">
        <f>Raw_Data!J3934</f>
        <v>1</v>
      </c>
      <c r="K3934" s="3" t="str">
        <f>Raw_Data!K3934</f>
        <v>PayPal</v>
      </c>
      <c r="L3934" s="3">
        <f>Raw_Data!L3934</f>
        <v>4</v>
      </c>
      <c r="M3934" s="3">
        <f>Raw_Data!M3934</f>
        <v>0.04</v>
      </c>
      <c r="N3934" s="3" t="str">
        <f>Raw_Data!N3934</f>
        <v>Action</v>
      </c>
      <c r="O3934" s="3" t="str">
        <f t="shared" si="610"/>
        <v>55-70</v>
      </c>
      <c r="P3934" s="3" t="str">
        <f t="shared" si="611"/>
        <v>&lt;10h</v>
      </c>
      <c r="Q3934" s="3" t="str">
        <f t="shared" si="612"/>
        <v>22-45d</v>
      </c>
      <c r="R3934" s="3" t="str">
        <f t="shared" si="613"/>
        <v>Medium</v>
      </c>
      <c r="S3934" s="3" t="str">
        <f t="shared" si="614"/>
        <v>Mid</v>
      </c>
      <c r="T3934" s="3" t="str">
        <f t="shared" si="615"/>
        <v>Churned</v>
      </c>
      <c r="U3934" s="4">
        <f>1/(1+EXP(-(Predictive_Model!$B$5+((B3934-Predictive_Model!$B$20)/Predictive_Model!$C$20)*Predictive_Model!$D$20+((E3934-Predictive_Model!$B$21)/Predictive_Model!$C$21)*Predictive_Model!$D$21+((F3934-Predictive_Model!$B$22)/Predictive_Model!$C$22)*Predictive_Model!$D$22+((I3934-Predictive_Model!$B$23)/Predictive_Model!$C$23)*Predictive_Model!$D$23+((L3934-Predictive_Model!$B$24)/Predictive_Model!$C$24)*Predictive_Model!$D$24+((M3934-Predictive_Model!$B$25)/Predictive_Model!$C$25)*Predictive_Model!$D$25+IF(C3934="Male",Predictive_Model!$D$31,IF(C3934="Other",Predictive_Model!$D$32,0))+IF(D3934="Premium",Predictive_Model!$D$34,IF(D3934="Standard",Predictive_Model!$D$35,0))+IF(G3934="Asia",Predictive_Model!$D$37,IF(G3934="Europe",Predictive_Model!$D$38,IF(G3934="North America",Predictive_Model!$D$39,IF(G3934="Oceania",Predictive_Model!$D$40,IF(G3934="South America",Predictive_Model!$D$41,0)))))+IF(H3934="Laptop",Predictive_Model!$D$43,IF(H3934="Mobile",Predictive_Model!$D$44,IF(H3934="TV",Predictive_Model!$D$45,IF(H3934="Tablet",Predictive_Model!$D$46,0))))+IF(K3934="Crypto",Predictive_Model!$D$48,IF(K3934="Debit Card",Predictive_Model!$D$49,IF(K3934="Gift Card",Predictive_Model!$D$50,IF(K3934="PayPal",Predictive_Model!$D$51,0))))+IF(N3934="Comedy",Predictive_Model!$D$53,IF(N3934="Documentary",Predictive_Model!$D$54,IF(N3934="Drama",Predictive_Model!$D$55,IF(N3934="Horror",Predictive_Model!$D$56,IF(N3934="Romance",Predictive_Model!$D$57,IF(N3934="Sci-Fi",Predictive_Model!$D$58,0)))))))))</f>
        <v>0.99948277261744012</v>
      </c>
      <c r="V3934" s="3" t="str">
        <f t="shared" si="616"/>
        <v>Critical</v>
      </c>
      <c r="W3934" s="6">
        <f t="shared" si="617"/>
        <v>13.99</v>
      </c>
      <c r="X3934" s="3" t="str">
        <f t="shared" si="618"/>
        <v>Priority 2</v>
      </c>
      <c r="Y3934" s="3" t="str">
        <f t="shared" si="619"/>
        <v>OK</v>
      </c>
    </row>
    <row r="3935" spans="1:25" x14ac:dyDescent="0.25">
      <c r="A3935" s="3" t="str">
        <f>Raw_Data!A3935</f>
        <v>f0c87ced-93a5-4494-a348-fcfcecb24541</v>
      </c>
      <c r="B3935" s="3">
        <f>Raw_Data!B3935</f>
        <v>19</v>
      </c>
      <c r="C3935" s="3" t="str">
        <f>Raw_Data!C3935</f>
        <v>Male</v>
      </c>
      <c r="D3935" s="3" t="str">
        <f>Raw_Data!D3935</f>
        <v>Premium</v>
      </c>
      <c r="E3935" s="3">
        <f>Raw_Data!E3935</f>
        <v>0.36</v>
      </c>
      <c r="F3935" s="3">
        <f>Raw_Data!F3935</f>
        <v>28</v>
      </c>
      <c r="G3935" s="3" t="str">
        <f>Raw_Data!G3935</f>
        <v>Oceania</v>
      </c>
      <c r="H3935" s="3" t="str">
        <f>Raw_Data!H3935</f>
        <v>Desktop</v>
      </c>
      <c r="I3935" s="3">
        <f>Raw_Data!I3935</f>
        <v>17.989999999999998</v>
      </c>
      <c r="J3935" s="3">
        <f>Raw_Data!J3935</f>
        <v>1</v>
      </c>
      <c r="K3935" s="3" t="str">
        <f>Raw_Data!K3935</f>
        <v>Credit Card</v>
      </c>
      <c r="L3935" s="3">
        <f>Raw_Data!L3935</f>
        <v>1</v>
      </c>
      <c r="M3935" s="3">
        <f>Raw_Data!M3935</f>
        <v>0.01</v>
      </c>
      <c r="N3935" s="3" t="str">
        <f>Raw_Data!N3935</f>
        <v>Comedy</v>
      </c>
      <c r="O3935" s="3" t="str">
        <f t="shared" si="610"/>
        <v>18-24</v>
      </c>
      <c r="P3935" s="3" t="str">
        <f t="shared" si="611"/>
        <v>&lt;10h</v>
      </c>
      <c r="Q3935" s="3" t="str">
        <f t="shared" si="612"/>
        <v>22-45d</v>
      </c>
      <c r="R3935" s="3" t="str">
        <f t="shared" si="613"/>
        <v>Medium</v>
      </c>
      <c r="S3935" s="3" t="str">
        <f t="shared" si="614"/>
        <v>High</v>
      </c>
      <c r="T3935" s="3" t="str">
        <f t="shared" si="615"/>
        <v>Churned</v>
      </c>
      <c r="U3935" s="4">
        <f>1/(1+EXP(-(Predictive_Model!$B$5+((B3935-Predictive_Model!$B$20)/Predictive_Model!$C$20)*Predictive_Model!$D$20+((E3935-Predictive_Model!$B$21)/Predictive_Model!$C$21)*Predictive_Model!$D$21+((F3935-Predictive_Model!$B$22)/Predictive_Model!$C$22)*Predictive_Model!$D$22+((I3935-Predictive_Model!$B$23)/Predictive_Model!$C$23)*Predictive_Model!$D$23+((L3935-Predictive_Model!$B$24)/Predictive_Model!$C$24)*Predictive_Model!$D$24+((M3935-Predictive_Model!$B$25)/Predictive_Model!$C$25)*Predictive_Model!$D$25+IF(C3935="Male",Predictive_Model!$D$31,IF(C3935="Other",Predictive_Model!$D$32,0))+IF(D3935="Premium",Predictive_Model!$D$34,IF(D3935="Standard",Predictive_Model!$D$35,0))+IF(G3935="Asia",Predictive_Model!$D$37,IF(G3935="Europe",Predictive_Model!$D$38,IF(G3935="North America",Predictive_Model!$D$39,IF(G3935="Oceania",Predictive_Model!$D$40,IF(G3935="South America",Predictive_Model!$D$41,0)))))+IF(H3935="Laptop",Predictive_Model!$D$43,IF(H3935="Mobile",Predictive_Model!$D$44,IF(H3935="TV",Predictive_Model!$D$45,IF(H3935="Tablet",Predictive_Model!$D$46,0))))+IF(K3935="Crypto",Predictive_Model!$D$48,IF(K3935="Debit Card",Predictive_Model!$D$49,IF(K3935="Gift Card",Predictive_Model!$D$50,IF(K3935="PayPal",Predictive_Model!$D$51,0))))+IF(N3935="Comedy",Predictive_Model!$D$53,IF(N3935="Documentary",Predictive_Model!$D$54,IF(N3935="Drama",Predictive_Model!$D$55,IF(N3935="Horror",Predictive_Model!$D$56,IF(N3935="Romance",Predictive_Model!$D$57,IF(N3935="Sci-Fi",Predictive_Model!$D$58,0)))))))))</f>
        <v>0.99488315526686744</v>
      </c>
      <c r="V3935" s="3" t="str">
        <f t="shared" si="616"/>
        <v>Critical</v>
      </c>
      <c r="W3935" s="6">
        <f t="shared" si="617"/>
        <v>17.989999999999998</v>
      </c>
      <c r="X3935" s="3" t="str">
        <f t="shared" si="618"/>
        <v>Priority 1</v>
      </c>
      <c r="Y3935" s="3" t="str">
        <f t="shared" si="619"/>
        <v>OK</v>
      </c>
    </row>
    <row r="3936" spans="1:25" x14ac:dyDescent="0.25">
      <c r="A3936" s="3" t="str">
        <f>Raw_Data!A3936</f>
        <v>a32eee4c-69e9-41ee-a91d-f328cb381b15</v>
      </c>
      <c r="B3936" s="3">
        <f>Raw_Data!B3936</f>
        <v>59</v>
      </c>
      <c r="C3936" s="3" t="str">
        <f>Raw_Data!C3936</f>
        <v>Female</v>
      </c>
      <c r="D3936" s="3" t="str">
        <f>Raw_Data!D3936</f>
        <v>Premium</v>
      </c>
      <c r="E3936" s="3">
        <f>Raw_Data!E3936</f>
        <v>0.61</v>
      </c>
      <c r="F3936" s="3">
        <f>Raw_Data!F3936</f>
        <v>17</v>
      </c>
      <c r="G3936" s="3" t="str">
        <f>Raw_Data!G3936</f>
        <v>Africa</v>
      </c>
      <c r="H3936" s="3" t="str">
        <f>Raw_Data!H3936</f>
        <v>Tablet</v>
      </c>
      <c r="I3936" s="3">
        <f>Raw_Data!I3936</f>
        <v>17.989999999999998</v>
      </c>
      <c r="J3936" s="3">
        <f>Raw_Data!J3936</f>
        <v>0</v>
      </c>
      <c r="K3936" s="3" t="str">
        <f>Raw_Data!K3936</f>
        <v>Debit Card</v>
      </c>
      <c r="L3936" s="3">
        <f>Raw_Data!L3936</f>
        <v>5</v>
      </c>
      <c r="M3936" s="3">
        <f>Raw_Data!M3936</f>
        <v>0.03</v>
      </c>
      <c r="N3936" s="3" t="str">
        <f>Raw_Data!N3936</f>
        <v>Documentary</v>
      </c>
      <c r="O3936" s="3" t="str">
        <f t="shared" si="610"/>
        <v>55-70</v>
      </c>
      <c r="P3936" s="3" t="str">
        <f t="shared" si="611"/>
        <v>&lt;10h</v>
      </c>
      <c r="Q3936" s="3" t="str">
        <f t="shared" si="612"/>
        <v>8-21d</v>
      </c>
      <c r="R3936" s="3" t="str">
        <f t="shared" si="613"/>
        <v>Medium</v>
      </c>
      <c r="S3936" s="3" t="str">
        <f t="shared" si="614"/>
        <v>High</v>
      </c>
      <c r="T3936" s="3" t="str">
        <f t="shared" si="615"/>
        <v>Active</v>
      </c>
      <c r="U3936" s="4">
        <f>1/(1+EXP(-(Predictive_Model!$B$5+((B3936-Predictive_Model!$B$20)/Predictive_Model!$C$20)*Predictive_Model!$D$20+((E3936-Predictive_Model!$B$21)/Predictive_Model!$C$21)*Predictive_Model!$D$21+((F3936-Predictive_Model!$B$22)/Predictive_Model!$C$22)*Predictive_Model!$D$22+((I3936-Predictive_Model!$B$23)/Predictive_Model!$C$23)*Predictive_Model!$D$23+((L3936-Predictive_Model!$B$24)/Predictive_Model!$C$24)*Predictive_Model!$D$24+((M3936-Predictive_Model!$B$25)/Predictive_Model!$C$25)*Predictive_Model!$D$25+IF(C3936="Male",Predictive_Model!$D$31,IF(C3936="Other",Predictive_Model!$D$32,0))+IF(D3936="Premium",Predictive_Model!$D$34,IF(D3936="Standard",Predictive_Model!$D$35,0))+IF(G3936="Asia",Predictive_Model!$D$37,IF(G3936="Europe",Predictive_Model!$D$38,IF(G3936="North America",Predictive_Model!$D$39,IF(G3936="Oceania",Predictive_Model!$D$40,IF(G3936="South America",Predictive_Model!$D$41,0)))))+IF(H3936="Laptop",Predictive_Model!$D$43,IF(H3936="Mobile",Predictive_Model!$D$44,IF(H3936="TV",Predictive_Model!$D$45,IF(H3936="Tablet",Predictive_Model!$D$46,0))))+IF(K3936="Crypto",Predictive_Model!$D$48,IF(K3936="Debit Card",Predictive_Model!$D$49,IF(K3936="Gift Card",Predictive_Model!$D$50,IF(K3936="PayPal",Predictive_Model!$D$51,0))))+IF(N3936="Comedy",Predictive_Model!$D$53,IF(N3936="Documentary",Predictive_Model!$D$54,IF(N3936="Drama",Predictive_Model!$D$55,IF(N3936="Horror",Predictive_Model!$D$56,IF(N3936="Romance",Predictive_Model!$D$57,IF(N3936="Sci-Fi",Predictive_Model!$D$58,0)))))))))</f>
        <v>0.85909930643994692</v>
      </c>
      <c r="V3936" s="3" t="str">
        <f t="shared" si="616"/>
        <v>Critical</v>
      </c>
      <c r="W3936" s="6">
        <f t="shared" si="617"/>
        <v>15.455196522854644</v>
      </c>
      <c r="X3936" s="3" t="str">
        <f t="shared" si="618"/>
        <v>Priority 1</v>
      </c>
      <c r="Y3936" s="3" t="str">
        <f t="shared" si="619"/>
        <v>OK</v>
      </c>
    </row>
    <row r="3937" spans="1:25" x14ac:dyDescent="0.25">
      <c r="A3937" s="3" t="str">
        <f>Raw_Data!A3937</f>
        <v>a5e64288-3362-4735-be6e-a09c1c044761</v>
      </c>
      <c r="B3937" s="3">
        <f>Raw_Data!B3937</f>
        <v>26</v>
      </c>
      <c r="C3937" s="3" t="str">
        <f>Raw_Data!C3937</f>
        <v>Other</v>
      </c>
      <c r="D3937" s="3" t="str">
        <f>Raw_Data!D3937</f>
        <v>Basic</v>
      </c>
      <c r="E3937" s="3">
        <f>Raw_Data!E3937</f>
        <v>23.33</v>
      </c>
      <c r="F3937" s="3">
        <f>Raw_Data!F3937</f>
        <v>27</v>
      </c>
      <c r="G3937" s="3" t="str">
        <f>Raw_Data!G3937</f>
        <v>North America</v>
      </c>
      <c r="H3937" s="3" t="str">
        <f>Raw_Data!H3937</f>
        <v>Mobile</v>
      </c>
      <c r="I3937" s="3">
        <f>Raw_Data!I3937</f>
        <v>8.99</v>
      </c>
      <c r="J3937" s="3">
        <f>Raw_Data!J3937</f>
        <v>0</v>
      </c>
      <c r="K3937" s="3" t="str">
        <f>Raw_Data!K3937</f>
        <v>Gift Card</v>
      </c>
      <c r="L3937" s="3">
        <f>Raw_Data!L3937</f>
        <v>1</v>
      </c>
      <c r="M3937" s="3">
        <f>Raw_Data!M3937</f>
        <v>0.83</v>
      </c>
      <c r="N3937" s="3" t="str">
        <f>Raw_Data!N3937</f>
        <v>Action</v>
      </c>
      <c r="O3937" s="3" t="str">
        <f t="shared" si="610"/>
        <v>25-34</v>
      </c>
      <c r="P3937" s="3" t="str">
        <f t="shared" si="611"/>
        <v>10-24h</v>
      </c>
      <c r="Q3937" s="3" t="str">
        <f t="shared" si="612"/>
        <v>22-45d</v>
      </c>
      <c r="R3937" s="3" t="str">
        <f t="shared" si="613"/>
        <v>Medium</v>
      </c>
      <c r="S3937" s="3" t="str">
        <f t="shared" si="614"/>
        <v>Low</v>
      </c>
      <c r="T3937" s="3" t="str">
        <f t="shared" si="615"/>
        <v>Active</v>
      </c>
      <c r="U3937" s="4">
        <f>1/(1+EXP(-(Predictive_Model!$B$5+((B3937-Predictive_Model!$B$20)/Predictive_Model!$C$20)*Predictive_Model!$D$20+((E3937-Predictive_Model!$B$21)/Predictive_Model!$C$21)*Predictive_Model!$D$21+((F3937-Predictive_Model!$B$22)/Predictive_Model!$C$22)*Predictive_Model!$D$22+((I3937-Predictive_Model!$B$23)/Predictive_Model!$C$23)*Predictive_Model!$D$23+((L3937-Predictive_Model!$B$24)/Predictive_Model!$C$24)*Predictive_Model!$D$24+((M3937-Predictive_Model!$B$25)/Predictive_Model!$C$25)*Predictive_Model!$D$25+IF(C3937="Male",Predictive_Model!$D$31,IF(C3937="Other",Predictive_Model!$D$32,0))+IF(D3937="Premium",Predictive_Model!$D$34,IF(D3937="Standard",Predictive_Model!$D$35,0))+IF(G3937="Asia",Predictive_Model!$D$37,IF(G3937="Europe",Predictive_Model!$D$38,IF(G3937="North America",Predictive_Model!$D$39,IF(G3937="Oceania",Predictive_Model!$D$40,IF(G3937="South America",Predictive_Model!$D$41,0)))))+IF(H3937="Laptop",Predictive_Model!$D$43,IF(H3937="Mobile",Predictive_Model!$D$44,IF(H3937="TV",Predictive_Model!$D$45,IF(H3937="Tablet",Predictive_Model!$D$46,0))))+IF(K3937="Crypto",Predictive_Model!$D$48,IF(K3937="Debit Card",Predictive_Model!$D$49,IF(K3937="Gift Card",Predictive_Model!$D$50,IF(K3937="PayPal",Predictive_Model!$D$51,0))))+IF(N3937="Comedy",Predictive_Model!$D$53,IF(N3937="Documentary",Predictive_Model!$D$54,IF(N3937="Drama",Predictive_Model!$D$55,IF(N3937="Horror",Predictive_Model!$D$56,IF(N3937="Romance",Predictive_Model!$D$57,IF(N3937="Sci-Fi",Predictive_Model!$D$58,0)))))))))</f>
        <v>0.80506060167515947</v>
      </c>
      <c r="V3937" s="3" t="str">
        <f t="shared" si="616"/>
        <v>Critical</v>
      </c>
      <c r="W3937" s="6">
        <f t="shared" si="617"/>
        <v>7.237494809059684</v>
      </c>
      <c r="X3937" s="3" t="str">
        <f t="shared" si="618"/>
        <v>Priority 2</v>
      </c>
      <c r="Y3937" s="3" t="str">
        <f t="shared" si="619"/>
        <v>OK</v>
      </c>
    </row>
    <row r="3938" spans="1:25" x14ac:dyDescent="0.25">
      <c r="A3938" s="3" t="str">
        <f>Raw_Data!A3938</f>
        <v>2fe53083-6764-4dc3-bbaa-a88e030e71e2</v>
      </c>
      <c r="B3938" s="3">
        <f>Raw_Data!B3938</f>
        <v>58</v>
      </c>
      <c r="C3938" s="3" t="str">
        <f>Raw_Data!C3938</f>
        <v>Female</v>
      </c>
      <c r="D3938" s="3" t="str">
        <f>Raw_Data!D3938</f>
        <v>Standard</v>
      </c>
      <c r="E3938" s="3">
        <f>Raw_Data!E3938</f>
        <v>76.290000000000006</v>
      </c>
      <c r="F3938" s="3">
        <f>Raw_Data!F3938</f>
        <v>5</v>
      </c>
      <c r="G3938" s="3" t="str">
        <f>Raw_Data!G3938</f>
        <v>Europe</v>
      </c>
      <c r="H3938" s="3" t="str">
        <f>Raw_Data!H3938</f>
        <v>Mobile</v>
      </c>
      <c r="I3938" s="3">
        <f>Raw_Data!I3938</f>
        <v>13.99</v>
      </c>
      <c r="J3938" s="3">
        <f>Raw_Data!J3938</f>
        <v>0</v>
      </c>
      <c r="K3938" s="3" t="str">
        <f>Raw_Data!K3938</f>
        <v>Crypto</v>
      </c>
      <c r="L3938" s="3">
        <f>Raw_Data!L3938</f>
        <v>5</v>
      </c>
      <c r="M3938" s="3">
        <f>Raw_Data!M3938</f>
        <v>12.72</v>
      </c>
      <c r="N3938" s="3" t="str">
        <f>Raw_Data!N3938</f>
        <v>Sci-Fi</v>
      </c>
      <c r="O3938" s="3" t="str">
        <f t="shared" si="610"/>
        <v>55-70</v>
      </c>
      <c r="P3938" s="3" t="str">
        <f t="shared" si="611"/>
        <v>50h+</v>
      </c>
      <c r="Q3938" s="3" t="str">
        <f t="shared" si="612"/>
        <v>0-7d</v>
      </c>
      <c r="R3938" s="3" t="str">
        <f t="shared" si="613"/>
        <v>High</v>
      </c>
      <c r="S3938" s="3" t="str">
        <f t="shared" si="614"/>
        <v>Mid</v>
      </c>
      <c r="T3938" s="3" t="str">
        <f t="shared" si="615"/>
        <v>Active</v>
      </c>
      <c r="U3938" s="4">
        <f>1/(1+EXP(-(Predictive_Model!$B$5+((B3938-Predictive_Model!$B$20)/Predictive_Model!$C$20)*Predictive_Model!$D$20+((E3938-Predictive_Model!$B$21)/Predictive_Model!$C$21)*Predictive_Model!$D$21+((F3938-Predictive_Model!$B$22)/Predictive_Model!$C$22)*Predictive_Model!$D$22+((I3938-Predictive_Model!$B$23)/Predictive_Model!$C$23)*Predictive_Model!$D$23+((L3938-Predictive_Model!$B$24)/Predictive_Model!$C$24)*Predictive_Model!$D$24+((M3938-Predictive_Model!$B$25)/Predictive_Model!$C$25)*Predictive_Model!$D$25+IF(C3938="Male",Predictive_Model!$D$31,IF(C3938="Other",Predictive_Model!$D$32,0))+IF(D3938="Premium",Predictive_Model!$D$34,IF(D3938="Standard",Predictive_Model!$D$35,0))+IF(G3938="Asia",Predictive_Model!$D$37,IF(G3938="Europe",Predictive_Model!$D$38,IF(G3938="North America",Predictive_Model!$D$39,IF(G3938="Oceania",Predictive_Model!$D$40,IF(G3938="South America",Predictive_Model!$D$41,0)))))+IF(H3938="Laptop",Predictive_Model!$D$43,IF(H3938="Mobile",Predictive_Model!$D$44,IF(H3938="TV",Predictive_Model!$D$45,IF(H3938="Tablet",Predictive_Model!$D$46,0))))+IF(K3938="Crypto",Predictive_Model!$D$48,IF(K3938="Debit Card",Predictive_Model!$D$49,IF(K3938="Gift Card",Predictive_Model!$D$50,IF(K3938="PayPal",Predictive_Model!$D$51,0))))+IF(N3938="Comedy",Predictive_Model!$D$53,IF(N3938="Documentary",Predictive_Model!$D$54,IF(N3938="Drama",Predictive_Model!$D$55,IF(N3938="Horror",Predictive_Model!$D$56,IF(N3938="Romance",Predictive_Model!$D$57,IF(N3938="Sci-Fi",Predictive_Model!$D$58,0)))))))))</f>
        <v>2.1752445420271518E-19</v>
      </c>
      <c r="V3938" s="3" t="str">
        <f t="shared" si="616"/>
        <v>Low</v>
      </c>
      <c r="W3938" s="6">
        <f t="shared" si="617"/>
        <v>3.0431671142959855E-18</v>
      </c>
      <c r="X3938" s="3" t="str">
        <f t="shared" si="618"/>
        <v>Monitor</v>
      </c>
      <c r="Y3938" s="3" t="str">
        <f t="shared" si="619"/>
        <v>OK</v>
      </c>
    </row>
    <row r="3939" spans="1:25" x14ac:dyDescent="0.25">
      <c r="A3939" s="3" t="str">
        <f>Raw_Data!A3939</f>
        <v>44f7004f-4f0c-4ff0-848b-97da9a781eb0</v>
      </c>
      <c r="B3939" s="3">
        <f>Raw_Data!B3939</f>
        <v>18</v>
      </c>
      <c r="C3939" s="3" t="str">
        <f>Raw_Data!C3939</f>
        <v>Male</v>
      </c>
      <c r="D3939" s="3" t="str">
        <f>Raw_Data!D3939</f>
        <v>Premium</v>
      </c>
      <c r="E3939" s="3">
        <f>Raw_Data!E3939</f>
        <v>10.08</v>
      </c>
      <c r="F3939" s="3">
        <f>Raw_Data!F3939</f>
        <v>33</v>
      </c>
      <c r="G3939" s="3" t="str">
        <f>Raw_Data!G3939</f>
        <v>Oceania</v>
      </c>
      <c r="H3939" s="3" t="str">
        <f>Raw_Data!H3939</f>
        <v>Mobile</v>
      </c>
      <c r="I3939" s="3">
        <f>Raw_Data!I3939</f>
        <v>17.989999999999998</v>
      </c>
      <c r="J3939" s="3">
        <f>Raw_Data!J3939</f>
        <v>1</v>
      </c>
      <c r="K3939" s="3" t="str">
        <f>Raw_Data!K3939</f>
        <v>Credit Card</v>
      </c>
      <c r="L3939" s="3">
        <f>Raw_Data!L3939</f>
        <v>2</v>
      </c>
      <c r="M3939" s="3">
        <f>Raw_Data!M3939</f>
        <v>0.3</v>
      </c>
      <c r="N3939" s="3" t="str">
        <f>Raw_Data!N3939</f>
        <v>Documentary</v>
      </c>
      <c r="O3939" s="3" t="str">
        <f t="shared" si="610"/>
        <v>18-24</v>
      </c>
      <c r="P3939" s="3" t="str">
        <f t="shared" si="611"/>
        <v>10-24h</v>
      </c>
      <c r="Q3939" s="3" t="str">
        <f t="shared" si="612"/>
        <v>22-45d</v>
      </c>
      <c r="R3939" s="3" t="str">
        <f t="shared" si="613"/>
        <v>Medium</v>
      </c>
      <c r="S3939" s="3" t="str">
        <f t="shared" si="614"/>
        <v>High</v>
      </c>
      <c r="T3939" s="3" t="str">
        <f t="shared" si="615"/>
        <v>Churned</v>
      </c>
      <c r="U3939" s="4">
        <f>1/(1+EXP(-(Predictive_Model!$B$5+((B3939-Predictive_Model!$B$20)/Predictive_Model!$C$20)*Predictive_Model!$D$20+((E3939-Predictive_Model!$B$21)/Predictive_Model!$C$21)*Predictive_Model!$D$21+((F3939-Predictive_Model!$B$22)/Predictive_Model!$C$22)*Predictive_Model!$D$22+((I3939-Predictive_Model!$B$23)/Predictive_Model!$C$23)*Predictive_Model!$D$23+((L3939-Predictive_Model!$B$24)/Predictive_Model!$C$24)*Predictive_Model!$D$24+((M3939-Predictive_Model!$B$25)/Predictive_Model!$C$25)*Predictive_Model!$D$25+IF(C3939="Male",Predictive_Model!$D$31,IF(C3939="Other",Predictive_Model!$D$32,0))+IF(D3939="Premium",Predictive_Model!$D$34,IF(D3939="Standard",Predictive_Model!$D$35,0))+IF(G3939="Asia",Predictive_Model!$D$37,IF(G3939="Europe",Predictive_Model!$D$38,IF(G3939="North America",Predictive_Model!$D$39,IF(G3939="Oceania",Predictive_Model!$D$40,IF(G3939="South America",Predictive_Model!$D$41,0)))))+IF(H3939="Laptop",Predictive_Model!$D$43,IF(H3939="Mobile",Predictive_Model!$D$44,IF(H3939="TV",Predictive_Model!$D$45,IF(H3939="Tablet",Predictive_Model!$D$46,0))))+IF(K3939="Crypto",Predictive_Model!$D$48,IF(K3939="Debit Card",Predictive_Model!$D$49,IF(K3939="Gift Card",Predictive_Model!$D$50,IF(K3939="PayPal",Predictive_Model!$D$51,0))))+IF(N3939="Comedy",Predictive_Model!$D$53,IF(N3939="Documentary",Predictive_Model!$D$54,IF(N3939="Drama",Predictive_Model!$D$55,IF(N3939="Horror",Predictive_Model!$D$56,IF(N3939="Romance",Predictive_Model!$D$57,IF(N3939="Sci-Fi",Predictive_Model!$D$58,0)))))))))</f>
        <v>0.96349305837397281</v>
      </c>
      <c r="V3939" s="3" t="str">
        <f t="shared" si="616"/>
        <v>Critical</v>
      </c>
      <c r="W3939" s="6">
        <f t="shared" si="617"/>
        <v>17.989999999999998</v>
      </c>
      <c r="X3939" s="3" t="str">
        <f t="shared" si="618"/>
        <v>Priority 1</v>
      </c>
      <c r="Y3939" s="3" t="str">
        <f t="shared" si="619"/>
        <v>OK</v>
      </c>
    </row>
    <row r="3940" spans="1:25" x14ac:dyDescent="0.25">
      <c r="A3940" s="3" t="str">
        <f>Raw_Data!A3940</f>
        <v>50ebca29-2130-4894-9f3c-63f3f938f819</v>
      </c>
      <c r="B3940" s="3">
        <f>Raw_Data!B3940</f>
        <v>59</v>
      </c>
      <c r="C3940" s="3" t="str">
        <f>Raw_Data!C3940</f>
        <v>Other</v>
      </c>
      <c r="D3940" s="3" t="str">
        <f>Raw_Data!D3940</f>
        <v>Basic</v>
      </c>
      <c r="E3940" s="3">
        <f>Raw_Data!E3940</f>
        <v>8.48</v>
      </c>
      <c r="F3940" s="3">
        <f>Raw_Data!F3940</f>
        <v>24</v>
      </c>
      <c r="G3940" s="3" t="str">
        <f>Raw_Data!G3940</f>
        <v>North America</v>
      </c>
      <c r="H3940" s="3" t="str">
        <f>Raw_Data!H3940</f>
        <v>TV</v>
      </c>
      <c r="I3940" s="3">
        <f>Raw_Data!I3940</f>
        <v>8.99</v>
      </c>
      <c r="J3940" s="3">
        <f>Raw_Data!J3940</f>
        <v>1</v>
      </c>
      <c r="K3940" s="3" t="str">
        <f>Raw_Data!K3940</f>
        <v>Crypto</v>
      </c>
      <c r="L3940" s="3">
        <f>Raw_Data!L3940</f>
        <v>1</v>
      </c>
      <c r="M3940" s="3">
        <f>Raw_Data!M3940</f>
        <v>0.34</v>
      </c>
      <c r="N3940" s="3" t="str">
        <f>Raw_Data!N3940</f>
        <v>Drama</v>
      </c>
      <c r="O3940" s="3" t="str">
        <f t="shared" si="610"/>
        <v>55-70</v>
      </c>
      <c r="P3940" s="3" t="str">
        <f t="shared" si="611"/>
        <v>&lt;10h</v>
      </c>
      <c r="Q3940" s="3" t="str">
        <f t="shared" si="612"/>
        <v>22-45d</v>
      </c>
      <c r="R3940" s="3" t="str">
        <f t="shared" si="613"/>
        <v>Medium</v>
      </c>
      <c r="S3940" s="3" t="str">
        <f t="shared" si="614"/>
        <v>Low</v>
      </c>
      <c r="T3940" s="3" t="str">
        <f t="shared" si="615"/>
        <v>Churned</v>
      </c>
      <c r="U3940" s="4">
        <f>1/(1+EXP(-(Predictive_Model!$B$5+((B3940-Predictive_Model!$B$20)/Predictive_Model!$C$20)*Predictive_Model!$D$20+((E3940-Predictive_Model!$B$21)/Predictive_Model!$C$21)*Predictive_Model!$D$21+((F3940-Predictive_Model!$B$22)/Predictive_Model!$C$22)*Predictive_Model!$D$22+((I3940-Predictive_Model!$B$23)/Predictive_Model!$C$23)*Predictive_Model!$D$23+((L3940-Predictive_Model!$B$24)/Predictive_Model!$C$24)*Predictive_Model!$D$24+((M3940-Predictive_Model!$B$25)/Predictive_Model!$C$25)*Predictive_Model!$D$25+IF(C3940="Male",Predictive_Model!$D$31,IF(C3940="Other",Predictive_Model!$D$32,0))+IF(D3940="Premium",Predictive_Model!$D$34,IF(D3940="Standard",Predictive_Model!$D$35,0))+IF(G3940="Asia",Predictive_Model!$D$37,IF(G3940="Europe",Predictive_Model!$D$38,IF(G3940="North America",Predictive_Model!$D$39,IF(G3940="Oceania",Predictive_Model!$D$40,IF(G3940="South America",Predictive_Model!$D$41,0)))))+IF(H3940="Laptop",Predictive_Model!$D$43,IF(H3940="Mobile",Predictive_Model!$D$44,IF(H3940="TV",Predictive_Model!$D$45,IF(H3940="Tablet",Predictive_Model!$D$46,0))))+IF(K3940="Crypto",Predictive_Model!$D$48,IF(K3940="Debit Card",Predictive_Model!$D$49,IF(K3940="Gift Card",Predictive_Model!$D$50,IF(K3940="PayPal",Predictive_Model!$D$51,0))))+IF(N3940="Comedy",Predictive_Model!$D$53,IF(N3940="Documentary",Predictive_Model!$D$54,IF(N3940="Drama",Predictive_Model!$D$55,IF(N3940="Horror",Predictive_Model!$D$56,IF(N3940="Romance",Predictive_Model!$D$57,IF(N3940="Sci-Fi",Predictive_Model!$D$58,0)))))))))</f>
        <v>0.98652297854899795</v>
      </c>
      <c r="V3940" s="3" t="str">
        <f t="shared" si="616"/>
        <v>Critical</v>
      </c>
      <c r="W3940" s="6">
        <f t="shared" si="617"/>
        <v>8.99</v>
      </c>
      <c r="X3940" s="3" t="str">
        <f t="shared" si="618"/>
        <v>Priority 2</v>
      </c>
      <c r="Y3940" s="3" t="str">
        <f t="shared" si="619"/>
        <v>OK</v>
      </c>
    </row>
    <row r="3941" spans="1:25" x14ac:dyDescent="0.25">
      <c r="A3941" s="3" t="str">
        <f>Raw_Data!A3941</f>
        <v>48486230-b6dd-4d6c-8d2a-0c8a2b7f2f39</v>
      </c>
      <c r="B3941" s="3">
        <f>Raw_Data!B3941</f>
        <v>41</v>
      </c>
      <c r="C3941" s="3" t="str">
        <f>Raw_Data!C3941</f>
        <v>Male</v>
      </c>
      <c r="D3941" s="3" t="str">
        <f>Raw_Data!D3941</f>
        <v>Premium</v>
      </c>
      <c r="E3941" s="3">
        <f>Raw_Data!E3941</f>
        <v>16.13</v>
      </c>
      <c r="F3941" s="3">
        <f>Raw_Data!F3941</f>
        <v>44</v>
      </c>
      <c r="G3941" s="3" t="str">
        <f>Raw_Data!G3941</f>
        <v>Asia</v>
      </c>
      <c r="H3941" s="3" t="str">
        <f>Raw_Data!H3941</f>
        <v>Desktop</v>
      </c>
      <c r="I3941" s="3">
        <f>Raw_Data!I3941</f>
        <v>17.989999999999998</v>
      </c>
      <c r="J3941" s="3">
        <f>Raw_Data!J3941</f>
        <v>0</v>
      </c>
      <c r="K3941" s="3" t="str">
        <f>Raw_Data!K3941</f>
        <v>Debit Card</v>
      </c>
      <c r="L3941" s="3">
        <f>Raw_Data!L3941</f>
        <v>4</v>
      </c>
      <c r="M3941" s="3">
        <f>Raw_Data!M3941</f>
        <v>0.36</v>
      </c>
      <c r="N3941" s="3" t="str">
        <f>Raw_Data!N3941</f>
        <v>Horror</v>
      </c>
      <c r="O3941" s="3" t="str">
        <f t="shared" si="610"/>
        <v>35-44</v>
      </c>
      <c r="P3941" s="3" t="str">
        <f t="shared" si="611"/>
        <v>10-24h</v>
      </c>
      <c r="Q3941" s="3" t="str">
        <f t="shared" si="612"/>
        <v>22-45d</v>
      </c>
      <c r="R3941" s="3" t="str">
        <f t="shared" si="613"/>
        <v>Medium</v>
      </c>
      <c r="S3941" s="3" t="str">
        <f t="shared" si="614"/>
        <v>High</v>
      </c>
      <c r="T3941" s="3" t="str">
        <f t="shared" si="615"/>
        <v>Active</v>
      </c>
      <c r="U3941" s="4">
        <f>1/(1+EXP(-(Predictive_Model!$B$5+((B3941-Predictive_Model!$B$20)/Predictive_Model!$C$20)*Predictive_Model!$D$20+((E3941-Predictive_Model!$B$21)/Predictive_Model!$C$21)*Predictive_Model!$D$21+((F3941-Predictive_Model!$B$22)/Predictive_Model!$C$22)*Predictive_Model!$D$22+((I3941-Predictive_Model!$B$23)/Predictive_Model!$C$23)*Predictive_Model!$D$23+((L3941-Predictive_Model!$B$24)/Predictive_Model!$C$24)*Predictive_Model!$D$24+((M3941-Predictive_Model!$B$25)/Predictive_Model!$C$25)*Predictive_Model!$D$25+IF(C3941="Male",Predictive_Model!$D$31,IF(C3941="Other",Predictive_Model!$D$32,0))+IF(D3941="Premium",Predictive_Model!$D$34,IF(D3941="Standard",Predictive_Model!$D$35,0))+IF(G3941="Asia",Predictive_Model!$D$37,IF(G3941="Europe",Predictive_Model!$D$38,IF(G3941="North America",Predictive_Model!$D$39,IF(G3941="Oceania",Predictive_Model!$D$40,IF(G3941="South America",Predictive_Model!$D$41,0)))))+IF(H3941="Laptop",Predictive_Model!$D$43,IF(H3941="Mobile",Predictive_Model!$D$44,IF(H3941="TV",Predictive_Model!$D$45,IF(H3941="Tablet",Predictive_Model!$D$46,0))))+IF(K3941="Crypto",Predictive_Model!$D$48,IF(K3941="Debit Card",Predictive_Model!$D$49,IF(K3941="Gift Card",Predictive_Model!$D$50,IF(K3941="PayPal",Predictive_Model!$D$51,0))))+IF(N3941="Comedy",Predictive_Model!$D$53,IF(N3941="Documentary",Predictive_Model!$D$54,IF(N3941="Drama",Predictive_Model!$D$55,IF(N3941="Horror",Predictive_Model!$D$56,IF(N3941="Romance",Predictive_Model!$D$57,IF(N3941="Sci-Fi",Predictive_Model!$D$58,0)))))))))</f>
        <v>0.26789212624855074</v>
      </c>
      <c r="V3941" s="3" t="str">
        <f t="shared" si="616"/>
        <v>Medium</v>
      </c>
      <c r="W3941" s="6">
        <f t="shared" si="617"/>
        <v>4.8193793512114276</v>
      </c>
      <c r="X3941" s="3" t="str">
        <f t="shared" si="618"/>
        <v>Monitor</v>
      </c>
      <c r="Y3941" s="3" t="str">
        <f t="shared" si="619"/>
        <v>OK</v>
      </c>
    </row>
    <row r="3942" spans="1:25" x14ac:dyDescent="0.25">
      <c r="A3942" s="3" t="str">
        <f>Raw_Data!A3942</f>
        <v>47ea998f-01f4-4e7e-8c55-0fa01baecd11</v>
      </c>
      <c r="B3942" s="3">
        <f>Raw_Data!B3942</f>
        <v>28</v>
      </c>
      <c r="C3942" s="3" t="str">
        <f>Raw_Data!C3942</f>
        <v>Male</v>
      </c>
      <c r="D3942" s="3" t="str">
        <f>Raw_Data!D3942</f>
        <v>Basic</v>
      </c>
      <c r="E3942" s="3">
        <f>Raw_Data!E3942</f>
        <v>0.43</v>
      </c>
      <c r="F3942" s="3">
        <f>Raw_Data!F3942</f>
        <v>6</v>
      </c>
      <c r="G3942" s="3" t="str">
        <f>Raw_Data!G3942</f>
        <v>South America</v>
      </c>
      <c r="H3942" s="3" t="str">
        <f>Raw_Data!H3942</f>
        <v>TV</v>
      </c>
      <c r="I3942" s="3">
        <f>Raw_Data!I3942</f>
        <v>8.99</v>
      </c>
      <c r="J3942" s="3">
        <f>Raw_Data!J3942</f>
        <v>1</v>
      </c>
      <c r="K3942" s="3" t="str">
        <f>Raw_Data!K3942</f>
        <v>Credit Card</v>
      </c>
      <c r="L3942" s="3">
        <f>Raw_Data!L3942</f>
        <v>3</v>
      </c>
      <c r="M3942" s="3">
        <f>Raw_Data!M3942</f>
        <v>0.06</v>
      </c>
      <c r="N3942" s="3" t="str">
        <f>Raw_Data!N3942</f>
        <v>Drama</v>
      </c>
      <c r="O3942" s="3" t="str">
        <f t="shared" si="610"/>
        <v>25-34</v>
      </c>
      <c r="P3942" s="3" t="str">
        <f t="shared" si="611"/>
        <v>&lt;10h</v>
      </c>
      <c r="Q3942" s="3" t="str">
        <f t="shared" si="612"/>
        <v>0-7d</v>
      </c>
      <c r="R3942" s="3" t="str">
        <f t="shared" si="613"/>
        <v>Medium</v>
      </c>
      <c r="S3942" s="3" t="str">
        <f t="shared" si="614"/>
        <v>Low</v>
      </c>
      <c r="T3942" s="3" t="str">
        <f t="shared" si="615"/>
        <v>Churned</v>
      </c>
      <c r="U3942" s="4">
        <f>1/(1+EXP(-(Predictive_Model!$B$5+((B3942-Predictive_Model!$B$20)/Predictive_Model!$C$20)*Predictive_Model!$D$20+((E3942-Predictive_Model!$B$21)/Predictive_Model!$C$21)*Predictive_Model!$D$21+((F3942-Predictive_Model!$B$22)/Predictive_Model!$C$22)*Predictive_Model!$D$22+((I3942-Predictive_Model!$B$23)/Predictive_Model!$C$23)*Predictive_Model!$D$23+((L3942-Predictive_Model!$B$24)/Predictive_Model!$C$24)*Predictive_Model!$D$24+((M3942-Predictive_Model!$B$25)/Predictive_Model!$C$25)*Predictive_Model!$D$25+IF(C3942="Male",Predictive_Model!$D$31,IF(C3942="Other",Predictive_Model!$D$32,0))+IF(D3942="Premium",Predictive_Model!$D$34,IF(D3942="Standard",Predictive_Model!$D$35,0))+IF(G3942="Asia",Predictive_Model!$D$37,IF(G3942="Europe",Predictive_Model!$D$38,IF(G3942="North America",Predictive_Model!$D$39,IF(G3942="Oceania",Predictive_Model!$D$40,IF(G3942="South America",Predictive_Model!$D$41,0)))))+IF(H3942="Laptop",Predictive_Model!$D$43,IF(H3942="Mobile",Predictive_Model!$D$44,IF(H3942="TV",Predictive_Model!$D$45,IF(H3942="Tablet",Predictive_Model!$D$46,0))))+IF(K3942="Crypto",Predictive_Model!$D$48,IF(K3942="Debit Card",Predictive_Model!$D$49,IF(K3942="Gift Card",Predictive_Model!$D$50,IF(K3942="PayPal",Predictive_Model!$D$51,0))))+IF(N3942="Comedy",Predictive_Model!$D$53,IF(N3942="Documentary",Predictive_Model!$D$54,IF(N3942="Drama",Predictive_Model!$D$55,IF(N3942="Horror",Predictive_Model!$D$56,IF(N3942="Romance",Predictive_Model!$D$57,IF(N3942="Sci-Fi",Predictive_Model!$D$58,0)))))))))</f>
        <v>0.96584230725537912</v>
      </c>
      <c r="V3942" s="3" t="str">
        <f t="shared" si="616"/>
        <v>Critical</v>
      </c>
      <c r="W3942" s="6">
        <f t="shared" si="617"/>
        <v>8.99</v>
      </c>
      <c r="X3942" s="3" t="str">
        <f t="shared" si="618"/>
        <v>Priority 2</v>
      </c>
      <c r="Y3942" s="3" t="str">
        <f t="shared" si="619"/>
        <v>OK</v>
      </c>
    </row>
    <row r="3943" spans="1:25" x14ac:dyDescent="0.25">
      <c r="A3943" s="3" t="str">
        <f>Raw_Data!A3943</f>
        <v>5af2d5bd-47aa-435f-8ea9-f18bba61da3f</v>
      </c>
      <c r="B3943" s="3">
        <f>Raw_Data!B3943</f>
        <v>35</v>
      </c>
      <c r="C3943" s="3" t="str">
        <f>Raw_Data!C3943</f>
        <v>Male</v>
      </c>
      <c r="D3943" s="3" t="str">
        <f>Raw_Data!D3943</f>
        <v>Basic</v>
      </c>
      <c r="E3943" s="3">
        <f>Raw_Data!E3943</f>
        <v>43.84</v>
      </c>
      <c r="F3943" s="3">
        <f>Raw_Data!F3943</f>
        <v>24</v>
      </c>
      <c r="G3943" s="3" t="str">
        <f>Raw_Data!G3943</f>
        <v>South America</v>
      </c>
      <c r="H3943" s="3" t="str">
        <f>Raw_Data!H3943</f>
        <v>TV</v>
      </c>
      <c r="I3943" s="3">
        <f>Raw_Data!I3943</f>
        <v>8.99</v>
      </c>
      <c r="J3943" s="3">
        <f>Raw_Data!J3943</f>
        <v>0</v>
      </c>
      <c r="K3943" s="3" t="str">
        <f>Raw_Data!K3943</f>
        <v>Gift Card</v>
      </c>
      <c r="L3943" s="3">
        <f>Raw_Data!L3943</f>
        <v>4</v>
      </c>
      <c r="M3943" s="3">
        <f>Raw_Data!M3943</f>
        <v>1.75</v>
      </c>
      <c r="N3943" s="3" t="str">
        <f>Raw_Data!N3943</f>
        <v>Action</v>
      </c>
      <c r="O3943" s="3" t="str">
        <f t="shared" si="610"/>
        <v>35-44</v>
      </c>
      <c r="P3943" s="3" t="str">
        <f t="shared" si="611"/>
        <v>25-49h</v>
      </c>
      <c r="Q3943" s="3" t="str">
        <f t="shared" si="612"/>
        <v>22-45d</v>
      </c>
      <c r="R3943" s="3" t="str">
        <f t="shared" si="613"/>
        <v>Medium</v>
      </c>
      <c r="S3943" s="3" t="str">
        <f t="shared" si="614"/>
        <v>Low</v>
      </c>
      <c r="T3943" s="3" t="str">
        <f t="shared" si="615"/>
        <v>Active</v>
      </c>
      <c r="U3943" s="4">
        <f>1/(1+EXP(-(Predictive_Model!$B$5+((B3943-Predictive_Model!$B$20)/Predictive_Model!$C$20)*Predictive_Model!$D$20+((E3943-Predictive_Model!$B$21)/Predictive_Model!$C$21)*Predictive_Model!$D$21+((F3943-Predictive_Model!$B$22)/Predictive_Model!$C$22)*Predictive_Model!$D$22+((I3943-Predictive_Model!$B$23)/Predictive_Model!$C$23)*Predictive_Model!$D$23+((L3943-Predictive_Model!$B$24)/Predictive_Model!$C$24)*Predictive_Model!$D$24+((M3943-Predictive_Model!$B$25)/Predictive_Model!$C$25)*Predictive_Model!$D$25+IF(C3943="Male",Predictive_Model!$D$31,IF(C3943="Other",Predictive_Model!$D$32,0))+IF(D3943="Premium",Predictive_Model!$D$34,IF(D3943="Standard",Predictive_Model!$D$35,0))+IF(G3943="Asia",Predictive_Model!$D$37,IF(G3943="Europe",Predictive_Model!$D$38,IF(G3943="North America",Predictive_Model!$D$39,IF(G3943="Oceania",Predictive_Model!$D$40,IF(G3943="South America",Predictive_Model!$D$41,0)))))+IF(H3943="Laptop",Predictive_Model!$D$43,IF(H3943="Mobile",Predictive_Model!$D$44,IF(H3943="TV",Predictive_Model!$D$45,IF(H3943="Tablet",Predictive_Model!$D$46,0))))+IF(K3943="Crypto",Predictive_Model!$D$48,IF(K3943="Debit Card",Predictive_Model!$D$49,IF(K3943="Gift Card",Predictive_Model!$D$50,IF(K3943="PayPal",Predictive_Model!$D$51,0))))+IF(N3943="Comedy",Predictive_Model!$D$53,IF(N3943="Documentary",Predictive_Model!$D$54,IF(N3943="Drama",Predictive_Model!$D$55,IF(N3943="Horror",Predictive_Model!$D$56,IF(N3943="Romance",Predictive_Model!$D$57,IF(N3943="Sci-Fi",Predictive_Model!$D$58,0)))))))))</f>
        <v>1.2852287697117658E-5</v>
      </c>
      <c r="V3943" s="3" t="str">
        <f t="shared" si="616"/>
        <v>Low</v>
      </c>
      <c r="W3943" s="6">
        <f t="shared" si="617"/>
        <v>1.1554206639708775E-4</v>
      </c>
      <c r="X3943" s="3" t="str">
        <f t="shared" si="618"/>
        <v>Monitor</v>
      </c>
      <c r="Y3943" s="3" t="str">
        <f t="shared" si="619"/>
        <v>OK</v>
      </c>
    </row>
    <row r="3944" spans="1:25" x14ac:dyDescent="0.25">
      <c r="A3944" s="3" t="str">
        <f>Raw_Data!A3944</f>
        <v>39218d93-3485-4f1a-b7db-f501deb29f04</v>
      </c>
      <c r="B3944" s="3">
        <f>Raw_Data!B3944</f>
        <v>56</v>
      </c>
      <c r="C3944" s="3" t="str">
        <f>Raw_Data!C3944</f>
        <v>Other</v>
      </c>
      <c r="D3944" s="3" t="str">
        <f>Raw_Data!D3944</f>
        <v>Standard</v>
      </c>
      <c r="E3944" s="3">
        <f>Raw_Data!E3944</f>
        <v>3.62</v>
      </c>
      <c r="F3944" s="3">
        <f>Raw_Data!F3944</f>
        <v>22</v>
      </c>
      <c r="G3944" s="3" t="str">
        <f>Raw_Data!G3944</f>
        <v>Asia</v>
      </c>
      <c r="H3944" s="3" t="str">
        <f>Raw_Data!H3944</f>
        <v>TV</v>
      </c>
      <c r="I3944" s="3">
        <f>Raw_Data!I3944</f>
        <v>13.99</v>
      </c>
      <c r="J3944" s="3">
        <f>Raw_Data!J3944</f>
        <v>1</v>
      </c>
      <c r="K3944" s="3" t="str">
        <f>Raw_Data!K3944</f>
        <v>Crypto</v>
      </c>
      <c r="L3944" s="3">
        <f>Raw_Data!L3944</f>
        <v>1</v>
      </c>
      <c r="M3944" s="3">
        <f>Raw_Data!M3944</f>
        <v>0.16</v>
      </c>
      <c r="N3944" s="3" t="str">
        <f>Raw_Data!N3944</f>
        <v>Horror</v>
      </c>
      <c r="O3944" s="3" t="str">
        <f t="shared" si="610"/>
        <v>55-70</v>
      </c>
      <c r="P3944" s="3" t="str">
        <f t="shared" si="611"/>
        <v>&lt;10h</v>
      </c>
      <c r="Q3944" s="3" t="str">
        <f t="shared" si="612"/>
        <v>22-45d</v>
      </c>
      <c r="R3944" s="3" t="str">
        <f t="shared" si="613"/>
        <v>Medium</v>
      </c>
      <c r="S3944" s="3" t="str">
        <f t="shared" si="614"/>
        <v>Mid</v>
      </c>
      <c r="T3944" s="3" t="str">
        <f t="shared" si="615"/>
        <v>Churned</v>
      </c>
      <c r="U3944" s="4">
        <f>1/(1+EXP(-(Predictive_Model!$B$5+((B3944-Predictive_Model!$B$20)/Predictive_Model!$C$20)*Predictive_Model!$D$20+((E3944-Predictive_Model!$B$21)/Predictive_Model!$C$21)*Predictive_Model!$D$21+((F3944-Predictive_Model!$B$22)/Predictive_Model!$C$22)*Predictive_Model!$D$22+((I3944-Predictive_Model!$B$23)/Predictive_Model!$C$23)*Predictive_Model!$D$23+((L3944-Predictive_Model!$B$24)/Predictive_Model!$C$24)*Predictive_Model!$D$24+((M3944-Predictive_Model!$B$25)/Predictive_Model!$C$25)*Predictive_Model!$D$25+IF(C3944="Male",Predictive_Model!$D$31,IF(C3944="Other",Predictive_Model!$D$32,0))+IF(D3944="Premium",Predictive_Model!$D$34,IF(D3944="Standard",Predictive_Model!$D$35,0))+IF(G3944="Asia",Predictive_Model!$D$37,IF(G3944="Europe",Predictive_Model!$D$38,IF(G3944="North America",Predictive_Model!$D$39,IF(G3944="Oceania",Predictive_Model!$D$40,IF(G3944="South America",Predictive_Model!$D$41,0)))))+IF(H3944="Laptop",Predictive_Model!$D$43,IF(H3944="Mobile",Predictive_Model!$D$44,IF(H3944="TV",Predictive_Model!$D$45,IF(H3944="Tablet",Predictive_Model!$D$46,0))))+IF(K3944="Crypto",Predictive_Model!$D$48,IF(K3944="Debit Card",Predictive_Model!$D$49,IF(K3944="Gift Card",Predictive_Model!$D$50,IF(K3944="PayPal",Predictive_Model!$D$51,0))))+IF(N3944="Comedy",Predictive_Model!$D$53,IF(N3944="Documentary",Predictive_Model!$D$54,IF(N3944="Drama",Predictive_Model!$D$55,IF(N3944="Horror",Predictive_Model!$D$56,IF(N3944="Romance",Predictive_Model!$D$57,IF(N3944="Sci-Fi",Predictive_Model!$D$58,0)))))))))</f>
        <v>0.98903599633204375</v>
      </c>
      <c r="V3944" s="3" t="str">
        <f t="shared" si="616"/>
        <v>Critical</v>
      </c>
      <c r="W3944" s="6">
        <f t="shared" si="617"/>
        <v>13.99</v>
      </c>
      <c r="X3944" s="3" t="str">
        <f t="shared" si="618"/>
        <v>Priority 2</v>
      </c>
      <c r="Y3944" s="3" t="str">
        <f t="shared" si="619"/>
        <v>OK</v>
      </c>
    </row>
    <row r="3945" spans="1:25" x14ac:dyDescent="0.25">
      <c r="A3945" s="3" t="str">
        <f>Raw_Data!A3945</f>
        <v>d763fc11-4943-4f8b-80c2-4de5ba439245</v>
      </c>
      <c r="B3945" s="3">
        <f>Raw_Data!B3945</f>
        <v>34</v>
      </c>
      <c r="C3945" s="3" t="str">
        <f>Raw_Data!C3945</f>
        <v>Female</v>
      </c>
      <c r="D3945" s="3" t="str">
        <f>Raw_Data!D3945</f>
        <v>Premium</v>
      </c>
      <c r="E3945" s="3">
        <f>Raw_Data!E3945</f>
        <v>1.67</v>
      </c>
      <c r="F3945" s="3">
        <f>Raw_Data!F3945</f>
        <v>29</v>
      </c>
      <c r="G3945" s="3" t="str">
        <f>Raw_Data!G3945</f>
        <v>Africa</v>
      </c>
      <c r="H3945" s="3" t="str">
        <f>Raw_Data!H3945</f>
        <v>Tablet</v>
      </c>
      <c r="I3945" s="3">
        <f>Raw_Data!I3945</f>
        <v>17.989999999999998</v>
      </c>
      <c r="J3945" s="3">
        <f>Raw_Data!J3945</f>
        <v>1</v>
      </c>
      <c r="K3945" s="3" t="str">
        <f>Raw_Data!K3945</f>
        <v>Credit Card</v>
      </c>
      <c r="L3945" s="3">
        <f>Raw_Data!L3945</f>
        <v>1</v>
      </c>
      <c r="M3945" s="3">
        <f>Raw_Data!M3945</f>
        <v>0.06</v>
      </c>
      <c r="N3945" s="3" t="str">
        <f>Raw_Data!N3945</f>
        <v>Comedy</v>
      </c>
      <c r="O3945" s="3" t="str">
        <f t="shared" si="610"/>
        <v>25-34</v>
      </c>
      <c r="P3945" s="3" t="str">
        <f t="shared" si="611"/>
        <v>&lt;10h</v>
      </c>
      <c r="Q3945" s="3" t="str">
        <f t="shared" si="612"/>
        <v>22-45d</v>
      </c>
      <c r="R3945" s="3" t="str">
        <f t="shared" si="613"/>
        <v>Medium</v>
      </c>
      <c r="S3945" s="3" t="str">
        <f t="shared" si="614"/>
        <v>High</v>
      </c>
      <c r="T3945" s="3" t="str">
        <f t="shared" si="615"/>
        <v>Churned</v>
      </c>
      <c r="U3945" s="4">
        <f>1/(1+EXP(-(Predictive_Model!$B$5+((B3945-Predictive_Model!$B$20)/Predictive_Model!$C$20)*Predictive_Model!$D$20+((E3945-Predictive_Model!$B$21)/Predictive_Model!$C$21)*Predictive_Model!$D$21+((F3945-Predictive_Model!$B$22)/Predictive_Model!$C$22)*Predictive_Model!$D$22+((I3945-Predictive_Model!$B$23)/Predictive_Model!$C$23)*Predictive_Model!$D$23+((L3945-Predictive_Model!$B$24)/Predictive_Model!$C$24)*Predictive_Model!$D$24+((M3945-Predictive_Model!$B$25)/Predictive_Model!$C$25)*Predictive_Model!$D$25+IF(C3945="Male",Predictive_Model!$D$31,IF(C3945="Other",Predictive_Model!$D$32,0))+IF(D3945="Premium",Predictive_Model!$D$34,IF(D3945="Standard",Predictive_Model!$D$35,0))+IF(G3945="Asia",Predictive_Model!$D$37,IF(G3945="Europe",Predictive_Model!$D$38,IF(G3945="North America",Predictive_Model!$D$39,IF(G3945="Oceania",Predictive_Model!$D$40,IF(G3945="South America",Predictive_Model!$D$41,0)))))+IF(H3945="Laptop",Predictive_Model!$D$43,IF(H3945="Mobile",Predictive_Model!$D$44,IF(H3945="TV",Predictive_Model!$D$45,IF(H3945="Tablet",Predictive_Model!$D$46,0))))+IF(K3945="Crypto",Predictive_Model!$D$48,IF(K3945="Debit Card",Predictive_Model!$D$49,IF(K3945="Gift Card",Predictive_Model!$D$50,IF(K3945="PayPal",Predictive_Model!$D$51,0))))+IF(N3945="Comedy",Predictive_Model!$D$53,IF(N3945="Documentary",Predictive_Model!$D$54,IF(N3945="Drama",Predictive_Model!$D$55,IF(N3945="Horror",Predictive_Model!$D$56,IF(N3945="Romance",Predictive_Model!$D$57,IF(N3945="Sci-Fi",Predictive_Model!$D$58,0)))))))))</f>
        <v>0.99824079145719435</v>
      </c>
      <c r="V3945" s="3" t="str">
        <f t="shared" si="616"/>
        <v>Critical</v>
      </c>
      <c r="W3945" s="6">
        <f t="shared" si="617"/>
        <v>17.989999999999998</v>
      </c>
      <c r="X3945" s="3" t="str">
        <f t="shared" si="618"/>
        <v>Priority 1</v>
      </c>
      <c r="Y3945" s="3" t="str">
        <f t="shared" si="619"/>
        <v>OK</v>
      </c>
    </row>
    <row r="3946" spans="1:25" x14ac:dyDescent="0.25">
      <c r="A3946" s="3" t="str">
        <f>Raw_Data!A3946</f>
        <v>aacd3fe3-fdd1-415f-bdaf-a0d23aeb3c37</v>
      </c>
      <c r="B3946" s="3">
        <f>Raw_Data!B3946</f>
        <v>41</v>
      </c>
      <c r="C3946" s="3" t="str">
        <f>Raw_Data!C3946</f>
        <v>Female</v>
      </c>
      <c r="D3946" s="3" t="str">
        <f>Raw_Data!D3946</f>
        <v>Standard</v>
      </c>
      <c r="E3946" s="3">
        <f>Raw_Data!E3946</f>
        <v>7.91</v>
      </c>
      <c r="F3946" s="3">
        <f>Raw_Data!F3946</f>
        <v>41</v>
      </c>
      <c r="G3946" s="3" t="str">
        <f>Raw_Data!G3946</f>
        <v>Asia</v>
      </c>
      <c r="H3946" s="3" t="str">
        <f>Raw_Data!H3946</f>
        <v>Desktop</v>
      </c>
      <c r="I3946" s="3">
        <f>Raw_Data!I3946</f>
        <v>13.99</v>
      </c>
      <c r="J3946" s="3">
        <f>Raw_Data!J3946</f>
        <v>0</v>
      </c>
      <c r="K3946" s="3" t="str">
        <f>Raw_Data!K3946</f>
        <v>PayPal</v>
      </c>
      <c r="L3946" s="3">
        <f>Raw_Data!L3946</f>
        <v>4</v>
      </c>
      <c r="M3946" s="3">
        <f>Raw_Data!M3946</f>
        <v>0.19</v>
      </c>
      <c r="N3946" s="3" t="str">
        <f>Raw_Data!N3946</f>
        <v>Romance</v>
      </c>
      <c r="O3946" s="3" t="str">
        <f t="shared" si="610"/>
        <v>35-44</v>
      </c>
      <c r="P3946" s="3" t="str">
        <f t="shared" si="611"/>
        <v>&lt;10h</v>
      </c>
      <c r="Q3946" s="3" t="str">
        <f t="shared" si="612"/>
        <v>22-45d</v>
      </c>
      <c r="R3946" s="3" t="str">
        <f t="shared" si="613"/>
        <v>Medium</v>
      </c>
      <c r="S3946" s="3" t="str">
        <f t="shared" si="614"/>
        <v>Mid</v>
      </c>
      <c r="T3946" s="3" t="str">
        <f t="shared" si="615"/>
        <v>Active</v>
      </c>
      <c r="U3946" s="4">
        <f>1/(1+EXP(-(Predictive_Model!$B$5+((B3946-Predictive_Model!$B$20)/Predictive_Model!$C$20)*Predictive_Model!$D$20+((E3946-Predictive_Model!$B$21)/Predictive_Model!$C$21)*Predictive_Model!$D$21+((F3946-Predictive_Model!$B$22)/Predictive_Model!$C$22)*Predictive_Model!$D$22+((I3946-Predictive_Model!$B$23)/Predictive_Model!$C$23)*Predictive_Model!$D$23+((L3946-Predictive_Model!$B$24)/Predictive_Model!$C$24)*Predictive_Model!$D$24+((M3946-Predictive_Model!$B$25)/Predictive_Model!$C$25)*Predictive_Model!$D$25+IF(C3946="Male",Predictive_Model!$D$31,IF(C3946="Other",Predictive_Model!$D$32,0))+IF(D3946="Premium",Predictive_Model!$D$34,IF(D3946="Standard",Predictive_Model!$D$35,0))+IF(G3946="Asia",Predictive_Model!$D$37,IF(G3946="Europe",Predictive_Model!$D$38,IF(G3946="North America",Predictive_Model!$D$39,IF(G3946="Oceania",Predictive_Model!$D$40,IF(G3946="South America",Predictive_Model!$D$41,0)))))+IF(H3946="Laptop",Predictive_Model!$D$43,IF(H3946="Mobile",Predictive_Model!$D$44,IF(H3946="TV",Predictive_Model!$D$45,IF(H3946="Tablet",Predictive_Model!$D$46,0))))+IF(K3946="Crypto",Predictive_Model!$D$48,IF(K3946="Debit Card",Predictive_Model!$D$49,IF(K3946="Gift Card",Predictive_Model!$D$50,IF(K3946="PayPal",Predictive_Model!$D$51,0))))+IF(N3946="Comedy",Predictive_Model!$D$53,IF(N3946="Documentary",Predictive_Model!$D$54,IF(N3946="Drama",Predictive_Model!$D$55,IF(N3946="Horror",Predictive_Model!$D$56,IF(N3946="Romance",Predictive_Model!$D$57,IF(N3946="Sci-Fi",Predictive_Model!$D$58,0)))))))))</f>
        <v>0.97204126932881296</v>
      </c>
      <c r="V3946" s="3" t="str">
        <f t="shared" si="616"/>
        <v>Critical</v>
      </c>
      <c r="W3946" s="6">
        <f t="shared" si="617"/>
        <v>13.598857357910093</v>
      </c>
      <c r="X3946" s="3" t="str">
        <f t="shared" si="618"/>
        <v>Priority 2</v>
      </c>
      <c r="Y3946" s="3" t="str">
        <f t="shared" si="619"/>
        <v>OK</v>
      </c>
    </row>
    <row r="3947" spans="1:25" x14ac:dyDescent="0.25">
      <c r="A3947" s="3" t="str">
        <f>Raw_Data!A3947</f>
        <v>26f6d31c-6d28-43f9-a56e-760eef8da91e</v>
      </c>
      <c r="B3947" s="3">
        <f>Raw_Data!B3947</f>
        <v>43</v>
      </c>
      <c r="C3947" s="3" t="str">
        <f>Raw_Data!C3947</f>
        <v>Other</v>
      </c>
      <c r="D3947" s="3" t="str">
        <f>Raw_Data!D3947</f>
        <v>Premium</v>
      </c>
      <c r="E3947" s="3">
        <f>Raw_Data!E3947</f>
        <v>7.18</v>
      </c>
      <c r="F3947" s="3">
        <f>Raw_Data!F3947</f>
        <v>5</v>
      </c>
      <c r="G3947" s="3" t="str">
        <f>Raw_Data!G3947</f>
        <v>North America</v>
      </c>
      <c r="H3947" s="3" t="str">
        <f>Raw_Data!H3947</f>
        <v>Desktop</v>
      </c>
      <c r="I3947" s="3">
        <f>Raw_Data!I3947</f>
        <v>17.989999999999998</v>
      </c>
      <c r="J3947" s="3">
        <f>Raw_Data!J3947</f>
        <v>0</v>
      </c>
      <c r="K3947" s="3" t="str">
        <f>Raw_Data!K3947</f>
        <v>Crypto</v>
      </c>
      <c r="L3947" s="3">
        <f>Raw_Data!L3947</f>
        <v>5</v>
      </c>
      <c r="M3947" s="3">
        <f>Raw_Data!M3947</f>
        <v>1.2</v>
      </c>
      <c r="N3947" s="3" t="str">
        <f>Raw_Data!N3947</f>
        <v>Sci-Fi</v>
      </c>
      <c r="O3947" s="3" t="str">
        <f t="shared" si="610"/>
        <v>35-44</v>
      </c>
      <c r="P3947" s="3" t="str">
        <f t="shared" si="611"/>
        <v>&lt;10h</v>
      </c>
      <c r="Q3947" s="3" t="str">
        <f t="shared" si="612"/>
        <v>0-7d</v>
      </c>
      <c r="R3947" s="3" t="str">
        <f t="shared" si="613"/>
        <v>Medium</v>
      </c>
      <c r="S3947" s="3" t="str">
        <f t="shared" si="614"/>
        <v>High</v>
      </c>
      <c r="T3947" s="3" t="str">
        <f t="shared" si="615"/>
        <v>Active</v>
      </c>
      <c r="U3947" s="4">
        <f>1/(1+EXP(-(Predictive_Model!$B$5+((B3947-Predictive_Model!$B$20)/Predictive_Model!$C$20)*Predictive_Model!$D$20+((E3947-Predictive_Model!$B$21)/Predictive_Model!$C$21)*Predictive_Model!$D$21+((F3947-Predictive_Model!$B$22)/Predictive_Model!$C$22)*Predictive_Model!$D$22+((I3947-Predictive_Model!$B$23)/Predictive_Model!$C$23)*Predictive_Model!$D$23+((L3947-Predictive_Model!$B$24)/Predictive_Model!$C$24)*Predictive_Model!$D$24+((M3947-Predictive_Model!$B$25)/Predictive_Model!$C$25)*Predictive_Model!$D$25+IF(C3947="Male",Predictive_Model!$D$31,IF(C3947="Other",Predictive_Model!$D$32,0))+IF(D3947="Premium",Predictive_Model!$D$34,IF(D3947="Standard",Predictive_Model!$D$35,0))+IF(G3947="Asia",Predictive_Model!$D$37,IF(G3947="Europe",Predictive_Model!$D$38,IF(G3947="North America",Predictive_Model!$D$39,IF(G3947="Oceania",Predictive_Model!$D$40,IF(G3947="South America",Predictive_Model!$D$41,0)))))+IF(H3947="Laptop",Predictive_Model!$D$43,IF(H3947="Mobile",Predictive_Model!$D$44,IF(H3947="TV",Predictive_Model!$D$45,IF(H3947="Tablet",Predictive_Model!$D$46,0))))+IF(K3947="Crypto",Predictive_Model!$D$48,IF(K3947="Debit Card",Predictive_Model!$D$49,IF(K3947="Gift Card",Predictive_Model!$D$50,IF(K3947="PayPal",Predictive_Model!$D$51,0))))+IF(N3947="Comedy",Predictive_Model!$D$53,IF(N3947="Documentary",Predictive_Model!$D$54,IF(N3947="Drama",Predictive_Model!$D$55,IF(N3947="Horror",Predictive_Model!$D$56,IF(N3947="Romance",Predictive_Model!$D$57,IF(N3947="Sci-Fi",Predictive_Model!$D$58,0)))))))))</f>
        <v>5.9244425099286976E-3</v>
      </c>
      <c r="V3947" s="3" t="str">
        <f t="shared" si="616"/>
        <v>Low</v>
      </c>
      <c r="W3947" s="6">
        <f t="shared" si="617"/>
        <v>0.10658072075361726</v>
      </c>
      <c r="X3947" s="3" t="str">
        <f t="shared" si="618"/>
        <v>Monitor</v>
      </c>
      <c r="Y3947" s="3" t="str">
        <f t="shared" si="619"/>
        <v>OK</v>
      </c>
    </row>
    <row r="3948" spans="1:25" x14ac:dyDescent="0.25">
      <c r="A3948" s="3" t="str">
        <f>Raw_Data!A3948</f>
        <v>1fc5bc15-e2ed-47e0-a8c3-78632ffeae19</v>
      </c>
      <c r="B3948" s="3">
        <f>Raw_Data!B3948</f>
        <v>56</v>
      </c>
      <c r="C3948" s="3" t="str">
        <f>Raw_Data!C3948</f>
        <v>Female</v>
      </c>
      <c r="D3948" s="3" t="str">
        <f>Raw_Data!D3948</f>
        <v>Standard</v>
      </c>
      <c r="E3948" s="3">
        <f>Raw_Data!E3948</f>
        <v>30.05</v>
      </c>
      <c r="F3948" s="3">
        <f>Raw_Data!F3948</f>
        <v>14</v>
      </c>
      <c r="G3948" s="3" t="str">
        <f>Raw_Data!G3948</f>
        <v>Africa</v>
      </c>
      <c r="H3948" s="3" t="str">
        <f>Raw_Data!H3948</f>
        <v>Mobile</v>
      </c>
      <c r="I3948" s="3">
        <f>Raw_Data!I3948</f>
        <v>13.99</v>
      </c>
      <c r="J3948" s="3">
        <f>Raw_Data!J3948</f>
        <v>0</v>
      </c>
      <c r="K3948" s="3" t="str">
        <f>Raw_Data!K3948</f>
        <v>Gift Card</v>
      </c>
      <c r="L3948" s="3">
        <f>Raw_Data!L3948</f>
        <v>1</v>
      </c>
      <c r="M3948" s="3">
        <f>Raw_Data!M3948</f>
        <v>2</v>
      </c>
      <c r="N3948" s="3" t="str">
        <f>Raw_Data!N3948</f>
        <v>Horror</v>
      </c>
      <c r="O3948" s="3" t="str">
        <f t="shared" si="610"/>
        <v>55-70</v>
      </c>
      <c r="P3948" s="3" t="str">
        <f t="shared" si="611"/>
        <v>25-49h</v>
      </c>
      <c r="Q3948" s="3" t="str">
        <f t="shared" si="612"/>
        <v>8-21d</v>
      </c>
      <c r="R3948" s="3" t="str">
        <f t="shared" si="613"/>
        <v>High</v>
      </c>
      <c r="S3948" s="3" t="str">
        <f t="shared" si="614"/>
        <v>Mid</v>
      </c>
      <c r="T3948" s="3" t="str">
        <f t="shared" si="615"/>
        <v>Active</v>
      </c>
      <c r="U3948" s="4">
        <f>1/(1+EXP(-(Predictive_Model!$B$5+((B3948-Predictive_Model!$B$20)/Predictive_Model!$C$20)*Predictive_Model!$D$20+((E3948-Predictive_Model!$B$21)/Predictive_Model!$C$21)*Predictive_Model!$D$21+((F3948-Predictive_Model!$B$22)/Predictive_Model!$C$22)*Predictive_Model!$D$22+((I3948-Predictive_Model!$B$23)/Predictive_Model!$C$23)*Predictive_Model!$D$23+((L3948-Predictive_Model!$B$24)/Predictive_Model!$C$24)*Predictive_Model!$D$24+((M3948-Predictive_Model!$B$25)/Predictive_Model!$C$25)*Predictive_Model!$D$25+IF(C3948="Male",Predictive_Model!$D$31,IF(C3948="Other",Predictive_Model!$D$32,0))+IF(D3948="Premium",Predictive_Model!$D$34,IF(D3948="Standard",Predictive_Model!$D$35,0))+IF(G3948="Asia",Predictive_Model!$D$37,IF(G3948="Europe",Predictive_Model!$D$38,IF(G3948="North America",Predictive_Model!$D$39,IF(G3948="Oceania",Predictive_Model!$D$40,IF(G3948="South America",Predictive_Model!$D$41,0)))))+IF(H3948="Laptop",Predictive_Model!$D$43,IF(H3948="Mobile",Predictive_Model!$D$44,IF(H3948="TV",Predictive_Model!$D$45,IF(H3948="Tablet",Predictive_Model!$D$46,0))))+IF(K3948="Crypto",Predictive_Model!$D$48,IF(K3948="Debit Card",Predictive_Model!$D$49,IF(K3948="Gift Card",Predictive_Model!$D$50,IF(K3948="PayPal",Predictive_Model!$D$51,0))))+IF(N3948="Comedy",Predictive_Model!$D$53,IF(N3948="Documentary",Predictive_Model!$D$54,IF(N3948="Drama",Predictive_Model!$D$55,IF(N3948="Horror",Predictive_Model!$D$56,IF(N3948="Romance",Predictive_Model!$D$57,IF(N3948="Sci-Fi",Predictive_Model!$D$58,0)))))))))</f>
        <v>3.9777732834873928E-3</v>
      </c>
      <c r="V3948" s="3" t="str">
        <f t="shared" si="616"/>
        <v>Low</v>
      </c>
      <c r="W3948" s="6">
        <f t="shared" si="617"/>
        <v>5.5649048235988624E-2</v>
      </c>
      <c r="X3948" s="3" t="str">
        <f t="shared" si="618"/>
        <v>Monitor</v>
      </c>
      <c r="Y3948" s="3" t="str">
        <f t="shared" si="619"/>
        <v>OK</v>
      </c>
    </row>
    <row r="3949" spans="1:25" x14ac:dyDescent="0.25">
      <c r="A3949" s="3" t="str">
        <f>Raw_Data!A3949</f>
        <v>d9930885-add6-474c-91bd-a2f9d0d2629d</v>
      </c>
      <c r="B3949" s="3">
        <f>Raw_Data!B3949</f>
        <v>31</v>
      </c>
      <c r="C3949" s="3" t="str">
        <f>Raw_Data!C3949</f>
        <v>Female</v>
      </c>
      <c r="D3949" s="3" t="str">
        <f>Raw_Data!D3949</f>
        <v>Premium</v>
      </c>
      <c r="E3949" s="3">
        <f>Raw_Data!E3949</f>
        <v>0.56999999999999995</v>
      </c>
      <c r="F3949" s="3">
        <f>Raw_Data!F3949</f>
        <v>60</v>
      </c>
      <c r="G3949" s="3" t="str">
        <f>Raw_Data!G3949</f>
        <v>Oceania</v>
      </c>
      <c r="H3949" s="3" t="str">
        <f>Raw_Data!H3949</f>
        <v>Mobile</v>
      </c>
      <c r="I3949" s="3">
        <f>Raw_Data!I3949</f>
        <v>17.989999999999998</v>
      </c>
      <c r="J3949" s="3">
        <f>Raw_Data!J3949</f>
        <v>1</v>
      </c>
      <c r="K3949" s="3" t="str">
        <f>Raw_Data!K3949</f>
        <v>Crypto</v>
      </c>
      <c r="L3949" s="3">
        <f>Raw_Data!L3949</f>
        <v>3</v>
      </c>
      <c r="M3949" s="3">
        <f>Raw_Data!M3949</f>
        <v>0.01</v>
      </c>
      <c r="N3949" s="3" t="str">
        <f>Raw_Data!N3949</f>
        <v>Action</v>
      </c>
      <c r="O3949" s="3" t="str">
        <f t="shared" si="610"/>
        <v>25-34</v>
      </c>
      <c r="P3949" s="3" t="str">
        <f t="shared" si="611"/>
        <v>&lt;10h</v>
      </c>
      <c r="Q3949" s="3" t="str">
        <f t="shared" si="612"/>
        <v>46-60d</v>
      </c>
      <c r="R3949" s="3" t="str">
        <f t="shared" si="613"/>
        <v>Low</v>
      </c>
      <c r="S3949" s="3" t="str">
        <f t="shared" si="614"/>
        <v>High</v>
      </c>
      <c r="T3949" s="3" t="str">
        <f t="shared" si="615"/>
        <v>Churned</v>
      </c>
      <c r="U3949" s="4">
        <f>1/(1+EXP(-(Predictive_Model!$B$5+((B3949-Predictive_Model!$B$20)/Predictive_Model!$C$20)*Predictive_Model!$D$20+((E3949-Predictive_Model!$B$21)/Predictive_Model!$C$21)*Predictive_Model!$D$21+((F3949-Predictive_Model!$B$22)/Predictive_Model!$C$22)*Predictive_Model!$D$22+((I3949-Predictive_Model!$B$23)/Predictive_Model!$C$23)*Predictive_Model!$D$23+((L3949-Predictive_Model!$B$24)/Predictive_Model!$C$24)*Predictive_Model!$D$24+((M3949-Predictive_Model!$B$25)/Predictive_Model!$C$25)*Predictive_Model!$D$25+IF(C3949="Male",Predictive_Model!$D$31,IF(C3949="Other",Predictive_Model!$D$32,0))+IF(D3949="Premium",Predictive_Model!$D$34,IF(D3949="Standard",Predictive_Model!$D$35,0))+IF(G3949="Asia",Predictive_Model!$D$37,IF(G3949="Europe",Predictive_Model!$D$38,IF(G3949="North America",Predictive_Model!$D$39,IF(G3949="Oceania",Predictive_Model!$D$40,IF(G3949="South America",Predictive_Model!$D$41,0)))))+IF(H3949="Laptop",Predictive_Model!$D$43,IF(H3949="Mobile",Predictive_Model!$D$44,IF(H3949="TV",Predictive_Model!$D$45,IF(H3949="Tablet",Predictive_Model!$D$46,0))))+IF(K3949="Crypto",Predictive_Model!$D$48,IF(K3949="Debit Card",Predictive_Model!$D$49,IF(K3949="Gift Card",Predictive_Model!$D$50,IF(K3949="PayPal",Predictive_Model!$D$51,0))))+IF(N3949="Comedy",Predictive_Model!$D$53,IF(N3949="Documentary",Predictive_Model!$D$54,IF(N3949="Drama",Predictive_Model!$D$55,IF(N3949="Horror",Predictive_Model!$D$56,IF(N3949="Romance",Predictive_Model!$D$57,IF(N3949="Sci-Fi",Predictive_Model!$D$58,0)))))))))</f>
        <v>0.99993970023429246</v>
      </c>
      <c r="V3949" s="3" t="str">
        <f t="shared" si="616"/>
        <v>Critical</v>
      </c>
      <c r="W3949" s="6">
        <f t="shared" si="617"/>
        <v>17.989999999999998</v>
      </c>
      <c r="X3949" s="3" t="str">
        <f t="shared" si="618"/>
        <v>Priority 1</v>
      </c>
      <c r="Y3949" s="3" t="str">
        <f t="shared" si="619"/>
        <v>OK</v>
      </c>
    </row>
    <row r="3950" spans="1:25" x14ac:dyDescent="0.25">
      <c r="A3950" s="3" t="str">
        <f>Raw_Data!A3950</f>
        <v>b0204082-d07f-4b31-858a-7ece1b76fb30</v>
      </c>
      <c r="B3950" s="3">
        <f>Raw_Data!B3950</f>
        <v>46</v>
      </c>
      <c r="C3950" s="3" t="str">
        <f>Raw_Data!C3950</f>
        <v>Other</v>
      </c>
      <c r="D3950" s="3" t="str">
        <f>Raw_Data!D3950</f>
        <v>Standard</v>
      </c>
      <c r="E3950" s="3">
        <f>Raw_Data!E3950</f>
        <v>28.66</v>
      </c>
      <c r="F3950" s="3">
        <f>Raw_Data!F3950</f>
        <v>37</v>
      </c>
      <c r="G3950" s="3" t="str">
        <f>Raw_Data!G3950</f>
        <v>Africa</v>
      </c>
      <c r="H3950" s="3" t="str">
        <f>Raw_Data!H3950</f>
        <v>Laptop</v>
      </c>
      <c r="I3950" s="3">
        <f>Raw_Data!I3950</f>
        <v>13.99</v>
      </c>
      <c r="J3950" s="3">
        <f>Raw_Data!J3950</f>
        <v>0</v>
      </c>
      <c r="K3950" s="3" t="str">
        <f>Raw_Data!K3950</f>
        <v>PayPal</v>
      </c>
      <c r="L3950" s="3">
        <f>Raw_Data!L3950</f>
        <v>1</v>
      </c>
      <c r="M3950" s="3">
        <f>Raw_Data!M3950</f>
        <v>0.75</v>
      </c>
      <c r="N3950" s="3" t="str">
        <f>Raw_Data!N3950</f>
        <v>Comedy</v>
      </c>
      <c r="O3950" s="3" t="str">
        <f t="shared" si="610"/>
        <v>45-54</v>
      </c>
      <c r="P3950" s="3" t="str">
        <f t="shared" si="611"/>
        <v>25-49h</v>
      </c>
      <c r="Q3950" s="3" t="str">
        <f t="shared" si="612"/>
        <v>22-45d</v>
      </c>
      <c r="R3950" s="3" t="str">
        <f t="shared" si="613"/>
        <v>Medium</v>
      </c>
      <c r="S3950" s="3" t="str">
        <f t="shared" si="614"/>
        <v>Mid</v>
      </c>
      <c r="T3950" s="3" t="str">
        <f t="shared" si="615"/>
        <v>Active</v>
      </c>
      <c r="U3950" s="4">
        <f>1/(1+EXP(-(Predictive_Model!$B$5+((B3950-Predictive_Model!$B$20)/Predictive_Model!$C$20)*Predictive_Model!$D$20+((E3950-Predictive_Model!$B$21)/Predictive_Model!$C$21)*Predictive_Model!$D$21+((F3950-Predictive_Model!$B$22)/Predictive_Model!$C$22)*Predictive_Model!$D$22+((I3950-Predictive_Model!$B$23)/Predictive_Model!$C$23)*Predictive_Model!$D$23+((L3950-Predictive_Model!$B$24)/Predictive_Model!$C$24)*Predictive_Model!$D$24+((M3950-Predictive_Model!$B$25)/Predictive_Model!$C$25)*Predictive_Model!$D$25+IF(C3950="Male",Predictive_Model!$D$31,IF(C3950="Other",Predictive_Model!$D$32,0))+IF(D3950="Premium",Predictive_Model!$D$34,IF(D3950="Standard",Predictive_Model!$D$35,0))+IF(G3950="Asia",Predictive_Model!$D$37,IF(G3950="Europe",Predictive_Model!$D$38,IF(G3950="North America",Predictive_Model!$D$39,IF(G3950="Oceania",Predictive_Model!$D$40,IF(G3950="South America",Predictive_Model!$D$41,0)))))+IF(H3950="Laptop",Predictive_Model!$D$43,IF(H3950="Mobile",Predictive_Model!$D$44,IF(H3950="TV",Predictive_Model!$D$45,IF(H3950="Tablet",Predictive_Model!$D$46,0))))+IF(K3950="Crypto",Predictive_Model!$D$48,IF(K3950="Debit Card",Predictive_Model!$D$49,IF(K3950="Gift Card",Predictive_Model!$D$50,IF(K3950="PayPal",Predictive_Model!$D$51,0))))+IF(N3950="Comedy",Predictive_Model!$D$53,IF(N3950="Documentary",Predictive_Model!$D$54,IF(N3950="Drama",Predictive_Model!$D$55,IF(N3950="Horror",Predictive_Model!$D$56,IF(N3950="Romance",Predictive_Model!$D$57,IF(N3950="Sci-Fi",Predictive_Model!$D$58,0)))))))))</f>
        <v>9.8706104714630677E-2</v>
      </c>
      <c r="V3950" s="3" t="str">
        <f t="shared" si="616"/>
        <v>Low</v>
      </c>
      <c r="W3950" s="6">
        <f t="shared" si="617"/>
        <v>1.3808984049576831</v>
      </c>
      <c r="X3950" s="3" t="str">
        <f t="shared" si="618"/>
        <v>Monitor</v>
      </c>
      <c r="Y3950" s="3" t="str">
        <f t="shared" si="619"/>
        <v>OK</v>
      </c>
    </row>
    <row r="3951" spans="1:25" x14ac:dyDescent="0.25">
      <c r="A3951" s="3" t="str">
        <f>Raw_Data!A3951</f>
        <v>f10c6464-abf4-4120-a49d-2b80657f5324</v>
      </c>
      <c r="B3951" s="3">
        <f>Raw_Data!B3951</f>
        <v>45</v>
      </c>
      <c r="C3951" s="3" t="str">
        <f>Raw_Data!C3951</f>
        <v>Male</v>
      </c>
      <c r="D3951" s="3" t="str">
        <f>Raw_Data!D3951</f>
        <v>Premium</v>
      </c>
      <c r="E3951" s="3">
        <f>Raw_Data!E3951</f>
        <v>18.07</v>
      </c>
      <c r="F3951" s="3">
        <f>Raw_Data!F3951</f>
        <v>4</v>
      </c>
      <c r="G3951" s="3" t="str">
        <f>Raw_Data!G3951</f>
        <v>Asia</v>
      </c>
      <c r="H3951" s="3" t="str">
        <f>Raw_Data!H3951</f>
        <v>Tablet</v>
      </c>
      <c r="I3951" s="3">
        <f>Raw_Data!I3951</f>
        <v>17.989999999999998</v>
      </c>
      <c r="J3951" s="3">
        <f>Raw_Data!J3951</f>
        <v>0</v>
      </c>
      <c r="K3951" s="3" t="str">
        <f>Raw_Data!K3951</f>
        <v>Gift Card</v>
      </c>
      <c r="L3951" s="3">
        <f>Raw_Data!L3951</f>
        <v>1</v>
      </c>
      <c r="M3951" s="3">
        <f>Raw_Data!M3951</f>
        <v>3.61</v>
      </c>
      <c r="N3951" s="3" t="str">
        <f>Raw_Data!N3951</f>
        <v>Romance</v>
      </c>
      <c r="O3951" s="3" t="str">
        <f t="shared" si="610"/>
        <v>45-54</v>
      </c>
      <c r="P3951" s="3" t="str">
        <f t="shared" si="611"/>
        <v>10-24h</v>
      </c>
      <c r="Q3951" s="3" t="str">
        <f t="shared" si="612"/>
        <v>0-7d</v>
      </c>
      <c r="R3951" s="3" t="str">
        <f t="shared" si="613"/>
        <v>Medium</v>
      </c>
      <c r="S3951" s="3" t="str">
        <f t="shared" si="614"/>
        <v>High</v>
      </c>
      <c r="T3951" s="3" t="str">
        <f t="shared" si="615"/>
        <v>Active</v>
      </c>
      <c r="U3951" s="4">
        <f>1/(1+EXP(-(Predictive_Model!$B$5+((B3951-Predictive_Model!$B$20)/Predictive_Model!$C$20)*Predictive_Model!$D$20+((E3951-Predictive_Model!$B$21)/Predictive_Model!$C$21)*Predictive_Model!$D$21+((F3951-Predictive_Model!$B$22)/Predictive_Model!$C$22)*Predictive_Model!$D$22+((I3951-Predictive_Model!$B$23)/Predictive_Model!$C$23)*Predictive_Model!$D$23+((L3951-Predictive_Model!$B$24)/Predictive_Model!$C$24)*Predictive_Model!$D$24+((M3951-Predictive_Model!$B$25)/Predictive_Model!$C$25)*Predictive_Model!$D$25+IF(C3951="Male",Predictive_Model!$D$31,IF(C3951="Other",Predictive_Model!$D$32,0))+IF(D3951="Premium",Predictive_Model!$D$34,IF(D3951="Standard",Predictive_Model!$D$35,0))+IF(G3951="Asia",Predictive_Model!$D$37,IF(G3951="Europe",Predictive_Model!$D$38,IF(G3951="North America",Predictive_Model!$D$39,IF(G3951="Oceania",Predictive_Model!$D$40,IF(G3951="South America",Predictive_Model!$D$41,0)))))+IF(H3951="Laptop",Predictive_Model!$D$43,IF(H3951="Mobile",Predictive_Model!$D$44,IF(H3951="TV",Predictive_Model!$D$45,IF(H3951="Tablet",Predictive_Model!$D$46,0))))+IF(K3951="Crypto",Predictive_Model!$D$48,IF(K3951="Debit Card",Predictive_Model!$D$49,IF(K3951="Gift Card",Predictive_Model!$D$50,IF(K3951="PayPal",Predictive_Model!$D$51,0))))+IF(N3951="Comedy",Predictive_Model!$D$53,IF(N3951="Documentary",Predictive_Model!$D$54,IF(N3951="Drama",Predictive_Model!$D$55,IF(N3951="Horror",Predictive_Model!$D$56,IF(N3951="Romance",Predictive_Model!$D$57,IF(N3951="Sci-Fi",Predictive_Model!$D$58,0)))))))))</f>
        <v>3.2695405358620092E-4</v>
      </c>
      <c r="V3951" s="3" t="str">
        <f t="shared" si="616"/>
        <v>Low</v>
      </c>
      <c r="W3951" s="6">
        <f t="shared" si="617"/>
        <v>5.8819034240157539E-3</v>
      </c>
      <c r="X3951" s="3" t="str">
        <f t="shared" si="618"/>
        <v>Monitor</v>
      </c>
      <c r="Y3951" s="3" t="str">
        <f t="shared" si="619"/>
        <v>OK</v>
      </c>
    </row>
    <row r="3952" spans="1:25" x14ac:dyDescent="0.25">
      <c r="A3952" s="3" t="str">
        <f>Raw_Data!A3952</f>
        <v>23c526da-c76e-4a8c-82ea-838a7736f832</v>
      </c>
      <c r="B3952" s="3">
        <f>Raw_Data!B3952</f>
        <v>68</v>
      </c>
      <c r="C3952" s="3" t="str">
        <f>Raw_Data!C3952</f>
        <v>Female</v>
      </c>
      <c r="D3952" s="3" t="str">
        <f>Raw_Data!D3952</f>
        <v>Standard</v>
      </c>
      <c r="E3952" s="3">
        <f>Raw_Data!E3952</f>
        <v>36.44</v>
      </c>
      <c r="F3952" s="3">
        <f>Raw_Data!F3952</f>
        <v>49</v>
      </c>
      <c r="G3952" s="3" t="str">
        <f>Raw_Data!G3952</f>
        <v>Oceania</v>
      </c>
      <c r="H3952" s="3" t="str">
        <f>Raw_Data!H3952</f>
        <v>Mobile</v>
      </c>
      <c r="I3952" s="3">
        <f>Raw_Data!I3952</f>
        <v>13.99</v>
      </c>
      <c r="J3952" s="3">
        <f>Raw_Data!J3952</f>
        <v>0</v>
      </c>
      <c r="K3952" s="3" t="str">
        <f>Raw_Data!K3952</f>
        <v>Gift Card</v>
      </c>
      <c r="L3952" s="3">
        <f>Raw_Data!L3952</f>
        <v>3</v>
      </c>
      <c r="M3952" s="3">
        <f>Raw_Data!M3952</f>
        <v>0.73</v>
      </c>
      <c r="N3952" s="3" t="str">
        <f>Raw_Data!N3952</f>
        <v>Sci-Fi</v>
      </c>
      <c r="O3952" s="3" t="str">
        <f t="shared" si="610"/>
        <v>55-70</v>
      </c>
      <c r="P3952" s="3" t="str">
        <f t="shared" si="611"/>
        <v>25-49h</v>
      </c>
      <c r="Q3952" s="3" t="str">
        <f t="shared" si="612"/>
        <v>46-60d</v>
      </c>
      <c r="R3952" s="3" t="str">
        <f t="shared" si="613"/>
        <v>Medium</v>
      </c>
      <c r="S3952" s="3" t="str">
        <f t="shared" si="614"/>
        <v>Mid</v>
      </c>
      <c r="T3952" s="3" t="str">
        <f t="shared" si="615"/>
        <v>Active</v>
      </c>
      <c r="U3952" s="4">
        <f>1/(1+EXP(-(Predictive_Model!$B$5+((B3952-Predictive_Model!$B$20)/Predictive_Model!$C$20)*Predictive_Model!$D$20+((E3952-Predictive_Model!$B$21)/Predictive_Model!$C$21)*Predictive_Model!$D$21+((F3952-Predictive_Model!$B$22)/Predictive_Model!$C$22)*Predictive_Model!$D$22+((I3952-Predictive_Model!$B$23)/Predictive_Model!$C$23)*Predictive_Model!$D$23+((L3952-Predictive_Model!$B$24)/Predictive_Model!$C$24)*Predictive_Model!$D$24+((M3952-Predictive_Model!$B$25)/Predictive_Model!$C$25)*Predictive_Model!$D$25+IF(C3952="Male",Predictive_Model!$D$31,IF(C3952="Other",Predictive_Model!$D$32,0))+IF(D3952="Premium",Predictive_Model!$D$34,IF(D3952="Standard",Predictive_Model!$D$35,0))+IF(G3952="Asia",Predictive_Model!$D$37,IF(G3952="Europe",Predictive_Model!$D$38,IF(G3952="North America",Predictive_Model!$D$39,IF(G3952="Oceania",Predictive_Model!$D$40,IF(G3952="South America",Predictive_Model!$D$41,0)))))+IF(H3952="Laptop",Predictive_Model!$D$43,IF(H3952="Mobile",Predictive_Model!$D$44,IF(H3952="TV",Predictive_Model!$D$45,IF(H3952="Tablet",Predictive_Model!$D$46,0))))+IF(K3952="Crypto",Predictive_Model!$D$48,IF(K3952="Debit Card",Predictive_Model!$D$49,IF(K3952="Gift Card",Predictive_Model!$D$50,IF(K3952="PayPal",Predictive_Model!$D$51,0))))+IF(N3952="Comedy",Predictive_Model!$D$53,IF(N3952="Documentary",Predictive_Model!$D$54,IF(N3952="Drama",Predictive_Model!$D$55,IF(N3952="Horror",Predictive_Model!$D$56,IF(N3952="Romance",Predictive_Model!$D$57,IF(N3952="Sci-Fi",Predictive_Model!$D$58,0)))))))))</f>
        <v>0.1062542326063652</v>
      </c>
      <c r="V3952" s="3" t="str">
        <f t="shared" si="616"/>
        <v>Low</v>
      </c>
      <c r="W3952" s="6">
        <f t="shared" si="617"/>
        <v>1.4864967141630492</v>
      </c>
      <c r="X3952" s="3" t="str">
        <f t="shared" si="618"/>
        <v>Monitor</v>
      </c>
      <c r="Y3952" s="3" t="str">
        <f t="shared" si="619"/>
        <v>OK</v>
      </c>
    </row>
    <row r="3953" spans="1:25" x14ac:dyDescent="0.25">
      <c r="A3953" s="3" t="str">
        <f>Raw_Data!A3953</f>
        <v>bf9a7e56-2737-4931-a68d-e0b9696b65d7</v>
      </c>
      <c r="B3953" s="3">
        <f>Raw_Data!B3953</f>
        <v>29</v>
      </c>
      <c r="C3953" s="3" t="str">
        <f>Raw_Data!C3953</f>
        <v>Male</v>
      </c>
      <c r="D3953" s="3" t="str">
        <f>Raw_Data!D3953</f>
        <v>Standard</v>
      </c>
      <c r="E3953" s="3">
        <f>Raw_Data!E3953</f>
        <v>4.09</v>
      </c>
      <c r="F3953" s="3">
        <f>Raw_Data!F3953</f>
        <v>59</v>
      </c>
      <c r="G3953" s="3" t="str">
        <f>Raw_Data!G3953</f>
        <v>Europe</v>
      </c>
      <c r="H3953" s="3" t="str">
        <f>Raw_Data!H3953</f>
        <v>TV</v>
      </c>
      <c r="I3953" s="3">
        <f>Raw_Data!I3953</f>
        <v>13.99</v>
      </c>
      <c r="J3953" s="3">
        <f>Raw_Data!J3953</f>
        <v>1</v>
      </c>
      <c r="K3953" s="3" t="str">
        <f>Raw_Data!K3953</f>
        <v>Credit Card</v>
      </c>
      <c r="L3953" s="3">
        <f>Raw_Data!L3953</f>
        <v>2</v>
      </c>
      <c r="M3953" s="3">
        <f>Raw_Data!M3953</f>
        <v>7.0000000000000007E-2</v>
      </c>
      <c r="N3953" s="3" t="str">
        <f>Raw_Data!N3953</f>
        <v>Sci-Fi</v>
      </c>
      <c r="O3953" s="3" t="str">
        <f t="shared" si="610"/>
        <v>25-34</v>
      </c>
      <c r="P3953" s="3" t="str">
        <f t="shared" si="611"/>
        <v>&lt;10h</v>
      </c>
      <c r="Q3953" s="3" t="str">
        <f t="shared" si="612"/>
        <v>46-60d</v>
      </c>
      <c r="R3953" s="3" t="str">
        <f t="shared" si="613"/>
        <v>Low</v>
      </c>
      <c r="S3953" s="3" t="str">
        <f t="shared" si="614"/>
        <v>Mid</v>
      </c>
      <c r="T3953" s="3" t="str">
        <f t="shared" si="615"/>
        <v>Churned</v>
      </c>
      <c r="U3953" s="4">
        <f>1/(1+EXP(-(Predictive_Model!$B$5+((B3953-Predictive_Model!$B$20)/Predictive_Model!$C$20)*Predictive_Model!$D$20+((E3953-Predictive_Model!$B$21)/Predictive_Model!$C$21)*Predictive_Model!$D$21+((F3953-Predictive_Model!$B$22)/Predictive_Model!$C$22)*Predictive_Model!$D$22+((I3953-Predictive_Model!$B$23)/Predictive_Model!$C$23)*Predictive_Model!$D$23+((L3953-Predictive_Model!$B$24)/Predictive_Model!$C$24)*Predictive_Model!$D$24+((M3953-Predictive_Model!$B$25)/Predictive_Model!$C$25)*Predictive_Model!$D$25+IF(C3953="Male",Predictive_Model!$D$31,IF(C3953="Other",Predictive_Model!$D$32,0))+IF(D3953="Premium",Predictive_Model!$D$34,IF(D3953="Standard",Predictive_Model!$D$35,0))+IF(G3953="Asia",Predictive_Model!$D$37,IF(G3953="Europe",Predictive_Model!$D$38,IF(G3953="North America",Predictive_Model!$D$39,IF(G3953="Oceania",Predictive_Model!$D$40,IF(G3953="South America",Predictive_Model!$D$41,0)))))+IF(H3953="Laptop",Predictive_Model!$D$43,IF(H3953="Mobile",Predictive_Model!$D$44,IF(H3953="TV",Predictive_Model!$D$45,IF(H3953="Tablet",Predictive_Model!$D$46,0))))+IF(K3953="Crypto",Predictive_Model!$D$48,IF(K3953="Debit Card",Predictive_Model!$D$49,IF(K3953="Gift Card",Predictive_Model!$D$50,IF(K3953="PayPal",Predictive_Model!$D$51,0))))+IF(N3953="Comedy",Predictive_Model!$D$53,IF(N3953="Documentary",Predictive_Model!$D$54,IF(N3953="Drama",Predictive_Model!$D$55,IF(N3953="Horror",Predictive_Model!$D$56,IF(N3953="Romance",Predictive_Model!$D$57,IF(N3953="Sci-Fi",Predictive_Model!$D$58,0)))))))))</f>
        <v>0.99984597281959942</v>
      </c>
      <c r="V3953" s="3" t="str">
        <f t="shared" si="616"/>
        <v>Critical</v>
      </c>
      <c r="W3953" s="6">
        <f t="shared" si="617"/>
        <v>13.99</v>
      </c>
      <c r="X3953" s="3" t="str">
        <f t="shared" si="618"/>
        <v>Priority 2</v>
      </c>
      <c r="Y3953" s="3" t="str">
        <f t="shared" si="619"/>
        <v>OK</v>
      </c>
    </row>
    <row r="3954" spans="1:25" x14ac:dyDescent="0.25">
      <c r="A3954" s="3" t="str">
        <f>Raw_Data!A3954</f>
        <v>a88f8e6a-cf81-47eb-b982-5f73f413cf84</v>
      </c>
      <c r="B3954" s="3">
        <f>Raw_Data!B3954</f>
        <v>45</v>
      </c>
      <c r="C3954" s="3" t="str">
        <f>Raw_Data!C3954</f>
        <v>Other</v>
      </c>
      <c r="D3954" s="3" t="str">
        <f>Raw_Data!D3954</f>
        <v>Premium</v>
      </c>
      <c r="E3954" s="3">
        <f>Raw_Data!E3954</f>
        <v>8.9499999999999993</v>
      </c>
      <c r="F3954" s="3">
        <f>Raw_Data!F3954</f>
        <v>16</v>
      </c>
      <c r="G3954" s="3" t="str">
        <f>Raw_Data!G3954</f>
        <v>Europe</v>
      </c>
      <c r="H3954" s="3" t="str">
        <f>Raw_Data!H3954</f>
        <v>Laptop</v>
      </c>
      <c r="I3954" s="3">
        <f>Raw_Data!I3954</f>
        <v>17.989999999999998</v>
      </c>
      <c r="J3954" s="3">
        <f>Raw_Data!J3954</f>
        <v>0</v>
      </c>
      <c r="K3954" s="3" t="str">
        <f>Raw_Data!K3954</f>
        <v>Credit Card</v>
      </c>
      <c r="L3954" s="3">
        <f>Raw_Data!L3954</f>
        <v>3</v>
      </c>
      <c r="M3954" s="3">
        <f>Raw_Data!M3954</f>
        <v>0.53</v>
      </c>
      <c r="N3954" s="3" t="str">
        <f>Raw_Data!N3954</f>
        <v>Sci-Fi</v>
      </c>
      <c r="O3954" s="3" t="str">
        <f t="shared" si="610"/>
        <v>45-54</v>
      </c>
      <c r="P3954" s="3" t="str">
        <f t="shared" si="611"/>
        <v>&lt;10h</v>
      </c>
      <c r="Q3954" s="3" t="str">
        <f t="shared" si="612"/>
        <v>8-21d</v>
      </c>
      <c r="R3954" s="3" t="str">
        <f t="shared" si="613"/>
        <v>Medium</v>
      </c>
      <c r="S3954" s="3" t="str">
        <f t="shared" si="614"/>
        <v>High</v>
      </c>
      <c r="T3954" s="3" t="str">
        <f t="shared" si="615"/>
        <v>Active</v>
      </c>
      <c r="U3954" s="4">
        <f>1/(1+EXP(-(Predictive_Model!$B$5+((B3954-Predictive_Model!$B$20)/Predictive_Model!$C$20)*Predictive_Model!$D$20+((E3954-Predictive_Model!$B$21)/Predictive_Model!$C$21)*Predictive_Model!$D$21+((F3954-Predictive_Model!$B$22)/Predictive_Model!$C$22)*Predictive_Model!$D$22+((I3954-Predictive_Model!$B$23)/Predictive_Model!$C$23)*Predictive_Model!$D$23+((L3954-Predictive_Model!$B$24)/Predictive_Model!$C$24)*Predictive_Model!$D$24+((M3954-Predictive_Model!$B$25)/Predictive_Model!$C$25)*Predictive_Model!$D$25+IF(C3954="Male",Predictive_Model!$D$31,IF(C3954="Other",Predictive_Model!$D$32,0))+IF(D3954="Premium",Predictive_Model!$D$34,IF(D3954="Standard",Predictive_Model!$D$35,0))+IF(G3954="Asia",Predictive_Model!$D$37,IF(G3954="Europe",Predictive_Model!$D$38,IF(G3954="North America",Predictive_Model!$D$39,IF(G3954="Oceania",Predictive_Model!$D$40,IF(G3954="South America",Predictive_Model!$D$41,0)))))+IF(H3954="Laptop",Predictive_Model!$D$43,IF(H3954="Mobile",Predictive_Model!$D$44,IF(H3954="TV",Predictive_Model!$D$45,IF(H3954="Tablet",Predictive_Model!$D$46,0))))+IF(K3954="Crypto",Predictive_Model!$D$48,IF(K3954="Debit Card",Predictive_Model!$D$49,IF(K3954="Gift Card",Predictive_Model!$D$50,IF(K3954="PayPal",Predictive_Model!$D$51,0))))+IF(N3954="Comedy",Predictive_Model!$D$53,IF(N3954="Documentary",Predictive_Model!$D$54,IF(N3954="Drama",Predictive_Model!$D$55,IF(N3954="Horror",Predictive_Model!$D$56,IF(N3954="Romance",Predictive_Model!$D$57,IF(N3954="Sci-Fi",Predictive_Model!$D$58,0)))))))))</f>
        <v>0.16893364995233981</v>
      </c>
      <c r="V3954" s="3" t="str">
        <f t="shared" si="616"/>
        <v>Low</v>
      </c>
      <c r="W3954" s="6">
        <f t="shared" si="617"/>
        <v>3.0391163626425928</v>
      </c>
      <c r="X3954" s="3" t="str">
        <f t="shared" si="618"/>
        <v>Monitor</v>
      </c>
      <c r="Y3954" s="3" t="str">
        <f t="shared" si="619"/>
        <v>OK</v>
      </c>
    </row>
    <row r="3955" spans="1:25" x14ac:dyDescent="0.25">
      <c r="A3955" s="3" t="str">
        <f>Raw_Data!A3955</f>
        <v>ee612990-fd6f-4b96-95c5-4c3d64a961a7</v>
      </c>
      <c r="B3955" s="3">
        <f>Raw_Data!B3955</f>
        <v>64</v>
      </c>
      <c r="C3955" s="3" t="str">
        <f>Raw_Data!C3955</f>
        <v>Male</v>
      </c>
      <c r="D3955" s="3" t="str">
        <f>Raw_Data!D3955</f>
        <v>Basic</v>
      </c>
      <c r="E3955" s="3">
        <f>Raw_Data!E3955</f>
        <v>1.84</v>
      </c>
      <c r="F3955" s="3">
        <f>Raw_Data!F3955</f>
        <v>30</v>
      </c>
      <c r="G3955" s="3" t="str">
        <f>Raw_Data!G3955</f>
        <v>Oceania</v>
      </c>
      <c r="H3955" s="3" t="str">
        <f>Raw_Data!H3955</f>
        <v>Tablet</v>
      </c>
      <c r="I3955" s="3">
        <f>Raw_Data!I3955</f>
        <v>8.99</v>
      </c>
      <c r="J3955" s="3">
        <f>Raw_Data!J3955</f>
        <v>1</v>
      </c>
      <c r="K3955" s="3" t="str">
        <f>Raw_Data!K3955</f>
        <v>Credit Card</v>
      </c>
      <c r="L3955" s="3">
        <f>Raw_Data!L3955</f>
        <v>4</v>
      </c>
      <c r="M3955" s="3">
        <f>Raw_Data!M3955</f>
        <v>0.06</v>
      </c>
      <c r="N3955" s="3" t="str">
        <f>Raw_Data!N3955</f>
        <v>Sci-Fi</v>
      </c>
      <c r="O3955" s="3" t="str">
        <f t="shared" si="610"/>
        <v>55-70</v>
      </c>
      <c r="P3955" s="3" t="str">
        <f t="shared" si="611"/>
        <v>&lt;10h</v>
      </c>
      <c r="Q3955" s="3" t="str">
        <f t="shared" si="612"/>
        <v>22-45d</v>
      </c>
      <c r="R3955" s="3" t="str">
        <f t="shared" si="613"/>
        <v>Medium</v>
      </c>
      <c r="S3955" s="3" t="str">
        <f t="shared" si="614"/>
        <v>Low</v>
      </c>
      <c r="T3955" s="3" t="str">
        <f t="shared" si="615"/>
        <v>Churned</v>
      </c>
      <c r="U3955" s="4">
        <f>1/(1+EXP(-(Predictive_Model!$B$5+((B3955-Predictive_Model!$B$20)/Predictive_Model!$C$20)*Predictive_Model!$D$20+((E3955-Predictive_Model!$B$21)/Predictive_Model!$C$21)*Predictive_Model!$D$21+((F3955-Predictive_Model!$B$22)/Predictive_Model!$C$22)*Predictive_Model!$D$22+((I3955-Predictive_Model!$B$23)/Predictive_Model!$C$23)*Predictive_Model!$D$23+((L3955-Predictive_Model!$B$24)/Predictive_Model!$C$24)*Predictive_Model!$D$24+((M3955-Predictive_Model!$B$25)/Predictive_Model!$C$25)*Predictive_Model!$D$25+IF(C3955="Male",Predictive_Model!$D$31,IF(C3955="Other",Predictive_Model!$D$32,0))+IF(D3955="Premium",Predictive_Model!$D$34,IF(D3955="Standard",Predictive_Model!$D$35,0))+IF(G3955="Asia",Predictive_Model!$D$37,IF(G3955="Europe",Predictive_Model!$D$38,IF(G3955="North America",Predictive_Model!$D$39,IF(G3955="Oceania",Predictive_Model!$D$40,IF(G3955="South America",Predictive_Model!$D$41,0)))))+IF(H3955="Laptop",Predictive_Model!$D$43,IF(H3955="Mobile",Predictive_Model!$D$44,IF(H3955="TV",Predictive_Model!$D$45,IF(H3955="Tablet",Predictive_Model!$D$46,0))))+IF(K3955="Crypto",Predictive_Model!$D$48,IF(K3955="Debit Card",Predictive_Model!$D$49,IF(K3955="Gift Card",Predictive_Model!$D$50,IF(K3955="PayPal",Predictive_Model!$D$51,0))))+IF(N3955="Comedy",Predictive_Model!$D$53,IF(N3955="Documentary",Predictive_Model!$D$54,IF(N3955="Drama",Predictive_Model!$D$55,IF(N3955="Horror",Predictive_Model!$D$56,IF(N3955="Romance",Predictive_Model!$D$57,IF(N3955="Sci-Fi",Predictive_Model!$D$58,0)))))))))</f>
        <v>0.99918312233968232</v>
      </c>
      <c r="V3955" s="3" t="str">
        <f t="shared" si="616"/>
        <v>Critical</v>
      </c>
      <c r="W3955" s="6">
        <f t="shared" si="617"/>
        <v>8.99</v>
      </c>
      <c r="X3955" s="3" t="str">
        <f t="shared" si="618"/>
        <v>Priority 2</v>
      </c>
      <c r="Y3955" s="3" t="str">
        <f t="shared" si="619"/>
        <v>OK</v>
      </c>
    </row>
    <row r="3956" spans="1:25" x14ac:dyDescent="0.25">
      <c r="A3956" s="3" t="str">
        <f>Raw_Data!A3956</f>
        <v>70ef21fb-2720-408f-8d98-7070d307971b</v>
      </c>
      <c r="B3956" s="3">
        <f>Raw_Data!B3956</f>
        <v>57</v>
      </c>
      <c r="C3956" s="3" t="str">
        <f>Raw_Data!C3956</f>
        <v>Other</v>
      </c>
      <c r="D3956" s="3" t="str">
        <f>Raw_Data!D3956</f>
        <v>Standard</v>
      </c>
      <c r="E3956" s="3">
        <f>Raw_Data!E3956</f>
        <v>2.93</v>
      </c>
      <c r="F3956" s="3">
        <f>Raw_Data!F3956</f>
        <v>35</v>
      </c>
      <c r="G3956" s="3" t="str">
        <f>Raw_Data!G3956</f>
        <v>South America</v>
      </c>
      <c r="H3956" s="3" t="str">
        <f>Raw_Data!H3956</f>
        <v>Laptop</v>
      </c>
      <c r="I3956" s="3">
        <f>Raw_Data!I3956</f>
        <v>13.99</v>
      </c>
      <c r="J3956" s="3">
        <f>Raw_Data!J3956</f>
        <v>1</v>
      </c>
      <c r="K3956" s="3" t="str">
        <f>Raw_Data!K3956</f>
        <v>PayPal</v>
      </c>
      <c r="L3956" s="3">
        <f>Raw_Data!L3956</f>
        <v>5</v>
      </c>
      <c r="M3956" s="3">
        <f>Raw_Data!M3956</f>
        <v>0.08</v>
      </c>
      <c r="N3956" s="3" t="str">
        <f>Raw_Data!N3956</f>
        <v>Drama</v>
      </c>
      <c r="O3956" s="3" t="str">
        <f t="shared" si="610"/>
        <v>55-70</v>
      </c>
      <c r="P3956" s="3" t="str">
        <f t="shared" si="611"/>
        <v>&lt;10h</v>
      </c>
      <c r="Q3956" s="3" t="str">
        <f t="shared" si="612"/>
        <v>22-45d</v>
      </c>
      <c r="R3956" s="3" t="str">
        <f t="shared" si="613"/>
        <v>Medium</v>
      </c>
      <c r="S3956" s="3" t="str">
        <f t="shared" si="614"/>
        <v>Mid</v>
      </c>
      <c r="T3956" s="3" t="str">
        <f t="shared" si="615"/>
        <v>Churned</v>
      </c>
      <c r="U3956" s="4">
        <f>1/(1+EXP(-(Predictive_Model!$B$5+((B3956-Predictive_Model!$B$20)/Predictive_Model!$C$20)*Predictive_Model!$D$20+((E3956-Predictive_Model!$B$21)/Predictive_Model!$C$21)*Predictive_Model!$D$21+((F3956-Predictive_Model!$B$22)/Predictive_Model!$C$22)*Predictive_Model!$D$22+((I3956-Predictive_Model!$B$23)/Predictive_Model!$C$23)*Predictive_Model!$D$23+((L3956-Predictive_Model!$B$24)/Predictive_Model!$C$24)*Predictive_Model!$D$24+((M3956-Predictive_Model!$B$25)/Predictive_Model!$C$25)*Predictive_Model!$D$25+IF(C3956="Male",Predictive_Model!$D$31,IF(C3956="Other",Predictive_Model!$D$32,0))+IF(D3956="Premium",Predictive_Model!$D$34,IF(D3956="Standard",Predictive_Model!$D$35,0))+IF(G3956="Asia",Predictive_Model!$D$37,IF(G3956="Europe",Predictive_Model!$D$38,IF(G3956="North America",Predictive_Model!$D$39,IF(G3956="Oceania",Predictive_Model!$D$40,IF(G3956="South America",Predictive_Model!$D$41,0)))))+IF(H3956="Laptop",Predictive_Model!$D$43,IF(H3956="Mobile",Predictive_Model!$D$44,IF(H3956="TV",Predictive_Model!$D$45,IF(H3956="Tablet",Predictive_Model!$D$46,0))))+IF(K3956="Crypto",Predictive_Model!$D$48,IF(K3956="Debit Card",Predictive_Model!$D$49,IF(K3956="Gift Card",Predictive_Model!$D$50,IF(K3956="PayPal",Predictive_Model!$D$51,0))))+IF(N3956="Comedy",Predictive_Model!$D$53,IF(N3956="Documentary",Predictive_Model!$D$54,IF(N3956="Drama",Predictive_Model!$D$55,IF(N3956="Horror",Predictive_Model!$D$56,IF(N3956="Romance",Predictive_Model!$D$57,IF(N3956="Sci-Fi",Predictive_Model!$D$58,0)))))))))</f>
        <v>0.97785923754773663</v>
      </c>
      <c r="V3956" s="3" t="str">
        <f t="shared" si="616"/>
        <v>Critical</v>
      </c>
      <c r="W3956" s="6">
        <f t="shared" si="617"/>
        <v>13.99</v>
      </c>
      <c r="X3956" s="3" t="str">
        <f t="shared" si="618"/>
        <v>Priority 2</v>
      </c>
      <c r="Y3956" s="3" t="str">
        <f t="shared" si="619"/>
        <v>OK</v>
      </c>
    </row>
    <row r="3957" spans="1:25" x14ac:dyDescent="0.25">
      <c r="A3957" s="3" t="str">
        <f>Raw_Data!A3957</f>
        <v>44e03489-87f8-4024-8ad0-24eb139168fe</v>
      </c>
      <c r="B3957" s="3">
        <f>Raw_Data!B3957</f>
        <v>27</v>
      </c>
      <c r="C3957" s="3" t="str">
        <f>Raw_Data!C3957</f>
        <v>Male</v>
      </c>
      <c r="D3957" s="3" t="str">
        <f>Raw_Data!D3957</f>
        <v>Basic</v>
      </c>
      <c r="E3957" s="3">
        <f>Raw_Data!E3957</f>
        <v>3.36</v>
      </c>
      <c r="F3957" s="3">
        <f>Raw_Data!F3957</f>
        <v>22</v>
      </c>
      <c r="G3957" s="3" t="str">
        <f>Raw_Data!G3957</f>
        <v>Asia</v>
      </c>
      <c r="H3957" s="3" t="str">
        <f>Raw_Data!H3957</f>
        <v>Mobile</v>
      </c>
      <c r="I3957" s="3">
        <f>Raw_Data!I3957</f>
        <v>8.99</v>
      </c>
      <c r="J3957" s="3">
        <f>Raw_Data!J3957</f>
        <v>1</v>
      </c>
      <c r="K3957" s="3" t="str">
        <f>Raw_Data!K3957</f>
        <v>PayPal</v>
      </c>
      <c r="L3957" s="3">
        <f>Raw_Data!L3957</f>
        <v>3</v>
      </c>
      <c r="M3957" s="3">
        <f>Raw_Data!M3957</f>
        <v>0.15</v>
      </c>
      <c r="N3957" s="3" t="str">
        <f>Raw_Data!N3957</f>
        <v>Romance</v>
      </c>
      <c r="O3957" s="3" t="str">
        <f t="shared" si="610"/>
        <v>25-34</v>
      </c>
      <c r="P3957" s="3" t="str">
        <f t="shared" si="611"/>
        <v>&lt;10h</v>
      </c>
      <c r="Q3957" s="3" t="str">
        <f t="shared" si="612"/>
        <v>22-45d</v>
      </c>
      <c r="R3957" s="3" t="str">
        <f t="shared" si="613"/>
        <v>Medium</v>
      </c>
      <c r="S3957" s="3" t="str">
        <f t="shared" si="614"/>
        <v>Low</v>
      </c>
      <c r="T3957" s="3" t="str">
        <f t="shared" si="615"/>
        <v>Churned</v>
      </c>
      <c r="U3957" s="4">
        <f>1/(1+EXP(-(Predictive_Model!$B$5+((B3957-Predictive_Model!$B$20)/Predictive_Model!$C$20)*Predictive_Model!$D$20+((E3957-Predictive_Model!$B$21)/Predictive_Model!$C$21)*Predictive_Model!$D$21+((F3957-Predictive_Model!$B$22)/Predictive_Model!$C$22)*Predictive_Model!$D$22+((I3957-Predictive_Model!$B$23)/Predictive_Model!$C$23)*Predictive_Model!$D$23+((L3957-Predictive_Model!$B$24)/Predictive_Model!$C$24)*Predictive_Model!$D$24+((M3957-Predictive_Model!$B$25)/Predictive_Model!$C$25)*Predictive_Model!$D$25+IF(C3957="Male",Predictive_Model!$D$31,IF(C3957="Other",Predictive_Model!$D$32,0))+IF(D3957="Premium",Predictive_Model!$D$34,IF(D3957="Standard",Predictive_Model!$D$35,0))+IF(G3957="Asia",Predictive_Model!$D$37,IF(G3957="Europe",Predictive_Model!$D$38,IF(G3957="North America",Predictive_Model!$D$39,IF(G3957="Oceania",Predictive_Model!$D$40,IF(G3957="South America",Predictive_Model!$D$41,0)))))+IF(H3957="Laptop",Predictive_Model!$D$43,IF(H3957="Mobile",Predictive_Model!$D$44,IF(H3957="TV",Predictive_Model!$D$45,IF(H3957="Tablet",Predictive_Model!$D$46,0))))+IF(K3957="Crypto",Predictive_Model!$D$48,IF(K3957="Debit Card",Predictive_Model!$D$49,IF(K3957="Gift Card",Predictive_Model!$D$50,IF(K3957="PayPal",Predictive_Model!$D$51,0))))+IF(N3957="Comedy",Predictive_Model!$D$53,IF(N3957="Documentary",Predictive_Model!$D$54,IF(N3957="Drama",Predictive_Model!$D$55,IF(N3957="Horror",Predictive_Model!$D$56,IF(N3957="Romance",Predictive_Model!$D$57,IF(N3957="Sci-Fi",Predictive_Model!$D$58,0)))))))))</f>
        <v>0.99745401638207853</v>
      </c>
      <c r="V3957" s="3" t="str">
        <f t="shared" si="616"/>
        <v>Critical</v>
      </c>
      <c r="W3957" s="6">
        <f t="shared" si="617"/>
        <v>8.99</v>
      </c>
      <c r="X3957" s="3" t="str">
        <f t="shared" si="618"/>
        <v>Priority 2</v>
      </c>
      <c r="Y3957" s="3" t="str">
        <f t="shared" si="619"/>
        <v>OK</v>
      </c>
    </row>
    <row r="3958" spans="1:25" x14ac:dyDescent="0.25">
      <c r="A3958" s="3" t="str">
        <f>Raw_Data!A3958</f>
        <v>72556cf5-71a1-404b-bb96-e1d49e112ed3</v>
      </c>
      <c r="B3958" s="3">
        <f>Raw_Data!B3958</f>
        <v>30</v>
      </c>
      <c r="C3958" s="3" t="str">
        <f>Raw_Data!C3958</f>
        <v>Male</v>
      </c>
      <c r="D3958" s="3" t="str">
        <f>Raw_Data!D3958</f>
        <v>Premium</v>
      </c>
      <c r="E3958" s="3">
        <f>Raw_Data!E3958</f>
        <v>1.84</v>
      </c>
      <c r="F3958" s="3">
        <f>Raw_Data!F3958</f>
        <v>2</v>
      </c>
      <c r="G3958" s="3" t="str">
        <f>Raw_Data!G3958</f>
        <v>Oceania</v>
      </c>
      <c r="H3958" s="3" t="str">
        <f>Raw_Data!H3958</f>
        <v>Tablet</v>
      </c>
      <c r="I3958" s="3">
        <f>Raw_Data!I3958</f>
        <v>17.989999999999998</v>
      </c>
      <c r="J3958" s="3">
        <f>Raw_Data!J3958</f>
        <v>0</v>
      </c>
      <c r="K3958" s="3" t="str">
        <f>Raw_Data!K3958</f>
        <v>PayPal</v>
      </c>
      <c r="L3958" s="3">
        <f>Raw_Data!L3958</f>
        <v>2</v>
      </c>
      <c r="M3958" s="3">
        <f>Raw_Data!M3958</f>
        <v>0.61</v>
      </c>
      <c r="N3958" s="3" t="str">
        <f>Raw_Data!N3958</f>
        <v>Action</v>
      </c>
      <c r="O3958" s="3" t="str">
        <f t="shared" si="610"/>
        <v>25-34</v>
      </c>
      <c r="P3958" s="3" t="str">
        <f t="shared" si="611"/>
        <v>&lt;10h</v>
      </c>
      <c r="Q3958" s="3" t="str">
        <f t="shared" si="612"/>
        <v>0-7d</v>
      </c>
      <c r="R3958" s="3" t="str">
        <f t="shared" si="613"/>
        <v>Medium</v>
      </c>
      <c r="S3958" s="3" t="str">
        <f t="shared" si="614"/>
        <v>High</v>
      </c>
      <c r="T3958" s="3" t="str">
        <f t="shared" si="615"/>
        <v>Active</v>
      </c>
      <c r="U3958" s="4">
        <f>1/(1+EXP(-(Predictive_Model!$B$5+((B3958-Predictive_Model!$B$20)/Predictive_Model!$C$20)*Predictive_Model!$D$20+((E3958-Predictive_Model!$B$21)/Predictive_Model!$C$21)*Predictive_Model!$D$21+((F3958-Predictive_Model!$B$22)/Predictive_Model!$C$22)*Predictive_Model!$D$22+((I3958-Predictive_Model!$B$23)/Predictive_Model!$C$23)*Predictive_Model!$D$23+((L3958-Predictive_Model!$B$24)/Predictive_Model!$C$24)*Predictive_Model!$D$24+((M3958-Predictive_Model!$B$25)/Predictive_Model!$C$25)*Predictive_Model!$D$25+IF(C3958="Male",Predictive_Model!$D$31,IF(C3958="Other",Predictive_Model!$D$32,0))+IF(D3958="Premium",Predictive_Model!$D$34,IF(D3958="Standard",Predictive_Model!$D$35,0))+IF(G3958="Asia",Predictive_Model!$D$37,IF(G3958="Europe",Predictive_Model!$D$38,IF(G3958="North America",Predictive_Model!$D$39,IF(G3958="Oceania",Predictive_Model!$D$40,IF(G3958="South America",Predictive_Model!$D$41,0)))))+IF(H3958="Laptop",Predictive_Model!$D$43,IF(H3958="Mobile",Predictive_Model!$D$44,IF(H3958="TV",Predictive_Model!$D$45,IF(H3958="Tablet",Predictive_Model!$D$46,0))))+IF(K3958="Crypto",Predictive_Model!$D$48,IF(K3958="Debit Card",Predictive_Model!$D$49,IF(K3958="Gift Card",Predictive_Model!$D$50,IF(K3958="PayPal",Predictive_Model!$D$51,0))))+IF(N3958="Comedy",Predictive_Model!$D$53,IF(N3958="Documentary",Predictive_Model!$D$54,IF(N3958="Drama",Predictive_Model!$D$55,IF(N3958="Horror",Predictive_Model!$D$56,IF(N3958="Romance",Predictive_Model!$D$57,IF(N3958="Sci-Fi",Predictive_Model!$D$58,0)))))))))</f>
        <v>0.71871140109485054</v>
      </c>
      <c r="V3958" s="3" t="str">
        <f t="shared" si="616"/>
        <v>High</v>
      </c>
      <c r="W3958" s="6">
        <f t="shared" si="617"/>
        <v>12.92961810569636</v>
      </c>
      <c r="X3958" s="3" t="str">
        <f t="shared" si="618"/>
        <v>Monitor</v>
      </c>
      <c r="Y3958" s="3" t="str">
        <f t="shared" si="619"/>
        <v>OK</v>
      </c>
    </row>
    <row r="3959" spans="1:25" x14ac:dyDescent="0.25">
      <c r="A3959" s="3" t="str">
        <f>Raw_Data!A3959</f>
        <v>94940860-8fc0-4fe9-a813-136e736dc785</v>
      </c>
      <c r="B3959" s="3">
        <f>Raw_Data!B3959</f>
        <v>69</v>
      </c>
      <c r="C3959" s="3" t="str">
        <f>Raw_Data!C3959</f>
        <v>Female</v>
      </c>
      <c r="D3959" s="3" t="str">
        <f>Raw_Data!D3959</f>
        <v>Standard</v>
      </c>
      <c r="E3959" s="3">
        <f>Raw_Data!E3959</f>
        <v>5.7</v>
      </c>
      <c r="F3959" s="3">
        <f>Raw_Data!F3959</f>
        <v>27</v>
      </c>
      <c r="G3959" s="3" t="str">
        <f>Raw_Data!G3959</f>
        <v>South America</v>
      </c>
      <c r="H3959" s="3" t="str">
        <f>Raw_Data!H3959</f>
        <v>Laptop</v>
      </c>
      <c r="I3959" s="3">
        <f>Raw_Data!I3959</f>
        <v>13.99</v>
      </c>
      <c r="J3959" s="3">
        <f>Raw_Data!J3959</f>
        <v>0</v>
      </c>
      <c r="K3959" s="3" t="str">
        <f>Raw_Data!K3959</f>
        <v>Crypto</v>
      </c>
      <c r="L3959" s="3">
        <f>Raw_Data!L3959</f>
        <v>1</v>
      </c>
      <c r="M3959" s="3">
        <f>Raw_Data!M3959</f>
        <v>0.2</v>
      </c>
      <c r="N3959" s="3" t="str">
        <f>Raw_Data!N3959</f>
        <v>Horror</v>
      </c>
      <c r="O3959" s="3" t="str">
        <f t="shared" si="610"/>
        <v>55-70</v>
      </c>
      <c r="P3959" s="3" t="str">
        <f t="shared" si="611"/>
        <v>&lt;10h</v>
      </c>
      <c r="Q3959" s="3" t="str">
        <f t="shared" si="612"/>
        <v>22-45d</v>
      </c>
      <c r="R3959" s="3" t="str">
        <f t="shared" si="613"/>
        <v>Medium</v>
      </c>
      <c r="S3959" s="3" t="str">
        <f t="shared" si="614"/>
        <v>Mid</v>
      </c>
      <c r="T3959" s="3" t="str">
        <f t="shared" si="615"/>
        <v>Active</v>
      </c>
      <c r="U3959" s="4">
        <f>1/(1+EXP(-(Predictive_Model!$B$5+((B3959-Predictive_Model!$B$20)/Predictive_Model!$C$20)*Predictive_Model!$D$20+((E3959-Predictive_Model!$B$21)/Predictive_Model!$C$21)*Predictive_Model!$D$21+((F3959-Predictive_Model!$B$22)/Predictive_Model!$C$22)*Predictive_Model!$D$22+((I3959-Predictive_Model!$B$23)/Predictive_Model!$C$23)*Predictive_Model!$D$23+((L3959-Predictive_Model!$B$24)/Predictive_Model!$C$24)*Predictive_Model!$D$24+((M3959-Predictive_Model!$B$25)/Predictive_Model!$C$25)*Predictive_Model!$D$25+IF(C3959="Male",Predictive_Model!$D$31,IF(C3959="Other",Predictive_Model!$D$32,0))+IF(D3959="Premium",Predictive_Model!$D$34,IF(D3959="Standard",Predictive_Model!$D$35,0))+IF(G3959="Asia",Predictive_Model!$D$37,IF(G3959="Europe",Predictive_Model!$D$38,IF(G3959="North America",Predictive_Model!$D$39,IF(G3959="Oceania",Predictive_Model!$D$40,IF(G3959="South America",Predictive_Model!$D$41,0)))))+IF(H3959="Laptop",Predictive_Model!$D$43,IF(H3959="Mobile",Predictive_Model!$D$44,IF(H3959="TV",Predictive_Model!$D$45,IF(H3959="Tablet",Predictive_Model!$D$46,0))))+IF(K3959="Crypto",Predictive_Model!$D$48,IF(K3959="Debit Card",Predictive_Model!$D$49,IF(K3959="Gift Card",Predictive_Model!$D$50,IF(K3959="PayPal",Predictive_Model!$D$51,0))))+IF(N3959="Comedy",Predictive_Model!$D$53,IF(N3959="Documentary",Predictive_Model!$D$54,IF(N3959="Drama",Predictive_Model!$D$55,IF(N3959="Horror",Predictive_Model!$D$56,IF(N3959="Romance",Predictive_Model!$D$57,IF(N3959="Sci-Fi",Predictive_Model!$D$58,0)))))))))</f>
        <v>0.9933656329298487</v>
      </c>
      <c r="V3959" s="3" t="str">
        <f t="shared" si="616"/>
        <v>Critical</v>
      </c>
      <c r="W3959" s="6">
        <f t="shared" si="617"/>
        <v>13.897185204688583</v>
      </c>
      <c r="X3959" s="3" t="str">
        <f t="shared" si="618"/>
        <v>Priority 2</v>
      </c>
      <c r="Y3959" s="3" t="str">
        <f t="shared" si="619"/>
        <v>OK</v>
      </c>
    </row>
    <row r="3960" spans="1:25" x14ac:dyDescent="0.25">
      <c r="A3960" s="3" t="str">
        <f>Raw_Data!A3960</f>
        <v>5d4f942c-5e0c-4e72-b7e5-c03cc4dc020c</v>
      </c>
      <c r="B3960" s="3">
        <f>Raw_Data!B3960</f>
        <v>33</v>
      </c>
      <c r="C3960" s="3" t="str">
        <f>Raw_Data!C3960</f>
        <v>Other</v>
      </c>
      <c r="D3960" s="3" t="str">
        <f>Raw_Data!D3960</f>
        <v>Basic</v>
      </c>
      <c r="E3960" s="3">
        <f>Raw_Data!E3960</f>
        <v>4.4400000000000004</v>
      </c>
      <c r="F3960" s="3">
        <f>Raw_Data!F3960</f>
        <v>28</v>
      </c>
      <c r="G3960" s="3" t="str">
        <f>Raw_Data!G3960</f>
        <v>Asia</v>
      </c>
      <c r="H3960" s="3" t="str">
        <f>Raw_Data!H3960</f>
        <v>Mobile</v>
      </c>
      <c r="I3960" s="3">
        <f>Raw_Data!I3960</f>
        <v>8.99</v>
      </c>
      <c r="J3960" s="3">
        <f>Raw_Data!J3960</f>
        <v>1</v>
      </c>
      <c r="K3960" s="3" t="str">
        <f>Raw_Data!K3960</f>
        <v>Crypto</v>
      </c>
      <c r="L3960" s="3">
        <f>Raw_Data!L3960</f>
        <v>1</v>
      </c>
      <c r="M3960" s="3">
        <f>Raw_Data!M3960</f>
        <v>0.15</v>
      </c>
      <c r="N3960" s="3" t="str">
        <f>Raw_Data!N3960</f>
        <v>Horror</v>
      </c>
      <c r="O3960" s="3" t="str">
        <f t="shared" si="610"/>
        <v>25-34</v>
      </c>
      <c r="P3960" s="3" t="str">
        <f t="shared" si="611"/>
        <v>&lt;10h</v>
      </c>
      <c r="Q3960" s="3" t="str">
        <f t="shared" si="612"/>
        <v>22-45d</v>
      </c>
      <c r="R3960" s="3" t="str">
        <f t="shared" si="613"/>
        <v>Medium</v>
      </c>
      <c r="S3960" s="3" t="str">
        <f t="shared" si="614"/>
        <v>Low</v>
      </c>
      <c r="T3960" s="3" t="str">
        <f t="shared" si="615"/>
        <v>Churned</v>
      </c>
      <c r="U3960" s="4">
        <f>1/(1+EXP(-(Predictive_Model!$B$5+((B3960-Predictive_Model!$B$20)/Predictive_Model!$C$20)*Predictive_Model!$D$20+((E3960-Predictive_Model!$B$21)/Predictive_Model!$C$21)*Predictive_Model!$D$21+((F3960-Predictive_Model!$B$22)/Predictive_Model!$C$22)*Predictive_Model!$D$22+((I3960-Predictive_Model!$B$23)/Predictive_Model!$C$23)*Predictive_Model!$D$23+((L3960-Predictive_Model!$B$24)/Predictive_Model!$C$24)*Predictive_Model!$D$24+((M3960-Predictive_Model!$B$25)/Predictive_Model!$C$25)*Predictive_Model!$D$25+IF(C3960="Male",Predictive_Model!$D$31,IF(C3960="Other",Predictive_Model!$D$32,0))+IF(D3960="Premium",Predictive_Model!$D$34,IF(D3960="Standard",Predictive_Model!$D$35,0))+IF(G3960="Asia",Predictive_Model!$D$37,IF(G3960="Europe",Predictive_Model!$D$38,IF(G3960="North America",Predictive_Model!$D$39,IF(G3960="Oceania",Predictive_Model!$D$40,IF(G3960="South America",Predictive_Model!$D$41,0)))))+IF(H3960="Laptop",Predictive_Model!$D$43,IF(H3960="Mobile",Predictive_Model!$D$44,IF(H3960="TV",Predictive_Model!$D$45,IF(H3960="Tablet",Predictive_Model!$D$46,0))))+IF(K3960="Crypto",Predictive_Model!$D$48,IF(K3960="Debit Card",Predictive_Model!$D$49,IF(K3960="Gift Card",Predictive_Model!$D$50,IF(K3960="PayPal",Predictive_Model!$D$51,0))))+IF(N3960="Comedy",Predictive_Model!$D$53,IF(N3960="Documentary",Predictive_Model!$D$54,IF(N3960="Drama",Predictive_Model!$D$55,IF(N3960="Horror",Predictive_Model!$D$56,IF(N3960="Romance",Predictive_Model!$D$57,IF(N3960="Sci-Fi",Predictive_Model!$D$58,0)))))))))</f>
        <v>0.99969568603862702</v>
      </c>
      <c r="V3960" s="3" t="str">
        <f t="shared" si="616"/>
        <v>Critical</v>
      </c>
      <c r="W3960" s="6">
        <f t="shared" si="617"/>
        <v>8.99</v>
      </c>
      <c r="X3960" s="3" t="str">
        <f t="shared" si="618"/>
        <v>Priority 2</v>
      </c>
      <c r="Y3960" s="3" t="str">
        <f t="shared" si="619"/>
        <v>OK</v>
      </c>
    </row>
    <row r="3961" spans="1:25" x14ac:dyDescent="0.25">
      <c r="A3961" s="3" t="str">
        <f>Raw_Data!A3961</f>
        <v>6a1cf920-fbb2-4b70-881c-358c007bc43c</v>
      </c>
      <c r="B3961" s="3">
        <f>Raw_Data!B3961</f>
        <v>66</v>
      </c>
      <c r="C3961" s="3" t="str">
        <f>Raw_Data!C3961</f>
        <v>Female</v>
      </c>
      <c r="D3961" s="3" t="str">
        <f>Raw_Data!D3961</f>
        <v>Standard</v>
      </c>
      <c r="E3961" s="3">
        <f>Raw_Data!E3961</f>
        <v>32.75</v>
      </c>
      <c r="F3961" s="3">
        <f>Raw_Data!F3961</f>
        <v>41</v>
      </c>
      <c r="G3961" s="3" t="str">
        <f>Raw_Data!G3961</f>
        <v>Africa</v>
      </c>
      <c r="H3961" s="3" t="str">
        <f>Raw_Data!H3961</f>
        <v>Tablet</v>
      </c>
      <c r="I3961" s="3">
        <f>Raw_Data!I3961</f>
        <v>13.99</v>
      </c>
      <c r="J3961" s="3">
        <f>Raw_Data!J3961</f>
        <v>0</v>
      </c>
      <c r="K3961" s="3" t="str">
        <f>Raw_Data!K3961</f>
        <v>Credit Card</v>
      </c>
      <c r="L3961" s="3">
        <f>Raw_Data!L3961</f>
        <v>1</v>
      </c>
      <c r="M3961" s="3">
        <f>Raw_Data!M3961</f>
        <v>0.78</v>
      </c>
      <c r="N3961" s="3" t="str">
        <f>Raw_Data!N3961</f>
        <v>Romance</v>
      </c>
      <c r="O3961" s="3" t="str">
        <f t="shared" si="610"/>
        <v>55-70</v>
      </c>
      <c r="P3961" s="3" t="str">
        <f t="shared" si="611"/>
        <v>25-49h</v>
      </c>
      <c r="Q3961" s="3" t="str">
        <f t="shared" si="612"/>
        <v>22-45d</v>
      </c>
      <c r="R3961" s="3" t="str">
        <f t="shared" si="613"/>
        <v>Medium</v>
      </c>
      <c r="S3961" s="3" t="str">
        <f t="shared" si="614"/>
        <v>Mid</v>
      </c>
      <c r="T3961" s="3" t="str">
        <f t="shared" si="615"/>
        <v>Active</v>
      </c>
      <c r="U3961" s="4">
        <f>1/(1+EXP(-(Predictive_Model!$B$5+((B3961-Predictive_Model!$B$20)/Predictive_Model!$C$20)*Predictive_Model!$D$20+((E3961-Predictive_Model!$B$21)/Predictive_Model!$C$21)*Predictive_Model!$D$21+((F3961-Predictive_Model!$B$22)/Predictive_Model!$C$22)*Predictive_Model!$D$22+((I3961-Predictive_Model!$B$23)/Predictive_Model!$C$23)*Predictive_Model!$D$23+((L3961-Predictive_Model!$B$24)/Predictive_Model!$C$24)*Predictive_Model!$D$24+((M3961-Predictive_Model!$B$25)/Predictive_Model!$C$25)*Predictive_Model!$D$25+IF(C3961="Male",Predictive_Model!$D$31,IF(C3961="Other",Predictive_Model!$D$32,0))+IF(D3961="Premium",Predictive_Model!$D$34,IF(D3961="Standard",Predictive_Model!$D$35,0))+IF(G3961="Asia",Predictive_Model!$D$37,IF(G3961="Europe",Predictive_Model!$D$38,IF(G3961="North America",Predictive_Model!$D$39,IF(G3961="Oceania",Predictive_Model!$D$40,IF(G3961="South America",Predictive_Model!$D$41,0)))))+IF(H3961="Laptop",Predictive_Model!$D$43,IF(H3961="Mobile",Predictive_Model!$D$44,IF(H3961="TV",Predictive_Model!$D$45,IF(H3961="Tablet",Predictive_Model!$D$46,0))))+IF(K3961="Crypto",Predictive_Model!$D$48,IF(K3961="Debit Card",Predictive_Model!$D$49,IF(K3961="Gift Card",Predictive_Model!$D$50,IF(K3961="PayPal",Predictive_Model!$D$51,0))))+IF(N3961="Comedy",Predictive_Model!$D$53,IF(N3961="Documentary",Predictive_Model!$D$54,IF(N3961="Drama",Predictive_Model!$D$55,IF(N3961="Horror",Predictive_Model!$D$56,IF(N3961="Romance",Predictive_Model!$D$57,IF(N3961="Sci-Fi",Predictive_Model!$D$58,0)))))))))</f>
        <v>0.21995613433548195</v>
      </c>
      <c r="V3961" s="3" t="str">
        <f t="shared" si="616"/>
        <v>Low</v>
      </c>
      <c r="W3961" s="6">
        <f t="shared" si="617"/>
        <v>3.0771863193533924</v>
      </c>
      <c r="X3961" s="3" t="str">
        <f t="shared" si="618"/>
        <v>Monitor</v>
      </c>
      <c r="Y3961" s="3" t="str">
        <f t="shared" si="619"/>
        <v>OK</v>
      </c>
    </row>
    <row r="3962" spans="1:25" x14ac:dyDescent="0.25">
      <c r="A3962" s="3" t="str">
        <f>Raw_Data!A3962</f>
        <v>8e64c096-6cc3-468e-b5bc-63c64e8ea64a</v>
      </c>
      <c r="B3962" s="3">
        <f>Raw_Data!B3962</f>
        <v>24</v>
      </c>
      <c r="C3962" s="3" t="str">
        <f>Raw_Data!C3962</f>
        <v>Female</v>
      </c>
      <c r="D3962" s="3" t="str">
        <f>Raw_Data!D3962</f>
        <v>Premium</v>
      </c>
      <c r="E3962" s="3">
        <f>Raw_Data!E3962</f>
        <v>15.52</v>
      </c>
      <c r="F3962" s="3">
        <f>Raw_Data!F3962</f>
        <v>33</v>
      </c>
      <c r="G3962" s="3" t="str">
        <f>Raw_Data!G3962</f>
        <v>Europe</v>
      </c>
      <c r="H3962" s="3" t="str">
        <f>Raw_Data!H3962</f>
        <v>TV</v>
      </c>
      <c r="I3962" s="3">
        <f>Raw_Data!I3962</f>
        <v>17.989999999999998</v>
      </c>
      <c r="J3962" s="3">
        <f>Raw_Data!J3962</f>
        <v>1</v>
      </c>
      <c r="K3962" s="3" t="str">
        <f>Raw_Data!K3962</f>
        <v>Crypto</v>
      </c>
      <c r="L3962" s="3">
        <f>Raw_Data!L3962</f>
        <v>1</v>
      </c>
      <c r="M3962" s="3">
        <f>Raw_Data!M3962</f>
        <v>0.46</v>
      </c>
      <c r="N3962" s="3" t="str">
        <f>Raw_Data!N3962</f>
        <v>Romance</v>
      </c>
      <c r="O3962" s="3" t="str">
        <f t="shared" si="610"/>
        <v>18-24</v>
      </c>
      <c r="P3962" s="3" t="str">
        <f t="shared" si="611"/>
        <v>10-24h</v>
      </c>
      <c r="Q3962" s="3" t="str">
        <f t="shared" si="612"/>
        <v>22-45d</v>
      </c>
      <c r="R3962" s="3" t="str">
        <f t="shared" si="613"/>
        <v>Medium</v>
      </c>
      <c r="S3962" s="3" t="str">
        <f t="shared" si="614"/>
        <v>High</v>
      </c>
      <c r="T3962" s="3" t="str">
        <f t="shared" si="615"/>
        <v>Churned</v>
      </c>
      <c r="U3962" s="4">
        <f>1/(1+EXP(-(Predictive_Model!$B$5+((B3962-Predictive_Model!$B$20)/Predictive_Model!$C$20)*Predictive_Model!$D$20+((E3962-Predictive_Model!$B$21)/Predictive_Model!$C$21)*Predictive_Model!$D$21+((F3962-Predictive_Model!$B$22)/Predictive_Model!$C$22)*Predictive_Model!$D$22+((I3962-Predictive_Model!$B$23)/Predictive_Model!$C$23)*Predictive_Model!$D$23+((L3962-Predictive_Model!$B$24)/Predictive_Model!$C$24)*Predictive_Model!$D$24+((M3962-Predictive_Model!$B$25)/Predictive_Model!$C$25)*Predictive_Model!$D$25+IF(C3962="Male",Predictive_Model!$D$31,IF(C3962="Other",Predictive_Model!$D$32,0))+IF(D3962="Premium",Predictive_Model!$D$34,IF(D3962="Standard",Predictive_Model!$D$35,0))+IF(G3962="Asia",Predictive_Model!$D$37,IF(G3962="Europe",Predictive_Model!$D$38,IF(G3962="North America",Predictive_Model!$D$39,IF(G3962="Oceania",Predictive_Model!$D$40,IF(G3962="South America",Predictive_Model!$D$41,0)))))+IF(H3962="Laptop",Predictive_Model!$D$43,IF(H3962="Mobile",Predictive_Model!$D$44,IF(H3962="TV",Predictive_Model!$D$45,IF(H3962="Tablet",Predictive_Model!$D$46,0))))+IF(K3962="Crypto",Predictive_Model!$D$48,IF(K3962="Debit Card",Predictive_Model!$D$49,IF(K3962="Gift Card",Predictive_Model!$D$50,IF(K3962="PayPal",Predictive_Model!$D$51,0))))+IF(N3962="Comedy",Predictive_Model!$D$53,IF(N3962="Documentary",Predictive_Model!$D$54,IF(N3962="Drama",Predictive_Model!$D$55,IF(N3962="Horror",Predictive_Model!$D$56,IF(N3962="Romance",Predictive_Model!$D$57,IF(N3962="Sci-Fi",Predictive_Model!$D$58,0)))))))))</f>
        <v>0.53939762402560831</v>
      </c>
      <c r="V3962" s="3" t="str">
        <f t="shared" si="616"/>
        <v>High</v>
      </c>
      <c r="W3962" s="6">
        <f t="shared" si="617"/>
        <v>17.989999999999998</v>
      </c>
      <c r="X3962" s="3" t="str">
        <f t="shared" si="618"/>
        <v>Priority 2</v>
      </c>
      <c r="Y3962" s="3" t="str">
        <f t="shared" si="619"/>
        <v>OK</v>
      </c>
    </row>
    <row r="3963" spans="1:25" x14ac:dyDescent="0.25">
      <c r="A3963" s="3" t="str">
        <f>Raw_Data!A3963</f>
        <v>c38f1921-4fc2-4350-a1e1-c0aaeedf1654</v>
      </c>
      <c r="B3963" s="3">
        <f>Raw_Data!B3963</f>
        <v>45</v>
      </c>
      <c r="C3963" s="3" t="str">
        <f>Raw_Data!C3963</f>
        <v>Male</v>
      </c>
      <c r="D3963" s="3" t="str">
        <f>Raw_Data!D3963</f>
        <v>Basic</v>
      </c>
      <c r="E3963" s="3">
        <f>Raw_Data!E3963</f>
        <v>0.28999999999999998</v>
      </c>
      <c r="F3963" s="3">
        <f>Raw_Data!F3963</f>
        <v>45</v>
      </c>
      <c r="G3963" s="3" t="str">
        <f>Raw_Data!G3963</f>
        <v>Oceania</v>
      </c>
      <c r="H3963" s="3" t="str">
        <f>Raw_Data!H3963</f>
        <v>Tablet</v>
      </c>
      <c r="I3963" s="3">
        <f>Raw_Data!I3963</f>
        <v>8.99</v>
      </c>
      <c r="J3963" s="3">
        <f>Raw_Data!J3963</f>
        <v>1</v>
      </c>
      <c r="K3963" s="3" t="str">
        <f>Raw_Data!K3963</f>
        <v>Debit Card</v>
      </c>
      <c r="L3963" s="3">
        <f>Raw_Data!L3963</f>
        <v>2</v>
      </c>
      <c r="M3963" s="3">
        <f>Raw_Data!M3963</f>
        <v>0.01</v>
      </c>
      <c r="N3963" s="3" t="str">
        <f>Raw_Data!N3963</f>
        <v>Documentary</v>
      </c>
      <c r="O3963" s="3" t="str">
        <f t="shared" si="610"/>
        <v>45-54</v>
      </c>
      <c r="P3963" s="3" t="str">
        <f t="shared" si="611"/>
        <v>&lt;10h</v>
      </c>
      <c r="Q3963" s="3" t="str">
        <f t="shared" si="612"/>
        <v>22-45d</v>
      </c>
      <c r="R3963" s="3" t="str">
        <f t="shared" si="613"/>
        <v>Medium</v>
      </c>
      <c r="S3963" s="3" t="str">
        <f t="shared" si="614"/>
        <v>Low</v>
      </c>
      <c r="T3963" s="3" t="str">
        <f t="shared" si="615"/>
        <v>Churned</v>
      </c>
      <c r="U3963" s="4">
        <f>1/(1+EXP(-(Predictive_Model!$B$5+((B3963-Predictive_Model!$B$20)/Predictive_Model!$C$20)*Predictive_Model!$D$20+((E3963-Predictive_Model!$B$21)/Predictive_Model!$C$21)*Predictive_Model!$D$21+((F3963-Predictive_Model!$B$22)/Predictive_Model!$C$22)*Predictive_Model!$D$22+((I3963-Predictive_Model!$B$23)/Predictive_Model!$C$23)*Predictive_Model!$D$23+((L3963-Predictive_Model!$B$24)/Predictive_Model!$C$24)*Predictive_Model!$D$24+((M3963-Predictive_Model!$B$25)/Predictive_Model!$C$25)*Predictive_Model!$D$25+IF(C3963="Male",Predictive_Model!$D$31,IF(C3963="Other",Predictive_Model!$D$32,0))+IF(D3963="Premium",Predictive_Model!$D$34,IF(D3963="Standard",Predictive_Model!$D$35,0))+IF(G3963="Asia",Predictive_Model!$D$37,IF(G3963="Europe",Predictive_Model!$D$38,IF(G3963="North America",Predictive_Model!$D$39,IF(G3963="Oceania",Predictive_Model!$D$40,IF(G3963="South America",Predictive_Model!$D$41,0)))))+IF(H3963="Laptop",Predictive_Model!$D$43,IF(H3963="Mobile",Predictive_Model!$D$44,IF(H3963="TV",Predictive_Model!$D$45,IF(H3963="Tablet",Predictive_Model!$D$46,0))))+IF(K3963="Crypto",Predictive_Model!$D$48,IF(K3963="Debit Card",Predictive_Model!$D$49,IF(K3963="Gift Card",Predictive_Model!$D$50,IF(K3963="PayPal",Predictive_Model!$D$51,0))))+IF(N3963="Comedy",Predictive_Model!$D$53,IF(N3963="Documentary",Predictive_Model!$D$54,IF(N3963="Drama",Predictive_Model!$D$55,IF(N3963="Horror",Predictive_Model!$D$56,IF(N3963="Romance",Predictive_Model!$D$57,IF(N3963="Sci-Fi",Predictive_Model!$D$58,0)))))))))</f>
        <v>0.99998316673287457</v>
      </c>
      <c r="V3963" s="3" t="str">
        <f t="shared" si="616"/>
        <v>Critical</v>
      </c>
      <c r="W3963" s="6">
        <f t="shared" si="617"/>
        <v>8.99</v>
      </c>
      <c r="X3963" s="3" t="str">
        <f t="shared" si="618"/>
        <v>Priority 2</v>
      </c>
      <c r="Y3963" s="3" t="str">
        <f t="shared" si="619"/>
        <v>OK</v>
      </c>
    </row>
    <row r="3964" spans="1:25" x14ac:dyDescent="0.25">
      <c r="A3964" s="3" t="str">
        <f>Raw_Data!A3964</f>
        <v>dcc0039c-307a-4d72-a67e-a69688d676db</v>
      </c>
      <c r="B3964" s="3">
        <f>Raw_Data!B3964</f>
        <v>19</v>
      </c>
      <c r="C3964" s="3" t="str">
        <f>Raw_Data!C3964</f>
        <v>Other</v>
      </c>
      <c r="D3964" s="3" t="str">
        <f>Raw_Data!D3964</f>
        <v>Premium</v>
      </c>
      <c r="E3964" s="3">
        <f>Raw_Data!E3964</f>
        <v>1.68</v>
      </c>
      <c r="F3964" s="3">
        <f>Raw_Data!F3964</f>
        <v>18</v>
      </c>
      <c r="G3964" s="3" t="str">
        <f>Raw_Data!G3964</f>
        <v>Africa</v>
      </c>
      <c r="H3964" s="3" t="str">
        <f>Raw_Data!H3964</f>
        <v>Tablet</v>
      </c>
      <c r="I3964" s="3">
        <f>Raw_Data!I3964</f>
        <v>17.989999999999998</v>
      </c>
      <c r="J3964" s="3">
        <f>Raw_Data!J3964</f>
        <v>0</v>
      </c>
      <c r="K3964" s="3" t="str">
        <f>Raw_Data!K3964</f>
        <v>PayPal</v>
      </c>
      <c r="L3964" s="3">
        <f>Raw_Data!L3964</f>
        <v>4</v>
      </c>
      <c r="M3964" s="3">
        <f>Raw_Data!M3964</f>
        <v>0.09</v>
      </c>
      <c r="N3964" s="3" t="str">
        <f>Raw_Data!N3964</f>
        <v>Horror</v>
      </c>
      <c r="O3964" s="3" t="str">
        <f t="shared" si="610"/>
        <v>18-24</v>
      </c>
      <c r="P3964" s="3" t="str">
        <f t="shared" si="611"/>
        <v>&lt;10h</v>
      </c>
      <c r="Q3964" s="3" t="str">
        <f t="shared" si="612"/>
        <v>8-21d</v>
      </c>
      <c r="R3964" s="3" t="str">
        <f t="shared" si="613"/>
        <v>Medium</v>
      </c>
      <c r="S3964" s="3" t="str">
        <f t="shared" si="614"/>
        <v>High</v>
      </c>
      <c r="T3964" s="3" t="str">
        <f t="shared" si="615"/>
        <v>Active</v>
      </c>
      <c r="U3964" s="4">
        <f>1/(1+EXP(-(Predictive_Model!$B$5+((B3964-Predictive_Model!$B$20)/Predictive_Model!$C$20)*Predictive_Model!$D$20+((E3964-Predictive_Model!$B$21)/Predictive_Model!$C$21)*Predictive_Model!$D$21+((F3964-Predictive_Model!$B$22)/Predictive_Model!$C$22)*Predictive_Model!$D$22+((I3964-Predictive_Model!$B$23)/Predictive_Model!$C$23)*Predictive_Model!$D$23+((L3964-Predictive_Model!$B$24)/Predictive_Model!$C$24)*Predictive_Model!$D$24+((M3964-Predictive_Model!$B$25)/Predictive_Model!$C$25)*Predictive_Model!$D$25+IF(C3964="Male",Predictive_Model!$D$31,IF(C3964="Other",Predictive_Model!$D$32,0))+IF(D3964="Premium",Predictive_Model!$D$34,IF(D3964="Standard",Predictive_Model!$D$35,0))+IF(G3964="Asia",Predictive_Model!$D$37,IF(G3964="Europe",Predictive_Model!$D$38,IF(G3964="North America",Predictive_Model!$D$39,IF(G3964="Oceania",Predictive_Model!$D$40,IF(G3964="South America",Predictive_Model!$D$41,0)))))+IF(H3964="Laptop",Predictive_Model!$D$43,IF(H3964="Mobile",Predictive_Model!$D$44,IF(H3964="TV",Predictive_Model!$D$45,IF(H3964="Tablet",Predictive_Model!$D$46,0))))+IF(K3964="Crypto",Predictive_Model!$D$48,IF(K3964="Debit Card",Predictive_Model!$D$49,IF(K3964="Gift Card",Predictive_Model!$D$50,IF(K3964="PayPal",Predictive_Model!$D$51,0))))+IF(N3964="Comedy",Predictive_Model!$D$53,IF(N3964="Documentary",Predictive_Model!$D$54,IF(N3964="Drama",Predictive_Model!$D$55,IF(N3964="Horror",Predictive_Model!$D$56,IF(N3964="Romance",Predictive_Model!$D$57,IF(N3964="Sci-Fi",Predictive_Model!$D$58,0)))))))))</f>
        <v>0.90642618734522995</v>
      </c>
      <c r="V3964" s="3" t="str">
        <f t="shared" si="616"/>
        <v>Critical</v>
      </c>
      <c r="W3964" s="6">
        <f t="shared" si="617"/>
        <v>16.306607110340686</v>
      </c>
      <c r="X3964" s="3" t="str">
        <f t="shared" si="618"/>
        <v>Priority 1</v>
      </c>
      <c r="Y3964" s="3" t="str">
        <f t="shared" si="619"/>
        <v>OK</v>
      </c>
    </row>
    <row r="3965" spans="1:25" x14ac:dyDescent="0.25">
      <c r="A3965" s="3" t="str">
        <f>Raw_Data!A3965</f>
        <v>6c89b2aa-65db-477b-8a60-5d8da393950f</v>
      </c>
      <c r="B3965" s="3">
        <f>Raw_Data!B3965</f>
        <v>33</v>
      </c>
      <c r="C3965" s="3" t="str">
        <f>Raw_Data!C3965</f>
        <v>Male</v>
      </c>
      <c r="D3965" s="3" t="str">
        <f>Raw_Data!D3965</f>
        <v>Premium</v>
      </c>
      <c r="E3965" s="3">
        <f>Raw_Data!E3965</f>
        <v>22.26</v>
      </c>
      <c r="F3965" s="3">
        <f>Raw_Data!F3965</f>
        <v>35</v>
      </c>
      <c r="G3965" s="3" t="str">
        <f>Raw_Data!G3965</f>
        <v>Europe</v>
      </c>
      <c r="H3965" s="3" t="str">
        <f>Raw_Data!H3965</f>
        <v>Tablet</v>
      </c>
      <c r="I3965" s="3">
        <f>Raw_Data!I3965</f>
        <v>17.989999999999998</v>
      </c>
      <c r="J3965" s="3">
        <f>Raw_Data!J3965</f>
        <v>0</v>
      </c>
      <c r="K3965" s="3" t="str">
        <f>Raw_Data!K3965</f>
        <v>Debit Card</v>
      </c>
      <c r="L3965" s="3">
        <f>Raw_Data!L3965</f>
        <v>3</v>
      </c>
      <c r="M3965" s="3">
        <f>Raw_Data!M3965</f>
        <v>0.62</v>
      </c>
      <c r="N3965" s="3" t="str">
        <f>Raw_Data!N3965</f>
        <v>Drama</v>
      </c>
      <c r="O3965" s="3" t="str">
        <f t="shared" si="610"/>
        <v>25-34</v>
      </c>
      <c r="P3965" s="3" t="str">
        <f t="shared" si="611"/>
        <v>10-24h</v>
      </c>
      <c r="Q3965" s="3" t="str">
        <f t="shared" si="612"/>
        <v>22-45d</v>
      </c>
      <c r="R3965" s="3" t="str">
        <f t="shared" si="613"/>
        <v>Medium</v>
      </c>
      <c r="S3965" s="3" t="str">
        <f t="shared" si="614"/>
        <v>High</v>
      </c>
      <c r="T3965" s="3" t="str">
        <f t="shared" si="615"/>
        <v>Active</v>
      </c>
      <c r="U3965" s="4">
        <f>1/(1+EXP(-(Predictive_Model!$B$5+((B3965-Predictive_Model!$B$20)/Predictive_Model!$C$20)*Predictive_Model!$D$20+((E3965-Predictive_Model!$B$21)/Predictive_Model!$C$21)*Predictive_Model!$D$21+((F3965-Predictive_Model!$B$22)/Predictive_Model!$C$22)*Predictive_Model!$D$22+((I3965-Predictive_Model!$B$23)/Predictive_Model!$C$23)*Predictive_Model!$D$23+((L3965-Predictive_Model!$B$24)/Predictive_Model!$C$24)*Predictive_Model!$D$24+((M3965-Predictive_Model!$B$25)/Predictive_Model!$C$25)*Predictive_Model!$D$25+IF(C3965="Male",Predictive_Model!$D$31,IF(C3965="Other",Predictive_Model!$D$32,0))+IF(D3965="Premium",Predictive_Model!$D$34,IF(D3965="Standard",Predictive_Model!$D$35,0))+IF(G3965="Asia",Predictive_Model!$D$37,IF(G3965="Europe",Predictive_Model!$D$38,IF(G3965="North America",Predictive_Model!$D$39,IF(G3965="Oceania",Predictive_Model!$D$40,IF(G3965="South America",Predictive_Model!$D$41,0)))))+IF(H3965="Laptop",Predictive_Model!$D$43,IF(H3965="Mobile",Predictive_Model!$D$44,IF(H3965="TV",Predictive_Model!$D$45,IF(H3965="Tablet",Predictive_Model!$D$46,0))))+IF(K3965="Crypto",Predictive_Model!$D$48,IF(K3965="Debit Card",Predictive_Model!$D$49,IF(K3965="Gift Card",Predictive_Model!$D$50,IF(K3965="PayPal",Predictive_Model!$D$51,0))))+IF(N3965="Comedy",Predictive_Model!$D$53,IF(N3965="Documentary",Predictive_Model!$D$54,IF(N3965="Drama",Predictive_Model!$D$55,IF(N3965="Horror",Predictive_Model!$D$56,IF(N3965="Romance",Predictive_Model!$D$57,IF(N3965="Sci-Fi",Predictive_Model!$D$58,0)))))))))</f>
        <v>9.8805923623201189E-2</v>
      </c>
      <c r="V3965" s="3" t="str">
        <f t="shared" si="616"/>
        <v>Low</v>
      </c>
      <c r="W3965" s="6">
        <f t="shared" si="617"/>
        <v>1.7775185659813892</v>
      </c>
      <c r="X3965" s="3" t="str">
        <f t="shared" si="618"/>
        <v>Monitor</v>
      </c>
      <c r="Y3965" s="3" t="str">
        <f t="shared" si="619"/>
        <v>OK</v>
      </c>
    </row>
    <row r="3966" spans="1:25" x14ac:dyDescent="0.25">
      <c r="A3966" s="3" t="str">
        <f>Raw_Data!A3966</f>
        <v>91c178ba-d603-4aa5-8a9f-f872b9e9ee38</v>
      </c>
      <c r="B3966" s="3">
        <f>Raw_Data!B3966</f>
        <v>43</v>
      </c>
      <c r="C3966" s="3" t="str">
        <f>Raw_Data!C3966</f>
        <v>Male</v>
      </c>
      <c r="D3966" s="3" t="str">
        <f>Raw_Data!D3966</f>
        <v>Standard</v>
      </c>
      <c r="E3966" s="3">
        <f>Raw_Data!E3966</f>
        <v>26.79</v>
      </c>
      <c r="F3966" s="3">
        <f>Raw_Data!F3966</f>
        <v>6</v>
      </c>
      <c r="G3966" s="3" t="str">
        <f>Raw_Data!G3966</f>
        <v>Africa</v>
      </c>
      <c r="H3966" s="3" t="str">
        <f>Raw_Data!H3966</f>
        <v>TV</v>
      </c>
      <c r="I3966" s="3">
        <f>Raw_Data!I3966</f>
        <v>13.99</v>
      </c>
      <c r="J3966" s="3">
        <f>Raw_Data!J3966</f>
        <v>0</v>
      </c>
      <c r="K3966" s="3" t="str">
        <f>Raw_Data!K3966</f>
        <v>Credit Card</v>
      </c>
      <c r="L3966" s="3">
        <f>Raw_Data!L3966</f>
        <v>3</v>
      </c>
      <c r="M3966" s="3">
        <f>Raw_Data!M3966</f>
        <v>3.83</v>
      </c>
      <c r="N3966" s="3" t="str">
        <f>Raw_Data!N3966</f>
        <v>Comedy</v>
      </c>
      <c r="O3966" s="3" t="str">
        <f t="shared" si="610"/>
        <v>35-44</v>
      </c>
      <c r="P3966" s="3" t="str">
        <f t="shared" si="611"/>
        <v>25-49h</v>
      </c>
      <c r="Q3966" s="3" t="str">
        <f t="shared" si="612"/>
        <v>0-7d</v>
      </c>
      <c r="R3966" s="3" t="str">
        <f t="shared" si="613"/>
        <v>High</v>
      </c>
      <c r="S3966" s="3" t="str">
        <f t="shared" si="614"/>
        <v>Mid</v>
      </c>
      <c r="T3966" s="3" t="str">
        <f t="shared" si="615"/>
        <v>Active</v>
      </c>
      <c r="U3966" s="4">
        <f>1/(1+EXP(-(Predictive_Model!$B$5+((B3966-Predictive_Model!$B$20)/Predictive_Model!$C$20)*Predictive_Model!$D$20+((E3966-Predictive_Model!$B$21)/Predictive_Model!$C$21)*Predictive_Model!$D$21+((F3966-Predictive_Model!$B$22)/Predictive_Model!$C$22)*Predictive_Model!$D$22+((I3966-Predictive_Model!$B$23)/Predictive_Model!$C$23)*Predictive_Model!$D$23+((L3966-Predictive_Model!$B$24)/Predictive_Model!$C$24)*Predictive_Model!$D$24+((M3966-Predictive_Model!$B$25)/Predictive_Model!$C$25)*Predictive_Model!$D$25+IF(C3966="Male",Predictive_Model!$D$31,IF(C3966="Other",Predictive_Model!$D$32,0))+IF(D3966="Premium",Predictive_Model!$D$34,IF(D3966="Standard",Predictive_Model!$D$35,0))+IF(G3966="Asia",Predictive_Model!$D$37,IF(G3966="Europe",Predictive_Model!$D$38,IF(G3966="North America",Predictive_Model!$D$39,IF(G3966="Oceania",Predictive_Model!$D$40,IF(G3966="South America",Predictive_Model!$D$41,0)))))+IF(H3966="Laptop",Predictive_Model!$D$43,IF(H3966="Mobile",Predictive_Model!$D$44,IF(H3966="TV",Predictive_Model!$D$45,IF(H3966="Tablet",Predictive_Model!$D$46,0))))+IF(K3966="Crypto",Predictive_Model!$D$48,IF(K3966="Debit Card",Predictive_Model!$D$49,IF(K3966="Gift Card",Predictive_Model!$D$50,IF(K3966="PayPal",Predictive_Model!$D$51,0))))+IF(N3966="Comedy",Predictive_Model!$D$53,IF(N3966="Documentary",Predictive_Model!$D$54,IF(N3966="Drama",Predictive_Model!$D$55,IF(N3966="Horror",Predictive_Model!$D$56,IF(N3966="Romance",Predictive_Model!$D$57,IF(N3966="Sci-Fi",Predictive_Model!$D$58,0)))))))))</f>
        <v>3.2144169061383762E-6</v>
      </c>
      <c r="V3966" s="3" t="str">
        <f t="shared" si="616"/>
        <v>Low</v>
      </c>
      <c r="W3966" s="6">
        <f t="shared" si="617"/>
        <v>4.4969692516875885E-5</v>
      </c>
      <c r="X3966" s="3" t="str">
        <f t="shared" si="618"/>
        <v>Monitor</v>
      </c>
      <c r="Y3966" s="3" t="str">
        <f t="shared" si="619"/>
        <v>OK</v>
      </c>
    </row>
    <row r="3967" spans="1:25" x14ac:dyDescent="0.25">
      <c r="A3967" s="3" t="str">
        <f>Raw_Data!A3967</f>
        <v>2a2087f5-d137-4320-a395-2352acab3eef</v>
      </c>
      <c r="B3967" s="3">
        <f>Raw_Data!B3967</f>
        <v>19</v>
      </c>
      <c r="C3967" s="3" t="str">
        <f>Raw_Data!C3967</f>
        <v>Female</v>
      </c>
      <c r="D3967" s="3" t="str">
        <f>Raw_Data!D3967</f>
        <v>Basic</v>
      </c>
      <c r="E3967" s="3">
        <f>Raw_Data!E3967</f>
        <v>48.49</v>
      </c>
      <c r="F3967" s="3">
        <f>Raw_Data!F3967</f>
        <v>7</v>
      </c>
      <c r="G3967" s="3" t="str">
        <f>Raw_Data!G3967</f>
        <v>Europe</v>
      </c>
      <c r="H3967" s="3" t="str">
        <f>Raw_Data!H3967</f>
        <v>TV</v>
      </c>
      <c r="I3967" s="3">
        <f>Raw_Data!I3967</f>
        <v>8.99</v>
      </c>
      <c r="J3967" s="3">
        <f>Raw_Data!J3967</f>
        <v>0</v>
      </c>
      <c r="K3967" s="3" t="str">
        <f>Raw_Data!K3967</f>
        <v>Debit Card</v>
      </c>
      <c r="L3967" s="3">
        <f>Raw_Data!L3967</f>
        <v>4</v>
      </c>
      <c r="M3967" s="3">
        <f>Raw_Data!M3967</f>
        <v>6.06</v>
      </c>
      <c r="N3967" s="3" t="str">
        <f>Raw_Data!N3967</f>
        <v>Action</v>
      </c>
      <c r="O3967" s="3" t="str">
        <f t="shared" si="610"/>
        <v>18-24</v>
      </c>
      <c r="P3967" s="3" t="str">
        <f t="shared" si="611"/>
        <v>25-49h</v>
      </c>
      <c r="Q3967" s="3" t="str">
        <f t="shared" si="612"/>
        <v>0-7d</v>
      </c>
      <c r="R3967" s="3" t="str">
        <f t="shared" si="613"/>
        <v>High</v>
      </c>
      <c r="S3967" s="3" t="str">
        <f t="shared" si="614"/>
        <v>Low</v>
      </c>
      <c r="T3967" s="3" t="str">
        <f t="shared" si="615"/>
        <v>Active</v>
      </c>
      <c r="U3967" s="4">
        <f>1/(1+EXP(-(Predictive_Model!$B$5+((B3967-Predictive_Model!$B$20)/Predictive_Model!$C$20)*Predictive_Model!$D$20+((E3967-Predictive_Model!$B$21)/Predictive_Model!$C$21)*Predictive_Model!$D$21+((F3967-Predictive_Model!$B$22)/Predictive_Model!$C$22)*Predictive_Model!$D$22+((I3967-Predictive_Model!$B$23)/Predictive_Model!$C$23)*Predictive_Model!$D$23+((L3967-Predictive_Model!$B$24)/Predictive_Model!$C$24)*Predictive_Model!$D$24+((M3967-Predictive_Model!$B$25)/Predictive_Model!$C$25)*Predictive_Model!$D$25+IF(C3967="Male",Predictive_Model!$D$31,IF(C3967="Other",Predictive_Model!$D$32,0))+IF(D3967="Premium",Predictive_Model!$D$34,IF(D3967="Standard",Predictive_Model!$D$35,0))+IF(G3967="Asia",Predictive_Model!$D$37,IF(G3967="Europe",Predictive_Model!$D$38,IF(G3967="North America",Predictive_Model!$D$39,IF(G3967="Oceania",Predictive_Model!$D$40,IF(G3967="South America",Predictive_Model!$D$41,0)))))+IF(H3967="Laptop",Predictive_Model!$D$43,IF(H3967="Mobile",Predictive_Model!$D$44,IF(H3967="TV",Predictive_Model!$D$45,IF(H3967="Tablet",Predictive_Model!$D$46,0))))+IF(K3967="Crypto",Predictive_Model!$D$48,IF(K3967="Debit Card",Predictive_Model!$D$49,IF(K3967="Gift Card",Predictive_Model!$D$50,IF(K3967="PayPal",Predictive_Model!$D$51,0))))+IF(N3967="Comedy",Predictive_Model!$D$53,IF(N3967="Documentary",Predictive_Model!$D$54,IF(N3967="Drama",Predictive_Model!$D$55,IF(N3967="Horror",Predictive_Model!$D$56,IF(N3967="Romance",Predictive_Model!$D$57,IF(N3967="Sci-Fi",Predictive_Model!$D$58,0)))))))))</f>
        <v>1.2151576133119494E-10</v>
      </c>
      <c r="V3967" s="3" t="str">
        <f t="shared" si="616"/>
        <v>Low</v>
      </c>
      <c r="W3967" s="6">
        <f t="shared" si="617"/>
        <v>1.0924266943674426E-9</v>
      </c>
      <c r="X3967" s="3" t="str">
        <f t="shared" si="618"/>
        <v>Monitor</v>
      </c>
      <c r="Y3967" s="3" t="str">
        <f t="shared" si="619"/>
        <v>OK</v>
      </c>
    </row>
    <row r="3968" spans="1:25" x14ac:dyDescent="0.25">
      <c r="A3968" s="3" t="str">
        <f>Raw_Data!A3968</f>
        <v>e874713c-7349-4582-806f-1fb0d743ab6c</v>
      </c>
      <c r="B3968" s="3">
        <f>Raw_Data!B3968</f>
        <v>64</v>
      </c>
      <c r="C3968" s="3" t="str">
        <f>Raw_Data!C3968</f>
        <v>Other</v>
      </c>
      <c r="D3968" s="3" t="str">
        <f>Raw_Data!D3968</f>
        <v>Premium</v>
      </c>
      <c r="E3968" s="3">
        <f>Raw_Data!E3968</f>
        <v>1.83</v>
      </c>
      <c r="F3968" s="3">
        <f>Raw_Data!F3968</f>
        <v>0</v>
      </c>
      <c r="G3968" s="3" t="str">
        <f>Raw_Data!G3968</f>
        <v>Africa</v>
      </c>
      <c r="H3968" s="3" t="str">
        <f>Raw_Data!H3968</f>
        <v>Tablet</v>
      </c>
      <c r="I3968" s="3">
        <f>Raw_Data!I3968</f>
        <v>17.989999999999998</v>
      </c>
      <c r="J3968" s="3">
        <f>Raw_Data!J3968</f>
        <v>0</v>
      </c>
      <c r="K3968" s="3" t="str">
        <f>Raw_Data!K3968</f>
        <v>PayPal</v>
      </c>
      <c r="L3968" s="3">
        <f>Raw_Data!L3968</f>
        <v>1</v>
      </c>
      <c r="M3968" s="3">
        <f>Raw_Data!M3968</f>
        <v>1.83</v>
      </c>
      <c r="N3968" s="3" t="str">
        <f>Raw_Data!N3968</f>
        <v>Romance</v>
      </c>
      <c r="O3968" s="3" t="str">
        <f t="shared" si="610"/>
        <v>55-70</v>
      </c>
      <c r="P3968" s="3" t="str">
        <f t="shared" si="611"/>
        <v>&lt;10h</v>
      </c>
      <c r="Q3968" s="3" t="str">
        <f t="shared" si="612"/>
        <v>0-7d</v>
      </c>
      <c r="R3968" s="3" t="str">
        <f t="shared" si="613"/>
        <v>Medium</v>
      </c>
      <c r="S3968" s="3" t="str">
        <f t="shared" si="614"/>
        <v>High</v>
      </c>
      <c r="T3968" s="3" t="str">
        <f t="shared" si="615"/>
        <v>Active</v>
      </c>
      <c r="U3968" s="4">
        <f>1/(1+EXP(-(Predictive_Model!$B$5+((B3968-Predictive_Model!$B$20)/Predictive_Model!$C$20)*Predictive_Model!$D$20+((E3968-Predictive_Model!$B$21)/Predictive_Model!$C$21)*Predictive_Model!$D$21+((F3968-Predictive_Model!$B$22)/Predictive_Model!$C$22)*Predictive_Model!$D$22+((I3968-Predictive_Model!$B$23)/Predictive_Model!$C$23)*Predictive_Model!$D$23+((L3968-Predictive_Model!$B$24)/Predictive_Model!$C$24)*Predictive_Model!$D$24+((M3968-Predictive_Model!$B$25)/Predictive_Model!$C$25)*Predictive_Model!$D$25+IF(C3968="Male",Predictive_Model!$D$31,IF(C3968="Other",Predictive_Model!$D$32,0))+IF(D3968="Premium",Predictive_Model!$D$34,IF(D3968="Standard",Predictive_Model!$D$35,0))+IF(G3968="Asia",Predictive_Model!$D$37,IF(G3968="Europe",Predictive_Model!$D$38,IF(G3968="North America",Predictive_Model!$D$39,IF(G3968="Oceania",Predictive_Model!$D$40,IF(G3968="South America",Predictive_Model!$D$41,0)))))+IF(H3968="Laptop",Predictive_Model!$D$43,IF(H3968="Mobile",Predictive_Model!$D$44,IF(H3968="TV",Predictive_Model!$D$45,IF(H3968="Tablet",Predictive_Model!$D$46,0))))+IF(K3968="Crypto",Predictive_Model!$D$48,IF(K3968="Debit Card",Predictive_Model!$D$49,IF(K3968="Gift Card",Predictive_Model!$D$50,IF(K3968="PayPal",Predictive_Model!$D$51,0))))+IF(N3968="Comedy",Predictive_Model!$D$53,IF(N3968="Documentary",Predictive_Model!$D$54,IF(N3968="Drama",Predictive_Model!$D$55,IF(N3968="Horror",Predictive_Model!$D$56,IF(N3968="Romance",Predictive_Model!$D$57,IF(N3968="Sci-Fi",Predictive_Model!$D$58,0)))))))))</f>
        <v>0.31794922146963134</v>
      </c>
      <c r="V3968" s="3" t="str">
        <f t="shared" si="616"/>
        <v>Medium</v>
      </c>
      <c r="W3968" s="6">
        <f t="shared" si="617"/>
        <v>5.7199064942386677</v>
      </c>
      <c r="X3968" s="3" t="str">
        <f t="shared" si="618"/>
        <v>Monitor</v>
      </c>
      <c r="Y3968" s="3" t="str">
        <f t="shared" si="619"/>
        <v>OK</v>
      </c>
    </row>
    <row r="3969" spans="1:25" x14ac:dyDescent="0.25">
      <c r="A3969" s="3" t="str">
        <f>Raw_Data!A3969</f>
        <v>75bb1697-a008-4d94-9307-8652f6b88827</v>
      </c>
      <c r="B3969" s="3">
        <f>Raw_Data!B3969</f>
        <v>42</v>
      </c>
      <c r="C3969" s="3" t="str">
        <f>Raw_Data!C3969</f>
        <v>Other</v>
      </c>
      <c r="D3969" s="3" t="str">
        <f>Raw_Data!D3969</f>
        <v>Standard</v>
      </c>
      <c r="E3969" s="3">
        <f>Raw_Data!E3969</f>
        <v>6.91</v>
      </c>
      <c r="F3969" s="3">
        <f>Raw_Data!F3969</f>
        <v>21</v>
      </c>
      <c r="G3969" s="3" t="str">
        <f>Raw_Data!G3969</f>
        <v>Asia</v>
      </c>
      <c r="H3969" s="3" t="str">
        <f>Raw_Data!H3969</f>
        <v>Mobile</v>
      </c>
      <c r="I3969" s="3">
        <f>Raw_Data!I3969</f>
        <v>13.99</v>
      </c>
      <c r="J3969" s="3">
        <f>Raw_Data!J3969</f>
        <v>0</v>
      </c>
      <c r="K3969" s="3" t="str">
        <f>Raw_Data!K3969</f>
        <v>Gift Card</v>
      </c>
      <c r="L3969" s="3">
        <f>Raw_Data!L3969</f>
        <v>4</v>
      </c>
      <c r="M3969" s="3">
        <f>Raw_Data!M3969</f>
        <v>0.31</v>
      </c>
      <c r="N3969" s="3" t="str">
        <f>Raw_Data!N3969</f>
        <v>Drama</v>
      </c>
      <c r="O3969" s="3" t="str">
        <f t="shared" si="610"/>
        <v>35-44</v>
      </c>
      <c r="P3969" s="3" t="str">
        <f t="shared" si="611"/>
        <v>&lt;10h</v>
      </c>
      <c r="Q3969" s="3" t="str">
        <f t="shared" si="612"/>
        <v>8-21d</v>
      </c>
      <c r="R3969" s="3" t="str">
        <f t="shared" si="613"/>
        <v>Medium</v>
      </c>
      <c r="S3969" s="3" t="str">
        <f t="shared" si="614"/>
        <v>Mid</v>
      </c>
      <c r="T3969" s="3" t="str">
        <f t="shared" si="615"/>
        <v>Active</v>
      </c>
      <c r="U3969" s="4">
        <f>1/(1+EXP(-(Predictive_Model!$B$5+((B3969-Predictive_Model!$B$20)/Predictive_Model!$C$20)*Predictive_Model!$D$20+((E3969-Predictive_Model!$B$21)/Predictive_Model!$C$21)*Predictive_Model!$D$21+((F3969-Predictive_Model!$B$22)/Predictive_Model!$C$22)*Predictive_Model!$D$22+((I3969-Predictive_Model!$B$23)/Predictive_Model!$C$23)*Predictive_Model!$D$23+((L3969-Predictive_Model!$B$24)/Predictive_Model!$C$24)*Predictive_Model!$D$24+((M3969-Predictive_Model!$B$25)/Predictive_Model!$C$25)*Predictive_Model!$D$25+IF(C3969="Male",Predictive_Model!$D$31,IF(C3969="Other",Predictive_Model!$D$32,0))+IF(D3969="Premium",Predictive_Model!$D$34,IF(D3969="Standard",Predictive_Model!$D$35,0))+IF(G3969="Asia",Predictive_Model!$D$37,IF(G3969="Europe",Predictive_Model!$D$38,IF(G3969="North America",Predictive_Model!$D$39,IF(G3969="Oceania",Predictive_Model!$D$40,IF(G3969="South America",Predictive_Model!$D$41,0)))))+IF(H3969="Laptop",Predictive_Model!$D$43,IF(H3969="Mobile",Predictive_Model!$D$44,IF(H3969="TV",Predictive_Model!$D$45,IF(H3969="Tablet",Predictive_Model!$D$46,0))))+IF(K3969="Crypto",Predictive_Model!$D$48,IF(K3969="Debit Card",Predictive_Model!$D$49,IF(K3969="Gift Card",Predictive_Model!$D$50,IF(K3969="PayPal",Predictive_Model!$D$51,0))))+IF(N3969="Comedy",Predictive_Model!$D$53,IF(N3969="Documentary",Predictive_Model!$D$54,IF(N3969="Drama",Predictive_Model!$D$55,IF(N3969="Horror",Predictive_Model!$D$56,IF(N3969="Romance",Predictive_Model!$D$57,IF(N3969="Sci-Fi",Predictive_Model!$D$58,0)))))))))</f>
        <v>0.95202540133475122</v>
      </c>
      <c r="V3969" s="3" t="str">
        <f t="shared" si="616"/>
        <v>Critical</v>
      </c>
      <c r="W3969" s="6">
        <f t="shared" si="617"/>
        <v>13.31883536467317</v>
      </c>
      <c r="X3969" s="3" t="str">
        <f t="shared" si="618"/>
        <v>Priority 2</v>
      </c>
      <c r="Y3969" s="3" t="str">
        <f t="shared" si="619"/>
        <v>OK</v>
      </c>
    </row>
    <row r="3970" spans="1:25" x14ac:dyDescent="0.25">
      <c r="A3970" s="3" t="str">
        <f>Raw_Data!A3970</f>
        <v>f5edc841-bc01-4908-ae59-2051c2757a7b</v>
      </c>
      <c r="B3970" s="3">
        <f>Raw_Data!B3970</f>
        <v>63</v>
      </c>
      <c r="C3970" s="3" t="str">
        <f>Raw_Data!C3970</f>
        <v>Male</v>
      </c>
      <c r="D3970" s="3" t="str">
        <f>Raw_Data!D3970</f>
        <v>Premium</v>
      </c>
      <c r="E3970" s="3">
        <f>Raw_Data!E3970</f>
        <v>50.34</v>
      </c>
      <c r="F3970" s="3">
        <f>Raw_Data!F3970</f>
        <v>16</v>
      </c>
      <c r="G3970" s="3" t="str">
        <f>Raw_Data!G3970</f>
        <v>Europe</v>
      </c>
      <c r="H3970" s="3" t="str">
        <f>Raw_Data!H3970</f>
        <v>TV</v>
      </c>
      <c r="I3970" s="3">
        <f>Raw_Data!I3970</f>
        <v>17.989999999999998</v>
      </c>
      <c r="J3970" s="3">
        <f>Raw_Data!J3970</f>
        <v>0</v>
      </c>
      <c r="K3970" s="3" t="str">
        <f>Raw_Data!K3970</f>
        <v>Crypto</v>
      </c>
      <c r="L3970" s="3">
        <f>Raw_Data!L3970</f>
        <v>5</v>
      </c>
      <c r="M3970" s="3">
        <f>Raw_Data!M3970</f>
        <v>2.96</v>
      </c>
      <c r="N3970" s="3" t="str">
        <f>Raw_Data!N3970</f>
        <v>Romance</v>
      </c>
      <c r="O3970" s="3" t="str">
        <f t="shared" si="610"/>
        <v>55-70</v>
      </c>
      <c r="P3970" s="3" t="str">
        <f t="shared" si="611"/>
        <v>50h+</v>
      </c>
      <c r="Q3970" s="3" t="str">
        <f t="shared" si="612"/>
        <v>8-21d</v>
      </c>
      <c r="R3970" s="3" t="str">
        <f t="shared" si="613"/>
        <v>High</v>
      </c>
      <c r="S3970" s="3" t="str">
        <f t="shared" si="614"/>
        <v>High</v>
      </c>
      <c r="T3970" s="3" t="str">
        <f t="shared" si="615"/>
        <v>Active</v>
      </c>
      <c r="U3970" s="4">
        <f>1/(1+EXP(-(Predictive_Model!$B$5+((B3970-Predictive_Model!$B$20)/Predictive_Model!$C$20)*Predictive_Model!$D$20+((E3970-Predictive_Model!$B$21)/Predictive_Model!$C$21)*Predictive_Model!$D$21+((F3970-Predictive_Model!$B$22)/Predictive_Model!$C$22)*Predictive_Model!$D$22+((I3970-Predictive_Model!$B$23)/Predictive_Model!$C$23)*Predictive_Model!$D$23+((L3970-Predictive_Model!$B$24)/Predictive_Model!$C$24)*Predictive_Model!$D$24+((M3970-Predictive_Model!$B$25)/Predictive_Model!$C$25)*Predictive_Model!$D$25+IF(C3970="Male",Predictive_Model!$D$31,IF(C3970="Other",Predictive_Model!$D$32,0))+IF(D3970="Premium",Predictive_Model!$D$34,IF(D3970="Standard",Predictive_Model!$D$35,0))+IF(G3970="Asia",Predictive_Model!$D$37,IF(G3970="Europe",Predictive_Model!$D$38,IF(G3970="North America",Predictive_Model!$D$39,IF(G3970="Oceania",Predictive_Model!$D$40,IF(G3970="South America",Predictive_Model!$D$41,0)))))+IF(H3970="Laptop",Predictive_Model!$D$43,IF(H3970="Mobile",Predictive_Model!$D$44,IF(H3970="TV",Predictive_Model!$D$45,IF(H3970="Tablet",Predictive_Model!$D$46,0))))+IF(K3970="Crypto",Predictive_Model!$D$48,IF(K3970="Debit Card",Predictive_Model!$D$49,IF(K3970="Gift Card",Predictive_Model!$D$50,IF(K3970="PayPal",Predictive_Model!$D$51,0))))+IF(N3970="Comedy",Predictive_Model!$D$53,IF(N3970="Documentary",Predictive_Model!$D$54,IF(N3970="Drama",Predictive_Model!$D$55,IF(N3970="Horror",Predictive_Model!$D$56,IF(N3970="Romance",Predictive_Model!$D$57,IF(N3970="Sci-Fi",Predictive_Model!$D$58,0)))))))))</f>
        <v>1.1333126185600733E-9</v>
      </c>
      <c r="V3970" s="3" t="str">
        <f t="shared" si="616"/>
        <v>Low</v>
      </c>
      <c r="W3970" s="6">
        <f t="shared" si="617"/>
        <v>2.0388294007895718E-8</v>
      </c>
      <c r="X3970" s="3" t="str">
        <f t="shared" si="618"/>
        <v>Monitor</v>
      </c>
      <c r="Y3970" s="3" t="str">
        <f t="shared" si="619"/>
        <v>OK</v>
      </c>
    </row>
    <row r="3971" spans="1:25" x14ac:dyDescent="0.25">
      <c r="A3971" s="3" t="str">
        <f>Raw_Data!A3971</f>
        <v>95da76ce-dc72-4192-b15d-57b576909335</v>
      </c>
      <c r="B3971" s="3">
        <f>Raw_Data!B3971</f>
        <v>37</v>
      </c>
      <c r="C3971" s="3" t="str">
        <f>Raw_Data!C3971</f>
        <v>Other</v>
      </c>
      <c r="D3971" s="3" t="str">
        <f>Raw_Data!D3971</f>
        <v>Basic</v>
      </c>
      <c r="E3971" s="3">
        <f>Raw_Data!E3971</f>
        <v>11.16</v>
      </c>
      <c r="F3971" s="3">
        <f>Raw_Data!F3971</f>
        <v>23</v>
      </c>
      <c r="G3971" s="3" t="str">
        <f>Raw_Data!G3971</f>
        <v>North America</v>
      </c>
      <c r="H3971" s="3" t="str">
        <f>Raw_Data!H3971</f>
        <v>Tablet</v>
      </c>
      <c r="I3971" s="3">
        <f>Raw_Data!I3971</f>
        <v>8.99</v>
      </c>
      <c r="J3971" s="3">
        <f>Raw_Data!J3971</f>
        <v>0</v>
      </c>
      <c r="K3971" s="3" t="str">
        <f>Raw_Data!K3971</f>
        <v>PayPal</v>
      </c>
      <c r="L3971" s="3">
        <f>Raw_Data!L3971</f>
        <v>2</v>
      </c>
      <c r="M3971" s="3">
        <f>Raw_Data!M3971</f>
        <v>0.47</v>
      </c>
      <c r="N3971" s="3" t="str">
        <f>Raw_Data!N3971</f>
        <v>Documentary</v>
      </c>
      <c r="O3971" s="3" t="str">
        <f t="shared" si="610"/>
        <v>35-44</v>
      </c>
      <c r="P3971" s="3" t="str">
        <f t="shared" si="611"/>
        <v>10-24h</v>
      </c>
      <c r="Q3971" s="3" t="str">
        <f t="shared" si="612"/>
        <v>22-45d</v>
      </c>
      <c r="R3971" s="3" t="str">
        <f t="shared" si="613"/>
        <v>Medium</v>
      </c>
      <c r="S3971" s="3" t="str">
        <f t="shared" si="614"/>
        <v>Low</v>
      </c>
      <c r="T3971" s="3" t="str">
        <f t="shared" si="615"/>
        <v>Active</v>
      </c>
      <c r="U3971" s="4">
        <f>1/(1+EXP(-(Predictive_Model!$B$5+((B3971-Predictive_Model!$B$20)/Predictive_Model!$C$20)*Predictive_Model!$D$20+((E3971-Predictive_Model!$B$21)/Predictive_Model!$C$21)*Predictive_Model!$D$21+((F3971-Predictive_Model!$B$22)/Predictive_Model!$C$22)*Predictive_Model!$D$22+((I3971-Predictive_Model!$B$23)/Predictive_Model!$C$23)*Predictive_Model!$D$23+((L3971-Predictive_Model!$B$24)/Predictive_Model!$C$24)*Predictive_Model!$D$24+((M3971-Predictive_Model!$B$25)/Predictive_Model!$C$25)*Predictive_Model!$D$25+IF(C3971="Male",Predictive_Model!$D$31,IF(C3971="Other",Predictive_Model!$D$32,0))+IF(D3971="Premium",Predictive_Model!$D$34,IF(D3971="Standard",Predictive_Model!$D$35,0))+IF(G3971="Asia",Predictive_Model!$D$37,IF(G3971="Europe",Predictive_Model!$D$38,IF(G3971="North America",Predictive_Model!$D$39,IF(G3971="Oceania",Predictive_Model!$D$40,IF(G3971="South America",Predictive_Model!$D$41,0)))))+IF(H3971="Laptop",Predictive_Model!$D$43,IF(H3971="Mobile",Predictive_Model!$D$44,IF(H3971="TV",Predictive_Model!$D$45,IF(H3971="Tablet",Predictive_Model!$D$46,0))))+IF(K3971="Crypto",Predictive_Model!$D$48,IF(K3971="Debit Card",Predictive_Model!$D$49,IF(K3971="Gift Card",Predictive_Model!$D$50,IF(K3971="PayPal",Predictive_Model!$D$51,0))))+IF(N3971="Comedy",Predictive_Model!$D$53,IF(N3971="Documentary",Predictive_Model!$D$54,IF(N3971="Drama",Predictive_Model!$D$55,IF(N3971="Horror",Predictive_Model!$D$56,IF(N3971="Romance",Predictive_Model!$D$57,IF(N3971="Sci-Fi",Predictive_Model!$D$58,0)))))))))</f>
        <v>0.98024764241596551</v>
      </c>
      <c r="V3971" s="3" t="str">
        <f t="shared" si="616"/>
        <v>Critical</v>
      </c>
      <c r="W3971" s="6">
        <f t="shared" si="617"/>
        <v>8.81242630531953</v>
      </c>
      <c r="X3971" s="3" t="str">
        <f t="shared" si="618"/>
        <v>Priority 2</v>
      </c>
      <c r="Y3971" s="3" t="str">
        <f t="shared" si="619"/>
        <v>OK</v>
      </c>
    </row>
    <row r="3972" spans="1:25" x14ac:dyDescent="0.25">
      <c r="A3972" s="3" t="str">
        <f>Raw_Data!A3972</f>
        <v>5152898c-b43a-4087-93bc-4ec283f379b2</v>
      </c>
      <c r="B3972" s="3">
        <f>Raw_Data!B3972</f>
        <v>60</v>
      </c>
      <c r="C3972" s="3" t="str">
        <f>Raw_Data!C3972</f>
        <v>Male</v>
      </c>
      <c r="D3972" s="3" t="str">
        <f>Raw_Data!D3972</f>
        <v>Basic</v>
      </c>
      <c r="E3972" s="3">
        <f>Raw_Data!E3972</f>
        <v>5.34</v>
      </c>
      <c r="F3972" s="3">
        <f>Raw_Data!F3972</f>
        <v>18</v>
      </c>
      <c r="G3972" s="3" t="str">
        <f>Raw_Data!G3972</f>
        <v>Asia</v>
      </c>
      <c r="H3972" s="3" t="str">
        <f>Raw_Data!H3972</f>
        <v>TV</v>
      </c>
      <c r="I3972" s="3">
        <f>Raw_Data!I3972</f>
        <v>8.99</v>
      </c>
      <c r="J3972" s="3">
        <f>Raw_Data!J3972</f>
        <v>0</v>
      </c>
      <c r="K3972" s="3" t="str">
        <f>Raw_Data!K3972</f>
        <v>Credit Card</v>
      </c>
      <c r="L3972" s="3">
        <f>Raw_Data!L3972</f>
        <v>2</v>
      </c>
      <c r="M3972" s="3">
        <f>Raw_Data!M3972</f>
        <v>0.28000000000000003</v>
      </c>
      <c r="N3972" s="3" t="str">
        <f>Raw_Data!N3972</f>
        <v>Drama</v>
      </c>
      <c r="O3972" s="3" t="str">
        <f t="shared" si="610"/>
        <v>55-70</v>
      </c>
      <c r="P3972" s="3" t="str">
        <f t="shared" si="611"/>
        <v>&lt;10h</v>
      </c>
      <c r="Q3972" s="3" t="str">
        <f t="shared" si="612"/>
        <v>8-21d</v>
      </c>
      <c r="R3972" s="3" t="str">
        <f t="shared" si="613"/>
        <v>Medium</v>
      </c>
      <c r="S3972" s="3" t="str">
        <f t="shared" si="614"/>
        <v>Low</v>
      </c>
      <c r="T3972" s="3" t="str">
        <f t="shared" si="615"/>
        <v>Active</v>
      </c>
      <c r="U3972" s="4">
        <f>1/(1+EXP(-(Predictive_Model!$B$5+((B3972-Predictive_Model!$B$20)/Predictive_Model!$C$20)*Predictive_Model!$D$20+((E3972-Predictive_Model!$B$21)/Predictive_Model!$C$21)*Predictive_Model!$D$21+((F3972-Predictive_Model!$B$22)/Predictive_Model!$C$22)*Predictive_Model!$D$22+((I3972-Predictive_Model!$B$23)/Predictive_Model!$C$23)*Predictive_Model!$D$23+((L3972-Predictive_Model!$B$24)/Predictive_Model!$C$24)*Predictive_Model!$D$24+((M3972-Predictive_Model!$B$25)/Predictive_Model!$C$25)*Predictive_Model!$D$25+IF(C3972="Male",Predictive_Model!$D$31,IF(C3972="Other",Predictive_Model!$D$32,0))+IF(D3972="Premium",Predictive_Model!$D$34,IF(D3972="Standard",Predictive_Model!$D$35,0))+IF(G3972="Asia",Predictive_Model!$D$37,IF(G3972="Europe",Predictive_Model!$D$38,IF(G3972="North America",Predictive_Model!$D$39,IF(G3972="Oceania",Predictive_Model!$D$40,IF(G3972="South America",Predictive_Model!$D$41,0)))))+IF(H3972="Laptop",Predictive_Model!$D$43,IF(H3972="Mobile",Predictive_Model!$D$44,IF(H3972="TV",Predictive_Model!$D$45,IF(H3972="Tablet",Predictive_Model!$D$46,0))))+IF(K3972="Crypto",Predictive_Model!$D$48,IF(K3972="Debit Card",Predictive_Model!$D$49,IF(K3972="Gift Card",Predictive_Model!$D$50,IF(K3972="PayPal",Predictive_Model!$D$51,0))))+IF(N3972="Comedy",Predictive_Model!$D$53,IF(N3972="Documentary",Predictive_Model!$D$54,IF(N3972="Drama",Predictive_Model!$D$55,IF(N3972="Horror",Predictive_Model!$D$56,IF(N3972="Romance",Predictive_Model!$D$57,IF(N3972="Sci-Fi",Predictive_Model!$D$58,0)))))))))</f>
        <v>0.97363786970395616</v>
      </c>
      <c r="V3972" s="3" t="str">
        <f t="shared" si="616"/>
        <v>Critical</v>
      </c>
      <c r="W3972" s="6">
        <f t="shared" si="617"/>
        <v>8.753004448638567</v>
      </c>
      <c r="X3972" s="3" t="str">
        <f t="shared" si="618"/>
        <v>Priority 2</v>
      </c>
      <c r="Y3972" s="3" t="str">
        <f t="shared" si="619"/>
        <v>OK</v>
      </c>
    </row>
    <row r="3973" spans="1:25" x14ac:dyDescent="0.25">
      <c r="A3973" s="3" t="str">
        <f>Raw_Data!A3973</f>
        <v>eee51db1-409b-4642-becb-311ad53094a2</v>
      </c>
      <c r="B3973" s="3">
        <f>Raw_Data!B3973</f>
        <v>64</v>
      </c>
      <c r="C3973" s="3" t="str">
        <f>Raw_Data!C3973</f>
        <v>Male</v>
      </c>
      <c r="D3973" s="3" t="str">
        <f>Raw_Data!D3973</f>
        <v>Basic</v>
      </c>
      <c r="E3973" s="3">
        <f>Raw_Data!E3973</f>
        <v>19.100000000000001</v>
      </c>
      <c r="F3973" s="3">
        <f>Raw_Data!F3973</f>
        <v>30</v>
      </c>
      <c r="G3973" s="3" t="str">
        <f>Raw_Data!G3973</f>
        <v>Europe</v>
      </c>
      <c r="H3973" s="3" t="str">
        <f>Raw_Data!H3973</f>
        <v>Tablet</v>
      </c>
      <c r="I3973" s="3">
        <f>Raw_Data!I3973</f>
        <v>8.99</v>
      </c>
      <c r="J3973" s="3">
        <f>Raw_Data!J3973</f>
        <v>0</v>
      </c>
      <c r="K3973" s="3" t="str">
        <f>Raw_Data!K3973</f>
        <v>Credit Card</v>
      </c>
      <c r="L3973" s="3">
        <f>Raw_Data!L3973</f>
        <v>4</v>
      </c>
      <c r="M3973" s="3">
        <f>Raw_Data!M3973</f>
        <v>0.62</v>
      </c>
      <c r="N3973" s="3" t="str">
        <f>Raw_Data!N3973</f>
        <v>Documentary</v>
      </c>
      <c r="O3973" s="3" t="str">
        <f t="shared" ref="O3973:O4036" si="620">IF(B3973&lt;25,"18-24",IF(B3973&lt;35,"25-34",IF(B3973&lt;45,"35-44",IF(B3973&lt;55,"45-54","55-70"))))</f>
        <v>55-70</v>
      </c>
      <c r="P3973" s="3" t="str">
        <f t="shared" ref="P3973:P4036" si="621">IF(E3973&lt;10,"&lt;10h",IF(E3973&lt;25,"10-24h",IF(E3973&lt;50,"25-49h","50h+")))</f>
        <v>10-24h</v>
      </c>
      <c r="Q3973" s="3" t="str">
        <f t="shared" ref="Q3973:Q4036" si="622">IF(F3973&lt;=7,"0-7d",IF(F3973&lt;=21,"8-21d",IF(F3973&lt;=45,"22-45d","46-60d")))</f>
        <v>22-45d</v>
      </c>
      <c r="R3973" s="3" t="str">
        <f t="shared" ref="R3973:R4036" si="623">IF(AND(E3973&gt;=25,F3973&lt;=21),"High",IF(OR(E3973&gt;=10,F3973&lt;=45),"Medium","Low"))</f>
        <v>Medium</v>
      </c>
      <c r="S3973" s="3" t="str">
        <f t="shared" ref="S3973:S4036" si="624">IF(I3973&lt;10,"Low",IF(I3973&lt;16,"Mid","High"))</f>
        <v>Low</v>
      </c>
      <c r="T3973" s="3" t="str">
        <f t="shared" ref="T3973:T4036" si="625">IF(J3973=1,"Churned","Active")</f>
        <v>Active</v>
      </c>
      <c r="U3973" s="4">
        <f>1/(1+EXP(-(Predictive_Model!$B$5+((B3973-Predictive_Model!$B$20)/Predictive_Model!$C$20)*Predictive_Model!$D$20+((E3973-Predictive_Model!$B$21)/Predictive_Model!$C$21)*Predictive_Model!$D$21+((F3973-Predictive_Model!$B$22)/Predictive_Model!$C$22)*Predictive_Model!$D$22+((I3973-Predictive_Model!$B$23)/Predictive_Model!$C$23)*Predictive_Model!$D$23+((L3973-Predictive_Model!$B$24)/Predictive_Model!$C$24)*Predictive_Model!$D$24+((M3973-Predictive_Model!$B$25)/Predictive_Model!$C$25)*Predictive_Model!$D$25+IF(C3973="Male",Predictive_Model!$D$31,IF(C3973="Other",Predictive_Model!$D$32,0))+IF(D3973="Premium",Predictive_Model!$D$34,IF(D3973="Standard",Predictive_Model!$D$35,0))+IF(G3973="Asia",Predictive_Model!$D$37,IF(G3973="Europe",Predictive_Model!$D$38,IF(G3973="North America",Predictive_Model!$D$39,IF(G3973="Oceania",Predictive_Model!$D$40,IF(G3973="South America",Predictive_Model!$D$41,0)))))+IF(H3973="Laptop",Predictive_Model!$D$43,IF(H3973="Mobile",Predictive_Model!$D$44,IF(H3973="TV",Predictive_Model!$D$45,IF(H3973="Tablet",Predictive_Model!$D$46,0))))+IF(K3973="Crypto",Predictive_Model!$D$48,IF(K3973="Debit Card",Predictive_Model!$D$49,IF(K3973="Gift Card",Predictive_Model!$D$50,IF(K3973="PayPal",Predictive_Model!$D$51,0))))+IF(N3973="Comedy",Predictive_Model!$D$53,IF(N3973="Documentary",Predictive_Model!$D$54,IF(N3973="Drama",Predictive_Model!$D$55,IF(N3973="Horror",Predictive_Model!$D$56,IF(N3973="Romance",Predictive_Model!$D$57,IF(N3973="Sci-Fi",Predictive_Model!$D$58,0)))))))))</f>
        <v>0.63438861029424709</v>
      </c>
      <c r="V3973" s="3" t="str">
        <f t="shared" ref="V3973:V4036" si="626">IF(U3973&gt;=0.75,"Critical",IF(U3973&gt;=0.5,"High",IF(U3973&gt;=0.25,"Medium","Low")))</f>
        <v>High</v>
      </c>
      <c r="W3973" s="6">
        <f t="shared" ref="W3973:W4036" si="627">IF(J3973=1,I3973,I3973*U3973)</f>
        <v>5.7031536065452819</v>
      </c>
      <c r="X3973" s="3" t="str">
        <f t="shared" ref="X3973:X4036" si="628">IF(AND(V3973="Critical",I3973&gt;=15),"Priority 1",IF(OR(V3973="Critical",AND(V3973="High",F3973&gt;21)),"Priority 2","Monitor"))</f>
        <v>Priority 2</v>
      </c>
      <c r="Y3973" s="3" t="str">
        <f t="shared" ref="Y3973:Y4036" si="629">IF(COUNTA(A3973:N3973)=14,"OK","CHECK")</f>
        <v>OK</v>
      </c>
    </row>
    <row r="3974" spans="1:25" x14ac:dyDescent="0.25">
      <c r="A3974" s="3" t="str">
        <f>Raw_Data!A3974</f>
        <v>c8363c4a-8478-4498-b1fb-f6c33222e11d</v>
      </c>
      <c r="B3974" s="3">
        <f>Raw_Data!B3974</f>
        <v>18</v>
      </c>
      <c r="C3974" s="3" t="str">
        <f>Raw_Data!C3974</f>
        <v>Female</v>
      </c>
      <c r="D3974" s="3" t="str">
        <f>Raw_Data!D3974</f>
        <v>Basic</v>
      </c>
      <c r="E3974" s="3">
        <f>Raw_Data!E3974</f>
        <v>1.97</v>
      </c>
      <c r="F3974" s="3">
        <f>Raw_Data!F3974</f>
        <v>46</v>
      </c>
      <c r="G3974" s="3" t="str">
        <f>Raw_Data!G3974</f>
        <v>South America</v>
      </c>
      <c r="H3974" s="3" t="str">
        <f>Raw_Data!H3974</f>
        <v>TV</v>
      </c>
      <c r="I3974" s="3">
        <f>Raw_Data!I3974</f>
        <v>8.99</v>
      </c>
      <c r="J3974" s="3">
        <f>Raw_Data!J3974</f>
        <v>1</v>
      </c>
      <c r="K3974" s="3" t="str">
        <f>Raw_Data!K3974</f>
        <v>Crypto</v>
      </c>
      <c r="L3974" s="3">
        <f>Raw_Data!L3974</f>
        <v>2</v>
      </c>
      <c r="M3974" s="3">
        <f>Raw_Data!M3974</f>
        <v>0.04</v>
      </c>
      <c r="N3974" s="3" t="str">
        <f>Raw_Data!N3974</f>
        <v>Action</v>
      </c>
      <c r="O3974" s="3" t="str">
        <f t="shared" si="620"/>
        <v>18-24</v>
      </c>
      <c r="P3974" s="3" t="str">
        <f t="shared" si="621"/>
        <v>&lt;10h</v>
      </c>
      <c r="Q3974" s="3" t="str">
        <f t="shared" si="622"/>
        <v>46-60d</v>
      </c>
      <c r="R3974" s="3" t="str">
        <f t="shared" si="623"/>
        <v>Low</v>
      </c>
      <c r="S3974" s="3" t="str">
        <f t="shared" si="624"/>
        <v>Low</v>
      </c>
      <c r="T3974" s="3" t="str">
        <f t="shared" si="625"/>
        <v>Churned</v>
      </c>
      <c r="U3974" s="4">
        <f>1/(1+EXP(-(Predictive_Model!$B$5+((B3974-Predictive_Model!$B$20)/Predictive_Model!$C$20)*Predictive_Model!$D$20+((E3974-Predictive_Model!$B$21)/Predictive_Model!$C$21)*Predictive_Model!$D$21+((F3974-Predictive_Model!$B$22)/Predictive_Model!$C$22)*Predictive_Model!$D$22+((I3974-Predictive_Model!$B$23)/Predictive_Model!$C$23)*Predictive_Model!$D$23+((L3974-Predictive_Model!$B$24)/Predictive_Model!$C$24)*Predictive_Model!$D$24+((M3974-Predictive_Model!$B$25)/Predictive_Model!$C$25)*Predictive_Model!$D$25+IF(C3974="Male",Predictive_Model!$D$31,IF(C3974="Other",Predictive_Model!$D$32,0))+IF(D3974="Premium",Predictive_Model!$D$34,IF(D3974="Standard",Predictive_Model!$D$35,0))+IF(G3974="Asia",Predictive_Model!$D$37,IF(G3974="Europe",Predictive_Model!$D$38,IF(G3974="North America",Predictive_Model!$D$39,IF(G3974="Oceania",Predictive_Model!$D$40,IF(G3974="South America",Predictive_Model!$D$41,0)))))+IF(H3974="Laptop",Predictive_Model!$D$43,IF(H3974="Mobile",Predictive_Model!$D$44,IF(H3974="TV",Predictive_Model!$D$45,IF(H3974="Tablet",Predictive_Model!$D$46,0))))+IF(K3974="Crypto",Predictive_Model!$D$48,IF(K3974="Debit Card",Predictive_Model!$D$49,IF(K3974="Gift Card",Predictive_Model!$D$50,IF(K3974="PayPal",Predictive_Model!$D$51,0))))+IF(N3974="Comedy",Predictive_Model!$D$53,IF(N3974="Documentary",Predictive_Model!$D$54,IF(N3974="Drama",Predictive_Model!$D$55,IF(N3974="Horror",Predictive_Model!$D$56,IF(N3974="Romance",Predictive_Model!$D$57,IF(N3974="Sci-Fi",Predictive_Model!$D$58,0)))))))))</f>
        <v>0.99989054203776018</v>
      </c>
      <c r="V3974" s="3" t="str">
        <f t="shared" si="626"/>
        <v>Critical</v>
      </c>
      <c r="W3974" s="6">
        <f t="shared" si="627"/>
        <v>8.99</v>
      </c>
      <c r="X3974" s="3" t="str">
        <f t="shared" si="628"/>
        <v>Priority 2</v>
      </c>
      <c r="Y3974" s="3" t="str">
        <f t="shared" si="629"/>
        <v>OK</v>
      </c>
    </row>
    <row r="3975" spans="1:25" x14ac:dyDescent="0.25">
      <c r="A3975" s="3" t="str">
        <f>Raw_Data!A3975</f>
        <v>8ba829fb-fe7c-47f4-89db-241934a74db6</v>
      </c>
      <c r="B3975" s="3">
        <f>Raw_Data!B3975</f>
        <v>61</v>
      </c>
      <c r="C3975" s="3" t="str">
        <f>Raw_Data!C3975</f>
        <v>Female</v>
      </c>
      <c r="D3975" s="3" t="str">
        <f>Raw_Data!D3975</f>
        <v>Standard</v>
      </c>
      <c r="E3975" s="3">
        <f>Raw_Data!E3975</f>
        <v>2.54</v>
      </c>
      <c r="F3975" s="3">
        <f>Raw_Data!F3975</f>
        <v>49</v>
      </c>
      <c r="G3975" s="3" t="str">
        <f>Raw_Data!G3975</f>
        <v>South America</v>
      </c>
      <c r="H3975" s="3" t="str">
        <f>Raw_Data!H3975</f>
        <v>TV</v>
      </c>
      <c r="I3975" s="3">
        <f>Raw_Data!I3975</f>
        <v>13.99</v>
      </c>
      <c r="J3975" s="3">
        <f>Raw_Data!J3975</f>
        <v>1</v>
      </c>
      <c r="K3975" s="3" t="str">
        <f>Raw_Data!K3975</f>
        <v>Gift Card</v>
      </c>
      <c r="L3975" s="3">
        <f>Raw_Data!L3975</f>
        <v>3</v>
      </c>
      <c r="M3975" s="3">
        <f>Raw_Data!M3975</f>
        <v>0.05</v>
      </c>
      <c r="N3975" s="3" t="str">
        <f>Raw_Data!N3975</f>
        <v>Drama</v>
      </c>
      <c r="O3975" s="3" t="str">
        <f t="shared" si="620"/>
        <v>55-70</v>
      </c>
      <c r="P3975" s="3" t="str">
        <f t="shared" si="621"/>
        <v>&lt;10h</v>
      </c>
      <c r="Q3975" s="3" t="str">
        <f t="shared" si="622"/>
        <v>46-60d</v>
      </c>
      <c r="R3975" s="3" t="str">
        <f t="shared" si="623"/>
        <v>Low</v>
      </c>
      <c r="S3975" s="3" t="str">
        <f t="shared" si="624"/>
        <v>Mid</v>
      </c>
      <c r="T3975" s="3" t="str">
        <f t="shared" si="625"/>
        <v>Churned</v>
      </c>
      <c r="U3975" s="4">
        <f>1/(1+EXP(-(Predictive_Model!$B$5+((B3975-Predictive_Model!$B$20)/Predictive_Model!$C$20)*Predictive_Model!$D$20+((E3975-Predictive_Model!$B$21)/Predictive_Model!$C$21)*Predictive_Model!$D$21+((F3975-Predictive_Model!$B$22)/Predictive_Model!$C$22)*Predictive_Model!$D$22+((I3975-Predictive_Model!$B$23)/Predictive_Model!$C$23)*Predictive_Model!$D$23+((L3975-Predictive_Model!$B$24)/Predictive_Model!$C$24)*Predictive_Model!$D$24+((M3975-Predictive_Model!$B$25)/Predictive_Model!$C$25)*Predictive_Model!$D$25+IF(C3975="Male",Predictive_Model!$D$31,IF(C3975="Other",Predictive_Model!$D$32,0))+IF(D3975="Premium",Predictive_Model!$D$34,IF(D3975="Standard",Predictive_Model!$D$35,0))+IF(G3975="Asia",Predictive_Model!$D$37,IF(G3975="Europe",Predictive_Model!$D$38,IF(G3975="North America",Predictive_Model!$D$39,IF(G3975="Oceania",Predictive_Model!$D$40,IF(G3975="South America",Predictive_Model!$D$41,0)))))+IF(H3975="Laptop",Predictive_Model!$D$43,IF(H3975="Mobile",Predictive_Model!$D$44,IF(H3975="TV",Predictive_Model!$D$45,IF(H3975="Tablet",Predictive_Model!$D$46,0))))+IF(K3975="Crypto",Predictive_Model!$D$48,IF(K3975="Debit Card",Predictive_Model!$D$49,IF(K3975="Gift Card",Predictive_Model!$D$50,IF(K3975="PayPal",Predictive_Model!$D$51,0))))+IF(N3975="Comedy",Predictive_Model!$D$53,IF(N3975="Documentary",Predictive_Model!$D$54,IF(N3975="Drama",Predictive_Model!$D$55,IF(N3975="Horror",Predictive_Model!$D$56,IF(N3975="Romance",Predictive_Model!$D$57,IF(N3975="Sci-Fi",Predictive_Model!$D$58,0)))))))))</f>
        <v>0.99957641466867664</v>
      </c>
      <c r="V3975" s="3" t="str">
        <f t="shared" si="626"/>
        <v>Critical</v>
      </c>
      <c r="W3975" s="6">
        <f t="shared" si="627"/>
        <v>13.99</v>
      </c>
      <c r="X3975" s="3" t="str">
        <f t="shared" si="628"/>
        <v>Priority 2</v>
      </c>
      <c r="Y3975" s="3" t="str">
        <f t="shared" si="629"/>
        <v>OK</v>
      </c>
    </row>
    <row r="3976" spans="1:25" x14ac:dyDescent="0.25">
      <c r="A3976" s="3" t="str">
        <f>Raw_Data!A3976</f>
        <v>6bf1d15a-7ede-4fa1-8ac3-ca10566780ea</v>
      </c>
      <c r="B3976" s="3">
        <f>Raw_Data!B3976</f>
        <v>70</v>
      </c>
      <c r="C3976" s="3" t="str">
        <f>Raw_Data!C3976</f>
        <v>Other</v>
      </c>
      <c r="D3976" s="3" t="str">
        <f>Raw_Data!D3976</f>
        <v>Basic</v>
      </c>
      <c r="E3976" s="3">
        <f>Raw_Data!E3976</f>
        <v>13.09</v>
      </c>
      <c r="F3976" s="3">
        <f>Raw_Data!F3976</f>
        <v>13</v>
      </c>
      <c r="G3976" s="3" t="str">
        <f>Raw_Data!G3976</f>
        <v>Asia</v>
      </c>
      <c r="H3976" s="3" t="str">
        <f>Raw_Data!H3976</f>
        <v>Tablet</v>
      </c>
      <c r="I3976" s="3">
        <f>Raw_Data!I3976</f>
        <v>8.99</v>
      </c>
      <c r="J3976" s="3">
        <f>Raw_Data!J3976</f>
        <v>0</v>
      </c>
      <c r="K3976" s="3" t="str">
        <f>Raw_Data!K3976</f>
        <v>Debit Card</v>
      </c>
      <c r="L3976" s="3">
        <f>Raw_Data!L3976</f>
        <v>2</v>
      </c>
      <c r="M3976" s="3">
        <f>Raw_Data!M3976</f>
        <v>0.93</v>
      </c>
      <c r="N3976" s="3" t="str">
        <f>Raw_Data!N3976</f>
        <v>Comedy</v>
      </c>
      <c r="O3976" s="3" t="str">
        <f t="shared" si="620"/>
        <v>55-70</v>
      </c>
      <c r="P3976" s="3" t="str">
        <f t="shared" si="621"/>
        <v>10-24h</v>
      </c>
      <c r="Q3976" s="3" t="str">
        <f t="shared" si="622"/>
        <v>8-21d</v>
      </c>
      <c r="R3976" s="3" t="str">
        <f t="shared" si="623"/>
        <v>Medium</v>
      </c>
      <c r="S3976" s="3" t="str">
        <f t="shared" si="624"/>
        <v>Low</v>
      </c>
      <c r="T3976" s="3" t="str">
        <f t="shared" si="625"/>
        <v>Active</v>
      </c>
      <c r="U3976" s="4">
        <f>1/(1+EXP(-(Predictive_Model!$B$5+((B3976-Predictive_Model!$B$20)/Predictive_Model!$C$20)*Predictive_Model!$D$20+((E3976-Predictive_Model!$B$21)/Predictive_Model!$C$21)*Predictive_Model!$D$21+((F3976-Predictive_Model!$B$22)/Predictive_Model!$C$22)*Predictive_Model!$D$22+((I3976-Predictive_Model!$B$23)/Predictive_Model!$C$23)*Predictive_Model!$D$23+((L3976-Predictive_Model!$B$24)/Predictive_Model!$C$24)*Predictive_Model!$D$24+((M3976-Predictive_Model!$B$25)/Predictive_Model!$C$25)*Predictive_Model!$D$25+IF(C3976="Male",Predictive_Model!$D$31,IF(C3976="Other",Predictive_Model!$D$32,0))+IF(D3976="Premium",Predictive_Model!$D$34,IF(D3976="Standard",Predictive_Model!$D$35,0))+IF(G3976="Asia",Predictive_Model!$D$37,IF(G3976="Europe",Predictive_Model!$D$38,IF(G3976="North America",Predictive_Model!$D$39,IF(G3976="Oceania",Predictive_Model!$D$40,IF(G3976="South America",Predictive_Model!$D$41,0)))))+IF(H3976="Laptop",Predictive_Model!$D$43,IF(H3976="Mobile",Predictive_Model!$D$44,IF(H3976="TV",Predictive_Model!$D$45,IF(H3976="Tablet",Predictive_Model!$D$46,0))))+IF(K3976="Crypto",Predictive_Model!$D$48,IF(K3976="Debit Card",Predictive_Model!$D$49,IF(K3976="Gift Card",Predictive_Model!$D$50,IF(K3976="PayPal",Predictive_Model!$D$51,0))))+IF(N3976="Comedy",Predictive_Model!$D$53,IF(N3976="Documentary",Predictive_Model!$D$54,IF(N3976="Drama",Predictive_Model!$D$55,IF(N3976="Horror",Predictive_Model!$D$56,IF(N3976="Romance",Predictive_Model!$D$57,IF(N3976="Sci-Fi",Predictive_Model!$D$58,0)))))))))</f>
        <v>0.69313958990313385</v>
      </c>
      <c r="V3976" s="3" t="str">
        <f t="shared" si="626"/>
        <v>High</v>
      </c>
      <c r="W3976" s="6">
        <f t="shared" si="627"/>
        <v>6.231324913229173</v>
      </c>
      <c r="X3976" s="3" t="str">
        <f t="shared" si="628"/>
        <v>Monitor</v>
      </c>
      <c r="Y3976" s="3" t="str">
        <f t="shared" si="629"/>
        <v>OK</v>
      </c>
    </row>
    <row r="3977" spans="1:25" x14ac:dyDescent="0.25">
      <c r="A3977" s="3" t="str">
        <f>Raw_Data!A3977</f>
        <v>c3f2e7fd-8b89-48a5-8327-6db568e73a64</v>
      </c>
      <c r="B3977" s="3">
        <f>Raw_Data!B3977</f>
        <v>43</v>
      </c>
      <c r="C3977" s="3" t="str">
        <f>Raw_Data!C3977</f>
        <v>Female</v>
      </c>
      <c r="D3977" s="3" t="str">
        <f>Raw_Data!D3977</f>
        <v>Standard</v>
      </c>
      <c r="E3977" s="3">
        <f>Raw_Data!E3977</f>
        <v>3.16</v>
      </c>
      <c r="F3977" s="3">
        <f>Raw_Data!F3977</f>
        <v>7</v>
      </c>
      <c r="G3977" s="3" t="str">
        <f>Raw_Data!G3977</f>
        <v>Asia</v>
      </c>
      <c r="H3977" s="3" t="str">
        <f>Raw_Data!H3977</f>
        <v>Mobile</v>
      </c>
      <c r="I3977" s="3">
        <f>Raw_Data!I3977</f>
        <v>13.99</v>
      </c>
      <c r="J3977" s="3">
        <f>Raw_Data!J3977</f>
        <v>1</v>
      </c>
      <c r="K3977" s="3" t="str">
        <f>Raw_Data!K3977</f>
        <v>PayPal</v>
      </c>
      <c r="L3977" s="3">
        <f>Raw_Data!L3977</f>
        <v>2</v>
      </c>
      <c r="M3977" s="3">
        <f>Raw_Data!M3977</f>
        <v>0.4</v>
      </c>
      <c r="N3977" s="3" t="str">
        <f>Raw_Data!N3977</f>
        <v>Sci-Fi</v>
      </c>
      <c r="O3977" s="3" t="str">
        <f t="shared" si="620"/>
        <v>35-44</v>
      </c>
      <c r="P3977" s="3" t="str">
        <f t="shared" si="621"/>
        <v>&lt;10h</v>
      </c>
      <c r="Q3977" s="3" t="str">
        <f t="shared" si="622"/>
        <v>0-7d</v>
      </c>
      <c r="R3977" s="3" t="str">
        <f t="shared" si="623"/>
        <v>Medium</v>
      </c>
      <c r="S3977" s="3" t="str">
        <f t="shared" si="624"/>
        <v>Mid</v>
      </c>
      <c r="T3977" s="3" t="str">
        <f t="shared" si="625"/>
        <v>Churned</v>
      </c>
      <c r="U3977" s="4">
        <f>1/(1+EXP(-(Predictive_Model!$B$5+((B3977-Predictive_Model!$B$20)/Predictive_Model!$C$20)*Predictive_Model!$D$20+((E3977-Predictive_Model!$B$21)/Predictive_Model!$C$21)*Predictive_Model!$D$21+((F3977-Predictive_Model!$B$22)/Predictive_Model!$C$22)*Predictive_Model!$D$22+((I3977-Predictive_Model!$B$23)/Predictive_Model!$C$23)*Predictive_Model!$D$23+((L3977-Predictive_Model!$B$24)/Predictive_Model!$C$24)*Predictive_Model!$D$24+((M3977-Predictive_Model!$B$25)/Predictive_Model!$C$25)*Predictive_Model!$D$25+IF(C3977="Male",Predictive_Model!$D$31,IF(C3977="Other",Predictive_Model!$D$32,0))+IF(D3977="Premium",Predictive_Model!$D$34,IF(D3977="Standard",Predictive_Model!$D$35,0))+IF(G3977="Asia",Predictive_Model!$D$37,IF(G3977="Europe",Predictive_Model!$D$38,IF(G3977="North America",Predictive_Model!$D$39,IF(G3977="Oceania",Predictive_Model!$D$40,IF(G3977="South America",Predictive_Model!$D$41,0)))))+IF(H3977="Laptop",Predictive_Model!$D$43,IF(H3977="Mobile",Predictive_Model!$D$44,IF(H3977="TV",Predictive_Model!$D$45,IF(H3977="Tablet",Predictive_Model!$D$46,0))))+IF(K3977="Crypto",Predictive_Model!$D$48,IF(K3977="Debit Card",Predictive_Model!$D$49,IF(K3977="Gift Card",Predictive_Model!$D$50,IF(K3977="PayPal",Predictive_Model!$D$51,0))))+IF(N3977="Comedy",Predictive_Model!$D$53,IF(N3977="Documentary",Predictive_Model!$D$54,IF(N3977="Drama",Predictive_Model!$D$55,IF(N3977="Horror",Predictive_Model!$D$56,IF(N3977="Romance",Predictive_Model!$D$57,IF(N3977="Sci-Fi",Predictive_Model!$D$58,0)))))))))</f>
        <v>0.96695236753460745</v>
      </c>
      <c r="V3977" s="3" t="str">
        <f t="shared" si="626"/>
        <v>Critical</v>
      </c>
      <c r="W3977" s="6">
        <f t="shared" si="627"/>
        <v>13.99</v>
      </c>
      <c r="X3977" s="3" t="str">
        <f t="shared" si="628"/>
        <v>Priority 2</v>
      </c>
      <c r="Y3977" s="3" t="str">
        <f t="shared" si="629"/>
        <v>OK</v>
      </c>
    </row>
    <row r="3978" spans="1:25" x14ac:dyDescent="0.25">
      <c r="A3978" s="3" t="str">
        <f>Raw_Data!A3978</f>
        <v>ad7ef66f-b1ff-4e88-a13a-3a031501a8cb</v>
      </c>
      <c r="B3978" s="3">
        <f>Raw_Data!B3978</f>
        <v>20</v>
      </c>
      <c r="C3978" s="3" t="str">
        <f>Raw_Data!C3978</f>
        <v>Male</v>
      </c>
      <c r="D3978" s="3" t="str">
        <f>Raw_Data!D3978</f>
        <v>Basic</v>
      </c>
      <c r="E3978" s="3">
        <f>Raw_Data!E3978</f>
        <v>3.38</v>
      </c>
      <c r="F3978" s="3">
        <f>Raw_Data!F3978</f>
        <v>34</v>
      </c>
      <c r="G3978" s="3" t="str">
        <f>Raw_Data!G3978</f>
        <v>Europe</v>
      </c>
      <c r="H3978" s="3" t="str">
        <f>Raw_Data!H3978</f>
        <v>TV</v>
      </c>
      <c r="I3978" s="3">
        <f>Raw_Data!I3978</f>
        <v>8.99</v>
      </c>
      <c r="J3978" s="3">
        <f>Raw_Data!J3978</f>
        <v>1</v>
      </c>
      <c r="K3978" s="3" t="str">
        <f>Raw_Data!K3978</f>
        <v>Credit Card</v>
      </c>
      <c r="L3978" s="3">
        <f>Raw_Data!L3978</f>
        <v>5</v>
      </c>
      <c r="M3978" s="3">
        <f>Raw_Data!M3978</f>
        <v>0.1</v>
      </c>
      <c r="N3978" s="3" t="str">
        <f>Raw_Data!N3978</f>
        <v>Romance</v>
      </c>
      <c r="O3978" s="3" t="str">
        <f t="shared" si="620"/>
        <v>18-24</v>
      </c>
      <c r="P3978" s="3" t="str">
        <f t="shared" si="621"/>
        <v>&lt;10h</v>
      </c>
      <c r="Q3978" s="3" t="str">
        <f t="shared" si="622"/>
        <v>22-45d</v>
      </c>
      <c r="R3978" s="3" t="str">
        <f t="shared" si="623"/>
        <v>Medium</v>
      </c>
      <c r="S3978" s="3" t="str">
        <f t="shared" si="624"/>
        <v>Low</v>
      </c>
      <c r="T3978" s="3" t="str">
        <f t="shared" si="625"/>
        <v>Churned</v>
      </c>
      <c r="U3978" s="4">
        <f>1/(1+EXP(-(Predictive_Model!$B$5+((B3978-Predictive_Model!$B$20)/Predictive_Model!$C$20)*Predictive_Model!$D$20+((E3978-Predictive_Model!$B$21)/Predictive_Model!$C$21)*Predictive_Model!$D$21+((F3978-Predictive_Model!$B$22)/Predictive_Model!$C$22)*Predictive_Model!$D$22+((I3978-Predictive_Model!$B$23)/Predictive_Model!$C$23)*Predictive_Model!$D$23+((L3978-Predictive_Model!$B$24)/Predictive_Model!$C$24)*Predictive_Model!$D$24+((M3978-Predictive_Model!$B$25)/Predictive_Model!$C$25)*Predictive_Model!$D$25+IF(C3978="Male",Predictive_Model!$D$31,IF(C3978="Other",Predictive_Model!$D$32,0))+IF(D3978="Premium",Predictive_Model!$D$34,IF(D3978="Standard",Predictive_Model!$D$35,0))+IF(G3978="Asia",Predictive_Model!$D$37,IF(G3978="Europe",Predictive_Model!$D$38,IF(G3978="North America",Predictive_Model!$D$39,IF(G3978="Oceania",Predictive_Model!$D$40,IF(G3978="South America",Predictive_Model!$D$41,0)))))+IF(H3978="Laptop",Predictive_Model!$D$43,IF(H3978="Mobile",Predictive_Model!$D$44,IF(H3978="TV",Predictive_Model!$D$45,IF(H3978="Tablet",Predictive_Model!$D$46,0))))+IF(K3978="Crypto",Predictive_Model!$D$48,IF(K3978="Debit Card",Predictive_Model!$D$49,IF(K3978="Gift Card",Predictive_Model!$D$50,IF(K3978="PayPal",Predictive_Model!$D$51,0))))+IF(N3978="Comedy",Predictive_Model!$D$53,IF(N3978="Documentary",Predictive_Model!$D$54,IF(N3978="Drama",Predictive_Model!$D$55,IF(N3978="Horror",Predictive_Model!$D$56,IF(N3978="Romance",Predictive_Model!$D$57,IF(N3978="Sci-Fi",Predictive_Model!$D$58,0)))))))))</f>
        <v>0.9883547156152569</v>
      </c>
      <c r="V3978" s="3" t="str">
        <f t="shared" si="626"/>
        <v>Critical</v>
      </c>
      <c r="W3978" s="6">
        <f t="shared" si="627"/>
        <v>8.99</v>
      </c>
      <c r="X3978" s="3" t="str">
        <f t="shared" si="628"/>
        <v>Priority 2</v>
      </c>
      <c r="Y3978" s="3" t="str">
        <f t="shared" si="629"/>
        <v>OK</v>
      </c>
    </row>
    <row r="3979" spans="1:25" x14ac:dyDescent="0.25">
      <c r="A3979" s="3" t="str">
        <f>Raw_Data!A3979</f>
        <v>12ddaf98-d735-4343-954a-5269936b4d85</v>
      </c>
      <c r="B3979" s="3">
        <f>Raw_Data!B3979</f>
        <v>49</v>
      </c>
      <c r="C3979" s="3" t="str">
        <f>Raw_Data!C3979</f>
        <v>Other</v>
      </c>
      <c r="D3979" s="3" t="str">
        <f>Raw_Data!D3979</f>
        <v>Basic</v>
      </c>
      <c r="E3979" s="3">
        <f>Raw_Data!E3979</f>
        <v>1.17</v>
      </c>
      <c r="F3979" s="3">
        <f>Raw_Data!F3979</f>
        <v>46</v>
      </c>
      <c r="G3979" s="3" t="str">
        <f>Raw_Data!G3979</f>
        <v>South America</v>
      </c>
      <c r="H3979" s="3" t="str">
        <f>Raw_Data!H3979</f>
        <v>Laptop</v>
      </c>
      <c r="I3979" s="3">
        <f>Raw_Data!I3979</f>
        <v>8.99</v>
      </c>
      <c r="J3979" s="3">
        <f>Raw_Data!J3979</f>
        <v>1</v>
      </c>
      <c r="K3979" s="3" t="str">
        <f>Raw_Data!K3979</f>
        <v>Debit Card</v>
      </c>
      <c r="L3979" s="3">
        <f>Raw_Data!L3979</f>
        <v>1</v>
      </c>
      <c r="M3979" s="3">
        <f>Raw_Data!M3979</f>
        <v>0.02</v>
      </c>
      <c r="N3979" s="3" t="str">
        <f>Raw_Data!N3979</f>
        <v>Romance</v>
      </c>
      <c r="O3979" s="3" t="str">
        <f t="shared" si="620"/>
        <v>45-54</v>
      </c>
      <c r="P3979" s="3" t="str">
        <f t="shared" si="621"/>
        <v>&lt;10h</v>
      </c>
      <c r="Q3979" s="3" t="str">
        <f t="shared" si="622"/>
        <v>46-60d</v>
      </c>
      <c r="R3979" s="3" t="str">
        <f t="shared" si="623"/>
        <v>Low</v>
      </c>
      <c r="S3979" s="3" t="str">
        <f t="shared" si="624"/>
        <v>Low</v>
      </c>
      <c r="T3979" s="3" t="str">
        <f t="shared" si="625"/>
        <v>Churned</v>
      </c>
      <c r="U3979" s="4">
        <f>1/(1+EXP(-(Predictive_Model!$B$5+((B3979-Predictive_Model!$B$20)/Predictive_Model!$C$20)*Predictive_Model!$D$20+((E3979-Predictive_Model!$B$21)/Predictive_Model!$C$21)*Predictive_Model!$D$21+((F3979-Predictive_Model!$B$22)/Predictive_Model!$C$22)*Predictive_Model!$D$22+((I3979-Predictive_Model!$B$23)/Predictive_Model!$C$23)*Predictive_Model!$D$23+((L3979-Predictive_Model!$B$24)/Predictive_Model!$C$24)*Predictive_Model!$D$24+((M3979-Predictive_Model!$B$25)/Predictive_Model!$C$25)*Predictive_Model!$D$25+IF(C3979="Male",Predictive_Model!$D$31,IF(C3979="Other",Predictive_Model!$D$32,0))+IF(D3979="Premium",Predictive_Model!$D$34,IF(D3979="Standard",Predictive_Model!$D$35,0))+IF(G3979="Asia",Predictive_Model!$D$37,IF(G3979="Europe",Predictive_Model!$D$38,IF(G3979="North America",Predictive_Model!$D$39,IF(G3979="Oceania",Predictive_Model!$D$40,IF(G3979="South America",Predictive_Model!$D$41,0)))))+IF(H3979="Laptop",Predictive_Model!$D$43,IF(H3979="Mobile",Predictive_Model!$D$44,IF(H3979="TV",Predictive_Model!$D$45,IF(H3979="Tablet",Predictive_Model!$D$46,0))))+IF(K3979="Crypto",Predictive_Model!$D$48,IF(K3979="Debit Card",Predictive_Model!$D$49,IF(K3979="Gift Card",Predictive_Model!$D$50,IF(K3979="PayPal",Predictive_Model!$D$51,0))))+IF(N3979="Comedy",Predictive_Model!$D$53,IF(N3979="Documentary",Predictive_Model!$D$54,IF(N3979="Drama",Predictive_Model!$D$55,IF(N3979="Horror",Predictive_Model!$D$56,IF(N3979="Romance",Predictive_Model!$D$57,IF(N3979="Sci-Fi",Predictive_Model!$D$58,0)))))))))</f>
        <v>0.99995719718812137</v>
      </c>
      <c r="V3979" s="3" t="str">
        <f t="shared" si="626"/>
        <v>Critical</v>
      </c>
      <c r="W3979" s="6">
        <f t="shared" si="627"/>
        <v>8.99</v>
      </c>
      <c r="X3979" s="3" t="str">
        <f t="shared" si="628"/>
        <v>Priority 2</v>
      </c>
      <c r="Y3979" s="3" t="str">
        <f t="shared" si="629"/>
        <v>OK</v>
      </c>
    </row>
    <row r="3980" spans="1:25" x14ac:dyDescent="0.25">
      <c r="A3980" s="3" t="str">
        <f>Raw_Data!A3980</f>
        <v>28028f3f-af46-4e13-b3cd-d32ab1279c48</v>
      </c>
      <c r="B3980" s="3">
        <f>Raw_Data!B3980</f>
        <v>40</v>
      </c>
      <c r="C3980" s="3" t="str">
        <f>Raw_Data!C3980</f>
        <v>Male</v>
      </c>
      <c r="D3980" s="3" t="str">
        <f>Raw_Data!D3980</f>
        <v>Basic</v>
      </c>
      <c r="E3980" s="3">
        <f>Raw_Data!E3980</f>
        <v>4.92</v>
      </c>
      <c r="F3980" s="3">
        <f>Raw_Data!F3980</f>
        <v>30</v>
      </c>
      <c r="G3980" s="3" t="str">
        <f>Raw_Data!G3980</f>
        <v>North America</v>
      </c>
      <c r="H3980" s="3" t="str">
        <f>Raw_Data!H3980</f>
        <v>Tablet</v>
      </c>
      <c r="I3980" s="3">
        <f>Raw_Data!I3980</f>
        <v>8.99</v>
      </c>
      <c r="J3980" s="3">
        <f>Raw_Data!J3980</f>
        <v>1</v>
      </c>
      <c r="K3980" s="3" t="str">
        <f>Raw_Data!K3980</f>
        <v>Credit Card</v>
      </c>
      <c r="L3980" s="3">
        <f>Raw_Data!L3980</f>
        <v>5</v>
      </c>
      <c r="M3980" s="3">
        <f>Raw_Data!M3980</f>
        <v>0.16</v>
      </c>
      <c r="N3980" s="3" t="str">
        <f>Raw_Data!N3980</f>
        <v>Documentary</v>
      </c>
      <c r="O3980" s="3" t="str">
        <f t="shared" si="620"/>
        <v>35-44</v>
      </c>
      <c r="P3980" s="3" t="str">
        <f t="shared" si="621"/>
        <v>&lt;10h</v>
      </c>
      <c r="Q3980" s="3" t="str">
        <f t="shared" si="622"/>
        <v>22-45d</v>
      </c>
      <c r="R3980" s="3" t="str">
        <f t="shared" si="623"/>
        <v>Medium</v>
      </c>
      <c r="S3980" s="3" t="str">
        <f t="shared" si="624"/>
        <v>Low</v>
      </c>
      <c r="T3980" s="3" t="str">
        <f t="shared" si="625"/>
        <v>Churned</v>
      </c>
      <c r="U3980" s="4">
        <f>1/(1+EXP(-(Predictive_Model!$B$5+((B3980-Predictive_Model!$B$20)/Predictive_Model!$C$20)*Predictive_Model!$D$20+((E3980-Predictive_Model!$B$21)/Predictive_Model!$C$21)*Predictive_Model!$D$21+((F3980-Predictive_Model!$B$22)/Predictive_Model!$C$22)*Predictive_Model!$D$22+((I3980-Predictive_Model!$B$23)/Predictive_Model!$C$23)*Predictive_Model!$D$23+((L3980-Predictive_Model!$B$24)/Predictive_Model!$C$24)*Predictive_Model!$D$24+((M3980-Predictive_Model!$B$25)/Predictive_Model!$C$25)*Predictive_Model!$D$25+IF(C3980="Male",Predictive_Model!$D$31,IF(C3980="Other",Predictive_Model!$D$32,0))+IF(D3980="Premium",Predictive_Model!$D$34,IF(D3980="Standard",Predictive_Model!$D$35,0))+IF(G3980="Asia",Predictive_Model!$D$37,IF(G3980="Europe",Predictive_Model!$D$38,IF(G3980="North America",Predictive_Model!$D$39,IF(G3980="Oceania",Predictive_Model!$D$40,IF(G3980="South America",Predictive_Model!$D$41,0)))))+IF(H3980="Laptop",Predictive_Model!$D$43,IF(H3980="Mobile",Predictive_Model!$D$44,IF(H3980="TV",Predictive_Model!$D$45,IF(H3980="Tablet",Predictive_Model!$D$46,0))))+IF(K3980="Crypto",Predictive_Model!$D$48,IF(K3980="Debit Card",Predictive_Model!$D$49,IF(K3980="Gift Card",Predictive_Model!$D$50,IF(K3980="PayPal",Predictive_Model!$D$51,0))))+IF(N3980="Comedy",Predictive_Model!$D$53,IF(N3980="Documentary",Predictive_Model!$D$54,IF(N3980="Drama",Predictive_Model!$D$55,IF(N3980="Horror",Predictive_Model!$D$56,IF(N3980="Romance",Predictive_Model!$D$57,IF(N3980="Sci-Fi",Predictive_Model!$D$58,0)))))))))</f>
        <v>0.99394394147204401</v>
      </c>
      <c r="V3980" s="3" t="str">
        <f t="shared" si="626"/>
        <v>Critical</v>
      </c>
      <c r="W3980" s="6">
        <f t="shared" si="627"/>
        <v>8.99</v>
      </c>
      <c r="X3980" s="3" t="str">
        <f t="shared" si="628"/>
        <v>Priority 2</v>
      </c>
      <c r="Y3980" s="3" t="str">
        <f t="shared" si="629"/>
        <v>OK</v>
      </c>
    </row>
    <row r="3981" spans="1:25" x14ac:dyDescent="0.25">
      <c r="A3981" s="3" t="str">
        <f>Raw_Data!A3981</f>
        <v>ab76d3cc-b330-42c9-ad6b-28b5e707a64d</v>
      </c>
      <c r="B3981" s="3">
        <f>Raw_Data!B3981</f>
        <v>63</v>
      </c>
      <c r="C3981" s="3" t="str">
        <f>Raw_Data!C3981</f>
        <v>Male</v>
      </c>
      <c r="D3981" s="3" t="str">
        <f>Raw_Data!D3981</f>
        <v>Basic</v>
      </c>
      <c r="E3981" s="3">
        <f>Raw_Data!E3981</f>
        <v>2.2400000000000002</v>
      </c>
      <c r="F3981" s="3">
        <f>Raw_Data!F3981</f>
        <v>27</v>
      </c>
      <c r="G3981" s="3" t="str">
        <f>Raw_Data!G3981</f>
        <v>Africa</v>
      </c>
      <c r="H3981" s="3" t="str">
        <f>Raw_Data!H3981</f>
        <v>Mobile</v>
      </c>
      <c r="I3981" s="3">
        <f>Raw_Data!I3981</f>
        <v>8.99</v>
      </c>
      <c r="J3981" s="3">
        <f>Raw_Data!J3981</f>
        <v>1</v>
      </c>
      <c r="K3981" s="3" t="str">
        <f>Raw_Data!K3981</f>
        <v>Credit Card</v>
      </c>
      <c r="L3981" s="3">
        <f>Raw_Data!L3981</f>
        <v>4</v>
      </c>
      <c r="M3981" s="3">
        <f>Raw_Data!M3981</f>
        <v>0.08</v>
      </c>
      <c r="N3981" s="3" t="str">
        <f>Raw_Data!N3981</f>
        <v>Drama</v>
      </c>
      <c r="O3981" s="3" t="str">
        <f t="shared" si="620"/>
        <v>55-70</v>
      </c>
      <c r="P3981" s="3" t="str">
        <f t="shared" si="621"/>
        <v>&lt;10h</v>
      </c>
      <c r="Q3981" s="3" t="str">
        <f t="shared" si="622"/>
        <v>22-45d</v>
      </c>
      <c r="R3981" s="3" t="str">
        <f t="shared" si="623"/>
        <v>Medium</v>
      </c>
      <c r="S3981" s="3" t="str">
        <f t="shared" si="624"/>
        <v>Low</v>
      </c>
      <c r="T3981" s="3" t="str">
        <f t="shared" si="625"/>
        <v>Churned</v>
      </c>
      <c r="U3981" s="4">
        <f>1/(1+EXP(-(Predictive_Model!$B$5+((B3981-Predictive_Model!$B$20)/Predictive_Model!$C$20)*Predictive_Model!$D$20+((E3981-Predictive_Model!$B$21)/Predictive_Model!$C$21)*Predictive_Model!$D$21+((F3981-Predictive_Model!$B$22)/Predictive_Model!$C$22)*Predictive_Model!$D$22+((I3981-Predictive_Model!$B$23)/Predictive_Model!$C$23)*Predictive_Model!$D$23+((L3981-Predictive_Model!$B$24)/Predictive_Model!$C$24)*Predictive_Model!$D$24+((M3981-Predictive_Model!$B$25)/Predictive_Model!$C$25)*Predictive_Model!$D$25+IF(C3981="Male",Predictive_Model!$D$31,IF(C3981="Other",Predictive_Model!$D$32,0))+IF(D3981="Premium",Predictive_Model!$D$34,IF(D3981="Standard",Predictive_Model!$D$35,0))+IF(G3981="Asia",Predictive_Model!$D$37,IF(G3981="Europe",Predictive_Model!$D$38,IF(G3981="North America",Predictive_Model!$D$39,IF(G3981="Oceania",Predictive_Model!$D$40,IF(G3981="South America",Predictive_Model!$D$41,0)))))+IF(H3981="Laptop",Predictive_Model!$D$43,IF(H3981="Mobile",Predictive_Model!$D$44,IF(H3981="TV",Predictive_Model!$D$45,IF(H3981="Tablet",Predictive_Model!$D$46,0))))+IF(K3981="Crypto",Predictive_Model!$D$48,IF(K3981="Debit Card",Predictive_Model!$D$49,IF(K3981="Gift Card",Predictive_Model!$D$50,IF(K3981="PayPal",Predictive_Model!$D$51,0))))+IF(N3981="Comedy",Predictive_Model!$D$53,IF(N3981="Documentary",Predictive_Model!$D$54,IF(N3981="Drama",Predictive_Model!$D$55,IF(N3981="Horror",Predictive_Model!$D$56,IF(N3981="Romance",Predictive_Model!$D$57,IF(N3981="Sci-Fi",Predictive_Model!$D$58,0)))))))))</f>
        <v>0.99859425399761403</v>
      </c>
      <c r="V3981" s="3" t="str">
        <f t="shared" si="626"/>
        <v>Critical</v>
      </c>
      <c r="W3981" s="6">
        <f t="shared" si="627"/>
        <v>8.99</v>
      </c>
      <c r="X3981" s="3" t="str">
        <f t="shared" si="628"/>
        <v>Priority 2</v>
      </c>
      <c r="Y3981" s="3" t="str">
        <f t="shared" si="629"/>
        <v>OK</v>
      </c>
    </row>
    <row r="3982" spans="1:25" x14ac:dyDescent="0.25">
      <c r="A3982" s="3" t="str">
        <f>Raw_Data!A3982</f>
        <v>1adad285-b2b1-4090-84b5-21d9aa4d1922</v>
      </c>
      <c r="B3982" s="3">
        <f>Raw_Data!B3982</f>
        <v>30</v>
      </c>
      <c r="C3982" s="3" t="str">
        <f>Raw_Data!C3982</f>
        <v>Other</v>
      </c>
      <c r="D3982" s="3" t="str">
        <f>Raw_Data!D3982</f>
        <v>Premium</v>
      </c>
      <c r="E3982" s="3">
        <f>Raw_Data!E3982</f>
        <v>4.45</v>
      </c>
      <c r="F3982" s="3">
        <f>Raw_Data!F3982</f>
        <v>43</v>
      </c>
      <c r="G3982" s="3" t="str">
        <f>Raw_Data!G3982</f>
        <v>Europe</v>
      </c>
      <c r="H3982" s="3" t="str">
        <f>Raw_Data!H3982</f>
        <v>Mobile</v>
      </c>
      <c r="I3982" s="3">
        <f>Raw_Data!I3982</f>
        <v>17.989999999999998</v>
      </c>
      <c r="J3982" s="3">
        <f>Raw_Data!J3982</f>
        <v>1</v>
      </c>
      <c r="K3982" s="3" t="str">
        <f>Raw_Data!K3982</f>
        <v>Gift Card</v>
      </c>
      <c r="L3982" s="3">
        <f>Raw_Data!L3982</f>
        <v>4</v>
      </c>
      <c r="M3982" s="3">
        <f>Raw_Data!M3982</f>
        <v>0.1</v>
      </c>
      <c r="N3982" s="3" t="str">
        <f>Raw_Data!N3982</f>
        <v>Action</v>
      </c>
      <c r="O3982" s="3" t="str">
        <f t="shared" si="620"/>
        <v>25-34</v>
      </c>
      <c r="P3982" s="3" t="str">
        <f t="shared" si="621"/>
        <v>&lt;10h</v>
      </c>
      <c r="Q3982" s="3" t="str">
        <f t="shared" si="622"/>
        <v>22-45d</v>
      </c>
      <c r="R3982" s="3" t="str">
        <f t="shared" si="623"/>
        <v>Medium</v>
      </c>
      <c r="S3982" s="3" t="str">
        <f t="shared" si="624"/>
        <v>High</v>
      </c>
      <c r="T3982" s="3" t="str">
        <f t="shared" si="625"/>
        <v>Churned</v>
      </c>
      <c r="U3982" s="4">
        <f>1/(1+EXP(-(Predictive_Model!$B$5+((B3982-Predictive_Model!$B$20)/Predictive_Model!$C$20)*Predictive_Model!$D$20+((E3982-Predictive_Model!$B$21)/Predictive_Model!$C$21)*Predictive_Model!$D$21+((F3982-Predictive_Model!$B$22)/Predictive_Model!$C$22)*Predictive_Model!$D$22+((I3982-Predictive_Model!$B$23)/Predictive_Model!$C$23)*Predictive_Model!$D$23+((L3982-Predictive_Model!$B$24)/Predictive_Model!$C$24)*Predictive_Model!$D$24+((M3982-Predictive_Model!$B$25)/Predictive_Model!$C$25)*Predictive_Model!$D$25+IF(C3982="Male",Predictive_Model!$D$31,IF(C3982="Other",Predictive_Model!$D$32,0))+IF(D3982="Premium",Predictive_Model!$D$34,IF(D3982="Standard",Predictive_Model!$D$35,0))+IF(G3982="Asia",Predictive_Model!$D$37,IF(G3982="Europe",Predictive_Model!$D$38,IF(G3982="North America",Predictive_Model!$D$39,IF(G3982="Oceania",Predictive_Model!$D$40,IF(G3982="South America",Predictive_Model!$D$41,0)))))+IF(H3982="Laptop",Predictive_Model!$D$43,IF(H3982="Mobile",Predictive_Model!$D$44,IF(H3982="TV",Predictive_Model!$D$45,IF(H3982="Tablet",Predictive_Model!$D$46,0))))+IF(K3982="Crypto",Predictive_Model!$D$48,IF(K3982="Debit Card",Predictive_Model!$D$49,IF(K3982="Gift Card",Predictive_Model!$D$50,IF(K3982="PayPal",Predictive_Model!$D$51,0))))+IF(N3982="Comedy",Predictive_Model!$D$53,IF(N3982="Documentary",Predictive_Model!$D$54,IF(N3982="Drama",Predictive_Model!$D$55,IF(N3982="Horror",Predictive_Model!$D$56,IF(N3982="Romance",Predictive_Model!$D$57,IF(N3982="Sci-Fi",Predictive_Model!$D$58,0)))))))))</f>
        <v>0.99542237648795096</v>
      </c>
      <c r="V3982" s="3" t="str">
        <f t="shared" si="626"/>
        <v>Critical</v>
      </c>
      <c r="W3982" s="6">
        <f t="shared" si="627"/>
        <v>17.989999999999998</v>
      </c>
      <c r="X3982" s="3" t="str">
        <f t="shared" si="628"/>
        <v>Priority 1</v>
      </c>
      <c r="Y3982" s="3" t="str">
        <f t="shared" si="629"/>
        <v>OK</v>
      </c>
    </row>
    <row r="3983" spans="1:25" x14ac:dyDescent="0.25">
      <c r="A3983" s="3" t="str">
        <f>Raw_Data!A3983</f>
        <v>76ee5c7f-f3c8-49ae-b448-a2510b0bd954</v>
      </c>
      <c r="B3983" s="3">
        <f>Raw_Data!B3983</f>
        <v>53</v>
      </c>
      <c r="C3983" s="3" t="str">
        <f>Raw_Data!C3983</f>
        <v>Male</v>
      </c>
      <c r="D3983" s="3" t="str">
        <f>Raw_Data!D3983</f>
        <v>Premium</v>
      </c>
      <c r="E3983" s="3">
        <f>Raw_Data!E3983</f>
        <v>11.18</v>
      </c>
      <c r="F3983" s="3">
        <f>Raw_Data!F3983</f>
        <v>19</v>
      </c>
      <c r="G3983" s="3" t="str">
        <f>Raw_Data!G3983</f>
        <v>South America</v>
      </c>
      <c r="H3983" s="3" t="str">
        <f>Raw_Data!H3983</f>
        <v>Tablet</v>
      </c>
      <c r="I3983" s="3">
        <f>Raw_Data!I3983</f>
        <v>17.989999999999998</v>
      </c>
      <c r="J3983" s="3">
        <f>Raw_Data!J3983</f>
        <v>0</v>
      </c>
      <c r="K3983" s="3" t="str">
        <f>Raw_Data!K3983</f>
        <v>PayPal</v>
      </c>
      <c r="L3983" s="3">
        <f>Raw_Data!L3983</f>
        <v>4</v>
      </c>
      <c r="M3983" s="3">
        <f>Raw_Data!M3983</f>
        <v>0.56000000000000005</v>
      </c>
      <c r="N3983" s="3" t="str">
        <f>Raw_Data!N3983</f>
        <v>Comedy</v>
      </c>
      <c r="O3983" s="3" t="str">
        <f t="shared" si="620"/>
        <v>45-54</v>
      </c>
      <c r="P3983" s="3" t="str">
        <f t="shared" si="621"/>
        <v>10-24h</v>
      </c>
      <c r="Q3983" s="3" t="str">
        <f t="shared" si="622"/>
        <v>8-21d</v>
      </c>
      <c r="R3983" s="3" t="str">
        <f t="shared" si="623"/>
        <v>Medium</v>
      </c>
      <c r="S3983" s="3" t="str">
        <f t="shared" si="624"/>
        <v>High</v>
      </c>
      <c r="T3983" s="3" t="str">
        <f t="shared" si="625"/>
        <v>Active</v>
      </c>
      <c r="U3983" s="4">
        <f>1/(1+EXP(-(Predictive_Model!$B$5+((B3983-Predictive_Model!$B$20)/Predictive_Model!$C$20)*Predictive_Model!$D$20+((E3983-Predictive_Model!$B$21)/Predictive_Model!$C$21)*Predictive_Model!$D$21+((F3983-Predictive_Model!$B$22)/Predictive_Model!$C$22)*Predictive_Model!$D$22+((I3983-Predictive_Model!$B$23)/Predictive_Model!$C$23)*Predictive_Model!$D$23+((L3983-Predictive_Model!$B$24)/Predictive_Model!$C$24)*Predictive_Model!$D$24+((M3983-Predictive_Model!$B$25)/Predictive_Model!$C$25)*Predictive_Model!$D$25+IF(C3983="Male",Predictive_Model!$D$31,IF(C3983="Other",Predictive_Model!$D$32,0))+IF(D3983="Premium",Predictive_Model!$D$34,IF(D3983="Standard",Predictive_Model!$D$35,0))+IF(G3983="Asia",Predictive_Model!$D$37,IF(G3983="Europe",Predictive_Model!$D$38,IF(G3983="North America",Predictive_Model!$D$39,IF(G3983="Oceania",Predictive_Model!$D$40,IF(G3983="South America",Predictive_Model!$D$41,0)))))+IF(H3983="Laptop",Predictive_Model!$D$43,IF(H3983="Mobile",Predictive_Model!$D$44,IF(H3983="TV",Predictive_Model!$D$45,IF(H3983="Tablet",Predictive_Model!$D$46,0))))+IF(K3983="Crypto",Predictive_Model!$D$48,IF(K3983="Debit Card",Predictive_Model!$D$49,IF(K3983="Gift Card",Predictive_Model!$D$50,IF(K3983="PayPal",Predictive_Model!$D$51,0))))+IF(N3983="Comedy",Predictive_Model!$D$53,IF(N3983="Documentary",Predictive_Model!$D$54,IF(N3983="Drama",Predictive_Model!$D$55,IF(N3983="Horror",Predictive_Model!$D$56,IF(N3983="Romance",Predictive_Model!$D$57,IF(N3983="Sci-Fi",Predictive_Model!$D$58,0)))))))))</f>
        <v>0.20519833052310163</v>
      </c>
      <c r="V3983" s="3" t="str">
        <f t="shared" si="626"/>
        <v>Low</v>
      </c>
      <c r="W3983" s="6">
        <f t="shared" si="627"/>
        <v>3.6915179661105979</v>
      </c>
      <c r="X3983" s="3" t="str">
        <f t="shared" si="628"/>
        <v>Monitor</v>
      </c>
      <c r="Y3983" s="3" t="str">
        <f t="shared" si="629"/>
        <v>OK</v>
      </c>
    </row>
    <row r="3984" spans="1:25" x14ac:dyDescent="0.25">
      <c r="A3984" s="3" t="str">
        <f>Raw_Data!A3984</f>
        <v>23cfb542-2422-44ab-9acf-48096caccd3c</v>
      </c>
      <c r="B3984" s="3">
        <f>Raw_Data!B3984</f>
        <v>18</v>
      </c>
      <c r="C3984" s="3" t="str">
        <f>Raw_Data!C3984</f>
        <v>Other</v>
      </c>
      <c r="D3984" s="3" t="str">
        <f>Raw_Data!D3984</f>
        <v>Premium</v>
      </c>
      <c r="E3984" s="3">
        <f>Raw_Data!E3984</f>
        <v>9.52</v>
      </c>
      <c r="F3984" s="3">
        <f>Raw_Data!F3984</f>
        <v>5</v>
      </c>
      <c r="G3984" s="3" t="str">
        <f>Raw_Data!G3984</f>
        <v>Oceania</v>
      </c>
      <c r="H3984" s="3" t="str">
        <f>Raw_Data!H3984</f>
        <v>Desktop</v>
      </c>
      <c r="I3984" s="3">
        <f>Raw_Data!I3984</f>
        <v>17.989999999999998</v>
      </c>
      <c r="J3984" s="3">
        <f>Raw_Data!J3984</f>
        <v>0</v>
      </c>
      <c r="K3984" s="3" t="str">
        <f>Raw_Data!K3984</f>
        <v>Gift Card</v>
      </c>
      <c r="L3984" s="3">
        <f>Raw_Data!L3984</f>
        <v>2</v>
      </c>
      <c r="M3984" s="3">
        <f>Raw_Data!M3984</f>
        <v>1.59</v>
      </c>
      <c r="N3984" s="3" t="str">
        <f>Raw_Data!N3984</f>
        <v>Drama</v>
      </c>
      <c r="O3984" s="3" t="str">
        <f t="shared" si="620"/>
        <v>18-24</v>
      </c>
      <c r="P3984" s="3" t="str">
        <f t="shared" si="621"/>
        <v>&lt;10h</v>
      </c>
      <c r="Q3984" s="3" t="str">
        <f t="shared" si="622"/>
        <v>0-7d</v>
      </c>
      <c r="R3984" s="3" t="str">
        <f t="shared" si="623"/>
        <v>Medium</v>
      </c>
      <c r="S3984" s="3" t="str">
        <f t="shared" si="624"/>
        <v>High</v>
      </c>
      <c r="T3984" s="3" t="str">
        <f t="shared" si="625"/>
        <v>Active</v>
      </c>
      <c r="U3984" s="4">
        <f>1/(1+EXP(-(Predictive_Model!$B$5+((B3984-Predictive_Model!$B$20)/Predictive_Model!$C$20)*Predictive_Model!$D$20+((E3984-Predictive_Model!$B$21)/Predictive_Model!$C$21)*Predictive_Model!$D$21+((F3984-Predictive_Model!$B$22)/Predictive_Model!$C$22)*Predictive_Model!$D$22+((I3984-Predictive_Model!$B$23)/Predictive_Model!$C$23)*Predictive_Model!$D$23+((L3984-Predictive_Model!$B$24)/Predictive_Model!$C$24)*Predictive_Model!$D$24+((M3984-Predictive_Model!$B$25)/Predictive_Model!$C$25)*Predictive_Model!$D$25+IF(C3984="Male",Predictive_Model!$D$31,IF(C3984="Other",Predictive_Model!$D$32,0))+IF(D3984="Premium",Predictive_Model!$D$34,IF(D3984="Standard",Predictive_Model!$D$35,0))+IF(G3984="Asia",Predictive_Model!$D$37,IF(G3984="Europe",Predictive_Model!$D$38,IF(G3984="North America",Predictive_Model!$D$39,IF(G3984="Oceania",Predictive_Model!$D$40,IF(G3984="South America",Predictive_Model!$D$41,0)))))+IF(H3984="Laptop",Predictive_Model!$D$43,IF(H3984="Mobile",Predictive_Model!$D$44,IF(H3984="TV",Predictive_Model!$D$45,IF(H3984="Tablet",Predictive_Model!$D$46,0))))+IF(K3984="Crypto",Predictive_Model!$D$48,IF(K3984="Debit Card",Predictive_Model!$D$49,IF(K3984="Gift Card",Predictive_Model!$D$50,IF(K3984="PayPal",Predictive_Model!$D$51,0))))+IF(N3984="Comedy",Predictive_Model!$D$53,IF(N3984="Documentary",Predictive_Model!$D$54,IF(N3984="Drama",Predictive_Model!$D$55,IF(N3984="Horror",Predictive_Model!$D$56,IF(N3984="Romance",Predictive_Model!$D$57,IF(N3984="Sci-Fi",Predictive_Model!$D$58,0)))))))))</f>
        <v>2.3379028866182653E-2</v>
      </c>
      <c r="V3984" s="3" t="str">
        <f t="shared" si="626"/>
        <v>Low</v>
      </c>
      <c r="W3984" s="6">
        <f t="shared" si="627"/>
        <v>0.42058872930262586</v>
      </c>
      <c r="X3984" s="3" t="str">
        <f t="shared" si="628"/>
        <v>Monitor</v>
      </c>
      <c r="Y3984" s="3" t="str">
        <f t="shared" si="629"/>
        <v>OK</v>
      </c>
    </row>
    <row r="3985" spans="1:25" x14ac:dyDescent="0.25">
      <c r="A3985" s="3" t="str">
        <f>Raw_Data!A3985</f>
        <v>c32bafe7-6744-4901-bf9a-fa83bda82088</v>
      </c>
      <c r="B3985" s="3">
        <f>Raw_Data!B3985</f>
        <v>39</v>
      </c>
      <c r="C3985" s="3" t="str">
        <f>Raw_Data!C3985</f>
        <v>Other</v>
      </c>
      <c r="D3985" s="3" t="str">
        <f>Raw_Data!D3985</f>
        <v>Standard</v>
      </c>
      <c r="E3985" s="3">
        <f>Raw_Data!E3985</f>
        <v>0.75</v>
      </c>
      <c r="F3985" s="3">
        <f>Raw_Data!F3985</f>
        <v>27</v>
      </c>
      <c r="G3985" s="3" t="str">
        <f>Raw_Data!G3985</f>
        <v>Africa</v>
      </c>
      <c r="H3985" s="3" t="str">
        <f>Raw_Data!H3985</f>
        <v>Laptop</v>
      </c>
      <c r="I3985" s="3">
        <f>Raw_Data!I3985</f>
        <v>13.99</v>
      </c>
      <c r="J3985" s="3">
        <f>Raw_Data!J3985</f>
        <v>1</v>
      </c>
      <c r="K3985" s="3" t="str">
        <f>Raw_Data!K3985</f>
        <v>Crypto</v>
      </c>
      <c r="L3985" s="3">
        <f>Raw_Data!L3985</f>
        <v>4</v>
      </c>
      <c r="M3985" s="3">
        <f>Raw_Data!M3985</f>
        <v>0.03</v>
      </c>
      <c r="N3985" s="3" t="str">
        <f>Raw_Data!N3985</f>
        <v>Romance</v>
      </c>
      <c r="O3985" s="3" t="str">
        <f t="shared" si="620"/>
        <v>35-44</v>
      </c>
      <c r="P3985" s="3" t="str">
        <f t="shared" si="621"/>
        <v>&lt;10h</v>
      </c>
      <c r="Q3985" s="3" t="str">
        <f t="shared" si="622"/>
        <v>22-45d</v>
      </c>
      <c r="R3985" s="3" t="str">
        <f t="shared" si="623"/>
        <v>Medium</v>
      </c>
      <c r="S3985" s="3" t="str">
        <f t="shared" si="624"/>
        <v>Mid</v>
      </c>
      <c r="T3985" s="3" t="str">
        <f t="shared" si="625"/>
        <v>Churned</v>
      </c>
      <c r="U3985" s="4">
        <f>1/(1+EXP(-(Predictive_Model!$B$5+((B3985-Predictive_Model!$B$20)/Predictive_Model!$C$20)*Predictive_Model!$D$20+((E3985-Predictive_Model!$B$21)/Predictive_Model!$C$21)*Predictive_Model!$D$21+((F3985-Predictive_Model!$B$22)/Predictive_Model!$C$22)*Predictive_Model!$D$22+((I3985-Predictive_Model!$B$23)/Predictive_Model!$C$23)*Predictive_Model!$D$23+((L3985-Predictive_Model!$B$24)/Predictive_Model!$C$24)*Predictive_Model!$D$24+((M3985-Predictive_Model!$B$25)/Predictive_Model!$C$25)*Predictive_Model!$D$25+IF(C3985="Male",Predictive_Model!$D$31,IF(C3985="Other",Predictive_Model!$D$32,0))+IF(D3985="Premium",Predictive_Model!$D$34,IF(D3985="Standard",Predictive_Model!$D$35,0))+IF(G3985="Asia",Predictive_Model!$D$37,IF(G3985="Europe",Predictive_Model!$D$38,IF(G3985="North America",Predictive_Model!$D$39,IF(G3985="Oceania",Predictive_Model!$D$40,IF(G3985="South America",Predictive_Model!$D$41,0)))))+IF(H3985="Laptop",Predictive_Model!$D$43,IF(H3985="Mobile",Predictive_Model!$D$44,IF(H3985="TV",Predictive_Model!$D$45,IF(H3985="Tablet",Predictive_Model!$D$46,0))))+IF(K3985="Crypto",Predictive_Model!$D$48,IF(K3985="Debit Card",Predictive_Model!$D$49,IF(K3985="Gift Card",Predictive_Model!$D$50,IF(K3985="PayPal",Predictive_Model!$D$51,0))))+IF(N3985="Comedy",Predictive_Model!$D$53,IF(N3985="Documentary",Predictive_Model!$D$54,IF(N3985="Drama",Predictive_Model!$D$55,IF(N3985="Horror",Predictive_Model!$D$56,IF(N3985="Romance",Predictive_Model!$D$57,IF(N3985="Sci-Fi",Predictive_Model!$D$58,0)))))))))</f>
        <v>0.986624849784286</v>
      </c>
      <c r="V3985" s="3" t="str">
        <f t="shared" si="626"/>
        <v>Critical</v>
      </c>
      <c r="W3985" s="6">
        <f t="shared" si="627"/>
        <v>13.99</v>
      </c>
      <c r="X3985" s="3" t="str">
        <f t="shared" si="628"/>
        <v>Priority 2</v>
      </c>
      <c r="Y3985" s="3" t="str">
        <f t="shared" si="629"/>
        <v>OK</v>
      </c>
    </row>
    <row r="3986" spans="1:25" x14ac:dyDescent="0.25">
      <c r="A3986" s="3" t="str">
        <f>Raw_Data!A3986</f>
        <v>c18a0290-a6c6-4d07-9641-5255c31da967</v>
      </c>
      <c r="B3986" s="3">
        <f>Raw_Data!B3986</f>
        <v>70</v>
      </c>
      <c r="C3986" s="3" t="str">
        <f>Raw_Data!C3986</f>
        <v>Male</v>
      </c>
      <c r="D3986" s="3" t="str">
        <f>Raw_Data!D3986</f>
        <v>Standard</v>
      </c>
      <c r="E3986" s="3">
        <f>Raw_Data!E3986</f>
        <v>13.92</v>
      </c>
      <c r="F3986" s="3">
        <f>Raw_Data!F3986</f>
        <v>57</v>
      </c>
      <c r="G3986" s="3" t="str">
        <f>Raw_Data!G3986</f>
        <v>North America</v>
      </c>
      <c r="H3986" s="3" t="str">
        <f>Raw_Data!H3986</f>
        <v>Laptop</v>
      </c>
      <c r="I3986" s="3">
        <f>Raw_Data!I3986</f>
        <v>13.99</v>
      </c>
      <c r="J3986" s="3">
        <f>Raw_Data!J3986</f>
        <v>1</v>
      </c>
      <c r="K3986" s="3" t="str">
        <f>Raw_Data!K3986</f>
        <v>Crypto</v>
      </c>
      <c r="L3986" s="3">
        <f>Raw_Data!L3986</f>
        <v>1</v>
      </c>
      <c r="M3986" s="3">
        <f>Raw_Data!M3986</f>
        <v>0.24</v>
      </c>
      <c r="N3986" s="3" t="str">
        <f>Raw_Data!N3986</f>
        <v>Action</v>
      </c>
      <c r="O3986" s="3" t="str">
        <f t="shared" si="620"/>
        <v>55-70</v>
      </c>
      <c r="P3986" s="3" t="str">
        <f t="shared" si="621"/>
        <v>10-24h</v>
      </c>
      <c r="Q3986" s="3" t="str">
        <f t="shared" si="622"/>
        <v>46-60d</v>
      </c>
      <c r="R3986" s="3" t="str">
        <f t="shared" si="623"/>
        <v>Medium</v>
      </c>
      <c r="S3986" s="3" t="str">
        <f t="shared" si="624"/>
        <v>Mid</v>
      </c>
      <c r="T3986" s="3" t="str">
        <f t="shared" si="625"/>
        <v>Churned</v>
      </c>
      <c r="U3986" s="4">
        <f>1/(1+EXP(-(Predictive_Model!$B$5+((B3986-Predictive_Model!$B$20)/Predictive_Model!$C$20)*Predictive_Model!$D$20+((E3986-Predictive_Model!$B$21)/Predictive_Model!$C$21)*Predictive_Model!$D$21+((F3986-Predictive_Model!$B$22)/Predictive_Model!$C$22)*Predictive_Model!$D$22+((I3986-Predictive_Model!$B$23)/Predictive_Model!$C$23)*Predictive_Model!$D$23+((L3986-Predictive_Model!$B$24)/Predictive_Model!$C$24)*Predictive_Model!$D$24+((M3986-Predictive_Model!$B$25)/Predictive_Model!$C$25)*Predictive_Model!$D$25+IF(C3986="Male",Predictive_Model!$D$31,IF(C3986="Other",Predictive_Model!$D$32,0))+IF(D3986="Premium",Predictive_Model!$D$34,IF(D3986="Standard",Predictive_Model!$D$35,0))+IF(G3986="Asia",Predictive_Model!$D$37,IF(G3986="Europe",Predictive_Model!$D$38,IF(G3986="North America",Predictive_Model!$D$39,IF(G3986="Oceania",Predictive_Model!$D$40,IF(G3986="South America",Predictive_Model!$D$41,0)))))+IF(H3986="Laptop",Predictive_Model!$D$43,IF(H3986="Mobile",Predictive_Model!$D$44,IF(H3986="TV",Predictive_Model!$D$45,IF(H3986="Tablet",Predictive_Model!$D$46,0))))+IF(K3986="Crypto",Predictive_Model!$D$48,IF(K3986="Debit Card",Predictive_Model!$D$49,IF(K3986="Gift Card",Predictive_Model!$D$50,IF(K3986="PayPal",Predictive_Model!$D$51,0))))+IF(N3986="Comedy",Predictive_Model!$D$53,IF(N3986="Documentary",Predictive_Model!$D$54,IF(N3986="Drama",Predictive_Model!$D$55,IF(N3986="Horror",Predictive_Model!$D$56,IF(N3986="Romance",Predictive_Model!$D$57,IF(N3986="Sci-Fi",Predictive_Model!$D$58,0)))))))))</f>
        <v>0.99799021377347708</v>
      </c>
      <c r="V3986" s="3" t="str">
        <f t="shared" si="626"/>
        <v>Critical</v>
      </c>
      <c r="W3986" s="6">
        <f t="shared" si="627"/>
        <v>13.99</v>
      </c>
      <c r="X3986" s="3" t="str">
        <f t="shared" si="628"/>
        <v>Priority 2</v>
      </c>
      <c r="Y3986" s="3" t="str">
        <f t="shared" si="629"/>
        <v>OK</v>
      </c>
    </row>
    <row r="3987" spans="1:25" x14ac:dyDescent="0.25">
      <c r="A3987" s="3" t="str">
        <f>Raw_Data!A3987</f>
        <v>3ad7f42c-02c6-469e-915c-cc1d57bba996</v>
      </c>
      <c r="B3987" s="3">
        <f>Raw_Data!B3987</f>
        <v>19</v>
      </c>
      <c r="C3987" s="3" t="str">
        <f>Raw_Data!C3987</f>
        <v>Male</v>
      </c>
      <c r="D3987" s="3" t="str">
        <f>Raw_Data!D3987</f>
        <v>Premium</v>
      </c>
      <c r="E3987" s="3">
        <f>Raw_Data!E3987</f>
        <v>5.34</v>
      </c>
      <c r="F3987" s="3">
        <f>Raw_Data!F3987</f>
        <v>0</v>
      </c>
      <c r="G3987" s="3" t="str">
        <f>Raw_Data!G3987</f>
        <v>Europe</v>
      </c>
      <c r="H3987" s="3" t="str">
        <f>Raw_Data!H3987</f>
        <v>Tablet</v>
      </c>
      <c r="I3987" s="3">
        <f>Raw_Data!I3987</f>
        <v>17.989999999999998</v>
      </c>
      <c r="J3987" s="3">
        <f>Raw_Data!J3987</f>
        <v>0</v>
      </c>
      <c r="K3987" s="3" t="str">
        <f>Raw_Data!K3987</f>
        <v>Credit Card</v>
      </c>
      <c r="L3987" s="3">
        <f>Raw_Data!L3987</f>
        <v>3</v>
      </c>
      <c r="M3987" s="3">
        <f>Raw_Data!M3987</f>
        <v>5.34</v>
      </c>
      <c r="N3987" s="3" t="str">
        <f>Raw_Data!N3987</f>
        <v>Documentary</v>
      </c>
      <c r="O3987" s="3" t="str">
        <f t="shared" si="620"/>
        <v>18-24</v>
      </c>
      <c r="P3987" s="3" t="str">
        <f t="shared" si="621"/>
        <v>&lt;10h</v>
      </c>
      <c r="Q3987" s="3" t="str">
        <f t="shared" si="622"/>
        <v>0-7d</v>
      </c>
      <c r="R3987" s="3" t="str">
        <f t="shared" si="623"/>
        <v>Medium</v>
      </c>
      <c r="S3987" s="3" t="str">
        <f t="shared" si="624"/>
        <v>High</v>
      </c>
      <c r="T3987" s="3" t="str">
        <f t="shared" si="625"/>
        <v>Active</v>
      </c>
      <c r="U3987" s="4">
        <f>1/(1+EXP(-(Predictive_Model!$B$5+((B3987-Predictive_Model!$B$20)/Predictive_Model!$C$20)*Predictive_Model!$D$20+((E3987-Predictive_Model!$B$21)/Predictive_Model!$C$21)*Predictive_Model!$D$21+((F3987-Predictive_Model!$B$22)/Predictive_Model!$C$22)*Predictive_Model!$D$22+((I3987-Predictive_Model!$B$23)/Predictive_Model!$C$23)*Predictive_Model!$D$23+((L3987-Predictive_Model!$B$24)/Predictive_Model!$C$24)*Predictive_Model!$D$24+((M3987-Predictive_Model!$B$25)/Predictive_Model!$C$25)*Predictive_Model!$D$25+IF(C3987="Male",Predictive_Model!$D$31,IF(C3987="Other",Predictive_Model!$D$32,0))+IF(D3987="Premium",Predictive_Model!$D$34,IF(D3987="Standard",Predictive_Model!$D$35,0))+IF(G3987="Asia",Predictive_Model!$D$37,IF(G3987="Europe",Predictive_Model!$D$38,IF(G3987="North America",Predictive_Model!$D$39,IF(G3987="Oceania",Predictive_Model!$D$40,IF(G3987="South America",Predictive_Model!$D$41,0)))))+IF(H3987="Laptop",Predictive_Model!$D$43,IF(H3987="Mobile",Predictive_Model!$D$44,IF(H3987="TV",Predictive_Model!$D$45,IF(H3987="Tablet",Predictive_Model!$D$46,0))))+IF(K3987="Crypto",Predictive_Model!$D$48,IF(K3987="Debit Card",Predictive_Model!$D$49,IF(K3987="Gift Card",Predictive_Model!$D$50,IF(K3987="PayPal",Predictive_Model!$D$51,0))))+IF(N3987="Comedy",Predictive_Model!$D$53,IF(N3987="Documentary",Predictive_Model!$D$54,IF(N3987="Drama",Predictive_Model!$D$55,IF(N3987="Horror",Predictive_Model!$D$56,IF(N3987="Romance",Predictive_Model!$D$57,IF(N3987="Sci-Fi",Predictive_Model!$D$58,0)))))))))</f>
        <v>9.4679972647592912E-5</v>
      </c>
      <c r="V3987" s="3" t="str">
        <f t="shared" si="626"/>
        <v>Low</v>
      </c>
      <c r="W3987" s="6">
        <f t="shared" si="627"/>
        <v>1.7032927079301964E-3</v>
      </c>
      <c r="X3987" s="3" t="str">
        <f t="shared" si="628"/>
        <v>Monitor</v>
      </c>
      <c r="Y3987" s="3" t="str">
        <f t="shared" si="629"/>
        <v>OK</v>
      </c>
    </row>
    <row r="3988" spans="1:25" x14ac:dyDescent="0.25">
      <c r="A3988" s="3" t="str">
        <f>Raw_Data!A3988</f>
        <v>ce97c787-6a6c-4162-aeda-19b2f014d2ff</v>
      </c>
      <c r="B3988" s="3">
        <f>Raw_Data!B3988</f>
        <v>48</v>
      </c>
      <c r="C3988" s="3" t="str">
        <f>Raw_Data!C3988</f>
        <v>Other</v>
      </c>
      <c r="D3988" s="3" t="str">
        <f>Raw_Data!D3988</f>
        <v>Basic</v>
      </c>
      <c r="E3988" s="3">
        <f>Raw_Data!E3988</f>
        <v>10.9</v>
      </c>
      <c r="F3988" s="3">
        <f>Raw_Data!F3988</f>
        <v>26</v>
      </c>
      <c r="G3988" s="3" t="str">
        <f>Raw_Data!G3988</f>
        <v>Oceania</v>
      </c>
      <c r="H3988" s="3" t="str">
        <f>Raw_Data!H3988</f>
        <v>Mobile</v>
      </c>
      <c r="I3988" s="3">
        <f>Raw_Data!I3988</f>
        <v>8.99</v>
      </c>
      <c r="J3988" s="3">
        <f>Raw_Data!J3988</f>
        <v>1</v>
      </c>
      <c r="K3988" s="3" t="str">
        <f>Raw_Data!K3988</f>
        <v>Crypto</v>
      </c>
      <c r="L3988" s="3">
        <f>Raw_Data!L3988</f>
        <v>2</v>
      </c>
      <c r="M3988" s="3">
        <f>Raw_Data!M3988</f>
        <v>0.4</v>
      </c>
      <c r="N3988" s="3" t="str">
        <f>Raw_Data!N3988</f>
        <v>Horror</v>
      </c>
      <c r="O3988" s="3" t="str">
        <f t="shared" si="620"/>
        <v>45-54</v>
      </c>
      <c r="P3988" s="3" t="str">
        <f t="shared" si="621"/>
        <v>10-24h</v>
      </c>
      <c r="Q3988" s="3" t="str">
        <f t="shared" si="622"/>
        <v>22-45d</v>
      </c>
      <c r="R3988" s="3" t="str">
        <f t="shared" si="623"/>
        <v>Medium</v>
      </c>
      <c r="S3988" s="3" t="str">
        <f t="shared" si="624"/>
        <v>Low</v>
      </c>
      <c r="T3988" s="3" t="str">
        <f t="shared" si="625"/>
        <v>Churned</v>
      </c>
      <c r="U3988" s="4">
        <f>1/(1+EXP(-(Predictive_Model!$B$5+((B3988-Predictive_Model!$B$20)/Predictive_Model!$C$20)*Predictive_Model!$D$20+((E3988-Predictive_Model!$B$21)/Predictive_Model!$C$21)*Predictive_Model!$D$21+((F3988-Predictive_Model!$B$22)/Predictive_Model!$C$22)*Predictive_Model!$D$22+((I3988-Predictive_Model!$B$23)/Predictive_Model!$C$23)*Predictive_Model!$D$23+((L3988-Predictive_Model!$B$24)/Predictive_Model!$C$24)*Predictive_Model!$D$24+((M3988-Predictive_Model!$B$25)/Predictive_Model!$C$25)*Predictive_Model!$D$25+IF(C3988="Male",Predictive_Model!$D$31,IF(C3988="Other",Predictive_Model!$D$32,0))+IF(D3988="Premium",Predictive_Model!$D$34,IF(D3988="Standard",Predictive_Model!$D$35,0))+IF(G3988="Asia",Predictive_Model!$D$37,IF(G3988="Europe",Predictive_Model!$D$38,IF(G3988="North America",Predictive_Model!$D$39,IF(G3988="Oceania",Predictive_Model!$D$40,IF(G3988="South America",Predictive_Model!$D$41,0)))))+IF(H3988="Laptop",Predictive_Model!$D$43,IF(H3988="Mobile",Predictive_Model!$D$44,IF(H3988="TV",Predictive_Model!$D$45,IF(H3988="Tablet",Predictive_Model!$D$46,0))))+IF(K3988="Crypto",Predictive_Model!$D$48,IF(K3988="Debit Card",Predictive_Model!$D$49,IF(K3988="Gift Card",Predictive_Model!$D$50,IF(K3988="PayPal",Predictive_Model!$D$51,0))))+IF(N3988="Comedy",Predictive_Model!$D$53,IF(N3988="Documentary",Predictive_Model!$D$54,IF(N3988="Drama",Predictive_Model!$D$55,IF(N3988="Horror",Predictive_Model!$D$56,IF(N3988="Romance",Predictive_Model!$D$57,IF(N3988="Sci-Fi",Predictive_Model!$D$58,0)))))))))</f>
        <v>0.99239351300926337</v>
      </c>
      <c r="V3988" s="3" t="str">
        <f t="shared" si="626"/>
        <v>Critical</v>
      </c>
      <c r="W3988" s="6">
        <f t="shared" si="627"/>
        <v>8.99</v>
      </c>
      <c r="X3988" s="3" t="str">
        <f t="shared" si="628"/>
        <v>Priority 2</v>
      </c>
      <c r="Y3988" s="3" t="str">
        <f t="shared" si="629"/>
        <v>OK</v>
      </c>
    </row>
    <row r="3989" spans="1:25" x14ac:dyDescent="0.25">
      <c r="A3989" s="3" t="str">
        <f>Raw_Data!A3989</f>
        <v>4f064243-4e60-4a9b-ab4e-b4b262969f53</v>
      </c>
      <c r="B3989" s="3">
        <f>Raw_Data!B3989</f>
        <v>26</v>
      </c>
      <c r="C3989" s="3" t="str">
        <f>Raw_Data!C3989</f>
        <v>Male</v>
      </c>
      <c r="D3989" s="3" t="str">
        <f>Raw_Data!D3989</f>
        <v>Premium</v>
      </c>
      <c r="E3989" s="3">
        <f>Raw_Data!E3989</f>
        <v>8.1300000000000008</v>
      </c>
      <c r="F3989" s="3">
        <f>Raw_Data!F3989</f>
        <v>12</v>
      </c>
      <c r="G3989" s="3" t="str">
        <f>Raw_Data!G3989</f>
        <v>South America</v>
      </c>
      <c r="H3989" s="3" t="str">
        <f>Raw_Data!H3989</f>
        <v>Laptop</v>
      </c>
      <c r="I3989" s="3">
        <f>Raw_Data!I3989</f>
        <v>17.989999999999998</v>
      </c>
      <c r="J3989" s="3">
        <f>Raw_Data!J3989</f>
        <v>0</v>
      </c>
      <c r="K3989" s="3" t="str">
        <f>Raw_Data!K3989</f>
        <v>Credit Card</v>
      </c>
      <c r="L3989" s="3">
        <f>Raw_Data!L3989</f>
        <v>4</v>
      </c>
      <c r="M3989" s="3">
        <f>Raw_Data!M3989</f>
        <v>0.63</v>
      </c>
      <c r="N3989" s="3" t="str">
        <f>Raw_Data!N3989</f>
        <v>Sci-Fi</v>
      </c>
      <c r="O3989" s="3" t="str">
        <f t="shared" si="620"/>
        <v>25-34</v>
      </c>
      <c r="P3989" s="3" t="str">
        <f t="shared" si="621"/>
        <v>&lt;10h</v>
      </c>
      <c r="Q3989" s="3" t="str">
        <f t="shared" si="622"/>
        <v>8-21d</v>
      </c>
      <c r="R3989" s="3" t="str">
        <f t="shared" si="623"/>
        <v>Medium</v>
      </c>
      <c r="S3989" s="3" t="str">
        <f t="shared" si="624"/>
        <v>High</v>
      </c>
      <c r="T3989" s="3" t="str">
        <f t="shared" si="625"/>
        <v>Active</v>
      </c>
      <c r="U3989" s="4">
        <f>1/(1+EXP(-(Predictive_Model!$B$5+((B3989-Predictive_Model!$B$20)/Predictive_Model!$C$20)*Predictive_Model!$D$20+((E3989-Predictive_Model!$B$21)/Predictive_Model!$C$21)*Predictive_Model!$D$21+((F3989-Predictive_Model!$B$22)/Predictive_Model!$C$22)*Predictive_Model!$D$22+((I3989-Predictive_Model!$B$23)/Predictive_Model!$C$23)*Predictive_Model!$D$23+((L3989-Predictive_Model!$B$24)/Predictive_Model!$C$24)*Predictive_Model!$D$24+((M3989-Predictive_Model!$B$25)/Predictive_Model!$C$25)*Predictive_Model!$D$25+IF(C3989="Male",Predictive_Model!$D$31,IF(C3989="Other",Predictive_Model!$D$32,0))+IF(D3989="Premium",Predictive_Model!$D$34,IF(D3989="Standard",Predictive_Model!$D$35,0))+IF(G3989="Asia",Predictive_Model!$D$37,IF(G3989="Europe",Predictive_Model!$D$38,IF(G3989="North America",Predictive_Model!$D$39,IF(G3989="Oceania",Predictive_Model!$D$40,IF(G3989="South America",Predictive_Model!$D$41,0)))))+IF(H3989="Laptop",Predictive_Model!$D$43,IF(H3989="Mobile",Predictive_Model!$D$44,IF(H3989="TV",Predictive_Model!$D$45,IF(H3989="Tablet",Predictive_Model!$D$46,0))))+IF(K3989="Crypto",Predictive_Model!$D$48,IF(K3989="Debit Card",Predictive_Model!$D$49,IF(K3989="Gift Card",Predictive_Model!$D$50,IF(K3989="PayPal",Predictive_Model!$D$51,0))))+IF(N3989="Comedy",Predictive_Model!$D$53,IF(N3989="Documentary",Predictive_Model!$D$54,IF(N3989="Drama",Predictive_Model!$D$55,IF(N3989="Horror",Predictive_Model!$D$56,IF(N3989="Romance",Predictive_Model!$D$57,IF(N3989="Sci-Fi",Predictive_Model!$D$58,0)))))))))</f>
        <v>5.9451412404423656E-2</v>
      </c>
      <c r="V3989" s="3" t="str">
        <f t="shared" si="626"/>
        <v>Low</v>
      </c>
      <c r="W3989" s="6">
        <f t="shared" si="627"/>
        <v>1.0695309091555816</v>
      </c>
      <c r="X3989" s="3" t="str">
        <f t="shared" si="628"/>
        <v>Monitor</v>
      </c>
      <c r="Y3989" s="3" t="str">
        <f t="shared" si="629"/>
        <v>OK</v>
      </c>
    </row>
    <row r="3990" spans="1:25" x14ac:dyDescent="0.25">
      <c r="A3990" s="3" t="str">
        <f>Raw_Data!A3990</f>
        <v>87badf81-7a2d-4bbe-a869-321a3ca58275</v>
      </c>
      <c r="B3990" s="3">
        <f>Raw_Data!B3990</f>
        <v>48</v>
      </c>
      <c r="C3990" s="3" t="str">
        <f>Raw_Data!C3990</f>
        <v>Female</v>
      </c>
      <c r="D3990" s="3" t="str">
        <f>Raw_Data!D3990</f>
        <v>Standard</v>
      </c>
      <c r="E3990" s="3">
        <f>Raw_Data!E3990</f>
        <v>17.03</v>
      </c>
      <c r="F3990" s="3">
        <f>Raw_Data!F3990</f>
        <v>57</v>
      </c>
      <c r="G3990" s="3" t="str">
        <f>Raw_Data!G3990</f>
        <v>Europe</v>
      </c>
      <c r="H3990" s="3" t="str">
        <f>Raw_Data!H3990</f>
        <v>TV</v>
      </c>
      <c r="I3990" s="3">
        <f>Raw_Data!I3990</f>
        <v>13.99</v>
      </c>
      <c r="J3990" s="3">
        <f>Raw_Data!J3990</f>
        <v>0</v>
      </c>
      <c r="K3990" s="3" t="str">
        <f>Raw_Data!K3990</f>
        <v>Debit Card</v>
      </c>
      <c r="L3990" s="3">
        <f>Raw_Data!L3990</f>
        <v>5</v>
      </c>
      <c r="M3990" s="3">
        <f>Raw_Data!M3990</f>
        <v>0.28999999999999998</v>
      </c>
      <c r="N3990" s="3" t="str">
        <f>Raw_Data!N3990</f>
        <v>Action</v>
      </c>
      <c r="O3990" s="3" t="str">
        <f t="shared" si="620"/>
        <v>45-54</v>
      </c>
      <c r="P3990" s="3" t="str">
        <f t="shared" si="621"/>
        <v>10-24h</v>
      </c>
      <c r="Q3990" s="3" t="str">
        <f t="shared" si="622"/>
        <v>46-60d</v>
      </c>
      <c r="R3990" s="3" t="str">
        <f t="shared" si="623"/>
        <v>Medium</v>
      </c>
      <c r="S3990" s="3" t="str">
        <f t="shared" si="624"/>
        <v>Mid</v>
      </c>
      <c r="T3990" s="3" t="str">
        <f t="shared" si="625"/>
        <v>Active</v>
      </c>
      <c r="U3990" s="4">
        <f>1/(1+EXP(-(Predictive_Model!$B$5+((B3990-Predictive_Model!$B$20)/Predictive_Model!$C$20)*Predictive_Model!$D$20+((E3990-Predictive_Model!$B$21)/Predictive_Model!$C$21)*Predictive_Model!$D$21+((F3990-Predictive_Model!$B$22)/Predictive_Model!$C$22)*Predictive_Model!$D$22+((I3990-Predictive_Model!$B$23)/Predictive_Model!$C$23)*Predictive_Model!$D$23+((L3990-Predictive_Model!$B$24)/Predictive_Model!$C$24)*Predictive_Model!$D$24+((M3990-Predictive_Model!$B$25)/Predictive_Model!$C$25)*Predictive_Model!$D$25+IF(C3990="Male",Predictive_Model!$D$31,IF(C3990="Other",Predictive_Model!$D$32,0))+IF(D3990="Premium",Predictive_Model!$D$34,IF(D3990="Standard",Predictive_Model!$D$35,0))+IF(G3990="Asia",Predictive_Model!$D$37,IF(G3990="Europe",Predictive_Model!$D$38,IF(G3990="North America",Predictive_Model!$D$39,IF(G3990="Oceania",Predictive_Model!$D$40,IF(G3990="South America",Predictive_Model!$D$41,0)))))+IF(H3990="Laptop",Predictive_Model!$D$43,IF(H3990="Mobile",Predictive_Model!$D$44,IF(H3990="TV",Predictive_Model!$D$45,IF(H3990="Tablet",Predictive_Model!$D$46,0))))+IF(K3990="Crypto",Predictive_Model!$D$48,IF(K3990="Debit Card",Predictive_Model!$D$49,IF(K3990="Gift Card",Predictive_Model!$D$50,IF(K3990="PayPal",Predictive_Model!$D$51,0))))+IF(N3990="Comedy",Predictive_Model!$D$53,IF(N3990="Documentary",Predictive_Model!$D$54,IF(N3990="Drama",Predictive_Model!$D$55,IF(N3990="Horror",Predictive_Model!$D$56,IF(N3990="Romance",Predictive_Model!$D$57,IF(N3990="Sci-Fi",Predictive_Model!$D$58,0)))))))))</f>
        <v>0.83236704615647117</v>
      </c>
      <c r="V3990" s="3" t="str">
        <f t="shared" si="626"/>
        <v>Critical</v>
      </c>
      <c r="W3990" s="6">
        <f t="shared" si="627"/>
        <v>11.644814975729032</v>
      </c>
      <c r="X3990" s="3" t="str">
        <f t="shared" si="628"/>
        <v>Priority 2</v>
      </c>
      <c r="Y3990" s="3" t="str">
        <f t="shared" si="629"/>
        <v>OK</v>
      </c>
    </row>
    <row r="3991" spans="1:25" x14ac:dyDescent="0.25">
      <c r="A3991" s="3" t="str">
        <f>Raw_Data!A3991</f>
        <v>3cd1c05f-5575-4a10-ac1f-b67337a7acaf</v>
      </c>
      <c r="B3991" s="3">
        <f>Raw_Data!B3991</f>
        <v>19</v>
      </c>
      <c r="C3991" s="3" t="str">
        <f>Raw_Data!C3991</f>
        <v>Female</v>
      </c>
      <c r="D3991" s="3" t="str">
        <f>Raw_Data!D3991</f>
        <v>Premium</v>
      </c>
      <c r="E3991" s="3">
        <f>Raw_Data!E3991</f>
        <v>4.7300000000000004</v>
      </c>
      <c r="F3991" s="3">
        <f>Raw_Data!F3991</f>
        <v>41</v>
      </c>
      <c r="G3991" s="3" t="str">
        <f>Raw_Data!G3991</f>
        <v>Asia</v>
      </c>
      <c r="H3991" s="3" t="str">
        <f>Raw_Data!H3991</f>
        <v>Tablet</v>
      </c>
      <c r="I3991" s="3">
        <f>Raw_Data!I3991</f>
        <v>17.989999999999998</v>
      </c>
      <c r="J3991" s="3">
        <f>Raw_Data!J3991</f>
        <v>1</v>
      </c>
      <c r="K3991" s="3" t="str">
        <f>Raw_Data!K3991</f>
        <v>Crypto</v>
      </c>
      <c r="L3991" s="3">
        <f>Raw_Data!L3991</f>
        <v>2</v>
      </c>
      <c r="M3991" s="3">
        <f>Raw_Data!M3991</f>
        <v>0.11</v>
      </c>
      <c r="N3991" s="3" t="str">
        <f>Raw_Data!N3991</f>
        <v>Drama</v>
      </c>
      <c r="O3991" s="3" t="str">
        <f t="shared" si="620"/>
        <v>18-24</v>
      </c>
      <c r="P3991" s="3" t="str">
        <f t="shared" si="621"/>
        <v>&lt;10h</v>
      </c>
      <c r="Q3991" s="3" t="str">
        <f t="shared" si="622"/>
        <v>22-45d</v>
      </c>
      <c r="R3991" s="3" t="str">
        <f t="shared" si="623"/>
        <v>Medium</v>
      </c>
      <c r="S3991" s="3" t="str">
        <f t="shared" si="624"/>
        <v>High</v>
      </c>
      <c r="T3991" s="3" t="str">
        <f t="shared" si="625"/>
        <v>Churned</v>
      </c>
      <c r="U3991" s="4">
        <f>1/(1+EXP(-(Predictive_Model!$B$5+((B3991-Predictive_Model!$B$20)/Predictive_Model!$C$20)*Predictive_Model!$D$20+((E3991-Predictive_Model!$B$21)/Predictive_Model!$C$21)*Predictive_Model!$D$21+((F3991-Predictive_Model!$B$22)/Predictive_Model!$C$22)*Predictive_Model!$D$22+((I3991-Predictive_Model!$B$23)/Predictive_Model!$C$23)*Predictive_Model!$D$23+((L3991-Predictive_Model!$B$24)/Predictive_Model!$C$24)*Predictive_Model!$D$24+((M3991-Predictive_Model!$B$25)/Predictive_Model!$C$25)*Predictive_Model!$D$25+IF(C3991="Male",Predictive_Model!$D$31,IF(C3991="Other",Predictive_Model!$D$32,0))+IF(D3991="Premium",Predictive_Model!$D$34,IF(D3991="Standard",Predictive_Model!$D$35,0))+IF(G3991="Asia",Predictive_Model!$D$37,IF(G3991="Europe",Predictive_Model!$D$38,IF(G3991="North America",Predictive_Model!$D$39,IF(G3991="Oceania",Predictive_Model!$D$40,IF(G3991="South America",Predictive_Model!$D$41,0)))))+IF(H3991="Laptop",Predictive_Model!$D$43,IF(H3991="Mobile",Predictive_Model!$D$44,IF(H3991="TV",Predictive_Model!$D$45,IF(H3991="Tablet",Predictive_Model!$D$46,0))))+IF(K3991="Crypto",Predictive_Model!$D$48,IF(K3991="Debit Card",Predictive_Model!$D$49,IF(K3991="Gift Card",Predictive_Model!$D$50,IF(K3991="PayPal",Predictive_Model!$D$51,0))))+IF(N3991="Comedy",Predictive_Model!$D$53,IF(N3991="Documentary",Predictive_Model!$D$54,IF(N3991="Drama",Predictive_Model!$D$55,IF(N3991="Horror",Predictive_Model!$D$56,IF(N3991="Romance",Predictive_Model!$D$57,IF(N3991="Sci-Fi",Predictive_Model!$D$58,0)))))))))</f>
        <v>0.99756529342430234</v>
      </c>
      <c r="V3991" s="3" t="str">
        <f t="shared" si="626"/>
        <v>Critical</v>
      </c>
      <c r="W3991" s="6">
        <f t="shared" si="627"/>
        <v>17.989999999999998</v>
      </c>
      <c r="X3991" s="3" t="str">
        <f t="shared" si="628"/>
        <v>Priority 1</v>
      </c>
      <c r="Y3991" s="3" t="str">
        <f t="shared" si="629"/>
        <v>OK</v>
      </c>
    </row>
    <row r="3992" spans="1:25" x14ac:dyDescent="0.25">
      <c r="A3992" s="3" t="str">
        <f>Raw_Data!A3992</f>
        <v>336a2ae7-f0bc-4aa5-8fc8-540c138b7d3c</v>
      </c>
      <c r="B3992" s="3">
        <f>Raw_Data!B3992</f>
        <v>70</v>
      </c>
      <c r="C3992" s="3" t="str">
        <f>Raw_Data!C3992</f>
        <v>Male</v>
      </c>
      <c r="D3992" s="3" t="str">
        <f>Raw_Data!D3992</f>
        <v>Basic</v>
      </c>
      <c r="E3992" s="3">
        <f>Raw_Data!E3992</f>
        <v>110.4</v>
      </c>
      <c r="F3992" s="3">
        <f>Raw_Data!F3992</f>
        <v>33</v>
      </c>
      <c r="G3992" s="3" t="str">
        <f>Raw_Data!G3992</f>
        <v>Africa</v>
      </c>
      <c r="H3992" s="3" t="str">
        <f>Raw_Data!H3992</f>
        <v>Desktop</v>
      </c>
      <c r="I3992" s="3">
        <f>Raw_Data!I3992</f>
        <v>8.99</v>
      </c>
      <c r="J3992" s="3">
        <f>Raw_Data!J3992</f>
        <v>0</v>
      </c>
      <c r="K3992" s="3" t="str">
        <f>Raw_Data!K3992</f>
        <v>PayPal</v>
      </c>
      <c r="L3992" s="3">
        <f>Raw_Data!L3992</f>
        <v>5</v>
      </c>
      <c r="M3992" s="3">
        <f>Raw_Data!M3992</f>
        <v>3.25</v>
      </c>
      <c r="N3992" s="3" t="str">
        <f>Raw_Data!N3992</f>
        <v>Horror</v>
      </c>
      <c r="O3992" s="3" t="str">
        <f t="shared" si="620"/>
        <v>55-70</v>
      </c>
      <c r="P3992" s="3" t="str">
        <f t="shared" si="621"/>
        <v>50h+</v>
      </c>
      <c r="Q3992" s="3" t="str">
        <f t="shared" si="622"/>
        <v>22-45d</v>
      </c>
      <c r="R3992" s="3" t="str">
        <f t="shared" si="623"/>
        <v>Medium</v>
      </c>
      <c r="S3992" s="3" t="str">
        <f t="shared" si="624"/>
        <v>Low</v>
      </c>
      <c r="T3992" s="3" t="str">
        <f t="shared" si="625"/>
        <v>Active</v>
      </c>
      <c r="U3992" s="4">
        <f>1/(1+EXP(-(Predictive_Model!$B$5+((B3992-Predictive_Model!$B$20)/Predictive_Model!$C$20)*Predictive_Model!$D$20+((E3992-Predictive_Model!$B$21)/Predictive_Model!$C$21)*Predictive_Model!$D$21+((F3992-Predictive_Model!$B$22)/Predictive_Model!$C$22)*Predictive_Model!$D$22+((I3992-Predictive_Model!$B$23)/Predictive_Model!$C$23)*Predictive_Model!$D$23+((L3992-Predictive_Model!$B$24)/Predictive_Model!$C$24)*Predictive_Model!$D$24+((M3992-Predictive_Model!$B$25)/Predictive_Model!$C$25)*Predictive_Model!$D$25+IF(C3992="Male",Predictive_Model!$D$31,IF(C3992="Other",Predictive_Model!$D$32,0))+IF(D3992="Premium",Predictive_Model!$D$34,IF(D3992="Standard",Predictive_Model!$D$35,0))+IF(G3992="Asia",Predictive_Model!$D$37,IF(G3992="Europe",Predictive_Model!$D$38,IF(G3992="North America",Predictive_Model!$D$39,IF(G3992="Oceania",Predictive_Model!$D$40,IF(G3992="South America",Predictive_Model!$D$41,0)))))+IF(H3992="Laptop",Predictive_Model!$D$43,IF(H3992="Mobile",Predictive_Model!$D$44,IF(H3992="TV",Predictive_Model!$D$45,IF(H3992="Tablet",Predictive_Model!$D$46,0))))+IF(K3992="Crypto",Predictive_Model!$D$48,IF(K3992="Debit Card",Predictive_Model!$D$49,IF(K3992="Gift Card",Predictive_Model!$D$50,IF(K3992="PayPal",Predictive_Model!$D$51,0))))+IF(N3992="Comedy",Predictive_Model!$D$53,IF(N3992="Documentary",Predictive_Model!$D$54,IF(N3992="Drama",Predictive_Model!$D$55,IF(N3992="Horror",Predictive_Model!$D$56,IF(N3992="Romance",Predictive_Model!$D$57,IF(N3992="Sci-Fi",Predictive_Model!$D$58,0)))))))))</f>
        <v>8.1959833663871728E-16</v>
      </c>
      <c r="V3992" s="3" t="str">
        <f t="shared" si="626"/>
        <v>Low</v>
      </c>
      <c r="W3992" s="6">
        <f t="shared" si="627"/>
        <v>7.3681890463820682E-15</v>
      </c>
      <c r="X3992" s="3" t="str">
        <f t="shared" si="628"/>
        <v>Monitor</v>
      </c>
      <c r="Y3992" s="3" t="str">
        <f t="shared" si="629"/>
        <v>OK</v>
      </c>
    </row>
    <row r="3993" spans="1:25" x14ac:dyDescent="0.25">
      <c r="A3993" s="3" t="str">
        <f>Raw_Data!A3993</f>
        <v>7e9ddb87-4b17-40c9-aa12-a070f3720693</v>
      </c>
      <c r="B3993" s="3">
        <f>Raw_Data!B3993</f>
        <v>18</v>
      </c>
      <c r="C3993" s="3" t="str">
        <f>Raw_Data!C3993</f>
        <v>Female</v>
      </c>
      <c r="D3993" s="3" t="str">
        <f>Raw_Data!D3993</f>
        <v>Standard</v>
      </c>
      <c r="E3993" s="3">
        <f>Raw_Data!E3993</f>
        <v>5.32</v>
      </c>
      <c r="F3993" s="3">
        <f>Raw_Data!F3993</f>
        <v>18</v>
      </c>
      <c r="G3993" s="3" t="str">
        <f>Raw_Data!G3993</f>
        <v>Asia</v>
      </c>
      <c r="H3993" s="3" t="str">
        <f>Raw_Data!H3993</f>
        <v>Desktop</v>
      </c>
      <c r="I3993" s="3">
        <f>Raw_Data!I3993</f>
        <v>13.99</v>
      </c>
      <c r="J3993" s="3">
        <f>Raw_Data!J3993</f>
        <v>0</v>
      </c>
      <c r="K3993" s="3" t="str">
        <f>Raw_Data!K3993</f>
        <v>Gift Card</v>
      </c>
      <c r="L3993" s="3">
        <f>Raw_Data!L3993</f>
        <v>3</v>
      </c>
      <c r="M3993" s="3">
        <f>Raw_Data!M3993</f>
        <v>0.28000000000000003</v>
      </c>
      <c r="N3993" s="3" t="str">
        <f>Raw_Data!N3993</f>
        <v>Sci-Fi</v>
      </c>
      <c r="O3993" s="3" t="str">
        <f t="shared" si="620"/>
        <v>18-24</v>
      </c>
      <c r="P3993" s="3" t="str">
        <f t="shared" si="621"/>
        <v>&lt;10h</v>
      </c>
      <c r="Q3993" s="3" t="str">
        <f t="shared" si="622"/>
        <v>8-21d</v>
      </c>
      <c r="R3993" s="3" t="str">
        <f t="shared" si="623"/>
        <v>Medium</v>
      </c>
      <c r="S3993" s="3" t="str">
        <f t="shared" si="624"/>
        <v>Mid</v>
      </c>
      <c r="T3993" s="3" t="str">
        <f t="shared" si="625"/>
        <v>Active</v>
      </c>
      <c r="U3993" s="4">
        <f>1/(1+EXP(-(Predictive_Model!$B$5+((B3993-Predictive_Model!$B$20)/Predictive_Model!$C$20)*Predictive_Model!$D$20+((E3993-Predictive_Model!$B$21)/Predictive_Model!$C$21)*Predictive_Model!$D$21+((F3993-Predictive_Model!$B$22)/Predictive_Model!$C$22)*Predictive_Model!$D$22+((I3993-Predictive_Model!$B$23)/Predictive_Model!$C$23)*Predictive_Model!$D$23+((L3993-Predictive_Model!$B$24)/Predictive_Model!$C$24)*Predictive_Model!$D$24+((M3993-Predictive_Model!$B$25)/Predictive_Model!$C$25)*Predictive_Model!$D$25+IF(C3993="Male",Predictive_Model!$D$31,IF(C3993="Other",Predictive_Model!$D$32,0))+IF(D3993="Premium",Predictive_Model!$D$34,IF(D3993="Standard",Predictive_Model!$D$35,0))+IF(G3993="Asia",Predictive_Model!$D$37,IF(G3993="Europe",Predictive_Model!$D$38,IF(G3993="North America",Predictive_Model!$D$39,IF(G3993="Oceania",Predictive_Model!$D$40,IF(G3993="South America",Predictive_Model!$D$41,0)))))+IF(H3993="Laptop",Predictive_Model!$D$43,IF(H3993="Mobile",Predictive_Model!$D$44,IF(H3993="TV",Predictive_Model!$D$45,IF(H3993="Tablet",Predictive_Model!$D$46,0))))+IF(K3993="Crypto",Predictive_Model!$D$48,IF(K3993="Debit Card",Predictive_Model!$D$49,IF(K3993="Gift Card",Predictive_Model!$D$50,IF(K3993="PayPal",Predictive_Model!$D$51,0))))+IF(N3993="Comedy",Predictive_Model!$D$53,IF(N3993="Documentary",Predictive_Model!$D$54,IF(N3993="Drama",Predictive_Model!$D$55,IF(N3993="Horror",Predictive_Model!$D$56,IF(N3993="Romance",Predictive_Model!$D$57,IF(N3993="Sci-Fi",Predictive_Model!$D$58,0)))))))))</f>
        <v>0.91748391693159492</v>
      </c>
      <c r="V3993" s="3" t="str">
        <f t="shared" si="626"/>
        <v>Critical</v>
      </c>
      <c r="W3993" s="6">
        <f t="shared" si="627"/>
        <v>12.835599997873013</v>
      </c>
      <c r="X3993" s="3" t="str">
        <f t="shared" si="628"/>
        <v>Priority 2</v>
      </c>
      <c r="Y3993" s="3" t="str">
        <f t="shared" si="629"/>
        <v>OK</v>
      </c>
    </row>
    <row r="3994" spans="1:25" x14ac:dyDescent="0.25">
      <c r="A3994" s="3" t="str">
        <f>Raw_Data!A3994</f>
        <v>c1d1ae44-0bc9-49ee-b2ae-e2d6fb2bf599</v>
      </c>
      <c r="B3994" s="3">
        <f>Raw_Data!B3994</f>
        <v>58</v>
      </c>
      <c r="C3994" s="3" t="str">
        <f>Raw_Data!C3994</f>
        <v>Female</v>
      </c>
      <c r="D3994" s="3" t="str">
        <f>Raw_Data!D3994</f>
        <v>Standard</v>
      </c>
      <c r="E3994" s="3">
        <f>Raw_Data!E3994</f>
        <v>2.5099999999999998</v>
      </c>
      <c r="F3994" s="3">
        <f>Raw_Data!F3994</f>
        <v>31</v>
      </c>
      <c r="G3994" s="3" t="str">
        <f>Raw_Data!G3994</f>
        <v>North America</v>
      </c>
      <c r="H3994" s="3" t="str">
        <f>Raw_Data!H3994</f>
        <v>Desktop</v>
      </c>
      <c r="I3994" s="3">
        <f>Raw_Data!I3994</f>
        <v>13.99</v>
      </c>
      <c r="J3994" s="3">
        <f>Raw_Data!J3994</f>
        <v>1</v>
      </c>
      <c r="K3994" s="3" t="str">
        <f>Raw_Data!K3994</f>
        <v>PayPal</v>
      </c>
      <c r="L3994" s="3">
        <f>Raw_Data!L3994</f>
        <v>5</v>
      </c>
      <c r="M3994" s="3">
        <f>Raw_Data!M3994</f>
        <v>0.08</v>
      </c>
      <c r="N3994" s="3" t="str">
        <f>Raw_Data!N3994</f>
        <v>Drama</v>
      </c>
      <c r="O3994" s="3" t="str">
        <f t="shared" si="620"/>
        <v>55-70</v>
      </c>
      <c r="P3994" s="3" t="str">
        <f t="shared" si="621"/>
        <v>&lt;10h</v>
      </c>
      <c r="Q3994" s="3" t="str">
        <f t="shared" si="622"/>
        <v>22-45d</v>
      </c>
      <c r="R3994" s="3" t="str">
        <f t="shared" si="623"/>
        <v>Medium</v>
      </c>
      <c r="S3994" s="3" t="str">
        <f t="shared" si="624"/>
        <v>Mid</v>
      </c>
      <c r="T3994" s="3" t="str">
        <f t="shared" si="625"/>
        <v>Churned</v>
      </c>
      <c r="U3994" s="4">
        <f>1/(1+EXP(-(Predictive_Model!$B$5+((B3994-Predictive_Model!$B$20)/Predictive_Model!$C$20)*Predictive_Model!$D$20+((E3994-Predictive_Model!$B$21)/Predictive_Model!$C$21)*Predictive_Model!$D$21+((F3994-Predictive_Model!$B$22)/Predictive_Model!$C$22)*Predictive_Model!$D$22+((I3994-Predictive_Model!$B$23)/Predictive_Model!$C$23)*Predictive_Model!$D$23+((L3994-Predictive_Model!$B$24)/Predictive_Model!$C$24)*Predictive_Model!$D$24+((M3994-Predictive_Model!$B$25)/Predictive_Model!$C$25)*Predictive_Model!$D$25+IF(C3994="Male",Predictive_Model!$D$31,IF(C3994="Other",Predictive_Model!$D$32,0))+IF(D3994="Premium",Predictive_Model!$D$34,IF(D3994="Standard",Predictive_Model!$D$35,0))+IF(G3994="Asia",Predictive_Model!$D$37,IF(G3994="Europe",Predictive_Model!$D$38,IF(G3994="North America",Predictive_Model!$D$39,IF(G3994="Oceania",Predictive_Model!$D$40,IF(G3994="South America",Predictive_Model!$D$41,0)))))+IF(H3994="Laptop",Predictive_Model!$D$43,IF(H3994="Mobile",Predictive_Model!$D$44,IF(H3994="TV",Predictive_Model!$D$45,IF(H3994="Tablet",Predictive_Model!$D$46,0))))+IF(K3994="Crypto",Predictive_Model!$D$48,IF(K3994="Debit Card",Predictive_Model!$D$49,IF(K3994="Gift Card",Predictive_Model!$D$50,IF(K3994="PayPal",Predictive_Model!$D$51,0))))+IF(N3994="Comedy",Predictive_Model!$D$53,IF(N3994="Documentary",Predictive_Model!$D$54,IF(N3994="Drama",Predictive_Model!$D$55,IF(N3994="Horror",Predictive_Model!$D$56,IF(N3994="Romance",Predictive_Model!$D$57,IF(N3994="Sci-Fi",Predictive_Model!$D$58,0)))))))))</f>
        <v>0.97179756786868954</v>
      </c>
      <c r="V3994" s="3" t="str">
        <f t="shared" si="626"/>
        <v>Critical</v>
      </c>
      <c r="W3994" s="6">
        <f t="shared" si="627"/>
        <v>13.99</v>
      </c>
      <c r="X3994" s="3" t="str">
        <f t="shared" si="628"/>
        <v>Priority 2</v>
      </c>
      <c r="Y3994" s="3" t="str">
        <f t="shared" si="629"/>
        <v>OK</v>
      </c>
    </row>
    <row r="3995" spans="1:25" x14ac:dyDescent="0.25">
      <c r="A3995" s="3" t="str">
        <f>Raw_Data!A3995</f>
        <v>b819383f-8219-47be-a119-7c9225b5436c</v>
      </c>
      <c r="B3995" s="3">
        <f>Raw_Data!B3995</f>
        <v>57</v>
      </c>
      <c r="C3995" s="3" t="str">
        <f>Raw_Data!C3995</f>
        <v>Male</v>
      </c>
      <c r="D3995" s="3" t="str">
        <f>Raw_Data!D3995</f>
        <v>Premium</v>
      </c>
      <c r="E3995" s="3">
        <f>Raw_Data!E3995</f>
        <v>44.65</v>
      </c>
      <c r="F3995" s="3">
        <f>Raw_Data!F3995</f>
        <v>52</v>
      </c>
      <c r="G3995" s="3" t="str">
        <f>Raw_Data!G3995</f>
        <v>Oceania</v>
      </c>
      <c r="H3995" s="3" t="str">
        <f>Raw_Data!H3995</f>
        <v>Tablet</v>
      </c>
      <c r="I3995" s="3">
        <f>Raw_Data!I3995</f>
        <v>17.989999999999998</v>
      </c>
      <c r="J3995" s="3">
        <f>Raw_Data!J3995</f>
        <v>0</v>
      </c>
      <c r="K3995" s="3" t="str">
        <f>Raw_Data!K3995</f>
        <v>Credit Card</v>
      </c>
      <c r="L3995" s="3">
        <f>Raw_Data!L3995</f>
        <v>5</v>
      </c>
      <c r="M3995" s="3">
        <f>Raw_Data!M3995</f>
        <v>0.84</v>
      </c>
      <c r="N3995" s="3" t="str">
        <f>Raw_Data!N3995</f>
        <v>Comedy</v>
      </c>
      <c r="O3995" s="3" t="str">
        <f t="shared" si="620"/>
        <v>55-70</v>
      </c>
      <c r="P3995" s="3" t="str">
        <f t="shared" si="621"/>
        <v>25-49h</v>
      </c>
      <c r="Q3995" s="3" t="str">
        <f t="shared" si="622"/>
        <v>46-60d</v>
      </c>
      <c r="R3995" s="3" t="str">
        <f t="shared" si="623"/>
        <v>Medium</v>
      </c>
      <c r="S3995" s="3" t="str">
        <f t="shared" si="624"/>
        <v>High</v>
      </c>
      <c r="T3995" s="3" t="str">
        <f t="shared" si="625"/>
        <v>Active</v>
      </c>
      <c r="U3995" s="4">
        <f>1/(1+EXP(-(Predictive_Model!$B$5+((B3995-Predictive_Model!$B$20)/Predictive_Model!$C$20)*Predictive_Model!$D$20+((E3995-Predictive_Model!$B$21)/Predictive_Model!$C$21)*Predictive_Model!$D$21+((F3995-Predictive_Model!$B$22)/Predictive_Model!$C$22)*Predictive_Model!$D$22+((I3995-Predictive_Model!$B$23)/Predictive_Model!$C$23)*Predictive_Model!$D$23+((L3995-Predictive_Model!$B$24)/Predictive_Model!$C$24)*Predictive_Model!$D$24+((M3995-Predictive_Model!$B$25)/Predictive_Model!$C$25)*Predictive_Model!$D$25+IF(C3995="Male",Predictive_Model!$D$31,IF(C3995="Other",Predictive_Model!$D$32,0))+IF(D3995="Premium",Predictive_Model!$D$34,IF(D3995="Standard",Predictive_Model!$D$35,0))+IF(G3995="Asia",Predictive_Model!$D$37,IF(G3995="Europe",Predictive_Model!$D$38,IF(G3995="North America",Predictive_Model!$D$39,IF(G3995="Oceania",Predictive_Model!$D$40,IF(G3995="South America",Predictive_Model!$D$41,0)))))+IF(H3995="Laptop",Predictive_Model!$D$43,IF(H3995="Mobile",Predictive_Model!$D$44,IF(H3995="TV",Predictive_Model!$D$45,IF(H3995="Tablet",Predictive_Model!$D$46,0))))+IF(K3995="Crypto",Predictive_Model!$D$48,IF(K3995="Debit Card",Predictive_Model!$D$49,IF(K3995="Gift Card",Predictive_Model!$D$50,IF(K3995="PayPal",Predictive_Model!$D$51,0))))+IF(N3995="Comedy",Predictive_Model!$D$53,IF(N3995="Documentary",Predictive_Model!$D$54,IF(N3995="Drama",Predictive_Model!$D$55,IF(N3995="Horror",Predictive_Model!$D$56,IF(N3995="Romance",Predictive_Model!$D$57,IF(N3995="Sci-Fi",Predictive_Model!$D$58,0)))))))))</f>
        <v>1.8419275133446173E-4</v>
      </c>
      <c r="V3995" s="3" t="str">
        <f t="shared" si="626"/>
        <v>Low</v>
      </c>
      <c r="W3995" s="6">
        <f t="shared" si="627"/>
        <v>3.3136275965069662E-3</v>
      </c>
      <c r="X3995" s="3" t="str">
        <f t="shared" si="628"/>
        <v>Monitor</v>
      </c>
      <c r="Y3995" s="3" t="str">
        <f t="shared" si="629"/>
        <v>OK</v>
      </c>
    </row>
    <row r="3996" spans="1:25" x14ac:dyDescent="0.25">
      <c r="A3996" s="3" t="str">
        <f>Raw_Data!A3996</f>
        <v>7c1dfa22-78a1-4be1-a9c9-929801f14b1c</v>
      </c>
      <c r="B3996" s="3">
        <f>Raw_Data!B3996</f>
        <v>47</v>
      </c>
      <c r="C3996" s="3" t="str">
        <f>Raw_Data!C3996</f>
        <v>Other</v>
      </c>
      <c r="D3996" s="3" t="str">
        <f>Raw_Data!D3996</f>
        <v>Standard</v>
      </c>
      <c r="E3996" s="3">
        <f>Raw_Data!E3996</f>
        <v>1.59</v>
      </c>
      <c r="F3996" s="3">
        <f>Raw_Data!F3996</f>
        <v>34</v>
      </c>
      <c r="G3996" s="3" t="str">
        <f>Raw_Data!G3996</f>
        <v>Oceania</v>
      </c>
      <c r="H3996" s="3" t="str">
        <f>Raw_Data!H3996</f>
        <v>Mobile</v>
      </c>
      <c r="I3996" s="3">
        <f>Raw_Data!I3996</f>
        <v>13.99</v>
      </c>
      <c r="J3996" s="3">
        <f>Raw_Data!J3996</f>
        <v>1</v>
      </c>
      <c r="K3996" s="3" t="str">
        <f>Raw_Data!K3996</f>
        <v>Gift Card</v>
      </c>
      <c r="L3996" s="3">
        <f>Raw_Data!L3996</f>
        <v>1</v>
      </c>
      <c r="M3996" s="3">
        <f>Raw_Data!M3996</f>
        <v>0.05</v>
      </c>
      <c r="N3996" s="3" t="str">
        <f>Raw_Data!N3996</f>
        <v>Comedy</v>
      </c>
      <c r="O3996" s="3" t="str">
        <f t="shared" si="620"/>
        <v>45-54</v>
      </c>
      <c r="P3996" s="3" t="str">
        <f t="shared" si="621"/>
        <v>&lt;10h</v>
      </c>
      <c r="Q3996" s="3" t="str">
        <f t="shared" si="622"/>
        <v>22-45d</v>
      </c>
      <c r="R3996" s="3" t="str">
        <f t="shared" si="623"/>
        <v>Medium</v>
      </c>
      <c r="S3996" s="3" t="str">
        <f t="shared" si="624"/>
        <v>Mid</v>
      </c>
      <c r="T3996" s="3" t="str">
        <f t="shared" si="625"/>
        <v>Churned</v>
      </c>
      <c r="U3996" s="4">
        <f>1/(1+EXP(-(Predictive_Model!$B$5+((B3996-Predictive_Model!$B$20)/Predictive_Model!$C$20)*Predictive_Model!$D$20+((E3996-Predictive_Model!$B$21)/Predictive_Model!$C$21)*Predictive_Model!$D$21+((F3996-Predictive_Model!$B$22)/Predictive_Model!$C$22)*Predictive_Model!$D$22+((I3996-Predictive_Model!$B$23)/Predictive_Model!$C$23)*Predictive_Model!$D$23+((L3996-Predictive_Model!$B$24)/Predictive_Model!$C$24)*Predictive_Model!$D$24+((M3996-Predictive_Model!$B$25)/Predictive_Model!$C$25)*Predictive_Model!$D$25+IF(C3996="Male",Predictive_Model!$D$31,IF(C3996="Other",Predictive_Model!$D$32,0))+IF(D3996="Premium",Predictive_Model!$D$34,IF(D3996="Standard",Predictive_Model!$D$35,0))+IF(G3996="Asia",Predictive_Model!$D$37,IF(G3996="Europe",Predictive_Model!$D$38,IF(G3996="North America",Predictive_Model!$D$39,IF(G3996="Oceania",Predictive_Model!$D$40,IF(G3996="South America",Predictive_Model!$D$41,0)))))+IF(H3996="Laptop",Predictive_Model!$D$43,IF(H3996="Mobile",Predictive_Model!$D$44,IF(H3996="TV",Predictive_Model!$D$45,IF(H3996="Tablet",Predictive_Model!$D$46,0))))+IF(K3996="Crypto",Predictive_Model!$D$48,IF(K3996="Debit Card",Predictive_Model!$D$49,IF(K3996="Gift Card",Predictive_Model!$D$50,IF(K3996="PayPal",Predictive_Model!$D$51,0))))+IF(N3996="Comedy",Predictive_Model!$D$53,IF(N3996="Documentary",Predictive_Model!$D$54,IF(N3996="Drama",Predictive_Model!$D$55,IF(N3996="Horror",Predictive_Model!$D$56,IF(N3996="Romance",Predictive_Model!$D$57,IF(N3996="Sci-Fi",Predictive_Model!$D$58,0)))))))))</f>
        <v>0.99991951827922354</v>
      </c>
      <c r="V3996" s="3" t="str">
        <f t="shared" si="626"/>
        <v>Critical</v>
      </c>
      <c r="W3996" s="6">
        <f t="shared" si="627"/>
        <v>13.99</v>
      </c>
      <c r="X3996" s="3" t="str">
        <f t="shared" si="628"/>
        <v>Priority 2</v>
      </c>
      <c r="Y3996" s="3" t="str">
        <f t="shared" si="629"/>
        <v>OK</v>
      </c>
    </row>
    <row r="3997" spans="1:25" x14ac:dyDescent="0.25">
      <c r="A3997" s="3" t="str">
        <f>Raw_Data!A3997</f>
        <v>a7ffdf22-b673-4b5a-aed8-8c53ed42814d</v>
      </c>
      <c r="B3997" s="3">
        <f>Raw_Data!B3997</f>
        <v>22</v>
      </c>
      <c r="C3997" s="3" t="str">
        <f>Raw_Data!C3997</f>
        <v>Other</v>
      </c>
      <c r="D3997" s="3" t="str">
        <f>Raw_Data!D3997</f>
        <v>Premium</v>
      </c>
      <c r="E3997" s="3">
        <f>Raw_Data!E3997</f>
        <v>32.25</v>
      </c>
      <c r="F3997" s="3">
        <f>Raw_Data!F3997</f>
        <v>30</v>
      </c>
      <c r="G3997" s="3" t="str">
        <f>Raw_Data!G3997</f>
        <v>Africa</v>
      </c>
      <c r="H3997" s="3" t="str">
        <f>Raw_Data!H3997</f>
        <v>TV</v>
      </c>
      <c r="I3997" s="3">
        <f>Raw_Data!I3997</f>
        <v>17.989999999999998</v>
      </c>
      <c r="J3997" s="3">
        <f>Raw_Data!J3997</f>
        <v>0</v>
      </c>
      <c r="K3997" s="3" t="str">
        <f>Raw_Data!K3997</f>
        <v>Gift Card</v>
      </c>
      <c r="L3997" s="3">
        <f>Raw_Data!L3997</f>
        <v>2</v>
      </c>
      <c r="M3997" s="3">
        <f>Raw_Data!M3997</f>
        <v>1.04</v>
      </c>
      <c r="N3997" s="3" t="str">
        <f>Raw_Data!N3997</f>
        <v>Romance</v>
      </c>
      <c r="O3997" s="3" t="str">
        <f t="shared" si="620"/>
        <v>18-24</v>
      </c>
      <c r="P3997" s="3" t="str">
        <f t="shared" si="621"/>
        <v>25-49h</v>
      </c>
      <c r="Q3997" s="3" t="str">
        <f t="shared" si="622"/>
        <v>22-45d</v>
      </c>
      <c r="R3997" s="3" t="str">
        <f t="shared" si="623"/>
        <v>Medium</v>
      </c>
      <c r="S3997" s="3" t="str">
        <f t="shared" si="624"/>
        <v>High</v>
      </c>
      <c r="T3997" s="3" t="str">
        <f t="shared" si="625"/>
        <v>Active</v>
      </c>
      <c r="U3997" s="4">
        <f>1/(1+EXP(-(Predictive_Model!$B$5+((B3997-Predictive_Model!$B$20)/Predictive_Model!$C$20)*Predictive_Model!$D$20+((E3997-Predictive_Model!$B$21)/Predictive_Model!$C$21)*Predictive_Model!$D$21+((F3997-Predictive_Model!$B$22)/Predictive_Model!$C$22)*Predictive_Model!$D$22+((I3997-Predictive_Model!$B$23)/Predictive_Model!$C$23)*Predictive_Model!$D$23+((L3997-Predictive_Model!$B$24)/Predictive_Model!$C$24)*Predictive_Model!$D$24+((M3997-Predictive_Model!$B$25)/Predictive_Model!$C$25)*Predictive_Model!$D$25+IF(C3997="Male",Predictive_Model!$D$31,IF(C3997="Other",Predictive_Model!$D$32,0))+IF(D3997="Premium",Predictive_Model!$D$34,IF(D3997="Standard",Predictive_Model!$D$35,0))+IF(G3997="Asia",Predictive_Model!$D$37,IF(G3997="Europe",Predictive_Model!$D$38,IF(G3997="North America",Predictive_Model!$D$39,IF(G3997="Oceania",Predictive_Model!$D$40,IF(G3997="South America",Predictive_Model!$D$41,0)))))+IF(H3997="Laptop",Predictive_Model!$D$43,IF(H3997="Mobile",Predictive_Model!$D$44,IF(H3997="TV",Predictive_Model!$D$45,IF(H3997="Tablet",Predictive_Model!$D$46,0))))+IF(K3997="Crypto",Predictive_Model!$D$48,IF(K3997="Debit Card",Predictive_Model!$D$49,IF(K3997="Gift Card",Predictive_Model!$D$50,IF(K3997="PayPal",Predictive_Model!$D$51,0))))+IF(N3997="Comedy",Predictive_Model!$D$53,IF(N3997="Documentary",Predictive_Model!$D$54,IF(N3997="Drama",Predictive_Model!$D$55,IF(N3997="Horror",Predictive_Model!$D$56,IF(N3997="Romance",Predictive_Model!$D$57,IF(N3997="Sci-Fi",Predictive_Model!$D$58,0)))))))))</f>
        <v>8.5175321328841678E-4</v>
      </c>
      <c r="V3997" s="3" t="str">
        <f t="shared" si="626"/>
        <v>Low</v>
      </c>
      <c r="W3997" s="6">
        <f t="shared" si="627"/>
        <v>1.5323040307058616E-2</v>
      </c>
      <c r="X3997" s="3" t="str">
        <f t="shared" si="628"/>
        <v>Monitor</v>
      </c>
      <c r="Y3997" s="3" t="str">
        <f t="shared" si="629"/>
        <v>OK</v>
      </c>
    </row>
    <row r="3998" spans="1:25" x14ac:dyDescent="0.25">
      <c r="A3998" s="3" t="str">
        <f>Raw_Data!A3998</f>
        <v>958219d9-6c45-4863-ae79-e0580f7936a0</v>
      </c>
      <c r="B3998" s="3">
        <f>Raw_Data!B3998</f>
        <v>52</v>
      </c>
      <c r="C3998" s="3" t="str">
        <f>Raw_Data!C3998</f>
        <v>Other</v>
      </c>
      <c r="D3998" s="3" t="str">
        <f>Raw_Data!D3998</f>
        <v>Premium</v>
      </c>
      <c r="E3998" s="3">
        <f>Raw_Data!E3998</f>
        <v>1.42</v>
      </c>
      <c r="F3998" s="3">
        <f>Raw_Data!F3998</f>
        <v>45</v>
      </c>
      <c r="G3998" s="3" t="str">
        <f>Raw_Data!G3998</f>
        <v>North America</v>
      </c>
      <c r="H3998" s="3" t="str">
        <f>Raw_Data!H3998</f>
        <v>Tablet</v>
      </c>
      <c r="I3998" s="3">
        <f>Raw_Data!I3998</f>
        <v>17.989999999999998</v>
      </c>
      <c r="J3998" s="3">
        <f>Raw_Data!J3998</f>
        <v>1</v>
      </c>
      <c r="K3998" s="3" t="str">
        <f>Raw_Data!K3998</f>
        <v>PayPal</v>
      </c>
      <c r="L3998" s="3">
        <f>Raw_Data!L3998</f>
        <v>5</v>
      </c>
      <c r="M3998" s="3">
        <f>Raw_Data!M3998</f>
        <v>0.03</v>
      </c>
      <c r="N3998" s="3" t="str">
        <f>Raw_Data!N3998</f>
        <v>Horror</v>
      </c>
      <c r="O3998" s="3" t="str">
        <f t="shared" si="620"/>
        <v>45-54</v>
      </c>
      <c r="P3998" s="3" t="str">
        <f t="shared" si="621"/>
        <v>&lt;10h</v>
      </c>
      <c r="Q3998" s="3" t="str">
        <f t="shared" si="622"/>
        <v>22-45d</v>
      </c>
      <c r="R3998" s="3" t="str">
        <f t="shared" si="623"/>
        <v>Medium</v>
      </c>
      <c r="S3998" s="3" t="str">
        <f t="shared" si="624"/>
        <v>High</v>
      </c>
      <c r="T3998" s="3" t="str">
        <f t="shared" si="625"/>
        <v>Churned</v>
      </c>
      <c r="U3998" s="4">
        <f>1/(1+EXP(-(Predictive_Model!$B$5+((B3998-Predictive_Model!$B$20)/Predictive_Model!$C$20)*Predictive_Model!$D$20+((E3998-Predictive_Model!$B$21)/Predictive_Model!$C$21)*Predictive_Model!$D$21+((F3998-Predictive_Model!$B$22)/Predictive_Model!$C$22)*Predictive_Model!$D$22+((I3998-Predictive_Model!$B$23)/Predictive_Model!$C$23)*Predictive_Model!$D$23+((L3998-Predictive_Model!$B$24)/Predictive_Model!$C$24)*Predictive_Model!$D$24+((M3998-Predictive_Model!$B$25)/Predictive_Model!$C$25)*Predictive_Model!$D$25+IF(C3998="Male",Predictive_Model!$D$31,IF(C3998="Other",Predictive_Model!$D$32,0))+IF(D3998="Premium",Predictive_Model!$D$34,IF(D3998="Standard",Predictive_Model!$D$35,0))+IF(G3998="Asia",Predictive_Model!$D$37,IF(G3998="Europe",Predictive_Model!$D$38,IF(G3998="North America",Predictive_Model!$D$39,IF(G3998="Oceania",Predictive_Model!$D$40,IF(G3998="South America",Predictive_Model!$D$41,0)))))+IF(H3998="Laptop",Predictive_Model!$D$43,IF(H3998="Mobile",Predictive_Model!$D$44,IF(H3998="TV",Predictive_Model!$D$45,IF(H3998="Tablet",Predictive_Model!$D$46,0))))+IF(K3998="Crypto",Predictive_Model!$D$48,IF(K3998="Debit Card",Predictive_Model!$D$49,IF(K3998="Gift Card",Predictive_Model!$D$50,IF(K3998="PayPal",Predictive_Model!$D$51,0))))+IF(N3998="Comedy",Predictive_Model!$D$53,IF(N3998="Documentary",Predictive_Model!$D$54,IF(N3998="Drama",Predictive_Model!$D$55,IF(N3998="Horror",Predictive_Model!$D$56,IF(N3998="Romance",Predictive_Model!$D$57,IF(N3998="Sci-Fi",Predictive_Model!$D$58,0)))))))))</f>
        <v>0.99533103152165037</v>
      </c>
      <c r="V3998" s="3" t="str">
        <f t="shared" si="626"/>
        <v>Critical</v>
      </c>
      <c r="W3998" s="6">
        <f t="shared" si="627"/>
        <v>17.989999999999998</v>
      </c>
      <c r="X3998" s="3" t="str">
        <f t="shared" si="628"/>
        <v>Priority 1</v>
      </c>
      <c r="Y3998" s="3" t="str">
        <f t="shared" si="629"/>
        <v>OK</v>
      </c>
    </row>
    <row r="3999" spans="1:25" x14ac:dyDescent="0.25">
      <c r="A3999" s="3" t="str">
        <f>Raw_Data!A3999</f>
        <v>cdcea36d-e4be-42ff-8df1-f792147643fc</v>
      </c>
      <c r="B3999" s="3">
        <f>Raw_Data!B3999</f>
        <v>53</v>
      </c>
      <c r="C3999" s="3" t="str">
        <f>Raw_Data!C3999</f>
        <v>Other</v>
      </c>
      <c r="D3999" s="3" t="str">
        <f>Raw_Data!D3999</f>
        <v>Standard</v>
      </c>
      <c r="E3999" s="3">
        <f>Raw_Data!E3999</f>
        <v>3.68</v>
      </c>
      <c r="F3999" s="3">
        <f>Raw_Data!F3999</f>
        <v>55</v>
      </c>
      <c r="G3999" s="3" t="str">
        <f>Raw_Data!G3999</f>
        <v>Oceania</v>
      </c>
      <c r="H3999" s="3" t="str">
        <f>Raw_Data!H3999</f>
        <v>Tablet</v>
      </c>
      <c r="I3999" s="3">
        <f>Raw_Data!I3999</f>
        <v>13.99</v>
      </c>
      <c r="J3999" s="3">
        <f>Raw_Data!J3999</f>
        <v>1</v>
      </c>
      <c r="K3999" s="3" t="str">
        <f>Raw_Data!K3999</f>
        <v>PayPal</v>
      </c>
      <c r="L3999" s="3">
        <f>Raw_Data!L3999</f>
        <v>1</v>
      </c>
      <c r="M3999" s="3">
        <f>Raw_Data!M3999</f>
        <v>7.0000000000000007E-2</v>
      </c>
      <c r="N3999" s="3" t="str">
        <f>Raw_Data!N3999</f>
        <v>Documentary</v>
      </c>
      <c r="O3999" s="3" t="str">
        <f t="shared" si="620"/>
        <v>45-54</v>
      </c>
      <c r="P3999" s="3" t="str">
        <f t="shared" si="621"/>
        <v>&lt;10h</v>
      </c>
      <c r="Q3999" s="3" t="str">
        <f t="shared" si="622"/>
        <v>46-60d</v>
      </c>
      <c r="R3999" s="3" t="str">
        <f t="shared" si="623"/>
        <v>Low</v>
      </c>
      <c r="S3999" s="3" t="str">
        <f t="shared" si="624"/>
        <v>Mid</v>
      </c>
      <c r="T3999" s="3" t="str">
        <f t="shared" si="625"/>
        <v>Churned</v>
      </c>
      <c r="U3999" s="4">
        <f>1/(1+EXP(-(Predictive_Model!$B$5+((B3999-Predictive_Model!$B$20)/Predictive_Model!$C$20)*Predictive_Model!$D$20+((E3999-Predictive_Model!$B$21)/Predictive_Model!$C$21)*Predictive_Model!$D$21+((F3999-Predictive_Model!$B$22)/Predictive_Model!$C$22)*Predictive_Model!$D$22+((I3999-Predictive_Model!$B$23)/Predictive_Model!$C$23)*Predictive_Model!$D$23+((L3999-Predictive_Model!$B$24)/Predictive_Model!$C$24)*Predictive_Model!$D$24+((M3999-Predictive_Model!$B$25)/Predictive_Model!$C$25)*Predictive_Model!$D$25+IF(C3999="Male",Predictive_Model!$D$31,IF(C3999="Other",Predictive_Model!$D$32,0))+IF(D3999="Premium",Predictive_Model!$D$34,IF(D3999="Standard",Predictive_Model!$D$35,0))+IF(G3999="Asia",Predictive_Model!$D$37,IF(G3999="Europe",Predictive_Model!$D$38,IF(G3999="North America",Predictive_Model!$D$39,IF(G3999="Oceania",Predictive_Model!$D$40,IF(G3999="South America",Predictive_Model!$D$41,0)))))+IF(H3999="Laptop",Predictive_Model!$D$43,IF(H3999="Mobile",Predictive_Model!$D$44,IF(H3999="TV",Predictive_Model!$D$45,IF(H3999="Tablet",Predictive_Model!$D$46,0))))+IF(K3999="Crypto",Predictive_Model!$D$48,IF(K3999="Debit Card",Predictive_Model!$D$49,IF(K3999="Gift Card",Predictive_Model!$D$50,IF(K3999="PayPal",Predictive_Model!$D$51,0))))+IF(N3999="Comedy",Predictive_Model!$D$53,IF(N3999="Documentary",Predictive_Model!$D$54,IF(N3999="Drama",Predictive_Model!$D$55,IF(N3999="Horror",Predictive_Model!$D$56,IF(N3999="Romance",Predictive_Model!$D$57,IF(N3999="Sci-Fi",Predictive_Model!$D$58,0)))))))))</f>
        <v>0.99998168462241521</v>
      </c>
      <c r="V3999" s="3" t="str">
        <f t="shared" si="626"/>
        <v>Critical</v>
      </c>
      <c r="W3999" s="6">
        <f t="shared" si="627"/>
        <v>13.99</v>
      </c>
      <c r="X3999" s="3" t="str">
        <f t="shared" si="628"/>
        <v>Priority 2</v>
      </c>
      <c r="Y3999" s="3" t="str">
        <f t="shared" si="629"/>
        <v>OK</v>
      </c>
    </row>
    <row r="4000" spans="1:25" x14ac:dyDescent="0.25">
      <c r="A4000" s="3" t="str">
        <f>Raw_Data!A4000</f>
        <v>71243054-81b6-43a9-bea5-0bb0a0b2cf11</v>
      </c>
      <c r="B4000" s="3">
        <f>Raw_Data!B4000</f>
        <v>34</v>
      </c>
      <c r="C4000" s="3" t="str">
        <f>Raw_Data!C4000</f>
        <v>Other</v>
      </c>
      <c r="D4000" s="3" t="str">
        <f>Raw_Data!D4000</f>
        <v>Premium</v>
      </c>
      <c r="E4000" s="3">
        <f>Raw_Data!E4000</f>
        <v>1.41</v>
      </c>
      <c r="F4000" s="3">
        <f>Raw_Data!F4000</f>
        <v>20</v>
      </c>
      <c r="G4000" s="3" t="str">
        <f>Raw_Data!G4000</f>
        <v>South America</v>
      </c>
      <c r="H4000" s="3" t="str">
        <f>Raw_Data!H4000</f>
        <v>TV</v>
      </c>
      <c r="I4000" s="3">
        <f>Raw_Data!I4000</f>
        <v>17.989999999999998</v>
      </c>
      <c r="J4000" s="3">
        <f>Raw_Data!J4000</f>
        <v>0</v>
      </c>
      <c r="K4000" s="3" t="str">
        <f>Raw_Data!K4000</f>
        <v>Credit Card</v>
      </c>
      <c r="L4000" s="3">
        <f>Raw_Data!L4000</f>
        <v>4</v>
      </c>
      <c r="M4000" s="3">
        <f>Raw_Data!M4000</f>
        <v>7.0000000000000007E-2</v>
      </c>
      <c r="N4000" s="3" t="str">
        <f>Raw_Data!N4000</f>
        <v>Action</v>
      </c>
      <c r="O4000" s="3" t="str">
        <f t="shared" si="620"/>
        <v>25-34</v>
      </c>
      <c r="P4000" s="3" t="str">
        <f t="shared" si="621"/>
        <v>&lt;10h</v>
      </c>
      <c r="Q4000" s="3" t="str">
        <f t="shared" si="622"/>
        <v>8-21d</v>
      </c>
      <c r="R4000" s="3" t="str">
        <f t="shared" si="623"/>
        <v>Medium</v>
      </c>
      <c r="S4000" s="3" t="str">
        <f t="shared" si="624"/>
        <v>High</v>
      </c>
      <c r="T4000" s="3" t="str">
        <f t="shared" si="625"/>
        <v>Active</v>
      </c>
      <c r="U4000" s="4">
        <f>1/(1+EXP(-(Predictive_Model!$B$5+((B4000-Predictive_Model!$B$20)/Predictive_Model!$C$20)*Predictive_Model!$D$20+((E4000-Predictive_Model!$B$21)/Predictive_Model!$C$21)*Predictive_Model!$D$21+((F4000-Predictive_Model!$B$22)/Predictive_Model!$C$22)*Predictive_Model!$D$22+((I4000-Predictive_Model!$B$23)/Predictive_Model!$C$23)*Predictive_Model!$D$23+((L4000-Predictive_Model!$B$24)/Predictive_Model!$C$24)*Predictive_Model!$D$24+((M4000-Predictive_Model!$B$25)/Predictive_Model!$C$25)*Predictive_Model!$D$25+IF(C4000="Male",Predictive_Model!$D$31,IF(C4000="Other",Predictive_Model!$D$32,0))+IF(D4000="Premium",Predictive_Model!$D$34,IF(D4000="Standard",Predictive_Model!$D$35,0))+IF(G4000="Asia",Predictive_Model!$D$37,IF(G4000="Europe",Predictive_Model!$D$38,IF(G4000="North America",Predictive_Model!$D$39,IF(G4000="Oceania",Predictive_Model!$D$40,IF(G4000="South America",Predictive_Model!$D$41,0)))))+IF(H4000="Laptop",Predictive_Model!$D$43,IF(H4000="Mobile",Predictive_Model!$D$44,IF(H4000="TV",Predictive_Model!$D$45,IF(H4000="Tablet",Predictive_Model!$D$46,0))))+IF(K4000="Crypto",Predictive_Model!$D$48,IF(K4000="Debit Card",Predictive_Model!$D$49,IF(K4000="Gift Card",Predictive_Model!$D$50,IF(K4000="PayPal",Predictive_Model!$D$51,0))))+IF(N4000="Comedy",Predictive_Model!$D$53,IF(N4000="Documentary",Predictive_Model!$D$54,IF(N4000="Drama",Predictive_Model!$D$55,IF(N4000="Horror",Predictive_Model!$D$56,IF(N4000="Romance",Predictive_Model!$D$57,IF(N4000="Sci-Fi",Predictive_Model!$D$58,0)))))))))</f>
        <v>0.7587645701639425</v>
      </c>
      <c r="V4000" s="3" t="str">
        <f t="shared" si="626"/>
        <v>Critical</v>
      </c>
      <c r="W4000" s="6">
        <f t="shared" si="627"/>
        <v>13.650174617249323</v>
      </c>
      <c r="X4000" s="3" t="str">
        <f t="shared" si="628"/>
        <v>Priority 1</v>
      </c>
      <c r="Y4000" s="3" t="str">
        <f t="shared" si="629"/>
        <v>OK</v>
      </c>
    </row>
    <row r="4001" spans="1:25" x14ac:dyDescent="0.25">
      <c r="A4001" s="3" t="str">
        <f>Raw_Data!A4001</f>
        <v>f10cd6c5-f3ec-43e7-a296-ccfa7f15942e</v>
      </c>
      <c r="B4001" s="3">
        <f>Raw_Data!B4001</f>
        <v>46</v>
      </c>
      <c r="C4001" s="3" t="str">
        <f>Raw_Data!C4001</f>
        <v>Male</v>
      </c>
      <c r="D4001" s="3" t="str">
        <f>Raw_Data!D4001</f>
        <v>Basic</v>
      </c>
      <c r="E4001" s="3">
        <f>Raw_Data!E4001</f>
        <v>1.6</v>
      </c>
      <c r="F4001" s="3">
        <f>Raw_Data!F4001</f>
        <v>31</v>
      </c>
      <c r="G4001" s="3" t="str">
        <f>Raw_Data!G4001</f>
        <v>North America</v>
      </c>
      <c r="H4001" s="3" t="str">
        <f>Raw_Data!H4001</f>
        <v>Desktop</v>
      </c>
      <c r="I4001" s="3">
        <f>Raw_Data!I4001</f>
        <v>8.99</v>
      </c>
      <c r="J4001" s="3">
        <f>Raw_Data!J4001</f>
        <v>1</v>
      </c>
      <c r="K4001" s="3" t="str">
        <f>Raw_Data!K4001</f>
        <v>Crypto</v>
      </c>
      <c r="L4001" s="3">
        <f>Raw_Data!L4001</f>
        <v>3</v>
      </c>
      <c r="M4001" s="3">
        <f>Raw_Data!M4001</f>
        <v>0.05</v>
      </c>
      <c r="N4001" s="3" t="str">
        <f>Raw_Data!N4001</f>
        <v>Drama</v>
      </c>
      <c r="O4001" s="3" t="str">
        <f t="shared" si="620"/>
        <v>45-54</v>
      </c>
      <c r="P4001" s="3" t="str">
        <f t="shared" si="621"/>
        <v>&lt;10h</v>
      </c>
      <c r="Q4001" s="3" t="str">
        <f t="shared" si="622"/>
        <v>22-45d</v>
      </c>
      <c r="R4001" s="3" t="str">
        <f t="shared" si="623"/>
        <v>Medium</v>
      </c>
      <c r="S4001" s="3" t="str">
        <f t="shared" si="624"/>
        <v>Low</v>
      </c>
      <c r="T4001" s="3" t="str">
        <f t="shared" si="625"/>
        <v>Churned</v>
      </c>
      <c r="U4001" s="4">
        <f>1/(1+EXP(-(Predictive_Model!$B$5+((B4001-Predictive_Model!$B$20)/Predictive_Model!$C$20)*Predictive_Model!$D$20+((E4001-Predictive_Model!$B$21)/Predictive_Model!$C$21)*Predictive_Model!$D$21+((F4001-Predictive_Model!$B$22)/Predictive_Model!$C$22)*Predictive_Model!$D$22+((I4001-Predictive_Model!$B$23)/Predictive_Model!$C$23)*Predictive_Model!$D$23+((L4001-Predictive_Model!$B$24)/Predictive_Model!$C$24)*Predictive_Model!$D$24+((M4001-Predictive_Model!$B$25)/Predictive_Model!$C$25)*Predictive_Model!$D$25+IF(C4001="Male",Predictive_Model!$D$31,IF(C4001="Other",Predictive_Model!$D$32,0))+IF(D4001="Premium",Predictive_Model!$D$34,IF(D4001="Standard",Predictive_Model!$D$35,0))+IF(G4001="Asia",Predictive_Model!$D$37,IF(G4001="Europe",Predictive_Model!$D$38,IF(G4001="North America",Predictive_Model!$D$39,IF(G4001="Oceania",Predictive_Model!$D$40,IF(G4001="South America",Predictive_Model!$D$41,0)))))+IF(H4001="Laptop",Predictive_Model!$D$43,IF(H4001="Mobile",Predictive_Model!$D$44,IF(H4001="TV",Predictive_Model!$D$45,IF(H4001="Tablet",Predictive_Model!$D$46,0))))+IF(K4001="Crypto",Predictive_Model!$D$48,IF(K4001="Debit Card",Predictive_Model!$D$49,IF(K4001="Gift Card",Predictive_Model!$D$50,IF(K4001="PayPal",Predictive_Model!$D$51,0))))+IF(N4001="Comedy",Predictive_Model!$D$53,IF(N4001="Documentary",Predictive_Model!$D$54,IF(N4001="Drama",Predictive_Model!$D$55,IF(N4001="Horror",Predictive_Model!$D$56,IF(N4001="Romance",Predictive_Model!$D$57,IF(N4001="Sci-Fi",Predictive_Model!$D$58,0)))))))))</f>
        <v>0.99859130197964252</v>
      </c>
      <c r="V4001" s="3" t="str">
        <f t="shared" si="626"/>
        <v>Critical</v>
      </c>
      <c r="W4001" s="6">
        <f t="shared" si="627"/>
        <v>8.99</v>
      </c>
      <c r="X4001" s="3" t="str">
        <f t="shared" si="628"/>
        <v>Priority 2</v>
      </c>
      <c r="Y4001" s="3" t="str">
        <f t="shared" si="629"/>
        <v>OK</v>
      </c>
    </row>
    <row r="4002" spans="1:25" x14ac:dyDescent="0.25">
      <c r="A4002" s="3" t="str">
        <f>Raw_Data!A4002</f>
        <v>cde28795-9a83-4b21-85a4-2fdd628430a5</v>
      </c>
      <c r="B4002" s="3">
        <f>Raw_Data!B4002</f>
        <v>33</v>
      </c>
      <c r="C4002" s="3" t="str">
        <f>Raw_Data!C4002</f>
        <v>Male</v>
      </c>
      <c r="D4002" s="3" t="str">
        <f>Raw_Data!D4002</f>
        <v>Premium</v>
      </c>
      <c r="E4002" s="3">
        <f>Raw_Data!E4002</f>
        <v>12</v>
      </c>
      <c r="F4002" s="3">
        <f>Raw_Data!F4002</f>
        <v>18</v>
      </c>
      <c r="G4002" s="3" t="str">
        <f>Raw_Data!G4002</f>
        <v>Africa</v>
      </c>
      <c r="H4002" s="3" t="str">
        <f>Raw_Data!H4002</f>
        <v>Laptop</v>
      </c>
      <c r="I4002" s="3">
        <f>Raw_Data!I4002</f>
        <v>17.989999999999998</v>
      </c>
      <c r="J4002" s="3">
        <f>Raw_Data!J4002</f>
        <v>0</v>
      </c>
      <c r="K4002" s="3" t="str">
        <f>Raw_Data!K4002</f>
        <v>Debit Card</v>
      </c>
      <c r="L4002" s="3">
        <f>Raw_Data!L4002</f>
        <v>3</v>
      </c>
      <c r="M4002" s="3">
        <f>Raw_Data!M4002</f>
        <v>0.63</v>
      </c>
      <c r="N4002" s="3" t="str">
        <f>Raw_Data!N4002</f>
        <v>Comedy</v>
      </c>
      <c r="O4002" s="3" t="str">
        <f t="shared" si="620"/>
        <v>25-34</v>
      </c>
      <c r="P4002" s="3" t="str">
        <f t="shared" si="621"/>
        <v>10-24h</v>
      </c>
      <c r="Q4002" s="3" t="str">
        <f t="shared" si="622"/>
        <v>8-21d</v>
      </c>
      <c r="R4002" s="3" t="str">
        <f t="shared" si="623"/>
        <v>Medium</v>
      </c>
      <c r="S4002" s="3" t="str">
        <f t="shared" si="624"/>
        <v>High</v>
      </c>
      <c r="T4002" s="3" t="str">
        <f t="shared" si="625"/>
        <v>Active</v>
      </c>
      <c r="U4002" s="4">
        <f>1/(1+EXP(-(Predictive_Model!$B$5+((B4002-Predictive_Model!$B$20)/Predictive_Model!$C$20)*Predictive_Model!$D$20+((E4002-Predictive_Model!$B$21)/Predictive_Model!$C$21)*Predictive_Model!$D$21+((F4002-Predictive_Model!$B$22)/Predictive_Model!$C$22)*Predictive_Model!$D$22+((I4002-Predictive_Model!$B$23)/Predictive_Model!$C$23)*Predictive_Model!$D$23+((L4002-Predictive_Model!$B$24)/Predictive_Model!$C$24)*Predictive_Model!$D$24+((M4002-Predictive_Model!$B$25)/Predictive_Model!$C$25)*Predictive_Model!$D$25+IF(C4002="Male",Predictive_Model!$D$31,IF(C4002="Other",Predictive_Model!$D$32,0))+IF(D4002="Premium",Predictive_Model!$D$34,IF(D4002="Standard",Predictive_Model!$D$35,0))+IF(G4002="Asia",Predictive_Model!$D$37,IF(G4002="Europe",Predictive_Model!$D$38,IF(G4002="North America",Predictive_Model!$D$39,IF(G4002="Oceania",Predictive_Model!$D$40,IF(G4002="South America",Predictive_Model!$D$41,0)))))+IF(H4002="Laptop",Predictive_Model!$D$43,IF(H4002="Mobile",Predictive_Model!$D$44,IF(H4002="TV",Predictive_Model!$D$45,IF(H4002="Tablet",Predictive_Model!$D$46,0))))+IF(K4002="Crypto",Predictive_Model!$D$48,IF(K4002="Debit Card",Predictive_Model!$D$49,IF(K4002="Gift Card",Predictive_Model!$D$50,IF(K4002="PayPal",Predictive_Model!$D$51,0))))+IF(N4002="Comedy",Predictive_Model!$D$53,IF(N4002="Documentary",Predictive_Model!$D$54,IF(N4002="Drama",Predictive_Model!$D$55,IF(N4002="Horror",Predictive_Model!$D$56,IF(N4002="Romance",Predictive_Model!$D$57,IF(N4002="Sci-Fi",Predictive_Model!$D$58,0)))))))))</f>
        <v>5.9234894271205332E-2</v>
      </c>
      <c r="V4002" s="3" t="str">
        <f t="shared" si="626"/>
        <v>Low</v>
      </c>
      <c r="W4002" s="6">
        <f t="shared" si="627"/>
        <v>1.0656357479389837</v>
      </c>
      <c r="X4002" s="3" t="str">
        <f t="shared" si="628"/>
        <v>Monitor</v>
      </c>
      <c r="Y4002" s="3" t="str">
        <f t="shared" si="629"/>
        <v>OK</v>
      </c>
    </row>
    <row r="4003" spans="1:25" x14ac:dyDescent="0.25">
      <c r="A4003" s="3" t="str">
        <f>Raw_Data!A4003</f>
        <v>0d2e7cf3-53e8-4ff5-8385-3d2047301d5a</v>
      </c>
      <c r="B4003" s="3">
        <f>Raw_Data!B4003</f>
        <v>59</v>
      </c>
      <c r="C4003" s="3" t="str">
        <f>Raw_Data!C4003</f>
        <v>Other</v>
      </c>
      <c r="D4003" s="3" t="str">
        <f>Raw_Data!D4003</f>
        <v>Basic</v>
      </c>
      <c r="E4003" s="3">
        <f>Raw_Data!E4003</f>
        <v>10.68</v>
      </c>
      <c r="F4003" s="3">
        <f>Raw_Data!F4003</f>
        <v>13</v>
      </c>
      <c r="G4003" s="3" t="str">
        <f>Raw_Data!G4003</f>
        <v>Asia</v>
      </c>
      <c r="H4003" s="3" t="str">
        <f>Raw_Data!H4003</f>
        <v>TV</v>
      </c>
      <c r="I4003" s="3">
        <f>Raw_Data!I4003</f>
        <v>8.99</v>
      </c>
      <c r="J4003" s="3">
        <f>Raw_Data!J4003</f>
        <v>0</v>
      </c>
      <c r="K4003" s="3" t="str">
        <f>Raw_Data!K4003</f>
        <v>Debit Card</v>
      </c>
      <c r="L4003" s="3">
        <f>Raw_Data!L4003</f>
        <v>1</v>
      </c>
      <c r="M4003" s="3">
        <f>Raw_Data!M4003</f>
        <v>0.76</v>
      </c>
      <c r="N4003" s="3" t="str">
        <f>Raw_Data!N4003</f>
        <v>Romance</v>
      </c>
      <c r="O4003" s="3" t="str">
        <f t="shared" si="620"/>
        <v>55-70</v>
      </c>
      <c r="P4003" s="3" t="str">
        <f t="shared" si="621"/>
        <v>10-24h</v>
      </c>
      <c r="Q4003" s="3" t="str">
        <f t="shared" si="622"/>
        <v>8-21d</v>
      </c>
      <c r="R4003" s="3" t="str">
        <f t="shared" si="623"/>
        <v>Medium</v>
      </c>
      <c r="S4003" s="3" t="str">
        <f t="shared" si="624"/>
        <v>Low</v>
      </c>
      <c r="T4003" s="3" t="str">
        <f t="shared" si="625"/>
        <v>Active</v>
      </c>
      <c r="U4003" s="4">
        <f>1/(1+EXP(-(Predictive_Model!$B$5+((B4003-Predictive_Model!$B$20)/Predictive_Model!$C$20)*Predictive_Model!$D$20+((E4003-Predictive_Model!$B$21)/Predictive_Model!$C$21)*Predictive_Model!$D$21+((F4003-Predictive_Model!$B$22)/Predictive_Model!$C$22)*Predictive_Model!$D$22+((I4003-Predictive_Model!$B$23)/Predictive_Model!$C$23)*Predictive_Model!$D$23+((L4003-Predictive_Model!$B$24)/Predictive_Model!$C$24)*Predictive_Model!$D$24+((M4003-Predictive_Model!$B$25)/Predictive_Model!$C$25)*Predictive_Model!$D$25+IF(C4003="Male",Predictive_Model!$D$31,IF(C4003="Other",Predictive_Model!$D$32,0))+IF(D4003="Premium",Predictive_Model!$D$34,IF(D4003="Standard",Predictive_Model!$D$35,0))+IF(G4003="Asia",Predictive_Model!$D$37,IF(G4003="Europe",Predictive_Model!$D$38,IF(G4003="North America",Predictive_Model!$D$39,IF(G4003="Oceania",Predictive_Model!$D$40,IF(G4003="South America",Predictive_Model!$D$41,0)))))+IF(H4003="Laptop",Predictive_Model!$D$43,IF(H4003="Mobile",Predictive_Model!$D$44,IF(H4003="TV",Predictive_Model!$D$45,IF(H4003="Tablet",Predictive_Model!$D$46,0))))+IF(K4003="Crypto",Predictive_Model!$D$48,IF(K4003="Debit Card",Predictive_Model!$D$49,IF(K4003="Gift Card",Predictive_Model!$D$50,IF(K4003="PayPal",Predictive_Model!$D$51,0))))+IF(N4003="Comedy",Predictive_Model!$D$53,IF(N4003="Documentary",Predictive_Model!$D$54,IF(N4003="Drama",Predictive_Model!$D$55,IF(N4003="Horror",Predictive_Model!$D$56,IF(N4003="Romance",Predictive_Model!$D$57,IF(N4003="Sci-Fi",Predictive_Model!$D$58,0)))))))))</f>
        <v>0.72735118067416138</v>
      </c>
      <c r="V4003" s="3" t="str">
        <f t="shared" si="626"/>
        <v>High</v>
      </c>
      <c r="W4003" s="6">
        <f t="shared" si="627"/>
        <v>6.538887114260711</v>
      </c>
      <c r="X4003" s="3" t="str">
        <f t="shared" si="628"/>
        <v>Monitor</v>
      </c>
      <c r="Y4003" s="3" t="str">
        <f t="shared" si="629"/>
        <v>OK</v>
      </c>
    </row>
    <row r="4004" spans="1:25" x14ac:dyDescent="0.25">
      <c r="A4004" s="3" t="str">
        <f>Raw_Data!A4004</f>
        <v>5816a80b-d30e-4f74-b896-66982b245ac2</v>
      </c>
      <c r="B4004" s="3">
        <f>Raw_Data!B4004</f>
        <v>51</v>
      </c>
      <c r="C4004" s="3" t="str">
        <f>Raw_Data!C4004</f>
        <v>Other</v>
      </c>
      <c r="D4004" s="3" t="str">
        <f>Raw_Data!D4004</f>
        <v>Standard</v>
      </c>
      <c r="E4004" s="3">
        <f>Raw_Data!E4004</f>
        <v>1.23</v>
      </c>
      <c r="F4004" s="3">
        <f>Raw_Data!F4004</f>
        <v>4</v>
      </c>
      <c r="G4004" s="3" t="str">
        <f>Raw_Data!G4004</f>
        <v>Europe</v>
      </c>
      <c r="H4004" s="3" t="str">
        <f>Raw_Data!H4004</f>
        <v>Tablet</v>
      </c>
      <c r="I4004" s="3">
        <f>Raw_Data!I4004</f>
        <v>13.99</v>
      </c>
      <c r="J4004" s="3">
        <f>Raw_Data!J4004</f>
        <v>0</v>
      </c>
      <c r="K4004" s="3" t="str">
        <f>Raw_Data!K4004</f>
        <v>Credit Card</v>
      </c>
      <c r="L4004" s="3">
        <f>Raw_Data!L4004</f>
        <v>4</v>
      </c>
      <c r="M4004" s="3">
        <f>Raw_Data!M4004</f>
        <v>0.25</v>
      </c>
      <c r="N4004" s="3" t="str">
        <f>Raw_Data!N4004</f>
        <v>Comedy</v>
      </c>
      <c r="O4004" s="3" t="str">
        <f t="shared" si="620"/>
        <v>45-54</v>
      </c>
      <c r="P4004" s="3" t="str">
        <f t="shared" si="621"/>
        <v>&lt;10h</v>
      </c>
      <c r="Q4004" s="3" t="str">
        <f t="shared" si="622"/>
        <v>0-7d</v>
      </c>
      <c r="R4004" s="3" t="str">
        <f t="shared" si="623"/>
        <v>Medium</v>
      </c>
      <c r="S4004" s="3" t="str">
        <f t="shared" si="624"/>
        <v>Mid</v>
      </c>
      <c r="T4004" s="3" t="str">
        <f t="shared" si="625"/>
        <v>Active</v>
      </c>
      <c r="U4004" s="4">
        <f>1/(1+EXP(-(Predictive_Model!$B$5+((B4004-Predictive_Model!$B$20)/Predictive_Model!$C$20)*Predictive_Model!$D$20+((E4004-Predictive_Model!$B$21)/Predictive_Model!$C$21)*Predictive_Model!$D$21+((F4004-Predictive_Model!$B$22)/Predictive_Model!$C$22)*Predictive_Model!$D$22+((I4004-Predictive_Model!$B$23)/Predictive_Model!$C$23)*Predictive_Model!$D$23+((L4004-Predictive_Model!$B$24)/Predictive_Model!$C$24)*Predictive_Model!$D$24+((M4004-Predictive_Model!$B$25)/Predictive_Model!$C$25)*Predictive_Model!$D$25+IF(C4004="Male",Predictive_Model!$D$31,IF(C4004="Other",Predictive_Model!$D$32,0))+IF(D4004="Premium",Predictive_Model!$D$34,IF(D4004="Standard",Predictive_Model!$D$35,0))+IF(G4004="Asia",Predictive_Model!$D$37,IF(G4004="Europe",Predictive_Model!$D$38,IF(G4004="North America",Predictive_Model!$D$39,IF(G4004="Oceania",Predictive_Model!$D$40,IF(G4004="South America",Predictive_Model!$D$41,0)))))+IF(H4004="Laptop",Predictive_Model!$D$43,IF(H4004="Mobile",Predictive_Model!$D$44,IF(H4004="TV",Predictive_Model!$D$45,IF(H4004="Tablet",Predictive_Model!$D$46,0))))+IF(K4004="Crypto",Predictive_Model!$D$48,IF(K4004="Debit Card",Predictive_Model!$D$49,IF(K4004="Gift Card",Predictive_Model!$D$50,IF(K4004="PayPal",Predictive_Model!$D$51,0))))+IF(N4004="Comedy",Predictive_Model!$D$53,IF(N4004="Documentary",Predictive_Model!$D$54,IF(N4004="Drama",Predictive_Model!$D$55,IF(N4004="Horror",Predictive_Model!$D$56,IF(N4004="Romance",Predictive_Model!$D$57,IF(N4004="Sci-Fi",Predictive_Model!$D$58,0)))))))))</f>
        <v>0.89724483956569234</v>
      </c>
      <c r="V4004" s="3" t="str">
        <f t="shared" si="626"/>
        <v>Critical</v>
      </c>
      <c r="W4004" s="6">
        <f t="shared" si="627"/>
        <v>12.552455305524036</v>
      </c>
      <c r="X4004" s="3" t="str">
        <f t="shared" si="628"/>
        <v>Priority 2</v>
      </c>
      <c r="Y4004" s="3" t="str">
        <f t="shared" si="629"/>
        <v>OK</v>
      </c>
    </row>
    <row r="4005" spans="1:25" x14ac:dyDescent="0.25">
      <c r="A4005" s="3" t="str">
        <f>Raw_Data!A4005</f>
        <v>8b321e79-2eea-4412-8d82-1d3178d5bf05</v>
      </c>
      <c r="B4005" s="3">
        <f>Raw_Data!B4005</f>
        <v>36</v>
      </c>
      <c r="C4005" s="3" t="str">
        <f>Raw_Data!C4005</f>
        <v>Male</v>
      </c>
      <c r="D4005" s="3" t="str">
        <f>Raw_Data!D4005</f>
        <v>Basic</v>
      </c>
      <c r="E4005" s="3">
        <f>Raw_Data!E4005</f>
        <v>0.38</v>
      </c>
      <c r="F4005" s="3">
        <f>Raw_Data!F4005</f>
        <v>44</v>
      </c>
      <c r="G4005" s="3" t="str">
        <f>Raw_Data!G4005</f>
        <v>Oceania</v>
      </c>
      <c r="H4005" s="3" t="str">
        <f>Raw_Data!H4005</f>
        <v>Laptop</v>
      </c>
      <c r="I4005" s="3">
        <f>Raw_Data!I4005</f>
        <v>8.99</v>
      </c>
      <c r="J4005" s="3">
        <f>Raw_Data!J4005</f>
        <v>1</v>
      </c>
      <c r="K4005" s="3" t="str">
        <f>Raw_Data!K4005</f>
        <v>Crypto</v>
      </c>
      <c r="L4005" s="3">
        <f>Raw_Data!L4005</f>
        <v>2</v>
      </c>
      <c r="M4005" s="3">
        <f>Raw_Data!M4005</f>
        <v>0.01</v>
      </c>
      <c r="N4005" s="3" t="str">
        <f>Raw_Data!N4005</f>
        <v>Comedy</v>
      </c>
      <c r="O4005" s="3" t="str">
        <f t="shared" si="620"/>
        <v>35-44</v>
      </c>
      <c r="P4005" s="3" t="str">
        <f t="shared" si="621"/>
        <v>&lt;10h</v>
      </c>
      <c r="Q4005" s="3" t="str">
        <f t="shared" si="622"/>
        <v>22-45d</v>
      </c>
      <c r="R4005" s="3" t="str">
        <f t="shared" si="623"/>
        <v>Medium</v>
      </c>
      <c r="S4005" s="3" t="str">
        <f t="shared" si="624"/>
        <v>Low</v>
      </c>
      <c r="T4005" s="3" t="str">
        <f t="shared" si="625"/>
        <v>Churned</v>
      </c>
      <c r="U4005" s="4">
        <f>1/(1+EXP(-(Predictive_Model!$B$5+((B4005-Predictive_Model!$B$20)/Predictive_Model!$C$20)*Predictive_Model!$D$20+((E4005-Predictive_Model!$B$21)/Predictive_Model!$C$21)*Predictive_Model!$D$21+((F4005-Predictive_Model!$B$22)/Predictive_Model!$C$22)*Predictive_Model!$D$22+((I4005-Predictive_Model!$B$23)/Predictive_Model!$C$23)*Predictive_Model!$D$23+((L4005-Predictive_Model!$B$24)/Predictive_Model!$C$24)*Predictive_Model!$D$24+((M4005-Predictive_Model!$B$25)/Predictive_Model!$C$25)*Predictive_Model!$D$25+IF(C4005="Male",Predictive_Model!$D$31,IF(C4005="Other",Predictive_Model!$D$32,0))+IF(D4005="Premium",Predictive_Model!$D$34,IF(D4005="Standard",Predictive_Model!$D$35,0))+IF(G4005="Asia",Predictive_Model!$D$37,IF(G4005="Europe",Predictive_Model!$D$38,IF(G4005="North America",Predictive_Model!$D$39,IF(G4005="Oceania",Predictive_Model!$D$40,IF(G4005="South America",Predictive_Model!$D$41,0)))))+IF(H4005="Laptop",Predictive_Model!$D$43,IF(H4005="Mobile",Predictive_Model!$D$44,IF(H4005="TV",Predictive_Model!$D$45,IF(H4005="Tablet",Predictive_Model!$D$46,0))))+IF(K4005="Crypto",Predictive_Model!$D$48,IF(K4005="Debit Card",Predictive_Model!$D$49,IF(K4005="Gift Card",Predictive_Model!$D$50,IF(K4005="PayPal",Predictive_Model!$D$51,0))))+IF(N4005="Comedy",Predictive_Model!$D$53,IF(N4005="Documentary",Predictive_Model!$D$54,IF(N4005="Drama",Predictive_Model!$D$55,IF(N4005="Horror",Predictive_Model!$D$56,IF(N4005="Romance",Predictive_Model!$D$57,IF(N4005="Sci-Fi",Predictive_Model!$D$58,0)))))))))</f>
        <v>0.99992942895274395</v>
      </c>
      <c r="V4005" s="3" t="str">
        <f t="shared" si="626"/>
        <v>Critical</v>
      </c>
      <c r="W4005" s="6">
        <f t="shared" si="627"/>
        <v>8.99</v>
      </c>
      <c r="X4005" s="3" t="str">
        <f t="shared" si="628"/>
        <v>Priority 2</v>
      </c>
      <c r="Y4005" s="3" t="str">
        <f t="shared" si="629"/>
        <v>OK</v>
      </c>
    </row>
    <row r="4006" spans="1:25" x14ac:dyDescent="0.25">
      <c r="A4006" s="3" t="str">
        <f>Raw_Data!A4006</f>
        <v>dfcfa9b7-1cf2-4fc2-a671-12b758a6d6fd</v>
      </c>
      <c r="B4006" s="3">
        <f>Raw_Data!B4006</f>
        <v>31</v>
      </c>
      <c r="C4006" s="3" t="str">
        <f>Raw_Data!C4006</f>
        <v>Female</v>
      </c>
      <c r="D4006" s="3" t="str">
        <f>Raw_Data!D4006</f>
        <v>Basic</v>
      </c>
      <c r="E4006" s="3">
        <f>Raw_Data!E4006</f>
        <v>9.3800000000000008</v>
      </c>
      <c r="F4006" s="3">
        <f>Raw_Data!F4006</f>
        <v>9</v>
      </c>
      <c r="G4006" s="3" t="str">
        <f>Raw_Data!G4006</f>
        <v>Africa</v>
      </c>
      <c r="H4006" s="3" t="str">
        <f>Raw_Data!H4006</f>
        <v>TV</v>
      </c>
      <c r="I4006" s="3">
        <f>Raw_Data!I4006</f>
        <v>8.99</v>
      </c>
      <c r="J4006" s="3">
        <f>Raw_Data!J4006</f>
        <v>0</v>
      </c>
      <c r="K4006" s="3" t="str">
        <f>Raw_Data!K4006</f>
        <v>Crypto</v>
      </c>
      <c r="L4006" s="3">
        <f>Raw_Data!L4006</f>
        <v>1</v>
      </c>
      <c r="M4006" s="3">
        <f>Raw_Data!M4006</f>
        <v>0.94</v>
      </c>
      <c r="N4006" s="3" t="str">
        <f>Raw_Data!N4006</f>
        <v>Horror</v>
      </c>
      <c r="O4006" s="3" t="str">
        <f t="shared" si="620"/>
        <v>25-34</v>
      </c>
      <c r="P4006" s="3" t="str">
        <f t="shared" si="621"/>
        <v>&lt;10h</v>
      </c>
      <c r="Q4006" s="3" t="str">
        <f t="shared" si="622"/>
        <v>8-21d</v>
      </c>
      <c r="R4006" s="3" t="str">
        <f t="shared" si="623"/>
        <v>Medium</v>
      </c>
      <c r="S4006" s="3" t="str">
        <f t="shared" si="624"/>
        <v>Low</v>
      </c>
      <c r="T4006" s="3" t="str">
        <f t="shared" si="625"/>
        <v>Active</v>
      </c>
      <c r="U4006" s="4">
        <f>1/(1+EXP(-(Predictive_Model!$B$5+((B4006-Predictive_Model!$B$20)/Predictive_Model!$C$20)*Predictive_Model!$D$20+((E4006-Predictive_Model!$B$21)/Predictive_Model!$C$21)*Predictive_Model!$D$21+((F4006-Predictive_Model!$B$22)/Predictive_Model!$C$22)*Predictive_Model!$D$22+((I4006-Predictive_Model!$B$23)/Predictive_Model!$C$23)*Predictive_Model!$D$23+((L4006-Predictive_Model!$B$24)/Predictive_Model!$C$24)*Predictive_Model!$D$24+((M4006-Predictive_Model!$B$25)/Predictive_Model!$C$25)*Predictive_Model!$D$25+IF(C4006="Male",Predictive_Model!$D$31,IF(C4006="Other",Predictive_Model!$D$32,0))+IF(D4006="Premium",Predictive_Model!$D$34,IF(D4006="Standard",Predictive_Model!$D$35,0))+IF(G4006="Asia",Predictive_Model!$D$37,IF(G4006="Europe",Predictive_Model!$D$38,IF(G4006="North America",Predictive_Model!$D$39,IF(G4006="Oceania",Predictive_Model!$D$40,IF(G4006="South America",Predictive_Model!$D$41,0)))))+IF(H4006="Laptop",Predictive_Model!$D$43,IF(H4006="Mobile",Predictive_Model!$D$44,IF(H4006="TV",Predictive_Model!$D$45,IF(H4006="Tablet",Predictive_Model!$D$46,0))))+IF(K4006="Crypto",Predictive_Model!$D$48,IF(K4006="Debit Card",Predictive_Model!$D$49,IF(K4006="Gift Card",Predictive_Model!$D$50,IF(K4006="PayPal",Predictive_Model!$D$51,0))))+IF(N4006="Comedy",Predictive_Model!$D$53,IF(N4006="Documentary",Predictive_Model!$D$54,IF(N4006="Drama",Predictive_Model!$D$55,IF(N4006="Horror",Predictive_Model!$D$56,IF(N4006="Romance",Predictive_Model!$D$57,IF(N4006="Sci-Fi",Predictive_Model!$D$58,0)))))))))</f>
        <v>0.73836467381697912</v>
      </c>
      <c r="V4006" s="3" t="str">
        <f t="shared" si="626"/>
        <v>High</v>
      </c>
      <c r="W4006" s="6">
        <f t="shared" si="627"/>
        <v>6.6378984176146423</v>
      </c>
      <c r="X4006" s="3" t="str">
        <f t="shared" si="628"/>
        <v>Monitor</v>
      </c>
      <c r="Y4006" s="3" t="str">
        <f t="shared" si="629"/>
        <v>OK</v>
      </c>
    </row>
    <row r="4007" spans="1:25" x14ac:dyDescent="0.25">
      <c r="A4007" s="3" t="str">
        <f>Raw_Data!A4007</f>
        <v>e502bbd1-d79d-4705-b2f8-51d3d0da534a</v>
      </c>
      <c r="B4007" s="3">
        <f>Raw_Data!B4007</f>
        <v>22</v>
      </c>
      <c r="C4007" s="3" t="str">
        <f>Raw_Data!C4007</f>
        <v>Other</v>
      </c>
      <c r="D4007" s="3" t="str">
        <f>Raw_Data!D4007</f>
        <v>Premium</v>
      </c>
      <c r="E4007" s="3">
        <f>Raw_Data!E4007</f>
        <v>10.69</v>
      </c>
      <c r="F4007" s="3">
        <f>Raw_Data!F4007</f>
        <v>7</v>
      </c>
      <c r="G4007" s="3" t="str">
        <f>Raw_Data!G4007</f>
        <v>Africa</v>
      </c>
      <c r="H4007" s="3" t="str">
        <f>Raw_Data!H4007</f>
        <v>TV</v>
      </c>
      <c r="I4007" s="3">
        <f>Raw_Data!I4007</f>
        <v>17.989999999999998</v>
      </c>
      <c r="J4007" s="3">
        <f>Raw_Data!J4007</f>
        <v>0</v>
      </c>
      <c r="K4007" s="3" t="str">
        <f>Raw_Data!K4007</f>
        <v>Gift Card</v>
      </c>
      <c r="L4007" s="3">
        <f>Raw_Data!L4007</f>
        <v>2</v>
      </c>
      <c r="M4007" s="3">
        <f>Raw_Data!M4007</f>
        <v>1.34</v>
      </c>
      <c r="N4007" s="3" t="str">
        <f>Raw_Data!N4007</f>
        <v>Drama</v>
      </c>
      <c r="O4007" s="3" t="str">
        <f t="shared" si="620"/>
        <v>18-24</v>
      </c>
      <c r="P4007" s="3" t="str">
        <f t="shared" si="621"/>
        <v>10-24h</v>
      </c>
      <c r="Q4007" s="3" t="str">
        <f t="shared" si="622"/>
        <v>0-7d</v>
      </c>
      <c r="R4007" s="3" t="str">
        <f t="shared" si="623"/>
        <v>Medium</v>
      </c>
      <c r="S4007" s="3" t="str">
        <f t="shared" si="624"/>
        <v>High</v>
      </c>
      <c r="T4007" s="3" t="str">
        <f t="shared" si="625"/>
        <v>Active</v>
      </c>
      <c r="U4007" s="4">
        <f>1/(1+EXP(-(Predictive_Model!$B$5+((B4007-Predictive_Model!$B$20)/Predictive_Model!$C$20)*Predictive_Model!$D$20+((E4007-Predictive_Model!$B$21)/Predictive_Model!$C$21)*Predictive_Model!$D$21+((F4007-Predictive_Model!$B$22)/Predictive_Model!$C$22)*Predictive_Model!$D$22+((I4007-Predictive_Model!$B$23)/Predictive_Model!$C$23)*Predictive_Model!$D$23+((L4007-Predictive_Model!$B$24)/Predictive_Model!$C$24)*Predictive_Model!$D$24+((M4007-Predictive_Model!$B$25)/Predictive_Model!$C$25)*Predictive_Model!$D$25+IF(C4007="Male",Predictive_Model!$D$31,IF(C4007="Other",Predictive_Model!$D$32,0))+IF(D4007="Premium",Predictive_Model!$D$34,IF(D4007="Standard",Predictive_Model!$D$35,0))+IF(G4007="Asia",Predictive_Model!$D$37,IF(G4007="Europe",Predictive_Model!$D$38,IF(G4007="North America",Predictive_Model!$D$39,IF(G4007="Oceania",Predictive_Model!$D$40,IF(G4007="South America",Predictive_Model!$D$41,0)))))+IF(H4007="Laptop",Predictive_Model!$D$43,IF(H4007="Mobile",Predictive_Model!$D$44,IF(H4007="TV",Predictive_Model!$D$45,IF(H4007="Tablet",Predictive_Model!$D$46,0))))+IF(K4007="Crypto",Predictive_Model!$D$48,IF(K4007="Debit Card",Predictive_Model!$D$49,IF(K4007="Gift Card",Predictive_Model!$D$50,IF(K4007="PayPal",Predictive_Model!$D$51,0))))+IF(N4007="Comedy",Predictive_Model!$D$53,IF(N4007="Documentary",Predictive_Model!$D$54,IF(N4007="Drama",Predictive_Model!$D$55,IF(N4007="Horror",Predictive_Model!$D$56,IF(N4007="Romance",Predictive_Model!$D$57,IF(N4007="Sci-Fi",Predictive_Model!$D$58,0)))))))))</f>
        <v>2.1497161404345926E-2</v>
      </c>
      <c r="V4007" s="3" t="str">
        <f t="shared" si="626"/>
        <v>Low</v>
      </c>
      <c r="W4007" s="6">
        <f t="shared" si="627"/>
        <v>0.38673393366418318</v>
      </c>
      <c r="X4007" s="3" t="str">
        <f t="shared" si="628"/>
        <v>Monitor</v>
      </c>
      <c r="Y4007" s="3" t="str">
        <f t="shared" si="629"/>
        <v>OK</v>
      </c>
    </row>
    <row r="4008" spans="1:25" x14ac:dyDescent="0.25">
      <c r="A4008" s="3" t="str">
        <f>Raw_Data!A4008</f>
        <v>126bb497-94e7-4c3e-b7e4-58f87b347217</v>
      </c>
      <c r="B4008" s="3">
        <f>Raw_Data!B4008</f>
        <v>27</v>
      </c>
      <c r="C4008" s="3" t="str">
        <f>Raw_Data!C4008</f>
        <v>Other</v>
      </c>
      <c r="D4008" s="3" t="str">
        <f>Raw_Data!D4008</f>
        <v>Basic</v>
      </c>
      <c r="E4008" s="3">
        <f>Raw_Data!E4008</f>
        <v>8.8800000000000008</v>
      </c>
      <c r="F4008" s="3">
        <f>Raw_Data!F4008</f>
        <v>46</v>
      </c>
      <c r="G4008" s="3" t="str">
        <f>Raw_Data!G4008</f>
        <v>Asia</v>
      </c>
      <c r="H4008" s="3" t="str">
        <f>Raw_Data!H4008</f>
        <v>TV</v>
      </c>
      <c r="I4008" s="3">
        <f>Raw_Data!I4008</f>
        <v>8.99</v>
      </c>
      <c r="J4008" s="3">
        <f>Raw_Data!J4008</f>
        <v>1</v>
      </c>
      <c r="K4008" s="3" t="str">
        <f>Raw_Data!K4008</f>
        <v>Debit Card</v>
      </c>
      <c r="L4008" s="3">
        <f>Raw_Data!L4008</f>
        <v>2</v>
      </c>
      <c r="M4008" s="3">
        <f>Raw_Data!M4008</f>
        <v>0.19</v>
      </c>
      <c r="N4008" s="3" t="str">
        <f>Raw_Data!N4008</f>
        <v>Action</v>
      </c>
      <c r="O4008" s="3" t="str">
        <f t="shared" si="620"/>
        <v>25-34</v>
      </c>
      <c r="P4008" s="3" t="str">
        <f t="shared" si="621"/>
        <v>&lt;10h</v>
      </c>
      <c r="Q4008" s="3" t="str">
        <f t="shared" si="622"/>
        <v>46-60d</v>
      </c>
      <c r="R4008" s="3" t="str">
        <f t="shared" si="623"/>
        <v>Low</v>
      </c>
      <c r="S4008" s="3" t="str">
        <f t="shared" si="624"/>
        <v>Low</v>
      </c>
      <c r="T4008" s="3" t="str">
        <f t="shared" si="625"/>
        <v>Churned</v>
      </c>
      <c r="U4008" s="4">
        <f>1/(1+EXP(-(Predictive_Model!$B$5+((B4008-Predictive_Model!$B$20)/Predictive_Model!$C$20)*Predictive_Model!$D$20+((E4008-Predictive_Model!$B$21)/Predictive_Model!$C$21)*Predictive_Model!$D$21+((F4008-Predictive_Model!$B$22)/Predictive_Model!$C$22)*Predictive_Model!$D$22+((I4008-Predictive_Model!$B$23)/Predictive_Model!$C$23)*Predictive_Model!$D$23+((L4008-Predictive_Model!$B$24)/Predictive_Model!$C$24)*Predictive_Model!$D$24+((M4008-Predictive_Model!$B$25)/Predictive_Model!$C$25)*Predictive_Model!$D$25+IF(C4008="Male",Predictive_Model!$D$31,IF(C4008="Other",Predictive_Model!$D$32,0))+IF(D4008="Premium",Predictive_Model!$D$34,IF(D4008="Standard",Predictive_Model!$D$35,0))+IF(G4008="Asia",Predictive_Model!$D$37,IF(G4008="Europe",Predictive_Model!$D$38,IF(G4008="North America",Predictive_Model!$D$39,IF(G4008="Oceania",Predictive_Model!$D$40,IF(G4008="South America",Predictive_Model!$D$41,0)))))+IF(H4008="Laptop",Predictive_Model!$D$43,IF(H4008="Mobile",Predictive_Model!$D$44,IF(H4008="TV",Predictive_Model!$D$45,IF(H4008="Tablet",Predictive_Model!$D$46,0))))+IF(K4008="Crypto",Predictive_Model!$D$48,IF(K4008="Debit Card",Predictive_Model!$D$49,IF(K4008="Gift Card",Predictive_Model!$D$50,IF(K4008="PayPal",Predictive_Model!$D$51,0))))+IF(N4008="Comedy",Predictive_Model!$D$53,IF(N4008="Documentary",Predictive_Model!$D$54,IF(N4008="Drama",Predictive_Model!$D$55,IF(N4008="Horror",Predictive_Model!$D$56,IF(N4008="Romance",Predictive_Model!$D$57,IF(N4008="Sci-Fi",Predictive_Model!$D$58,0)))))))))</f>
        <v>0.99780169308459166</v>
      </c>
      <c r="V4008" s="3" t="str">
        <f t="shared" si="626"/>
        <v>Critical</v>
      </c>
      <c r="W4008" s="6">
        <f t="shared" si="627"/>
        <v>8.99</v>
      </c>
      <c r="X4008" s="3" t="str">
        <f t="shared" si="628"/>
        <v>Priority 2</v>
      </c>
      <c r="Y4008" s="3" t="str">
        <f t="shared" si="629"/>
        <v>OK</v>
      </c>
    </row>
    <row r="4009" spans="1:25" x14ac:dyDescent="0.25">
      <c r="A4009" s="3" t="str">
        <f>Raw_Data!A4009</f>
        <v>783256b2-4209-4768-8239-6c32fd358074</v>
      </c>
      <c r="B4009" s="3">
        <f>Raw_Data!B4009</f>
        <v>26</v>
      </c>
      <c r="C4009" s="3" t="str">
        <f>Raw_Data!C4009</f>
        <v>Male</v>
      </c>
      <c r="D4009" s="3" t="str">
        <f>Raw_Data!D4009</f>
        <v>Basic</v>
      </c>
      <c r="E4009" s="3">
        <f>Raw_Data!E4009</f>
        <v>2.1800000000000002</v>
      </c>
      <c r="F4009" s="3">
        <f>Raw_Data!F4009</f>
        <v>37</v>
      </c>
      <c r="G4009" s="3" t="str">
        <f>Raw_Data!G4009</f>
        <v>Europe</v>
      </c>
      <c r="H4009" s="3" t="str">
        <f>Raw_Data!H4009</f>
        <v>Mobile</v>
      </c>
      <c r="I4009" s="3">
        <f>Raw_Data!I4009</f>
        <v>8.99</v>
      </c>
      <c r="J4009" s="3">
        <f>Raw_Data!J4009</f>
        <v>1</v>
      </c>
      <c r="K4009" s="3" t="str">
        <f>Raw_Data!K4009</f>
        <v>PayPal</v>
      </c>
      <c r="L4009" s="3">
        <f>Raw_Data!L4009</f>
        <v>5</v>
      </c>
      <c r="M4009" s="3">
        <f>Raw_Data!M4009</f>
        <v>0.06</v>
      </c>
      <c r="N4009" s="3" t="str">
        <f>Raw_Data!N4009</f>
        <v>Comedy</v>
      </c>
      <c r="O4009" s="3" t="str">
        <f t="shared" si="620"/>
        <v>25-34</v>
      </c>
      <c r="P4009" s="3" t="str">
        <f t="shared" si="621"/>
        <v>&lt;10h</v>
      </c>
      <c r="Q4009" s="3" t="str">
        <f t="shared" si="622"/>
        <v>22-45d</v>
      </c>
      <c r="R4009" s="3" t="str">
        <f t="shared" si="623"/>
        <v>Medium</v>
      </c>
      <c r="S4009" s="3" t="str">
        <f t="shared" si="624"/>
        <v>Low</v>
      </c>
      <c r="T4009" s="3" t="str">
        <f t="shared" si="625"/>
        <v>Churned</v>
      </c>
      <c r="U4009" s="4">
        <f>1/(1+EXP(-(Predictive_Model!$B$5+((B4009-Predictive_Model!$B$20)/Predictive_Model!$C$20)*Predictive_Model!$D$20+((E4009-Predictive_Model!$B$21)/Predictive_Model!$C$21)*Predictive_Model!$D$21+((F4009-Predictive_Model!$B$22)/Predictive_Model!$C$22)*Predictive_Model!$D$22+((I4009-Predictive_Model!$B$23)/Predictive_Model!$C$23)*Predictive_Model!$D$23+((L4009-Predictive_Model!$B$24)/Predictive_Model!$C$24)*Predictive_Model!$D$24+((M4009-Predictive_Model!$B$25)/Predictive_Model!$C$25)*Predictive_Model!$D$25+IF(C4009="Male",Predictive_Model!$D$31,IF(C4009="Other",Predictive_Model!$D$32,0))+IF(D4009="Premium",Predictive_Model!$D$34,IF(D4009="Standard",Predictive_Model!$D$35,0))+IF(G4009="Asia",Predictive_Model!$D$37,IF(G4009="Europe",Predictive_Model!$D$38,IF(G4009="North America",Predictive_Model!$D$39,IF(G4009="Oceania",Predictive_Model!$D$40,IF(G4009="South America",Predictive_Model!$D$41,0)))))+IF(H4009="Laptop",Predictive_Model!$D$43,IF(H4009="Mobile",Predictive_Model!$D$44,IF(H4009="TV",Predictive_Model!$D$45,IF(H4009="Tablet",Predictive_Model!$D$46,0))))+IF(K4009="Crypto",Predictive_Model!$D$48,IF(K4009="Debit Card",Predictive_Model!$D$49,IF(K4009="Gift Card",Predictive_Model!$D$50,IF(K4009="PayPal",Predictive_Model!$D$51,0))))+IF(N4009="Comedy",Predictive_Model!$D$53,IF(N4009="Documentary",Predictive_Model!$D$54,IF(N4009="Drama",Predictive_Model!$D$55,IF(N4009="Horror",Predictive_Model!$D$56,IF(N4009="Romance",Predictive_Model!$D$57,IF(N4009="Sci-Fi",Predictive_Model!$D$58,0)))))))))</f>
        <v>0.99910808576247701</v>
      </c>
      <c r="V4009" s="3" t="str">
        <f t="shared" si="626"/>
        <v>Critical</v>
      </c>
      <c r="W4009" s="6">
        <f t="shared" si="627"/>
        <v>8.99</v>
      </c>
      <c r="X4009" s="3" t="str">
        <f t="shared" si="628"/>
        <v>Priority 2</v>
      </c>
      <c r="Y4009" s="3" t="str">
        <f t="shared" si="629"/>
        <v>OK</v>
      </c>
    </row>
    <row r="4010" spans="1:25" x14ac:dyDescent="0.25">
      <c r="A4010" s="3" t="str">
        <f>Raw_Data!A4010</f>
        <v>399c1cff-c016-45b4-b2b0-984443300064</v>
      </c>
      <c r="B4010" s="3">
        <f>Raw_Data!B4010</f>
        <v>54</v>
      </c>
      <c r="C4010" s="3" t="str">
        <f>Raw_Data!C4010</f>
        <v>Male</v>
      </c>
      <c r="D4010" s="3" t="str">
        <f>Raw_Data!D4010</f>
        <v>Basic</v>
      </c>
      <c r="E4010" s="3">
        <f>Raw_Data!E4010</f>
        <v>30</v>
      </c>
      <c r="F4010" s="3">
        <f>Raw_Data!F4010</f>
        <v>9</v>
      </c>
      <c r="G4010" s="3" t="str">
        <f>Raw_Data!G4010</f>
        <v>Asia</v>
      </c>
      <c r="H4010" s="3" t="str">
        <f>Raw_Data!H4010</f>
        <v>Tablet</v>
      </c>
      <c r="I4010" s="3">
        <f>Raw_Data!I4010</f>
        <v>8.99</v>
      </c>
      <c r="J4010" s="3">
        <f>Raw_Data!J4010</f>
        <v>0</v>
      </c>
      <c r="K4010" s="3" t="str">
        <f>Raw_Data!K4010</f>
        <v>Credit Card</v>
      </c>
      <c r="L4010" s="3">
        <f>Raw_Data!L4010</f>
        <v>4</v>
      </c>
      <c r="M4010" s="3">
        <f>Raw_Data!M4010</f>
        <v>3</v>
      </c>
      <c r="N4010" s="3" t="str">
        <f>Raw_Data!N4010</f>
        <v>Drama</v>
      </c>
      <c r="O4010" s="3" t="str">
        <f t="shared" si="620"/>
        <v>45-54</v>
      </c>
      <c r="P4010" s="3" t="str">
        <f t="shared" si="621"/>
        <v>25-49h</v>
      </c>
      <c r="Q4010" s="3" t="str">
        <f t="shared" si="622"/>
        <v>8-21d</v>
      </c>
      <c r="R4010" s="3" t="str">
        <f t="shared" si="623"/>
        <v>High</v>
      </c>
      <c r="S4010" s="3" t="str">
        <f t="shared" si="624"/>
        <v>Low</v>
      </c>
      <c r="T4010" s="3" t="str">
        <f t="shared" si="625"/>
        <v>Active</v>
      </c>
      <c r="U4010" s="4">
        <f>1/(1+EXP(-(Predictive_Model!$B$5+((B4010-Predictive_Model!$B$20)/Predictive_Model!$C$20)*Predictive_Model!$D$20+((E4010-Predictive_Model!$B$21)/Predictive_Model!$C$21)*Predictive_Model!$D$21+((F4010-Predictive_Model!$B$22)/Predictive_Model!$C$22)*Predictive_Model!$D$22+((I4010-Predictive_Model!$B$23)/Predictive_Model!$C$23)*Predictive_Model!$D$23+((L4010-Predictive_Model!$B$24)/Predictive_Model!$C$24)*Predictive_Model!$D$24+((M4010-Predictive_Model!$B$25)/Predictive_Model!$C$25)*Predictive_Model!$D$25+IF(C4010="Male",Predictive_Model!$D$31,IF(C4010="Other",Predictive_Model!$D$32,0))+IF(D4010="Premium",Predictive_Model!$D$34,IF(D4010="Standard",Predictive_Model!$D$35,0))+IF(G4010="Asia",Predictive_Model!$D$37,IF(G4010="Europe",Predictive_Model!$D$38,IF(G4010="North America",Predictive_Model!$D$39,IF(G4010="Oceania",Predictive_Model!$D$40,IF(G4010="South America",Predictive_Model!$D$41,0)))))+IF(H4010="Laptop",Predictive_Model!$D$43,IF(H4010="Mobile",Predictive_Model!$D$44,IF(H4010="TV",Predictive_Model!$D$45,IF(H4010="Tablet",Predictive_Model!$D$46,0))))+IF(K4010="Crypto",Predictive_Model!$D$48,IF(K4010="Debit Card",Predictive_Model!$D$49,IF(K4010="Gift Card",Predictive_Model!$D$50,IF(K4010="PayPal",Predictive_Model!$D$51,0))))+IF(N4010="Comedy",Predictive_Model!$D$53,IF(N4010="Documentary",Predictive_Model!$D$54,IF(N4010="Drama",Predictive_Model!$D$55,IF(N4010="Horror",Predictive_Model!$D$56,IF(N4010="Romance",Predictive_Model!$D$57,IF(N4010="Sci-Fi",Predictive_Model!$D$58,0)))))))))</f>
        <v>5.2638768205108012E-5</v>
      </c>
      <c r="V4010" s="3" t="str">
        <f t="shared" si="626"/>
        <v>Low</v>
      </c>
      <c r="W4010" s="6">
        <f t="shared" si="627"/>
        <v>4.7322252616392106E-4</v>
      </c>
      <c r="X4010" s="3" t="str">
        <f t="shared" si="628"/>
        <v>Monitor</v>
      </c>
      <c r="Y4010" s="3" t="str">
        <f t="shared" si="629"/>
        <v>OK</v>
      </c>
    </row>
    <row r="4011" spans="1:25" x14ac:dyDescent="0.25">
      <c r="A4011" s="3" t="str">
        <f>Raw_Data!A4011</f>
        <v>728cb69b-4920-4d86-83ce-8c89da725583</v>
      </c>
      <c r="B4011" s="3">
        <f>Raw_Data!B4011</f>
        <v>45</v>
      </c>
      <c r="C4011" s="3" t="str">
        <f>Raw_Data!C4011</f>
        <v>Male</v>
      </c>
      <c r="D4011" s="3" t="str">
        <f>Raw_Data!D4011</f>
        <v>Premium</v>
      </c>
      <c r="E4011" s="3">
        <f>Raw_Data!E4011</f>
        <v>17.57</v>
      </c>
      <c r="F4011" s="3">
        <f>Raw_Data!F4011</f>
        <v>37</v>
      </c>
      <c r="G4011" s="3" t="str">
        <f>Raw_Data!G4011</f>
        <v>Africa</v>
      </c>
      <c r="H4011" s="3" t="str">
        <f>Raw_Data!H4011</f>
        <v>TV</v>
      </c>
      <c r="I4011" s="3">
        <f>Raw_Data!I4011</f>
        <v>17.989999999999998</v>
      </c>
      <c r="J4011" s="3">
        <f>Raw_Data!J4011</f>
        <v>0</v>
      </c>
      <c r="K4011" s="3" t="str">
        <f>Raw_Data!K4011</f>
        <v>PayPal</v>
      </c>
      <c r="L4011" s="3">
        <f>Raw_Data!L4011</f>
        <v>4</v>
      </c>
      <c r="M4011" s="3">
        <f>Raw_Data!M4011</f>
        <v>0.46</v>
      </c>
      <c r="N4011" s="3" t="str">
        <f>Raw_Data!N4011</f>
        <v>Horror</v>
      </c>
      <c r="O4011" s="3" t="str">
        <f t="shared" si="620"/>
        <v>45-54</v>
      </c>
      <c r="P4011" s="3" t="str">
        <f t="shared" si="621"/>
        <v>10-24h</v>
      </c>
      <c r="Q4011" s="3" t="str">
        <f t="shared" si="622"/>
        <v>22-45d</v>
      </c>
      <c r="R4011" s="3" t="str">
        <f t="shared" si="623"/>
        <v>Medium</v>
      </c>
      <c r="S4011" s="3" t="str">
        <f t="shared" si="624"/>
        <v>High</v>
      </c>
      <c r="T4011" s="3" t="str">
        <f t="shared" si="625"/>
        <v>Active</v>
      </c>
      <c r="U4011" s="4">
        <f>1/(1+EXP(-(Predictive_Model!$B$5+((B4011-Predictive_Model!$B$20)/Predictive_Model!$C$20)*Predictive_Model!$D$20+((E4011-Predictive_Model!$B$21)/Predictive_Model!$C$21)*Predictive_Model!$D$21+((F4011-Predictive_Model!$B$22)/Predictive_Model!$C$22)*Predictive_Model!$D$22+((I4011-Predictive_Model!$B$23)/Predictive_Model!$C$23)*Predictive_Model!$D$23+((L4011-Predictive_Model!$B$24)/Predictive_Model!$C$24)*Predictive_Model!$D$24+((M4011-Predictive_Model!$B$25)/Predictive_Model!$C$25)*Predictive_Model!$D$25+IF(C4011="Male",Predictive_Model!$D$31,IF(C4011="Other",Predictive_Model!$D$32,0))+IF(D4011="Premium",Predictive_Model!$D$34,IF(D4011="Standard",Predictive_Model!$D$35,0))+IF(G4011="Asia",Predictive_Model!$D$37,IF(G4011="Europe",Predictive_Model!$D$38,IF(G4011="North America",Predictive_Model!$D$39,IF(G4011="Oceania",Predictive_Model!$D$40,IF(G4011="South America",Predictive_Model!$D$41,0)))))+IF(H4011="Laptop",Predictive_Model!$D$43,IF(H4011="Mobile",Predictive_Model!$D$44,IF(H4011="TV",Predictive_Model!$D$45,IF(H4011="Tablet",Predictive_Model!$D$46,0))))+IF(K4011="Crypto",Predictive_Model!$D$48,IF(K4011="Debit Card",Predictive_Model!$D$49,IF(K4011="Gift Card",Predictive_Model!$D$50,IF(K4011="PayPal",Predictive_Model!$D$51,0))))+IF(N4011="Comedy",Predictive_Model!$D$53,IF(N4011="Documentary",Predictive_Model!$D$54,IF(N4011="Drama",Predictive_Model!$D$55,IF(N4011="Horror",Predictive_Model!$D$56,IF(N4011="Romance",Predictive_Model!$D$57,IF(N4011="Sci-Fi",Predictive_Model!$D$58,0)))))))))</f>
        <v>7.243498303908541E-2</v>
      </c>
      <c r="V4011" s="3" t="str">
        <f t="shared" si="626"/>
        <v>Low</v>
      </c>
      <c r="W4011" s="6">
        <f t="shared" si="627"/>
        <v>1.3031053448731464</v>
      </c>
      <c r="X4011" s="3" t="str">
        <f t="shared" si="628"/>
        <v>Monitor</v>
      </c>
      <c r="Y4011" s="3" t="str">
        <f t="shared" si="629"/>
        <v>OK</v>
      </c>
    </row>
    <row r="4012" spans="1:25" x14ac:dyDescent="0.25">
      <c r="A4012" s="3" t="str">
        <f>Raw_Data!A4012</f>
        <v>9347980b-009d-4c3f-99d8-e7c509a64747</v>
      </c>
      <c r="B4012" s="3">
        <f>Raw_Data!B4012</f>
        <v>44</v>
      </c>
      <c r="C4012" s="3" t="str">
        <f>Raw_Data!C4012</f>
        <v>Female</v>
      </c>
      <c r="D4012" s="3" t="str">
        <f>Raw_Data!D4012</f>
        <v>Basic</v>
      </c>
      <c r="E4012" s="3">
        <f>Raw_Data!E4012</f>
        <v>6</v>
      </c>
      <c r="F4012" s="3">
        <f>Raw_Data!F4012</f>
        <v>44</v>
      </c>
      <c r="G4012" s="3" t="str">
        <f>Raw_Data!G4012</f>
        <v>Europe</v>
      </c>
      <c r="H4012" s="3" t="str">
        <f>Raw_Data!H4012</f>
        <v>Laptop</v>
      </c>
      <c r="I4012" s="3">
        <f>Raw_Data!I4012</f>
        <v>8.99</v>
      </c>
      <c r="J4012" s="3">
        <f>Raw_Data!J4012</f>
        <v>1</v>
      </c>
      <c r="K4012" s="3" t="str">
        <f>Raw_Data!K4012</f>
        <v>Crypto</v>
      </c>
      <c r="L4012" s="3">
        <f>Raw_Data!L4012</f>
        <v>4</v>
      </c>
      <c r="M4012" s="3">
        <f>Raw_Data!M4012</f>
        <v>0.13</v>
      </c>
      <c r="N4012" s="3" t="str">
        <f>Raw_Data!N4012</f>
        <v>Horror</v>
      </c>
      <c r="O4012" s="3" t="str">
        <f t="shared" si="620"/>
        <v>35-44</v>
      </c>
      <c r="P4012" s="3" t="str">
        <f t="shared" si="621"/>
        <v>&lt;10h</v>
      </c>
      <c r="Q4012" s="3" t="str">
        <f t="shared" si="622"/>
        <v>22-45d</v>
      </c>
      <c r="R4012" s="3" t="str">
        <f t="shared" si="623"/>
        <v>Medium</v>
      </c>
      <c r="S4012" s="3" t="str">
        <f t="shared" si="624"/>
        <v>Low</v>
      </c>
      <c r="T4012" s="3" t="str">
        <f t="shared" si="625"/>
        <v>Churned</v>
      </c>
      <c r="U4012" s="4">
        <f>1/(1+EXP(-(Predictive_Model!$B$5+((B4012-Predictive_Model!$B$20)/Predictive_Model!$C$20)*Predictive_Model!$D$20+((E4012-Predictive_Model!$B$21)/Predictive_Model!$C$21)*Predictive_Model!$D$21+((F4012-Predictive_Model!$B$22)/Predictive_Model!$C$22)*Predictive_Model!$D$22+((I4012-Predictive_Model!$B$23)/Predictive_Model!$C$23)*Predictive_Model!$D$23+((L4012-Predictive_Model!$B$24)/Predictive_Model!$C$24)*Predictive_Model!$D$24+((M4012-Predictive_Model!$B$25)/Predictive_Model!$C$25)*Predictive_Model!$D$25+IF(C4012="Male",Predictive_Model!$D$31,IF(C4012="Other",Predictive_Model!$D$32,0))+IF(D4012="Premium",Predictive_Model!$D$34,IF(D4012="Standard",Predictive_Model!$D$35,0))+IF(G4012="Asia",Predictive_Model!$D$37,IF(G4012="Europe",Predictive_Model!$D$38,IF(G4012="North America",Predictive_Model!$D$39,IF(G4012="Oceania",Predictive_Model!$D$40,IF(G4012="South America",Predictive_Model!$D$41,0)))))+IF(H4012="Laptop",Predictive_Model!$D$43,IF(H4012="Mobile",Predictive_Model!$D$44,IF(H4012="TV",Predictive_Model!$D$45,IF(H4012="Tablet",Predictive_Model!$D$46,0))))+IF(K4012="Crypto",Predictive_Model!$D$48,IF(K4012="Debit Card",Predictive_Model!$D$49,IF(K4012="Gift Card",Predictive_Model!$D$50,IF(K4012="PayPal",Predictive_Model!$D$51,0))))+IF(N4012="Comedy",Predictive_Model!$D$53,IF(N4012="Documentary",Predictive_Model!$D$54,IF(N4012="Drama",Predictive_Model!$D$55,IF(N4012="Horror",Predictive_Model!$D$56,IF(N4012="Romance",Predictive_Model!$D$57,IF(N4012="Sci-Fi",Predictive_Model!$D$58,0)))))))))</f>
        <v>0.99763393314140247</v>
      </c>
      <c r="V4012" s="3" t="str">
        <f t="shared" si="626"/>
        <v>Critical</v>
      </c>
      <c r="W4012" s="6">
        <f t="shared" si="627"/>
        <v>8.99</v>
      </c>
      <c r="X4012" s="3" t="str">
        <f t="shared" si="628"/>
        <v>Priority 2</v>
      </c>
      <c r="Y4012" s="3" t="str">
        <f t="shared" si="629"/>
        <v>OK</v>
      </c>
    </row>
    <row r="4013" spans="1:25" x14ac:dyDescent="0.25">
      <c r="A4013" s="3" t="str">
        <f>Raw_Data!A4013</f>
        <v>1b8d684d-619c-41b0-9e21-ae96bf84dcf7</v>
      </c>
      <c r="B4013" s="3">
        <f>Raw_Data!B4013</f>
        <v>24</v>
      </c>
      <c r="C4013" s="3" t="str">
        <f>Raw_Data!C4013</f>
        <v>Other</v>
      </c>
      <c r="D4013" s="3" t="str">
        <f>Raw_Data!D4013</f>
        <v>Standard</v>
      </c>
      <c r="E4013" s="3">
        <f>Raw_Data!E4013</f>
        <v>0.72</v>
      </c>
      <c r="F4013" s="3">
        <f>Raw_Data!F4013</f>
        <v>56</v>
      </c>
      <c r="G4013" s="3" t="str">
        <f>Raw_Data!G4013</f>
        <v>South America</v>
      </c>
      <c r="H4013" s="3" t="str">
        <f>Raw_Data!H4013</f>
        <v>TV</v>
      </c>
      <c r="I4013" s="3">
        <f>Raw_Data!I4013</f>
        <v>13.99</v>
      </c>
      <c r="J4013" s="3">
        <f>Raw_Data!J4013</f>
        <v>1</v>
      </c>
      <c r="K4013" s="3" t="str">
        <f>Raw_Data!K4013</f>
        <v>Crypto</v>
      </c>
      <c r="L4013" s="3">
        <f>Raw_Data!L4013</f>
        <v>2</v>
      </c>
      <c r="M4013" s="3">
        <f>Raw_Data!M4013</f>
        <v>0.01</v>
      </c>
      <c r="N4013" s="3" t="str">
        <f>Raw_Data!N4013</f>
        <v>Romance</v>
      </c>
      <c r="O4013" s="3" t="str">
        <f t="shared" si="620"/>
        <v>18-24</v>
      </c>
      <c r="P4013" s="3" t="str">
        <f t="shared" si="621"/>
        <v>&lt;10h</v>
      </c>
      <c r="Q4013" s="3" t="str">
        <f t="shared" si="622"/>
        <v>46-60d</v>
      </c>
      <c r="R4013" s="3" t="str">
        <f t="shared" si="623"/>
        <v>Low</v>
      </c>
      <c r="S4013" s="3" t="str">
        <f t="shared" si="624"/>
        <v>Mid</v>
      </c>
      <c r="T4013" s="3" t="str">
        <f t="shared" si="625"/>
        <v>Churned</v>
      </c>
      <c r="U4013" s="4">
        <f>1/(1+EXP(-(Predictive_Model!$B$5+((B4013-Predictive_Model!$B$20)/Predictive_Model!$C$20)*Predictive_Model!$D$20+((E4013-Predictive_Model!$B$21)/Predictive_Model!$C$21)*Predictive_Model!$D$21+((F4013-Predictive_Model!$B$22)/Predictive_Model!$C$22)*Predictive_Model!$D$22+((I4013-Predictive_Model!$B$23)/Predictive_Model!$C$23)*Predictive_Model!$D$23+((L4013-Predictive_Model!$B$24)/Predictive_Model!$C$24)*Predictive_Model!$D$24+((M4013-Predictive_Model!$B$25)/Predictive_Model!$C$25)*Predictive_Model!$D$25+IF(C4013="Male",Predictive_Model!$D$31,IF(C4013="Other",Predictive_Model!$D$32,0))+IF(D4013="Premium",Predictive_Model!$D$34,IF(D4013="Standard",Predictive_Model!$D$35,0))+IF(G4013="Asia",Predictive_Model!$D$37,IF(G4013="Europe",Predictive_Model!$D$38,IF(G4013="North America",Predictive_Model!$D$39,IF(G4013="Oceania",Predictive_Model!$D$40,IF(G4013="South America",Predictive_Model!$D$41,0)))))+IF(H4013="Laptop",Predictive_Model!$D$43,IF(H4013="Mobile",Predictive_Model!$D$44,IF(H4013="TV",Predictive_Model!$D$45,IF(H4013="Tablet",Predictive_Model!$D$46,0))))+IF(K4013="Crypto",Predictive_Model!$D$48,IF(K4013="Debit Card",Predictive_Model!$D$49,IF(K4013="Gift Card",Predictive_Model!$D$50,IF(K4013="PayPal",Predictive_Model!$D$51,0))))+IF(N4013="Comedy",Predictive_Model!$D$53,IF(N4013="Documentary",Predictive_Model!$D$54,IF(N4013="Drama",Predictive_Model!$D$55,IF(N4013="Horror",Predictive_Model!$D$56,IF(N4013="Romance",Predictive_Model!$D$57,IF(N4013="Sci-Fi",Predictive_Model!$D$58,0)))))))))</f>
        <v>0.99993244312808105</v>
      </c>
      <c r="V4013" s="3" t="str">
        <f t="shared" si="626"/>
        <v>Critical</v>
      </c>
      <c r="W4013" s="6">
        <f t="shared" si="627"/>
        <v>13.99</v>
      </c>
      <c r="X4013" s="3" t="str">
        <f t="shared" si="628"/>
        <v>Priority 2</v>
      </c>
      <c r="Y4013" s="3" t="str">
        <f t="shared" si="629"/>
        <v>OK</v>
      </c>
    </row>
    <row r="4014" spans="1:25" x14ac:dyDescent="0.25">
      <c r="A4014" s="3" t="str">
        <f>Raw_Data!A4014</f>
        <v>8f4a47f4-7b2a-4afc-b520-7b99b5ab2b37</v>
      </c>
      <c r="B4014" s="3">
        <f>Raw_Data!B4014</f>
        <v>64</v>
      </c>
      <c r="C4014" s="3" t="str">
        <f>Raw_Data!C4014</f>
        <v>Male</v>
      </c>
      <c r="D4014" s="3" t="str">
        <f>Raw_Data!D4014</f>
        <v>Premium</v>
      </c>
      <c r="E4014" s="3">
        <f>Raw_Data!E4014</f>
        <v>2.66</v>
      </c>
      <c r="F4014" s="3">
        <f>Raw_Data!F4014</f>
        <v>57</v>
      </c>
      <c r="G4014" s="3" t="str">
        <f>Raw_Data!G4014</f>
        <v>North America</v>
      </c>
      <c r="H4014" s="3" t="str">
        <f>Raw_Data!H4014</f>
        <v>Desktop</v>
      </c>
      <c r="I4014" s="3">
        <f>Raw_Data!I4014</f>
        <v>17.989999999999998</v>
      </c>
      <c r="J4014" s="3">
        <f>Raw_Data!J4014</f>
        <v>1</v>
      </c>
      <c r="K4014" s="3" t="str">
        <f>Raw_Data!K4014</f>
        <v>Credit Card</v>
      </c>
      <c r="L4014" s="3">
        <f>Raw_Data!L4014</f>
        <v>2</v>
      </c>
      <c r="M4014" s="3">
        <f>Raw_Data!M4014</f>
        <v>0.05</v>
      </c>
      <c r="N4014" s="3" t="str">
        <f>Raw_Data!N4014</f>
        <v>Romance</v>
      </c>
      <c r="O4014" s="3" t="str">
        <f t="shared" si="620"/>
        <v>55-70</v>
      </c>
      <c r="P4014" s="3" t="str">
        <f t="shared" si="621"/>
        <v>&lt;10h</v>
      </c>
      <c r="Q4014" s="3" t="str">
        <f t="shared" si="622"/>
        <v>46-60d</v>
      </c>
      <c r="R4014" s="3" t="str">
        <f t="shared" si="623"/>
        <v>Low</v>
      </c>
      <c r="S4014" s="3" t="str">
        <f t="shared" si="624"/>
        <v>High</v>
      </c>
      <c r="T4014" s="3" t="str">
        <f t="shared" si="625"/>
        <v>Churned</v>
      </c>
      <c r="U4014" s="4">
        <f>1/(1+EXP(-(Predictive_Model!$B$5+((B4014-Predictive_Model!$B$20)/Predictive_Model!$C$20)*Predictive_Model!$D$20+((E4014-Predictive_Model!$B$21)/Predictive_Model!$C$21)*Predictive_Model!$D$21+((F4014-Predictive_Model!$B$22)/Predictive_Model!$C$22)*Predictive_Model!$D$22+((I4014-Predictive_Model!$B$23)/Predictive_Model!$C$23)*Predictive_Model!$D$23+((L4014-Predictive_Model!$B$24)/Predictive_Model!$C$24)*Predictive_Model!$D$24+((M4014-Predictive_Model!$B$25)/Predictive_Model!$C$25)*Predictive_Model!$D$25+IF(C4014="Male",Predictive_Model!$D$31,IF(C4014="Other",Predictive_Model!$D$32,0))+IF(D4014="Premium",Predictive_Model!$D$34,IF(D4014="Standard",Predictive_Model!$D$35,0))+IF(G4014="Asia",Predictive_Model!$D$37,IF(G4014="Europe",Predictive_Model!$D$38,IF(G4014="North America",Predictive_Model!$D$39,IF(G4014="Oceania",Predictive_Model!$D$40,IF(G4014="South America",Predictive_Model!$D$41,0)))))+IF(H4014="Laptop",Predictive_Model!$D$43,IF(H4014="Mobile",Predictive_Model!$D$44,IF(H4014="TV",Predictive_Model!$D$45,IF(H4014="Tablet",Predictive_Model!$D$46,0))))+IF(K4014="Crypto",Predictive_Model!$D$48,IF(K4014="Debit Card",Predictive_Model!$D$49,IF(K4014="Gift Card",Predictive_Model!$D$50,IF(K4014="PayPal",Predictive_Model!$D$51,0))))+IF(N4014="Comedy",Predictive_Model!$D$53,IF(N4014="Documentary",Predictive_Model!$D$54,IF(N4014="Drama",Predictive_Model!$D$55,IF(N4014="Horror",Predictive_Model!$D$56,IF(N4014="Romance",Predictive_Model!$D$57,IF(N4014="Sci-Fi",Predictive_Model!$D$58,0)))))))))</f>
        <v>0.99946145797226216</v>
      </c>
      <c r="V4014" s="3" t="str">
        <f t="shared" si="626"/>
        <v>Critical</v>
      </c>
      <c r="W4014" s="6">
        <f t="shared" si="627"/>
        <v>17.989999999999998</v>
      </c>
      <c r="X4014" s="3" t="str">
        <f t="shared" si="628"/>
        <v>Priority 1</v>
      </c>
      <c r="Y4014" s="3" t="str">
        <f t="shared" si="629"/>
        <v>OK</v>
      </c>
    </row>
    <row r="4015" spans="1:25" x14ac:dyDescent="0.25">
      <c r="A4015" s="3" t="str">
        <f>Raw_Data!A4015</f>
        <v>96ff8ebe-a6e9-4cdc-ba8f-cd8ab503887e</v>
      </c>
      <c r="B4015" s="3">
        <f>Raw_Data!B4015</f>
        <v>41</v>
      </c>
      <c r="C4015" s="3" t="str">
        <f>Raw_Data!C4015</f>
        <v>Female</v>
      </c>
      <c r="D4015" s="3" t="str">
        <f>Raw_Data!D4015</f>
        <v>Standard</v>
      </c>
      <c r="E4015" s="3">
        <f>Raw_Data!E4015</f>
        <v>4.13</v>
      </c>
      <c r="F4015" s="3">
        <f>Raw_Data!F4015</f>
        <v>26</v>
      </c>
      <c r="G4015" s="3" t="str">
        <f>Raw_Data!G4015</f>
        <v>Asia</v>
      </c>
      <c r="H4015" s="3" t="str">
        <f>Raw_Data!H4015</f>
        <v>TV</v>
      </c>
      <c r="I4015" s="3">
        <f>Raw_Data!I4015</f>
        <v>13.99</v>
      </c>
      <c r="J4015" s="3">
        <f>Raw_Data!J4015</f>
        <v>1</v>
      </c>
      <c r="K4015" s="3" t="str">
        <f>Raw_Data!K4015</f>
        <v>PayPal</v>
      </c>
      <c r="L4015" s="3">
        <f>Raw_Data!L4015</f>
        <v>3</v>
      </c>
      <c r="M4015" s="3">
        <f>Raw_Data!M4015</f>
        <v>0.15</v>
      </c>
      <c r="N4015" s="3" t="str">
        <f>Raw_Data!N4015</f>
        <v>Horror</v>
      </c>
      <c r="O4015" s="3" t="str">
        <f t="shared" si="620"/>
        <v>35-44</v>
      </c>
      <c r="P4015" s="3" t="str">
        <f t="shared" si="621"/>
        <v>&lt;10h</v>
      </c>
      <c r="Q4015" s="3" t="str">
        <f t="shared" si="622"/>
        <v>22-45d</v>
      </c>
      <c r="R4015" s="3" t="str">
        <f t="shared" si="623"/>
        <v>Medium</v>
      </c>
      <c r="S4015" s="3" t="str">
        <f t="shared" si="624"/>
        <v>Mid</v>
      </c>
      <c r="T4015" s="3" t="str">
        <f t="shared" si="625"/>
        <v>Churned</v>
      </c>
      <c r="U4015" s="4">
        <f>1/(1+EXP(-(Predictive_Model!$B$5+((B4015-Predictive_Model!$B$20)/Predictive_Model!$C$20)*Predictive_Model!$D$20+((E4015-Predictive_Model!$B$21)/Predictive_Model!$C$21)*Predictive_Model!$D$21+((F4015-Predictive_Model!$B$22)/Predictive_Model!$C$22)*Predictive_Model!$D$22+((I4015-Predictive_Model!$B$23)/Predictive_Model!$C$23)*Predictive_Model!$D$23+((L4015-Predictive_Model!$B$24)/Predictive_Model!$C$24)*Predictive_Model!$D$24+((M4015-Predictive_Model!$B$25)/Predictive_Model!$C$25)*Predictive_Model!$D$25+IF(C4015="Male",Predictive_Model!$D$31,IF(C4015="Other",Predictive_Model!$D$32,0))+IF(D4015="Premium",Predictive_Model!$D$34,IF(D4015="Standard",Predictive_Model!$D$35,0))+IF(G4015="Asia",Predictive_Model!$D$37,IF(G4015="Europe",Predictive_Model!$D$38,IF(G4015="North America",Predictive_Model!$D$39,IF(G4015="Oceania",Predictive_Model!$D$40,IF(G4015="South America",Predictive_Model!$D$41,0)))))+IF(H4015="Laptop",Predictive_Model!$D$43,IF(H4015="Mobile",Predictive_Model!$D$44,IF(H4015="TV",Predictive_Model!$D$45,IF(H4015="Tablet",Predictive_Model!$D$46,0))))+IF(K4015="Crypto",Predictive_Model!$D$48,IF(K4015="Debit Card",Predictive_Model!$D$49,IF(K4015="Gift Card",Predictive_Model!$D$50,IF(K4015="PayPal",Predictive_Model!$D$51,0))))+IF(N4015="Comedy",Predictive_Model!$D$53,IF(N4015="Documentary",Predictive_Model!$D$54,IF(N4015="Drama",Predictive_Model!$D$55,IF(N4015="Horror",Predictive_Model!$D$56,IF(N4015="Romance",Predictive_Model!$D$57,IF(N4015="Sci-Fi",Predictive_Model!$D$58,0)))))))))</f>
        <v>0.96630040714490817</v>
      </c>
      <c r="V4015" s="3" t="str">
        <f t="shared" si="626"/>
        <v>Critical</v>
      </c>
      <c r="W4015" s="6">
        <f t="shared" si="627"/>
        <v>13.99</v>
      </c>
      <c r="X4015" s="3" t="str">
        <f t="shared" si="628"/>
        <v>Priority 2</v>
      </c>
      <c r="Y4015" s="3" t="str">
        <f t="shared" si="629"/>
        <v>OK</v>
      </c>
    </row>
    <row r="4016" spans="1:25" x14ac:dyDescent="0.25">
      <c r="A4016" s="3" t="str">
        <f>Raw_Data!A4016</f>
        <v>6e4404fd-2f42-4a86-8d30-769a4f940474</v>
      </c>
      <c r="B4016" s="3">
        <f>Raw_Data!B4016</f>
        <v>42</v>
      </c>
      <c r="C4016" s="3" t="str">
        <f>Raw_Data!C4016</f>
        <v>Other</v>
      </c>
      <c r="D4016" s="3" t="str">
        <f>Raw_Data!D4016</f>
        <v>Premium</v>
      </c>
      <c r="E4016" s="3">
        <f>Raw_Data!E4016</f>
        <v>0.15</v>
      </c>
      <c r="F4016" s="3">
        <f>Raw_Data!F4016</f>
        <v>5</v>
      </c>
      <c r="G4016" s="3" t="str">
        <f>Raw_Data!G4016</f>
        <v>South America</v>
      </c>
      <c r="H4016" s="3" t="str">
        <f>Raw_Data!H4016</f>
        <v>Tablet</v>
      </c>
      <c r="I4016" s="3">
        <f>Raw_Data!I4016</f>
        <v>17.989999999999998</v>
      </c>
      <c r="J4016" s="3">
        <f>Raw_Data!J4016</f>
        <v>0</v>
      </c>
      <c r="K4016" s="3" t="str">
        <f>Raw_Data!K4016</f>
        <v>Debit Card</v>
      </c>
      <c r="L4016" s="3">
        <f>Raw_Data!L4016</f>
        <v>4</v>
      </c>
      <c r="M4016" s="3">
        <f>Raw_Data!M4016</f>
        <v>0.02</v>
      </c>
      <c r="N4016" s="3" t="str">
        <f>Raw_Data!N4016</f>
        <v>Sci-Fi</v>
      </c>
      <c r="O4016" s="3" t="str">
        <f t="shared" si="620"/>
        <v>35-44</v>
      </c>
      <c r="P4016" s="3" t="str">
        <f t="shared" si="621"/>
        <v>&lt;10h</v>
      </c>
      <c r="Q4016" s="3" t="str">
        <f t="shared" si="622"/>
        <v>0-7d</v>
      </c>
      <c r="R4016" s="3" t="str">
        <f t="shared" si="623"/>
        <v>Medium</v>
      </c>
      <c r="S4016" s="3" t="str">
        <f t="shared" si="624"/>
        <v>High</v>
      </c>
      <c r="T4016" s="3" t="str">
        <f t="shared" si="625"/>
        <v>Active</v>
      </c>
      <c r="U4016" s="4">
        <f>1/(1+EXP(-(Predictive_Model!$B$5+((B4016-Predictive_Model!$B$20)/Predictive_Model!$C$20)*Predictive_Model!$D$20+((E4016-Predictive_Model!$B$21)/Predictive_Model!$C$21)*Predictive_Model!$D$21+((F4016-Predictive_Model!$B$22)/Predictive_Model!$C$22)*Predictive_Model!$D$22+((I4016-Predictive_Model!$B$23)/Predictive_Model!$C$23)*Predictive_Model!$D$23+((L4016-Predictive_Model!$B$24)/Predictive_Model!$C$24)*Predictive_Model!$D$24+((M4016-Predictive_Model!$B$25)/Predictive_Model!$C$25)*Predictive_Model!$D$25+IF(C4016="Male",Predictive_Model!$D$31,IF(C4016="Other",Predictive_Model!$D$32,0))+IF(D4016="Premium",Predictive_Model!$D$34,IF(D4016="Standard",Predictive_Model!$D$35,0))+IF(G4016="Asia",Predictive_Model!$D$37,IF(G4016="Europe",Predictive_Model!$D$38,IF(G4016="North America",Predictive_Model!$D$39,IF(G4016="Oceania",Predictive_Model!$D$40,IF(G4016="South America",Predictive_Model!$D$41,0)))))+IF(H4016="Laptop",Predictive_Model!$D$43,IF(H4016="Mobile",Predictive_Model!$D$44,IF(H4016="TV",Predictive_Model!$D$45,IF(H4016="Tablet",Predictive_Model!$D$46,0))))+IF(K4016="Crypto",Predictive_Model!$D$48,IF(K4016="Debit Card",Predictive_Model!$D$49,IF(K4016="Gift Card",Predictive_Model!$D$50,IF(K4016="PayPal",Predictive_Model!$D$51,0))))+IF(N4016="Comedy",Predictive_Model!$D$53,IF(N4016="Documentary",Predictive_Model!$D$54,IF(N4016="Drama",Predictive_Model!$D$55,IF(N4016="Horror",Predictive_Model!$D$56,IF(N4016="Romance",Predictive_Model!$D$57,IF(N4016="Sci-Fi",Predictive_Model!$D$58,0)))))))))</f>
        <v>0.74863956751616823</v>
      </c>
      <c r="V4016" s="3" t="str">
        <f t="shared" si="626"/>
        <v>High</v>
      </c>
      <c r="W4016" s="6">
        <f t="shared" si="627"/>
        <v>13.468025819615866</v>
      </c>
      <c r="X4016" s="3" t="str">
        <f t="shared" si="628"/>
        <v>Monitor</v>
      </c>
      <c r="Y4016" s="3" t="str">
        <f t="shared" si="629"/>
        <v>OK</v>
      </c>
    </row>
    <row r="4017" spans="1:25" x14ac:dyDescent="0.25">
      <c r="A4017" s="3" t="str">
        <f>Raw_Data!A4017</f>
        <v>aaddbc84-7ee8-4c0f-8e0c-16ca63dd7881</v>
      </c>
      <c r="B4017" s="3">
        <f>Raw_Data!B4017</f>
        <v>30</v>
      </c>
      <c r="C4017" s="3" t="str">
        <f>Raw_Data!C4017</f>
        <v>Female</v>
      </c>
      <c r="D4017" s="3" t="str">
        <f>Raw_Data!D4017</f>
        <v>Premium</v>
      </c>
      <c r="E4017" s="3">
        <f>Raw_Data!E4017</f>
        <v>6.24</v>
      </c>
      <c r="F4017" s="3">
        <f>Raw_Data!F4017</f>
        <v>29</v>
      </c>
      <c r="G4017" s="3" t="str">
        <f>Raw_Data!G4017</f>
        <v>Oceania</v>
      </c>
      <c r="H4017" s="3" t="str">
        <f>Raw_Data!H4017</f>
        <v>Tablet</v>
      </c>
      <c r="I4017" s="3">
        <f>Raw_Data!I4017</f>
        <v>17.989999999999998</v>
      </c>
      <c r="J4017" s="3">
        <f>Raw_Data!J4017</f>
        <v>0</v>
      </c>
      <c r="K4017" s="3" t="str">
        <f>Raw_Data!K4017</f>
        <v>Gift Card</v>
      </c>
      <c r="L4017" s="3">
        <f>Raw_Data!L4017</f>
        <v>3</v>
      </c>
      <c r="M4017" s="3">
        <f>Raw_Data!M4017</f>
        <v>0.21</v>
      </c>
      <c r="N4017" s="3" t="str">
        <f>Raw_Data!N4017</f>
        <v>Sci-Fi</v>
      </c>
      <c r="O4017" s="3" t="str">
        <f t="shared" si="620"/>
        <v>25-34</v>
      </c>
      <c r="P4017" s="3" t="str">
        <f t="shared" si="621"/>
        <v>&lt;10h</v>
      </c>
      <c r="Q4017" s="3" t="str">
        <f t="shared" si="622"/>
        <v>22-45d</v>
      </c>
      <c r="R4017" s="3" t="str">
        <f t="shared" si="623"/>
        <v>Medium</v>
      </c>
      <c r="S4017" s="3" t="str">
        <f t="shared" si="624"/>
        <v>High</v>
      </c>
      <c r="T4017" s="3" t="str">
        <f t="shared" si="625"/>
        <v>Active</v>
      </c>
      <c r="U4017" s="4">
        <f>1/(1+EXP(-(Predictive_Model!$B$5+((B4017-Predictive_Model!$B$20)/Predictive_Model!$C$20)*Predictive_Model!$D$20+((E4017-Predictive_Model!$B$21)/Predictive_Model!$C$21)*Predictive_Model!$D$21+((F4017-Predictive_Model!$B$22)/Predictive_Model!$C$22)*Predictive_Model!$D$22+((I4017-Predictive_Model!$B$23)/Predictive_Model!$C$23)*Predictive_Model!$D$23+((L4017-Predictive_Model!$B$24)/Predictive_Model!$C$24)*Predictive_Model!$D$24+((M4017-Predictive_Model!$B$25)/Predictive_Model!$C$25)*Predictive_Model!$D$25+IF(C4017="Male",Predictive_Model!$D$31,IF(C4017="Other",Predictive_Model!$D$32,0))+IF(D4017="Premium",Predictive_Model!$D$34,IF(D4017="Standard",Predictive_Model!$D$35,0))+IF(G4017="Asia",Predictive_Model!$D$37,IF(G4017="Europe",Predictive_Model!$D$38,IF(G4017="North America",Predictive_Model!$D$39,IF(G4017="Oceania",Predictive_Model!$D$40,IF(G4017="South America",Predictive_Model!$D$41,0)))))+IF(H4017="Laptop",Predictive_Model!$D$43,IF(H4017="Mobile",Predictive_Model!$D$44,IF(H4017="TV",Predictive_Model!$D$45,IF(H4017="Tablet",Predictive_Model!$D$46,0))))+IF(K4017="Crypto",Predictive_Model!$D$48,IF(K4017="Debit Card",Predictive_Model!$D$49,IF(K4017="Gift Card",Predictive_Model!$D$50,IF(K4017="PayPal",Predictive_Model!$D$51,0))))+IF(N4017="Comedy",Predictive_Model!$D$53,IF(N4017="Documentary",Predictive_Model!$D$54,IF(N4017="Drama",Predictive_Model!$D$55,IF(N4017="Horror",Predictive_Model!$D$56,IF(N4017="Romance",Predictive_Model!$D$57,IF(N4017="Sci-Fi",Predictive_Model!$D$58,0)))))))))</f>
        <v>0.97472810301640755</v>
      </c>
      <c r="V4017" s="3" t="str">
        <f t="shared" si="626"/>
        <v>Critical</v>
      </c>
      <c r="W4017" s="6">
        <f t="shared" si="627"/>
        <v>17.535358573265171</v>
      </c>
      <c r="X4017" s="3" t="str">
        <f t="shared" si="628"/>
        <v>Priority 1</v>
      </c>
      <c r="Y4017" s="3" t="str">
        <f t="shared" si="629"/>
        <v>OK</v>
      </c>
    </row>
    <row r="4018" spans="1:25" x14ac:dyDescent="0.25">
      <c r="A4018" s="3" t="str">
        <f>Raw_Data!A4018</f>
        <v>8dc81534-c8a1-4a55-8f4c-5e34ba2ae7bc</v>
      </c>
      <c r="B4018" s="3">
        <f>Raw_Data!B4018</f>
        <v>28</v>
      </c>
      <c r="C4018" s="3" t="str">
        <f>Raw_Data!C4018</f>
        <v>Male</v>
      </c>
      <c r="D4018" s="3" t="str">
        <f>Raw_Data!D4018</f>
        <v>Standard</v>
      </c>
      <c r="E4018" s="3">
        <f>Raw_Data!E4018</f>
        <v>10.69</v>
      </c>
      <c r="F4018" s="3">
        <f>Raw_Data!F4018</f>
        <v>51</v>
      </c>
      <c r="G4018" s="3" t="str">
        <f>Raw_Data!G4018</f>
        <v>Asia</v>
      </c>
      <c r="H4018" s="3" t="str">
        <f>Raw_Data!H4018</f>
        <v>Laptop</v>
      </c>
      <c r="I4018" s="3">
        <f>Raw_Data!I4018</f>
        <v>13.99</v>
      </c>
      <c r="J4018" s="3">
        <f>Raw_Data!J4018</f>
        <v>1</v>
      </c>
      <c r="K4018" s="3" t="str">
        <f>Raw_Data!K4018</f>
        <v>Crypto</v>
      </c>
      <c r="L4018" s="3">
        <f>Raw_Data!L4018</f>
        <v>3</v>
      </c>
      <c r="M4018" s="3">
        <f>Raw_Data!M4018</f>
        <v>0.21</v>
      </c>
      <c r="N4018" s="3" t="str">
        <f>Raw_Data!N4018</f>
        <v>Comedy</v>
      </c>
      <c r="O4018" s="3" t="str">
        <f t="shared" si="620"/>
        <v>25-34</v>
      </c>
      <c r="P4018" s="3" t="str">
        <f t="shared" si="621"/>
        <v>10-24h</v>
      </c>
      <c r="Q4018" s="3" t="str">
        <f t="shared" si="622"/>
        <v>46-60d</v>
      </c>
      <c r="R4018" s="3" t="str">
        <f t="shared" si="623"/>
        <v>Medium</v>
      </c>
      <c r="S4018" s="3" t="str">
        <f t="shared" si="624"/>
        <v>Mid</v>
      </c>
      <c r="T4018" s="3" t="str">
        <f t="shared" si="625"/>
        <v>Churned</v>
      </c>
      <c r="U4018" s="4">
        <f>1/(1+EXP(-(Predictive_Model!$B$5+((B4018-Predictive_Model!$B$20)/Predictive_Model!$C$20)*Predictive_Model!$D$20+((E4018-Predictive_Model!$B$21)/Predictive_Model!$C$21)*Predictive_Model!$D$21+((F4018-Predictive_Model!$B$22)/Predictive_Model!$C$22)*Predictive_Model!$D$22+((I4018-Predictive_Model!$B$23)/Predictive_Model!$C$23)*Predictive_Model!$D$23+((L4018-Predictive_Model!$B$24)/Predictive_Model!$C$24)*Predictive_Model!$D$24+((M4018-Predictive_Model!$B$25)/Predictive_Model!$C$25)*Predictive_Model!$D$25+IF(C4018="Male",Predictive_Model!$D$31,IF(C4018="Other",Predictive_Model!$D$32,0))+IF(D4018="Premium",Predictive_Model!$D$34,IF(D4018="Standard",Predictive_Model!$D$35,0))+IF(G4018="Asia",Predictive_Model!$D$37,IF(G4018="Europe",Predictive_Model!$D$38,IF(G4018="North America",Predictive_Model!$D$39,IF(G4018="Oceania",Predictive_Model!$D$40,IF(G4018="South America",Predictive_Model!$D$41,0)))))+IF(H4018="Laptop",Predictive_Model!$D$43,IF(H4018="Mobile",Predictive_Model!$D$44,IF(H4018="TV",Predictive_Model!$D$45,IF(H4018="Tablet",Predictive_Model!$D$46,0))))+IF(K4018="Crypto",Predictive_Model!$D$48,IF(K4018="Debit Card",Predictive_Model!$D$49,IF(K4018="Gift Card",Predictive_Model!$D$50,IF(K4018="PayPal",Predictive_Model!$D$51,0))))+IF(N4018="Comedy",Predictive_Model!$D$53,IF(N4018="Documentary",Predictive_Model!$D$54,IF(N4018="Drama",Predictive_Model!$D$55,IF(N4018="Horror",Predictive_Model!$D$56,IF(N4018="Romance",Predictive_Model!$D$57,IF(N4018="Sci-Fi",Predictive_Model!$D$58,0)))))))))</f>
        <v>0.99066417102104332</v>
      </c>
      <c r="V4018" s="3" t="str">
        <f t="shared" si="626"/>
        <v>Critical</v>
      </c>
      <c r="W4018" s="6">
        <f t="shared" si="627"/>
        <v>13.99</v>
      </c>
      <c r="X4018" s="3" t="str">
        <f t="shared" si="628"/>
        <v>Priority 2</v>
      </c>
      <c r="Y4018" s="3" t="str">
        <f t="shared" si="629"/>
        <v>OK</v>
      </c>
    </row>
    <row r="4019" spans="1:25" x14ac:dyDescent="0.25">
      <c r="A4019" s="3" t="str">
        <f>Raw_Data!A4019</f>
        <v>ba083146-d48c-4d1f-aca2-ca4bc5d6178a</v>
      </c>
      <c r="B4019" s="3">
        <f>Raw_Data!B4019</f>
        <v>24</v>
      </c>
      <c r="C4019" s="3" t="str">
        <f>Raw_Data!C4019</f>
        <v>Female</v>
      </c>
      <c r="D4019" s="3" t="str">
        <f>Raw_Data!D4019</f>
        <v>Basic</v>
      </c>
      <c r="E4019" s="3">
        <f>Raw_Data!E4019</f>
        <v>26.07</v>
      </c>
      <c r="F4019" s="3">
        <f>Raw_Data!F4019</f>
        <v>27</v>
      </c>
      <c r="G4019" s="3" t="str">
        <f>Raw_Data!G4019</f>
        <v>Asia</v>
      </c>
      <c r="H4019" s="3" t="str">
        <f>Raw_Data!H4019</f>
        <v>Laptop</v>
      </c>
      <c r="I4019" s="3">
        <f>Raw_Data!I4019</f>
        <v>8.99</v>
      </c>
      <c r="J4019" s="3">
        <f>Raw_Data!J4019</f>
        <v>0</v>
      </c>
      <c r="K4019" s="3" t="str">
        <f>Raw_Data!K4019</f>
        <v>Credit Card</v>
      </c>
      <c r="L4019" s="3">
        <f>Raw_Data!L4019</f>
        <v>2</v>
      </c>
      <c r="M4019" s="3">
        <f>Raw_Data!M4019</f>
        <v>0.93</v>
      </c>
      <c r="N4019" s="3" t="str">
        <f>Raw_Data!N4019</f>
        <v>Sci-Fi</v>
      </c>
      <c r="O4019" s="3" t="str">
        <f t="shared" si="620"/>
        <v>18-24</v>
      </c>
      <c r="P4019" s="3" t="str">
        <f t="shared" si="621"/>
        <v>25-49h</v>
      </c>
      <c r="Q4019" s="3" t="str">
        <f t="shared" si="622"/>
        <v>22-45d</v>
      </c>
      <c r="R4019" s="3" t="str">
        <f t="shared" si="623"/>
        <v>Medium</v>
      </c>
      <c r="S4019" s="3" t="str">
        <f t="shared" si="624"/>
        <v>Low</v>
      </c>
      <c r="T4019" s="3" t="str">
        <f t="shared" si="625"/>
        <v>Active</v>
      </c>
      <c r="U4019" s="4">
        <f>1/(1+EXP(-(Predictive_Model!$B$5+((B4019-Predictive_Model!$B$20)/Predictive_Model!$C$20)*Predictive_Model!$D$20+((E4019-Predictive_Model!$B$21)/Predictive_Model!$C$21)*Predictive_Model!$D$21+((F4019-Predictive_Model!$B$22)/Predictive_Model!$C$22)*Predictive_Model!$D$22+((I4019-Predictive_Model!$B$23)/Predictive_Model!$C$23)*Predictive_Model!$D$23+((L4019-Predictive_Model!$B$24)/Predictive_Model!$C$24)*Predictive_Model!$D$24+((M4019-Predictive_Model!$B$25)/Predictive_Model!$C$25)*Predictive_Model!$D$25+IF(C4019="Male",Predictive_Model!$D$31,IF(C4019="Other",Predictive_Model!$D$32,0))+IF(D4019="Premium",Predictive_Model!$D$34,IF(D4019="Standard",Predictive_Model!$D$35,0))+IF(G4019="Asia",Predictive_Model!$D$37,IF(G4019="Europe",Predictive_Model!$D$38,IF(G4019="North America",Predictive_Model!$D$39,IF(G4019="Oceania",Predictive_Model!$D$40,IF(G4019="South America",Predictive_Model!$D$41,0)))))+IF(H4019="Laptop",Predictive_Model!$D$43,IF(H4019="Mobile",Predictive_Model!$D$44,IF(H4019="TV",Predictive_Model!$D$45,IF(H4019="Tablet",Predictive_Model!$D$46,0))))+IF(K4019="Crypto",Predictive_Model!$D$48,IF(K4019="Debit Card",Predictive_Model!$D$49,IF(K4019="Gift Card",Predictive_Model!$D$50,IF(K4019="PayPal",Predictive_Model!$D$51,0))))+IF(N4019="Comedy",Predictive_Model!$D$53,IF(N4019="Documentary",Predictive_Model!$D$54,IF(N4019="Drama",Predictive_Model!$D$55,IF(N4019="Horror",Predictive_Model!$D$56,IF(N4019="Romance",Predictive_Model!$D$57,IF(N4019="Sci-Fi",Predictive_Model!$D$58,0)))))))))</f>
        <v>7.6932698844322134E-2</v>
      </c>
      <c r="V4019" s="3" t="str">
        <f t="shared" si="626"/>
        <v>Low</v>
      </c>
      <c r="W4019" s="6">
        <f t="shared" si="627"/>
        <v>0.69162496261045603</v>
      </c>
      <c r="X4019" s="3" t="str">
        <f t="shared" si="628"/>
        <v>Monitor</v>
      </c>
      <c r="Y4019" s="3" t="str">
        <f t="shared" si="629"/>
        <v>OK</v>
      </c>
    </row>
    <row r="4020" spans="1:25" x14ac:dyDescent="0.25">
      <c r="A4020" s="3" t="str">
        <f>Raw_Data!A4020</f>
        <v>f6f6624a-b2d0-4655-a972-f9bec17a6ee4</v>
      </c>
      <c r="B4020" s="3">
        <f>Raw_Data!B4020</f>
        <v>23</v>
      </c>
      <c r="C4020" s="3" t="str">
        <f>Raw_Data!C4020</f>
        <v>Other</v>
      </c>
      <c r="D4020" s="3" t="str">
        <f>Raw_Data!D4020</f>
        <v>Premium</v>
      </c>
      <c r="E4020" s="3">
        <f>Raw_Data!E4020</f>
        <v>12.51</v>
      </c>
      <c r="F4020" s="3">
        <f>Raw_Data!F4020</f>
        <v>11</v>
      </c>
      <c r="G4020" s="3" t="str">
        <f>Raw_Data!G4020</f>
        <v>Europe</v>
      </c>
      <c r="H4020" s="3" t="str">
        <f>Raw_Data!H4020</f>
        <v>Mobile</v>
      </c>
      <c r="I4020" s="3">
        <f>Raw_Data!I4020</f>
        <v>17.989999999999998</v>
      </c>
      <c r="J4020" s="3">
        <f>Raw_Data!J4020</f>
        <v>0</v>
      </c>
      <c r="K4020" s="3" t="str">
        <f>Raw_Data!K4020</f>
        <v>Crypto</v>
      </c>
      <c r="L4020" s="3">
        <f>Raw_Data!L4020</f>
        <v>4</v>
      </c>
      <c r="M4020" s="3">
        <f>Raw_Data!M4020</f>
        <v>1.04</v>
      </c>
      <c r="N4020" s="3" t="str">
        <f>Raw_Data!N4020</f>
        <v>Documentary</v>
      </c>
      <c r="O4020" s="3" t="str">
        <f t="shared" si="620"/>
        <v>18-24</v>
      </c>
      <c r="P4020" s="3" t="str">
        <f t="shared" si="621"/>
        <v>10-24h</v>
      </c>
      <c r="Q4020" s="3" t="str">
        <f t="shared" si="622"/>
        <v>8-21d</v>
      </c>
      <c r="R4020" s="3" t="str">
        <f t="shared" si="623"/>
        <v>Medium</v>
      </c>
      <c r="S4020" s="3" t="str">
        <f t="shared" si="624"/>
        <v>High</v>
      </c>
      <c r="T4020" s="3" t="str">
        <f t="shared" si="625"/>
        <v>Active</v>
      </c>
      <c r="U4020" s="4">
        <f>1/(1+EXP(-(Predictive_Model!$B$5+((B4020-Predictive_Model!$B$20)/Predictive_Model!$C$20)*Predictive_Model!$D$20+((E4020-Predictive_Model!$B$21)/Predictive_Model!$C$21)*Predictive_Model!$D$21+((F4020-Predictive_Model!$B$22)/Predictive_Model!$C$22)*Predictive_Model!$D$22+((I4020-Predictive_Model!$B$23)/Predictive_Model!$C$23)*Predictive_Model!$D$23+((L4020-Predictive_Model!$B$24)/Predictive_Model!$C$24)*Predictive_Model!$D$24+((M4020-Predictive_Model!$B$25)/Predictive_Model!$C$25)*Predictive_Model!$D$25+IF(C4020="Male",Predictive_Model!$D$31,IF(C4020="Other",Predictive_Model!$D$32,0))+IF(D4020="Premium",Predictive_Model!$D$34,IF(D4020="Standard",Predictive_Model!$D$35,0))+IF(G4020="Asia",Predictive_Model!$D$37,IF(G4020="Europe",Predictive_Model!$D$38,IF(G4020="North America",Predictive_Model!$D$39,IF(G4020="Oceania",Predictive_Model!$D$40,IF(G4020="South America",Predictive_Model!$D$41,0)))))+IF(H4020="Laptop",Predictive_Model!$D$43,IF(H4020="Mobile",Predictive_Model!$D$44,IF(H4020="TV",Predictive_Model!$D$45,IF(H4020="Tablet",Predictive_Model!$D$46,0))))+IF(K4020="Crypto",Predictive_Model!$D$48,IF(K4020="Debit Card",Predictive_Model!$D$49,IF(K4020="Gift Card",Predictive_Model!$D$50,IF(K4020="PayPal",Predictive_Model!$D$51,0))))+IF(N4020="Comedy",Predictive_Model!$D$53,IF(N4020="Documentary",Predictive_Model!$D$54,IF(N4020="Drama",Predictive_Model!$D$55,IF(N4020="Horror",Predictive_Model!$D$56,IF(N4020="Romance",Predictive_Model!$D$57,IF(N4020="Sci-Fi",Predictive_Model!$D$58,0)))))))))</f>
        <v>3.2498000716554336E-2</v>
      </c>
      <c r="V4020" s="3" t="str">
        <f t="shared" si="626"/>
        <v>Low</v>
      </c>
      <c r="W4020" s="6">
        <f t="shared" si="627"/>
        <v>0.58463903289081243</v>
      </c>
      <c r="X4020" s="3" t="str">
        <f t="shared" si="628"/>
        <v>Monitor</v>
      </c>
      <c r="Y4020" s="3" t="str">
        <f t="shared" si="629"/>
        <v>OK</v>
      </c>
    </row>
    <row r="4021" spans="1:25" x14ac:dyDescent="0.25">
      <c r="A4021" s="3" t="str">
        <f>Raw_Data!A4021</f>
        <v>458dc247-15ed-4e76-aa27-d2f194e47d2a</v>
      </c>
      <c r="B4021" s="3">
        <f>Raw_Data!B4021</f>
        <v>30</v>
      </c>
      <c r="C4021" s="3" t="str">
        <f>Raw_Data!C4021</f>
        <v>Female</v>
      </c>
      <c r="D4021" s="3" t="str">
        <f>Raw_Data!D4021</f>
        <v>Basic</v>
      </c>
      <c r="E4021" s="3">
        <f>Raw_Data!E4021</f>
        <v>1.6</v>
      </c>
      <c r="F4021" s="3">
        <f>Raw_Data!F4021</f>
        <v>56</v>
      </c>
      <c r="G4021" s="3" t="str">
        <f>Raw_Data!G4021</f>
        <v>Europe</v>
      </c>
      <c r="H4021" s="3" t="str">
        <f>Raw_Data!H4021</f>
        <v>Desktop</v>
      </c>
      <c r="I4021" s="3">
        <f>Raw_Data!I4021</f>
        <v>8.99</v>
      </c>
      <c r="J4021" s="3">
        <f>Raw_Data!J4021</f>
        <v>1</v>
      </c>
      <c r="K4021" s="3" t="str">
        <f>Raw_Data!K4021</f>
        <v>Debit Card</v>
      </c>
      <c r="L4021" s="3">
        <f>Raw_Data!L4021</f>
        <v>2</v>
      </c>
      <c r="M4021" s="3">
        <f>Raw_Data!M4021</f>
        <v>0.03</v>
      </c>
      <c r="N4021" s="3" t="str">
        <f>Raw_Data!N4021</f>
        <v>Horror</v>
      </c>
      <c r="O4021" s="3" t="str">
        <f t="shared" si="620"/>
        <v>25-34</v>
      </c>
      <c r="P4021" s="3" t="str">
        <f t="shared" si="621"/>
        <v>&lt;10h</v>
      </c>
      <c r="Q4021" s="3" t="str">
        <f t="shared" si="622"/>
        <v>46-60d</v>
      </c>
      <c r="R4021" s="3" t="str">
        <f t="shared" si="623"/>
        <v>Low</v>
      </c>
      <c r="S4021" s="3" t="str">
        <f t="shared" si="624"/>
        <v>Low</v>
      </c>
      <c r="T4021" s="3" t="str">
        <f t="shared" si="625"/>
        <v>Churned</v>
      </c>
      <c r="U4021" s="4">
        <f>1/(1+EXP(-(Predictive_Model!$B$5+((B4021-Predictive_Model!$B$20)/Predictive_Model!$C$20)*Predictive_Model!$D$20+((E4021-Predictive_Model!$B$21)/Predictive_Model!$C$21)*Predictive_Model!$D$21+((F4021-Predictive_Model!$B$22)/Predictive_Model!$C$22)*Predictive_Model!$D$22+((I4021-Predictive_Model!$B$23)/Predictive_Model!$C$23)*Predictive_Model!$D$23+((L4021-Predictive_Model!$B$24)/Predictive_Model!$C$24)*Predictive_Model!$D$24+((M4021-Predictive_Model!$B$25)/Predictive_Model!$C$25)*Predictive_Model!$D$25+IF(C4021="Male",Predictive_Model!$D$31,IF(C4021="Other",Predictive_Model!$D$32,0))+IF(D4021="Premium",Predictive_Model!$D$34,IF(D4021="Standard",Predictive_Model!$D$35,0))+IF(G4021="Asia",Predictive_Model!$D$37,IF(G4021="Europe",Predictive_Model!$D$38,IF(G4021="North America",Predictive_Model!$D$39,IF(G4021="Oceania",Predictive_Model!$D$40,IF(G4021="South America",Predictive_Model!$D$41,0)))))+IF(H4021="Laptop",Predictive_Model!$D$43,IF(H4021="Mobile",Predictive_Model!$D$44,IF(H4021="TV",Predictive_Model!$D$45,IF(H4021="Tablet",Predictive_Model!$D$46,0))))+IF(K4021="Crypto",Predictive_Model!$D$48,IF(K4021="Debit Card",Predictive_Model!$D$49,IF(K4021="Gift Card",Predictive_Model!$D$50,IF(K4021="PayPal",Predictive_Model!$D$51,0))))+IF(N4021="Comedy",Predictive_Model!$D$53,IF(N4021="Documentary",Predictive_Model!$D$54,IF(N4021="Drama",Predictive_Model!$D$55,IF(N4021="Horror",Predictive_Model!$D$56,IF(N4021="Romance",Predictive_Model!$D$57,IF(N4021="Sci-Fi",Predictive_Model!$D$58,0)))))))))</f>
        <v>0.99997323521602344</v>
      </c>
      <c r="V4021" s="3" t="str">
        <f t="shared" si="626"/>
        <v>Critical</v>
      </c>
      <c r="W4021" s="6">
        <f t="shared" si="627"/>
        <v>8.99</v>
      </c>
      <c r="X4021" s="3" t="str">
        <f t="shared" si="628"/>
        <v>Priority 2</v>
      </c>
      <c r="Y4021" s="3" t="str">
        <f t="shared" si="629"/>
        <v>OK</v>
      </c>
    </row>
    <row r="4022" spans="1:25" x14ac:dyDescent="0.25">
      <c r="A4022" s="3" t="str">
        <f>Raw_Data!A4022</f>
        <v>c889501d-97d7-4383-9fcf-9c87840e4a43</v>
      </c>
      <c r="B4022" s="3">
        <f>Raw_Data!B4022</f>
        <v>35</v>
      </c>
      <c r="C4022" s="3" t="str">
        <f>Raw_Data!C4022</f>
        <v>Female</v>
      </c>
      <c r="D4022" s="3" t="str">
        <f>Raw_Data!D4022</f>
        <v>Basic</v>
      </c>
      <c r="E4022" s="3">
        <f>Raw_Data!E4022</f>
        <v>1.1000000000000001</v>
      </c>
      <c r="F4022" s="3">
        <f>Raw_Data!F4022</f>
        <v>25</v>
      </c>
      <c r="G4022" s="3" t="str">
        <f>Raw_Data!G4022</f>
        <v>North America</v>
      </c>
      <c r="H4022" s="3" t="str">
        <f>Raw_Data!H4022</f>
        <v>Laptop</v>
      </c>
      <c r="I4022" s="3">
        <f>Raw_Data!I4022</f>
        <v>8.99</v>
      </c>
      <c r="J4022" s="3">
        <f>Raw_Data!J4022</f>
        <v>1</v>
      </c>
      <c r="K4022" s="3" t="str">
        <f>Raw_Data!K4022</f>
        <v>PayPal</v>
      </c>
      <c r="L4022" s="3">
        <f>Raw_Data!L4022</f>
        <v>2</v>
      </c>
      <c r="M4022" s="3">
        <f>Raw_Data!M4022</f>
        <v>0.04</v>
      </c>
      <c r="N4022" s="3" t="str">
        <f>Raw_Data!N4022</f>
        <v>Horror</v>
      </c>
      <c r="O4022" s="3" t="str">
        <f t="shared" si="620"/>
        <v>35-44</v>
      </c>
      <c r="P4022" s="3" t="str">
        <f t="shared" si="621"/>
        <v>&lt;10h</v>
      </c>
      <c r="Q4022" s="3" t="str">
        <f t="shared" si="622"/>
        <v>22-45d</v>
      </c>
      <c r="R4022" s="3" t="str">
        <f t="shared" si="623"/>
        <v>Medium</v>
      </c>
      <c r="S4022" s="3" t="str">
        <f t="shared" si="624"/>
        <v>Low</v>
      </c>
      <c r="T4022" s="3" t="str">
        <f t="shared" si="625"/>
        <v>Churned</v>
      </c>
      <c r="U4022" s="4">
        <f>1/(1+EXP(-(Predictive_Model!$B$5+((B4022-Predictive_Model!$B$20)/Predictive_Model!$C$20)*Predictive_Model!$D$20+((E4022-Predictive_Model!$B$21)/Predictive_Model!$C$21)*Predictive_Model!$D$21+((F4022-Predictive_Model!$B$22)/Predictive_Model!$C$22)*Predictive_Model!$D$22+((I4022-Predictive_Model!$B$23)/Predictive_Model!$C$23)*Predictive_Model!$D$23+((L4022-Predictive_Model!$B$24)/Predictive_Model!$C$24)*Predictive_Model!$D$24+((M4022-Predictive_Model!$B$25)/Predictive_Model!$C$25)*Predictive_Model!$D$25+IF(C4022="Male",Predictive_Model!$D$31,IF(C4022="Other",Predictive_Model!$D$32,0))+IF(D4022="Premium",Predictive_Model!$D$34,IF(D4022="Standard",Predictive_Model!$D$35,0))+IF(G4022="Asia",Predictive_Model!$D$37,IF(G4022="Europe",Predictive_Model!$D$38,IF(G4022="North America",Predictive_Model!$D$39,IF(G4022="Oceania",Predictive_Model!$D$40,IF(G4022="South America",Predictive_Model!$D$41,0)))))+IF(H4022="Laptop",Predictive_Model!$D$43,IF(H4022="Mobile",Predictive_Model!$D$44,IF(H4022="TV",Predictive_Model!$D$45,IF(H4022="Tablet",Predictive_Model!$D$46,0))))+IF(K4022="Crypto",Predictive_Model!$D$48,IF(K4022="Debit Card",Predictive_Model!$D$49,IF(K4022="Gift Card",Predictive_Model!$D$50,IF(K4022="PayPal",Predictive_Model!$D$51,0))))+IF(N4022="Comedy",Predictive_Model!$D$53,IF(N4022="Documentary",Predictive_Model!$D$54,IF(N4022="Drama",Predictive_Model!$D$55,IF(N4022="Horror",Predictive_Model!$D$56,IF(N4022="Romance",Predictive_Model!$D$57,IF(N4022="Sci-Fi",Predictive_Model!$D$58,0)))))))))</f>
        <v>0.99882756447098298</v>
      </c>
      <c r="V4022" s="3" t="str">
        <f t="shared" si="626"/>
        <v>Critical</v>
      </c>
      <c r="W4022" s="6">
        <f t="shared" si="627"/>
        <v>8.99</v>
      </c>
      <c r="X4022" s="3" t="str">
        <f t="shared" si="628"/>
        <v>Priority 2</v>
      </c>
      <c r="Y4022" s="3" t="str">
        <f t="shared" si="629"/>
        <v>OK</v>
      </c>
    </row>
    <row r="4023" spans="1:25" x14ac:dyDescent="0.25">
      <c r="A4023" s="3" t="str">
        <f>Raw_Data!A4023</f>
        <v>18fdd87e-1221-4b90-a8ac-c80d74f6511f</v>
      </c>
      <c r="B4023" s="3">
        <f>Raw_Data!B4023</f>
        <v>22</v>
      </c>
      <c r="C4023" s="3" t="str">
        <f>Raw_Data!C4023</f>
        <v>Other</v>
      </c>
      <c r="D4023" s="3" t="str">
        <f>Raw_Data!D4023</f>
        <v>Premium</v>
      </c>
      <c r="E4023" s="3">
        <f>Raw_Data!E4023</f>
        <v>17.850000000000001</v>
      </c>
      <c r="F4023" s="3">
        <f>Raw_Data!F4023</f>
        <v>46</v>
      </c>
      <c r="G4023" s="3" t="str">
        <f>Raw_Data!G4023</f>
        <v>South America</v>
      </c>
      <c r="H4023" s="3" t="str">
        <f>Raw_Data!H4023</f>
        <v>TV</v>
      </c>
      <c r="I4023" s="3">
        <f>Raw_Data!I4023</f>
        <v>17.989999999999998</v>
      </c>
      <c r="J4023" s="3">
        <f>Raw_Data!J4023</f>
        <v>1</v>
      </c>
      <c r="K4023" s="3" t="str">
        <f>Raw_Data!K4023</f>
        <v>PayPal</v>
      </c>
      <c r="L4023" s="3">
        <f>Raw_Data!L4023</f>
        <v>2</v>
      </c>
      <c r="M4023" s="3">
        <f>Raw_Data!M4023</f>
        <v>0.38</v>
      </c>
      <c r="N4023" s="3" t="str">
        <f>Raw_Data!N4023</f>
        <v>Romance</v>
      </c>
      <c r="O4023" s="3" t="str">
        <f t="shared" si="620"/>
        <v>18-24</v>
      </c>
      <c r="P4023" s="3" t="str">
        <f t="shared" si="621"/>
        <v>10-24h</v>
      </c>
      <c r="Q4023" s="3" t="str">
        <f t="shared" si="622"/>
        <v>46-60d</v>
      </c>
      <c r="R4023" s="3" t="str">
        <f t="shared" si="623"/>
        <v>Medium</v>
      </c>
      <c r="S4023" s="3" t="str">
        <f t="shared" si="624"/>
        <v>High</v>
      </c>
      <c r="T4023" s="3" t="str">
        <f t="shared" si="625"/>
        <v>Churned</v>
      </c>
      <c r="U4023" s="4">
        <f>1/(1+EXP(-(Predictive_Model!$B$5+((B4023-Predictive_Model!$B$20)/Predictive_Model!$C$20)*Predictive_Model!$D$20+((E4023-Predictive_Model!$B$21)/Predictive_Model!$C$21)*Predictive_Model!$D$21+((F4023-Predictive_Model!$B$22)/Predictive_Model!$C$22)*Predictive_Model!$D$22+((I4023-Predictive_Model!$B$23)/Predictive_Model!$C$23)*Predictive_Model!$D$23+((L4023-Predictive_Model!$B$24)/Predictive_Model!$C$24)*Predictive_Model!$D$24+((M4023-Predictive_Model!$B$25)/Predictive_Model!$C$25)*Predictive_Model!$D$25+IF(C4023="Male",Predictive_Model!$D$31,IF(C4023="Other",Predictive_Model!$D$32,0))+IF(D4023="Premium",Predictive_Model!$D$34,IF(D4023="Standard",Predictive_Model!$D$35,0))+IF(G4023="Asia",Predictive_Model!$D$37,IF(G4023="Europe",Predictive_Model!$D$38,IF(G4023="North America",Predictive_Model!$D$39,IF(G4023="Oceania",Predictive_Model!$D$40,IF(G4023="South America",Predictive_Model!$D$41,0)))))+IF(H4023="Laptop",Predictive_Model!$D$43,IF(H4023="Mobile",Predictive_Model!$D$44,IF(H4023="TV",Predictive_Model!$D$45,IF(H4023="Tablet",Predictive_Model!$D$46,0))))+IF(K4023="Crypto",Predictive_Model!$D$48,IF(K4023="Debit Card",Predictive_Model!$D$49,IF(K4023="Gift Card",Predictive_Model!$D$50,IF(K4023="PayPal",Predictive_Model!$D$51,0))))+IF(N4023="Comedy",Predictive_Model!$D$53,IF(N4023="Documentary",Predictive_Model!$D$54,IF(N4023="Drama",Predictive_Model!$D$55,IF(N4023="Horror",Predictive_Model!$D$56,IF(N4023="Romance",Predictive_Model!$D$57,IF(N4023="Sci-Fi",Predictive_Model!$D$58,0)))))))))</f>
        <v>0.58171517250800264</v>
      </c>
      <c r="V4023" s="3" t="str">
        <f t="shared" si="626"/>
        <v>High</v>
      </c>
      <c r="W4023" s="6">
        <f t="shared" si="627"/>
        <v>17.989999999999998</v>
      </c>
      <c r="X4023" s="3" t="str">
        <f t="shared" si="628"/>
        <v>Priority 2</v>
      </c>
      <c r="Y4023" s="3" t="str">
        <f t="shared" si="629"/>
        <v>OK</v>
      </c>
    </row>
    <row r="4024" spans="1:25" x14ac:dyDescent="0.25">
      <c r="A4024" s="3" t="str">
        <f>Raw_Data!A4024</f>
        <v>74e8480b-6d93-4e54-8298-026036832022</v>
      </c>
      <c r="B4024" s="3">
        <f>Raw_Data!B4024</f>
        <v>35</v>
      </c>
      <c r="C4024" s="3" t="str">
        <f>Raw_Data!C4024</f>
        <v>Female</v>
      </c>
      <c r="D4024" s="3" t="str">
        <f>Raw_Data!D4024</f>
        <v>Basic</v>
      </c>
      <c r="E4024" s="3">
        <f>Raw_Data!E4024</f>
        <v>1.1000000000000001</v>
      </c>
      <c r="F4024" s="3">
        <f>Raw_Data!F4024</f>
        <v>35</v>
      </c>
      <c r="G4024" s="3" t="str">
        <f>Raw_Data!G4024</f>
        <v>Africa</v>
      </c>
      <c r="H4024" s="3" t="str">
        <f>Raw_Data!H4024</f>
        <v>TV</v>
      </c>
      <c r="I4024" s="3">
        <f>Raw_Data!I4024</f>
        <v>8.99</v>
      </c>
      <c r="J4024" s="3">
        <f>Raw_Data!J4024</f>
        <v>1</v>
      </c>
      <c r="K4024" s="3" t="str">
        <f>Raw_Data!K4024</f>
        <v>PayPal</v>
      </c>
      <c r="L4024" s="3">
        <f>Raw_Data!L4024</f>
        <v>2</v>
      </c>
      <c r="M4024" s="3">
        <f>Raw_Data!M4024</f>
        <v>0.03</v>
      </c>
      <c r="N4024" s="3" t="str">
        <f>Raw_Data!N4024</f>
        <v>Sci-Fi</v>
      </c>
      <c r="O4024" s="3" t="str">
        <f t="shared" si="620"/>
        <v>35-44</v>
      </c>
      <c r="P4024" s="3" t="str">
        <f t="shared" si="621"/>
        <v>&lt;10h</v>
      </c>
      <c r="Q4024" s="3" t="str">
        <f t="shared" si="622"/>
        <v>22-45d</v>
      </c>
      <c r="R4024" s="3" t="str">
        <f t="shared" si="623"/>
        <v>Medium</v>
      </c>
      <c r="S4024" s="3" t="str">
        <f t="shared" si="624"/>
        <v>Low</v>
      </c>
      <c r="T4024" s="3" t="str">
        <f t="shared" si="625"/>
        <v>Churned</v>
      </c>
      <c r="U4024" s="4">
        <f>1/(1+EXP(-(Predictive_Model!$B$5+((B4024-Predictive_Model!$B$20)/Predictive_Model!$C$20)*Predictive_Model!$D$20+((E4024-Predictive_Model!$B$21)/Predictive_Model!$C$21)*Predictive_Model!$D$21+((F4024-Predictive_Model!$B$22)/Predictive_Model!$C$22)*Predictive_Model!$D$22+((I4024-Predictive_Model!$B$23)/Predictive_Model!$C$23)*Predictive_Model!$D$23+((L4024-Predictive_Model!$B$24)/Predictive_Model!$C$24)*Predictive_Model!$D$24+((M4024-Predictive_Model!$B$25)/Predictive_Model!$C$25)*Predictive_Model!$D$25+IF(C4024="Male",Predictive_Model!$D$31,IF(C4024="Other",Predictive_Model!$D$32,0))+IF(D4024="Premium",Predictive_Model!$D$34,IF(D4024="Standard",Predictive_Model!$D$35,0))+IF(G4024="Asia",Predictive_Model!$D$37,IF(G4024="Europe",Predictive_Model!$D$38,IF(G4024="North America",Predictive_Model!$D$39,IF(G4024="Oceania",Predictive_Model!$D$40,IF(G4024="South America",Predictive_Model!$D$41,0)))))+IF(H4024="Laptop",Predictive_Model!$D$43,IF(H4024="Mobile",Predictive_Model!$D$44,IF(H4024="TV",Predictive_Model!$D$45,IF(H4024="Tablet",Predictive_Model!$D$46,0))))+IF(K4024="Crypto",Predictive_Model!$D$48,IF(K4024="Debit Card",Predictive_Model!$D$49,IF(K4024="Gift Card",Predictive_Model!$D$50,IF(K4024="PayPal",Predictive_Model!$D$51,0))))+IF(N4024="Comedy",Predictive_Model!$D$53,IF(N4024="Documentary",Predictive_Model!$D$54,IF(N4024="Drama",Predictive_Model!$D$55,IF(N4024="Horror",Predictive_Model!$D$56,IF(N4024="Romance",Predictive_Model!$D$57,IF(N4024="Sci-Fi",Predictive_Model!$D$58,0)))))))))</f>
        <v>0.99957915405157183</v>
      </c>
      <c r="V4024" s="3" t="str">
        <f t="shared" si="626"/>
        <v>Critical</v>
      </c>
      <c r="W4024" s="6">
        <f t="shared" si="627"/>
        <v>8.99</v>
      </c>
      <c r="X4024" s="3" t="str">
        <f t="shared" si="628"/>
        <v>Priority 2</v>
      </c>
      <c r="Y4024" s="3" t="str">
        <f t="shared" si="629"/>
        <v>OK</v>
      </c>
    </row>
    <row r="4025" spans="1:25" x14ac:dyDescent="0.25">
      <c r="A4025" s="3" t="str">
        <f>Raw_Data!A4025</f>
        <v>5f0daf72-991e-4edc-a8c2-c1a330351e9a</v>
      </c>
      <c r="B4025" s="3">
        <f>Raw_Data!B4025</f>
        <v>35</v>
      </c>
      <c r="C4025" s="3" t="str">
        <f>Raw_Data!C4025</f>
        <v>Female</v>
      </c>
      <c r="D4025" s="3" t="str">
        <f>Raw_Data!D4025</f>
        <v>Basic</v>
      </c>
      <c r="E4025" s="3">
        <f>Raw_Data!E4025</f>
        <v>37.93</v>
      </c>
      <c r="F4025" s="3">
        <f>Raw_Data!F4025</f>
        <v>14</v>
      </c>
      <c r="G4025" s="3" t="str">
        <f>Raw_Data!G4025</f>
        <v>Africa</v>
      </c>
      <c r="H4025" s="3" t="str">
        <f>Raw_Data!H4025</f>
        <v>Desktop</v>
      </c>
      <c r="I4025" s="3">
        <f>Raw_Data!I4025</f>
        <v>8.99</v>
      </c>
      <c r="J4025" s="3">
        <f>Raw_Data!J4025</f>
        <v>0</v>
      </c>
      <c r="K4025" s="3" t="str">
        <f>Raw_Data!K4025</f>
        <v>Crypto</v>
      </c>
      <c r="L4025" s="3">
        <f>Raw_Data!L4025</f>
        <v>4</v>
      </c>
      <c r="M4025" s="3">
        <f>Raw_Data!M4025</f>
        <v>2.5299999999999998</v>
      </c>
      <c r="N4025" s="3" t="str">
        <f>Raw_Data!N4025</f>
        <v>Romance</v>
      </c>
      <c r="O4025" s="3" t="str">
        <f t="shared" si="620"/>
        <v>35-44</v>
      </c>
      <c r="P4025" s="3" t="str">
        <f t="shared" si="621"/>
        <v>25-49h</v>
      </c>
      <c r="Q4025" s="3" t="str">
        <f t="shared" si="622"/>
        <v>8-21d</v>
      </c>
      <c r="R4025" s="3" t="str">
        <f t="shared" si="623"/>
        <v>High</v>
      </c>
      <c r="S4025" s="3" t="str">
        <f t="shared" si="624"/>
        <v>Low</v>
      </c>
      <c r="T4025" s="3" t="str">
        <f t="shared" si="625"/>
        <v>Active</v>
      </c>
      <c r="U4025" s="4">
        <f>1/(1+EXP(-(Predictive_Model!$B$5+((B4025-Predictive_Model!$B$20)/Predictive_Model!$C$20)*Predictive_Model!$D$20+((E4025-Predictive_Model!$B$21)/Predictive_Model!$C$21)*Predictive_Model!$D$21+((F4025-Predictive_Model!$B$22)/Predictive_Model!$C$22)*Predictive_Model!$D$22+((I4025-Predictive_Model!$B$23)/Predictive_Model!$C$23)*Predictive_Model!$D$23+((L4025-Predictive_Model!$B$24)/Predictive_Model!$C$24)*Predictive_Model!$D$24+((M4025-Predictive_Model!$B$25)/Predictive_Model!$C$25)*Predictive_Model!$D$25+IF(C4025="Male",Predictive_Model!$D$31,IF(C4025="Other",Predictive_Model!$D$32,0))+IF(D4025="Premium",Predictive_Model!$D$34,IF(D4025="Standard",Predictive_Model!$D$35,0))+IF(G4025="Asia",Predictive_Model!$D$37,IF(G4025="Europe",Predictive_Model!$D$38,IF(G4025="North America",Predictive_Model!$D$39,IF(G4025="Oceania",Predictive_Model!$D$40,IF(G4025="South America",Predictive_Model!$D$41,0)))))+IF(H4025="Laptop",Predictive_Model!$D$43,IF(H4025="Mobile",Predictive_Model!$D$44,IF(H4025="TV",Predictive_Model!$D$45,IF(H4025="Tablet",Predictive_Model!$D$46,0))))+IF(K4025="Crypto",Predictive_Model!$D$48,IF(K4025="Debit Card",Predictive_Model!$D$49,IF(K4025="Gift Card",Predictive_Model!$D$50,IF(K4025="PayPal",Predictive_Model!$D$51,0))))+IF(N4025="Comedy",Predictive_Model!$D$53,IF(N4025="Documentary",Predictive_Model!$D$54,IF(N4025="Drama",Predictive_Model!$D$55,IF(N4025="Horror",Predictive_Model!$D$56,IF(N4025="Romance",Predictive_Model!$D$57,IF(N4025="Sci-Fi",Predictive_Model!$D$58,0)))))))))</f>
        <v>5.4621941568843028E-6</v>
      </c>
      <c r="V4025" s="3" t="str">
        <f t="shared" si="626"/>
        <v>Low</v>
      </c>
      <c r="W4025" s="6">
        <f t="shared" si="627"/>
        <v>4.9105125470389881E-5</v>
      </c>
      <c r="X4025" s="3" t="str">
        <f t="shared" si="628"/>
        <v>Monitor</v>
      </c>
      <c r="Y4025" s="3" t="str">
        <f t="shared" si="629"/>
        <v>OK</v>
      </c>
    </row>
    <row r="4026" spans="1:25" x14ac:dyDescent="0.25">
      <c r="A4026" s="3" t="str">
        <f>Raw_Data!A4026</f>
        <v>ca75f885-2393-40f3-bd87-28f761ef8487</v>
      </c>
      <c r="B4026" s="3">
        <f>Raw_Data!B4026</f>
        <v>22</v>
      </c>
      <c r="C4026" s="3" t="str">
        <f>Raw_Data!C4026</f>
        <v>Female</v>
      </c>
      <c r="D4026" s="3" t="str">
        <f>Raw_Data!D4026</f>
        <v>Basic</v>
      </c>
      <c r="E4026" s="3">
        <f>Raw_Data!E4026</f>
        <v>0.68</v>
      </c>
      <c r="F4026" s="3">
        <f>Raw_Data!F4026</f>
        <v>21</v>
      </c>
      <c r="G4026" s="3" t="str">
        <f>Raw_Data!G4026</f>
        <v>Oceania</v>
      </c>
      <c r="H4026" s="3" t="str">
        <f>Raw_Data!H4026</f>
        <v>TV</v>
      </c>
      <c r="I4026" s="3">
        <f>Raw_Data!I4026</f>
        <v>8.99</v>
      </c>
      <c r="J4026" s="3">
        <f>Raw_Data!J4026</f>
        <v>1</v>
      </c>
      <c r="K4026" s="3" t="str">
        <f>Raw_Data!K4026</f>
        <v>Debit Card</v>
      </c>
      <c r="L4026" s="3">
        <f>Raw_Data!L4026</f>
        <v>1</v>
      </c>
      <c r="M4026" s="3">
        <f>Raw_Data!M4026</f>
        <v>0.03</v>
      </c>
      <c r="N4026" s="3" t="str">
        <f>Raw_Data!N4026</f>
        <v>Action</v>
      </c>
      <c r="O4026" s="3" t="str">
        <f t="shared" si="620"/>
        <v>18-24</v>
      </c>
      <c r="P4026" s="3" t="str">
        <f t="shared" si="621"/>
        <v>&lt;10h</v>
      </c>
      <c r="Q4026" s="3" t="str">
        <f t="shared" si="622"/>
        <v>8-21d</v>
      </c>
      <c r="R4026" s="3" t="str">
        <f t="shared" si="623"/>
        <v>Medium</v>
      </c>
      <c r="S4026" s="3" t="str">
        <f t="shared" si="624"/>
        <v>Low</v>
      </c>
      <c r="T4026" s="3" t="str">
        <f t="shared" si="625"/>
        <v>Churned</v>
      </c>
      <c r="U4026" s="4">
        <f>1/(1+EXP(-(Predictive_Model!$B$5+((B4026-Predictive_Model!$B$20)/Predictive_Model!$C$20)*Predictive_Model!$D$20+((E4026-Predictive_Model!$B$21)/Predictive_Model!$C$21)*Predictive_Model!$D$21+((F4026-Predictive_Model!$B$22)/Predictive_Model!$C$22)*Predictive_Model!$D$22+((I4026-Predictive_Model!$B$23)/Predictive_Model!$C$23)*Predictive_Model!$D$23+((L4026-Predictive_Model!$B$24)/Predictive_Model!$C$24)*Predictive_Model!$D$24+((M4026-Predictive_Model!$B$25)/Predictive_Model!$C$25)*Predictive_Model!$D$25+IF(C4026="Male",Predictive_Model!$D$31,IF(C4026="Other",Predictive_Model!$D$32,0))+IF(D4026="Premium",Predictive_Model!$D$34,IF(D4026="Standard",Predictive_Model!$D$35,0))+IF(G4026="Asia",Predictive_Model!$D$37,IF(G4026="Europe",Predictive_Model!$D$38,IF(G4026="North America",Predictive_Model!$D$39,IF(G4026="Oceania",Predictive_Model!$D$40,IF(G4026="South America",Predictive_Model!$D$41,0)))))+IF(H4026="Laptop",Predictive_Model!$D$43,IF(H4026="Mobile",Predictive_Model!$D$44,IF(H4026="TV",Predictive_Model!$D$45,IF(H4026="Tablet",Predictive_Model!$D$46,0))))+IF(K4026="Crypto",Predictive_Model!$D$48,IF(K4026="Debit Card",Predictive_Model!$D$49,IF(K4026="Gift Card",Predictive_Model!$D$50,IF(K4026="PayPal",Predictive_Model!$D$51,0))))+IF(N4026="Comedy",Predictive_Model!$D$53,IF(N4026="Documentary",Predictive_Model!$D$54,IF(N4026="Drama",Predictive_Model!$D$55,IF(N4026="Horror",Predictive_Model!$D$56,IF(N4026="Romance",Predictive_Model!$D$57,IF(N4026="Sci-Fi",Predictive_Model!$D$58,0)))))))))</f>
        <v>0.99894415578720996</v>
      </c>
      <c r="V4026" s="3" t="str">
        <f t="shared" si="626"/>
        <v>Critical</v>
      </c>
      <c r="W4026" s="6">
        <f t="shared" si="627"/>
        <v>8.99</v>
      </c>
      <c r="X4026" s="3" t="str">
        <f t="shared" si="628"/>
        <v>Priority 2</v>
      </c>
      <c r="Y4026" s="3" t="str">
        <f t="shared" si="629"/>
        <v>OK</v>
      </c>
    </row>
    <row r="4027" spans="1:25" x14ac:dyDescent="0.25">
      <c r="A4027" s="3" t="str">
        <f>Raw_Data!A4027</f>
        <v>2bcf8e3c-c68d-4343-9d6f-8a0d4406a4cb</v>
      </c>
      <c r="B4027" s="3">
        <f>Raw_Data!B4027</f>
        <v>43</v>
      </c>
      <c r="C4027" s="3" t="str">
        <f>Raw_Data!C4027</f>
        <v>Male</v>
      </c>
      <c r="D4027" s="3" t="str">
        <f>Raw_Data!D4027</f>
        <v>Premium</v>
      </c>
      <c r="E4027" s="3">
        <f>Raw_Data!E4027</f>
        <v>13.49</v>
      </c>
      <c r="F4027" s="3">
        <f>Raw_Data!F4027</f>
        <v>8</v>
      </c>
      <c r="G4027" s="3" t="str">
        <f>Raw_Data!G4027</f>
        <v>Europe</v>
      </c>
      <c r="H4027" s="3" t="str">
        <f>Raw_Data!H4027</f>
        <v>Desktop</v>
      </c>
      <c r="I4027" s="3">
        <f>Raw_Data!I4027</f>
        <v>17.989999999999998</v>
      </c>
      <c r="J4027" s="3">
        <f>Raw_Data!J4027</f>
        <v>0</v>
      </c>
      <c r="K4027" s="3" t="str">
        <f>Raw_Data!K4027</f>
        <v>Gift Card</v>
      </c>
      <c r="L4027" s="3">
        <f>Raw_Data!L4027</f>
        <v>4</v>
      </c>
      <c r="M4027" s="3">
        <f>Raw_Data!M4027</f>
        <v>1.5</v>
      </c>
      <c r="N4027" s="3" t="str">
        <f>Raw_Data!N4027</f>
        <v>Documentary</v>
      </c>
      <c r="O4027" s="3" t="str">
        <f t="shared" si="620"/>
        <v>35-44</v>
      </c>
      <c r="P4027" s="3" t="str">
        <f t="shared" si="621"/>
        <v>10-24h</v>
      </c>
      <c r="Q4027" s="3" t="str">
        <f t="shared" si="622"/>
        <v>8-21d</v>
      </c>
      <c r="R4027" s="3" t="str">
        <f t="shared" si="623"/>
        <v>Medium</v>
      </c>
      <c r="S4027" s="3" t="str">
        <f t="shared" si="624"/>
        <v>High</v>
      </c>
      <c r="T4027" s="3" t="str">
        <f t="shared" si="625"/>
        <v>Active</v>
      </c>
      <c r="U4027" s="4">
        <f>1/(1+EXP(-(Predictive_Model!$B$5+((B4027-Predictive_Model!$B$20)/Predictive_Model!$C$20)*Predictive_Model!$D$20+((E4027-Predictive_Model!$B$21)/Predictive_Model!$C$21)*Predictive_Model!$D$21+((F4027-Predictive_Model!$B$22)/Predictive_Model!$C$22)*Predictive_Model!$D$22+((I4027-Predictive_Model!$B$23)/Predictive_Model!$C$23)*Predictive_Model!$D$23+((L4027-Predictive_Model!$B$24)/Predictive_Model!$C$24)*Predictive_Model!$D$24+((M4027-Predictive_Model!$B$25)/Predictive_Model!$C$25)*Predictive_Model!$D$25+IF(C4027="Male",Predictive_Model!$D$31,IF(C4027="Other",Predictive_Model!$D$32,0))+IF(D4027="Premium",Predictive_Model!$D$34,IF(D4027="Standard",Predictive_Model!$D$35,0))+IF(G4027="Asia",Predictive_Model!$D$37,IF(G4027="Europe",Predictive_Model!$D$38,IF(G4027="North America",Predictive_Model!$D$39,IF(G4027="Oceania",Predictive_Model!$D$40,IF(G4027="South America",Predictive_Model!$D$41,0)))))+IF(H4027="Laptop",Predictive_Model!$D$43,IF(H4027="Mobile",Predictive_Model!$D$44,IF(H4027="TV",Predictive_Model!$D$45,IF(H4027="Tablet",Predictive_Model!$D$46,0))))+IF(K4027="Crypto",Predictive_Model!$D$48,IF(K4027="Debit Card",Predictive_Model!$D$49,IF(K4027="Gift Card",Predictive_Model!$D$50,IF(K4027="PayPal",Predictive_Model!$D$51,0))))+IF(N4027="Comedy",Predictive_Model!$D$53,IF(N4027="Documentary",Predictive_Model!$D$54,IF(N4027="Drama",Predictive_Model!$D$55,IF(N4027="Horror",Predictive_Model!$D$56,IF(N4027="Romance",Predictive_Model!$D$57,IF(N4027="Sci-Fi",Predictive_Model!$D$58,0)))))))))</f>
        <v>2.135583013584083E-3</v>
      </c>
      <c r="V4027" s="3" t="str">
        <f t="shared" si="626"/>
        <v>Low</v>
      </c>
      <c r="W4027" s="6">
        <f t="shared" si="627"/>
        <v>3.8419138414377649E-2</v>
      </c>
      <c r="X4027" s="3" t="str">
        <f t="shared" si="628"/>
        <v>Monitor</v>
      </c>
      <c r="Y4027" s="3" t="str">
        <f t="shared" si="629"/>
        <v>OK</v>
      </c>
    </row>
    <row r="4028" spans="1:25" x14ac:dyDescent="0.25">
      <c r="A4028" s="3" t="str">
        <f>Raw_Data!A4028</f>
        <v>984019b7-1f52-407c-a36f-8288f6a141a0</v>
      </c>
      <c r="B4028" s="3">
        <f>Raw_Data!B4028</f>
        <v>33</v>
      </c>
      <c r="C4028" s="3" t="str">
        <f>Raw_Data!C4028</f>
        <v>Male</v>
      </c>
      <c r="D4028" s="3" t="str">
        <f>Raw_Data!D4028</f>
        <v>Premium</v>
      </c>
      <c r="E4028" s="3">
        <f>Raw_Data!E4028</f>
        <v>0.69</v>
      </c>
      <c r="F4028" s="3">
        <f>Raw_Data!F4028</f>
        <v>13</v>
      </c>
      <c r="G4028" s="3" t="str">
        <f>Raw_Data!G4028</f>
        <v>Asia</v>
      </c>
      <c r="H4028" s="3" t="str">
        <f>Raw_Data!H4028</f>
        <v>Tablet</v>
      </c>
      <c r="I4028" s="3">
        <f>Raw_Data!I4028</f>
        <v>17.989999999999998</v>
      </c>
      <c r="J4028" s="3">
        <f>Raw_Data!J4028</f>
        <v>1</v>
      </c>
      <c r="K4028" s="3" t="str">
        <f>Raw_Data!K4028</f>
        <v>Crypto</v>
      </c>
      <c r="L4028" s="3">
        <f>Raw_Data!L4028</f>
        <v>4</v>
      </c>
      <c r="M4028" s="3">
        <f>Raw_Data!M4028</f>
        <v>0.05</v>
      </c>
      <c r="N4028" s="3" t="str">
        <f>Raw_Data!N4028</f>
        <v>Documentary</v>
      </c>
      <c r="O4028" s="3" t="str">
        <f t="shared" si="620"/>
        <v>25-34</v>
      </c>
      <c r="P4028" s="3" t="str">
        <f t="shared" si="621"/>
        <v>&lt;10h</v>
      </c>
      <c r="Q4028" s="3" t="str">
        <f t="shared" si="622"/>
        <v>8-21d</v>
      </c>
      <c r="R4028" s="3" t="str">
        <f t="shared" si="623"/>
        <v>Medium</v>
      </c>
      <c r="S4028" s="3" t="str">
        <f t="shared" si="624"/>
        <v>High</v>
      </c>
      <c r="T4028" s="3" t="str">
        <f t="shared" si="625"/>
        <v>Churned</v>
      </c>
      <c r="U4028" s="4">
        <f>1/(1+EXP(-(Predictive_Model!$B$5+((B4028-Predictive_Model!$B$20)/Predictive_Model!$C$20)*Predictive_Model!$D$20+((E4028-Predictive_Model!$B$21)/Predictive_Model!$C$21)*Predictive_Model!$D$21+((F4028-Predictive_Model!$B$22)/Predictive_Model!$C$22)*Predictive_Model!$D$22+((I4028-Predictive_Model!$B$23)/Predictive_Model!$C$23)*Predictive_Model!$D$23+((L4028-Predictive_Model!$B$24)/Predictive_Model!$C$24)*Predictive_Model!$D$24+((M4028-Predictive_Model!$B$25)/Predictive_Model!$C$25)*Predictive_Model!$D$25+IF(C4028="Male",Predictive_Model!$D$31,IF(C4028="Other",Predictive_Model!$D$32,0))+IF(D4028="Premium",Predictive_Model!$D$34,IF(D4028="Standard",Predictive_Model!$D$35,0))+IF(G4028="Asia",Predictive_Model!$D$37,IF(G4028="Europe",Predictive_Model!$D$38,IF(G4028="North America",Predictive_Model!$D$39,IF(G4028="Oceania",Predictive_Model!$D$40,IF(G4028="South America",Predictive_Model!$D$41,0)))))+IF(H4028="Laptop",Predictive_Model!$D$43,IF(H4028="Mobile",Predictive_Model!$D$44,IF(H4028="TV",Predictive_Model!$D$45,IF(H4028="Tablet",Predictive_Model!$D$46,0))))+IF(K4028="Crypto",Predictive_Model!$D$48,IF(K4028="Debit Card",Predictive_Model!$D$49,IF(K4028="Gift Card",Predictive_Model!$D$50,IF(K4028="PayPal",Predictive_Model!$D$51,0))))+IF(N4028="Comedy",Predictive_Model!$D$53,IF(N4028="Documentary",Predictive_Model!$D$54,IF(N4028="Drama",Predictive_Model!$D$55,IF(N4028="Horror",Predictive_Model!$D$56,IF(N4028="Romance",Predictive_Model!$D$57,IF(N4028="Sci-Fi",Predictive_Model!$D$58,0)))))))))</f>
        <v>0.87787677248896478</v>
      </c>
      <c r="V4028" s="3" t="str">
        <f t="shared" si="626"/>
        <v>Critical</v>
      </c>
      <c r="W4028" s="6">
        <f t="shared" si="627"/>
        <v>17.989999999999998</v>
      </c>
      <c r="X4028" s="3" t="str">
        <f t="shared" si="628"/>
        <v>Priority 1</v>
      </c>
      <c r="Y4028" s="3" t="str">
        <f t="shared" si="629"/>
        <v>OK</v>
      </c>
    </row>
    <row r="4029" spans="1:25" x14ac:dyDescent="0.25">
      <c r="A4029" s="3" t="str">
        <f>Raw_Data!A4029</f>
        <v>6f60718e-5a94-4ed6-9350-982f44c4166c</v>
      </c>
      <c r="B4029" s="3">
        <f>Raw_Data!B4029</f>
        <v>48</v>
      </c>
      <c r="C4029" s="3" t="str">
        <f>Raw_Data!C4029</f>
        <v>Female</v>
      </c>
      <c r="D4029" s="3" t="str">
        <f>Raw_Data!D4029</f>
        <v>Premium</v>
      </c>
      <c r="E4029" s="3">
        <f>Raw_Data!E4029</f>
        <v>10.54</v>
      </c>
      <c r="F4029" s="3">
        <f>Raw_Data!F4029</f>
        <v>19</v>
      </c>
      <c r="G4029" s="3" t="str">
        <f>Raw_Data!G4029</f>
        <v>Europe</v>
      </c>
      <c r="H4029" s="3" t="str">
        <f>Raw_Data!H4029</f>
        <v>Mobile</v>
      </c>
      <c r="I4029" s="3">
        <f>Raw_Data!I4029</f>
        <v>17.989999999999998</v>
      </c>
      <c r="J4029" s="3">
        <f>Raw_Data!J4029</f>
        <v>0</v>
      </c>
      <c r="K4029" s="3" t="str">
        <f>Raw_Data!K4029</f>
        <v>Credit Card</v>
      </c>
      <c r="L4029" s="3">
        <f>Raw_Data!L4029</f>
        <v>1</v>
      </c>
      <c r="M4029" s="3">
        <f>Raw_Data!M4029</f>
        <v>0.53</v>
      </c>
      <c r="N4029" s="3" t="str">
        <f>Raw_Data!N4029</f>
        <v>Sci-Fi</v>
      </c>
      <c r="O4029" s="3" t="str">
        <f t="shared" si="620"/>
        <v>45-54</v>
      </c>
      <c r="P4029" s="3" t="str">
        <f t="shared" si="621"/>
        <v>10-24h</v>
      </c>
      <c r="Q4029" s="3" t="str">
        <f t="shared" si="622"/>
        <v>8-21d</v>
      </c>
      <c r="R4029" s="3" t="str">
        <f t="shared" si="623"/>
        <v>Medium</v>
      </c>
      <c r="S4029" s="3" t="str">
        <f t="shared" si="624"/>
        <v>High</v>
      </c>
      <c r="T4029" s="3" t="str">
        <f t="shared" si="625"/>
        <v>Active</v>
      </c>
      <c r="U4029" s="4">
        <f>1/(1+EXP(-(Predictive_Model!$B$5+((B4029-Predictive_Model!$B$20)/Predictive_Model!$C$20)*Predictive_Model!$D$20+((E4029-Predictive_Model!$B$21)/Predictive_Model!$C$21)*Predictive_Model!$D$21+((F4029-Predictive_Model!$B$22)/Predictive_Model!$C$22)*Predictive_Model!$D$22+((I4029-Predictive_Model!$B$23)/Predictive_Model!$C$23)*Predictive_Model!$D$23+((L4029-Predictive_Model!$B$24)/Predictive_Model!$C$24)*Predictive_Model!$D$24+((M4029-Predictive_Model!$B$25)/Predictive_Model!$C$25)*Predictive_Model!$D$25+IF(C4029="Male",Predictive_Model!$D$31,IF(C4029="Other",Predictive_Model!$D$32,0))+IF(D4029="Premium",Predictive_Model!$D$34,IF(D4029="Standard",Predictive_Model!$D$35,0))+IF(G4029="Asia",Predictive_Model!$D$37,IF(G4029="Europe",Predictive_Model!$D$38,IF(G4029="North America",Predictive_Model!$D$39,IF(G4029="Oceania",Predictive_Model!$D$40,IF(G4029="South America",Predictive_Model!$D$41,0)))))+IF(H4029="Laptop",Predictive_Model!$D$43,IF(H4029="Mobile",Predictive_Model!$D$44,IF(H4029="TV",Predictive_Model!$D$45,IF(H4029="Tablet",Predictive_Model!$D$46,0))))+IF(K4029="Crypto",Predictive_Model!$D$48,IF(K4029="Debit Card",Predictive_Model!$D$49,IF(K4029="Gift Card",Predictive_Model!$D$50,IF(K4029="PayPal",Predictive_Model!$D$51,0))))+IF(N4029="Comedy",Predictive_Model!$D$53,IF(N4029="Documentary",Predictive_Model!$D$54,IF(N4029="Drama",Predictive_Model!$D$55,IF(N4029="Horror",Predictive_Model!$D$56,IF(N4029="Romance",Predictive_Model!$D$57,IF(N4029="Sci-Fi",Predictive_Model!$D$58,0)))))))))</f>
        <v>0.83875365446086458</v>
      </c>
      <c r="V4029" s="3" t="str">
        <f t="shared" si="626"/>
        <v>Critical</v>
      </c>
      <c r="W4029" s="6">
        <f t="shared" si="627"/>
        <v>15.089178243750952</v>
      </c>
      <c r="X4029" s="3" t="str">
        <f t="shared" si="628"/>
        <v>Priority 1</v>
      </c>
      <c r="Y4029" s="3" t="str">
        <f t="shared" si="629"/>
        <v>OK</v>
      </c>
    </row>
    <row r="4030" spans="1:25" x14ac:dyDescent="0.25">
      <c r="A4030" s="3" t="str">
        <f>Raw_Data!A4030</f>
        <v>5d21578a-b614-4939-9ce3-0c2e84aed9a4</v>
      </c>
      <c r="B4030" s="3">
        <f>Raw_Data!B4030</f>
        <v>68</v>
      </c>
      <c r="C4030" s="3" t="str">
        <f>Raw_Data!C4030</f>
        <v>Female</v>
      </c>
      <c r="D4030" s="3" t="str">
        <f>Raw_Data!D4030</f>
        <v>Premium</v>
      </c>
      <c r="E4030" s="3">
        <f>Raw_Data!E4030</f>
        <v>1.85</v>
      </c>
      <c r="F4030" s="3">
        <f>Raw_Data!F4030</f>
        <v>3</v>
      </c>
      <c r="G4030" s="3" t="str">
        <f>Raw_Data!G4030</f>
        <v>Europe</v>
      </c>
      <c r="H4030" s="3" t="str">
        <f>Raw_Data!H4030</f>
        <v>Tablet</v>
      </c>
      <c r="I4030" s="3">
        <f>Raw_Data!I4030</f>
        <v>17.989999999999998</v>
      </c>
      <c r="J4030" s="3">
        <f>Raw_Data!J4030</f>
        <v>0</v>
      </c>
      <c r="K4030" s="3" t="str">
        <f>Raw_Data!K4030</f>
        <v>Gift Card</v>
      </c>
      <c r="L4030" s="3">
        <f>Raw_Data!L4030</f>
        <v>5</v>
      </c>
      <c r="M4030" s="3">
        <f>Raw_Data!M4030</f>
        <v>0.46</v>
      </c>
      <c r="N4030" s="3" t="str">
        <f>Raw_Data!N4030</f>
        <v>Romance</v>
      </c>
      <c r="O4030" s="3" t="str">
        <f t="shared" si="620"/>
        <v>55-70</v>
      </c>
      <c r="P4030" s="3" t="str">
        <f t="shared" si="621"/>
        <v>&lt;10h</v>
      </c>
      <c r="Q4030" s="3" t="str">
        <f t="shared" si="622"/>
        <v>0-7d</v>
      </c>
      <c r="R4030" s="3" t="str">
        <f t="shared" si="623"/>
        <v>Medium</v>
      </c>
      <c r="S4030" s="3" t="str">
        <f t="shared" si="624"/>
        <v>High</v>
      </c>
      <c r="T4030" s="3" t="str">
        <f t="shared" si="625"/>
        <v>Active</v>
      </c>
      <c r="U4030" s="4">
        <f>1/(1+EXP(-(Predictive_Model!$B$5+((B4030-Predictive_Model!$B$20)/Predictive_Model!$C$20)*Predictive_Model!$D$20+((E4030-Predictive_Model!$B$21)/Predictive_Model!$C$21)*Predictive_Model!$D$21+((F4030-Predictive_Model!$B$22)/Predictive_Model!$C$22)*Predictive_Model!$D$22+((I4030-Predictive_Model!$B$23)/Predictive_Model!$C$23)*Predictive_Model!$D$23+((L4030-Predictive_Model!$B$24)/Predictive_Model!$C$24)*Predictive_Model!$D$24+((M4030-Predictive_Model!$B$25)/Predictive_Model!$C$25)*Predictive_Model!$D$25+IF(C4030="Male",Predictive_Model!$D$31,IF(C4030="Other",Predictive_Model!$D$32,0))+IF(D4030="Premium",Predictive_Model!$D$34,IF(D4030="Standard",Predictive_Model!$D$35,0))+IF(G4030="Asia",Predictive_Model!$D$37,IF(G4030="Europe",Predictive_Model!$D$38,IF(G4030="North America",Predictive_Model!$D$39,IF(G4030="Oceania",Predictive_Model!$D$40,IF(G4030="South America",Predictive_Model!$D$41,0)))))+IF(H4030="Laptop",Predictive_Model!$D$43,IF(H4030="Mobile",Predictive_Model!$D$44,IF(H4030="TV",Predictive_Model!$D$45,IF(H4030="Tablet",Predictive_Model!$D$46,0))))+IF(K4030="Crypto",Predictive_Model!$D$48,IF(K4030="Debit Card",Predictive_Model!$D$49,IF(K4030="Gift Card",Predictive_Model!$D$50,IF(K4030="PayPal",Predictive_Model!$D$51,0))))+IF(N4030="Comedy",Predictive_Model!$D$53,IF(N4030="Documentary",Predictive_Model!$D$54,IF(N4030="Drama",Predictive_Model!$D$55,IF(N4030="Horror",Predictive_Model!$D$56,IF(N4030="Romance",Predictive_Model!$D$57,IF(N4030="Sci-Fi",Predictive_Model!$D$58,0)))))))))</f>
        <v>0.3665533545722387</v>
      </c>
      <c r="V4030" s="3" t="str">
        <f t="shared" si="626"/>
        <v>Medium</v>
      </c>
      <c r="W4030" s="6">
        <f t="shared" si="627"/>
        <v>6.5942948487545738</v>
      </c>
      <c r="X4030" s="3" t="str">
        <f t="shared" si="628"/>
        <v>Monitor</v>
      </c>
      <c r="Y4030" s="3" t="str">
        <f t="shared" si="629"/>
        <v>OK</v>
      </c>
    </row>
    <row r="4031" spans="1:25" x14ac:dyDescent="0.25">
      <c r="A4031" s="3" t="str">
        <f>Raw_Data!A4031</f>
        <v>9731c4f5-6e17-4efb-8757-47e7b6491b02</v>
      </c>
      <c r="B4031" s="3">
        <f>Raw_Data!B4031</f>
        <v>58</v>
      </c>
      <c r="C4031" s="3" t="str">
        <f>Raw_Data!C4031</f>
        <v>Other</v>
      </c>
      <c r="D4031" s="3" t="str">
        <f>Raw_Data!D4031</f>
        <v>Standard</v>
      </c>
      <c r="E4031" s="3">
        <f>Raw_Data!E4031</f>
        <v>1.32</v>
      </c>
      <c r="F4031" s="3">
        <f>Raw_Data!F4031</f>
        <v>29</v>
      </c>
      <c r="G4031" s="3" t="str">
        <f>Raw_Data!G4031</f>
        <v>Oceania</v>
      </c>
      <c r="H4031" s="3" t="str">
        <f>Raw_Data!H4031</f>
        <v>Mobile</v>
      </c>
      <c r="I4031" s="3">
        <f>Raw_Data!I4031</f>
        <v>13.99</v>
      </c>
      <c r="J4031" s="3">
        <f>Raw_Data!J4031</f>
        <v>1</v>
      </c>
      <c r="K4031" s="3" t="str">
        <f>Raw_Data!K4031</f>
        <v>PayPal</v>
      </c>
      <c r="L4031" s="3">
        <f>Raw_Data!L4031</f>
        <v>2</v>
      </c>
      <c r="M4031" s="3">
        <f>Raw_Data!M4031</f>
        <v>0.04</v>
      </c>
      <c r="N4031" s="3" t="str">
        <f>Raw_Data!N4031</f>
        <v>Documentary</v>
      </c>
      <c r="O4031" s="3" t="str">
        <f t="shared" si="620"/>
        <v>55-70</v>
      </c>
      <c r="P4031" s="3" t="str">
        <f t="shared" si="621"/>
        <v>&lt;10h</v>
      </c>
      <c r="Q4031" s="3" t="str">
        <f t="shared" si="622"/>
        <v>22-45d</v>
      </c>
      <c r="R4031" s="3" t="str">
        <f t="shared" si="623"/>
        <v>Medium</v>
      </c>
      <c r="S4031" s="3" t="str">
        <f t="shared" si="624"/>
        <v>Mid</v>
      </c>
      <c r="T4031" s="3" t="str">
        <f t="shared" si="625"/>
        <v>Churned</v>
      </c>
      <c r="U4031" s="4">
        <f>1/(1+EXP(-(Predictive_Model!$B$5+((B4031-Predictive_Model!$B$20)/Predictive_Model!$C$20)*Predictive_Model!$D$20+((E4031-Predictive_Model!$B$21)/Predictive_Model!$C$21)*Predictive_Model!$D$21+((F4031-Predictive_Model!$B$22)/Predictive_Model!$C$22)*Predictive_Model!$D$22+((I4031-Predictive_Model!$B$23)/Predictive_Model!$C$23)*Predictive_Model!$D$23+((L4031-Predictive_Model!$B$24)/Predictive_Model!$C$24)*Predictive_Model!$D$24+((M4031-Predictive_Model!$B$25)/Predictive_Model!$C$25)*Predictive_Model!$D$25+IF(C4031="Male",Predictive_Model!$D$31,IF(C4031="Other",Predictive_Model!$D$32,0))+IF(D4031="Premium",Predictive_Model!$D$34,IF(D4031="Standard",Predictive_Model!$D$35,0))+IF(G4031="Asia",Predictive_Model!$D$37,IF(G4031="Europe",Predictive_Model!$D$38,IF(G4031="North America",Predictive_Model!$D$39,IF(G4031="Oceania",Predictive_Model!$D$40,IF(G4031="South America",Predictive_Model!$D$41,0)))))+IF(H4031="Laptop",Predictive_Model!$D$43,IF(H4031="Mobile",Predictive_Model!$D$44,IF(H4031="TV",Predictive_Model!$D$45,IF(H4031="Tablet",Predictive_Model!$D$46,0))))+IF(K4031="Crypto",Predictive_Model!$D$48,IF(K4031="Debit Card",Predictive_Model!$D$49,IF(K4031="Gift Card",Predictive_Model!$D$50,IF(K4031="PayPal",Predictive_Model!$D$51,0))))+IF(N4031="Comedy",Predictive_Model!$D$53,IF(N4031="Documentary",Predictive_Model!$D$54,IF(N4031="Drama",Predictive_Model!$D$55,IF(N4031="Horror",Predictive_Model!$D$56,IF(N4031="Romance",Predictive_Model!$D$57,IF(N4031="Sci-Fi",Predictive_Model!$D$58,0)))))))))</f>
        <v>0.9995228860115104</v>
      </c>
      <c r="V4031" s="3" t="str">
        <f t="shared" si="626"/>
        <v>Critical</v>
      </c>
      <c r="W4031" s="6">
        <f t="shared" si="627"/>
        <v>13.99</v>
      </c>
      <c r="X4031" s="3" t="str">
        <f t="shared" si="628"/>
        <v>Priority 2</v>
      </c>
      <c r="Y4031" s="3" t="str">
        <f t="shared" si="629"/>
        <v>OK</v>
      </c>
    </row>
    <row r="4032" spans="1:25" x14ac:dyDescent="0.25">
      <c r="A4032" s="3" t="str">
        <f>Raw_Data!A4032</f>
        <v>0601af52-dab0-4113-9231-3a750db99347</v>
      </c>
      <c r="B4032" s="3">
        <f>Raw_Data!B4032</f>
        <v>49</v>
      </c>
      <c r="C4032" s="3" t="str">
        <f>Raw_Data!C4032</f>
        <v>Other</v>
      </c>
      <c r="D4032" s="3" t="str">
        <f>Raw_Data!D4032</f>
        <v>Basic</v>
      </c>
      <c r="E4032" s="3">
        <f>Raw_Data!E4032</f>
        <v>10.47</v>
      </c>
      <c r="F4032" s="3">
        <f>Raw_Data!F4032</f>
        <v>43</v>
      </c>
      <c r="G4032" s="3" t="str">
        <f>Raw_Data!G4032</f>
        <v>Africa</v>
      </c>
      <c r="H4032" s="3" t="str">
        <f>Raw_Data!H4032</f>
        <v>Laptop</v>
      </c>
      <c r="I4032" s="3">
        <f>Raw_Data!I4032</f>
        <v>8.99</v>
      </c>
      <c r="J4032" s="3">
        <f>Raw_Data!J4032</f>
        <v>1</v>
      </c>
      <c r="K4032" s="3" t="str">
        <f>Raw_Data!K4032</f>
        <v>Debit Card</v>
      </c>
      <c r="L4032" s="3">
        <f>Raw_Data!L4032</f>
        <v>5</v>
      </c>
      <c r="M4032" s="3">
        <f>Raw_Data!M4032</f>
        <v>0.24</v>
      </c>
      <c r="N4032" s="3" t="str">
        <f>Raw_Data!N4032</f>
        <v>Documentary</v>
      </c>
      <c r="O4032" s="3" t="str">
        <f t="shared" si="620"/>
        <v>45-54</v>
      </c>
      <c r="P4032" s="3" t="str">
        <f t="shared" si="621"/>
        <v>10-24h</v>
      </c>
      <c r="Q4032" s="3" t="str">
        <f t="shared" si="622"/>
        <v>22-45d</v>
      </c>
      <c r="R4032" s="3" t="str">
        <f t="shared" si="623"/>
        <v>Medium</v>
      </c>
      <c r="S4032" s="3" t="str">
        <f t="shared" si="624"/>
        <v>Low</v>
      </c>
      <c r="T4032" s="3" t="str">
        <f t="shared" si="625"/>
        <v>Churned</v>
      </c>
      <c r="U4032" s="4">
        <f>1/(1+EXP(-(Predictive_Model!$B$5+((B4032-Predictive_Model!$B$20)/Predictive_Model!$C$20)*Predictive_Model!$D$20+((E4032-Predictive_Model!$B$21)/Predictive_Model!$C$21)*Predictive_Model!$D$21+((F4032-Predictive_Model!$B$22)/Predictive_Model!$C$22)*Predictive_Model!$D$22+((I4032-Predictive_Model!$B$23)/Predictive_Model!$C$23)*Predictive_Model!$D$23+((L4032-Predictive_Model!$B$24)/Predictive_Model!$C$24)*Predictive_Model!$D$24+((M4032-Predictive_Model!$B$25)/Predictive_Model!$C$25)*Predictive_Model!$D$25+IF(C4032="Male",Predictive_Model!$D$31,IF(C4032="Other",Predictive_Model!$D$32,0))+IF(D4032="Premium",Predictive_Model!$D$34,IF(D4032="Standard",Predictive_Model!$D$35,0))+IF(G4032="Asia",Predictive_Model!$D$37,IF(G4032="Europe",Predictive_Model!$D$38,IF(G4032="North America",Predictive_Model!$D$39,IF(G4032="Oceania",Predictive_Model!$D$40,IF(G4032="South America",Predictive_Model!$D$41,0)))))+IF(H4032="Laptop",Predictive_Model!$D$43,IF(H4032="Mobile",Predictive_Model!$D$44,IF(H4032="TV",Predictive_Model!$D$45,IF(H4032="Tablet",Predictive_Model!$D$46,0))))+IF(K4032="Crypto",Predictive_Model!$D$48,IF(K4032="Debit Card",Predictive_Model!$D$49,IF(K4032="Gift Card",Predictive_Model!$D$50,IF(K4032="PayPal",Predictive_Model!$D$51,0))))+IF(N4032="Comedy",Predictive_Model!$D$53,IF(N4032="Documentary",Predictive_Model!$D$54,IF(N4032="Drama",Predictive_Model!$D$55,IF(N4032="Horror",Predictive_Model!$D$56,IF(N4032="Romance",Predictive_Model!$D$57,IF(N4032="Sci-Fi",Predictive_Model!$D$58,0)))))))))</f>
        <v>0.95877918104611493</v>
      </c>
      <c r="V4032" s="3" t="str">
        <f t="shared" si="626"/>
        <v>Critical</v>
      </c>
      <c r="W4032" s="6">
        <f t="shared" si="627"/>
        <v>8.99</v>
      </c>
      <c r="X4032" s="3" t="str">
        <f t="shared" si="628"/>
        <v>Priority 2</v>
      </c>
      <c r="Y4032" s="3" t="str">
        <f t="shared" si="629"/>
        <v>OK</v>
      </c>
    </row>
    <row r="4033" spans="1:25" x14ac:dyDescent="0.25">
      <c r="A4033" s="3" t="str">
        <f>Raw_Data!A4033</f>
        <v>bf7c20e7-a641-4744-b5f5-77726be8761b</v>
      </c>
      <c r="B4033" s="3">
        <f>Raw_Data!B4033</f>
        <v>24</v>
      </c>
      <c r="C4033" s="3" t="str">
        <f>Raw_Data!C4033</f>
        <v>Other</v>
      </c>
      <c r="D4033" s="3" t="str">
        <f>Raw_Data!D4033</f>
        <v>Basic</v>
      </c>
      <c r="E4033" s="3">
        <f>Raw_Data!E4033</f>
        <v>2.59</v>
      </c>
      <c r="F4033" s="3">
        <f>Raw_Data!F4033</f>
        <v>24</v>
      </c>
      <c r="G4033" s="3" t="str">
        <f>Raw_Data!G4033</f>
        <v>North America</v>
      </c>
      <c r="H4033" s="3" t="str">
        <f>Raw_Data!H4033</f>
        <v>Mobile</v>
      </c>
      <c r="I4033" s="3">
        <f>Raw_Data!I4033</f>
        <v>8.99</v>
      </c>
      <c r="J4033" s="3">
        <f>Raw_Data!J4033</f>
        <v>1</v>
      </c>
      <c r="K4033" s="3" t="str">
        <f>Raw_Data!K4033</f>
        <v>Gift Card</v>
      </c>
      <c r="L4033" s="3">
        <f>Raw_Data!L4033</f>
        <v>3</v>
      </c>
      <c r="M4033" s="3">
        <f>Raw_Data!M4033</f>
        <v>0.1</v>
      </c>
      <c r="N4033" s="3" t="str">
        <f>Raw_Data!N4033</f>
        <v>Horror</v>
      </c>
      <c r="O4033" s="3" t="str">
        <f t="shared" si="620"/>
        <v>18-24</v>
      </c>
      <c r="P4033" s="3" t="str">
        <f t="shared" si="621"/>
        <v>&lt;10h</v>
      </c>
      <c r="Q4033" s="3" t="str">
        <f t="shared" si="622"/>
        <v>22-45d</v>
      </c>
      <c r="R4033" s="3" t="str">
        <f t="shared" si="623"/>
        <v>Medium</v>
      </c>
      <c r="S4033" s="3" t="str">
        <f t="shared" si="624"/>
        <v>Low</v>
      </c>
      <c r="T4033" s="3" t="str">
        <f t="shared" si="625"/>
        <v>Churned</v>
      </c>
      <c r="U4033" s="4">
        <f>1/(1+EXP(-(Predictive_Model!$B$5+((B4033-Predictive_Model!$B$20)/Predictive_Model!$C$20)*Predictive_Model!$D$20+((E4033-Predictive_Model!$B$21)/Predictive_Model!$C$21)*Predictive_Model!$D$21+((F4033-Predictive_Model!$B$22)/Predictive_Model!$C$22)*Predictive_Model!$D$22+((I4033-Predictive_Model!$B$23)/Predictive_Model!$C$23)*Predictive_Model!$D$23+((L4033-Predictive_Model!$B$24)/Predictive_Model!$C$24)*Predictive_Model!$D$24+((M4033-Predictive_Model!$B$25)/Predictive_Model!$C$25)*Predictive_Model!$D$25+IF(C4033="Male",Predictive_Model!$D$31,IF(C4033="Other",Predictive_Model!$D$32,0))+IF(D4033="Premium",Predictive_Model!$D$34,IF(D4033="Standard",Predictive_Model!$D$35,0))+IF(G4033="Asia",Predictive_Model!$D$37,IF(G4033="Europe",Predictive_Model!$D$38,IF(G4033="North America",Predictive_Model!$D$39,IF(G4033="Oceania",Predictive_Model!$D$40,IF(G4033="South America",Predictive_Model!$D$41,0)))))+IF(H4033="Laptop",Predictive_Model!$D$43,IF(H4033="Mobile",Predictive_Model!$D$44,IF(H4033="TV",Predictive_Model!$D$45,IF(H4033="Tablet",Predictive_Model!$D$46,0))))+IF(K4033="Crypto",Predictive_Model!$D$48,IF(K4033="Debit Card",Predictive_Model!$D$49,IF(K4033="Gift Card",Predictive_Model!$D$50,IF(K4033="PayPal",Predictive_Model!$D$51,0))))+IF(N4033="Comedy",Predictive_Model!$D$53,IF(N4033="Documentary",Predictive_Model!$D$54,IF(N4033="Drama",Predictive_Model!$D$55,IF(N4033="Horror",Predictive_Model!$D$56,IF(N4033="Romance",Predictive_Model!$D$57,IF(N4033="Sci-Fi",Predictive_Model!$D$58,0)))))))))</f>
        <v>0.99929087054323795</v>
      </c>
      <c r="V4033" s="3" t="str">
        <f t="shared" si="626"/>
        <v>Critical</v>
      </c>
      <c r="W4033" s="6">
        <f t="shared" si="627"/>
        <v>8.99</v>
      </c>
      <c r="X4033" s="3" t="str">
        <f t="shared" si="628"/>
        <v>Priority 2</v>
      </c>
      <c r="Y4033" s="3" t="str">
        <f t="shared" si="629"/>
        <v>OK</v>
      </c>
    </row>
    <row r="4034" spans="1:25" x14ac:dyDescent="0.25">
      <c r="A4034" s="3" t="str">
        <f>Raw_Data!A4034</f>
        <v>b1f58e6d-869a-4bcc-b8ef-85c692608b44</v>
      </c>
      <c r="B4034" s="3">
        <f>Raw_Data!B4034</f>
        <v>66</v>
      </c>
      <c r="C4034" s="3" t="str">
        <f>Raw_Data!C4034</f>
        <v>Other</v>
      </c>
      <c r="D4034" s="3" t="str">
        <f>Raw_Data!D4034</f>
        <v>Standard</v>
      </c>
      <c r="E4034" s="3">
        <f>Raw_Data!E4034</f>
        <v>26.89</v>
      </c>
      <c r="F4034" s="3">
        <f>Raw_Data!F4034</f>
        <v>17</v>
      </c>
      <c r="G4034" s="3" t="str">
        <f>Raw_Data!G4034</f>
        <v>Africa</v>
      </c>
      <c r="H4034" s="3" t="str">
        <f>Raw_Data!H4034</f>
        <v>Desktop</v>
      </c>
      <c r="I4034" s="3">
        <f>Raw_Data!I4034</f>
        <v>13.99</v>
      </c>
      <c r="J4034" s="3">
        <f>Raw_Data!J4034</f>
        <v>0</v>
      </c>
      <c r="K4034" s="3" t="str">
        <f>Raw_Data!K4034</f>
        <v>Gift Card</v>
      </c>
      <c r="L4034" s="3">
        <f>Raw_Data!L4034</f>
        <v>1</v>
      </c>
      <c r="M4034" s="3">
        <f>Raw_Data!M4034</f>
        <v>1.49</v>
      </c>
      <c r="N4034" s="3" t="str">
        <f>Raw_Data!N4034</f>
        <v>Documentary</v>
      </c>
      <c r="O4034" s="3" t="str">
        <f t="shared" si="620"/>
        <v>55-70</v>
      </c>
      <c r="P4034" s="3" t="str">
        <f t="shared" si="621"/>
        <v>25-49h</v>
      </c>
      <c r="Q4034" s="3" t="str">
        <f t="shared" si="622"/>
        <v>8-21d</v>
      </c>
      <c r="R4034" s="3" t="str">
        <f t="shared" si="623"/>
        <v>High</v>
      </c>
      <c r="S4034" s="3" t="str">
        <f t="shared" si="624"/>
        <v>Mid</v>
      </c>
      <c r="T4034" s="3" t="str">
        <f t="shared" si="625"/>
        <v>Active</v>
      </c>
      <c r="U4034" s="4">
        <f>1/(1+EXP(-(Predictive_Model!$B$5+((B4034-Predictive_Model!$B$20)/Predictive_Model!$C$20)*Predictive_Model!$D$20+((E4034-Predictive_Model!$B$21)/Predictive_Model!$C$21)*Predictive_Model!$D$21+((F4034-Predictive_Model!$B$22)/Predictive_Model!$C$22)*Predictive_Model!$D$22+((I4034-Predictive_Model!$B$23)/Predictive_Model!$C$23)*Predictive_Model!$D$23+((L4034-Predictive_Model!$B$24)/Predictive_Model!$C$24)*Predictive_Model!$D$24+((M4034-Predictive_Model!$B$25)/Predictive_Model!$C$25)*Predictive_Model!$D$25+IF(C4034="Male",Predictive_Model!$D$31,IF(C4034="Other",Predictive_Model!$D$32,0))+IF(D4034="Premium",Predictive_Model!$D$34,IF(D4034="Standard",Predictive_Model!$D$35,0))+IF(G4034="Asia",Predictive_Model!$D$37,IF(G4034="Europe",Predictive_Model!$D$38,IF(G4034="North America",Predictive_Model!$D$39,IF(G4034="Oceania",Predictive_Model!$D$40,IF(G4034="South America",Predictive_Model!$D$41,0)))))+IF(H4034="Laptop",Predictive_Model!$D$43,IF(H4034="Mobile",Predictive_Model!$D$44,IF(H4034="TV",Predictive_Model!$D$45,IF(H4034="Tablet",Predictive_Model!$D$46,0))))+IF(K4034="Crypto",Predictive_Model!$D$48,IF(K4034="Debit Card",Predictive_Model!$D$49,IF(K4034="Gift Card",Predictive_Model!$D$50,IF(K4034="PayPal",Predictive_Model!$D$51,0))))+IF(N4034="Comedy",Predictive_Model!$D$53,IF(N4034="Documentary",Predictive_Model!$D$54,IF(N4034="Drama",Predictive_Model!$D$55,IF(N4034="Horror",Predictive_Model!$D$56,IF(N4034="Romance",Predictive_Model!$D$57,IF(N4034="Sci-Fi",Predictive_Model!$D$58,0)))))))))</f>
        <v>6.4522558320653555E-3</v>
      </c>
      <c r="V4034" s="3" t="str">
        <f t="shared" si="626"/>
        <v>Low</v>
      </c>
      <c r="W4034" s="6">
        <f t="shared" si="627"/>
        <v>9.026705909059432E-2</v>
      </c>
      <c r="X4034" s="3" t="str">
        <f t="shared" si="628"/>
        <v>Monitor</v>
      </c>
      <c r="Y4034" s="3" t="str">
        <f t="shared" si="629"/>
        <v>OK</v>
      </c>
    </row>
    <row r="4035" spans="1:25" x14ac:dyDescent="0.25">
      <c r="A4035" s="3" t="str">
        <f>Raw_Data!A4035</f>
        <v>615bf370-1547-4522-bd9a-095ea804c262</v>
      </c>
      <c r="B4035" s="3">
        <f>Raw_Data!B4035</f>
        <v>26</v>
      </c>
      <c r="C4035" s="3" t="str">
        <f>Raw_Data!C4035</f>
        <v>Male</v>
      </c>
      <c r="D4035" s="3" t="str">
        <f>Raw_Data!D4035</f>
        <v>Premium</v>
      </c>
      <c r="E4035" s="3">
        <f>Raw_Data!E4035</f>
        <v>1.87</v>
      </c>
      <c r="F4035" s="3">
        <f>Raw_Data!F4035</f>
        <v>26</v>
      </c>
      <c r="G4035" s="3" t="str">
        <f>Raw_Data!G4035</f>
        <v>South America</v>
      </c>
      <c r="H4035" s="3" t="str">
        <f>Raw_Data!H4035</f>
        <v>TV</v>
      </c>
      <c r="I4035" s="3">
        <f>Raw_Data!I4035</f>
        <v>17.989999999999998</v>
      </c>
      <c r="J4035" s="3">
        <f>Raw_Data!J4035</f>
        <v>1</v>
      </c>
      <c r="K4035" s="3" t="str">
        <f>Raw_Data!K4035</f>
        <v>Crypto</v>
      </c>
      <c r="L4035" s="3">
        <f>Raw_Data!L4035</f>
        <v>3</v>
      </c>
      <c r="M4035" s="3">
        <f>Raw_Data!M4035</f>
        <v>7.0000000000000007E-2</v>
      </c>
      <c r="N4035" s="3" t="str">
        <f>Raw_Data!N4035</f>
        <v>Comedy</v>
      </c>
      <c r="O4035" s="3" t="str">
        <f t="shared" si="620"/>
        <v>25-34</v>
      </c>
      <c r="P4035" s="3" t="str">
        <f t="shared" si="621"/>
        <v>&lt;10h</v>
      </c>
      <c r="Q4035" s="3" t="str">
        <f t="shared" si="622"/>
        <v>22-45d</v>
      </c>
      <c r="R4035" s="3" t="str">
        <f t="shared" si="623"/>
        <v>Medium</v>
      </c>
      <c r="S4035" s="3" t="str">
        <f t="shared" si="624"/>
        <v>High</v>
      </c>
      <c r="T4035" s="3" t="str">
        <f t="shared" si="625"/>
        <v>Churned</v>
      </c>
      <c r="U4035" s="4">
        <f>1/(1+EXP(-(Predictive_Model!$B$5+((B4035-Predictive_Model!$B$20)/Predictive_Model!$C$20)*Predictive_Model!$D$20+((E4035-Predictive_Model!$B$21)/Predictive_Model!$C$21)*Predictive_Model!$D$21+((F4035-Predictive_Model!$B$22)/Predictive_Model!$C$22)*Predictive_Model!$D$22+((I4035-Predictive_Model!$B$23)/Predictive_Model!$C$23)*Predictive_Model!$D$23+((L4035-Predictive_Model!$B$24)/Predictive_Model!$C$24)*Predictive_Model!$D$24+((M4035-Predictive_Model!$B$25)/Predictive_Model!$C$25)*Predictive_Model!$D$25+IF(C4035="Male",Predictive_Model!$D$31,IF(C4035="Other",Predictive_Model!$D$32,0))+IF(D4035="Premium",Predictive_Model!$D$34,IF(D4035="Standard",Predictive_Model!$D$35,0))+IF(G4035="Asia",Predictive_Model!$D$37,IF(G4035="Europe",Predictive_Model!$D$38,IF(G4035="North America",Predictive_Model!$D$39,IF(G4035="Oceania",Predictive_Model!$D$40,IF(G4035="South America",Predictive_Model!$D$41,0)))))+IF(H4035="Laptop",Predictive_Model!$D$43,IF(H4035="Mobile",Predictive_Model!$D$44,IF(H4035="TV",Predictive_Model!$D$45,IF(H4035="Tablet",Predictive_Model!$D$46,0))))+IF(K4035="Crypto",Predictive_Model!$D$48,IF(K4035="Debit Card",Predictive_Model!$D$49,IF(K4035="Gift Card",Predictive_Model!$D$50,IF(K4035="PayPal",Predictive_Model!$D$51,0))))+IF(N4035="Comedy",Predictive_Model!$D$53,IF(N4035="Documentary",Predictive_Model!$D$54,IF(N4035="Drama",Predictive_Model!$D$55,IF(N4035="Horror",Predictive_Model!$D$56,IF(N4035="Romance",Predictive_Model!$D$57,IF(N4035="Sci-Fi",Predictive_Model!$D$58,0)))))))))</f>
        <v>0.92599244653507518</v>
      </c>
      <c r="V4035" s="3" t="str">
        <f t="shared" si="626"/>
        <v>Critical</v>
      </c>
      <c r="W4035" s="6">
        <f t="shared" si="627"/>
        <v>17.989999999999998</v>
      </c>
      <c r="X4035" s="3" t="str">
        <f t="shared" si="628"/>
        <v>Priority 1</v>
      </c>
      <c r="Y4035" s="3" t="str">
        <f t="shared" si="629"/>
        <v>OK</v>
      </c>
    </row>
    <row r="4036" spans="1:25" x14ac:dyDescent="0.25">
      <c r="A4036" s="3" t="str">
        <f>Raw_Data!A4036</f>
        <v>6b9ea7e4-5a75-4ad1-8e49-8b47731862a2</v>
      </c>
      <c r="B4036" s="3">
        <f>Raw_Data!B4036</f>
        <v>32</v>
      </c>
      <c r="C4036" s="3" t="str">
        <f>Raw_Data!C4036</f>
        <v>Female</v>
      </c>
      <c r="D4036" s="3" t="str">
        <f>Raw_Data!D4036</f>
        <v>Basic</v>
      </c>
      <c r="E4036" s="3">
        <f>Raw_Data!E4036</f>
        <v>6.82</v>
      </c>
      <c r="F4036" s="3">
        <f>Raw_Data!F4036</f>
        <v>42</v>
      </c>
      <c r="G4036" s="3" t="str">
        <f>Raw_Data!G4036</f>
        <v>Africa</v>
      </c>
      <c r="H4036" s="3" t="str">
        <f>Raw_Data!H4036</f>
        <v>Mobile</v>
      </c>
      <c r="I4036" s="3">
        <f>Raw_Data!I4036</f>
        <v>8.99</v>
      </c>
      <c r="J4036" s="3">
        <f>Raw_Data!J4036</f>
        <v>1</v>
      </c>
      <c r="K4036" s="3" t="str">
        <f>Raw_Data!K4036</f>
        <v>Credit Card</v>
      </c>
      <c r="L4036" s="3">
        <f>Raw_Data!L4036</f>
        <v>5</v>
      </c>
      <c r="M4036" s="3">
        <f>Raw_Data!M4036</f>
        <v>0.16</v>
      </c>
      <c r="N4036" s="3" t="str">
        <f>Raw_Data!N4036</f>
        <v>Comedy</v>
      </c>
      <c r="O4036" s="3" t="str">
        <f t="shared" si="620"/>
        <v>25-34</v>
      </c>
      <c r="P4036" s="3" t="str">
        <f t="shared" si="621"/>
        <v>&lt;10h</v>
      </c>
      <c r="Q4036" s="3" t="str">
        <f t="shared" si="622"/>
        <v>22-45d</v>
      </c>
      <c r="R4036" s="3" t="str">
        <f t="shared" si="623"/>
        <v>Medium</v>
      </c>
      <c r="S4036" s="3" t="str">
        <f t="shared" si="624"/>
        <v>Low</v>
      </c>
      <c r="T4036" s="3" t="str">
        <f t="shared" si="625"/>
        <v>Churned</v>
      </c>
      <c r="U4036" s="4">
        <f>1/(1+EXP(-(Predictive_Model!$B$5+((B4036-Predictive_Model!$B$20)/Predictive_Model!$C$20)*Predictive_Model!$D$20+((E4036-Predictive_Model!$B$21)/Predictive_Model!$C$21)*Predictive_Model!$D$21+((F4036-Predictive_Model!$B$22)/Predictive_Model!$C$22)*Predictive_Model!$D$22+((I4036-Predictive_Model!$B$23)/Predictive_Model!$C$23)*Predictive_Model!$D$23+((L4036-Predictive_Model!$B$24)/Predictive_Model!$C$24)*Predictive_Model!$D$24+((M4036-Predictive_Model!$B$25)/Predictive_Model!$C$25)*Predictive_Model!$D$25+IF(C4036="Male",Predictive_Model!$D$31,IF(C4036="Other",Predictive_Model!$D$32,0))+IF(D4036="Premium",Predictive_Model!$D$34,IF(D4036="Standard",Predictive_Model!$D$35,0))+IF(G4036="Asia",Predictive_Model!$D$37,IF(G4036="Europe",Predictive_Model!$D$38,IF(G4036="North America",Predictive_Model!$D$39,IF(G4036="Oceania",Predictive_Model!$D$40,IF(G4036="South America",Predictive_Model!$D$41,0)))))+IF(H4036="Laptop",Predictive_Model!$D$43,IF(H4036="Mobile",Predictive_Model!$D$44,IF(H4036="TV",Predictive_Model!$D$45,IF(H4036="Tablet",Predictive_Model!$D$46,0))))+IF(K4036="Crypto",Predictive_Model!$D$48,IF(K4036="Debit Card",Predictive_Model!$D$49,IF(K4036="Gift Card",Predictive_Model!$D$50,IF(K4036="PayPal",Predictive_Model!$D$51,0))))+IF(N4036="Comedy",Predictive_Model!$D$53,IF(N4036="Documentary",Predictive_Model!$D$54,IF(N4036="Drama",Predictive_Model!$D$55,IF(N4036="Horror",Predictive_Model!$D$56,IF(N4036="Romance",Predictive_Model!$D$57,IF(N4036="Sci-Fi",Predictive_Model!$D$58,0)))))))))</f>
        <v>0.99814369875993614</v>
      </c>
      <c r="V4036" s="3" t="str">
        <f t="shared" si="626"/>
        <v>Critical</v>
      </c>
      <c r="W4036" s="6">
        <f t="shared" si="627"/>
        <v>8.99</v>
      </c>
      <c r="X4036" s="3" t="str">
        <f t="shared" si="628"/>
        <v>Priority 2</v>
      </c>
      <c r="Y4036" s="3" t="str">
        <f t="shared" si="629"/>
        <v>OK</v>
      </c>
    </row>
    <row r="4037" spans="1:25" x14ac:dyDescent="0.25">
      <c r="A4037" s="3" t="str">
        <f>Raw_Data!A4037</f>
        <v>28e352ce-75b6-4fe3-8f57-ea1b0757ae28</v>
      </c>
      <c r="B4037" s="3">
        <f>Raw_Data!B4037</f>
        <v>54</v>
      </c>
      <c r="C4037" s="3" t="str">
        <f>Raw_Data!C4037</f>
        <v>Female</v>
      </c>
      <c r="D4037" s="3" t="str">
        <f>Raw_Data!D4037</f>
        <v>Basic</v>
      </c>
      <c r="E4037" s="3">
        <f>Raw_Data!E4037</f>
        <v>6.76</v>
      </c>
      <c r="F4037" s="3">
        <f>Raw_Data!F4037</f>
        <v>52</v>
      </c>
      <c r="G4037" s="3" t="str">
        <f>Raw_Data!G4037</f>
        <v>Asia</v>
      </c>
      <c r="H4037" s="3" t="str">
        <f>Raw_Data!H4037</f>
        <v>Tablet</v>
      </c>
      <c r="I4037" s="3">
        <f>Raw_Data!I4037</f>
        <v>8.99</v>
      </c>
      <c r="J4037" s="3">
        <f>Raw_Data!J4037</f>
        <v>1</v>
      </c>
      <c r="K4037" s="3" t="str">
        <f>Raw_Data!K4037</f>
        <v>PayPal</v>
      </c>
      <c r="L4037" s="3">
        <f>Raw_Data!L4037</f>
        <v>5</v>
      </c>
      <c r="M4037" s="3">
        <f>Raw_Data!M4037</f>
        <v>0.13</v>
      </c>
      <c r="N4037" s="3" t="str">
        <f>Raw_Data!N4037</f>
        <v>Drama</v>
      </c>
      <c r="O4037" s="3" t="str">
        <f t="shared" ref="O4037:O4100" si="630">IF(B4037&lt;25,"18-24",IF(B4037&lt;35,"25-34",IF(B4037&lt;45,"35-44",IF(B4037&lt;55,"45-54","55-70"))))</f>
        <v>45-54</v>
      </c>
      <c r="P4037" s="3" t="str">
        <f t="shared" ref="P4037:P4100" si="631">IF(E4037&lt;10,"&lt;10h",IF(E4037&lt;25,"10-24h",IF(E4037&lt;50,"25-49h","50h+")))</f>
        <v>&lt;10h</v>
      </c>
      <c r="Q4037" s="3" t="str">
        <f t="shared" ref="Q4037:Q4100" si="632">IF(F4037&lt;=7,"0-7d",IF(F4037&lt;=21,"8-21d",IF(F4037&lt;=45,"22-45d","46-60d")))</f>
        <v>46-60d</v>
      </c>
      <c r="R4037" s="3" t="str">
        <f t="shared" ref="R4037:R4100" si="633">IF(AND(E4037&gt;=25,F4037&lt;=21),"High",IF(OR(E4037&gt;=10,F4037&lt;=45),"Medium","Low"))</f>
        <v>Low</v>
      </c>
      <c r="S4037" s="3" t="str">
        <f t="shared" ref="S4037:S4100" si="634">IF(I4037&lt;10,"Low",IF(I4037&lt;16,"Mid","High"))</f>
        <v>Low</v>
      </c>
      <c r="T4037" s="3" t="str">
        <f t="shared" ref="T4037:T4100" si="635">IF(J4037=1,"Churned","Active")</f>
        <v>Churned</v>
      </c>
      <c r="U4037" s="4">
        <f>1/(1+EXP(-(Predictive_Model!$B$5+((B4037-Predictive_Model!$B$20)/Predictive_Model!$C$20)*Predictive_Model!$D$20+((E4037-Predictive_Model!$B$21)/Predictive_Model!$C$21)*Predictive_Model!$D$21+((F4037-Predictive_Model!$B$22)/Predictive_Model!$C$22)*Predictive_Model!$D$22+((I4037-Predictive_Model!$B$23)/Predictive_Model!$C$23)*Predictive_Model!$D$23+((L4037-Predictive_Model!$B$24)/Predictive_Model!$C$24)*Predictive_Model!$D$24+((M4037-Predictive_Model!$B$25)/Predictive_Model!$C$25)*Predictive_Model!$D$25+IF(C4037="Male",Predictive_Model!$D$31,IF(C4037="Other",Predictive_Model!$D$32,0))+IF(D4037="Premium",Predictive_Model!$D$34,IF(D4037="Standard",Predictive_Model!$D$35,0))+IF(G4037="Asia",Predictive_Model!$D$37,IF(G4037="Europe",Predictive_Model!$D$38,IF(G4037="North America",Predictive_Model!$D$39,IF(G4037="Oceania",Predictive_Model!$D$40,IF(G4037="South America",Predictive_Model!$D$41,0)))))+IF(H4037="Laptop",Predictive_Model!$D$43,IF(H4037="Mobile",Predictive_Model!$D$44,IF(H4037="TV",Predictive_Model!$D$45,IF(H4037="Tablet",Predictive_Model!$D$46,0))))+IF(K4037="Crypto",Predictive_Model!$D$48,IF(K4037="Debit Card",Predictive_Model!$D$49,IF(K4037="Gift Card",Predictive_Model!$D$50,IF(K4037="PayPal",Predictive_Model!$D$51,0))))+IF(N4037="Comedy",Predictive_Model!$D$53,IF(N4037="Documentary",Predictive_Model!$D$54,IF(N4037="Drama",Predictive_Model!$D$55,IF(N4037="Horror",Predictive_Model!$D$56,IF(N4037="Romance",Predictive_Model!$D$57,IF(N4037="Sci-Fi",Predictive_Model!$D$58,0)))))))))</f>
        <v>0.99933973547376265</v>
      </c>
      <c r="V4037" s="3" t="str">
        <f t="shared" ref="V4037:V4100" si="636">IF(U4037&gt;=0.75,"Critical",IF(U4037&gt;=0.5,"High",IF(U4037&gt;=0.25,"Medium","Low")))</f>
        <v>Critical</v>
      </c>
      <c r="W4037" s="6">
        <f t="shared" ref="W4037:W4100" si="637">IF(J4037=1,I4037,I4037*U4037)</f>
        <v>8.99</v>
      </c>
      <c r="X4037" s="3" t="str">
        <f t="shared" ref="X4037:X4100" si="638">IF(AND(V4037="Critical",I4037&gt;=15),"Priority 1",IF(OR(V4037="Critical",AND(V4037="High",F4037&gt;21)),"Priority 2","Monitor"))</f>
        <v>Priority 2</v>
      </c>
      <c r="Y4037" s="3" t="str">
        <f t="shared" ref="Y4037:Y4100" si="639">IF(COUNTA(A4037:N4037)=14,"OK","CHECK")</f>
        <v>OK</v>
      </c>
    </row>
    <row r="4038" spans="1:25" x14ac:dyDescent="0.25">
      <c r="A4038" s="3" t="str">
        <f>Raw_Data!A4038</f>
        <v>ca30626a-76d6-4200-a884-9883377bfbc5</v>
      </c>
      <c r="B4038" s="3">
        <f>Raw_Data!B4038</f>
        <v>45</v>
      </c>
      <c r="C4038" s="3" t="str">
        <f>Raw_Data!C4038</f>
        <v>Female</v>
      </c>
      <c r="D4038" s="3" t="str">
        <f>Raw_Data!D4038</f>
        <v>Premium</v>
      </c>
      <c r="E4038" s="3">
        <f>Raw_Data!E4038</f>
        <v>1.85</v>
      </c>
      <c r="F4038" s="3">
        <f>Raw_Data!F4038</f>
        <v>23</v>
      </c>
      <c r="G4038" s="3" t="str">
        <f>Raw_Data!G4038</f>
        <v>Asia</v>
      </c>
      <c r="H4038" s="3" t="str">
        <f>Raw_Data!H4038</f>
        <v>TV</v>
      </c>
      <c r="I4038" s="3">
        <f>Raw_Data!I4038</f>
        <v>17.989999999999998</v>
      </c>
      <c r="J4038" s="3">
        <f>Raw_Data!J4038</f>
        <v>1</v>
      </c>
      <c r="K4038" s="3" t="str">
        <f>Raw_Data!K4038</f>
        <v>Crypto</v>
      </c>
      <c r="L4038" s="3">
        <f>Raw_Data!L4038</f>
        <v>5</v>
      </c>
      <c r="M4038" s="3">
        <f>Raw_Data!M4038</f>
        <v>0.08</v>
      </c>
      <c r="N4038" s="3" t="str">
        <f>Raw_Data!N4038</f>
        <v>Sci-Fi</v>
      </c>
      <c r="O4038" s="3" t="str">
        <f t="shared" si="630"/>
        <v>45-54</v>
      </c>
      <c r="P4038" s="3" t="str">
        <f t="shared" si="631"/>
        <v>&lt;10h</v>
      </c>
      <c r="Q4038" s="3" t="str">
        <f t="shared" si="632"/>
        <v>22-45d</v>
      </c>
      <c r="R4038" s="3" t="str">
        <f t="shared" si="633"/>
        <v>Medium</v>
      </c>
      <c r="S4038" s="3" t="str">
        <f t="shared" si="634"/>
        <v>High</v>
      </c>
      <c r="T4038" s="3" t="str">
        <f t="shared" si="635"/>
        <v>Churned</v>
      </c>
      <c r="U4038" s="4">
        <f>1/(1+EXP(-(Predictive_Model!$B$5+((B4038-Predictive_Model!$B$20)/Predictive_Model!$C$20)*Predictive_Model!$D$20+((E4038-Predictive_Model!$B$21)/Predictive_Model!$C$21)*Predictive_Model!$D$21+((F4038-Predictive_Model!$B$22)/Predictive_Model!$C$22)*Predictive_Model!$D$22+((I4038-Predictive_Model!$B$23)/Predictive_Model!$C$23)*Predictive_Model!$D$23+((L4038-Predictive_Model!$B$24)/Predictive_Model!$C$24)*Predictive_Model!$D$24+((M4038-Predictive_Model!$B$25)/Predictive_Model!$C$25)*Predictive_Model!$D$25+IF(C4038="Male",Predictive_Model!$D$31,IF(C4038="Other",Predictive_Model!$D$32,0))+IF(D4038="Premium",Predictive_Model!$D$34,IF(D4038="Standard",Predictive_Model!$D$35,0))+IF(G4038="Asia",Predictive_Model!$D$37,IF(G4038="Europe",Predictive_Model!$D$38,IF(G4038="North America",Predictive_Model!$D$39,IF(G4038="Oceania",Predictive_Model!$D$40,IF(G4038="South America",Predictive_Model!$D$41,0)))))+IF(H4038="Laptop",Predictive_Model!$D$43,IF(H4038="Mobile",Predictive_Model!$D$44,IF(H4038="TV",Predictive_Model!$D$45,IF(H4038="Tablet",Predictive_Model!$D$46,0))))+IF(K4038="Crypto",Predictive_Model!$D$48,IF(K4038="Debit Card",Predictive_Model!$D$49,IF(K4038="Gift Card",Predictive_Model!$D$50,IF(K4038="PayPal",Predictive_Model!$D$51,0))))+IF(N4038="Comedy",Predictive_Model!$D$53,IF(N4038="Documentary",Predictive_Model!$D$54,IF(N4038="Drama",Predictive_Model!$D$55,IF(N4038="Horror",Predictive_Model!$D$56,IF(N4038="Romance",Predictive_Model!$D$57,IF(N4038="Sci-Fi",Predictive_Model!$D$58,0)))))))))</f>
        <v>0.63270569330939186</v>
      </c>
      <c r="V4038" s="3" t="str">
        <f t="shared" si="636"/>
        <v>High</v>
      </c>
      <c r="W4038" s="6">
        <f t="shared" si="637"/>
        <v>17.989999999999998</v>
      </c>
      <c r="X4038" s="3" t="str">
        <f t="shared" si="638"/>
        <v>Priority 2</v>
      </c>
      <c r="Y4038" s="3" t="str">
        <f t="shared" si="639"/>
        <v>OK</v>
      </c>
    </row>
    <row r="4039" spans="1:25" x14ac:dyDescent="0.25">
      <c r="A4039" s="3" t="str">
        <f>Raw_Data!A4039</f>
        <v>5bf1d96e-c284-4dae-851a-3b2cc3922dc9</v>
      </c>
      <c r="B4039" s="3">
        <f>Raw_Data!B4039</f>
        <v>59</v>
      </c>
      <c r="C4039" s="3" t="str">
        <f>Raw_Data!C4039</f>
        <v>Other</v>
      </c>
      <c r="D4039" s="3" t="str">
        <f>Raw_Data!D4039</f>
        <v>Premium</v>
      </c>
      <c r="E4039" s="3">
        <f>Raw_Data!E4039</f>
        <v>8.8800000000000008</v>
      </c>
      <c r="F4039" s="3">
        <f>Raw_Data!F4039</f>
        <v>16</v>
      </c>
      <c r="G4039" s="3" t="str">
        <f>Raw_Data!G4039</f>
        <v>South America</v>
      </c>
      <c r="H4039" s="3" t="str">
        <f>Raw_Data!H4039</f>
        <v>Mobile</v>
      </c>
      <c r="I4039" s="3">
        <f>Raw_Data!I4039</f>
        <v>17.989999999999998</v>
      </c>
      <c r="J4039" s="3">
        <f>Raw_Data!J4039</f>
        <v>0</v>
      </c>
      <c r="K4039" s="3" t="str">
        <f>Raw_Data!K4039</f>
        <v>Debit Card</v>
      </c>
      <c r="L4039" s="3">
        <f>Raw_Data!L4039</f>
        <v>1</v>
      </c>
      <c r="M4039" s="3">
        <f>Raw_Data!M4039</f>
        <v>0.52</v>
      </c>
      <c r="N4039" s="3" t="str">
        <f>Raw_Data!N4039</f>
        <v>Romance</v>
      </c>
      <c r="O4039" s="3" t="str">
        <f t="shared" si="630"/>
        <v>55-70</v>
      </c>
      <c r="P4039" s="3" t="str">
        <f t="shared" si="631"/>
        <v>&lt;10h</v>
      </c>
      <c r="Q4039" s="3" t="str">
        <f t="shared" si="632"/>
        <v>8-21d</v>
      </c>
      <c r="R4039" s="3" t="str">
        <f t="shared" si="633"/>
        <v>Medium</v>
      </c>
      <c r="S4039" s="3" t="str">
        <f t="shared" si="634"/>
        <v>High</v>
      </c>
      <c r="T4039" s="3" t="str">
        <f t="shared" si="635"/>
        <v>Active</v>
      </c>
      <c r="U4039" s="4">
        <f>1/(1+EXP(-(Predictive_Model!$B$5+((B4039-Predictive_Model!$B$20)/Predictive_Model!$C$20)*Predictive_Model!$D$20+((E4039-Predictive_Model!$B$21)/Predictive_Model!$C$21)*Predictive_Model!$D$21+((F4039-Predictive_Model!$B$22)/Predictive_Model!$C$22)*Predictive_Model!$D$22+((I4039-Predictive_Model!$B$23)/Predictive_Model!$C$23)*Predictive_Model!$D$23+((L4039-Predictive_Model!$B$24)/Predictive_Model!$C$24)*Predictive_Model!$D$24+((M4039-Predictive_Model!$B$25)/Predictive_Model!$C$25)*Predictive_Model!$D$25+IF(C4039="Male",Predictive_Model!$D$31,IF(C4039="Other",Predictive_Model!$D$32,0))+IF(D4039="Premium",Predictive_Model!$D$34,IF(D4039="Standard",Predictive_Model!$D$35,0))+IF(G4039="Asia",Predictive_Model!$D$37,IF(G4039="Europe",Predictive_Model!$D$38,IF(G4039="North America",Predictive_Model!$D$39,IF(G4039="Oceania",Predictive_Model!$D$40,IF(G4039="South America",Predictive_Model!$D$41,0)))))+IF(H4039="Laptop",Predictive_Model!$D$43,IF(H4039="Mobile",Predictive_Model!$D$44,IF(H4039="TV",Predictive_Model!$D$45,IF(H4039="Tablet",Predictive_Model!$D$46,0))))+IF(K4039="Crypto",Predictive_Model!$D$48,IF(K4039="Debit Card",Predictive_Model!$D$49,IF(K4039="Gift Card",Predictive_Model!$D$50,IF(K4039="PayPal",Predictive_Model!$D$51,0))))+IF(N4039="Comedy",Predictive_Model!$D$53,IF(N4039="Documentary",Predictive_Model!$D$54,IF(N4039="Drama",Predictive_Model!$D$55,IF(N4039="Horror",Predictive_Model!$D$56,IF(N4039="Romance",Predictive_Model!$D$57,IF(N4039="Sci-Fi",Predictive_Model!$D$58,0)))))))))</f>
        <v>0.81416454479328848</v>
      </c>
      <c r="V4039" s="3" t="str">
        <f t="shared" si="636"/>
        <v>Critical</v>
      </c>
      <c r="W4039" s="6">
        <f t="shared" si="637"/>
        <v>14.646820160831259</v>
      </c>
      <c r="X4039" s="3" t="str">
        <f t="shared" si="638"/>
        <v>Priority 1</v>
      </c>
      <c r="Y4039" s="3" t="str">
        <f t="shared" si="639"/>
        <v>OK</v>
      </c>
    </row>
    <row r="4040" spans="1:25" x14ac:dyDescent="0.25">
      <c r="A4040" s="3" t="str">
        <f>Raw_Data!A4040</f>
        <v>2dd034c1-08b9-4b8a-9121-5ee5b4ff187e</v>
      </c>
      <c r="B4040" s="3">
        <f>Raw_Data!B4040</f>
        <v>67</v>
      </c>
      <c r="C4040" s="3" t="str">
        <f>Raw_Data!C4040</f>
        <v>Other</v>
      </c>
      <c r="D4040" s="3" t="str">
        <f>Raw_Data!D4040</f>
        <v>Basic</v>
      </c>
      <c r="E4040" s="3">
        <f>Raw_Data!E4040</f>
        <v>17.079999999999998</v>
      </c>
      <c r="F4040" s="3">
        <f>Raw_Data!F4040</f>
        <v>33</v>
      </c>
      <c r="G4040" s="3" t="str">
        <f>Raw_Data!G4040</f>
        <v>South America</v>
      </c>
      <c r="H4040" s="3" t="str">
        <f>Raw_Data!H4040</f>
        <v>TV</v>
      </c>
      <c r="I4040" s="3">
        <f>Raw_Data!I4040</f>
        <v>8.99</v>
      </c>
      <c r="J4040" s="3">
        <f>Raw_Data!J4040</f>
        <v>0</v>
      </c>
      <c r="K4040" s="3" t="str">
        <f>Raw_Data!K4040</f>
        <v>Credit Card</v>
      </c>
      <c r="L4040" s="3">
        <f>Raw_Data!L4040</f>
        <v>5</v>
      </c>
      <c r="M4040" s="3">
        <f>Raw_Data!M4040</f>
        <v>0.5</v>
      </c>
      <c r="N4040" s="3" t="str">
        <f>Raw_Data!N4040</f>
        <v>Drama</v>
      </c>
      <c r="O4040" s="3" t="str">
        <f t="shared" si="630"/>
        <v>55-70</v>
      </c>
      <c r="P4040" s="3" t="str">
        <f t="shared" si="631"/>
        <v>10-24h</v>
      </c>
      <c r="Q4040" s="3" t="str">
        <f t="shared" si="632"/>
        <v>22-45d</v>
      </c>
      <c r="R4040" s="3" t="str">
        <f t="shared" si="633"/>
        <v>Medium</v>
      </c>
      <c r="S4040" s="3" t="str">
        <f t="shared" si="634"/>
        <v>Low</v>
      </c>
      <c r="T4040" s="3" t="str">
        <f t="shared" si="635"/>
        <v>Active</v>
      </c>
      <c r="U4040" s="4">
        <f>1/(1+EXP(-(Predictive_Model!$B$5+((B4040-Predictive_Model!$B$20)/Predictive_Model!$C$20)*Predictive_Model!$D$20+((E4040-Predictive_Model!$B$21)/Predictive_Model!$C$21)*Predictive_Model!$D$21+((F4040-Predictive_Model!$B$22)/Predictive_Model!$C$22)*Predictive_Model!$D$22+((I4040-Predictive_Model!$B$23)/Predictive_Model!$C$23)*Predictive_Model!$D$23+((L4040-Predictive_Model!$B$24)/Predictive_Model!$C$24)*Predictive_Model!$D$24+((M4040-Predictive_Model!$B$25)/Predictive_Model!$C$25)*Predictive_Model!$D$25+IF(C4040="Male",Predictive_Model!$D$31,IF(C4040="Other",Predictive_Model!$D$32,0))+IF(D4040="Premium",Predictive_Model!$D$34,IF(D4040="Standard",Predictive_Model!$D$35,0))+IF(G4040="Asia",Predictive_Model!$D$37,IF(G4040="Europe",Predictive_Model!$D$38,IF(G4040="North America",Predictive_Model!$D$39,IF(G4040="Oceania",Predictive_Model!$D$40,IF(G4040="South America",Predictive_Model!$D$41,0)))))+IF(H4040="Laptop",Predictive_Model!$D$43,IF(H4040="Mobile",Predictive_Model!$D$44,IF(H4040="TV",Predictive_Model!$D$45,IF(H4040="Tablet",Predictive_Model!$D$46,0))))+IF(K4040="Crypto",Predictive_Model!$D$48,IF(K4040="Debit Card",Predictive_Model!$D$49,IF(K4040="Gift Card",Predictive_Model!$D$50,IF(K4040="PayPal",Predictive_Model!$D$51,0))))+IF(N4040="Comedy",Predictive_Model!$D$53,IF(N4040="Documentary",Predictive_Model!$D$54,IF(N4040="Drama",Predictive_Model!$D$55,IF(N4040="Horror",Predictive_Model!$D$56,IF(N4040="Romance",Predictive_Model!$D$57,IF(N4040="Sci-Fi",Predictive_Model!$D$58,0)))))))))</f>
        <v>0.3489038846026975</v>
      </c>
      <c r="V4040" s="3" t="str">
        <f t="shared" si="636"/>
        <v>Medium</v>
      </c>
      <c r="W4040" s="6">
        <f t="shared" si="637"/>
        <v>3.1366459225782508</v>
      </c>
      <c r="X4040" s="3" t="str">
        <f t="shared" si="638"/>
        <v>Monitor</v>
      </c>
      <c r="Y4040" s="3" t="str">
        <f t="shared" si="639"/>
        <v>OK</v>
      </c>
    </row>
    <row r="4041" spans="1:25" x14ac:dyDescent="0.25">
      <c r="A4041" s="3" t="str">
        <f>Raw_Data!A4041</f>
        <v>13b141f5-ad9b-49ea-9c0b-1fbbe042f285</v>
      </c>
      <c r="B4041" s="3">
        <f>Raw_Data!B4041</f>
        <v>61</v>
      </c>
      <c r="C4041" s="3" t="str">
        <f>Raw_Data!C4041</f>
        <v>Female</v>
      </c>
      <c r="D4041" s="3" t="str">
        <f>Raw_Data!D4041</f>
        <v>Basic</v>
      </c>
      <c r="E4041" s="3">
        <f>Raw_Data!E4041</f>
        <v>12.55</v>
      </c>
      <c r="F4041" s="3">
        <f>Raw_Data!F4041</f>
        <v>8</v>
      </c>
      <c r="G4041" s="3" t="str">
        <f>Raw_Data!G4041</f>
        <v>Africa</v>
      </c>
      <c r="H4041" s="3" t="str">
        <f>Raw_Data!H4041</f>
        <v>TV</v>
      </c>
      <c r="I4041" s="3">
        <f>Raw_Data!I4041</f>
        <v>8.99</v>
      </c>
      <c r="J4041" s="3">
        <f>Raw_Data!J4041</f>
        <v>0</v>
      </c>
      <c r="K4041" s="3" t="str">
        <f>Raw_Data!K4041</f>
        <v>PayPal</v>
      </c>
      <c r="L4041" s="3">
        <f>Raw_Data!L4041</f>
        <v>3</v>
      </c>
      <c r="M4041" s="3">
        <f>Raw_Data!M4041</f>
        <v>1.39</v>
      </c>
      <c r="N4041" s="3" t="str">
        <f>Raw_Data!N4041</f>
        <v>Romance</v>
      </c>
      <c r="O4041" s="3" t="str">
        <f t="shared" si="630"/>
        <v>55-70</v>
      </c>
      <c r="P4041" s="3" t="str">
        <f t="shared" si="631"/>
        <v>10-24h</v>
      </c>
      <c r="Q4041" s="3" t="str">
        <f t="shared" si="632"/>
        <v>8-21d</v>
      </c>
      <c r="R4041" s="3" t="str">
        <f t="shared" si="633"/>
        <v>Medium</v>
      </c>
      <c r="S4041" s="3" t="str">
        <f t="shared" si="634"/>
        <v>Low</v>
      </c>
      <c r="T4041" s="3" t="str">
        <f t="shared" si="635"/>
        <v>Active</v>
      </c>
      <c r="U4041" s="4">
        <f>1/(1+EXP(-(Predictive_Model!$B$5+((B4041-Predictive_Model!$B$20)/Predictive_Model!$C$20)*Predictive_Model!$D$20+((E4041-Predictive_Model!$B$21)/Predictive_Model!$C$21)*Predictive_Model!$D$21+((F4041-Predictive_Model!$B$22)/Predictive_Model!$C$22)*Predictive_Model!$D$22+((I4041-Predictive_Model!$B$23)/Predictive_Model!$C$23)*Predictive_Model!$D$23+((L4041-Predictive_Model!$B$24)/Predictive_Model!$C$24)*Predictive_Model!$D$24+((M4041-Predictive_Model!$B$25)/Predictive_Model!$C$25)*Predictive_Model!$D$25+IF(C4041="Male",Predictive_Model!$D$31,IF(C4041="Other",Predictive_Model!$D$32,0))+IF(D4041="Premium",Predictive_Model!$D$34,IF(D4041="Standard",Predictive_Model!$D$35,0))+IF(G4041="Asia",Predictive_Model!$D$37,IF(G4041="Europe",Predictive_Model!$D$38,IF(G4041="North America",Predictive_Model!$D$39,IF(G4041="Oceania",Predictive_Model!$D$40,IF(G4041="South America",Predictive_Model!$D$41,0)))))+IF(H4041="Laptop",Predictive_Model!$D$43,IF(H4041="Mobile",Predictive_Model!$D$44,IF(H4041="TV",Predictive_Model!$D$45,IF(H4041="Tablet",Predictive_Model!$D$46,0))))+IF(K4041="Crypto",Predictive_Model!$D$48,IF(K4041="Debit Card",Predictive_Model!$D$49,IF(K4041="Gift Card",Predictive_Model!$D$50,IF(K4041="PayPal",Predictive_Model!$D$51,0))))+IF(N4041="Comedy",Predictive_Model!$D$53,IF(N4041="Documentary",Predictive_Model!$D$54,IF(N4041="Drama",Predictive_Model!$D$55,IF(N4041="Horror",Predictive_Model!$D$56,IF(N4041="Romance",Predictive_Model!$D$57,IF(N4041="Sci-Fi",Predictive_Model!$D$58,0)))))))))</f>
        <v>7.4656336730918885E-2</v>
      </c>
      <c r="V4041" s="3" t="str">
        <f t="shared" si="636"/>
        <v>Low</v>
      </c>
      <c r="W4041" s="6">
        <f t="shared" si="637"/>
        <v>0.67116046721096079</v>
      </c>
      <c r="X4041" s="3" t="str">
        <f t="shared" si="638"/>
        <v>Monitor</v>
      </c>
      <c r="Y4041" s="3" t="str">
        <f t="shared" si="639"/>
        <v>OK</v>
      </c>
    </row>
    <row r="4042" spans="1:25" x14ac:dyDescent="0.25">
      <c r="A4042" s="3" t="str">
        <f>Raw_Data!A4042</f>
        <v>411b6bce-947c-4e94-a92c-f9709d42f9ea</v>
      </c>
      <c r="B4042" s="3">
        <f>Raw_Data!B4042</f>
        <v>22</v>
      </c>
      <c r="C4042" s="3" t="str">
        <f>Raw_Data!C4042</f>
        <v>Female</v>
      </c>
      <c r="D4042" s="3" t="str">
        <f>Raw_Data!D4042</f>
        <v>Standard</v>
      </c>
      <c r="E4042" s="3">
        <f>Raw_Data!E4042</f>
        <v>3.05</v>
      </c>
      <c r="F4042" s="3">
        <f>Raw_Data!F4042</f>
        <v>48</v>
      </c>
      <c r="G4042" s="3" t="str">
        <f>Raw_Data!G4042</f>
        <v>South America</v>
      </c>
      <c r="H4042" s="3" t="str">
        <f>Raw_Data!H4042</f>
        <v>Desktop</v>
      </c>
      <c r="I4042" s="3">
        <f>Raw_Data!I4042</f>
        <v>13.99</v>
      </c>
      <c r="J4042" s="3">
        <f>Raw_Data!J4042</f>
        <v>1</v>
      </c>
      <c r="K4042" s="3" t="str">
        <f>Raw_Data!K4042</f>
        <v>Crypto</v>
      </c>
      <c r="L4042" s="3">
        <f>Raw_Data!L4042</f>
        <v>4</v>
      </c>
      <c r="M4042" s="3">
        <f>Raw_Data!M4042</f>
        <v>0.06</v>
      </c>
      <c r="N4042" s="3" t="str">
        <f>Raw_Data!N4042</f>
        <v>Documentary</v>
      </c>
      <c r="O4042" s="3" t="str">
        <f t="shared" si="630"/>
        <v>18-24</v>
      </c>
      <c r="P4042" s="3" t="str">
        <f t="shared" si="631"/>
        <v>&lt;10h</v>
      </c>
      <c r="Q4042" s="3" t="str">
        <f t="shared" si="632"/>
        <v>46-60d</v>
      </c>
      <c r="R4042" s="3" t="str">
        <f t="shared" si="633"/>
        <v>Low</v>
      </c>
      <c r="S4042" s="3" t="str">
        <f t="shared" si="634"/>
        <v>Mid</v>
      </c>
      <c r="T4042" s="3" t="str">
        <f t="shared" si="635"/>
        <v>Churned</v>
      </c>
      <c r="U4042" s="4">
        <f>1/(1+EXP(-(Predictive_Model!$B$5+((B4042-Predictive_Model!$B$20)/Predictive_Model!$C$20)*Predictive_Model!$D$20+((E4042-Predictive_Model!$B$21)/Predictive_Model!$C$21)*Predictive_Model!$D$21+((F4042-Predictive_Model!$B$22)/Predictive_Model!$C$22)*Predictive_Model!$D$22+((I4042-Predictive_Model!$B$23)/Predictive_Model!$C$23)*Predictive_Model!$D$23+((L4042-Predictive_Model!$B$24)/Predictive_Model!$C$24)*Predictive_Model!$D$24+((M4042-Predictive_Model!$B$25)/Predictive_Model!$C$25)*Predictive_Model!$D$25+IF(C4042="Male",Predictive_Model!$D$31,IF(C4042="Other",Predictive_Model!$D$32,0))+IF(D4042="Premium",Predictive_Model!$D$34,IF(D4042="Standard",Predictive_Model!$D$35,0))+IF(G4042="Asia",Predictive_Model!$D$37,IF(G4042="Europe",Predictive_Model!$D$38,IF(G4042="North America",Predictive_Model!$D$39,IF(G4042="Oceania",Predictive_Model!$D$40,IF(G4042="South America",Predictive_Model!$D$41,0)))))+IF(H4042="Laptop",Predictive_Model!$D$43,IF(H4042="Mobile",Predictive_Model!$D$44,IF(H4042="TV",Predictive_Model!$D$45,IF(H4042="Tablet",Predictive_Model!$D$46,0))))+IF(K4042="Crypto",Predictive_Model!$D$48,IF(K4042="Debit Card",Predictive_Model!$D$49,IF(K4042="Gift Card",Predictive_Model!$D$50,IF(K4042="PayPal",Predictive_Model!$D$51,0))))+IF(N4042="Comedy",Predictive_Model!$D$53,IF(N4042="Documentary",Predictive_Model!$D$54,IF(N4042="Drama",Predictive_Model!$D$55,IF(N4042="Horror",Predictive_Model!$D$56,IF(N4042="Romance",Predictive_Model!$D$57,IF(N4042="Sci-Fi",Predictive_Model!$D$58,0)))))))))</f>
        <v>0.99854213613554399</v>
      </c>
      <c r="V4042" s="3" t="str">
        <f t="shared" si="636"/>
        <v>Critical</v>
      </c>
      <c r="W4042" s="6">
        <f t="shared" si="637"/>
        <v>13.99</v>
      </c>
      <c r="X4042" s="3" t="str">
        <f t="shared" si="638"/>
        <v>Priority 2</v>
      </c>
      <c r="Y4042" s="3" t="str">
        <f t="shared" si="639"/>
        <v>OK</v>
      </c>
    </row>
    <row r="4043" spans="1:25" x14ac:dyDescent="0.25">
      <c r="A4043" s="3" t="str">
        <f>Raw_Data!A4043</f>
        <v>7d2e8c99-eba5-41d7-8a5a-6f5d58fecaca</v>
      </c>
      <c r="B4043" s="3">
        <f>Raw_Data!B4043</f>
        <v>23</v>
      </c>
      <c r="C4043" s="3" t="str">
        <f>Raw_Data!C4043</f>
        <v>Other</v>
      </c>
      <c r="D4043" s="3" t="str">
        <f>Raw_Data!D4043</f>
        <v>Basic</v>
      </c>
      <c r="E4043" s="3">
        <f>Raw_Data!E4043</f>
        <v>14.42</v>
      </c>
      <c r="F4043" s="3">
        <f>Raw_Data!F4043</f>
        <v>2</v>
      </c>
      <c r="G4043" s="3" t="str">
        <f>Raw_Data!G4043</f>
        <v>Africa</v>
      </c>
      <c r="H4043" s="3" t="str">
        <f>Raw_Data!H4043</f>
        <v>Tablet</v>
      </c>
      <c r="I4043" s="3">
        <f>Raw_Data!I4043</f>
        <v>8.99</v>
      </c>
      <c r="J4043" s="3">
        <f>Raw_Data!J4043</f>
        <v>0</v>
      </c>
      <c r="K4043" s="3" t="str">
        <f>Raw_Data!K4043</f>
        <v>Crypto</v>
      </c>
      <c r="L4043" s="3">
        <f>Raw_Data!L4043</f>
        <v>2</v>
      </c>
      <c r="M4043" s="3">
        <f>Raw_Data!M4043</f>
        <v>4.8099999999999996</v>
      </c>
      <c r="N4043" s="3" t="str">
        <f>Raw_Data!N4043</f>
        <v>Romance</v>
      </c>
      <c r="O4043" s="3" t="str">
        <f t="shared" si="630"/>
        <v>18-24</v>
      </c>
      <c r="P4043" s="3" t="str">
        <f t="shared" si="631"/>
        <v>10-24h</v>
      </c>
      <c r="Q4043" s="3" t="str">
        <f t="shared" si="632"/>
        <v>0-7d</v>
      </c>
      <c r="R4043" s="3" t="str">
        <f t="shared" si="633"/>
        <v>Medium</v>
      </c>
      <c r="S4043" s="3" t="str">
        <f t="shared" si="634"/>
        <v>Low</v>
      </c>
      <c r="T4043" s="3" t="str">
        <f t="shared" si="635"/>
        <v>Active</v>
      </c>
      <c r="U4043" s="4">
        <f>1/(1+EXP(-(Predictive_Model!$B$5+((B4043-Predictive_Model!$B$20)/Predictive_Model!$C$20)*Predictive_Model!$D$20+((E4043-Predictive_Model!$B$21)/Predictive_Model!$C$21)*Predictive_Model!$D$21+((F4043-Predictive_Model!$B$22)/Predictive_Model!$C$22)*Predictive_Model!$D$22+((I4043-Predictive_Model!$B$23)/Predictive_Model!$C$23)*Predictive_Model!$D$23+((L4043-Predictive_Model!$B$24)/Predictive_Model!$C$24)*Predictive_Model!$D$24+((M4043-Predictive_Model!$B$25)/Predictive_Model!$C$25)*Predictive_Model!$D$25+IF(C4043="Male",Predictive_Model!$D$31,IF(C4043="Other",Predictive_Model!$D$32,0))+IF(D4043="Premium",Predictive_Model!$D$34,IF(D4043="Standard",Predictive_Model!$D$35,0))+IF(G4043="Asia",Predictive_Model!$D$37,IF(G4043="Europe",Predictive_Model!$D$38,IF(G4043="North America",Predictive_Model!$D$39,IF(G4043="Oceania",Predictive_Model!$D$40,IF(G4043="South America",Predictive_Model!$D$41,0)))))+IF(H4043="Laptop",Predictive_Model!$D$43,IF(H4043="Mobile",Predictive_Model!$D$44,IF(H4043="TV",Predictive_Model!$D$45,IF(H4043="Tablet",Predictive_Model!$D$46,0))))+IF(K4043="Crypto",Predictive_Model!$D$48,IF(K4043="Debit Card",Predictive_Model!$D$49,IF(K4043="Gift Card",Predictive_Model!$D$50,IF(K4043="PayPal",Predictive_Model!$D$51,0))))+IF(N4043="Comedy",Predictive_Model!$D$53,IF(N4043="Documentary",Predictive_Model!$D$54,IF(N4043="Drama",Predictive_Model!$D$55,IF(N4043="Horror",Predictive_Model!$D$56,IF(N4043="Romance",Predictive_Model!$D$57,IF(N4043="Sci-Fi",Predictive_Model!$D$58,0)))))))))</f>
        <v>7.0690745815341635E-4</v>
      </c>
      <c r="V4043" s="3" t="str">
        <f t="shared" si="636"/>
        <v>Low</v>
      </c>
      <c r="W4043" s="6">
        <f t="shared" si="637"/>
        <v>6.3550980487992129E-3</v>
      </c>
      <c r="X4043" s="3" t="str">
        <f t="shared" si="638"/>
        <v>Monitor</v>
      </c>
      <c r="Y4043" s="3" t="str">
        <f t="shared" si="639"/>
        <v>OK</v>
      </c>
    </row>
    <row r="4044" spans="1:25" x14ac:dyDescent="0.25">
      <c r="A4044" s="3" t="str">
        <f>Raw_Data!A4044</f>
        <v>c9a12c20-e602-4d0f-b036-4877d4e55e9a</v>
      </c>
      <c r="B4044" s="3">
        <f>Raw_Data!B4044</f>
        <v>61</v>
      </c>
      <c r="C4044" s="3" t="str">
        <f>Raw_Data!C4044</f>
        <v>Female</v>
      </c>
      <c r="D4044" s="3" t="str">
        <f>Raw_Data!D4044</f>
        <v>Standard</v>
      </c>
      <c r="E4044" s="3">
        <f>Raw_Data!E4044</f>
        <v>16.829999999999998</v>
      </c>
      <c r="F4044" s="3">
        <f>Raw_Data!F4044</f>
        <v>46</v>
      </c>
      <c r="G4044" s="3" t="str">
        <f>Raw_Data!G4044</f>
        <v>South America</v>
      </c>
      <c r="H4044" s="3" t="str">
        <f>Raw_Data!H4044</f>
        <v>Mobile</v>
      </c>
      <c r="I4044" s="3">
        <f>Raw_Data!I4044</f>
        <v>13.99</v>
      </c>
      <c r="J4044" s="3">
        <f>Raw_Data!J4044</f>
        <v>0</v>
      </c>
      <c r="K4044" s="3" t="str">
        <f>Raw_Data!K4044</f>
        <v>PayPal</v>
      </c>
      <c r="L4044" s="3">
        <f>Raw_Data!L4044</f>
        <v>5</v>
      </c>
      <c r="M4044" s="3">
        <f>Raw_Data!M4044</f>
        <v>0.36</v>
      </c>
      <c r="N4044" s="3" t="str">
        <f>Raw_Data!N4044</f>
        <v>Romance</v>
      </c>
      <c r="O4044" s="3" t="str">
        <f t="shared" si="630"/>
        <v>55-70</v>
      </c>
      <c r="P4044" s="3" t="str">
        <f t="shared" si="631"/>
        <v>10-24h</v>
      </c>
      <c r="Q4044" s="3" t="str">
        <f t="shared" si="632"/>
        <v>46-60d</v>
      </c>
      <c r="R4044" s="3" t="str">
        <f t="shared" si="633"/>
        <v>Medium</v>
      </c>
      <c r="S4044" s="3" t="str">
        <f t="shared" si="634"/>
        <v>Mid</v>
      </c>
      <c r="T4044" s="3" t="str">
        <f t="shared" si="635"/>
        <v>Active</v>
      </c>
      <c r="U4044" s="4">
        <f>1/(1+EXP(-(Predictive_Model!$B$5+((B4044-Predictive_Model!$B$20)/Predictive_Model!$C$20)*Predictive_Model!$D$20+((E4044-Predictive_Model!$B$21)/Predictive_Model!$C$21)*Predictive_Model!$D$21+((F4044-Predictive_Model!$B$22)/Predictive_Model!$C$22)*Predictive_Model!$D$22+((I4044-Predictive_Model!$B$23)/Predictive_Model!$C$23)*Predictive_Model!$D$23+((L4044-Predictive_Model!$B$24)/Predictive_Model!$C$24)*Predictive_Model!$D$24+((M4044-Predictive_Model!$B$25)/Predictive_Model!$C$25)*Predictive_Model!$D$25+IF(C4044="Male",Predictive_Model!$D$31,IF(C4044="Other",Predictive_Model!$D$32,0))+IF(D4044="Premium",Predictive_Model!$D$34,IF(D4044="Standard",Predictive_Model!$D$35,0))+IF(G4044="Asia",Predictive_Model!$D$37,IF(G4044="Europe",Predictive_Model!$D$38,IF(G4044="North America",Predictive_Model!$D$39,IF(G4044="Oceania",Predictive_Model!$D$40,IF(G4044="South America",Predictive_Model!$D$41,0)))))+IF(H4044="Laptop",Predictive_Model!$D$43,IF(H4044="Mobile",Predictive_Model!$D$44,IF(H4044="TV",Predictive_Model!$D$45,IF(H4044="Tablet",Predictive_Model!$D$46,0))))+IF(K4044="Crypto",Predictive_Model!$D$48,IF(K4044="Debit Card",Predictive_Model!$D$49,IF(K4044="Gift Card",Predictive_Model!$D$50,IF(K4044="PayPal",Predictive_Model!$D$51,0))))+IF(N4044="Comedy",Predictive_Model!$D$53,IF(N4044="Documentary",Predictive_Model!$D$54,IF(N4044="Drama",Predictive_Model!$D$55,IF(N4044="Horror",Predictive_Model!$D$56,IF(N4044="Romance",Predictive_Model!$D$57,IF(N4044="Sci-Fi",Predictive_Model!$D$58,0)))))))))</f>
        <v>0.89721070704184025</v>
      </c>
      <c r="V4044" s="3" t="str">
        <f t="shared" si="636"/>
        <v>Critical</v>
      </c>
      <c r="W4044" s="6">
        <f t="shared" si="637"/>
        <v>12.551977791515345</v>
      </c>
      <c r="X4044" s="3" t="str">
        <f t="shared" si="638"/>
        <v>Priority 2</v>
      </c>
      <c r="Y4044" s="3" t="str">
        <f t="shared" si="639"/>
        <v>OK</v>
      </c>
    </row>
    <row r="4045" spans="1:25" x14ac:dyDescent="0.25">
      <c r="A4045" s="3" t="str">
        <f>Raw_Data!A4045</f>
        <v>df086863-9f4b-48ba-968b-0286614e5bd5</v>
      </c>
      <c r="B4045" s="3">
        <f>Raw_Data!B4045</f>
        <v>66</v>
      </c>
      <c r="C4045" s="3" t="str">
        <f>Raw_Data!C4045</f>
        <v>Male</v>
      </c>
      <c r="D4045" s="3" t="str">
        <f>Raw_Data!D4045</f>
        <v>Standard</v>
      </c>
      <c r="E4045" s="3">
        <f>Raw_Data!E4045</f>
        <v>1.65</v>
      </c>
      <c r="F4045" s="3">
        <f>Raw_Data!F4045</f>
        <v>44</v>
      </c>
      <c r="G4045" s="3" t="str">
        <f>Raw_Data!G4045</f>
        <v>Africa</v>
      </c>
      <c r="H4045" s="3" t="str">
        <f>Raw_Data!H4045</f>
        <v>TV</v>
      </c>
      <c r="I4045" s="3">
        <f>Raw_Data!I4045</f>
        <v>13.99</v>
      </c>
      <c r="J4045" s="3">
        <f>Raw_Data!J4045</f>
        <v>1</v>
      </c>
      <c r="K4045" s="3" t="str">
        <f>Raw_Data!K4045</f>
        <v>PayPal</v>
      </c>
      <c r="L4045" s="3">
        <f>Raw_Data!L4045</f>
        <v>2</v>
      </c>
      <c r="M4045" s="3">
        <f>Raw_Data!M4045</f>
        <v>0.04</v>
      </c>
      <c r="N4045" s="3" t="str">
        <f>Raw_Data!N4045</f>
        <v>Romance</v>
      </c>
      <c r="O4045" s="3" t="str">
        <f t="shared" si="630"/>
        <v>55-70</v>
      </c>
      <c r="P4045" s="3" t="str">
        <f t="shared" si="631"/>
        <v>&lt;10h</v>
      </c>
      <c r="Q4045" s="3" t="str">
        <f t="shared" si="632"/>
        <v>22-45d</v>
      </c>
      <c r="R4045" s="3" t="str">
        <f t="shared" si="633"/>
        <v>Medium</v>
      </c>
      <c r="S4045" s="3" t="str">
        <f t="shared" si="634"/>
        <v>Mid</v>
      </c>
      <c r="T4045" s="3" t="str">
        <f t="shared" si="635"/>
        <v>Churned</v>
      </c>
      <c r="U4045" s="4">
        <f>1/(1+EXP(-(Predictive_Model!$B$5+((B4045-Predictive_Model!$B$20)/Predictive_Model!$C$20)*Predictive_Model!$D$20+((E4045-Predictive_Model!$B$21)/Predictive_Model!$C$21)*Predictive_Model!$D$21+((F4045-Predictive_Model!$B$22)/Predictive_Model!$C$22)*Predictive_Model!$D$22+((I4045-Predictive_Model!$B$23)/Predictive_Model!$C$23)*Predictive_Model!$D$23+((L4045-Predictive_Model!$B$24)/Predictive_Model!$C$24)*Predictive_Model!$D$24+((M4045-Predictive_Model!$B$25)/Predictive_Model!$C$25)*Predictive_Model!$D$25+IF(C4045="Male",Predictive_Model!$D$31,IF(C4045="Other",Predictive_Model!$D$32,0))+IF(D4045="Premium",Predictive_Model!$D$34,IF(D4045="Standard",Predictive_Model!$D$35,0))+IF(G4045="Asia",Predictive_Model!$D$37,IF(G4045="Europe",Predictive_Model!$D$38,IF(G4045="North America",Predictive_Model!$D$39,IF(G4045="Oceania",Predictive_Model!$D$40,IF(G4045="South America",Predictive_Model!$D$41,0)))))+IF(H4045="Laptop",Predictive_Model!$D$43,IF(H4045="Mobile",Predictive_Model!$D$44,IF(H4045="TV",Predictive_Model!$D$45,IF(H4045="Tablet",Predictive_Model!$D$46,0))))+IF(K4045="Crypto",Predictive_Model!$D$48,IF(K4045="Debit Card",Predictive_Model!$D$49,IF(K4045="Gift Card",Predictive_Model!$D$50,IF(K4045="PayPal",Predictive_Model!$D$51,0))))+IF(N4045="Comedy",Predictive_Model!$D$53,IF(N4045="Documentary",Predictive_Model!$D$54,IF(N4045="Drama",Predictive_Model!$D$55,IF(N4045="Horror",Predictive_Model!$D$56,IF(N4045="Romance",Predictive_Model!$D$57,IF(N4045="Sci-Fi",Predictive_Model!$D$58,0)))))))))</f>
        <v>0.99944095720236747</v>
      </c>
      <c r="V4045" s="3" t="str">
        <f t="shared" si="636"/>
        <v>Critical</v>
      </c>
      <c r="W4045" s="6">
        <f t="shared" si="637"/>
        <v>13.99</v>
      </c>
      <c r="X4045" s="3" t="str">
        <f t="shared" si="638"/>
        <v>Priority 2</v>
      </c>
      <c r="Y4045" s="3" t="str">
        <f t="shared" si="639"/>
        <v>OK</v>
      </c>
    </row>
    <row r="4046" spans="1:25" x14ac:dyDescent="0.25">
      <c r="A4046" s="3" t="str">
        <f>Raw_Data!A4046</f>
        <v>c9246e8b-545b-4719-88f1-ee69be75e652</v>
      </c>
      <c r="B4046" s="3">
        <f>Raw_Data!B4046</f>
        <v>39</v>
      </c>
      <c r="C4046" s="3" t="str">
        <f>Raw_Data!C4046</f>
        <v>Female</v>
      </c>
      <c r="D4046" s="3" t="str">
        <f>Raw_Data!D4046</f>
        <v>Standard</v>
      </c>
      <c r="E4046" s="3">
        <f>Raw_Data!E4046</f>
        <v>2.76</v>
      </c>
      <c r="F4046" s="3">
        <f>Raw_Data!F4046</f>
        <v>1</v>
      </c>
      <c r="G4046" s="3" t="str">
        <f>Raw_Data!G4046</f>
        <v>South America</v>
      </c>
      <c r="H4046" s="3" t="str">
        <f>Raw_Data!H4046</f>
        <v>Mobile</v>
      </c>
      <c r="I4046" s="3">
        <f>Raw_Data!I4046</f>
        <v>13.99</v>
      </c>
      <c r="J4046" s="3">
        <f>Raw_Data!J4046</f>
        <v>0</v>
      </c>
      <c r="K4046" s="3" t="str">
        <f>Raw_Data!K4046</f>
        <v>PayPal</v>
      </c>
      <c r="L4046" s="3">
        <f>Raw_Data!L4046</f>
        <v>3</v>
      </c>
      <c r="M4046" s="3">
        <f>Raw_Data!M4046</f>
        <v>1.38</v>
      </c>
      <c r="N4046" s="3" t="str">
        <f>Raw_Data!N4046</f>
        <v>Documentary</v>
      </c>
      <c r="O4046" s="3" t="str">
        <f t="shared" si="630"/>
        <v>35-44</v>
      </c>
      <c r="P4046" s="3" t="str">
        <f t="shared" si="631"/>
        <v>&lt;10h</v>
      </c>
      <c r="Q4046" s="3" t="str">
        <f t="shared" si="632"/>
        <v>0-7d</v>
      </c>
      <c r="R4046" s="3" t="str">
        <f t="shared" si="633"/>
        <v>Medium</v>
      </c>
      <c r="S4046" s="3" t="str">
        <f t="shared" si="634"/>
        <v>Mid</v>
      </c>
      <c r="T4046" s="3" t="str">
        <f t="shared" si="635"/>
        <v>Active</v>
      </c>
      <c r="U4046" s="4">
        <f>1/(1+EXP(-(Predictive_Model!$B$5+((B4046-Predictive_Model!$B$20)/Predictive_Model!$C$20)*Predictive_Model!$D$20+((E4046-Predictive_Model!$B$21)/Predictive_Model!$C$21)*Predictive_Model!$D$21+((F4046-Predictive_Model!$B$22)/Predictive_Model!$C$22)*Predictive_Model!$D$22+((I4046-Predictive_Model!$B$23)/Predictive_Model!$C$23)*Predictive_Model!$D$23+((L4046-Predictive_Model!$B$24)/Predictive_Model!$C$24)*Predictive_Model!$D$24+((M4046-Predictive_Model!$B$25)/Predictive_Model!$C$25)*Predictive_Model!$D$25+IF(C4046="Male",Predictive_Model!$D$31,IF(C4046="Other",Predictive_Model!$D$32,0))+IF(D4046="Premium",Predictive_Model!$D$34,IF(D4046="Standard",Predictive_Model!$D$35,0))+IF(G4046="Asia",Predictive_Model!$D$37,IF(G4046="Europe",Predictive_Model!$D$38,IF(G4046="North America",Predictive_Model!$D$39,IF(G4046="Oceania",Predictive_Model!$D$40,IF(G4046="South America",Predictive_Model!$D$41,0)))))+IF(H4046="Laptop",Predictive_Model!$D$43,IF(H4046="Mobile",Predictive_Model!$D$44,IF(H4046="TV",Predictive_Model!$D$45,IF(H4046="Tablet",Predictive_Model!$D$46,0))))+IF(K4046="Crypto",Predictive_Model!$D$48,IF(K4046="Debit Card",Predictive_Model!$D$49,IF(K4046="Gift Card",Predictive_Model!$D$50,IF(K4046="PayPal",Predictive_Model!$D$51,0))))+IF(N4046="Comedy",Predictive_Model!$D$53,IF(N4046="Documentary",Predictive_Model!$D$54,IF(N4046="Drama",Predictive_Model!$D$55,IF(N4046="Horror",Predictive_Model!$D$56,IF(N4046="Romance",Predictive_Model!$D$57,IF(N4046="Sci-Fi",Predictive_Model!$D$58,0)))))))))</f>
        <v>0.6123805418525099</v>
      </c>
      <c r="V4046" s="3" t="str">
        <f t="shared" si="636"/>
        <v>High</v>
      </c>
      <c r="W4046" s="6">
        <f t="shared" si="637"/>
        <v>8.5672037805166141</v>
      </c>
      <c r="X4046" s="3" t="str">
        <f t="shared" si="638"/>
        <v>Monitor</v>
      </c>
      <c r="Y4046" s="3" t="str">
        <f t="shared" si="639"/>
        <v>OK</v>
      </c>
    </row>
    <row r="4047" spans="1:25" x14ac:dyDescent="0.25">
      <c r="A4047" s="3" t="str">
        <f>Raw_Data!A4047</f>
        <v>1b5a59a3-7bd7-460a-8978-0a0d192fe774</v>
      </c>
      <c r="B4047" s="3">
        <f>Raw_Data!B4047</f>
        <v>68</v>
      </c>
      <c r="C4047" s="3" t="str">
        <f>Raw_Data!C4047</f>
        <v>Other</v>
      </c>
      <c r="D4047" s="3" t="str">
        <f>Raw_Data!D4047</f>
        <v>Premium</v>
      </c>
      <c r="E4047" s="3">
        <f>Raw_Data!E4047</f>
        <v>1.23</v>
      </c>
      <c r="F4047" s="3">
        <f>Raw_Data!F4047</f>
        <v>12</v>
      </c>
      <c r="G4047" s="3" t="str">
        <f>Raw_Data!G4047</f>
        <v>Asia</v>
      </c>
      <c r="H4047" s="3" t="str">
        <f>Raw_Data!H4047</f>
        <v>Mobile</v>
      </c>
      <c r="I4047" s="3">
        <f>Raw_Data!I4047</f>
        <v>17.989999999999998</v>
      </c>
      <c r="J4047" s="3">
        <f>Raw_Data!J4047</f>
        <v>1</v>
      </c>
      <c r="K4047" s="3" t="str">
        <f>Raw_Data!K4047</f>
        <v>Crypto</v>
      </c>
      <c r="L4047" s="3">
        <f>Raw_Data!L4047</f>
        <v>5</v>
      </c>
      <c r="M4047" s="3">
        <f>Raw_Data!M4047</f>
        <v>0.09</v>
      </c>
      <c r="N4047" s="3" t="str">
        <f>Raw_Data!N4047</f>
        <v>Horror</v>
      </c>
      <c r="O4047" s="3" t="str">
        <f t="shared" si="630"/>
        <v>55-70</v>
      </c>
      <c r="P4047" s="3" t="str">
        <f t="shared" si="631"/>
        <v>&lt;10h</v>
      </c>
      <c r="Q4047" s="3" t="str">
        <f t="shared" si="632"/>
        <v>8-21d</v>
      </c>
      <c r="R4047" s="3" t="str">
        <f t="shared" si="633"/>
        <v>Medium</v>
      </c>
      <c r="S4047" s="3" t="str">
        <f t="shared" si="634"/>
        <v>High</v>
      </c>
      <c r="T4047" s="3" t="str">
        <f t="shared" si="635"/>
        <v>Churned</v>
      </c>
      <c r="U4047" s="4">
        <f>1/(1+EXP(-(Predictive_Model!$B$5+((B4047-Predictive_Model!$B$20)/Predictive_Model!$C$20)*Predictive_Model!$D$20+((E4047-Predictive_Model!$B$21)/Predictive_Model!$C$21)*Predictive_Model!$D$21+((F4047-Predictive_Model!$B$22)/Predictive_Model!$C$22)*Predictive_Model!$D$22+((I4047-Predictive_Model!$B$23)/Predictive_Model!$C$23)*Predictive_Model!$D$23+((L4047-Predictive_Model!$B$24)/Predictive_Model!$C$24)*Predictive_Model!$D$24+((M4047-Predictive_Model!$B$25)/Predictive_Model!$C$25)*Predictive_Model!$D$25+IF(C4047="Male",Predictive_Model!$D$31,IF(C4047="Other",Predictive_Model!$D$32,0))+IF(D4047="Premium",Predictive_Model!$D$34,IF(D4047="Standard",Predictive_Model!$D$35,0))+IF(G4047="Asia",Predictive_Model!$D$37,IF(G4047="Europe",Predictive_Model!$D$38,IF(G4047="North America",Predictive_Model!$D$39,IF(G4047="Oceania",Predictive_Model!$D$40,IF(G4047="South America",Predictive_Model!$D$41,0)))))+IF(H4047="Laptop",Predictive_Model!$D$43,IF(H4047="Mobile",Predictive_Model!$D$44,IF(H4047="TV",Predictive_Model!$D$45,IF(H4047="Tablet",Predictive_Model!$D$46,0))))+IF(K4047="Crypto",Predictive_Model!$D$48,IF(K4047="Debit Card",Predictive_Model!$D$49,IF(K4047="Gift Card",Predictive_Model!$D$50,IF(K4047="PayPal",Predictive_Model!$D$51,0))))+IF(N4047="Comedy",Predictive_Model!$D$53,IF(N4047="Documentary",Predictive_Model!$D$54,IF(N4047="Drama",Predictive_Model!$D$55,IF(N4047="Horror",Predictive_Model!$D$56,IF(N4047="Romance",Predictive_Model!$D$57,IF(N4047="Sci-Fi",Predictive_Model!$D$58,0)))))))))</f>
        <v>0.73376586942056243</v>
      </c>
      <c r="V4047" s="3" t="str">
        <f t="shared" si="636"/>
        <v>High</v>
      </c>
      <c r="W4047" s="6">
        <f t="shared" si="637"/>
        <v>17.989999999999998</v>
      </c>
      <c r="X4047" s="3" t="str">
        <f t="shared" si="638"/>
        <v>Monitor</v>
      </c>
      <c r="Y4047" s="3" t="str">
        <f t="shared" si="639"/>
        <v>OK</v>
      </c>
    </row>
    <row r="4048" spans="1:25" x14ac:dyDescent="0.25">
      <c r="A4048" s="3" t="str">
        <f>Raw_Data!A4048</f>
        <v>f6cbd08c-12fa-4eba-b860-da3b6c21eb39</v>
      </c>
      <c r="B4048" s="3">
        <f>Raw_Data!B4048</f>
        <v>52</v>
      </c>
      <c r="C4048" s="3" t="str">
        <f>Raw_Data!C4048</f>
        <v>Other</v>
      </c>
      <c r="D4048" s="3" t="str">
        <f>Raw_Data!D4048</f>
        <v>Premium</v>
      </c>
      <c r="E4048" s="3">
        <f>Raw_Data!E4048</f>
        <v>3.1</v>
      </c>
      <c r="F4048" s="3">
        <f>Raw_Data!F4048</f>
        <v>6</v>
      </c>
      <c r="G4048" s="3" t="str">
        <f>Raw_Data!G4048</f>
        <v>Europe</v>
      </c>
      <c r="H4048" s="3" t="str">
        <f>Raw_Data!H4048</f>
        <v>Tablet</v>
      </c>
      <c r="I4048" s="3">
        <f>Raw_Data!I4048</f>
        <v>17.989999999999998</v>
      </c>
      <c r="J4048" s="3">
        <f>Raw_Data!J4048</f>
        <v>0</v>
      </c>
      <c r="K4048" s="3" t="str">
        <f>Raw_Data!K4048</f>
        <v>Credit Card</v>
      </c>
      <c r="L4048" s="3">
        <f>Raw_Data!L4048</f>
        <v>3</v>
      </c>
      <c r="M4048" s="3">
        <f>Raw_Data!M4048</f>
        <v>0.44</v>
      </c>
      <c r="N4048" s="3" t="str">
        <f>Raw_Data!N4048</f>
        <v>Documentary</v>
      </c>
      <c r="O4048" s="3" t="str">
        <f t="shared" si="630"/>
        <v>45-54</v>
      </c>
      <c r="P4048" s="3" t="str">
        <f t="shared" si="631"/>
        <v>&lt;10h</v>
      </c>
      <c r="Q4048" s="3" t="str">
        <f t="shared" si="632"/>
        <v>0-7d</v>
      </c>
      <c r="R4048" s="3" t="str">
        <f t="shared" si="633"/>
        <v>Medium</v>
      </c>
      <c r="S4048" s="3" t="str">
        <f t="shared" si="634"/>
        <v>High</v>
      </c>
      <c r="T4048" s="3" t="str">
        <f t="shared" si="635"/>
        <v>Active</v>
      </c>
      <c r="U4048" s="4">
        <f>1/(1+EXP(-(Predictive_Model!$B$5+((B4048-Predictive_Model!$B$20)/Predictive_Model!$C$20)*Predictive_Model!$D$20+((E4048-Predictive_Model!$B$21)/Predictive_Model!$C$21)*Predictive_Model!$D$21+((F4048-Predictive_Model!$B$22)/Predictive_Model!$C$22)*Predictive_Model!$D$22+((I4048-Predictive_Model!$B$23)/Predictive_Model!$C$23)*Predictive_Model!$D$23+((L4048-Predictive_Model!$B$24)/Predictive_Model!$C$24)*Predictive_Model!$D$24+((M4048-Predictive_Model!$B$25)/Predictive_Model!$C$25)*Predictive_Model!$D$25+IF(C4048="Male",Predictive_Model!$D$31,IF(C4048="Other",Predictive_Model!$D$32,0))+IF(D4048="Premium",Predictive_Model!$D$34,IF(D4048="Standard",Predictive_Model!$D$35,0))+IF(G4048="Asia",Predictive_Model!$D$37,IF(G4048="Europe",Predictive_Model!$D$38,IF(G4048="North America",Predictive_Model!$D$39,IF(G4048="Oceania",Predictive_Model!$D$40,IF(G4048="South America",Predictive_Model!$D$41,0)))))+IF(H4048="Laptop",Predictive_Model!$D$43,IF(H4048="Mobile",Predictive_Model!$D$44,IF(H4048="TV",Predictive_Model!$D$45,IF(H4048="Tablet",Predictive_Model!$D$46,0))))+IF(K4048="Crypto",Predictive_Model!$D$48,IF(K4048="Debit Card",Predictive_Model!$D$49,IF(K4048="Gift Card",Predictive_Model!$D$50,IF(K4048="PayPal",Predictive_Model!$D$51,0))))+IF(N4048="Comedy",Predictive_Model!$D$53,IF(N4048="Documentary",Predictive_Model!$D$54,IF(N4048="Drama",Predictive_Model!$D$55,IF(N4048="Horror",Predictive_Model!$D$56,IF(N4048="Romance",Predictive_Model!$D$57,IF(N4048="Sci-Fi",Predictive_Model!$D$58,0)))))))))</f>
        <v>0.63330392372132294</v>
      </c>
      <c r="V4048" s="3" t="str">
        <f t="shared" si="636"/>
        <v>High</v>
      </c>
      <c r="W4048" s="6">
        <f t="shared" si="637"/>
        <v>11.393137587746599</v>
      </c>
      <c r="X4048" s="3" t="str">
        <f t="shared" si="638"/>
        <v>Monitor</v>
      </c>
      <c r="Y4048" s="3" t="str">
        <f t="shared" si="639"/>
        <v>OK</v>
      </c>
    </row>
    <row r="4049" spans="1:25" x14ac:dyDescent="0.25">
      <c r="A4049" s="3" t="str">
        <f>Raw_Data!A4049</f>
        <v>8443f57d-34f9-495c-9471-eb212212192e</v>
      </c>
      <c r="B4049" s="3">
        <f>Raw_Data!B4049</f>
        <v>21</v>
      </c>
      <c r="C4049" s="3" t="str">
        <f>Raw_Data!C4049</f>
        <v>Female</v>
      </c>
      <c r="D4049" s="3" t="str">
        <f>Raw_Data!D4049</f>
        <v>Premium</v>
      </c>
      <c r="E4049" s="3">
        <f>Raw_Data!E4049</f>
        <v>34.18</v>
      </c>
      <c r="F4049" s="3">
        <f>Raw_Data!F4049</f>
        <v>47</v>
      </c>
      <c r="G4049" s="3" t="str">
        <f>Raw_Data!G4049</f>
        <v>Europe</v>
      </c>
      <c r="H4049" s="3" t="str">
        <f>Raw_Data!H4049</f>
        <v>Mobile</v>
      </c>
      <c r="I4049" s="3">
        <f>Raw_Data!I4049</f>
        <v>17.989999999999998</v>
      </c>
      <c r="J4049" s="3">
        <f>Raw_Data!J4049</f>
        <v>0</v>
      </c>
      <c r="K4049" s="3" t="str">
        <f>Raw_Data!K4049</f>
        <v>Gift Card</v>
      </c>
      <c r="L4049" s="3">
        <f>Raw_Data!L4049</f>
        <v>1</v>
      </c>
      <c r="M4049" s="3">
        <f>Raw_Data!M4049</f>
        <v>0.71</v>
      </c>
      <c r="N4049" s="3" t="str">
        <f>Raw_Data!N4049</f>
        <v>Comedy</v>
      </c>
      <c r="O4049" s="3" t="str">
        <f t="shared" si="630"/>
        <v>18-24</v>
      </c>
      <c r="P4049" s="3" t="str">
        <f t="shared" si="631"/>
        <v>25-49h</v>
      </c>
      <c r="Q4049" s="3" t="str">
        <f t="shared" si="632"/>
        <v>46-60d</v>
      </c>
      <c r="R4049" s="3" t="str">
        <f t="shared" si="633"/>
        <v>Medium</v>
      </c>
      <c r="S4049" s="3" t="str">
        <f t="shared" si="634"/>
        <v>High</v>
      </c>
      <c r="T4049" s="3" t="str">
        <f t="shared" si="635"/>
        <v>Active</v>
      </c>
      <c r="U4049" s="4">
        <f>1/(1+EXP(-(Predictive_Model!$B$5+((B4049-Predictive_Model!$B$20)/Predictive_Model!$C$20)*Predictive_Model!$D$20+((E4049-Predictive_Model!$B$21)/Predictive_Model!$C$21)*Predictive_Model!$D$21+((F4049-Predictive_Model!$B$22)/Predictive_Model!$C$22)*Predictive_Model!$D$22+((I4049-Predictive_Model!$B$23)/Predictive_Model!$C$23)*Predictive_Model!$D$23+((L4049-Predictive_Model!$B$24)/Predictive_Model!$C$24)*Predictive_Model!$D$24+((M4049-Predictive_Model!$B$25)/Predictive_Model!$C$25)*Predictive_Model!$D$25+IF(C4049="Male",Predictive_Model!$D$31,IF(C4049="Other",Predictive_Model!$D$32,0))+IF(D4049="Premium",Predictive_Model!$D$34,IF(D4049="Standard",Predictive_Model!$D$35,0))+IF(G4049="Asia",Predictive_Model!$D$37,IF(G4049="Europe",Predictive_Model!$D$38,IF(G4049="North America",Predictive_Model!$D$39,IF(G4049="Oceania",Predictive_Model!$D$40,IF(G4049="South America",Predictive_Model!$D$41,0)))))+IF(H4049="Laptop",Predictive_Model!$D$43,IF(H4049="Mobile",Predictive_Model!$D$44,IF(H4049="TV",Predictive_Model!$D$45,IF(H4049="Tablet",Predictive_Model!$D$46,0))))+IF(K4049="Crypto",Predictive_Model!$D$48,IF(K4049="Debit Card",Predictive_Model!$D$49,IF(K4049="Gift Card",Predictive_Model!$D$50,IF(K4049="PayPal",Predictive_Model!$D$51,0))))+IF(N4049="Comedy",Predictive_Model!$D$53,IF(N4049="Documentary",Predictive_Model!$D$54,IF(N4049="Drama",Predictive_Model!$D$55,IF(N4049="Horror",Predictive_Model!$D$56,IF(N4049="Romance",Predictive_Model!$D$57,IF(N4049="Sci-Fi",Predictive_Model!$D$58,0)))))))))</f>
        <v>0.11062764241830234</v>
      </c>
      <c r="V4049" s="3" t="str">
        <f t="shared" si="636"/>
        <v>Low</v>
      </c>
      <c r="W4049" s="6">
        <f t="shared" si="637"/>
        <v>1.9901912871052589</v>
      </c>
      <c r="X4049" s="3" t="str">
        <f t="shared" si="638"/>
        <v>Monitor</v>
      </c>
      <c r="Y4049" s="3" t="str">
        <f t="shared" si="639"/>
        <v>OK</v>
      </c>
    </row>
    <row r="4050" spans="1:25" x14ac:dyDescent="0.25">
      <c r="A4050" s="3" t="str">
        <f>Raw_Data!A4050</f>
        <v>d2a932ab-697b-4647-8f2c-dbc66caef165</v>
      </c>
      <c r="B4050" s="3">
        <f>Raw_Data!B4050</f>
        <v>53</v>
      </c>
      <c r="C4050" s="3" t="str">
        <f>Raw_Data!C4050</f>
        <v>Male</v>
      </c>
      <c r="D4050" s="3" t="str">
        <f>Raw_Data!D4050</f>
        <v>Standard</v>
      </c>
      <c r="E4050" s="3">
        <f>Raw_Data!E4050</f>
        <v>16.059999999999999</v>
      </c>
      <c r="F4050" s="3">
        <f>Raw_Data!F4050</f>
        <v>57</v>
      </c>
      <c r="G4050" s="3" t="str">
        <f>Raw_Data!G4050</f>
        <v>North America</v>
      </c>
      <c r="H4050" s="3" t="str">
        <f>Raw_Data!H4050</f>
        <v>Tablet</v>
      </c>
      <c r="I4050" s="3">
        <f>Raw_Data!I4050</f>
        <v>13.99</v>
      </c>
      <c r="J4050" s="3">
        <f>Raw_Data!J4050</f>
        <v>1</v>
      </c>
      <c r="K4050" s="3" t="str">
        <f>Raw_Data!K4050</f>
        <v>Gift Card</v>
      </c>
      <c r="L4050" s="3">
        <f>Raw_Data!L4050</f>
        <v>4</v>
      </c>
      <c r="M4050" s="3">
        <f>Raw_Data!M4050</f>
        <v>0.28000000000000003</v>
      </c>
      <c r="N4050" s="3" t="str">
        <f>Raw_Data!N4050</f>
        <v>Action</v>
      </c>
      <c r="O4050" s="3" t="str">
        <f t="shared" si="630"/>
        <v>45-54</v>
      </c>
      <c r="P4050" s="3" t="str">
        <f t="shared" si="631"/>
        <v>10-24h</v>
      </c>
      <c r="Q4050" s="3" t="str">
        <f t="shared" si="632"/>
        <v>46-60d</v>
      </c>
      <c r="R4050" s="3" t="str">
        <f t="shared" si="633"/>
        <v>Medium</v>
      </c>
      <c r="S4050" s="3" t="str">
        <f t="shared" si="634"/>
        <v>Mid</v>
      </c>
      <c r="T4050" s="3" t="str">
        <f t="shared" si="635"/>
        <v>Churned</v>
      </c>
      <c r="U4050" s="4">
        <f>1/(1+EXP(-(Predictive_Model!$B$5+((B4050-Predictive_Model!$B$20)/Predictive_Model!$C$20)*Predictive_Model!$D$20+((E4050-Predictive_Model!$B$21)/Predictive_Model!$C$21)*Predictive_Model!$D$21+((F4050-Predictive_Model!$B$22)/Predictive_Model!$C$22)*Predictive_Model!$D$22+((I4050-Predictive_Model!$B$23)/Predictive_Model!$C$23)*Predictive_Model!$D$23+((L4050-Predictive_Model!$B$24)/Predictive_Model!$C$24)*Predictive_Model!$D$24+((M4050-Predictive_Model!$B$25)/Predictive_Model!$C$25)*Predictive_Model!$D$25+IF(C4050="Male",Predictive_Model!$D$31,IF(C4050="Other",Predictive_Model!$D$32,0))+IF(D4050="Premium",Predictive_Model!$D$34,IF(D4050="Standard",Predictive_Model!$D$35,0))+IF(G4050="Asia",Predictive_Model!$D$37,IF(G4050="Europe",Predictive_Model!$D$38,IF(G4050="North America",Predictive_Model!$D$39,IF(G4050="Oceania",Predictive_Model!$D$40,IF(G4050="South America",Predictive_Model!$D$41,0)))))+IF(H4050="Laptop",Predictive_Model!$D$43,IF(H4050="Mobile",Predictive_Model!$D$44,IF(H4050="TV",Predictive_Model!$D$45,IF(H4050="Tablet",Predictive_Model!$D$46,0))))+IF(K4050="Crypto",Predictive_Model!$D$48,IF(K4050="Debit Card",Predictive_Model!$D$49,IF(K4050="Gift Card",Predictive_Model!$D$50,IF(K4050="PayPal",Predictive_Model!$D$51,0))))+IF(N4050="Comedy",Predictive_Model!$D$53,IF(N4050="Documentary",Predictive_Model!$D$54,IF(N4050="Drama",Predictive_Model!$D$55,IF(N4050="Horror",Predictive_Model!$D$56,IF(N4050="Romance",Predictive_Model!$D$57,IF(N4050="Sci-Fi",Predictive_Model!$D$58,0)))))))))</f>
        <v>0.9930249205133117</v>
      </c>
      <c r="V4050" s="3" t="str">
        <f t="shared" si="636"/>
        <v>Critical</v>
      </c>
      <c r="W4050" s="6">
        <f t="shared" si="637"/>
        <v>13.99</v>
      </c>
      <c r="X4050" s="3" t="str">
        <f t="shared" si="638"/>
        <v>Priority 2</v>
      </c>
      <c r="Y4050" s="3" t="str">
        <f t="shared" si="639"/>
        <v>OK</v>
      </c>
    </row>
    <row r="4051" spans="1:25" x14ac:dyDescent="0.25">
      <c r="A4051" s="3" t="str">
        <f>Raw_Data!A4051</f>
        <v>e6c7d246-1773-48c1-ac58-689c3e68ac6b</v>
      </c>
      <c r="B4051" s="3">
        <f>Raw_Data!B4051</f>
        <v>68</v>
      </c>
      <c r="C4051" s="3" t="str">
        <f>Raw_Data!C4051</f>
        <v>Male</v>
      </c>
      <c r="D4051" s="3" t="str">
        <f>Raw_Data!D4051</f>
        <v>Basic</v>
      </c>
      <c r="E4051" s="3">
        <f>Raw_Data!E4051</f>
        <v>5.26</v>
      </c>
      <c r="F4051" s="3">
        <f>Raw_Data!F4051</f>
        <v>45</v>
      </c>
      <c r="G4051" s="3" t="str">
        <f>Raw_Data!G4051</f>
        <v>Asia</v>
      </c>
      <c r="H4051" s="3" t="str">
        <f>Raw_Data!H4051</f>
        <v>Desktop</v>
      </c>
      <c r="I4051" s="3">
        <f>Raw_Data!I4051</f>
        <v>8.99</v>
      </c>
      <c r="J4051" s="3">
        <f>Raw_Data!J4051</f>
        <v>1</v>
      </c>
      <c r="K4051" s="3" t="str">
        <f>Raw_Data!K4051</f>
        <v>Gift Card</v>
      </c>
      <c r="L4051" s="3">
        <f>Raw_Data!L4051</f>
        <v>1</v>
      </c>
      <c r="M4051" s="3">
        <f>Raw_Data!M4051</f>
        <v>0.11</v>
      </c>
      <c r="N4051" s="3" t="str">
        <f>Raw_Data!N4051</f>
        <v>Action</v>
      </c>
      <c r="O4051" s="3" t="str">
        <f t="shared" si="630"/>
        <v>55-70</v>
      </c>
      <c r="P4051" s="3" t="str">
        <f t="shared" si="631"/>
        <v>&lt;10h</v>
      </c>
      <c r="Q4051" s="3" t="str">
        <f t="shared" si="632"/>
        <v>22-45d</v>
      </c>
      <c r="R4051" s="3" t="str">
        <f t="shared" si="633"/>
        <v>Medium</v>
      </c>
      <c r="S4051" s="3" t="str">
        <f t="shared" si="634"/>
        <v>Low</v>
      </c>
      <c r="T4051" s="3" t="str">
        <f t="shared" si="635"/>
        <v>Churned</v>
      </c>
      <c r="U4051" s="4">
        <f>1/(1+EXP(-(Predictive_Model!$B$5+((B4051-Predictive_Model!$B$20)/Predictive_Model!$C$20)*Predictive_Model!$D$20+((E4051-Predictive_Model!$B$21)/Predictive_Model!$C$21)*Predictive_Model!$D$21+((F4051-Predictive_Model!$B$22)/Predictive_Model!$C$22)*Predictive_Model!$D$22+((I4051-Predictive_Model!$B$23)/Predictive_Model!$C$23)*Predictive_Model!$D$23+((L4051-Predictive_Model!$B$24)/Predictive_Model!$C$24)*Predictive_Model!$D$24+((M4051-Predictive_Model!$B$25)/Predictive_Model!$C$25)*Predictive_Model!$D$25+IF(C4051="Male",Predictive_Model!$D$31,IF(C4051="Other",Predictive_Model!$D$32,0))+IF(D4051="Premium",Predictive_Model!$D$34,IF(D4051="Standard",Predictive_Model!$D$35,0))+IF(G4051="Asia",Predictive_Model!$D$37,IF(G4051="Europe",Predictive_Model!$D$38,IF(G4051="North America",Predictive_Model!$D$39,IF(G4051="Oceania",Predictive_Model!$D$40,IF(G4051="South America",Predictive_Model!$D$41,0)))))+IF(H4051="Laptop",Predictive_Model!$D$43,IF(H4051="Mobile",Predictive_Model!$D$44,IF(H4051="TV",Predictive_Model!$D$45,IF(H4051="Tablet",Predictive_Model!$D$46,0))))+IF(K4051="Crypto",Predictive_Model!$D$48,IF(K4051="Debit Card",Predictive_Model!$D$49,IF(K4051="Gift Card",Predictive_Model!$D$50,IF(K4051="PayPal",Predictive_Model!$D$51,0))))+IF(N4051="Comedy",Predictive_Model!$D$53,IF(N4051="Documentary",Predictive_Model!$D$54,IF(N4051="Drama",Predictive_Model!$D$55,IF(N4051="Horror",Predictive_Model!$D$56,IF(N4051="Romance",Predictive_Model!$D$57,IF(N4051="Sci-Fi",Predictive_Model!$D$58,0)))))))))</f>
        <v>0.99986443696306948</v>
      </c>
      <c r="V4051" s="3" t="str">
        <f t="shared" si="636"/>
        <v>Critical</v>
      </c>
      <c r="W4051" s="6">
        <f t="shared" si="637"/>
        <v>8.99</v>
      </c>
      <c r="X4051" s="3" t="str">
        <f t="shared" si="638"/>
        <v>Priority 2</v>
      </c>
      <c r="Y4051" s="3" t="str">
        <f t="shared" si="639"/>
        <v>OK</v>
      </c>
    </row>
    <row r="4052" spans="1:25" x14ac:dyDescent="0.25">
      <c r="A4052" s="3" t="str">
        <f>Raw_Data!A4052</f>
        <v>7a5a1c2d-4ddf-4ced-8b06-9fe87d4e0d77</v>
      </c>
      <c r="B4052" s="3">
        <f>Raw_Data!B4052</f>
        <v>46</v>
      </c>
      <c r="C4052" s="3" t="str">
        <f>Raw_Data!C4052</f>
        <v>Female</v>
      </c>
      <c r="D4052" s="3" t="str">
        <f>Raw_Data!D4052</f>
        <v>Standard</v>
      </c>
      <c r="E4052" s="3">
        <f>Raw_Data!E4052</f>
        <v>4.76</v>
      </c>
      <c r="F4052" s="3">
        <f>Raw_Data!F4052</f>
        <v>43</v>
      </c>
      <c r="G4052" s="3" t="str">
        <f>Raw_Data!G4052</f>
        <v>Europe</v>
      </c>
      <c r="H4052" s="3" t="str">
        <f>Raw_Data!H4052</f>
        <v>Desktop</v>
      </c>
      <c r="I4052" s="3">
        <f>Raw_Data!I4052</f>
        <v>13.99</v>
      </c>
      <c r="J4052" s="3">
        <f>Raw_Data!J4052</f>
        <v>1</v>
      </c>
      <c r="K4052" s="3" t="str">
        <f>Raw_Data!K4052</f>
        <v>PayPal</v>
      </c>
      <c r="L4052" s="3">
        <f>Raw_Data!L4052</f>
        <v>5</v>
      </c>
      <c r="M4052" s="3">
        <f>Raw_Data!M4052</f>
        <v>0.11</v>
      </c>
      <c r="N4052" s="3" t="str">
        <f>Raw_Data!N4052</f>
        <v>Romance</v>
      </c>
      <c r="O4052" s="3" t="str">
        <f t="shared" si="630"/>
        <v>45-54</v>
      </c>
      <c r="P4052" s="3" t="str">
        <f t="shared" si="631"/>
        <v>&lt;10h</v>
      </c>
      <c r="Q4052" s="3" t="str">
        <f t="shared" si="632"/>
        <v>22-45d</v>
      </c>
      <c r="R4052" s="3" t="str">
        <f t="shared" si="633"/>
        <v>Medium</v>
      </c>
      <c r="S4052" s="3" t="str">
        <f t="shared" si="634"/>
        <v>Mid</v>
      </c>
      <c r="T4052" s="3" t="str">
        <f t="shared" si="635"/>
        <v>Churned</v>
      </c>
      <c r="U4052" s="4">
        <f>1/(1+EXP(-(Predictive_Model!$B$5+((B4052-Predictive_Model!$B$20)/Predictive_Model!$C$20)*Predictive_Model!$D$20+((E4052-Predictive_Model!$B$21)/Predictive_Model!$C$21)*Predictive_Model!$D$21+((F4052-Predictive_Model!$B$22)/Predictive_Model!$C$22)*Predictive_Model!$D$22+((I4052-Predictive_Model!$B$23)/Predictive_Model!$C$23)*Predictive_Model!$D$23+((L4052-Predictive_Model!$B$24)/Predictive_Model!$C$24)*Predictive_Model!$D$24+((M4052-Predictive_Model!$B$25)/Predictive_Model!$C$25)*Predictive_Model!$D$25+IF(C4052="Male",Predictive_Model!$D$31,IF(C4052="Other",Predictive_Model!$D$32,0))+IF(D4052="Premium",Predictive_Model!$D$34,IF(D4052="Standard",Predictive_Model!$D$35,0))+IF(G4052="Asia",Predictive_Model!$D$37,IF(G4052="Europe",Predictive_Model!$D$38,IF(G4052="North America",Predictive_Model!$D$39,IF(G4052="Oceania",Predictive_Model!$D$40,IF(G4052="South America",Predictive_Model!$D$41,0)))))+IF(H4052="Laptop",Predictive_Model!$D$43,IF(H4052="Mobile",Predictive_Model!$D$44,IF(H4052="TV",Predictive_Model!$D$45,IF(H4052="Tablet",Predictive_Model!$D$46,0))))+IF(K4052="Crypto",Predictive_Model!$D$48,IF(K4052="Debit Card",Predictive_Model!$D$49,IF(K4052="Gift Card",Predictive_Model!$D$50,IF(K4052="PayPal",Predictive_Model!$D$51,0))))+IF(N4052="Comedy",Predictive_Model!$D$53,IF(N4052="Documentary",Predictive_Model!$D$54,IF(N4052="Drama",Predictive_Model!$D$55,IF(N4052="Horror",Predictive_Model!$D$56,IF(N4052="Romance",Predictive_Model!$D$57,IF(N4052="Sci-Fi",Predictive_Model!$D$58,0)))))))))</f>
        <v>0.98658177730607999</v>
      </c>
      <c r="V4052" s="3" t="str">
        <f t="shared" si="636"/>
        <v>Critical</v>
      </c>
      <c r="W4052" s="6">
        <f t="shared" si="637"/>
        <v>13.99</v>
      </c>
      <c r="X4052" s="3" t="str">
        <f t="shared" si="638"/>
        <v>Priority 2</v>
      </c>
      <c r="Y4052" s="3" t="str">
        <f t="shared" si="639"/>
        <v>OK</v>
      </c>
    </row>
    <row r="4053" spans="1:25" x14ac:dyDescent="0.25">
      <c r="A4053" s="3" t="str">
        <f>Raw_Data!A4053</f>
        <v>eb1715dc-8db7-4781-a6fd-027e5f6bb5ac</v>
      </c>
      <c r="B4053" s="3">
        <f>Raw_Data!B4053</f>
        <v>20</v>
      </c>
      <c r="C4053" s="3" t="str">
        <f>Raw_Data!C4053</f>
        <v>Other</v>
      </c>
      <c r="D4053" s="3" t="str">
        <f>Raw_Data!D4053</f>
        <v>Premium</v>
      </c>
      <c r="E4053" s="3">
        <f>Raw_Data!E4053</f>
        <v>1.78</v>
      </c>
      <c r="F4053" s="3">
        <f>Raw_Data!F4053</f>
        <v>34</v>
      </c>
      <c r="G4053" s="3" t="str">
        <f>Raw_Data!G4053</f>
        <v>Asia</v>
      </c>
      <c r="H4053" s="3" t="str">
        <f>Raw_Data!H4053</f>
        <v>Desktop</v>
      </c>
      <c r="I4053" s="3">
        <f>Raw_Data!I4053</f>
        <v>17.989999999999998</v>
      </c>
      <c r="J4053" s="3">
        <f>Raw_Data!J4053</f>
        <v>1</v>
      </c>
      <c r="K4053" s="3" t="str">
        <f>Raw_Data!K4053</f>
        <v>Credit Card</v>
      </c>
      <c r="L4053" s="3">
        <f>Raw_Data!L4053</f>
        <v>5</v>
      </c>
      <c r="M4053" s="3">
        <f>Raw_Data!M4053</f>
        <v>0.05</v>
      </c>
      <c r="N4053" s="3" t="str">
        <f>Raw_Data!N4053</f>
        <v>Action</v>
      </c>
      <c r="O4053" s="3" t="str">
        <f t="shared" si="630"/>
        <v>18-24</v>
      </c>
      <c r="P4053" s="3" t="str">
        <f t="shared" si="631"/>
        <v>&lt;10h</v>
      </c>
      <c r="Q4053" s="3" t="str">
        <f t="shared" si="632"/>
        <v>22-45d</v>
      </c>
      <c r="R4053" s="3" t="str">
        <f t="shared" si="633"/>
        <v>Medium</v>
      </c>
      <c r="S4053" s="3" t="str">
        <f t="shared" si="634"/>
        <v>High</v>
      </c>
      <c r="T4053" s="3" t="str">
        <f t="shared" si="635"/>
        <v>Churned</v>
      </c>
      <c r="U4053" s="4">
        <f>1/(1+EXP(-(Predictive_Model!$B$5+((B4053-Predictive_Model!$B$20)/Predictive_Model!$C$20)*Predictive_Model!$D$20+((E4053-Predictive_Model!$B$21)/Predictive_Model!$C$21)*Predictive_Model!$D$21+((F4053-Predictive_Model!$B$22)/Predictive_Model!$C$22)*Predictive_Model!$D$22+((I4053-Predictive_Model!$B$23)/Predictive_Model!$C$23)*Predictive_Model!$D$23+((L4053-Predictive_Model!$B$24)/Predictive_Model!$C$24)*Predictive_Model!$D$24+((M4053-Predictive_Model!$B$25)/Predictive_Model!$C$25)*Predictive_Model!$D$25+IF(C4053="Male",Predictive_Model!$D$31,IF(C4053="Other",Predictive_Model!$D$32,0))+IF(D4053="Premium",Predictive_Model!$D$34,IF(D4053="Standard",Predictive_Model!$D$35,0))+IF(G4053="Asia",Predictive_Model!$D$37,IF(G4053="Europe",Predictive_Model!$D$38,IF(G4053="North America",Predictive_Model!$D$39,IF(G4053="Oceania",Predictive_Model!$D$40,IF(G4053="South America",Predictive_Model!$D$41,0)))))+IF(H4053="Laptop",Predictive_Model!$D$43,IF(H4053="Mobile",Predictive_Model!$D$44,IF(H4053="TV",Predictive_Model!$D$45,IF(H4053="Tablet",Predictive_Model!$D$46,0))))+IF(K4053="Crypto",Predictive_Model!$D$48,IF(K4053="Debit Card",Predictive_Model!$D$49,IF(K4053="Gift Card",Predictive_Model!$D$50,IF(K4053="PayPal",Predictive_Model!$D$51,0))))+IF(N4053="Comedy",Predictive_Model!$D$53,IF(N4053="Documentary",Predictive_Model!$D$54,IF(N4053="Drama",Predictive_Model!$D$55,IF(N4053="Horror",Predictive_Model!$D$56,IF(N4053="Romance",Predictive_Model!$D$57,IF(N4053="Sci-Fi",Predictive_Model!$D$58,0)))))))))</f>
        <v>0.89919017965374992</v>
      </c>
      <c r="V4053" s="3" t="str">
        <f t="shared" si="636"/>
        <v>Critical</v>
      </c>
      <c r="W4053" s="6">
        <f t="shared" si="637"/>
        <v>17.989999999999998</v>
      </c>
      <c r="X4053" s="3" t="str">
        <f t="shared" si="638"/>
        <v>Priority 1</v>
      </c>
      <c r="Y4053" s="3" t="str">
        <f t="shared" si="639"/>
        <v>OK</v>
      </c>
    </row>
    <row r="4054" spans="1:25" x14ac:dyDescent="0.25">
      <c r="A4054" s="3" t="str">
        <f>Raw_Data!A4054</f>
        <v>c2e9b503-386d-42dc-bac7-6a297a98e82c</v>
      </c>
      <c r="B4054" s="3">
        <f>Raw_Data!B4054</f>
        <v>34</v>
      </c>
      <c r="C4054" s="3" t="str">
        <f>Raw_Data!C4054</f>
        <v>Male</v>
      </c>
      <c r="D4054" s="3" t="str">
        <f>Raw_Data!D4054</f>
        <v>Basic</v>
      </c>
      <c r="E4054" s="3">
        <f>Raw_Data!E4054</f>
        <v>10.48</v>
      </c>
      <c r="F4054" s="3">
        <f>Raw_Data!F4054</f>
        <v>60</v>
      </c>
      <c r="G4054" s="3" t="str">
        <f>Raw_Data!G4054</f>
        <v>Europe</v>
      </c>
      <c r="H4054" s="3" t="str">
        <f>Raw_Data!H4054</f>
        <v>Desktop</v>
      </c>
      <c r="I4054" s="3">
        <f>Raw_Data!I4054</f>
        <v>8.99</v>
      </c>
      <c r="J4054" s="3">
        <f>Raw_Data!J4054</f>
        <v>1</v>
      </c>
      <c r="K4054" s="3" t="str">
        <f>Raw_Data!K4054</f>
        <v>Crypto</v>
      </c>
      <c r="L4054" s="3">
        <f>Raw_Data!L4054</f>
        <v>5</v>
      </c>
      <c r="M4054" s="3">
        <f>Raw_Data!M4054</f>
        <v>0.17</v>
      </c>
      <c r="N4054" s="3" t="str">
        <f>Raw_Data!N4054</f>
        <v>Romance</v>
      </c>
      <c r="O4054" s="3" t="str">
        <f t="shared" si="630"/>
        <v>25-34</v>
      </c>
      <c r="P4054" s="3" t="str">
        <f t="shared" si="631"/>
        <v>10-24h</v>
      </c>
      <c r="Q4054" s="3" t="str">
        <f t="shared" si="632"/>
        <v>46-60d</v>
      </c>
      <c r="R4054" s="3" t="str">
        <f t="shared" si="633"/>
        <v>Medium</v>
      </c>
      <c r="S4054" s="3" t="str">
        <f t="shared" si="634"/>
        <v>Low</v>
      </c>
      <c r="T4054" s="3" t="str">
        <f t="shared" si="635"/>
        <v>Churned</v>
      </c>
      <c r="U4054" s="4">
        <f>1/(1+EXP(-(Predictive_Model!$B$5+((B4054-Predictive_Model!$B$20)/Predictive_Model!$C$20)*Predictive_Model!$D$20+((E4054-Predictive_Model!$B$21)/Predictive_Model!$C$21)*Predictive_Model!$D$21+((F4054-Predictive_Model!$B$22)/Predictive_Model!$C$22)*Predictive_Model!$D$22+((I4054-Predictive_Model!$B$23)/Predictive_Model!$C$23)*Predictive_Model!$D$23+((L4054-Predictive_Model!$B$24)/Predictive_Model!$C$24)*Predictive_Model!$D$24+((M4054-Predictive_Model!$B$25)/Predictive_Model!$C$25)*Predictive_Model!$D$25+IF(C4054="Male",Predictive_Model!$D$31,IF(C4054="Other",Predictive_Model!$D$32,0))+IF(D4054="Premium",Predictive_Model!$D$34,IF(D4054="Standard",Predictive_Model!$D$35,0))+IF(G4054="Asia",Predictive_Model!$D$37,IF(G4054="Europe",Predictive_Model!$D$38,IF(G4054="North America",Predictive_Model!$D$39,IF(G4054="Oceania",Predictive_Model!$D$40,IF(G4054="South America",Predictive_Model!$D$41,0)))))+IF(H4054="Laptop",Predictive_Model!$D$43,IF(H4054="Mobile",Predictive_Model!$D$44,IF(H4054="TV",Predictive_Model!$D$45,IF(H4054="Tablet",Predictive_Model!$D$46,0))))+IF(K4054="Crypto",Predictive_Model!$D$48,IF(K4054="Debit Card",Predictive_Model!$D$49,IF(K4054="Gift Card",Predictive_Model!$D$50,IF(K4054="PayPal",Predictive_Model!$D$51,0))))+IF(N4054="Comedy",Predictive_Model!$D$53,IF(N4054="Documentary",Predictive_Model!$D$54,IF(N4054="Drama",Predictive_Model!$D$55,IF(N4054="Horror",Predictive_Model!$D$56,IF(N4054="Romance",Predictive_Model!$D$57,IF(N4054="Sci-Fi",Predictive_Model!$D$58,0)))))))))</f>
        <v>0.99689993182996428</v>
      </c>
      <c r="V4054" s="3" t="str">
        <f t="shared" si="636"/>
        <v>Critical</v>
      </c>
      <c r="W4054" s="6">
        <f t="shared" si="637"/>
        <v>8.99</v>
      </c>
      <c r="X4054" s="3" t="str">
        <f t="shared" si="638"/>
        <v>Priority 2</v>
      </c>
      <c r="Y4054" s="3" t="str">
        <f t="shared" si="639"/>
        <v>OK</v>
      </c>
    </row>
    <row r="4055" spans="1:25" x14ac:dyDescent="0.25">
      <c r="A4055" s="3" t="str">
        <f>Raw_Data!A4055</f>
        <v>3589dd2e-c79a-4239-99fb-f35c8b19f77c</v>
      </c>
      <c r="B4055" s="3">
        <f>Raw_Data!B4055</f>
        <v>31</v>
      </c>
      <c r="C4055" s="3" t="str">
        <f>Raw_Data!C4055</f>
        <v>Male</v>
      </c>
      <c r="D4055" s="3" t="str">
        <f>Raw_Data!D4055</f>
        <v>Basic</v>
      </c>
      <c r="E4055" s="3">
        <f>Raw_Data!E4055</f>
        <v>1.61</v>
      </c>
      <c r="F4055" s="3">
        <f>Raw_Data!F4055</f>
        <v>41</v>
      </c>
      <c r="G4055" s="3" t="str">
        <f>Raw_Data!G4055</f>
        <v>North America</v>
      </c>
      <c r="H4055" s="3" t="str">
        <f>Raw_Data!H4055</f>
        <v>Tablet</v>
      </c>
      <c r="I4055" s="3">
        <f>Raw_Data!I4055</f>
        <v>8.99</v>
      </c>
      <c r="J4055" s="3">
        <f>Raw_Data!J4055</f>
        <v>1</v>
      </c>
      <c r="K4055" s="3" t="str">
        <f>Raw_Data!K4055</f>
        <v>Gift Card</v>
      </c>
      <c r="L4055" s="3">
        <f>Raw_Data!L4055</f>
        <v>2</v>
      </c>
      <c r="M4055" s="3">
        <f>Raw_Data!M4055</f>
        <v>0.04</v>
      </c>
      <c r="N4055" s="3" t="str">
        <f>Raw_Data!N4055</f>
        <v>Sci-Fi</v>
      </c>
      <c r="O4055" s="3" t="str">
        <f t="shared" si="630"/>
        <v>25-34</v>
      </c>
      <c r="P4055" s="3" t="str">
        <f t="shared" si="631"/>
        <v>&lt;10h</v>
      </c>
      <c r="Q4055" s="3" t="str">
        <f t="shared" si="632"/>
        <v>22-45d</v>
      </c>
      <c r="R4055" s="3" t="str">
        <f t="shared" si="633"/>
        <v>Medium</v>
      </c>
      <c r="S4055" s="3" t="str">
        <f t="shared" si="634"/>
        <v>Low</v>
      </c>
      <c r="T4055" s="3" t="str">
        <f t="shared" si="635"/>
        <v>Churned</v>
      </c>
      <c r="U4055" s="4">
        <f>1/(1+EXP(-(Predictive_Model!$B$5+((B4055-Predictive_Model!$B$20)/Predictive_Model!$C$20)*Predictive_Model!$D$20+((E4055-Predictive_Model!$B$21)/Predictive_Model!$C$21)*Predictive_Model!$D$21+((F4055-Predictive_Model!$B$22)/Predictive_Model!$C$22)*Predictive_Model!$D$22+((I4055-Predictive_Model!$B$23)/Predictive_Model!$C$23)*Predictive_Model!$D$23+((L4055-Predictive_Model!$B$24)/Predictive_Model!$C$24)*Predictive_Model!$D$24+((M4055-Predictive_Model!$B$25)/Predictive_Model!$C$25)*Predictive_Model!$D$25+IF(C4055="Male",Predictive_Model!$D$31,IF(C4055="Other",Predictive_Model!$D$32,0))+IF(D4055="Premium",Predictive_Model!$D$34,IF(D4055="Standard",Predictive_Model!$D$35,0))+IF(G4055="Asia",Predictive_Model!$D$37,IF(G4055="Europe",Predictive_Model!$D$38,IF(G4055="North America",Predictive_Model!$D$39,IF(G4055="Oceania",Predictive_Model!$D$40,IF(G4055="South America",Predictive_Model!$D$41,0)))))+IF(H4055="Laptop",Predictive_Model!$D$43,IF(H4055="Mobile",Predictive_Model!$D$44,IF(H4055="TV",Predictive_Model!$D$45,IF(H4055="Tablet",Predictive_Model!$D$46,0))))+IF(K4055="Crypto",Predictive_Model!$D$48,IF(K4055="Debit Card",Predictive_Model!$D$49,IF(K4055="Gift Card",Predictive_Model!$D$50,IF(K4055="PayPal",Predictive_Model!$D$51,0))))+IF(N4055="Comedy",Predictive_Model!$D$53,IF(N4055="Documentary",Predictive_Model!$D$54,IF(N4055="Drama",Predictive_Model!$D$55,IF(N4055="Horror",Predictive_Model!$D$56,IF(N4055="Romance",Predictive_Model!$D$57,IF(N4055="Sci-Fi",Predictive_Model!$D$58,0)))))))))</f>
        <v>0.99997306602451563</v>
      </c>
      <c r="V4055" s="3" t="str">
        <f t="shared" si="636"/>
        <v>Critical</v>
      </c>
      <c r="W4055" s="6">
        <f t="shared" si="637"/>
        <v>8.99</v>
      </c>
      <c r="X4055" s="3" t="str">
        <f t="shared" si="638"/>
        <v>Priority 2</v>
      </c>
      <c r="Y4055" s="3" t="str">
        <f t="shared" si="639"/>
        <v>OK</v>
      </c>
    </row>
    <row r="4056" spans="1:25" x14ac:dyDescent="0.25">
      <c r="A4056" s="3" t="str">
        <f>Raw_Data!A4056</f>
        <v>d487b07d-0a2d-49c5-81f9-0ca3d4a25069</v>
      </c>
      <c r="B4056" s="3">
        <f>Raw_Data!B4056</f>
        <v>31</v>
      </c>
      <c r="C4056" s="3" t="str">
        <f>Raw_Data!C4056</f>
        <v>Male</v>
      </c>
      <c r="D4056" s="3" t="str">
        <f>Raw_Data!D4056</f>
        <v>Premium</v>
      </c>
      <c r="E4056" s="3">
        <f>Raw_Data!E4056</f>
        <v>4</v>
      </c>
      <c r="F4056" s="3">
        <f>Raw_Data!F4056</f>
        <v>10</v>
      </c>
      <c r="G4056" s="3" t="str">
        <f>Raw_Data!G4056</f>
        <v>South America</v>
      </c>
      <c r="H4056" s="3" t="str">
        <f>Raw_Data!H4056</f>
        <v>Mobile</v>
      </c>
      <c r="I4056" s="3">
        <f>Raw_Data!I4056</f>
        <v>17.989999999999998</v>
      </c>
      <c r="J4056" s="3">
        <f>Raw_Data!J4056</f>
        <v>0</v>
      </c>
      <c r="K4056" s="3" t="str">
        <f>Raw_Data!K4056</f>
        <v>Debit Card</v>
      </c>
      <c r="L4056" s="3">
        <f>Raw_Data!L4056</f>
        <v>5</v>
      </c>
      <c r="M4056" s="3">
        <f>Raw_Data!M4056</f>
        <v>0.36</v>
      </c>
      <c r="N4056" s="3" t="str">
        <f>Raw_Data!N4056</f>
        <v>Comedy</v>
      </c>
      <c r="O4056" s="3" t="str">
        <f t="shared" si="630"/>
        <v>25-34</v>
      </c>
      <c r="P4056" s="3" t="str">
        <f t="shared" si="631"/>
        <v>&lt;10h</v>
      </c>
      <c r="Q4056" s="3" t="str">
        <f t="shared" si="632"/>
        <v>8-21d</v>
      </c>
      <c r="R4056" s="3" t="str">
        <f t="shared" si="633"/>
        <v>Medium</v>
      </c>
      <c r="S4056" s="3" t="str">
        <f t="shared" si="634"/>
        <v>High</v>
      </c>
      <c r="T4056" s="3" t="str">
        <f t="shared" si="635"/>
        <v>Active</v>
      </c>
      <c r="U4056" s="4">
        <f>1/(1+EXP(-(Predictive_Model!$B$5+((B4056-Predictive_Model!$B$20)/Predictive_Model!$C$20)*Predictive_Model!$D$20+((E4056-Predictive_Model!$B$21)/Predictive_Model!$C$21)*Predictive_Model!$D$21+((F4056-Predictive_Model!$B$22)/Predictive_Model!$C$22)*Predictive_Model!$D$22+((I4056-Predictive_Model!$B$23)/Predictive_Model!$C$23)*Predictive_Model!$D$23+((L4056-Predictive_Model!$B$24)/Predictive_Model!$C$24)*Predictive_Model!$D$24+((M4056-Predictive_Model!$B$25)/Predictive_Model!$C$25)*Predictive_Model!$D$25+IF(C4056="Male",Predictive_Model!$D$31,IF(C4056="Other",Predictive_Model!$D$32,0))+IF(D4056="Premium",Predictive_Model!$D$34,IF(D4056="Standard",Predictive_Model!$D$35,0))+IF(G4056="Asia",Predictive_Model!$D$37,IF(G4056="Europe",Predictive_Model!$D$38,IF(G4056="North America",Predictive_Model!$D$39,IF(G4056="Oceania",Predictive_Model!$D$40,IF(G4056="South America",Predictive_Model!$D$41,0)))))+IF(H4056="Laptop",Predictive_Model!$D$43,IF(H4056="Mobile",Predictive_Model!$D$44,IF(H4056="TV",Predictive_Model!$D$45,IF(H4056="Tablet",Predictive_Model!$D$46,0))))+IF(K4056="Crypto",Predictive_Model!$D$48,IF(K4056="Debit Card",Predictive_Model!$D$49,IF(K4056="Gift Card",Predictive_Model!$D$50,IF(K4056="PayPal",Predictive_Model!$D$51,0))))+IF(N4056="Comedy",Predictive_Model!$D$53,IF(N4056="Documentary",Predictive_Model!$D$54,IF(N4056="Drama",Predictive_Model!$D$55,IF(N4056="Horror",Predictive_Model!$D$56,IF(N4056="Romance",Predictive_Model!$D$57,IF(N4056="Sci-Fi",Predictive_Model!$D$58,0)))))))))</f>
        <v>0.33612223126407093</v>
      </c>
      <c r="V4056" s="3" t="str">
        <f t="shared" si="636"/>
        <v>Medium</v>
      </c>
      <c r="W4056" s="6">
        <f t="shared" si="637"/>
        <v>6.0468389404406357</v>
      </c>
      <c r="X4056" s="3" t="str">
        <f t="shared" si="638"/>
        <v>Monitor</v>
      </c>
      <c r="Y4056" s="3" t="str">
        <f t="shared" si="639"/>
        <v>OK</v>
      </c>
    </row>
    <row r="4057" spans="1:25" x14ac:dyDescent="0.25">
      <c r="A4057" s="3" t="str">
        <f>Raw_Data!A4057</f>
        <v>e1844a6b-1068-4951-83f9-eb207e5b60d3</v>
      </c>
      <c r="B4057" s="3">
        <f>Raw_Data!B4057</f>
        <v>24</v>
      </c>
      <c r="C4057" s="3" t="str">
        <f>Raw_Data!C4057</f>
        <v>Female</v>
      </c>
      <c r="D4057" s="3" t="str">
        <f>Raw_Data!D4057</f>
        <v>Basic</v>
      </c>
      <c r="E4057" s="3">
        <f>Raw_Data!E4057</f>
        <v>6.65</v>
      </c>
      <c r="F4057" s="3">
        <f>Raw_Data!F4057</f>
        <v>41</v>
      </c>
      <c r="G4057" s="3" t="str">
        <f>Raw_Data!G4057</f>
        <v>Europe</v>
      </c>
      <c r="H4057" s="3" t="str">
        <f>Raw_Data!H4057</f>
        <v>Desktop</v>
      </c>
      <c r="I4057" s="3">
        <f>Raw_Data!I4057</f>
        <v>8.99</v>
      </c>
      <c r="J4057" s="3">
        <f>Raw_Data!J4057</f>
        <v>1</v>
      </c>
      <c r="K4057" s="3" t="str">
        <f>Raw_Data!K4057</f>
        <v>Crypto</v>
      </c>
      <c r="L4057" s="3">
        <f>Raw_Data!L4057</f>
        <v>2</v>
      </c>
      <c r="M4057" s="3">
        <f>Raw_Data!M4057</f>
        <v>0.16</v>
      </c>
      <c r="N4057" s="3" t="str">
        <f>Raw_Data!N4057</f>
        <v>Romance</v>
      </c>
      <c r="O4057" s="3" t="str">
        <f t="shared" si="630"/>
        <v>18-24</v>
      </c>
      <c r="P4057" s="3" t="str">
        <f t="shared" si="631"/>
        <v>&lt;10h</v>
      </c>
      <c r="Q4057" s="3" t="str">
        <f t="shared" si="632"/>
        <v>22-45d</v>
      </c>
      <c r="R4057" s="3" t="str">
        <f t="shared" si="633"/>
        <v>Medium</v>
      </c>
      <c r="S4057" s="3" t="str">
        <f t="shared" si="634"/>
        <v>Low</v>
      </c>
      <c r="T4057" s="3" t="str">
        <f t="shared" si="635"/>
        <v>Churned</v>
      </c>
      <c r="U4057" s="4">
        <f>1/(1+EXP(-(Predictive_Model!$B$5+((B4057-Predictive_Model!$B$20)/Predictive_Model!$C$20)*Predictive_Model!$D$20+((E4057-Predictive_Model!$B$21)/Predictive_Model!$C$21)*Predictive_Model!$D$21+((F4057-Predictive_Model!$B$22)/Predictive_Model!$C$22)*Predictive_Model!$D$22+((I4057-Predictive_Model!$B$23)/Predictive_Model!$C$23)*Predictive_Model!$D$23+((L4057-Predictive_Model!$B$24)/Predictive_Model!$C$24)*Predictive_Model!$D$24+((M4057-Predictive_Model!$B$25)/Predictive_Model!$C$25)*Predictive_Model!$D$25+IF(C4057="Male",Predictive_Model!$D$31,IF(C4057="Other",Predictive_Model!$D$32,0))+IF(D4057="Premium",Predictive_Model!$D$34,IF(D4057="Standard",Predictive_Model!$D$35,0))+IF(G4057="Asia",Predictive_Model!$D$37,IF(G4057="Europe",Predictive_Model!$D$38,IF(G4057="North America",Predictive_Model!$D$39,IF(G4057="Oceania",Predictive_Model!$D$40,IF(G4057="South America",Predictive_Model!$D$41,0)))))+IF(H4057="Laptop",Predictive_Model!$D$43,IF(H4057="Mobile",Predictive_Model!$D$44,IF(H4057="TV",Predictive_Model!$D$45,IF(H4057="Tablet",Predictive_Model!$D$46,0))))+IF(K4057="Crypto",Predictive_Model!$D$48,IF(K4057="Debit Card",Predictive_Model!$D$49,IF(K4057="Gift Card",Predictive_Model!$D$50,IF(K4057="PayPal",Predictive_Model!$D$51,0))))+IF(N4057="Comedy",Predictive_Model!$D$53,IF(N4057="Documentary",Predictive_Model!$D$54,IF(N4057="Drama",Predictive_Model!$D$55,IF(N4057="Horror",Predictive_Model!$D$56,IF(N4057="Romance",Predictive_Model!$D$57,IF(N4057="Sci-Fi",Predictive_Model!$D$58,0)))))))))</f>
        <v>0.99904291100237264</v>
      </c>
      <c r="V4057" s="3" t="str">
        <f t="shared" si="636"/>
        <v>Critical</v>
      </c>
      <c r="W4057" s="6">
        <f t="shared" si="637"/>
        <v>8.99</v>
      </c>
      <c r="X4057" s="3" t="str">
        <f t="shared" si="638"/>
        <v>Priority 2</v>
      </c>
      <c r="Y4057" s="3" t="str">
        <f t="shared" si="639"/>
        <v>OK</v>
      </c>
    </row>
    <row r="4058" spans="1:25" x14ac:dyDescent="0.25">
      <c r="A4058" s="3" t="str">
        <f>Raw_Data!A4058</f>
        <v>181fd400-afb0-4208-9315-759de2eb87d9</v>
      </c>
      <c r="B4058" s="3">
        <f>Raw_Data!B4058</f>
        <v>66</v>
      </c>
      <c r="C4058" s="3" t="str">
        <f>Raw_Data!C4058</f>
        <v>Other</v>
      </c>
      <c r="D4058" s="3" t="str">
        <f>Raw_Data!D4058</f>
        <v>Basic</v>
      </c>
      <c r="E4058" s="3">
        <f>Raw_Data!E4058</f>
        <v>12.76</v>
      </c>
      <c r="F4058" s="3">
        <f>Raw_Data!F4058</f>
        <v>0</v>
      </c>
      <c r="G4058" s="3" t="str">
        <f>Raw_Data!G4058</f>
        <v>North America</v>
      </c>
      <c r="H4058" s="3" t="str">
        <f>Raw_Data!H4058</f>
        <v>Tablet</v>
      </c>
      <c r="I4058" s="3">
        <f>Raw_Data!I4058</f>
        <v>8.99</v>
      </c>
      <c r="J4058" s="3">
        <f>Raw_Data!J4058</f>
        <v>0</v>
      </c>
      <c r="K4058" s="3" t="str">
        <f>Raw_Data!K4058</f>
        <v>Credit Card</v>
      </c>
      <c r="L4058" s="3">
        <f>Raw_Data!L4058</f>
        <v>1</v>
      </c>
      <c r="M4058" s="3">
        <f>Raw_Data!M4058</f>
        <v>12.76</v>
      </c>
      <c r="N4058" s="3" t="str">
        <f>Raw_Data!N4058</f>
        <v>Sci-Fi</v>
      </c>
      <c r="O4058" s="3" t="str">
        <f t="shared" si="630"/>
        <v>55-70</v>
      </c>
      <c r="P4058" s="3" t="str">
        <f t="shared" si="631"/>
        <v>10-24h</v>
      </c>
      <c r="Q4058" s="3" t="str">
        <f t="shared" si="632"/>
        <v>0-7d</v>
      </c>
      <c r="R4058" s="3" t="str">
        <f t="shared" si="633"/>
        <v>Medium</v>
      </c>
      <c r="S4058" s="3" t="str">
        <f t="shared" si="634"/>
        <v>Low</v>
      </c>
      <c r="T4058" s="3" t="str">
        <f t="shared" si="635"/>
        <v>Active</v>
      </c>
      <c r="U4058" s="4">
        <f>1/(1+EXP(-(Predictive_Model!$B$5+((B4058-Predictive_Model!$B$20)/Predictive_Model!$C$20)*Predictive_Model!$D$20+((E4058-Predictive_Model!$B$21)/Predictive_Model!$C$21)*Predictive_Model!$D$21+((F4058-Predictive_Model!$B$22)/Predictive_Model!$C$22)*Predictive_Model!$D$22+((I4058-Predictive_Model!$B$23)/Predictive_Model!$C$23)*Predictive_Model!$D$23+((L4058-Predictive_Model!$B$24)/Predictive_Model!$C$24)*Predictive_Model!$D$24+((M4058-Predictive_Model!$B$25)/Predictive_Model!$C$25)*Predictive_Model!$D$25+IF(C4058="Male",Predictive_Model!$D$31,IF(C4058="Other",Predictive_Model!$D$32,0))+IF(D4058="Premium",Predictive_Model!$D$34,IF(D4058="Standard",Predictive_Model!$D$35,0))+IF(G4058="Asia",Predictive_Model!$D$37,IF(G4058="Europe",Predictive_Model!$D$38,IF(G4058="North America",Predictive_Model!$D$39,IF(G4058="Oceania",Predictive_Model!$D$40,IF(G4058="South America",Predictive_Model!$D$41,0)))))+IF(H4058="Laptop",Predictive_Model!$D$43,IF(H4058="Mobile",Predictive_Model!$D$44,IF(H4058="TV",Predictive_Model!$D$45,IF(H4058="Tablet",Predictive_Model!$D$46,0))))+IF(K4058="Crypto",Predictive_Model!$D$48,IF(K4058="Debit Card",Predictive_Model!$D$49,IF(K4058="Gift Card",Predictive_Model!$D$50,IF(K4058="PayPal",Predictive_Model!$D$51,0))))+IF(N4058="Comedy",Predictive_Model!$D$53,IF(N4058="Documentary",Predictive_Model!$D$54,IF(N4058="Drama",Predictive_Model!$D$55,IF(N4058="Horror",Predictive_Model!$D$56,IF(N4058="Romance",Predictive_Model!$D$57,IF(N4058="Sci-Fi",Predictive_Model!$D$58,0)))))))))</f>
        <v>3.1884000759091826E-9</v>
      </c>
      <c r="V4058" s="3" t="str">
        <f t="shared" si="636"/>
        <v>Low</v>
      </c>
      <c r="W4058" s="6">
        <f t="shared" si="637"/>
        <v>2.8663716682423552E-8</v>
      </c>
      <c r="X4058" s="3" t="str">
        <f t="shared" si="638"/>
        <v>Monitor</v>
      </c>
      <c r="Y4058" s="3" t="str">
        <f t="shared" si="639"/>
        <v>OK</v>
      </c>
    </row>
    <row r="4059" spans="1:25" x14ac:dyDescent="0.25">
      <c r="A4059" s="3" t="str">
        <f>Raw_Data!A4059</f>
        <v>996b6673-00fa-4bf0-b45d-74d98888f537</v>
      </c>
      <c r="B4059" s="3">
        <f>Raw_Data!B4059</f>
        <v>26</v>
      </c>
      <c r="C4059" s="3" t="str">
        <f>Raw_Data!C4059</f>
        <v>Female</v>
      </c>
      <c r="D4059" s="3" t="str">
        <f>Raw_Data!D4059</f>
        <v>Basic</v>
      </c>
      <c r="E4059" s="3">
        <f>Raw_Data!E4059</f>
        <v>7.83</v>
      </c>
      <c r="F4059" s="3">
        <f>Raw_Data!F4059</f>
        <v>1</v>
      </c>
      <c r="G4059" s="3" t="str">
        <f>Raw_Data!G4059</f>
        <v>North America</v>
      </c>
      <c r="H4059" s="3" t="str">
        <f>Raw_Data!H4059</f>
        <v>Tablet</v>
      </c>
      <c r="I4059" s="3">
        <f>Raw_Data!I4059</f>
        <v>8.99</v>
      </c>
      <c r="J4059" s="3">
        <f>Raw_Data!J4059</f>
        <v>0</v>
      </c>
      <c r="K4059" s="3" t="str">
        <f>Raw_Data!K4059</f>
        <v>Credit Card</v>
      </c>
      <c r="L4059" s="3">
        <f>Raw_Data!L4059</f>
        <v>1</v>
      </c>
      <c r="M4059" s="3">
        <f>Raw_Data!M4059</f>
        <v>3.92</v>
      </c>
      <c r="N4059" s="3" t="str">
        <f>Raw_Data!N4059</f>
        <v>Documentary</v>
      </c>
      <c r="O4059" s="3" t="str">
        <f t="shared" si="630"/>
        <v>25-34</v>
      </c>
      <c r="P4059" s="3" t="str">
        <f t="shared" si="631"/>
        <v>&lt;10h</v>
      </c>
      <c r="Q4059" s="3" t="str">
        <f t="shared" si="632"/>
        <v>0-7d</v>
      </c>
      <c r="R4059" s="3" t="str">
        <f t="shared" si="633"/>
        <v>Medium</v>
      </c>
      <c r="S4059" s="3" t="str">
        <f t="shared" si="634"/>
        <v>Low</v>
      </c>
      <c r="T4059" s="3" t="str">
        <f t="shared" si="635"/>
        <v>Active</v>
      </c>
      <c r="U4059" s="4">
        <f>1/(1+EXP(-(Predictive_Model!$B$5+((B4059-Predictive_Model!$B$20)/Predictive_Model!$C$20)*Predictive_Model!$D$20+((E4059-Predictive_Model!$B$21)/Predictive_Model!$C$21)*Predictive_Model!$D$21+((F4059-Predictive_Model!$B$22)/Predictive_Model!$C$22)*Predictive_Model!$D$22+((I4059-Predictive_Model!$B$23)/Predictive_Model!$C$23)*Predictive_Model!$D$23+((L4059-Predictive_Model!$B$24)/Predictive_Model!$C$24)*Predictive_Model!$D$24+((M4059-Predictive_Model!$B$25)/Predictive_Model!$C$25)*Predictive_Model!$D$25+IF(C4059="Male",Predictive_Model!$D$31,IF(C4059="Other",Predictive_Model!$D$32,0))+IF(D4059="Premium",Predictive_Model!$D$34,IF(D4059="Standard",Predictive_Model!$D$35,0))+IF(G4059="Asia",Predictive_Model!$D$37,IF(G4059="Europe",Predictive_Model!$D$38,IF(G4059="North America",Predictive_Model!$D$39,IF(G4059="Oceania",Predictive_Model!$D$40,IF(G4059="South America",Predictive_Model!$D$41,0)))))+IF(H4059="Laptop",Predictive_Model!$D$43,IF(H4059="Mobile",Predictive_Model!$D$44,IF(H4059="TV",Predictive_Model!$D$45,IF(H4059="Tablet",Predictive_Model!$D$46,0))))+IF(K4059="Crypto",Predictive_Model!$D$48,IF(K4059="Debit Card",Predictive_Model!$D$49,IF(K4059="Gift Card",Predictive_Model!$D$50,IF(K4059="PayPal",Predictive_Model!$D$51,0))))+IF(N4059="Comedy",Predictive_Model!$D$53,IF(N4059="Documentary",Predictive_Model!$D$54,IF(N4059="Drama",Predictive_Model!$D$55,IF(N4059="Horror",Predictive_Model!$D$56,IF(N4059="Romance",Predictive_Model!$D$57,IF(N4059="Sci-Fi",Predictive_Model!$D$58,0)))))))))</f>
        <v>5.8140291426160493E-2</v>
      </c>
      <c r="V4059" s="3" t="str">
        <f t="shared" si="636"/>
        <v>Low</v>
      </c>
      <c r="W4059" s="6">
        <f t="shared" si="637"/>
        <v>0.52268121992118288</v>
      </c>
      <c r="X4059" s="3" t="str">
        <f t="shared" si="638"/>
        <v>Monitor</v>
      </c>
      <c r="Y4059" s="3" t="str">
        <f t="shared" si="639"/>
        <v>OK</v>
      </c>
    </row>
    <row r="4060" spans="1:25" x14ac:dyDescent="0.25">
      <c r="A4060" s="3" t="str">
        <f>Raw_Data!A4060</f>
        <v>47610273-6edd-4a7b-a38e-8299b453981e</v>
      </c>
      <c r="B4060" s="3">
        <f>Raw_Data!B4060</f>
        <v>53</v>
      </c>
      <c r="C4060" s="3" t="str">
        <f>Raw_Data!C4060</f>
        <v>Female</v>
      </c>
      <c r="D4060" s="3" t="str">
        <f>Raw_Data!D4060</f>
        <v>Standard</v>
      </c>
      <c r="E4060" s="3">
        <f>Raw_Data!E4060</f>
        <v>2.34</v>
      </c>
      <c r="F4060" s="3">
        <f>Raw_Data!F4060</f>
        <v>46</v>
      </c>
      <c r="G4060" s="3" t="str">
        <f>Raw_Data!G4060</f>
        <v>Asia</v>
      </c>
      <c r="H4060" s="3" t="str">
        <f>Raw_Data!H4060</f>
        <v>Desktop</v>
      </c>
      <c r="I4060" s="3">
        <f>Raw_Data!I4060</f>
        <v>13.99</v>
      </c>
      <c r="J4060" s="3">
        <f>Raw_Data!J4060</f>
        <v>1</v>
      </c>
      <c r="K4060" s="3" t="str">
        <f>Raw_Data!K4060</f>
        <v>PayPal</v>
      </c>
      <c r="L4060" s="3">
        <f>Raw_Data!L4060</f>
        <v>1</v>
      </c>
      <c r="M4060" s="3">
        <f>Raw_Data!M4060</f>
        <v>0.05</v>
      </c>
      <c r="N4060" s="3" t="str">
        <f>Raw_Data!N4060</f>
        <v>Romance</v>
      </c>
      <c r="O4060" s="3" t="str">
        <f t="shared" si="630"/>
        <v>45-54</v>
      </c>
      <c r="P4060" s="3" t="str">
        <f t="shared" si="631"/>
        <v>&lt;10h</v>
      </c>
      <c r="Q4060" s="3" t="str">
        <f t="shared" si="632"/>
        <v>46-60d</v>
      </c>
      <c r="R4060" s="3" t="str">
        <f t="shared" si="633"/>
        <v>Low</v>
      </c>
      <c r="S4060" s="3" t="str">
        <f t="shared" si="634"/>
        <v>Mid</v>
      </c>
      <c r="T4060" s="3" t="str">
        <f t="shared" si="635"/>
        <v>Churned</v>
      </c>
      <c r="U4060" s="4">
        <f>1/(1+EXP(-(Predictive_Model!$B$5+((B4060-Predictive_Model!$B$20)/Predictive_Model!$C$20)*Predictive_Model!$D$20+((E4060-Predictive_Model!$B$21)/Predictive_Model!$C$21)*Predictive_Model!$D$21+((F4060-Predictive_Model!$B$22)/Predictive_Model!$C$22)*Predictive_Model!$D$22+((I4060-Predictive_Model!$B$23)/Predictive_Model!$C$23)*Predictive_Model!$D$23+((L4060-Predictive_Model!$B$24)/Predictive_Model!$C$24)*Predictive_Model!$D$24+((M4060-Predictive_Model!$B$25)/Predictive_Model!$C$25)*Predictive_Model!$D$25+IF(C4060="Male",Predictive_Model!$D$31,IF(C4060="Other",Predictive_Model!$D$32,0))+IF(D4060="Premium",Predictive_Model!$D$34,IF(D4060="Standard",Predictive_Model!$D$35,0))+IF(G4060="Asia",Predictive_Model!$D$37,IF(G4060="Europe",Predictive_Model!$D$38,IF(G4060="North America",Predictive_Model!$D$39,IF(G4060="Oceania",Predictive_Model!$D$40,IF(G4060="South America",Predictive_Model!$D$41,0)))))+IF(H4060="Laptop",Predictive_Model!$D$43,IF(H4060="Mobile",Predictive_Model!$D$44,IF(H4060="TV",Predictive_Model!$D$45,IF(H4060="Tablet",Predictive_Model!$D$46,0))))+IF(K4060="Crypto",Predictive_Model!$D$48,IF(K4060="Debit Card",Predictive_Model!$D$49,IF(K4060="Gift Card",Predictive_Model!$D$50,IF(K4060="PayPal",Predictive_Model!$D$51,0))))+IF(N4060="Comedy",Predictive_Model!$D$53,IF(N4060="Documentary",Predictive_Model!$D$54,IF(N4060="Drama",Predictive_Model!$D$55,IF(N4060="Horror",Predictive_Model!$D$56,IF(N4060="Romance",Predictive_Model!$D$57,IF(N4060="Sci-Fi",Predictive_Model!$D$58,0)))))))))</f>
        <v>0.99980803532271978</v>
      </c>
      <c r="V4060" s="3" t="str">
        <f t="shared" si="636"/>
        <v>Critical</v>
      </c>
      <c r="W4060" s="6">
        <f t="shared" si="637"/>
        <v>13.99</v>
      </c>
      <c r="X4060" s="3" t="str">
        <f t="shared" si="638"/>
        <v>Priority 2</v>
      </c>
      <c r="Y4060" s="3" t="str">
        <f t="shared" si="639"/>
        <v>OK</v>
      </c>
    </row>
    <row r="4061" spans="1:25" x14ac:dyDescent="0.25">
      <c r="A4061" s="3" t="str">
        <f>Raw_Data!A4061</f>
        <v>01adeb52-273b-42eb-979a-3fb1a4440a75</v>
      </c>
      <c r="B4061" s="3">
        <f>Raw_Data!B4061</f>
        <v>32</v>
      </c>
      <c r="C4061" s="3" t="str">
        <f>Raw_Data!C4061</f>
        <v>Other</v>
      </c>
      <c r="D4061" s="3" t="str">
        <f>Raw_Data!D4061</f>
        <v>Basic</v>
      </c>
      <c r="E4061" s="3">
        <f>Raw_Data!E4061</f>
        <v>8.18</v>
      </c>
      <c r="F4061" s="3">
        <f>Raw_Data!F4061</f>
        <v>16</v>
      </c>
      <c r="G4061" s="3" t="str">
        <f>Raw_Data!G4061</f>
        <v>Oceania</v>
      </c>
      <c r="H4061" s="3" t="str">
        <f>Raw_Data!H4061</f>
        <v>Desktop</v>
      </c>
      <c r="I4061" s="3">
        <f>Raw_Data!I4061</f>
        <v>8.99</v>
      </c>
      <c r="J4061" s="3">
        <f>Raw_Data!J4061</f>
        <v>0</v>
      </c>
      <c r="K4061" s="3" t="str">
        <f>Raw_Data!K4061</f>
        <v>Debit Card</v>
      </c>
      <c r="L4061" s="3">
        <f>Raw_Data!L4061</f>
        <v>4</v>
      </c>
      <c r="M4061" s="3">
        <f>Raw_Data!M4061</f>
        <v>0.48</v>
      </c>
      <c r="N4061" s="3" t="str">
        <f>Raw_Data!N4061</f>
        <v>Sci-Fi</v>
      </c>
      <c r="O4061" s="3" t="str">
        <f t="shared" si="630"/>
        <v>25-34</v>
      </c>
      <c r="P4061" s="3" t="str">
        <f t="shared" si="631"/>
        <v>&lt;10h</v>
      </c>
      <c r="Q4061" s="3" t="str">
        <f t="shared" si="632"/>
        <v>8-21d</v>
      </c>
      <c r="R4061" s="3" t="str">
        <f t="shared" si="633"/>
        <v>Medium</v>
      </c>
      <c r="S4061" s="3" t="str">
        <f t="shared" si="634"/>
        <v>Low</v>
      </c>
      <c r="T4061" s="3" t="str">
        <f t="shared" si="635"/>
        <v>Active</v>
      </c>
      <c r="U4061" s="4">
        <f>1/(1+EXP(-(Predictive_Model!$B$5+((B4061-Predictive_Model!$B$20)/Predictive_Model!$C$20)*Predictive_Model!$D$20+((E4061-Predictive_Model!$B$21)/Predictive_Model!$C$21)*Predictive_Model!$D$21+((F4061-Predictive_Model!$B$22)/Predictive_Model!$C$22)*Predictive_Model!$D$22+((I4061-Predictive_Model!$B$23)/Predictive_Model!$C$23)*Predictive_Model!$D$23+((L4061-Predictive_Model!$B$24)/Predictive_Model!$C$24)*Predictive_Model!$D$24+((M4061-Predictive_Model!$B$25)/Predictive_Model!$C$25)*Predictive_Model!$D$25+IF(C4061="Male",Predictive_Model!$D$31,IF(C4061="Other",Predictive_Model!$D$32,0))+IF(D4061="Premium",Predictive_Model!$D$34,IF(D4061="Standard",Predictive_Model!$D$35,0))+IF(G4061="Asia",Predictive_Model!$D$37,IF(G4061="Europe",Predictive_Model!$D$38,IF(G4061="North America",Predictive_Model!$D$39,IF(G4061="Oceania",Predictive_Model!$D$40,IF(G4061="South America",Predictive_Model!$D$41,0)))))+IF(H4061="Laptop",Predictive_Model!$D$43,IF(H4061="Mobile",Predictive_Model!$D$44,IF(H4061="TV",Predictive_Model!$D$45,IF(H4061="Tablet",Predictive_Model!$D$46,0))))+IF(K4061="Crypto",Predictive_Model!$D$48,IF(K4061="Debit Card",Predictive_Model!$D$49,IF(K4061="Gift Card",Predictive_Model!$D$50,IF(K4061="PayPal",Predictive_Model!$D$51,0))))+IF(N4061="Comedy",Predictive_Model!$D$53,IF(N4061="Documentary",Predictive_Model!$D$54,IF(N4061="Drama",Predictive_Model!$D$55,IF(N4061="Horror",Predictive_Model!$D$56,IF(N4061="Romance",Predictive_Model!$D$57,IF(N4061="Sci-Fi",Predictive_Model!$D$58,0)))))))))</f>
        <v>0.69406808365014472</v>
      </c>
      <c r="V4061" s="3" t="str">
        <f t="shared" si="636"/>
        <v>High</v>
      </c>
      <c r="W4061" s="6">
        <f t="shared" si="637"/>
        <v>6.2396720720148009</v>
      </c>
      <c r="X4061" s="3" t="str">
        <f t="shared" si="638"/>
        <v>Monitor</v>
      </c>
      <c r="Y4061" s="3" t="str">
        <f t="shared" si="639"/>
        <v>OK</v>
      </c>
    </row>
    <row r="4062" spans="1:25" x14ac:dyDescent="0.25">
      <c r="A4062" s="3" t="str">
        <f>Raw_Data!A4062</f>
        <v>1a3f4483-772d-43ea-a48a-605e0ebe7079</v>
      </c>
      <c r="B4062" s="3">
        <f>Raw_Data!B4062</f>
        <v>33</v>
      </c>
      <c r="C4062" s="3" t="str">
        <f>Raw_Data!C4062</f>
        <v>Other</v>
      </c>
      <c r="D4062" s="3" t="str">
        <f>Raw_Data!D4062</f>
        <v>Premium</v>
      </c>
      <c r="E4062" s="3">
        <f>Raw_Data!E4062</f>
        <v>9.1</v>
      </c>
      <c r="F4062" s="3">
        <f>Raw_Data!F4062</f>
        <v>26</v>
      </c>
      <c r="G4062" s="3" t="str">
        <f>Raw_Data!G4062</f>
        <v>South America</v>
      </c>
      <c r="H4062" s="3" t="str">
        <f>Raw_Data!H4062</f>
        <v>Laptop</v>
      </c>
      <c r="I4062" s="3">
        <f>Raw_Data!I4062</f>
        <v>17.989999999999998</v>
      </c>
      <c r="J4062" s="3">
        <f>Raw_Data!J4062</f>
        <v>0</v>
      </c>
      <c r="K4062" s="3" t="str">
        <f>Raw_Data!K4062</f>
        <v>Gift Card</v>
      </c>
      <c r="L4062" s="3">
        <f>Raw_Data!L4062</f>
        <v>2</v>
      </c>
      <c r="M4062" s="3">
        <f>Raw_Data!M4062</f>
        <v>0.34</v>
      </c>
      <c r="N4062" s="3" t="str">
        <f>Raw_Data!N4062</f>
        <v>Drama</v>
      </c>
      <c r="O4062" s="3" t="str">
        <f t="shared" si="630"/>
        <v>25-34</v>
      </c>
      <c r="P4062" s="3" t="str">
        <f t="shared" si="631"/>
        <v>&lt;10h</v>
      </c>
      <c r="Q4062" s="3" t="str">
        <f t="shared" si="632"/>
        <v>22-45d</v>
      </c>
      <c r="R4062" s="3" t="str">
        <f t="shared" si="633"/>
        <v>Medium</v>
      </c>
      <c r="S4062" s="3" t="str">
        <f t="shared" si="634"/>
        <v>High</v>
      </c>
      <c r="T4062" s="3" t="str">
        <f t="shared" si="635"/>
        <v>Active</v>
      </c>
      <c r="U4062" s="4">
        <f>1/(1+EXP(-(Predictive_Model!$B$5+((B4062-Predictive_Model!$B$20)/Predictive_Model!$C$20)*Predictive_Model!$D$20+((E4062-Predictive_Model!$B$21)/Predictive_Model!$C$21)*Predictive_Model!$D$21+((F4062-Predictive_Model!$B$22)/Predictive_Model!$C$22)*Predictive_Model!$D$22+((I4062-Predictive_Model!$B$23)/Predictive_Model!$C$23)*Predictive_Model!$D$23+((L4062-Predictive_Model!$B$24)/Predictive_Model!$C$24)*Predictive_Model!$D$24+((M4062-Predictive_Model!$B$25)/Predictive_Model!$C$25)*Predictive_Model!$D$25+IF(C4062="Male",Predictive_Model!$D$31,IF(C4062="Other",Predictive_Model!$D$32,0))+IF(D4062="Premium",Predictive_Model!$D$34,IF(D4062="Standard",Predictive_Model!$D$35,0))+IF(G4062="Asia",Predictive_Model!$D$37,IF(G4062="Europe",Predictive_Model!$D$38,IF(G4062="North America",Predictive_Model!$D$39,IF(G4062="Oceania",Predictive_Model!$D$40,IF(G4062="South America",Predictive_Model!$D$41,0)))))+IF(H4062="Laptop",Predictive_Model!$D$43,IF(H4062="Mobile",Predictive_Model!$D$44,IF(H4062="TV",Predictive_Model!$D$45,IF(H4062="Tablet",Predictive_Model!$D$46,0))))+IF(K4062="Crypto",Predictive_Model!$D$48,IF(K4062="Debit Card",Predictive_Model!$D$49,IF(K4062="Gift Card",Predictive_Model!$D$50,IF(K4062="PayPal",Predictive_Model!$D$51,0))))+IF(N4062="Comedy",Predictive_Model!$D$53,IF(N4062="Documentary",Predictive_Model!$D$54,IF(N4062="Drama",Predictive_Model!$D$55,IF(N4062="Horror",Predictive_Model!$D$56,IF(N4062="Romance",Predictive_Model!$D$57,IF(N4062="Sci-Fi",Predictive_Model!$D$58,0)))))))))</f>
        <v>0.77201732655235455</v>
      </c>
      <c r="V4062" s="3" t="str">
        <f t="shared" si="636"/>
        <v>Critical</v>
      </c>
      <c r="W4062" s="6">
        <f t="shared" si="637"/>
        <v>13.888591704676857</v>
      </c>
      <c r="X4062" s="3" t="str">
        <f t="shared" si="638"/>
        <v>Priority 1</v>
      </c>
      <c r="Y4062" s="3" t="str">
        <f t="shared" si="639"/>
        <v>OK</v>
      </c>
    </row>
    <row r="4063" spans="1:25" x14ac:dyDescent="0.25">
      <c r="A4063" s="3" t="str">
        <f>Raw_Data!A4063</f>
        <v>e473c69f-6859-4428-844e-93814aaf0186</v>
      </c>
      <c r="B4063" s="3">
        <f>Raw_Data!B4063</f>
        <v>49</v>
      </c>
      <c r="C4063" s="3" t="str">
        <f>Raw_Data!C4063</f>
        <v>Female</v>
      </c>
      <c r="D4063" s="3" t="str">
        <f>Raw_Data!D4063</f>
        <v>Premium</v>
      </c>
      <c r="E4063" s="3">
        <f>Raw_Data!E4063</f>
        <v>15.64</v>
      </c>
      <c r="F4063" s="3">
        <f>Raw_Data!F4063</f>
        <v>1</v>
      </c>
      <c r="G4063" s="3" t="str">
        <f>Raw_Data!G4063</f>
        <v>Africa</v>
      </c>
      <c r="H4063" s="3" t="str">
        <f>Raw_Data!H4063</f>
        <v>Tablet</v>
      </c>
      <c r="I4063" s="3">
        <f>Raw_Data!I4063</f>
        <v>17.989999999999998</v>
      </c>
      <c r="J4063" s="3">
        <f>Raw_Data!J4063</f>
        <v>0</v>
      </c>
      <c r="K4063" s="3" t="str">
        <f>Raw_Data!K4063</f>
        <v>PayPal</v>
      </c>
      <c r="L4063" s="3">
        <f>Raw_Data!L4063</f>
        <v>4</v>
      </c>
      <c r="M4063" s="3">
        <f>Raw_Data!M4063</f>
        <v>7.82</v>
      </c>
      <c r="N4063" s="3" t="str">
        <f>Raw_Data!N4063</f>
        <v>Horror</v>
      </c>
      <c r="O4063" s="3" t="str">
        <f t="shared" si="630"/>
        <v>45-54</v>
      </c>
      <c r="P4063" s="3" t="str">
        <f t="shared" si="631"/>
        <v>10-24h</v>
      </c>
      <c r="Q4063" s="3" t="str">
        <f t="shared" si="632"/>
        <v>0-7d</v>
      </c>
      <c r="R4063" s="3" t="str">
        <f t="shared" si="633"/>
        <v>Medium</v>
      </c>
      <c r="S4063" s="3" t="str">
        <f t="shared" si="634"/>
        <v>High</v>
      </c>
      <c r="T4063" s="3" t="str">
        <f t="shared" si="635"/>
        <v>Active</v>
      </c>
      <c r="U4063" s="4">
        <f>1/(1+EXP(-(Predictive_Model!$B$5+((B4063-Predictive_Model!$B$20)/Predictive_Model!$C$20)*Predictive_Model!$D$20+((E4063-Predictive_Model!$B$21)/Predictive_Model!$C$21)*Predictive_Model!$D$21+((F4063-Predictive_Model!$B$22)/Predictive_Model!$C$22)*Predictive_Model!$D$22+((I4063-Predictive_Model!$B$23)/Predictive_Model!$C$23)*Predictive_Model!$D$23+((L4063-Predictive_Model!$B$24)/Predictive_Model!$C$24)*Predictive_Model!$D$24+((M4063-Predictive_Model!$B$25)/Predictive_Model!$C$25)*Predictive_Model!$D$25+IF(C4063="Male",Predictive_Model!$D$31,IF(C4063="Other",Predictive_Model!$D$32,0))+IF(D4063="Premium",Predictive_Model!$D$34,IF(D4063="Standard",Predictive_Model!$D$35,0))+IF(G4063="Asia",Predictive_Model!$D$37,IF(G4063="Europe",Predictive_Model!$D$38,IF(G4063="North America",Predictive_Model!$D$39,IF(G4063="Oceania",Predictive_Model!$D$40,IF(G4063="South America",Predictive_Model!$D$41,0)))))+IF(H4063="Laptop",Predictive_Model!$D$43,IF(H4063="Mobile",Predictive_Model!$D$44,IF(H4063="TV",Predictive_Model!$D$45,IF(H4063="Tablet",Predictive_Model!$D$46,0))))+IF(K4063="Crypto",Predictive_Model!$D$48,IF(K4063="Debit Card",Predictive_Model!$D$49,IF(K4063="Gift Card",Predictive_Model!$D$50,IF(K4063="PayPal",Predictive_Model!$D$51,0))))+IF(N4063="Comedy",Predictive_Model!$D$53,IF(N4063="Documentary",Predictive_Model!$D$54,IF(N4063="Drama",Predictive_Model!$D$55,IF(N4063="Horror",Predictive_Model!$D$56,IF(N4063="Romance",Predictive_Model!$D$57,IF(N4063="Sci-Fi",Predictive_Model!$D$58,0)))))))))</f>
        <v>2.9259450815410106E-8</v>
      </c>
      <c r="V4063" s="3" t="str">
        <f t="shared" si="636"/>
        <v>Low</v>
      </c>
      <c r="W4063" s="6">
        <f t="shared" si="637"/>
        <v>5.263775201692278E-7</v>
      </c>
      <c r="X4063" s="3" t="str">
        <f t="shared" si="638"/>
        <v>Monitor</v>
      </c>
      <c r="Y4063" s="3" t="str">
        <f t="shared" si="639"/>
        <v>OK</v>
      </c>
    </row>
    <row r="4064" spans="1:25" x14ac:dyDescent="0.25">
      <c r="A4064" s="3" t="str">
        <f>Raw_Data!A4064</f>
        <v>5ee0ae54-f871-4dd1-9614-e4ca9f74659f</v>
      </c>
      <c r="B4064" s="3">
        <f>Raw_Data!B4064</f>
        <v>46</v>
      </c>
      <c r="C4064" s="3" t="str">
        <f>Raw_Data!C4064</f>
        <v>Male</v>
      </c>
      <c r="D4064" s="3" t="str">
        <f>Raw_Data!D4064</f>
        <v>Standard</v>
      </c>
      <c r="E4064" s="3">
        <f>Raw_Data!E4064</f>
        <v>8.7200000000000006</v>
      </c>
      <c r="F4064" s="3">
        <f>Raw_Data!F4064</f>
        <v>8</v>
      </c>
      <c r="G4064" s="3" t="str">
        <f>Raw_Data!G4064</f>
        <v>Europe</v>
      </c>
      <c r="H4064" s="3" t="str">
        <f>Raw_Data!H4064</f>
        <v>Desktop</v>
      </c>
      <c r="I4064" s="3">
        <f>Raw_Data!I4064</f>
        <v>13.99</v>
      </c>
      <c r="J4064" s="3">
        <f>Raw_Data!J4064</f>
        <v>0</v>
      </c>
      <c r="K4064" s="3" t="str">
        <f>Raw_Data!K4064</f>
        <v>Debit Card</v>
      </c>
      <c r="L4064" s="3">
        <f>Raw_Data!L4064</f>
        <v>5</v>
      </c>
      <c r="M4064" s="3">
        <f>Raw_Data!M4064</f>
        <v>0.97</v>
      </c>
      <c r="N4064" s="3" t="str">
        <f>Raw_Data!N4064</f>
        <v>Documentary</v>
      </c>
      <c r="O4064" s="3" t="str">
        <f t="shared" si="630"/>
        <v>45-54</v>
      </c>
      <c r="P4064" s="3" t="str">
        <f t="shared" si="631"/>
        <v>&lt;10h</v>
      </c>
      <c r="Q4064" s="3" t="str">
        <f t="shared" si="632"/>
        <v>8-21d</v>
      </c>
      <c r="R4064" s="3" t="str">
        <f t="shared" si="633"/>
        <v>Medium</v>
      </c>
      <c r="S4064" s="3" t="str">
        <f t="shared" si="634"/>
        <v>Mid</v>
      </c>
      <c r="T4064" s="3" t="str">
        <f t="shared" si="635"/>
        <v>Active</v>
      </c>
      <c r="U4064" s="4">
        <f>1/(1+EXP(-(Predictive_Model!$B$5+((B4064-Predictive_Model!$B$20)/Predictive_Model!$C$20)*Predictive_Model!$D$20+((E4064-Predictive_Model!$B$21)/Predictive_Model!$C$21)*Predictive_Model!$D$21+((F4064-Predictive_Model!$B$22)/Predictive_Model!$C$22)*Predictive_Model!$D$22+((I4064-Predictive_Model!$B$23)/Predictive_Model!$C$23)*Predictive_Model!$D$23+((L4064-Predictive_Model!$B$24)/Predictive_Model!$C$24)*Predictive_Model!$D$24+((M4064-Predictive_Model!$B$25)/Predictive_Model!$C$25)*Predictive_Model!$D$25+IF(C4064="Male",Predictive_Model!$D$31,IF(C4064="Other",Predictive_Model!$D$32,0))+IF(D4064="Premium",Predictive_Model!$D$34,IF(D4064="Standard",Predictive_Model!$D$35,0))+IF(G4064="Asia",Predictive_Model!$D$37,IF(G4064="Europe",Predictive_Model!$D$38,IF(G4064="North America",Predictive_Model!$D$39,IF(G4064="Oceania",Predictive_Model!$D$40,IF(G4064="South America",Predictive_Model!$D$41,0)))))+IF(H4064="Laptop",Predictive_Model!$D$43,IF(H4064="Mobile",Predictive_Model!$D$44,IF(H4064="TV",Predictive_Model!$D$45,IF(H4064="Tablet",Predictive_Model!$D$46,0))))+IF(K4064="Crypto",Predictive_Model!$D$48,IF(K4064="Debit Card",Predictive_Model!$D$49,IF(K4064="Gift Card",Predictive_Model!$D$50,IF(K4064="PayPal",Predictive_Model!$D$51,0))))+IF(N4064="Comedy",Predictive_Model!$D$53,IF(N4064="Documentary",Predictive_Model!$D$54,IF(N4064="Drama",Predictive_Model!$D$55,IF(N4064="Horror",Predictive_Model!$D$56,IF(N4064="Romance",Predictive_Model!$D$57,IF(N4064="Sci-Fi",Predictive_Model!$D$58,0)))))))))</f>
        <v>3.4253555634451968E-2</v>
      </c>
      <c r="V4064" s="3" t="str">
        <f t="shared" si="636"/>
        <v>Low</v>
      </c>
      <c r="W4064" s="6">
        <f t="shared" si="637"/>
        <v>0.47920724332598302</v>
      </c>
      <c r="X4064" s="3" t="str">
        <f t="shared" si="638"/>
        <v>Monitor</v>
      </c>
      <c r="Y4064" s="3" t="str">
        <f t="shared" si="639"/>
        <v>OK</v>
      </c>
    </row>
    <row r="4065" spans="1:25" x14ac:dyDescent="0.25">
      <c r="A4065" s="3" t="str">
        <f>Raw_Data!A4065</f>
        <v>a03ee82d-6ef9-4c38-976a-d121e6b7dea0</v>
      </c>
      <c r="B4065" s="3">
        <f>Raw_Data!B4065</f>
        <v>29</v>
      </c>
      <c r="C4065" s="3" t="str">
        <f>Raw_Data!C4065</f>
        <v>Male</v>
      </c>
      <c r="D4065" s="3" t="str">
        <f>Raw_Data!D4065</f>
        <v>Basic</v>
      </c>
      <c r="E4065" s="3">
        <f>Raw_Data!E4065</f>
        <v>3.75</v>
      </c>
      <c r="F4065" s="3">
        <f>Raw_Data!F4065</f>
        <v>49</v>
      </c>
      <c r="G4065" s="3" t="str">
        <f>Raw_Data!G4065</f>
        <v>South America</v>
      </c>
      <c r="H4065" s="3" t="str">
        <f>Raw_Data!H4065</f>
        <v>Tablet</v>
      </c>
      <c r="I4065" s="3">
        <f>Raw_Data!I4065</f>
        <v>8.99</v>
      </c>
      <c r="J4065" s="3">
        <f>Raw_Data!J4065</f>
        <v>1</v>
      </c>
      <c r="K4065" s="3" t="str">
        <f>Raw_Data!K4065</f>
        <v>Crypto</v>
      </c>
      <c r="L4065" s="3">
        <f>Raw_Data!L4065</f>
        <v>1</v>
      </c>
      <c r="M4065" s="3">
        <f>Raw_Data!M4065</f>
        <v>7.0000000000000007E-2</v>
      </c>
      <c r="N4065" s="3" t="str">
        <f>Raw_Data!N4065</f>
        <v>Romance</v>
      </c>
      <c r="O4065" s="3" t="str">
        <f t="shared" si="630"/>
        <v>25-34</v>
      </c>
      <c r="P4065" s="3" t="str">
        <f t="shared" si="631"/>
        <v>&lt;10h</v>
      </c>
      <c r="Q4065" s="3" t="str">
        <f t="shared" si="632"/>
        <v>46-60d</v>
      </c>
      <c r="R4065" s="3" t="str">
        <f t="shared" si="633"/>
        <v>Low</v>
      </c>
      <c r="S4065" s="3" t="str">
        <f t="shared" si="634"/>
        <v>Low</v>
      </c>
      <c r="T4065" s="3" t="str">
        <f t="shared" si="635"/>
        <v>Churned</v>
      </c>
      <c r="U4065" s="4">
        <f>1/(1+EXP(-(Predictive_Model!$B$5+((B4065-Predictive_Model!$B$20)/Predictive_Model!$C$20)*Predictive_Model!$D$20+((E4065-Predictive_Model!$B$21)/Predictive_Model!$C$21)*Predictive_Model!$D$21+((F4065-Predictive_Model!$B$22)/Predictive_Model!$C$22)*Predictive_Model!$D$22+((I4065-Predictive_Model!$B$23)/Predictive_Model!$C$23)*Predictive_Model!$D$23+((L4065-Predictive_Model!$B$24)/Predictive_Model!$C$24)*Predictive_Model!$D$24+((M4065-Predictive_Model!$B$25)/Predictive_Model!$C$25)*Predictive_Model!$D$25+IF(C4065="Male",Predictive_Model!$D$31,IF(C4065="Other",Predictive_Model!$D$32,0))+IF(D4065="Premium",Predictive_Model!$D$34,IF(D4065="Standard",Predictive_Model!$D$35,0))+IF(G4065="Asia",Predictive_Model!$D$37,IF(G4065="Europe",Predictive_Model!$D$38,IF(G4065="North America",Predictive_Model!$D$39,IF(G4065="Oceania",Predictive_Model!$D$40,IF(G4065="South America",Predictive_Model!$D$41,0)))))+IF(H4065="Laptop",Predictive_Model!$D$43,IF(H4065="Mobile",Predictive_Model!$D$44,IF(H4065="TV",Predictive_Model!$D$45,IF(H4065="Tablet",Predictive_Model!$D$46,0))))+IF(K4065="Crypto",Predictive_Model!$D$48,IF(K4065="Debit Card",Predictive_Model!$D$49,IF(K4065="Gift Card",Predictive_Model!$D$50,IF(K4065="PayPal",Predictive_Model!$D$51,0))))+IF(N4065="Comedy",Predictive_Model!$D$53,IF(N4065="Documentary",Predictive_Model!$D$54,IF(N4065="Drama",Predictive_Model!$D$55,IF(N4065="Horror",Predictive_Model!$D$56,IF(N4065="Romance",Predictive_Model!$D$57,IF(N4065="Sci-Fi",Predictive_Model!$D$58,0)))))))))</f>
        <v>0.99998703141664835</v>
      </c>
      <c r="V4065" s="3" t="str">
        <f t="shared" si="636"/>
        <v>Critical</v>
      </c>
      <c r="W4065" s="6">
        <f t="shared" si="637"/>
        <v>8.99</v>
      </c>
      <c r="X4065" s="3" t="str">
        <f t="shared" si="638"/>
        <v>Priority 2</v>
      </c>
      <c r="Y4065" s="3" t="str">
        <f t="shared" si="639"/>
        <v>OK</v>
      </c>
    </row>
    <row r="4066" spans="1:25" x14ac:dyDescent="0.25">
      <c r="A4066" s="3" t="str">
        <f>Raw_Data!A4066</f>
        <v>082c7632-daca-4f82-ba6e-dc1e7dca5624</v>
      </c>
      <c r="B4066" s="3">
        <f>Raw_Data!B4066</f>
        <v>69</v>
      </c>
      <c r="C4066" s="3" t="str">
        <f>Raw_Data!C4066</f>
        <v>Other</v>
      </c>
      <c r="D4066" s="3" t="str">
        <f>Raw_Data!D4066</f>
        <v>Basic</v>
      </c>
      <c r="E4066" s="3">
        <f>Raw_Data!E4066</f>
        <v>2.86</v>
      </c>
      <c r="F4066" s="3">
        <f>Raw_Data!F4066</f>
        <v>1</v>
      </c>
      <c r="G4066" s="3" t="str">
        <f>Raw_Data!G4066</f>
        <v>South America</v>
      </c>
      <c r="H4066" s="3" t="str">
        <f>Raw_Data!H4066</f>
        <v>Laptop</v>
      </c>
      <c r="I4066" s="3">
        <f>Raw_Data!I4066</f>
        <v>8.99</v>
      </c>
      <c r="J4066" s="3">
        <f>Raw_Data!J4066</f>
        <v>0</v>
      </c>
      <c r="K4066" s="3" t="str">
        <f>Raw_Data!K4066</f>
        <v>Gift Card</v>
      </c>
      <c r="L4066" s="3">
        <f>Raw_Data!L4066</f>
        <v>4</v>
      </c>
      <c r="M4066" s="3">
        <f>Raw_Data!M4066</f>
        <v>1.43</v>
      </c>
      <c r="N4066" s="3" t="str">
        <f>Raw_Data!N4066</f>
        <v>Action</v>
      </c>
      <c r="O4066" s="3" t="str">
        <f t="shared" si="630"/>
        <v>55-70</v>
      </c>
      <c r="P4066" s="3" t="str">
        <f t="shared" si="631"/>
        <v>&lt;10h</v>
      </c>
      <c r="Q4066" s="3" t="str">
        <f t="shared" si="632"/>
        <v>0-7d</v>
      </c>
      <c r="R4066" s="3" t="str">
        <f t="shared" si="633"/>
        <v>Medium</v>
      </c>
      <c r="S4066" s="3" t="str">
        <f t="shared" si="634"/>
        <v>Low</v>
      </c>
      <c r="T4066" s="3" t="str">
        <f t="shared" si="635"/>
        <v>Active</v>
      </c>
      <c r="U4066" s="4">
        <f>1/(1+EXP(-(Predictive_Model!$B$5+((B4066-Predictive_Model!$B$20)/Predictive_Model!$C$20)*Predictive_Model!$D$20+((E4066-Predictive_Model!$B$21)/Predictive_Model!$C$21)*Predictive_Model!$D$21+((F4066-Predictive_Model!$B$22)/Predictive_Model!$C$22)*Predictive_Model!$D$22+((I4066-Predictive_Model!$B$23)/Predictive_Model!$C$23)*Predictive_Model!$D$23+((L4066-Predictive_Model!$B$24)/Predictive_Model!$C$24)*Predictive_Model!$D$24+((M4066-Predictive_Model!$B$25)/Predictive_Model!$C$25)*Predictive_Model!$D$25+IF(C4066="Male",Predictive_Model!$D$31,IF(C4066="Other",Predictive_Model!$D$32,0))+IF(D4066="Premium",Predictive_Model!$D$34,IF(D4066="Standard",Predictive_Model!$D$35,0))+IF(G4066="Asia",Predictive_Model!$D$37,IF(G4066="Europe",Predictive_Model!$D$38,IF(G4066="North America",Predictive_Model!$D$39,IF(G4066="Oceania",Predictive_Model!$D$40,IF(G4066="South America",Predictive_Model!$D$41,0)))))+IF(H4066="Laptop",Predictive_Model!$D$43,IF(H4066="Mobile",Predictive_Model!$D$44,IF(H4066="TV",Predictive_Model!$D$45,IF(H4066="Tablet",Predictive_Model!$D$46,0))))+IF(K4066="Crypto",Predictive_Model!$D$48,IF(K4066="Debit Card",Predictive_Model!$D$49,IF(K4066="Gift Card",Predictive_Model!$D$50,IF(K4066="PayPal",Predictive_Model!$D$51,0))))+IF(N4066="Comedy",Predictive_Model!$D$53,IF(N4066="Documentary",Predictive_Model!$D$54,IF(N4066="Drama",Predictive_Model!$D$55,IF(N4066="Horror",Predictive_Model!$D$56,IF(N4066="Romance",Predictive_Model!$D$57,IF(N4066="Sci-Fi",Predictive_Model!$D$58,0)))))))))</f>
        <v>0.35992142543419964</v>
      </c>
      <c r="V4066" s="3" t="str">
        <f t="shared" si="636"/>
        <v>Medium</v>
      </c>
      <c r="W4066" s="6">
        <f t="shared" si="637"/>
        <v>3.2356936146534547</v>
      </c>
      <c r="X4066" s="3" t="str">
        <f t="shared" si="638"/>
        <v>Monitor</v>
      </c>
      <c r="Y4066" s="3" t="str">
        <f t="shared" si="639"/>
        <v>OK</v>
      </c>
    </row>
    <row r="4067" spans="1:25" x14ac:dyDescent="0.25">
      <c r="A4067" s="3" t="str">
        <f>Raw_Data!A4067</f>
        <v>da9c8b84-7d45-457f-9038-dfe4a87751a1</v>
      </c>
      <c r="B4067" s="3">
        <f>Raw_Data!B4067</f>
        <v>54</v>
      </c>
      <c r="C4067" s="3" t="str">
        <f>Raw_Data!C4067</f>
        <v>Male</v>
      </c>
      <c r="D4067" s="3" t="str">
        <f>Raw_Data!D4067</f>
        <v>Basic</v>
      </c>
      <c r="E4067" s="3">
        <f>Raw_Data!E4067</f>
        <v>1.29</v>
      </c>
      <c r="F4067" s="3">
        <f>Raw_Data!F4067</f>
        <v>49</v>
      </c>
      <c r="G4067" s="3" t="str">
        <f>Raw_Data!G4067</f>
        <v>Europe</v>
      </c>
      <c r="H4067" s="3" t="str">
        <f>Raw_Data!H4067</f>
        <v>Laptop</v>
      </c>
      <c r="I4067" s="3">
        <f>Raw_Data!I4067</f>
        <v>8.99</v>
      </c>
      <c r="J4067" s="3">
        <f>Raw_Data!J4067</f>
        <v>1</v>
      </c>
      <c r="K4067" s="3" t="str">
        <f>Raw_Data!K4067</f>
        <v>Credit Card</v>
      </c>
      <c r="L4067" s="3">
        <f>Raw_Data!L4067</f>
        <v>4</v>
      </c>
      <c r="M4067" s="3">
        <f>Raw_Data!M4067</f>
        <v>0.03</v>
      </c>
      <c r="N4067" s="3" t="str">
        <f>Raw_Data!N4067</f>
        <v>Sci-Fi</v>
      </c>
      <c r="O4067" s="3" t="str">
        <f t="shared" si="630"/>
        <v>45-54</v>
      </c>
      <c r="P4067" s="3" t="str">
        <f t="shared" si="631"/>
        <v>&lt;10h</v>
      </c>
      <c r="Q4067" s="3" t="str">
        <f t="shared" si="632"/>
        <v>46-60d</v>
      </c>
      <c r="R4067" s="3" t="str">
        <f t="shared" si="633"/>
        <v>Low</v>
      </c>
      <c r="S4067" s="3" t="str">
        <f t="shared" si="634"/>
        <v>Low</v>
      </c>
      <c r="T4067" s="3" t="str">
        <f t="shared" si="635"/>
        <v>Churned</v>
      </c>
      <c r="U4067" s="4">
        <f>1/(1+EXP(-(Predictive_Model!$B$5+((B4067-Predictive_Model!$B$20)/Predictive_Model!$C$20)*Predictive_Model!$D$20+((E4067-Predictive_Model!$B$21)/Predictive_Model!$C$21)*Predictive_Model!$D$21+((F4067-Predictive_Model!$B$22)/Predictive_Model!$C$22)*Predictive_Model!$D$22+((I4067-Predictive_Model!$B$23)/Predictive_Model!$C$23)*Predictive_Model!$D$23+((L4067-Predictive_Model!$B$24)/Predictive_Model!$C$24)*Predictive_Model!$D$24+((M4067-Predictive_Model!$B$25)/Predictive_Model!$C$25)*Predictive_Model!$D$25+IF(C4067="Male",Predictive_Model!$D$31,IF(C4067="Other",Predictive_Model!$D$32,0))+IF(D4067="Premium",Predictive_Model!$D$34,IF(D4067="Standard",Predictive_Model!$D$35,0))+IF(G4067="Asia",Predictive_Model!$D$37,IF(G4067="Europe",Predictive_Model!$D$38,IF(G4067="North America",Predictive_Model!$D$39,IF(G4067="Oceania",Predictive_Model!$D$40,IF(G4067="South America",Predictive_Model!$D$41,0)))))+IF(H4067="Laptop",Predictive_Model!$D$43,IF(H4067="Mobile",Predictive_Model!$D$44,IF(H4067="TV",Predictive_Model!$D$45,IF(H4067="Tablet",Predictive_Model!$D$46,0))))+IF(K4067="Crypto",Predictive_Model!$D$48,IF(K4067="Debit Card",Predictive_Model!$D$49,IF(K4067="Gift Card",Predictive_Model!$D$50,IF(K4067="PayPal",Predictive_Model!$D$51,0))))+IF(N4067="Comedy",Predictive_Model!$D$53,IF(N4067="Documentary",Predictive_Model!$D$54,IF(N4067="Drama",Predictive_Model!$D$55,IF(N4067="Horror",Predictive_Model!$D$56,IF(N4067="Romance",Predictive_Model!$D$57,IF(N4067="Sci-Fi",Predictive_Model!$D$58,0)))))))))</f>
        <v>0.99973649977212431</v>
      </c>
      <c r="V4067" s="3" t="str">
        <f t="shared" si="636"/>
        <v>Critical</v>
      </c>
      <c r="W4067" s="6">
        <f t="shared" si="637"/>
        <v>8.99</v>
      </c>
      <c r="X4067" s="3" t="str">
        <f t="shared" si="638"/>
        <v>Priority 2</v>
      </c>
      <c r="Y4067" s="3" t="str">
        <f t="shared" si="639"/>
        <v>OK</v>
      </c>
    </row>
    <row r="4068" spans="1:25" x14ac:dyDescent="0.25">
      <c r="A4068" s="3" t="str">
        <f>Raw_Data!A4068</f>
        <v>1e2cf6c0-3fb4-49d5-8aeb-af2a4c886d64</v>
      </c>
      <c r="B4068" s="3">
        <f>Raw_Data!B4068</f>
        <v>59</v>
      </c>
      <c r="C4068" s="3" t="str">
        <f>Raw_Data!C4068</f>
        <v>Male</v>
      </c>
      <c r="D4068" s="3" t="str">
        <f>Raw_Data!D4068</f>
        <v>Standard</v>
      </c>
      <c r="E4068" s="3">
        <f>Raw_Data!E4068</f>
        <v>4.1399999999999997</v>
      </c>
      <c r="F4068" s="3">
        <f>Raw_Data!F4068</f>
        <v>55</v>
      </c>
      <c r="G4068" s="3" t="str">
        <f>Raw_Data!G4068</f>
        <v>South America</v>
      </c>
      <c r="H4068" s="3" t="str">
        <f>Raw_Data!H4068</f>
        <v>Desktop</v>
      </c>
      <c r="I4068" s="3">
        <f>Raw_Data!I4068</f>
        <v>13.99</v>
      </c>
      <c r="J4068" s="3">
        <f>Raw_Data!J4068</f>
        <v>1</v>
      </c>
      <c r="K4068" s="3" t="str">
        <f>Raw_Data!K4068</f>
        <v>Crypto</v>
      </c>
      <c r="L4068" s="3">
        <f>Raw_Data!L4068</f>
        <v>5</v>
      </c>
      <c r="M4068" s="3">
        <f>Raw_Data!M4068</f>
        <v>7.0000000000000007E-2</v>
      </c>
      <c r="N4068" s="3" t="str">
        <f>Raw_Data!N4068</f>
        <v>Horror</v>
      </c>
      <c r="O4068" s="3" t="str">
        <f t="shared" si="630"/>
        <v>55-70</v>
      </c>
      <c r="P4068" s="3" t="str">
        <f t="shared" si="631"/>
        <v>&lt;10h</v>
      </c>
      <c r="Q4068" s="3" t="str">
        <f t="shared" si="632"/>
        <v>46-60d</v>
      </c>
      <c r="R4068" s="3" t="str">
        <f t="shared" si="633"/>
        <v>Low</v>
      </c>
      <c r="S4068" s="3" t="str">
        <f t="shared" si="634"/>
        <v>Mid</v>
      </c>
      <c r="T4068" s="3" t="str">
        <f t="shared" si="635"/>
        <v>Churned</v>
      </c>
      <c r="U4068" s="4">
        <f>1/(1+EXP(-(Predictive_Model!$B$5+((B4068-Predictive_Model!$B$20)/Predictive_Model!$C$20)*Predictive_Model!$D$20+((E4068-Predictive_Model!$B$21)/Predictive_Model!$C$21)*Predictive_Model!$D$21+((F4068-Predictive_Model!$B$22)/Predictive_Model!$C$22)*Predictive_Model!$D$22+((I4068-Predictive_Model!$B$23)/Predictive_Model!$C$23)*Predictive_Model!$D$23+((L4068-Predictive_Model!$B$24)/Predictive_Model!$C$24)*Predictive_Model!$D$24+((M4068-Predictive_Model!$B$25)/Predictive_Model!$C$25)*Predictive_Model!$D$25+IF(C4068="Male",Predictive_Model!$D$31,IF(C4068="Other",Predictive_Model!$D$32,0))+IF(D4068="Premium",Predictive_Model!$D$34,IF(D4068="Standard",Predictive_Model!$D$35,0))+IF(G4068="Asia",Predictive_Model!$D$37,IF(G4068="Europe",Predictive_Model!$D$38,IF(G4068="North America",Predictive_Model!$D$39,IF(G4068="Oceania",Predictive_Model!$D$40,IF(G4068="South America",Predictive_Model!$D$41,0)))))+IF(H4068="Laptop",Predictive_Model!$D$43,IF(H4068="Mobile",Predictive_Model!$D$44,IF(H4068="TV",Predictive_Model!$D$45,IF(H4068="Tablet",Predictive_Model!$D$46,0))))+IF(K4068="Crypto",Predictive_Model!$D$48,IF(K4068="Debit Card",Predictive_Model!$D$49,IF(K4068="Gift Card",Predictive_Model!$D$50,IF(K4068="PayPal",Predictive_Model!$D$51,0))))+IF(N4068="Comedy",Predictive_Model!$D$53,IF(N4068="Documentary",Predictive_Model!$D$54,IF(N4068="Drama",Predictive_Model!$D$55,IF(N4068="Horror",Predictive_Model!$D$56,IF(N4068="Romance",Predictive_Model!$D$57,IF(N4068="Sci-Fi",Predictive_Model!$D$58,0)))))))))</f>
        <v>0.99795417051805346</v>
      </c>
      <c r="V4068" s="3" t="str">
        <f t="shared" si="636"/>
        <v>Critical</v>
      </c>
      <c r="W4068" s="6">
        <f t="shared" si="637"/>
        <v>13.99</v>
      </c>
      <c r="X4068" s="3" t="str">
        <f t="shared" si="638"/>
        <v>Priority 2</v>
      </c>
      <c r="Y4068" s="3" t="str">
        <f t="shared" si="639"/>
        <v>OK</v>
      </c>
    </row>
    <row r="4069" spans="1:25" x14ac:dyDescent="0.25">
      <c r="A4069" s="3" t="str">
        <f>Raw_Data!A4069</f>
        <v>b8004935-690f-401b-b365-33b40b1d5d4e</v>
      </c>
      <c r="B4069" s="3">
        <f>Raw_Data!B4069</f>
        <v>18</v>
      </c>
      <c r="C4069" s="3" t="str">
        <f>Raw_Data!C4069</f>
        <v>Male</v>
      </c>
      <c r="D4069" s="3" t="str">
        <f>Raw_Data!D4069</f>
        <v>Premium</v>
      </c>
      <c r="E4069" s="3">
        <f>Raw_Data!E4069</f>
        <v>2.5299999999999998</v>
      </c>
      <c r="F4069" s="3">
        <f>Raw_Data!F4069</f>
        <v>38</v>
      </c>
      <c r="G4069" s="3" t="str">
        <f>Raw_Data!G4069</f>
        <v>Asia</v>
      </c>
      <c r="H4069" s="3" t="str">
        <f>Raw_Data!H4069</f>
        <v>Mobile</v>
      </c>
      <c r="I4069" s="3">
        <f>Raw_Data!I4069</f>
        <v>17.989999999999998</v>
      </c>
      <c r="J4069" s="3">
        <f>Raw_Data!J4069</f>
        <v>1</v>
      </c>
      <c r="K4069" s="3" t="str">
        <f>Raw_Data!K4069</f>
        <v>Debit Card</v>
      </c>
      <c r="L4069" s="3">
        <f>Raw_Data!L4069</f>
        <v>3</v>
      </c>
      <c r="M4069" s="3">
        <f>Raw_Data!M4069</f>
        <v>0.06</v>
      </c>
      <c r="N4069" s="3" t="str">
        <f>Raw_Data!N4069</f>
        <v>Sci-Fi</v>
      </c>
      <c r="O4069" s="3" t="str">
        <f t="shared" si="630"/>
        <v>18-24</v>
      </c>
      <c r="P4069" s="3" t="str">
        <f t="shared" si="631"/>
        <v>&lt;10h</v>
      </c>
      <c r="Q4069" s="3" t="str">
        <f t="shared" si="632"/>
        <v>22-45d</v>
      </c>
      <c r="R4069" s="3" t="str">
        <f t="shared" si="633"/>
        <v>Medium</v>
      </c>
      <c r="S4069" s="3" t="str">
        <f t="shared" si="634"/>
        <v>High</v>
      </c>
      <c r="T4069" s="3" t="str">
        <f t="shared" si="635"/>
        <v>Churned</v>
      </c>
      <c r="U4069" s="4">
        <f>1/(1+EXP(-(Predictive_Model!$B$5+((B4069-Predictive_Model!$B$20)/Predictive_Model!$C$20)*Predictive_Model!$D$20+((E4069-Predictive_Model!$B$21)/Predictive_Model!$C$21)*Predictive_Model!$D$21+((F4069-Predictive_Model!$B$22)/Predictive_Model!$C$22)*Predictive_Model!$D$22+((I4069-Predictive_Model!$B$23)/Predictive_Model!$C$23)*Predictive_Model!$D$23+((L4069-Predictive_Model!$B$24)/Predictive_Model!$C$24)*Predictive_Model!$D$24+((M4069-Predictive_Model!$B$25)/Predictive_Model!$C$25)*Predictive_Model!$D$25+IF(C4069="Male",Predictive_Model!$D$31,IF(C4069="Other",Predictive_Model!$D$32,0))+IF(D4069="Premium",Predictive_Model!$D$34,IF(D4069="Standard",Predictive_Model!$D$35,0))+IF(G4069="Asia",Predictive_Model!$D$37,IF(G4069="Europe",Predictive_Model!$D$38,IF(G4069="North America",Predictive_Model!$D$39,IF(G4069="Oceania",Predictive_Model!$D$40,IF(G4069="South America",Predictive_Model!$D$41,0)))))+IF(H4069="Laptop",Predictive_Model!$D$43,IF(H4069="Mobile",Predictive_Model!$D$44,IF(H4069="TV",Predictive_Model!$D$45,IF(H4069="Tablet",Predictive_Model!$D$46,0))))+IF(K4069="Crypto",Predictive_Model!$D$48,IF(K4069="Debit Card",Predictive_Model!$D$49,IF(K4069="Gift Card",Predictive_Model!$D$50,IF(K4069="PayPal",Predictive_Model!$D$51,0))))+IF(N4069="Comedy",Predictive_Model!$D$53,IF(N4069="Documentary",Predictive_Model!$D$54,IF(N4069="Drama",Predictive_Model!$D$55,IF(N4069="Horror",Predictive_Model!$D$56,IF(N4069="Romance",Predictive_Model!$D$57,IF(N4069="Sci-Fi",Predictive_Model!$D$58,0)))))))))</f>
        <v>0.99560556782407128</v>
      </c>
      <c r="V4069" s="3" t="str">
        <f t="shared" si="636"/>
        <v>Critical</v>
      </c>
      <c r="W4069" s="6">
        <f t="shared" si="637"/>
        <v>17.989999999999998</v>
      </c>
      <c r="X4069" s="3" t="str">
        <f t="shared" si="638"/>
        <v>Priority 1</v>
      </c>
      <c r="Y4069" s="3" t="str">
        <f t="shared" si="639"/>
        <v>OK</v>
      </c>
    </row>
    <row r="4070" spans="1:25" x14ac:dyDescent="0.25">
      <c r="A4070" s="3" t="str">
        <f>Raw_Data!A4070</f>
        <v>2de72af7-0363-4ede-bf96-c0003a896f72</v>
      </c>
      <c r="B4070" s="3">
        <f>Raw_Data!B4070</f>
        <v>42</v>
      </c>
      <c r="C4070" s="3" t="str">
        <f>Raw_Data!C4070</f>
        <v>Male</v>
      </c>
      <c r="D4070" s="3" t="str">
        <f>Raw_Data!D4070</f>
        <v>Premium</v>
      </c>
      <c r="E4070" s="3">
        <f>Raw_Data!E4070</f>
        <v>22.19</v>
      </c>
      <c r="F4070" s="3">
        <f>Raw_Data!F4070</f>
        <v>6</v>
      </c>
      <c r="G4070" s="3" t="str">
        <f>Raw_Data!G4070</f>
        <v>Asia</v>
      </c>
      <c r="H4070" s="3" t="str">
        <f>Raw_Data!H4070</f>
        <v>Desktop</v>
      </c>
      <c r="I4070" s="3">
        <f>Raw_Data!I4070</f>
        <v>17.989999999999998</v>
      </c>
      <c r="J4070" s="3">
        <f>Raw_Data!J4070</f>
        <v>0</v>
      </c>
      <c r="K4070" s="3" t="str">
        <f>Raw_Data!K4070</f>
        <v>PayPal</v>
      </c>
      <c r="L4070" s="3">
        <f>Raw_Data!L4070</f>
        <v>2</v>
      </c>
      <c r="M4070" s="3">
        <f>Raw_Data!M4070</f>
        <v>3.17</v>
      </c>
      <c r="N4070" s="3" t="str">
        <f>Raw_Data!N4070</f>
        <v>Sci-Fi</v>
      </c>
      <c r="O4070" s="3" t="str">
        <f t="shared" si="630"/>
        <v>35-44</v>
      </c>
      <c r="P4070" s="3" t="str">
        <f t="shared" si="631"/>
        <v>10-24h</v>
      </c>
      <c r="Q4070" s="3" t="str">
        <f t="shared" si="632"/>
        <v>0-7d</v>
      </c>
      <c r="R4070" s="3" t="str">
        <f t="shared" si="633"/>
        <v>Medium</v>
      </c>
      <c r="S4070" s="3" t="str">
        <f t="shared" si="634"/>
        <v>High</v>
      </c>
      <c r="T4070" s="3" t="str">
        <f t="shared" si="635"/>
        <v>Active</v>
      </c>
      <c r="U4070" s="4">
        <f>1/(1+EXP(-(Predictive_Model!$B$5+((B4070-Predictive_Model!$B$20)/Predictive_Model!$C$20)*Predictive_Model!$D$20+((E4070-Predictive_Model!$B$21)/Predictive_Model!$C$21)*Predictive_Model!$D$21+((F4070-Predictive_Model!$B$22)/Predictive_Model!$C$22)*Predictive_Model!$D$22+((I4070-Predictive_Model!$B$23)/Predictive_Model!$C$23)*Predictive_Model!$D$23+((L4070-Predictive_Model!$B$24)/Predictive_Model!$C$24)*Predictive_Model!$D$24+((M4070-Predictive_Model!$B$25)/Predictive_Model!$C$25)*Predictive_Model!$D$25+IF(C4070="Male",Predictive_Model!$D$31,IF(C4070="Other",Predictive_Model!$D$32,0))+IF(D4070="Premium",Predictive_Model!$D$34,IF(D4070="Standard",Predictive_Model!$D$35,0))+IF(G4070="Asia",Predictive_Model!$D$37,IF(G4070="Europe",Predictive_Model!$D$38,IF(G4070="North America",Predictive_Model!$D$39,IF(G4070="Oceania",Predictive_Model!$D$40,IF(G4070="South America",Predictive_Model!$D$41,0)))))+IF(H4070="Laptop",Predictive_Model!$D$43,IF(H4070="Mobile",Predictive_Model!$D$44,IF(H4070="TV",Predictive_Model!$D$45,IF(H4070="Tablet",Predictive_Model!$D$46,0))))+IF(K4070="Crypto",Predictive_Model!$D$48,IF(K4070="Debit Card",Predictive_Model!$D$49,IF(K4070="Gift Card",Predictive_Model!$D$50,IF(K4070="PayPal",Predictive_Model!$D$51,0))))+IF(N4070="Comedy",Predictive_Model!$D$53,IF(N4070="Documentary",Predictive_Model!$D$54,IF(N4070="Drama",Predictive_Model!$D$55,IF(N4070="Horror",Predictive_Model!$D$56,IF(N4070="Romance",Predictive_Model!$D$57,IF(N4070="Sci-Fi",Predictive_Model!$D$58,0)))))))))</f>
        <v>1.6062410832120889E-5</v>
      </c>
      <c r="V4070" s="3" t="str">
        <f t="shared" si="636"/>
        <v>Low</v>
      </c>
      <c r="W4070" s="6">
        <f t="shared" si="637"/>
        <v>2.889627708698548E-4</v>
      </c>
      <c r="X4070" s="3" t="str">
        <f t="shared" si="638"/>
        <v>Monitor</v>
      </c>
      <c r="Y4070" s="3" t="str">
        <f t="shared" si="639"/>
        <v>OK</v>
      </c>
    </row>
    <row r="4071" spans="1:25" x14ac:dyDescent="0.25">
      <c r="A4071" s="3" t="str">
        <f>Raw_Data!A4071</f>
        <v>023674fd-9b81-45e5-8f9d-f8733d7d65d8</v>
      </c>
      <c r="B4071" s="3">
        <f>Raw_Data!B4071</f>
        <v>47</v>
      </c>
      <c r="C4071" s="3" t="str">
        <f>Raw_Data!C4071</f>
        <v>Other</v>
      </c>
      <c r="D4071" s="3" t="str">
        <f>Raw_Data!D4071</f>
        <v>Standard</v>
      </c>
      <c r="E4071" s="3">
        <f>Raw_Data!E4071</f>
        <v>2.92</v>
      </c>
      <c r="F4071" s="3">
        <f>Raw_Data!F4071</f>
        <v>56</v>
      </c>
      <c r="G4071" s="3" t="str">
        <f>Raw_Data!G4071</f>
        <v>South America</v>
      </c>
      <c r="H4071" s="3" t="str">
        <f>Raw_Data!H4071</f>
        <v>Mobile</v>
      </c>
      <c r="I4071" s="3">
        <f>Raw_Data!I4071</f>
        <v>13.99</v>
      </c>
      <c r="J4071" s="3">
        <f>Raw_Data!J4071</f>
        <v>1</v>
      </c>
      <c r="K4071" s="3" t="str">
        <f>Raw_Data!K4071</f>
        <v>Debit Card</v>
      </c>
      <c r="L4071" s="3">
        <f>Raw_Data!L4071</f>
        <v>5</v>
      </c>
      <c r="M4071" s="3">
        <f>Raw_Data!M4071</f>
        <v>0.05</v>
      </c>
      <c r="N4071" s="3" t="str">
        <f>Raw_Data!N4071</f>
        <v>Drama</v>
      </c>
      <c r="O4071" s="3" t="str">
        <f t="shared" si="630"/>
        <v>45-54</v>
      </c>
      <c r="P4071" s="3" t="str">
        <f t="shared" si="631"/>
        <v>&lt;10h</v>
      </c>
      <c r="Q4071" s="3" t="str">
        <f t="shared" si="632"/>
        <v>46-60d</v>
      </c>
      <c r="R4071" s="3" t="str">
        <f t="shared" si="633"/>
        <v>Low</v>
      </c>
      <c r="S4071" s="3" t="str">
        <f t="shared" si="634"/>
        <v>Mid</v>
      </c>
      <c r="T4071" s="3" t="str">
        <f t="shared" si="635"/>
        <v>Churned</v>
      </c>
      <c r="U4071" s="4">
        <f>1/(1+EXP(-(Predictive_Model!$B$5+((B4071-Predictive_Model!$B$20)/Predictive_Model!$C$20)*Predictive_Model!$D$20+((E4071-Predictive_Model!$B$21)/Predictive_Model!$C$21)*Predictive_Model!$D$21+((F4071-Predictive_Model!$B$22)/Predictive_Model!$C$22)*Predictive_Model!$D$22+((I4071-Predictive_Model!$B$23)/Predictive_Model!$C$23)*Predictive_Model!$D$23+((L4071-Predictive_Model!$B$24)/Predictive_Model!$C$24)*Predictive_Model!$D$24+((M4071-Predictive_Model!$B$25)/Predictive_Model!$C$25)*Predictive_Model!$D$25+IF(C4071="Male",Predictive_Model!$D$31,IF(C4071="Other",Predictive_Model!$D$32,0))+IF(D4071="Premium",Predictive_Model!$D$34,IF(D4071="Standard",Predictive_Model!$D$35,0))+IF(G4071="Asia",Predictive_Model!$D$37,IF(G4071="Europe",Predictive_Model!$D$38,IF(G4071="North America",Predictive_Model!$D$39,IF(G4071="Oceania",Predictive_Model!$D$40,IF(G4071="South America",Predictive_Model!$D$41,0)))))+IF(H4071="Laptop",Predictive_Model!$D$43,IF(H4071="Mobile",Predictive_Model!$D$44,IF(H4071="TV",Predictive_Model!$D$45,IF(H4071="Tablet",Predictive_Model!$D$46,0))))+IF(K4071="Crypto",Predictive_Model!$D$48,IF(K4071="Debit Card",Predictive_Model!$D$49,IF(K4071="Gift Card",Predictive_Model!$D$50,IF(K4071="PayPal",Predictive_Model!$D$51,0))))+IF(N4071="Comedy",Predictive_Model!$D$53,IF(N4071="Documentary",Predictive_Model!$D$54,IF(N4071="Drama",Predictive_Model!$D$55,IF(N4071="Horror",Predictive_Model!$D$56,IF(N4071="Romance",Predictive_Model!$D$57,IF(N4071="Sci-Fi",Predictive_Model!$D$58,0)))))))))</f>
        <v>0.99971105205289745</v>
      </c>
      <c r="V4071" s="3" t="str">
        <f t="shared" si="636"/>
        <v>Critical</v>
      </c>
      <c r="W4071" s="6">
        <f t="shared" si="637"/>
        <v>13.99</v>
      </c>
      <c r="X4071" s="3" t="str">
        <f t="shared" si="638"/>
        <v>Priority 2</v>
      </c>
      <c r="Y4071" s="3" t="str">
        <f t="shared" si="639"/>
        <v>OK</v>
      </c>
    </row>
    <row r="4072" spans="1:25" x14ac:dyDescent="0.25">
      <c r="A4072" s="3" t="str">
        <f>Raw_Data!A4072</f>
        <v>77a52f9c-7768-491c-9b1d-723ead182bdf</v>
      </c>
      <c r="B4072" s="3">
        <f>Raw_Data!B4072</f>
        <v>23</v>
      </c>
      <c r="C4072" s="3" t="str">
        <f>Raw_Data!C4072</f>
        <v>Other</v>
      </c>
      <c r="D4072" s="3" t="str">
        <f>Raw_Data!D4072</f>
        <v>Basic</v>
      </c>
      <c r="E4072" s="3">
        <f>Raw_Data!E4072</f>
        <v>10.62</v>
      </c>
      <c r="F4072" s="3">
        <f>Raw_Data!F4072</f>
        <v>52</v>
      </c>
      <c r="G4072" s="3" t="str">
        <f>Raw_Data!G4072</f>
        <v>North America</v>
      </c>
      <c r="H4072" s="3" t="str">
        <f>Raw_Data!H4072</f>
        <v>Mobile</v>
      </c>
      <c r="I4072" s="3">
        <f>Raw_Data!I4072</f>
        <v>8.99</v>
      </c>
      <c r="J4072" s="3">
        <f>Raw_Data!J4072</f>
        <v>1</v>
      </c>
      <c r="K4072" s="3" t="str">
        <f>Raw_Data!K4072</f>
        <v>Gift Card</v>
      </c>
      <c r="L4072" s="3">
        <f>Raw_Data!L4072</f>
        <v>4</v>
      </c>
      <c r="M4072" s="3">
        <f>Raw_Data!M4072</f>
        <v>0.2</v>
      </c>
      <c r="N4072" s="3" t="str">
        <f>Raw_Data!N4072</f>
        <v>Comedy</v>
      </c>
      <c r="O4072" s="3" t="str">
        <f t="shared" si="630"/>
        <v>18-24</v>
      </c>
      <c r="P4072" s="3" t="str">
        <f t="shared" si="631"/>
        <v>10-24h</v>
      </c>
      <c r="Q4072" s="3" t="str">
        <f t="shared" si="632"/>
        <v>46-60d</v>
      </c>
      <c r="R4072" s="3" t="str">
        <f t="shared" si="633"/>
        <v>Medium</v>
      </c>
      <c r="S4072" s="3" t="str">
        <f t="shared" si="634"/>
        <v>Low</v>
      </c>
      <c r="T4072" s="3" t="str">
        <f t="shared" si="635"/>
        <v>Churned</v>
      </c>
      <c r="U4072" s="4">
        <f>1/(1+EXP(-(Predictive_Model!$B$5+((B4072-Predictive_Model!$B$20)/Predictive_Model!$C$20)*Predictive_Model!$D$20+((E4072-Predictive_Model!$B$21)/Predictive_Model!$C$21)*Predictive_Model!$D$21+((F4072-Predictive_Model!$B$22)/Predictive_Model!$C$22)*Predictive_Model!$D$22+((I4072-Predictive_Model!$B$23)/Predictive_Model!$C$23)*Predictive_Model!$D$23+((L4072-Predictive_Model!$B$24)/Predictive_Model!$C$24)*Predictive_Model!$D$24+((M4072-Predictive_Model!$B$25)/Predictive_Model!$C$25)*Predictive_Model!$D$25+IF(C4072="Male",Predictive_Model!$D$31,IF(C4072="Other",Predictive_Model!$D$32,0))+IF(D4072="Premium",Predictive_Model!$D$34,IF(D4072="Standard",Predictive_Model!$D$35,0))+IF(G4072="Asia",Predictive_Model!$D$37,IF(G4072="Europe",Predictive_Model!$D$38,IF(G4072="North America",Predictive_Model!$D$39,IF(G4072="Oceania",Predictive_Model!$D$40,IF(G4072="South America",Predictive_Model!$D$41,0)))))+IF(H4072="Laptop",Predictive_Model!$D$43,IF(H4072="Mobile",Predictive_Model!$D$44,IF(H4072="TV",Predictive_Model!$D$45,IF(H4072="Tablet",Predictive_Model!$D$46,0))))+IF(K4072="Crypto",Predictive_Model!$D$48,IF(K4072="Debit Card",Predictive_Model!$D$49,IF(K4072="Gift Card",Predictive_Model!$D$50,IF(K4072="PayPal",Predictive_Model!$D$51,0))))+IF(N4072="Comedy",Predictive_Model!$D$53,IF(N4072="Documentary",Predictive_Model!$D$54,IF(N4072="Drama",Predictive_Model!$D$55,IF(N4072="Horror",Predictive_Model!$D$56,IF(N4072="Romance",Predictive_Model!$D$57,IF(N4072="Sci-Fi",Predictive_Model!$D$58,0)))))))))</f>
        <v>0.99941730482961744</v>
      </c>
      <c r="V4072" s="3" t="str">
        <f t="shared" si="636"/>
        <v>Critical</v>
      </c>
      <c r="W4072" s="6">
        <f t="shared" si="637"/>
        <v>8.99</v>
      </c>
      <c r="X4072" s="3" t="str">
        <f t="shared" si="638"/>
        <v>Priority 2</v>
      </c>
      <c r="Y4072" s="3" t="str">
        <f t="shared" si="639"/>
        <v>OK</v>
      </c>
    </row>
    <row r="4073" spans="1:25" x14ac:dyDescent="0.25">
      <c r="A4073" s="3" t="str">
        <f>Raw_Data!A4073</f>
        <v>454fec46-8e0d-4393-8447-cd6a9e571728</v>
      </c>
      <c r="B4073" s="3">
        <f>Raw_Data!B4073</f>
        <v>51</v>
      </c>
      <c r="C4073" s="3" t="str">
        <f>Raw_Data!C4073</f>
        <v>Male</v>
      </c>
      <c r="D4073" s="3" t="str">
        <f>Raw_Data!D4073</f>
        <v>Standard</v>
      </c>
      <c r="E4073" s="3">
        <f>Raw_Data!E4073</f>
        <v>18</v>
      </c>
      <c r="F4073" s="3">
        <f>Raw_Data!F4073</f>
        <v>60</v>
      </c>
      <c r="G4073" s="3" t="str">
        <f>Raw_Data!G4073</f>
        <v>South America</v>
      </c>
      <c r="H4073" s="3" t="str">
        <f>Raw_Data!H4073</f>
        <v>Desktop</v>
      </c>
      <c r="I4073" s="3">
        <f>Raw_Data!I4073</f>
        <v>13.99</v>
      </c>
      <c r="J4073" s="3">
        <f>Raw_Data!J4073</f>
        <v>0</v>
      </c>
      <c r="K4073" s="3" t="str">
        <f>Raw_Data!K4073</f>
        <v>Debit Card</v>
      </c>
      <c r="L4073" s="3">
        <f>Raw_Data!L4073</f>
        <v>4</v>
      </c>
      <c r="M4073" s="3">
        <f>Raw_Data!M4073</f>
        <v>0.3</v>
      </c>
      <c r="N4073" s="3" t="str">
        <f>Raw_Data!N4073</f>
        <v>Romance</v>
      </c>
      <c r="O4073" s="3" t="str">
        <f t="shared" si="630"/>
        <v>45-54</v>
      </c>
      <c r="P4073" s="3" t="str">
        <f t="shared" si="631"/>
        <v>10-24h</v>
      </c>
      <c r="Q4073" s="3" t="str">
        <f t="shared" si="632"/>
        <v>46-60d</v>
      </c>
      <c r="R4073" s="3" t="str">
        <f t="shared" si="633"/>
        <v>Medium</v>
      </c>
      <c r="S4073" s="3" t="str">
        <f t="shared" si="634"/>
        <v>Mid</v>
      </c>
      <c r="T4073" s="3" t="str">
        <f t="shared" si="635"/>
        <v>Active</v>
      </c>
      <c r="U4073" s="4">
        <f>1/(1+EXP(-(Predictive_Model!$B$5+((B4073-Predictive_Model!$B$20)/Predictive_Model!$C$20)*Predictive_Model!$D$20+((E4073-Predictive_Model!$B$21)/Predictive_Model!$C$21)*Predictive_Model!$D$21+((F4073-Predictive_Model!$B$22)/Predictive_Model!$C$22)*Predictive_Model!$D$22+((I4073-Predictive_Model!$B$23)/Predictive_Model!$C$23)*Predictive_Model!$D$23+((L4073-Predictive_Model!$B$24)/Predictive_Model!$C$24)*Predictive_Model!$D$24+((M4073-Predictive_Model!$B$25)/Predictive_Model!$C$25)*Predictive_Model!$D$25+IF(C4073="Male",Predictive_Model!$D$31,IF(C4073="Other",Predictive_Model!$D$32,0))+IF(D4073="Premium",Predictive_Model!$D$34,IF(D4073="Standard",Predictive_Model!$D$35,0))+IF(G4073="Asia",Predictive_Model!$D$37,IF(G4073="Europe",Predictive_Model!$D$38,IF(G4073="North America",Predictive_Model!$D$39,IF(G4073="Oceania",Predictive_Model!$D$40,IF(G4073="South America",Predictive_Model!$D$41,0)))))+IF(H4073="Laptop",Predictive_Model!$D$43,IF(H4073="Mobile",Predictive_Model!$D$44,IF(H4073="TV",Predictive_Model!$D$45,IF(H4073="Tablet",Predictive_Model!$D$46,0))))+IF(K4073="Crypto",Predictive_Model!$D$48,IF(K4073="Debit Card",Predictive_Model!$D$49,IF(K4073="Gift Card",Predictive_Model!$D$50,IF(K4073="PayPal",Predictive_Model!$D$51,0))))+IF(N4073="Comedy",Predictive_Model!$D$53,IF(N4073="Documentary",Predictive_Model!$D$54,IF(N4073="Drama",Predictive_Model!$D$55,IF(N4073="Horror",Predictive_Model!$D$56,IF(N4073="Romance",Predictive_Model!$D$57,IF(N4073="Sci-Fi",Predictive_Model!$D$58,0)))))))))</f>
        <v>0.93246397207630816</v>
      </c>
      <c r="V4073" s="3" t="str">
        <f t="shared" si="636"/>
        <v>Critical</v>
      </c>
      <c r="W4073" s="6">
        <f t="shared" si="637"/>
        <v>13.045170969347552</v>
      </c>
      <c r="X4073" s="3" t="str">
        <f t="shared" si="638"/>
        <v>Priority 2</v>
      </c>
      <c r="Y4073" s="3" t="str">
        <f t="shared" si="639"/>
        <v>OK</v>
      </c>
    </row>
    <row r="4074" spans="1:25" x14ac:dyDescent="0.25">
      <c r="A4074" s="3" t="str">
        <f>Raw_Data!A4074</f>
        <v>5cc8a992-4c30-43be-a159-973c513b4dd6</v>
      </c>
      <c r="B4074" s="3">
        <f>Raw_Data!B4074</f>
        <v>30</v>
      </c>
      <c r="C4074" s="3" t="str">
        <f>Raw_Data!C4074</f>
        <v>Female</v>
      </c>
      <c r="D4074" s="3" t="str">
        <f>Raw_Data!D4074</f>
        <v>Basic</v>
      </c>
      <c r="E4074" s="3">
        <f>Raw_Data!E4074</f>
        <v>8.52</v>
      </c>
      <c r="F4074" s="3">
        <f>Raw_Data!F4074</f>
        <v>11</v>
      </c>
      <c r="G4074" s="3" t="str">
        <f>Raw_Data!G4074</f>
        <v>Asia</v>
      </c>
      <c r="H4074" s="3" t="str">
        <f>Raw_Data!H4074</f>
        <v>Laptop</v>
      </c>
      <c r="I4074" s="3">
        <f>Raw_Data!I4074</f>
        <v>8.99</v>
      </c>
      <c r="J4074" s="3">
        <f>Raw_Data!J4074</f>
        <v>0</v>
      </c>
      <c r="K4074" s="3" t="str">
        <f>Raw_Data!K4074</f>
        <v>Gift Card</v>
      </c>
      <c r="L4074" s="3">
        <f>Raw_Data!L4074</f>
        <v>4</v>
      </c>
      <c r="M4074" s="3">
        <f>Raw_Data!M4074</f>
        <v>0.71</v>
      </c>
      <c r="N4074" s="3" t="str">
        <f>Raw_Data!N4074</f>
        <v>Action</v>
      </c>
      <c r="O4074" s="3" t="str">
        <f t="shared" si="630"/>
        <v>25-34</v>
      </c>
      <c r="P4074" s="3" t="str">
        <f t="shared" si="631"/>
        <v>&lt;10h</v>
      </c>
      <c r="Q4074" s="3" t="str">
        <f t="shared" si="632"/>
        <v>8-21d</v>
      </c>
      <c r="R4074" s="3" t="str">
        <f t="shared" si="633"/>
        <v>Medium</v>
      </c>
      <c r="S4074" s="3" t="str">
        <f t="shared" si="634"/>
        <v>Low</v>
      </c>
      <c r="T4074" s="3" t="str">
        <f t="shared" si="635"/>
        <v>Active</v>
      </c>
      <c r="U4074" s="4">
        <f>1/(1+EXP(-(Predictive_Model!$B$5+((B4074-Predictive_Model!$B$20)/Predictive_Model!$C$20)*Predictive_Model!$D$20+((E4074-Predictive_Model!$B$21)/Predictive_Model!$C$21)*Predictive_Model!$D$21+((F4074-Predictive_Model!$B$22)/Predictive_Model!$C$22)*Predictive_Model!$D$22+((I4074-Predictive_Model!$B$23)/Predictive_Model!$C$23)*Predictive_Model!$D$23+((L4074-Predictive_Model!$B$24)/Predictive_Model!$C$24)*Predictive_Model!$D$24+((M4074-Predictive_Model!$B$25)/Predictive_Model!$C$25)*Predictive_Model!$D$25+IF(C4074="Male",Predictive_Model!$D$31,IF(C4074="Other",Predictive_Model!$D$32,0))+IF(D4074="Premium",Predictive_Model!$D$34,IF(D4074="Standard",Predictive_Model!$D$35,0))+IF(G4074="Asia",Predictive_Model!$D$37,IF(G4074="Europe",Predictive_Model!$D$38,IF(G4074="North America",Predictive_Model!$D$39,IF(G4074="Oceania",Predictive_Model!$D$40,IF(G4074="South America",Predictive_Model!$D$41,0)))))+IF(H4074="Laptop",Predictive_Model!$D$43,IF(H4074="Mobile",Predictive_Model!$D$44,IF(H4074="TV",Predictive_Model!$D$45,IF(H4074="Tablet",Predictive_Model!$D$46,0))))+IF(K4074="Crypto",Predictive_Model!$D$48,IF(K4074="Debit Card",Predictive_Model!$D$49,IF(K4074="Gift Card",Predictive_Model!$D$50,IF(K4074="PayPal",Predictive_Model!$D$51,0))))+IF(N4074="Comedy",Predictive_Model!$D$53,IF(N4074="Documentary",Predictive_Model!$D$54,IF(N4074="Drama",Predictive_Model!$D$55,IF(N4074="Horror",Predictive_Model!$D$56,IF(N4074="Romance",Predictive_Model!$D$57,IF(N4074="Sci-Fi",Predictive_Model!$D$58,0)))))))))</f>
        <v>0.52877390773284716</v>
      </c>
      <c r="V4074" s="3" t="str">
        <f t="shared" si="636"/>
        <v>High</v>
      </c>
      <c r="W4074" s="6">
        <f t="shared" si="637"/>
        <v>4.7536774305182963</v>
      </c>
      <c r="X4074" s="3" t="str">
        <f t="shared" si="638"/>
        <v>Monitor</v>
      </c>
      <c r="Y4074" s="3" t="str">
        <f t="shared" si="639"/>
        <v>OK</v>
      </c>
    </row>
    <row r="4075" spans="1:25" x14ac:dyDescent="0.25">
      <c r="A4075" s="3" t="str">
        <f>Raw_Data!A4075</f>
        <v>1a0e524e-c388-4abf-af21-46baf2798e0a</v>
      </c>
      <c r="B4075" s="3">
        <f>Raw_Data!B4075</f>
        <v>65</v>
      </c>
      <c r="C4075" s="3" t="str">
        <f>Raw_Data!C4075</f>
        <v>Other</v>
      </c>
      <c r="D4075" s="3" t="str">
        <f>Raw_Data!D4075</f>
        <v>Basic</v>
      </c>
      <c r="E4075" s="3">
        <f>Raw_Data!E4075</f>
        <v>9.9499999999999993</v>
      </c>
      <c r="F4075" s="3">
        <f>Raw_Data!F4075</f>
        <v>8</v>
      </c>
      <c r="G4075" s="3" t="str">
        <f>Raw_Data!G4075</f>
        <v>North America</v>
      </c>
      <c r="H4075" s="3" t="str">
        <f>Raw_Data!H4075</f>
        <v>Laptop</v>
      </c>
      <c r="I4075" s="3">
        <f>Raw_Data!I4075</f>
        <v>8.99</v>
      </c>
      <c r="J4075" s="3">
        <f>Raw_Data!J4075</f>
        <v>0</v>
      </c>
      <c r="K4075" s="3" t="str">
        <f>Raw_Data!K4075</f>
        <v>Crypto</v>
      </c>
      <c r="L4075" s="3">
        <f>Raw_Data!L4075</f>
        <v>5</v>
      </c>
      <c r="M4075" s="3">
        <f>Raw_Data!M4075</f>
        <v>1.1100000000000001</v>
      </c>
      <c r="N4075" s="3" t="str">
        <f>Raw_Data!N4075</f>
        <v>Comedy</v>
      </c>
      <c r="O4075" s="3" t="str">
        <f t="shared" si="630"/>
        <v>55-70</v>
      </c>
      <c r="P4075" s="3" t="str">
        <f t="shared" si="631"/>
        <v>&lt;10h</v>
      </c>
      <c r="Q4075" s="3" t="str">
        <f t="shared" si="632"/>
        <v>8-21d</v>
      </c>
      <c r="R4075" s="3" t="str">
        <f t="shared" si="633"/>
        <v>Medium</v>
      </c>
      <c r="S4075" s="3" t="str">
        <f t="shared" si="634"/>
        <v>Low</v>
      </c>
      <c r="T4075" s="3" t="str">
        <f t="shared" si="635"/>
        <v>Active</v>
      </c>
      <c r="U4075" s="4">
        <f>1/(1+EXP(-(Predictive_Model!$B$5+((B4075-Predictive_Model!$B$20)/Predictive_Model!$C$20)*Predictive_Model!$D$20+((E4075-Predictive_Model!$B$21)/Predictive_Model!$C$21)*Predictive_Model!$D$21+((F4075-Predictive_Model!$B$22)/Predictive_Model!$C$22)*Predictive_Model!$D$22+((I4075-Predictive_Model!$B$23)/Predictive_Model!$C$23)*Predictive_Model!$D$23+((L4075-Predictive_Model!$B$24)/Predictive_Model!$C$24)*Predictive_Model!$D$24+((M4075-Predictive_Model!$B$25)/Predictive_Model!$C$25)*Predictive_Model!$D$25+IF(C4075="Male",Predictive_Model!$D$31,IF(C4075="Other",Predictive_Model!$D$32,0))+IF(D4075="Premium",Predictive_Model!$D$34,IF(D4075="Standard",Predictive_Model!$D$35,0))+IF(G4075="Asia",Predictive_Model!$D$37,IF(G4075="Europe",Predictive_Model!$D$38,IF(G4075="North America",Predictive_Model!$D$39,IF(G4075="Oceania",Predictive_Model!$D$40,IF(G4075="South America",Predictive_Model!$D$41,0)))))+IF(H4075="Laptop",Predictive_Model!$D$43,IF(H4075="Mobile",Predictive_Model!$D$44,IF(H4075="TV",Predictive_Model!$D$45,IF(H4075="Tablet",Predictive_Model!$D$46,0))))+IF(K4075="Crypto",Predictive_Model!$D$48,IF(K4075="Debit Card",Predictive_Model!$D$49,IF(K4075="Gift Card",Predictive_Model!$D$50,IF(K4075="PayPal",Predictive_Model!$D$51,0))))+IF(N4075="Comedy",Predictive_Model!$D$53,IF(N4075="Documentary",Predictive_Model!$D$54,IF(N4075="Drama",Predictive_Model!$D$55,IF(N4075="Horror",Predictive_Model!$D$56,IF(N4075="Romance",Predictive_Model!$D$57,IF(N4075="Sci-Fi",Predictive_Model!$D$58,0)))))))))</f>
        <v>7.3714263223707555E-2</v>
      </c>
      <c r="V4075" s="3" t="str">
        <f t="shared" si="636"/>
        <v>Low</v>
      </c>
      <c r="W4075" s="6">
        <f t="shared" si="637"/>
        <v>0.66269122638113098</v>
      </c>
      <c r="X4075" s="3" t="str">
        <f t="shared" si="638"/>
        <v>Monitor</v>
      </c>
      <c r="Y4075" s="3" t="str">
        <f t="shared" si="639"/>
        <v>OK</v>
      </c>
    </row>
    <row r="4076" spans="1:25" x14ac:dyDescent="0.25">
      <c r="A4076" s="3" t="str">
        <f>Raw_Data!A4076</f>
        <v>2e4826ea-64a8-4eae-84f2-4e5e2c104656</v>
      </c>
      <c r="B4076" s="3">
        <f>Raw_Data!B4076</f>
        <v>70</v>
      </c>
      <c r="C4076" s="3" t="str">
        <f>Raw_Data!C4076</f>
        <v>Female</v>
      </c>
      <c r="D4076" s="3" t="str">
        <f>Raw_Data!D4076</f>
        <v>Premium</v>
      </c>
      <c r="E4076" s="3">
        <f>Raw_Data!E4076</f>
        <v>9.25</v>
      </c>
      <c r="F4076" s="3">
        <f>Raw_Data!F4076</f>
        <v>8</v>
      </c>
      <c r="G4076" s="3" t="str">
        <f>Raw_Data!G4076</f>
        <v>South America</v>
      </c>
      <c r="H4076" s="3" t="str">
        <f>Raw_Data!H4076</f>
        <v>Tablet</v>
      </c>
      <c r="I4076" s="3">
        <f>Raw_Data!I4076</f>
        <v>17.989999999999998</v>
      </c>
      <c r="J4076" s="3">
        <f>Raw_Data!J4076</f>
        <v>0</v>
      </c>
      <c r="K4076" s="3" t="str">
        <f>Raw_Data!K4076</f>
        <v>PayPal</v>
      </c>
      <c r="L4076" s="3">
        <f>Raw_Data!L4076</f>
        <v>5</v>
      </c>
      <c r="M4076" s="3">
        <f>Raw_Data!M4076</f>
        <v>1.03</v>
      </c>
      <c r="N4076" s="3" t="str">
        <f>Raw_Data!N4076</f>
        <v>Documentary</v>
      </c>
      <c r="O4076" s="3" t="str">
        <f t="shared" si="630"/>
        <v>55-70</v>
      </c>
      <c r="P4076" s="3" t="str">
        <f t="shared" si="631"/>
        <v>&lt;10h</v>
      </c>
      <c r="Q4076" s="3" t="str">
        <f t="shared" si="632"/>
        <v>8-21d</v>
      </c>
      <c r="R4076" s="3" t="str">
        <f t="shared" si="633"/>
        <v>Medium</v>
      </c>
      <c r="S4076" s="3" t="str">
        <f t="shared" si="634"/>
        <v>High</v>
      </c>
      <c r="T4076" s="3" t="str">
        <f t="shared" si="635"/>
        <v>Active</v>
      </c>
      <c r="U4076" s="4">
        <f>1/(1+EXP(-(Predictive_Model!$B$5+((B4076-Predictive_Model!$B$20)/Predictive_Model!$C$20)*Predictive_Model!$D$20+((E4076-Predictive_Model!$B$21)/Predictive_Model!$C$21)*Predictive_Model!$D$21+((F4076-Predictive_Model!$B$22)/Predictive_Model!$C$22)*Predictive_Model!$D$22+((I4076-Predictive_Model!$B$23)/Predictive_Model!$C$23)*Predictive_Model!$D$23+((L4076-Predictive_Model!$B$24)/Predictive_Model!$C$24)*Predictive_Model!$D$24+((M4076-Predictive_Model!$B$25)/Predictive_Model!$C$25)*Predictive_Model!$D$25+IF(C4076="Male",Predictive_Model!$D$31,IF(C4076="Other",Predictive_Model!$D$32,0))+IF(D4076="Premium",Predictive_Model!$D$34,IF(D4076="Standard",Predictive_Model!$D$35,0))+IF(G4076="Asia",Predictive_Model!$D$37,IF(G4076="Europe",Predictive_Model!$D$38,IF(G4076="North America",Predictive_Model!$D$39,IF(G4076="Oceania",Predictive_Model!$D$40,IF(G4076="South America",Predictive_Model!$D$41,0)))))+IF(H4076="Laptop",Predictive_Model!$D$43,IF(H4076="Mobile",Predictive_Model!$D$44,IF(H4076="TV",Predictive_Model!$D$45,IF(H4076="Tablet",Predictive_Model!$D$46,0))))+IF(K4076="Crypto",Predictive_Model!$D$48,IF(K4076="Debit Card",Predictive_Model!$D$49,IF(K4076="Gift Card",Predictive_Model!$D$50,IF(K4076="PayPal",Predictive_Model!$D$51,0))))+IF(N4076="Comedy",Predictive_Model!$D$53,IF(N4076="Documentary",Predictive_Model!$D$54,IF(N4076="Drama",Predictive_Model!$D$55,IF(N4076="Horror",Predictive_Model!$D$56,IF(N4076="Romance",Predictive_Model!$D$57,IF(N4076="Sci-Fi",Predictive_Model!$D$58,0)))))))))</f>
        <v>2.6542079629488111E-2</v>
      </c>
      <c r="V4076" s="3" t="str">
        <f t="shared" si="636"/>
        <v>Low</v>
      </c>
      <c r="W4076" s="6">
        <f t="shared" si="637"/>
        <v>0.47749201253449108</v>
      </c>
      <c r="X4076" s="3" t="str">
        <f t="shared" si="638"/>
        <v>Monitor</v>
      </c>
      <c r="Y4076" s="3" t="str">
        <f t="shared" si="639"/>
        <v>OK</v>
      </c>
    </row>
    <row r="4077" spans="1:25" x14ac:dyDescent="0.25">
      <c r="A4077" s="3" t="str">
        <f>Raw_Data!A4077</f>
        <v>f4c54bfe-7854-4c8c-ad84-b9710932a4af</v>
      </c>
      <c r="B4077" s="3">
        <f>Raw_Data!B4077</f>
        <v>49</v>
      </c>
      <c r="C4077" s="3" t="str">
        <f>Raw_Data!C4077</f>
        <v>Female</v>
      </c>
      <c r="D4077" s="3" t="str">
        <f>Raw_Data!D4077</f>
        <v>Basic</v>
      </c>
      <c r="E4077" s="3">
        <f>Raw_Data!E4077</f>
        <v>9.65</v>
      </c>
      <c r="F4077" s="3">
        <f>Raw_Data!F4077</f>
        <v>8</v>
      </c>
      <c r="G4077" s="3" t="str">
        <f>Raw_Data!G4077</f>
        <v>Asia</v>
      </c>
      <c r="H4077" s="3" t="str">
        <f>Raw_Data!H4077</f>
        <v>Laptop</v>
      </c>
      <c r="I4077" s="3">
        <f>Raw_Data!I4077</f>
        <v>8.99</v>
      </c>
      <c r="J4077" s="3">
        <f>Raw_Data!J4077</f>
        <v>0</v>
      </c>
      <c r="K4077" s="3" t="str">
        <f>Raw_Data!K4077</f>
        <v>Crypto</v>
      </c>
      <c r="L4077" s="3">
        <f>Raw_Data!L4077</f>
        <v>3</v>
      </c>
      <c r="M4077" s="3">
        <f>Raw_Data!M4077</f>
        <v>1.07</v>
      </c>
      <c r="N4077" s="3" t="str">
        <f>Raw_Data!N4077</f>
        <v>Romance</v>
      </c>
      <c r="O4077" s="3" t="str">
        <f t="shared" si="630"/>
        <v>45-54</v>
      </c>
      <c r="P4077" s="3" t="str">
        <f t="shared" si="631"/>
        <v>&lt;10h</v>
      </c>
      <c r="Q4077" s="3" t="str">
        <f t="shared" si="632"/>
        <v>8-21d</v>
      </c>
      <c r="R4077" s="3" t="str">
        <f t="shared" si="633"/>
        <v>Medium</v>
      </c>
      <c r="S4077" s="3" t="str">
        <f t="shared" si="634"/>
        <v>Low</v>
      </c>
      <c r="T4077" s="3" t="str">
        <f t="shared" si="635"/>
        <v>Active</v>
      </c>
      <c r="U4077" s="4">
        <f>1/(1+EXP(-(Predictive_Model!$B$5+((B4077-Predictive_Model!$B$20)/Predictive_Model!$C$20)*Predictive_Model!$D$20+((E4077-Predictive_Model!$B$21)/Predictive_Model!$C$21)*Predictive_Model!$D$21+((F4077-Predictive_Model!$B$22)/Predictive_Model!$C$22)*Predictive_Model!$D$22+((I4077-Predictive_Model!$B$23)/Predictive_Model!$C$23)*Predictive_Model!$D$23+((L4077-Predictive_Model!$B$24)/Predictive_Model!$C$24)*Predictive_Model!$D$24+((M4077-Predictive_Model!$B$25)/Predictive_Model!$C$25)*Predictive_Model!$D$25+IF(C4077="Male",Predictive_Model!$D$31,IF(C4077="Other",Predictive_Model!$D$32,0))+IF(D4077="Premium",Predictive_Model!$D$34,IF(D4077="Standard",Predictive_Model!$D$35,0))+IF(G4077="Asia",Predictive_Model!$D$37,IF(G4077="Europe",Predictive_Model!$D$38,IF(G4077="North America",Predictive_Model!$D$39,IF(G4077="Oceania",Predictive_Model!$D$40,IF(G4077="South America",Predictive_Model!$D$41,0)))))+IF(H4077="Laptop",Predictive_Model!$D$43,IF(H4077="Mobile",Predictive_Model!$D$44,IF(H4077="TV",Predictive_Model!$D$45,IF(H4077="Tablet",Predictive_Model!$D$46,0))))+IF(K4077="Crypto",Predictive_Model!$D$48,IF(K4077="Debit Card",Predictive_Model!$D$49,IF(K4077="Gift Card",Predictive_Model!$D$50,IF(K4077="PayPal",Predictive_Model!$D$51,0))))+IF(N4077="Comedy",Predictive_Model!$D$53,IF(N4077="Documentary",Predictive_Model!$D$54,IF(N4077="Drama",Predictive_Model!$D$55,IF(N4077="Horror",Predictive_Model!$D$56,IF(N4077="Romance",Predictive_Model!$D$57,IF(N4077="Sci-Fi",Predictive_Model!$D$58,0)))))))))</f>
        <v>0.30140383663453485</v>
      </c>
      <c r="V4077" s="3" t="str">
        <f t="shared" si="636"/>
        <v>Medium</v>
      </c>
      <c r="W4077" s="6">
        <f t="shared" si="637"/>
        <v>2.7096204913444684</v>
      </c>
      <c r="X4077" s="3" t="str">
        <f t="shared" si="638"/>
        <v>Monitor</v>
      </c>
      <c r="Y4077" s="3" t="str">
        <f t="shared" si="639"/>
        <v>OK</v>
      </c>
    </row>
    <row r="4078" spans="1:25" x14ac:dyDescent="0.25">
      <c r="A4078" s="3" t="str">
        <f>Raw_Data!A4078</f>
        <v>7108b055-a04f-4eb1-b937-acf3b9eacbfc</v>
      </c>
      <c r="B4078" s="3">
        <f>Raw_Data!B4078</f>
        <v>37</v>
      </c>
      <c r="C4078" s="3" t="str">
        <f>Raw_Data!C4078</f>
        <v>Male</v>
      </c>
      <c r="D4078" s="3" t="str">
        <f>Raw_Data!D4078</f>
        <v>Premium</v>
      </c>
      <c r="E4078" s="3">
        <f>Raw_Data!E4078</f>
        <v>0.64</v>
      </c>
      <c r="F4078" s="3">
        <f>Raw_Data!F4078</f>
        <v>10</v>
      </c>
      <c r="G4078" s="3" t="str">
        <f>Raw_Data!G4078</f>
        <v>Europe</v>
      </c>
      <c r="H4078" s="3" t="str">
        <f>Raw_Data!H4078</f>
        <v>Desktop</v>
      </c>
      <c r="I4078" s="3">
        <f>Raw_Data!I4078</f>
        <v>17.989999999999998</v>
      </c>
      <c r="J4078" s="3">
        <f>Raw_Data!J4078</f>
        <v>1</v>
      </c>
      <c r="K4078" s="3" t="str">
        <f>Raw_Data!K4078</f>
        <v>Gift Card</v>
      </c>
      <c r="L4078" s="3">
        <f>Raw_Data!L4078</f>
        <v>5</v>
      </c>
      <c r="M4078" s="3">
        <f>Raw_Data!M4078</f>
        <v>0.06</v>
      </c>
      <c r="N4078" s="3" t="str">
        <f>Raw_Data!N4078</f>
        <v>Comedy</v>
      </c>
      <c r="O4078" s="3" t="str">
        <f t="shared" si="630"/>
        <v>35-44</v>
      </c>
      <c r="P4078" s="3" t="str">
        <f t="shared" si="631"/>
        <v>&lt;10h</v>
      </c>
      <c r="Q4078" s="3" t="str">
        <f t="shared" si="632"/>
        <v>8-21d</v>
      </c>
      <c r="R4078" s="3" t="str">
        <f t="shared" si="633"/>
        <v>Medium</v>
      </c>
      <c r="S4078" s="3" t="str">
        <f t="shared" si="634"/>
        <v>High</v>
      </c>
      <c r="T4078" s="3" t="str">
        <f t="shared" si="635"/>
        <v>Churned</v>
      </c>
      <c r="U4078" s="4">
        <f>1/(1+EXP(-(Predictive_Model!$B$5+((B4078-Predictive_Model!$B$20)/Predictive_Model!$C$20)*Predictive_Model!$D$20+((E4078-Predictive_Model!$B$21)/Predictive_Model!$C$21)*Predictive_Model!$D$21+((F4078-Predictive_Model!$B$22)/Predictive_Model!$C$22)*Predictive_Model!$D$22+((I4078-Predictive_Model!$B$23)/Predictive_Model!$C$23)*Predictive_Model!$D$23+((L4078-Predictive_Model!$B$24)/Predictive_Model!$C$24)*Predictive_Model!$D$24+((M4078-Predictive_Model!$B$25)/Predictive_Model!$C$25)*Predictive_Model!$D$25+IF(C4078="Male",Predictive_Model!$D$31,IF(C4078="Other",Predictive_Model!$D$32,0))+IF(D4078="Premium",Predictive_Model!$D$34,IF(D4078="Standard",Predictive_Model!$D$35,0))+IF(G4078="Asia",Predictive_Model!$D$37,IF(G4078="Europe",Predictive_Model!$D$38,IF(G4078="North America",Predictive_Model!$D$39,IF(G4078="Oceania",Predictive_Model!$D$40,IF(G4078="South America",Predictive_Model!$D$41,0)))))+IF(H4078="Laptop",Predictive_Model!$D$43,IF(H4078="Mobile",Predictive_Model!$D$44,IF(H4078="TV",Predictive_Model!$D$45,IF(H4078="Tablet",Predictive_Model!$D$46,0))))+IF(K4078="Crypto",Predictive_Model!$D$48,IF(K4078="Debit Card",Predictive_Model!$D$49,IF(K4078="Gift Card",Predictive_Model!$D$50,IF(K4078="PayPal",Predictive_Model!$D$51,0))))+IF(N4078="Comedy",Predictive_Model!$D$53,IF(N4078="Documentary",Predictive_Model!$D$54,IF(N4078="Drama",Predictive_Model!$D$55,IF(N4078="Horror",Predictive_Model!$D$56,IF(N4078="Romance",Predictive_Model!$D$57,IF(N4078="Sci-Fi",Predictive_Model!$D$58,0)))))))))</f>
        <v>0.44957670283414614</v>
      </c>
      <c r="V4078" s="3" t="str">
        <f t="shared" si="636"/>
        <v>Medium</v>
      </c>
      <c r="W4078" s="6">
        <f t="shared" si="637"/>
        <v>17.989999999999998</v>
      </c>
      <c r="X4078" s="3" t="str">
        <f t="shared" si="638"/>
        <v>Monitor</v>
      </c>
      <c r="Y4078" s="3" t="str">
        <f t="shared" si="639"/>
        <v>OK</v>
      </c>
    </row>
    <row r="4079" spans="1:25" x14ac:dyDescent="0.25">
      <c r="A4079" s="3" t="str">
        <f>Raw_Data!A4079</f>
        <v>72836765-0277-45c6-8517-86670c85cc1c</v>
      </c>
      <c r="B4079" s="3">
        <f>Raw_Data!B4079</f>
        <v>70</v>
      </c>
      <c r="C4079" s="3" t="str">
        <f>Raw_Data!C4079</f>
        <v>Other</v>
      </c>
      <c r="D4079" s="3" t="str">
        <f>Raw_Data!D4079</f>
        <v>Standard</v>
      </c>
      <c r="E4079" s="3">
        <f>Raw_Data!E4079</f>
        <v>1.34</v>
      </c>
      <c r="F4079" s="3">
        <f>Raw_Data!F4079</f>
        <v>0</v>
      </c>
      <c r="G4079" s="3" t="str">
        <f>Raw_Data!G4079</f>
        <v>Asia</v>
      </c>
      <c r="H4079" s="3" t="str">
        <f>Raw_Data!H4079</f>
        <v>TV</v>
      </c>
      <c r="I4079" s="3">
        <f>Raw_Data!I4079</f>
        <v>13.99</v>
      </c>
      <c r="J4079" s="3">
        <f>Raw_Data!J4079</f>
        <v>0</v>
      </c>
      <c r="K4079" s="3" t="str">
        <f>Raw_Data!K4079</f>
        <v>Debit Card</v>
      </c>
      <c r="L4079" s="3">
        <f>Raw_Data!L4079</f>
        <v>1</v>
      </c>
      <c r="M4079" s="3">
        <f>Raw_Data!M4079</f>
        <v>1.34</v>
      </c>
      <c r="N4079" s="3" t="str">
        <f>Raw_Data!N4079</f>
        <v>Documentary</v>
      </c>
      <c r="O4079" s="3" t="str">
        <f t="shared" si="630"/>
        <v>55-70</v>
      </c>
      <c r="P4079" s="3" t="str">
        <f t="shared" si="631"/>
        <v>&lt;10h</v>
      </c>
      <c r="Q4079" s="3" t="str">
        <f t="shared" si="632"/>
        <v>0-7d</v>
      </c>
      <c r="R4079" s="3" t="str">
        <f t="shared" si="633"/>
        <v>Medium</v>
      </c>
      <c r="S4079" s="3" t="str">
        <f t="shared" si="634"/>
        <v>Mid</v>
      </c>
      <c r="T4079" s="3" t="str">
        <f t="shared" si="635"/>
        <v>Active</v>
      </c>
      <c r="U4079" s="4">
        <f>1/(1+EXP(-(Predictive_Model!$B$5+((B4079-Predictive_Model!$B$20)/Predictive_Model!$C$20)*Predictive_Model!$D$20+((E4079-Predictive_Model!$B$21)/Predictive_Model!$C$21)*Predictive_Model!$D$21+((F4079-Predictive_Model!$B$22)/Predictive_Model!$C$22)*Predictive_Model!$D$22+((I4079-Predictive_Model!$B$23)/Predictive_Model!$C$23)*Predictive_Model!$D$23+((L4079-Predictive_Model!$B$24)/Predictive_Model!$C$24)*Predictive_Model!$D$24+((M4079-Predictive_Model!$B$25)/Predictive_Model!$C$25)*Predictive_Model!$D$25+IF(C4079="Male",Predictive_Model!$D$31,IF(C4079="Other",Predictive_Model!$D$32,0))+IF(D4079="Premium",Predictive_Model!$D$34,IF(D4079="Standard",Predictive_Model!$D$35,0))+IF(G4079="Asia",Predictive_Model!$D$37,IF(G4079="Europe",Predictive_Model!$D$38,IF(G4079="North America",Predictive_Model!$D$39,IF(G4079="Oceania",Predictive_Model!$D$40,IF(G4079="South America",Predictive_Model!$D$41,0)))))+IF(H4079="Laptop",Predictive_Model!$D$43,IF(H4079="Mobile",Predictive_Model!$D$44,IF(H4079="TV",Predictive_Model!$D$45,IF(H4079="Tablet",Predictive_Model!$D$46,0))))+IF(K4079="Crypto",Predictive_Model!$D$48,IF(K4079="Debit Card",Predictive_Model!$D$49,IF(K4079="Gift Card",Predictive_Model!$D$50,IF(K4079="PayPal",Predictive_Model!$D$51,0))))+IF(N4079="Comedy",Predictive_Model!$D$53,IF(N4079="Documentary",Predictive_Model!$D$54,IF(N4079="Drama",Predictive_Model!$D$55,IF(N4079="Horror",Predictive_Model!$D$56,IF(N4079="Romance",Predictive_Model!$D$57,IF(N4079="Sci-Fi",Predictive_Model!$D$58,0)))))))))</f>
        <v>0.51620555190072115</v>
      </c>
      <c r="V4079" s="3" t="str">
        <f t="shared" si="636"/>
        <v>High</v>
      </c>
      <c r="W4079" s="6">
        <f t="shared" si="637"/>
        <v>7.221715671091089</v>
      </c>
      <c r="X4079" s="3" t="str">
        <f t="shared" si="638"/>
        <v>Monitor</v>
      </c>
      <c r="Y4079" s="3" t="str">
        <f t="shared" si="639"/>
        <v>OK</v>
      </c>
    </row>
    <row r="4080" spans="1:25" x14ac:dyDescent="0.25">
      <c r="A4080" s="3" t="str">
        <f>Raw_Data!A4080</f>
        <v>fa628a8c-2284-4cd4-b893-92f7667cd544</v>
      </c>
      <c r="B4080" s="3">
        <f>Raw_Data!B4080</f>
        <v>26</v>
      </c>
      <c r="C4080" s="3" t="str">
        <f>Raw_Data!C4080</f>
        <v>Male</v>
      </c>
      <c r="D4080" s="3" t="str">
        <f>Raw_Data!D4080</f>
        <v>Premium</v>
      </c>
      <c r="E4080" s="3">
        <f>Raw_Data!E4080</f>
        <v>10.65</v>
      </c>
      <c r="F4080" s="3">
        <f>Raw_Data!F4080</f>
        <v>37</v>
      </c>
      <c r="G4080" s="3" t="str">
        <f>Raw_Data!G4080</f>
        <v>South America</v>
      </c>
      <c r="H4080" s="3" t="str">
        <f>Raw_Data!H4080</f>
        <v>TV</v>
      </c>
      <c r="I4080" s="3">
        <f>Raw_Data!I4080</f>
        <v>17.989999999999998</v>
      </c>
      <c r="J4080" s="3">
        <f>Raw_Data!J4080</f>
        <v>1</v>
      </c>
      <c r="K4080" s="3" t="str">
        <f>Raw_Data!K4080</f>
        <v>Credit Card</v>
      </c>
      <c r="L4080" s="3">
        <f>Raw_Data!L4080</f>
        <v>3</v>
      </c>
      <c r="M4080" s="3">
        <f>Raw_Data!M4080</f>
        <v>0.28000000000000003</v>
      </c>
      <c r="N4080" s="3" t="str">
        <f>Raw_Data!N4080</f>
        <v>Horror</v>
      </c>
      <c r="O4080" s="3" t="str">
        <f t="shared" si="630"/>
        <v>25-34</v>
      </c>
      <c r="P4080" s="3" t="str">
        <f t="shared" si="631"/>
        <v>10-24h</v>
      </c>
      <c r="Q4080" s="3" t="str">
        <f t="shared" si="632"/>
        <v>22-45d</v>
      </c>
      <c r="R4080" s="3" t="str">
        <f t="shared" si="633"/>
        <v>Medium</v>
      </c>
      <c r="S4080" s="3" t="str">
        <f t="shared" si="634"/>
        <v>High</v>
      </c>
      <c r="T4080" s="3" t="str">
        <f t="shared" si="635"/>
        <v>Churned</v>
      </c>
      <c r="U4080" s="4">
        <f>1/(1+EXP(-(Predictive_Model!$B$5+((B4080-Predictive_Model!$B$20)/Predictive_Model!$C$20)*Predictive_Model!$D$20+((E4080-Predictive_Model!$B$21)/Predictive_Model!$C$21)*Predictive_Model!$D$21+((F4080-Predictive_Model!$B$22)/Predictive_Model!$C$22)*Predictive_Model!$D$22+((I4080-Predictive_Model!$B$23)/Predictive_Model!$C$23)*Predictive_Model!$D$23+((L4080-Predictive_Model!$B$24)/Predictive_Model!$C$24)*Predictive_Model!$D$24+((M4080-Predictive_Model!$B$25)/Predictive_Model!$C$25)*Predictive_Model!$D$25+IF(C4080="Male",Predictive_Model!$D$31,IF(C4080="Other",Predictive_Model!$D$32,0))+IF(D4080="Premium",Predictive_Model!$D$34,IF(D4080="Standard",Predictive_Model!$D$35,0))+IF(G4080="Asia",Predictive_Model!$D$37,IF(G4080="Europe",Predictive_Model!$D$38,IF(G4080="North America",Predictive_Model!$D$39,IF(G4080="Oceania",Predictive_Model!$D$40,IF(G4080="South America",Predictive_Model!$D$41,0)))))+IF(H4080="Laptop",Predictive_Model!$D$43,IF(H4080="Mobile",Predictive_Model!$D$44,IF(H4080="TV",Predictive_Model!$D$45,IF(H4080="Tablet",Predictive_Model!$D$46,0))))+IF(K4080="Crypto",Predictive_Model!$D$48,IF(K4080="Debit Card",Predictive_Model!$D$49,IF(K4080="Gift Card",Predictive_Model!$D$50,IF(K4080="PayPal",Predictive_Model!$D$51,0))))+IF(N4080="Comedy",Predictive_Model!$D$53,IF(N4080="Documentary",Predictive_Model!$D$54,IF(N4080="Drama",Predictive_Model!$D$55,IF(N4080="Horror",Predictive_Model!$D$56,IF(N4080="Romance",Predictive_Model!$D$57,IF(N4080="Sci-Fi",Predictive_Model!$D$58,0)))))))))</f>
        <v>0.71235163939073376</v>
      </c>
      <c r="V4080" s="3" t="str">
        <f t="shared" si="636"/>
        <v>High</v>
      </c>
      <c r="W4080" s="6">
        <f t="shared" si="637"/>
        <v>17.989999999999998</v>
      </c>
      <c r="X4080" s="3" t="str">
        <f t="shared" si="638"/>
        <v>Priority 2</v>
      </c>
      <c r="Y4080" s="3" t="str">
        <f t="shared" si="639"/>
        <v>OK</v>
      </c>
    </row>
    <row r="4081" spans="1:25" x14ac:dyDescent="0.25">
      <c r="A4081" s="3" t="str">
        <f>Raw_Data!A4081</f>
        <v>bfc31455-3690-4b1c-8b1d-7c920788dacd</v>
      </c>
      <c r="B4081" s="3">
        <f>Raw_Data!B4081</f>
        <v>64</v>
      </c>
      <c r="C4081" s="3" t="str">
        <f>Raw_Data!C4081</f>
        <v>Male</v>
      </c>
      <c r="D4081" s="3" t="str">
        <f>Raw_Data!D4081</f>
        <v>Premium</v>
      </c>
      <c r="E4081" s="3">
        <f>Raw_Data!E4081</f>
        <v>3.74</v>
      </c>
      <c r="F4081" s="3">
        <f>Raw_Data!F4081</f>
        <v>32</v>
      </c>
      <c r="G4081" s="3" t="str">
        <f>Raw_Data!G4081</f>
        <v>North America</v>
      </c>
      <c r="H4081" s="3" t="str">
        <f>Raw_Data!H4081</f>
        <v>Tablet</v>
      </c>
      <c r="I4081" s="3">
        <f>Raw_Data!I4081</f>
        <v>17.989999999999998</v>
      </c>
      <c r="J4081" s="3">
        <f>Raw_Data!J4081</f>
        <v>1</v>
      </c>
      <c r="K4081" s="3" t="str">
        <f>Raw_Data!K4081</f>
        <v>PayPal</v>
      </c>
      <c r="L4081" s="3">
        <f>Raw_Data!L4081</f>
        <v>3</v>
      </c>
      <c r="M4081" s="3">
        <f>Raw_Data!M4081</f>
        <v>0.11</v>
      </c>
      <c r="N4081" s="3" t="str">
        <f>Raw_Data!N4081</f>
        <v>Drama</v>
      </c>
      <c r="O4081" s="3" t="str">
        <f t="shared" si="630"/>
        <v>55-70</v>
      </c>
      <c r="P4081" s="3" t="str">
        <f t="shared" si="631"/>
        <v>&lt;10h</v>
      </c>
      <c r="Q4081" s="3" t="str">
        <f t="shared" si="632"/>
        <v>22-45d</v>
      </c>
      <c r="R4081" s="3" t="str">
        <f t="shared" si="633"/>
        <v>Medium</v>
      </c>
      <c r="S4081" s="3" t="str">
        <f t="shared" si="634"/>
        <v>High</v>
      </c>
      <c r="T4081" s="3" t="str">
        <f t="shared" si="635"/>
        <v>Churned</v>
      </c>
      <c r="U4081" s="4">
        <f>1/(1+EXP(-(Predictive_Model!$B$5+((B4081-Predictive_Model!$B$20)/Predictive_Model!$C$20)*Predictive_Model!$D$20+((E4081-Predictive_Model!$B$21)/Predictive_Model!$C$21)*Predictive_Model!$D$21+((F4081-Predictive_Model!$B$22)/Predictive_Model!$C$22)*Predictive_Model!$D$22+((I4081-Predictive_Model!$B$23)/Predictive_Model!$C$23)*Predictive_Model!$D$23+((L4081-Predictive_Model!$B$24)/Predictive_Model!$C$24)*Predictive_Model!$D$24+((M4081-Predictive_Model!$B$25)/Predictive_Model!$C$25)*Predictive_Model!$D$25+IF(C4081="Male",Predictive_Model!$D$31,IF(C4081="Other",Predictive_Model!$D$32,0))+IF(D4081="Premium",Predictive_Model!$D$34,IF(D4081="Standard",Predictive_Model!$D$35,0))+IF(G4081="Asia",Predictive_Model!$D$37,IF(G4081="Europe",Predictive_Model!$D$38,IF(G4081="North America",Predictive_Model!$D$39,IF(G4081="Oceania",Predictive_Model!$D$40,IF(G4081="South America",Predictive_Model!$D$41,0)))))+IF(H4081="Laptop",Predictive_Model!$D$43,IF(H4081="Mobile",Predictive_Model!$D$44,IF(H4081="TV",Predictive_Model!$D$45,IF(H4081="Tablet",Predictive_Model!$D$46,0))))+IF(K4081="Crypto",Predictive_Model!$D$48,IF(K4081="Debit Card",Predictive_Model!$D$49,IF(K4081="Gift Card",Predictive_Model!$D$50,IF(K4081="PayPal",Predictive_Model!$D$51,0))))+IF(N4081="Comedy",Predictive_Model!$D$53,IF(N4081="Documentary",Predictive_Model!$D$54,IF(N4081="Drama",Predictive_Model!$D$55,IF(N4081="Horror",Predictive_Model!$D$56,IF(N4081="Romance",Predictive_Model!$D$57,IF(N4081="Sci-Fi",Predictive_Model!$D$58,0)))))))))</f>
        <v>0.98693794366814414</v>
      </c>
      <c r="V4081" s="3" t="str">
        <f t="shared" si="636"/>
        <v>Critical</v>
      </c>
      <c r="W4081" s="6">
        <f t="shared" si="637"/>
        <v>17.989999999999998</v>
      </c>
      <c r="X4081" s="3" t="str">
        <f t="shared" si="638"/>
        <v>Priority 1</v>
      </c>
      <c r="Y4081" s="3" t="str">
        <f t="shared" si="639"/>
        <v>OK</v>
      </c>
    </row>
    <row r="4082" spans="1:25" x14ac:dyDescent="0.25">
      <c r="A4082" s="3" t="str">
        <f>Raw_Data!A4082</f>
        <v>838a0849-d3c0-459d-be8a-3062f5c3c0f4</v>
      </c>
      <c r="B4082" s="3">
        <f>Raw_Data!B4082</f>
        <v>43</v>
      </c>
      <c r="C4082" s="3" t="str">
        <f>Raw_Data!C4082</f>
        <v>Female</v>
      </c>
      <c r="D4082" s="3" t="str">
        <f>Raw_Data!D4082</f>
        <v>Premium</v>
      </c>
      <c r="E4082" s="3">
        <f>Raw_Data!E4082</f>
        <v>12.51</v>
      </c>
      <c r="F4082" s="3">
        <f>Raw_Data!F4082</f>
        <v>47</v>
      </c>
      <c r="G4082" s="3" t="str">
        <f>Raw_Data!G4082</f>
        <v>Oceania</v>
      </c>
      <c r="H4082" s="3" t="str">
        <f>Raw_Data!H4082</f>
        <v>TV</v>
      </c>
      <c r="I4082" s="3">
        <f>Raw_Data!I4082</f>
        <v>17.989999999999998</v>
      </c>
      <c r="J4082" s="3">
        <f>Raw_Data!J4082</f>
        <v>1</v>
      </c>
      <c r="K4082" s="3" t="str">
        <f>Raw_Data!K4082</f>
        <v>Credit Card</v>
      </c>
      <c r="L4082" s="3">
        <f>Raw_Data!L4082</f>
        <v>1</v>
      </c>
      <c r="M4082" s="3">
        <f>Raw_Data!M4082</f>
        <v>0.26</v>
      </c>
      <c r="N4082" s="3" t="str">
        <f>Raw_Data!N4082</f>
        <v>Action</v>
      </c>
      <c r="O4082" s="3" t="str">
        <f t="shared" si="630"/>
        <v>35-44</v>
      </c>
      <c r="P4082" s="3" t="str">
        <f t="shared" si="631"/>
        <v>10-24h</v>
      </c>
      <c r="Q4082" s="3" t="str">
        <f t="shared" si="632"/>
        <v>46-60d</v>
      </c>
      <c r="R4082" s="3" t="str">
        <f t="shared" si="633"/>
        <v>Medium</v>
      </c>
      <c r="S4082" s="3" t="str">
        <f t="shared" si="634"/>
        <v>High</v>
      </c>
      <c r="T4082" s="3" t="str">
        <f t="shared" si="635"/>
        <v>Churned</v>
      </c>
      <c r="U4082" s="4">
        <f>1/(1+EXP(-(Predictive_Model!$B$5+((B4082-Predictive_Model!$B$20)/Predictive_Model!$C$20)*Predictive_Model!$D$20+((E4082-Predictive_Model!$B$21)/Predictive_Model!$C$21)*Predictive_Model!$D$21+((F4082-Predictive_Model!$B$22)/Predictive_Model!$C$22)*Predictive_Model!$D$22+((I4082-Predictive_Model!$B$23)/Predictive_Model!$C$23)*Predictive_Model!$D$23+((L4082-Predictive_Model!$B$24)/Predictive_Model!$C$24)*Predictive_Model!$D$24+((M4082-Predictive_Model!$B$25)/Predictive_Model!$C$25)*Predictive_Model!$D$25+IF(C4082="Male",Predictive_Model!$D$31,IF(C4082="Other",Predictive_Model!$D$32,0))+IF(D4082="Premium",Predictive_Model!$D$34,IF(D4082="Standard",Predictive_Model!$D$35,0))+IF(G4082="Asia",Predictive_Model!$D$37,IF(G4082="Europe",Predictive_Model!$D$38,IF(G4082="North America",Predictive_Model!$D$39,IF(G4082="Oceania",Predictive_Model!$D$40,IF(G4082="South America",Predictive_Model!$D$41,0)))))+IF(H4082="Laptop",Predictive_Model!$D$43,IF(H4082="Mobile",Predictive_Model!$D$44,IF(H4082="TV",Predictive_Model!$D$45,IF(H4082="Tablet",Predictive_Model!$D$46,0))))+IF(K4082="Crypto",Predictive_Model!$D$48,IF(K4082="Debit Card",Predictive_Model!$D$49,IF(K4082="Gift Card",Predictive_Model!$D$50,IF(K4082="PayPal",Predictive_Model!$D$51,0))))+IF(N4082="Comedy",Predictive_Model!$D$53,IF(N4082="Documentary",Predictive_Model!$D$54,IF(N4082="Drama",Predictive_Model!$D$55,IF(N4082="Horror",Predictive_Model!$D$56,IF(N4082="Romance",Predictive_Model!$D$57,IF(N4082="Sci-Fi",Predictive_Model!$D$58,0)))))))))</f>
        <v>0.97001178444162051</v>
      </c>
      <c r="V4082" s="3" t="str">
        <f t="shared" si="636"/>
        <v>Critical</v>
      </c>
      <c r="W4082" s="6">
        <f t="shared" si="637"/>
        <v>17.989999999999998</v>
      </c>
      <c r="X4082" s="3" t="str">
        <f t="shared" si="638"/>
        <v>Priority 1</v>
      </c>
      <c r="Y4082" s="3" t="str">
        <f t="shared" si="639"/>
        <v>OK</v>
      </c>
    </row>
    <row r="4083" spans="1:25" x14ac:dyDescent="0.25">
      <c r="A4083" s="3" t="str">
        <f>Raw_Data!A4083</f>
        <v>9adb0b11-3199-438c-9b3c-59dee22c6b27</v>
      </c>
      <c r="B4083" s="3">
        <f>Raw_Data!B4083</f>
        <v>59</v>
      </c>
      <c r="C4083" s="3" t="str">
        <f>Raw_Data!C4083</f>
        <v>Other</v>
      </c>
      <c r="D4083" s="3" t="str">
        <f>Raw_Data!D4083</f>
        <v>Premium</v>
      </c>
      <c r="E4083" s="3">
        <f>Raw_Data!E4083</f>
        <v>32.81</v>
      </c>
      <c r="F4083" s="3">
        <f>Raw_Data!F4083</f>
        <v>0</v>
      </c>
      <c r="G4083" s="3" t="str">
        <f>Raw_Data!G4083</f>
        <v>North America</v>
      </c>
      <c r="H4083" s="3" t="str">
        <f>Raw_Data!H4083</f>
        <v>Laptop</v>
      </c>
      <c r="I4083" s="3">
        <f>Raw_Data!I4083</f>
        <v>17.989999999999998</v>
      </c>
      <c r="J4083" s="3">
        <f>Raw_Data!J4083</f>
        <v>0</v>
      </c>
      <c r="K4083" s="3" t="str">
        <f>Raw_Data!K4083</f>
        <v>Debit Card</v>
      </c>
      <c r="L4083" s="3">
        <f>Raw_Data!L4083</f>
        <v>3</v>
      </c>
      <c r="M4083" s="3">
        <f>Raw_Data!M4083</f>
        <v>32.81</v>
      </c>
      <c r="N4083" s="3" t="str">
        <f>Raw_Data!N4083</f>
        <v>Sci-Fi</v>
      </c>
      <c r="O4083" s="3" t="str">
        <f t="shared" si="630"/>
        <v>55-70</v>
      </c>
      <c r="P4083" s="3" t="str">
        <f t="shared" si="631"/>
        <v>25-49h</v>
      </c>
      <c r="Q4083" s="3" t="str">
        <f t="shared" si="632"/>
        <v>0-7d</v>
      </c>
      <c r="R4083" s="3" t="str">
        <f t="shared" si="633"/>
        <v>High</v>
      </c>
      <c r="S4083" s="3" t="str">
        <f t="shared" si="634"/>
        <v>High</v>
      </c>
      <c r="T4083" s="3" t="str">
        <f t="shared" si="635"/>
        <v>Active</v>
      </c>
      <c r="U4083" s="4">
        <f>1/(1+EXP(-(Predictive_Model!$B$5+((B4083-Predictive_Model!$B$20)/Predictive_Model!$C$20)*Predictive_Model!$D$20+((E4083-Predictive_Model!$B$21)/Predictive_Model!$C$21)*Predictive_Model!$D$21+((F4083-Predictive_Model!$B$22)/Predictive_Model!$C$22)*Predictive_Model!$D$22+((I4083-Predictive_Model!$B$23)/Predictive_Model!$C$23)*Predictive_Model!$D$23+((L4083-Predictive_Model!$B$24)/Predictive_Model!$C$24)*Predictive_Model!$D$24+((M4083-Predictive_Model!$B$25)/Predictive_Model!$C$25)*Predictive_Model!$D$25+IF(C4083="Male",Predictive_Model!$D$31,IF(C4083="Other",Predictive_Model!$D$32,0))+IF(D4083="Premium",Predictive_Model!$D$34,IF(D4083="Standard",Predictive_Model!$D$35,0))+IF(G4083="Asia",Predictive_Model!$D$37,IF(G4083="Europe",Predictive_Model!$D$38,IF(G4083="North America",Predictive_Model!$D$39,IF(G4083="Oceania",Predictive_Model!$D$40,IF(G4083="South America",Predictive_Model!$D$41,0)))))+IF(H4083="Laptop",Predictive_Model!$D$43,IF(H4083="Mobile",Predictive_Model!$D$44,IF(H4083="TV",Predictive_Model!$D$45,IF(H4083="Tablet",Predictive_Model!$D$46,0))))+IF(K4083="Crypto",Predictive_Model!$D$48,IF(K4083="Debit Card",Predictive_Model!$D$49,IF(K4083="Gift Card",Predictive_Model!$D$50,IF(K4083="PayPal",Predictive_Model!$D$51,0))))+IF(N4083="Comedy",Predictive_Model!$D$53,IF(N4083="Documentary",Predictive_Model!$D$54,IF(N4083="Drama",Predictive_Model!$D$55,IF(N4083="Horror",Predictive_Model!$D$56,IF(N4083="Romance",Predictive_Model!$D$57,IF(N4083="Sci-Fi",Predictive_Model!$D$58,0)))))))))</f>
        <v>2.023762328627534E-29</v>
      </c>
      <c r="V4083" s="3" t="str">
        <f t="shared" si="636"/>
        <v>Low</v>
      </c>
      <c r="W4083" s="6">
        <f t="shared" si="637"/>
        <v>3.6407484292009332E-28</v>
      </c>
      <c r="X4083" s="3" t="str">
        <f t="shared" si="638"/>
        <v>Monitor</v>
      </c>
      <c r="Y4083" s="3" t="str">
        <f t="shared" si="639"/>
        <v>OK</v>
      </c>
    </row>
    <row r="4084" spans="1:25" x14ac:dyDescent="0.25">
      <c r="A4084" s="3" t="str">
        <f>Raw_Data!A4084</f>
        <v>817458bd-a260-4430-b45e-f81d607fb449</v>
      </c>
      <c r="B4084" s="3">
        <f>Raw_Data!B4084</f>
        <v>60</v>
      </c>
      <c r="C4084" s="3" t="str">
        <f>Raw_Data!C4084</f>
        <v>Male</v>
      </c>
      <c r="D4084" s="3" t="str">
        <f>Raw_Data!D4084</f>
        <v>Premium</v>
      </c>
      <c r="E4084" s="3">
        <f>Raw_Data!E4084</f>
        <v>6.91</v>
      </c>
      <c r="F4084" s="3">
        <f>Raw_Data!F4084</f>
        <v>46</v>
      </c>
      <c r="G4084" s="3" t="str">
        <f>Raw_Data!G4084</f>
        <v>North America</v>
      </c>
      <c r="H4084" s="3" t="str">
        <f>Raw_Data!H4084</f>
        <v>Tablet</v>
      </c>
      <c r="I4084" s="3">
        <f>Raw_Data!I4084</f>
        <v>17.989999999999998</v>
      </c>
      <c r="J4084" s="3">
        <f>Raw_Data!J4084</f>
        <v>1</v>
      </c>
      <c r="K4084" s="3" t="str">
        <f>Raw_Data!K4084</f>
        <v>Debit Card</v>
      </c>
      <c r="L4084" s="3">
        <f>Raw_Data!L4084</f>
        <v>1</v>
      </c>
      <c r="M4084" s="3">
        <f>Raw_Data!M4084</f>
        <v>0.15</v>
      </c>
      <c r="N4084" s="3" t="str">
        <f>Raw_Data!N4084</f>
        <v>Action</v>
      </c>
      <c r="O4084" s="3" t="str">
        <f t="shared" si="630"/>
        <v>55-70</v>
      </c>
      <c r="P4084" s="3" t="str">
        <f t="shared" si="631"/>
        <v>&lt;10h</v>
      </c>
      <c r="Q4084" s="3" t="str">
        <f t="shared" si="632"/>
        <v>46-60d</v>
      </c>
      <c r="R4084" s="3" t="str">
        <f t="shared" si="633"/>
        <v>Low</v>
      </c>
      <c r="S4084" s="3" t="str">
        <f t="shared" si="634"/>
        <v>High</v>
      </c>
      <c r="T4084" s="3" t="str">
        <f t="shared" si="635"/>
        <v>Churned</v>
      </c>
      <c r="U4084" s="4">
        <f>1/(1+EXP(-(Predictive_Model!$B$5+((B4084-Predictive_Model!$B$20)/Predictive_Model!$C$20)*Predictive_Model!$D$20+((E4084-Predictive_Model!$B$21)/Predictive_Model!$C$21)*Predictive_Model!$D$21+((F4084-Predictive_Model!$B$22)/Predictive_Model!$C$22)*Predictive_Model!$D$22+((I4084-Predictive_Model!$B$23)/Predictive_Model!$C$23)*Predictive_Model!$D$23+((L4084-Predictive_Model!$B$24)/Predictive_Model!$C$24)*Predictive_Model!$D$24+((M4084-Predictive_Model!$B$25)/Predictive_Model!$C$25)*Predictive_Model!$D$25+IF(C4084="Male",Predictive_Model!$D$31,IF(C4084="Other",Predictive_Model!$D$32,0))+IF(D4084="Premium",Predictive_Model!$D$34,IF(D4084="Standard",Predictive_Model!$D$35,0))+IF(G4084="Asia",Predictive_Model!$D$37,IF(G4084="Europe",Predictive_Model!$D$38,IF(G4084="North America",Predictive_Model!$D$39,IF(G4084="Oceania",Predictive_Model!$D$40,IF(G4084="South America",Predictive_Model!$D$41,0)))))+IF(H4084="Laptop",Predictive_Model!$D$43,IF(H4084="Mobile",Predictive_Model!$D$44,IF(H4084="TV",Predictive_Model!$D$45,IF(H4084="Tablet",Predictive_Model!$D$46,0))))+IF(K4084="Crypto",Predictive_Model!$D$48,IF(K4084="Debit Card",Predictive_Model!$D$49,IF(K4084="Gift Card",Predictive_Model!$D$50,IF(K4084="PayPal",Predictive_Model!$D$51,0))))+IF(N4084="Comedy",Predictive_Model!$D$53,IF(N4084="Documentary",Predictive_Model!$D$54,IF(N4084="Drama",Predictive_Model!$D$55,IF(N4084="Horror",Predictive_Model!$D$56,IF(N4084="Romance",Predictive_Model!$D$57,IF(N4084="Sci-Fi",Predictive_Model!$D$58,0)))))))))</f>
        <v>0.99856486039984849</v>
      </c>
      <c r="V4084" s="3" t="str">
        <f t="shared" si="636"/>
        <v>Critical</v>
      </c>
      <c r="W4084" s="6">
        <f t="shared" si="637"/>
        <v>17.989999999999998</v>
      </c>
      <c r="X4084" s="3" t="str">
        <f t="shared" si="638"/>
        <v>Priority 1</v>
      </c>
      <c r="Y4084" s="3" t="str">
        <f t="shared" si="639"/>
        <v>OK</v>
      </c>
    </row>
    <row r="4085" spans="1:25" x14ac:dyDescent="0.25">
      <c r="A4085" s="3" t="str">
        <f>Raw_Data!A4085</f>
        <v>219a55d5-2799-4e22-9e75-ef4fe26ed9cd</v>
      </c>
      <c r="B4085" s="3">
        <f>Raw_Data!B4085</f>
        <v>60</v>
      </c>
      <c r="C4085" s="3" t="str">
        <f>Raw_Data!C4085</f>
        <v>Female</v>
      </c>
      <c r="D4085" s="3" t="str">
        <f>Raw_Data!D4085</f>
        <v>Basic</v>
      </c>
      <c r="E4085" s="3">
        <f>Raw_Data!E4085</f>
        <v>4.46</v>
      </c>
      <c r="F4085" s="3">
        <f>Raw_Data!F4085</f>
        <v>10</v>
      </c>
      <c r="G4085" s="3" t="str">
        <f>Raw_Data!G4085</f>
        <v>Europe</v>
      </c>
      <c r="H4085" s="3" t="str">
        <f>Raw_Data!H4085</f>
        <v>Laptop</v>
      </c>
      <c r="I4085" s="3">
        <f>Raw_Data!I4085</f>
        <v>8.99</v>
      </c>
      <c r="J4085" s="3">
        <f>Raw_Data!J4085</f>
        <v>1</v>
      </c>
      <c r="K4085" s="3" t="str">
        <f>Raw_Data!K4085</f>
        <v>Gift Card</v>
      </c>
      <c r="L4085" s="3">
        <f>Raw_Data!L4085</f>
        <v>5</v>
      </c>
      <c r="M4085" s="3">
        <f>Raw_Data!M4085</f>
        <v>0.41</v>
      </c>
      <c r="N4085" s="3" t="str">
        <f>Raw_Data!N4085</f>
        <v>Action</v>
      </c>
      <c r="O4085" s="3" t="str">
        <f t="shared" si="630"/>
        <v>55-70</v>
      </c>
      <c r="P4085" s="3" t="str">
        <f t="shared" si="631"/>
        <v>&lt;10h</v>
      </c>
      <c r="Q4085" s="3" t="str">
        <f t="shared" si="632"/>
        <v>8-21d</v>
      </c>
      <c r="R4085" s="3" t="str">
        <f t="shared" si="633"/>
        <v>Medium</v>
      </c>
      <c r="S4085" s="3" t="str">
        <f t="shared" si="634"/>
        <v>Low</v>
      </c>
      <c r="T4085" s="3" t="str">
        <f t="shared" si="635"/>
        <v>Churned</v>
      </c>
      <c r="U4085" s="4">
        <f>1/(1+EXP(-(Predictive_Model!$B$5+((B4085-Predictive_Model!$B$20)/Predictive_Model!$C$20)*Predictive_Model!$D$20+((E4085-Predictive_Model!$B$21)/Predictive_Model!$C$21)*Predictive_Model!$D$21+((F4085-Predictive_Model!$B$22)/Predictive_Model!$C$22)*Predictive_Model!$D$22+((I4085-Predictive_Model!$B$23)/Predictive_Model!$C$23)*Predictive_Model!$D$23+((L4085-Predictive_Model!$B$24)/Predictive_Model!$C$24)*Predictive_Model!$D$24+((M4085-Predictive_Model!$B$25)/Predictive_Model!$C$25)*Predictive_Model!$D$25+IF(C4085="Male",Predictive_Model!$D$31,IF(C4085="Other",Predictive_Model!$D$32,0))+IF(D4085="Premium",Predictive_Model!$D$34,IF(D4085="Standard",Predictive_Model!$D$35,0))+IF(G4085="Asia",Predictive_Model!$D$37,IF(G4085="Europe",Predictive_Model!$D$38,IF(G4085="North America",Predictive_Model!$D$39,IF(G4085="Oceania",Predictive_Model!$D$40,IF(G4085="South America",Predictive_Model!$D$41,0)))))+IF(H4085="Laptop",Predictive_Model!$D$43,IF(H4085="Mobile",Predictive_Model!$D$44,IF(H4085="TV",Predictive_Model!$D$45,IF(H4085="Tablet",Predictive_Model!$D$46,0))))+IF(K4085="Crypto",Predictive_Model!$D$48,IF(K4085="Debit Card",Predictive_Model!$D$49,IF(K4085="Gift Card",Predictive_Model!$D$50,IF(K4085="PayPal",Predictive_Model!$D$51,0))))+IF(N4085="Comedy",Predictive_Model!$D$53,IF(N4085="Documentary",Predictive_Model!$D$54,IF(N4085="Drama",Predictive_Model!$D$55,IF(N4085="Horror",Predictive_Model!$D$56,IF(N4085="Romance",Predictive_Model!$D$57,IF(N4085="Sci-Fi",Predictive_Model!$D$58,0)))))))))</f>
        <v>0.75607759449845702</v>
      </c>
      <c r="V4085" s="3" t="str">
        <f t="shared" si="636"/>
        <v>Critical</v>
      </c>
      <c r="W4085" s="6">
        <f t="shared" si="637"/>
        <v>8.99</v>
      </c>
      <c r="X4085" s="3" t="str">
        <f t="shared" si="638"/>
        <v>Priority 2</v>
      </c>
      <c r="Y4085" s="3" t="str">
        <f t="shared" si="639"/>
        <v>OK</v>
      </c>
    </row>
    <row r="4086" spans="1:25" x14ac:dyDescent="0.25">
      <c r="A4086" s="3" t="str">
        <f>Raw_Data!A4086</f>
        <v>6d10f486-9b5f-4cd3-b85b-fc27a5a5595d</v>
      </c>
      <c r="B4086" s="3">
        <f>Raw_Data!B4086</f>
        <v>69</v>
      </c>
      <c r="C4086" s="3" t="str">
        <f>Raw_Data!C4086</f>
        <v>Other</v>
      </c>
      <c r="D4086" s="3" t="str">
        <f>Raw_Data!D4086</f>
        <v>Basic</v>
      </c>
      <c r="E4086" s="3">
        <f>Raw_Data!E4086</f>
        <v>2.16</v>
      </c>
      <c r="F4086" s="3">
        <f>Raw_Data!F4086</f>
        <v>57</v>
      </c>
      <c r="G4086" s="3" t="str">
        <f>Raw_Data!G4086</f>
        <v>Europe</v>
      </c>
      <c r="H4086" s="3" t="str">
        <f>Raw_Data!H4086</f>
        <v>Tablet</v>
      </c>
      <c r="I4086" s="3">
        <f>Raw_Data!I4086</f>
        <v>8.99</v>
      </c>
      <c r="J4086" s="3">
        <f>Raw_Data!J4086</f>
        <v>1</v>
      </c>
      <c r="K4086" s="3" t="str">
        <f>Raw_Data!K4086</f>
        <v>Crypto</v>
      </c>
      <c r="L4086" s="3">
        <f>Raw_Data!L4086</f>
        <v>2</v>
      </c>
      <c r="M4086" s="3">
        <f>Raw_Data!M4086</f>
        <v>0.04</v>
      </c>
      <c r="N4086" s="3" t="str">
        <f>Raw_Data!N4086</f>
        <v>Action</v>
      </c>
      <c r="O4086" s="3" t="str">
        <f t="shared" si="630"/>
        <v>55-70</v>
      </c>
      <c r="P4086" s="3" t="str">
        <f t="shared" si="631"/>
        <v>&lt;10h</v>
      </c>
      <c r="Q4086" s="3" t="str">
        <f t="shared" si="632"/>
        <v>46-60d</v>
      </c>
      <c r="R4086" s="3" t="str">
        <f t="shared" si="633"/>
        <v>Low</v>
      </c>
      <c r="S4086" s="3" t="str">
        <f t="shared" si="634"/>
        <v>Low</v>
      </c>
      <c r="T4086" s="3" t="str">
        <f t="shared" si="635"/>
        <v>Churned</v>
      </c>
      <c r="U4086" s="4">
        <f>1/(1+EXP(-(Predictive_Model!$B$5+((B4086-Predictive_Model!$B$20)/Predictive_Model!$C$20)*Predictive_Model!$D$20+((E4086-Predictive_Model!$B$21)/Predictive_Model!$C$21)*Predictive_Model!$D$21+((F4086-Predictive_Model!$B$22)/Predictive_Model!$C$22)*Predictive_Model!$D$22+((I4086-Predictive_Model!$B$23)/Predictive_Model!$C$23)*Predictive_Model!$D$23+((L4086-Predictive_Model!$B$24)/Predictive_Model!$C$24)*Predictive_Model!$D$24+((M4086-Predictive_Model!$B$25)/Predictive_Model!$C$25)*Predictive_Model!$D$25+IF(C4086="Male",Predictive_Model!$D$31,IF(C4086="Other",Predictive_Model!$D$32,0))+IF(D4086="Premium",Predictive_Model!$D$34,IF(D4086="Standard",Predictive_Model!$D$35,0))+IF(G4086="Asia",Predictive_Model!$D$37,IF(G4086="Europe",Predictive_Model!$D$38,IF(G4086="North America",Predictive_Model!$D$39,IF(G4086="Oceania",Predictive_Model!$D$40,IF(G4086="South America",Predictive_Model!$D$41,0)))))+IF(H4086="Laptop",Predictive_Model!$D$43,IF(H4086="Mobile",Predictive_Model!$D$44,IF(H4086="TV",Predictive_Model!$D$45,IF(H4086="Tablet",Predictive_Model!$D$46,0))))+IF(K4086="Crypto",Predictive_Model!$D$48,IF(K4086="Debit Card",Predictive_Model!$D$49,IF(K4086="Gift Card",Predictive_Model!$D$50,IF(K4086="PayPal",Predictive_Model!$D$51,0))))+IF(N4086="Comedy",Predictive_Model!$D$53,IF(N4086="Documentary",Predictive_Model!$D$54,IF(N4086="Drama",Predictive_Model!$D$55,IF(N4086="Horror",Predictive_Model!$D$56,IF(N4086="Romance",Predictive_Model!$D$57,IF(N4086="Sci-Fi",Predictive_Model!$D$58,0)))))))))</f>
        <v>0.99999409944861661</v>
      </c>
      <c r="V4086" s="3" t="str">
        <f t="shared" si="636"/>
        <v>Critical</v>
      </c>
      <c r="W4086" s="6">
        <f t="shared" si="637"/>
        <v>8.99</v>
      </c>
      <c r="X4086" s="3" t="str">
        <f t="shared" si="638"/>
        <v>Priority 2</v>
      </c>
      <c r="Y4086" s="3" t="str">
        <f t="shared" si="639"/>
        <v>OK</v>
      </c>
    </row>
    <row r="4087" spans="1:25" x14ac:dyDescent="0.25">
      <c r="A4087" s="3" t="str">
        <f>Raw_Data!A4087</f>
        <v>082fd087-4859-4b03-9ec1-f51050cd285b</v>
      </c>
      <c r="B4087" s="3">
        <f>Raw_Data!B4087</f>
        <v>42</v>
      </c>
      <c r="C4087" s="3" t="str">
        <f>Raw_Data!C4087</f>
        <v>Other</v>
      </c>
      <c r="D4087" s="3" t="str">
        <f>Raw_Data!D4087</f>
        <v>Premium</v>
      </c>
      <c r="E4087" s="3">
        <f>Raw_Data!E4087</f>
        <v>6.34</v>
      </c>
      <c r="F4087" s="3">
        <f>Raw_Data!F4087</f>
        <v>28</v>
      </c>
      <c r="G4087" s="3" t="str">
        <f>Raw_Data!G4087</f>
        <v>Asia</v>
      </c>
      <c r="H4087" s="3" t="str">
        <f>Raw_Data!H4087</f>
        <v>TV</v>
      </c>
      <c r="I4087" s="3">
        <f>Raw_Data!I4087</f>
        <v>17.989999999999998</v>
      </c>
      <c r="J4087" s="3">
        <f>Raw_Data!J4087</f>
        <v>0</v>
      </c>
      <c r="K4087" s="3" t="str">
        <f>Raw_Data!K4087</f>
        <v>Gift Card</v>
      </c>
      <c r="L4087" s="3">
        <f>Raw_Data!L4087</f>
        <v>1</v>
      </c>
      <c r="M4087" s="3">
        <f>Raw_Data!M4087</f>
        <v>0.22</v>
      </c>
      <c r="N4087" s="3" t="str">
        <f>Raw_Data!N4087</f>
        <v>Documentary</v>
      </c>
      <c r="O4087" s="3" t="str">
        <f t="shared" si="630"/>
        <v>35-44</v>
      </c>
      <c r="P4087" s="3" t="str">
        <f t="shared" si="631"/>
        <v>&lt;10h</v>
      </c>
      <c r="Q4087" s="3" t="str">
        <f t="shared" si="632"/>
        <v>22-45d</v>
      </c>
      <c r="R4087" s="3" t="str">
        <f t="shared" si="633"/>
        <v>Medium</v>
      </c>
      <c r="S4087" s="3" t="str">
        <f t="shared" si="634"/>
        <v>High</v>
      </c>
      <c r="T4087" s="3" t="str">
        <f t="shared" si="635"/>
        <v>Active</v>
      </c>
      <c r="U4087" s="4">
        <f>1/(1+EXP(-(Predictive_Model!$B$5+((B4087-Predictive_Model!$B$20)/Predictive_Model!$C$20)*Predictive_Model!$D$20+((E4087-Predictive_Model!$B$21)/Predictive_Model!$C$21)*Predictive_Model!$D$21+((F4087-Predictive_Model!$B$22)/Predictive_Model!$C$22)*Predictive_Model!$D$22+((I4087-Predictive_Model!$B$23)/Predictive_Model!$C$23)*Predictive_Model!$D$23+((L4087-Predictive_Model!$B$24)/Predictive_Model!$C$24)*Predictive_Model!$D$24+((M4087-Predictive_Model!$B$25)/Predictive_Model!$C$25)*Predictive_Model!$D$25+IF(C4087="Male",Predictive_Model!$D$31,IF(C4087="Other",Predictive_Model!$D$32,0))+IF(D4087="Premium",Predictive_Model!$D$34,IF(D4087="Standard",Predictive_Model!$D$35,0))+IF(G4087="Asia",Predictive_Model!$D$37,IF(G4087="Europe",Predictive_Model!$D$38,IF(G4087="North America",Predictive_Model!$D$39,IF(G4087="Oceania",Predictive_Model!$D$40,IF(G4087="South America",Predictive_Model!$D$41,0)))))+IF(H4087="Laptop",Predictive_Model!$D$43,IF(H4087="Mobile",Predictive_Model!$D$44,IF(H4087="TV",Predictive_Model!$D$45,IF(H4087="Tablet",Predictive_Model!$D$46,0))))+IF(K4087="Crypto",Predictive_Model!$D$48,IF(K4087="Debit Card",Predictive_Model!$D$49,IF(K4087="Gift Card",Predictive_Model!$D$50,IF(K4087="PayPal",Predictive_Model!$D$51,0))))+IF(N4087="Comedy",Predictive_Model!$D$53,IF(N4087="Documentary",Predictive_Model!$D$54,IF(N4087="Drama",Predictive_Model!$D$55,IF(N4087="Horror",Predictive_Model!$D$56,IF(N4087="Romance",Predictive_Model!$D$57,IF(N4087="Sci-Fi",Predictive_Model!$D$58,0)))))))))</f>
        <v>0.94863504362289985</v>
      </c>
      <c r="V4087" s="3" t="str">
        <f t="shared" si="636"/>
        <v>Critical</v>
      </c>
      <c r="W4087" s="6">
        <f t="shared" si="637"/>
        <v>17.065944434775968</v>
      </c>
      <c r="X4087" s="3" t="str">
        <f t="shared" si="638"/>
        <v>Priority 1</v>
      </c>
      <c r="Y4087" s="3" t="str">
        <f t="shared" si="639"/>
        <v>OK</v>
      </c>
    </row>
    <row r="4088" spans="1:25" x14ac:dyDescent="0.25">
      <c r="A4088" s="3" t="str">
        <f>Raw_Data!A4088</f>
        <v>c31a20bb-1b05-4448-801c-a8193f1b4f74</v>
      </c>
      <c r="B4088" s="3">
        <f>Raw_Data!B4088</f>
        <v>47</v>
      </c>
      <c r="C4088" s="3" t="str">
        <f>Raw_Data!C4088</f>
        <v>Other</v>
      </c>
      <c r="D4088" s="3" t="str">
        <f>Raw_Data!D4088</f>
        <v>Premium</v>
      </c>
      <c r="E4088" s="3">
        <f>Raw_Data!E4088</f>
        <v>12.5</v>
      </c>
      <c r="F4088" s="3">
        <f>Raw_Data!F4088</f>
        <v>18</v>
      </c>
      <c r="G4088" s="3" t="str">
        <f>Raw_Data!G4088</f>
        <v>Africa</v>
      </c>
      <c r="H4088" s="3" t="str">
        <f>Raw_Data!H4088</f>
        <v>Mobile</v>
      </c>
      <c r="I4088" s="3">
        <f>Raw_Data!I4088</f>
        <v>17.989999999999998</v>
      </c>
      <c r="J4088" s="3">
        <f>Raw_Data!J4088</f>
        <v>0</v>
      </c>
      <c r="K4088" s="3" t="str">
        <f>Raw_Data!K4088</f>
        <v>Credit Card</v>
      </c>
      <c r="L4088" s="3">
        <f>Raw_Data!L4088</f>
        <v>1</v>
      </c>
      <c r="M4088" s="3">
        <f>Raw_Data!M4088</f>
        <v>0.66</v>
      </c>
      <c r="N4088" s="3" t="str">
        <f>Raw_Data!N4088</f>
        <v>Drama</v>
      </c>
      <c r="O4088" s="3" t="str">
        <f t="shared" si="630"/>
        <v>45-54</v>
      </c>
      <c r="P4088" s="3" t="str">
        <f t="shared" si="631"/>
        <v>10-24h</v>
      </c>
      <c r="Q4088" s="3" t="str">
        <f t="shared" si="632"/>
        <v>8-21d</v>
      </c>
      <c r="R4088" s="3" t="str">
        <f t="shared" si="633"/>
        <v>Medium</v>
      </c>
      <c r="S4088" s="3" t="str">
        <f t="shared" si="634"/>
        <v>High</v>
      </c>
      <c r="T4088" s="3" t="str">
        <f t="shared" si="635"/>
        <v>Active</v>
      </c>
      <c r="U4088" s="4">
        <f>1/(1+EXP(-(Predictive_Model!$B$5+((B4088-Predictive_Model!$B$20)/Predictive_Model!$C$20)*Predictive_Model!$D$20+((E4088-Predictive_Model!$B$21)/Predictive_Model!$C$21)*Predictive_Model!$D$21+((F4088-Predictive_Model!$B$22)/Predictive_Model!$C$22)*Predictive_Model!$D$22+((I4088-Predictive_Model!$B$23)/Predictive_Model!$C$23)*Predictive_Model!$D$23+((L4088-Predictive_Model!$B$24)/Predictive_Model!$C$24)*Predictive_Model!$D$24+((M4088-Predictive_Model!$B$25)/Predictive_Model!$C$25)*Predictive_Model!$D$25+IF(C4088="Male",Predictive_Model!$D$31,IF(C4088="Other",Predictive_Model!$D$32,0))+IF(D4088="Premium",Predictive_Model!$D$34,IF(D4088="Standard",Predictive_Model!$D$35,0))+IF(G4088="Asia",Predictive_Model!$D$37,IF(G4088="Europe",Predictive_Model!$D$38,IF(G4088="North America",Predictive_Model!$D$39,IF(G4088="Oceania",Predictive_Model!$D$40,IF(G4088="South America",Predictive_Model!$D$41,0)))))+IF(H4088="Laptop",Predictive_Model!$D$43,IF(H4088="Mobile",Predictive_Model!$D$44,IF(H4088="TV",Predictive_Model!$D$45,IF(H4088="Tablet",Predictive_Model!$D$46,0))))+IF(K4088="Crypto",Predictive_Model!$D$48,IF(K4088="Debit Card",Predictive_Model!$D$49,IF(K4088="Gift Card",Predictive_Model!$D$50,IF(K4088="PayPal",Predictive_Model!$D$51,0))))+IF(N4088="Comedy",Predictive_Model!$D$53,IF(N4088="Documentary",Predictive_Model!$D$54,IF(N4088="Drama",Predictive_Model!$D$55,IF(N4088="Horror",Predictive_Model!$D$56,IF(N4088="Romance",Predictive_Model!$D$57,IF(N4088="Sci-Fi",Predictive_Model!$D$58,0)))))))))</f>
        <v>0.62894014219689487</v>
      </c>
      <c r="V4088" s="3" t="str">
        <f t="shared" si="636"/>
        <v>High</v>
      </c>
      <c r="W4088" s="6">
        <f t="shared" si="637"/>
        <v>11.314633158122138</v>
      </c>
      <c r="X4088" s="3" t="str">
        <f t="shared" si="638"/>
        <v>Monitor</v>
      </c>
      <c r="Y4088" s="3" t="str">
        <f t="shared" si="639"/>
        <v>OK</v>
      </c>
    </row>
    <row r="4089" spans="1:25" x14ac:dyDescent="0.25">
      <c r="A4089" s="3" t="str">
        <f>Raw_Data!A4089</f>
        <v>cbdd092b-08f0-4234-8418-feceb1f990d9</v>
      </c>
      <c r="B4089" s="3">
        <f>Raw_Data!B4089</f>
        <v>54</v>
      </c>
      <c r="C4089" s="3" t="str">
        <f>Raw_Data!C4089</f>
        <v>Other</v>
      </c>
      <c r="D4089" s="3" t="str">
        <f>Raw_Data!D4089</f>
        <v>Premium</v>
      </c>
      <c r="E4089" s="3">
        <f>Raw_Data!E4089</f>
        <v>5.37</v>
      </c>
      <c r="F4089" s="3">
        <f>Raw_Data!F4089</f>
        <v>35</v>
      </c>
      <c r="G4089" s="3" t="str">
        <f>Raw_Data!G4089</f>
        <v>Oceania</v>
      </c>
      <c r="H4089" s="3" t="str">
        <f>Raw_Data!H4089</f>
        <v>Desktop</v>
      </c>
      <c r="I4089" s="3">
        <f>Raw_Data!I4089</f>
        <v>17.989999999999998</v>
      </c>
      <c r="J4089" s="3">
        <f>Raw_Data!J4089</f>
        <v>1</v>
      </c>
      <c r="K4089" s="3" t="str">
        <f>Raw_Data!K4089</f>
        <v>Crypto</v>
      </c>
      <c r="L4089" s="3">
        <f>Raw_Data!L4089</f>
        <v>4</v>
      </c>
      <c r="M4089" s="3">
        <f>Raw_Data!M4089</f>
        <v>0.15</v>
      </c>
      <c r="N4089" s="3" t="str">
        <f>Raw_Data!N4089</f>
        <v>Romance</v>
      </c>
      <c r="O4089" s="3" t="str">
        <f t="shared" si="630"/>
        <v>45-54</v>
      </c>
      <c r="P4089" s="3" t="str">
        <f t="shared" si="631"/>
        <v>&lt;10h</v>
      </c>
      <c r="Q4089" s="3" t="str">
        <f t="shared" si="632"/>
        <v>22-45d</v>
      </c>
      <c r="R4089" s="3" t="str">
        <f t="shared" si="633"/>
        <v>Medium</v>
      </c>
      <c r="S4089" s="3" t="str">
        <f t="shared" si="634"/>
        <v>High</v>
      </c>
      <c r="T4089" s="3" t="str">
        <f t="shared" si="635"/>
        <v>Churned</v>
      </c>
      <c r="U4089" s="4">
        <f>1/(1+EXP(-(Predictive_Model!$B$5+((B4089-Predictive_Model!$B$20)/Predictive_Model!$C$20)*Predictive_Model!$D$20+((E4089-Predictive_Model!$B$21)/Predictive_Model!$C$21)*Predictive_Model!$D$21+((F4089-Predictive_Model!$B$22)/Predictive_Model!$C$22)*Predictive_Model!$D$22+((I4089-Predictive_Model!$B$23)/Predictive_Model!$C$23)*Predictive_Model!$D$23+((L4089-Predictive_Model!$B$24)/Predictive_Model!$C$24)*Predictive_Model!$D$24+((M4089-Predictive_Model!$B$25)/Predictive_Model!$C$25)*Predictive_Model!$D$25+IF(C4089="Male",Predictive_Model!$D$31,IF(C4089="Other",Predictive_Model!$D$32,0))+IF(D4089="Premium",Predictive_Model!$D$34,IF(D4089="Standard",Predictive_Model!$D$35,0))+IF(G4089="Asia",Predictive_Model!$D$37,IF(G4089="Europe",Predictive_Model!$D$38,IF(G4089="North America",Predictive_Model!$D$39,IF(G4089="Oceania",Predictive_Model!$D$40,IF(G4089="South America",Predictive_Model!$D$41,0)))))+IF(H4089="Laptop",Predictive_Model!$D$43,IF(H4089="Mobile",Predictive_Model!$D$44,IF(H4089="TV",Predictive_Model!$D$45,IF(H4089="Tablet",Predictive_Model!$D$46,0))))+IF(K4089="Crypto",Predictive_Model!$D$48,IF(K4089="Debit Card",Predictive_Model!$D$49,IF(K4089="Gift Card",Predictive_Model!$D$50,IF(K4089="PayPal",Predictive_Model!$D$51,0))))+IF(N4089="Comedy",Predictive_Model!$D$53,IF(N4089="Documentary",Predictive_Model!$D$54,IF(N4089="Drama",Predictive_Model!$D$55,IF(N4089="Horror",Predictive_Model!$D$56,IF(N4089="Romance",Predictive_Model!$D$57,IF(N4089="Sci-Fi",Predictive_Model!$D$58,0)))))))))</f>
        <v>0.88906514580507467</v>
      </c>
      <c r="V4089" s="3" t="str">
        <f t="shared" si="636"/>
        <v>Critical</v>
      </c>
      <c r="W4089" s="6">
        <f t="shared" si="637"/>
        <v>17.989999999999998</v>
      </c>
      <c r="X4089" s="3" t="str">
        <f t="shared" si="638"/>
        <v>Priority 1</v>
      </c>
      <c r="Y4089" s="3" t="str">
        <f t="shared" si="639"/>
        <v>OK</v>
      </c>
    </row>
    <row r="4090" spans="1:25" x14ac:dyDescent="0.25">
      <c r="A4090" s="3" t="str">
        <f>Raw_Data!A4090</f>
        <v>74bab484-aac9-4a5c-8e3d-d2a4504a1eff</v>
      </c>
      <c r="B4090" s="3">
        <f>Raw_Data!B4090</f>
        <v>35</v>
      </c>
      <c r="C4090" s="3" t="str">
        <f>Raw_Data!C4090</f>
        <v>Male</v>
      </c>
      <c r="D4090" s="3" t="str">
        <f>Raw_Data!D4090</f>
        <v>Standard</v>
      </c>
      <c r="E4090" s="3">
        <f>Raw_Data!E4090</f>
        <v>32.86</v>
      </c>
      <c r="F4090" s="3">
        <f>Raw_Data!F4090</f>
        <v>25</v>
      </c>
      <c r="G4090" s="3" t="str">
        <f>Raw_Data!G4090</f>
        <v>Oceania</v>
      </c>
      <c r="H4090" s="3" t="str">
        <f>Raw_Data!H4090</f>
        <v>TV</v>
      </c>
      <c r="I4090" s="3">
        <f>Raw_Data!I4090</f>
        <v>13.99</v>
      </c>
      <c r="J4090" s="3">
        <f>Raw_Data!J4090</f>
        <v>0</v>
      </c>
      <c r="K4090" s="3" t="str">
        <f>Raw_Data!K4090</f>
        <v>Gift Card</v>
      </c>
      <c r="L4090" s="3">
        <f>Raw_Data!L4090</f>
        <v>4</v>
      </c>
      <c r="M4090" s="3">
        <f>Raw_Data!M4090</f>
        <v>1.26</v>
      </c>
      <c r="N4090" s="3" t="str">
        <f>Raw_Data!N4090</f>
        <v>Romance</v>
      </c>
      <c r="O4090" s="3" t="str">
        <f t="shared" si="630"/>
        <v>35-44</v>
      </c>
      <c r="P4090" s="3" t="str">
        <f t="shared" si="631"/>
        <v>25-49h</v>
      </c>
      <c r="Q4090" s="3" t="str">
        <f t="shared" si="632"/>
        <v>22-45d</v>
      </c>
      <c r="R4090" s="3" t="str">
        <f t="shared" si="633"/>
        <v>Medium</v>
      </c>
      <c r="S4090" s="3" t="str">
        <f t="shared" si="634"/>
        <v>Mid</v>
      </c>
      <c r="T4090" s="3" t="str">
        <f t="shared" si="635"/>
        <v>Active</v>
      </c>
      <c r="U4090" s="4">
        <f>1/(1+EXP(-(Predictive_Model!$B$5+((B4090-Predictive_Model!$B$20)/Predictive_Model!$C$20)*Predictive_Model!$D$20+((E4090-Predictive_Model!$B$21)/Predictive_Model!$C$21)*Predictive_Model!$D$21+((F4090-Predictive_Model!$B$22)/Predictive_Model!$C$22)*Predictive_Model!$D$22+((I4090-Predictive_Model!$B$23)/Predictive_Model!$C$23)*Predictive_Model!$D$23+((L4090-Predictive_Model!$B$24)/Predictive_Model!$C$24)*Predictive_Model!$D$24+((M4090-Predictive_Model!$B$25)/Predictive_Model!$C$25)*Predictive_Model!$D$25+IF(C4090="Male",Predictive_Model!$D$31,IF(C4090="Other",Predictive_Model!$D$32,0))+IF(D4090="Premium",Predictive_Model!$D$34,IF(D4090="Standard",Predictive_Model!$D$35,0))+IF(G4090="Asia",Predictive_Model!$D$37,IF(G4090="Europe",Predictive_Model!$D$38,IF(G4090="North America",Predictive_Model!$D$39,IF(G4090="Oceania",Predictive_Model!$D$40,IF(G4090="South America",Predictive_Model!$D$41,0)))))+IF(H4090="Laptop",Predictive_Model!$D$43,IF(H4090="Mobile",Predictive_Model!$D$44,IF(H4090="TV",Predictive_Model!$D$45,IF(H4090="Tablet",Predictive_Model!$D$46,0))))+IF(K4090="Crypto",Predictive_Model!$D$48,IF(K4090="Debit Card",Predictive_Model!$D$49,IF(K4090="Gift Card",Predictive_Model!$D$50,IF(K4090="PayPal",Predictive_Model!$D$51,0))))+IF(N4090="Comedy",Predictive_Model!$D$53,IF(N4090="Documentary",Predictive_Model!$D$54,IF(N4090="Drama",Predictive_Model!$D$55,IF(N4090="Horror",Predictive_Model!$D$56,IF(N4090="Romance",Predictive_Model!$D$57,IF(N4090="Sci-Fi",Predictive_Model!$D$58,0)))))))))</f>
        <v>3.710343969372183E-4</v>
      </c>
      <c r="V4090" s="3" t="str">
        <f t="shared" si="636"/>
        <v>Low</v>
      </c>
      <c r="W4090" s="6">
        <f t="shared" si="637"/>
        <v>5.1907712131516841E-3</v>
      </c>
      <c r="X4090" s="3" t="str">
        <f t="shared" si="638"/>
        <v>Monitor</v>
      </c>
      <c r="Y4090" s="3" t="str">
        <f t="shared" si="639"/>
        <v>OK</v>
      </c>
    </row>
    <row r="4091" spans="1:25" x14ac:dyDescent="0.25">
      <c r="A4091" s="3" t="str">
        <f>Raw_Data!A4091</f>
        <v>c3614ddf-ee73-496a-b1ea-3e27f6a5288a</v>
      </c>
      <c r="B4091" s="3">
        <f>Raw_Data!B4091</f>
        <v>50</v>
      </c>
      <c r="C4091" s="3" t="str">
        <f>Raw_Data!C4091</f>
        <v>Other</v>
      </c>
      <c r="D4091" s="3" t="str">
        <f>Raw_Data!D4091</f>
        <v>Premium</v>
      </c>
      <c r="E4091" s="3">
        <f>Raw_Data!E4091</f>
        <v>12.5</v>
      </c>
      <c r="F4091" s="3">
        <f>Raw_Data!F4091</f>
        <v>56</v>
      </c>
      <c r="G4091" s="3" t="str">
        <f>Raw_Data!G4091</f>
        <v>Asia</v>
      </c>
      <c r="H4091" s="3" t="str">
        <f>Raw_Data!H4091</f>
        <v>Tablet</v>
      </c>
      <c r="I4091" s="3">
        <f>Raw_Data!I4091</f>
        <v>17.989999999999998</v>
      </c>
      <c r="J4091" s="3">
        <f>Raw_Data!J4091</f>
        <v>0</v>
      </c>
      <c r="K4091" s="3" t="str">
        <f>Raw_Data!K4091</f>
        <v>Credit Card</v>
      </c>
      <c r="L4091" s="3">
        <f>Raw_Data!L4091</f>
        <v>5</v>
      </c>
      <c r="M4091" s="3">
        <f>Raw_Data!M4091</f>
        <v>0.22</v>
      </c>
      <c r="N4091" s="3" t="str">
        <f>Raw_Data!N4091</f>
        <v>Action</v>
      </c>
      <c r="O4091" s="3" t="str">
        <f t="shared" si="630"/>
        <v>45-54</v>
      </c>
      <c r="P4091" s="3" t="str">
        <f t="shared" si="631"/>
        <v>10-24h</v>
      </c>
      <c r="Q4091" s="3" t="str">
        <f t="shared" si="632"/>
        <v>46-60d</v>
      </c>
      <c r="R4091" s="3" t="str">
        <f t="shared" si="633"/>
        <v>Medium</v>
      </c>
      <c r="S4091" s="3" t="str">
        <f t="shared" si="634"/>
        <v>High</v>
      </c>
      <c r="T4091" s="3" t="str">
        <f t="shared" si="635"/>
        <v>Active</v>
      </c>
      <c r="U4091" s="4">
        <f>1/(1+EXP(-(Predictive_Model!$B$5+((B4091-Predictive_Model!$B$20)/Predictive_Model!$C$20)*Predictive_Model!$D$20+((E4091-Predictive_Model!$B$21)/Predictive_Model!$C$21)*Predictive_Model!$D$21+((F4091-Predictive_Model!$B$22)/Predictive_Model!$C$22)*Predictive_Model!$D$22+((I4091-Predictive_Model!$B$23)/Predictive_Model!$C$23)*Predictive_Model!$D$23+((L4091-Predictive_Model!$B$24)/Predictive_Model!$C$24)*Predictive_Model!$D$24+((M4091-Predictive_Model!$B$25)/Predictive_Model!$C$25)*Predictive_Model!$D$25+IF(C4091="Male",Predictive_Model!$D$31,IF(C4091="Other",Predictive_Model!$D$32,0))+IF(D4091="Premium",Predictive_Model!$D$34,IF(D4091="Standard",Predictive_Model!$D$35,0))+IF(G4091="Asia",Predictive_Model!$D$37,IF(G4091="Europe",Predictive_Model!$D$38,IF(G4091="North America",Predictive_Model!$D$39,IF(G4091="Oceania",Predictive_Model!$D$40,IF(G4091="South America",Predictive_Model!$D$41,0)))))+IF(H4091="Laptop",Predictive_Model!$D$43,IF(H4091="Mobile",Predictive_Model!$D$44,IF(H4091="TV",Predictive_Model!$D$45,IF(H4091="Tablet",Predictive_Model!$D$46,0))))+IF(K4091="Crypto",Predictive_Model!$D$48,IF(K4091="Debit Card",Predictive_Model!$D$49,IF(K4091="Gift Card",Predictive_Model!$D$50,IF(K4091="PayPal",Predictive_Model!$D$51,0))))+IF(N4091="Comedy",Predictive_Model!$D$53,IF(N4091="Documentary",Predictive_Model!$D$54,IF(N4091="Drama",Predictive_Model!$D$55,IF(N4091="Horror",Predictive_Model!$D$56,IF(N4091="Romance",Predictive_Model!$D$57,IF(N4091="Sci-Fi",Predictive_Model!$D$58,0)))))))))</f>
        <v>0.94818733384651444</v>
      </c>
      <c r="V4091" s="3" t="str">
        <f t="shared" si="636"/>
        <v>Critical</v>
      </c>
      <c r="W4091" s="6">
        <f t="shared" si="637"/>
        <v>17.057890135898795</v>
      </c>
      <c r="X4091" s="3" t="str">
        <f t="shared" si="638"/>
        <v>Priority 1</v>
      </c>
      <c r="Y4091" s="3" t="str">
        <f t="shared" si="639"/>
        <v>OK</v>
      </c>
    </row>
    <row r="4092" spans="1:25" x14ac:dyDescent="0.25">
      <c r="A4092" s="3" t="str">
        <f>Raw_Data!A4092</f>
        <v>26024fd4-7715-4460-ae23-4e78f477a652</v>
      </c>
      <c r="B4092" s="3">
        <f>Raw_Data!B4092</f>
        <v>69</v>
      </c>
      <c r="C4092" s="3" t="str">
        <f>Raw_Data!C4092</f>
        <v>Female</v>
      </c>
      <c r="D4092" s="3" t="str">
        <f>Raw_Data!D4092</f>
        <v>Premium</v>
      </c>
      <c r="E4092" s="3">
        <f>Raw_Data!E4092</f>
        <v>1.75</v>
      </c>
      <c r="F4092" s="3">
        <f>Raw_Data!F4092</f>
        <v>6</v>
      </c>
      <c r="G4092" s="3" t="str">
        <f>Raw_Data!G4092</f>
        <v>Oceania</v>
      </c>
      <c r="H4092" s="3" t="str">
        <f>Raw_Data!H4092</f>
        <v>Mobile</v>
      </c>
      <c r="I4092" s="3">
        <f>Raw_Data!I4092</f>
        <v>17.989999999999998</v>
      </c>
      <c r="J4092" s="3">
        <f>Raw_Data!J4092</f>
        <v>0</v>
      </c>
      <c r="K4092" s="3" t="str">
        <f>Raw_Data!K4092</f>
        <v>PayPal</v>
      </c>
      <c r="L4092" s="3">
        <f>Raw_Data!L4092</f>
        <v>5</v>
      </c>
      <c r="M4092" s="3">
        <f>Raw_Data!M4092</f>
        <v>0.25</v>
      </c>
      <c r="N4092" s="3" t="str">
        <f>Raw_Data!N4092</f>
        <v>Romance</v>
      </c>
      <c r="O4092" s="3" t="str">
        <f t="shared" si="630"/>
        <v>55-70</v>
      </c>
      <c r="P4092" s="3" t="str">
        <f t="shared" si="631"/>
        <v>&lt;10h</v>
      </c>
      <c r="Q4092" s="3" t="str">
        <f t="shared" si="632"/>
        <v>0-7d</v>
      </c>
      <c r="R4092" s="3" t="str">
        <f t="shared" si="633"/>
        <v>Medium</v>
      </c>
      <c r="S4092" s="3" t="str">
        <f t="shared" si="634"/>
        <v>High</v>
      </c>
      <c r="T4092" s="3" t="str">
        <f t="shared" si="635"/>
        <v>Active</v>
      </c>
      <c r="U4092" s="4">
        <f>1/(1+EXP(-(Predictive_Model!$B$5+((B4092-Predictive_Model!$B$20)/Predictive_Model!$C$20)*Predictive_Model!$D$20+((E4092-Predictive_Model!$B$21)/Predictive_Model!$C$21)*Predictive_Model!$D$21+((F4092-Predictive_Model!$B$22)/Predictive_Model!$C$22)*Predictive_Model!$D$22+((I4092-Predictive_Model!$B$23)/Predictive_Model!$C$23)*Predictive_Model!$D$23+((L4092-Predictive_Model!$B$24)/Predictive_Model!$C$24)*Predictive_Model!$D$24+((M4092-Predictive_Model!$B$25)/Predictive_Model!$C$25)*Predictive_Model!$D$25+IF(C4092="Male",Predictive_Model!$D$31,IF(C4092="Other",Predictive_Model!$D$32,0))+IF(D4092="Premium",Predictive_Model!$D$34,IF(D4092="Standard",Predictive_Model!$D$35,0))+IF(G4092="Asia",Predictive_Model!$D$37,IF(G4092="Europe",Predictive_Model!$D$38,IF(G4092="North America",Predictive_Model!$D$39,IF(G4092="Oceania",Predictive_Model!$D$40,IF(G4092="South America",Predictive_Model!$D$41,0)))))+IF(H4092="Laptop",Predictive_Model!$D$43,IF(H4092="Mobile",Predictive_Model!$D$44,IF(H4092="TV",Predictive_Model!$D$45,IF(H4092="Tablet",Predictive_Model!$D$46,0))))+IF(K4092="Crypto",Predictive_Model!$D$48,IF(K4092="Debit Card",Predictive_Model!$D$49,IF(K4092="Gift Card",Predictive_Model!$D$50,IF(K4092="PayPal",Predictive_Model!$D$51,0))))+IF(N4092="Comedy",Predictive_Model!$D$53,IF(N4092="Documentary",Predictive_Model!$D$54,IF(N4092="Drama",Predictive_Model!$D$55,IF(N4092="Horror",Predictive_Model!$D$56,IF(N4092="Romance",Predictive_Model!$D$57,IF(N4092="Sci-Fi",Predictive_Model!$D$58,0)))))))))</f>
        <v>0.52372903472034615</v>
      </c>
      <c r="V4092" s="3" t="str">
        <f t="shared" si="636"/>
        <v>High</v>
      </c>
      <c r="W4092" s="6">
        <f t="shared" si="637"/>
        <v>9.4218853346190272</v>
      </c>
      <c r="X4092" s="3" t="str">
        <f t="shared" si="638"/>
        <v>Monitor</v>
      </c>
      <c r="Y4092" s="3" t="str">
        <f t="shared" si="639"/>
        <v>OK</v>
      </c>
    </row>
    <row r="4093" spans="1:25" x14ac:dyDescent="0.25">
      <c r="A4093" s="3" t="str">
        <f>Raw_Data!A4093</f>
        <v>c7cf1b97-cdd3-47cf-a147-a8ab731a5f19</v>
      </c>
      <c r="B4093" s="3">
        <f>Raw_Data!B4093</f>
        <v>25</v>
      </c>
      <c r="C4093" s="3" t="str">
        <f>Raw_Data!C4093</f>
        <v>Other</v>
      </c>
      <c r="D4093" s="3" t="str">
        <f>Raw_Data!D4093</f>
        <v>Basic</v>
      </c>
      <c r="E4093" s="3">
        <f>Raw_Data!E4093</f>
        <v>19.309999999999999</v>
      </c>
      <c r="F4093" s="3">
        <f>Raw_Data!F4093</f>
        <v>5</v>
      </c>
      <c r="G4093" s="3" t="str">
        <f>Raw_Data!G4093</f>
        <v>Africa</v>
      </c>
      <c r="H4093" s="3" t="str">
        <f>Raw_Data!H4093</f>
        <v>Mobile</v>
      </c>
      <c r="I4093" s="3">
        <f>Raw_Data!I4093</f>
        <v>8.99</v>
      </c>
      <c r="J4093" s="3">
        <f>Raw_Data!J4093</f>
        <v>0</v>
      </c>
      <c r="K4093" s="3" t="str">
        <f>Raw_Data!K4093</f>
        <v>PayPal</v>
      </c>
      <c r="L4093" s="3">
        <f>Raw_Data!L4093</f>
        <v>2</v>
      </c>
      <c r="M4093" s="3">
        <f>Raw_Data!M4093</f>
        <v>3.22</v>
      </c>
      <c r="N4093" s="3" t="str">
        <f>Raw_Data!N4093</f>
        <v>Documentary</v>
      </c>
      <c r="O4093" s="3" t="str">
        <f t="shared" si="630"/>
        <v>25-34</v>
      </c>
      <c r="P4093" s="3" t="str">
        <f t="shared" si="631"/>
        <v>10-24h</v>
      </c>
      <c r="Q4093" s="3" t="str">
        <f t="shared" si="632"/>
        <v>0-7d</v>
      </c>
      <c r="R4093" s="3" t="str">
        <f t="shared" si="633"/>
        <v>Medium</v>
      </c>
      <c r="S4093" s="3" t="str">
        <f t="shared" si="634"/>
        <v>Low</v>
      </c>
      <c r="T4093" s="3" t="str">
        <f t="shared" si="635"/>
        <v>Active</v>
      </c>
      <c r="U4093" s="4">
        <f>1/(1+EXP(-(Predictive_Model!$B$5+((B4093-Predictive_Model!$B$20)/Predictive_Model!$C$20)*Predictive_Model!$D$20+((E4093-Predictive_Model!$B$21)/Predictive_Model!$C$21)*Predictive_Model!$D$21+((F4093-Predictive_Model!$B$22)/Predictive_Model!$C$22)*Predictive_Model!$D$22+((I4093-Predictive_Model!$B$23)/Predictive_Model!$C$23)*Predictive_Model!$D$23+((L4093-Predictive_Model!$B$24)/Predictive_Model!$C$24)*Predictive_Model!$D$24+((M4093-Predictive_Model!$B$25)/Predictive_Model!$C$25)*Predictive_Model!$D$25+IF(C4093="Male",Predictive_Model!$D$31,IF(C4093="Other",Predictive_Model!$D$32,0))+IF(D4093="Premium",Predictive_Model!$D$34,IF(D4093="Standard",Predictive_Model!$D$35,0))+IF(G4093="Asia",Predictive_Model!$D$37,IF(G4093="Europe",Predictive_Model!$D$38,IF(G4093="North America",Predictive_Model!$D$39,IF(G4093="Oceania",Predictive_Model!$D$40,IF(G4093="South America",Predictive_Model!$D$41,0)))))+IF(H4093="Laptop",Predictive_Model!$D$43,IF(H4093="Mobile",Predictive_Model!$D$44,IF(H4093="TV",Predictive_Model!$D$45,IF(H4093="Tablet",Predictive_Model!$D$46,0))))+IF(K4093="Crypto",Predictive_Model!$D$48,IF(K4093="Debit Card",Predictive_Model!$D$49,IF(K4093="Gift Card",Predictive_Model!$D$50,IF(K4093="PayPal",Predictive_Model!$D$51,0))))+IF(N4093="Comedy",Predictive_Model!$D$53,IF(N4093="Documentary",Predictive_Model!$D$54,IF(N4093="Drama",Predictive_Model!$D$55,IF(N4093="Horror",Predictive_Model!$D$56,IF(N4093="Romance",Predictive_Model!$D$57,IF(N4093="Sci-Fi",Predictive_Model!$D$58,0)))))))))</f>
        <v>3.5735949746571165E-3</v>
      </c>
      <c r="V4093" s="3" t="str">
        <f t="shared" si="636"/>
        <v>Low</v>
      </c>
      <c r="W4093" s="6">
        <f t="shared" si="637"/>
        <v>3.2126618822167476E-2</v>
      </c>
      <c r="X4093" s="3" t="str">
        <f t="shared" si="638"/>
        <v>Monitor</v>
      </c>
      <c r="Y4093" s="3" t="str">
        <f t="shared" si="639"/>
        <v>OK</v>
      </c>
    </row>
    <row r="4094" spans="1:25" x14ac:dyDescent="0.25">
      <c r="A4094" s="3" t="str">
        <f>Raw_Data!A4094</f>
        <v>6004fb8d-885f-4bdc-bcef-d671742ba6f6</v>
      </c>
      <c r="B4094" s="3">
        <f>Raw_Data!B4094</f>
        <v>51</v>
      </c>
      <c r="C4094" s="3" t="str">
        <f>Raw_Data!C4094</f>
        <v>Female</v>
      </c>
      <c r="D4094" s="3" t="str">
        <f>Raw_Data!D4094</f>
        <v>Basic</v>
      </c>
      <c r="E4094" s="3">
        <f>Raw_Data!E4094</f>
        <v>17.62</v>
      </c>
      <c r="F4094" s="3">
        <f>Raw_Data!F4094</f>
        <v>55</v>
      </c>
      <c r="G4094" s="3" t="str">
        <f>Raw_Data!G4094</f>
        <v>Asia</v>
      </c>
      <c r="H4094" s="3" t="str">
        <f>Raw_Data!H4094</f>
        <v>Laptop</v>
      </c>
      <c r="I4094" s="3">
        <f>Raw_Data!I4094</f>
        <v>8.99</v>
      </c>
      <c r="J4094" s="3">
        <f>Raw_Data!J4094</f>
        <v>1</v>
      </c>
      <c r="K4094" s="3" t="str">
        <f>Raw_Data!K4094</f>
        <v>Debit Card</v>
      </c>
      <c r="L4094" s="3">
        <f>Raw_Data!L4094</f>
        <v>4</v>
      </c>
      <c r="M4094" s="3">
        <f>Raw_Data!M4094</f>
        <v>0.31</v>
      </c>
      <c r="N4094" s="3" t="str">
        <f>Raw_Data!N4094</f>
        <v>Comedy</v>
      </c>
      <c r="O4094" s="3" t="str">
        <f t="shared" si="630"/>
        <v>45-54</v>
      </c>
      <c r="P4094" s="3" t="str">
        <f t="shared" si="631"/>
        <v>10-24h</v>
      </c>
      <c r="Q4094" s="3" t="str">
        <f t="shared" si="632"/>
        <v>46-60d</v>
      </c>
      <c r="R4094" s="3" t="str">
        <f t="shared" si="633"/>
        <v>Medium</v>
      </c>
      <c r="S4094" s="3" t="str">
        <f t="shared" si="634"/>
        <v>Low</v>
      </c>
      <c r="T4094" s="3" t="str">
        <f t="shared" si="635"/>
        <v>Churned</v>
      </c>
      <c r="U4094" s="4">
        <f>1/(1+EXP(-(Predictive_Model!$B$5+((B4094-Predictive_Model!$B$20)/Predictive_Model!$C$20)*Predictive_Model!$D$20+((E4094-Predictive_Model!$B$21)/Predictive_Model!$C$21)*Predictive_Model!$D$21+((F4094-Predictive_Model!$B$22)/Predictive_Model!$C$22)*Predictive_Model!$D$22+((I4094-Predictive_Model!$B$23)/Predictive_Model!$C$23)*Predictive_Model!$D$23+((L4094-Predictive_Model!$B$24)/Predictive_Model!$C$24)*Predictive_Model!$D$24+((M4094-Predictive_Model!$B$25)/Predictive_Model!$C$25)*Predictive_Model!$D$25+IF(C4094="Male",Predictive_Model!$D$31,IF(C4094="Other",Predictive_Model!$D$32,0))+IF(D4094="Premium",Predictive_Model!$D$34,IF(D4094="Standard",Predictive_Model!$D$35,0))+IF(G4094="Asia",Predictive_Model!$D$37,IF(G4094="Europe",Predictive_Model!$D$38,IF(G4094="North America",Predictive_Model!$D$39,IF(G4094="Oceania",Predictive_Model!$D$40,IF(G4094="South America",Predictive_Model!$D$41,0)))))+IF(H4094="Laptop",Predictive_Model!$D$43,IF(H4094="Mobile",Predictive_Model!$D$44,IF(H4094="TV",Predictive_Model!$D$45,IF(H4094="Tablet",Predictive_Model!$D$46,0))))+IF(K4094="Crypto",Predictive_Model!$D$48,IF(K4094="Debit Card",Predictive_Model!$D$49,IF(K4094="Gift Card",Predictive_Model!$D$50,IF(K4094="PayPal",Predictive_Model!$D$51,0))))+IF(N4094="Comedy",Predictive_Model!$D$53,IF(N4094="Documentary",Predictive_Model!$D$54,IF(N4094="Drama",Predictive_Model!$D$55,IF(N4094="Horror",Predictive_Model!$D$56,IF(N4094="Romance",Predictive_Model!$D$57,IF(N4094="Sci-Fi",Predictive_Model!$D$58,0)))))))))</f>
        <v>0.95782210881955243</v>
      </c>
      <c r="V4094" s="3" t="str">
        <f t="shared" si="636"/>
        <v>Critical</v>
      </c>
      <c r="W4094" s="6">
        <f t="shared" si="637"/>
        <v>8.99</v>
      </c>
      <c r="X4094" s="3" t="str">
        <f t="shared" si="638"/>
        <v>Priority 2</v>
      </c>
      <c r="Y4094" s="3" t="str">
        <f t="shared" si="639"/>
        <v>OK</v>
      </c>
    </row>
    <row r="4095" spans="1:25" x14ac:dyDescent="0.25">
      <c r="A4095" s="3" t="str">
        <f>Raw_Data!A4095</f>
        <v>19fc98f0-ad10-4ad2-9526-28254dca93e5</v>
      </c>
      <c r="B4095" s="3">
        <f>Raw_Data!B4095</f>
        <v>23</v>
      </c>
      <c r="C4095" s="3" t="str">
        <f>Raw_Data!C4095</f>
        <v>Female</v>
      </c>
      <c r="D4095" s="3" t="str">
        <f>Raw_Data!D4095</f>
        <v>Standard</v>
      </c>
      <c r="E4095" s="3">
        <f>Raw_Data!E4095</f>
        <v>3.7</v>
      </c>
      <c r="F4095" s="3">
        <f>Raw_Data!F4095</f>
        <v>6</v>
      </c>
      <c r="G4095" s="3" t="str">
        <f>Raw_Data!G4095</f>
        <v>Africa</v>
      </c>
      <c r="H4095" s="3" t="str">
        <f>Raw_Data!H4095</f>
        <v>Mobile</v>
      </c>
      <c r="I4095" s="3">
        <f>Raw_Data!I4095</f>
        <v>13.99</v>
      </c>
      <c r="J4095" s="3">
        <f>Raw_Data!J4095</f>
        <v>0</v>
      </c>
      <c r="K4095" s="3" t="str">
        <f>Raw_Data!K4095</f>
        <v>PayPal</v>
      </c>
      <c r="L4095" s="3">
        <f>Raw_Data!L4095</f>
        <v>3</v>
      </c>
      <c r="M4095" s="3">
        <f>Raw_Data!M4095</f>
        <v>0.53</v>
      </c>
      <c r="N4095" s="3" t="str">
        <f>Raw_Data!N4095</f>
        <v>Drama</v>
      </c>
      <c r="O4095" s="3" t="str">
        <f t="shared" si="630"/>
        <v>18-24</v>
      </c>
      <c r="P4095" s="3" t="str">
        <f t="shared" si="631"/>
        <v>&lt;10h</v>
      </c>
      <c r="Q4095" s="3" t="str">
        <f t="shared" si="632"/>
        <v>0-7d</v>
      </c>
      <c r="R4095" s="3" t="str">
        <f t="shared" si="633"/>
        <v>Medium</v>
      </c>
      <c r="S4095" s="3" t="str">
        <f t="shared" si="634"/>
        <v>Mid</v>
      </c>
      <c r="T4095" s="3" t="str">
        <f t="shared" si="635"/>
        <v>Active</v>
      </c>
      <c r="U4095" s="4">
        <f>1/(1+EXP(-(Predictive_Model!$B$5+((B4095-Predictive_Model!$B$20)/Predictive_Model!$C$20)*Predictive_Model!$D$20+((E4095-Predictive_Model!$B$21)/Predictive_Model!$C$21)*Predictive_Model!$D$21+((F4095-Predictive_Model!$B$22)/Predictive_Model!$C$22)*Predictive_Model!$D$22+((I4095-Predictive_Model!$B$23)/Predictive_Model!$C$23)*Predictive_Model!$D$23+((L4095-Predictive_Model!$B$24)/Predictive_Model!$C$24)*Predictive_Model!$D$24+((M4095-Predictive_Model!$B$25)/Predictive_Model!$C$25)*Predictive_Model!$D$25+IF(C4095="Male",Predictive_Model!$D$31,IF(C4095="Other",Predictive_Model!$D$32,0))+IF(D4095="Premium",Predictive_Model!$D$34,IF(D4095="Standard",Predictive_Model!$D$35,0))+IF(G4095="Asia",Predictive_Model!$D$37,IF(G4095="Europe",Predictive_Model!$D$38,IF(G4095="North America",Predictive_Model!$D$39,IF(G4095="Oceania",Predictive_Model!$D$40,IF(G4095="South America",Predictive_Model!$D$41,0)))))+IF(H4095="Laptop",Predictive_Model!$D$43,IF(H4095="Mobile",Predictive_Model!$D$44,IF(H4095="TV",Predictive_Model!$D$45,IF(H4095="Tablet",Predictive_Model!$D$46,0))))+IF(K4095="Crypto",Predictive_Model!$D$48,IF(K4095="Debit Card",Predictive_Model!$D$49,IF(K4095="Gift Card",Predictive_Model!$D$50,IF(K4095="PayPal",Predictive_Model!$D$51,0))))+IF(N4095="Comedy",Predictive_Model!$D$53,IF(N4095="Documentary",Predictive_Model!$D$54,IF(N4095="Drama",Predictive_Model!$D$55,IF(N4095="Horror",Predictive_Model!$D$56,IF(N4095="Romance",Predictive_Model!$D$57,IF(N4095="Sci-Fi",Predictive_Model!$D$58,0)))))))))</f>
        <v>0.89880185327462125</v>
      </c>
      <c r="V4095" s="3" t="str">
        <f t="shared" si="636"/>
        <v>Critical</v>
      </c>
      <c r="W4095" s="6">
        <f t="shared" si="637"/>
        <v>12.574237927311952</v>
      </c>
      <c r="X4095" s="3" t="str">
        <f t="shared" si="638"/>
        <v>Priority 2</v>
      </c>
      <c r="Y4095" s="3" t="str">
        <f t="shared" si="639"/>
        <v>OK</v>
      </c>
    </row>
    <row r="4096" spans="1:25" x14ac:dyDescent="0.25">
      <c r="A4096" s="3" t="str">
        <f>Raw_Data!A4096</f>
        <v>80b1fe1e-8ef5-42af-ada7-af43d8993352</v>
      </c>
      <c r="B4096" s="3">
        <f>Raw_Data!B4096</f>
        <v>39</v>
      </c>
      <c r="C4096" s="3" t="str">
        <f>Raw_Data!C4096</f>
        <v>Other</v>
      </c>
      <c r="D4096" s="3" t="str">
        <f>Raw_Data!D4096</f>
        <v>Premium</v>
      </c>
      <c r="E4096" s="3">
        <f>Raw_Data!E4096</f>
        <v>7.99</v>
      </c>
      <c r="F4096" s="3">
        <f>Raw_Data!F4096</f>
        <v>50</v>
      </c>
      <c r="G4096" s="3" t="str">
        <f>Raw_Data!G4096</f>
        <v>Asia</v>
      </c>
      <c r="H4096" s="3" t="str">
        <f>Raw_Data!H4096</f>
        <v>Mobile</v>
      </c>
      <c r="I4096" s="3">
        <f>Raw_Data!I4096</f>
        <v>17.989999999999998</v>
      </c>
      <c r="J4096" s="3">
        <f>Raw_Data!J4096</f>
        <v>1</v>
      </c>
      <c r="K4096" s="3" t="str">
        <f>Raw_Data!K4096</f>
        <v>PayPal</v>
      </c>
      <c r="L4096" s="3">
        <f>Raw_Data!L4096</f>
        <v>3</v>
      </c>
      <c r="M4096" s="3">
        <f>Raw_Data!M4096</f>
        <v>0.16</v>
      </c>
      <c r="N4096" s="3" t="str">
        <f>Raw_Data!N4096</f>
        <v>Drama</v>
      </c>
      <c r="O4096" s="3" t="str">
        <f t="shared" si="630"/>
        <v>35-44</v>
      </c>
      <c r="P4096" s="3" t="str">
        <f t="shared" si="631"/>
        <v>&lt;10h</v>
      </c>
      <c r="Q4096" s="3" t="str">
        <f t="shared" si="632"/>
        <v>46-60d</v>
      </c>
      <c r="R4096" s="3" t="str">
        <f t="shared" si="633"/>
        <v>Low</v>
      </c>
      <c r="S4096" s="3" t="str">
        <f t="shared" si="634"/>
        <v>High</v>
      </c>
      <c r="T4096" s="3" t="str">
        <f t="shared" si="635"/>
        <v>Churned</v>
      </c>
      <c r="U4096" s="4">
        <f>1/(1+EXP(-(Predictive_Model!$B$5+((B4096-Predictive_Model!$B$20)/Predictive_Model!$C$20)*Predictive_Model!$D$20+((E4096-Predictive_Model!$B$21)/Predictive_Model!$C$21)*Predictive_Model!$D$21+((F4096-Predictive_Model!$B$22)/Predictive_Model!$C$22)*Predictive_Model!$D$22+((I4096-Predictive_Model!$B$23)/Predictive_Model!$C$23)*Predictive_Model!$D$23+((L4096-Predictive_Model!$B$24)/Predictive_Model!$C$24)*Predictive_Model!$D$24+((M4096-Predictive_Model!$B$25)/Predictive_Model!$C$25)*Predictive_Model!$D$25+IF(C4096="Male",Predictive_Model!$D$31,IF(C4096="Other",Predictive_Model!$D$32,0))+IF(D4096="Premium",Predictive_Model!$D$34,IF(D4096="Standard",Predictive_Model!$D$35,0))+IF(G4096="Asia",Predictive_Model!$D$37,IF(G4096="Europe",Predictive_Model!$D$38,IF(G4096="North America",Predictive_Model!$D$39,IF(G4096="Oceania",Predictive_Model!$D$40,IF(G4096="South America",Predictive_Model!$D$41,0)))))+IF(H4096="Laptop",Predictive_Model!$D$43,IF(H4096="Mobile",Predictive_Model!$D$44,IF(H4096="TV",Predictive_Model!$D$45,IF(H4096="Tablet",Predictive_Model!$D$46,0))))+IF(K4096="Crypto",Predictive_Model!$D$48,IF(K4096="Debit Card",Predictive_Model!$D$49,IF(K4096="Gift Card",Predictive_Model!$D$50,IF(K4096="PayPal",Predictive_Model!$D$51,0))))+IF(N4096="Comedy",Predictive_Model!$D$53,IF(N4096="Documentary",Predictive_Model!$D$54,IF(N4096="Drama",Predictive_Model!$D$55,IF(N4096="Horror",Predictive_Model!$D$56,IF(N4096="Romance",Predictive_Model!$D$57,IF(N4096="Sci-Fi",Predictive_Model!$D$58,0)))))))))</f>
        <v>0.99486144129792042</v>
      </c>
      <c r="V4096" s="3" t="str">
        <f t="shared" si="636"/>
        <v>Critical</v>
      </c>
      <c r="W4096" s="6">
        <f t="shared" si="637"/>
        <v>17.989999999999998</v>
      </c>
      <c r="X4096" s="3" t="str">
        <f t="shared" si="638"/>
        <v>Priority 1</v>
      </c>
      <c r="Y4096" s="3" t="str">
        <f t="shared" si="639"/>
        <v>OK</v>
      </c>
    </row>
    <row r="4097" spans="1:25" x14ac:dyDescent="0.25">
      <c r="A4097" s="3" t="str">
        <f>Raw_Data!A4097</f>
        <v>c65be27e-f93b-4423-a704-e981640e344e</v>
      </c>
      <c r="B4097" s="3">
        <f>Raw_Data!B4097</f>
        <v>22</v>
      </c>
      <c r="C4097" s="3" t="str">
        <f>Raw_Data!C4097</f>
        <v>Other</v>
      </c>
      <c r="D4097" s="3" t="str">
        <f>Raw_Data!D4097</f>
        <v>Premium</v>
      </c>
      <c r="E4097" s="3">
        <f>Raw_Data!E4097</f>
        <v>8.18</v>
      </c>
      <c r="F4097" s="3">
        <f>Raw_Data!F4097</f>
        <v>29</v>
      </c>
      <c r="G4097" s="3" t="str">
        <f>Raw_Data!G4097</f>
        <v>Oceania</v>
      </c>
      <c r="H4097" s="3" t="str">
        <f>Raw_Data!H4097</f>
        <v>Desktop</v>
      </c>
      <c r="I4097" s="3">
        <f>Raw_Data!I4097</f>
        <v>17.989999999999998</v>
      </c>
      <c r="J4097" s="3">
        <f>Raw_Data!J4097</f>
        <v>0</v>
      </c>
      <c r="K4097" s="3" t="str">
        <f>Raw_Data!K4097</f>
        <v>Gift Card</v>
      </c>
      <c r="L4097" s="3">
        <f>Raw_Data!L4097</f>
        <v>2</v>
      </c>
      <c r="M4097" s="3">
        <f>Raw_Data!M4097</f>
        <v>0.27</v>
      </c>
      <c r="N4097" s="3" t="str">
        <f>Raw_Data!N4097</f>
        <v>Horror</v>
      </c>
      <c r="O4097" s="3" t="str">
        <f t="shared" si="630"/>
        <v>18-24</v>
      </c>
      <c r="P4097" s="3" t="str">
        <f t="shared" si="631"/>
        <v>&lt;10h</v>
      </c>
      <c r="Q4097" s="3" t="str">
        <f t="shared" si="632"/>
        <v>22-45d</v>
      </c>
      <c r="R4097" s="3" t="str">
        <f t="shared" si="633"/>
        <v>Medium</v>
      </c>
      <c r="S4097" s="3" t="str">
        <f t="shared" si="634"/>
        <v>High</v>
      </c>
      <c r="T4097" s="3" t="str">
        <f t="shared" si="635"/>
        <v>Active</v>
      </c>
      <c r="U4097" s="4">
        <f>1/(1+EXP(-(Predictive_Model!$B$5+((B4097-Predictive_Model!$B$20)/Predictive_Model!$C$20)*Predictive_Model!$D$20+((E4097-Predictive_Model!$B$21)/Predictive_Model!$C$21)*Predictive_Model!$D$21+((F4097-Predictive_Model!$B$22)/Predictive_Model!$C$22)*Predictive_Model!$D$22+((I4097-Predictive_Model!$B$23)/Predictive_Model!$C$23)*Predictive_Model!$D$23+((L4097-Predictive_Model!$B$24)/Predictive_Model!$C$24)*Predictive_Model!$D$24+((M4097-Predictive_Model!$B$25)/Predictive_Model!$C$25)*Predictive_Model!$D$25+IF(C4097="Male",Predictive_Model!$D$31,IF(C4097="Other",Predictive_Model!$D$32,0))+IF(D4097="Premium",Predictive_Model!$D$34,IF(D4097="Standard",Predictive_Model!$D$35,0))+IF(G4097="Asia",Predictive_Model!$D$37,IF(G4097="Europe",Predictive_Model!$D$38,IF(G4097="North America",Predictive_Model!$D$39,IF(G4097="Oceania",Predictive_Model!$D$40,IF(G4097="South America",Predictive_Model!$D$41,0)))))+IF(H4097="Laptop",Predictive_Model!$D$43,IF(H4097="Mobile",Predictive_Model!$D$44,IF(H4097="TV",Predictive_Model!$D$45,IF(H4097="Tablet",Predictive_Model!$D$46,0))))+IF(K4097="Crypto",Predictive_Model!$D$48,IF(K4097="Debit Card",Predictive_Model!$D$49,IF(K4097="Gift Card",Predictive_Model!$D$50,IF(K4097="PayPal",Predictive_Model!$D$51,0))))+IF(N4097="Comedy",Predictive_Model!$D$53,IF(N4097="Documentary",Predictive_Model!$D$54,IF(N4097="Drama",Predictive_Model!$D$55,IF(N4097="Horror",Predictive_Model!$D$56,IF(N4097="Romance",Predictive_Model!$D$57,IF(N4097="Sci-Fi",Predictive_Model!$D$58,0)))))))))</f>
        <v>0.89287570481943412</v>
      </c>
      <c r="V4097" s="3" t="str">
        <f t="shared" si="636"/>
        <v>Critical</v>
      </c>
      <c r="W4097" s="6">
        <f t="shared" si="637"/>
        <v>16.062833929701618</v>
      </c>
      <c r="X4097" s="3" t="str">
        <f t="shared" si="638"/>
        <v>Priority 1</v>
      </c>
      <c r="Y4097" s="3" t="str">
        <f t="shared" si="639"/>
        <v>OK</v>
      </c>
    </row>
    <row r="4098" spans="1:25" x14ac:dyDescent="0.25">
      <c r="A4098" s="3" t="str">
        <f>Raw_Data!A4098</f>
        <v>e2bcc0cf-556c-4c71-93b4-f4e99a0e9520</v>
      </c>
      <c r="B4098" s="3">
        <f>Raw_Data!B4098</f>
        <v>51</v>
      </c>
      <c r="C4098" s="3" t="str">
        <f>Raw_Data!C4098</f>
        <v>Other</v>
      </c>
      <c r="D4098" s="3" t="str">
        <f>Raw_Data!D4098</f>
        <v>Premium</v>
      </c>
      <c r="E4098" s="3">
        <f>Raw_Data!E4098</f>
        <v>12.41</v>
      </c>
      <c r="F4098" s="3">
        <f>Raw_Data!F4098</f>
        <v>53</v>
      </c>
      <c r="G4098" s="3" t="str">
        <f>Raw_Data!G4098</f>
        <v>Asia</v>
      </c>
      <c r="H4098" s="3" t="str">
        <f>Raw_Data!H4098</f>
        <v>Laptop</v>
      </c>
      <c r="I4098" s="3">
        <f>Raw_Data!I4098</f>
        <v>17.989999999999998</v>
      </c>
      <c r="J4098" s="3">
        <f>Raw_Data!J4098</f>
        <v>1</v>
      </c>
      <c r="K4098" s="3" t="str">
        <f>Raw_Data!K4098</f>
        <v>Gift Card</v>
      </c>
      <c r="L4098" s="3">
        <f>Raw_Data!L4098</f>
        <v>3</v>
      </c>
      <c r="M4098" s="3">
        <f>Raw_Data!M4098</f>
        <v>0.23</v>
      </c>
      <c r="N4098" s="3" t="str">
        <f>Raw_Data!N4098</f>
        <v>Romance</v>
      </c>
      <c r="O4098" s="3" t="str">
        <f t="shared" si="630"/>
        <v>45-54</v>
      </c>
      <c r="P4098" s="3" t="str">
        <f t="shared" si="631"/>
        <v>10-24h</v>
      </c>
      <c r="Q4098" s="3" t="str">
        <f t="shared" si="632"/>
        <v>46-60d</v>
      </c>
      <c r="R4098" s="3" t="str">
        <f t="shared" si="633"/>
        <v>Medium</v>
      </c>
      <c r="S4098" s="3" t="str">
        <f t="shared" si="634"/>
        <v>High</v>
      </c>
      <c r="T4098" s="3" t="str">
        <f t="shared" si="635"/>
        <v>Churned</v>
      </c>
      <c r="U4098" s="4">
        <f>1/(1+EXP(-(Predictive_Model!$B$5+((B4098-Predictive_Model!$B$20)/Predictive_Model!$C$20)*Predictive_Model!$D$20+((E4098-Predictive_Model!$B$21)/Predictive_Model!$C$21)*Predictive_Model!$D$21+((F4098-Predictive_Model!$B$22)/Predictive_Model!$C$22)*Predictive_Model!$D$22+((I4098-Predictive_Model!$B$23)/Predictive_Model!$C$23)*Predictive_Model!$D$23+((L4098-Predictive_Model!$B$24)/Predictive_Model!$C$24)*Predictive_Model!$D$24+((M4098-Predictive_Model!$B$25)/Predictive_Model!$C$25)*Predictive_Model!$D$25+IF(C4098="Male",Predictive_Model!$D$31,IF(C4098="Other",Predictive_Model!$D$32,0))+IF(D4098="Premium",Predictive_Model!$D$34,IF(D4098="Standard",Predictive_Model!$D$35,0))+IF(G4098="Asia",Predictive_Model!$D$37,IF(G4098="Europe",Predictive_Model!$D$38,IF(G4098="North America",Predictive_Model!$D$39,IF(G4098="Oceania",Predictive_Model!$D$40,IF(G4098="South America",Predictive_Model!$D$41,0)))))+IF(H4098="Laptop",Predictive_Model!$D$43,IF(H4098="Mobile",Predictive_Model!$D$44,IF(H4098="TV",Predictive_Model!$D$45,IF(H4098="Tablet",Predictive_Model!$D$46,0))))+IF(K4098="Crypto",Predictive_Model!$D$48,IF(K4098="Debit Card",Predictive_Model!$D$49,IF(K4098="Gift Card",Predictive_Model!$D$50,IF(K4098="PayPal",Predictive_Model!$D$51,0))))+IF(N4098="Comedy",Predictive_Model!$D$53,IF(N4098="Documentary",Predictive_Model!$D$54,IF(N4098="Drama",Predictive_Model!$D$55,IF(N4098="Horror",Predictive_Model!$D$56,IF(N4098="Romance",Predictive_Model!$D$57,IF(N4098="Sci-Fi",Predictive_Model!$D$58,0)))))))))</f>
        <v>0.95176509927180974</v>
      </c>
      <c r="V4098" s="3" t="str">
        <f t="shared" si="636"/>
        <v>Critical</v>
      </c>
      <c r="W4098" s="6">
        <f t="shared" si="637"/>
        <v>17.989999999999998</v>
      </c>
      <c r="X4098" s="3" t="str">
        <f t="shared" si="638"/>
        <v>Priority 1</v>
      </c>
      <c r="Y4098" s="3" t="str">
        <f t="shared" si="639"/>
        <v>OK</v>
      </c>
    </row>
    <row r="4099" spans="1:25" x14ac:dyDescent="0.25">
      <c r="A4099" s="3" t="str">
        <f>Raw_Data!A4099</f>
        <v>693dbaee-4cc2-4978-ab24-f5588acfe591</v>
      </c>
      <c r="B4099" s="3">
        <f>Raw_Data!B4099</f>
        <v>52</v>
      </c>
      <c r="C4099" s="3" t="str">
        <f>Raw_Data!C4099</f>
        <v>Other</v>
      </c>
      <c r="D4099" s="3" t="str">
        <f>Raw_Data!D4099</f>
        <v>Basic</v>
      </c>
      <c r="E4099" s="3">
        <f>Raw_Data!E4099</f>
        <v>28.04</v>
      </c>
      <c r="F4099" s="3">
        <f>Raw_Data!F4099</f>
        <v>11</v>
      </c>
      <c r="G4099" s="3" t="str">
        <f>Raw_Data!G4099</f>
        <v>Europe</v>
      </c>
      <c r="H4099" s="3" t="str">
        <f>Raw_Data!H4099</f>
        <v>Laptop</v>
      </c>
      <c r="I4099" s="3">
        <f>Raw_Data!I4099</f>
        <v>8.99</v>
      </c>
      <c r="J4099" s="3">
        <f>Raw_Data!J4099</f>
        <v>0</v>
      </c>
      <c r="K4099" s="3" t="str">
        <f>Raw_Data!K4099</f>
        <v>Debit Card</v>
      </c>
      <c r="L4099" s="3">
        <f>Raw_Data!L4099</f>
        <v>2</v>
      </c>
      <c r="M4099" s="3">
        <f>Raw_Data!M4099</f>
        <v>2.34</v>
      </c>
      <c r="N4099" s="3" t="str">
        <f>Raw_Data!N4099</f>
        <v>Action</v>
      </c>
      <c r="O4099" s="3" t="str">
        <f t="shared" si="630"/>
        <v>45-54</v>
      </c>
      <c r="P4099" s="3" t="str">
        <f t="shared" si="631"/>
        <v>25-49h</v>
      </c>
      <c r="Q4099" s="3" t="str">
        <f t="shared" si="632"/>
        <v>8-21d</v>
      </c>
      <c r="R4099" s="3" t="str">
        <f t="shared" si="633"/>
        <v>High</v>
      </c>
      <c r="S4099" s="3" t="str">
        <f t="shared" si="634"/>
        <v>Low</v>
      </c>
      <c r="T4099" s="3" t="str">
        <f t="shared" si="635"/>
        <v>Active</v>
      </c>
      <c r="U4099" s="4">
        <f>1/(1+EXP(-(Predictive_Model!$B$5+((B4099-Predictive_Model!$B$20)/Predictive_Model!$C$20)*Predictive_Model!$D$20+((E4099-Predictive_Model!$B$21)/Predictive_Model!$C$21)*Predictive_Model!$D$21+((F4099-Predictive_Model!$B$22)/Predictive_Model!$C$22)*Predictive_Model!$D$22+((I4099-Predictive_Model!$B$23)/Predictive_Model!$C$23)*Predictive_Model!$D$23+((L4099-Predictive_Model!$B$24)/Predictive_Model!$C$24)*Predictive_Model!$D$24+((M4099-Predictive_Model!$B$25)/Predictive_Model!$C$25)*Predictive_Model!$D$25+IF(C4099="Male",Predictive_Model!$D$31,IF(C4099="Other",Predictive_Model!$D$32,0))+IF(D4099="Premium",Predictive_Model!$D$34,IF(D4099="Standard",Predictive_Model!$D$35,0))+IF(G4099="Asia",Predictive_Model!$D$37,IF(G4099="Europe",Predictive_Model!$D$38,IF(G4099="North America",Predictive_Model!$D$39,IF(G4099="Oceania",Predictive_Model!$D$40,IF(G4099="South America",Predictive_Model!$D$41,0)))))+IF(H4099="Laptop",Predictive_Model!$D$43,IF(H4099="Mobile",Predictive_Model!$D$44,IF(H4099="TV",Predictive_Model!$D$45,IF(H4099="Tablet",Predictive_Model!$D$46,0))))+IF(K4099="Crypto",Predictive_Model!$D$48,IF(K4099="Debit Card",Predictive_Model!$D$49,IF(K4099="Gift Card",Predictive_Model!$D$50,IF(K4099="PayPal",Predictive_Model!$D$51,0))))+IF(N4099="Comedy",Predictive_Model!$D$53,IF(N4099="Documentary",Predictive_Model!$D$54,IF(N4099="Drama",Predictive_Model!$D$55,IF(N4099="Horror",Predictive_Model!$D$56,IF(N4099="Romance",Predictive_Model!$D$57,IF(N4099="Sci-Fi",Predictive_Model!$D$58,0)))))))))</f>
        <v>3.8369557514627493E-4</v>
      </c>
      <c r="V4099" s="3" t="str">
        <f t="shared" si="636"/>
        <v>Low</v>
      </c>
      <c r="W4099" s="6">
        <f t="shared" si="637"/>
        <v>3.4494232205650116E-3</v>
      </c>
      <c r="X4099" s="3" t="str">
        <f t="shared" si="638"/>
        <v>Monitor</v>
      </c>
      <c r="Y4099" s="3" t="str">
        <f t="shared" si="639"/>
        <v>OK</v>
      </c>
    </row>
    <row r="4100" spans="1:25" x14ac:dyDescent="0.25">
      <c r="A4100" s="3" t="str">
        <f>Raw_Data!A4100</f>
        <v>cc439399-1ef2-4143-8924-b9e36668bdea</v>
      </c>
      <c r="B4100" s="3">
        <f>Raw_Data!B4100</f>
        <v>51</v>
      </c>
      <c r="C4100" s="3" t="str">
        <f>Raw_Data!C4100</f>
        <v>Male</v>
      </c>
      <c r="D4100" s="3" t="str">
        <f>Raw_Data!D4100</f>
        <v>Standard</v>
      </c>
      <c r="E4100" s="3">
        <f>Raw_Data!E4100</f>
        <v>5.05</v>
      </c>
      <c r="F4100" s="3">
        <f>Raw_Data!F4100</f>
        <v>24</v>
      </c>
      <c r="G4100" s="3" t="str">
        <f>Raw_Data!G4100</f>
        <v>North America</v>
      </c>
      <c r="H4100" s="3" t="str">
        <f>Raw_Data!H4100</f>
        <v>Tablet</v>
      </c>
      <c r="I4100" s="3">
        <f>Raw_Data!I4100</f>
        <v>13.99</v>
      </c>
      <c r="J4100" s="3">
        <f>Raw_Data!J4100</f>
        <v>0</v>
      </c>
      <c r="K4100" s="3" t="str">
        <f>Raw_Data!K4100</f>
        <v>Gift Card</v>
      </c>
      <c r="L4100" s="3">
        <f>Raw_Data!L4100</f>
        <v>3</v>
      </c>
      <c r="M4100" s="3">
        <f>Raw_Data!M4100</f>
        <v>0.2</v>
      </c>
      <c r="N4100" s="3" t="str">
        <f>Raw_Data!N4100</f>
        <v>Action</v>
      </c>
      <c r="O4100" s="3" t="str">
        <f t="shared" si="630"/>
        <v>45-54</v>
      </c>
      <c r="P4100" s="3" t="str">
        <f t="shared" si="631"/>
        <v>&lt;10h</v>
      </c>
      <c r="Q4100" s="3" t="str">
        <f t="shared" si="632"/>
        <v>22-45d</v>
      </c>
      <c r="R4100" s="3" t="str">
        <f t="shared" si="633"/>
        <v>Medium</v>
      </c>
      <c r="S4100" s="3" t="str">
        <f t="shared" si="634"/>
        <v>Mid</v>
      </c>
      <c r="T4100" s="3" t="str">
        <f t="shared" si="635"/>
        <v>Active</v>
      </c>
      <c r="U4100" s="4">
        <f>1/(1+EXP(-(Predictive_Model!$B$5+((B4100-Predictive_Model!$B$20)/Predictive_Model!$C$20)*Predictive_Model!$D$20+((E4100-Predictive_Model!$B$21)/Predictive_Model!$C$21)*Predictive_Model!$D$21+((F4100-Predictive_Model!$B$22)/Predictive_Model!$C$22)*Predictive_Model!$D$22+((I4100-Predictive_Model!$B$23)/Predictive_Model!$C$23)*Predictive_Model!$D$23+((L4100-Predictive_Model!$B$24)/Predictive_Model!$C$24)*Predictive_Model!$D$24+((M4100-Predictive_Model!$B$25)/Predictive_Model!$C$25)*Predictive_Model!$D$25+IF(C4100="Male",Predictive_Model!$D$31,IF(C4100="Other",Predictive_Model!$D$32,0))+IF(D4100="Premium",Predictive_Model!$D$34,IF(D4100="Standard",Predictive_Model!$D$35,0))+IF(G4100="Asia",Predictive_Model!$D$37,IF(G4100="Europe",Predictive_Model!$D$38,IF(G4100="North America",Predictive_Model!$D$39,IF(G4100="Oceania",Predictive_Model!$D$40,IF(G4100="South America",Predictive_Model!$D$41,0)))))+IF(H4100="Laptop",Predictive_Model!$D$43,IF(H4100="Mobile",Predictive_Model!$D$44,IF(H4100="TV",Predictive_Model!$D$45,IF(H4100="Tablet",Predictive_Model!$D$46,0))))+IF(K4100="Crypto",Predictive_Model!$D$48,IF(K4100="Debit Card",Predictive_Model!$D$49,IF(K4100="Gift Card",Predictive_Model!$D$50,IF(K4100="PayPal",Predictive_Model!$D$51,0))))+IF(N4100="Comedy",Predictive_Model!$D$53,IF(N4100="Documentary",Predictive_Model!$D$54,IF(N4100="Drama",Predictive_Model!$D$55,IF(N4100="Horror",Predictive_Model!$D$56,IF(N4100="Romance",Predictive_Model!$D$57,IF(N4100="Sci-Fi",Predictive_Model!$D$58,0)))))))))</f>
        <v>0.99306545716514505</v>
      </c>
      <c r="V4100" s="3" t="str">
        <f t="shared" si="636"/>
        <v>Critical</v>
      </c>
      <c r="W4100" s="6">
        <f t="shared" si="637"/>
        <v>13.892985745740379</v>
      </c>
      <c r="X4100" s="3" t="str">
        <f t="shared" si="638"/>
        <v>Priority 2</v>
      </c>
      <c r="Y4100" s="3" t="str">
        <f t="shared" si="639"/>
        <v>OK</v>
      </c>
    </row>
    <row r="4101" spans="1:25" x14ac:dyDescent="0.25">
      <c r="A4101" s="3" t="str">
        <f>Raw_Data!A4101</f>
        <v>4b051c08-de8a-4d4e-a445-efb30be01528</v>
      </c>
      <c r="B4101" s="3">
        <f>Raw_Data!B4101</f>
        <v>68</v>
      </c>
      <c r="C4101" s="3" t="str">
        <f>Raw_Data!C4101</f>
        <v>Male</v>
      </c>
      <c r="D4101" s="3" t="str">
        <f>Raw_Data!D4101</f>
        <v>Premium</v>
      </c>
      <c r="E4101" s="3">
        <f>Raw_Data!E4101</f>
        <v>10</v>
      </c>
      <c r="F4101" s="3">
        <f>Raw_Data!F4101</f>
        <v>60</v>
      </c>
      <c r="G4101" s="3" t="str">
        <f>Raw_Data!G4101</f>
        <v>North America</v>
      </c>
      <c r="H4101" s="3" t="str">
        <f>Raw_Data!H4101</f>
        <v>Desktop</v>
      </c>
      <c r="I4101" s="3">
        <f>Raw_Data!I4101</f>
        <v>17.989999999999998</v>
      </c>
      <c r="J4101" s="3">
        <f>Raw_Data!J4101</f>
        <v>1</v>
      </c>
      <c r="K4101" s="3" t="str">
        <f>Raw_Data!K4101</f>
        <v>Crypto</v>
      </c>
      <c r="L4101" s="3">
        <f>Raw_Data!L4101</f>
        <v>4</v>
      </c>
      <c r="M4101" s="3">
        <f>Raw_Data!M4101</f>
        <v>0.16</v>
      </c>
      <c r="N4101" s="3" t="str">
        <f>Raw_Data!N4101</f>
        <v>Horror</v>
      </c>
      <c r="O4101" s="3" t="str">
        <f t="shared" ref="O4101:O4164" si="640">IF(B4101&lt;25,"18-24",IF(B4101&lt;35,"25-34",IF(B4101&lt;45,"35-44",IF(B4101&lt;55,"45-54","55-70"))))</f>
        <v>55-70</v>
      </c>
      <c r="P4101" s="3" t="str">
        <f t="shared" ref="P4101:P4164" si="641">IF(E4101&lt;10,"&lt;10h",IF(E4101&lt;25,"10-24h",IF(E4101&lt;50,"25-49h","50h+")))</f>
        <v>10-24h</v>
      </c>
      <c r="Q4101" s="3" t="str">
        <f t="shared" ref="Q4101:Q4164" si="642">IF(F4101&lt;=7,"0-7d",IF(F4101&lt;=21,"8-21d",IF(F4101&lt;=45,"22-45d","46-60d")))</f>
        <v>46-60d</v>
      </c>
      <c r="R4101" s="3" t="str">
        <f t="shared" ref="R4101:R4164" si="643">IF(AND(E4101&gt;=25,F4101&lt;=21),"High",IF(OR(E4101&gt;=10,F4101&lt;=45),"Medium","Low"))</f>
        <v>Medium</v>
      </c>
      <c r="S4101" s="3" t="str">
        <f t="shared" ref="S4101:S4164" si="644">IF(I4101&lt;10,"Low",IF(I4101&lt;16,"Mid","High"))</f>
        <v>High</v>
      </c>
      <c r="T4101" s="3" t="str">
        <f t="shared" ref="T4101:T4164" si="645">IF(J4101=1,"Churned","Active")</f>
        <v>Churned</v>
      </c>
      <c r="U4101" s="4">
        <f>1/(1+EXP(-(Predictive_Model!$B$5+((B4101-Predictive_Model!$B$20)/Predictive_Model!$C$20)*Predictive_Model!$D$20+((E4101-Predictive_Model!$B$21)/Predictive_Model!$C$21)*Predictive_Model!$D$21+((F4101-Predictive_Model!$B$22)/Predictive_Model!$C$22)*Predictive_Model!$D$22+((I4101-Predictive_Model!$B$23)/Predictive_Model!$C$23)*Predictive_Model!$D$23+((L4101-Predictive_Model!$B$24)/Predictive_Model!$C$24)*Predictive_Model!$D$24+((M4101-Predictive_Model!$B$25)/Predictive_Model!$C$25)*Predictive_Model!$D$25+IF(C4101="Male",Predictive_Model!$D$31,IF(C4101="Other",Predictive_Model!$D$32,0))+IF(D4101="Premium",Predictive_Model!$D$34,IF(D4101="Standard",Predictive_Model!$D$35,0))+IF(G4101="Asia",Predictive_Model!$D$37,IF(G4101="Europe",Predictive_Model!$D$38,IF(G4101="North America",Predictive_Model!$D$39,IF(G4101="Oceania",Predictive_Model!$D$40,IF(G4101="South America",Predictive_Model!$D$41,0)))))+IF(H4101="Laptop",Predictive_Model!$D$43,IF(H4101="Mobile",Predictive_Model!$D$44,IF(H4101="TV",Predictive_Model!$D$45,IF(H4101="Tablet",Predictive_Model!$D$46,0))))+IF(K4101="Crypto",Predictive_Model!$D$48,IF(K4101="Debit Card",Predictive_Model!$D$49,IF(K4101="Gift Card",Predictive_Model!$D$50,IF(K4101="PayPal",Predictive_Model!$D$51,0))))+IF(N4101="Comedy",Predictive_Model!$D$53,IF(N4101="Documentary",Predictive_Model!$D$54,IF(N4101="Drama",Predictive_Model!$D$55,IF(N4101="Horror",Predictive_Model!$D$56,IF(N4101="Romance",Predictive_Model!$D$57,IF(N4101="Sci-Fi",Predictive_Model!$D$58,0)))))))))</f>
        <v>0.97914608285121396</v>
      </c>
      <c r="V4101" s="3" t="str">
        <f t="shared" ref="V4101:V4164" si="646">IF(U4101&gt;=0.75,"Critical",IF(U4101&gt;=0.5,"High",IF(U4101&gt;=0.25,"Medium","Low")))</f>
        <v>Critical</v>
      </c>
      <c r="W4101" s="6">
        <f t="shared" ref="W4101:W4164" si="647">IF(J4101=1,I4101,I4101*U4101)</f>
        <v>17.989999999999998</v>
      </c>
      <c r="X4101" s="3" t="str">
        <f t="shared" ref="X4101:X4164" si="648">IF(AND(V4101="Critical",I4101&gt;=15),"Priority 1",IF(OR(V4101="Critical",AND(V4101="High",F4101&gt;21)),"Priority 2","Monitor"))</f>
        <v>Priority 1</v>
      </c>
      <c r="Y4101" s="3" t="str">
        <f t="shared" ref="Y4101:Y4164" si="649">IF(COUNTA(A4101:N4101)=14,"OK","CHECK")</f>
        <v>OK</v>
      </c>
    </row>
    <row r="4102" spans="1:25" x14ac:dyDescent="0.25">
      <c r="A4102" s="3" t="str">
        <f>Raw_Data!A4102</f>
        <v>d1be299e-4ffd-47bf-9976-93a9c9456ba0</v>
      </c>
      <c r="B4102" s="3">
        <f>Raw_Data!B4102</f>
        <v>46</v>
      </c>
      <c r="C4102" s="3" t="str">
        <f>Raw_Data!C4102</f>
        <v>Other</v>
      </c>
      <c r="D4102" s="3" t="str">
        <f>Raw_Data!D4102</f>
        <v>Basic</v>
      </c>
      <c r="E4102" s="3">
        <f>Raw_Data!E4102</f>
        <v>2.04</v>
      </c>
      <c r="F4102" s="3">
        <f>Raw_Data!F4102</f>
        <v>26</v>
      </c>
      <c r="G4102" s="3" t="str">
        <f>Raw_Data!G4102</f>
        <v>North America</v>
      </c>
      <c r="H4102" s="3" t="str">
        <f>Raw_Data!H4102</f>
        <v>Mobile</v>
      </c>
      <c r="I4102" s="3">
        <f>Raw_Data!I4102</f>
        <v>8.99</v>
      </c>
      <c r="J4102" s="3">
        <f>Raw_Data!J4102</f>
        <v>1</v>
      </c>
      <c r="K4102" s="3" t="str">
        <f>Raw_Data!K4102</f>
        <v>Gift Card</v>
      </c>
      <c r="L4102" s="3">
        <f>Raw_Data!L4102</f>
        <v>4</v>
      </c>
      <c r="M4102" s="3">
        <f>Raw_Data!M4102</f>
        <v>0.08</v>
      </c>
      <c r="N4102" s="3" t="str">
        <f>Raw_Data!N4102</f>
        <v>Action</v>
      </c>
      <c r="O4102" s="3" t="str">
        <f t="shared" si="640"/>
        <v>45-54</v>
      </c>
      <c r="P4102" s="3" t="str">
        <f t="shared" si="641"/>
        <v>&lt;10h</v>
      </c>
      <c r="Q4102" s="3" t="str">
        <f t="shared" si="642"/>
        <v>22-45d</v>
      </c>
      <c r="R4102" s="3" t="str">
        <f t="shared" si="643"/>
        <v>Medium</v>
      </c>
      <c r="S4102" s="3" t="str">
        <f t="shared" si="644"/>
        <v>Low</v>
      </c>
      <c r="T4102" s="3" t="str">
        <f t="shared" si="645"/>
        <v>Churned</v>
      </c>
      <c r="U4102" s="4">
        <f>1/(1+EXP(-(Predictive_Model!$B$5+((B4102-Predictive_Model!$B$20)/Predictive_Model!$C$20)*Predictive_Model!$D$20+((E4102-Predictive_Model!$B$21)/Predictive_Model!$C$21)*Predictive_Model!$D$21+((F4102-Predictive_Model!$B$22)/Predictive_Model!$C$22)*Predictive_Model!$D$22+((I4102-Predictive_Model!$B$23)/Predictive_Model!$C$23)*Predictive_Model!$D$23+((L4102-Predictive_Model!$B$24)/Predictive_Model!$C$24)*Predictive_Model!$D$24+((M4102-Predictive_Model!$B$25)/Predictive_Model!$C$25)*Predictive_Model!$D$25+IF(C4102="Male",Predictive_Model!$D$31,IF(C4102="Other",Predictive_Model!$D$32,0))+IF(D4102="Premium",Predictive_Model!$D$34,IF(D4102="Standard",Predictive_Model!$D$35,0))+IF(G4102="Asia",Predictive_Model!$D$37,IF(G4102="Europe",Predictive_Model!$D$38,IF(G4102="North America",Predictive_Model!$D$39,IF(G4102="Oceania",Predictive_Model!$D$40,IF(G4102="South America",Predictive_Model!$D$41,0)))))+IF(H4102="Laptop",Predictive_Model!$D$43,IF(H4102="Mobile",Predictive_Model!$D$44,IF(H4102="TV",Predictive_Model!$D$45,IF(H4102="Tablet",Predictive_Model!$D$46,0))))+IF(K4102="Crypto",Predictive_Model!$D$48,IF(K4102="Debit Card",Predictive_Model!$D$49,IF(K4102="Gift Card",Predictive_Model!$D$50,IF(K4102="PayPal",Predictive_Model!$D$51,0))))+IF(N4102="Comedy",Predictive_Model!$D$53,IF(N4102="Documentary",Predictive_Model!$D$54,IF(N4102="Drama",Predictive_Model!$D$55,IF(N4102="Horror",Predictive_Model!$D$56,IF(N4102="Romance",Predictive_Model!$D$57,IF(N4102="Sci-Fi",Predictive_Model!$D$58,0)))))))))</f>
        <v>0.99904159513196411</v>
      </c>
      <c r="V4102" s="3" t="str">
        <f t="shared" si="646"/>
        <v>Critical</v>
      </c>
      <c r="W4102" s="6">
        <f t="shared" si="647"/>
        <v>8.99</v>
      </c>
      <c r="X4102" s="3" t="str">
        <f t="shared" si="648"/>
        <v>Priority 2</v>
      </c>
      <c r="Y4102" s="3" t="str">
        <f t="shared" si="649"/>
        <v>OK</v>
      </c>
    </row>
    <row r="4103" spans="1:25" x14ac:dyDescent="0.25">
      <c r="A4103" s="3" t="str">
        <f>Raw_Data!A4103</f>
        <v>2f01c18c-8ac5-4b63-873e-fe10605673e3</v>
      </c>
      <c r="B4103" s="3">
        <f>Raw_Data!B4103</f>
        <v>55</v>
      </c>
      <c r="C4103" s="3" t="str">
        <f>Raw_Data!C4103</f>
        <v>Other</v>
      </c>
      <c r="D4103" s="3" t="str">
        <f>Raw_Data!D4103</f>
        <v>Premium</v>
      </c>
      <c r="E4103" s="3">
        <f>Raw_Data!E4103</f>
        <v>2.69</v>
      </c>
      <c r="F4103" s="3">
        <f>Raw_Data!F4103</f>
        <v>37</v>
      </c>
      <c r="G4103" s="3" t="str">
        <f>Raw_Data!G4103</f>
        <v>Africa</v>
      </c>
      <c r="H4103" s="3" t="str">
        <f>Raw_Data!H4103</f>
        <v>TV</v>
      </c>
      <c r="I4103" s="3">
        <f>Raw_Data!I4103</f>
        <v>17.989999999999998</v>
      </c>
      <c r="J4103" s="3">
        <f>Raw_Data!J4103</f>
        <v>1</v>
      </c>
      <c r="K4103" s="3" t="str">
        <f>Raw_Data!K4103</f>
        <v>Debit Card</v>
      </c>
      <c r="L4103" s="3">
        <f>Raw_Data!L4103</f>
        <v>2</v>
      </c>
      <c r="M4103" s="3">
        <f>Raw_Data!M4103</f>
        <v>7.0000000000000007E-2</v>
      </c>
      <c r="N4103" s="3" t="str">
        <f>Raw_Data!N4103</f>
        <v>Sci-Fi</v>
      </c>
      <c r="O4103" s="3" t="str">
        <f t="shared" si="640"/>
        <v>55-70</v>
      </c>
      <c r="P4103" s="3" t="str">
        <f t="shared" si="641"/>
        <v>&lt;10h</v>
      </c>
      <c r="Q4103" s="3" t="str">
        <f t="shared" si="642"/>
        <v>22-45d</v>
      </c>
      <c r="R4103" s="3" t="str">
        <f t="shared" si="643"/>
        <v>Medium</v>
      </c>
      <c r="S4103" s="3" t="str">
        <f t="shared" si="644"/>
        <v>High</v>
      </c>
      <c r="T4103" s="3" t="str">
        <f t="shared" si="645"/>
        <v>Churned</v>
      </c>
      <c r="U4103" s="4">
        <f>1/(1+EXP(-(Predictive_Model!$B$5+((B4103-Predictive_Model!$B$20)/Predictive_Model!$C$20)*Predictive_Model!$D$20+((E4103-Predictive_Model!$B$21)/Predictive_Model!$C$21)*Predictive_Model!$D$21+((F4103-Predictive_Model!$B$22)/Predictive_Model!$C$22)*Predictive_Model!$D$22+((I4103-Predictive_Model!$B$23)/Predictive_Model!$C$23)*Predictive_Model!$D$23+((L4103-Predictive_Model!$B$24)/Predictive_Model!$C$24)*Predictive_Model!$D$24+((M4103-Predictive_Model!$B$25)/Predictive_Model!$C$25)*Predictive_Model!$D$25+IF(C4103="Male",Predictive_Model!$D$31,IF(C4103="Other",Predictive_Model!$D$32,0))+IF(D4103="Premium",Predictive_Model!$D$34,IF(D4103="Standard",Predictive_Model!$D$35,0))+IF(G4103="Asia",Predictive_Model!$D$37,IF(G4103="Europe",Predictive_Model!$D$38,IF(G4103="North America",Predictive_Model!$D$39,IF(G4103="Oceania",Predictive_Model!$D$40,IF(G4103="South America",Predictive_Model!$D$41,0)))))+IF(H4103="Laptop",Predictive_Model!$D$43,IF(H4103="Mobile",Predictive_Model!$D$44,IF(H4103="TV",Predictive_Model!$D$45,IF(H4103="Tablet",Predictive_Model!$D$46,0))))+IF(K4103="Crypto",Predictive_Model!$D$48,IF(K4103="Debit Card",Predictive_Model!$D$49,IF(K4103="Gift Card",Predictive_Model!$D$50,IF(K4103="PayPal",Predictive_Model!$D$51,0))))+IF(N4103="Comedy",Predictive_Model!$D$53,IF(N4103="Documentary",Predictive_Model!$D$54,IF(N4103="Drama",Predictive_Model!$D$55,IF(N4103="Horror",Predictive_Model!$D$56,IF(N4103="Romance",Predictive_Model!$D$57,IF(N4103="Sci-Fi",Predictive_Model!$D$58,0)))))))))</f>
        <v>0.98592621617485021</v>
      </c>
      <c r="V4103" s="3" t="str">
        <f t="shared" si="646"/>
        <v>Critical</v>
      </c>
      <c r="W4103" s="6">
        <f t="shared" si="647"/>
        <v>17.989999999999998</v>
      </c>
      <c r="X4103" s="3" t="str">
        <f t="shared" si="648"/>
        <v>Priority 1</v>
      </c>
      <c r="Y4103" s="3" t="str">
        <f t="shared" si="649"/>
        <v>OK</v>
      </c>
    </row>
    <row r="4104" spans="1:25" x14ac:dyDescent="0.25">
      <c r="A4104" s="3" t="str">
        <f>Raw_Data!A4104</f>
        <v>ab672cb5-ca3c-4c41-8f60-05033fd5a24f</v>
      </c>
      <c r="B4104" s="3">
        <f>Raw_Data!B4104</f>
        <v>70</v>
      </c>
      <c r="C4104" s="3" t="str">
        <f>Raw_Data!C4104</f>
        <v>Male</v>
      </c>
      <c r="D4104" s="3" t="str">
        <f>Raw_Data!D4104</f>
        <v>Standard</v>
      </c>
      <c r="E4104" s="3">
        <f>Raw_Data!E4104</f>
        <v>17.8</v>
      </c>
      <c r="F4104" s="3">
        <f>Raw_Data!F4104</f>
        <v>48</v>
      </c>
      <c r="G4104" s="3" t="str">
        <f>Raw_Data!G4104</f>
        <v>North America</v>
      </c>
      <c r="H4104" s="3" t="str">
        <f>Raw_Data!H4104</f>
        <v>Mobile</v>
      </c>
      <c r="I4104" s="3">
        <f>Raw_Data!I4104</f>
        <v>13.99</v>
      </c>
      <c r="J4104" s="3">
        <f>Raw_Data!J4104</f>
        <v>1</v>
      </c>
      <c r="K4104" s="3" t="str">
        <f>Raw_Data!K4104</f>
        <v>Gift Card</v>
      </c>
      <c r="L4104" s="3">
        <f>Raw_Data!L4104</f>
        <v>2</v>
      </c>
      <c r="M4104" s="3">
        <f>Raw_Data!M4104</f>
        <v>0.36</v>
      </c>
      <c r="N4104" s="3" t="str">
        <f>Raw_Data!N4104</f>
        <v>Drama</v>
      </c>
      <c r="O4104" s="3" t="str">
        <f t="shared" si="640"/>
        <v>55-70</v>
      </c>
      <c r="P4104" s="3" t="str">
        <f t="shared" si="641"/>
        <v>10-24h</v>
      </c>
      <c r="Q4104" s="3" t="str">
        <f t="shared" si="642"/>
        <v>46-60d</v>
      </c>
      <c r="R4104" s="3" t="str">
        <f t="shared" si="643"/>
        <v>Medium</v>
      </c>
      <c r="S4104" s="3" t="str">
        <f t="shared" si="644"/>
        <v>Mid</v>
      </c>
      <c r="T4104" s="3" t="str">
        <f t="shared" si="645"/>
        <v>Churned</v>
      </c>
      <c r="U4104" s="4">
        <f>1/(1+EXP(-(Predictive_Model!$B$5+((B4104-Predictive_Model!$B$20)/Predictive_Model!$C$20)*Predictive_Model!$D$20+((E4104-Predictive_Model!$B$21)/Predictive_Model!$C$21)*Predictive_Model!$D$21+((F4104-Predictive_Model!$B$22)/Predictive_Model!$C$22)*Predictive_Model!$D$22+((I4104-Predictive_Model!$B$23)/Predictive_Model!$C$23)*Predictive_Model!$D$23+((L4104-Predictive_Model!$B$24)/Predictive_Model!$C$24)*Predictive_Model!$D$24+((M4104-Predictive_Model!$B$25)/Predictive_Model!$C$25)*Predictive_Model!$D$25+IF(C4104="Male",Predictive_Model!$D$31,IF(C4104="Other",Predictive_Model!$D$32,0))+IF(D4104="Premium",Predictive_Model!$D$34,IF(D4104="Standard",Predictive_Model!$D$35,0))+IF(G4104="Asia",Predictive_Model!$D$37,IF(G4104="Europe",Predictive_Model!$D$38,IF(G4104="North America",Predictive_Model!$D$39,IF(G4104="Oceania",Predictive_Model!$D$40,IF(G4104="South America",Predictive_Model!$D$41,0)))))+IF(H4104="Laptop",Predictive_Model!$D$43,IF(H4104="Mobile",Predictive_Model!$D$44,IF(H4104="TV",Predictive_Model!$D$45,IF(H4104="Tablet",Predictive_Model!$D$46,0))))+IF(K4104="Crypto",Predictive_Model!$D$48,IF(K4104="Debit Card",Predictive_Model!$D$49,IF(K4104="Gift Card",Predictive_Model!$D$50,IF(K4104="PayPal",Predictive_Model!$D$51,0))))+IF(N4104="Comedy",Predictive_Model!$D$53,IF(N4104="Documentary",Predictive_Model!$D$54,IF(N4104="Drama",Predictive_Model!$D$55,IF(N4104="Horror",Predictive_Model!$D$56,IF(N4104="Romance",Predictive_Model!$D$57,IF(N4104="Sci-Fi",Predictive_Model!$D$58,0)))))))))</f>
        <v>0.99202301005279048</v>
      </c>
      <c r="V4104" s="3" t="str">
        <f t="shared" si="646"/>
        <v>Critical</v>
      </c>
      <c r="W4104" s="6">
        <f t="shared" si="647"/>
        <v>13.99</v>
      </c>
      <c r="X4104" s="3" t="str">
        <f t="shared" si="648"/>
        <v>Priority 2</v>
      </c>
      <c r="Y4104" s="3" t="str">
        <f t="shared" si="649"/>
        <v>OK</v>
      </c>
    </row>
    <row r="4105" spans="1:25" x14ac:dyDescent="0.25">
      <c r="A4105" s="3" t="str">
        <f>Raw_Data!A4105</f>
        <v>5a322090-313f-4308-ab38-8fdf937cc37e</v>
      </c>
      <c r="B4105" s="3">
        <f>Raw_Data!B4105</f>
        <v>56</v>
      </c>
      <c r="C4105" s="3" t="str">
        <f>Raw_Data!C4105</f>
        <v>Other</v>
      </c>
      <c r="D4105" s="3" t="str">
        <f>Raw_Data!D4105</f>
        <v>Premium</v>
      </c>
      <c r="E4105" s="3">
        <f>Raw_Data!E4105</f>
        <v>36.200000000000003</v>
      </c>
      <c r="F4105" s="3">
        <f>Raw_Data!F4105</f>
        <v>3</v>
      </c>
      <c r="G4105" s="3" t="str">
        <f>Raw_Data!G4105</f>
        <v>Europe</v>
      </c>
      <c r="H4105" s="3" t="str">
        <f>Raw_Data!H4105</f>
        <v>Mobile</v>
      </c>
      <c r="I4105" s="3">
        <f>Raw_Data!I4105</f>
        <v>17.989999999999998</v>
      </c>
      <c r="J4105" s="3">
        <f>Raw_Data!J4105</f>
        <v>0</v>
      </c>
      <c r="K4105" s="3" t="str">
        <f>Raw_Data!K4105</f>
        <v>Gift Card</v>
      </c>
      <c r="L4105" s="3">
        <f>Raw_Data!L4105</f>
        <v>5</v>
      </c>
      <c r="M4105" s="3">
        <f>Raw_Data!M4105</f>
        <v>9.0500000000000007</v>
      </c>
      <c r="N4105" s="3" t="str">
        <f>Raw_Data!N4105</f>
        <v>Sci-Fi</v>
      </c>
      <c r="O4105" s="3" t="str">
        <f t="shared" si="640"/>
        <v>55-70</v>
      </c>
      <c r="P4105" s="3" t="str">
        <f t="shared" si="641"/>
        <v>25-49h</v>
      </c>
      <c r="Q4105" s="3" t="str">
        <f t="shared" si="642"/>
        <v>0-7d</v>
      </c>
      <c r="R4105" s="3" t="str">
        <f t="shared" si="643"/>
        <v>High</v>
      </c>
      <c r="S4105" s="3" t="str">
        <f t="shared" si="644"/>
        <v>High</v>
      </c>
      <c r="T4105" s="3" t="str">
        <f t="shared" si="645"/>
        <v>Active</v>
      </c>
      <c r="U4105" s="4">
        <f>1/(1+EXP(-(Predictive_Model!$B$5+((B4105-Predictive_Model!$B$20)/Predictive_Model!$C$20)*Predictive_Model!$D$20+((E4105-Predictive_Model!$B$21)/Predictive_Model!$C$21)*Predictive_Model!$D$21+((F4105-Predictive_Model!$B$22)/Predictive_Model!$C$22)*Predictive_Model!$D$22+((I4105-Predictive_Model!$B$23)/Predictive_Model!$C$23)*Predictive_Model!$D$23+((L4105-Predictive_Model!$B$24)/Predictive_Model!$C$24)*Predictive_Model!$D$24+((M4105-Predictive_Model!$B$25)/Predictive_Model!$C$25)*Predictive_Model!$D$25+IF(C4105="Male",Predictive_Model!$D$31,IF(C4105="Other",Predictive_Model!$D$32,0))+IF(D4105="Premium",Predictive_Model!$D$34,IF(D4105="Standard",Predictive_Model!$D$35,0))+IF(G4105="Asia",Predictive_Model!$D$37,IF(G4105="Europe",Predictive_Model!$D$38,IF(G4105="North America",Predictive_Model!$D$39,IF(G4105="Oceania",Predictive_Model!$D$40,IF(G4105="South America",Predictive_Model!$D$41,0)))))+IF(H4105="Laptop",Predictive_Model!$D$43,IF(H4105="Mobile",Predictive_Model!$D$44,IF(H4105="TV",Predictive_Model!$D$45,IF(H4105="Tablet",Predictive_Model!$D$46,0))))+IF(K4105="Crypto",Predictive_Model!$D$48,IF(K4105="Debit Card",Predictive_Model!$D$49,IF(K4105="Gift Card",Predictive_Model!$D$50,IF(K4105="PayPal",Predictive_Model!$D$51,0))))+IF(N4105="Comedy",Predictive_Model!$D$53,IF(N4105="Documentary",Predictive_Model!$D$54,IF(N4105="Drama",Predictive_Model!$D$55,IF(N4105="Horror",Predictive_Model!$D$56,IF(N4105="Romance",Predictive_Model!$D$57,IF(N4105="Sci-Fi",Predictive_Model!$D$58,0)))))))))</f>
        <v>5.6254908085248496E-12</v>
      </c>
      <c r="V4105" s="3" t="str">
        <f t="shared" si="646"/>
        <v>Low</v>
      </c>
      <c r="W4105" s="6">
        <f t="shared" si="647"/>
        <v>1.0120257964536204E-10</v>
      </c>
      <c r="X4105" s="3" t="str">
        <f t="shared" si="648"/>
        <v>Monitor</v>
      </c>
      <c r="Y4105" s="3" t="str">
        <f t="shared" si="649"/>
        <v>OK</v>
      </c>
    </row>
    <row r="4106" spans="1:25" x14ac:dyDescent="0.25">
      <c r="A4106" s="3" t="str">
        <f>Raw_Data!A4106</f>
        <v>2b48ac28-5439-47a6-b935-4438f01794ee</v>
      </c>
      <c r="B4106" s="3">
        <f>Raw_Data!B4106</f>
        <v>24</v>
      </c>
      <c r="C4106" s="3" t="str">
        <f>Raw_Data!C4106</f>
        <v>Male</v>
      </c>
      <c r="D4106" s="3" t="str">
        <f>Raw_Data!D4106</f>
        <v>Standard</v>
      </c>
      <c r="E4106" s="3">
        <f>Raw_Data!E4106</f>
        <v>0.49</v>
      </c>
      <c r="F4106" s="3">
        <f>Raw_Data!F4106</f>
        <v>2</v>
      </c>
      <c r="G4106" s="3" t="str">
        <f>Raw_Data!G4106</f>
        <v>Oceania</v>
      </c>
      <c r="H4106" s="3" t="str">
        <f>Raw_Data!H4106</f>
        <v>Laptop</v>
      </c>
      <c r="I4106" s="3">
        <f>Raw_Data!I4106</f>
        <v>13.99</v>
      </c>
      <c r="J4106" s="3">
        <f>Raw_Data!J4106</f>
        <v>0</v>
      </c>
      <c r="K4106" s="3" t="str">
        <f>Raw_Data!K4106</f>
        <v>Debit Card</v>
      </c>
      <c r="L4106" s="3">
        <f>Raw_Data!L4106</f>
        <v>2</v>
      </c>
      <c r="M4106" s="3">
        <f>Raw_Data!M4106</f>
        <v>0.16</v>
      </c>
      <c r="N4106" s="3" t="str">
        <f>Raw_Data!N4106</f>
        <v>Romance</v>
      </c>
      <c r="O4106" s="3" t="str">
        <f t="shared" si="640"/>
        <v>18-24</v>
      </c>
      <c r="P4106" s="3" t="str">
        <f t="shared" si="641"/>
        <v>&lt;10h</v>
      </c>
      <c r="Q4106" s="3" t="str">
        <f t="shared" si="642"/>
        <v>0-7d</v>
      </c>
      <c r="R4106" s="3" t="str">
        <f t="shared" si="643"/>
        <v>Medium</v>
      </c>
      <c r="S4106" s="3" t="str">
        <f t="shared" si="644"/>
        <v>Mid</v>
      </c>
      <c r="T4106" s="3" t="str">
        <f t="shared" si="645"/>
        <v>Active</v>
      </c>
      <c r="U4106" s="4">
        <f>1/(1+EXP(-(Predictive_Model!$B$5+((B4106-Predictive_Model!$B$20)/Predictive_Model!$C$20)*Predictive_Model!$D$20+((E4106-Predictive_Model!$B$21)/Predictive_Model!$C$21)*Predictive_Model!$D$21+((F4106-Predictive_Model!$B$22)/Predictive_Model!$C$22)*Predictive_Model!$D$22+((I4106-Predictive_Model!$B$23)/Predictive_Model!$C$23)*Predictive_Model!$D$23+((L4106-Predictive_Model!$B$24)/Predictive_Model!$C$24)*Predictive_Model!$D$24+((M4106-Predictive_Model!$B$25)/Predictive_Model!$C$25)*Predictive_Model!$D$25+IF(C4106="Male",Predictive_Model!$D$31,IF(C4106="Other",Predictive_Model!$D$32,0))+IF(D4106="Premium",Predictive_Model!$D$34,IF(D4106="Standard",Predictive_Model!$D$35,0))+IF(G4106="Asia",Predictive_Model!$D$37,IF(G4106="Europe",Predictive_Model!$D$38,IF(G4106="North America",Predictive_Model!$D$39,IF(G4106="Oceania",Predictive_Model!$D$40,IF(G4106="South America",Predictive_Model!$D$41,0)))))+IF(H4106="Laptop",Predictive_Model!$D$43,IF(H4106="Mobile",Predictive_Model!$D$44,IF(H4106="TV",Predictive_Model!$D$45,IF(H4106="Tablet",Predictive_Model!$D$46,0))))+IF(K4106="Crypto",Predictive_Model!$D$48,IF(K4106="Debit Card",Predictive_Model!$D$49,IF(K4106="Gift Card",Predictive_Model!$D$50,IF(K4106="PayPal",Predictive_Model!$D$51,0))))+IF(N4106="Comedy",Predictive_Model!$D$53,IF(N4106="Documentary",Predictive_Model!$D$54,IF(N4106="Drama",Predictive_Model!$D$55,IF(N4106="Horror",Predictive_Model!$D$56,IF(N4106="Romance",Predictive_Model!$D$57,IF(N4106="Sci-Fi",Predictive_Model!$D$58,0)))))))))</f>
        <v>0.91052649522305029</v>
      </c>
      <c r="V4106" s="3" t="str">
        <f t="shared" si="646"/>
        <v>Critical</v>
      </c>
      <c r="W4106" s="6">
        <f t="shared" si="647"/>
        <v>12.738265668170474</v>
      </c>
      <c r="X4106" s="3" t="str">
        <f t="shared" si="648"/>
        <v>Priority 2</v>
      </c>
      <c r="Y4106" s="3" t="str">
        <f t="shared" si="649"/>
        <v>OK</v>
      </c>
    </row>
    <row r="4107" spans="1:25" x14ac:dyDescent="0.25">
      <c r="A4107" s="3" t="str">
        <f>Raw_Data!A4107</f>
        <v>612e9485-7864-4dcb-83be-bc58c403719e</v>
      </c>
      <c r="B4107" s="3">
        <f>Raw_Data!B4107</f>
        <v>68</v>
      </c>
      <c r="C4107" s="3" t="str">
        <f>Raw_Data!C4107</f>
        <v>Male</v>
      </c>
      <c r="D4107" s="3" t="str">
        <f>Raw_Data!D4107</f>
        <v>Standard</v>
      </c>
      <c r="E4107" s="3">
        <f>Raw_Data!E4107</f>
        <v>0.88</v>
      </c>
      <c r="F4107" s="3">
        <f>Raw_Data!F4107</f>
        <v>32</v>
      </c>
      <c r="G4107" s="3" t="str">
        <f>Raw_Data!G4107</f>
        <v>Europe</v>
      </c>
      <c r="H4107" s="3" t="str">
        <f>Raw_Data!H4107</f>
        <v>Laptop</v>
      </c>
      <c r="I4107" s="3">
        <f>Raw_Data!I4107</f>
        <v>13.99</v>
      </c>
      <c r="J4107" s="3">
        <f>Raw_Data!J4107</f>
        <v>1</v>
      </c>
      <c r="K4107" s="3" t="str">
        <f>Raw_Data!K4107</f>
        <v>Credit Card</v>
      </c>
      <c r="L4107" s="3">
        <f>Raw_Data!L4107</f>
        <v>3</v>
      </c>
      <c r="M4107" s="3">
        <f>Raw_Data!M4107</f>
        <v>0.03</v>
      </c>
      <c r="N4107" s="3" t="str">
        <f>Raw_Data!N4107</f>
        <v>Documentary</v>
      </c>
      <c r="O4107" s="3" t="str">
        <f t="shared" si="640"/>
        <v>55-70</v>
      </c>
      <c r="P4107" s="3" t="str">
        <f t="shared" si="641"/>
        <v>&lt;10h</v>
      </c>
      <c r="Q4107" s="3" t="str">
        <f t="shared" si="642"/>
        <v>22-45d</v>
      </c>
      <c r="R4107" s="3" t="str">
        <f t="shared" si="643"/>
        <v>Medium</v>
      </c>
      <c r="S4107" s="3" t="str">
        <f t="shared" si="644"/>
        <v>Mid</v>
      </c>
      <c r="T4107" s="3" t="str">
        <f t="shared" si="645"/>
        <v>Churned</v>
      </c>
      <c r="U4107" s="4">
        <f>1/(1+EXP(-(Predictive_Model!$B$5+((B4107-Predictive_Model!$B$20)/Predictive_Model!$C$20)*Predictive_Model!$D$20+((E4107-Predictive_Model!$B$21)/Predictive_Model!$C$21)*Predictive_Model!$D$21+((F4107-Predictive_Model!$B$22)/Predictive_Model!$C$22)*Predictive_Model!$D$22+((I4107-Predictive_Model!$B$23)/Predictive_Model!$C$23)*Predictive_Model!$D$23+((L4107-Predictive_Model!$B$24)/Predictive_Model!$C$24)*Predictive_Model!$D$24+((M4107-Predictive_Model!$B$25)/Predictive_Model!$C$25)*Predictive_Model!$D$25+IF(C4107="Male",Predictive_Model!$D$31,IF(C4107="Other",Predictive_Model!$D$32,0))+IF(D4107="Premium",Predictive_Model!$D$34,IF(D4107="Standard",Predictive_Model!$D$35,0))+IF(G4107="Asia",Predictive_Model!$D$37,IF(G4107="Europe",Predictive_Model!$D$38,IF(G4107="North America",Predictive_Model!$D$39,IF(G4107="Oceania",Predictive_Model!$D$40,IF(G4107="South America",Predictive_Model!$D$41,0)))))+IF(H4107="Laptop",Predictive_Model!$D$43,IF(H4107="Mobile",Predictive_Model!$D$44,IF(H4107="TV",Predictive_Model!$D$45,IF(H4107="Tablet",Predictive_Model!$D$46,0))))+IF(K4107="Crypto",Predictive_Model!$D$48,IF(K4107="Debit Card",Predictive_Model!$D$49,IF(K4107="Gift Card",Predictive_Model!$D$50,IF(K4107="PayPal",Predictive_Model!$D$51,0))))+IF(N4107="Comedy",Predictive_Model!$D$53,IF(N4107="Documentary",Predictive_Model!$D$54,IF(N4107="Drama",Predictive_Model!$D$55,IF(N4107="Horror",Predictive_Model!$D$56,IF(N4107="Romance",Predictive_Model!$D$57,IF(N4107="Sci-Fi",Predictive_Model!$D$58,0)))))))))</f>
        <v>0.9967696118965621</v>
      </c>
      <c r="V4107" s="3" t="str">
        <f t="shared" si="646"/>
        <v>Critical</v>
      </c>
      <c r="W4107" s="6">
        <f t="shared" si="647"/>
        <v>13.99</v>
      </c>
      <c r="X4107" s="3" t="str">
        <f t="shared" si="648"/>
        <v>Priority 2</v>
      </c>
      <c r="Y4107" s="3" t="str">
        <f t="shared" si="649"/>
        <v>OK</v>
      </c>
    </row>
    <row r="4108" spans="1:25" x14ac:dyDescent="0.25">
      <c r="A4108" s="3" t="str">
        <f>Raw_Data!A4108</f>
        <v>f140d0f2-16e8-44d1-b48c-2d1cc316939e</v>
      </c>
      <c r="B4108" s="3">
        <f>Raw_Data!B4108</f>
        <v>59</v>
      </c>
      <c r="C4108" s="3" t="str">
        <f>Raw_Data!C4108</f>
        <v>Other</v>
      </c>
      <c r="D4108" s="3" t="str">
        <f>Raw_Data!D4108</f>
        <v>Basic</v>
      </c>
      <c r="E4108" s="3">
        <f>Raw_Data!E4108</f>
        <v>12.02</v>
      </c>
      <c r="F4108" s="3">
        <f>Raw_Data!F4108</f>
        <v>4</v>
      </c>
      <c r="G4108" s="3" t="str">
        <f>Raw_Data!G4108</f>
        <v>North America</v>
      </c>
      <c r="H4108" s="3" t="str">
        <f>Raw_Data!H4108</f>
        <v>Mobile</v>
      </c>
      <c r="I4108" s="3">
        <f>Raw_Data!I4108</f>
        <v>8.99</v>
      </c>
      <c r="J4108" s="3">
        <f>Raw_Data!J4108</f>
        <v>0</v>
      </c>
      <c r="K4108" s="3" t="str">
        <f>Raw_Data!K4108</f>
        <v>Crypto</v>
      </c>
      <c r="L4108" s="3">
        <f>Raw_Data!L4108</f>
        <v>2</v>
      </c>
      <c r="M4108" s="3">
        <f>Raw_Data!M4108</f>
        <v>2.4</v>
      </c>
      <c r="N4108" s="3" t="str">
        <f>Raw_Data!N4108</f>
        <v>Action</v>
      </c>
      <c r="O4108" s="3" t="str">
        <f t="shared" si="640"/>
        <v>55-70</v>
      </c>
      <c r="P4108" s="3" t="str">
        <f t="shared" si="641"/>
        <v>10-24h</v>
      </c>
      <c r="Q4108" s="3" t="str">
        <f t="shared" si="642"/>
        <v>0-7d</v>
      </c>
      <c r="R4108" s="3" t="str">
        <f t="shared" si="643"/>
        <v>Medium</v>
      </c>
      <c r="S4108" s="3" t="str">
        <f t="shared" si="644"/>
        <v>Low</v>
      </c>
      <c r="T4108" s="3" t="str">
        <f t="shared" si="645"/>
        <v>Active</v>
      </c>
      <c r="U4108" s="4">
        <f>1/(1+EXP(-(Predictive_Model!$B$5+((B4108-Predictive_Model!$B$20)/Predictive_Model!$C$20)*Predictive_Model!$D$20+((E4108-Predictive_Model!$B$21)/Predictive_Model!$C$21)*Predictive_Model!$D$21+((F4108-Predictive_Model!$B$22)/Predictive_Model!$C$22)*Predictive_Model!$D$22+((I4108-Predictive_Model!$B$23)/Predictive_Model!$C$23)*Predictive_Model!$D$23+((L4108-Predictive_Model!$B$24)/Predictive_Model!$C$24)*Predictive_Model!$D$24+((M4108-Predictive_Model!$B$25)/Predictive_Model!$C$25)*Predictive_Model!$D$25+IF(C4108="Male",Predictive_Model!$D$31,IF(C4108="Other",Predictive_Model!$D$32,0))+IF(D4108="Premium",Predictive_Model!$D$34,IF(D4108="Standard",Predictive_Model!$D$35,0))+IF(G4108="Asia",Predictive_Model!$D$37,IF(G4108="Europe",Predictive_Model!$D$38,IF(G4108="North America",Predictive_Model!$D$39,IF(G4108="Oceania",Predictive_Model!$D$40,IF(G4108="South America",Predictive_Model!$D$41,0)))))+IF(H4108="Laptop",Predictive_Model!$D$43,IF(H4108="Mobile",Predictive_Model!$D$44,IF(H4108="TV",Predictive_Model!$D$45,IF(H4108="Tablet",Predictive_Model!$D$46,0))))+IF(K4108="Crypto",Predictive_Model!$D$48,IF(K4108="Debit Card",Predictive_Model!$D$49,IF(K4108="Gift Card",Predictive_Model!$D$50,IF(K4108="PayPal",Predictive_Model!$D$51,0))))+IF(N4108="Comedy",Predictive_Model!$D$53,IF(N4108="Documentary",Predictive_Model!$D$54,IF(N4108="Drama",Predictive_Model!$D$55,IF(N4108="Horror",Predictive_Model!$D$56,IF(N4108="Romance",Predictive_Model!$D$57,IF(N4108="Sci-Fi",Predictive_Model!$D$58,0)))))))))</f>
        <v>0.13336045251206269</v>
      </c>
      <c r="V4108" s="3" t="str">
        <f t="shared" si="646"/>
        <v>Low</v>
      </c>
      <c r="W4108" s="6">
        <f t="shared" si="647"/>
        <v>1.1989104680834437</v>
      </c>
      <c r="X4108" s="3" t="str">
        <f t="shared" si="648"/>
        <v>Monitor</v>
      </c>
      <c r="Y4108" s="3" t="str">
        <f t="shared" si="649"/>
        <v>OK</v>
      </c>
    </row>
    <row r="4109" spans="1:25" x14ac:dyDescent="0.25">
      <c r="A4109" s="3" t="str">
        <f>Raw_Data!A4109</f>
        <v>1575ab22-bbac-4dc1-be66-e03431a9fc07</v>
      </c>
      <c r="B4109" s="3">
        <f>Raw_Data!B4109</f>
        <v>28</v>
      </c>
      <c r="C4109" s="3" t="str">
        <f>Raw_Data!C4109</f>
        <v>Female</v>
      </c>
      <c r="D4109" s="3" t="str">
        <f>Raw_Data!D4109</f>
        <v>Standard</v>
      </c>
      <c r="E4109" s="3">
        <f>Raw_Data!E4109</f>
        <v>11.94</v>
      </c>
      <c r="F4109" s="3">
        <f>Raw_Data!F4109</f>
        <v>1</v>
      </c>
      <c r="G4109" s="3" t="str">
        <f>Raw_Data!G4109</f>
        <v>Oceania</v>
      </c>
      <c r="H4109" s="3" t="str">
        <f>Raw_Data!H4109</f>
        <v>Tablet</v>
      </c>
      <c r="I4109" s="3">
        <f>Raw_Data!I4109</f>
        <v>13.99</v>
      </c>
      <c r="J4109" s="3">
        <f>Raw_Data!J4109</f>
        <v>0</v>
      </c>
      <c r="K4109" s="3" t="str">
        <f>Raw_Data!K4109</f>
        <v>Crypto</v>
      </c>
      <c r="L4109" s="3">
        <f>Raw_Data!L4109</f>
        <v>2</v>
      </c>
      <c r="M4109" s="3">
        <f>Raw_Data!M4109</f>
        <v>5.97</v>
      </c>
      <c r="N4109" s="3" t="str">
        <f>Raw_Data!N4109</f>
        <v>Comedy</v>
      </c>
      <c r="O4109" s="3" t="str">
        <f t="shared" si="640"/>
        <v>25-34</v>
      </c>
      <c r="P4109" s="3" t="str">
        <f t="shared" si="641"/>
        <v>10-24h</v>
      </c>
      <c r="Q4109" s="3" t="str">
        <f t="shared" si="642"/>
        <v>0-7d</v>
      </c>
      <c r="R4109" s="3" t="str">
        <f t="shared" si="643"/>
        <v>Medium</v>
      </c>
      <c r="S4109" s="3" t="str">
        <f t="shared" si="644"/>
        <v>Mid</v>
      </c>
      <c r="T4109" s="3" t="str">
        <f t="shared" si="645"/>
        <v>Active</v>
      </c>
      <c r="U4109" s="4">
        <f>1/(1+EXP(-(Predictive_Model!$B$5+((B4109-Predictive_Model!$B$20)/Predictive_Model!$C$20)*Predictive_Model!$D$20+((E4109-Predictive_Model!$B$21)/Predictive_Model!$C$21)*Predictive_Model!$D$21+((F4109-Predictive_Model!$B$22)/Predictive_Model!$C$22)*Predictive_Model!$D$22+((I4109-Predictive_Model!$B$23)/Predictive_Model!$C$23)*Predictive_Model!$D$23+((L4109-Predictive_Model!$B$24)/Predictive_Model!$C$24)*Predictive_Model!$D$24+((M4109-Predictive_Model!$B$25)/Predictive_Model!$C$25)*Predictive_Model!$D$25+IF(C4109="Male",Predictive_Model!$D$31,IF(C4109="Other",Predictive_Model!$D$32,0))+IF(D4109="Premium",Predictive_Model!$D$34,IF(D4109="Standard",Predictive_Model!$D$35,0))+IF(G4109="Asia",Predictive_Model!$D$37,IF(G4109="Europe",Predictive_Model!$D$38,IF(G4109="North America",Predictive_Model!$D$39,IF(G4109="Oceania",Predictive_Model!$D$40,IF(G4109="South America",Predictive_Model!$D$41,0)))))+IF(H4109="Laptop",Predictive_Model!$D$43,IF(H4109="Mobile",Predictive_Model!$D$44,IF(H4109="TV",Predictive_Model!$D$45,IF(H4109="Tablet",Predictive_Model!$D$46,0))))+IF(K4109="Crypto",Predictive_Model!$D$48,IF(K4109="Debit Card",Predictive_Model!$D$49,IF(K4109="Gift Card",Predictive_Model!$D$50,IF(K4109="PayPal",Predictive_Model!$D$51,0))))+IF(N4109="Comedy",Predictive_Model!$D$53,IF(N4109="Documentary",Predictive_Model!$D$54,IF(N4109="Drama",Predictive_Model!$D$55,IF(N4109="Horror",Predictive_Model!$D$56,IF(N4109="Romance",Predictive_Model!$D$57,IF(N4109="Sci-Fi",Predictive_Model!$D$58,0)))))))))</f>
        <v>7.7482958730381164E-5</v>
      </c>
      <c r="V4109" s="3" t="str">
        <f t="shared" si="646"/>
        <v>Low</v>
      </c>
      <c r="W4109" s="6">
        <f t="shared" si="647"/>
        <v>1.0839865926380325E-3</v>
      </c>
      <c r="X4109" s="3" t="str">
        <f t="shared" si="648"/>
        <v>Monitor</v>
      </c>
      <c r="Y4109" s="3" t="str">
        <f t="shared" si="649"/>
        <v>OK</v>
      </c>
    </row>
    <row r="4110" spans="1:25" x14ac:dyDescent="0.25">
      <c r="A4110" s="3" t="str">
        <f>Raw_Data!A4110</f>
        <v>3a68905f-037f-48eb-97b0-7e8c5a6f9c5a</v>
      </c>
      <c r="B4110" s="3">
        <f>Raw_Data!B4110</f>
        <v>36</v>
      </c>
      <c r="C4110" s="3" t="str">
        <f>Raw_Data!C4110</f>
        <v>Male</v>
      </c>
      <c r="D4110" s="3" t="str">
        <f>Raw_Data!D4110</f>
        <v>Premium</v>
      </c>
      <c r="E4110" s="3">
        <f>Raw_Data!E4110</f>
        <v>3.28</v>
      </c>
      <c r="F4110" s="3">
        <f>Raw_Data!F4110</f>
        <v>15</v>
      </c>
      <c r="G4110" s="3" t="str">
        <f>Raw_Data!G4110</f>
        <v>South America</v>
      </c>
      <c r="H4110" s="3" t="str">
        <f>Raw_Data!H4110</f>
        <v>Tablet</v>
      </c>
      <c r="I4110" s="3">
        <f>Raw_Data!I4110</f>
        <v>17.989999999999998</v>
      </c>
      <c r="J4110" s="3">
        <f>Raw_Data!J4110</f>
        <v>1</v>
      </c>
      <c r="K4110" s="3" t="str">
        <f>Raw_Data!K4110</f>
        <v>PayPal</v>
      </c>
      <c r="L4110" s="3">
        <f>Raw_Data!L4110</f>
        <v>3</v>
      </c>
      <c r="M4110" s="3">
        <f>Raw_Data!M4110</f>
        <v>0.2</v>
      </c>
      <c r="N4110" s="3" t="str">
        <f>Raw_Data!N4110</f>
        <v>Horror</v>
      </c>
      <c r="O4110" s="3" t="str">
        <f t="shared" si="640"/>
        <v>35-44</v>
      </c>
      <c r="P4110" s="3" t="str">
        <f t="shared" si="641"/>
        <v>&lt;10h</v>
      </c>
      <c r="Q4110" s="3" t="str">
        <f t="shared" si="642"/>
        <v>8-21d</v>
      </c>
      <c r="R4110" s="3" t="str">
        <f t="shared" si="643"/>
        <v>Medium</v>
      </c>
      <c r="S4110" s="3" t="str">
        <f t="shared" si="644"/>
        <v>High</v>
      </c>
      <c r="T4110" s="3" t="str">
        <f t="shared" si="645"/>
        <v>Churned</v>
      </c>
      <c r="U4110" s="4">
        <f>1/(1+EXP(-(Predictive_Model!$B$5+((B4110-Predictive_Model!$B$20)/Predictive_Model!$C$20)*Predictive_Model!$D$20+((E4110-Predictive_Model!$B$21)/Predictive_Model!$C$21)*Predictive_Model!$D$21+((F4110-Predictive_Model!$B$22)/Predictive_Model!$C$22)*Predictive_Model!$D$22+((I4110-Predictive_Model!$B$23)/Predictive_Model!$C$23)*Predictive_Model!$D$23+((L4110-Predictive_Model!$B$24)/Predictive_Model!$C$24)*Predictive_Model!$D$24+((M4110-Predictive_Model!$B$25)/Predictive_Model!$C$25)*Predictive_Model!$D$25+IF(C4110="Male",Predictive_Model!$D$31,IF(C4110="Other",Predictive_Model!$D$32,0))+IF(D4110="Premium",Predictive_Model!$D$34,IF(D4110="Standard",Predictive_Model!$D$35,0))+IF(G4110="Asia",Predictive_Model!$D$37,IF(G4110="Europe",Predictive_Model!$D$38,IF(G4110="North America",Predictive_Model!$D$39,IF(G4110="Oceania",Predictive_Model!$D$40,IF(G4110="South America",Predictive_Model!$D$41,0)))))+IF(H4110="Laptop",Predictive_Model!$D$43,IF(H4110="Mobile",Predictive_Model!$D$44,IF(H4110="TV",Predictive_Model!$D$45,IF(H4110="Tablet",Predictive_Model!$D$46,0))))+IF(K4110="Crypto",Predictive_Model!$D$48,IF(K4110="Debit Card",Predictive_Model!$D$49,IF(K4110="Gift Card",Predictive_Model!$D$50,IF(K4110="PayPal",Predictive_Model!$D$51,0))))+IF(N4110="Comedy",Predictive_Model!$D$53,IF(N4110="Documentary",Predictive_Model!$D$54,IF(N4110="Drama",Predictive_Model!$D$55,IF(N4110="Horror",Predictive_Model!$D$56,IF(N4110="Romance",Predictive_Model!$D$57,IF(N4110="Sci-Fi",Predictive_Model!$D$58,0)))))))))</f>
        <v>0.88469915634002716</v>
      </c>
      <c r="V4110" s="3" t="str">
        <f t="shared" si="646"/>
        <v>Critical</v>
      </c>
      <c r="W4110" s="6">
        <f t="shared" si="647"/>
        <v>17.989999999999998</v>
      </c>
      <c r="X4110" s="3" t="str">
        <f t="shared" si="648"/>
        <v>Priority 1</v>
      </c>
      <c r="Y4110" s="3" t="str">
        <f t="shared" si="649"/>
        <v>OK</v>
      </c>
    </row>
    <row r="4111" spans="1:25" x14ac:dyDescent="0.25">
      <c r="A4111" s="3" t="str">
        <f>Raw_Data!A4111</f>
        <v>6ed1be2a-984e-4fe7-becc-351b913eb571</v>
      </c>
      <c r="B4111" s="3">
        <f>Raw_Data!B4111</f>
        <v>31</v>
      </c>
      <c r="C4111" s="3" t="str">
        <f>Raw_Data!C4111</f>
        <v>Other</v>
      </c>
      <c r="D4111" s="3" t="str">
        <f>Raw_Data!D4111</f>
        <v>Basic</v>
      </c>
      <c r="E4111" s="3">
        <f>Raw_Data!E4111</f>
        <v>7.46</v>
      </c>
      <c r="F4111" s="3">
        <f>Raw_Data!F4111</f>
        <v>45</v>
      </c>
      <c r="G4111" s="3" t="str">
        <f>Raw_Data!G4111</f>
        <v>Oceania</v>
      </c>
      <c r="H4111" s="3" t="str">
        <f>Raw_Data!H4111</f>
        <v>Mobile</v>
      </c>
      <c r="I4111" s="3">
        <f>Raw_Data!I4111</f>
        <v>8.99</v>
      </c>
      <c r="J4111" s="3">
        <f>Raw_Data!J4111</f>
        <v>1</v>
      </c>
      <c r="K4111" s="3" t="str">
        <f>Raw_Data!K4111</f>
        <v>Credit Card</v>
      </c>
      <c r="L4111" s="3">
        <f>Raw_Data!L4111</f>
        <v>2</v>
      </c>
      <c r="M4111" s="3">
        <f>Raw_Data!M4111</f>
        <v>0.16</v>
      </c>
      <c r="N4111" s="3" t="str">
        <f>Raw_Data!N4111</f>
        <v>Action</v>
      </c>
      <c r="O4111" s="3" t="str">
        <f t="shared" si="640"/>
        <v>25-34</v>
      </c>
      <c r="P4111" s="3" t="str">
        <f t="shared" si="641"/>
        <v>&lt;10h</v>
      </c>
      <c r="Q4111" s="3" t="str">
        <f t="shared" si="642"/>
        <v>22-45d</v>
      </c>
      <c r="R4111" s="3" t="str">
        <f t="shared" si="643"/>
        <v>Medium</v>
      </c>
      <c r="S4111" s="3" t="str">
        <f t="shared" si="644"/>
        <v>Low</v>
      </c>
      <c r="T4111" s="3" t="str">
        <f t="shared" si="645"/>
        <v>Churned</v>
      </c>
      <c r="U4111" s="4">
        <f>1/(1+EXP(-(Predictive_Model!$B$5+((B4111-Predictive_Model!$B$20)/Predictive_Model!$C$20)*Predictive_Model!$D$20+((E4111-Predictive_Model!$B$21)/Predictive_Model!$C$21)*Predictive_Model!$D$21+((F4111-Predictive_Model!$B$22)/Predictive_Model!$C$22)*Predictive_Model!$D$22+((I4111-Predictive_Model!$B$23)/Predictive_Model!$C$23)*Predictive_Model!$D$23+((L4111-Predictive_Model!$B$24)/Predictive_Model!$C$24)*Predictive_Model!$D$24+((M4111-Predictive_Model!$B$25)/Predictive_Model!$C$25)*Predictive_Model!$D$25+IF(C4111="Male",Predictive_Model!$D$31,IF(C4111="Other",Predictive_Model!$D$32,0))+IF(D4111="Premium",Predictive_Model!$D$34,IF(D4111="Standard",Predictive_Model!$D$35,0))+IF(G4111="Asia",Predictive_Model!$D$37,IF(G4111="Europe",Predictive_Model!$D$38,IF(G4111="North America",Predictive_Model!$D$39,IF(G4111="Oceania",Predictive_Model!$D$40,IF(G4111="South America",Predictive_Model!$D$41,0)))))+IF(H4111="Laptop",Predictive_Model!$D$43,IF(H4111="Mobile",Predictive_Model!$D$44,IF(H4111="TV",Predictive_Model!$D$45,IF(H4111="Tablet",Predictive_Model!$D$46,0))))+IF(K4111="Crypto",Predictive_Model!$D$48,IF(K4111="Debit Card",Predictive_Model!$D$49,IF(K4111="Gift Card",Predictive_Model!$D$50,IF(K4111="PayPal",Predictive_Model!$D$51,0))))+IF(N4111="Comedy",Predictive_Model!$D$53,IF(N4111="Documentary",Predictive_Model!$D$54,IF(N4111="Drama",Predictive_Model!$D$55,IF(N4111="Horror",Predictive_Model!$D$56,IF(N4111="Romance",Predictive_Model!$D$57,IF(N4111="Sci-Fi",Predictive_Model!$D$58,0)))))))))</f>
        <v>0.99986329343102742</v>
      </c>
      <c r="V4111" s="3" t="str">
        <f t="shared" si="646"/>
        <v>Critical</v>
      </c>
      <c r="W4111" s="6">
        <f t="shared" si="647"/>
        <v>8.99</v>
      </c>
      <c r="X4111" s="3" t="str">
        <f t="shared" si="648"/>
        <v>Priority 2</v>
      </c>
      <c r="Y4111" s="3" t="str">
        <f t="shared" si="649"/>
        <v>OK</v>
      </c>
    </row>
    <row r="4112" spans="1:25" x14ac:dyDescent="0.25">
      <c r="A4112" s="3" t="str">
        <f>Raw_Data!A4112</f>
        <v>79a31ced-93d3-4f11-a961-7ce4256ab073</v>
      </c>
      <c r="B4112" s="3">
        <f>Raw_Data!B4112</f>
        <v>18</v>
      </c>
      <c r="C4112" s="3" t="str">
        <f>Raw_Data!C4112</f>
        <v>Female</v>
      </c>
      <c r="D4112" s="3" t="str">
        <f>Raw_Data!D4112</f>
        <v>Standard</v>
      </c>
      <c r="E4112" s="3">
        <f>Raw_Data!E4112</f>
        <v>25.19</v>
      </c>
      <c r="F4112" s="3">
        <f>Raw_Data!F4112</f>
        <v>11</v>
      </c>
      <c r="G4112" s="3" t="str">
        <f>Raw_Data!G4112</f>
        <v>North America</v>
      </c>
      <c r="H4112" s="3" t="str">
        <f>Raw_Data!H4112</f>
        <v>TV</v>
      </c>
      <c r="I4112" s="3">
        <f>Raw_Data!I4112</f>
        <v>13.99</v>
      </c>
      <c r="J4112" s="3">
        <f>Raw_Data!J4112</f>
        <v>0</v>
      </c>
      <c r="K4112" s="3" t="str">
        <f>Raw_Data!K4112</f>
        <v>PayPal</v>
      </c>
      <c r="L4112" s="3">
        <f>Raw_Data!L4112</f>
        <v>1</v>
      </c>
      <c r="M4112" s="3">
        <f>Raw_Data!M4112</f>
        <v>2.1</v>
      </c>
      <c r="N4112" s="3" t="str">
        <f>Raw_Data!N4112</f>
        <v>Horror</v>
      </c>
      <c r="O4112" s="3" t="str">
        <f t="shared" si="640"/>
        <v>18-24</v>
      </c>
      <c r="P4112" s="3" t="str">
        <f t="shared" si="641"/>
        <v>25-49h</v>
      </c>
      <c r="Q4112" s="3" t="str">
        <f t="shared" si="642"/>
        <v>8-21d</v>
      </c>
      <c r="R4112" s="3" t="str">
        <f t="shared" si="643"/>
        <v>High</v>
      </c>
      <c r="S4112" s="3" t="str">
        <f t="shared" si="644"/>
        <v>Mid</v>
      </c>
      <c r="T4112" s="3" t="str">
        <f t="shared" si="645"/>
        <v>Active</v>
      </c>
      <c r="U4112" s="4">
        <f>1/(1+EXP(-(Predictive_Model!$B$5+((B4112-Predictive_Model!$B$20)/Predictive_Model!$C$20)*Predictive_Model!$D$20+((E4112-Predictive_Model!$B$21)/Predictive_Model!$C$21)*Predictive_Model!$D$21+((F4112-Predictive_Model!$B$22)/Predictive_Model!$C$22)*Predictive_Model!$D$22+((I4112-Predictive_Model!$B$23)/Predictive_Model!$C$23)*Predictive_Model!$D$23+((L4112-Predictive_Model!$B$24)/Predictive_Model!$C$24)*Predictive_Model!$D$24+((M4112-Predictive_Model!$B$25)/Predictive_Model!$C$25)*Predictive_Model!$D$25+IF(C4112="Male",Predictive_Model!$D$31,IF(C4112="Other",Predictive_Model!$D$32,0))+IF(D4112="Premium",Predictive_Model!$D$34,IF(D4112="Standard",Predictive_Model!$D$35,0))+IF(G4112="Asia",Predictive_Model!$D$37,IF(G4112="Europe",Predictive_Model!$D$38,IF(G4112="North America",Predictive_Model!$D$39,IF(G4112="Oceania",Predictive_Model!$D$40,IF(G4112="South America",Predictive_Model!$D$41,0)))))+IF(H4112="Laptop",Predictive_Model!$D$43,IF(H4112="Mobile",Predictive_Model!$D$44,IF(H4112="TV",Predictive_Model!$D$45,IF(H4112="Tablet",Predictive_Model!$D$46,0))))+IF(K4112="Crypto",Predictive_Model!$D$48,IF(K4112="Debit Card",Predictive_Model!$D$49,IF(K4112="Gift Card",Predictive_Model!$D$50,IF(K4112="PayPal",Predictive_Model!$D$51,0))))+IF(N4112="Comedy",Predictive_Model!$D$53,IF(N4112="Documentary",Predictive_Model!$D$54,IF(N4112="Drama",Predictive_Model!$D$55,IF(N4112="Horror",Predictive_Model!$D$56,IF(N4112="Romance",Predictive_Model!$D$57,IF(N4112="Sci-Fi",Predictive_Model!$D$58,0)))))))))</f>
        <v>1.0694770860418452E-3</v>
      </c>
      <c r="V4112" s="3" t="str">
        <f t="shared" si="646"/>
        <v>Low</v>
      </c>
      <c r="W4112" s="6">
        <f t="shared" si="647"/>
        <v>1.4961984433725414E-2</v>
      </c>
      <c r="X4112" s="3" t="str">
        <f t="shared" si="648"/>
        <v>Monitor</v>
      </c>
      <c r="Y4112" s="3" t="str">
        <f t="shared" si="649"/>
        <v>OK</v>
      </c>
    </row>
    <row r="4113" spans="1:25" x14ac:dyDescent="0.25">
      <c r="A4113" s="3" t="str">
        <f>Raw_Data!A4113</f>
        <v>1e0c89ad-a44c-479e-b2b5-eb8e35cc0f41</v>
      </c>
      <c r="B4113" s="3">
        <f>Raw_Data!B4113</f>
        <v>30</v>
      </c>
      <c r="C4113" s="3" t="str">
        <f>Raw_Data!C4113</f>
        <v>Female</v>
      </c>
      <c r="D4113" s="3" t="str">
        <f>Raw_Data!D4113</f>
        <v>Basic</v>
      </c>
      <c r="E4113" s="3">
        <f>Raw_Data!E4113</f>
        <v>2.99</v>
      </c>
      <c r="F4113" s="3">
        <f>Raw_Data!F4113</f>
        <v>51</v>
      </c>
      <c r="G4113" s="3" t="str">
        <f>Raw_Data!G4113</f>
        <v>Europe</v>
      </c>
      <c r="H4113" s="3" t="str">
        <f>Raw_Data!H4113</f>
        <v>Laptop</v>
      </c>
      <c r="I4113" s="3">
        <f>Raw_Data!I4113</f>
        <v>8.99</v>
      </c>
      <c r="J4113" s="3">
        <f>Raw_Data!J4113</f>
        <v>1</v>
      </c>
      <c r="K4113" s="3" t="str">
        <f>Raw_Data!K4113</f>
        <v>Credit Card</v>
      </c>
      <c r="L4113" s="3">
        <f>Raw_Data!L4113</f>
        <v>4</v>
      </c>
      <c r="M4113" s="3">
        <f>Raw_Data!M4113</f>
        <v>0.06</v>
      </c>
      <c r="N4113" s="3" t="str">
        <f>Raw_Data!N4113</f>
        <v>Horror</v>
      </c>
      <c r="O4113" s="3" t="str">
        <f t="shared" si="640"/>
        <v>25-34</v>
      </c>
      <c r="P4113" s="3" t="str">
        <f t="shared" si="641"/>
        <v>&lt;10h</v>
      </c>
      <c r="Q4113" s="3" t="str">
        <f t="shared" si="642"/>
        <v>46-60d</v>
      </c>
      <c r="R4113" s="3" t="str">
        <f t="shared" si="643"/>
        <v>Low</v>
      </c>
      <c r="S4113" s="3" t="str">
        <f t="shared" si="644"/>
        <v>Low</v>
      </c>
      <c r="T4113" s="3" t="str">
        <f t="shared" si="645"/>
        <v>Churned</v>
      </c>
      <c r="U4113" s="4">
        <f>1/(1+EXP(-(Predictive_Model!$B$5+((B4113-Predictive_Model!$B$20)/Predictive_Model!$C$20)*Predictive_Model!$D$20+((E4113-Predictive_Model!$B$21)/Predictive_Model!$C$21)*Predictive_Model!$D$21+((F4113-Predictive_Model!$B$22)/Predictive_Model!$C$22)*Predictive_Model!$D$22+((I4113-Predictive_Model!$B$23)/Predictive_Model!$C$23)*Predictive_Model!$D$23+((L4113-Predictive_Model!$B$24)/Predictive_Model!$C$24)*Predictive_Model!$D$24+((M4113-Predictive_Model!$B$25)/Predictive_Model!$C$25)*Predictive_Model!$D$25+IF(C4113="Male",Predictive_Model!$D$31,IF(C4113="Other",Predictive_Model!$D$32,0))+IF(D4113="Premium",Predictive_Model!$D$34,IF(D4113="Standard",Predictive_Model!$D$35,0))+IF(G4113="Asia",Predictive_Model!$D$37,IF(G4113="Europe",Predictive_Model!$D$38,IF(G4113="North America",Predictive_Model!$D$39,IF(G4113="Oceania",Predictive_Model!$D$40,IF(G4113="South America",Predictive_Model!$D$41,0)))))+IF(H4113="Laptop",Predictive_Model!$D$43,IF(H4113="Mobile",Predictive_Model!$D$44,IF(H4113="TV",Predictive_Model!$D$45,IF(H4113="Tablet",Predictive_Model!$D$46,0))))+IF(K4113="Crypto",Predictive_Model!$D$48,IF(K4113="Debit Card",Predictive_Model!$D$49,IF(K4113="Gift Card",Predictive_Model!$D$50,IF(K4113="PayPal",Predictive_Model!$D$51,0))))+IF(N4113="Comedy",Predictive_Model!$D$53,IF(N4113="Documentary",Predictive_Model!$D$54,IF(N4113="Drama",Predictive_Model!$D$55,IF(N4113="Horror",Predictive_Model!$D$56,IF(N4113="Romance",Predictive_Model!$D$57,IF(N4113="Sci-Fi",Predictive_Model!$D$58,0)))))))))</f>
        <v>0.99968122054666231</v>
      </c>
      <c r="V4113" s="3" t="str">
        <f t="shared" si="646"/>
        <v>Critical</v>
      </c>
      <c r="W4113" s="6">
        <f t="shared" si="647"/>
        <v>8.99</v>
      </c>
      <c r="X4113" s="3" t="str">
        <f t="shared" si="648"/>
        <v>Priority 2</v>
      </c>
      <c r="Y4113" s="3" t="str">
        <f t="shared" si="649"/>
        <v>OK</v>
      </c>
    </row>
    <row r="4114" spans="1:25" x14ac:dyDescent="0.25">
      <c r="A4114" s="3" t="str">
        <f>Raw_Data!A4114</f>
        <v>f4223a44-e729-4eb9-afca-28680c9cdb21</v>
      </c>
      <c r="B4114" s="3">
        <f>Raw_Data!B4114</f>
        <v>58</v>
      </c>
      <c r="C4114" s="3" t="str">
        <f>Raw_Data!C4114</f>
        <v>Male</v>
      </c>
      <c r="D4114" s="3" t="str">
        <f>Raw_Data!D4114</f>
        <v>Basic</v>
      </c>
      <c r="E4114" s="3">
        <f>Raw_Data!E4114</f>
        <v>14.69</v>
      </c>
      <c r="F4114" s="3">
        <f>Raw_Data!F4114</f>
        <v>30</v>
      </c>
      <c r="G4114" s="3" t="str">
        <f>Raw_Data!G4114</f>
        <v>Europe</v>
      </c>
      <c r="H4114" s="3" t="str">
        <f>Raw_Data!H4114</f>
        <v>TV</v>
      </c>
      <c r="I4114" s="3">
        <f>Raw_Data!I4114</f>
        <v>8.99</v>
      </c>
      <c r="J4114" s="3">
        <f>Raw_Data!J4114</f>
        <v>1</v>
      </c>
      <c r="K4114" s="3" t="str">
        <f>Raw_Data!K4114</f>
        <v>Crypto</v>
      </c>
      <c r="L4114" s="3">
        <f>Raw_Data!L4114</f>
        <v>2</v>
      </c>
      <c r="M4114" s="3">
        <f>Raw_Data!M4114</f>
        <v>0.47</v>
      </c>
      <c r="N4114" s="3" t="str">
        <f>Raw_Data!N4114</f>
        <v>Horror</v>
      </c>
      <c r="O4114" s="3" t="str">
        <f t="shared" si="640"/>
        <v>55-70</v>
      </c>
      <c r="P4114" s="3" t="str">
        <f t="shared" si="641"/>
        <v>10-24h</v>
      </c>
      <c r="Q4114" s="3" t="str">
        <f t="shared" si="642"/>
        <v>22-45d</v>
      </c>
      <c r="R4114" s="3" t="str">
        <f t="shared" si="643"/>
        <v>Medium</v>
      </c>
      <c r="S4114" s="3" t="str">
        <f t="shared" si="644"/>
        <v>Low</v>
      </c>
      <c r="T4114" s="3" t="str">
        <f t="shared" si="645"/>
        <v>Churned</v>
      </c>
      <c r="U4114" s="4">
        <f>1/(1+EXP(-(Predictive_Model!$B$5+((B4114-Predictive_Model!$B$20)/Predictive_Model!$C$20)*Predictive_Model!$D$20+((E4114-Predictive_Model!$B$21)/Predictive_Model!$C$21)*Predictive_Model!$D$21+((F4114-Predictive_Model!$B$22)/Predictive_Model!$C$22)*Predictive_Model!$D$22+((I4114-Predictive_Model!$B$23)/Predictive_Model!$C$23)*Predictive_Model!$D$23+((L4114-Predictive_Model!$B$24)/Predictive_Model!$C$24)*Predictive_Model!$D$24+((M4114-Predictive_Model!$B$25)/Predictive_Model!$C$25)*Predictive_Model!$D$25+IF(C4114="Male",Predictive_Model!$D$31,IF(C4114="Other",Predictive_Model!$D$32,0))+IF(D4114="Premium",Predictive_Model!$D$34,IF(D4114="Standard",Predictive_Model!$D$35,0))+IF(G4114="Asia",Predictive_Model!$D$37,IF(G4114="Europe",Predictive_Model!$D$38,IF(G4114="North America",Predictive_Model!$D$39,IF(G4114="Oceania",Predictive_Model!$D$40,IF(G4114="South America",Predictive_Model!$D$41,0)))))+IF(H4114="Laptop",Predictive_Model!$D$43,IF(H4114="Mobile",Predictive_Model!$D$44,IF(H4114="TV",Predictive_Model!$D$45,IF(H4114="Tablet",Predictive_Model!$D$46,0))))+IF(K4114="Crypto",Predictive_Model!$D$48,IF(K4114="Debit Card",Predictive_Model!$D$49,IF(K4114="Gift Card",Predictive_Model!$D$50,IF(K4114="PayPal",Predictive_Model!$D$51,0))))+IF(N4114="Comedy",Predictive_Model!$D$53,IF(N4114="Documentary",Predictive_Model!$D$54,IF(N4114="Drama",Predictive_Model!$D$55,IF(N4114="Horror",Predictive_Model!$D$56,IF(N4114="Romance",Predictive_Model!$D$57,IF(N4114="Sci-Fi",Predictive_Model!$D$58,0)))))))))</f>
        <v>0.88595145563508981</v>
      </c>
      <c r="V4114" s="3" t="str">
        <f t="shared" si="646"/>
        <v>Critical</v>
      </c>
      <c r="W4114" s="6">
        <f t="shared" si="647"/>
        <v>8.99</v>
      </c>
      <c r="X4114" s="3" t="str">
        <f t="shared" si="648"/>
        <v>Priority 2</v>
      </c>
      <c r="Y4114" s="3" t="str">
        <f t="shared" si="649"/>
        <v>OK</v>
      </c>
    </row>
    <row r="4115" spans="1:25" x14ac:dyDescent="0.25">
      <c r="A4115" s="3" t="str">
        <f>Raw_Data!A4115</f>
        <v>96ba87e6-324e-4976-96e1-5359f74975f6</v>
      </c>
      <c r="B4115" s="3">
        <f>Raw_Data!B4115</f>
        <v>24</v>
      </c>
      <c r="C4115" s="3" t="str">
        <f>Raw_Data!C4115</f>
        <v>Male</v>
      </c>
      <c r="D4115" s="3" t="str">
        <f>Raw_Data!D4115</f>
        <v>Basic</v>
      </c>
      <c r="E4115" s="3">
        <f>Raw_Data!E4115</f>
        <v>9.34</v>
      </c>
      <c r="F4115" s="3">
        <f>Raw_Data!F4115</f>
        <v>17</v>
      </c>
      <c r="G4115" s="3" t="str">
        <f>Raw_Data!G4115</f>
        <v>Asia</v>
      </c>
      <c r="H4115" s="3" t="str">
        <f>Raw_Data!H4115</f>
        <v>TV</v>
      </c>
      <c r="I4115" s="3">
        <f>Raw_Data!I4115</f>
        <v>8.99</v>
      </c>
      <c r="J4115" s="3">
        <f>Raw_Data!J4115</f>
        <v>0</v>
      </c>
      <c r="K4115" s="3" t="str">
        <f>Raw_Data!K4115</f>
        <v>PayPal</v>
      </c>
      <c r="L4115" s="3">
        <f>Raw_Data!L4115</f>
        <v>4</v>
      </c>
      <c r="M4115" s="3">
        <f>Raw_Data!M4115</f>
        <v>0.52</v>
      </c>
      <c r="N4115" s="3" t="str">
        <f>Raw_Data!N4115</f>
        <v>Sci-Fi</v>
      </c>
      <c r="O4115" s="3" t="str">
        <f t="shared" si="640"/>
        <v>18-24</v>
      </c>
      <c r="P4115" s="3" t="str">
        <f t="shared" si="641"/>
        <v>&lt;10h</v>
      </c>
      <c r="Q4115" s="3" t="str">
        <f t="shared" si="642"/>
        <v>8-21d</v>
      </c>
      <c r="R4115" s="3" t="str">
        <f t="shared" si="643"/>
        <v>Medium</v>
      </c>
      <c r="S4115" s="3" t="str">
        <f t="shared" si="644"/>
        <v>Low</v>
      </c>
      <c r="T4115" s="3" t="str">
        <f t="shared" si="645"/>
        <v>Active</v>
      </c>
      <c r="U4115" s="4">
        <f>1/(1+EXP(-(Predictive_Model!$B$5+((B4115-Predictive_Model!$B$20)/Predictive_Model!$C$20)*Predictive_Model!$D$20+((E4115-Predictive_Model!$B$21)/Predictive_Model!$C$21)*Predictive_Model!$D$21+((F4115-Predictive_Model!$B$22)/Predictive_Model!$C$22)*Predictive_Model!$D$22+((I4115-Predictive_Model!$B$23)/Predictive_Model!$C$23)*Predictive_Model!$D$23+((L4115-Predictive_Model!$B$24)/Predictive_Model!$C$24)*Predictive_Model!$D$24+((M4115-Predictive_Model!$B$25)/Predictive_Model!$C$25)*Predictive_Model!$D$25+IF(C4115="Male",Predictive_Model!$D$31,IF(C4115="Other",Predictive_Model!$D$32,0))+IF(D4115="Premium",Predictive_Model!$D$34,IF(D4115="Standard",Predictive_Model!$D$35,0))+IF(G4115="Asia",Predictive_Model!$D$37,IF(G4115="Europe",Predictive_Model!$D$38,IF(G4115="North America",Predictive_Model!$D$39,IF(G4115="Oceania",Predictive_Model!$D$40,IF(G4115="South America",Predictive_Model!$D$41,0)))))+IF(H4115="Laptop",Predictive_Model!$D$43,IF(H4115="Mobile",Predictive_Model!$D$44,IF(H4115="TV",Predictive_Model!$D$45,IF(H4115="Tablet",Predictive_Model!$D$46,0))))+IF(K4115="Crypto",Predictive_Model!$D$48,IF(K4115="Debit Card",Predictive_Model!$D$49,IF(K4115="Gift Card",Predictive_Model!$D$50,IF(K4115="PayPal",Predictive_Model!$D$51,0))))+IF(N4115="Comedy",Predictive_Model!$D$53,IF(N4115="Documentary",Predictive_Model!$D$54,IF(N4115="Drama",Predictive_Model!$D$55,IF(N4115="Horror",Predictive_Model!$D$56,IF(N4115="Romance",Predictive_Model!$D$57,IF(N4115="Sci-Fi",Predictive_Model!$D$58,0)))))))))</f>
        <v>0.53064485318004373</v>
      </c>
      <c r="V4115" s="3" t="str">
        <f t="shared" si="646"/>
        <v>High</v>
      </c>
      <c r="W4115" s="6">
        <f t="shared" si="647"/>
        <v>4.7704972300885933</v>
      </c>
      <c r="X4115" s="3" t="str">
        <f t="shared" si="648"/>
        <v>Monitor</v>
      </c>
      <c r="Y4115" s="3" t="str">
        <f t="shared" si="649"/>
        <v>OK</v>
      </c>
    </row>
    <row r="4116" spans="1:25" x14ac:dyDescent="0.25">
      <c r="A4116" s="3" t="str">
        <f>Raw_Data!A4116</f>
        <v>4a019852-cd31-4f1a-ab65-fce6b1b4fa01</v>
      </c>
      <c r="B4116" s="3">
        <f>Raw_Data!B4116</f>
        <v>62</v>
      </c>
      <c r="C4116" s="3" t="str">
        <f>Raw_Data!C4116</f>
        <v>Female</v>
      </c>
      <c r="D4116" s="3" t="str">
        <f>Raw_Data!D4116</f>
        <v>Premium</v>
      </c>
      <c r="E4116" s="3">
        <f>Raw_Data!E4116</f>
        <v>6.03</v>
      </c>
      <c r="F4116" s="3">
        <f>Raw_Data!F4116</f>
        <v>49</v>
      </c>
      <c r="G4116" s="3" t="str">
        <f>Raw_Data!G4116</f>
        <v>Oceania</v>
      </c>
      <c r="H4116" s="3" t="str">
        <f>Raw_Data!H4116</f>
        <v>TV</v>
      </c>
      <c r="I4116" s="3">
        <f>Raw_Data!I4116</f>
        <v>17.989999999999998</v>
      </c>
      <c r="J4116" s="3">
        <f>Raw_Data!J4116</f>
        <v>1</v>
      </c>
      <c r="K4116" s="3" t="str">
        <f>Raw_Data!K4116</f>
        <v>Debit Card</v>
      </c>
      <c r="L4116" s="3">
        <f>Raw_Data!L4116</f>
        <v>2</v>
      </c>
      <c r="M4116" s="3">
        <f>Raw_Data!M4116</f>
        <v>0.12</v>
      </c>
      <c r="N4116" s="3" t="str">
        <f>Raw_Data!N4116</f>
        <v>Horror</v>
      </c>
      <c r="O4116" s="3" t="str">
        <f t="shared" si="640"/>
        <v>55-70</v>
      </c>
      <c r="P4116" s="3" t="str">
        <f t="shared" si="641"/>
        <v>&lt;10h</v>
      </c>
      <c r="Q4116" s="3" t="str">
        <f t="shared" si="642"/>
        <v>46-60d</v>
      </c>
      <c r="R4116" s="3" t="str">
        <f t="shared" si="643"/>
        <v>Low</v>
      </c>
      <c r="S4116" s="3" t="str">
        <f t="shared" si="644"/>
        <v>High</v>
      </c>
      <c r="T4116" s="3" t="str">
        <f t="shared" si="645"/>
        <v>Churned</v>
      </c>
      <c r="U4116" s="4">
        <f>1/(1+EXP(-(Predictive_Model!$B$5+((B4116-Predictive_Model!$B$20)/Predictive_Model!$C$20)*Predictive_Model!$D$20+((E4116-Predictive_Model!$B$21)/Predictive_Model!$C$21)*Predictive_Model!$D$21+((F4116-Predictive_Model!$B$22)/Predictive_Model!$C$22)*Predictive_Model!$D$22+((I4116-Predictive_Model!$B$23)/Predictive_Model!$C$23)*Predictive_Model!$D$23+((L4116-Predictive_Model!$B$24)/Predictive_Model!$C$24)*Predictive_Model!$D$24+((M4116-Predictive_Model!$B$25)/Predictive_Model!$C$25)*Predictive_Model!$D$25+IF(C4116="Male",Predictive_Model!$D$31,IF(C4116="Other",Predictive_Model!$D$32,0))+IF(D4116="Premium",Predictive_Model!$D$34,IF(D4116="Standard",Predictive_Model!$D$35,0))+IF(G4116="Asia",Predictive_Model!$D$37,IF(G4116="Europe",Predictive_Model!$D$38,IF(G4116="North America",Predictive_Model!$D$39,IF(G4116="Oceania",Predictive_Model!$D$40,IF(G4116="South America",Predictive_Model!$D$41,0)))))+IF(H4116="Laptop",Predictive_Model!$D$43,IF(H4116="Mobile",Predictive_Model!$D$44,IF(H4116="TV",Predictive_Model!$D$45,IF(H4116="Tablet",Predictive_Model!$D$46,0))))+IF(K4116="Crypto",Predictive_Model!$D$48,IF(K4116="Debit Card",Predictive_Model!$D$49,IF(K4116="Gift Card",Predictive_Model!$D$50,IF(K4116="PayPal",Predictive_Model!$D$51,0))))+IF(N4116="Comedy",Predictive_Model!$D$53,IF(N4116="Documentary",Predictive_Model!$D$54,IF(N4116="Drama",Predictive_Model!$D$55,IF(N4116="Horror",Predictive_Model!$D$56,IF(N4116="Romance",Predictive_Model!$D$57,IF(N4116="Sci-Fi",Predictive_Model!$D$58,0)))))))))</f>
        <v>0.99335716779788508</v>
      </c>
      <c r="V4116" s="3" t="str">
        <f t="shared" si="646"/>
        <v>Critical</v>
      </c>
      <c r="W4116" s="6">
        <f t="shared" si="647"/>
        <v>17.989999999999998</v>
      </c>
      <c r="X4116" s="3" t="str">
        <f t="shared" si="648"/>
        <v>Priority 1</v>
      </c>
      <c r="Y4116" s="3" t="str">
        <f t="shared" si="649"/>
        <v>OK</v>
      </c>
    </row>
    <row r="4117" spans="1:25" x14ac:dyDescent="0.25">
      <c r="A4117" s="3" t="str">
        <f>Raw_Data!A4117</f>
        <v>31832db0-5f36-4c75-9226-07c279e0f707</v>
      </c>
      <c r="B4117" s="3">
        <f>Raw_Data!B4117</f>
        <v>35</v>
      </c>
      <c r="C4117" s="3" t="str">
        <f>Raw_Data!C4117</f>
        <v>Other</v>
      </c>
      <c r="D4117" s="3" t="str">
        <f>Raw_Data!D4117</f>
        <v>Premium</v>
      </c>
      <c r="E4117" s="3">
        <f>Raw_Data!E4117</f>
        <v>1.45</v>
      </c>
      <c r="F4117" s="3">
        <f>Raw_Data!F4117</f>
        <v>12</v>
      </c>
      <c r="G4117" s="3" t="str">
        <f>Raw_Data!G4117</f>
        <v>Africa</v>
      </c>
      <c r="H4117" s="3" t="str">
        <f>Raw_Data!H4117</f>
        <v>Laptop</v>
      </c>
      <c r="I4117" s="3">
        <f>Raw_Data!I4117</f>
        <v>17.989999999999998</v>
      </c>
      <c r="J4117" s="3">
        <f>Raw_Data!J4117</f>
        <v>1</v>
      </c>
      <c r="K4117" s="3" t="str">
        <f>Raw_Data!K4117</f>
        <v>Credit Card</v>
      </c>
      <c r="L4117" s="3">
        <f>Raw_Data!L4117</f>
        <v>2</v>
      </c>
      <c r="M4117" s="3">
        <f>Raw_Data!M4117</f>
        <v>0.11</v>
      </c>
      <c r="N4117" s="3" t="str">
        <f>Raw_Data!N4117</f>
        <v>Documentary</v>
      </c>
      <c r="O4117" s="3" t="str">
        <f t="shared" si="640"/>
        <v>35-44</v>
      </c>
      <c r="P4117" s="3" t="str">
        <f t="shared" si="641"/>
        <v>&lt;10h</v>
      </c>
      <c r="Q4117" s="3" t="str">
        <f t="shared" si="642"/>
        <v>8-21d</v>
      </c>
      <c r="R4117" s="3" t="str">
        <f t="shared" si="643"/>
        <v>Medium</v>
      </c>
      <c r="S4117" s="3" t="str">
        <f t="shared" si="644"/>
        <v>High</v>
      </c>
      <c r="T4117" s="3" t="str">
        <f t="shared" si="645"/>
        <v>Churned</v>
      </c>
      <c r="U4117" s="4">
        <f>1/(1+EXP(-(Predictive_Model!$B$5+((B4117-Predictive_Model!$B$20)/Predictive_Model!$C$20)*Predictive_Model!$D$20+((E4117-Predictive_Model!$B$21)/Predictive_Model!$C$21)*Predictive_Model!$D$21+((F4117-Predictive_Model!$B$22)/Predictive_Model!$C$22)*Predictive_Model!$D$22+((I4117-Predictive_Model!$B$23)/Predictive_Model!$C$23)*Predictive_Model!$D$23+((L4117-Predictive_Model!$B$24)/Predictive_Model!$C$24)*Predictive_Model!$D$24+((M4117-Predictive_Model!$B$25)/Predictive_Model!$C$25)*Predictive_Model!$D$25+IF(C4117="Male",Predictive_Model!$D$31,IF(C4117="Other",Predictive_Model!$D$32,0))+IF(D4117="Premium",Predictive_Model!$D$34,IF(D4117="Standard",Predictive_Model!$D$35,0))+IF(G4117="Asia",Predictive_Model!$D$37,IF(G4117="Europe",Predictive_Model!$D$38,IF(G4117="North America",Predictive_Model!$D$39,IF(G4117="Oceania",Predictive_Model!$D$40,IF(G4117="South America",Predictive_Model!$D$41,0)))))+IF(H4117="Laptop",Predictive_Model!$D$43,IF(H4117="Mobile",Predictive_Model!$D$44,IF(H4117="TV",Predictive_Model!$D$45,IF(H4117="Tablet",Predictive_Model!$D$46,0))))+IF(K4117="Crypto",Predictive_Model!$D$48,IF(K4117="Debit Card",Predictive_Model!$D$49,IF(K4117="Gift Card",Predictive_Model!$D$50,IF(K4117="PayPal",Predictive_Model!$D$51,0))))+IF(N4117="Comedy",Predictive_Model!$D$53,IF(N4117="Documentary",Predictive_Model!$D$54,IF(N4117="Drama",Predictive_Model!$D$55,IF(N4117="Horror",Predictive_Model!$D$56,IF(N4117="Romance",Predictive_Model!$D$57,IF(N4117="Sci-Fi",Predictive_Model!$D$58,0)))))))))</f>
        <v>0.84838481245468123</v>
      </c>
      <c r="V4117" s="3" t="str">
        <f t="shared" si="646"/>
        <v>Critical</v>
      </c>
      <c r="W4117" s="6">
        <f t="shared" si="647"/>
        <v>17.989999999999998</v>
      </c>
      <c r="X4117" s="3" t="str">
        <f t="shared" si="648"/>
        <v>Priority 1</v>
      </c>
      <c r="Y4117" s="3" t="str">
        <f t="shared" si="649"/>
        <v>OK</v>
      </c>
    </row>
    <row r="4118" spans="1:25" x14ac:dyDescent="0.25">
      <c r="A4118" s="3" t="str">
        <f>Raw_Data!A4118</f>
        <v>9d3b9aa9-6ef6-40c3-990a-0b71d4e1cd32</v>
      </c>
      <c r="B4118" s="3">
        <f>Raw_Data!B4118</f>
        <v>54</v>
      </c>
      <c r="C4118" s="3" t="str">
        <f>Raw_Data!C4118</f>
        <v>Other</v>
      </c>
      <c r="D4118" s="3" t="str">
        <f>Raw_Data!D4118</f>
        <v>Basic</v>
      </c>
      <c r="E4118" s="3">
        <f>Raw_Data!E4118</f>
        <v>29.19</v>
      </c>
      <c r="F4118" s="3">
        <f>Raw_Data!F4118</f>
        <v>28</v>
      </c>
      <c r="G4118" s="3" t="str">
        <f>Raw_Data!G4118</f>
        <v>Asia</v>
      </c>
      <c r="H4118" s="3" t="str">
        <f>Raw_Data!H4118</f>
        <v>Tablet</v>
      </c>
      <c r="I4118" s="3">
        <f>Raw_Data!I4118</f>
        <v>8.99</v>
      </c>
      <c r="J4118" s="3">
        <f>Raw_Data!J4118</f>
        <v>0</v>
      </c>
      <c r="K4118" s="3" t="str">
        <f>Raw_Data!K4118</f>
        <v>Gift Card</v>
      </c>
      <c r="L4118" s="3">
        <f>Raw_Data!L4118</f>
        <v>2</v>
      </c>
      <c r="M4118" s="3">
        <f>Raw_Data!M4118</f>
        <v>1.01</v>
      </c>
      <c r="N4118" s="3" t="str">
        <f>Raw_Data!N4118</f>
        <v>Romance</v>
      </c>
      <c r="O4118" s="3" t="str">
        <f t="shared" si="640"/>
        <v>45-54</v>
      </c>
      <c r="P4118" s="3" t="str">
        <f t="shared" si="641"/>
        <v>25-49h</v>
      </c>
      <c r="Q4118" s="3" t="str">
        <f t="shared" si="642"/>
        <v>22-45d</v>
      </c>
      <c r="R4118" s="3" t="str">
        <f t="shared" si="643"/>
        <v>Medium</v>
      </c>
      <c r="S4118" s="3" t="str">
        <f t="shared" si="644"/>
        <v>Low</v>
      </c>
      <c r="T4118" s="3" t="str">
        <f t="shared" si="645"/>
        <v>Active</v>
      </c>
      <c r="U4118" s="4">
        <f>1/(1+EXP(-(Predictive_Model!$B$5+((B4118-Predictive_Model!$B$20)/Predictive_Model!$C$20)*Predictive_Model!$D$20+((E4118-Predictive_Model!$B$21)/Predictive_Model!$C$21)*Predictive_Model!$D$21+((F4118-Predictive_Model!$B$22)/Predictive_Model!$C$22)*Predictive_Model!$D$22+((I4118-Predictive_Model!$B$23)/Predictive_Model!$C$23)*Predictive_Model!$D$23+((L4118-Predictive_Model!$B$24)/Predictive_Model!$C$24)*Predictive_Model!$D$24+((M4118-Predictive_Model!$B$25)/Predictive_Model!$C$25)*Predictive_Model!$D$25+IF(C4118="Male",Predictive_Model!$D$31,IF(C4118="Other",Predictive_Model!$D$32,0))+IF(D4118="Premium",Predictive_Model!$D$34,IF(D4118="Standard",Predictive_Model!$D$35,0))+IF(G4118="Asia",Predictive_Model!$D$37,IF(G4118="Europe",Predictive_Model!$D$38,IF(G4118="North America",Predictive_Model!$D$39,IF(G4118="Oceania",Predictive_Model!$D$40,IF(G4118="South America",Predictive_Model!$D$41,0)))))+IF(H4118="Laptop",Predictive_Model!$D$43,IF(H4118="Mobile",Predictive_Model!$D$44,IF(H4118="TV",Predictive_Model!$D$45,IF(H4118="Tablet",Predictive_Model!$D$46,0))))+IF(K4118="Crypto",Predictive_Model!$D$48,IF(K4118="Debit Card",Predictive_Model!$D$49,IF(K4118="Gift Card",Predictive_Model!$D$50,IF(K4118="PayPal",Predictive_Model!$D$51,0))))+IF(N4118="Comedy",Predictive_Model!$D$53,IF(N4118="Documentary",Predictive_Model!$D$54,IF(N4118="Drama",Predictive_Model!$D$55,IF(N4118="Horror",Predictive_Model!$D$56,IF(N4118="Romance",Predictive_Model!$D$57,IF(N4118="Sci-Fi",Predictive_Model!$D$58,0)))))))))</f>
        <v>0.14589712954111797</v>
      </c>
      <c r="V4118" s="3" t="str">
        <f t="shared" si="646"/>
        <v>Low</v>
      </c>
      <c r="W4118" s="6">
        <f t="shared" si="647"/>
        <v>1.3116151945746506</v>
      </c>
      <c r="X4118" s="3" t="str">
        <f t="shared" si="648"/>
        <v>Monitor</v>
      </c>
      <c r="Y4118" s="3" t="str">
        <f t="shared" si="649"/>
        <v>OK</v>
      </c>
    </row>
    <row r="4119" spans="1:25" x14ac:dyDescent="0.25">
      <c r="A4119" s="3" t="str">
        <f>Raw_Data!A4119</f>
        <v>d62d3551-4902-442d-8c64-0d6877a35934</v>
      </c>
      <c r="B4119" s="3">
        <f>Raw_Data!B4119</f>
        <v>42</v>
      </c>
      <c r="C4119" s="3" t="str">
        <f>Raw_Data!C4119</f>
        <v>Other</v>
      </c>
      <c r="D4119" s="3" t="str">
        <f>Raw_Data!D4119</f>
        <v>Basic</v>
      </c>
      <c r="E4119" s="3">
        <f>Raw_Data!E4119</f>
        <v>8.18</v>
      </c>
      <c r="F4119" s="3">
        <f>Raw_Data!F4119</f>
        <v>15</v>
      </c>
      <c r="G4119" s="3" t="str">
        <f>Raw_Data!G4119</f>
        <v>South America</v>
      </c>
      <c r="H4119" s="3" t="str">
        <f>Raw_Data!H4119</f>
        <v>Laptop</v>
      </c>
      <c r="I4119" s="3">
        <f>Raw_Data!I4119</f>
        <v>8.99</v>
      </c>
      <c r="J4119" s="3">
        <f>Raw_Data!J4119</f>
        <v>0</v>
      </c>
      <c r="K4119" s="3" t="str">
        <f>Raw_Data!K4119</f>
        <v>Gift Card</v>
      </c>
      <c r="L4119" s="3">
        <f>Raw_Data!L4119</f>
        <v>2</v>
      </c>
      <c r="M4119" s="3">
        <f>Raw_Data!M4119</f>
        <v>0.51</v>
      </c>
      <c r="N4119" s="3" t="str">
        <f>Raw_Data!N4119</f>
        <v>Horror</v>
      </c>
      <c r="O4119" s="3" t="str">
        <f t="shared" si="640"/>
        <v>35-44</v>
      </c>
      <c r="P4119" s="3" t="str">
        <f t="shared" si="641"/>
        <v>&lt;10h</v>
      </c>
      <c r="Q4119" s="3" t="str">
        <f t="shared" si="642"/>
        <v>8-21d</v>
      </c>
      <c r="R4119" s="3" t="str">
        <f t="shared" si="643"/>
        <v>Medium</v>
      </c>
      <c r="S4119" s="3" t="str">
        <f t="shared" si="644"/>
        <v>Low</v>
      </c>
      <c r="T4119" s="3" t="str">
        <f t="shared" si="645"/>
        <v>Active</v>
      </c>
      <c r="U4119" s="4">
        <f>1/(1+EXP(-(Predictive_Model!$B$5+((B4119-Predictive_Model!$B$20)/Predictive_Model!$C$20)*Predictive_Model!$D$20+((E4119-Predictive_Model!$B$21)/Predictive_Model!$C$21)*Predictive_Model!$D$21+((F4119-Predictive_Model!$B$22)/Predictive_Model!$C$22)*Predictive_Model!$D$22+((I4119-Predictive_Model!$B$23)/Predictive_Model!$C$23)*Predictive_Model!$D$23+((L4119-Predictive_Model!$B$24)/Predictive_Model!$C$24)*Predictive_Model!$D$24+((M4119-Predictive_Model!$B$25)/Predictive_Model!$C$25)*Predictive_Model!$D$25+IF(C4119="Male",Predictive_Model!$D$31,IF(C4119="Other",Predictive_Model!$D$32,0))+IF(D4119="Premium",Predictive_Model!$D$34,IF(D4119="Standard",Predictive_Model!$D$35,0))+IF(G4119="Asia",Predictive_Model!$D$37,IF(G4119="Europe",Predictive_Model!$D$38,IF(G4119="North America",Predictive_Model!$D$39,IF(G4119="Oceania",Predictive_Model!$D$40,IF(G4119="South America",Predictive_Model!$D$41,0)))))+IF(H4119="Laptop",Predictive_Model!$D$43,IF(H4119="Mobile",Predictive_Model!$D$44,IF(H4119="TV",Predictive_Model!$D$45,IF(H4119="Tablet",Predictive_Model!$D$46,0))))+IF(K4119="Crypto",Predictive_Model!$D$48,IF(K4119="Debit Card",Predictive_Model!$D$49,IF(K4119="Gift Card",Predictive_Model!$D$50,IF(K4119="PayPal",Predictive_Model!$D$51,0))))+IF(N4119="Comedy",Predictive_Model!$D$53,IF(N4119="Documentary",Predictive_Model!$D$54,IF(N4119="Drama",Predictive_Model!$D$55,IF(N4119="Horror",Predictive_Model!$D$56,IF(N4119="Romance",Predictive_Model!$D$57,IF(N4119="Sci-Fi",Predictive_Model!$D$58,0)))))))))</f>
        <v>0.93803587358689045</v>
      </c>
      <c r="V4119" s="3" t="str">
        <f t="shared" si="646"/>
        <v>Critical</v>
      </c>
      <c r="W4119" s="6">
        <f t="shared" si="647"/>
        <v>8.4329425035461458</v>
      </c>
      <c r="X4119" s="3" t="str">
        <f t="shared" si="648"/>
        <v>Priority 2</v>
      </c>
      <c r="Y4119" s="3" t="str">
        <f t="shared" si="649"/>
        <v>OK</v>
      </c>
    </row>
    <row r="4120" spans="1:25" x14ac:dyDescent="0.25">
      <c r="A4120" s="3" t="str">
        <f>Raw_Data!A4120</f>
        <v>84e03006-c72a-4d1f-bd72-d59d7854660a</v>
      </c>
      <c r="B4120" s="3">
        <f>Raw_Data!B4120</f>
        <v>36</v>
      </c>
      <c r="C4120" s="3" t="str">
        <f>Raw_Data!C4120</f>
        <v>Female</v>
      </c>
      <c r="D4120" s="3" t="str">
        <f>Raw_Data!D4120</f>
        <v>Standard</v>
      </c>
      <c r="E4120" s="3">
        <f>Raw_Data!E4120</f>
        <v>7.28</v>
      </c>
      <c r="F4120" s="3">
        <f>Raw_Data!F4120</f>
        <v>2</v>
      </c>
      <c r="G4120" s="3" t="str">
        <f>Raw_Data!G4120</f>
        <v>North America</v>
      </c>
      <c r="H4120" s="3" t="str">
        <f>Raw_Data!H4120</f>
        <v>Tablet</v>
      </c>
      <c r="I4120" s="3">
        <f>Raw_Data!I4120</f>
        <v>13.99</v>
      </c>
      <c r="J4120" s="3">
        <f>Raw_Data!J4120</f>
        <v>0</v>
      </c>
      <c r="K4120" s="3" t="str">
        <f>Raw_Data!K4120</f>
        <v>Debit Card</v>
      </c>
      <c r="L4120" s="3">
        <f>Raw_Data!L4120</f>
        <v>4</v>
      </c>
      <c r="M4120" s="3">
        <f>Raw_Data!M4120</f>
        <v>2.4300000000000002</v>
      </c>
      <c r="N4120" s="3" t="str">
        <f>Raw_Data!N4120</f>
        <v>Sci-Fi</v>
      </c>
      <c r="O4120" s="3" t="str">
        <f t="shared" si="640"/>
        <v>35-44</v>
      </c>
      <c r="P4120" s="3" t="str">
        <f t="shared" si="641"/>
        <v>&lt;10h</v>
      </c>
      <c r="Q4120" s="3" t="str">
        <f t="shared" si="642"/>
        <v>0-7d</v>
      </c>
      <c r="R4120" s="3" t="str">
        <f t="shared" si="643"/>
        <v>Medium</v>
      </c>
      <c r="S4120" s="3" t="str">
        <f t="shared" si="644"/>
        <v>Mid</v>
      </c>
      <c r="T4120" s="3" t="str">
        <f t="shared" si="645"/>
        <v>Active</v>
      </c>
      <c r="U4120" s="4">
        <f>1/(1+EXP(-(Predictive_Model!$B$5+((B4120-Predictive_Model!$B$20)/Predictive_Model!$C$20)*Predictive_Model!$D$20+((E4120-Predictive_Model!$B$21)/Predictive_Model!$C$21)*Predictive_Model!$D$21+((F4120-Predictive_Model!$B$22)/Predictive_Model!$C$22)*Predictive_Model!$D$22+((I4120-Predictive_Model!$B$23)/Predictive_Model!$C$23)*Predictive_Model!$D$23+((L4120-Predictive_Model!$B$24)/Predictive_Model!$C$24)*Predictive_Model!$D$24+((M4120-Predictive_Model!$B$25)/Predictive_Model!$C$25)*Predictive_Model!$D$25+IF(C4120="Male",Predictive_Model!$D$31,IF(C4120="Other",Predictive_Model!$D$32,0))+IF(D4120="Premium",Predictive_Model!$D$34,IF(D4120="Standard",Predictive_Model!$D$35,0))+IF(G4120="Asia",Predictive_Model!$D$37,IF(G4120="Europe",Predictive_Model!$D$38,IF(G4120="North America",Predictive_Model!$D$39,IF(G4120="Oceania",Predictive_Model!$D$40,IF(G4120="South America",Predictive_Model!$D$41,0)))))+IF(H4120="Laptop",Predictive_Model!$D$43,IF(H4120="Mobile",Predictive_Model!$D$44,IF(H4120="TV",Predictive_Model!$D$45,IF(H4120="Tablet",Predictive_Model!$D$46,0))))+IF(K4120="Crypto",Predictive_Model!$D$48,IF(K4120="Debit Card",Predictive_Model!$D$49,IF(K4120="Gift Card",Predictive_Model!$D$50,IF(K4120="PayPal",Predictive_Model!$D$51,0))))+IF(N4120="Comedy",Predictive_Model!$D$53,IF(N4120="Documentary",Predictive_Model!$D$54,IF(N4120="Drama",Predictive_Model!$D$55,IF(N4120="Horror",Predictive_Model!$D$56,IF(N4120="Romance",Predictive_Model!$D$57,IF(N4120="Sci-Fi",Predictive_Model!$D$58,0)))))))))</f>
        <v>2.4072634128578081E-2</v>
      </c>
      <c r="V4120" s="3" t="str">
        <f t="shared" si="646"/>
        <v>Low</v>
      </c>
      <c r="W4120" s="6">
        <f t="shared" si="647"/>
        <v>0.33677615145880735</v>
      </c>
      <c r="X4120" s="3" t="str">
        <f t="shared" si="648"/>
        <v>Monitor</v>
      </c>
      <c r="Y4120" s="3" t="str">
        <f t="shared" si="649"/>
        <v>OK</v>
      </c>
    </row>
    <row r="4121" spans="1:25" x14ac:dyDescent="0.25">
      <c r="A4121" s="3" t="str">
        <f>Raw_Data!A4121</f>
        <v>0ea4c14c-52be-4987-a6b8-396c00b47ee1</v>
      </c>
      <c r="B4121" s="3">
        <f>Raw_Data!B4121</f>
        <v>47</v>
      </c>
      <c r="C4121" s="3" t="str">
        <f>Raw_Data!C4121</f>
        <v>Other</v>
      </c>
      <c r="D4121" s="3" t="str">
        <f>Raw_Data!D4121</f>
        <v>Premium</v>
      </c>
      <c r="E4121" s="3">
        <f>Raw_Data!E4121</f>
        <v>5.41</v>
      </c>
      <c r="F4121" s="3">
        <f>Raw_Data!F4121</f>
        <v>10</v>
      </c>
      <c r="G4121" s="3" t="str">
        <f>Raw_Data!G4121</f>
        <v>Oceania</v>
      </c>
      <c r="H4121" s="3" t="str">
        <f>Raw_Data!H4121</f>
        <v>Tablet</v>
      </c>
      <c r="I4121" s="3">
        <f>Raw_Data!I4121</f>
        <v>17.989999999999998</v>
      </c>
      <c r="J4121" s="3">
        <f>Raw_Data!J4121</f>
        <v>0</v>
      </c>
      <c r="K4121" s="3" t="str">
        <f>Raw_Data!K4121</f>
        <v>Debit Card</v>
      </c>
      <c r="L4121" s="3">
        <f>Raw_Data!L4121</f>
        <v>3</v>
      </c>
      <c r="M4121" s="3">
        <f>Raw_Data!M4121</f>
        <v>0.49</v>
      </c>
      <c r="N4121" s="3" t="str">
        <f>Raw_Data!N4121</f>
        <v>Horror</v>
      </c>
      <c r="O4121" s="3" t="str">
        <f t="shared" si="640"/>
        <v>45-54</v>
      </c>
      <c r="P4121" s="3" t="str">
        <f t="shared" si="641"/>
        <v>&lt;10h</v>
      </c>
      <c r="Q4121" s="3" t="str">
        <f t="shared" si="642"/>
        <v>8-21d</v>
      </c>
      <c r="R4121" s="3" t="str">
        <f t="shared" si="643"/>
        <v>Medium</v>
      </c>
      <c r="S4121" s="3" t="str">
        <f t="shared" si="644"/>
        <v>High</v>
      </c>
      <c r="T4121" s="3" t="str">
        <f t="shared" si="645"/>
        <v>Active</v>
      </c>
      <c r="U4121" s="4">
        <f>1/(1+EXP(-(Predictive_Model!$B$5+((B4121-Predictive_Model!$B$20)/Predictive_Model!$C$20)*Predictive_Model!$D$20+((E4121-Predictive_Model!$B$21)/Predictive_Model!$C$21)*Predictive_Model!$D$21+((F4121-Predictive_Model!$B$22)/Predictive_Model!$C$22)*Predictive_Model!$D$22+((I4121-Predictive_Model!$B$23)/Predictive_Model!$C$23)*Predictive_Model!$D$23+((L4121-Predictive_Model!$B$24)/Predictive_Model!$C$24)*Predictive_Model!$D$24+((M4121-Predictive_Model!$B$25)/Predictive_Model!$C$25)*Predictive_Model!$D$25+IF(C4121="Male",Predictive_Model!$D$31,IF(C4121="Other",Predictive_Model!$D$32,0))+IF(D4121="Premium",Predictive_Model!$D$34,IF(D4121="Standard",Predictive_Model!$D$35,0))+IF(G4121="Asia",Predictive_Model!$D$37,IF(G4121="Europe",Predictive_Model!$D$38,IF(G4121="North America",Predictive_Model!$D$39,IF(G4121="Oceania",Predictive_Model!$D$40,IF(G4121="South America",Predictive_Model!$D$41,0)))))+IF(H4121="Laptop",Predictive_Model!$D$43,IF(H4121="Mobile",Predictive_Model!$D$44,IF(H4121="TV",Predictive_Model!$D$45,IF(H4121="Tablet",Predictive_Model!$D$46,0))))+IF(K4121="Crypto",Predictive_Model!$D$48,IF(K4121="Debit Card",Predictive_Model!$D$49,IF(K4121="Gift Card",Predictive_Model!$D$50,IF(K4121="PayPal",Predictive_Model!$D$51,0))))+IF(N4121="Comedy",Predictive_Model!$D$53,IF(N4121="Documentary",Predictive_Model!$D$54,IF(N4121="Drama",Predictive_Model!$D$55,IF(N4121="Horror",Predictive_Model!$D$56,IF(N4121="Romance",Predictive_Model!$D$57,IF(N4121="Sci-Fi",Predictive_Model!$D$58,0)))))))))</f>
        <v>0.54230291871727188</v>
      </c>
      <c r="V4121" s="3" t="str">
        <f t="shared" si="646"/>
        <v>High</v>
      </c>
      <c r="W4121" s="6">
        <f t="shared" si="647"/>
        <v>9.7560295077237207</v>
      </c>
      <c r="X4121" s="3" t="str">
        <f t="shared" si="648"/>
        <v>Monitor</v>
      </c>
      <c r="Y4121" s="3" t="str">
        <f t="shared" si="649"/>
        <v>OK</v>
      </c>
    </row>
    <row r="4122" spans="1:25" x14ac:dyDescent="0.25">
      <c r="A4122" s="3" t="str">
        <f>Raw_Data!A4122</f>
        <v>d736a739-cc2b-4884-ae4b-72c68825f391</v>
      </c>
      <c r="B4122" s="3">
        <f>Raw_Data!B4122</f>
        <v>45</v>
      </c>
      <c r="C4122" s="3" t="str">
        <f>Raw_Data!C4122</f>
        <v>Other</v>
      </c>
      <c r="D4122" s="3" t="str">
        <f>Raw_Data!D4122</f>
        <v>Standard</v>
      </c>
      <c r="E4122" s="3">
        <f>Raw_Data!E4122</f>
        <v>4.13</v>
      </c>
      <c r="F4122" s="3">
        <f>Raw_Data!F4122</f>
        <v>4</v>
      </c>
      <c r="G4122" s="3" t="str">
        <f>Raw_Data!G4122</f>
        <v>South America</v>
      </c>
      <c r="H4122" s="3" t="str">
        <f>Raw_Data!H4122</f>
        <v>Tablet</v>
      </c>
      <c r="I4122" s="3">
        <f>Raw_Data!I4122</f>
        <v>13.99</v>
      </c>
      <c r="J4122" s="3">
        <f>Raw_Data!J4122</f>
        <v>0</v>
      </c>
      <c r="K4122" s="3" t="str">
        <f>Raw_Data!K4122</f>
        <v>Debit Card</v>
      </c>
      <c r="L4122" s="3">
        <f>Raw_Data!L4122</f>
        <v>2</v>
      </c>
      <c r="M4122" s="3">
        <f>Raw_Data!M4122</f>
        <v>0.83</v>
      </c>
      <c r="N4122" s="3" t="str">
        <f>Raw_Data!N4122</f>
        <v>Comedy</v>
      </c>
      <c r="O4122" s="3" t="str">
        <f t="shared" si="640"/>
        <v>45-54</v>
      </c>
      <c r="P4122" s="3" t="str">
        <f t="shared" si="641"/>
        <v>&lt;10h</v>
      </c>
      <c r="Q4122" s="3" t="str">
        <f t="shared" si="642"/>
        <v>0-7d</v>
      </c>
      <c r="R4122" s="3" t="str">
        <f t="shared" si="643"/>
        <v>Medium</v>
      </c>
      <c r="S4122" s="3" t="str">
        <f t="shared" si="644"/>
        <v>Mid</v>
      </c>
      <c r="T4122" s="3" t="str">
        <f t="shared" si="645"/>
        <v>Active</v>
      </c>
      <c r="U4122" s="4">
        <f>1/(1+EXP(-(Predictive_Model!$B$5+((B4122-Predictive_Model!$B$20)/Predictive_Model!$C$20)*Predictive_Model!$D$20+((E4122-Predictive_Model!$B$21)/Predictive_Model!$C$21)*Predictive_Model!$D$21+((F4122-Predictive_Model!$B$22)/Predictive_Model!$C$22)*Predictive_Model!$D$22+((I4122-Predictive_Model!$B$23)/Predictive_Model!$C$23)*Predictive_Model!$D$23+((L4122-Predictive_Model!$B$24)/Predictive_Model!$C$24)*Predictive_Model!$D$24+((M4122-Predictive_Model!$B$25)/Predictive_Model!$C$25)*Predictive_Model!$D$25+IF(C4122="Male",Predictive_Model!$D$31,IF(C4122="Other",Predictive_Model!$D$32,0))+IF(D4122="Premium",Predictive_Model!$D$34,IF(D4122="Standard",Predictive_Model!$D$35,0))+IF(G4122="Asia",Predictive_Model!$D$37,IF(G4122="Europe",Predictive_Model!$D$38,IF(G4122="North America",Predictive_Model!$D$39,IF(G4122="Oceania",Predictive_Model!$D$40,IF(G4122="South America",Predictive_Model!$D$41,0)))))+IF(H4122="Laptop",Predictive_Model!$D$43,IF(H4122="Mobile",Predictive_Model!$D$44,IF(H4122="TV",Predictive_Model!$D$45,IF(H4122="Tablet",Predictive_Model!$D$46,0))))+IF(K4122="Crypto",Predictive_Model!$D$48,IF(K4122="Debit Card",Predictive_Model!$D$49,IF(K4122="Gift Card",Predictive_Model!$D$50,IF(K4122="PayPal",Predictive_Model!$D$51,0))))+IF(N4122="Comedy",Predictive_Model!$D$53,IF(N4122="Documentary",Predictive_Model!$D$54,IF(N4122="Drama",Predictive_Model!$D$55,IF(N4122="Horror",Predictive_Model!$D$56,IF(N4122="Romance",Predictive_Model!$D$57,IF(N4122="Sci-Fi",Predictive_Model!$D$58,0)))))))))</f>
        <v>0.83837912918252022</v>
      </c>
      <c r="V4122" s="3" t="str">
        <f t="shared" si="646"/>
        <v>Critical</v>
      </c>
      <c r="W4122" s="6">
        <f t="shared" si="647"/>
        <v>11.728924017263457</v>
      </c>
      <c r="X4122" s="3" t="str">
        <f t="shared" si="648"/>
        <v>Priority 2</v>
      </c>
      <c r="Y4122" s="3" t="str">
        <f t="shared" si="649"/>
        <v>OK</v>
      </c>
    </row>
    <row r="4123" spans="1:25" x14ac:dyDescent="0.25">
      <c r="A4123" s="3" t="str">
        <f>Raw_Data!A4123</f>
        <v>7fde535c-b503-4287-a277-ee12295cf580</v>
      </c>
      <c r="B4123" s="3">
        <f>Raw_Data!B4123</f>
        <v>36</v>
      </c>
      <c r="C4123" s="3" t="str">
        <f>Raw_Data!C4123</f>
        <v>Other</v>
      </c>
      <c r="D4123" s="3" t="str">
        <f>Raw_Data!D4123</f>
        <v>Premium</v>
      </c>
      <c r="E4123" s="3">
        <f>Raw_Data!E4123</f>
        <v>5.09</v>
      </c>
      <c r="F4123" s="3">
        <f>Raw_Data!F4123</f>
        <v>26</v>
      </c>
      <c r="G4123" s="3" t="str">
        <f>Raw_Data!G4123</f>
        <v>Europe</v>
      </c>
      <c r="H4123" s="3" t="str">
        <f>Raw_Data!H4123</f>
        <v>Laptop</v>
      </c>
      <c r="I4123" s="3">
        <f>Raw_Data!I4123</f>
        <v>17.989999999999998</v>
      </c>
      <c r="J4123" s="3">
        <f>Raw_Data!J4123</f>
        <v>0</v>
      </c>
      <c r="K4123" s="3" t="str">
        <f>Raw_Data!K4123</f>
        <v>Debit Card</v>
      </c>
      <c r="L4123" s="3">
        <f>Raw_Data!L4123</f>
        <v>4</v>
      </c>
      <c r="M4123" s="3">
        <f>Raw_Data!M4123</f>
        <v>0.19</v>
      </c>
      <c r="N4123" s="3" t="str">
        <f>Raw_Data!N4123</f>
        <v>Documentary</v>
      </c>
      <c r="O4123" s="3" t="str">
        <f t="shared" si="640"/>
        <v>35-44</v>
      </c>
      <c r="P4123" s="3" t="str">
        <f t="shared" si="641"/>
        <v>&lt;10h</v>
      </c>
      <c r="Q4123" s="3" t="str">
        <f t="shared" si="642"/>
        <v>22-45d</v>
      </c>
      <c r="R4123" s="3" t="str">
        <f t="shared" si="643"/>
        <v>Medium</v>
      </c>
      <c r="S4123" s="3" t="str">
        <f t="shared" si="644"/>
        <v>High</v>
      </c>
      <c r="T4123" s="3" t="str">
        <f t="shared" si="645"/>
        <v>Active</v>
      </c>
      <c r="U4123" s="4">
        <f>1/(1+EXP(-(Predictive_Model!$B$5+((B4123-Predictive_Model!$B$20)/Predictive_Model!$C$20)*Predictive_Model!$D$20+((E4123-Predictive_Model!$B$21)/Predictive_Model!$C$21)*Predictive_Model!$D$21+((F4123-Predictive_Model!$B$22)/Predictive_Model!$C$22)*Predictive_Model!$D$22+((I4123-Predictive_Model!$B$23)/Predictive_Model!$C$23)*Predictive_Model!$D$23+((L4123-Predictive_Model!$B$24)/Predictive_Model!$C$24)*Predictive_Model!$D$24+((M4123-Predictive_Model!$B$25)/Predictive_Model!$C$25)*Predictive_Model!$D$25+IF(C4123="Male",Predictive_Model!$D$31,IF(C4123="Other",Predictive_Model!$D$32,0))+IF(D4123="Premium",Predictive_Model!$D$34,IF(D4123="Standard",Predictive_Model!$D$35,0))+IF(G4123="Asia",Predictive_Model!$D$37,IF(G4123="Europe",Predictive_Model!$D$38,IF(G4123="North America",Predictive_Model!$D$39,IF(G4123="Oceania",Predictive_Model!$D$40,IF(G4123="South America",Predictive_Model!$D$41,0)))))+IF(H4123="Laptop",Predictive_Model!$D$43,IF(H4123="Mobile",Predictive_Model!$D$44,IF(H4123="TV",Predictive_Model!$D$45,IF(H4123="Tablet",Predictive_Model!$D$46,0))))+IF(K4123="Crypto",Predictive_Model!$D$48,IF(K4123="Debit Card",Predictive_Model!$D$49,IF(K4123="Gift Card",Predictive_Model!$D$50,IF(K4123="PayPal",Predictive_Model!$D$51,0))))+IF(N4123="Comedy",Predictive_Model!$D$53,IF(N4123="Documentary",Predictive_Model!$D$54,IF(N4123="Drama",Predictive_Model!$D$55,IF(N4123="Horror",Predictive_Model!$D$56,IF(N4123="Romance",Predictive_Model!$D$57,IF(N4123="Sci-Fi",Predictive_Model!$D$58,0)))))))))</f>
        <v>0.6237494946170864</v>
      </c>
      <c r="V4123" s="3" t="str">
        <f t="shared" si="646"/>
        <v>High</v>
      </c>
      <c r="W4123" s="6">
        <f t="shared" si="647"/>
        <v>11.221253408161383</v>
      </c>
      <c r="X4123" s="3" t="str">
        <f t="shared" si="648"/>
        <v>Priority 2</v>
      </c>
      <c r="Y4123" s="3" t="str">
        <f t="shared" si="649"/>
        <v>OK</v>
      </c>
    </row>
    <row r="4124" spans="1:25" x14ac:dyDescent="0.25">
      <c r="A4124" s="3" t="str">
        <f>Raw_Data!A4124</f>
        <v>4ad47677-3633-4836-a9df-c0f173e50006</v>
      </c>
      <c r="B4124" s="3">
        <f>Raw_Data!B4124</f>
        <v>23</v>
      </c>
      <c r="C4124" s="3" t="str">
        <f>Raw_Data!C4124</f>
        <v>Male</v>
      </c>
      <c r="D4124" s="3" t="str">
        <f>Raw_Data!D4124</f>
        <v>Standard</v>
      </c>
      <c r="E4124" s="3">
        <f>Raw_Data!E4124</f>
        <v>22.05</v>
      </c>
      <c r="F4124" s="3">
        <f>Raw_Data!F4124</f>
        <v>53</v>
      </c>
      <c r="G4124" s="3" t="str">
        <f>Raw_Data!G4124</f>
        <v>South America</v>
      </c>
      <c r="H4124" s="3" t="str">
        <f>Raw_Data!H4124</f>
        <v>Laptop</v>
      </c>
      <c r="I4124" s="3">
        <f>Raw_Data!I4124</f>
        <v>13.99</v>
      </c>
      <c r="J4124" s="3">
        <f>Raw_Data!J4124</f>
        <v>0</v>
      </c>
      <c r="K4124" s="3" t="str">
        <f>Raw_Data!K4124</f>
        <v>Debit Card</v>
      </c>
      <c r="L4124" s="3">
        <f>Raw_Data!L4124</f>
        <v>3</v>
      </c>
      <c r="M4124" s="3">
        <f>Raw_Data!M4124</f>
        <v>0.41</v>
      </c>
      <c r="N4124" s="3" t="str">
        <f>Raw_Data!N4124</f>
        <v>Action</v>
      </c>
      <c r="O4124" s="3" t="str">
        <f t="shared" si="640"/>
        <v>18-24</v>
      </c>
      <c r="P4124" s="3" t="str">
        <f t="shared" si="641"/>
        <v>10-24h</v>
      </c>
      <c r="Q4124" s="3" t="str">
        <f t="shared" si="642"/>
        <v>46-60d</v>
      </c>
      <c r="R4124" s="3" t="str">
        <f t="shared" si="643"/>
        <v>Medium</v>
      </c>
      <c r="S4124" s="3" t="str">
        <f t="shared" si="644"/>
        <v>Mid</v>
      </c>
      <c r="T4124" s="3" t="str">
        <f t="shared" si="645"/>
        <v>Active</v>
      </c>
      <c r="U4124" s="4">
        <f>1/(1+EXP(-(Predictive_Model!$B$5+((B4124-Predictive_Model!$B$20)/Predictive_Model!$C$20)*Predictive_Model!$D$20+((E4124-Predictive_Model!$B$21)/Predictive_Model!$C$21)*Predictive_Model!$D$21+((F4124-Predictive_Model!$B$22)/Predictive_Model!$C$22)*Predictive_Model!$D$22+((I4124-Predictive_Model!$B$23)/Predictive_Model!$C$23)*Predictive_Model!$D$23+((L4124-Predictive_Model!$B$24)/Predictive_Model!$C$24)*Predictive_Model!$D$24+((M4124-Predictive_Model!$B$25)/Predictive_Model!$C$25)*Predictive_Model!$D$25+IF(C4124="Male",Predictive_Model!$D$31,IF(C4124="Other",Predictive_Model!$D$32,0))+IF(D4124="Premium",Predictive_Model!$D$34,IF(D4124="Standard",Predictive_Model!$D$35,0))+IF(G4124="Asia",Predictive_Model!$D$37,IF(G4124="Europe",Predictive_Model!$D$38,IF(G4124="North America",Predictive_Model!$D$39,IF(G4124="Oceania",Predictive_Model!$D$40,IF(G4124="South America",Predictive_Model!$D$41,0)))))+IF(H4124="Laptop",Predictive_Model!$D$43,IF(H4124="Mobile",Predictive_Model!$D$44,IF(H4124="TV",Predictive_Model!$D$45,IF(H4124="Tablet",Predictive_Model!$D$46,0))))+IF(K4124="Crypto",Predictive_Model!$D$48,IF(K4124="Debit Card",Predictive_Model!$D$49,IF(K4124="Gift Card",Predictive_Model!$D$50,IF(K4124="PayPal",Predictive_Model!$D$51,0))))+IF(N4124="Comedy",Predictive_Model!$D$53,IF(N4124="Documentary",Predictive_Model!$D$54,IF(N4124="Drama",Predictive_Model!$D$55,IF(N4124="Horror",Predictive_Model!$D$56,IF(N4124="Romance",Predictive_Model!$D$57,IF(N4124="Sci-Fi",Predictive_Model!$D$58,0)))))))))</f>
        <v>0.73015313442693497</v>
      </c>
      <c r="V4124" s="3" t="str">
        <f t="shared" si="646"/>
        <v>High</v>
      </c>
      <c r="W4124" s="6">
        <f t="shared" si="647"/>
        <v>10.21484235063282</v>
      </c>
      <c r="X4124" s="3" t="str">
        <f t="shared" si="648"/>
        <v>Priority 2</v>
      </c>
      <c r="Y4124" s="3" t="str">
        <f t="shared" si="649"/>
        <v>OK</v>
      </c>
    </row>
    <row r="4125" spans="1:25" x14ac:dyDescent="0.25">
      <c r="A4125" s="3" t="str">
        <f>Raw_Data!A4125</f>
        <v>8ad33487-24c0-448e-a75a-35ec18a47e30</v>
      </c>
      <c r="B4125" s="3">
        <f>Raw_Data!B4125</f>
        <v>58</v>
      </c>
      <c r="C4125" s="3" t="str">
        <f>Raw_Data!C4125</f>
        <v>Other</v>
      </c>
      <c r="D4125" s="3" t="str">
        <f>Raw_Data!D4125</f>
        <v>Standard</v>
      </c>
      <c r="E4125" s="3">
        <f>Raw_Data!E4125</f>
        <v>14.37</v>
      </c>
      <c r="F4125" s="3">
        <f>Raw_Data!F4125</f>
        <v>1</v>
      </c>
      <c r="G4125" s="3" t="str">
        <f>Raw_Data!G4125</f>
        <v>North America</v>
      </c>
      <c r="H4125" s="3" t="str">
        <f>Raw_Data!H4125</f>
        <v>TV</v>
      </c>
      <c r="I4125" s="3">
        <f>Raw_Data!I4125</f>
        <v>13.99</v>
      </c>
      <c r="J4125" s="3">
        <f>Raw_Data!J4125</f>
        <v>0</v>
      </c>
      <c r="K4125" s="3" t="str">
        <f>Raw_Data!K4125</f>
        <v>Debit Card</v>
      </c>
      <c r="L4125" s="3">
        <f>Raw_Data!L4125</f>
        <v>3</v>
      </c>
      <c r="M4125" s="3">
        <f>Raw_Data!M4125</f>
        <v>7.18</v>
      </c>
      <c r="N4125" s="3" t="str">
        <f>Raw_Data!N4125</f>
        <v>Action</v>
      </c>
      <c r="O4125" s="3" t="str">
        <f t="shared" si="640"/>
        <v>55-70</v>
      </c>
      <c r="P4125" s="3" t="str">
        <f t="shared" si="641"/>
        <v>10-24h</v>
      </c>
      <c r="Q4125" s="3" t="str">
        <f t="shared" si="642"/>
        <v>0-7d</v>
      </c>
      <c r="R4125" s="3" t="str">
        <f t="shared" si="643"/>
        <v>Medium</v>
      </c>
      <c r="S4125" s="3" t="str">
        <f t="shared" si="644"/>
        <v>Mid</v>
      </c>
      <c r="T4125" s="3" t="str">
        <f t="shared" si="645"/>
        <v>Active</v>
      </c>
      <c r="U4125" s="4">
        <f>1/(1+EXP(-(Predictive_Model!$B$5+((B4125-Predictive_Model!$B$20)/Predictive_Model!$C$20)*Predictive_Model!$D$20+((E4125-Predictive_Model!$B$21)/Predictive_Model!$C$21)*Predictive_Model!$D$21+((F4125-Predictive_Model!$B$22)/Predictive_Model!$C$22)*Predictive_Model!$D$22+((I4125-Predictive_Model!$B$23)/Predictive_Model!$C$23)*Predictive_Model!$D$23+((L4125-Predictive_Model!$B$24)/Predictive_Model!$C$24)*Predictive_Model!$D$24+((M4125-Predictive_Model!$B$25)/Predictive_Model!$C$25)*Predictive_Model!$D$25+IF(C4125="Male",Predictive_Model!$D$31,IF(C4125="Other",Predictive_Model!$D$32,0))+IF(D4125="Premium",Predictive_Model!$D$34,IF(D4125="Standard",Predictive_Model!$D$35,0))+IF(G4125="Asia",Predictive_Model!$D$37,IF(G4125="Europe",Predictive_Model!$D$38,IF(G4125="North America",Predictive_Model!$D$39,IF(G4125="Oceania",Predictive_Model!$D$40,IF(G4125="South America",Predictive_Model!$D$41,0)))))+IF(H4125="Laptop",Predictive_Model!$D$43,IF(H4125="Mobile",Predictive_Model!$D$44,IF(H4125="TV",Predictive_Model!$D$45,IF(H4125="Tablet",Predictive_Model!$D$46,0))))+IF(K4125="Crypto",Predictive_Model!$D$48,IF(K4125="Debit Card",Predictive_Model!$D$49,IF(K4125="Gift Card",Predictive_Model!$D$50,IF(K4125="PayPal",Predictive_Model!$D$51,0))))+IF(N4125="Comedy",Predictive_Model!$D$53,IF(N4125="Documentary",Predictive_Model!$D$54,IF(N4125="Drama",Predictive_Model!$D$55,IF(N4125="Horror",Predictive_Model!$D$56,IF(N4125="Romance",Predictive_Model!$D$57,IF(N4125="Sci-Fi",Predictive_Model!$D$58,0)))))))))</f>
        <v>2.5889048739180528E-7</v>
      </c>
      <c r="V4125" s="3" t="str">
        <f t="shared" si="646"/>
        <v>Low</v>
      </c>
      <c r="W4125" s="6">
        <f t="shared" si="647"/>
        <v>3.6218779186113559E-6</v>
      </c>
      <c r="X4125" s="3" t="str">
        <f t="shared" si="648"/>
        <v>Monitor</v>
      </c>
      <c r="Y4125" s="3" t="str">
        <f t="shared" si="649"/>
        <v>OK</v>
      </c>
    </row>
    <row r="4126" spans="1:25" x14ac:dyDescent="0.25">
      <c r="A4126" s="3" t="str">
        <f>Raw_Data!A4126</f>
        <v>ac50dc85-d01d-4066-b80f-ef5f2d2af804</v>
      </c>
      <c r="B4126" s="3">
        <f>Raw_Data!B4126</f>
        <v>27</v>
      </c>
      <c r="C4126" s="3" t="str">
        <f>Raw_Data!C4126</f>
        <v>Female</v>
      </c>
      <c r="D4126" s="3" t="str">
        <f>Raw_Data!D4126</f>
        <v>Standard</v>
      </c>
      <c r="E4126" s="3">
        <f>Raw_Data!E4126</f>
        <v>2.62</v>
      </c>
      <c r="F4126" s="3">
        <f>Raw_Data!F4126</f>
        <v>10</v>
      </c>
      <c r="G4126" s="3" t="str">
        <f>Raw_Data!G4126</f>
        <v>South America</v>
      </c>
      <c r="H4126" s="3" t="str">
        <f>Raw_Data!H4126</f>
        <v>Desktop</v>
      </c>
      <c r="I4126" s="3">
        <f>Raw_Data!I4126</f>
        <v>13.99</v>
      </c>
      <c r="J4126" s="3">
        <f>Raw_Data!J4126</f>
        <v>1</v>
      </c>
      <c r="K4126" s="3" t="str">
        <f>Raw_Data!K4126</f>
        <v>Crypto</v>
      </c>
      <c r="L4126" s="3">
        <f>Raw_Data!L4126</f>
        <v>4</v>
      </c>
      <c r="M4126" s="3">
        <f>Raw_Data!M4126</f>
        <v>0.24</v>
      </c>
      <c r="N4126" s="3" t="str">
        <f>Raw_Data!N4126</f>
        <v>Action</v>
      </c>
      <c r="O4126" s="3" t="str">
        <f t="shared" si="640"/>
        <v>25-34</v>
      </c>
      <c r="P4126" s="3" t="str">
        <f t="shared" si="641"/>
        <v>&lt;10h</v>
      </c>
      <c r="Q4126" s="3" t="str">
        <f t="shared" si="642"/>
        <v>8-21d</v>
      </c>
      <c r="R4126" s="3" t="str">
        <f t="shared" si="643"/>
        <v>Medium</v>
      </c>
      <c r="S4126" s="3" t="str">
        <f t="shared" si="644"/>
        <v>Mid</v>
      </c>
      <c r="T4126" s="3" t="str">
        <f t="shared" si="645"/>
        <v>Churned</v>
      </c>
      <c r="U4126" s="4">
        <f>1/(1+EXP(-(Predictive_Model!$B$5+((B4126-Predictive_Model!$B$20)/Predictive_Model!$C$20)*Predictive_Model!$D$20+((E4126-Predictive_Model!$B$21)/Predictive_Model!$C$21)*Predictive_Model!$D$21+((F4126-Predictive_Model!$B$22)/Predictive_Model!$C$22)*Predictive_Model!$D$22+((I4126-Predictive_Model!$B$23)/Predictive_Model!$C$23)*Predictive_Model!$D$23+((L4126-Predictive_Model!$B$24)/Predictive_Model!$C$24)*Predictive_Model!$D$24+((M4126-Predictive_Model!$B$25)/Predictive_Model!$C$25)*Predictive_Model!$D$25+IF(C4126="Male",Predictive_Model!$D$31,IF(C4126="Other",Predictive_Model!$D$32,0))+IF(D4126="Premium",Predictive_Model!$D$34,IF(D4126="Standard",Predictive_Model!$D$35,0))+IF(G4126="Asia",Predictive_Model!$D$37,IF(G4126="Europe",Predictive_Model!$D$38,IF(G4126="North America",Predictive_Model!$D$39,IF(G4126="Oceania",Predictive_Model!$D$40,IF(G4126="South America",Predictive_Model!$D$41,0)))))+IF(H4126="Laptop",Predictive_Model!$D$43,IF(H4126="Mobile",Predictive_Model!$D$44,IF(H4126="TV",Predictive_Model!$D$45,IF(H4126="Tablet",Predictive_Model!$D$46,0))))+IF(K4126="Crypto",Predictive_Model!$D$48,IF(K4126="Debit Card",Predictive_Model!$D$49,IF(K4126="Gift Card",Predictive_Model!$D$50,IF(K4126="PayPal",Predictive_Model!$D$51,0))))+IF(N4126="Comedy",Predictive_Model!$D$53,IF(N4126="Documentary",Predictive_Model!$D$54,IF(N4126="Drama",Predictive_Model!$D$55,IF(N4126="Horror",Predictive_Model!$D$56,IF(N4126="Romance",Predictive_Model!$D$57,IF(N4126="Sci-Fi",Predictive_Model!$D$58,0)))))))))</f>
        <v>0.78666878896806136</v>
      </c>
      <c r="V4126" s="3" t="str">
        <f t="shared" si="646"/>
        <v>Critical</v>
      </c>
      <c r="W4126" s="6">
        <f t="shared" si="647"/>
        <v>13.99</v>
      </c>
      <c r="X4126" s="3" t="str">
        <f t="shared" si="648"/>
        <v>Priority 2</v>
      </c>
      <c r="Y4126" s="3" t="str">
        <f t="shared" si="649"/>
        <v>OK</v>
      </c>
    </row>
    <row r="4127" spans="1:25" x14ac:dyDescent="0.25">
      <c r="A4127" s="3" t="str">
        <f>Raw_Data!A4127</f>
        <v>d25fa337-92ae-40f9-a2ab-8c6bc5cdf6ae</v>
      </c>
      <c r="B4127" s="3">
        <f>Raw_Data!B4127</f>
        <v>40</v>
      </c>
      <c r="C4127" s="3" t="str">
        <f>Raw_Data!C4127</f>
        <v>Other</v>
      </c>
      <c r="D4127" s="3" t="str">
        <f>Raw_Data!D4127</f>
        <v>Premium</v>
      </c>
      <c r="E4127" s="3">
        <f>Raw_Data!E4127</f>
        <v>2.78</v>
      </c>
      <c r="F4127" s="3">
        <f>Raw_Data!F4127</f>
        <v>12</v>
      </c>
      <c r="G4127" s="3" t="str">
        <f>Raw_Data!G4127</f>
        <v>North America</v>
      </c>
      <c r="H4127" s="3" t="str">
        <f>Raw_Data!H4127</f>
        <v>Laptop</v>
      </c>
      <c r="I4127" s="3">
        <f>Raw_Data!I4127</f>
        <v>17.989999999999998</v>
      </c>
      <c r="J4127" s="3">
        <f>Raw_Data!J4127</f>
        <v>1</v>
      </c>
      <c r="K4127" s="3" t="str">
        <f>Raw_Data!K4127</f>
        <v>PayPal</v>
      </c>
      <c r="L4127" s="3">
        <f>Raw_Data!L4127</f>
        <v>2</v>
      </c>
      <c r="M4127" s="3">
        <f>Raw_Data!M4127</f>
        <v>0.21</v>
      </c>
      <c r="N4127" s="3" t="str">
        <f>Raw_Data!N4127</f>
        <v>Drama</v>
      </c>
      <c r="O4127" s="3" t="str">
        <f t="shared" si="640"/>
        <v>35-44</v>
      </c>
      <c r="P4127" s="3" t="str">
        <f t="shared" si="641"/>
        <v>&lt;10h</v>
      </c>
      <c r="Q4127" s="3" t="str">
        <f t="shared" si="642"/>
        <v>8-21d</v>
      </c>
      <c r="R4127" s="3" t="str">
        <f t="shared" si="643"/>
        <v>Medium</v>
      </c>
      <c r="S4127" s="3" t="str">
        <f t="shared" si="644"/>
        <v>High</v>
      </c>
      <c r="T4127" s="3" t="str">
        <f t="shared" si="645"/>
        <v>Churned</v>
      </c>
      <c r="U4127" s="4">
        <f>1/(1+EXP(-(Predictive_Model!$B$5+((B4127-Predictive_Model!$B$20)/Predictive_Model!$C$20)*Predictive_Model!$D$20+((E4127-Predictive_Model!$B$21)/Predictive_Model!$C$21)*Predictive_Model!$D$21+((F4127-Predictive_Model!$B$22)/Predictive_Model!$C$22)*Predictive_Model!$D$22+((I4127-Predictive_Model!$B$23)/Predictive_Model!$C$23)*Predictive_Model!$D$23+((L4127-Predictive_Model!$B$24)/Predictive_Model!$C$24)*Predictive_Model!$D$24+((M4127-Predictive_Model!$B$25)/Predictive_Model!$C$25)*Predictive_Model!$D$25+IF(C4127="Male",Predictive_Model!$D$31,IF(C4127="Other",Predictive_Model!$D$32,0))+IF(D4127="Premium",Predictive_Model!$D$34,IF(D4127="Standard",Predictive_Model!$D$35,0))+IF(G4127="Asia",Predictive_Model!$D$37,IF(G4127="Europe",Predictive_Model!$D$38,IF(G4127="North America",Predictive_Model!$D$39,IF(G4127="Oceania",Predictive_Model!$D$40,IF(G4127="South America",Predictive_Model!$D$41,0)))))+IF(H4127="Laptop",Predictive_Model!$D$43,IF(H4127="Mobile",Predictive_Model!$D$44,IF(H4127="TV",Predictive_Model!$D$45,IF(H4127="Tablet",Predictive_Model!$D$46,0))))+IF(K4127="Crypto",Predictive_Model!$D$48,IF(K4127="Debit Card",Predictive_Model!$D$49,IF(K4127="Gift Card",Predictive_Model!$D$50,IF(K4127="PayPal",Predictive_Model!$D$51,0))))+IF(N4127="Comedy",Predictive_Model!$D$53,IF(N4127="Documentary",Predictive_Model!$D$54,IF(N4127="Drama",Predictive_Model!$D$55,IF(N4127="Horror",Predictive_Model!$D$56,IF(N4127="Romance",Predictive_Model!$D$57,IF(N4127="Sci-Fi",Predictive_Model!$D$58,0)))))))))</f>
        <v>0.75196582736707485</v>
      </c>
      <c r="V4127" s="3" t="str">
        <f t="shared" si="646"/>
        <v>Critical</v>
      </c>
      <c r="W4127" s="6">
        <f t="shared" si="647"/>
        <v>17.989999999999998</v>
      </c>
      <c r="X4127" s="3" t="str">
        <f t="shared" si="648"/>
        <v>Priority 1</v>
      </c>
      <c r="Y4127" s="3" t="str">
        <f t="shared" si="649"/>
        <v>OK</v>
      </c>
    </row>
    <row r="4128" spans="1:25" x14ac:dyDescent="0.25">
      <c r="A4128" s="3" t="str">
        <f>Raw_Data!A4128</f>
        <v>ca46ce36-fc9e-44f2-8389-482a3140e392</v>
      </c>
      <c r="B4128" s="3">
        <f>Raw_Data!B4128</f>
        <v>47</v>
      </c>
      <c r="C4128" s="3" t="str">
        <f>Raw_Data!C4128</f>
        <v>Other</v>
      </c>
      <c r="D4128" s="3" t="str">
        <f>Raw_Data!D4128</f>
        <v>Standard</v>
      </c>
      <c r="E4128" s="3">
        <f>Raw_Data!E4128</f>
        <v>3.3</v>
      </c>
      <c r="F4128" s="3">
        <f>Raw_Data!F4128</f>
        <v>51</v>
      </c>
      <c r="G4128" s="3" t="str">
        <f>Raw_Data!G4128</f>
        <v>Europe</v>
      </c>
      <c r="H4128" s="3" t="str">
        <f>Raw_Data!H4128</f>
        <v>Tablet</v>
      </c>
      <c r="I4128" s="3">
        <f>Raw_Data!I4128</f>
        <v>13.99</v>
      </c>
      <c r="J4128" s="3">
        <f>Raw_Data!J4128</f>
        <v>1</v>
      </c>
      <c r="K4128" s="3" t="str">
        <f>Raw_Data!K4128</f>
        <v>Debit Card</v>
      </c>
      <c r="L4128" s="3">
        <f>Raw_Data!L4128</f>
        <v>5</v>
      </c>
      <c r="M4128" s="3">
        <f>Raw_Data!M4128</f>
        <v>0.06</v>
      </c>
      <c r="N4128" s="3" t="str">
        <f>Raw_Data!N4128</f>
        <v>Horror</v>
      </c>
      <c r="O4128" s="3" t="str">
        <f t="shared" si="640"/>
        <v>45-54</v>
      </c>
      <c r="P4128" s="3" t="str">
        <f t="shared" si="641"/>
        <v>&lt;10h</v>
      </c>
      <c r="Q4128" s="3" t="str">
        <f t="shared" si="642"/>
        <v>46-60d</v>
      </c>
      <c r="R4128" s="3" t="str">
        <f t="shared" si="643"/>
        <v>Low</v>
      </c>
      <c r="S4128" s="3" t="str">
        <f t="shared" si="644"/>
        <v>Mid</v>
      </c>
      <c r="T4128" s="3" t="str">
        <f t="shared" si="645"/>
        <v>Churned</v>
      </c>
      <c r="U4128" s="4">
        <f>1/(1+EXP(-(Predictive_Model!$B$5+((B4128-Predictive_Model!$B$20)/Predictive_Model!$C$20)*Predictive_Model!$D$20+((E4128-Predictive_Model!$B$21)/Predictive_Model!$C$21)*Predictive_Model!$D$21+((F4128-Predictive_Model!$B$22)/Predictive_Model!$C$22)*Predictive_Model!$D$22+((I4128-Predictive_Model!$B$23)/Predictive_Model!$C$23)*Predictive_Model!$D$23+((L4128-Predictive_Model!$B$24)/Predictive_Model!$C$24)*Predictive_Model!$D$24+((M4128-Predictive_Model!$B$25)/Predictive_Model!$C$25)*Predictive_Model!$D$25+IF(C4128="Male",Predictive_Model!$D$31,IF(C4128="Other",Predictive_Model!$D$32,0))+IF(D4128="Premium",Predictive_Model!$D$34,IF(D4128="Standard",Predictive_Model!$D$35,0))+IF(G4128="Asia",Predictive_Model!$D$37,IF(G4128="Europe",Predictive_Model!$D$38,IF(G4128="North America",Predictive_Model!$D$39,IF(G4128="Oceania",Predictive_Model!$D$40,IF(G4128="South America",Predictive_Model!$D$41,0)))))+IF(H4128="Laptop",Predictive_Model!$D$43,IF(H4128="Mobile",Predictive_Model!$D$44,IF(H4128="TV",Predictive_Model!$D$45,IF(H4128="Tablet",Predictive_Model!$D$46,0))))+IF(K4128="Crypto",Predictive_Model!$D$48,IF(K4128="Debit Card",Predictive_Model!$D$49,IF(K4128="Gift Card",Predictive_Model!$D$50,IF(K4128="PayPal",Predictive_Model!$D$51,0))))+IF(N4128="Comedy",Predictive_Model!$D$53,IF(N4128="Documentary",Predictive_Model!$D$54,IF(N4128="Drama",Predictive_Model!$D$55,IF(N4128="Horror",Predictive_Model!$D$56,IF(N4128="Romance",Predictive_Model!$D$57,IF(N4128="Sci-Fi",Predictive_Model!$D$58,0)))))))))</f>
        <v>0.99917695883198132</v>
      </c>
      <c r="V4128" s="3" t="str">
        <f t="shared" si="646"/>
        <v>Critical</v>
      </c>
      <c r="W4128" s="6">
        <f t="shared" si="647"/>
        <v>13.99</v>
      </c>
      <c r="X4128" s="3" t="str">
        <f t="shared" si="648"/>
        <v>Priority 2</v>
      </c>
      <c r="Y4128" s="3" t="str">
        <f t="shared" si="649"/>
        <v>OK</v>
      </c>
    </row>
    <row r="4129" spans="1:25" x14ac:dyDescent="0.25">
      <c r="A4129" s="3" t="str">
        <f>Raw_Data!A4129</f>
        <v>1646d3ef-e240-4ca8-8594-d79116550b71</v>
      </c>
      <c r="B4129" s="3">
        <f>Raw_Data!B4129</f>
        <v>57</v>
      </c>
      <c r="C4129" s="3" t="str">
        <f>Raw_Data!C4129</f>
        <v>Other</v>
      </c>
      <c r="D4129" s="3" t="str">
        <f>Raw_Data!D4129</f>
        <v>Premium</v>
      </c>
      <c r="E4129" s="3">
        <f>Raw_Data!E4129</f>
        <v>13.72</v>
      </c>
      <c r="F4129" s="3">
        <f>Raw_Data!F4129</f>
        <v>29</v>
      </c>
      <c r="G4129" s="3" t="str">
        <f>Raw_Data!G4129</f>
        <v>South America</v>
      </c>
      <c r="H4129" s="3" t="str">
        <f>Raw_Data!H4129</f>
        <v>Desktop</v>
      </c>
      <c r="I4129" s="3">
        <f>Raw_Data!I4129</f>
        <v>17.989999999999998</v>
      </c>
      <c r="J4129" s="3">
        <f>Raw_Data!J4129</f>
        <v>0</v>
      </c>
      <c r="K4129" s="3" t="str">
        <f>Raw_Data!K4129</f>
        <v>Credit Card</v>
      </c>
      <c r="L4129" s="3">
        <f>Raw_Data!L4129</f>
        <v>1</v>
      </c>
      <c r="M4129" s="3">
        <f>Raw_Data!M4129</f>
        <v>0.46</v>
      </c>
      <c r="N4129" s="3" t="str">
        <f>Raw_Data!N4129</f>
        <v>Sci-Fi</v>
      </c>
      <c r="O4129" s="3" t="str">
        <f t="shared" si="640"/>
        <v>55-70</v>
      </c>
      <c r="P4129" s="3" t="str">
        <f t="shared" si="641"/>
        <v>10-24h</v>
      </c>
      <c r="Q4129" s="3" t="str">
        <f t="shared" si="642"/>
        <v>22-45d</v>
      </c>
      <c r="R4129" s="3" t="str">
        <f t="shared" si="643"/>
        <v>Medium</v>
      </c>
      <c r="S4129" s="3" t="str">
        <f t="shared" si="644"/>
        <v>High</v>
      </c>
      <c r="T4129" s="3" t="str">
        <f t="shared" si="645"/>
        <v>Active</v>
      </c>
      <c r="U4129" s="4">
        <f>1/(1+EXP(-(Predictive_Model!$B$5+((B4129-Predictive_Model!$B$20)/Predictive_Model!$C$20)*Predictive_Model!$D$20+((E4129-Predictive_Model!$B$21)/Predictive_Model!$C$21)*Predictive_Model!$D$21+((F4129-Predictive_Model!$B$22)/Predictive_Model!$C$22)*Predictive_Model!$D$22+((I4129-Predictive_Model!$B$23)/Predictive_Model!$C$23)*Predictive_Model!$D$23+((L4129-Predictive_Model!$B$24)/Predictive_Model!$C$24)*Predictive_Model!$D$24+((M4129-Predictive_Model!$B$25)/Predictive_Model!$C$25)*Predictive_Model!$D$25+IF(C4129="Male",Predictive_Model!$D$31,IF(C4129="Other",Predictive_Model!$D$32,0))+IF(D4129="Premium",Predictive_Model!$D$34,IF(D4129="Standard",Predictive_Model!$D$35,0))+IF(G4129="Asia",Predictive_Model!$D$37,IF(G4129="Europe",Predictive_Model!$D$38,IF(G4129="North America",Predictive_Model!$D$39,IF(G4129="Oceania",Predictive_Model!$D$40,IF(G4129="South America",Predictive_Model!$D$41,0)))))+IF(H4129="Laptop",Predictive_Model!$D$43,IF(H4129="Mobile",Predictive_Model!$D$44,IF(H4129="TV",Predictive_Model!$D$45,IF(H4129="Tablet",Predictive_Model!$D$46,0))))+IF(K4129="Crypto",Predictive_Model!$D$48,IF(K4129="Debit Card",Predictive_Model!$D$49,IF(K4129="Gift Card",Predictive_Model!$D$50,IF(K4129="PayPal",Predictive_Model!$D$51,0))))+IF(N4129="Comedy",Predictive_Model!$D$53,IF(N4129="Documentary",Predictive_Model!$D$54,IF(N4129="Drama",Predictive_Model!$D$55,IF(N4129="Horror",Predictive_Model!$D$56,IF(N4129="Romance",Predictive_Model!$D$57,IF(N4129="Sci-Fi",Predictive_Model!$D$58,0)))))))))</f>
        <v>0.59377968541732151</v>
      </c>
      <c r="V4129" s="3" t="str">
        <f t="shared" si="646"/>
        <v>High</v>
      </c>
      <c r="W4129" s="6">
        <f t="shared" si="647"/>
        <v>10.682096540657612</v>
      </c>
      <c r="X4129" s="3" t="str">
        <f t="shared" si="648"/>
        <v>Priority 2</v>
      </c>
      <c r="Y4129" s="3" t="str">
        <f t="shared" si="649"/>
        <v>OK</v>
      </c>
    </row>
    <row r="4130" spans="1:25" x14ac:dyDescent="0.25">
      <c r="A4130" s="3" t="str">
        <f>Raw_Data!A4130</f>
        <v>0d95ff72-e987-4197-b250-afc7e62d2dee</v>
      </c>
      <c r="B4130" s="3">
        <f>Raw_Data!B4130</f>
        <v>52</v>
      </c>
      <c r="C4130" s="3" t="str">
        <f>Raw_Data!C4130</f>
        <v>Other</v>
      </c>
      <c r="D4130" s="3" t="str">
        <f>Raw_Data!D4130</f>
        <v>Standard</v>
      </c>
      <c r="E4130" s="3">
        <f>Raw_Data!E4130</f>
        <v>12.96</v>
      </c>
      <c r="F4130" s="3">
        <f>Raw_Data!F4130</f>
        <v>40</v>
      </c>
      <c r="G4130" s="3" t="str">
        <f>Raw_Data!G4130</f>
        <v>South America</v>
      </c>
      <c r="H4130" s="3" t="str">
        <f>Raw_Data!H4130</f>
        <v>Mobile</v>
      </c>
      <c r="I4130" s="3">
        <f>Raw_Data!I4130</f>
        <v>13.99</v>
      </c>
      <c r="J4130" s="3">
        <f>Raw_Data!J4130</f>
        <v>1</v>
      </c>
      <c r="K4130" s="3" t="str">
        <f>Raw_Data!K4130</f>
        <v>Gift Card</v>
      </c>
      <c r="L4130" s="3">
        <f>Raw_Data!L4130</f>
        <v>4</v>
      </c>
      <c r="M4130" s="3">
        <f>Raw_Data!M4130</f>
        <v>0.32</v>
      </c>
      <c r="N4130" s="3" t="str">
        <f>Raw_Data!N4130</f>
        <v>Comedy</v>
      </c>
      <c r="O4130" s="3" t="str">
        <f t="shared" si="640"/>
        <v>45-54</v>
      </c>
      <c r="P4130" s="3" t="str">
        <f t="shared" si="641"/>
        <v>10-24h</v>
      </c>
      <c r="Q4130" s="3" t="str">
        <f t="shared" si="642"/>
        <v>22-45d</v>
      </c>
      <c r="R4130" s="3" t="str">
        <f t="shared" si="643"/>
        <v>Medium</v>
      </c>
      <c r="S4130" s="3" t="str">
        <f t="shared" si="644"/>
        <v>Mid</v>
      </c>
      <c r="T4130" s="3" t="str">
        <f t="shared" si="645"/>
        <v>Churned</v>
      </c>
      <c r="U4130" s="4">
        <f>1/(1+EXP(-(Predictive_Model!$B$5+((B4130-Predictive_Model!$B$20)/Predictive_Model!$C$20)*Predictive_Model!$D$20+((E4130-Predictive_Model!$B$21)/Predictive_Model!$C$21)*Predictive_Model!$D$21+((F4130-Predictive_Model!$B$22)/Predictive_Model!$C$22)*Predictive_Model!$D$22+((I4130-Predictive_Model!$B$23)/Predictive_Model!$C$23)*Predictive_Model!$D$23+((L4130-Predictive_Model!$B$24)/Predictive_Model!$C$24)*Predictive_Model!$D$24+((M4130-Predictive_Model!$B$25)/Predictive_Model!$C$25)*Predictive_Model!$D$25+IF(C4130="Male",Predictive_Model!$D$31,IF(C4130="Other",Predictive_Model!$D$32,0))+IF(D4130="Premium",Predictive_Model!$D$34,IF(D4130="Standard",Predictive_Model!$D$35,0))+IF(G4130="Asia",Predictive_Model!$D$37,IF(G4130="Europe",Predictive_Model!$D$38,IF(G4130="North America",Predictive_Model!$D$39,IF(G4130="Oceania",Predictive_Model!$D$40,IF(G4130="South America",Predictive_Model!$D$41,0)))))+IF(H4130="Laptop",Predictive_Model!$D$43,IF(H4130="Mobile",Predictive_Model!$D$44,IF(H4130="TV",Predictive_Model!$D$45,IF(H4130="Tablet",Predictive_Model!$D$46,0))))+IF(K4130="Crypto",Predictive_Model!$D$48,IF(K4130="Debit Card",Predictive_Model!$D$49,IF(K4130="Gift Card",Predictive_Model!$D$50,IF(K4130="PayPal",Predictive_Model!$D$51,0))))+IF(N4130="Comedy",Predictive_Model!$D$53,IF(N4130="Documentary",Predictive_Model!$D$54,IF(N4130="Drama",Predictive_Model!$D$55,IF(N4130="Horror",Predictive_Model!$D$56,IF(N4130="Romance",Predictive_Model!$D$57,IF(N4130="Sci-Fi",Predictive_Model!$D$58,0)))))))))</f>
        <v>0.97685254358784279</v>
      </c>
      <c r="V4130" s="3" t="str">
        <f t="shared" si="646"/>
        <v>Critical</v>
      </c>
      <c r="W4130" s="6">
        <f t="shared" si="647"/>
        <v>13.99</v>
      </c>
      <c r="X4130" s="3" t="str">
        <f t="shared" si="648"/>
        <v>Priority 2</v>
      </c>
      <c r="Y4130" s="3" t="str">
        <f t="shared" si="649"/>
        <v>OK</v>
      </c>
    </row>
    <row r="4131" spans="1:25" x14ac:dyDescent="0.25">
      <c r="A4131" s="3" t="str">
        <f>Raw_Data!A4131</f>
        <v>62b61c40-b80a-416a-9ccb-fe3c9e6d0a06</v>
      </c>
      <c r="B4131" s="3">
        <f>Raw_Data!B4131</f>
        <v>25</v>
      </c>
      <c r="C4131" s="3" t="str">
        <f>Raw_Data!C4131</f>
        <v>Other</v>
      </c>
      <c r="D4131" s="3" t="str">
        <f>Raw_Data!D4131</f>
        <v>Standard</v>
      </c>
      <c r="E4131" s="3">
        <f>Raw_Data!E4131</f>
        <v>1.7</v>
      </c>
      <c r="F4131" s="3">
        <f>Raw_Data!F4131</f>
        <v>21</v>
      </c>
      <c r="G4131" s="3" t="str">
        <f>Raw_Data!G4131</f>
        <v>Oceania</v>
      </c>
      <c r="H4131" s="3" t="str">
        <f>Raw_Data!H4131</f>
        <v>TV</v>
      </c>
      <c r="I4131" s="3">
        <f>Raw_Data!I4131</f>
        <v>13.99</v>
      </c>
      <c r="J4131" s="3">
        <f>Raw_Data!J4131</f>
        <v>1</v>
      </c>
      <c r="K4131" s="3" t="str">
        <f>Raw_Data!K4131</f>
        <v>PayPal</v>
      </c>
      <c r="L4131" s="3">
        <f>Raw_Data!L4131</f>
        <v>3</v>
      </c>
      <c r="M4131" s="3">
        <f>Raw_Data!M4131</f>
        <v>0.08</v>
      </c>
      <c r="N4131" s="3" t="str">
        <f>Raw_Data!N4131</f>
        <v>Drama</v>
      </c>
      <c r="O4131" s="3" t="str">
        <f t="shared" si="640"/>
        <v>25-34</v>
      </c>
      <c r="P4131" s="3" t="str">
        <f t="shared" si="641"/>
        <v>&lt;10h</v>
      </c>
      <c r="Q4131" s="3" t="str">
        <f t="shared" si="642"/>
        <v>8-21d</v>
      </c>
      <c r="R4131" s="3" t="str">
        <f t="shared" si="643"/>
        <v>Medium</v>
      </c>
      <c r="S4131" s="3" t="str">
        <f t="shared" si="644"/>
        <v>Mid</v>
      </c>
      <c r="T4131" s="3" t="str">
        <f t="shared" si="645"/>
        <v>Churned</v>
      </c>
      <c r="U4131" s="4">
        <f>1/(1+EXP(-(Predictive_Model!$B$5+((B4131-Predictive_Model!$B$20)/Predictive_Model!$C$20)*Predictive_Model!$D$20+((E4131-Predictive_Model!$B$21)/Predictive_Model!$C$21)*Predictive_Model!$D$21+((F4131-Predictive_Model!$B$22)/Predictive_Model!$C$22)*Predictive_Model!$D$22+((I4131-Predictive_Model!$B$23)/Predictive_Model!$C$23)*Predictive_Model!$D$23+((L4131-Predictive_Model!$B$24)/Predictive_Model!$C$24)*Predictive_Model!$D$24+((M4131-Predictive_Model!$B$25)/Predictive_Model!$C$25)*Predictive_Model!$D$25+IF(C4131="Male",Predictive_Model!$D$31,IF(C4131="Other",Predictive_Model!$D$32,0))+IF(D4131="Premium",Predictive_Model!$D$34,IF(D4131="Standard",Predictive_Model!$D$35,0))+IF(G4131="Asia",Predictive_Model!$D$37,IF(G4131="Europe",Predictive_Model!$D$38,IF(G4131="North America",Predictive_Model!$D$39,IF(G4131="Oceania",Predictive_Model!$D$40,IF(G4131="South America",Predictive_Model!$D$41,0)))))+IF(H4131="Laptop",Predictive_Model!$D$43,IF(H4131="Mobile",Predictive_Model!$D$44,IF(H4131="TV",Predictive_Model!$D$45,IF(H4131="Tablet",Predictive_Model!$D$46,0))))+IF(K4131="Crypto",Predictive_Model!$D$48,IF(K4131="Debit Card",Predictive_Model!$D$49,IF(K4131="Gift Card",Predictive_Model!$D$50,IF(K4131="PayPal",Predictive_Model!$D$51,0))))+IF(N4131="Comedy",Predictive_Model!$D$53,IF(N4131="Documentary",Predictive_Model!$D$54,IF(N4131="Drama",Predictive_Model!$D$55,IF(N4131="Horror",Predictive_Model!$D$56,IF(N4131="Romance",Predictive_Model!$D$57,IF(N4131="Sci-Fi",Predictive_Model!$D$58,0)))))))))</f>
        <v>0.976385928928727</v>
      </c>
      <c r="V4131" s="3" t="str">
        <f t="shared" si="646"/>
        <v>Critical</v>
      </c>
      <c r="W4131" s="6">
        <f t="shared" si="647"/>
        <v>13.99</v>
      </c>
      <c r="X4131" s="3" t="str">
        <f t="shared" si="648"/>
        <v>Priority 2</v>
      </c>
      <c r="Y4131" s="3" t="str">
        <f t="shared" si="649"/>
        <v>OK</v>
      </c>
    </row>
    <row r="4132" spans="1:25" x14ac:dyDescent="0.25">
      <c r="A4132" s="3" t="str">
        <f>Raw_Data!A4132</f>
        <v>4ef6fb81-a622-445f-8f85-597ecf5567be</v>
      </c>
      <c r="B4132" s="3">
        <f>Raw_Data!B4132</f>
        <v>32</v>
      </c>
      <c r="C4132" s="3" t="str">
        <f>Raw_Data!C4132</f>
        <v>Male</v>
      </c>
      <c r="D4132" s="3" t="str">
        <f>Raw_Data!D4132</f>
        <v>Premium</v>
      </c>
      <c r="E4132" s="3">
        <f>Raw_Data!E4132</f>
        <v>30.07</v>
      </c>
      <c r="F4132" s="3">
        <f>Raw_Data!F4132</f>
        <v>24</v>
      </c>
      <c r="G4132" s="3" t="str">
        <f>Raw_Data!G4132</f>
        <v>South America</v>
      </c>
      <c r="H4132" s="3" t="str">
        <f>Raw_Data!H4132</f>
        <v>Mobile</v>
      </c>
      <c r="I4132" s="3">
        <f>Raw_Data!I4132</f>
        <v>17.989999999999998</v>
      </c>
      <c r="J4132" s="3">
        <f>Raw_Data!J4132</f>
        <v>0</v>
      </c>
      <c r="K4132" s="3" t="str">
        <f>Raw_Data!K4132</f>
        <v>Debit Card</v>
      </c>
      <c r="L4132" s="3">
        <f>Raw_Data!L4132</f>
        <v>3</v>
      </c>
      <c r="M4132" s="3">
        <f>Raw_Data!M4132</f>
        <v>1.2</v>
      </c>
      <c r="N4132" s="3" t="str">
        <f>Raw_Data!N4132</f>
        <v>Documentary</v>
      </c>
      <c r="O4132" s="3" t="str">
        <f t="shared" si="640"/>
        <v>25-34</v>
      </c>
      <c r="P4132" s="3" t="str">
        <f t="shared" si="641"/>
        <v>25-49h</v>
      </c>
      <c r="Q4132" s="3" t="str">
        <f t="shared" si="642"/>
        <v>22-45d</v>
      </c>
      <c r="R4132" s="3" t="str">
        <f t="shared" si="643"/>
        <v>Medium</v>
      </c>
      <c r="S4132" s="3" t="str">
        <f t="shared" si="644"/>
        <v>High</v>
      </c>
      <c r="T4132" s="3" t="str">
        <f t="shared" si="645"/>
        <v>Active</v>
      </c>
      <c r="U4132" s="4">
        <f>1/(1+EXP(-(Predictive_Model!$B$5+((B4132-Predictive_Model!$B$20)/Predictive_Model!$C$20)*Predictive_Model!$D$20+((E4132-Predictive_Model!$B$21)/Predictive_Model!$C$21)*Predictive_Model!$D$21+((F4132-Predictive_Model!$B$22)/Predictive_Model!$C$22)*Predictive_Model!$D$22+((I4132-Predictive_Model!$B$23)/Predictive_Model!$C$23)*Predictive_Model!$D$23+((L4132-Predictive_Model!$B$24)/Predictive_Model!$C$24)*Predictive_Model!$D$24+((M4132-Predictive_Model!$B$25)/Predictive_Model!$C$25)*Predictive_Model!$D$25+IF(C4132="Male",Predictive_Model!$D$31,IF(C4132="Other",Predictive_Model!$D$32,0))+IF(D4132="Premium",Predictive_Model!$D$34,IF(D4132="Standard",Predictive_Model!$D$35,0))+IF(G4132="Asia",Predictive_Model!$D$37,IF(G4132="Europe",Predictive_Model!$D$38,IF(G4132="North America",Predictive_Model!$D$39,IF(G4132="Oceania",Predictive_Model!$D$40,IF(G4132="South America",Predictive_Model!$D$41,0)))))+IF(H4132="Laptop",Predictive_Model!$D$43,IF(H4132="Mobile",Predictive_Model!$D$44,IF(H4132="TV",Predictive_Model!$D$45,IF(H4132="Tablet",Predictive_Model!$D$46,0))))+IF(K4132="Crypto",Predictive_Model!$D$48,IF(K4132="Debit Card",Predictive_Model!$D$49,IF(K4132="Gift Card",Predictive_Model!$D$50,IF(K4132="PayPal",Predictive_Model!$D$51,0))))+IF(N4132="Comedy",Predictive_Model!$D$53,IF(N4132="Documentary",Predictive_Model!$D$54,IF(N4132="Drama",Predictive_Model!$D$55,IF(N4132="Horror",Predictive_Model!$D$56,IF(N4132="Romance",Predictive_Model!$D$57,IF(N4132="Sci-Fi",Predictive_Model!$D$58,0)))))))))</f>
        <v>1.0258427824653945E-3</v>
      </c>
      <c r="V4132" s="3" t="str">
        <f t="shared" si="646"/>
        <v>Low</v>
      </c>
      <c r="W4132" s="6">
        <f t="shared" si="647"/>
        <v>1.8454911656552445E-2</v>
      </c>
      <c r="X4132" s="3" t="str">
        <f t="shared" si="648"/>
        <v>Monitor</v>
      </c>
      <c r="Y4132" s="3" t="str">
        <f t="shared" si="649"/>
        <v>OK</v>
      </c>
    </row>
    <row r="4133" spans="1:25" x14ac:dyDescent="0.25">
      <c r="A4133" s="3" t="str">
        <f>Raw_Data!A4133</f>
        <v>056fe4f4-e919-4cfe-ba2f-fdec0661500d</v>
      </c>
      <c r="B4133" s="3">
        <f>Raw_Data!B4133</f>
        <v>32</v>
      </c>
      <c r="C4133" s="3" t="str">
        <f>Raw_Data!C4133</f>
        <v>Other</v>
      </c>
      <c r="D4133" s="3" t="str">
        <f>Raw_Data!D4133</f>
        <v>Basic</v>
      </c>
      <c r="E4133" s="3">
        <f>Raw_Data!E4133</f>
        <v>8.94</v>
      </c>
      <c r="F4133" s="3">
        <f>Raw_Data!F4133</f>
        <v>24</v>
      </c>
      <c r="G4133" s="3" t="str">
        <f>Raw_Data!G4133</f>
        <v>Oceania</v>
      </c>
      <c r="H4133" s="3" t="str">
        <f>Raw_Data!H4133</f>
        <v>Tablet</v>
      </c>
      <c r="I4133" s="3">
        <f>Raw_Data!I4133</f>
        <v>8.99</v>
      </c>
      <c r="J4133" s="3">
        <f>Raw_Data!J4133</f>
        <v>1</v>
      </c>
      <c r="K4133" s="3" t="str">
        <f>Raw_Data!K4133</f>
        <v>Crypto</v>
      </c>
      <c r="L4133" s="3">
        <f>Raw_Data!L4133</f>
        <v>3</v>
      </c>
      <c r="M4133" s="3">
        <f>Raw_Data!M4133</f>
        <v>0.36</v>
      </c>
      <c r="N4133" s="3" t="str">
        <f>Raw_Data!N4133</f>
        <v>Drama</v>
      </c>
      <c r="O4133" s="3" t="str">
        <f t="shared" si="640"/>
        <v>25-34</v>
      </c>
      <c r="P4133" s="3" t="str">
        <f t="shared" si="641"/>
        <v>&lt;10h</v>
      </c>
      <c r="Q4133" s="3" t="str">
        <f t="shared" si="642"/>
        <v>22-45d</v>
      </c>
      <c r="R4133" s="3" t="str">
        <f t="shared" si="643"/>
        <v>Medium</v>
      </c>
      <c r="S4133" s="3" t="str">
        <f t="shared" si="644"/>
        <v>Low</v>
      </c>
      <c r="T4133" s="3" t="str">
        <f t="shared" si="645"/>
        <v>Churned</v>
      </c>
      <c r="U4133" s="4">
        <f>1/(1+EXP(-(Predictive_Model!$B$5+((B4133-Predictive_Model!$B$20)/Predictive_Model!$C$20)*Predictive_Model!$D$20+((E4133-Predictive_Model!$B$21)/Predictive_Model!$C$21)*Predictive_Model!$D$21+((F4133-Predictive_Model!$B$22)/Predictive_Model!$C$22)*Predictive_Model!$D$22+((I4133-Predictive_Model!$B$23)/Predictive_Model!$C$23)*Predictive_Model!$D$23+((L4133-Predictive_Model!$B$24)/Predictive_Model!$C$24)*Predictive_Model!$D$24+((M4133-Predictive_Model!$B$25)/Predictive_Model!$C$25)*Predictive_Model!$D$25+IF(C4133="Male",Predictive_Model!$D$31,IF(C4133="Other",Predictive_Model!$D$32,0))+IF(D4133="Premium",Predictive_Model!$D$34,IF(D4133="Standard",Predictive_Model!$D$35,0))+IF(G4133="Asia",Predictive_Model!$D$37,IF(G4133="Europe",Predictive_Model!$D$38,IF(G4133="North America",Predictive_Model!$D$39,IF(G4133="Oceania",Predictive_Model!$D$40,IF(G4133="South America",Predictive_Model!$D$41,0)))))+IF(H4133="Laptop",Predictive_Model!$D$43,IF(H4133="Mobile",Predictive_Model!$D$44,IF(H4133="TV",Predictive_Model!$D$45,IF(H4133="Tablet",Predictive_Model!$D$46,0))))+IF(K4133="Crypto",Predictive_Model!$D$48,IF(K4133="Debit Card",Predictive_Model!$D$49,IF(K4133="Gift Card",Predictive_Model!$D$50,IF(K4133="PayPal",Predictive_Model!$D$51,0))))+IF(N4133="Comedy",Predictive_Model!$D$53,IF(N4133="Documentary",Predictive_Model!$D$54,IF(N4133="Drama",Predictive_Model!$D$55,IF(N4133="Horror",Predictive_Model!$D$56,IF(N4133="Romance",Predictive_Model!$D$57,IF(N4133="Sci-Fi",Predictive_Model!$D$58,0)))))))))</f>
        <v>0.98694569241118224</v>
      </c>
      <c r="V4133" s="3" t="str">
        <f t="shared" si="646"/>
        <v>Critical</v>
      </c>
      <c r="W4133" s="6">
        <f t="shared" si="647"/>
        <v>8.99</v>
      </c>
      <c r="X4133" s="3" t="str">
        <f t="shared" si="648"/>
        <v>Priority 2</v>
      </c>
      <c r="Y4133" s="3" t="str">
        <f t="shared" si="649"/>
        <v>OK</v>
      </c>
    </row>
    <row r="4134" spans="1:25" x14ac:dyDescent="0.25">
      <c r="A4134" s="3" t="str">
        <f>Raw_Data!A4134</f>
        <v>ee07ca21-c2c4-44e6-9df9-1c15ec176c3a</v>
      </c>
      <c r="B4134" s="3">
        <f>Raw_Data!B4134</f>
        <v>44</v>
      </c>
      <c r="C4134" s="3" t="str">
        <f>Raw_Data!C4134</f>
        <v>Other</v>
      </c>
      <c r="D4134" s="3" t="str">
        <f>Raw_Data!D4134</f>
        <v>Standard</v>
      </c>
      <c r="E4134" s="3">
        <f>Raw_Data!E4134</f>
        <v>5.3</v>
      </c>
      <c r="F4134" s="3">
        <f>Raw_Data!F4134</f>
        <v>29</v>
      </c>
      <c r="G4134" s="3" t="str">
        <f>Raw_Data!G4134</f>
        <v>Africa</v>
      </c>
      <c r="H4134" s="3" t="str">
        <f>Raw_Data!H4134</f>
        <v>Mobile</v>
      </c>
      <c r="I4134" s="3">
        <f>Raw_Data!I4134</f>
        <v>13.99</v>
      </c>
      <c r="J4134" s="3">
        <f>Raw_Data!J4134</f>
        <v>0</v>
      </c>
      <c r="K4134" s="3" t="str">
        <f>Raw_Data!K4134</f>
        <v>Gift Card</v>
      </c>
      <c r="L4134" s="3">
        <f>Raw_Data!L4134</f>
        <v>1</v>
      </c>
      <c r="M4134" s="3">
        <f>Raw_Data!M4134</f>
        <v>0.18</v>
      </c>
      <c r="N4134" s="3" t="str">
        <f>Raw_Data!N4134</f>
        <v>Documentary</v>
      </c>
      <c r="O4134" s="3" t="str">
        <f t="shared" si="640"/>
        <v>35-44</v>
      </c>
      <c r="P4134" s="3" t="str">
        <f t="shared" si="641"/>
        <v>&lt;10h</v>
      </c>
      <c r="Q4134" s="3" t="str">
        <f t="shared" si="642"/>
        <v>22-45d</v>
      </c>
      <c r="R4134" s="3" t="str">
        <f t="shared" si="643"/>
        <v>Medium</v>
      </c>
      <c r="S4134" s="3" t="str">
        <f t="shared" si="644"/>
        <v>Mid</v>
      </c>
      <c r="T4134" s="3" t="str">
        <f t="shared" si="645"/>
        <v>Active</v>
      </c>
      <c r="U4134" s="4">
        <f>1/(1+EXP(-(Predictive_Model!$B$5+((B4134-Predictive_Model!$B$20)/Predictive_Model!$C$20)*Predictive_Model!$D$20+((E4134-Predictive_Model!$B$21)/Predictive_Model!$C$21)*Predictive_Model!$D$21+((F4134-Predictive_Model!$B$22)/Predictive_Model!$C$22)*Predictive_Model!$D$22+((I4134-Predictive_Model!$B$23)/Predictive_Model!$C$23)*Predictive_Model!$D$23+((L4134-Predictive_Model!$B$24)/Predictive_Model!$C$24)*Predictive_Model!$D$24+((M4134-Predictive_Model!$B$25)/Predictive_Model!$C$25)*Predictive_Model!$D$25+IF(C4134="Male",Predictive_Model!$D$31,IF(C4134="Other",Predictive_Model!$D$32,0))+IF(D4134="Premium",Predictive_Model!$D$34,IF(D4134="Standard",Predictive_Model!$D$35,0))+IF(G4134="Asia",Predictive_Model!$D$37,IF(G4134="Europe",Predictive_Model!$D$38,IF(G4134="North America",Predictive_Model!$D$39,IF(G4134="Oceania",Predictive_Model!$D$40,IF(G4134="South America",Predictive_Model!$D$41,0)))))+IF(H4134="Laptop",Predictive_Model!$D$43,IF(H4134="Mobile",Predictive_Model!$D$44,IF(H4134="TV",Predictive_Model!$D$45,IF(H4134="Tablet",Predictive_Model!$D$46,0))))+IF(K4134="Crypto",Predictive_Model!$D$48,IF(K4134="Debit Card",Predictive_Model!$D$49,IF(K4134="Gift Card",Predictive_Model!$D$50,IF(K4134="PayPal",Predictive_Model!$D$51,0))))+IF(N4134="Comedy",Predictive_Model!$D$53,IF(N4134="Documentary",Predictive_Model!$D$54,IF(N4134="Drama",Predictive_Model!$D$55,IF(N4134="Horror",Predictive_Model!$D$56,IF(N4134="Romance",Predictive_Model!$D$57,IF(N4134="Sci-Fi",Predictive_Model!$D$58,0)))))))))</f>
        <v>0.9992848741140653</v>
      </c>
      <c r="V4134" s="3" t="str">
        <f t="shared" si="646"/>
        <v>Critical</v>
      </c>
      <c r="W4134" s="6">
        <f t="shared" si="647"/>
        <v>13.979995388855773</v>
      </c>
      <c r="X4134" s="3" t="str">
        <f t="shared" si="648"/>
        <v>Priority 2</v>
      </c>
      <c r="Y4134" s="3" t="str">
        <f t="shared" si="649"/>
        <v>OK</v>
      </c>
    </row>
    <row r="4135" spans="1:25" x14ac:dyDescent="0.25">
      <c r="A4135" s="3" t="str">
        <f>Raw_Data!A4135</f>
        <v>6531fb78-bb8a-4beb-ab13-c3e8b856e3f6</v>
      </c>
      <c r="B4135" s="3">
        <f>Raw_Data!B4135</f>
        <v>20</v>
      </c>
      <c r="C4135" s="3" t="str">
        <f>Raw_Data!C4135</f>
        <v>Female</v>
      </c>
      <c r="D4135" s="3" t="str">
        <f>Raw_Data!D4135</f>
        <v>Basic</v>
      </c>
      <c r="E4135" s="3">
        <f>Raw_Data!E4135</f>
        <v>1.98</v>
      </c>
      <c r="F4135" s="3">
        <f>Raw_Data!F4135</f>
        <v>2</v>
      </c>
      <c r="G4135" s="3" t="str">
        <f>Raw_Data!G4135</f>
        <v>Asia</v>
      </c>
      <c r="H4135" s="3" t="str">
        <f>Raw_Data!H4135</f>
        <v>Tablet</v>
      </c>
      <c r="I4135" s="3">
        <f>Raw_Data!I4135</f>
        <v>8.99</v>
      </c>
      <c r="J4135" s="3">
        <f>Raw_Data!J4135</f>
        <v>1</v>
      </c>
      <c r="K4135" s="3" t="str">
        <f>Raw_Data!K4135</f>
        <v>Crypto</v>
      </c>
      <c r="L4135" s="3">
        <f>Raw_Data!L4135</f>
        <v>1</v>
      </c>
      <c r="M4135" s="3">
        <f>Raw_Data!M4135</f>
        <v>0.66</v>
      </c>
      <c r="N4135" s="3" t="str">
        <f>Raw_Data!N4135</f>
        <v>Sci-Fi</v>
      </c>
      <c r="O4135" s="3" t="str">
        <f t="shared" si="640"/>
        <v>18-24</v>
      </c>
      <c r="P4135" s="3" t="str">
        <f t="shared" si="641"/>
        <v>&lt;10h</v>
      </c>
      <c r="Q4135" s="3" t="str">
        <f t="shared" si="642"/>
        <v>0-7d</v>
      </c>
      <c r="R4135" s="3" t="str">
        <f t="shared" si="643"/>
        <v>Medium</v>
      </c>
      <c r="S4135" s="3" t="str">
        <f t="shared" si="644"/>
        <v>Low</v>
      </c>
      <c r="T4135" s="3" t="str">
        <f t="shared" si="645"/>
        <v>Churned</v>
      </c>
      <c r="U4135" s="4">
        <f>1/(1+EXP(-(Predictive_Model!$B$5+((B4135-Predictive_Model!$B$20)/Predictive_Model!$C$20)*Predictive_Model!$D$20+((E4135-Predictive_Model!$B$21)/Predictive_Model!$C$21)*Predictive_Model!$D$21+((F4135-Predictive_Model!$B$22)/Predictive_Model!$C$22)*Predictive_Model!$D$22+((I4135-Predictive_Model!$B$23)/Predictive_Model!$C$23)*Predictive_Model!$D$23+((L4135-Predictive_Model!$B$24)/Predictive_Model!$C$24)*Predictive_Model!$D$24+((M4135-Predictive_Model!$B$25)/Predictive_Model!$C$25)*Predictive_Model!$D$25+IF(C4135="Male",Predictive_Model!$D$31,IF(C4135="Other",Predictive_Model!$D$32,0))+IF(D4135="Premium",Predictive_Model!$D$34,IF(D4135="Standard",Predictive_Model!$D$35,0))+IF(G4135="Asia",Predictive_Model!$D$37,IF(G4135="Europe",Predictive_Model!$D$38,IF(G4135="North America",Predictive_Model!$D$39,IF(G4135="Oceania",Predictive_Model!$D$40,IF(G4135="South America",Predictive_Model!$D$41,0)))))+IF(H4135="Laptop",Predictive_Model!$D$43,IF(H4135="Mobile",Predictive_Model!$D$44,IF(H4135="TV",Predictive_Model!$D$45,IF(H4135="Tablet",Predictive_Model!$D$46,0))))+IF(K4135="Crypto",Predictive_Model!$D$48,IF(K4135="Debit Card",Predictive_Model!$D$49,IF(K4135="Gift Card",Predictive_Model!$D$50,IF(K4135="PayPal",Predictive_Model!$D$51,0))))+IF(N4135="Comedy",Predictive_Model!$D$53,IF(N4135="Documentary",Predictive_Model!$D$54,IF(N4135="Drama",Predictive_Model!$D$55,IF(N4135="Horror",Predictive_Model!$D$56,IF(N4135="Romance",Predictive_Model!$D$57,IF(N4135="Sci-Fi",Predictive_Model!$D$58,0)))))))))</f>
        <v>0.9890266490588393</v>
      </c>
      <c r="V4135" s="3" t="str">
        <f t="shared" si="646"/>
        <v>Critical</v>
      </c>
      <c r="W4135" s="6">
        <f t="shared" si="647"/>
        <v>8.99</v>
      </c>
      <c r="X4135" s="3" t="str">
        <f t="shared" si="648"/>
        <v>Priority 2</v>
      </c>
      <c r="Y4135" s="3" t="str">
        <f t="shared" si="649"/>
        <v>OK</v>
      </c>
    </row>
    <row r="4136" spans="1:25" x14ac:dyDescent="0.25">
      <c r="A4136" s="3" t="str">
        <f>Raw_Data!A4136</f>
        <v>266c6b86-79e8-4fa9-a41c-be3d23ef2475</v>
      </c>
      <c r="B4136" s="3">
        <f>Raw_Data!B4136</f>
        <v>51</v>
      </c>
      <c r="C4136" s="3" t="str">
        <f>Raw_Data!C4136</f>
        <v>Male</v>
      </c>
      <c r="D4136" s="3" t="str">
        <f>Raw_Data!D4136</f>
        <v>Standard</v>
      </c>
      <c r="E4136" s="3">
        <f>Raw_Data!E4136</f>
        <v>20.53</v>
      </c>
      <c r="F4136" s="3">
        <f>Raw_Data!F4136</f>
        <v>1</v>
      </c>
      <c r="G4136" s="3" t="str">
        <f>Raw_Data!G4136</f>
        <v>Europe</v>
      </c>
      <c r="H4136" s="3" t="str">
        <f>Raw_Data!H4136</f>
        <v>Laptop</v>
      </c>
      <c r="I4136" s="3">
        <f>Raw_Data!I4136</f>
        <v>13.99</v>
      </c>
      <c r="J4136" s="3">
        <f>Raw_Data!J4136</f>
        <v>0</v>
      </c>
      <c r="K4136" s="3" t="str">
        <f>Raw_Data!K4136</f>
        <v>Debit Card</v>
      </c>
      <c r="L4136" s="3">
        <f>Raw_Data!L4136</f>
        <v>4</v>
      </c>
      <c r="M4136" s="3">
        <f>Raw_Data!M4136</f>
        <v>10.27</v>
      </c>
      <c r="N4136" s="3" t="str">
        <f>Raw_Data!N4136</f>
        <v>Comedy</v>
      </c>
      <c r="O4136" s="3" t="str">
        <f t="shared" si="640"/>
        <v>45-54</v>
      </c>
      <c r="P4136" s="3" t="str">
        <f t="shared" si="641"/>
        <v>10-24h</v>
      </c>
      <c r="Q4136" s="3" t="str">
        <f t="shared" si="642"/>
        <v>0-7d</v>
      </c>
      <c r="R4136" s="3" t="str">
        <f t="shared" si="643"/>
        <v>Medium</v>
      </c>
      <c r="S4136" s="3" t="str">
        <f t="shared" si="644"/>
        <v>Mid</v>
      </c>
      <c r="T4136" s="3" t="str">
        <f t="shared" si="645"/>
        <v>Active</v>
      </c>
      <c r="U4136" s="4">
        <f>1/(1+EXP(-(Predictive_Model!$B$5+((B4136-Predictive_Model!$B$20)/Predictive_Model!$C$20)*Predictive_Model!$D$20+((E4136-Predictive_Model!$B$21)/Predictive_Model!$C$21)*Predictive_Model!$D$21+((F4136-Predictive_Model!$B$22)/Predictive_Model!$C$22)*Predictive_Model!$D$22+((I4136-Predictive_Model!$B$23)/Predictive_Model!$C$23)*Predictive_Model!$D$23+((L4136-Predictive_Model!$B$24)/Predictive_Model!$C$24)*Predictive_Model!$D$24+((M4136-Predictive_Model!$B$25)/Predictive_Model!$C$25)*Predictive_Model!$D$25+IF(C4136="Male",Predictive_Model!$D$31,IF(C4136="Other",Predictive_Model!$D$32,0))+IF(D4136="Premium",Predictive_Model!$D$34,IF(D4136="Standard",Predictive_Model!$D$35,0))+IF(G4136="Asia",Predictive_Model!$D$37,IF(G4136="Europe",Predictive_Model!$D$38,IF(G4136="North America",Predictive_Model!$D$39,IF(G4136="Oceania",Predictive_Model!$D$40,IF(G4136="South America",Predictive_Model!$D$41,0)))))+IF(H4136="Laptop",Predictive_Model!$D$43,IF(H4136="Mobile",Predictive_Model!$D$44,IF(H4136="TV",Predictive_Model!$D$45,IF(H4136="Tablet",Predictive_Model!$D$46,0))))+IF(K4136="Crypto",Predictive_Model!$D$48,IF(K4136="Debit Card",Predictive_Model!$D$49,IF(K4136="Gift Card",Predictive_Model!$D$50,IF(K4136="PayPal",Predictive_Model!$D$51,0))))+IF(N4136="Comedy",Predictive_Model!$D$53,IF(N4136="Documentary",Predictive_Model!$D$54,IF(N4136="Drama",Predictive_Model!$D$55,IF(N4136="Horror",Predictive_Model!$D$56,IF(N4136="Romance",Predictive_Model!$D$57,IF(N4136="Sci-Fi",Predictive_Model!$D$58,0)))))))))</f>
        <v>1.017133270260051E-10</v>
      </c>
      <c r="V4136" s="3" t="str">
        <f t="shared" si="646"/>
        <v>Low</v>
      </c>
      <c r="W4136" s="6">
        <f t="shared" si="647"/>
        <v>1.4229694450938114E-9</v>
      </c>
      <c r="X4136" s="3" t="str">
        <f t="shared" si="648"/>
        <v>Monitor</v>
      </c>
      <c r="Y4136" s="3" t="str">
        <f t="shared" si="649"/>
        <v>OK</v>
      </c>
    </row>
    <row r="4137" spans="1:25" x14ac:dyDescent="0.25">
      <c r="A4137" s="3" t="str">
        <f>Raw_Data!A4137</f>
        <v>4115cbbb-3de8-46ef-a43f-b338d350ad79</v>
      </c>
      <c r="B4137" s="3">
        <f>Raw_Data!B4137</f>
        <v>64</v>
      </c>
      <c r="C4137" s="3" t="str">
        <f>Raw_Data!C4137</f>
        <v>Other</v>
      </c>
      <c r="D4137" s="3" t="str">
        <f>Raw_Data!D4137</f>
        <v>Basic</v>
      </c>
      <c r="E4137" s="3">
        <f>Raw_Data!E4137</f>
        <v>0.95</v>
      </c>
      <c r="F4137" s="3">
        <f>Raw_Data!F4137</f>
        <v>50</v>
      </c>
      <c r="G4137" s="3" t="str">
        <f>Raw_Data!G4137</f>
        <v>Africa</v>
      </c>
      <c r="H4137" s="3" t="str">
        <f>Raw_Data!H4137</f>
        <v>Tablet</v>
      </c>
      <c r="I4137" s="3">
        <f>Raw_Data!I4137</f>
        <v>8.99</v>
      </c>
      <c r="J4137" s="3">
        <f>Raw_Data!J4137</f>
        <v>1</v>
      </c>
      <c r="K4137" s="3" t="str">
        <f>Raw_Data!K4137</f>
        <v>Credit Card</v>
      </c>
      <c r="L4137" s="3">
        <f>Raw_Data!L4137</f>
        <v>2</v>
      </c>
      <c r="M4137" s="3">
        <f>Raw_Data!M4137</f>
        <v>0.02</v>
      </c>
      <c r="N4137" s="3" t="str">
        <f>Raw_Data!N4137</f>
        <v>Action</v>
      </c>
      <c r="O4137" s="3" t="str">
        <f t="shared" si="640"/>
        <v>55-70</v>
      </c>
      <c r="P4137" s="3" t="str">
        <f t="shared" si="641"/>
        <v>&lt;10h</v>
      </c>
      <c r="Q4137" s="3" t="str">
        <f t="shared" si="642"/>
        <v>46-60d</v>
      </c>
      <c r="R4137" s="3" t="str">
        <f t="shared" si="643"/>
        <v>Low</v>
      </c>
      <c r="S4137" s="3" t="str">
        <f t="shared" si="644"/>
        <v>Low</v>
      </c>
      <c r="T4137" s="3" t="str">
        <f t="shared" si="645"/>
        <v>Churned</v>
      </c>
      <c r="U4137" s="4">
        <f>1/(1+EXP(-(Predictive_Model!$B$5+((B4137-Predictive_Model!$B$20)/Predictive_Model!$C$20)*Predictive_Model!$D$20+((E4137-Predictive_Model!$B$21)/Predictive_Model!$C$21)*Predictive_Model!$D$21+((F4137-Predictive_Model!$B$22)/Predictive_Model!$C$22)*Predictive_Model!$D$22+((I4137-Predictive_Model!$B$23)/Predictive_Model!$C$23)*Predictive_Model!$D$23+((L4137-Predictive_Model!$B$24)/Predictive_Model!$C$24)*Predictive_Model!$D$24+((M4137-Predictive_Model!$B$25)/Predictive_Model!$C$25)*Predictive_Model!$D$25+IF(C4137="Male",Predictive_Model!$D$31,IF(C4137="Other",Predictive_Model!$D$32,0))+IF(D4137="Premium",Predictive_Model!$D$34,IF(D4137="Standard",Predictive_Model!$D$35,0))+IF(G4137="Asia",Predictive_Model!$D$37,IF(G4137="Europe",Predictive_Model!$D$38,IF(G4137="North America",Predictive_Model!$D$39,IF(G4137="Oceania",Predictive_Model!$D$40,IF(G4137="South America",Predictive_Model!$D$41,0)))))+IF(H4137="Laptop",Predictive_Model!$D$43,IF(H4137="Mobile",Predictive_Model!$D$44,IF(H4137="TV",Predictive_Model!$D$45,IF(H4137="Tablet",Predictive_Model!$D$46,0))))+IF(K4137="Crypto",Predictive_Model!$D$48,IF(K4137="Debit Card",Predictive_Model!$D$49,IF(K4137="Gift Card",Predictive_Model!$D$50,IF(K4137="PayPal",Predictive_Model!$D$51,0))))+IF(N4137="Comedy",Predictive_Model!$D$53,IF(N4137="Documentary",Predictive_Model!$D$54,IF(N4137="Drama",Predictive_Model!$D$55,IF(N4137="Horror",Predictive_Model!$D$56,IF(N4137="Romance",Predictive_Model!$D$57,IF(N4137="Sci-Fi",Predictive_Model!$D$58,0)))))))))</f>
        <v>0.99999005956943821</v>
      </c>
      <c r="V4137" s="3" t="str">
        <f t="shared" si="646"/>
        <v>Critical</v>
      </c>
      <c r="W4137" s="6">
        <f t="shared" si="647"/>
        <v>8.99</v>
      </c>
      <c r="X4137" s="3" t="str">
        <f t="shared" si="648"/>
        <v>Priority 2</v>
      </c>
      <c r="Y4137" s="3" t="str">
        <f t="shared" si="649"/>
        <v>OK</v>
      </c>
    </row>
    <row r="4138" spans="1:25" x14ac:dyDescent="0.25">
      <c r="A4138" s="3" t="str">
        <f>Raw_Data!A4138</f>
        <v>5381612f-764a-40ee-9b78-d63104e51f5f</v>
      </c>
      <c r="B4138" s="3">
        <f>Raw_Data!B4138</f>
        <v>47</v>
      </c>
      <c r="C4138" s="3" t="str">
        <f>Raw_Data!C4138</f>
        <v>Other</v>
      </c>
      <c r="D4138" s="3" t="str">
        <f>Raw_Data!D4138</f>
        <v>Premium</v>
      </c>
      <c r="E4138" s="3">
        <f>Raw_Data!E4138</f>
        <v>3.3</v>
      </c>
      <c r="F4138" s="3">
        <f>Raw_Data!F4138</f>
        <v>24</v>
      </c>
      <c r="G4138" s="3" t="str">
        <f>Raw_Data!G4138</f>
        <v>North America</v>
      </c>
      <c r="H4138" s="3" t="str">
        <f>Raw_Data!H4138</f>
        <v>Desktop</v>
      </c>
      <c r="I4138" s="3">
        <f>Raw_Data!I4138</f>
        <v>17.989999999999998</v>
      </c>
      <c r="J4138" s="3">
        <f>Raw_Data!J4138</f>
        <v>1</v>
      </c>
      <c r="K4138" s="3" t="str">
        <f>Raw_Data!K4138</f>
        <v>Crypto</v>
      </c>
      <c r="L4138" s="3">
        <f>Raw_Data!L4138</f>
        <v>4</v>
      </c>
      <c r="M4138" s="3">
        <f>Raw_Data!M4138</f>
        <v>0.13</v>
      </c>
      <c r="N4138" s="3" t="str">
        <f>Raw_Data!N4138</f>
        <v>Action</v>
      </c>
      <c r="O4138" s="3" t="str">
        <f t="shared" si="640"/>
        <v>45-54</v>
      </c>
      <c r="P4138" s="3" t="str">
        <f t="shared" si="641"/>
        <v>&lt;10h</v>
      </c>
      <c r="Q4138" s="3" t="str">
        <f t="shared" si="642"/>
        <v>22-45d</v>
      </c>
      <c r="R4138" s="3" t="str">
        <f t="shared" si="643"/>
        <v>Medium</v>
      </c>
      <c r="S4138" s="3" t="str">
        <f t="shared" si="644"/>
        <v>High</v>
      </c>
      <c r="T4138" s="3" t="str">
        <f t="shared" si="645"/>
        <v>Churned</v>
      </c>
      <c r="U4138" s="4">
        <f>1/(1+EXP(-(Predictive_Model!$B$5+((B4138-Predictive_Model!$B$20)/Predictive_Model!$C$20)*Predictive_Model!$D$20+((E4138-Predictive_Model!$B$21)/Predictive_Model!$C$21)*Predictive_Model!$D$21+((F4138-Predictive_Model!$B$22)/Predictive_Model!$C$22)*Predictive_Model!$D$22+((I4138-Predictive_Model!$B$23)/Predictive_Model!$C$23)*Predictive_Model!$D$23+((L4138-Predictive_Model!$B$24)/Predictive_Model!$C$24)*Predictive_Model!$D$24+((M4138-Predictive_Model!$B$25)/Predictive_Model!$C$25)*Predictive_Model!$D$25+IF(C4138="Male",Predictive_Model!$D$31,IF(C4138="Other",Predictive_Model!$D$32,0))+IF(D4138="Premium",Predictive_Model!$D$34,IF(D4138="Standard",Predictive_Model!$D$35,0))+IF(G4138="Asia",Predictive_Model!$D$37,IF(G4138="Europe",Predictive_Model!$D$38,IF(G4138="North America",Predictive_Model!$D$39,IF(G4138="Oceania",Predictive_Model!$D$40,IF(G4138="South America",Predictive_Model!$D$41,0)))))+IF(H4138="Laptop",Predictive_Model!$D$43,IF(H4138="Mobile",Predictive_Model!$D$44,IF(H4138="TV",Predictive_Model!$D$45,IF(H4138="Tablet",Predictive_Model!$D$46,0))))+IF(K4138="Crypto",Predictive_Model!$D$48,IF(K4138="Debit Card",Predictive_Model!$D$49,IF(K4138="Gift Card",Predictive_Model!$D$50,IF(K4138="PayPal",Predictive_Model!$D$51,0))))+IF(N4138="Comedy",Predictive_Model!$D$53,IF(N4138="Documentary",Predictive_Model!$D$54,IF(N4138="Drama",Predictive_Model!$D$55,IF(N4138="Horror",Predictive_Model!$D$56,IF(N4138="Romance",Predictive_Model!$D$57,IF(N4138="Sci-Fi",Predictive_Model!$D$58,0)))))))))</f>
        <v>0.77304140027209423</v>
      </c>
      <c r="V4138" s="3" t="str">
        <f t="shared" si="646"/>
        <v>Critical</v>
      </c>
      <c r="W4138" s="6">
        <f t="shared" si="647"/>
        <v>17.989999999999998</v>
      </c>
      <c r="X4138" s="3" t="str">
        <f t="shared" si="648"/>
        <v>Priority 1</v>
      </c>
      <c r="Y4138" s="3" t="str">
        <f t="shared" si="649"/>
        <v>OK</v>
      </c>
    </row>
    <row r="4139" spans="1:25" x14ac:dyDescent="0.25">
      <c r="A4139" s="3" t="str">
        <f>Raw_Data!A4139</f>
        <v>3988c64c-4754-489c-bf86-146be943c7b8</v>
      </c>
      <c r="B4139" s="3">
        <f>Raw_Data!B4139</f>
        <v>25</v>
      </c>
      <c r="C4139" s="3" t="str">
        <f>Raw_Data!C4139</f>
        <v>Other</v>
      </c>
      <c r="D4139" s="3" t="str">
        <f>Raw_Data!D4139</f>
        <v>Basic</v>
      </c>
      <c r="E4139" s="3">
        <f>Raw_Data!E4139</f>
        <v>2.2000000000000002</v>
      </c>
      <c r="F4139" s="3">
        <f>Raw_Data!F4139</f>
        <v>55</v>
      </c>
      <c r="G4139" s="3" t="str">
        <f>Raw_Data!G4139</f>
        <v>North America</v>
      </c>
      <c r="H4139" s="3" t="str">
        <f>Raw_Data!H4139</f>
        <v>Tablet</v>
      </c>
      <c r="I4139" s="3">
        <f>Raw_Data!I4139</f>
        <v>8.99</v>
      </c>
      <c r="J4139" s="3">
        <f>Raw_Data!J4139</f>
        <v>1</v>
      </c>
      <c r="K4139" s="3" t="str">
        <f>Raw_Data!K4139</f>
        <v>Gift Card</v>
      </c>
      <c r="L4139" s="3">
        <f>Raw_Data!L4139</f>
        <v>4</v>
      </c>
      <c r="M4139" s="3">
        <f>Raw_Data!M4139</f>
        <v>0.04</v>
      </c>
      <c r="N4139" s="3" t="str">
        <f>Raw_Data!N4139</f>
        <v>Romance</v>
      </c>
      <c r="O4139" s="3" t="str">
        <f t="shared" si="640"/>
        <v>25-34</v>
      </c>
      <c r="P4139" s="3" t="str">
        <f t="shared" si="641"/>
        <v>&lt;10h</v>
      </c>
      <c r="Q4139" s="3" t="str">
        <f t="shared" si="642"/>
        <v>46-60d</v>
      </c>
      <c r="R4139" s="3" t="str">
        <f t="shared" si="643"/>
        <v>Low</v>
      </c>
      <c r="S4139" s="3" t="str">
        <f t="shared" si="644"/>
        <v>Low</v>
      </c>
      <c r="T4139" s="3" t="str">
        <f t="shared" si="645"/>
        <v>Churned</v>
      </c>
      <c r="U4139" s="4">
        <f>1/(1+EXP(-(Predictive_Model!$B$5+((B4139-Predictive_Model!$B$20)/Predictive_Model!$C$20)*Predictive_Model!$D$20+((E4139-Predictive_Model!$B$21)/Predictive_Model!$C$21)*Predictive_Model!$D$21+((F4139-Predictive_Model!$B$22)/Predictive_Model!$C$22)*Predictive_Model!$D$22+((I4139-Predictive_Model!$B$23)/Predictive_Model!$C$23)*Predictive_Model!$D$23+((L4139-Predictive_Model!$B$24)/Predictive_Model!$C$24)*Predictive_Model!$D$24+((M4139-Predictive_Model!$B$25)/Predictive_Model!$C$25)*Predictive_Model!$D$25+IF(C4139="Male",Predictive_Model!$D$31,IF(C4139="Other",Predictive_Model!$D$32,0))+IF(D4139="Premium",Predictive_Model!$D$34,IF(D4139="Standard",Predictive_Model!$D$35,0))+IF(G4139="Asia",Predictive_Model!$D$37,IF(G4139="Europe",Predictive_Model!$D$38,IF(G4139="North America",Predictive_Model!$D$39,IF(G4139="Oceania",Predictive_Model!$D$40,IF(G4139="South America",Predictive_Model!$D$41,0)))))+IF(H4139="Laptop",Predictive_Model!$D$43,IF(H4139="Mobile",Predictive_Model!$D$44,IF(H4139="TV",Predictive_Model!$D$45,IF(H4139="Tablet",Predictive_Model!$D$46,0))))+IF(K4139="Crypto",Predictive_Model!$D$48,IF(K4139="Debit Card",Predictive_Model!$D$49,IF(K4139="Gift Card",Predictive_Model!$D$50,IF(K4139="PayPal",Predictive_Model!$D$51,0))))+IF(N4139="Comedy",Predictive_Model!$D$53,IF(N4139="Documentary",Predictive_Model!$D$54,IF(N4139="Drama",Predictive_Model!$D$55,IF(N4139="Horror",Predictive_Model!$D$56,IF(N4139="Romance",Predictive_Model!$D$57,IF(N4139="Sci-Fi",Predictive_Model!$D$58,0)))))))))</f>
        <v>0.9999760206302718</v>
      </c>
      <c r="V4139" s="3" t="str">
        <f t="shared" si="646"/>
        <v>Critical</v>
      </c>
      <c r="W4139" s="6">
        <f t="shared" si="647"/>
        <v>8.99</v>
      </c>
      <c r="X4139" s="3" t="str">
        <f t="shared" si="648"/>
        <v>Priority 2</v>
      </c>
      <c r="Y4139" s="3" t="str">
        <f t="shared" si="649"/>
        <v>OK</v>
      </c>
    </row>
    <row r="4140" spans="1:25" x14ac:dyDescent="0.25">
      <c r="A4140" s="3" t="str">
        <f>Raw_Data!A4140</f>
        <v>83d9f3d1-27b2-46d3-b2c5-6803bb220f4d</v>
      </c>
      <c r="B4140" s="3">
        <f>Raw_Data!B4140</f>
        <v>56</v>
      </c>
      <c r="C4140" s="3" t="str">
        <f>Raw_Data!C4140</f>
        <v>Other</v>
      </c>
      <c r="D4140" s="3" t="str">
        <f>Raw_Data!D4140</f>
        <v>Standard</v>
      </c>
      <c r="E4140" s="3">
        <f>Raw_Data!E4140</f>
        <v>34.799999999999997</v>
      </c>
      <c r="F4140" s="3">
        <f>Raw_Data!F4140</f>
        <v>2</v>
      </c>
      <c r="G4140" s="3" t="str">
        <f>Raw_Data!G4140</f>
        <v>Oceania</v>
      </c>
      <c r="H4140" s="3" t="str">
        <f>Raw_Data!H4140</f>
        <v>Desktop</v>
      </c>
      <c r="I4140" s="3">
        <f>Raw_Data!I4140</f>
        <v>13.99</v>
      </c>
      <c r="J4140" s="3">
        <f>Raw_Data!J4140</f>
        <v>0</v>
      </c>
      <c r="K4140" s="3" t="str">
        <f>Raw_Data!K4140</f>
        <v>Debit Card</v>
      </c>
      <c r="L4140" s="3">
        <f>Raw_Data!L4140</f>
        <v>4</v>
      </c>
      <c r="M4140" s="3">
        <f>Raw_Data!M4140</f>
        <v>11.6</v>
      </c>
      <c r="N4140" s="3" t="str">
        <f>Raw_Data!N4140</f>
        <v>Drama</v>
      </c>
      <c r="O4140" s="3" t="str">
        <f t="shared" si="640"/>
        <v>55-70</v>
      </c>
      <c r="P4140" s="3" t="str">
        <f t="shared" si="641"/>
        <v>25-49h</v>
      </c>
      <c r="Q4140" s="3" t="str">
        <f t="shared" si="642"/>
        <v>0-7d</v>
      </c>
      <c r="R4140" s="3" t="str">
        <f t="shared" si="643"/>
        <v>High</v>
      </c>
      <c r="S4140" s="3" t="str">
        <f t="shared" si="644"/>
        <v>Mid</v>
      </c>
      <c r="T4140" s="3" t="str">
        <f t="shared" si="645"/>
        <v>Active</v>
      </c>
      <c r="U4140" s="4">
        <f>1/(1+EXP(-(Predictive_Model!$B$5+((B4140-Predictive_Model!$B$20)/Predictive_Model!$C$20)*Predictive_Model!$D$20+((E4140-Predictive_Model!$B$21)/Predictive_Model!$C$21)*Predictive_Model!$D$21+((F4140-Predictive_Model!$B$22)/Predictive_Model!$C$22)*Predictive_Model!$D$22+((I4140-Predictive_Model!$B$23)/Predictive_Model!$C$23)*Predictive_Model!$D$23+((L4140-Predictive_Model!$B$24)/Predictive_Model!$C$24)*Predictive_Model!$D$24+((M4140-Predictive_Model!$B$25)/Predictive_Model!$C$25)*Predictive_Model!$D$25+IF(C4140="Male",Predictive_Model!$D$31,IF(C4140="Other",Predictive_Model!$D$32,0))+IF(D4140="Premium",Predictive_Model!$D$34,IF(D4140="Standard",Predictive_Model!$D$35,0))+IF(G4140="Asia",Predictive_Model!$D$37,IF(G4140="Europe",Predictive_Model!$D$38,IF(G4140="North America",Predictive_Model!$D$39,IF(G4140="Oceania",Predictive_Model!$D$40,IF(G4140="South America",Predictive_Model!$D$41,0)))))+IF(H4140="Laptop",Predictive_Model!$D$43,IF(H4140="Mobile",Predictive_Model!$D$44,IF(H4140="TV",Predictive_Model!$D$45,IF(H4140="Tablet",Predictive_Model!$D$46,0))))+IF(K4140="Crypto",Predictive_Model!$D$48,IF(K4140="Debit Card",Predictive_Model!$D$49,IF(K4140="Gift Card",Predictive_Model!$D$50,IF(K4140="PayPal",Predictive_Model!$D$51,0))))+IF(N4140="Comedy",Predictive_Model!$D$53,IF(N4140="Documentary",Predictive_Model!$D$54,IF(N4140="Drama",Predictive_Model!$D$55,IF(N4140="Horror",Predictive_Model!$D$56,IF(N4140="Romance",Predictive_Model!$D$57,IF(N4140="Sci-Fi",Predictive_Model!$D$58,0)))))))))</f>
        <v>1.642092211746195E-13</v>
      </c>
      <c r="V4140" s="3" t="str">
        <f t="shared" si="646"/>
        <v>Low</v>
      </c>
      <c r="W4140" s="6">
        <f t="shared" si="647"/>
        <v>2.2972870042329268E-12</v>
      </c>
      <c r="X4140" s="3" t="str">
        <f t="shared" si="648"/>
        <v>Monitor</v>
      </c>
      <c r="Y4140" s="3" t="str">
        <f t="shared" si="649"/>
        <v>OK</v>
      </c>
    </row>
    <row r="4141" spans="1:25" x14ac:dyDescent="0.25">
      <c r="A4141" s="3" t="str">
        <f>Raw_Data!A4141</f>
        <v>31fa49f8-825a-4ea0-8ac6-ea7101ad0bda</v>
      </c>
      <c r="B4141" s="3">
        <f>Raw_Data!B4141</f>
        <v>59</v>
      </c>
      <c r="C4141" s="3" t="str">
        <f>Raw_Data!C4141</f>
        <v>Other</v>
      </c>
      <c r="D4141" s="3" t="str">
        <f>Raw_Data!D4141</f>
        <v>Premium</v>
      </c>
      <c r="E4141" s="3">
        <f>Raw_Data!E4141</f>
        <v>10.17</v>
      </c>
      <c r="F4141" s="3">
        <f>Raw_Data!F4141</f>
        <v>14</v>
      </c>
      <c r="G4141" s="3" t="str">
        <f>Raw_Data!G4141</f>
        <v>South America</v>
      </c>
      <c r="H4141" s="3" t="str">
        <f>Raw_Data!H4141</f>
        <v>Laptop</v>
      </c>
      <c r="I4141" s="3">
        <f>Raw_Data!I4141</f>
        <v>17.989999999999998</v>
      </c>
      <c r="J4141" s="3">
        <f>Raw_Data!J4141</f>
        <v>0</v>
      </c>
      <c r="K4141" s="3" t="str">
        <f>Raw_Data!K4141</f>
        <v>Debit Card</v>
      </c>
      <c r="L4141" s="3">
        <f>Raw_Data!L4141</f>
        <v>3</v>
      </c>
      <c r="M4141" s="3">
        <f>Raw_Data!M4141</f>
        <v>0.68</v>
      </c>
      <c r="N4141" s="3" t="str">
        <f>Raw_Data!N4141</f>
        <v>Action</v>
      </c>
      <c r="O4141" s="3" t="str">
        <f t="shared" si="640"/>
        <v>55-70</v>
      </c>
      <c r="P4141" s="3" t="str">
        <f t="shared" si="641"/>
        <v>10-24h</v>
      </c>
      <c r="Q4141" s="3" t="str">
        <f t="shared" si="642"/>
        <v>8-21d</v>
      </c>
      <c r="R4141" s="3" t="str">
        <f t="shared" si="643"/>
        <v>Medium</v>
      </c>
      <c r="S4141" s="3" t="str">
        <f t="shared" si="644"/>
        <v>High</v>
      </c>
      <c r="T4141" s="3" t="str">
        <f t="shared" si="645"/>
        <v>Active</v>
      </c>
      <c r="U4141" s="4">
        <f>1/(1+EXP(-(Predictive_Model!$B$5+((B4141-Predictive_Model!$B$20)/Predictive_Model!$C$20)*Predictive_Model!$D$20+((E4141-Predictive_Model!$B$21)/Predictive_Model!$C$21)*Predictive_Model!$D$21+((F4141-Predictive_Model!$B$22)/Predictive_Model!$C$22)*Predictive_Model!$D$22+((I4141-Predictive_Model!$B$23)/Predictive_Model!$C$23)*Predictive_Model!$D$23+((L4141-Predictive_Model!$B$24)/Predictive_Model!$C$24)*Predictive_Model!$D$24+((M4141-Predictive_Model!$B$25)/Predictive_Model!$C$25)*Predictive_Model!$D$25+IF(C4141="Male",Predictive_Model!$D$31,IF(C4141="Other",Predictive_Model!$D$32,0))+IF(D4141="Premium",Predictive_Model!$D$34,IF(D4141="Standard",Predictive_Model!$D$35,0))+IF(G4141="Asia",Predictive_Model!$D$37,IF(G4141="Europe",Predictive_Model!$D$38,IF(G4141="North America",Predictive_Model!$D$39,IF(G4141="Oceania",Predictive_Model!$D$40,IF(G4141="South America",Predictive_Model!$D$41,0)))))+IF(H4141="Laptop",Predictive_Model!$D$43,IF(H4141="Mobile",Predictive_Model!$D$44,IF(H4141="TV",Predictive_Model!$D$45,IF(H4141="Tablet",Predictive_Model!$D$46,0))))+IF(K4141="Crypto",Predictive_Model!$D$48,IF(K4141="Debit Card",Predictive_Model!$D$49,IF(K4141="Gift Card",Predictive_Model!$D$50,IF(K4141="PayPal",Predictive_Model!$D$51,0))))+IF(N4141="Comedy",Predictive_Model!$D$53,IF(N4141="Documentary",Predictive_Model!$D$54,IF(N4141="Drama",Predictive_Model!$D$55,IF(N4141="Horror",Predictive_Model!$D$56,IF(N4141="Romance",Predictive_Model!$D$57,IF(N4141="Sci-Fi",Predictive_Model!$D$58,0)))))))))</f>
        <v>6.4292016451790099E-2</v>
      </c>
      <c r="V4141" s="3" t="str">
        <f t="shared" si="646"/>
        <v>Low</v>
      </c>
      <c r="W4141" s="6">
        <f t="shared" si="647"/>
        <v>1.1566133759677037</v>
      </c>
      <c r="X4141" s="3" t="str">
        <f t="shared" si="648"/>
        <v>Monitor</v>
      </c>
      <c r="Y4141" s="3" t="str">
        <f t="shared" si="649"/>
        <v>OK</v>
      </c>
    </row>
    <row r="4142" spans="1:25" x14ac:dyDescent="0.25">
      <c r="A4142" s="3" t="str">
        <f>Raw_Data!A4142</f>
        <v>b0494b53-2f3c-46cc-b907-265ed1f3d345</v>
      </c>
      <c r="B4142" s="3">
        <f>Raw_Data!B4142</f>
        <v>45</v>
      </c>
      <c r="C4142" s="3" t="str">
        <f>Raw_Data!C4142</f>
        <v>Male</v>
      </c>
      <c r="D4142" s="3" t="str">
        <f>Raw_Data!D4142</f>
        <v>Standard</v>
      </c>
      <c r="E4142" s="3">
        <f>Raw_Data!E4142</f>
        <v>43.5</v>
      </c>
      <c r="F4142" s="3">
        <f>Raw_Data!F4142</f>
        <v>7</v>
      </c>
      <c r="G4142" s="3" t="str">
        <f>Raw_Data!G4142</f>
        <v>North America</v>
      </c>
      <c r="H4142" s="3" t="str">
        <f>Raw_Data!H4142</f>
        <v>Desktop</v>
      </c>
      <c r="I4142" s="3">
        <f>Raw_Data!I4142</f>
        <v>13.99</v>
      </c>
      <c r="J4142" s="3">
        <f>Raw_Data!J4142</f>
        <v>0</v>
      </c>
      <c r="K4142" s="3" t="str">
        <f>Raw_Data!K4142</f>
        <v>Gift Card</v>
      </c>
      <c r="L4142" s="3">
        <f>Raw_Data!L4142</f>
        <v>5</v>
      </c>
      <c r="M4142" s="3">
        <f>Raw_Data!M4142</f>
        <v>5.44</v>
      </c>
      <c r="N4142" s="3" t="str">
        <f>Raw_Data!N4142</f>
        <v>Drama</v>
      </c>
      <c r="O4142" s="3" t="str">
        <f t="shared" si="640"/>
        <v>45-54</v>
      </c>
      <c r="P4142" s="3" t="str">
        <f t="shared" si="641"/>
        <v>25-49h</v>
      </c>
      <c r="Q4142" s="3" t="str">
        <f t="shared" si="642"/>
        <v>0-7d</v>
      </c>
      <c r="R4142" s="3" t="str">
        <f t="shared" si="643"/>
        <v>High</v>
      </c>
      <c r="S4142" s="3" t="str">
        <f t="shared" si="644"/>
        <v>Mid</v>
      </c>
      <c r="T4142" s="3" t="str">
        <f t="shared" si="645"/>
        <v>Active</v>
      </c>
      <c r="U4142" s="4">
        <f>1/(1+EXP(-(Predictive_Model!$B$5+((B4142-Predictive_Model!$B$20)/Predictive_Model!$C$20)*Predictive_Model!$D$20+((E4142-Predictive_Model!$B$21)/Predictive_Model!$C$21)*Predictive_Model!$D$21+((F4142-Predictive_Model!$B$22)/Predictive_Model!$C$22)*Predictive_Model!$D$22+((I4142-Predictive_Model!$B$23)/Predictive_Model!$C$23)*Predictive_Model!$D$23+((L4142-Predictive_Model!$B$24)/Predictive_Model!$C$24)*Predictive_Model!$D$24+((M4142-Predictive_Model!$B$25)/Predictive_Model!$C$25)*Predictive_Model!$D$25+IF(C4142="Male",Predictive_Model!$D$31,IF(C4142="Other",Predictive_Model!$D$32,0))+IF(D4142="Premium",Predictive_Model!$D$34,IF(D4142="Standard",Predictive_Model!$D$35,0))+IF(G4142="Asia",Predictive_Model!$D$37,IF(G4142="Europe",Predictive_Model!$D$38,IF(G4142="North America",Predictive_Model!$D$39,IF(G4142="Oceania",Predictive_Model!$D$40,IF(G4142="South America",Predictive_Model!$D$41,0)))))+IF(H4142="Laptop",Predictive_Model!$D$43,IF(H4142="Mobile",Predictive_Model!$D$44,IF(H4142="TV",Predictive_Model!$D$45,IF(H4142="Tablet",Predictive_Model!$D$46,0))))+IF(K4142="Crypto",Predictive_Model!$D$48,IF(K4142="Debit Card",Predictive_Model!$D$49,IF(K4142="Gift Card",Predictive_Model!$D$50,IF(K4142="PayPal",Predictive_Model!$D$51,0))))+IF(N4142="Comedy",Predictive_Model!$D$53,IF(N4142="Documentary",Predictive_Model!$D$54,IF(N4142="Drama",Predictive_Model!$D$55,IF(N4142="Horror",Predictive_Model!$D$56,IF(N4142="Romance",Predictive_Model!$D$57,IF(N4142="Sci-Fi",Predictive_Model!$D$58,0)))))))))</f>
        <v>5.3429407938814856E-10</v>
      </c>
      <c r="V4142" s="3" t="str">
        <f t="shared" si="646"/>
        <v>Low</v>
      </c>
      <c r="W4142" s="6">
        <f t="shared" si="647"/>
        <v>7.4747741706401985E-9</v>
      </c>
      <c r="X4142" s="3" t="str">
        <f t="shared" si="648"/>
        <v>Monitor</v>
      </c>
      <c r="Y4142" s="3" t="str">
        <f t="shared" si="649"/>
        <v>OK</v>
      </c>
    </row>
    <row r="4143" spans="1:25" x14ac:dyDescent="0.25">
      <c r="A4143" s="3" t="str">
        <f>Raw_Data!A4143</f>
        <v>a9815df5-69e5-4cb7-9cdd-e7e47b879875</v>
      </c>
      <c r="B4143" s="3">
        <f>Raw_Data!B4143</f>
        <v>68</v>
      </c>
      <c r="C4143" s="3" t="str">
        <f>Raw_Data!C4143</f>
        <v>Other</v>
      </c>
      <c r="D4143" s="3" t="str">
        <f>Raw_Data!D4143</f>
        <v>Premium</v>
      </c>
      <c r="E4143" s="3">
        <f>Raw_Data!E4143</f>
        <v>13.82</v>
      </c>
      <c r="F4143" s="3">
        <f>Raw_Data!F4143</f>
        <v>44</v>
      </c>
      <c r="G4143" s="3" t="str">
        <f>Raw_Data!G4143</f>
        <v>Oceania</v>
      </c>
      <c r="H4143" s="3" t="str">
        <f>Raw_Data!H4143</f>
        <v>TV</v>
      </c>
      <c r="I4143" s="3">
        <f>Raw_Data!I4143</f>
        <v>17.989999999999998</v>
      </c>
      <c r="J4143" s="3">
        <f>Raw_Data!J4143</f>
        <v>1</v>
      </c>
      <c r="K4143" s="3" t="str">
        <f>Raw_Data!K4143</f>
        <v>Gift Card</v>
      </c>
      <c r="L4143" s="3">
        <f>Raw_Data!L4143</f>
        <v>4</v>
      </c>
      <c r="M4143" s="3">
        <f>Raw_Data!M4143</f>
        <v>0.31</v>
      </c>
      <c r="N4143" s="3" t="str">
        <f>Raw_Data!N4143</f>
        <v>Comedy</v>
      </c>
      <c r="O4143" s="3" t="str">
        <f t="shared" si="640"/>
        <v>55-70</v>
      </c>
      <c r="P4143" s="3" t="str">
        <f t="shared" si="641"/>
        <v>10-24h</v>
      </c>
      <c r="Q4143" s="3" t="str">
        <f t="shared" si="642"/>
        <v>22-45d</v>
      </c>
      <c r="R4143" s="3" t="str">
        <f t="shared" si="643"/>
        <v>Medium</v>
      </c>
      <c r="S4143" s="3" t="str">
        <f t="shared" si="644"/>
        <v>High</v>
      </c>
      <c r="T4143" s="3" t="str">
        <f t="shared" si="645"/>
        <v>Churned</v>
      </c>
      <c r="U4143" s="4">
        <f>1/(1+EXP(-(Predictive_Model!$B$5+((B4143-Predictive_Model!$B$20)/Predictive_Model!$C$20)*Predictive_Model!$D$20+((E4143-Predictive_Model!$B$21)/Predictive_Model!$C$21)*Predictive_Model!$D$21+((F4143-Predictive_Model!$B$22)/Predictive_Model!$C$22)*Predictive_Model!$D$22+((I4143-Predictive_Model!$B$23)/Predictive_Model!$C$23)*Predictive_Model!$D$23+((L4143-Predictive_Model!$B$24)/Predictive_Model!$C$24)*Predictive_Model!$D$24+((M4143-Predictive_Model!$B$25)/Predictive_Model!$C$25)*Predictive_Model!$D$25+IF(C4143="Male",Predictive_Model!$D$31,IF(C4143="Other",Predictive_Model!$D$32,0))+IF(D4143="Premium",Predictive_Model!$D$34,IF(D4143="Standard",Predictive_Model!$D$35,0))+IF(G4143="Asia",Predictive_Model!$D$37,IF(G4143="Europe",Predictive_Model!$D$38,IF(G4143="North America",Predictive_Model!$D$39,IF(G4143="Oceania",Predictive_Model!$D$40,IF(G4143="South America",Predictive_Model!$D$41,0)))))+IF(H4143="Laptop",Predictive_Model!$D$43,IF(H4143="Mobile",Predictive_Model!$D$44,IF(H4143="TV",Predictive_Model!$D$45,IF(H4143="Tablet",Predictive_Model!$D$46,0))))+IF(K4143="Crypto",Predictive_Model!$D$48,IF(K4143="Debit Card",Predictive_Model!$D$49,IF(K4143="Gift Card",Predictive_Model!$D$50,IF(K4143="PayPal",Predictive_Model!$D$51,0))))+IF(N4143="Comedy",Predictive_Model!$D$53,IF(N4143="Documentary",Predictive_Model!$D$54,IF(N4143="Drama",Predictive_Model!$D$55,IF(N4143="Horror",Predictive_Model!$D$56,IF(N4143="Romance",Predictive_Model!$D$57,IF(N4143="Sci-Fi",Predictive_Model!$D$58,0)))))))))</f>
        <v>0.60698562562926339</v>
      </c>
      <c r="V4143" s="3" t="str">
        <f t="shared" si="646"/>
        <v>High</v>
      </c>
      <c r="W4143" s="6">
        <f t="shared" si="647"/>
        <v>17.989999999999998</v>
      </c>
      <c r="X4143" s="3" t="str">
        <f t="shared" si="648"/>
        <v>Priority 2</v>
      </c>
      <c r="Y4143" s="3" t="str">
        <f t="shared" si="649"/>
        <v>OK</v>
      </c>
    </row>
    <row r="4144" spans="1:25" x14ac:dyDescent="0.25">
      <c r="A4144" s="3" t="str">
        <f>Raw_Data!A4144</f>
        <v>8d1288c4-b29c-4cba-8c59-4bbf0db22487</v>
      </c>
      <c r="B4144" s="3">
        <f>Raw_Data!B4144</f>
        <v>50</v>
      </c>
      <c r="C4144" s="3" t="str">
        <f>Raw_Data!C4144</f>
        <v>Other</v>
      </c>
      <c r="D4144" s="3" t="str">
        <f>Raw_Data!D4144</f>
        <v>Premium</v>
      </c>
      <c r="E4144" s="3">
        <f>Raw_Data!E4144</f>
        <v>13.02</v>
      </c>
      <c r="F4144" s="3">
        <f>Raw_Data!F4144</f>
        <v>51</v>
      </c>
      <c r="G4144" s="3" t="str">
        <f>Raw_Data!G4144</f>
        <v>South America</v>
      </c>
      <c r="H4144" s="3" t="str">
        <f>Raw_Data!H4144</f>
        <v>Desktop</v>
      </c>
      <c r="I4144" s="3">
        <f>Raw_Data!I4144</f>
        <v>17.989999999999998</v>
      </c>
      <c r="J4144" s="3">
        <f>Raw_Data!J4144</f>
        <v>1</v>
      </c>
      <c r="K4144" s="3" t="str">
        <f>Raw_Data!K4144</f>
        <v>Crypto</v>
      </c>
      <c r="L4144" s="3">
        <f>Raw_Data!L4144</f>
        <v>2</v>
      </c>
      <c r="M4144" s="3">
        <f>Raw_Data!M4144</f>
        <v>0.25</v>
      </c>
      <c r="N4144" s="3" t="str">
        <f>Raw_Data!N4144</f>
        <v>Romance</v>
      </c>
      <c r="O4144" s="3" t="str">
        <f t="shared" si="640"/>
        <v>45-54</v>
      </c>
      <c r="P4144" s="3" t="str">
        <f t="shared" si="641"/>
        <v>10-24h</v>
      </c>
      <c r="Q4144" s="3" t="str">
        <f t="shared" si="642"/>
        <v>46-60d</v>
      </c>
      <c r="R4144" s="3" t="str">
        <f t="shared" si="643"/>
        <v>Medium</v>
      </c>
      <c r="S4144" s="3" t="str">
        <f t="shared" si="644"/>
        <v>High</v>
      </c>
      <c r="T4144" s="3" t="str">
        <f t="shared" si="645"/>
        <v>Churned</v>
      </c>
      <c r="U4144" s="4">
        <f>1/(1+EXP(-(Predictive_Model!$B$5+((B4144-Predictive_Model!$B$20)/Predictive_Model!$C$20)*Predictive_Model!$D$20+((E4144-Predictive_Model!$B$21)/Predictive_Model!$C$21)*Predictive_Model!$D$21+((F4144-Predictive_Model!$B$22)/Predictive_Model!$C$22)*Predictive_Model!$D$22+((I4144-Predictive_Model!$B$23)/Predictive_Model!$C$23)*Predictive_Model!$D$23+((L4144-Predictive_Model!$B$24)/Predictive_Model!$C$24)*Predictive_Model!$D$24+((M4144-Predictive_Model!$B$25)/Predictive_Model!$C$25)*Predictive_Model!$D$25+IF(C4144="Male",Predictive_Model!$D$31,IF(C4144="Other",Predictive_Model!$D$32,0))+IF(D4144="Premium",Predictive_Model!$D$34,IF(D4144="Standard",Predictive_Model!$D$35,0))+IF(G4144="Asia",Predictive_Model!$D$37,IF(G4144="Europe",Predictive_Model!$D$38,IF(G4144="North America",Predictive_Model!$D$39,IF(G4144="Oceania",Predictive_Model!$D$40,IF(G4144="South America",Predictive_Model!$D$41,0)))))+IF(H4144="Laptop",Predictive_Model!$D$43,IF(H4144="Mobile",Predictive_Model!$D$44,IF(H4144="TV",Predictive_Model!$D$45,IF(H4144="Tablet",Predictive_Model!$D$46,0))))+IF(K4144="Crypto",Predictive_Model!$D$48,IF(K4144="Debit Card",Predictive_Model!$D$49,IF(K4144="Gift Card",Predictive_Model!$D$50,IF(K4144="PayPal",Predictive_Model!$D$51,0))))+IF(N4144="Comedy",Predictive_Model!$D$53,IF(N4144="Documentary",Predictive_Model!$D$54,IF(N4144="Drama",Predictive_Model!$D$55,IF(N4144="Horror",Predictive_Model!$D$56,IF(N4144="Romance",Predictive_Model!$D$57,IF(N4144="Sci-Fi",Predictive_Model!$D$58,0)))))))))</f>
        <v>0.95661569463753104</v>
      </c>
      <c r="V4144" s="3" t="str">
        <f t="shared" si="646"/>
        <v>Critical</v>
      </c>
      <c r="W4144" s="6">
        <f t="shared" si="647"/>
        <v>17.989999999999998</v>
      </c>
      <c r="X4144" s="3" t="str">
        <f t="shared" si="648"/>
        <v>Priority 1</v>
      </c>
      <c r="Y4144" s="3" t="str">
        <f t="shared" si="649"/>
        <v>OK</v>
      </c>
    </row>
    <row r="4145" spans="1:25" x14ac:dyDescent="0.25">
      <c r="A4145" s="3" t="str">
        <f>Raw_Data!A4145</f>
        <v>3a1bf4c6-39ee-430e-bdf0-74fd5f9615c2</v>
      </c>
      <c r="B4145" s="3">
        <f>Raw_Data!B4145</f>
        <v>20</v>
      </c>
      <c r="C4145" s="3" t="str">
        <f>Raw_Data!C4145</f>
        <v>Other</v>
      </c>
      <c r="D4145" s="3" t="str">
        <f>Raw_Data!D4145</f>
        <v>Standard</v>
      </c>
      <c r="E4145" s="3">
        <f>Raw_Data!E4145</f>
        <v>2</v>
      </c>
      <c r="F4145" s="3">
        <f>Raw_Data!F4145</f>
        <v>24</v>
      </c>
      <c r="G4145" s="3" t="str">
        <f>Raw_Data!G4145</f>
        <v>Europe</v>
      </c>
      <c r="H4145" s="3" t="str">
        <f>Raw_Data!H4145</f>
        <v>Tablet</v>
      </c>
      <c r="I4145" s="3">
        <f>Raw_Data!I4145</f>
        <v>13.99</v>
      </c>
      <c r="J4145" s="3">
        <f>Raw_Data!J4145</f>
        <v>1</v>
      </c>
      <c r="K4145" s="3" t="str">
        <f>Raw_Data!K4145</f>
        <v>Credit Card</v>
      </c>
      <c r="L4145" s="3">
        <f>Raw_Data!L4145</f>
        <v>2</v>
      </c>
      <c r="M4145" s="3">
        <f>Raw_Data!M4145</f>
        <v>0.08</v>
      </c>
      <c r="N4145" s="3" t="str">
        <f>Raw_Data!N4145</f>
        <v>Action</v>
      </c>
      <c r="O4145" s="3" t="str">
        <f t="shared" si="640"/>
        <v>18-24</v>
      </c>
      <c r="P4145" s="3" t="str">
        <f t="shared" si="641"/>
        <v>&lt;10h</v>
      </c>
      <c r="Q4145" s="3" t="str">
        <f t="shared" si="642"/>
        <v>22-45d</v>
      </c>
      <c r="R4145" s="3" t="str">
        <f t="shared" si="643"/>
        <v>Medium</v>
      </c>
      <c r="S4145" s="3" t="str">
        <f t="shared" si="644"/>
        <v>Mid</v>
      </c>
      <c r="T4145" s="3" t="str">
        <f t="shared" si="645"/>
        <v>Churned</v>
      </c>
      <c r="U4145" s="4">
        <f>1/(1+EXP(-(Predictive_Model!$B$5+((B4145-Predictive_Model!$B$20)/Predictive_Model!$C$20)*Predictive_Model!$D$20+((E4145-Predictive_Model!$B$21)/Predictive_Model!$C$21)*Predictive_Model!$D$21+((F4145-Predictive_Model!$B$22)/Predictive_Model!$C$22)*Predictive_Model!$D$22+((I4145-Predictive_Model!$B$23)/Predictive_Model!$C$23)*Predictive_Model!$D$23+((L4145-Predictive_Model!$B$24)/Predictive_Model!$C$24)*Predictive_Model!$D$24+((M4145-Predictive_Model!$B$25)/Predictive_Model!$C$25)*Predictive_Model!$D$25+IF(C4145="Male",Predictive_Model!$D$31,IF(C4145="Other",Predictive_Model!$D$32,0))+IF(D4145="Premium",Predictive_Model!$D$34,IF(D4145="Standard",Predictive_Model!$D$35,0))+IF(G4145="Asia",Predictive_Model!$D$37,IF(G4145="Europe",Predictive_Model!$D$38,IF(G4145="North America",Predictive_Model!$D$39,IF(G4145="Oceania",Predictive_Model!$D$40,IF(G4145="South America",Predictive_Model!$D$41,0)))))+IF(H4145="Laptop",Predictive_Model!$D$43,IF(H4145="Mobile",Predictive_Model!$D$44,IF(H4145="TV",Predictive_Model!$D$45,IF(H4145="Tablet",Predictive_Model!$D$46,0))))+IF(K4145="Crypto",Predictive_Model!$D$48,IF(K4145="Debit Card",Predictive_Model!$D$49,IF(K4145="Gift Card",Predictive_Model!$D$50,IF(K4145="PayPal",Predictive_Model!$D$51,0))))+IF(N4145="Comedy",Predictive_Model!$D$53,IF(N4145="Documentary",Predictive_Model!$D$54,IF(N4145="Drama",Predictive_Model!$D$55,IF(N4145="Horror",Predictive_Model!$D$56,IF(N4145="Romance",Predictive_Model!$D$57,IF(N4145="Sci-Fi",Predictive_Model!$D$58,0)))))))))</f>
        <v>0.9984482299809091</v>
      </c>
      <c r="V4145" s="3" t="str">
        <f t="shared" si="646"/>
        <v>Critical</v>
      </c>
      <c r="W4145" s="6">
        <f t="shared" si="647"/>
        <v>13.99</v>
      </c>
      <c r="X4145" s="3" t="str">
        <f t="shared" si="648"/>
        <v>Priority 2</v>
      </c>
      <c r="Y4145" s="3" t="str">
        <f t="shared" si="649"/>
        <v>OK</v>
      </c>
    </row>
    <row r="4146" spans="1:25" x14ac:dyDescent="0.25">
      <c r="A4146" s="3" t="str">
        <f>Raw_Data!A4146</f>
        <v>ee78b050-dae3-4b93-ba7c-cc046f2e7003</v>
      </c>
      <c r="B4146" s="3">
        <f>Raw_Data!B4146</f>
        <v>23</v>
      </c>
      <c r="C4146" s="3" t="str">
        <f>Raw_Data!C4146</f>
        <v>Female</v>
      </c>
      <c r="D4146" s="3" t="str">
        <f>Raw_Data!D4146</f>
        <v>Basic</v>
      </c>
      <c r="E4146" s="3">
        <f>Raw_Data!E4146</f>
        <v>3.03</v>
      </c>
      <c r="F4146" s="3">
        <f>Raw_Data!F4146</f>
        <v>45</v>
      </c>
      <c r="G4146" s="3" t="str">
        <f>Raw_Data!G4146</f>
        <v>Africa</v>
      </c>
      <c r="H4146" s="3" t="str">
        <f>Raw_Data!H4146</f>
        <v>Laptop</v>
      </c>
      <c r="I4146" s="3">
        <f>Raw_Data!I4146</f>
        <v>8.99</v>
      </c>
      <c r="J4146" s="3">
        <f>Raw_Data!J4146</f>
        <v>1</v>
      </c>
      <c r="K4146" s="3" t="str">
        <f>Raw_Data!K4146</f>
        <v>Debit Card</v>
      </c>
      <c r="L4146" s="3">
        <f>Raw_Data!L4146</f>
        <v>3</v>
      </c>
      <c r="M4146" s="3">
        <f>Raw_Data!M4146</f>
        <v>7.0000000000000007E-2</v>
      </c>
      <c r="N4146" s="3" t="str">
        <f>Raw_Data!N4146</f>
        <v>Drama</v>
      </c>
      <c r="O4146" s="3" t="str">
        <f t="shared" si="640"/>
        <v>18-24</v>
      </c>
      <c r="P4146" s="3" t="str">
        <f t="shared" si="641"/>
        <v>&lt;10h</v>
      </c>
      <c r="Q4146" s="3" t="str">
        <f t="shared" si="642"/>
        <v>22-45d</v>
      </c>
      <c r="R4146" s="3" t="str">
        <f t="shared" si="643"/>
        <v>Medium</v>
      </c>
      <c r="S4146" s="3" t="str">
        <f t="shared" si="644"/>
        <v>Low</v>
      </c>
      <c r="T4146" s="3" t="str">
        <f t="shared" si="645"/>
        <v>Churned</v>
      </c>
      <c r="U4146" s="4">
        <f>1/(1+EXP(-(Predictive_Model!$B$5+((B4146-Predictive_Model!$B$20)/Predictive_Model!$C$20)*Predictive_Model!$D$20+((E4146-Predictive_Model!$B$21)/Predictive_Model!$C$21)*Predictive_Model!$D$21+((F4146-Predictive_Model!$B$22)/Predictive_Model!$C$22)*Predictive_Model!$D$22+((I4146-Predictive_Model!$B$23)/Predictive_Model!$C$23)*Predictive_Model!$D$23+((L4146-Predictive_Model!$B$24)/Predictive_Model!$C$24)*Predictive_Model!$D$24+((M4146-Predictive_Model!$B$25)/Predictive_Model!$C$25)*Predictive_Model!$D$25+IF(C4146="Male",Predictive_Model!$D$31,IF(C4146="Other",Predictive_Model!$D$32,0))+IF(D4146="Premium",Predictive_Model!$D$34,IF(D4146="Standard",Predictive_Model!$D$35,0))+IF(G4146="Asia",Predictive_Model!$D$37,IF(G4146="Europe",Predictive_Model!$D$38,IF(G4146="North America",Predictive_Model!$D$39,IF(G4146="Oceania",Predictive_Model!$D$40,IF(G4146="South America",Predictive_Model!$D$41,0)))))+IF(H4146="Laptop",Predictive_Model!$D$43,IF(H4146="Mobile",Predictive_Model!$D$44,IF(H4146="TV",Predictive_Model!$D$45,IF(H4146="Tablet",Predictive_Model!$D$46,0))))+IF(K4146="Crypto",Predictive_Model!$D$48,IF(K4146="Debit Card",Predictive_Model!$D$49,IF(K4146="Gift Card",Predictive_Model!$D$50,IF(K4146="PayPal",Predictive_Model!$D$51,0))))+IF(N4146="Comedy",Predictive_Model!$D$53,IF(N4146="Documentary",Predictive_Model!$D$54,IF(N4146="Drama",Predictive_Model!$D$55,IF(N4146="Horror",Predictive_Model!$D$56,IF(N4146="Romance",Predictive_Model!$D$57,IF(N4146="Sci-Fi",Predictive_Model!$D$58,0)))))))))</f>
        <v>0.99956656175382697</v>
      </c>
      <c r="V4146" s="3" t="str">
        <f t="shared" si="646"/>
        <v>Critical</v>
      </c>
      <c r="W4146" s="6">
        <f t="shared" si="647"/>
        <v>8.99</v>
      </c>
      <c r="X4146" s="3" t="str">
        <f t="shared" si="648"/>
        <v>Priority 2</v>
      </c>
      <c r="Y4146" s="3" t="str">
        <f t="shared" si="649"/>
        <v>OK</v>
      </c>
    </row>
    <row r="4147" spans="1:25" x14ac:dyDescent="0.25">
      <c r="A4147" s="3" t="str">
        <f>Raw_Data!A4147</f>
        <v>1d8fdb2f-7a27-4d1f-9dcf-fc324a029558</v>
      </c>
      <c r="B4147" s="3">
        <f>Raw_Data!B4147</f>
        <v>45</v>
      </c>
      <c r="C4147" s="3" t="str">
        <f>Raw_Data!C4147</f>
        <v>Other</v>
      </c>
      <c r="D4147" s="3" t="str">
        <f>Raw_Data!D4147</f>
        <v>Basic</v>
      </c>
      <c r="E4147" s="3">
        <f>Raw_Data!E4147</f>
        <v>11.67</v>
      </c>
      <c r="F4147" s="3">
        <f>Raw_Data!F4147</f>
        <v>16</v>
      </c>
      <c r="G4147" s="3" t="str">
        <f>Raw_Data!G4147</f>
        <v>North America</v>
      </c>
      <c r="H4147" s="3" t="str">
        <f>Raw_Data!H4147</f>
        <v>Tablet</v>
      </c>
      <c r="I4147" s="3">
        <f>Raw_Data!I4147</f>
        <v>8.99</v>
      </c>
      <c r="J4147" s="3">
        <f>Raw_Data!J4147</f>
        <v>0</v>
      </c>
      <c r="K4147" s="3" t="str">
        <f>Raw_Data!K4147</f>
        <v>PayPal</v>
      </c>
      <c r="L4147" s="3">
        <f>Raw_Data!L4147</f>
        <v>1</v>
      </c>
      <c r="M4147" s="3">
        <f>Raw_Data!M4147</f>
        <v>0.69</v>
      </c>
      <c r="N4147" s="3" t="str">
        <f>Raw_Data!N4147</f>
        <v>Sci-Fi</v>
      </c>
      <c r="O4147" s="3" t="str">
        <f t="shared" si="640"/>
        <v>45-54</v>
      </c>
      <c r="P4147" s="3" t="str">
        <f t="shared" si="641"/>
        <v>10-24h</v>
      </c>
      <c r="Q4147" s="3" t="str">
        <f t="shared" si="642"/>
        <v>8-21d</v>
      </c>
      <c r="R4147" s="3" t="str">
        <f t="shared" si="643"/>
        <v>Medium</v>
      </c>
      <c r="S4147" s="3" t="str">
        <f t="shared" si="644"/>
        <v>Low</v>
      </c>
      <c r="T4147" s="3" t="str">
        <f t="shared" si="645"/>
        <v>Active</v>
      </c>
      <c r="U4147" s="4">
        <f>1/(1+EXP(-(Predictive_Model!$B$5+((B4147-Predictive_Model!$B$20)/Predictive_Model!$C$20)*Predictive_Model!$D$20+((E4147-Predictive_Model!$B$21)/Predictive_Model!$C$21)*Predictive_Model!$D$21+((F4147-Predictive_Model!$B$22)/Predictive_Model!$C$22)*Predictive_Model!$D$22+((I4147-Predictive_Model!$B$23)/Predictive_Model!$C$23)*Predictive_Model!$D$23+((L4147-Predictive_Model!$B$24)/Predictive_Model!$C$24)*Predictive_Model!$D$24+((M4147-Predictive_Model!$B$25)/Predictive_Model!$C$25)*Predictive_Model!$D$25+IF(C4147="Male",Predictive_Model!$D$31,IF(C4147="Other",Predictive_Model!$D$32,0))+IF(D4147="Premium",Predictive_Model!$D$34,IF(D4147="Standard",Predictive_Model!$D$35,0))+IF(G4147="Asia",Predictive_Model!$D$37,IF(G4147="Europe",Predictive_Model!$D$38,IF(G4147="North America",Predictive_Model!$D$39,IF(G4147="Oceania",Predictive_Model!$D$40,IF(G4147="South America",Predictive_Model!$D$41,0)))))+IF(H4147="Laptop",Predictive_Model!$D$43,IF(H4147="Mobile",Predictive_Model!$D$44,IF(H4147="TV",Predictive_Model!$D$45,IF(H4147="Tablet",Predictive_Model!$D$46,0))))+IF(K4147="Crypto",Predictive_Model!$D$48,IF(K4147="Debit Card",Predictive_Model!$D$49,IF(K4147="Gift Card",Predictive_Model!$D$50,IF(K4147="PayPal",Predictive_Model!$D$51,0))))+IF(N4147="Comedy",Predictive_Model!$D$53,IF(N4147="Documentary",Predictive_Model!$D$54,IF(N4147="Drama",Predictive_Model!$D$55,IF(N4147="Horror",Predictive_Model!$D$56,IF(N4147="Romance",Predictive_Model!$D$57,IF(N4147="Sci-Fi",Predictive_Model!$D$58,0)))))))))</f>
        <v>0.96166253013924696</v>
      </c>
      <c r="V4147" s="3" t="str">
        <f t="shared" si="646"/>
        <v>Critical</v>
      </c>
      <c r="W4147" s="6">
        <f t="shared" si="647"/>
        <v>8.6453461459518302</v>
      </c>
      <c r="X4147" s="3" t="str">
        <f t="shared" si="648"/>
        <v>Priority 2</v>
      </c>
      <c r="Y4147" s="3" t="str">
        <f t="shared" si="649"/>
        <v>OK</v>
      </c>
    </row>
    <row r="4148" spans="1:25" x14ac:dyDescent="0.25">
      <c r="A4148" s="3" t="str">
        <f>Raw_Data!A4148</f>
        <v>a58a4b83-c549-420b-acf2-e746ed63477a</v>
      </c>
      <c r="B4148" s="3">
        <f>Raw_Data!B4148</f>
        <v>19</v>
      </c>
      <c r="C4148" s="3" t="str">
        <f>Raw_Data!C4148</f>
        <v>Other</v>
      </c>
      <c r="D4148" s="3" t="str">
        <f>Raw_Data!D4148</f>
        <v>Premium</v>
      </c>
      <c r="E4148" s="3">
        <f>Raw_Data!E4148</f>
        <v>3.81</v>
      </c>
      <c r="F4148" s="3">
        <f>Raw_Data!F4148</f>
        <v>45</v>
      </c>
      <c r="G4148" s="3" t="str">
        <f>Raw_Data!G4148</f>
        <v>Oceania</v>
      </c>
      <c r="H4148" s="3" t="str">
        <f>Raw_Data!H4148</f>
        <v>TV</v>
      </c>
      <c r="I4148" s="3">
        <f>Raw_Data!I4148</f>
        <v>17.989999999999998</v>
      </c>
      <c r="J4148" s="3">
        <f>Raw_Data!J4148</f>
        <v>1</v>
      </c>
      <c r="K4148" s="3" t="str">
        <f>Raw_Data!K4148</f>
        <v>Debit Card</v>
      </c>
      <c r="L4148" s="3">
        <f>Raw_Data!L4148</f>
        <v>3</v>
      </c>
      <c r="M4148" s="3">
        <f>Raw_Data!M4148</f>
        <v>0.08</v>
      </c>
      <c r="N4148" s="3" t="str">
        <f>Raw_Data!N4148</f>
        <v>Documentary</v>
      </c>
      <c r="O4148" s="3" t="str">
        <f t="shared" si="640"/>
        <v>18-24</v>
      </c>
      <c r="P4148" s="3" t="str">
        <f t="shared" si="641"/>
        <v>&lt;10h</v>
      </c>
      <c r="Q4148" s="3" t="str">
        <f t="shared" si="642"/>
        <v>22-45d</v>
      </c>
      <c r="R4148" s="3" t="str">
        <f t="shared" si="643"/>
        <v>Medium</v>
      </c>
      <c r="S4148" s="3" t="str">
        <f t="shared" si="644"/>
        <v>High</v>
      </c>
      <c r="T4148" s="3" t="str">
        <f t="shared" si="645"/>
        <v>Churned</v>
      </c>
      <c r="U4148" s="4">
        <f>1/(1+EXP(-(Predictive_Model!$B$5+((B4148-Predictive_Model!$B$20)/Predictive_Model!$C$20)*Predictive_Model!$D$20+((E4148-Predictive_Model!$B$21)/Predictive_Model!$C$21)*Predictive_Model!$D$21+((F4148-Predictive_Model!$B$22)/Predictive_Model!$C$22)*Predictive_Model!$D$22+((I4148-Predictive_Model!$B$23)/Predictive_Model!$C$23)*Predictive_Model!$D$23+((L4148-Predictive_Model!$B$24)/Predictive_Model!$C$24)*Predictive_Model!$D$24+((M4148-Predictive_Model!$B$25)/Predictive_Model!$C$25)*Predictive_Model!$D$25+IF(C4148="Male",Predictive_Model!$D$31,IF(C4148="Other",Predictive_Model!$D$32,0))+IF(D4148="Premium",Predictive_Model!$D$34,IF(D4148="Standard",Predictive_Model!$D$35,0))+IF(G4148="Asia",Predictive_Model!$D$37,IF(G4148="Europe",Predictive_Model!$D$38,IF(G4148="North America",Predictive_Model!$D$39,IF(G4148="Oceania",Predictive_Model!$D$40,IF(G4148="South America",Predictive_Model!$D$41,0)))))+IF(H4148="Laptop",Predictive_Model!$D$43,IF(H4148="Mobile",Predictive_Model!$D$44,IF(H4148="TV",Predictive_Model!$D$45,IF(H4148="Tablet",Predictive_Model!$D$46,0))))+IF(K4148="Crypto",Predictive_Model!$D$48,IF(K4148="Debit Card",Predictive_Model!$D$49,IF(K4148="Gift Card",Predictive_Model!$D$50,IF(K4148="PayPal",Predictive_Model!$D$51,0))))+IF(N4148="Comedy",Predictive_Model!$D$53,IF(N4148="Documentary",Predictive_Model!$D$54,IF(N4148="Drama",Predictive_Model!$D$55,IF(N4148="Horror",Predictive_Model!$D$56,IF(N4148="Romance",Predictive_Model!$D$57,IF(N4148="Sci-Fi",Predictive_Model!$D$58,0)))))))))</f>
        <v>0.98685729271932832</v>
      </c>
      <c r="V4148" s="3" t="str">
        <f t="shared" si="646"/>
        <v>Critical</v>
      </c>
      <c r="W4148" s="6">
        <f t="shared" si="647"/>
        <v>17.989999999999998</v>
      </c>
      <c r="X4148" s="3" t="str">
        <f t="shared" si="648"/>
        <v>Priority 1</v>
      </c>
      <c r="Y4148" s="3" t="str">
        <f t="shared" si="649"/>
        <v>OK</v>
      </c>
    </row>
    <row r="4149" spans="1:25" x14ac:dyDescent="0.25">
      <c r="A4149" s="3" t="str">
        <f>Raw_Data!A4149</f>
        <v>7769cf6c-0c7c-4f5b-8807-03a2ccb516a7</v>
      </c>
      <c r="B4149" s="3">
        <f>Raw_Data!B4149</f>
        <v>34</v>
      </c>
      <c r="C4149" s="3" t="str">
        <f>Raw_Data!C4149</f>
        <v>Other</v>
      </c>
      <c r="D4149" s="3" t="str">
        <f>Raw_Data!D4149</f>
        <v>Standard</v>
      </c>
      <c r="E4149" s="3">
        <f>Raw_Data!E4149</f>
        <v>12.44</v>
      </c>
      <c r="F4149" s="3">
        <f>Raw_Data!F4149</f>
        <v>59</v>
      </c>
      <c r="G4149" s="3" t="str">
        <f>Raw_Data!G4149</f>
        <v>Asia</v>
      </c>
      <c r="H4149" s="3" t="str">
        <f>Raw_Data!H4149</f>
        <v>TV</v>
      </c>
      <c r="I4149" s="3">
        <f>Raw_Data!I4149</f>
        <v>13.99</v>
      </c>
      <c r="J4149" s="3">
        <f>Raw_Data!J4149</f>
        <v>0</v>
      </c>
      <c r="K4149" s="3" t="str">
        <f>Raw_Data!K4149</f>
        <v>Credit Card</v>
      </c>
      <c r="L4149" s="3">
        <f>Raw_Data!L4149</f>
        <v>4</v>
      </c>
      <c r="M4149" s="3">
        <f>Raw_Data!M4149</f>
        <v>0.21</v>
      </c>
      <c r="N4149" s="3" t="str">
        <f>Raw_Data!N4149</f>
        <v>Drama</v>
      </c>
      <c r="O4149" s="3" t="str">
        <f t="shared" si="640"/>
        <v>25-34</v>
      </c>
      <c r="P4149" s="3" t="str">
        <f t="shared" si="641"/>
        <v>10-24h</v>
      </c>
      <c r="Q4149" s="3" t="str">
        <f t="shared" si="642"/>
        <v>46-60d</v>
      </c>
      <c r="R4149" s="3" t="str">
        <f t="shared" si="643"/>
        <v>Medium</v>
      </c>
      <c r="S4149" s="3" t="str">
        <f t="shared" si="644"/>
        <v>Mid</v>
      </c>
      <c r="T4149" s="3" t="str">
        <f t="shared" si="645"/>
        <v>Active</v>
      </c>
      <c r="U4149" s="4">
        <f>1/(1+EXP(-(Predictive_Model!$B$5+((B4149-Predictive_Model!$B$20)/Predictive_Model!$C$20)*Predictive_Model!$D$20+((E4149-Predictive_Model!$B$21)/Predictive_Model!$C$21)*Predictive_Model!$D$21+((F4149-Predictive_Model!$B$22)/Predictive_Model!$C$22)*Predictive_Model!$D$22+((I4149-Predictive_Model!$B$23)/Predictive_Model!$C$23)*Predictive_Model!$D$23+((L4149-Predictive_Model!$B$24)/Predictive_Model!$C$24)*Predictive_Model!$D$24+((M4149-Predictive_Model!$B$25)/Predictive_Model!$C$25)*Predictive_Model!$D$25+IF(C4149="Male",Predictive_Model!$D$31,IF(C4149="Other",Predictive_Model!$D$32,0))+IF(D4149="Premium",Predictive_Model!$D$34,IF(D4149="Standard",Predictive_Model!$D$35,0))+IF(G4149="Asia",Predictive_Model!$D$37,IF(G4149="Europe",Predictive_Model!$D$38,IF(G4149="North America",Predictive_Model!$D$39,IF(G4149="Oceania",Predictive_Model!$D$40,IF(G4149="South America",Predictive_Model!$D$41,0)))))+IF(H4149="Laptop",Predictive_Model!$D$43,IF(H4149="Mobile",Predictive_Model!$D$44,IF(H4149="TV",Predictive_Model!$D$45,IF(H4149="Tablet",Predictive_Model!$D$46,0))))+IF(K4149="Crypto",Predictive_Model!$D$48,IF(K4149="Debit Card",Predictive_Model!$D$49,IF(K4149="Gift Card",Predictive_Model!$D$50,IF(K4149="PayPal",Predictive_Model!$D$51,0))))+IF(N4149="Comedy",Predictive_Model!$D$53,IF(N4149="Documentary",Predictive_Model!$D$54,IF(N4149="Drama",Predictive_Model!$D$55,IF(N4149="Horror",Predictive_Model!$D$56,IF(N4149="Romance",Predictive_Model!$D$57,IF(N4149="Sci-Fi",Predictive_Model!$D$58,0)))))))))</f>
        <v>0.98540380253003679</v>
      </c>
      <c r="V4149" s="3" t="str">
        <f t="shared" si="646"/>
        <v>Critical</v>
      </c>
      <c r="W4149" s="6">
        <f t="shared" si="647"/>
        <v>13.785799197395216</v>
      </c>
      <c r="X4149" s="3" t="str">
        <f t="shared" si="648"/>
        <v>Priority 2</v>
      </c>
      <c r="Y4149" s="3" t="str">
        <f t="shared" si="649"/>
        <v>OK</v>
      </c>
    </row>
    <row r="4150" spans="1:25" x14ac:dyDescent="0.25">
      <c r="A4150" s="3" t="str">
        <f>Raw_Data!A4150</f>
        <v>32fb3202-3001-457c-b218-60b3e3bfe26b</v>
      </c>
      <c r="B4150" s="3">
        <f>Raw_Data!B4150</f>
        <v>54</v>
      </c>
      <c r="C4150" s="3" t="str">
        <f>Raw_Data!C4150</f>
        <v>Male</v>
      </c>
      <c r="D4150" s="3" t="str">
        <f>Raw_Data!D4150</f>
        <v>Basic</v>
      </c>
      <c r="E4150" s="3">
        <f>Raw_Data!E4150</f>
        <v>14.95</v>
      </c>
      <c r="F4150" s="3">
        <f>Raw_Data!F4150</f>
        <v>44</v>
      </c>
      <c r="G4150" s="3" t="str">
        <f>Raw_Data!G4150</f>
        <v>Europe</v>
      </c>
      <c r="H4150" s="3" t="str">
        <f>Raw_Data!H4150</f>
        <v>Desktop</v>
      </c>
      <c r="I4150" s="3">
        <f>Raw_Data!I4150</f>
        <v>8.99</v>
      </c>
      <c r="J4150" s="3">
        <f>Raw_Data!J4150</f>
        <v>1</v>
      </c>
      <c r="K4150" s="3" t="str">
        <f>Raw_Data!K4150</f>
        <v>Debit Card</v>
      </c>
      <c r="L4150" s="3">
        <f>Raw_Data!L4150</f>
        <v>1</v>
      </c>
      <c r="M4150" s="3">
        <f>Raw_Data!M4150</f>
        <v>0.33</v>
      </c>
      <c r="N4150" s="3" t="str">
        <f>Raw_Data!N4150</f>
        <v>Horror</v>
      </c>
      <c r="O4150" s="3" t="str">
        <f t="shared" si="640"/>
        <v>45-54</v>
      </c>
      <c r="P4150" s="3" t="str">
        <f t="shared" si="641"/>
        <v>10-24h</v>
      </c>
      <c r="Q4150" s="3" t="str">
        <f t="shared" si="642"/>
        <v>22-45d</v>
      </c>
      <c r="R4150" s="3" t="str">
        <f t="shared" si="643"/>
        <v>Medium</v>
      </c>
      <c r="S4150" s="3" t="str">
        <f t="shared" si="644"/>
        <v>Low</v>
      </c>
      <c r="T4150" s="3" t="str">
        <f t="shared" si="645"/>
        <v>Churned</v>
      </c>
      <c r="U4150" s="4">
        <f>1/(1+EXP(-(Predictive_Model!$B$5+((B4150-Predictive_Model!$B$20)/Predictive_Model!$C$20)*Predictive_Model!$D$20+((E4150-Predictive_Model!$B$21)/Predictive_Model!$C$21)*Predictive_Model!$D$21+((F4150-Predictive_Model!$B$22)/Predictive_Model!$C$22)*Predictive_Model!$D$22+((I4150-Predictive_Model!$B$23)/Predictive_Model!$C$23)*Predictive_Model!$D$23+((L4150-Predictive_Model!$B$24)/Predictive_Model!$C$24)*Predictive_Model!$D$24+((M4150-Predictive_Model!$B$25)/Predictive_Model!$C$25)*Predictive_Model!$D$25+IF(C4150="Male",Predictive_Model!$D$31,IF(C4150="Other",Predictive_Model!$D$32,0))+IF(D4150="Premium",Predictive_Model!$D$34,IF(D4150="Standard",Predictive_Model!$D$35,0))+IF(G4150="Asia",Predictive_Model!$D$37,IF(G4150="Europe",Predictive_Model!$D$38,IF(G4150="North America",Predictive_Model!$D$39,IF(G4150="Oceania",Predictive_Model!$D$40,IF(G4150="South America",Predictive_Model!$D$41,0)))))+IF(H4150="Laptop",Predictive_Model!$D$43,IF(H4150="Mobile",Predictive_Model!$D$44,IF(H4150="TV",Predictive_Model!$D$45,IF(H4150="Tablet",Predictive_Model!$D$46,0))))+IF(K4150="Crypto",Predictive_Model!$D$48,IF(K4150="Debit Card",Predictive_Model!$D$49,IF(K4150="Gift Card",Predictive_Model!$D$50,IF(K4150="PayPal",Predictive_Model!$D$51,0))))+IF(N4150="Comedy",Predictive_Model!$D$53,IF(N4150="Documentary",Predictive_Model!$D$54,IF(N4150="Drama",Predictive_Model!$D$55,IF(N4150="Horror",Predictive_Model!$D$56,IF(N4150="Romance",Predictive_Model!$D$57,IF(N4150="Sci-Fi",Predictive_Model!$D$58,0)))))))))</f>
        <v>0.99224248462775266</v>
      </c>
      <c r="V4150" s="3" t="str">
        <f t="shared" si="646"/>
        <v>Critical</v>
      </c>
      <c r="W4150" s="6">
        <f t="shared" si="647"/>
        <v>8.99</v>
      </c>
      <c r="X4150" s="3" t="str">
        <f t="shared" si="648"/>
        <v>Priority 2</v>
      </c>
      <c r="Y4150" s="3" t="str">
        <f t="shared" si="649"/>
        <v>OK</v>
      </c>
    </row>
    <row r="4151" spans="1:25" x14ac:dyDescent="0.25">
      <c r="A4151" s="3" t="str">
        <f>Raw_Data!A4151</f>
        <v>622065af-078b-407b-ac57-754272d9b7df</v>
      </c>
      <c r="B4151" s="3">
        <f>Raw_Data!B4151</f>
        <v>47</v>
      </c>
      <c r="C4151" s="3" t="str">
        <f>Raw_Data!C4151</f>
        <v>Female</v>
      </c>
      <c r="D4151" s="3" t="str">
        <f>Raw_Data!D4151</f>
        <v>Standard</v>
      </c>
      <c r="E4151" s="3">
        <f>Raw_Data!E4151</f>
        <v>1.23</v>
      </c>
      <c r="F4151" s="3">
        <f>Raw_Data!F4151</f>
        <v>54</v>
      </c>
      <c r="G4151" s="3" t="str">
        <f>Raw_Data!G4151</f>
        <v>Asia</v>
      </c>
      <c r="H4151" s="3" t="str">
        <f>Raw_Data!H4151</f>
        <v>TV</v>
      </c>
      <c r="I4151" s="3">
        <f>Raw_Data!I4151</f>
        <v>13.99</v>
      </c>
      <c r="J4151" s="3">
        <f>Raw_Data!J4151</f>
        <v>1</v>
      </c>
      <c r="K4151" s="3" t="str">
        <f>Raw_Data!K4151</f>
        <v>Crypto</v>
      </c>
      <c r="L4151" s="3">
        <f>Raw_Data!L4151</f>
        <v>1</v>
      </c>
      <c r="M4151" s="3">
        <f>Raw_Data!M4151</f>
        <v>0.02</v>
      </c>
      <c r="N4151" s="3" t="str">
        <f>Raw_Data!N4151</f>
        <v>Documentary</v>
      </c>
      <c r="O4151" s="3" t="str">
        <f t="shared" si="640"/>
        <v>45-54</v>
      </c>
      <c r="P4151" s="3" t="str">
        <f t="shared" si="641"/>
        <v>&lt;10h</v>
      </c>
      <c r="Q4151" s="3" t="str">
        <f t="shared" si="642"/>
        <v>46-60d</v>
      </c>
      <c r="R4151" s="3" t="str">
        <f t="shared" si="643"/>
        <v>Low</v>
      </c>
      <c r="S4151" s="3" t="str">
        <f t="shared" si="644"/>
        <v>Mid</v>
      </c>
      <c r="T4151" s="3" t="str">
        <f t="shared" si="645"/>
        <v>Churned</v>
      </c>
      <c r="U4151" s="4">
        <f>1/(1+EXP(-(Predictive_Model!$B$5+((B4151-Predictive_Model!$B$20)/Predictive_Model!$C$20)*Predictive_Model!$D$20+((E4151-Predictive_Model!$B$21)/Predictive_Model!$C$21)*Predictive_Model!$D$21+((F4151-Predictive_Model!$B$22)/Predictive_Model!$C$22)*Predictive_Model!$D$22+((I4151-Predictive_Model!$B$23)/Predictive_Model!$C$23)*Predictive_Model!$D$23+((L4151-Predictive_Model!$B$24)/Predictive_Model!$C$24)*Predictive_Model!$D$24+((M4151-Predictive_Model!$B$25)/Predictive_Model!$C$25)*Predictive_Model!$D$25+IF(C4151="Male",Predictive_Model!$D$31,IF(C4151="Other",Predictive_Model!$D$32,0))+IF(D4151="Premium",Predictive_Model!$D$34,IF(D4151="Standard",Predictive_Model!$D$35,0))+IF(G4151="Asia",Predictive_Model!$D$37,IF(G4151="Europe",Predictive_Model!$D$38,IF(G4151="North America",Predictive_Model!$D$39,IF(G4151="Oceania",Predictive_Model!$D$40,IF(G4151="South America",Predictive_Model!$D$41,0)))))+IF(H4151="Laptop",Predictive_Model!$D$43,IF(H4151="Mobile",Predictive_Model!$D$44,IF(H4151="TV",Predictive_Model!$D$45,IF(H4151="Tablet",Predictive_Model!$D$46,0))))+IF(K4151="Crypto",Predictive_Model!$D$48,IF(K4151="Debit Card",Predictive_Model!$D$49,IF(K4151="Gift Card",Predictive_Model!$D$50,IF(K4151="PayPal",Predictive_Model!$D$51,0))))+IF(N4151="Comedy",Predictive_Model!$D$53,IF(N4151="Documentary",Predictive_Model!$D$54,IF(N4151="Drama",Predictive_Model!$D$55,IF(N4151="Horror",Predictive_Model!$D$56,IF(N4151="Romance",Predictive_Model!$D$57,IF(N4151="Sci-Fi",Predictive_Model!$D$58,0)))))))))</f>
        <v>0.99994910999489195</v>
      </c>
      <c r="V4151" s="3" t="str">
        <f t="shared" si="646"/>
        <v>Critical</v>
      </c>
      <c r="W4151" s="6">
        <f t="shared" si="647"/>
        <v>13.99</v>
      </c>
      <c r="X4151" s="3" t="str">
        <f t="shared" si="648"/>
        <v>Priority 2</v>
      </c>
      <c r="Y4151" s="3" t="str">
        <f t="shared" si="649"/>
        <v>OK</v>
      </c>
    </row>
    <row r="4152" spans="1:25" x14ac:dyDescent="0.25">
      <c r="A4152" s="3" t="str">
        <f>Raw_Data!A4152</f>
        <v>0c18ab75-e044-4805-ac68-9828f50f3193</v>
      </c>
      <c r="B4152" s="3">
        <f>Raw_Data!B4152</f>
        <v>32</v>
      </c>
      <c r="C4152" s="3" t="str">
        <f>Raw_Data!C4152</f>
        <v>Male</v>
      </c>
      <c r="D4152" s="3" t="str">
        <f>Raw_Data!D4152</f>
        <v>Basic</v>
      </c>
      <c r="E4152" s="3">
        <f>Raw_Data!E4152</f>
        <v>24.51</v>
      </c>
      <c r="F4152" s="3">
        <f>Raw_Data!F4152</f>
        <v>50</v>
      </c>
      <c r="G4152" s="3" t="str">
        <f>Raw_Data!G4152</f>
        <v>Africa</v>
      </c>
      <c r="H4152" s="3" t="str">
        <f>Raw_Data!H4152</f>
        <v>Laptop</v>
      </c>
      <c r="I4152" s="3">
        <f>Raw_Data!I4152</f>
        <v>8.99</v>
      </c>
      <c r="J4152" s="3">
        <f>Raw_Data!J4152</f>
        <v>1</v>
      </c>
      <c r="K4152" s="3" t="str">
        <f>Raw_Data!K4152</f>
        <v>PayPal</v>
      </c>
      <c r="L4152" s="3">
        <f>Raw_Data!L4152</f>
        <v>3</v>
      </c>
      <c r="M4152" s="3">
        <f>Raw_Data!M4152</f>
        <v>0.48</v>
      </c>
      <c r="N4152" s="3" t="str">
        <f>Raw_Data!N4152</f>
        <v>Romance</v>
      </c>
      <c r="O4152" s="3" t="str">
        <f t="shared" si="640"/>
        <v>25-34</v>
      </c>
      <c r="P4152" s="3" t="str">
        <f t="shared" si="641"/>
        <v>10-24h</v>
      </c>
      <c r="Q4152" s="3" t="str">
        <f t="shared" si="642"/>
        <v>46-60d</v>
      </c>
      <c r="R4152" s="3" t="str">
        <f t="shared" si="643"/>
        <v>Medium</v>
      </c>
      <c r="S4152" s="3" t="str">
        <f t="shared" si="644"/>
        <v>Low</v>
      </c>
      <c r="T4152" s="3" t="str">
        <f t="shared" si="645"/>
        <v>Churned</v>
      </c>
      <c r="U4152" s="4">
        <f>1/(1+EXP(-(Predictive_Model!$B$5+((B4152-Predictive_Model!$B$20)/Predictive_Model!$C$20)*Predictive_Model!$D$20+((E4152-Predictive_Model!$B$21)/Predictive_Model!$C$21)*Predictive_Model!$D$21+((F4152-Predictive_Model!$B$22)/Predictive_Model!$C$22)*Predictive_Model!$D$22+((I4152-Predictive_Model!$B$23)/Predictive_Model!$C$23)*Predictive_Model!$D$23+((L4152-Predictive_Model!$B$24)/Predictive_Model!$C$24)*Predictive_Model!$D$24+((M4152-Predictive_Model!$B$25)/Predictive_Model!$C$25)*Predictive_Model!$D$25+IF(C4152="Male",Predictive_Model!$D$31,IF(C4152="Other",Predictive_Model!$D$32,0))+IF(D4152="Premium",Predictive_Model!$D$34,IF(D4152="Standard",Predictive_Model!$D$35,0))+IF(G4152="Asia",Predictive_Model!$D$37,IF(G4152="Europe",Predictive_Model!$D$38,IF(G4152="North America",Predictive_Model!$D$39,IF(G4152="Oceania",Predictive_Model!$D$40,IF(G4152="South America",Predictive_Model!$D$41,0)))))+IF(H4152="Laptop",Predictive_Model!$D$43,IF(H4152="Mobile",Predictive_Model!$D$44,IF(H4152="TV",Predictive_Model!$D$45,IF(H4152="Tablet",Predictive_Model!$D$46,0))))+IF(K4152="Crypto",Predictive_Model!$D$48,IF(K4152="Debit Card",Predictive_Model!$D$49,IF(K4152="Gift Card",Predictive_Model!$D$50,IF(K4152="PayPal",Predictive_Model!$D$51,0))))+IF(N4152="Comedy",Predictive_Model!$D$53,IF(N4152="Documentary",Predictive_Model!$D$54,IF(N4152="Drama",Predictive_Model!$D$55,IF(N4152="Horror",Predictive_Model!$D$56,IF(N4152="Romance",Predictive_Model!$D$57,IF(N4152="Sci-Fi",Predictive_Model!$D$58,0)))))))))</f>
        <v>0.71512570804560482</v>
      </c>
      <c r="V4152" s="3" t="str">
        <f t="shared" si="646"/>
        <v>High</v>
      </c>
      <c r="W4152" s="6">
        <f t="shared" si="647"/>
        <v>8.99</v>
      </c>
      <c r="X4152" s="3" t="str">
        <f t="shared" si="648"/>
        <v>Priority 2</v>
      </c>
      <c r="Y4152" s="3" t="str">
        <f t="shared" si="649"/>
        <v>OK</v>
      </c>
    </row>
    <row r="4153" spans="1:25" x14ac:dyDescent="0.25">
      <c r="A4153" s="3" t="str">
        <f>Raw_Data!A4153</f>
        <v>6c602423-7b4c-4b86-8505-32b042557344</v>
      </c>
      <c r="B4153" s="3">
        <f>Raw_Data!B4153</f>
        <v>30</v>
      </c>
      <c r="C4153" s="3" t="str">
        <f>Raw_Data!C4153</f>
        <v>Male</v>
      </c>
      <c r="D4153" s="3" t="str">
        <f>Raw_Data!D4153</f>
        <v>Premium</v>
      </c>
      <c r="E4153" s="3">
        <f>Raw_Data!E4153</f>
        <v>5.12</v>
      </c>
      <c r="F4153" s="3">
        <f>Raw_Data!F4153</f>
        <v>59</v>
      </c>
      <c r="G4153" s="3" t="str">
        <f>Raw_Data!G4153</f>
        <v>Europe</v>
      </c>
      <c r="H4153" s="3" t="str">
        <f>Raw_Data!H4153</f>
        <v>Mobile</v>
      </c>
      <c r="I4153" s="3">
        <f>Raw_Data!I4153</f>
        <v>17.989999999999998</v>
      </c>
      <c r="J4153" s="3">
        <f>Raw_Data!J4153</f>
        <v>1</v>
      </c>
      <c r="K4153" s="3" t="str">
        <f>Raw_Data!K4153</f>
        <v>PayPal</v>
      </c>
      <c r="L4153" s="3">
        <f>Raw_Data!L4153</f>
        <v>1</v>
      </c>
      <c r="M4153" s="3">
        <f>Raw_Data!M4153</f>
        <v>0.09</v>
      </c>
      <c r="N4153" s="3" t="str">
        <f>Raw_Data!N4153</f>
        <v>Action</v>
      </c>
      <c r="O4153" s="3" t="str">
        <f t="shared" si="640"/>
        <v>25-34</v>
      </c>
      <c r="P4153" s="3" t="str">
        <f t="shared" si="641"/>
        <v>&lt;10h</v>
      </c>
      <c r="Q4153" s="3" t="str">
        <f t="shared" si="642"/>
        <v>46-60d</v>
      </c>
      <c r="R4153" s="3" t="str">
        <f t="shared" si="643"/>
        <v>Low</v>
      </c>
      <c r="S4153" s="3" t="str">
        <f t="shared" si="644"/>
        <v>High</v>
      </c>
      <c r="T4153" s="3" t="str">
        <f t="shared" si="645"/>
        <v>Churned</v>
      </c>
      <c r="U4153" s="4">
        <f>1/(1+EXP(-(Predictive_Model!$B$5+((B4153-Predictive_Model!$B$20)/Predictive_Model!$C$20)*Predictive_Model!$D$20+((E4153-Predictive_Model!$B$21)/Predictive_Model!$C$21)*Predictive_Model!$D$21+((F4153-Predictive_Model!$B$22)/Predictive_Model!$C$22)*Predictive_Model!$D$22+((I4153-Predictive_Model!$B$23)/Predictive_Model!$C$23)*Predictive_Model!$D$23+((L4153-Predictive_Model!$B$24)/Predictive_Model!$C$24)*Predictive_Model!$D$24+((M4153-Predictive_Model!$B$25)/Predictive_Model!$C$25)*Predictive_Model!$D$25+IF(C4153="Male",Predictive_Model!$D$31,IF(C4153="Other",Predictive_Model!$D$32,0))+IF(D4153="Premium",Predictive_Model!$D$34,IF(D4153="Standard",Predictive_Model!$D$35,0))+IF(G4153="Asia",Predictive_Model!$D$37,IF(G4153="Europe",Predictive_Model!$D$38,IF(G4153="North America",Predictive_Model!$D$39,IF(G4153="Oceania",Predictive_Model!$D$40,IF(G4153="South America",Predictive_Model!$D$41,0)))))+IF(H4153="Laptop",Predictive_Model!$D$43,IF(H4153="Mobile",Predictive_Model!$D$44,IF(H4153="TV",Predictive_Model!$D$45,IF(H4153="Tablet",Predictive_Model!$D$46,0))))+IF(K4153="Crypto",Predictive_Model!$D$48,IF(K4153="Debit Card",Predictive_Model!$D$49,IF(K4153="Gift Card",Predictive_Model!$D$50,IF(K4153="PayPal",Predictive_Model!$D$51,0))))+IF(N4153="Comedy",Predictive_Model!$D$53,IF(N4153="Documentary",Predictive_Model!$D$54,IF(N4153="Drama",Predictive_Model!$D$55,IF(N4153="Horror",Predictive_Model!$D$56,IF(N4153="Romance",Predictive_Model!$D$57,IF(N4153="Sci-Fi",Predictive_Model!$D$58,0)))))))))</f>
        <v>0.99989662895930442</v>
      </c>
      <c r="V4153" s="3" t="str">
        <f t="shared" si="646"/>
        <v>Critical</v>
      </c>
      <c r="W4153" s="6">
        <f t="shared" si="647"/>
        <v>17.989999999999998</v>
      </c>
      <c r="X4153" s="3" t="str">
        <f t="shared" si="648"/>
        <v>Priority 1</v>
      </c>
      <c r="Y4153" s="3" t="str">
        <f t="shared" si="649"/>
        <v>OK</v>
      </c>
    </row>
    <row r="4154" spans="1:25" x14ac:dyDescent="0.25">
      <c r="A4154" s="3" t="str">
        <f>Raw_Data!A4154</f>
        <v>351a509c-28ab-4e97-8ac2-d8addfe48e93</v>
      </c>
      <c r="B4154" s="3">
        <f>Raw_Data!B4154</f>
        <v>59</v>
      </c>
      <c r="C4154" s="3" t="str">
        <f>Raw_Data!C4154</f>
        <v>Other</v>
      </c>
      <c r="D4154" s="3" t="str">
        <f>Raw_Data!D4154</f>
        <v>Standard</v>
      </c>
      <c r="E4154" s="3">
        <f>Raw_Data!E4154</f>
        <v>19.18</v>
      </c>
      <c r="F4154" s="3">
        <f>Raw_Data!F4154</f>
        <v>20</v>
      </c>
      <c r="G4154" s="3" t="str">
        <f>Raw_Data!G4154</f>
        <v>Oceania</v>
      </c>
      <c r="H4154" s="3" t="str">
        <f>Raw_Data!H4154</f>
        <v>Desktop</v>
      </c>
      <c r="I4154" s="3">
        <f>Raw_Data!I4154</f>
        <v>13.99</v>
      </c>
      <c r="J4154" s="3">
        <f>Raw_Data!J4154</f>
        <v>0</v>
      </c>
      <c r="K4154" s="3" t="str">
        <f>Raw_Data!K4154</f>
        <v>Crypto</v>
      </c>
      <c r="L4154" s="3">
        <f>Raw_Data!L4154</f>
        <v>2</v>
      </c>
      <c r="M4154" s="3">
        <f>Raw_Data!M4154</f>
        <v>0.91</v>
      </c>
      <c r="N4154" s="3" t="str">
        <f>Raw_Data!N4154</f>
        <v>Horror</v>
      </c>
      <c r="O4154" s="3" t="str">
        <f t="shared" si="640"/>
        <v>55-70</v>
      </c>
      <c r="P4154" s="3" t="str">
        <f t="shared" si="641"/>
        <v>10-24h</v>
      </c>
      <c r="Q4154" s="3" t="str">
        <f t="shared" si="642"/>
        <v>8-21d</v>
      </c>
      <c r="R4154" s="3" t="str">
        <f t="shared" si="643"/>
        <v>Medium</v>
      </c>
      <c r="S4154" s="3" t="str">
        <f t="shared" si="644"/>
        <v>Mid</v>
      </c>
      <c r="T4154" s="3" t="str">
        <f t="shared" si="645"/>
        <v>Active</v>
      </c>
      <c r="U4154" s="4">
        <f>1/(1+EXP(-(Predictive_Model!$B$5+((B4154-Predictive_Model!$B$20)/Predictive_Model!$C$20)*Predictive_Model!$D$20+((E4154-Predictive_Model!$B$21)/Predictive_Model!$C$21)*Predictive_Model!$D$21+((F4154-Predictive_Model!$B$22)/Predictive_Model!$C$22)*Predictive_Model!$D$22+((I4154-Predictive_Model!$B$23)/Predictive_Model!$C$23)*Predictive_Model!$D$23+((L4154-Predictive_Model!$B$24)/Predictive_Model!$C$24)*Predictive_Model!$D$24+((M4154-Predictive_Model!$B$25)/Predictive_Model!$C$25)*Predictive_Model!$D$25+IF(C4154="Male",Predictive_Model!$D$31,IF(C4154="Other",Predictive_Model!$D$32,0))+IF(D4154="Premium",Predictive_Model!$D$34,IF(D4154="Standard",Predictive_Model!$D$35,0))+IF(G4154="Asia",Predictive_Model!$D$37,IF(G4154="Europe",Predictive_Model!$D$38,IF(G4154="North America",Predictive_Model!$D$39,IF(G4154="Oceania",Predictive_Model!$D$40,IF(G4154="South America",Predictive_Model!$D$41,0)))))+IF(H4154="Laptop",Predictive_Model!$D$43,IF(H4154="Mobile",Predictive_Model!$D$44,IF(H4154="TV",Predictive_Model!$D$45,IF(H4154="Tablet",Predictive_Model!$D$46,0))))+IF(K4154="Crypto",Predictive_Model!$D$48,IF(K4154="Debit Card",Predictive_Model!$D$49,IF(K4154="Gift Card",Predictive_Model!$D$50,IF(K4154="PayPal",Predictive_Model!$D$51,0))))+IF(N4154="Comedy",Predictive_Model!$D$53,IF(N4154="Documentary",Predictive_Model!$D$54,IF(N4154="Drama",Predictive_Model!$D$55,IF(N4154="Horror",Predictive_Model!$D$56,IF(N4154="Romance",Predictive_Model!$D$57,IF(N4154="Sci-Fi",Predictive_Model!$D$58,0)))))))))</f>
        <v>9.882342811074997E-2</v>
      </c>
      <c r="V4154" s="3" t="str">
        <f t="shared" si="646"/>
        <v>Low</v>
      </c>
      <c r="W4154" s="6">
        <f t="shared" si="647"/>
        <v>1.382539759269392</v>
      </c>
      <c r="X4154" s="3" t="str">
        <f t="shared" si="648"/>
        <v>Monitor</v>
      </c>
      <c r="Y4154" s="3" t="str">
        <f t="shared" si="649"/>
        <v>OK</v>
      </c>
    </row>
    <row r="4155" spans="1:25" x14ac:dyDescent="0.25">
      <c r="A4155" s="3" t="str">
        <f>Raw_Data!A4155</f>
        <v>d9ac3ade-6c21-4bae-89bd-c2ad880d31f0</v>
      </c>
      <c r="B4155" s="3">
        <f>Raw_Data!B4155</f>
        <v>54</v>
      </c>
      <c r="C4155" s="3" t="str">
        <f>Raw_Data!C4155</f>
        <v>Other</v>
      </c>
      <c r="D4155" s="3" t="str">
        <f>Raw_Data!D4155</f>
        <v>Standard</v>
      </c>
      <c r="E4155" s="3">
        <f>Raw_Data!E4155</f>
        <v>25.32</v>
      </c>
      <c r="F4155" s="3">
        <f>Raw_Data!F4155</f>
        <v>57</v>
      </c>
      <c r="G4155" s="3" t="str">
        <f>Raw_Data!G4155</f>
        <v>Asia</v>
      </c>
      <c r="H4155" s="3" t="str">
        <f>Raw_Data!H4155</f>
        <v>Mobile</v>
      </c>
      <c r="I4155" s="3">
        <f>Raw_Data!I4155</f>
        <v>13.99</v>
      </c>
      <c r="J4155" s="3">
        <f>Raw_Data!J4155</f>
        <v>0</v>
      </c>
      <c r="K4155" s="3" t="str">
        <f>Raw_Data!K4155</f>
        <v>Credit Card</v>
      </c>
      <c r="L4155" s="3">
        <f>Raw_Data!L4155</f>
        <v>3</v>
      </c>
      <c r="M4155" s="3">
        <f>Raw_Data!M4155</f>
        <v>0.44</v>
      </c>
      <c r="N4155" s="3" t="str">
        <f>Raw_Data!N4155</f>
        <v>Drama</v>
      </c>
      <c r="O4155" s="3" t="str">
        <f t="shared" si="640"/>
        <v>45-54</v>
      </c>
      <c r="P4155" s="3" t="str">
        <f t="shared" si="641"/>
        <v>25-49h</v>
      </c>
      <c r="Q4155" s="3" t="str">
        <f t="shared" si="642"/>
        <v>46-60d</v>
      </c>
      <c r="R4155" s="3" t="str">
        <f t="shared" si="643"/>
        <v>Medium</v>
      </c>
      <c r="S4155" s="3" t="str">
        <f t="shared" si="644"/>
        <v>Mid</v>
      </c>
      <c r="T4155" s="3" t="str">
        <f t="shared" si="645"/>
        <v>Active</v>
      </c>
      <c r="U4155" s="4">
        <f>1/(1+EXP(-(Predictive_Model!$B$5+((B4155-Predictive_Model!$B$20)/Predictive_Model!$C$20)*Predictive_Model!$D$20+((E4155-Predictive_Model!$B$21)/Predictive_Model!$C$21)*Predictive_Model!$D$21+((F4155-Predictive_Model!$B$22)/Predictive_Model!$C$22)*Predictive_Model!$D$22+((I4155-Predictive_Model!$B$23)/Predictive_Model!$C$23)*Predictive_Model!$D$23+((L4155-Predictive_Model!$B$24)/Predictive_Model!$C$24)*Predictive_Model!$D$24+((M4155-Predictive_Model!$B$25)/Predictive_Model!$C$25)*Predictive_Model!$D$25+IF(C4155="Male",Predictive_Model!$D$31,IF(C4155="Other",Predictive_Model!$D$32,0))+IF(D4155="Premium",Predictive_Model!$D$34,IF(D4155="Standard",Predictive_Model!$D$35,0))+IF(G4155="Asia",Predictive_Model!$D$37,IF(G4155="Europe",Predictive_Model!$D$38,IF(G4155="North America",Predictive_Model!$D$39,IF(G4155="Oceania",Predictive_Model!$D$40,IF(G4155="South America",Predictive_Model!$D$41,0)))))+IF(H4155="Laptop",Predictive_Model!$D$43,IF(H4155="Mobile",Predictive_Model!$D$44,IF(H4155="TV",Predictive_Model!$D$45,IF(H4155="Tablet",Predictive_Model!$D$46,0))))+IF(K4155="Crypto",Predictive_Model!$D$48,IF(K4155="Debit Card",Predictive_Model!$D$49,IF(K4155="Gift Card",Predictive_Model!$D$50,IF(K4155="PayPal",Predictive_Model!$D$51,0))))+IF(N4155="Comedy",Predictive_Model!$D$53,IF(N4155="Documentary",Predictive_Model!$D$54,IF(N4155="Drama",Predictive_Model!$D$55,IF(N4155="Horror",Predictive_Model!$D$56,IF(N4155="Romance",Predictive_Model!$D$57,IF(N4155="Sci-Fi",Predictive_Model!$D$58,0)))))))))</f>
        <v>0.89598954199540426</v>
      </c>
      <c r="V4155" s="3" t="str">
        <f t="shared" si="646"/>
        <v>Critical</v>
      </c>
      <c r="W4155" s="6">
        <f t="shared" si="647"/>
        <v>12.534893692515706</v>
      </c>
      <c r="X4155" s="3" t="str">
        <f t="shared" si="648"/>
        <v>Priority 2</v>
      </c>
      <c r="Y4155" s="3" t="str">
        <f t="shared" si="649"/>
        <v>OK</v>
      </c>
    </row>
    <row r="4156" spans="1:25" x14ac:dyDescent="0.25">
      <c r="A4156" s="3" t="str">
        <f>Raw_Data!A4156</f>
        <v>5c3ffb03-1eb8-4441-853f-e6aca2fdbc2b</v>
      </c>
      <c r="B4156" s="3">
        <f>Raw_Data!B4156</f>
        <v>44</v>
      </c>
      <c r="C4156" s="3" t="str">
        <f>Raw_Data!C4156</f>
        <v>Male</v>
      </c>
      <c r="D4156" s="3" t="str">
        <f>Raw_Data!D4156</f>
        <v>Basic</v>
      </c>
      <c r="E4156" s="3">
        <f>Raw_Data!E4156</f>
        <v>4.99</v>
      </c>
      <c r="F4156" s="3">
        <f>Raw_Data!F4156</f>
        <v>57</v>
      </c>
      <c r="G4156" s="3" t="str">
        <f>Raw_Data!G4156</f>
        <v>Europe</v>
      </c>
      <c r="H4156" s="3" t="str">
        <f>Raw_Data!H4156</f>
        <v>Laptop</v>
      </c>
      <c r="I4156" s="3">
        <f>Raw_Data!I4156</f>
        <v>8.99</v>
      </c>
      <c r="J4156" s="3">
        <f>Raw_Data!J4156</f>
        <v>1</v>
      </c>
      <c r="K4156" s="3" t="str">
        <f>Raw_Data!K4156</f>
        <v>Credit Card</v>
      </c>
      <c r="L4156" s="3">
        <f>Raw_Data!L4156</f>
        <v>3</v>
      </c>
      <c r="M4156" s="3">
        <f>Raw_Data!M4156</f>
        <v>0.09</v>
      </c>
      <c r="N4156" s="3" t="str">
        <f>Raw_Data!N4156</f>
        <v>Drama</v>
      </c>
      <c r="O4156" s="3" t="str">
        <f t="shared" si="640"/>
        <v>35-44</v>
      </c>
      <c r="P4156" s="3" t="str">
        <f t="shared" si="641"/>
        <v>&lt;10h</v>
      </c>
      <c r="Q4156" s="3" t="str">
        <f t="shared" si="642"/>
        <v>46-60d</v>
      </c>
      <c r="R4156" s="3" t="str">
        <f t="shared" si="643"/>
        <v>Low</v>
      </c>
      <c r="S4156" s="3" t="str">
        <f t="shared" si="644"/>
        <v>Low</v>
      </c>
      <c r="T4156" s="3" t="str">
        <f t="shared" si="645"/>
        <v>Churned</v>
      </c>
      <c r="U4156" s="4">
        <f>1/(1+EXP(-(Predictive_Model!$B$5+((B4156-Predictive_Model!$B$20)/Predictive_Model!$C$20)*Predictive_Model!$D$20+((E4156-Predictive_Model!$B$21)/Predictive_Model!$C$21)*Predictive_Model!$D$21+((F4156-Predictive_Model!$B$22)/Predictive_Model!$C$22)*Predictive_Model!$D$22+((I4156-Predictive_Model!$B$23)/Predictive_Model!$C$23)*Predictive_Model!$D$23+((L4156-Predictive_Model!$B$24)/Predictive_Model!$C$24)*Predictive_Model!$D$24+((M4156-Predictive_Model!$B$25)/Predictive_Model!$C$25)*Predictive_Model!$D$25+IF(C4156="Male",Predictive_Model!$D$31,IF(C4156="Other",Predictive_Model!$D$32,0))+IF(D4156="Premium",Predictive_Model!$D$34,IF(D4156="Standard",Predictive_Model!$D$35,0))+IF(G4156="Asia",Predictive_Model!$D$37,IF(G4156="Europe",Predictive_Model!$D$38,IF(G4156="North America",Predictive_Model!$D$39,IF(G4156="Oceania",Predictive_Model!$D$40,IF(G4156="South America",Predictive_Model!$D$41,0)))))+IF(H4156="Laptop",Predictive_Model!$D$43,IF(H4156="Mobile",Predictive_Model!$D$44,IF(H4156="TV",Predictive_Model!$D$45,IF(H4156="Tablet",Predictive_Model!$D$46,0))))+IF(K4156="Crypto",Predictive_Model!$D$48,IF(K4156="Debit Card",Predictive_Model!$D$49,IF(K4156="Gift Card",Predictive_Model!$D$50,IF(K4156="PayPal",Predictive_Model!$D$51,0))))+IF(N4156="Comedy",Predictive_Model!$D$53,IF(N4156="Documentary",Predictive_Model!$D$54,IF(N4156="Drama",Predictive_Model!$D$55,IF(N4156="Horror",Predictive_Model!$D$56,IF(N4156="Romance",Predictive_Model!$D$57,IF(N4156="Sci-Fi",Predictive_Model!$D$58,0)))))))))</f>
        <v>0.99985117995246764</v>
      </c>
      <c r="V4156" s="3" t="str">
        <f t="shared" si="646"/>
        <v>Critical</v>
      </c>
      <c r="W4156" s="6">
        <f t="shared" si="647"/>
        <v>8.99</v>
      </c>
      <c r="X4156" s="3" t="str">
        <f t="shared" si="648"/>
        <v>Priority 2</v>
      </c>
      <c r="Y4156" s="3" t="str">
        <f t="shared" si="649"/>
        <v>OK</v>
      </c>
    </row>
    <row r="4157" spans="1:25" x14ac:dyDescent="0.25">
      <c r="A4157" s="3" t="str">
        <f>Raw_Data!A4157</f>
        <v>c836e596-7e8e-4be9-8413-4d75f8151709</v>
      </c>
      <c r="B4157" s="3">
        <f>Raw_Data!B4157</f>
        <v>35</v>
      </c>
      <c r="C4157" s="3" t="str">
        <f>Raw_Data!C4157</f>
        <v>Male</v>
      </c>
      <c r="D4157" s="3" t="str">
        <f>Raw_Data!D4157</f>
        <v>Standard</v>
      </c>
      <c r="E4157" s="3">
        <f>Raw_Data!E4157</f>
        <v>1.75</v>
      </c>
      <c r="F4157" s="3">
        <f>Raw_Data!F4157</f>
        <v>41</v>
      </c>
      <c r="G4157" s="3" t="str">
        <f>Raw_Data!G4157</f>
        <v>Europe</v>
      </c>
      <c r="H4157" s="3" t="str">
        <f>Raw_Data!H4157</f>
        <v>TV</v>
      </c>
      <c r="I4157" s="3">
        <f>Raw_Data!I4157</f>
        <v>13.99</v>
      </c>
      <c r="J4157" s="3">
        <f>Raw_Data!J4157</f>
        <v>1</v>
      </c>
      <c r="K4157" s="3" t="str">
        <f>Raw_Data!K4157</f>
        <v>PayPal</v>
      </c>
      <c r="L4157" s="3">
        <f>Raw_Data!L4157</f>
        <v>1</v>
      </c>
      <c r="M4157" s="3">
        <f>Raw_Data!M4157</f>
        <v>0.04</v>
      </c>
      <c r="N4157" s="3" t="str">
        <f>Raw_Data!N4157</f>
        <v>Romance</v>
      </c>
      <c r="O4157" s="3" t="str">
        <f t="shared" si="640"/>
        <v>35-44</v>
      </c>
      <c r="P4157" s="3" t="str">
        <f t="shared" si="641"/>
        <v>&lt;10h</v>
      </c>
      <c r="Q4157" s="3" t="str">
        <f t="shared" si="642"/>
        <v>22-45d</v>
      </c>
      <c r="R4157" s="3" t="str">
        <f t="shared" si="643"/>
        <v>Medium</v>
      </c>
      <c r="S4157" s="3" t="str">
        <f t="shared" si="644"/>
        <v>Mid</v>
      </c>
      <c r="T4157" s="3" t="str">
        <f t="shared" si="645"/>
        <v>Churned</v>
      </c>
      <c r="U4157" s="4">
        <f>1/(1+EXP(-(Predictive_Model!$B$5+((B4157-Predictive_Model!$B$20)/Predictive_Model!$C$20)*Predictive_Model!$D$20+((E4157-Predictive_Model!$B$21)/Predictive_Model!$C$21)*Predictive_Model!$D$21+((F4157-Predictive_Model!$B$22)/Predictive_Model!$C$22)*Predictive_Model!$D$22+((I4157-Predictive_Model!$B$23)/Predictive_Model!$C$23)*Predictive_Model!$D$23+((L4157-Predictive_Model!$B$24)/Predictive_Model!$C$24)*Predictive_Model!$D$24+((M4157-Predictive_Model!$B$25)/Predictive_Model!$C$25)*Predictive_Model!$D$25+IF(C4157="Male",Predictive_Model!$D$31,IF(C4157="Other",Predictive_Model!$D$32,0))+IF(D4157="Premium",Predictive_Model!$D$34,IF(D4157="Standard",Predictive_Model!$D$35,0))+IF(G4157="Asia",Predictive_Model!$D$37,IF(G4157="Europe",Predictive_Model!$D$38,IF(G4157="North America",Predictive_Model!$D$39,IF(G4157="Oceania",Predictive_Model!$D$40,IF(G4157="South America",Predictive_Model!$D$41,0)))))+IF(H4157="Laptop",Predictive_Model!$D$43,IF(H4157="Mobile",Predictive_Model!$D$44,IF(H4157="TV",Predictive_Model!$D$45,IF(H4157="Tablet",Predictive_Model!$D$46,0))))+IF(K4157="Crypto",Predictive_Model!$D$48,IF(K4157="Debit Card",Predictive_Model!$D$49,IF(K4157="Gift Card",Predictive_Model!$D$50,IF(K4157="PayPal",Predictive_Model!$D$51,0))))+IF(N4157="Comedy",Predictive_Model!$D$53,IF(N4157="Documentary",Predictive_Model!$D$54,IF(N4157="Drama",Predictive_Model!$D$55,IF(N4157="Horror",Predictive_Model!$D$56,IF(N4157="Romance",Predictive_Model!$D$57,IF(N4157="Sci-Fi",Predictive_Model!$D$58,0)))))))))</f>
        <v>0.99960824276649518</v>
      </c>
      <c r="V4157" s="3" t="str">
        <f t="shared" si="646"/>
        <v>Critical</v>
      </c>
      <c r="W4157" s="6">
        <f t="shared" si="647"/>
        <v>13.99</v>
      </c>
      <c r="X4157" s="3" t="str">
        <f t="shared" si="648"/>
        <v>Priority 2</v>
      </c>
      <c r="Y4157" s="3" t="str">
        <f t="shared" si="649"/>
        <v>OK</v>
      </c>
    </row>
    <row r="4158" spans="1:25" x14ac:dyDescent="0.25">
      <c r="A4158" s="3" t="str">
        <f>Raw_Data!A4158</f>
        <v>79aa6450-52e2-4c0e-9efe-969afaa8c252</v>
      </c>
      <c r="B4158" s="3">
        <f>Raw_Data!B4158</f>
        <v>56</v>
      </c>
      <c r="C4158" s="3" t="str">
        <f>Raw_Data!C4158</f>
        <v>Male</v>
      </c>
      <c r="D4158" s="3" t="str">
        <f>Raw_Data!D4158</f>
        <v>Premium</v>
      </c>
      <c r="E4158" s="3">
        <f>Raw_Data!E4158</f>
        <v>42.86</v>
      </c>
      <c r="F4158" s="3">
        <f>Raw_Data!F4158</f>
        <v>41</v>
      </c>
      <c r="G4158" s="3" t="str">
        <f>Raw_Data!G4158</f>
        <v>Europe</v>
      </c>
      <c r="H4158" s="3" t="str">
        <f>Raw_Data!H4158</f>
        <v>TV</v>
      </c>
      <c r="I4158" s="3">
        <f>Raw_Data!I4158</f>
        <v>17.989999999999998</v>
      </c>
      <c r="J4158" s="3">
        <f>Raw_Data!J4158</f>
        <v>0</v>
      </c>
      <c r="K4158" s="3" t="str">
        <f>Raw_Data!K4158</f>
        <v>PayPal</v>
      </c>
      <c r="L4158" s="3">
        <f>Raw_Data!L4158</f>
        <v>3</v>
      </c>
      <c r="M4158" s="3">
        <f>Raw_Data!M4158</f>
        <v>1.02</v>
      </c>
      <c r="N4158" s="3" t="str">
        <f>Raw_Data!N4158</f>
        <v>Action</v>
      </c>
      <c r="O4158" s="3" t="str">
        <f t="shared" si="640"/>
        <v>55-70</v>
      </c>
      <c r="P4158" s="3" t="str">
        <f t="shared" si="641"/>
        <v>25-49h</v>
      </c>
      <c r="Q4158" s="3" t="str">
        <f t="shared" si="642"/>
        <v>22-45d</v>
      </c>
      <c r="R4158" s="3" t="str">
        <f t="shared" si="643"/>
        <v>Medium</v>
      </c>
      <c r="S4158" s="3" t="str">
        <f t="shared" si="644"/>
        <v>High</v>
      </c>
      <c r="T4158" s="3" t="str">
        <f t="shared" si="645"/>
        <v>Active</v>
      </c>
      <c r="U4158" s="4">
        <f>1/(1+EXP(-(Predictive_Model!$B$5+((B4158-Predictive_Model!$B$20)/Predictive_Model!$C$20)*Predictive_Model!$D$20+((E4158-Predictive_Model!$B$21)/Predictive_Model!$C$21)*Predictive_Model!$D$21+((F4158-Predictive_Model!$B$22)/Predictive_Model!$C$22)*Predictive_Model!$D$22+((I4158-Predictive_Model!$B$23)/Predictive_Model!$C$23)*Predictive_Model!$D$23+((L4158-Predictive_Model!$B$24)/Predictive_Model!$C$24)*Predictive_Model!$D$24+((M4158-Predictive_Model!$B$25)/Predictive_Model!$C$25)*Predictive_Model!$D$25+IF(C4158="Male",Predictive_Model!$D$31,IF(C4158="Other",Predictive_Model!$D$32,0))+IF(D4158="Premium",Predictive_Model!$D$34,IF(D4158="Standard",Predictive_Model!$D$35,0))+IF(G4158="Asia",Predictive_Model!$D$37,IF(G4158="Europe",Predictive_Model!$D$38,IF(G4158="North America",Predictive_Model!$D$39,IF(G4158="Oceania",Predictive_Model!$D$40,IF(G4158="South America",Predictive_Model!$D$41,0)))))+IF(H4158="Laptop",Predictive_Model!$D$43,IF(H4158="Mobile",Predictive_Model!$D$44,IF(H4158="TV",Predictive_Model!$D$45,IF(H4158="Tablet",Predictive_Model!$D$46,0))))+IF(K4158="Crypto",Predictive_Model!$D$48,IF(K4158="Debit Card",Predictive_Model!$D$49,IF(K4158="Gift Card",Predictive_Model!$D$50,IF(K4158="PayPal",Predictive_Model!$D$51,0))))+IF(N4158="Comedy",Predictive_Model!$D$53,IF(N4158="Documentary",Predictive_Model!$D$54,IF(N4158="Drama",Predictive_Model!$D$55,IF(N4158="Horror",Predictive_Model!$D$56,IF(N4158="Romance",Predictive_Model!$D$57,IF(N4158="Sci-Fi",Predictive_Model!$D$58,0)))))))))</f>
        <v>3.8468591051985775E-5</v>
      </c>
      <c r="V4158" s="3" t="str">
        <f t="shared" si="646"/>
        <v>Low</v>
      </c>
      <c r="W4158" s="6">
        <f t="shared" si="647"/>
        <v>6.9204995302522398E-4</v>
      </c>
      <c r="X4158" s="3" t="str">
        <f t="shared" si="648"/>
        <v>Monitor</v>
      </c>
      <c r="Y4158" s="3" t="str">
        <f t="shared" si="649"/>
        <v>OK</v>
      </c>
    </row>
    <row r="4159" spans="1:25" x14ac:dyDescent="0.25">
      <c r="A4159" s="3" t="str">
        <f>Raw_Data!A4159</f>
        <v>5913a03e-ba87-408c-b4fd-b0713609ab9f</v>
      </c>
      <c r="B4159" s="3">
        <f>Raw_Data!B4159</f>
        <v>18</v>
      </c>
      <c r="C4159" s="3" t="str">
        <f>Raw_Data!C4159</f>
        <v>Other</v>
      </c>
      <c r="D4159" s="3" t="str">
        <f>Raw_Data!D4159</f>
        <v>Premium</v>
      </c>
      <c r="E4159" s="3">
        <f>Raw_Data!E4159</f>
        <v>4.12</v>
      </c>
      <c r="F4159" s="3">
        <f>Raw_Data!F4159</f>
        <v>47</v>
      </c>
      <c r="G4159" s="3" t="str">
        <f>Raw_Data!G4159</f>
        <v>Europe</v>
      </c>
      <c r="H4159" s="3" t="str">
        <f>Raw_Data!H4159</f>
        <v>Mobile</v>
      </c>
      <c r="I4159" s="3">
        <f>Raw_Data!I4159</f>
        <v>17.989999999999998</v>
      </c>
      <c r="J4159" s="3">
        <f>Raw_Data!J4159</f>
        <v>1</v>
      </c>
      <c r="K4159" s="3" t="str">
        <f>Raw_Data!K4159</f>
        <v>Debit Card</v>
      </c>
      <c r="L4159" s="3">
        <f>Raw_Data!L4159</f>
        <v>3</v>
      </c>
      <c r="M4159" s="3">
        <f>Raw_Data!M4159</f>
        <v>0.09</v>
      </c>
      <c r="N4159" s="3" t="str">
        <f>Raw_Data!N4159</f>
        <v>Romance</v>
      </c>
      <c r="O4159" s="3" t="str">
        <f t="shared" si="640"/>
        <v>18-24</v>
      </c>
      <c r="P4159" s="3" t="str">
        <f t="shared" si="641"/>
        <v>&lt;10h</v>
      </c>
      <c r="Q4159" s="3" t="str">
        <f t="shared" si="642"/>
        <v>46-60d</v>
      </c>
      <c r="R4159" s="3" t="str">
        <f t="shared" si="643"/>
        <v>Low</v>
      </c>
      <c r="S4159" s="3" t="str">
        <f t="shared" si="644"/>
        <v>High</v>
      </c>
      <c r="T4159" s="3" t="str">
        <f t="shared" si="645"/>
        <v>Churned</v>
      </c>
      <c r="U4159" s="4">
        <f>1/(1+EXP(-(Predictive_Model!$B$5+((B4159-Predictive_Model!$B$20)/Predictive_Model!$C$20)*Predictive_Model!$D$20+((E4159-Predictive_Model!$B$21)/Predictive_Model!$C$21)*Predictive_Model!$D$21+((F4159-Predictive_Model!$B$22)/Predictive_Model!$C$22)*Predictive_Model!$D$22+((I4159-Predictive_Model!$B$23)/Predictive_Model!$C$23)*Predictive_Model!$D$23+((L4159-Predictive_Model!$B$24)/Predictive_Model!$C$24)*Predictive_Model!$D$24+((M4159-Predictive_Model!$B$25)/Predictive_Model!$C$25)*Predictive_Model!$D$25+IF(C4159="Male",Predictive_Model!$D$31,IF(C4159="Other",Predictive_Model!$D$32,0))+IF(D4159="Premium",Predictive_Model!$D$34,IF(D4159="Standard",Predictive_Model!$D$35,0))+IF(G4159="Asia",Predictive_Model!$D$37,IF(G4159="Europe",Predictive_Model!$D$38,IF(G4159="North America",Predictive_Model!$D$39,IF(G4159="Oceania",Predictive_Model!$D$40,IF(G4159="South America",Predictive_Model!$D$41,0)))))+IF(H4159="Laptop",Predictive_Model!$D$43,IF(H4159="Mobile",Predictive_Model!$D$44,IF(H4159="TV",Predictive_Model!$D$45,IF(H4159="Tablet",Predictive_Model!$D$46,0))))+IF(K4159="Crypto",Predictive_Model!$D$48,IF(K4159="Debit Card",Predictive_Model!$D$49,IF(K4159="Gift Card",Predictive_Model!$D$50,IF(K4159="PayPal",Predictive_Model!$D$51,0))))+IF(N4159="Comedy",Predictive_Model!$D$53,IF(N4159="Documentary",Predictive_Model!$D$54,IF(N4159="Drama",Predictive_Model!$D$55,IF(N4159="Horror",Predictive_Model!$D$56,IF(N4159="Romance",Predictive_Model!$D$57,IF(N4159="Sci-Fi",Predictive_Model!$D$58,0)))))))))</f>
        <v>0.99797674724634888</v>
      </c>
      <c r="V4159" s="3" t="str">
        <f t="shared" si="646"/>
        <v>Critical</v>
      </c>
      <c r="W4159" s="6">
        <f t="shared" si="647"/>
        <v>17.989999999999998</v>
      </c>
      <c r="X4159" s="3" t="str">
        <f t="shared" si="648"/>
        <v>Priority 1</v>
      </c>
      <c r="Y4159" s="3" t="str">
        <f t="shared" si="649"/>
        <v>OK</v>
      </c>
    </row>
    <row r="4160" spans="1:25" x14ac:dyDescent="0.25">
      <c r="A4160" s="3" t="str">
        <f>Raw_Data!A4160</f>
        <v>c004d46a-3676-4c1f-bd2a-b3ca2c55389d</v>
      </c>
      <c r="B4160" s="3">
        <f>Raw_Data!B4160</f>
        <v>63</v>
      </c>
      <c r="C4160" s="3" t="str">
        <f>Raw_Data!C4160</f>
        <v>Other</v>
      </c>
      <c r="D4160" s="3" t="str">
        <f>Raw_Data!D4160</f>
        <v>Standard</v>
      </c>
      <c r="E4160" s="3">
        <f>Raw_Data!E4160</f>
        <v>1.38</v>
      </c>
      <c r="F4160" s="3">
        <f>Raw_Data!F4160</f>
        <v>0</v>
      </c>
      <c r="G4160" s="3" t="str">
        <f>Raw_Data!G4160</f>
        <v>Oceania</v>
      </c>
      <c r="H4160" s="3" t="str">
        <f>Raw_Data!H4160</f>
        <v>Desktop</v>
      </c>
      <c r="I4160" s="3">
        <f>Raw_Data!I4160</f>
        <v>13.99</v>
      </c>
      <c r="J4160" s="3">
        <f>Raw_Data!J4160</f>
        <v>0</v>
      </c>
      <c r="K4160" s="3" t="str">
        <f>Raw_Data!K4160</f>
        <v>Gift Card</v>
      </c>
      <c r="L4160" s="3">
        <f>Raw_Data!L4160</f>
        <v>4</v>
      </c>
      <c r="M4160" s="3">
        <f>Raw_Data!M4160</f>
        <v>1.38</v>
      </c>
      <c r="N4160" s="3" t="str">
        <f>Raw_Data!N4160</f>
        <v>Sci-Fi</v>
      </c>
      <c r="O4160" s="3" t="str">
        <f t="shared" si="640"/>
        <v>55-70</v>
      </c>
      <c r="P4160" s="3" t="str">
        <f t="shared" si="641"/>
        <v>&lt;10h</v>
      </c>
      <c r="Q4160" s="3" t="str">
        <f t="shared" si="642"/>
        <v>0-7d</v>
      </c>
      <c r="R4160" s="3" t="str">
        <f t="shared" si="643"/>
        <v>Medium</v>
      </c>
      <c r="S4160" s="3" t="str">
        <f t="shared" si="644"/>
        <v>Mid</v>
      </c>
      <c r="T4160" s="3" t="str">
        <f t="shared" si="645"/>
        <v>Active</v>
      </c>
      <c r="U4160" s="4">
        <f>1/(1+EXP(-(Predictive_Model!$B$5+((B4160-Predictive_Model!$B$20)/Predictive_Model!$C$20)*Predictive_Model!$D$20+((E4160-Predictive_Model!$B$21)/Predictive_Model!$C$21)*Predictive_Model!$D$21+((F4160-Predictive_Model!$B$22)/Predictive_Model!$C$22)*Predictive_Model!$D$22+((I4160-Predictive_Model!$B$23)/Predictive_Model!$C$23)*Predictive_Model!$D$23+((L4160-Predictive_Model!$B$24)/Predictive_Model!$C$24)*Predictive_Model!$D$24+((M4160-Predictive_Model!$B$25)/Predictive_Model!$C$25)*Predictive_Model!$D$25+IF(C4160="Male",Predictive_Model!$D$31,IF(C4160="Other",Predictive_Model!$D$32,0))+IF(D4160="Premium",Predictive_Model!$D$34,IF(D4160="Standard",Predictive_Model!$D$35,0))+IF(G4160="Asia",Predictive_Model!$D$37,IF(G4160="Europe",Predictive_Model!$D$38,IF(G4160="North America",Predictive_Model!$D$39,IF(G4160="Oceania",Predictive_Model!$D$40,IF(G4160="South America",Predictive_Model!$D$41,0)))))+IF(H4160="Laptop",Predictive_Model!$D$43,IF(H4160="Mobile",Predictive_Model!$D$44,IF(H4160="TV",Predictive_Model!$D$45,IF(H4160="Tablet",Predictive_Model!$D$46,0))))+IF(K4160="Crypto",Predictive_Model!$D$48,IF(K4160="Debit Card",Predictive_Model!$D$49,IF(K4160="Gift Card",Predictive_Model!$D$50,IF(K4160="PayPal",Predictive_Model!$D$51,0))))+IF(N4160="Comedy",Predictive_Model!$D$53,IF(N4160="Documentary",Predictive_Model!$D$54,IF(N4160="Drama",Predictive_Model!$D$55,IF(N4160="Horror",Predictive_Model!$D$56,IF(N4160="Romance",Predictive_Model!$D$57,IF(N4160="Sci-Fi",Predictive_Model!$D$58,0)))))))))</f>
        <v>0.22726899624874952</v>
      </c>
      <c r="V4160" s="3" t="str">
        <f t="shared" si="646"/>
        <v>Low</v>
      </c>
      <c r="W4160" s="6">
        <f t="shared" si="647"/>
        <v>3.1794932575200057</v>
      </c>
      <c r="X4160" s="3" t="str">
        <f t="shared" si="648"/>
        <v>Monitor</v>
      </c>
      <c r="Y4160" s="3" t="str">
        <f t="shared" si="649"/>
        <v>OK</v>
      </c>
    </row>
    <row r="4161" spans="1:25" x14ac:dyDescent="0.25">
      <c r="A4161" s="3" t="str">
        <f>Raw_Data!A4161</f>
        <v>4a3d750d-4fc6-43ce-9354-c086e2372d3e</v>
      </c>
      <c r="B4161" s="3">
        <f>Raw_Data!B4161</f>
        <v>38</v>
      </c>
      <c r="C4161" s="3" t="str">
        <f>Raw_Data!C4161</f>
        <v>Other</v>
      </c>
      <c r="D4161" s="3" t="str">
        <f>Raw_Data!D4161</f>
        <v>Premium</v>
      </c>
      <c r="E4161" s="3">
        <f>Raw_Data!E4161</f>
        <v>7.13</v>
      </c>
      <c r="F4161" s="3">
        <f>Raw_Data!F4161</f>
        <v>60</v>
      </c>
      <c r="G4161" s="3" t="str">
        <f>Raw_Data!G4161</f>
        <v>Europe</v>
      </c>
      <c r="H4161" s="3" t="str">
        <f>Raw_Data!H4161</f>
        <v>Desktop</v>
      </c>
      <c r="I4161" s="3">
        <f>Raw_Data!I4161</f>
        <v>17.989999999999998</v>
      </c>
      <c r="J4161" s="3">
        <f>Raw_Data!J4161</f>
        <v>1</v>
      </c>
      <c r="K4161" s="3" t="str">
        <f>Raw_Data!K4161</f>
        <v>PayPal</v>
      </c>
      <c r="L4161" s="3">
        <f>Raw_Data!L4161</f>
        <v>1</v>
      </c>
      <c r="M4161" s="3">
        <f>Raw_Data!M4161</f>
        <v>0.12</v>
      </c>
      <c r="N4161" s="3" t="str">
        <f>Raw_Data!N4161</f>
        <v>Drama</v>
      </c>
      <c r="O4161" s="3" t="str">
        <f t="shared" si="640"/>
        <v>35-44</v>
      </c>
      <c r="P4161" s="3" t="str">
        <f t="shared" si="641"/>
        <v>&lt;10h</v>
      </c>
      <c r="Q4161" s="3" t="str">
        <f t="shared" si="642"/>
        <v>46-60d</v>
      </c>
      <c r="R4161" s="3" t="str">
        <f t="shared" si="643"/>
        <v>Low</v>
      </c>
      <c r="S4161" s="3" t="str">
        <f t="shared" si="644"/>
        <v>High</v>
      </c>
      <c r="T4161" s="3" t="str">
        <f t="shared" si="645"/>
        <v>Churned</v>
      </c>
      <c r="U4161" s="4">
        <f>1/(1+EXP(-(Predictive_Model!$B$5+((B4161-Predictive_Model!$B$20)/Predictive_Model!$C$20)*Predictive_Model!$D$20+((E4161-Predictive_Model!$B$21)/Predictive_Model!$C$21)*Predictive_Model!$D$21+((F4161-Predictive_Model!$B$22)/Predictive_Model!$C$22)*Predictive_Model!$D$22+((I4161-Predictive_Model!$B$23)/Predictive_Model!$C$23)*Predictive_Model!$D$23+((L4161-Predictive_Model!$B$24)/Predictive_Model!$C$24)*Predictive_Model!$D$24+((M4161-Predictive_Model!$B$25)/Predictive_Model!$C$25)*Predictive_Model!$D$25+IF(C4161="Male",Predictive_Model!$D$31,IF(C4161="Other",Predictive_Model!$D$32,0))+IF(D4161="Premium",Predictive_Model!$D$34,IF(D4161="Standard",Predictive_Model!$D$35,0))+IF(G4161="Asia",Predictive_Model!$D$37,IF(G4161="Europe",Predictive_Model!$D$38,IF(G4161="North America",Predictive_Model!$D$39,IF(G4161="Oceania",Predictive_Model!$D$40,IF(G4161="South America",Predictive_Model!$D$41,0)))))+IF(H4161="Laptop",Predictive_Model!$D$43,IF(H4161="Mobile",Predictive_Model!$D$44,IF(H4161="TV",Predictive_Model!$D$45,IF(H4161="Tablet",Predictive_Model!$D$46,0))))+IF(K4161="Crypto",Predictive_Model!$D$48,IF(K4161="Debit Card",Predictive_Model!$D$49,IF(K4161="Gift Card",Predictive_Model!$D$50,IF(K4161="PayPal",Predictive_Model!$D$51,0))))+IF(N4161="Comedy",Predictive_Model!$D$53,IF(N4161="Documentary",Predictive_Model!$D$54,IF(N4161="Drama",Predictive_Model!$D$55,IF(N4161="Horror",Predictive_Model!$D$56,IF(N4161="Romance",Predictive_Model!$D$57,IF(N4161="Sci-Fi",Predictive_Model!$D$58,0)))))))))</f>
        <v>0.99907561484844132</v>
      </c>
      <c r="V4161" s="3" t="str">
        <f t="shared" si="646"/>
        <v>Critical</v>
      </c>
      <c r="W4161" s="6">
        <f t="shared" si="647"/>
        <v>17.989999999999998</v>
      </c>
      <c r="X4161" s="3" t="str">
        <f t="shared" si="648"/>
        <v>Priority 1</v>
      </c>
      <c r="Y4161" s="3" t="str">
        <f t="shared" si="649"/>
        <v>OK</v>
      </c>
    </row>
    <row r="4162" spans="1:25" x14ac:dyDescent="0.25">
      <c r="A4162" s="3" t="str">
        <f>Raw_Data!A4162</f>
        <v>81703340-2d76-4363-953e-56bed0c5b93c</v>
      </c>
      <c r="B4162" s="3">
        <f>Raw_Data!B4162</f>
        <v>39</v>
      </c>
      <c r="C4162" s="3" t="str">
        <f>Raw_Data!C4162</f>
        <v>Other</v>
      </c>
      <c r="D4162" s="3" t="str">
        <f>Raw_Data!D4162</f>
        <v>Standard</v>
      </c>
      <c r="E4162" s="3">
        <f>Raw_Data!E4162</f>
        <v>7.27</v>
      </c>
      <c r="F4162" s="3">
        <f>Raw_Data!F4162</f>
        <v>31</v>
      </c>
      <c r="G4162" s="3" t="str">
        <f>Raw_Data!G4162</f>
        <v>Asia</v>
      </c>
      <c r="H4162" s="3" t="str">
        <f>Raw_Data!H4162</f>
        <v>Mobile</v>
      </c>
      <c r="I4162" s="3">
        <f>Raw_Data!I4162</f>
        <v>13.99</v>
      </c>
      <c r="J4162" s="3">
        <f>Raw_Data!J4162</f>
        <v>1</v>
      </c>
      <c r="K4162" s="3" t="str">
        <f>Raw_Data!K4162</f>
        <v>Crypto</v>
      </c>
      <c r="L4162" s="3">
        <f>Raw_Data!L4162</f>
        <v>1</v>
      </c>
      <c r="M4162" s="3">
        <f>Raw_Data!M4162</f>
        <v>0.23</v>
      </c>
      <c r="N4162" s="3" t="str">
        <f>Raw_Data!N4162</f>
        <v>Drama</v>
      </c>
      <c r="O4162" s="3" t="str">
        <f t="shared" si="640"/>
        <v>35-44</v>
      </c>
      <c r="P4162" s="3" t="str">
        <f t="shared" si="641"/>
        <v>&lt;10h</v>
      </c>
      <c r="Q4162" s="3" t="str">
        <f t="shared" si="642"/>
        <v>22-45d</v>
      </c>
      <c r="R4162" s="3" t="str">
        <f t="shared" si="643"/>
        <v>Medium</v>
      </c>
      <c r="S4162" s="3" t="str">
        <f t="shared" si="644"/>
        <v>Mid</v>
      </c>
      <c r="T4162" s="3" t="str">
        <f t="shared" si="645"/>
        <v>Churned</v>
      </c>
      <c r="U4162" s="4">
        <f>1/(1+EXP(-(Predictive_Model!$B$5+((B4162-Predictive_Model!$B$20)/Predictive_Model!$C$20)*Predictive_Model!$D$20+((E4162-Predictive_Model!$B$21)/Predictive_Model!$C$21)*Predictive_Model!$D$21+((F4162-Predictive_Model!$B$22)/Predictive_Model!$C$22)*Predictive_Model!$D$22+((I4162-Predictive_Model!$B$23)/Predictive_Model!$C$23)*Predictive_Model!$D$23+((L4162-Predictive_Model!$B$24)/Predictive_Model!$C$24)*Predictive_Model!$D$24+((M4162-Predictive_Model!$B$25)/Predictive_Model!$C$25)*Predictive_Model!$D$25+IF(C4162="Male",Predictive_Model!$D$31,IF(C4162="Other",Predictive_Model!$D$32,0))+IF(D4162="Premium",Predictive_Model!$D$34,IF(D4162="Standard",Predictive_Model!$D$35,0))+IF(G4162="Asia",Predictive_Model!$D$37,IF(G4162="Europe",Predictive_Model!$D$38,IF(G4162="North America",Predictive_Model!$D$39,IF(G4162="Oceania",Predictive_Model!$D$40,IF(G4162="South America",Predictive_Model!$D$41,0)))))+IF(H4162="Laptop",Predictive_Model!$D$43,IF(H4162="Mobile",Predictive_Model!$D$44,IF(H4162="TV",Predictive_Model!$D$45,IF(H4162="Tablet",Predictive_Model!$D$46,0))))+IF(K4162="Crypto",Predictive_Model!$D$48,IF(K4162="Debit Card",Predictive_Model!$D$49,IF(K4162="Gift Card",Predictive_Model!$D$50,IF(K4162="PayPal",Predictive_Model!$D$51,0))))+IF(N4162="Comedy",Predictive_Model!$D$53,IF(N4162="Documentary",Predictive_Model!$D$54,IF(N4162="Drama",Predictive_Model!$D$55,IF(N4162="Horror",Predictive_Model!$D$56,IF(N4162="Romance",Predictive_Model!$D$57,IF(N4162="Sci-Fi",Predictive_Model!$D$58,0)))))))))</f>
        <v>0.99817904594730766</v>
      </c>
      <c r="V4162" s="3" t="str">
        <f t="shared" si="646"/>
        <v>Critical</v>
      </c>
      <c r="W4162" s="6">
        <f t="shared" si="647"/>
        <v>13.99</v>
      </c>
      <c r="X4162" s="3" t="str">
        <f t="shared" si="648"/>
        <v>Priority 2</v>
      </c>
      <c r="Y4162" s="3" t="str">
        <f t="shared" si="649"/>
        <v>OK</v>
      </c>
    </row>
    <row r="4163" spans="1:25" x14ac:dyDescent="0.25">
      <c r="A4163" s="3" t="str">
        <f>Raw_Data!A4163</f>
        <v>feff7dcc-8b4d-4121-9638-e39edad5c67f</v>
      </c>
      <c r="B4163" s="3">
        <f>Raw_Data!B4163</f>
        <v>52</v>
      </c>
      <c r="C4163" s="3" t="str">
        <f>Raw_Data!C4163</f>
        <v>Other</v>
      </c>
      <c r="D4163" s="3" t="str">
        <f>Raw_Data!D4163</f>
        <v>Premium</v>
      </c>
      <c r="E4163" s="3">
        <f>Raw_Data!E4163</f>
        <v>34.96</v>
      </c>
      <c r="F4163" s="3">
        <f>Raw_Data!F4163</f>
        <v>50</v>
      </c>
      <c r="G4163" s="3" t="str">
        <f>Raw_Data!G4163</f>
        <v>North America</v>
      </c>
      <c r="H4163" s="3" t="str">
        <f>Raw_Data!H4163</f>
        <v>Desktop</v>
      </c>
      <c r="I4163" s="3">
        <f>Raw_Data!I4163</f>
        <v>17.989999999999998</v>
      </c>
      <c r="J4163" s="3">
        <f>Raw_Data!J4163</f>
        <v>0</v>
      </c>
      <c r="K4163" s="3" t="str">
        <f>Raw_Data!K4163</f>
        <v>Credit Card</v>
      </c>
      <c r="L4163" s="3">
        <f>Raw_Data!L4163</f>
        <v>3</v>
      </c>
      <c r="M4163" s="3">
        <f>Raw_Data!M4163</f>
        <v>0.69</v>
      </c>
      <c r="N4163" s="3" t="str">
        <f>Raw_Data!N4163</f>
        <v>Horror</v>
      </c>
      <c r="O4163" s="3" t="str">
        <f t="shared" si="640"/>
        <v>45-54</v>
      </c>
      <c r="P4163" s="3" t="str">
        <f t="shared" si="641"/>
        <v>25-49h</v>
      </c>
      <c r="Q4163" s="3" t="str">
        <f t="shared" si="642"/>
        <v>46-60d</v>
      </c>
      <c r="R4163" s="3" t="str">
        <f t="shared" si="643"/>
        <v>Medium</v>
      </c>
      <c r="S4163" s="3" t="str">
        <f t="shared" si="644"/>
        <v>High</v>
      </c>
      <c r="T4163" s="3" t="str">
        <f t="shared" si="645"/>
        <v>Active</v>
      </c>
      <c r="U4163" s="4">
        <f>1/(1+EXP(-(Predictive_Model!$B$5+((B4163-Predictive_Model!$B$20)/Predictive_Model!$C$20)*Predictive_Model!$D$20+((E4163-Predictive_Model!$B$21)/Predictive_Model!$C$21)*Predictive_Model!$D$21+((F4163-Predictive_Model!$B$22)/Predictive_Model!$C$22)*Predictive_Model!$D$22+((I4163-Predictive_Model!$B$23)/Predictive_Model!$C$23)*Predictive_Model!$D$23+((L4163-Predictive_Model!$B$24)/Predictive_Model!$C$24)*Predictive_Model!$D$24+((M4163-Predictive_Model!$B$25)/Predictive_Model!$C$25)*Predictive_Model!$D$25+IF(C4163="Male",Predictive_Model!$D$31,IF(C4163="Other",Predictive_Model!$D$32,0))+IF(D4163="Premium",Predictive_Model!$D$34,IF(D4163="Standard",Predictive_Model!$D$35,0))+IF(G4163="Asia",Predictive_Model!$D$37,IF(G4163="Europe",Predictive_Model!$D$38,IF(G4163="North America",Predictive_Model!$D$39,IF(G4163="Oceania",Predictive_Model!$D$40,IF(G4163="South America",Predictive_Model!$D$41,0)))))+IF(H4163="Laptop",Predictive_Model!$D$43,IF(H4163="Mobile",Predictive_Model!$D$44,IF(H4163="TV",Predictive_Model!$D$45,IF(H4163="Tablet",Predictive_Model!$D$46,0))))+IF(K4163="Crypto",Predictive_Model!$D$48,IF(K4163="Debit Card",Predictive_Model!$D$49,IF(K4163="Gift Card",Predictive_Model!$D$50,IF(K4163="PayPal",Predictive_Model!$D$51,0))))+IF(N4163="Comedy",Predictive_Model!$D$53,IF(N4163="Documentary",Predictive_Model!$D$54,IF(N4163="Drama",Predictive_Model!$D$55,IF(N4163="Horror",Predictive_Model!$D$56,IF(N4163="Romance",Predictive_Model!$D$57,IF(N4163="Sci-Fi",Predictive_Model!$D$58,0)))))))))</f>
        <v>4.1371514547051203E-3</v>
      </c>
      <c r="V4163" s="3" t="str">
        <f t="shared" si="646"/>
        <v>Low</v>
      </c>
      <c r="W4163" s="6">
        <f t="shared" si="647"/>
        <v>7.4427354670145107E-2</v>
      </c>
      <c r="X4163" s="3" t="str">
        <f t="shared" si="648"/>
        <v>Monitor</v>
      </c>
      <c r="Y4163" s="3" t="str">
        <f t="shared" si="649"/>
        <v>OK</v>
      </c>
    </row>
    <row r="4164" spans="1:25" x14ac:dyDescent="0.25">
      <c r="A4164" s="3" t="str">
        <f>Raw_Data!A4164</f>
        <v>56ba0529-b5aa-48e2-ba5b-154e594ce824</v>
      </c>
      <c r="B4164" s="3">
        <f>Raw_Data!B4164</f>
        <v>57</v>
      </c>
      <c r="C4164" s="3" t="str">
        <f>Raw_Data!C4164</f>
        <v>Other</v>
      </c>
      <c r="D4164" s="3" t="str">
        <f>Raw_Data!D4164</f>
        <v>Premium</v>
      </c>
      <c r="E4164" s="3">
        <f>Raw_Data!E4164</f>
        <v>7.31</v>
      </c>
      <c r="F4164" s="3">
        <f>Raw_Data!F4164</f>
        <v>53</v>
      </c>
      <c r="G4164" s="3" t="str">
        <f>Raw_Data!G4164</f>
        <v>Oceania</v>
      </c>
      <c r="H4164" s="3" t="str">
        <f>Raw_Data!H4164</f>
        <v>Tablet</v>
      </c>
      <c r="I4164" s="3">
        <f>Raw_Data!I4164</f>
        <v>17.989999999999998</v>
      </c>
      <c r="J4164" s="3">
        <f>Raw_Data!J4164</f>
        <v>1</v>
      </c>
      <c r="K4164" s="3" t="str">
        <f>Raw_Data!K4164</f>
        <v>PayPal</v>
      </c>
      <c r="L4164" s="3">
        <f>Raw_Data!L4164</f>
        <v>3</v>
      </c>
      <c r="M4164" s="3">
        <f>Raw_Data!M4164</f>
        <v>0.14000000000000001</v>
      </c>
      <c r="N4164" s="3" t="str">
        <f>Raw_Data!N4164</f>
        <v>Romance</v>
      </c>
      <c r="O4164" s="3" t="str">
        <f t="shared" si="640"/>
        <v>55-70</v>
      </c>
      <c r="P4164" s="3" t="str">
        <f t="shared" si="641"/>
        <v>&lt;10h</v>
      </c>
      <c r="Q4164" s="3" t="str">
        <f t="shared" si="642"/>
        <v>46-60d</v>
      </c>
      <c r="R4164" s="3" t="str">
        <f t="shared" si="643"/>
        <v>Low</v>
      </c>
      <c r="S4164" s="3" t="str">
        <f t="shared" si="644"/>
        <v>High</v>
      </c>
      <c r="T4164" s="3" t="str">
        <f t="shared" si="645"/>
        <v>Churned</v>
      </c>
      <c r="U4164" s="4">
        <f>1/(1+EXP(-(Predictive_Model!$B$5+((B4164-Predictive_Model!$B$20)/Predictive_Model!$C$20)*Predictive_Model!$D$20+((E4164-Predictive_Model!$B$21)/Predictive_Model!$C$21)*Predictive_Model!$D$21+((F4164-Predictive_Model!$B$22)/Predictive_Model!$C$22)*Predictive_Model!$D$22+((I4164-Predictive_Model!$B$23)/Predictive_Model!$C$23)*Predictive_Model!$D$23+((L4164-Predictive_Model!$B$24)/Predictive_Model!$C$24)*Predictive_Model!$D$24+((M4164-Predictive_Model!$B$25)/Predictive_Model!$C$25)*Predictive_Model!$D$25+IF(C4164="Male",Predictive_Model!$D$31,IF(C4164="Other",Predictive_Model!$D$32,0))+IF(D4164="Premium",Predictive_Model!$D$34,IF(D4164="Standard",Predictive_Model!$D$35,0))+IF(G4164="Asia",Predictive_Model!$D$37,IF(G4164="Europe",Predictive_Model!$D$38,IF(G4164="North America",Predictive_Model!$D$39,IF(G4164="Oceania",Predictive_Model!$D$40,IF(G4164="South America",Predictive_Model!$D$41,0)))))+IF(H4164="Laptop",Predictive_Model!$D$43,IF(H4164="Mobile",Predictive_Model!$D$44,IF(H4164="TV",Predictive_Model!$D$45,IF(H4164="Tablet",Predictive_Model!$D$46,0))))+IF(K4164="Crypto",Predictive_Model!$D$48,IF(K4164="Debit Card",Predictive_Model!$D$49,IF(K4164="Gift Card",Predictive_Model!$D$50,IF(K4164="PayPal",Predictive_Model!$D$51,0))))+IF(N4164="Comedy",Predictive_Model!$D$53,IF(N4164="Documentary",Predictive_Model!$D$54,IF(N4164="Drama",Predictive_Model!$D$55,IF(N4164="Horror",Predictive_Model!$D$56,IF(N4164="Romance",Predictive_Model!$D$57,IF(N4164="Sci-Fi",Predictive_Model!$D$58,0)))))))))</f>
        <v>0.99757508964170405</v>
      </c>
      <c r="V4164" s="3" t="str">
        <f t="shared" si="646"/>
        <v>Critical</v>
      </c>
      <c r="W4164" s="6">
        <f t="shared" si="647"/>
        <v>17.989999999999998</v>
      </c>
      <c r="X4164" s="3" t="str">
        <f t="shared" si="648"/>
        <v>Priority 1</v>
      </c>
      <c r="Y4164" s="3" t="str">
        <f t="shared" si="649"/>
        <v>OK</v>
      </c>
    </row>
    <row r="4165" spans="1:25" x14ac:dyDescent="0.25">
      <c r="A4165" s="3" t="str">
        <f>Raw_Data!A4165</f>
        <v>7f9e1a97-c9be-4712-a61b-aed1bbbf858e</v>
      </c>
      <c r="B4165" s="3">
        <f>Raw_Data!B4165</f>
        <v>37</v>
      </c>
      <c r="C4165" s="3" t="str">
        <f>Raw_Data!C4165</f>
        <v>Male</v>
      </c>
      <c r="D4165" s="3" t="str">
        <f>Raw_Data!D4165</f>
        <v>Standard</v>
      </c>
      <c r="E4165" s="3">
        <f>Raw_Data!E4165</f>
        <v>3.66</v>
      </c>
      <c r="F4165" s="3">
        <f>Raw_Data!F4165</f>
        <v>5</v>
      </c>
      <c r="G4165" s="3" t="str">
        <f>Raw_Data!G4165</f>
        <v>Africa</v>
      </c>
      <c r="H4165" s="3" t="str">
        <f>Raw_Data!H4165</f>
        <v>Tablet</v>
      </c>
      <c r="I4165" s="3">
        <f>Raw_Data!I4165</f>
        <v>13.99</v>
      </c>
      <c r="J4165" s="3">
        <f>Raw_Data!J4165</f>
        <v>0</v>
      </c>
      <c r="K4165" s="3" t="str">
        <f>Raw_Data!K4165</f>
        <v>PayPal</v>
      </c>
      <c r="L4165" s="3">
        <f>Raw_Data!L4165</f>
        <v>1</v>
      </c>
      <c r="M4165" s="3">
        <f>Raw_Data!M4165</f>
        <v>0.61</v>
      </c>
      <c r="N4165" s="3" t="str">
        <f>Raw_Data!N4165</f>
        <v>Sci-Fi</v>
      </c>
      <c r="O4165" s="3" t="str">
        <f t="shared" ref="O4165:O4228" si="650">IF(B4165&lt;25,"18-24",IF(B4165&lt;35,"25-34",IF(B4165&lt;45,"35-44",IF(B4165&lt;55,"45-54","55-70"))))</f>
        <v>35-44</v>
      </c>
      <c r="P4165" s="3" t="str">
        <f t="shared" ref="P4165:P4228" si="651">IF(E4165&lt;10,"&lt;10h",IF(E4165&lt;25,"10-24h",IF(E4165&lt;50,"25-49h","50h+")))</f>
        <v>&lt;10h</v>
      </c>
      <c r="Q4165" s="3" t="str">
        <f t="shared" ref="Q4165:Q4228" si="652">IF(F4165&lt;=7,"0-7d",IF(F4165&lt;=21,"8-21d",IF(F4165&lt;=45,"22-45d","46-60d")))</f>
        <v>0-7d</v>
      </c>
      <c r="R4165" s="3" t="str">
        <f t="shared" ref="R4165:R4228" si="653">IF(AND(E4165&gt;=25,F4165&lt;=21),"High",IF(OR(E4165&gt;=10,F4165&lt;=45),"Medium","Low"))</f>
        <v>Medium</v>
      </c>
      <c r="S4165" s="3" t="str">
        <f t="shared" ref="S4165:S4228" si="654">IF(I4165&lt;10,"Low",IF(I4165&lt;16,"Mid","High"))</f>
        <v>Mid</v>
      </c>
      <c r="T4165" s="3" t="str">
        <f t="shared" ref="T4165:T4228" si="655">IF(J4165=1,"Churned","Active")</f>
        <v>Active</v>
      </c>
      <c r="U4165" s="4">
        <f>1/(1+EXP(-(Predictive_Model!$B$5+((B4165-Predictive_Model!$B$20)/Predictive_Model!$C$20)*Predictive_Model!$D$20+((E4165-Predictive_Model!$B$21)/Predictive_Model!$C$21)*Predictive_Model!$D$21+((F4165-Predictive_Model!$B$22)/Predictive_Model!$C$22)*Predictive_Model!$D$22+((I4165-Predictive_Model!$B$23)/Predictive_Model!$C$23)*Predictive_Model!$D$23+((L4165-Predictive_Model!$B$24)/Predictive_Model!$C$24)*Predictive_Model!$D$24+((M4165-Predictive_Model!$B$25)/Predictive_Model!$C$25)*Predictive_Model!$D$25+IF(C4165="Male",Predictive_Model!$D$31,IF(C4165="Other",Predictive_Model!$D$32,0))+IF(D4165="Premium",Predictive_Model!$D$34,IF(D4165="Standard",Predictive_Model!$D$35,0))+IF(G4165="Asia",Predictive_Model!$D$37,IF(G4165="Europe",Predictive_Model!$D$38,IF(G4165="North America",Predictive_Model!$D$39,IF(G4165="Oceania",Predictive_Model!$D$40,IF(G4165="South America",Predictive_Model!$D$41,0)))))+IF(H4165="Laptop",Predictive_Model!$D$43,IF(H4165="Mobile",Predictive_Model!$D$44,IF(H4165="TV",Predictive_Model!$D$45,IF(H4165="Tablet",Predictive_Model!$D$46,0))))+IF(K4165="Crypto",Predictive_Model!$D$48,IF(K4165="Debit Card",Predictive_Model!$D$49,IF(K4165="Gift Card",Predictive_Model!$D$50,IF(K4165="PayPal",Predictive_Model!$D$51,0))))+IF(N4165="Comedy",Predictive_Model!$D$53,IF(N4165="Documentary",Predictive_Model!$D$54,IF(N4165="Drama",Predictive_Model!$D$55,IF(N4165="Horror",Predictive_Model!$D$56,IF(N4165="Romance",Predictive_Model!$D$57,IF(N4165="Sci-Fi",Predictive_Model!$D$58,0)))))))))</f>
        <v>0.95982949955158547</v>
      </c>
      <c r="V4165" s="3" t="str">
        <f t="shared" ref="V4165:V4228" si="656">IF(U4165&gt;=0.75,"Critical",IF(U4165&gt;=0.5,"High",IF(U4165&gt;=0.25,"Medium","Low")))</f>
        <v>Critical</v>
      </c>
      <c r="W4165" s="6">
        <f t="shared" ref="W4165:W4228" si="657">IF(J4165=1,I4165,I4165*U4165)</f>
        <v>13.428014698726681</v>
      </c>
      <c r="X4165" s="3" t="str">
        <f t="shared" ref="X4165:X4228" si="658">IF(AND(V4165="Critical",I4165&gt;=15),"Priority 1",IF(OR(V4165="Critical",AND(V4165="High",F4165&gt;21)),"Priority 2","Monitor"))</f>
        <v>Priority 2</v>
      </c>
      <c r="Y4165" s="3" t="str">
        <f t="shared" ref="Y4165:Y4228" si="659">IF(COUNTA(A4165:N4165)=14,"OK","CHECK")</f>
        <v>OK</v>
      </c>
    </row>
    <row r="4166" spans="1:25" x14ac:dyDescent="0.25">
      <c r="A4166" s="3" t="str">
        <f>Raw_Data!A4166</f>
        <v>dc9be9a8-e518-4f3c-a023-bdbaeeb17b3c</v>
      </c>
      <c r="B4166" s="3">
        <f>Raw_Data!B4166</f>
        <v>53</v>
      </c>
      <c r="C4166" s="3" t="str">
        <f>Raw_Data!C4166</f>
        <v>Other</v>
      </c>
      <c r="D4166" s="3" t="str">
        <f>Raw_Data!D4166</f>
        <v>Standard</v>
      </c>
      <c r="E4166" s="3">
        <f>Raw_Data!E4166</f>
        <v>0.51</v>
      </c>
      <c r="F4166" s="3">
        <f>Raw_Data!F4166</f>
        <v>30</v>
      </c>
      <c r="G4166" s="3" t="str">
        <f>Raw_Data!G4166</f>
        <v>South America</v>
      </c>
      <c r="H4166" s="3" t="str">
        <f>Raw_Data!H4166</f>
        <v>Mobile</v>
      </c>
      <c r="I4166" s="3">
        <f>Raw_Data!I4166</f>
        <v>13.99</v>
      </c>
      <c r="J4166" s="3">
        <f>Raw_Data!J4166</f>
        <v>0</v>
      </c>
      <c r="K4166" s="3" t="str">
        <f>Raw_Data!K4166</f>
        <v>Debit Card</v>
      </c>
      <c r="L4166" s="3">
        <f>Raw_Data!L4166</f>
        <v>5</v>
      </c>
      <c r="M4166" s="3">
        <f>Raw_Data!M4166</f>
        <v>0.02</v>
      </c>
      <c r="N4166" s="3" t="str">
        <f>Raw_Data!N4166</f>
        <v>Horror</v>
      </c>
      <c r="O4166" s="3" t="str">
        <f t="shared" si="650"/>
        <v>45-54</v>
      </c>
      <c r="P4166" s="3" t="str">
        <f t="shared" si="651"/>
        <v>&lt;10h</v>
      </c>
      <c r="Q4166" s="3" t="str">
        <f t="shared" si="652"/>
        <v>22-45d</v>
      </c>
      <c r="R4166" s="3" t="str">
        <f t="shared" si="653"/>
        <v>Medium</v>
      </c>
      <c r="S4166" s="3" t="str">
        <f t="shared" si="654"/>
        <v>Mid</v>
      </c>
      <c r="T4166" s="3" t="str">
        <f t="shared" si="655"/>
        <v>Active</v>
      </c>
      <c r="U4166" s="4">
        <f>1/(1+EXP(-(Predictive_Model!$B$5+((B4166-Predictive_Model!$B$20)/Predictive_Model!$C$20)*Predictive_Model!$D$20+((E4166-Predictive_Model!$B$21)/Predictive_Model!$C$21)*Predictive_Model!$D$21+((F4166-Predictive_Model!$B$22)/Predictive_Model!$C$22)*Predictive_Model!$D$22+((I4166-Predictive_Model!$B$23)/Predictive_Model!$C$23)*Predictive_Model!$D$23+((L4166-Predictive_Model!$B$24)/Predictive_Model!$C$24)*Predictive_Model!$D$24+((M4166-Predictive_Model!$B$25)/Predictive_Model!$C$25)*Predictive_Model!$D$25+IF(C4166="Male",Predictive_Model!$D$31,IF(C4166="Other",Predictive_Model!$D$32,0))+IF(D4166="Premium",Predictive_Model!$D$34,IF(D4166="Standard",Predictive_Model!$D$35,0))+IF(G4166="Asia",Predictive_Model!$D$37,IF(G4166="Europe",Predictive_Model!$D$38,IF(G4166="North America",Predictive_Model!$D$39,IF(G4166="Oceania",Predictive_Model!$D$40,IF(G4166="South America",Predictive_Model!$D$41,0)))))+IF(H4166="Laptop",Predictive_Model!$D$43,IF(H4166="Mobile",Predictive_Model!$D$44,IF(H4166="TV",Predictive_Model!$D$45,IF(H4166="Tablet",Predictive_Model!$D$46,0))))+IF(K4166="Crypto",Predictive_Model!$D$48,IF(K4166="Debit Card",Predictive_Model!$D$49,IF(K4166="Gift Card",Predictive_Model!$D$50,IF(K4166="PayPal",Predictive_Model!$D$51,0))))+IF(N4166="Comedy",Predictive_Model!$D$53,IF(N4166="Documentary",Predictive_Model!$D$54,IF(N4166="Drama",Predictive_Model!$D$55,IF(N4166="Horror",Predictive_Model!$D$56,IF(N4166="Romance",Predictive_Model!$D$57,IF(N4166="Sci-Fi",Predictive_Model!$D$58,0)))))))))</f>
        <v>0.99594337630839624</v>
      </c>
      <c r="V4166" s="3" t="str">
        <f t="shared" si="656"/>
        <v>Critical</v>
      </c>
      <c r="W4166" s="6">
        <f t="shared" si="657"/>
        <v>13.933247834554464</v>
      </c>
      <c r="X4166" s="3" t="str">
        <f t="shared" si="658"/>
        <v>Priority 2</v>
      </c>
      <c r="Y4166" s="3" t="str">
        <f t="shared" si="659"/>
        <v>OK</v>
      </c>
    </row>
    <row r="4167" spans="1:25" x14ac:dyDescent="0.25">
      <c r="A4167" s="3" t="str">
        <f>Raw_Data!A4167</f>
        <v>633ce2e6-3297-4e35-83ac-1eb8ebb10331</v>
      </c>
      <c r="B4167" s="3">
        <f>Raw_Data!B4167</f>
        <v>58</v>
      </c>
      <c r="C4167" s="3" t="str">
        <f>Raw_Data!C4167</f>
        <v>Female</v>
      </c>
      <c r="D4167" s="3" t="str">
        <f>Raw_Data!D4167</f>
        <v>Basic</v>
      </c>
      <c r="E4167" s="3">
        <f>Raw_Data!E4167</f>
        <v>31.06</v>
      </c>
      <c r="F4167" s="3">
        <f>Raw_Data!F4167</f>
        <v>38</v>
      </c>
      <c r="G4167" s="3" t="str">
        <f>Raw_Data!G4167</f>
        <v>North America</v>
      </c>
      <c r="H4167" s="3" t="str">
        <f>Raw_Data!H4167</f>
        <v>Mobile</v>
      </c>
      <c r="I4167" s="3">
        <f>Raw_Data!I4167</f>
        <v>8.99</v>
      </c>
      <c r="J4167" s="3">
        <f>Raw_Data!J4167</f>
        <v>0</v>
      </c>
      <c r="K4167" s="3" t="str">
        <f>Raw_Data!K4167</f>
        <v>PayPal</v>
      </c>
      <c r="L4167" s="3">
        <f>Raw_Data!L4167</f>
        <v>2</v>
      </c>
      <c r="M4167" s="3">
        <f>Raw_Data!M4167</f>
        <v>0.8</v>
      </c>
      <c r="N4167" s="3" t="str">
        <f>Raw_Data!N4167</f>
        <v>Sci-Fi</v>
      </c>
      <c r="O4167" s="3" t="str">
        <f t="shared" si="650"/>
        <v>55-70</v>
      </c>
      <c r="P4167" s="3" t="str">
        <f t="shared" si="651"/>
        <v>25-49h</v>
      </c>
      <c r="Q4167" s="3" t="str">
        <f t="shared" si="652"/>
        <v>22-45d</v>
      </c>
      <c r="R4167" s="3" t="str">
        <f t="shared" si="653"/>
        <v>Medium</v>
      </c>
      <c r="S4167" s="3" t="str">
        <f t="shared" si="654"/>
        <v>Low</v>
      </c>
      <c r="T4167" s="3" t="str">
        <f t="shared" si="655"/>
        <v>Active</v>
      </c>
      <c r="U4167" s="4">
        <f>1/(1+EXP(-(Predictive_Model!$B$5+((B4167-Predictive_Model!$B$20)/Predictive_Model!$C$20)*Predictive_Model!$D$20+((E4167-Predictive_Model!$B$21)/Predictive_Model!$C$21)*Predictive_Model!$D$21+((F4167-Predictive_Model!$B$22)/Predictive_Model!$C$22)*Predictive_Model!$D$22+((I4167-Predictive_Model!$B$23)/Predictive_Model!$C$23)*Predictive_Model!$D$23+((L4167-Predictive_Model!$B$24)/Predictive_Model!$C$24)*Predictive_Model!$D$24+((M4167-Predictive_Model!$B$25)/Predictive_Model!$C$25)*Predictive_Model!$D$25+IF(C4167="Male",Predictive_Model!$D$31,IF(C4167="Other",Predictive_Model!$D$32,0))+IF(D4167="Premium",Predictive_Model!$D$34,IF(D4167="Standard",Predictive_Model!$D$35,0))+IF(G4167="Asia",Predictive_Model!$D$37,IF(G4167="Europe",Predictive_Model!$D$38,IF(G4167="North America",Predictive_Model!$D$39,IF(G4167="Oceania",Predictive_Model!$D$40,IF(G4167="South America",Predictive_Model!$D$41,0)))))+IF(H4167="Laptop",Predictive_Model!$D$43,IF(H4167="Mobile",Predictive_Model!$D$44,IF(H4167="TV",Predictive_Model!$D$45,IF(H4167="Tablet",Predictive_Model!$D$46,0))))+IF(K4167="Crypto",Predictive_Model!$D$48,IF(K4167="Debit Card",Predictive_Model!$D$49,IF(K4167="Gift Card",Predictive_Model!$D$50,IF(K4167="PayPal",Predictive_Model!$D$51,0))))+IF(N4167="Comedy",Predictive_Model!$D$53,IF(N4167="Documentary",Predictive_Model!$D$54,IF(N4167="Drama",Predictive_Model!$D$55,IF(N4167="Horror",Predictive_Model!$D$56,IF(N4167="Romance",Predictive_Model!$D$57,IF(N4167="Sci-Fi",Predictive_Model!$D$58,0)))))))))</f>
        <v>0.34781699830735752</v>
      </c>
      <c r="V4167" s="3" t="str">
        <f t="shared" si="656"/>
        <v>Medium</v>
      </c>
      <c r="W4167" s="6">
        <f t="shared" si="657"/>
        <v>3.126874814783144</v>
      </c>
      <c r="X4167" s="3" t="str">
        <f t="shared" si="658"/>
        <v>Monitor</v>
      </c>
      <c r="Y4167" s="3" t="str">
        <f t="shared" si="659"/>
        <v>OK</v>
      </c>
    </row>
    <row r="4168" spans="1:25" x14ac:dyDescent="0.25">
      <c r="A4168" s="3" t="str">
        <f>Raw_Data!A4168</f>
        <v>03d585d7-1c33-4d36-a7b1-f75db2ebff42</v>
      </c>
      <c r="B4168" s="3">
        <f>Raw_Data!B4168</f>
        <v>31</v>
      </c>
      <c r="C4168" s="3" t="str">
        <f>Raw_Data!C4168</f>
        <v>Other</v>
      </c>
      <c r="D4168" s="3" t="str">
        <f>Raw_Data!D4168</f>
        <v>Standard</v>
      </c>
      <c r="E4168" s="3">
        <f>Raw_Data!E4168</f>
        <v>0.68</v>
      </c>
      <c r="F4168" s="3">
        <f>Raw_Data!F4168</f>
        <v>58</v>
      </c>
      <c r="G4168" s="3" t="str">
        <f>Raw_Data!G4168</f>
        <v>South America</v>
      </c>
      <c r="H4168" s="3" t="str">
        <f>Raw_Data!H4168</f>
        <v>TV</v>
      </c>
      <c r="I4168" s="3">
        <f>Raw_Data!I4168</f>
        <v>13.99</v>
      </c>
      <c r="J4168" s="3">
        <f>Raw_Data!J4168</f>
        <v>1</v>
      </c>
      <c r="K4168" s="3" t="str">
        <f>Raw_Data!K4168</f>
        <v>Gift Card</v>
      </c>
      <c r="L4168" s="3">
        <f>Raw_Data!L4168</f>
        <v>5</v>
      </c>
      <c r="M4168" s="3">
        <f>Raw_Data!M4168</f>
        <v>0.01</v>
      </c>
      <c r="N4168" s="3" t="str">
        <f>Raw_Data!N4168</f>
        <v>Drama</v>
      </c>
      <c r="O4168" s="3" t="str">
        <f t="shared" si="650"/>
        <v>25-34</v>
      </c>
      <c r="P4168" s="3" t="str">
        <f t="shared" si="651"/>
        <v>&lt;10h</v>
      </c>
      <c r="Q4168" s="3" t="str">
        <f t="shared" si="652"/>
        <v>46-60d</v>
      </c>
      <c r="R4168" s="3" t="str">
        <f t="shared" si="653"/>
        <v>Low</v>
      </c>
      <c r="S4168" s="3" t="str">
        <f t="shared" si="654"/>
        <v>Mid</v>
      </c>
      <c r="T4168" s="3" t="str">
        <f t="shared" si="655"/>
        <v>Churned</v>
      </c>
      <c r="U4168" s="4">
        <f>1/(1+EXP(-(Predictive_Model!$B$5+((B4168-Predictive_Model!$B$20)/Predictive_Model!$C$20)*Predictive_Model!$D$20+((E4168-Predictive_Model!$B$21)/Predictive_Model!$C$21)*Predictive_Model!$D$21+((F4168-Predictive_Model!$B$22)/Predictive_Model!$C$22)*Predictive_Model!$D$22+((I4168-Predictive_Model!$B$23)/Predictive_Model!$C$23)*Predictive_Model!$D$23+((L4168-Predictive_Model!$B$24)/Predictive_Model!$C$24)*Predictive_Model!$D$24+((M4168-Predictive_Model!$B$25)/Predictive_Model!$C$25)*Predictive_Model!$D$25+IF(C4168="Male",Predictive_Model!$D$31,IF(C4168="Other",Predictive_Model!$D$32,0))+IF(D4168="Premium",Predictive_Model!$D$34,IF(D4168="Standard",Predictive_Model!$D$35,0))+IF(G4168="Asia",Predictive_Model!$D$37,IF(G4168="Europe",Predictive_Model!$D$38,IF(G4168="North America",Predictive_Model!$D$39,IF(G4168="Oceania",Predictive_Model!$D$40,IF(G4168="South America",Predictive_Model!$D$41,0)))))+IF(H4168="Laptop",Predictive_Model!$D$43,IF(H4168="Mobile",Predictive_Model!$D$44,IF(H4168="TV",Predictive_Model!$D$45,IF(H4168="Tablet",Predictive_Model!$D$46,0))))+IF(K4168="Crypto",Predictive_Model!$D$48,IF(K4168="Debit Card",Predictive_Model!$D$49,IF(K4168="Gift Card",Predictive_Model!$D$50,IF(K4168="PayPal",Predictive_Model!$D$51,0))))+IF(N4168="Comedy",Predictive_Model!$D$53,IF(N4168="Documentary",Predictive_Model!$D$54,IF(N4168="Drama",Predictive_Model!$D$55,IF(N4168="Horror",Predictive_Model!$D$56,IF(N4168="Romance",Predictive_Model!$D$57,IF(N4168="Sci-Fi",Predictive_Model!$D$58,0)))))))))</f>
        <v>0.99963525646335327</v>
      </c>
      <c r="V4168" s="3" t="str">
        <f t="shared" si="656"/>
        <v>Critical</v>
      </c>
      <c r="W4168" s="6">
        <f t="shared" si="657"/>
        <v>13.99</v>
      </c>
      <c r="X4168" s="3" t="str">
        <f t="shared" si="658"/>
        <v>Priority 2</v>
      </c>
      <c r="Y4168" s="3" t="str">
        <f t="shared" si="659"/>
        <v>OK</v>
      </c>
    </row>
    <row r="4169" spans="1:25" x14ac:dyDescent="0.25">
      <c r="A4169" s="3" t="str">
        <f>Raw_Data!A4169</f>
        <v>181b6713-b90e-4211-a3c5-0f763e890d58</v>
      </c>
      <c r="B4169" s="3">
        <f>Raw_Data!B4169</f>
        <v>38</v>
      </c>
      <c r="C4169" s="3" t="str">
        <f>Raw_Data!C4169</f>
        <v>Other</v>
      </c>
      <c r="D4169" s="3" t="str">
        <f>Raw_Data!D4169</f>
        <v>Premium</v>
      </c>
      <c r="E4169" s="3">
        <f>Raw_Data!E4169</f>
        <v>8.93</v>
      </c>
      <c r="F4169" s="3">
        <f>Raw_Data!F4169</f>
        <v>57</v>
      </c>
      <c r="G4169" s="3" t="str">
        <f>Raw_Data!G4169</f>
        <v>South America</v>
      </c>
      <c r="H4169" s="3" t="str">
        <f>Raw_Data!H4169</f>
        <v>Mobile</v>
      </c>
      <c r="I4169" s="3">
        <f>Raw_Data!I4169</f>
        <v>17.989999999999998</v>
      </c>
      <c r="J4169" s="3">
        <f>Raw_Data!J4169</f>
        <v>0</v>
      </c>
      <c r="K4169" s="3" t="str">
        <f>Raw_Data!K4169</f>
        <v>Debit Card</v>
      </c>
      <c r="L4169" s="3">
        <f>Raw_Data!L4169</f>
        <v>4</v>
      </c>
      <c r="M4169" s="3">
        <f>Raw_Data!M4169</f>
        <v>0.15</v>
      </c>
      <c r="N4169" s="3" t="str">
        <f>Raw_Data!N4169</f>
        <v>Drama</v>
      </c>
      <c r="O4169" s="3" t="str">
        <f t="shared" si="650"/>
        <v>35-44</v>
      </c>
      <c r="P4169" s="3" t="str">
        <f t="shared" si="651"/>
        <v>&lt;10h</v>
      </c>
      <c r="Q4169" s="3" t="str">
        <f t="shared" si="652"/>
        <v>46-60d</v>
      </c>
      <c r="R4169" s="3" t="str">
        <f t="shared" si="653"/>
        <v>Low</v>
      </c>
      <c r="S4169" s="3" t="str">
        <f t="shared" si="654"/>
        <v>High</v>
      </c>
      <c r="T4169" s="3" t="str">
        <f t="shared" si="655"/>
        <v>Active</v>
      </c>
      <c r="U4169" s="4">
        <f>1/(1+EXP(-(Predictive_Model!$B$5+((B4169-Predictive_Model!$B$20)/Predictive_Model!$C$20)*Predictive_Model!$D$20+((E4169-Predictive_Model!$B$21)/Predictive_Model!$C$21)*Predictive_Model!$D$21+((F4169-Predictive_Model!$B$22)/Predictive_Model!$C$22)*Predictive_Model!$D$22+((I4169-Predictive_Model!$B$23)/Predictive_Model!$C$23)*Predictive_Model!$D$23+((L4169-Predictive_Model!$B$24)/Predictive_Model!$C$24)*Predictive_Model!$D$24+((M4169-Predictive_Model!$B$25)/Predictive_Model!$C$25)*Predictive_Model!$D$25+IF(C4169="Male",Predictive_Model!$D$31,IF(C4169="Other",Predictive_Model!$D$32,0))+IF(D4169="Premium",Predictive_Model!$D$34,IF(D4169="Standard",Predictive_Model!$D$35,0))+IF(G4169="Asia",Predictive_Model!$D$37,IF(G4169="Europe",Predictive_Model!$D$38,IF(G4169="North America",Predictive_Model!$D$39,IF(G4169="Oceania",Predictive_Model!$D$40,IF(G4169="South America",Predictive_Model!$D$41,0)))))+IF(H4169="Laptop",Predictive_Model!$D$43,IF(H4169="Mobile",Predictive_Model!$D$44,IF(H4169="TV",Predictive_Model!$D$45,IF(H4169="Tablet",Predictive_Model!$D$46,0))))+IF(K4169="Crypto",Predictive_Model!$D$48,IF(K4169="Debit Card",Predictive_Model!$D$49,IF(K4169="Gift Card",Predictive_Model!$D$50,IF(K4169="PayPal",Predictive_Model!$D$51,0))))+IF(N4169="Comedy",Predictive_Model!$D$53,IF(N4169="Documentary",Predictive_Model!$D$54,IF(N4169="Drama",Predictive_Model!$D$55,IF(N4169="Horror",Predictive_Model!$D$56,IF(N4169="Romance",Predictive_Model!$D$57,IF(N4169="Sci-Fi",Predictive_Model!$D$58,0)))))))))</f>
        <v>0.99449189976414154</v>
      </c>
      <c r="V4169" s="3" t="str">
        <f t="shared" si="656"/>
        <v>Critical</v>
      </c>
      <c r="W4169" s="6">
        <f t="shared" si="657"/>
        <v>17.890909276756904</v>
      </c>
      <c r="X4169" s="3" t="str">
        <f t="shared" si="658"/>
        <v>Priority 1</v>
      </c>
      <c r="Y4169" s="3" t="str">
        <f t="shared" si="659"/>
        <v>OK</v>
      </c>
    </row>
    <row r="4170" spans="1:25" x14ac:dyDescent="0.25">
      <c r="A4170" s="3" t="str">
        <f>Raw_Data!A4170</f>
        <v>fff878e7-afef-4b0f-9934-6f5b2819e20d</v>
      </c>
      <c r="B4170" s="3">
        <f>Raw_Data!B4170</f>
        <v>58</v>
      </c>
      <c r="C4170" s="3" t="str">
        <f>Raw_Data!C4170</f>
        <v>Female</v>
      </c>
      <c r="D4170" s="3" t="str">
        <f>Raw_Data!D4170</f>
        <v>Basic</v>
      </c>
      <c r="E4170" s="3">
        <f>Raw_Data!E4170</f>
        <v>3.41</v>
      </c>
      <c r="F4170" s="3">
        <f>Raw_Data!F4170</f>
        <v>34</v>
      </c>
      <c r="G4170" s="3" t="str">
        <f>Raw_Data!G4170</f>
        <v>Oceania</v>
      </c>
      <c r="H4170" s="3" t="str">
        <f>Raw_Data!H4170</f>
        <v>Tablet</v>
      </c>
      <c r="I4170" s="3">
        <f>Raw_Data!I4170</f>
        <v>8.99</v>
      </c>
      <c r="J4170" s="3">
        <f>Raw_Data!J4170</f>
        <v>1</v>
      </c>
      <c r="K4170" s="3" t="str">
        <f>Raw_Data!K4170</f>
        <v>Gift Card</v>
      </c>
      <c r="L4170" s="3">
        <f>Raw_Data!L4170</f>
        <v>2</v>
      </c>
      <c r="M4170" s="3">
        <f>Raw_Data!M4170</f>
        <v>0.1</v>
      </c>
      <c r="N4170" s="3" t="str">
        <f>Raw_Data!N4170</f>
        <v>Sci-Fi</v>
      </c>
      <c r="O4170" s="3" t="str">
        <f t="shared" si="650"/>
        <v>55-70</v>
      </c>
      <c r="P4170" s="3" t="str">
        <f t="shared" si="651"/>
        <v>&lt;10h</v>
      </c>
      <c r="Q4170" s="3" t="str">
        <f t="shared" si="652"/>
        <v>22-45d</v>
      </c>
      <c r="R4170" s="3" t="str">
        <f t="shared" si="653"/>
        <v>Medium</v>
      </c>
      <c r="S4170" s="3" t="str">
        <f t="shared" si="654"/>
        <v>Low</v>
      </c>
      <c r="T4170" s="3" t="str">
        <f t="shared" si="655"/>
        <v>Churned</v>
      </c>
      <c r="U4170" s="4">
        <f>1/(1+EXP(-(Predictive_Model!$B$5+((B4170-Predictive_Model!$B$20)/Predictive_Model!$C$20)*Predictive_Model!$D$20+((E4170-Predictive_Model!$B$21)/Predictive_Model!$C$21)*Predictive_Model!$D$21+((F4170-Predictive_Model!$B$22)/Predictive_Model!$C$22)*Predictive_Model!$D$22+((I4170-Predictive_Model!$B$23)/Predictive_Model!$C$23)*Predictive_Model!$D$23+((L4170-Predictive_Model!$B$24)/Predictive_Model!$C$24)*Predictive_Model!$D$24+((M4170-Predictive_Model!$B$25)/Predictive_Model!$C$25)*Predictive_Model!$D$25+IF(C4170="Male",Predictive_Model!$D$31,IF(C4170="Other",Predictive_Model!$D$32,0))+IF(D4170="Premium",Predictive_Model!$D$34,IF(D4170="Standard",Predictive_Model!$D$35,0))+IF(G4170="Asia",Predictive_Model!$D$37,IF(G4170="Europe",Predictive_Model!$D$38,IF(G4170="North America",Predictive_Model!$D$39,IF(G4170="Oceania",Predictive_Model!$D$40,IF(G4170="South America",Predictive_Model!$D$41,0)))))+IF(H4170="Laptop",Predictive_Model!$D$43,IF(H4170="Mobile",Predictive_Model!$D$44,IF(H4170="TV",Predictive_Model!$D$45,IF(H4170="Tablet",Predictive_Model!$D$46,0))))+IF(K4170="Crypto",Predictive_Model!$D$48,IF(K4170="Debit Card",Predictive_Model!$D$49,IF(K4170="Gift Card",Predictive_Model!$D$50,IF(K4170="PayPal",Predictive_Model!$D$51,0))))+IF(N4170="Comedy",Predictive_Model!$D$53,IF(N4170="Documentary",Predictive_Model!$D$54,IF(N4170="Drama",Predictive_Model!$D$55,IF(N4170="Horror",Predictive_Model!$D$56,IF(N4170="Romance",Predictive_Model!$D$57,IF(N4170="Sci-Fi",Predictive_Model!$D$58,0)))))))))</f>
        <v>0.99989301311717116</v>
      </c>
      <c r="V4170" s="3" t="str">
        <f t="shared" si="656"/>
        <v>Critical</v>
      </c>
      <c r="W4170" s="6">
        <f t="shared" si="657"/>
        <v>8.99</v>
      </c>
      <c r="X4170" s="3" t="str">
        <f t="shared" si="658"/>
        <v>Priority 2</v>
      </c>
      <c r="Y4170" s="3" t="str">
        <f t="shared" si="659"/>
        <v>OK</v>
      </c>
    </row>
    <row r="4171" spans="1:25" x14ac:dyDescent="0.25">
      <c r="A4171" s="3" t="str">
        <f>Raw_Data!A4171</f>
        <v>e1a73fc5-3f78-481b-bc83-3e2938ba4129</v>
      </c>
      <c r="B4171" s="3">
        <f>Raw_Data!B4171</f>
        <v>20</v>
      </c>
      <c r="C4171" s="3" t="str">
        <f>Raw_Data!C4171</f>
        <v>Male</v>
      </c>
      <c r="D4171" s="3" t="str">
        <f>Raw_Data!D4171</f>
        <v>Basic</v>
      </c>
      <c r="E4171" s="3">
        <f>Raw_Data!E4171</f>
        <v>24.77</v>
      </c>
      <c r="F4171" s="3">
        <f>Raw_Data!F4171</f>
        <v>55</v>
      </c>
      <c r="G4171" s="3" t="str">
        <f>Raw_Data!G4171</f>
        <v>North America</v>
      </c>
      <c r="H4171" s="3" t="str">
        <f>Raw_Data!H4171</f>
        <v>Mobile</v>
      </c>
      <c r="I4171" s="3">
        <f>Raw_Data!I4171</f>
        <v>8.99</v>
      </c>
      <c r="J4171" s="3">
        <f>Raw_Data!J4171</f>
        <v>0</v>
      </c>
      <c r="K4171" s="3" t="str">
        <f>Raw_Data!K4171</f>
        <v>Debit Card</v>
      </c>
      <c r="L4171" s="3">
        <f>Raw_Data!L4171</f>
        <v>4</v>
      </c>
      <c r="M4171" s="3">
        <f>Raw_Data!M4171</f>
        <v>0.44</v>
      </c>
      <c r="N4171" s="3" t="str">
        <f>Raw_Data!N4171</f>
        <v>Documentary</v>
      </c>
      <c r="O4171" s="3" t="str">
        <f t="shared" si="650"/>
        <v>18-24</v>
      </c>
      <c r="P4171" s="3" t="str">
        <f t="shared" si="651"/>
        <v>10-24h</v>
      </c>
      <c r="Q4171" s="3" t="str">
        <f t="shared" si="652"/>
        <v>46-60d</v>
      </c>
      <c r="R4171" s="3" t="str">
        <f t="shared" si="653"/>
        <v>Medium</v>
      </c>
      <c r="S4171" s="3" t="str">
        <f t="shared" si="654"/>
        <v>Low</v>
      </c>
      <c r="T4171" s="3" t="str">
        <f t="shared" si="655"/>
        <v>Active</v>
      </c>
      <c r="U4171" s="4">
        <f>1/(1+EXP(-(Predictive_Model!$B$5+((B4171-Predictive_Model!$B$20)/Predictive_Model!$C$20)*Predictive_Model!$D$20+((E4171-Predictive_Model!$B$21)/Predictive_Model!$C$21)*Predictive_Model!$D$21+((F4171-Predictive_Model!$B$22)/Predictive_Model!$C$22)*Predictive_Model!$D$22+((I4171-Predictive_Model!$B$23)/Predictive_Model!$C$23)*Predictive_Model!$D$23+((L4171-Predictive_Model!$B$24)/Predictive_Model!$C$24)*Predictive_Model!$D$24+((M4171-Predictive_Model!$B$25)/Predictive_Model!$C$25)*Predictive_Model!$D$25+IF(C4171="Male",Predictive_Model!$D$31,IF(C4171="Other",Predictive_Model!$D$32,0))+IF(D4171="Premium",Predictive_Model!$D$34,IF(D4171="Standard",Predictive_Model!$D$35,0))+IF(G4171="Asia",Predictive_Model!$D$37,IF(G4171="Europe",Predictive_Model!$D$38,IF(G4171="North America",Predictive_Model!$D$39,IF(G4171="Oceania",Predictive_Model!$D$40,IF(G4171="South America",Predictive_Model!$D$41,0)))))+IF(H4171="Laptop",Predictive_Model!$D$43,IF(H4171="Mobile",Predictive_Model!$D$44,IF(H4171="TV",Predictive_Model!$D$45,IF(H4171="Tablet",Predictive_Model!$D$46,0))))+IF(K4171="Crypto",Predictive_Model!$D$48,IF(K4171="Debit Card",Predictive_Model!$D$49,IF(K4171="Gift Card",Predictive_Model!$D$50,IF(K4171="PayPal",Predictive_Model!$D$51,0))))+IF(N4171="Comedy",Predictive_Model!$D$53,IF(N4171="Documentary",Predictive_Model!$D$54,IF(N4171="Drama",Predictive_Model!$D$55,IF(N4171="Horror",Predictive_Model!$D$56,IF(N4171="Romance",Predictive_Model!$D$57,IF(N4171="Sci-Fi",Predictive_Model!$D$58,0)))))))))</f>
        <v>0.91602869772967099</v>
      </c>
      <c r="V4171" s="3" t="str">
        <f t="shared" si="656"/>
        <v>Critical</v>
      </c>
      <c r="W4171" s="6">
        <f t="shared" si="657"/>
        <v>8.2350979925897416</v>
      </c>
      <c r="X4171" s="3" t="str">
        <f t="shared" si="658"/>
        <v>Priority 2</v>
      </c>
      <c r="Y4171" s="3" t="str">
        <f t="shared" si="659"/>
        <v>OK</v>
      </c>
    </row>
    <row r="4172" spans="1:25" x14ac:dyDescent="0.25">
      <c r="A4172" s="3" t="str">
        <f>Raw_Data!A4172</f>
        <v>3d98a1f8-5893-42da-b18d-59e48283ec63</v>
      </c>
      <c r="B4172" s="3">
        <f>Raw_Data!B4172</f>
        <v>69</v>
      </c>
      <c r="C4172" s="3" t="str">
        <f>Raw_Data!C4172</f>
        <v>Female</v>
      </c>
      <c r="D4172" s="3" t="str">
        <f>Raw_Data!D4172</f>
        <v>Basic</v>
      </c>
      <c r="E4172" s="3">
        <f>Raw_Data!E4172</f>
        <v>16.43</v>
      </c>
      <c r="F4172" s="3">
        <f>Raw_Data!F4172</f>
        <v>10</v>
      </c>
      <c r="G4172" s="3" t="str">
        <f>Raw_Data!G4172</f>
        <v>Oceania</v>
      </c>
      <c r="H4172" s="3" t="str">
        <f>Raw_Data!H4172</f>
        <v>Tablet</v>
      </c>
      <c r="I4172" s="3">
        <f>Raw_Data!I4172</f>
        <v>8.99</v>
      </c>
      <c r="J4172" s="3">
        <f>Raw_Data!J4172</f>
        <v>0</v>
      </c>
      <c r="K4172" s="3" t="str">
        <f>Raw_Data!K4172</f>
        <v>Debit Card</v>
      </c>
      <c r="L4172" s="3">
        <f>Raw_Data!L4172</f>
        <v>1</v>
      </c>
      <c r="M4172" s="3">
        <f>Raw_Data!M4172</f>
        <v>1.49</v>
      </c>
      <c r="N4172" s="3" t="str">
        <f>Raw_Data!N4172</f>
        <v>Action</v>
      </c>
      <c r="O4172" s="3" t="str">
        <f t="shared" si="650"/>
        <v>55-70</v>
      </c>
      <c r="P4172" s="3" t="str">
        <f t="shared" si="651"/>
        <v>10-24h</v>
      </c>
      <c r="Q4172" s="3" t="str">
        <f t="shared" si="652"/>
        <v>8-21d</v>
      </c>
      <c r="R4172" s="3" t="str">
        <f t="shared" si="653"/>
        <v>Medium</v>
      </c>
      <c r="S4172" s="3" t="str">
        <f t="shared" si="654"/>
        <v>Low</v>
      </c>
      <c r="T4172" s="3" t="str">
        <f t="shared" si="655"/>
        <v>Active</v>
      </c>
      <c r="U4172" s="4">
        <f>1/(1+EXP(-(Predictive_Model!$B$5+((B4172-Predictive_Model!$B$20)/Predictive_Model!$C$20)*Predictive_Model!$D$20+((E4172-Predictive_Model!$B$21)/Predictive_Model!$C$21)*Predictive_Model!$D$21+((F4172-Predictive_Model!$B$22)/Predictive_Model!$C$22)*Predictive_Model!$D$22+((I4172-Predictive_Model!$B$23)/Predictive_Model!$C$23)*Predictive_Model!$D$23+((L4172-Predictive_Model!$B$24)/Predictive_Model!$C$24)*Predictive_Model!$D$24+((M4172-Predictive_Model!$B$25)/Predictive_Model!$C$25)*Predictive_Model!$D$25+IF(C4172="Male",Predictive_Model!$D$31,IF(C4172="Other",Predictive_Model!$D$32,0))+IF(D4172="Premium",Predictive_Model!$D$34,IF(D4172="Standard",Predictive_Model!$D$35,0))+IF(G4172="Asia",Predictive_Model!$D$37,IF(G4172="Europe",Predictive_Model!$D$38,IF(G4172="North America",Predictive_Model!$D$39,IF(G4172="Oceania",Predictive_Model!$D$40,IF(G4172="South America",Predictive_Model!$D$41,0)))))+IF(H4172="Laptop",Predictive_Model!$D$43,IF(H4172="Mobile",Predictive_Model!$D$44,IF(H4172="TV",Predictive_Model!$D$45,IF(H4172="Tablet",Predictive_Model!$D$46,0))))+IF(K4172="Crypto",Predictive_Model!$D$48,IF(K4172="Debit Card",Predictive_Model!$D$49,IF(K4172="Gift Card",Predictive_Model!$D$50,IF(K4172="PayPal",Predictive_Model!$D$51,0))))+IF(N4172="Comedy",Predictive_Model!$D$53,IF(N4172="Documentary",Predictive_Model!$D$54,IF(N4172="Drama",Predictive_Model!$D$55,IF(N4172="Horror",Predictive_Model!$D$56,IF(N4172="Romance",Predictive_Model!$D$57,IF(N4172="Sci-Fi",Predictive_Model!$D$58,0)))))))))</f>
        <v>0.41342451237307065</v>
      </c>
      <c r="V4172" s="3" t="str">
        <f t="shared" si="656"/>
        <v>Medium</v>
      </c>
      <c r="W4172" s="6">
        <f t="shared" si="657"/>
        <v>3.7166863662339051</v>
      </c>
      <c r="X4172" s="3" t="str">
        <f t="shared" si="658"/>
        <v>Monitor</v>
      </c>
      <c r="Y4172" s="3" t="str">
        <f t="shared" si="659"/>
        <v>OK</v>
      </c>
    </row>
    <row r="4173" spans="1:25" x14ac:dyDescent="0.25">
      <c r="A4173" s="3" t="str">
        <f>Raw_Data!A4173</f>
        <v>6d950e48-0e13-4e8f-a6d7-2c30b2ec6529</v>
      </c>
      <c r="B4173" s="3">
        <f>Raw_Data!B4173</f>
        <v>55</v>
      </c>
      <c r="C4173" s="3" t="str">
        <f>Raw_Data!C4173</f>
        <v>Other</v>
      </c>
      <c r="D4173" s="3" t="str">
        <f>Raw_Data!D4173</f>
        <v>Basic</v>
      </c>
      <c r="E4173" s="3">
        <f>Raw_Data!E4173</f>
        <v>11.13</v>
      </c>
      <c r="F4173" s="3">
        <f>Raw_Data!F4173</f>
        <v>24</v>
      </c>
      <c r="G4173" s="3" t="str">
        <f>Raw_Data!G4173</f>
        <v>Asia</v>
      </c>
      <c r="H4173" s="3" t="str">
        <f>Raw_Data!H4173</f>
        <v>Laptop</v>
      </c>
      <c r="I4173" s="3">
        <f>Raw_Data!I4173</f>
        <v>8.99</v>
      </c>
      <c r="J4173" s="3">
        <f>Raw_Data!J4173</f>
        <v>0</v>
      </c>
      <c r="K4173" s="3" t="str">
        <f>Raw_Data!K4173</f>
        <v>Crypto</v>
      </c>
      <c r="L4173" s="3">
        <f>Raw_Data!L4173</f>
        <v>4</v>
      </c>
      <c r="M4173" s="3">
        <f>Raw_Data!M4173</f>
        <v>0.45</v>
      </c>
      <c r="N4173" s="3" t="str">
        <f>Raw_Data!N4173</f>
        <v>Romance</v>
      </c>
      <c r="O4173" s="3" t="str">
        <f t="shared" si="650"/>
        <v>55-70</v>
      </c>
      <c r="P4173" s="3" t="str">
        <f t="shared" si="651"/>
        <v>10-24h</v>
      </c>
      <c r="Q4173" s="3" t="str">
        <f t="shared" si="652"/>
        <v>22-45d</v>
      </c>
      <c r="R4173" s="3" t="str">
        <f t="shared" si="653"/>
        <v>Medium</v>
      </c>
      <c r="S4173" s="3" t="str">
        <f t="shared" si="654"/>
        <v>Low</v>
      </c>
      <c r="T4173" s="3" t="str">
        <f t="shared" si="655"/>
        <v>Active</v>
      </c>
      <c r="U4173" s="4">
        <f>1/(1+EXP(-(Predictive_Model!$B$5+((B4173-Predictive_Model!$B$20)/Predictive_Model!$C$20)*Predictive_Model!$D$20+((E4173-Predictive_Model!$B$21)/Predictive_Model!$C$21)*Predictive_Model!$D$21+((F4173-Predictive_Model!$B$22)/Predictive_Model!$C$22)*Predictive_Model!$D$22+((I4173-Predictive_Model!$B$23)/Predictive_Model!$C$23)*Predictive_Model!$D$23+((L4173-Predictive_Model!$B$24)/Predictive_Model!$C$24)*Predictive_Model!$D$24+((M4173-Predictive_Model!$B$25)/Predictive_Model!$C$25)*Predictive_Model!$D$25+IF(C4173="Male",Predictive_Model!$D$31,IF(C4173="Other",Predictive_Model!$D$32,0))+IF(D4173="Premium",Predictive_Model!$D$34,IF(D4173="Standard",Predictive_Model!$D$35,0))+IF(G4173="Asia",Predictive_Model!$D$37,IF(G4173="Europe",Predictive_Model!$D$38,IF(G4173="North America",Predictive_Model!$D$39,IF(G4173="Oceania",Predictive_Model!$D$40,IF(G4173="South America",Predictive_Model!$D$41,0)))))+IF(H4173="Laptop",Predictive_Model!$D$43,IF(H4173="Mobile",Predictive_Model!$D$44,IF(H4173="TV",Predictive_Model!$D$45,IF(H4173="Tablet",Predictive_Model!$D$46,0))))+IF(K4173="Crypto",Predictive_Model!$D$48,IF(K4173="Debit Card",Predictive_Model!$D$49,IF(K4173="Gift Card",Predictive_Model!$D$50,IF(K4173="PayPal",Predictive_Model!$D$51,0))))+IF(N4173="Comedy",Predictive_Model!$D$53,IF(N4173="Documentary",Predictive_Model!$D$54,IF(N4173="Drama",Predictive_Model!$D$55,IF(N4173="Horror",Predictive_Model!$D$56,IF(N4173="Romance",Predictive_Model!$D$57,IF(N4173="Sci-Fi",Predictive_Model!$D$58,0)))))))))</f>
        <v>0.72229034072189768</v>
      </c>
      <c r="V4173" s="3" t="str">
        <f t="shared" si="656"/>
        <v>High</v>
      </c>
      <c r="W4173" s="6">
        <f t="shared" si="657"/>
        <v>6.4933901630898605</v>
      </c>
      <c r="X4173" s="3" t="str">
        <f t="shared" si="658"/>
        <v>Priority 2</v>
      </c>
      <c r="Y4173" s="3" t="str">
        <f t="shared" si="659"/>
        <v>OK</v>
      </c>
    </row>
    <row r="4174" spans="1:25" x14ac:dyDescent="0.25">
      <c r="A4174" s="3" t="str">
        <f>Raw_Data!A4174</f>
        <v>887801e2-9db1-4956-a541-c39601fb5c06</v>
      </c>
      <c r="B4174" s="3">
        <f>Raw_Data!B4174</f>
        <v>21</v>
      </c>
      <c r="C4174" s="3" t="str">
        <f>Raw_Data!C4174</f>
        <v>Other</v>
      </c>
      <c r="D4174" s="3" t="str">
        <f>Raw_Data!D4174</f>
        <v>Basic</v>
      </c>
      <c r="E4174" s="3">
        <f>Raw_Data!E4174</f>
        <v>0.54</v>
      </c>
      <c r="F4174" s="3">
        <f>Raw_Data!F4174</f>
        <v>36</v>
      </c>
      <c r="G4174" s="3" t="str">
        <f>Raw_Data!G4174</f>
        <v>Asia</v>
      </c>
      <c r="H4174" s="3" t="str">
        <f>Raw_Data!H4174</f>
        <v>TV</v>
      </c>
      <c r="I4174" s="3">
        <f>Raw_Data!I4174</f>
        <v>8.99</v>
      </c>
      <c r="J4174" s="3">
        <f>Raw_Data!J4174</f>
        <v>1</v>
      </c>
      <c r="K4174" s="3" t="str">
        <f>Raw_Data!K4174</f>
        <v>Credit Card</v>
      </c>
      <c r="L4174" s="3">
        <f>Raw_Data!L4174</f>
        <v>2</v>
      </c>
      <c r="M4174" s="3">
        <f>Raw_Data!M4174</f>
        <v>0.01</v>
      </c>
      <c r="N4174" s="3" t="str">
        <f>Raw_Data!N4174</f>
        <v>Sci-Fi</v>
      </c>
      <c r="O4174" s="3" t="str">
        <f t="shared" si="650"/>
        <v>18-24</v>
      </c>
      <c r="P4174" s="3" t="str">
        <f t="shared" si="651"/>
        <v>&lt;10h</v>
      </c>
      <c r="Q4174" s="3" t="str">
        <f t="shared" si="652"/>
        <v>22-45d</v>
      </c>
      <c r="R4174" s="3" t="str">
        <f t="shared" si="653"/>
        <v>Medium</v>
      </c>
      <c r="S4174" s="3" t="str">
        <f t="shared" si="654"/>
        <v>Low</v>
      </c>
      <c r="T4174" s="3" t="str">
        <f t="shared" si="655"/>
        <v>Churned</v>
      </c>
      <c r="U4174" s="4">
        <f>1/(1+EXP(-(Predictive_Model!$B$5+((B4174-Predictive_Model!$B$20)/Predictive_Model!$C$20)*Predictive_Model!$D$20+((E4174-Predictive_Model!$B$21)/Predictive_Model!$C$21)*Predictive_Model!$D$21+((F4174-Predictive_Model!$B$22)/Predictive_Model!$C$22)*Predictive_Model!$D$22+((I4174-Predictive_Model!$B$23)/Predictive_Model!$C$23)*Predictive_Model!$D$23+((L4174-Predictive_Model!$B$24)/Predictive_Model!$C$24)*Predictive_Model!$D$24+((M4174-Predictive_Model!$B$25)/Predictive_Model!$C$25)*Predictive_Model!$D$25+IF(C4174="Male",Predictive_Model!$D$31,IF(C4174="Other",Predictive_Model!$D$32,0))+IF(D4174="Premium",Predictive_Model!$D$34,IF(D4174="Standard",Predictive_Model!$D$35,0))+IF(G4174="Asia",Predictive_Model!$D$37,IF(G4174="Europe",Predictive_Model!$D$38,IF(G4174="North America",Predictive_Model!$D$39,IF(G4174="Oceania",Predictive_Model!$D$40,IF(G4174="South America",Predictive_Model!$D$41,0)))))+IF(H4174="Laptop",Predictive_Model!$D$43,IF(H4174="Mobile",Predictive_Model!$D$44,IF(H4174="TV",Predictive_Model!$D$45,IF(H4174="Tablet",Predictive_Model!$D$46,0))))+IF(K4174="Crypto",Predictive_Model!$D$48,IF(K4174="Debit Card",Predictive_Model!$D$49,IF(K4174="Gift Card",Predictive_Model!$D$50,IF(K4174="PayPal",Predictive_Model!$D$51,0))))+IF(N4174="Comedy",Predictive_Model!$D$53,IF(N4174="Documentary",Predictive_Model!$D$54,IF(N4174="Drama",Predictive_Model!$D$55,IF(N4174="Horror",Predictive_Model!$D$56,IF(N4174="Romance",Predictive_Model!$D$57,IF(N4174="Sci-Fi",Predictive_Model!$D$58,0)))))))))</f>
        <v>0.9996553377544477</v>
      </c>
      <c r="V4174" s="3" t="str">
        <f t="shared" si="656"/>
        <v>Critical</v>
      </c>
      <c r="W4174" s="6">
        <f t="shared" si="657"/>
        <v>8.99</v>
      </c>
      <c r="X4174" s="3" t="str">
        <f t="shared" si="658"/>
        <v>Priority 2</v>
      </c>
      <c r="Y4174" s="3" t="str">
        <f t="shared" si="659"/>
        <v>OK</v>
      </c>
    </row>
    <row r="4175" spans="1:25" x14ac:dyDescent="0.25">
      <c r="A4175" s="3" t="str">
        <f>Raw_Data!A4175</f>
        <v>f967ac11-3d04-4c44-a518-5e6f432cd0c0</v>
      </c>
      <c r="B4175" s="3">
        <f>Raw_Data!B4175</f>
        <v>60</v>
      </c>
      <c r="C4175" s="3" t="str">
        <f>Raw_Data!C4175</f>
        <v>Female</v>
      </c>
      <c r="D4175" s="3" t="str">
        <f>Raw_Data!D4175</f>
        <v>Standard</v>
      </c>
      <c r="E4175" s="3">
        <f>Raw_Data!E4175</f>
        <v>5.0199999999999996</v>
      </c>
      <c r="F4175" s="3">
        <f>Raw_Data!F4175</f>
        <v>26</v>
      </c>
      <c r="G4175" s="3" t="str">
        <f>Raw_Data!G4175</f>
        <v>Oceania</v>
      </c>
      <c r="H4175" s="3" t="str">
        <f>Raw_Data!H4175</f>
        <v>Tablet</v>
      </c>
      <c r="I4175" s="3">
        <f>Raw_Data!I4175</f>
        <v>13.99</v>
      </c>
      <c r="J4175" s="3">
        <f>Raw_Data!J4175</f>
        <v>0</v>
      </c>
      <c r="K4175" s="3" t="str">
        <f>Raw_Data!K4175</f>
        <v>Crypto</v>
      </c>
      <c r="L4175" s="3">
        <f>Raw_Data!L4175</f>
        <v>3</v>
      </c>
      <c r="M4175" s="3">
        <f>Raw_Data!M4175</f>
        <v>0.19</v>
      </c>
      <c r="N4175" s="3" t="str">
        <f>Raw_Data!N4175</f>
        <v>Horror</v>
      </c>
      <c r="O4175" s="3" t="str">
        <f t="shared" si="650"/>
        <v>55-70</v>
      </c>
      <c r="P4175" s="3" t="str">
        <f t="shared" si="651"/>
        <v>&lt;10h</v>
      </c>
      <c r="Q4175" s="3" t="str">
        <f t="shared" si="652"/>
        <v>22-45d</v>
      </c>
      <c r="R4175" s="3" t="str">
        <f t="shared" si="653"/>
        <v>Medium</v>
      </c>
      <c r="S4175" s="3" t="str">
        <f t="shared" si="654"/>
        <v>Mid</v>
      </c>
      <c r="T4175" s="3" t="str">
        <f t="shared" si="655"/>
        <v>Active</v>
      </c>
      <c r="U4175" s="4">
        <f>1/(1+EXP(-(Predictive_Model!$B$5+((B4175-Predictive_Model!$B$20)/Predictive_Model!$C$20)*Predictive_Model!$D$20+((E4175-Predictive_Model!$B$21)/Predictive_Model!$C$21)*Predictive_Model!$D$21+((F4175-Predictive_Model!$B$22)/Predictive_Model!$C$22)*Predictive_Model!$D$22+((I4175-Predictive_Model!$B$23)/Predictive_Model!$C$23)*Predictive_Model!$D$23+((L4175-Predictive_Model!$B$24)/Predictive_Model!$C$24)*Predictive_Model!$D$24+((M4175-Predictive_Model!$B$25)/Predictive_Model!$C$25)*Predictive_Model!$D$25+IF(C4175="Male",Predictive_Model!$D$31,IF(C4175="Other",Predictive_Model!$D$32,0))+IF(D4175="Premium",Predictive_Model!$D$34,IF(D4175="Standard",Predictive_Model!$D$35,0))+IF(G4175="Asia",Predictive_Model!$D$37,IF(G4175="Europe",Predictive_Model!$D$38,IF(G4175="North America",Predictive_Model!$D$39,IF(G4175="Oceania",Predictive_Model!$D$40,IF(G4175="South America",Predictive_Model!$D$41,0)))))+IF(H4175="Laptop",Predictive_Model!$D$43,IF(H4175="Mobile",Predictive_Model!$D$44,IF(H4175="TV",Predictive_Model!$D$45,IF(H4175="Tablet",Predictive_Model!$D$46,0))))+IF(K4175="Crypto",Predictive_Model!$D$48,IF(K4175="Debit Card",Predictive_Model!$D$49,IF(K4175="Gift Card",Predictive_Model!$D$50,IF(K4175="PayPal",Predictive_Model!$D$51,0))))+IF(N4175="Comedy",Predictive_Model!$D$53,IF(N4175="Documentary",Predictive_Model!$D$54,IF(N4175="Drama",Predictive_Model!$D$55,IF(N4175="Horror",Predictive_Model!$D$56,IF(N4175="Romance",Predictive_Model!$D$57,IF(N4175="Sci-Fi",Predictive_Model!$D$58,0)))))))))</f>
        <v>0.99393830300903441</v>
      </c>
      <c r="V4175" s="3" t="str">
        <f t="shared" si="656"/>
        <v>Critical</v>
      </c>
      <c r="W4175" s="6">
        <f t="shared" si="657"/>
        <v>13.905196859096392</v>
      </c>
      <c r="X4175" s="3" t="str">
        <f t="shared" si="658"/>
        <v>Priority 2</v>
      </c>
      <c r="Y4175" s="3" t="str">
        <f t="shared" si="659"/>
        <v>OK</v>
      </c>
    </row>
    <row r="4176" spans="1:25" x14ac:dyDescent="0.25">
      <c r="A4176" s="3" t="str">
        <f>Raw_Data!A4176</f>
        <v>88ff87a0-d3a1-4609-9960-d505e81d2507</v>
      </c>
      <c r="B4176" s="3">
        <f>Raw_Data!B4176</f>
        <v>34</v>
      </c>
      <c r="C4176" s="3" t="str">
        <f>Raw_Data!C4176</f>
        <v>Other</v>
      </c>
      <c r="D4176" s="3" t="str">
        <f>Raw_Data!D4176</f>
        <v>Standard</v>
      </c>
      <c r="E4176" s="3">
        <f>Raw_Data!E4176</f>
        <v>1.34</v>
      </c>
      <c r="F4176" s="3">
        <f>Raw_Data!F4176</f>
        <v>28</v>
      </c>
      <c r="G4176" s="3" t="str">
        <f>Raw_Data!G4176</f>
        <v>Africa</v>
      </c>
      <c r="H4176" s="3" t="str">
        <f>Raw_Data!H4176</f>
        <v>Desktop</v>
      </c>
      <c r="I4176" s="3">
        <f>Raw_Data!I4176</f>
        <v>13.99</v>
      </c>
      <c r="J4176" s="3">
        <f>Raw_Data!J4176</f>
        <v>1</v>
      </c>
      <c r="K4176" s="3" t="str">
        <f>Raw_Data!K4176</f>
        <v>Crypto</v>
      </c>
      <c r="L4176" s="3">
        <f>Raw_Data!L4176</f>
        <v>3</v>
      </c>
      <c r="M4176" s="3">
        <f>Raw_Data!M4176</f>
        <v>0.05</v>
      </c>
      <c r="N4176" s="3" t="str">
        <f>Raw_Data!N4176</f>
        <v>Documentary</v>
      </c>
      <c r="O4176" s="3" t="str">
        <f t="shared" si="650"/>
        <v>25-34</v>
      </c>
      <c r="P4176" s="3" t="str">
        <f t="shared" si="651"/>
        <v>&lt;10h</v>
      </c>
      <c r="Q4176" s="3" t="str">
        <f t="shared" si="652"/>
        <v>22-45d</v>
      </c>
      <c r="R4176" s="3" t="str">
        <f t="shared" si="653"/>
        <v>Medium</v>
      </c>
      <c r="S4176" s="3" t="str">
        <f t="shared" si="654"/>
        <v>Mid</v>
      </c>
      <c r="T4176" s="3" t="str">
        <f t="shared" si="655"/>
        <v>Churned</v>
      </c>
      <c r="U4176" s="4">
        <f>1/(1+EXP(-(Predictive_Model!$B$5+((B4176-Predictive_Model!$B$20)/Predictive_Model!$C$20)*Predictive_Model!$D$20+((E4176-Predictive_Model!$B$21)/Predictive_Model!$C$21)*Predictive_Model!$D$21+((F4176-Predictive_Model!$B$22)/Predictive_Model!$C$22)*Predictive_Model!$D$22+((I4176-Predictive_Model!$B$23)/Predictive_Model!$C$23)*Predictive_Model!$D$23+((L4176-Predictive_Model!$B$24)/Predictive_Model!$C$24)*Predictive_Model!$D$24+((M4176-Predictive_Model!$B$25)/Predictive_Model!$C$25)*Predictive_Model!$D$25+IF(C4176="Male",Predictive_Model!$D$31,IF(C4176="Other",Predictive_Model!$D$32,0))+IF(D4176="Premium",Predictive_Model!$D$34,IF(D4176="Standard",Predictive_Model!$D$35,0))+IF(G4176="Asia",Predictive_Model!$D$37,IF(G4176="Europe",Predictive_Model!$D$38,IF(G4176="North America",Predictive_Model!$D$39,IF(G4176="Oceania",Predictive_Model!$D$40,IF(G4176="South America",Predictive_Model!$D$41,0)))))+IF(H4176="Laptop",Predictive_Model!$D$43,IF(H4176="Mobile",Predictive_Model!$D$44,IF(H4176="TV",Predictive_Model!$D$45,IF(H4176="Tablet",Predictive_Model!$D$46,0))))+IF(K4176="Crypto",Predictive_Model!$D$48,IF(K4176="Debit Card",Predictive_Model!$D$49,IF(K4176="Gift Card",Predictive_Model!$D$50,IF(K4176="PayPal",Predictive_Model!$D$51,0))))+IF(N4176="Comedy",Predictive_Model!$D$53,IF(N4176="Documentary",Predictive_Model!$D$54,IF(N4176="Drama",Predictive_Model!$D$55,IF(N4176="Horror",Predictive_Model!$D$56,IF(N4176="Romance",Predictive_Model!$D$57,IF(N4176="Sci-Fi",Predictive_Model!$D$58,0)))))))))</f>
        <v>0.99329681463065223</v>
      </c>
      <c r="V4176" s="3" t="str">
        <f t="shared" si="656"/>
        <v>Critical</v>
      </c>
      <c r="W4176" s="6">
        <f t="shared" si="657"/>
        <v>13.99</v>
      </c>
      <c r="X4176" s="3" t="str">
        <f t="shared" si="658"/>
        <v>Priority 2</v>
      </c>
      <c r="Y4176" s="3" t="str">
        <f t="shared" si="659"/>
        <v>OK</v>
      </c>
    </row>
    <row r="4177" spans="1:25" x14ac:dyDescent="0.25">
      <c r="A4177" s="3" t="str">
        <f>Raw_Data!A4177</f>
        <v>4ab6dc88-5117-45e9-8a50-d7ce2f48cc66</v>
      </c>
      <c r="B4177" s="3">
        <f>Raw_Data!B4177</f>
        <v>27</v>
      </c>
      <c r="C4177" s="3" t="str">
        <f>Raw_Data!C4177</f>
        <v>Other</v>
      </c>
      <c r="D4177" s="3" t="str">
        <f>Raw_Data!D4177</f>
        <v>Premium</v>
      </c>
      <c r="E4177" s="3">
        <f>Raw_Data!E4177</f>
        <v>5.07</v>
      </c>
      <c r="F4177" s="3">
        <f>Raw_Data!F4177</f>
        <v>33</v>
      </c>
      <c r="G4177" s="3" t="str">
        <f>Raw_Data!G4177</f>
        <v>Asia</v>
      </c>
      <c r="H4177" s="3" t="str">
        <f>Raw_Data!H4177</f>
        <v>Desktop</v>
      </c>
      <c r="I4177" s="3">
        <f>Raw_Data!I4177</f>
        <v>17.989999999999998</v>
      </c>
      <c r="J4177" s="3">
        <f>Raw_Data!J4177</f>
        <v>1</v>
      </c>
      <c r="K4177" s="3" t="str">
        <f>Raw_Data!K4177</f>
        <v>Gift Card</v>
      </c>
      <c r="L4177" s="3">
        <f>Raw_Data!L4177</f>
        <v>3</v>
      </c>
      <c r="M4177" s="3">
        <f>Raw_Data!M4177</f>
        <v>0.15</v>
      </c>
      <c r="N4177" s="3" t="str">
        <f>Raw_Data!N4177</f>
        <v>Action</v>
      </c>
      <c r="O4177" s="3" t="str">
        <f t="shared" si="650"/>
        <v>25-34</v>
      </c>
      <c r="P4177" s="3" t="str">
        <f t="shared" si="651"/>
        <v>&lt;10h</v>
      </c>
      <c r="Q4177" s="3" t="str">
        <f t="shared" si="652"/>
        <v>22-45d</v>
      </c>
      <c r="R4177" s="3" t="str">
        <f t="shared" si="653"/>
        <v>Medium</v>
      </c>
      <c r="S4177" s="3" t="str">
        <f t="shared" si="654"/>
        <v>High</v>
      </c>
      <c r="T4177" s="3" t="str">
        <f t="shared" si="655"/>
        <v>Churned</v>
      </c>
      <c r="U4177" s="4">
        <f>1/(1+EXP(-(Predictive_Model!$B$5+((B4177-Predictive_Model!$B$20)/Predictive_Model!$C$20)*Predictive_Model!$D$20+((E4177-Predictive_Model!$B$21)/Predictive_Model!$C$21)*Predictive_Model!$D$21+((F4177-Predictive_Model!$B$22)/Predictive_Model!$C$22)*Predictive_Model!$D$22+((I4177-Predictive_Model!$B$23)/Predictive_Model!$C$23)*Predictive_Model!$D$23+((L4177-Predictive_Model!$B$24)/Predictive_Model!$C$24)*Predictive_Model!$D$24+((M4177-Predictive_Model!$B$25)/Predictive_Model!$C$25)*Predictive_Model!$D$25+IF(C4177="Male",Predictive_Model!$D$31,IF(C4177="Other",Predictive_Model!$D$32,0))+IF(D4177="Premium",Predictive_Model!$D$34,IF(D4177="Standard",Predictive_Model!$D$35,0))+IF(G4177="Asia",Predictive_Model!$D$37,IF(G4177="Europe",Predictive_Model!$D$38,IF(G4177="North America",Predictive_Model!$D$39,IF(G4177="Oceania",Predictive_Model!$D$40,IF(G4177="South America",Predictive_Model!$D$41,0)))))+IF(H4177="Laptop",Predictive_Model!$D$43,IF(H4177="Mobile",Predictive_Model!$D$44,IF(H4177="TV",Predictive_Model!$D$45,IF(H4177="Tablet",Predictive_Model!$D$46,0))))+IF(K4177="Crypto",Predictive_Model!$D$48,IF(K4177="Debit Card",Predictive_Model!$D$49,IF(K4177="Gift Card",Predictive_Model!$D$50,IF(K4177="PayPal",Predictive_Model!$D$51,0))))+IF(N4177="Comedy",Predictive_Model!$D$53,IF(N4177="Documentary",Predictive_Model!$D$54,IF(N4177="Drama",Predictive_Model!$D$55,IF(N4177="Horror",Predictive_Model!$D$56,IF(N4177="Romance",Predictive_Model!$D$57,IF(N4177="Sci-Fi",Predictive_Model!$D$58,0)))))))))</f>
        <v>0.94139108824782181</v>
      </c>
      <c r="V4177" s="3" t="str">
        <f t="shared" si="656"/>
        <v>Critical</v>
      </c>
      <c r="W4177" s="6">
        <f t="shared" si="657"/>
        <v>17.989999999999998</v>
      </c>
      <c r="X4177" s="3" t="str">
        <f t="shared" si="658"/>
        <v>Priority 1</v>
      </c>
      <c r="Y4177" s="3" t="str">
        <f t="shared" si="659"/>
        <v>OK</v>
      </c>
    </row>
    <row r="4178" spans="1:25" x14ac:dyDescent="0.25">
      <c r="A4178" s="3" t="str">
        <f>Raw_Data!A4178</f>
        <v>b084d328-0b3a-49bd-a03f-06d53bf89686</v>
      </c>
      <c r="B4178" s="3">
        <f>Raw_Data!B4178</f>
        <v>44</v>
      </c>
      <c r="C4178" s="3" t="str">
        <f>Raw_Data!C4178</f>
        <v>Female</v>
      </c>
      <c r="D4178" s="3" t="str">
        <f>Raw_Data!D4178</f>
        <v>Basic</v>
      </c>
      <c r="E4178" s="3">
        <f>Raw_Data!E4178</f>
        <v>5.7</v>
      </c>
      <c r="F4178" s="3">
        <f>Raw_Data!F4178</f>
        <v>18</v>
      </c>
      <c r="G4178" s="3" t="str">
        <f>Raw_Data!G4178</f>
        <v>North America</v>
      </c>
      <c r="H4178" s="3" t="str">
        <f>Raw_Data!H4178</f>
        <v>Tablet</v>
      </c>
      <c r="I4178" s="3">
        <f>Raw_Data!I4178</f>
        <v>8.99</v>
      </c>
      <c r="J4178" s="3">
        <f>Raw_Data!J4178</f>
        <v>0</v>
      </c>
      <c r="K4178" s="3" t="str">
        <f>Raw_Data!K4178</f>
        <v>PayPal</v>
      </c>
      <c r="L4178" s="3">
        <f>Raw_Data!L4178</f>
        <v>2</v>
      </c>
      <c r="M4178" s="3">
        <f>Raw_Data!M4178</f>
        <v>0.3</v>
      </c>
      <c r="N4178" s="3" t="str">
        <f>Raw_Data!N4178</f>
        <v>Drama</v>
      </c>
      <c r="O4178" s="3" t="str">
        <f t="shared" si="650"/>
        <v>35-44</v>
      </c>
      <c r="P4178" s="3" t="str">
        <f t="shared" si="651"/>
        <v>&lt;10h</v>
      </c>
      <c r="Q4178" s="3" t="str">
        <f t="shared" si="652"/>
        <v>8-21d</v>
      </c>
      <c r="R4178" s="3" t="str">
        <f t="shared" si="653"/>
        <v>Medium</v>
      </c>
      <c r="S4178" s="3" t="str">
        <f t="shared" si="654"/>
        <v>Low</v>
      </c>
      <c r="T4178" s="3" t="str">
        <f t="shared" si="655"/>
        <v>Active</v>
      </c>
      <c r="U4178" s="4">
        <f>1/(1+EXP(-(Predictive_Model!$B$5+((B4178-Predictive_Model!$B$20)/Predictive_Model!$C$20)*Predictive_Model!$D$20+((E4178-Predictive_Model!$B$21)/Predictive_Model!$C$21)*Predictive_Model!$D$21+((F4178-Predictive_Model!$B$22)/Predictive_Model!$C$22)*Predictive_Model!$D$22+((I4178-Predictive_Model!$B$23)/Predictive_Model!$C$23)*Predictive_Model!$D$23+((L4178-Predictive_Model!$B$24)/Predictive_Model!$C$24)*Predictive_Model!$D$24+((M4178-Predictive_Model!$B$25)/Predictive_Model!$C$25)*Predictive_Model!$D$25+IF(C4178="Male",Predictive_Model!$D$31,IF(C4178="Other",Predictive_Model!$D$32,0))+IF(D4178="Premium",Predictive_Model!$D$34,IF(D4178="Standard",Predictive_Model!$D$35,0))+IF(G4178="Asia",Predictive_Model!$D$37,IF(G4178="Europe",Predictive_Model!$D$38,IF(G4178="North America",Predictive_Model!$D$39,IF(G4178="Oceania",Predictive_Model!$D$40,IF(G4178="South America",Predictive_Model!$D$41,0)))))+IF(H4178="Laptop",Predictive_Model!$D$43,IF(H4178="Mobile",Predictive_Model!$D$44,IF(H4178="TV",Predictive_Model!$D$45,IF(H4178="Tablet",Predictive_Model!$D$46,0))))+IF(K4178="Crypto",Predictive_Model!$D$48,IF(K4178="Debit Card",Predictive_Model!$D$49,IF(K4178="Gift Card",Predictive_Model!$D$50,IF(K4178="PayPal",Predictive_Model!$D$51,0))))+IF(N4178="Comedy",Predictive_Model!$D$53,IF(N4178="Documentary",Predictive_Model!$D$54,IF(N4178="Drama",Predictive_Model!$D$55,IF(N4178="Horror",Predictive_Model!$D$56,IF(N4178="Romance",Predictive_Model!$D$57,IF(N4178="Sci-Fi",Predictive_Model!$D$58,0)))))))))</f>
        <v>0.99545840207763536</v>
      </c>
      <c r="V4178" s="3" t="str">
        <f t="shared" si="656"/>
        <v>Critical</v>
      </c>
      <c r="W4178" s="6">
        <f t="shared" si="657"/>
        <v>8.9491710346779421</v>
      </c>
      <c r="X4178" s="3" t="str">
        <f t="shared" si="658"/>
        <v>Priority 2</v>
      </c>
      <c r="Y4178" s="3" t="str">
        <f t="shared" si="659"/>
        <v>OK</v>
      </c>
    </row>
    <row r="4179" spans="1:25" x14ac:dyDescent="0.25">
      <c r="A4179" s="3" t="str">
        <f>Raw_Data!A4179</f>
        <v>cbe73b6f-edfd-43a2-95aa-8821c564389e</v>
      </c>
      <c r="B4179" s="3">
        <f>Raw_Data!B4179</f>
        <v>36</v>
      </c>
      <c r="C4179" s="3" t="str">
        <f>Raw_Data!C4179</f>
        <v>Female</v>
      </c>
      <c r="D4179" s="3" t="str">
        <f>Raw_Data!D4179</f>
        <v>Premium</v>
      </c>
      <c r="E4179" s="3">
        <f>Raw_Data!E4179</f>
        <v>12.97</v>
      </c>
      <c r="F4179" s="3">
        <f>Raw_Data!F4179</f>
        <v>18</v>
      </c>
      <c r="G4179" s="3" t="str">
        <f>Raw_Data!G4179</f>
        <v>Europe</v>
      </c>
      <c r="H4179" s="3" t="str">
        <f>Raw_Data!H4179</f>
        <v>Tablet</v>
      </c>
      <c r="I4179" s="3">
        <f>Raw_Data!I4179</f>
        <v>17.989999999999998</v>
      </c>
      <c r="J4179" s="3">
        <f>Raw_Data!J4179</f>
        <v>0</v>
      </c>
      <c r="K4179" s="3" t="str">
        <f>Raw_Data!K4179</f>
        <v>Credit Card</v>
      </c>
      <c r="L4179" s="3">
        <f>Raw_Data!L4179</f>
        <v>2</v>
      </c>
      <c r="M4179" s="3">
        <f>Raw_Data!M4179</f>
        <v>0.68</v>
      </c>
      <c r="N4179" s="3" t="str">
        <f>Raw_Data!N4179</f>
        <v>Documentary</v>
      </c>
      <c r="O4179" s="3" t="str">
        <f t="shared" si="650"/>
        <v>35-44</v>
      </c>
      <c r="P4179" s="3" t="str">
        <f t="shared" si="651"/>
        <v>10-24h</v>
      </c>
      <c r="Q4179" s="3" t="str">
        <f t="shared" si="652"/>
        <v>8-21d</v>
      </c>
      <c r="R4179" s="3" t="str">
        <f t="shared" si="653"/>
        <v>Medium</v>
      </c>
      <c r="S4179" s="3" t="str">
        <f t="shared" si="654"/>
        <v>High</v>
      </c>
      <c r="T4179" s="3" t="str">
        <f t="shared" si="655"/>
        <v>Active</v>
      </c>
      <c r="U4179" s="4">
        <f>1/(1+EXP(-(Predictive_Model!$B$5+((B4179-Predictive_Model!$B$20)/Predictive_Model!$C$20)*Predictive_Model!$D$20+((E4179-Predictive_Model!$B$21)/Predictive_Model!$C$21)*Predictive_Model!$D$21+((F4179-Predictive_Model!$B$22)/Predictive_Model!$C$22)*Predictive_Model!$D$22+((I4179-Predictive_Model!$B$23)/Predictive_Model!$C$23)*Predictive_Model!$D$23+((L4179-Predictive_Model!$B$24)/Predictive_Model!$C$24)*Predictive_Model!$D$24+((M4179-Predictive_Model!$B$25)/Predictive_Model!$C$25)*Predictive_Model!$D$25+IF(C4179="Male",Predictive_Model!$D$31,IF(C4179="Other",Predictive_Model!$D$32,0))+IF(D4179="Premium",Predictive_Model!$D$34,IF(D4179="Standard",Predictive_Model!$D$35,0))+IF(G4179="Asia",Predictive_Model!$D$37,IF(G4179="Europe",Predictive_Model!$D$38,IF(G4179="North America",Predictive_Model!$D$39,IF(G4179="Oceania",Predictive_Model!$D$40,IF(G4179="South America",Predictive_Model!$D$41,0)))))+IF(H4179="Laptop",Predictive_Model!$D$43,IF(H4179="Mobile",Predictive_Model!$D$44,IF(H4179="TV",Predictive_Model!$D$45,IF(H4179="Tablet",Predictive_Model!$D$46,0))))+IF(K4179="Crypto",Predictive_Model!$D$48,IF(K4179="Debit Card",Predictive_Model!$D$49,IF(K4179="Gift Card",Predictive_Model!$D$50,IF(K4179="PayPal",Predictive_Model!$D$51,0))))+IF(N4179="Comedy",Predictive_Model!$D$53,IF(N4179="Documentary",Predictive_Model!$D$54,IF(N4179="Drama",Predictive_Model!$D$55,IF(N4179="Horror",Predictive_Model!$D$56,IF(N4179="Romance",Predictive_Model!$D$57,IF(N4179="Sci-Fi",Predictive_Model!$D$58,0)))))))))</f>
        <v>0.38405584107513757</v>
      </c>
      <c r="V4179" s="3" t="str">
        <f t="shared" si="656"/>
        <v>Medium</v>
      </c>
      <c r="W4179" s="6">
        <f t="shared" si="657"/>
        <v>6.9091645809417246</v>
      </c>
      <c r="X4179" s="3" t="str">
        <f t="shared" si="658"/>
        <v>Monitor</v>
      </c>
      <c r="Y4179" s="3" t="str">
        <f t="shared" si="659"/>
        <v>OK</v>
      </c>
    </row>
    <row r="4180" spans="1:25" x14ac:dyDescent="0.25">
      <c r="A4180" s="3" t="str">
        <f>Raw_Data!A4180</f>
        <v>be92bfd0-a5a6-431a-b376-dd8207dd32d2</v>
      </c>
      <c r="B4180" s="3">
        <f>Raw_Data!B4180</f>
        <v>63</v>
      </c>
      <c r="C4180" s="3" t="str">
        <f>Raw_Data!C4180</f>
        <v>Male</v>
      </c>
      <c r="D4180" s="3" t="str">
        <f>Raw_Data!D4180</f>
        <v>Standard</v>
      </c>
      <c r="E4180" s="3">
        <f>Raw_Data!E4180</f>
        <v>15.51</v>
      </c>
      <c r="F4180" s="3">
        <f>Raw_Data!F4180</f>
        <v>9</v>
      </c>
      <c r="G4180" s="3" t="str">
        <f>Raw_Data!G4180</f>
        <v>South America</v>
      </c>
      <c r="H4180" s="3" t="str">
        <f>Raw_Data!H4180</f>
        <v>Laptop</v>
      </c>
      <c r="I4180" s="3">
        <f>Raw_Data!I4180</f>
        <v>13.99</v>
      </c>
      <c r="J4180" s="3">
        <f>Raw_Data!J4180</f>
        <v>0</v>
      </c>
      <c r="K4180" s="3" t="str">
        <f>Raw_Data!K4180</f>
        <v>PayPal</v>
      </c>
      <c r="L4180" s="3">
        <f>Raw_Data!L4180</f>
        <v>1</v>
      </c>
      <c r="M4180" s="3">
        <f>Raw_Data!M4180</f>
        <v>1.55</v>
      </c>
      <c r="N4180" s="3" t="str">
        <f>Raw_Data!N4180</f>
        <v>Action</v>
      </c>
      <c r="O4180" s="3" t="str">
        <f t="shared" si="650"/>
        <v>55-70</v>
      </c>
      <c r="P4180" s="3" t="str">
        <f t="shared" si="651"/>
        <v>10-24h</v>
      </c>
      <c r="Q4180" s="3" t="str">
        <f t="shared" si="652"/>
        <v>8-21d</v>
      </c>
      <c r="R4180" s="3" t="str">
        <f t="shared" si="653"/>
        <v>Medium</v>
      </c>
      <c r="S4180" s="3" t="str">
        <f t="shared" si="654"/>
        <v>Mid</v>
      </c>
      <c r="T4180" s="3" t="str">
        <f t="shared" si="655"/>
        <v>Active</v>
      </c>
      <c r="U4180" s="4">
        <f>1/(1+EXP(-(Predictive_Model!$B$5+((B4180-Predictive_Model!$B$20)/Predictive_Model!$C$20)*Predictive_Model!$D$20+((E4180-Predictive_Model!$B$21)/Predictive_Model!$C$21)*Predictive_Model!$D$21+((F4180-Predictive_Model!$B$22)/Predictive_Model!$C$22)*Predictive_Model!$D$22+((I4180-Predictive_Model!$B$23)/Predictive_Model!$C$23)*Predictive_Model!$D$23+((L4180-Predictive_Model!$B$24)/Predictive_Model!$C$24)*Predictive_Model!$D$24+((M4180-Predictive_Model!$B$25)/Predictive_Model!$C$25)*Predictive_Model!$D$25+IF(C4180="Male",Predictive_Model!$D$31,IF(C4180="Other",Predictive_Model!$D$32,0))+IF(D4180="Premium",Predictive_Model!$D$34,IF(D4180="Standard",Predictive_Model!$D$35,0))+IF(G4180="Asia",Predictive_Model!$D$37,IF(G4180="Europe",Predictive_Model!$D$38,IF(G4180="North America",Predictive_Model!$D$39,IF(G4180="Oceania",Predictive_Model!$D$40,IF(G4180="South America",Predictive_Model!$D$41,0)))))+IF(H4180="Laptop",Predictive_Model!$D$43,IF(H4180="Mobile",Predictive_Model!$D$44,IF(H4180="TV",Predictive_Model!$D$45,IF(H4180="Tablet",Predictive_Model!$D$46,0))))+IF(K4180="Crypto",Predictive_Model!$D$48,IF(K4180="Debit Card",Predictive_Model!$D$49,IF(K4180="Gift Card",Predictive_Model!$D$50,IF(K4180="PayPal",Predictive_Model!$D$51,0))))+IF(N4180="Comedy",Predictive_Model!$D$53,IF(N4180="Documentary",Predictive_Model!$D$54,IF(N4180="Drama",Predictive_Model!$D$55,IF(N4180="Horror",Predictive_Model!$D$56,IF(N4180="Romance",Predictive_Model!$D$57,IF(N4180="Sci-Fi",Predictive_Model!$D$58,0)))))))))</f>
        <v>4.6704136034120151E-2</v>
      </c>
      <c r="V4180" s="3" t="str">
        <f t="shared" si="656"/>
        <v>Low</v>
      </c>
      <c r="W4180" s="6">
        <f t="shared" si="657"/>
        <v>0.65339086311734096</v>
      </c>
      <c r="X4180" s="3" t="str">
        <f t="shared" si="658"/>
        <v>Monitor</v>
      </c>
      <c r="Y4180" s="3" t="str">
        <f t="shared" si="659"/>
        <v>OK</v>
      </c>
    </row>
    <row r="4181" spans="1:25" x14ac:dyDescent="0.25">
      <c r="A4181" s="3" t="str">
        <f>Raw_Data!A4181</f>
        <v>1b5358fa-03c3-4163-8dd5-c30b2460ca97</v>
      </c>
      <c r="B4181" s="3">
        <f>Raw_Data!B4181</f>
        <v>36</v>
      </c>
      <c r="C4181" s="3" t="str">
        <f>Raw_Data!C4181</f>
        <v>Female</v>
      </c>
      <c r="D4181" s="3" t="str">
        <f>Raw_Data!D4181</f>
        <v>Standard</v>
      </c>
      <c r="E4181" s="3">
        <f>Raw_Data!E4181</f>
        <v>48.9</v>
      </c>
      <c r="F4181" s="3">
        <f>Raw_Data!F4181</f>
        <v>23</v>
      </c>
      <c r="G4181" s="3" t="str">
        <f>Raw_Data!G4181</f>
        <v>North America</v>
      </c>
      <c r="H4181" s="3" t="str">
        <f>Raw_Data!H4181</f>
        <v>Laptop</v>
      </c>
      <c r="I4181" s="3">
        <f>Raw_Data!I4181</f>
        <v>13.99</v>
      </c>
      <c r="J4181" s="3">
        <f>Raw_Data!J4181</f>
        <v>0</v>
      </c>
      <c r="K4181" s="3" t="str">
        <f>Raw_Data!K4181</f>
        <v>PayPal</v>
      </c>
      <c r="L4181" s="3">
        <f>Raw_Data!L4181</f>
        <v>1</v>
      </c>
      <c r="M4181" s="3">
        <f>Raw_Data!M4181</f>
        <v>2.04</v>
      </c>
      <c r="N4181" s="3" t="str">
        <f>Raw_Data!N4181</f>
        <v>Drama</v>
      </c>
      <c r="O4181" s="3" t="str">
        <f t="shared" si="650"/>
        <v>35-44</v>
      </c>
      <c r="P4181" s="3" t="str">
        <f t="shared" si="651"/>
        <v>25-49h</v>
      </c>
      <c r="Q4181" s="3" t="str">
        <f t="shared" si="652"/>
        <v>22-45d</v>
      </c>
      <c r="R4181" s="3" t="str">
        <f t="shared" si="653"/>
        <v>Medium</v>
      </c>
      <c r="S4181" s="3" t="str">
        <f t="shared" si="654"/>
        <v>Mid</v>
      </c>
      <c r="T4181" s="3" t="str">
        <f t="shared" si="655"/>
        <v>Active</v>
      </c>
      <c r="U4181" s="4">
        <f>1/(1+EXP(-(Predictive_Model!$B$5+((B4181-Predictive_Model!$B$20)/Predictive_Model!$C$20)*Predictive_Model!$D$20+((E4181-Predictive_Model!$B$21)/Predictive_Model!$C$21)*Predictive_Model!$D$21+((F4181-Predictive_Model!$B$22)/Predictive_Model!$C$22)*Predictive_Model!$D$22+((I4181-Predictive_Model!$B$23)/Predictive_Model!$C$23)*Predictive_Model!$D$23+((L4181-Predictive_Model!$B$24)/Predictive_Model!$C$24)*Predictive_Model!$D$24+((M4181-Predictive_Model!$B$25)/Predictive_Model!$C$25)*Predictive_Model!$D$25+IF(C4181="Male",Predictive_Model!$D$31,IF(C4181="Other",Predictive_Model!$D$32,0))+IF(D4181="Premium",Predictive_Model!$D$34,IF(D4181="Standard",Predictive_Model!$D$35,0))+IF(G4181="Asia",Predictive_Model!$D$37,IF(G4181="Europe",Predictive_Model!$D$38,IF(G4181="North America",Predictive_Model!$D$39,IF(G4181="Oceania",Predictive_Model!$D$40,IF(G4181="South America",Predictive_Model!$D$41,0)))))+IF(H4181="Laptop",Predictive_Model!$D$43,IF(H4181="Mobile",Predictive_Model!$D$44,IF(H4181="TV",Predictive_Model!$D$45,IF(H4181="Tablet",Predictive_Model!$D$46,0))))+IF(K4181="Crypto",Predictive_Model!$D$48,IF(K4181="Debit Card",Predictive_Model!$D$49,IF(K4181="Gift Card",Predictive_Model!$D$50,IF(K4181="PayPal",Predictive_Model!$D$51,0))))+IF(N4181="Comedy",Predictive_Model!$D$53,IF(N4181="Documentary",Predictive_Model!$D$54,IF(N4181="Drama",Predictive_Model!$D$55,IF(N4181="Horror",Predictive_Model!$D$56,IF(N4181="Romance",Predictive_Model!$D$57,IF(N4181="Sci-Fi",Predictive_Model!$D$58,0)))))))))</f>
        <v>4.122444104707699E-6</v>
      </c>
      <c r="V4181" s="3" t="str">
        <f t="shared" si="656"/>
        <v>Low</v>
      </c>
      <c r="W4181" s="6">
        <f t="shared" si="657"/>
        <v>5.7672993024860711E-5</v>
      </c>
      <c r="X4181" s="3" t="str">
        <f t="shared" si="658"/>
        <v>Monitor</v>
      </c>
      <c r="Y4181" s="3" t="str">
        <f t="shared" si="659"/>
        <v>OK</v>
      </c>
    </row>
    <row r="4182" spans="1:25" x14ac:dyDescent="0.25">
      <c r="A4182" s="3" t="str">
        <f>Raw_Data!A4182</f>
        <v>83662cbb-68d7-4d0a-bed6-73c0b4fb0206</v>
      </c>
      <c r="B4182" s="3">
        <f>Raw_Data!B4182</f>
        <v>34</v>
      </c>
      <c r="C4182" s="3" t="str">
        <f>Raw_Data!C4182</f>
        <v>Male</v>
      </c>
      <c r="D4182" s="3" t="str">
        <f>Raw_Data!D4182</f>
        <v>Standard</v>
      </c>
      <c r="E4182" s="3">
        <f>Raw_Data!E4182</f>
        <v>6.79</v>
      </c>
      <c r="F4182" s="3">
        <f>Raw_Data!F4182</f>
        <v>2</v>
      </c>
      <c r="G4182" s="3" t="str">
        <f>Raw_Data!G4182</f>
        <v>Oceania</v>
      </c>
      <c r="H4182" s="3" t="str">
        <f>Raw_Data!H4182</f>
        <v>Mobile</v>
      </c>
      <c r="I4182" s="3">
        <f>Raw_Data!I4182</f>
        <v>13.99</v>
      </c>
      <c r="J4182" s="3">
        <f>Raw_Data!J4182</f>
        <v>0</v>
      </c>
      <c r="K4182" s="3" t="str">
        <f>Raw_Data!K4182</f>
        <v>PayPal</v>
      </c>
      <c r="L4182" s="3">
        <f>Raw_Data!L4182</f>
        <v>2</v>
      </c>
      <c r="M4182" s="3">
        <f>Raw_Data!M4182</f>
        <v>2.2599999999999998</v>
      </c>
      <c r="N4182" s="3" t="str">
        <f>Raw_Data!N4182</f>
        <v>Romance</v>
      </c>
      <c r="O4182" s="3" t="str">
        <f t="shared" si="650"/>
        <v>25-34</v>
      </c>
      <c r="P4182" s="3" t="str">
        <f t="shared" si="651"/>
        <v>&lt;10h</v>
      </c>
      <c r="Q4182" s="3" t="str">
        <f t="shared" si="652"/>
        <v>0-7d</v>
      </c>
      <c r="R4182" s="3" t="str">
        <f t="shared" si="653"/>
        <v>Medium</v>
      </c>
      <c r="S4182" s="3" t="str">
        <f t="shared" si="654"/>
        <v>Mid</v>
      </c>
      <c r="T4182" s="3" t="str">
        <f t="shared" si="655"/>
        <v>Active</v>
      </c>
      <c r="U4182" s="4">
        <f>1/(1+EXP(-(Predictive_Model!$B$5+((B4182-Predictive_Model!$B$20)/Predictive_Model!$C$20)*Predictive_Model!$D$20+((E4182-Predictive_Model!$B$21)/Predictive_Model!$C$21)*Predictive_Model!$D$21+((F4182-Predictive_Model!$B$22)/Predictive_Model!$C$22)*Predictive_Model!$D$22+((I4182-Predictive_Model!$B$23)/Predictive_Model!$C$23)*Predictive_Model!$D$23+((L4182-Predictive_Model!$B$24)/Predictive_Model!$C$24)*Predictive_Model!$D$24+((M4182-Predictive_Model!$B$25)/Predictive_Model!$C$25)*Predictive_Model!$D$25+IF(C4182="Male",Predictive_Model!$D$31,IF(C4182="Other",Predictive_Model!$D$32,0))+IF(D4182="Premium",Predictive_Model!$D$34,IF(D4182="Standard",Predictive_Model!$D$35,0))+IF(G4182="Asia",Predictive_Model!$D$37,IF(G4182="Europe",Predictive_Model!$D$38,IF(G4182="North America",Predictive_Model!$D$39,IF(G4182="Oceania",Predictive_Model!$D$40,IF(G4182="South America",Predictive_Model!$D$41,0)))))+IF(H4182="Laptop",Predictive_Model!$D$43,IF(H4182="Mobile",Predictive_Model!$D$44,IF(H4182="TV",Predictive_Model!$D$45,IF(H4182="Tablet",Predictive_Model!$D$46,0))))+IF(K4182="Crypto",Predictive_Model!$D$48,IF(K4182="Debit Card",Predictive_Model!$D$49,IF(K4182="Gift Card",Predictive_Model!$D$50,IF(K4182="PayPal",Predictive_Model!$D$51,0))))+IF(N4182="Comedy",Predictive_Model!$D$53,IF(N4182="Documentary",Predictive_Model!$D$54,IF(N4182="Drama",Predictive_Model!$D$55,IF(N4182="Horror",Predictive_Model!$D$56,IF(N4182="Romance",Predictive_Model!$D$57,IF(N4182="Sci-Fi",Predictive_Model!$D$58,0)))))))))</f>
        <v>0.19125587923572668</v>
      </c>
      <c r="V4182" s="3" t="str">
        <f t="shared" si="656"/>
        <v>Low</v>
      </c>
      <c r="W4182" s="6">
        <f t="shared" si="657"/>
        <v>2.6756697505078164</v>
      </c>
      <c r="X4182" s="3" t="str">
        <f t="shared" si="658"/>
        <v>Monitor</v>
      </c>
      <c r="Y4182" s="3" t="str">
        <f t="shared" si="659"/>
        <v>OK</v>
      </c>
    </row>
    <row r="4183" spans="1:25" x14ac:dyDescent="0.25">
      <c r="A4183" s="3" t="str">
        <f>Raw_Data!A4183</f>
        <v>5a10ba14-49e9-4305-84c4-39690a5750e2</v>
      </c>
      <c r="B4183" s="3">
        <f>Raw_Data!B4183</f>
        <v>43</v>
      </c>
      <c r="C4183" s="3" t="str">
        <f>Raw_Data!C4183</f>
        <v>Other</v>
      </c>
      <c r="D4183" s="3" t="str">
        <f>Raw_Data!D4183</f>
        <v>Standard</v>
      </c>
      <c r="E4183" s="3">
        <f>Raw_Data!E4183</f>
        <v>2.08</v>
      </c>
      <c r="F4183" s="3">
        <f>Raw_Data!F4183</f>
        <v>45</v>
      </c>
      <c r="G4183" s="3" t="str">
        <f>Raw_Data!G4183</f>
        <v>Asia</v>
      </c>
      <c r="H4183" s="3" t="str">
        <f>Raw_Data!H4183</f>
        <v>TV</v>
      </c>
      <c r="I4183" s="3">
        <f>Raw_Data!I4183</f>
        <v>13.99</v>
      </c>
      <c r="J4183" s="3">
        <f>Raw_Data!J4183</f>
        <v>1</v>
      </c>
      <c r="K4183" s="3" t="str">
        <f>Raw_Data!K4183</f>
        <v>Debit Card</v>
      </c>
      <c r="L4183" s="3">
        <f>Raw_Data!L4183</f>
        <v>3</v>
      </c>
      <c r="M4183" s="3">
        <f>Raw_Data!M4183</f>
        <v>0.05</v>
      </c>
      <c r="N4183" s="3" t="str">
        <f>Raw_Data!N4183</f>
        <v>Action</v>
      </c>
      <c r="O4183" s="3" t="str">
        <f t="shared" si="650"/>
        <v>35-44</v>
      </c>
      <c r="P4183" s="3" t="str">
        <f t="shared" si="651"/>
        <v>&lt;10h</v>
      </c>
      <c r="Q4183" s="3" t="str">
        <f t="shared" si="652"/>
        <v>22-45d</v>
      </c>
      <c r="R4183" s="3" t="str">
        <f t="shared" si="653"/>
        <v>Medium</v>
      </c>
      <c r="S4183" s="3" t="str">
        <f t="shared" si="654"/>
        <v>Mid</v>
      </c>
      <c r="T4183" s="3" t="str">
        <f t="shared" si="655"/>
        <v>Churned</v>
      </c>
      <c r="U4183" s="4">
        <f>1/(1+EXP(-(Predictive_Model!$B$5+((B4183-Predictive_Model!$B$20)/Predictive_Model!$C$20)*Predictive_Model!$D$20+((E4183-Predictive_Model!$B$21)/Predictive_Model!$C$21)*Predictive_Model!$D$21+((F4183-Predictive_Model!$B$22)/Predictive_Model!$C$22)*Predictive_Model!$D$22+((I4183-Predictive_Model!$B$23)/Predictive_Model!$C$23)*Predictive_Model!$D$23+((L4183-Predictive_Model!$B$24)/Predictive_Model!$C$24)*Predictive_Model!$D$24+((M4183-Predictive_Model!$B$25)/Predictive_Model!$C$25)*Predictive_Model!$D$25+IF(C4183="Male",Predictive_Model!$D$31,IF(C4183="Other",Predictive_Model!$D$32,0))+IF(D4183="Premium",Predictive_Model!$D$34,IF(D4183="Standard",Predictive_Model!$D$35,0))+IF(G4183="Asia",Predictive_Model!$D$37,IF(G4183="Europe",Predictive_Model!$D$38,IF(G4183="North America",Predictive_Model!$D$39,IF(G4183="Oceania",Predictive_Model!$D$40,IF(G4183="South America",Predictive_Model!$D$41,0)))))+IF(H4183="Laptop",Predictive_Model!$D$43,IF(H4183="Mobile",Predictive_Model!$D$44,IF(H4183="TV",Predictive_Model!$D$45,IF(H4183="Tablet",Predictive_Model!$D$46,0))))+IF(K4183="Crypto",Predictive_Model!$D$48,IF(K4183="Debit Card",Predictive_Model!$D$49,IF(K4183="Gift Card",Predictive_Model!$D$50,IF(K4183="PayPal",Predictive_Model!$D$51,0))))+IF(N4183="Comedy",Predictive_Model!$D$53,IF(N4183="Documentary",Predictive_Model!$D$54,IF(N4183="Drama",Predictive_Model!$D$55,IF(N4183="Horror",Predictive_Model!$D$56,IF(N4183="Romance",Predictive_Model!$D$57,IF(N4183="Sci-Fi",Predictive_Model!$D$58,0)))))))))</f>
        <v>0.99839685264476963</v>
      </c>
      <c r="V4183" s="3" t="str">
        <f t="shared" si="656"/>
        <v>Critical</v>
      </c>
      <c r="W4183" s="6">
        <f t="shared" si="657"/>
        <v>13.99</v>
      </c>
      <c r="X4183" s="3" t="str">
        <f t="shared" si="658"/>
        <v>Priority 2</v>
      </c>
      <c r="Y4183" s="3" t="str">
        <f t="shared" si="659"/>
        <v>OK</v>
      </c>
    </row>
    <row r="4184" spans="1:25" x14ac:dyDescent="0.25">
      <c r="A4184" s="3" t="str">
        <f>Raw_Data!A4184</f>
        <v>6d3f8263-b314-4d76-b2bf-0329597d963e</v>
      </c>
      <c r="B4184" s="3">
        <f>Raw_Data!B4184</f>
        <v>42</v>
      </c>
      <c r="C4184" s="3" t="str">
        <f>Raw_Data!C4184</f>
        <v>Female</v>
      </c>
      <c r="D4184" s="3" t="str">
        <f>Raw_Data!D4184</f>
        <v>Basic</v>
      </c>
      <c r="E4184" s="3">
        <f>Raw_Data!E4184</f>
        <v>5.67</v>
      </c>
      <c r="F4184" s="3">
        <f>Raw_Data!F4184</f>
        <v>2</v>
      </c>
      <c r="G4184" s="3" t="str">
        <f>Raw_Data!G4184</f>
        <v>Asia</v>
      </c>
      <c r="H4184" s="3" t="str">
        <f>Raw_Data!H4184</f>
        <v>Mobile</v>
      </c>
      <c r="I4184" s="3">
        <f>Raw_Data!I4184</f>
        <v>8.99</v>
      </c>
      <c r="J4184" s="3">
        <f>Raw_Data!J4184</f>
        <v>0</v>
      </c>
      <c r="K4184" s="3" t="str">
        <f>Raw_Data!K4184</f>
        <v>Debit Card</v>
      </c>
      <c r="L4184" s="3">
        <f>Raw_Data!L4184</f>
        <v>3</v>
      </c>
      <c r="M4184" s="3">
        <f>Raw_Data!M4184</f>
        <v>1.89</v>
      </c>
      <c r="N4184" s="3" t="str">
        <f>Raw_Data!N4184</f>
        <v>Horror</v>
      </c>
      <c r="O4184" s="3" t="str">
        <f t="shared" si="650"/>
        <v>35-44</v>
      </c>
      <c r="P4184" s="3" t="str">
        <f t="shared" si="651"/>
        <v>&lt;10h</v>
      </c>
      <c r="Q4184" s="3" t="str">
        <f t="shared" si="652"/>
        <v>0-7d</v>
      </c>
      <c r="R4184" s="3" t="str">
        <f t="shared" si="653"/>
        <v>Medium</v>
      </c>
      <c r="S4184" s="3" t="str">
        <f t="shared" si="654"/>
        <v>Low</v>
      </c>
      <c r="T4184" s="3" t="str">
        <f t="shared" si="655"/>
        <v>Active</v>
      </c>
      <c r="U4184" s="4">
        <f>1/(1+EXP(-(Predictive_Model!$B$5+((B4184-Predictive_Model!$B$20)/Predictive_Model!$C$20)*Predictive_Model!$D$20+((E4184-Predictive_Model!$B$21)/Predictive_Model!$C$21)*Predictive_Model!$D$21+((F4184-Predictive_Model!$B$22)/Predictive_Model!$C$22)*Predictive_Model!$D$22+((I4184-Predictive_Model!$B$23)/Predictive_Model!$C$23)*Predictive_Model!$D$23+((L4184-Predictive_Model!$B$24)/Predictive_Model!$C$24)*Predictive_Model!$D$24+((M4184-Predictive_Model!$B$25)/Predictive_Model!$C$25)*Predictive_Model!$D$25+IF(C4184="Male",Predictive_Model!$D$31,IF(C4184="Other",Predictive_Model!$D$32,0))+IF(D4184="Premium",Predictive_Model!$D$34,IF(D4184="Standard",Predictive_Model!$D$35,0))+IF(G4184="Asia",Predictive_Model!$D$37,IF(G4184="Europe",Predictive_Model!$D$38,IF(G4184="North America",Predictive_Model!$D$39,IF(G4184="Oceania",Predictive_Model!$D$40,IF(G4184="South America",Predictive_Model!$D$41,0)))))+IF(H4184="Laptop",Predictive_Model!$D$43,IF(H4184="Mobile",Predictive_Model!$D$44,IF(H4184="TV",Predictive_Model!$D$45,IF(H4184="Tablet",Predictive_Model!$D$46,0))))+IF(K4184="Crypto",Predictive_Model!$D$48,IF(K4184="Debit Card",Predictive_Model!$D$49,IF(K4184="Gift Card",Predictive_Model!$D$50,IF(K4184="PayPal",Predictive_Model!$D$51,0))))+IF(N4184="Comedy",Predictive_Model!$D$53,IF(N4184="Documentary",Predictive_Model!$D$54,IF(N4184="Drama",Predictive_Model!$D$55,IF(N4184="Horror",Predictive_Model!$D$56,IF(N4184="Romance",Predictive_Model!$D$57,IF(N4184="Sci-Fi",Predictive_Model!$D$58,0)))))))))</f>
        <v>0.41132889962499497</v>
      </c>
      <c r="V4184" s="3" t="str">
        <f t="shared" si="656"/>
        <v>Medium</v>
      </c>
      <c r="W4184" s="6">
        <f t="shared" si="657"/>
        <v>3.697846807628705</v>
      </c>
      <c r="X4184" s="3" t="str">
        <f t="shared" si="658"/>
        <v>Monitor</v>
      </c>
      <c r="Y4184" s="3" t="str">
        <f t="shared" si="659"/>
        <v>OK</v>
      </c>
    </row>
    <row r="4185" spans="1:25" x14ac:dyDescent="0.25">
      <c r="A4185" s="3" t="str">
        <f>Raw_Data!A4185</f>
        <v>a34e8ef9-faa1-42a4-8db2-d0402e6f09ee</v>
      </c>
      <c r="B4185" s="3">
        <f>Raw_Data!B4185</f>
        <v>46</v>
      </c>
      <c r="C4185" s="3" t="str">
        <f>Raw_Data!C4185</f>
        <v>Male</v>
      </c>
      <c r="D4185" s="3" t="str">
        <f>Raw_Data!D4185</f>
        <v>Premium</v>
      </c>
      <c r="E4185" s="3">
        <f>Raw_Data!E4185</f>
        <v>36.229999999999997</v>
      </c>
      <c r="F4185" s="3">
        <f>Raw_Data!F4185</f>
        <v>16</v>
      </c>
      <c r="G4185" s="3" t="str">
        <f>Raw_Data!G4185</f>
        <v>South America</v>
      </c>
      <c r="H4185" s="3" t="str">
        <f>Raw_Data!H4185</f>
        <v>Desktop</v>
      </c>
      <c r="I4185" s="3">
        <f>Raw_Data!I4185</f>
        <v>17.989999999999998</v>
      </c>
      <c r="J4185" s="3">
        <f>Raw_Data!J4185</f>
        <v>0</v>
      </c>
      <c r="K4185" s="3" t="str">
        <f>Raw_Data!K4185</f>
        <v>Credit Card</v>
      </c>
      <c r="L4185" s="3">
        <f>Raw_Data!L4185</f>
        <v>4</v>
      </c>
      <c r="M4185" s="3">
        <f>Raw_Data!M4185</f>
        <v>2.13</v>
      </c>
      <c r="N4185" s="3" t="str">
        <f>Raw_Data!N4185</f>
        <v>Sci-Fi</v>
      </c>
      <c r="O4185" s="3" t="str">
        <f t="shared" si="650"/>
        <v>45-54</v>
      </c>
      <c r="P4185" s="3" t="str">
        <f t="shared" si="651"/>
        <v>25-49h</v>
      </c>
      <c r="Q4185" s="3" t="str">
        <f t="shared" si="652"/>
        <v>8-21d</v>
      </c>
      <c r="R4185" s="3" t="str">
        <f t="shared" si="653"/>
        <v>High</v>
      </c>
      <c r="S4185" s="3" t="str">
        <f t="shared" si="654"/>
        <v>High</v>
      </c>
      <c r="T4185" s="3" t="str">
        <f t="shared" si="655"/>
        <v>Active</v>
      </c>
      <c r="U4185" s="4">
        <f>1/(1+EXP(-(Predictive_Model!$B$5+((B4185-Predictive_Model!$B$20)/Predictive_Model!$C$20)*Predictive_Model!$D$20+((E4185-Predictive_Model!$B$21)/Predictive_Model!$C$21)*Predictive_Model!$D$21+((F4185-Predictive_Model!$B$22)/Predictive_Model!$C$22)*Predictive_Model!$D$22+((I4185-Predictive_Model!$B$23)/Predictive_Model!$C$23)*Predictive_Model!$D$23+((L4185-Predictive_Model!$B$24)/Predictive_Model!$C$24)*Predictive_Model!$D$24+((M4185-Predictive_Model!$B$25)/Predictive_Model!$C$25)*Predictive_Model!$D$25+IF(C4185="Male",Predictive_Model!$D$31,IF(C4185="Other",Predictive_Model!$D$32,0))+IF(D4185="Premium",Predictive_Model!$D$34,IF(D4185="Standard",Predictive_Model!$D$35,0))+IF(G4185="Asia",Predictive_Model!$D$37,IF(G4185="Europe",Predictive_Model!$D$38,IF(G4185="North America",Predictive_Model!$D$39,IF(G4185="Oceania",Predictive_Model!$D$40,IF(G4185="South America",Predictive_Model!$D$41,0)))))+IF(H4185="Laptop",Predictive_Model!$D$43,IF(H4185="Mobile",Predictive_Model!$D$44,IF(H4185="TV",Predictive_Model!$D$45,IF(H4185="Tablet",Predictive_Model!$D$46,0))))+IF(K4185="Crypto",Predictive_Model!$D$48,IF(K4185="Debit Card",Predictive_Model!$D$49,IF(K4185="Gift Card",Predictive_Model!$D$50,IF(K4185="PayPal",Predictive_Model!$D$51,0))))+IF(N4185="Comedy",Predictive_Model!$D$53,IF(N4185="Documentary",Predictive_Model!$D$54,IF(N4185="Drama",Predictive_Model!$D$55,IF(N4185="Horror",Predictive_Model!$D$56,IF(N4185="Romance",Predictive_Model!$D$57,IF(N4185="Sci-Fi",Predictive_Model!$D$58,0)))))))))</f>
        <v>1.1877629607451368E-6</v>
      </c>
      <c r="V4185" s="3" t="str">
        <f t="shared" si="656"/>
        <v>Low</v>
      </c>
      <c r="W4185" s="6">
        <f t="shared" si="657"/>
        <v>2.1367855663805009E-5</v>
      </c>
      <c r="X4185" s="3" t="str">
        <f t="shared" si="658"/>
        <v>Monitor</v>
      </c>
      <c r="Y4185" s="3" t="str">
        <f t="shared" si="659"/>
        <v>OK</v>
      </c>
    </row>
    <row r="4186" spans="1:25" x14ac:dyDescent="0.25">
      <c r="A4186" s="3" t="str">
        <f>Raw_Data!A4186</f>
        <v>b33d87e2-8e21-405e-95e0-b357f02a0af5</v>
      </c>
      <c r="B4186" s="3">
        <f>Raw_Data!B4186</f>
        <v>37</v>
      </c>
      <c r="C4186" s="3" t="str">
        <f>Raw_Data!C4186</f>
        <v>Female</v>
      </c>
      <c r="D4186" s="3" t="str">
        <f>Raw_Data!D4186</f>
        <v>Basic</v>
      </c>
      <c r="E4186" s="3">
        <f>Raw_Data!E4186</f>
        <v>5.35</v>
      </c>
      <c r="F4186" s="3">
        <f>Raw_Data!F4186</f>
        <v>2</v>
      </c>
      <c r="G4186" s="3" t="str">
        <f>Raw_Data!G4186</f>
        <v>North America</v>
      </c>
      <c r="H4186" s="3" t="str">
        <f>Raw_Data!H4186</f>
        <v>Tablet</v>
      </c>
      <c r="I4186" s="3">
        <f>Raw_Data!I4186</f>
        <v>8.99</v>
      </c>
      <c r="J4186" s="3">
        <f>Raw_Data!J4186</f>
        <v>0</v>
      </c>
      <c r="K4186" s="3" t="str">
        <f>Raw_Data!K4186</f>
        <v>Gift Card</v>
      </c>
      <c r="L4186" s="3">
        <f>Raw_Data!L4186</f>
        <v>2</v>
      </c>
      <c r="M4186" s="3">
        <f>Raw_Data!M4186</f>
        <v>1.78</v>
      </c>
      <c r="N4186" s="3" t="str">
        <f>Raw_Data!N4186</f>
        <v>Drama</v>
      </c>
      <c r="O4186" s="3" t="str">
        <f t="shared" si="650"/>
        <v>35-44</v>
      </c>
      <c r="P4186" s="3" t="str">
        <f t="shared" si="651"/>
        <v>&lt;10h</v>
      </c>
      <c r="Q4186" s="3" t="str">
        <f t="shared" si="652"/>
        <v>0-7d</v>
      </c>
      <c r="R4186" s="3" t="str">
        <f t="shared" si="653"/>
        <v>Medium</v>
      </c>
      <c r="S4186" s="3" t="str">
        <f t="shared" si="654"/>
        <v>Low</v>
      </c>
      <c r="T4186" s="3" t="str">
        <f t="shared" si="655"/>
        <v>Active</v>
      </c>
      <c r="U4186" s="4">
        <f>1/(1+EXP(-(Predictive_Model!$B$5+((B4186-Predictive_Model!$B$20)/Predictive_Model!$C$20)*Predictive_Model!$D$20+((E4186-Predictive_Model!$B$21)/Predictive_Model!$C$21)*Predictive_Model!$D$21+((F4186-Predictive_Model!$B$22)/Predictive_Model!$C$22)*Predictive_Model!$D$22+((I4186-Predictive_Model!$B$23)/Predictive_Model!$C$23)*Predictive_Model!$D$23+((L4186-Predictive_Model!$B$24)/Predictive_Model!$C$24)*Predictive_Model!$D$24+((M4186-Predictive_Model!$B$25)/Predictive_Model!$C$25)*Predictive_Model!$D$25+IF(C4186="Male",Predictive_Model!$D$31,IF(C4186="Other",Predictive_Model!$D$32,0))+IF(D4186="Premium",Predictive_Model!$D$34,IF(D4186="Standard",Predictive_Model!$D$35,0))+IF(G4186="Asia",Predictive_Model!$D$37,IF(G4186="Europe",Predictive_Model!$D$38,IF(G4186="North America",Predictive_Model!$D$39,IF(G4186="Oceania",Predictive_Model!$D$40,IF(G4186="South America",Predictive_Model!$D$41,0)))))+IF(H4186="Laptop",Predictive_Model!$D$43,IF(H4186="Mobile",Predictive_Model!$D$44,IF(H4186="TV",Predictive_Model!$D$45,IF(H4186="Tablet",Predictive_Model!$D$46,0))))+IF(K4186="Crypto",Predictive_Model!$D$48,IF(K4186="Debit Card",Predictive_Model!$D$49,IF(K4186="Gift Card",Predictive_Model!$D$50,IF(K4186="PayPal",Predictive_Model!$D$51,0))))+IF(N4186="Comedy",Predictive_Model!$D$53,IF(N4186="Documentary",Predictive_Model!$D$54,IF(N4186="Drama",Predictive_Model!$D$55,IF(N4186="Horror",Predictive_Model!$D$56,IF(N4186="Romance",Predictive_Model!$D$57,IF(N4186="Sci-Fi",Predictive_Model!$D$58,0)))))))))</f>
        <v>0.79307878761248318</v>
      </c>
      <c r="V4186" s="3" t="str">
        <f t="shared" si="656"/>
        <v>Critical</v>
      </c>
      <c r="W4186" s="6">
        <f t="shared" si="657"/>
        <v>7.1297783006362243</v>
      </c>
      <c r="X4186" s="3" t="str">
        <f t="shared" si="658"/>
        <v>Priority 2</v>
      </c>
      <c r="Y4186" s="3" t="str">
        <f t="shared" si="659"/>
        <v>OK</v>
      </c>
    </row>
    <row r="4187" spans="1:25" x14ac:dyDescent="0.25">
      <c r="A4187" s="3" t="str">
        <f>Raw_Data!A4187</f>
        <v>651e01c7-45b6-44ef-a851-16dd82b0d92f</v>
      </c>
      <c r="B4187" s="3">
        <f>Raw_Data!B4187</f>
        <v>58</v>
      </c>
      <c r="C4187" s="3" t="str">
        <f>Raw_Data!C4187</f>
        <v>Female</v>
      </c>
      <c r="D4187" s="3" t="str">
        <f>Raw_Data!D4187</f>
        <v>Basic</v>
      </c>
      <c r="E4187" s="3">
        <f>Raw_Data!E4187</f>
        <v>11.9</v>
      </c>
      <c r="F4187" s="3">
        <f>Raw_Data!F4187</f>
        <v>36</v>
      </c>
      <c r="G4187" s="3" t="str">
        <f>Raw_Data!G4187</f>
        <v>Asia</v>
      </c>
      <c r="H4187" s="3" t="str">
        <f>Raw_Data!H4187</f>
        <v>Tablet</v>
      </c>
      <c r="I4187" s="3">
        <f>Raw_Data!I4187</f>
        <v>8.99</v>
      </c>
      <c r="J4187" s="3">
        <f>Raw_Data!J4187</f>
        <v>1</v>
      </c>
      <c r="K4187" s="3" t="str">
        <f>Raw_Data!K4187</f>
        <v>PayPal</v>
      </c>
      <c r="L4187" s="3">
        <f>Raw_Data!L4187</f>
        <v>3</v>
      </c>
      <c r="M4187" s="3">
        <f>Raw_Data!M4187</f>
        <v>0.32</v>
      </c>
      <c r="N4187" s="3" t="str">
        <f>Raw_Data!N4187</f>
        <v>Documentary</v>
      </c>
      <c r="O4187" s="3" t="str">
        <f t="shared" si="650"/>
        <v>55-70</v>
      </c>
      <c r="P4187" s="3" t="str">
        <f t="shared" si="651"/>
        <v>10-24h</v>
      </c>
      <c r="Q4187" s="3" t="str">
        <f t="shared" si="652"/>
        <v>22-45d</v>
      </c>
      <c r="R4187" s="3" t="str">
        <f t="shared" si="653"/>
        <v>Medium</v>
      </c>
      <c r="S4187" s="3" t="str">
        <f t="shared" si="654"/>
        <v>Low</v>
      </c>
      <c r="T4187" s="3" t="str">
        <f t="shared" si="655"/>
        <v>Churned</v>
      </c>
      <c r="U4187" s="4">
        <f>1/(1+EXP(-(Predictive_Model!$B$5+((B4187-Predictive_Model!$B$20)/Predictive_Model!$C$20)*Predictive_Model!$D$20+((E4187-Predictive_Model!$B$21)/Predictive_Model!$C$21)*Predictive_Model!$D$21+((F4187-Predictive_Model!$B$22)/Predictive_Model!$C$22)*Predictive_Model!$D$22+((I4187-Predictive_Model!$B$23)/Predictive_Model!$C$23)*Predictive_Model!$D$23+((L4187-Predictive_Model!$B$24)/Predictive_Model!$C$24)*Predictive_Model!$D$24+((M4187-Predictive_Model!$B$25)/Predictive_Model!$C$25)*Predictive_Model!$D$25+IF(C4187="Male",Predictive_Model!$D$31,IF(C4187="Other",Predictive_Model!$D$32,0))+IF(D4187="Premium",Predictive_Model!$D$34,IF(D4187="Standard",Predictive_Model!$D$35,0))+IF(G4187="Asia",Predictive_Model!$D$37,IF(G4187="Europe",Predictive_Model!$D$38,IF(G4187="North America",Predictive_Model!$D$39,IF(G4187="Oceania",Predictive_Model!$D$40,IF(G4187="South America",Predictive_Model!$D$41,0)))))+IF(H4187="Laptop",Predictive_Model!$D$43,IF(H4187="Mobile",Predictive_Model!$D$44,IF(H4187="TV",Predictive_Model!$D$45,IF(H4187="Tablet",Predictive_Model!$D$46,0))))+IF(K4187="Crypto",Predictive_Model!$D$48,IF(K4187="Debit Card",Predictive_Model!$D$49,IF(K4187="Gift Card",Predictive_Model!$D$50,IF(K4187="PayPal",Predictive_Model!$D$51,0))))+IF(N4187="Comedy",Predictive_Model!$D$53,IF(N4187="Documentary",Predictive_Model!$D$54,IF(N4187="Drama",Predictive_Model!$D$55,IF(N4187="Horror",Predictive_Model!$D$56,IF(N4187="Romance",Predictive_Model!$D$57,IF(N4187="Sci-Fi",Predictive_Model!$D$58,0)))))))))</f>
        <v>0.99190808850571621</v>
      </c>
      <c r="V4187" s="3" t="str">
        <f t="shared" si="656"/>
        <v>Critical</v>
      </c>
      <c r="W4187" s="6">
        <f t="shared" si="657"/>
        <v>8.99</v>
      </c>
      <c r="X4187" s="3" t="str">
        <f t="shared" si="658"/>
        <v>Priority 2</v>
      </c>
      <c r="Y4187" s="3" t="str">
        <f t="shared" si="659"/>
        <v>OK</v>
      </c>
    </row>
    <row r="4188" spans="1:25" x14ac:dyDescent="0.25">
      <c r="A4188" s="3" t="str">
        <f>Raw_Data!A4188</f>
        <v>eb9340bf-76e0-4abc-a037-897ab16a9321</v>
      </c>
      <c r="B4188" s="3">
        <f>Raw_Data!B4188</f>
        <v>19</v>
      </c>
      <c r="C4188" s="3" t="str">
        <f>Raw_Data!C4188</f>
        <v>Other</v>
      </c>
      <c r="D4188" s="3" t="str">
        <f>Raw_Data!D4188</f>
        <v>Basic</v>
      </c>
      <c r="E4188" s="3">
        <f>Raw_Data!E4188</f>
        <v>8.23</v>
      </c>
      <c r="F4188" s="3">
        <f>Raw_Data!F4188</f>
        <v>34</v>
      </c>
      <c r="G4188" s="3" t="str">
        <f>Raw_Data!G4188</f>
        <v>Asia</v>
      </c>
      <c r="H4188" s="3" t="str">
        <f>Raw_Data!H4188</f>
        <v>TV</v>
      </c>
      <c r="I4188" s="3">
        <f>Raw_Data!I4188</f>
        <v>8.99</v>
      </c>
      <c r="J4188" s="3">
        <f>Raw_Data!J4188</f>
        <v>1</v>
      </c>
      <c r="K4188" s="3" t="str">
        <f>Raw_Data!K4188</f>
        <v>Crypto</v>
      </c>
      <c r="L4188" s="3">
        <f>Raw_Data!L4188</f>
        <v>3</v>
      </c>
      <c r="M4188" s="3">
        <f>Raw_Data!M4188</f>
        <v>0.24</v>
      </c>
      <c r="N4188" s="3" t="str">
        <f>Raw_Data!N4188</f>
        <v>Comedy</v>
      </c>
      <c r="O4188" s="3" t="str">
        <f t="shared" si="650"/>
        <v>18-24</v>
      </c>
      <c r="P4188" s="3" t="str">
        <f t="shared" si="651"/>
        <v>&lt;10h</v>
      </c>
      <c r="Q4188" s="3" t="str">
        <f t="shared" si="652"/>
        <v>22-45d</v>
      </c>
      <c r="R4188" s="3" t="str">
        <f t="shared" si="653"/>
        <v>Medium</v>
      </c>
      <c r="S4188" s="3" t="str">
        <f t="shared" si="654"/>
        <v>Low</v>
      </c>
      <c r="T4188" s="3" t="str">
        <f t="shared" si="655"/>
        <v>Churned</v>
      </c>
      <c r="U4188" s="4">
        <f>1/(1+EXP(-(Predictive_Model!$B$5+((B4188-Predictive_Model!$B$20)/Predictive_Model!$C$20)*Predictive_Model!$D$20+((E4188-Predictive_Model!$B$21)/Predictive_Model!$C$21)*Predictive_Model!$D$21+((F4188-Predictive_Model!$B$22)/Predictive_Model!$C$22)*Predictive_Model!$D$22+((I4188-Predictive_Model!$B$23)/Predictive_Model!$C$23)*Predictive_Model!$D$23+((L4188-Predictive_Model!$B$24)/Predictive_Model!$C$24)*Predictive_Model!$D$24+((M4188-Predictive_Model!$B$25)/Predictive_Model!$C$25)*Predictive_Model!$D$25+IF(C4188="Male",Predictive_Model!$D$31,IF(C4188="Other",Predictive_Model!$D$32,0))+IF(D4188="Premium",Predictive_Model!$D$34,IF(D4188="Standard",Predictive_Model!$D$35,0))+IF(G4188="Asia",Predictive_Model!$D$37,IF(G4188="Europe",Predictive_Model!$D$38,IF(G4188="North America",Predictive_Model!$D$39,IF(G4188="Oceania",Predictive_Model!$D$40,IF(G4188="South America",Predictive_Model!$D$41,0)))))+IF(H4188="Laptop",Predictive_Model!$D$43,IF(H4188="Mobile",Predictive_Model!$D$44,IF(H4188="TV",Predictive_Model!$D$45,IF(H4188="Tablet",Predictive_Model!$D$46,0))))+IF(K4188="Crypto",Predictive_Model!$D$48,IF(K4188="Debit Card",Predictive_Model!$D$49,IF(K4188="Gift Card",Predictive_Model!$D$50,IF(K4188="PayPal",Predictive_Model!$D$51,0))))+IF(N4188="Comedy",Predictive_Model!$D$53,IF(N4188="Documentary",Predictive_Model!$D$54,IF(N4188="Drama",Predictive_Model!$D$55,IF(N4188="Horror",Predictive_Model!$D$56,IF(N4188="Romance",Predictive_Model!$D$57,IF(N4188="Sci-Fi",Predictive_Model!$D$58,0)))))))))</f>
        <v>0.98297433813420387</v>
      </c>
      <c r="V4188" s="3" t="str">
        <f t="shared" si="656"/>
        <v>Critical</v>
      </c>
      <c r="W4188" s="6">
        <f t="shared" si="657"/>
        <v>8.99</v>
      </c>
      <c r="X4188" s="3" t="str">
        <f t="shared" si="658"/>
        <v>Priority 2</v>
      </c>
      <c r="Y4188" s="3" t="str">
        <f t="shared" si="659"/>
        <v>OK</v>
      </c>
    </row>
    <row r="4189" spans="1:25" x14ac:dyDescent="0.25">
      <c r="A4189" s="3" t="str">
        <f>Raw_Data!A4189</f>
        <v>13d9a2c4-6246-4b31-9c92-2dd0a8ab193b</v>
      </c>
      <c r="B4189" s="3">
        <f>Raw_Data!B4189</f>
        <v>53</v>
      </c>
      <c r="C4189" s="3" t="str">
        <f>Raw_Data!C4189</f>
        <v>Female</v>
      </c>
      <c r="D4189" s="3" t="str">
        <f>Raw_Data!D4189</f>
        <v>Standard</v>
      </c>
      <c r="E4189" s="3">
        <f>Raw_Data!E4189</f>
        <v>21.38</v>
      </c>
      <c r="F4189" s="3">
        <f>Raw_Data!F4189</f>
        <v>53</v>
      </c>
      <c r="G4189" s="3" t="str">
        <f>Raw_Data!G4189</f>
        <v>Oceania</v>
      </c>
      <c r="H4189" s="3" t="str">
        <f>Raw_Data!H4189</f>
        <v>Tablet</v>
      </c>
      <c r="I4189" s="3">
        <f>Raw_Data!I4189</f>
        <v>13.99</v>
      </c>
      <c r="J4189" s="3">
        <f>Raw_Data!J4189</f>
        <v>0</v>
      </c>
      <c r="K4189" s="3" t="str">
        <f>Raw_Data!K4189</f>
        <v>Credit Card</v>
      </c>
      <c r="L4189" s="3">
        <f>Raw_Data!L4189</f>
        <v>5</v>
      </c>
      <c r="M4189" s="3">
        <f>Raw_Data!M4189</f>
        <v>0.4</v>
      </c>
      <c r="N4189" s="3" t="str">
        <f>Raw_Data!N4189</f>
        <v>Documentary</v>
      </c>
      <c r="O4189" s="3" t="str">
        <f t="shared" si="650"/>
        <v>45-54</v>
      </c>
      <c r="P4189" s="3" t="str">
        <f t="shared" si="651"/>
        <v>10-24h</v>
      </c>
      <c r="Q4189" s="3" t="str">
        <f t="shared" si="652"/>
        <v>46-60d</v>
      </c>
      <c r="R4189" s="3" t="str">
        <f t="shared" si="653"/>
        <v>Medium</v>
      </c>
      <c r="S4189" s="3" t="str">
        <f t="shared" si="654"/>
        <v>Mid</v>
      </c>
      <c r="T4189" s="3" t="str">
        <f t="shared" si="655"/>
        <v>Active</v>
      </c>
      <c r="U4189" s="4">
        <f>1/(1+EXP(-(Predictive_Model!$B$5+((B4189-Predictive_Model!$B$20)/Predictive_Model!$C$20)*Predictive_Model!$D$20+((E4189-Predictive_Model!$B$21)/Predictive_Model!$C$21)*Predictive_Model!$D$21+((F4189-Predictive_Model!$B$22)/Predictive_Model!$C$22)*Predictive_Model!$D$22+((I4189-Predictive_Model!$B$23)/Predictive_Model!$C$23)*Predictive_Model!$D$23+((L4189-Predictive_Model!$B$24)/Predictive_Model!$C$24)*Predictive_Model!$D$24+((M4189-Predictive_Model!$B$25)/Predictive_Model!$C$25)*Predictive_Model!$D$25+IF(C4189="Male",Predictive_Model!$D$31,IF(C4189="Other",Predictive_Model!$D$32,0))+IF(D4189="Premium",Predictive_Model!$D$34,IF(D4189="Standard",Predictive_Model!$D$35,0))+IF(G4189="Asia",Predictive_Model!$D$37,IF(G4189="Europe",Predictive_Model!$D$38,IF(G4189="North America",Predictive_Model!$D$39,IF(G4189="Oceania",Predictive_Model!$D$40,IF(G4189="South America",Predictive_Model!$D$41,0)))))+IF(H4189="Laptop",Predictive_Model!$D$43,IF(H4189="Mobile",Predictive_Model!$D$44,IF(H4189="TV",Predictive_Model!$D$45,IF(H4189="Tablet",Predictive_Model!$D$46,0))))+IF(K4189="Crypto",Predictive_Model!$D$48,IF(K4189="Debit Card",Predictive_Model!$D$49,IF(K4189="Gift Card",Predictive_Model!$D$50,IF(K4189="PayPal",Predictive_Model!$D$51,0))))+IF(N4189="Comedy",Predictive_Model!$D$53,IF(N4189="Documentary",Predictive_Model!$D$54,IF(N4189="Drama",Predictive_Model!$D$55,IF(N4189="Horror",Predictive_Model!$D$56,IF(N4189="Romance",Predictive_Model!$D$57,IF(N4189="Sci-Fi",Predictive_Model!$D$58,0)))))))))</f>
        <v>0.83321320393766785</v>
      </c>
      <c r="V4189" s="3" t="str">
        <f t="shared" si="656"/>
        <v>Critical</v>
      </c>
      <c r="W4189" s="6">
        <f t="shared" si="657"/>
        <v>11.656652723087973</v>
      </c>
      <c r="X4189" s="3" t="str">
        <f t="shared" si="658"/>
        <v>Priority 2</v>
      </c>
      <c r="Y4189" s="3" t="str">
        <f t="shared" si="659"/>
        <v>OK</v>
      </c>
    </row>
    <row r="4190" spans="1:25" x14ac:dyDescent="0.25">
      <c r="A4190" s="3" t="str">
        <f>Raw_Data!A4190</f>
        <v>ea772153-fc26-4ae7-9a01-f0c441d77bac</v>
      </c>
      <c r="B4190" s="3">
        <f>Raw_Data!B4190</f>
        <v>61</v>
      </c>
      <c r="C4190" s="3" t="str">
        <f>Raw_Data!C4190</f>
        <v>Female</v>
      </c>
      <c r="D4190" s="3" t="str">
        <f>Raw_Data!D4190</f>
        <v>Standard</v>
      </c>
      <c r="E4190" s="3">
        <f>Raw_Data!E4190</f>
        <v>4.1900000000000004</v>
      </c>
      <c r="F4190" s="3">
        <f>Raw_Data!F4190</f>
        <v>30</v>
      </c>
      <c r="G4190" s="3" t="str">
        <f>Raw_Data!G4190</f>
        <v>South America</v>
      </c>
      <c r="H4190" s="3" t="str">
        <f>Raw_Data!H4190</f>
        <v>TV</v>
      </c>
      <c r="I4190" s="3">
        <f>Raw_Data!I4190</f>
        <v>13.99</v>
      </c>
      <c r="J4190" s="3">
        <f>Raw_Data!J4190</f>
        <v>1</v>
      </c>
      <c r="K4190" s="3" t="str">
        <f>Raw_Data!K4190</f>
        <v>Crypto</v>
      </c>
      <c r="L4190" s="3">
        <f>Raw_Data!L4190</f>
        <v>2</v>
      </c>
      <c r="M4190" s="3">
        <f>Raw_Data!M4190</f>
        <v>0.14000000000000001</v>
      </c>
      <c r="N4190" s="3" t="str">
        <f>Raw_Data!N4190</f>
        <v>Comedy</v>
      </c>
      <c r="O4190" s="3" t="str">
        <f t="shared" si="650"/>
        <v>55-70</v>
      </c>
      <c r="P4190" s="3" t="str">
        <f t="shared" si="651"/>
        <v>&lt;10h</v>
      </c>
      <c r="Q4190" s="3" t="str">
        <f t="shared" si="652"/>
        <v>22-45d</v>
      </c>
      <c r="R4190" s="3" t="str">
        <f t="shared" si="653"/>
        <v>Medium</v>
      </c>
      <c r="S4190" s="3" t="str">
        <f t="shared" si="654"/>
        <v>Mid</v>
      </c>
      <c r="T4190" s="3" t="str">
        <f t="shared" si="655"/>
        <v>Churned</v>
      </c>
      <c r="U4190" s="4">
        <f>1/(1+EXP(-(Predictive_Model!$B$5+((B4190-Predictive_Model!$B$20)/Predictive_Model!$C$20)*Predictive_Model!$D$20+((E4190-Predictive_Model!$B$21)/Predictive_Model!$C$21)*Predictive_Model!$D$21+((F4190-Predictive_Model!$B$22)/Predictive_Model!$C$22)*Predictive_Model!$D$22+((I4190-Predictive_Model!$B$23)/Predictive_Model!$C$23)*Predictive_Model!$D$23+((L4190-Predictive_Model!$B$24)/Predictive_Model!$C$24)*Predictive_Model!$D$24+((M4190-Predictive_Model!$B$25)/Predictive_Model!$C$25)*Predictive_Model!$D$25+IF(C4190="Male",Predictive_Model!$D$31,IF(C4190="Other",Predictive_Model!$D$32,0))+IF(D4190="Premium",Predictive_Model!$D$34,IF(D4190="Standard",Predictive_Model!$D$35,0))+IF(G4190="Asia",Predictive_Model!$D$37,IF(G4190="Europe",Predictive_Model!$D$38,IF(G4190="North America",Predictive_Model!$D$39,IF(G4190="Oceania",Predictive_Model!$D$40,IF(G4190="South America",Predictive_Model!$D$41,0)))))+IF(H4190="Laptop",Predictive_Model!$D$43,IF(H4190="Mobile",Predictive_Model!$D$44,IF(H4190="TV",Predictive_Model!$D$45,IF(H4190="Tablet",Predictive_Model!$D$46,0))))+IF(K4190="Crypto",Predictive_Model!$D$48,IF(K4190="Debit Card",Predictive_Model!$D$49,IF(K4190="Gift Card",Predictive_Model!$D$50,IF(K4190="PayPal",Predictive_Model!$D$51,0))))+IF(N4190="Comedy",Predictive_Model!$D$53,IF(N4190="Documentary",Predictive_Model!$D$54,IF(N4190="Drama",Predictive_Model!$D$55,IF(N4190="Horror",Predictive_Model!$D$56,IF(N4190="Romance",Predictive_Model!$D$57,IF(N4190="Sci-Fi",Predictive_Model!$D$58,0)))))))))</f>
        <v>0.99281876786801548</v>
      </c>
      <c r="V4190" s="3" t="str">
        <f t="shared" si="656"/>
        <v>Critical</v>
      </c>
      <c r="W4190" s="6">
        <f t="shared" si="657"/>
        <v>13.99</v>
      </c>
      <c r="X4190" s="3" t="str">
        <f t="shared" si="658"/>
        <v>Priority 2</v>
      </c>
      <c r="Y4190" s="3" t="str">
        <f t="shared" si="659"/>
        <v>OK</v>
      </c>
    </row>
    <row r="4191" spans="1:25" x14ac:dyDescent="0.25">
      <c r="A4191" s="3" t="str">
        <f>Raw_Data!A4191</f>
        <v>a856148d-f351-4167-97b3-f542c4b0055b</v>
      </c>
      <c r="B4191" s="3">
        <f>Raw_Data!B4191</f>
        <v>37</v>
      </c>
      <c r="C4191" s="3" t="str">
        <f>Raw_Data!C4191</f>
        <v>Male</v>
      </c>
      <c r="D4191" s="3" t="str">
        <f>Raw_Data!D4191</f>
        <v>Premium</v>
      </c>
      <c r="E4191" s="3">
        <f>Raw_Data!E4191</f>
        <v>10.86</v>
      </c>
      <c r="F4191" s="3">
        <f>Raw_Data!F4191</f>
        <v>47</v>
      </c>
      <c r="G4191" s="3" t="str">
        <f>Raw_Data!G4191</f>
        <v>Africa</v>
      </c>
      <c r="H4191" s="3" t="str">
        <f>Raw_Data!H4191</f>
        <v>Desktop</v>
      </c>
      <c r="I4191" s="3">
        <f>Raw_Data!I4191</f>
        <v>17.989999999999998</v>
      </c>
      <c r="J4191" s="3">
        <f>Raw_Data!J4191</f>
        <v>1</v>
      </c>
      <c r="K4191" s="3" t="str">
        <f>Raw_Data!K4191</f>
        <v>Crypto</v>
      </c>
      <c r="L4191" s="3">
        <f>Raw_Data!L4191</f>
        <v>3</v>
      </c>
      <c r="M4191" s="3">
        <f>Raw_Data!M4191</f>
        <v>0.23</v>
      </c>
      <c r="N4191" s="3" t="str">
        <f>Raw_Data!N4191</f>
        <v>Romance</v>
      </c>
      <c r="O4191" s="3" t="str">
        <f t="shared" si="650"/>
        <v>35-44</v>
      </c>
      <c r="P4191" s="3" t="str">
        <f t="shared" si="651"/>
        <v>10-24h</v>
      </c>
      <c r="Q4191" s="3" t="str">
        <f t="shared" si="652"/>
        <v>46-60d</v>
      </c>
      <c r="R4191" s="3" t="str">
        <f t="shared" si="653"/>
        <v>Medium</v>
      </c>
      <c r="S4191" s="3" t="str">
        <f t="shared" si="654"/>
        <v>High</v>
      </c>
      <c r="T4191" s="3" t="str">
        <f t="shared" si="655"/>
        <v>Churned</v>
      </c>
      <c r="U4191" s="4">
        <f>1/(1+EXP(-(Predictive_Model!$B$5+((B4191-Predictive_Model!$B$20)/Predictive_Model!$C$20)*Predictive_Model!$D$20+((E4191-Predictive_Model!$B$21)/Predictive_Model!$C$21)*Predictive_Model!$D$21+((F4191-Predictive_Model!$B$22)/Predictive_Model!$C$22)*Predictive_Model!$D$22+((I4191-Predictive_Model!$B$23)/Predictive_Model!$C$23)*Predictive_Model!$D$23+((L4191-Predictive_Model!$B$24)/Predictive_Model!$C$24)*Predictive_Model!$D$24+((M4191-Predictive_Model!$B$25)/Predictive_Model!$C$25)*Predictive_Model!$D$25+IF(C4191="Male",Predictive_Model!$D$31,IF(C4191="Other",Predictive_Model!$D$32,0))+IF(D4191="Premium",Predictive_Model!$D$34,IF(D4191="Standard",Predictive_Model!$D$35,0))+IF(G4191="Asia",Predictive_Model!$D$37,IF(G4191="Europe",Predictive_Model!$D$38,IF(G4191="North America",Predictive_Model!$D$39,IF(G4191="Oceania",Predictive_Model!$D$40,IF(G4191="South America",Predictive_Model!$D$41,0)))))+IF(H4191="Laptop",Predictive_Model!$D$43,IF(H4191="Mobile",Predictive_Model!$D$44,IF(H4191="TV",Predictive_Model!$D$45,IF(H4191="Tablet",Predictive_Model!$D$46,0))))+IF(K4191="Crypto",Predictive_Model!$D$48,IF(K4191="Debit Card",Predictive_Model!$D$49,IF(K4191="Gift Card",Predictive_Model!$D$50,IF(K4191="PayPal",Predictive_Model!$D$51,0))))+IF(N4191="Comedy",Predictive_Model!$D$53,IF(N4191="Documentary",Predictive_Model!$D$54,IF(N4191="Drama",Predictive_Model!$D$55,IF(N4191="Horror",Predictive_Model!$D$56,IF(N4191="Romance",Predictive_Model!$D$57,IF(N4191="Sci-Fi",Predictive_Model!$D$58,0)))))))))</f>
        <v>0.91793972567909699</v>
      </c>
      <c r="V4191" s="3" t="str">
        <f t="shared" si="656"/>
        <v>Critical</v>
      </c>
      <c r="W4191" s="6">
        <f t="shared" si="657"/>
        <v>17.989999999999998</v>
      </c>
      <c r="X4191" s="3" t="str">
        <f t="shared" si="658"/>
        <v>Priority 1</v>
      </c>
      <c r="Y4191" s="3" t="str">
        <f t="shared" si="659"/>
        <v>OK</v>
      </c>
    </row>
    <row r="4192" spans="1:25" x14ac:dyDescent="0.25">
      <c r="A4192" s="3" t="str">
        <f>Raw_Data!A4192</f>
        <v>41c3b640-f804-4274-8b9b-10c9ad380348</v>
      </c>
      <c r="B4192" s="3">
        <f>Raw_Data!B4192</f>
        <v>56</v>
      </c>
      <c r="C4192" s="3" t="str">
        <f>Raw_Data!C4192</f>
        <v>Female</v>
      </c>
      <c r="D4192" s="3" t="str">
        <f>Raw_Data!D4192</f>
        <v>Standard</v>
      </c>
      <c r="E4192" s="3">
        <f>Raw_Data!E4192</f>
        <v>3.8</v>
      </c>
      <c r="F4192" s="3">
        <f>Raw_Data!F4192</f>
        <v>26</v>
      </c>
      <c r="G4192" s="3" t="str">
        <f>Raw_Data!G4192</f>
        <v>Africa</v>
      </c>
      <c r="H4192" s="3" t="str">
        <f>Raw_Data!H4192</f>
        <v>Desktop</v>
      </c>
      <c r="I4192" s="3">
        <f>Raw_Data!I4192</f>
        <v>13.99</v>
      </c>
      <c r="J4192" s="3">
        <f>Raw_Data!J4192</f>
        <v>1</v>
      </c>
      <c r="K4192" s="3" t="str">
        <f>Raw_Data!K4192</f>
        <v>Credit Card</v>
      </c>
      <c r="L4192" s="3">
        <f>Raw_Data!L4192</f>
        <v>2</v>
      </c>
      <c r="M4192" s="3">
        <f>Raw_Data!M4192</f>
        <v>0.14000000000000001</v>
      </c>
      <c r="N4192" s="3" t="str">
        <f>Raw_Data!N4192</f>
        <v>Romance</v>
      </c>
      <c r="O4192" s="3" t="str">
        <f t="shared" si="650"/>
        <v>55-70</v>
      </c>
      <c r="P4192" s="3" t="str">
        <f t="shared" si="651"/>
        <v>&lt;10h</v>
      </c>
      <c r="Q4192" s="3" t="str">
        <f t="shared" si="652"/>
        <v>22-45d</v>
      </c>
      <c r="R4192" s="3" t="str">
        <f t="shared" si="653"/>
        <v>Medium</v>
      </c>
      <c r="S4192" s="3" t="str">
        <f t="shared" si="654"/>
        <v>Mid</v>
      </c>
      <c r="T4192" s="3" t="str">
        <f t="shared" si="655"/>
        <v>Churned</v>
      </c>
      <c r="U4192" s="4">
        <f>1/(1+EXP(-(Predictive_Model!$B$5+((B4192-Predictive_Model!$B$20)/Predictive_Model!$C$20)*Predictive_Model!$D$20+((E4192-Predictive_Model!$B$21)/Predictive_Model!$C$21)*Predictive_Model!$D$21+((F4192-Predictive_Model!$B$22)/Predictive_Model!$C$22)*Predictive_Model!$D$22+((I4192-Predictive_Model!$B$23)/Predictive_Model!$C$23)*Predictive_Model!$D$23+((L4192-Predictive_Model!$B$24)/Predictive_Model!$C$24)*Predictive_Model!$D$24+((M4192-Predictive_Model!$B$25)/Predictive_Model!$C$25)*Predictive_Model!$D$25+IF(C4192="Male",Predictive_Model!$D$31,IF(C4192="Other",Predictive_Model!$D$32,0))+IF(D4192="Premium",Predictive_Model!$D$34,IF(D4192="Standard",Predictive_Model!$D$35,0))+IF(G4192="Asia",Predictive_Model!$D$37,IF(G4192="Europe",Predictive_Model!$D$38,IF(G4192="North America",Predictive_Model!$D$39,IF(G4192="Oceania",Predictive_Model!$D$40,IF(G4192="South America",Predictive_Model!$D$41,0)))))+IF(H4192="Laptop",Predictive_Model!$D$43,IF(H4192="Mobile",Predictive_Model!$D$44,IF(H4192="TV",Predictive_Model!$D$45,IF(H4192="Tablet",Predictive_Model!$D$46,0))))+IF(K4192="Crypto",Predictive_Model!$D$48,IF(K4192="Debit Card",Predictive_Model!$D$49,IF(K4192="Gift Card",Predictive_Model!$D$50,IF(K4192="PayPal",Predictive_Model!$D$51,0))))+IF(N4192="Comedy",Predictive_Model!$D$53,IF(N4192="Documentary",Predictive_Model!$D$54,IF(N4192="Drama",Predictive_Model!$D$55,IF(N4192="Horror",Predictive_Model!$D$56,IF(N4192="Romance",Predictive_Model!$D$57,IF(N4192="Sci-Fi",Predictive_Model!$D$58,0)))))))))</f>
        <v>0.99126202975312783</v>
      </c>
      <c r="V4192" s="3" t="str">
        <f t="shared" si="656"/>
        <v>Critical</v>
      </c>
      <c r="W4192" s="6">
        <f t="shared" si="657"/>
        <v>13.99</v>
      </c>
      <c r="X4192" s="3" t="str">
        <f t="shared" si="658"/>
        <v>Priority 2</v>
      </c>
      <c r="Y4192" s="3" t="str">
        <f t="shared" si="659"/>
        <v>OK</v>
      </c>
    </row>
    <row r="4193" spans="1:25" x14ac:dyDescent="0.25">
      <c r="A4193" s="3" t="str">
        <f>Raw_Data!A4193</f>
        <v>470957a2-9765-4376-bd45-7b0c8ae3fdac</v>
      </c>
      <c r="B4193" s="3">
        <f>Raw_Data!B4193</f>
        <v>65</v>
      </c>
      <c r="C4193" s="3" t="str">
        <f>Raw_Data!C4193</f>
        <v>Female</v>
      </c>
      <c r="D4193" s="3" t="str">
        <f>Raw_Data!D4193</f>
        <v>Standard</v>
      </c>
      <c r="E4193" s="3">
        <f>Raw_Data!E4193</f>
        <v>50.15</v>
      </c>
      <c r="F4193" s="3">
        <f>Raw_Data!F4193</f>
        <v>13</v>
      </c>
      <c r="G4193" s="3" t="str">
        <f>Raw_Data!G4193</f>
        <v>South America</v>
      </c>
      <c r="H4193" s="3" t="str">
        <f>Raw_Data!H4193</f>
        <v>Laptop</v>
      </c>
      <c r="I4193" s="3">
        <f>Raw_Data!I4193</f>
        <v>13.99</v>
      </c>
      <c r="J4193" s="3">
        <f>Raw_Data!J4193</f>
        <v>0</v>
      </c>
      <c r="K4193" s="3" t="str">
        <f>Raw_Data!K4193</f>
        <v>Credit Card</v>
      </c>
      <c r="L4193" s="3">
        <f>Raw_Data!L4193</f>
        <v>3</v>
      </c>
      <c r="M4193" s="3">
        <f>Raw_Data!M4193</f>
        <v>3.58</v>
      </c>
      <c r="N4193" s="3" t="str">
        <f>Raw_Data!N4193</f>
        <v>Sci-Fi</v>
      </c>
      <c r="O4193" s="3" t="str">
        <f t="shared" si="650"/>
        <v>55-70</v>
      </c>
      <c r="P4193" s="3" t="str">
        <f t="shared" si="651"/>
        <v>50h+</v>
      </c>
      <c r="Q4193" s="3" t="str">
        <f t="shared" si="652"/>
        <v>8-21d</v>
      </c>
      <c r="R4193" s="3" t="str">
        <f t="shared" si="653"/>
        <v>High</v>
      </c>
      <c r="S4193" s="3" t="str">
        <f t="shared" si="654"/>
        <v>Mid</v>
      </c>
      <c r="T4193" s="3" t="str">
        <f t="shared" si="655"/>
        <v>Active</v>
      </c>
      <c r="U4193" s="4">
        <f>1/(1+EXP(-(Predictive_Model!$B$5+((B4193-Predictive_Model!$B$20)/Predictive_Model!$C$20)*Predictive_Model!$D$20+((E4193-Predictive_Model!$B$21)/Predictive_Model!$C$21)*Predictive_Model!$D$21+((F4193-Predictive_Model!$B$22)/Predictive_Model!$C$22)*Predictive_Model!$D$22+((I4193-Predictive_Model!$B$23)/Predictive_Model!$C$23)*Predictive_Model!$D$23+((L4193-Predictive_Model!$B$24)/Predictive_Model!$C$24)*Predictive_Model!$D$24+((M4193-Predictive_Model!$B$25)/Predictive_Model!$C$25)*Predictive_Model!$D$25+IF(C4193="Male",Predictive_Model!$D$31,IF(C4193="Other",Predictive_Model!$D$32,0))+IF(D4193="Premium",Predictive_Model!$D$34,IF(D4193="Standard",Predictive_Model!$D$35,0))+IF(G4193="Asia",Predictive_Model!$D$37,IF(G4193="Europe",Predictive_Model!$D$38,IF(G4193="North America",Predictive_Model!$D$39,IF(G4193="Oceania",Predictive_Model!$D$40,IF(G4193="South America",Predictive_Model!$D$41,0)))))+IF(H4193="Laptop",Predictive_Model!$D$43,IF(H4193="Mobile",Predictive_Model!$D$44,IF(H4193="TV",Predictive_Model!$D$45,IF(H4193="Tablet",Predictive_Model!$D$46,0))))+IF(K4193="Crypto",Predictive_Model!$D$48,IF(K4193="Debit Card",Predictive_Model!$D$49,IF(K4193="Gift Card",Predictive_Model!$D$50,IF(K4193="PayPal",Predictive_Model!$D$51,0))))+IF(N4193="Comedy",Predictive_Model!$D$53,IF(N4193="Documentary",Predictive_Model!$D$54,IF(N4193="Drama",Predictive_Model!$D$55,IF(N4193="Horror",Predictive_Model!$D$56,IF(N4193="Romance",Predictive_Model!$D$57,IF(N4193="Sci-Fi",Predictive_Model!$D$58,0)))))))))</f>
        <v>1.2648553017570915E-8</v>
      </c>
      <c r="V4193" s="3" t="str">
        <f t="shared" si="656"/>
        <v>Low</v>
      </c>
      <c r="W4193" s="6">
        <f t="shared" si="657"/>
        <v>1.769532567158171E-7</v>
      </c>
      <c r="X4193" s="3" t="str">
        <f t="shared" si="658"/>
        <v>Monitor</v>
      </c>
      <c r="Y4193" s="3" t="str">
        <f t="shared" si="659"/>
        <v>OK</v>
      </c>
    </row>
    <row r="4194" spans="1:25" x14ac:dyDescent="0.25">
      <c r="A4194" s="3" t="str">
        <f>Raw_Data!A4194</f>
        <v>01bf79df-d2f3-4bf8-b63c-1e8031b22ac3</v>
      </c>
      <c r="B4194" s="3">
        <f>Raw_Data!B4194</f>
        <v>33</v>
      </c>
      <c r="C4194" s="3" t="str">
        <f>Raw_Data!C4194</f>
        <v>Other</v>
      </c>
      <c r="D4194" s="3" t="str">
        <f>Raw_Data!D4194</f>
        <v>Premium</v>
      </c>
      <c r="E4194" s="3">
        <f>Raw_Data!E4194</f>
        <v>7.79</v>
      </c>
      <c r="F4194" s="3">
        <f>Raw_Data!F4194</f>
        <v>17</v>
      </c>
      <c r="G4194" s="3" t="str">
        <f>Raw_Data!G4194</f>
        <v>Asia</v>
      </c>
      <c r="H4194" s="3" t="str">
        <f>Raw_Data!H4194</f>
        <v>Desktop</v>
      </c>
      <c r="I4194" s="3">
        <f>Raw_Data!I4194</f>
        <v>17.989999999999998</v>
      </c>
      <c r="J4194" s="3">
        <f>Raw_Data!J4194</f>
        <v>0</v>
      </c>
      <c r="K4194" s="3" t="str">
        <f>Raw_Data!K4194</f>
        <v>Gift Card</v>
      </c>
      <c r="L4194" s="3">
        <f>Raw_Data!L4194</f>
        <v>3</v>
      </c>
      <c r="M4194" s="3">
        <f>Raw_Data!M4194</f>
        <v>0.43</v>
      </c>
      <c r="N4194" s="3" t="str">
        <f>Raw_Data!N4194</f>
        <v>Action</v>
      </c>
      <c r="O4194" s="3" t="str">
        <f t="shared" si="650"/>
        <v>25-34</v>
      </c>
      <c r="P4194" s="3" t="str">
        <f t="shared" si="651"/>
        <v>&lt;10h</v>
      </c>
      <c r="Q4194" s="3" t="str">
        <f t="shared" si="652"/>
        <v>8-21d</v>
      </c>
      <c r="R4194" s="3" t="str">
        <f t="shared" si="653"/>
        <v>Medium</v>
      </c>
      <c r="S4194" s="3" t="str">
        <f t="shared" si="654"/>
        <v>High</v>
      </c>
      <c r="T4194" s="3" t="str">
        <f t="shared" si="655"/>
        <v>Active</v>
      </c>
      <c r="U4194" s="4">
        <f>1/(1+EXP(-(Predictive_Model!$B$5+((B4194-Predictive_Model!$B$20)/Predictive_Model!$C$20)*Predictive_Model!$D$20+((E4194-Predictive_Model!$B$21)/Predictive_Model!$C$21)*Predictive_Model!$D$21+((F4194-Predictive_Model!$B$22)/Predictive_Model!$C$22)*Predictive_Model!$D$22+((I4194-Predictive_Model!$B$23)/Predictive_Model!$C$23)*Predictive_Model!$D$23+((L4194-Predictive_Model!$B$24)/Predictive_Model!$C$24)*Predictive_Model!$D$24+((M4194-Predictive_Model!$B$25)/Predictive_Model!$C$25)*Predictive_Model!$D$25+IF(C4194="Male",Predictive_Model!$D$31,IF(C4194="Other",Predictive_Model!$D$32,0))+IF(D4194="Premium",Predictive_Model!$D$34,IF(D4194="Standard",Predictive_Model!$D$35,0))+IF(G4194="Asia",Predictive_Model!$D$37,IF(G4194="Europe",Predictive_Model!$D$38,IF(G4194="North America",Predictive_Model!$D$39,IF(G4194="Oceania",Predictive_Model!$D$40,IF(G4194="South America",Predictive_Model!$D$41,0)))))+IF(H4194="Laptop",Predictive_Model!$D$43,IF(H4194="Mobile",Predictive_Model!$D$44,IF(H4194="TV",Predictive_Model!$D$45,IF(H4194="Tablet",Predictive_Model!$D$46,0))))+IF(K4194="Crypto",Predictive_Model!$D$48,IF(K4194="Debit Card",Predictive_Model!$D$49,IF(K4194="Gift Card",Predictive_Model!$D$50,IF(K4194="PayPal",Predictive_Model!$D$51,0))))+IF(N4194="Comedy",Predictive_Model!$D$53,IF(N4194="Documentary",Predictive_Model!$D$54,IF(N4194="Drama",Predictive_Model!$D$55,IF(N4194="Horror",Predictive_Model!$D$56,IF(N4194="Romance",Predictive_Model!$D$57,IF(N4194="Sci-Fi",Predictive_Model!$D$58,0)))))))))</f>
        <v>0.33507841824129447</v>
      </c>
      <c r="V4194" s="3" t="str">
        <f t="shared" si="656"/>
        <v>Medium</v>
      </c>
      <c r="W4194" s="6">
        <f t="shared" si="657"/>
        <v>6.0280607441608867</v>
      </c>
      <c r="X4194" s="3" t="str">
        <f t="shared" si="658"/>
        <v>Monitor</v>
      </c>
      <c r="Y4194" s="3" t="str">
        <f t="shared" si="659"/>
        <v>OK</v>
      </c>
    </row>
    <row r="4195" spans="1:25" x14ac:dyDescent="0.25">
      <c r="A4195" s="3" t="str">
        <f>Raw_Data!A4195</f>
        <v>c2a427a1-f7a0-4e27-aa4b-00a947a019fb</v>
      </c>
      <c r="B4195" s="3">
        <f>Raw_Data!B4195</f>
        <v>36</v>
      </c>
      <c r="C4195" s="3" t="str">
        <f>Raw_Data!C4195</f>
        <v>Female</v>
      </c>
      <c r="D4195" s="3" t="str">
        <f>Raw_Data!D4195</f>
        <v>Standard</v>
      </c>
      <c r="E4195" s="3">
        <f>Raw_Data!E4195</f>
        <v>15.28</v>
      </c>
      <c r="F4195" s="3">
        <f>Raw_Data!F4195</f>
        <v>54</v>
      </c>
      <c r="G4195" s="3" t="str">
        <f>Raw_Data!G4195</f>
        <v>North America</v>
      </c>
      <c r="H4195" s="3" t="str">
        <f>Raw_Data!H4195</f>
        <v>Tablet</v>
      </c>
      <c r="I4195" s="3">
        <f>Raw_Data!I4195</f>
        <v>13.99</v>
      </c>
      <c r="J4195" s="3">
        <f>Raw_Data!J4195</f>
        <v>1</v>
      </c>
      <c r="K4195" s="3" t="str">
        <f>Raw_Data!K4195</f>
        <v>Crypto</v>
      </c>
      <c r="L4195" s="3">
        <f>Raw_Data!L4195</f>
        <v>4</v>
      </c>
      <c r="M4195" s="3">
        <f>Raw_Data!M4195</f>
        <v>0.28000000000000003</v>
      </c>
      <c r="N4195" s="3" t="str">
        <f>Raw_Data!N4195</f>
        <v>Drama</v>
      </c>
      <c r="O4195" s="3" t="str">
        <f t="shared" si="650"/>
        <v>35-44</v>
      </c>
      <c r="P4195" s="3" t="str">
        <f t="shared" si="651"/>
        <v>10-24h</v>
      </c>
      <c r="Q4195" s="3" t="str">
        <f t="shared" si="652"/>
        <v>46-60d</v>
      </c>
      <c r="R4195" s="3" t="str">
        <f t="shared" si="653"/>
        <v>Medium</v>
      </c>
      <c r="S4195" s="3" t="str">
        <f t="shared" si="654"/>
        <v>Mid</v>
      </c>
      <c r="T4195" s="3" t="str">
        <f t="shared" si="655"/>
        <v>Churned</v>
      </c>
      <c r="U4195" s="4">
        <f>1/(1+EXP(-(Predictive_Model!$B$5+((B4195-Predictive_Model!$B$20)/Predictive_Model!$C$20)*Predictive_Model!$D$20+((E4195-Predictive_Model!$B$21)/Predictive_Model!$C$21)*Predictive_Model!$D$21+((F4195-Predictive_Model!$B$22)/Predictive_Model!$C$22)*Predictive_Model!$D$22+((I4195-Predictive_Model!$B$23)/Predictive_Model!$C$23)*Predictive_Model!$D$23+((L4195-Predictive_Model!$B$24)/Predictive_Model!$C$24)*Predictive_Model!$D$24+((M4195-Predictive_Model!$B$25)/Predictive_Model!$C$25)*Predictive_Model!$D$25+IF(C4195="Male",Predictive_Model!$D$31,IF(C4195="Other",Predictive_Model!$D$32,0))+IF(D4195="Premium",Predictive_Model!$D$34,IF(D4195="Standard",Predictive_Model!$D$35,0))+IF(G4195="Asia",Predictive_Model!$D$37,IF(G4195="Europe",Predictive_Model!$D$38,IF(G4195="North America",Predictive_Model!$D$39,IF(G4195="Oceania",Predictive_Model!$D$40,IF(G4195="South America",Predictive_Model!$D$41,0)))))+IF(H4195="Laptop",Predictive_Model!$D$43,IF(H4195="Mobile",Predictive_Model!$D$44,IF(H4195="TV",Predictive_Model!$D$45,IF(H4195="Tablet",Predictive_Model!$D$46,0))))+IF(K4195="Crypto",Predictive_Model!$D$48,IF(K4195="Debit Card",Predictive_Model!$D$49,IF(K4195="Gift Card",Predictive_Model!$D$50,IF(K4195="PayPal",Predictive_Model!$D$51,0))))+IF(N4195="Comedy",Predictive_Model!$D$53,IF(N4195="Documentary",Predictive_Model!$D$54,IF(N4195="Drama",Predictive_Model!$D$55,IF(N4195="Horror",Predictive_Model!$D$56,IF(N4195="Romance",Predictive_Model!$D$57,IF(N4195="Sci-Fi",Predictive_Model!$D$58,0)))))))))</f>
        <v>0.98968408563276156</v>
      </c>
      <c r="V4195" s="3" t="str">
        <f t="shared" si="656"/>
        <v>Critical</v>
      </c>
      <c r="W4195" s="6">
        <f t="shared" si="657"/>
        <v>13.99</v>
      </c>
      <c r="X4195" s="3" t="str">
        <f t="shared" si="658"/>
        <v>Priority 2</v>
      </c>
      <c r="Y4195" s="3" t="str">
        <f t="shared" si="659"/>
        <v>OK</v>
      </c>
    </row>
    <row r="4196" spans="1:25" x14ac:dyDescent="0.25">
      <c r="A4196" s="3" t="str">
        <f>Raw_Data!A4196</f>
        <v>dc9c76a8-0447-4ba5-ae03-cf1babba783b</v>
      </c>
      <c r="B4196" s="3">
        <f>Raw_Data!B4196</f>
        <v>65</v>
      </c>
      <c r="C4196" s="3" t="str">
        <f>Raw_Data!C4196</f>
        <v>Other</v>
      </c>
      <c r="D4196" s="3" t="str">
        <f>Raw_Data!D4196</f>
        <v>Standard</v>
      </c>
      <c r="E4196" s="3">
        <f>Raw_Data!E4196</f>
        <v>9.15</v>
      </c>
      <c r="F4196" s="3">
        <f>Raw_Data!F4196</f>
        <v>30</v>
      </c>
      <c r="G4196" s="3" t="str">
        <f>Raw_Data!G4196</f>
        <v>Europe</v>
      </c>
      <c r="H4196" s="3" t="str">
        <f>Raw_Data!H4196</f>
        <v>Laptop</v>
      </c>
      <c r="I4196" s="3">
        <f>Raw_Data!I4196</f>
        <v>13.99</v>
      </c>
      <c r="J4196" s="3">
        <f>Raw_Data!J4196</f>
        <v>0</v>
      </c>
      <c r="K4196" s="3" t="str">
        <f>Raw_Data!K4196</f>
        <v>Gift Card</v>
      </c>
      <c r="L4196" s="3">
        <f>Raw_Data!L4196</f>
        <v>4</v>
      </c>
      <c r="M4196" s="3">
        <f>Raw_Data!M4196</f>
        <v>0.3</v>
      </c>
      <c r="N4196" s="3" t="str">
        <f>Raw_Data!N4196</f>
        <v>Horror</v>
      </c>
      <c r="O4196" s="3" t="str">
        <f t="shared" si="650"/>
        <v>55-70</v>
      </c>
      <c r="P4196" s="3" t="str">
        <f t="shared" si="651"/>
        <v>&lt;10h</v>
      </c>
      <c r="Q4196" s="3" t="str">
        <f t="shared" si="652"/>
        <v>22-45d</v>
      </c>
      <c r="R4196" s="3" t="str">
        <f t="shared" si="653"/>
        <v>Medium</v>
      </c>
      <c r="S4196" s="3" t="str">
        <f t="shared" si="654"/>
        <v>Mid</v>
      </c>
      <c r="T4196" s="3" t="str">
        <f t="shared" si="655"/>
        <v>Active</v>
      </c>
      <c r="U4196" s="4">
        <f>1/(1+EXP(-(Predictive_Model!$B$5+((B4196-Predictive_Model!$B$20)/Predictive_Model!$C$20)*Predictive_Model!$D$20+((E4196-Predictive_Model!$B$21)/Predictive_Model!$C$21)*Predictive_Model!$D$21+((F4196-Predictive_Model!$B$22)/Predictive_Model!$C$22)*Predictive_Model!$D$22+((I4196-Predictive_Model!$B$23)/Predictive_Model!$C$23)*Predictive_Model!$D$23+((L4196-Predictive_Model!$B$24)/Predictive_Model!$C$24)*Predictive_Model!$D$24+((M4196-Predictive_Model!$B$25)/Predictive_Model!$C$25)*Predictive_Model!$D$25+IF(C4196="Male",Predictive_Model!$D$31,IF(C4196="Other",Predictive_Model!$D$32,0))+IF(D4196="Premium",Predictive_Model!$D$34,IF(D4196="Standard",Predictive_Model!$D$35,0))+IF(G4196="Asia",Predictive_Model!$D$37,IF(G4196="Europe",Predictive_Model!$D$38,IF(G4196="North America",Predictive_Model!$D$39,IF(G4196="Oceania",Predictive_Model!$D$40,IF(G4196="South America",Predictive_Model!$D$41,0)))))+IF(H4196="Laptop",Predictive_Model!$D$43,IF(H4196="Mobile",Predictive_Model!$D$44,IF(H4196="TV",Predictive_Model!$D$45,IF(H4196="Tablet",Predictive_Model!$D$46,0))))+IF(K4196="Crypto",Predictive_Model!$D$48,IF(K4196="Debit Card",Predictive_Model!$D$49,IF(K4196="Gift Card",Predictive_Model!$D$50,IF(K4196="PayPal",Predictive_Model!$D$51,0))))+IF(N4196="Comedy",Predictive_Model!$D$53,IF(N4196="Documentary",Predictive_Model!$D$54,IF(N4196="Drama",Predictive_Model!$D$55,IF(N4196="Horror",Predictive_Model!$D$56,IF(N4196="Romance",Predictive_Model!$D$57,IF(N4196="Sci-Fi",Predictive_Model!$D$58,0)))))))))</f>
        <v>0.87893063965766494</v>
      </c>
      <c r="V4196" s="3" t="str">
        <f t="shared" si="656"/>
        <v>Critical</v>
      </c>
      <c r="W4196" s="6">
        <f t="shared" si="657"/>
        <v>12.296239648810733</v>
      </c>
      <c r="X4196" s="3" t="str">
        <f t="shared" si="658"/>
        <v>Priority 2</v>
      </c>
      <c r="Y4196" s="3" t="str">
        <f t="shared" si="659"/>
        <v>OK</v>
      </c>
    </row>
    <row r="4197" spans="1:25" x14ac:dyDescent="0.25">
      <c r="A4197" s="3" t="str">
        <f>Raw_Data!A4197</f>
        <v>e75da4f2-0792-4146-9a51-f4a49af1275b</v>
      </c>
      <c r="B4197" s="3">
        <f>Raw_Data!B4197</f>
        <v>44</v>
      </c>
      <c r="C4197" s="3" t="str">
        <f>Raw_Data!C4197</f>
        <v>Other</v>
      </c>
      <c r="D4197" s="3" t="str">
        <f>Raw_Data!D4197</f>
        <v>Standard</v>
      </c>
      <c r="E4197" s="3">
        <f>Raw_Data!E4197</f>
        <v>14.25</v>
      </c>
      <c r="F4197" s="3">
        <f>Raw_Data!F4197</f>
        <v>25</v>
      </c>
      <c r="G4197" s="3" t="str">
        <f>Raw_Data!G4197</f>
        <v>South America</v>
      </c>
      <c r="H4197" s="3" t="str">
        <f>Raw_Data!H4197</f>
        <v>Laptop</v>
      </c>
      <c r="I4197" s="3">
        <f>Raw_Data!I4197</f>
        <v>13.99</v>
      </c>
      <c r="J4197" s="3">
        <f>Raw_Data!J4197</f>
        <v>0</v>
      </c>
      <c r="K4197" s="3" t="str">
        <f>Raw_Data!K4197</f>
        <v>Crypto</v>
      </c>
      <c r="L4197" s="3">
        <f>Raw_Data!L4197</f>
        <v>1</v>
      </c>
      <c r="M4197" s="3">
        <f>Raw_Data!M4197</f>
        <v>0.55000000000000004</v>
      </c>
      <c r="N4197" s="3" t="str">
        <f>Raw_Data!N4197</f>
        <v>Comedy</v>
      </c>
      <c r="O4197" s="3" t="str">
        <f t="shared" si="650"/>
        <v>35-44</v>
      </c>
      <c r="P4197" s="3" t="str">
        <f t="shared" si="651"/>
        <v>10-24h</v>
      </c>
      <c r="Q4197" s="3" t="str">
        <f t="shared" si="652"/>
        <v>22-45d</v>
      </c>
      <c r="R4197" s="3" t="str">
        <f t="shared" si="653"/>
        <v>Medium</v>
      </c>
      <c r="S4197" s="3" t="str">
        <f t="shared" si="654"/>
        <v>Mid</v>
      </c>
      <c r="T4197" s="3" t="str">
        <f t="shared" si="655"/>
        <v>Active</v>
      </c>
      <c r="U4197" s="4">
        <f>1/(1+EXP(-(Predictive_Model!$B$5+((B4197-Predictive_Model!$B$20)/Predictive_Model!$C$20)*Predictive_Model!$D$20+((E4197-Predictive_Model!$B$21)/Predictive_Model!$C$21)*Predictive_Model!$D$21+((F4197-Predictive_Model!$B$22)/Predictive_Model!$C$22)*Predictive_Model!$D$22+((I4197-Predictive_Model!$B$23)/Predictive_Model!$C$23)*Predictive_Model!$D$23+((L4197-Predictive_Model!$B$24)/Predictive_Model!$C$24)*Predictive_Model!$D$24+((M4197-Predictive_Model!$B$25)/Predictive_Model!$C$25)*Predictive_Model!$D$25+IF(C4197="Male",Predictive_Model!$D$31,IF(C4197="Other",Predictive_Model!$D$32,0))+IF(D4197="Premium",Predictive_Model!$D$34,IF(D4197="Standard",Predictive_Model!$D$35,0))+IF(G4197="Asia",Predictive_Model!$D$37,IF(G4197="Europe",Predictive_Model!$D$38,IF(G4197="North America",Predictive_Model!$D$39,IF(G4197="Oceania",Predictive_Model!$D$40,IF(G4197="South America",Predictive_Model!$D$41,0)))))+IF(H4197="Laptop",Predictive_Model!$D$43,IF(H4197="Mobile",Predictive_Model!$D$44,IF(H4197="TV",Predictive_Model!$D$45,IF(H4197="Tablet",Predictive_Model!$D$46,0))))+IF(K4197="Crypto",Predictive_Model!$D$48,IF(K4197="Debit Card",Predictive_Model!$D$49,IF(K4197="Gift Card",Predictive_Model!$D$50,IF(K4197="PayPal",Predictive_Model!$D$51,0))))+IF(N4197="Comedy",Predictive_Model!$D$53,IF(N4197="Documentary",Predictive_Model!$D$54,IF(N4197="Drama",Predictive_Model!$D$55,IF(N4197="Horror",Predictive_Model!$D$56,IF(N4197="Romance",Predictive_Model!$D$57,IF(N4197="Sci-Fi",Predictive_Model!$D$58,0)))))))))</f>
        <v>0.77999622544294211</v>
      </c>
      <c r="V4197" s="3" t="str">
        <f t="shared" si="656"/>
        <v>Critical</v>
      </c>
      <c r="W4197" s="6">
        <f t="shared" si="657"/>
        <v>10.91214719394676</v>
      </c>
      <c r="X4197" s="3" t="str">
        <f t="shared" si="658"/>
        <v>Priority 2</v>
      </c>
      <c r="Y4197" s="3" t="str">
        <f t="shared" si="659"/>
        <v>OK</v>
      </c>
    </row>
    <row r="4198" spans="1:25" x14ac:dyDescent="0.25">
      <c r="A4198" s="3" t="str">
        <f>Raw_Data!A4198</f>
        <v>611b8c45-f9dd-4635-a726-f2fab2ab0c7e</v>
      </c>
      <c r="B4198" s="3">
        <f>Raw_Data!B4198</f>
        <v>36</v>
      </c>
      <c r="C4198" s="3" t="str">
        <f>Raw_Data!C4198</f>
        <v>Male</v>
      </c>
      <c r="D4198" s="3" t="str">
        <f>Raw_Data!D4198</f>
        <v>Standard</v>
      </c>
      <c r="E4198" s="3">
        <f>Raw_Data!E4198</f>
        <v>9.1</v>
      </c>
      <c r="F4198" s="3">
        <f>Raw_Data!F4198</f>
        <v>2</v>
      </c>
      <c r="G4198" s="3" t="str">
        <f>Raw_Data!G4198</f>
        <v>North America</v>
      </c>
      <c r="H4198" s="3" t="str">
        <f>Raw_Data!H4198</f>
        <v>Tablet</v>
      </c>
      <c r="I4198" s="3">
        <f>Raw_Data!I4198</f>
        <v>13.99</v>
      </c>
      <c r="J4198" s="3">
        <f>Raw_Data!J4198</f>
        <v>0</v>
      </c>
      <c r="K4198" s="3" t="str">
        <f>Raw_Data!K4198</f>
        <v>Debit Card</v>
      </c>
      <c r="L4198" s="3">
        <f>Raw_Data!L4198</f>
        <v>2</v>
      </c>
      <c r="M4198" s="3">
        <f>Raw_Data!M4198</f>
        <v>3.03</v>
      </c>
      <c r="N4198" s="3" t="str">
        <f>Raw_Data!N4198</f>
        <v>Drama</v>
      </c>
      <c r="O4198" s="3" t="str">
        <f t="shared" si="650"/>
        <v>35-44</v>
      </c>
      <c r="P4198" s="3" t="str">
        <f t="shared" si="651"/>
        <v>&lt;10h</v>
      </c>
      <c r="Q4198" s="3" t="str">
        <f t="shared" si="652"/>
        <v>0-7d</v>
      </c>
      <c r="R4198" s="3" t="str">
        <f t="shared" si="653"/>
        <v>Medium</v>
      </c>
      <c r="S4198" s="3" t="str">
        <f t="shared" si="654"/>
        <v>Mid</v>
      </c>
      <c r="T4198" s="3" t="str">
        <f t="shared" si="655"/>
        <v>Active</v>
      </c>
      <c r="U4198" s="4">
        <f>1/(1+EXP(-(Predictive_Model!$B$5+((B4198-Predictive_Model!$B$20)/Predictive_Model!$C$20)*Predictive_Model!$D$20+((E4198-Predictive_Model!$B$21)/Predictive_Model!$C$21)*Predictive_Model!$D$21+((F4198-Predictive_Model!$B$22)/Predictive_Model!$C$22)*Predictive_Model!$D$22+((I4198-Predictive_Model!$B$23)/Predictive_Model!$C$23)*Predictive_Model!$D$23+((L4198-Predictive_Model!$B$24)/Predictive_Model!$C$24)*Predictive_Model!$D$24+((M4198-Predictive_Model!$B$25)/Predictive_Model!$C$25)*Predictive_Model!$D$25+IF(C4198="Male",Predictive_Model!$D$31,IF(C4198="Other",Predictive_Model!$D$32,0))+IF(D4198="Premium",Predictive_Model!$D$34,IF(D4198="Standard",Predictive_Model!$D$35,0))+IF(G4198="Asia",Predictive_Model!$D$37,IF(G4198="Europe",Predictive_Model!$D$38,IF(G4198="North America",Predictive_Model!$D$39,IF(G4198="Oceania",Predictive_Model!$D$40,IF(G4198="South America",Predictive_Model!$D$41,0)))))+IF(H4198="Laptop",Predictive_Model!$D$43,IF(H4198="Mobile",Predictive_Model!$D$44,IF(H4198="TV",Predictive_Model!$D$45,IF(H4198="Tablet",Predictive_Model!$D$46,0))))+IF(K4198="Crypto",Predictive_Model!$D$48,IF(K4198="Debit Card",Predictive_Model!$D$49,IF(K4198="Gift Card",Predictive_Model!$D$50,IF(K4198="PayPal",Predictive_Model!$D$51,0))))+IF(N4198="Comedy",Predictive_Model!$D$53,IF(N4198="Documentary",Predictive_Model!$D$54,IF(N4198="Drama",Predictive_Model!$D$55,IF(N4198="Horror",Predictive_Model!$D$56,IF(N4198="Romance",Predictive_Model!$D$57,IF(N4198="Sci-Fi",Predictive_Model!$D$58,0)))))))))</f>
        <v>2.0446960853934323E-2</v>
      </c>
      <c r="V4198" s="3" t="str">
        <f t="shared" si="656"/>
        <v>Low</v>
      </c>
      <c r="W4198" s="6">
        <f t="shared" si="657"/>
        <v>0.2860529823465412</v>
      </c>
      <c r="X4198" s="3" t="str">
        <f t="shared" si="658"/>
        <v>Monitor</v>
      </c>
      <c r="Y4198" s="3" t="str">
        <f t="shared" si="659"/>
        <v>OK</v>
      </c>
    </row>
    <row r="4199" spans="1:25" x14ac:dyDescent="0.25">
      <c r="A4199" s="3" t="str">
        <f>Raw_Data!A4199</f>
        <v>6f8f6066-8b9d-4d86-9706-fd94c6d87f8c</v>
      </c>
      <c r="B4199" s="3">
        <f>Raw_Data!B4199</f>
        <v>38</v>
      </c>
      <c r="C4199" s="3" t="str">
        <f>Raw_Data!C4199</f>
        <v>Female</v>
      </c>
      <c r="D4199" s="3" t="str">
        <f>Raw_Data!D4199</f>
        <v>Basic</v>
      </c>
      <c r="E4199" s="3">
        <f>Raw_Data!E4199</f>
        <v>0.32</v>
      </c>
      <c r="F4199" s="3">
        <f>Raw_Data!F4199</f>
        <v>16</v>
      </c>
      <c r="G4199" s="3" t="str">
        <f>Raw_Data!G4199</f>
        <v>South America</v>
      </c>
      <c r="H4199" s="3" t="str">
        <f>Raw_Data!H4199</f>
        <v>Tablet</v>
      </c>
      <c r="I4199" s="3">
        <f>Raw_Data!I4199</f>
        <v>8.99</v>
      </c>
      <c r="J4199" s="3">
        <f>Raw_Data!J4199</f>
        <v>1</v>
      </c>
      <c r="K4199" s="3" t="str">
        <f>Raw_Data!K4199</f>
        <v>Debit Card</v>
      </c>
      <c r="L4199" s="3">
        <f>Raw_Data!L4199</f>
        <v>3</v>
      </c>
      <c r="M4199" s="3">
        <f>Raw_Data!M4199</f>
        <v>0.02</v>
      </c>
      <c r="N4199" s="3" t="str">
        <f>Raw_Data!N4199</f>
        <v>Comedy</v>
      </c>
      <c r="O4199" s="3" t="str">
        <f t="shared" si="650"/>
        <v>35-44</v>
      </c>
      <c r="P4199" s="3" t="str">
        <f t="shared" si="651"/>
        <v>&lt;10h</v>
      </c>
      <c r="Q4199" s="3" t="str">
        <f t="shared" si="652"/>
        <v>8-21d</v>
      </c>
      <c r="R4199" s="3" t="str">
        <f t="shared" si="653"/>
        <v>Medium</v>
      </c>
      <c r="S4199" s="3" t="str">
        <f t="shared" si="654"/>
        <v>Low</v>
      </c>
      <c r="T4199" s="3" t="str">
        <f t="shared" si="655"/>
        <v>Churned</v>
      </c>
      <c r="U4199" s="4">
        <f>1/(1+EXP(-(Predictive_Model!$B$5+((B4199-Predictive_Model!$B$20)/Predictive_Model!$C$20)*Predictive_Model!$D$20+((E4199-Predictive_Model!$B$21)/Predictive_Model!$C$21)*Predictive_Model!$D$21+((F4199-Predictive_Model!$B$22)/Predictive_Model!$C$22)*Predictive_Model!$D$22+((I4199-Predictive_Model!$B$23)/Predictive_Model!$C$23)*Predictive_Model!$D$23+((L4199-Predictive_Model!$B$24)/Predictive_Model!$C$24)*Predictive_Model!$D$24+((M4199-Predictive_Model!$B$25)/Predictive_Model!$C$25)*Predictive_Model!$D$25+IF(C4199="Male",Predictive_Model!$D$31,IF(C4199="Other",Predictive_Model!$D$32,0))+IF(D4199="Premium",Predictive_Model!$D$34,IF(D4199="Standard",Predictive_Model!$D$35,0))+IF(G4199="Asia",Predictive_Model!$D$37,IF(G4199="Europe",Predictive_Model!$D$38,IF(G4199="North America",Predictive_Model!$D$39,IF(G4199="Oceania",Predictive_Model!$D$40,IF(G4199="South America",Predictive_Model!$D$41,0)))))+IF(H4199="Laptop",Predictive_Model!$D$43,IF(H4199="Mobile",Predictive_Model!$D$44,IF(H4199="TV",Predictive_Model!$D$45,IF(H4199="Tablet",Predictive_Model!$D$46,0))))+IF(K4199="Crypto",Predictive_Model!$D$48,IF(K4199="Debit Card",Predictive_Model!$D$49,IF(K4199="Gift Card",Predictive_Model!$D$50,IF(K4199="PayPal",Predictive_Model!$D$51,0))))+IF(N4199="Comedy",Predictive_Model!$D$53,IF(N4199="Documentary",Predictive_Model!$D$54,IF(N4199="Drama",Predictive_Model!$D$55,IF(N4199="Horror",Predictive_Model!$D$56,IF(N4199="Romance",Predictive_Model!$D$57,IF(N4199="Sci-Fi",Predictive_Model!$D$58,0)))))))))</f>
        <v>0.99822465291375062</v>
      </c>
      <c r="V4199" s="3" t="str">
        <f t="shared" si="656"/>
        <v>Critical</v>
      </c>
      <c r="W4199" s="6">
        <f t="shared" si="657"/>
        <v>8.99</v>
      </c>
      <c r="X4199" s="3" t="str">
        <f t="shared" si="658"/>
        <v>Priority 2</v>
      </c>
      <c r="Y4199" s="3" t="str">
        <f t="shared" si="659"/>
        <v>OK</v>
      </c>
    </row>
    <row r="4200" spans="1:25" x14ac:dyDescent="0.25">
      <c r="A4200" s="3" t="str">
        <f>Raw_Data!A4200</f>
        <v>0ef46415-fdcc-428b-8f0d-068a9412db6a</v>
      </c>
      <c r="B4200" s="3">
        <f>Raw_Data!B4200</f>
        <v>44</v>
      </c>
      <c r="C4200" s="3" t="str">
        <f>Raw_Data!C4200</f>
        <v>Female</v>
      </c>
      <c r="D4200" s="3" t="str">
        <f>Raw_Data!D4200</f>
        <v>Basic</v>
      </c>
      <c r="E4200" s="3">
        <f>Raw_Data!E4200</f>
        <v>1.03</v>
      </c>
      <c r="F4200" s="3">
        <f>Raw_Data!F4200</f>
        <v>15</v>
      </c>
      <c r="G4200" s="3" t="str">
        <f>Raw_Data!G4200</f>
        <v>Asia</v>
      </c>
      <c r="H4200" s="3" t="str">
        <f>Raw_Data!H4200</f>
        <v>Tablet</v>
      </c>
      <c r="I4200" s="3">
        <f>Raw_Data!I4200</f>
        <v>8.99</v>
      </c>
      <c r="J4200" s="3">
        <f>Raw_Data!J4200</f>
        <v>1</v>
      </c>
      <c r="K4200" s="3" t="str">
        <f>Raw_Data!K4200</f>
        <v>Gift Card</v>
      </c>
      <c r="L4200" s="3">
        <f>Raw_Data!L4200</f>
        <v>3</v>
      </c>
      <c r="M4200" s="3">
        <f>Raw_Data!M4200</f>
        <v>0.06</v>
      </c>
      <c r="N4200" s="3" t="str">
        <f>Raw_Data!N4200</f>
        <v>Drama</v>
      </c>
      <c r="O4200" s="3" t="str">
        <f t="shared" si="650"/>
        <v>35-44</v>
      </c>
      <c r="P4200" s="3" t="str">
        <f t="shared" si="651"/>
        <v>&lt;10h</v>
      </c>
      <c r="Q4200" s="3" t="str">
        <f t="shared" si="652"/>
        <v>8-21d</v>
      </c>
      <c r="R4200" s="3" t="str">
        <f t="shared" si="653"/>
        <v>Medium</v>
      </c>
      <c r="S4200" s="3" t="str">
        <f t="shared" si="654"/>
        <v>Low</v>
      </c>
      <c r="T4200" s="3" t="str">
        <f t="shared" si="655"/>
        <v>Churned</v>
      </c>
      <c r="U4200" s="4">
        <f>1/(1+EXP(-(Predictive_Model!$B$5+((B4200-Predictive_Model!$B$20)/Predictive_Model!$C$20)*Predictive_Model!$D$20+((E4200-Predictive_Model!$B$21)/Predictive_Model!$C$21)*Predictive_Model!$D$21+((F4200-Predictive_Model!$B$22)/Predictive_Model!$C$22)*Predictive_Model!$D$22+((I4200-Predictive_Model!$B$23)/Predictive_Model!$C$23)*Predictive_Model!$D$23+((L4200-Predictive_Model!$B$24)/Predictive_Model!$C$24)*Predictive_Model!$D$24+((M4200-Predictive_Model!$B$25)/Predictive_Model!$C$25)*Predictive_Model!$D$25+IF(C4200="Male",Predictive_Model!$D$31,IF(C4200="Other",Predictive_Model!$D$32,0))+IF(D4200="Premium",Predictive_Model!$D$34,IF(D4200="Standard",Predictive_Model!$D$35,0))+IF(G4200="Asia",Predictive_Model!$D$37,IF(G4200="Europe",Predictive_Model!$D$38,IF(G4200="North America",Predictive_Model!$D$39,IF(G4200="Oceania",Predictive_Model!$D$40,IF(G4200="South America",Predictive_Model!$D$41,0)))))+IF(H4200="Laptop",Predictive_Model!$D$43,IF(H4200="Mobile",Predictive_Model!$D$44,IF(H4200="TV",Predictive_Model!$D$45,IF(H4200="Tablet",Predictive_Model!$D$46,0))))+IF(K4200="Crypto",Predictive_Model!$D$48,IF(K4200="Debit Card",Predictive_Model!$D$49,IF(K4200="Gift Card",Predictive_Model!$D$50,IF(K4200="PayPal",Predictive_Model!$D$51,0))))+IF(N4200="Comedy",Predictive_Model!$D$53,IF(N4200="Documentary",Predictive_Model!$D$54,IF(N4200="Drama",Predictive_Model!$D$55,IF(N4200="Horror",Predictive_Model!$D$56,IF(N4200="Romance",Predictive_Model!$D$57,IF(N4200="Sci-Fi",Predictive_Model!$D$58,0)))))))))</f>
        <v>0.99828558441012205</v>
      </c>
      <c r="V4200" s="3" t="str">
        <f t="shared" si="656"/>
        <v>Critical</v>
      </c>
      <c r="W4200" s="6">
        <f t="shared" si="657"/>
        <v>8.99</v>
      </c>
      <c r="X4200" s="3" t="str">
        <f t="shared" si="658"/>
        <v>Priority 2</v>
      </c>
      <c r="Y4200" s="3" t="str">
        <f t="shared" si="659"/>
        <v>OK</v>
      </c>
    </row>
    <row r="4201" spans="1:25" x14ac:dyDescent="0.25">
      <c r="A4201" s="3" t="str">
        <f>Raw_Data!A4201</f>
        <v>79ffa97f-3b33-4795-9d8b-98cb819d9a5c</v>
      </c>
      <c r="B4201" s="3">
        <f>Raw_Data!B4201</f>
        <v>20</v>
      </c>
      <c r="C4201" s="3" t="str">
        <f>Raw_Data!C4201</f>
        <v>Female</v>
      </c>
      <c r="D4201" s="3" t="str">
        <f>Raw_Data!D4201</f>
        <v>Premium</v>
      </c>
      <c r="E4201" s="3">
        <f>Raw_Data!E4201</f>
        <v>60.37</v>
      </c>
      <c r="F4201" s="3">
        <f>Raw_Data!F4201</f>
        <v>8</v>
      </c>
      <c r="G4201" s="3" t="str">
        <f>Raw_Data!G4201</f>
        <v>Asia</v>
      </c>
      <c r="H4201" s="3" t="str">
        <f>Raw_Data!H4201</f>
        <v>Laptop</v>
      </c>
      <c r="I4201" s="3">
        <f>Raw_Data!I4201</f>
        <v>17.989999999999998</v>
      </c>
      <c r="J4201" s="3">
        <f>Raw_Data!J4201</f>
        <v>0</v>
      </c>
      <c r="K4201" s="3" t="str">
        <f>Raw_Data!K4201</f>
        <v>Debit Card</v>
      </c>
      <c r="L4201" s="3">
        <f>Raw_Data!L4201</f>
        <v>3</v>
      </c>
      <c r="M4201" s="3">
        <f>Raw_Data!M4201</f>
        <v>6.71</v>
      </c>
      <c r="N4201" s="3" t="str">
        <f>Raw_Data!N4201</f>
        <v>Sci-Fi</v>
      </c>
      <c r="O4201" s="3" t="str">
        <f t="shared" si="650"/>
        <v>18-24</v>
      </c>
      <c r="P4201" s="3" t="str">
        <f t="shared" si="651"/>
        <v>50h+</v>
      </c>
      <c r="Q4201" s="3" t="str">
        <f t="shared" si="652"/>
        <v>8-21d</v>
      </c>
      <c r="R4201" s="3" t="str">
        <f t="shared" si="653"/>
        <v>High</v>
      </c>
      <c r="S4201" s="3" t="str">
        <f t="shared" si="654"/>
        <v>High</v>
      </c>
      <c r="T4201" s="3" t="str">
        <f t="shared" si="655"/>
        <v>Active</v>
      </c>
      <c r="U4201" s="4">
        <f>1/(1+EXP(-(Predictive_Model!$B$5+((B4201-Predictive_Model!$B$20)/Predictive_Model!$C$20)*Predictive_Model!$D$20+((E4201-Predictive_Model!$B$21)/Predictive_Model!$C$21)*Predictive_Model!$D$21+((F4201-Predictive_Model!$B$22)/Predictive_Model!$C$22)*Predictive_Model!$D$22+((I4201-Predictive_Model!$B$23)/Predictive_Model!$C$23)*Predictive_Model!$D$23+((L4201-Predictive_Model!$B$24)/Predictive_Model!$C$24)*Predictive_Model!$D$24+((M4201-Predictive_Model!$B$25)/Predictive_Model!$C$25)*Predictive_Model!$D$25+IF(C4201="Male",Predictive_Model!$D$31,IF(C4201="Other",Predictive_Model!$D$32,0))+IF(D4201="Premium",Predictive_Model!$D$34,IF(D4201="Standard",Predictive_Model!$D$35,0))+IF(G4201="Asia",Predictive_Model!$D$37,IF(G4201="Europe",Predictive_Model!$D$38,IF(G4201="North America",Predictive_Model!$D$39,IF(G4201="Oceania",Predictive_Model!$D$40,IF(G4201="South America",Predictive_Model!$D$41,0)))))+IF(H4201="Laptop",Predictive_Model!$D$43,IF(H4201="Mobile",Predictive_Model!$D$44,IF(H4201="TV",Predictive_Model!$D$45,IF(H4201="Tablet",Predictive_Model!$D$46,0))))+IF(K4201="Crypto",Predictive_Model!$D$48,IF(K4201="Debit Card",Predictive_Model!$D$49,IF(K4201="Gift Card",Predictive_Model!$D$50,IF(K4201="PayPal",Predictive_Model!$D$51,0))))+IF(N4201="Comedy",Predictive_Model!$D$53,IF(N4201="Documentary",Predictive_Model!$D$54,IF(N4201="Drama",Predictive_Model!$D$55,IF(N4201="Horror",Predictive_Model!$D$56,IF(N4201="Romance",Predictive_Model!$D$57,IF(N4201="Sci-Fi",Predictive_Model!$D$58,0)))))))))</f>
        <v>1.3610809588808525E-13</v>
      </c>
      <c r="V4201" s="3" t="str">
        <f t="shared" si="656"/>
        <v>Low</v>
      </c>
      <c r="W4201" s="6">
        <f t="shared" si="657"/>
        <v>2.4485846450266536E-12</v>
      </c>
      <c r="X4201" s="3" t="str">
        <f t="shared" si="658"/>
        <v>Monitor</v>
      </c>
      <c r="Y4201" s="3" t="str">
        <f t="shared" si="659"/>
        <v>OK</v>
      </c>
    </row>
    <row r="4202" spans="1:25" x14ac:dyDescent="0.25">
      <c r="A4202" s="3" t="str">
        <f>Raw_Data!A4202</f>
        <v>e3c31b2e-94eb-419b-8212-3536e2385d2c</v>
      </c>
      <c r="B4202" s="3">
        <f>Raw_Data!B4202</f>
        <v>31</v>
      </c>
      <c r="C4202" s="3" t="str">
        <f>Raw_Data!C4202</f>
        <v>Other</v>
      </c>
      <c r="D4202" s="3" t="str">
        <f>Raw_Data!D4202</f>
        <v>Basic</v>
      </c>
      <c r="E4202" s="3">
        <f>Raw_Data!E4202</f>
        <v>7.32</v>
      </c>
      <c r="F4202" s="3">
        <f>Raw_Data!F4202</f>
        <v>23</v>
      </c>
      <c r="G4202" s="3" t="str">
        <f>Raw_Data!G4202</f>
        <v>Asia</v>
      </c>
      <c r="H4202" s="3" t="str">
        <f>Raw_Data!H4202</f>
        <v>Mobile</v>
      </c>
      <c r="I4202" s="3">
        <f>Raw_Data!I4202</f>
        <v>8.99</v>
      </c>
      <c r="J4202" s="3">
        <f>Raw_Data!J4202</f>
        <v>0</v>
      </c>
      <c r="K4202" s="3" t="str">
        <f>Raw_Data!K4202</f>
        <v>Gift Card</v>
      </c>
      <c r="L4202" s="3">
        <f>Raw_Data!L4202</f>
        <v>5</v>
      </c>
      <c r="M4202" s="3">
        <f>Raw_Data!M4202</f>
        <v>0.3</v>
      </c>
      <c r="N4202" s="3" t="str">
        <f>Raw_Data!N4202</f>
        <v>Documentary</v>
      </c>
      <c r="O4202" s="3" t="str">
        <f t="shared" si="650"/>
        <v>25-34</v>
      </c>
      <c r="P4202" s="3" t="str">
        <f t="shared" si="651"/>
        <v>&lt;10h</v>
      </c>
      <c r="Q4202" s="3" t="str">
        <f t="shared" si="652"/>
        <v>22-45d</v>
      </c>
      <c r="R4202" s="3" t="str">
        <f t="shared" si="653"/>
        <v>Medium</v>
      </c>
      <c r="S4202" s="3" t="str">
        <f t="shared" si="654"/>
        <v>Low</v>
      </c>
      <c r="T4202" s="3" t="str">
        <f t="shared" si="655"/>
        <v>Active</v>
      </c>
      <c r="U4202" s="4">
        <f>1/(1+EXP(-(Predictive_Model!$B$5+((B4202-Predictive_Model!$B$20)/Predictive_Model!$C$20)*Predictive_Model!$D$20+((E4202-Predictive_Model!$B$21)/Predictive_Model!$C$21)*Predictive_Model!$D$21+((F4202-Predictive_Model!$B$22)/Predictive_Model!$C$22)*Predictive_Model!$D$22+((I4202-Predictive_Model!$B$23)/Predictive_Model!$C$23)*Predictive_Model!$D$23+((L4202-Predictive_Model!$B$24)/Predictive_Model!$C$24)*Predictive_Model!$D$24+((M4202-Predictive_Model!$B$25)/Predictive_Model!$C$25)*Predictive_Model!$D$25+IF(C4202="Male",Predictive_Model!$D$31,IF(C4202="Other",Predictive_Model!$D$32,0))+IF(D4202="Premium",Predictive_Model!$D$34,IF(D4202="Standard",Predictive_Model!$D$35,0))+IF(G4202="Asia",Predictive_Model!$D$37,IF(G4202="Europe",Predictive_Model!$D$38,IF(G4202="North America",Predictive_Model!$D$39,IF(G4202="Oceania",Predictive_Model!$D$40,IF(G4202="South America",Predictive_Model!$D$41,0)))))+IF(H4202="Laptop",Predictive_Model!$D$43,IF(H4202="Mobile",Predictive_Model!$D$44,IF(H4202="TV",Predictive_Model!$D$45,IF(H4202="Tablet",Predictive_Model!$D$46,0))))+IF(K4202="Crypto",Predictive_Model!$D$48,IF(K4202="Debit Card",Predictive_Model!$D$49,IF(K4202="Gift Card",Predictive_Model!$D$50,IF(K4202="PayPal",Predictive_Model!$D$51,0))))+IF(N4202="Comedy",Predictive_Model!$D$53,IF(N4202="Documentary",Predictive_Model!$D$54,IF(N4202="Drama",Predictive_Model!$D$55,IF(N4202="Horror",Predictive_Model!$D$56,IF(N4202="Romance",Predictive_Model!$D$57,IF(N4202="Sci-Fi",Predictive_Model!$D$58,0)))))))))</f>
        <v>0.97121549107942695</v>
      </c>
      <c r="V4202" s="3" t="str">
        <f t="shared" si="656"/>
        <v>Critical</v>
      </c>
      <c r="W4202" s="6">
        <f t="shared" si="657"/>
        <v>8.7312272648040476</v>
      </c>
      <c r="X4202" s="3" t="str">
        <f t="shared" si="658"/>
        <v>Priority 2</v>
      </c>
      <c r="Y4202" s="3" t="str">
        <f t="shared" si="659"/>
        <v>OK</v>
      </c>
    </row>
    <row r="4203" spans="1:25" x14ac:dyDescent="0.25">
      <c r="A4203" s="3" t="str">
        <f>Raw_Data!A4203</f>
        <v>d8a1b0e1-30c5-404c-aaef-ee2f91090379</v>
      </c>
      <c r="B4203" s="3">
        <f>Raw_Data!B4203</f>
        <v>33</v>
      </c>
      <c r="C4203" s="3" t="str">
        <f>Raw_Data!C4203</f>
        <v>Other</v>
      </c>
      <c r="D4203" s="3" t="str">
        <f>Raw_Data!D4203</f>
        <v>Premium</v>
      </c>
      <c r="E4203" s="3">
        <f>Raw_Data!E4203</f>
        <v>3.8</v>
      </c>
      <c r="F4203" s="3">
        <f>Raw_Data!F4203</f>
        <v>38</v>
      </c>
      <c r="G4203" s="3" t="str">
        <f>Raw_Data!G4203</f>
        <v>Oceania</v>
      </c>
      <c r="H4203" s="3" t="str">
        <f>Raw_Data!H4203</f>
        <v>Mobile</v>
      </c>
      <c r="I4203" s="3">
        <f>Raw_Data!I4203</f>
        <v>17.989999999999998</v>
      </c>
      <c r="J4203" s="3">
        <f>Raw_Data!J4203</f>
        <v>1</v>
      </c>
      <c r="K4203" s="3" t="str">
        <f>Raw_Data!K4203</f>
        <v>Crypto</v>
      </c>
      <c r="L4203" s="3">
        <f>Raw_Data!L4203</f>
        <v>2</v>
      </c>
      <c r="M4203" s="3">
        <f>Raw_Data!M4203</f>
        <v>0.1</v>
      </c>
      <c r="N4203" s="3" t="str">
        <f>Raw_Data!N4203</f>
        <v>Sci-Fi</v>
      </c>
      <c r="O4203" s="3" t="str">
        <f t="shared" si="650"/>
        <v>25-34</v>
      </c>
      <c r="P4203" s="3" t="str">
        <f t="shared" si="651"/>
        <v>&lt;10h</v>
      </c>
      <c r="Q4203" s="3" t="str">
        <f t="shared" si="652"/>
        <v>22-45d</v>
      </c>
      <c r="R4203" s="3" t="str">
        <f t="shared" si="653"/>
        <v>Medium</v>
      </c>
      <c r="S4203" s="3" t="str">
        <f t="shared" si="654"/>
        <v>High</v>
      </c>
      <c r="T4203" s="3" t="str">
        <f t="shared" si="655"/>
        <v>Churned</v>
      </c>
      <c r="U4203" s="4">
        <f>1/(1+EXP(-(Predictive_Model!$B$5+((B4203-Predictive_Model!$B$20)/Predictive_Model!$C$20)*Predictive_Model!$D$20+((E4203-Predictive_Model!$B$21)/Predictive_Model!$C$21)*Predictive_Model!$D$21+((F4203-Predictive_Model!$B$22)/Predictive_Model!$C$22)*Predictive_Model!$D$22+((I4203-Predictive_Model!$B$23)/Predictive_Model!$C$23)*Predictive_Model!$D$23+((L4203-Predictive_Model!$B$24)/Predictive_Model!$C$24)*Predictive_Model!$D$24+((M4203-Predictive_Model!$B$25)/Predictive_Model!$C$25)*Predictive_Model!$D$25+IF(C4203="Male",Predictive_Model!$D$31,IF(C4203="Other",Predictive_Model!$D$32,0))+IF(D4203="Premium",Predictive_Model!$D$34,IF(D4203="Standard",Predictive_Model!$D$35,0))+IF(G4203="Asia",Predictive_Model!$D$37,IF(G4203="Europe",Predictive_Model!$D$38,IF(G4203="North America",Predictive_Model!$D$39,IF(G4203="Oceania",Predictive_Model!$D$40,IF(G4203="South America",Predictive_Model!$D$41,0)))))+IF(H4203="Laptop",Predictive_Model!$D$43,IF(H4203="Mobile",Predictive_Model!$D$44,IF(H4203="TV",Predictive_Model!$D$45,IF(H4203="Tablet",Predictive_Model!$D$46,0))))+IF(K4203="Crypto",Predictive_Model!$D$48,IF(K4203="Debit Card",Predictive_Model!$D$49,IF(K4203="Gift Card",Predictive_Model!$D$50,IF(K4203="PayPal",Predictive_Model!$D$51,0))))+IF(N4203="Comedy",Predictive_Model!$D$53,IF(N4203="Documentary",Predictive_Model!$D$54,IF(N4203="Drama",Predictive_Model!$D$55,IF(N4203="Horror",Predictive_Model!$D$56,IF(N4203="Romance",Predictive_Model!$D$57,IF(N4203="Sci-Fi",Predictive_Model!$D$58,0)))))))))</f>
        <v>0.99809497224109667</v>
      </c>
      <c r="V4203" s="3" t="str">
        <f t="shared" si="656"/>
        <v>Critical</v>
      </c>
      <c r="W4203" s="6">
        <f t="shared" si="657"/>
        <v>17.989999999999998</v>
      </c>
      <c r="X4203" s="3" t="str">
        <f t="shared" si="658"/>
        <v>Priority 1</v>
      </c>
      <c r="Y4203" s="3" t="str">
        <f t="shared" si="659"/>
        <v>OK</v>
      </c>
    </row>
    <row r="4204" spans="1:25" x14ac:dyDescent="0.25">
      <c r="A4204" s="3" t="str">
        <f>Raw_Data!A4204</f>
        <v>3305c5ff-0c1d-4454-a4d1-dea0e3978975</v>
      </c>
      <c r="B4204" s="3">
        <f>Raw_Data!B4204</f>
        <v>50</v>
      </c>
      <c r="C4204" s="3" t="str">
        <f>Raw_Data!C4204</f>
        <v>Female</v>
      </c>
      <c r="D4204" s="3" t="str">
        <f>Raw_Data!D4204</f>
        <v>Premium</v>
      </c>
      <c r="E4204" s="3">
        <f>Raw_Data!E4204</f>
        <v>18.62</v>
      </c>
      <c r="F4204" s="3">
        <f>Raw_Data!F4204</f>
        <v>25</v>
      </c>
      <c r="G4204" s="3" t="str">
        <f>Raw_Data!G4204</f>
        <v>Africa</v>
      </c>
      <c r="H4204" s="3" t="str">
        <f>Raw_Data!H4204</f>
        <v>Tablet</v>
      </c>
      <c r="I4204" s="3">
        <f>Raw_Data!I4204</f>
        <v>17.989999999999998</v>
      </c>
      <c r="J4204" s="3">
        <f>Raw_Data!J4204</f>
        <v>0</v>
      </c>
      <c r="K4204" s="3" t="str">
        <f>Raw_Data!K4204</f>
        <v>Gift Card</v>
      </c>
      <c r="L4204" s="3">
        <f>Raw_Data!L4204</f>
        <v>5</v>
      </c>
      <c r="M4204" s="3">
        <f>Raw_Data!M4204</f>
        <v>0.72</v>
      </c>
      <c r="N4204" s="3" t="str">
        <f>Raw_Data!N4204</f>
        <v>Documentary</v>
      </c>
      <c r="O4204" s="3" t="str">
        <f t="shared" si="650"/>
        <v>45-54</v>
      </c>
      <c r="P4204" s="3" t="str">
        <f t="shared" si="651"/>
        <v>10-24h</v>
      </c>
      <c r="Q4204" s="3" t="str">
        <f t="shared" si="652"/>
        <v>22-45d</v>
      </c>
      <c r="R4204" s="3" t="str">
        <f t="shared" si="653"/>
        <v>Medium</v>
      </c>
      <c r="S4204" s="3" t="str">
        <f t="shared" si="654"/>
        <v>High</v>
      </c>
      <c r="T4204" s="3" t="str">
        <f t="shared" si="655"/>
        <v>Active</v>
      </c>
      <c r="U4204" s="4">
        <f>1/(1+EXP(-(Predictive_Model!$B$5+((B4204-Predictive_Model!$B$20)/Predictive_Model!$C$20)*Predictive_Model!$D$20+((E4204-Predictive_Model!$B$21)/Predictive_Model!$C$21)*Predictive_Model!$D$21+((F4204-Predictive_Model!$B$22)/Predictive_Model!$C$22)*Predictive_Model!$D$22+((I4204-Predictive_Model!$B$23)/Predictive_Model!$C$23)*Predictive_Model!$D$23+((L4204-Predictive_Model!$B$24)/Predictive_Model!$C$24)*Predictive_Model!$D$24+((M4204-Predictive_Model!$B$25)/Predictive_Model!$C$25)*Predictive_Model!$D$25+IF(C4204="Male",Predictive_Model!$D$31,IF(C4204="Other",Predictive_Model!$D$32,0))+IF(D4204="Premium",Predictive_Model!$D$34,IF(D4204="Standard",Predictive_Model!$D$35,0))+IF(G4204="Asia",Predictive_Model!$D$37,IF(G4204="Europe",Predictive_Model!$D$38,IF(G4204="North America",Predictive_Model!$D$39,IF(G4204="Oceania",Predictive_Model!$D$40,IF(G4204="South America",Predictive_Model!$D$41,0)))))+IF(H4204="Laptop",Predictive_Model!$D$43,IF(H4204="Mobile",Predictive_Model!$D$44,IF(H4204="TV",Predictive_Model!$D$45,IF(H4204="Tablet",Predictive_Model!$D$46,0))))+IF(K4204="Crypto",Predictive_Model!$D$48,IF(K4204="Debit Card",Predictive_Model!$D$49,IF(K4204="Gift Card",Predictive_Model!$D$50,IF(K4204="PayPal",Predictive_Model!$D$51,0))))+IF(N4204="Comedy",Predictive_Model!$D$53,IF(N4204="Documentary",Predictive_Model!$D$54,IF(N4204="Drama",Predictive_Model!$D$55,IF(N4204="Horror",Predictive_Model!$D$56,IF(N4204="Romance",Predictive_Model!$D$57,IF(N4204="Sci-Fi",Predictive_Model!$D$58,0)))))))))</f>
        <v>3.2914288950505459E-2</v>
      </c>
      <c r="V4204" s="3" t="str">
        <f t="shared" si="656"/>
        <v>Low</v>
      </c>
      <c r="W4204" s="6">
        <f t="shared" si="657"/>
        <v>0.59212805821959313</v>
      </c>
      <c r="X4204" s="3" t="str">
        <f t="shared" si="658"/>
        <v>Monitor</v>
      </c>
      <c r="Y4204" s="3" t="str">
        <f t="shared" si="659"/>
        <v>OK</v>
      </c>
    </row>
    <row r="4205" spans="1:25" x14ac:dyDescent="0.25">
      <c r="A4205" s="3" t="str">
        <f>Raw_Data!A4205</f>
        <v>13869085-2e02-4a17-add2-47d51472d671</v>
      </c>
      <c r="B4205" s="3">
        <f>Raw_Data!B4205</f>
        <v>64</v>
      </c>
      <c r="C4205" s="3" t="str">
        <f>Raw_Data!C4205</f>
        <v>Male</v>
      </c>
      <c r="D4205" s="3" t="str">
        <f>Raw_Data!D4205</f>
        <v>Premium</v>
      </c>
      <c r="E4205" s="3">
        <f>Raw_Data!E4205</f>
        <v>16.62</v>
      </c>
      <c r="F4205" s="3">
        <f>Raw_Data!F4205</f>
        <v>58</v>
      </c>
      <c r="G4205" s="3" t="str">
        <f>Raw_Data!G4205</f>
        <v>Asia</v>
      </c>
      <c r="H4205" s="3" t="str">
        <f>Raw_Data!H4205</f>
        <v>Tablet</v>
      </c>
      <c r="I4205" s="3">
        <f>Raw_Data!I4205</f>
        <v>17.989999999999998</v>
      </c>
      <c r="J4205" s="3">
        <f>Raw_Data!J4205</f>
        <v>0</v>
      </c>
      <c r="K4205" s="3" t="str">
        <f>Raw_Data!K4205</f>
        <v>Credit Card</v>
      </c>
      <c r="L4205" s="3">
        <f>Raw_Data!L4205</f>
        <v>5</v>
      </c>
      <c r="M4205" s="3">
        <f>Raw_Data!M4205</f>
        <v>0.28000000000000003</v>
      </c>
      <c r="N4205" s="3" t="str">
        <f>Raw_Data!N4205</f>
        <v>Documentary</v>
      </c>
      <c r="O4205" s="3" t="str">
        <f t="shared" si="650"/>
        <v>55-70</v>
      </c>
      <c r="P4205" s="3" t="str">
        <f t="shared" si="651"/>
        <v>10-24h</v>
      </c>
      <c r="Q4205" s="3" t="str">
        <f t="shared" si="652"/>
        <v>46-60d</v>
      </c>
      <c r="R4205" s="3" t="str">
        <f t="shared" si="653"/>
        <v>Medium</v>
      </c>
      <c r="S4205" s="3" t="str">
        <f t="shared" si="654"/>
        <v>High</v>
      </c>
      <c r="T4205" s="3" t="str">
        <f t="shared" si="655"/>
        <v>Active</v>
      </c>
      <c r="U4205" s="4">
        <f>1/(1+EXP(-(Predictive_Model!$B$5+((B4205-Predictive_Model!$B$20)/Predictive_Model!$C$20)*Predictive_Model!$D$20+((E4205-Predictive_Model!$B$21)/Predictive_Model!$C$21)*Predictive_Model!$D$21+((F4205-Predictive_Model!$B$22)/Predictive_Model!$C$22)*Predictive_Model!$D$22+((I4205-Predictive_Model!$B$23)/Predictive_Model!$C$23)*Predictive_Model!$D$23+((L4205-Predictive_Model!$B$24)/Predictive_Model!$C$24)*Predictive_Model!$D$24+((M4205-Predictive_Model!$B$25)/Predictive_Model!$C$25)*Predictive_Model!$D$25+IF(C4205="Male",Predictive_Model!$D$31,IF(C4205="Other",Predictive_Model!$D$32,0))+IF(D4205="Premium",Predictive_Model!$D$34,IF(D4205="Standard",Predictive_Model!$D$35,0))+IF(G4205="Asia",Predictive_Model!$D$37,IF(G4205="Europe",Predictive_Model!$D$38,IF(G4205="North America",Predictive_Model!$D$39,IF(G4205="Oceania",Predictive_Model!$D$40,IF(G4205="South America",Predictive_Model!$D$41,0)))))+IF(H4205="Laptop",Predictive_Model!$D$43,IF(H4205="Mobile",Predictive_Model!$D$44,IF(H4205="TV",Predictive_Model!$D$45,IF(H4205="Tablet",Predictive_Model!$D$46,0))))+IF(K4205="Crypto",Predictive_Model!$D$48,IF(K4205="Debit Card",Predictive_Model!$D$49,IF(K4205="Gift Card",Predictive_Model!$D$50,IF(K4205="PayPal",Predictive_Model!$D$51,0))))+IF(N4205="Comedy",Predictive_Model!$D$53,IF(N4205="Documentary",Predictive_Model!$D$54,IF(N4205="Drama",Predictive_Model!$D$55,IF(N4205="Horror",Predictive_Model!$D$56,IF(N4205="Romance",Predictive_Model!$D$57,IF(N4205="Sci-Fi",Predictive_Model!$D$58,0)))))))))</f>
        <v>0.85435964922374041</v>
      </c>
      <c r="V4205" s="3" t="str">
        <f t="shared" si="656"/>
        <v>Critical</v>
      </c>
      <c r="W4205" s="6">
        <f t="shared" si="657"/>
        <v>15.369930089535089</v>
      </c>
      <c r="X4205" s="3" t="str">
        <f t="shared" si="658"/>
        <v>Priority 1</v>
      </c>
      <c r="Y4205" s="3" t="str">
        <f t="shared" si="659"/>
        <v>OK</v>
      </c>
    </row>
    <row r="4206" spans="1:25" x14ac:dyDescent="0.25">
      <c r="A4206" s="3" t="str">
        <f>Raw_Data!A4206</f>
        <v>e4103b71-a2ba-4c11-82f8-9bff9aba5a4b</v>
      </c>
      <c r="B4206" s="3">
        <f>Raw_Data!B4206</f>
        <v>40</v>
      </c>
      <c r="C4206" s="3" t="str">
        <f>Raw_Data!C4206</f>
        <v>Female</v>
      </c>
      <c r="D4206" s="3" t="str">
        <f>Raw_Data!D4206</f>
        <v>Premium</v>
      </c>
      <c r="E4206" s="3">
        <f>Raw_Data!E4206</f>
        <v>25.5</v>
      </c>
      <c r="F4206" s="3">
        <f>Raw_Data!F4206</f>
        <v>24</v>
      </c>
      <c r="G4206" s="3" t="str">
        <f>Raw_Data!G4206</f>
        <v>Asia</v>
      </c>
      <c r="H4206" s="3" t="str">
        <f>Raw_Data!H4206</f>
        <v>TV</v>
      </c>
      <c r="I4206" s="3">
        <f>Raw_Data!I4206</f>
        <v>17.989999999999998</v>
      </c>
      <c r="J4206" s="3">
        <f>Raw_Data!J4206</f>
        <v>0</v>
      </c>
      <c r="K4206" s="3" t="str">
        <f>Raw_Data!K4206</f>
        <v>Crypto</v>
      </c>
      <c r="L4206" s="3">
        <f>Raw_Data!L4206</f>
        <v>5</v>
      </c>
      <c r="M4206" s="3">
        <f>Raw_Data!M4206</f>
        <v>1.02</v>
      </c>
      <c r="N4206" s="3" t="str">
        <f>Raw_Data!N4206</f>
        <v>Action</v>
      </c>
      <c r="O4206" s="3" t="str">
        <f t="shared" si="650"/>
        <v>35-44</v>
      </c>
      <c r="P4206" s="3" t="str">
        <f t="shared" si="651"/>
        <v>25-49h</v>
      </c>
      <c r="Q4206" s="3" t="str">
        <f t="shared" si="652"/>
        <v>22-45d</v>
      </c>
      <c r="R4206" s="3" t="str">
        <f t="shared" si="653"/>
        <v>Medium</v>
      </c>
      <c r="S4206" s="3" t="str">
        <f t="shared" si="654"/>
        <v>High</v>
      </c>
      <c r="T4206" s="3" t="str">
        <f t="shared" si="655"/>
        <v>Active</v>
      </c>
      <c r="U4206" s="4">
        <f>1/(1+EXP(-(Predictive_Model!$B$5+((B4206-Predictive_Model!$B$20)/Predictive_Model!$C$20)*Predictive_Model!$D$20+((E4206-Predictive_Model!$B$21)/Predictive_Model!$C$21)*Predictive_Model!$D$21+((F4206-Predictive_Model!$B$22)/Predictive_Model!$C$22)*Predictive_Model!$D$22+((I4206-Predictive_Model!$B$23)/Predictive_Model!$C$23)*Predictive_Model!$D$23+((L4206-Predictive_Model!$B$24)/Predictive_Model!$C$24)*Predictive_Model!$D$24+((M4206-Predictive_Model!$B$25)/Predictive_Model!$C$25)*Predictive_Model!$D$25+IF(C4206="Male",Predictive_Model!$D$31,IF(C4206="Other",Predictive_Model!$D$32,0))+IF(D4206="Premium",Predictive_Model!$D$34,IF(D4206="Standard",Predictive_Model!$D$35,0))+IF(G4206="Asia",Predictive_Model!$D$37,IF(G4206="Europe",Predictive_Model!$D$38,IF(G4206="North America",Predictive_Model!$D$39,IF(G4206="Oceania",Predictive_Model!$D$40,IF(G4206="South America",Predictive_Model!$D$41,0)))))+IF(H4206="Laptop",Predictive_Model!$D$43,IF(H4206="Mobile",Predictive_Model!$D$44,IF(H4206="TV",Predictive_Model!$D$45,IF(H4206="Tablet",Predictive_Model!$D$46,0))))+IF(K4206="Crypto",Predictive_Model!$D$48,IF(K4206="Debit Card",Predictive_Model!$D$49,IF(K4206="Gift Card",Predictive_Model!$D$50,IF(K4206="PayPal",Predictive_Model!$D$51,0))))+IF(N4206="Comedy",Predictive_Model!$D$53,IF(N4206="Documentary",Predictive_Model!$D$54,IF(N4206="Drama",Predictive_Model!$D$55,IF(N4206="Horror",Predictive_Model!$D$56,IF(N4206="Romance",Predictive_Model!$D$57,IF(N4206="Sci-Fi",Predictive_Model!$D$58,0)))))))))</f>
        <v>2.2617069536422726E-4</v>
      </c>
      <c r="V4206" s="3" t="str">
        <f t="shared" si="656"/>
        <v>Low</v>
      </c>
      <c r="W4206" s="6">
        <f t="shared" si="657"/>
        <v>4.0688108096024484E-3</v>
      </c>
      <c r="X4206" s="3" t="str">
        <f t="shared" si="658"/>
        <v>Monitor</v>
      </c>
      <c r="Y4206" s="3" t="str">
        <f t="shared" si="659"/>
        <v>OK</v>
      </c>
    </row>
    <row r="4207" spans="1:25" x14ac:dyDescent="0.25">
      <c r="A4207" s="3" t="str">
        <f>Raw_Data!A4207</f>
        <v>e160466a-f14f-4ad4-b190-ab9ffd5c2a27</v>
      </c>
      <c r="B4207" s="3">
        <f>Raw_Data!B4207</f>
        <v>67</v>
      </c>
      <c r="C4207" s="3" t="str">
        <f>Raw_Data!C4207</f>
        <v>Other</v>
      </c>
      <c r="D4207" s="3" t="str">
        <f>Raw_Data!D4207</f>
        <v>Basic</v>
      </c>
      <c r="E4207" s="3">
        <f>Raw_Data!E4207</f>
        <v>4.62</v>
      </c>
      <c r="F4207" s="3">
        <f>Raw_Data!F4207</f>
        <v>33</v>
      </c>
      <c r="G4207" s="3" t="str">
        <f>Raw_Data!G4207</f>
        <v>North America</v>
      </c>
      <c r="H4207" s="3" t="str">
        <f>Raw_Data!H4207</f>
        <v>Mobile</v>
      </c>
      <c r="I4207" s="3">
        <f>Raw_Data!I4207</f>
        <v>8.99</v>
      </c>
      <c r="J4207" s="3">
        <f>Raw_Data!J4207</f>
        <v>1</v>
      </c>
      <c r="K4207" s="3" t="str">
        <f>Raw_Data!K4207</f>
        <v>Crypto</v>
      </c>
      <c r="L4207" s="3">
        <f>Raw_Data!L4207</f>
        <v>5</v>
      </c>
      <c r="M4207" s="3">
        <f>Raw_Data!M4207</f>
        <v>0.14000000000000001</v>
      </c>
      <c r="N4207" s="3" t="str">
        <f>Raw_Data!N4207</f>
        <v>Horror</v>
      </c>
      <c r="O4207" s="3" t="str">
        <f t="shared" si="650"/>
        <v>55-70</v>
      </c>
      <c r="P4207" s="3" t="str">
        <f t="shared" si="651"/>
        <v>&lt;10h</v>
      </c>
      <c r="Q4207" s="3" t="str">
        <f t="shared" si="652"/>
        <v>22-45d</v>
      </c>
      <c r="R4207" s="3" t="str">
        <f t="shared" si="653"/>
        <v>Medium</v>
      </c>
      <c r="S4207" s="3" t="str">
        <f t="shared" si="654"/>
        <v>Low</v>
      </c>
      <c r="T4207" s="3" t="str">
        <f t="shared" si="655"/>
        <v>Churned</v>
      </c>
      <c r="U4207" s="4">
        <f>1/(1+EXP(-(Predictive_Model!$B$5+((B4207-Predictive_Model!$B$20)/Predictive_Model!$C$20)*Predictive_Model!$D$20+((E4207-Predictive_Model!$B$21)/Predictive_Model!$C$21)*Predictive_Model!$D$21+((F4207-Predictive_Model!$B$22)/Predictive_Model!$C$22)*Predictive_Model!$D$22+((I4207-Predictive_Model!$B$23)/Predictive_Model!$C$23)*Predictive_Model!$D$23+((L4207-Predictive_Model!$B$24)/Predictive_Model!$C$24)*Predictive_Model!$D$24+((M4207-Predictive_Model!$B$25)/Predictive_Model!$C$25)*Predictive_Model!$D$25+IF(C4207="Male",Predictive_Model!$D$31,IF(C4207="Other",Predictive_Model!$D$32,0))+IF(D4207="Premium",Predictive_Model!$D$34,IF(D4207="Standard",Predictive_Model!$D$35,0))+IF(G4207="Asia",Predictive_Model!$D$37,IF(G4207="Europe",Predictive_Model!$D$38,IF(G4207="North America",Predictive_Model!$D$39,IF(G4207="Oceania",Predictive_Model!$D$40,IF(G4207="South America",Predictive_Model!$D$41,0)))))+IF(H4207="Laptop",Predictive_Model!$D$43,IF(H4207="Mobile",Predictive_Model!$D$44,IF(H4207="TV",Predictive_Model!$D$45,IF(H4207="Tablet",Predictive_Model!$D$46,0))))+IF(K4207="Crypto",Predictive_Model!$D$48,IF(K4207="Debit Card",Predictive_Model!$D$49,IF(K4207="Gift Card",Predictive_Model!$D$50,IF(K4207="PayPal",Predictive_Model!$D$51,0))))+IF(N4207="Comedy",Predictive_Model!$D$53,IF(N4207="Documentary",Predictive_Model!$D$54,IF(N4207="Drama",Predictive_Model!$D$55,IF(N4207="Horror",Predictive_Model!$D$56,IF(N4207="Romance",Predictive_Model!$D$57,IF(N4207="Sci-Fi",Predictive_Model!$D$58,0)))))))))</f>
        <v>0.99701799416597614</v>
      </c>
      <c r="V4207" s="3" t="str">
        <f t="shared" si="656"/>
        <v>Critical</v>
      </c>
      <c r="W4207" s="6">
        <f t="shared" si="657"/>
        <v>8.99</v>
      </c>
      <c r="X4207" s="3" t="str">
        <f t="shared" si="658"/>
        <v>Priority 2</v>
      </c>
      <c r="Y4207" s="3" t="str">
        <f t="shared" si="659"/>
        <v>OK</v>
      </c>
    </row>
    <row r="4208" spans="1:25" x14ac:dyDescent="0.25">
      <c r="A4208" s="3" t="str">
        <f>Raw_Data!A4208</f>
        <v>f6c82890-a67e-4c6c-bc25-c0942e667b1a</v>
      </c>
      <c r="B4208" s="3">
        <f>Raw_Data!B4208</f>
        <v>61</v>
      </c>
      <c r="C4208" s="3" t="str">
        <f>Raw_Data!C4208</f>
        <v>Other</v>
      </c>
      <c r="D4208" s="3" t="str">
        <f>Raw_Data!D4208</f>
        <v>Standard</v>
      </c>
      <c r="E4208" s="3">
        <f>Raw_Data!E4208</f>
        <v>4.12</v>
      </c>
      <c r="F4208" s="3">
        <f>Raw_Data!F4208</f>
        <v>0</v>
      </c>
      <c r="G4208" s="3" t="str">
        <f>Raw_Data!G4208</f>
        <v>Africa</v>
      </c>
      <c r="H4208" s="3" t="str">
        <f>Raw_Data!H4208</f>
        <v>Desktop</v>
      </c>
      <c r="I4208" s="3">
        <f>Raw_Data!I4208</f>
        <v>13.99</v>
      </c>
      <c r="J4208" s="3">
        <f>Raw_Data!J4208</f>
        <v>0</v>
      </c>
      <c r="K4208" s="3" t="str">
        <f>Raw_Data!K4208</f>
        <v>Crypto</v>
      </c>
      <c r="L4208" s="3">
        <f>Raw_Data!L4208</f>
        <v>1</v>
      </c>
      <c r="M4208" s="3">
        <f>Raw_Data!M4208</f>
        <v>4.12</v>
      </c>
      <c r="N4208" s="3" t="str">
        <f>Raw_Data!N4208</f>
        <v>Romance</v>
      </c>
      <c r="O4208" s="3" t="str">
        <f t="shared" si="650"/>
        <v>55-70</v>
      </c>
      <c r="P4208" s="3" t="str">
        <f t="shared" si="651"/>
        <v>&lt;10h</v>
      </c>
      <c r="Q4208" s="3" t="str">
        <f t="shared" si="652"/>
        <v>0-7d</v>
      </c>
      <c r="R4208" s="3" t="str">
        <f t="shared" si="653"/>
        <v>Medium</v>
      </c>
      <c r="S4208" s="3" t="str">
        <f t="shared" si="654"/>
        <v>Mid</v>
      </c>
      <c r="T4208" s="3" t="str">
        <f t="shared" si="655"/>
        <v>Active</v>
      </c>
      <c r="U4208" s="4">
        <f>1/(1+EXP(-(Predictive_Model!$B$5+((B4208-Predictive_Model!$B$20)/Predictive_Model!$C$20)*Predictive_Model!$D$20+((E4208-Predictive_Model!$B$21)/Predictive_Model!$C$21)*Predictive_Model!$D$21+((F4208-Predictive_Model!$B$22)/Predictive_Model!$C$22)*Predictive_Model!$D$22+((I4208-Predictive_Model!$B$23)/Predictive_Model!$C$23)*Predictive_Model!$D$23+((L4208-Predictive_Model!$B$24)/Predictive_Model!$C$24)*Predictive_Model!$D$24+((M4208-Predictive_Model!$B$25)/Predictive_Model!$C$25)*Predictive_Model!$D$25+IF(C4208="Male",Predictive_Model!$D$31,IF(C4208="Other",Predictive_Model!$D$32,0))+IF(D4208="Premium",Predictive_Model!$D$34,IF(D4208="Standard",Predictive_Model!$D$35,0))+IF(G4208="Asia",Predictive_Model!$D$37,IF(G4208="Europe",Predictive_Model!$D$38,IF(G4208="North America",Predictive_Model!$D$39,IF(G4208="Oceania",Predictive_Model!$D$40,IF(G4208="South America",Predictive_Model!$D$41,0)))))+IF(H4208="Laptop",Predictive_Model!$D$43,IF(H4208="Mobile",Predictive_Model!$D$44,IF(H4208="TV",Predictive_Model!$D$45,IF(H4208="Tablet",Predictive_Model!$D$46,0))))+IF(K4208="Crypto",Predictive_Model!$D$48,IF(K4208="Debit Card",Predictive_Model!$D$49,IF(K4208="Gift Card",Predictive_Model!$D$50,IF(K4208="PayPal",Predictive_Model!$D$51,0))))+IF(N4208="Comedy",Predictive_Model!$D$53,IF(N4208="Documentary",Predictive_Model!$D$54,IF(N4208="Drama",Predictive_Model!$D$55,IF(N4208="Horror",Predictive_Model!$D$56,IF(N4208="Romance",Predictive_Model!$D$57,IF(N4208="Sci-Fi",Predictive_Model!$D$58,0)))))))))</f>
        <v>7.1967272313949171E-3</v>
      </c>
      <c r="V4208" s="3" t="str">
        <f t="shared" si="656"/>
        <v>Low</v>
      </c>
      <c r="W4208" s="6">
        <f t="shared" si="657"/>
        <v>0.1006822139672149</v>
      </c>
      <c r="X4208" s="3" t="str">
        <f t="shared" si="658"/>
        <v>Monitor</v>
      </c>
      <c r="Y4208" s="3" t="str">
        <f t="shared" si="659"/>
        <v>OK</v>
      </c>
    </row>
    <row r="4209" spans="1:25" x14ac:dyDescent="0.25">
      <c r="A4209" s="3" t="str">
        <f>Raw_Data!A4209</f>
        <v>c8c6df6c-920d-4f3c-80b1-8607d13c62dd</v>
      </c>
      <c r="B4209" s="3">
        <f>Raw_Data!B4209</f>
        <v>67</v>
      </c>
      <c r="C4209" s="3" t="str">
        <f>Raw_Data!C4209</f>
        <v>Male</v>
      </c>
      <c r="D4209" s="3" t="str">
        <f>Raw_Data!D4209</f>
        <v>Standard</v>
      </c>
      <c r="E4209" s="3">
        <f>Raw_Data!E4209</f>
        <v>0.08</v>
      </c>
      <c r="F4209" s="3">
        <f>Raw_Data!F4209</f>
        <v>20</v>
      </c>
      <c r="G4209" s="3" t="str">
        <f>Raw_Data!G4209</f>
        <v>North America</v>
      </c>
      <c r="H4209" s="3" t="str">
        <f>Raw_Data!H4209</f>
        <v>Mobile</v>
      </c>
      <c r="I4209" s="3">
        <f>Raw_Data!I4209</f>
        <v>13.99</v>
      </c>
      <c r="J4209" s="3">
        <f>Raw_Data!J4209</f>
        <v>1</v>
      </c>
      <c r="K4209" s="3" t="str">
        <f>Raw_Data!K4209</f>
        <v>Gift Card</v>
      </c>
      <c r="L4209" s="3">
        <f>Raw_Data!L4209</f>
        <v>2</v>
      </c>
      <c r="M4209" s="3">
        <f>Raw_Data!M4209</f>
        <v>0</v>
      </c>
      <c r="N4209" s="3" t="str">
        <f>Raw_Data!N4209</f>
        <v>Drama</v>
      </c>
      <c r="O4209" s="3" t="str">
        <f t="shared" si="650"/>
        <v>55-70</v>
      </c>
      <c r="P4209" s="3" t="str">
        <f t="shared" si="651"/>
        <v>&lt;10h</v>
      </c>
      <c r="Q4209" s="3" t="str">
        <f t="shared" si="652"/>
        <v>8-21d</v>
      </c>
      <c r="R4209" s="3" t="str">
        <f t="shared" si="653"/>
        <v>Medium</v>
      </c>
      <c r="S4209" s="3" t="str">
        <f t="shared" si="654"/>
        <v>Mid</v>
      </c>
      <c r="T4209" s="3" t="str">
        <f t="shared" si="655"/>
        <v>Churned</v>
      </c>
      <c r="U4209" s="4">
        <f>1/(1+EXP(-(Predictive_Model!$B$5+((B4209-Predictive_Model!$B$20)/Predictive_Model!$C$20)*Predictive_Model!$D$20+((E4209-Predictive_Model!$B$21)/Predictive_Model!$C$21)*Predictive_Model!$D$21+((F4209-Predictive_Model!$B$22)/Predictive_Model!$C$22)*Predictive_Model!$D$22+((I4209-Predictive_Model!$B$23)/Predictive_Model!$C$23)*Predictive_Model!$D$23+((L4209-Predictive_Model!$B$24)/Predictive_Model!$C$24)*Predictive_Model!$D$24+((M4209-Predictive_Model!$B$25)/Predictive_Model!$C$25)*Predictive_Model!$D$25+IF(C4209="Male",Predictive_Model!$D$31,IF(C4209="Other",Predictive_Model!$D$32,0))+IF(D4209="Premium",Predictive_Model!$D$34,IF(D4209="Standard",Predictive_Model!$D$35,0))+IF(G4209="Asia",Predictive_Model!$D$37,IF(G4209="Europe",Predictive_Model!$D$38,IF(G4209="North America",Predictive_Model!$D$39,IF(G4209="Oceania",Predictive_Model!$D$40,IF(G4209="South America",Predictive_Model!$D$41,0)))))+IF(H4209="Laptop",Predictive_Model!$D$43,IF(H4209="Mobile",Predictive_Model!$D$44,IF(H4209="TV",Predictive_Model!$D$45,IF(H4209="Tablet",Predictive_Model!$D$46,0))))+IF(K4209="Crypto",Predictive_Model!$D$48,IF(K4209="Debit Card",Predictive_Model!$D$49,IF(K4209="Gift Card",Predictive_Model!$D$50,IF(K4209="PayPal",Predictive_Model!$D$51,0))))+IF(N4209="Comedy",Predictive_Model!$D$53,IF(N4209="Documentary",Predictive_Model!$D$54,IF(N4209="Drama",Predictive_Model!$D$55,IF(N4209="Horror",Predictive_Model!$D$56,IF(N4209="Romance",Predictive_Model!$D$57,IF(N4209="Sci-Fi",Predictive_Model!$D$58,0)))))))))</f>
        <v>0.99933101410064162</v>
      </c>
      <c r="V4209" s="3" t="str">
        <f t="shared" si="656"/>
        <v>Critical</v>
      </c>
      <c r="W4209" s="6">
        <f t="shared" si="657"/>
        <v>13.99</v>
      </c>
      <c r="X4209" s="3" t="str">
        <f t="shared" si="658"/>
        <v>Priority 2</v>
      </c>
      <c r="Y4209" s="3" t="str">
        <f t="shared" si="659"/>
        <v>OK</v>
      </c>
    </row>
    <row r="4210" spans="1:25" x14ac:dyDescent="0.25">
      <c r="A4210" s="3" t="str">
        <f>Raw_Data!A4210</f>
        <v>45b3fb12-d487-41cf-a511-6bb224c2848d</v>
      </c>
      <c r="B4210" s="3">
        <f>Raw_Data!B4210</f>
        <v>53</v>
      </c>
      <c r="C4210" s="3" t="str">
        <f>Raw_Data!C4210</f>
        <v>Other</v>
      </c>
      <c r="D4210" s="3" t="str">
        <f>Raw_Data!D4210</f>
        <v>Basic</v>
      </c>
      <c r="E4210" s="3">
        <f>Raw_Data!E4210</f>
        <v>5.96</v>
      </c>
      <c r="F4210" s="3">
        <f>Raw_Data!F4210</f>
        <v>46</v>
      </c>
      <c r="G4210" s="3" t="str">
        <f>Raw_Data!G4210</f>
        <v>South America</v>
      </c>
      <c r="H4210" s="3" t="str">
        <f>Raw_Data!H4210</f>
        <v>Tablet</v>
      </c>
      <c r="I4210" s="3">
        <f>Raw_Data!I4210</f>
        <v>8.99</v>
      </c>
      <c r="J4210" s="3">
        <f>Raw_Data!J4210</f>
        <v>1</v>
      </c>
      <c r="K4210" s="3" t="str">
        <f>Raw_Data!K4210</f>
        <v>Credit Card</v>
      </c>
      <c r="L4210" s="3">
        <f>Raw_Data!L4210</f>
        <v>1</v>
      </c>
      <c r="M4210" s="3">
        <f>Raw_Data!M4210</f>
        <v>0.13</v>
      </c>
      <c r="N4210" s="3" t="str">
        <f>Raw_Data!N4210</f>
        <v>Drama</v>
      </c>
      <c r="O4210" s="3" t="str">
        <f t="shared" si="650"/>
        <v>45-54</v>
      </c>
      <c r="P4210" s="3" t="str">
        <f t="shared" si="651"/>
        <v>&lt;10h</v>
      </c>
      <c r="Q4210" s="3" t="str">
        <f t="shared" si="652"/>
        <v>46-60d</v>
      </c>
      <c r="R4210" s="3" t="str">
        <f t="shared" si="653"/>
        <v>Low</v>
      </c>
      <c r="S4210" s="3" t="str">
        <f t="shared" si="654"/>
        <v>Low</v>
      </c>
      <c r="T4210" s="3" t="str">
        <f t="shared" si="655"/>
        <v>Churned</v>
      </c>
      <c r="U4210" s="4">
        <f>1/(1+EXP(-(Predictive_Model!$B$5+((B4210-Predictive_Model!$B$20)/Predictive_Model!$C$20)*Predictive_Model!$D$20+((E4210-Predictive_Model!$B$21)/Predictive_Model!$C$21)*Predictive_Model!$D$21+((F4210-Predictive_Model!$B$22)/Predictive_Model!$C$22)*Predictive_Model!$D$22+((I4210-Predictive_Model!$B$23)/Predictive_Model!$C$23)*Predictive_Model!$D$23+((L4210-Predictive_Model!$B$24)/Predictive_Model!$C$24)*Predictive_Model!$D$24+((M4210-Predictive_Model!$B$25)/Predictive_Model!$C$25)*Predictive_Model!$D$25+IF(C4210="Male",Predictive_Model!$D$31,IF(C4210="Other",Predictive_Model!$D$32,0))+IF(D4210="Premium",Predictive_Model!$D$34,IF(D4210="Standard",Predictive_Model!$D$35,0))+IF(G4210="Asia",Predictive_Model!$D$37,IF(G4210="Europe",Predictive_Model!$D$38,IF(G4210="North America",Predictive_Model!$D$39,IF(G4210="Oceania",Predictive_Model!$D$40,IF(G4210="South America",Predictive_Model!$D$41,0)))))+IF(H4210="Laptop",Predictive_Model!$D$43,IF(H4210="Mobile",Predictive_Model!$D$44,IF(H4210="TV",Predictive_Model!$D$45,IF(H4210="Tablet",Predictive_Model!$D$46,0))))+IF(K4210="Crypto",Predictive_Model!$D$48,IF(K4210="Debit Card",Predictive_Model!$D$49,IF(K4210="Gift Card",Predictive_Model!$D$50,IF(K4210="PayPal",Predictive_Model!$D$51,0))))+IF(N4210="Comedy",Predictive_Model!$D$53,IF(N4210="Documentary",Predictive_Model!$D$54,IF(N4210="Drama",Predictive_Model!$D$55,IF(N4210="Horror",Predictive_Model!$D$56,IF(N4210="Romance",Predictive_Model!$D$57,IF(N4210="Sci-Fi",Predictive_Model!$D$58,0)))))))))</f>
        <v>0.99995768878397384</v>
      </c>
      <c r="V4210" s="3" t="str">
        <f t="shared" si="656"/>
        <v>Critical</v>
      </c>
      <c r="W4210" s="6">
        <f t="shared" si="657"/>
        <v>8.99</v>
      </c>
      <c r="X4210" s="3" t="str">
        <f t="shared" si="658"/>
        <v>Priority 2</v>
      </c>
      <c r="Y4210" s="3" t="str">
        <f t="shared" si="659"/>
        <v>OK</v>
      </c>
    </row>
    <row r="4211" spans="1:25" x14ac:dyDescent="0.25">
      <c r="A4211" s="3" t="str">
        <f>Raw_Data!A4211</f>
        <v>284b8e48-b6ef-4947-a69b-4934f8509b51</v>
      </c>
      <c r="B4211" s="3">
        <f>Raw_Data!B4211</f>
        <v>32</v>
      </c>
      <c r="C4211" s="3" t="str">
        <f>Raw_Data!C4211</f>
        <v>Male</v>
      </c>
      <c r="D4211" s="3" t="str">
        <f>Raw_Data!D4211</f>
        <v>Premium</v>
      </c>
      <c r="E4211" s="3">
        <f>Raw_Data!E4211</f>
        <v>3.32</v>
      </c>
      <c r="F4211" s="3">
        <f>Raw_Data!F4211</f>
        <v>12</v>
      </c>
      <c r="G4211" s="3" t="str">
        <f>Raw_Data!G4211</f>
        <v>Asia</v>
      </c>
      <c r="H4211" s="3" t="str">
        <f>Raw_Data!H4211</f>
        <v>Laptop</v>
      </c>
      <c r="I4211" s="3">
        <f>Raw_Data!I4211</f>
        <v>17.989999999999998</v>
      </c>
      <c r="J4211" s="3">
        <f>Raw_Data!J4211</f>
        <v>0</v>
      </c>
      <c r="K4211" s="3" t="str">
        <f>Raw_Data!K4211</f>
        <v>PayPal</v>
      </c>
      <c r="L4211" s="3">
        <f>Raw_Data!L4211</f>
        <v>4</v>
      </c>
      <c r="M4211" s="3">
        <f>Raw_Data!M4211</f>
        <v>0.26</v>
      </c>
      <c r="N4211" s="3" t="str">
        <f>Raw_Data!N4211</f>
        <v>Horror</v>
      </c>
      <c r="O4211" s="3" t="str">
        <f t="shared" si="650"/>
        <v>25-34</v>
      </c>
      <c r="P4211" s="3" t="str">
        <f t="shared" si="651"/>
        <v>&lt;10h</v>
      </c>
      <c r="Q4211" s="3" t="str">
        <f t="shared" si="652"/>
        <v>8-21d</v>
      </c>
      <c r="R4211" s="3" t="str">
        <f t="shared" si="653"/>
        <v>Medium</v>
      </c>
      <c r="S4211" s="3" t="str">
        <f t="shared" si="654"/>
        <v>High</v>
      </c>
      <c r="T4211" s="3" t="str">
        <f t="shared" si="655"/>
        <v>Active</v>
      </c>
      <c r="U4211" s="4">
        <f>1/(1+EXP(-(Predictive_Model!$B$5+((B4211-Predictive_Model!$B$20)/Predictive_Model!$C$20)*Predictive_Model!$D$20+((E4211-Predictive_Model!$B$21)/Predictive_Model!$C$21)*Predictive_Model!$D$21+((F4211-Predictive_Model!$B$22)/Predictive_Model!$C$22)*Predictive_Model!$D$22+((I4211-Predictive_Model!$B$23)/Predictive_Model!$C$23)*Predictive_Model!$D$23+((L4211-Predictive_Model!$B$24)/Predictive_Model!$C$24)*Predictive_Model!$D$24+((M4211-Predictive_Model!$B$25)/Predictive_Model!$C$25)*Predictive_Model!$D$25+IF(C4211="Male",Predictive_Model!$D$31,IF(C4211="Other",Predictive_Model!$D$32,0))+IF(D4211="Premium",Predictive_Model!$D$34,IF(D4211="Standard",Predictive_Model!$D$35,0))+IF(G4211="Asia",Predictive_Model!$D$37,IF(G4211="Europe",Predictive_Model!$D$38,IF(G4211="North America",Predictive_Model!$D$39,IF(G4211="Oceania",Predictive_Model!$D$40,IF(G4211="South America",Predictive_Model!$D$41,0)))))+IF(H4211="Laptop",Predictive_Model!$D$43,IF(H4211="Mobile",Predictive_Model!$D$44,IF(H4211="TV",Predictive_Model!$D$45,IF(H4211="Tablet",Predictive_Model!$D$46,0))))+IF(K4211="Crypto",Predictive_Model!$D$48,IF(K4211="Debit Card",Predictive_Model!$D$49,IF(K4211="Gift Card",Predictive_Model!$D$50,IF(K4211="PayPal",Predictive_Model!$D$51,0))))+IF(N4211="Comedy",Predictive_Model!$D$53,IF(N4211="Documentary",Predictive_Model!$D$54,IF(N4211="Drama",Predictive_Model!$D$55,IF(N4211="Horror",Predictive_Model!$D$56,IF(N4211="Romance",Predictive_Model!$D$57,IF(N4211="Sci-Fi",Predictive_Model!$D$58,0)))))))))</f>
        <v>0.28543222560701675</v>
      </c>
      <c r="V4211" s="3" t="str">
        <f t="shared" si="656"/>
        <v>Medium</v>
      </c>
      <c r="W4211" s="6">
        <f t="shared" si="657"/>
        <v>5.1349257386702307</v>
      </c>
      <c r="X4211" s="3" t="str">
        <f t="shared" si="658"/>
        <v>Monitor</v>
      </c>
      <c r="Y4211" s="3" t="str">
        <f t="shared" si="659"/>
        <v>OK</v>
      </c>
    </row>
    <row r="4212" spans="1:25" x14ac:dyDescent="0.25">
      <c r="A4212" s="3" t="str">
        <f>Raw_Data!A4212</f>
        <v>02cc8f8c-5d42-4c4b-bacb-177a896e51b7</v>
      </c>
      <c r="B4212" s="3">
        <f>Raw_Data!B4212</f>
        <v>31</v>
      </c>
      <c r="C4212" s="3" t="str">
        <f>Raw_Data!C4212</f>
        <v>Female</v>
      </c>
      <c r="D4212" s="3" t="str">
        <f>Raw_Data!D4212</f>
        <v>Standard</v>
      </c>
      <c r="E4212" s="3">
        <f>Raw_Data!E4212</f>
        <v>6.08</v>
      </c>
      <c r="F4212" s="3">
        <f>Raw_Data!F4212</f>
        <v>25</v>
      </c>
      <c r="G4212" s="3" t="str">
        <f>Raw_Data!G4212</f>
        <v>Europe</v>
      </c>
      <c r="H4212" s="3" t="str">
        <f>Raw_Data!H4212</f>
        <v>TV</v>
      </c>
      <c r="I4212" s="3">
        <f>Raw_Data!I4212</f>
        <v>13.99</v>
      </c>
      <c r="J4212" s="3">
        <f>Raw_Data!J4212</f>
        <v>0</v>
      </c>
      <c r="K4212" s="3" t="str">
        <f>Raw_Data!K4212</f>
        <v>Gift Card</v>
      </c>
      <c r="L4212" s="3">
        <f>Raw_Data!L4212</f>
        <v>2</v>
      </c>
      <c r="M4212" s="3">
        <f>Raw_Data!M4212</f>
        <v>0.23</v>
      </c>
      <c r="N4212" s="3" t="str">
        <f>Raw_Data!N4212</f>
        <v>Romance</v>
      </c>
      <c r="O4212" s="3" t="str">
        <f t="shared" si="650"/>
        <v>25-34</v>
      </c>
      <c r="P4212" s="3" t="str">
        <f t="shared" si="651"/>
        <v>&lt;10h</v>
      </c>
      <c r="Q4212" s="3" t="str">
        <f t="shared" si="652"/>
        <v>22-45d</v>
      </c>
      <c r="R4212" s="3" t="str">
        <f t="shared" si="653"/>
        <v>Medium</v>
      </c>
      <c r="S4212" s="3" t="str">
        <f t="shared" si="654"/>
        <v>Mid</v>
      </c>
      <c r="T4212" s="3" t="str">
        <f t="shared" si="655"/>
        <v>Active</v>
      </c>
      <c r="U4212" s="4">
        <f>1/(1+EXP(-(Predictive_Model!$B$5+((B4212-Predictive_Model!$B$20)/Predictive_Model!$C$20)*Predictive_Model!$D$20+((E4212-Predictive_Model!$B$21)/Predictive_Model!$C$21)*Predictive_Model!$D$21+((F4212-Predictive_Model!$B$22)/Predictive_Model!$C$22)*Predictive_Model!$D$22+((I4212-Predictive_Model!$B$23)/Predictive_Model!$C$23)*Predictive_Model!$D$23+((L4212-Predictive_Model!$B$24)/Predictive_Model!$C$24)*Predictive_Model!$D$24+((M4212-Predictive_Model!$B$25)/Predictive_Model!$C$25)*Predictive_Model!$D$25+IF(C4212="Male",Predictive_Model!$D$31,IF(C4212="Other",Predictive_Model!$D$32,0))+IF(D4212="Premium",Predictive_Model!$D$34,IF(D4212="Standard",Predictive_Model!$D$35,0))+IF(G4212="Asia",Predictive_Model!$D$37,IF(G4212="Europe",Predictive_Model!$D$38,IF(G4212="North America",Predictive_Model!$D$39,IF(G4212="Oceania",Predictive_Model!$D$40,IF(G4212="South America",Predictive_Model!$D$41,0)))))+IF(H4212="Laptop",Predictive_Model!$D$43,IF(H4212="Mobile",Predictive_Model!$D$44,IF(H4212="TV",Predictive_Model!$D$45,IF(H4212="Tablet",Predictive_Model!$D$46,0))))+IF(K4212="Crypto",Predictive_Model!$D$48,IF(K4212="Debit Card",Predictive_Model!$D$49,IF(K4212="Gift Card",Predictive_Model!$D$50,IF(K4212="PayPal",Predictive_Model!$D$51,0))))+IF(N4212="Comedy",Predictive_Model!$D$53,IF(N4212="Documentary",Predictive_Model!$D$54,IF(N4212="Drama",Predictive_Model!$D$55,IF(N4212="Horror",Predictive_Model!$D$56,IF(N4212="Romance",Predictive_Model!$D$57,IF(N4212="Sci-Fi",Predictive_Model!$D$58,0)))))))))</f>
        <v>0.97934852265573191</v>
      </c>
      <c r="V4212" s="3" t="str">
        <f t="shared" si="656"/>
        <v>Critical</v>
      </c>
      <c r="W4212" s="6">
        <f t="shared" si="657"/>
        <v>13.701085831953689</v>
      </c>
      <c r="X4212" s="3" t="str">
        <f t="shared" si="658"/>
        <v>Priority 2</v>
      </c>
      <c r="Y4212" s="3" t="str">
        <f t="shared" si="659"/>
        <v>OK</v>
      </c>
    </row>
    <row r="4213" spans="1:25" x14ac:dyDescent="0.25">
      <c r="A4213" s="3" t="str">
        <f>Raw_Data!A4213</f>
        <v>84057a35-72ad-4922-8c79-4bdd241b83c3</v>
      </c>
      <c r="B4213" s="3">
        <f>Raw_Data!B4213</f>
        <v>69</v>
      </c>
      <c r="C4213" s="3" t="str">
        <f>Raw_Data!C4213</f>
        <v>Female</v>
      </c>
      <c r="D4213" s="3" t="str">
        <f>Raw_Data!D4213</f>
        <v>Premium</v>
      </c>
      <c r="E4213" s="3">
        <f>Raw_Data!E4213</f>
        <v>5.48</v>
      </c>
      <c r="F4213" s="3">
        <f>Raw_Data!F4213</f>
        <v>54</v>
      </c>
      <c r="G4213" s="3" t="str">
        <f>Raw_Data!G4213</f>
        <v>North America</v>
      </c>
      <c r="H4213" s="3" t="str">
        <f>Raw_Data!H4213</f>
        <v>Laptop</v>
      </c>
      <c r="I4213" s="3">
        <f>Raw_Data!I4213</f>
        <v>17.989999999999998</v>
      </c>
      <c r="J4213" s="3">
        <f>Raw_Data!J4213</f>
        <v>1</v>
      </c>
      <c r="K4213" s="3" t="str">
        <f>Raw_Data!K4213</f>
        <v>Gift Card</v>
      </c>
      <c r="L4213" s="3">
        <f>Raw_Data!L4213</f>
        <v>5</v>
      </c>
      <c r="M4213" s="3">
        <f>Raw_Data!M4213</f>
        <v>0.1</v>
      </c>
      <c r="N4213" s="3" t="str">
        <f>Raw_Data!N4213</f>
        <v>Action</v>
      </c>
      <c r="O4213" s="3" t="str">
        <f t="shared" si="650"/>
        <v>55-70</v>
      </c>
      <c r="P4213" s="3" t="str">
        <f t="shared" si="651"/>
        <v>&lt;10h</v>
      </c>
      <c r="Q4213" s="3" t="str">
        <f t="shared" si="652"/>
        <v>46-60d</v>
      </c>
      <c r="R4213" s="3" t="str">
        <f t="shared" si="653"/>
        <v>Low</v>
      </c>
      <c r="S4213" s="3" t="str">
        <f t="shared" si="654"/>
        <v>High</v>
      </c>
      <c r="T4213" s="3" t="str">
        <f t="shared" si="655"/>
        <v>Churned</v>
      </c>
      <c r="U4213" s="4">
        <f>1/(1+EXP(-(Predictive_Model!$B$5+((B4213-Predictive_Model!$B$20)/Predictive_Model!$C$20)*Predictive_Model!$D$20+((E4213-Predictive_Model!$B$21)/Predictive_Model!$C$21)*Predictive_Model!$D$21+((F4213-Predictive_Model!$B$22)/Predictive_Model!$C$22)*Predictive_Model!$D$22+((I4213-Predictive_Model!$B$23)/Predictive_Model!$C$23)*Predictive_Model!$D$23+((L4213-Predictive_Model!$B$24)/Predictive_Model!$C$24)*Predictive_Model!$D$24+((M4213-Predictive_Model!$B$25)/Predictive_Model!$C$25)*Predictive_Model!$D$25+IF(C4213="Male",Predictive_Model!$D$31,IF(C4213="Other",Predictive_Model!$D$32,0))+IF(D4213="Premium",Predictive_Model!$D$34,IF(D4213="Standard",Predictive_Model!$D$35,0))+IF(G4213="Asia",Predictive_Model!$D$37,IF(G4213="Europe",Predictive_Model!$D$38,IF(G4213="North America",Predictive_Model!$D$39,IF(G4213="Oceania",Predictive_Model!$D$40,IF(G4213="South America",Predictive_Model!$D$41,0)))))+IF(H4213="Laptop",Predictive_Model!$D$43,IF(H4213="Mobile",Predictive_Model!$D$44,IF(H4213="TV",Predictive_Model!$D$45,IF(H4213="Tablet",Predictive_Model!$D$46,0))))+IF(K4213="Crypto",Predictive_Model!$D$48,IF(K4213="Debit Card",Predictive_Model!$D$49,IF(K4213="Gift Card",Predictive_Model!$D$50,IF(K4213="PayPal",Predictive_Model!$D$51,0))))+IF(N4213="Comedy",Predictive_Model!$D$53,IF(N4213="Documentary",Predictive_Model!$D$54,IF(N4213="Drama",Predictive_Model!$D$55,IF(N4213="Horror",Predictive_Model!$D$56,IF(N4213="Romance",Predictive_Model!$D$57,IF(N4213="Sci-Fi",Predictive_Model!$D$58,0)))))))))</f>
        <v>0.98673034967728057</v>
      </c>
      <c r="V4213" s="3" t="str">
        <f t="shared" si="656"/>
        <v>Critical</v>
      </c>
      <c r="W4213" s="6">
        <f t="shared" si="657"/>
        <v>17.989999999999998</v>
      </c>
      <c r="X4213" s="3" t="str">
        <f t="shared" si="658"/>
        <v>Priority 1</v>
      </c>
      <c r="Y4213" s="3" t="str">
        <f t="shared" si="659"/>
        <v>OK</v>
      </c>
    </row>
    <row r="4214" spans="1:25" x14ac:dyDescent="0.25">
      <c r="A4214" s="3" t="str">
        <f>Raw_Data!A4214</f>
        <v>36562aee-2f47-41c0-8455-e0ad53858c3c</v>
      </c>
      <c r="B4214" s="3">
        <f>Raw_Data!B4214</f>
        <v>55</v>
      </c>
      <c r="C4214" s="3" t="str">
        <f>Raw_Data!C4214</f>
        <v>Other</v>
      </c>
      <c r="D4214" s="3" t="str">
        <f>Raw_Data!D4214</f>
        <v>Basic</v>
      </c>
      <c r="E4214" s="3">
        <f>Raw_Data!E4214</f>
        <v>28.25</v>
      </c>
      <c r="F4214" s="3">
        <f>Raw_Data!F4214</f>
        <v>23</v>
      </c>
      <c r="G4214" s="3" t="str">
        <f>Raw_Data!G4214</f>
        <v>Africa</v>
      </c>
      <c r="H4214" s="3" t="str">
        <f>Raw_Data!H4214</f>
        <v>TV</v>
      </c>
      <c r="I4214" s="3">
        <f>Raw_Data!I4214</f>
        <v>8.99</v>
      </c>
      <c r="J4214" s="3">
        <f>Raw_Data!J4214</f>
        <v>0</v>
      </c>
      <c r="K4214" s="3" t="str">
        <f>Raw_Data!K4214</f>
        <v>Credit Card</v>
      </c>
      <c r="L4214" s="3">
        <f>Raw_Data!L4214</f>
        <v>1</v>
      </c>
      <c r="M4214" s="3">
        <f>Raw_Data!M4214</f>
        <v>1.18</v>
      </c>
      <c r="N4214" s="3" t="str">
        <f>Raw_Data!N4214</f>
        <v>Action</v>
      </c>
      <c r="O4214" s="3" t="str">
        <f t="shared" si="650"/>
        <v>55-70</v>
      </c>
      <c r="P4214" s="3" t="str">
        <f t="shared" si="651"/>
        <v>25-49h</v>
      </c>
      <c r="Q4214" s="3" t="str">
        <f t="shared" si="652"/>
        <v>22-45d</v>
      </c>
      <c r="R4214" s="3" t="str">
        <f t="shared" si="653"/>
        <v>Medium</v>
      </c>
      <c r="S4214" s="3" t="str">
        <f t="shared" si="654"/>
        <v>Low</v>
      </c>
      <c r="T4214" s="3" t="str">
        <f t="shared" si="655"/>
        <v>Active</v>
      </c>
      <c r="U4214" s="4">
        <f>1/(1+EXP(-(Predictive_Model!$B$5+((B4214-Predictive_Model!$B$20)/Predictive_Model!$C$20)*Predictive_Model!$D$20+((E4214-Predictive_Model!$B$21)/Predictive_Model!$C$21)*Predictive_Model!$D$21+((F4214-Predictive_Model!$B$22)/Predictive_Model!$C$22)*Predictive_Model!$D$22+((I4214-Predictive_Model!$B$23)/Predictive_Model!$C$23)*Predictive_Model!$D$23+((L4214-Predictive_Model!$B$24)/Predictive_Model!$C$24)*Predictive_Model!$D$24+((M4214-Predictive_Model!$B$25)/Predictive_Model!$C$25)*Predictive_Model!$D$25+IF(C4214="Male",Predictive_Model!$D$31,IF(C4214="Other",Predictive_Model!$D$32,0))+IF(D4214="Premium",Predictive_Model!$D$34,IF(D4214="Standard",Predictive_Model!$D$35,0))+IF(G4214="Asia",Predictive_Model!$D$37,IF(G4214="Europe",Predictive_Model!$D$38,IF(G4214="North America",Predictive_Model!$D$39,IF(G4214="Oceania",Predictive_Model!$D$40,IF(G4214="South America",Predictive_Model!$D$41,0)))))+IF(H4214="Laptop",Predictive_Model!$D$43,IF(H4214="Mobile",Predictive_Model!$D$44,IF(H4214="TV",Predictive_Model!$D$45,IF(H4214="Tablet",Predictive_Model!$D$46,0))))+IF(K4214="Crypto",Predictive_Model!$D$48,IF(K4214="Debit Card",Predictive_Model!$D$49,IF(K4214="Gift Card",Predictive_Model!$D$50,IF(K4214="PayPal",Predictive_Model!$D$51,0))))+IF(N4214="Comedy",Predictive_Model!$D$53,IF(N4214="Documentary",Predictive_Model!$D$54,IF(N4214="Drama",Predictive_Model!$D$55,IF(N4214="Horror",Predictive_Model!$D$56,IF(N4214="Romance",Predictive_Model!$D$57,IF(N4214="Sci-Fi",Predictive_Model!$D$58,0)))))))))</f>
        <v>2.6769097472443461E-2</v>
      </c>
      <c r="V4214" s="3" t="str">
        <f t="shared" si="656"/>
        <v>Low</v>
      </c>
      <c r="W4214" s="6">
        <f t="shared" si="657"/>
        <v>0.24065418627726673</v>
      </c>
      <c r="X4214" s="3" t="str">
        <f t="shared" si="658"/>
        <v>Monitor</v>
      </c>
      <c r="Y4214" s="3" t="str">
        <f t="shared" si="659"/>
        <v>OK</v>
      </c>
    </row>
    <row r="4215" spans="1:25" x14ac:dyDescent="0.25">
      <c r="A4215" s="3" t="str">
        <f>Raw_Data!A4215</f>
        <v>ad57c204-f497-4f4b-88fb-03a6ed249a42</v>
      </c>
      <c r="B4215" s="3">
        <f>Raw_Data!B4215</f>
        <v>70</v>
      </c>
      <c r="C4215" s="3" t="str">
        <f>Raw_Data!C4215</f>
        <v>Male</v>
      </c>
      <c r="D4215" s="3" t="str">
        <f>Raw_Data!D4215</f>
        <v>Premium</v>
      </c>
      <c r="E4215" s="3">
        <f>Raw_Data!E4215</f>
        <v>5.62</v>
      </c>
      <c r="F4215" s="3">
        <f>Raw_Data!F4215</f>
        <v>25</v>
      </c>
      <c r="G4215" s="3" t="str">
        <f>Raw_Data!G4215</f>
        <v>Europe</v>
      </c>
      <c r="H4215" s="3" t="str">
        <f>Raw_Data!H4215</f>
        <v>Desktop</v>
      </c>
      <c r="I4215" s="3">
        <f>Raw_Data!I4215</f>
        <v>17.989999999999998</v>
      </c>
      <c r="J4215" s="3">
        <f>Raw_Data!J4215</f>
        <v>0</v>
      </c>
      <c r="K4215" s="3" t="str">
        <f>Raw_Data!K4215</f>
        <v>Credit Card</v>
      </c>
      <c r="L4215" s="3">
        <f>Raw_Data!L4215</f>
        <v>3</v>
      </c>
      <c r="M4215" s="3">
        <f>Raw_Data!M4215</f>
        <v>0.22</v>
      </c>
      <c r="N4215" s="3" t="str">
        <f>Raw_Data!N4215</f>
        <v>Comedy</v>
      </c>
      <c r="O4215" s="3" t="str">
        <f t="shared" si="650"/>
        <v>55-70</v>
      </c>
      <c r="P4215" s="3" t="str">
        <f t="shared" si="651"/>
        <v>&lt;10h</v>
      </c>
      <c r="Q4215" s="3" t="str">
        <f t="shared" si="652"/>
        <v>22-45d</v>
      </c>
      <c r="R4215" s="3" t="str">
        <f t="shared" si="653"/>
        <v>Medium</v>
      </c>
      <c r="S4215" s="3" t="str">
        <f t="shared" si="654"/>
        <v>High</v>
      </c>
      <c r="T4215" s="3" t="str">
        <f t="shared" si="655"/>
        <v>Active</v>
      </c>
      <c r="U4215" s="4">
        <f>1/(1+EXP(-(Predictive_Model!$B$5+((B4215-Predictive_Model!$B$20)/Predictive_Model!$C$20)*Predictive_Model!$D$20+((E4215-Predictive_Model!$B$21)/Predictive_Model!$C$21)*Predictive_Model!$D$21+((F4215-Predictive_Model!$B$22)/Predictive_Model!$C$22)*Predictive_Model!$D$22+((I4215-Predictive_Model!$B$23)/Predictive_Model!$C$23)*Predictive_Model!$D$23+((L4215-Predictive_Model!$B$24)/Predictive_Model!$C$24)*Predictive_Model!$D$24+((M4215-Predictive_Model!$B$25)/Predictive_Model!$C$25)*Predictive_Model!$D$25+IF(C4215="Male",Predictive_Model!$D$31,IF(C4215="Other",Predictive_Model!$D$32,0))+IF(D4215="Premium",Predictive_Model!$D$34,IF(D4215="Standard",Predictive_Model!$D$35,0))+IF(G4215="Asia",Predictive_Model!$D$37,IF(G4215="Europe",Predictive_Model!$D$38,IF(G4215="North America",Predictive_Model!$D$39,IF(G4215="Oceania",Predictive_Model!$D$40,IF(G4215="South America",Predictive_Model!$D$41,0)))))+IF(H4215="Laptop",Predictive_Model!$D$43,IF(H4215="Mobile",Predictive_Model!$D$44,IF(H4215="TV",Predictive_Model!$D$45,IF(H4215="Tablet",Predictive_Model!$D$46,0))))+IF(K4215="Crypto",Predictive_Model!$D$48,IF(K4215="Debit Card",Predictive_Model!$D$49,IF(K4215="Gift Card",Predictive_Model!$D$50,IF(K4215="PayPal",Predictive_Model!$D$51,0))))+IF(N4215="Comedy",Predictive_Model!$D$53,IF(N4215="Documentary",Predictive_Model!$D$54,IF(N4215="Drama",Predictive_Model!$D$55,IF(N4215="Horror",Predictive_Model!$D$56,IF(N4215="Romance",Predictive_Model!$D$57,IF(N4215="Sci-Fi",Predictive_Model!$D$58,0)))))))))</f>
        <v>0.75964537344847938</v>
      </c>
      <c r="V4215" s="3" t="str">
        <f t="shared" si="656"/>
        <v>Critical</v>
      </c>
      <c r="W4215" s="6">
        <f t="shared" si="657"/>
        <v>13.666020268338142</v>
      </c>
      <c r="X4215" s="3" t="str">
        <f t="shared" si="658"/>
        <v>Priority 1</v>
      </c>
      <c r="Y4215" s="3" t="str">
        <f t="shared" si="659"/>
        <v>OK</v>
      </c>
    </row>
    <row r="4216" spans="1:25" x14ac:dyDescent="0.25">
      <c r="A4216" s="3" t="str">
        <f>Raw_Data!A4216</f>
        <v>37e9a389-655c-4b71-a5f8-ceb53a4b0728</v>
      </c>
      <c r="B4216" s="3">
        <f>Raw_Data!B4216</f>
        <v>70</v>
      </c>
      <c r="C4216" s="3" t="str">
        <f>Raw_Data!C4216</f>
        <v>Male</v>
      </c>
      <c r="D4216" s="3" t="str">
        <f>Raw_Data!D4216</f>
        <v>Standard</v>
      </c>
      <c r="E4216" s="3">
        <f>Raw_Data!E4216</f>
        <v>15.52</v>
      </c>
      <c r="F4216" s="3">
        <f>Raw_Data!F4216</f>
        <v>12</v>
      </c>
      <c r="G4216" s="3" t="str">
        <f>Raw_Data!G4216</f>
        <v>Africa</v>
      </c>
      <c r="H4216" s="3" t="str">
        <f>Raw_Data!H4216</f>
        <v>Mobile</v>
      </c>
      <c r="I4216" s="3">
        <f>Raw_Data!I4216</f>
        <v>13.99</v>
      </c>
      <c r="J4216" s="3">
        <f>Raw_Data!J4216</f>
        <v>0</v>
      </c>
      <c r="K4216" s="3" t="str">
        <f>Raw_Data!K4216</f>
        <v>Gift Card</v>
      </c>
      <c r="L4216" s="3">
        <f>Raw_Data!L4216</f>
        <v>5</v>
      </c>
      <c r="M4216" s="3">
        <f>Raw_Data!M4216</f>
        <v>1.19</v>
      </c>
      <c r="N4216" s="3" t="str">
        <f>Raw_Data!N4216</f>
        <v>Drama</v>
      </c>
      <c r="O4216" s="3" t="str">
        <f t="shared" si="650"/>
        <v>55-70</v>
      </c>
      <c r="P4216" s="3" t="str">
        <f t="shared" si="651"/>
        <v>10-24h</v>
      </c>
      <c r="Q4216" s="3" t="str">
        <f t="shared" si="652"/>
        <v>8-21d</v>
      </c>
      <c r="R4216" s="3" t="str">
        <f t="shared" si="653"/>
        <v>Medium</v>
      </c>
      <c r="S4216" s="3" t="str">
        <f t="shared" si="654"/>
        <v>Mid</v>
      </c>
      <c r="T4216" s="3" t="str">
        <f t="shared" si="655"/>
        <v>Active</v>
      </c>
      <c r="U4216" s="4">
        <f>1/(1+EXP(-(Predictive_Model!$B$5+((B4216-Predictive_Model!$B$20)/Predictive_Model!$C$20)*Predictive_Model!$D$20+((E4216-Predictive_Model!$B$21)/Predictive_Model!$C$21)*Predictive_Model!$D$21+((F4216-Predictive_Model!$B$22)/Predictive_Model!$C$22)*Predictive_Model!$D$22+((I4216-Predictive_Model!$B$23)/Predictive_Model!$C$23)*Predictive_Model!$D$23+((L4216-Predictive_Model!$B$24)/Predictive_Model!$C$24)*Predictive_Model!$D$24+((M4216-Predictive_Model!$B$25)/Predictive_Model!$C$25)*Predictive_Model!$D$25+IF(C4216="Male",Predictive_Model!$D$31,IF(C4216="Other",Predictive_Model!$D$32,0))+IF(D4216="Premium",Predictive_Model!$D$34,IF(D4216="Standard",Predictive_Model!$D$35,0))+IF(G4216="Asia",Predictive_Model!$D$37,IF(G4216="Europe",Predictive_Model!$D$38,IF(G4216="North America",Predictive_Model!$D$39,IF(G4216="Oceania",Predictive_Model!$D$40,IF(G4216="South America",Predictive_Model!$D$41,0)))))+IF(H4216="Laptop",Predictive_Model!$D$43,IF(H4216="Mobile",Predictive_Model!$D$44,IF(H4216="TV",Predictive_Model!$D$45,IF(H4216="Tablet",Predictive_Model!$D$46,0))))+IF(K4216="Crypto",Predictive_Model!$D$48,IF(K4216="Debit Card",Predictive_Model!$D$49,IF(K4216="Gift Card",Predictive_Model!$D$50,IF(K4216="PayPal",Predictive_Model!$D$51,0))))+IF(N4216="Comedy",Predictive_Model!$D$53,IF(N4216="Documentary",Predictive_Model!$D$54,IF(N4216="Drama",Predictive_Model!$D$55,IF(N4216="Horror",Predictive_Model!$D$56,IF(N4216="Romance",Predictive_Model!$D$57,IF(N4216="Sci-Fi",Predictive_Model!$D$58,0)))))))))</f>
        <v>4.388768889704605E-2</v>
      </c>
      <c r="V4216" s="3" t="str">
        <f t="shared" si="656"/>
        <v>Low</v>
      </c>
      <c r="W4216" s="6">
        <f t="shared" si="657"/>
        <v>0.61398876766967425</v>
      </c>
      <c r="X4216" s="3" t="str">
        <f t="shared" si="658"/>
        <v>Monitor</v>
      </c>
      <c r="Y4216" s="3" t="str">
        <f t="shared" si="659"/>
        <v>OK</v>
      </c>
    </row>
    <row r="4217" spans="1:25" x14ac:dyDescent="0.25">
      <c r="A4217" s="3" t="str">
        <f>Raw_Data!A4217</f>
        <v>f812b295-fffc-4248-9068-a94a1f30bba7</v>
      </c>
      <c r="B4217" s="3">
        <f>Raw_Data!B4217</f>
        <v>70</v>
      </c>
      <c r="C4217" s="3" t="str">
        <f>Raw_Data!C4217</f>
        <v>Female</v>
      </c>
      <c r="D4217" s="3" t="str">
        <f>Raw_Data!D4217</f>
        <v>Standard</v>
      </c>
      <c r="E4217" s="3">
        <f>Raw_Data!E4217</f>
        <v>3.06</v>
      </c>
      <c r="F4217" s="3">
        <f>Raw_Data!F4217</f>
        <v>57</v>
      </c>
      <c r="G4217" s="3" t="str">
        <f>Raw_Data!G4217</f>
        <v>North America</v>
      </c>
      <c r="H4217" s="3" t="str">
        <f>Raw_Data!H4217</f>
        <v>TV</v>
      </c>
      <c r="I4217" s="3">
        <f>Raw_Data!I4217</f>
        <v>13.99</v>
      </c>
      <c r="J4217" s="3">
        <f>Raw_Data!J4217</f>
        <v>1</v>
      </c>
      <c r="K4217" s="3" t="str">
        <f>Raw_Data!K4217</f>
        <v>Credit Card</v>
      </c>
      <c r="L4217" s="3">
        <f>Raw_Data!L4217</f>
        <v>4</v>
      </c>
      <c r="M4217" s="3">
        <f>Raw_Data!M4217</f>
        <v>0.05</v>
      </c>
      <c r="N4217" s="3" t="str">
        <f>Raw_Data!N4217</f>
        <v>Comedy</v>
      </c>
      <c r="O4217" s="3" t="str">
        <f t="shared" si="650"/>
        <v>55-70</v>
      </c>
      <c r="P4217" s="3" t="str">
        <f t="shared" si="651"/>
        <v>&lt;10h</v>
      </c>
      <c r="Q4217" s="3" t="str">
        <f t="shared" si="652"/>
        <v>46-60d</v>
      </c>
      <c r="R4217" s="3" t="str">
        <f t="shared" si="653"/>
        <v>Low</v>
      </c>
      <c r="S4217" s="3" t="str">
        <f t="shared" si="654"/>
        <v>Mid</v>
      </c>
      <c r="T4217" s="3" t="str">
        <f t="shared" si="655"/>
        <v>Churned</v>
      </c>
      <c r="U4217" s="4">
        <f>1/(1+EXP(-(Predictive_Model!$B$5+((B4217-Predictive_Model!$B$20)/Predictive_Model!$C$20)*Predictive_Model!$D$20+((E4217-Predictive_Model!$B$21)/Predictive_Model!$C$21)*Predictive_Model!$D$21+((F4217-Predictive_Model!$B$22)/Predictive_Model!$C$22)*Predictive_Model!$D$22+((I4217-Predictive_Model!$B$23)/Predictive_Model!$C$23)*Predictive_Model!$D$23+((L4217-Predictive_Model!$B$24)/Predictive_Model!$C$24)*Predictive_Model!$D$24+((M4217-Predictive_Model!$B$25)/Predictive_Model!$C$25)*Predictive_Model!$D$25+IF(C4217="Male",Predictive_Model!$D$31,IF(C4217="Other",Predictive_Model!$D$32,0))+IF(D4217="Premium",Predictive_Model!$D$34,IF(D4217="Standard",Predictive_Model!$D$35,0))+IF(G4217="Asia",Predictive_Model!$D$37,IF(G4217="Europe",Predictive_Model!$D$38,IF(G4217="North America",Predictive_Model!$D$39,IF(G4217="Oceania",Predictive_Model!$D$40,IF(G4217="South America",Predictive_Model!$D$41,0)))))+IF(H4217="Laptop",Predictive_Model!$D$43,IF(H4217="Mobile",Predictive_Model!$D$44,IF(H4217="TV",Predictive_Model!$D$45,IF(H4217="Tablet",Predictive_Model!$D$46,0))))+IF(K4217="Crypto",Predictive_Model!$D$48,IF(K4217="Debit Card",Predictive_Model!$D$49,IF(K4217="Gift Card",Predictive_Model!$D$50,IF(K4217="PayPal",Predictive_Model!$D$51,0))))+IF(N4217="Comedy",Predictive_Model!$D$53,IF(N4217="Documentary",Predictive_Model!$D$54,IF(N4217="Drama",Predictive_Model!$D$55,IF(N4217="Horror",Predictive_Model!$D$56,IF(N4217="Romance",Predictive_Model!$D$57,IF(N4217="Sci-Fi",Predictive_Model!$D$58,0)))))))))</f>
        <v>0.99944251239153825</v>
      </c>
      <c r="V4217" s="3" t="str">
        <f t="shared" si="656"/>
        <v>Critical</v>
      </c>
      <c r="W4217" s="6">
        <f t="shared" si="657"/>
        <v>13.99</v>
      </c>
      <c r="X4217" s="3" t="str">
        <f t="shared" si="658"/>
        <v>Priority 2</v>
      </c>
      <c r="Y4217" s="3" t="str">
        <f t="shared" si="659"/>
        <v>OK</v>
      </c>
    </row>
    <row r="4218" spans="1:25" x14ac:dyDescent="0.25">
      <c r="A4218" s="3" t="str">
        <f>Raw_Data!A4218</f>
        <v>ed9483f7-d1bb-43ea-b042-737f411148e0</v>
      </c>
      <c r="B4218" s="3">
        <f>Raw_Data!B4218</f>
        <v>27</v>
      </c>
      <c r="C4218" s="3" t="str">
        <f>Raw_Data!C4218</f>
        <v>Female</v>
      </c>
      <c r="D4218" s="3" t="str">
        <f>Raw_Data!D4218</f>
        <v>Basic</v>
      </c>
      <c r="E4218" s="3">
        <f>Raw_Data!E4218</f>
        <v>17.34</v>
      </c>
      <c r="F4218" s="3">
        <f>Raw_Data!F4218</f>
        <v>16</v>
      </c>
      <c r="G4218" s="3" t="str">
        <f>Raw_Data!G4218</f>
        <v>South America</v>
      </c>
      <c r="H4218" s="3" t="str">
        <f>Raw_Data!H4218</f>
        <v>Laptop</v>
      </c>
      <c r="I4218" s="3">
        <f>Raw_Data!I4218</f>
        <v>8.99</v>
      </c>
      <c r="J4218" s="3">
        <f>Raw_Data!J4218</f>
        <v>0</v>
      </c>
      <c r="K4218" s="3" t="str">
        <f>Raw_Data!K4218</f>
        <v>Credit Card</v>
      </c>
      <c r="L4218" s="3">
        <f>Raw_Data!L4218</f>
        <v>4</v>
      </c>
      <c r="M4218" s="3">
        <f>Raw_Data!M4218</f>
        <v>1.02</v>
      </c>
      <c r="N4218" s="3" t="str">
        <f>Raw_Data!N4218</f>
        <v>Sci-Fi</v>
      </c>
      <c r="O4218" s="3" t="str">
        <f t="shared" si="650"/>
        <v>25-34</v>
      </c>
      <c r="P4218" s="3" t="str">
        <f t="shared" si="651"/>
        <v>10-24h</v>
      </c>
      <c r="Q4218" s="3" t="str">
        <f t="shared" si="652"/>
        <v>8-21d</v>
      </c>
      <c r="R4218" s="3" t="str">
        <f t="shared" si="653"/>
        <v>Medium</v>
      </c>
      <c r="S4218" s="3" t="str">
        <f t="shared" si="654"/>
        <v>Low</v>
      </c>
      <c r="T4218" s="3" t="str">
        <f t="shared" si="655"/>
        <v>Active</v>
      </c>
      <c r="U4218" s="4">
        <f>1/(1+EXP(-(Predictive_Model!$B$5+((B4218-Predictive_Model!$B$20)/Predictive_Model!$C$20)*Predictive_Model!$D$20+((E4218-Predictive_Model!$B$21)/Predictive_Model!$C$21)*Predictive_Model!$D$21+((F4218-Predictive_Model!$B$22)/Predictive_Model!$C$22)*Predictive_Model!$D$22+((I4218-Predictive_Model!$B$23)/Predictive_Model!$C$23)*Predictive_Model!$D$23+((L4218-Predictive_Model!$B$24)/Predictive_Model!$C$24)*Predictive_Model!$D$24+((M4218-Predictive_Model!$B$25)/Predictive_Model!$C$25)*Predictive_Model!$D$25+IF(C4218="Male",Predictive_Model!$D$31,IF(C4218="Other",Predictive_Model!$D$32,0))+IF(D4218="Premium",Predictive_Model!$D$34,IF(D4218="Standard",Predictive_Model!$D$35,0))+IF(G4218="Asia",Predictive_Model!$D$37,IF(G4218="Europe",Predictive_Model!$D$38,IF(G4218="North America",Predictive_Model!$D$39,IF(G4218="Oceania",Predictive_Model!$D$40,IF(G4218="South America",Predictive_Model!$D$41,0)))))+IF(H4218="Laptop",Predictive_Model!$D$43,IF(H4218="Mobile",Predictive_Model!$D$44,IF(H4218="TV",Predictive_Model!$D$45,IF(H4218="Tablet",Predictive_Model!$D$46,0))))+IF(K4218="Crypto",Predictive_Model!$D$48,IF(K4218="Debit Card",Predictive_Model!$D$49,IF(K4218="Gift Card",Predictive_Model!$D$50,IF(K4218="PayPal",Predictive_Model!$D$51,0))))+IF(N4218="Comedy",Predictive_Model!$D$53,IF(N4218="Documentary",Predictive_Model!$D$54,IF(N4218="Drama",Predictive_Model!$D$55,IF(N4218="Horror",Predictive_Model!$D$56,IF(N4218="Romance",Predictive_Model!$D$57,IF(N4218="Sci-Fi",Predictive_Model!$D$58,0)))))))))</f>
        <v>6.2522002415865807E-2</v>
      </c>
      <c r="V4218" s="3" t="str">
        <f t="shared" si="656"/>
        <v>Low</v>
      </c>
      <c r="W4218" s="6">
        <f t="shared" si="657"/>
        <v>0.56207280171863361</v>
      </c>
      <c r="X4218" s="3" t="str">
        <f t="shared" si="658"/>
        <v>Monitor</v>
      </c>
      <c r="Y4218" s="3" t="str">
        <f t="shared" si="659"/>
        <v>OK</v>
      </c>
    </row>
    <row r="4219" spans="1:25" x14ac:dyDescent="0.25">
      <c r="A4219" s="3" t="str">
        <f>Raw_Data!A4219</f>
        <v>a6a03d8a-8c9b-4f3b-910d-4ee276cd1b8b</v>
      </c>
      <c r="B4219" s="3">
        <f>Raw_Data!B4219</f>
        <v>19</v>
      </c>
      <c r="C4219" s="3" t="str">
        <f>Raw_Data!C4219</f>
        <v>Male</v>
      </c>
      <c r="D4219" s="3" t="str">
        <f>Raw_Data!D4219</f>
        <v>Basic</v>
      </c>
      <c r="E4219" s="3">
        <f>Raw_Data!E4219</f>
        <v>9.09</v>
      </c>
      <c r="F4219" s="3">
        <f>Raw_Data!F4219</f>
        <v>56</v>
      </c>
      <c r="G4219" s="3" t="str">
        <f>Raw_Data!G4219</f>
        <v>South America</v>
      </c>
      <c r="H4219" s="3" t="str">
        <f>Raw_Data!H4219</f>
        <v>Laptop</v>
      </c>
      <c r="I4219" s="3">
        <f>Raw_Data!I4219</f>
        <v>8.99</v>
      </c>
      <c r="J4219" s="3">
        <f>Raw_Data!J4219</f>
        <v>1</v>
      </c>
      <c r="K4219" s="3" t="str">
        <f>Raw_Data!K4219</f>
        <v>Credit Card</v>
      </c>
      <c r="L4219" s="3">
        <f>Raw_Data!L4219</f>
        <v>3</v>
      </c>
      <c r="M4219" s="3">
        <f>Raw_Data!M4219</f>
        <v>0.16</v>
      </c>
      <c r="N4219" s="3" t="str">
        <f>Raw_Data!N4219</f>
        <v>Romance</v>
      </c>
      <c r="O4219" s="3" t="str">
        <f t="shared" si="650"/>
        <v>18-24</v>
      </c>
      <c r="P4219" s="3" t="str">
        <f t="shared" si="651"/>
        <v>&lt;10h</v>
      </c>
      <c r="Q4219" s="3" t="str">
        <f t="shared" si="652"/>
        <v>46-60d</v>
      </c>
      <c r="R4219" s="3" t="str">
        <f t="shared" si="653"/>
        <v>Low</v>
      </c>
      <c r="S4219" s="3" t="str">
        <f t="shared" si="654"/>
        <v>Low</v>
      </c>
      <c r="T4219" s="3" t="str">
        <f t="shared" si="655"/>
        <v>Churned</v>
      </c>
      <c r="U4219" s="4">
        <f>1/(1+EXP(-(Predictive_Model!$B$5+((B4219-Predictive_Model!$B$20)/Predictive_Model!$C$20)*Predictive_Model!$D$20+((E4219-Predictive_Model!$B$21)/Predictive_Model!$C$21)*Predictive_Model!$D$21+((F4219-Predictive_Model!$B$22)/Predictive_Model!$C$22)*Predictive_Model!$D$22+((I4219-Predictive_Model!$B$23)/Predictive_Model!$C$23)*Predictive_Model!$D$23+((L4219-Predictive_Model!$B$24)/Predictive_Model!$C$24)*Predictive_Model!$D$24+((M4219-Predictive_Model!$B$25)/Predictive_Model!$C$25)*Predictive_Model!$D$25+IF(C4219="Male",Predictive_Model!$D$31,IF(C4219="Other",Predictive_Model!$D$32,0))+IF(D4219="Premium",Predictive_Model!$D$34,IF(D4219="Standard",Predictive_Model!$D$35,0))+IF(G4219="Asia",Predictive_Model!$D$37,IF(G4219="Europe",Predictive_Model!$D$38,IF(G4219="North America",Predictive_Model!$D$39,IF(G4219="Oceania",Predictive_Model!$D$40,IF(G4219="South America",Predictive_Model!$D$41,0)))))+IF(H4219="Laptop",Predictive_Model!$D$43,IF(H4219="Mobile",Predictive_Model!$D$44,IF(H4219="TV",Predictive_Model!$D$45,IF(H4219="Tablet",Predictive_Model!$D$46,0))))+IF(K4219="Crypto",Predictive_Model!$D$48,IF(K4219="Debit Card",Predictive_Model!$D$49,IF(K4219="Gift Card",Predictive_Model!$D$50,IF(K4219="PayPal",Predictive_Model!$D$51,0))))+IF(N4219="Comedy",Predictive_Model!$D$53,IF(N4219="Documentary",Predictive_Model!$D$54,IF(N4219="Drama",Predictive_Model!$D$55,IF(N4219="Horror",Predictive_Model!$D$56,IF(N4219="Romance",Predictive_Model!$D$57,IF(N4219="Sci-Fi",Predictive_Model!$D$58,0)))))))))</f>
        <v>0.99933896761464114</v>
      </c>
      <c r="V4219" s="3" t="str">
        <f t="shared" si="656"/>
        <v>Critical</v>
      </c>
      <c r="W4219" s="6">
        <f t="shared" si="657"/>
        <v>8.99</v>
      </c>
      <c r="X4219" s="3" t="str">
        <f t="shared" si="658"/>
        <v>Priority 2</v>
      </c>
      <c r="Y4219" s="3" t="str">
        <f t="shared" si="659"/>
        <v>OK</v>
      </c>
    </row>
    <row r="4220" spans="1:25" x14ac:dyDescent="0.25">
      <c r="A4220" s="3" t="str">
        <f>Raw_Data!A4220</f>
        <v>ac2992f2-0f0b-410e-acc3-cd2df1cc164d</v>
      </c>
      <c r="B4220" s="3">
        <f>Raw_Data!B4220</f>
        <v>63</v>
      </c>
      <c r="C4220" s="3" t="str">
        <f>Raw_Data!C4220</f>
        <v>Other</v>
      </c>
      <c r="D4220" s="3" t="str">
        <f>Raw_Data!D4220</f>
        <v>Basic</v>
      </c>
      <c r="E4220" s="3">
        <f>Raw_Data!E4220</f>
        <v>36.14</v>
      </c>
      <c r="F4220" s="3">
        <f>Raw_Data!F4220</f>
        <v>53</v>
      </c>
      <c r="G4220" s="3" t="str">
        <f>Raw_Data!G4220</f>
        <v>Europe</v>
      </c>
      <c r="H4220" s="3" t="str">
        <f>Raw_Data!H4220</f>
        <v>Mobile</v>
      </c>
      <c r="I4220" s="3">
        <f>Raw_Data!I4220</f>
        <v>8.99</v>
      </c>
      <c r="J4220" s="3">
        <f>Raw_Data!J4220</f>
        <v>0</v>
      </c>
      <c r="K4220" s="3" t="str">
        <f>Raw_Data!K4220</f>
        <v>Credit Card</v>
      </c>
      <c r="L4220" s="3">
        <f>Raw_Data!L4220</f>
        <v>4</v>
      </c>
      <c r="M4220" s="3">
        <f>Raw_Data!M4220</f>
        <v>0.67</v>
      </c>
      <c r="N4220" s="3" t="str">
        <f>Raw_Data!N4220</f>
        <v>Drama</v>
      </c>
      <c r="O4220" s="3" t="str">
        <f t="shared" si="650"/>
        <v>55-70</v>
      </c>
      <c r="P4220" s="3" t="str">
        <f t="shared" si="651"/>
        <v>25-49h</v>
      </c>
      <c r="Q4220" s="3" t="str">
        <f t="shared" si="652"/>
        <v>46-60d</v>
      </c>
      <c r="R4220" s="3" t="str">
        <f t="shared" si="653"/>
        <v>Medium</v>
      </c>
      <c r="S4220" s="3" t="str">
        <f t="shared" si="654"/>
        <v>Low</v>
      </c>
      <c r="T4220" s="3" t="str">
        <f t="shared" si="655"/>
        <v>Active</v>
      </c>
      <c r="U4220" s="4">
        <f>1/(1+EXP(-(Predictive_Model!$B$5+((B4220-Predictive_Model!$B$20)/Predictive_Model!$C$20)*Predictive_Model!$D$20+((E4220-Predictive_Model!$B$21)/Predictive_Model!$C$21)*Predictive_Model!$D$21+((F4220-Predictive_Model!$B$22)/Predictive_Model!$C$22)*Predictive_Model!$D$22+((I4220-Predictive_Model!$B$23)/Predictive_Model!$C$23)*Predictive_Model!$D$23+((L4220-Predictive_Model!$B$24)/Predictive_Model!$C$24)*Predictive_Model!$D$24+((M4220-Predictive_Model!$B$25)/Predictive_Model!$C$25)*Predictive_Model!$D$25+IF(C4220="Male",Predictive_Model!$D$31,IF(C4220="Other",Predictive_Model!$D$32,0))+IF(D4220="Premium",Predictive_Model!$D$34,IF(D4220="Standard",Predictive_Model!$D$35,0))+IF(G4220="Asia",Predictive_Model!$D$37,IF(G4220="Europe",Predictive_Model!$D$38,IF(G4220="North America",Predictive_Model!$D$39,IF(G4220="Oceania",Predictive_Model!$D$40,IF(G4220="South America",Predictive_Model!$D$41,0)))))+IF(H4220="Laptop",Predictive_Model!$D$43,IF(H4220="Mobile",Predictive_Model!$D$44,IF(H4220="TV",Predictive_Model!$D$45,IF(H4220="Tablet",Predictive_Model!$D$46,0))))+IF(K4220="Crypto",Predictive_Model!$D$48,IF(K4220="Debit Card",Predictive_Model!$D$49,IF(K4220="Gift Card",Predictive_Model!$D$50,IF(K4220="PayPal",Predictive_Model!$D$51,0))))+IF(N4220="Comedy",Predictive_Model!$D$53,IF(N4220="Documentary",Predictive_Model!$D$54,IF(N4220="Drama",Predictive_Model!$D$55,IF(N4220="Horror",Predictive_Model!$D$56,IF(N4220="Romance",Predictive_Model!$D$57,IF(N4220="Sci-Fi",Predictive_Model!$D$58,0)))))))))</f>
        <v>0.15757072451846638</v>
      </c>
      <c r="V4220" s="3" t="str">
        <f t="shared" si="656"/>
        <v>Low</v>
      </c>
      <c r="W4220" s="6">
        <f t="shared" si="657"/>
        <v>1.4165608134210128</v>
      </c>
      <c r="X4220" s="3" t="str">
        <f t="shared" si="658"/>
        <v>Monitor</v>
      </c>
      <c r="Y4220" s="3" t="str">
        <f t="shared" si="659"/>
        <v>OK</v>
      </c>
    </row>
    <row r="4221" spans="1:25" x14ac:dyDescent="0.25">
      <c r="A4221" s="3" t="str">
        <f>Raw_Data!A4221</f>
        <v>a885f06b-975d-4dc1-b097-fbeeb8a5ae05</v>
      </c>
      <c r="B4221" s="3">
        <f>Raw_Data!B4221</f>
        <v>47</v>
      </c>
      <c r="C4221" s="3" t="str">
        <f>Raw_Data!C4221</f>
        <v>Male</v>
      </c>
      <c r="D4221" s="3" t="str">
        <f>Raw_Data!D4221</f>
        <v>Basic</v>
      </c>
      <c r="E4221" s="3">
        <f>Raw_Data!E4221</f>
        <v>3.92</v>
      </c>
      <c r="F4221" s="3">
        <f>Raw_Data!F4221</f>
        <v>40</v>
      </c>
      <c r="G4221" s="3" t="str">
        <f>Raw_Data!G4221</f>
        <v>Oceania</v>
      </c>
      <c r="H4221" s="3" t="str">
        <f>Raw_Data!H4221</f>
        <v>Tablet</v>
      </c>
      <c r="I4221" s="3">
        <f>Raw_Data!I4221</f>
        <v>8.99</v>
      </c>
      <c r="J4221" s="3">
        <f>Raw_Data!J4221</f>
        <v>1</v>
      </c>
      <c r="K4221" s="3" t="str">
        <f>Raw_Data!K4221</f>
        <v>PayPal</v>
      </c>
      <c r="L4221" s="3">
        <f>Raw_Data!L4221</f>
        <v>5</v>
      </c>
      <c r="M4221" s="3">
        <f>Raw_Data!M4221</f>
        <v>0.1</v>
      </c>
      <c r="N4221" s="3" t="str">
        <f>Raw_Data!N4221</f>
        <v>Drama</v>
      </c>
      <c r="O4221" s="3" t="str">
        <f t="shared" si="650"/>
        <v>45-54</v>
      </c>
      <c r="P4221" s="3" t="str">
        <f t="shared" si="651"/>
        <v>&lt;10h</v>
      </c>
      <c r="Q4221" s="3" t="str">
        <f t="shared" si="652"/>
        <v>22-45d</v>
      </c>
      <c r="R4221" s="3" t="str">
        <f t="shared" si="653"/>
        <v>Medium</v>
      </c>
      <c r="S4221" s="3" t="str">
        <f t="shared" si="654"/>
        <v>Low</v>
      </c>
      <c r="T4221" s="3" t="str">
        <f t="shared" si="655"/>
        <v>Churned</v>
      </c>
      <c r="U4221" s="4">
        <f>1/(1+EXP(-(Predictive_Model!$B$5+((B4221-Predictive_Model!$B$20)/Predictive_Model!$C$20)*Predictive_Model!$D$20+((E4221-Predictive_Model!$B$21)/Predictive_Model!$C$21)*Predictive_Model!$D$21+((F4221-Predictive_Model!$B$22)/Predictive_Model!$C$22)*Predictive_Model!$D$22+((I4221-Predictive_Model!$B$23)/Predictive_Model!$C$23)*Predictive_Model!$D$23+((L4221-Predictive_Model!$B$24)/Predictive_Model!$C$24)*Predictive_Model!$D$24+((M4221-Predictive_Model!$B$25)/Predictive_Model!$C$25)*Predictive_Model!$D$25+IF(C4221="Male",Predictive_Model!$D$31,IF(C4221="Other",Predictive_Model!$D$32,0))+IF(D4221="Premium",Predictive_Model!$D$34,IF(D4221="Standard",Predictive_Model!$D$35,0))+IF(G4221="Asia",Predictive_Model!$D$37,IF(G4221="Europe",Predictive_Model!$D$38,IF(G4221="North America",Predictive_Model!$D$39,IF(G4221="Oceania",Predictive_Model!$D$40,IF(G4221="South America",Predictive_Model!$D$41,0)))))+IF(H4221="Laptop",Predictive_Model!$D$43,IF(H4221="Mobile",Predictive_Model!$D$44,IF(H4221="TV",Predictive_Model!$D$45,IF(H4221="Tablet",Predictive_Model!$D$46,0))))+IF(K4221="Crypto",Predictive_Model!$D$48,IF(K4221="Debit Card",Predictive_Model!$D$49,IF(K4221="Gift Card",Predictive_Model!$D$50,IF(K4221="PayPal",Predictive_Model!$D$51,0))))+IF(N4221="Comedy",Predictive_Model!$D$53,IF(N4221="Documentary",Predictive_Model!$D$54,IF(N4221="Drama",Predictive_Model!$D$55,IF(N4221="Horror",Predictive_Model!$D$56,IF(N4221="Romance",Predictive_Model!$D$57,IF(N4221="Sci-Fi",Predictive_Model!$D$58,0)))))))))</f>
        <v>0.99890722092177564</v>
      </c>
      <c r="V4221" s="3" t="str">
        <f t="shared" si="656"/>
        <v>Critical</v>
      </c>
      <c r="W4221" s="6">
        <f t="shared" si="657"/>
        <v>8.99</v>
      </c>
      <c r="X4221" s="3" t="str">
        <f t="shared" si="658"/>
        <v>Priority 2</v>
      </c>
      <c r="Y4221" s="3" t="str">
        <f t="shared" si="659"/>
        <v>OK</v>
      </c>
    </row>
    <row r="4222" spans="1:25" x14ac:dyDescent="0.25">
      <c r="A4222" s="3" t="str">
        <f>Raw_Data!A4222</f>
        <v>7fba5ae9-1913-4021-9975-c3b8982a0c16</v>
      </c>
      <c r="B4222" s="3">
        <f>Raw_Data!B4222</f>
        <v>27</v>
      </c>
      <c r="C4222" s="3" t="str">
        <f>Raw_Data!C4222</f>
        <v>Male</v>
      </c>
      <c r="D4222" s="3" t="str">
        <f>Raw_Data!D4222</f>
        <v>Premium</v>
      </c>
      <c r="E4222" s="3">
        <f>Raw_Data!E4222</f>
        <v>17.29</v>
      </c>
      <c r="F4222" s="3">
        <f>Raw_Data!F4222</f>
        <v>11</v>
      </c>
      <c r="G4222" s="3" t="str">
        <f>Raw_Data!G4222</f>
        <v>Europe</v>
      </c>
      <c r="H4222" s="3" t="str">
        <f>Raw_Data!H4222</f>
        <v>Laptop</v>
      </c>
      <c r="I4222" s="3">
        <f>Raw_Data!I4222</f>
        <v>17.989999999999998</v>
      </c>
      <c r="J4222" s="3">
        <f>Raw_Data!J4222</f>
        <v>0</v>
      </c>
      <c r="K4222" s="3" t="str">
        <f>Raw_Data!K4222</f>
        <v>Crypto</v>
      </c>
      <c r="L4222" s="3">
        <f>Raw_Data!L4222</f>
        <v>2</v>
      </c>
      <c r="M4222" s="3">
        <f>Raw_Data!M4222</f>
        <v>1.44</v>
      </c>
      <c r="N4222" s="3" t="str">
        <f>Raw_Data!N4222</f>
        <v>Comedy</v>
      </c>
      <c r="O4222" s="3" t="str">
        <f t="shared" si="650"/>
        <v>25-34</v>
      </c>
      <c r="P4222" s="3" t="str">
        <f t="shared" si="651"/>
        <v>10-24h</v>
      </c>
      <c r="Q4222" s="3" t="str">
        <f t="shared" si="652"/>
        <v>8-21d</v>
      </c>
      <c r="R4222" s="3" t="str">
        <f t="shared" si="653"/>
        <v>Medium</v>
      </c>
      <c r="S4222" s="3" t="str">
        <f t="shared" si="654"/>
        <v>High</v>
      </c>
      <c r="T4222" s="3" t="str">
        <f t="shared" si="655"/>
        <v>Active</v>
      </c>
      <c r="U4222" s="4">
        <f>1/(1+EXP(-(Predictive_Model!$B$5+((B4222-Predictive_Model!$B$20)/Predictive_Model!$C$20)*Predictive_Model!$D$20+((E4222-Predictive_Model!$B$21)/Predictive_Model!$C$21)*Predictive_Model!$D$21+((F4222-Predictive_Model!$B$22)/Predictive_Model!$C$22)*Predictive_Model!$D$22+((I4222-Predictive_Model!$B$23)/Predictive_Model!$C$23)*Predictive_Model!$D$23+((L4222-Predictive_Model!$B$24)/Predictive_Model!$C$24)*Predictive_Model!$D$24+((M4222-Predictive_Model!$B$25)/Predictive_Model!$C$25)*Predictive_Model!$D$25+IF(C4222="Male",Predictive_Model!$D$31,IF(C4222="Other",Predictive_Model!$D$32,0))+IF(D4222="Premium",Predictive_Model!$D$34,IF(D4222="Standard",Predictive_Model!$D$35,0))+IF(G4222="Asia",Predictive_Model!$D$37,IF(G4222="Europe",Predictive_Model!$D$38,IF(G4222="North America",Predictive_Model!$D$39,IF(G4222="Oceania",Predictive_Model!$D$40,IF(G4222="South America",Predictive_Model!$D$41,0)))))+IF(H4222="Laptop",Predictive_Model!$D$43,IF(H4222="Mobile",Predictive_Model!$D$44,IF(H4222="TV",Predictive_Model!$D$45,IF(H4222="Tablet",Predictive_Model!$D$46,0))))+IF(K4222="Crypto",Predictive_Model!$D$48,IF(K4222="Debit Card",Predictive_Model!$D$49,IF(K4222="Gift Card",Predictive_Model!$D$50,IF(K4222="PayPal",Predictive_Model!$D$51,0))))+IF(N4222="Comedy",Predictive_Model!$D$53,IF(N4222="Documentary",Predictive_Model!$D$54,IF(N4222="Drama",Predictive_Model!$D$55,IF(N4222="Horror",Predictive_Model!$D$56,IF(N4222="Romance",Predictive_Model!$D$57,IF(N4222="Sci-Fi",Predictive_Model!$D$58,0)))))))))</f>
        <v>3.2991027548313076E-3</v>
      </c>
      <c r="V4222" s="3" t="str">
        <f t="shared" si="656"/>
        <v>Low</v>
      </c>
      <c r="W4222" s="6">
        <f t="shared" si="657"/>
        <v>5.9350858559415222E-2</v>
      </c>
      <c r="X4222" s="3" t="str">
        <f t="shared" si="658"/>
        <v>Monitor</v>
      </c>
      <c r="Y4222" s="3" t="str">
        <f t="shared" si="659"/>
        <v>OK</v>
      </c>
    </row>
    <row r="4223" spans="1:25" x14ac:dyDescent="0.25">
      <c r="A4223" s="3" t="str">
        <f>Raw_Data!A4223</f>
        <v>6631dbbb-dba7-4e36-98e1-ecd5867db158</v>
      </c>
      <c r="B4223" s="3">
        <f>Raw_Data!B4223</f>
        <v>33</v>
      </c>
      <c r="C4223" s="3" t="str">
        <f>Raw_Data!C4223</f>
        <v>Female</v>
      </c>
      <c r="D4223" s="3" t="str">
        <f>Raw_Data!D4223</f>
        <v>Basic</v>
      </c>
      <c r="E4223" s="3">
        <f>Raw_Data!E4223</f>
        <v>11.53</v>
      </c>
      <c r="F4223" s="3">
        <f>Raw_Data!F4223</f>
        <v>3</v>
      </c>
      <c r="G4223" s="3" t="str">
        <f>Raw_Data!G4223</f>
        <v>Europe</v>
      </c>
      <c r="H4223" s="3" t="str">
        <f>Raw_Data!H4223</f>
        <v>TV</v>
      </c>
      <c r="I4223" s="3">
        <f>Raw_Data!I4223</f>
        <v>8.99</v>
      </c>
      <c r="J4223" s="3">
        <f>Raw_Data!J4223</f>
        <v>0</v>
      </c>
      <c r="K4223" s="3" t="str">
        <f>Raw_Data!K4223</f>
        <v>Debit Card</v>
      </c>
      <c r="L4223" s="3">
        <f>Raw_Data!L4223</f>
        <v>5</v>
      </c>
      <c r="M4223" s="3">
        <f>Raw_Data!M4223</f>
        <v>2.88</v>
      </c>
      <c r="N4223" s="3" t="str">
        <f>Raw_Data!N4223</f>
        <v>Documentary</v>
      </c>
      <c r="O4223" s="3" t="str">
        <f t="shared" si="650"/>
        <v>25-34</v>
      </c>
      <c r="P4223" s="3" t="str">
        <f t="shared" si="651"/>
        <v>10-24h</v>
      </c>
      <c r="Q4223" s="3" t="str">
        <f t="shared" si="652"/>
        <v>0-7d</v>
      </c>
      <c r="R4223" s="3" t="str">
        <f t="shared" si="653"/>
        <v>Medium</v>
      </c>
      <c r="S4223" s="3" t="str">
        <f t="shared" si="654"/>
        <v>Low</v>
      </c>
      <c r="T4223" s="3" t="str">
        <f t="shared" si="655"/>
        <v>Active</v>
      </c>
      <c r="U4223" s="4">
        <f>1/(1+EXP(-(Predictive_Model!$B$5+((B4223-Predictive_Model!$B$20)/Predictive_Model!$C$20)*Predictive_Model!$D$20+((E4223-Predictive_Model!$B$21)/Predictive_Model!$C$21)*Predictive_Model!$D$21+((F4223-Predictive_Model!$B$22)/Predictive_Model!$C$22)*Predictive_Model!$D$22+((I4223-Predictive_Model!$B$23)/Predictive_Model!$C$23)*Predictive_Model!$D$23+((L4223-Predictive_Model!$B$24)/Predictive_Model!$C$24)*Predictive_Model!$D$24+((M4223-Predictive_Model!$B$25)/Predictive_Model!$C$25)*Predictive_Model!$D$25+IF(C4223="Male",Predictive_Model!$D$31,IF(C4223="Other",Predictive_Model!$D$32,0))+IF(D4223="Premium",Predictive_Model!$D$34,IF(D4223="Standard",Predictive_Model!$D$35,0))+IF(G4223="Asia",Predictive_Model!$D$37,IF(G4223="Europe",Predictive_Model!$D$38,IF(G4223="North America",Predictive_Model!$D$39,IF(G4223="Oceania",Predictive_Model!$D$40,IF(G4223="South America",Predictive_Model!$D$41,0)))))+IF(H4223="Laptop",Predictive_Model!$D$43,IF(H4223="Mobile",Predictive_Model!$D$44,IF(H4223="TV",Predictive_Model!$D$45,IF(H4223="Tablet",Predictive_Model!$D$46,0))))+IF(K4223="Crypto",Predictive_Model!$D$48,IF(K4223="Debit Card",Predictive_Model!$D$49,IF(K4223="Gift Card",Predictive_Model!$D$50,IF(K4223="PayPal",Predictive_Model!$D$51,0))))+IF(N4223="Comedy",Predictive_Model!$D$53,IF(N4223="Documentary",Predictive_Model!$D$54,IF(N4223="Drama",Predictive_Model!$D$55,IF(N4223="Horror",Predictive_Model!$D$56,IF(N4223="Romance",Predictive_Model!$D$57,IF(N4223="Sci-Fi",Predictive_Model!$D$58,0)))))))))</f>
        <v>8.4881493366461799E-4</v>
      </c>
      <c r="V4223" s="3" t="str">
        <f t="shared" si="656"/>
        <v>Low</v>
      </c>
      <c r="W4223" s="6">
        <f t="shared" si="657"/>
        <v>7.630846253644916E-3</v>
      </c>
      <c r="X4223" s="3" t="str">
        <f t="shared" si="658"/>
        <v>Monitor</v>
      </c>
      <c r="Y4223" s="3" t="str">
        <f t="shared" si="659"/>
        <v>OK</v>
      </c>
    </row>
    <row r="4224" spans="1:25" x14ac:dyDescent="0.25">
      <c r="A4224" s="3" t="str">
        <f>Raw_Data!A4224</f>
        <v>2cc8e207-22d5-4fb0-a161-45d411d07da6</v>
      </c>
      <c r="B4224" s="3">
        <f>Raw_Data!B4224</f>
        <v>58</v>
      </c>
      <c r="C4224" s="3" t="str">
        <f>Raw_Data!C4224</f>
        <v>Female</v>
      </c>
      <c r="D4224" s="3" t="str">
        <f>Raw_Data!D4224</f>
        <v>Premium</v>
      </c>
      <c r="E4224" s="3">
        <f>Raw_Data!E4224</f>
        <v>8.5299999999999994</v>
      </c>
      <c r="F4224" s="3">
        <f>Raw_Data!F4224</f>
        <v>48</v>
      </c>
      <c r="G4224" s="3" t="str">
        <f>Raw_Data!G4224</f>
        <v>Oceania</v>
      </c>
      <c r="H4224" s="3" t="str">
        <f>Raw_Data!H4224</f>
        <v>Laptop</v>
      </c>
      <c r="I4224" s="3">
        <f>Raw_Data!I4224</f>
        <v>17.989999999999998</v>
      </c>
      <c r="J4224" s="3">
        <f>Raw_Data!J4224</f>
        <v>0</v>
      </c>
      <c r="K4224" s="3" t="str">
        <f>Raw_Data!K4224</f>
        <v>PayPal</v>
      </c>
      <c r="L4224" s="3">
        <f>Raw_Data!L4224</f>
        <v>4</v>
      </c>
      <c r="M4224" s="3">
        <f>Raw_Data!M4224</f>
        <v>0.17</v>
      </c>
      <c r="N4224" s="3" t="str">
        <f>Raw_Data!N4224</f>
        <v>Horror</v>
      </c>
      <c r="O4224" s="3" t="str">
        <f t="shared" si="650"/>
        <v>55-70</v>
      </c>
      <c r="P4224" s="3" t="str">
        <f t="shared" si="651"/>
        <v>&lt;10h</v>
      </c>
      <c r="Q4224" s="3" t="str">
        <f t="shared" si="652"/>
        <v>46-60d</v>
      </c>
      <c r="R4224" s="3" t="str">
        <f t="shared" si="653"/>
        <v>Low</v>
      </c>
      <c r="S4224" s="3" t="str">
        <f t="shared" si="654"/>
        <v>High</v>
      </c>
      <c r="T4224" s="3" t="str">
        <f t="shared" si="655"/>
        <v>Active</v>
      </c>
      <c r="U4224" s="4">
        <f>1/(1+EXP(-(Predictive_Model!$B$5+((B4224-Predictive_Model!$B$20)/Predictive_Model!$C$20)*Predictive_Model!$D$20+((E4224-Predictive_Model!$B$21)/Predictive_Model!$C$21)*Predictive_Model!$D$21+((F4224-Predictive_Model!$B$22)/Predictive_Model!$C$22)*Predictive_Model!$D$22+((I4224-Predictive_Model!$B$23)/Predictive_Model!$C$23)*Predictive_Model!$D$23+((L4224-Predictive_Model!$B$24)/Predictive_Model!$C$24)*Predictive_Model!$D$24+((M4224-Predictive_Model!$B$25)/Predictive_Model!$C$25)*Predictive_Model!$D$25+IF(C4224="Male",Predictive_Model!$D$31,IF(C4224="Other",Predictive_Model!$D$32,0))+IF(D4224="Premium",Predictive_Model!$D$34,IF(D4224="Standard",Predictive_Model!$D$35,0))+IF(G4224="Asia",Predictive_Model!$D$37,IF(G4224="Europe",Predictive_Model!$D$38,IF(G4224="North America",Predictive_Model!$D$39,IF(G4224="Oceania",Predictive_Model!$D$40,IF(G4224="South America",Predictive_Model!$D$41,0)))))+IF(H4224="Laptop",Predictive_Model!$D$43,IF(H4224="Mobile",Predictive_Model!$D$44,IF(H4224="TV",Predictive_Model!$D$45,IF(H4224="Tablet",Predictive_Model!$D$46,0))))+IF(K4224="Crypto",Predictive_Model!$D$48,IF(K4224="Debit Card",Predictive_Model!$D$49,IF(K4224="Gift Card",Predictive_Model!$D$50,IF(K4224="PayPal",Predictive_Model!$D$51,0))))+IF(N4224="Comedy",Predictive_Model!$D$53,IF(N4224="Documentary",Predictive_Model!$D$54,IF(N4224="Drama",Predictive_Model!$D$55,IF(N4224="Horror",Predictive_Model!$D$56,IF(N4224="Romance",Predictive_Model!$D$57,IF(N4224="Sci-Fi",Predictive_Model!$D$58,0)))))))))</f>
        <v>0.94295921220598466</v>
      </c>
      <c r="V4224" s="3" t="str">
        <f t="shared" si="656"/>
        <v>Critical</v>
      </c>
      <c r="W4224" s="6">
        <f t="shared" si="657"/>
        <v>16.963836227585663</v>
      </c>
      <c r="X4224" s="3" t="str">
        <f t="shared" si="658"/>
        <v>Priority 1</v>
      </c>
      <c r="Y4224" s="3" t="str">
        <f t="shared" si="659"/>
        <v>OK</v>
      </c>
    </row>
    <row r="4225" spans="1:25" x14ac:dyDescent="0.25">
      <c r="A4225" s="3" t="str">
        <f>Raw_Data!A4225</f>
        <v>7d760c06-d947-48e0-8db5-f5329387d1ef</v>
      </c>
      <c r="B4225" s="3">
        <f>Raw_Data!B4225</f>
        <v>66</v>
      </c>
      <c r="C4225" s="3" t="str">
        <f>Raw_Data!C4225</f>
        <v>Other</v>
      </c>
      <c r="D4225" s="3" t="str">
        <f>Raw_Data!D4225</f>
        <v>Premium</v>
      </c>
      <c r="E4225" s="3">
        <f>Raw_Data!E4225</f>
        <v>1.02</v>
      </c>
      <c r="F4225" s="3">
        <f>Raw_Data!F4225</f>
        <v>15</v>
      </c>
      <c r="G4225" s="3" t="str">
        <f>Raw_Data!G4225</f>
        <v>Europe</v>
      </c>
      <c r="H4225" s="3" t="str">
        <f>Raw_Data!H4225</f>
        <v>Mobile</v>
      </c>
      <c r="I4225" s="3">
        <f>Raw_Data!I4225</f>
        <v>17.989999999999998</v>
      </c>
      <c r="J4225" s="3">
        <f>Raw_Data!J4225</f>
        <v>1</v>
      </c>
      <c r="K4225" s="3" t="str">
        <f>Raw_Data!K4225</f>
        <v>Gift Card</v>
      </c>
      <c r="L4225" s="3">
        <f>Raw_Data!L4225</f>
        <v>5</v>
      </c>
      <c r="M4225" s="3">
        <f>Raw_Data!M4225</f>
        <v>0.06</v>
      </c>
      <c r="N4225" s="3" t="str">
        <f>Raw_Data!N4225</f>
        <v>Comedy</v>
      </c>
      <c r="O4225" s="3" t="str">
        <f t="shared" si="650"/>
        <v>55-70</v>
      </c>
      <c r="P4225" s="3" t="str">
        <f t="shared" si="651"/>
        <v>&lt;10h</v>
      </c>
      <c r="Q4225" s="3" t="str">
        <f t="shared" si="652"/>
        <v>8-21d</v>
      </c>
      <c r="R4225" s="3" t="str">
        <f t="shared" si="653"/>
        <v>Medium</v>
      </c>
      <c r="S4225" s="3" t="str">
        <f t="shared" si="654"/>
        <v>High</v>
      </c>
      <c r="T4225" s="3" t="str">
        <f t="shared" si="655"/>
        <v>Churned</v>
      </c>
      <c r="U4225" s="4">
        <f>1/(1+EXP(-(Predictive_Model!$B$5+((B4225-Predictive_Model!$B$20)/Predictive_Model!$C$20)*Predictive_Model!$D$20+((E4225-Predictive_Model!$B$21)/Predictive_Model!$C$21)*Predictive_Model!$D$21+((F4225-Predictive_Model!$B$22)/Predictive_Model!$C$22)*Predictive_Model!$D$22+((I4225-Predictive_Model!$B$23)/Predictive_Model!$C$23)*Predictive_Model!$D$23+((L4225-Predictive_Model!$B$24)/Predictive_Model!$C$24)*Predictive_Model!$D$24+((M4225-Predictive_Model!$B$25)/Predictive_Model!$C$25)*Predictive_Model!$D$25+IF(C4225="Male",Predictive_Model!$D$31,IF(C4225="Other",Predictive_Model!$D$32,0))+IF(D4225="Premium",Predictive_Model!$D$34,IF(D4225="Standard",Predictive_Model!$D$35,0))+IF(G4225="Asia",Predictive_Model!$D$37,IF(G4225="Europe",Predictive_Model!$D$38,IF(G4225="North America",Predictive_Model!$D$39,IF(G4225="Oceania",Predictive_Model!$D$40,IF(G4225="South America",Predictive_Model!$D$41,0)))))+IF(H4225="Laptop",Predictive_Model!$D$43,IF(H4225="Mobile",Predictive_Model!$D$44,IF(H4225="TV",Predictive_Model!$D$45,IF(H4225="Tablet",Predictive_Model!$D$46,0))))+IF(K4225="Crypto",Predictive_Model!$D$48,IF(K4225="Debit Card",Predictive_Model!$D$49,IF(K4225="Gift Card",Predictive_Model!$D$50,IF(K4225="PayPal",Predictive_Model!$D$51,0))))+IF(N4225="Comedy",Predictive_Model!$D$53,IF(N4225="Documentary",Predictive_Model!$D$54,IF(N4225="Drama",Predictive_Model!$D$55,IF(N4225="Horror",Predictive_Model!$D$56,IF(N4225="Romance",Predictive_Model!$D$57,IF(N4225="Sci-Fi",Predictive_Model!$D$58,0)))))))))</f>
        <v>0.88040345167947265</v>
      </c>
      <c r="V4225" s="3" t="str">
        <f t="shared" si="656"/>
        <v>Critical</v>
      </c>
      <c r="W4225" s="6">
        <f t="shared" si="657"/>
        <v>17.989999999999998</v>
      </c>
      <c r="X4225" s="3" t="str">
        <f t="shared" si="658"/>
        <v>Priority 1</v>
      </c>
      <c r="Y4225" s="3" t="str">
        <f t="shared" si="659"/>
        <v>OK</v>
      </c>
    </row>
    <row r="4226" spans="1:25" x14ac:dyDescent="0.25">
      <c r="A4226" s="3" t="str">
        <f>Raw_Data!A4226</f>
        <v>ecdc67bf-2219-48d4-ad54-61842802c67c</v>
      </c>
      <c r="B4226" s="3">
        <f>Raw_Data!B4226</f>
        <v>55</v>
      </c>
      <c r="C4226" s="3" t="str">
        <f>Raw_Data!C4226</f>
        <v>Female</v>
      </c>
      <c r="D4226" s="3" t="str">
        <f>Raw_Data!D4226</f>
        <v>Standard</v>
      </c>
      <c r="E4226" s="3">
        <f>Raw_Data!E4226</f>
        <v>3.81</v>
      </c>
      <c r="F4226" s="3">
        <f>Raw_Data!F4226</f>
        <v>2</v>
      </c>
      <c r="G4226" s="3" t="str">
        <f>Raw_Data!G4226</f>
        <v>Oceania</v>
      </c>
      <c r="H4226" s="3" t="str">
        <f>Raw_Data!H4226</f>
        <v>TV</v>
      </c>
      <c r="I4226" s="3">
        <f>Raw_Data!I4226</f>
        <v>13.99</v>
      </c>
      <c r="J4226" s="3">
        <f>Raw_Data!J4226</f>
        <v>0</v>
      </c>
      <c r="K4226" s="3" t="str">
        <f>Raw_Data!K4226</f>
        <v>Gift Card</v>
      </c>
      <c r="L4226" s="3">
        <f>Raw_Data!L4226</f>
        <v>1</v>
      </c>
      <c r="M4226" s="3">
        <f>Raw_Data!M4226</f>
        <v>1.27</v>
      </c>
      <c r="N4226" s="3" t="str">
        <f>Raw_Data!N4226</f>
        <v>Sci-Fi</v>
      </c>
      <c r="O4226" s="3" t="str">
        <f t="shared" si="650"/>
        <v>55-70</v>
      </c>
      <c r="P4226" s="3" t="str">
        <f t="shared" si="651"/>
        <v>&lt;10h</v>
      </c>
      <c r="Q4226" s="3" t="str">
        <f t="shared" si="652"/>
        <v>0-7d</v>
      </c>
      <c r="R4226" s="3" t="str">
        <f t="shared" si="653"/>
        <v>Medium</v>
      </c>
      <c r="S4226" s="3" t="str">
        <f t="shared" si="654"/>
        <v>Mid</v>
      </c>
      <c r="T4226" s="3" t="str">
        <f t="shared" si="655"/>
        <v>Active</v>
      </c>
      <c r="U4226" s="4">
        <f>1/(1+EXP(-(Predictive_Model!$B$5+((B4226-Predictive_Model!$B$20)/Predictive_Model!$C$20)*Predictive_Model!$D$20+((E4226-Predictive_Model!$B$21)/Predictive_Model!$C$21)*Predictive_Model!$D$21+((F4226-Predictive_Model!$B$22)/Predictive_Model!$C$22)*Predictive_Model!$D$22+((I4226-Predictive_Model!$B$23)/Predictive_Model!$C$23)*Predictive_Model!$D$23+((L4226-Predictive_Model!$B$24)/Predictive_Model!$C$24)*Predictive_Model!$D$24+((M4226-Predictive_Model!$B$25)/Predictive_Model!$C$25)*Predictive_Model!$D$25+IF(C4226="Male",Predictive_Model!$D$31,IF(C4226="Other",Predictive_Model!$D$32,0))+IF(D4226="Premium",Predictive_Model!$D$34,IF(D4226="Standard",Predictive_Model!$D$35,0))+IF(G4226="Asia",Predictive_Model!$D$37,IF(G4226="Europe",Predictive_Model!$D$38,IF(G4226="North America",Predictive_Model!$D$39,IF(G4226="Oceania",Predictive_Model!$D$40,IF(G4226="South America",Predictive_Model!$D$41,0)))))+IF(H4226="Laptop",Predictive_Model!$D$43,IF(H4226="Mobile",Predictive_Model!$D$44,IF(H4226="TV",Predictive_Model!$D$45,IF(H4226="Tablet",Predictive_Model!$D$46,0))))+IF(K4226="Crypto",Predictive_Model!$D$48,IF(K4226="Debit Card",Predictive_Model!$D$49,IF(K4226="Gift Card",Predictive_Model!$D$50,IF(K4226="PayPal",Predictive_Model!$D$51,0))))+IF(N4226="Comedy",Predictive_Model!$D$53,IF(N4226="Documentary",Predictive_Model!$D$54,IF(N4226="Drama",Predictive_Model!$D$55,IF(N4226="Horror",Predictive_Model!$D$56,IF(N4226="Romance",Predictive_Model!$D$57,IF(N4226="Sci-Fi",Predictive_Model!$D$58,0)))))))))</f>
        <v>0.66709120621351947</v>
      </c>
      <c r="V4226" s="3" t="str">
        <f t="shared" si="656"/>
        <v>High</v>
      </c>
      <c r="W4226" s="6">
        <f t="shared" si="657"/>
        <v>9.3326059749271373</v>
      </c>
      <c r="X4226" s="3" t="str">
        <f t="shared" si="658"/>
        <v>Monitor</v>
      </c>
      <c r="Y4226" s="3" t="str">
        <f t="shared" si="659"/>
        <v>OK</v>
      </c>
    </row>
    <row r="4227" spans="1:25" x14ac:dyDescent="0.25">
      <c r="A4227" s="3" t="str">
        <f>Raw_Data!A4227</f>
        <v>7b1a55cd-297f-4b7e-b881-1b5fd6f5ec61</v>
      </c>
      <c r="B4227" s="3">
        <f>Raw_Data!B4227</f>
        <v>30</v>
      </c>
      <c r="C4227" s="3" t="str">
        <f>Raw_Data!C4227</f>
        <v>Male</v>
      </c>
      <c r="D4227" s="3" t="str">
        <f>Raw_Data!D4227</f>
        <v>Standard</v>
      </c>
      <c r="E4227" s="3">
        <f>Raw_Data!E4227</f>
        <v>9.58</v>
      </c>
      <c r="F4227" s="3">
        <f>Raw_Data!F4227</f>
        <v>35</v>
      </c>
      <c r="G4227" s="3" t="str">
        <f>Raw_Data!G4227</f>
        <v>South America</v>
      </c>
      <c r="H4227" s="3" t="str">
        <f>Raw_Data!H4227</f>
        <v>Tablet</v>
      </c>
      <c r="I4227" s="3">
        <f>Raw_Data!I4227</f>
        <v>13.99</v>
      </c>
      <c r="J4227" s="3">
        <f>Raw_Data!J4227</f>
        <v>1</v>
      </c>
      <c r="K4227" s="3" t="str">
        <f>Raw_Data!K4227</f>
        <v>Debit Card</v>
      </c>
      <c r="L4227" s="3">
        <f>Raw_Data!L4227</f>
        <v>3</v>
      </c>
      <c r="M4227" s="3">
        <f>Raw_Data!M4227</f>
        <v>0.27</v>
      </c>
      <c r="N4227" s="3" t="str">
        <f>Raw_Data!N4227</f>
        <v>Horror</v>
      </c>
      <c r="O4227" s="3" t="str">
        <f t="shared" si="650"/>
        <v>25-34</v>
      </c>
      <c r="P4227" s="3" t="str">
        <f t="shared" si="651"/>
        <v>&lt;10h</v>
      </c>
      <c r="Q4227" s="3" t="str">
        <f t="shared" si="652"/>
        <v>22-45d</v>
      </c>
      <c r="R4227" s="3" t="str">
        <f t="shared" si="653"/>
        <v>Medium</v>
      </c>
      <c r="S4227" s="3" t="str">
        <f t="shared" si="654"/>
        <v>Mid</v>
      </c>
      <c r="T4227" s="3" t="str">
        <f t="shared" si="655"/>
        <v>Churned</v>
      </c>
      <c r="U4227" s="4">
        <f>1/(1+EXP(-(Predictive_Model!$B$5+((B4227-Predictive_Model!$B$20)/Predictive_Model!$C$20)*Predictive_Model!$D$20+((E4227-Predictive_Model!$B$21)/Predictive_Model!$C$21)*Predictive_Model!$D$21+((F4227-Predictive_Model!$B$22)/Predictive_Model!$C$22)*Predictive_Model!$D$22+((I4227-Predictive_Model!$B$23)/Predictive_Model!$C$23)*Predictive_Model!$D$23+((L4227-Predictive_Model!$B$24)/Predictive_Model!$C$24)*Predictive_Model!$D$24+((M4227-Predictive_Model!$B$25)/Predictive_Model!$C$25)*Predictive_Model!$D$25+IF(C4227="Male",Predictive_Model!$D$31,IF(C4227="Other",Predictive_Model!$D$32,0))+IF(D4227="Premium",Predictive_Model!$D$34,IF(D4227="Standard",Predictive_Model!$D$35,0))+IF(G4227="Asia",Predictive_Model!$D$37,IF(G4227="Europe",Predictive_Model!$D$38,IF(G4227="North America",Predictive_Model!$D$39,IF(G4227="Oceania",Predictive_Model!$D$40,IF(G4227="South America",Predictive_Model!$D$41,0)))))+IF(H4227="Laptop",Predictive_Model!$D$43,IF(H4227="Mobile",Predictive_Model!$D$44,IF(H4227="TV",Predictive_Model!$D$45,IF(H4227="Tablet",Predictive_Model!$D$46,0))))+IF(K4227="Crypto",Predictive_Model!$D$48,IF(K4227="Debit Card",Predictive_Model!$D$49,IF(K4227="Gift Card",Predictive_Model!$D$50,IF(K4227="PayPal",Predictive_Model!$D$51,0))))+IF(N4227="Comedy",Predictive_Model!$D$53,IF(N4227="Documentary",Predictive_Model!$D$54,IF(N4227="Drama",Predictive_Model!$D$55,IF(N4227="Horror",Predictive_Model!$D$56,IF(N4227="Romance",Predictive_Model!$D$57,IF(N4227="Sci-Fi",Predictive_Model!$D$58,0)))))))))</f>
        <v>0.9859146235309264</v>
      </c>
      <c r="V4227" s="3" t="str">
        <f t="shared" si="656"/>
        <v>Critical</v>
      </c>
      <c r="W4227" s="6">
        <f t="shared" si="657"/>
        <v>13.99</v>
      </c>
      <c r="X4227" s="3" t="str">
        <f t="shared" si="658"/>
        <v>Priority 2</v>
      </c>
      <c r="Y4227" s="3" t="str">
        <f t="shared" si="659"/>
        <v>OK</v>
      </c>
    </row>
    <row r="4228" spans="1:25" x14ac:dyDescent="0.25">
      <c r="A4228" s="3" t="str">
        <f>Raw_Data!A4228</f>
        <v>bd92a3f0-63ff-4e60-8ebd-7789d7318af9</v>
      </c>
      <c r="B4228" s="3">
        <f>Raw_Data!B4228</f>
        <v>70</v>
      </c>
      <c r="C4228" s="3" t="str">
        <f>Raw_Data!C4228</f>
        <v>Other</v>
      </c>
      <c r="D4228" s="3" t="str">
        <f>Raw_Data!D4228</f>
        <v>Standard</v>
      </c>
      <c r="E4228" s="3">
        <f>Raw_Data!E4228</f>
        <v>4.66</v>
      </c>
      <c r="F4228" s="3">
        <f>Raw_Data!F4228</f>
        <v>43</v>
      </c>
      <c r="G4228" s="3" t="str">
        <f>Raw_Data!G4228</f>
        <v>North America</v>
      </c>
      <c r="H4228" s="3" t="str">
        <f>Raw_Data!H4228</f>
        <v>TV</v>
      </c>
      <c r="I4228" s="3">
        <f>Raw_Data!I4228</f>
        <v>13.99</v>
      </c>
      <c r="J4228" s="3">
        <f>Raw_Data!J4228</f>
        <v>1</v>
      </c>
      <c r="K4228" s="3" t="str">
        <f>Raw_Data!K4228</f>
        <v>Debit Card</v>
      </c>
      <c r="L4228" s="3">
        <f>Raw_Data!L4228</f>
        <v>2</v>
      </c>
      <c r="M4228" s="3">
        <f>Raw_Data!M4228</f>
        <v>0.11</v>
      </c>
      <c r="N4228" s="3" t="str">
        <f>Raw_Data!N4228</f>
        <v>Horror</v>
      </c>
      <c r="O4228" s="3" t="str">
        <f t="shared" si="650"/>
        <v>55-70</v>
      </c>
      <c r="P4228" s="3" t="str">
        <f t="shared" si="651"/>
        <v>&lt;10h</v>
      </c>
      <c r="Q4228" s="3" t="str">
        <f t="shared" si="652"/>
        <v>22-45d</v>
      </c>
      <c r="R4228" s="3" t="str">
        <f t="shared" si="653"/>
        <v>Medium</v>
      </c>
      <c r="S4228" s="3" t="str">
        <f t="shared" si="654"/>
        <v>Mid</v>
      </c>
      <c r="T4228" s="3" t="str">
        <f t="shared" si="655"/>
        <v>Churned</v>
      </c>
      <c r="U4228" s="4">
        <f>1/(1+EXP(-(Predictive_Model!$B$5+((B4228-Predictive_Model!$B$20)/Predictive_Model!$C$20)*Predictive_Model!$D$20+((E4228-Predictive_Model!$B$21)/Predictive_Model!$C$21)*Predictive_Model!$D$21+((F4228-Predictive_Model!$B$22)/Predictive_Model!$C$22)*Predictive_Model!$D$22+((I4228-Predictive_Model!$B$23)/Predictive_Model!$C$23)*Predictive_Model!$D$23+((L4228-Predictive_Model!$B$24)/Predictive_Model!$C$24)*Predictive_Model!$D$24+((M4228-Predictive_Model!$B$25)/Predictive_Model!$C$25)*Predictive_Model!$D$25+IF(C4228="Male",Predictive_Model!$D$31,IF(C4228="Other",Predictive_Model!$D$32,0))+IF(D4228="Premium",Predictive_Model!$D$34,IF(D4228="Standard",Predictive_Model!$D$35,0))+IF(G4228="Asia",Predictive_Model!$D$37,IF(G4228="Europe",Predictive_Model!$D$38,IF(G4228="North America",Predictive_Model!$D$39,IF(G4228="Oceania",Predictive_Model!$D$40,IF(G4228="South America",Predictive_Model!$D$41,0)))))+IF(H4228="Laptop",Predictive_Model!$D$43,IF(H4228="Mobile",Predictive_Model!$D$44,IF(H4228="TV",Predictive_Model!$D$45,IF(H4228="Tablet",Predictive_Model!$D$46,0))))+IF(K4228="Crypto",Predictive_Model!$D$48,IF(K4228="Debit Card",Predictive_Model!$D$49,IF(K4228="Gift Card",Predictive_Model!$D$50,IF(K4228="PayPal",Predictive_Model!$D$51,0))))+IF(N4228="Comedy",Predictive_Model!$D$53,IF(N4228="Documentary",Predictive_Model!$D$54,IF(N4228="Drama",Predictive_Model!$D$55,IF(N4228="Horror",Predictive_Model!$D$56,IF(N4228="Romance",Predictive_Model!$D$57,IF(N4228="Sci-Fi",Predictive_Model!$D$58,0)))))))))</f>
        <v>0.99805961220924422</v>
      </c>
      <c r="V4228" s="3" t="str">
        <f t="shared" si="656"/>
        <v>Critical</v>
      </c>
      <c r="W4228" s="6">
        <f t="shared" si="657"/>
        <v>13.99</v>
      </c>
      <c r="X4228" s="3" t="str">
        <f t="shared" si="658"/>
        <v>Priority 2</v>
      </c>
      <c r="Y4228" s="3" t="str">
        <f t="shared" si="659"/>
        <v>OK</v>
      </c>
    </row>
    <row r="4229" spans="1:25" x14ac:dyDescent="0.25">
      <c r="A4229" s="3" t="str">
        <f>Raw_Data!A4229</f>
        <v>7cdf9e69-0b07-42dc-8aa9-225c8cdf6904</v>
      </c>
      <c r="B4229" s="3">
        <f>Raw_Data!B4229</f>
        <v>70</v>
      </c>
      <c r="C4229" s="3" t="str">
        <f>Raw_Data!C4229</f>
        <v>Male</v>
      </c>
      <c r="D4229" s="3" t="str">
        <f>Raw_Data!D4229</f>
        <v>Premium</v>
      </c>
      <c r="E4229" s="3">
        <f>Raw_Data!E4229</f>
        <v>18.46</v>
      </c>
      <c r="F4229" s="3">
        <f>Raw_Data!F4229</f>
        <v>8</v>
      </c>
      <c r="G4229" s="3" t="str">
        <f>Raw_Data!G4229</f>
        <v>North America</v>
      </c>
      <c r="H4229" s="3" t="str">
        <f>Raw_Data!H4229</f>
        <v>TV</v>
      </c>
      <c r="I4229" s="3">
        <f>Raw_Data!I4229</f>
        <v>17.989999999999998</v>
      </c>
      <c r="J4229" s="3">
        <f>Raw_Data!J4229</f>
        <v>0</v>
      </c>
      <c r="K4229" s="3" t="str">
        <f>Raw_Data!K4229</f>
        <v>Credit Card</v>
      </c>
      <c r="L4229" s="3">
        <f>Raw_Data!L4229</f>
        <v>4</v>
      </c>
      <c r="M4229" s="3">
        <f>Raw_Data!M4229</f>
        <v>2.0499999999999998</v>
      </c>
      <c r="N4229" s="3" t="str">
        <f>Raw_Data!N4229</f>
        <v>Documentary</v>
      </c>
      <c r="O4229" s="3" t="str">
        <f t="shared" ref="O4229:O4292" si="660">IF(B4229&lt;25,"18-24",IF(B4229&lt;35,"25-34",IF(B4229&lt;45,"35-44",IF(B4229&lt;55,"45-54","55-70"))))</f>
        <v>55-70</v>
      </c>
      <c r="P4229" s="3" t="str">
        <f t="shared" ref="P4229:P4292" si="661">IF(E4229&lt;10,"&lt;10h",IF(E4229&lt;25,"10-24h",IF(E4229&lt;50,"25-49h","50h+")))</f>
        <v>10-24h</v>
      </c>
      <c r="Q4229" s="3" t="str">
        <f t="shared" ref="Q4229:Q4292" si="662">IF(F4229&lt;=7,"0-7d",IF(F4229&lt;=21,"8-21d",IF(F4229&lt;=45,"22-45d","46-60d")))</f>
        <v>8-21d</v>
      </c>
      <c r="R4229" s="3" t="str">
        <f t="shared" ref="R4229:R4292" si="663">IF(AND(E4229&gt;=25,F4229&lt;=21),"High",IF(OR(E4229&gt;=10,F4229&lt;=45),"Medium","Low"))</f>
        <v>Medium</v>
      </c>
      <c r="S4229" s="3" t="str">
        <f t="shared" ref="S4229:S4292" si="664">IF(I4229&lt;10,"Low",IF(I4229&lt;16,"Mid","High"))</f>
        <v>High</v>
      </c>
      <c r="T4229" s="3" t="str">
        <f t="shared" ref="T4229:T4292" si="665">IF(J4229=1,"Churned","Active")</f>
        <v>Active</v>
      </c>
      <c r="U4229" s="4">
        <f>1/(1+EXP(-(Predictive_Model!$B$5+((B4229-Predictive_Model!$B$20)/Predictive_Model!$C$20)*Predictive_Model!$D$20+((E4229-Predictive_Model!$B$21)/Predictive_Model!$C$21)*Predictive_Model!$D$21+((F4229-Predictive_Model!$B$22)/Predictive_Model!$C$22)*Predictive_Model!$D$22+((I4229-Predictive_Model!$B$23)/Predictive_Model!$C$23)*Predictive_Model!$D$23+((L4229-Predictive_Model!$B$24)/Predictive_Model!$C$24)*Predictive_Model!$D$24+((M4229-Predictive_Model!$B$25)/Predictive_Model!$C$25)*Predictive_Model!$D$25+IF(C4229="Male",Predictive_Model!$D$31,IF(C4229="Other",Predictive_Model!$D$32,0))+IF(D4229="Premium",Predictive_Model!$D$34,IF(D4229="Standard",Predictive_Model!$D$35,0))+IF(G4229="Asia",Predictive_Model!$D$37,IF(G4229="Europe",Predictive_Model!$D$38,IF(G4229="North America",Predictive_Model!$D$39,IF(G4229="Oceania",Predictive_Model!$D$40,IF(G4229="South America",Predictive_Model!$D$41,0)))))+IF(H4229="Laptop",Predictive_Model!$D$43,IF(H4229="Mobile",Predictive_Model!$D$44,IF(H4229="TV",Predictive_Model!$D$45,IF(H4229="Tablet",Predictive_Model!$D$46,0))))+IF(K4229="Crypto",Predictive_Model!$D$48,IF(K4229="Debit Card",Predictive_Model!$D$49,IF(K4229="Gift Card",Predictive_Model!$D$50,IF(K4229="PayPal",Predictive_Model!$D$51,0))))+IF(N4229="Comedy",Predictive_Model!$D$53,IF(N4229="Documentary",Predictive_Model!$D$54,IF(N4229="Drama",Predictive_Model!$D$55,IF(N4229="Horror",Predictive_Model!$D$56,IF(N4229="Romance",Predictive_Model!$D$57,IF(N4229="Sci-Fi",Predictive_Model!$D$58,0)))))))))</f>
        <v>1.0340407489052689E-4</v>
      </c>
      <c r="V4229" s="3" t="str">
        <f t="shared" ref="V4229:V4292" si="666">IF(U4229&gt;=0.75,"Critical",IF(U4229&gt;=0.5,"High",IF(U4229&gt;=0.25,"Medium","Low")))</f>
        <v>Low</v>
      </c>
      <c r="W4229" s="6">
        <f t="shared" ref="W4229:W4292" si="667">IF(J4229=1,I4229,I4229*U4229)</f>
        <v>1.8602393072805784E-3</v>
      </c>
      <c r="X4229" s="3" t="str">
        <f t="shared" ref="X4229:X4292" si="668">IF(AND(V4229="Critical",I4229&gt;=15),"Priority 1",IF(OR(V4229="Critical",AND(V4229="High",F4229&gt;21)),"Priority 2","Monitor"))</f>
        <v>Monitor</v>
      </c>
      <c r="Y4229" s="3" t="str">
        <f t="shared" ref="Y4229:Y4292" si="669">IF(COUNTA(A4229:N4229)=14,"OK","CHECK")</f>
        <v>OK</v>
      </c>
    </row>
    <row r="4230" spans="1:25" x14ac:dyDescent="0.25">
      <c r="A4230" s="3" t="str">
        <f>Raw_Data!A4230</f>
        <v>36d2ad86-3674-4aa9-86e0-b523c81990b6</v>
      </c>
      <c r="B4230" s="3">
        <f>Raw_Data!B4230</f>
        <v>33</v>
      </c>
      <c r="C4230" s="3" t="str">
        <f>Raw_Data!C4230</f>
        <v>Female</v>
      </c>
      <c r="D4230" s="3" t="str">
        <f>Raw_Data!D4230</f>
        <v>Premium</v>
      </c>
      <c r="E4230" s="3">
        <f>Raw_Data!E4230</f>
        <v>11.79</v>
      </c>
      <c r="F4230" s="3">
        <f>Raw_Data!F4230</f>
        <v>15</v>
      </c>
      <c r="G4230" s="3" t="str">
        <f>Raw_Data!G4230</f>
        <v>Oceania</v>
      </c>
      <c r="H4230" s="3" t="str">
        <f>Raw_Data!H4230</f>
        <v>Tablet</v>
      </c>
      <c r="I4230" s="3">
        <f>Raw_Data!I4230</f>
        <v>17.989999999999998</v>
      </c>
      <c r="J4230" s="3">
        <f>Raw_Data!J4230</f>
        <v>0</v>
      </c>
      <c r="K4230" s="3" t="str">
        <f>Raw_Data!K4230</f>
        <v>Debit Card</v>
      </c>
      <c r="L4230" s="3">
        <f>Raw_Data!L4230</f>
        <v>4</v>
      </c>
      <c r="M4230" s="3">
        <f>Raw_Data!M4230</f>
        <v>0.74</v>
      </c>
      <c r="N4230" s="3" t="str">
        <f>Raw_Data!N4230</f>
        <v>Sci-Fi</v>
      </c>
      <c r="O4230" s="3" t="str">
        <f t="shared" si="660"/>
        <v>25-34</v>
      </c>
      <c r="P4230" s="3" t="str">
        <f t="shared" si="661"/>
        <v>10-24h</v>
      </c>
      <c r="Q4230" s="3" t="str">
        <f t="shared" si="662"/>
        <v>8-21d</v>
      </c>
      <c r="R4230" s="3" t="str">
        <f t="shared" si="663"/>
        <v>Medium</v>
      </c>
      <c r="S4230" s="3" t="str">
        <f t="shared" si="664"/>
        <v>High</v>
      </c>
      <c r="T4230" s="3" t="str">
        <f t="shared" si="665"/>
        <v>Active</v>
      </c>
      <c r="U4230" s="4">
        <f>1/(1+EXP(-(Predictive_Model!$B$5+((B4230-Predictive_Model!$B$20)/Predictive_Model!$C$20)*Predictive_Model!$D$20+((E4230-Predictive_Model!$B$21)/Predictive_Model!$C$21)*Predictive_Model!$D$21+((F4230-Predictive_Model!$B$22)/Predictive_Model!$C$22)*Predictive_Model!$D$22+((I4230-Predictive_Model!$B$23)/Predictive_Model!$C$23)*Predictive_Model!$D$23+((L4230-Predictive_Model!$B$24)/Predictive_Model!$C$24)*Predictive_Model!$D$24+((M4230-Predictive_Model!$B$25)/Predictive_Model!$C$25)*Predictive_Model!$D$25+IF(C4230="Male",Predictive_Model!$D$31,IF(C4230="Other",Predictive_Model!$D$32,0))+IF(D4230="Premium",Predictive_Model!$D$34,IF(D4230="Standard",Predictive_Model!$D$35,0))+IF(G4230="Asia",Predictive_Model!$D$37,IF(G4230="Europe",Predictive_Model!$D$38,IF(G4230="North America",Predictive_Model!$D$39,IF(G4230="Oceania",Predictive_Model!$D$40,IF(G4230="South America",Predictive_Model!$D$41,0)))))+IF(H4230="Laptop",Predictive_Model!$D$43,IF(H4230="Mobile",Predictive_Model!$D$44,IF(H4230="TV",Predictive_Model!$D$45,IF(H4230="Tablet",Predictive_Model!$D$46,0))))+IF(K4230="Crypto",Predictive_Model!$D$48,IF(K4230="Debit Card",Predictive_Model!$D$49,IF(K4230="Gift Card",Predictive_Model!$D$50,IF(K4230="PayPal",Predictive_Model!$D$51,0))))+IF(N4230="Comedy",Predictive_Model!$D$53,IF(N4230="Documentary",Predictive_Model!$D$54,IF(N4230="Drama",Predictive_Model!$D$55,IF(N4230="Horror",Predictive_Model!$D$56,IF(N4230="Romance",Predictive_Model!$D$57,IF(N4230="Sci-Fi",Predictive_Model!$D$58,0)))))))))</f>
        <v>9.4895124544718434E-2</v>
      </c>
      <c r="V4230" s="3" t="str">
        <f t="shared" si="666"/>
        <v>Low</v>
      </c>
      <c r="W4230" s="6">
        <f t="shared" si="667"/>
        <v>1.7071632905594845</v>
      </c>
      <c r="X4230" s="3" t="str">
        <f t="shared" si="668"/>
        <v>Monitor</v>
      </c>
      <c r="Y4230" s="3" t="str">
        <f t="shared" si="669"/>
        <v>OK</v>
      </c>
    </row>
    <row r="4231" spans="1:25" x14ac:dyDescent="0.25">
      <c r="A4231" s="3" t="str">
        <f>Raw_Data!A4231</f>
        <v>10e56352-8dce-4ba9-a452-87405310c972</v>
      </c>
      <c r="B4231" s="3">
        <f>Raw_Data!B4231</f>
        <v>57</v>
      </c>
      <c r="C4231" s="3" t="str">
        <f>Raw_Data!C4231</f>
        <v>Other</v>
      </c>
      <c r="D4231" s="3" t="str">
        <f>Raw_Data!D4231</f>
        <v>Standard</v>
      </c>
      <c r="E4231" s="3">
        <f>Raw_Data!E4231</f>
        <v>9.9</v>
      </c>
      <c r="F4231" s="3">
        <f>Raw_Data!F4231</f>
        <v>45</v>
      </c>
      <c r="G4231" s="3" t="str">
        <f>Raw_Data!G4231</f>
        <v>North America</v>
      </c>
      <c r="H4231" s="3" t="str">
        <f>Raw_Data!H4231</f>
        <v>Mobile</v>
      </c>
      <c r="I4231" s="3">
        <f>Raw_Data!I4231</f>
        <v>13.99</v>
      </c>
      <c r="J4231" s="3">
        <f>Raw_Data!J4231</f>
        <v>0</v>
      </c>
      <c r="K4231" s="3" t="str">
        <f>Raw_Data!K4231</f>
        <v>Debit Card</v>
      </c>
      <c r="L4231" s="3">
        <f>Raw_Data!L4231</f>
        <v>4</v>
      </c>
      <c r="M4231" s="3">
        <f>Raw_Data!M4231</f>
        <v>0.22</v>
      </c>
      <c r="N4231" s="3" t="str">
        <f>Raw_Data!N4231</f>
        <v>Documentary</v>
      </c>
      <c r="O4231" s="3" t="str">
        <f t="shared" si="660"/>
        <v>55-70</v>
      </c>
      <c r="P4231" s="3" t="str">
        <f t="shared" si="661"/>
        <v>&lt;10h</v>
      </c>
      <c r="Q4231" s="3" t="str">
        <f t="shared" si="662"/>
        <v>22-45d</v>
      </c>
      <c r="R4231" s="3" t="str">
        <f t="shared" si="663"/>
        <v>Medium</v>
      </c>
      <c r="S4231" s="3" t="str">
        <f t="shared" si="664"/>
        <v>Mid</v>
      </c>
      <c r="T4231" s="3" t="str">
        <f t="shared" si="665"/>
        <v>Active</v>
      </c>
      <c r="U4231" s="4">
        <f>1/(1+EXP(-(Predictive_Model!$B$5+((B4231-Predictive_Model!$B$20)/Predictive_Model!$C$20)*Predictive_Model!$D$20+((E4231-Predictive_Model!$B$21)/Predictive_Model!$C$21)*Predictive_Model!$D$21+((F4231-Predictive_Model!$B$22)/Predictive_Model!$C$22)*Predictive_Model!$D$22+((I4231-Predictive_Model!$B$23)/Predictive_Model!$C$23)*Predictive_Model!$D$23+((L4231-Predictive_Model!$B$24)/Predictive_Model!$C$24)*Predictive_Model!$D$24+((M4231-Predictive_Model!$B$25)/Predictive_Model!$C$25)*Predictive_Model!$D$25+IF(C4231="Male",Predictive_Model!$D$31,IF(C4231="Other",Predictive_Model!$D$32,0))+IF(D4231="Premium",Predictive_Model!$D$34,IF(D4231="Standard",Predictive_Model!$D$35,0))+IF(G4231="Asia",Predictive_Model!$D$37,IF(G4231="Europe",Predictive_Model!$D$38,IF(G4231="North America",Predictive_Model!$D$39,IF(G4231="Oceania",Predictive_Model!$D$40,IF(G4231="South America",Predictive_Model!$D$41,0)))))+IF(H4231="Laptop",Predictive_Model!$D$43,IF(H4231="Mobile",Predictive_Model!$D$44,IF(H4231="TV",Predictive_Model!$D$45,IF(H4231="Tablet",Predictive_Model!$D$46,0))))+IF(K4231="Crypto",Predictive_Model!$D$48,IF(K4231="Debit Card",Predictive_Model!$D$49,IF(K4231="Gift Card",Predictive_Model!$D$50,IF(K4231="PayPal",Predictive_Model!$D$51,0))))+IF(N4231="Comedy",Predictive_Model!$D$53,IF(N4231="Documentary",Predictive_Model!$D$54,IF(N4231="Drama",Predictive_Model!$D$55,IF(N4231="Horror",Predictive_Model!$D$56,IF(N4231="Romance",Predictive_Model!$D$57,IF(N4231="Sci-Fi",Predictive_Model!$D$58,0)))))))))</f>
        <v>0.99320383799627432</v>
      </c>
      <c r="V4231" s="3" t="str">
        <f t="shared" si="666"/>
        <v>Critical</v>
      </c>
      <c r="W4231" s="6">
        <f t="shared" si="667"/>
        <v>13.894921693567879</v>
      </c>
      <c r="X4231" s="3" t="str">
        <f t="shared" si="668"/>
        <v>Priority 2</v>
      </c>
      <c r="Y4231" s="3" t="str">
        <f t="shared" si="669"/>
        <v>OK</v>
      </c>
    </row>
    <row r="4232" spans="1:25" x14ac:dyDescent="0.25">
      <c r="A4232" s="3" t="str">
        <f>Raw_Data!A4232</f>
        <v>fe446b20-d84d-4ee7-9de6-6bf726b339b4</v>
      </c>
      <c r="B4232" s="3">
        <f>Raw_Data!B4232</f>
        <v>54</v>
      </c>
      <c r="C4232" s="3" t="str">
        <f>Raw_Data!C4232</f>
        <v>Other</v>
      </c>
      <c r="D4232" s="3" t="str">
        <f>Raw_Data!D4232</f>
        <v>Premium</v>
      </c>
      <c r="E4232" s="3">
        <f>Raw_Data!E4232</f>
        <v>9.8000000000000007</v>
      </c>
      <c r="F4232" s="3">
        <f>Raw_Data!F4232</f>
        <v>56</v>
      </c>
      <c r="G4232" s="3" t="str">
        <f>Raw_Data!G4232</f>
        <v>North America</v>
      </c>
      <c r="H4232" s="3" t="str">
        <f>Raw_Data!H4232</f>
        <v>Tablet</v>
      </c>
      <c r="I4232" s="3">
        <f>Raw_Data!I4232</f>
        <v>17.989999999999998</v>
      </c>
      <c r="J4232" s="3">
        <f>Raw_Data!J4232</f>
        <v>1</v>
      </c>
      <c r="K4232" s="3" t="str">
        <f>Raw_Data!K4232</f>
        <v>Crypto</v>
      </c>
      <c r="L4232" s="3">
        <f>Raw_Data!L4232</f>
        <v>4</v>
      </c>
      <c r="M4232" s="3">
        <f>Raw_Data!M4232</f>
        <v>0.17</v>
      </c>
      <c r="N4232" s="3" t="str">
        <f>Raw_Data!N4232</f>
        <v>Romance</v>
      </c>
      <c r="O4232" s="3" t="str">
        <f t="shared" si="660"/>
        <v>45-54</v>
      </c>
      <c r="P4232" s="3" t="str">
        <f t="shared" si="661"/>
        <v>&lt;10h</v>
      </c>
      <c r="Q4232" s="3" t="str">
        <f t="shared" si="662"/>
        <v>46-60d</v>
      </c>
      <c r="R4232" s="3" t="str">
        <f t="shared" si="663"/>
        <v>Low</v>
      </c>
      <c r="S4232" s="3" t="str">
        <f t="shared" si="664"/>
        <v>High</v>
      </c>
      <c r="T4232" s="3" t="str">
        <f t="shared" si="665"/>
        <v>Churned</v>
      </c>
      <c r="U4232" s="4">
        <f>1/(1+EXP(-(Predictive_Model!$B$5+((B4232-Predictive_Model!$B$20)/Predictive_Model!$C$20)*Predictive_Model!$D$20+((E4232-Predictive_Model!$B$21)/Predictive_Model!$C$21)*Predictive_Model!$D$21+((F4232-Predictive_Model!$B$22)/Predictive_Model!$C$22)*Predictive_Model!$D$22+((I4232-Predictive_Model!$B$23)/Predictive_Model!$C$23)*Predictive_Model!$D$23+((L4232-Predictive_Model!$B$24)/Predictive_Model!$C$24)*Predictive_Model!$D$24+((M4232-Predictive_Model!$B$25)/Predictive_Model!$C$25)*Predictive_Model!$D$25+IF(C4232="Male",Predictive_Model!$D$31,IF(C4232="Other",Predictive_Model!$D$32,0))+IF(D4232="Premium",Predictive_Model!$D$34,IF(D4232="Standard",Predictive_Model!$D$35,0))+IF(G4232="Asia",Predictive_Model!$D$37,IF(G4232="Europe",Predictive_Model!$D$38,IF(G4232="North America",Predictive_Model!$D$39,IF(G4232="Oceania",Predictive_Model!$D$40,IF(G4232="South America",Predictive_Model!$D$41,0)))))+IF(H4232="Laptop",Predictive_Model!$D$43,IF(H4232="Mobile",Predictive_Model!$D$44,IF(H4232="TV",Predictive_Model!$D$45,IF(H4232="Tablet",Predictive_Model!$D$46,0))))+IF(K4232="Crypto",Predictive_Model!$D$48,IF(K4232="Debit Card",Predictive_Model!$D$49,IF(K4232="Gift Card",Predictive_Model!$D$50,IF(K4232="PayPal",Predictive_Model!$D$51,0))))+IF(N4232="Comedy",Predictive_Model!$D$53,IF(N4232="Documentary",Predictive_Model!$D$54,IF(N4232="Drama",Predictive_Model!$D$55,IF(N4232="Horror",Predictive_Model!$D$56,IF(N4232="Romance",Predictive_Model!$D$57,IF(N4232="Sci-Fi",Predictive_Model!$D$58,0)))))))))</f>
        <v>0.99202760473104534</v>
      </c>
      <c r="V4232" s="3" t="str">
        <f t="shared" si="666"/>
        <v>Critical</v>
      </c>
      <c r="W4232" s="6">
        <f t="shared" si="667"/>
        <v>17.989999999999998</v>
      </c>
      <c r="X4232" s="3" t="str">
        <f t="shared" si="668"/>
        <v>Priority 1</v>
      </c>
      <c r="Y4232" s="3" t="str">
        <f t="shared" si="669"/>
        <v>OK</v>
      </c>
    </row>
    <row r="4233" spans="1:25" x14ac:dyDescent="0.25">
      <c r="A4233" s="3" t="str">
        <f>Raw_Data!A4233</f>
        <v>8974f6aa-5a7b-4cef-9f38-b56ac2869ef4</v>
      </c>
      <c r="B4233" s="3">
        <f>Raw_Data!B4233</f>
        <v>30</v>
      </c>
      <c r="C4233" s="3" t="str">
        <f>Raw_Data!C4233</f>
        <v>Female</v>
      </c>
      <c r="D4233" s="3" t="str">
        <f>Raw_Data!D4233</f>
        <v>Standard</v>
      </c>
      <c r="E4233" s="3">
        <f>Raw_Data!E4233</f>
        <v>4.72</v>
      </c>
      <c r="F4233" s="3">
        <f>Raw_Data!F4233</f>
        <v>14</v>
      </c>
      <c r="G4233" s="3" t="str">
        <f>Raw_Data!G4233</f>
        <v>Africa</v>
      </c>
      <c r="H4233" s="3" t="str">
        <f>Raw_Data!H4233</f>
        <v>TV</v>
      </c>
      <c r="I4233" s="3">
        <f>Raw_Data!I4233</f>
        <v>13.99</v>
      </c>
      <c r="J4233" s="3">
        <f>Raw_Data!J4233</f>
        <v>1</v>
      </c>
      <c r="K4233" s="3" t="str">
        <f>Raw_Data!K4233</f>
        <v>Credit Card</v>
      </c>
      <c r="L4233" s="3">
        <f>Raw_Data!L4233</f>
        <v>3</v>
      </c>
      <c r="M4233" s="3">
        <f>Raw_Data!M4233</f>
        <v>0.31</v>
      </c>
      <c r="N4233" s="3" t="str">
        <f>Raw_Data!N4233</f>
        <v>Horror</v>
      </c>
      <c r="O4233" s="3" t="str">
        <f t="shared" si="660"/>
        <v>25-34</v>
      </c>
      <c r="P4233" s="3" t="str">
        <f t="shared" si="661"/>
        <v>&lt;10h</v>
      </c>
      <c r="Q4233" s="3" t="str">
        <f t="shared" si="662"/>
        <v>8-21d</v>
      </c>
      <c r="R4233" s="3" t="str">
        <f t="shared" si="663"/>
        <v>Medium</v>
      </c>
      <c r="S4233" s="3" t="str">
        <f t="shared" si="664"/>
        <v>Mid</v>
      </c>
      <c r="T4233" s="3" t="str">
        <f t="shared" si="665"/>
        <v>Churned</v>
      </c>
      <c r="U4233" s="4">
        <f>1/(1+EXP(-(Predictive_Model!$B$5+((B4233-Predictive_Model!$B$20)/Predictive_Model!$C$20)*Predictive_Model!$D$20+((E4233-Predictive_Model!$B$21)/Predictive_Model!$C$21)*Predictive_Model!$D$21+((F4233-Predictive_Model!$B$22)/Predictive_Model!$C$22)*Predictive_Model!$D$22+((I4233-Predictive_Model!$B$23)/Predictive_Model!$C$23)*Predictive_Model!$D$23+((L4233-Predictive_Model!$B$24)/Predictive_Model!$C$24)*Predictive_Model!$D$24+((M4233-Predictive_Model!$B$25)/Predictive_Model!$C$25)*Predictive_Model!$D$25+IF(C4233="Male",Predictive_Model!$D$31,IF(C4233="Other",Predictive_Model!$D$32,0))+IF(D4233="Premium",Predictive_Model!$D$34,IF(D4233="Standard",Predictive_Model!$D$35,0))+IF(G4233="Asia",Predictive_Model!$D$37,IF(G4233="Europe",Predictive_Model!$D$38,IF(G4233="North America",Predictive_Model!$D$39,IF(G4233="Oceania",Predictive_Model!$D$40,IF(G4233="South America",Predictive_Model!$D$41,0)))))+IF(H4233="Laptop",Predictive_Model!$D$43,IF(H4233="Mobile",Predictive_Model!$D$44,IF(H4233="TV",Predictive_Model!$D$45,IF(H4233="Tablet",Predictive_Model!$D$46,0))))+IF(K4233="Crypto",Predictive_Model!$D$48,IF(K4233="Debit Card",Predictive_Model!$D$49,IF(K4233="Gift Card",Predictive_Model!$D$50,IF(K4233="PayPal",Predictive_Model!$D$51,0))))+IF(N4233="Comedy",Predictive_Model!$D$53,IF(N4233="Documentary",Predictive_Model!$D$54,IF(N4233="Drama",Predictive_Model!$D$55,IF(N4233="Horror",Predictive_Model!$D$56,IF(N4233="Romance",Predictive_Model!$D$57,IF(N4233="Sci-Fi",Predictive_Model!$D$58,0)))))))))</f>
        <v>0.82170428571566489</v>
      </c>
      <c r="V4233" s="3" t="str">
        <f t="shared" si="666"/>
        <v>Critical</v>
      </c>
      <c r="W4233" s="6">
        <f t="shared" si="667"/>
        <v>13.99</v>
      </c>
      <c r="X4233" s="3" t="str">
        <f t="shared" si="668"/>
        <v>Priority 2</v>
      </c>
      <c r="Y4233" s="3" t="str">
        <f t="shared" si="669"/>
        <v>OK</v>
      </c>
    </row>
    <row r="4234" spans="1:25" x14ac:dyDescent="0.25">
      <c r="A4234" s="3" t="str">
        <f>Raw_Data!A4234</f>
        <v>4c950183-7b4d-433d-94f0-7f415e89c36e</v>
      </c>
      <c r="B4234" s="3">
        <f>Raw_Data!B4234</f>
        <v>31</v>
      </c>
      <c r="C4234" s="3" t="str">
        <f>Raw_Data!C4234</f>
        <v>Male</v>
      </c>
      <c r="D4234" s="3" t="str">
        <f>Raw_Data!D4234</f>
        <v>Standard</v>
      </c>
      <c r="E4234" s="3">
        <f>Raw_Data!E4234</f>
        <v>9.41</v>
      </c>
      <c r="F4234" s="3">
        <f>Raw_Data!F4234</f>
        <v>39</v>
      </c>
      <c r="G4234" s="3" t="str">
        <f>Raw_Data!G4234</f>
        <v>Europe</v>
      </c>
      <c r="H4234" s="3" t="str">
        <f>Raw_Data!H4234</f>
        <v>Tablet</v>
      </c>
      <c r="I4234" s="3">
        <f>Raw_Data!I4234</f>
        <v>13.99</v>
      </c>
      <c r="J4234" s="3">
        <f>Raw_Data!J4234</f>
        <v>0</v>
      </c>
      <c r="K4234" s="3" t="str">
        <f>Raw_Data!K4234</f>
        <v>PayPal</v>
      </c>
      <c r="L4234" s="3">
        <f>Raw_Data!L4234</f>
        <v>4</v>
      </c>
      <c r="M4234" s="3">
        <f>Raw_Data!M4234</f>
        <v>0.24</v>
      </c>
      <c r="N4234" s="3" t="str">
        <f>Raw_Data!N4234</f>
        <v>Documentary</v>
      </c>
      <c r="O4234" s="3" t="str">
        <f t="shared" si="660"/>
        <v>25-34</v>
      </c>
      <c r="P4234" s="3" t="str">
        <f t="shared" si="661"/>
        <v>&lt;10h</v>
      </c>
      <c r="Q4234" s="3" t="str">
        <f t="shared" si="662"/>
        <v>22-45d</v>
      </c>
      <c r="R4234" s="3" t="str">
        <f t="shared" si="663"/>
        <v>Medium</v>
      </c>
      <c r="S4234" s="3" t="str">
        <f t="shared" si="664"/>
        <v>Mid</v>
      </c>
      <c r="T4234" s="3" t="str">
        <f t="shared" si="665"/>
        <v>Active</v>
      </c>
      <c r="U4234" s="4">
        <f>1/(1+EXP(-(Predictive_Model!$B$5+((B4234-Predictive_Model!$B$20)/Predictive_Model!$C$20)*Predictive_Model!$D$20+((E4234-Predictive_Model!$B$21)/Predictive_Model!$C$21)*Predictive_Model!$D$21+((F4234-Predictive_Model!$B$22)/Predictive_Model!$C$22)*Predictive_Model!$D$22+((I4234-Predictive_Model!$B$23)/Predictive_Model!$C$23)*Predictive_Model!$D$23+((L4234-Predictive_Model!$B$24)/Predictive_Model!$C$24)*Predictive_Model!$D$24+((M4234-Predictive_Model!$B$25)/Predictive_Model!$C$25)*Predictive_Model!$D$25+IF(C4234="Male",Predictive_Model!$D$31,IF(C4234="Other",Predictive_Model!$D$32,0))+IF(D4234="Premium",Predictive_Model!$D$34,IF(D4234="Standard",Predictive_Model!$D$35,0))+IF(G4234="Asia",Predictive_Model!$D$37,IF(G4234="Europe",Predictive_Model!$D$38,IF(G4234="North America",Predictive_Model!$D$39,IF(G4234="Oceania",Predictive_Model!$D$40,IF(G4234="South America",Predictive_Model!$D$41,0)))))+IF(H4234="Laptop",Predictive_Model!$D$43,IF(H4234="Mobile",Predictive_Model!$D$44,IF(H4234="TV",Predictive_Model!$D$45,IF(H4234="Tablet",Predictive_Model!$D$46,0))))+IF(K4234="Crypto",Predictive_Model!$D$48,IF(K4234="Debit Card",Predictive_Model!$D$49,IF(K4234="Gift Card",Predictive_Model!$D$50,IF(K4234="PayPal",Predictive_Model!$D$51,0))))+IF(N4234="Comedy",Predictive_Model!$D$53,IF(N4234="Documentary",Predictive_Model!$D$54,IF(N4234="Drama",Predictive_Model!$D$55,IF(N4234="Horror",Predictive_Model!$D$56,IF(N4234="Romance",Predictive_Model!$D$57,IF(N4234="Sci-Fi",Predictive_Model!$D$58,0)))))))))</f>
        <v>0.98486483542672976</v>
      </c>
      <c r="V4234" s="3" t="str">
        <f t="shared" si="666"/>
        <v>Critical</v>
      </c>
      <c r="W4234" s="6">
        <f t="shared" si="667"/>
        <v>13.778259047619949</v>
      </c>
      <c r="X4234" s="3" t="str">
        <f t="shared" si="668"/>
        <v>Priority 2</v>
      </c>
      <c r="Y4234" s="3" t="str">
        <f t="shared" si="669"/>
        <v>OK</v>
      </c>
    </row>
    <row r="4235" spans="1:25" x14ac:dyDescent="0.25">
      <c r="A4235" s="3" t="str">
        <f>Raw_Data!A4235</f>
        <v>ef0c40a9-94e9-43d8-b0f5-0123e35c851c</v>
      </c>
      <c r="B4235" s="3">
        <f>Raw_Data!B4235</f>
        <v>18</v>
      </c>
      <c r="C4235" s="3" t="str">
        <f>Raw_Data!C4235</f>
        <v>Female</v>
      </c>
      <c r="D4235" s="3" t="str">
        <f>Raw_Data!D4235</f>
        <v>Premium</v>
      </c>
      <c r="E4235" s="3">
        <f>Raw_Data!E4235</f>
        <v>0.24</v>
      </c>
      <c r="F4235" s="3">
        <f>Raw_Data!F4235</f>
        <v>9</v>
      </c>
      <c r="G4235" s="3" t="str">
        <f>Raw_Data!G4235</f>
        <v>South America</v>
      </c>
      <c r="H4235" s="3" t="str">
        <f>Raw_Data!H4235</f>
        <v>TV</v>
      </c>
      <c r="I4235" s="3">
        <f>Raw_Data!I4235</f>
        <v>17.989999999999998</v>
      </c>
      <c r="J4235" s="3">
        <f>Raw_Data!J4235</f>
        <v>1</v>
      </c>
      <c r="K4235" s="3" t="str">
        <f>Raw_Data!K4235</f>
        <v>Credit Card</v>
      </c>
      <c r="L4235" s="3">
        <f>Raw_Data!L4235</f>
        <v>1</v>
      </c>
      <c r="M4235" s="3">
        <f>Raw_Data!M4235</f>
        <v>0.02</v>
      </c>
      <c r="N4235" s="3" t="str">
        <f>Raw_Data!N4235</f>
        <v>Drama</v>
      </c>
      <c r="O4235" s="3" t="str">
        <f t="shared" si="660"/>
        <v>18-24</v>
      </c>
      <c r="P4235" s="3" t="str">
        <f t="shared" si="661"/>
        <v>&lt;10h</v>
      </c>
      <c r="Q4235" s="3" t="str">
        <f t="shared" si="662"/>
        <v>8-21d</v>
      </c>
      <c r="R4235" s="3" t="str">
        <f t="shared" si="663"/>
        <v>Medium</v>
      </c>
      <c r="S4235" s="3" t="str">
        <f t="shared" si="664"/>
        <v>High</v>
      </c>
      <c r="T4235" s="3" t="str">
        <f t="shared" si="665"/>
        <v>Churned</v>
      </c>
      <c r="U4235" s="4">
        <f>1/(1+EXP(-(Predictive_Model!$B$5+((B4235-Predictive_Model!$B$20)/Predictive_Model!$C$20)*Predictive_Model!$D$20+((E4235-Predictive_Model!$B$21)/Predictive_Model!$C$21)*Predictive_Model!$D$21+((F4235-Predictive_Model!$B$22)/Predictive_Model!$C$22)*Predictive_Model!$D$22+((I4235-Predictive_Model!$B$23)/Predictive_Model!$C$23)*Predictive_Model!$D$23+((L4235-Predictive_Model!$B$24)/Predictive_Model!$C$24)*Predictive_Model!$D$24+((M4235-Predictive_Model!$B$25)/Predictive_Model!$C$25)*Predictive_Model!$D$25+IF(C4235="Male",Predictive_Model!$D$31,IF(C4235="Other",Predictive_Model!$D$32,0))+IF(D4235="Premium",Predictive_Model!$D$34,IF(D4235="Standard",Predictive_Model!$D$35,0))+IF(G4235="Asia",Predictive_Model!$D$37,IF(G4235="Europe",Predictive_Model!$D$38,IF(G4235="North America",Predictive_Model!$D$39,IF(G4235="Oceania",Predictive_Model!$D$40,IF(G4235="South America",Predictive_Model!$D$41,0)))))+IF(H4235="Laptop",Predictive_Model!$D$43,IF(H4235="Mobile",Predictive_Model!$D$44,IF(H4235="TV",Predictive_Model!$D$45,IF(H4235="Tablet",Predictive_Model!$D$46,0))))+IF(K4235="Crypto",Predictive_Model!$D$48,IF(K4235="Debit Card",Predictive_Model!$D$49,IF(K4235="Gift Card",Predictive_Model!$D$50,IF(K4235="PayPal",Predictive_Model!$D$51,0))))+IF(N4235="Comedy",Predictive_Model!$D$53,IF(N4235="Documentary",Predictive_Model!$D$54,IF(N4235="Drama",Predictive_Model!$D$55,IF(N4235="Horror",Predictive_Model!$D$56,IF(N4235="Romance",Predictive_Model!$D$57,IF(N4235="Sci-Fi",Predictive_Model!$D$58,0)))))))))</f>
        <v>0.93150683457741068</v>
      </c>
      <c r="V4235" s="3" t="str">
        <f t="shared" si="666"/>
        <v>Critical</v>
      </c>
      <c r="W4235" s="6">
        <f t="shared" si="667"/>
        <v>17.989999999999998</v>
      </c>
      <c r="X4235" s="3" t="str">
        <f t="shared" si="668"/>
        <v>Priority 1</v>
      </c>
      <c r="Y4235" s="3" t="str">
        <f t="shared" si="669"/>
        <v>OK</v>
      </c>
    </row>
    <row r="4236" spans="1:25" x14ac:dyDescent="0.25">
      <c r="A4236" s="3" t="str">
        <f>Raw_Data!A4236</f>
        <v>727a2bec-50ec-47ee-9905-3caf8cb2a987</v>
      </c>
      <c r="B4236" s="3">
        <f>Raw_Data!B4236</f>
        <v>52</v>
      </c>
      <c r="C4236" s="3" t="str">
        <f>Raw_Data!C4236</f>
        <v>Male</v>
      </c>
      <c r="D4236" s="3" t="str">
        <f>Raw_Data!D4236</f>
        <v>Premium</v>
      </c>
      <c r="E4236" s="3">
        <f>Raw_Data!E4236</f>
        <v>3.12</v>
      </c>
      <c r="F4236" s="3">
        <f>Raw_Data!F4236</f>
        <v>9</v>
      </c>
      <c r="G4236" s="3" t="str">
        <f>Raw_Data!G4236</f>
        <v>South America</v>
      </c>
      <c r="H4236" s="3" t="str">
        <f>Raw_Data!H4236</f>
        <v>TV</v>
      </c>
      <c r="I4236" s="3">
        <f>Raw_Data!I4236</f>
        <v>17.989999999999998</v>
      </c>
      <c r="J4236" s="3">
        <f>Raw_Data!J4236</f>
        <v>1</v>
      </c>
      <c r="K4236" s="3" t="str">
        <f>Raw_Data!K4236</f>
        <v>PayPal</v>
      </c>
      <c r="L4236" s="3">
        <f>Raw_Data!L4236</f>
        <v>1</v>
      </c>
      <c r="M4236" s="3">
        <f>Raw_Data!M4236</f>
        <v>0.31</v>
      </c>
      <c r="N4236" s="3" t="str">
        <f>Raw_Data!N4236</f>
        <v>Comedy</v>
      </c>
      <c r="O4236" s="3" t="str">
        <f t="shared" si="660"/>
        <v>45-54</v>
      </c>
      <c r="P4236" s="3" t="str">
        <f t="shared" si="661"/>
        <v>&lt;10h</v>
      </c>
      <c r="Q4236" s="3" t="str">
        <f t="shared" si="662"/>
        <v>8-21d</v>
      </c>
      <c r="R4236" s="3" t="str">
        <f t="shared" si="663"/>
        <v>Medium</v>
      </c>
      <c r="S4236" s="3" t="str">
        <f t="shared" si="664"/>
        <v>High</v>
      </c>
      <c r="T4236" s="3" t="str">
        <f t="shared" si="665"/>
        <v>Churned</v>
      </c>
      <c r="U4236" s="4">
        <f>1/(1+EXP(-(Predictive_Model!$B$5+((B4236-Predictive_Model!$B$20)/Predictive_Model!$C$20)*Predictive_Model!$D$20+((E4236-Predictive_Model!$B$21)/Predictive_Model!$C$21)*Predictive_Model!$D$21+((F4236-Predictive_Model!$B$22)/Predictive_Model!$C$22)*Predictive_Model!$D$22+((I4236-Predictive_Model!$B$23)/Predictive_Model!$C$23)*Predictive_Model!$D$23+((L4236-Predictive_Model!$B$24)/Predictive_Model!$C$24)*Predictive_Model!$D$24+((M4236-Predictive_Model!$B$25)/Predictive_Model!$C$25)*Predictive_Model!$D$25+IF(C4236="Male",Predictive_Model!$D$31,IF(C4236="Other",Predictive_Model!$D$32,0))+IF(D4236="Premium",Predictive_Model!$D$34,IF(D4236="Standard",Predictive_Model!$D$35,0))+IF(G4236="Asia",Predictive_Model!$D$37,IF(G4236="Europe",Predictive_Model!$D$38,IF(G4236="North America",Predictive_Model!$D$39,IF(G4236="Oceania",Predictive_Model!$D$40,IF(G4236="South America",Predictive_Model!$D$41,0)))))+IF(H4236="Laptop",Predictive_Model!$D$43,IF(H4236="Mobile",Predictive_Model!$D$44,IF(H4236="TV",Predictive_Model!$D$45,IF(H4236="Tablet",Predictive_Model!$D$46,0))))+IF(K4236="Crypto",Predictive_Model!$D$48,IF(K4236="Debit Card",Predictive_Model!$D$49,IF(K4236="Gift Card",Predictive_Model!$D$50,IF(K4236="PayPal",Predictive_Model!$D$51,0))))+IF(N4236="Comedy",Predictive_Model!$D$53,IF(N4236="Documentary",Predictive_Model!$D$54,IF(N4236="Drama",Predictive_Model!$D$55,IF(N4236="Horror",Predictive_Model!$D$56,IF(N4236="Romance",Predictive_Model!$D$57,IF(N4236="Sci-Fi",Predictive_Model!$D$58,0)))))))))</f>
        <v>0.71663368074081646</v>
      </c>
      <c r="V4236" s="3" t="str">
        <f t="shared" si="666"/>
        <v>High</v>
      </c>
      <c r="W4236" s="6">
        <f t="shared" si="667"/>
        <v>17.989999999999998</v>
      </c>
      <c r="X4236" s="3" t="str">
        <f t="shared" si="668"/>
        <v>Monitor</v>
      </c>
      <c r="Y4236" s="3" t="str">
        <f t="shared" si="669"/>
        <v>OK</v>
      </c>
    </row>
    <row r="4237" spans="1:25" x14ac:dyDescent="0.25">
      <c r="A4237" s="3" t="str">
        <f>Raw_Data!A4237</f>
        <v>1f958ee1-08d0-46d2-8375-88bb42ff738a</v>
      </c>
      <c r="B4237" s="3">
        <f>Raw_Data!B4237</f>
        <v>36</v>
      </c>
      <c r="C4237" s="3" t="str">
        <f>Raw_Data!C4237</f>
        <v>Female</v>
      </c>
      <c r="D4237" s="3" t="str">
        <f>Raw_Data!D4237</f>
        <v>Premium</v>
      </c>
      <c r="E4237" s="3">
        <f>Raw_Data!E4237</f>
        <v>19.03</v>
      </c>
      <c r="F4237" s="3">
        <f>Raw_Data!F4237</f>
        <v>1</v>
      </c>
      <c r="G4237" s="3" t="str">
        <f>Raw_Data!G4237</f>
        <v>Asia</v>
      </c>
      <c r="H4237" s="3" t="str">
        <f>Raw_Data!H4237</f>
        <v>Desktop</v>
      </c>
      <c r="I4237" s="3">
        <f>Raw_Data!I4237</f>
        <v>17.989999999999998</v>
      </c>
      <c r="J4237" s="3">
        <f>Raw_Data!J4237</f>
        <v>0</v>
      </c>
      <c r="K4237" s="3" t="str">
        <f>Raw_Data!K4237</f>
        <v>Crypto</v>
      </c>
      <c r="L4237" s="3">
        <f>Raw_Data!L4237</f>
        <v>2</v>
      </c>
      <c r="M4237" s="3">
        <f>Raw_Data!M4237</f>
        <v>9.52</v>
      </c>
      <c r="N4237" s="3" t="str">
        <f>Raw_Data!N4237</f>
        <v>Sci-Fi</v>
      </c>
      <c r="O4237" s="3" t="str">
        <f t="shared" si="660"/>
        <v>35-44</v>
      </c>
      <c r="P4237" s="3" t="str">
        <f t="shared" si="661"/>
        <v>10-24h</v>
      </c>
      <c r="Q4237" s="3" t="str">
        <f t="shared" si="662"/>
        <v>0-7d</v>
      </c>
      <c r="R4237" s="3" t="str">
        <f t="shared" si="663"/>
        <v>Medium</v>
      </c>
      <c r="S4237" s="3" t="str">
        <f t="shared" si="664"/>
        <v>High</v>
      </c>
      <c r="T4237" s="3" t="str">
        <f t="shared" si="665"/>
        <v>Active</v>
      </c>
      <c r="U4237" s="4">
        <f>1/(1+EXP(-(Predictive_Model!$B$5+((B4237-Predictive_Model!$B$20)/Predictive_Model!$C$20)*Predictive_Model!$D$20+((E4237-Predictive_Model!$B$21)/Predictive_Model!$C$21)*Predictive_Model!$D$21+((F4237-Predictive_Model!$B$22)/Predictive_Model!$C$22)*Predictive_Model!$D$22+((I4237-Predictive_Model!$B$23)/Predictive_Model!$C$23)*Predictive_Model!$D$23+((L4237-Predictive_Model!$B$24)/Predictive_Model!$C$24)*Predictive_Model!$D$24+((M4237-Predictive_Model!$B$25)/Predictive_Model!$C$25)*Predictive_Model!$D$25+IF(C4237="Male",Predictive_Model!$D$31,IF(C4237="Other",Predictive_Model!$D$32,0))+IF(D4237="Premium",Predictive_Model!$D$34,IF(D4237="Standard",Predictive_Model!$D$35,0))+IF(G4237="Asia",Predictive_Model!$D$37,IF(G4237="Europe",Predictive_Model!$D$38,IF(G4237="North America",Predictive_Model!$D$39,IF(G4237="Oceania",Predictive_Model!$D$40,IF(G4237="South America",Predictive_Model!$D$41,0)))))+IF(H4237="Laptop",Predictive_Model!$D$43,IF(H4237="Mobile",Predictive_Model!$D$44,IF(H4237="TV",Predictive_Model!$D$45,IF(H4237="Tablet",Predictive_Model!$D$46,0))))+IF(K4237="Crypto",Predictive_Model!$D$48,IF(K4237="Debit Card",Predictive_Model!$D$49,IF(K4237="Gift Card",Predictive_Model!$D$50,IF(K4237="PayPal",Predictive_Model!$D$51,0))))+IF(N4237="Comedy",Predictive_Model!$D$53,IF(N4237="Documentary",Predictive_Model!$D$54,IF(N4237="Drama",Predictive_Model!$D$55,IF(N4237="Horror",Predictive_Model!$D$56,IF(N4237="Romance",Predictive_Model!$D$57,IF(N4237="Sci-Fi",Predictive_Model!$D$58,0)))))))))</f>
        <v>6.1268600903583713E-10</v>
      </c>
      <c r="V4237" s="3" t="str">
        <f t="shared" si="666"/>
        <v>Low</v>
      </c>
      <c r="W4237" s="6">
        <f t="shared" si="667"/>
        <v>1.102222130255471E-8</v>
      </c>
      <c r="X4237" s="3" t="str">
        <f t="shared" si="668"/>
        <v>Monitor</v>
      </c>
      <c r="Y4237" s="3" t="str">
        <f t="shared" si="669"/>
        <v>OK</v>
      </c>
    </row>
    <row r="4238" spans="1:25" x14ac:dyDescent="0.25">
      <c r="A4238" s="3" t="str">
        <f>Raw_Data!A4238</f>
        <v>1d5bbdf1-b8eb-49c8-8502-6925c92285d6</v>
      </c>
      <c r="B4238" s="3">
        <f>Raw_Data!B4238</f>
        <v>49</v>
      </c>
      <c r="C4238" s="3" t="str">
        <f>Raw_Data!C4238</f>
        <v>Female</v>
      </c>
      <c r="D4238" s="3" t="str">
        <f>Raw_Data!D4238</f>
        <v>Standard</v>
      </c>
      <c r="E4238" s="3">
        <f>Raw_Data!E4238</f>
        <v>8.43</v>
      </c>
      <c r="F4238" s="3">
        <f>Raw_Data!F4238</f>
        <v>2</v>
      </c>
      <c r="G4238" s="3" t="str">
        <f>Raw_Data!G4238</f>
        <v>Oceania</v>
      </c>
      <c r="H4238" s="3" t="str">
        <f>Raw_Data!H4238</f>
        <v>TV</v>
      </c>
      <c r="I4238" s="3">
        <f>Raw_Data!I4238</f>
        <v>13.99</v>
      </c>
      <c r="J4238" s="3">
        <f>Raw_Data!J4238</f>
        <v>0</v>
      </c>
      <c r="K4238" s="3" t="str">
        <f>Raw_Data!K4238</f>
        <v>Gift Card</v>
      </c>
      <c r="L4238" s="3">
        <f>Raw_Data!L4238</f>
        <v>1</v>
      </c>
      <c r="M4238" s="3">
        <f>Raw_Data!M4238</f>
        <v>2.81</v>
      </c>
      <c r="N4238" s="3" t="str">
        <f>Raw_Data!N4238</f>
        <v>Comedy</v>
      </c>
      <c r="O4238" s="3" t="str">
        <f t="shared" si="660"/>
        <v>45-54</v>
      </c>
      <c r="P4238" s="3" t="str">
        <f t="shared" si="661"/>
        <v>&lt;10h</v>
      </c>
      <c r="Q4238" s="3" t="str">
        <f t="shared" si="662"/>
        <v>0-7d</v>
      </c>
      <c r="R4238" s="3" t="str">
        <f t="shared" si="663"/>
        <v>Medium</v>
      </c>
      <c r="S4238" s="3" t="str">
        <f t="shared" si="664"/>
        <v>Mid</v>
      </c>
      <c r="T4238" s="3" t="str">
        <f t="shared" si="665"/>
        <v>Active</v>
      </c>
      <c r="U4238" s="4">
        <f>1/(1+EXP(-(Predictive_Model!$B$5+((B4238-Predictive_Model!$B$20)/Predictive_Model!$C$20)*Predictive_Model!$D$20+((E4238-Predictive_Model!$B$21)/Predictive_Model!$C$21)*Predictive_Model!$D$21+((F4238-Predictive_Model!$B$22)/Predictive_Model!$C$22)*Predictive_Model!$D$22+((I4238-Predictive_Model!$B$23)/Predictive_Model!$C$23)*Predictive_Model!$D$23+((L4238-Predictive_Model!$B$24)/Predictive_Model!$C$24)*Predictive_Model!$D$24+((M4238-Predictive_Model!$B$25)/Predictive_Model!$C$25)*Predictive_Model!$D$25+IF(C4238="Male",Predictive_Model!$D$31,IF(C4238="Other",Predictive_Model!$D$32,0))+IF(D4238="Premium",Predictive_Model!$D$34,IF(D4238="Standard",Predictive_Model!$D$35,0))+IF(G4238="Asia",Predictive_Model!$D$37,IF(G4238="Europe",Predictive_Model!$D$38,IF(G4238="North America",Predictive_Model!$D$39,IF(G4238="Oceania",Predictive_Model!$D$40,IF(G4238="South America",Predictive_Model!$D$41,0)))))+IF(H4238="Laptop",Predictive_Model!$D$43,IF(H4238="Mobile",Predictive_Model!$D$44,IF(H4238="TV",Predictive_Model!$D$45,IF(H4238="Tablet",Predictive_Model!$D$46,0))))+IF(K4238="Crypto",Predictive_Model!$D$48,IF(K4238="Debit Card",Predictive_Model!$D$49,IF(K4238="Gift Card",Predictive_Model!$D$50,IF(K4238="PayPal",Predictive_Model!$D$51,0))))+IF(N4238="Comedy",Predictive_Model!$D$53,IF(N4238="Documentary",Predictive_Model!$D$54,IF(N4238="Drama",Predictive_Model!$D$55,IF(N4238="Horror",Predictive_Model!$D$56,IF(N4238="Romance",Predictive_Model!$D$57,IF(N4238="Sci-Fi",Predictive_Model!$D$58,0)))))))))</f>
        <v>3.1864734565675804E-2</v>
      </c>
      <c r="V4238" s="3" t="str">
        <f t="shared" si="666"/>
        <v>Low</v>
      </c>
      <c r="W4238" s="6">
        <f t="shared" si="667"/>
        <v>0.44578763657380449</v>
      </c>
      <c r="X4238" s="3" t="str">
        <f t="shared" si="668"/>
        <v>Monitor</v>
      </c>
      <c r="Y4238" s="3" t="str">
        <f t="shared" si="669"/>
        <v>OK</v>
      </c>
    </row>
    <row r="4239" spans="1:25" x14ac:dyDescent="0.25">
      <c r="A4239" s="3" t="str">
        <f>Raw_Data!A4239</f>
        <v>ee8faa7f-a7e8-4a8b-8441-695a894635ec</v>
      </c>
      <c r="B4239" s="3">
        <f>Raw_Data!B4239</f>
        <v>49</v>
      </c>
      <c r="C4239" s="3" t="str">
        <f>Raw_Data!C4239</f>
        <v>Female</v>
      </c>
      <c r="D4239" s="3" t="str">
        <f>Raw_Data!D4239</f>
        <v>Basic</v>
      </c>
      <c r="E4239" s="3">
        <f>Raw_Data!E4239</f>
        <v>7.02</v>
      </c>
      <c r="F4239" s="3">
        <f>Raw_Data!F4239</f>
        <v>55</v>
      </c>
      <c r="G4239" s="3" t="str">
        <f>Raw_Data!G4239</f>
        <v>South America</v>
      </c>
      <c r="H4239" s="3" t="str">
        <f>Raw_Data!H4239</f>
        <v>Mobile</v>
      </c>
      <c r="I4239" s="3">
        <f>Raw_Data!I4239</f>
        <v>8.99</v>
      </c>
      <c r="J4239" s="3">
        <f>Raw_Data!J4239</f>
        <v>1</v>
      </c>
      <c r="K4239" s="3" t="str">
        <f>Raw_Data!K4239</f>
        <v>Gift Card</v>
      </c>
      <c r="L4239" s="3">
        <f>Raw_Data!L4239</f>
        <v>3</v>
      </c>
      <c r="M4239" s="3">
        <f>Raw_Data!M4239</f>
        <v>0.13</v>
      </c>
      <c r="N4239" s="3" t="str">
        <f>Raw_Data!N4239</f>
        <v>Drama</v>
      </c>
      <c r="O4239" s="3" t="str">
        <f t="shared" si="660"/>
        <v>45-54</v>
      </c>
      <c r="P4239" s="3" t="str">
        <f t="shared" si="661"/>
        <v>&lt;10h</v>
      </c>
      <c r="Q4239" s="3" t="str">
        <f t="shared" si="662"/>
        <v>46-60d</v>
      </c>
      <c r="R4239" s="3" t="str">
        <f t="shared" si="663"/>
        <v>Low</v>
      </c>
      <c r="S4239" s="3" t="str">
        <f t="shared" si="664"/>
        <v>Low</v>
      </c>
      <c r="T4239" s="3" t="str">
        <f t="shared" si="665"/>
        <v>Churned</v>
      </c>
      <c r="U4239" s="4">
        <f>1/(1+EXP(-(Predictive_Model!$B$5+((B4239-Predictive_Model!$B$20)/Predictive_Model!$C$20)*Predictive_Model!$D$20+((E4239-Predictive_Model!$B$21)/Predictive_Model!$C$21)*Predictive_Model!$D$21+((F4239-Predictive_Model!$B$22)/Predictive_Model!$C$22)*Predictive_Model!$D$22+((I4239-Predictive_Model!$B$23)/Predictive_Model!$C$23)*Predictive_Model!$D$23+((L4239-Predictive_Model!$B$24)/Predictive_Model!$C$24)*Predictive_Model!$D$24+((M4239-Predictive_Model!$B$25)/Predictive_Model!$C$25)*Predictive_Model!$D$25+IF(C4239="Male",Predictive_Model!$D$31,IF(C4239="Other",Predictive_Model!$D$32,0))+IF(D4239="Premium",Predictive_Model!$D$34,IF(D4239="Standard",Predictive_Model!$D$35,0))+IF(G4239="Asia",Predictive_Model!$D$37,IF(G4239="Europe",Predictive_Model!$D$38,IF(G4239="North America",Predictive_Model!$D$39,IF(G4239="Oceania",Predictive_Model!$D$40,IF(G4239="South America",Predictive_Model!$D$41,0)))))+IF(H4239="Laptop",Predictive_Model!$D$43,IF(H4239="Mobile",Predictive_Model!$D$44,IF(H4239="TV",Predictive_Model!$D$45,IF(H4239="Tablet",Predictive_Model!$D$46,0))))+IF(K4239="Crypto",Predictive_Model!$D$48,IF(K4239="Debit Card",Predictive_Model!$D$49,IF(K4239="Gift Card",Predictive_Model!$D$50,IF(K4239="PayPal",Predictive_Model!$D$51,0))))+IF(N4239="Comedy",Predictive_Model!$D$53,IF(N4239="Documentary",Predictive_Model!$D$54,IF(N4239="Drama",Predictive_Model!$D$55,IF(N4239="Horror",Predictive_Model!$D$56,IF(N4239="Romance",Predictive_Model!$D$57,IF(N4239="Sci-Fi",Predictive_Model!$D$58,0)))))))))</f>
        <v>0.99995700546267829</v>
      </c>
      <c r="V4239" s="3" t="str">
        <f t="shared" si="666"/>
        <v>Critical</v>
      </c>
      <c r="W4239" s="6">
        <f t="shared" si="667"/>
        <v>8.99</v>
      </c>
      <c r="X4239" s="3" t="str">
        <f t="shared" si="668"/>
        <v>Priority 2</v>
      </c>
      <c r="Y4239" s="3" t="str">
        <f t="shared" si="669"/>
        <v>OK</v>
      </c>
    </row>
    <row r="4240" spans="1:25" x14ac:dyDescent="0.25">
      <c r="A4240" s="3" t="str">
        <f>Raw_Data!A4240</f>
        <v>33287cc9-f41f-40ae-ac5c-71754484e635</v>
      </c>
      <c r="B4240" s="3">
        <f>Raw_Data!B4240</f>
        <v>40</v>
      </c>
      <c r="C4240" s="3" t="str">
        <f>Raw_Data!C4240</f>
        <v>Other</v>
      </c>
      <c r="D4240" s="3" t="str">
        <f>Raw_Data!D4240</f>
        <v>Basic</v>
      </c>
      <c r="E4240" s="3">
        <f>Raw_Data!E4240</f>
        <v>6.58</v>
      </c>
      <c r="F4240" s="3">
        <f>Raw_Data!F4240</f>
        <v>3</v>
      </c>
      <c r="G4240" s="3" t="str">
        <f>Raw_Data!G4240</f>
        <v>Asia</v>
      </c>
      <c r="H4240" s="3" t="str">
        <f>Raw_Data!H4240</f>
        <v>Desktop</v>
      </c>
      <c r="I4240" s="3">
        <f>Raw_Data!I4240</f>
        <v>8.99</v>
      </c>
      <c r="J4240" s="3">
        <f>Raw_Data!J4240</f>
        <v>0</v>
      </c>
      <c r="K4240" s="3" t="str">
        <f>Raw_Data!K4240</f>
        <v>PayPal</v>
      </c>
      <c r="L4240" s="3">
        <f>Raw_Data!L4240</f>
        <v>1</v>
      </c>
      <c r="M4240" s="3">
        <f>Raw_Data!M4240</f>
        <v>1.65</v>
      </c>
      <c r="N4240" s="3" t="str">
        <f>Raw_Data!N4240</f>
        <v>Drama</v>
      </c>
      <c r="O4240" s="3" t="str">
        <f t="shared" si="660"/>
        <v>35-44</v>
      </c>
      <c r="P4240" s="3" t="str">
        <f t="shared" si="661"/>
        <v>&lt;10h</v>
      </c>
      <c r="Q4240" s="3" t="str">
        <f t="shared" si="662"/>
        <v>0-7d</v>
      </c>
      <c r="R4240" s="3" t="str">
        <f t="shared" si="663"/>
        <v>Medium</v>
      </c>
      <c r="S4240" s="3" t="str">
        <f t="shared" si="664"/>
        <v>Low</v>
      </c>
      <c r="T4240" s="3" t="str">
        <f t="shared" si="665"/>
        <v>Active</v>
      </c>
      <c r="U4240" s="4">
        <f>1/(1+EXP(-(Predictive_Model!$B$5+((B4240-Predictive_Model!$B$20)/Predictive_Model!$C$20)*Predictive_Model!$D$20+((E4240-Predictive_Model!$B$21)/Predictive_Model!$C$21)*Predictive_Model!$D$21+((F4240-Predictive_Model!$B$22)/Predictive_Model!$C$22)*Predictive_Model!$D$22+((I4240-Predictive_Model!$B$23)/Predictive_Model!$C$23)*Predictive_Model!$D$23+((L4240-Predictive_Model!$B$24)/Predictive_Model!$C$24)*Predictive_Model!$D$24+((M4240-Predictive_Model!$B$25)/Predictive_Model!$C$25)*Predictive_Model!$D$25+IF(C4240="Male",Predictive_Model!$D$31,IF(C4240="Other",Predictive_Model!$D$32,0))+IF(D4240="Premium",Predictive_Model!$D$34,IF(D4240="Standard",Predictive_Model!$D$35,0))+IF(G4240="Asia",Predictive_Model!$D$37,IF(G4240="Europe",Predictive_Model!$D$38,IF(G4240="North America",Predictive_Model!$D$39,IF(G4240="Oceania",Predictive_Model!$D$40,IF(G4240="South America",Predictive_Model!$D$41,0)))))+IF(H4240="Laptop",Predictive_Model!$D$43,IF(H4240="Mobile",Predictive_Model!$D$44,IF(H4240="TV",Predictive_Model!$D$45,IF(H4240="Tablet",Predictive_Model!$D$46,0))))+IF(K4240="Crypto",Predictive_Model!$D$48,IF(K4240="Debit Card",Predictive_Model!$D$49,IF(K4240="Gift Card",Predictive_Model!$D$50,IF(K4240="PayPal",Predictive_Model!$D$51,0))))+IF(N4240="Comedy",Predictive_Model!$D$53,IF(N4240="Documentary",Predictive_Model!$D$54,IF(N4240="Drama",Predictive_Model!$D$55,IF(N4240="Horror",Predictive_Model!$D$56,IF(N4240="Romance",Predictive_Model!$D$57,IF(N4240="Sci-Fi",Predictive_Model!$D$58,0)))))))))</f>
        <v>0.45261491351655403</v>
      </c>
      <c r="V4240" s="3" t="str">
        <f t="shared" si="666"/>
        <v>Medium</v>
      </c>
      <c r="W4240" s="6">
        <f t="shared" si="667"/>
        <v>4.0690080725138209</v>
      </c>
      <c r="X4240" s="3" t="str">
        <f t="shared" si="668"/>
        <v>Monitor</v>
      </c>
      <c r="Y4240" s="3" t="str">
        <f t="shared" si="669"/>
        <v>OK</v>
      </c>
    </row>
    <row r="4241" spans="1:25" x14ac:dyDescent="0.25">
      <c r="A4241" s="3" t="str">
        <f>Raw_Data!A4241</f>
        <v>e3a08f87-a693-47d8-a47e-cf071d5c1d71</v>
      </c>
      <c r="B4241" s="3">
        <f>Raw_Data!B4241</f>
        <v>58</v>
      </c>
      <c r="C4241" s="3" t="str">
        <f>Raw_Data!C4241</f>
        <v>Female</v>
      </c>
      <c r="D4241" s="3" t="str">
        <f>Raw_Data!D4241</f>
        <v>Premium</v>
      </c>
      <c r="E4241" s="3">
        <f>Raw_Data!E4241</f>
        <v>14.52</v>
      </c>
      <c r="F4241" s="3">
        <f>Raw_Data!F4241</f>
        <v>42</v>
      </c>
      <c r="G4241" s="3" t="str">
        <f>Raw_Data!G4241</f>
        <v>Asia</v>
      </c>
      <c r="H4241" s="3" t="str">
        <f>Raw_Data!H4241</f>
        <v>Desktop</v>
      </c>
      <c r="I4241" s="3">
        <f>Raw_Data!I4241</f>
        <v>17.989999999999998</v>
      </c>
      <c r="J4241" s="3">
        <f>Raw_Data!J4241</f>
        <v>1</v>
      </c>
      <c r="K4241" s="3" t="str">
        <f>Raw_Data!K4241</f>
        <v>PayPal</v>
      </c>
      <c r="L4241" s="3">
        <f>Raw_Data!L4241</f>
        <v>1</v>
      </c>
      <c r="M4241" s="3">
        <f>Raw_Data!M4241</f>
        <v>0.34</v>
      </c>
      <c r="N4241" s="3" t="str">
        <f>Raw_Data!N4241</f>
        <v>Horror</v>
      </c>
      <c r="O4241" s="3" t="str">
        <f t="shared" si="660"/>
        <v>55-70</v>
      </c>
      <c r="P4241" s="3" t="str">
        <f t="shared" si="661"/>
        <v>10-24h</v>
      </c>
      <c r="Q4241" s="3" t="str">
        <f t="shared" si="662"/>
        <v>22-45d</v>
      </c>
      <c r="R4241" s="3" t="str">
        <f t="shared" si="663"/>
        <v>Medium</v>
      </c>
      <c r="S4241" s="3" t="str">
        <f t="shared" si="664"/>
        <v>High</v>
      </c>
      <c r="T4241" s="3" t="str">
        <f t="shared" si="665"/>
        <v>Churned</v>
      </c>
      <c r="U4241" s="4">
        <f>1/(1+EXP(-(Predictive_Model!$B$5+((B4241-Predictive_Model!$B$20)/Predictive_Model!$C$20)*Predictive_Model!$D$20+((E4241-Predictive_Model!$B$21)/Predictive_Model!$C$21)*Predictive_Model!$D$21+((F4241-Predictive_Model!$B$22)/Predictive_Model!$C$22)*Predictive_Model!$D$22+((I4241-Predictive_Model!$B$23)/Predictive_Model!$C$23)*Predictive_Model!$D$23+((L4241-Predictive_Model!$B$24)/Predictive_Model!$C$24)*Predictive_Model!$D$24+((M4241-Predictive_Model!$B$25)/Predictive_Model!$C$25)*Predictive_Model!$D$25+IF(C4241="Male",Predictive_Model!$D$31,IF(C4241="Other",Predictive_Model!$D$32,0))+IF(D4241="Premium",Predictive_Model!$D$34,IF(D4241="Standard",Predictive_Model!$D$35,0))+IF(G4241="Asia",Predictive_Model!$D$37,IF(G4241="Europe",Predictive_Model!$D$38,IF(G4241="North America",Predictive_Model!$D$39,IF(G4241="Oceania",Predictive_Model!$D$40,IF(G4241="South America",Predictive_Model!$D$41,0)))))+IF(H4241="Laptop",Predictive_Model!$D$43,IF(H4241="Mobile",Predictive_Model!$D$44,IF(H4241="TV",Predictive_Model!$D$45,IF(H4241="Tablet",Predictive_Model!$D$46,0))))+IF(K4241="Crypto",Predictive_Model!$D$48,IF(K4241="Debit Card",Predictive_Model!$D$49,IF(K4241="Gift Card",Predictive_Model!$D$50,IF(K4241="PayPal",Predictive_Model!$D$51,0))))+IF(N4241="Comedy",Predictive_Model!$D$53,IF(N4241="Documentary",Predictive_Model!$D$54,IF(N4241="Drama",Predictive_Model!$D$55,IF(N4241="Horror",Predictive_Model!$D$56,IF(N4241="Romance",Predictive_Model!$D$57,IF(N4241="Sci-Fi",Predictive_Model!$D$58,0)))))))))</f>
        <v>0.86870740162294213</v>
      </c>
      <c r="V4241" s="3" t="str">
        <f t="shared" si="666"/>
        <v>Critical</v>
      </c>
      <c r="W4241" s="6">
        <f t="shared" si="667"/>
        <v>17.989999999999998</v>
      </c>
      <c r="X4241" s="3" t="str">
        <f t="shared" si="668"/>
        <v>Priority 1</v>
      </c>
      <c r="Y4241" s="3" t="str">
        <f t="shared" si="669"/>
        <v>OK</v>
      </c>
    </row>
    <row r="4242" spans="1:25" x14ac:dyDescent="0.25">
      <c r="A4242" s="3" t="str">
        <f>Raw_Data!A4242</f>
        <v>0b4eb218-348c-4c68-a3a5-08e7993b303a</v>
      </c>
      <c r="B4242" s="3">
        <f>Raw_Data!B4242</f>
        <v>56</v>
      </c>
      <c r="C4242" s="3" t="str">
        <f>Raw_Data!C4242</f>
        <v>Female</v>
      </c>
      <c r="D4242" s="3" t="str">
        <f>Raw_Data!D4242</f>
        <v>Standard</v>
      </c>
      <c r="E4242" s="3">
        <f>Raw_Data!E4242</f>
        <v>35.01</v>
      </c>
      <c r="F4242" s="3">
        <f>Raw_Data!F4242</f>
        <v>2</v>
      </c>
      <c r="G4242" s="3" t="str">
        <f>Raw_Data!G4242</f>
        <v>Asia</v>
      </c>
      <c r="H4242" s="3" t="str">
        <f>Raw_Data!H4242</f>
        <v>Desktop</v>
      </c>
      <c r="I4242" s="3">
        <f>Raw_Data!I4242</f>
        <v>13.99</v>
      </c>
      <c r="J4242" s="3">
        <f>Raw_Data!J4242</f>
        <v>0</v>
      </c>
      <c r="K4242" s="3" t="str">
        <f>Raw_Data!K4242</f>
        <v>Crypto</v>
      </c>
      <c r="L4242" s="3">
        <f>Raw_Data!L4242</f>
        <v>4</v>
      </c>
      <c r="M4242" s="3">
        <f>Raw_Data!M4242</f>
        <v>11.67</v>
      </c>
      <c r="N4242" s="3" t="str">
        <f>Raw_Data!N4242</f>
        <v>Sci-Fi</v>
      </c>
      <c r="O4242" s="3" t="str">
        <f t="shared" si="660"/>
        <v>55-70</v>
      </c>
      <c r="P4242" s="3" t="str">
        <f t="shared" si="661"/>
        <v>25-49h</v>
      </c>
      <c r="Q4242" s="3" t="str">
        <f t="shared" si="662"/>
        <v>0-7d</v>
      </c>
      <c r="R4242" s="3" t="str">
        <f t="shared" si="663"/>
        <v>High</v>
      </c>
      <c r="S4242" s="3" t="str">
        <f t="shared" si="664"/>
        <v>Mid</v>
      </c>
      <c r="T4242" s="3" t="str">
        <f t="shared" si="665"/>
        <v>Active</v>
      </c>
      <c r="U4242" s="4">
        <f>1/(1+EXP(-(Predictive_Model!$B$5+((B4242-Predictive_Model!$B$20)/Predictive_Model!$C$20)*Predictive_Model!$D$20+((E4242-Predictive_Model!$B$21)/Predictive_Model!$C$21)*Predictive_Model!$D$21+((F4242-Predictive_Model!$B$22)/Predictive_Model!$C$22)*Predictive_Model!$D$22+((I4242-Predictive_Model!$B$23)/Predictive_Model!$C$23)*Predictive_Model!$D$23+((L4242-Predictive_Model!$B$24)/Predictive_Model!$C$24)*Predictive_Model!$D$24+((M4242-Predictive_Model!$B$25)/Predictive_Model!$C$25)*Predictive_Model!$D$25+IF(C4242="Male",Predictive_Model!$D$31,IF(C4242="Other",Predictive_Model!$D$32,0))+IF(D4242="Premium",Predictive_Model!$D$34,IF(D4242="Standard",Predictive_Model!$D$35,0))+IF(G4242="Asia",Predictive_Model!$D$37,IF(G4242="Europe",Predictive_Model!$D$38,IF(G4242="North America",Predictive_Model!$D$39,IF(G4242="Oceania",Predictive_Model!$D$40,IF(G4242="South America",Predictive_Model!$D$41,0)))))+IF(H4242="Laptop",Predictive_Model!$D$43,IF(H4242="Mobile",Predictive_Model!$D$44,IF(H4242="TV",Predictive_Model!$D$45,IF(H4242="Tablet",Predictive_Model!$D$46,0))))+IF(K4242="Crypto",Predictive_Model!$D$48,IF(K4242="Debit Card",Predictive_Model!$D$49,IF(K4242="Gift Card",Predictive_Model!$D$50,IF(K4242="PayPal",Predictive_Model!$D$51,0))))+IF(N4242="Comedy",Predictive_Model!$D$53,IF(N4242="Documentary",Predictive_Model!$D$54,IF(N4242="Drama",Predictive_Model!$D$55,IF(N4242="Horror",Predictive_Model!$D$56,IF(N4242="Romance",Predictive_Model!$D$57,IF(N4242="Sci-Fi",Predictive_Model!$D$58,0)))))))))</f>
        <v>1.4910255786315825E-13</v>
      </c>
      <c r="V4242" s="3" t="str">
        <f t="shared" si="666"/>
        <v>Low</v>
      </c>
      <c r="W4242" s="6">
        <f t="shared" si="667"/>
        <v>2.0859447845055838E-12</v>
      </c>
      <c r="X4242" s="3" t="str">
        <f t="shared" si="668"/>
        <v>Monitor</v>
      </c>
      <c r="Y4242" s="3" t="str">
        <f t="shared" si="669"/>
        <v>OK</v>
      </c>
    </row>
    <row r="4243" spans="1:25" x14ac:dyDescent="0.25">
      <c r="A4243" s="3" t="str">
        <f>Raw_Data!A4243</f>
        <v>2146a842-093c-446d-a78d-86b66080475f</v>
      </c>
      <c r="B4243" s="3">
        <f>Raw_Data!B4243</f>
        <v>20</v>
      </c>
      <c r="C4243" s="3" t="str">
        <f>Raw_Data!C4243</f>
        <v>Other</v>
      </c>
      <c r="D4243" s="3" t="str">
        <f>Raw_Data!D4243</f>
        <v>Standard</v>
      </c>
      <c r="E4243" s="3">
        <f>Raw_Data!E4243</f>
        <v>5.85</v>
      </c>
      <c r="F4243" s="3">
        <f>Raw_Data!F4243</f>
        <v>15</v>
      </c>
      <c r="G4243" s="3" t="str">
        <f>Raw_Data!G4243</f>
        <v>Europe</v>
      </c>
      <c r="H4243" s="3" t="str">
        <f>Raw_Data!H4243</f>
        <v>Laptop</v>
      </c>
      <c r="I4243" s="3">
        <f>Raw_Data!I4243</f>
        <v>13.99</v>
      </c>
      <c r="J4243" s="3">
        <f>Raw_Data!J4243</f>
        <v>0</v>
      </c>
      <c r="K4243" s="3" t="str">
        <f>Raw_Data!K4243</f>
        <v>Crypto</v>
      </c>
      <c r="L4243" s="3">
        <f>Raw_Data!L4243</f>
        <v>2</v>
      </c>
      <c r="M4243" s="3">
        <f>Raw_Data!M4243</f>
        <v>0.37</v>
      </c>
      <c r="N4243" s="3" t="str">
        <f>Raw_Data!N4243</f>
        <v>Documentary</v>
      </c>
      <c r="O4243" s="3" t="str">
        <f t="shared" si="660"/>
        <v>18-24</v>
      </c>
      <c r="P4243" s="3" t="str">
        <f t="shared" si="661"/>
        <v>&lt;10h</v>
      </c>
      <c r="Q4243" s="3" t="str">
        <f t="shared" si="662"/>
        <v>8-21d</v>
      </c>
      <c r="R4243" s="3" t="str">
        <f t="shared" si="663"/>
        <v>Medium</v>
      </c>
      <c r="S4243" s="3" t="str">
        <f t="shared" si="664"/>
        <v>Mid</v>
      </c>
      <c r="T4243" s="3" t="str">
        <f t="shared" si="665"/>
        <v>Active</v>
      </c>
      <c r="U4243" s="4">
        <f>1/(1+EXP(-(Predictive_Model!$B$5+((B4243-Predictive_Model!$B$20)/Predictive_Model!$C$20)*Predictive_Model!$D$20+((E4243-Predictive_Model!$B$21)/Predictive_Model!$C$21)*Predictive_Model!$D$21+((F4243-Predictive_Model!$B$22)/Predictive_Model!$C$22)*Predictive_Model!$D$22+((I4243-Predictive_Model!$B$23)/Predictive_Model!$C$23)*Predictive_Model!$D$23+((L4243-Predictive_Model!$B$24)/Predictive_Model!$C$24)*Predictive_Model!$D$24+((M4243-Predictive_Model!$B$25)/Predictive_Model!$C$25)*Predictive_Model!$D$25+IF(C4243="Male",Predictive_Model!$D$31,IF(C4243="Other",Predictive_Model!$D$32,0))+IF(D4243="Premium",Predictive_Model!$D$34,IF(D4243="Standard",Predictive_Model!$D$35,0))+IF(G4243="Asia",Predictive_Model!$D$37,IF(G4243="Europe",Predictive_Model!$D$38,IF(G4243="North America",Predictive_Model!$D$39,IF(G4243="Oceania",Predictive_Model!$D$40,IF(G4243="South America",Predictive_Model!$D$41,0)))))+IF(H4243="Laptop",Predictive_Model!$D$43,IF(H4243="Mobile",Predictive_Model!$D$44,IF(H4243="TV",Predictive_Model!$D$45,IF(H4243="Tablet",Predictive_Model!$D$46,0))))+IF(K4243="Crypto",Predictive_Model!$D$48,IF(K4243="Debit Card",Predictive_Model!$D$49,IF(K4243="Gift Card",Predictive_Model!$D$50,IF(K4243="PayPal",Predictive_Model!$D$51,0))))+IF(N4243="Comedy",Predictive_Model!$D$53,IF(N4243="Documentary",Predictive_Model!$D$54,IF(N4243="Drama",Predictive_Model!$D$55,IF(N4243="Horror",Predictive_Model!$D$56,IF(N4243="Romance",Predictive_Model!$D$57,IF(N4243="Sci-Fi",Predictive_Model!$D$58,0)))))))))</f>
        <v>0.88955840164593281</v>
      </c>
      <c r="V4243" s="3" t="str">
        <f t="shared" si="666"/>
        <v>Critical</v>
      </c>
      <c r="W4243" s="6">
        <f t="shared" si="667"/>
        <v>12.444922039026601</v>
      </c>
      <c r="X4243" s="3" t="str">
        <f t="shared" si="668"/>
        <v>Priority 2</v>
      </c>
      <c r="Y4243" s="3" t="str">
        <f t="shared" si="669"/>
        <v>OK</v>
      </c>
    </row>
    <row r="4244" spans="1:25" x14ac:dyDescent="0.25">
      <c r="A4244" s="3" t="str">
        <f>Raw_Data!A4244</f>
        <v>e6dd515f-7399-4451-8a24-6e0ffda79f66</v>
      </c>
      <c r="B4244" s="3">
        <f>Raw_Data!B4244</f>
        <v>67</v>
      </c>
      <c r="C4244" s="3" t="str">
        <f>Raw_Data!C4244</f>
        <v>Other</v>
      </c>
      <c r="D4244" s="3" t="str">
        <f>Raw_Data!D4244</f>
        <v>Standard</v>
      </c>
      <c r="E4244" s="3">
        <f>Raw_Data!E4244</f>
        <v>9.09</v>
      </c>
      <c r="F4244" s="3">
        <f>Raw_Data!F4244</f>
        <v>37</v>
      </c>
      <c r="G4244" s="3" t="str">
        <f>Raw_Data!G4244</f>
        <v>South America</v>
      </c>
      <c r="H4244" s="3" t="str">
        <f>Raw_Data!H4244</f>
        <v>Laptop</v>
      </c>
      <c r="I4244" s="3">
        <f>Raw_Data!I4244</f>
        <v>13.99</v>
      </c>
      <c r="J4244" s="3">
        <f>Raw_Data!J4244</f>
        <v>1</v>
      </c>
      <c r="K4244" s="3" t="str">
        <f>Raw_Data!K4244</f>
        <v>Crypto</v>
      </c>
      <c r="L4244" s="3">
        <f>Raw_Data!L4244</f>
        <v>4</v>
      </c>
      <c r="M4244" s="3">
        <f>Raw_Data!M4244</f>
        <v>0.24</v>
      </c>
      <c r="N4244" s="3" t="str">
        <f>Raw_Data!N4244</f>
        <v>Horror</v>
      </c>
      <c r="O4244" s="3" t="str">
        <f t="shared" si="660"/>
        <v>55-70</v>
      </c>
      <c r="P4244" s="3" t="str">
        <f t="shared" si="661"/>
        <v>&lt;10h</v>
      </c>
      <c r="Q4244" s="3" t="str">
        <f t="shared" si="662"/>
        <v>22-45d</v>
      </c>
      <c r="R4244" s="3" t="str">
        <f t="shared" si="663"/>
        <v>Medium</v>
      </c>
      <c r="S4244" s="3" t="str">
        <f t="shared" si="664"/>
        <v>Mid</v>
      </c>
      <c r="T4244" s="3" t="str">
        <f t="shared" si="665"/>
        <v>Churned</v>
      </c>
      <c r="U4244" s="4">
        <f>1/(1+EXP(-(Predictive_Model!$B$5+((B4244-Predictive_Model!$B$20)/Predictive_Model!$C$20)*Predictive_Model!$D$20+((E4244-Predictive_Model!$B$21)/Predictive_Model!$C$21)*Predictive_Model!$D$21+((F4244-Predictive_Model!$B$22)/Predictive_Model!$C$22)*Predictive_Model!$D$22+((I4244-Predictive_Model!$B$23)/Predictive_Model!$C$23)*Predictive_Model!$D$23+((L4244-Predictive_Model!$B$24)/Predictive_Model!$C$24)*Predictive_Model!$D$24+((M4244-Predictive_Model!$B$25)/Predictive_Model!$C$25)*Predictive_Model!$D$25+IF(C4244="Male",Predictive_Model!$D$31,IF(C4244="Other",Predictive_Model!$D$32,0))+IF(D4244="Premium",Predictive_Model!$D$34,IF(D4244="Standard",Predictive_Model!$D$35,0))+IF(G4244="Asia",Predictive_Model!$D$37,IF(G4244="Europe",Predictive_Model!$D$38,IF(G4244="North America",Predictive_Model!$D$39,IF(G4244="Oceania",Predictive_Model!$D$40,IF(G4244="South America",Predictive_Model!$D$41,0)))))+IF(H4244="Laptop",Predictive_Model!$D$43,IF(H4244="Mobile",Predictive_Model!$D$44,IF(H4244="TV",Predictive_Model!$D$45,IF(H4244="Tablet",Predictive_Model!$D$46,0))))+IF(K4244="Crypto",Predictive_Model!$D$48,IF(K4244="Debit Card",Predictive_Model!$D$49,IF(K4244="Gift Card",Predictive_Model!$D$50,IF(K4244="PayPal",Predictive_Model!$D$51,0))))+IF(N4244="Comedy",Predictive_Model!$D$53,IF(N4244="Documentary",Predictive_Model!$D$54,IF(N4244="Drama",Predictive_Model!$D$55,IF(N4244="Horror",Predictive_Model!$D$56,IF(N4244="Romance",Predictive_Model!$D$57,IF(N4244="Sci-Fi",Predictive_Model!$D$58,0)))))))))</f>
        <v>0.93831456205180752</v>
      </c>
      <c r="V4244" s="3" t="str">
        <f t="shared" si="666"/>
        <v>Critical</v>
      </c>
      <c r="W4244" s="6">
        <f t="shared" si="667"/>
        <v>13.99</v>
      </c>
      <c r="X4244" s="3" t="str">
        <f t="shared" si="668"/>
        <v>Priority 2</v>
      </c>
      <c r="Y4244" s="3" t="str">
        <f t="shared" si="669"/>
        <v>OK</v>
      </c>
    </row>
    <row r="4245" spans="1:25" x14ac:dyDescent="0.25">
      <c r="A4245" s="3" t="str">
        <f>Raw_Data!A4245</f>
        <v>cc2d1c2c-57dd-420b-8937-6004c639af1d</v>
      </c>
      <c r="B4245" s="3">
        <f>Raw_Data!B4245</f>
        <v>18</v>
      </c>
      <c r="C4245" s="3" t="str">
        <f>Raw_Data!C4245</f>
        <v>Female</v>
      </c>
      <c r="D4245" s="3" t="str">
        <f>Raw_Data!D4245</f>
        <v>Basic</v>
      </c>
      <c r="E4245" s="3">
        <f>Raw_Data!E4245</f>
        <v>7.7</v>
      </c>
      <c r="F4245" s="3">
        <f>Raw_Data!F4245</f>
        <v>33</v>
      </c>
      <c r="G4245" s="3" t="str">
        <f>Raw_Data!G4245</f>
        <v>North America</v>
      </c>
      <c r="H4245" s="3" t="str">
        <f>Raw_Data!H4245</f>
        <v>Laptop</v>
      </c>
      <c r="I4245" s="3">
        <f>Raw_Data!I4245</f>
        <v>8.99</v>
      </c>
      <c r="J4245" s="3">
        <f>Raw_Data!J4245</f>
        <v>1</v>
      </c>
      <c r="K4245" s="3" t="str">
        <f>Raw_Data!K4245</f>
        <v>Crypto</v>
      </c>
      <c r="L4245" s="3">
        <f>Raw_Data!L4245</f>
        <v>2</v>
      </c>
      <c r="M4245" s="3">
        <f>Raw_Data!M4245</f>
        <v>0.23</v>
      </c>
      <c r="N4245" s="3" t="str">
        <f>Raw_Data!N4245</f>
        <v>Action</v>
      </c>
      <c r="O4245" s="3" t="str">
        <f t="shared" si="660"/>
        <v>18-24</v>
      </c>
      <c r="P4245" s="3" t="str">
        <f t="shared" si="661"/>
        <v>&lt;10h</v>
      </c>
      <c r="Q4245" s="3" t="str">
        <f t="shared" si="662"/>
        <v>22-45d</v>
      </c>
      <c r="R4245" s="3" t="str">
        <f t="shared" si="663"/>
        <v>Medium</v>
      </c>
      <c r="S4245" s="3" t="str">
        <f t="shared" si="664"/>
        <v>Low</v>
      </c>
      <c r="T4245" s="3" t="str">
        <f t="shared" si="665"/>
        <v>Churned</v>
      </c>
      <c r="U4245" s="4">
        <f>1/(1+EXP(-(Predictive_Model!$B$5+((B4245-Predictive_Model!$B$20)/Predictive_Model!$C$20)*Predictive_Model!$D$20+((E4245-Predictive_Model!$B$21)/Predictive_Model!$C$21)*Predictive_Model!$D$21+((F4245-Predictive_Model!$B$22)/Predictive_Model!$C$22)*Predictive_Model!$D$22+((I4245-Predictive_Model!$B$23)/Predictive_Model!$C$23)*Predictive_Model!$D$23+((L4245-Predictive_Model!$B$24)/Predictive_Model!$C$24)*Predictive_Model!$D$24+((M4245-Predictive_Model!$B$25)/Predictive_Model!$C$25)*Predictive_Model!$D$25+IF(C4245="Male",Predictive_Model!$D$31,IF(C4245="Other",Predictive_Model!$D$32,0))+IF(D4245="Premium",Predictive_Model!$D$34,IF(D4245="Standard",Predictive_Model!$D$35,0))+IF(G4245="Asia",Predictive_Model!$D$37,IF(G4245="Europe",Predictive_Model!$D$38,IF(G4245="North America",Predictive_Model!$D$39,IF(G4245="Oceania",Predictive_Model!$D$40,IF(G4245="South America",Predictive_Model!$D$41,0)))))+IF(H4245="Laptop",Predictive_Model!$D$43,IF(H4245="Mobile",Predictive_Model!$D$44,IF(H4245="TV",Predictive_Model!$D$45,IF(H4245="Tablet",Predictive_Model!$D$46,0))))+IF(K4245="Crypto",Predictive_Model!$D$48,IF(K4245="Debit Card",Predictive_Model!$D$49,IF(K4245="Gift Card",Predictive_Model!$D$50,IF(K4245="PayPal",Predictive_Model!$D$51,0))))+IF(N4245="Comedy",Predictive_Model!$D$53,IF(N4245="Documentary",Predictive_Model!$D$54,IF(N4245="Drama",Predictive_Model!$D$55,IF(N4245="Horror",Predictive_Model!$D$56,IF(N4245="Romance",Predictive_Model!$D$57,IF(N4245="Sci-Fi",Predictive_Model!$D$58,0)))))))))</f>
        <v>0.99594014533041531</v>
      </c>
      <c r="V4245" s="3" t="str">
        <f t="shared" si="666"/>
        <v>Critical</v>
      </c>
      <c r="W4245" s="6">
        <f t="shared" si="667"/>
        <v>8.99</v>
      </c>
      <c r="X4245" s="3" t="str">
        <f t="shared" si="668"/>
        <v>Priority 2</v>
      </c>
      <c r="Y4245" s="3" t="str">
        <f t="shared" si="669"/>
        <v>OK</v>
      </c>
    </row>
    <row r="4246" spans="1:25" x14ac:dyDescent="0.25">
      <c r="A4246" s="3" t="str">
        <f>Raw_Data!A4246</f>
        <v>a54a7593-d55e-4f30-b27b-56c9b17b6bb6</v>
      </c>
      <c r="B4246" s="3">
        <f>Raw_Data!B4246</f>
        <v>68</v>
      </c>
      <c r="C4246" s="3" t="str">
        <f>Raw_Data!C4246</f>
        <v>Male</v>
      </c>
      <c r="D4246" s="3" t="str">
        <f>Raw_Data!D4246</f>
        <v>Standard</v>
      </c>
      <c r="E4246" s="3">
        <f>Raw_Data!E4246</f>
        <v>7.02</v>
      </c>
      <c r="F4246" s="3">
        <f>Raw_Data!F4246</f>
        <v>58</v>
      </c>
      <c r="G4246" s="3" t="str">
        <f>Raw_Data!G4246</f>
        <v>Oceania</v>
      </c>
      <c r="H4246" s="3" t="str">
        <f>Raw_Data!H4246</f>
        <v>Desktop</v>
      </c>
      <c r="I4246" s="3">
        <f>Raw_Data!I4246</f>
        <v>13.99</v>
      </c>
      <c r="J4246" s="3">
        <f>Raw_Data!J4246</f>
        <v>0</v>
      </c>
      <c r="K4246" s="3" t="str">
        <f>Raw_Data!K4246</f>
        <v>Debit Card</v>
      </c>
      <c r="L4246" s="3">
        <f>Raw_Data!L4246</f>
        <v>4</v>
      </c>
      <c r="M4246" s="3">
        <f>Raw_Data!M4246</f>
        <v>0.12</v>
      </c>
      <c r="N4246" s="3" t="str">
        <f>Raw_Data!N4246</f>
        <v>Romance</v>
      </c>
      <c r="O4246" s="3" t="str">
        <f t="shared" si="660"/>
        <v>55-70</v>
      </c>
      <c r="P4246" s="3" t="str">
        <f t="shared" si="661"/>
        <v>&lt;10h</v>
      </c>
      <c r="Q4246" s="3" t="str">
        <f t="shared" si="662"/>
        <v>46-60d</v>
      </c>
      <c r="R4246" s="3" t="str">
        <f t="shared" si="663"/>
        <v>Low</v>
      </c>
      <c r="S4246" s="3" t="str">
        <f t="shared" si="664"/>
        <v>Mid</v>
      </c>
      <c r="T4246" s="3" t="str">
        <f t="shared" si="665"/>
        <v>Active</v>
      </c>
      <c r="U4246" s="4">
        <f>1/(1+EXP(-(Predictive_Model!$B$5+((B4246-Predictive_Model!$B$20)/Predictive_Model!$C$20)*Predictive_Model!$D$20+((E4246-Predictive_Model!$B$21)/Predictive_Model!$C$21)*Predictive_Model!$D$21+((F4246-Predictive_Model!$B$22)/Predictive_Model!$C$22)*Predictive_Model!$D$22+((I4246-Predictive_Model!$B$23)/Predictive_Model!$C$23)*Predictive_Model!$D$23+((L4246-Predictive_Model!$B$24)/Predictive_Model!$C$24)*Predictive_Model!$D$24+((M4246-Predictive_Model!$B$25)/Predictive_Model!$C$25)*Predictive_Model!$D$25+IF(C4246="Male",Predictive_Model!$D$31,IF(C4246="Other",Predictive_Model!$D$32,0))+IF(D4246="Premium",Predictive_Model!$D$34,IF(D4246="Standard",Predictive_Model!$D$35,0))+IF(G4246="Asia",Predictive_Model!$D$37,IF(G4246="Europe",Predictive_Model!$D$38,IF(G4246="North America",Predictive_Model!$D$39,IF(G4246="Oceania",Predictive_Model!$D$40,IF(G4246="South America",Predictive_Model!$D$41,0)))))+IF(H4246="Laptop",Predictive_Model!$D$43,IF(H4246="Mobile",Predictive_Model!$D$44,IF(H4246="TV",Predictive_Model!$D$45,IF(H4246="Tablet",Predictive_Model!$D$46,0))))+IF(K4246="Crypto",Predictive_Model!$D$48,IF(K4246="Debit Card",Predictive_Model!$D$49,IF(K4246="Gift Card",Predictive_Model!$D$50,IF(K4246="PayPal",Predictive_Model!$D$51,0))))+IF(N4246="Comedy",Predictive_Model!$D$53,IF(N4246="Documentary",Predictive_Model!$D$54,IF(N4246="Drama",Predictive_Model!$D$55,IF(N4246="Horror",Predictive_Model!$D$56,IF(N4246="Romance",Predictive_Model!$D$57,IF(N4246="Sci-Fi",Predictive_Model!$D$58,0)))))))))</f>
        <v>0.99803363050877303</v>
      </c>
      <c r="V4246" s="3" t="str">
        <f t="shared" si="666"/>
        <v>Critical</v>
      </c>
      <c r="W4246" s="6">
        <f t="shared" si="667"/>
        <v>13.962490490817736</v>
      </c>
      <c r="X4246" s="3" t="str">
        <f t="shared" si="668"/>
        <v>Priority 2</v>
      </c>
      <c r="Y4246" s="3" t="str">
        <f t="shared" si="669"/>
        <v>OK</v>
      </c>
    </row>
    <row r="4247" spans="1:25" x14ac:dyDescent="0.25">
      <c r="A4247" s="3" t="str">
        <f>Raw_Data!A4247</f>
        <v>7fe742a0-9a13-4740-93f2-7de97369def0</v>
      </c>
      <c r="B4247" s="3">
        <f>Raw_Data!B4247</f>
        <v>57</v>
      </c>
      <c r="C4247" s="3" t="str">
        <f>Raw_Data!C4247</f>
        <v>Female</v>
      </c>
      <c r="D4247" s="3" t="str">
        <f>Raw_Data!D4247</f>
        <v>Premium</v>
      </c>
      <c r="E4247" s="3">
        <f>Raw_Data!E4247</f>
        <v>4.83</v>
      </c>
      <c r="F4247" s="3">
        <f>Raw_Data!F4247</f>
        <v>3</v>
      </c>
      <c r="G4247" s="3" t="str">
        <f>Raw_Data!G4247</f>
        <v>Oceania</v>
      </c>
      <c r="H4247" s="3" t="str">
        <f>Raw_Data!H4247</f>
        <v>Desktop</v>
      </c>
      <c r="I4247" s="3">
        <f>Raw_Data!I4247</f>
        <v>17.989999999999998</v>
      </c>
      <c r="J4247" s="3">
        <f>Raw_Data!J4247</f>
        <v>0</v>
      </c>
      <c r="K4247" s="3" t="str">
        <f>Raw_Data!K4247</f>
        <v>Credit Card</v>
      </c>
      <c r="L4247" s="3">
        <f>Raw_Data!L4247</f>
        <v>4</v>
      </c>
      <c r="M4247" s="3">
        <f>Raw_Data!M4247</f>
        <v>1.21</v>
      </c>
      <c r="N4247" s="3" t="str">
        <f>Raw_Data!N4247</f>
        <v>Comedy</v>
      </c>
      <c r="O4247" s="3" t="str">
        <f t="shared" si="660"/>
        <v>55-70</v>
      </c>
      <c r="P4247" s="3" t="str">
        <f t="shared" si="661"/>
        <v>&lt;10h</v>
      </c>
      <c r="Q4247" s="3" t="str">
        <f t="shared" si="662"/>
        <v>0-7d</v>
      </c>
      <c r="R4247" s="3" t="str">
        <f t="shared" si="663"/>
        <v>Medium</v>
      </c>
      <c r="S4247" s="3" t="str">
        <f t="shared" si="664"/>
        <v>High</v>
      </c>
      <c r="T4247" s="3" t="str">
        <f t="shared" si="665"/>
        <v>Active</v>
      </c>
      <c r="U4247" s="4">
        <f>1/(1+EXP(-(Predictive_Model!$B$5+((B4247-Predictive_Model!$B$20)/Predictive_Model!$C$20)*Predictive_Model!$D$20+((E4247-Predictive_Model!$B$21)/Predictive_Model!$C$21)*Predictive_Model!$D$21+((F4247-Predictive_Model!$B$22)/Predictive_Model!$C$22)*Predictive_Model!$D$22+((I4247-Predictive_Model!$B$23)/Predictive_Model!$C$23)*Predictive_Model!$D$23+((L4247-Predictive_Model!$B$24)/Predictive_Model!$C$24)*Predictive_Model!$D$24+((M4247-Predictive_Model!$B$25)/Predictive_Model!$C$25)*Predictive_Model!$D$25+IF(C4247="Male",Predictive_Model!$D$31,IF(C4247="Other",Predictive_Model!$D$32,0))+IF(D4247="Premium",Predictive_Model!$D$34,IF(D4247="Standard",Predictive_Model!$D$35,0))+IF(G4247="Asia",Predictive_Model!$D$37,IF(G4247="Europe",Predictive_Model!$D$38,IF(G4247="North America",Predictive_Model!$D$39,IF(G4247="Oceania",Predictive_Model!$D$40,IF(G4247="South America",Predictive_Model!$D$41,0)))))+IF(H4247="Laptop",Predictive_Model!$D$43,IF(H4247="Mobile",Predictive_Model!$D$44,IF(H4247="TV",Predictive_Model!$D$45,IF(H4247="Tablet",Predictive_Model!$D$46,0))))+IF(K4247="Crypto",Predictive_Model!$D$48,IF(K4247="Debit Card",Predictive_Model!$D$49,IF(K4247="Gift Card",Predictive_Model!$D$50,IF(K4247="PayPal",Predictive_Model!$D$51,0))))+IF(N4247="Comedy",Predictive_Model!$D$53,IF(N4247="Documentary",Predictive_Model!$D$54,IF(N4247="Drama",Predictive_Model!$D$55,IF(N4247="Horror",Predictive_Model!$D$56,IF(N4247="Romance",Predictive_Model!$D$57,IF(N4247="Sci-Fi",Predictive_Model!$D$58,0)))))))))</f>
        <v>2.419985123632467E-2</v>
      </c>
      <c r="V4247" s="3" t="str">
        <f t="shared" si="666"/>
        <v>Low</v>
      </c>
      <c r="W4247" s="6">
        <f t="shared" si="667"/>
        <v>0.43535532374148078</v>
      </c>
      <c r="X4247" s="3" t="str">
        <f t="shared" si="668"/>
        <v>Monitor</v>
      </c>
      <c r="Y4247" s="3" t="str">
        <f t="shared" si="669"/>
        <v>OK</v>
      </c>
    </row>
    <row r="4248" spans="1:25" x14ac:dyDescent="0.25">
      <c r="A4248" s="3" t="str">
        <f>Raw_Data!A4248</f>
        <v>7948427b-e1c2-40c2-8447-04791699eeb9</v>
      </c>
      <c r="B4248" s="3">
        <f>Raw_Data!B4248</f>
        <v>23</v>
      </c>
      <c r="C4248" s="3" t="str">
        <f>Raw_Data!C4248</f>
        <v>Female</v>
      </c>
      <c r="D4248" s="3" t="str">
        <f>Raw_Data!D4248</f>
        <v>Basic</v>
      </c>
      <c r="E4248" s="3">
        <f>Raw_Data!E4248</f>
        <v>17.3</v>
      </c>
      <c r="F4248" s="3">
        <f>Raw_Data!F4248</f>
        <v>22</v>
      </c>
      <c r="G4248" s="3" t="str">
        <f>Raw_Data!G4248</f>
        <v>Africa</v>
      </c>
      <c r="H4248" s="3" t="str">
        <f>Raw_Data!H4248</f>
        <v>Tablet</v>
      </c>
      <c r="I4248" s="3">
        <f>Raw_Data!I4248</f>
        <v>8.99</v>
      </c>
      <c r="J4248" s="3">
        <f>Raw_Data!J4248</f>
        <v>0</v>
      </c>
      <c r="K4248" s="3" t="str">
        <f>Raw_Data!K4248</f>
        <v>PayPal</v>
      </c>
      <c r="L4248" s="3">
        <f>Raw_Data!L4248</f>
        <v>2</v>
      </c>
      <c r="M4248" s="3">
        <f>Raw_Data!M4248</f>
        <v>0.75</v>
      </c>
      <c r="N4248" s="3" t="str">
        <f>Raw_Data!N4248</f>
        <v>Documentary</v>
      </c>
      <c r="O4248" s="3" t="str">
        <f t="shared" si="660"/>
        <v>18-24</v>
      </c>
      <c r="P4248" s="3" t="str">
        <f t="shared" si="661"/>
        <v>10-24h</v>
      </c>
      <c r="Q4248" s="3" t="str">
        <f t="shared" si="662"/>
        <v>22-45d</v>
      </c>
      <c r="R4248" s="3" t="str">
        <f t="shared" si="663"/>
        <v>Medium</v>
      </c>
      <c r="S4248" s="3" t="str">
        <f t="shared" si="664"/>
        <v>Low</v>
      </c>
      <c r="T4248" s="3" t="str">
        <f t="shared" si="665"/>
        <v>Active</v>
      </c>
      <c r="U4248" s="4">
        <f>1/(1+EXP(-(Predictive_Model!$B$5+((B4248-Predictive_Model!$B$20)/Predictive_Model!$C$20)*Predictive_Model!$D$20+((E4248-Predictive_Model!$B$21)/Predictive_Model!$C$21)*Predictive_Model!$D$21+((F4248-Predictive_Model!$B$22)/Predictive_Model!$C$22)*Predictive_Model!$D$22+((I4248-Predictive_Model!$B$23)/Predictive_Model!$C$23)*Predictive_Model!$D$23+((L4248-Predictive_Model!$B$24)/Predictive_Model!$C$24)*Predictive_Model!$D$24+((M4248-Predictive_Model!$B$25)/Predictive_Model!$C$25)*Predictive_Model!$D$25+IF(C4248="Male",Predictive_Model!$D$31,IF(C4248="Other",Predictive_Model!$D$32,0))+IF(D4248="Premium",Predictive_Model!$D$34,IF(D4248="Standard",Predictive_Model!$D$35,0))+IF(G4248="Asia",Predictive_Model!$D$37,IF(G4248="Europe",Predictive_Model!$D$38,IF(G4248="North America",Predictive_Model!$D$39,IF(G4248="Oceania",Predictive_Model!$D$40,IF(G4248="South America",Predictive_Model!$D$41,0)))))+IF(H4248="Laptop",Predictive_Model!$D$43,IF(H4248="Mobile",Predictive_Model!$D$44,IF(H4248="TV",Predictive_Model!$D$45,IF(H4248="Tablet",Predictive_Model!$D$46,0))))+IF(K4248="Crypto",Predictive_Model!$D$48,IF(K4248="Debit Card",Predictive_Model!$D$49,IF(K4248="Gift Card",Predictive_Model!$D$50,IF(K4248="PayPal",Predictive_Model!$D$51,0))))+IF(N4248="Comedy",Predictive_Model!$D$53,IF(N4248="Documentary",Predictive_Model!$D$54,IF(N4248="Drama",Predictive_Model!$D$55,IF(N4248="Horror",Predictive_Model!$D$56,IF(N4248="Romance",Predictive_Model!$D$57,IF(N4248="Sci-Fi",Predictive_Model!$D$58,0)))))))))</f>
        <v>0.80217975225395755</v>
      </c>
      <c r="V4248" s="3" t="str">
        <f t="shared" si="666"/>
        <v>Critical</v>
      </c>
      <c r="W4248" s="6">
        <f t="shared" si="667"/>
        <v>7.2115959727630781</v>
      </c>
      <c r="X4248" s="3" t="str">
        <f t="shared" si="668"/>
        <v>Priority 2</v>
      </c>
      <c r="Y4248" s="3" t="str">
        <f t="shared" si="669"/>
        <v>OK</v>
      </c>
    </row>
    <row r="4249" spans="1:25" x14ac:dyDescent="0.25">
      <c r="A4249" s="3" t="str">
        <f>Raw_Data!A4249</f>
        <v>c4694ef0-b6af-47a9-b7ae-f24ad7ecdb29</v>
      </c>
      <c r="B4249" s="3">
        <f>Raw_Data!B4249</f>
        <v>29</v>
      </c>
      <c r="C4249" s="3" t="str">
        <f>Raw_Data!C4249</f>
        <v>Male</v>
      </c>
      <c r="D4249" s="3" t="str">
        <f>Raw_Data!D4249</f>
        <v>Premium</v>
      </c>
      <c r="E4249" s="3">
        <f>Raw_Data!E4249</f>
        <v>6.93</v>
      </c>
      <c r="F4249" s="3">
        <f>Raw_Data!F4249</f>
        <v>13</v>
      </c>
      <c r="G4249" s="3" t="str">
        <f>Raw_Data!G4249</f>
        <v>Africa</v>
      </c>
      <c r="H4249" s="3" t="str">
        <f>Raw_Data!H4249</f>
        <v>Laptop</v>
      </c>
      <c r="I4249" s="3">
        <f>Raw_Data!I4249</f>
        <v>17.989999999999998</v>
      </c>
      <c r="J4249" s="3">
        <f>Raw_Data!J4249</f>
        <v>0</v>
      </c>
      <c r="K4249" s="3" t="str">
        <f>Raw_Data!K4249</f>
        <v>Credit Card</v>
      </c>
      <c r="L4249" s="3">
        <f>Raw_Data!L4249</f>
        <v>1</v>
      </c>
      <c r="M4249" s="3">
        <f>Raw_Data!M4249</f>
        <v>0.49</v>
      </c>
      <c r="N4249" s="3" t="str">
        <f>Raw_Data!N4249</f>
        <v>Drama</v>
      </c>
      <c r="O4249" s="3" t="str">
        <f t="shared" si="660"/>
        <v>25-34</v>
      </c>
      <c r="P4249" s="3" t="str">
        <f t="shared" si="661"/>
        <v>&lt;10h</v>
      </c>
      <c r="Q4249" s="3" t="str">
        <f t="shared" si="662"/>
        <v>8-21d</v>
      </c>
      <c r="R4249" s="3" t="str">
        <f t="shared" si="663"/>
        <v>Medium</v>
      </c>
      <c r="S4249" s="3" t="str">
        <f t="shared" si="664"/>
        <v>High</v>
      </c>
      <c r="T4249" s="3" t="str">
        <f t="shared" si="665"/>
        <v>Active</v>
      </c>
      <c r="U4249" s="4">
        <f>1/(1+EXP(-(Predictive_Model!$B$5+((B4249-Predictive_Model!$B$20)/Predictive_Model!$C$20)*Predictive_Model!$D$20+((E4249-Predictive_Model!$B$21)/Predictive_Model!$C$21)*Predictive_Model!$D$21+((F4249-Predictive_Model!$B$22)/Predictive_Model!$C$22)*Predictive_Model!$D$22+((I4249-Predictive_Model!$B$23)/Predictive_Model!$C$23)*Predictive_Model!$D$23+((L4249-Predictive_Model!$B$24)/Predictive_Model!$C$24)*Predictive_Model!$D$24+((M4249-Predictive_Model!$B$25)/Predictive_Model!$C$25)*Predictive_Model!$D$25+IF(C4249="Male",Predictive_Model!$D$31,IF(C4249="Other",Predictive_Model!$D$32,0))+IF(D4249="Premium",Predictive_Model!$D$34,IF(D4249="Standard",Predictive_Model!$D$35,0))+IF(G4249="Asia",Predictive_Model!$D$37,IF(G4249="Europe",Predictive_Model!$D$38,IF(G4249="North America",Predictive_Model!$D$39,IF(G4249="Oceania",Predictive_Model!$D$40,IF(G4249="South America",Predictive_Model!$D$41,0)))))+IF(H4249="Laptop",Predictive_Model!$D$43,IF(H4249="Mobile",Predictive_Model!$D$44,IF(H4249="TV",Predictive_Model!$D$45,IF(H4249="Tablet",Predictive_Model!$D$46,0))))+IF(K4249="Crypto",Predictive_Model!$D$48,IF(K4249="Debit Card",Predictive_Model!$D$49,IF(K4249="Gift Card",Predictive_Model!$D$50,IF(K4249="PayPal",Predictive_Model!$D$51,0))))+IF(N4249="Comedy",Predictive_Model!$D$53,IF(N4249="Documentary",Predictive_Model!$D$54,IF(N4249="Drama",Predictive_Model!$D$55,IF(N4249="Horror",Predictive_Model!$D$56,IF(N4249="Romance",Predictive_Model!$D$57,IF(N4249="Sci-Fi",Predictive_Model!$D$58,0)))))))))</f>
        <v>0.56351521697283768</v>
      </c>
      <c r="V4249" s="3" t="str">
        <f t="shared" si="666"/>
        <v>High</v>
      </c>
      <c r="W4249" s="6">
        <f t="shared" si="667"/>
        <v>10.137638753341349</v>
      </c>
      <c r="X4249" s="3" t="str">
        <f t="shared" si="668"/>
        <v>Monitor</v>
      </c>
      <c r="Y4249" s="3" t="str">
        <f t="shared" si="669"/>
        <v>OK</v>
      </c>
    </row>
    <row r="4250" spans="1:25" x14ac:dyDescent="0.25">
      <c r="A4250" s="3" t="str">
        <f>Raw_Data!A4250</f>
        <v>ed0d8d2e-659d-4a88-ba88-b42846c0e9c8</v>
      </c>
      <c r="B4250" s="3">
        <f>Raw_Data!B4250</f>
        <v>41</v>
      </c>
      <c r="C4250" s="3" t="str">
        <f>Raw_Data!C4250</f>
        <v>Female</v>
      </c>
      <c r="D4250" s="3" t="str">
        <f>Raw_Data!D4250</f>
        <v>Standard</v>
      </c>
      <c r="E4250" s="3">
        <f>Raw_Data!E4250</f>
        <v>3.35</v>
      </c>
      <c r="F4250" s="3">
        <f>Raw_Data!F4250</f>
        <v>57</v>
      </c>
      <c r="G4250" s="3" t="str">
        <f>Raw_Data!G4250</f>
        <v>Oceania</v>
      </c>
      <c r="H4250" s="3" t="str">
        <f>Raw_Data!H4250</f>
        <v>Tablet</v>
      </c>
      <c r="I4250" s="3">
        <f>Raw_Data!I4250</f>
        <v>13.99</v>
      </c>
      <c r="J4250" s="3">
        <f>Raw_Data!J4250</f>
        <v>1</v>
      </c>
      <c r="K4250" s="3" t="str">
        <f>Raw_Data!K4250</f>
        <v>Crypto</v>
      </c>
      <c r="L4250" s="3">
        <f>Raw_Data!L4250</f>
        <v>3</v>
      </c>
      <c r="M4250" s="3">
        <f>Raw_Data!M4250</f>
        <v>0.06</v>
      </c>
      <c r="N4250" s="3" t="str">
        <f>Raw_Data!N4250</f>
        <v>Horror</v>
      </c>
      <c r="O4250" s="3" t="str">
        <f t="shared" si="660"/>
        <v>35-44</v>
      </c>
      <c r="P4250" s="3" t="str">
        <f t="shared" si="661"/>
        <v>&lt;10h</v>
      </c>
      <c r="Q4250" s="3" t="str">
        <f t="shared" si="662"/>
        <v>46-60d</v>
      </c>
      <c r="R4250" s="3" t="str">
        <f t="shared" si="663"/>
        <v>Low</v>
      </c>
      <c r="S4250" s="3" t="str">
        <f t="shared" si="664"/>
        <v>Mid</v>
      </c>
      <c r="T4250" s="3" t="str">
        <f t="shared" si="665"/>
        <v>Churned</v>
      </c>
      <c r="U4250" s="4">
        <f>1/(1+EXP(-(Predictive_Model!$B$5+((B4250-Predictive_Model!$B$20)/Predictive_Model!$C$20)*Predictive_Model!$D$20+((E4250-Predictive_Model!$B$21)/Predictive_Model!$C$21)*Predictive_Model!$D$21+((F4250-Predictive_Model!$B$22)/Predictive_Model!$C$22)*Predictive_Model!$D$22+((I4250-Predictive_Model!$B$23)/Predictive_Model!$C$23)*Predictive_Model!$D$23+((L4250-Predictive_Model!$B$24)/Predictive_Model!$C$24)*Predictive_Model!$D$24+((M4250-Predictive_Model!$B$25)/Predictive_Model!$C$25)*Predictive_Model!$D$25+IF(C4250="Male",Predictive_Model!$D$31,IF(C4250="Other",Predictive_Model!$D$32,0))+IF(D4250="Premium",Predictive_Model!$D$34,IF(D4250="Standard",Predictive_Model!$D$35,0))+IF(G4250="Asia",Predictive_Model!$D$37,IF(G4250="Europe",Predictive_Model!$D$38,IF(G4250="North America",Predictive_Model!$D$39,IF(G4250="Oceania",Predictive_Model!$D$40,IF(G4250="South America",Predictive_Model!$D$41,0)))))+IF(H4250="Laptop",Predictive_Model!$D$43,IF(H4250="Mobile",Predictive_Model!$D$44,IF(H4250="TV",Predictive_Model!$D$45,IF(H4250="Tablet",Predictive_Model!$D$46,0))))+IF(K4250="Crypto",Predictive_Model!$D$48,IF(K4250="Debit Card",Predictive_Model!$D$49,IF(K4250="Gift Card",Predictive_Model!$D$50,IF(K4250="PayPal",Predictive_Model!$D$51,0))))+IF(N4250="Comedy",Predictive_Model!$D$53,IF(N4250="Documentary",Predictive_Model!$D$54,IF(N4250="Drama",Predictive_Model!$D$55,IF(N4250="Horror",Predictive_Model!$D$56,IF(N4250="Romance",Predictive_Model!$D$57,IF(N4250="Sci-Fi",Predictive_Model!$D$58,0)))))))))</f>
        <v>0.99995314799880042</v>
      </c>
      <c r="V4250" s="3" t="str">
        <f t="shared" si="666"/>
        <v>Critical</v>
      </c>
      <c r="W4250" s="6">
        <f t="shared" si="667"/>
        <v>13.99</v>
      </c>
      <c r="X4250" s="3" t="str">
        <f t="shared" si="668"/>
        <v>Priority 2</v>
      </c>
      <c r="Y4250" s="3" t="str">
        <f t="shared" si="669"/>
        <v>OK</v>
      </c>
    </row>
    <row r="4251" spans="1:25" x14ac:dyDescent="0.25">
      <c r="A4251" s="3" t="str">
        <f>Raw_Data!A4251</f>
        <v>45e9c6d3-4c02-4437-9a89-b1e425b3809c</v>
      </c>
      <c r="B4251" s="3">
        <f>Raw_Data!B4251</f>
        <v>37</v>
      </c>
      <c r="C4251" s="3" t="str">
        <f>Raw_Data!C4251</f>
        <v>Female</v>
      </c>
      <c r="D4251" s="3" t="str">
        <f>Raw_Data!D4251</f>
        <v>Standard</v>
      </c>
      <c r="E4251" s="3">
        <f>Raw_Data!E4251</f>
        <v>3.94</v>
      </c>
      <c r="F4251" s="3">
        <f>Raw_Data!F4251</f>
        <v>2</v>
      </c>
      <c r="G4251" s="3" t="str">
        <f>Raw_Data!G4251</f>
        <v>Oceania</v>
      </c>
      <c r="H4251" s="3" t="str">
        <f>Raw_Data!H4251</f>
        <v>Mobile</v>
      </c>
      <c r="I4251" s="3">
        <f>Raw_Data!I4251</f>
        <v>13.99</v>
      </c>
      <c r="J4251" s="3">
        <f>Raw_Data!J4251</f>
        <v>0</v>
      </c>
      <c r="K4251" s="3" t="str">
        <f>Raw_Data!K4251</f>
        <v>Debit Card</v>
      </c>
      <c r="L4251" s="3">
        <f>Raw_Data!L4251</f>
        <v>2</v>
      </c>
      <c r="M4251" s="3">
        <f>Raw_Data!M4251</f>
        <v>1.31</v>
      </c>
      <c r="N4251" s="3" t="str">
        <f>Raw_Data!N4251</f>
        <v>Comedy</v>
      </c>
      <c r="O4251" s="3" t="str">
        <f t="shared" si="660"/>
        <v>35-44</v>
      </c>
      <c r="P4251" s="3" t="str">
        <f t="shared" si="661"/>
        <v>&lt;10h</v>
      </c>
      <c r="Q4251" s="3" t="str">
        <f t="shared" si="662"/>
        <v>0-7d</v>
      </c>
      <c r="R4251" s="3" t="str">
        <f t="shared" si="663"/>
        <v>Medium</v>
      </c>
      <c r="S4251" s="3" t="str">
        <f t="shared" si="664"/>
        <v>Mid</v>
      </c>
      <c r="T4251" s="3" t="str">
        <f t="shared" si="665"/>
        <v>Active</v>
      </c>
      <c r="U4251" s="4">
        <f>1/(1+EXP(-(Predictive_Model!$B$5+((B4251-Predictive_Model!$B$20)/Predictive_Model!$C$20)*Predictive_Model!$D$20+((E4251-Predictive_Model!$B$21)/Predictive_Model!$C$21)*Predictive_Model!$D$21+((F4251-Predictive_Model!$B$22)/Predictive_Model!$C$22)*Predictive_Model!$D$22+((I4251-Predictive_Model!$B$23)/Predictive_Model!$C$23)*Predictive_Model!$D$23+((L4251-Predictive_Model!$B$24)/Predictive_Model!$C$24)*Predictive_Model!$D$24+((M4251-Predictive_Model!$B$25)/Predictive_Model!$C$25)*Predictive_Model!$D$25+IF(C4251="Male",Predictive_Model!$D$31,IF(C4251="Other",Predictive_Model!$D$32,0))+IF(D4251="Premium",Predictive_Model!$D$34,IF(D4251="Standard",Predictive_Model!$D$35,0))+IF(G4251="Asia",Predictive_Model!$D$37,IF(G4251="Europe",Predictive_Model!$D$38,IF(G4251="North America",Predictive_Model!$D$39,IF(G4251="Oceania",Predictive_Model!$D$40,IF(G4251="South America",Predictive_Model!$D$41,0)))))+IF(H4251="Laptop",Predictive_Model!$D$43,IF(H4251="Mobile",Predictive_Model!$D$44,IF(H4251="TV",Predictive_Model!$D$45,IF(H4251="Tablet",Predictive_Model!$D$46,0))))+IF(K4251="Crypto",Predictive_Model!$D$48,IF(K4251="Debit Card",Predictive_Model!$D$49,IF(K4251="Gift Card",Predictive_Model!$D$50,IF(K4251="PayPal",Predictive_Model!$D$51,0))))+IF(N4251="Comedy",Predictive_Model!$D$53,IF(N4251="Documentary",Predictive_Model!$D$54,IF(N4251="Drama",Predictive_Model!$D$55,IF(N4251="Horror",Predictive_Model!$D$56,IF(N4251="Romance",Predictive_Model!$D$57,IF(N4251="Sci-Fi",Predictive_Model!$D$58,0)))))))))</f>
        <v>0.73732916910530821</v>
      </c>
      <c r="V4251" s="3" t="str">
        <f t="shared" si="666"/>
        <v>High</v>
      </c>
      <c r="W4251" s="6">
        <f t="shared" si="667"/>
        <v>10.315235075783262</v>
      </c>
      <c r="X4251" s="3" t="str">
        <f t="shared" si="668"/>
        <v>Monitor</v>
      </c>
      <c r="Y4251" s="3" t="str">
        <f t="shared" si="669"/>
        <v>OK</v>
      </c>
    </row>
    <row r="4252" spans="1:25" x14ac:dyDescent="0.25">
      <c r="A4252" s="3" t="str">
        <f>Raw_Data!A4252</f>
        <v>7e2e2ab8-ef15-4a1d-ab31-70439070dcb2</v>
      </c>
      <c r="B4252" s="3">
        <f>Raw_Data!B4252</f>
        <v>45</v>
      </c>
      <c r="C4252" s="3" t="str">
        <f>Raw_Data!C4252</f>
        <v>Female</v>
      </c>
      <c r="D4252" s="3" t="str">
        <f>Raw_Data!D4252</f>
        <v>Premium</v>
      </c>
      <c r="E4252" s="3">
        <f>Raw_Data!E4252</f>
        <v>0.12</v>
      </c>
      <c r="F4252" s="3">
        <f>Raw_Data!F4252</f>
        <v>14</v>
      </c>
      <c r="G4252" s="3" t="str">
        <f>Raw_Data!G4252</f>
        <v>Europe</v>
      </c>
      <c r="H4252" s="3" t="str">
        <f>Raw_Data!H4252</f>
        <v>TV</v>
      </c>
      <c r="I4252" s="3">
        <f>Raw_Data!I4252</f>
        <v>17.989999999999998</v>
      </c>
      <c r="J4252" s="3">
        <f>Raw_Data!J4252</f>
        <v>0</v>
      </c>
      <c r="K4252" s="3" t="str">
        <f>Raw_Data!K4252</f>
        <v>Debit Card</v>
      </c>
      <c r="L4252" s="3">
        <f>Raw_Data!L4252</f>
        <v>5</v>
      </c>
      <c r="M4252" s="3">
        <f>Raw_Data!M4252</f>
        <v>0.01</v>
      </c>
      <c r="N4252" s="3" t="str">
        <f>Raw_Data!N4252</f>
        <v>Documentary</v>
      </c>
      <c r="O4252" s="3" t="str">
        <f t="shared" si="660"/>
        <v>45-54</v>
      </c>
      <c r="P4252" s="3" t="str">
        <f t="shared" si="661"/>
        <v>&lt;10h</v>
      </c>
      <c r="Q4252" s="3" t="str">
        <f t="shared" si="662"/>
        <v>8-21d</v>
      </c>
      <c r="R4252" s="3" t="str">
        <f t="shared" si="663"/>
        <v>Medium</v>
      </c>
      <c r="S4252" s="3" t="str">
        <f t="shared" si="664"/>
        <v>High</v>
      </c>
      <c r="T4252" s="3" t="str">
        <f t="shared" si="665"/>
        <v>Active</v>
      </c>
      <c r="U4252" s="4">
        <f>1/(1+EXP(-(Predictive_Model!$B$5+((B4252-Predictive_Model!$B$20)/Predictive_Model!$C$20)*Predictive_Model!$D$20+((E4252-Predictive_Model!$B$21)/Predictive_Model!$C$21)*Predictive_Model!$D$21+((F4252-Predictive_Model!$B$22)/Predictive_Model!$C$22)*Predictive_Model!$D$22+((I4252-Predictive_Model!$B$23)/Predictive_Model!$C$23)*Predictive_Model!$D$23+((L4252-Predictive_Model!$B$24)/Predictive_Model!$C$24)*Predictive_Model!$D$24+((M4252-Predictive_Model!$B$25)/Predictive_Model!$C$25)*Predictive_Model!$D$25+IF(C4252="Male",Predictive_Model!$D$31,IF(C4252="Other",Predictive_Model!$D$32,0))+IF(D4252="Premium",Predictive_Model!$D$34,IF(D4252="Standard",Predictive_Model!$D$35,0))+IF(G4252="Asia",Predictive_Model!$D$37,IF(G4252="Europe",Predictive_Model!$D$38,IF(G4252="North America",Predictive_Model!$D$39,IF(G4252="Oceania",Predictive_Model!$D$40,IF(G4252="South America",Predictive_Model!$D$41,0)))))+IF(H4252="Laptop",Predictive_Model!$D$43,IF(H4252="Mobile",Predictive_Model!$D$44,IF(H4252="TV",Predictive_Model!$D$45,IF(H4252="Tablet",Predictive_Model!$D$46,0))))+IF(K4252="Crypto",Predictive_Model!$D$48,IF(K4252="Debit Card",Predictive_Model!$D$49,IF(K4252="Gift Card",Predictive_Model!$D$50,IF(K4252="PayPal",Predictive_Model!$D$51,0))))+IF(N4252="Comedy",Predictive_Model!$D$53,IF(N4252="Documentary",Predictive_Model!$D$54,IF(N4252="Drama",Predictive_Model!$D$55,IF(N4252="Horror",Predictive_Model!$D$56,IF(N4252="Romance",Predictive_Model!$D$57,IF(N4252="Sci-Fi",Predictive_Model!$D$58,0)))))))))</f>
        <v>0.47645883473723749</v>
      </c>
      <c r="V4252" s="3" t="str">
        <f t="shared" si="666"/>
        <v>Medium</v>
      </c>
      <c r="W4252" s="6">
        <f t="shared" si="667"/>
        <v>8.5714944369229009</v>
      </c>
      <c r="X4252" s="3" t="str">
        <f t="shared" si="668"/>
        <v>Monitor</v>
      </c>
      <c r="Y4252" s="3" t="str">
        <f t="shared" si="669"/>
        <v>OK</v>
      </c>
    </row>
    <row r="4253" spans="1:25" x14ac:dyDescent="0.25">
      <c r="A4253" s="3" t="str">
        <f>Raw_Data!A4253</f>
        <v>ac363bfb-8031-4077-a271-465e28b18e97</v>
      </c>
      <c r="B4253" s="3">
        <f>Raw_Data!B4253</f>
        <v>47</v>
      </c>
      <c r="C4253" s="3" t="str">
        <f>Raw_Data!C4253</f>
        <v>Male</v>
      </c>
      <c r="D4253" s="3" t="str">
        <f>Raw_Data!D4253</f>
        <v>Premium</v>
      </c>
      <c r="E4253" s="3">
        <f>Raw_Data!E4253</f>
        <v>0.64</v>
      </c>
      <c r="F4253" s="3">
        <f>Raw_Data!F4253</f>
        <v>43</v>
      </c>
      <c r="G4253" s="3" t="str">
        <f>Raw_Data!G4253</f>
        <v>Africa</v>
      </c>
      <c r="H4253" s="3" t="str">
        <f>Raw_Data!H4253</f>
        <v>Desktop</v>
      </c>
      <c r="I4253" s="3">
        <f>Raw_Data!I4253</f>
        <v>17.989999999999998</v>
      </c>
      <c r="J4253" s="3">
        <f>Raw_Data!J4253</f>
        <v>1</v>
      </c>
      <c r="K4253" s="3" t="str">
        <f>Raw_Data!K4253</f>
        <v>Crypto</v>
      </c>
      <c r="L4253" s="3">
        <f>Raw_Data!L4253</f>
        <v>2</v>
      </c>
      <c r="M4253" s="3">
        <f>Raw_Data!M4253</f>
        <v>0.01</v>
      </c>
      <c r="N4253" s="3" t="str">
        <f>Raw_Data!N4253</f>
        <v>Romance</v>
      </c>
      <c r="O4253" s="3" t="str">
        <f t="shared" si="660"/>
        <v>45-54</v>
      </c>
      <c r="P4253" s="3" t="str">
        <f t="shared" si="661"/>
        <v>&lt;10h</v>
      </c>
      <c r="Q4253" s="3" t="str">
        <f t="shared" si="662"/>
        <v>22-45d</v>
      </c>
      <c r="R4253" s="3" t="str">
        <f t="shared" si="663"/>
        <v>Medium</v>
      </c>
      <c r="S4253" s="3" t="str">
        <f t="shared" si="664"/>
        <v>High</v>
      </c>
      <c r="T4253" s="3" t="str">
        <f t="shared" si="665"/>
        <v>Churned</v>
      </c>
      <c r="U4253" s="4">
        <f>1/(1+EXP(-(Predictive_Model!$B$5+((B4253-Predictive_Model!$B$20)/Predictive_Model!$C$20)*Predictive_Model!$D$20+((E4253-Predictive_Model!$B$21)/Predictive_Model!$C$21)*Predictive_Model!$D$21+((F4253-Predictive_Model!$B$22)/Predictive_Model!$C$22)*Predictive_Model!$D$22+((I4253-Predictive_Model!$B$23)/Predictive_Model!$C$23)*Predictive_Model!$D$23+((L4253-Predictive_Model!$B$24)/Predictive_Model!$C$24)*Predictive_Model!$D$24+((M4253-Predictive_Model!$B$25)/Predictive_Model!$C$25)*Predictive_Model!$D$25+IF(C4253="Male",Predictive_Model!$D$31,IF(C4253="Other",Predictive_Model!$D$32,0))+IF(D4253="Premium",Predictive_Model!$D$34,IF(D4253="Standard",Predictive_Model!$D$35,0))+IF(G4253="Asia",Predictive_Model!$D$37,IF(G4253="Europe",Predictive_Model!$D$38,IF(G4253="North America",Predictive_Model!$D$39,IF(G4253="Oceania",Predictive_Model!$D$40,IF(G4253="South America",Predictive_Model!$D$41,0)))))+IF(H4253="Laptop",Predictive_Model!$D$43,IF(H4253="Mobile",Predictive_Model!$D$44,IF(H4253="TV",Predictive_Model!$D$45,IF(H4253="Tablet",Predictive_Model!$D$46,0))))+IF(K4253="Crypto",Predictive_Model!$D$48,IF(K4253="Debit Card",Predictive_Model!$D$49,IF(K4253="Gift Card",Predictive_Model!$D$50,IF(K4253="PayPal",Predictive_Model!$D$51,0))))+IF(N4253="Comedy",Predictive_Model!$D$53,IF(N4253="Documentary",Predictive_Model!$D$54,IF(N4253="Drama",Predictive_Model!$D$55,IF(N4253="Horror",Predictive_Model!$D$56,IF(N4253="Romance",Predictive_Model!$D$57,IF(N4253="Sci-Fi",Predictive_Model!$D$58,0)))))))))</f>
        <v>0.99811116361347674</v>
      </c>
      <c r="V4253" s="3" t="str">
        <f t="shared" si="666"/>
        <v>Critical</v>
      </c>
      <c r="W4253" s="6">
        <f t="shared" si="667"/>
        <v>17.989999999999998</v>
      </c>
      <c r="X4253" s="3" t="str">
        <f t="shared" si="668"/>
        <v>Priority 1</v>
      </c>
      <c r="Y4253" s="3" t="str">
        <f t="shared" si="669"/>
        <v>OK</v>
      </c>
    </row>
    <row r="4254" spans="1:25" x14ac:dyDescent="0.25">
      <c r="A4254" s="3" t="str">
        <f>Raw_Data!A4254</f>
        <v>e8a364a4-feae-43f7-805e-eca0a2ba8b9c</v>
      </c>
      <c r="B4254" s="3">
        <f>Raw_Data!B4254</f>
        <v>55</v>
      </c>
      <c r="C4254" s="3" t="str">
        <f>Raw_Data!C4254</f>
        <v>Other</v>
      </c>
      <c r="D4254" s="3" t="str">
        <f>Raw_Data!D4254</f>
        <v>Premium</v>
      </c>
      <c r="E4254" s="3">
        <f>Raw_Data!E4254</f>
        <v>7.53</v>
      </c>
      <c r="F4254" s="3">
        <f>Raw_Data!F4254</f>
        <v>8</v>
      </c>
      <c r="G4254" s="3" t="str">
        <f>Raw_Data!G4254</f>
        <v>Oceania</v>
      </c>
      <c r="H4254" s="3" t="str">
        <f>Raw_Data!H4254</f>
        <v>TV</v>
      </c>
      <c r="I4254" s="3">
        <f>Raw_Data!I4254</f>
        <v>17.989999999999998</v>
      </c>
      <c r="J4254" s="3">
        <f>Raw_Data!J4254</f>
        <v>0</v>
      </c>
      <c r="K4254" s="3" t="str">
        <f>Raw_Data!K4254</f>
        <v>Crypto</v>
      </c>
      <c r="L4254" s="3">
        <f>Raw_Data!L4254</f>
        <v>2</v>
      </c>
      <c r="M4254" s="3">
        <f>Raw_Data!M4254</f>
        <v>0.84</v>
      </c>
      <c r="N4254" s="3" t="str">
        <f>Raw_Data!N4254</f>
        <v>Horror</v>
      </c>
      <c r="O4254" s="3" t="str">
        <f t="shared" si="660"/>
        <v>55-70</v>
      </c>
      <c r="P4254" s="3" t="str">
        <f t="shared" si="661"/>
        <v>&lt;10h</v>
      </c>
      <c r="Q4254" s="3" t="str">
        <f t="shared" si="662"/>
        <v>8-21d</v>
      </c>
      <c r="R4254" s="3" t="str">
        <f t="shared" si="663"/>
        <v>Medium</v>
      </c>
      <c r="S4254" s="3" t="str">
        <f t="shared" si="664"/>
        <v>High</v>
      </c>
      <c r="T4254" s="3" t="str">
        <f t="shared" si="665"/>
        <v>Active</v>
      </c>
      <c r="U4254" s="4">
        <f>1/(1+EXP(-(Predictive_Model!$B$5+((B4254-Predictive_Model!$B$20)/Predictive_Model!$C$20)*Predictive_Model!$D$20+((E4254-Predictive_Model!$B$21)/Predictive_Model!$C$21)*Predictive_Model!$D$21+((F4254-Predictive_Model!$B$22)/Predictive_Model!$C$22)*Predictive_Model!$D$22+((I4254-Predictive_Model!$B$23)/Predictive_Model!$C$23)*Predictive_Model!$D$23+((L4254-Predictive_Model!$B$24)/Predictive_Model!$C$24)*Predictive_Model!$D$24+((M4254-Predictive_Model!$B$25)/Predictive_Model!$C$25)*Predictive_Model!$D$25+IF(C4254="Male",Predictive_Model!$D$31,IF(C4254="Other",Predictive_Model!$D$32,0))+IF(D4254="Premium",Predictive_Model!$D$34,IF(D4254="Standard",Predictive_Model!$D$35,0))+IF(G4254="Asia",Predictive_Model!$D$37,IF(G4254="Europe",Predictive_Model!$D$38,IF(G4254="North America",Predictive_Model!$D$39,IF(G4254="Oceania",Predictive_Model!$D$40,IF(G4254="South America",Predictive_Model!$D$41,0)))))+IF(H4254="Laptop",Predictive_Model!$D$43,IF(H4254="Mobile",Predictive_Model!$D$44,IF(H4254="TV",Predictive_Model!$D$45,IF(H4254="Tablet",Predictive_Model!$D$46,0))))+IF(K4254="Crypto",Predictive_Model!$D$48,IF(K4254="Debit Card",Predictive_Model!$D$49,IF(K4254="Gift Card",Predictive_Model!$D$50,IF(K4254="PayPal",Predictive_Model!$D$51,0))))+IF(N4254="Comedy",Predictive_Model!$D$53,IF(N4254="Documentary",Predictive_Model!$D$54,IF(N4254="Drama",Predictive_Model!$D$55,IF(N4254="Horror",Predictive_Model!$D$56,IF(N4254="Romance",Predictive_Model!$D$57,IF(N4254="Sci-Fi",Predictive_Model!$D$58,0)))))))))</f>
        <v>0.11494876060545478</v>
      </c>
      <c r="V4254" s="3" t="str">
        <f t="shared" si="666"/>
        <v>Low</v>
      </c>
      <c r="W4254" s="6">
        <f t="shared" si="667"/>
        <v>2.0679282032921313</v>
      </c>
      <c r="X4254" s="3" t="str">
        <f t="shared" si="668"/>
        <v>Monitor</v>
      </c>
      <c r="Y4254" s="3" t="str">
        <f t="shared" si="669"/>
        <v>OK</v>
      </c>
    </row>
    <row r="4255" spans="1:25" x14ac:dyDescent="0.25">
      <c r="A4255" s="3" t="str">
        <f>Raw_Data!A4255</f>
        <v>1d57d21e-088d-4e30-9d26-a22f243d2cfd</v>
      </c>
      <c r="B4255" s="3">
        <f>Raw_Data!B4255</f>
        <v>70</v>
      </c>
      <c r="C4255" s="3" t="str">
        <f>Raw_Data!C4255</f>
        <v>Other</v>
      </c>
      <c r="D4255" s="3" t="str">
        <f>Raw_Data!D4255</f>
        <v>Basic</v>
      </c>
      <c r="E4255" s="3">
        <f>Raw_Data!E4255</f>
        <v>11.44</v>
      </c>
      <c r="F4255" s="3">
        <f>Raw_Data!F4255</f>
        <v>3</v>
      </c>
      <c r="G4255" s="3" t="str">
        <f>Raw_Data!G4255</f>
        <v>Asia</v>
      </c>
      <c r="H4255" s="3" t="str">
        <f>Raw_Data!H4255</f>
        <v>TV</v>
      </c>
      <c r="I4255" s="3">
        <f>Raw_Data!I4255</f>
        <v>8.99</v>
      </c>
      <c r="J4255" s="3">
        <f>Raw_Data!J4255</f>
        <v>0</v>
      </c>
      <c r="K4255" s="3" t="str">
        <f>Raw_Data!K4255</f>
        <v>PayPal</v>
      </c>
      <c r="L4255" s="3">
        <f>Raw_Data!L4255</f>
        <v>4</v>
      </c>
      <c r="M4255" s="3">
        <f>Raw_Data!M4255</f>
        <v>2.86</v>
      </c>
      <c r="N4255" s="3" t="str">
        <f>Raw_Data!N4255</f>
        <v>Romance</v>
      </c>
      <c r="O4255" s="3" t="str">
        <f t="shared" si="660"/>
        <v>55-70</v>
      </c>
      <c r="P4255" s="3" t="str">
        <f t="shared" si="661"/>
        <v>10-24h</v>
      </c>
      <c r="Q4255" s="3" t="str">
        <f t="shared" si="662"/>
        <v>0-7d</v>
      </c>
      <c r="R4255" s="3" t="str">
        <f t="shared" si="663"/>
        <v>Medium</v>
      </c>
      <c r="S4255" s="3" t="str">
        <f t="shared" si="664"/>
        <v>Low</v>
      </c>
      <c r="T4255" s="3" t="str">
        <f t="shared" si="665"/>
        <v>Active</v>
      </c>
      <c r="U4255" s="4">
        <f>1/(1+EXP(-(Predictive_Model!$B$5+((B4255-Predictive_Model!$B$20)/Predictive_Model!$C$20)*Predictive_Model!$D$20+((E4255-Predictive_Model!$B$21)/Predictive_Model!$C$21)*Predictive_Model!$D$21+((F4255-Predictive_Model!$B$22)/Predictive_Model!$C$22)*Predictive_Model!$D$22+((I4255-Predictive_Model!$B$23)/Predictive_Model!$C$23)*Predictive_Model!$D$23+((L4255-Predictive_Model!$B$24)/Predictive_Model!$C$24)*Predictive_Model!$D$24+((M4255-Predictive_Model!$B$25)/Predictive_Model!$C$25)*Predictive_Model!$D$25+IF(C4255="Male",Predictive_Model!$D$31,IF(C4255="Other",Predictive_Model!$D$32,0))+IF(D4255="Premium",Predictive_Model!$D$34,IF(D4255="Standard",Predictive_Model!$D$35,0))+IF(G4255="Asia",Predictive_Model!$D$37,IF(G4255="Europe",Predictive_Model!$D$38,IF(G4255="North America",Predictive_Model!$D$39,IF(G4255="Oceania",Predictive_Model!$D$40,IF(G4255="South America",Predictive_Model!$D$41,0)))))+IF(H4255="Laptop",Predictive_Model!$D$43,IF(H4255="Mobile",Predictive_Model!$D$44,IF(H4255="TV",Predictive_Model!$D$45,IF(H4255="Tablet",Predictive_Model!$D$46,0))))+IF(K4255="Crypto",Predictive_Model!$D$48,IF(K4255="Debit Card",Predictive_Model!$D$49,IF(K4255="Gift Card",Predictive_Model!$D$50,IF(K4255="PayPal",Predictive_Model!$D$51,0))))+IF(N4255="Comedy",Predictive_Model!$D$53,IF(N4255="Documentary",Predictive_Model!$D$54,IF(N4255="Drama",Predictive_Model!$D$55,IF(N4255="Horror",Predictive_Model!$D$56,IF(N4255="Romance",Predictive_Model!$D$57,IF(N4255="Sci-Fi",Predictive_Model!$D$58,0)))))))))</f>
        <v>1.7427765937709939E-3</v>
      </c>
      <c r="V4255" s="3" t="str">
        <f t="shared" si="666"/>
        <v>Low</v>
      </c>
      <c r="W4255" s="6">
        <f t="shared" si="667"/>
        <v>1.5667561578001234E-2</v>
      </c>
      <c r="X4255" s="3" t="str">
        <f t="shared" si="668"/>
        <v>Monitor</v>
      </c>
      <c r="Y4255" s="3" t="str">
        <f t="shared" si="669"/>
        <v>OK</v>
      </c>
    </row>
    <row r="4256" spans="1:25" x14ac:dyDescent="0.25">
      <c r="A4256" s="3" t="str">
        <f>Raw_Data!A4256</f>
        <v>fddebef1-3eb1-4164-b39e-58708ccec633</v>
      </c>
      <c r="B4256" s="3">
        <f>Raw_Data!B4256</f>
        <v>42</v>
      </c>
      <c r="C4256" s="3" t="str">
        <f>Raw_Data!C4256</f>
        <v>Other</v>
      </c>
      <c r="D4256" s="3" t="str">
        <f>Raw_Data!D4256</f>
        <v>Basic</v>
      </c>
      <c r="E4256" s="3">
        <f>Raw_Data!E4256</f>
        <v>3.47</v>
      </c>
      <c r="F4256" s="3">
        <f>Raw_Data!F4256</f>
        <v>36</v>
      </c>
      <c r="G4256" s="3" t="str">
        <f>Raw_Data!G4256</f>
        <v>South America</v>
      </c>
      <c r="H4256" s="3" t="str">
        <f>Raw_Data!H4256</f>
        <v>Tablet</v>
      </c>
      <c r="I4256" s="3">
        <f>Raw_Data!I4256</f>
        <v>8.99</v>
      </c>
      <c r="J4256" s="3">
        <f>Raw_Data!J4256</f>
        <v>1</v>
      </c>
      <c r="K4256" s="3" t="str">
        <f>Raw_Data!K4256</f>
        <v>Credit Card</v>
      </c>
      <c r="L4256" s="3">
        <f>Raw_Data!L4256</f>
        <v>5</v>
      </c>
      <c r="M4256" s="3">
        <f>Raw_Data!M4256</f>
        <v>0.09</v>
      </c>
      <c r="N4256" s="3" t="str">
        <f>Raw_Data!N4256</f>
        <v>Documentary</v>
      </c>
      <c r="O4256" s="3" t="str">
        <f t="shared" si="660"/>
        <v>35-44</v>
      </c>
      <c r="P4256" s="3" t="str">
        <f t="shared" si="661"/>
        <v>&lt;10h</v>
      </c>
      <c r="Q4256" s="3" t="str">
        <f t="shared" si="662"/>
        <v>22-45d</v>
      </c>
      <c r="R4256" s="3" t="str">
        <f t="shared" si="663"/>
        <v>Medium</v>
      </c>
      <c r="S4256" s="3" t="str">
        <f t="shared" si="664"/>
        <v>Low</v>
      </c>
      <c r="T4256" s="3" t="str">
        <f t="shared" si="665"/>
        <v>Churned</v>
      </c>
      <c r="U4256" s="4">
        <f>1/(1+EXP(-(Predictive_Model!$B$5+((B4256-Predictive_Model!$B$20)/Predictive_Model!$C$20)*Predictive_Model!$D$20+((E4256-Predictive_Model!$B$21)/Predictive_Model!$C$21)*Predictive_Model!$D$21+((F4256-Predictive_Model!$B$22)/Predictive_Model!$C$22)*Predictive_Model!$D$22+((I4256-Predictive_Model!$B$23)/Predictive_Model!$C$23)*Predictive_Model!$D$23+((L4256-Predictive_Model!$B$24)/Predictive_Model!$C$24)*Predictive_Model!$D$24+((M4256-Predictive_Model!$B$25)/Predictive_Model!$C$25)*Predictive_Model!$D$25+IF(C4256="Male",Predictive_Model!$D$31,IF(C4256="Other",Predictive_Model!$D$32,0))+IF(D4256="Premium",Predictive_Model!$D$34,IF(D4256="Standard",Predictive_Model!$D$35,0))+IF(G4256="Asia",Predictive_Model!$D$37,IF(G4256="Europe",Predictive_Model!$D$38,IF(G4256="North America",Predictive_Model!$D$39,IF(G4256="Oceania",Predictive_Model!$D$40,IF(G4256="South America",Predictive_Model!$D$41,0)))))+IF(H4256="Laptop",Predictive_Model!$D$43,IF(H4256="Mobile",Predictive_Model!$D$44,IF(H4256="TV",Predictive_Model!$D$45,IF(H4256="Tablet",Predictive_Model!$D$46,0))))+IF(K4256="Crypto",Predictive_Model!$D$48,IF(K4256="Debit Card",Predictive_Model!$D$49,IF(K4256="Gift Card",Predictive_Model!$D$50,IF(K4256="PayPal",Predictive_Model!$D$51,0))))+IF(N4256="Comedy",Predictive_Model!$D$53,IF(N4256="Documentary",Predictive_Model!$D$54,IF(N4256="Drama",Predictive_Model!$D$55,IF(N4256="Horror",Predictive_Model!$D$56,IF(N4256="Romance",Predictive_Model!$D$57,IF(N4256="Sci-Fi",Predictive_Model!$D$58,0)))))))))</f>
        <v>0.9984508185157619</v>
      </c>
      <c r="V4256" s="3" t="str">
        <f t="shared" si="666"/>
        <v>Critical</v>
      </c>
      <c r="W4256" s="6">
        <f t="shared" si="667"/>
        <v>8.99</v>
      </c>
      <c r="X4256" s="3" t="str">
        <f t="shared" si="668"/>
        <v>Priority 2</v>
      </c>
      <c r="Y4256" s="3" t="str">
        <f t="shared" si="669"/>
        <v>OK</v>
      </c>
    </row>
    <row r="4257" spans="1:25" x14ac:dyDescent="0.25">
      <c r="A4257" s="3" t="str">
        <f>Raw_Data!A4257</f>
        <v>9b096c41-88cb-47f7-821a-51088e67fd01</v>
      </c>
      <c r="B4257" s="3">
        <f>Raw_Data!B4257</f>
        <v>33</v>
      </c>
      <c r="C4257" s="3" t="str">
        <f>Raw_Data!C4257</f>
        <v>Male</v>
      </c>
      <c r="D4257" s="3" t="str">
        <f>Raw_Data!D4257</f>
        <v>Standard</v>
      </c>
      <c r="E4257" s="3">
        <f>Raw_Data!E4257</f>
        <v>17.89</v>
      </c>
      <c r="F4257" s="3">
        <f>Raw_Data!F4257</f>
        <v>32</v>
      </c>
      <c r="G4257" s="3" t="str">
        <f>Raw_Data!G4257</f>
        <v>Asia</v>
      </c>
      <c r="H4257" s="3" t="str">
        <f>Raw_Data!H4257</f>
        <v>Mobile</v>
      </c>
      <c r="I4257" s="3">
        <f>Raw_Data!I4257</f>
        <v>13.99</v>
      </c>
      <c r="J4257" s="3">
        <f>Raw_Data!J4257</f>
        <v>0</v>
      </c>
      <c r="K4257" s="3" t="str">
        <f>Raw_Data!K4257</f>
        <v>Gift Card</v>
      </c>
      <c r="L4257" s="3">
        <f>Raw_Data!L4257</f>
        <v>4</v>
      </c>
      <c r="M4257" s="3">
        <f>Raw_Data!M4257</f>
        <v>0.54</v>
      </c>
      <c r="N4257" s="3" t="str">
        <f>Raw_Data!N4257</f>
        <v>Sci-Fi</v>
      </c>
      <c r="O4257" s="3" t="str">
        <f t="shared" si="660"/>
        <v>25-34</v>
      </c>
      <c r="P4257" s="3" t="str">
        <f t="shared" si="661"/>
        <v>10-24h</v>
      </c>
      <c r="Q4257" s="3" t="str">
        <f t="shared" si="662"/>
        <v>22-45d</v>
      </c>
      <c r="R4257" s="3" t="str">
        <f t="shared" si="663"/>
        <v>Medium</v>
      </c>
      <c r="S4257" s="3" t="str">
        <f t="shared" si="664"/>
        <v>Mid</v>
      </c>
      <c r="T4257" s="3" t="str">
        <f t="shared" si="665"/>
        <v>Active</v>
      </c>
      <c r="U4257" s="4">
        <f>1/(1+EXP(-(Predictive_Model!$B$5+((B4257-Predictive_Model!$B$20)/Predictive_Model!$C$20)*Predictive_Model!$D$20+((E4257-Predictive_Model!$B$21)/Predictive_Model!$C$21)*Predictive_Model!$D$21+((F4257-Predictive_Model!$B$22)/Predictive_Model!$C$22)*Predictive_Model!$D$22+((I4257-Predictive_Model!$B$23)/Predictive_Model!$C$23)*Predictive_Model!$D$23+((L4257-Predictive_Model!$B$24)/Predictive_Model!$C$24)*Predictive_Model!$D$24+((M4257-Predictive_Model!$B$25)/Predictive_Model!$C$25)*Predictive_Model!$D$25+IF(C4257="Male",Predictive_Model!$D$31,IF(C4257="Other",Predictive_Model!$D$32,0))+IF(D4257="Premium",Predictive_Model!$D$34,IF(D4257="Standard",Predictive_Model!$D$35,0))+IF(G4257="Asia",Predictive_Model!$D$37,IF(G4257="Europe",Predictive_Model!$D$38,IF(G4257="North America",Predictive_Model!$D$39,IF(G4257="Oceania",Predictive_Model!$D$40,IF(G4257="South America",Predictive_Model!$D$41,0)))))+IF(H4257="Laptop",Predictive_Model!$D$43,IF(H4257="Mobile",Predictive_Model!$D$44,IF(H4257="TV",Predictive_Model!$D$45,IF(H4257="Tablet",Predictive_Model!$D$46,0))))+IF(K4257="Crypto",Predictive_Model!$D$48,IF(K4257="Debit Card",Predictive_Model!$D$49,IF(K4257="Gift Card",Predictive_Model!$D$50,IF(K4257="PayPal",Predictive_Model!$D$51,0))))+IF(N4257="Comedy",Predictive_Model!$D$53,IF(N4257="Documentary",Predictive_Model!$D$54,IF(N4257="Drama",Predictive_Model!$D$55,IF(N4257="Horror",Predictive_Model!$D$56,IF(N4257="Romance",Predictive_Model!$D$57,IF(N4257="Sci-Fi",Predictive_Model!$D$58,0)))))))))</f>
        <v>0.6422540970201015</v>
      </c>
      <c r="V4257" s="3" t="str">
        <f t="shared" si="666"/>
        <v>High</v>
      </c>
      <c r="W4257" s="6">
        <f t="shared" si="667"/>
        <v>8.98513481731122</v>
      </c>
      <c r="X4257" s="3" t="str">
        <f t="shared" si="668"/>
        <v>Priority 2</v>
      </c>
      <c r="Y4257" s="3" t="str">
        <f t="shared" si="669"/>
        <v>OK</v>
      </c>
    </row>
    <row r="4258" spans="1:25" x14ac:dyDescent="0.25">
      <c r="A4258" s="3" t="str">
        <f>Raw_Data!A4258</f>
        <v>586bee8a-9719-4537-ab4a-5ce2b2a584fa</v>
      </c>
      <c r="B4258" s="3">
        <f>Raw_Data!B4258</f>
        <v>57</v>
      </c>
      <c r="C4258" s="3" t="str">
        <f>Raw_Data!C4258</f>
        <v>Male</v>
      </c>
      <c r="D4258" s="3" t="str">
        <f>Raw_Data!D4258</f>
        <v>Basic</v>
      </c>
      <c r="E4258" s="3">
        <f>Raw_Data!E4258</f>
        <v>28.44</v>
      </c>
      <c r="F4258" s="3">
        <f>Raw_Data!F4258</f>
        <v>41</v>
      </c>
      <c r="G4258" s="3" t="str">
        <f>Raw_Data!G4258</f>
        <v>North America</v>
      </c>
      <c r="H4258" s="3" t="str">
        <f>Raw_Data!H4258</f>
        <v>Mobile</v>
      </c>
      <c r="I4258" s="3">
        <f>Raw_Data!I4258</f>
        <v>8.99</v>
      </c>
      <c r="J4258" s="3">
        <f>Raw_Data!J4258</f>
        <v>0</v>
      </c>
      <c r="K4258" s="3" t="str">
        <f>Raw_Data!K4258</f>
        <v>Credit Card</v>
      </c>
      <c r="L4258" s="3">
        <f>Raw_Data!L4258</f>
        <v>1</v>
      </c>
      <c r="M4258" s="3">
        <f>Raw_Data!M4258</f>
        <v>0.68</v>
      </c>
      <c r="N4258" s="3" t="str">
        <f>Raw_Data!N4258</f>
        <v>Comedy</v>
      </c>
      <c r="O4258" s="3" t="str">
        <f t="shared" si="660"/>
        <v>55-70</v>
      </c>
      <c r="P4258" s="3" t="str">
        <f t="shared" si="661"/>
        <v>25-49h</v>
      </c>
      <c r="Q4258" s="3" t="str">
        <f t="shared" si="662"/>
        <v>22-45d</v>
      </c>
      <c r="R4258" s="3" t="str">
        <f t="shared" si="663"/>
        <v>Medium</v>
      </c>
      <c r="S4258" s="3" t="str">
        <f t="shared" si="664"/>
        <v>Low</v>
      </c>
      <c r="T4258" s="3" t="str">
        <f t="shared" si="665"/>
        <v>Active</v>
      </c>
      <c r="U4258" s="4">
        <f>1/(1+EXP(-(Predictive_Model!$B$5+((B4258-Predictive_Model!$B$20)/Predictive_Model!$C$20)*Predictive_Model!$D$20+((E4258-Predictive_Model!$B$21)/Predictive_Model!$C$21)*Predictive_Model!$D$21+((F4258-Predictive_Model!$B$22)/Predictive_Model!$C$22)*Predictive_Model!$D$22+((I4258-Predictive_Model!$B$23)/Predictive_Model!$C$23)*Predictive_Model!$D$23+((L4258-Predictive_Model!$B$24)/Predictive_Model!$C$24)*Predictive_Model!$D$24+((M4258-Predictive_Model!$B$25)/Predictive_Model!$C$25)*Predictive_Model!$D$25+IF(C4258="Male",Predictive_Model!$D$31,IF(C4258="Other",Predictive_Model!$D$32,0))+IF(D4258="Premium",Predictive_Model!$D$34,IF(D4258="Standard",Predictive_Model!$D$35,0))+IF(G4258="Asia",Predictive_Model!$D$37,IF(G4258="Europe",Predictive_Model!$D$38,IF(G4258="North America",Predictive_Model!$D$39,IF(G4258="Oceania",Predictive_Model!$D$40,IF(G4258="South America",Predictive_Model!$D$41,0)))))+IF(H4258="Laptop",Predictive_Model!$D$43,IF(H4258="Mobile",Predictive_Model!$D$44,IF(H4258="TV",Predictive_Model!$D$45,IF(H4258="Tablet",Predictive_Model!$D$46,0))))+IF(K4258="Crypto",Predictive_Model!$D$48,IF(K4258="Debit Card",Predictive_Model!$D$49,IF(K4258="Gift Card",Predictive_Model!$D$50,IF(K4258="PayPal",Predictive_Model!$D$51,0))))+IF(N4258="Comedy",Predictive_Model!$D$53,IF(N4258="Documentary",Predictive_Model!$D$54,IF(N4258="Drama",Predictive_Model!$D$55,IF(N4258="Horror",Predictive_Model!$D$56,IF(N4258="Romance",Predictive_Model!$D$57,IF(N4258="Sci-Fi",Predictive_Model!$D$58,0)))))))))</f>
        <v>0.82004269153397036</v>
      </c>
      <c r="V4258" s="3" t="str">
        <f t="shared" si="666"/>
        <v>Critical</v>
      </c>
      <c r="W4258" s="6">
        <f t="shared" si="667"/>
        <v>7.3721837968903934</v>
      </c>
      <c r="X4258" s="3" t="str">
        <f t="shared" si="668"/>
        <v>Priority 2</v>
      </c>
      <c r="Y4258" s="3" t="str">
        <f t="shared" si="669"/>
        <v>OK</v>
      </c>
    </row>
    <row r="4259" spans="1:25" x14ac:dyDescent="0.25">
      <c r="A4259" s="3" t="str">
        <f>Raw_Data!A4259</f>
        <v>1d2a4f65-52e7-4608-8b68-eb5bd4cdffe7</v>
      </c>
      <c r="B4259" s="3">
        <f>Raw_Data!B4259</f>
        <v>64</v>
      </c>
      <c r="C4259" s="3" t="str">
        <f>Raw_Data!C4259</f>
        <v>Female</v>
      </c>
      <c r="D4259" s="3" t="str">
        <f>Raw_Data!D4259</f>
        <v>Standard</v>
      </c>
      <c r="E4259" s="3">
        <f>Raw_Data!E4259</f>
        <v>12.66</v>
      </c>
      <c r="F4259" s="3">
        <f>Raw_Data!F4259</f>
        <v>36</v>
      </c>
      <c r="G4259" s="3" t="str">
        <f>Raw_Data!G4259</f>
        <v>North America</v>
      </c>
      <c r="H4259" s="3" t="str">
        <f>Raw_Data!H4259</f>
        <v>Mobile</v>
      </c>
      <c r="I4259" s="3">
        <f>Raw_Data!I4259</f>
        <v>13.99</v>
      </c>
      <c r="J4259" s="3">
        <f>Raw_Data!J4259</f>
        <v>1</v>
      </c>
      <c r="K4259" s="3" t="str">
        <f>Raw_Data!K4259</f>
        <v>Crypto</v>
      </c>
      <c r="L4259" s="3">
        <f>Raw_Data!L4259</f>
        <v>2</v>
      </c>
      <c r="M4259" s="3">
        <f>Raw_Data!M4259</f>
        <v>0.34</v>
      </c>
      <c r="N4259" s="3" t="str">
        <f>Raw_Data!N4259</f>
        <v>Horror</v>
      </c>
      <c r="O4259" s="3" t="str">
        <f t="shared" si="660"/>
        <v>55-70</v>
      </c>
      <c r="P4259" s="3" t="str">
        <f t="shared" si="661"/>
        <v>10-24h</v>
      </c>
      <c r="Q4259" s="3" t="str">
        <f t="shared" si="662"/>
        <v>22-45d</v>
      </c>
      <c r="R4259" s="3" t="str">
        <f t="shared" si="663"/>
        <v>Medium</v>
      </c>
      <c r="S4259" s="3" t="str">
        <f t="shared" si="664"/>
        <v>Mid</v>
      </c>
      <c r="T4259" s="3" t="str">
        <f t="shared" si="665"/>
        <v>Churned</v>
      </c>
      <c r="U4259" s="4">
        <f>1/(1+EXP(-(Predictive_Model!$B$5+((B4259-Predictive_Model!$B$20)/Predictive_Model!$C$20)*Predictive_Model!$D$20+((E4259-Predictive_Model!$B$21)/Predictive_Model!$C$21)*Predictive_Model!$D$21+((F4259-Predictive_Model!$B$22)/Predictive_Model!$C$22)*Predictive_Model!$D$22+((I4259-Predictive_Model!$B$23)/Predictive_Model!$C$23)*Predictive_Model!$D$23+((L4259-Predictive_Model!$B$24)/Predictive_Model!$C$24)*Predictive_Model!$D$24+((M4259-Predictive_Model!$B$25)/Predictive_Model!$C$25)*Predictive_Model!$D$25+IF(C4259="Male",Predictive_Model!$D$31,IF(C4259="Other",Predictive_Model!$D$32,0))+IF(D4259="Premium",Predictive_Model!$D$34,IF(D4259="Standard",Predictive_Model!$D$35,0))+IF(G4259="Asia",Predictive_Model!$D$37,IF(G4259="Europe",Predictive_Model!$D$38,IF(G4259="North America",Predictive_Model!$D$39,IF(G4259="Oceania",Predictive_Model!$D$40,IF(G4259="South America",Predictive_Model!$D$41,0)))))+IF(H4259="Laptop",Predictive_Model!$D$43,IF(H4259="Mobile",Predictive_Model!$D$44,IF(H4259="TV",Predictive_Model!$D$45,IF(H4259="Tablet",Predictive_Model!$D$46,0))))+IF(K4259="Crypto",Predictive_Model!$D$48,IF(K4259="Debit Card",Predictive_Model!$D$49,IF(K4259="Gift Card",Predictive_Model!$D$50,IF(K4259="PayPal",Predictive_Model!$D$51,0))))+IF(N4259="Comedy",Predictive_Model!$D$53,IF(N4259="Documentary",Predictive_Model!$D$54,IF(N4259="Drama",Predictive_Model!$D$55,IF(N4259="Horror",Predictive_Model!$D$56,IF(N4259="Romance",Predictive_Model!$D$57,IF(N4259="Sci-Fi",Predictive_Model!$D$58,0)))))))))</f>
        <v>0.99049230782724829</v>
      </c>
      <c r="V4259" s="3" t="str">
        <f t="shared" si="666"/>
        <v>Critical</v>
      </c>
      <c r="W4259" s="6">
        <f t="shared" si="667"/>
        <v>13.99</v>
      </c>
      <c r="X4259" s="3" t="str">
        <f t="shared" si="668"/>
        <v>Priority 2</v>
      </c>
      <c r="Y4259" s="3" t="str">
        <f t="shared" si="669"/>
        <v>OK</v>
      </c>
    </row>
    <row r="4260" spans="1:25" x14ac:dyDescent="0.25">
      <c r="A4260" s="3" t="str">
        <f>Raw_Data!A4260</f>
        <v>2dae5422-290c-43f5-86a0-1b32d4ac035b</v>
      </c>
      <c r="B4260" s="3">
        <f>Raw_Data!B4260</f>
        <v>69</v>
      </c>
      <c r="C4260" s="3" t="str">
        <f>Raw_Data!C4260</f>
        <v>Other</v>
      </c>
      <c r="D4260" s="3" t="str">
        <f>Raw_Data!D4260</f>
        <v>Premium</v>
      </c>
      <c r="E4260" s="3">
        <f>Raw_Data!E4260</f>
        <v>3.05</v>
      </c>
      <c r="F4260" s="3">
        <f>Raw_Data!F4260</f>
        <v>57</v>
      </c>
      <c r="G4260" s="3" t="str">
        <f>Raw_Data!G4260</f>
        <v>Europe</v>
      </c>
      <c r="H4260" s="3" t="str">
        <f>Raw_Data!H4260</f>
        <v>TV</v>
      </c>
      <c r="I4260" s="3">
        <f>Raw_Data!I4260</f>
        <v>17.989999999999998</v>
      </c>
      <c r="J4260" s="3">
        <f>Raw_Data!J4260</f>
        <v>1</v>
      </c>
      <c r="K4260" s="3" t="str">
        <f>Raw_Data!K4260</f>
        <v>PayPal</v>
      </c>
      <c r="L4260" s="3">
        <f>Raw_Data!L4260</f>
        <v>4</v>
      </c>
      <c r="M4260" s="3">
        <f>Raw_Data!M4260</f>
        <v>0.05</v>
      </c>
      <c r="N4260" s="3" t="str">
        <f>Raw_Data!N4260</f>
        <v>Comedy</v>
      </c>
      <c r="O4260" s="3" t="str">
        <f t="shared" si="660"/>
        <v>55-70</v>
      </c>
      <c r="P4260" s="3" t="str">
        <f t="shared" si="661"/>
        <v>&lt;10h</v>
      </c>
      <c r="Q4260" s="3" t="str">
        <f t="shared" si="662"/>
        <v>46-60d</v>
      </c>
      <c r="R4260" s="3" t="str">
        <f t="shared" si="663"/>
        <v>Low</v>
      </c>
      <c r="S4260" s="3" t="str">
        <f t="shared" si="664"/>
        <v>High</v>
      </c>
      <c r="T4260" s="3" t="str">
        <f t="shared" si="665"/>
        <v>Churned</v>
      </c>
      <c r="U4260" s="4">
        <f>1/(1+EXP(-(Predictive_Model!$B$5+((B4260-Predictive_Model!$B$20)/Predictive_Model!$C$20)*Predictive_Model!$D$20+((E4260-Predictive_Model!$B$21)/Predictive_Model!$C$21)*Predictive_Model!$D$21+((F4260-Predictive_Model!$B$22)/Predictive_Model!$C$22)*Predictive_Model!$D$22+((I4260-Predictive_Model!$B$23)/Predictive_Model!$C$23)*Predictive_Model!$D$23+((L4260-Predictive_Model!$B$24)/Predictive_Model!$C$24)*Predictive_Model!$D$24+((M4260-Predictive_Model!$B$25)/Predictive_Model!$C$25)*Predictive_Model!$D$25+IF(C4260="Male",Predictive_Model!$D$31,IF(C4260="Other",Predictive_Model!$D$32,0))+IF(D4260="Premium",Predictive_Model!$D$34,IF(D4260="Standard",Predictive_Model!$D$35,0))+IF(G4260="Asia",Predictive_Model!$D$37,IF(G4260="Europe",Predictive_Model!$D$38,IF(G4260="North America",Predictive_Model!$D$39,IF(G4260="Oceania",Predictive_Model!$D$40,IF(G4260="South America",Predictive_Model!$D$41,0)))))+IF(H4260="Laptop",Predictive_Model!$D$43,IF(H4260="Mobile",Predictive_Model!$D$44,IF(H4260="TV",Predictive_Model!$D$45,IF(H4260="Tablet",Predictive_Model!$D$46,0))))+IF(K4260="Crypto",Predictive_Model!$D$48,IF(K4260="Debit Card",Predictive_Model!$D$49,IF(K4260="Gift Card",Predictive_Model!$D$50,IF(K4260="PayPal",Predictive_Model!$D$51,0))))+IF(N4260="Comedy",Predictive_Model!$D$53,IF(N4260="Documentary",Predictive_Model!$D$54,IF(N4260="Drama",Predictive_Model!$D$55,IF(N4260="Horror",Predictive_Model!$D$56,IF(N4260="Romance",Predictive_Model!$D$57,IF(N4260="Sci-Fi",Predictive_Model!$D$58,0)))))))))</f>
        <v>0.99541117463200512</v>
      </c>
      <c r="V4260" s="3" t="str">
        <f t="shared" si="666"/>
        <v>Critical</v>
      </c>
      <c r="W4260" s="6">
        <f t="shared" si="667"/>
        <v>17.989999999999998</v>
      </c>
      <c r="X4260" s="3" t="str">
        <f t="shared" si="668"/>
        <v>Priority 1</v>
      </c>
      <c r="Y4260" s="3" t="str">
        <f t="shared" si="669"/>
        <v>OK</v>
      </c>
    </row>
    <row r="4261" spans="1:25" x14ac:dyDescent="0.25">
      <c r="A4261" s="3" t="str">
        <f>Raw_Data!A4261</f>
        <v>4524dbd8-5791-42d4-b071-f52c41ee1c6e</v>
      </c>
      <c r="B4261" s="3">
        <f>Raw_Data!B4261</f>
        <v>27</v>
      </c>
      <c r="C4261" s="3" t="str">
        <f>Raw_Data!C4261</f>
        <v>Female</v>
      </c>
      <c r="D4261" s="3" t="str">
        <f>Raw_Data!D4261</f>
        <v>Basic</v>
      </c>
      <c r="E4261" s="3">
        <f>Raw_Data!E4261</f>
        <v>0.03</v>
      </c>
      <c r="F4261" s="3">
        <f>Raw_Data!F4261</f>
        <v>2</v>
      </c>
      <c r="G4261" s="3" t="str">
        <f>Raw_Data!G4261</f>
        <v>Africa</v>
      </c>
      <c r="H4261" s="3" t="str">
        <f>Raw_Data!H4261</f>
        <v>Mobile</v>
      </c>
      <c r="I4261" s="3">
        <f>Raw_Data!I4261</f>
        <v>8.99</v>
      </c>
      <c r="J4261" s="3">
        <f>Raw_Data!J4261</f>
        <v>1</v>
      </c>
      <c r="K4261" s="3" t="str">
        <f>Raw_Data!K4261</f>
        <v>Debit Card</v>
      </c>
      <c r="L4261" s="3">
        <f>Raw_Data!L4261</f>
        <v>3</v>
      </c>
      <c r="M4261" s="3">
        <f>Raw_Data!M4261</f>
        <v>0.01</v>
      </c>
      <c r="N4261" s="3" t="str">
        <f>Raw_Data!N4261</f>
        <v>Drama</v>
      </c>
      <c r="O4261" s="3" t="str">
        <f t="shared" si="660"/>
        <v>25-34</v>
      </c>
      <c r="P4261" s="3" t="str">
        <f t="shared" si="661"/>
        <v>&lt;10h</v>
      </c>
      <c r="Q4261" s="3" t="str">
        <f t="shared" si="662"/>
        <v>0-7d</v>
      </c>
      <c r="R4261" s="3" t="str">
        <f t="shared" si="663"/>
        <v>Medium</v>
      </c>
      <c r="S4261" s="3" t="str">
        <f t="shared" si="664"/>
        <v>Low</v>
      </c>
      <c r="T4261" s="3" t="str">
        <f t="shared" si="665"/>
        <v>Churned</v>
      </c>
      <c r="U4261" s="4">
        <f>1/(1+EXP(-(Predictive_Model!$B$5+((B4261-Predictive_Model!$B$20)/Predictive_Model!$C$20)*Predictive_Model!$D$20+((E4261-Predictive_Model!$B$21)/Predictive_Model!$C$21)*Predictive_Model!$D$21+((F4261-Predictive_Model!$B$22)/Predictive_Model!$C$22)*Predictive_Model!$D$22+((I4261-Predictive_Model!$B$23)/Predictive_Model!$C$23)*Predictive_Model!$D$23+((L4261-Predictive_Model!$B$24)/Predictive_Model!$C$24)*Predictive_Model!$D$24+((M4261-Predictive_Model!$B$25)/Predictive_Model!$C$25)*Predictive_Model!$D$25+IF(C4261="Male",Predictive_Model!$D$31,IF(C4261="Other",Predictive_Model!$D$32,0))+IF(D4261="Premium",Predictive_Model!$D$34,IF(D4261="Standard",Predictive_Model!$D$35,0))+IF(G4261="Asia",Predictive_Model!$D$37,IF(G4261="Europe",Predictive_Model!$D$38,IF(G4261="North America",Predictive_Model!$D$39,IF(G4261="Oceania",Predictive_Model!$D$40,IF(G4261="South America",Predictive_Model!$D$41,0)))))+IF(H4261="Laptop",Predictive_Model!$D$43,IF(H4261="Mobile",Predictive_Model!$D$44,IF(H4261="TV",Predictive_Model!$D$45,IF(H4261="Tablet",Predictive_Model!$D$46,0))))+IF(K4261="Crypto",Predictive_Model!$D$48,IF(K4261="Debit Card",Predictive_Model!$D$49,IF(K4261="Gift Card",Predictive_Model!$D$50,IF(K4261="PayPal",Predictive_Model!$D$51,0))))+IF(N4261="Comedy",Predictive_Model!$D$53,IF(N4261="Documentary",Predictive_Model!$D$54,IF(N4261="Drama",Predictive_Model!$D$55,IF(N4261="Horror",Predictive_Model!$D$56,IF(N4261="Romance",Predictive_Model!$D$57,IF(N4261="Sci-Fi",Predictive_Model!$D$58,0)))))))))</f>
        <v>0.99117016139022562</v>
      </c>
      <c r="V4261" s="3" t="str">
        <f t="shared" si="666"/>
        <v>Critical</v>
      </c>
      <c r="W4261" s="6">
        <f t="shared" si="667"/>
        <v>8.99</v>
      </c>
      <c r="X4261" s="3" t="str">
        <f t="shared" si="668"/>
        <v>Priority 2</v>
      </c>
      <c r="Y4261" s="3" t="str">
        <f t="shared" si="669"/>
        <v>OK</v>
      </c>
    </row>
    <row r="4262" spans="1:25" x14ac:dyDescent="0.25">
      <c r="A4262" s="3" t="str">
        <f>Raw_Data!A4262</f>
        <v>05c92d11-017e-4bc6-bb81-936a2547ed8a</v>
      </c>
      <c r="B4262" s="3">
        <f>Raw_Data!B4262</f>
        <v>39</v>
      </c>
      <c r="C4262" s="3" t="str">
        <f>Raw_Data!C4262</f>
        <v>Male</v>
      </c>
      <c r="D4262" s="3" t="str">
        <f>Raw_Data!D4262</f>
        <v>Premium</v>
      </c>
      <c r="E4262" s="3">
        <f>Raw_Data!E4262</f>
        <v>7.64</v>
      </c>
      <c r="F4262" s="3">
        <f>Raw_Data!F4262</f>
        <v>40</v>
      </c>
      <c r="G4262" s="3" t="str">
        <f>Raw_Data!G4262</f>
        <v>Oceania</v>
      </c>
      <c r="H4262" s="3" t="str">
        <f>Raw_Data!H4262</f>
        <v>Desktop</v>
      </c>
      <c r="I4262" s="3">
        <f>Raw_Data!I4262</f>
        <v>17.989999999999998</v>
      </c>
      <c r="J4262" s="3">
        <f>Raw_Data!J4262</f>
        <v>1</v>
      </c>
      <c r="K4262" s="3" t="str">
        <f>Raw_Data!K4262</f>
        <v>PayPal</v>
      </c>
      <c r="L4262" s="3">
        <f>Raw_Data!L4262</f>
        <v>1</v>
      </c>
      <c r="M4262" s="3">
        <f>Raw_Data!M4262</f>
        <v>0.19</v>
      </c>
      <c r="N4262" s="3" t="str">
        <f>Raw_Data!N4262</f>
        <v>Action</v>
      </c>
      <c r="O4262" s="3" t="str">
        <f t="shared" si="660"/>
        <v>35-44</v>
      </c>
      <c r="P4262" s="3" t="str">
        <f t="shared" si="661"/>
        <v>&lt;10h</v>
      </c>
      <c r="Q4262" s="3" t="str">
        <f t="shared" si="662"/>
        <v>22-45d</v>
      </c>
      <c r="R4262" s="3" t="str">
        <f t="shared" si="663"/>
        <v>Medium</v>
      </c>
      <c r="S4262" s="3" t="str">
        <f t="shared" si="664"/>
        <v>High</v>
      </c>
      <c r="T4262" s="3" t="str">
        <f t="shared" si="665"/>
        <v>Churned</v>
      </c>
      <c r="U4262" s="4">
        <f>1/(1+EXP(-(Predictive_Model!$B$5+((B4262-Predictive_Model!$B$20)/Predictive_Model!$C$20)*Predictive_Model!$D$20+((E4262-Predictive_Model!$B$21)/Predictive_Model!$C$21)*Predictive_Model!$D$21+((F4262-Predictive_Model!$B$22)/Predictive_Model!$C$22)*Predictive_Model!$D$22+((I4262-Predictive_Model!$B$23)/Predictive_Model!$C$23)*Predictive_Model!$D$23+((L4262-Predictive_Model!$B$24)/Predictive_Model!$C$24)*Predictive_Model!$D$24+((M4262-Predictive_Model!$B$25)/Predictive_Model!$C$25)*Predictive_Model!$D$25+IF(C4262="Male",Predictive_Model!$D$31,IF(C4262="Other",Predictive_Model!$D$32,0))+IF(D4262="Premium",Predictive_Model!$D$34,IF(D4262="Standard",Predictive_Model!$D$35,0))+IF(G4262="Asia",Predictive_Model!$D$37,IF(G4262="Europe",Predictive_Model!$D$38,IF(G4262="North America",Predictive_Model!$D$39,IF(G4262="Oceania",Predictive_Model!$D$40,IF(G4262="South America",Predictive_Model!$D$41,0)))))+IF(H4262="Laptop",Predictive_Model!$D$43,IF(H4262="Mobile",Predictive_Model!$D$44,IF(H4262="TV",Predictive_Model!$D$45,IF(H4262="Tablet",Predictive_Model!$D$46,0))))+IF(K4262="Crypto",Predictive_Model!$D$48,IF(K4262="Debit Card",Predictive_Model!$D$49,IF(K4262="Gift Card",Predictive_Model!$D$50,IF(K4262="PayPal",Predictive_Model!$D$51,0))))+IF(N4262="Comedy",Predictive_Model!$D$53,IF(N4262="Documentary",Predictive_Model!$D$54,IF(N4262="Drama",Predictive_Model!$D$55,IF(N4262="Horror",Predictive_Model!$D$56,IF(N4262="Romance",Predictive_Model!$D$57,IF(N4262="Sci-Fi",Predictive_Model!$D$58,0)))))))))</f>
        <v>0.98513456377051567</v>
      </c>
      <c r="V4262" s="3" t="str">
        <f t="shared" si="666"/>
        <v>Critical</v>
      </c>
      <c r="W4262" s="6">
        <f t="shared" si="667"/>
        <v>17.989999999999998</v>
      </c>
      <c r="X4262" s="3" t="str">
        <f t="shared" si="668"/>
        <v>Priority 1</v>
      </c>
      <c r="Y4262" s="3" t="str">
        <f t="shared" si="669"/>
        <v>OK</v>
      </c>
    </row>
    <row r="4263" spans="1:25" x14ac:dyDescent="0.25">
      <c r="A4263" s="3" t="str">
        <f>Raw_Data!A4263</f>
        <v>44b4f479-0f54-4647-b5fc-eca9657724ce</v>
      </c>
      <c r="B4263" s="3">
        <f>Raw_Data!B4263</f>
        <v>65</v>
      </c>
      <c r="C4263" s="3" t="str">
        <f>Raw_Data!C4263</f>
        <v>Male</v>
      </c>
      <c r="D4263" s="3" t="str">
        <f>Raw_Data!D4263</f>
        <v>Premium</v>
      </c>
      <c r="E4263" s="3">
        <f>Raw_Data!E4263</f>
        <v>5.0199999999999996</v>
      </c>
      <c r="F4263" s="3">
        <f>Raw_Data!F4263</f>
        <v>51</v>
      </c>
      <c r="G4263" s="3" t="str">
        <f>Raw_Data!G4263</f>
        <v>Africa</v>
      </c>
      <c r="H4263" s="3" t="str">
        <f>Raw_Data!H4263</f>
        <v>Laptop</v>
      </c>
      <c r="I4263" s="3">
        <f>Raw_Data!I4263</f>
        <v>17.989999999999998</v>
      </c>
      <c r="J4263" s="3">
        <f>Raw_Data!J4263</f>
        <v>1</v>
      </c>
      <c r="K4263" s="3" t="str">
        <f>Raw_Data!K4263</f>
        <v>Crypto</v>
      </c>
      <c r="L4263" s="3">
        <f>Raw_Data!L4263</f>
        <v>3</v>
      </c>
      <c r="M4263" s="3">
        <f>Raw_Data!M4263</f>
        <v>0.1</v>
      </c>
      <c r="N4263" s="3" t="str">
        <f>Raw_Data!N4263</f>
        <v>Comedy</v>
      </c>
      <c r="O4263" s="3" t="str">
        <f t="shared" si="660"/>
        <v>55-70</v>
      </c>
      <c r="P4263" s="3" t="str">
        <f t="shared" si="661"/>
        <v>&lt;10h</v>
      </c>
      <c r="Q4263" s="3" t="str">
        <f t="shared" si="662"/>
        <v>46-60d</v>
      </c>
      <c r="R4263" s="3" t="str">
        <f t="shared" si="663"/>
        <v>Low</v>
      </c>
      <c r="S4263" s="3" t="str">
        <f t="shared" si="664"/>
        <v>High</v>
      </c>
      <c r="T4263" s="3" t="str">
        <f t="shared" si="665"/>
        <v>Churned</v>
      </c>
      <c r="U4263" s="4">
        <f>1/(1+EXP(-(Predictive_Model!$B$5+((B4263-Predictive_Model!$B$20)/Predictive_Model!$C$20)*Predictive_Model!$D$20+((E4263-Predictive_Model!$B$21)/Predictive_Model!$C$21)*Predictive_Model!$D$21+((F4263-Predictive_Model!$B$22)/Predictive_Model!$C$22)*Predictive_Model!$D$22+((I4263-Predictive_Model!$B$23)/Predictive_Model!$C$23)*Predictive_Model!$D$23+((L4263-Predictive_Model!$B$24)/Predictive_Model!$C$24)*Predictive_Model!$D$24+((M4263-Predictive_Model!$B$25)/Predictive_Model!$C$25)*Predictive_Model!$D$25+IF(C4263="Male",Predictive_Model!$D$31,IF(C4263="Other",Predictive_Model!$D$32,0))+IF(D4263="Premium",Predictive_Model!$D$34,IF(D4263="Standard",Predictive_Model!$D$35,0))+IF(G4263="Asia",Predictive_Model!$D$37,IF(G4263="Europe",Predictive_Model!$D$38,IF(G4263="North America",Predictive_Model!$D$39,IF(G4263="Oceania",Predictive_Model!$D$40,IF(G4263="South America",Predictive_Model!$D$41,0)))))+IF(H4263="Laptop",Predictive_Model!$D$43,IF(H4263="Mobile",Predictive_Model!$D$44,IF(H4263="TV",Predictive_Model!$D$45,IF(H4263="Tablet",Predictive_Model!$D$46,0))))+IF(K4263="Crypto",Predictive_Model!$D$48,IF(K4263="Debit Card",Predictive_Model!$D$49,IF(K4263="Gift Card",Predictive_Model!$D$50,IF(K4263="PayPal",Predictive_Model!$D$51,0))))+IF(N4263="Comedy",Predictive_Model!$D$53,IF(N4263="Documentary",Predictive_Model!$D$54,IF(N4263="Drama",Predictive_Model!$D$55,IF(N4263="Horror",Predictive_Model!$D$56,IF(N4263="Romance",Predictive_Model!$D$57,IF(N4263="Sci-Fi",Predictive_Model!$D$58,0)))))))))</f>
        <v>0.99314208105991819</v>
      </c>
      <c r="V4263" s="3" t="str">
        <f t="shared" si="666"/>
        <v>Critical</v>
      </c>
      <c r="W4263" s="6">
        <f t="shared" si="667"/>
        <v>17.989999999999998</v>
      </c>
      <c r="X4263" s="3" t="str">
        <f t="shared" si="668"/>
        <v>Priority 1</v>
      </c>
      <c r="Y4263" s="3" t="str">
        <f t="shared" si="669"/>
        <v>OK</v>
      </c>
    </row>
    <row r="4264" spans="1:25" x14ac:dyDescent="0.25">
      <c r="A4264" s="3" t="str">
        <f>Raw_Data!A4264</f>
        <v>1b04627d-b81d-4bad-8343-ae22bd145828</v>
      </c>
      <c r="B4264" s="3">
        <f>Raw_Data!B4264</f>
        <v>39</v>
      </c>
      <c r="C4264" s="3" t="str">
        <f>Raw_Data!C4264</f>
        <v>Other</v>
      </c>
      <c r="D4264" s="3" t="str">
        <f>Raw_Data!D4264</f>
        <v>Basic</v>
      </c>
      <c r="E4264" s="3">
        <f>Raw_Data!E4264</f>
        <v>12.17</v>
      </c>
      <c r="F4264" s="3">
        <f>Raw_Data!F4264</f>
        <v>18</v>
      </c>
      <c r="G4264" s="3" t="str">
        <f>Raw_Data!G4264</f>
        <v>South America</v>
      </c>
      <c r="H4264" s="3" t="str">
        <f>Raw_Data!H4264</f>
        <v>TV</v>
      </c>
      <c r="I4264" s="3">
        <f>Raw_Data!I4264</f>
        <v>8.99</v>
      </c>
      <c r="J4264" s="3">
        <f>Raw_Data!J4264</f>
        <v>0</v>
      </c>
      <c r="K4264" s="3" t="str">
        <f>Raw_Data!K4264</f>
        <v>Credit Card</v>
      </c>
      <c r="L4264" s="3">
        <f>Raw_Data!L4264</f>
        <v>5</v>
      </c>
      <c r="M4264" s="3">
        <f>Raw_Data!M4264</f>
        <v>0.64</v>
      </c>
      <c r="N4264" s="3" t="str">
        <f>Raw_Data!N4264</f>
        <v>Sci-Fi</v>
      </c>
      <c r="O4264" s="3" t="str">
        <f t="shared" si="660"/>
        <v>35-44</v>
      </c>
      <c r="P4264" s="3" t="str">
        <f t="shared" si="661"/>
        <v>10-24h</v>
      </c>
      <c r="Q4264" s="3" t="str">
        <f t="shared" si="662"/>
        <v>8-21d</v>
      </c>
      <c r="R4264" s="3" t="str">
        <f t="shared" si="663"/>
        <v>Medium</v>
      </c>
      <c r="S4264" s="3" t="str">
        <f t="shared" si="664"/>
        <v>Low</v>
      </c>
      <c r="T4264" s="3" t="str">
        <f t="shared" si="665"/>
        <v>Active</v>
      </c>
      <c r="U4264" s="4">
        <f>1/(1+EXP(-(Predictive_Model!$B$5+((B4264-Predictive_Model!$B$20)/Predictive_Model!$C$20)*Predictive_Model!$D$20+((E4264-Predictive_Model!$B$21)/Predictive_Model!$C$21)*Predictive_Model!$D$21+((F4264-Predictive_Model!$B$22)/Predictive_Model!$C$22)*Predictive_Model!$D$22+((I4264-Predictive_Model!$B$23)/Predictive_Model!$C$23)*Predictive_Model!$D$23+((L4264-Predictive_Model!$B$24)/Predictive_Model!$C$24)*Predictive_Model!$D$24+((M4264-Predictive_Model!$B$25)/Predictive_Model!$C$25)*Predictive_Model!$D$25+IF(C4264="Male",Predictive_Model!$D$31,IF(C4264="Other",Predictive_Model!$D$32,0))+IF(D4264="Premium",Predictive_Model!$D$34,IF(D4264="Standard",Predictive_Model!$D$35,0))+IF(G4264="Asia",Predictive_Model!$D$37,IF(G4264="Europe",Predictive_Model!$D$38,IF(G4264="North America",Predictive_Model!$D$39,IF(G4264="Oceania",Predictive_Model!$D$40,IF(G4264="South America",Predictive_Model!$D$41,0)))))+IF(H4264="Laptop",Predictive_Model!$D$43,IF(H4264="Mobile",Predictive_Model!$D$44,IF(H4264="TV",Predictive_Model!$D$45,IF(H4264="Tablet",Predictive_Model!$D$46,0))))+IF(K4264="Crypto",Predictive_Model!$D$48,IF(K4264="Debit Card",Predictive_Model!$D$49,IF(K4264="Gift Card",Predictive_Model!$D$50,IF(K4264="PayPal",Predictive_Model!$D$51,0))))+IF(N4264="Comedy",Predictive_Model!$D$53,IF(N4264="Documentary",Predictive_Model!$D$54,IF(N4264="Drama",Predictive_Model!$D$55,IF(N4264="Horror",Predictive_Model!$D$56,IF(N4264="Romance",Predictive_Model!$D$57,IF(N4264="Sci-Fi",Predictive_Model!$D$58,0)))))))))</f>
        <v>0.21227340331397132</v>
      </c>
      <c r="V4264" s="3" t="str">
        <f t="shared" si="666"/>
        <v>Low</v>
      </c>
      <c r="W4264" s="6">
        <f t="shared" si="667"/>
        <v>1.9083378957926023</v>
      </c>
      <c r="X4264" s="3" t="str">
        <f t="shared" si="668"/>
        <v>Monitor</v>
      </c>
      <c r="Y4264" s="3" t="str">
        <f t="shared" si="669"/>
        <v>OK</v>
      </c>
    </row>
    <row r="4265" spans="1:25" x14ac:dyDescent="0.25">
      <c r="A4265" s="3" t="str">
        <f>Raw_Data!A4265</f>
        <v>b281af12-1392-4e70-9dc8-b394fe8de6a8</v>
      </c>
      <c r="B4265" s="3">
        <f>Raw_Data!B4265</f>
        <v>52</v>
      </c>
      <c r="C4265" s="3" t="str">
        <f>Raw_Data!C4265</f>
        <v>Female</v>
      </c>
      <c r="D4265" s="3" t="str">
        <f>Raw_Data!D4265</f>
        <v>Standard</v>
      </c>
      <c r="E4265" s="3">
        <f>Raw_Data!E4265</f>
        <v>8.93</v>
      </c>
      <c r="F4265" s="3">
        <f>Raw_Data!F4265</f>
        <v>38</v>
      </c>
      <c r="G4265" s="3" t="str">
        <f>Raw_Data!G4265</f>
        <v>Africa</v>
      </c>
      <c r="H4265" s="3" t="str">
        <f>Raw_Data!H4265</f>
        <v>Desktop</v>
      </c>
      <c r="I4265" s="3">
        <f>Raw_Data!I4265</f>
        <v>13.99</v>
      </c>
      <c r="J4265" s="3">
        <f>Raw_Data!J4265</f>
        <v>1</v>
      </c>
      <c r="K4265" s="3" t="str">
        <f>Raw_Data!K4265</f>
        <v>Crypto</v>
      </c>
      <c r="L4265" s="3">
        <f>Raw_Data!L4265</f>
        <v>1</v>
      </c>
      <c r="M4265" s="3">
        <f>Raw_Data!M4265</f>
        <v>0.23</v>
      </c>
      <c r="N4265" s="3" t="str">
        <f>Raw_Data!N4265</f>
        <v>Horror</v>
      </c>
      <c r="O4265" s="3" t="str">
        <f t="shared" si="660"/>
        <v>45-54</v>
      </c>
      <c r="P4265" s="3" t="str">
        <f t="shared" si="661"/>
        <v>&lt;10h</v>
      </c>
      <c r="Q4265" s="3" t="str">
        <f t="shared" si="662"/>
        <v>22-45d</v>
      </c>
      <c r="R4265" s="3" t="str">
        <f t="shared" si="663"/>
        <v>Medium</v>
      </c>
      <c r="S4265" s="3" t="str">
        <f t="shared" si="664"/>
        <v>Mid</v>
      </c>
      <c r="T4265" s="3" t="str">
        <f t="shared" si="665"/>
        <v>Churned</v>
      </c>
      <c r="U4265" s="4">
        <f>1/(1+EXP(-(Predictive_Model!$B$5+((B4265-Predictive_Model!$B$20)/Predictive_Model!$C$20)*Predictive_Model!$D$20+((E4265-Predictive_Model!$B$21)/Predictive_Model!$C$21)*Predictive_Model!$D$21+((F4265-Predictive_Model!$B$22)/Predictive_Model!$C$22)*Predictive_Model!$D$22+((I4265-Predictive_Model!$B$23)/Predictive_Model!$C$23)*Predictive_Model!$D$23+((L4265-Predictive_Model!$B$24)/Predictive_Model!$C$24)*Predictive_Model!$D$24+((M4265-Predictive_Model!$B$25)/Predictive_Model!$C$25)*Predictive_Model!$D$25+IF(C4265="Male",Predictive_Model!$D$31,IF(C4265="Other",Predictive_Model!$D$32,0))+IF(D4265="Premium",Predictive_Model!$D$34,IF(D4265="Standard",Predictive_Model!$D$35,0))+IF(G4265="Asia",Predictive_Model!$D$37,IF(G4265="Europe",Predictive_Model!$D$38,IF(G4265="North America",Predictive_Model!$D$39,IF(G4265="Oceania",Predictive_Model!$D$40,IF(G4265="South America",Predictive_Model!$D$41,0)))))+IF(H4265="Laptop",Predictive_Model!$D$43,IF(H4265="Mobile",Predictive_Model!$D$44,IF(H4265="TV",Predictive_Model!$D$45,IF(H4265="Tablet",Predictive_Model!$D$46,0))))+IF(K4265="Crypto",Predictive_Model!$D$48,IF(K4265="Debit Card",Predictive_Model!$D$49,IF(K4265="Gift Card",Predictive_Model!$D$50,IF(K4265="PayPal",Predictive_Model!$D$51,0))))+IF(N4265="Comedy",Predictive_Model!$D$53,IF(N4265="Documentary",Predictive_Model!$D$54,IF(N4265="Drama",Predictive_Model!$D$55,IF(N4265="Horror",Predictive_Model!$D$56,IF(N4265="Romance",Predictive_Model!$D$57,IF(N4265="Sci-Fi",Predictive_Model!$D$58,0)))))))))</f>
        <v>0.99515711325678424</v>
      </c>
      <c r="V4265" s="3" t="str">
        <f t="shared" si="666"/>
        <v>Critical</v>
      </c>
      <c r="W4265" s="6">
        <f t="shared" si="667"/>
        <v>13.99</v>
      </c>
      <c r="X4265" s="3" t="str">
        <f t="shared" si="668"/>
        <v>Priority 2</v>
      </c>
      <c r="Y4265" s="3" t="str">
        <f t="shared" si="669"/>
        <v>OK</v>
      </c>
    </row>
    <row r="4266" spans="1:25" x14ac:dyDescent="0.25">
      <c r="A4266" s="3" t="str">
        <f>Raw_Data!A4266</f>
        <v>08b88a8c-5cf1-4443-8735-cb68e6ec3769</v>
      </c>
      <c r="B4266" s="3">
        <f>Raw_Data!B4266</f>
        <v>62</v>
      </c>
      <c r="C4266" s="3" t="str">
        <f>Raw_Data!C4266</f>
        <v>Other</v>
      </c>
      <c r="D4266" s="3" t="str">
        <f>Raw_Data!D4266</f>
        <v>Basic</v>
      </c>
      <c r="E4266" s="3">
        <f>Raw_Data!E4266</f>
        <v>30.35</v>
      </c>
      <c r="F4266" s="3">
        <f>Raw_Data!F4266</f>
        <v>29</v>
      </c>
      <c r="G4266" s="3" t="str">
        <f>Raw_Data!G4266</f>
        <v>Oceania</v>
      </c>
      <c r="H4266" s="3" t="str">
        <f>Raw_Data!H4266</f>
        <v>Tablet</v>
      </c>
      <c r="I4266" s="3">
        <f>Raw_Data!I4266</f>
        <v>8.99</v>
      </c>
      <c r="J4266" s="3">
        <f>Raw_Data!J4266</f>
        <v>0</v>
      </c>
      <c r="K4266" s="3" t="str">
        <f>Raw_Data!K4266</f>
        <v>Debit Card</v>
      </c>
      <c r="L4266" s="3">
        <f>Raw_Data!L4266</f>
        <v>2</v>
      </c>
      <c r="M4266" s="3">
        <f>Raw_Data!M4266</f>
        <v>1.01</v>
      </c>
      <c r="N4266" s="3" t="str">
        <f>Raw_Data!N4266</f>
        <v>Drama</v>
      </c>
      <c r="O4266" s="3" t="str">
        <f t="shared" si="660"/>
        <v>55-70</v>
      </c>
      <c r="P4266" s="3" t="str">
        <f t="shared" si="661"/>
        <v>25-49h</v>
      </c>
      <c r="Q4266" s="3" t="str">
        <f t="shared" si="662"/>
        <v>22-45d</v>
      </c>
      <c r="R4266" s="3" t="str">
        <f t="shared" si="663"/>
        <v>Medium</v>
      </c>
      <c r="S4266" s="3" t="str">
        <f t="shared" si="664"/>
        <v>Low</v>
      </c>
      <c r="T4266" s="3" t="str">
        <f t="shared" si="665"/>
        <v>Active</v>
      </c>
      <c r="U4266" s="4">
        <f>1/(1+EXP(-(Predictive_Model!$B$5+((B4266-Predictive_Model!$B$20)/Predictive_Model!$C$20)*Predictive_Model!$D$20+((E4266-Predictive_Model!$B$21)/Predictive_Model!$C$21)*Predictive_Model!$D$21+((F4266-Predictive_Model!$B$22)/Predictive_Model!$C$22)*Predictive_Model!$D$22+((I4266-Predictive_Model!$B$23)/Predictive_Model!$C$23)*Predictive_Model!$D$23+((L4266-Predictive_Model!$B$24)/Predictive_Model!$C$24)*Predictive_Model!$D$24+((M4266-Predictive_Model!$B$25)/Predictive_Model!$C$25)*Predictive_Model!$D$25+IF(C4266="Male",Predictive_Model!$D$31,IF(C4266="Other",Predictive_Model!$D$32,0))+IF(D4266="Premium",Predictive_Model!$D$34,IF(D4266="Standard",Predictive_Model!$D$35,0))+IF(G4266="Asia",Predictive_Model!$D$37,IF(G4266="Europe",Predictive_Model!$D$38,IF(G4266="North America",Predictive_Model!$D$39,IF(G4266="Oceania",Predictive_Model!$D$40,IF(G4266="South America",Predictive_Model!$D$41,0)))))+IF(H4266="Laptop",Predictive_Model!$D$43,IF(H4266="Mobile",Predictive_Model!$D$44,IF(H4266="TV",Predictive_Model!$D$45,IF(H4266="Tablet",Predictive_Model!$D$46,0))))+IF(K4266="Crypto",Predictive_Model!$D$48,IF(K4266="Debit Card",Predictive_Model!$D$49,IF(K4266="Gift Card",Predictive_Model!$D$50,IF(K4266="PayPal",Predictive_Model!$D$51,0))))+IF(N4266="Comedy",Predictive_Model!$D$53,IF(N4266="Documentary",Predictive_Model!$D$54,IF(N4266="Drama",Predictive_Model!$D$55,IF(N4266="Horror",Predictive_Model!$D$56,IF(N4266="Romance",Predictive_Model!$D$57,IF(N4266="Sci-Fi",Predictive_Model!$D$58,0)))))))))</f>
        <v>8.8819415075717112E-2</v>
      </c>
      <c r="V4266" s="3" t="str">
        <f t="shared" si="666"/>
        <v>Low</v>
      </c>
      <c r="W4266" s="6">
        <f t="shared" si="667"/>
        <v>0.79848654153069687</v>
      </c>
      <c r="X4266" s="3" t="str">
        <f t="shared" si="668"/>
        <v>Monitor</v>
      </c>
      <c r="Y4266" s="3" t="str">
        <f t="shared" si="669"/>
        <v>OK</v>
      </c>
    </row>
    <row r="4267" spans="1:25" x14ac:dyDescent="0.25">
      <c r="A4267" s="3" t="str">
        <f>Raw_Data!A4267</f>
        <v>aac86e6a-dd8e-4a52-9ab0-b6f14fd2911f</v>
      </c>
      <c r="B4267" s="3">
        <f>Raw_Data!B4267</f>
        <v>52</v>
      </c>
      <c r="C4267" s="3" t="str">
        <f>Raw_Data!C4267</f>
        <v>Other</v>
      </c>
      <c r="D4267" s="3" t="str">
        <f>Raw_Data!D4267</f>
        <v>Basic</v>
      </c>
      <c r="E4267" s="3">
        <f>Raw_Data!E4267</f>
        <v>0.4</v>
      </c>
      <c r="F4267" s="3">
        <f>Raw_Data!F4267</f>
        <v>54</v>
      </c>
      <c r="G4267" s="3" t="str">
        <f>Raw_Data!G4267</f>
        <v>Europe</v>
      </c>
      <c r="H4267" s="3" t="str">
        <f>Raw_Data!H4267</f>
        <v>Desktop</v>
      </c>
      <c r="I4267" s="3">
        <f>Raw_Data!I4267</f>
        <v>8.99</v>
      </c>
      <c r="J4267" s="3">
        <f>Raw_Data!J4267</f>
        <v>1</v>
      </c>
      <c r="K4267" s="3" t="str">
        <f>Raw_Data!K4267</f>
        <v>Debit Card</v>
      </c>
      <c r="L4267" s="3">
        <f>Raw_Data!L4267</f>
        <v>1</v>
      </c>
      <c r="M4267" s="3">
        <f>Raw_Data!M4267</f>
        <v>0.01</v>
      </c>
      <c r="N4267" s="3" t="str">
        <f>Raw_Data!N4267</f>
        <v>Romance</v>
      </c>
      <c r="O4267" s="3" t="str">
        <f t="shared" si="660"/>
        <v>45-54</v>
      </c>
      <c r="P4267" s="3" t="str">
        <f t="shared" si="661"/>
        <v>&lt;10h</v>
      </c>
      <c r="Q4267" s="3" t="str">
        <f t="shared" si="662"/>
        <v>46-60d</v>
      </c>
      <c r="R4267" s="3" t="str">
        <f t="shared" si="663"/>
        <v>Low</v>
      </c>
      <c r="S4267" s="3" t="str">
        <f t="shared" si="664"/>
        <v>Low</v>
      </c>
      <c r="T4267" s="3" t="str">
        <f t="shared" si="665"/>
        <v>Churned</v>
      </c>
      <c r="U4267" s="4">
        <f>1/(1+EXP(-(Predictive_Model!$B$5+((B4267-Predictive_Model!$B$20)/Predictive_Model!$C$20)*Predictive_Model!$D$20+((E4267-Predictive_Model!$B$21)/Predictive_Model!$C$21)*Predictive_Model!$D$21+((F4267-Predictive_Model!$B$22)/Predictive_Model!$C$22)*Predictive_Model!$D$22+((I4267-Predictive_Model!$B$23)/Predictive_Model!$C$23)*Predictive_Model!$D$23+((L4267-Predictive_Model!$B$24)/Predictive_Model!$C$24)*Predictive_Model!$D$24+((M4267-Predictive_Model!$B$25)/Predictive_Model!$C$25)*Predictive_Model!$D$25+IF(C4267="Male",Predictive_Model!$D$31,IF(C4267="Other",Predictive_Model!$D$32,0))+IF(D4267="Premium",Predictive_Model!$D$34,IF(D4267="Standard",Predictive_Model!$D$35,0))+IF(G4267="Asia",Predictive_Model!$D$37,IF(G4267="Europe",Predictive_Model!$D$38,IF(G4267="North America",Predictive_Model!$D$39,IF(G4267="Oceania",Predictive_Model!$D$40,IF(G4267="South America",Predictive_Model!$D$41,0)))))+IF(H4267="Laptop",Predictive_Model!$D$43,IF(H4267="Mobile",Predictive_Model!$D$44,IF(H4267="TV",Predictive_Model!$D$45,IF(H4267="Tablet",Predictive_Model!$D$46,0))))+IF(K4267="Crypto",Predictive_Model!$D$48,IF(K4267="Debit Card",Predictive_Model!$D$49,IF(K4267="Gift Card",Predictive_Model!$D$50,IF(K4267="PayPal",Predictive_Model!$D$51,0))))+IF(N4267="Comedy",Predictive_Model!$D$53,IF(N4267="Documentary",Predictive_Model!$D$54,IF(N4267="Drama",Predictive_Model!$D$55,IF(N4267="Horror",Predictive_Model!$D$56,IF(N4267="Romance",Predictive_Model!$D$57,IF(N4267="Sci-Fi",Predictive_Model!$D$58,0)))))))))</f>
        <v>0.99998795914519334</v>
      </c>
      <c r="V4267" s="3" t="str">
        <f t="shared" si="666"/>
        <v>Critical</v>
      </c>
      <c r="W4267" s="6">
        <f t="shared" si="667"/>
        <v>8.99</v>
      </c>
      <c r="X4267" s="3" t="str">
        <f t="shared" si="668"/>
        <v>Priority 2</v>
      </c>
      <c r="Y4267" s="3" t="str">
        <f t="shared" si="669"/>
        <v>OK</v>
      </c>
    </row>
    <row r="4268" spans="1:25" x14ac:dyDescent="0.25">
      <c r="A4268" s="3" t="str">
        <f>Raw_Data!A4268</f>
        <v>3e53a4a8-4033-4454-8c95-0b6be106de8d</v>
      </c>
      <c r="B4268" s="3">
        <f>Raw_Data!B4268</f>
        <v>43</v>
      </c>
      <c r="C4268" s="3" t="str">
        <f>Raw_Data!C4268</f>
        <v>Male</v>
      </c>
      <c r="D4268" s="3" t="str">
        <f>Raw_Data!D4268</f>
        <v>Standard</v>
      </c>
      <c r="E4268" s="3">
        <f>Raw_Data!E4268</f>
        <v>0.24</v>
      </c>
      <c r="F4268" s="3">
        <f>Raw_Data!F4268</f>
        <v>3</v>
      </c>
      <c r="G4268" s="3" t="str">
        <f>Raw_Data!G4268</f>
        <v>Europe</v>
      </c>
      <c r="H4268" s="3" t="str">
        <f>Raw_Data!H4268</f>
        <v>Mobile</v>
      </c>
      <c r="I4268" s="3">
        <f>Raw_Data!I4268</f>
        <v>13.99</v>
      </c>
      <c r="J4268" s="3">
        <f>Raw_Data!J4268</f>
        <v>1</v>
      </c>
      <c r="K4268" s="3" t="str">
        <f>Raw_Data!K4268</f>
        <v>Gift Card</v>
      </c>
      <c r="L4268" s="3">
        <f>Raw_Data!L4268</f>
        <v>3</v>
      </c>
      <c r="M4268" s="3">
        <f>Raw_Data!M4268</f>
        <v>0.06</v>
      </c>
      <c r="N4268" s="3" t="str">
        <f>Raw_Data!N4268</f>
        <v>Romance</v>
      </c>
      <c r="O4268" s="3" t="str">
        <f t="shared" si="660"/>
        <v>35-44</v>
      </c>
      <c r="P4268" s="3" t="str">
        <f t="shared" si="661"/>
        <v>&lt;10h</v>
      </c>
      <c r="Q4268" s="3" t="str">
        <f t="shared" si="662"/>
        <v>0-7d</v>
      </c>
      <c r="R4268" s="3" t="str">
        <f t="shared" si="663"/>
        <v>Medium</v>
      </c>
      <c r="S4268" s="3" t="str">
        <f t="shared" si="664"/>
        <v>Mid</v>
      </c>
      <c r="T4268" s="3" t="str">
        <f t="shared" si="665"/>
        <v>Churned</v>
      </c>
      <c r="U4268" s="4">
        <f>1/(1+EXP(-(Predictive_Model!$B$5+((B4268-Predictive_Model!$B$20)/Predictive_Model!$C$20)*Predictive_Model!$D$20+((E4268-Predictive_Model!$B$21)/Predictive_Model!$C$21)*Predictive_Model!$D$21+((F4268-Predictive_Model!$B$22)/Predictive_Model!$C$22)*Predictive_Model!$D$22+((I4268-Predictive_Model!$B$23)/Predictive_Model!$C$23)*Predictive_Model!$D$23+((L4268-Predictive_Model!$B$24)/Predictive_Model!$C$24)*Predictive_Model!$D$24+((M4268-Predictive_Model!$B$25)/Predictive_Model!$C$25)*Predictive_Model!$D$25+IF(C4268="Male",Predictive_Model!$D$31,IF(C4268="Other",Predictive_Model!$D$32,0))+IF(D4268="Premium",Predictive_Model!$D$34,IF(D4268="Standard",Predictive_Model!$D$35,0))+IF(G4268="Asia",Predictive_Model!$D$37,IF(G4268="Europe",Predictive_Model!$D$38,IF(G4268="North America",Predictive_Model!$D$39,IF(G4268="Oceania",Predictive_Model!$D$40,IF(G4268="South America",Predictive_Model!$D$41,0)))))+IF(H4268="Laptop",Predictive_Model!$D$43,IF(H4268="Mobile",Predictive_Model!$D$44,IF(H4268="TV",Predictive_Model!$D$45,IF(H4268="Tablet",Predictive_Model!$D$46,0))))+IF(K4268="Crypto",Predictive_Model!$D$48,IF(K4268="Debit Card",Predictive_Model!$D$49,IF(K4268="Gift Card",Predictive_Model!$D$50,IF(K4268="PayPal",Predictive_Model!$D$51,0))))+IF(N4268="Comedy",Predictive_Model!$D$53,IF(N4268="Documentary",Predictive_Model!$D$54,IF(N4268="Drama",Predictive_Model!$D$55,IF(N4268="Horror",Predictive_Model!$D$56,IF(N4268="Romance",Predictive_Model!$D$57,IF(N4268="Sci-Fi",Predictive_Model!$D$58,0)))))))))</f>
        <v>0.98260460852113418</v>
      </c>
      <c r="V4268" s="3" t="str">
        <f t="shared" si="666"/>
        <v>Critical</v>
      </c>
      <c r="W4268" s="6">
        <f t="shared" si="667"/>
        <v>13.99</v>
      </c>
      <c r="X4268" s="3" t="str">
        <f t="shared" si="668"/>
        <v>Priority 2</v>
      </c>
      <c r="Y4268" s="3" t="str">
        <f t="shared" si="669"/>
        <v>OK</v>
      </c>
    </row>
    <row r="4269" spans="1:25" x14ac:dyDescent="0.25">
      <c r="A4269" s="3" t="str">
        <f>Raw_Data!A4269</f>
        <v>48b92021-3236-486c-8c47-9e0c6e6e6c4b</v>
      </c>
      <c r="B4269" s="3">
        <f>Raw_Data!B4269</f>
        <v>32</v>
      </c>
      <c r="C4269" s="3" t="str">
        <f>Raw_Data!C4269</f>
        <v>Other</v>
      </c>
      <c r="D4269" s="3" t="str">
        <f>Raw_Data!D4269</f>
        <v>Standard</v>
      </c>
      <c r="E4269" s="3">
        <f>Raw_Data!E4269</f>
        <v>0.38</v>
      </c>
      <c r="F4269" s="3">
        <f>Raw_Data!F4269</f>
        <v>10</v>
      </c>
      <c r="G4269" s="3" t="str">
        <f>Raw_Data!G4269</f>
        <v>Asia</v>
      </c>
      <c r="H4269" s="3" t="str">
        <f>Raw_Data!H4269</f>
        <v>Desktop</v>
      </c>
      <c r="I4269" s="3">
        <f>Raw_Data!I4269</f>
        <v>13.99</v>
      </c>
      <c r="J4269" s="3">
        <f>Raw_Data!J4269</f>
        <v>0</v>
      </c>
      <c r="K4269" s="3" t="str">
        <f>Raw_Data!K4269</f>
        <v>Credit Card</v>
      </c>
      <c r="L4269" s="3">
        <f>Raw_Data!L4269</f>
        <v>5</v>
      </c>
      <c r="M4269" s="3">
        <f>Raw_Data!M4269</f>
        <v>0.03</v>
      </c>
      <c r="N4269" s="3" t="str">
        <f>Raw_Data!N4269</f>
        <v>Comedy</v>
      </c>
      <c r="O4269" s="3" t="str">
        <f t="shared" si="660"/>
        <v>25-34</v>
      </c>
      <c r="P4269" s="3" t="str">
        <f t="shared" si="661"/>
        <v>&lt;10h</v>
      </c>
      <c r="Q4269" s="3" t="str">
        <f t="shared" si="662"/>
        <v>8-21d</v>
      </c>
      <c r="R4269" s="3" t="str">
        <f t="shared" si="663"/>
        <v>Medium</v>
      </c>
      <c r="S4269" s="3" t="str">
        <f t="shared" si="664"/>
        <v>Mid</v>
      </c>
      <c r="T4269" s="3" t="str">
        <f t="shared" si="665"/>
        <v>Active</v>
      </c>
      <c r="U4269" s="4">
        <f>1/(1+EXP(-(Predictive_Model!$B$5+((B4269-Predictive_Model!$B$20)/Predictive_Model!$C$20)*Predictive_Model!$D$20+((E4269-Predictive_Model!$B$21)/Predictive_Model!$C$21)*Predictive_Model!$D$21+((F4269-Predictive_Model!$B$22)/Predictive_Model!$C$22)*Predictive_Model!$D$22+((I4269-Predictive_Model!$B$23)/Predictive_Model!$C$23)*Predictive_Model!$D$23+((L4269-Predictive_Model!$B$24)/Predictive_Model!$C$24)*Predictive_Model!$D$24+((M4269-Predictive_Model!$B$25)/Predictive_Model!$C$25)*Predictive_Model!$D$25+IF(C4269="Male",Predictive_Model!$D$31,IF(C4269="Other",Predictive_Model!$D$32,0))+IF(D4269="Premium",Predictive_Model!$D$34,IF(D4269="Standard",Predictive_Model!$D$35,0))+IF(G4269="Asia",Predictive_Model!$D$37,IF(G4269="Europe",Predictive_Model!$D$38,IF(G4269="North America",Predictive_Model!$D$39,IF(G4269="Oceania",Predictive_Model!$D$40,IF(G4269="South America",Predictive_Model!$D$41,0)))))+IF(H4269="Laptop",Predictive_Model!$D$43,IF(H4269="Mobile",Predictive_Model!$D$44,IF(H4269="TV",Predictive_Model!$D$45,IF(H4269="Tablet",Predictive_Model!$D$46,0))))+IF(K4269="Crypto",Predictive_Model!$D$48,IF(K4269="Debit Card",Predictive_Model!$D$49,IF(K4269="Gift Card",Predictive_Model!$D$50,IF(K4269="PayPal",Predictive_Model!$D$51,0))))+IF(N4269="Comedy",Predictive_Model!$D$53,IF(N4269="Documentary",Predictive_Model!$D$54,IF(N4269="Drama",Predictive_Model!$D$55,IF(N4269="Horror",Predictive_Model!$D$56,IF(N4269="Romance",Predictive_Model!$D$57,IF(N4269="Sci-Fi",Predictive_Model!$D$58,0)))))))))</f>
        <v>0.77362387295072499</v>
      </c>
      <c r="V4269" s="3" t="str">
        <f t="shared" si="666"/>
        <v>Critical</v>
      </c>
      <c r="W4269" s="6">
        <f t="shared" si="667"/>
        <v>10.822997982580643</v>
      </c>
      <c r="X4269" s="3" t="str">
        <f t="shared" si="668"/>
        <v>Priority 2</v>
      </c>
      <c r="Y4269" s="3" t="str">
        <f t="shared" si="669"/>
        <v>OK</v>
      </c>
    </row>
    <row r="4270" spans="1:25" x14ac:dyDescent="0.25">
      <c r="A4270" s="3" t="str">
        <f>Raw_Data!A4270</f>
        <v>2d323e83-1795-4c77-91fa-cbc75c603296</v>
      </c>
      <c r="B4270" s="3">
        <f>Raw_Data!B4270</f>
        <v>18</v>
      </c>
      <c r="C4270" s="3" t="str">
        <f>Raw_Data!C4270</f>
        <v>Female</v>
      </c>
      <c r="D4270" s="3" t="str">
        <f>Raw_Data!D4270</f>
        <v>Premium</v>
      </c>
      <c r="E4270" s="3">
        <f>Raw_Data!E4270</f>
        <v>9.8800000000000008</v>
      </c>
      <c r="F4270" s="3">
        <f>Raw_Data!F4270</f>
        <v>11</v>
      </c>
      <c r="G4270" s="3" t="str">
        <f>Raw_Data!G4270</f>
        <v>South America</v>
      </c>
      <c r="H4270" s="3" t="str">
        <f>Raw_Data!H4270</f>
        <v>Laptop</v>
      </c>
      <c r="I4270" s="3">
        <f>Raw_Data!I4270</f>
        <v>17.989999999999998</v>
      </c>
      <c r="J4270" s="3">
        <f>Raw_Data!J4270</f>
        <v>0</v>
      </c>
      <c r="K4270" s="3" t="str">
        <f>Raw_Data!K4270</f>
        <v>Debit Card</v>
      </c>
      <c r="L4270" s="3">
        <f>Raw_Data!L4270</f>
        <v>4</v>
      </c>
      <c r="M4270" s="3">
        <f>Raw_Data!M4270</f>
        <v>0.82</v>
      </c>
      <c r="N4270" s="3" t="str">
        <f>Raw_Data!N4270</f>
        <v>Sci-Fi</v>
      </c>
      <c r="O4270" s="3" t="str">
        <f t="shared" si="660"/>
        <v>18-24</v>
      </c>
      <c r="P4270" s="3" t="str">
        <f t="shared" si="661"/>
        <v>&lt;10h</v>
      </c>
      <c r="Q4270" s="3" t="str">
        <f t="shared" si="662"/>
        <v>8-21d</v>
      </c>
      <c r="R4270" s="3" t="str">
        <f t="shared" si="663"/>
        <v>Medium</v>
      </c>
      <c r="S4270" s="3" t="str">
        <f t="shared" si="664"/>
        <v>High</v>
      </c>
      <c r="T4270" s="3" t="str">
        <f t="shared" si="665"/>
        <v>Active</v>
      </c>
      <c r="U4270" s="4">
        <f>1/(1+EXP(-(Predictive_Model!$B$5+((B4270-Predictive_Model!$B$20)/Predictive_Model!$C$20)*Predictive_Model!$D$20+((E4270-Predictive_Model!$B$21)/Predictive_Model!$C$21)*Predictive_Model!$D$21+((F4270-Predictive_Model!$B$22)/Predictive_Model!$C$22)*Predictive_Model!$D$22+((I4270-Predictive_Model!$B$23)/Predictive_Model!$C$23)*Predictive_Model!$D$23+((L4270-Predictive_Model!$B$24)/Predictive_Model!$C$24)*Predictive_Model!$D$24+((M4270-Predictive_Model!$B$25)/Predictive_Model!$C$25)*Predictive_Model!$D$25+IF(C4270="Male",Predictive_Model!$D$31,IF(C4270="Other",Predictive_Model!$D$32,0))+IF(D4270="Premium",Predictive_Model!$D$34,IF(D4270="Standard",Predictive_Model!$D$35,0))+IF(G4270="Asia",Predictive_Model!$D$37,IF(G4270="Europe",Predictive_Model!$D$38,IF(G4270="North America",Predictive_Model!$D$39,IF(G4270="Oceania",Predictive_Model!$D$40,IF(G4270="South America",Predictive_Model!$D$41,0)))))+IF(H4270="Laptop",Predictive_Model!$D$43,IF(H4270="Mobile",Predictive_Model!$D$44,IF(H4270="TV",Predictive_Model!$D$45,IF(H4270="Tablet",Predictive_Model!$D$46,0))))+IF(K4270="Crypto",Predictive_Model!$D$48,IF(K4270="Debit Card",Predictive_Model!$D$49,IF(K4270="Gift Card",Predictive_Model!$D$50,IF(K4270="PayPal",Predictive_Model!$D$51,0))))+IF(N4270="Comedy",Predictive_Model!$D$53,IF(N4270="Documentary",Predictive_Model!$D$54,IF(N4270="Drama",Predictive_Model!$D$55,IF(N4270="Horror",Predictive_Model!$D$56,IF(N4270="Romance",Predictive_Model!$D$57,IF(N4270="Sci-Fi",Predictive_Model!$D$58,0)))))))))</f>
        <v>2.0258677324887335E-2</v>
      </c>
      <c r="V4270" s="3" t="str">
        <f t="shared" si="666"/>
        <v>Low</v>
      </c>
      <c r="W4270" s="6">
        <f t="shared" si="667"/>
        <v>0.36445360507472313</v>
      </c>
      <c r="X4270" s="3" t="str">
        <f t="shared" si="668"/>
        <v>Monitor</v>
      </c>
      <c r="Y4270" s="3" t="str">
        <f t="shared" si="669"/>
        <v>OK</v>
      </c>
    </row>
    <row r="4271" spans="1:25" x14ac:dyDescent="0.25">
      <c r="A4271" s="3" t="str">
        <f>Raw_Data!A4271</f>
        <v>adc7f84c-3aab-48f5-af7e-27358f82ac21</v>
      </c>
      <c r="B4271" s="3">
        <f>Raw_Data!B4271</f>
        <v>45</v>
      </c>
      <c r="C4271" s="3" t="str">
        <f>Raw_Data!C4271</f>
        <v>Female</v>
      </c>
      <c r="D4271" s="3" t="str">
        <f>Raw_Data!D4271</f>
        <v>Basic</v>
      </c>
      <c r="E4271" s="3">
        <f>Raw_Data!E4271</f>
        <v>25.86</v>
      </c>
      <c r="F4271" s="3">
        <f>Raw_Data!F4271</f>
        <v>36</v>
      </c>
      <c r="G4271" s="3" t="str">
        <f>Raw_Data!G4271</f>
        <v>North America</v>
      </c>
      <c r="H4271" s="3" t="str">
        <f>Raw_Data!H4271</f>
        <v>Tablet</v>
      </c>
      <c r="I4271" s="3">
        <f>Raw_Data!I4271</f>
        <v>8.99</v>
      </c>
      <c r="J4271" s="3">
        <f>Raw_Data!J4271</f>
        <v>0</v>
      </c>
      <c r="K4271" s="3" t="str">
        <f>Raw_Data!K4271</f>
        <v>PayPal</v>
      </c>
      <c r="L4271" s="3">
        <f>Raw_Data!L4271</f>
        <v>3</v>
      </c>
      <c r="M4271" s="3">
        <f>Raw_Data!M4271</f>
        <v>0.7</v>
      </c>
      <c r="N4271" s="3" t="str">
        <f>Raw_Data!N4271</f>
        <v>Comedy</v>
      </c>
      <c r="O4271" s="3" t="str">
        <f t="shared" si="660"/>
        <v>45-54</v>
      </c>
      <c r="P4271" s="3" t="str">
        <f t="shared" si="661"/>
        <v>25-49h</v>
      </c>
      <c r="Q4271" s="3" t="str">
        <f t="shared" si="662"/>
        <v>22-45d</v>
      </c>
      <c r="R4271" s="3" t="str">
        <f t="shared" si="663"/>
        <v>Medium</v>
      </c>
      <c r="S4271" s="3" t="str">
        <f t="shared" si="664"/>
        <v>Low</v>
      </c>
      <c r="T4271" s="3" t="str">
        <f t="shared" si="665"/>
        <v>Active</v>
      </c>
      <c r="U4271" s="4">
        <f>1/(1+EXP(-(Predictive_Model!$B$5+((B4271-Predictive_Model!$B$20)/Predictive_Model!$C$20)*Predictive_Model!$D$20+((E4271-Predictive_Model!$B$21)/Predictive_Model!$C$21)*Predictive_Model!$D$21+((F4271-Predictive_Model!$B$22)/Predictive_Model!$C$22)*Predictive_Model!$D$22+((I4271-Predictive_Model!$B$23)/Predictive_Model!$C$23)*Predictive_Model!$D$23+((L4271-Predictive_Model!$B$24)/Predictive_Model!$C$24)*Predictive_Model!$D$24+((M4271-Predictive_Model!$B$25)/Predictive_Model!$C$25)*Predictive_Model!$D$25+IF(C4271="Male",Predictive_Model!$D$31,IF(C4271="Other",Predictive_Model!$D$32,0))+IF(D4271="Premium",Predictive_Model!$D$34,IF(D4271="Standard",Predictive_Model!$D$35,0))+IF(G4271="Asia",Predictive_Model!$D$37,IF(G4271="Europe",Predictive_Model!$D$38,IF(G4271="North America",Predictive_Model!$D$39,IF(G4271="Oceania",Predictive_Model!$D$40,IF(G4271="South America",Predictive_Model!$D$41,0)))))+IF(H4271="Laptop",Predictive_Model!$D$43,IF(H4271="Mobile",Predictive_Model!$D$44,IF(H4271="TV",Predictive_Model!$D$45,IF(H4271="Tablet",Predictive_Model!$D$46,0))))+IF(K4271="Crypto",Predictive_Model!$D$48,IF(K4271="Debit Card",Predictive_Model!$D$49,IF(K4271="Gift Card",Predictive_Model!$D$50,IF(K4271="PayPal",Predictive_Model!$D$51,0))))+IF(N4271="Comedy",Predictive_Model!$D$53,IF(N4271="Documentary",Predictive_Model!$D$54,IF(N4271="Drama",Predictive_Model!$D$55,IF(N4271="Horror",Predictive_Model!$D$56,IF(N4271="Romance",Predictive_Model!$D$57,IF(N4271="Sci-Fi",Predictive_Model!$D$58,0)))))))))</f>
        <v>0.47816334711748726</v>
      </c>
      <c r="V4271" s="3" t="str">
        <f t="shared" si="666"/>
        <v>Medium</v>
      </c>
      <c r="W4271" s="6">
        <f t="shared" si="667"/>
        <v>4.2986884905862102</v>
      </c>
      <c r="X4271" s="3" t="str">
        <f t="shared" si="668"/>
        <v>Monitor</v>
      </c>
      <c r="Y4271" s="3" t="str">
        <f t="shared" si="669"/>
        <v>OK</v>
      </c>
    </row>
    <row r="4272" spans="1:25" x14ac:dyDescent="0.25">
      <c r="A4272" s="3" t="str">
        <f>Raw_Data!A4272</f>
        <v>5c43c29c-5301-4c78-bde7-d3f55324e38e</v>
      </c>
      <c r="B4272" s="3">
        <f>Raw_Data!B4272</f>
        <v>21</v>
      </c>
      <c r="C4272" s="3" t="str">
        <f>Raw_Data!C4272</f>
        <v>Male</v>
      </c>
      <c r="D4272" s="3" t="str">
        <f>Raw_Data!D4272</f>
        <v>Basic</v>
      </c>
      <c r="E4272" s="3">
        <f>Raw_Data!E4272</f>
        <v>28.27</v>
      </c>
      <c r="F4272" s="3">
        <f>Raw_Data!F4272</f>
        <v>26</v>
      </c>
      <c r="G4272" s="3" t="str">
        <f>Raw_Data!G4272</f>
        <v>Asia</v>
      </c>
      <c r="H4272" s="3" t="str">
        <f>Raw_Data!H4272</f>
        <v>Laptop</v>
      </c>
      <c r="I4272" s="3">
        <f>Raw_Data!I4272</f>
        <v>8.99</v>
      </c>
      <c r="J4272" s="3">
        <f>Raw_Data!J4272</f>
        <v>0</v>
      </c>
      <c r="K4272" s="3" t="str">
        <f>Raw_Data!K4272</f>
        <v>Gift Card</v>
      </c>
      <c r="L4272" s="3">
        <f>Raw_Data!L4272</f>
        <v>5</v>
      </c>
      <c r="M4272" s="3">
        <f>Raw_Data!M4272</f>
        <v>1.05</v>
      </c>
      <c r="N4272" s="3" t="str">
        <f>Raw_Data!N4272</f>
        <v>Documentary</v>
      </c>
      <c r="O4272" s="3" t="str">
        <f t="shared" si="660"/>
        <v>18-24</v>
      </c>
      <c r="P4272" s="3" t="str">
        <f t="shared" si="661"/>
        <v>25-49h</v>
      </c>
      <c r="Q4272" s="3" t="str">
        <f t="shared" si="662"/>
        <v>22-45d</v>
      </c>
      <c r="R4272" s="3" t="str">
        <f t="shared" si="663"/>
        <v>Medium</v>
      </c>
      <c r="S4272" s="3" t="str">
        <f t="shared" si="664"/>
        <v>Low</v>
      </c>
      <c r="T4272" s="3" t="str">
        <f t="shared" si="665"/>
        <v>Active</v>
      </c>
      <c r="U4272" s="4">
        <f>1/(1+EXP(-(Predictive_Model!$B$5+((B4272-Predictive_Model!$B$20)/Predictive_Model!$C$20)*Predictive_Model!$D$20+((E4272-Predictive_Model!$B$21)/Predictive_Model!$C$21)*Predictive_Model!$D$21+((F4272-Predictive_Model!$B$22)/Predictive_Model!$C$22)*Predictive_Model!$D$22+((I4272-Predictive_Model!$B$23)/Predictive_Model!$C$23)*Predictive_Model!$D$23+((L4272-Predictive_Model!$B$24)/Predictive_Model!$C$24)*Predictive_Model!$D$24+((M4272-Predictive_Model!$B$25)/Predictive_Model!$C$25)*Predictive_Model!$D$25+IF(C4272="Male",Predictive_Model!$D$31,IF(C4272="Other",Predictive_Model!$D$32,0))+IF(D4272="Premium",Predictive_Model!$D$34,IF(D4272="Standard",Predictive_Model!$D$35,0))+IF(G4272="Asia",Predictive_Model!$D$37,IF(G4272="Europe",Predictive_Model!$D$38,IF(G4272="North America",Predictive_Model!$D$39,IF(G4272="Oceania",Predictive_Model!$D$40,IF(G4272="South America",Predictive_Model!$D$41,0)))))+IF(H4272="Laptop",Predictive_Model!$D$43,IF(H4272="Mobile",Predictive_Model!$D$44,IF(H4272="TV",Predictive_Model!$D$45,IF(H4272="Tablet",Predictive_Model!$D$46,0))))+IF(K4272="Crypto",Predictive_Model!$D$48,IF(K4272="Debit Card",Predictive_Model!$D$49,IF(K4272="Gift Card",Predictive_Model!$D$50,IF(K4272="PayPal",Predictive_Model!$D$51,0))))+IF(N4272="Comedy",Predictive_Model!$D$53,IF(N4272="Documentary",Predictive_Model!$D$54,IF(N4272="Drama",Predictive_Model!$D$55,IF(N4272="Horror",Predictive_Model!$D$56,IF(N4272="Romance",Predictive_Model!$D$57,IF(N4272="Sci-Fi",Predictive_Model!$D$58,0)))))))))</f>
        <v>3.5746890232717177E-3</v>
      </c>
      <c r="V4272" s="3" t="str">
        <f t="shared" si="666"/>
        <v>Low</v>
      </c>
      <c r="W4272" s="6">
        <f t="shared" si="667"/>
        <v>3.2136454319212741E-2</v>
      </c>
      <c r="X4272" s="3" t="str">
        <f t="shared" si="668"/>
        <v>Monitor</v>
      </c>
      <c r="Y4272" s="3" t="str">
        <f t="shared" si="669"/>
        <v>OK</v>
      </c>
    </row>
    <row r="4273" spans="1:25" x14ac:dyDescent="0.25">
      <c r="A4273" s="3" t="str">
        <f>Raw_Data!A4273</f>
        <v>3b324e22-6303-4712-b779-d62414ac4ecc</v>
      </c>
      <c r="B4273" s="3">
        <f>Raw_Data!B4273</f>
        <v>63</v>
      </c>
      <c r="C4273" s="3" t="str">
        <f>Raw_Data!C4273</f>
        <v>Male</v>
      </c>
      <c r="D4273" s="3" t="str">
        <f>Raw_Data!D4273</f>
        <v>Basic</v>
      </c>
      <c r="E4273" s="3">
        <f>Raw_Data!E4273</f>
        <v>6.79</v>
      </c>
      <c r="F4273" s="3">
        <f>Raw_Data!F4273</f>
        <v>46</v>
      </c>
      <c r="G4273" s="3" t="str">
        <f>Raw_Data!G4273</f>
        <v>Asia</v>
      </c>
      <c r="H4273" s="3" t="str">
        <f>Raw_Data!H4273</f>
        <v>Tablet</v>
      </c>
      <c r="I4273" s="3">
        <f>Raw_Data!I4273</f>
        <v>8.99</v>
      </c>
      <c r="J4273" s="3">
        <f>Raw_Data!J4273</f>
        <v>1</v>
      </c>
      <c r="K4273" s="3" t="str">
        <f>Raw_Data!K4273</f>
        <v>Credit Card</v>
      </c>
      <c r="L4273" s="3">
        <f>Raw_Data!L4273</f>
        <v>1</v>
      </c>
      <c r="M4273" s="3">
        <f>Raw_Data!M4273</f>
        <v>0.14000000000000001</v>
      </c>
      <c r="N4273" s="3" t="str">
        <f>Raw_Data!N4273</f>
        <v>Comedy</v>
      </c>
      <c r="O4273" s="3" t="str">
        <f t="shared" si="660"/>
        <v>55-70</v>
      </c>
      <c r="P4273" s="3" t="str">
        <f t="shared" si="661"/>
        <v>&lt;10h</v>
      </c>
      <c r="Q4273" s="3" t="str">
        <f t="shared" si="662"/>
        <v>46-60d</v>
      </c>
      <c r="R4273" s="3" t="str">
        <f t="shared" si="663"/>
        <v>Low</v>
      </c>
      <c r="S4273" s="3" t="str">
        <f t="shared" si="664"/>
        <v>Low</v>
      </c>
      <c r="T4273" s="3" t="str">
        <f t="shared" si="665"/>
        <v>Churned</v>
      </c>
      <c r="U4273" s="4">
        <f>1/(1+EXP(-(Predictive_Model!$B$5+((B4273-Predictive_Model!$B$20)/Predictive_Model!$C$20)*Predictive_Model!$D$20+((E4273-Predictive_Model!$B$21)/Predictive_Model!$C$21)*Predictive_Model!$D$21+((F4273-Predictive_Model!$B$22)/Predictive_Model!$C$22)*Predictive_Model!$D$22+((I4273-Predictive_Model!$B$23)/Predictive_Model!$C$23)*Predictive_Model!$D$23+((L4273-Predictive_Model!$B$24)/Predictive_Model!$C$24)*Predictive_Model!$D$24+((M4273-Predictive_Model!$B$25)/Predictive_Model!$C$25)*Predictive_Model!$D$25+IF(C4273="Male",Predictive_Model!$D$31,IF(C4273="Other",Predictive_Model!$D$32,0))+IF(D4273="Premium",Predictive_Model!$D$34,IF(D4273="Standard",Predictive_Model!$D$35,0))+IF(G4273="Asia",Predictive_Model!$D$37,IF(G4273="Europe",Predictive_Model!$D$38,IF(G4273="North America",Predictive_Model!$D$39,IF(G4273="Oceania",Predictive_Model!$D$40,IF(G4273="South America",Predictive_Model!$D$41,0)))))+IF(H4273="Laptop",Predictive_Model!$D$43,IF(H4273="Mobile",Predictive_Model!$D$44,IF(H4273="TV",Predictive_Model!$D$45,IF(H4273="Tablet",Predictive_Model!$D$46,0))))+IF(K4273="Crypto",Predictive_Model!$D$48,IF(K4273="Debit Card",Predictive_Model!$D$49,IF(K4273="Gift Card",Predictive_Model!$D$50,IF(K4273="PayPal",Predictive_Model!$D$51,0))))+IF(N4273="Comedy",Predictive_Model!$D$53,IF(N4273="Documentary",Predictive_Model!$D$54,IF(N4273="Drama",Predictive_Model!$D$55,IF(N4273="Horror",Predictive_Model!$D$56,IF(N4273="Romance",Predictive_Model!$D$57,IF(N4273="Sci-Fi",Predictive_Model!$D$58,0)))))))))</f>
        <v>0.99992929435816069</v>
      </c>
      <c r="V4273" s="3" t="str">
        <f t="shared" si="666"/>
        <v>Critical</v>
      </c>
      <c r="W4273" s="6">
        <f t="shared" si="667"/>
        <v>8.99</v>
      </c>
      <c r="X4273" s="3" t="str">
        <f t="shared" si="668"/>
        <v>Priority 2</v>
      </c>
      <c r="Y4273" s="3" t="str">
        <f t="shared" si="669"/>
        <v>OK</v>
      </c>
    </row>
    <row r="4274" spans="1:25" x14ac:dyDescent="0.25">
      <c r="A4274" s="3" t="str">
        <f>Raw_Data!A4274</f>
        <v>8bfa387d-bfd3-411f-ab70-4754993bc947</v>
      </c>
      <c r="B4274" s="3">
        <f>Raw_Data!B4274</f>
        <v>57</v>
      </c>
      <c r="C4274" s="3" t="str">
        <f>Raw_Data!C4274</f>
        <v>Male</v>
      </c>
      <c r="D4274" s="3" t="str">
        <f>Raw_Data!D4274</f>
        <v>Premium</v>
      </c>
      <c r="E4274" s="3">
        <f>Raw_Data!E4274</f>
        <v>14.69</v>
      </c>
      <c r="F4274" s="3">
        <f>Raw_Data!F4274</f>
        <v>12</v>
      </c>
      <c r="G4274" s="3" t="str">
        <f>Raw_Data!G4274</f>
        <v>Africa</v>
      </c>
      <c r="H4274" s="3" t="str">
        <f>Raw_Data!H4274</f>
        <v>Desktop</v>
      </c>
      <c r="I4274" s="3">
        <f>Raw_Data!I4274</f>
        <v>17.989999999999998</v>
      </c>
      <c r="J4274" s="3">
        <f>Raw_Data!J4274</f>
        <v>0</v>
      </c>
      <c r="K4274" s="3" t="str">
        <f>Raw_Data!K4274</f>
        <v>Crypto</v>
      </c>
      <c r="L4274" s="3">
        <f>Raw_Data!L4274</f>
        <v>5</v>
      </c>
      <c r="M4274" s="3">
        <f>Raw_Data!M4274</f>
        <v>1.1299999999999999</v>
      </c>
      <c r="N4274" s="3" t="str">
        <f>Raw_Data!N4274</f>
        <v>Sci-Fi</v>
      </c>
      <c r="O4274" s="3" t="str">
        <f t="shared" si="660"/>
        <v>55-70</v>
      </c>
      <c r="P4274" s="3" t="str">
        <f t="shared" si="661"/>
        <v>10-24h</v>
      </c>
      <c r="Q4274" s="3" t="str">
        <f t="shared" si="662"/>
        <v>8-21d</v>
      </c>
      <c r="R4274" s="3" t="str">
        <f t="shared" si="663"/>
        <v>Medium</v>
      </c>
      <c r="S4274" s="3" t="str">
        <f t="shared" si="664"/>
        <v>High</v>
      </c>
      <c r="T4274" s="3" t="str">
        <f t="shared" si="665"/>
        <v>Active</v>
      </c>
      <c r="U4274" s="4">
        <f>1/(1+EXP(-(Predictive_Model!$B$5+((B4274-Predictive_Model!$B$20)/Predictive_Model!$C$20)*Predictive_Model!$D$20+((E4274-Predictive_Model!$B$21)/Predictive_Model!$C$21)*Predictive_Model!$D$21+((F4274-Predictive_Model!$B$22)/Predictive_Model!$C$22)*Predictive_Model!$D$22+((I4274-Predictive_Model!$B$23)/Predictive_Model!$C$23)*Predictive_Model!$D$23+((L4274-Predictive_Model!$B$24)/Predictive_Model!$C$24)*Predictive_Model!$D$24+((M4274-Predictive_Model!$B$25)/Predictive_Model!$C$25)*Predictive_Model!$D$25+IF(C4274="Male",Predictive_Model!$D$31,IF(C4274="Other",Predictive_Model!$D$32,0))+IF(D4274="Premium",Predictive_Model!$D$34,IF(D4274="Standard",Predictive_Model!$D$35,0))+IF(G4274="Asia",Predictive_Model!$D$37,IF(G4274="Europe",Predictive_Model!$D$38,IF(G4274="North America",Predictive_Model!$D$39,IF(G4274="Oceania",Predictive_Model!$D$40,IF(G4274="South America",Predictive_Model!$D$41,0)))))+IF(H4274="Laptop",Predictive_Model!$D$43,IF(H4274="Mobile",Predictive_Model!$D$44,IF(H4274="TV",Predictive_Model!$D$45,IF(H4274="Tablet",Predictive_Model!$D$46,0))))+IF(K4274="Crypto",Predictive_Model!$D$48,IF(K4274="Debit Card",Predictive_Model!$D$49,IF(K4274="Gift Card",Predictive_Model!$D$50,IF(K4274="PayPal",Predictive_Model!$D$51,0))))+IF(N4274="Comedy",Predictive_Model!$D$53,IF(N4274="Documentary",Predictive_Model!$D$54,IF(N4274="Drama",Predictive_Model!$D$55,IF(N4274="Horror",Predictive_Model!$D$56,IF(N4274="Romance",Predictive_Model!$D$57,IF(N4274="Sci-Fi",Predictive_Model!$D$58,0)))))))))</f>
        <v>1.4507561199239136E-3</v>
      </c>
      <c r="V4274" s="3" t="str">
        <f t="shared" si="666"/>
        <v>Low</v>
      </c>
      <c r="W4274" s="6">
        <f t="shared" si="667"/>
        <v>2.6099102597431204E-2</v>
      </c>
      <c r="X4274" s="3" t="str">
        <f t="shared" si="668"/>
        <v>Monitor</v>
      </c>
      <c r="Y4274" s="3" t="str">
        <f t="shared" si="669"/>
        <v>OK</v>
      </c>
    </row>
    <row r="4275" spans="1:25" x14ac:dyDescent="0.25">
      <c r="A4275" s="3" t="str">
        <f>Raw_Data!A4275</f>
        <v>3937c4f3-e061-412e-881c-4abc32f985e0</v>
      </c>
      <c r="B4275" s="3">
        <f>Raw_Data!B4275</f>
        <v>24</v>
      </c>
      <c r="C4275" s="3" t="str">
        <f>Raw_Data!C4275</f>
        <v>Male</v>
      </c>
      <c r="D4275" s="3" t="str">
        <f>Raw_Data!D4275</f>
        <v>Standard</v>
      </c>
      <c r="E4275" s="3">
        <f>Raw_Data!E4275</f>
        <v>7.75</v>
      </c>
      <c r="F4275" s="3">
        <f>Raw_Data!F4275</f>
        <v>25</v>
      </c>
      <c r="G4275" s="3" t="str">
        <f>Raw_Data!G4275</f>
        <v>Europe</v>
      </c>
      <c r="H4275" s="3" t="str">
        <f>Raw_Data!H4275</f>
        <v>Laptop</v>
      </c>
      <c r="I4275" s="3">
        <f>Raw_Data!I4275</f>
        <v>13.99</v>
      </c>
      <c r="J4275" s="3">
        <f>Raw_Data!J4275</f>
        <v>0</v>
      </c>
      <c r="K4275" s="3" t="str">
        <f>Raw_Data!K4275</f>
        <v>Crypto</v>
      </c>
      <c r="L4275" s="3">
        <f>Raw_Data!L4275</f>
        <v>5</v>
      </c>
      <c r="M4275" s="3">
        <f>Raw_Data!M4275</f>
        <v>0.3</v>
      </c>
      <c r="N4275" s="3" t="str">
        <f>Raw_Data!N4275</f>
        <v>Action</v>
      </c>
      <c r="O4275" s="3" t="str">
        <f t="shared" si="660"/>
        <v>18-24</v>
      </c>
      <c r="P4275" s="3" t="str">
        <f t="shared" si="661"/>
        <v>&lt;10h</v>
      </c>
      <c r="Q4275" s="3" t="str">
        <f t="shared" si="662"/>
        <v>22-45d</v>
      </c>
      <c r="R4275" s="3" t="str">
        <f t="shared" si="663"/>
        <v>Medium</v>
      </c>
      <c r="S4275" s="3" t="str">
        <f t="shared" si="664"/>
        <v>Mid</v>
      </c>
      <c r="T4275" s="3" t="str">
        <f t="shared" si="665"/>
        <v>Active</v>
      </c>
      <c r="U4275" s="4">
        <f>1/(1+EXP(-(Predictive_Model!$B$5+((B4275-Predictive_Model!$B$20)/Predictive_Model!$C$20)*Predictive_Model!$D$20+((E4275-Predictive_Model!$B$21)/Predictive_Model!$C$21)*Predictive_Model!$D$21+((F4275-Predictive_Model!$B$22)/Predictive_Model!$C$22)*Predictive_Model!$D$22+((I4275-Predictive_Model!$B$23)/Predictive_Model!$C$23)*Predictive_Model!$D$23+((L4275-Predictive_Model!$B$24)/Predictive_Model!$C$24)*Predictive_Model!$D$24+((M4275-Predictive_Model!$B$25)/Predictive_Model!$C$25)*Predictive_Model!$D$25+IF(C4275="Male",Predictive_Model!$D$31,IF(C4275="Other",Predictive_Model!$D$32,0))+IF(D4275="Premium",Predictive_Model!$D$34,IF(D4275="Standard",Predictive_Model!$D$35,0))+IF(G4275="Asia",Predictive_Model!$D$37,IF(G4275="Europe",Predictive_Model!$D$38,IF(G4275="North America",Predictive_Model!$D$39,IF(G4275="Oceania",Predictive_Model!$D$40,IF(G4275="South America",Predictive_Model!$D$41,0)))))+IF(H4275="Laptop",Predictive_Model!$D$43,IF(H4275="Mobile",Predictive_Model!$D$44,IF(H4275="TV",Predictive_Model!$D$45,IF(H4275="Tablet",Predictive_Model!$D$46,0))))+IF(K4275="Crypto",Predictive_Model!$D$48,IF(K4275="Debit Card",Predictive_Model!$D$49,IF(K4275="Gift Card",Predictive_Model!$D$50,IF(K4275="PayPal",Predictive_Model!$D$51,0))))+IF(N4275="Comedy",Predictive_Model!$D$53,IF(N4275="Documentary",Predictive_Model!$D$54,IF(N4275="Drama",Predictive_Model!$D$55,IF(N4275="Horror",Predictive_Model!$D$56,IF(N4275="Romance",Predictive_Model!$D$57,IF(N4275="Sci-Fi",Predictive_Model!$D$58,0)))))))))</f>
        <v>0.64337891492733013</v>
      </c>
      <c r="V4275" s="3" t="str">
        <f t="shared" si="666"/>
        <v>High</v>
      </c>
      <c r="W4275" s="6">
        <f t="shared" si="667"/>
        <v>9.0008710198333493</v>
      </c>
      <c r="X4275" s="3" t="str">
        <f t="shared" si="668"/>
        <v>Priority 2</v>
      </c>
      <c r="Y4275" s="3" t="str">
        <f t="shared" si="669"/>
        <v>OK</v>
      </c>
    </row>
    <row r="4276" spans="1:25" x14ac:dyDescent="0.25">
      <c r="A4276" s="3" t="str">
        <f>Raw_Data!A4276</f>
        <v>f2bd18f7-ed02-4f34-980e-1c7dba261108</v>
      </c>
      <c r="B4276" s="3">
        <f>Raw_Data!B4276</f>
        <v>56</v>
      </c>
      <c r="C4276" s="3" t="str">
        <f>Raw_Data!C4276</f>
        <v>Female</v>
      </c>
      <c r="D4276" s="3" t="str">
        <f>Raw_Data!D4276</f>
        <v>Premium</v>
      </c>
      <c r="E4276" s="3">
        <f>Raw_Data!E4276</f>
        <v>8.83</v>
      </c>
      <c r="F4276" s="3">
        <f>Raw_Data!F4276</f>
        <v>10</v>
      </c>
      <c r="G4276" s="3" t="str">
        <f>Raw_Data!G4276</f>
        <v>Europe</v>
      </c>
      <c r="H4276" s="3" t="str">
        <f>Raw_Data!H4276</f>
        <v>Tablet</v>
      </c>
      <c r="I4276" s="3">
        <f>Raw_Data!I4276</f>
        <v>17.989999999999998</v>
      </c>
      <c r="J4276" s="3">
        <f>Raw_Data!J4276</f>
        <v>0</v>
      </c>
      <c r="K4276" s="3" t="str">
        <f>Raw_Data!K4276</f>
        <v>Debit Card</v>
      </c>
      <c r="L4276" s="3">
        <f>Raw_Data!L4276</f>
        <v>1</v>
      </c>
      <c r="M4276" s="3">
        <f>Raw_Data!M4276</f>
        <v>0.8</v>
      </c>
      <c r="N4276" s="3" t="str">
        <f>Raw_Data!N4276</f>
        <v>Documentary</v>
      </c>
      <c r="O4276" s="3" t="str">
        <f t="shared" si="660"/>
        <v>55-70</v>
      </c>
      <c r="P4276" s="3" t="str">
        <f t="shared" si="661"/>
        <v>&lt;10h</v>
      </c>
      <c r="Q4276" s="3" t="str">
        <f t="shared" si="662"/>
        <v>8-21d</v>
      </c>
      <c r="R4276" s="3" t="str">
        <f t="shared" si="663"/>
        <v>Medium</v>
      </c>
      <c r="S4276" s="3" t="str">
        <f t="shared" si="664"/>
        <v>High</v>
      </c>
      <c r="T4276" s="3" t="str">
        <f t="shared" si="665"/>
        <v>Active</v>
      </c>
      <c r="U4276" s="4">
        <f>1/(1+EXP(-(Predictive_Model!$B$5+((B4276-Predictive_Model!$B$20)/Predictive_Model!$C$20)*Predictive_Model!$D$20+((E4276-Predictive_Model!$B$21)/Predictive_Model!$C$21)*Predictive_Model!$D$21+((F4276-Predictive_Model!$B$22)/Predictive_Model!$C$22)*Predictive_Model!$D$22+((I4276-Predictive_Model!$B$23)/Predictive_Model!$C$23)*Predictive_Model!$D$23+((L4276-Predictive_Model!$B$24)/Predictive_Model!$C$24)*Predictive_Model!$D$24+((M4276-Predictive_Model!$B$25)/Predictive_Model!$C$25)*Predictive_Model!$D$25+IF(C4276="Male",Predictive_Model!$D$31,IF(C4276="Other",Predictive_Model!$D$32,0))+IF(D4276="Premium",Predictive_Model!$D$34,IF(D4276="Standard",Predictive_Model!$D$35,0))+IF(G4276="Asia",Predictive_Model!$D$37,IF(G4276="Europe",Predictive_Model!$D$38,IF(G4276="North America",Predictive_Model!$D$39,IF(G4276="Oceania",Predictive_Model!$D$40,IF(G4276="South America",Predictive_Model!$D$41,0)))))+IF(H4276="Laptop",Predictive_Model!$D$43,IF(H4276="Mobile",Predictive_Model!$D$44,IF(H4276="TV",Predictive_Model!$D$45,IF(H4276="Tablet",Predictive_Model!$D$46,0))))+IF(K4276="Crypto",Predictive_Model!$D$48,IF(K4276="Debit Card",Predictive_Model!$D$49,IF(K4276="Gift Card",Predictive_Model!$D$50,IF(K4276="PayPal",Predictive_Model!$D$51,0))))+IF(N4276="Comedy",Predictive_Model!$D$53,IF(N4276="Documentary",Predictive_Model!$D$54,IF(N4276="Drama",Predictive_Model!$D$55,IF(N4276="Horror",Predictive_Model!$D$56,IF(N4276="Romance",Predictive_Model!$D$57,IF(N4276="Sci-Fi",Predictive_Model!$D$58,0)))))))))</f>
        <v>0.52744793582639471</v>
      </c>
      <c r="V4276" s="3" t="str">
        <f t="shared" si="666"/>
        <v>High</v>
      </c>
      <c r="W4276" s="6">
        <f t="shared" si="667"/>
        <v>9.4887883655168395</v>
      </c>
      <c r="X4276" s="3" t="str">
        <f t="shared" si="668"/>
        <v>Monitor</v>
      </c>
      <c r="Y4276" s="3" t="str">
        <f t="shared" si="669"/>
        <v>OK</v>
      </c>
    </row>
    <row r="4277" spans="1:25" x14ac:dyDescent="0.25">
      <c r="A4277" s="3" t="str">
        <f>Raw_Data!A4277</f>
        <v>2224d120-e062-49d2-bd41-26419d703ce9</v>
      </c>
      <c r="B4277" s="3">
        <f>Raw_Data!B4277</f>
        <v>39</v>
      </c>
      <c r="C4277" s="3" t="str">
        <f>Raw_Data!C4277</f>
        <v>Other</v>
      </c>
      <c r="D4277" s="3" t="str">
        <f>Raw_Data!D4277</f>
        <v>Premium</v>
      </c>
      <c r="E4277" s="3">
        <f>Raw_Data!E4277</f>
        <v>18.98</v>
      </c>
      <c r="F4277" s="3">
        <f>Raw_Data!F4277</f>
        <v>37</v>
      </c>
      <c r="G4277" s="3" t="str">
        <f>Raw_Data!G4277</f>
        <v>Asia</v>
      </c>
      <c r="H4277" s="3" t="str">
        <f>Raw_Data!H4277</f>
        <v>Laptop</v>
      </c>
      <c r="I4277" s="3">
        <f>Raw_Data!I4277</f>
        <v>17.989999999999998</v>
      </c>
      <c r="J4277" s="3">
        <f>Raw_Data!J4277</f>
        <v>0</v>
      </c>
      <c r="K4277" s="3" t="str">
        <f>Raw_Data!K4277</f>
        <v>Gift Card</v>
      </c>
      <c r="L4277" s="3">
        <f>Raw_Data!L4277</f>
        <v>3</v>
      </c>
      <c r="M4277" s="3">
        <f>Raw_Data!M4277</f>
        <v>0.5</v>
      </c>
      <c r="N4277" s="3" t="str">
        <f>Raw_Data!N4277</f>
        <v>Comedy</v>
      </c>
      <c r="O4277" s="3" t="str">
        <f t="shared" si="660"/>
        <v>35-44</v>
      </c>
      <c r="P4277" s="3" t="str">
        <f t="shared" si="661"/>
        <v>10-24h</v>
      </c>
      <c r="Q4277" s="3" t="str">
        <f t="shared" si="662"/>
        <v>22-45d</v>
      </c>
      <c r="R4277" s="3" t="str">
        <f t="shared" si="663"/>
        <v>Medium</v>
      </c>
      <c r="S4277" s="3" t="str">
        <f t="shared" si="664"/>
        <v>High</v>
      </c>
      <c r="T4277" s="3" t="str">
        <f t="shared" si="665"/>
        <v>Active</v>
      </c>
      <c r="U4277" s="4">
        <f>1/(1+EXP(-(Predictive_Model!$B$5+((B4277-Predictive_Model!$B$20)/Predictive_Model!$C$20)*Predictive_Model!$D$20+((E4277-Predictive_Model!$B$21)/Predictive_Model!$C$21)*Predictive_Model!$D$21+((F4277-Predictive_Model!$B$22)/Predictive_Model!$C$22)*Predictive_Model!$D$22+((I4277-Predictive_Model!$B$23)/Predictive_Model!$C$23)*Predictive_Model!$D$23+((L4277-Predictive_Model!$B$24)/Predictive_Model!$C$24)*Predictive_Model!$D$24+((M4277-Predictive_Model!$B$25)/Predictive_Model!$C$25)*Predictive_Model!$D$25+IF(C4277="Male",Predictive_Model!$D$31,IF(C4277="Other",Predictive_Model!$D$32,0))+IF(D4277="Premium",Predictive_Model!$D$34,IF(D4277="Standard",Predictive_Model!$D$35,0))+IF(G4277="Asia",Predictive_Model!$D$37,IF(G4277="Europe",Predictive_Model!$D$38,IF(G4277="North America",Predictive_Model!$D$39,IF(G4277="Oceania",Predictive_Model!$D$40,IF(G4277="South America",Predictive_Model!$D$41,0)))))+IF(H4277="Laptop",Predictive_Model!$D$43,IF(H4277="Mobile",Predictive_Model!$D$44,IF(H4277="TV",Predictive_Model!$D$45,IF(H4277="Tablet",Predictive_Model!$D$46,0))))+IF(K4277="Crypto",Predictive_Model!$D$48,IF(K4277="Debit Card",Predictive_Model!$D$49,IF(K4277="Gift Card",Predictive_Model!$D$50,IF(K4277="PayPal",Predictive_Model!$D$51,0))))+IF(N4277="Comedy",Predictive_Model!$D$53,IF(N4277="Documentary",Predictive_Model!$D$54,IF(N4277="Drama",Predictive_Model!$D$55,IF(N4277="Horror",Predictive_Model!$D$56,IF(N4277="Romance",Predictive_Model!$D$57,IF(N4277="Sci-Fi",Predictive_Model!$D$58,0)))))))))</f>
        <v>0.15128586091440188</v>
      </c>
      <c r="V4277" s="3" t="str">
        <f t="shared" si="666"/>
        <v>Low</v>
      </c>
      <c r="W4277" s="6">
        <f t="shared" si="667"/>
        <v>2.7216326378500897</v>
      </c>
      <c r="X4277" s="3" t="str">
        <f t="shared" si="668"/>
        <v>Monitor</v>
      </c>
      <c r="Y4277" s="3" t="str">
        <f t="shared" si="669"/>
        <v>OK</v>
      </c>
    </row>
    <row r="4278" spans="1:25" x14ac:dyDescent="0.25">
      <c r="A4278" s="3" t="str">
        <f>Raw_Data!A4278</f>
        <v>fedb3f81-a21c-43fe-839b-fcb7c0252e68</v>
      </c>
      <c r="B4278" s="3">
        <f>Raw_Data!B4278</f>
        <v>66</v>
      </c>
      <c r="C4278" s="3" t="str">
        <f>Raw_Data!C4278</f>
        <v>Other</v>
      </c>
      <c r="D4278" s="3" t="str">
        <f>Raw_Data!D4278</f>
        <v>Basic</v>
      </c>
      <c r="E4278" s="3">
        <f>Raw_Data!E4278</f>
        <v>31.95</v>
      </c>
      <c r="F4278" s="3">
        <f>Raw_Data!F4278</f>
        <v>12</v>
      </c>
      <c r="G4278" s="3" t="str">
        <f>Raw_Data!G4278</f>
        <v>Africa</v>
      </c>
      <c r="H4278" s="3" t="str">
        <f>Raw_Data!H4278</f>
        <v>Mobile</v>
      </c>
      <c r="I4278" s="3">
        <f>Raw_Data!I4278</f>
        <v>8.99</v>
      </c>
      <c r="J4278" s="3">
        <f>Raw_Data!J4278</f>
        <v>0</v>
      </c>
      <c r="K4278" s="3" t="str">
        <f>Raw_Data!K4278</f>
        <v>Debit Card</v>
      </c>
      <c r="L4278" s="3">
        <f>Raw_Data!L4278</f>
        <v>4</v>
      </c>
      <c r="M4278" s="3">
        <f>Raw_Data!M4278</f>
        <v>2.46</v>
      </c>
      <c r="N4278" s="3" t="str">
        <f>Raw_Data!N4278</f>
        <v>Horror</v>
      </c>
      <c r="O4278" s="3" t="str">
        <f t="shared" si="660"/>
        <v>55-70</v>
      </c>
      <c r="P4278" s="3" t="str">
        <f t="shared" si="661"/>
        <v>25-49h</v>
      </c>
      <c r="Q4278" s="3" t="str">
        <f t="shared" si="662"/>
        <v>8-21d</v>
      </c>
      <c r="R4278" s="3" t="str">
        <f t="shared" si="663"/>
        <v>High</v>
      </c>
      <c r="S4278" s="3" t="str">
        <f t="shared" si="664"/>
        <v>Low</v>
      </c>
      <c r="T4278" s="3" t="str">
        <f t="shared" si="665"/>
        <v>Active</v>
      </c>
      <c r="U4278" s="4">
        <f>1/(1+EXP(-(Predictive_Model!$B$5+((B4278-Predictive_Model!$B$20)/Predictive_Model!$C$20)*Predictive_Model!$D$20+((E4278-Predictive_Model!$B$21)/Predictive_Model!$C$21)*Predictive_Model!$D$21+((F4278-Predictive_Model!$B$22)/Predictive_Model!$C$22)*Predictive_Model!$D$22+((I4278-Predictive_Model!$B$23)/Predictive_Model!$C$23)*Predictive_Model!$D$23+((L4278-Predictive_Model!$B$24)/Predictive_Model!$C$24)*Predictive_Model!$D$24+((M4278-Predictive_Model!$B$25)/Predictive_Model!$C$25)*Predictive_Model!$D$25+IF(C4278="Male",Predictive_Model!$D$31,IF(C4278="Other",Predictive_Model!$D$32,0))+IF(D4278="Premium",Predictive_Model!$D$34,IF(D4278="Standard",Predictive_Model!$D$35,0))+IF(G4278="Asia",Predictive_Model!$D$37,IF(G4278="Europe",Predictive_Model!$D$38,IF(G4278="North America",Predictive_Model!$D$39,IF(G4278="Oceania",Predictive_Model!$D$40,IF(G4278="South America",Predictive_Model!$D$41,0)))))+IF(H4278="Laptop",Predictive_Model!$D$43,IF(H4278="Mobile",Predictive_Model!$D$44,IF(H4278="TV",Predictive_Model!$D$45,IF(H4278="Tablet",Predictive_Model!$D$46,0))))+IF(K4278="Crypto",Predictive_Model!$D$48,IF(K4278="Debit Card",Predictive_Model!$D$49,IF(K4278="Gift Card",Predictive_Model!$D$50,IF(K4278="PayPal",Predictive_Model!$D$51,0))))+IF(N4278="Comedy",Predictive_Model!$D$53,IF(N4278="Documentary",Predictive_Model!$D$54,IF(N4278="Drama",Predictive_Model!$D$55,IF(N4278="Horror",Predictive_Model!$D$56,IF(N4278="Romance",Predictive_Model!$D$57,IF(N4278="Sci-Fi",Predictive_Model!$D$58,0)))))))))</f>
        <v>1.1221993489487579E-4</v>
      </c>
      <c r="V4278" s="3" t="str">
        <f t="shared" si="666"/>
        <v>Low</v>
      </c>
      <c r="W4278" s="6">
        <f t="shared" si="667"/>
        <v>1.0088572147049335E-3</v>
      </c>
      <c r="X4278" s="3" t="str">
        <f t="shared" si="668"/>
        <v>Monitor</v>
      </c>
      <c r="Y4278" s="3" t="str">
        <f t="shared" si="669"/>
        <v>OK</v>
      </c>
    </row>
    <row r="4279" spans="1:25" x14ac:dyDescent="0.25">
      <c r="A4279" s="3" t="str">
        <f>Raw_Data!A4279</f>
        <v>74e01e40-d5a7-4efb-90fe-f1300408cb29</v>
      </c>
      <c r="B4279" s="3">
        <f>Raw_Data!B4279</f>
        <v>38</v>
      </c>
      <c r="C4279" s="3" t="str">
        <f>Raw_Data!C4279</f>
        <v>Female</v>
      </c>
      <c r="D4279" s="3" t="str">
        <f>Raw_Data!D4279</f>
        <v>Premium</v>
      </c>
      <c r="E4279" s="3">
        <f>Raw_Data!E4279</f>
        <v>15.01</v>
      </c>
      <c r="F4279" s="3">
        <f>Raw_Data!F4279</f>
        <v>31</v>
      </c>
      <c r="G4279" s="3" t="str">
        <f>Raw_Data!G4279</f>
        <v>Africa</v>
      </c>
      <c r="H4279" s="3" t="str">
        <f>Raw_Data!H4279</f>
        <v>Desktop</v>
      </c>
      <c r="I4279" s="3">
        <f>Raw_Data!I4279</f>
        <v>17.989999999999998</v>
      </c>
      <c r="J4279" s="3">
        <f>Raw_Data!J4279</f>
        <v>0</v>
      </c>
      <c r="K4279" s="3" t="str">
        <f>Raw_Data!K4279</f>
        <v>Debit Card</v>
      </c>
      <c r="L4279" s="3">
        <f>Raw_Data!L4279</f>
        <v>5</v>
      </c>
      <c r="M4279" s="3">
        <f>Raw_Data!M4279</f>
        <v>0.47</v>
      </c>
      <c r="N4279" s="3" t="str">
        <f>Raw_Data!N4279</f>
        <v>Sci-Fi</v>
      </c>
      <c r="O4279" s="3" t="str">
        <f t="shared" si="660"/>
        <v>35-44</v>
      </c>
      <c r="P4279" s="3" t="str">
        <f t="shared" si="661"/>
        <v>10-24h</v>
      </c>
      <c r="Q4279" s="3" t="str">
        <f t="shared" si="662"/>
        <v>22-45d</v>
      </c>
      <c r="R4279" s="3" t="str">
        <f t="shared" si="663"/>
        <v>Medium</v>
      </c>
      <c r="S4279" s="3" t="str">
        <f t="shared" si="664"/>
        <v>High</v>
      </c>
      <c r="T4279" s="3" t="str">
        <f t="shared" si="665"/>
        <v>Active</v>
      </c>
      <c r="U4279" s="4">
        <f>1/(1+EXP(-(Predictive_Model!$B$5+((B4279-Predictive_Model!$B$20)/Predictive_Model!$C$20)*Predictive_Model!$D$20+((E4279-Predictive_Model!$B$21)/Predictive_Model!$C$21)*Predictive_Model!$D$21+((F4279-Predictive_Model!$B$22)/Predictive_Model!$C$22)*Predictive_Model!$D$22+((I4279-Predictive_Model!$B$23)/Predictive_Model!$C$23)*Predictive_Model!$D$23+((L4279-Predictive_Model!$B$24)/Predictive_Model!$C$24)*Predictive_Model!$D$24+((M4279-Predictive_Model!$B$25)/Predictive_Model!$C$25)*Predictive_Model!$D$25+IF(C4279="Male",Predictive_Model!$D$31,IF(C4279="Other",Predictive_Model!$D$32,0))+IF(D4279="Premium",Predictive_Model!$D$34,IF(D4279="Standard",Predictive_Model!$D$35,0))+IF(G4279="Asia",Predictive_Model!$D$37,IF(G4279="Europe",Predictive_Model!$D$38,IF(G4279="North America",Predictive_Model!$D$39,IF(G4279="Oceania",Predictive_Model!$D$40,IF(G4279="South America",Predictive_Model!$D$41,0)))))+IF(H4279="Laptop",Predictive_Model!$D$43,IF(H4279="Mobile",Predictive_Model!$D$44,IF(H4279="TV",Predictive_Model!$D$45,IF(H4279="Tablet",Predictive_Model!$D$46,0))))+IF(K4279="Crypto",Predictive_Model!$D$48,IF(K4279="Debit Card",Predictive_Model!$D$49,IF(K4279="Gift Card",Predictive_Model!$D$50,IF(K4279="PayPal",Predictive_Model!$D$51,0))))+IF(N4279="Comedy",Predictive_Model!$D$53,IF(N4279="Documentary",Predictive_Model!$D$54,IF(N4279="Drama",Predictive_Model!$D$55,IF(N4279="Horror",Predictive_Model!$D$56,IF(N4279="Romance",Predictive_Model!$D$57,IF(N4279="Sci-Fi",Predictive_Model!$D$58,0)))))))))</f>
        <v>4.336364354861344E-2</v>
      </c>
      <c r="V4279" s="3" t="str">
        <f t="shared" si="666"/>
        <v>Low</v>
      </c>
      <c r="W4279" s="6">
        <f t="shared" si="667"/>
        <v>0.7801119474395557</v>
      </c>
      <c r="X4279" s="3" t="str">
        <f t="shared" si="668"/>
        <v>Monitor</v>
      </c>
      <c r="Y4279" s="3" t="str">
        <f t="shared" si="669"/>
        <v>OK</v>
      </c>
    </row>
    <row r="4280" spans="1:25" x14ac:dyDescent="0.25">
      <c r="A4280" s="3" t="str">
        <f>Raw_Data!A4280</f>
        <v>048c60bd-5233-445a-83d5-f33e8e5ad0f1</v>
      </c>
      <c r="B4280" s="3">
        <f>Raw_Data!B4280</f>
        <v>49</v>
      </c>
      <c r="C4280" s="3" t="str">
        <f>Raw_Data!C4280</f>
        <v>Other</v>
      </c>
      <c r="D4280" s="3" t="str">
        <f>Raw_Data!D4280</f>
        <v>Basic</v>
      </c>
      <c r="E4280" s="3">
        <f>Raw_Data!E4280</f>
        <v>15.49</v>
      </c>
      <c r="F4280" s="3">
        <f>Raw_Data!F4280</f>
        <v>18</v>
      </c>
      <c r="G4280" s="3" t="str">
        <f>Raw_Data!G4280</f>
        <v>North America</v>
      </c>
      <c r="H4280" s="3" t="str">
        <f>Raw_Data!H4280</f>
        <v>Tablet</v>
      </c>
      <c r="I4280" s="3">
        <f>Raw_Data!I4280</f>
        <v>8.99</v>
      </c>
      <c r="J4280" s="3">
        <f>Raw_Data!J4280</f>
        <v>0</v>
      </c>
      <c r="K4280" s="3" t="str">
        <f>Raw_Data!K4280</f>
        <v>Credit Card</v>
      </c>
      <c r="L4280" s="3">
        <f>Raw_Data!L4280</f>
        <v>3</v>
      </c>
      <c r="M4280" s="3">
        <f>Raw_Data!M4280</f>
        <v>0.82</v>
      </c>
      <c r="N4280" s="3" t="str">
        <f>Raw_Data!N4280</f>
        <v>Documentary</v>
      </c>
      <c r="O4280" s="3" t="str">
        <f t="shared" si="660"/>
        <v>45-54</v>
      </c>
      <c r="P4280" s="3" t="str">
        <f t="shared" si="661"/>
        <v>10-24h</v>
      </c>
      <c r="Q4280" s="3" t="str">
        <f t="shared" si="662"/>
        <v>8-21d</v>
      </c>
      <c r="R4280" s="3" t="str">
        <f t="shared" si="663"/>
        <v>Medium</v>
      </c>
      <c r="S4280" s="3" t="str">
        <f t="shared" si="664"/>
        <v>Low</v>
      </c>
      <c r="T4280" s="3" t="str">
        <f t="shared" si="665"/>
        <v>Active</v>
      </c>
      <c r="U4280" s="4">
        <f>1/(1+EXP(-(Predictive_Model!$B$5+((B4280-Predictive_Model!$B$20)/Predictive_Model!$C$20)*Predictive_Model!$D$20+((E4280-Predictive_Model!$B$21)/Predictive_Model!$C$21)*Predictive_Model!$D$21+((F4280-Predictive_Model!$B$22)/Predictive_Model!$C$22)*Predictive_Model!$D$22+((I4280-Predictive_Model!$B$23)/Predictive_Model!$C$23)*Predictive_Model!$D$23+((L4280-Predictive_Model!$B$24)/Predictive_Model!$C$24)*Predictive_Model!$D$24+((M4280-Predictive_Model!$B$25)/Predictive_Model!$C$25)*Predictive_Model!$D$25+IF(C4280="Male",Predictive_Model!$D$31,IF(C4280="Other",Predictive_Model!$D$32,0))+IF(D4280="Premium",Predictive_Model!$D$34,IF(D4280="Standard",Predictive_Model!$D$35,0))+IF(G4280="Asia",Predictive_Model!$D$37,IF(G4280="Europe",Predictive_Model!$D$38,IF(G4280="North America",Predictive_Model!$D$39,IF(G4280="Oceania",Predictive_Model!$D$40,IF(G4280="South America",Predictive_Model!$D$41,0)))))+IF(H4280="Laptop",Predictive_Model!$D$43,IF(H4280="Mobile",Predictive_Model!$D$44,IF(H4280="TV",Predictive_Model!$D$45,IF(H4280="Tablet",Predictive_Model!$D$46,0))))+IF(K4280="Crypto",Predictive_Model!$D$48,IF(K4280="Debit Card",Predictive_Model!$D$49,IF(K4280="Gift Card",Predictive_Model!$D$50,IF(K4280="PayPal",Predictive_Model!$D$51,0))))+IF(N4280="Comedy",Predictive_Model!$D$53,IF(N4280="Documentary",Predictive_Model!$D$54,IF(N4280="Drama",Predictive_Model!$D$55,IF(N4280="Horror",Predictive_Model!$D$56,IF(N4280="Romance",Predictive_Model!$D$57,IF(N4280="Sci-Fi",Predictive_Model!$D$58,0)))))))))</f>
        <v>0.6481906091627917</v>
      </c>
      <c r="V4280" s="3" t="str">
        <f t="shared" si="666"/>
        <v>High</v>
      </c>
      <c r="W4280" s="6">
        <f t="shared" si="667"/>
        <v>5.8272335763734979</v>
      </c>
      <c r="X4280" s="3" t="str">
        <f t="shared" si="668"/>
        <v>Monitor</v>
      </c>
      <c r="Y4280" s="3" t="str">
        <f t="shared" si="669"/>
        <v>OK</v>
      </c>
    </row>
    <row r="4281" spans="1:25" x14ac:dyDescent="0.25">
      <c r="A4281" s="3" t="str">
        <f>Raw_Data!A4281</f>
        <v>b4ebf013-bb7d-4033-b06d-cd08a2026791</v>
      </c>
      <c r="B4281" s="3">
        <f>Raw_Data!B4281</f>
        <v>25</v>
      </c>
      <c r="C4281" s="3" t="str">
        <f>Raw_Data!C4281</f>
        <v>Female</v>
      </c>
      <c r="D4281" s="3" t="str">
        <f>Raw_Data!D4281</f>
        <v>Basic</v>
      </c>
      <c r="E4281" s="3">
        <f>Raw_Data!E4281</f>
        <v>2.78</v>
      </c>
      <c r="F4281" s="3">
        <f>Raw_Data!F4281</f>
        <v>0</v>
      </c>
      <c r="G4281" s="3" t="str">
        <f>Raw_Data!G4281</f>
        <v>Oceania</v>
      </c>
      <c r="H4281" s="3" t="str">
        <f>Raw_Data!H4281</f>
        <v>TV</v>
      </c>
      <c r="I4281" s="3">
        <f>Raw_Data!I4281</f>
        <v>8.99</v>
      </c>
      <c r="J4281" s="3">
        <f>Raw_Data!J4281</f>
        <v>1</v>
      </c>
      <c r="K4281" s="3" t="str">
        <f>Raw_Data!K4281</f>
        <v>Debit Card</v>
      </c>
      <c r="L4281" s="3">
        <f>Raw_Data!L4281</f>
        <v>1</v>
      </c>
      <c r="M4281" s="3">
        <f>Raw_Data!M4281</f>
        <v>2.78</v>
      </c>
      <c r="N4281" s="3" t="str">
        <f>Raw_Data!N4281</f>
        <v>Drama</v>
      </c>
      <c r="O4281" s="3" t="str">
        <f t="shared" si="660"/>
        <v>25-34</v>
      </c>
      <c r="P4281" s="3" t="str">
        <f t="shared" si="661"/>
        <v>&lt;10h</v>
      </c>
      <c r="Q4281" s="3" t="str">
        <f t="shared" si="662"/>
        <v>0-7d</v>
      </c>
      <c r="R4281" s="3" t="str">
        <f t="shared" si="663"/>
        <v>Medium</v>
      </c>
      <c r="S4281" s="3" t="str">
        <f t="shared" si="664"/>
        <v>Low</v>
      </c>
      <c r="T4281" s="3" t="str">
        <f t="shared" si="665"/>
        <v>Churned</v>
      </c>
      <c r="U4281" s="4">
        <f>1/(1+EXP(-(Predictive_Model!$B$5+((B4281-Predictive_Model!$B$20)/Predictive_Model!$C$20)*Predictive_Model!$D$20+((E4281-Predictive_Model!$B$21)/Predictive_Model!$C$21)*Predictive_Model!$D$21+((F4281-Predictive_Model!$B$22)/Predictive_Model!$C$22)*Predictive_Model!$D$22+((I4281-Predictive_Model!$B$23)/Predictive_Model!$C$23)*Predictive_Model!$D$23+((L4281-Predictive_Model!$B$24)/Predictive_Model!$C$24)*Predictive_Model!$D$24+((M4281-Predictive_Model!$B$25)/Predictive_Model!$C$25)*Predictive_Model!$D$25+IF(C4281="Male",Predictive_Model!$D$31,IF(C4281="Other",Predictive_Model!$D$32,0))+IF(D4281="Premium",Predictive_Model!$D$34,IF(D4281="Standard",Predictive_Model!$D$35,0))+IF(G4281="Asia",Predictive_Model!$D$37,IF(G4281="Europe",Predictive_Model!$D$38,IF(G4281="North America",Predictive_Model!$D$39,IF(G4281="Oceania",Predictive_Model!$D$40,IF(G4281="South America",Predictive_Model!$D$41,0)))))+IF(H4281="Laptop",Predictive_Model!$D$43,IF(H4281="Mobile",Predictive_Model!$D$44,IF(H4281="TV",Predictive_Model!$D$45,IF(H4281="Tablet",Predictive_Model!$D$46,0))))+IF(K4281="Crypto",Predictive_Model!$D$48,IF(K4281="Debit Card",Predictive_Model!$D$49,IF(K4281="Gift Card",Predictive_Model!$D$50,IF(K4281="PayPal",Predictive_Model!$D$51,0))))+IF(N4281="Comedy",Predictive_Model!$D$53,IF(N4281="Documentary",Predictive_Model!$D$54,IF(N4281="Drama",Predictive_Model!$D$55,IF(N4281="Horror",Predictive_Model!$D$56,IF(N4281="Romance",Predictive_Model!$D$57,IF(N4281="Sci-Fi",Predictive_Model!$D$58,0)))))))))</f>
        <v>0.2209694296628279</v>
      </c>
      <c r="V4281" s="3" t="str">
        <f t="shared" si="666"/>
        <v>Low</v>
      </c>
      <c r="W4281" s="6">
        <f t="shared" si="667"/>
        <v>8.99</v>
      </c>
      <c r="X4281" s="3" t="str">
        <f t="shared" si="668"/>
        <v>Monitor</v>
      </c>
      <c r="Y4281" s="3" t="str">
        <f t="shared" si="669"/>
        <v>OK</v>
      </c>
    </row>
    <row r="4282" spans="1:25" x14ac:dyDescent="0.25">
      <c r="A4282" s="3" t="str">
        <f>Raw_Data!A4282</f>
        <v>886e8d80-2dd5-42ef-82ce-513b690759b0</v>
      </c>
      <c r="B4282" s="3">
        <f>Raw_Data!B4282</f>
        <v>64</v>
      </c>
      <c r="C4282" s="3" t="str">
        <f>Raw_Data!C4282</f>
        <v>Male</v>
      </c>
      <c r="D4282" s="3" t="str">
        <f>Raw_Data!D4282</f>
        <v>Standard</v>
      </c>
      <c r="E4282" s="3">
        <f>Raw_Data!E4282</f>
        <v>28.71</v>
      </c>
      <c r="F4282" s="3">
        <f>Raw_Data!F4282</f>
        <v>15</v>
      </c>
      <c r="G4282" s="3" t="str">
        <f>Raw_Data!G4282</f>
        <v>South America</v>
      </c>
      <c r="H4282" s="3" t="str">
        <f>Raw_Data!H4282</f>
        <v>Mobile</v>
      </c>
      <c r="I4282" s="3">
        <f>Raw_Data!I4282</f>
        <v>13.99</v>
      </c>
      <c r="J4282" s="3">
        <f>Raw_Data!J4282</f>
        <v>0</v>
      </c>
      <c r="K4282" s="3" t="str">
        <f>Raw_Data!K4282</f>
        <v>PayPal</v>
      </c>
      <c r="L4282" s="3">
        <f>Raw_Data!L4282</f>
        <v>4</v>
      </c>
      <c r="M4282" s="3">
        <f>Raw_Data!M4282</f>
        <v>1.79</v>
      </c>
      <c r="N4282" s="3" t="str">
        <f>Raw_Data!N4282</f>
        <v>Documentary</v>
      </c>
      <c r="O4282" s="3" t="str">
        <f t="shared" si="660"/>
        <v>55-70</v>
      </c>
      <c r="P4282" s="3" t="str">
        <f t="shared" si="661"/>
        <v>25-49h</v>
      </c>
      <c r="Q4282" s="3" t="str">
        <f t="shared" si="662"/>
        <v>8-21d</v>
      </c>
      <c r="R4282" s="3" t="str">
        <f t="shared" si="663"/>
        <v>High</v>
      </c>
      <c r="S4282" s="3" t="str">
        <f t="shared" si="664"/>
        <v>Mid</v>
      </c>
      <c r="T4282" s="3" t="str">
        <f t="shared" si="665"/>
        <v>Active</v>
      </c>
      <c r="U4282" s="4">
        <f>1/(1+EXP(-(Predictive_Model!$B$5+((B4282-Predictive_Model!$B$20)/Predictive_Model!$C$20)*Predictive_Model!$D$20+((E4282-Predictive_Model!$B$21)/Predictive_Model!$C$21)*Predictive_Model!$D$21+((F4282-Predictive_Model!$B$22)/Predictive_Model!$C$22)*Predictive_Model!$D$22+((I4282-Predictive_Model!$B$23)/Predictive_Model!$C$23)*Predictive_Model!$D$23+((L4282-Predictive_Model!$B$24)/Predictive_Model!$C$24)*Predictive_Model!$D$24+((M4282-Predictive_Model!$B$25)/Predictive_Model!$C$25)*Predictive_Model!$D$25+IF(C4282="Male",Predictive_Model!$D$31,IF(C4282="Other",Predictive_Model!$D$32,0))+IF(D4282="Premium",Predictive_Model!$D$34,IF(D4282="Standard",Predictive_Model!$D$35,0))+IF(G4282="Asia",Predictive_Model!$D$37,IF(G4282="Europe",Predictive_Model!$D$38,IF(G4282="North America",Predictive_Model!$D$39,IF(G4282="Oceania",Predictive_Model!$D$40,IF(G4282="South America",Predictive_Model!$D$41,0)))))+IF(H4282="Laptop",Predictive_Model!$D$43,IF(H4282="Mobile",Predictive_Model!$D$44,IF(H4282="TV",Predictive_Model!$D$45,IF(H4282="Tablet",Predictive_Model!$D$46,0))))+IF(K4282="Crypto",Predictive_Model!$D$48,IF(K4282="Debit Card",Predictive_Model!$D$49,IF(K4282="Gift Card",Predictive_Model!$D$50,IF(K4282="PayPal",Predictive_Model!$D$51,0))))+IF(N4282="Comedy",Predictive_Model!$D$53,IF(N4282="Documentary",Predictive_Model!$D$54,IF(N4282="Drama",Predictive_Model!$D$55,IF(N4282="Horror",Predictive_Model!$D$56,IF(N4282="Romance",Predictive_Model!$D$57,IF(N4282="Sci-Fi",Predictive_Model!$D$58,0)))))))))</f>
        <v>5.5728664170785541E-4</v>
      </c>
      <c r="V4282" s="3" t="str">
        <f t="shared" si="666"/>
        <v>Low</v>
      </c>
      <c r="W4282" s="6">
        <f t="shared" si="667"/>
        <v>7.7964401174928973E-3</v>
      </c>
      <c r="X4282" s="3" t="str">
        <f t="shared" si="668"/>
        <v>Monitor</v>
      </c>
      <c r="Y4282" s="3" t="str">
        <f t="shared" si="669"/>
        <v>OK</v>
      </c>
    </row>
    <row r="4283" spans="1:25" x14ac:dyDescent="0.25">
      <c r="A4283" s="3" t="str">
        <f>Raw_Data!A4283</f>
        <v>81882b96-2263-47c0-be9a-895d4c8983d3</v>
      </c>
      <c r="B4283" s="3">
        <f>Raw_Data!B4283</f>
        <v>70</v>
      </c>
      <c r="C4283" s="3" t="str">
        <f>Raw_Data!C4283</f>
        <v>Other</v>
      </c>
      <c r="D4283" s="3" t="str">
        <f>Raw_Data!D4283</f>
        <v>Premium</v>
      </c>
      <c r="E4283" s="3">
        <f>Raw_Data!E4283</f>
        <v>12.08</v>
      </c>
      <c r="F4283" s="3">
        <f>Raw_Data!F4283</f>
        <v>16</v>
      </c>
      <c r="G4283" s="3" t="str">
        <f>Raw_Data!G4283</f>
        <v>Oceania</v>
      </c>
      <c r="H4283" s="3" t="str">
        <f>Raw_Data!H4283</f>
        <v>Laptop</v>
      </c>
      <c r="I4283" s="3">
        <f>Raw_Data!I4283</f>
        <v>17.989999999999998</v>
      </c>
      <c r="J4283" s="3">
        <f>Raw_Data!J4283</f>
        <v>0</v>
      </c>
      <c r="K4283" s="3" t="str">
        <f>Raw_Data!K4283</f>
        <v>Gift Card</v>
      </c>
      <c r="L4283" s="3">
        <f>Raw_Data!L4283</f>
        <v>5</v>
      </c>
      <c r="M4283" s="3">
        <f>Raw_Data!M4283</f>
        <v>0.71</v>
      </c>
      <c r="N4283" s="3" t="str">
        <f>Raw_Data!N4283</f>
        <v>Comedy</v>
      </c>
      <c r="O4283" s="3" t="str">
        <f t="shared" si="660"/>
        <v>55-70</v>
      </c>
      <c r="P4283" s="3" t="str">
        <f t="shared" si="661"/>
        <v>10-24h</v>
      </c>
      <c r="Q4283" s="3" t="str">
        <f t="shared" si="662"/>
        <v>8-21d</v>
      </c>
      <c r="R4283" s="3" t="str">
        <f t="shared" si="663"/>
        <v>Medium</v>
      </c>
      <c r="S4283" s="3" t="str">
        <f t="shared" si="664"/>
        <v>High</v>
      </c>
      <c r="T4283" s="3" t="str">
        <f t="shared" si="665"/>
        <v>Active</v>
      </c>
      <c r="U4283" s="4">
        <f>1/(1+EXP(-(Predictive_Model!$B$5+((B4283-Predictive_Model!$B$20)/Predictive_Model!$C$20)*Predictive_Model!$D$20+((E4283-Predictive_Model!$B$21)/Predictive_Model!$C$21)*Predictive_Model!$D$21+((F4283-Predictive_Model!$B$22)/Predictive_Model!$C$22)*Predictive_Model!$D$22+((I4283-Predictive_Model!$B$23)/Predictive_Model!$C$23)*Predictive_Model!$D$23+((L4283-Predictive_Model!$B$24)/Predictive_Model!$C$24)*Predictive_Model!$D$24+((M4283-Predictive_Model!$B$25)/Predictive_Model!$C$25)*Predictive_Model!$D$25+IF(C4283="Male",Predictive_Model!$D$31,IF(C4283="Other",Predictive_Model!$D$32,0))+IF(D4283="Premium",Predictive_Model!$D$34,IF(D4283="Standard",Predictive_Model!$D$35,0))+IF(G4283="Asia",Predictive_Model!$D$37,IF(G4283="Europe",Predictive_Model!$D$38,IF(G4283="North America",Predictive_Model!$D$39,IF(G4283="Oceania",Predictive_Model!$D$40,IF(G4283="South America",Predictive_Model!$D$41,0)))))+IF(H4283="Laptop",Predictive_Model!$D$43,IF(H4283="Mobile",Predictive_Model!$D$44,IF(H4283="TV",Predictive_Model!$D$45,IF(H4283="Tablet",Predictive_Model!$D$46,0))))+IF(K4283="Crypto",Predictive_Model!$D$48,IF(K4283="Debit Card",Predictive_Model!$D$49,IF(K4283="Gift Card",Predictive_Model!$D$50,IF(K4283="PayPal",Predictive_Model!$D$51,0))))+IF(N4283="Comedy",Predictive_Model!$D$53,IF(N4283="Documentary",Predictive_Model!$D$54,IF(N4283="Drama",Predictive_Model!$D$55,IF(N4283="Horror",Predictive_Model!$D$56,IF(N4283="Romance",Predictive_Model!$D$57,IF(N4283="Sci-Fi",Predictive_Model!$D$58,0)))))))))</f>
        <v>1.8642507735705707E-2</v>
      </c>
      <c r="V4283" s="3" t="str">
        <f t="shared" si="666"/>
        <v>Low</v>
      </c>
      <c r="W4283" s="6">
        <f t="shared" si="667"/>
        <v>0.33537871416534565</v>
      </c>
      <c r="X4283" s="3" t="str">
        <f t="shared" si="668"/>
        <v>Monitor</v>
      </c>
      <c r="Y4283" s="3" t="str">
        <f t="shared" si="669"/>
        <v>OK</v>
      </c>
    </row>
    <row r="4284" spans="1:25" x14ac:dyDescent="0.25">
      <c r="A4284" s="3" t="str">
        <f>Raw_Data!A4284</f>
        <v>acbfff21-46ea-4d22-9320-980af367bdc2</v>
      </c>
      <c r="B4284" s="3">
        <f>Raw_Data!B4284</f>
        <v>46</v>
      </c>
      <c r="C4284" s="3" t="str">
        <f>Raw_Data!C4284</f>
        <v>Male</v>
      </c>
      <c r="D4284" s="3" t="str">
        <f>Raw_Data!D4284</f>
        <v>Standard</v>
      </c>
      <c r="E4284" s="3">
        <f>Raw_Data!E4284</f>
        <v>12.26</v>
      </c>
      <c r="F4284" s="3">
        <f>Raw_Data!F4284</f>
        <v>45</v>
      </c>
      <c r="G4284" s="3" t="str">
        <f>Raw_Data!G4284</f>
        <v>Africa</v>
      </c>
      <c r="H4284" s="3" t="str">
        <f>Raw_Data!H4284</f>
        <v>Tablet</v>
      </c>
      <c r="I4284" s="3">
        <f>Raw_Data!I4284</f>
        <v>13.99</v>
      </c>
      <c r="J4284" s="3">
        <f>Raw_Data!J4284</f>
        <v>1</v>
      </c>
      <c r="K4284" s="3" t="str">
        <f>Raw_Data!K4284</f>
        <v>PayPal</v>
      </c>
      <c r="L4284" s="3">
        <f>Raw_Data!L4284</f>
        <v>3</v>
      </c>
      <c r="M4284" s="3">
        <f>Raw_Data!M4284</f>
        <v>0.27</v>
      </c>
      <c r="N4284" s="3" t="str">
        <f>Raw_Data!N4284</f>
        <v>Documentary</v>
      </c>
      <c r="O4284" s="3" t="str">
        <f t="shared" si="660"/>
        <v>45-54</v>
      </c>
      <c r="P4284" s="3" t="str">
        <f t="shared" si="661"/>
        <v>10-24h</v>
      </c>
      <c r="Q4284" s="3" t="str">
        <f t="shared" si="662"/>
        <v>22-45d</v>
      </c>
      <c r="R4284" s="3" t="str">
        <f t="shared" si="663"/>
        <v>Medium</v>
      </c>
      <c r="S4284" s="3" t="str">
        <f t="shared" si="664"/>
        <v>Mid</v>
      </c>
      <c r="T4284" s="3" t="str">
        <f t="shared" si="665"/>
        <v>Churned</v>
      </c>
      <c r="U4284" s="4">
        <f>1/(1+EXP(-(Predictive_Model!$B$5+((B4284-Predictive_Model!$B$20)/Predictive_Model!$C$20)*Predictive_Model!$D$20+((E4284-Predictive_Model!$B$21)/Predictive_Model!$C$21)*Predictive_Model!$D$21+((F4284-Predictive_Model!$B$22)/Predictive_Model!$C$22)*Predictive_Model!$D$22+((I4284-Predictive_Model!$B$23)/Predictive_Model!$C$23)*Predictive_Model!$D$23+((L4284-Predictive_Model!$B$24)/Predictive_Model!$C$24)*Predictive_Model!$D$24+((M4284-Predictive_Model!$B$25)/Predictive_Model!$C$25)*Predictive_Model!$D$25+IF(C4284="Male",Predictive_Model!$D$31,IF(C4284="Other",Predictive_Model!$D$32,0))+IF(D4284="Premium",Predictive_Model!$D$34,IF(D4284="Standard",Predictive_Model!$D$35,0))+IF(G4284="Asia",Predictive_Model!$D$37,IF(G4284="Europe",Predictive_Model!$D$38,IF(G4284="North America",Predictive_Model!$D$39,IF(G4284="Oceania",Predictive_Model!$D$40,IF(G4284="South America",Predictive_Model!$D$41,0)))))+IF(H4284="Laptop",Predictive_Model!$D$43,IF(H4284="Mobile",Predictive_Model!$D$44,IF(H4284="TV",Predictive_Model!$D$45,IF(H4284="Tablet",Predictive_Model!$D$46,0))))+IF(K4284="Crypto",Predictive_Model!$D$48,IF(K4284="Debit Card",Predictive_Model!$D$49,IF(K4284="Gift Card",Predictive_Model!$D$50,IF(K4284="PayPal",Predictive_Model!$D$51,0))))+IF(N4284="Comedy",Predictive_Model!$D$53,IF(N4284="Documentary",Predictive_Model!$D$54,IF(N4284="Drama",Predictive_Model!$D$55,IF(N4284="Horror",Predictive_Model!$D$56,IF(N4284="Romance",Predictive_Model!$D$57,IF(N4284="Sci-Fi",Predictive_Model!$D$58,0)))))))))</f>
        <v>0.99178147269683548</v>
      </c>
      <c r="V4284" s="3" t="str">
        <f t="shared" si="666"/>
        <v>Critical</v>
      </c>
      <c r="W4284" s="6">
        <f t="shared" si="667"/>
        <v>13.99</v>
      </c>
      <c r="X4284" s="3" t="str">
        <f t="shared" si="668"/>
        <v>Priority 2</v>
      </c>
      <c r="Y4284" s="3" t="str">
        <f t="shared" si="669"/>
        <v>OK</v>
      </c>
    </row>
    <row r="4285" spans="1:25" x14ac:dyDescent="0.25">
      <c r="A4285" s="3" t="str">
        <f>Raw_Data!A4285</f>
        <v>ce4f1f9b-06d3-4ed6-a75c-bc1d13e5cbec</v>
      </c>
      <c r="B4285" s="3">
        <f>Raw_Data!B4285</f>
        <v>62</v>
      </c>
      <c r="C4285" s="3" t="str">
        <f>Raw_Data!C4285</f>
        <v>Other</v>
      </c>
      <c r="D4285" s="3" t="str">
        <f>Raw_Data!D4285</f>
        <v>Basic</v>
      </c>
      <c r="E4285" s="3">
        <f>Raw_Data!E4285</f>
        <v>0.98</v>
      </c>
      <c r="F4285" s="3">
        <f>Raw_Data!F4285</f>
        <v>36</v>
      </c>
      <c r="G4285" s="3" t="str">
        <f>Raw_Data!G4285</f>
        <v>Europe</v>
      </c>
      <c r="H4285" s="3" t="str">
        <f>Raw_Data!H4285</f>
        <v>Desktop</v>
      </c>
      <c r="I4285" s="3">
        <f>Raw_Data!I4285</f>
        <v>8.99</v>
      </c>
      <c r="J4285" s="3">
        <f>Raw_Data!J4285</f>
        <v>1</v>
      </c>
      <c r="K4285" s="3" t="str">
        <f>Raw_Data!K4285</f>
        <v>Gift Card</v>
      </c>
      <c r="L4285" s="3">
        <f>Raw_Data!L4285</f>
        <v>4</v>
      </c>
      <c r="M4285" s="3">
        <f>Raw_Data!M4285</f>
        <v>0.03</v>
      </c>
      <c r="N4285" s="3" t="str">
        <f>Raw_Data!N4285</f>
        <v>Comedy</v>
      </c>
      <c r="O4285" s="3" t="str">
        <f t="shared" si="660"/>
        <v>55-70</v>
      </c>
      <c r="P4285" s="3" t="str">
        <f t="shared" si="661"/>
        <v>&lt;10h</v>
      </c>
      <c r="Q4285" s="3" t="str">
        <f t="shared" si="662"/>
        <v>22-45d</v>
      </c>
      <c r="R4285" s="3" t="str">
        <f t="shared" si="663"/>
        <v>Medium</v>
      </c>
      <c r="S4285" s="3" t="str">
        <f t="shared" si="664"/>
        <v>Low</v>
      </c>
      <c r="T4285" s="3" t="str">
        <f t="shared" si="665"/>
        <v>Churned</v>
      </c>
      <c r="U4285" s="4">
        <f>1/(1+EXP(-(Predictive_Model!$B$5+((B4285-Predictive_Model!$B$20)/Predictive_Model!$C$20)*Predictive_Model!$D$20+((E4285-Predictive_Model!$B$21)/Predictive_Model!$C$21)*Predictive_Model!$D$21+((F4285-Predictive_Model!$B$22)/Predictive_Model!$C$22)*Predictive_Model!$D$22+((I4285-Predictive_Model!$B$23)/Predictive_Model!$C$23)*Predictive_Model!$D$23+((L4285-Predictive_Model!$B$24)/Predictive_Model!$C$24)*Predictive_Model!$D$24+((M4285-Predictive_Model!$B$25)/Predictive_Model!$C$25)*Predictive_Model!$D$25+IF(C4285="Male",Predictive_Model!$D$31,IF(C4285="Other",Predictive_Model!$D$32,0))+IF(D4285="Premium",Predictive_Model!$D$34,IF(D4285="Standard",Predictive_Model!$D$35,0))+IF(G4285="Asia",Predictive_Model!$D$37,IF(G4285="Europe",Predictive_Model!$D$38,IF(G4285="North America",Predictive_Model!$D$39,IF(G4285="Oceania",Predictive_Model!$D$40,IF(G4285="South America",Predictive_Model!$D$41,0)))))+IF(H4285="Laptop",Predictive_Model!$D$43,IF(H4285="Mobile",Predictive_Model!$D$44,IF(H4285="TV",Predictive_Model!$D$45,IF(H4285="Tablet",Predictive_Model!$D$46,0))))+IF(K4285="Crypto",Predictive_Model!$D$48,IF(K4285="Debit Card",Predictive_Model!$D$49,IF(K4285="Gift Card",Predictive_Model!$D$50,IF(K4285="PayPal",Predictive_Model!$D$51,0))))+IF(N4285="Comedy",Predictive_Model!$D$53,IF(N4285="Documentary",Predictive_Model!$D$54,IF(N4285="Drama",Predictive_Model!$D$55,IF(N4285="Horror",Predictive_Model!$D$56,IF(N4285="Romance",Predictive_Model!$D$57,IF(N4285="Sci-Fi",Predictive_Model!$D$58,0)))))))))</f>
        <v>0.9990392536563516</v>
      </c>
      <c r="V4285" s="3" t="str">
        <f t="shared" si="666"/>
        <v>Critical</v>
      </c>
      <c r="W4285" s="6">
        <f t="shared" si="667"/>
        <v>8.99</v>
      </c>
      <c r="X4285" s="3" t="str">
        <f t="shared" si="668"/>
        <v>Priority 2</v>
      </c>
      <c r="Y4285" s="3" t="str">
        <f t="shared" si="669"/>
        <v>OK</v>
      </c>
    </row>
    <row r="4286" spans="1:25" x14ac:dyDescent="0.25">
      <c r="A4286" s="3" t="str">
        <f>Raw_Data!A4286</f>
        <v>6e006abe-2672-4309-9303-6ca60ffd2e60</v>
      </c>
      <c r="B4286" s="3">
        <f>Raw_Data!B4286</f>
        <v>56</v>
      </c>
      <c r="C4286" s="3" t="str">
        <f>Raw_Data!C4286</f>
        <v>Female</v>
      </c>
      <c r="D4286" s="3" t="str">
        <f>Raw_Data!D4286</f>
        <v>Basic</v>
      </c>
      <c r="E4286" s="3">
        <f>Raw_Data!E4286</f>
        <v>2.98</v>
      </c>
      <c r="F4286" s="3">
        <f>Raw_Data!F4286</f>
        <v>37</v>
      </c>
      <c r="G4286" s="3" t="str">
        <f>Raw_Data!G4286</f>
        <v>South America</v>
      </c>
      <c r="H4286" s="3" t="str">
        <f>Raw_Data!H4286</f>
        <v>Desktop</v>
      </c>
      <c r="I4286" s="3">
        <f>Raw_Data!I4286</f>
        <v>8.99</v>
      </c>
      <c r="J4286" s="3">
        <f>Raw_Data!J4286</f>
        <v>1</v>
      </c>
      <c r="K4286" s="3" t="str">
        <f>Raw_Data!K4286</f>
        <v>Gift Card</v>
      </c>
      <c r="L4286" s="3">
        <f>Raw_Data!L4286</f>
        <v>4</v>
      </c>
      <c r="M4286" s="3">
        <f>Raw_Data!M4286</f>
        <v>0.08</v>
      </c>
      <c r="N4286" s="3" t="str">
        <f>Raw_Data!N4286</f>
        <v>Sci-Fi</v>
      </c>
      <c r="O4286" s="3" t="str">
        <f t="shared" si="660"/>
        <v>55-70</v>
      </c>
      <c r="P4286" s="3" t="str">
        <f t="shared" si="661"/>
        <v>&lt;10h</v>
      </c>
      <c r="Q4286" s="3" t="str">
        <f t="shared" si="662"/>
        <v>22-45d</v>
      </c>
      <c r="R4286" s="3" t="str">
        <f t="shared" si="663"/>
        <v>Medium</v>
      </c>
      <c r="S4286" s="3" t="str">
        <f t="shared" si="664"/>
        <v>Low</v>
      </c>
      <c r="T4286" s="3" t="str">
        <f t="shared" si="665"/>
        <v>Churned</v>
      </c>
      <c r="U4286" s="4">
        <f>1/(1+EXP(-(Predictive_Model!$B$5+((B4286-Predictive_Model!$B$20)/Predictive_Model!$C$20)*Predictive_Model!$D$20+((E4286-Predictive_Model!$B$21)/Predictive_Model!$C$21)*Predictive_Model!$D$21+((F4286-Predictive_Model!$B$22)/Predictive_Model!$C$22)*Predictive_Model!$D$22+((I4286-Predictive_Model!$B$23)/Predictive_Model!$C$23)*Predictive_Model!$D$23+((L4286-Predictive_Model!$B$24)/Predictive_Model!$C$24)*Predictive_Model!$D$24+((M4286-Predictive_Model!$B$25)/Predictive_Model!$C$25)*Predictive_Model!$D$25+IF(C4286="Male",Predictive_Model!$D$31,IF(C4286="Other",Predictive_Model!$D$32,0))+IF(D4286="Premium",Predictive_Model!$D$34,IF(D4286="Standard",Predictive_Model!$D$35,0))+IF(G4286="Asia",Predictive_Model!$D$37,IF(G4286="Europe",Predictive_Model!$D$38,IF(G4286="North America",Predictive_Model!$D$39,IF(G4286="Oceania",Predictive_Model!$D$40,IF(G4286="South America",Predictive_Model!$D$41,0)))))+IF(H4286="Laptop",Predictive_Model!$D$43,IF(H4286="Mobile",Predictive_Model!$D$44,IF(H4286="TV",Predictive_Model!$D$45,IF(H4286="Tablet",Predictive_Model!$D$46,0))))+IF(K4286="Crypto",Predictive_Model!$D$48,IF(K4286="Debit Card",Predictive_Model!$D$49,IF(K4286="Gift Card",Predictive_Model!$D$50,IF(K4286="PayPal",Predictive_Model!$D$51,0))))+IF(N4286="Comedy",Predictive_Model!$D$53,IF(N4286="Documentary",Predictive_Model!$D$54,IF(N4286="Drama",Predictive_Model!$D$55,IF(N4286="Horror",Predictive_Model!$D$56,IF(N4286="Romance",Predictive_Model!$D$57,IF(N4286="Sci-Fi",Predictive_Model!$D$58,0)))))))))</f>
        <v>0.99863982730840284</v>
      </c>
      <c r="V4286" s="3" t="str">
        <f t="shared" si="666"/>
        <v>Critical</v>
      </c>
      <c r="W4286" s="6">
        <f t="shared" si="667"/>
        <v>8.99</v>
      </c>
      <c r="X4286" s="3" t="str">
        <f t="shared" si="668"/>
        <v>Priority 2</v>
      </c>
      <c r="Y4286" s="3" t="str">
        <f t="shared" si="669"/>
        <v>OK</v>
      </c>
    </row>
    <row r="4287" spans="1:25" x14ac:dyDescent="0.25">
      <c r="A4287" s="3" t="str">
        <f>Raw_Data!A4287</f>
        <v>3cf2407f-5d20-4c4c-aa54-7f5ca07e0183</v>
      </c>
      <c r="B4287" s="3">
        <f>Raw_Data!B4287</f>
        <v>66</v>
      </c>
      <c r="C4287" s="3" t="str">
        <f>Raw_Data!C4287</f>
        <v>Male</v>
      </c>
      <c r="D4287" s="3" t="str">
        <f>Raw_Data!D4287</f>
        <v>Basic</v>
      </c>
      <c r="E4287" s="3">
        <f>Raw_Data!E4287</f>
        <v>16.190000000000001</v>
      </c>
      <c r="F4287" s="3">
        <f>Raw_Data!F4287</f>
        <v>25</v>
      </c>
      <c r="G4287" s="3" t="str">
        <f>Raw_Data!G4287</f>
        <v>Africa</v>
      </c>
      <c r="H4287" s="3" t="str">
        <f>Raw_Data!H4287</f>
        <v>TV</v>
      </c>
      <c r="I4287" s="3">
        <f>Raw_Data!I4287</f>
        <v>8.99</v>
      </c>
      <c r="J4287" s="3">
        <f>Raw_Data!J4287</f>
        <v>0</v>
      </c>
      <c r="K4287" s="3" t="str">
        <f>Raw_Data!K4287</f>
        <v>Gift Card</v>
      </c>
      <c r="L4287" s="3">
        <f>Raw_Data!L4287</f>
        <v>4</v>
      </c>
      <c r="M4287" s="3">
        <f>Raw_Data!M4287</f>
        <v>0.62</v>
      </c>
      <c r="N4287" s="3" t="str">
        <f>Raw_Data!N4287</f>
        <v>Drama</v>
      </c>
      <c r="O4287" s="3" t="str">
        <f t="shared" si="660"/>
        <v>55-70</v>
      </c>
      <c r="P4287" s="3" t="str">
        <f t="shared" si="661"/>
        <v>10-24h</v>
      </c>
      <c r="Q4287" s="3" t="str">
        <f t="shared" si="662"/>
        <v>22-45d</v>
      </c>
      <c r="R4287" s="3" t="str">
        <f t="shared" si="663"/>
        <v>Medium</v>
      </c>
      <c r="S4287" s="3" t="str">
        <f t="shared" si="664"/>
        <v>Low</v>
      </c>
      <c r="T4287" s="3" t="str">
        <f t="shared" si="665"/>
        <v>Active</v>
      </c>
      <c r="U4287" s="4">
        <f>1/(1+EXP(-(Predictive_Model!$B$5+((B4287-Predictive_Model!$B$20)/Predictive_Model!$C$20)*Predictive_Model!$D$20+((E4287-Predictive_Model!$B$21)/Predictive_Model!$C$21)*Predictive_Model!$D$21+((F4287-Predictive_Model!$B$22)/Predictive_Model!$C$22)*Predictive_Model!$D$22+((I4287-Predictive_Model!$B$23)/Predictive_Model!$C$23)*Predictive_Model!$D$23+((L4287-Predictive_Model!$B$24)/Predictive_Model!$C$24)*Predictive_Model!$D$24+((M4287-Predictive_Model!$B$25)/Predictive_Model!$C$25)*Predictive_Model!$D$25+IF(C4287="Male",Predictive_Model!$D$31,IF(C4287="Other",Predictive_Model!$D$32,0))+IF(D4287="Premium",Predictive_Model!$D$34,IF(D4287="Standard",Predictive_Model!$D$35,0))+IF(G4287="Asia",Predictive_Model!$D$37,IF(G4287="Europe",Predictive_Model!$D$38,IF(G4287="North America",Predictive_Model!$D$39,IF(G4287="Oceania",Predictive_Model!$D$40,IF(G4287="South America",Predictive_Model!$D$41,0)))))+IF(H4287="Laptop",Predictive_Model!$D$43,IF(H4287="Mobile",Predictive_Model!$D$44,IF(H4287="TV",Predictive_Model!$D$45,IF(H4287="Tablet",Predictive_Model!$D$46,0))))+IF(K4287="Crypto",Predictive_Model!$D$48,IF(K4287="Debit Card",Predictive_Model!$D$49,IF(K4287="Gift Card",Predictive_Model!$D$50,IF(K4287="PayPal",Predictive_Model!$D$51,0))))+IF(N4287="Comedy",Predictive_Model!$D$53,IF(N4287="Documentary",Predictive_Model!$D$54,IF(N4287="Drama",Predictive_Model!$D$55,IF(N4287="Horror",Predictive_Model!$D$56,IF(N4287="Romance",Predictive_Model!$D$57,IF(N4287="Sci-Fi",Predictive_Model!$D$58,0)))))))))</f>
        <v>0.36791082546084591</v>
      </c>
      <c r="V4287" s="3" t="str">
        <f t="shared" si="666"/>
        <v>Medium</v>
      </c>
      <c r="W4287" s="6">
        <f t="shared" si="667"/>
        <v>3.307518320893005</v>
      </c>
      <c r="X4287" s="3" t="str">
        <f t="shared" si="668"/>
        <v>Monitor</v>
      </c>
      <c r="Y4287" s="3" t="str">
        <f t="shared" si="669"/>
        <v>OK</v>
      </c>
    </row>
    <row r="4288" spans="1:25" x14ac:dyDescent="0.25">
      <c r="A4288" s="3" t="str">
        <f>Raw_Data!A4288</f>
        <v>ab212213-fe29-41ff-9baf-98537678d60c</v>
      </c>
      <c r="B4288" s="3">
        <f>Raw_Data!B4288</f>
        <v>25</v>
      </c>
      <c r="C4288" s="3" t="str">
        <f>Raw_Data!C4288</f>
        <v>Male</v>
      </c>
      <c r="D4288" s="3" t="str">
        <f>Raw_Data!D4288</f>
        <v>Basic</v>
      </c>
      <c r="E4288" s="3">
        <f>Raw_Data!E4288</f>
        <v>4.0199999999999996</v>
      </c>
      <c r="F4288" s="3">
        <f>Raw_Data!F4288</f>
        <v>19</v>
      </c>
      <c r="G4288" s="3" t="str">
        <f>Raw_Data!G4288</f>
        <v>Europe</v>
      </c>
      <c r="H4288" s="3" t="str">
        <f>Raw_Data!H4288</f>
        <v>Laptop</v>
      </c>
      <c r="I4288" s="3">
        <f>Raw_Data!I4288</f>
        <v>8.99</v>
      </c>
      <c r="J4288" s="3">
        <f>Raw_Data!J4288</f>
        <v>1</v>
      </c>
      <c r="K4288" s="3" t="str">
        <f>Raw_Data!K4288</f>
        <v>Gift Card</v>
      </c>
      <c r="L4288" s="3">
        <f>Raw_Data!L4288</f>
        <v>3</v>
      </c>
      <c r="M4288" s="3">
        <f>Raw_Data!M4288</f>
        <v>0.2</v>
      </c>
      <c r="N4288" s="3" t="str">
        <f>Raw_Data!N4288</f>
        <v>Horror</v>
      </c>
      <c r="O4288" s="3" t="str">
        <f t="shared" si="660"/>
        <v>25-34</v>
      </c>
      <c r="P4288" s="3" t="str">
        <f t="shared" si="661"/>
        <v>&lt;10h</v>
      </c>
      <c r="Q4288" s="3" t="str">
        <f t="shared" si="662"/>
        <v>8-21d</v>
      </c>
      <c r="R4288" s="3" t="str">
        <f t="shared" si="663"/>
        <v>Medium</v>
      </c>
      <c r="S4288" s="3" t="str">
        <f t="shared" si="664"/>
        <v>Low</v>
      </c>
      <c r="T4288" s="3" t="str">
        <f t="shared" si="665"/>
        <v>Churned</v>
      </c>
      <c r="U4288" s="4">
        <f>1/(1+EXP(-(Predictive_Model!$B$5+((B4288-Predictive_Model!$B$20)/Predictive_Model!$C$20)*Predictive_Model!$D$20+((E4288-Predictive_Model!$B$21)/Predictive_Model!$C$21)*Predictive_Model!$D$21+((F4288-Predictive_Model!$B$22)/Predictive_Model!$C$22)*Predictive_Model!$D$22+((I4288-Predictive_Model!$B$23)/Predictive_Model!$C$23)*Predictive_Model!$D$23+((L4288-Predictive_Model!$B$24)/Predictive_Model!$C$24)*Predictive_Model!$D$24+((M4288-Predictive_Model!$B$25)/Predictive_Model!$C$25)*Predictive_Model!$D$25+IF(C4288="Male",Predictive_Model!$D$31,IF(C4288="Other",Predictive_Model!$D$32,0))+IF(D4288="Premium",Predictive_Model!$D$34,IF(D4288="Standard",Predictive_Model!$D$35,0))+IF(G4288="Asia",Predictive_Model!$D$37,IF(G4288="Europe",Predictive_Model!$D$38,IF(G4288="North America",Predictive_Model!$D$39,IF(G4288="Oceania",Predictive_Model!$D$40,IF(G4288="South America",Predictive_Model!$D$41,0)))))+IF(H4288="Laptop",Predictive_Model!$D$43,IF(H4288="Mobile",Predictive_Model!$D$44,IF(H4288="TV",Predictive_Model!$D$45,IF(H4288="Tablet",Predictive_Model!$D$46,0))))+IF(K4288="Crypto",Predictive_Model!$D$48,IF(K4288="Debit Card",Predictive_Model!$D$49,IF(K4288="Gift Card",Predictive_Model!$D$50,IF(K4288="PayPal",Predictive_Model!$D$51,0))))+IF(N4288="Comedy",Predictive_Model!$D$53,IF(N4288="Documentary",Predictive_Model!$D$54,IF(N4288="Drama",Predictive_Model!$D$55,IF(N4288="Horror",Predictive_Model!$D$56,IF(N4288="Romance",Predictive_Model!$D$57,IF(N4288="Sci-Fi",Predictive_Model!$D$58,0)))))))))</f>
        <v>0.98578221450577874</v>
      </c>
      <c r="V4288" s="3" t="str">
        <f t="shared" si="666"/>
        <v>Critical</v>
      </c>
      <c r="W4288" s="6">
        <f t="shared" si="667"/>
        <v>8.99</v>
      </c>
      <c r="X4288" s="3" t="str">
        <f t="shared" si="668"/>
        <v>Priority 2</v>
      </c>
      <c r="Y4288" s="3" t="str">
        <f t="shared" si="669"/>
        <v>OK</v>
      </c>
    </row>
    <row r="4289" spans="1:25" x14ac:dyDescent="0.25">
      <c r="A4289" s="3" t="str">
        <f>Raw_Data!A4289</f>
        <v>f8d78376-febd-4540-8d6a-81bbab8f3b57</v>
      </c>
      <c r="B4289" s="3">
        <f>Raw_Data!B4289</f>
        <v>45</v>
      </c>
      <c r="C4289" s="3" t="str">
        <f>Raw_Data!C4289</f>
        <v>Other</v>
      </c>
      <c r="D4289" s="3" t="str">
        <f>Raw_Data!D4289</f>
        <v>Basic</v>
      </c>
      <c r="E4289" s="3">
        <f>Raw_Data!E4289</f>
        <v>39.96</v>
      </c>
      <c r="F4289" s="3">
        <f>Raw_Data!F4289</f>
        <v>41</v>
      </c>
      <c r="G4289" s="3" t="str">
        <f>Raw_Data!G4289</f>
        <v>Oceania</v>
      </c>
      <c r="H4289" s="3" t="str">
        <f>Raw_Data!H4289</f>
        <v>Laptop</v>
      </c>
      <c r="I4289" s="3">
        <f>Raw_Data!I4289</f>
        <v>8.99</v>
      </c>
      <c r="J4289" s="3">
        <f>Raw_Data!J4289</f>
        <v>0</v>
      </c>
      <c r="K4289" s="3" t="str">
        <f>Raw_Data!K4289</f>
        <v>PayPal</v>
      </c>
      <c r="L4289" s="3">
        <f>Raw_Data!L4289</f>
        <v>5</v>
      </c>
      <c r="M4289" s="3">
        <f>Raw_Data!M4289</f>
        <v>0.95</v>
      </c>
      <c r="N4289" s="3" t="str">
        <f>Raw_Data!N4289</f>
        <v>Romance</v>
      </c>
      <c r="O4289" s="3" t="str">
        <f t="shared" si="660"/>
        <v>45-54</v>
      </c>
      <c r="P4289" s="3" t="str">
        <f t="shared" si="661"/>
        <v>25-49h</v>
      </c>
      <c r="Q4289" s="3" t="str">
        <f t="shared" si="662"/>
        <v>22-45d</v>
      </c>
      <c r="R4289" s="3" t="str">
        <f t="shared" si="663"/>
        <v>Medium</v>
      </c>
      <c r="S4289" s="3" t="str">
        <f t="shared" si="664"/>
        <v>Low</v>
      </c>
      <c r="T4289" s="3" t="str">
        <f t="shared" si="665"/>
        <v>Active</v>
      </c>
      <c r="U4289" s="4">
        <f>1/(1+EXP(-(Predictive_Model!$B$5+((B4289-Predictive_Model!$B$20)/Predictive_Model!$C$20)*Predictive_Model!$D$20+((E4289-Predictive_Model!$B$21)/Predictive_Model!$C$21)*Predictive_Model!$D$21+((F4289-Predictive_Model!$B$22)/Predictive_Model!$C$22)*Predictive_Model!$D$22+((I4289-Predictive_Model!$B$23)/Predictive_Model!$C$23)*Predictive_Model!$D$23+((L4289-Predictive_Model!$B$24)/Predictive_Model!$C$24)*Predictive_Model!$D$24+((M4289-Predictive_Model!$B$25)/Predictive_Model!$C$25)*Predictive_Model!$D$25+IF(C4289="Male",Predictive_Model!$D$31,IF(C4289="Other",Predictive_Model!$D$32,0))+IF(D4289="Premium",Predictive_Model!$D$34,IF(D4289="Standard",Predictive_Model!$D$35,0))+IF(G4289="Asia",Predictive_Model!$D$37,IF(G4289="Europe",Predictive_Model!$D$38,IF(G4289="North America",Predictive_Model!$D$39,IF(G4289="Oceania",Predictive_Model!$D$40,IF(G4289="South America",Predictive_Model!$D$41,0)))))+IF(H4289="Laptop",Predictive_Model!$D$43,IF(H4289="Mobile",Predictive_Model!$D$44,IF(H4289="TV",Predictive_Model!$D$45,IF(H4289="Tablet",Predictive_Model!$D$46,0))))+IF(K4289="Crypto",Predictive_Model!$D$48,IF(K4289="Debit Card",Predictive_Model!$D$49,IF(K4289="Gift Card",Predictive_Model!$D$50,IF(K4289="PayPal",Predictive_Model!$D$51,0))))+IF(N4289="Comedy",Predictive_Model!$D$53,IF(N4289="Documentary",Predictive_Model!$D$54,IF(N4289="Drama",Predictive_Model!$D$55,IF(N4289="Horror",Predictive_Model!$D$56,IF(N4289="Romance",Predictive_Model!$D$57,IF(N4289="Sci-Fi",Predictive_Model!$D$58,0)))))))))</f>
        <v>6.4326886222835404E-4</v>
      </c>
      <c r="V4289" s="3" t="str">
        <f t="shared" si="666"/>
        <v>Low</v>
      </c>
      <c r="W4289" s="6">
        <f t="shared" si="667"/>
        <v>5.7829870714329028E-3</v>
      </c>
      <c r="X4289" s="3" t="str">
        <f t="shared" si="668"/>
        <v>Monitor</v>
      </c>
      <c r="Y4289" s="3" t="str">
        <f t="shared" si="669"/>
        <v>OK</v>
      </c>
    </row>
    <row r="4290" spans="1:25" x14ac:dyDescent="0.25">
      <c r="A4290" s="3" t="str">
        <f>Raw_Data!A4290</f>
        <v>3878e4e3-2960-4b36-b25c-f90ddd01b5d8</v>
      </c>
      <c r="B4290" s="3">
        <f>Raw_Data!B4290</f>
        <v>29</v>
      </c>
      <c r="C4290" s="3" t="str">
        <f>Raw_Data!C4290</f>
        <v>Female</v>
      </c>
      <c r="D4290" s="3" t="str">
        <f>Raw_Data!D4290</f>
        <v>Standard</v>
      </c>
      <c r="E4290" s="3">
        <f>Raw_Data!E4290</f>
        <v>54.53</v>
      </c>
      <c r="F4290" s="3">
        <f>Raw_Data!F4290</f>
        <v>1</v>
      </c>
      <c r="G4290" s="3" t="str">
        <f>Raw_Data!G4290</f>
        <v>South America</v>
      </c>
      <c r="H4290" s="3" t="str">
        <f>Raw_Data!H4290</f>
        <v>Mobile</v>
      </c>
      <c r="I4290" s="3">
        <f>Raw_Data!I4290</f>
        <v>13.99</v>
      </c>
      <c r="J4290" s="3">
        <f>Raw_Data!J4290</f>
        <v>0</v>
      </c>
      <c r="K4290" s="3" t="str">
        <f>Raw_Data!K4290</f>
        <v>Debit Card</v>
      </c>
      <c r="L4290" s="3">
        <f>Raw_Data!L4290</f>
        <v>2</v>
      </c>
      <c r="M4290" s="3">
        <f>Raw_Data!M4290</f>
        <v>27.27</v>
      </c>
      <c r="N4290" s="3" t="str">
        <f>Raw_Data!N4290</f>
        <v>Sci-Fi</v>
      </c>
      <c r="O4290" s="3" t="str">
        <f t="shared" si="660"/>
        <v>25-34</v>
      </c>
      <c r="P4290" s="3" t="str">
        <f t="shared" si="661"/>
        <v>50h+</v>
      </c>
      <c r="Q4290" s="3" t="str">
        <f t="shared" si="662"/>
        <v>0-7d</v>
      </c>
      <c r="R4290" s="3" t="str">
        <f t="shared" si="663"/>
        <v>High</v>
      </c>
      <c r="S4290" s="3" t="str">
        <f t="shared" si="664"/>
        <v>Mid</v>
      </c>
      <c r="T4290" s="3" t="str">
        <f t="shared" si="665"/>
        <v>Active</v>
      </c>
      <c r="U4290" s="4">
        <f>1/(1+EXP(-(Predictive_Model!$B$5+((B4290-Predictive_Model!$B$20)/Predictive_Model!$C$20)*Predictive_Model!$D$20+((E4290-Predictive_Model!$B$21)/Predictive_Model!$C$21)*Predictive_Model!$D$21+((F4290-Predictive_Model!$B$22)/Predictive_Model!$C$22)*Predictive_Model!$D$22+((I4290-Predictive_Model!$B$23)/Predictive_Model!$C$23)*Predictive_Model!$D$23+((L4290-Predictive_Model!$B$24)/Predictive_Model!$C$24)*Predictive_Model!$D$24+((M4290-Predictive_Model!$B$25)/Predictive_Model!$C$25)*Predictive_Model!$D$25+IF(C4290="Male",Predictive_Model!$D$31,IF(C4290="Other",Predictive_Model!$D$32,0))+IF(D4290="Premium",Predictive_Model!$D$34,IF(D4290="Standard",Predictive_Model!$D$35,0))+IF(G4290="Asia",Predictive_Model!$D$37,IF(G4290="Europe",Predictive_Model!$D$38,IF(G4290="North America",Predictive_Model!$D$39,IF(G4290="Oceania",Predictive_Model!$D$40,IF(G4290="South America",Predictive_Model!$D$41,0)))))+IF(H4290="Laptop",Predictive_Model!$D$43,IF(H4290="Mobile",Predictive_Model!$D$44,IF(H4290="TV",Predictive_Model!$D$45,IF(H4290="Tablet",Predictive_Model!$D$46,0))))+IF(K4290="Crypto",Predictive_Model!$D$48,IF(K4290="Debit Card",Predictive_Model!$D$49,IF(K4290="Gift Card",Predictive_Model!$D$50,IF(K4290="PayPal",Predictive_Model!$D$51,0))))+IF(N4290="Comedy",Predictive_Model!$D$53,IF(N4290="Documentary",Predictive_Model!$D$54,IF(N4290="Drama",Predictive_Model!$D$55,IF(N4290="Horror",Predictive_Model!$D$56,IF(N4290="Romance",Predictive_Model!$D$57,IF(N4290="Sci-Fi",Predictive_Model!$D$58,0)))))))))</f>
        <v>2.1793195774237888E-26</v>
      </c>
      <c r="V4290" s="3" t="str">
        <f t="shared" si="666"/>
        <v>Low</v>
      </c>
      <c r="W4290" s="6">
        <f t="shared" si="667"/>
        <v>3.0488680888158808E-25</v>
      </c>
      <c r="X4290" s="3" t="str">
        <f t="shared" si="668"/>
        <v>Monitor</v>
      </c>
      <c r="Y4290" s="3" t="str">
        <f t="shared" si="669"/>
        <v>OK</v>
      </c>
    </row>
    <row r="4291" spans="1:25" x14ac:dyDescent="0.25">
      <c r="A4291" s="3" t="str">
        <f>Raw_Data!A4291</f>
        <v>47c7ceb4-e638-4732-abbf-708c055d13f5</v>
      </c>
      <c r="B4291" s="3">
        <f>Raw_Data!B4291</f>
        <v>68</v>
      </c>
      <c r="C4291" s="3" t="str">
        <f>Raw_Data!C4291</f>
        <v>Other</v>
      </c>
      <c r="D4291" s="3" t="str">
        <f>Raw_Data!D4291</f>
        <v>Premium</v>
      </c>
      <c r="E4291" s="3">
        <f>Raw_Data!E4291</f>
        <v>3.15</v>
      </c>
      <c r="F4291" s="3">
        <f>Raw_Data!F4291</f>
        <v>1</v>
      </c>
      <c r="G4291" s="3" t="str">
        <f>Raw_Data!G4291</f>
        <v>Africa</v>
      </c>
      <c r="H4291" s="3" t="str">
        <f>Raw_Data!H4291</f>
        <v>Tablet</v>
      </c>
      <c r="I4291" s="3">
        <f>Raw_Data!I4291</f>
        <v>17.989999999999998</v>
      </c>
      <c r="J4291" s="3">
        <f>Raw_Data!J4291</f>
        <v>0</v>
      </c>
      <c r="K4291" s="3" t="str">
        <f>Raw_Data!K4291</f>
        <v>Credit Card</v>
      </c>
      <c r="L4291" s="3">
        <f>Raw_Data!L4291</f>
        <v>3</v>
      </c>
      <c r="M4291" s="3">
        <f>Raw_Data!M4291</f>
        <v>1.57</v>
      </c>
      <c r="N4291" s="3" t="str">
        <f>Raw_Data!N4291</f>
        <v>Horror</v>
      </c>
      <c r="O4291" s="3" t="str">
        <f t="shared" si="660"/>
        <v>55-70</v>
      </c>
      <c r="P4291" s="3" t="str">
        <f t="shared" si="661"/>
        <v>&lt;10h</v>
      </c>
      <c r="Q4291" s="3" t="str">
        <f t="shared" si="662"/>
        <v>0-7d</v>
      </c>
      <c r="R4291" s="3" t="str">
        <f t="shared" si="663"/>
        <v>Medium</v>
      </c>
      <c r="S4291" s="3" t="str">
        <f t="shared" si="664"/>
        <v>High</v>
      </c>
      <c r="T4291" s="3" t="str">
        <f t="shared" si="665"/>
        <v>Active</v>
      </c>
      <c r="U4291" s="4">
        <f>1/(1+EXP(-(Predictive_Model!$B$5+((B4291-Predictive_Model!$B$20)/Predictive_Model!$C$20)*Predictive_Model!$D$20+((E4291-Predictive_Model!$B$21)/Predictive_Model!$C$21)*Predictive_Model!$D$21+((F4291-Predictive_Model!$B$22)/Predictive_Model!$C$22)*Predictive_Model!$D$22+((I4291-Predictive_Model!$B$23)/Predictive_Model!$C$23)*Predictive_Model!$D$23+((L4291-Predictive_Model!$B$24)/Predictive_Model!$C$24)*Predictive_Model!$D$24+((M4291-Predictive_Model!$B$25)/Predictive_Model!$C$25)*Predictive_Model!$D$25+IF(C4291="Male",Predictive_Model!$D$31,IF(C4291="Other",Predictive_Model!$D$32,0))+IF(D4291="Premium",Predictive_Model!$D$34,IF(D4291="Standard",Predictive_Model!$D$35,0))+IF(G4291="Asia",Predictive_Model!$D$37,IF(G4291="Europe",Predictive_Model!$D$38,IF(G4291="North America",Predictive_Model!$D$39,IF(G4291="Oceania",Predictive_Model!$D$40,IF(G4291="South America",Predictive_Model!$D$41,0)))))+IF(H4291="Laptop",Predictive_Model!$D$43,IF(H4291="Mobile",Predictive_Model!$D$44,IF(H4291="TV",Predictive_Model!$D$45,IF(H4291="Tablet",Predictive_Model!$D$46,0))))+IF(K4291="Crypto",Predictive_Model!$D$48,IF(K4291="Debit Card",Predictive_Model!$D$49,IF(K4291="Gift Card",Predictive_Model!$D$50,IF(K4291="PayPal",Predictive_Model!$D$51,0))))+IF(N4291="Comedy",Predictive_Model!$D$53,IF(N4291="Documentary",Predictive_Model!$D$54,IF(N4291="Drama",Predictive_Model!$D$55,IF(N4291="Horror",Predictive_Model!$D$56,IF(N4291="Romance",Predictive_Model!$D$57,IF(N4291="Sci-Fi",Predictive_Model!$D$58,0)))))))))</f>
        <v>0.11336851930023002</v>
      </c>
      <c r="V4291" s="3" t="str">
        <f t="shared" si="666"/>
        <v>Low</v>
      </c>
      <c r="W4291" s="6">
        <f t="shared" si="667"/>
        <v>2.0394996622111381</v>
      </c>
      <c r="X4291" s="3" t="str">
        <f t="shared" si="668"/>
        <v>Monitor</v>
      </c>
      <c r="Y4291" s="3" t="str">
        <f t="shared" si="669"/>
        <v>OK</v>
      </c>
    </row>
    <row r="4292" spans="1:25" x14ac:dyDescent="0.25">
      <c r="A4292" s="3" t="str">
        <f>Raw_Data!A4292</f>
        <v>8511ae79-b03f-432b-bac6-1933649f2b24</v>
      </c>
      <c r="B4292" s="3">
        <f>Raw_Data!B4292</f>
        <v>56</v>
      </c>
      <c r="C4292" s="3" t="str">
        <f>Raw_Data!C4292</f>
        <v>Male</v>
      </c>
      <c r="D4292" s="3" t="str">
        <f>Raw_Data!D4292</f>
        <v>Premium</v>
      </c>
      <c r="E4292" s="3">
        <f>Raw_Data!E4292</f>
        <v>24.37</v>
      </c>
      <c r="F4292" s="3">
        <f>Raw_Data!F4292</f>
        <v>26</v>
      </c>
      <c r="G4292" s="3" t="str">
        <f>Raw_Data!G4292</f>
        <v>Europe</v>
      </c>
      <c r="H4292" s="3" t="str">
        <f>Raw_Data!H4292</f>
        <v>Laptop</v>
      </c>
      <c r="I4292" s="3">
        <f>Raw_Data!I4292</f>
        <v>17.989999999999998</v>
      </c>
      <c r="J4292" s="3">
        <f>Raw_Data!J4292</f>
        <v>0</v>
      </c>
      <c r="K4292" s="3" t="str">
        <f>Raw_Data!K4292</f>
        <v>PayPal</v>
      </c>
      <c r="L4292" s="3">
        <f>Raw_Data!L4292</f>
        <v>3</v>
      </c>
      <c r="M4292" s="3">
        <f>Raw_Data!M4292</f>
        <v>0.9</v>
      </c>
      <c r="N4292" s="3" t="str">
        <f>Raw_Data!N4292</f>
        <v>Romance</v>
      </c>
      <c r="O4292" s="3" t="str">
        <f t="shared" si="660"/>
        <v>55-70</v>
      </c>
      <c r="P4292" s="3" t="str">
        <f t="shared" si="661"/>
        <v>10-24h</v>
      </c>
      <c r="Q4292" s="3" t="str">
        <f t="shared" si="662"/>
        <v>22-45d</v>
      </c>
      <c r="R4292" s="3" t="str">
        <f t="shared" si="663"/>
        <v>Medium</v>
      </c>
      <c r="S4292" s="3" t="str">
        <f t="shared" si="664"/>
        <v>High</v>
      </c>
      <c r="T4292" s="3" t="str">
        <f t="shared" si="665"/>
        <v>Active</v>
      </c>
      <c r="U4292" s="4">
        <f>1/(1+EXP(-(Predictive_Model!$B$5+((B4292-Predictive_Model!$B$20)/Predictive_Model!$C$20)*Predictive_Model!$D$20+((E4292-Predictive_Model!$B$21)/Predictive_Model!$C$21)*Predictive_Model!$D$21+((F4292-Predictive_Model!$B$22)/Predictive_Model!$C$22)*Predictive_Model!$D$22+((I4292-Predictive_Model!$B$23)/Predictive_Model!$C$23)*Predictive_Model!$D$23+((L4292-Predictive_Model!$B$24)/Predictive_Model!$C$24)*Predictive_Model!$D$24+((M4292-Predictive_Model!$B$25)/Predictive_Model!$C$25)*Predictive_Model!$D$25+IF(C4292="Male",Predictive_Model!$D$31,IF(C4292="Other",Predictive_Model!$D$32,0))+IF(D4292="Premium",Predictive_Model!$D$34,IF(D4292="Standard",Predictive_Model!$D$35,0))+IF(G4292="Asia",Predictive_Model!$D$37,IF(G4292="Europe",Predictive_Model!$D$38,IF(G4292="North America",Predictive_Model!$D$39,IF(G4292="Oceania",Predictive_Model!$D$40,IF(G4292="South America",Predictive_Model!$D$41,0)))))+IF(H4292="Laptop",Predictive_Model!$D$43,IF(H4292="Mobile",Predictive_Model!$D$44,IF(H4292="TV",Predictive_Model!$D$45,IF(H4292="Tablet",Predictive_Model!$D$46,0))))+IF(K4292="Crypto",Predictive_Model!$D$48,IF(K4292="Debit Card",Predictive_Model!$D$49,IF(K4292="Gift Card",Predictive_Model!$D$50,IF(K4292="PayPal",Predictive_Model!$D$51,0))))+IF(N4292="Comedy",Predictive_Model!$D$53,IF(N4292="Documentary",Predictive_Model!$D$54,IF(N4292="Drama",Predictive_Model!$D$55,IF(N4292="Horror",Predictive_Model!$D$56,IF(N4292="Romance",Predictive_Model!$D$57,IF(N4292="Sci-Fi",Predictive_Model!$D$58,0)))))))))</f>
        <v>2.7966547360825677E-3</v>
      </c>
      <c r="V4292" s="3" t="str">
        <f t="shared" si="666"/>
        <v>Low</v>
      </c>
      <c r="W4292" s="6">
        <f t="shared" si="667"/>
        <v>5.0311818702125387E-2</v>
      </c>
      <c r="X4292" s="3" t="str">
        <f t="shared" si="668"/>
        <v>Monitor</v>
      </c>
      <c r="Y4292" s="3" t="str">
        <f t="shared" si="669"/>
        <v>OK</v>
      </c>
    </row>
    <row r="4293" spans="1:25" x14ac:dyDescent="0.25">
      <c r="A4293" s="3" t="str">
        <f>Raw_Data!A4293</f>
        <v>18c6f3b7-bdb7-4860-b12f-d614adedd94e</v>
      </c>
      <c r="B4293" s="3">
        <f>Raw_Data!B4293</f>
        <v>35</v>
      </c>
      <c r="C4293" s="3" t="str">
        <f>Raw_Data!C4293</f>
        <v>Female</v>
      </c>
      <c r="D4293" s="3" t="str">
        <f>Raw_Data!D4293</f>
        <v>Premium</v>
      </c>
      <c r="E4293" s="3">
        <f>Raw_Data!E4293</f>
        <v>9.9700000000000006</v>
      </c>
      <c r="F4293" s="3">
        <f>Raw_Data!F4293</f>
        <v>13</v>
      </c>
      <c r="G4293" s="3" t="str">
        <f>Raw_Data!G4293</f>
        <v>Africa</v>
      </c>
      <c r="H4293" s="3" t="str">
        <f>Raw_Data!H4293</f>
        <v>TV</v>
      </c>
      <c r="I4293" s="3">
        <f>Raw_Data!I4293</f>
        <v>17.989999999999998</v>
      </c>
      <c r="J4293" s="3">
        <f>Raw_Data!J4293</f>
        <v>0</v>
      </c>
      <c r="K4293" s="3" t="str">
        <f>Raw_Data!K4293</f>
        <v>Debit Card</v>
      </c>
      <c r="L4293" s="3">
        <f>Raw_Data!L4293</f>
        <v>5</v>
      </c>
      <c r="M4293" s="3">
        <f>Raw_Data!M4293</f>
        <v>0.71</v>
      </c>
      <c r="N4293" s="3" t="str">
        <f>Raw_Data!N4293</f>
        <v>Drama</v>
      </c>
      <c r="O4293" s="3" t="str">
        <f t="shared" ref="O4293:O4356" si="670">IF(B4293&lt;25,"18-24",IF(B4293&lt;35,"25-34",IF(B4293&lt;45,"35-44",IF(B4293&lt;55,"45-54","55-70"))))</f>
        <v>35-44</v>
      </c>
      <c r="P4293" s="3" t="str">
        <f t="shared" ref="P4293:P4356" si="671">IF(E4293&lt;10,"&lt;10h",IF(E4293&lt;25,"10-24h",IF(E4293&lt;50,"25-49h","50h+")))</f>
        <v>&lt;10h</v>
      </c>
      <c r="Q4293" s="3" t="str">
        <f t="shared" ref="Q4293:Q4356" si="672">IF(F4293&lt;=7,"0-7d",IF(F4293&lt;=21,"8-21d",IF(F4293&lt;=45,"22-45d","46-60d")))</f>
        <v>8-21d</v>
      </c>
      <c r="R4293" s="3" t="str">
        <f t="shared" ref="R4293:R4356" si="673">IF(AND(E4293&gt;=25,F4293&lt;=21),"High",IF(OR(E4293&gt;=10,F4293&lt;=45),"Medium","Low"))</f>
        <v>Medium</v>
      </c>
      <c r="S4293" s="3" t="str">
        <f t="shared" ref="S4293:S4356" si="674">IF(I4293&lt;10,"Low",IF(I4293&lt;16,"Mid","High"))</f>
        <v>High</v>
      </c>
      <c r="T4293" s="3" t="str">
        <f t="shared" ref="T4293:T4356" si="675">IF(J4293=1,"Churned","Active")</f>
        <v>Active</v>
      </c>
      <c r="U4293" s="4">
        <f>1/(1+EXP(-(Predictive_Model!$B$5+((B4293-Predictive_Model!$B$20)/Predictive_Model!$C$20)*Predictive_Model!$D$20+((E4293-Predictive_Model!$B$21)/Predictive_Model!$C$21)*Predictive_Model!$D$21+((F4293-Predictive_Model!$B$22)/Predictive_Model!$C$22)*Predictive_Model!$D$22+((I4293-Predictive_Model!$B$23)/Predictive_Model!$C$23)*Predictive_Model!$D$23+((L4293-Predictive_Model!$B$24)/Predictive_Model!$C$24)*Predictive_Model!$D$24+((M4293-Predictive_Model!$B$25)/Predictive_Model!$C$25)*Predictive_Model!$D$25+IF(C4293="Male",Predictive_Model!$D$31,IF(C4293="Other",Predictive_Model!$D$32,0))+IF(D4293="Premium",Predictive_Model!$D$34,IF(D4293="Standard",Predictive_Model!$D$35,0))+IF(G4293="Asia",Predictive_Model!$D$37,IF(G4293="Europe",Predictive_Model!$D$38,IF(G4293="North America",Predictive_Model!$D$39,IF(G4293="Oceania",Predictive_Model!$D$40,IF(G4293="South America",Predictive_Model!$D$41,0)))))+IF(H4293="Laptop",Predictive_Model!$D$43,IF(H4293="Mobile",Predictive_Model!$D$44,IF(H4293="TV",Predictive_Model!$D$45,IF(H4293="Tablet",Predictive_Model!$D$46,0))))+IF(K4293="Crypto",Predictive_Model!$D$48,IF(K4293="Debit Card",Predictive_Model!$D$49,IF(K4293="Gift Card",Predictive_Model!$D$50,IF(K4293="PayPal",Predictive_Model!$D$51,0))))+IF(N4293="Comedy",Predictive_Model!$D$53,IF(N4293="Documentary",Predictive_Model!$D$54,IF(N4293="Drama",Predictive_Model!$D$55,IF(N4293="Horror",Predictive_Model!$D$56,IF(N4293="Romance",Predictive_Model!$D$57,IF(N4293="Sci-Fi",Predictive_Model!$D$58,0)))))))))</f>
        <v>1.0531406474437807E-2</v>
      </c>
      <c r="V4293" s="3" t="str">
        <f t="shared" ref="V4293:V4356" si="676">IF(U4293&gt;=0.75,"Critical",IF(U4293&gt;=0.5,"High",IF(U4293&gt;=0.25,"Medium","Low")))</f>
        <v>Low</v>
      </c>
      <c r="W4293" s="6">
        <f t="shared" ref="W4293:W4356" si="677">IF(J4293=1,I4293,I4293*U4293)</f>
        <v>0.18946000247513614</v>
      </c>
      <c r="X4293" s="3" t="str">
        <f t="shared" ref="X4293:X4356" si="678">IF(AND(V4293="Critical",I4293&gt;=15),"Priority 1",IF(OR(V4293="Critical",AND(V4293="High",F4293&gt;21)),"Priority 2","Monitor"))</f>
        <v>Monitor</v>
      </c>
      <c r="Y4293" s="3" t="str">
        <f t="shared" ref="Y4293:Y4356" si="679">IF(COUNTA(A4293:N4293)=14,"OK","CHECK")</f>
        <v>OK</v>
      </c>
    </row>
    <row r="4294" spans="1:25" x14ac:dyDescent="0.25">
      <c r="A4294" s="3" t="str">
        <f>Raw_Data!A4294</f>
        <v>3396e8c6-d124-466a-976a-2282eb070659</v>
      </c>
      <c r="B4294" s="3">
        <f>Raw_Data!B4294</f>
        <v>51</v>
      </c>
      <c r="C4294" s="3" t="str">
        <f>Raw_Data!C4294</f>
        <v>Female</v>
      </c>
      <c r="D4294" s="3" t="str">
        <f>Raw_Data!D4294</f>
        <v>Premium</v>
      </c>
      <c r="E4294" s="3">
        <f>Raw_Data!E4294</f>
        <v>8.68</v>
      </c>
      <c r="F4294" s="3">
        <f>Raw_Data!F4294</f>
        <v>8</v>
      </c>
      <c r="G4294" s="3" t="str">
        <f>Raw_Data!G4294</f>
        <v>Africa</v>
      </c>
      <c r="H4294" s="3" t="str">
        <f>Raw_Data!H4294</f>
        <v>TV</v>
      </c>
      <c r="I4294" s="3">
        <f>Raw_Data!I4294</f>
        <v>17.989999999999998</v>
      </c>
      <c r="J4294" s="3">
        <f>Raw_Data!J4294</f>
        <v>0</v>
      </c>
      <c r="K4294" s="3" t="str">
        <f>Raw_Data!K4294</f>
        <v>PayPal</v>
      </c>
      <c r="L4294" s="3">
        <f>Raw_Data!L4294</f>
        <v>4</v>
      </c>
      <c r="M4294" s="3">
        <f>Raw_Data!M4294</f>
        <v>0.96</v>
      </c>
      <c r="N4294" s="3" t="str">
        <f>Raw_Data!N4294</f>
        <v>Documentary</v>
      </c>
      <c r="O4294" s="3" t="str">
        <f t="shared" si="670"/>
        <v>45-54</v>
      </c>
      <c r="P4294" s="3" t="str">
        <f t="shared" si="671"/>
        <v>&lt;10h</v>
      </c>
      <c r="Q4294" s="3" t="str">
        <f t="shared" si="672"/>
        <v>8-21d</v>
      </c>
      <c r="R4294" s="3" t="str">
        <f t="shared" si="673"/>
        <v>Medium</v>
      </c>
      <c r="S4294" s="3" t="str">
        <f t="shared" si="674"/>
        <v>High</v>
      </c>
      <c r="T4294" s="3" t="str">
        <f t="shared" si="675"/>
        <v>Active</v>
      </c>
      <c r="U4294" s="4">
        <f>1/(1+EXP(-(Predictive_Model!$B$5+((B4294-Predictive_Model!$B$20)/Predictive_Model!$C$20)*Predictive_Model!$D$20+((E4294-Predictive_Model!$B$21)/Predictive_Model!$C$21)*Predictive_Model!$D$21+((F4294-Predictive_Model!$B$22)/Predictive_Model!$C$22)*Predictive_Model!$D$22+((I4294-Predictive_Model!$B$23)/Predictive_Model!$C$23)*Predictive_Model!$D$23+((L4294-Predictive_Model!$B$24)/Predictive_Model!$C$24)*Predictive_Model!$D$24+((M4294-Predictive_Model!$B$25)/Predictive_Model!$C$25)*Predictive_Model!$D$25+IF(C4294="Male",Predictive_Model!$D$31,IF(C4294="Other",Predictive_Model!$D$32,0))+IF(D4294="Premium",Predictive_Model!$D$34,IF(D4294="Standard",Predictive_Model!$D$35,0))+IF(G4294="Asia",Predictive_Model!$D$37,IF(G4294="Europe",Predictive_Model!$D$38,IF(G4294="North America",Predictive_Model!$D$39,IF(G4294="Oceania",Predictive_Model!$D$40,IF(G4294="South America",Predictive_Model!$D$41,0)))))+IF(H4294="Laptop",Predictive_Model!$D$43,IF(H4294="Mobile",Predictive_Model!$D$44,IF(H4294="TV",Predictive_Model!$D$45,IF(H4294="Tablet",Predictive_Model!$D$46,0))))+IF(K4294="Crypto",Predictive_Model!$D$48,IF(K4294="Debit Card",Predictive_Model!$D$49,IF(K4294="Gift Card",Predictive_Model!$D$50,IF(K4294="PayPal",Predictive_Model!$D$51,0))))+IF(N4294="Comedy",Predictive_Model!$D$53,IF(N4294="Documentary",Predictive_Model!$D$54,IF(N4294="Drama",Predictive_Model!$D$55,IF(N4294="Horror",Predictive_Model!$D$56,IF(N4294="Romance",Predictive_Model!$D$57,IF(N4294="Sci-Fi",Predictive_Model!$D$58,0)))))))))</f>
        <v>1.3321371418945656E-2</v>
      </c>
      <c r="V4294" s="3" t="str">
        <f t="shared" si="676"/>
        <v>Low</v>
      </c>
      <c r="W4294" s="6">
        <f t="shared" si="677"/>
        <v>0.23965147182683233</v>
      </c>
      <c r="X4294" s="3" t="str">
        <f t="shared" si="678"/>
        <v>Monitor</v>
      </c>
      <c r="Y4294" s="3" t="str">
        <f t="shared" si="679"/>
        <v>OK</v>
      </c>
    </row>
    <row r="4295" spans="1:25" x14ac:dyDescent="0.25">
      <c r="A4295" s="3" t="str">
        <f>Raw_Data!A4295</f>
        <v>2c7e4d20-2f73-49a5-82d4-3eea433b1dee</v>
      </c>
      <c r="B4295" s="3">
        <f>Raw_Data!B4295</f>
        <v>24</v>
      </c>
      <c r="C4295" s="3" t="str">
        <f>Raw_Data!C4295</f>
        <v>Male</v>
      </c>
      <c r="D4295" s="3" t="str">
        <f>Raw_Data!D4295</f>
        <v>Premium</v>
      </c>
      <c r="E4295" s="3">
        <f>Raw_Data!E4295</f>
        <v>77.900000000000006</v>
      </c>
      <c r="F4295" s="3">
        <f>Raw_Data!F4295</f>
        <v>12</v>
      </c>
      <c r="G4295" s="3" t="str">
        <f>Raw_Data!G4295</f>
        <v>North America</v>
      </c>
      <c r="H4295" s="3" t="str">
        <f>Raw_Data!H4295</f>
        <v>TV</v>
      </c>
      <c r="I4295" s="3">
        <f>Raw_Data!I4295</f>
        <v>17.989999999999998</v>
      </c>
      <c r="J4295" s="3">
        <f>Raw_Data!J4295</f>
        <v>0</v>
      </c>
      <c r="K4295" s="3" t="str">
        <f>Raw_Data!K4295</f>
        <v>PayPal</v>
      </c>
      <c r="L4295" s="3">
        <f>Raw_Data!L4295</f>
        <v>1</v>
      </c>
      <c r="M4295" s="3">
        <f>Raw_Data!M4295</f>
        <v>5.99</v>
      </c>
      <c r="N4295" s="3" t="str">
        <f>Raw_Data!N4295</f>
        <v>Comedy</v>
      </c>
      <c r="O4295" s="3" t="str">
        <f t="shared" si="670"/>
        <v>18-24</v>
      </c>
      <c r="P4295" s="3" t="str">
        <f t="shared" si="671"/>
        <v>50h+</v>
      </c>
      <c r="Q4295" s="3" t="str">
        <f t="shared" si="672"/>
        <v>8-21d</v>
      </c>
      <c r="R4295" s="3" t="str">
        <f t="shared" si="673"/>
        <v>High</v>
      </c>
      <c r="S4295" s="3" t="str">
        <f t="shared" si="674"/>
        <v>High</v>
      </c>
      <c r="T4295" s="3" t="str">
        <f t="shared" si="675"/>
        <v>Active</v>
      </c>
      <c r="U4295" s="4">
        <f>1/(1+EXP(-(Predictive_Model!$B$5+((B4295-Predictive_Model!$B$20)/Predictive_Model!$C$20)*Predictive_Model!$D$20+((E4295-Predictive_Model!$B$21)/Predictive_Model!$C$21)*Predictive_Model!$D$21+((F4295-Predictive_Model!$B$22)/Predictive_Model!$C$22)*Predictive_Model!$D$22+((I4295-Predictive_Model!$B$23)/Predictive_Model!$C$23)*Predictive_Model!$D$23+((L4295-Predictive_Model!$B$24)/Predictive_Model!$C$24)*Predictive_Model!$D$24+((M4295-Predictive_Model!$B$25)/Predictive_Model!$C$25)*Predictive_Model!$D$25+IF(C4295="Male",Predictive_Model!$D$31,IF(C4295="Other",Predictive_Model!$D$32,0))+IF(D4295="Premium",Predictive_Model!$D$34,IF(D4295="Standard",Predictive_Model!$D$35,0))+IF(G4295="Asia",Predictive_Model!$D$37,IF(G4295="Europe",Predictive_Model!$D$38,IF(G4295="North America",Predictive_Model!$D$39,IF(G4295="Oceania",Predictive_Model!$D$40,IF(G4295="South America",Predictive_Model!$D$41,0)))))+IF(H4295="Laptop",Predictive_Model!$D$43,IF(H4295="Mobile",Predictive_Model!$D$44,IF(H4295="TV",Predictive_Model!$D$45,IF(H4295="Tablet",Predictive_Model!$D$46,0))))+IF(K4295="Crypto",Predictive_Model!$D$48,IF(K4295="Debit Card",Predictive_Model!$D$49,IF(K4295="Gift Card",Predictive_Model!$D$50,IF(K4295="PayPal",Predictive_Model!$D$51,0))))+IF(N4295="Comedy",Predictive_Model!$D$53,IF(N4295="Documentary",Predictive_Model!$D$54,IF(N4295="Drama",Predictive_Model!$D$55,IF(N4295="Horror",Predictive_Model!$D$56,IF(N4295="Romance",Predictive_Model!$D$57,IF(N4295="Sci-Fi",Predictive_Model!$D$58,0)))))))))</f>
        <v>1.3587546396070064E-14</v>
      </c>
      <c r="V4295" s="3" t="str">
        <f t="shared" si="676"/>
        <v>Low</v>
      </c>
      <c r="W4295" s="6">
        <f t="shared" si="677"/>
        <v>2.4443995966530045E-13</v>
      </c>
      <c r="X4295" s="3" t="str">
        <f t="shared" si="678"/>
        <v>Monitor</v>
      </c>
      <c r="Y4295" s="3" t="str">
        <f t="shared" si="679"/>
        <v>OK</v>
      </c>
    </row>
    <row r="4296" spans="1:25" x14ac:dyDescent="0.25">
      <c r="A4296" s="3" t="str">
        <f>Raw_Data!A4296</f>
        <v>8ce3c8fd-8d0a-42cd-9ace-c79d8847f482</v>
      </c>
      <c r="B4296" s="3">
        <f>Raw_Data!B4296</f>
        <v>32</v>
      </c>
      <c r="C4296" s="3" t="str">
        <f>Raw_Data!C4296</f>
        <v>Male</v>
      </c>
      <c r="D4296" s="3" t="str">
        <f>Raw_Data!D4296</f>
        <v>Premium</v>
      </c>
      <c r="E4296" s="3">
        <f>Raw_Data!E4296</f>
        <v>28.61</v>
      </c>
      <c r="F4296" s="3">
        <f>Raw_Data!F4296</f>
        <v>22</v>
      </c>
      <c r="G4296" s="3" t="str">
        <f>Raw_Data!G4296</f>
        <v>North America</v>
      </c>
      <c r="H4296" s="3" t="str">
        <f>Raw_Data!H4296</f>
        <v>Tablet</v>
      </c>
      <c r="I4296" s="3">
        <f>Raw_Data!I4296</f>
        <v>17.989999999999998</v>
      </c>
      <c r="J4296" s="3">
        <f>Raw_Data!J4296</f>
        <v>0</v>
      </c>
      <c r="K4296" s="3" t="str">
        <f>Raw_Data!K4296</f>
        <v>Credit Card</v>
      </c>
      <c r="L4296" s="3">
        <f>Raw_Data!L4296</f>
        <v>4</v>
      </c>
      <c r="M4296" s="3">
        <f>Raw_Data!M4296</f>
        <v>1.24</v>
      </c>
      <c r="N4296" s="3" t="str">
        <f>Raw_Data!N4296</f>
        <v>Romance</v>
      </c>
      <c r="O4296" s="3" t="str">
        <f t="shared" si="670"/>
        <v>25-34</v>
      </c>
      <c r="P4296" s="3" t="str">
        <f t="shared" si="671"/>
        <v>25-49h</v>
      </c>
      <c r="Q4296" s="3" t="str">
        <f t="shared" si="672"/>
        <v>22-45d</v>
      </c>
      <c r="R4296" s="3" t="str">
        <f t="shared" si="673"/>
        <v>Medium</v>
      </c>
      <c r="S4296" s="3" t="str">
        <f t="shared" si="674"/>
        <v>High</v>
      </c>
      <c r="T4296" s="3" t="str">
        <f t="shared" si="675"/>
        <v>Active</v>
      </c>
      <c r="U4296" s="4">
        <f>1/(1+EXP(-(Predictive_Model!$B$5+((B4296-Predictive_Model!$B$20)/Predictive_Model!$C$20)*Predictive_Model!$D$20+((E4296-Predictive_Model!$B$21)/Predictive_Model!$C$21)*Predictive_Model!$D$21+((F4296-Predictive_Model!$B$22)/Predictive_Model!$C$22)*Predictive_Model!$D$22+((I4296-Predictive_Model!$B$23)/Predictive_Model!$C$23)*Predictive_Model!$D$23+((L4296-Predictive_Model!$B$24)/Predictive_Model!$C$24)*Predictive_Model!$D$24+((M4296-Predictive_Model!$B$25)/Predictive_Model!$C$25)*Predictive_Model!$D$25+IF(C4296="Male",Predictive_Model!$D$31,IF(C4296="Other",Predictive_Model!$D$32,0))+IF(D4296="Premium",Predictive_Model!$D$34,IF(D4296="Standard",Predictive_Model!$D$35,0))+IF(G4296="Asia",Predictive_Model!$D$37,IF(G4296="Europe",Predictive_Model!$D$38,IF(G4296="North America",Predictive_Model!$D$39,IF(G4296="Oceania",Predictive_Model!$D$40,IF(G4296="South America",Predictive_Model!$D$41,0)))))+IF(H4296="Laptop",Predictive_Model!$D$43,IF(H4296="Mobile",Predictive_Model!$D$44,IF(H4296="TV",Predictive_Model!$D$45,IF(H4296="Tablet",Predictive_Model!$D$46,0))))+IF(K4296="Crypto",Predictive_Model!$D$48,IF(K4296="Debit Card",Predictive_Model!$D$49,IF(K4296="Gift Card",Predictive_Model!$D$50,IF(K4296="PayPal",Predictive_Model!$D$51,0))))+IF(N4296="Comedy",Predictive_Model!$D$53,IF(N4296="Documentary",Predictive_Model!$D$54,IF(N4296="Drama",Predictive_Model!$D$55,IF(N4296="Horror",Predictive_Model!$D$56,IF(N4296="Romance",Predictive_Model!$D$57,IF(N4296="Sci-Fi",Predictive_Model!$D$58,0)))))))))</f>
        <v>5.7516304480267368E-4</v>
      </c>
      <c r="V4296" s="3" t="str">
        <f t="shared" si="676"/>
        <v>Low</v>
      </c>
      <c r="W4296" s="6">
        <f t="shared" si="677"/>
        <v>1.0347183176000099E-2</v>
      </c>
      <c r="X4296" s="3" t="str">
        <f t="shared" si="678"/>
        <v>Monitor</v>
      </c>
      <c r="Y4296" s="3" t="str">
        <f t="shared" si="679"/>
        <v>OK</v>
      </c>
    </row>
    <row r="4297" spans="1:25" x14ac:dyDescent="0.25">
      <c r="A4297" s="3" t="str">
        <f>Raw_Data!A4297</f>
        <v>180983f8-9d3c-440f-b4cd-32012522ca03</v>
      </c>
      <c r="B4297" s="3">
        <f>Raw_Data!B4297</f>
        <v>38</v>
      </c>
      <c r="C4297" s="3" t="str">
        <f>Raw_Data!C4297</f>
        <v>Male</v>
      </c>
      <c r="D4297" s="3" t="str">
        <f>Raw_Data!D4297</f>
        <v>Basic</v>
      </c>
      <c r="E4297" s="3">
        <f>Raw_Data!E4297</f>
        <v>6.95</v>
      </c>
      <c r="F4297" s="3">
        <f>Raw_Data!F4297</f>
        <v>17</v>
      </c>
      <c r="G4297" s="3" t="str">
        <f>Raw_Data!G4297</f>
        <v>South America</v>
      </c>
      <c r="H4297" s="3" t="str">
        <f>Raw_Data!H4297</f>
        <v>Tablet</v>
      </c>
      <c r="I4297" s="3">
        <f>Raw_Data!I4297</f>
        <v>8.99</v>
      </c>
      <c r="J4297" s="3">
        <f>Raw_Data!J4297</f>
        <v>0</v>
      </c>
      <c r="K4297" s="3" t="str">
        <f>Raw_Data!K4297</f>
        <v>Credit Card</v>
      </c>
      <c r="L4297" s="3">
        <f>Raw_Data!L4297</f>
        <v>5</v>
      </c>
      <c r="M4297" s="3">
        <f>Raw_Data!M4297</f>
        <v>0.39</v>
      </c>
      <c r="N4297" s="3" t="str">
        <f>Raw_Data!N4297</f>
        <v>Documentary</v>
      </c>
      <c r="O4297" s="3" t="str">
        <f t="shared" si="670"/>
        <v>35-44</v>
      </c>
      <c r="P4297" s="3" t="str">
        <f t="shared" si="671"/>
        <v>&lt;10h</v>
      </c>
      <c r="Q4297" s="3" t="str">
        <f t="shared" si="672"/>
        <v>8-21d</v>
      </c>
      <c r="R4297" s="3" t="str">
        <f t="shared" si="673"/>
        <v>Medium</v>
      </c>
      <c r="S4297" s="3" t="str">
        <f t="shared" si="674"/>
        <v>Low</v>
      </c>
      <c r="T4297" s="3" t="str">
        <f t="shared" si="675"/>
        <v>Active</v>
      </c>
      <c r="U4297" s="4">
        <f>1/(1+EXP(-(Predictive_Model!$B$5+((B4297-Predictive_Model!$B$20)/Predictive_Model!$C$20)*Predictive_Model!$D$20+((E4297-Predictive_Model!$B$21)/Predictive_Model!$C$21)*Predictive_Model!$D$21+((F4297-Predictive_Model!$B$22)/Predictive_Model!$C$22)*Predictive_Model!$D$22+((I4297-Predictive_Model!$B$23)/Predictive_Model!$C$23)*Predictive_Model!$D$23+((L4297-Predictive_Model!$B$24)/Predictive_Model!$C$24)*Predictive_Model!$D$24+((M4297-Predictive_Model!$B$25)/Predictive_Model!$C$25)*Predictive_Model!$D$25+IF(C4297="Male",Predictive_Model!$D$31,IF(C4297="Other",Predictive_Model!$D$32,0))+IF(D4297="Premium",Predictive_Model!$D$34,IF(D4297="Standard",Predictive_Model!$D$35,0))+IF(G4297="Asia",Predictive_Model!$D$37,IF(G4297="Europe",Predictive_Model!$D$38,IF(G4297="North America",Predictive_Model!$D$39,IF(G4297="Oceania",Predictive_Model!$D$40,IF(G4297="South America",Predictive_Model!$D$41,0)))))+IF(H4297="Laptop",Predictive_Model!$D$43,IF(H4297="Mobile",Predictive_Model!$D$44,IF(H4297="TV",Predictive_Model!$D$45,IF(H4297="Tablet",Predictive_Model!$D$46,0))))+IF(K4297="Crypto",Predictive_Model!$D$48,IF(K4297="Debit Card",Predictive_Model!$D$49,IF(K4297="Gift Card",Predictive_Model!$D$50,IF(K4297="PayPal",Predictive_Model!$D$51,0))))+IF(N4297="Comedy",Predictive_Model!$D$53,IF(N4297="Documentary",Predictive_Model!$D$54,IF(N4297="Drama",Predictive_Model!$D$55,IF(N4297="Horror",Predictive_Model!$D$56,IF(N4297="Romance",Predictive_Model!$D$57,IF(N4297="Sci-Fi",Predictive_Model!$D$58,0)))))))))</f>
        <v>0.91115777821745381</v>
      </c>
      <c r="V4297" s="3" t="str">
        <f t="shared" si="676"/>
        <v>Critical</v>
      </c>
      <c r="W4297" s="6">
        <f t="shared" si="677"/>
        <v>8.1913084261749098</v>
      </c>
      <c r="X4297" s="3" t="str">
        <f t="shared" si="678"/>
        <v>Priority 2</v>
      </c>
      <c r="Y4297" s="3" t="str">
        <f t="shared" si="679"/>
        <v>OK</v>
      </c>
    </row>
    <row r="4298" spans="1:25" x14ac:dyDescent="0.25">
      <c r="A4298" s="3" t="str">
        <f>Raw_Data!A4298</f>
        <v>49fa3709-598c-42ec-9f7f-3fe2952a7a9d</v>
      </c>
      <c r="B4298" s="3">
        <f>Raw_Data!B4298</f>
        <v>27</v>
      </c>
      <c r="C4298" s="3" t="str">
        <f>Raw_Data!C4298</f>
        <v>Female</v>
      </c>
      <c r="D4298" s="3" t="str">
        <f>Raw_Data!D4298</f>
        <v>Standard</v>
      </c>
      <c r="E4298" s="3">
        <f>Raw_Data!E4298</f>
        <v>1.04</v>
      </c>
      <c r="F4298" s="3">
        <f>Raw_Data!F4298</f>
        <v>54</v>
      </c>
      <c r="G4298" s="3" t="str">
        <f>Raw_Data!G4298</f>
        <v>South America</v>
      </c>
      <c r="H4298" s="3" t="str">
        <f>Raw_Data!H4298</f>
        <v>Tablet</v>
      </c>
      <c r="I4298" s="3">
        <f>Raw_Data!I4298</f>
        <v>13.99</v>
      </c>
      <c r="J4298" s="3">
        <f>Raw_Data!J4298</f>
        <v>1</v>
      </c>
      <c r="K4298" s="3" t="str">
        <f>Raw_Data!K4298</f>
        <v>Crypto</v>
      </c>
      <c r="L4298" s="3">
        <f>Raw_Data!L4298</f>
        <v>3</v>
      </c>
      <c r="M4298" s="3">
        <f>Raw_Data!M4298</f>
        <v>0.02</v>
      </c>
      <c r="N4298" s="3" t="str">
        <f>Raw_Data!N4298</f>
        <v>Romance</v>
      </c>
      <c r="O4298" s="3" t="str">
        <f t="shared" si="670"/>
        <v>25-34</v>
      </c>
      <c r="P4298" s="3" t="str">
        <f t="shared" si="671"/>
        <v>&lt;10h</v>
      </c>
      <c r="Q4298" s="3" t="str">
        <f t="shared" si="672"/>
        <v>46-60d</v>
      </c>
      <c r="R4298" s="3" t="str">
        <f t="shared" si="673"/>
        <v>Low</v>
      </c>
      <c r="S4298" s="3" t="str">
        <f t="shared" si="674"/>
        <v>Mid</v>
      </c>
      <c r="T4298" s="3" t="str">
        <f t="shared" si="675"/>
        <v>Churned</v>
      </c>
      <c r="U4298" s="4">
        <f>1/(1+EXP(-(Predictive_Model!$B$5+((B4298-Predictive_Model!$B$20)/Predictive_Model!$C$20)*Predictive_Model!$D$20+((E4298-Predictive_Model!$B$21)/Predictive_Model!$C$21)*Predictive_Model!$D$21+((F4298-Predictive_Model!$B$22)/Predictive_Model!$C$22)*Predictive_Model!$D$22+((I4298-Predictive_Model!$B$23)/Predictive_Model!$C$23)*Predictive_Model!$D$23+((L4298-Predictive_Model!$B$24)/Predictive_Model!$C$24)*Predictive_Model!$D$24+((M4298-Predictive_Model!$B$25)/Predictive_Model!$C$25)*Predictive_Model!$D$25+IF(C4298="Male",Predictive_Model!$D$31,IF(C4298="Other",Predictive_Model!$D$32,0))+IF(D4298="Premium",Predictive_Model!$D$34,IF(D4298="Standard",Predictive_Model!$D$35,0))+IF(G4298="Asia",Predictive_Model!$D$37,IF(G4298="Europe",Predictive_Model!$D$38,IF(G4298="North America",Predictive_Model!$D$39,IF(G4298="Oceania",Predictive_Model!$D$40,IF(G4298="South America",Predictive_Model!$D$41,0)))))+IF(H4298="Laptop",Predictive_Model!$D$43,IF(H4298="Mobile",Predictive_Model!$D$44,IF(H4298="TV",Predictive_Model!$D$45,IF(H4298="Tablet",Predictive_Model!$D$46,0))))+IF(K4298="Crypto",Predictive_Model!$D$48,IF(K4298="Debit Card",Predictive_Model!$D$49,IF(K4298="Gift Card",Predictive_Model!$D$50,IF(K4298="PayPal",Predictive_Model!$D$51,0))))+IF(N4298="Comedy",Predictive_Model!$D$53,IF(N4298="Documentary",Predictive_Model!$D$54,IF(N4298="Drama",Predictive_Model!$D$55,IF(N4298="Horror",Predictive_Model!$D$56,IF(N4298="Romance",Predictive_Model!$D$57,IF(N4298="Sci-Fi",Predictive_Model!$D$58,0)))))))))</f>
        <v>0.99996549507652654</v>
      </c>
      <c r="V4298" s="3" t="str">
        <f t="shared" si="676"/>
        <v>Critical</v>
      </c>
      <c r="W4298" s="6">
        <f t="shared" si="677"/>
        <v>13.99</v>
      </c>
      <c r="X4298" s="3" t="str">
        <f t="shared" si="678"/>
        <v>Priority 2</v>
      </c>
      <c r="Y4298" s="3" t="str">
        <f t="shared" si="679"/>
        <v>OK</v>
      </c>
    </row>
    <row r="4299" spans="1:25" x14ac:dyDescent="0.25">
      <c r="A4299" s="3" t="str">
        <f>Raw_Data!A4299</f>
        <v>11b11026-73bb-42af-8a0f-092fac0012ee</v>
      </c>
      <c r="B4299" s="3">
        <f>Raw_Data!B4299</f>
        <v>49</v>
      </c>
      <c r="C4299" s="3" t="str">
        <f>Raw_Data!C4299</f>
        <v>Male</v>
      </c>
      <c r="D4299" s="3" t="str">
        <f>Raw_Data!D4299</f>
        <v>Standard</v>
      </c>
      <c r="E4299" s="3">
        <f>Raw_Data!E4299</f>
        <v>10.66</v>
      </c>
      <c r="F4299" s="3">
        <f>Raw_Data!F4299</f>
        <v>38</v>
      </c>
      <c r="G4299" s="3" t="str">
        <f>Raw_Data!G4299</f>
        <v>Asia</v>
      </c>
      <c r="H4299" s="3" t="str">
        <f>Raw_Data!H4299</f>
        <v>TV</v>
      </c>
      <c r="I4299" s="3">
        <f>Raw_Data!I4299</f>
        <v>13.99</v>
      </c>
      <c r="J4299" s="3">
        <f>Raw_Data!J4299</f>
        <v>1</v>
      </c>
      <c r="K4299" s="3" t="str">
        <f>Raw_Data!K4299</f>
        <v>PayPal</v>
      </c>
      <c r="L4299" s="3">
        <f>Raw_Data!L4299</f>
        <v>3</v>
      </c>
      <c r="M4299" s="3">
        <f>Raw_Data!M4299</f>
        <v>0.27</v>
      </c>
      <c r="N4299" s="3" t="str">
        <f>Raw_Data!N4299</f>
        <v>Drama</v>
      </c>
      <c r="O4299" s="3" t="str">
        <f t="shared" si="670"/>
        <v>45-54</v>
      </c>
      <c r="P4299" s="3" t="str">
        <f t="shared" si="671"/>
        <v>10-24h</v>
      </c>
      <c r="Q4299" s="3" t="str">
        <f t="shared" si="672"/>
        <v>22-45d</v>
      </c>
      <c r="R4299" s="3" t="str">
        <f t="shared" si="673"/>
        <v>Medium</v>
      </c>
      <c r="S4299" s="3" t="str">
        <f t="shared" si="674"/>
        <v>Mid</v>
      </c>
      <c r="T4299" s="3" t="str">
        <f t="shared" si="675"/>
        <v>Churned</v>
      </c>
      <c r="U4299" s="4">
        <f>1/(1+EXP(-(Predictive_Model!$B$5+((B4299-Predictive_Model!$B$20)/Predictive_Model!$C$20)*Predictive_Model!$D$20+((E4299-Predictive_Model!$B$21)/Predictive_Model!$C$21)*Predictive_Model!$D$21+((F4299-Predictive_Model!$B$22)/Predictive_Model!$C$22)*Predictive_Model!$D$22+((I4299-Predictive_Model!$B$23)/Predictive_Model!$C$23)*Predictive_Model!$D$23+((L4299-Predictive_Model!$B$24)/Predictive_Model!$C$24)*Predictive_Model!$D$24+((M4299-Predictive_Model!$B$25)/Predictive_Model!$C$25)*Predictive_Model!$D$25+IF(C4299="Male",Predictive_Model!$D$31,IF(C4299="Other",Predictive_Model!$D$32,0))+IF(D4299="Premium",Predictive_Model!$D$34,IF(D4299="Standard",Predictive_Model!$D$35,0))+IF(G4299="Asia",Predictive_Model!$D$37,IF(G4299="Europe",Predictive_Model!$D$38,IF(G4299="North America",Predictive_Model!$D$39,IF(G4299="Oceania",Predictive_Model!$D$40,IF(G4299="South America",Predictive_Model!$D$41,0)))))+IF(H4299="Laptop",Predictive_Model!$D$43,IF(H4299="Mobile",Predictive_Model!$D$44,IF(H4299="TV",Predictive_Model!$D$45,IF(H4299="Tablet",Predictive_Model!$D$46,0))))+IF(K4299="Crypto",Predictive_Model!$D$48,IF(K4299="Debit Card",Predictive_Model!$D$49,IF(K4299="Gift Card",Predictive_Model!$D$50,IF(K4299="PayPal",Predictive_Model!$D$51,0))))+IF(N4299="Comedy",Predictive_Model!$D$53,IF(N4299="Documentary",Predictive_Model!$D$54,IF(N4299="Drama",Predictive_Model!$D$55,IF(N4299="Horror",Predictive_Model!$D$56,IF(N4299="Romance",Predictive_Model!$D$57,IF(N4299="Sci-Fi",Predictive_Model!$D$58,0)))))))))</f>
        <v>0.92751883547595271</v>
      </c>
      <c r="V4299" s="3" t="str">
        <f t="shared" si="676"/>
        <v>Critical</v>
      </c>
      <c r="W4299" s="6">
        <f t="shared" si="677"/>
        <v>13.99</v>
      </c>
      <c r="X4299" s="3" t="str">
        <f t="shared" si="678"/>
        <v>Priority 2</v>
      </c>
      <c r="Y4299" s="3" t="str">
        <f t="shared" si="679"/>
        <v>OK</v>
      </c>
    </row>
    <row r="4300" spans="1:25" x14ac:dyDescent="0.25">
      <c r="A4300" s="3" t="str">
        <f>Raw_Data!A4300</f>
        <v>ab2a775f-9e55-4246-a6f8-6f9b9b933da5</v>
      </c>
      <c r="B4300" s="3">
        <f>Raw_Data!B4300</f>
        <v>47</v>
      </c>
      <c r="C4300" s="3" t="str">
        <f>Raw_Data!C4300</f>
        <v>Male</v>
      </c>
      <c r="D4300" s="3" t="str">
        <f>Raw_Data!D4300</f>
        <v>Premium</v>
      </c>
      <c r="E4300" s="3">
        <f>Raw_Data!E4300</f>
        <v>20.61</v>
      </c>
      <c r="F4300" s="3">
        <f>Raw_Data!F4300</f>
        <v>56</v>
      </c>
      <c r="G4300" s="3" t="str">
        <f>Raw_Data!G4300</f>
        <v>Oceania</v>
      </c>
      <c r="H4300" s="3" t="str">
        <f>Raw_Data!H4300</f>
        <v>Desktop</v>
      </c>
      <c r="I4300" s="3">
        <f>Raw_Data!I4300</f>
        <v>17.989999999999998</v>
      </c>
      <c r="J4300" s="3">
        <f>Raw_Data!J4300</f>
        <v>0</v>
      </c>
      <c r="K4300" s="3" t="str">
        <f>Raw_Data!K4300</f>
        <v>Credit Card</v>
      </c>
      <c r="L4300" s="3">
        <f>Raw_Data!L4300</f>
        <v>1</v>
      </c>
      <c r="M4300" s="3">
        <f>Raw_Data!M4300</f>
        <v>0.36</v>
      </c>
      <c r="N4300" s="3" t="str">
        <f>Raw_Data!N4300</f>
        <v>Romance</v>
      </c>
      <c r="O4300" s="3" t="str">
        <f t="shared" si="670"/>
        <v>45-54</v>
      </c>
      <c r="P4300" s="3" t="str">
        <f t="shared" si="671"/>
        <v>10-24h</v>
      </c>
      <c r="Q4300" s="3" t="str">
        <f t="shared" si="672"/>
        <v>46-60d</v>
      </c>
      <c r="R4300" s="3" t="str">
        <f t="shared" si="673"/>
        <v>Medium</v>
      </c>
      <c r="S4300" s="3" t="str">
        <f t="shared" si="674"/>
        <v>High</v>
      </c>
      <c r="T4300" s="3" t="str">
        <f t="shared" si="675"/>
        <v>Active</v>
      </c>
      <c r="U4300" s="4">
        <f>1/(1+EXP(-(Predictive_Model!$B$5+((B4300-Predictive_Model!$B$20)/Predictive_Model!$C$20)*Predictive_Model!$D$20+((E4300-Predictive_Model!$B$21)/Predictive_Model!$C$21)*Predictive_Model!$D$21+((F4300-Predictive_Model!$B$22)/Predictive_Model!$C$22)*Predictive_Model!$D$22+((I4300-Predictive_Model!$B$23)/Predictive_Model!$C$23)*Predictive_Model!$D$23+((L4300-Predictive_Model!$B$24)/Predictive_Model!$C$24)*Predictive_Model!$D$24+((M4300-Predictive_Model!$B$25)/Predictive_Model!$C$25)*Predictive_Model!$D$25+IF(C4300="Male",Predictive_Model!$D$31,IF(C4300="Other",Predictive_Model!$D$32,0))+IF(D4300="Premium",Predictive_Model!$D$34,IF(D4300="Standard",Predictive_Model!$D$35,0))+IF(G4300="Asia",Predictive_Model!$D$37,IF(G4300="Europe",Predictive_Model!$D$38,IF(G4300="North America",Predictive_Model!$D$39,IF(G4300="Oceania",Predictive_Model!$D$40,IF(G4300="South America",Predictive_Model!$D$41,0)))))+IF(H4300="Laptop",Predictive_Model!$D$43,IF(H4300="Mobile",Predictive_Model!$D$44,IF(H4300="TV",Predictive_Model!$D$45,IF(H4300="Tablet",Predictive_Model!$D$46,0))))+IF(K4300="Crypto",Predictive_Model!$D$48,IF(K4300="Debit Card",Predictive_Model!$D$49,IF(K4300="Gift Card",Predictive_Model!$D$50,IF(K4300="PayPal",Predictive_Model!$D$51,0))))+IF(N4300="Comedy",Predictive_Model!$D$53,IF(N4300="Documentary",Predictive_Model!$D$54,IF(N4300="Drama",Predictive_Model!$D$55,IF(N4300="Horror",Predictive_Model!$D$56,IF(N4300="Romance",Predictive_Model!$D$57,IF(N4300="Sci-Fi",Predictive_Model!$D$58,0)))))))))</f>
        <v>0.8856732326909168</v>
      </c>
      <c r="V4300" s="3" t="str">
        <f t="shared" si="676"/>
        <v>Critical</v>
      </c>
      <c r="W4300" s="6">
        <f t="shared" si="677"/>
        <v>15.933261456109593</v>
      </c>
      <c r="X4300" s="3" t="str">
        <f t="shared" si="678"/>
        <v>Priority 1</v>
      </c>
      <c r="Y4300" s="3" t="str">
        <f t="shared" si="679"/>
        <v>OK</v>
      </c>
    </row>
    <row r="4301" spans="1:25" x14ac:dyDescent="0.25">
      <c r="A4301" s="3" t="str">
        <f>Raw_Data!A4301</f>
        <v>9204fff6-14fd-45be-ab46-1cd5efe61aff</v>
      </c>
      <c r="B4301" s="3">
        <f>Raw_Data!B4301</f>
        <v>59</v>
      </c>
      <c r="C4301" s="3" t="str">
        <f>Raw_Data!C4301</f>
        <v>Male</v>
      </c>
      <c r="D4301" s="3" t="str">
        <f>Raw_Data!D4301</f>
        <v>Premium</v>
      </c>
      <c r="E4301" s="3">
        <f>Raw_Data!E4301</f>
        <v>12.39</v>
      </c>
      <c r="F4301" s="3">
        <f>Raw_Data!F4301</f>
        <v>29</v>
      </c>
      <c r="G4301" s="3" t="str">
        <f>Raw_Data!G4301</f>
        <v>Oceania</v>
      </c>
      <c r="H4301" s="3" t="str">
        <f>Raw_Data!H4301</f>
        <v>Tablet</v>
      </c>
      <c r="I4301" s="3">
        <f>Raw_Data!I4301</f>
        <v>17.989999999999998</v>
      </c>
      <c r="J4301" s="3">
        <f>Raw_Data!J4301</f>
        <v>0</v>
      </c>
      <c r="K4301" s="3" t="str">
        <f>Raw_Data!K4301</f>
        <v>Credit Card</v>
      </c>
      <c r="L4301" s="3">
        <f>Raw_Data!L4301</f>
        <v>2</v>
      </c>
      <c r="M4301" s="3">
        <f>Raw_Data!M4301</f>
        <v>0.41</v>
      </c>
      <c r="N4301" s="3" t="str">
        <f>Raw_Data!N4301</f>
        <v>Action</v>
      </c>
      <c r="O4301" s="3" t="str">
        <f t="shared" si="670"/>
        <v>55-70</v>
      </c>
      <c r="P4301" s="3" t="str">
        <f t="shared" si="671"/>
        <v>10-24h</v>
      </c>
      <c r="Q4301" s="3" t="str">
        <f t="shared" si="672"/>
        <v>22-45d</v>
      </c>
      <c r="R4301" s="3" t="str">
        <f t="shared" si="673"/>
        <v>Medium</v>
      </c>
      <c r="S4301" s="3" t="str">
        <f t="shared" si="674"/>
        <v>High</v>
      </c>
      <c r="T4301" s="3" t="str">
        <f t="shared" si="675"/>
        <v>Active</v>
      </c>
      <c r="U4301" s="4">
        <f>1/(1+EXP(-(Predictive_Model!$B$5+((B4301-Predictive_Model!$B$20)/Predictive_Model!$C$20)*Predictive_Model!$D$20+((E4301-Predictive_Model!$B$21)/Predictive_Model!$C$21)*Predictive_Model!$D$21+((F4301-Predictive_Model!$B$22)/Predictive_Model!$C$22)*Predictive_Model!$D$22+((I4301-Predictive_Model!$B$23)/Predictive_Model!$C$23)*Predictive_Model!$D$23+((L4301-Predictive_Model!$B$24)/Predictive_Model!$C$24)*Predictive_Model!$D$24+((M4301-Predictive_Model!$B$25)/Predictive_Model!$C$25)*Predictive_Model!$D$25+IF(C4301="Male",Predictive_Model!$D$31,IF(C4301="Other",Predictive_Model!$D$32,0))+IF(D4301="Premium",Predictive_Model!$D$34,IF(D4301="Standard",Predictive_Model!$D$35,0))+IF(G4301="Asia",Predictive_Model!$D$37,IF(G4301="Europe",Predictive_Model!$D$38,IF(G4301="North America",Predictive_Model!$D$39,IF(G4301="Oceania",Predictive_Model!$D$40,IF(G4301="South America",Predictive_Model!$D$41,0)))))+IF(H4301="Laptop",Predictive_Model!$D$43,IF(H4301="Mobile",Predictive_Model!$D$44,IF(H4301="TV",Predictive_Model!$D$45,IF(H4301="Tablet",Predictive_Model!$D$46,0))))+IF(K4301="Crypto",Predictive_Model!$D$48,IF(K4301="Debit Card",Predictive_Model!$D$49,IF(K4301="Gift Card",Predictive_Model!$D$50,IF(K4301="PayPal",Predictive_Model!$D$51,0))))+IF(N4301="Comedy",Predictive_Model!$D$53,IF(N4301="Documentary",Predictive_Model!$D$54,IF(N4301="Drama",Predictive_Model!$D$55,IF(N4301="Horror",Predictive_Model!$D$56,IF(N4301="Romance",Predictive_Model!$D$57,IF(N4301="Sci-Fi",Predictive_Model!$D$58,0)))))))))</f>
        <v>0.83918740848777773</v>
      </c>
      <c r="V4301" s="3" t="str">
        <f t="shared" si="676"/>
        <v>Critical</v>
      </c>
      <c r="W4301" s="6">
        <f t="shared" si="677"/>
        <v>15.09698147869512</v>
      </c>
      <c r="X4301" s="3" t="str">
        <f t="shared" si="678"/>
        <v>Priority 1</v>
      </c>
      <c r="Y4301" s="3" t="str">
        <f t="shared" si="679"/>
        <v>OK</v>
      </c>
    </row>
    <row r="4302" spans="1:25" x14ac:dyDescent="0.25">
      <c r="A4302" s="3" t="str">
        <f>Raw_Data!A4302</f>
        <v>95718011-6fd5-45fc-a8f1-4edcd8cadcbf</v>
      </c>
      <c r="B4302" s="3">
        <f>Raw_Data!B4302</f>
        <v>64</v>
      </c>
      <c r="C4302" s="3" t="str">
        <f>Raw_Data!C4302</f>
        <v>Female</v>
      </c>
      <c r="D4302" s="3" t="str">
        <f>Raw_Data!D4302</f>
        <v>Basic</v>
      </c>
      <c r="E4302" s="3">
        <f>Raw_Data!E4302</f>
        <v>2.11</v>
      </c>
      <c r="F4302" s="3">
        <f>Raw_Data!F4302</f>
        <v>31</v>
      </c>
      <c r="G4302" s="3" t="str">
        <f>Raw_Data!G4302</f>
        <v>Africa</v>
      </c>
      <c r="H4302" s="3" t="str">
        <f>Raw_Data!H4302</f>
        <v>Tablet</v>
      </c>
      <c r="I4302" s="3">
        <f>Raw_Data!I4302</f>
        <v>8.99</v>
      </c>
      <c r="J4302" s="3">
        <f>Raw_Data!J4302</f>
        <v>1</v>
      </c>
      <c r="K4302" s="3" t="str">
        <f>Raw_Data!K4302</f>
        <v>Debit Card</v>
      </c>
      <c r="L4302" s="3">
        <f>Raw_Data!L4302</f>
        <v>4</v>
      </c>
      <c r="M4302" s="3">
        <f>Raw_Data!M4302</f>
        <v>7.0000000000000007E-2</v>
      </c>
      <c r="N4302" s="3" t="str">
        <f>Raw_Data!N4302</f>
        <v>Documentary</v>
      </c>
      <c r="O4302" s="3" t="str">
        <f t="shared" si="670"/>
        <v>55-70</v>
      </c>
      <c r="P4302" s="3" t="str">
        <f t="shared" si="671"/>
        <v>&lt;10h</v>
      </c>
      <c r="Q4302" s="3" t="str">
        <f t="shared" si="672"/>
        <v>22-45d</v>
      </c>
      <c r="R4302" s="3" t="str">
        <f t="shared" si="673"/>
        <v>Medium</v>
      </c>
      <c r="S4302" s="3" t="str">
        <f t="shared" si="674"/>
        <v>Low</v>
      </c>
      <c r="T4302" s="3" t="str">
        <f t="shared" si="675"/>
        <v>Churned</v>
      </c>
      <c r="U4302" s="4">
        <f>1/(1+EXP(-(Predictive_Model!$B$5+((B4302-Predictive_Model!$B$20)/Predictive_Model!$C$20)*Predictive_Model!$D$20+((E4302-Predictive_Model!$B$21)/Predictive_Model!$C$21)*Predictive_Model!$D$21+((F4302-Predictive_Model!$B$22)/Predictive_Model!$C$22)*Predictive_Model!$D$22+((I4302-Predictive_Model!$B$23)/Predictive_Model!$C$23)*Predictive_Model!$D$23+((L4302-Predictive_Model!$B$24)/Predictive_Model!$C$24)*Predictive_Model!$D$24+((M4302-Predictive_Model!$B$25)/Predictive_Model!$C$25)*Predictive_Model!$D$25+IF(C4302="Male",Predictive_Model!$D$31,IF(C4302="Other",Predictive_Model!$D$32,0))+IF(D4302="Premium",Predictive_Model!$D$34,IF(D4302="Standard",Predictive_Model!$D$35,0))+IF(G4302="Asia",Predictive_Model!$D$37,IF(G4302="Europe",Predictive_Model!$D$38,IF(G4302="North America",Predictive_Model!$D$39,IF(G4302="Oceania",Predictive_Model!$D$40,IF(G4302="South America",Predictive_Model!$D$41,0)))))+IF(H4302="Laptop",Predictive_Model!$D$43,IF(H4302="Mobile",Predictive_Model!$D$44,IF(H4302="TV",Predictive_Model!$D$45,IF(H4302="Tablet",Predictive_Model!$D$46,0))))+IF(K4302="Crypto",Predictive_Model!$D$48,IF(K4302="Debit Card",Predictive_Model!$D$49,IF(K4302="Gift Card",Predictive_Model!$D$50,IF(K4302="PayPal",Predictive_Model!$D$51,0))))+IF(N4302="Comedy",Predictive_Model!$D$53,IF(N4302="Documentary",Predictive_Model!$D$54,IF(N4302="Drama",Predictive_Model!$D$55,IF(N4302="Horror",Predictive_Model!$D$56,IF(N4302="Romance",Predictive_Model!$D$57,IF(N4302="Sci-Fi",Predictive_Model!$D$58,0)))))))))</f>
        <v>0.99895938734707912</v>
      </c>
      <c r="V4302" s="3" t="str">
        <f t="shared" si="676"/>
        <v>Critical</v>
      </c>
      <c r="W4302" s="6">
        <f t="shared" si="677"/>
        <v>8.99</v>
      </c>
      <c r="X4302" s="3" t="str">
        <f t="shared" si="678"/>
        <v>Priority 2</v>
      </c>
      <c r="Y4302" s="3" t="str">
        <f t="shared" si="679"/>
        <v>OK</v>
      </c>
    </row>
    <row r="4303" spans="1:25" x14ac:dyDescent="0.25">
      <c r="A4303" s="3" t="str">
        <f>Raw_Data!A4303</f>
        <v>080276bb-8ca9-4584-bd17-e42062a10a56</v>
      </c>
      <c r="B4303" s="3">
        <f>Raw_Data!B4303</f>
        <v>56</v>
      </c>
      <c r="C4303" s="3" t="str">
        <f>Raw_Data!C4303</f>
        <v>Male</v>
      </c>
      <c r="D4303" s="3" t="str">
        <f>Raw_Data!D4303</f>
        <v>Premium</v>
      </c>
      <c r="E4303" s="3">
        <f>Raw_Data!E4303</f>
        <v>3.93</v>
      </c>
      <c r="F4303" s="3">
        <f>Raw_Data!F4303</f>
        <v>27</v>
      </c>
      <c r="G4303" s="3" t="str">
        <f>Raw_Data!G4303</f>
        <v>Asia</v>
      </c>
      <c r="H4303" s="3" t="str">
        <f>Raw_Data!H4303</f>
        <v>TV</v>
      </c>
      <c r="I4303" s="3">
        <f>Raw_Data!I4303</f>
        <v>17.989999999999998</v>
      </c>
      <c r="J4303" s="3">
        <f>Raw_Data!J4303</f>
        <v>0</v>
      </c>
      <c r="K4303" s="3" t="str">
        <f>Raw_Data!K4303</f>
        <v>PayPal</v>
      </c>
      <c r="L4303" s="3">
        <f>Raw_Data!L4303</f>
        <v>4</v>
      </c>
      <c r="M4303" s="3">
        <f>Raw_Data!M4303</f>
        <v>0.14000000000000001</v>
      </c>
      <c r="N4303" s="3" t="str">
        <f>Raw_Data!N4303</f>
        <v>Drama</v>
      </c>
      <c r="O4303" s="3" t="str">
        <f t="shared" si="670"/>
        <v>55-70</v>
      </c>
      <c r="P4303" s="3" t="str">
        <f t="shared" si="671"/>
        <v>&lt;10h</v>
      </c>
      <c r="Q4303" s="3" t="str">
        <f t="shared" si="672"/>
        <v>22-45d</v>
      </c>
      <c r="R4303" s="3" t="str">
        <f t="shared" si="673"/>
        <v>Medium</v>
      </c>
      <c r="S4303" s="3" t="str">
        <f t="shared" si="674"/>
        <v>High</v>
      </c>
      <c r="T4303" s="3" t="str">
        <f t="shared" si="675"/>
        <v>Active</v>
      </c>
      <c r="U4303" s="4">
        <f>1/(1+EXP(-(Predictive_Model!$B$5+((B4303-Predictive_Model!$B$20)/Predictive_Model!$C$20)*Predictive_Model!$D$20+((E4303-Predictive_Model!$B$21)/Predictive_Model!$C$21)*Predictive_Model!$D$21+((F4303-Predictive_Model!$B$22)/Predictive_Model!$C$22)*Predictive_Model!$D$22+((I4303-Predictive_Model!$B$23)/Predictive_Model!$C$23)*Predictive_Model!$D$23+((L4303-Predictive_Model!$B$24)/Predictive_Model!$C$24)*Predictive_Model!$D$24+((M4303-Predictive_Model!$B$25)/Predictive_Model!$C$25)*Predictive_Model!$D$25+IF(C4303="Male",Predictive_Model!$D$31,IF(C4303="Other",Predictive_Model!$D$32,0))+IF(D4303="Premium",Predictive_Model!$D$34,IF(D4303="Standard",Predictive_Model!$D$35,0))+IF(G4303="Asia",Predictive_Model!$D$37,IF(G4303="Europe",Predictive_Model!$D$38,IF(G4303="North America",Predictive_Model!$D$39,IF(G4303="Oceania",Predictive_Model!$D$40,IF(G4303="South America",Predictive_Model!$D$41,0)))))+IF(H4303="Laptop",Predictive_Model!$D$43,IF(H4303="Mobile",Predictive_Model!$D$44,IF(H4303="TV",Predictive_Model!$D$45,IF(H4303="Tablet",Predictive_Model!$D$46,0))))+IF(K4303="Crypto",Predictive_Model!$D$48,IF(K4303="Debit Card",Predictive_Model!$D$49,IF(K4303="Gift Card",Predictive_Model!$D$50,IF(K4303="PayPal",Predictive_Model!$D$51,0))))+IF(N4303="Comedy",Predictive_Model!$D$53,IF(N4303="Documentary",Predictive_Model!$D$54,IF(N4303="Drama",Predictive_Model!$D$55,IF(N4303="Horror",Predictive_Model!$D$56,IF(N4303="Romance",Predictive_Model!$D$57,IF(N4303="Sci-Fi",Predictive_Model!$D$58,0)))))))))</f>
        <v>0.70255370705734732</v>
      </c>
      <c r="V4303" s="3" t="str">
        <f t="shared" si="676"/>
        <v>High</v>
      </c>
      <c r="W4303" s="6">
        <f t="shared" si="677"/>
        <v>12.638941189961677</v>
      </c>
      <c r="X4303" s="3" t="str">
        <f t="shared" si="678"/>
        <v>Priority 2</v>
      </c>
      <c r="Y4303" s="3" t="str">
        <f t="shared" si="679"/>
        <v>OK</v>
      </c>
    </row>
    <row r="4304" spans="1:25" x14ac:dyDescent="0.25">
      <c r="A4304" s="3" t="str">
        <f>Raw_Data!A4304</f>
        <v>362cc198-e99a-4e0f-91b3-f0442b7d0177</v>
      </c>
      <c r="B4304" s="3">
        <f>Raw_Data!B4304</f>
        <v>41</v>
      </c>
      <c r="C4304" s="3" t="str">
        <f>Raw_Data!C4304</f>
        <v>Male</v>
      </c>
      <c r="D4304" s="3" t="str">
        <f>Raw_Data!D4304</f>
        <v>Premium</v>
      </c>
      <c r="E4304" s="3">
        <f>Raw_Data!E4304</f>
        <v>1.34</v>
      </c>
      <c r="F4304" s="3">
        <f>Raw_Data!F4304</f>
        <v>4</v>
      </c>
      <c r="G4304" s="3" t="str">
        <f>Raw_Data!G4304</f>
        <v>Europe</v>
      </c>
      <c r="H4304" s="3" t="str">
        <f>Raw_Data!H4304</f>
        <v>Laptop</v>
      </c>
      <c r="I4304" s="3">
        <f>Raw_Data!I4304</f>
        <v>17.989999999999998</v>
      </c>
      <c r="J4304" s="3">
        <f>Raw_Data!J4304</f>
        <v>0</v>
      </c>
      <c r="K4304" s="3" t="str">
        <f>Raw_Data!K4304</f>
        <v>PayPal</v>
      </c>
      <c r="L4304" s="3">
        <f>Raw_Data!L4304</f>
        <v>2</v>
      </c>
      <c r="M4304" s="3">
        <f>Raw_Data!M4304</f>
        <v>0.27</v>
      </c>
      <c r="N4304" s="3" t="str">
        <f>Raw_Data!N4304</f>
        <v>Action</v>
      </c>
      <c r="O4304" s="3" t="str">
        <f t="shared" si="670"/>
        <v>35-44</v>
      </c>
      <c r="P4304" s="3" t="str">
        <f t="shared" si="671"/>
        <v>&lt;10h</v>
      </c>
      <c r="Q4304" s="3" t="str">
        <f t="shared" si="672"/>
        <v>0-7d</v>
      </c>
      <c r="R4304" s="3" t="str">
        <f t="shared" si="673"/>
        <v>Medium</v>
      </c>
      <c r="S4304" s="3" t="str">
        <f t="shared" si="674"/>
        <v>High</v>
      </c>
      <c r="T4304" s="3" t="str">
        <f t="shared" si="675"/>
        <v>Active</v>
      </c>
      <c r="U4304" s="4">
        <f>1/(1+EXP(-(Predictive_Model!$B$5+((B4304-Predictive_Model!$B$20)/Predictive_Model!$C$20)*Predictive_Model!$D$20+((E4304-Predictive_Model!$B$21)/Predictive_Model!$C$21)*Predictive_Model!$D$21+((F4304-Predictive_Model!$B$22)/Predictive_Model!$C$22)*Predictive_Model!$D$22+((I4304-Predictive_Model!$B$23)/Predictive_Model!$C$23)*Predictive_Model!$D$23+((L4304-Predictive_Model!$B$24)/Predictive_Model!$C$24)*Predictive_Model!$D$24+((M4304-Predictive_Model!$B$25)/Predictive_Model!$C$25)*Predictive_Model!$D$25+IF(C4304="Male",Predictive_Model!$D$31,IF(C4304="Other",Predictive_Model!$D$32,0))+IF(D4304="Premium",Predictive_Model!$D$34,IF(D4304="Standard",Predictive_Model!$D$35,0))+IF(G4304="Asia",Predictive_Model!$D$37,IF(G4304="Europe",Predictive_Model!$D$38,IF(G4304="North America",Predictive_Model!$D$39,IF(G4304="Oceania",Predictive_Model!$D$40,IF(G4304="South America",Predictive_Model!$D$41,0)))))+IF(H4304="Laptop",Predictive_Model!$D$43,IF(H4304="Mobile",Predictive_Model!$D$44,IF(H4304="TV",Predictive_Model!$D$45,IF(H4304="Tablet",Predictive_Model!$D$46,0))))+IF(K4304="Crypto",Predictive_Model!$D$48,IF(K4304="Debit Card",Predictive_Model!$D$49,IF(K4304="Gift Card",Predictive_Model!$D$50,IF(K4304="PayPal",Predictive_Model!$D$51,0))))+IF(N4304="Comedy",Predictive_Model!$D$53,IF(N4304="Documentary",Predictive_Model!$D$54,IF(N4304="Drama",Predictive_Model!$D$55,IF(N4304="Horror",Predictive_Model!$D$56,IF(N4304="Romance",Predictive_Model!$D$57,IF(N4304="Sci-Fi",Predictive_Model!$D$58,0)))))))))</f>
        <v>0.57977572709991587</v>
      </c>
      <c r="V4304" s="3" t="str">
        <f t="shared" si="676"/>
        <v>High</v>
      </c>
      <c r="W4304" s="6">
        <f t="shared" si="677"/>
        <v>10.430165330527485</v>
      </c>
      <c r="X4304" s="3" t="str">
        <f t="shared" si="678"/>
        <v>Monitor</v>
      </c>
      <c r="Y4304" s="3" t="str">
        <f t="shared" si="679"/>
        <v>OK</v>
      </c>
    </row>
    <row r="4305" spans="1:25" x14ac:dyDescent="0.25">
      <c r="A4305" s="3" t="str">
        <f>Raw_Data!A4305</f>
        <v>26b02b3c-52b1-4c5e-b5d7-62e599a4e310</v>
      </c>
      <c r="B4305" s="3">
        <f>Raw_Data!B4305</f>
        <v>65</v>
      </c>
      <c r="C4305" s="3" t="str">
        <f>Raw_Data!C4305</f>
        <v>Male</v>
      </c>
      <c r="D4305" s="3" t="str">
        <f>Raw_Data!D4305</f>
        <v>Basic</v>
      </c>
      <c r="E4305" s="3">
        <f>Raw_Data!E4305</f>
        <v>4.8499999999999996</v>
      </c>
      <c r="F4305" s="3">
        <f>Raw_Data!F4305</f>
        <v>45</v>
      </c>
      <c r="G4305" s="3" t="str">
        <f>Raw_Data!G4305</f>
        <v>Africa</v>
      </c>
      <c r="H4305" s="3" t="str">
        <f>Raw_Data!H4305</f>
        <v>Laptop</v>
      </c>
      <c r="I4305" s="3">
        <f>Raw_Data!I4305</f>
        <v>8.99</v>
      </c>
      <c r="J4305" s="3">
        <f>Raw_Data!J4305</f>
        <v>1</v>
      </c>
      <c r="K4305" s="3" t="str">
        <f>Raw_Data!K4305</f>
        <v>Crypto</v>
      </c>
      <c r="L4305" s="3">
        <f>Raw_Data!L4305</f>
        <v>4</v>
      </c>
      <c r="M4305" s="3">
        <f>Raw_Data!M4305</f>
        <v>0.11</v>
      </c>
      <c r="N4305" s="3" t="str">
        <f>Raw_Data!N4305</f>
        <v>Romance</v>
      </c>
      <c r="O4305" s="3" t="str">
        <f t="shared" si="670"/>
        <v>55-70</v>
      </c>
      <c r="P4305" s="3" t="str">
        <f t="shared" si="671"/>
        <v>&lt;10h</v>
      </c>
      <c r="Q4305" s="3" t="str">
        <f t="shared" si="672"/>
        <v>22-45d</v>
      </c>
      <c r="R4305" s="3" t="str">
        <f t="shared" si="673"/>
        <v>Medium</v>
      </c>
      <c r="S4305" s="3" t="str">
        <f t="shared" si="674"/>
        <v>Low</v>
      </c>
      <c r="T4305" s="3" t="str">
        <f t="shared" si="675"/>
        <v>Churned</v>
      </c>
      <c r="U4305" s="4">
        <f>1/(1+EXP(-(Predictive_Model!$B$5+((B4305-Predictive_Model!$B$20)/Predictive_Model!$C$20)*Predictive_Model!$D$20+((E4305-Predictive_Model!$B$21)/Predictive_Model!$C$21)*Predictive_Model!$D$21+((F4305-Predictive_Model!$B$22)/Predictive_Model!$C$22)*Predictive_Model!$D$22+((I4305-Predictive_Model!$B$23)/Predictive_Model!$C$23)*Predictive_Model!$D$23+((L4305-Predictive_Model!$B$24)/Predictive_Model!$C$24)*Predictive_Model!$D$24+((M4305-Predictive_Model!$B$25)/Predictive_Model!$C$25)*Predictive_Model!$D$25+IF(C4305="Male",Predictive_Model!$D$31,IF(C4305="Other",Predictive_Model!$D$32,0))+IF(D4305="Premium",Predictive_Model!$D$34,IF(D4305="Standard",Predictive_Model!$D$35,0))+IF(G4305="Asia",Predictive_Model!$D$37,IF(G4305="Europe",Predictive_Model!$D$38,IF(G4305="North America",Predictive_Model!$D$39,IF(G4305="Oceania",Predictive_Model!$D$40,IF(G4305="South America",Predictive_Model!$D$41,0)))))+IF(H4305="Laptop",Predictive_Model!$D$43,IF(H4305="Mobile",Predictive_Model!$D$44,IF(H4305="TV",Predictive_Model!$D$45,IF(H4305="Tablet",Predictive_Model!$D$46,0))))+IF(K4305="Crypto",Predictive_Model!$D$48,IF(K4305="Debit Card",Predictive_Model!$D$49,IF(K4305="Gift Card",Predictive_Model!$D$50,IF(K4305="PayPal",Predictive_Model!$D$51,0))))+IF(N4305="Comedy",Predictive_Model!$D$53,IF(N4305="Documentary",Predictive_Model!$D$54,IF(N4305="Drama",Predictive_Model!$D$55,IF(N4305="Horror",Predictive_Model!$D$56,IF(N4305="Romance",Predictive_Model!$D$57,IF(N4305="Sci-Fi",Predictive_Model!$D$58,0)))))))))</f>
        <v>0.99838831223419267</v>
      </c>
      <c r="V4305" s="3" t="str">
        <f t="shared" si="676"/>
        <v>Critical</v>
      </c>
      <c r="W4305" s="6">
        <f t="shared" si="677"/>
        <v>8.99</v>
      </c>
      <c r="X4305" s="3" t="str">
        <f t="shared" si="678"/>
        <v>Priority 2</v>
      </c>
      <c r="Y4305" s="3" t="str">
        <f t="shared" si="679"/>
        <v>OK</v>
      </c>
    </row>
    <row r="4306" spans="1:25" x14ac:dyDescent="0.25">
      <c r="A4306" s="3" t="str">
        <f>Raw_Data!A4306</f>
        <v>75019d85-6f3c-4332-a407-7ff4f9a5da92</v>
      </c>
      <c r="B4306" s="3">
        <f>Raw_Data!B4306</f>
        <v>59</v>
      </c>
      <c r="C4306" s="3" t="str">
        <f>Raw_Data!C4306</f>
        <v>Other</v>
      </c>
      <c r="D4306" s="3" t="str">
        <f>Raw_Data!D4306</f>
        <v>Premium</v>
      </c>
      <c r="E4306" s="3">
        <f>Raw_Data!E4306</f>
        <v>7.26</v>
      </c>
      <c r="F4306" s="3">
        <f>Raw_Data!F4306</f>
        <v>30</v>
      </c>
      <c r="G4306" s="3" t="str">
        <f>Raw_Data!G4306</f>
        <v>Asia</v>
      </c>
      <c r="H4306" s="3" t="str">
        <f>Raw_Data!H4306</f>
        <v>Mobile</v>
      </c>
      <c r="I4306" s="3">
        <f>Raw_Data!I4306</f>
        <v>17.989999999999998</v>
      </c>
      <c r="J4306" s="3">
        <f>Raw_Data!J4306</f>
        <v>0</v>
      </c>
      <c r="K4306" s="3" t="str">
        <f>Raw_Data!K4306</f>
        <v>Gift Card</v>
      </c>
      <c r="L4306" s="3">
        <f>Raw_Data!L4306</f>
        <v>4</v>
      </c>
      <c r="M4306" s="3">
        <f>Raw_Data!M4306</f>
        <v>0.23</v>
      </c>
      <c r="N4306" s="3" t="str">
        <f>Raw_Data!N4306</f>
        <v>Drama</v>
      </c>
      <c r="O4306" s="3" t="str">
        <f t="shared" si="670"/>
        <v>55-70</v>
      </c>
      <c r="P4306" s="3" t="str">
        <f t="shared" si="671"/>
        <v>&lt;10h</v>
      </c>
      <c r="Q4306" s="3" t="str">
        <f t="shared" si="672"/>
        <v>22-45d</v>
      </c>
      <c r="R4306" s="3" t="str">
        <f t="shared" si="673"/>
        <v>Medium</v>
      </c>
      <c r="S4306" s="3" t="str">
        <f t="shared" si="674"/>
        <v>High</v>
      </c>
      <c r="T4306" s="3" t="str">
        <f t="shared" si="675"/>
        <v>Active</v>
      </c>
      <c r="U4306" s="4">
        <f>1/(1+EXP(-(Predictive_Model!$B$5+((B4306-Predictive_Model!$B$20)/Predictive_Model!$C$20)*Predictive_Model!$D$20+((E4306-Predictive_Model!$B$21)/Predictive_Model!$C$21)*Predictive_Model!$D$21+((F4306-Predictive_Model!$B$22)/Predictive_Model!$C$22)*Predictive_Model!$D$22+((I4306-Predictive_Model!$B$23)/Predictive_Model!$C$23)*Predictive_Model!$D$23+((L4306-Predictive_Model!$B$24)/Predictive_Model!$C$24)*Predictive_Model!$D$24+((M4306-Predictive_Model!$B$25)/Predictive_Model!$C$25)*Predictive_Model!$D$25+IF(C4306="Male",Predictive_Model!$D$31,IF(C4306="Other",Predictive_Model!$D$32,0))+IF(D4306="Premium",Predictive_Model!$D$34,IF(D4306="Standard",Predictive_Model!$D$35,0))+IF(G4306="Asia",Predictive_Model!$D$37,IF(G4306="Europe",Predictive_Model!$D$38,IF(G4306="North America",Predictive_Model!$D$39,IF(G4306="Oceania",Predictive_Model!$D$40,IF(G4306="South America",Predictive_Model!$D$41,0)))))+IF(H4306="Laptop",Predictive_Model!$D$43,IF(H4306="Mobile",Predictive_Model!$D$44,IF(H4306="TV",Predictive_Model!$D$45,IF(H4306="Tablet",Predictive_Model!$D$46,0))))+IF(K4306="Crypto",Predictive_Model!$D$48,IF(K4306="Debit Card",Predictive_Model!$D$49,IF(K4306="Gift Card",Predictive_Model!$D$50,IF(K4306="PayPal",Predictive_Model!$D$51,0))))+IF(N4306="Comedy",Predictive_Model!$D$53,IF(N4306="Documentary",Predictive_Model!$D$54,IF(N4306="Drama",Predictive_Model!$D$55,IF(N4306="Horror",Predictive_Model!$D$56,IF(N4306="Romance",Predictive_Model!$D$57,IF(N4306="Sci-Fi",Predictive_Model!$D$58,0)))))))))</f>
        <v>0.918312841169872</v>
      </c>
      <c r="V4306" s="3" t="str">
        <f t="shared" si="676"/>
        <v>Critical</v>
      </c>
      <c r="W4306" s="6">
        <f t="shared" si="677"/>
        <v>16.520448012645996</v>
      </c>
      <c r="X4306" s="3" t="str">
        <f t="shared" si="678"/>
        <v>Priority 1</v>
      </c>
      <c r="Y4306" s="3" t="str">
        <f t="shared" si="679"/>
        <v>OK</v>
      </c>
    </row>
    <row r="4307" spans="1:25" x14ac:dyDescent="0.25">
      <c r="A4307" s="3" t="str">
        <f>Raw_Data!A4307</f>
        <v>038a3b7a-2156-496b-95dc-1a141efbf296</v>
      </c>
      <c r="B4307" s="3">
        <f>Raw_Data!B4307</f>
        <v>64</v>
      </c>
      <c r="C4307" s="3" t="str">
        <f>Raw_Data!C4307</f>
        <v>Male</v>
      </c>
      <c r="D4307" s="3" t="str">
        <f>Raw_Data!D4307</f>
        <v>Premium</v>
      </c>
      <c r="E4307" s="3">
        <f>Raw_Data!E4307</f>
        <v>31.16</v>
      </c>
      <c r="F4307" s="3">
        <f>Raw_Data!F4307</f>
        <v>47</v>
      </c>
      <c r="G4307" s="3" t="str">
        <f>Raw_Data!G4307</f>
        <v>Oceania</v>
      </c>
      <c r="H4307" s="3" t="str">
        <f>Raw_Data!H4307</f>
        <v>Mobile</v>
      </c>
      <c r="I4307" s="3">
        <f>Raw_Data!I4307</f>
        <v>17.989999999999998</v>
      </c>
      <c r="J4307" s="3">
        <f>Raw_Data!J4307</f>
        <v>0</v>
      </c>
      <c r="K4307" s="3" t="str">
        <f>Raw_Data!K4307</f>
        <v>Credit Card</v>
      </c>
      <c r="L4307" s="3">
        <f>Raw_Data!L4307</f>
        <v>5</v>
      </c>
      <c r="M4307" s="3">
        <f>Raw_Data!M4307</f>
        <v>0.65</v>
      </c>
      <c r="N4307" s="3" t="str">
        <f>Raw_Data!N4307</f>
        <v>Romance</v>
      </c>
      <c r="O4307" s="3" t="str">
        <f t="shared" si="670"/>
        <v>55-70</v>
      </c>
      <c r="P4307" s="3" t="str">
        <f t="shared" si="671"/>
        <v>25-49h</v>
      </c>
      <c r="Q4307" s="3" t="str">
        <f t="shared" si="672"/>
        <v>46-60d</v>
      </c>
      <c r="R4307" s="3" t="str">
        <f t="shared" si="673"/>
        <v>Medium</v>
      </c>
      <c r="S4307" s="3" t="str">
        <f t="shared" si="674"/>
        <v>High</v>
      </c>
      <c r="T4307" s="3" t="str">
        <f t="shared" si="675"/>
        <v>Active</v>
      </c>
      <c r="U4307" s="4">
        <f>1/(1+EXP(-(Predictive_Model!$B$5+((B4307-Predictive_Model!$B$20)/Predictive_Model!$C$20)*Predictive_Model!$D$20+((E4307-Predictive_Model!$B$21)/Predictive_Model!$C$21)*Predictive_Model!$D$21+((F4307-Predictive_Model!$B$22)/Predictive_Model!$C$22)*Predictive_Model!$D$22+((I4307-Predictive_Model!$B$23)/Predictive_Model!$C$23)*Predictive_Model!$D$23+((L4307-Predictive_Model!$B$24)/Predictive_Model!$C$24)*Predictive_Model!$D$24+((M4307-Predictive_Model!$B$25)/Predictive_Model!$C$25)*Predictive_Model!$D$25+IF(C4307="Male",Predictive_Model!$D$31,IF(C4307="Other",Predictive_Model!$D$32,0))+IF(D4307="Premium",Predictive_Model!$D$34,IF(D4307="Standard",Predictive_Model!$D$35,0))+IF(G4307="Asia",Predictive_Model!$D$37,IF(G4307="Europe",Predictive_Model!$D$38,IF(G4307="North America",Predictive_Model!$D$39,IF(G4307="Oceania",Predictive_Model!$D$40,IF(G4307="South America",Predictive_Model!$D$41,0)))))+IF(H4307="Laptop",Predictive_Model!$D$43,IF(H4307="Mobile",Predictive_Model!$D$44,IF(H4307="TV",Predictive_Model!$D$45,IF(H4307="Tablet",Predictive_Model!$D$46,0))))+IF(K4307="Crypto",Predictive_Model!$D$48,IF(K4307="Debit Card",Predictive_Model!$D$49,IF(K4307="Gift Card",Predictive_Model!$D$50,IF(K4307="PayPal",Predictive_Model!$D$51,0))))+IF(N4307="Comedy",Predictive_Model!$D$53,IF(N4307="Documentary",Predictive_Model!$D$54,IF(N4307="Drama",Predictive_Model!$D$55,IF(N4307="Horror",Predictive_Model!$D$56,IF(N4307="Romance",Predictive_Model!$D$57,IF(N4307="Sci-Fi",Predictive_Model!$D$58,0)))))))))</f>
        <v>1.1504490975139628E-2</v>
      </c>
      <c r="V4307" s="3" t="str">
        <f t="shared" si="676"/>
        <v>Low</v>
      </c>
      <c r="W4307" s="6">
        <f t="shared" si="677"/>
        <v>0.20696579264276188</v>
      </c>
      <c r="X4307" s="3" t="str">
        <f t="shared" si="678"/>
        <v>Monitor</v>
      </c>
      <c r="Y4307" s="3" t="str">
        <f t="shared" si="679"/>
        <v>OK</v>
      </c>
    </row>
    <row r="4308" spans="1:25" x14ac:dyDescent="0.25">
      <c r="A4308" s="3" t="str">
        <f>Raw_Data!A4308</f>
        <v>bcf1e773-449b-4e76-878a-9e9620465707</v>
      </c>
      <c r="B4308" s="3">
        <f>Raw_Data!B4308</f>
        <v>55</v>
      </c>
      <c r="C4308" s="3" t="str">
        <f>Raw_Data!C4308</f>
        <v>Female</v>
      </c>
      <c r="D4308" s="3" t="str">
        <f>Raw_Data!D4308</f>
        <v>Premium</v>
      </c>
      <c r="E4308" s="3">
        <f>Raw_Data!E4308</f>
        <v>9.76</v>
      </c>
      <c r="F4308" s="3">
        <f>Raw_Data!F4308</f>
        <v>37</v>
      </c>
      <c r="G4308" s="3" t="str">
        <f>Raw_Data!G4308</f>
        <v>Europe</v>
      </c>
      <c r="H4308" s="3" t="str">
        <f>Raw_Data!H4308</f>
        <v>Desktop</v>
      </c>
      <c r="I4308" s="3">
        <f>Raw_Data!I4308</f>
        <v>17.989999999999998</v>
      </c>
      <c r="J4308" s="3">
        <f>Raw_Data!J4308</f>
        <v>1</v>
      </c>
      <c r="K4308" s="3" t="str">
        <f>Raw_Data!K4308</f>
        <v>Gift Card</v>
      </c>
      <c r="L4308" s="3">
        <f>Raw_Data!L4308</f>
        <v>2</v>
      </c>
      <c r="M4308" s="3">
        <f>Raw_Data!M4308</f>
        <v>0.26</v>
      </c>
      <c r="N4308" s="3" t="str">
        <f>Raw_Data!N4308</f>
        <v>Drama</v>
      </c>
      <c r="O4308" s="3" t="str">
        <f t="shared" si="670"/>
        <v>55-70</v>
      </c>
      <c r="P4308" s="3" t="str">
        <f t="shared" si="671"/>
        <v>&lt;10h</v>
      </c>
      <c r="Q4308" s="3" t="str">
        <f t="shared" si="672"/>
        <v>22-45d</v>
      </c>
      <c r="R4308" s="3" t="str">
        <f t="shared" si="673"/>
        <v>Medium</v>
      </c>
      <c r="S4308" s="3" t="str">
        <f t="shared" si="674"/>
        <v>High</v>
      </c>
      <c r="T4308" s="3" t="str">
        <f t="shared" si="675"/>
        <v>Churned</v>
      </c>
      <c r="U4308" s="4">
        <f>1/(1+EXP(-(Predictive_Model!$B$5+((B4308-Predictive_Model!$B$20)/Predictive_Model!$C$20)*Predictive_Model!$D$20+((E4308-Predictive_Model!$B$21)/Predictive_Model!$C$21)*Predictive_Model!$D$21+((F4308-Predictive_Model!$B$22)/Predictive_Model!$C$22)*Predictive_Model!$D$22+((I4308-Predictive_Model!$B$23)/Predictive_Model!$C$23)*Predictive_Model!$D$23+((L4308-Predictive_Model!$B$24)/Predictive_Model!$C$24)*Predictive_Model!$D$24+((M4308-Predictive_Model!$B$25)/Predictive_Model!$C$25)*Predictive_Model!$D$25+IF(C4308="Male",Predictive_Model!$D$31,IF(C4308="Other",Predictive_Model!$D$32,0))+IF(D4308="Premium",Predictive_Model!$D$34,IF(D4308="Standard",Predictive_Model!$D$35,0))+IF(G4308="Asia",Predictive_Model!$D$37,IF(G4308="Europe",Predictive_Model!$D$38,IF(G4308="North America",Predictive_Model!$D$39,IF(G4308="Oceania",Predictive_Model!$D$40,IF(G4308="South America",Predictive_Model!$D$41,0)))))+IF(H4308="Laptop",Predictive_Model!$D$43,IF(H4308="Mobile",Predictive_Model!$D$44,IF(H4308="TV",Predictive_Model!$D$45,IF(H4308="Tablet",Predictive_Model!$D$46,0))))+IF(K4308="Crypto",Predictive_Model!$D$48,IF(K4308="Debit Card",Predictive_Model!$D$49,IF(K4308="Gift Card",Predictive_Model!$D$50,IF(K4308="PayPal",Predictive_Model!$D$51,0))))+IF(N4308="Comedy",Predictive_Model!$D$53,IF(N4308="Documentary",Predictive_Model!$D$54,IF(N4308="Drama",Predictive_Model!$D$55,IF(N4308="Horror",Predictive_Model!$D$56,IF(N4308="Romance",Predictive_Model!$D$57,IF(N4308="Sci-Fi",Predictive_Model!$D$58,0)))))))))</f>
        <v>0.93661379234115427</v>
      </c>
      <c r="V4308" s="3" t="str">
        <f t="shared" si="676"/>
        <v>Critical</v>
      </c>
      <c r="W4308" s="6">
        <f t="shared" si="677"/>
        <v>17.989999999999998</v>
      </c>
      <c r="X4308" s="3" t="str">
        <f t="shared" si="678"/>
        <v>Priority 1</v>
      </c>
      <c r="Y4308" s="3" t="str">
        <f t="shared" si="679"/>
        <v>OK</v>
      </c>
    </row>
    <row r="4309" spans="1:25" x14ac:dyDescent="0.25">
      <c r="A4309" s="3" t="str">
        <f>Raw_Data!A4309</f>
        <v>f621bd06-0cdf-4010-b39e-3ad5d697ba92</v>
      </c>
      <c r="B4309" s="3">
        <f>Raw_Data!B4309</f>
        <v>51</v>
      </c>
      <c r="C4309" s="3" t="str">
        <f>Raw_Data!C4309</f>
        <v>Male</v>
      </c>
      <c r="D4309" s="3" t="str">
        <f>Raw_Data!D4309</f>
        <v>Standard</v>
      </c>
      <c r="E4309" s="3">
        <f>Raw_Data!E4309</f>
        <v>24.3</v>
      </c>
      <c r="F4309" s="3">
        <f>Raw_Data!F4309</f>
        <v>38</v>
      </c>
      <c r="G4309" s="3" t="str">
        <f>Raw_Data!G4309</f>
        <v>South America</v>
      </c>
      <c r="H4309" s="3" t="str">
        <f>Raw_Data!H4309</f>
        <v>Desktop</v>
      </c>
      <c r="I4309" s="3">
        <f>Raw_Data!I4309</f>
        <v>13.99</v>
      </c>
      <c r="J4309" s="3">
        <f>Raw_Data!J4309</f>
        <v>0</v>
      </c>
      <c r="K4309" s="3" t="str">
        <f>Raw_Data!K4309</f>
        <v>Debit Card</v>
      </c>
      <c r="L4309" s="3">
        <f>Raw_Data!L4309</f>
        <v>2</v>
      </c>
      <c r="M4309" s="3">
        <f>Raw_Data!M4309</f>
        <v>0.62</v>
      </c>
      <c r="N4309" s="3" t="str">
        <f>Raw_Data!N4309</f>
        <v>Horror</v>
      </c>
      <c r="O4309" s="3" t="str">
        <f t="shared" si="670"/>
        <v>45-54</v>
      </c>
      <c r="P4309" s="3" t="str">
        <f t="shared" si="671"/>
        <v>10-24h</v>
      </c>
      <c r="Q4309" s="3" t="str">
        <f t="shared" si="672"/>
        <v>22-45d</v>
      </c>
      <c r="R4309" s="3" t="str">
        <f t="shared" si="673"/>
        <v>Medium</v>
      </c>
      <c r="S4309" s="3" t="str">
        <f t="shared" si="674"/>
        <v>Mid</v>
      </c>
      <c r="T4309" s="3" t="str">
        <f t="shared" si="675"/>
        <v>Active</v>
      </c>
      <c r="U4309" s="4">
        <f>1/(1+EXP(-(Predictive_Model!$B$5+((B4309-Predictive_Model!$B$20)/Predictive_Model!$C$20)*Predictive_Model!$D$20+((E4309-Predictive_Model!$B$21)/Predictive_Model!$C$21)*Predictive_Model!$D$21+((F4309-Predictive_Model!$B$22)/Predictive_Model!$C$22)*Predictive_Model!$D$22+((I4309-Predictive_Model!$B$23)/Predictive_Model!$C$23)*Predictive_Model!$D$23+((L4309-Predictive_Model!$B$24)/Predictive_Model!$C$24)*Predictive_Model!$D$24+((M4309-Predictive_Model!$B$25)/Predictive_Model!$C$25)*Predictive_Model!$D$25+IF(C4309="Male",Predictive_Model!$D$31,IF(C4309="Other",Predictive_Model!$D$32,0))+IF(D4309="Premium",Predictive_Model!$D$34,IF(D4309="Standard",Predictive_Model!$D$35,0))+IF(G4309="Asia",Predictive_Model!$D$37,IF(G4309="Europe",Predictive_Model!$D$38,IF(G4309="North America",Predictive_Model!$D$39,IF(G4309="Oceania",Predictive_Model!$D$40,IF(G4309="South America",Predictive_Model!$D$41,0)))))+IF(H4309="Laptop",Predictive_Model!$D$43,IF(H4309="Mobile",Predictive_Model!$D$44,IF(H4309="TV",Predictive_Model!$D$45,IF(H4309="Tablet",Predictive_Model!$D$46,0))))+IF(K4309="Crypto",Predictive_Model!$D$48,IF(K4309="Debit Card",Predictive_Model!$D$49,IF(K4309="Gift Card",Predictive_Model!$D$50,IF(K4309="PayPal",Predictive_Model!$D$51,0))))+IF(N4309="Comedy",Predictive_Model!$D$53,IF(N4309="Documentary",Predictive_Model!$D$54,IF(N4309="Drama",Predictive_Model!$D$55,IF(N4309="Horror",Predictive_Model!$D$56,IF(N4309="Romance",Predictive_Model!$D$57,IF(N4309="Sci-Fi",Predictive_Model!$D$58,0)))))))))</f>
        <v>0.21847421348375334</v>
      </c>
      <c r="V4309" s="3" t="str">
        <f t="shared" si="676"/>
        <v>Low</v>
      </c>
      <c r="W4309" s="6">
        <f t="shared" si="677"/>
        <v>3.0564542466377094</v>
      </c>
      <c r="X4309" s="3" t="str">
        <f t="shared" si="678"/>
        <v>Monitor</v>
      </c>
      <c r="Y4309" s="3" t="str">
        <f t="shared" si="679"/>
        <v>OK</v>
      </c>
    </row>
    <row r="4310" spans="1:25" x14ac:dyDescent="0.25">
      <c r="A4310" s="3" t="str">
        <f>Raw_Data!A4310</f>
        <v>dfd041ff-d855-4c8e-81c1-57155d28c48f</v>
      </c>
      <c r="B4310" s="3">
        <f>Raw_Data!B4310</f>
        <v>54</v>
      </c>
      <c r="C4310" s="3" t="str">
        <f>Raw_Data!C4310</f>
        <v>Male</v>
      </c>
      <c r="D4310" s="3" t="str">
        <f>Raw_Data!D4310</f>
        <v>Premium</v>
      </c>
      <c r="E4310" s="3">
        <f>Raw_Data!E4310</f>
        <v>2.1</v>
      </c>
      <c r="F4310" s="3">
        <f>Raw_Data!F4310</f>
        <v>50</v>
      </c>
      <c r="G4310" s="3" t="str">
        <f>Raw_Data!G4310</f>
        <v>Oceania</v>
      </c>
      <c r="H4310" s="3" t="str">
        <f>Raw_Data!H4310</f>
        <v>Tablet</v>
      </c>
      <c r="I4310" s="3">
        <f>Raw_Data!I4310</f>
        <v>17.989999999999998</v>
      </c>
      <c r="J4310" s="3">
        <f>Raw_Data!J4310</f>
        <v>1</v>
      </c>
      <c r="K4310" s="3" t="str">
        <f>Raw_Data!K4310</f>
        <v>Gift Card</v>
      </c>
      <c r="L4310" s="3">
        <f>Raw_Data!L4310</f>
        <v>1</v>
      </c>
      <c r="M4310" s="3">
        <f>Raw_Data!M4310</f>
        <v>0.04</v>
      </c>
      <c r="N4310" s="3" t="str">
        <f>Raw_Data!N4310</f>
        <v>Horror</v>
      </c>
      <c r="O4310" s="3" t="str">
        <f t="shared" si="670"/>
        <v>45-54</v>
      </c>
      <c r="P4310" s="3" t="str">
        <f t="shared" si="671"/>
        <v>&lt;10h</v>
      </c>
      <c r="Q4310" s="3" t="str">
        <f t="shared" si="672"/>
        <v>46-60d</v>
      </c>
      <c r="R4310" s="3" t="str">
        <f t="shared" si="673"/>
        <v>Low</v>
      </c>
      <c r="S4310" s="3" t="str">
        <f t="shared" si="674"/>
        <v>High</v>
      </c>
      <c r="T4310" s="3" t="str">
        <f t="shared" si="675"/>
        <v>Churned</v>
      </c>
      <c r="U4310" s="4">
        <f>1/(1+EXP(-(Predictive_Model!$B$5+((B4310-Predictive_Model!$B$20)/Predictive_Model!$C$20)*Predictive_Model!$D$20+((E4310-Predictive_Model!$B$21)/Predictive_Model!$C$21)*Predictive_Model!$D$21+((F4310-Predictive_Model!$B$22)/Predictive_Model!$C$22)*Predictive_Model!$D$22+((I4310-Predictive_Model!$B$23)/Predictive_Model!$C$23)*Predictive_Model!$D$23+((L4310-Predictive_Model!$B$24)/Predictive_Model!$C$24)*Predictive_Model!$D$24+((M4310-Predictive_Model!$B$25)/Predictive_Model!$C$25)*Predictive_Model!$D$25+IF(C4310="Male",Predictive_Model!$D$31,IF(C4310="Other",Predictive_Model!$D$32,0))+IF(D4310="Premium",Predictive_Model!$D$34,IF(D4310="Standard",Predictive_Model!$D$35,0))+IF(G4310="Asia",Predictive_Model!$D$37,IF(G4310="Europe",Predictive_Model!$D$38,IF(G4310="North America",Predictive_Model!$D$39,IF(G4310="Oceania",Predictive_Model!$D$40,IF(G4310="South America",Predictive_Model!$D$41,0)))))+IF(H4310="Laptop",Predictive_Model!$D$43,IF(H4310="Mobile",Predictive_Model!$D$44,IF(H4310="TV",Predictive_Model!$D$45,IF(H4310="Tablet",Predictive_Model!$D$46,0))))+IF(K4310="Crypto",Predictive_Model!$D$48,IF(K4310="Debit Card",Predictive_Model!$D$49,IF(K4310="Gift Card",Predictive_Model!$D$50,IF(K4310="PayPal",Predictive_Model!$D$51,0))))+IF(N4310="Comedy",Predictive_Model!$D$53,IF(N4310="Documentary",Predictive_Model!$D$54,IF(N4310="Drama",Predictive_Model!$D$55,IF(N4310="Horror",Predictive_Model!$D$56,IF(N4310="Romance",Predictive_Model!$D$57,IF(N4310="Sci-Fi",Predictive_Model!$D$58,0)))))))))</f>
        <v>0.99992318572238459</v>
      </c>
      <c r="V4310" s="3" t="str">
        <f t="shared" si="676"/>
        <v>Critical</v>
      </c>
      <c r="W4310" s="6">
        <f t="shared" si="677"/>
        <v>17.989999999999998</v>
      </c>
      <c r="X4310" s="3" t="str">
        <f t="shared" si="678"/>
        <v>Priority 1</v>
      </c>
      <c r="Y4310" s="3" t="str">
        <f t="shared" si="679"/>
        <v>OK</v>
      </c>
    </row>
    <row r="4311" spans="1:25" x14ac:dyDescent="0.25">
      <c r="A4311" s="3" t="str">
        <f>Raw_Data!A4311</f>
        <v>b656e72d-28cd-4aec-bc48-4fd49b5fc7c8</v>
      </c>
      <c r="B4311" s="3">
        <f>Raw_Data!B4311</f>
        <v>21</v>
      </c>
      <c r="C4311" s="3" t="str">
        <f>Raw_Data!C4311</f>
        <v>Female</v>
      </c>
      <c r="D4311" s="3" t="str">
        <f>Raw_Data!D4311</f>
        <v>Standard</v>
      </c>
      <c r="E4311" s="3">
        <f>Raw_Data!E4311</f>
        <v>6.2</v>
      </c>
      <c r="F4311" s="3">
        <f>Raw_Data!F4311</f>
        <v>4</v>
      </c>
      <c r="G4311" s="3" t="str">
        <f>Raw_Data!G4311</f>
        <v>Oceania</v>
      </c>
      <c r="H4311" s="3" t="str">
        <f>Raw_Data!H4311</f>
        <v>Mobile</v>
      </c>
      <c r="I4311" s="3">
        <f>Raw_Data!I4311</f>
        <v>13.99</v>
      </c>
      <c r="J4311" s="3">
        <f>Raw_Data!J4311</f>
        <v>0</v>
      </c>
      <c r="K4311" s="3" t="str">
        <f>Raw_Data!K4311</f>
        <v>Debit Card</v>
      </c>
      <c r="L4311" s="3">
        <f>Raw_Data!L4311</f>
        <v>5</v>
      </c>
      <c r="M4311" s="3">
        <f>Raw_Data!M4311</f>
        <v>1.24</v>
      </c>
      <c r="N4311" s="3" t="str">
        <f>Raw_Data!N4311</f>
        <v>Action</v>
      </c>
      <c r="O4311" s="3" t="str">
        <f t="shared" si="670"/>
        <v>18-24</v>
      </c>
      <c r="P4311" s="3" t="str">
        <f t="shared" si="671"/>
        <v>&lt;10h</v>
      </c>
      <c r="Q4311" s="3" t="str">
        <f t="shared" si="672"/>
        <v>0-7d</v>
      </c>
      <c r="R4311" s="3" t="str">
        <f t="shared" si="673"/>
        <v>Medium</v>
      </c>
      <c r="S4311" s="3" t="str">
        <f t="shared" si="674"/>
        <v>Mid</v>
      </c>
      <c r="T4311" s="3" t="str">
        <f t="shared" si="675"/>
        <v>Active</v>
      </c>
      <c r="U4311" s="4">
        <f>1/(1+EXP(-(Predictive_Model!$B$5+((B4311-Predictive_Model!$B$20)/Predictive_Model!$C$20)*Predictive_Model!$D$20+((E4311-Predictive_Model!$B$21)/Predictive_Model!$C$21)*Predictive_Model!$D$21+((F4311-Predictive_Model!$B$22)/Predictive_Model!$C$22)*Predictive_Model!$D$22+((I4311-Predictive_Model!$B$23)/Predictive_Model!$C$23)*Predictive_Model!$D$23+((L4311-Predictive_Model!$B$24)/Predictive_Model!$C$24)*Predictive_Model!$D$24+((M4311-Predictive_Model!$B$25)/Predictive_Model!$C$25)*Predictive_Model!$D$25+IF(C4311="Male",Predictive_Model!$D$31,IF(C4311="Other",Predictive_Model!$D$32,0))+IF(D4311="Premium",Predictive_Model!$D$34,IF(D4311="Standard",Predictive_Model!$D$35,0))+IF(G4311="Asia",Predictive_Model!$D$37,IF(G4311="Europe",Predictive_Model!$D$38,IF(G4311="North America",Predictive_Model!$D$39,IF(G4311="Oceania",Predictive_Model!$D$40,IF(G4311="South America",Predictive_Model!$D$41,0)))))+IF(H4311="Laptop",Predictive_Model!$D$43,IF(H4311="Mobile",Predictive_Model!$D$44,IF(H4311="TV",Predictive_Model!$D$45,IF(H4311="Tablet",Predictive_Model!$D$46,0))))+IF(K4311="Crypto",Predictive_Model!$D$48,IF(K4311="Debit Card",Predictive_Model!$D$49,IF(K4311="Gift Card",Predictive_Model!$D$50,IF(K4311="PayPal",Predictive_Model!$D$51,0))))+IF(N4311="Comedy",Predictive_Model!$D$53,IF(N4311="Documentary",Predictive_Model!$D$54,IF(N4311="Drama",Predictive_Model!$D$55,IF(N4311="Horror",Predictive_Model!$D$56,IF(N4311="Romance",Predictive_Model!$D$57,IF(N4311="Sci-Fi",Predictive_Model!$D$58,0)))))))))</f>
        <v>0.167348820058217</v>
      </c>
      <c r="V4311" s="3" t="str">
        <f t="shared" si="676"/>
        <v>Low</v>
      </c>
      <c r="W4311" s="6">
        <f t="shared" si="677"/>
        <v>2.3412099926144556</v>
      </c>
      <c r="X4311" s="3" t="str">
        <f t="shared" si="678"/>
        <v>Monitor</v>
      </c>
      <c r="Y4311" s="3" t="str">
        <f t="shared" si="679"/>
        <v>OK</v>
      </c>
    </row>
    <row r="4312" spans="1:25" x14ac:dyDescent="0.25">
      <c r="A4312" s="3" t="str">
        <f>Raw_Data!A4312</f>
        <v>e758dc19-126c-439f-bc98-4302726912cd</v>
      </c>
      <c r="B4312" s="3">
        <f>Raw_Data!B4312</f>
        <v>22</v>
      </c>
      <c r="C4312" s="3" t="str">
        <f>Raw_Data!C4312</f>
        <v>Female</v>
      </c>
      <c r="D4312" s="3" t="str">
        <f>Raw_Data!D4312</f>
        <v>Basic</v>
      </c>
      <c r="E4312" s="3">
        <f>Raw_Data!E4312</f>
        <v>5.12</v>
      </c>
      <c r="F4312" s="3">
        <f>Raw_Data!F4312</f>
        <v>27</v>
      </c>
      <c r="G4312" s="3" t="str">
        <f>Raw_Data!G4312</f>
        <v>North America</v>
      </c>
      <c r="H4312" s="3" t="str">
        <f>Raw_Data!H4312</f>
        <v>Laptop</v>
      </c>
      <c r="I4312" s="3">
        <f>Raw_Data!I4312</f>
        <v>8.99</v>
      </c>
      <c r="J4312" s="3">
        <f>Raw_Data!J4312</f>
        <v>0</v>
      </c>
      <c r="K4312" s="3" t="str">
        <f>Raw_Data!K4312</f>
        <v>PayPal</v>
      </c>
      <c r="L4312" s="3">
        <f>Raw_Data!L4312</f>
        <v>4</v>
      </c>
      <c r="M4312" s="3">
        <f>Raw_Data!M4312</f>
        <v>0.18</v>
      </c>
      <c r="N4312" s="3" t="str">
        <f>Raw_Data!N4312</f>
        <v>Romance</v>
      </c>
      <c r="O4312" s="3" t="str">
        <f t="shared" si="670"/>
        <v>18-24</v>
      </c>
      <c r="P4312" s="3" t="str">
        <f t="shared" si="671"/>
        <v>&lt;10h</v>
      </c>
      <c r="Q4312" s="3" t="str">
        <f t="shared" si="672"/>
        <v>22-45d</v>
      </c>
      <c r="R4312" s="3" t="str">
        <f t="shared" si="673"/>
        <v>Medium</v>
      </c>
      <c r="S4312" s="3" t="str">
        <f t="shared" si="674"/>
        <v>Low</v>
      </c>
      <c r="T4312" s="3" t="str">
        <f t="shared" si="675"/>
        <v>Active</v>
      </c>
      <c r="U4312" s="4">
        <f>1/(1+EXP(-(Predictive_Model!$B$5+((B4312-Predictive_Model!$B$20)/Predictive_Model!$C$20)*Predictive_Model!$D$20+((E4312-Predictive_Model!$B$21)/Predictive_Model!$C$21)*Predictive_Model!$D$21+((F4312-Predictive_Model!$B$22)/Predictive_Model!$C$22)*Predictive_Model!$D$22+((I4312-Predictive_Model!$B$23)/Predictive_Model!$C$23)*Predictive_Model!$D$23+((L4312-Predictive_Model!$B$24)/Predictive_Model!$C$24)*Predictive_Model!$D$24+((M4312-Predictive_Model!$B$25)/Predictive_Model!$C$25)*Predictive_Model!$D$25+IF(C4312="Male",Predictive_Model!$D$31,IF(C4312="Other",Predictive_Model!$D$32,0))+IF(D4312="Premium",Predictive_Model!$D$34,IF(D4312="Standard",Predictive_Model!$D$35,0))+IF(G4312="Asia",Predictive_Model!$D$37,IF(G4312="Europe",Predictive_Model!$D$38,IF(G4312="North America",Predictive_Model!$D$39,IF(G4312="Oceania",Predictive_Model!$D$40,IF(G4312="South America",Predictive_Model!$D$41,0)))))+IF(H4312="Laptop",Predictive_Model!$D$43,IF(H4312="Mobile",Predictive_Model!$D$44,IF(H4312="TV",Predictive_Model!$D$45,IF(H4312="Tablet",Predictive_Model!$D$46,0))))+IF(K4312="Crypto",Predictive_Model!$D$48,IF(K4312="Debit Card",Predictive_Model!$D$49,IF(K4312="Gift Card",Predictive_Model!$D$50,IF(K4312="PayPal",Predictive_Model!$D$51,0))))+IF(N4312="Comedy",Predictive_Model!$D$53,IF(N4312="Documentary",Predictive_Model!$D$54,IF(N4312="Drama",Predictive_Model!$D$55,IF(N4312="Horror",Predictive_Model!$D$56,IF(N4312="Romance",Predictive_Model!$D$57,IF(N4312="Sci-Fi",Predictive_Model!$D$58,0)))))))))</f>
        <v>0.98093179528322094</v>
      </c>
      <c r="V4312" s="3" t="str">
        <f t="shared" si="676"/>
        <v>Critical</v>
      </c>
      <c r="W4312" s="6">
        <f t="shared" si="677"/>
        <v>8.8185768395961563</v>
      </c>
      <c r="X4312" s="3" t="str">
        <f t="shared" si="678"/>
        <v>Priority 2</v>
      </c>
      <c r="Y4312" s="3" t="str">
        <f t="shared" si="679"/>
        <v>OK</v>
      </c>
    </row>
    <row r="4313" spans="1:25" x14ac:dyDescent="0.25">
      <c r="A4313" s="3" t="str">
        <f>Raw_Data!A4313</f>
        <v>f73da12b-b911-40cf-910e-202e6419d7e9</v>
      </c>
      <c r="B4313" s="3">
        <f>Raw_Data!B4313</f>
        <v>21</v>
      </c>
      <c r="C4313" s="3" t="str">
        <f>Raw_Data!C4313</f>
        <v>Female</v>
      </c>
      <c r="D4313" s="3" t="str">
        <f>Raw_Data!D4313</f>
        <v>Premium</v>
      </c>
      <c r="E4313" s="3">
        <f>Raw_Data!E4313</f>
        <v>27.5</v>
      </c>
      <c r="F4313" s="3">
        <f>Raw_Data!F4313</f>
        <v>26</v>
      </c>
      <c r="G4313" s="3" t="str">
        <f>Raw_Data!G4313</f>
        <v>South America</v>
      </c>
      <c r="H4313" s="3" t="str">
        <f>Raw_Data!H4313</f>
        <v>Tablet</v>
      </c>
      <c r="I4313" s="3">
        <f>Raw_Data!I4313</f>
        <v>17.989999999999998</v>
      </c>
      <c r="J4313" s="3">
        <f>Raw_Data!J4313</f>
        <v>0</v>
      </c>
      <c r="K4313" s="3" t="str">
        <f>Raw_Data!K4313</f>
        <v>Crypto</v>
      </c>
      <c r="L4313" s="3">
        <f>Raw_Data!L4313</f>
        <v>2</v>
      </c>
      <c r="M4313" s="3">
        <f>Raw_Data!M4313</f>
        <v>1.02</v>
      </c>
      <c r="N4313" s="3" t="str">
        <f>Raw_Data!N4313</f>
        <v>Horror</v>
      </c>
      <c r="O4313" s="3" t="str">
        <f t="shared" si="670"/>
        <v>18-24</v>
      </c>
      <c r="P4313" s="3" t="str">
        <f t="shared" si="671"/>
        <v>25-49h</v>
      </c>
      <c r="Q4313" s="3" t="str">
        <f t="shared" si="672"/>
        <v>22-45d</v>
      </c>
      <c r="R4313" s="3" t="str">
        <f t="shared" si="673"/>
        <v>Medium</v>
      </c>
      <c r="S4313" s="3" t="str">
        <f t="shared" si="674"/>
        <v>High</v>
      </c>
      <c r="T4313" s="3" t="str">
        <f t="shared" si="675"/>
        <v>Active</v>
      </c>
      <c r="U4313" s="4">
        <f>1/(1+EXP(-(Predictive_Model!$B$5+((B4313-Predictive_Model!$B$20)/Predictive_Model!$C$20)*Predictive_Model!$D$20+((E4313-Predictive_Model!$B$21)/Predictive_Model!$C$21)*Predictive_Model!$D$21+((F4313-Predictive_Model!$B$22)/Predictive_Model!$C$22)*Predictive_Model!$D$22+((I4313-Predictive_Model!$B$23)/Predictive_Model!$C$23)*Predictive_Model!$D$23+((L4313-Predictive_Model!$B$24)/Predictive_Model!$C$24)*Predictive_Model!$D$24+((M4313-Predictive_Model!$B$25)/Predictive_Model!$C$25)*Predictive_Model!$D$25+IF(C4313="Male",Predictive_Model!$D$31,IF(C4313="Other",Predictive_Model!$D$32,0))+IF(D4313="Premium",Predictive_Model!$D$34,IF(D4313="Standard",Predictive_Model!$D$35,0))+IF(G4313="Asia",Predictive_Model!$D$37,IF(G4313="Europe",Predictive_Model!$D$38,IF(G4313="North America",Predictive_Model!$D$39,IF(G4313="Oceania",Predictive_Model!$D$40,IF(G4313="South America",Predictive_Model!$D$41,0)))))+IF(H4313="Laptop",Predictive_Model!$D$43,IF(H4313="Mobile",Predictive_Model!$D$44,IF(H4313="TV",Predictive_Model!$D$45,IF(H4313="Tablet",Predictive_Model!$D$46,0))))+IF(K4313="Crypto",Predictive_Model!$D$48,IF(K4313="Debit Card",Predictive_Model!$D$49,IF(K4313="Gift Card",Predictive_Model!$D$50,IF(K4313="PayPal",Predictive_Model!$D$51,0))))+IF(N4313="Comedy",Predictive_Model!$D$53,IF(N4313="Documentary",Predictive_Model!$D$54,IF(N4313="Drama",Predictive_Model!$D$55,IF(N4313="Horror",Predictive_Model!$D$56,IF(N4313="Romance",Predictive_Model!$D$57,IF(N4313="Sci-Fi",Predictive_Model!$D$58,0)))))))))</f>
        <v>1.0696027004328555E-2</v>
      </c>
      <c r="V4313" s="3" t="str">
        <f t="shared" si="676"/>
        <v>Low</v>
      </c>
      <c r="W4313" s="6">
        <f t="shared" si="677"/>
        <v>0.1924215258078707</v>
      </c>
      <c r="X4313" s="3" t="str">
        <f t="shared" si="678"/>
        <v>Monitor</v>
      </c>
      <c r="Y4313" s="3" t="str">
        <f t="shared" si="679"/>
        <v>OK</v>
      </c>
    </row>
    <row r="4314" spans="1:25" x14ac:dyDescent="0.25">
      <c r="A4314" s="3" t="str">
        <f>Raw_Data!A4314</f>
        <v>de0bbcd6-c19d-4e30-9cf2-b66bf2dc5ceb</v>
      </c>
      <c r="B4314" s="3">
        <f>Raw_Data!B4314</f>
        <v>49</v>
      </c>
      <c r="C4314" s="3" t="str">
        <f>Raw_Data!C4314</f>
        <v>Female</v>
      </c>
      <c r="D4314" s="3" t="str">
        <f>Raw_Data!D4314</f>
        <v>Standard</v>
      </c>
      <c r="E4314" s="3">
        <f>Raw_Data!E4314</f>
        <v>10.34</v>
      </c>
      <c r="F4314" s="3">
        <f>Raw_Data!F4314</f>
        <v>20</v>
      </c>
      <c r="G4314" s="3" t="str">
        <f>Raw_Data!G4314</f>
        <v>Europe</v>
      </c>
      <c r="H4314" s="3" t="str">
        <f>Raw_Data!H4314</f>
        <v>Mobile</v>
      </c>
      <c r="I4314" s="3">
        <f>Raw_Data!I4314</f>
        <v>13.99</v>
      </c>
      <c r="J4314" s="3">
        <f>Raw_Data!J4314</f>
        <v>0</v>
      </c>
      <c r="K4314" s="3" t="str">
        <f>Raw_Data!K4314</f>
        <v>Gift Card</v>
      </c>
      <c r="L4314" s="3">
        <f>Raw_Data!L4314</f>
        <v>3</v>
      </c>
      <c r="M4314" s="3">
        <f>Raw_Data!M4314</f>
        <v>0.49</v>
      </c>
      <c r="N4314" s="3" t="str">
        <f>Raw_Data!N4314</f>
        <v>Sci-Fi</v>
      </c>
      <c r="O4314" s="3" t="str">
        <f t="shared" si="670"/>
        <v>45-54</v>
      </c>
      <c r="P4314" s="3" t="str">
        <f t="shared" si="671"/>
        <v>10-24h</v>
      </c>
      <c r="Q4314" s="3" t="str">
        <f t="shared" si="672"/>
        <v>8-21d</v>
      </c>
      <c r="R4314" s="3" t="str">
        <f t="shared" si="673"/>
        <v>Medium</v>
      </c>
      <c r="S4314" s="3" t="str">
        <f t="shared" si="674"/>
        <v>Mid</v>
      </c>
      <c r="T4314" s="3" t="str">
        <f t="shared" si="675"/>
        <v>Active</v>
      </c>
      <c r="U4314" s="4">
        <f>1/(1+EXP(-(Predictive_Model!$B$5+((B4314-Predictive_Model!$B$20)/Predictive_Model!$C$20)*Predictive_Model!$D$20+((E4314-Predictive_Model!$B$21)/Predictive_Model!$C$21)*Predictive_Model!$D$21+((F4314-Predictive_Model!$B$22)/Predictive_Model!$C$22)*Predictive_Model!$D$22+((I4314-Predictive_Model!$B$23)/Predictive_Model!$C$23)*Predictive_Model!$D$23+((L4314-Predictive_Model!$B$24)/Predictive_Model!$C$24)*Predictive_Model!$D$24+((M4314-Predictive_Model!$B$25)/Predictive_Model!$C$25)*Predictive_Model!$D$25+IF(C4314="Male",Predictive_Model!$D$31,IF(C4314="Other",Predictive_Model!$D$32,0))+IF(D4314="Premium",Predictive_Model!$D$34,IF(D4314="Standard",Predictive_Model!$D$35,0))+IF(G4314="Asia",Predictive_Model!$D$37,IF(G4314="Europe",Predictive_Model!$D$38,IF(G4314="North America",Predictive_Model!$D$39,IF(G4314="Oceania",Predictive_Model!$D$40,IF(G4314="South America",Predictive_Model!$D$41,0)))))+IF(H4314="Laptop",Predictive_Model!$D$43,IF(H4314="Mobile",Predictive_Model!$D$44,IF(H4314="TV",Predictive_Model!$D$45,IF(H4314="Tablet",Predictive_Model!$D$46,0))))+IF(K4314="Crypto",Predictive_Model!$D$48,IF(K4314="Debit Card",Predictive_Model!$D$49,IF(K4314="Gift Card",Predictive_Model!$D$50,IF(K4314="PayPal",Predictive_Model!$D$51,0))))+IF(N4314="Comedy",Predictive_Model!$D$53,IF(N4314="Documentary",Predictive_Model!$D$54,IF(N4314="Drama",Predictive_Model!$D$55,IF(N4314="Horror",Predictive_Model!$D$56,IF(N4314="Romance",Predictive_Model!$D$57,IF(N4314="Sci-Fi",Predictive_Model!$D$58,0)))))))))</f>
        <v>0.92510561128483082</v>
      </c>
      <c r="V4314" s="3" t="str">
        <f t="shared" si="676"/>
        <v>Critical</v>
      </c>
      <c r="W4314" s="6">
        <f t="shared" si="677"/>
        <v>12.942227501874783</v>
      </c>
      <c r="X4314" s="3" t="str">
        <f t="shared" si="678"/>
        <v>Priority 2</v>
      </c>
      <c r="Y4314" s="3" t="str">
        <f t="shared" si="679"/>
        <v>OK</v>
      </c>
    </row>
    <row r="4315" spans="1:25" x14ac:dyDescent="0.25">
      <c r="A4315" s="3" t="str">
        <f>Raw_Data!A4315</f>
        <v>a8df1927-7706-42ec-9dd9-99d18857cb02</v>
      </c>
      <c r="B4315" s="3">
        <f>Raw_Data!B4315</f>
        <v>53</v>
      </c>
      <c r="C4315" s="3" t="str">
        <f>Raw_Data!C4315</f>
        <v>Female</v>
      </c>
      <c r="D4315" s="3" t="str">
        <f>Raw_Data!D4315</f>
        <v>Premium</v>
      </c>
      <c r="E4315" s="3">
        <f>Raw_Data!E4315</f>
        <v>4.37</v>
      </c>
      <c r="F4315" s="3">
        <f>Raw_Data!F4315</f>
        <v>48</v>
      </c>
      <c r="G4315" s="3" t="str">
        <f>Raw_Data!G4315</f>
        <v>Europe</v>
      </c>
      <c r="H4315" s="3" t="str">
        <f>Raw_Data!H4315</f>
        <v>Tablet</v>
      </c>
      <c r="I4315" s="3">
        <f>Raw_Data!I4315</f>
        <v>17.989999999999998</v>
      </c>
      <c r="J4315" s="3">
        <f>Raw_Data!J4315</f>
        <v>1</v>
      </c>
      <c r="K4315" s="3" t="str">
        <f>Raw_Data!K4315</f>
        <v>PayPal</v>
      </c>
      <c r="L4315" s="3">
        <f>Raw_Data!L4315</f>
        <v>3</v>
      </c>
      <c r="M4315" s="3">
        <f>Raw_Data!M4315</f>
        <v>0.09</v>
      </c>
      <c r="N4315" s="3" t="str">
        <f>Raw_Data!N4315</f>
        <v>Comedy</v>
      </c>
      <c r="O4315" s="3" t="str">
        <f t="shared" si="670"/>
        <v>45-54</v>
      </c>
      <c r="P4315" s="3" t="str">
        <f t="shared" si="671"/>
        <v>&lt;10h</v>
      </c>
      <c r="Q4315" s="3" t="str">
        <f t="shared" si="672"/>
        <v>46-60d</v>
      </c>
      <c r="R4315" s="3" t="str">
        <f t="shared" si="673"/>
        <v>Low</v>
      </c>
      <c r="S4315" s="3" t="str">
        <f t="shared" si="674"/>
        <v>High</v>
      </c>
      <c r="T4315" s="3" t="str">
        <f t="shared" si="675"/>
        <v>Churned</v>
      </c>
      <c r="U4315" s="4">
        <f>1/(1+EXP(-(Predictive_Model!$B$5+((B4315-Predictive_Model!$B$20)/Predictive_Model!$C$20)*Predictive_Model!$D$20+((E4315-Predictive_Model!$B$21)/Predictive_Model!$C$21)*Predictive_Model!$D$21+((F4315-Predictive_Model!$B$22)/Predictive_Model!$C$22)*Predictive_Model!$D$22+((I4315-Predictive_Model!$B$23)/Predictive_Model!$C$23)*Predictive_Model!$D$23+((L4315-Predictive_Model!$B$24)/Predictive_Model!$C$24)*Predictive_Model!$D$24+((M4315-Predictive_Model!$B$25)/Predictive_Model!$C$25)*Predictive_Model!$D$25+IF(C4315="Male",Predictive_Model!$D$31,IF(C4315="Other",Predictive_Model!$D$32,0))+IF(D4315="Premium",Predictive_Model!$D$34,IF(D4315="Standard",Predictive_Model!$D$35,0))+IF(G4315="Asia",Predictive_Model!$D$37,IF(G4315="Europe",Predictive_Model!$D$38,IF(G4315="North America",Predictive_Model!$D$39,IF(G4315="Oceania",Predictive_Model!$D$40,IF(G4315="South America",Predictive_Model!$D$41,0)))))+IF(H4315="Laptop",Predictive_Model!$D$43,IF(H4315="Mobile",Predictive_Model!$D$44,IF(H4315="TV",Predictive_Model!$D$45,IF(H4315="Tablet",Predictive_Model!$D$46,0))))+IF(K4315="Crypto",Predictive_Model!$D$48,IF(K4315="Debit Card",Predictive_Model!$D$49,IF(K4315="Gift Card",Predictive_Model!$D$50,IF(K4315="PayPal",Predictive_Model!$D$51,0))))+IF(N4315="Comedy",Predictive_Model!$D$53,IF(N4315="Documentary",Predictive_Model!$D$54,IF(N4315="Drama",Predictive_Model!$D$55,IF(N4315="Horror",Predictive_Model!$D$56,IF(N4315="Romance",Predictive_Model!$D$57,IF(N4315="Sci-Fi",Predictive_Model!$D$58,0)))))))))</f>
        <v>0.99818514213839182</v>
      </c>
      <c r="V4315" s="3" t="str">
        <f t="shared" si="676"/>
        <v>Critical</v>
      </c>
      <c r="W4315" s="6">
        <f t="shared" si="677"/>
        <v>17.989999999999998</v>
      </c>
      <c r="X4315" s="3" t="str">
        <f t="shared" si="678"/>
        <v>Priority 1</v>
      </c>
      <c r="Y4315" s="3" t="str">
        <f t="shared" si="679"/>
        <v>OK</v>
      </c>
    </row>
    <row r="4316" spans="1:25" x14ac:dyDescent="0.25">
      <c r="A4316" s="3" t="str">
        <f>Raw_Data!A4316</f>
        <v>5253e4fd-15d7-42e6-b83c-4cffe2678758</v>
      </c>
      <c r="B4316" s="3">
        <f>Raw_Data!B4316</f>
        <v>33</v>
      </c>
      <c r="C4316" s="3" t="str">
        <f>Raw_Data!C4316</f>
        <v>Other</v>
      </c>
      <c r="D4316" s="3" t="str">
        <f>Raw_Data!D4316</f>
        <v>Standard</v>
      </c>
      <c r="E4316" s="3">
        <f>Raw_Data!E4316</f>
        <v>10.71</v>
      </c>
      <c r="F4316" s="3">
        <f>Raw_Data!F4316</f>
        <v>25</v>
      </c>
      <c r="G4316" s="3" t="str">
        <f>Raw_Data!G4316</f>
        <v>North America</v>
      </c>
      <c r="H4316" s="3" t="str">
        <f>Raw_Data!H4316</f>
        <v>Laptop</v>
      </c>
      <c r="I4316" s="3">
        <f>Raw_Data!I4316</f>
        <v>13.99</v>
      </c>
      <c r="J4316" s="3">
        <f>Raw_Data!J4316</f>
        <v>0</v>
      </c>
      <c r="K4316" s="3" t="str">
        <f>Raw_Data!K4316</f>
        <v>Credit Card</v>
      </c>
      <c r="L4316" s="3">
        <f>Raw_Data!L4316</f>
        <v>1</v>
      </c>
      <c r="M4316" s="3">
        <f>Raw_Data!M4316</f>
        <v>0.41</v>
      </c>
      <c r="N4316" s="3" t="str">
        <f>Raw_Data!N4316</f>
        <v>Horror</v>
      </c>
      <c r="O4316" s="3" t="str">
        <f t="shared" si="670"/>
        <v>25-34</v>
      </c>
      <c r="P4316" s="3" t="str">
        <f t="shared" si="671"/>
        <v>10-24h</v>
      </c>
      <c r="Q4316" s="3" t="str">
        <f t="shared" si="672"/>
        <v>22-45d</v>
      </c>
      <c r="R4316" s="3" t="str">
        <f t="shared" si="673"/>
        <v>Medium</v>
      </c>
      <c r="S4316" s="3" t="str">
        <f t="shared" si="674"/>
        <v>Mid</v>
      </c>
      <c r="T4316" s="3" t="str">
        <f t="shared" si="675"/>
        <v>Active</v>
      </c>
      <c r="U4316" s="4">
        <f>1/(1+EXP(-(Predictive_Model!$B$5+((B4316-Predictive_Model!$B$20)/Predictive_Model!$C$20)*Predictive_Model!$D$20+((E4316-Predictive_Model!$B$21)/Predictive_Model!$C$21)*Predictive_Model!$D$21+((F4316-Predictive_Model!$B$22)/Predictive_Model!$C$22)*Predictive_Model!$D$22+((I4316-Predictive_Model!$B$23)/Predictive_Model!$C$23)*Predictive_Model!$D$23+((L4316-Predictive_Model!$B$24)/Predictive_Model!$C$24)*Predictive_Model!$D$24+((M4316-Predictive_Model!$B$25)/Predictive_Model!$C$25)*Predictive_Model!$D$25+IF(C4316="Male",Predictive_Model!$D$31,IF(C4316="Other",Predictive_Model!$D$32,0))+IF(D4316="Premium",Predictive_Model!$D$34,IF(D4316="Standard",Predictive_Model!$D$35,0))+IF(G4316="Asia",Predictive_Model!$D$37,IF(G4316="Europe",Predictive_Model!$D$38,IF(G4316="North America",Predictive_Model!$D$39,IF(G4316="Oceania",Predictive_Model!$D$40,IF(G4316="South America",Predictive_Model!$D$41,0)))))+IF(H4316="Laptop",Predictive_Model!$D$43,IF(H4316="Mobile",Predictive_Model!$D$44,IF(H4316="TV",Predictive_Model!$D$45,IF(H4316="Tablet",Predictive_Model!$D$46,0))))+IF(K4316="Crypto",Predictive_Model!$D$48,IF(K4316="Debit Card",Predictive_Model!$D$49,IF(K4316="Gift Card",Predictive_Model!$D$50,IF(K4316="PayPal",Predictive_Model!$D$51,0))))+IF(N4316="Comedy",Predictive_Model!$D$53,IF(N4316="Documentary",Predictive_Model!$D$54,IF(N4316="Drama",Predictive_Model!$D$55,IF(N4316="Horror",Predictive_Model!$D$56,IF(N4316="Romance",Predictive_Model!$D$57,IF(N4316="Sci-Fi",Predictive_Model!$D$58,0)))))))))</f>
        <v>0.93574658726933291</v>
      </c>
      <c r="V4316" s="3" t="str">
        <f t="shared" si="676"/>
        <v>Critical</v>
      </c>
      <c r="W4316" s="6">
        <f t="shared" si="677"/>
        <v>13.091094755897968</v>
      </c>
      <c r="X4316" s="3" t="str">
        <f t="shared" si="678"/>
        <v>Priority 2</v>
      </c>
      <c r="Y4316" s="3" t="str">
        <f t="shared" si="679"/>
        <v>OK</v>
      </c>
    </row>
    <row r="4317" spans="1:25" x14ac:dyDescent="0.25">
      <c r="A4317" s="3" t="str">
        <f>Raw_Data!A4317</f>
        <v>e2204612-d947-4f10-8e02-a7e9aa6e4ee8</v>
      </c>
      <c r="B4317" s="3">
        <f>Raw_Data!B4317</f>
        <v>58</v>
      </c>
      <c r="C4317" s="3" t="str">
        <f>Raw_Data!C4317</f>
        <v>Other</v>
      </c>
      <c r="D4317" s="3" t="str">
        <f>Raw_Data!D4317</f>
        <v>Basic</v>
      </c>
      <c r="E4317" s="3">
        <f>Raw_Data!E4317</f>
        <v>1.03</v>
      </c>
      <c r="F4317" s="3">
        <f>Raw_Data!F4317</f>
        <v>50</v>
      </c>
      <c r="G4317" s="3" t="str">
        <f>Raw_Data!G4317</f>
        <v>Africa</v>
      </c>
      <c r="H4317" s="3" t="str">
        <f>Raw_Data!H4317</f>
        <v>Mobile</v>
      </c>
      <c r="I4317" s="3">
        <f>Raw_Data!I4317</f>
        <v>8.99</v>
      </c>
      <c r="J4317" s="3">
        <f>Raw_Data!J4317</f>
        <v>1</v>
      </c>
      <c r="K4317" s="3" t="str">
        <f>Raw_Data!K4317</f>
        <v>Credit Card</v>
      </c>
      <c r="L4317" s="3">
        <f>Raw_Data!L4317</f>
        <v>4</v>
      </c>
      <c r="M4317" s="3">
        <f>Raw_Data!M4317</f>
        <v>0.02</v>
      </c>
      <c r="N4317" s="3" t="str">
        <f>Raw_Data!N4317</f>
        <v>Drama</v>
      </c>
      <c r="O4317" s="3" t="str">
        <f t="shared" si="670"/>
        <v>55-70</v>
      </c>
      <c r="P4317" s="3" t="str">
        <f t="shared" si="671"/>
        <v>&lt;10h</v>
      </c>
      <c r="Q4317" s="3" t="str">
        <f t="shared" si="672"/>
        <v>46-60d</v>
      </c>
      <c r="R4317" s="3" t="str">
        <f t="shared" si="673"/>
        <v>Low</v>
      </c>
      <c r="S4317" s="3" t="str">
        <f t="shared" si="674"/>
        <v>Low</v>
      </c>
      <c r="T4317" s="3" t="str">
        <f t="shared" si="675"/>
        <v>Churned</v>
      </c>
      <c r="U4317" s="4">
        <f>1/(1+EXP(-(Predictive_Model!$B$5+((B4317-Predictive_Model!$B$20)/Predictive_Model!$C$20)*Predictive_Model!$D$20+((E4317-Predictive_Model!$B$21)/Predictive_Model!$C$21)*Predictive_Model!$D$21+((F4317-Predictive_Model!$B$22)/Predictive_Model!$C$22)*Predictive_Model!$D$22+((I4317-Predictive_Model!$B$23)/Predictive_Model!$C$23)*Predictive_Model!$D$23+((L4317-Predictive_Model!$B$24)/Predictive_Model!$C$24)*Predictive_Model!$D$24+((M4317-Predictive_Model!$B$25)/Predictive_Model!$C$25)*Predictive_Model!$D$25+IF(C4317="Male",Predictive_Model!$D$31,IF(C4317="Other",Predictive_Model!$D$32,0))+IF(D4317="Premium",Predictive_Model!$D$34,IF(D4317="Standard",Predictive_Model!$D$35,0))+IF(G4317="Asia",Predictive_Model!$D$37,IF(G4317="Europe",Predictive_Model!$D$38,IF(G4317="North America",Predictive_Model!$D$39,IF(G4317="Oceania",Predictive_Model!$D$40,IF(G4317="South America",Predictive_Model!$D$41,0)))))+IF(H4317="Laptop",Predictive_Model!$D$43,IF(H4317="Mobile",Predictive_Model!$D$44,IF(H4317="TV",Predictive_Model!$D$45,IF(H4317="Tablet",Predictive_Model!$D$46,0))))+IF(K4317="Crypto",Predictive_Model!$D$48,IF(K4317="Debit Card",Predictive_Model!$D$49,IF(K4317="Gift Card",Predictive_Model!$D$50,IF(K4317="PayPal",Predictive_Model!$D$51,0))))+IF(N4317="Comedy",Predictive_Model!$D$53,IF(N4317="Documentary",Predictive_Model!$D$54,IF(N4317="Drama",Predictive_Model!$D$55,IF(N4317="Horror",Predictive_Model!$D$56,IF(N4317="Romance",Predictive_Model!$D$57,IF(N4317="Sci-Fi",Predictive_Model!$D$58,0)))))))))</f>
        <v>0.99995942994180798</v>
      </c>
      <c r="V4317" s="3" t="str">
        <f t="shared" si="676"/>
        <v>Critical</v>
      </c>
      <c r="W4317" s="6">
        <f t="shared" si="677"/>
        <v>8.99</v>
      </c>
      <c r="X4317" s="3" t="str">
        <f t="shared" si="678"/>
        <v>Priority 2</v>
      </c>
      <c r="Y4317" s="3" t="str">
        <f t="shared" si="679"/>
        <v>OK</v>
      </c>
    </row>
    <row r="4318" spans="1:25" x14ac:dyDescent="0.25">
      <c r="A4318" s="3" t="str">
        <f>Raw_Data!A4318</f>
        <v>da651aa7-4e06-40d7-88dd-bc98395aaade</v>
      </c>
      <c r="B4318" s="3">
        <f>Raw_Data!B4318</f>
        <v>43</v>
      </c>
      <c r="C4318" s="3" t="str">
        <f>Raw_Data!C4318</f>
        <v>Other</v>
      </c>
      <c r="D4318" s="3" t="str">
        <f>Raw_Data!D4318</f>
        <v>Premium</v>
      </c>
      <c r="E4318" s="3">
        <f>Raw_Data!E4318</f>
        <v>5.78</v>
      </c>
      <c r="F4318" s="3">
        <f>Raw_Data!F4318</f>
        <v>11</v>
      </c>
      <c r="G4318" s="3" t="str">
        <f>Raw_Data!G4318</f>
        <v>Africa</v>
      </c>
      <c r="H4318" s="3" t="str">
        <f>Raw_Data!H4318</f>
        <v>Desktop</v>
      </c>
      <c r="I4318" s="3">
        <f>Raw_Data!I4318</f>
        <v>17.989999999999998</v>
      </c>
      <c r="J4318" s="3">
        <f>Raw_Data!J4318</f>
        <v>0</v>
      </c>
      <c r="K4318" s="3" t="str">
        <f>Raw_Data!K4318</f>
        <v>PayPal</v>
      </c>
      <c r="L4318" s="3">
        <f>Raw_Data!L4318</f>
        <v>5</v>
      </c>
      <c r="M4318" s="3">
        <f>Raw_Data!M4318</f>
        <v>0.48</v>
      </c>
      <c r="N4318" s="3" t="str">
        <f>Raw_Data!N4318</f>
        <v>Sci-Fi</v>
      </c>
      <c r="O4318" s="3" t="str">
        <f t="shared" si="670"/>
        <v>35-44</v>
      </c>
      <c r="P4318" s="3" t="str">
        <f t="shared" si="671"/>
        <v>&lt;10h</v>
      </c>
      <c r="Q4318" s="3" t="str">
        <f t="shared" si="672"/>
        <v>8-21d</v>
      </c>
      <c r="R4318" s="3" t="str">
        <f t="shared" si="673"/>
        <v>Medium</v>
      </c>
      <c r="S4318" s="3" t="str">
        <f t="shared" si="674"/>
        <v>High</v>
      </c>
      <c r="T4318" s="3" t="str">
        <f t="shared" si="675"/>
        <v>Active</v>
      </c>
      <c r="U4318" s="4">
        <f>1/(1+EXP(-(Predictive_Model!$B$5+((B4318-Predictive_Model!$B$20)/Predictive_Model!$C$20)*Predictive_Model!$D$20+((E4318-Predictive_Model!$B$21)/Predictive_Model!$C$21)*Predictive_Model!$D$21+((F4318-Predictive_Model!$B$22)/Predictive_Model!$C$22)*Predictive_Model!$D$22+((I4318-Predictive_Model!$B$23)/Predictive_Model!$C$23)*Predictive_Model!$D$23+((L4318-Predictive_Model!$B$24)/Predictive_Model!$C$24)*Predictive_Model!$D$24+((M4318-Predictive_Model!$B$25)/Predictive_Model!$C$25)*Predictive_Model!$D$25+IF(C4318="Male",Predictive_Model!$D$31,IF(C4318="Other",Predictive_Model!$D$32,0))+IF(D4318="Premium",Predictive_Model!$D$34,IF(D4318="Standard",Predictive_Model!$D$35,0))+IF(G4318="Asia",Predictive_Model!$D$37,IF(G4318="Europe",Predictive_Model!$D$38,IF(G4318="North America",Predictive_Model!$D$39,IF(G4318="Oceania",Predictive_Model!$D$40,IF(G4318="South America",Predictive_Model!$D$41,0)))))+IF(H4318="Laptop",Predictive_Model!$D$43,IF(H4318="Mobile",Predictive_Model!$D$44,IF(H4318="TV",Predictive_Model!$D$45,IF(H4318="Tablet",Predictive_Model!$D$46,0))))+IF(K4318="Crypto",Predictive_Model!$D$48,IF(K4318="Debit Card",Predictive_Model!$D$49,IF(K4318="Gift Card",Predictive_Model!$D$50,IF(K4318="PayPal",Predictive_Model!$D$51,0))))+IF(N4318="Comedy",Predictive_Model!$D$53,IF(N4318="Documentary",Predictive_Model!$D$54,IF(N4318="Drama",Predictive_Model!$D$55,IF(N4318="Horror",Predictive_Model!$D$56,IF(N4318="Romance",Predictive_Model!$D$57,IF(N4318="Sci-Fi",Predictive_Model!$D$58,0)))))))))</f>
        <v>5.4503497856943327E-2</v>
      </c>
      <c r="V4318" s="3" t="str">
        <f t="shared" si="676"/>
        <v>Low</v>
      </c>
      <c r="W4318" s="6">
        <f t="shared" si="677"/>
        <v>0.98051792644641034</v>
      </c>
      <c r="X4318" s="3" t="str">
        <f t="shared" si="678"/>
        <v>Monitor</v>
      </c>
      <c r="Y4318" s="3" t="str">
        <f t="shared" si="679"/>
        <v>OK</v>
      </c>
    </row>
    <row r="4319" spans="1:25" x14ac:dyDescent="0.25">
      <c r="A4319" s="3" t="str">
        <f>Raw_Data!A4319</f>
        <v>b72187e9-7572-4cc6-b79c-5b07cea9e128</v>
      </c>
      <c r="B4319" s="3">
        <f>Raw_Data!B4319</f>
        <v>52</v>
      </c>
      <c r="C4319" s="3" t="str">
        <f>Raw_Data!C4319</f>
        <v>Female</v>
      </c>
      <c r="D4319" s="3" t="str">
        <f>Raw_Data!D4319</f>
        <v>Basic</v>
      </c>
      <c r="E4319" s="3">
        <f>Raw_Data!E4319</f>
        <v>5.2</v>
      </c>
      <c r="F4319" s="3">
        <f>Raw_Data!F4319</f>
        <v>20</v>
      </c>
      <c r="G4319" s="3" t="str">
        <f>Raw_Data!G4319</f>
        <v>South America</v>
      </c>
      <c r="H4319" s="3" t="str">
        <f>Raw_Data!H4319</f>
        <v>TV</v>
      </c>
      <c r="I4319" s="3">
        <f>Raw_Data!I4319</f>
        <v>8.99</v>
      </c>
      <c r="J4319" s="3">
        <f>Raw_Data!J4319</f>
        <v>0</v>
      </c>
      <c r="K4319" s="3" t="str">
        <f>Raw_Data!K4319</f>
        <v>PayPal</v>
      </c>
      <c r="L4319" s="3">
        <f>Raw_Data!L4319</f>
        <v>3</v>
      </c>
      <c r="M4319" s="3">
        <f>Raw_Data!M4319</f>
        <v>0.25</v>
      </c>
      <c r="N4319" s="3" t="str">
        <f>Raw_Data!N4319</f>
        <v>Horror</v>
      </c>
      <c r="O4319" s="3" t="str">
        <f t="shared" si="670"/>
        <v>45-54</v>
      </c>
      <c r="P4319" s="3" t="str">
        <f t="shared" si="671"/>
        <v>&lt;10h</v>
      </c>
      <c r="Q4319" s="3" t="str">
        <f t="shared" si="672"/>
        <v>8-21d</v>
      </c>
      <c r="R4319" s="3" t="str">
        <f t="shared" si="673"/>
        <v>Medium</v>
      </c>
      <c r="S4319" s="3" t="str">
        <f t="shared" si="674"/>
        <v>Low</v>
      </c>
      <c r="T4319" s="3" t="str">
        <f t="shared" si="675"/>
        <v>Active</v>
      </c>
      <c r="U4319" s="4">
        <f>1/(1+EXP(-(Predictive_Model!$B$5+((B4319-Predictive_Model!$B$20)/Predictive_Model!$C$20)*Predictive_Model!$D$20+((E4319-Predictive_Model!$B$21)/Predictive_Model!$C$21)*Predictive_Model!$D$21+((F4319-Predictive_Model!$B$22)/Predictive_Model!$C$22)*Predictive_Model!$D$22+((I4319-Predictive_Model!$B$23)/Predictive_Model!$C$23)*Predictive_Model!$D$23+((L4319-Predictive_Model!$B$24)/Predictive_Model!$C$24)*Predictive_Model!$D$24+((M4319-Predictive_Model!$B$25)/Predictive_Model!$C$25)*Predictive_Model!$D$25+IF(C4319="Male",Predictive_Model!$D$31,IF(C4319="Other",Predictive_Model!$D$32,0))+IF(D4319="Premium",Predictive_Model!$D$34,IF(D4319="Standard",Predictive_Model!$D$35,0))+IF(G4319="Asia",Predictive_Model!$D$37,IF(G4319="Europe",Predictive_Model!$D$38,IF(G4319="North America",Predictive_Model!$D$39,IF(G4319="Oceania",Predictive_Model!$D$40,IF(G4319="South America",Predictive_Model!$D$41,0)))))+IF(H4319="Laptop",Predictive_Model!$D$43,IF(H4319="Mobile",Predictive_Model!$D$44,IF(H4319="TV",Predictive_Model!$D$45,IF(H4319="Tablet",Predictive_Model!$D$46,0))))+IF(K4319="Crypto",Predictive_Model!$D$48,IF(K4319="Debit Card",Predictive_Model!$D$49,IF(K4319="Gift Card",Predictive_Model!$D$50,IF(K4319="PayPal",Predictive_Model!$D$51,0))))+IF(N4319="Comedy",Predictive_Model!$D$53,IF(N4319="Documentary",Predictive_Model!$D$54,IF(N4319="Drama",Predictive_Model!$D$55,IF(N4319="Horror",Predictive_Model!$D$56,IF(N4319="Romance",Predictive_Model!$D$57,IF(N4319="Sci-Fi",Predictive_Model!$D$58,0)))))))))</f>
        <v>0.96793151954532397</v>
      </c>
      <c r="V4319" s="3" t="str">
        <f t="shared" si="676"/>
        <v>Critical</v>
      </c>
      <c r="W4319" s="6">
        <f t="shared" si="677"/>
        <v>8.701704360712462</v>
      </c>
      <c r="X4319" s="3" t="str">
        <f t="shared" si="678"/>
        <v>Priority 2</v>
      </c>
      <c r="Y4319" s="3" t="str">
        <f t="shared" si="679"/>
        <v>OK</v>
      </c>
    </row>
    <row r="4320" spans="1:25" x14ac:dyDescent="0.25">
      <c r="A4320" s="3" t="str">
        <f>Raw_Data!A4320</f>
        <v>c079ea83-bb00-4217-86b6-cbb230f0e14f</v>
      </c>
      <c r="B4320" s="3">
        <f>Raw_Data!B4320</f>
        <v>33</v>
      </c>
      <c r="C4320" s="3" t="str">
        <f>Raw_Data!C4320</f>
        <v>Other</v>
      </c>
      <c r="D4320" s="3" t="str">
        <f>Raw_Data!D4320</f>
        <v>Standard</v>
      </c>
      <c r="E4320" s="3">
        <f>Raw_Data!E4320</f>
        <v>3.76</v>
      </c>
      <c r="F4320" s="3">
        <f>Raw_Data!F4320</f>
        <v>16</v>
      </c>
      <c r="G4320" s="3" t="str">
        <f>Raw_Data!G4320</f>
        <v>North America</v>
      </c>
      <c r="H4320" s="3" t="str">
        <f>Raw_Data!H4320</f>
        <v>TV</v>
      </c>
      <c r="I4320" s="3">
        <f>Raw_Data!I4320</f>
        <v>13.99</v>
      </c>
      <c r="J4320" s="3">
        <f>Raw_Data!J4320</f>
        <v>0</v>
      </c>
      <c r="K4320" s="3" t="str">
        <f>Raw_Data!K4320</f>
        <v>Debit Card</v>
      </c>
      <c r="L4320" s="3">
        <f>Raw_Data!L4320</f>
        <v>5</v>
      </c>
      <c r="M4320" s="3">
        <f>Raw_Data!M4320</f>
        <v>0.22</v>
      </c>
      <c r="N4320" s="3" t="str">
        <f>Raw_Data!N4320</f>
        <v>Comedy</v>
      </c>
      <c r="O4320" s="3" t="str">
        <f t="shared" si="670"/>
        <v>25-34</v>
      </c>
      <c r="P4320" s="3" t="str">
        <f t="shared" si="671"/>
        <v>&lt;10h</v>
      </c>
      <c r="Q4320" s="3" t="str">
        <f t="shared" si="672"/>
        <v>8-21d</v>
      </c>
      <c r="R4320" s="3" t="str">
        <f t="shared" si="673"/>
        <v>Medium</v>
      </c>
      <c r="S4320" s="3" t="str">
        <f t="shared" si="674"/>
        <v>Mid</v>
      </c>
      <c r="T4320" s="3" t="str">
        <f t="shared" si="675"/>
        <v>Active</v>
      </c>
      <c r="U4320" s="4">
        <f>1/(1+EXP(-(Predictive_Model!$B$5+((B4320-Predictive_Model!$B$20)/Predictive_Model!$C$20)*Predictive_Model!$D$20+((E4320-Predictive_Model!$B$21)/Predictive_Model!$C$21)*Predictive_Model!$D$21+((F4320-Predictive_Model!$B$22)/Predictive_Model!$C$22)*Predictive_Model!$D$22+((I4320-Predictive_Model!$B$23)/Predictive_Model!$C$23)*Predictive_Model!$D$23+((L4320-Predictive_Model!$B$24)/Predictive_Model!$C$24)*Predictive_Model!$D$24+((M4320-Predictive_Model!$B$25)/Predictive_Model!$C$25)*Predictive_Model!$D$25+IF(C4320="Male",Predictive_Model!$D$31,IF(C4320="Other",Predictive_Model!$D$32,0))+IF(D4320="Premium",Predictive_Model!$D$34,IF(D4320="Standard",Predictive_Model!$D$35,0))+IF(G4320="Asia",Predictive_Model!$D$37,IF(G4320="Europe",Predictive_Model!$D$38,IF(G4320="North America",Predictive_Model!$D$39,IF(G4320="Oceania",Predictive_Model!$D$40,IF(G4320="South America",Predictive_Model!$D$41,0)))))+IF(H4320="Laptop",Predictive_Model!$D$43,IF(H4320="Mobile",Predictive_Model!$D$44,IF(H4320="TV",Predictive_Model!$D$45,IF(H4320="Tablet",Predictive_Model!$D$46,0))))+IF(K4320="Crypto",Predictive_Model!$D$48,IF(K4320="Debit Card",Predictive_Model!$D$49,IF(K4320="Gift Card",Predictive_Model!$D$50,IF(K4320="PayPal",Predictive_Model!$D$51,0))))+IF(N4320="Comedy",Predictive_Model!$D$53,IF(N4320="Documentary",Predictive_Model!$D$54,IF(N4320="Drama",Predictive_Model!$D$55,IF(N4320="Horror",Predictive_Model!$D$56,IF(N4320="Romance",Predictive_Model!$D$57,IF(N4320="Sci-Fi",Predictive_Model!$D$58,0)))))))))</f>
        <v>0.5881738843503439</v>
      </c>
      <c r="V4320" s="3" t="str">
        <f t="shared" si="676"/>
        <v>High</v>
      </c>
      <c r="W4320" s="6">
        <f t="shared" si="677"/>
        <v>8.2285526420613113</v>
      </c>
      <c r="X4320" s="3" t="str">
        <f t="shared" si="678"/>
        <v>Monitor</v>
      </c>
      <c r="Y4320" s="3" t="str">
        <f t="shared" si="679"/>
        <v>OK</v>
      </c>
    </row>
    <row r="4321" spans="1:25" x14ac:dyDescent="0.25">
      <c r="A4321" s="3" t="str">
        <f>Raw_Data!A4321</f>
        <v>f566b553-8b4f-48d7-90f0-0b21c62cfc5b</v>
      </c>
      <c r="B4321" s="3">
        <f>Raw_Data!B4321</f>
        <v>70</v>
      </c>
      <c r="C4321" s="3" t="str">
        <f>Raw_Data!C4321</f>
        <v>Other</v>
      </c>
      <c r="D4321" s="3" t="str">
        <f>Raw_Data!D4321</f>
        <v>Premium</v>
      </c>
      <c r="E4321" s="3">
        <f>Raw_Data!E4321</f>
        <v>7.61</v>
      </c>
      <c r="F4321" s="3">
        <f>Raw_Data!F4321</f>
        <v>1</v>
      </c>
      <c r="G4321" s="3" t="str">
        <f>Raw_Data!G4321</f>
        <v>South America</v>
      </c>
      <c r="H4321" s="3" t="str">
        <f>Raw_Data!H4321</f>
        <v>Laptop</v>
      </c>
      <c r="I4321" s="3">
        <f>Raw_Data!I4321</f>
        <v>17.989999999999998</v>
      </c>
      <c r="J4321" s="3">
        <f>Raw_Data!J4321</f>
        <v>0</v>
      </c>
      <c r="K4321" s="3" t="str">
        <f>Raw_Data!K4321</f>
        <v>Credit Card</v>
      </c>
      <c r="L4321" s="3">
        <f>Raw_Data!L4321</f>
        <v>5</v>
      </c>
      <c r="M4321" s="3">
        <f>Raw_Data!M4321</f>
        <v>3.81</v>
      </c>
      <c r="N4321" s="3" t="str">
        <f>Raw_Data!N4321</f>
        <v>Drama</v>
      </c>
      <c r="O4321" s="3" t="str">
        <f t="shared" si="670"/>
        <v>55-70</v>
      </c>
      <c r="P4321" s="3" t="str">
        <f t="shared" si="671"/>
        <v>&lt;10h</v>
      </c>
      <c r="Q4321" s="3" t="str">
        <f t="shared" si="672"/>
        <v>0-7d</v>
      </c>
      <c r="R4321" s="3" t="str">
        <f t="shared" si="673"/>
        <v>Medium</v>
      </c>
      <c r="S4321" s="3" t="str">
        <f t="shared" si="674"/>
        <v>High</v>
      </c>
      <c r="T4321" s="3" t="str">
        <f t="shared" si="675"/>
        <v>Active</v>
      </c>
      <c r="U4321" s="4">
        <f>1/(1+EXP(-(Predictive_Model!$B$5+((B4321-Predictive_Model!$B$20)/Predictive_Model!$C$20)*Predictive_Model!$D$20+((E4321-Predictive_Model!$B$21)/Predictive_Model!$C$21)*Predictive_Model!$D$21+((F4321-Predictive_Model!$B$22)/Predictive_Model!$C$22)*Predictive_Model!$D$22+((I4321-Predictive_Model!$B$23)/Predictive_Model!$C$23)*Predictive_Model!$D$23+((L4321-Predictive_Model!$B$24)/Predictive_Model!$C$24)*Predictive_Model!$D$24+((M4321-Predictive_Model!$B$25)/Predictive_Model!$C$25)*Predictive_Model!$D$25+IF(C4321="Male",Predictive_Model!$D$31,IF(C4321="Other",Predictive_Model!$D$32,0))+IF(D4321="Premium",Predictive_Model!$D$34,IF(D4321="Standard",Predictive_Model!$D$35,0))+IF(G4321="Asia",Predictive_Model!$D$37,IF(G4321="Europe",Predictive_Model!$D$38,IF(G4321="North America",Predictive_Model!$D$39,IF(G4321="Oceania",Predictive_Model!$D$40,IF(G4321="South America",Predictive_Model!$D$41,0)))))+IF(H4321="Laptop",Predictive_Model!$D$43,IF(H4321="Mobile",Predictive_Model!$D$44,IF(H4321="TV",Predictive_Model!$D$45,IF(H4321="Tablet",Predictive_Model!$D$46,0))))+IF(K4321="Crypto",Predictive_Model!$D$48,IF(K4321="Debit Card",Predictive_Model!$D$49,IF(K4321="Gift Card",Predictive_Model!$D$50,IF(K4321="PayPal",Predictive_Model!$D$51,0))))+IF(N4321="Comedy",Predictive_Model!$D$53,IF(N4321="Documentary",Predictive_Model!$D$54,IF(N4321="Drama",Predictive_Model!$D$55,IF(N4321="Horror",Predictive_Model!$D$56,IF(N4321="Romance",Predictive_Model!$D$57,IF(N4321="Sci-Fi",Predictive_Model!$D$58,0)))))))))</f>
        <v>3.6801657498655797E-5</v>
      </c>
      <c r="V4321" s="3" t="str">
        <f t="shared" si="676"/>
        <v>Low</v>
      </c>
      <c r="W4321" s="6">
        <f t="shared" si="677"/>
        <v>6.6206181840081774E-4</v>
      </c>
      <c r="X4321" s="3" t="str">
        <f t="shared" si="678"/>
        <v>Monitor</v>
      </c>
      <c r="Y4321" s="3" t="str">
        <f t="shared" si="679"/>
        <v>OK</v>
      </c>
    </row>
    <row r="4322" spans="1:25" x14ac:dyDescent="0.25">
      <c r="A4322" s="3" t="str">
        <f>Raw_Data!A4322</f>
        <v>19841454-1c0f-4a76-bc4a-223be392e712</v>
      </c>
      <c r="B4322" s="3">
        <f>Raw_Data!B4322</f>
        <v>33</v>
      </c>
      <c r="C4322" s="3" t="str">
        <f>Raw_Data!C4322</f>
        <v>Male</v>
      </c>
      <c r="D4322" s="3" t="str">
        <f>Raw_Data!D4322</f>
        <v>Standard</v>
      </c>
      <c r="E4322" s="3">
        <f>Raw_Data!E4322</f>
        <v>2.5299999999999998</v>
      </c>
      <c r="F4322" s="3">
        <f>Raw_Data!F4322</f>
        <v>30</v>
      </c>
      <c r="G4322" s="3" t="str">
        <f>Raw_Data!G4322</f>
        <v>Asia</v>
      </c>
      <c r="H4322" s="3" t="str">
        <f>Raw_Data!H4322</f>
        <v>TV</v>
      </c>
      <c r="I4322" s="3">
        <f>Raw_Data!I4322</f>
        <v>13.99</v>
      </c>
      <c r="J4322" s="3">
        <f>Raw_Data!J4322</f>
        <v>1</v>
      </c>
      <c r="K4322" s="3" t="str">
        <f>Raw_Data!K4322</f>
        <v>Debit Card</v>
      </c>
      <c r="L4322" s="3">
        <f>Raw_Data!L4322</f>
        <v>3</v>
      </c>
      <c r="M4322" s="3">
        <f>Raw_Data!M4322</f>
        <v>0.08</v>
      </c>
      <c r="N4322" s="3" t="str">
        <f>Raw_Data!N4322</f>
        <v>Comedy</v>
      </c>
      <c r="O4322" s="3" t="str">
        <f t="shared" si="670"/>
        <v>25-34</v>
      </c>
      <c r="P4322" s="3" t="str">
        <f t="shared" si="671"/>
        <v>&lt;10h</v>
      </c>
      <c r="Q4322" s="3" t="str">
        <f t="shared" si="672"/>
        <v>22-45d</v>
      </c>
      <c r="R4322" s="3" t="str">
        <f t="shared" si="673"/>
        <v>Medium</v>
      </c>
      <c r="S4322" s="3" t="str">
        <f t="shared" si="674"/>
        <v>Mid</v>
      </c>
      <c r="T4322" s="3" t="str">
        <f t="shared" si="675"/>
        <v>Churned</v>
      </c>
      <c r="U4322" s="4">
        <f>1/(1+EXP(-(Predictive_Model!$B$5+((B4322-Predictive_Model!$B$20)/Predictive_Model!$C$20)*Predictive_Model!$D$20+((E4322-Predictive_Model!$B$21)/Predictive_Model!$C$21)*Predictive_Model!$D$21+((F4322-Predictive_Model!$B$22)/Predictive_Model!$C$22)*Predictive_Model!$D$22+((I4322-Predictive_Model!$B$23)/Predictive_Model!$C$23)*Predictive_Model!$D$23+((L4322-Predictive_Model!$B$24)/Predictive_Model!$C$24)*Predictive_Model!$D$24+((M4322-Predictive_Model!$B$25)/Predictive_Model!$C$25)*Predictive_Model!$D$25+IF(C4322="Male",Predictive_Model!$D$31,IF(C4322="Other",Predictive_Model!$D$32,0))+IF(D4322="Premium",Predictive_Model!$D$34,IF(D4322="Standard",Predictive_Model!$D$35,0))+IF(G4322="Asia",Predictive_Model!$D$37,IF(G4322="Europe",Predictive_Model!$D$38,IF(G4322="North America",Predictive_Model!$D$39,IF(G4322="Oceania",Predictive_Model!$D$40,IF(G4322="South America",Predictive_Model!$D$41,0)))))+IF(H4322="Laptop",Predictive_Model!$D$43,IF(H4322="Mobile",Predictive_Model!$D$44,IF(H4322="TV",Predictive_Model!$D$45,IF(H4322="Tablet",Predictive_Model!$D$46,0))))+IF(K4322="Crypto",Predictive_Model!$D$48,IF(K4322="Debit Card",Predictive_Model!$D$49,IF(K4322="Gift Card",Predictive_Model!$D$50,IF(K4322="PayPal",Predictive_Model!$D$51,0))))+IF(N4322="Comedy",Predictive_Model!$D$53,IF(N4322="Documentary",Predictive_Model!$D$54,IF(N4322="Drama",Predictive_Model!$D$55,IF(N4322="Horror",Predictive_Model!$D$56,IF(N4322="Romance",Predictive_Model!$D$57,IF(N4322="Sci-Fi",Predictive_Model!$D$58,0)))))))))</f>
        <v>0.98521895532684389</v>
      </c>
      <c r="V4322" s="3" t="str">
        <f t="shared" si="676"/>
        <v>Critical</v>
      </c>
      <c r="W4322" s="6">
        <f t="shared" si="677"/>
        <v>13.99</v>
      </c>
      <c r="X4322" s="3" t="str">
        <f t="shared" si="678"/>
        <v>Priority 2</v>
      </c>
      <c r="Y4322" s="3" t="str">
        <f t="shared" si="679"/>
        <v>OK</v>
      </c>
    </row>
    <row r="4323" spans="1:25" x14ac:dyDescent="0.25">
      <c r="A4323" s="3" t="str">
        <f>Raw_Data!A4323</f>
        <v>2b231ddf-e204-4577-ae91-f0da4cb5f261</v>
      </c>
      <c r="B4323" s="3">
        <f>Raw_Data!B4323</f>
        <v>52</v>
      </c>
      <c r="C4323" s="3" t="str">
        <f>Raw_Data!C4323</f>
        <v>Female</v>
      </c>
      <c r="D4323" s="3" t="str">
        <f>Raw_Data!D4323</f>
        <v>Basic</v>
      </c>
      <c r="E4323" s="3">
        <f>Raw_Data!E4323</f>
        <v>4.47</v>
      </c>
      <c r="F4323" s="3">
        <f>Raw_Data!F4323</f>
        <v>7</v>
      </c>
      <c r="G4323" s="3" t="str">
        <f>Raw_Data!G4323</f>
        <v>North America</v>
      </c>
      <c r="H4323" s="3" t="str">
        <f>Raw_Data!H4323</f>
        <v>Tablet</v>
      </c>
      <c r="I4323" s="3">
        <f>Raw_Data!I4323</f>
        <v>8.99</v>
      </c>
      <c r="J4323" s="3">
        <f>Raw_Data!J4323</f>
        <v>1</v>
      </c>
      <c r="K4323" s="3" t="str">
        <f>Raw_Data!K4323</f>
        <v>Debit Card</v>
      </c>
      <c r="L4323" s="3">
        <f>Raw_Data!L4323</f>
        <v>3</v>
      </c>
      <c r="M4323" s="3">
        <f>Raw_Data!M4323</f>
        <v>0.56000000000000005</v>
      </c>
      <c r="N4323" s="3" t="str">
        <f>Raw_Data!N4323</f>
        <v>Action</v>
      </c>
      <c r="O4323" s="3" t="str">
        <f t="shared" si="670"/>
        <v>45-54</v>
      </c>
      <c r="P4323" s="3" t="str">
        <f t="shared" si="671"/>
        <v>&lt;10h</v>
      </c>
      <c r="Q4323" s="3" t="str">
        <f t="shared" si="672"/>
        <v>0-7d</v>
      </c>
      <c r="R4323" s="3" t="str">
        <f t="shared" si="673"/>
        <v>Medium</v>
      </c>
      <c r="S4323" s="3" t="str">
        <f t="shared" si="674"/>
        <v>Low</v>
      </c>
      <c r="T4323" s="3" t="str">
        <f t="shared" si="675"/>
        <v>Churned</v>
      </c>
      <c r="U4323" s="4">
        <f>1/(1+EXP(-(Predictive_Model!$B$5+((B4323-Predictive_Model!$B$20)/Predictive_Model!$C$20)*Predictive_Model!$D$20+((E4323-Predictive_Model!$B$21)/Predictive_Model!$C$21)*Predictive_Model!$D$21+((F4323-Predictive_Model!$B$22)/Predictive_Model!$C$22)*Predictive_Model!$D$22+((I4323-Predictive_Model!$B$23)/Predictive_Model!$C$23)*Predictive_Model!$D$23+((L4323-Predictive_Model!$B$24)/Predictive_Model!$C$24)*Predictive_Model!$D$24+((M4323-Predictive_Model!$B$25)/Predictive_Model!$C$25)*Predictive_Model!$D$25+IF(C4323="Male",Predictive_Model!$D$31,IF(C4323="Other",Predictive_Model!$D$32,0))+IF(D4323="Premium",Predictive_Model!$D$34,IF(D4323="Standard",Predictive_Model!$D$35,0))+IF(G4323="Asia",Predictive_Model!$D$37,IF(G4323="Europe",Predictive_Model!$D$38,IF(G4323="North America",Predictive_Model!$D$39,IF(G4323="Oceania",Predictive_Model!$D$40,IF(G4323="South America",Predictive_Model!$D$41,0)))))+IF(H4323="Laptop",Predictive_Model!$D$43,IF(H4323="Mobile",Predictive_Model!$D$44,IF(H4323="TV",Predictive_Model!$D$45,IF(H4323="Tablet",Predictive_Model!$D$46,0))))+IF(K4323="Crypto",Predictive_Model!$D$48,IF(K4323="Debit Card",Predictive_Model!$D$49,IF(K4323="Gift Card",Predictive_Model!$D$50,IF(K4323="PayPal",Predictive_Model!$D$51,0))))+IF(N4323="Comedy",Predictive_Model!$D$53,IF(N4323="Documentary",Predictive_Model!$D$54,IF(N4323="Drama",Predictive_Model!$D$55,IF(N4323="Horror",Predictive_Model!$D$56,IF(N4323="Romance",Predictive_Model!$D$57,IF(N4323="Sci-Fi",Predictive_Model!$D$58,0)))))))))</f>
        <v>0.95085223964293242</v>
      </c>
      <c r="V4323" s="3" t="str">
        <f t="shared" si="676"/>
        <v>Critical</v>
      </c>
      <c r="W4323" s="6">
        <f t="shared" si="677"/>
        <v>8.99</v>
      </c>
      <c r="X4323" s="3" t="str">
        <f t="shared" si="678"/>
        <v>Priority 2</v>
      </c>
      <c r="Y4323" s="3" t="str">
        <f t="shared" si="679"/>
        <v>OK</v>
      </c>
    </row>
    <row r="4324" spans="1:25" x14ac:dyDescent="0.25">
      <c r="A4324" s="3" t="str">
        <f>Raw_Data!A4324</f>
        <v>dfa1b990-66dd-4237-afee-721ed2e9aab6</v>
      </c>
      <c r="B4324" s="3">
        <f>Raw_Data!B4324</f>
        <v>49</v>
      </c>
      <c r="C4324" s="3" t="str">
        <f>Raw_Data!C4324</f>
        <v>Other</v>
      </c>
      <c r="D4324" s="3" t="str">
        <f>Raw_Data!D4324</f>
        <v>Standard</v>
      </c>
      <c r="E4324" s="3">
        <f>Raw_Data!E4324</f>
        <v>9.01</v>
      </c>
      <c r="F4324" s="3">
        <f>Raw_Data!F4324</f>
        <v>31</v>
      </c>
      <c r="G4324" s="3" t="str">
        <f>Raw_Data!G4324</f>
        <v>Europe</v>
      </c>
      <c r="H4324" s="3" t="str">
        <f>Raw_Data!H4324</f>
        <v>Laptop</v>
      </c>
      <c r="I4324" s="3">
        <f>Raw_Data!I4324</f>
        <v>13.99</v>
      </c>
      <c r="J4324" s="3">
        <f>Raw_Data!J4324</f>
        <v>1</v>
      </c>
      <c r="K4324" s="3" t="str">
        <f>Raw_Data!K4324</f>
        <v>PayPal</v>
      </c>
      <c r="L4324" s="3">
        <f>Raw_Data!L4324</f>
        <v>3</v>
      </c>
      <c r="M4324" s="3">
        <f>Raw_Data!M4324</f>
        <v>0.28000000000000003</v>
      </c>
      <c r="N4324" s="3" t="str">
        <f>Raw_Data!N4324</f>
        <v>Action</v>
      </c>
      <c r="O4324" s="3" t="str">
        <f t="shared" si="670"/>
        <v>45-54</v>
      </c>
      <c r="P4324" s="3" t="str">
        <f t="shared" si="671"/>
        <v>&lt;10h</v>
      </c>
      <c r="Q4324" s="3" t="str">
        <f t="shared" si="672"/>
        <v>22-45d</v>
      </c>
      <c r="R4324" s="3" t="str">
        <f t="shared" si="673"/>
        <v>Medium</v>
      </c>
      <c r="S4324" s="3" t="str">
        <f t="shared" si="674"/>
        <v>Mid</v>
      </c>
      <c r="T4324" s="3" t="str">
        <f t="shared" si="675"/>
        <v>Churned</v>
      </c>
      <c r="U4324" s="4">
        <f>1/(1+EXP(-(Predictive_Model!$B$5+((B4324-Predictive_Model!$B$20)/Predictive_Model!$C$20)*Predictive_Model!$D$20+((E4324-Predictive_Model!$B$21)/Predictive_Model!$C$21)*Predictive_Model!$D$21+((F4324-Predictive_Model!$B$22)/Predictive_Model!$C$22)*Predictive_Model!$D$22+((I4324-Predictive_Model!$B$23)/Predictive_Model!$C$23)*Predictive_Model!$D$23+((L4324-Predictive_Model!$B$24)/Predictive_Model!$C$24)*Predictive_Model!$D$24+((M4324-Predictive_Model!$B$25)/Predictive_Model!$C$25)*Predictive_Model!$D$25+IF(C4324="Male",Predictive_Model!$D$31,IF(C4324="Other",Predictive_Model!$D$32,0))+IF(D4324="Premium",Predictive_Model!$D$34,IF(D4324="Standard",Predictive_Model!$D$35,0))+IF(G4324="Asia",Predictive_Model!$D$37,IF(G4324="Europe",Predictive_Model!$D$38,IF(G4324="North America",Predictive_Model!$D$39,IF(G4324="Oceania",Predictive_Model!$D$40,IF(G4324="South America",Predictive_Model!$D$41,0)))))+IF(H4324="Laptop",Predictive_Model!$D$43,IF(H4324="Mobile",Predictive_Model!$D$44,IF(H4324="TV",Predictive_Model!$D$45,IF(H4324="Tablet",Predictive_Model!$D$46,0))))+IF(K4324="Crypto",Predictive_Model!$D$48,IF(K4324="Debit Card",Predictive_Model!$D$49,IF(K4324="Gift Card",Predictive_Model!$D$50,IF(K4324="PayPal",Predictive_Model!$D$51,0))))+IF(N4324="Comedy",Predictive_Model!$D$53,IF(N4324="Documentary",Predictive_Model!$D$54,IF(N4324="Drama",Predictive_Model!$D$55,IF(N4324="Horror",Predictive_Model!$D$56,IF(N4324="Romance",Predictive_Model!$D$57,IF(N4324="Sci-Fi",Predictive_Model!$D$58,0)))))))))</f>
        <v>0.92354741308825095</v>
      </c>
      <c r="V4324" s="3" t="str">
        <f t="shared" si="676"/>
        <v>Critical</v>
      </c>
      <c r="W4324" s="6">
        <f t="shared" si="677"/>
        <v>13.99</v>
      </c>
      <c r="X4324" s="3" t="str">
        <f t="shared" si="678"/>
        <v>Priority 2</v>
      </c>
      <c r="Y4324" s="3" t="str">
        <f t="shared" si="679"/>
        <v>OK</v>
      </c>
    </row>
    <row r="4325" spans="1:25" x14ac:dyDescent="0.25">
      <c r="A4325" s="3" t="str">
        <f>Raw_Data!A4325</f>
        <v>6008bb17-f444-46ae-a8c5-b1890e810ca4</v>
      </c>
      <c r="B4325" s="3">
        <f>Raw_Data!B4325</f>
        <v>55</v>
      </c>
      <c r="C4325" s="3" t="str">
        <f>Raw_Data!C4325</f>
        <v>Male</v>
      </c>
      <c r="D4325" s="3" t="str">
        <f>Raw_Data!D4325</f>
        <v>Basic</v>
      </c>
      <c r="E4325" s="3">
        <f>Raw_Data!E4325</f>
        <v>12.56</v>
      </c>
      <c r="F4325" s="3">
        <f>Raw_Data!F4325</f>
        <v>46</v>
      </c>
      <c r="G4325" s="3" t="str">
        <f>Raw_Data!G4325</f>
        <v>Asia</v>
      </c>
      <c r="H4325" s="3" t="str">
        <f>Raw_Data!H4325</f>
        <v>Laptop</v>
      </c>
      <c r="I4325" s="3">
        <f>Raw_Data!I4325</f>
        <v>8.99</v>
      </c>
      <c r="J4325" s="3">
        <f>Raw_Data!J4325</f>
        <v>1</v>
      </c>
      <c r="K4325" s="3" t="str">
        <f>Raw_Data!K4325</f>
        <v>PayPal</v>
      </c>
      <c r="L4325" s="3">
        <f>Raw_Data!L4325</f>
        <v>1</v>
      </c>
      <c r="M4325" s="3">
        <f>Raw_Data!M4325</f>
        <v>0.27</v>
      </c>
      <c r="N4325" s="3" t="str">
        <f>Raw_Data!N4325</f>
        <v>Horror</v>
      </c>
      <c r="O4325" s="3" t="str">
        <f t="shared" si="670"/>
        <v>55-70</v>
      </c>
      <c r="P4325" s="3" t="str">
        <f t="shared" si="671"/>
        <v>10-24h</v>
      </c>
      <c r="Q4325" s="3" t="str">
        <f t="shared" si="672"/>
        <v>46-60d</v>
      </c>
      <c r="R4325" s="3" t="str">
        <f t="shared" si="673"/>
        <v>Medium</v>
      </c>
      <c r="S4325" s="3" t="str">
        <f t="shared" si="674"/>
        <v>Low</v>
      </c>
      <c r="T4325" s="3" t="str">
        <f t="shared" si="675"/>
        <v>Churned</v>
      </c>
      <c r="U4325" s="4">
        <f>1/(1+EXP(-(Predictive_Model!$B$5+((B4325-Predictive_Model!$B$20)/Predictive_Model!$C$20)*Predictive_Model!$D$20+((E4325-Predictive_Model!$B$21)/Predictive_Model!$C$21)*Predictive_Model!$D$21+((F4325-Predictive_Model!$B$22)/Predictive_Model!$C$22)*Predictive_Model!$D$22+((I4325-Predictive_Model!$B$23)/Predictive_Model!$C$23)*Predictive_Model!$D$23+((L4325-Predictive_Model!$B$24)/Predictive_Model!$C$24)*Predictive_Model!$D$24+((M4325-Predictive_Model!$B$25)/Predictive_Model!$C$25)*Predictive_Model!$D$25+IF(C4325="Male",Predictive_Model!$D$31,IF(C4325="Other",Predictive_Model!$D$32,0))+IF(D4325="Premium",Predictive_Model!$D$34,IF(D4325="Standard",Predictive_Model!$D$35,0))+IF(G4325="Asia",Predictive_Model!$D$37,IF(G4325="Europe",Predictive_Model!$D$38,IF(G4325="North America",Predictive_Model!$D$39,IF(G4325="Oceania",Predictive_Model!$D$40,IF(G4325="South America",Predictive_Model!$D$41,0)))))+IF(H4325="Laptop",Predictive_Model!$D$43,IF(H4325="Mobile",Predictive_Model!$D$44,IF(H4325="TV",Predictive_Model!$D$45,IF(H4325="Tablet",Predictive_Model!$D$46,0))))+IF(K4325="Crypto",Predictive_Model!$D$48,IF(K4325="Debit Card",Predictive_Model!$D$49,IF(K4325="Gift Card",Predictive_Model!$D$50,IF(K4325="PayPal",Predictive_Model!$D$51,0))))+IF(N4325="Comedy",Predictive_Model!$D$53,IF(N4325="Documentary",Predictive_Model!$D$54,IF(N4325="Drama",Predictive_Model!$D$55,IF(N4325="Horror",Predictive_Model!$D$56,IF(N4325="Romance",Predictive_Model!$D$57,IF(N4325="Sci-Fi",Predictive_Model!$D$58,0)))))))))</f>
        <v>0.99745832779551158</v>
      </c>
      <c r="V4325" s="3" t="str">
        <f t="shared" si="676"/>
        <v>Critical</v>
      </c>
      <c r="W4325" s="6">
        <f t="shared" si="677"/>
        <v>8.99</v>
      </c>
      <c r="X4325" s="3" t="str">
        <f t="shared" si="678"/>
        <v>Priority 2</v>
      </c>
      <c r="Y4325" s="3" t="str">
        <f t="shared" si="679"/>
        <v>OK</v>
      </c>
    </row>
    <row r="4326" spans="1:25" x14ac:dyDescent="0.25">
      <c r="A4326" s="3" t="str">
        <f>Raw_Data!A4326</f>
        <v>b3fe4f32-1641-4053-b26c-b5000c1d2a58</v>
      </c>
      <c r="B4326" s="3">
        <f>Raw_Data!B4326</f>
        <v>54</v>
      </c>
      <c r="C4326" s="3" t="str">
        <f>Raw_Data!C4326</f>
        <v>Male</v>
      </c>
      <c r="D4326" s="3" t="str">
        <f>Raw_Data!D4326</f>
        <v>Basic</v>
      </c>
      <c r="E4326" s="3">
        <f>Raw_Data!E4326</f>
        <v>8.4600000000000009</v>
      </c>
      <c r="F4326" s="3">
        <f>Raw_Data!F4326</f>
        <v>41</v>
      </c>
      <c r="G4326" s="3" t="str">
        <f>Raw_Data!G4326</f>
        <v>Oceania</v>
      </c>
      <c r="H4326" s="3" t="str">
        <f>Raw_Data!H4326</f>
        <v>Laptop</v>
      </c>
      <c r="I4326" s="3">
        <f>Raw_Data!I4326</f>
        <v>8.99</v>
      </c>
      <c r="J4326" s="3">
        <f>Raw_Data!J4326</f>
        <v>1</v>
      </c>
      <c r="K4326" s="3" t="str">
        <f>Raw_Data!K4326</f>
        <v>PayPal</v>
      </c>
      <c r="L4326" s="3">
        <f>Raw_Data!L4326</f>
        <v>2</v>
      </c>
      <c r="M4326" s="3">
        <f>Raw_Data!M4326</f>
        <v>0.2</v>
      </c>
      <c r="N4326" s="3" t="str">
        <f>Raw_Data!N4326</f>
        <v>Romance</v>
      </c>
      <c r="O4326" s="3" t="str">
        <f t="shared" si="670"/>
        <v>45-54</v>
      </c>
      <c r="P4326" s="3" t="str">
        <f t="shared" si="671"/>
        <v>&lt;10h</v>
      </c>
      <c r="Q4326" s="3" t="str">
        <f t="shared" si="672"/>
        <v>22-45d</v>
      </c>
      <c r="R4326" s="3" t="str">
        <f t="shared" si="673"/>
        <v>Medium</v>
      </c>
      <c r="S4326" s="3" t="str">
        <f t="shared" si="674"/>
        <v>Low</v>
      </c>
      <c r="T4326" s="3" t="str">
        <f t="shared" si="675"/>
        <v>Churned</v>
      </c>
      <c r="U4326" s="4">
        <f>1/(1+EXP(-(Predictive_Model!$B$5+((B4326-Predictive_Model!$B$20)/Predictive_Model!$C$20)*Predictive_Model!$D$20+((E4326-Predictive_Model!$B$21)/Predictive_Model!$C$21)*Predictive_Model!$D$21+((F4326-Predictive_Model!$B$22)/Predictive_Model!$C$22)*Predictive_Model!$D$22+((I4326-Predictive_Model!$B$23)/Predictive_Model!$C$23)*Predictive_Model!$D$23+((L4326-Predictive_Model!$B$24)/Predictive_Model!$C$24)*Predictive_Model!$D$24+((M4326-Predictive_Model!$B$25)/Predictive_Model!$C$25)*Predictive_Model!$D$25+IF(C4326="Male",Predictive_Model!$D$31,IF(C4326="Other",Predictive_Model!$D$32,0))+IF(D4326="Premium",Predictive_Model!$D$34,IF(D4326="Standard",Predictive_Model!$D$35,0))+IF(G4326="Asia",Predictive_Model!$D$37,IF(G4326="Europe",Predictive_Model!$D$38,IF(G4326="North America",Predictive_Model!$D$39,IF(G4326="Oceania",Predictive_Model!$D$40,IF(G4326="South America",Predictive_Model!$D$41,0)))))+IF(H4326="Laptop",Predictive_Model!$D$43,IF(H4326="Mobile",Predictive_Model!$D$44,IF(H4326="TV",Predictive_Model!$D$45,IF(H4326="Tablet",Predictive_Model!$D$46,0))))+IF(K4326="Crypto",Predictive_Model!$D$48,IF(K4326="Debit Card",Predictive_Model!$D$49,IF(K4326="Gift Card",Predictive_Model!$D$50,IF(K4326="PayPal",Predictive_Model!$D$51,0))))+IF(N4326="Comedy",Predictive_Model!$D$53,IF(N4326="Documentary",Predictive_Model!$D$54,IF(N4326="Drama",Predictive_Model!$D$55,IF(N4326="Horror",Predictive_Model!$D$56,IF(N4326="Romance",Predictive_Model!$D$57,IF(N4326="Sci-Fi",Predictive_Model!$D$58,0)))))))))</f>
        <v>0.99802277454142763</v>
      </c>
      <c r="V4326" s="3" t="str">
        <f t="shared" si="676"/>
        <v>Critical</v>
      </c>
      <c r="W4326" s="6">
        <f t="shared" si="677"/>
        <v>8.99</v>
      </c>
      <c r="X4326" s="3" t="str">
        <f t="shared" si="678"/>
        <v>Priority 2</v>
      </c>
      <c r="Y4326" s="3" t="str">
        <f t="shared" si="679"/>
        <v>OK</v>
      </c>
    </row>
    <row r="4327" spans="1:25" x14ac:dyDescent="0.25">
      <c r="A4327" s="3" t="str">
        <f>Raw_Data!A4327</f>
        <v>bd8e834a-51cf-4e23-8487-bf5892bce69b</v>
      </c>
      <c r="B4327" s="3">
        <f>Raw_Data!B4327</f>
        <v>60</v>
      </c>
      <c r="C4327" s="3" t="str">
        <f>Raw_Data!C4327</f>
        <v>Female</v>
      </c>
      <c r="D4327" s="3" t="str">
        <f>Raw_Data!D4327</f>
        <v>Basic</v>
      </c>
      <c r="E4327" s="3">
        <f>Raw_Data!E4327</f>
        <v>49.16</v>
      </c>
      <c r="F4327" s="3">
        <f>Raw_Data!F4327</f>
        <v>11</v>
      </c>
      <c r="G4327" s="3" t="str">
        <f>Raw_Data!G4327</f>
        <v>Europe</v>
      </c>
      <c r="H4327" s="3" t="str">
        <f>Raw_Data!H4327</f>
        <v>TV</v>
      </c>
      <c r="I4327" s="3">
        <f>Raw_Data!I4327</f>
        <v>8.99</v>
      </c>
      <c r="J4327" s="3">
        <f>Raw_Data!J4327</f>
        <v>0</v>
      </c>
      <c r="K4327" s="3" t="str">
        <f>Raw_Data!K4327</f>
        <v>Debit Card</v>
      </c>
      <c r="L4327" s="3">
        <f>Raw_Data!L4327</f>
        <v>3</v>
      </c>
      <c r="M4327" s="3">
        <f>Raw_Data!M4327</f>
        <v>4.0999999999999996</v>
      </c>
      <c r="N4327" s="3" t="str">
        <f>Raw_Data!N4327</f>
        <v>Documentary</v>
      </c>
      <c r="O4327" s="3" t="str">
        <f t="shared" si="670"/>
        <v>55-70</v>
      </c>
      <c r="P4327" s="3" t="str">
        <f t="shared" si="671"/>
        <v>25-49h</v>
      </c>
      <c r="Q4327" s="3" t="str">
        <f t="shared" si="672"/>
        <v>8-21d</v>
      </c>
      <c r="R4327" s="3" t="str">
        <f t="shared" si="673"/>
        <v>High</v>
      </c>
      <c r="S4327" s="3" t="str">
        <f t="shared" si="674"/>
        <v>Low</v>
      </c>
      <c r="T4327" s="3" t="str">
        <f t="shared" si="675"/>
        <v>Active</v>
      </c>
      <c r="U4327" s="4">
        <f>1/(1+EXP(-(Predictive_Model!$B$5+((B4327-Predictive_Model!$B$20)/Predictive_Model!$C$20)*Predictive_Model!$D$20+((E4327-Predictive_Model!$B$21)/Predictive_Model!$C$21)*Predictive_Model!$D$21+((F4327-Predictive_Model!$B$22)/Predictive_Model!$C$22)*Predictive_Model!$D$22+((I4327-Predictive_Model!$B$23)/Predictive_Model!$C$23)*Predictive_Model!$D$23+((L4327-Predictive_Model!$B$24)/Predictive_Model!$C$24)*Predictive_Model!$D$24+((M4327-Predictive_Model!$B$25)/Predictive_Model!$C$25)*Predictive_Model!$D$25+IF(C4327="Male",Predictive_Model!$D$31,IF(C4327="Other",Predictive_Model!$D$32,0))+IF(D4327="Premium",Predictive_Model!$D$34,IF(D4327="Standard",Predictive_Model!$D$35,0))+IF(G4327="Asia",Predictive_Model!$D$37,IF(G4327="Europe",Predictive_Model!$D$38,IF(G4327="North America",Predictive_Model!$D$39,IF(G4327="Oceania",Predictive_Model!$D$40,IF(G4327="South America",Predictive_Model!$D$41,0)))))+IF(H4327="Laptop",Predictive_Model!$D$43,IF(H4327="Mobile",Predictive_Model!$D$44,IF(H4327="TV",Predictive_Model!$D$45,IF(H4327="Tablet",Predictive_Model!$D$46,0))))+IF(K4327="Crypto",Predictive_Model!$D$48,IF(K4327="Debit Card",Predictive_Model!$D$49,IF(K4327="Gift Card",Predictive_Model!$D$50,IF(K4327="PayPal",Predictive_Model!$D$51,0))))+IF(N4327="Comedy",Predictive_Model!$D$53,IF(N4327="Documentary",Predictive_Model!$D$54,IF(N4327="Drama",Predictive_Model!$D$55,IF(N4327="Horror",Predictive_Model!$D$56,IF(N4327="Romance",Predictive_Model!$D$57,IF(N4327="Sci-Fi",Predictive_Model!$D$58,0)))))))))</f>
        <v>1.0187446825733864E-8</v>
      </c>
      <c r="V4327" s="3" t="str">
        <f t="shared" si="676"/>
        <v>Low</v>
      </c>
      <c r="W4327" s="6">
        <f t="shared" si="677"/>
        <v>9.1585146963347442E-8</v>
      </c>
      <c r="X4327" s="3" t="str">
        <f t="shared" si="678"/>
        <v>Monitor</v>
      </c>
      <c r="Y4327" s="3" t="str">
        <f t="shared" si="679"/>
        <v>OK</v>
      </c>
    </row>
    <row r="4328" spans="1:25" x14ac:dyDescent="0.25">
      <c r="A4328" s="3" t="str">
        <f>Raw_Data!A4328</f>
        <v>44a3736f-eb54-4b27-afb8-6f07d6c9c25b</v>
      </c>
      <c r="B4328" s="3">
        <f>Raw_Data!B4328</f>
        <v>47</v>
      </c>
      <c r="C4328" s="3" t="str">
        <f>Raw_Data!C4328</f>
        <v>Other</v>
      </c>
      <c r="D4328" s="3" t="str">
        <f>Raw_Data!D4328</f>
        <v>Basic</v>
      </c>
      <c r="E4328" s="3">
        <f>Raw_Data!E4328</f>
        <v>0.28999999999999998</v>
      </c>
      <c r="F4328" s="3">
        <f>Raw_Data!F4328</f>
        <v>10</v>
      </c>
      <c r="G4328" s="3" t="str">
        <f>Raw_Data!G4328</f>
        <v>Africa</v>
      </c>
      <c r="H4328" s="3" t="str">
        <f>Raw_Data!H4328</f>
        <v>Mobile</v>
      </c>
      <c r="I4328" s="3">
        <f>Raw_Data!I4328</f>
        <v>8.99</v>
      </c>
      <c r="J4328" s="3">
        <f>Raw_Data!J4328</f>
        <v>1</v>
      </c>
      <c r="K4328" s="3" t="str">
        <f>Raw_Data!K4328</f>
        <v>Debit Card</v>
      </c>
      <c r="L4328" s="3">
        <f>Raw_Data!L4328</f>
        <v>4</v>
      </c>
      <c r="M4328" s="3">
        <f>Raw_Data!M4328</f>
        <v>0.03</v>
      </c>
      <c r="N4328" s="3" t="str">
        <f>Raw_Data!N4328</f>
        <v>Horror</v>
      </c>
      <c r="O4328" s="3" t="str">
        <f t="shared" si="670"/>
        <v>45-54</v>
      </c>
      <c r="P4328" s="3" t="str">
        <f t="shared" si="671"/>
        <v>&lt;10h</v>
      </c>
      <c r="Q4328" s="3" t="str">
        <f t="shared" si="672"/>
        <v>8-21d</v>
      </c>
      <c r="R4328" s="3" t="str">
        <f t="shared" si="673"/>
        <v>Medium</v>
      </c>
      <c r="S4328" s="3" t="str">
        <f t="shared" si="674"/>
        <v>Low</v>
      </c>
      <c r="T4328" s="3" t="str">
        <f t="shared" si="675"/>
        <v>Churned</v>
      </c>
      <c r="U4328" s="4">
        <f>1/(1+EXP(-(Predictive_Model!$B$5+((B4328-Predictive_Model!$B$20)/Predictive_Model!$C$20)*Predictive_Model!$D$20+((E4328-Predictive_Model!$B$21)/Predictive_Model!$C$21)*Predictive_Model!$D$21+((F4328-Predictive_Model!$B$22)/Predictive_Model!$C$22)*Predictive_Model!$D$22+((I4328-Predictive_Model!$B$23)/Predictive_Model!$C$23)*Predictive_Model!$D$23+((L4328-Predictive_Model!$B$24)/Predictive_Model!$C$24)*Predictive_Model!$D$24+((M4328-Predictive_Model!$B$25)/Predictive_Model!$C$25)*Predictive_Model!$D$25+IF(C4328="Male",Predictive_Model!$D$31,IF(C4328="Other",Predictive_Model!$D$32,0))+IF(D4328="Premium",Predictive_Model!$D$34,IF(D4328="Standard",Predictive_Model!$D$35,0))+IF(G4328="Asia",Predictive_Model!$D$37,IF(G4328="Europe",Predictive_Model!$D$38,IF(G4328="North America",Predictive_Model!$D$39,IF(G4328="Oceania",Predictive_Model!$D$40,IF(G4328="South America",Predictive_Model!$D$41,0)))))+IF(H4328="Laptop",Predictive_Model!$D$43,IF(H4328="Mobile",Predictive_Model!$D$44,IF(H4328="TV",Predictive_Model!$D$45,IF(H4328="Tablet",Predictive_Model!$D$46,0))))+IF(K4328="Crypto",Predictive_Model!$D$48,IF(K4328="Debit Card",Predictive_Model!$D$49,IF(K4328="Gift Card",Predictive_Model!$D$50,IF(K4328="PayPal",Predictive_Model!$D$51,0))))+IF(N4328="Comedy",Predictive_Model!$D$53,IF(N4328="Documentary",Predictive_Model!$D$54,IF(N4328="Drama",Predictive_Model!$D$55,IF(N4328="Horror",Predictive_Model!$D$56,IF(N4328="Romance",Predictive_Model!$D$57,IF(N4328="Sci-Fi",Predictive_Model!$D$58,0)))))))))</f>
        <v>0.99149589850771869</v>
      </c>
      <c r="V4328" s="3" t="str">
        <f t="shared" si="676"/>
        <v>Critical</v>
      </c>
      <c r="W4328" s="6">
        <f t="shared" si="677"/>
        <v>8.99</v>
      </c>
      <c r="X4328" s="3" t="str">
        <f t="shared" si="678"/>
        <v>Priority 2</v>
      </c>
      <c r="Y4328" s="3" t="str">
        <f t="shared" si="679"/>
        <v>OK</v>
      </c>
    </row>
    <row r="4329" spans="1:25" x14ac:dyDescent="0.25">
      <c r="A4329" s="3" t="str">
        <f>Raw_Data!A4329</f>
        <v>18c7ffea-f407-4e12-a8ca-f4cf9bb2e4ab</v>
      </c>
      <c r="B4329" s="3">
        <f>Raw_Data!B4329</f>
        <v>26</v>
      </c>
      <c r="C4329" s="3" t="str">
        <f>Raw_Data!C4329</f>
        <v>Male</v>
      </c>
      <c r="D4329" s="3" t="str">
        <f>Raw_Data!D4329</f>
        <v>Standard</v>
      </c>
      <c r="E4329" s="3">
        <f>Raw_Data!E4329</f>
        <v>2.87</v>
      </c>
      <c r="F4329" s="3">
        <f>Raw_Data!F4329</f>
        <v>50</v>
      </c>
      <c r="G4329" s="3" t="str">
        <f>Raw_Data!G4329</f>
        <v>Africa</v>
      </c>
      <c r="H4329" s="3" t="str">
        <f>Raw_Data!H4329</f>
        <v>Desktop</v>
      </c>
      <c r="I4329" s="3">
        <f>Raw_Data!I4329</f>
        <v>13.99</v>
      </c>
      <c r="J4329" s="3">
        <f>Raw_Data!J4329</f>
        <v>1</v>
      </c>
      <c r="K4329" s="3" t="str">
        <f>Raw_Data!K4329</f>
        <v>PayPal</v>
      </c>
      <c r="L4329" s="3">
        <f>Raw_Data!L4329</f>
        <v>3</v>
      </c>
      <c r="M4329" s="3">
        <f>Raw_Data!M4329</f>
        <v>0.06</v>
      </c>
      <c r="N4329" s="3" t="str">
        <f>Raw_Data!N4329</f>
        <v>Drama</v>
      </c>
      <c r="O4329" s="3" t="str">
        <f t="shared" si="670"/>
        <v>25-34</v>
      </c>
      <c r="P4329" s="3" t="str">
        <f t="shared" si="671"/>
        <v>&lt;10h</v>
      </c>
      <c r="Q4329" s="3" t="str">
        <f t="shared" si="672"/>
        <v>46-60d</v>
      </c>
      <c r="R4329" s="3" t="str">
        <f t="shared" si="673"/>
        <v>Low</v>
      </c>
      <c r="S4329" s="3" t="str">
        <f t="shared" si="674"/>
        <v>Mid</v>
      </c>
      <c r="T4329" s="3" t="str">
        <f t="shared" si="675"/>
        <v>Churned</v>
      </c>
      <c r="U4329" s="4">
        <f>1/(1+EXP(-(Predictive_Model!$B$5+((B4329-Predictive_Model!$B$20)/Predictive_Model!$C$20)*Predictive_Model!$D$20+((E4329-Predictive_Model!$B$21)/Predictive_Model!$C$21)*Predictive_Model!$D$21+((F4329-Predictive_Model!$B$22)/Predictive_Model!$C$22)*Predictive_Model!$D$22+((I4329-Predictive_Model!$B$23)/Predictive_Model!$C$23)*Predictive_Model!$D$23+((L4329-Predictive_Model!$B$24)/Predictive_Model!$C$24)*Predictive_Model!$D$24+((M4329-Predictive_Model!$B$25)/Predictive_Model!$C$25)*Predictive_Model!$D$25+IF(C4329="Male",Predictive_Model!$D$31,IF(C4329="Other",Predictive_Model!$D$32,0))+IF(D4329="Premium",Predictive_Model!$D$34,IF(D4329="Standard",Predictive_Model!$D$35,0))+IF(G4329="Asia",Predictive_Model!$D$37,IF(G4329="Europe",Predictive_Model!$D$38,IF(G4329="North America",Predictive_Model!$D$39,IF(G4329="Oceania",Predictive_Model!$D$40,IF(G4329="South America",Predictive_Model!$D$41,0)))))+IF(H4329="Laptop",Predictive_Model!$D$43,IF(H4329="Mobile",Predictive_Model!$D$44,IF(H4329="TV",Predictive_Model!$D$45,IF(H4329="Tablet",Predictive_Model!$D$46,0))))+IF(K4329="Crypto",Predictive_Model!$D$48,IF(K4329="Debit Card",Predictive_Model!$D$49,IF(K4329="Gift Card",Predictive_Model!$D$50,IF(K4329="PayPal",Predictive_Model!$D$51,0))))+IF(N4329="Comedy",Predictive_Model!$D$53,IF(N4329="Documentary",Predictive_Model!$D$54,IF(N4329="Drama",Predictive_Model!$D$55,IF(N4329="Horror",Predictive_Model!$D$56,IF(N4329="Romance",Predictive_Model!$D$57,IF(N4329="Sci-Fi",Predictive_Model!$D$58,0)))))))))</f>
        <v>0.99933638504662847</v>
      </c>
      <c r="V4329" s="3" t="str">
        <f t="shared" si="676"/>
        <v>Critical</v>
      </c>
      <c r="W4329" s="6">
        <f t="shared" si="677"/>
        <v>13.99</v>
      </c>
      <c r="X4329" s="3" t="str">
        <f t="shared" si="678"/>
        <v>Priority 2</v>
      </c>
      <c r="Y4329" s="3" t="str">
        <f t="shared" si="679"/>
        <v>OK</v>
      </c>
    </row>
    <row r="4330" spans="1:25" x14ac:dyDescent="0.25">
      <c r="A4330" s="3" t="str">
        <f>Raw_Data!A4330</f>
        <v>945a5f93-9c3b-4b1e-893a-bb486805d851</v>
      </c>
      <c r="B4330" s="3">
        <f>Raw_Data!B4330</f>
        <v>50</v>
      </c>
      <c r="C4330" s="3" t="str">
        <f>Raw_Data!C4330</f>
        <v>Female</v>
      </c>
      <c r="D4330" s="3" t="str">
        <f>Raw_Data!D4330</f>
        <v>Basic</v>
      </c>
      <c r="E4330" s="3">
        <f>Raw_Data!E4330</f>
        <v>18.3</v>
      </c>
      <c r="F4330" s="3">
        <f>Raw_Data!F4330</f>
        <v>25</v>
      </c>
      <c r="G4330" s="3" t="str">
        <f>Raw_Data!G4330</f>
        <v>North America</v>
      </c>
      <c r="H4330" s="3" t="str">
        <f>Raw_Data!H4330</f>
        <v>Mobile</v>
      </c>
      <c r="I4330" s="3">
        <f>Raw_Data!I4330</f>
        <v>8.99</v>
      </c>
      <c r="J4330" s="3">
        <f>Raw_Data!J4330</f>
        <v>0</v>
      </c>
      <c r="K4330" s="3" t="str">
        <f>Raw_Data!K4330</f>
        <v>Gift Card</v>
      </c>
      <c r="L4330" s="3">
        <f>Raw_Data!L4330</f>
        <v>1</v>
      </c>
      <c r="M4330" s="3">
        <f>Raw_Data!M4330</f>
        <v>0.7</v>
      </c>
      <c r="N4330" s="3" t="str">
        <f>Raw_Data!N4330</f>
        <v>Sci-Fi</v>
      </c>
      <c r="O4330" s="3" t="str">
        <f t="shared" si="670"/>
        <v>45-54</v>
      </c>
      <c r="P4330" s="3" t="str">
        <f t="shared" si="671"/>
        <v>10-24h</v>
      </c>
      <c r="Q4330" s="3" t="str">
        <f t="shared" si="672"/>
        <v>22-45d</v>
      </c>
      <c r="R4330" s="3" t="str">
        <f t="shared" si="673"/>
        <v>Medium</v>
      </c>
      <c r="S4330" s="3" t="str">
        <f t="shared" si="674"/>
        <v>Low</v>
      </c>
      <c r="T4330" s="3" t="str">
        <f t="shared" si="675"/>
        <v>Active</v>
      </c>
      <c r="U4330" s="4">
        <f>1/(1+EXP(-(Predictive_Model!$B$5+((B4330-Predictive_Model!$B$20)/Predictive_Model!$C$20)*Predictive_Model!$D$20+((E4330-Predictive_Model!$B$21)/Predictive_Model!$C$21)*Predictive_Model!$D$21+((F4330-Predictive_Model!$B$22)/Predictive_Model!$C$22)*Predictive_Model!$D$22+((I4330-Predictive_Model!$B$23)/Predictive_Model!$C$23)*Predictive_Model!$D$23+((L4330-Predictive_Model!$B$24)/Predictive_Model!$C$24)*Predictive_Model!$D$24+((M4330-Predictive_Model!$B$25)/Predictive_Model!$C$25)*Predictive_Model!$D$25+IF(C4330="Male",Predictive_Model!$D$31,IF(C4330="Other",Predictive_Model!$D$32,0))+IF(D4330="Premium",Predictive_Model!$D$34,IF(D4330="Standard",Predictive_Model!$D$35,0))+IF(G4330="Asia",Predictive_Model!$D$37,IF(G4330="Europe",Predictive_Model!$D$38,IF(G4330="North America",Predictive_Model!$D$39,IF(G4330="Oceania",Predictive_Model!$D$40,IF(G4330="South America",Predictive_Model!$D$41,0)))))+IF(H4330="Laptop",Predictive_Model!$D$43,IF(H4330="Mobile",Predictive_Model!$D$44,IF(H4330="TV",Predictive_Model!$D$45,IF(H4330="Tablet",Predictive_Model!$D$46,0))))+IF(K4330="Crypto",Predictive_Model!$D$48,IF(K4330="Debit Card",Predictive_Model!$D$49,IF(K4330="Gift Card",Predictive_Model!$D$50,IF(K4330="PayPal",Predictive_Model!$D$51,0))))+IF(N4330="Comedy",Predictive_Model!$D$53,IF(N4330="Documentary",Predictive_Model!$D$54,IF(N4330="Drama",Predictive_Model!$D$55,IF(N4330="Horror",Predictive_Model!$D$56,IF(N4330="Romance",Predictive_Model!$D$57,IF(N4330="Sci-Fi",Predictive_Model!$D$58,0)))))))))</f>
        <v>0.95703293114913734</v>
      </c>
      <c r="V4330" s="3" t="str">
        <f t="shared" si="676"/>
        <v>Critical</v>
      </c>
      <c r="W4330" s="6">
        <f t="shared" si="677"/>
        <v>8.6037260510307441</v>
      </c>
      <c r="X4330" s="3" t="str">
        <f t="shared" si="678"/>
        <v>Priority 2</v>
      </c>
      <c r="Y4330" s="3" t="str">
        <f t="shared" si="679"/>
        <v>OK</v>
      </c>
    </row>
    <row r="4331" spans="1:25" x14ac:dyDescent="0.25">
      <c r="A4331" s="3" t="str">
        <f>Raw_Data!A4331</f>
        <v>5862858f-d37e-4231-aaef-31db7463d60d</v>
      </c>
      <c r="B4331" s="3">
        <f>Raw_Data!B4331</f>
        <v>44</v>
      </c>
      <c r="C4331" s="3" t="str">
        <f>Raw_Data!C4331</f>
        <v>Other</v>
      </c>
      <c r="D4331" s="3" t="str">
        <f>Raw_Data!D4331</f>
        <v>Basic</v>
      </c>
      <c r="E4331" s="3">
        <f>Raw_Data!E4331</f>
        <v>5.85</v>
      </c>
      <c r="F4331" s="3">
        <f>Raw_Data!F4331</f>
        <v>5</v>
      </c>
      <c r="G4331" s="3" t="str">
        <f>Raw_Data!G4331</f>
        <v>Asia</v>
      </c>
      <c r="H4331" s="3" t="str">
        <f>Raw_Data!H4331</f>
        <v>Tablet</v>
      </c>
      <c r="I4331" s="3">
        <f>Raw_Data!I4331</f>
        <v>8.99</v>
      </c>
      <c r="J4331" s="3">
        <f>Raw_Data!J4331</f>
        <v>0</v>
      </c>
      <c r="K4331" s="3" t="str">
        <f>Raw_Data!K4331</f>
        <v>PayPal</v>
      </c>
      <c r="L4331" s="3">
        <f>Raw_Data!L4331</f>
        <v>1</v>
      </c>
      <c r="M4331" s="3">
        <f>Raw_Data!M4331</f>
        <v>0.97</v>
      </c>
      <c r="N4331" s="3" t="str">
        <f>Raw_Data!N4331</f>
        <v>Action</v>
      </c>
      <c r="O4331" s="3" t="str">
        <f t="shared" si="670"/>
        <v>35-44</v>
      </c>
      <c r="P4331" s="3" t="str">
        <f t="shared" si="671"/>
        <v>&lt;10h</v>
      </c>
      <c r="Q4331" s="3" t="str">
        <f t="shared" si="672"/>
        <v>0-7d</v>
      </c>
      <c r="R4331" s="3" t="str">
        <f t="shared" si="673"/>
        <v>Medium</v>
      </c>
      <c r="S4331" s="3" t="str">
        <f t="shared" si="674"/>
        <v>Low</v>
      </c>
      <c r="T4331" s="3" t="str">
        <f t="shared" si="675"/>
        <v>Active</v>
      </c>
      <c r="U4331" s="4">
        <f>1/(1+EXP(-(Predictive_Model!$B$5+((B4331-Predictive_Model!$B$20)/Predictive_Model!$C$20)*Predictive_Model!$D$20+((E4331-Predictive_Model!$B$21)/Predictive_Model!$C$21)*Predictive_Model!$D$21+((F4331-Predictive_Model!$B$22)/Predictive_Model!$C$22)*Predictive_Model!$D$22+((I4331-Predictive_Model!$B$23)/Predictive_Model!$C$23)*Predictive_Model!$D$23+((L4331-Predictive_Model!$B$24)/Predictive_Model!$C$24)*Predictive_Model!$D$24+((M4331-Predictive_Model!$B$25)/Predictive_Model!$C$25)*Predictive_Model!$D$25+IF(C4331="Male",Predictive_Model!$D$31,IF(C4331="Other",Predictive_Model!$D$32,0))+IF(D4331="Premium",Predictive_Model!$D$34,IF(D4331="Standard",Predictive_Model!$D$35,0))+IF(G4331="Asia",Predictive_Model!$D$37,IF(G4331="Europe",Predictive_Model!$D$38,IF(G4331="North America",Predictive_Model!$D$39,IF(G4331="Oceania",Predictive_Model!$D$40,IF(G4331="South America",Predictive_Model!$D$41,0)))))+IF(H4331="Laptop",Predictive_Model!$D$43,IF(H4331="Mobile",Predictive_Model!$D$44,IF(H4331="TV",Predictive_Model!$D$45,IF(H4331="Tablet",Predictive_Model!$D$46,0))))+IF(K4331="Crypto",Predictive_Model!$D$48,IF(K4331="Debit Card",Predictive_Model!$D$49,IF(K4331="Gift Card",Predictive_Model!$D$50,IF(K4331="PayPal",Predictive_Model!$D$51,0))))+IF(N4331="Comedy",Predictive_Model!$D$53,IF(N4331="Documentary",Predictive_Model!$D$54,IF(N4331="Drama",Predictive_Model!$D$55,IF(N4331="Horror",Predictive_Model!$D$56,IF(N4331="Romance",Predictive_Model!$D$57,IF(N4331="Sci-Fi",Predictive_Model!$D$58,0)))))))))</f>
        <v>0.9488238009044685</v>
      </c>
      <c r="V4331" s="3" t="str">
        <f t="shared" si="676"/>
        <v>Critical</v>
      </c>
      <c r="W4331" s="6">
        <f t="shared" si="677"/>
        <v>8.5299259701311723</v>
      </c>
      <c r="X4331" s="3" t="str">
        <f t="shared" si="678"/>
        <v>Priority 2</v>
      </c>
      <c r="Y4331" s="3" t="str">
        <f t="shared" si="679"/>
        <v>OK</v>
      </c>
    </row>
    <row r="4332" spans="1:25" x14ac:dyDescent="0.25">
      <c r="A4332" s="3" t="str">
        <f>Raw_Data!A4332</f>
        <v>1f8f36b8-2b12-423c-8d89-7b6421897c37</v>
      </c>
      <c r="B4332" s="3">
        <f>Raw_Data!B4332</f>
        <v>60</v>
      </c>
      <c r="C4332" s="3" t="str">
        <f>Raw_Data!C4332</f>
        <v>Male</v>
      </c>
      <c r="D4332" s="3" t="str">
        <f>Raw_Data!D4332</f>
        <v>Standard</v>
      </c>
      <c r="E4332" s="3">
        <f>Raw_Data!E4332</f>
        <v>15.15</v>
      </c>
      <c r="F4332" s="3">
        <f>Raw_Data!F4332</f>
        <v>37</v>
      </c>
      <c r="G4332" s="3" t="str">
        <f>Raw_Data!G4332</f>
        <v>Europe</v>
      </c>
      <c r="H4332" s="3" t="str">
        <f>Raw_Data!H4332</f>
        <v>TV</v>
      </c>
      <c r="I4332" s="3">
        <f>Raw_Data!I4332</f>
        <v>13.99</v>
      </c>
      <c r="J4332" s="3">
        <f>Raw_Data!J4332</f>
        <v>1</v>
      </c>
      <c r="K4332" s="3" t="str">
        <f>Raw_Data!K4332</f>
        <v>Crypto</v>
      </c>
      <c r="L4332" s="3">
        <f>Raw_Data!L4332</f>
        <v>2</v>
      </c>
      <c r="M4332" s="3">
        <f>Raw_Data!M4332</f>
        <v>0.4</v>
      </c>
      <c r="N4332" s="3" t="str">
        <f>Raw_Data!N4332</f>
        <v>Romance</v>
      </c>
      <c r="O4332" s="3" t="str">
        <f t="shared" si="670"/>
        <v>55-70</v>
      </c>
      <c r="P4332" s="3" t="str">
        <f t="shared" si="671"/>
        <v>10-24h</v>
      </c>
      <c r="Q4332" s="3" t="str">
        <f t="shared" si="672"/>
        <v>22-45d</v>
      </c>
      <c r="R4332" s="3" t="str">
        <f t="shared" si="673"/>
        <v>Medium</v>
      </c>
      <c r="S4332" s="3" t="str">
        <f t="shared" si="674"/>
        <v>Mid</v>
      </c>
      <c r="T4332" s="3" t="str">
        <f t="shared" si="675"/>
        <v>Churned</v>
      </c>
      <c r="U4332" s="4">
        <f>1/(1+EXP(-(Predictive_Model!$B$5+((B4332-Predictive_Model!$B$20)/Predictive_Model!$C$20)*Predictive_Model!$D$20+((E4332-Predictive_Model!$B$21)/Predictive_Model!$C$21)*Predictive_Model!$D$21+((F4332-Predictive_Model!$B$22)/Predictive_Model!$C$22)*Predictive_Model!$D$22+((I4332-Predictive_Model!$B$23)/Predictive_Model!$C$23)*Predictive_Model!$D$23+((L4332-Predictive_Model!$B$24)/Predictive_Model!$C$24)*Predictive_Model!$D$24+((M4332-Predictive_Model!$B$25)/Predictive_Model!$C$25)*Predictive_Model!$D$25+IF(C4332="Male",Predictive_Model!$D$31,IF(C4332="Other",Predictive_Model!$D$32,0))+IF(D4332="Premium",Predictive_Model!$D$34,IF(D4332="Standard",Predictive_Model!$D$35,0))+IF(G4332="Asia",Predictive_Model!$D$37,IF(G4332="Europe",Predictive_Model!$D$38,IF(G4332="North America",Predictive_Model!$D$39,IF(G4332="Oceania",Predictive_Model!$D$40,IF(G4332="South America",Predictive_Model!$D$41,0)))))+IF(H4332="Laptop",Predictive_Model!$D$43,IF(H4332="Mobile",Predictive_Model!$D$44,IF(H4332="TV",Predictive_Model!$D$45,IF(H4332="Tablet",Predictive_Model!$D$46,0))))+IF(K4332="Crypto",Predictive_Model!$D$48,IF(K4332="Debit Card",Predictive_Model!$D$49,IF(K4332="Gift Card",Predictive_Model!$D$50,IF(K4332="PayPal",Predictive_Model!$D$51,0))))+IF(N4332="Comedy",Predictive_Model!$D$53,IF(N4332="Documentary",Predictive_Model!$D$54,IF(N4332="Drama",Predictive_Model!$D$55,IF(N4332="Horror",Predictive_Model!$D$56,IF(N4332="Romance",Predictive_Model!$D$57,IF(N4332="Sci-Fi",Predictive_Model!$D$58,0)))))))))</f>
        <v>0.85742999980204615</v>
      </c>
      <c r="V4332" s="3" t="str">
        <f t="shared" si="676"/>
        <v>Critical</v>
      </c>
      <c r="W4332" s="6">
        <f t="shared" si="677"/>
        <v>13.99</v>
      </c>
      <c r="X4332" s="3" t="str">
        <f t="shared" si="678"/>
        <v>Priority 2</v>
      </c>
      <c r="Y4332" s="3" t="str">
        <f t="shared" si="679"/>
        <v>OK</v>
      </c>
    </row>
    <row r="4333" spans="1:25" x14ac:dyDescent="0.25">
      <c r="A4333" s="3" t="str">
        <f>Raw_Data!A4333</f>
        <v>5caa5ca3-c54d-4b59-838f-e008e0cdc129</v>
      </c>
      <c r="B4333" s="3">
        <f>Raw_Data!B4333</f>
        <v>41</v>
      </c>
      <c r="C4333" s="3" t="str">
        <f>Raw_Data!C4333</f>
        <v>Other</v>
      </c>
      <c r="D4333" s="3" t="str">
        <f>Raw_Data!D4333</f>
        <v>Premium</v>
      </c>
      <c r="E4333" s="3">
        <f>Raw_Data!E4333</f>
        <v>2.4900000000000002</v>
      </c>
      <c r="F4333" s="3">
        <f>Raw_Data!F4333</f>
        <v>26</v>
      </c>
      <c r="G4333" s="3" t="str">
        <f>Raw_Data!G4333</f>
        <v>Europe</v>
      </c>
      <c r="H4333" s="3" t="str">
        <f>Raw_Data!H4333</f>
        <v>TV</v>
      </c>
      <c r="I4333" s="3">
        <f>Raw_Data!I4333</f>
        <v>17.989999999999998</v>
      </c>
      <c r="J4333" s="3">
        <f>Raw_Data!J4333</f>
        <v>1</v>
      </c>
      <c r="K4333" s="3" t="str">
        <f>Raw_Data!K4333</f>
        <v>Crypto</v>
      </c>
      <c r="L4333" s="3">
        <f>Raw_Data!L4333</f>
        <v>2</v>
      </c>
      <c r="M4333" s="3">
        <f>Raw_Data!M4333</f>
        <v>0.09</v>
      </c>
      <c r="N4333" s="3" t="str">
        <f>Raw_Data!N4333</f>
        <v>Action</v>
      </c>
      <c r="O4333" s="3" t="str">
        <f t="shared" si="670"/>
        <v>35-44</v>
      </c>
      <c r="P4333" s="3" t="str">
        <f t="shared" si="671"/>
        <v>&lt;10h</v>
      </c>
      <c r="Q4333" s="3" t="str">
        <f t="shared" si="672"/>
        <v>22-45d</v>
      </c>
      <c r="R4333" s="3" t="str">
        <f t="shared" si="673"/>
        <v>Medium</v>
      </c>
      <c r="S4333" s="3" t="str">
        <f t="shared" si="674"/>
        <v>High</v>
      </c>
      <c r="T4333" s="3" t="str">
        <f t="shared" si="675"/>
        <v>Churned</v>
      </c>
      <c r="U4333" s="4">
        <f>1/(1+EXP(-(Predictive_Model!$B$5+((B4333-Predictive_Model!$B$20)/Predictive_Model!$C$20)*Predictive_Model!$D$20+((E4333-Predictive_Model!$B$21)/Predictive_Model!$C$21)*Predictive_Model!$D$21+((F4333-Predictive_Model!$B$22)/Predictive_Model!$C$22)*Predictive_Model!$D$22+((I4333-Predictive_Model!$B$23)/Predictive_Model!$C$23)*Predictive_Model!$D$23+((L4333-Predictive_Model!$B$24)/Predictive_Model!$C$24)*Predictive_Model!$D$24+((M4333-Predictive_Model!$B$25)/Predictive_Model!$C$25)*Predictive_Model!$D$25+IF(C4333="Male",Predictive_Model!$D$31,IF(C4333="Other",Predictive_Model!$D$32,0))+IF(D4333="Premium",Predictive_Model!$D$34,IF(D4333="Standard",Predictive_Model!$D$35,0))+IF(G4333="Asia",Predictive_Model!$D$37,IF(G4333="Europe",Predictive_Model!$D$38,IF(G4333="North America",Predictive_Model!$D$39,IF(G4333="Oceania",Predictive_Model!$D$40,IF(G4333="South America",Predictive_Model!$D$41,0)))))+IF(H4333="Laptop",Predictive_Model!$D$43,IF(H4333="Mobile",Predictive_Model!$D$44,IF(H4333="TV",Predictive_Model!$D$45,IF(H4333="Tablet",Predictive_Model!$D$46,0))))+IF(K4333="Crypto",Predictive_Model!$D$48,IF(K4333="Debit Card",Predictive_Model!$D$49,IF(K4333="Gift Card",Predictive_Model!$D$50,IF(K4333="PayPal",Predictive_Model!$D$51,0))))+IF(N4333="Comedy",Predictive_Model!$D$53,IF(N4333="Documentary",Predictive_Model!$D$54,IF(N4333="Drama",Predictive_Model!$D$55,IF(N4333="Horror",Predictive_Model!$D$56,IF(N4333="Romance",Predictive_Model!$D$57,IF(N4333="Sci-Fi",Predictive_Model!$D$58,0)))))))))</f>
        <v>0.95528211793958828</v>
      </c>
      <c r="V4333" s="3" t="str">
        <f t="shared" si="676"/>
        <v>Critical</v>
      </c>
      <c r="W4333" s="6">
        <f t="shared" si="677"/>
        <v>17.989999999999998</v>
      </c>
      <c r="X4333" s="3" t="str">
        <f t="shared" si="678"/>
        <v>Priority 1</v>
      </c>
      <c r="Y4333" s="3" t="str">
        <f t="shared" si="679"/>
        <v>OK</v>
      </c>
    </row>
    <row r="4334" spans="1:25" x14ac:dyDescent="0.25">
      <c r="A4334" s="3" t="str">
        <f>Raw_Data!A4334</f>
        <v>4efc58fd-c544-473c-8e01-cb331aa88456</v>
      </c>
      <c r="B4334" s="3">
        <f>Raw_Data!B4334</f>
        <v>40</v>
      </c>
      <c r="C4334" s="3" t="str">
        <f>Raw_Data!C4334</f>
        <v>Male</v>
      </c>
      <c r="D4334" s="3" t="str">
        <f>Raw_Data!D4334</f>
        <v>Basic</v>
      </c>
      <c r="E4334" s="3">
        <f>Raw_Data!E4334</f>
        <v>14.79</v>
      </c>
      <c r="F4334" s="3">
        <f>Raw_Data!F4334</f>
        <v>15</v>
      </c>
      <c r="G4334" s="3" t="str">
        <f>Raw_Data!G4334</f>
        <v>Europe</v>
      </c>
      <c r="H4334" s="3" t="str">
        <f>Raw_Data!H4334</f>
        <v>TV</v>
      </c>
      <c r="I4334" s="3">
        <f>Raw_Data!I4334</f>
        <v>8.99</v>
      </c>
      <c r="J4334" s="3">
        <f>Raw_Data!J4334</f>
        <v>0</v>
      </c>
      <c r="K4334" s="3" t="str">
        <f>Raw_Data!K4334</f>
        <v>Credit Card</v>
      </c>
      <c r="L4334" s="3">
        <f>Raw_Data!L4334</f>
        <v>1</v>
      </c>
      <c r="M4334" s="3">
        <f>Raw_Data!M4334</f>
        <v>0.92</v>
      </c>
      <c r="N4334" s="3" t="str">
        <f>Raw_Data!N4334</f>
        <v>Sci-Fi</v>
      </c>
      <c r="O4334" s="3" t="str">
        <f t="shared" si="670"/>
        <v>35-44</v>
      </c>
      <c r="P4334" s="3" t="str">
        <f t="shared" si="671"/>
        <v>10-24h</v>
      </c>
      <c r="Q4334" s="3" t="str">
        <f t="shared" si="672"/>
        <v>8-21d</v>
      </c>
      <c r="R4334" s="3" t="str">
        <f t="shared" si="673"/>
        <v>Medium</v>
      </c>
      <c r="S4334" s="3" t="str">
        <f t="shared" si="674"/>
        <v>Low</v>
      </c>
      <c r="T4334" s="3" t="str">
        <f t="shared" si="675"/>
        <v>Active</v>
      </c>
      <c r="U4334" s="4">
        <f>1/(1+EXP(-(Predictive_Model!$B$5+((B4334-Predictive_Model!$B$20)/Predictive_Model!$C$20)*Predictive_Model!$D$20+((E4334-Predictive_Model!$B$21)/Predictive_Model!$C$21)*Predictive_Model!$D$21+((F4334-Predictive_Model!$B$22)/Predictive_Model!$C$22)*Predictive_Model!$D$22+((I4334-Predictive_Model!$B$23)/Predictive_Model!$C$23)*Predictive_Model!$D$23+((L4334-Predictive_Model!$B$24)/Predictive_Model!$C$24)*Predictive_Model!$D$24+((M4334-Predictive_Model!$B$25)/Predictive_Model!$C$25)*Predictive_Model!$D$25+IF(C4334="Male",Predictive_Model!$D$31,IF(C4334="Other",Predictive_Model!$D$32,0))+IF(D4334="Premium",Predictive_Model!$D$34,IF(D4334="Standard",Predictive_Model!$D$35,0))+IF(G4334="Asia",Predictive_Model!$D$37,IF(G4334="Europe",Predictive_Model!$D$38,IF(G4334="North America",Predictive_Model!$D$39,IF(G4334="Oceania",Predictive_Model!$D$40,IF(G4334="South America",Predictive_Model!$D$41,0)))))+IF(H4334="Laptop",Predictive_Model!$D$43,IF(H4334="Mobile",Predictive_Model!$D$44,IF(H4334="TV",Predictive_Model!$D$45,IF(H4334="Tablet",Predictive_Model!$D$46,0))))+IF(K4334="Crypto",Predictive_Model!$D$48,IF(K4334="Debit Card",Predictive_Model!$D$49,IF(K4334="Gift Card",Predictive_Model!$D$50,IF(K4334="PayPal",Predictive_Model!$D$51,0))))+IF(N4334="Comedy",Predictive_Model!$D$53,IF(N4334="Documentary",Predictive_Model!$D$54,IF(N4334="Drama",Predictive_Model!$D$55,IF(N4334="Horror",Predictive_Model!$D$56,IF(N4334="Romance",Predictive_Model!$D$57,IF(N4334="Sci-Fi",Predictive_Model!$D$58,0)))))))))</f>
        <v>0.51129695678756848</v>
      </c>
      <c r="V4334" s="3" t="str">
        <f t="shared" si="676"/>
        <v>High</v>
      </c>
      <c r="W4334" s="6">
        <f t="shared" si="677"/>
        <v>4.5965596415202405</v>
      </c>
      <c r="X4334" s="3" t="str">
        <f t="shared" si="678"/>
        <v>Monitor</v>
      </c>
      <c r="Y4334" s="3" t="str">
        <f t="shared" si="679"/>
        <v>OK</v>
      </c>
    </row>
    <row r="4335" spans="1:25" x14ac:dyDescent="0.25">
      <c r="A4335" s="3" t="str">
        <f>Raw_Data!A4335</f>
        <v>3cf735c4-c340-44e5-9fe5-b5aee7b4d3d9</v>
      </c>
      <c r="B4335" s="3">
        <f>Raw_Data!B4335</f>
        <v>42</v>
      </c>
      <c r="C4335" s="3" t="str">
        <f>Raw_Data!C4335</f>
        <v>Other</v>
      </c>
      <c r="D4335" s="3" t="str">
        <f>Raw_Data!D4335</f>
        <v>Basic</v>
      </c>
      <c r="E4335" s="3">
        <f>Raw_Data!E4335</f>
        <v>0.33</v>
      </c>
      <c r="F4335" s="3">
        <f>Raw_Data!F4335</f>
        <v>43</v>
      </c>
      <c r="G4335" s="3" t="str">
        <f>Raw_Data!G4335</f>
        <v>Oceania</v>
      </c>
      <c r="H4335" s="3" t="str">
        <f>Raw_Data!H4335</f>
        <v>TV</v>
      </c>
      <c r="I4335" s="3">
        <f>Raw_Data!I4335</f>
        <v>8.99</v>
      </c>
      <c r="J4335" s="3">
        <f>Raw_Data!J4335</f>
        <v>1</v>
      </c>
      <c r="K4335" s="3" t="str">
        <f>Raw_Data!K4335</f>
        <v>Gift Card</v>
      </c>
      <c r="L4335" s="3">
        <f>Raw_Data!L4335</f>
        <v>2</v>
      </c>
      <c r="M4335" s="3">
        <f>Raw_Data!M4335</f>
        <v>0.01</v>
      </c>
      <c r="N4335" s="3" t="str">
        <f>Raw_Data!N4335</f>
        <v>Documentary</v>
      </c>
      <c r="O4335" s="3" t="str">
        <f t="shared" si="670"/>
        <v>35-44</v>
      </c>
      <c r="P4335" s="3" t="str">
        <f t="shared" si="671"/>
        <v>&lt;10h</v>
      </c>
      <c r="Q4335" s="3" t="str">
        <f t="shared" si="672"/>
        <v>22-45d</v>
      </c>
      <c r="R4335" s="3" t="str">
        <f t="shared" si="673"/>
        <v>Medium</v>
      </c>
      <c r="S4335" s="3" t="str">
        <f t="shared" si="674"/>
        <v>Low</v>
      </c>
      <c r="T4335" s="3" t="str">
        <f t="shared" si="675"/>
        <v>Churned</v>
      </c>
      <c r="U4335" s="4">
        <f>1/(1+EXP(-(Predictive_Model!$B$5+((B4335-Predictive_Model!$B$20)/Predictive_Model!$C$20)*Predictive_Model!$D$20+((E4335-Predictive_Model!$B$21)/Predictive_Model!$C$21)*Predictive_Model!$D$21+((F4335-Predictive_Model!$B$22)/Predictive_Model!$C$22)*Predictive_Model!$D$22+((I4335-Predictive_Model!$B$23)/Predictive_Model!$C$23)*Predictive_Model!$D$23+((L4335-Predictive_Model!$B$24)/Predictive_Model!$C$24)*Predictive_Model!$D$24+((M4335-Predictive_Model!$B$25)/Predictive_Model!$C$25)*Predictive_Model!$D$25+IF(C4335="Male",Predictive_Model!$D$31,IF(C4335="Other",Predictive_Model!$D$32,0))+IF(D4335="Premium",Predictive_Model!$D$34,IF(D4335="Standard",Predictive_Model!$D$35,0))+IF(G4335="Asia",Predictive_Model!$D$37,IF(G4335="Europe",Predictive_Model!$D$38,IF(G4335="North America",Predictive_Model!$D$39,IF(G4335="Oceania",Predictive_Model!$D$40,IF(G4335="South America",Predictive_Model!$D$41,0)))))+IF(H4335="Laptop",Predictive_Model!$D$43,IF(H4335="Mobile",Predictive_Model!$D$44,IF(H4335="TV",Predictive_Model!$D$45,IF(H4335="Tablet",Predictive_Model!$D$46,0))))+IF(K4335="Crypto",Predictive_Model!$D$48,IF(K4335="Debit Card",Predictive_Model!$D$49,IF(K4335="Gift Card",Predictive_Model!$D$50,IF(K4335="PayPal",Predictive_Model!$D$51,0))))+IF(N4335="Comedy",Predictive_Model!$D$53,IF(N4335="Documentary",Predictive_Model!$D$54,IF(N4335="Drama",Predictive_Model!$D$55,IF(N4335="Horror",Predictive_Model!$D$56,IF(N4335="Romance",Predictive_Model!$D$57,IF(N4335="Sci-Fi",Predictive_Model!$D$58,0)))))))))</f>
        <v>0.99993404023924326</v>
      </c>
      <c r="V4335" s="3" t="str">
        <f t="shared" si="676"/>
        <v>Critical</v>
      </c>
      <c r="W4335" s="6">
        <f t="shared" si="677"/>
        <v>8.99</v>
      </c>
      <c r="X4335" s="3" t="str">
        <f t="shared" si="678"/>
        <v>Priority 2</v>
      </c>
      <c r="Y4335" s="3" t="str">
        <f t="shared" si="679"/>
        <v>OK</v>
      </c>
    </row>
    <row r="4336" spans="1:25" x14ac:dyDescent="0.25">
      <c r="A4336" s="3" t="str">
        <f>Raw_Data!A4336</f>
        <v>97a423c0-e104-4e03-8ba2-4083cba8d28a</v>
      </c>
      <c r="B4336" s="3">
        <f>Raw_Data!B4336</f>
        <v>34</v>
      </c>
      <c r="C4336" s="3" t="str">
        <f>Raw_Data!C4336</f>
        <v>Female</v>
      </c>
      <c r="D4336" s="3" t="str">
        <f>Raw_Data!D4336</f>
        <v>Premium</v>
      </c>
      <c r="E4336" s="3">
        <f>Raw_Data!E4336</f>
        <v>1.56</v>
      </c>
      <c r="F4336" s="3">
        <f>Raw_Data!F4336</f>
        <v>8</v>
      </c>
      <c r="G4336" s="3" t="str">
        <f>Raw_Data!G4336</f>
        <v>North America</v>
      </c>
      <c r="H4336" s="3" t="str">
        <f>Raw_Data!H4336</f>
        <v>Tablet</v>
      </c>
      <c r="I4336" s="3">
        <f>Raw_Data!I4336</f>
        <v>17.989999999999998</v>
      </c>
      <c r="J4336" s="3">
        <f>Raw_Data!J4336</f>
        <v>1</v>
      </c>
      <c r="K4336" s="3" t="str">
        <f>Raw_Data!K4336</f>
        <v>PayPal</v>
      </c>
      <c r="L4336" s="3">
        <f>Raw_Data!L4336</f>
        <v>3</v>
      </c>
      <c r="M4336" s="3">
        <f>Raw_Data!M4336</f>
        <v>0.17</v>
      </c>
      <c r="N4336" s="3" t="str">
        <f>Raw_Data!N4336</f>
        <v>Horror</v>
      </c>
      <c r="O4336" s="3" t="str">
        <f t="shared" si="670"/>
        <v>25-34</v>
      </c>
      <c r="P4336" s="3" t="str">
        <f t="shared" si="671"/>
        <v>&lt;10h</v>
      </c>
      <c r="Q4336" s="3" t="str">
        <f t="shared" si="672"/>
        <v>8-21d</v>
      </c>
      <c r="R4336" s="3" t="str">
        <f t="shared" si="673"/>
        <v>Medium</v>
      </c>
      <c r="S4336" s="3" t="str">
        <f t="shared" si="674"/>
        <v>High</v>
      </c>
      <c r="T4336" s="3" t="str">
        <f t="shared" si="675"/>
        <v>Churned</v>
      </c>
      <c r="U4336" s="4">
        <f>1/(1+EXP(-(Predictive_Model!$B$5+((B4336-Predictive_Model!$B$20)/Predictive_Model!$C$20)*Predictive_Model!$D$20+((E4336-Predictive_Model!$B$21)/Predictive_Model!$C$21)*Predictive_Model!$D$21+((F4336-Predictive_Model!$B$22)/Predictive_Model!$C$22)*Predictive_Model!$D$22+((I4336-Predictive_Model!$B$23)/Predictive_Model!$C$23)*Predictive_Model!$D$23+((L4336-Predictive_Model!$B$24)/Predictive_Model!$C$24)*Predictive_Model!$D$24+((M4336-Predictive_Model!$B$25)/Predictive_Model!$C$25)*Predictive_Model!$D$25+IF(C4336="Male",Predictive_Model!$D$31,IF(C4336="Other",Predictive_Model!$D$32,0))+IF(D4336="Premium",Predictive_Model!$D$34,IF(D4336="Standard",Predictive_Model!$D$35,0))+IF(G4336="Asia",Predictive_Model!$D$37,IF(G4336="Europe",Predictive_Model!$D$38,IF(G4336="North America",Predictive_Model!$D$39,IF(G4336="Oceania",Predictive_Model!$D$40,IF(G4336="South America",Predictive_Model!$D$41,0)))))+IF(H4336="Laptop",Predictive_Model!$D$43,IF(H4336="Mobile",Predictive_Model!$D$44,IF(H4336="TV",Predictive_Model!$D$45,IF(H4336="Tablet",Predictive_Model!$D$46,0))))+IF(K4336="Crypto",Predictive_Model!$D$48,IF(K4336="Debit Card",Predictive_Model!$D$49,IF(K4336="Gift Card",Predictive_Model!$D$50,IF(K4336="PayPal",Predictive_Model!$D$51,0))))+IF(N4336="Comedy",Predictive_Model!$D$53,IF(N4336="Documentary",Predictive_Model!$D$54,IF(N4336="Drama",Predictive_Model!$D$55,IF(N4336="Horror",Predictive_Model!$D$56,IF(N4336="Romance",Predictive_Model!$D$57,IF(N4336="Sci-Fi",Predictive_Model!$D$58,0)))))))))</f>
        <v>0.86401810595331663</v>
      </c>
      <c r="V4336" s="3" t="str">
        <f t="shared" si="676"/>
        <v>Critical</v>
      </c>
      <c r="W4336" s="6">
        <f t="shared" si="677"/>
        <v>17.989999999999998</v>
      </c>
      <c r="X4336" s="3" t="str">
        <f t="shared" si="678"/>
        <v>Priority 1</v>
      </c>
      <c r="Y4336" s="3" t="str">
        <f t="shared" si="679"/>
        <v>OK</v>
      </c>
    </row>
    <row r="4337" spans="1:25" x14ac:dyDescent="0.25">
      <c r="A4337" s="3" t="str">
        <f>Raw_Data!A4337</f>
        <v>82f9b433-0df6-4474-97b9-c478f3d5d7c8</v>
      </c>
      <c r="B4337" s="3">
        <f>Raw_Data!B4337</f>
        <v>24</v>
      </c>
      <c r="C4337" s="3" t="str">
        <f>Raw_Data!C4337</f>
        <v>Other</v>
      </c>
      <c r="D4337" s="3" t="str">
        <f>Raw_Data!D4337</f>
        <v>Basic</v>
      </c>
      <c r="E4337" s="3">
        <f>Raw_Data!E4337</f>
        <v>2.42</v>
      </c>
      <c r="F4337" s="3">
        <f>Raw_Data!F4337</f>
        <v>24</v>
      </c>
      <c r="G4337" s="3" t="str">
        <f>Raw_Data!G4337</f>
        <v>Africa</v>
      </c>
      <c r="H4337" s="3" t="str">
        <f>Raw_Data!H4337</f>
        <v>Tablet</v>
      </c>
      <c r="I4337" s="3">
        <f>Raw_Data!I4337</f>
        <v>8.99</v>
      </c>
      <c r="J4337" s="3">
        <f>Raw_Data!J4337</f>
        <v>1</v>
      </c>
      <c r="K4337" s="3" t="str">
        <f>Raw_Data!K4337</f>
        <v>PayPal</v>
      </c>
      <c r="L4337" s="3">
        <f>Raw_Data!L4337</f>
        <v>3</v>
      </c>
      <c r="M4337" s="3">
        <f>Raw_Data!M4337</f>
        <v>0.1</v>
      </c>
      <c r="N4337" s="3" t="str">
        <f>Raw_Data!N4337</f>
        <v>Horror</v>
      </c>
      <c r="O4337" s="3" t="str">
        <f t="shared" si="670"/>
        <v>18-24</v>
      </c>
      <c r="P4337" s="3" t="str">
        <f t="shared" si="671"/>
        <v>&lt;10h</v>
      </c>
      <c r="Q4337" s="3" t="str">
        <f t="shared" si="672"/>
        <v>22-45d</v>
      </c>
      <c r="R4337" s="3" t="str">
        <f t="shared" si="673"/>
        <v>Medium</v>
      </c>
      <c r="S4337" s="3" t="str">
        <f t="shared" si="674"/>
        <v>Low</v>
      </c>
      <c r="T4337" s="3" t="str">
        <f t="shared" si="675"/>
        <v>Churned</v>
      </c>
      <c r="U4337" s="4">
        <f>1/(1+EXP(-(Predictive_Model!$B$5+((B4337-Predictive_Model!$B$20)/Predictive_Model!$C$20)*Predictive_Model!$D$20+((E4337-Predictive_Model!$B$21)/Predictive_Model!$C$21)*Predictive_Model!$D$21+((F4337-Predictive_Model!$B$22)/Predictive_Model!$C$22)*Predictive_Model!$D$22+((I4337-Predictive_Model!$B$23)/Predictive_Model!$C$23)*Predictive_Model!$D$23+((L4337-Predictive_Model!$B$24)/Predictive_Model!$C$24)*Predictive_Model!$D$24+((M4337-Predictive_Model!$B$25)/Predictive_Model!$C$25)*Predictive_Model!$D$25+IF(C4337="Male",Predictive_Model!$D$31,IF(C4337="Other",Predictive_Model!$D$32,0))+IF(D4337="Premium",Predictive_Model!$D$34,IF(D4337="Standard",Predictive_Model!$D$35,0))+IF(G4337="Asia",Predictive_Model!$D$37,IF(G4337="Europe",Predictive_Model!$D$38,IF(G4337="North America",Predictive_Model!$D$39,IF(G4337="Oceania",Predictive_Model!$D$40,IF(G4337="South America",Predictive_Model!$D$41,0)))))+IF(H4337="Laptop",Predictive_Model!$D$43,IF(H4337="Mobile",Predictive_Model!$D$44,IF(H4337="TV",Predictive_Model!$D$45,IF(H4337="Tablet",Predictive_Model!$D$46,0))))+IF(K4337="Crypto",Predictive_Model!$D$48,IF(K4337="Debit Card",Predictive_Model!$D$49,IF(K4337="Gift Card",Predictive_Model!$D$50,IF(K4337="PayPal",Predictive_Model!$D$51,0))))+IF(N4337="Comedy",Predictive_Model!$D$53,IF(N4337="Documentary",Predictive_Model!$D$54,IF(N4337="Drama",Predictive_Model!$D$55,IF(N4337="Horror",Predictive_Model!$D$56,IF(N4337="Romance",Predictive_Model!$D$57,IF(N4337="Sci-Fi",Predictive_Model!$D$58,0)))))))))</f>
        <v>0.99858091624151146</v>
      </c>
      <c r="V4337" s="3" t="str">
        <f t="shared" si="676"/>
        <v>Critical</v>
      </c>
      <c r="W4337" s="6">
        <f t="shared" si="677"/>
        <v>8.99</v>
      </c>
      <c r="X4337" s="3" t="str">
        <f t="shared" si="678"/>
        <v>Priority 2</v>
      </c>
      <c r="Y4337" s="3" t="str">
        <f t="shared" si="679"/>
        <v>OK</v>
      </c>
    </row>
    <row r="4338" spans="1:25" x14ac:dyDescent="0.25">
      <c r="A4338" s="3" t="str">
        <f>Raw_Data!A4338</f>
        <v>e7e1eef2-2f92-487c-a5f3-d1cf791e3167</v>
      </c>
      <c r="B4338" s="3">
        <f>Raw_Data!B4338</f>
        <v>24</v>
      </c>
      <c r="C4338" s="3" t="str">
        <f>Raw_Data!C4338</f>
        <v>Male</v>
      </c>
      <c r="D4338" s="3" t="str">
        <f>Raw_Data!D4338</f>
        <v>Premium</v>
      </c>
      <c r="E4338" s="3">
        <f>Raw_Data!E4338</f>
        <v>6.65</v>
      </c>
      <c r="F4338" s="3">
        <f>Raw_Data!F4338</f>
        <v>7</v>
      </c>
      <c r="G4338" s="3" t="str">
        <f>Raw_Data!G4338</f>
        <v>Europe</v>
      </c>
      <c r="H4338" s="3" t="str">
        <f>Raw_Data!H4338</f>
        <v>Mobile</v>
      </c>
      <c r="I4338" s="3">
        <f>Raw_Data!I4338</f>
        <v>17.989999999999998</v>
      </c>
      <c r="J4338" s="3">
        <f>Raw_Data!J4338</f>
        <v>0</v>
      </c>
      <c r="K4338" s="3" t="str">
        <f>Raw_Data!K4338</f>
        <v>Crypto</v>
      </c>
      <c r="L4338" s="3">
        <f>Raw_Data!L4338</f>
        <v>4</v>
      </c>
      <c r="M4338" s="3">
        <f>Raw_Data!M4338</f>
        <v>0.83</v>
      </c>
      <c r="N4338" s="3" t="str">
        <f>Raw_Data!N4338</f>
        <v>Horror</v>
      </c>
      <c r="O4338" s="3" t="str">
        <f t="shared" si="670"/>
        <v>18-24</v>
      </c>
      <c r="P4338" s="3" t="str">
        <f t="shared" si="671"/>
        <v>&lt;10h</v>
      </c>
      <c r="Q4338" s="3" t="str">
        <f t="shared" si="672"/>
        <v>0-7d</v>
      </c>
      <c r="R4338" s="3" t="str">
        <f t="shared" si="673"/>
        <v>Medium</v>
      </c>
      <c r="S4338" s="3" t="str">
        <f t="shared" si="674"/>
        <v>High</v>
      </c>
      <c r="T4338" s="3" t="str">
        <f t="shared" si="675"/>
        <v>Active</v>
      </c>
      <c r="U4338" s="4">
        <f>1/(1+EXP(-(Predictive_Model!$B$5+((B4338-Predictive_Model!$B$20)/Predictive_Model!$C$20)*Predictive_Model!$D$20+((E4338-Predictive_Model!$B$21)/Predictive_Model!$C$21)*Predictive_Model!$D$21+((F4338-Predictive_Model!$B$22)/Predictive_Model!$C$22)*Predictive_Model!$D$22+((I4338-Predictive_Model!$B$23)/Predictive_Model!$C$23)*Predictive_Model!$D$23+((L4338-Predictive_Model!$B$24)/Predictive_Model!$C$24)*Predictive_Model!$D$24+((M4338-Predictive_Model!$B$25)/Predictive_Model!$C$25)*Predictive_Model!$D$25+IF(C4338="Male",Predictive_Model!$D$31,IF(C4338="Other",Predictive_Model!$D$32,0))+IF(D4338="Premium",Predictive_Model!$D$34,IF(D4338="Standard",Predictive_Model!$D$35,0))+IF(G4338="Asia",Predictive_Model!$D$37,IF(G4338="Europe",Predictive_Model!$D$38,IF(G4338="North America",Predictive_Model!$D$39,IF(G4338="Oceania",Predictive_Model!$D$40,IF(G4338="South America",Predictive_Model!$D$41,0)))))+IF(H4338="Laptop",Predictive_Model!$D$43,IF(H4338="Mobile",Predictive_Model!$D$44,IF(H4338="TV",Predictive_Model!$D$45,IF(H4338="Tablet",Predictive_Model!$D$46,0))))+IF(K4338="Crypto",Predictive_Model!$D$48,IF(K4338="Debit Card",Predictive_Model!$D$49,IF(K4338="Gift Card",Predictive_Model!$D$50,IF(K4338="PayPal",Predictive_Model!$D$51,0))))+IF(N4338="Comedy",Predictive_Model!$D$53,IF(N4338="Documentary",Predictive_Model!$D$54,IF(N4338="Drama",Predictive_Model!$D$55,IF(N4338="Horror",Predictive_Model!$D$56,IF(N4338="Romance",Predictive_Model!$D$57,IF(N4338="Sci-Fi",Predictive_Model!$D$58,0)))))))))</f>
        <v>0.15186549204550068</v>
      </c>
      <c r="V4338" s="3" t="str">
        <f t="shared" si="676"/>
        <v>Low</v>
      </c>
      <c r="W4338" s="6">
        <f t="shared" si="677"/>
        <v>2.7320602018985571</v>
      </c>
      <c r="X4338" s="3" t="str">
        <f t="shared" si="678"/>
        <v>Monitor</v>
      </c>
      <c r="Y4338" s="3" t="str">
        <f t="shared" si="679"/>
        <v>OK</v>
      </c>
    </row>
    <row r="4339" spans="1:25" x14ac:dyDescent="0.25">
      <c r="A4339" s="3" t="str">
        <f>Raw_Data!A4339</f>
        <v>3d0767c0-fa70-434f-ac4c-57f6ffa24e4c</v>
      </c>
      <c r="B4339" s="3">
        <f>Raw_Data!B4339</f>
        <v>70</v>
      </c>
      <c r="C4339" s="3" t="str">
        <f>Raw_Data!C4339</f>
        <v>Other</v>
      </c>
      <c r="D4339" s="3" t="str">
        <f>Raw_Data!D4339</f>
        <v>Standard</v>
      </c>
      <c r="E4339" s="3">
        <f>Raw_Data!E4339</f>
        <v>18.5</v>
      </c>
      <c r="F4339" s="3">
        <f>Raw_Data!F4339</f>
        <v>54</v>
      </c>
      <c r="G4339" s="3" t="str">
        <f>Raw_Data!G4339</f>
        <v>Oceania</v>
      </c>
      <c r="H4339" s="3" t="str">
        <f>Raw_Data!H4339</f>
        <v>Mobile</v>
      </c>
      <c r="I4339" s="3">
        <f>Raw_Data!I4339</f>
        <v>13.99</v>
      </c>
      <c r="J4339" s="3">
        <f>Raw_Data!J4339</f>
        <v>0</v>
      </c>
      <c r="K4339" s="3" t="str">
        <f>Raw_Data!K4339</f>
        <v>Debit Card</v>
      </c>
      <c r="L4339" s="3">
        <f>Raw_Data!L4339</f>
        <v>4</v>
      </c>
      <c r="M4339" s="3">
        <f>Raw_Data!M4339</f>
        <v>0.34</v>
      </c>
      <c r="N4339" s="3" t="str">
        <f>Raw_Data!N4339</f>
        <v>Action</v>
      </c>
      <c r="O4339" s="3" t="str">
        <f t="shared" si="670"/>
        <v>55-70</v>
      </c>
      <c r="P4339" s="3" t="str">
        <f t="shared" si="671"/>
        <v>10-24h</v>
      </c>
      <c r="Q4339" s="3" t="str">
        <f t="shared" si="672"/>
        <v>46-60d</v>
      </c>
      <c r="R4339" s="3" t="str">
        <f t="shared" si="673"/>
        <v>Medium</v>
      </c>
      <c r="S4339" s="3" t="str">
        <f t="shared" si="674"/>
        <v>Mid</v>
      </c>
      <c r="T4339" s="3" t="str">
        <f t="shared" si="675"/>
        <v>Active</v>
      </c>
      <c r="U4339" s="4">
        <f>1/(1+EXP(-(Predictive_Model!$B$5+((B4339-Predictive_Model!$B$20)/Predictive_Model!$C$20)*Predictive_Model!$D$20+((E4339-Predictive_Model!$B$21)/Predictive_Model!$C$21)*Predictive_Model!$D$21+((F4339-Predictive_Model!$B$22)/Predictive_Model!$C$22)*Predictive_Model!$D$22+((I4339-Predictive_Model!$B$23)/Predictive_Model!$C$23)*Predictive_Model!$D$23+((L4339-Predictive_Model!$B$24)/Predictive_Model!$C$24)*Predictive_Model!$D$24+((M4339-Predictive_Model!$B$25)/Predictive_Model!$C$25)*Predictive_Model!$D$25+IF(C4339="Male",Predictive_Model!$D$31,IF(C4339="Other",Predictive_Model!$D$32,0))+IF(D4339="Premium",Predictive_Model!$D$34,IF(D4339="Standard",Predictive_Model!$D$35,0))+IF(G4339="Asia",Predictive_Model!$D$37,IF(G4339="Europe",Predictive_Model!$D$38,IF(G4339="North America",Predictive_Model!$D$39,IF(G4339="Oceania",Predictive_Model!$D$40,IF(G4339="South America",Predictive_Model!$D$41,0)))))+IF(H4339="Laptop",Predictive_Model!$D$43,IF(H4339="Mobile",Predictive_Model!$D$44,IF(H4339="TV",Predictive_Model!$D$45,IF(H4339="Tablet",Predictive_Model!$D$46,0))))+IF(K4339="Crypto",Predictive_Model!$D$48,IF(K4339="Debit Card",Predictive_Model!$D$49,IF(K4339="Gift Card",Predictive_Model!$D$50,IF(K4339="PayPal",Predictive_Model!$D$51,0))))+IF(N4339="Comedy",Predictive_Model!$D$53,IF(N4339="Documentary",Predictive_Model!$D$54,IF(N4339="Drama",Predictive_Model!$D$55,IF(N4339="Horror",Predictive_Model!$D$56,IF(N4339="Romance",Predictive_Model!$D$57,IF(N4339="Sci-Fi",Predictive_Model!$D$58,0)))))))))</f>
        <v>0.96582155291244998</v>
      </c>
      <c r="V4339" s="3" t="str">
        <f t="shared" si="676"/>
        <v>Critical</v>
      </c>
      <c r="W4339" s="6">
        <f t="shared" si="677"/>
        <v>13.511843525245176</v>
      </c>
      <c r="X4339" s="3" t="str">
        <f t="shared" si="678"/>
        <v>Priority 2</v>
      </c>
      <c r="Y4339" s="3" t="str">
        <f t="shared" si="679"/>
        <v>OK</v>
      </c>
    </row>
    <row r="4340" spans="1:25" x14ac:dyDescent="0.25">
      <c r="A4340" s="3" t="str">
        <f>Raw_Data!A4340</f>
        <v>3bc53390-2e23-40a3-9ebd-f4eeb7367575</v>
      </c>
      <c r="B4340" s="3">
        <f>Raw_Data!B4340</f>
        <v>52</v>
      </c>
      <c r="C4340" s="3" t="str">
        <f>Raw_Data!C4340</f>
        <v>Male</v>
      </c>
      <c r="D4340" s="3" t="str">
        <f>Raw_Data!D4340</f>
        <v>Basic</v>
      </c>
      <c r="E4340" s="3">
        <f>Raw_Data!E4340</f>
        <v>2.61</v>
      </c>
      <c r="F4340" s="3">
        <f>Raw_Data!F4340</f>
        <v>51</v>
      </c>
      <c r="G4340" s="3" t="str">
        <f>Raw_Data!G4340</f>
        <v>North America</v>
      </c>
      <c r="H4340" s="3" t="str">
        <f>Raw_Data!H4340</f>
        <v>Desktop</v>
      </c>
      <c r="I4340" s="3">
        <f>Raw_Data!I4340</f>
        <v>8.99</v>
      </c>
      <c r="J4340" s="3">
        <f>Raw_Data!J4340</f>
        <v>1</v>
      </c>
      <c r="K4340" s="3" t="str">
        <f>Raw_Data!K4340</f>
        <v>Crypto</v>
      </c>
      <c r="L4340" s="3">
        <f>Raw_Data!L4340</f>
        <v>5</v>
      </c>
      <c r="M4340" s="3">
        <f>Raw_Data!M4340</f>
        <v>0.05</v>
      </c>
      <c r="N4340" s="3" t="str">
        <f>Raw_Data!N4340</f>
        <v>Horror</v>
      </c>
      <c r="O4340" s="3" t="str">
        <f t="shared" si="670"/>
        <v>45-54</v>
      </c>
      <c r="P4340" s="3" t="str">
        <f t="shared" si="671"/>
        <v>&lt;10h</v>
      </c>
      <c r="Q4340" s="3" t="str">
        <f t="shared" si="672"/>
        <v>46-60d</v>
      </c>
      <c r="R4340" s="3" t="str">
        <f t="shared" si="673"/>
        <v>Low</v>
      </c>
      <c r="S4340" s="3" t="str">
        <f t="shared" si="674"/>
        <v>Low</v>
      </c>
      <c r="T4340" s="3" t="str">
        <f t="shared" si="675"/>
        <v>Churned</v>
      </c>
      <c r="U4340" s="4">
        <f>1/(1+EXP(-(Predictive_Model!$B$5+((B4340-Predictive_Model!$B$20)/Predictive_Model!$C$20)*Predictive_Model!$D$20+((E4340-Predictive_Model!$B$21)/Predictive_Model!$C$21)*Predictive_Model!$D$21+((F4340-Predictive_Model!$B$22)/Predictive_Model!$C$22)*Predictive_Model!$D$22+((I4340-Predictive_Model!$B$23)/Predictive_Model!$C$23)*Predictive_Model!$D$23+((L4340-Predictive_Model!$B$24)/Predictive_Model!$C$24)*Predictive_Model!$D$24+((M4340-Predictive_Model!$B$25)/Predictive_Model!$C$25)*Predictive_Model!$D$25+IF(C4340="Male",Predictive_Model!$D$31,IF(C4340="Other",Predictive_Model!$D$32,0))+IF(D4340="Premium",Predictive_Model!$D$34,IF(D4340="Standard",Predictive_Model!$D$35,0))+IF(G4340="Asia",Predictive_Model!$D$37,IF(G4340="Europe",Predictive_Model!$D$38,IF(G4340="North America",Predictive_Model!$D$39,IF(G4340="Oceania",Predictive_Model!$D$40,IF(G4340="South America",Predictive_Model!$D$41,0)))))+IF(H4340="Laptop",Predictive_Model!$D$43,IF(H4340="Mobile",Predictive_Model!$D$44,IF(H4340="TV",Predictive_Model!$D$45,IF(H4340="Tablet",Predictive_Model!$D$46,0))))+IF(K4340="Crypto",Predictive_Model!$D$48,IF(K4340="Debit Card",Predictive_Model!$D$49,IF(K4340="Gift Card",Predictive_Model!$D$50,IF(K4340="PayPal",Predictive_Model!$D$51,0))))+IF(N4340="Comedy",Predictive_Model!$D$53,IF(N4340="Documentary",Predictive_Model!$D$54,IF(N4340="Drama",Predictive_Model!$D$55,IF(N4340="Horror",Predictive_Model!$D$56,IF(N4340="Romance",Predictive_Model!$D$57,IF(N4340="Sci-Fi",Predictive_Model!$D$58,0)))))))))</f>
        <v>0.99935496627055953</v>
      </c>
      <c r="V4340" s="3" t="str">
        <f t="shared" si="676"/>
        <v>Critical</v>
      </c>
      <c r="W4340" s="6">
        <f t="shared" si="677"/>
        <v>8.99</v>
      </c>
      <c r="X4340" s="3" t="str">
        <f t="shared" si="678"/>
        <v>Priority 2</v>
      </c>
      <c r="Y4340" s="3" t="str">
        <f t="shared" si="679"/>
        <v>OK</v>
      </c>
    </row>
    <row r="4341" spans="1:25" x14ac:dyDescent="0.25">
      <c r="A4341" s="3" t="str">
        <f>Raw_Data!A4341</f>
        <v>be1de62d-9b6f-4c09-9316-1212c248b4c6</v>
      </c>
      <c r="B4341" s="3">
        <f>Raw_Data!B4341</f>
        <v>36</v>
      </c>
      <c r="C4341" s="3" t="str">
        <f>Raw_Data!C4341</f>
        <v>Female</v>
      </c>
      <c r="D4341" s="3" t="str">
        <f>Raw_Data!D4341</f>
        <v>Premium</v>
      </c>
      <c r="E4341" s="3">
        <f>Raw_Data!E4341</f>
        <v>17.329999999999998</v>
      </c>
      <c r="F4341" s="3">
        <f>Raw_Data!F4341</f>
        <v>21</v>
      </c>
      <c r="G4341" s="3" t="str">
        <f>Raw_Data!G4341</f>
        <v>South America</v>
      </c>
      <c r="H4341" s="3" t="str">
        <f>Raw_Data!H4341</f>
        <v>Mobile</v>
      </c>
      <c r="I4341" s="3">
        <f>Raw_Data!I4341</f>
        <v>17.989999999999998</v>
      </c>
      <c r="J4341" s="3">
        <f>Raw_Data!J4341</f>
        <v>0</v>
      </c>
      <c r="K4341" s="3" t="str">
        <f>Raw_Data!K4341</f>
        <v>Crypto</v>
      </c>
      <c r="L4341" s="3">
        <f>Raw_Data!L4341</f>
        <v>4</v>
      </c>
      <c r="M4341" s="3">
        <f>Raw_Data!M4341</f>
        <v>0.79</v>
      </c>
      <c r="N4341" s="3" t="str">
        <f>Raw_Data!N4341</f>
        <v>Drama</v>
      </c>
      <c r="O4341" s="3" t="str">
        <f t="shared" si="670"/>
        <v>35-44</v>
      </c>
      <c r="P4341" s="3" t="str">
        <f t="shared" si="671"/>
        <v>10-24h</v>
      </c>
      <c r="Q4341" s="3" t="str">
        <f t="shared" si="672"/>
        <v>8-21d</v>
      </c>
      <c r="R4341" s="3" t="str">
        <f t="shared" si="673"/>
        <v>Medium</v>
      </c>
      <c r="S4341" s="3" t="str">
        <f t="shared" si="674"/>
        <v>High</v>
      </c>
      <c r="T4341" s="3" t="str">
        <f t="shared" si="675"/>
        <v>Active</v>
      </c>
      <c r="U4341" s="4">
        <f>1/(1+EXP(-(Predictive_Model!$B$5+((B4341-Predictive_Model!$B$20)/Predictive_Model!$C$20)*Predictive_Model!$D$20+((E4341-Predictive_Model!$B$21)/Predictive_Model!$C$21)*Predictive_Model!$D$21+((F4341-Predictive_Model!$B$22)/Predictive_Model!$C$22)*Predictive_Model!$D$22+((I4341-Predictive_Model!$B$23)/Predictive_Model!$C$23)*Predictive_Model!$D$23+((L4341-Predictive_Model!$B$24)/Predictive_Model!$C$24)*Predictive_Model!$D$24+((M4341-Predictive_Model!$B$25)/Predictive_Model!$C$25)*Predictive_Model!$D$25+IF(C4341="Male",Predictive_Model!$D$31,IF(C4341="Other",Predictive_Model!$D$32,0))+IF(D4341="Premium",Predictive_Model!$D$34,IF(D4341="Standard",Predictive_Model!$D$35,0))+IF(G4341="Asia",Predictive_Model!$D$37,IF(G4341="Europe",Predictive_Model!$D$38,IF(G4341="North America",Predictive_Model!$D$39,IF(G4341="Oceania",Predictive_Model!$D$40,IF(G4341="South America",Predictive_Model!$D$41,0)))))+IF(H4341="Laptop",Predictive_Model!$D$43,IF(H4341="Mobile",Predictive_Model!$D$44,IF(H4341="TV",Predictive_Model!$D$45,IF(H4341="Tablet",Predictive_Model!$D$46,0))))+IF(K4341="Crypto",Predictive_Model!$D$48,IF(K4341="Debit Card",Predictive_Model!$D$49,IF(K4341="Gift Card",Predictive_Model!$D$50,IF(K4341="PayPal",Predictive_Model!$D$51,0))))+IF(N4341="Comedy",Predictive_Model!$D$53,IF(N4341="Documentary",Predictive_Model!$D$54,IF(N4341="Drama",Predictive_Model!$D$55,IF(N4341="Horror",Predictive_Model!$D$56,IF(N4341="Romance",Predictive_Model!$D$57,IF(N4341="Sci-Fi",Predictive_Model!$D$58,0)))))))))</f>
        <v>4.9117976242061996E-2</v>
      </c>
      <c r="V4341" s="3" t="str">
        <f t="shared" si="676"/>
        <v>Low</v>
      </c>
      <c r="W4341" s="6">
        <f t="shared" si="677"/>
        <v>0.88363239259469528</v>
      </c>
      <c r="X4341" s="3" t="str">
        <f t="shared" si="678"/>
        <v>Monitor</v>
      </c>
      <c r="Y4341" s="3" t="str">
        <f t="shared" si="679"/>
        <v>OK</v>
      </c>
    </row>
    <row r="4342" spans="1:25" x14ac:dyDescent="0.25">
      <c r="A4342" s="3" t="str">
        <f>Raw_Data!A4342</f>
        <v>1b68c20d-bee2-4f66-8701-67809addd9aa</v>
      </c>
      <c r="B4342" s="3">
        <f>Raw_Data!B4342</f>
        <v>25</v>
      </c>
      <c r="C4342" s="3" t="str">
        <f>Raw_Data!C4342</f>
        <v>Female</v>
      </c>
      <c r="D4342" s="3" t="str">
        <f>Raw_Data!D4342</f>
        <v>Basic</v>
      </c>
      <c r="E4342" s="3">
        <f>Raw_Data!E4342</f>
        <v>0.05</v>
      </c>
      <c r="F4342" s="3">
        <f>Raw_Data!F4342</f>
        <v>52</v>
      </c>
      <c r="G4342" s="3" t="str">
        <f>Raw_Data!G4342</f>
        <v>Africa</v>
      </c>
      <c r="H4342" s="3" t="str">
        <f>Raw_Data!H4342</f>
        <v>Tablet</v>
      </c>
      <c r="I4342" s="3">
        <f>Raw_Data!I4342</f>
        <v>8.99</v>
      </c>
      <c r="J4342" s="3">
        <f>Raw_Data!J4342</f>
        <v>1</v>
      </c>
      <c r="K4342" s="3" t="str">
        <f>Raw_Data!K4342</f>
        <v>Debit Card</v>
      </c>
      <c r="L4342" s="3">
        <f>Raw_Data!L4342</f>
        <v>1</v>
      </c>
      <c r="M4342" s="3">
        <f>Raw_Data!M4342</f>
        <v>0</v>
      </c>
      <c r="N4342" s="3" t="str">
        <f>Raw_Data!N4342</f>
        <v>Action</v>
      </c>
      <c r="O4342" s="3" t="str">
        <f t="shared" si="670"/>
        <v>25-34</v>
      </c>
      <c r="P4342" s="3" t="str">
        <f t="shared" si="671"/>
        <v>&lt;10h</v>
      </c>
      <c r="Q4342" s="3" t="str">
        <f t="shared" si="672"/>
        <v>46-60d</v>
      </c>
      <c r="R4342" s="3" t="str">
        <f t="shared" si="673"/>
        <v>Low</v>
      </c>
      <c r="S4342" s="3" t="str">
        <f t="shared" si="674"/>
        <v>Low</v>
      </c>
      <c r="T4342" s="3" t="str">
        <f t="shared" si="675"/>
        <v>Churned</v>
      </c>
      <c r="U4342" s="4">
        <f>1/(1+EXP(-(Predictive_Model!$B$5+((B4342-Predictive_Model!$B$20)/Predictive_Model!$C$20)*Predictive_Model!$D$20+((E4342-Predictive_Model!$B$21)/Predictive_Model!$C$21)*Predictive_Model!$D$21+((F4342-Predictive_Model!$B$22)/Predictive_Model!$C$22)*Predictive_Model!$D$22+((I4342-Predictive_Model!$B$23)/Predictive_Model!$C$23)*Predictive_Model!$D$23+((L4342-Predictive_Model!$B$24)/Predictive_Model!$C$24)*Predictive_Model!$D$24+((M4342-Predictive_Model!$B$25)/Predictive_Model!$C$25)*Predictive_Model!$D$25+IF(C4342="Male",Predictive_Model!$D$31,IF(C4342="Other",Predictive_Model!$D$32,0))+IF(D4342="Premium",Predictive_Model!$D$34,IF(D4342="Standard",Predictive_Model!$D$35,0))+IF(G4342="Asia",Predictive_Model!$D$37,IF(G4342="Europe",Predictive_Model!$D$38,IF(G4342="North America",Predictive_Model!$D$39,IF(G4342="Oceania",Predictive_Model!$D$40,IF(G4342="South America",Predictive_Model!$D$41,0)))))+IF(H4342="Laptop",Predictive_Model!$D$43,IF(H4342="Mobile",Predictive_Model!$D$44,IF(H4342="TV",Predictive_Model!$D$45,IF(H4342="Tablet",Predictive_Model!$D$46,0))))+IF(K4342="Crypto",Predictive_Model!$D$48,IF(K4342="Debit Card",Predictive_Model!$D$49,IF(K4342="Gift Card",Predictive_Model!$D$50,IF(K4342="PayPal",Predictive_Model!$D$51,0))))+IF(N4342="Comedy",Predictive_Model!$D$53,IF(N4342="Documentary",Predictive_Model!$D$54,IF(N4342="Drama",Predictive_Model!$D$55,IF(N4342="Horror",Predictive_Model!$D$56,IF(N4342="Romance",Predictive_Model!$D$57,IF(N4342="Sci-Fi",Predictive_Model!$D$58,0)))))))))</f>
        <v>0.99999713908470278</v>
      </c>
      <c r="V4342" s="3" t="str">
        <f t="shared" si="676"/>
        <v>Critical</v>
      </c>
      <c r="W4342" s="6">
        <f t="shared" si="677"/>
        <v>8.99</v>
      </c>
      <c r="X4342" s="3" t="str">
        <f t="shared" si="678"/>
        <v>Priority 2</v>
      </c>
      <c r="Y4342" s="3" t="str">
        <f t="shared" si="679"/>
        <v>OK</v>
      </c>
    </row>
    <row r="4343" spans="1:25" x14ac:dyDescent="0.25">
      <c r="A4343" s="3" t="str">
        <f>Raw_Data!A4343</f>
        <v>72a2c300-cc3d-4e71-81e6-85e4e309c680</v>
      </c>
      <c r="B4343" s="3">
        <f>Raw_Data!B4343</f>
        <v>38</v>
      </c>
      <c r="C4343" s="3" t="str">
        <f>Raw_Data!C4343</f>
        <v>Female</v>
      </c>
      <c r="D4343" s="3" t="str">
        <f>Raw_Data!D4343</f>
        <v>Basic</v>
      </c>
      <c r="E4343" s="3">
        <f>Raw_Data!E4343</f>
        <v>76.2</v>
      </c>
      <c r="F4343" s="3">
        <f>Raw_Data!F4343</f>
        <v>12</v>
      </c>
      <c r="G4343" s="3" t="str">
        <f>Raw_Data!G4343</f>
        <v>Africa</v>
      </c>
      <c r="H4343" s="3" t="str">
        <f>Raw_Data!H4343</f>
        <v>Laptop</v>
      </c>
      <c r="I4343" s="3">
        <f>Raw_Data!I4343</f>
        <v>8.99</v>
      </c>
      <c r="J4343" s="3">
        <f>Raw_Data!J4343</f>
        <v>0</v>
      </c>
      <c r="K4343" s="3" t="str">
        <f>Raw_Data!K4343</f>
        <v>Crypto</v>
      </c>
      <c r="L4343" s="3">
        <f>Raw_Data!L4343</f>
        <v>5</v>
      </c>
      <c r="M4343" s="3">
        <f>Raw_Data!M4343</f>
        <v>5.86</v>
      </c>
      <c r="N4343" s="3" t="str">
        <f>Raw_Data!N4343</f>
        <v>Romance</v>
      </c>
      <c r="O4343" s="3" t="str">
        <f t="shared" si="670"/>
        <v>35-44</v>
      </c>
      <c r="P4343" s="3" t="str">
        <f t="shared" si="671"/>
        <v>50h+</v>
      </c>
      <c r="Q4343" s="3" t="str">
        <f t="shared" si="672"/>
        <v>8-21d</v>
      </c>
      <c r="R4343" s="3" t="str">
        <f t="shared" si="673"/>
        <v>High</v>
      </c>
      <c r="S4343" s="3" t="str">
        <f t="shared" si="674"/>
        <v>Low</v>
      </c>
      <c r="T4343" s="3" t="str">
        <f t="shared" si="675"/>
        <v>Active</v>
      </c>
      <c r="U4343" s="4">
        <f>1/(1+EXP(-(Predictive_Model!$B$5+((B4343-Predictive_Model!$B$20)/Predictive_Model!$C$20)*Predictive_Model!$D$20+((E4343-Predictive_Model!$B$21)/Predictive_Model!$C$21)*Predictive_Model!$D$21+((F4343-Predictive_Model!$B$22)/Predictive_Model!$C$22)*Predictive_Model!$D$22+((I4343-Predictive_Model!$B$23)/Predictive_Model!$C$23)*Predictive_Model!$D$23+((L4343-Predictive_Model!$B$24)/Predictive_Model!$C$24)*Predictive_Model!$D$24+((M4343-Predictive_Model!$B$25)/Predictive_Model!$C$25)*Predictive_Model!$D$25+IF(C4343="Male",Predictive_Model!$D$31,IF(C4343="Other",Predictive_Model!$D$32,0))+IF(D4343="Premium",Predictive_Model!$D$34,IF(D4343="Standard",Predictive_Model!$D$35,0))+IF(G4343="Asia",Predictive_Model!$D$37,IF(G4343="Europe",Predictive_Model!$D$38,IF(G4343="North America",Predictive_Model!$D$39,IF(G4343="Oceania",Predictive_Model!$D$40,IF(G4343="South America",Predictive_Model!$D$41,0)))))+IF(H4343="Laptop",Predictive_Model!$D$43,IF(H4343="Mobile",Predictive_Model!$D$44,IF(H4343="TV",Predictive_Model!$D$45,IF(H4343="Tablet",Predictive_Model!$D$46,0))))+IF(K4343="Crypto",Predictive_Model!$D$48,IF(K4343="Debit Card",Predictive_Model!$D$49,IF(K4343="Gift Card",Predictive_Model!$D$50,IF(K4343="PayPal",Predictive_Model!$D$51,0))))+IF(N4343="Comedy",Predictive_Model!$D$53,IF(N4343="Documentary",Predictive_Model!$D$54,IF(N4343="Drama",Predictive_Model!$D$55,IF(N4343="Horror",Predictive_Model!$D$56,IF(N4343="Romance",Predictive_Model!$D$57,IF(N4343="Sci-Fi",Predictive_Model!$D$58,0)))))))))</f>
        <v>3.777216534587804E-14</v>
      </c>
      <c r="V4343" s="3" t="str">
        <f t="shared" si="676"/>
        <v>Low</v>
      </c>
      <c r="W4343" s="6">
        <f t="shared" si="677"/>
        <v>3.3957176645944358E-13</v>
      </c>
      <c r="X4343" s="3" t="str">
        <f t="shared" si="678"/>
        <v>Monitor</v>
      </c>
      <c r="Y4343" s="3" t="str">
        <f t="shared" si="679"/>
        <v>OK</v>
      </c>
    </row>
    <row r="4344" spans="1:25" x14ac:dyDescent="0.25">
      <c r="A4344" s="3" t="str">
        <f>Raw_Data!A4344</f>
        <v>322eef98-5dfd-41d1-b4f6-41f20f253632</v>
      </c>
      <c r="B4344" s="3">
        <f>Raw_Data!B4344</f>
        <v>58</v>
      </c>
      <c r="C4344" s="3" t="str">
        <f>Raw_Data!C4344</f>
        <v>Female</v>
      </c>
      <c r="D4344" s="3" t="str">
        <f>Raw_Data!D4344</f>
        <v>Premium</v>
      </c>
      <c r="E4344" s="3">
        <f>Raw_Data!E4344</f>
        <v>17.93</v>
      </c>
      <c r="F4344" s="3">
        <f>Raw_Data!F4344</f>
        <v>7</v>
      </c>
      <c r="G4344" s="3" t="str">
        <f>Raw_Data!G4344</f>
        <v>Europe</v>
      </c>
      <c r="H4344" s="3" t="str">
        <f>Raw_Data!H4344</f>
        <v>Laptop</v>
      </c>
      <c r="I4344" s="3">
        <f>Raw_Data!I4344</f>
        <v>17.989999999999998</v>
      </c>
      <c r="J4344" s="3">
        <f>Raw_Data!J4344</f>
        <v>0</v>
      </c>
      <c r="K4344" s="3" t="str">
        <f>Raw_Data!K4344</f>
        <v>Credit Card</v>
      </c>
      <c r="L4344" s="3">
        <f>Raw_Data!L4344</f>
        <v>1</v>
      </c>
      <c r="M4344" s="3">
        <f>Raw_Data!M4344</f>
        <v>2.2400000000000002</v>
      </c>
      <c r="N4344" s="3" t="str">
        <f>Raw_Data!N4344</f>
        <v>Documentary</v>
      </c>
      <c r="O4344" s="3" t="str">
        <f t="shared" si="670"/>
        <v>55-70</v>
      </c>
      <c r="P4344" s="3" t="str">
        <f t="shared" si="671"/>
        <v>10-24h</v>
      </c>
      <c r="Q4344" s="3" t="str">
        <f t="shared" si="672"/>
        <v>0-7d</v>
      </c>
      <c r="R4344" s="3" t="str">
        <f t="shared" si="673"/>
        <v>Medium</v>
      </c>
      <c r="S4344" s="3" t="str">
        <f t="shared" si="674"/>
        <v>High</v>
      </c>
      <c r="T4344" s="3" t="str">
        <f t="shared" si="675"/>
        <v>Active</v>
      </c>
      <c r="U4344" s="4">
        <f>1/(1+EXP(-(Predictive_Model!$B$5+((B4344-Predictive_Model!$B$20)/Predictive_Model!$C$20)*Predictive_Model!$D$20+((E4344-Predictive_Model!$B$21)/Predictive_Model!$C$21)*Predictive_Model!$D$21+((F4344-Predictive_Model!$B$22)/Predictive_Model!$C$22)*Predictive_Model!$D$22+((I4344-Predictive_Model!$B$23)/Predictive_Model!$C$23)*Predictive_Model!$D$23+((L4344-Predictive_Model!$B$24)/Predictive_Model!$C$24)*Predictive_Model!$D$24+((M4344-Predictive_Model!$B$25)/Predictive_Model!$C$25)*Predictive_Model!$D$25+IF(C4344="Male",Predictive_Model!$D$31,IF(C4344="Other",Predictive_Model!$D$32,0))+IF(D4344="Premium",Predictive_Model!$D$34,IF(D4344="Standard",Predictive_Model!$D$35,0))+IF(G4344="Asia",Predictive_Model!$D$37,IF(G4344="Europe",Predictive_Model!$D$38,IF(G4344="North America",Predictive_Model!$D$39,IF(G4344="Oceania",Predictive_Model!$D$40,IF(G4344="South America",Predictive_Model!$D$41,0)))))+IF(H4344="Laptop",Predictive_Model!$D$43,IF(H4344="Mobile",Predictive_Model!$D$44,IF(H4344="TV",Predictive_Model!$D$45,IF(H4344="Tablet",Predictive_Model!$D$46,0))))+IF(K4344="Crypto",Predictive_Model!$D$48,IF(K4344="Debit Card",Predictive_Model!$D$49,IF(K4344="Gift Card",Predictive_Model!$D$50,IF(K4344="PayPal",Predictive_Model!$D$51,0))))+IF(N4344="Comedy",Predictive_Model!$D$53,IF(N4344="Documentary",Predictive_Model!$D$54,IF(N4344="Drama",Predictive_Model!$D$55,IF(N4344="Horror",Predictive_Model!$D$56,IF(N4344="Romance",Predictive_Model!$D$57,IF(N4344="Sci-Fi",Predictive_Model!$D$58,0)))))))))</f>
        <v>1.0850081726153276E-3</v>
      </c>
      <c r="V4344" s="3" t="str">
        <f t="shared" si="676"/>
        <v>Low</v>
      </c>
      <c r="W4344" s="6">
        <f t="shared" si="677"/>
        <v>1.9519297025349741E-2</v>
      </c>
      <c r="X4344" s="3" t="str">
        <f t="shared" si="678"/>
        <v>Monitor</v>
      </c>
      <c r="Y4344" s="3" t="str">
        <f t="shared" si="679"/>
        <v>OK</v>
      </c>
    </row>
    <row r="4345" spans="1:25" x14ac:dyDescent="0.25">
      <c r="A4345" s="3" t="str">
        <f>Raw_Data!A4345</f>
        <v>3cd2ff2c-063e-4384-a092-1f812a51a456</v>
      </c>
      <c r="B4345" s="3">
        <f>Raw_Data!B4345</f>
        <v>19</v>
      </c>
      <c r="C4345" s="3" t="str">
        <f>Raw_Data!C4345</f>
        <v>Female</v>
      </c>
      <c r="D4345" s="3" t="str">
        <f>Raw_Data!D4345</f>
        <v>Premium</v>
      </c>
      <c r="E4345" s="3">
        <f>Raw_Data!E4345</f>
        <v>17.12</v>
      </c>
      <c r="F4345" s="3">
        <f>Raw_Data!F4345</f>
        <v>11</v>
      </c>
      <c r="G4345" s="3" t="str">
        <f>Raw_Data!G4345</f>
        <v>Europe</v>
      </c>
      <c r="H4345" s="3" t="str">
        <f>Raw_Data!H4345</f>
        <v>TV</v>
      </c>
      <c r="I4345" s="3">
        <f>Raw_Data!I4345</f>
        <v>17.989999999999998</v>
      </c>
      <c r="J4345" s="3">
        <f>Raw_Data!J4345</f>
        <v>0</v>
      </c>
      <c r="K4345" s="3" t="str">
        <f>Raw_Data!K4345</f>
        <v>Credit Card</v>
      </c>
      <c r="L4345" s="3">
        <f>Raw_Data!L4345</f>
        <v>1</v>
      </c>
      <c r="M4345" s="3">
        <f>Raw_Data!M4345</f>
        <v>1.43</v>
      </c>
      <c r="N4345" s="3" t="str">
        <f>Raw_Data!N4345</f>
        <v>Sci-Fi</v>
      </c>
      <c r="O4345" s="3" t="str">
        <f t="shared" si="670"/>
        <v>18-24</v>
      </c>
      <c r="P4345" s="3" t="str">
        <f t="shared" si="671"/>
        <v>10-24h</v>
      </c>
      <c r="Q4345" s="3" t="str">
        <f t="shared" si="672"/>
        <v>8-21d</v>
      </c>
      <c r="R4345" s="3" t="str">
        <f t="shared" si="673"/>
        <v>Medium</v>
      </c>
      <c r="S4345" s="3" t="str">
        <f t="shared" si="674"/>
        <v>High</v>
      </c>
      <c r="T4345" s="3" t="str">
        <f t="shared" si="675"/>
        <v>Active</v>
      </c>
      <c r="U4345" s="4">
        <f>1/(1+EXP(-(Predictive_Model!$B$5+((B4345-Predictive_Model!$B$20)/Predictive_Model!$C$20)*Predictive_Model!$D$20+((E4345-Predictive_Model!$B$21)/Predictive_Model!$C$21)*Predictive_Model!$D$21+((F4345-Predictive_Model!$B$22)/Predictive_Model!$C$22)*Predictive_Model!$D$22+((I4345-Predictive_Model!$B$23)/Predictive_Model!$C$23)*Predictive_Model!$D$23+((L4345-Predictive_Model!$B$24)/Predictive_Model!$C$24)*Predictive_Model!$D$24+((M4345-Predictive_Model!$B$25)/Predictive_Model!$C$25)*Predictive_Model!$D$25+IF(C4345="Male",Predictive_Model!$D$31,IF(C4345="Other",Predictive_Model!$D$32,0))+IF(D4345="Premium",Predictive_Model!$D$34,IF(D4345="Standard",Predictive_Model!$D$35,0))+IF(G4345="Asia",Predictive_Model!$D$37,IF(G4345="Europe",Predictive_Model!$D$38,IF(G4345="North America",Predictive_Model!$D$39,IF(G4345="Oceania",Predictive_Model!$D$40,IF(G4345="South America",Predictive_Model!$D$41,0)))))+IF(H4345="Laptop",Predictive_Model!$D$43,IF(H4345="Mobile",Predictive_Model!$D$44,IF(H4345="TV",Predictive_Model!$D$45,IF(H4345="Tablet",Predictive_Model!$D$46,0))))+IF(K4345="Crypto",Predictive_Model!$D$48,IF(K4345="Debit Card",Predictive_Model!$D$49,IF(K4345="Gift Card",Predictive_Model!$D$50,IF(K4345="PayPal",Predictive_Model!$D$51,0))))+IF(N4345="Comedy",Predictive_Model!$D$53,IF(N4345="Documentary",Predictive_Model!$D$54,IF(N4345="Drama",Predictive_Model!$D$55,IF(N4345="Horror",Predictive_Model!$D$56,IF(N4345="Romance",Predictive_Model!$D$57,IF(N4345="Sci-Fi",Predictive_Model!$D$58,0)))))))))</f>
        <v>7.3144579831863907E-3</v>
      </c>
      <c r="V4345" s="3" t="str">
        <f t="shared" si="676"/>
        <v>Low</v>
      </c>
      <c r="W4345" s="6">
        <f t="shared" si="677"/>
        <v>0.13158709911752317</v>
      </c>
      <c r="X4345" s="3" t="str">
        <f t="shared" si="678"/>
        <v>Monitor</v>
      </c>
      <c r="Y4345" s="3" t="str">
        <f t="shared" si="679"/>
        <v>OK</v>
      </c>
    </row>
    <row r="4346" spans="1:25" x14ac:dyDescent="0.25">
      <c r="A4346" s="3" t="str">
        <f>Raw_Data!A4346</f>
        <v>439b60cc-9888-424f-98f0-d2ed345b5dd5</v>
      </c>
      <c r="B4346" s="3">
        <f>Raw_Data!B4346</f>
        <v>54</v>
      </c>
      <c r="C4346" s="3" t="str">
        <f>Raw_Data!C4346</f>
        <v>Other</v>
      </c>
      <c r="D4346" s="3" t="str">
        <f>Raw_Data!D4346</f>
        <v>Basic</v>
      </c>
      <c r="E4346" s="3">
        <f>Raw_Data!E4346</f>
        <v>11.19</v>
      </c>
      <c r="F4346" s="3">
        <f>Raw_Data!F4346</f>
        <v>27</v>
      </c>
      <c r="G4346" s="3" t="str">
        <f>Raw_Data!G4346</f>
        <v>South America</v>
      </c>
      <c r="H4346" s="3" t="str">
        <f>Raw_Data!H4346</f>
        <v>TV</v>
      </c>
      <c r="I4346" s="3">
        <f>Raw_Data!I4346</f>
        <v>8.99</v>
      </c>
      <c r="J4346" s="3">
        <f>Raw_Data!J4346</f>
        <v>1</v>
      </c>
      <c r="K4346" s="3" t="str">
        <f>Raw_Data!K4346</f>
        <v>Gift Card</v>
      </c>
      <c r="L4346" s="3">
        <f>Raw_Data!L4346</f>
        <v>1</v>
      </c>
      <c r="M4346" s="3">
        <f>Raw_Data!M4346</f>
        <v>0.4</v>
      </c>
      <c r="N4346" s="3" t="str">
        <f>Raw_Data!N4346</f>
        <v>Comedy</v>
      </c>
      <c r="O4346" s="3" t="str">
        <f t="shared" si="670"/>
        <v>45-54</v>
      </c>
      <c r="P4346" s="3" t="str">
        <f t="shared" si="671"/>
        <v>10-24h</v>
      </c>
      <c r="Q4346" s="3" t="str">
        <f t="shared" si="672"/>
        <v>22-45d</v>
      </c>
      <c r="R4346" s="3" t="str">
        <f t="shared" si="673"/>
        <v>Medium</v>
      </c>
      <c r="S4346" s="3" t="str">
        <f t="shared" si="674"/>
        <v>Low</v>
      </c>
      <c r="T4346" s="3" t="str">
        <f t="shared" si="675"/>
        <v>Churned</v>
      </c>
      <c r="U4346" s="4">
        <f>1/(1+EXP(-(Predictive_Model!$B$5+((B4346-Predictive_Model!$B$20)/Predictive_Model!$C$20)*Predictive_Model!$D$20+((E4346-Predictive_Model!$B$21)/Predictive_Model!$C$21)*Predictive_Model!$D$21+((F4346-Predictive_Model!$B$22)/Predictive_Model!$C$22)*Predictive_Model!$D$22+((I4346-Predictive_Model!$B$23)/Predictive_Model!$C$23)*Predictive_Model!$D$23+((L4346-Predictive_Model!$B$24)/Predictive_Model!$C$24)*Predictive_Model!$D$24+((M4346-Predictive_Model!$B$25)/Predictive_Model!$C$25)*Predictive_Model!$D$25+IF(C4346="Male",Predictive_Model!$D$31,IF(C4346="Other",Predictive_Model!$D$32,0))+IF(D4346="Premium",Predictive_Model!$D$34,IF(D4346="Standard",Predictive_Model!$D$35,0))+IF(G4346="Asia",Predictive_Model!$D$37,IF(G4346="Europe",Predictive_Model!$D$38,IF(G4346="North America",Predictive_Model!$D$39,IF(G4346="Oceania",Predictive_Model!$D$40,IF(G4346="South America",Predictive_Model!$D$41,0)))))+IF(H4346="Laptop",Predictive_Model!$D$43,IF(H4346="Mobile",Predictive_Model!$D$44,IF(H4346="TV",Predictive_Model!$D$45,IF(H4346="Tablet",Predictive_Model!$D$46,0))))+IF(K4346="Crypto",Predictive_Model!$D$48,IF(K4346="Debit Card",Predictive_Model!$D$49,IF(K4346="Gift Card",Predictive_Model!$D$50,IF(K4346="PayPal",Predictive_Model!$D$51,0))))+IF(N4346="Comedy",Predictive_Model!$D$53,IF(N4346="Documentary",Predictive_Model!$D$54,IF(N4346="Drama",Predictive_Model!$D$55,IF(N4346="Horror",Predictive_Model!$D$56,IF(N4346="Romance",Predictive_Model!$D$57,IF(N4346="Sci-Fi",Predictive_Model!$D$58,0)))))))))</f>
        <v>0.98299675720985058</v>
      </c>
      <c r="V4346" s="3" t="str">
        <f t="shared" si="676"/>
        <v>Critical</v>
      </c>
      <c r="W4346" s="6">
        <f t="shared" si="677"/>
        <v>8.99</v>
      </c>
      <c r="X4346" s="3" t="str">
        <f t="shared" si="678"/>
        <v>Priority 2</v>
      </c>
      <c r="Y4346" s="3" t="str">
        <f t="shared" si="679"/>
        <v>OK</v>
      </c>
    </row>
    <row r="4347" spans="1:25" x14ac:dyDescent="0.25">
      <c r="A4347" s="3" t="str">
        <f>Raw_Data!A4347</f>
        <v>261ddbef-9b7a-4226-a1b6-631ae8dbf332</v>
      </c>
      <c r="B4347" s="3">
        <f>Raw_Data!B4347</f>
        <v>26</v>
      </c>
      <c r="C4347" s="3" t="str">
        <f>Raw_Data!C4347</f>
        <v>Other</v>
      </c>
      <c r="D4347" s="3" t="str">
        <f>Raw_Data!D4347</f>
        <v>Standard</v>
      </c>
      <c r="E4347" s="3">
        <f>Raw_Data!E4347</f>
        <v>9.6</v>
      </c>
      <c r="F4347" s="3">
        <f>Raw_Data!F4347</f>
        <v>18</v>
      </c>
      <c r="G4347" s="3" t="str">
        <f>Raw_Data!G4347</f>
        <v>Oceania</v>
      </c>
      <c r="H4347" s="3" t="str">
        <f>Raw_Data!H4347</f>
        <v>Desktop</v>
      </c>
      <c r="I4347" s="3">
        <f>Raw_Data!I4347</f>
        <v>13.99</v>
      </c>
      <c r="J4347" s="3">
        <f>Raw_Data!J4347</f>
        <v>0</v>
      </c>
      <c r="K4347" s="3" t="str">
        <f>Raw_Data!K4347</f>
        <v>Crypto</v>
      </c>
      <c r="L4347" s="3">
        <f>Raw_Data!L4347</f>
        <v>4</v>
      </c>
      <c r="M4347" s="3">
        <f>Raw_Data!M4347</f>
        <v>0.51</v>
      </c>
      <c r="N4347" s="3" t="str">
        <f>Raw_Data!N4347</f>
        <v>Horror</v>
      </c>
      <c r="O4347" s="3" t="str">
        <f t="shared" si="670"/>
        <v>25-34</v>
      </c>
      <c r="P4347" s="3" t="str">
        <f t="shared" si="671"/>
        <v>&lt;10h</v>
      </c>
      <c r="Q4347" s="3" t="str">
        <f t="shared" si="672"/>
        <v>8-21d</v>
      </c>
      <c r="R4347" s="3" t="str">
        <f t="shared" si="673"/>
        <v>Medium</v>
      </c>
      <c r="S4347" s="3" t="str">
        <f t="shared" si="674"/>
        <v>Mid</v>
      </c>
      <c r="T4347" s="3" t="str">
        <f t="shared" si="675"/>
        <v>Active</v>
      </c>
      <c r="U4347" s="4">
        <f>1/(1+EXP(-(Predictive_Model!$B$5+((B4347-Predictive_Model!$B$20)/Predictive_Model!$C$20)*Predictive_Model!$D$20+((E4347-Predictive_Model!$B$21)/Predictive_Model!$C$21)*Predictive_Model!$D$21+((F4347-Predictive_Model!$B$22)/Predictive_Model!$C$22)*Predictive_Model!$D$22+((I4347-Predictive_Model!$B$23)/Predictive_Model!$C$23)*Predictive_Model!$D$23+((L4347-Predictive_Model!$B$24)/Predictive_Model!$C$24)*Predictive_Model!$D$24+((M4347-Predictive_Model!$B$25)/Predictive_Model!$C$25)*Predictive_Model!$D$25+IF(C4347="Male",Predictive_Model!$D$31,IF(C4347="Other",Predictive_Model!$D$32,0))+IF(D4347="Premium",Predictive_Model!$D$34,IF(D4347="Standard",Predictive_Model!$D$35,0))+IF(G4347="Asia",Predictive_Model!$D$37,IF(G4347="Europe",Predictive_Model!$D$38,IF(G4347="North America",Predictive_Model!$D$39,IF(G4347="Oceania",Predictive_Model!$D$40,IF(G4347="South America",Predictive_Model!$D$41,0)))))+IF(H4347="Laptop",Predictive_Model!$D$43,IF(H4347="Mobile",Predictive_Model!$D$44,IF(H4347="TV",Predictive_Model!$D$45,IF(H4347="Tablet",Predictive_Model!$D$46,0))))+IF(K4347="Crypto",Predictive_Model!$D$48,IF(K4347="Debit Card",Predictive_Model!$D$49,IF(K4347="Gift Card",Predictive_Model!$D$50,IF(K4347="PayPal",Predictive_Model!$D$51,0))))+IF(N4347="Comedy",Predictive_Model!$D$53,IF(N4347="Documentary",Predictive_Model!$D$54,IF(N4347="Drama",Predictive_Model!$D$55,IF(N4347="Horror",Predictive_Model!$D$56,IF(N4347="Romance",Predictive_Model!$D$57,IF(N4347="Sci-Fi",Predictive_Model!$D$58,0)))))))))</f>
        <v>0.4157950530089139</v>
      </c>
      <c r="V4347" s="3" t="str">
        <f t="shared" si="676"/>
        <v>Medium</v>
      </c>
      <c r="W4347" s="6">
        <f t="shared" si="677"/>
        <v>5.8169727915947051</v>
      </c>
      <c r="X4347" s="3" t="str">
        <f t="shared" si="678"/>
        <v>Monitor</v>
      </c>
      <c r="Y4347" s="3" t="str">
        <f t="shared" si="679"/>
        <v>OK</v>
      </c>
    </row>
    <row r="4348" spans="1:25" x14ac:dyDescent="0.25">
      <c r="A4348" s="3" t="str">
        <f>Raw_Data!A4348</f>
        <v>0451999d-c51d-4453-8015-9dc317341a30</v>
      </c>
      <c r="B4348" s="3">
        <f>Raw_Data!B4348</f>
        <v>23</v>
      </c>
      <c r="C4348" s="3" t="str">
        <f>Raw_Data!C4348</f>
        <v>Other</v>
      </c>
      <c r="D4348" s="3" t="str">
        <f>Raw_Data!D4348</f>
        <v>Premium</v>
      </c>
      <c r="E4348" s="3">
        <f>Raw_Data!E4348</f>
        <v>30.22</v>
      </c>
      <c r="F4348" s="3">
        <f>Raw_Data!F4348</f>
        <v>27</v>
      </c>
      <c r="G4348" s="3" t="str">
        <f>Raw_Data!G4348</f>
        <v>South America</v>
      </c>
      <c r="H4348" s="3" t="str">
        <f>Raw_Data!H4348</f>
        <v>Desktop</v>
      </c>
      <c r="I4348" s="3">
        <f>Raw_Data!I4348</f>
        <v>17.989999999999998</v>
      </c>
      <c r="J4348" s="3">
        <f>Raw_Data!J4348</f>
        <v>0</v>
      </c>
      <c r="K4348" s="3" t="str">
        <f>Raw_Data!K4348</f>
        <v>Gift Card</v>
      </c>
      <c r="L4348" s="3">
        <f>Raw_Data!L4348</f>
        <v>1</v>
      </c>
      <c r="M4348" s="3">
        <f>Raw_Data!M4348</f>
        <v>1.08</v>
      </c>
      <c r="N4348" s="3" t="str">
        <f>Raw_Data!N4348</f>
        <v>Sci-Fi</v>
      </c>
      <c r="O4348" s="3" t="str">
        <f t="shared" si="670"/>
        <v>18-24</v>
      </c>
      <c r="P4348" s="3" t="str">
        <f t="shared" si="671"/>
        <v>25-49h</v>
      </c>
      <c r="Q4348" s="3" t="str">
        <f t="shared" si="672"/>
        <v>22-45d</v>
      </c>
      <c r="R4348" s="3" t="str">
        <f t="shared" si="673"/>
        <v>Medium</v>
      </c>
      <c r="S4348" s="3" t="str">
        <f t="shared" si="674"/>
        <v>High</v>
      </c>
      <c r="T4348" s="3" t="str">
        <f t="shared" si="675"/>
        <v>Active</v>
      </c>
      <c r="U4348" s="4">
        <f>1/(1+EXP(-(Predictive_Model!$B$5+((B4348-Predictive_Model!$B$20)/Predictive_Model!$C$20)*Predictive_Model!$D$20+((E4348-Predictive_Model!$B$21)/Predictive_Model!$C$21)*Predictive_Model!$D$21+((F4348-Predictive_Model!$B$22)/Predictive_Model!$C$22)*Predictive_Model!$D$22+((I4348-Predictive_Model!$B$23)/Predictive_Model!$C$23)*Predictive_Model!$D$23+((L4348-Predictive_Model!$B$24)/Predictive_Model!$C$24)*Predictive_Model!$D$24+((M4348-Predictive_Model!$B$25)/Predictive_Model!$C$25)*Predictive_Model!$D$25+IF(C4348="Male",Predictive_Model!$D$31,IF(C4348="Other",Predictive_Model!$D$32,0))+IF(D4348="Premium",Predictive_Model!$D$34,IF(D4348="Standard",Predictive_Model!$D$35,0))+IF(G4348="Asia",Predictive_Model!$D$37,IF(G4348="Europe",Predictive_Model!$D$38,IF(G4348="North America",Predictive_Model!$D$39,IF(G4348="Oceania",Predictive_Model!$D$40,IF(G4348="South America",Predictive_Model!$D$41,0)))))+IF(H4348="Laptop",Predictive_Model!$D$43,IF(H4348="Mobile",Predictive_Model!$D$44,IF(H4348="TV",Predictive_Model!$D$45,IF(H4348="Tablet",Predictive_Model!$D$46,0))))+IF(K4348="Crypto",Predictive_Model!$D$48,IF(K4348="Debit Card",Predictive_Model!$D$49,IF(K4348="Gift Card",Predictive_Model!$D$50,IF(K4348="PayPal",Predictive_Model!$D$51,0))))+IF(N4348="Comedy",Predictive_Model!$D$53,IF(N4348="Documentary",Predictive_Model!$D$54,IF(N4348="Drama",Predictive_Model!$D$55,IF(N4348="Horror",Predictive_Model!$D$56,IF(N4348="Romance",Predictive_Model!$D$57,IF(N4348="Sci-Fi",Predictive_Model!$D$58,0)))))))))</f>
        <v>3.0345694246800424E-3</v>
      </c>
      <c r="V4348" s="3" t="str">
        <f t="shared" si="676"/>
        <v>Low</v>
      </c>
      <c r="W4348" s="6">
        <f t="shared" si="677"/>
        <v>5.4591903949993956E-2</v>
      </c>
      <c r="X4348" s="3" t="str">
        <f t="shared" si="678"/>
        <v>Monitor</v>
      </c>
      <c r="Y4348" s="3" t="str">
        <f t="shared" si="679"/>
        <v>OK</v>
      </c>
    </row>
    <row r="4349" spans="1:25" x14ac:dyDescent="0.25">
      <c r="A4349" s="3" t="str">
        <f>Raw_Data!A4349</f>
        <v>6ed5f317-ba85-4aac-8f7b-0324686982f6</v>
      </c>
      <c r="B4349" s="3">
        <f>Raw_Data!B4349</f>
        <v>25</v>
      </c>
      <c r="C4349" s="3" t="str">
        <f>Raw_Data!C4349</f>
        <v>Male</v>
      </c>
      <c r="D4349" s="3" t="str">
        <f>Raw_Data!D4349</f>
        <v>Basic</v>
      </c>
      <c r="E4349" s="3">
        <f>Raw_Data!E4349</f>
        <v>12.69</v>
      </c>
      <c r="F4349" s="3">
        <f>Raw_Data!F4349</f>
        <v>39</v>
      </c>
      <c r="G4349" s="3" t="str">
        <f>Raw_Data!G4349</f>
        <v>Europe</v>
      </c>
      <c r="H4349" s="3" t="str">
        <f>Raw_Data!H4349</f>
        <v>Mobile</v>
      </c>
      <c r="I4349" s="3">
        <f>Raw_Data!I4349</f>
        <v>8.99</v>
      </c>
      <c r="J4349" s="3">
        <f>Raw_Data!J4349</f>
        <v>1</v>
      </c>
      <c r="K4349" s="3" t="str">
        <f>Raw_Data!K4349</f>
        <v>Credit Card</v>
      </c>
      <c r="L4349" s="3">
        <f>Raw_Data!L4349</f>
        <v>3</v>
      </c>
      <c r="M4349" s="3">
        <f>Raw_Data!M4349</f>
        <v>0.32</v>
      </c>
      <c r="N4349" s="3" t="str">
        <f>Raw_Data!N4349</f>
        <v>Sci-Fi</v>
      </c>
      <c r="O4349" s="3" t="str">
        <f t="shared" si="670"/>
        <v>25-34</v>
      </c>
      <c r="P4349" s="3" t="str">
        <f t="shared" si="671"/>
        <v>10-24h</v>
      </c>
      <c r="Q4349" s="3" t="str">
        <f t="shared" si="672"/>
        <v>22-45d</v>
      </c>
      <c r="R4349" s="3" t="str">
        <f t="shared" si="673"/>
        <v>Medium</v>
      </c>
      <c r="S4349" s="3" t="str">
        <f t="shared" si="674"/>
        <v>Low</v>
      </c>
      <c r="T4349" s="3" t="str">
        <f t="shared" si="675"/>
        <v>Churned</v>
      </c>
      <c r="U4349" s="4">
        <f>1/(1+EXP(-(Predictive_Model!$B$5+((B4349-Predictive_Model!$B$20)/Predictive_Model!$C$20)*Predictive_Model!$D$20+((E4349-Predictive_Model!$B$21)/Predictive_Model!$C$21)*Predictive_Model!$D$21+((F4349-Predictive_Model!$B$22)/Predictive_Model!$C$22)*Predictive_Model!$D$22+((I4349-Predictive_Model!$B$23)/Predictive_Model!$C$23)*Predictive_Model!$D$23+((L4349-Predictive_Model!$B$24)/Predictive_Model!$C$24)*Predictive_Model!$D$24+((M4349-Predictive_Model!$B$25)/Predictive_Model!$C$25)*Predictive_Model!$D$25+IF(C4349="Male",Predictive_Model!$D$31,IF(C4349="Other",Predictive_Model!$D$32,0))+IF(D4349="Premium",Predictive_Model!$D$34,IF(D4349="Standard",Predictive_Model!$D$35,0))+IF(G4349="Asia",Predictive_Model!$D$37,IF(G4349="Europe",Predictive_Model!$D$38,IF(G4349="North America",Predictive_Model!$D$39,IF(G4349="Oceania",Predictive_Model!$D$40,IF(G4349="South America",Predictive_Model!$D$41,0)))))+IF(H4349="Laptop",Predictive_Model!$D$43,IF(H4349="Mobile",Predictive_Model!$D$44,IF(H4349="TV",Predictive_Model!$D$45,IF(H4349="Tablet",Predictive_Model!$D$46,0))))+IF(K4349="Crypto",Predictive_Model!$D$48,IF(K4349="Debit Card",Predictive_Model!$D$49,IF(K4349="Gift Card",Predictive_Model!$D$50,IF(K4349="PayPal",Predictive_Model!$D$51,0))))+IF(N4349="Comedy",Predictive_Model!$D$53,IF(N4349="Documentary",Predictive_Model!$D$54,IF(N4349="Drama",Predictive_Model!$D$55,IF(N4349="Horror",Predictive_Model!$D$56,IF(N4349="Romance",Predictive_Model!$D$57,IF(N4349="Sci-Fi",Predictive_Model!$D$58,0)))))))))</f>
        <v>0.99471099583038358</v>
      </c>
      <c r="V4349" s="3" t="str">
        <f t="shared" si="676"/>
        <v>Critical</v>
      </c>
      <c r="W4349" s="6">
        <f t="shared" si="677"/>
        <v>8.99</v>
      </c>
      <c r="X4349" s="3" t="str">
        <f t="shared" si="678"/>
        <v>Priority 2</v>
      </c>
      <c r="Y4349" s="3" t="str">
        <f t="shared" si="679"/>
        <v>OK</v>
      </c>
    </row>
    <row r="4350" spans="1:25" x14ac:dyDescent="0.25">
      <c r="A4350" s="3" t="str">
        <f>Raw_Data!A4350</f>
        <v>0b811eb1-b4b7-4873-ab45-437e74f75a6c</v>
      </c>
      <c r="B4350" s="3">
        <f>Raw_Data!B4350</f>
        <v>18</v>
      </c>
      <c r="C4350" s="3" t="str">
        <f>Raw_Data!C4350</f>
        <v>Male</v>
      </c>
      <c r="D4350" s="3" t="str">
        <f>Raw_Data!D4350</f>
        <v>Basic</v>
      </c>
      <c r="E4350" s="3">
        <f>Raw_Data!E4350</f>
        <v>29.27</v>
      </c>
      <c r="F4350" s="3">
        <f>Raw_Data!F4350</f>
        <v>45</v>
      </c>
      <c r="G4350" s="3" t="str">
        <f>Raw_Data!G4350</f>
        <v>Asia</v>
      </c>
      <c r="H4350" s="3" t="str">
        <f>Raw_Data!H4350</f>
        <v>Laptop</v>
      </c>
      <c r="I4350" s="3">
        <f>Raw_Data!I4350</f>
        <v>8.99</v>
      </c>
      <c r="J4350" s="3">
        <f>Raw_Data!J4350</f>
        <v>1</v>
      </c>
      <c r="K4350" s="3" t="str">
        <f>Raw_Data!K4350</f>
        <v>Crypto</v>
      </c>
      <c r="L4350" s="3">
        <f>Raw_Data!L4350</f>
        <v>1</v>
      </c>
      <c r="M4350" s="3">
        <f>Raw_Data!M4350</f>
        <v>0.64</v>
      </c>
      <c r="N4350" s="3" t="str">
        <f>Raw_Data!N4350</f>
        <v>Sci-Fi</v>
      </c>
      <c r="O4350" s="3" t="str">
        <f t="shared" si="670"/>
        <v>18-24</v>
      </c>
      <c r="P4350" s="3" t="str">
        <f t="shared" si="671"/>
        <v>25-49h</v>
      </c>
      <c r="Q4350" s="3" t="str">
        <f t="shared" si="672"/>
        <v>22-45d</v>
      </c>
      <c r="R4350" s="3" t="str">
        <f t="shared" si="673"/>
        <v>Medium</v>
      </c>
      <c r="S4350" s="3" t="str">
        <f t="shared" si="674"/>
        <v>Low</v>
      </c>
      <c r="T4350" s="3" t="str">
        <f t="shared" si="675"/>
        <v>Churned</v>
      </c>
      <c r="U4350" s="4">
        <f>1/(1+EXP(-(Predictive_Model!$B$5+((B4350-Predictive_Model!$B$20)/Predictive_Model!$C$20)*Predictive_Model!$D$20+((E4350-Predictive_Model!$B$21)/Predictive_Model!$C$21)*Predictive_Model!$D$21+((F4350-Predictive_Model!$B$22)/Predictive_Model!$C$22)*Predictive_Model!$D$22+((I4350-Predictive_Model!$B$23)/Predictive_Model!$C$23)*Predictive_Model!$D$23+((L4350-Predictive_Model!$B$24)/Predictive_Model!$C$24)*Predictive_Model!$D$24+((M4350-Predictive_Model!$B$25)/Predictive_Model!$C$25)*Predictive_Model!$D$25+IF(C4350="Male",Predictive_Model!$D$31,IF(C4350="Other",Predictive_Model!$D$32,0))+IF(D4350="Premium",Predictive_Model!$D$34,IF(D4350="Standard",Predictive_Model!$D$35,0))+IF(G4350="Asia",Predictive_Model!$D$37,IF(G4350="Europe",Predictive_Model!$D$38,IF(G4350="North America",Predictive_Model!$D$39,IF(G4350="Oceania",Predictive_Model!$D$40,IF(G4350="South America",Predictive_Model!$D$41,0)))))+IF(H4350="Laptop",Predictive_Model!$D$43,IF(H4350="Mobile",Predictive_Model!$D$44,IF(H4350="TV",Predictive_Model!$D$45,IF(H4350="Tablet",Predictive_Model!$D$46,0))))+IF(K4350="Crypto",Predictive_Model!$D$48,IF(K4350="Debit Card",Predictive_Model!$D$49,IF(K4350="Gift Card",Predictive_Model!$D$50,IF(K4350="PayPal",Predictive_Model!$D$51,0))))+IF(N4350="Comedy",Predictive_Model!$D$53,IF(N4350="Documentary",Predictive_Model!$D$54,IF(N4350="Drama",Predictive_Model!$D$55,IF(N4350="Horror",Predictive_Model!$D$56,IF(N4350="Romance",Predictive_Model!$D$57,IF(N4350="Sci-Fi",Predictive_Model!$D$58,0)))))))))</f>
        <v>0.50577016234015271</v>
      </c>
      <c r="V4350" s="3" t="str">
        <f t="shared" si="676"/>
        <v>High</v>
      </c>
      <c r="W4350" s="6">
        <f t="shared" si="677"/>
        <v>8.99</v>
      </c>
      <c r="X4350" s="3" t="str">
        <f t="shared" si="678"/>
        <v>Priority 2</v>
      </c>
      <c r="Y4350" s="3" t="str">
        <f t="shared" si="679"/>
        <v>OK</v>
      </c>
    </row>
    <row r="4351" spans="1:25" x14ac:dyDescent="0.25">
      <c r="A4351" s="3" t="str">
        <f>Raw_Data!A4351</f>
        <v>d85b071c-30c4-4396-9b9d-14e3e60e724f</v>
      </c>
      <c r="B4351" s="3">
        <f>Raw_Data!B4351</f>
        <v>44</v>
      </c>
      <c r="C4351" s="3" t="str">
        <f>Raw_Data!C4351</f>
        <v>Female</v>
      </c>
      <c r="D4351" s="3" t="str">
        <f>Raw_Data!D4351</f>
        <v>Basic</v>
      </c>
      <c r="E4351" s="3">
        <f>Raw_Data!E4351</f>
        <v>40.75</v>
      </c>
      <c r="F4351" s="3">
        <f>Raw_Data!F4351</f>
        <v>9</v>
      </c>
      <c r="G4351" s="3" t="str">
        <f>Raw_Data!G4351</f>
        <v>South America</v>
      </c>
      <c r="H4351" s="3" t="str">
        <f>Raw_Data!H4351</f>
        <v>Desktop</v>
      </c>
      <c r="I4351" s="3">
        <f>Raw_Data!I4351</f>
        <v>8.99</v>
      </c>
      <c r="J4351" s="3">
        <f>Raw_Data!J4351</f>
        <v>0</v>
      </c>
      <c r="K4351" s="3" t="str">
        <f>Raw_Data!K4351</f>
        <v>Gift Card</v>
      </c>
      <c r="L4351" s="3">
        <f>Raw_Data!L4351</f>
        <v>1</v>
      </c>
      <c r="M4351" s="3">
        <f>Raw_Data!M4351</f>
        <v>4.08</v>
      </c>
      <c r="N4351" s="3" t="str">
        <f>Raw_Data!N4351</f>
        <v>Documentary</v>
      </c>
      <c r="O4351" s="3" t="str">
        <f t="shared" si="670"/>
        <v>35-44</v>
      </c>
      <c r="P4351" s="3" t="str">
        <f t="shared" si="671"/>
        <v>25-49h</v>
      </c>
      <c r="Q4351" s="3" t="str">
        <f t="shared" si="672"/>
        <v>8-21d</v>
      </c>
      <c r="R4351" s="3" t="str">
        <f t="shared" si="673"/>
        <v>High</v>
      </c>
      <c r="S4351" s="3" t="str">
        <f t="shared" si="674"/>
        <v>Low</v>
      </c>
      <c r="T4351" s="3" t="str">
        <f t="shared" si="675"/>
        <v>Active</v>
      </c>
      <c r="U4351" s="4">
        <f>1/(1+EXP(-(Predictive_Model!$B$5+((B4351-Predictive_Model!$B$20)/Predictive_Model!$C$20)*Predictive_Model!$D$20+((E4351-Predictive_Model!$B$21)/Predictive_Model!$C$21)*Predictive_Model!$D$21+((F4351-Predictive_Model!$B$22)/Predictive_Model!$C$22)*Predictive_Model!$D$22+((I4351-Predictive_Model!$B$23)/Predictive_Model!$C$23)*Predictive_Model!$D$23+((L4351-Predictive_Model!$B$24)/Predictive_Model!$C$24)*Predictive_Model!$D$24+((M4351-Predictive_Model!$B$25)/Predictive_Model!$C$25)*Predictive_Model!$D$25+IF(C4351="Male",Predictive_Model!$D$31,IF(C4351="Other",Predictive_Model!$D$32,0))+IF(D4351="Premium",Predictive_Model!$D$34,IF(D4351="Standard",Predictive_Model!$D$35,0))+IF(G4351="Asia",Predictive_Model!$D$37,IF(G4351="Europe",Predictive_Model!$D$38,IF(G4351="North America",Predictive_Model!$D$39,IF(G4351="Oceania",Predictive_Model!$D$40,IF(G4351="South America",Predictive_Model!$D$41,0)))))+IF(H4351="Laptop",Predictive_Model!$D$43,IF(H4351="Mobile",Predictive_Model!$D$44,IF(H4351="TV",Predictive_Model!$D$45,IF(H4351="Tablet",Predictive_Model!$D$46,0))))+IF(K4351="Crypto",Predictive_Model!$D$48,IF(K4351="Debit Card",Predictive_Model!$D$49,IF(K4351="Gift Card",Predictive_Model!$D$50,IF(K4351="PayPal",Predictive_Model!$D$51,0))))+IF(N4351="Comedy",Predictive_Model!$D$53,IF(N4351="Documentary",Predictive_Model!$D$54,IF(N4351="Drama",Predictive_Model!$D$55,IF(N4351="Horror",Predictive_Model!$D$56,IF(N4351="Romance",Predictive_Model!$D$57,IF(N4351="Sci-Fi",Predictive_Model!$D$58,0)))))))))</f>
        <v>1.3687796621905717E-6</v>
      </c>
      <c r="V4351" s="3" t="str">
        <f t="shared" si="676"/>
        <v>Low</v>
      </c>
      <c r="W4351" s="6">
        <f t="shared" si="677"/>
        <v>1.2305329163093239E-5</v>
      </c>
      <c r="X4351" s="3" t="str">
        <f t="shared" si="678"/>
        <v>Monitor</v>
      </c>
      <c r="Y4351" s="3" t="str">
        <f t="shared" si="679"/>
        <v>OK</v>
      </c>
    </row>
    <row r="4352" spans="1:25" x14ac:dyDescent="0.25">
      <c r="A4352" s="3" t="str">
        <f>Raw_Data!A4352</f>
        <v>11c1de99-a041-4f28-9158-033c5e09ef50</v>
      </c>
      <c r="B4352" s="3">
        <f>Raw_Data!B4352</f>
        <v>56</v>
      </c>
      <c r="C4352" s="3" t="str">
        <f>Raw_Data!C4352</f>
        <v>Male</v>
      </c>
      <c r="D4352" s="3" t="str">
        <f>Raw_Data!D4352</f>
        <v>Basic</v>
      </c>
      <c r="E4352" s="3">
        <f>Raw_Data!E4352</f>
        <v>15.94</v>
      </c>
      <c r="F4352" s="3">
        <f>Raw_Data!F4352</f>
        <v>12</v>
      </c>
      <c r="G4352" s="3" t="str">
        <f>Raw_Data!G4352</f>
        <v>North America</v>
      </c>
      <c r="H4352" s="3" t="str">
        <f>Raw_Data!H4352</f>
        <v>TV</v>
      </c>
      <c r="I4352" s="3">
        <f>Raw_Data!I4352</f>
        <v>8.99</v>
      </c>
      <c r="J4352" s="3">
        <f>Raw_Data!J4352</f>
        <v>0</v>
      </c>
      <c r="K4352" s="3" t="str">
        <f>Raw_Data!K4352</f>
        <v>Gift Card</v>
      </c>
      <c r="L4352" s="3">
        <f>Raw_Data!L4352</f>
        <v>2</v>
      </c>
      <c r="M4352" s="3">
        <f>Raw_Data!M4352</f>
        <v>1.23</v>
      </c>
      <c r="N4352" s="3" t="str">
        <f>Raw_Data!N4352</f>
        <v>Documentary</v>
      </c>
      <c r="O4352" s="3" t="str">
        <f t="shared" si="670"/>
        <v>55-70</v>
      </c>
      <c r="P4352" s="3" t="str">
        <f t="shared" si="671"/>
        <v>10-24h</v>
      </c>
      <c r="Q4352" s="3" t="str">
        <f t="shared" si="672"/>
        <v>8-21d</v>
      </c>
      <c r="R4352" s="3" t="str">
        <f t="shared" si="673"/>
        <v>Medium</v>
      </c>
      <c r="S4352" s="3" t="str">
        <f t="shared" si="674"/>
        <v>Low</v>
      </c>
      <c r="T4352" s="3" t="str">
        <f t="shared" si="675"/>
        <v>Active</v>
      </c>
      <c r="U4352" s="4">
        <f>1/(1+EXP(-(Predictive_Model!$B$5+((B4352-Predictive_Model!$B$20)/Predictive_Model!$C$20)*Predictive_Model!$D$20+((E4352-Predictive_Model!$B$21)/Predictive_Model!$C$21)*Predictive_Model!$D$21+((F4352-Predictive_Model!$B$22)/Predictive_Model!$C$22)*Predictive_Model!$D$22+((I4352-Predictive_Model!$B$23)/Predictive_Model!$C$23)*Predictive_Model!$D$23+((L4352-Predictive_Model!$B$24)/Predictive_Model!$C$24)*Predictive_Model!$D$24+((M4352-Predictive_Model!$B$25)/Predictive_Model!$C$25)*Predictive_Model!$D$25+IF(C4352="Male",Predictive_Model!$D$31,IF(C4352="Other",Predictive_Model!$D$32,0))+IF(D4352="Premium",Predictive_Model!$D$34,IF(D4352="Standard",Predictive_Model!$D$35,0))+IF(G4352="Asia",Predictive_Model!$D$37,IF(G4352="Europe",Predictive_Model!$D$38,IF(G4352="North America",Predictive_Model!$D$39,IF(G4352="Oceania",Predictive_Model!$D$40,IF(G4352="South America",Predictive_Model!$D$41,0)))))+IF(H4352="Laptop",Predictive_Model!$D$43,IF(H4352="Mobile",Predictive_Model!$D$44,IF(H4352="TV",Predictive_Model!$D$45,IF(H4352="Tablet",Predictive_Model!$D$46,0))))+IF(K4352="Crypto",Predictive_Model!$D$48,IF(K4352="Debit Card",Predictive_Model!$D$49,IF(K4352="Gift Card",Predictive_Model!$D$50,IF(K4352="PayPal",Predictive_Model!$D$51,0))))+IF(N4352="Comedy",Predictive_Model!$D$53,IF(N4352="Documentary",Predictive_Model!$D$54,IF(N4352="Drama",Predictive_Model!$D$55,IF(N4352="Horror",Predictive_Model!$D$56,IF(N4352="Romance",Predictive_Model!$D$57,IF(N4352="Sci-Fi",Predictive_Model!$D$58,0)))))))))</f>
        <v>0.17106505446069262</v>
      </c>
      <c r="V4352" s="3" t="str">
        <f t="shared" si="676"/>
        <v>Low</v>
      </c>
      <c r="W4352" s="6">
        <f t="shared" si="677"/>
        <v>1.5378748396016266</v>
      </c>
      <c r="X4352" s="3" t="str">
        <f t="shared" si="678"/>
        <v>Monitor</v>
      </c>
      <c r="Y4352" s="3" t="str">
        <f t="shared" si="679"/>
        <v>OK</v>
      </c>
    </row>
    <row r="4353" spans="1:25" x14ac:dyDescent="0.25">
      <c r="A4353" s="3" t="str">
        <f>Raw_Data!A4353</f>
        <v>125db7ff-b7e9-44a4-b29c-80b0cd45ea2e</v>
      </c>
      <c r="B4353" s="3">
        <f>Raw_Data!B4353</f>
        <v>63</v>
      </c>
      <c r="C4353" s="3" t="str">
        <f>Raw_Data!C4353</f>
        <v>Male</v>
      </c>
      <c r="D4353" s="3" t="str">
        <f>Raw_Data!D4353</f>
        <v>Basic</v>
      </c>
      <c r="E4353" s="3">
        <f>Raw_Data!E4353</f>
        <v>27.89</v>
      </c>
      <c r="F4353" s="3">
        <f>Raw_Data!F4353</f>
        <v>30</v>
      </c>
      <c r="G4353" s="3" t="str">
        <f>Raw_Data!G4353</f>
        <v>Asia</v>
      </c>
      <c r="H4353" s="3" t="str">
        <f>Raw_Data!H4353</f>
        <v>Desktop</v>
      </c>
      <c r="I4353" s="3">
        <f>Raw_Data!I4353</f>
        <v>8.99</v>
      </c>
      <c r="J4353" s="3">
        <f>Raw_Data!J4353</f>
        <v>0</v>
      </c>
      <c r="K4353" s="3" t="str">
        <f>Raw_Data!K4353</f>
        <v>Debit Card</v>
      </c>
      <c r="L4353" s="3">
        <f>Raw_Data!L4353</f>
        <v>4</v>
      </c>
      <c r="M4353" s="3">
        <f>Raw_Data!M4353</f>
        <v>0.9</v>
      </c>
      <c r="N4353" s="3" t="str">
        <f>Raw_Data!N4353</f>
        <v>Romance</v>
      </c>
      <c r="O4353" s="3" t="str">
        <f t="shared" si="670"/>
        <v>55-70</v>
      </c>
      <c r="P4353" s="3" t="str">
        <f t="shared" si="671"/>
        <v>25-49h</v>
      </c>
      <c r="Q4353" s="3" t="str">
        <f t="shared" si="672"/>
        <v>22-45d</v>
      </c>
      <c r="R4353" s="3" t="str">
        <f t="shared" si="673"/>
        <v>Medium</v>
      </c>
      <c r="S4353" s="3" t="str">
        <f t="shared" si="674"/>
        <v>Low</v>
      </c>
      <c r="T4353" s="3" t="str">
        <f t="shared" si="675"/>
        <v>Active</v>
      </c>
      <c r="U4353" s="4">
        <f>1/(1+EXP(-(Predictive_Model!$B$5+((B4353-Predictive_Model!$B$20)/Predictive_Model!$C$20)*Predictive_Model!$D$20+((E4353-Predictive_Model!$B$21)/Predictive_Model!$C$21)*Predictive_Model!$D$21+((F4353-Predictive_Model!$B$22)/Predictive_Model!$C$22)*Predictive_Model!$D$22+((I4353-Predictive_Model!$B$23)/Predictive_Model!$C$23)*Predictive_Model!$D$23+((L4353-Predictive_Model!$B$24)/Predictive_Model!$C$24)*Predictive_Model!$D$24+((M4353-Predictive_Model!$B$25)/Predictive_Model!$C$25)*Predictive_Model!$D$25+IF(C4353="Male",Predictive_Model!$D$31,IF(C4353="Other",Predictive_Model!$D$32,0))+IF(D4353="Premium",Predictive_Model!$D$34,IF(D4353="Standard",Predictive_Model!$D$35,0))+IF(G4353="Asia",Predictive_Model!$D$37,IF(G4353="Europe",Predictive_Model!$D$38,IF(G4353="North America",Predictive_Model!$D$39,IF(G4353="Oceania",Predictive_Model!$D$40,IF(G4353="South America",Predictive_Model!$D$41,0)))))+IF(H4353="Laptop",Predictive_Model!$D$43,IF(H4353="Mobile",Predictive_Model!$D$44,IF(H4353="TV",Predictive_Model!$D$45,IF(H4353="Tablet",Predictive_Model!$D$46,0))))+IF(K4353="Crypto",Predictive_Model!$D$48,IF(K4353="Debit Card",Predictive_Model!$D$49,IF(K4353="Gift Card",Predictive_Model!$D$50,IF(K4353="PayPal",Predictive_Model!$D$51,0))))+IF(N4353="Comedy",Predictive_Model!$D$53,IF(N4353="Documentary",Predictive_Model!$D$54,IF(N4353="Drama",Predictive_Model!$D$55,IF(N4353="Horror",Predictive_Model!$D$56,IF(N4353="Romance",Predictive_Model!$D$57,IF(N4353="Sci-Fi",Predictive_Model!$D$58,0)))))))))</f>
        <v>1.0562785263466386E-2</v>
      </c>
      <c r="V4353" s="3" t="str">
        <f t="shared" si="676"/>
        <v>Low</v>
      </c>
      <c r="W4353" s="6">
        <f t="shared" si="677"/>
        <v>9.495943951856281E-2</v>
      </c>
      <c r="X4353" s="3" t="str">
        <f t="shared" si="678"/>
        <v>Monitor</v>
      </c>
      <c r="Y4353" s="3" t="str">
        <f t="shared" si="679"/>
        <v>OK</v>
      </c>
    </row>
    <row r="4354" spans="1:25" x14ac:dyDescent="0.25">
      <c r="A4354" s="3" t="str">
        <f>Raw_Data!A4354</f>
        <v>f418494c-d6e3-4fca-bdb8-d08fb3b83a85</v>
      </c>
      <c r="B4354" s="3">
        <f>Raw_Data!B4354</f>
        <v>70</v>
      </c>
      <c r="C4354" s="3" t="str">
        <f>Raw_Data!C4354</f>
        <v>Male</v>
      </c>
      <c r="D4354" s="3" t="str">
        <f>Raw_Data!D4354</f>
        <v>Standard</v>
      </c>
      <c r="E4354" s="3">
        <f>Raw_Data!E4354</f>
        <v>24.78</v>
      </c>
      <c r="F4354" s="3">
        <f>Raw_Data!F4354</f>
        <v>19</v>
      </c>
      <c r="G4354" s="3" t="str">
        <f>Raw_Data!G4354</f>
        <v>North America</v>
      </c>
      <c r="H4354" s="3" t="str">
        <f>Raw_Data!H4354</f>
        <v>Laptop</v>
      </c>
      <c r="I4354" s="3">
        <f>Raw_Data!I4354</f>
        <v>13.99</v>
      </c>
      <c r="J4354" s="3">
        <f>Raw_Data!J4354</f>
        <v>0</v>
      </c>
      <c r="K4354" s="3" t="str">
        <f>Raw_Data!K4354</f>
        <v>Gift Card</v>
      </c>
      <c r="L4354" s="3">
        <f>Raw_Data!L4354</f>
        <v>1</v>
      </c>
      <c r="M4354" s="3">
        <f>Raw_Data!M4354</f>
        <v>1.24</v>
      </c>
      <c r="N4354" s="3" t="str">
        <f>Raw_Data!N4354</f>
        <v>Sci-Fi</v>
      </c>
      <c r="O4354" s="3" t="str">
        <f t="shared" si="670"/>
        <v>55-70</v>
      </c>
      <c r="P4354" s="3" t="str">
        <f t="shared" si="671"/>
        <v>10-24h</v>
      </c>
      <c r="Q4354" s="3" t="str">
        <f t="shared" si="672"/>
        <v>8-21d</v>
      </c>
      <c r="R4354" s="3" t="str">
        <f t="shared" si="673"/>
        <v>Medium</v>
      </c>
      <c r="S4354" s="3" t="str">
        <f t="shared" si="674"/>
        <v>Mid</v>
      </c>
      <c r="T4354" s="3" t="str">
        <f t="shared" si="675"/>
        <v>Active</v>
      </c>
      <c r="U4354" s="4">
        <f>1/(1+EXP(-(Predictive_Model!$B$5+((B4354-Predictive_Model!$B$20)/Predictive_Model!$C$20)*Predictive_Model!$D$20+((E4354-Predictive_Model!$B$21)/Predictive_Model!$C$21)*Predictive_Model!$D$21+((F4354-Predictive_Model!$B$22)/Predictive_Model!$C$22)*Predictive_Model!$D$22+((I4354-Predictive_Model!$B$23)/Predictive_Model!$C$23)*Predictive_Model!$D$23+((L4354-Predictive_Model!$B$24)/Predictive_Model!$C$24)*Predictive_Model!$D$24+((M4354-Predictive_Model!$B$25)/Predictive_Model!$C$25)*Predictive_Model!$D$25+IF(C4354="Male",Predictive_Model!$D$31,IF(C4354="Other",Predictive_Model!$D$32,0))+IF(D4354="Premium",Predictive_Model!$D$34,IF(D4354="Standard",Predictive_Model!$D$35,0))+IF(G4354="Asia",Predictive_Model!$D$37,IF(G4354="Europe",Predictive_Model!$D$38,IF(G4354="North America",Predictive_Model!$D$39,IF(G4354="Oceania",Predictive_Model!$D$40,IF(G4354="South America",Predictive_Model!$D$41,0)))))+IF(H4354="Laptop",Predictive_Model!$D$43,IF(H4354="Mobile",Predictive_Model!$D$44,IF(H4354="TV",Predictive_Model!$D$45,IF(H4354="Tablet",Predictive_Model!$D$46,0))))+IF(K4354="Crypto",Predictive_Model!$D$48,IF(K4354="Debit Card",Predictive_Model!$D$49,IF(K4354="Gift Card",Predictive_Model!$D$50,IF(K4354="PayPal",Predictive_Model!$D$51,0))))+IF(N4354="Comedy",Predictive_Model!$D$53,IF(N4354="Documentary",Predictive_Model!$D$54,IF(N4354="Drama",Predictive_Model!$D$55,IF(N4354="Horror",Predictive_Model!$D$56,IF(N4354="Romance",Predictive_Model!$D$57,IF(N4354="Sci-Fi",Predictive_Model!$D$58,0)))))))))</f>
        <v>2.6587954117156382E-2</v>
      </c>
      <c r="V4354" s="3" t="str">
        <f t="shared" si="676"/>
        <v>Low</v>
      </c>
      <c r="W4354" s="6">
        <f t="shared" si="677"/>
        <v>0.37196547809901781</v>
      </c>
      <c r="X4354" s="3" t="str">
        <f t="shared" si="678"/>
        <v>Monitor</v>
      </c>
      <c r="Y4354" s="3" t="str">
        <f t="shared" si="679"/>
        <v>OK</v>
      </c>
    </row>
    <row r="4355" spans="1:25" x14ac:dyDescent="0.25">
      <c r="A4355" s="3" t="str">
        <f>Raw_Data!A4355</f>
        <v>886da80b-6c19-47ba-b070-c7630c5b4241</v>
      </c>
      <c r="B4355" s="3">
        <f>Raw_Data!B4355</f>
        <v>53</v>
      </c>
      <c r="C4355" s="3" t="str">
        <f>Raw_Data!C4355</f>
        <v>Male</v>
      </c>
      <c r="D4355" s="3" t="str">
        <f>Raw_Data!D4355</f>
        <v>Premium</v>
      </c>
      <c r="E4355" s="3">
        <f>Raw_Data!E4355</f>
        <v>27.97</v>
      </c>
      <c r="F4355" s="3">
        <f>Raw_Data!F4355</f>
        <v>35</v>
      </c>
      <c r="G4355" s="3" t="str">
        <f>Raw_Data!G4355</f>
        <v>Africa</v>
      </c>
      <c r="H4355" s="3" t="str">
        <f>Raw_Data!H4355</f>
        <v>Desktop</v>
      </c>
      <c r="I4355" s="3">
        <f>Raw_Data!I4355</f>
        <v>17.989999999999998</v>
      </c>
      <c r="J4355" s="3">
        <f>Raw_Data!J4355</f>
        <v>0</v>
      </c>
      <c r="K4355" s="3" t="str">
        <f>Raw_Data!K4355</f>
        <v>Crypto</v>
      </c>
      <c r="L4355" s="3">
        <f>Raw_Data!L4355</f>
        <v>1</v>
      </c>
      <c r="M4355" s="3">
        <f>Raw_Data!M4355</f>
        <v>0.78</v>
      </c>
      <c r="N4355" s="3" t="str">
        <f>Raw_Data!N4355</f>
        <v>Documentary</v>
      </c>
      <c r="O4355" s="3" t="str">
        <f t="shared" si="670"/>
        <v>45-54</v>
      </c>
      <c r="P4355" s="3" t="str">
        <f t="shared" si="671"/>
        <v>25-49h</v>
      </c>
      <c r="Q4355" s="3" t="str">
        <f t="shared" si="672"/>
        <v>22-45d</v>
      </c>
      <c r="R4355" s="3" t="str">
        <f t="shared" si="673"/>
        <v>Medium</v>
      </c>
      <c r="S4355" s="3" t="str">
        <f t="shared" si="674"/>
        <v>High</v>
      </c>
      <c r="T4355" s="3" t="str">
        <f t="shared" si="675"/>
        <v>Active</v>
      </c>
      <c r="U4355" s="4">
        <f>1/(1+EXP(-(Predictive_Model!$B$5+((B4355-Predictive_Model!$B$20)/Predictive_Model!$C$20)*Predictive_Model!$D$20+((E4355-Predictive_Model!$B$21)/Predictive_Model!$C$21)*Predictive_Model!$D$21+((F4355-Predictive_Model!$B$22)/Predictive_Model!$C$22)*Predictive_Model!$D$22+((I4355-Predictive_Model!$B$23)/Predictive_Model!$C$23)*Predictive_Model!$D$23+((L4355-Predictive_Model!$B$24)/Predictive_Model!$C$24)*Predictive_Model!$D$24+((M4355-Predictive_Model!$B$25)/Predictive_Model!$C$25)*Predictive_Model!$D$25+IF(C4355="Male",Predictive_Model!$D$31,IF(C4355="Other",Predictive_Model!$D$32,0))+IF(D4355="Premium",Predictive_Model!$D$34,IF(D4355="Standard",Predictive_Model!$D$35,0))+IF(G4355="Asia",Predictive_Model!$D$37,IF(G4355="Europe",Predictive_Model!$D$38,IF(G4355="North America",Predictive_Model!$D$39,IF(G4355="Oceania",Predictive_Model!$D$40,IF(G4355="South America",Predictive_Model!$D$41,0)))))+IF(H4355="Laptop",Predictive_Model!$D$43,IF(H4355="Mobile",Predictive_Model!$D$44,IF(H4355="TV",Predictive_Model!$D$45,IF(H4355="Tablet",Predictive_Model!$D$46,0))))+IF(K4355="Crypto",Predictive_Model!$D$48,IF(K4355="Debit Card",Predictive_Model!$D$49,IF(K4355="Gift Card",Predictive_Model!$D$50,IF(K4355="PayPal",Predictive_Model!$D$51,0))))+IF(N4355="Comedy",Predictive_Model!$D$53,IF(N4355="Documentary",Predictive_Model!$D$54,IF(N4355="Drama",Predictive_Model!$D$55,IF(N4355="Horror",Predictive_Model!$D$56,IF(N4355="Romance",Predictive_Model!$D$57,IF(N4355="Sci-Fi",Predictive_Model!$D$58,0)))))))))</f>
        <v>1.8743581196239381E-2</v>
      </c>
      <c r="V4355" s="3" t="str">
        <f t="shared" si="676"/>
        <v>Low</v>
      </c>
      <c r="W4355" s="6">
        <f t="shared" si="677"/>
        <v>0.33719702572034643</v>
      </c>
      <c r="X4355" s="3" t="str">
        <f t="shared" si="678"/>
        <v>Monitor</v>
      </c>
      <c r="Y4355" s="3" t="str">
        <f t="shared" si="679"/>
        <v>OK</v>
      </c>
    </row>
    <row r="4356" spans="1:25" x14ac:dyDescent="0.25">
      <c r="A4356" s="3" t="str">
        <f>Raw_Data!A4356</f>
        <v>922bce16-2ceb-44a4-96f4-fc49fb0e0ac2</v>
      </c>
      <c r="B4356" s="3">
        <f>Raw_Data!B4356</f>
        <v>61</v>
      </c>
      <c r="C4356" s="3" t="str">
        <f>Raw_Data!C4356</f>
        <v>Female</v>
      </c>
      <c r="D4356" s="3" t="str">
        <f>Raw_Data!D4356</f>
        <v>Premium</v>
      </c>
      <c r="E4356" s="3">
        <f>Raw_Data!E4356</f>
        <v>16.07</v>
      </c>
      <c r="F4356" s="3">
        <f>Raw_Data!F4356</f>
        <v>32</v>
      </c>
      <c r="G4356" s="3" t="str">
        <f>Raw_Data!G4356</f>
        <v>Asia</v>
      </c>
      <c r="H4356" s="3" t="str">
        <f>Raw_Data!H4356</f>
        <v>Desktop</v>
      </c>
      <c r="I4356" s="3">
        <f>Raw_Data!I4356</f>
        <v>17.989999999999998</v>
      </c>
      <c r="J4356" s="3">
        <f>Raw_Data!J4356</f>
        <v>1</v>
      </c>
      <c r="K4356" s="3" t="str">
        <f>Raw_Data!K4356</f>
        <v>Gift Card</v>
      </c>
      <c r="L4356" s="3">
        <f>Raw_Data!L4356</f>
        <v>5</v>
      </c>
      <c r="M4356" s="3">
        <f>Raw_Data!M4356</f>
        <v>0.49</v>
      </c>
      <c r="N4356" s="3" t="str">
        <f>Raw_Data!N4356</f>
        <v>Action</v>
      </c>
      <c r="O4356" s="3" t="str">
        <f t="shared" si="670"/>
        <v>55-70</v>
      </c>
      <c r="P4356" s="3" t="str">
        <f t="shared" si="671"/>
        <v>10-24h</v>
      </c>
      <c r="Q4356" s="3" t="str">
        <f t="shared" si="672"/>
        <v>22-45d</v>
      </c>
      <c r="R4356" s="3" t="str">
        <f t="shared" si="673"/>
        <v>Medium</v>
      </c>
      <c r="S4356" s="3" t="str">
        <f t="shared" si="674"/>
        <v>High</v>
      </c>
      <c r="T4356" s="3" t="str">
        <f t="shared" si="675"/>
        <v>Churned</v>
      </c>
      <c r="U4356" s="4">
        <f>1/(1+EXP(-(Predictive_Model!$B$5+((B4356-Predictive_Model!$B$20)/Predictive_Model!$C$20)*Predictive_Model!$D$20+((E4356-Predictive_Model!$B$21)/Predictive_Model!$C$21)*Predictive_Model!$D$21+((F4356-Predictive_Model!$B$22)/Predictive_Model!$C$22)*Predictive_Model!$D$22+((I4356-Predictive_Model!$B$23)/Predictive_Model!$C$23)*Predictive_Model!$D$23+((L4356-Predictive_Model!$B$24)/Predictive_Model!$C$24)*Predictive_Model!$D$24+((M4356-Predictive_Model!$B$25)/Predictive_Model!$C$25)*Predictive_Model!$D$25+IF(C4356="Male",Predictive_Model!$D$31,IF(C4356="Other",Predictive_Model!$D$32,0))+IF(D4356="Premium",Predictive_Model!$D$34,IF(D4356="Standard",Predictive_Model!$D$35,0))+IF(G4356="Asia",Predictive_Model!$D$37,IF(G4356="Europe",Predictive_Model!$D$38,IF(G4356="North America",Predictive_Model!$D$39,IF(G4356="Oceania",Predictive_Model!$D$40,IF(G4356="South America",Predictive_Model!$D$41,0)))))+IF(H4356="Laptop",Predictive_Model!$D$43,IF(H4356="Mobile",Predictive_Model!$D$44,IF(H4356="TV",Predictive_Model!$D$45,IF(H4356="Tablet",Predictive_Model!$D$46,0))))+IF(K4356="Crypto",Predictive_Model!$D$48,IF(K4356="Debit Card",Predictive_Model!$D$49,IF(K4356="Gift Card",Predictive_Model!$D$50,IF(K4356="PayPal",Predictive_Model!$D$51,0))))+IF(N4356="Comedy",Predictive_Model!$D$53,IF(N4356="Documentary",Predictive_Model!$D$54,IF(N4356="Drama",Predictive_Model!$D$55,IF(N4356="Horror",Predictive_Model!$D$56,IF(N4356="Romance",Predictive_Model!$D$57,IF(N4356="Sci-Fi",Predictive_Model!$D$58,0)))))))))</f>
        <v>5.5771269071211875E-2</v>
      </c>
      <c r="V4356" s="3" t="str">
        <f t="shared" si="676"/>
        <v>Low</v>
      </c>
      <c r="W4356" s="6">
        <f t="shared" si="677"/>
        <v>17.989999999999998</v>
      </c>
      <c r="X4356" s="3" t="str">
        <f t="shared" si="678"/>
        <v>Monitor</v>
      </c>
      <c r="Y4356" s="3" t="str">
        <f t="shared" si="679"/>
        <v>OK</v>
      </c>
    </row>
    <row r="4357" spans="1:25" x14ac:dyDescent="0.25">
      <c r="A4357" s="3" t="str">
        <f>Raw_Data!A4357</f>
        <v>080dac1d-54e2-4664-af52-56eb42281c72</v>
      </c>
      <c r="B4357" s="3">
        <f>Raw_Data!B4357</f>
        <v>59</v>
      </c>
      <c r="C4357" s="3" t="str">
        <f>Raw_Data!C4357</f>
        <v>Female</v>
      </c>
      <c r="D4357" s="3" t="str">
        <f>Raw_Data!D4357</f>
        <v>Standard</v>
      </c>
      <c r="E4357" s="3">
        <f>Raw_Data!E4357</f>
        <v>0.32</v>
      </c>
      <c r="F4357" s="3">
        <f>Raw_Data!F4357</f>
        <v>29</v>
      </c>
      <c r="G4357" s="3" t="str">
        <f>Raw_Data!G4357</f>
        <v>Africa</v>
      </c>
      <c r="H4357" s="3" t="str">
        <f>Raw_Data!H4357</f>
        <v>Mobile</v>
      </c>
      <c r="I4357" s="3">
        <f>Raw_Data!I4357</f>
        <v>13.99</v>
      </c>
      <c r="J4357" s="3">
        <f>Raw_Data!J4357</f>
        <v>0</v>
      </c>
      <c r="K4357" s="3" t="str">
        <f>Raw_Data!K4357</f>
        <v>Debit Card</v>
      </c>
      <c r="L4357" s="3">
        <f>Raw_Data!L4357</f>
        <v>4</v>
      </c>
      <c r="M4357" s="3">
        <f>Raw_Data!M4357</f>
        <v>0.01</v>
      </c>
      <c r="N4357" s="3" t="str">
        <f>Raw_Data!N4357</f>
        <v>Horror</v>
      </c>
      <c r="O4357" s="3" t="str">
        <f t="shared" ref="O4357:O4420" si="680">IF(B4357&lt;25,"18-24",IF(B4357&lt;35,"25-34",IF(B4357&lt;45,"35-44",IF(B4357&lt;55,"45-54","55-70"))))</f>
        <v>55-70</v>
      </c>
      <c r="P4357" s="3" t="str">
        <f t="shared" ref="P4357:P4420" si="681">IF(E4357&lt;10,"&lt;10h",IF(E4357&lt;25,"10-24h",IF(E4357&lt;50,"25-49h","50h+")))</f>
        <v>&lt;10h</v>
      </c>
      <c r="Q4357" s="3" t="str">
        <f t="shared" ref="Q4357:Q4420" si="682">IF(F4357&lt;=7,"0-7d",IF(F4357&lt;=21,"8-21d",IF(F4357&lt;=45,"22-45d","46-60d")))</f>
        <v>22-45d</v>
      </c>
      <c r="R4357" s="3" t="str">
        <f t="shared" ref="R4357:R4420" si="683">IF(AND(E4357&gt;=25,F4357&lt;=21),"High",IF(OR(E4357&gt;=10,F4357&lt;=45),"Medium","Low"))</f>
        <v>Medium</v>
      </c>
      <c r="S4357" s="3" t="str">
        <f t="shared" ref="S4357:S4420" si="684">IF(I4357&lt;10,"Low",IF(I4357&lt;16,"Mid","High"))</f>
        <v>Mid</v>
      </c>
      <c r="T4357" s="3" t="str">
        <f t="shared" ref="T4357:T4420" si="685">IF(J4357=1,"Churned","Active")</f>
        <v>Active</v>
      </c>
      <c r="U4357" s="4">
        <f>1/(1+EXP(-(Predictive_Model!$B$5+((B4357-Predictive_Model!$B$20)/Predictive_Model!$C$20)*Predictive_Model!$D$20+((E4357-Predictive_Model!$B$21)/Predictive_Model!$C$21)*Predictive_Model!$D$21+((F4357-Predictive_Model!$B$22)/Predictive_Model!$C$22)*Predictive_Model!$D$22+((I4357-Predictive_Model!$B$23)/Predictive_Model!$C$23)*Predictive_Model!$D$23+((L4357-Predictive_Model!$B$24)/Predictive_Model!$C$24)*Predictive_Model!$D$24+((M4357-Predictive_Model!$B$25)/Predictive_Model!$C$25)*Predictive_Model!$D$25+IF(C4357="Male",Predictive_Model!$D$31,IF(C4357="Other",Predictive_Model!$D$32,0))+IF(D4357="Premium",Predictive_Model!$D$34,IF(D4357="Standard",Predictive_Model!$D$35,0))+IF(G4357="Asia",Predictive_Model!$D$37,IF(G4357="Europe",Predictive_Model!$D$38,IF(G4357="North America",Predictive_Model!$D$39,IF(G4357="Oceania",Predictive_Model!$D$40,IF(G4357="South America",Predictive_Model!$D$41,0)))))+IF(H4357="Laptop",Predictive_Model!$D$43,IF(H4357="Mobile",Predictive_Model!$D$44,IF(H4357="TV",Predictive_Model!$D$45,IF(H4357="Tablet",Predictive_Model!$D$46,0))))+IF(K4357="Crypto",Predictive_Model!$D$48,IF(K4357="Debit Card",Predictive_Model!$D$49,IF(K4357="Gift Card",Predictive_Model!$D$50,IF(K4357="PayPal",Predictive_Model!$D$51,0))))+IF(N4357="Comedy",Predictive_Model!$D$53,IF(N4357="Documentary",Predictive_Model!$D$54,IF(N4357="Drama",Predictive_Model!$D$55,IF(N4357="Horror",Predictive_Model!$D$56,IF(N4357="Romance",Predictive_Model!$D$57,IF(N4357="Sci-Fi",Predictive_Model!$D$58,0)))))))))</f>
        <v>0.9981453840196205</v>
      </c>
      <c r="V4357" s="3" t="str">
        <f t="shared" ref="V4357:V4420" si="686">IF(U4357&gt;=0.75,"Critical",IF(U4357&gt;=0.5,"High",IF(U4357&gt;=0.25,"Medium","Low")))</f>
        <v>Critical</v>
      </c>
      <c r="W4357" s="6">
        <f t="shared" ref="W4357:W4420" si="687">IF(J4357=1,I4357,I4357*U4357)</f>
        <v>13.964053922434491</v>
      </c>
      <c r="X4357" s="3" t="str">
        <f t="shared" ref="X4357:X4420" si="688">IF(AND(V4357="Critical",I4357&gt;=15),"Priority 1",IF(OR(V4357="Critical",AND(V4357="High",F4357&gt;21)),"Priority 2","Monitor"))</f>
        <v>Priority 2</v>
      </c>
      <c r="Y4357" s="3" t="str">
        <f t="shared" ref="Y4357:Y4420" si="689">IF(COUNTA(A4357:N4357)=14,"OK","CHECK")</f>
        <v>OK</v>
      </c>
    </row>
    <row r="4358" spans="1:25" x14ac:dyDescent="0.25">
      <c r="A4358" s="3" t="str">
        <f>Raw_Data!A4358</f>
        <v>c185f0f8-0410-4e1c-bc87-40f90824bf1d</v>
      </c>
      <c r="B4358" s="3">
        <f>Raw_Data!B4358</f>
        <v>31</v>
      </c>
      <c r="C4358" s="3" t="str">
        <f>Raw_Data!C4358</f>
        <v>Male</v>
      </c>
      <c r="D4358" s="3" t="str">
        <f>Raw_Data!D4358</f>
        <v>Basic</v>
      </c>
      <c r="E4358" s="3">
        <f>Raw_Data!E4358</f>
        <v>2.85</v>
      </c>
      <c r="F4358" s="3">
        <f>Raw_Data!F4358</f>
        <v>5</v>
      </c>
      <c r="G4358" s="3" t="str">
        <f>Raw_Data!G4358</f>
        <v>Oceania</v>
      </c>
      <c r="H4358" s="3" t="str">
        <f>Raw_Data!H4358</f>
        <v>Mobile</v>
      </c>
      <c r="I4358" s="3">
        <f>Raw_Data!I4358</f>
        <v>8.99</v>
      </c>
      <c r="J4358" s="3">
        <f>Raw_Data!J4358</f>
        <v>1</v>
      </c>
      <c r="K4358" s="3" t="str">
        <f>Raw_Data!K4358</f>
        <v>Debit Card</v>
      </c>
      <c r="L4358" s="3">
        <f>Raw_Data!L4358</f>
        <v>5</v>
      </c>
      <c r="M4358" s="3">
        <f>Raw_Data!M4358</f>
        <v>0.48</v>
      </c>
      <c r="N4358" s="3" t="str">
        <f>Raw_Data!N4358</f>
        <v>Horror</v>
      </c>
      <c r="O4358" s="3" t="str">
        <f t="shared" si="680"/>
        <v>25-34</v>
      </c>
      <c r="P4358" s="3" t="str">
        <f t="shared" si="681"/>
        <v>&lt;10h</v>
      </c>
      <c r="Q4358" s="3" t="str">
        <f t="shared" si="682"/>
        <v>0-7d</v>
      </c>
      <c r="R4358" s="3" t="str">
        <f t="shared" si="683"/>
        <v>Medium</v>
      </c>
      <c r="S4358" s="3" t="str">
        <f t="shared" si="684"/>
        <v>Low</v>
      </c>
      <c r="T4358" s="3" t="str">
        <f t="shared" si="685"/>
        <v>Churned</v>
      </c>
      <c r="U4358" s="4">
        <f>1/(1+EXP(-(Predictive_Model!$B$5+((B4358-Predictive_Model!$B$20)/Predictive_Model!$C$20)*Predictive_Model!$D$20+((E4358-Predictive_Model!$B$21)/Predictive_Model!$C$21)*Predictive_Model!$D$21+((F4358-Predictive_Model!$B$22)/Predictive_Model!$C$22)*Predictive_Model!$D$22+((I4358-Predictive_Model!$B$23)/Predictive_Model!$C$23)*Predictive_Model!$D$23+((L4358-Predictive_Model!$B$24)/Predictive_Model!$C$24)*Predictive_Model!$D$24+((M4358-Predictive_Model!$B$25)/Predictive_Model!$C$25)*Predictive_Model!$D$25+IF(C4358="Male",Predictive_Model!$D$31,IF(C4358="Other",Predictive_Model!$D$32,0))+IF(D4358="Premium",Predictive_Model!$D$34,IF(D4358="Standard",Predictive_Model!$D$35,0))+IF(G4358="Asia",Predictive_Model!$D$37,IF(G4358="Europe",Predictive_Model!$D$38,IF(G4358="North America",Predictive_Model!$D$39,IF(G4358="Oceania",Predictive_Model!$D$40,IF(G4358="South America",Predictive_Model!$D$41,0)))))+IF(H4358="Laptop",Predictive_Model!$D$43,IF(H4358="Mobile",Predictive_Model!$D$44,IF(H4358="TV",Predictive_Model!$D$45,IF(H4358="Tablet",Predictive_Model!$D$46,0))))+IF(K4358="Crypto",Predictive_Model!$D$48,IF(K4358="Debit Card",Predictive_Model!$D$49,IF(K4358="Gift Card",Predictive_Model!$D$50,IF(K4358="PayPal",Predictive_Model!$D$51,0))))+IF(N4358="Comedy",Predictive_Model!$D$53,IF(N4358="Documentary",Predictive_Model!$D$54,IF(N4358="Drama",Predictive_Model!$D$55,IF(N4358="Horror",Predictive_Model!$D$56,IF(N4358="Romance",Predictive_Model!$D$57,IF(N4358="Sci-Fi",Predictive_Model!$D$58,0)))))))))</f>
        <v>0.8698925510779929</v>
      </c>
      <c r="V4358" s="3" t="str">
        <f t="shared" si="686"/>
        <v>Critical</v>
      </c>
      <c r="W4358" s="6">
        <f t="shared" si="687"/>
        <v>8.99</v>
      </c>
      <c r="X4358" s="3" t="str">
        <f t="shared" si="688"/>
        <v>Priority 2</v>
      </c>
      <c r="Y4358" s="3" t="str">
        <f t="shared" si="689"/>
        <v>OK</v>
      </c>
    </row>
    <row r="4359" spans="1:25" x14ac:dyDescent="0.25">
      <c r="A4359" s="3" t="str">
        <f>Raw_Data!A4359</f>
        <v>90695f65-6429-4f63-903f-843160038baa</v>
      </c>
      <c r="B4359" s="3">
        <f>Raw_Data!B4359</f>
        <v>44</v>
      </c>
      <c r="C4359" s="3" t="str">
        <f>Raw_Data!C4359</f>
        <v>Other</v>
      </c>
      <c r="D4359" s="3" t="str">
        <f>Raw_Data!D4359</f>
        <v>Premium</v>
      </c>
      <c r="E4359" s="3">
        <f>Raw_Data!E4359</f>
        <v>6.78</v>
      </c>
      <c r="F4359" s="3">
        <f>Raw_Data!F4359</f>
        <v>6</v>
      </c>
      <c r="G4359" s="3" t="str">
        <f>Raw_Data!G4359</f>
        <v>Africa</v>
      </c>
      <c r="H4359" s="3" t="str">
        <f>Raw_Data!H4359</f>
        <v>Laptop</v>
      </c>
      <c r="I4359" s="3">
        <f>Raw_Data!I4359</f>
        <v>17.989999999999998</v>
      </c>
      <c r="J4359" s="3">
        <f>Raw_Data!J4359</f>
        <v>0</v>
      </c>
      <c r="K4359" s="3" t="str">
        <f>Raw_Data!K4359</f>
        <v>PayPal</v>
      </c>
      <c r="L4359" s="3">
        <f>Raw_Data!L4359</f>
        <v>5</v>
      </c>
      <c r="M4359" s="3">
        <f>Raw_Data!M4359</f>
        <v>0.97</v>
      </c>
      <c r="N4359" s="3" t="str">
        <f>Raw_Data!N4359</f>
        <v>Action</v>
      </c>
      <c r="O4359" s="3" t="str">
        <f t="shared" si="680"/>
        <v>35-44</v>
      </c>
      <c r="P4359" s="3" t="str">
        <f t="shared" si="681"/>
        <v>&lt;10h</v>
      </c>
      <c r="Q4359" s="3" t="str">
        <f t="shared" si="682"/>
        <v>0-7d</v>
      </c>
      <c r="R4359" s="3" t="str">
        <f t="shared" si="683"/>
        <v>Medium</v>
      </c>
      <c r="S4359" s="3" t="str">
        <f t="shared" si="684"/>
        <v>High</v>
      </c>
      <c r="T4359" s="3" t="str">
        <f t="shared" si="685"/>
        <v>Active</v>
      </c>
      <c r="U4359" s="4">
        <f>1/(1+EXP(-(Predictive_Model!$B$5+((B4359-Predictive_Model!$B$20)/Predictive_Model!$C$20)*Predictive_Model!$D$20+((E4359-Predictive_Model!$B$21)/Predictive_Model!$C$21)*Predictive_Model!$D$21+((F4359-Predictive_Model!$B$22)/Predictive_Model!$C$22)*Predictive_Model!$D$22+((I4359-Predictive_Model!$B$23)/Predictive_Model!$C$23)*Predictive_Model!$D$23+((L4359-Predictive_Model!$B$24)/Predictive_Model!$C$24)*Predictive_Model!$D$24+((M4359-Predictive_Model!$B$25)/Predictive_Model!$C$25)*Predictive_Model!$D$25+IF(C4359="Male",Predictive_Model!$D$31,IF(C4359="Other",Predictive_Model!$D$32,0))+IF(D4359="Premium",Predictive_Model!$D$34,IF(D4359="Standard",Predictive_Model!$D$35,0))+IF(G4359="Asia",Predictive_Model!$D$37,IF(G4359="Europe",Predictive_Model!$D$38,IF(G4359="North America",Predictive_Model!$D$39,IF(G4359="Oceania",Predictive_Model!$D$40,IF(G4359="South America",Predictive_Model!$D$41,0)))))+IF(H4359="Laptop",Predictive_Model!$D$43,IF(H4359="Mobile",Predictive_Model!$D$44,IF(H4359="TV",Predictive_Model!$D$45,IF(H4359="Tablet",Predictive_Model!$D$46,0))))+IF(K4359="Crypto",Predictive_Model!$D$48,IF(K4359="Debit Card",Predictive_Model!$D$49,IF(K4359="Gift Card",Predictive_Model!$D$50,IF(K4359="PayPal",Predictive_Model!$D$51,0))))+IF(N4359="Comedy",Predictive_Model!$D$53,IF(N4359="Documentary",Predictive_Model!$D$54,IF(N4359="Drama",Predictive_Model!$D$55,IF(N4359="Horror",Predictive_Model!$D$56,IF(N4359="Romance",Predictive_Model!$D$57,IF(N4359="Sci-Fi",Predictive_Model!$D$58,0)))))))))</f>
        <v>9.2907198286899303E-3</v>
      </c>
      <c r="V4359" s="3" t="str">
        <f t="shared" si="686"/>
        <v>Low</v>
      </c>
      <c r="W4359" s="6">
        <f t="shared" si="687"/>
        <v>0.16714004971813184</v>
      </c>
      <c r="X4359" s="3" t="str">
        <f t="shared" si="688"/>
        <v>Monitor</v>
      </c>
      <c r="Y4359" s="3" t="str">
        <f t="shared" si="689"/>
        <v>OK</v>
      </c>
    </row>
    <row r="4360" spans="1:25" x14ac:dyDescent="0.25">
      <c r="A4360" s="3" t="str">
        <f>Raw_Data!A4360</f>
        <v>4ce50867-9e68-4f77-857c-45d1b57260f3</v>
      </c>
      <c r="B4360" s="3">
        <f>Raw_Data!B4360</f>
        <v>18</v>
      </c>
      <c r="C4360" s="3" t="str">
        <f>Raw_Data!C4360</f>
        <v>Female</v>
      </c>
      <c r="D4360" s="3" t="str">
        <f>Raw_Data!D4360</f>
        <v>Premium</v>
      </c>
      <c r="E4360" s="3">
        <f>Raw_Data!E4360</f>
        <v>12.95</v>
      </c>
      <c r="F4360" s="3">
        <f>Raw_Data!F4360</f>
        <v>39</v>
      </c>
      <c r="G4360" s="3" t="str">
        <f>Raw_Data!G4360</f>
        <v>North America</v>
      </c>
      <c r="H4360" s="3" t="str">
        <f>Raw_Data!H4360</f>
        <v>TV</v>
      </c>
      <c r="I4360" s="3">
        <f>Raw_Data!I4360</f>
        <v>17.989999999999998</v>
      </c>
      <c r="J4360" s="3">
        <f>Raw_Data!J4360</f>
        <v>1</v>
      </c>
      <c r="K4360" s="3" t="str">
        <f>Raw_Data!K4360</f>
        <v>Gift Card</v>
      </c>
      <c r="L4360" s="3">
        <f>Raw_Data!L4360</f>
        <v>4</v>
      </c>
      <c r="M4360" s="3">
        <f>Raw_Data!M4360</f>
        <v>0.32</v>
      </c>
      <c r="N4360" s="3" t="str">
        <f>Raw_Data!N4360</f>
        <v>Romance</v>
      </c>
      <c r="O4360" s="3" t="str">
        <f t="shared" si="680"/>
        <v>18-24</v>
      </c>
      <c r="P4360" s="3" t="str">
        <f t="shared" si="681"/>
        <v>10-24h</v>
      </c>
      <c r="Q4360" s="3" t="str">
        <f t="shared" si="682"/>
        <v>22-45d</v>
      </c>
      <c r="R4360" s="3" t="str">
        <f t="shared" si="683"/>
        <v>Medium</v>
      </c>
      <c r="S4360" s="3" t="str">
        <f t="shared" si="684"/>
        <v>High</v>
      </c>
      <c r="T4360" s="3" t="str">
        <f t="shared" si="685"/>
        <v>Churned</v>
      </c>
      <c r="U4360" s="4">
        <f>1/(1+EXP(-(Predictive_Model!$B$5+((B4360-Predictive_Model!$B$20)/Predictive_Model!$C$20)*Predictive_Model!$D$20+((E4360-Predictive_Model!$B$21)/Predictive_Model!$C$21)*Predictive_Model!$D$21+((F4360-Predictive_Model!$B$22)/Predictive_Model!$C$22)*Predictive_Model!$D$22+((I4360-Predictive_Model!$B$23)/Predictive_Model!$C$23)*Predictive_Model!$D$23+((L4360-Predictive_Model!$B$24)/Predictive_Model!$C$24)*Predictive_Model!$D$24+((M4360-Predictive_Model!$B$25)/Predictive_Model!$C$25)*Predictive_Model!$D$25+IF(C4360="Male",Predictive_Model!$D$31,IF(C4360="Other",Predictive_Model!$D$32,0))+IF(D4360="Premium",Predictive_Model!$D$34,IF(D4360="Standard",Predictive_Model!$D$35,0))+IF(G4360="Asia",Predictive_Model!$D$37,IF(G4360="Europe",Predictive_Model!$D$38,IF(G4360="North America",Predictive_Model!$D$39,IF(G4360="Oceania",Predictive_Model!$D$40,IF(G4360="South America",Predictive_Model!$D$41,0)))))+IF(H4360="Laptop",Predictive_Model!$D$43,IF(H4360="Mobile",Predictive_Model!$D$44,IF(H4360="TV",Predictive_Model!$D$45,IF(H4360="Tablet",Predictive_Model!$D$46,0))))+IF(K4360="Crypto",Predictive_Model!$D$48,IF(K4360="Debit Card",Predictive_Model!$D$49,IF(K4360="Gift Card",Predictive_Model!$D$50,IF(K4360="PayPal",Predictive_Model!$D$51,0))))+IF(N4360="Comedy",Predictive_Model!$D$53,IF(N4360="Documentary",Predictive_Model!$D$54,IF(N4360="Drama",Predictive_Model!$D$55,IF(N4360="Horror",Predictive_Model!$D$56,IF(N4360="Romance",Predictive_Model!$D$57,IF(N4360="Sci-Fi",Predictive_Model!$D$58,0)))))))))</f>
        <v>0.52778060052367171</v>
      </c>
      <c r="V4360" s="3" t="str">
        <f t="shared" si="686"/>
        <v>High</v>
      </c>
      <c r="W4360" s="6">
        <f t="shared" si="687"/>
        <v>17.989999999999998</v>
      </c>
      <c r="X4360" s="3" t="str">
        <f t="shared" si="688"/>
        <v>Priority 2</v>
      </c>
      <c r="Y4360" s="3" t="str">
        <f t="shared" si="689"/>
        <v>OK</v>
      </c>
    </row>
    <row r="4361" spans="1:25" x14ac:dyDescent="0.25">
      <c r="A4361" s="3" t="str">
        <f>Raw_Data!A4361</f>
        <v>2dd53c77-3646-42b0-825e-69f598e0dc00</v>
      </c>
      <c r="B4361" s="3">
        <f>Raw_Data!B4361</f>
        <v>64</v>
      </c>
      <c r="C4361" s="3" t="str">
        <f>Raw_Data!C4361</f>
        <v>Female</v>
      </c>
      <c r="D4361" s="3" t="str">
        <f>Raw_Data!D4361</f>
        <v>Basic</v>
      </c>
      <c r="E4361" s="3">
        <f>Raw_Data!E4361</f>
        <v>1.74</v>
      </c>
      <c r="F4361" s="3">
        <f>Raw_Data!F4361</f>
        <v>20</v>
      </c>
      <c r="G4361" s="3" t="str">
        <f>Raw_Data!G4361</f>
        <v>Europe</v>
      </c>
      <c r="H4361" s="3" t="str">
        <f>Raw_Data!H4361</f>
        <v>Laptop</v>
      </c>
      <c r="I4361" s="3">
        <f>Raw_Data!I4361</f>
        <v>8.99</v>
      </c>
      <c r="J4361" s="3">
        <f>Raw_Data!J4361</f>
        <v>1</v>
      </c>
      <c r="K4361" s="3" t="str">
        <f>Raw_Data!K4361</f>
        <v>Debit Card</v>
      </c>
      <c r="L4361" s="3">
        <f>Raw_Data!L4361</f>
        <v>5</v>
      </c>
      <c r="M4361" s="3">
        <f>Raw_Data!M4361</f>
        <v>0.08</v>
      </c>
      <c r="N4361" s="3" t="str">
        <f>Raw_Data!N4361</f>
        <v>Action</v>
      </c>
      <c r="O4361" s="3" t="str">
        <f t="shared" si="680"/>
        <v>55-70</v>
      </c>
      <c r="P4361" s="3" t="str">
        <f t="shared" si="681"/>
        <v>&lt;10h</v>
      </c>
      <c r="Q4361" s="3" t="str">
        <f t="shared" si="682"/>
        <v>8-21d</v>
      </c>
      <c r="R4361" s="3" t="str">
        <f t="shared" si="683"/>
        <v>Medium</v>
      </c>
      <c r="S4361" s="3" t="str">
        <f t="shared" si="684"/>
        <v>Low</v>
      </c>
      <c r="T4361" s="3" t="str">
        <f t="shared" si="685"/>
        <v>Churned</v>
      </c>
      <c r="U4361" s="4">
        <f>1/(1+EXP(-(Predictive_Model!$B$5+((B4361-Predictive_Model!$B$20)/Predictive_Model!$C$20)*Predictive_Model!$D$20+((E4361-Predictive_Model!$B$21)/Predictive_Model!$C$21)*Predictive_Model!$D$21+((F4361-Predictive_Model!$B$22)/Predictive_Model!$C$22)*Predictive_Model!$D$22+((I4361-Predictive_Model!$B$23)/Predictive_Model!$C$23)*Predictive_Model!$D$23+((L4361-Predictive_Model!$B$24)/Predictive_Model!$C$24)*Predictive_Model!$D$24+((M4361-Predictive_Model!$B$25)/Predictive_Model!$C$25)*Predictive_Model!$D$25+IF(C4361="Male",Predictive_Model!$D$31,IF(C4361="Other",Predictive_Model!$D$32,0))+IF(D4361="Premium",Predictive_Model!$D$34,IF(D4361="Standard",Predictive_Model!$D$35,0))+IF(G4361="Asia",Predictive_Model!$D$37,IF(G4361="Europe",Predictive_Model!$D$38,IF(G4361="North America",Predictive_Model!$D$39,IF(G4361="Oceania",Predictive_Model!$D$40,IF(G4361="South America",Predictive_Model!$D$41,0)))))+IF(H4361="Laptop",Predictive_Model!$D$43,IF(H4361="Mobile",Predictive_Model!$D$44,IF(H4361="TV",Predictive_Model!$D$45,IF(H4361="Tablet",Predictive_Model!$D$46,0))))+IF(K4361="Crypto",Predictive_Model!$D$48,IF(K4361="Debit Card",Predictive_Model!$D$49,IF(K4361="Gift Card",Predictive_Model!$D$50,IF(K4361="PayPal",Predictive_Model!$D$51,0))))+IF(N4361="Comedy",Predictive_Model!$D$53,IF(N4361="Documentary",Predictive_Model!$D$54,IF(N4361="Drama",Predictive_Model!$D$55,IF(N4361="Horror",Predictive_Model!$D$56,IF(N4361="Romance",Predictive_Model!$D$57,IF(N4361="Sci-Fi",Predictive_Model!$D$58,0)))))))))</f>
        <v>0.96335953672961461</v>
      </c>
      <c r="V4361" s="3" t="str">
        <f t="shared" si="686"/>
        <v>Critical</v>
      </c>
      <c r="W4361" s="6">
        <f t="shared" si="687"/>
        <v>8.99</v>
      </c>
      <c r="X4361" s="3" t="str">
        <f t="shared" si="688"/>
        <v>Priority 2</v>
      </c>
      <c r="Y4361" s="3" t="str">
        <f t="shared" si="689"/>
        <v>OK</v>
      </c>
    </row>
    <row r="4362" spans="1:25" x14ac:dyDescent="0.25">
      <c r="A4362" s="3" t="str">
        <f>Raw_Data!A4362</f>
        <v>c090572e-263a-422d-9829-d167bf0e98fa</v>
      </c>
      <c r="B4362" s="3">
        <f>Raw_Data!B4362</f>
        <v>59</v>
      </c>
      <c r="C4362" s="3" t="str">
        <f>Raw_Data!C4362</f>
        <v>Other</v>
      </c>
      <c r="D4362" s="3" t="str">
        <f>Raw_Data!D4362</f>
        <v>Basic</v>
      </c>
      <c r="E4362" s="3">
        <f>Raw_Data!E4362</f>
        <v>1.36</v>
      </c>
      <c r="F4362" s="3">
        <f>Raw_Data!F4362</f>
        <v>57</v>
      </c>
      <c r="G4362" s="3" t="str">
        <f>Raw_Data!G4362</f>
        <v>North America</v>
      </c>
      <c r="H4362" s="3" t="str">
        <f>Raw_Data!H4362</f>
        <v>Tablet</v>
      </c>
      <c r="I4362" s="3">
        <f>Raw_Data!I4362</f>
        <v>8.99</v>
      </c>
      <c r="J4362" s="3">
        <f>Raw_Data!J4362</f>
        <v>1</v>
      </c>
      <c r="K4362" s="3" t="str">
        <f>Raw_Data!K4362</f>
        <v>Gift Card</v>
      </c>
      <c r="L4362" s="3">
        <f>Raw_Data!L4362</f>
        <v>1</v>
      </c>
      <c r="M4362" s="3">
        <f>Raw_Data!M4362</f>
        <v>0.02</v>
      </c>
      <c r="N4362" s="3" t="str">
        <f>Raw_Data!N4362</f>
        <v>Sci-Fi</v>
      </c>
      <c r="O4362" s="3" t="str">
        <f t="shared" si="680"/>
        <v>55-70</v>
      </c>
      <c r="P4362" s="3" t="str">
        <f t="shared" si="681"/>
        <v>&lt;10h</v>
      </c>
      <c r="Q4362" s="3" t="str">
        <f t="shared" si="682"/>
        <v>46-60d</v>
      </c>
      <c r="R4362" s="3" t="str">
        <f t="shared" si="683"/>
        <v>Low</v>
      </c>
      <c r="S4362" s="3" t="str">
        <f t="shared" si="684"/>
        <v>Low</v>
      </c>
      <c r="T4362" s="3" t="str">
        <f t="shared" si="685"/>
        <v>Churned</v>
      </c>
      <c r="U4362" s="4">
        <f>1/(1+EXP(-(Predictive_Model!$B$5+((B4362-Predictive_Model!$B$20)/Predictive_Model!$C$20)*Predictive_Model!$D$20+((E4362-Predictive_Model!$B$21)/Predictive_Model!$C$21)*Predictive_Model!$D$21+((F4362-Predictive_Model!$B$22)/Predictive_Model!$C$22)*Predictive_Model!$D$22+((I4362-Predictive_Model!$B$23)/Predictive_Model!$C$23)*Predictive_Model!$D$23+((L4362-Predictive_Model!$B$24)/Predictive_Model!$C$24)*Predictive_Model!$D$24+((M4362-Predictive_Model!$B$25)/Predictive_Model!$C$25)*Predictive_Model!$D$25+IF(C4362="Male",Predictive_Model!$D$31,IF(C4362="Other",Predictive_Model!$D$32,0))+IF(D4362="Premium",Predictive_Model!$D$34,IF(D4362="Standard",Predictive_Model!$D$35,0))+IF(G4362="Asia",Predictive_Model!$D$37,IF(G4362="Europe",Predictive_Model!$D$38,IF(G4362="North America",Predictive_Model!$D$39,IF(G4362="Oceania",Predictive_Model!$D$40,IF(G4362="South America",Predictive_Model!$D$41,0)))))+IF(H4362="Laptop",Predictive_Model!$D$43,IF(H4362="Mobile",Predictive_Model!$D$44,IF(H4362="TV",Predictive_Model!$D$45,IF(H4362="Tablet",Predictive_Model!$D$46,0))))+IF(K4362="Crypto",Predictive_Model!$D$48,IF(K4362="Debit Card",Predictive_Model!$D$49,IF(K4362="Gift Card",Predictive_Model!$D$50,IF(K4362="PayPal",Predictive_Model!$D$51,0))))+IF(N4362="Comedy",Predictive_Model!$D$53,IF(N4362="Documentary",Predictive_Model!$D$54,IF(N4362="Drama",Predictive_Model!$D$55,IF(N4362="Horror",Predictive_Model!$D$56,IF(N4362="Romance",Predictive_Model!$D$57,IF(N4362="Sci-Fi",Predictive_Model!$D$58,0)))))))))</f>
        <v>0.9999987024489484</v>
      </c>
      <c r="V4362" s="3" t="str">
        <f t="shared" si="686"/>
        <v>Critical</v>
      </c>
      <c r="W4362" s="6">
        <f t="shared" si="687"/>
        <v>8.99</v>
      </c>
      <c r="X4362" s="3" t="str">
        <f t="shared" si="688"/>
        <v>Priority 2</v>
      </c>
      <c r="Y4362" s="3" t="str">
        <f t="shared" si="689"/>
        <v>OK</v>
      </c>
    </row>
    <row r="4363" spans="1:25" x14ac:dyDescent="0.25">
      <c r="A4363" s="3" t="str">
        <f>Raw_Data!A4363</f>
        <v>aca733c9-cee7-40e5-acc5-0c0627834828</v>
      </c>
      <c r="B4363" s="3">
        <f>Raw_Data!B4363</f>
        <v>27</v>
      </c>
      <c r="C4363" s="3" t="str">
        <f>Raw_Data!C4363</f>
        <v>Female</v>
      </c>
      <c r="D4363" s="3" t="str">
        <f>Raw_Data!D4363</f>
        <v>Standard</v>
      </c>
      <c r="E4363" s="3">
        <f>Raw_Data!E4363</f>
        <v>3.46</v>
      </c>
      <c r="F4363" s="3">
        <f>Raw_Data!F4363</f>
        <v>42</v>
      </c>
      <c r="G4363" s="3" t="str">
        <f>Raw_Data!G4363</f>
        <v>Europe</v>
      </c>
      <c r="H4363" s="3" t="str">
        <f>Raw_Data!H4363</f>
        <v>Laptop</v>
      </c>
      <c r="I4363" s="3">
        <f>Raw_Data!I4363</f>
        <v>13.99</v>
      </c>
      <c r="J4363" s="3">
        <f>Raw_Data!J4363</f>
        <v>1</v>
      </c>
      <c r="K4363" s="3" t="str">
        <f>Raw_Data!K4363</f>
        <v>Gift Card</v>
      </c>
      <c r="L4363" s="3">
        <f>Raw_Data!L4363</f>
        <v>5</v>
      </c>
      <c r="M4363" s="3">
        <f>Raw_Data!M4363</f>
        <v>0.08</v>
      </c>
      <c r="N4363" s="3" t="str">
        <f>Raw_Data!N4363</f>
        <v>Comedy</v>
      </c>
      <c r="O4363" s="3" t="str">
        <f t="shared" si="680"/>
        <v>25-34</v>
      </c>
      <c r="P4363" s="3" t="str">
        <f t="shared" si="681"/>
        <v>&lt;10h</v>
      </c>
      <c r="Q4363" s="3" t="str">
        <f t="shared" si="682"/>
        <v>22-45d</v>
      </c>
      <c r="R4363" s="3" t="str">
        <f t="shared" si="683"/>
        <v>Medium</v>
      </c>
      <c r="S4363" s="3" t="str">
        <f t="shared" si="684"/>
        <v>Mid</v>
      </c>
      <c r="T4363" s="3" t="str">
        <f t="shared" si="685"/>
        <v>Churned</v>
      </c>
      <c r="U4363" s="4">
        <f>1/(1+EXP(-(Predictive_Model!$B$5+((B4363-Predictive_Model!$B$20)/Predictive_Model!$C$20)*Predictive_Model!$D$20+((E4363-Predictive_Model!$B$21)/Predictive_Model!$C$21)*Predictive_Model!$D$21+((F4363-Predictive_Model!$B$22)/Predictive_Model!$C$22)*Predictive_Model!$D$22+((I4363-Predictive_Model!$B$23)/Predictive_Model!$C$23)*Predictive_Model!$D$23+((L4363-Predictive_Model!$B$24)/Predictive_Model!$C$24)*Predictive_Model!$D$24+((M4363-Predictive_Model!$B$25)/Predictive_Model!$C$25)*Predictive_Model!$D$25+IF(C4363="Male",Predictive_Model!$D$31,IF(C4363="Other",Predictive_Model!$D$32,0))+IF(D4363="Premium",Predictive_Model!$D$34,IF(D4363="Standard",Predictive_Model!$D$35,0))+IF(G4363="Asia",Predictive_Model!$D$37,IF(G4363="Europe",Predictive_Model!$D$38,IF(G4363="North America",Predictive_Model!$D$39,IF(G4363="Oceania",Predictive_Model!$D$40,IF(G4363="South America",Predictive_Model!$D$41,0)))))+IF(H4363="Laptop",Predictive_Model!$D$43,IF(H4363="Mobile",Predictive_Model!$D$44,IF(H4363="TV",Predictive_Model!$D$45,IF(H4363="Tablet",Predictive_Model!$D$46,0))))+IF(K4363="Crypto",Predictive_Model!$D$48,IF(K4363="Debit Card",Predictive_Model!$D$49,IF(K4363="Gift Card",Predictive_Model!$D$50,IF(K4363="PayPal",Predictive_Model!$D$51,0))))+IF(N4363="Comedy",Predictive_Model!$D$53,IF(N4363="Documentary",Predictive_Model!$D$54,IF(N4363="Drama",Predictive_Model!$D$55,IF(N4363="Horror",Predictive_Model!$D$56,IF(N4363="Romance",Predictive_Model!$D$57,IF(N4363="Sci-Fi",Predictive_Model!$D$58,0)))))))))</f>
        <v>0.99366512367214055</v>
      </c>
      <c r="V4363" s="3" t="str">
        <f t="shared" si="686"/>
        <v>Critical</v>
      </c>
      <c r="W4363" s="6">
        <f t="shared" si="687"/>
        <v>13.99</v>
      </c>
      <c r="X4363" s="3" t="str">
        <f t="shared" si="688"/>
        <v>Priority 2</v>
      </c>
      <c r="Y4363" s="3" t="str">
        <f t="shared" si="689"/>
        <v>OK</v>
      </c>
    </row>
    <row r="4364" spans="1:25" x14ac:dyDescent="0.25">
      <c r="A4364" s="3" t="str">
        <f>Raw_Data!A4364</f>
        <v>352b88dc-f431-41cc-ab32-20829a4e4e37</v>
      </c>
      <c r="B4364" s="3">
        <f>Raw_Data!B4364</f>
        <v>36</v>
      </c>
      <c r="C4364" s="3" t="str">
        <f>Raw_Data!C4364</f>
        <v>Female</v>
      </c>
      <c r="D4364" s="3" t="str">
        <f>Raw_Data!D4364</f>
        <v>Standard</v>
      </c>
      <c r="E4364" s="3">
        <f>Raw_Data!E4364</f>
        <v>16.29</v>
      </c>
      <c r="F4364" s="3">
        <f>Raw_Data!F4364</f>
        <v>48</v>
      </c>
      <c r="G4364" s="3" t="str">
        <f>Raw_Data!G4364</f>
        <v>North America</v>
      </c>
      <c r="H4364" s="3" t="str">
        <f>Raw_Data!H4364</f>
        <v>Mobile</v>
      </c>
      <c r="I4364" s="3">
        <f>Raw_Data!I4364</f>
        <v>13.99</v>
      </c>
      <c r="J4364" s="3">
        <f>Raw_Data!J4364</f>
        <v>1</v>
      </c>
      <c r="K4364" s="3" t="str">
        <f>Raw_Data!K4364</f>
        <v>Crypto</v>
      </c>
      <c r="L4364" s="3">
        <f>Raw_Data!L4364</f>
        <v>4</v>
      </c>
      <c r="M4364" s="3">
        <f>Raw_Data!M4364</f>
        <v>0.33</v>
      </c>
      <c r="N4364" s="3" t="str">
        <f>Raw_Data!N4364</f>
        <v>Documentary</v>
      </c>
      <c r="O4364" s="3" t="str">
        <f t="shared" si="680"/>
        <v>35-44</v>
      </c>
      <c r="P4364" s="3" t="str">
        <f t="shared" si="681"/>
        <v>10-24h</v>
      </c>
      <c r="Q4364" s="3" t="str">
        <f t="shared" si="682"/>
        <v>46-60d</v>
      </c>
      <c r="R4364" s="3" t="str">
        <f t="shared" si="683"/>
        <v>Medium</v>
      </c>
      <c r="S4364" s="3" t="str">
        <f t="shared" si="684"/>
        <v>Mid</v>
      </c>
      <c r="T4364" s="3" t="str">
        <f t="shared" si="685"/>
        <v>Churned</v>
      </c>
      <c r="U4364" s="4">
        <f>1/(1+EXP(-(Predictive_Model!$B$5+((B4364-Predictive_Model!$B$20)/Predictive_Model!$C$20)*Predictive_Model!$D$20+((E4364-Predictive_Model!$B$21)/Predictive_Model!$C$21)*Predictive_Model!$D$21+((F4364-Predictive_Model!$B$22)/Predictive_Model!$C$22)*Predictive_Model!$D$22+((I4364-Predictive_Model!$B$23)/Predictive_Model!$C$23)*Predictive_Model!$D$23+((L4364-Predictive_Model!$B$24)/Predictive_Model!$C$24)*Predictive_Model!$D$24+((M4364-Predictive_Model!$B$25)/Predictive_Model!$C$25)*Predictive_Model!$D$25+IF(C4364="Male",Predictive_Model!$D$31,IF(C4364="Other",Predictive_Model!$D$32,0))+IF(D4364="Premium",Predictive_Model!$D$34,IF(D4364="Standard",Predictive_Model!$D$35,0))+IF(G4364="Asia",Predictive_Model!$D$37,IF(G4364="Europe",Predictive_Model!$D$38,IF(G4364="North America",Predictive_Model!$D$39,IF(G4364="Oceania",Predictive_Model!$D$40,IF(G4364="South America",Predictive_Model!$D$41,0)))))+IF(H4364="Laptop",Predictive_Model!$D$43,IF(H4364="Mobile",Predictive_Model!$D$44,IF(H4364="TV",Predictive_Model!$D$45,IF(H4364="Tablet",Predictive_Model!$D$46,0))))+IF(K4364="Crypto",Predictive_Model!$D$48,IF(K4364="Debit Card",Predictive_Model!$D$49,IF(K4364="Gift Card",Predictive_Model!$D$50,IF(K4364="PayPal",Predictive_Model!$D$51,0))))+IF(N4364="Comedy",Predictive_Model!$D$53,IF(N4364="Documentary",Predictive_Model!$D$54,IF(N4364="Drama",Predictive_Model!$D$55,IF(N4364="Horror",Predictive_Model!$D$56,IF(N4364="Romance",Predictive_Model!$D$57,IF(N4364="Sci-Fi",Predictive_Model!$D$58,0)))))))))</f>
        <v>0.97189575192109356</v>
      </c>
      <c r="V4364" s="3" t="str">
        <f t="shared" si="686"/>
        <v>Critical</v>
      </c>
      <c r="W4364" s="6">
        <f t="shared" si="687"/>
        <v>13.99</v>
      </c>
      <c r="X4364" s="3" t="str">
        <f t="shared" si="688"/>
        <v>Priority 2</v>
      </c>
      <c r="Y4364" s="3" t="str">
        <f t="shared" si="689"/>
        <v>OK</v>
      </c>
    </row>
    <row r="4365" spans="1:25" x14ac:dyDescent="0.25">
      <c r="A4365" s="3" t="str">
        <f>Raw_Data!A4365</f>
        <v>24798db7-c1a2-4e80-9275-ae9b143dace7</v>
      </c>
      <c r="B4365" s="3">
        <f>Raw_Data!B4365</f>
        <v>28</v>
      </c>
      <c r="C4365" s="3" t="str">
        <f>Raw_Data!C4365</f>
        <v>Other</v>
      </c>
      <c r="D4365" s="3" t="str">
        <f>Raw_Data!D4365</f>
        <v>Basic</v>
      </c>
      <c r="E4365" s="3">
        <f>Raw_Data!E4365</f>
        <v>12.94</v>
      </c>
      <c r="F4365" s="3">
        <f>Raw_Data!F4365</f>
        <v>40</v>
      </c>
      <c r="G4365" s="3" t="str">
        <f>Raw_Data!G4365</f>
        <v>Europe</v>
      </c>
      <c r="H4365" s="3" t="str">
        <f>Raw_Data!H4365</f>
        <v>Mobile</v>
      </c>
      <c r="I4365" s="3">
        <f>Raw_Data!I4365</f>
        <v>8.99</v>
      </c>
      <c r="J4365" s="3">
        <f>Raw_Data!J4365</f>
        <v>1</v>
      </c>
      <c r="K4365" s="3" t="str">
        <f>Raw_Data!K4365</f>
        <v>PayPal</v>
      </c>
      <c r="L4365" s="3">
        <f>Raw_Data!L4365</f>
        <v>3</v>
      </c>
      <c r="M4365" s="3">
        <f>Raw_Data!M4365</f>
        <v>0.32</v>
      </c>
      <c r="N4365" s="3" t="str">
        <f>Raw_Data!N4365</f>
        <v>Comedy</v>
      </c>
      <c r="O4365" s="3" t="str">
        <f t="shared" si="680"/>
        <v>25-34</v>
      </c>
      <c r="P4365" s="3" t="str">
        <f t="shared" si="681"/>
        <v>10-24h</v>
      </c>
      <c r="Q4365" s="3" t="str">
        <f t="shared" si="682"/>
        <v>22-45d</v>
      </c>
      <c r="R4365" s="3" t="str">
        <f t="shared" si="683"/>
        <v>Medium</v>
      </c>
      <c r="S4365" s="3" t="str">
        <f t="shared" si="684"/>
        <v>Low</v>
      </c>
      <c r="T4365" s="3" t="str">
        <f t="shared" si="685"/>
        <v>Churned</v>
      </c>
      <c r="U4365" s="4">
        <f>1/(1+EXP(-(Predictive_Model!$B$5+((B4365-Predictive_Model!$B$20)/Predictive_Model!$C$20)*Predictive_Model!$D$20+((E4365-Predictive_Model!$B$21)/Predictive_Model!$C$21)*Predictive_Model!$D$21+((F4365-Predictive_Model!$B$22)/Predictive_Model!$C$22)*Predictive_Model!$D$22+((I4365-Predictive_Model!$B$23)/Predictive_Model!$C$23)*Predictive_Model!$D$23+((L4365-Predictive_Model!$B$24)/Predictive_Model!$C$24)*Predictive_Model!$D$24+((M4365-Predictive_Model!$B$25)/Predictive_Model!$C$25)*Predictive_Model!$D$25+IF(C4365="Male",Predictive_Model!$D$31,IF(C4365="Other",Predictive_Model!$D$32,0))+IF(D4365="Premium",Predictive_Model!$D$34,IF(D4365="Standard",Predictive_Model!$D$35,0))+IF(G4365="Asia",Predictive_Model!$D$37,IF(G4365="Europe",Predictive_Model!$D$38,IF(G4365="North America",Predictive_Model!$D$39,IF(G4365="Oceania",Predictive_Model!$D$40,IF(G4365="South America",Predictive_Model!$D$41,0)))))+IF(H4365="Laptop",Predictive_Model!$D$43,IF(H4365="Mobile",Predictive_Model!$D$44,IF(H4365="TV",Predictive_Model!$D$45,IF(H4365="Tablet",Predictive_Model!$D$46,0))))+IF(K4365="Crypto",Predictive_Model!$D$48,IF(K4365="Debit Card",Predictive_Model!$D$49,IF(K4365="Gift Card",Predictive_Model!$D$50,IF(K4365="PayPal",Predictive_Model!$D$51,0))))+IF(N4365="Comedy",Predictive_Model!$D$53,IF(N4365="Documentary",Predictive_Model!$D$54,IF(N4365="Drama",Predictive_Model!$D$55,IF(N4365="Horror",Predictive_Model!$D$56,IF(N4365="Romance",Predictive_Model!$D$57,IF(N4365="Sci-Fi",Predictive_Model!$D$58,0)))))))))</f>
        <v>0.99419413388874289</v>
      </c>
      <c r="V4365" s="3" t="str">
        <f t="shared" si="686"/>
        <v>Critical</v>
      </c>
      <c r="W4365" s="6">
        <f t="shared" si="687"/>
        <v>8.99</v>
      </c>
      <c r="X4365" s="3" t="str">
        <f t="shared" si="688"/>
        <v>Priority 2</v>
      </c>
      <c r="Y4365" s="3" t="str">
        <f t="shared" si="689"/>
        <v>OK</v>
      </c>
    </row>
    <row r="4366" spans="1:25" x14ac:dyDescent="0.25">
      <c r="A4366" s="3" t="str">
        <f>Raw_Data!A4366</f>
        <v>1531f56b-7a98-43de-9ee2-ca215bec697b</v>
      </c>
      <c r="B4366" s="3">
        <f>Raw_Data!B4366</f>
        <v>66</v>
      </c>
      <c r="C4366" s="3" t="str">
        <f>Raw_Data!C4366</f>
        <v>Female</v>
      </c>
      <c r="D4366" s="3" t="str">
        <f>Raw_Data!D4366</f>
        <v>Basic</v>
      </c>
      <c r="E4366" s="3">
        <f>Raw_Data!E4366</f>
        <v>5.27</v>
      </c>
      <c r="F4366" s="3">
        <f>Raw_Data!F4366</f>
        <v>6</v>
      </c>
      <c r="G4366" s="3" t="str">
        <f>Raw_Data!G4366</f>
        <v>South America</v>
      </c>
      <c r="H4366" s="3" t="str">
        <f>Raw_Data!H4366</f>
        <v>Mobile</v>
      </c>
      <c r="I4366" s="3">
        <f>Raw_Data!I4366</f>
        <v>8.99</v>
      </c>
      <c r="J4366" s="3">
        <f>Raw_Data!J4366</f>
        <v>0</v>
      </c>
      <c r="K4366" s="3" t="str">
        <f>Raw_Data!K4366</f>
        <v>Credit Card</v>
      </c>
      <c r="L4366" s="3">
        <f>Raw_Data!L4366</f>
        <v>5</v>
      </c>
      <c r="M4366" s="3">
        <f>Raw_Data!M4366</f>
        <v>0.75</v>
      </c>
      <c r="N4366" s="3" t="str">
        <f>Raw_Data!N4366</f>
        <v>Documentary</v>
      </c>
      <c r="O4366" s="3" t="str">
        <f t="shared" si="680"/>
        <v>55-70</v>
      </c>
      <c r="P4366" s="3" t="str">
        <f t="shared" si="681"/>
        <v>&lt;10h</v>
      </c>
      <c r="Q4366" s="3" t="str">
        <f t="shared" si="682"/>
        <v>0-7d</v>
      </c>
      <c r="R4366" s="3" t="str">
        <f t="shared" si="683"/>
        <v>Medium</v>
      </c>
      <c r="S4366" s="3" t="str">
        <f t="shared" si="684"/>
        <v>Low</v>
      </c>
      <c r="T4366" s="3" t="str">
        <f t="shared" si="685"/>
        <v>Active</v>
      </c>
      <c r="U4366" s="4">
        <f>1/(1+EXP(-(Predictive_Model!$B$5+((B4366-Predictive_Model!$B$20)/Predictive_Model!$C$20)*Predictive_Model!$D$20+((E4366-Predictive_Model!$B$21)/Predictive_Model!$C$21)*Predictive_Model!$D$21+((F4366-Predictive_Model!$B$22)/Predictive_Model!$C$22)*Predictive_Model!$D$22+((I4366-Predictive_Model!$B$23)/Predictive_Model!$C$23)*Predictive_Model!$D$23+((L4366-Predictive_Model!$B$24)/Predictive_Model!$C$24)*Predictive_Model!$D$24+((M4366-Predictive_Model!$B$25)/Predictive_Model!$C$25)*Predictive_Model!$D$25+IF(C4366="Male",Predictive_Model!$D$31,IF(C4366="Other",Predictive_Model!$D$32,0))+IF(D4366="Premium",Predictive_Model!$D$34,IF(D4366="Standard",Predictive_Model!$D$35,0))+IF(G4366="Asia",Predictive_Model!$D$37,IF(G4366="Europe",Predictive_Model!$D$38,IF(G4366="North America",Predictive_Model!$D$39,IF(G4366="Oceania",Predictive_Model!$D$40,IF(G4366="South America",Predictive_Model!$D$41,0)))))+IF(H4366="Laptop",Predictive_Model!$D$43,IF(H4366="Mobile",Predictive_Model!$D$44,IF(H4366="TV",Predictive_Model!$D$45,IF(H4366="Tablet",Predictive_Model!$D$46,0))))+IF(K4366="Crypto",Predictive_Model!$D$48,IF(K4366="Debit Card",Predictive_Model!$D$49,IF(K4366="Gift Card",Predictive_Model!$D$50,IF(K4366="PayPal",Predictive_Model!$D$51,0))))+IF(N4366="Comedy",Predictive_Model!$D$53,IF(N4366="Documentary",Predictive_Model!$D$54,IF(N4366="Drama",Predictive_Model!$D$55,IF(N4366="Horror",Predictive_Model!$D$56,IF(N4366="Romance",Predictive_Model!$D$57,IF(N4366="Sci-Fi",Predictive_Model!$D$58,0)))))))))</f>
        <v>0.75263140939453232</v>
      </c>
      <c r="V4366" s="3" t="str">
        <f t="shared" si="686"/>
        <v>Critical</v>
      </c>
      <c r="W4366" s="6">
        <f t="shared" si="687"/>
        <v>6.7661563704568461</v>
      </c>
      <c r="X4366" s="3" t="str">
        <f t="shared" si="688"/>
        <v>Priority 2</v>
      </c>
      <c r="Y4366" s="3" t="str">
        <f t="shared" si="689"/>
        <v>OK</v>
      </c>
    </row>
    <row r="4367" spans="1:25" x14ac:dyDescent="0.25">
      <c r="A4367" s="3" t="str">
        <f>Raw_Data!A4367</f>
        <v>ad498abb-6c86-4ece-81b7-9588a0ff3eda</v>
      </c>
      <c r="B4367" s="3">
        <f>Raw_Data!B4367</f>
        <v>24</v>
      </c>
      <c r="C4367" s="3" t="str">
        <f>Raw_Data!C4367</f>
        <v>Female</v>
      </c>
      <c r="D4367" s="3" t="str">
        <f>Raw_Data!D4367</f>
        <v>Premium</v>
      </c>
      <c r="E4367" s="3">
        <f>Raw_Data!E4367</f>
        <v>16.170000000000002</v>
      </c>
      <c r="F4367" s="3">
        <f>Raw_Data!F4367</f>
        <v>33</v>
      </c>
      <c r="G4367" s="3" t="str">
        <f>Raw_Data!G4367</f>
        <v>South America</v>
      </c>
      <c r="H4367" s="3" t="str">
        <f>Raw_Data!H4367</f>
        <v>Tablet</v>
      </c>
      <c r="I4367" s="3">
        <f>Raw_Data!I4367</f>
        <v>17.989999999999998</v>
      </c>
      <c r="J4367" s="3">
        <f>Raw_Data!J4367</f>
        <v>1</v>
      </c>
      <c r="K4367" s="3" t="str">
        <f>Raw_Data!K4367</f>
        <v>Gift Card</v>
      </c>
      <c r="L4367" s="3">
        <f>Raw_Data!L4367</f>
        <v>2</v>
      </c>
      <c r="M4367" s="3">
        <f>Raw_Data!M4367</f>
        <v>0.48</v>
      </c>
      <c r="N4367" s="3" t="str">
        <f>Raw_Data!N4367</f>
        <v>Romance</v>
      </c>
      <c r="O4367" s="3" t="str">
        <f t="shared" si="680"/>
        <v>18-24</v>
      </c>
      <c r="P4367" s="3" t="str">
        <f t="shared" si="681"/>
        <v>10-24h</v>
      </c>
      <c r="Q4367" s="3" t="str">
        <f t="shared" si="682"/>
        <v>22-45d</v>
      </c>
      <c r="R4367" s="3" t="str">
        <f t="shared" si="683"/>
        <v>Medium</v>
      </c>
      <c r="S4367" s="3" t="str">
        <f t="shared" si="684"/>
        <v>High</v>
      </c>
      <c r="T4367" s="3" t="str">
        <f t="shared" si="685"/>
        <v>Churned</v>
      </c>
      <c r="U4367" s="4">
        <f>1/(1+EXP(-(Predictive_Model!$B$5+((B4367-Predictive_Model!$B$20)/Predictive_Model!$C$20)*Predictive_Model!$D$20+((E4367-Predictive_Model!$B$21)/Predictive_Model!$C$21)*Predictive_Model!$D$21+((F4367-Predictive_Model!$B$22)/Predictive_Model!$C$22)*Predictive_Model!$D$22+((I4367-Predictive_Model!$B$23)/Predictive_Model!$C$23)*Predictive_Model!$D$23+((L4367-Predictive_Model!$B$24)/Predictive_Model!$C$24)*Predictive_Model!$D$24+((M4367-Predictive_Model!$B$25)/Predictive_Model!$C$25)*Predictive_Model!$D$25+IF(C4367="Male",Predictive_Model!$D$31,IF(C4367="Other",Predictive_Model!$D$32,0))+IF(D4367="Premium",Predictive_Model!$D$34,IF(D4367="Standard",Predictive_Model!$D$35,0))+IF(G4367="Asia",Predictive_Model!$D$37,IF(G4367="Europe",Predictive_Model!$D$38,IF(G4367="North America",Predictive_Model!$D$39,IF(G4367="Oceania",Predictive_Model!$D$40,IF(G4367="South America",Predictive_Model!$D$41,0)))))+IF(H4367="Laptop",Predictive_Model!$D$43,IF(H4367="Mobile",Predictive_Model!$D$44,IF(H4367="TV",Predictive_Model!$D$45,IF(H4367="Tablet",Predictive_Model!$D$46,0))))+IF(K4367="Crypto",Predictive_Model!$D$48,IF(K4367="Debit Card",Predictive_Model!$D$49,IF(K4367="Gift Card",Predictive_Model!$D$50,IF(K4367="PayPal",Predictive_Model!$D$51,0))))+IF(N4367="Comedy",Predictive_Model!$D$53,IF(N4367="Documentary",Predictive_Model!$D$54,IF(N4367="Drama",Predictive_Model!$D$55,IF(N4367="Horror",Predictive_Model!$D$56,IF(N4367="Romance",Predictive_Model!$D$57,IF(N4367="Sci-Fi",Predictive_Model!$D$58,0)))))))))</f>
        <v>0.78202694652268634</v>
      </c>
      <c r="V4367" s="3" t="str">
        <f t="shared" si="686"/>
        <v>Critical</v>
      </c>
      <c r="W4367" s="6">
        <f t="shared" si="687"/>
        <v>17.989999999999998</v>
      </c>
      <c r="X4367" s="3" t="str">
        <f t="shared" si="688"/>
        <v>Priority 1</v>
      </c>
      <c r="Y4367" s="3" t="str">
        <f t="shared" si="689"/>
        <v>OK</v>
      </c>
    </row>
    <row r="4368" spans="1:25" x14ac:dyDescent="0.25">
      <c r="A4368" s="3" t="str">
        <f>Raw_Data!A4368</f>
        <v>c5703e60-bad8-4b18-880d-7ed85d00462b</v>
      </c>
      <c r="B4368" s="3">
        <f>Raw_Data!B4368</f>
        <v>66</v>
      </c>
      <c r="C4368" s="3" t="str">
        <f>Raw_Data!C4368</f>
        <v>Male</v>
      </c>
      <c r="D4368" s="3" t="str">
        <f>Raw_Data!D4368</f>
        <v>Premium</v>
      </c>
      <c r="E4368" s="3">
        <f>Raw_Data!E4368</f>
        <v>10.41</v>
      </c>
      <c r="F4368" s="3">
        <f>Raw_Data!F4368</f>
        <v>1</v>
      </c>
      <c r="G4368" s="3" t="str">
        <f>Raw_Data!G4368</f>
        <v>North America</v>
      </c>
      <c r="H4368" s="3" t="str">
        <f>Raw_Data!H4368</f>
        <v>Laptop</v>
      </c>
      <c r="I4368" s="3">
        <f>Raw_Data!I4368</f>
        <v>17.989999999999998</v>
      </c>
      <c r="J4368" s="3">
        <f>Raw_Data!J4368</f>
        <v>0</v>
      </c>
      <c r="K4368" s="3" t="str">
        <f>Raw_Data!K4368</f>
        <v>Credit Card</v>
      </c>
      <c r="L4368" s="3">
        <f>Raw_Data!L4368</f>
        <v>5</v>
      </c>
      <c r="M4368" s="3">
        <f>Raw_Data!M4368</f>
        <v>5.21</v>
      </c>
      <c r="N4368" s="3" t="str">
        <f>Raw_Data!N4368</f>
        <v>Comedy</v>
      </c>
      <c r="O4368" s="3" t="str">
        <f t="shared" si="680"/>
        <v>55-70</v>
      </c>
      <c r="P4368" s="3" t="str">
        <f t="shared" si="681"/>
        <v>10-24h</v>
      </c>
      <c r="Q4368" s="3" t="str">
        <f t="shared" si="682"/>
        <v>0-7d</v>
      </c>
      <c r="R4368" s="3" t="str">
        <f t="shared" si="683"/>
        <v>Medium</v>
      </c>
      <c r="S4368" s="3" t="str">
        <f t="shared" si="684"/>
        <v>High</v>
      </c>
      <c r="T4368" s="3" t="str">
        <f t="shared" si="685"/>
        <v>Active</v>
      </c>
      <c r="U4368" s="4">
        <f>1/(1+EXP(-(Predictive_Model!$B$5+((B4368-Predictive_Model!$B$20)/Predictive_Model!$C$20)*Predictive_Model!$D$20+((E4368-Predictive_Model!$B$21)/Predictive_Model!$C$21)*Predictive_Model!$D$21+((F4368-Predictive_Model!$B$22)/Predictive_Model!$C$22)*Predictive_Model!$D$22+((I4368-Predictive_Model!$B$23)/Predictive_Model!$C$23)*Predictive_Model!$D$23+((L4368-Predictive_Model!$B$24)/Predictive_Model!$C$24)*Predictive_Model!$D$24+((M4368-Predictive_Model!$B$25)/Predictive_Model!$C$25)*Predictive_Model!$D$25+IF(C4368="Male",Predictive_Model!$D$31,IF(C4368="Other",Predictive_Model!$D$32,0))+IF(D4368="Premium",Predictive_Model!$D$34,IF(D4368="Standard",Predictive_Model!$D$35,0))+IF(G4368="Asia",Predictive_Model!$D$37,IF(G4368="Europe",Predictive_Model!$D$38,IF(G4368="North America",Predictive_Model!$D$39,IF(G4368="Oceania",Predictive_Model!$D$40,IF(G4368="South America",Predictive_Model!$D$41,0)))))+IF(H4368="Laptop",Predictive_Model!$D$43,IF(H4368="Mobile",Predictive_Model!$D$44,IF(H4368="TV",Predictive_Model!$D$45,IF(H4368="Tablet",Predictive_Model!$D$46,0))))+IF(K4368="Crypto",Predictive_Model!$D$48,IF(K4368="Debit Card",Predictive_Model!$D$49,IF(K4368="Gift Card",Predictive_Model!$D$50,IF(K4368="PayPal",Predictive_Model!$D$51,0))))+IF(N4368="Comedy",Predictive_Model!$D$53,IF(N4368="Documentary",Predictive_Model!$D$54,IF(N4368="Drama",Predictive_Model!$D$55,IF(N4368="Horror",Predictive_Model!$D$56,IF(N4368="Romance",Predictive_Model!$D$57,IF(N4368="Sci-Fi",Predictive_Model!$D$58,0)))))))))</f>
        <v>1.3740073467393855E-6</v>
      </c>
      <c r="V4368" s="3" t="str">
        <f t="shared" si="686"/>
        <v>Low</v>
      </c>
      <c r="W4368" s="6">
        <f t="shared" si="687"/>
        <v>2.4718392167841542E-5</v>
      </c>
      <c r="X4368" s="3" t="str">
        <f t="shared" si="688"/>
        <v>Monitor</v>
      </c>
      <c r="Y4368" s="3" t="str">
        <f t="shared" si="689"/>
        <v>OK</v>
      </c>
    </row>
    <row r="4369" spans="1:25" x14ac:dyDescent="0.25">
      <c r="A4369" s="3" t="str">
        <f>Raw_Data!A4369</f>
        <v>ee43f918-a9d2-4a68-8b2a-5f4a25dee1f2</v>
      </c>
      <c r="B4369" s="3">
        <f>Raw_Data!B4369</f>
        <v>60</v>
      </c>
      <c r="C4369" s="3" t="str">
        <f>Raw_Data!C4369</f>
        <v>Female</v>
      </c>
      <c r="D4369" s="3" t="str">
        <f>Raw_Data!D4369</f>
        <v>Basic</v>
      </c>
      <c r="E4369" s="3">
        <f>Raw_Data!E4369</f>
        <v>20.76</v>
      </c>
      <c r="F4369" s="3">
        <f>Raw_Data!F4369</f>
        <v>8</v>
      </c>
      <c r="G4369" s="3" t="str">
        <f>Raw_Data!G4369</f>
        <v>Asia</v>
      </c>
      <c r="H4369" s="3" t="str">
        <f>Raw_Data!H4369</f>
        <v>Laptop</v>
      </c>
      <c r="I4369" s="3">
        <f>Raw_Data!I4369</f>
        <v>8.99</v>
      </c>
      <c r="J4369" s="3">
        <f>Raw_Data!J4369</f>
        <v>0</v>
      </c>
      <c r="K4369" s="3" t="str">
        <f>Raw_Data!K4369</f>
        <v>Credit Card</v>
      </c>
      <c r="L4369" s="3">
        <f>Raw_Data!L4369</f>
        <v>4</v>
      </c>
      <c r="M4369" s="3">
        <f>Raw_Data!M4369</f>
        <v>2.31</v>
      </c>
      <c r="N4369" s="3" t="str">
        <f>Raw_Data!N4369</f>
        <v>Action</v>
      </c>
      <c r="O4369" s="3" t="str">
        <f t="shared" si="680"/>
        <v>55-70</v>
      </c>
      <c r="P4369" s="3" t="str">
        <f t="shared" si="681"/>
        <v>10-24h</v>
      </c>
      <c r="Q4369" s="3" t="str">
        <f t="shared" si="682"/>
        <v>8-21d</v>
      </c>
      <c r="R4369" s="3" t="str">
        <f t="shared" si="683"/>
        <v>Medium</v>
      </c>
      <c r="S4369" s="3" t="str">
        <f t="shared" si="684"/>
        <v>Low</v>
      </c>
      <c r="T4369" s="3" t="str">
        <f t="shared" si="685"/>
        <v>Active</v>
      </c>
      <c r="U4369" s="4">
        <f>1/(1+EXP(-(Predictive_Model!$B$5+((B4369-Predictive_Model!$B$20)/Predictive_Model!$C$20)*Predictive_Model!$D$20+((E4369-Predictive_Model!$B$21)/Predictive_Model!$C$21)*Predictive_Model!$D$21+((F4369-Predictive_Model!$B$22)/Predictive_Model!$C$22)*Predictive_Model!$D$22+((I4369-Predictive_Model!$B$23)/Predictive_Model!$C$23)*Predictive_Model!$D$23+((L4369-Predictive_Model!$B$24)/Predictive_Model!$C$24)*Predictive_Model!$D$24+((M4369-Predictive_Model!$B$25)/Predictive_Model!$C$25)*Predictive_Model!$D$25+IF(C4369="Male",Predictive_Model!$D$31,IF(C4369="Other",Predictive_Model!$D$32,0))+IF(D4369="Premium",Predictive_Model!$D$34,IF(D4369="Standard",Predictive_Model!$D$35,0))+IF(G4369="Asia",Predictive_Model!$D$37,IF(G4369="Europe",Predictive_Model!$D$38,IF(G4369="North America",Predictive_Model!$D$39,IF(G4369="Oceania",Predictive_Model!$D$40,IF(G4369="South America",Predictive_Model!$D$41,0)))))+IF(H4369="Laptop",Predictive_Model!$D$43,IF(H4369="Mobile",Predictive_Model!$D$44,IF(H4369="TV",Predictive_Model!$D$45,IF(H4369="Tablet",Predictive_Model!$D$46,0))))+IF(K4369="Crypto",Predictive_Model!$D$48,IF(K4369="Debit Card",Predictive_Model!$D$49,IF(K4369="Gift Card",Predictive_Model!$D$50,IF(K4369="PayPal",Predictive_Model!$D$51,0))))+IF(N4369="Comedy",Predictive_Model!$D$53,IF(N4369="Documentary",Predictive_Model!$D$54,IF(N4369="Drama",Predictive_Model!$D$55,IF(N4369="Horror",Predictive_Model!$D$56,IF(N4369="Romance",Predictive_Model!$D$57,IF(N4369="Sci-Fi",Predictive_Model!$D$58,0)))))))))</f>
        <v>7.2938531520897072E-4</v>
      </c>
      <c r="V4369" s="3" t="str">
        <f t="shared" si="686"/>
        <v>Low</v>
      </c>
      <c r="W4369" s="6">
        <f t="shared" si="687"/>
        <v>6.5571739837286466E-3</v>
      </c>
      <c r="X4369" s="3" t="str">
        <f t="shared" si="688"/>
        <v>Monitor</v>
      </c>
      <c r="Y4369" s="3" t="str">
        <f t="shared" si="689"/>
        <v>OK</v>
      </c>
    </row>
    <row r="4370" spans="1:25" x14ac:dyDescent="0.25">
      <c r="A4370" s="3" t="str">
        <f>Raw_Data!A4370</f>
        <v>12a181f8-58ca-45ab-968b-af28ef28b37b</v>
      </c>
      <c r="B4370" s="3">
        <f>Raw_Data!B4370</f>
        <v>45</v>
      </c>
      <c r="C4370" s="3" t="str">
        <f>Raw_Data!C4370</f>
        <v>Male</v>
      </c>
      <c r="D4370" s="3" t="str">
        <f>Raw_Data!D4370</f>
        <v>Premium</v>
      </c>
      <c r="E4370" s="3">
        <f>Raw_Data!E4370</f>
        <v>0.45</v>
      </c>
      <c r="F4370" s="3">
        <f>Raw_Data!F4370</f>
        <v>44</v>
      </c>
      <c r="G4370" s="3" t="str">
        <f>Raw_Data!G4370</f>
        <v>Asia</v>
      </c>
      <c r="H4370" s="3" t="str">
        <f>Raw_Data!H4370</f>
        <v>Mobile</v>
      </c>
      <c r="I4370" s="3">
        <f>Raw_Data!I4370</f>
        <v>17.989999999999998</v>
      </c>
      <c r="J4370" s="3">
        <f>Raw_Data!J4370</f>
        <v>1</v>
      </c>
      <c r="K4370" s="3" t="str">
        <f>Raw_Data!K4370</f>
        <v>Debit Card</v>
      </c>
      <c r="L4370" s="3">
        <f>Raw_Data!L4370</f>
        <v>3</v>
      </c>
      <c r="M4370" s="3">
        <f>Raw_Data!M4370</f>
        <v>0.01</v>
      </c>
      <c r="N4370" s="3" t="str">
        <f>Raw_Data!N4370</f>
        <v>Comedy</v>
      </c>
      <c r="O4370" s="3" t="str">
        <f t="shared" si="680"/>
        <v>45-54</v>
      </c>
      <c r="P4370" s="3" t="str">
        <f t="shared" si="681"/>
        <v>&lt;10h</v>
      </c>
      <c r="Q4370" s="3" t="str">
        <f t="shared" si="682"/>
        <v>22-45d</v>
      </c>
      <c r="R4370" s="3" t="str">
        <f t="shared" si="683"/>
        <v>Medium</v>
      </c>
      <c r="S4370" s="3" t="str">
        <f t="shared" si="684"/>
        <v>High</v>
      </c>
      <c r="T4370" s="3" t="str">
        <f t="shared" si="685"/>
        <v>Churned</v>
      </c>
      <c r="U4370" s="4">
        <f>1/(1+EXP(-(Predictive_Model!$B$5+((B4370-Predictive_Model!$B$20)/Predictive_Model!$C$20)*Predictive_Model!$D$20+((E4370-Predictive_Model!$B$21)/Predictive_Model!$C$21)*Predictive_Model!$D$21+((F4370-Predictive_Model!$B$22)/Predictive_Model!$C$22)*Predictive_Model!$D$22+((I4370-Predictive_Model!$B$23)/Predictive_Model!$C$23)*Predictive_Model!$D$23+((L4370-Predictive_Model!$B$24)/Predictive_Model!$C$24)*Predictive_Model!$D$24+((M4370-Predictive_Model!$B$25)/Predictive_Model!$C$25)*Predictive_Model!$D$25+IF(C4370="Male",Predictive_Model!$D$31,IF(C4370="Other",Predictive_Model!$D$32,0))+IF(D4370="Premium",Predictive_Model!$D$34,IF(D4370="Standard",Predictive_Model!$D$35,0))+IF(G4370="Asia",Predictive_Model!$D$37,IF(G4370="Europe",Predictive_Model!$D$38,IF(G4370="North America",Predictive_Model!$D$39,IF(G4370="Oceania",Predictive_Model!$D$40,IF(G4370="South America",Predictive_Model!$D$41,0)))))+IF(H4370="Laptop",Predictive_Model!$D$43,IF(H4370="Mobile",Predictive_Model!$D$44,IF(H4370="TV",Predictive_Model!$D$45,IF(H4370="Tablet",Predictive_Model!$D$46,0))))+IF(K4370="Crypto",Predictive_Model!$D$48,IF(K4370="Debit Card",Predictive_Model!$D$49,IF(K4370="Gift Card",Predictive_Model!$D$50,IF(K4370="PayPal",Predictive_Model!$D$51,0))))+IF(N4370="Comedy",Predictive_Model!$D$53,IF(N4370="Documentary",Predictive_Model!$D$54,IF(N4370="Drama",Predictive_Model!$D$55,IF(N4370="Horror",Predictive_Model!$D$56,IF(N4370="Romance",Predictive_Model!$D$57,IF(N4370="Sci-Fi",Predictive_Model!$D$58,0)))))))))</f>
        <v>0.99902350946984886</v>
      </c>
      <c r="V4370" s="3" t="str">
        <f t="shared" si="686"/>
        <v>Critical</v>
      </c>
      <c r="W4370" s="6">
        <f t="shared" si="687"/>
        <v>17.989999999999998</v>
      </c>
      <c r="X4370" s="3" t="str">
        <f t="shared" si="688"/>
        <v>Priority 1</v>
      </c>
      <c r="Y4370" s="3" t="str">
        <f t="shared" si="689"/>
        <v>OK</v>
      </c>
    </row>
    <row r="4371" spans="1:25" x14ac:dyDescent="0.25">
      <c r="A4371" s="3" t="str">
        <f>Raw_Data!A4371</f>
        <v>0d13d747-9091-4ad1-af2f-752b753b78d5</v>
      </c>
      <c r="B4371" s="3">
        <f>Raw_Data!B4371</f>
        <v>54</v>
      </c>
      <c r="C4371" s="3" t="str">
        <f>Raw_Data!C4371</f>
        <v>Female</v>
      </c>
      <c r="D4371" s="3" t="str">
        <f>Raw_Data!D4371</f>
        <v>Basic</v>
      </c>
      <c r="E4371" s="3">
        <f>Raw_Data!E4371</f>
        <v>11.9</v>
      </c>
      <c r="F4371" s="3">
        <f>Raw_Data!F4371</f>
        <v>49</v>
      </c>
      <c r="G4371" s="3" t="str">
        <f>Raw_Data!G4371</f>
        <v>South America</v>
      </c>
      <c r="H4371" s="3" t="str">
        <f>Raw_Data!H4371</f>
        <v>Desktop</v>
      </c>
      <c r="I4371" s="3">
        <f>Raw_Data!I4371</f>
        <v>8.99</v>
      </c>
      <c r="J4371" s="3">
        <f>Raw_Data!J4371</f>
        <v>1</v>
      </c>
      <c r="K4371" s="3" t="str">
        <f>Raw_Data!K4371</f>
        <v>PayPal</v>
      </c>
      <c r="L4371" s="3">
        <f>Raw_Data!L4371</f>
        <v>5</v>
      </c>
      <c r="M4371" s="3">
        <f>Raw_Data!M4371</f>
        <v>0.24</v>
      </c>
      <c r="N4371" s="3" t="str">
        <f>Raw_Data!N4371</f>
        <v>Horror</v>
      </c>
      <c r="O4371" s="3" t="str">
        <f t="shared" si="680"/>
        <v>45-54</v>
      </c>
      <c r="P4371" s="3" t="str">
        <f t="shared" si="681"/>
        <v>10-24h</v>
      </c>
      <c r="Q4371" s="3" t="str">
        <f t="shared" si="682"/>
        <v>46-60d</v>
      </c>
      <c r="R4371" s="3" t="str">
        <f t="shared" si="683"/>
        <v>Medium</v>
      </c>
      <c r="S4371" s="3" t="str">
        <f t="shared" si="684"/>
        <v>Low</v>
      </c>
      <c r="T4371" s="3" t="str">
        <f t="shared" si="685"/>
        <v>Churned</v>
      </c>
      <c r="U4371" s="4">
        <f>1/(1+EXP(-(Predictive_Model!$B$5+((B4371-Predictive_Model!$B$20)/Predictive_Model!$C$20)*Predictive_Model!$D$20+((E4371-Predictive_Model!$B$21)/Predictive_Model!$C$21)*Predictive_Model!$D$21+((F4371-Predictive_Model!$B$22)/Predictive_Model!$C$22)*Predictive_Model!$D$22+((I4371-Predictive_Model!$B$23)/Predictive_Model!$C$23)*Predictive_Model!$D$23+((L4371-Predictive_Model!$B$24)/Predictive_Model!$C$24)*Predictive_Model!$D$24+((M4371-Predictive_Model!$B$25)/Predictive_Model!$C$25)*Predictive_Model!$D$25+IF(C4371="Male",Predictive_Model!$D$31,IF(C4371="Other",Predictive_Model!$D$32,0))+IF(D4371="Premium",Predictive_Model!$D$34,IF(D4371="Standard",Predictive_Model!$D$35,0))+IF(G4371="Asia",Predictive_Model!$D$37,IF(G4371="Europe",Predictive_Model!$D$38,IF(G4371="North America",Predictive_Model!$D$39,IF(G4371="Oceania",Predictive_Model!$D$40,IF(G4371="South America",Predictive_Model!$D$41,0)))))+IF(H4371="Laptop",Predictive_Model!$D$43,IF(H4371="Mobile",Predictive_Model!$D$44,IF(H4371="TV",Predictive_Model!$D$45,IF(H4371="Tablet",Predictive_Model!$D$46,0))))+IF(K4371="Crypto",Predictive_Model!$D$48,IF(K4371="Debit Card",Predictive_Model!$D$49,IF(K4371="Gift Card",Predictive_Model!$D$50,IF(K4371="PayPal",Predictive_Model!$D$51,0))))+IF(N4371="Comedy",Predictive_Model!$D$53,IF(N4371="Documentary",Predictive_Model!$D$54,IF(N4371="Drama",Predictive_Model!$D$55,IF(N4371="Horror",Predictive_Model!$D$56,IF(N4371="Romance",Predictive_Model!$D$57,IF(N4371="Sci-Fi",Predictive_Model!$D$58,0)))))))))</f>
        <v>0.97903912063355081</v>
      </c>
      <c r="V4371" s="3" t="str">
        <f t="shared" si="686"/>
        <v>Critical</v>
      </c>
      <c r="W4371" s="6">
        <f t="shared" si="687"/>
        <v>8.99</v>
      </c>
      <c r="X4371" s="3" t="str">
        <f t="shared" si="688"/>
        <v>Priority 2</v>
      </c>
      <c r="Y4371" s="3" t="str">
        <f t="shared" si="689"/>
        <v>OK</v>
      </c>
    </row>
    <row r="4372" spans="1:25" x14ac:dyDescent="0.25">
      <c r="A4372" s="3" t="str">
        <f>Raw_Data!A4372</f>
        <v>a985f355-5ac2-4b10-a656-ab62e4e279f3</v>
      </c>
      <c r="B4372" s="3">
        <f>Raw_Data!B4372</f>
        <v>33</v>
      </c>
      <c r="C4372" s="3" t="str">
        <f>Raw_Data!C4372</f>
        <v>Male</v>
      </c>
      <c r="D4372" s="3" t="str">
        <f>Raw_Data!D4372</f>
        <v>Basic</v>
      </c>
      <c r="E4372" s="3">
        <f>Raw_Data!E4372</f>
        <v>43.55</v>
      </c>
      <c r="F4372" s="3">
        <f>Raw_Data!F4372</f>
        <v>4</v>
      </c>
      <c r="G4372" s="3" t="str">
        <f>Raw_Data!G4372</f>
        <v>South America</v>
      </c>
      <c r="H4372" s="3" t="str">
        <f>Raw_Data!H4372</f>
        <v>TV</v>
      </c>
      <c r="I4372" s="3">
        <f>Raw_Data!I4372</f>
        <v>8.99</v>
      </c>
      <c r="J4372" s="3">
        <f>Raw_Data!J4372</f>
        <v>0</v>
      </c>
      <c r="K4372" s="3" t="str">
        <f>Raw_Data!K4372</f>
        <v>Gift Card</v>
      </c>
      <c r="L4372" s="3">
        <f>Raw_Data!L4372</f>
        <v>1</v>
      </c>
      <c r="M4372" s="3">
        <f>Raw_Data!M4372</f>
        <v>8.7100000000000009</v>
      </c>
      <c r="N4372" s="3" t="str">
        <f>Raw_Data!N4372</f>
        <v>Documentary</v>
      </c>
      <c r="O4372" s="3" t="str">
        <f t="shared" si="680"/>
        <v>25-34</v>
      </c>
      <c r="P4372" s="3" t="str">
        <f t="shared" si="681"/>
        <v>25-49h</v>
      </c>
      <c r="Q4372" s="3" t="str">
        <f t="shared" si="682"/>
        <v>0-7d</v>
      </c>
      <c r="R4372" s="3" t="str">
        <f t="shared" si="683"/>
        <v>High</v>
      </c>
      <c r="S4372" s="3" t="str">
        <f t="shared" si="684"/>
        <v>Low</v>
      </c>
      <c r="T4372" s="3" t="str">
        <f t="shared" si="685"/>
        <v>Active</v>
      </c>
      <c r="U4372" s="4">
        <f>1/(1+EXP(-(Predictive_Model!$B$5+((B4372-Predictive_Model!$B$20)/Predictive_Model!$C$20)*Predictive_Model!$D$20+((E4372-Predictive_Model!$B$21)/Predictive_Model!$C$21)*Predictive_Model!$D$21+((F4372-Predictive_Model!$B$22)/Predictive_Model!$C$22)*Predictive_Model!$D$22+((I4372-Predictive_Model!$B$23)/Predictive_Model!$C$23)*Predictive_Model!$D$23+((L4372-Predictive_Model!$B$24)/Predictive_Model!$C$24)*Predictive_Model!$D$24+((M4372-Predictive_Model!$B$25)/Predictive_Model!$C$25)*Predictive_Model!$D$25+IF(C4372="Male",Predictive_Model!$D$31,IF(C4372="Other",Predictive_Model!$D$32,0))+IF(D4372="Premium",Predictive_Model!$D$34,IF(D4372="Standard",Predictive_Model!$D$35,0))+IF(G4372="Asia",Predictive_Model!$D$37,IF(G4372="Europe",Predictive_Model!$D$38,IF(G4372="North America",Predictive_Model!$D$39,IF(G4372="Oceania",Predictive_Model!$D$40,IF(G4372="South America",Predictive_Model!$D$41,0)))))+IF(H4372="Laptop",Predictive_Model!$D$43,IF(H4372="Mobile",Predictive_Model!$D$44,IF(H4372="TV",Predictive_Model!$D$45,IF(H4372="Tablet",Predictive_Model!$D$46,0))))+IF(K4372="Crypto",Predictive_Model!$D$48,IF(K4372="Debit Card",Predictive_Model!$D$49,IF(K4372="Gift Card",Predictive_Model!$D$50,IF(K4372="PayPal",Predictive_Model!$D$51,0))))+IF(N4372="Comedy",Predictive_Model!$D$53,IF(N4372="Documentary",Predictive_Model!$D$54,IF(N4372="Drama",Predictive_Model!$D$55,IF(N4372="Horror",Predictive_Model!$D$56,IF(N4372="Romance",Predictive_Model!$D$57,IF(N4372="Sci-Fi",Predictive_Model!$D$58,0)))))))))</f>
        <v>7.8365944087955712E-11</v>
      </c>
      <c r="V4372" s="3" t="str">
        <f t="shared" si="686"/>
        <v>Low</v>
      </c>
      <c r="W4372" s="6">
        <f t="shared" si="687"/>
        <v>7.0450983735072185E-10</v>
      </c>
      <c r="X4372" s="3" t="str">
        <f t="shared" si="688"/>
        <v>Monitor</v>
      </c>
      <c r="Y4372" s="3" t="str">
        <f t="shared" si="689"/>
        <v>OK</v>
      </c>
    </row>
    <row r="4373" spans="1:25" x14ac:dyDescent="0.25">
      <c r="A4373" s="3" t="str">
        <f>Raw_Data!A4373</f>
        <v>4bcdf3d2-c743-46f8-9656-911dc92e6213</v>
      </c>
      <c r="B4373" s="3">
        <f>Raw_Data!B4373</f>
        <v>69</v>
      </c>
      <c r="C4373" s="3" t="str">
        <f>Raw_Data!C4373</f>
        <v>Male</v>
      </c>
      <c r="D4373" s="3" t="str">
        <f>Raw_Data!D4373</f>
        <v>Premium</v>
      </c>
      <c r="E4373" s="3">
        <f>Raw_Data!E4373</f>
        <v>5.4</v>
      </c>
      <c r="F4373" s="3">
        <f>Raw_Data!F4373</f>
        <v>14</v>
      </c>
      <c r="G4373" s="3" t="str">
        <f>Raw_Data!G4373</f>
        <v>Africa</v>
      </c>
      <c r="H4373" s="3" t="str">
        <f>Raw_Data!H4373</f>
        <v>TV</v>
      </c>
      <c r="I4373" s="3">
        <f>Raw_Data!I4373</f>
        <v>17.989999999999998</v>
      </c>
      <c r="J4373" s="3">
        <f>Raw_Data!J4373</f>
        <v>0</v>
      </c>
      <c r="K4373" s="3" t="str">
        <f>Raw_Data!K4373</f>
        <v>Crypto</v>
      </c>
      <c r="L4373" s="3">
        <f>Raw_Data!L4373</f>
        <v>3</v>
      </c>
      <c r="M4373" s="3">
        <f>Raw_Data!M4373</f>
        <v>0.36</v>
      </c>
      <c r="N4373" s="3" t="str">
        <f>Raw_Data!N4373</f>
        <v>Sci-Fi</v>
      </c>
      <c r="O4373" s="3" t="str">
        <f t="shared" si="680"/>
        <v>55-70</v>
      </c>
      <c r="P4373" s="3" t="str">
        <f t="shared" si="681"/>
        <v>&lt;10h</v>
      </c>
      <c r="Q4373" s="3" t="str">
        <f t="shared" si="682"/>
        <v>8-21d</v>
      </c>
      <c r="R4373" s="3" t="str">
        <f t="shared" si="683"/>
        <v>Medium</v>
      </c>
      <c r="S4373" s="3" t="str">
        <f t="shared" si="684"/>
        <v>High</v>
      </c>
      <c r="T4373" s="3" t="str">
        <f t="shared" si="685"/>
        <v>Active</v>
      </c>
      <c r="U4373" s="4">
        <f>1/(1+EXP(-(Predictive_Model!$B$5+((B4373-Predictive_Model!$B$20)/Predictive_Model!$C$20)*Predictive_Model!$D$20+((E4373-Predictive_Model!$B$21)/Predictive_Model!$C$21)*Predictive_Model!$D$21+((F4373-Predictive_Model!$B$22)/Predictive_Model!$C$22)*Predictive_Model!$D$22+((I4373-Predictive_Model!$B$23)/Predictive_Model!$C$23)*Predictive_Model!$D$23+((L4373-Predictive_Model!$B$24)/Predictive_Model!$C$24)*Predictive_Model!$D$24+((M4373-Predictive_Model!$B$25)/Predictive_Model!$C$25)*Predictive_Model!$D$25+IF(C4373="Male",Predictive_Model!$D$31,IF(C4373="Other",Predictive_Model!$D$32,0))+IF(D4373="Premium",Predictive_Model!$D$34,IF(D4373="Standard",Predictive_Model!$D$35,0))+IF(G4373="Asia",Predictive_Model!$D$37,IF(G4373="Europe",Predictive_Model!$D$38,IF(G4373="North America",Predictive_Model!$D$39,IF(G4373="Oceania",Predictive_Model!$D$40,IF(G4373="South America",Predictive_Model!$D$41,0)))))+IF(H4373="Laptop",Predictive_Model!$D$43,IF(H4373="Mobile",Predictive_Model!$D$44,IF(H4373="TV",Predictive_Model!$D$45,IF(H4373="Tablet",Predictive_Model!$D$46,0))))+IF(K4373="Crypto",Predictive_Model!$D$48,IF(K4373="Debit Card",Predictive_Model!$D$49,IF(K4373="Gift Card",Predictive_Model!$D$50,IF(K4373="PayPal",Predictive_Model!$D$51,0))))+IF(N4373="Comedy",Predictive_Model!$D$53,IF(N4373="Documentary",Predictive_Model!$D$54,IF(N4373="Drama",Predictive_Model!$D$55,IF(N4373="Horror",Predictive_Model!$D$56,IF(N4373="Romance",Predictive_Model!$D$57,IF(N4373="Sci-Fi",Predictive_Model!$D$58,0)))))))))</f>
        <v>0.33119528990593183</v>
      </c>
      <c r="V4373" s="3" t="str">
        <f t="shared" si="686"/>
        <v>Medium</v>
      </c>
      <c r="W4373" s="6">
        <f t="shared" si="687"/>
        <v>5.9582032654077128</v>
      </c>
      <c r="X4373" s="3" t="str">
        <f t="shared" si="688"/>
        <v>Monitor</v>
      </c>
      <c r="Y4373" s="3" t="str">
        <f t="shared" si="689"/>
        <v>OK</v>
      </c>
    </row>
    <row r="4374" spans="1:25" x14ac:dyDescent="0.25">
      <c r="A4374" s="3" t="str">
        <f>Raw_Data!A4374</f>
        <v>aaafd476-ccb4-457e-a984-24abae7f34c8</v>
      </c>
      <c r="B4374" s="3">
        <f>Raw_Data!B4374</f>
        <v>44</v>
      </c>
      <c r="C4374" s="3" t="str">
        <f>Raw_Data!C4374</f>
        <v>Other</v>
      </c>
      <c r="D4374" s="3" t="str">
        <f>Raw_Data!D4374</f>
        <v>Standard</v>
      </c>
      <c r="E4374" s="3">
        <f>Raw_Data!E4374</f>
        <v>12.56</v>
      </c>
      <c r="F4374" s="3">
        <f>Raw_Data!F4374</f>
        <v>53</v>
      </c>
      <c r="G4374" s="3" t="str">
        <f>Raw_Data!G4374</f>
        <v>North America</v>
      </c>
      <c r="H4374" s="3" t="str">
        <f>Raw_Data!H4374</f>
        <v>Laptop</v>
      </c>
      <c r="I4374" s="3">
        <f>Raw_Data!I4374</f>
        <v>13.99</v>
      </c>
      <c r="J4374" s="3">
        <f>Raw_Data!J4374</f>
        <v>1</v>
      </c>
      <c r="K4374" s="3" t="str">
        <f>Raw_Data!K4374</f>
        <v>Crypto</v>
      </c>
      <c r="L4374" s="3">
        <f>Raw_Data!L4374</f>
        <v>3</v>
      </c>
      <c r="M4374" s="3">
        <f>Raw_Data!M4374</f>
        <v>0.23</v>
      </c>
      <c r="N4374" s="3" t="str">
        <f>Raw_Data!N4374</f>
        <v>Action</v>
      </c>
      <c r="O4374" s="3" t="str">
        <f t="shared" si="680"/>
        <v>35-44</v>
      </c>
      <c r="P4374" s="3" t="str">
        <f t="shared" si="681"/>
        <v>10-24h</v>
      </c>
      <c r="Q4374" s="3" t="str">
        <f t="shared" si="682"/>
        <v>46-60d</v>
      </c>
      <c r="R4374" s="3" t="str">
        <f t="shared" si="683"/>
        <v>Medium</v>
      </c>
      <c r="S4374" s="3" t="str">
        <f t="shared" si="684"/>
        <v>Mid</v>
      </c>
      <c r="T4374" s="3" t="str">
        <f t="shared" si="685"/>
        <v>Churned</v>
      </c>
      <c r="U4374" s="4">
        <f>1/(1+EXP(-(Predictive_Model!$B$5+((B4374-Predictive_Model!$B$20)/Predictive_Model!$C$20)*Predictive_Model!$D$20+((E4374-Predictive_Model!$B$21)/Predictive_Model!$C$21)*Predictive_Model!$D$21+((F4374-Predictive_Model!$B$22)/Predictive_Model!$C$22)*Predictive_Model!$D$22+((I4374-Predictive_Model!$B$23)/Predictive_Model!$C$23)*Predictive_Model!$D$23+((L4374-Predictive_Model!$B$24)/Predictive_Model!$C$24)*Predictive_Model!$D$24+((M4374-Predictive_Model!$B$25)/Predictive_Model!$C$25)*Predictive_Model!$D$25+IF(C4374="Male",Predictive_Model!$D$31,IF(C4374="Other",Predictive_Model!$D$32,0))+IF(D4374="Premium",Predictive_Model!$D$34,IF(D4374="Standard",Predictive_Model!$D$35,0))+IF(G4374="Asia",Predictive_Model!$D$37,IF(G4374="Europe",Predictive_Model!$D$38,IF(G4374="North America",Predictive_Model!$D$39,IF(G4374="Oceania",Predictive_Model!$D$40,IF(G4374="South America",Predictive_Model!$D$41,0)))))+IF(H4374="Laptop",Predictive_Model!$D$43,IF(H4374="Mobile",Predictive_Model!$D$44,IF(H4374="TV",Predictive_Model!$D$45,IF(H4374="Tablet",Predictive_Model!$D$46,0))))+IF(K4374="Crypto",Predictive_Model!$D$48,IF(K4374="Debit Card",Predictive_Model!$D$49,IF(K4374="Gift Card",Predictive_Model!$D$50,IF(K4374="PayPal",Predictive_Model!$D$51,0))))+IF(N4374="Comedy",Predictive_Model!$D$53,IF(N4374="Documentary",Predictive_Model!$D$54,IF(N4374="Drama",Predictive_Model!$D$55,IF(N4374="Horror",Predictive_Model!$D$56,IF(N4374="Romance",Predictive_Model!$D$57,IF(N4374="Sci-Fi",Predictive_Model!$D$58,0)))))))))</f>
        <v>0.98961663033349612</v>
      </c>
      <c r="V4374" s="3" t="str">
        <f t="shared" si="686"/>
        <v>Critical</v>
      </c>
      <c r="W4374" s="6">
        <f t="shared" si="687"/>
        <v>13.99</v>
      </c>
      <c r="X4374" s="3" t="str">
        <f t="shared" si="688"/>
        <v>Priority 2</v>
      </c>
      <c r="Y4374" s="3" t="str">
        <f t="shared" si="689"/>
        <v>OK</v>
      </c>
    </row>
    <row r="4375" spans="1:25" x14ac:dyDescent="0.25">
      <c r="A4375" s="3" t="str">
        <f>Raw_Data!A4375</f>
        <v>2d08c15f-c97d-4cf0-84fc-9127dcf6e9cb</v>
      </c>
      <c r="B4375" s="3">
        <f>Raw_Data!B4375</f>
        <v>39</v>
      </c>
      <c r="C4375" s="3" t="str">
        <f>Raw_Data!C4375</f>
        <v>Male</v>
      </c>
      <c r="D4375" s="3" t="str">
        <f>Raw_Data!D4375</f>
        <v>Basic</v>
      </c>
      <c r="E4375" s="3">
        <f>Raw_Data!E4375</f>
        <v>34.56</v>
      </c>
      <c r="F4375" s="3">
        <f>Raw_Data!F4375</f>
        <v>39</v>
      </c>
      <c r="G4375" s="3" t="str">
        <f>Raw_Data!G4375</f>
        <v>Europe</v>
      </c>
      <c r="H4375" s="3" t="str">
        <f>Raw_Data!H4375</f>
        <v>Mobile</v>
      </c>
      <c r="I4375" s="3">
        <f>Raw_Data!I4375</f>
        <v>8.99</v>
      </c>
      <c r="J4375" s="3">
        <f>Raw_Data!J4375</f>
        <v>0</v>
      </c>
      <c r="K4375" s="3" t="str">
        <f>Raw_Data!K4375</f>
        <v>Debit Card</v>
      </c>
      <c r="L4375" s="3">
        <f>Raw_Data!L4375</f>
        <v>1</v>
      </c>
      <c r="M4375" s="3">
        <f>Raw_Data!M4375</f>
        <v>0.86</v>
      </c>
      <c r="N4375" s="3" t="str">
        <f>Raw_Data!N4375</f>
        <v>Comedy</v>
      </c>
      <c r="O4375" s="3" t="str">
        <f t="shared" si="680"/>
        <v>35-44</v>
      </c>
      <c r="P4375" s="3" t="str">
        <f t="shared" si="681"/>
        <v>25-49h</v>
      </c>
      <c r="Q4375" s="3" t="str">
        <f t="shared" si="682"/>
        <v>22-45d</v>
      </c>
      <c r="R4375" s="3" t="str">
        <f t="shared" si="683"/>
        <v>Medium</v>
      </c>
      <c r="S4375" s="3" t="str">
        <f t="shared" si="684"/>
        <v>Low</v>
      </c>
      <c r="T4375" s="3" t="str">
        <f t="shared" si="685"/>
        <v>Active</v>
      </c>
      <c r="U4375" s="4">
        <f>1/(1+EXP(-(Predictive_Model!$B$5+((B4375-Predictive_Model!$B$20)/Predictive_Model!$C$20)*Predictive_Model!$D$20+((E4375-Predictive_Model!$B$21)/Predictive_Model!$C$21)*Predictive_Model!$D$21+((F4375-Predictive_Model!$B$22)/Predictive_Model!$C$22)*Predictive_Model!$D$22+((I4375-Predictive_Model!$B$23)/Predictive_Model!$C$23)*Predictive_Model!$D$23+((L4375-Predictive_Model!$B$24)/Predictive_Model!$C$24)*Predictive_Model!$D$24+((M4375-Predictive_Model!$B$25)/Predictive_Model!$C$25)*Predictive_Model!$D$25+IF(C4375="Male",Predictive_Model!$D$31,IF(C4375="Other",Predictive_Model!$D$32,0))+IF(D4375="Premium",Predictive_Model!$D$34,IF(D4375="Standard",Predictive_Model!$D$35,0))+IF(G4375="Asia",Predictive_Model!$D$37,IF(G4375="Europe",Predictive_Model!$D$38,IF(G4375="North America",Predictive_Model!$D$39,IF(G4375="Oceania",Predictive_Model!$D$40,IF(G4375="South America",Predictive_Model!$D$41,0)))))+IF(H4375="Laptop",Predictive_Model!$D$43,IF(H4375="Mobile",Predictive_Model!$D$44,IF(H4375="TV",Predictive_Model!$D$45,IF(H4375="Tablet",Predictive_Model!$D$46,0))))+IF(K4375="Crypto",Predictive_Model!$D$48,IF(K4375="Debit Card",Predictive_Model!$D$49,IF(K4375="Gift Card",Predictive_Model!$D$50,IF(K4375="PayPal",Predictive_Model!$D$51,0))))+IF(N4375="Comedy",Predictive_Model!$D$53,IF(N4375="Documentary",Predictive_Model!$D$54,IF(N4375="Drama",Predictive_Model!$D$55,IF(N4375="Horror",Predictive_Model!$D$56,IF(N4375="Romance",Predictive_Model!$D$57,IF(N4375="Sci-Fi",Predictive_Model!$D$58,0)))))))))</f>
        <v>0.21202840764213707</v>
      </c>
      <c r="V4375" s="3" t="str">
        <f t="shared" si="686"/>
        <v>Low</v>
      </c>
      <c r="W4375" s="6">
        <f t="shared" si="687"/>
        <v>1.9061353847028122</v>
      </c>
      <c r="X4375" s="3" t="str">
        <f t="shared" si="688"/>
        <v>Monitor</v>
      </c>
      <c r="Y4375" s="3" t="str">
        <f t="shared" si="689"/>
        <v>OK</v>
      </c>
    </row>
    <row r="4376" spans="1:25" x14ac:dyDescent="0.25">
      <c r="A4376" s="3" t="str">
        <f>Raw_Data!A4376</f>
        <v>ee8b1fc7-9123-4e95-9df9-8bcb4c58bbb8</v>
      </c>
      <c r="B4376" s="3">
        <f>Raw_Data!B4376</f>
        <v>53</v>
      </c>
      <c r="C4376" s="3" t="str">
        <f>Raw_Data!C4376</f>
        <v>Female</v>
      </c>
      <c r="D4376" s="3" t="str">
        <f>Raw_Data!D4376</f>
        <v>Premium</v>
      </c>
      <c r="E4376" s="3">
        <f>Raw_Data!E4376</f>
        <v>3.41</v>
      </c>
      <c r="F4376" s="3">
        <f>Raw_Data!F4376</f>
        <v>50</v>
      </c>
      <c r="G4376" s="3" t="str">
        <f>Raw_Data!G4376</f>
        <v>Oceania</v>
      </c>
      <c r="H4376" s="3" t="str">
        <f>Raw_Data!H4376</f>
        <v>Laptop</v>
      </c>
      <c r="I4376" s="3">
        <f>Raw_Data!I4376</f>
        <v>17.989999999999998</v>
      </c>
      <c r="J4376" s="3">
        <f>Raw_Data!J4376</f>
        <v>1</v>
      </c>
      <c r="K4376" s="3" t="str">
        <f>Raw_Data!K4376</f>
        <v>Debit Card</v>
      </c>
      <c r="L4376" s="3">
        <f>Raw_Data!L4376</f>
        <v>1</v>
      </c>
      <c r="M4376" s="3">
        <f>Raw_Data!M4376</f>
        <v>7.0000000000000007E-2</v>
      </c>
      <c r="N4376" s="3" t="str">
        <f>Raw_Data!N4376</f>
        <v>Romance</v>
      </c>
      <c r="O4376" s="3" t="str">
        <f t="shared" si="680"/>
        <v>45-54</v>
      </c>
      <c r="P4376" s="3" t="str">
        <f t="shared" si="681"/>
        <v>&lt;10h</v>
      </c>
      <c r="Q4376" s="3" t="str">
        <f t="shared" si="682"/>
        <v>46-60d</v>
      </c>
      <c r="R4376" s="3" t="str">
        <f t="shared" si="683"/>
        <v>Low</v>
      </c>
      <c r="S4376" s="3" t="str">
        <f t="shared" si="684"/>
        <v>High</v>
      </c>
      <c r="T4376" s="3" t="str">
        <f t="shared" si="685"/>
        <v>Churned</v>
      </c>
      <c r="U4376" s="4">
        <f>1/(1+EXP(-(Predictive_Model!$B$5+((B4376-Predictive_Model!$B$20)/Predictive_Model!$C$20)*Predictive_Model!$D$20+((E4376-Predictive_Model!$B$21)/Predictive_Model!$C$21)*Predictive_Model!$D$21+((F4376-Predictive_Model!$B$22)/Predictive_Model!$C$22)*Predictive_Model!$D$22+((I4376-Predictive_Model!$B$23)/Predictive_Model!$C$23)*Predictive_Model!$D$23+((L4376-Predictive_Model!$B$24)/Predictive_Model!$C$24)*Predictive_Model!$D$24+((M4376-Predictive_Model!$B$25)/Predictive_Model!$C$25)*Predictive_Model!$D$25+IF(C4376="Male",Predictive_Model!$D$31,IF(C4376="Other",Predictive_Model!$D$32,0))+IF(D4376="Premium",Predictive_Model!$D$34,IF(D4376="Standard",Predictive_Model!$D$35,0))+IF(G4376="Asia",Predictive_Model!$D$37,IF(G4376="Europe",Predictive_Model!$D$38,IF(G4376="North America",Predictive_Model!$D$39,IF(G4376="Oceania",Predictive_Model!$D$40,IF(G4376="South America",Predictive_Model!$D$41,0)))))+IF(H4376="Laptop",Predictive_Model!$D$43,IF(H4376="Mobile",Predictive_Model!$D$44,IF(H4376="TV",Predictive_Model!$D$45,IF(H4376="Tablet",Predictive_Model!$D$46,0))))+IF(K4376="Crypto",Predictive_Model!$D$48,IF(K4376="Debit Card",Predictive_Model!$D$49,IF(K4376="Gift Card",Predictive_Model!$D$50,IF(K4376="PayPal",Predictive_Model!$D$51,0))))+IF(N4376="Comedy",Predictive_Model!$D$53,IF(N4376="Documentary",Predictive_Model!$D$54,IF(N4376="Drama",Predictive_Model!$D$55,IF(N4376="Horror",Predictive_Model!$D$56,IF(N4376="Romance",Predictive_Model!$D$57,IF(N4376="Sci-Fi",Predictive_Model!$D$58,0)))))))))</f>
        <v>0.99914842978029039</v>
      </c>
      <c r="V4376" s="3" t="str">
        <f t="shared" si="686"/>
        <v>Critical</v>
      </c>
      <c r="W4376" s="6">
        <f t="shared" si="687"/>
        <v>17.989999999999998</v>
      </c>
      <c r="X4376" s="3" t="str">
        <f t="shared" si="688"/>
        <v>Priority 1</v>
      </c>
      <c r="Y4376" s="3" t="str">
        <f t="shared" si="689"/>
        <v>OK</v>
      </c>
    </row>
    <row r="4377" spans="1:25" x14ac:dyDescent="0.25">
      <c r="A4377" s="3" t="str">
        <f>Raw_Data!A4377</f>
        <v>7829169d-75d6-4f04-bef9-7ae2fc256e33</v>
      </c>
      <c r="B4377" s="3">
        <f>Raw_Data!B4377</f>
        <v>33</v>
      </c>
      <c r="C4377" s="3" t="str">
        <f>Raw_Data!C4377</f>
        <v>Male</v>
      </c>
      <c r="D4377" s="3" t="str">
        <f>Raw_Data!D4377</f>
        <v>Standard</v>
      </c>
      <c r="E4377" s="3">
        <f>Raw_Data!E4377</f>
        <v>5.76</v>
      </c>
      <c r="F4377" s="3">
        <f>Raw_Data!F4377</f>
        <v>40</v>
      </c>
      <c r="G4377" s="3" t="str">
        <f>Raw_Data!G4377</f>
        <v>Europe</v>
      </c>
      <c r="H4377" s="3" t="str">
        <f>Raw_Data!H4377</f>
        <v>Desktop</v>
      </c>
      <c r="I4377" s="3">
        <f>Raw_Data!I4377</f>
        <v>13.99</v>
      </c>
      <c r="J4377" s="3">
        <f>Raw_Data!J4377</f>
        <v>1</v>
      </c>
      <c r="K4377" s="3" t="str">
        <f>Raw_Data!K4377</f>
        <v>Gift Card</v>
      </c>
      <c r="L4377" s="3">
        <f>Raw_Data!L4377</f>
        <v>5</v>
      </c>
      <c r="M4377" s="3">
        <f>Raw_Data!M4377</f>
        <v>0.14000000000000001</v>
      </c>
      <c r="N4377" s="3" t="str">
        <f>Raw_Data!N4377</f>
        <v>Comedy</v>
      </c>
      <c r="O4377" s="3" t="str">
        <f t="shared" si="680"/>
        <v>25-34</v>
      </c>
      <c r="P4377" s="3" t="str">
        <f t="shared" si="681"/>
        <v>&lt;10h</v>
      </c>
      <c r="Q4377" s="3" t="str">
        <f t="shared" si="682"/>
        <v>22-45d</v>
      </c>
      <c r="R4377" s="3" t="str">
        <f t="shared" si="683"/>
        <v>Medium</v>
      </c>
      <c r="S4377" s="3" t="str">
        <f t="shared" si="684"/>
        <v>Mid</v>
      </c>
      <c r="T4377" s="3" t="str">
        <f t="shared" si="685"/>
        <v>Churned</v>
      </c>
      <c r="U4377" s="4">
        <f>1/(1+EXP(-(Predictive_Model!$B$5+((B4377-Predictive_Model!$B$20)/Predictive_Model!$C$20)*Predictive_Model!$D$20+((E4377-Predictive_Model!$B$21)/Predictive_Model!$C$21)*Predictive_Model!$D$21+((F4377-Predictive_Model!$B$22)/Predictive_Model!$C$22)*Predictive_Model!$D$22+((I4377-Predictive_Model!$B$23)/Predictive_Model!$C$23)*Predictive_Model!$D$23+((L4377-Predictive_Model!$B$24)/Predictive_Model!$C$24)*Predictive_Model!$D$24+((M4377-Predictive_Model!$B$25)/Predictive_Model!$C$25)*Predictive_Model!$D$25+IF(C4377="Male",Predictive_Model!$D$31,IF(C4377="Other",Predictive_Model!$D$32,0))+IF(D4377="Premium",Predictive_Model!$D$34,IF(D4377="Standard",Predictive_Model!$D$35,0))+IF(G4377="Asia",Predictive_Model!$D$37,IF(G4377="Europe",Predictive_Model!$D$38,IF(G4377="North America",Predictive_Model!$D$39,IF(G4377="Oceania",Predictive_Model!$D$40,IF(G4377="South America",Predictive_Model!$D$41,0)))))+IF(H4377="Laptop",Predictive_Model!$D$43,IF(H4377="Mobile",Predictive_Model!$D$44,IF(H4377="TV",Predictive_Model!$D$45,IF(H4377="Tablet",Predictive_Model!$D$46,0))))+IF(K4377="Crypto",Predictive_Model!$D$48,IF(K4377="Debit Card",Predictive_Model!$D$49,IF(K4377="Gift Card",Predictive_Model!$D$50,IF(K4377="PayPal",Predictive_Model!$D$51,0))))+IF(N4377="Comedy",Predictive_Model!$D$53,IF(N4377="Documentary",Predictive_Model!$D$54,IF(N4377="Drama",Predictive_Model!$D$55,IF(N4377="Horror",Predictive_Model!$D$56,IF(N4377="Romance",Predictive_Model!$D$57,IF(N4377="Sci-Fi",Predictive_Model!$D$58,0)))))))))</f>
        <v>0.9787390303393535</v>
      </c>
      <c r="V4377" s="3" t="str">
        <f t="shared" si="686"/>
        <v>Critical</v>
      </c>
      <c r="W4377" s="6">
        <f t="shared" si="687"/>
        <v>13.99</v>
      </c>
      <c r="X4377" s="3" t="str">
        <f t="shared" si="688"/>
        <v>Priority 2</v>
      </c>
      <c r="Y4377" s="3" t="str">
        <f t="shared" si="689"/>
        <v>OK</v>
      </c>
    </row>
    <row r="4378" spans="1:25" x14ac:dyDescent="0.25">
      <c r="A4378" s="3" t="str">
        <f>Raw_Data!A4378</f>
        <v>177ad6c2-46ed-4fbb-a3f8-1dc137c45417</v>
      </c>
      <c r="B4378" s="3">
        <f>Raw_Data!B4378</f>
        <v>36</v>
      </c>
      <c r="C4378" s="3" t="str">
        <f>Raw_Data!C4378</f>
        <v>Other</v>
      </c>
      <c r="D4378" s="3" t="str">
        <f>Raw_Data!D4378</f>
        <v>Basic</v>
      </c>
      <c r="E4378" s="3">
        <f>Raw_Data!E4378</f>
        <v>1.1100000000000001</v>
      </c>
      <c r="F4378" s="3">
        <f>Raw_Data!F4378</f>
        <v>39</v>
      </c>
      <c r="G4378" s="3" t="str">
        <f>Raw_Data!G4378</f>
        <v>Oceania</v>
      </c>
      <c r="H4378" s="3" t="str">
        <f>Raw_Data!H4378</f>
        <v>TV</v>
      </c>
      <c r="I4378" s="3">
        <f>Raw_Data!I4378</f>
        <v>8.99</v>
      </c>
      <c r="J4378" s="3">
        <f>Raw_Data!J4378</f>
        <v>1</v>
      </c>
      <c r="K4378" s="3" t="str">
        <f>Raw_Data!K4378</f>
        <v>Credit Card</v>
      </c>
      <c r="L4378" s="3">
        <f>Raw_Data!L4378</f>
        <v>1</v>
      </c>
      <c r="M4378" s="3">
        <f>Raw_Data!M4378</f>
        <v>0.03</v>
      </c>
      <c r="N4378" s="3" t="str">
        <f>Raw_Data!N4378</f>
        <v>Documentary</v>
      </c>
      <c r="O4378" s="3" t="str">
        <f t="shared" si="680"/>
        <v>35-44</v>
      </c>
      <c r="P4378" s="3" t="str">
        <f t="shared" si="681"/>
        <v>&lt;10h</v>
      </c>
      <c r="Q4378" s="3" t="str">
        <f t="shared" si="682"/>
        <v>22-45d</v>
      </c>
      <c r="R4378" s="3" t="str">
        <f t="shared" si="683"/>
        <v>Medium</v>
      </c>
      <c r="S4378" s="3" t="str">
        <f t="shared" si="684"/>
        <v>Low</v>
      </c>
      <c r="T4378" s="3" t="str">
        <f t="shared" si="685"/>
        <v>Churned</v>
      </c>
      <c r="U4378" s="4">
        <f>1/(1+EXP(-(Predictive_Model!$B$5+((B4378-Predictive_Model!$B$20)/Predictive_Model!$C$20)*Predictive_Model!$D$20+((E4378-Predictive_Model!$B$21)/Predictive_Model!$C$21)*Predictive_Model!$D$21+((F4378-Predictive_Model!$B$22)/Predictive_Model!$C$22)*Predictive_Model!$D$22+((I4378-Predictive_Model!$B$23)/Predictive_Model!$C$23)*Predictive_Model!$D$23+((L4378-Predictive_Model!$B$24)/Predictive_Model!$C$24)*Predictive_Model!$D$24+((M4378-Predictive_Model!$B$25)/Predictive_Model!$C$25)*Predictive_Model!$D$25+IF(C4378="Male",Predictive_Model!$D$31,IF(C4378="Other",Predictive_Model!$D$32,0))+IF(D4378="Premium",Predictive_Model!$D$34,IF(D4378="Standard",Predictive_Model!$D$35,0))+IF(G4378="Asia",Predictive_Model!$D$37,IF(G4378="Europe",Predictive_Model!$D$38,IF(G4378="North America",Predictive_Model!$D$39,IF(G4378="Oceania",Predictive_Model!$D$40,IF(G4378="South America",Predictive_Model!$D$41,0)))))+IF(H4378="Laptop",Predictive_Model!$D$43,IF(H4378="Mobile",Predictive_Model!$D$44,IF(H4378="TV",Predictive_Model!$D$45,IF(H4378="Tablet",Predictive_Model!$D$46,0))))+IF(K4378="Crypto",Predictive_Model!$D$48,IF(K4378="Debit Card",Predictive_Model!$D$49,IF(K4378="Gift Card",Predictive_Model!$D$50,IF(K4378="PayPal",Predictive_Model!$D$51,0))))+IF(N4378="Comedy",Predictive_Model!$D$53,IF(N4378="Documentary",Predictive_Model!$D$54,IF(N4378="Drama",Predictive_Model!$D$55,IF(N4378="Horror",Predictive_Model!$D$56,IF(N4378="Romance",Predictive_Model!$D$57,IF(N4378="Sci-Fi",Predictive_Model!$D$58,0)))))))))</f>
        <v>0.99990152040120561</v>
      </c>
      <c r="V4378" s="3" t="str">
        <f t="shared" si="686"/>
        <v>Critical</v>
      </c>
      <c r="W4378" s="6">
        <f t="shared" si="687"/>
        <v>8.99</v>
      </c>
      <c r="X4378" s="3" t="str">
        <f t="shared" si="688"/>
        <v>Priority 2</v>
      </c>
      <c r="Y4378" s="3" t="str">
        <f t="shared" si="689"/>
        <v>OK</v>
      </c>
    </row>
    <row r="4379" spans="1:25" x14ac:dyDescent="0.25">
      <c r="A4379" s="3" t="str">
        <f>Raw_Data!A4379</f>
        <v>cba44e85-c06e-4bbc-8c94-6ab64421e817</v>
      </c>
      <c r="B4379" s="3">
        <f>Raw_Data!B4379</f>
        <v>65</v>
      </c>
      <c r="C4379" s="3" t="str">
        <f>Raw_Data!C4379</f>
        <v>Other</v>
      </c>
      <c r="D4379" s="3" t="str">
        <f>Raw_Data!D4379</f>
        <v>Basic</v>
      </c>
      <c r="E4379" s="3">
        <f>Raw_Data!E4379</f>
        <v>3.84</v>
      </c>
      <c r="F4379" s="3">
        <f>Raw_Data!F4379</f>
        <v>3</v>
      </c>
      <c r="G4379" s="3" t="str">
        <f>Raw_Data!G4379</f>
        <v>Oceania</v>
      </c>
      <c r="H4379" s="3" t="str">
        <f>Raw_Data!H4379</f>
        <v>Desktop</v>
      </c>
      <c r="I4379" s="3">
        <f>Raw_Data!I4379</f>
        <v>8.99</v>
      </c>
      <c r="J4379" s="3">
        <f>Raw_Data!J4379</f>
        <v>0</v>
      </c>
      <c r="K4379" s="3" t="str">
        <f>Raw_Data!K4379</f>
        <v>Credit Card</v>
      </c>
      <c r="L4379" s="3">
        <f>Raw_Data!L4379</f>
        <v>3</v>
      </c>
      <c r="M4379" s="3">
        <f>Raw_Data!M4379</f>
        <v>0.96</v>
      </c>
      <c r="N4379" s="3" t="str">
        <f>Raw_Data!N4379</f>
        <v>Comedy</v>
      </c>
      <c r="O4379" s="3" t="str">
        <f t="shared" si="680"/>
        <v>55-70</v>
      </c>
      <c r="P4379" s="3" t="str">
        <f t="shared" si="681"/>
        <v>&lt;10h</v>
      </c>
      <c r="Q4379" s="3" t="str">
        <f t="shared" si="682"/>
        <v>0-7d</v>
      </c>
      <c r="R4379" s="3" t="str">
        <f t="shared" si="683"/>
        <v>Medium</v>
      </c>
      <c r="S4379" s="3" t="str">
        <f t="shared" si="684"/>
        <v>Low</v>
      </c>
      <c r="T4379" s="3" t="str">
        <f t="shared" si="685"/>
        <v>Active</v>
      </c>
      <c r="U4379" s="4">
        <f>1/(1+EXP(-(Predictive_Model!$B$5+((B4379-Predictive_Model!$B$20)/Predictive_Model!$C$20)*Predictive_Model!$D$20+((E4379-Predictive_Model!$B$21)/Predictive_Model!$C$21)*Predictive_Model!$D$21+((F4379-Predictive_Model!$B$22)/Predictive_Model!$C$22)*Predictive_Model!$D$22+((I4379-Predictive_Model!$B$23)/Predictive_Model!$C$23)*Predictive_Model!$D$23+((L4379-Predictive_Model!$B$24)/Predictive_Model!$C$24)*Predictive_Model!$D$24+((M4379-Predictive_Model!$B$25)/Predictive_Model!$C$25)*Predictive_Model!$D$25+IF(C4379="Male",Predictive_Model!$D$31,IF(C4379="Other",Predictive_Model!$D$32,0))+IF(D4379="Premium",Predictive_Model!$D$34,IF(D4379="Standard",Predictive_Model!$D$35,0))+IF(G4379="Asia",Predictive_Model!$D$37,IF(G4379="Europe",Predictive_Model!$D$38,IF(G4379="North America",Predictive_Model!$D$39,IF(G4379="Oceania",Predictive_Model!$D$40,IF(G4379="South America",Predictive_Model!$D$41,0)))))+IF(H4379="Laptop",Predictive_Model!$D$43,IF(H4379="Mobile",Predictive_Model!$D$44,IF(H4379="TV",Predictive_Model!$D$45,IF(H4379="Tablet",Predictive_Model!$D$46,0))))+IF(K4379="Crypto",Predictive_Model!$D$48,IF(K4379="Debit Card",Predictive_Model!$D$49,IF(K4379="Gift Card",Predictive_Model!$D$50,IF(K4379="PayPal",Predictive_Model!$D$51,0))))+IF(N4379="Comedy",Predictive_Model!$D$53,IF(N4379="Documentary",Predictive_Model!$D$54,IF(N4379="Drama",Predictive_Model!$D$55,IF(N4379="Horror",Predictive_Model!$D$56,IF(N4379="Romance",Predictive_Model!$D$57,IF(N4379="Sci-Fi",Predictive_Model!$D$58,0)))))))))</f>
        <v>0.6555074133766996</v>
      </c>
      <c r="V4379" s="3" t="str">
        <f t="shared" si="686"/>
        <v>High</v>
      </c>
      <c r="W4379" s="6">
        <f t="shared" si="687"/>
        <v>5.8930116462565296</v>
      </c>
      <c r="X4379" s="3" t="str">
        <f t="shared" si="688"/>
        <v>Monitor</v>
      </c>
      <c r="Y4379" s="3" t="str">
        <f t="shared" si="689"/>
        <v>OK</v>
      </c>
    </row>
    <row r="4380" spans="1:25" x14ac:dyDescent="0.25">
      <c r="A4380" s="3" t="str">
        <f>Raw_Data!A4380</f>
        <v>e1d31d7f-2cff-40bb-8a77-3da93095d5d4</v>
      </c>
      <c r="B4380" s="3">
        <f>Raw_Data!B4380</f>
        <v>23</v>
      </c>
      <c r="C4380" s="3" t="str">
        <f>Raw_Data!C4380</f>
        <v>Other</v>
      </c>
      <c r="D4380" s="3" t="str">
        <f>Raw_Data!D4380</f>
        <v>Premium</v>
      </c>
      <c r="E4380" s="3">
        <f>Raw_Data!E4380</f>
        <v>15.27</v>
      </c>
      <c r="F4380" s="3">
        <f>Raw_Data!F4380</f>
        <v>27</v>
      </c>
      <c r="G4380" s="3" t="str">
        <f>Raw_Data!G4380</f>
        <v>Asia</v>
      </c>
      <c r="H4380" s="3" t="str">
        <f>Raw_Data!H4380</f>
        <v>Tablet</v>
      </c>
      <c r="I4380" s="3">
        <f>Raw_Data!I4380</f>
        <v>17.989999999999998</v>
      </c>
      <c r="J4380" s="3">
        <f>Raw_Data!J4380</f>
        <v>0</v>
      </c>
      <c r="K4380" s="3" t="str">
        <f>Raw_Data!K4380</f>
        <v>PayPal</v>
      </c>
      <c r="L4380" s="3">
        <f>Raw_Data!L4380</f>
        <v>1</v>
      </c>
      <c r="M4380" s="3">
        <f>Raw_Data!M4380</f>
        <v>0.55000000000000004</v>
      </c>
      <c r="N4380" s="3" t="str">
        <f>Raw_Data!N4380</f>
        <v>Drama</v>
      </c>
      <c r="O4380" s="3" t="str">
        <f t="shared" si="680"/>
        <v>18-24</v>
      </c>
      <c r="P4380" s="3" t="str">
        <f t="shared" si="681"/>
        <v>10-24h</v>
      </c>
      <c r="Q4380" s="3" t="str">
        <f t="shared" si="682"/>
        <v>22-45d</v>
      </c>
      <c r="R4380" s="3" t="str">
        <f t="shared" si="683"/>
        <v>Medium</v>
      </c>
      <c r="S4380" s="3" t="str">
        <f t="shared" si="684"/>
        <v>High</v>
      </c>
      <c r="T4380" s="3" t="str">
        <f t="shared" si="685"/>
        <v>Active</v>
      </c>
      <c r="U4380" s="4">
        <f>1/(1+EXP(-(Predictive_Model!$B$5+((B4380-Predictive_Model!$B$20)/Predictive_Model!$C$20)*Predictive_Model!$D$20+((E4380-Predictive_Model!$B$21)/Predictive_Model!$C$21)*Predictive_Model!$D$21+((F4380-Predictive_Model!$B$22)/Predictive_Model!$C$22)*Predictive_Model!$D$22+((I4380-Predictive_Model!$B$23)/Predictive_Model!$C$23)*Predictive_Model!$D$23+((L4380-Predictive_Model!$B$24)/Predictive_Model!$C$24)*Predictive_Model!$D$24+((M4380-Predictive_Model!$B$25)/Predictive_Model!$C$25)*Predictive_Model!$D$25+IF(C4380="Male",Predictive_Model!$D$31,IF(C4380="Other",Predictive_Model!$D$32,0))+IF(D4380="Premium",Predictive_Model!$D$34,IF(D4380="Standard",Predictive_Model!$D$35,0))+IF(G4380="Asia",Predictive_Model!$D$37,IF(G4380="Europe",Predictive_Model!$D$38,IF(G4380="North America",Predictive_Model!$D$39,IF(G4380="Oceania",Predictive_Model!$D$40,IF(G4380="South America",Predictive_Model!$D$41,0)))))+IF(H4380="Laptop",Predictive_Model!$D$43,IF(H4380="Mobile",Predictive_Model!$D$44,IF(H4380="TV",Predictive_Model!$D$45,IF(H4380="Tablet",Predictive_Model!$D$46,0))))+IF(K4380="Crypto",Predictive_Model!$D$48,IF(K4380="Debit Card",Predictive_Model!$D$49,IF(K4380="Gift Card",Predictive_Model!$D$50,IF(K4380="PayPal",Predictive_Model!$D$51,0))))+IF(N4380="Comedy",Predictive_Model!$D$53,IF(N4380="Documentary",Predictive_Model!$D$54,IF(N4380="Drama",Predictive_Model!$D$55,IF(N4380="Horror",Predictive_Model!$D$56,IF(N4380="Romance",Predictive_Model!$D$57,IF(N4380="Sci-Fi",Predictive_Model!$D$58,0)))))))))</f>
        <v>0.64988716008155245</v>
      </c>
      <c r="V4380" s="3" t="str">
        <f t="shared" si="686"/>
        <v>High</v>
      </c>
      <c r="W4380" s="6">
        <f t="shared" si="687"/>
        <v>11.691470009867128</v>
      </c>
      <c r="X4380" s="3" t="str">
        <f t="shared" si="688"/>
        <v>Priority 2</v>
      </c>
      <c r="Y4380" s="3" t="str">
        <f t="shared" si="689"/>
        <v>OK</v>
      </c>
    </row>
    <row r="4381" spans="1:25" x14ac:dyDescent="0.25">
      <c r="A4381" s="3" t="str">
        <f>Raw_Data!A4381</f>
        <v>3ca8ae59-19ce-4566-8ad0-922c03c652b2</v>
      </c>
      <c r="B4381" s="3">
        <f>Raw_Data!B4381</f>
        <v>22</v>
      </c>
      <c r="C4381" s="3" t="str">
        <f>Raw_Data!C4381</f>
        <v>Female</v>
      </c>
      <c r="D4381" s="3" t="str">
        <f>Raw_Data!D4381</f>
        <v>Premium</v>
      </c>
      <c r="E4381" s="3">
        <f>Raw_Data!E4381</f>
        <v>7.28</v>
      </c>
      <c r="F4381" s="3">
        <f>Raw_Data!F4381</f>
        <v>43</v>
      </c>
      <c r="G4381" s="3" t="str">
        <f>Raw_Data!G4381</f>
        <v>North America</v>
      </c>
      <c r="H4381" s="3" t="str">
        <f>Raw_Data!H4381</f>
        <v>Desktop</v>
      </c>
      <c r="I4381" s="3">
        <f>Raw_Data!I4381</f>
        <v>17.989999999999998</v>
      </c>
      <c r="J4381" s="3">
        <f>Raw_Data!J4381</f>
        <v>0</v>
      </c>
      <c r="K4381" s="3" t="str">
        <f>Raw_Data!K4381</f>
        <v>Debit Card</v>
      </c>
      <c r="L4381" s="3">
        <f>Raw_Data!L4381</f>
        <v>5</v>
      </c>
      <c r="M4381" s="3">
        <f>Raw_Data!M4381</f>
        <v>0.17</v>
      </c>
      <c r="N4381" s="3" t="str">
        <f>Raw_Data!N4381</f>
        <v>Sci-Fi</v>
      </c>
      <c r="O4381" s="3" t="str">
        <f t="shared" si="680"/>
        <v>18-24</v>
      </c>
      <c r="P4381" s="3" t="str">
        <f t="shared" si="681"/>
        <v>&lt;10h</v>
      </c>
      <c r="Q4381" s="3" t="str">
        <f t="shared" si="682"/>
        <v>22-45d</v>
      </c>
      <c r="R4381" s="3" t="str">
        <f t="shared" si="683"/>
        <v>Medium</v>
      </c>
      <c r="S4381" s="3" t="str">
        <f t="shared" si="684"/>
        <v>High</v>
      </c>
      <c r="T4381" s="3" t="str">
        <f t="shared" si="685"/>
        <v>Active</v>
      </c>
      <c r="U4381" s="4">
        <f>1/(1+EXP(-(Predictive_Model!$B$5+((B4381-Predictive_Model!$B$20)/Predictive_Model!$C$20)*Predictive_Model!$D$20+((E4381-Predictive_Model!$B$21)/Predictive_Model!$C$21)*Predictive_Model!$D$21+((F4381-Predictive_Model!$B$22)/Predictive_Model!$C$22)*Predictive_Model!$D$22+((I4381-Predictive_Model!$B$23)/Predictive_Model!$C$23)*Predictive_Model!$D$23+((L4381-Predictive_Model!$B$24)/Predictive_Model!$C$24)*Predictive_Model!$D$24+((M4381-Predictive_Model!$B$25)/Predictive_Model!$C$25)*Predictive_Model!$D$25+IF(C4381="Male",Predictive_Model!$D$31,IF(C4381="Other",Predictive_Model!$D$32,0))+IF(D4381="Premium",Predictive_Model!$D$34,IF(D4381="Standard",Predictive_Model!$D$35,0))+IF(G4381="Asia",Predictive_Model!$D$37,IF(G4381="Europe",Predictive_Model!$D$38,IF(G4381="North America",Predictive_Model!$D$39,IF(G4381="Oceania",Predictive_Model!$D$40,IF(G4381="South America",Predictive_Model!$D$41,0)))))+IF(H4381="Laptop",Predictive_Model!$D$43,IF(H4381="Mobile",Predictive_Model!$D$44,IF(H4381="TV",Predictive_Model!$D$45,IF(H4381="Tablet",Predictive_Model!$D$46,0))))+IF(K4381="Crypto",Predictive_Model!$D$48,IF(K4381="Debit Card",Predictive_Model!$D$49,IF(K4381="Gift Card",Predictive_Model!$D$50,IF(K4381="PayPal",Predictive_Model!$D$51,0))))+IF(N4381="Comedy",Predictive_Model!$D$53,IF(N4381="Documentary",Predictive_Model!$D$54,IF(N4381="Drama",Predictive_Model!$D$55,IF(N4381="Horror",Predictive_Model!$D$56,IF(N4381="Romance",Predictive_Model!$D$57,IF(N4381="Sci-Fi",Predictive_Model!$D$58,0)))))))))</f>
        <v>0.8232482870970339</v>
      </c>
      <c r="V4381" s="3" t="str">
        <f t="shared" si="686"/>
        <v>Critical</v>
      </c>
      <c r="W4381" s="6">
        <f t="shared" si="687"/>
        <v>14.810236684875639</v>
      </c>
      <c r="X4381" s="3" t="str">
        <f t="shared" si="688"/>
        <v>Priority 1</v>
      </c>
      <c r="Y4381" s="3" t="str">
        <f t="shared" si="689"/>
        <v>OK</v>
      </c>
    </row>
    <row r="4382" spans="1:25" x14ac:dyDescent="0.25">
      <c r="A4382" s="3" t="str">
        <f>Raw_Data!A4382</f>
        <v>e0f75dc5-79d3-466c-af2c-6cddc2518204</v>
      </c>
      <c r="B4382" s="3">
        <f>Raw_Data!B4382</f>
        <v>51</v>
      </c>
      <c r="C4382" s="3" t="str">
        <f>Raw_Data!C4382</f>
        <v>Other</v>
      </c>
      <c r="D4382" s="3" t="str">
        <f>Raw_Data!D4382</f>
        <v>Standard</v>
      </c>
      <c r="E4382" s="3">
        <f>Raw_Data!E4382</f>
        <v>0.73</v>
      </c>
      <c r="F4382" s="3">
        <f>Raw_Data!F4382</f>
        <v>46</v>
      </c>
      <c r="G4382" s="3" t="str">
        <f>Raw_Data!G4382</f>
        <v>North America</v>
      </c>
      <c r="H4382" s="3" t="str">
        <f>Raw_Data!H4382</f>
        <v>Laptop</v>
      </c>
      <c r="I4382" s="3">
        <f>Raw_Data!I4382</f>
        <v>13.99</v>
      </c>
      <c r="J4382" s="3">
        <f>Raw_Data!J4382</f>
        <v>1</v>
      </c>
      <c r="K4382" s="3" t="str">
        <f>Raw_Data!K4382</f>
        <v>Crypto</v>
      </c>
      <c r="L4382" s="3">
        <f>Raw_Data!L4382</f>
        <v>5</v>
      </c>
      <c r="M4382" s="3">
        <f>Raw_Data!M4382</f>
        <v>0.02</v>
      </c>
      <c r="N4382" s="3" t="str">
        <f>Raw_Data!N4382</f>
        <v>Documentary</v>
      </c>
      <c r="O4382" s="3" t="str">
        <f t="shared" si="680"/>
        <v>45-54</v>
      </c>
      <c r="P4382" s="3" t="str">
        <f t="shared" si="681"/>
        <v>&lt;10h</v>
      </c>
      <c r="Q4382" s="3" t="str">
        <f t="shared" si="682"/>
        <v>46-60d</v>
      </c>
      <c r="R4382" s="3" t="str">
        <f t="shared" si="683"/>
        <v>Low</v>
      </c>
      <c r="S4382" s="3" t="str">
        <f t="shared" si="684"/>
        <v>Mid</v>
      </c>
      <c r="T4382" s="3" t="str">
        <f t="shared" si="685"/>
        <v>Churned</v>
      </c>
      <c r="U4382" s="4">
        <f>1/(1+EXP(-(Predictive_Model!$B$5+((B4382-Predictive_Model!$B$20)/Predictive_Model!$C$20)*Predictive_Model!$D$20+((E4382-Predictive_Model!$B$21)/Predictive_Model!$C$21)*Predictive_Model!$D$21+((F4382-Predictive_Model!$B$22)/Predictive_Model!$C$22)*Predictive_Model!$D$22+((I4382-Predictive_Model!$B$23)/Predictive_Model!$C$23)*Predictive_Model!$D$23+((L4382-Predictive_Model!$B$24)/Predictive_Model!$C$24)*Predictive_Model!$D$24+((M4382-Predictive_Model!$B$25)/Predictive_Model!$C$25)*Predictive_Model!$D$25+IF(C4382="Male",Predictive_Model!$D$31,IF(C4382="Other",Predictive_Model!$D$32,0))+IF(D4382="Premium",Predictive_Model!$D$34,IF(D4382="Standard",Predictive_Model!$D$35,0))+IF(G4382="Asia",Predictive_Model!$D$37,IF(G4382="Europe",Predictive_Model!$D$38,IF(G4382="North America",Predictive_Model!$D$39,IF(G4382="Oceania",Predictive_Model!$D$40,IF(G4382="South America",Predictive_Model!$D$41,0)))))+IF(H4382="Laptop",Predictive_Model!$D$43,IF(H4382="Mobile",Predictive_Model!$D$44,IF(H4382="TV",Predictive_Model!$D$45,IF(H4382="Tablet",Predictive_Model!$D$46,0))))+IF(K4382="Crypto",Predictive_Model!$D$48,IF(K4382="Debit Card",Predictive_Model!$D$49,IF(K4382="Gift Card",Predictive_Model!$D$50,IF(K4382="PayPal",Predictive_Model!$D$51,0))))+IF(N4382="Comedy",Predictive_Model!$D$53,IF(N4382="Documentary",Predictive_Model!$D$54,IF(N4382="Drama",Predictive_Model!$D$55,IF(N4382="Horror",Predictive_Model!$D$56,IF(N4382="Romance",Predictive_Model!$D$57,IF(N4382="Sci-Fi",Predictive_Model!$D$58,0)))))))))</f>
        <v>0.99789621030642672</v>
      </c>
      <c r="V4382" s="3" t="str">
        <f t="shared" si="686"/>
        <v>Critical</v>
      </c>
      <c r="W4382" s="6">
        <f t="shared" si="687"/>
        <v>13.99</v>
      </c>
      <c r="X4382" s="3" t="str">
        <f t="shared" si="688"/>
        <v>Priority 2</v>
      </c>
      <c r="Y4382" s="3" t="str">
        <f t="shared" si="689"/>
        <v>OK</v>
      </c>
    </row>
    <row r="4383" spans="1:25" x14ac:dyDescent="0.25">
      <c r="A4383" s="3" t="str">
        <f>Raw_Data!A4383</f>
        <v>161b7568-fcb1-49a4-ab7e-97cc7be6a554</v>
      </c>
      <c r="B4383" s="3">
        <f>Raw_Data!B4383</f>
        <v>69</v>
      </c>
      <c r="C4383" s="3" t="str">
        <f>Raw_Data!C4383</f>
        <v>Male</v>
      </c>
      <c r="D4383" s="3" t="str">
        <f>Raw_Data!D4383</f>
        <v>Premium</v>
      </c>
      <c r="E4383" s="3">
        <f>Raw_Data!E4383</f>
        <v>21.64</v>
      </c>
      <c r="F4383" s="3">
        <f>Raw_Data!F4383</f>
        <v>27</v>
      </c>
      <c r="G4383" s="3" t="str">
        <f>Raw_Data!G4383</f>
        <v>Europe</v>
      </c>
      <c r="H4383" s="3" t="str">
        <f>Raw_Data!H4383</f>
        <v>Mobile</v>
      </c>
      <c r="I4383" s="3">
        <f>Raw_Data!I4383</f>
        <v>17.989999999999998</v>
      </c>
      <c r="J4383" s="3">
        <f>Raw_Data!J4383</f>
        <v>0</v>
      </c>
      <c r="K4383" s="3" t="str">
        <f>Raw_Data!K4383</f>
        <v>Gift Card</v>
      </c>
      <c r="L4383" s="3">
        <f>Raw_Data!L4383</f>
        <v>5</v>
      </c>
      <c r="M4383" s="3">
        <f>Raw_Data!M4383</f>
        <v>0.77</v>
      </c>
      <c r="N4383" s="3" t="str">
        <f>Raw_Data!N4383</f>
        <v>Comedy</v>
      </c>
      <c r="O4383" s="3" t="str">
        <f t="shared" si="680"/>
        <v>55-70</v>
      </c>
      <c r="P4383" s="3" t="str">
        <f t="shared" si="681"/>
        <v>10-24h</v>
      </c>
      <c r="Q4383" s="3" t="str">
        <f t="shared" si="682"/>
        <v>22-45d</v>
      </c>
      <c r="R4383" s="3" t="str">
        <f t="shared" si="683"/>
        <v>Medium</v>
      </c>
      <c r="S4383" s="3" t="str">
        <f t="shared" si="684"/>
        <v>High</v>
      </c>
      <c r="T4383" s="3" t="str">
        <f t="shared" si="685"/>
        <v>Active</v>
      </c>
      <c r="U4383" s="4">
        <f>1/(1+EXP(-(Predictive_Model!$B$5+((B4383-Predictive_Model!$B$20)/Predictive_Model!$C$20)*Predictive_Model!$D$20+((E4383-Predictive_Model!$B$21)/Predictive_Model!$C$21)*Predictive_Model!$D$21+((F4383-Predictive_Model!$B$22)/Predictive_Model!$C$22)*Predictive_Model!$D$22+((I4383-Predictive_Model!$B$23)/Predictive_Model!$C$23)*Predictive_Model!$D$23+((L4383-Predictive_Model!$B$24)/Predictive_Model!$C$24)*Predictive_Model!$D$24+((M4383-Predictive_Model!$B$25)/Predictive_Model!$C$25)*Predictive_Model!$D$25+IF(C4383="Male",Predictive_Model!$D$31,IF(C4383="Other",Predictive_Model!$D$32,0))+IF(D4383="Premium",Predictive_Model!$D$34,IF(D4383="Standard",Predictive_Model!$D$35,0))+IF(G4383="Asia",Predictive_Model!$D$37,IF(G4383="Europe",Predictive_Model!$D$38,IF(G4383="North America",Predictive_Model!$D$39,IF(G4383="Oceania",Predictive_Model!$D$40,IF(G4383="South America",Predictive_Model!$D$41,0)))))+IF(H4383="Laptop",Predictive_Model!$D$43,IF(H4383="Mobile",Predictive_Model!$D$44,IF(H4383="TV",Predictive_Model!$D$45,IF(H4383="Tablet",Predictive_Model!$D$46,0))))+IF(K4383="Crypto",Predictive_Model!$D$48,IF(K4383="Debit Card",Predictive_Model!$D$49,IF(K4383="Gift Card",Predictive_Model!$D$50,IF(K4383="PayPal",Predictive_Model!$D$51,0))))+IF(N4383="Comedy",Predictive_Model!$D$53,IF(N4383="Documentary",Predictive_Model!$D$54,IF(N4383="Drama",Predictive_Model!$D$55,IF(N4383="Horror",Predictive_Model!$D$56,IF(N4383="Romance",Predictive_Model!$D$57,IF(N4383="Sci-Fi",Predictive_Model!$D$58,0)))))))))</f>
        <v>1.5808836734889947E-2</v>
      </c>
      <c r="V4383" s="3" t="str">
        <f t="shared" si="686"/>
        <v>Low</v>
      </c>
      <c r="W4383" s="6">
        <f t="shared" si="687"/>
        <v>0.28440097286067012</v>
      </c>
      <c r="X4383" s="3" t="str">
        <f t="shared" si="688"/>
        <v>Monitor</v>
      </c>
      <c r="Y4383" s="3" t="str">
        <f t="shared" si="689"/>
        <v>OK</v>
      </c>
    </row>
    <row r="4384" spans="1:25" x14ac:dyDescent="0.25">
      <c r="A4384" s="3" t="str">
        <f>Raw_Data!A4384</f>
        <v>e8f79144-74d8-4255-845a-4080948838c8</v>
      </c>
      <c r="B4384" s="3">
        <f>Raw_Data!B4384</f>
        <v>57</v>
      </c>
      <c r="C4384" s="3" t="str">
        <f>Raw_Data!C4384</f>
        <v>Female</v>
      </c>
      <c r="D4384" s="3" t="str">
        <f>Raw_Data!D4384</f>
        <v>Basic</v>
      </c>
      <c r="E4384" s="3">
        <f>Raw_Data!E4384</f>
        <v>4.12</v>
      </c>
      <c r="F4384" s="3">
        <f>Raw_Data!F4384</f>
        <v>10</v>
      </c>
      <c r="G4384" s="3" t="str">
        <f>Raw_Data!G4384</f>
        <v>South America</v>
      </c>
      <c r="H4384" s="3" t="str">
        <f>Raw_Data!H4384</f>
        <v>TV</v>
      </c>
      <c r="I4384" s="3">
        <f>Raw_Data!I4384</f>
        <v>8.99</v>
      </c>
      <c r="J4384" s="3">
        <f>Raw_Data!J4384</f>
        <v>1</v>
      </c>
      <c r="K4384" s="3" t="str">
        <f>Raw_Data!K4384</f>
        <v>Debit Card</v>
      </c>
      <c r="L4384" s="3">
        <f>Raw_Data!L4384</f>
        <v>1</v>
      </c>
      <c r="M4384" s="3">
        <f>Raw_Data!M4384</f>
        <v>0.37</v>
      </c>
      <c r="N4384" s="3" t="str">
        <f>Raw_Data!N4384</f>
        <v>Sci-Fi</v>
      </c>
      <c r="O4384" s="3" t="str">
        <f t="shared" si="680"/>
        <v>55-70</v>
      </c>
      <c r="P4384" s="3" t="str">
        <f t="shared" si="681"/>
        <v>&lt;10h</v>
      </c>
      <c r="Q4384" s="3" t="str">
        <f t="shared" si="682"/>
        <v>8-21d</v>
      </c>
      <c r="R4384" s="3" t="str">
        <f t="shared" si="683"/>
        <v>Medium</v>
      </c>
      <c r="S4384" s="3" t="str">
        <f t="shared" si="684"/>
        <v>Low</v>
      </c>
      <c r="T4384" s="3" t="str">
        <f t="shared" si="685"/>
        <v>Churned</v>
      </c>
      <c r="U4384" s="4">
        <f>1/(1+EXP(-(Predictive_Model!$B$5+((B4384-Predictive_Model!$B$20)/Predictive_Model!$C$20)*Predictive_Model!$D$20+((E4384-Predictive_Model!$B$21)/Predictive_Model!$C$21)*Predictive_Model!$D$21+((F4384-Predictive_Model!$B$22)/Predictive_Model!$C$22)*Predictive_Model!$D$22+((I4384-Predictive_Model!$B$23)/Predictive_Model!$C$23)*Predictive_Model!$D$23+((L4384-Predictive_Model!$B$24)/Predictive_Model!$C$24)*Predictive_Model!$D$24+((M4384-Predictive_Model!$B$25)/Predictive_Model!$C$25)*Predictive_Model!$D$25+IF(C4384="Male",Predictive_Model!$D$31,IF(C4384="Other",Predictive_Model!$D$32,0))+IF(D4384="Premium",Predictive_Model!$D$34,IF(D4384="Standard",Predictive_Model!$D$35,0))+IF(G4384="Asia",Predictive_Model!$D$37,IF(G4384="Europe",Predictive_Model!$D$38,IF(G4384="North America",Predictive_Model!$D$39,IF(G4384="Oceania",Predictive_Model!$D$40,IF(G4384="South America",Predictive_Model!$D$41,0)))))+IF(H4384="Laptop",Predictive_Model!$D$43,IF(H4384="Mobile",Predictive_Model!$D$44,IF(H4384="TV",Predictive_Model!$D$45,IF(H4384="Tablet",Predictive_Model!$D$46,0))))+IF(K4384="Crypto",Predictive_Model!$D$48,IF(K4384="Debit Card",Predictive_Model!$D$49,IF(K4384="Gift Card",Predictive_Model!$D$50,IF(K4384="PayPal",Predictive_Model!$D$51,0))))+IF(N4384="Comedy",Predictive_Model!$D$53,IF(N4384="Documentary",Predictive_Model!$D$54,IF(N4384="Drama",Predictive_Model!$D$55,IF(N4384="Horror",Predictive_Model!$D$56,IF(N4384="Romance",Predictive_Model!$D$57,IF(N4384="Sci-Fi",Predictive_Model!$D$58,0)))))))))</f>
        <v>0.97452836915125929</v>
      </c>
      <c r="V4384" s="3" t="str">
        <f t="shared" si="686"/>
        <v>Critical</v>
      </c>
      <c r="W4384" s="6">
        <f t="shared" si="687"/>
        <v>8.99</v>
      </c>
      <c r="X4384" s="3" t="str">
        <f t="shared" si="688"/>
        <v>Priority 2</v>
      </c>
      <c r="Y4384" s="3" t="str">
        <f t="shared" si="689"/>
        <v>OK</v>
      </c>
    </row>
    <row r="4385" spans="1:25" x14ac:dyDescent="0.25">
      <c r="A4385" s="3" t="str">
        <f>Raw_Data!A4385</f>
        <v>5f35fd9b-f8b6-4c0c-8ee5-824cec062f5a</v>
      </c>
      <c r="B4385" s="3">
        <f>Raw_Data!B4385</f>
        <v>28</v>
      </c>
      <c r="C4385" s="3" t="str">
        <f>Raw_Data!C4385</f>
        <v>Other</v>
      </c>
      <c r="D4385" s="3" t="str">
        <f>Raw_Data!D4385</f>
        <v>Premium</v>
      </c>
      <c r="E4385" s="3">
        <f>Raw_Data!E4385</f>
        <v>0.77</v>
      </c>
      <c r="F4385" s="3">
        <f>Raw_Data!F4385</f>
        <v>21</v>
      </c>
      <c r="G4385" s="3" t="str">
        <f>Raw_Data!G4385</f>
        <v>North America</v>
      </c>
      <c r="H4385" s="3" t="str">
        <f>Raw_Data!H4385</f>
        <v>Mobile</v>
      </c>
      <c r="I4385" s="3">
        <f>Raw_Data!I4385</f>
        <v>17.989999999999998</v>
      </c>
      <c r="J4385" s="3">
        <f>Raw_Data!J4385</f>
        <v>1</v>
      </c>
      <c r="K4385" s="3" t="str">
        <f>Raw_Data!K4385</f>
        <v>Crypto</v>
      </c>
      <c r="L4385" s="3">
        <f>Raw_Data!L4385</f>
        <v>2</v>
      </c>
      <c r="M4385" s="3">
        <f>Raw_Data!M4385</f>
        <v>0.04</v>
      </c>
      <c r="N4385" s="3" t="str">
        <f>Raw_Data!N4385</f>
        <v>Action</v>
      </c>
      <c r="O4385" s="3" t="str">
        <f t="shared" si="680"/>
        <v>25-34</v>
      </c>
      <c r="P4385" s="3" t="str">
        <f t="shared" si="681"/>
        <v>&lt;10h</v>
      </c>
      <c r="Q4385" s="3" t="str">
        <f t="shared" si="682"/>
        <v>8-21d</v>
      </c>
      <c r="R4385" s="3" t="str">
        <f t="shared" si="683"/>
        <v>Medium</v>
      </c>
      <c r="S4385" s="3" t="str">
        <f t="shared" si="684"/>
        <v>High</v>
      </c>
      <c r="T4385" s="3" t="str">
        <f t="shared" si="685"/>
        <v>Churned</v>
      </c>
      <c r="U4385" s="4">
        <f>1/(1+EXP(-(Predictive_Model!$B$5+((B4385-Predictive_Model!$B$20)/Predictive_Model!$C$20)*Predictive_Model!$D$20+((E4385-Predictive_Model!$B$21)/Predictive_Model!$C$21)*Predictive_Model!$D$21+((F4385-Predictive_Model!$B$22)/Predictive_Model!$C$22)*Predictive_Model!$D$22+((I4385-Predictive_Model!$B$23)/Predictive_Model!$C$23)*Predictive_Model!$D$23+((L4385-Predictive_Model!$B$24)/Predictive_Model!$C$24)*Predictive_Model!$D$24+((M4385-Predictive_Model!$B$25)/Predictive_Model!$C$25)*Predictive_Model!$D$25+IF(C4385="Male",Predictive_Model!$D$31,IF(C4385="Other",Predictive_Model!$D$32,0))+IF(D4385="Premium",Predictive_Model!$D$34,IF(D4385="Standard",Predictive_Model!$D$35,0))+IF(G4385="Asia",Predictive_Model!$D$37,IF(G4385="Europe",Predictive_Model!$D$38,IF(G4385="North America",Predictive_Model!$D$39,IF(G4385="Oceania",Predictive_Model!$D$40,IF(G4385="South America",Predictive_Model!$D$41,0)))))+IF(H4385="Laptop",Predictive_Model!$D$43,IF(H4385="Mobile",Predictive_Model!$D$44,IF(H4385="TV",Predictive_Model!$D$45,IF(H4385="Tablet",Predictive_Model!$D$46,0))))+IF(K4385="Crypto",Predictive_Model!$D$48,IF(K4385="Debit Card",Predictive_Model!$D$49,IF(K4385="Gift Card",Predictive_Model!$D$50,IF(K4385="PayPal",Predictive_Model!$D$51,0))))+IF(N4385="Comedy",Predictive_Model!$D$53,IF(N4385="Documentary",Predictive_Model!$D$54,IF(N4385="Drama",Predictive_Model!$D$55,IF(N4385="Horror",Predictive_Model!$D$56,IF(N4385="Romance",Predictive_Model!$D$57,IF(N4385="Sci-Fi",Predictive_Model!$D$58,0)))))))))</f>
        <v>0.99316608757625768</v>
      </c>
      <c r="V4385" s="3" t="str">
        <f t="shared" si="686"/>
        <v>Critical</v>
      </c>
      <c r="W4385" s="6">
        <f t="shared" si="687"/>
        <v>17.989999999999998</v>
      </c>
      <c r="X4385" s="3" t="str">
        <f t="shared" si="688"/>
        <v>Priority 1</v>
      </c>
      <c r="Y4385" s="3" t="str">
        <f t="shared" si="689"/>
        <v>OK</v>
      </c>
    </row>
    <row r="4386" spans="1:25" x14ac:dyDescent="0.25">
      <c r="A4386" s="3" t="str">
        <f>Raw_Data!A4386</f>
        <v>a2c2e9bb-e5dd-497c-aa8f-1a6354694023</v>
      </c>
      <c r="B4386" s="3">
        <f>Raw_Data!B4386</f>
        <v>65</v>
      </c>
      <c r="C4386" s="3" t="str">
        <f>Raw_Data!C4386</f>
        <v>Female</v>
      </c>
      <c r="D4386" s="3" t="str">
        <f>Raw_Data!D4386</f>
        <v>Basic</v>
      </c>
      <c r="E4386" s="3">
        <f>Raw_Data!E4386</f>
        <v>13.42</v>
      </c>
      <c r="F4386" s="3">
        <f>Raw_Data!F4386</f>
        <v>52</v>
      </c>
      <c r="G4386" s="3" t="str">
        <f>Raw_Data!G4386</f>
        <v>Asia</v>
      </c>
      <c r="H4386" s="3" t="str">
        <f>Raw_Data!H4386</f>
        <v>Tablet</v>
      </c>
      <c r="I4386" s="3">
        <f>Raw_Data!I4386</f>
        <v>8.99</v>
      </c>
      <c r="J4386" s="3">
        <f>Raw_Data!J4386</f>
        <v>1</v>
      </c>
      <c r="K4386" s="3" t="str">
        <f>Raw_Data!K4386</f>
        <v>PayPal</v>
      </c>
      <c r="L4386" s="3">
        <f>Raw_Data!L4386</f>
        <v>3</v>
      </c>
      <c r="M4386" s="3">
        <f>Raw_Data!M4386</f>
        <v>0.25</v>
      </c>
      <c r="N4386" s="3" t="str">
        <f>Raw_Data!N4386</f>
        <v>Horror</v>
      </c>
      <c r="O4386" s="3" t="str">
        <f t="shared" si="680"/>
        <v>55-70</v>
      </c>
      <c r="P4386" s="3" t="str">
        <f t="shared" si="681"/>
        <v>10-24h</v>
      </c>
      <c r="Q4386" s="3" t="str">
        <f t="shared" si="682"/>
        <v>46-60d</v>
      </c>
      <c r="R4386" s="3" t="str">
        <f t="shared" si="683"/>
        <v>Medium</v>
      </c>
      <c r="S4386" s="3" t="str">
        <f t="shared" si="684"/>
        <v>Low</v>
      </c>
      <c r="T4386" s="3" t="str">
        <f t="shared" si="685"/>
        <v>Churned</v>
      </c>
      <c r="U4386" s="4">
        <f>1/(1+EXP(-(Predictive_Model!$B$5+((B4386-Predictive_Model!$B$20)/Predictive_Model!$C$20)*Predictive_Model!$D$20+((E4386-Predictive_Model!$B$21)/Predictive_Model!$C$21)*Predictive_Model!$D$21+((F4386-Predictive_Model!$B$22)/Predictive_Model!$C$22)*Predictive_Model!$D$22+((I4386-Predictive_Model!$B$23)/Predictive_Model!$C$23)*Predictive_Model!$D$23+((L4386-Predictive_Model!$B$24)/Predictive_Model!$C$24)*Predictive_Model!$D$24+((M4386-Predictive_Model!$B$25)/Predictive_Model!$C$25)*Predictive_Model!$D$25+IF(C4386="Male",Predictive_Model!$D$31,IF(C4386="Other",Predictive_Model!$D$32,0))+IF(D4386="Premium",Predictive_Model!$D$34,IF(D4386="Standard",Predictive_Model!$D$35,0))+IF(G4386="Asia",Predictive_Model!$D$37,IF(G4386="Europe",Predictive_Model!$D$38,IF(G4386="North America",Predictive_Model!$D$39,IF(G4386="Oceania",Predictive_Model!$D$40,IF(G4386="South America",Predictive_Model!$D$41,0)))))+IF(H4386="Laptop",Predictive_Model!$D$43,IF(H4386="Mobile",Predictive_Model!$D$44,IF(H4386="TV",Predictive_Model!$D$45,IF(H4386="Tablet",Predictive_Model!$D$46,0))))+IF(K4386="Crypto",Predictive_Model!$D$48,IF(K4386="Debit Card",Predictive_Model!$D$49,IF(K4386="Gift Card",Predictive_Model!$D$50,IF(K4386="PayPal",Predictive_Model!$D$51,0))))+IF(N4386="Comedy",Predictive_Model!$D$53,IF(N4386="Documentary",Predictive_Model!$D$54,IF(N4386="Drama",Predictive_Model!$D$55,IF(N4386="Horror",Predictive_Model!$D$56,IF(N4386="Romance",Predictive_Model!$D$57,IF(N4386="Sci-Fi",Predictive_Model!$D$58,0)))))))))</f>
        <v>0.99861068775283324</v>
      </c>
      <c r="V4386" s="3" t="str">
        <f t="shared" si="686"/>
        <v>Critical</v>
      </c>
      <c r="W4386" s="6">
        <f t="shared" si="687"/>
        <v>8.99</v>
      </c>
      <c r="X4386" s="3" t="str">
        <f t="shared" si="688"/>
        <v>Priority 2</v>
      </c>
      <c r="Y4386" s="3" t="str">
        <f t="shared" si="689"/>
        <v>OK</v>
      </c>
    </row>
    <row r="4387" spans="1:25" x14ac:dyDescent="0.25">
      <c r="A4387" s="3" t="str">
        <f>Raw_Data!A4387</f>
        <v>2eb65cb4-3e68-4e6a-abb5-fb5988bcd903</v>
      </c>
      <c r="B4387" s="3">
        <f>Raw_Data!B4387</f>
        <v>31</v>
      </c>
      <c r="C4387" s="3" t="str">
        <f>Raw_Data!C4387</f>
        <v>Female</v>
      </c>
      <c r="D4387" s="3" t="str">
        <f>Raw_Data!D4387</f>
        <v>Premium</v>
      </c>
      <c r="E4387" s="3">
        <f>Raw_Data!E4387</f>
        <v>4.03</v>
      </c>
      <c r="F4387" s="3">
        <f>Raw_Data!F4387</f>
        <v>24</v>
      </c>
      <c r="G4387" s="3" t="str">
        <f>Raw_Data!G4387</f>
        <v>Oceania</v>
      </c>
      <c r="H4387" s="3" t="str">
        <f>Raw_Data!H4387</f>
        <v>Mobile</v>
      </c>
      <c r="I4387" s="3">
        <f>Raw_Data!I4387</f>
        <v>17.989999999999998</v>
      </c>
      <c r="J4387" s="3">
        <f>Raw_Data!J4387</f>
        <v>1</v>
      </c>
      <c r="K4387" s="3" t="str">
        <f>Raw_Data!K4387</f>
        <v>Gift Card</v>
      </c>
      <c r="L4387" s="3">
        <f>Raw_Data!L4387</f>
        <v>5</v>
      </c>
      <c r="M4387" s="3">
        <f>Raw_Data!M4387</f>
        <v>0.16</v>
      </c>
      <c r="N4387" s="3" t="str">
        <f>Raw_Data!N4387</f>
        <v>Drama</v>
      </c>
      <c r="O4387" s="3" t="str">
        <f t="shared" si="680"/>
        <v>25-34</v>
      </c>
      <c r="P4387" s="3" t="str">
        <f t="shared" si="681"/>
        <v>&lt;10h</v>
      </c>
      <c r="Q4387" s="3" t="str">
        <f t="shared" si="682"/>
        <v>22-45d</v>
      </c>
      <c r="R4387" s="3" t="str">
        <f t="shared" si="683"/>
        <v>Medium</v>
      </c>
      <c r="S4387" s="3" t="str">
        <f t="shared" si="684"/>
        <v>High</v>
      </c>
      <c r="T4387" s="3" t="str">
        <f t="shared" si="685"/>
        <v>Churned</v>
      </c>
      <c r="U4387" s="4">
        <f>1/(1+EXP(-(Predictive_Model!$B$5+((B4387-Predictive_Model!$B$20)/Predictive_Model!$C$20)*Predictive_Model!$D$20+((E4387-Predictive_Model!$B$21)/Predictive_Model!$C$21)*Predictive_Model!$D$21+((F4387-Predictive_Model!$B$22)/Predictive_Model!$C$22)*Predictive_Model!$D$22+((I4387-Predictive_Model!$B$23)/Predictive_Model!$C$23)*Predictive_Model!$D$23+((L4387-Predictive_Model!$B$24)/Predictive_Model!$C$24)*Predictive_Model!$D$24+((M4387-Predictive_Model!$B$25)/Predictive_Model!$C$25)*Predictive_Model!$D$25+IF(C4387="Male",Predictive_Model!$D$31,IF(C4387="Other",Predictive_Model!$D$32,0))+IF(D4387="Premium",Predictive_Model!$D$34,IF(D4387="Standard",Predictive_Model!$D$35,0))+IF(G4387="Asia",Predictive_Model!$D$37,IF(G4387="Europe",Predictive_Model!$D$38,IF(G4387="North America",Predictive_Model!$D$39,IF(G4387="Oceania",Predictive_Model!$D$40,IF(G4387="South America",Predictive_Model!$D$41,0)))))+IF(H4387="Laptop",Predictive_Model!$D$43,IF(H4387="Mobile",Predictive_Model!$D$44,IF(H4387="TV",Predictive_Model!$D$45,IF(H4387="Tablet",Predictive_Model!$D$46,0))))+IF(K4387="Crypto",Predictive_Model!$D$48,IF(K4387="Debit Card",Predictive_Model!$D$49,IF(K4387="Gift Card",Predictive_Model!$D$50,IF(K4387="PayPal",Predictive_Model!$D$51,0))))+IF(N4387="Comedy",Predictive_Model!$D$53,IF(N4387="Documentary",Predictive_Model!$D$54,IF(N4387="Drama",Predictive_Model!$D$55,IF(N4387="Horror",Predictive_Model!$D$56,IF(N4387="Romance",Predictive_Model!$D$57,IF(N4387="Sci-Fi",Predictive_Model!$D$58,0)))))))))</f>
        <v>0.91614995976772384</v>
      </c>
      <c r="V4387" s="3" t="str">
        <f t="shared" si="686"/>
        <v>Critical</v>
      </c>
      <c r="W4387" s="6">
        <f t="shared" si="687"/>
        <v>17.989999999999998</v>
      </c>
      <c r="X4387" s="3" t="str">
        <f t="shared" si="688"/>
        <v>Priority 1</v>
      </c>
      <c r="Y4387" s="3" t="str">
        <f t="shared" si="689"/>
        <v>OK</v>
      </c>
    </row>
    <row r="4388" spans="1:25" x14ac:dyDescent="0.25">
      <c r="A4388" s="3" t="str">
        <f>Raw_Data!A4388</f>
        <v>467d07a0-cee3-437e-99c0-24ad8b68fb34</v>
      </c>
      <c r="B4388" s="3">
        <f>Raw_Data!B4388</f>
        <v>54</v>
      </c>
      <c r="C4388" s="3" t="str">
        <f>Raw_Data!C4388</f>
        <v>Female</v>
      </c>
      <c r="D4388" s="3" t="str">
        <f>Raw_Data!D4388</f>
        <v>Standard</v>
      </c>
      <c r="E4388" s="3">
        <f>Raw_Data!E4388</f>
        <v>4.41</v>
      </c>
      <c r="F4388" s="3">
        <f>Raw_Data!F4388</f>
        <v>9</v>
      </c>
      <c r="G4388" s="3" t="str">
        <f>Raw_Data!G4388</f>
        <v>North America</v>
      </c>
      <c r="H4388" s="3" t="str">
        <f>Raw_Data!H4388</f>
        <v>Laptop</v>
      </c>
      <c r="I4388" s="3">
        <f>Raw_Data!I4388</f>
        <v>13.99</v>
      </c>
      <c r="J4388" s="3">
        <f>Raw_Data!J4388</f>
        <v>1</v>
      </c>
      <c r="K4388" s="3" t="str">
        <f>Raw_Data!K4388</f>
        <v>Gift Card</v>
      </c>
      <c r="L4388" s="3">
        <f>Raw_Data!L4388</f>
        <v>2</v>
      </c>
      <c r="M4388" s="3">
        <f>Raw_Data!M4388</f>
        <v>0.44</v>
      </c>
      <c r="N4388" s="3" t="str">
        <f>Raw_Data!N4388</f>
        <v>Sci-Fi</v>
      </c>
      <c r="O4388" s="3" t="str">
        <f t="shared" si="680"/>
        <v>45-54</v>
      </c>
      <c r="P4388" s="3" t="str">
        <f t="shared" si="681"/>
        <v>&lt;10h</v>
      </c>
      <c r="Q4388" s="3" t="str">
        <f t="shared" si="682"/>
        <v>8-21d</v>
      </c>
      <c r="R4388" s="3" t="str">
        <f t="shared" si="683"/>
        <v>Medium</v>
      </c>
      <c r="S4388" s="3" t="str">
        <f t="shared" si="684"/>
        <v>Mid</v>
      </c>
      <c r="T4388" s="3" t="str">
        <f t="shared" si="685"/>
        <v>Churned</v>
      </c>
      <c r="U4388" s="4">
        <f>1/(1+EXP(-(Predictive_Model!$B$5+((B4388-Predictive_Model!$B$20)/Predictive_Model!$C$20)*Predictive_Model!$D$20+((E4388-Predictive_Model!$B$21)/Predictive_Model!$C$21)*Predictive_Model!$D$21+((F4388-Predictive_Model!$B$22)/Predictive_Model!$C$22)*Predictive_Model!$D$22+((I4388-Predictive_Model!$B$23)/Predictive_Model!$C$23)*Predictive_Model!$D$23+((L4388-Predictive_Model!$B$24)/Predictive_Model!$C$24)*Predictive_Model!$D$24+((M4388-Predictive_Model!$B$25)/Predictive_Model!$C$25)*Predictive_Model!$D$25+IF(C4388="Male",Predictive_Model!$D$31,IF(C4388="Other",Predictive_Model!$D$32,0))+IF(D4388="Premium",Predictive_Model!$D$34,IF(D4388="Standard",Predictive_Model!$D$35,0))+IF(G4388="Asia",Predictive_Model!$D$37,IF(G4388="Europe",Predictive_Model!$D$38,IF(G4388="North America",Predictive_Model!$D$39,IF(G4388="Oceania",Predictive_Model!$D$40,IF(G4388="South America",Predictive_Model!$D$41,0)))))+IF(H4388="Laptop",Predictive_Model!$D$43,IF(H4388="Mobile",Predictive_Model!$D$44,IF(H4388="TV",Predictive_Model!$D$45,IF(H4388="Tablet",Predictive_Model!$D$46,0))))+IF(K4388="Crypto",Predictive_Model!$D$48,IF(K4388="Debit Card",Predictive_Model!$D$49,IF(K4388="Gift Card",Predictive_Model!$D$50,IF(K4388="PayPal",Predictive_Model!$D$51,0))))+IF(N4388="Comedy",Predictive_Model!$D$53,IF(N4388="Documentary",Predictive_Model!$D$54,IF(N4388="Drama",Predictive_Model!$D$55,IF(N4388="Horror",Predictive_Model!$D$56,IF(N4388="Romance",Predictive_Model!$D$57,IF(N4388="Sci-Fi",Predictive_Model!$D$58,0)))))))))</f>
        <v>0.90178269972963732</v>
      </c>
      <c r="V4388" s="3" t="str">
        <f t="shared" si="686"/>
        <v>Critical</v>
      </c>
      <c r="W4388" s="6">
        <f t="shared" si="687"/>
        <v>13.99</v>
      </c>
      <c r="X4388" s="3" t="str">
        <f t="shared" si="688"/>
        <v>Priority 2</v>
      </c>
      <c r="Y4388" s="3" t="str">
        <f t="shared" si="689"/>
        <v>OK</v>
      </c>
    </row>
    <row r="4389" spans="1:25" x14ac:dyDescent="0.25">
      <c r="A4389" s="3" t="str">
        <f>Raw_Data!A4389</f>
        <v>bc17d830-baf7-4d14-b51e-b18ee693e4b9</v>
      </c>
      <c r="B4389" s="3">
        <f>Raw_Data!B4389</f>
        <v>46</v>
      </c>
      <c r="C4389" s="3" t="str">
        <f>Raw_Data!C4389</f>
        <v>Male</v>
      </c>
      <c r="D4389" s="3" t="str">
        <f>Raw_Data!D4389</f>
        <v>Basic</v>
      </c>
      <c r="E4389" s="3">
        <f>Raw_Data!E4389</f>
        <v>14.86</v>
      </c>
      <c r="F4389" s="3">
        <f>Raw_Data!F4389</f>
        <v>47</v>
      </c>
      <c r="G4389" s="3" t="str">
        <f>Raw_Data!G4389</f>
        <v>South America</v>
      </c>
      <c r="H4389" s="3" t="str">
        <f>Raw_Data!H4389</f>
        <v>TV</v>
      </c>
      <c r="I4389" s="3">
        <f>Raw_Data!I4389</f>
        <v>8.99</v>
      </c>
      <c r="J4389" s="3">
        <f>Raw_Data!J4389</f>
        <v>1</v>
      </c>
      <c r="K4389" s="3" t="str">
        <f>Raw_Data!K4389</f>
        <v>PayPal</v>
      </c>
      <c r="L4389" s="3">
        <f>Raw_Data!L4389</f>
        <v>4</v>
      </c>
      <c r="M4389" s="3">
        <f>Raw_Data!M4389</f>
        <v>0.31</v>
      </c>
      <c r="N4389" s="3" t="str">
        <f>Raw_Data!N4389</f>
        <v>Romance</v>
      </c>
      <c r="O4389" s="3" t="str">
        <f t="shared" si="680"/>
        <v>45-54</v>
      </c>
      <c r="P4389" s="3" t="str">
        <f t="shared" si="681"/>
        <v>10-24h</v>
      </c>
      <c r="Q4389" s="3" t="str">
        <f t="shared" si="682"/>
        <v>46-60d</v>
      </c>
      <c r="R4389" s="3" t="str">
        <f t="shared" si="683"/>
        <v>Medium</v>
      </c>
      <c r="S4389" s="3" t="str">
        <f t="shared" si="684"/>
        <v>Low</v>
      </c>
      <c r="T4389" s="3" t="str">
        <f t="shared" si="685"/>
        <v>Churned</v>
      </c>
      <c r="U4389" s="4">
        <f>1/(1+EXP(-(Predictive_Model!$B$5+((B4389-Predictive_Model!$B$20)/Predictive_Model!$C$20)*Predictive_Model!$D$20+((E4389-Predictive_Model!$B$21)/Predictive_Model!$C$21)*Predictive_Model!$D$21+((F4389-Predictive_Model!$B$22)/Predictive_Model!$C$22)*Predictive_Model!$D$22+((I4389-Predictive_Model!$B$23)/Predictive_Model!$C$23)*Predictive_Model!$D$23+((L4389-Predictive_Model!$B$24)/Predictive_Model!$C$24)*Predictive_Model!$D$24+((M4389-Predictive_Model!$B$25)/Predictive_Model!$C$25)*Predictive_Model!$D$25+IF(C4389="Male",Predictive_Model!$D$31,IF(C4389="Other",Predictive_Model!$D$32,0))+IF(D4389="Premium",Predictive_Model!$D$34,IF(D4389="Standard",Predictive_Model!$D$35,0))+IF(G4389="Asia",Predictive_Model!$D$37,IF(G4389="Europe",Predictive_Model!$D$38,IF(G4389="North America",Predictive_Model!$D$39,IF(G4389="Oceania",Predictive_Model!$D$40,IF(G4389="South America",Predictive_Model!$D$41,0)))))+IF(H4389="Laptop",Predictive_Model!$D$43,IF(H4389="Mobile",Predictive_Model!$D$44,IF(H4389="TV",Predictive_Model!$D$45,IF(H4389="Tablet",Predictive_Model!$D$46,0))))+IF(K4389="Crypto",Predictive_Model!$D$48,IF(K4389="Debit Card",Predictive_Model!$D$49,IF(K4389="Gift Card",Predictive_Model!$D$50,IF(K4389="PayPal",Predictive_Model!$D$51,0))))+IF(N4389="Comedy",Predictive_Model!$D$53,IF(N4389="Documentary",Predictive_Model!$D$54,IF(N4389="Drama",Predictive_Model!$D$55,IF(N4389="Horror",Predictive_Model!$D$56,IF(N4389="Romance",Predictive_Model!$D$57,IF(N4389="Sci-Fi",Predictive_Model!$D$58,0)))))))))</f>
        <v>0.94902241678135357</v>
      </c>
      <c r="V4389" s="3" t="str">
        <f t="shared" si="686"/>
        <v>Critical</v>
      </c>
      <c r="W4389" s="6">
        <f t="shared" si="687"/>
        <v>8.99</v>
      </c>
      <c r="X4389" s="3" t="str">
        <f t="shared" si="688"/>
        <v>Priority 2</v>
      </c>
      <c r="Y4389" s="3" t="str">
        <f t="shared" si="689"/>
        <v>OK</v>
      </c>
    </row>
    <row r="4390" spans="1:25" x14ac:dyDescent="0.25">
      <c r="A4390" s="3" t="str">
        <f>Raw_Data!A4390</f>
        <v>4e449f48-1106-4a52-a52f-217f716f2987</v>
      </c>
      <c r="B4390" s="3">
        <f>Raw_Data!B4390</f>
        <v>39</v>
      </c>
      <c r="C4390" s="3" t="str">
        <f>Raw_Data!C4390</f>
        <v>Other</v>
      </c>
      <c r="D4390" s="3" t="str">
        <f>Raw_Data!D4390</f>
        <v>Premium</v>
      </c>
      <c r="E4390" s="3">
        <f>Raw_Data!E4390</f>
        <v>11.04</v>
      </c>
      <c r="F4390" s="3">
        <f>Raw_Data!F4390</f>
        <v>60</v>
      </c>
      <c r="G4390" s="3" t="str">
        <f>Raw_Data!G4390</f>
        <v>Europe</v>
      </c>
      <c r="H4390" s="3" t="str">
        <f>Raw_Data!H4390</f>
        <v>Tablet</v>
      </c>
      <c r="I4390" s="3">
        <f>Raw_Data!I4390</f>
        <v>17.989999999999998</v>
      </c>
      <c r="J4390" s="3">
        <f>Raw_Data!J4390</f>
        <v>1</v>
      </c>
      <c r="K4390" s="3" t="str">
        <f>Raw_Data!K4390</f>
        <v>Crypto</v>
      </c>
      <c r="L4390" s="3">
        <f>Raw_Data!L4390</f>
        <v>4</v>
      </c>
      <c r="M4390" s="3">
        <f>Raw_Data!M4390</f>
        <v>0.18</v>
      </c>
      <c r="N4390" s="3" t="str">
        <f>Raw_Data!N4390</f>
        <v>Horror</v>
      </c>
      <c r="O4390" s="3" t="str">
        <f t="shared" si="680"/>
        <v>35-44</v>
      </c>
      <c r="P4390" s="3" t="str">
        <f t="shared" si="681"/>
        <v>10-24h</v>
      </c>
      <c r="Q4390" s="3" t="str">
        <f t="shared" si="682"/>
        <v>46-60d</v>
      </c>
      <c r="R4390" s="3" t="str">
        <f t="shared" si="683"/>
        <v>Medium</v>
      </c>
      <c r="S4390" s="3" t="str">
        <f t="shared" si="684"/>
        <v>High</v>
      </c>
      <c r="T4390" s="3" t="str">
        <f t="shared" si="685"/>
        <v>Churned</v>
      </c>
      <c r="U4390" s="4">
        <f>1/(1+EXP(-(Predictive_Model!$B$5+((B4390-Predictive_Model!$B$20)/Predictive_Model!$C$20)*Predictive_Model!$D$20+((E4390-Predictive_Model!$B$21)/Predictive_Model!$C$21)*Predictive_Model!$D$21+((F4390-Predictive_Model!$B$22)/Predictive_Model!$C$22)*Predictive_Model!$D$22+((I4390-Predictive_Model!$B$23)/Predictive_Model!$C$23)*Predictive_Model!$D$23+((L4390-Predictive_Model!$B$24)/Predictive_Model!$C$24)*Predictive_Model!$D$24+((M4390-Predictive_Model!$B$25)/Predictive_Model!$C$25)*Predictive_Model!$D$25+IF(C4390="Male",Predictive_Model!$D$31,IF(C4390="Other",Predictive_Model!$D$32,0))+IF(D4390="Premium",Predictive_Model!$D$34,IF(D4390="Standard",Predictive_Model!$D$35,0))+IF(G4390="Asia",Predictive_Model!$D$37,IF(G4390="Europe",Predictive_Model!$D$38,IF(G4390="North America",Predictive_Model!$D$39,IF(G4390="Oceania",Predictive_Model!$D$40,IF(G4390="South America",Predictive_Model!$D$41,0)))))+IF(H4390="Laptop",Predictive_Model!$D$43,IF(H4390="Mobile",Predictive_Model!$D$44,IF(H4390="TV",Predictive_Model!$D$45,IF(H4390="Tablet",Predictive_Model!$D$46,0))))+IF(K4390="Crypto",Predictive_Model!$D$48,IF(K4390="Debit Card",Predictive_Model!$D$49,IF(K4390="Gift Card",Predictive_Model!$D$50,IF(K4390="PayPal",Predictive_Model!$D$51,0))))+IF(N4390="Comedy",Predictive_Model!$D$53,IF(N4390="Documentary",Predictive_Model!$D$54,IF(N4390="Drama",Predictive_Model!$D$55,IF(N4390="Horror",Predictive_Model!$D$56,IF(N4390="Romance",Predictive_Model!$D$57,IF(N4390="Sci-Fi",Predictive_Model!$D$58,0)))))))))</f>
        <v>0.99238153732146839</v>
      </c>
      <c r="V4390" s="3" t="str">
        <f t="shared" si="686"/>
        <v>Critical</v>
      </c>
      <c r="W4390" s="6">
        <f t="shared" si="687"/>
        <v>17.989999999999998</v>
      </c>
      <c r="X4390" s="3" t="str">
        <f t="shared" si="688"/>
        <v>Priority 1</v>
      </c>
      <c r="Y4390" s="3" t="str">
        <f t="shared" si="689"/>
        <v>OK</v>
      </c>
    </row>
    <row r="4391" spans="1:25" x14ac:dyDescent="0.25">
      <c r="A4391" s="3" t="str">
        <f>Raw_Data!A4391</f>
        <v>c9b84086-70b7-4713-9370-09408b3c0173</v>
      </c>
      <c r="B4391" s="3">
        <f>Raw_Data!B4391</f>
        <v>29</v>
      </c>
      <c r="C4391" s="3" t="str">
        <f>Raw_Data!C4391</f>
        <v>Male</v>
      </c>
      <c r="D4391" s="3" t="str">
        <f>Raw_Data!D4391</f>
        <v>Premium</v>
      </c>
      <c r="E4391" s="3">
        <f>Raw_Data!E4391</f>
        <v>15.36</v>
      </c>
      <c r="F4391" s="3">
        <f>Raw_Data!F4391</f>
        <v>31</v>
      </c>
      <c r="G4391" s="3" t="str">
        <f>Raw_Data!G4391</f>
        <v>South America</v>
      </c>
      <c r="H4391" s="3" t="str">
        <f>Raw_Data!H4391</f>
        <v>Mobile</v>
      </c>
      <c r="I4391" s="3">
        <f>Raw_Data!I4391</f>
        <v>17.989999999999998</v>
      </c>
      <c r="J4391" s="3">
        <f>Raw_Data!J4391</f>
        <v>1</v>
      </c>
      <c r="K4391" s="3" t="str">
        <f>Raw_Data!K4391</f>
        <v>Crypto</v>
      </c>
      <c r="L4391" s="3">
        <f>Raw_Data!L4391</f>
        <v>1</v>
      </c>
      <c r="M4391" s="3">
        <f>Raw_Data!M4391</f>
        <v>0.48</v>
      </c>
      <c r="N4391" s="3" t="str">
        <f>Raw_Data!N4391</f>
        <v>Sci-Fi</v>
      </c>
      <c r="O4391" s="3" t="str">
        <f t="shared" si="680"/>
        <v>25-34</v>
      </c>
      <c r="P4391" s="3" t="str">
        <f t="shared" si="681"/>
        <v>10-24h</v>
      </c>
      <c r="Q4391" s="3" t="str">
        <f t="shared" si="682"/>
        <v>22-45d</v>
      </c>
      <c r="R4391" s="3" t="str">
        <f t="shared" si="683"/>
        <v>Medium</v>
      </c>
      <c r="S4391" s="3" t="str">
        <f t="shared" si="684"/>
        <v>High</v>
      </c>
      <c r="T4391" s="3" t="str">
        <f t="shared" si="685"/>
        <v>Churned</v>
      </c>
      <c r="U4391" s="4">
        <f>1/(1+EXP(-(Predictive_Model!$B$5+((B4391-Predictive_Model!$B$20)/Predictive_Model!$C$20)*Predictive_Model!$D$20+((E4391-Predictive_Model!$B$21)/Predictive_Model!$C$21)*Predictive_Model!$D$21+((F4391-Predictive_Model!$B$22)/Predictive_Model!$C$22)*Predictive_Model!$D$22+((I4391-Predictive_Model!$B$23)/Predictive_Model!$C$23)*Predictive_Model!$D$23+((L4391-Predictive_Model!$B$24)/Predictive_Model!$C$24)*Predictive_Model!$D$24+((M4391-Predictive_Model!$B$25)/Predictive_Model!$C$25)*Predictive_Model!$D$25+IF(C4391="Male",Predictive_Model!$D$31,IF(C4391="Other",Predictive_Model!$D$32,0))+IF(D4391="Premium",Predictive_Model!$D$34,IF(D4391="Standard",Predictive_Model!$D$35,0))+IF(G4391="Asia",Predictive_Model!$D$37,IF(G4391="Europe",Predictive_Model!$D$38,IF(G4391="North America",Predictive_Model!$D$39,IF(G4391="Oceania",Predictive_Model!$D$40,IF(G4391="South America",Predictive_Model!$D$41,0)))))+IF(H4391="Laptop",Predictive_Model!$D$43,IF(H4391="Mobile",Predictive_Model!$D$44,IF(H4391="TV",Predictive_Model!$D$45,IF(H4391="Tablet",Predictive_Model!$D$46,0))))+IF(K4391="Crypto",Predictive_Model!$D$48,IF(K4391="Debit Card",Predictive_Model!$D$49,IF(K4391="Gift Card",Predictive_Model!$D$50,IF(K4391="PayPal",Predictive_Model!$D$51,0))))+IF(N4391="Comedy",Predictive_Model!$D$53,IF(N4391="Documentary",Predictive_Model!$D$54,IF(N4391="Drama",Predictive_Model!$D$55,IF(N4391="Horror",Predictive_Model!$D$56,IF(N4391="Romance",Predictive_Model!$D$57,IF(N4391="Sci-Fi",Predictive_Model!$D$58,0)))))))))</f>
        <v>0.84793333176379937</v>
      </c>
      <c r="V4391" s="3" t="str">
        <f t="shared" si="686"/>
        <v>Critical</v>
      </c>
      <c r="W4391" s="6">
        <f t="shared" si="687"/>
        <v>17.989999999999998</v>
      </c>
      <c r="X4391" s="3" t="str">
        <f t="shared" si="688"/>
        <v>Priority 1</v>
      </c>
      <c r="Y4391" s="3" t="str">
        <f t="shared" si="689"/>
        <v>OK</v>
      </c>
    </row>
    <row r="4392" spans="1:25" x14ac:dyDescent="0.25">
      <c r="A4392" s="3" t="str">
        <f>Raw_Data!A4392</f>
        <v>055a3dec-4f91-4b6d-b8ac-cbfdce142525</v>
      </c>
      <c r="B4392" s="3">
        <f>Raw_Data!B4392</f>
        <v>50</v>
      </c>
      <c r="C4392" s="3" t="str">
        <f>Raw_Data!C4392</f>
        <v>Other</v>
      </c>
      <c r="D4392" s="3" t="str">
        <f>Raw_Data!D4392</f>
        <v>Basic</v>
      </c>
      <c r="E4392" s="3">
        <f>Raw_Data!E4392</f>
        <v>9.5399999999999991</v>
      </c>
      <c r="F4392" s="3">
        <f>Raw_Data!F4392</f>
        <v>38</v>
      </c>
      <c r="G4392" s="3" t="str">
        <f>Raw_Data!G4392</f>
        <v>Europe</v>
      </c>
      <c r="H4392" s="3" t="str">
        <f>Raw_Data!H4392</f>
        <v>Laptop</v>
      </c>
      <c r="I4392" s="3">
        <f>Raw_Data!I4392</f>
        <v>8.99</v>
      </c>
      <c r="J4392" s="3">
        <f>Raw_Data!J4392</f>
        <v>1</v>
      </c>
      <c r="K4392" s="3" t="str">
        <f>Raw_Data!K4392</f>
        <v>PayPal</v>
      </c>
      <c r="L4392" s="3">
        <f>Raw_Data!L4392</f>
        <v>3</v>
      </c>
      <c r="M4392" s="3">
        <f>Raw_Data!M4392</f>
        <v>0.24</v>
      </c>
      <c r="N4392" s="3" t="str">
        <f>Raw_Data!N4392</f>
        <v>Action</v>
      </c>
      <c r="O4392" s="3" t="str">
        <f t="shared" si="680"/>
        <v>45-54</v>
      </c>
      <c r="P4392" s="3" t="str">
        <f t="shared" si="681"/>
        <v>&lt;10h</v>
      </c>
      <c r="Q4392" s="3" t="str">
        <f t="shared" si="682"/>
        <v>22-45d</v>
      </c>
      <c r="R4392" s="3" t="str">
        <f t="shared" si="683"/>
        <v>Medium</v>
      </c>
      <c r="S4392" s="3" t="str">
        <f t="shared" si="684"/>
        <v>Low</v>
      </c>
      <c r="T4392" s="3" t="str">
        <f t="shared" si="685"/>
        <v>Churned</v>
      </c>
      <c r="U4392" s="4">
        <f>1/(1+EXP(-(Predictive_Model!$B$5+((B4392-Predictive_Model!$B$20)/Predictive_Model!$C$20)*Predictive_Model!$D$20+((E4392-Predictive_Model!$B$21)/Predictive_Model!$C$21)*Predictive_Model!$D$21+((F4392-Predictive_Model!$B$22)/Predictive_Model!$C$22)*Predictive_Model!$D$22+((I4392-Predictive_Model!$B$23)/Predictive_Model!$C$23)*Predictive_Model!$D$23+((L4392-Predictive_Model!$B$24)/Predictive_Model!$C$24)*Predictive_Model!$D$24+((M4392-Predictive_Model!$B$25)/Predictive_Model!$C$25)*Predictive_Model!$D$25+IF(C4392="Male",Predictive_Model!$D$31,IF(C4392="Other",Predictive_Model!$D$32,0))+IF(D4392="Premium",Predictive_Model!$D$34,IF(D4392="Standard",Predictive_Model!$D$35,0))+IF(G4392="Asia",Predictive_Model!$D$37,IF(G4392="Europe",Predictive_Model!$D$38,IF(G4392="North America",Predictive_Model!$D$39,IF(G4392="Oceania",Predictive_Model!$D$40,IF(G4392="South America",Predictive_Model!$D$41,0)))))+IF(H4392="Laptop",Predictive_Model!$D$43,IF(H4392="Mobile",Predictive_Model!$D$44,IF(H4392="TV",Predictive_Model!$D$45,IF(H4392="Tablet",Predictive_Model!$D$46,0))))+IF(K4392="Crypto",Predictive_Model!$D$48,IF(K4392="Debit Card",Predictive_Model!$D$49,IF(K4392="Gift Card",Predictive_Model!$D$50,IF(K4392="PayPal",Predictive_Model!$D$51,0))))+IF(N4392="Comedy",Predictive_Model!$D$53,IF(N4392="Documentary",Predictive_Model!$D$54,IF(N4392="Drama",Predictive_Model!$D$55,IF(N4392="Horror",Predictive_Model!$D$56,IF(N4392="Romance",Predictive_Model!$D$57,IF(N4392="Sci-Fi",Predictive_Model!$D$58,0)))))))))</f>
        <v>0.98884251020563252</v>
      </c>
      <c r="V4392" s="3" t="str">
        <f t="shared" si="686"/>
        <v>Critical</v>
      </c>
      <c r="W4392" s="6">
        <f t="shared" si="687"/>
        <v>8.99</v>
      </c>
      <c r="X4392" s="3" t="str">
        <f t="shared" si="688"/>
        <v>Priority 2</v>
      </c>
      <c r="Y4392" s="3" t="str">
        <f t="shared" si="689"/>
        <v>OK</v>
      </c>
    </row>
    <row r="4393" spans="1:25" x14ac:dyDescent="0.25">
      <c r="A4393" s="3" t="str">
        <f>Raw_Data!A4393</f>
        <v>d00e3438-46da-4754-bb0d-637232738b44</v>
      </c>
      <c r="B4393" s="3">
        <f>Raw_Data!B4393</f>
        <v>54</v>
      </c>
      <c r="C4393" s="3" t="str">
        <f>Raw_Data!C4393</f>
        <v>Male</v>
      </c>
      <c r="D4393" s="3" t="str">
        <f>Raw_Data!D4393</f>
        <v>Basic</v>
      </c>
      <c r="E4393" s="3">
        <f>Raw_Data!E4393</f>
        <v>14.18</v>
      </c>
      <c r="F4393" s="3">
        <f>Raw_Data!F4393</f>
        <v>45</v>
      </c>
      <c r="G4393" s="3" t="str">
        <f>Raw_Data!G4393</f>
        <v>Africa</v>
      </c>
      <c r="H4393" s="3" t="str">
        <f>Raw_Data!H4393</f>
        <v>Mobile</v>
      </c>
      <c r="I4393" s="3">
        <f>Raw_Data!I4393</f>
        <v>8.99</v>
      </c>
      <c r="J4393" s="3">
        <f>Raw_Data!J4393</f>
        <v>1</v>
      </c>
      <c r="K4393" s="3" t="str">
        <f>Raw_Data!K4393</f>
        <v>PayPal</v>
      </c>
      <c r="L4393" s="3">
        <f>Raw_Data!L4393</f>
        <v>5</v>
      </c>
      <c r="M4393" s="3">
        <f>Raw_Data!M4393</f>
        <v>0.31</v>
      </c>
      <c r="N4393" s="3" t="str">
        <f>Raw_Data!N4393</f>
        <v>Documentary</v>
      </c>
      <c r="O4393" s="3" t="str">
        <f t="shared" si="680"/>
        <v>45-54</v>
      </c>
      <c r="P4393" s="3" t="str">
        <f t="shared" si="681"/>
        <v>10-24h</v>
      </c>
      <c r="Q4393" s="3" t="str">
        <f t="shared" si="682"/>
        <v>22-45d</v>
      </c>
      <c r="R4393" s="3" t="str">
        <f t="shared" si="683"/>
        <v>Medium</v>
      </c>
      <c r="S4393" s="3" t="str">
        <f t="shared" si="684"/>
        <v>Low</v>
      </c>
      <c r="T4393" s="3" t="str">
        <f t="shared" si="685"/>
        <v>Churned</v>
      </c>
      <c r="U4393" s="4">
        <f>1/(1+EXP(-(Predictive_Model!$B$5+((B4393-Predictive_Model!$B$20)/Predictive_Model!$C$20)*Predictive_Model!$D$20+((E4393-Predictive_Model!$B$21)/Predictive_Model!$C$21)*Predictive_Model!$D$21+((F4393-Predictive_Model!$B$22)/Predictive_Model!$C$22)*Predictive_Model!$D$22+((I4393-Predictive_Model!$B$23)/Predictive_Model!$C$23)*Predictive_Model!$D$23+((L4393-Predictive_Model!$B$24)/Predictive_Model!$C$24)*Predictive_Model!$D$24+((M4393-Predictive_Model!$B$25)/Predictive_Model!$C$25)*Predictive_Model!$D$25+IF(C4393="Male",Predictive_Model!$D$31,IF(C4393="Other",Predictive_Model!$D$32,0))+IF(D4393="Premium",Predictive_Model!$D$34,IF(D4393="Standard",Predictive_Model!$D$35,0))+IF(G4393="Asia",Predictive_Model!$D$37,IF(G4393="Europe",Predictive_Model!$D$38,IF(G4393="North America",Predictive_Model!$D$39,IF(G4393="Oceania",Predictive_Model!$D$40,IF(G4393="South America",Predictive_Model!$D$41,0)))))+IF(H4393="Laptop",Predictive_Model!$D$43,IF(H4393="Mobile",Predictive_Model!$D$44,IF(H4393="TV",Predictive_Model!$D$45,IF(H4393="Tablet",Predictive_Model!$D$46,0))))+IF(K4393="Crypto",Predictive_Model!$D$48,IF(K4393="Debit Card",Predictive_Model!$D$49,IF(K4393="Gift Card",Predictive_Model!$D$50,IF(K4393="PayPal",Predictive_Model!$D$51,0))))+IF(N4393="Comedy",Predictive_Model!$D$53,IF(N4393="Documentary",Predictive_Model!$D$54,IF(N4393="Drama",Predictive_Model!$D$55,IF(N4393="Horror",Predictive_Model!$D$56,IF(N4393="Romance",Predictive_Model!$D$57,IF(N4393="Sci-Fi",Predictive_Model!$D$58,0)))))))))</f>
        <v>0.98019026146897958</v>
      </c>
      <c r="V4393" s="3" t="str">
        <f t="shared" si="686"/>
        <v>Critical</v>
      </c>
      <c r="W4393" s="6">
        <f t="shared" si="687"/>
        <v>8.99</v>
      </c>
      <c r="X4393" s="3" t="str">
        <f t="shared" si="688"/>
        <v>Priority 2</v>
      </c>
      <c r="Y4393" s="3" t="str">
        <f t="shared" si="689"/>
        <v>OK</v>
      </c>
    </row>
    <row r="4394" spans="1:25" x14ac:dyDescent="0.25">
      <c r="A4394" s="3" t="str">
        <f>Raw_Data!A4394</f>
        <v>658fa594-c797-41fb-b95f-7e27e0b3dcc8</v>
      </c>
      <c r="B4394" s="3">
        <f>Raw_Data!B4394</f>
        <v>32</v>
      </c>
      <c r="C4394" s="3" t="str">
        <f>Raw_Data!C4394</f>
        <v>Male</v>
      </c>
      <c r="D4394" s="3" t="str">
        <f>Raw_Data!D4394</f>
        <v>Standard</v>
      </c>
      <c r="E4394" s="3">
        <f>Raw_Data!E4394</f>
        <v>1.52</v>
      </c>
      <c r="F4394" s="3">
        <f>Raw_Data!F4394</f>
        <v>10</v>
      </c>
      <c r="G4394" s="3" t="str">
        <f>Raw_Data!G4394</f>
        <v>Asia</v>
      </c>
      <c r="H4394" s="3" t="str">
        <f>Raw_Data!H4394</f>
        <v>Desktop</v>
      </c>
      <c r="I4394" s="3">
        <f>Raw_Data!I4394</f>
        <v>13.99</v>
      </c>
      <c r="J4394" s="3">
        <f>Raw_Data!J4394</f>
        <v>1</v>
      </c>
      <c r="K4394" s="3" t="str">
        <f>Raw_Data!K4394</f>
        <v>PayPal</v>
      </c>
      <c r="L4394" s="3">
        <f>Raw_Data!L4394</f>
        <v>3</v>
      </c>
      <c r="M4394" s="3">
        <f>Raw_Data!M4394</f>
        <v>0.14000000000000001</v>
      </c>
      <c r="N4394" s="3" t="str">
        <f>Raw_Data!N4394</f>
        <v>Action</v>
      </c>
      <c r="O4394" s="3" t="str">
        <f t="shared" si="680"/>
        <v>25-34</v>
      </c>
      <c r="P4394" s="3" t="str">
        <f t="shared" si="681"/>
        <v>&lt;10h</v>
      </c>
      <c r="Q4394" s="3" t="str">
        <f t="shared" si="682"/>
        <v>8-21d</v>
      </c>
      <c r="R4394" s="3" t="str">
        <f t="shared" si="683"/>
        <v>Medium</v>
      </c>
      <c r="S4394" s="3" t="str">
        <f t="shared" si="684"/>
        <v>Mid</v>
      </c>
      <c r="T4394" s="3" t="str">
        <f t="shared" si="685"/>
        <v>Churned</v>
      </c>
      <c r="U4394" s="4">
        <f>1/(1+EXP(-(Predictive_Model!$B$5+((B4394-Predictive_Model!$B$20)/Predictive_Model!$C$20)*Predictive_Model!$D$20+((E4394-Predictive_Model!$B$21)/Predictive_Model!$C$21)*Predictive_Model!$D$21+((F4394-Predictive_Model!$B$22)/Predictive_Model!$C$22)*Predictive_Model!$D$22+((I4394-Predictive_Model!$B$23)/Predictive_Model!$C$23)*Predictive_Model!$D$23+((L4394-Predictive_Model!$B$24)/Predictive_Model!$C$24)*Predictive_Model!$D$24+((M4394-Predictive_Model!$B$25)/Predictive_Model!$C$25)*Predictive_Model!$D$25+IF(C4394="Male",Predictive_Model!$D$31,IF(C4394="Other",Predictive_Model!$D$32,0))+IF(D4394="Premium",Predictive_Model!$D$34,IF(D4394="Standard",Predictive_Model!$D$35,0))+IF(G4394="Asia",Predictive_Model!$D$37,IF(G4394="Europe",Predictive_Model!$D$38,IF(G4394="North America",Predictive_Model!$D$39,IF(G4394="Oceania",Predictive_Model!$D$40,IF(G4394="South America",Predictive_Model!$D$41,0)))))+IF(H4394="Laptop",Predictive_Model!$D$43,IF(H4394="Mobile",Predictive_Model!$D$44,IF(H4394="TV",Predictive_Model!$D$45,IF(H4394="Tablet",Predictive_Model!$D$46,0))))+IF(K4394="Crypto",Predictive_Model!$D$48,IF(K4394="Debit Card",Predictive_Model!$D$49,IF(K4394="Gift Card",Predictive_Model!$D$50,IF(K4394="PayPal",Predictive_Model!$D$51,0))))+IF(N4394="Comedy",Predictive_Model!$D$53,IF(N4394="Documentary",Predictive_Model!$D$54,IF(N4394="Drama",Predictive_Model!$D$55,IF(N4394="Horror",Predictive_Model!$D$56,IF(N4394="Romance",Predictive_Model!$D$57,IF(N4394="Sci-Fi",Predictive_Model!$D$58,0)))))))))</f>
        <v>0.89748141524090452</v>
      </c>
      <c r="V4394" s="3" t="str">
        <f t="shared" si="686"/>
        <v>Critical</v>
      </c>
      <c r="W4394" s="6">
        <f t="shared" si="687"/>
        <v>13.99</v>
      </c>
      <c r="X4394" s="3" t="str">
        <f t="shared" si="688"/>
        <v>Priority 2</v>
      </c>
      <c r="Y4394" s="3" t="str">
        <f t="shared" si="689"/>
        <v>OK</v>
      </c>
    </row>
    <row r="4395" spans="1:25" x14ac:dyDescent="0.25">
      <c r="A4395" s="3" t="str">
        <f>Raw_Data!A4395</f>
        <v>e4dd7619-90ac-4b86-944a-f37209896674</v>
      </c>
      <c r="B4395" s="3">
        <f>Raw_Data!B4395</f>
        <v>25</v>
      </c>
      <c r="C4395" s="3" t="str">
        <f>Raw_Data!C4395</f>
        <v>Female</v>
      </c>
      <c r="D4395" s="3" t="str">
        <f>Raw_Data!D4395</f>
        <v>Premium</v>
      </c>
      <c r="E4395" s="3">
        <f>Raw_Data!E4395</f>
        <v>0.82</v>
      </c>
      <c r="F4395" s="3">
        <f>Raw_Data!F4395</f>
        <v>22</v>
      </c>
      <c r="G4395" s="3" t="str">
        <f>Raw_Data!G4395</f>
        <v>Oceania</v>
      </c>
      <c r="H4395" s="3" t="str">
        <f>Raw_Data!H4395</f>
        <v>Tablet</v>
      </c>
      <c r="I4395" s="3">
        <f>Raw_Data!I4395</f>
        <v>17.989999999999998</v>
      </c>
      <c r="J4395" s="3">
        <f>Raw_Data!J4395</f>
        <v>1</v>
      </c>
      <c r="K4395" s="3" t="str">
        <f>Raw_Data!K4395</f>
        <v>Crypto</v>
      </c>
      <c r="L4395" s="3">
        <f>Raw_Data!L4395</f>
        <v>1</v>
      </c>
      <c r="M4395" s="3">
        <f>Raw_Data!M4395</f>
        <v>0.04</v>
      </c>
      <c r="N4395" s="3" t="str">
        <f>Raw_Data!N4395</f>
        <v>Romance</v>
      </c>
      <c r="O4395" s="3" t="str">
        <f t="shared" si="680"/>
        <v>25-34</v>
      </c>
      <c r="P4395" s="3" t="str">
        <f t="shared" si="681"/>
        <v>&lt;10h</v>
      </c>
      <c r="Q4395" s="3" t="str">
        <f t="shared" si="682"/>
        <v>22-45d</v>
      </c>
      <c r="R4395" s="3" t="str">
        <f t="shared" si="683"/>
        <v>Medium</v>
      </c>
      <c r="S4395" s="3" t="str">
        <f t="shared" si="684"/>
        <v>High</v>
      </c>
      <c r="T4395" s="3" t="str">
        <f t="shared" si="685"/>
        <v>Churned</v>
      </c>
      <c r="U4395" s="4">
        <f>1/(1+EXP(-(Predictive_Model!$B$5+((B4395-Predictive_Model!$B$20)/Predictive_Model!$C$20)*Predictive_Model!$D$20+((E4395-Predictive_Model!$B$21)/Predictive_Model!$C$21)*Predictive_Model!$D$21+((F4395-Predictive_Model!$B$22)/Predictive_Model!$C$22)*Predictive_Model!$D$22+((I4395-Predictive_Model!$B$23)/Predictive_Model!$C$23)*Predictive_Model!$D$23+((L4395-Predictive_Model!$B$24)/Predictive_Model!$C$24)*Predictive_Model!$D$24+((M4395-Predictive_Model!$B$25)/Predictive_Model!$C$25)*Predictive_Model!$D$25+IF(C4395="Male",Predictive_Model!$D$31,IF(C4395="Other",Predictive_Model!$D$32,0))+IF(D4395="Premium",Predictive_Model!$D$34,IF(D4395="Standard",Predictive_Model!$D$35,0))+IF(G4395="Asia",Predictive_Model!$D$37,IF(G4395="Europe",Predictive_Model!$D$38,IF(G4395="North America",Predictive_Model!$D$39,IF(G4395="Oceania",Predictive_Model!$D$40,IF(G4395="South America",Predictive_Model!$D$41,0)))))+IF(H4395="Laptop",Predictive_Model!$D$43,IF(H4395="Mobile",Predictive_Model!$D$44,IF(H4395="TV",Predictive_Model!$D$45,IF(H4395="Tablet",Predictive_Model!$D$46,0))))+IF(K4395="Crypto",Predictive_Model!$D$48,IF(K4395="Debit Card",Predictive_Model!$D$49,IF(K4395="Gift Card",Predictive_Model!$D$50,IF(K4395="PayPal",Predictive_Model!$D$51,0))))+IF(N4395="Comedy",Predictive_Model!$D$53,IF(N4395="Documentary",Predictive_Model!$D$54,IF(N4395="Drama",Predictive_Model!$D$55,IF(N4395="Horror",Predictive_Model!$D$56,IF(N4395="Romance",Predictive_Model!$D$57,IF(N4395="Sci-Fi",Predictive_Model!$D$58,0)))))))))</f>
        <v>0.99728847622110184</v>
      </c>
      <c r="V4395" s="3" t="str">
        <f t="shared" si="686"/>
        <v>Critical</v>
      </c>
      <c r="W4395" s="6">
        <f t="shared" si="687"/>
        <v>17.989999999999998</v>
      </c>
      <c r="X4395" s="3" t="str">
        <f t="shared" si="688"/>
        <v>Priority 1</v>
      </c>
      <c r="Y4395" s="3" t="str">
        <f t="shared" si="689"/>
        <v>OK</v>
      </c>
    </row>
    <row r="4396" spans="1:25" x14ac:dyDescent="0.25">
      <c r="A4396" s="3" t="str">
        <f>Raw_Data!A4396</f>
        <v>6fdb47dd-024c-459a-955a-eb58b4306458</v>
      </c>
      <c r="B4396" s="3">
        <f>Raw_Data!B4396</f>
        <v>64</v>
      </c>
      <c r="C4396" s="3" t="str">
        <f>Raw_Data!C4396</f>
        <v>Other</v>
      </c>
      <c r="D4396" s="3" t="str">
        <f>Raw_Data!D4396</f>
        <v>Premium</v>
      </c>
      <c r="E4396" s="3">
        <f>Raw_Data!E4396</f>
        <v>0.34</v>
      </c>
      <c r="F4396" s="3">
        <f>Raw_Data!F4396</f>
        <v>1</v>
      </c>
      <c r="G4396" s="3" t="str">
        <f>Raw_Data!G4396</f>
        <v>Europe</v>
      </c>
      <c r="H4396" s="3" t="str">
        <f>Raw_Data!H4396</f>
        <v>Desktop</v>
      </c>
      <c r="I4396" s="3">
        <f>Raw_Data!I4396</f>
        <v>17.989999999999998</v>
      </c>
      <c r="J4396" s="3">
        <f>Raw_Data!J4396</f>
        <v>1</v>
      </c>
      <c r="K4396" s="3" t="str">
        <f>Raw_Data!K4396</f>
        <v>Gift Card</v>
      </c>
      <c r="L4396" s="3">
        <f>Raw_Data!L4396</f>
        <v>3</v>
      </c>
      <c r="M4396" s="3">
        <f>Raw_Data!M4396</f>
        <v>0.17</v>
      </c>
      <c r="N4396" s="3" t="str">
        <f>Raw_Data!N4396</f>
        <v>Comedy</v>
      </c>
      <c r="O4396" s="3" t="str">
        <f t="shared" si="680"/>
        <v>55-70</v>
      </c>
      <c r="P4396" s="3" t="str">
        <f t="shared" si="681"/>
        <v>&lt;10h</v>
      </c>
      <c r="Q4396" s="3" t="str">
        <f t="shared" si="682"/>
        <v>0-7d</v>
      </c>
      <c r="R4396" s="3" t="str">
        <f t="shared" si="683"/>
        <v>Medium</v>
      </c>
      <c r="S4396" s="3" t="str">
        <f t="shared" si="684"/>
        <v>High</v>
      </c>
      <c r="T4396" s="3" t="str">
        <f t="shared" si="685"/>
        <v>Churned</v>
      </c>
      <c r="U4396" s="4">
        <f>1/(1+EXP(-(Predictive_Model!$B$5+((B4396-Predictive_Model!$B$20)/Predictive_Model!$C$20)*Predictive_Model!$D$20+((E4396-Predictive_Model!$B$21)/Predictive_Model!$C$21)*Predictive_Model!$D$21+((F4396-Predictive_Model!$B$22)/Predictive_Model!$C$22)*Predictive_Model!$D$22+((I4396-Predictive_Model!$B$23)/Predictive_Model!$C$23)*Predictive_Model!$D$23+((L4396-Predictive_Model!$B$24)/Predictive_Model!$C$24)*Predictive_Model!$D$24+((M4396-Predictive_Model!$B$25)/Predictive_Model!$C$25)*Predictive_Model!$D$25+IF(C4396="Male",Predictive_Model!$D$31,IF(C4396="Other",Predictive_Model!$D$32,0))+IF(D4396="Premium",Predictive_Model!$D$34,IF(D4396="Standard",Predictive_Model!$D$35,0))+IF(G4396="Asia",Predictive_Model!$D$37,IF(G4396="Europe",Predictive_Model!$D$38,IF(G4396="North America",Predictive_Model!$D$39,IF(G4396="Oceania",Predictive_Model!$D$40,IF(G4396="South America",Predictive_Model!$D$41,0)))))+IF(H4396="Laptop",Predictive_Model!$D$43,IF(H4396="Mobile",Predictive_Model!$D$44,IF(H4396="TV",Predictive_Model!$D$45,IF(H4396="Tablet",Predictive_Model!$D$46,0))))+IF(K4396="Crypto",Predictive_Model!$D$48,IF(K4396="Debit Card",Predictive_Model!$D$49,IF(K4396="Gift Card",Predictive_Model!$D$50,IF(K4396="PayPal",Predictive_Model!$D$51,0))))+IF(N4396="Comedy",Predictive_Model!$D$53,IF(N4396="Documentary",Predictive_Model!$D$54,IF(N4396="Drama",Predictive_Model!$D$55,IF(N4396="Horror",Predictive_Model!$D$56,IF(N4396="Romance",Predictive_Model!$D$57,IF(N4396="Sci-Fi",Predictive_Model!$D$58,0)))))))))</f>
        <v>0.5200004043742944</v>
      </c>
      <c r="V4396" s="3" t="str">
        <f t="shared" si="686"/>
        <v>High</v>
      </c>
      <c r="W4396" s="6">
        <f t="shared" si="687"/>
        <v>17.989999999999998</v>
      </c>
      <c r="X4396" s="3" t="str">
        <f t="shared" si="688"/>
        <v>Monitor</v>
      </c>
      <c r="Y4396" s="3" t="str">
        <f t="shared" si="689"/>
        <v>OK</v>
      </c>
    </row>
    <row r="4397" spans="1:25" x14ac:dyDescent="0.25">
      <c r="A4397" s="3" t="str">
        <f>Raw_Data!A4397</f>
        <v>025012fa-15f3-4f23-8772-35803aa97fae</v>
      </c>
      <c r="B4397" s="3">
        <f>Raw_Data!B4397</f>
        <v>44</v>
      </c>
      <c r="C4397" s="3" t="str">
        <f>Raw_Data!C4397</f>
        <v>Male</v>
      </c>
      <c r="D4397" s="3" t="str">
        <f>Raw_Data!D4397</f>
        <v>Standard</v>
      </c>
      <c r="E4397" s="3">
        <f>Raw_Data!E4397</f>
        <v>1.01</v>
      </c>
      <c r="F4397" s="3">
        <f>Raw_Data!F4397</f>
        <v>13</v>
      </c>
      <c r="G4397" s="3" t="str">
        <f>Raw_Data!G4397</f>
        <v>Europe</v>
      </c>
      <c r="H4397" s="3" t="str">
        <f>Raw_Data!H4397</f>
        <v>Laptop</v>
      </c>
      <c r="I4397" s="3">
        <f>Raw_Data!I4397</f>
        <v>13.99</v>
      </c>
      <c r="J4397" s="3">
        <f>Raw_Data!J4397</f>
        <v>0</v>
      </c>
      <c r="K4397" s="3" t="str">
        <f>Raw_Data!K4397</f>
        <v>PayPal</v>
      </c>
      <c r="L4397" s="3">
        <f>Raw_Data!L4397</f>
        <v>4</v>
      </c>
      <c r="M4397" s="3">
        <f>Raw_Data!M4397</f>
        <v>7.0000000000000007E-2</v>
      </c>
      <c r="N4397" s="3" t="str">
        <f>Raw_Data!N4397</f>
        <v>Action</v>
      </c>
      <c r="O4397" s="3" t="str">
        <f t="shared" si="680"/>
        <v>35-44</v>
      </c>
      <c r="P4397" s="3" t="str">
        <f t="shared" si="681"/>
        <v>&lt;10h</v>
      </c>
      <c r="Q4397" s="3" t="str">
        <f t="shared" si="682"/>
        <v>8-21d</v>
      </c>
      <c r="R4397" s="3" t="str">
        <f t="shared" si="683"/>
        <v>Medium</v>
      </c>
      <c r="S4397" s="3" t="str">
        <f t="shared" si="684"/>
        <v>Mid</v>
      </c>
      <c r="T4397" s="3" t="str">
        <f t="shared" si="685"/>
        <v>Active</v>
      </c>
      <c r="U4397" s="4">
        <f>1/(1+EXP(-(Predictive_Model!$B$5+((B4397-Predictive_Model!$B$20)/Predictive_Model!$C$20)*Predictive_Model!$D$20+((E4397-Predictive_Model!$B$21)/Predictive_Model!$C$21)*Predictive_Model!$D$21+((F4397-Predictive_Model!$B$22)/Predictive_Model!$C$22)*Predictive_Model!$D$22+((I4397-Predictive_Model!$B$23)/Predictive_Model!$C$23)*Predictive_Model!$D$23+((L4397-Predictive_Model!$B$24)/Predictive_Model!$C$24)*Predictive_Model!$D$24+((M4397-Predictive_Model!$B$25)/Predictive_Model!$C$25)*Predictive_Model!$D$25+IF(C4397="Male",Predictive_Model!$D$31,IF(C4397="Other",Predictive_Model!$D$32,0))+IF(D4397="Premium",Predictive_Model!$D$34,IF(D4397="Standard",Predictive_Model!$D$35,0))+IF(G4397="Asia",Predictive_Model!$D$37,IF(G4397="Europe",Predictive_Model!$D$38,IF(G4397="North America",Predictive_Model!$D$39,IF(G4397="Oceania",Predictive_Model!$D$40,IF(G4397="South America",Predictive_Model!$D$41,0)))))+IF(H4397="Laptop",Predictive_Model!$D$43,IF(H4397="Mobile",Predictive_Model!$D$44,IF(H4397="TV",Predictive_Model!$D$45,IF(H4397="Tablet",Predictive_Model!$D$46,0))))+IF(K4397="Crypto",Predictive_Model!$D$48,IF(K4397="Debit Card",Predictive_Model!$D$49,IF(K4397="Gift Card",Predictive_Model!$D$50,IF(K4397="PayPal",Predictive_Model!$D$51,0))))+IF(N4397="Comedy",Predictive_Model!$D$53,IF(N4397="Documentary",Predictive_Model!$D$54,IF(N4397="Drama",Predictive_Model!$D$55,IF(N4397="Horror",Predictive_Model!$D$56,IF(N4397="Romance",Predictive_Model!$D$57,IF(N4397="Sci-Fi",Predictive_Model!$D$58,0)))))))))</f>
        <v>0.89991780783400988</v>
      </c>
      <c r="V4397" s="3" t="str">
        <f t="shared" si="686"/>
        <v>Critical</v>
      </c>
      <c r="W4397" s="6">
        <f t="shared" si="687"/>
        <v>12.589850131597798</v>
      </c>
      <c r="X4397" s="3" t="str">
        <f t="shared" si="688"/>
        <v>Priority 2</v>
      </c>
      <c r="Y4397" s="3" t="str">
        <f t="shared" si="689"/>
        <v>OK</v>
      </c>
    </row>
    <row r="4398" spans="1:25" x14ac:dyDescent="0.25">
      <c r="A4398" s="3" t="str">
        <f>Raw_Data!A4398</f>
        <v>94da8854-45e5-453f-99ce-a98d248d8673</v>
      </c>
      <c r="B4398" s="3">
        <f>Raw_Data!B4398</f>
        <v>44</v>
      </c>
      <c r="C4398" s="3" t="str">
        <f>Raw_Data!C4398</f>
        <v>Female</v>
      </c>
      <c r="D4398" s="3" t="str">
        <f>Raw_Data!D4398</f>
        <v>Premium</v>
      </c>
      <c r="E4398" s="3">
        <f>Raw_Data!E4398</f>
        <v>7.47</v>
      </c>
      <c r="F4398" s="3">
        <f>Raw_Data!F4398</f>
        <v>19</v>
      </c>
      <c r="G4398" s="3" t="str">
        <f>Raw_Data!G4398</f>
        <v>Europe</v>
      </c>
      <c r="H4398" s="3" t="str">
        <f>Raw_Data!H4398</f>
        <v>Desktop</v>
      </c>
      <c r="I4398" s="3">
        <f>Raw_Data!I4398</f>
        <v>17.989999999999998</v>
      </c>
      <c r="J4398" s="3">
        <f>Raw_Data!J4398</f>
        <v>0</v>
      </c>
      <c r="K4398" s="3" t="str">
        <f>Raw_Data!K4398</f>
        <v>Debit Card</v>
      </c>
      <c r="L4398" s="3">
        <f>Raw_Data!L4398</f>
        <v>1</v>
      </c>
      <c r="M4398" s="3">
        <f>Raw_Data!M4398</f>
        <v>0.37</v>
      </c>
      <c r="N4398" s="3" t="str">
        <f>Raw_Data!N4398</f>
        <v>Action</v>
      </c>
      <c r="O4398" s="3" t="str">
        <f t="shared" si="680"/>
        <v>35-44</v>
      </c>
      <c r="P4398" s="3" t="str">
        <f t="shared" si="681"/>
        <v>&lt;10h</v>
      </c>
      <c r="Q4398" s="3" t="str">
        <f t="shared" si="682"/>
        <v>8-21d</v>
      </c>
      <c r="R4398" s="3" t="str">
        <f t="shared" si="683"/>
        <v>Medium</v>
      </c>
      <c r="S4398" s="3" t="str">
        <f t="shared" si="684"/>
        <v>High</v>
      </c>
      <c r="T4398" s="3" t="str">
        <f t="shared" si="685"/>
        <v>Active</v>
      </c>
      <c r="U4398" s="4">
        <f>1/(1+EXP(-(Predictive_Model!$B$5+((B4398-Predictive_Model!$B$20)/Predictive_Model!$C$20)*Predictive_Model!$D$20+((E4398-Predictive_Model!$B$21)/Predictive_Model!$C$21)*Predictive_Model!$D$21+((F4398-Predictive_Model!$B$22)/Predictive_Model!$C$22)*Predictive_Model!$D$22+((I4398-Predictive_Model!$B$23)/Predictive_Model!$C$23)*Predictive_Model!$D$23+((L4398-Predictive_Model!$B$24)/Predictive_Model!$C$24)*Predictive_Model!$D$24+((M4398-Predictive_Model!$B$25)/Predictive_Model!$C$25)*Predictive_Model!$D$25+IF(C4398="Male",Predictive_Model!$D$31,IF(C4398="Other",Predictive_Model!$D$32,0))+IF(D4398="Premium",Predictive_Model!$D$34,IF(D4398="Standard",Predictive_Model!$D$35,0))+IF(G4398="Asia",Predictive_Model!$D$37,IF(G4398="Europe",Predictive_Model!$D$38,IF(G4398="North America",Predictive_Model!$D$39,IF(G4398="Oceania",Predictive_Model!$D$40,IF(G4398="South America",Predictive_Model!$D$41,0)))))+IF(H4398="Laptop",Predictive_Model!$D$43,IF(H4398="Mobile",Predictive_Model!$D$44,IF(H4398="TV",Predictive_Model!$D$45,IF(H4398="Tablet",Predictive_Model!$D$46,0))))+IF(K4398="Crypto",Predictive_Model!$D$48,IF(K4398="Debit Card",Predictive_Model!$D$49,IF(K4398="Gift Card",Predictive_Model!$D$50,IF(K4398="PayPal",Predictive_Model!$D$51,0))))+IF(N4398="Comedy",Predictive_Model!$D$53,IF(N4398="Documentary",Predictive_Model!$D$54,IF(N4398="Drama",Predictive_Model!$D$55,IF(N4398="Horror",Predictive_Model!$D$56,IF(N4398="Romance",Predictive_Model!$D$57,IF(N4398="Sci-Fi",Predictive_Model!$D$58,0)))))))))</f>
        <v>0.73131614575516368</v>
      </c>
      <c r="V4398" s="3" t="str">
        <f t="shared" si="686"/>
        <v>High</v>
      </c>
      <c r="W4398" s="6">
        <f t="shared" si="687"/>
        <v>13.156377462135394</v>
      </c>
      <c r="X4398" s="3" t="str">
        <f t="shared" si="688"/>
        <v>Monitor</v>
      </c>
      <c r="Y4398" s="3" t="str">
        <f t="shared" si="689"/>
        <v>OK</v>
      </c>
    </row>
    <row r="4399" spans="1:25" x14ac:dyDescent="0.25">
      <c r="A4399" s="3" t="str">
        <f>Raw_Data!A4399</f>
        <v>6fbcc123-9037-4413-b11c-df0870f0f896</v>
      </c>
      <c r="B4399" s="3">
        <f>Raw_Data!B4399</f>
        <v>18</v>
      </c>
      <c r="C4399" s="3" t="str">
        <f>Raw_Data!C4399</f>
        <v>Male</v>
      </c>
      <c r="D4399" s="3" t="str">
        <f>Raw_Data!D4399</f>
        <v>Basic</v>
      </c>
      <c r="E4399" s="3">
        <f>Raw_Data!E4399</f>
        <v>6.57</v>
      </c>
      <c r="F4399" s="3">
        <f>Raw_Data!F4399</f>
        <v>50</v>
      </c>
      <c r="G4399" s="3" t="str">
        <f>Raw_Data!G4399</f>
        <v>Africa</v>
      </c>
      <c r="H4399" s="3" t="str">
        <f>Raw_Data!H4399</f>
        <v>Laptop</v>
      </c>
      <c r="I4399" s="3">
        <f>Raw_Data!I4399</f>
        <v>8.99</v>
      </c>
      <c r="J4399" s="3">
        <f>Raw_Data!J4399</f>
        <v>1</v>
      </c>
      <c r="K4399" s="3" t="str">
        <f>Raw_Data!K4399</f>
        <v>PayPal</v>
      </c>
      <c r="L4399" s="3">
        <f>Raw_Data!L4399</f>
        <v>3</v>
      </c>
      <c r="M4399" s="3">
        <f>Raw_Data!M4399</f>
        <v>0.13</v>
      </c>
      <c r="N4399" s="3" t="str">
        <f>Raw_Data!N4399</f>
        <v>Documentary</v>
      </c>
      <c r="O4399" s="3" t="str">
        <f t="shared" si="680"/>
        <v>18-24</v>
      </c>
      <c r="P4399" s="3" t="str">
        <f t="shared" si="681"/>
        <v>&lt;10h</v>
      </c>
      <c r="Q4399" s="3" t="str">
        <f t="shared" si="682"/>
        <v>46-60d</v>
      </c>
      <c r="R4399" s="3" t="str">
        <f t="shared" si="683"/>
        <v>Low</v>
      </c>
      <c r="S4399" s="3" t="str">
        <f t="shared" si="684"/>
        <v>Low</v>
      </c>
      <c r="T4399" s="3" t="str">
        <f t="shared" si="685"/>
        <v>Churned</v>
      </c>
      <c r="U4399" s="4">
        <f>1/(1+EXP(-(Predictive_Model!$B$5+((B4399-Predictive_Model!$B$20)/Predictive_Model!$C$20)*Predictive_Model!$D$20+((E4399-Predictive_Model!$B$21)/Predictive_Model!$C$21)*Predictive_Model!$D$21+((F4399-Predictive_Model!$B$22)/Predictive_Model!$C$22)*Predictive_Model!$D$22+((I4399-Predictive_Model!$B$23)/Predictive_Model!$C$23)*Predictive_Model!$D$23+((L4399-Predictive_Model!$B$24)/Predictive_Model!$C$24)*Predictive_Model!$D$24+((M4399-Predictive_Model!$B$25)/Predictive_Model!$C$25)*Predictive_Model!$D$25+IF(C4399="Male",Predictive_Model!$D$31,IF(C4399="Other",Predictive_Model!$D$32,0))+IF(D4399="Premium",Predictive_Model!$D$34,IF(D4399="Standard",Predictive_Model!$D$35,0))+IF(G4399="Asia",Predictive_Model!$D$37,IF(G4399="Europe",Predictive_Model!$D$38,IF(G4399="North America",Predictive_Model!$D$39,IF(G4399="Oceania",Predictive_Model!$D$40,IF(G4399="South America",Predictive_Model!$D$41,0)))))+IF(H4399="Laptop",Predictive_Model!$D$43,IF(H4399="Mobile",Predictive_Model!$D$44,IF(H4399="TV",Predictive_Model!$D$45,IF(H4399="Tablet",Predictive_Model!$D$46,0))))+IF(K4399="Crypto",Predictive_Model!$D$48,IF(K4399="Debit Card",Predictive_Model!$D$49,IF(K4399="Gift Card",Predictive_Model!$D$50,IF(K4399="PayPal",Predictive_Model!$D$51,0))))+IF(N4399="Comedy",Predictive_Model!$D$53,IF(N4399="Documentary",Predictive_Model!$D$54,IF(N4399="Drama",Predictive_Model!$D$55,IF(N4399="Horror",Predictive_Model!$D$56,IF(N4399="Romance",Predictive_Model!$D$57,IF(N4399="Sci-Fi",Predictive_Model!$D$58,0)))))))))</f>
        <v>0.99924071135305981</v>
      </c>
      <c r="V4399" s="3" t="str">
        <f t="shared" si="686"/>
        <v>Critical</v>
      </c>
      <c r="W4399" s="6">
        <f t="shared" si="687"/>
        <v>8.99</v>
      </c>
      <c r="X4399" s="3" t="str">
        <f t="shared" si="688"/>
        <v>Priority 2</v>
      </c>
      <c r="Y4399" s="3" t="str">
        <f t="shared" si="689"/>
        <v>OK</v>
      </c>
    </row>
    <row r="4400" spans="1:25" x14ac:dyDescent="0.25">
      <c r="A4400" s="3" t="str">
        <f>Raw_Data!A4400</f>
        <v>85e00a43-2e79-4d0b-8231-6920229fb2f9</v>
      </c>
      <c r="B4400" s="3">
        <f>Raw_Data!B4400</f>
        <v>38</v>
      </c>
      <c r="C4400" s="3" t="str">
        <f>Raw_Data!C4400</f>
        <v>Female</v>
      </c>
      <c r="D4400" s="3" t="str">
        <f>Raw_Data!D4400</f>
        <v>Basic</v>
      </c>
      <c r="E4400" s="3">
        <f>Raw_Data!E4400</f>
        <v>39.29</v>
      </c>
      <c r="F4400" s="3">
        <f>Raw_Data!F4400</f>
        <v>54</v>
      </c>
      <c r="G4400" s="3" t="str">
        <f>Raw_Data!G4400</f>
        <v>North America</v>
      </c>
      <c r="H4400" s="3" t="str">
        <f>Raw_Data!H4400</f>
        <v>TV</v>
      </c>
      <c r="I4400" s="3">
        <f>Raw_Data!I4400</f>
        <v>8.99</v>
      </c>
      <c r="J4400" s="3">
        <f>Raw_Data!J4400</f>
        <v>0</v>
      </c>
      <c r="K4400" s="3" t="str">
        <f>Raw_Data!K4400</f>
        <v>Credit Card</v>
      </c>
      <c r="L4400" s="3">
        <f>Raw_Data!L4400</f>
        <v>5</v>
      </c>
      <c r="M4400" s="3">
        <f>Raw_Data!M4400</f>
        <v>0.71</v>
      </c>
      <c r="N4400" s="3" t="str">
        <f>Raw_Data!N4400</f>
        <v>Romance</v>
      </c>
      <c r="O4400" s="3" t="str">
        <f t="shared" si="680"/>
        <v>35-44</v>
      </c>
      <c r="P4400" s="3" t="str">
        <f t="shared" si="681"/>
        <v>25-49h</v>
      </c>
      <c r="Q4400" s="3" t="str">
        <f t="shared" si="682"/>
        <v>46-60d</v>
      </c>
      <c r="R4400" s="3" t="str">
        <f t="shared" si="683"/>
        <v>Medium</v>
      </c>
      <c r="S4400" s="3" t="str">
        <f t="shared" si="684"/>
        <v>Low</v>
      </c>
      <c r="T4400" s="3" t="str">
        <f t="shared" si="685"/>
        <v>Active</v>
      </c>
      <c r="U4400" s="4">
        <f>1/(1+EXP(-(Predictive_Model!$B$5+((B4400-Predictive_Model!$B$20)/Predictive_Model!$C$20)*Predictive_Model!$D$20+((E4400-Predictive_Model!$B$21)/Predictive_Model!$C$21)*Predictive_Model!$D$21+((F4400-Predictive_Model!$B$22)/Predictive_Model!$C$22)*Predictive_Model!$D$22+((I4400-Predictive_Model!$B$23)/Predictive_Model!$C$23)*Predictive_Model!$D$23+((L4400-Predictive_Model!$B$24)/Predictive_Model!$C$24)*Predictive_Model!$D$24+((M4400-Predictive_Model!$B$25)/Predictive_Model!$C$25)*Predictive_Model!$D$25+IF(C4400="Male",Predictive_Model!$D$31,IF(C4400="Other",Predictive_Model!$D$32,0))+IF(D4400="Premium",Predictive_Model!$D$34,IF(D4400="Standard",Predictive_Model!$D$35,0))+IF(G4400="Asia",Predictive_Model!$D$37,IF(G4400="Europe",Predictive_Model!$D$38,IF(G4400="North America",Predictive_Model!$D$39,IF(G4400="Oceania",Predictive_Model!$D$40,IF(G4400="South America",Predictive_Model!$D$41,0)))))+IF(H4400="Laptop",Predictive_Model!$D$43,IF(H4400="Mobile",Predictive_Model!$D$44,IF(H4400="TV",Predictive_Model!$D$45,IF(H4400="Tablet",Predictive_Model!$D$46,0))))+IF(K4400="Crypto",Predictive_Model!$D$48,IF(K4400="Debit Card",Predictive_Model!$D$49,IF(K4400="Gift Card",Predictive_Model!$D$50,IF(K4400="PayPal",Predictive_Model!$D$51,0))))+IF(N4400="Comedy",Predictive_Model!$D$53,IF(N4400="Documentary",Predictive_Model!$D$54,IF(N4400="Drama",Predictive_Model!$D$55,IF(N4400="Horror",Predictive_Model!$D$56,IF(N4400="Romance",Predictive_Model!$D$57,IF(N4400="Sci-Fi",Predictive_Model!$D$58,0)))))))))</f>
        <v>6.2466486043951898E-3</v>
      </c>
      <c r="V4400" s="3" t="str">
        <f t="shared" si="686"/>
        <v>Low</v>
      </c>
      <c r="W4400" s="6">
        <f t="shared" si="687"/>
        <v>5.615737095351276E-2</v>
      </c>
      <c r="X4400" s="3" t="str">
        <f t="shared" si="688"/>
        <v>Monitor</v>
      </c>
      <c r="Y4400" s="3" t="str">
        <f t="shared" si="689"/>
        <v>OK</v>
      </c>
    </row>
    <row r="4401" spans="1:25" x14ac:dyDescent="0.25">
      <c r="A4401" s="3" t="str">
        <f>Raw_Data!A4401</f>
        <v>4b4467e7-7863-4358-8c3e-2b5f347a1dfc</v>
      </c>
      <c r="B4401" s="3">
        <f>Raw_Data!B4401</f>
        <v>36</v>
      </c>
      <c r="C4401" s="3" t="str">
        <f>Raw_Data!C4401</f>
        <v>Female</v>
      </c>
      <c r="D4401" s="3" t="str">
        <f>Raw_Data!D4401</f>
        <v>Standard</v>
      </c>
      <c r="E4401" s="3">
        <f>Raw_Data!E4401</f>
        <v>3.16</v>
      </c>
      <c r="F4401" s="3">
        <f>Raw_Data!F4401</f>
        <v>23</v>
      </c>
      <c r="G4401" s="3" t="str">
        <f>Raw_Data!G4401</f>
        <v>Oceania</v>
      </c>
      <c r="H4401" s="3" t="str">
        <f>Raw_Data!H4401</f>
        <v>Tablet</v>
      </c>
      <c r="I4401" s="3">
        <f>Raw_Data!I4401</f>
        <v>13.99</v>
      </c>
      <c r="J4401" s="3">
        <f>Raw_Data!J4401</f>
        <v>1</v>
      </c>
      <c r="K4401" s="3" t="str">
        <f>Raw_Data!K4401</f>
        <v>Crypto</v>
      </c>
      <c r="L4401" s="3">
        <f>Raw_Data!L4401</f>
        <v>5</v>
      </c>
      <c r="M4401" s="3">
        <f>Raw_Data!M4401</f>
        <v>0.13</v>
      </c>
      <c r="N4401" s="3" t="str">
        <f>Raw_Data!N4401</f>
        <v>Comedy</v>
      </c>
      <c r="O4401" s="3" t="str">
        <f t="shared" si="680"/>
        <v>35-44</v>
      </c>
      <c r="P4401" s="3" t="str">
        <f t="shared" si="681"/>
        <v>&lt;10h</v>
      </c>
      <c r="Q4401" s="3" t="str">
        <f t="shared" si="682"/>
        <v>22-45d</v>
      </c>
      <c r="R4401" s="3" t="str">
        <f t="shared" si="683"/>
        <v>Medium</v>
      </c>
      <c r="S4401" s="3" t="str">
        <f t="shared" si="684"/>
        <v>Mid</v>
      </c>
      <c r="T4401" s="3" t="str">
        <f t="shared" si="685"/>
        <v>Churned</v>
      </c>
      <c r="U4401" s="4">
        <f>1/(1+EXP(-(Predictive_Model!$B$5+((B4401-Predictive_Model!$B$20)/Predictive_Model!$C$20)*Predictive_Model!$D$20+((E4401-Predictive_Model!$B$21)/Predictive_Model!$C$21)*Predictive_Model!$D$21+((F4401-Predictive_Model!$B$22)/Predictive_Model!$C$22)*Predictive_Model!$D$22+((I4401-Predictive_Model!$B$23)/Predictive_Model!$C$23)*Predictive_Model!$D$23+((L4401-Predictive_Model!$B$24)/Predictive_Model!$C$24)*Predictive_Model!$D$24+((M4401-Predictive_Model!$B$25)/Predictive_Model!$C$25)*Predictive_Model!$D$25+IF(C4401="Male",Predictive_Model!$D$31,IF(C4401="Other",Predictive_Model!$D$32,0))+IF(D4401="Premium",Predictive_Model!$D$34,IF(D4401="Standard",Predictive_Model!$D$35,0))+IF(G4401="Asia",Predictive_Model!$D$37,IF(G4401="Europe",Predictive_Model!$D$38,IF(G4401="North America",Predictive_Model!$D$39,IF(G4401="Oceania",Predictive_Model!$D$40,IF(G4401="South America",Predictive_Model!$D$41,0)))))+IF(H4401="Laptop",Predictive_Model!$D$43,IF(H4401="Mobile",Predictive_Model!$D$44,IF(H4401="TV",Predictive_Model!$D$45,IF(H4401="Tablet",Predictive_Model!$D$46,0))))+IF(K4401="Crypto",Predictive_Model!$D$48,IF(K4401="Debit Card",Predictive_Model!$D$49,IF(K4401="Gift Card",Predictive_Model!$D$50,IF(K4401="PayPal",Predictive_Model!$D$51,0))))+IF(N4401="Comedy",Predictive_Model!$D$53,IF(N4401="Documentary",Predictive_Model!$D$54,IF(N4401="Drama",Predictive_Model!$D$55,IF(N4401="Horror",Predictive_Model!$D$56,IF(N4401="Romance",Predictive_Model!$D$57,IF(N4401="Sci-Fi",Predictive_Model!$D$58,0)))))))))</f>
        <v>0.97773998214995161</v>
      </c>
      <c r="V4401" s="3" t="str">
        <f t="shared" si="686"/>
        <v>Critical</v>
      </c>
      <c r="W4401" s="6">
        <f t="shared" si="687"/>
        <v>13.99</v>
      </c>
      <c r="X4401" s="3" t="str">
        <f t="shared" si="688"/>
        <v>Priority 2</v>
      </c>
      <c r="Y4401" s="3" t="str">
        <f t="shared" si="689"/>
        <v>OK</v>
      </c>
    </row>
    <row r="4402" spans="1:25" x14ac:dyDescent="0.25">
      <c r="A4402" s="3" t="str">
        <f>Raw_Data!A4402</f>
        <v>7608719d-77c5-43c9-88fd-918eaaf748ba</v>
      </c>
      <c r="B4402" s="3">
        <f>Raw_Data!B4402</f>
        <v>18</v>
      </c>
      <c r="C4402" s="3" t="str">
        <f>Raw_Data!C4402</f>
        <v>Female</v>
      </c>
      <c r="D4402" s="3" t="str">
        <f>Raw_Data!D4402</f>
        <v>Basic</v>
      </c>
      <c r="E4402" s="3">
        <f>Raw_Data!E4402</f>
        <v>0.75</v>
      </c>
      <c r="F4402" s="3">
        <f>Raw_Data!F4402</f>
        <v>11</v>
      </c>
      <c r="G4402" s="3" t="str">
        <f>Raw_Data!G4402</f>
        <v>Africa</v>
      </c>
      <c r="H4402" s="3" t="str">
        <f>Raw_Data!H4402</f>
        <v>Laptop</v>
      </c>
      <c r="I4402" s="3">
        <f>Raw_Data!I4402</f>
        <v>8.99</v>
      </c>
      <c r="J4402" s="3">
        <f>Raw_Data!J4402</f>
        <v>1</v>
      </c>
      <c r="K4402" s="3" t="str">
        <f>Raw_Data!K4402</f>
        <v>Crypto</v>
      </c>
      <c r="L4402" s="3">
        <f>Raw_Data!L4402</f>
        <v>5</v>
      </c>
      <c r="M4402" s="3">
        <f>Raw_Data!M4402</f>
        <v>0.06</v>
      </c>
      <c r="N4402" s="3" t="str">
        <f>Raw_Data!N4402</f>
        <v>Romance</v>
      </c>
      <c r="O4402" s="3" t="str">
        <f t="shared" si="680"/>
        <v>18-24</v>
      </c>
      <c r="P4402" s="3" t="str">
        <f t="shared" si="681"/>
        <v>&lt;10h</v>
      </c>
      <c r="Q4402" s="3" t="str">
        <f t="shared" si="682"/>
        <v>8-21d</v>
      </c>
      <c r="R4402" s="3" t="str">
        <f t="shared" si="683"/>
        <v>Medium</v>
      </c>
      <c r="S4402" s="3" t="str">
        <f t="shared" si="684"/>
        <v>Low</v>
      </c>
      <c r="T4402" s="3" t="str">
        <f t="shared" si="685"/>
        <v>Churned</v>
      </c>
      <c r="U4402" s="4">
        <f>1/(1+EXP(-(Predictive_Model!$B$5+((B4402-Predictive_Model!$B$20)/Predictive_Model!$C$20)*Predictive_Model!$D$20+((E4402-Predictive_Model!$B$21)/Predictive_Model!$C$21)*Predictive_Model!$D$21+((F4402-Predictive_Model!$B$22)/Predictive_Model!$C$22)*Predictive_Model!$D$22+((I4402-Predictive_Model!$B$23)/Predictive_Model!$C$23)*Predictive_Model!$D$23+((L4402-Predictive_Model!$B$24)/Predictive_Model!$C$24)*Predictive_Model!$D$24+((M4402-Predictive_Model!$B$25)/Predictive_Model!$C$25)*Predictive_Model!$D$25+IF(C4402="Male",Predictive_Model!$D$31,IF(C4402="Other",Predictive_Model!$D$32,0))+IF(D4402="Premium",Predictive_Model!$D$34,IF(D4402="Standard",Predictive_Model!$D$35,0))+IF(G4402="Asia",Predictive_Model!$D$37,IF(G4402="Europe",Predictive_Model!$D$38,IF(G4402="North America",Predictive_Model!$D$39,IF(G4402="Oceania",Predictive_Model!$D$40,IF(G4402="South America",Predictive_Model!$D$41,0)))))+IF(H4402="Laptop",Predictive_Model!$D$43,IF(H4402="Mobile",Predictive_Model!$D$44,IF(H4402="TV",Predictive_Model!$D$45,IF(H4402="Tablet",Predictive_Model!$D$46,0))))+IF(K4402="Crypto",Predictive_Model!$D$48,IF(K4402="Debit Card",Predictive_Model!$D$49,IF(K4402="Gift Card",Predictive_Model!$D$50,IF(K4402="PayPal",Predictive_Model!$D$51,0))))+IF(N4402="Comedy",Predictive_Model!$D$53,IF(N4402="Documentary",Predictive_Model!$D$54,IF(N4402="Drama",Predictive_Model!$D$55,IF(N4402="Horror",Predictive_Model!$D$56,IF(N4402="Romance",Predictive_Model!$D$57,IF(N4402="Sci-Fi",Predictive_Model!$D$58,0)))))))))</f>
        <v>0.93279779391174067</v>
      </c>
      <c r="V4402" s="3" t="str">
        <f t="shared" si="686"/>
        <v>Critical</v>
      </c>
      <c r="W4402" s="6">
        <f t="shared" si="687"/>
        <v>8.99</v>
      </c>
      <c r="X4402" s="3" t="str">
        <f t="shared" si="688"/>
        <v>Priority 2</v>
      </c>
      <c r="Y4402" s="3" t="str">
        <f t="shared" si="689"/>
        <v>OK</v>
      </c>
    </row>
    <row r="4403" spans="1:25" x14ac:dyDescent="0.25">
      <c r="A4403" s="3" t="str">
        <f>Raw_Data!A4403</f>
        <v>dbf86fb5-6f71-4453-95af-8dadc61159d6</v>
      </c>
      <c r="B4403" s="3">
        <f>Raw_Data!B4403</f>
        <v>21</v>
      </c>
      <c r="C4403" s="3" t="str">
        <f>Raw_Data!C4403</f>
        <v>Other</v>
      </c>
      <c r="D4403" s="3" t="str">
        <f>Raw_Data!D4403</f>
        <v>Basic</v>
      </c>
      <c r="E4403" s="3">
        <f>Raw_Data!E4403</f>
        <v>5.57</v>
      </c>
      <c r="F4403" s="3">
        <f>Raw_Data!F4403</f>
        <v>21</v>
      </c>
      <c r="G4403" s="3" t="str">
        <f>Raw_Data!G4403</f>
        <v>Oceania</v>
      </c>
      <c r="H4403" s="3" t="str">
        <f>Raw_Data!H4403</f>
        <v>TV</v>
      </c>
      <c r="I4403" s="3">
        <f>Raw_Data!I4403</f>
        <v>8.99</v>
      </c>
      <c r="J4403" s="3">
        <f>Raw_Data!J4403</f>
        <v>0</v>
      </c>
      <c r="K4403" s="3" t="str">
        <f>Raw_Data!K4403</f>
        <v>PayPal</v>
      </c>
      <c r="L4403" s="3">
        <f>Raw_Data!L4403</f>
        <v>3</v>
      </c>
      <c r="M4403" s="3">
        <f>Raw_Data!M4403</f>
        <v>0.25</v>
      </c>
      <c r="N4403" s="3" t="str">
        <f>Raw_Data!N4403</f>
        <v>Romance</v>
      </c>
      <c r="O4403" s="3" t="str">
        <f t="shared" si="680"/>
        <v>18-24</v>
      </c>
      <c r="P4403" s="3" t="str">
        <f t="shared" si="681"/>
        <v>&lt;10h</v>
      </c>
      <c r="Q4403" s="3" t="str">
        <f t="shared" si="682"/>
        <v>8-21d</v>
      </c>
      <c r="R4403" s="3" t="str">
        <f t="shared" si="683"/>
        <v>Medium</v>
      </c>
      <c r="S4403" s="3" t="str">
        <f t="shared" si="684"/>
        <v>Low</v>
      </c>
      <c r="T4403" s="3" t="str">
        <f t="shared" si="685"/>
        <v>Active</v>
      </c>
      <c r="U4403" s="4">
        <f>1/(1+EXP(-(Predictive_Model!$B$5+((B4403-Predictive_Model!$B$20)/Predictive_Model!$C$20)*Predictive_Model!$D$20+((E4403-Predictive_Model!$B$21)/Predictive_Model!$C$21)*Predictive_Model!$D$21+((F4403-Predictive_Model!$B$22)/Predictive_Model!$C$22)*Predictive_Model!$D$22+((I4403-Predictive_Model!$B$23)/Predictive_Model!$C$23)*Predictive_Model!$D$23+((L4403-Predictive_Model!$B$24)/Predictive_Model!$C$24)*Predictive_Model!$D$24+((M4403-Predictive_Model!$B$25)/Predictive_Model!$C$25)*Predictive_Model!$D$25+IF(C4403="Male",Predictive_Model!$D$31,IF(C4403="Other",Predictive_Model!$D$32,0))+IF(D4403="Premium",Predictive_Model!$D$34,IF(D4403="Standard",Predictive_Model!$D$35,0))+IF(G4403="Asia",Predictive_Model!$D$37,IF(G4403="Europe",Predictive_Model!$D$38,IF(G4403="North America",Predictive_Model!$D$39,IF(G4403="Oceania",Predictive_Model!$D$40,IF(G4403="South America",Predictive_Model!$D$41,0)))))+IF(H4403="Laptop",Predictive_Model!$D$43,IF(H4403="Mobile",Predictive_Model!$D$44,IF(H4403="TV",Predictive_Model!$D$45,IF(H4403="Tablet",Predictive_Model!$D$46,0))))+IF(K4403="Crypto",Predictive_Model!$D$48,IF(K4403="Debit Card",Predictive_Model!$D$49,IF(K4403="Gift Card",Predictive_Model!$D$50,IF(K4403="PayPal",Predictive_Model!$D$51,0))))+IF(N4403="Comedy",Predictive_Model!$D$53,IF(N4403="Documentary",Predictive_Model!$D$54,IF(N4403="Drama",Predictive_Model!$D$55,IF(N4403="Horror",Predictive_Model!$D$56,IF(N4403="Romance",Predictive_Model!$D$57,IF(N4403="Sci-Fi",Predictive_Model!$D$58,0)))))))))</f>
        <v>0.96676932240715607</v>
      </c>
      <c r="V4403" s="3" t="str">
        <f t="shared" si="686"/>
        <v>Critical</v>
      </c>
      <c r="W4403" s="6">
        <f t="shared" si="687"/>
        <v>8.6912562084403326</v>
      </c>
      <c r="X4403" s="3" t="str">
        <f t="shared" si="688"/>
        <v>Priority 2</v>
      </c>
      <c r="Y4403" s="3" t="str">
        <f t="shared" si="689"/>
        <v>OK</v>
      </c>
    </row>
    <row r="4404" spans="1:25" x14ac:dyDescent="0.25">
      <c r="A4404" s="3" t="str">
        <f>Raw_Data!A4404</f>
        <v>921baddb-222c-49fe-94f2-cc54858a5de8</v>
      </c>
      <c r="B4404" s="3">
        <f>Raw_Data!B4404</f>
        <v>37</v>
      </c>
      <c r="C4404" s="3" t="str">
        <f>Raw_Data!C4404</f>
        <v>Male</v>
      </c>
      <c r="D4404" s="3" t="str">
        <f>Raw_Data!D4404</f>
        <v>Standard</v>
      </c>
      <c r="E4404" s="3">
        <f>Raw_Data!E4404</f>
        <v>3.72</v>
      </c>
      <c r="F4404" s="3">
        <f>Raw_Data!F4404</f>
        <v>31</v>
      </c>
      <c r="G4404" s="3" t="str">
        <f>Raw_Data!G4404</f>
        <v>Africa</v>
      </c>
      <c r="H4404" s="3" t="str">
        <f>Raw_Data!H4404</f>
        <v>Mobile</v>
      </c>
      <c r="I4404" s="3">
        <f>Raw_Data!I4404</f>
        <v>13.99</v>
      </c>
      <c r="J4404" s="3">
        <f>Raw_Data!J4404</f>
        <v>1</v>
      </c>
      <c r="K4404" s="3" t="str">
        <f>Raw_Data!K4404</f>
        <v>Debit Card</v>
      </c>
      <c r="L4404" s="3">
        <f>Raw_Data!L4404</f>
        <v>2</v>
      </c>
      <c r="M4404" s="3">
        <f>Raw_Data!M4404</f>
        <v>0.12</v>
      </c>
      <c r="N4404" s="3" t="str">
        <f>Raw_Data!N4404</f>
        <v>Romance</v>
      </c>
      <c r="O4404" s="3" t="str">
        <f t="shared" si="680"/>
        <v>35-44</v>
      </c>
      <c r="P4404" s="3" t="str">
        <f t="shared" si="681"/>
        <v>&lt;10h</v>
      </c>
      <c r="Q4404" s="3" t="str">
        <f t="shared" si="682"/>
        <v>22-45d</v>
      </c>
      <c r="R4404" s="3" t="str">
        <f t="shared" si="683"/>
        <v>Medium</v>
      </c>
      <c r="S4404" s="3" t="str">
        <f t="shared" si="684"/>
        <v>Mid</v>
      </c>
      <c r="T4404" s="3" t="str">
        <f t="shared" si="685"/>
        <v>Churned</v>
      </c>
      <c r="U4404" s="4">
        <f>1/(1+EXP(-(Predictive_Model!$B$5+((B4404-Predictive_Model!$B$20)/Predictive_Model!$C$20)*Predictive_Model!$D$20+((E4404-Predictive_Model!$B$21)/Predictive_Model!$C$21)*Predictive_Model!$D$21+((F4404-Predictive_Model!$B$22)/Predictive_Model!$C$22)*Predictive_Model!$D$22+((I4404-Predictive_Model!$B$23)/Predictive_Model!$C$23)*Predictive_Model!$D$23+((L4404-Predictive_Model!$B$24)/Predictive_Model!$C$24)*Predictive_Model!$D$24+((M4404-Predictive_Model!$B$25)/Predictive_Model!$C$25)*Predictive_Model!$D$25+IF(C4404="Male",Predictive_Model!$D$31,IF(C4404="Other",Predictive_Model!$D$32,0))+IF(D4404="Premium",Predictive_Model!$D$34,IF(D4404="Standard",Predictive_Model!$D$35,0))+IF(G4404="Asia",Predictive_Model!$D$37,IF(G4404="Europe",Predictive_Model!$D$38,IF(G4404="North America",Predictive_Model!$D$39,IF(G4404="Oceania",Predictive_Model!$D$40,IF(G4404="South America",Predictive_Model!$D$41,0)))))+IF(H4404="Laptop",Predictive_Model!$D$43,IF(H4404="Mobile",Predictive_Model!$D$44,IF(H4404="TV",Predictive_Model!$D$45,IF(H4404="Tablet",Predictive_Model!$D$46,0))))+IF(K4404="Crypto",Predictive_Model!$D$48,IF(K4404="Debit Card",Predictive_Model!$D$49,IF(K4404="Gift Card",Predictive_Model!$D$50,IF(K4404="PayPal",Predictive_Model!$D$51,0))))+IF(N4404="Comedy",Predictive_Model!$D$53,IF(N4404="Documentary",Predictive_Model!$D$54,IF(N4404="Drama",Predictive_Model!$D$55,IF(N4404="Horror",Predictive_Model!$D$56,IF(N4404="Romance",Predictive_Model!$D$57,IF(N4404="Sci-Fi",Predictive_Model!$D$58,0)))))))))</f>
        <v>0.99878483067181478</v>
      </c>
      <c r="V4404" s="3" t="str">
        <f t="shared" si="686"/>
        <v>Critical</v>
      </c>
      <c r="W4404" s="6">
        <f t="shared" si="687"/>
        <v>13.99</v>
      </c>
      <c r="X4404" s="3" t="str">
        <f t="shared" si="688"/>
        <v>Priority 2</v>
      </c>
      <c r="Y4404" s="3" t="str">
        <f t="shared" si="689"/>
        <v>OK</v>
      </c>
    </row>
    <row r="4405" spans="1:25" x14ac:dyDescent="0.25">
      <c r="A4405" s="3" t="str">
        <f>Raw_Data!A4405</f>
        <v>893fda9f-2a90-4011-ae1f-9e5ba9cf7d6c</v>
      </c>
      <c r="B4405" s="3">
        <f>Raw_Data!B4405</f>
        <v>34</v>
      </c>
      <c r="C4405" s="3" t="str">
        <f>Raw_Data!C4405</f>
        <v>Other</v>
      </c>
      <c r="D4405" s="3" t="str">
        <f>Raw_Data!D4405</f>
        <v>Premium</v>
      </c>
      <c r="E4405" s="3">
        <f>Raw_Data!E4405</f>
        <v>1.94</v>
      </c>
      <c r="F4405" s="3">
        <f>Raw_Data!F4405</f>
        <v>39</v>
      </c>
      <c r="G4405" s="3" t="str">
        <f>Raw_Data!G4405</f>
        <v>South America</v>
      </c>
      <c r="H4405" s="3" t="str">
        <f>Raw_Data!H4405</f>
        <v>TV</v>
      </c>
      <c r="I4405" s="3">
        <f>Raw_Data!I4405</f>
        <v>17.989999999999998</v>
      </c>
      <c r="J4405" s="3">
        <f>Raw_Data!J4405</f>
        <v>1</v>
      </c>
      <c r="K4405" s="3" t="str">
        <f>Raw_Data!K4405</f>
        <v>Gift Card</v>
      </c>
      <c r="L4405" s="3">
        <f>Raw_Data!L4405</f>
        <v>5</v>
      </c>
      <c r="M4405" s="3">
        <f>Raw_Data!M4405</f>
        <v>0.05</v>
      </c>
      <c r="N4405" s="3" t="str">
        <f>Raw_Data!N4405</f>
        <v>Drama</v>
      </c>
      <c r="O4405" s="3" t="str">
        <f t="shared" si="680"/>
        <v>25-34</v>
      </c>
      <c r="P4405" s="3" t="str">
        <f t="shared" si="681"/>
        <v>&lt;10h</v>
      </c>
      <c r="Q4405" s="3" t="str">
        <f t="shared" si="682"/>
        <v>22-45d</v>
      </c>
      <c r="R4405" s="3" t="str">
        <f t="shared" si="683"/>
        <v>Medium</v>
      </c>
      <c r="S4405" s="3" t="str">
        <f t="shared" si="684"/>
        <v>High</v>
      </c>
      <c r="T4405" s="3" t="str">
        <f t="shared" si="685"/>
        <v>Churned</v>
      </c>
      <c r="U4405" s="4">
        <f>1/(1+EXP(-(Predictive_Model!$B$5+((B4405-Predictive_Model!$B$20)/Predictive_Model!$C$20)*Predictive_Model!$D$20+((E4405-Predictive_Model!$B$21)/Predictive_Model!$C$21)*Predictive_Model!$D$21+((F4405-Predictive_Model!$B$22)/Predictive_Model!$C$22)*Predictive_Model!$D$22+((I4405-Predictive_Model!$B$23)/Predictive_Model!$C$23)*Predictive_Model!$D$23+((L4405-Predictive_Model!$B$24)/Predictive_Model!$C$24)*Predictive_Model!$D$24+((M4405-Predictive_Model!$B$25)/Predictive_Model!$C$25)*Predictive_Model!$D$25+IF(C4405="Male",Predictive_Model!$D$31,IF(C4405="Other",Predictive_Model!$D$32,0))+IF(D4405="Premium",Predictive_Model!$D$34,IF(D4405="Standard",Predictive_Model!$D$35,0))+IF(G4405="Asia",Predictive_Model!$D$37,IF(G4405="Europe",Predictive_Model!$D$38,IF(G4405="North America",Predictive_Model!$D$39,IF(G4405="Oceania",Predictive_Model!$D$40,IF(G4405="South America",Predictive_Model!$D$41,0)))))+IF(H4405="Laptop",Predictive_Model!$D$43,IF(H4405="Mobile",Predictive_Model!$D$44,IF(H4405="TV",Predictive_Model!$D$45,IF(H4405="Tablet",Predictive_Model!$D$46,0))))+IF(K4405="Crypto",Predictive_Model!$D$48,IF(K4405="Debit Card",Predictive_Model!$D$49,IF(K4405="Gift Card",Predictive_Model!$D$50,IF(K4405="PayPal",Predictive_Model!$D$51,0))))+IF(N4405="Comedy",Predictive_Model!$D$53,IF(N4405="Documentary",Predictive_Model!$D$54,IF(N4405="Drama",Predictive_Model!$D$55,IF(N4405="Horror",Predictive_Model!$D$56,IF(N4405="Romance",Predictive_Model!$D$57,IF(N4405="Sci-Fi",Predictive_Model!$D$58,0)))))))))</f>
        <v>0.95799948077390817</v>
      </c>
      <c r="V4405" s="3" t="str">
        <f t="shared" si="686"/>
        <v>Critical</v>
      </c>
      <c r="W4405" s="6">
        <f t="shared" si="687"/>
        <v>17.989999999999998</v>
      </c>
      <c r="X4405" s="3" t="str">
        <f t="shared" si="688"/>
        <v>Priority 1</v>
      </c>
      <c r="Y4405" s="3" t="str">
        <f t="shared" si="689"/>
        <v>OK</v>
      </c>
    </row>
    <row r="4406" spans="1:25" x14ac:dyDescent="0.25">
      <c r="A4406" s="3" t="str">
        <f>Raw_Data!A4406</f>
        <v>dbb8c947-e4f5-46a0-b002-a03a0e6d5ea4</v>
      </c>
      <c r="B4406" s="3">
        <f>Raw_Data!B4406</f>
        <v>36</v>
      </c>
      <c r="C4406" s="3" t="str">
        <f>Raw_Data!C4406</f>
        <v>Female</v>
      </c>
      <c r="D4406" s="3" t="str">
        <f>Raw_Data!D4406</f>
        <v>Premium</v>
      </c>
      <c r="E4406" s="3">
        <f>Raw_Data!E4406</f>
        <v>1.46</v>
      </c>
      <c r="F4406" s="3">
        <f>Raw_Data!F4406</f>
        <v>60</v>
      </c>
      <c r="G4406" s="3" t="str">
        <f>Raw_Data!G4406</f>
        <v>Europe</v>
      </c>
      <c r="H4406" s="3" t="str">
        <f>Raw_Data!H4406</f>
        <v>Desktop</v>
      </c>
      <c r="I4406" s="3">
        <f>Raw_Data!I4406</f>
        <v>17.989999999999998</v>
      </c>
      <c r="J4406" s="3">
        <f>Raw_Data!J4406</f>
        <v>1</v>
      </c>
      <c r="K4406" s="3" t="str">
        <f>Raw_Data!K4406</f>
        <v>Gift Card</v>
      </c>
      <c r="L4406" s="3">
        <f>Raw_Data!L4406</f>
        <v>5</v>
      </c>
      <c r="M4406" s="3">
        <f>Raw_Data!M4406</f>
        <v>0.02</v>
      </c>
      <c r="N4406" s="3" t="str">
        <f>Raw_Data!N4406</f>
        <v>Sci-Fi</v>
      </c>
      <c r="O4406" s="3" t="str">
        <f t="shared" si="680"/>
        <v>35-44</v>
      </c>
      <c r="P4406" s="3" t="str">
        <f t="shared" si="681"/>
        <v>&lt;10h</v>
      </c>
      <c r="Q4406" s="3" t="str">
        <f t="shared" si="682"/>
        <v>46-60d</v>
      </c>
      <c r="R4406" s="3" t="str">
        <f t="shared" si="683"/>
        <v>Low</v>
      </c>
      <c r="S4406" s="3" t="str">
        <f t="shared" si="684"/>
        <v>High</v>
      </c>
      <c r="T4406" s="3" t="str">
        <f t="shared" si="685"/>
        <v>Churned</v>
      </c>
      <c r="U4406" s="4">
        <f>1/(1+EXP(-(Predictive_Model!$B$5+((B4406-Predictive_Model!$B$20)/Predictive_Model!$C$20)*Predictive_Model!$D$20+((E4406-Predictive_Model!$B$21)/Predictive_Model!$C$21)*Predictive_Model!$D$21+((F4406-Predictive_Model!$B$22)/Predictive_Model!$C$22)*Predictive_Model!$D$22+((I4406-Predictive_Model!$B$23)/Predictive_Model!$C$23)*Predictive_Model!$D$23+((L4406-Predictive_Model!$B$24)/Predictive_Model!$C$24)*Predictive_Model!$D$24+((M4406-Predictive_Model!$B$25)/Predictive_Model!$C$25)*Predictive_Model!$D$25+IF(C4406="Male",Predictive_Model!$D$31,IF(C4406="Other",Predictive_Model!$D$32,0))+IF(D4406="Premium",Predictive_Model!$D$34,IF(D4406="Standard",Predictive_Model!$D$35,0))+IF(G4406="Asia",Predictive_Model!$D$37,IF(G4406="Europe",Predictive_Model!$D$38,IF(G4406="North America",Predictive_Model!$D$39,IF(G4406="Oceania",Predictive_Model!$D$40,IF(G4406="South America",Predictive_Model!$D$41,0)))))+IF(H4406="Laptop",Predictive_Model!$D$43,IF(H4406="Mobile",Predictive_Model!$D$44,IF(H4406="TV",Predictive_Model!$D$45,IF(H4406="Tablet",Predictive_Model!$D$46,0))))+IF(K4406="Crypto",Predictive_Model!$D$48,IF(K4406="Debit Card",Predictive_Model!$D$49,IF(K4406="Gift Card",Predictive_Model!$D$50,IF(K4406="PayPal",Predictive_Model!$D$51,0))))+IF(N4406="Comedy",Predictive_Model!$D$53,IF(N4406="Documentary",Predictive_Model!$D$54,IF(N4406="Drama",Predictive_Model!$D$55,IF(N4406="Horror",Predictive_Model!$D$56,IF(N4406="Romance",Predictive_Model!$D$57,IF(N4406="Sci-Fi",Predictive_Model!$D$58,0)))))))))</f>
        <v>0.99840181678646855</v>
      </c>
      <c r="V4406" s="3" t="str">
        <f t="shared" si="686"/>
        <v>Critical</v>
      </c>
      <c r="W4406" s="6">
        <f t="shared" si="687"/>
        <v>17.989999999999998</v>
      </c>
      <c r="X4406" s="3" t="str">
        <f t="shared" si="688"/>
        <v>Priority 1</v>
      </c>
      <c r="Y4406" s="3" t="str">
        <f t="shared" si="689"/>
        <v>OK</v>
      </c>
    </row>
    <row r="4407" spans="1:25" x14ac:dyDescent="0.25">
      <c r="A4407" s="3" t="str">
        <f>Raw_Data!A4407</f>
        <v>c8e2f96a-60f2-42b0-86f4-b7f16868f196</v>
      </c>
      <c r="B4407" s="3">
        <f>Raw_Data!B4407</f>
        <v>51</v>
      </c>
      <c r="C4407" s="3" t="str">
        <f>Raw_Data!C4407</f>
        <v>Other</v>
      </c>
      <c r="D4407" s="3" t="str">
        <f>Raw_Data!D4407</f>
        <v>Basic</v>
      </c>
      <c r="E4407" s="3">
        <f>Raw_Data!E4407</f>
        <v>2.29</v>
      </c>
      <c r="F4407" s="3">
        <f>Raw_Data!F4407</f>
        <v>51</v>
      </c>
      <c r="G4407" s="3" t="str">
        <f>Raw_Data!G4407</f>
        <v>North America</v>
      </c>
      <c r="H4407" s="3" t="str">
        <f>Raw_Data!H4407</f>
        <v>Laptop</v>
      </c>
      <c r="I4407" s="3">
        <f>Raw_Data!I4407</f>
        <v>8.99</v>
      </c>
      <c r="J4407" s="3">
        <f>Raw_Data!J4407</f>
        <v>1</v>
      </c>
      <c r="K4407" s="3" t="str">
        <f>Raw_Data!K4407</f>
        <v>Credit Card</v>
      </c>
      <c r="L4407" s="3">
        <f>Raw_Data!L4407</f>
        <v>3</v>
      </c>
      <c r="M4407" s="3">
        <f>Raw_Data!M4407</f>
        <v>0.04</v>
      </c>
      <c r="N4407" s="3" t="str">
        <f>Raw_Data!N4407</f>
        <v>Sci-Fi</v>
      </c>
      <c r="O4407" s="3" t="str">
        <f t="shared" si="680"/>
        <v>45-54</v>
      </c>
      <c r="P4407" s="3" t="str">
        <f t="shared" si="681"/>
        <v>&lt;10h</v>
      </c>
      <c r="Q4407" s="3" t="str">
        <f t="shared" si="682"/>
        <v>46-60d</v>
      </c>
      <c r="R4407" s="3" t="str">
        <f t="shared" si="683"/>
        <v>Low</v>
      </c>
      <c r="S4407" s="3" t="str">
        <f t="shared" si="684"/>
        <v>Low</v>
      </c>
      <c r="T4407" s="3" t="str">
        <f t="shared" si="685"/>
        <v>Churned</v>
      </c>
      <c r="U4407" s="4">
        <f>1/(1+EXP(-(Predictive_Model!$B$5+((B4407-Predictive_Model!$B$20)/Predictive_Model!$C$20)*Predictive_Model!$D$20+((E4407-Predictive_Model!$B$21)/Predictive_Model!$C$21)*Predictive_Model!$D$21+((F4407-Predictive_Model!$B$22)/Predictive_Model!$C$22)*Predictive_Model!$D$22+((I4407-Predictive_Model!$B$23)/Predictive_Model!$C$23)*Predictive_Model!$D$23+((L4407-Predictive_Model!$B$24)/Predictive_Model!$C$24)*Predictive_Model!$D$24+((M4407-Predictive_Model!$B$25)/Predictive_Model!$C$25)*Predictive_Model!$D$25+IF(C4407="Male",Predictive_Model!$D$31,IF(C4407="Other",Predictive_Model!$D$32,0))+IF(D4407="Premium",Predictive_Model!$D$34,IF(D4407="Standard",Predictive_Model!$D$35,0))+IF(G4407="Asia",Predictive_Model!$D$37,IF(G4407="Europe",Predictive_Model!$D$38,IF(G4407="North America",Predictive_Model!$D$39,IF(G4407="Oceania",Predictive_Model!$D$40,IF(G4407="South America",Predictive_Model!$D$41,0)))))+IF(H4407="Laptop",Predictive_Model!$D$43,IF(H4407="Mobile",Predictive_Model!$D$44,IF(H4407="TV",Predictive_Model!$D$45,IF(H4407="Tablet",Predictive_Model!$D$46,0))))+IF(K4407="Crypto",Predictive_Model!$D$48,IF(K4407="Debit Card",Predictive_Model!$D$49,IF(K4407="Gift Card",Predictive_Model!$D$50,IF(K4407="PayPal",Predictive_Model!$D$51,0))))+IF(N4407="Comedy",Predictive_Model!$D$53,IF(N4407="Documentary",Predictive_Model!$D$54,IF(N4407="Drama",Predictive_Model!$D$55,IF(N4407="Horror",Predictive_Model!$D$56,IF(N4407="Romance",Predictive_Model!$D$57,IF(N4407="Sci-Fi",Predictive_Model!$D$58,0)))))))))</f>
        <v>0.99988037733651958</v>
      </c>
      <c r="V4407" s="3" t="str">
        <f t="shared" si="686"/>
        <v>Critical</v>
      </c>
      <c r="W4407" s="6">
        <f t="shared" si="687"/>
        <v>8.99</v>
      </c>
      <c r="X4407" s="3" t="str">
        <f t="shared" si="688"/>
        <v>Priority 2</v>
      </c>
      <c r="Y4407" s="3" t="str">
        <f t="shared" si="689"/>
        <v>OK</v>
      </c>
    </row>
    <row r="4408" spans="1:25" x14ac:dyDescent="0.25">
      <c r="A4408" s="3" t="str">
        <f>Raw_Data!A4408</f>
        <v>df15018a-f407-4f1b-8be5-8cfb76e94670</v>
      </c>
      <c r="B4408" s="3">
        <f>Raw_Data!B4408</f>
        <v>54</v>
      </c>
      <c r="C4408" s="3" t="str">
        <f>Raw_Data!C4408</f>
        <v>Female</v>
      </c>
      <c r="D4408" s="3" t="str">
        <f>Raw_Data!D4408</f>
        <v>Basic</v>
      </c>
      <c r="E4408" s="3">
        <f>Raw_Data!E4408</f>
        <v>6.72</v>
      </c>
      <c r="F4408" s="3">
        <f>Raw_Data!F4408</f>
        <v>47</v>
      </c>
      <c r="G4408" s="3" t="str">
        <f>Raw_Data!G4408</f>
        <v>Europe</v>
      </c>
      <c r="H4408" s="3" t="str">
        <f>Raw_Data!H4408</f>
        <v>Laptop</v>
      </c>
      <c r="I4408" s="3">
        <f>Raw_Data!I4408</f>
        <v>8.99</v>
      </c>
      <c r="J4408" s="3">
        <f>Raw_Data!J4408</f>
        <v>1</v>
      </c>
      <c r="K4408" s="3" t="str">
        <f>Raw_Data!K4408</f>
        <v>Debit Card</v>
      </c>
      <c r="L4408" s="3">
        <f>Raw_Data!L4408</f>
        <v>4</v>
      </c>
      <c r="M4408" s="3">
        <f>Raw_Data!M4408</f>
        <v>0.14000000000000001</v>
      </c>
      <c r="N4408" s="3" t="str">
        <f>Raw_Data!N4408</f>
        <v>Drama</v>
      </c>
      <c r="O4408" s="3" t="str">
        <f t="shared" si="680"/>
        <v>45-54</v>
      </c>
      <c r="P4408" s="3" t="str">
        <f t="shared" si="681"/>
        <v>&lt;10h</v>
      </c>
      <c r="Q4408" s="3" t="str">
        <f t="shared" si="682"/>
        <v>46-60d</v>
      </c>
      <c r="R4408" s="3" t="str">
        <f t="shared" si="683"/>
        <v>Low</v>
      </c>
      <c r="S4408" s="3" t="str">
        <f t="shared" si="684"/>
        <v>Low</v>
      </c>
      <c r="T4408" s="3" t="str">
        <f t="shared" si="685"/>
        <v>Churned</v>
      </c>
      <c r="U4408" s="4">
        <f>1/(1+EXP(-(Predictive_Model!$B$5+((B4408-Predictive_Model!$B$20)/Predictive_Model!$C$20)*Predictive_Model!$D$20+((E4408-Predictive_Model!$B$21)/Predictive_Model!$C$21)*Predictive_Model!$D$21+((F4408-Predictive_Model!$B$22)/Predictive_Model!$C$22)*Predictive_Model!$D$22+((I4408-Predictive_Model!$B$23)/Predictive_Model!$C$23)*Predictive_Model!$D$23+((L4408-Predictive_Model!$B$24)/Predictive_Model!$C$24)*Predictive_Model!$D$24+((M4408-Predictive_Model!$B$25)/Predictive_Model!$C$25)*Predictive_Model!$D$25+IF(C4408="Male",Predictive_Model!$D$31,IF(C4408="Other",Predictive_Model!$D$32,0))+IF(D4408="Premium",Predictive_Model!$D$34,IF(D4408="Standard",Predictive_Model!$D$35,0))+IF(G4408="Asia",Predictive_Model!$D$37,IF(G4408="Europe",Predictive_Model!$D$38,IF(G4408="North America",Predictive_Model!$D$39,IF(G4408="Oceania",Predictive_Model!$D$40,IF(G4408="South America",Predictive_Model!$D$41,0)))))+IF(H4408="Laptop",Predictive_Model!$D$43,IF(H4408="Mobile",Predictive_Model!$D$44,IF(H4408="TV",Predictive_Model!$D$45,IF(H4408="Tablet",Predictive_Model!$D$46,0))))+IF(K4408="Crypto",Predictive_Model!$D$48,IF(K4408="Debit Card",Predictive_Model!$D$49,IF(K4408="Gift Card",Predictive_Model!$D$50,IF(K4408="PayPal",Predictive_Model!$D$51,0))))+IF(N4408="Comedy",Predictive_Model!$D$53,IF(N4408="Documentary",Predictive_Model!$D$54,IF(N4408="Drama",Predictive_Model!$D$55,IF(N4408="Horror",Predictive_Model!$D$56,IF(N4408="Romance",Predictive_Model!$D$57,IF(N4408="Sci-Fi",Predictive_Model!$D$58,0)))))))))</f>
        <v>0.9974380010020889</v>
      </c>
      <c r="V4408" s="3" t="str">
        <f t="shared" si="686"/>
        <v>Critical</v>
      </c>
      <c r="W4408" s="6">
        <f t="shared" si="687"/>
        <v>8.99</v>
      </c>
      <c r="X4408" s="3" t="str">
        <f t="shared" si="688"/>
        <v>Priority 2</v>
      </c>
      <c r="Y4408" s="3" t="str">
        <f t="shared" si="689"/>
        <v>OK</v>
      </c>
    </row>
    <row r="4409" spans="1:25" x14ac:dyDescent="0.25">
      <c r="A4409" s="3" t="str">
        <f>Raw_Data!A4409</f>
        <v>b2f4e8db-e2b0-42f7-81aa-26e6239d7d25</v>
      </c>
      <c r="B4409" s="3">
        <f>Raw_Data!B4409</f>
        <v>37</v>
      </c>
      <c r="C4409" s="3" t="str">
        <f>Raw_Data!C4409</f>
        <v>Male</v>
      </c>
      <c r="D4409" s="3" t="str">
        <f>Raw_Data!D4409</f>
        <v>Premium</v>
      </c>
      <c r="E4409" s="3">
        <f>Raw_Data!E4409</f>
        <v>2.44</v>
      </c>
      <c r="F4409" s="3">
        <f>Raw_Data!F4409</f>
        <v>8</v>
      </c>
      <c r="G4409" s="3" t="str">
        <f>Raw_Data!G4409</f>
        <v>Europe</v>
      </c>
      <c r="H4409" s="3" t="str">
        <f>Raw_Data!H4409</f>
        <v>Mobile</v>
      </c>
      <c r="I4409" s="3">
        <f>Raw_Data!I4409</f>
        <v>17.989999999999998</v>
      </c>
      <c r="J4409" s="3">
        <f>Raw_Data!J4409</f>
        <v>1</v>
      </c>
      <c r="K4409" s="3" t="str">
        <f>Raw_Data!K4409</f>
        <v>Crypto</v>
      </c>
      <c r="L4409" s="3">
        <f>Raw_Data!L4409</f>
        <v>2</v>
      </c>
      <c r="M4409" s="3">
        <f>Raw_Data!M4409</f>
        <v>0.27</v>
      </c>
      <c r="N4409" s="3" t="str">
        <f>Raw_Data!N4409</f>
        <v>Comedy</v>
      </c>
      <c r="O4409" s="3" t="str">
        <f t="shared" si="680"/>
        <v>35-44</v>
      </c>
      <c r="P4409" s="3" t="str">
        <f t="shared" si="681"/>
        <v>&lt;10h</v>
      </c>
      <c r="Q4409" s="3" t="str">
        <f t="shared" si="682"/>
        <v>8-21d</v>
      </c>
      <c r="R4409" s="3" t="str">
        <f t="shared" si="683"/>
        <v>Medium</v>
      </c>
      <c r="S4409" s="3" t="str">
        <f t="shared" si="684"/>
        <v>High</v>
      </c>
      <c r="T4409" s="3" t="str">
        <f t="shared" si="685"/>
        <v>Churned</v>
      </c>
      <c r="U4409" s="4">
        <f>1/(1+EXP(-(Predictive_Model!$B$5+((B4409-Predictive_Model!$B$20)/Predictive_Model!$C$20)*Predictive_Model!$D$20+((E4409-Predictive_Model!$B$21)/Predictive_Model!$C$21)*Predictive_Model!$D$21+((F4409-Predictive_Model!$B$22)/Predictive_Model!$C$22)*Predictive_Model!$D$22+((I4409-Predictive_Model!$B$23)/Predictive_Model!$C$23)*Predictive_Model!$D$23+((L4409-Predictive_Model!$B$24)/Predictive_Model!$C$24)*Predictive_Model!$D$24+((M4409-Predictive_Model!$B$25)/Predictive_Model!$C$25)*Predictive_Model!$D$25+IF(C4409="Male",Predictive_Model!$D$31,IF(C4409="Other",Predictive_Model!$D$32,0))+IF(D4409="Premium",Predictive_Model!$D$34,IF(D4409="Standard",Predictive_Model!$D$35,0))+IF(G4409="Asia",Predictive_Model!$D$37,IF(G4409="Europe",Predictive_Model!$D$38,IF(G4409="North America",Predictive_Model!$D$39,IF(G4409="Oceania",Predictive_Model!$D$40,IF(G4409="South America",Predictive_Model!$D$41,0)))))+IF(H4409="Laptop",Predictive_Model!$D$43,IF(H4409="Mobile",Predictive_Model!$D$44,IF(H4409="TV",Predictive_Model!$D$45,IF(H4409="Tablet",Predictive_Model!$D$46,0))))+IF(K4409="Crypto",Predictive_Model!$D$48,IF(K4409="Debit Card",Predictive_Model!$D$49,IF(K4409="Gift Card",Predictive_Model!$D$50,IF(K4409="PayPal",Predictive_Model!$D$51,0))))+IF(N4409="Comedy",Predictive_Model!$D$53,IF(N4409="Documentary",Predictive_Model!$D$54,IF(N4409="Drama",Predictive_Model!$D$55,IF(N4409="Horror",Predictive_Model!$D$56,IF(N4409="Romance",Predictive_Model!$D$57,IF(N4409="Sci-Fi",Predictive_Model!$D$58,0)))))))))</f>
        <v>0.90177929147799707</v>
      </c>
      <c r="V4409" s="3" t="str">
        <f t="shared" si="686"/>
        <v>Critical</v>
      </c>
      <c r="W4409" s="6">
        <f t="shared" si="687"/>
        <v>17.989999999999998</v>
      </c>
      <c r="X4409" s="3" t="str">
        <f t="shared" si="688"/>
        <v>Priority 1</v>
      </c>
      <c r="Y4409" s="3" t="str">
        <f t="shared" si="689"/>
        <v>OK</v>
      </c>
    </row>
    <row r="4410" spans="1:25" x14ac:dyDescent="0.25">
      <c r="A4410" s="3" t="str">
        <f>Raw_Data!A4410</f>
        <v>e84d1748-a4af-4405-b3ae-53d2ca64cd15</v>
      </c>
      <c r="B4410" s="3">
        <f>Raw_Data!B4410</f>
        <v>20</v>
      </c>
      <c r="C4410" s="3" t="str">
        <f>Raw_Data!C4410</f>
        <v>Other</v>
      </c>
      <c r="D4410" s="3" t="str">
        <f>Raw_Data!D4410</f>
        <v>Standard</v>
      </c>
      <c r="E4410" s="3">
        <f>Raw_Data!E4410</f>
        <v>5.46</v>
      </c>
      <c r="F4410" s="3">
        <f>Raw_Data!F4410</f>
        <v>59</v>
      </c>
      <c r="G4410" s="3" t="str">
        <f>Raw_Data!G4410</f>
        <v>South America</v>
      </c>
      <c r="H4410" s="3" t="str">
        <f>Raw_Data!H4410</f>
        <v>Mobile</v>
      </c>
      <c r="I4410" s="3">
        <f>Raw_Data!I4410</f>
        <v>13.99</v>
      </c>
      <c r="J4410" s="3">
        <f>Raw_Data!J4410</f>
        <v>1</v>
      </c>
      <c r="K4410" s="3" t="str">
        <f>Raw_Data!K4410</f>
        <v>Gift Card</v>
      </c>
      <c r="L4410" s="3">
        <f>Raw_Data!L4410</f>
        <v>2</v>
      </c>
      <c r="M4410" s="3">
        <f>Raw_Data!M4410</f>
        <v>0.09</v>
      </c>
      <c r="N4410" s="3" t="str">
        <f>Raw_Data!N4410</f>
        <v>Romance</v>
      </c>
      <c r="O4410" s="3" t="str">
        <f t="shared" si="680"/>
        <v>18-24</v>
      </c>
      <c r="P4410" s="3" t="str">
        <f t="shared" si="681"/>
        <v>&lt;10h</v>
      </c>
      <c r="Q4410" s="3" t="str">
        <f t="shared" si="682"/>
        <v>46-60d</v>
      </c>
      <c r="R4410" s="3" t="str">
        <f t="shared" si="683"/>
        <v>Low</v>
      </c>
      <c r="S4410" s="3" t="str">
        <f t="shared" si="684"/>
        <v>Mid</v>
      </c>
      <c r="T4410" s="3" t="str">
        <f t="shared" si="685"/>
        <v>Churned</v>
      </c>
      <c r="U4410" s="4">
        <f>1/(1+EXP(-(Predictive_Model!$B$5+((B4410-Predictive_Model!$B$20)/Predictive_Model!$C$20)*Predictive_Model!$D$20+((E4410-Predictive_Model!$B$21)/Predictive_Model!$C$21)*Predictive_Model!$D$21+((F4410-Predictive_Model!$B$22)/Predictive_Model!$C$22)*Predictive_Model!$D$22+((I4410-Predictive_Model!$B$23)/Predictive_Model!$C$23)*Predictive_Model!$D$23+((L4410-Predictive_Model!$B$24)/Predictive_Model!$C$24)*Predictive_Model!$D$24+((M4410-Predictive_Model!$B$25)/Predictive_Model!$C$25)*Predictive_Model!$D$25+IF(C4410="Male",Predictive_Model!$D$31,IF(C4410="Other",Predictive_Model!$D$32,0))+IF(D4410="Premium",Predictive_Model!$D$34,IF(D4410="Standard",Predictive_Model!$D$35,0))+IF(G4410="Asia",Predictive_Model!$D$37,IF(G4410="Europe",Predictive_Model!$D$38,IF(G4410="North America",Predictive_Model!$D$39,IF(G4410="Oceania",Predictive_Model!$D$40,IF(G4410="South America",Predictive_Model!$D$41,0)))))+IF(H4410="Laptop",Predictive_Model!$D$43,IF(H4410="Mobile",Predictive_Model!$D$44,IF(H4410="TV",Predictive_Model!$D$45,IF(H4410="Tablet",Predictive_Model!$D$46,0))))+IF(K4410="Crypto",Predictive_Model!$D$48,IF(K4410="Debit Card",Predictive_Model!$D$49,IF(K4410="Gift Card",Predictive_Model!$D$50,IF(K4410="PayPal",Predictive_Model!$D$51,0))))+IF(N4410="Comedy",Predictive_Model!$D$53,IF(N4410="Documentary",Predictive_Model!$D$54,IF(N4410="Drama",Predictive_Model!$D$55,IF(N4410="Horror",Predictive_Model!$D$56,IF(N4410="Romance",Predictive_Model!$D$57,IF(N4410="Sci-Fi",Predictive_Model!$D$58,0)))))))))</f>
        <v>0.99997571615534397</v>
      </c>
      <c r="V4410" s="3" t="str">
        <f t="shared" si="686"/>
        <v>Critical</v>
      </c>
      <c r="W4410" s="6">
        <f t="shared" si="687"/>
        <v>13.99</v>
      </c>
      <c r="X4410" s="3" t="str">
        <f t="shared" si="688"/>
        <v>Priority 2</v>
      </c>
      <c r="Y4410" s="3" t="str">
        <f t="shared" si="689"/>
        <v>OK</v>
      </c>
    </row>
    <row r="4411" spans="1:25" x14ac:dyDescent="0.25">
      <c r="A4411" s="3" t="str">
        <f>Raw_Data!A4411</f>
        <v>9b1b8058-d053-4a3b-82e3-280336c2e162</v>
      </c>
      <c r="B4411" s="3">
        <f>Raw_Data!B4411</f>
        <v>20</v>
      </c>
      <c r="C4411" s="3" t="str">
        <f>Raw_Data!C4411</f>
        <v>Other</v>
      </c>
      <c r="D4411" s="3" t="str">
        <f>Raw_Data!D4411</f>
        <v>Basic</v>
      </c>
      <c r="E4411" s="3">
        <f>Raw_Data!E4411</f>
        <v>5.64</v>
      </c>
      <c r="F4411" s="3">
        <f>Raw_Data!F4411</f>
        <v>24</v>
      </c>
      <c r="G4411" s="3" t="str">
        <f>Raw_Data!G4411</f>
        <v>Africa</v>
      </c>
      <c r="H4411" s="3" t="str">
        <f>Raw_Data!H4411</f>
        <v>Tablet</v>
      </c>
      <c r="I4411" s="3">
        <f>Raw_Data!I4411</f>
        <v>8.99</v>
      </c>
      <c r="J4411" s="3">
        <f>Raw_Data!J4411</f>
        <v>0</v>
      </c>
      <c r="K4411" s="3" t="str">
        <f>Raw_Data!K4411</f>
        <v>Debit Card</v>
      </c>
      <c r="L4411" s="3">
        <f>Raw_Data!L4411</f>
        <v>2</v>
      </c>
      <c r="M4411" s="3">
        <f>Raw_Data!M4411</f>
        <v>0.23</v>
      </c>
      <c r="N4411" s="3" t="str">
        <f>Raw_Data!N4411</f>
        <v>Action</v>
      </c>
      <c r="O4411" s="3" t="str">
        <f t="shared" si="680"/>
        <v>18-24</v>
      </c>
      <c r="P4411" s="3" t="str">
        <f t="shared" si="681"/>
        <v>&lt;10h</v>
      </c>
      <c r="Q4411" s="3" t="str">
        <f t="shared" si="682"/>
        <v>22-45d</v>
      </c>
      <c r="R4411" s="3" t="str">
        <f t="shared" si="683"/>
        <v>Medium</v>
      </c>
      <c r="S4411" s="3" t="str">
        <f t="shared" si="684"/>
        <v>Low</v>
      </c>
      <c r="T4411" s="3" t="str">
        <f t="shared" si="685"/>
        <v>Active</v>
      </c>
      <c r="U4411" s="4">
        <f>1/(1+EXP(-(Predictive_Model!$B$5+((B4411-Predictive_Model!$B$20)/Predictive_Model!$C$20)*Predictive_Model!$D$20+((E4411-Predictive_Model!$B$21)/Predictive_Model!$C$21)*Predictive_Model!$D$21+((F4411-Predictive_Model!$B$22)/Predictive_Model!$C$22)*Predictive_Model!$D$22+((I4411-Predictive_Model!$B$23)/Predictive_Model!$C$23)*Predictive_Model!$D$23+((L4411-Predictive_Model!$B$24)/Predictive_Model!$C$24)*Predictive_Model!$D$24+((M4411-Predictive_Model!$B$25)/Predictive_Model!$C$25)*Predictive_Model!$D$25+IF(C4411="Male",Predictive_Model!$D$31,IF(C4411="Other",Predictive_Model!$D$32,0))+IF(D4411="Premium",Predictive_Model!$D$34,IF(D4411="Standard",Predictive_Model!$D$35,0))+IF(G4411="Asia",Predictive_Model!$D$37,IF(G4411="Europe",Predictive_Model!$D$38,IF(G4411="North America",Predictive_Model!$D$39,IF(G4411="Oceania",Predictive_Model!$D$40,IF(G4411="South America",Predictive_Model!$D$41,0)))))+IF(H4411="Laptop",Predictive_Model!$D$43,IF(H4411="Mobile",Predictive_Model!$D$44,IF(H4411="TV",Predictive_Model!$D$45,IF(H4411="Tablet",Predictive_Model!$D$46,0))))+IF(K4411="Crypto",Predictive_Model!$D$48,IF(K4411="Debit Card",Predictive_Model!$D$49,IF(K4411="Gift Card",Predictive_Model!$D$50,IF(K4411="PayPal",Predictive_Model!$D$51,0))))+IF(N4411="Comedy",Predictive_Model!$D$53,IF(N4411="Documentary",Predictive_Model!$D$54,IF(N4411="Drama",Predictive_Model!$D$55,IF(N4411="Horror",Predictive_Model!$D$56,IF(N4411="Romance",Predictive_Model!$D$57,IF(N4411="Sci-Fi",Predictive_Model!$D$58,0)))))))))</f>
        <v>0.99743795836003846</v>
      </c>
      <c r="V4411" s="3" t="str">
        <f t="shared" si="686"/>
        <v>Critical</v>
      </c>
      <c r="W4411" s="6">
        <f t="shared" si="687"/>
        <v>8.9669672456567451</v>
      </c>
      <c r="X4411" s="3" t="str">
        <f t="shared" si="688"/>
        <v>Priority 2</v>
      </c>
      <c r="Y4411" s="3" t="str">
        <f t="shared" si="689"/>
        <v>OK</v>
      </c>
    </row>
    <row r="4412" spans="1:25" x14ac:dyDescent="0.25">
      <c r="A4412" s="3" t="str">
        <f>Raw_Data!A4412</f>
        <v>d32c1ecf-9553-4e07-b563-9e800c42efe4</v>
      </c>
      <c r="B4412" s="3">
        <f>Raw_Data!B4412</f>
        <v>51</v>
      </c>
      <c r="C4412" s="3" t="str">
        <f>Raw_Data!C4412</f>
        <v>Other</v>
      </c>
      <c r="D4412" s="3" t="str">
        <f>Raw_Data!D4412</f>
        <v>Standard</v>
      </c>
      <c r="E4412" s="3">
        <f>Raw_Data!E4412</f>
        <v>3.38</v>
      </c>
      <c r="F4412" s="3">
        <f>Raw_Data!F4412</f>
        <v>40</v>
      </c>
      <c r="G4412" s="3" t="str">
        <f>Raw_Data!G4412</f>
        <v>Asia</v>
      </c>
      <c r="H4412" s="3" t="str">
        <f>Raw_Data!H4412</f>
        <v>Desktop</v>
      </c>
      <c r="I4412" s="3">
        <f>Raw_Data!I4412</f>
        <v>13.99</v>
      </c>
      <c r="J4412" s="3">
        <f>Raw_Data!J4412</f>
        <v>1</v>
      </c>
      <c r="K4412" s="3" t="str">
        <f>Raw_Data!K4412</f>
        <v>Gift Card</v>
      </c>
      <c r="L4412" s="3">
        <f>Raw_Data!L4412</f>
        <v>3</v>
      </c>
      <c r="M4412" s="3">
        <f>Raw_Data!M4412</f>
        <v>0.08</v>
      </c>
      <c r="N4412" s="3" t="str">
        <f>Raw_Data!N4412</f>
        <v>Sci-Fi</v>
      </c>
      <c r="O4412" s="3" t="str">
        <f t="shared" si="680"/>
        <v>45-54</v>
      </c>
      <c r="P4412" s="3" t="str">
        <f t="shared" si="681"/>
        <v>&lt;10h</v>
      </c>
      <c r="Q4412" s="3" t="str">
        <f t="shared" si="682"/>
        <v>22-45d</v>
      </c>
      <c r="R4412" s="3" t="str">
        <f t="shared" si="683"/>
        <v>Medium</v>
      </c>
      <c r="S4412" s="3" t="str">
        <f t="shared" si="684"/>
        <v>Mid</v>
      </c>
      <c r="T4412" s="3" t="str">
        <f t="shared" si="685"/>
        <v>Churned</v>
      </c>
      <c r="U4412" s="4">
        <f>1/(1+EXP(-(Predictive_Model!$B$5+((B4412-Predictive_Model!$B$20)/Predictive_Model!$C$20)*Predictive_Model!$D$20+((E4412-Predictive_Model!$B$21)/Predictive_Model!$C$21)*Predictive_Model!$D$21+((F4412-Predictive_Model!$B$22)/Predictive_Model!$C$22)*Predictive_Model!$D$22+((I4412-Predictive_Model!$B$23)/Predictive_Model!$C$23)*Predictive_Model!$D$23+((L4412-Predictive_Model!$B$24)/Predictive_Model!$C$24)*Predictive_Model!$D$24+((M4412-Predictive_Model!$B$25)/Predictive_Model!$C$25)*Predictive_Model!$D$25+IF(C4412="Male",Predictive_Model!$D$31,IF(C4412="Other",Predictive_Model!$D$32,0))+IF(D4412="Premium",Predictive_Model!$D$34,IF(D4412="Standard",Predictive_Model!$D$35,0))+IF(G4412="Asia",Predictive_Model!$D$37,IF(G4412="Europe",Predictive_Model!$D$38,IF(G4412="North America",Predictive_Model!$D$39,IF(G4412="Oceania",Predictive_Model!$D$40,IF(G4412="South America",Predictive_Model!$D$41,0)))))+IF(H4412="Laptop",Predictive_Model!$D$43,IF(H4412="Mobile",Predictive_Model!$D$44,IF(H4412="TV",Predictive_Model!$D$45,IF(H4412="Tablet",Predictive_Model!$D$46,0))))+IF(K4412="Crypto",Predictive_Model!$D$48,IF(K4412="Debit Card",Predictive_Model!$D$49,IF(K4412="Gift Card",Predictive_Model!$D$50,IF(K4412="PayPal",Predictive_Model!$D$51,0))))+IF(N4412="Comedy",Predictive_Model!$D$53,IF(N4412="Documentary",Predictive_Model!$D$54,IF(N4412="Drama",Predictive_Model!$D$55,IF(N4412="Horror",Predictive_Model!$D$56,IF(N4412="Romance",Predictive_Model!$D$57,IF(N4412="Sci-Fi",Predictive_Model!$D$58,0)))))))))</f>
        <v>0.9978959855167423</v>
      </c>
      <c r="V4412" s="3" t="str">
        <f t="shared" si="686"/>
        <v>Critical</v>
      </c>
      <c r="W4412" s="6">
        <f t="shared" si="687"/>
        <v>13.99</v>
      </c>
      <c r="X4412" s="3" t="str">
        <f t="shared" si="688"/>
        <v>Priority 2</v>
      </c>
      <c r="Y4412" s="3" t="str">
        <f t="shared" si="689"/>
        <v>OK</v>
      </c>
    </row>
    <row r="4413" spans="1:25" x14ac:dyDescent="0.25">
      <c r="A4413" s="3" t="str">
        <f>Raw_Data!A4413</f>
        <v>9904ca50-a24a-42c6-b4b0-5459488f77d9</v>
      </c>
      <c r="B4413" s="3">
        <f>Raw_Data!B4413</f>
        <v>39</v>
      </c>
      <c r="C4413" s="3" t="str">
        <f>Raw_Data!C4413</f>
        <v>Female</v>
      </c>
      <c r="D4413" s="3" t="str">
        <f>Raw_Data!D4413</f>
        <v>Premium</v>
      </c>
      <c r="E4413" s="3">
        <f>Raw_Data!E4413</f>
        <v>1.86</v>
      </c>
      <c r="F4413" s="3">
        <f>Raw_Data!F4413</f>
        <v>55</v>
      </c>
      <c r="G4413" s="3" t="str">
        <f>Raw_Data!G4413</f>
        <v>Oceania</v>
      </c>
      <c r="H4413" s="3" t="str">
        <f>Raw_Data!H4413</f>
        <v>Laptop</v>
      </c>
      <c r="I4413" s="3">
        <f>Raw_Data!I4413</f>
        <v>17.989999999999998</v>
      </c>
      <c r="J4413" s="3">
        <f>Raw_Data!J4413</f>
        <v>1</v>
      </c>
      <c r="K4413" s="3" t="str">
        <f>Raw_Data!K4413</f>
        <v>Debit Card</v>
      </c>
      <c r="L4413" s="3">
        <f>Raw_Data!L4413</f>
        <v>3</v>
      </c>
      <c r="M4413" s="3">
        <f>Raw_Data!M4413</f>
        <v>0.03</v>
      </c>
      <c r="N4413" s="3" t="str">
        <f>Raw_Data!N4413</f>
        <v>Documentary</v>
      </c>
      <c r="O4413" s="3" t="str">
        <f t="shared" si="680"/>
        <v>35-44</v>
      </c>
      <c r="P4413" s="3" t="str">
        <f t="shared" si="681"/>
        <v>&lt;10h</v>
      </c>
      <c r="Q4413" s="3" t="str">
        <f t="shared" si="682"/>
        <v>46-60d</v>
      </c>
      <c r="R4413" s="3" t="str">
        <f t="shared" si="683"/>
        <v>Low</v>
      </c>
      <c r="S4413" s="3" t="str">
        <f t="shared" si="684"/>
        <v>High</v>
      </c>
      <c r="T4413" s="3" t="str">
        <f t="shared" si="685"/>
        <v>Churned</v>
      </c>
      <c r="U4413" s="4">
        <f>1/(1+EXP(-(Predictive_Model!$B$5+((B4413-Predictive_Model!$B$20)/Predictive_Model!$C$20)*Predictive_Model!$D$20+((E4413-Predictive_Model!$B$21)/Predictive_Model!$C$21)*Predictive_Model!$D$21+((F4413-Predictive_Model!$B$22)/Predictive_Model!$C$22)*Predictive_Model!$D$22+((I4413-Predictive_Model!$B$23)/Predictive_Model!$C$23)*Predictive_Model!$D$23+((L4413-Predictive_Model!$B$24)/Predictive_Model!$C$24)*Predictive_Model!$D$24+((M4413-Predictive_Model!$B$25)/Predictive_Model!$C$25)*Predictive_Model!$D$25+IF(C4413="Male",Predictive_Model!$D$31,IF(C4413="Other",Predictive_Model!$D$32,0))+IF(D4413="Premium",Predictive_Model!$D$34,IF(D4413="Standard",Predictive_Model!$D$35,0))+IF(G4413="Asia",Predictive_Model!$D$37,IF(G4413="Europe",Predictive_Model!$D$38,IF(G4413="North America",Predictive_Model!$D$39,IF(G4413="Oceania",Predictive_Model!$D$40,IF(G4413="South America",Predictive_Model!$D$41,0)))))+IF(H4413="Laptop",Predictive_Model!$D$43,IF(H4413="Mobile",Predictive_Model!$D$44,IF(H4413="TV",Predictive_Model!$D$45,IF(H4413="Tablet",Predictive_Model!$D$46,0))))+IF(K4413="Crypto",Predictive_Model!$D$48,IF(K4413="Debit Card",Predictive_Model!$D$49,IF(K4413="Gift Card",Predictive_Model!$D$50,IF(K4413="PayPal",Predictive_Model!$D$51,0))))+IF(N4413="Comedy",Predictive_Model!$D$53,IF(N4413="Documentary",Predictive_Model!$D$54,IF(N4413="Drama",Predictive_Model!$D$55,IF(N4413="Horror",Predictive_Model!$D$56,IF(N4413="Romance",Predictive_Model!$D$57,IF(N4413="Sci-Fi",Predictive_Model!$D$58,0)))))))))</f>
        <v>0.99880159262491985</v>
      </c>
      <c r="V4413" s="3" t="str">
        <f t="shared" si="686"/>
        <v>Critical</v>
      </c>
      <c r="W4413" s="6">
        <f t="shared" si="687"/>
        <v>17.989999999999998</v>
      </c>
      <c r="X4413" s="3" t="str">
        <f t="shared" si="688"/>
        <v>Priority 1</v>
      </c>
      <c r="Y4413" s="3" t="str">
        <f t="shared" si="689"/>
        <v>OK</v>
      </c>
    </row>
    <row r="4414" spans="1:25" x14ac:dyDescent="0.25">
      <c r="A4414" s="3" t="str">
        <f>Raw_Data!A4414</f>
        <v>04d2b903-4529-4255-8f4a-b4b688fcad51</v>
      </c>
      <c r="B4414" s="3">
        <f>Raw_Data!B4414</f>
        <v>52</v>
      </c>
      <c r="C4414" s="3" t="str">
        <f>Raw_Data!C4414</f>
        <v>Female</v>
      </c>
      <c r="D4414" s="3" t="str">
        <f>Raw_Data!D4414</f>
        <v>Premium</v>
      </c>
      <c r="E4414" s="3">
        <f>Raw_Data!E4414</f>
        <v>4.12</v>
      </c>
      <c r="F4414" s="3">
        <f>Raw_Data!F4414</f>
        <v>1</v>
      </c>
      <c r="G4414" s="3" t="str">
        <f>Raw_Data!G4414</f>
        <v>South America</v>
      </c>
      <c r="H4414" s="3" t="str">
        <f>Raw_Data!H4414</f>
        <v>Laptop</v>
      </c>
      <c r="I4414" s="3">
        <f>Raw_Data!I4414</f>
        <v>17.989999999999998</v>
      </c>
      <c r="J4414" s="3">
        <f>Raw_Data!J4414</f>
        <v>0</v>
      </c>
      <c r="K4414" s="3" t="str">
        <f>Raw_Data!K4414</f>
        <v>Crypto</v>
      </c>
      <c r="L4414" s="3">
        <f>Raw_Data!L4414</f>
        <v>4</v>
      </c>
      <c r="M4414" s="3">
        <f>Raw_Data!M4414</f>
        <v>2.06</v>
      </c>
      <c r="N4414" s="3" t="str">
        <f>Raw_Data!N4414</f>
        <v>Sci-Fi</v>
      </c>
      <c r="O4414" s="3" t="str">
        <f t="shared" si="680"/>
        <v>45-54</v>
      </c>
      <c r="P4414" s="3" t="str">
        <f t="shared" si="681"/>
        <v>&lt;10h</v>
      </c>
      <c r="Q4414" s="3" t="str">
        <f t="shared" si="682"/>
        <v>0-7d</v>
      </c>
      <c r="R4414" s="3" t="str">
        <f t="shared" si="683"/>
        <v>Medium</v>
      </c>
      <c r="S4414" s="3" t="str">
        <f t="shared" si="684"/>
        <v>High</v>
      </c>
      <c r="T4414" s="3" t="str">
        <f t="shared" si="685"/>
        <v>Active</v>
      </c>
      <c r="U4414" s="4">
        <f>1/(1+EXP(-(Predictive_Model!$B$5+((B4414-Predictive_Model!$B$20)/Predictive_Model!$C$20)*Predictive_Model!$D$20+((E4414-Predictive_Model!$B$21)/Predictive_Model!$C$21)*Predictive_Model!$D$21+((F4414-Predictive_Model!$B$22)/Predictive_Model!$C$22)*Predictive_Model!$D$22+((I4414-Predictive_Model!$B$23)/Predictive_Model!$C$23)*Predictive_Model!$D$23+((L4414-Predictive_Model!$B$24)/Predictive_Model!$C$24)*Predictive_Model!$D$24+((M4414-Predictive_Model!$B$25)/Predictive_Model!$C$25)*Predictive_Model!$D$25+IF(C4414="Male",Predictive_Model!$D$31,IF(C4414="Other",Predictive_Model!$D$32,0))+IF(D4414="Premium",Predictive_Model!$D$34,IF(D4414="Standard",Predictive_Model!$D$35,0))+IF(G4414="Asia",Predictive_Model!$D$37,IF(G4414="Europe",Predictive_Model!$D$38,IF(G4414="North America",Predictive_Model!$D$39,IF(G4414="Oceania",Predictive_Model!$D$40,IF(G4414="South America",Predictive_Model!$D$41,0)))))+IF(H4414="Laptop",Predictive_Model!$D$43,IF(H4414="Mobile",Predictive_Model!$D$44,IF(H4414="TV",Predictive_Model!$D$45,IF(H4414="Tablet",Predictive_Model!$D$46,0))))+IF(K4414="Crypto",Predictive_Model!$D$48,IF(K4414="Debit Card",Predictive_Model!$D$49,IF(K4414="Gift Card",Predictive_Model!$D$50,IF(K4414="PayPal",Predictive_Model!$D$51,0))))+IF(N4414="Comedy",Predictive_Model!$D$53,IF(N4414="Documentary",Predictive_Model!$D$54,IF(N4414="Drama",Predictive_Model!$D$55,IF(N4414="Horror",Predictive_Model!$D$56,IF(N4414="Romance",Predictive_Model!$D$57,IF(N4414="Sci-Fi",Predictive_Model!$D$58,0)))))))))</f>
        <v>5.2648154366545961E-3</v>
      </c>
      <c r="V4414" s="3" t="str">
        <f t="shared" si="686"/>
        <v>Low</v>
      </c>
      <c r="W4414" s="6">
        <f t="shared" si="687"/>
        <v>9.4714029705416175E-2</v>
      </c>
      <c r="X4414" s="3" t="str">
        <f t="shared" si="688"/>
        <v>Monitor</v>
      </c>
      <c r="Y4414" s="3" t="str">
        <f t="shared" si="689"/>
        <v>OK</v>
      </c>
    </row>
    <row r="4415" spans="1:25" x14ac:dyDescent="0.25">
      <c r="A4415" s="3" t="str">
        <f>Raw_Data!A4415</f>
        <v>8b51b646-9bd3-4bba-9258-43df68214950</v>
      </c>
      <c r="B4415" s="3">
        <f>Raw_Data!B4415</f>
        <v>34</v>
      </c>
      <c r="C4415" s="3" t="str">
        <f>Raw_Data!C4415</f>
        <v>Other</v>
      </c>
      <c r="D4415" s="3" t="str">
        <f>Raw_Data!D4415</f>
        <v>Standard</v>
      </c>
      <c r="E4415" s="3">
        <f>Raw_Data!E4415</f>
        <v>7.32</v>
      </c>
      <c r="F4415" s="3">
        <f>Raw_Data!F4415</f>
        <v>57</v>
      </c>
      <c r="G4415" s="3" t="str">
        <f>Raw_Data!G4415</f>
        <v>Europe</v>
      </c>
      <c r="H4415" s="3" t="str">
        <f>Raw_Data!H4415</f>
        <v>Tablet</v>
      </c>
      <c r="I4415" s="3">
        <f>Raw_Data!I4415</f>
        <v>13.99</v>
      </c>
      <c r="J4415" s="3">
        <f>Raw_Data!J4415</f>
        <v>1</v>
      </c>
      <c r="K4415" s="3" t="str">
        <f>Raw_Data!K4415</f>
        <v>Crypto</v>
      </c>
      <c r="L4415" s="3">
        <f>Raw_Data!L4415</f>
        <v>1</v>
      </c>
      <c r="M4415" s="3">
        <f>Raw_Data!M4415</f>
        <v>0.13</v>
      </c>
      <c r="N4415" s="3" t="str">
        <f>Raw_Data!N4415</f>
        <v>Sci-Fi</v>
      </c>
      <c r="O4415" s="3" t="str">
        <f t="shared" si="680"/>
        <v>25-34</v>
      </c>
      <c r="P4415" s="3" t="str">
        <f t="shared" si="681"/>
        <v>&lt;10h</v>
      </c>
      <c r="Q4415" s="3" t="str">
        <f t="shared" si="682"/>
        <v>46-60d</v>
      </c>
      <c r="R4415" s="3" t="str">
        <f t="shared" si="683"/>
        <v>Low</v>
      </c>
      <c r="S4415" s="3" t="str">
        <f t="shared" si="684"/>
        <v>Mid</v>
      </c>
      <c r="T4415" s="3" t="str">
        <f t="shared" si="685"/>
        <v>Churned</v>
      </c>
      <c r="U4415" s="4">
        <f>1/(1+EXP(-(Predictive_Model!$B$5+((B4415-Predictive_Model!$B$20)/Predictive_Model!$C$20)*Predictive_Model!$D$20+((E4415-Predictive_Model!$B$21)/Predictive_Model!$C$21)*Predictive_Model!$D$21+((F4415-Predictive_Model!$B$22)/Predictive_Model!$C$22)*Predictive_Model!$D$22+((I4415-Predictive_Model!$B$23)/Predictive_Model!$C$23)*Predictive_Model!$D$23+((L4415-Predictive_Model!$B$24)/Predictive_Model!$C$24)*Predictive_Model!$D$24+((M4415-Predictive_Model!$B$25)/Predictive_Model!$C$25)*Predictive_Model!$D$25+IF(C4415="Male",Predictive_Model!$D$31,IF(C4415="Other",Predictive_Model!$D$32,0))+IF(D4415="Premium",Predictive_Model!$D$34,IF(D4415="Standard",Predictive_Model!$D$35,0))+IF(G4415="Asia",Predictive_Model!$D$37,IF(G4415="Europe",Predictive_Model!$D$38,IF(G4415="North America",Predictive_Model!$D$39,IF(G4415="Oceania",Predictive_Model!$D$40,IF(G4415="South America",Predictive_Model!$D$41,0)))))+IF(H4415="Laptop",Predictive_Model!$D$43,IF(H4415="Mobile",Predictive_Model!$D$44,IF(H4415="TV",Predictive_Model!$D$45,IF(H4415="Tablet",Predictive_Model!$D$46,0))))+IF(K4415="Crypto",Predictive_Model!$D$48,IF(K4415="Debit Card",Predictive_Model!$D$49,IF(K4415="Gift Card",Predictive_Model!$D$50,IF(K4415="PayPal",Predictive_Model!$D$51,0))))+IF(N4415="Comedy",Predictive_Model!$D$53,IF(N4415="Documentary",Predictive_Model!$D$54,IF(N4415="Drama",Predictive_Model!$D$55,IF(N4415="Horror",Predictive_Model!$D$56,IF(N4415="Romance",Predictive_Model!$D$57,IF(N4415="Sci-Fi",Predictive_Model!$D$58,0)))))))))</f>
        <v>0.999948176205679</v>
      </c>
      <c r="V4415" s="3" t="str">
        <f t="shared" si="686"/>
        <v>Critical</v>
      </c>
      <c r="W4415" s="6">
        <f t="shared" si="687"/>
        <v>13.99</v>
      </c>
      <c r="X4415" s="3" t="str">
        <f t="shared" si="688"/>
        <v>Priority 2</v>
      </c>
      <c r="Y4415" s="3" t="str">
        <f t="shared" si="689"/>
        <v>OK</v>
      </c>
    </row>
    <row r="4416" spans="1:25" x14ac:dyDescent="0.25">
      <c r="A4416" s="3" t="str">
        <f>Raw_Data!A4416</f>
        <v>bb85954d-bb34-4a56-96e8-4a8829119bb7</v>
      </c>
      <c r="B4416" s="3">
        <f>Raw_Data!B4416</f>
        <v>35</v>
      </c>
      <c r="C4416" s="3" t="str">
        <f>Raw_Data!C4416</f>
        <v>Female</v>
      </c>
      <c r="D4416" s="3" t="str">
        <f>Raw_Data!D4416</f>
        <v>Standard</v>
      </c>
      <c r="E4416" s="3">
        <f>Raw_Data!E4416</f>
        <v>34.299999999999997</v>
      </c>
      <c r="F4416" s="3">
        <f>Raw_Data!F4416</f>
        <v>18</v>
      </c>
      <c r="G4416" s="3" t="str">
        <f>Raw_Data!G4416</f>
        <v>Oceania</v>
      </c>
      <c r="H4416" s="3" t="str">
        <f>Raw_Data!H4416</f>
        <v>Mobile</v>
      </c>
      <c r="I4416" s="3">
        <f>Raw_Data!I4416</f>
        <v>13.99</v>
      </c>
      <c r="J4416" s="3">
        <f>Raw_Data!J4416</f>
        <v>0</v>
      </c>
      <c r="K4416" s="3" t="str">
        <f>Raw_Data!K4416</f>
        <v>Credit Card</v>
      </c>
      <c r="L4416" s="3">
        <f>Raw_Data!L4416</f>
        <v>1</v>
      </c>
      <c r="M4416" s="3">
        <f>Raw_Data!M4416</f>
        <v>1.81</v>
      </c>
      <c r="N4416" s="3" t="str">
        <f>Raw_Data!N4416</f>
        <v>Drama</v>
      </c>
      <c r="O4416" s="3" t="str">
        <f t="shared" si="680"/>
        <v>35-44</v>
      </c>
      <c r="P4416" s="3" t="str">
        <f t="shared" si="681"/>
        <v>25-49h</v>
      </c>
      <c r="Q4416" s="3" t="str">
        <f t="shared" si="682"/>
        <v>8-21d</v>
      </c>
      <c r="R4416" s="3" t="str">
        <f t="shared" si="683"/>
        <v>High</v>
      </c>
      <c r="S4416" s="3" t="str">
        <f t="shared" si="684"/>
        <v>Mid</v>
      </c>
      <c r="T4416" s="3" t="str">
        <f t="shared" si="685"/>
        <v>Active</v>
      </c>
      <c r="U4416" s="4">
        <f>1/(1+EXP(-(Predictive_Model!$B$5+((B4416-Predictive_Model!$B$20)/Predictive_Model!$C$20)*Predictive_Model!$D$20+((E4416-Predictive_Model!$B$21)/Predictive_Model!$C$21)*Predictive_Model!$D$21+((F4416-Predictive_Model!$B$22)/Predictive_Model!$C$22)*Predictive_Model!$D$22+((I4416-Predictive_Model!$B$23)/Predictive_Model!$C$23)*Predictive_Model!$D$23+((L4416-Predictive_Model!$B$24)/Predictive_Model!$C$24)*Predictive_Model!$D$24+((M4416-Predictive_Model!$B$25)/Predictive_Model!$C$25)*Predictive_Model!$D$25+IF(C4416="Male",Predictive_Model!$D$31,IF(C4416="Other",Predictive_Model!$D$32,0))+IF(D4416="Premium",Predictive_Model!$D$34,IF(D4416="Standard",Predictive_Model!$D$35,0))+IF(G4416="Asia",Predictive_Model!$D$37,IF(G4416="Europe",Predictive_Model!$D$38,IF(G4416="North America",Predictive_Model!$D$39,IF(G4416="Oceania",Predictive_Model!$D$40,IF(G4416="South America",Predictive_Model!$D$41,0)))))+IF(H4416="Laptop",Predictive_Model!$D$43,IF(H4416="Mobile",Predictive_Model!$D$44,IF(H4416="TV",Predictive_Model!$D$45,IF(H4416="Tablet",Predictive_Model!$D$46,0))))+IF(K4416="Crypto",Predictive_Model!$D$48,IF(K4416="Debit Card",Predictive_Model!$D$49,IF(K4416="Gift Card",Predictive_Model!$D$50,IF(K4416="PayPal",Predictive_Model!$D$51,0))))+IF(N4416="Comedy",Predictive_Model!$D$53,IF(N4416="Documentary",Predictive_Model!$D$54,IF(N4416="Drama",Predictive_Model!$D$55,IF(N4416="Horror",Predictive_Model!$D$56,IF(N4416="Romance",Predictive_Model!$D$57,IF(N4416="Sci-Fi",Predictive_Model!$D$58,0)))))))))</f>
        <v>1.9852154228442694E-3</v>
      </c>
      <c r="V4416" s="3" t="str">
        <f t="shared" si="686"/>
        <v>Low</v>
      </c>
      <c r="W4416" s="6">
        <f t="shared" si="687"/>
        <v>2.777316376559133E-2</v>
      </c>
      <c r="X4416" s="3" t="str">
        <f t="shared" si="688"/>
        <v>Monitor</v>
      </c>
      <c r="Y4416" s="3" t="str">
        <f t="shared" si="689"/>
        <v>OK</v>
      </c>
    </row>
    <row r="4417" spans="1:25" x14ac:dyDescent="0.25">
      <c r="A4417" s="3" t="str">
        <f>Raw_Data!A4417</f>
        <v>2200c15c-d6fe-4aa0-879c-9e929c7aeb08</v>
      </c>
      <c r="B4417" s="3">
        <f>Raw_Data!B4417</f>
        <v>47</v>
      </c>
      <c r="C4417" s="3" t="str">
        <f>Raw_Data!C4417</f>
        <v>Male</v>
      </c>
      <c r="D4417" s="3" t="str">
        <f>Raw_Data!D4417</f>
        <v>Premium</v>
      </c>
      <c r="E4417" s="3">
        <f>Raw_Data!E4417</f>
        <v>3.78</v>
      </c>
      <c r="F4417" s="3">
        <f>Raw_Data!F4417</f>
        <v>56</v>
      </c>
      <c r="G4417" s="3" t="str">
        <f>Raw_Data!G4417</f>
        <v>Oceania</v>
      </c>
      <c r="H4417" s="3" t="str">
        <f>Raw_Data!H4417</f>
        <v>Laptop</v>
      </c>
      <c r="I4417" s="3">
        <f>Raw_Data!I4417</f>
        <v>17.989999999999998</v>
      </c>
      <c r="J4417" s="3">
        <f>Raw_Data!J4417</f>
        <v>1</v>
      </c>
      <c r="K4417" s="3" t="str">
        <f>Raw_Data!K4417</f>
        <v>Debit Card</v>
      </c>
      <c r="L4417" s="3">
        <f>Raw_Data!L4417</f>
        <v>3</v>
      </c>
      <c r="M4417" s="3">
        <f>Raw_Data!M4417</f>
        <v>7.0000000000000007E-2</v>
      </c>
      <c r="N4417" s="3" t="str">
        <f>Raw_Data!N4417</f>
        <v>Documentary</v>
      </c>
      <c r="O4417" s="3" t="str">
        <f t="shared" si="680"/>
        <v>45-54</v>
      </c>
      <c r="P4417" s="3" t="str">
        <f t="shared" si="681"/>
        <v>&lt;10h</v>
      </c>
      <c r="Q4417" s="3" t="str">
        <f t="shared" si="682"/>
        <v>46-60d</v>
      </c>
      <c r="R4417" s="3" t="str">
        <f t="shared" si="683"/>
        <v>Low</v>
      </c>
      <c r="S4417" s="3" t="str">
        <f t="shared" si="684"/>
        <v>High</v>
      </c>
      <c r="T4417" s="3" t="str">
        <f t="shared" si="685"/>
        <v>Churned</v>
      </c>
      <c r="U4417" s="4">
        <f>1/(1+EXP(-(Predictive_Model!$B$5+((B4417-Predictive_Model!$B$20)/Predictive_Model!$C$20)*Predictive_Model!$D$20+((E4417-Predictive_Model!$B$21)/Predictive_Model!$C$21)*Predictive_Model!$D$21+((F4417-Predictive_Model!$B$22)/Predictive_Model!$C$22)*Predictive_Model!$D$22+((I4417-Predictive_Model!$B$23)/Predictive_Model!$C$23)*Predictive_Model!$D$23+((L4417-Predictive_Model!$B$24)/Predictive_Model!$C$24)*Predictive_Model!$D$24+((M4417-Predictive_Model!$B$25)/Predictive_Model!$C$25)*Predictive_Model!$D$25+IF(C4417="Male",Predictive_Model!$D$31,IF(C4417="Other",Predictive_Model!$D$32,0))+IF(D4417="Premium",Predictive_Model!$D$34,IF(D4417="Standard",Predictive_Model!$D$35,0))+IF(G4417="Asia",Predictive_Model!$D$37,IF(G4417="Europe",Predictive_Model!$D$38,IF(G4417="North America",Predictive_Model!$D$39,IF(G4417="Oceania",Predictive_Model!$D$40,IF(G4417="South America",Predictive_Model!$D$41,0)))))+IF(H4417="Laptop",Predictive_Model!$D$43,IF(H4417="Mobile",Predictive_Model!$D$44,IF(H4417="TV",Predictive_Model!$D$45,IF(H4417="Tablet",Predictive_Model!$D$46,0))))+IF(K4417="Crypto",Predictive_Model!$D$48,IF(K4417="Debit Card",Predictive_Model!$D$49,IF(K4417="Gift Card",Predictive_Model!$D$50,IF(K4417="PayPal",Predictive_Model!$D$51,0))))+IF(N4417="Comedy",Predictive_Model!$D$53,IF(N4417="Documentary",Predictive_Model!$D$54,IF(N4417="Drama",Predictive_Model!$D$55,IF(N4417="Horror",Predictive_Model!$D$56,IF(N4417="Romance",Predictive_Model!$D$57,IF(N4417="Sci-Fi",Predictive_Model!$D$58,0)))))))))</f>
        <v>0.99764323710556824</v>
      </c>
      <c r="V4417" s="3" t="str">
        <f t="shared" si="686"/>
        <v>Critical</v>
      </c>
      <c r="W4417" s="6">
        <f t="shared" si="687"/>
        <v>17.989999999999998</v>
      </c>
      <c r="X4417" s="3" t="str">
        <f t="shared" si="688"/>
        <v>Priority 1</v>
      </c>
      <c r="Y4417" s="3" t="str">
        <f t="shared" si="689"/>
        <v>OK</v>
      </c>
    </row>
    <row r="4418" spans="1:25" x14ac:dyDescent="0.25">
      <c r="A4418" s="3" t="str">
        <f>Raw_Data!A4418</f>
        <v>e1535564-40f4-4c87-8d67-95f407c4ded6</v>
      </c>
      <c r="B4418" s="3">
        <f>Raw_Data!B4418</f>
        <v>42</v>
      </c>
      <c r="C4418" s="3" t="str">
        <f>Raw_Data!C4418</f>
        <v>Male</v>
      </c>
      <c r="D4418" s="3" t="str">
        <f>Raw_Data!D4418</f>
        <v>Standard</v>
      </c>
      <c r="E4418" s="3">
        <f>Raw_Data!E4418</f>
        <v>10.89</v>
      </c>
      <c r="F4418" s="3">
        <f>Raw_Data!F4418</f>
        <v>15</v>
      </c>
      <c r="G4418" s="3" t="str">
        <f>Raw_Data!G4418</f>
        <v>Africa</v>
      </c>
      <c r="H4418" s="3" t="str">
        <f>Raw_Data!H4418</f>
        <v>Tablet</v>
      </c>
      <c r="I4418" s="3">
        <f>Raw_Data!I4418</f>
        <v>13.99</v>
      </c>
      <c r="J4418" s="3">
        <f>Raw_Data!J4418</f>
        <v>0</v>
      </c>
      <c r="K4418" s="3" t="str">
        <f>Raw_Data!K4418</f>
        <v>Gift Card</v>
      </c>
      <c r="L4418" s="3">
        <f>Raw_Data!L4418</f>
        <v>5</v>
      </c>
      <c r="M4418" s="3">
        <f>Raw_Data!M4418</f>
        <v>0.68</v>
      </c>
      <c r="N4418" s="3" t="str">
        <f>Raw_Data!N4418</f>
        <v>Romance</v>
      </c>
      <c r="O4418" s="3" t="str">
        <f t="shared" si="680"/>
        <v>35-44</v>
      </c>
      <c r="P4418" s="3" t="str">
        <f t="shared" si="681"/>
        <v>10-24h</v>
      </c>
      <c r="Q4418" s="3" t="str">
        <f t="shared" si="682"/>
        <v>8-21d</v>
      </c>
      <c r="R4418" s="3" t="str">
        <f t="shared" si="683"/>
        <v>Medium</v>
      </c>
      <c r="S4418" s="3" t="str">
        <f t="shared" si="684"/>
        <v>Mid</v>
      </c>
      <c r="T4418" s="3" t="str">
        <f t="shared" si="685"/>
        <v>Active</v>
      </c>
      <c r="U4418" s="4">
        <f>1/(1+EXP(-(Predictive_Model!$B$5+((B4418-Predictive_Model!$B$20)/Predictive_Model!$C$20)*Predictive_Model!$D$20+((E4418-Predictive_Model!$B$21)/Predictive_Model!$C$21)*Predictive_Model!$D$21+((F4418-Predictive_Model!$B$22)/Predictive_Model!$C$22)*Predictive_Model!$D$22+((I4418-Predictive_Model!$B$23)/Predictive_Model!$C$23)*Predictive_Model!$D$23+((L4418-Predictive_Model!$B$24)/Predictive_Model!$C$24)*Predictive_Model!$D$24+((M4418-Predictive_Model!$B$25)/Predictive_Model!$C$25)*Predictive_Model!$D$25+IF(C4418="Male",Predictive_Model!$D$31,IF(C4418="Other",Predictive_Model!$D$32,0))+IF(D4418="Premium",Predictive_Model!$D$34,IF(D4418="Standard",Predictive_Model!$D$35,0))+IF(G4418="Asia",Predictive_Model!$D$37,IF(G4418="Europe",Predictive_Model!$D$38,IF(G4418="North America",Predictive_Model!$D$39,IF(G4418="Oceania",Predictive_Model!$D$40,IF(G4418="South America",Predictive_Model!$D$41,0)))))+IF(H4418="Laptop",Predictive_Model!$D$43,IF(H4418="Mobile",Predictive_Model!$D$44,IF(H4418="TV",Predictive_Model!$D$45,IF(H4418="Tablet",Predictive_Model!$D$46,0))))+IF(K4418="Crypto",Predictive_Model!$D$48,IF(K4418="Debit Card",Predictive_Model!$D$49,IF(K4418="Gift Card",Predictive_Model!$D$50,IF(K4418="PayPal",Predictive_Model!$D$51,0))))+IF(N4418="Comedy",Predictive_Model!$D$53,IF(N4418="Documentary",Predictive_Model!$D$54,IF(N4418="Drama",Predictive_Model!$D$55,IF(N4418="Horror",Predictive_Model!$D$56,IF(N4418="Romance",Predictive_Model!$D$57,IF(N4418="Sci-Fi",Predictive_Model!$D$58,0)))))))))</f>
        <v>0.36730960268513785</v>
      </c>
      <c r="V4418" s="3" t="str">
        <f t="shared" si="686"/>
        <v>Medium</v>
      </c>
      <c r="W4418" s="6">
        <f t="shared" si="687"/>
        <v>5.1386613415650784</v>
      </c>
      <c r="X4418" s="3" t="str">
        <f t="shared" si="688"/>
        <v>Monitor</v>
      </c>
      <c r="Y4418" s="3" t="str">
        <f t="shared" si="689"/>
        <v>OK</v>
      </c>
    </row>
    <row r="4419" spans="1:25" x14ac:dyDescent="0.25">
      <c r="A4419" s="3" t="str">
        <f>Raw_Data!A4419</f>
        <v>b79ffb90-91f7-44dd-98fc-83d59992fc62</v>
      </c>
      <c r="B4419" s="3">
        <f>Raw_Data!B4419</f>
        <v>34</v>
      </c>
      <c r="C4419" s="3" t="str">
        <f>Raw_Data!C4419</f>
        <v>Female</v>
      </c>
      <c r="D4419" s="3" t="str">
        <f>Raw_Data!D4419</f>
        <v>Premium</v>
      </c>
      <c r="E4419" s="3">
        <f>Raw_Data!E4419</f>
        <v>5.24</v>
      </c>
      <c r="F4419" s="3">
        <f>Raw_Data!F4419</f>
        <v>20</v>
      </c>
      <c r="G4419" s="3" t="str">
        <f>Raw_Data!G4419</f>
        <v>Europe</v>
      </c>
      <c r="H4419" s="3" t="str">
        <f>Raw_Data!H4419</f>
        <v>Desktop</v>
      </c>
      <c r="I4419" s="3">
        <f>Raw_Data!I4419</f>
        <v>17.989999999999998</v>
      </c>
      <c r="J4419" s="3">
        <f>Raw_Data!J4419</f>
        <v>0</v>
      </c>
      <c r="K4419" s="3" t="str">
        <f>Raw_Data!K4419</f>
        <v>Debit Card</v>
      </c>
      <c r="L4419" s="3">
        <f>Raw_Data!L4419</f>
        <v>3</v>
      </c>
      <c r="M4419" s="3">
        <f>Raw_Data!M4419</f>
        <v>0.25</v>
      </c>
      <c r="N4419" s="3" t="str">
        <f>Raw_Data!N4419</f>
        <v>Romance</v>
      </c>
      <c r="O4419" s="3" t="str">
        <f t="shared" si="680"/>
        <v>25-34</v>
      </c>
      <c r="P4419" s="3" t="str">
        <f t="shared" si="681"/>
        <v>&lt;10h</v>
      </c>
      <c r="Q4419" s="3" t="str">
        <f t="shared" si="682"/>
        <v>8-21d</v>
      </c>
      <c r="R4419" s="3" t="str">
        <f t="shared" si="683"/>
        <v>Medium</v>
      </c>
      <c r="S4419" s="3" t="str">
        <f t="shared" si="684"/>
        <v>High</v>
      </c>
      <c r="T4419" s="3" t="str">
        <f t="shared" si="685"/>
        <v>Active</v>
      </c>
      <c r="U4419" s="4">
        <f>1/(1+EXP(-(Predictive_Model!$B$5+((B4419-Predictive_Model!$B$20)/Predictive_Model!$C$20)*Predictive_Model!$D$20+((E4419-Predictive_Model!$B$21)/Predictive_Model!$C$21)*Predictive_Model!$D$21+((F4419-Predictive_Model!$B$22)/Predictive_Model!$C$22)*Predictive_Model!$D$22+((I4419-Predictive_Model!$B$23)/Predictive_Model!$C$23)*Predictive_Model!$D$23+((L4419-Predictive_Model!$B$24)/Predictive_Model!$C$24)*Predictive_Model!$D$24+((M4419-Predictive_Model!$B$25)/Predictive_Model!$C$25)*Predictive_Model!$D$25+IF(C4419="Male",Predictive_Model!$D$31,IF(C4419="Other",Predictive_Model!$D$32,0))+IF(D4419="Premium",Predictive_Model!$D$34,IF(D4419="Standard",Predictive_Model!$D$35,0))+IF(G4419="Asia",Predictive_Model!$D$37,IF(G4419="Europe",Predictive_Model!$D$38,IF(G4419="North America",Predictive_Model!$D$39,IF(G4419="Oceania",Predictive_Model!$D$40,IF(G4419="South America",Predictive_Model!$D$41,0)))))+IF(H4419="Laptop",Predictive_Model!$D$43,IF(H4419="Mobile",Predictive_Model!$D$44,IF(H4419="TV",Predictive_Model!$D$45,IF(H4419="Tablet",Predictive_Model!$D$46,0))))+IF(K4419="Crypto",Predictive_Model!$D$48,IF(K4419="Debit Card",Predictive_Model!$D$49,IF(K4419="Gift Card",Predictive_Model!$D$50,IF(K4419="PayPal",Predictive_Model!$D$51,0))))+IF(N4419="Comedy",Predictive_Model!$D$53,IF(N4419="Documentary",Predictive_Model!$D$54,IF(N4419="Drama",Predictive_Model!$D$55,IF(N4419="Horror",Predictive_Model!$D$56,IF(N4419="Romance",Predictive_Model!$D$57,IF(N4419="Sci-Fi",Predictive_Model!$D$58,0)))))))))</f>
        <v>0.61737411322621205</v>
      </c>
      <c r="V4419" s="3" t="str">
        <f t="shared" si="686"/>
        <v>High</v>
      </c>
      <c r="W4419" s="6">
        <f t="shared" si="687"/>
        <v>11.106560296939554</v>
      </c>
      <c r="X4419" s="3" t="str">
        <f t="shared" si="688"/>
        <v>Monitor</v>
      </c>
      <c r="Y4419" s="3" t="str">
        <f t="shared" si="689"/>
        <v>OK</v>
      </c>
    </row>
    <row r="4420" spans="1:25" x14ac:dyDescent="0.25">
      <c r="A4420" s="3" t="str">
        <f>Raw_Data!A4420</f>
        <v>546af1fb-d39f-4610-8236-c4cd162d3c0c</v>
      </c>
      <c r="B4420" s="3">
        <f>Raw_Data!B4420</f>
        <v>44</v>
      </c>
      <c r="C4420" s="3" t="str">
        <f>Raw_Data!C4420</f>
        <v>Other</v>
      </c>
      <c r="D4420" s="3" t="str">
        <f>Raw_Data!D4420</f>
        <v>Premium</v>
      </c>
      <c r="E4420" s="3">
        <f>Raw_Data!E4420</f>
        <v>46.8</v>
      </c>
      <c r="F4420" s="3">
        <f>Raw_Data!F4420</f>
        <v>46</v>
      </c>
      <c r="G4420" s="3" t="str">
        <f>Raw_Data!G4420</f>
        <v>Oceania</v>
      </c>
      <c r="H4420" s="3" t="str">
        <f>Raw_Data!H4420</f>
        <v>Mobile</v>
      </c>
      <c r="I4420" s="3">
        <f>Raw_Data!I4420</f>
        <v>17.989999999999998</v>
      </c>
      <c r="J4420" s="3">
        <f>Raw_Data!J4420</f>
        <v>0</v>
      </c>
      <c r="K4420" s="3" t="str">
        <f>Raw_Data!K4420</f>
        <v>Crypto</v>
      </c>
      <c r="L4420" s="3">
        <f>Raw_Data!L4420</f>
        <v>4</v>
      </c>
      <c r="M4420" s="3">
        <f>Raw_Data!M4420</f>
        <v>1</v>
      </c>
      <c r="N4420" s="3" t="str">
        <f>Raw_Data!N4420</f>
        <v>Romance</v>
      </c>
      <c r="O4420" s="3" t="str">
        <f t="shared" si="680"/>
        <v>35-44</v>
      </c>
      <c r="P4420" s="3" t="str">
        <f t="shared" si="681"/>
        <v>25-49h</v>
      </c>
      <c r="Q4420" s="3" t="str">
        <f t="shared" si="682"/>
        <v>46-60d</v>
      </c>
      <c r="R4420" s="3" t="str">
        <f t="shared" si="683"/>
        <v>Medium</v>
      </c>
      <c r="S4420" s="3" t="str">
        <f t="shared" si="684"/>
        <v>High</v>
      </c>
      <c r="T4420" s="3" t="str">
        <f t="shared" si="685"/>
        <v>Active</v>
      </c>
      <c r="U4420" s="4">
        <f>1/(1+EXP(-(Predictive_Model!$B$5+((B4420-Predictive_Model!$B$20)/Predictive_Model!$C$20)*Predictive_Model!$D$20+((E4420-Predictive_Model!$B$21)/Predictive_Model!$C$21)*Predictive_Model!$D$21+((F4420-Predictive_Model!$B$22)/Predictive_Model!$C$22)*Predictive_Model!$D$22+((I4420-Predictive_Model!$B$23)/Predictive_Model!$C$23)*Predictive_Model!$D$23+((L4420-Predictive_Model!$B$24)/Predictive_Model!$C$24)*Predictive_Model!$D$24+((M4420-Predictive_Model!$B$25)/Predictive_Model!$C$25)*Predictive_Model!$D$25+IF(C4420="Male",Predictive_Model!$D$31,IF(C4420="Other",Predictive_Model!$D$32,0))+IF(D4420="Premium",Predictive_Model!$D$34,IF(D4420="Standard",Predictive_Model!$D$35,0))+IF(G4420="Asia",Predictive_Model!$D$37,IF(G4420="Europe",Predictive_Model!$D$38,IF(G4420="North America",Predictive_Model!$D$39,IF(G4420="Oceania",Predictive_Model!$D$40,IF(G4420="South America",Predictive_Model!$D$41,0)))))+IF(H4420="Laptop",Predictive_Model!$D$43,IF(H4420="Mobile",Predictive_Model!$D$44,IF(H4420="TV",Predictive_Model!$D$45,IF(H4420="Tablet",Predictive_Model!$D$46,0))))+IF(K4420="Crypto",Predictive_Model!$D$48,IF(K4420="Debit Card",Predictive_Model!$D$49,IF(K4420="Gift Card",Predictive_Model!$D$50,IF(K4420="PayPal",Predictive_Model!$D$51,0))))+IF(N4420="Comedy",Predictive_Model!$D$53,IF(N4420="Documentary",Predictive_Model!$D$54,IF(N4420="Drama",Predictive_Model!$D$55,IF(N4420="Horror",Predictive_Model!$D$56,IF(N4420="Romance",Predictive_Model!$D$57,IF(N4420="Sci-Fi",Predictive_Model!$D$58,0)))))))))</f>
        <v>8.6614033102473421E-5</v>
      </c>
      <c r="V4420" s="3" t="str">
        <f t="shared" si="686"/>
        <v>Low</v>
      </c>
      <c r="W4420" s="6">
        <f t="shared" si="687"/>
        <v>1.5581864555134967E-3</v>
      </c>
      <c r="X4420" s="3" t="str">
        <f t="shared" si="688"/>
        <v>Monitor</v>
      </c>
      <c r="Y4420" s="3" t="str">
        <f t="shared" si="689"/>
        <v>OK</v>
      </c>
    </row>
    <row r="4421" spans="1:25" x14ac:dyDescent="0.25">
      <c r="A4421" s="3" t="str">
        <f>Raw_Data!A4421</f>
        <v>95a26a20-22a0-452e-a647-851b418f41de</v>
      </c>
      <c r="B4421" s="3">
        <f>Raw_Data!B4421</f>
        <v>34</v>
      </c>
      <c r="C4421" s="3" t="str">
        <f>Raw_Data!C4421</f>
        <v>Other</v>
      </c>
      <c r="D4421" s="3" t="str">
        <f>Raw_Data!D4421</f>
        <v>Premium</v>
      </c>
      <c r="E4421" s="3">
        <f>Raw_Data!E4421</f>
        <v>22.76</v>
      </c>
      <c r="F4421" s="3">
        <f>Raw_Data!F4421</f>
        <v>59</v>
      </c>
      <c r="G4421" s="3" t="str">
        <f>Raw_Data!G4421</f>
        <v>North America</v>
      </c>
      <c r="H4421" s="3" t="str">
        <f>Raw_Data!H4421</f>
        <v>Laptop</v>
      </c>
      <c r="I4421" s="3">
        <f>Raw_Data!I4421</f>
        <v>17.989999999999998</v>
      </c>
      <c r="J4421" s="3">
        <f>Raw_Data!J4421</f>
        <v>0</v>
      </c>
      <c r="K4421" s="3" t="str">
        <f>Raw_Data!K4421</f>
        <v>Credit Card</v>
      </c>
      <c r="L4421" s="3">
        <f>Raw_Data!L4421</f>
        <v>3</v>
      </c>
      <c r="M4421" s="3">
        <f>Raw_Data!M4421</f>
        <v>0.38</v>
      </c>
      <c r="N4421" s="3" t="str">
        <f>Raw_Data!N4421</f>
        <v>Action</v>
      </c>
      <c r="O4421" s="3" t="str">
        <f t="shared" ref="O4421:O4484" si="690">IF(B4421&lt;25,"18-24",IF(B4421&lt;35,"25-34",IF(B4421&lt;45,"35-44",IF(B4421&lt;55,"45-54","55-70"))))</f>
        <v>25-34</v>
      </c>
      <c r="P4421" s="3" t="str">
        <f t="shared" ref="P4421:P4484" si="691">IF(E4421&lt;10,"&lt;10h",IF(E4421&lt;25,"10-24h",IF(E4421&lt;50,"25-49h","50h+")))</f>
        <v>10-24h</v>
      </c>
      <c r="Q4421" s="3" t="str">
        <f t="shared" ref="Q4421:Q4484" si="692">IF(F4421&lt;=7,"0-7d",IF(F4421&lt;=21,"8-21d",IF(F4421&lt;=45,"22-45d","46-60d")))</f>
        <v>46-60d</v>
      </c>
      <c r="R4421" s="3" t="str">
        <f t="shared" ref="R4421:R4484" si="693">IF(AND(E4421&gt;=25,F4421&lt;=21),"High",IF(OR(E4421&gt;=10,F4421&lt;=45),"Medium","Low"))</f>
        <v>Medium</v>
      </c>
      <c r="S4421" s="3" t="str">
        <f t="shared" ref="S4421:S4484" si="694">IF(I4421&lt;10,"Low",IF(I4421&lt;16,"Mid","High"))</f>
        <v>High</v>
      </c>
      <c r="T4421" s="3" t="str">
        <f t="shared" ref="T4421:T4484" si="695">IF(J4421=1,"Churned","Active")</f>
        <v>Active</v>
      </c>
      <c r="U4421" s="4">
        <f>1/(1+EXP(-(Predictive_Model!$B$5+((B4421-Predictive_Model!$B$20)/Predictive_Model!$C$20)*Predictive_Model!$D$20+((E4421-Predictive_Model!$B$21)/Predictive_Model!$C$21)*Predictive_Model!$D$21+((F4421-Predictive_Model!$B$22)/Predictive_Model!$C$22)*Predictive_Model!$D$22+((I4421-Predictive_Model!$B$23)/Predictive_Model!$C$23)*Predictive_Model!$D$23+((L4421-Predictive_Model!$B$24)/Predictive_Model!$C$24)*Predictive_Model!$D$24+((M4421-Predictive_Model!$B$25)/Predictive_Model!$C$25)*Predictive_Model!$D$25+IF(C4421="Male",Predictive_Model!$D$31,IF(C4421="Other",Predictive_Model!$D$32,0))+IF(D4421="Premium",Predictive_Model!$D$34,IF(D4421="Standard",Predictive_Model!$D$35,0))+IF(G4421="Asia",Predictive_Model!$D$37,IF(G4421="Europe",Predictive_Model!$D$38,IF(G4421="North America",Predictive_Model!$D$39,IF(G4421="Oceania",Predictive_Model!$D$40,IF(G4421="South America",Predictive_Model!$D$41,0)))))+IF(H4421="Laptop",Predictive_Model!$D$43,IF(H4421="Mobile",Predictive_Model!$D$44,IF(H4421="TV",Predictive_Model!$D$45,IF(H4421="Tablet",Predictive_Model!$D$46,0))))+IF(K4421="Crypto",Predictive_Model!$D$48,IF(K4421="Debit Card",Predictive_Model!$D$49,IF(K4421="Gift Card",Predictive_Model!$D$50,IF(K4421="PayPal",Predictive_Model!$D$51,0))))+IF(N4421="Comedy",Predictive_Model!$D$53,IF(N4421="Documentary",Predictive_Model!$D$54,IF(N4421="Drama",Predictive_Model!$D$55,IF(N4421="Horror",Predictive_Model!$D$56,IF(N4421="Romance",Predictive_Model!$D$57,IF(N4421="Sci-Fi",Predictive_Model!$D$58,0)))))))))</f>
        <v>0.52172786452696174</v>
      </c>
      <c r="V4421" s="3" t="str">
        <f t="shared" ref="V4421:V4484" si="696">IF(U4421&gt;=0.75,"Critical",IF(U4421&gt;=0.5,"High",IF(U4421&gt;=0.25,"Medium","Low")))</f>
        <v>High</v>
      </c>
      <c r="W4421" s="6">
        <f t="shared" ref="W4421:W4484" si="697">IF(J4421=1,I4421,I4421*U4421)</f>
        <v>9.3858842828400402</v>
      </c>
      <c r="X4421" s="3" t="str">
        <f t="shared" ref="X4421:X4484" si="698">IF(AND(V4421="Critical",I4421&gt;=15),"Priority 1",IF(OR(V4421="Critical",AND(V4421="High",F4421&gt;21)),"Priority 2","Monitor"))</f>
        <v>Priority 2</v>
      </c>
      <c r="Y4421" s="3" t="str">
        <f t="shared" ref="Y4421:Y4484" si="699">IF(COUNTA(A4421:N4421)=14,"OK","CHECK")</f>
        <v>OK</v>
      </c>
    </row>
    <row r="4422" spans="1:25" x14ac:dyDescent="0.25">
      <c r="A4422" s="3" t="str">
        <f>Raw_Data!A4422</f>
        <v>895ad12a-717f-4427-9caf-bdbc0b6bb987</v>
      </c>
      <c r="B4422" s="3">
        <f>Raw_Data!B4422</f>
        <v>68</v>
      </c>
      <c r="C4422" s="3" t="str">
        <f>Raw_Data!C4422</f>
        <v>Other</v>
      </c>
      <c r="D4422" s="3" t="str">
        <f>Raw_Data!D4422</f>
        <v>Premium</v>
      </c>
      <c r="E4422" s="3">
        <f>Raw_Data!E4422</f>
        <v>5.61</v>
      </c>
      <c r="F4422" s="3">
        <f>Raw_Data!F4422</f>
        <v>41</v>
      </c>
      <c r="G4422" s="3" t="str">
        <f>Raw_Data!G4422</f>
        <v>Africa</v>
      </c>
      <c r="H4422" s="3" t="str">
        <f>Raw_Data!H4422</f>
        <v>TV</v>
      </c>
      <c r="I4422" s="3">
        <f>Raw_Data!I4422</f>
        <v>17.989999999999998</v>
      </c>
      <c r="J4422" s="3">
        <f>Raw_Data!J4422</f>
        <v>1</v>
      </c>
      <c r="K4422" s="3" t="str">
        <f>Raw_Data!K4422</f>
        <v>PayPal</v>
      </c>
      <c r="L4422" s="3">
        <f>Raw_Data!L4422</f>
        <v>1</v>
      </c>
      <c r="M4422" s="3">
        <f>Raw_Data!M4422</f>
        <v>0.13</v>
      </c>
      <c r="N4422" s="3" t="str">
        <f>Raw_Data!N4422</f>
        <v>Action</v>
      </c>
      <c r="O4422" s="3" t="str">
        <f t="shared" si="690"/>
        <v>55-70</v>
      </c>
      <c r="P4422" s="3" t="str">
        <f t="shared" si="691"/>
        <v>&lt;10h</v>
      </c>
      <c r="Q4422" s="3" t="str">
        <f t="shared" si="692"/>
        <v>22-45d</v>
      </c>
      <c r="R4422" s="3" t="str">
        <f t="shared" si="693"/>
        <v>Medium</v>
      </c>
      <c r="S4422" s="3" t="str">
        <f t="shared" si="694"/>
        <v>High</v>
      </c>
      <c r="T4422" s="3" t="str">
        <f t="shared" si="695"/>
        <v>Churned</v>
      </c>
      <c r="U4422" s="4">
        <f>1/(1+EXP(-(Predictive_Model!$B$5+((B4422-Predictive_Model!$B$20)/Predictive_Model!$C$20)*Predictive_Model!$D$20+((E4422-Predictive_Model!$B$21)/Predictive_Model!$C$21)*Predictive_Model!$D$21+((F4422-Predictive_Model!$B$22)/Predictive_Model!$C$22)*Predictive_Model!$D$22+((I4422-Predictive_Model!$B$23)/Predictive_Model!$C$23)*Predictive_Model!$D$23+((L4422-Predictive_Model!$B$24)/Predictive_Model!$C$24)*Predictive_Model!$D$24+((M4422-Predictive_Model!$B$25)/Predictive_Model!$C$25)*Predictive_Model!$D$25+IF(C4422="Male",Predictive_Model!$D$31,IF(C4422="Other",Predictive_Model!$D$32,0))+IF(D4422="Premium",Predictive_Model!$D$34,IF(D4422="Standard",Predictive_Model!$D$35,0))+IF(G4422="Asia",Predictive_Model!$D$37,IF(G4422="Europe",Predictive_Model!$D$38,IF(G4422="North America",Predictive_Model!$D$39,IF(G4422="Oceania",Predictive_Model!$D$40,IF(G4422="South America",Predictive_Model!$D$41,0)))))+IF(H4422="Laptop",Predictive_Model!$D$43,IF(H4422="Mobile",Predictive_Model!$D$44,IF(H4422="TV",Predictive_Model!$D$45,IF(H4422="Tablet",Predictive_Model!$D$46,0))))+IF(K4422="Crypto",Predictive_Model!$D$48,IF(K4422="Debit Card",Predictive_Model!$D$49,IF(K4422="Gift Card",Predictive_Model!$D$50,IF(K4422="PayPal",Predictive_Model!$D$51,0))))+IF(N4422="Comedy",Predictive_Model!$D$53,IF(N4422="Documentary",Predictive_Model!$D$54,IF(N4422="Drama",Predictive_Model!$D$55,IF(N4422="Horror",Predictive_Model!$D$56,IF(N4422="Romance",Predictive_Model!$D$57,IF(N4422="Sci-Fi",Predictive_Model!$D$58,0)))))))))</f>
        <v>0.99075443889709847</v>
      </c>
      <c r="V4422" s="3" t="str">
        <f t="shared" si="696"/>
        <v>Critical</v>
      </c>
      <c r="W4422" s="6">
        <f t="shared" si="697"/>
        <v>17.989999999999998</v>
      </c>
      <c r="X4422" s="3" t="str">
        <f t="shared" si="698"/>
        <v>Priority 1</v>
      </c>
      <c r="Y4422" s="3" t="str">
        <f t="shared" si="699"/>
        <v>OK</v>
      </c>
    </row>
    <row r="4423" spans="1:25" x14ac:dyDescent="0.25">
      <c r="A4423" s="3" t="str">
        <f>Raw_Data!A4423</f>
        <v>ae62aa52-5971-4017-a0d9-f7968e105e3a</v>
      </c>
      <c r="B4423" s="3">
        <f>Raw_Data!B4423</f>
        <v>20</v>
      </c>
      <c r="C4423" s="3" t="str">
        <f>Raw_Data!C4423</f>
        <v>Male</v>
      </c>
      <c r="D4423" s="3" t="str">
        <f>Raw_Data!D4423</f>
        <v>Basic</v>
      </c>
      <c r="E4423" s="3">
        <f>Raw_Data!E4423</f>
        <v>2.16</v>
      </c>
      <c r="F4423" s="3">
        <f>Raw_Data!F4423</f>
        <v>28</v>
      </c>
      <c r="G4423" s="3" t="str">
        <f>Raw_Data!G4423</f>
        <v>Europe</v>
      </c>
      <c r="H4423" s="3" t="str">
        <f>Raw_Data!H4423</f>
        <v>Desktop</v>
      </c>
      <c r="I4423" s="3">
        <f>Raw_Data!I4423</f>
        <v>8.99</v>
      </c>
      <c r="J4423" s="3">
        <f>Raw_Data!J4423</f>
        <v>1</v>
      </c>
      <c r="K4423" s="3" t="str">
        <f>Raw_Data!K4423</f>
        <v>Credit Card</v>
      </c>
      <c r="L4423" s="3">
        <f>Raw_Data!L4423</f>
        <v>1</v>
      </c>
      <c r="M4423" s="3">
        <f>Raw_Data!M4423</f>
        <v>7.0000000000000007E-2</v>
      </c>
      <c r="N4423" s="3" t="str">
        <f>Raw_Data!N4423</f>
        <v>Documentary</v>
      </c>
      <c r="O4423" s="3" t="str">
        <f t="shared" si="690"/>
        <v>18-24</v>
      </c>
      <c r="P4423" s="3" t="str">
        <f t="shared" si="691"/>
        <v>&lt;10h</v>
      </c>
      <c r="Q4423" s="3" t="str">
        <f t="shared" si="692"/>
        <v>22-45d</v>
      </c>
      <c r="R4423" s="3" t="str">
        <f t="shared" si="693"/>
        <v>Medium</v>
      </c>
      <c r="S4423" s="3" t="str">
        <f t="shared" si="694"/>
        <v>Low</v>
      </c>
      <c r="T4423" s="3" t="str">
        <f t="shared" si="695"/>
        <v>Churned</v>
      </c>
      <c r="U4423" s="4">
        <f>1/(1+EXP(-(Predictive_Model!$B$5+((B4423-Predictive_Model!$B$20)/Predictive_Model!$C$20)*Predictive_Model!$D$20+((E4423-Predictive_Model!$B$21)/Predictive_Model!$C$21)*Predictive_Model!$D$21+((F4423-Predictive_Model!$B$22)/Predictive_Model!$C$22)*Predictive_Model!$D$22+((I4423-Predictive_Model!$B$23)/Predictive_Model!$C$23)*Predictive_Model!$D$23+((L4423-Predictive_Model!$B$24)/Predictive_Model!$C$24)*Predictive_Model!$D$24+((M4423-Predictive_Model!$B$25)/Predictive_Model!$C$25)*Predictive_Model!$D$25+IF(C4423="Male",Predictive_Model!$D$31,IF(C4423="Other",Predictive_Model!$D$32,0))+IF(D4423="Premium",Predictive_Model!$D$34,IF(D4423="Standard",Predictive_Model!$D$35,0))+IF(G4423="Asia",Predictive_Model!$D$37,IF(G4423="Europe",Predictive_Model!$D$38,IF(G4423="North America",Predictive_Model!$D$39,IF(G4423="Oceania",Predictive_Model!$D$40,IF(G4423="South America",Predictive_Model!$D$41,0)))))+IF(H4423="Laptop",Predictive_Model!$D$43,IF(H4423="Mobile",Predictive_Model!$D$44,IF(H4423="TV",Predictive_Model!$D$45,IF(H4423="Tablet",Predictive_Model!$D$46,0))))+IF(K4423="Crypto",Predictive_Model!$D$48,IF(K4423="Debit Card",Predictive_Model!$D$49,IF(K4423="Gift Card",Predictive_Model!$D$50,IF(K4423="PayPal",Predictive_Model!$D$51,0))))+IF(N4423="Comedy",Predictive_Model!$D$53,IF(N4423="Documentary",Predictive_Model!$D$54,IF(N4423="Drama",Predictive_Model!$D$55,IF(N4423="Horror",Predictive_Model!$D$56,IF(N4423="Romance",Predictive_Model!$D$57,IF(N4423="Sci-Fi",Predictive_Model!$D$58,0)))))))))</f>
        <v>0.99941493943546467</v>
      </c>
      <c r="V4423" s="3" t="str">
        <f t="shared" si="696"/>
        <v>Critical</v>
      </c>
      <c r="W4423" s="6">
        <f t="shared" si="697"/>
        <v>8.99</v>
      </c>
      <c r="X4423" s="3" t="str">
        <f t="shared" si="698"/>
        <v>Priority 2</v>
      </c>
      <c r="Y4423" s="3" t="str">
        <f t="shared" si="699"/>
        <v>OK</v>
      </c>
    </row>
    <row r="4424" spans="1:25" x14ac:dyDescent="0.25">
      <c r="A4424" s="3" t="str">
        <f>Raw_Data!A4424</f>
        <v>d99b28e5-4ecf-4ac4-871b-e205b421c803</v>
      </c>
      <c r="B4424" s="3">
        <f>Raw_Data!B4424</f>
        <v>55</v>
      </c>
      <c r="C4424" s="3" t="str">
        <f>Raw_Data!C4424</f>
        <v>Male</v>
      </c>
      <c r="D4424" s="3" t="str">
        <f>Raw_Data!D4424</f>
        <v>Standard</v>
      </c>
      <c r="E4424" s="3">
        <f>Raw_Data!E4424</f>
        <v>13.16</v>
      </c>
      <c r="F4424" s="3">
        <f>Raw_Data!F4424</f>
        <v>57</v>
      </c>
      <c r="G4424" s="3" t="str">
        <f>Raw_Data!G4424</f>
        <v>Africa</v>
      </c>
      <c r="H4424" s="3" t="str">
        <f>Raw_Data!H4424</f>
        <v>Mobile</v>
      </c>
      <c r="I4424" s="3">
        <f>Raw_Data!I4424</f>
        <v>13.99</v>
      </c>
      <c r="J4424" s="3">
        <f>Raw_Data!J4424</f>
        <v>1</v>
      </c>
      <c r="K4424" s="3" t="str">
        <f>Raw_Data!K4424</f>
        <v>Crypto</v>
      </c>
      <c r="L4424" s="3">
        <f>Raw_Data!L4424</f>
        <v>5</v>
      </c>
      <c r="M4424" s="3">
        <f>Raw_Data!M4424</f>
        <v>0.23</v>
      </c>
      <c r="N4424" s="3" t="str">
        <f>Raw_Data!N4424</f>
        <v>Sci-Fi</v>
      </c>
      <c r="O4424" s="3" t="str">
        <f t="shared" si="690"/>
        <v>55-70</v>
      </c>
      <c r="P4424" s="3" t="str">
        <f t="shared" si="691"/>
        <v>10-24h</v>
      </c>
      <c r="Q4424" s="3" t="str">
        <f t="shared" si="692"/>
        <v>46-60d</v>
      </c>
      <c r="R4424" s="3" t="str">
        <f t="shared" si="693"/>
        <v>Medium</v>
      </c>
      <c r="S4424" s="3" t="str">
        <f t="shared" si="694"/>
        <v>Mid</v>
      </c>
      <c r="T4424" s="3" t="str">
        <f t="shared" si="695"/>
        <v>Churned</v>
      </c>
      <c r="U4424" s="4">
        <f>1/(1+EXP(-(Predictive_Model!$B$5+((B4424-Predictive_Model!$B$20)/Predictive_Model!$C$20)*Predictive_Model!$D$20+((E4424-Predictive_Model!$B$21)/Predictive_Model!$C$21)*Predictive_Model!$D$21+((F4424-Predictive_Model!$B$22)/Predictive_Model!$C$22)*Predictive_Model!$D$22+((I4424-Predictive_Model!$B$23)/Predictive_Model!$C$23)*Predictive_Model!$D$23+((L4424-Predictive_Model!$B$24)/Predictive_Model!$C$24)*Predictive_Model!$D$24+((M4424-Predictive_Model!$B$25)/Predictive_Model!$C$25)*Predictive_Model!$D$25+IF(C4424="Male",Predictive_Model!$D$31,IF(C4424="Other",Predictive_Model!$D$32,0))+IF(D4424="Premium",Predictive_Model!$D$34,IF(D4424="Standard",Predictive_Model!$D$35,0))+IF(G4424="Asia",Predictive_Model!$D$37,IF(G4424="Europe",Predictive_Model!$D$38,IF(G4424="North America",Predictive_Model!$D$39,IF(G4424="Oceania",Predictive_Model!$D$40,IF(G4424="South America",Predictive_Model!$D$41,0)))))+IF(H4424="Laptop",Predictive_Model!$D$43,IF(H4424="Mobile",Predictive_Model!$D$44,IF(H4424="TV",Predictive_Model!$D$45,IF(H4424="Tablet",Predictive_Model!$D$46,0))))+IF(K4424="Crypto",Predictive_Model!$D$48,IF(K4424="Debit Card",Predictive_Model!$D$49,IF(K4424="Gift Card",Predictive_Model!$D$50,IF(K4424="PayPal",Predictive_Model!$D$51,0))))+IF(N4424="Comedy",Predictive_Model!$D$53,IF(N4424="Documentary",Predictive_Model!$D$54,IF(N4424="Drama",Predictive_Model!$D$55,IF(N4424="Horror",Predictive_Model!$D$56,IF(N4424="Romance",Predictive_Model!$D$57,IF(N4424="Sci-Fi",Predictive_Model!$D$58,0)))))))))</f>
        <v>0.99260130976732674</v>
      </c>
      <c r="V4424" s="3" t="str">
        <f t="shared" si="696"/>
        <v>Critical</v>
      </c>
      <c r="W4424" s="6">
        <f t="shared" si="697"/>
        <v>13.99</v>
      </c>
      <c r="X4424" s="3" t="str">
        <f t="shared" si="698"/>
        <v>Priority 2</v>
      </c>
      <c r="Y4424" s="3" t="str">
        <f t="shared" si="699"/>
        <v>OK</v>
      </c>
    </row>
    <row r="4425" spans="1:25" x14ac:dyDescent="0.25">
      <c r="A4425" s="3" t="str">
        <f>Raw_Data!A4425</f>
        <v>62978367-96e2-470a-be63-38060506031d</v>
      </c>
      <c r="B4425" s="3">
        <f>Raw_Data!B4425</f>
        <v>68</v>
      </c>
      <c r="C4425" s="3" t="str">
        <f>Raw_Data!C4425</f>
        <v>Female</v>
      </c>
      <c r="D4425" s="3" t="str">
        <f>Raw_Data!D4425</f>
        <v>Premium</v>
      </c>
      <c r="E4425" s="3">
        <f>Raw_Data!E4425</f>
        <v>10.16</v>
      </c>
      <c r="F4425" s="3">
        <f>Raw_Data!F4425</f>
        <v>25</v>
      </c>
      <c r="G4425" s="3" t="str">
        <f>Raw_Data!G4425</f>
        <v>Africa</v>
      </c>
      <c r="H4425" s="3" t="str">
        <f>Raw_Data!H4425</f>
        <v>Tablet</v>
      </c>
      <c r="I4425" s="3">
        <f>Raw_Data!I4425</f>
        <v>17.989999999999998</v>
      </c>
      <c r="J4425" s="3">
        <f>Raw_Data!J4425</f>
        <v>0</v>
      </c>
      <c r="K4425" s="3" t="str">
        <f>Raw_Data!K4425</f>
        <v>Debit Card</v>
      </c>
      <c r="L4425" s="3">
        <f>Raw_Data!L4425</f>
        <v>3</v>
      </c>
      <c r="M4425" s="3">
        <f>Raw_Data!M4425</f>
        <v>0.39</v>
      </c>
      <c r="N4425" s="3" t="str">
        <f>Raw_Data!N4425</f>
        <v>Horror</v>
      </c>
      <c r="O4425" s="3" t="str">
        <f t="shared" si="690"/>
        <v>55-70</v>
      </c>
      <c r="P4425" s="3" t="str">
        <f t="shared" si="691"/>
        <v>10-24h</v>
      </c>
      <c r="Q4425" s="3" t="str">
        <f t="shared" si="692"/>
        <v>22-45d</v>
      </c>
      <c r="R4425" s="3" t="str">
        <f t="shared" si="693"/>
        <v>Medium</v>
      </c>
      <c r="S4425" s="3" t="str">
        <f t="shared" si="694"/>
        <v>High</v>
      </c>
      <c r="T4425" s="3" t="str">
        <f t="shared" si="695"/>
        <v>Active</v>
      </c>
      <c r="U4425" s="4">
        <f>1/(1+EXP(-(Predictive_Model!$B$5+((B4425-Predictive_Model!$B$20)/Predictive_Model!$C$20)*Predictive_Model!$D$20+((E4425-Predictive_Model!$B$21)/Predictive_Model!$C$21)*Predictive_Model!$D$21+((F4425-Predictive_Model!$B$22)/Predictive_Model!$C$22)*Predictive_Model!$D$22+((I4425-Predictive_Model!$B$23)/Predictive_Model!$C$23)*Predictive_Model!$D$23+((L4425-Predictive_Model!$B$24)/Predictive_Model!$C$24)*Predictive_Model!$D$24+((M4425-Predictive_Model!$B$25)/Predictive_Model!$C$25)*Predictive_Model!$D$25+IF(C4425="Male",Predictive_Model!$D$31,IF(C4425="Other",Predictive_Model!$D$32,0))+IF(D4425="Premium",Predictive_Model!$D$34,IF(D4425="Standard",Predictive_Model!$D$35,0))+IF(G4425="Asia",Predictive_Model!$D$37,IF(G4425="Europe",Predictive_Model!$D$38,IF(G4425="North America",Predictive_Model!$D$39,IF(G4425="Oceania",Predictive_Model!$D$40,IF(G4425="South America",Predictive_Model!$D$41,0)))))+IF(H4425="Laptop",Predictive_Model!$D$43,IF(H4425="Mobile",Predictive_Model!$D$44,IF(H4425="TV",Predictive_Model!$D$45,IF(H4425="Tablet",Predictive_Model!$D$46,0))))+IF(K4425="Crypto",Predictive_Model!$D$48,IF(K4425="Debit Card",Predictive_Model!$D$49,IF(K4425="Gift Card",Predictive_Model!$D$50,IF(K4425="PayPal",Predictive_Model!$D$51,0))))+IF(N4425="Comedy",Predictive_Model!$D$53,IF(N4425="Documentary",Predictive_Model!$D$54,IF(N4425="Drama",Predictive_Model!$D$55,IF(N4425="Horror",Predictive_Model!$D$56,IF(N4425="Romance",Predictive_Model!$D$57,IF(N4425="Sci-Fi",Predictive_Model!$D$58,0)))))))))</f>
        <v>0.69151289094677093</v>
      </c>
      <c r="V4425" s="3" t="str">
        <f t="shared" si="696"/>
        <v>High</v>
      </c>
      <c r="W4425" s="6">
        <f t="shared" si="697"/>
        <v>12.440316908132408</v>
      </c>
      <c r="X4425" s="3" t="str">
        <f t="shared" si="698"/>
        <v>Priority 2</v>
      </c>
      <c r="Y4425" s="3" t="str">
        <f t="shared" si="699"/>
        <v>OK</v>
      </c>
    </row>
    <row r="4426" spans="1:25" x14ac:dyDescent="0.25">
      <c r="A4426" s="3" t="str">
        <f>Raw_Data!A4426</f>
        <v>ebf470a5-4f3b-4a61-906e-244e5b4178cc</v>
      </c>
      <c r="B4426" s="3">
        <f>Raw_Data!B4426</f>
        <v>24</v>
      </c>
      <c r="C4426" s="3" t="str">
        <f>Raw_Data!C4426</f>
        <v>Female</v>
      </c>
      <c r="D4426" s="3" t="str">
        <f>Raw_Data!D4426</f>
        <v>Standard</v>
      </c>
      <c r="E4426" s="3">
        <f>Raw_Data!E4426</f>
        <v>35.74</v>
      </c>
      <c r="F4426" s="3">
        <f>Raw_Data!F4426</f>
        <v>48</v>
      </c>
      <c r="G4426" s="3" t="str">
        <f>Raw_Data!G4426</f>
        <v>South America</v>
      </c>
      <c r="H4426" s="3" t="str">
        <f>Raw_Data!H4426</f>
        <v>Desktop</v>
      </c>
      <c r="I4426" s="3">
        <f>Raw_Data!I4426</f>
        <v>13.99</v>
      </c>
      <c r="J4426" s="3">
        <f>Raw_Data!J4426</f>
        <v>0</v>
      </c>
      <c r="K4426" s="3" t="str">
        <f>Raw_Data!K4426</f>
        <v>Credit Card</v>
      </c>
      <c r="L4426" s="3">
        <f>Raw_Data!L4426</f>
        <v>1</v>
      </c>
      <c r="M4426" s="3">
        <f>Raw_Data!M4426</f>
        <v>0.73</v>
      </c>
      <c r="N4426" s="3" t="str">
        <f>Raw_Data!N4426</f>
        <v>Comedy</v>
      </c>
      <c r="O4426" s="3" t="str">
        <f t="shared" si="690"/>
        <v>18-24</v>
      </c>
      <c r="P4426" s="3" t="str">
        <f t="shared" si="691"/>
        <v>25-49h</v>
      </c>
      <c r="Q4426" s="3" t="str">
        <f t="shared" si="692"/>
        <v>46-60d</v>
      </c>
      <c r="R4426" s="3" t="str">
        <f t="shared" si="693"/>
        <v>Medium</v>
      </c>
      <c r="S4426" s="3" t="str">
        <f t="shared" si="694"/>
        <v>Mid</v>
      </c>
      <c r="T4426" s="3" t="str">
        <f t="shared" si="695"/>
        <v>Active</v>
      </c>
      <c r="U4426" s="4">
        <f>1/(1+EXP(-(Predictive_Model!$B$5+((B4426-Predictive_Model!$B$20)/Predictive_Model!$C$20)*Predictive_Model!$D$20+((E4426-Predictive_Model!$B$21)/Predictive_Model!$C$21)*Predictive_Model!$D$21+((F4426-Predictive_Model!$B$22)/Predictive_Model!$C$22)*Predictive_Model!$D$22+((I4426-Predictive_Model!$B$23)/Predictive_Model!$C$23)*Predictive_Model!$D$23+((L4426-Predictive_Model!$B$24)/Predictive_Model!$C$24)*Predictive_Model!$D$24+((M4426-Predictive_Model!$B$25)/Predictive_Model!$C$25)*Predictive_Model!$D$25+IF(C4426="Male",Predictive_Model!$D$31,IF(C4426="Other",Predictive_Model!$D$32,0))+IF(D4426="Premium",Predictive_Model!$D$34,IF(D4426="Standard",Predictive_Model!$D$35,0))+IF(G4426="Asia",Predictive_Model!$D$37,IF(G4426="Europe",Predictive_Model!$D$38,IF(G4426="North America",Predictive_Model!$D$39,IF(G4426="Oceania",Predictive_Model!$D$40,IF(G4426="South America",Predictive_Model!$D$41,0)))))+IF(H4426="Laptop",Predictive_Model!$D$43,IF(H4426="Mobile",Predictive_Model!$D$44,IF(H4426="TV",Predictive_Model!$D$45,IF(H4426="Tablet",Predictive_Model!$D$46,0))))+IF(K4426="Crypto",Predictive_Model!$D$48,IF(K4426="Debit Card",Predictive_Model!$D$49,IF(K4426="Gift Card",Predictive_Model!$D$50,IF(K4426="PayPal",Predictive_Model!$D$51,0))))+IF(N4426="Comedy",Predictive_Model!$D$53,IF(N4426="Documentary",Predictive_Model!$D$54,IF(N4426="Drama",Predictive_Model!$D$55,IF(N4426="Horror",Predictive_Model!$D$56,IF(N4426="Romance",Predictive_Model!$D$57,IF(N4426="Sci-Fi",Predictive_Model!$D$58,0)))))))))</f>
        <v>6.7187810680090457E-2</v>
      </c>
      <c r="V4426" s="3" t="str">
        <f t="shared" si="696"/>
        <v>Low</v>
      </c>
      <c r="W4426" s="6">
        <f t="shared" si="697"/>
        <v>0.93995747141446551</v>
      </c>
      <c r="X4426" s="3" t="str">
        <f t="shared" si="698"/>
        <v>Monitor</v>
      </c>
      <c r="Y4426" s="3" t="str">
        <f t="shared" si="699"/>
        <v>OK</v>
      </c>
    </row>
    <row r="4427" spans="1:25" x14ac:dyDescent="0.25">
      <c r="A4427" s="3" t="str">
        <f>Raw_Data!A4427</f>
        <v>155fbfe6-62e7-4937-aecd-8b8c14595c20</v>
      </c>
      <c r="B4427" s="3">
        <f>Raw_Data!B4427</f>
        <v>48</v>
      </c>
      <c r="C4427" s="3" t="str">
        <f>Raw_Data!C4427</f>
        <v>Male</v>
      </c>
      <c r="D4427" s="3" t="str">
        <f>Raw_Data!D4427</f>
        <v>Basic</v>
      </c>
      <c r="E4427" s="3">
        <f>Raw_Data!E4427</f>
        <v>0.91</v>
      </c>
      <c r="F4427" s="3">
        <f>Raw_Data!F4427</f>
        <v>38</v>
      </c>
      <c r="G4427" s="3" t="str">
        <f>Raw_Data!G4427</f>
        <v>South America</v>
      </c>
      <c r="H4427" s="3" t="str">
        <f>Raw_Data!H4427</f>
        <v>Tablet</v>
      </c>
      <c r="I4427" s="3">
        <f>Raw_Data!I4427</f>
        <v>8.99</v>
      </c>
      <c r="J4427" s="3">
        <f>Raw_Data!J4427</f>
        <v>1</v>
      </c>
      <c r="K4427" s="3" t="str">
        <f>Raw_Data!K4427</f>
        <v>Debit Card</v>
      </c>
      <c r="L4427" s="3">
        <f>Raw_Data!L4427</f>
        <v>4</v>
      </c>
      <c r="M4427" s="3">
        <f>Raw_Data!M4427</f>
        <v>0.02</v>
      </c>
      <c r="N4427" s="3" t="str">
        <f>Raw_Data!N4427</f>
        <v>Romance</v>
      </c>
      <c r="O4427" s="3" t="str">
        <f t="shared" si="690"/>
        <v>45-54</v>
      </c>
      <c r="P4427" s="3" t="str">
        <f t="shared" si="691"/>
        <v>&lt;10h</v>
      </c>
      <c r="Q4427" s="3" t="str">
        <f t="shared" si="692"/>
        <v>22-45d</v>
      </c>
      <c r="R4427" s="3" t="str">
        <f t="shared" si="693"/>
        <v>Medium</v>
      </c>
      <c r="S4427" s="3" t="str">
        <f t="shared" si="694"/>
        <v>Low</v>
      </c>
      <c r="T4427" s="3" t="str">
        <f t="shared" si="695"/>
        <v>Churned</v>
      </c>
      <c r="U4427" s="4">
        <f>1/(1+EXP(-(Predictive_Model!$B$5+((B4427-Predictive_Model!$B$20)/Predictive_Model!$C$20)*Predictive_Model!$D$20+((E4427-Predictive_Model!$B$21)/Predictive_Model!$C$21)*Predictive_Model!$D$21+((F4427-Predictive_Model!$B$22)/Predictive_Model!$C$22)*Predictive_Model!$D$22+((I4427-Predictive_Model!$B$23)/Predictive_Model!$C$23)*Predictive_Model!$D$23+((L4427-Predictive_Model!$B$24)/Predictive_Model!$C$24)*Predictive_Model!$D$24+((M4427-Predictive_Model!$B$25)/Predictive_Model!$C$25)*Predictive_Model!$D$25+IF(C4427="Male",Predictive_Model!$D$31,IF(C4427="Other",Predictive_Model!$D$32,0))+IF(D4427="Premium",Predictive_Model!$D$34,IF(D4427="Standard",Predictive_Model!$D$35,0))+IF(G4427="Asia",Predictive_Model!$D$37,IF(G4427="Europe",Predictive_Model!$D$38,IF(G4427="North America",Predictive_Model!$D$39,IF(G4427="Oceania",Predictive_Model!$D$40,IF(G4427="South America",Predictive_Model!$D$41,0)))))+IF(H4427="Laptop",Predictive_Model!$D$43,IF(H4427="Mobile",Predictive_Model!$D$44,IF(H4427="TV",Predictive_Model!$D$45,IF(H4427="Tablet",Predictive_Model!$D$46,0))))+IF(K4427="Crypto",Predictive_Model!$D$48,IF(K4427="Debit Card",Predictive_Model!$D$49,IF(K4427="Gift Card",Predictive_Model!$D$50,IF(K4427="PayPal",Predictive_Model!$D$51,0))))+IF(N4427="Comedy",Predictive_Model!$D$53,IF(N4427="Documentary",Predictive_Model!$D$54,IF(N4427="Drama",Predictive_Model!$D$55,IF(N4427="Horror",Predictive_Model!$D$56,IF(N4427="Romance",Predictive_Model!$D$57,IF(N4427="Sci-Fi",Predictive_Model!$D$58,0)))))))))</f>
        <v>0.99972460654411133</v>
      </c>
      <c r="V4427" s="3" t="str">
        <f t="shared" si="696"/>
        <v>Critical</v>
      </c>
      <c r="W4427" s="6">
        <f t="shared" si="697"/>
        <v>8.99</v>
      </c>
      <c r="X4427" s="3" t="str">
        <f t="shared" si="698"/>
        <v>Priority 2</v>
      </c>
      <c r="Y4427" s="3" t="str">
        <f t="shared" si="699"/>
        <v>OK</v>
      </c>
    </row>
    <row r="4428" spans="1:25" x14ac:dyDescent="0.25">
      <c r="A4428" s="3" t="str">
        <f>Raw_Data!A4428</f>
        <v>f858d7a7-d4bb-4aeb-af27-6560bac0725f</v>
      </c>
      <c r="B4428" s="3">
        <f>Raw_Data!B4428</f>
        <v>46</v>
      </c>
      <c r="C4428" s="3" t="str">
        <f>Raw_Data!C4428</f>
        <v>Female</v>
      </c>
      <c r="D4428" s="3" t="str">
        <f>Raw_Data!D4428</f>
        <v>Standard</v>
      </c>
      <c r="E4428" s="3">
        <f>Raw_Data!E4428</f>
        <v>7.78</v>
      </c>
      <c r="F4428" s="3">
        <f>Raw_Data!F4428</f>
        <v>37</v>
      </c>
      <c r="G4428" s="3" t="str">
        <f>Raw_Data!G4428</f>
        <v>Africa</v>
      </c>
      <c r="H4428" s="3" t="str">
        <f>Raw_Data!H4428</f>
        <v>TV</v>
      </c>
      <c r="I4428" s="3">
        <f>Raw_Data!I4428</f>
        <v>13.99</v>
      </c>
      <c r="J4428" s="3">
        <f>Raw_Data!J4428</f>
        <v>1</v>
      </c>
      <c r="K4428" s="3" t="str">
        <f>Raw_Data!K4428</f>
        <v>Gift Card</v>
      </c>
      <c r="L4428" s="3">
        <f>Raw_Data!L4428</f>
        <v>4</v>
      </c>
      <c r="M4428" s="3">
        <f>Raw_Data!M4428</f>
        <v>0.2</v>
      </c>
      <c r="N4428" s="3" t="str">
        <f>Raw_Data!N4428</f>
        <v>Documentary</v>
      </c>
      <c r="O4428" s="3" t="str">
        <f t="shared" si="690"/>
        <v>45-54</v>
      </c>
      <c r="P4428" s="3" t="str">
        <f t="shared" si="691"/>
        <v>&lt;10h</v>
      </c>
      <c r="Q4428" s="3" t="str">
        <f t="shared" si="692"/>
        <v>22-45d</v>
      </c>
      <c r="R4428" s="3" t="str">
        <f t="shared" si="693"/>
        <v>Medium</v>
      </c>
      <c r="S4428" s="3" t="str">
        <f t="shared" si="694"/>
        <v>Mid</v>
      </c>
      <c r="T4428" s="3" t="str">
        <f t="shared" si="695"/>
        <v>Churned</v>
      </c>
      <c r="U4428" s="4">
        <f>1/(1+EXP(-(Predictive_Model!$B$5+((B4428-Predictive_Model!$B$20)/Predictive_Model!$C$20)*Predictive_Model!$D$20+((E4428-Predictive_Model!$B$21)/Predictive_Model!$C$21)*Predictive_Model!$D$21+((F4428-Predictive_Model!$B$22)/Predictive_Model!$C$22)*Predictive_Model!$D$22+((I4428-Predictive_Model!$B$23)/Predictive_Model!$C$23)*Predictive_Model!$D$23+((L4428-Predictive_Model!$B$24)/Predictive_Model!$C$24)*Predictive_Model!$D$24+((M4428-Predictive_Model!$B$25)/Predictive_Model!$C$25)*Predictive_Model!$D$25+IF(C4428="Male",Predictive_Model!$D$31,IF(C4428="Other",Predictive_Model!$D$32,0))+IF(D4428="Premium",Predictive_Model!$D$34,IF(D4428="Standard",Predictive_Model!$D$35,0))+IF(G4428="Asia",Predictive_Model!$D$37,IF(G4428="Europe",Predictive_Model!$D$38,IF(G4428="North America",Predictive_Model!$D$39,IF(G4428="Oceania",Predictive_Model!$D$40,IF(G4428="South America",Predictive_Model!$D$41,0)))))+IF(H4428="Laptop",Predictive_Model!$D$43,IF(H4428="Mobile",Predictive_Model!$D$44,IF(H4428="TV",Predictive_Model!$D$45,IF(H4428="Tablet",Predictive_Model!$D$46,0))))+IF(K4428="Crypto",Predictive_Model!$D$48,IF(K4428="Debit Card",Predictive_Model!$D$49,IF(K4428="Gift Card",Predictive_Model!$D$50,IF(K4428="PayPal",Predictive_Model!$D$51,0))))+IF(N4428="Comedy",Predictive_Model!$D$53,IF(N4428="Documentary",Predictive_Model!$D$54,IF(N4428="Drama",Predictive_Model!$D$55,IF(N4428="Horror",Predictive_Model!$D$56,IF(N4428="Romance",Predictive_Model!$D$57,IF(N4428="Sci-Fi",Predictive_Model!$D$58,0)))))))))</f>
        <v>0.96763424458813185</v>
      </c>
      <c r="V4428" s="3" t="str">
        <f t="shared" si="696"/>
        <v>Critical</v>
      </c>
      <c r="W4428" s="6">
        <f t="shared" si="697"/>
        <v>13.99</v>
      </c>
      <c r="X4428" s="3" t="str">
        <f t="shared" si="698"/>
        <v>Priority 2</v>
      </c>
      <c r="Y4428" s="3" t="str">
        <f t="shared" si="699"/>
        <v>OK</v>
      </c>
    </row>
    <row r="4429" spans="1:25" x14ac:dyDescent="0.25">
      <c r="A4429" s="3" t="str">
        <f>Raw_Data!A4429</f>
        <v>ff19f85a-c162-45d2-969d-836e7b33e80f</v>
      </c>
      <c r="B4429" s="3">
        <f>Raw_Data!B4429</f>
        <v>70</v>
      </c>
      <c r="C4429" s="3" t="str">
        <f>Raw_Data!C4429</f>
        <v>Other</v>
      </c>
      <c r="D4429" s="3" t="str">
        <f>Raw_Data!D4429</f>
        <v>Premium</v>
      </c>
      <c r="E4429" s="3">
        <f>Raw_Data!E4429</f>
        <v>4.55</v>
      </c>
      <c r="F4429" s="3">
        <f>Raw_Data!F4429</f>
        <v>22</v>
      </c>
      <c r="G4429" s="3" t="str">
        <f>Raw_Data!G4429</f>
        <v>Oceania</v>
      </c>
      <c r="H4429" s="3" t="str">
        <f>Raw_Data!H4429</f>
        <v>Mobile</v>
      </c>
      <c r="I4429" s="3">
        <f>Raw_Data!I4429</f>
        <v>17.989999999999998</v>
      </c>
      <c r="J4429" s="3">
        <f>Raw_Data!J4429</f>
        <v>1</v>
      </c>
      <c r="K4429" s="3" t="str">
        <f>Raw_Data!K4429</f>
        <v>Debit Card</v>
      </c>
      <c r="L4429" s="3">
        <f>Raw_Data!L4429</f>
        <v>1</v>
      </c>
      <c r="M4429" s="3">
        <f>Raw_Data!M4429</f>
        <v>0.2</v>
      </c>
      <c r="N4429" s="3" t="str">
        <f>Raw_Data!N4429</f>
        <v>Sci-Fi</v>
      </c>
      <c r="O4429" s="3" t="str">
        <f t="shared" si="690"/>
        <v>55-70</v>
      </c>
      <c r="P4429" s="3" t="str">
        <f t="shared" si="691"/>
        <v>&lt;10h</v>
      </c>
      <c r="Q4429" s="3" t="str">
        <f t="shared" si="692"/>
        <v>22-45d</v>
      </c>
      <c r="R4429" s="3" t="str">
        <f t="shared" si="693"/>
        <v>Medium</v>
      </c>
      <c r="S4429" s="3" t="str">
        <f t="shared" si="694"/>
        <v>High</v>
      </c>
      <c r="T4429" s="3" t="str">
        <f t="shared" si="695"/>
        <v>Churned</v>
      </c>
      <c r="U4429" s="4">
        <f>1/(1+EXP(-(Predictive_Model!$B$5+((B4429-Predictive_Model!$B$20)/Predictive_Model!$C$20)*Predictive_Model!$D$20+((E4429-Predictive_Model!$B$21)/Predictive_Model!$C$21)*Predictive_Model!$D$21+((F4429-Predictive_Model!$B$22)/Predictive_Model!$C$22)*Predictive_Model!$D$22+((I4429-Predictive_Model!$B$23)/Predictive_Model!$C$23)*Predictive_Model!$D$23+((L4429-Predictive_Model!$B$24)/Predictive_Model!$C$24)*Predictive_Model!$D$24+((M4429-Predictive_Model!$B$25)/Predictive_Model!$C$25)*Predictive_Model!$D$25+IF(C4429="Male",Predictive_Model!$D$31,IF(C4429="Other",Predictive_Model!$D$32,0))+IF(D4429="Premium",Predictive_Model!$D$34,IF(D4429="Standard",Predictive_Model!$D$35,0))+IF(G4429="Asia",Predictive_Model!$D$37,IF(G4429="Europe",Predictive_Model!$D$38,IF(G4429="North America",Predictive_Model!$D$39,IF(G4429="Oceania",Predictive_Model!$D$40,IF(G4429="South America",Predictive_Model!$D$41,0)))))+IF(H4429="Laptop",Predictive_Model!$D$43,IF(H4429="Mobile",Predictive_Model!$D$44,IF(H4429="TV",Predictive_Model!$D$45,IF(H4429="Tablet",Predictive_Model!$D$46,0))))+IF(K4429="Crypto",Predictive_Model!$D$48,IF(K4429="Debit Card",Predictive_Model!$D$49,IF(K4429="Gift Card",Predictive_Model!$D$50,IF(K4429="PayPal",Predictive_Model!$D$51,0))))+IF(N4429="Comedy",Predictive_Model!$D$53,IF(N4429="Documentary",Predictive_Model!$D$54,IF(N4429="Drama",Predictive_Model!$D$55,IF(N4429="Horror",Predictive_Model!$D$56,IF(N4429="Romance",Predictive_Model!$D$57,IF(N4429="Sci-Fi",Predictive_Model!$D$58,0)))))))))</f>
        <v>0.98633175562406705</v>
      </c>
      <c r="V4429" s="3" t="str">
        <f t="shared" si="696"/>
        <v>Critical</v>
      </c>
      <c r="W4429" s="6">
        <f t="shared" si="697"/>
        <v>17.989999999999998</v>
      </c>
      <c r="X4429" s="3" t="str">
        <f t="shared" si="698"/>
        <v>Priority 1</v>
      </c>
      <c r="Y4429" s="3" t="str">
        <f t="shared" si="699"/>
        <v>OK</v>
      </c>
    </row>
    <row r="4430" spans="1:25" x14ac:dyDescent="0.25">
      <c r="A4430" s="3" t="str">
        <f>Raw_Data!A4430</f>
        <v>cf64bda1-0bda-4e56-8478-81836f5b24d3</v>
      </c>
      <c r="B4430" s="3">
        <f>Raw_Data!B4430</f>
        <v>25</v>
      </c>
      <c r="C4430" s="3" t="str">
        <f>Raw_Data!C4430</f>
        <v>Male</v>
      </c>
      <c r="D4430" s="3" t="str">
        <f>Raw_Data!D4430</f>
        <v>Basic</v>
      </c>
      <c r="E4430" s="3">
        <f>Raw_Data!E4430</f>
        <v>22.21</v>
      </c>
      <c r="F4430" s="3">
        <f>Raw_Data!F4430</f>
        <v>57</v>
      </c>
      <c r="G4430" s="3" t="str">
        <f>Raw_Data!G4430</f>
        <v>South America</v>
      </c>
      <c r="H4430" s="3" t="str">
        <f>Raw_Data!H4430</f>
        <v>TV</v>
      </c>
      <c r="I4430" s="3">
        <f>Raw_Data!I4430</f>
        <v>8.99</v>
      </c>
      <c r="J4430" s="3">
        <f>Raw_Data!J4430</f>
        <v>1</v>
      </c>
      <c r="K4430" s="3" t="str">
        <f>Raw_Data!K4430</f>
        <v>Debit Card</v>
      </c>
      <c r="L4430" s="3">
        <f>Raw_Data!L4430</f>
        <v>3</v>
      </c>
      <c r="M4430" s="3">
        <f>Raw_Data!M4430</f>
        <v>0.38</v>
      </c>
      <c r="N4430" s="3" t="str">
        <f>Raw_Data!N4430</f>
        <v>Horror</v>
      </c>
      <c r="O4430" s="3" t="str">
        <f t="shared" si="690"/>
        <v>25-34</v>
      </c>
      <c r="P4430" s="3" t="str">
        <f t="shared" si="691"/>
        <v>10-24h</v>
      </c>
      <c r="Q4430" s="3" t="str">
        <f t="shared" si="692"/>
        <v>46-60d</v>
      </c>
      <c r="R4430" s="3" t="str">
        <f t="shared" si="693"/>
        <v>Medium</v>
      </c>
      <c r="S4430" s="3" t="str">
        <f t="shared" si="694"/>
        <v>Low</v>
      </c>
      <c r="T4430" s="3" t="str">
        <f t="shared" si="695"/>
        <v>Churned</v>
      </c>
      <c r="U4430" s="4">
        <f>1/(1+EXP(-(Predictive_Model!$B$5+((B4430-Predictive_Model!$B$20)/Predictive_Model!$C$20)*Predictive_Model!$D$20+((E4430-Predictive_Model!$B$21)/Predictive_Model!$C$21)*Predictive_Model!$D$21+((F4430-Predictive_Model!$B$22)/Predictive_Model!$C$22)*Predictive_Model!$D$22+((I4430-Predictive_Model!$B$23)/Predictive_Model!$C$23)*Predictive_Model!$D$23+((L4430-Predictive_Model!$B$24)/Predictive_Model!$C$24)*Predictive_Model!$D$24+((M4430-Predictive_Model!$B$25)/Predictive_Model!$C$25)*Predictive_Model!$D$25+IF(C4430="Male",Predictive_Model!$D$31,IF(C4430="Other",Predictive_Model!$D$32,0))+IF(D4430="Premium",Predictive_Model!$D$34,IF(D4430="Standard",Predictive_Model!$D$35,0))+IF(G4430="Asia",Predictive_Model!$D$37,IF(G4430="Europe",Predictive_Model!$D$38,IF(G4430="North America",Predictive_Model!$D$39,IF(G4430="Oceania",Predictive_Model!$D$40,IF(G4430="South America",Predictive_Model!$D$41,0)))))+IF(H4430="Laptop",Predictive_Model!$D$43,IF(H4430="Mobile",Predictive_Model!$D$44,IF(H4430="TV",Predictive_Model!$D$45,IF(H4430="Tablet",Predictive_Model!$D$46,0))))+IF(K4430="Crypto",Predictive_Model!$D$48,IF(K4430="Debit Card",Predictive_Model!$D$49,IF(K4430="Gift Card",Predictive_Model!$D$50,IF(K4430="PayPal",Predictive_Model!$D$51,0))))+IF(N4430="Comedy",Predictive_Model!$D$53,IF(N4430="Documentary",Predictive_Model!$D$54,IF(N4430="Drama",Predictive_Model!$D$55,IF(N4430="Horror",Predictive_Model!$D$56,IF(N4430="Romance",Predictive_Model!$D$57,IF(N4430="Sci-Fi",Predictive_Model!$D$58,0)))))))))</f>
        <v>0.92086777522247332</v>
      </c>
      <c r="V4430" s="3" t="str">
        <f t="shared" si="696"/>
        <v>Critical</v>
      </c>
      <c r="W4430" s="6">
        <f t="shared" si="697"/>
        <v>8.99</v>
      </c>
      <c r="X4430" s="3" t="str">
        <f t="shared" si="698"/>
        <v>Priority 2</v>
      </c>
      <c r="Y4430" s="3" t="str">
        <f t="shared" si="699"/>
        <v>OK</v>
      </c>
    </row>
    <row r="4431" spans="1:25" x14ac:dyDescent="0.25">
      <c r="A4431" s="3" t="str">
        <f>Raw_Data!A4431</f>
        <v>c5d86549-b3f3-4afe-9bf3-b1b47a6bf584</v>
      </c>
      <c r="B4431" s="3">
        <f>Raw_Data!B4431</f>
        <v>41</v>
      </c>
      <c r="C4431" s="3" t="str">
        <f>Raw_Data!C4431</f>
        <v>Other</v>
      </c>
      <c r="D4431" s="3" t="str">
        <f>Raw_Data!D4431</f>
        <v>Standard</v>
      </c>
      <c r="E4431" s="3">
        <f>Raw_Data!E4431</f>
        <v>1.2</v>
      </c>
      <c r="F4431" s="3">
        <f>Raw_Data!F4431</f>
        <v>49</v>
      </c>
      <c r="G4431" s="3" t="str">
        <f>Raw_Data!G4431</f>
        <v>Africa</v>
      </c>
      <c r="H4431" s="3" t="str">
        <f>Raw_Data!H4431</f>
        <v>Laptop</v>
      </c>
      <c r="I4431" s="3">
        <f>Raw_Data!I4431</f>
        <v>13.99</v>
      </c>
      <c r="J4431" s="3">
        <f>Raw_Data!J4431</f>
        <v>1</v>
      </c>
      <c r="K4431" s="3" t="str">
        <f>Raw_Data!K4431</f>
        <v>Credit Card</v>
      </c>
      <c r="L4431" s="3">
        <f>Raw_Data!L4431</f>
        <v>4</v>
      </c>
      <c r="M4431" s="3">
        <f>Raw_Data!M4431</f>
        <v>0.02</v>
      </c>
      <c r="N4431" s="3" t="str">
        <f>Raw_Data!N4431</f>
        <v>Romance</v>
      </c>
      <c r="O4431" s="3" t="str">
        <f t="shared" si="690"/>
        <v>35-44</v>
      </c>
      <c r="P4431" s="3" t="str">
        <f t="shared" si="691"/>
        <v>&lt;10h</v>
      </c>
      <c r="Q4431" s="3" t="str">
        <f t="shared" si="692"/>
        <v>46-60d</v>
      </c>
      <c r="R4431" s="3" t="str">
        <f t="shared" si="693"/>
        <v>Low</v>
      </c>
      <c r="S4431" s="3" t="str">
        <f t="shared" si="694"/>
        <v>Mid</v>
      </c>
      <c r="T4431" s="3" t="str">
        <f t="shared" si="695"/>
        <v>Churned</v>
      </c>
      <c r="U4431" s="4">
        <f>1/(1+EXP(-(Predictive_Model!$B$5+((B4431-Predictive_Model!$B$20)/Predictive_Model!$C$20)*Predictive_Model!$D$20+((E4431-Predictive_Model!$B$21)/Predictive_Model!$C$21)*Predictive_Model!$D$21+((F4431-Predictive_Model!$B$22)/Predictive_Model!$C$22)*Predictive_Model!$D$22+((I4431-Predictive_Model!$B$23)/Predictive_Model!$C$23)*Predictive_Model!$D$23+((L4431-Predictive_Model!$B$24)/Predictive_Model!$C$24)*Predictive_Model!$D$24+((M4431-Predictive_Model!$B$25)/Predictive_Model!$C$25)*Predictive_Model!$D$25+IF(C4431="Male",Predictive_Model!$D$31,IF(C4431="Other",Predictive_Model!$D$32,0))+IF(D4431="Premium",Predictive_Model!$D$34,IF(D4431="Standard",Predictive_Model!$D$35,0))+IF(G4431="Asia",Predictive_Model!$D$37,IF(G4431="Europe",Predictive_Model!$D$38,IF(G4431="North America",Predictive_Model!$D$39,IF(G4431="Oceania",Predictive_Model!$D$40,IF(G4431="South America",Predictive_Model!$D$41,0)))))+IF(H4431="Laptop",Predictive_Model!$D$43,IF(H4431="Mobile",Predictive_Model!$D$44,IF(H4431="TV",Predictive_Model!$D$45,IF(H4431="Tablet",Predictive_Model!$D$46,0))))+IF(K4431="Crypto",Predictive_Model!$D$48,IF(K4431="Debit Card",Predictive_Model!$D$49,IF(K4431="Gift Card",Predictive_Model!$D$50,IF(K4431="PayPal",Predictive_Model!$D$51,0))))+IF(N4431="Comedy",Predictive_Model!$D$53,IF(N4431="Documentary",Predictive_Model!$D$54,IF(N4431="Drama",Predictive_Model!$D$55,IF(N4431="Horror",Predictive_Model!$D$56,IF(N4431="Romance",Predictive_Model!$D$57,IF(N4431="Sci-Fi",Predictive_Model!$D$58,0)))))))))</f>
        <v>0.99918530041322762</v>
      </c>
      <c r="V4431" s="3" t="str">
        <f t="shared" si="696"/>
        <v>Critical</v>
      </c>
      <c r="W4431" s="6">
        <f t="shared" si="697"/>
        <v>13.99</v>
      </c>
      <c r="X4431" s="3" t="str">
        <f t="shared" si="698"/>
        <v>Priority 2</v>
      </c>
      <c r="Y4431" s="3" t="str">
        <f t="shared" si="699"/>
        <v>OK</v>
      </c>
    </row>
    <row r="4432" spans="1:25" x14ac:dyDescent="0.25">
      <c r="A4432" s="3" t="str">
        <f>Raw_Data!A4432</f>
        <v>e5c7d145-545a-4927-b751-7c4159ab7b84</v>
      </c>
      <c r="B4432" s="3">
        <f>Raw_Data!B4432</f>
        <v>22</v>
      </c>
      <c r="C4432" s="3" t="str">
        <f>Raw_Data!C4432</f>
        <v>Male</v>
      </c>
      <c r="D4432" s="3" t="str">
        <f>Raw_Data!D4432</f>
        <v>Basic</v>
      </c>
      <c r="E4432" s="3">
        <f>Raw_Data!E4432</f>
        <v>3.76</v>
      </c>
      <c r="F4432" s="3">
        <f>Raw_Data!F4432</f>
        <v>59</v>
      </c>
      <c r="G4432" s="3" t="str">
        <f>Raw_Data!G4432</f>
        <v>Europe</v>
      </c>
      <c r="H4432" s="3" t="str">
        <f>Raw_Data!H4432</f>
        <v>TV</v>
      </c>
      <c r="I4432" s="3">
        <f>Raw_Data!I4432</f>
        <v>8.99</v>
      </c>
      <c r="J4432" s="3">
        <f>Raw_Data!J4432</f>
        <v>1</v>
      </c>
      <c r="K4432" s="3" t="str">
        <f>Raw_Data!K4432</f>
        <v>PayPal</v>
      </c>
      <c r="L4432" s="3">
        <f>Raw_Data!L4432</f>
        <v>3</v>
      </c>
      <c r="M4432" s="3">
        <f>Raw_Data!M4432</f>
        <v>0.06</v>
      </c>
      <c r="N4432" s="3" t="str">
        <f>Raw_Data!N4432</f>
        <v>Documentary</v>
      </c>
      <c r="O4432" s="3" t="str">
        <f t="shared" si="690"/>
        <v>18-24</v>
      </c>
      <c r="P4432" s="3" t="str">
        <f t="shared" si="691"/>
        <v>&lt;10h</v>
      </c>
      <c r="Q4432" s="3" t="str">
        <f t="shared" si="692"/>
        <v>46-60d</v>
      </c>
      <c r="R4432" s="3" t="str">
        <f t="shared" si="693"/>
        <v>Low</v>
      </c>
      <c r="S4432" s="3" t="str">
        <f t="shared" si="694"/>
        <v>Low</v>
      </c>
      <c r="T4432" s="3" t="str">
        <f t="shared" si="695"/>
        <v>Churned</v>
      </c>
      <c r="U4432" s="4">
        <f>1/(1+EXP(-(Predictive_Model!$B$5+((B4432-Predictive_Model!$B$20)/Predictive_Model!$C$20)*Predictive_Model!$D$20+((E4432-Predictive_Model!$B$21)/Predictive_Model!$C$21)*Predictive_Model!$D$21+((F4432-Predictive_Model!$B$22)/Predictive_Model!$C$22)*Predictive_Model!$D$22+((I4432-Predictive_Model!$B$23)/Predictive_Model!$C$23)*Predictive_Model!$D$23+((L4432-Predictive_Model!$B$24)/Predictive_Model!$C$24)*Predictive_Model!$D$24+((M4432-Predictive_Model!$B$25)/Predictive_Model!$C$25)*Predictive_Model!$D$25+IF(C4432="Male",Predictive_Model!$D$31,IF(C4432="Other",Predictive_Model!$D$32,0))+IF(D4432="Premium",Predictive_Model!$D$34,IF(D4432="Standard",Predictive_Model!$D$35,0))+IF(G4432="Asia",Predictive_Model!$D$37,IF(G4432="Europe",Predictive_Model!$D$38,IF(G4432="North America",Predictive_Model!$D$39,IF(G4432="Oceania",Predictive_Model!$D$40,IF(G4432="South America",Predictive_Model!$D$41,0)))))+IF(H4432="Laptop",Predictive_Model!$D$43,IF(H4432="Mobile",Predictive_Model!$D$44,IF(H4432="TV",Predictive_Model!$D$45,IF(H4432="Tablet",Predictive_Model!$D$46,0))))+IF(K4432="Crypto",Predictive_Model!$D$48,IF(K4432="Debit Card",Predictive_Model!$D$49,IF(K4432="Gift Card",Predictive_Model!$D$50,IF(K4432="PayPal",Predictive_Model!$D$51,0))))+IF(N4432="Comedy",Predictive_Model!$D$53,IF(N4432="Documentary",Predictive_Model!$D$54,IF(N4432="Drama",Predictive_Model!$D$55,IF(N4432="Horror",Predictive_Model!$D$56,IF(N4432="Romance",Predictive_Model!$D$57,IF(N4432="Sci-Fi",Predictive_Model!$D$58,0)))))))))</f>
        <v>0.99989551749706751</v>
      </c>
      <c r="V4432" s="3" t="str">
        <f t="shared" si="696"/>
        <v>Critical</v>
      </c>
      <c r="W4432" s="6">
        <f t="shared" si="697"/>
        <v>8.99</v>
      </c>
      <c r="X4432" s="3" t="str">
        <f t="shared" si="698"/>
        <v>Priority 2</v>
      </c>
      <c r="Y4432" s="3" t="str">
        <f t="shared" si="699"/>
        <v>OK</v>
      </c>
    </row>
    <row r="4433" spans="1:25" x14ac:dyDescent="0.25">
      <c r="A4433" s="3" t="str">
        <f>Raw_Data!A4433</f>
        <v>142de341-a41c-4cbf-98d2-1c8c86d08880</v>
      </c>
      <c r="B4433" s="3">
        <f>Raw_Data!B4433</f>
        <v>24</v>
      </c>
      <c r="C4433" s="3" t="str">
        <f>Raw_Data!C4433</f>
        <v>Other</v>
      </c>
      <c r="D4433" s="3" t="str">
        <f>Raw_Data!D4433</f>
        <v>Basic</v>
      </c>
      <c r="E4433" s="3">
        <f>Raw_Data!E4433</f>
        <v>10.15</v>
      </c>
      <c r="F4433" s="3">
        <f>Raw_Data!F4433</f>
        <v>9</v>
      </c>
      <c r="G4433" s="3" t="str">
        <f>Raw_Data!G4433</f>
        <v>Asia</v>
      </c>
      <c r="H4433" s="3" t="str">
        <f>Raw_Data!H4433</f>
        <v>TV</v>
      </c>
      <c r="I4433" s="3">
        <f>Raw_Data!I4433</f>
        <v>8.99</v>
      </c>
      <c r="J4433" s="3">
        <f>Raw_Data!J4433</f>
        <v>0</v>
      </c>
      <c r="K4433" s="3" t="str">
        <f>Raw_Data!K4433</f>
        <v>Debit Card</v>
      </c>
      <c r="L4433" s="3">
        <f>Raw_Data!L4433</f>
        <v>2</v>
      </c>
      <c r="M4433" s="3">
        <f>Raw_Data!M4433</f>
        <v>1.02</v>
      </c>
      <c r="N4433" s="3" t="str">
        <f>Raw_Data!N4433</f>
        <v>Action</v>
      </c>
      <c r="O4433" s="3" t="str">
        <f t="shared" si="690"/>
        <v>18-24</v>
      </c>
      <c r="P4433" s="3" t="str">
        <f t="shared" si="691"/>
        <v>10-24h</v>
      </c>
      <c r="Q4433" s="3" t="str">
        <f t="shared" si="692"/>
        <v>8-21d</v>
      </c>
      <c r="R4433" s="3" t="str">
        <f t="shared" si="693"/>
        <v>Medium</v>
      </c>
      <c r="S4433" s="3" t="str">
        <f t="shared" si="694"/>
        <v>Low</v>
      </c>
      <c r="T4433" s="3" t="str">
        <f t="shared" si="695"/>
        <v>Active</v>
      </c>
      <c r="U4433" s="4">
        <f>1/(1+EXP(-(Predictive_Model!$B$5+((B4433-Predictive_Model!$B$20)/Predictive_Model!$C$20)*Predictive_Model!$D$20+((E4433-Predictive_Model!$B$21)/Predictive_Model!$C$21)*Predictive_Model!$D$21+((F4433-Predictive_Model!$B$22)/Predictive_Model!$C$22)*Predictive_Model!$D$22+((I4433-Predictive_Model!$B$23)/Predictive_Model!$C$23)*Predictive_Model!$D$23+((L4433-Predictive_Model!$B$24)/Predictive_Model!$C$24)*Predictive_Model!$D$24+((M4433-Predictive_Model!$B$25)/Predictive_Model!$C$25)*Predictive_Model!$D$25+IF(C4433="Male",Predictive_Model!$D$31,IF(C4433="Other",Predictive_Model!$D$32,0))+IF(D4433="Premium",Predictive_Model!$D$34,IF(D4433="Standard",Predictive_Model!$D$35,0))+IF(G4433="Asia",Predictive_Model!$D$37,IF(G4433="Europe",Predictive_Model!$D$38,IF(G4433="North America",Predictive_Model!$D$39,IF(G4433="Oceania",Predictive_Model!$D$40,IF(G4433="South America",Predictive_Model!$D$41,0)))))+IF(H4433="Laptop",Predictive_Model!$D$43,IF(H4433="Mobile",Predictive_Model!$D$44,IF(H4433="TV",Predictive_Model!$D$45,IF(H4433="Tablet",Predictive_Model!$D$46,0))))+IF(K4433="Crypto",Predictive_Model!$D$48,IF(K4433="Debit Card",Predictive_Model!$D$49,IF(K4433="Gift Card",Predictive_Model!$D$50,IF(K4433="PayPal",Predictive_Model!$D$51,0))))+IF(N4433="Comedy",Predictive_Model!$D$53,IF(N4433="Documentary",Predictive_Model!$D$54,IF(N4433="Drama",Predictive_Model!$D$55,IF(N4433="Horror",Predictive_Model!$D$56,IF(N4433="Romance",Predictive_Model!$D$57,IF(N4433="Sci-Fi",Predictive_Model!$D$58,0)))))))))</f>
        <v>0.35134548017798839</v>
      </c>
      <c r="V4433" s="3" t="str">
        <f t="shared" si="696"/>
        <v>Medium</v>
      </c>
      <c r="W4433" s="6">
        <f t="shared" si="697"/>
        <v>3.1585958668001157</v>
      </c>
      <c r="X4433" s="3" t="str">
        <f t="shared" si="698"/>
        <v>Monitor</v>
      </c>
      <c r="Y4433" s="3" t="str">
        <f t="shared" si="699"/>
        <v>OK</v>
      </c>
    </row>
    <row r="4434" spans="1:25" x14ac:dyDescent="0.25">
      <c r="A4434" s="3" t="str">
        <f>Raw_Data!A4434</f>
        <v>25aa1d59-9191-4128-91d6-87f8209a8712</v>
      </c>
      <c r="B4434" s="3">
        <f>Raw_Data!B4434</f>
        <v>24</v>
      </c>
      <c r="C4434" s="3" t="str">
        <f>Raw_Data!C4434</f>
        <v>Other</v>
      </c>
      <c r="D4434" s="3" t="str">
        <f>Raw_Data!D4434</f>
        <v>Basic</v>
      </c>
      <c r="E4434" s="3">
        <f>Raw_Data!E4434</f>
        <v>2.2799999999999998</v>
      </c>
      <c r="F4434" s="3">
        <f>Raw_Data!F4434</f>
        <v>43</v>
      </c>
      <c r="G4434" s="3" t="str">
        <f>Raw_Data!G4434</f>
        <v>North America</v>
      </c>
      <c r="H4434" s="3" t="str">
        <f>Raw_Data!H4434</f>
        <v>Mobile</v>
      </c>
      <c r="I4434" s="3">
        <f>Raw_Data!I4434</f>
        <v>8.99</v>
      </c>
      <c r="J4434" s="3">
        <f>Raw_Data!J4434</f>
        <v>1</v>
      </c>
      <c r="K4434" s="3" t="str">
        <f>Raw_Data!K4434</f>
        <v>Gift Card</v>
      </c>
      <c r="L4434" s="3">
        <f>Raw_Data!L4434</f>
        <v>5</v>
      </c>
      <c r="M4434" s="3">
        <f>Raw_Data!M4434</f>
        <v>0.05</v>
      </c>
      <c r="N4434" s="3" t="str">
        <f>Raw_Data!N4434</f>
        <v>Drama</v>
      </c>
      <c r="O4434" s="3" t="str">
        <f t="shared" si="690"/>
        <v>18-24</v>
      </c>
      <c r="P4434" s="3" t="str">
        <f t="shared" si="691"/>
        <v>&lt;10h</v>
      </c>
      <c r="Q4434" s="3" t="str">
        <f t="shared" si="692"/>
        <v>22-45d</v>
      </c>
      <c r="R4434" s="3" t="str">
        <f t="shared" si="693"/>
        <v>Medium</v>
      </c>
      <c r="S4434" s="3" t="str">
        <f t="shared" si="694"/>
        <v>Low</v>
      </c>
      <c r="T4434" s="3" t="str">
        <f t="shared" si="695"/>
        <v>Churned</v>
      </c>
      <c r="U4434" s="4">
        <f>1/(1+EXP(-(Predictive_Model!$B$5+((B4434-Predictive_Model!$B$20)/Predictive_Model!$C$20)*Predictive_Model!$D$20+((E4434-Predictive_Model!$B$21)/Predictive_Model!$C$21)*Predictive_Model!$D$21+((F4434-Predictive_Model!$B$22)/Predictive_Model!$C$22)*Predictive_Model!$D$22+((I4434-Predictive_Model!$B$23)/Predictive_Model!$C$23)*Predictive_Model!$D$23+((L4434-Predictive_Model!$B$24)/Predictive_Model!$C$24)*Predictive_Model!$D$24+((M4434-Predictive_Model!$B$25)/Predictive_Model!$C$25)*Predictive_Model!$D$25+IF(C4434="Male",Predictive_Model!$D$31,IF(C4434="Other",Predictive_Model!$D$32,0))+IF(D4434="Premium",Predictive_Model!$D$34,IF(D4434="Standard",Predictive_Model!$D$35,0))+IF(G4434="Asia",Predictive_Model!$D$37,IF(G4434="Europe",Predictive_Model!$D$38,IF(G4434="North America",Predictive_Model!$D$39,IF(G4434="Oceania",Predictive_Model!$D$40,IF(G4434="South America",Predictive_Model!$D$41,0)))))+IF(H4434="Laptop",Predictive_Model!$D$43,IF(H4434="Mobile",Predictive_Model!$D$44,IF(H4434="TV",Predictive_Model!$D$45,IF(H4434="Tablet",Predictive_Model!$D$46,0))))+IF(K4434="Crypto",Predictive_Model!$D$48,IF(K4434="Debit Card",Predictive_Model!$D$49,IF(K4434="Gift Card",Predictive_Model!$D$50,IF(K4434="PayPal",Predictive_Model!$D$51,0))))+IF(N4434="Comedy",Predictive_Model!$D$53,IF(N4434="Documentary",Predictive_Model!$D$54,IF(N4434="Drama",Predictive_Model!$D$55,IF(N4434="Horror",Predictive_Model!$D$56,IF(N4434="Romance",Predictive_Model!$D$57,IF(N4434="Sci-Fi",Predictive_Model!$D$58,0)))))))))</f>
        <v>0.999775209809323</v>
      </c>
      <c r="V4434" s="3" t="str">
        <f t="shared" si="696"/>
        <v>Critical</v>
      </c>
      <c r="W4434" s="6">
        <f t="shared" si="697"/>
        <v>8.99</v>
      </c>
      <c r="X4434" s="3" t="str">
        <f t="shared" si="698"/>
        <v>Priority 2</v>
      </c>
      <c r="Y4434" s="3" t="str">
        <f t="shared" si="699"/>
        <v>OK</v>
      </c>
    </row>
    <row r="4435" spans="1:25" x14ac:dyDescent="0.25">
      <c r="A4435" s="3" t="str">
        <f>Raw_Data!A4435</f>
        <v>a1edd117-ae99-404f-82d8-efff65663f21</v>
      </c>
      <c r="B4435" s="3">
        <f>Raw_Data!B4435</f>
        <v>25</v>
      </c>
      <c r="C4435" s="3" t="str">
        <f>Raw_Data!C4435</f>
        <v>Other</v>
      </c>
      <c r="D4435" s="3" t="str">
        <f>Raw_Data!D4435</f>
        <v>Premium</v>
      </c>
      <c r="E4435" s="3">
        <f>Raw_Data!E4435</f>
        <v>6.08</v>
      </c>
      <c r="F4435" s="3">
        <f>Raw_Data!F4435</f>
        <v>19</v>
      </c>
      <c r="G4435" s="3" t="str">
        <f>Raw_Data!G4435</f>
        <v>Africa</v>
      </c>
      <c r="H4435" s="3" t="str">
        <f>Raw_Data!H4435</f>
        <v>Tablet</v>
      </c>
      <c r="I4435" s="3">
        <f>Raw_Data!I4435</f>
        <v>17.989999999999998</v>
      </c>
      <c r="J4435" s="3">
        <f>Raw_Data!J4435</f>
        <v>0</v>
      </c>
      <c r="K4435" s="3" t="str">
        <f>Raw_Data!K4435</f>
        <v>Credit Card</v>
      </c>
      <c r="L4435" s="3">
        <f>Raw_Data!L4435</f>
        <v>3</v>
      </c>
      <c r="M4435" s="3">
        <f>Raw_Data!M4435</f>
        <v>0.3</v>
      </c>
      <c r="N4435" s="3" t="str">
        <f>Raw_Data!N4435</f>
        <v>Documentary</v>
      </c>
      <c r="O4435" s="3" t="str">
        <f t="shared" si="690"/>
        <v>25-34</v>
      </c>
      <c r="P4435" s="3" t="str">
        <f t="shared" si="691"/>
        <v>&lt;10h</v>
      </c>
      <c r="Q4435" s="3" t="str">
        <f t="shared" si="692"/>
        <v>8-21d</v>
      </c>
      <c r="R4435" s="3" t="str">
        <f t="shared" si="693"/>
        <v>Medium</v>
      </c>
      <c r="S4435" s="3" t="str">
        <f t="shared" si="694"/>
        <v>High</v>
      </c>
      <c r="T4435" s="3" t="str">
        <f t="shared" si="695"/>
        <v>Active</v>
      </c>
      <c r="U4435" s="4">
        <f>1/(1+EXP(-(Predictive_Model!$B$5+((B4435-Predictive_Model!$B$20)/Predictive_Model!$C$20)*Predictive_Model!$D$20+((E4435-Predictive_Model!$B$21)/Predictive_Model!$C$21)*Predictive_Model!$D$21+((F4435-Predictive_Model!$B$22)/Predictive_Model!$C$22)*Predictive_Model!$D$22+((I4435-Predictive_Model!$B$23)/Predictive_Model!$C$23)*Predictive_Model!$D$23+((L4435-Predictive_Model!$B$24)/Predictive_Model!$C$24)*Predictive_Model!$D$24+((M4435-Predictive_Model!$B$25)/Predictive_Model!$C$25)*Predictive_Model!$D$25+IF(C4435="Male",Predictive_Model!$D$31,IF(C4435="Other",Predictive_Model!$D$32,0))+IF(D4435="Premium",Predictive_Model!$D$34,IF(D4435="Standard",Predictive_Model!$D$35,0))+IF(G4435="Asia",Predictive_Model!$D$37,IF(G4435="Europe",Predictive_Model!$D$38,IF(G4435="North America",Predictive_Model!$D$39,IF(G4435="Oceania",Predictive_Model!$D$40,IF(G4435="South America",Predictive_Model!$D$41,0)))))+IF(H4435="Laptop",Predictive_Model!$D$43,IF(H4435="Mobile",Predictive_Model!$D$44,IF(H4435="TV",Predictive_Model!$D$45,IF(H4435="Tablet",Predictive_Model!$D$46,0))))+IF(K4435="Crypto",Predictive_Model!$D$48,IF(K4435="Debit Card",Predictive_Model!$D$49,IF(K4435="Gift Card",Predictive_Model!$D$50,IF(K4435="PayPal",Predictive_Model!$D$51,0))))+IF(N4435="Comedy",Predictive_Model!$D$53,IF(N4435="Documentary",Predictive_Model!$D$54,IF(N4435="Drama",Predictive_Model!$D$55,IF(N4435="Horror",Predictive_Model!$D$56,IF(N4435="Romance",Predictive_Model!$D$57,IF(N4435="Sci-Fi",Predictive_Model!$D$58,0)))))))))</f>
        <v>0.82503995057929835</v>
      </c>
      <c r="V4435" s="3" t="str">
        <f t="shared" si="696"/>
        <v>Critical</v>
      </c>
      <c r="W4435" s="6">
        <f t="shared" si="697"/>
        <v>14.842468710921576</v>
      </c>
      <c r="X4435" s="3" t="str">
        <f t="shared" si="698"/>
        <v>Priority 1</v>
      </c>
      <c r="Y4435" s="3" t="str">
        <f t="shared" si="699"/>
        <v>OK</v>
      </c>
    </row>
    <row r="4436" spans="1:25" x14ac:dyDescent="0.25">
      <c r="A4436" s="3" t="str">
        <f>Raw_Data!A4436</f>
        <v>d212aebd-df18-4bac-992d-3d4e6bb90711</v>
      </c>
      <c r="B4436" s="3">
        <f>Raw_Data!B4436</f>
        <v>29</v>
      </c>
      <c r="C4436" s="3" t="str">
        <f>Raw_Data!C4436</f>
        <v>Female</v>
      </c>
      <c r="D4436" s="3" t="str">
        <f>Raw_Data!D4436</f>
        <v>Basic</v>
      </c>
      <c r="E4436" s="3">
        <f>Raw_Data!E4436</f>
        <v>25.31</v>
      </c>
      <c r="F4436" s="3">
        <f>Raw_Data!F4436</f>
        <v>15</v>
      </c>
      <c r="G4436" s="3" t="str">
        <f>Raw_Data!G4436</f>
        <v>South America</v>
      </c>
      <c r="H4436" s="3" t="str">
        <f>Raw_Data!H4436</f>
        <v>Mobile</v>
      </c>
      <c r="I4436" s="3">
        <f>Raw_Data!I4436</f>
        <v>8.99</v>
      </c>
      <c r="J4436" s="3">
        <f>Raw_Data!J4436</f>
        <v>0</v>
      </c>
      <c r="K4436" s="3" t="str">
        <f>Raw_Data!K4436</f>
        <v>Gift Card</v>
      </c>
      <c r="L4436" s="3">
        <f>Raw_Data!L4436</f>
        <v>4</v>
      </c>
      <c r="M4436" s="3">
        <f>Raw_Data!M4436</f>
        <v>1.58</v>
      </c>
      <c r="N4436" s="3" t="str">
        <f>Raw_Data!N4436</f>
        <v>Documentary</v>
      </c>
      <c r="O4436" s="3" t="str">
        <f t="shared" si="690"/>
        <v>25-34</v>
      </c>
      <c r="P4436" s="3" t="str">
        <f t="shared" si="691"/>
        <v>25-49h</v>
      </c>
      <c r="Q4436" s="3" t="str">
        <f t="shared" si="692"/>
        <v>8-21d</v>
      </c>
      <c r="R4436" s="3" t="str">
        <f t="shared" si="693"/>
        <v>High</v>
      </c>
      <c r="S4436" s="3" t="str">
        <f t="shared" si="694"/>
        <v>Low</v>
      </c>
      <c r="T4436" s="3" t="str">
        <f t="shared" si="695"/>
        <v>Active</v>
      </c>
      <c r="U4436" s="4">
        <f>1/(1+EXP(-(Predictive_Model!$B$5+((B4436-Predictive_Model!$B$20)/Predictive_Model!$C$20)*Predictive_Model!$D$20+((E4436-Predictive_Model!$B$21)/Predictive_Model!$C$21)*Predictive_Model!$D$21+((F4436-Predictive_Model!$B$22)/Predictive_Model!$C$22)*Predictive_Model!$D$22+((I4436-Predictive_Model!$B$23)/Predictive_Model!$C$23)*Predictive_Model!$D$23+((L4436-Predictive_Model!$B$24)/Predictive_Model!$C$24)*Predictive_Model!$D$24+((M4436-Predictive_Model!$B$25)/Predictive_Model!$C$25)*Predictive_Model!$D$25+IF(C4436="Male",Predictive_Model!$D$31,IF(C4436="Other",Predictive_Model!$D$32,0))+IF(D4436="Premium",Predictive_Model!$D$34,IF(D4436="Standard",Predictive_Model!$D$35,0))+IF(G4436="Asia",Predictive_Model!$D$37,IF(G4436="Europe",Predictive_Model!$D$38,IF(G4436="North America",Predictive_Model!$D$39,IF(G4436="Oceania",Predictive_Model!$D$40,IF(G4436="South America",Predictive_Model!$D$41,0)))))+IF(H4436="Laptop",Predictive_Model!$D$43,IF(H4436="Mobile",Predictive_Model!$D$44,IF(H4436="TV",Predictive_Model!$D$45,IF(H4436="Tablet",Predictive_Model!$D$46,0))))+IF(K4436="Crypto",Predictive_Model!$D$48,IF(K4436="Debit Card",Predictive_Model!$D$49,IF(K4436="Gift Card",Predictive_Model!$D$50,IF(K4436="PayPal",Predictive_Model!$D$51,0))))+IF(N4436="Comedy",Predictive_Model!$D$53,IF(N4436="Documentary",Predictive_Model!$D$54,IF(N4436="Drama",Predictive_Model!$D$55,IF(N4436="Horror",Predictive_Model!$D$56,IF(N4436="Romance",Predictive_Model!$D$57,IF(N4436="Sci-Fi",Predictive_Model!$D$58,0)))))))))</f>
        <v>1.3487106058054532E-2</v>
      </c>
      <c r="V4436" s="3" t="str">
        <f t="shared" si="696"/>
        <v>Low</v>
      </c>
      <c r="W4436" s="6">
        <f t="shared" si="697"/>
        <v>0.12124908346191024</v>
      </c>
      <c r="X4436" s="3" t="str">
        <f t="shared" si="698"/>
        <v>Monitor</v>
      </c>
      <c r="Y4436" s="3" t="str">
        <f t="shared" si="699"/>
        <v>OK</v>
      </c>
    </row>
    <row r="4437" spans="1:25" x14ac:dyDescent="0.25">
      <c r="A4437" s="3" t="str">
        <f>Raw_Data!A4437</f>
        <v>9ef98845-2393-4e72-96fd-95047f25a4b4</v>
      </c>
      <c r="B4437" s="3">
        <f>Raw_Data!B4437</f>
        <v>62</v>
      </c>
      <c r="C4437" s="3" t="str">
        <f>Raw_Data!C4437</f>
        <v>Female</v>
      </c>
      <c r="D4437" s="3" t="str">
        <f>Raw_Data!D4437</f>
        <v>Basic</v>
      </c>
      <c r="E4437" s="3">
        <f>Raw_Data!E4437</f>
        <v>19.11</v>
      </c>
      <c r="F4437" s="3">
        <f>Raw_Data!F4437</f>
        <v>21</v>
      </c>
      <c r="G4437" s="3" t="str">
        <f>Raw_Data!G4437</f>
        <v>Europe</v>
      </c>
      <c r="H4437" s="3" t="str">
        <f>Raw_Data!H4437</f>
        <v>Laptop</v>
      </c>
      <c r="I4437" s="3">
        <f>Raw_Data!I4437</f>
        <v>8.99</v>
      </c>
      <c r="J4437" s="3">
        <f>Raw_Data!J4437</f>
        <v>0</v>
      </c>
      <c r="K4437" s="3" t="str">
        <f>Raw_Data!K4437</f>
        <v>Gift Card</v>
      </c>
      <c r="L4437" s="3">
        <f>Raw_Data!L4437</f>
        <v>5</v>
      </c>
      <c r="M4437" s="3">
        <f>Raw_Data!M4437</f>
        <v>0.87</v>
      </c>
      <c r="N4437" s="3" t="str">
        <f>Raw_Data!N4437</f>
        <v>Action</v>
      </c>
      <c r="O4437" s="3" t="str">
        <f t="shared" si="690"/>
        <v>55-70</v>
      </c>
      <c r="P4437" s="3" t="str">
        <f t="shared" si="691"/>
        <v>10-24h</v>
      </c>
      <c r="Q4437" s="3" t="str">
        <f t="shared" si="692"/>
        <v>8-21d</v>
      </c>
      <c r="R4437" s="3" t="str">
        <f t="shared" si="693"/>
        <v>Medium</v>
      </c>
      <c r="S4437" s="3" t="str">
        <f t="shared" si="694"/>
        <v>Low</v>
      </c>
      <c r="T4437" s="3" t="str">
        <f t="shared" si="695"/>
        <v>Active</v>
      </c>
      <c r="U4437" s="4">
        <f>1/(1+EXP(-(Predictive_Model!$B$5+((B4437-Predictive_Model!$B$20)/Predictive_Model!$C$20)*Predictive_Model!$D$20+((E4437-Predictive_Model!$B$21)/Predictive_Model!$C$21)*Predictive_Model!$D$21+((F4437-Predictive_Model!$B$22)/Predictive_Model!$C$22)*Predictive_Model!$D$22+((I4437-Predictive_Model!$B$23)/Predictive_Model!$C$23)*Predictive_Model!$D$23+((L4437-Predictive_Model!$B$24)/Predictive_Model!$C$24)*Predictive_Model!$D$24+((M4437-Predictive_Model!$B$25)/Predictive_Model!$C$25)*Predictive_Model!$D$25+IF(C4437="Male",Predictive_Model!$D$31,IF(C4437="Other",Predictive_Model!$D$32,0))+IF(D4437="Premium",Predictive_Model!$D$34,IF(D4437="Standard",Predictive_Model!$D$35,0))+IF(G4437="Asia",Predictive_Model!$D$37,IF(G4437="Europe",Predictive_Model!$D$38,IF(G4437="North America",Predictive_Model!$D$39,IF(G4437="Oceania",Predictive_Model!$D$40,IF(G4437="South America",Predictive_Model!$D$41,0)))))+IF(H4437="Laptop",Predictive_Model!$D$43,IF(H4437="Mobile",Predictive_Model!$D$44,IF(H4437="TV",Predictive_Model!$D$45,IF(H4437="Tablet",Predictive_Model!$D$46,0))))+IF(K4437="Crypto",Predictive_Model!$D$48,IF(K4437="Debit Card",Predictive_Model!$D$49,IF(K4437="Gift Card",Predictive_Model!$D$50,IF(K4437="PayPal",Predictive_Model!$D$51,0))))+IF(N4437="Comedy",Predictive_Model!$D$53,IF(N4437="Documentary",Predictive_Model!$D$54,IF(N4437="Drama",Predictive_Model!$D$55,IF(N4437="Horror",Predictive_Model!$D$56,IF(N4437="Romance",Predictive_Model!$D$57,IF(N4437="Sci-Fi",Predictive_Model!$D$58,0)))))))))</f>
        <v>5.6486814217720303E-2</v>
      </c>
      <c r="V4437" s="3" t="str">
        <f t="shared" si="696"/>
        <v>Low</v>
      </c>
      <c r="W4437" s="6">
        <f t="shared" si="697"/>
        <v>0.5078164598173055</v>
      </c>
      <c r="X4437" s="3" t="str">
        <f t="shared" si="698"/>
        <v>Monitor</v>
      </c>
      <c r="Y4437" s="3" t="str">
        <f t="shared" si="699"/>
        <v>OK</v>
      </c>
    </row>
    <row r="4438" spans="1:25" x14ac:dyDescent="0.25">
      <c r="A4438" s="3" t="str">
        <f>Raw_Data!A4438</f>
        <v>f81158ac-1559-4728-88fd-9c2e111fc41b</v>
      </c>
      <c r="B4438" s="3">
        <f>Raw_Data!B4438</f>
        <v>35</v>
      </c>
      <c r="C4438" s="3" t="str">
        <f>Raw_Data!C4438</f>
        <v>Female</v>
      </c>
      <c r="D4438" s="3" t="str">
        <f>Raw_Data!D4438</f>
        <v>Basic</v>
      </c>
      <c r="E4438" s="3">
        <f>Raw_Data!E4438</f>
        <v>21.25</v>
      </c>
      <c r="F4438" s="3">
        <f>Raw_Data!F4438</f>
        <v>46</v>
      </c>
      <c r="G4438" s="3" t="str">
        <f>Raw_Data!G4438</f>
        <v>Oceania</v>
      </c>
      <c r="H4438" s="3" t="str">
        <f>Raw_Data!H4438</f>
        <v>Desktop</v>
      </c>
      <c r="I4438" s="3">
        <f>Raw_Data!I4438</f>
        <v>8.99</v>
      </c>
      <c r="J4438" s="3">
        <f>Raw_Data!J4438</f>
        <v>1</v>
      </c>
      <c r="K4438" s="3" t="str">
        <f>Raw_Data!K4438</f>
        <v>Credit Card</v>
      </c>
      <c r="L4438" s="3">
        <f>Raw_Data!L4438</f>
        <v>3</v>
      </c>
      <c r="M4438" s="3">
        <f>Raw_Data!M4438</f>
        <v>0.45</v>
      </c>
      <c r="N4438" s="3" t="str">
        <f>Raw_Data!N4438</f>
        <v>Drama</v>
      </c>
      <c r="O4438" s="3" t="str">
        <f t="shared" si="690"/>
        <v>35-44</v>
      </c>
      <c r="P4438" s="3" t="str">
        <f t="shared" si="691"/>
        <v>10-24h</v>
      </c>
      <c r="Q4438" s="3" t="str">
        <f t="shared" si="692"/>
        <v>46-60d</v>
      </c>
      <c r="R4438" s="3" t="str">
        <f t="shared" si="693"/>
        <v>Medium</v>
      </c>
      <c r="S4438" s="3" t="str">
        <f t="shared" si="694"/>
        <v>Low</v>
      </c>
      <c r="T4438" s="3" t="str">
        <f t="shared" si="695"/>
        <v>Churned</v>
      </c>
      <c r="U4438" s="4">
        <f>1/(1+EXP(-(Predictive_Model!$B$5+((B4438-Predictive_Model!$B$20)/Predictive_Model!$C$20)*Predictive_Model!$D$20+((E4438-Predictive_Model!$B$21)/Predictive_Model!$C$21)*Predictive_Model!$D$21+((F4438-Predictive_Model!$B$22)/Predictive_Model!$C$22)*Predictive_Model!$D$22+((I4438-Predictive_Model!$B$23)/Predictive_Model!$C$23)*Predictive_Model!$D$23+((L4438-Predictive_Model!$B$24)/Predictive_Model!$C$24)*Predictive_Model!$D$24+((M4438-Predictive_Model!$B$25)/Predictive_Model!$C$25)*Predictive_Model!$D$25+IF(C4438="Male",Predictive_Model!$D$31,IF(C4438="Other",Predictive_Model!$D$32,0))+IF(D4438="Premium",Predictive_Model!$D$34,IF(D4438="Standard",Predictive_Model!$D$35,0))+IF(G4438="Asia",Predictive_Model!$D$37,IF(G4438="Europe",Predictive_Model!$D$38,IF(G4438="North America",Predictive_Model!$D$39,IF(G4438="Oceania",Predictive_Model!$D$40,IF(G4438="South America",Predictive_Model!$D$41,0)))))+IF(H4438="Laptop",Predictive_Model!$D$43,IF(H4438="Mobile",Predictive_Model!$D$44,IF(H4438="TV",Predictive_Model!$D$45,IF(H4438="Tablet",Predictive_Model!$D$46,0))))+IF(K4438="Crypto",Predictive_Model!$D$48,IF(K4438="Debit Card",Predictive_Model!$D$49,IF(K4438="Gift Card",Predictive_Model!$D$50,IF(K4438="PayPal",Predictive_Model!$D$51,0))))+IF(N4438="Comedy",Predictive_Model!$D$53,IF(N4438="Documentary",Predictive_Model!$D$54,IF(N4438="Drama",Predictive_Model!$D$55,IF(N4438="Horror",Predictive_Model!$D$56,IF(N4438="Romance",Predictive_Model!$D$57,IF(N4438="Sci-Fi",Predictive_Model!$D$58,0)))))))))</f>
        <v>0.86882797987925953</v>
      </c>
      <c r="V4438" s="3" t="str">
        <f t="shared" si="696"/>
        <v>Critical</v>
      </c>
      <c r="W4438" s="6">
        <f t="shared" si="697"/>
        <v>8.99</v>
      </c>
      <c r="X4438" s="3" t="str">
        <f t="shared" si="698"/>
        <v>Priority 2</v>
      </c>
      <c r="Y4438" s="3" t="str">
        <f t="shared" si="699"/>
        <v>OK</v>
      </c>
    </row>
    <row r="4439" spans="1:25" x14ac:dyDescent="0.25">
      <c r="A4439" s="3" t="str">
        <f>Raw_Data!A4439</f>
        <v>30a113c8-1b0c-4bc1-885c-e1a385ad11c0</v>
      </c>
      <c r="B4439" s="3">
        <f>Raw_Data!B4439</f>
        <v>41</v>
      </c>
      <c r="C4439" s="3" t="str">
        <f>Raw_Data!C4439</f>
        <v>Male</v>
      </c>
      <c r="D4439" s="3" t="str">
        <f>Raw_Data!D4439</f>
        <v>Basic</v>
      </c>
      <c r="E4439" s="3">
        <f>Raw_Data!E4439</f>
        <v>6</v>
      </c>
      <c r="F4439" s="3">
        <f>Raw_Data!F4439</f>
        <v>26</v>
      </c>
      <c r="G4439" s="3" t="str">
        <f>Raw_Data!G4439</f>
        <v>Africa</v>
      </c>
      <c r="H4439" s="3" t="str">
        <f>Raw_Data!H4439</f>
        <v>Laptop</v>
      </c>
      <c r="I4439" s="3">
        <f>Raw_Data!I4439</f>
        <v>8.99</v>
      </c>
      <c r="J4439" s="3">
        <f>Raw_Data!J4439</f>
        <v>0</v>
      </c>
      <c r="K4439" s="3" t="str">
        <f>Raw_Data!K4439</f>
        <v>Debit Card</v>
      </c>
      <c r="L4439" s="3">
        <f>Raw_Data!L4439</f>
        <v>4</v>
      </c>
      <c r="M4439" s="3">
        <f>Raw_Data!M4439</f>
        <v>0.22</v>
      </c>
      <c r="N4439" s="3" t="str">
        <f>Raw_Data!N4439</f>
        <v>Action</v>
      </c>
      <c r="O4439" s="3" t="str">
        <f t="shared" si="690"/>
        <v>35-44</v>
      </c>
      <c r="P4439" s="3" t="str">
        <f t="shared" si="691"/>
        <v>&lt;10h</v>
      </c>
      <c r="Q4439" s="3" t="str">
        <f t="shared" si="692"/>
        <v>22-45d</v>
      </c>
      <c r="R4439" s="3" t="str">
        <f t="shared" si="693"/>
        <v>Medium</v>
      </c>
      <c r="S4439" s="3" t="str">
        <f t="shared" si="694"/>
        <v>Low</v>
      </c>
      <c r="T4439" s="3" t="str">
        <f t="shared" si="695"/>
        <v>Active</v>
      </c>
      <c r="U4439" s="4">
        <f>1/(1+EXP(-(Predictive_Model!$B$5+((B4439-Predictive_Model!$B$20)/Predictive_Model!$C$20)*Predictive_Model!$D$20+((E4439-Predictive_Model!$B$21)/Predictive_Model!$C$21)*Predictive_Model!$D$21+((F4439-Predictive_Model!$B$22)/Predictive_Model!$C$22)*Predictive_Model!$D$22+((I4439-Predictive_Model!$B$23)/Predictive_Model!$C$23)*Predictive_Model!$D$23+((L4439-Predictive_Model!$B$24)/Predictive_Model!$C$24)*Predictive_Model!$D$24+((M4439-Predictive_Model!$B$25)/Predictive_Model!$C$25)*Predictive_Model!$D$25+IF(C4439="Male",Predictive_Model!$D$31,IF(C4439="Other",Predictive_Model!$D$32,0))+IF(D4439="Premium",Predictive_Model!$D$34,IF(D4439="Standard",Predictive_Model!$D$35,0))+IF(G4439="Asia",Predictive_Model!$D$37,IF(G4439="Europe",Predictive_Model!$D$38,IF(G4439="North America",Predictive_Model!$D$39,IF(G4439="Oceania",Predictive_Model!$D$40,IF(G4439="South America",Predictive_Model!$D$41,0)))))+IF(H4439="Laptop",Predictive_Model!$D$43,IF(H4439="Mobile",Predictive_Model!$D$44,IF(H4439="TV",Predictive_Model!$D$45,IF(H4439="Tablet",Predictive_Model!$D$46,0))))+IF(K4439="Crypto",Predictive_Model!$D$48,IF(K4439="Debit Card",Predictive_Model!$D$49,IF(K4439="Gift Card",Predictive_Model!$D$50,IF(K4439="PayPal",Predictive_Model!$D$51,0))))+IF(N4439="Comedy",Predictive_Model!$D$53,IF(N4439="Documentary",Predictive_Model!$D$54,IF(N4439="Drama",Predictive_Model!$D$55,IF(N4439="Horror",Predictive_Model!$D$56,IF(N4439="Romance",Predictive_Model!$D$57,IF(N4439="Sci-Fi",Predictive_Model!$D$58,0)))))))))</f>
        <v>0.95721018597401353</v>
      </c>
      <c r="V4439" s="3" t="str">
        <f t="shared" si="696"/>
        <v>Critical</v>
      </c>
      <c r="W4439" s="6">
        <f t="shared" si="697"/>
        <v>8.6053195719063815</v>
      </c>
      <c r="X4439" s="3" t="str">
        <f t="shared" si="698"/>
        <v>Priority 2</v>
      </c>
      <c r="Y4439" s="3" t="str">
        <f t="shared" si="699"/>
        <v>OK</v>
      </c>
    </row>
    <row r="4440" spans="1:25" x14ac:dyDescent="0.25">
      <c r="A4440" s="3" t="str">
        <f>Raw_Data!A4440</f>
        <v>81ca6a1b-94bd-4e46-afe5-e274d3b4ff1f</v>
      </c>
      <c r="B4440" s="3">
        <f>Raw_Data!B4440</f>
        <v>66</v>
      </c>
      <c r="C4440" s="3" t="str">
        <f>Raw_Data!C4440</f>
        <v>Male</v>
      </c>
      <c r="D4440" s="3" t="str">
        <f>Raw_Data!D4440</f>
        <v>Premium</v>
      </c>
      <c r="E4440" s="3">
        <f>Raw_Data!E4440</f>
        <v>7.68</v>
      </c>
      <c r="F4440" s="3">
        <f>Raw_Data!F4440</f>
        <v>52</v>
      </c>
      <c r="G4440" s="3" t="str">
        <f>Raw_Data!G4440</f>
        <v>Europe</v>
      </c>
      <c r="H4440" s="3" t="str">
        <f>Raw_Data!H4440</f>
        <v>Mobile</v>
      </c>
      <c r="I4440" s="3">
        <f>Raw_Data!I4440</f>
        <v>17.989999999999998</v>
      </c>
      <c r="J4440" s="3">
        <f>Raw_Data!J4440</f>
        <v>1</v>
      </c>
      <c r="K4440" s="3" t="str">
        <f>Raw_Data!K4440</f>
        <v>Debit Card</v>
      </c>
      <c r="L4440" s="3">
        <f>Raw_Data!L4440</f>
        <v>2</v>
      </c>
      <c r="M4440" s="3">
        <f>Raw_Data!M4440</f>
        <v>0.14000000000000001</v>
      </c>
      <c r="N4440" s="3" t="str">
        <f>Raw_Data!N4440</f>
        <v>Sci-Fi</v>
      </c>
      <c r="O4440" s="3" t="str">
        <f t="shared" si="690"/>
        <v>55-70</v>
      </c>
      <c r="P4440" s="3" t="str">
        <f t="shared" si="691"/>
        <v>&lt;10h</v>
      </c>
      <c r="Q4440" s="3" t="str">
        <f t="shared" si="692"/>
        <v>46-60d</v>
      </c>
      <c r="R4440" s="3" t="str">
        <f t="shared" si="693"/>
        <v>Low</v>
      </c>
      <c r="S4440" s="3" t="str">
        <f t="shared" si="694"/>
        <v>High</v>
      </c>
      <c r="T4440" s="3" t="str">
        <f t="shared" si="695"/>
        <v>Churned</v>
      </c>
      <c r="U4440" s="4">
        <f>1/(1+EXP(-(Predictive_Model!$B$5+((B4440-Predictive_Model!$B$20)/Predictive_Model!$C$20)*Predictive_Model!$D$20+((E4440-Predictive_Model!$B$21)/Predictive_Model!$C$21)*Predictive_Model!$D$21+((F4440-Predictive_Model!$B$22)/Predictive_Model!$C$22)*Predictive_Model!$D$22+((I4440-Predictive_Model!$B$23)/Predictive_Model!$C$23)*Predictive_Model!$D$23+((L4440-Predictive_Model!$B$24)/Predictive_Model!$C$24)*Predictive_Model!$D$24+((M4440-Predictive_Model!$B$25)/Predictive_Model!$C$25)*Predictive_Model!$D$25+IF(C4440="Male",Predictive_Model!$D$31,IF(C4440="Other",Predictive_Model!$D$32,0))+IF(D4440="Premium",Predictive_Model!$D$34,IF(D4440="Standard",Predictive_Model!$D$35,0))+IF(G4440="Asia",Predictive_Model!$D$37,IF(G4440="Europe",Predictive_Model!$D$38,IF(G4440="North America",Predictive_Model!$D$39,IF(G4440="Oceania",Predictive_Model!$D$40,IF(G4440="South America",Predictive_Model!$D$41,0)))))+IF(H4440="Laptop",Predictive_Model!$D$43,IF(H4440="Mobile",Predictive_Model!$D$44,IF(H4440="TV",Predictive_Model!$D$45,IF(H4440="Tablet",Predictive_Model!$D$46,0))))+IF(K4440="Crypto",Predictive_Model!$D$48,IF(K4440="Debit Card",Predictive_Model!$D$49,IF(K4440="Gift Card",Predictive_Model!$D$50,IF(K4440="PayPal",Predictive_Model!$D$51,0))))+IF(N4440="Comedy",Predictive_Model!$D$53,IF(N4440="Documentary",Predictive_Model!$D$54,IF(N4440="Drama",Predictive_Model!$D$55,IF(N4440="Horror",Predictive_Model!$D$56,IF(N4440="Romance",Predictive_Model!$D$57,IF(N4440="Sci-Fi",Predictive_Model!$D$58,0)))))))))</f>
        <v>0.99841549951960173</v>
      </c>
      <c r="V4440" s="3" t="str">
        <f t="shared" si="696"/>
        <v>Critical</v>
      </c>
      <c r="W4440" s="6">
        <f t="shared" si="697"/>
        <v>17.989999999999998</v>
      </c>
      <c r="X4440" s="3" t="str">
        <f t="shared" si="698"/>
        <v>Priority 1</v>
      </c>
      <c r="Y4440" s="3" t="str">
        <f t="shared" si="699"/>
        <v>OK</v>
      </c>
    </row>
    <row r="4441" spans="1:25" x14ac:dyDescent="0.25">
      <c r="A4441" s="3" t="str">
        <f>Raw_Data!A4441</f>
        <v>4297d7f1-545a-486b-8473-214ebfa4741a</v>
      </c>
      <c r="B4441" s="3">
        <f>Raw_Data!B4441</f>
        <v>38</v>
      </c>
      <c r="C4441" s="3" t="str">
        <f>Raw_Data!C4441</f>
        <v>Other</v>
      </c>
      <c r="D4441" s="3" t="str">
        <f>Raw_Data!D4441</f>
        <v>Basic</v>
      </c>
      <c r="E4441" s="3">
        <f>Raw_Data!E4441</f>
        <v>10.9</v>
      </c>
      <c r="F4441" s="3">
        <f>Raw_Data!F4441</f>
        <v>45</v>
      </c>
      <c r="G4441" s="3" t="str">
        <f>Raw_Data!G4441</f>
        <v>South America</v>
      </c>
      <c r="H4441" s="3" t="str">
        <f>Raw_Data!H4441</f>
        <v>Tablet</v>
      </c>
      <c r="I4441" s="3">
        <f>Raw_Data!I4441</f>
        <v>8.99</v>
      </c>
      <c r="J4441" s="3">
        <f>Raw_Data!J4441</f>
        <v>1</v>
      </c>
      <c r="K4441" s="3" t="str">
        <f>Raw_Data!K4441</f>
        <v>Credit Card</v>
      </c>
      <c r="L4441" s="3">
        <f>Raw_Data!L4441</f>
        <v>4</v>
      </c>
      <c r="M4441" s="3">
        <f>Raw_Data!M4441</f>
        <v>0.24</v>
      </c>
      <c r="N4441" s="3" t="str">
        <f>Raw_Data!N4441</f>
        <v>Sci-Fi</v>
      </c>
      <c r="O4441" s="3" t="str">
        <f t="shared" si="690"/>
        <v>35-44</v>
      </c>
      <c r="P4441" s="3" t="str">
        <f t="shared" si="691"/>
        <v>10-24h</v>
      </c>
      <c r="Q4441" s="3" t="str">
        <f t="shared" si="692"/>
        <v>22-45d</v>
      </c>
      <c r="R4441" s="3" t="str">
        <f t="shared" si="693"/>
        <v>Medium</v>
      </c>
      <c r="S4441" s="3" t="str">
        <f t="shared" si="694"/>
        <v>Low</v>
      </c>
      <c r="T4441" s="3" t="str">
        <f t="shared" si="695"/>
        <v>Churned</v>
      </c>
      <c r="U4441" s="4">
        <f>1/(1+EXP(-(Predictive_Model!$B$5+((B4441-Predictive_Model!$B$20)/Predictive_Model!$C$20)*Predictive_Model!$D$20+((E4441-Predictive_Model!$B$21)/Predictive_Model!$C$21)*Predictive_Model!$D$21+((F4441-Predictive_Model!$B$22)/Predictive_Model!$C$22)*Predictive_Model!$D$22+((I4441-Predictive_Model!$B$23)/Predictive_Model!$C$23)*Predictive_Model!$D$23+((L4441-Predictive_Model!$B$24)/Predictive_Model!$C$24)*Predictive_Model!$D$24+((M4441-Predictive_Model!$B$25)/Predictive_Model!$C$25)*Predictive_Model!$D$25+IF(C4441="Male",Predictive_Model!$D$31,IF(C4441="Other",Predictive_Model!$D$32,0))+IF(D4441="Premium",Predictive_Model!$D$34,IF(D4441="Standard",Predictive_Model!$D$35,0))+IF(G4441="Asia",Predictive_Model!$D$37,IF(G4441="Europe",Predictive_Model!$D$38,IF(G4441="North America",Predictive_Model!$D$39,IF(G4441="Oceania",Predictive_Model!$D$40,IF(G4441="South America",Predictive_Model!$D$41,0)))))+IF(H4441="Laptop",Predictive_Model!$D$43,IF(H4441="Mobile",Predictive_Model!$D$44,IF(H4441="TV",Predictive_Model!$D$45,IF(H4441="Tablet",Predictive_Model!$D$46,0))))+IF(K4441="Crypto",Predictive_Model!$D$48,IF(K4441="Debit Card",Predictive_Model!$D$49,IF(K4441="Gift Card",Predictive_Model!$D$50,IF(K4441="PayPal",Predictive_Model!$D$51,0))))+IF(N4441="Comedy",Predictive_Model!$D$53,IF(N4441="Documentary",Predictive_Model!$D$54,IF(N4441="Drama",Predictive_Model!$D$55,IF(N4441="Horror",Predictive_Model!$D$56,IF(N4441="Romance",Predictive_Model!$D$57,IF(N4441="Sci-Fi",Predictive_Model!$D$58,0)))))))))</f>
        <v>0.99710720860384294</v>
      </c>
      <c r="V4441" s="3" t="str">
        <f t="shared" si="696"/>
        <v>Critical</v>
      </c>
      <c r="W4441" s="6">
        <f t="shared" si="697"/>
        <v>8.99</v>
      </c>
      <c r="X4441" s="3" t="str">
        <f t="shared" si="698"/>
        <v>Priority 2</v>
      </c>
      <c r="Y4441" s="3" t="str">
        <f t="shared" si="699"/>
        <v>OK</v>
      </c>
    </row>
    <row r="4442" spans="1:25" x14ac:dyDescent="0.25">
      <c r="A4442" s="3" t="str">
        <f>Raw_Data!A4442</f>
        <v>d37ec561-1768-4a93-be30-15a7c820e307</v>
      </c>
      <c r="B4442" s="3">
        <f>Raw_Data!B4442</f>
        <v>48</v>
      </c>
      <c r="C4442" s="3" t="str">
        <f>Raw_Data!C4442</f>
        <v>Male</v>
      </c>
      <c r="D4442" s="3" t="str">
        <f>Raw_Data!D4442</f>
        <v>Premium</v>
      </c>
      <c r="E4442" s="3">
        <f>Raw_Data!E4442</f>
        <v>23.03</v>
      </c>
      <c r="F4442" s="3">
        <f>Raw_Data!F4442</f>
        <v>54</v>
      </c>
      <c r="G4442" s="3" t="str">
        <f>Raw_Data!G4442</f>
        <v>North America</v>
      </c>
      <c r="H4442" s="3" t="str">
        <f>Raw_Data!H4442</f>
        <v>Desktop</v>
      </c>
      <c r="I4442" s="3">
        <f>Raw_Data!I4442</f>
        <v>17.989999999999998</v>
      </c>
      <c r="J4442" s="3">
        <f>Raw_Data!J4442</f>
        <v>0</v>
      </c>
      <c r="K4442" s="3" t="str">
        <f>Raw_Data!K4442</f>
        <v>Credit Card</v>
      </c>
      <c r="L4442" s="3">
        <f>Raw_Data!L4442</f>
        <v>4</v>
      </c>
      <c r="M4442" s="3">
        <f>Raw_Data!M4442</f>
        <v>0.42</v>
      </c>
      <c r="N4442" s="3" t="str">
        <f>Raw_Data!N4442</f>
        <v>Documentary</v>
      </c>
      <c r="O4442" s="3" t="str">
        <f t="shared" si="690"/>
        <v>45-54</v>
      </c>
      <c r="P4442" s="3" t="str">
        <f t="shared" si="691"/>
        <v>10-24h</v>
      </c>
      <c r="Q4442" s="3" t="str">
        <f t="shared" si="692"/>
        <v>46-60d</v>
      </c>
      <c r="R4442" s="3" t="str">
        <f t="shared" si="693"/>
        <v>Medium</v>
      </c>
      <c r="S4442" s="3" t="str">
        <f t="shared" si="694"/>
        <v>High</v>
      </c>
      <c r="T4442" s="3" t="str">
        <f t="shared" si="695"/>
        <v>Active</v>
      </c>
      <c r="U4442" s="4">
        <f>1/(1+EXP(-(Predictive_Model!$B$5+((B4442-Predictive_Model!$B$20)/Predictive_Model!$C$20)*Predictive_Model!$D$20+((E4442-Predictive_Model!$B$21)/Predictive_Model!$C$21)*Predictive_Model!$D$21+((F4442-Predictive_Model!$B$22)/Predictive_Model!$C$22)*Predictive_Model!$D$22+((I4442-Predictive_Model!$B$23)/Predictive_Model!$C$23)*Predictive_Model!$D$23+((L4442-Predictive_Model!$B$24)/Predictive_Model!$C$24)*Predictive_Model!$D$24+((M4442-Predictive_Model!$B$25)/Predictive_Model!$C$25)*Predictive_Model!$D$25+IF(C4442="Male",Predictive_Model!$D$31,IF(C4442="Other",Predictive_Model!$D$32,0))+IF(D4442="Premium",Predictive_Model!$D$34,IF(D4442="Standard",Predictive_Model!$D$35,0))+IF(G4442="Asia",Predictive_Model!$D$37,IF(G4442="Europe",Predictive_Model!$D$38,IF(G4442="North America",Predictive_Model!$D$39,IF(G4442="Oceania",Predictive_Model!$D$40,IF(G4442="South America",Predictive_Model!$D$41,0)))))+IF(H4442="Laptop",Predictive_Model!$D$43,IF(H4442="Mobile",Predictive_Model!$D$44,IF(H4442="TV",Predictive_Model!$D$45,IF(H4442="Tablet",Predictive_Model!$D$46,0))))+IF(K4442="Crypto",Predictive_Model!$D$48,IF(K4442="Debit Card",Predictive_Model!$D$49,IF(K4442="Gift Card",Predictive_Model!$D$50,IF(K4442="PayPal",Predictive_Model!$D$51,0))))+IF(N4442="Comedy",Predictive_Model!$D$53,IF(N4442="Documentary",Predictive_Model!$D$54,IF(N4442="Drama",Predictive_Model!$D$55,IF(N4442="Horror",Predictive_Model!$D$56,IF(N4442="Romance",Predictive_Model!$D$57,IF(N4442="Sci-Fi",Predictive_Model!$D$58,0)))))))))</f>
        <v>0.18144531121154853</v>
      </c>
      <c r="V4442" s="3" t="str">
        <f t="shared" si="696"/>
        <v>Low</v>
      </c>
      <c r="W4442" s="6">
        <f t="shared" si="697"/>
        <v>3.2642011486957578</v>
      </c>
      <c r="X4442" s="3" t="str">
        <f t="shared" si="698"/>
        <v>Monitor</v>
      </c>
      <c r="Y4442" s="3" t="str">
        <f t="shared" si="699"/>
        <v>OK</v>
      </c>
    </row>
    <row r="4443" spans="1:25" x14ac:dyDescent="0.25">
      <c r="A4443" s="3" t="str">
        <f>Raw_Data!A4443</f>
        <v>f859113a-2fe6-48da-9ef1-8e7c7b0291ed</v>
      </c>
      <c r="B4443" s="3">
        <f>Raw_Data!B4443</f>
        <v>50</v>
      </c>
      <c r="C4443" s="3" t="str">
        <f>Raw_Data!C4443</f>
        <v>Other</v>
      </c>
      <c r="D4443" s="3" t="str">
        <f>Raw_Data!D4443</f>
        <v>Basic</v>
      </c>
      <c r="E4443" s="3">
        <f>Raw_Data!E4443</f>
        <v>6.59</v>
      </c>
      <c r="F4443" s="3">
        <f>Raw_Data!F4443</f>
        <v>6</v>
      </c>
      <c r="G4443" s="3" t="str">
        <f>Raw_Data!G4443</f>
        <v>Asia</v>
      </c>
      <c r="H4443" s="3" t="str">
        <f>Raw_Data!H4443</f>
        <v>Tablet</v>
      </c>
      <c r="I4443" s="3">
        <f>Raw_Data!I4443</f>
        <v>8.99</v>
      </c>
      <c r="J4443" s="3">
        <f>Raw_Data!J4443</f>
        <v>0</v>
      </c>
      <c r="K4443" s="3" t="str">
        <f>Raw_Data!K4443</f>
        <v>Credit Card</v>
      </c>
      <c r="L4443" s="3">
        <f>Raw_Data!L4443</f>
        <v>2</v>
      </c>
      <c r="M4443" s="3">
        <f>Raw_Data!M4443</f>
        <v>0.94</v>
      </c>
      <c r="N4443" s="3" t="str">
        <f>Raw_Data!N4443</f>
        <v>Horror</v>
      </c>
      <c r="O4443" s="3" t="str">
        <f t="shared" si="690"/>
        <v>45-54</v>
      </c>
      <c r="P4443" s="3" t="str">
        <f t="shared" si="691"/>
        <v>&lt;10h</v>
      </c>
      <c r="Q4443" s="3" t="str">
        <f t="shared" si="692"/>
        <v>0-7d</v>
      </c>
      <c r="R4443" s="3" t="str">
        <f t="shared" si="693"/>
        <v>Medium</v>
      </c>
      <c r="S4443" s="3" t="str">
        <f t="shared" si="694"/>
        <v>Low</v>
      </c>
      <c r="T4443" s="3" t="str">
        <f t="shared" si="695"/>
        <v>Active</v>
      </c>
      <c r="U4443" s="4">
        <f>1/(1+EXP(-(Predictive_Model!$B$5+((B4443-Predictive_Model!$B$20)/Predictive_Model!$C$20)*Predictive_Model!$D$20+((E4443-Predictive_Model!$B$21)/Predictive_Model!$C$21)*Predictive_Model!$D$21+((F4443-Predictive_Model!$B$22)/Predictive_Model!$C$22)*Predictive_Model!$D$22+((I4443-Predictive_Model!$B$23)/Predictive_Model!$C$23)*Predictive_Model!$D$23+((L4443-Predictive_Model!$B$24)/Predictive_Model!$C$24)*Predictive_Model!$D$24+((M4443-Predictive_Model!$B$25)/Predictive_Model!$C$25)*Predictive_Model!$D$25+IF(C4443="Male",Predictive_Model!$D$31,IF(C4443="Other",Predictive_Model!$D$32,0))+IF(D4443="Premium",Predictive_Model!$D$34,IF(D4443="Standard",Predictive_Model!$D$35,0))+IF(G4443="Asia",Predictive_Model!$D$37,IF(G4443="Europe",Predictive_Model!$D$38,IF(G4443="North America",Predictive_Model!$D$39,IF(G4443="Oceania",Predictive_Model!$D$40,IF(G4443="South America",Predictive_Model!$D$41,0)))))+IF(H4443="Laptop",Predictive_Model!$D$43,IF(H4443="Mobile",Predictive_Model!$D$44,IF(H4443="TV",Predictive_Model!$D$45,IF(H4443="Tablet",Predictive_Model!$D$46,0))))+IF(K4443="Crypto",Predictive_Model!$D$48,IF(K4443="Debit Card",Predictive_Model!$D$49,IF(K4443="Gift Card",Predictive_Model!$D$50,IF(K4443="PayPal",Predictive_Model!$D$51,0))))+IF(N4443="Comedy",Predictive_Model!$D$53,IF(N4443="Documentary",Predictive_Model!$D$54,IF(N4443="Drama",Predictive_Model!$D$55,IF(N4443="Horror",Predictive_Model!$D$56,IF(N4443="Romance",Predictive_Model!$D$57,IF(N4443="Sci-Fi",Predictive_Model!$D$58,0)))))))))</f>
        <v>0.90041861093528652</v>
      </c>
      <c r="V4443" s="3" t="str">
        <f t="shared" si="696"/>
        <v>Critical</v>
      </c>
      <c r="W4443" s="6">
        <f t="shared" si="697"/>
        <v>8.0947633123082259</v>
      </c>
      <c r="X4443" s="3" t="str">
        <f t="shared" si="698"/>
        <v>Priority 2</v>
      </c>
      <c r="Y4443" s="3" t="str">
        <f t="shared" si="699"/>
        <v>OK</v>
      </c>
    </row>
    <row r="4444" spans="1:25" x14ac:dyDescent="0.25">
      <c r="A4444" s="3" t="str">
        <f>Raw_Data!A4444</f>
        <v>d58ddc1e-1bdf-440a-8c6b-309077fc3f17</v>
      </c>
      <c r="B4444" s="3">
        <f>Raw_Data!B4444</f>
        <v>51</v>
      </c>
      <c r="C4444" s="3" t="str">
        <f>Raw_Data!C4444</f>
        <v>Male</v>
      </c>
      <c r="D4444" s="3" t="str">
        <f>Raw_Data!D4444</f>
        <v>Basic</v>
      </c>
      <c r="E4444" s="3">
        <f>Raw_Data!E4444</f>
        <v>1.56</v>
      </c>
      <c r="F4444" s="3">
        <f>Raw_Data!F4444</f>
        <v>55</v>
      </c>
      <c r="G4444" s="3" t="str">
        <f>Raw_Data!G4444</f>
        <v>North America</v>
      </c>
      <c r="H4444" s="3" t="str">
        <f>Raw_Data!H4444</f>
        <v>Mobile</v>
      </c>
      <c r="I4444" s="3">
        <f>Raw_Data!I4444</f>
        <v>8.99</v>
      </c>
      <c r="J4444" s="3">
        <f>Raw_Data!J4444</f>
        <v>1</v>
      </c>
      <c r="K4444" s="3" t="str">
        <f>Raw_Data!K4444</f>
        <v>Crypto</v>
      </c>
      <c r="L4444" s="3">
        <f>Raw_Data!L4444</f>
        <v>3</v>
      </c>
      <c r="M4444" s="3">
        <f>Raw_Data!M4444</f>
        <v>0.03</v>
      </c>
      <c r="N4444" s="3" t="str">
        <f>Raw_Data!N4444</f>
        <v>Action</v>
      </c>
      <c r="O4444" s="3" t="str">
        <f t="shared" si="690"/>
        <v>45-54</v>
      </c>
      <c r="P4444" s="3" t="str">
        <f t="shared" si="691"/>
        <v>&lt;10h</v>
      </c>
      <c r="Q4444" s="3" t="str">
        <f t="shared" si="692"/>
        <v>46-60d</v>
      </c>
      <c r="R4444" s="3" t="str">
        <f t="shared" si="693"/>
        <v>Low</v>
      </c>
      <c r="S4444" s="3" t="str">
        <f t="shared" si="694"/>
        <v>Low</v>
      </c>
      <c r="T4444" s="3" t="str">
        <f t="shared" si="695"/>
        <v>Churned</v>
      </c>
      <c r="U4444" s="4">
        <f>1/(1+EXP(-(Predictive_Model!$B$5+((B4444-Predictive_Model!$B$20)/Predictive_Model!$C$20)*Predictive_Model!$D$20+((E4444-Predictive_Model!$B$21)/Predictive_Model!$C$21)*Predictive_Model!$D$21+((F4444-Predictive_Model!$B$22)/Predictive_Model!$C$22)*Predictive_Model!$D$22+((I4444-Predictive_Model!$B$23)/Predictive_Model!$C$23)*Predictive_Model!$D$23+((L4444-Predictive_Model!$B$24)/Predictive_Model!$C$24)*Predictive_Model!$D$24+((M4444-Predictive_Model!$B$25)/Predictive_Model!$C$25)*Predictive_Model!$D$25+IF(C4444="Male",Predictive_Model!$D$31,IF(C4444="Other",Predictive_Model!$D$32,0))+IF(D4444="Premium",Predictive_Model!$D$34,IF(D4444="Standard",Predictive_Model!$D$35,0))+IF(G4444="Asia",Predictive_Model!$D$37,IF(G4444="Europe",Predictive_Model!$D$38,IF(G4444="North America",Predictive_Model!$D$39,IF(G4444="Oceania",Predictive_Model!$D$40,IF(G4444="South America",Predictive_Model!$D$41,0)))))+IF(H4444="Laptop",Predictive_Model!$D$43,IF(H4444="Mobile",Predictive_Model!$D$44,IF(H4444="TV",Predictive_Model!$D$45,IF(H4444="Tablet",Predictive_Model!$D$46,0))))+IF(K4444="Crypto",Predictive_Model!$D$48,IF(K4444="Debit Card",Predictive_Model!$D$49,IF(K4444="Gift Card",Predictive_Model!$D$50,IF(K4444="PayPal",Predictive_Model!$D$51,0))))+IF(N4444="Comedy",Predictive_Model!$D$53,IF(N4444="Documentary",Predictive_Model!$D$54,IF(N4444="Drama",Predictive_Model!$D$55,IF(N4444="Horror",Predictive_Model!$D$56,IF(N4444="Romance",Predictive_Model!$D$57,IF(N4444="Sci-Fi",Predictive_Model!$D$58,0)))))))))</f>
        <v>0.99998933494505415</v>
      </c>
      <c r="V4444" s="3" t="str">
        <f t="shared" si="696"/>
        <v>Critical</v>
      </c>
      <c r="W4444" s="6">
        <f t="shared" si="697"/>
        <v>8.99</v>
      </c>
      <c r="X4444" s="3" t="str">
        <f t="shared" si="698"/>
        <v>Priority 2</v>
      </c>
      <c r="Y4444" s="3" t="str">
        <f t="shared" si="699"/>
        <v>OK</v>
      </c>
    </row>
    <row r="4445" spans="1:25" x14ac:dyDescent="0.25">
      <c r="A4445" s="3" t="str">
        <f>Raw_Data!A4445</f>
        <v>2198e57e-f273-418b-9841-2728c362b67c</v>
      </c>
      <c r="B4445" s="3">
        <f>Raw_Data!B4445</f>
        <v>24</v>
      </c>
      <c r="C4445" s="3" t="str">
        <f>Raw_Data!C4445</f>
        <v>Male</v>
      </c>
      <c r="D4445" s="3" t="str">
        <f>Raw_Data!D4445</f>
        <v>Basic</v>
      </c>
      <c r="E4445" s="3">
        <f>Raw_Data!E4445</f>
        <v>1.59</v>
      </c>
      <c r="F4445" s="3">
        <f>Raw_Data!F4445</f>
        <v>42</v>
      </c>
      <c r="G4445" s="3" t="str">
        <f>Raw_Data!G4445</f>
        <v>Asia</v>
      </c>
      <c r="H4445" s="3" t="str">
        <f>Raw_Data!H4445</f>
        <v>Mobile</v>
      </c>
      <c r="I4445" s="3">
        <f>Raw_Data!I4445</f>
        <v>8.99</v>
      </c>
      <c r="J4445" s="3">
        <f>Raw_Data!J4445</f>
        <v>1</v>
      </c>
      <c r="K4445" s="3" t="str">
        <f>Raw_Data!K4445</f>
        <v>Gift Card</v>
      </c>
      <c r="L4445" s="3">
        <f>Raw_Data!L4445</f>
        <v>5</v>
      </c>
      <c r="M4445" s="3">
        <f>Raw_Data!M4445</f>
        <v>0.04</v>
      </c>
      <c r="N4445" s="3" t="str">
        <f>Raw_Data!N4445</f>
        <v>Action</v>
      </c>
      <c r="O4445" s="3" t="str">
        <f t="shared" si="690"/>
        <v>18-24</v>
      </c>
      <c r="P4445" s="3" t="str">
        <f t="shared" si="691"/>
        <v>&lt;10h</v>
      </c>
      <c r="Q4445" s="3" t="str">
        <f t="shared" si="692"/>
        <v>22-45d</v>
      </c>
      <c r="R4445" s="3" t="str">
        <f t="shared" si="693"/>
        <v>Medium</v>
      </c>
      <c r="S4445" s="3" t="str">
        <f t="shared" si="694"/>
        <v>Low</v>
      </c>
      <c r="T4445" s="3" t="str">
        <f t="shared" si="695"/>
        <v>Churned</v>
      </c>
      <c r="U4445" s="4">
        <f>1/(1+EXP(-(Predictive_Model!$B$5+((B4445-Predictive_Model!$B$20)/Predictive_Model!$C$20)*Predictive_Model!$D$20+((E4445-Predictive_Model!$B$21)/Predictive_Model!$C$21)*Predictive_Model!$D$21+((F4445-Predictive_Model!$B$22)/Predictive_Model!$C$22)*Predictive_Model!$D$22+((I4445-Predictive_Model!$B$23)/Predictive_Model!$C$23)*Predictive_Model!$D$23+((L4445-Predictive_Model!$B$24)/Predictive_Model!$C$24)*Predictive_Model!$D$24+((M4445-Predictive_Model!$B$25)/Predictive_Model!$C$25)*Predictive_Model!$D$25+IF(C4445="Male",Predictive_Model!$D$31,IF(C4445="Other",Predictive_Model!$D$32,0))+IF(D4445="Premium",Predictive_Model!$D$34,IF(D4445="Standard",Predictive_Model!$D$35,0))+IF(G4445="Asia",Predictive_Model!$D$37,IF(G4445="Europe",Predictive_Model!$D$38,IF(G4445="North America",Predictive_Model!$D$39,IF(G4445="Oceania",Predictive_Model!$D$40,IF(G4445="South America",Predictive_Model!$D$41,0)))))+IF(H4445="Laptop",Predictive_Model!$D$43,IF(H4445="Mobile",Predictive_Model!$D$44,IF(H4445="TV",Predictive_Model!$D$45,IF(H4445="Tablet",Predictive_Model!$D$46,0))))+IF(K4445="Crypto",Predictive_Model!$D$48,IF(K4445="Debit Card",Predictive_Model!$D$49,IF(K4445="Gift Card",Predictive_Model!$D$50,IF(K4445="PayPal",Predictive_Model!$D$51,0))))+IF(N4445="Comedy",Predictive_Model!$D$53,IF(N4445="Documentary",Predictive_Model!$D$54,IF(N4445="Drama",Predictive_Model!$D$55,IF(N4445="Horror",Predictive_Model!$D$56,IF(N4445="Romance",Predictive_Model!$D$57,IF(N4445="Sci-Fi",Predictive_Model!$D$58,0)))))))))</f>
        <v>0.99975017633520313</v>
      </c>
      <c r="V4445" s="3" t="str">
        <f t="shared" si="696"/>
        <v>Critical</v>
      </c>
      <c r="W4445" s="6">
        <f t="shared" si="697"/>
        <v>8.99</v>
      </c>
      <c r="X4445" s="3" t="str">
        <f t="shared" si="698"/>
        <v>Priority 2</v>
      </c>
      <c r="Y4445" s="3" t="str">
        <f t="shared" si="699"/>
        <v>OK</v>
      </c>
    </row>
    <row r="4446" spans="1:25" x14ac:dyDescent="0.25">
      <c r="A4446" s="3" t="str">
        <f>Raw_Data!A4446</f>
        <v>30b99823-3634-4286-a9b9-7db9f87cb49b</v>
      </c>
      <c r="B4446" s="3">
        <f>Raw_Data!B4446</f>
        <v>44</v>
      </c>
      <c r="C4446" s="3" t="str">
        <f>Raw_Data!C4446</f>
        <v>Male</v>
      </c>
      <c r="D4446" s="3" t="str">
        <f>Raw_Data!D4446</f>
        <v>Basic</v>
      </c>
      <c r="E4446" s="3">
        <f>Raw_Data!E4446</f>
        <v>3.91</v>
      </c>
      <c r="F4446" s="3">
        <f>Raw_Data!F4446</f>
        <v>2</v>
      </c>
      <c r="G4446" s="3" t="str">
        <f>Raw_Data!G4446</f>
        <v>South America</v>
      </c>
      <c r="H4446" s="3" t="str">
        <f>Raw_Data!H4446</f>
        <v>Laptop</v>
      </c>
      <c r="I4446" s="3">
        <f>Raw_Data!I4446</f>
        <v>8.99</v>
      </c>
      <c r="J4446" s="3">
        <f>Raw_Data!J4446</f>
        <v>0</v>
      </c>
      <c r="K4446" s="3" t="str">
        <f>Raw_Data!K4446</f>
        <v>Credit Card</v>
      </c>
      <c r="L4446" s="3">
        <f>Raw_Data!L4446</f>
        <v>4</v>
      </c>
      <c r="M4446" s="3">
        <f>Raw_Data!M4446</f>
        <v>1.3</v>
      </c>
      <c r="N4446" s="3" t="str">
        <f>Raw_Data!N4446</f>
        <v>Drama</v>
      </c>
      <c r="O4446" s="3" t="str">
        <f t="shared" si="690"/>
        <v>35-44</v>
      </c>
      <c r="P4446" s="3" t="str">
        <f t="shared" si="691"/>
        <v>&lt;10h</v>
      </c>
      <c r="Q4446" s="3" t="str">
        <f t="shared" si="692"/>
        <v>0-7d</v>
      </c>
      <c r="R4446" s="3" t="str">
        <f t="shared" si="693"/>
        <v>Medium</v>
      </c>
      <c r="S4446" s="3" t="str">
        <f t="shared" si="694"/>
        <v>Low</v>
      </c>
      <c r="T4446" s="3" t="str">
        <f t="shared" si="695"/>
        <v>Active</v>
      </c>
      <c r="U4446" s="4">
        <f>1/(1+EXP(-(Predictive_Model!$B$5+((B4446-Predictive_Model!$B$20)/Predictive_Model!$C$20)*Predictive_Model!$D$20+((E4446-Predictive_Model!$B$21)/Predictive_Model!$C$21)*Predictive_Model!$D$21+((F4446-Predictive_Model!$B$22)/Predictive_Model!$C$22)*Predictive_Model!$D$22+((I4446-Predictive_Model!$B$23)/Predictive_Model!$C$23)*Predictive_Model!$D$23+((L4446-Predictive_Model!$B$24)/Predictive_Model!$C$24)*Predictive_Model!$D$24+((M4446-Predictive_Model!$B$25)/Predictive_Model!$C$25)*Predictive_Model!$D$25+IF(C4446="Male",Predictive_Model!$D$31,IF(C4446="Other",Predictive_Model!$D$32,0))+IF(D4446="Premium",Predictive_Model!$D$34,IF(D4446="Standard",Predictive_Model!$D$35,0))+IF(G4446="Asia",Predictive_Model!$D$37,IF(G4446="Europe",Predictive_Model!$D$38,IF(G4446="North America",Predictive_Model!$D$39,IF(G4446="Oceania",Predictive_Model!$D$40,IF(G4446="South America",Predictive_Model!$D$41,0)))))+IF(H4446="Laptop",Predictive_Model!$D$43,IF(H4446="Mobile",Predictive_Model!$D$44,IF(H4446="TV",Predictive_Model!$D$45,IF(H4446="Tablet",Predictive_Model!$D$46,0))))+IF(K4446="Crypto",Predictive_Model!$D$48,IF(K4446="Debit Card",Predictive_Model!$D$49,IF(K4446="Gift Card",Predictive_Model!$D$50,IF(K4446="PayPal",Predictive_Model!$D$51,0))))+IF(N4446="Comedy",Predictive_Model!$D$53,IF(N4446="Documentary",Predictive_Model!$D$54,IF(N4446="Drama",Predictive_Model!$D$55,IF(N4446="Horror",Predictive_Model!$D$56,IF(N4446="Romance",Predictive_Model!$D$57,IF(N4446="Sci-Fi",Predictive_Model!$D$58,0)))))))))</f>
        <v>0.28267811906280021</v>
      </c>
      <c r="V4446" s="3" t="str">
        <f t="shared" si="696"/>
        <v>Medium</v>
      </c>
      <c r="W4446" s="6">
        <f t="shared" si="697"/>
        <v>2.541276290374574</v>
      </c>
      <c r="X4446" s="3" t="str">
        <f t="shared" si="698"/>
        <v>Monitor</v>
      </c>
      <c r="Y4446" s="3" t="str">
        <f t="shared" si="699"/>
        <v>OK</v>
      </c>
    </row>
    <row r="4447" spans="1:25" x14ac:dyDescent="0.25">
      <c r="A4447" s="3" t="str">
        <f>Raw_Data!A4447</f>
        <v>ce3c7cbb-b993-4916-a81d-4e4ac032a5c9</v>
      </c>
      <c r="B4447" s="3">
        <f>Raw_Data!B4447</f>
        <v>65</v>
      </c>
      <c r="C4447" s="3" t="str">
        <f>Raw_Data!C4447</f>
        <v>Male</v>
      </c>
      <c r="D4447" s="3" t="str">
        <f>Raw_Data!D4447</f>
        <v>Basic</v>
      </c>
      <c r="E4447" s="3">
        <f>Raw_Data!E4447</f>
        <v>2.96</v>
      </c>
      <c r="F4447" s="3">
        <f>Raw_Data!F4447</f>
        <v>33</v>
      </c>
      <c r="G4447" s="3" t="str">
        <f>Raw_Data!G4447</f>
        <v>Africa</v>
      </c>
      <c r="H4447" s="3" t="str">
        <f>Raw_Data!H4447</f>
        <v>Mobile</v>
      </c>
      <c r="I4447" s="3">
        <f>Raw_Data!I4447</f>
        <v>8.99</v>
      </c>
      <c r="J4447" s="3">
        <f>Raw_Data!J4447</f>
        <v>1</v>
      </c>
      <c r="K4447" s="3" t="str">
        <f>Raw_Data!K4447</f>
        <v>PayPal</v>
      </c>
      <c r="L4447" s="3">
        <f>Raw_Data!L4447</f>
        <v>1</v>
      </c>
      <c r="M4447" s="3">
        <f>Raw_Data!M4447</f>
        <v>0.09</v>
      </c>
      <c r="N4447" s="3" t="str">
        <f>Raw_Data!N4447</f>
        <v>Sci-Fi</v>
      </c>
      <c r="O4447" s="3" t="str">
        <f t="shared" si="690"/>
        <v>55-70</v>
      </c>
      <c r="P4447" s="3" t="str">
        <f t="shared" si="691"/>
        <v>&lt;10h</v>
      </c>
      <c r="Q4447" s="3" t="str">
        <f t="shared" si="692"/>
        <v>22-45d</v>
      </c>
      <c r="R4447" s="3" t="str">
        <f t="shared" si="693"/>
        <v>Medium</v>
      </c>
      <c r="S4447" s="3" t="str">
        <f t="shared" si="694"/>
        <v>Low</v>
      </c>
      <c r="T4447" s="3" t="str">
        <f t="shared" si="695"/>
        <v>Churned</v>
      </c>
      <c r="U4447" s="4">
        <f>1/(1+EXP(-(Predictive_Model!$B$5+((B4447-Predictive_Model!$B$20)/Predictive_Model!$C$20)*Predictive_Model!$D$20+((E4447-Predictive_Model!$B$21)/Predictive_Model!$C$21)*Predictive_Model!$D$21+((F4447-Predictive_Model!$B$22)/Predictive_Model!$C$22)*Predictive_Model!$D$22+((I4447-Predictive_Model!$B$23)/Predictive_Model!$C$23)*Predictive_Model!$D$23+((L4447-Predictive_Model!$B$24)/Predictive_Model!$C$24)*Predictive_Model!$D$24+((M4447-Predictive_Model!$B$25)/Predictive_Model!$C$25)*Predictive_Model!$D$25+IF(C4447="Male",Predictive_Model!$D$31,IF(C4447="Other",Predictive_Model!$D$32,0))+IF(D4447="Premium",Predictive_Model!$D$34,IF(D4447="Standard",Predictive_Model!$D$35,0))+IF(G4447="Asia",Predictive_Model!$D$37,IF(G4447="Europe",Predictive_Model!$D$38,IF(G4447="North America",Predictive_Model!$D$39,IF(G4447="Oceania",Predictive_Model!$D$40,IF(G4447="South America",Predictive_Model!$D$41,0)))))+IF(H4447="Laptop",Predictive_Model!$D$43,IF(H4447="Mobile",Predictive_Model!$D$44,IF(H4447="TV",Predictive_Model!$D$45,IF(H4447="Tablet",Predictive_Model!$D$46,0))))+IF(K4447="Crypto",Predictive_Model!$D$48,IF(K4447="Debit Card",Predictive_Model!$D$49,IF(K4447="Gift Card",Predictive_Model!$D$50,IF(K4447="PayPal",Predictive_Model!$D$51,0))))+IF(N4447="Comedy",Predictive_Model!$D$53,IF(N4447="Documentary",Predictive_Model!$D$54,IF(N4447="Drama",Predictive_Model!$D$55,IF(N4447="Horror",Predictive_Model!$D$56,IF(N4447="Romance",Predictive_Model!$D$57,IF(N4447="Sci-Fi",Predictive_Model!$D$58,0)))))))))</f>
        <v>0.9999131553031565</v>
      </c>
      <c r="V4447" s="3" t="str">
        <f t="shared" si="696"/>
        <v>Critical</v>
      </c>
      <c r="W4447" s="6">
        <f t="shared" si="697"/>
        <v>8.99</v>
      </c>
      <c r="X4447" s="3" t="str">
        <f t="shared" si="698"/>
        <v>Priority 2</v>
      </c>
      <c r="Y4447" s="3" t="str">
        <f t="shared" si="699"/>
        <v>OK</v>
      </c>
    </row>
    <row r="4448" spans="1:25" x14ac:dyDescent="0.25">
      <c r="A4448" s="3" t="str">
        <f>Raw_Data!A4448</f>
        <v>55cfd789-ef07-43f7-aeac-cb4e8beb5c27</v>
      </c>
      <c r="B4448" s="3">
        <f>Raw_Data!B4448</f>
        <v>35</v>
      </c>
      <c r="C4448" s="3" t="str">
        <f>Raw_Data!C4448</f>
        <v>Male</v>
      </c>
      <c r="D4448" s="3" t="str">
        <f>Raw_Data!D4448</f>
        <v>Premium</v>
      </c>
      <c r="E4448" s="3">
        <f>Raw_Data!E4448</f>
        <v>9.8800000000000008</v>
      </c>
      <c r="F4448" s="3">
        <f>Raw_Data!F4448</f>
        <v>10</v>
      </c>
      <c r="G4448" s="3" t="str">
        <f>Raw_Data!G4448</f>
        <v>South America</v>
      </c>
      <c r="H4448" s="3" t="str">
        <f>Raw_Data!H4448</f>
        <v>Mobile</v>
      </c>
      <c r="I4448" s="3">
        <f>Raw_Data!I4448</f>
        <v>17.989999999999998</v>
      </c>
      <c r="J4448" s="3">
        <f>Raw_Data!J4448</f>
        <v>0</v>
      </c>
      <c r="K4448" s="3" t="str">
        <f>Raw_Data!K4448</f>
        <v>Debit Card</v>
      </c>
      <c r="L4448" s="3">
        <f>Raw_Data!L4448</f>
        <v>3</v>
      </c>
      <c r="M4448" s="3">
        <f>Raw_Data!M4448</f>
        <v>0.9</v>
      </c>
      <c r="N4448" s="3" t="str">
        <f>Raw_Data!N4448</f>
        <v>Sci-Fi</v>
      </c>
      <c r="O4448" s="3" t="str">
        <f t="shared" si="690"/>
        <v>35-44</v>
      </c>
      <c r="P4448" s="3" t="str">
        <f t="shared" si="691"/>
        <v>&lt;10h</v>
      </c>
      <c r="Q4448" s="3" t="str">
        <f t="shared" si="692"/>
        <v>8-21d</v>
      </c>
      <c r="R4448" s="3" t="str">
        <f t="shared" si="693"/>
        <v>Medium</v>
      </c>
      <c r="S4448" s="3" t="str">
        <f t="shared" si="694"/>
        <v>High</v>
      </c>
      <c r="T4448" s="3" t="str">
        <f t="shared" si="695"/>
        <v>Active</v>
      </c>
      <c r="U4448" s="4">
        <f>1/(1+EXP(-(Predictive_Model!$B$5+((B4448-Predictive_Model!$B$20)/Predictive_Model!$C$20)*Predictive_Model!$D$20+((E4448-Predictive_Model!$B$21)/Predictive_Model!$C$21)*Predictive_Model!$D$21+((F4448-Predictive_Model!$B$22)/Predictive_Model!$C$22)*Predictive_Model!$D$22+((I4448-Predictive_Model!$B$23)/Predictive_Model!$C$23)*Predictive_Model!$D$23+((L4448-Predictive_Model!$B$24)/Predictive_Model!$C$24)*Predictive_Model!$D$24+((M4448-Predictive_Model!$B$25)/Predictive_Model!$C$25)*Predictive_Model!$D$25+IF(C4448="Male",Predictive_Model!$D$31,IF(C4448="Other",Predictive_Model!$D$32,0))+IF(D4448="Premium",Predictive_Model!$D$34,IF(D4448="Standard",Predictive_Model!$D$35,0))+IF(G4448="Asia",Predictive_Model!$D$37,IF(G4448="Europe",Predictive_Model!$D$38,IF(G4448="North America",Predictive_Model!$D$39,IF(G4448="Oceania",Predictive_Model!$D$40,IF(G4448="South America",Predictive_Model!$D$41,0)))))+IF(H4448="Laptop",Predictive_Model!$D$43,IF(H4448="Mobile",Predictive_Model!$D$44,IF(H4448="TV",Predictive_Model!$D$45,IF(H4448="Tablet",Predictive_Model!$D$46,0))))+IF(K4448="Crypto",Predictive_Model!$D$48,IF(K4448="Debit Card",Predictive_Model!$D$49,IF(K4448="Gift Card",Predictive_Model!$D$50,IF(K4448="PayPal",Predictive_Model!$D$51,0))))+IF(N4448="Comedy",Predictive_Model!$D$53,IF(N4448="Documentary",Predictive_Model!$D$54,IF(N4448="Drama",Predictive_Model!$D$55,IF(N4448="Horror",Predictive_Model!$D$56,IF(N4448="Romance",Predictive_Model!$D$57,IF(N4448="Sci-Fi",Predictive_Model!$D$58,0)))))))))</f>
        <v>0.13572878524866169</v>
      </c>
      <c r="V4448" s="3" t="str">
        <f t="shared" si="696"/>
        <v>Low</v>
      </c>
      <c r="W4448" s="6">
        <f t="shared" si="697"/>
        <v>2.4417608466234237</v>
      </c>
      <c r="X4448" s="3" t="str">
        <f t="shared" si="698"/>
        <v>Monitor</v>
      </c>
      <c r="Y4448" s="3" t="str">
        <f t="shared" si="699"/>
        <v>OK</v>
      </c>
    </row>
    <row r="4449" spans="1:25" x14ac:dyDescent="0.25">
      <c r="A4449" s="3" t="str">
        <f>Raw_Data!A4449</f>
        <v>de4e0a07-b2f0-4b45-8764-dedff7dc00ce</v>
      </c>
      <c r="B4449" s="3">
        <f>Raw_Data!B4449</f>
        <v>62</v>
      </c>
      <c r="C4449" s="3" t="str">
        <f>Raw_Data!C4449</f>
        <v>Other</v>
      </c>
      <c r="D4449" s="3" t="str">
        <f>Raw_Data!D4449</f>
        <v>Basic</v>
      </c>
      <c r="E4449" s="3">
        <f>Raw_Data!E4449</f>
        <v>7.43</v>
      </c>
      <c r="F4449" s="3">
        <f>Raw_Data!F4449</f>
        <v>49</v>
      </c>
      <c r="G4449" s="3" t="str">
        <f>Raw_Data!G4449</f>
        <v>Africa</v>
      </c>
      <c r="H4449" s="3" t="str">
        <f>Raw_Data!H4449</f>
        <v>Mobile</v>
      </c>
      <c r="I4449" s="3">
        <f>Raw_Data!I4449</f>
        <v>8.99</v>
      </c>
      <c r="J4449" s="3">
        <f>Raw_Data!J4449</f>
        <v>1</v>
      </c>
      <c r="K4449" s="3" t="str">
        <f>Raw_Data!K4449</f>
        <v>Gift Card</v>
      </c>
      <c r="L4449" s="3">
        <f>Raw_Data!L4449</f>
        <v>4</v>
      </c>
      <c r="M4449" s="3">
        <f>Raw_Data!M4449</f>
        <v>0.15</v>
      </c>
      <c r="N4449" s="3" t="str">
        <f>Raw_Data!N4449</f>
        <v>Horror</v>
      </c>
      <c r="O4449" s="3" t="str">
        <f t="shared" si="690"/>
        <v>55-70</v>
      </c>
      <c r="P4449" s="3" t="str">
        <f t="shared" si="691"/>
        <v>&lt;10h</v>
      </c>
      <c r="Q4449" s="3" t="str">
        <f t="shared" si="692"/>
        <v>46-60d</v>
      </c>
      <c r="R4449" s="3" t="str">
        <f t="shared" si="693"/>
        <v>Low</v>
      </c>
      <c r="S4449" s="3" t="str">
        <f t="shared" si="694"/>
        <v>Low</v>
      </c>
      <c r="T4449" s="3" t="str">
        <f t="shared" si="695"/>
        <v>Churned</v>
      </c>
      <c r="U4449" s="4">
        <f>1/(1+EXP(-(Predictive_Model!$B$5+((B4449-Predictive_Model!$B$20)/Predictive_Model!$C$20)*Predictive_Model!$D$20+((E4449-Predictive_Model!$B$21)/Predictive_Model!$C$21)*Predictive_Model!$D$21+((F4449-Predictive_Model!$B$22)/Predictive_Model!$C$22)*Predictive_Model!$D$22+((I4449-Predictive_Model!$B$23)/Predictive_Model!$C$23)*Predictive_Model!$D$23+((L4449-Predictive_Model!$B$24)/Predictive_Model!$C$24)*Predictive_Model!$D$24+((M4449-Predictive_Model!$B$25)/Predictive_Model!$C$25)*Predictive_Model!$D$25+IF(C4449="Male",Predictive_Model!$D$31,IF(C4449="Other",Predictive_Model!$D$32,0))+IF(D4449="Premium",Predictive_Model!$D$34,IF(D4449="Standard",Predictive_Model!$D$35,0))+IF(G4449="Asia",Predictive_Model!$D$37,IF(G4449="Europe",Predictive_Model!$D$38,IF(G4449="North America",Predictive_Model!$D$39,IF(G4449="Oceania",Predictive_Model!$D$40,IF(G4449="South America",Predictive_Model!$D$41,0)))))+IF(H4449="Laptop",Predictive_Model!$D$43,IF(H4449="Mobile",Predictive_Model!$D$44,IF(H4449="TV",Predictive_Model!$D$45,IF(H4449="Tablet",Predictive_Model!$D$46,0))))+IF(K4449="Crypto",Predictive_Model!$D$48,IF(K4449="Debit Card",Predictive_Model!$D$49,IF(K4449="Gift Card",Predictive_Model!$D$50,IF(K4449="PayPal",Predictive_Model!$D$51,0))))+IF(N4449="Comedy",Predictive_Model!$D$53,IF(N4449="Documentary",Predictive_Model!$D$54,IF(N4449="Drama",Predictive_Model!$D$55,IF(N4449="Horror",Predictive_Model!$D$56,IF(N4449="Romance",Predictive_Model!$D$57,IF(N4449="Sci-Fi",Predictive_Model!$D$58,0)))))))))</f>
        <v>0.99969773663420514</v>
      </c>
      <c r="V4449" s="3" t="str">
        <f t="shared" si="696"/>
        <v>Critical</v>
      </c>
      <c r="W4449" s="6">
        <f t="shared" si="697"/>
        <v>8.99</v>
      </c>
      <c r="X4449" s="3" t="str">
        <f t="shared" si="698"/>
        <v>Priority 2</v>
      </c>
      <c r="Y4449" s="3" t="str">
        <f t="shared" si="699"/>
        <v>OK</v>
      </c>
    </row>
    <row r="4450" spans="1:25" x14ac:dyDescent="0.25">
      <c r="A4450" s="3" t="str">
        <f>Raw_Data!A4450</f>
        <v>de33c8b1-ecb2-448f-8f97-a99ffbabe1be</v>
      </c>
      <c r="B4450" s="3">
        <f>Raw_Data!B4450</f>
        <v>26</v>
      </c>
      <c r="C4450" s="3" t="str">
        <f>Raw_Data!C4450</f>
        <v>Other</v>
      </c>
      <c r="D4450" s="3" t="str">
        <f>Raw_Data!D4450</f>
        <v>Premium</v>
      </c>
      <c r="E4450" s="3">
        <f>Raw_Data!E4450</f>
        <v>25</v>
      </c>
      <c r="F4450" s="3">
        <f>Raw_Data!F4450</f>
        <v>12</v>
      </c>
      <c r="G4450" s="3" t="str">
        <f>Raw_Data!G4450</f>
        <v>Oceania</v>
      </c>
      <c r="H4450" s="3" t="str">
        <f>Raw_Data!H4450</f>
        <v>Mobile</v>
      </c>
      <c r="I4450" s="3">
        <f>Raw_Data!I4450</f>
        <v>17.989999999999998</v>
      </c>
      <c r="J4450" s="3">
        <f>Raw_Data!J4450</f>
        <v>0</v>
      </c>
      <c r="K4450" s="3" t="str">
        <f>Raw_Data!K4450</f>
        <v>Gift Card</v>
      </c>
      <c r="L4450" s="3">
        <f>Raw_Data!L4450</f>
        <v>2</v>
      </c>
      <c r="M4450" s="3">
        <f>Raw_Data!M4450</f>
        <v>1.92</v>
      </c>
      <c r="N4450" s="3" t="str">
        <f>Raw_Data!N4450</f>
        <v>Horror</v>
      </c>
      <c r="O4450" s="3" t="str">
        <f t="shared" si="690"/>
        <v>25-34</v>
      </c>
      <c r="P4450" s="3" t="str">
        <f t="shared" si="691"/>
        <v>25-49h</v>
      </c>
      <c r="Q4450" s="3" t="str">
        <f t="shared" si="692"/>
        <v>8-21d</v>
      </c>
      <c r="R4450" s="3" t="str">
        <f t="shared" si="693"/>
        <v>High</v>
      </c>
      <c r="S4450" s="3" t="str">
        <f t="shared" si="694"/>
        <v>High</v>
      </c>
      <c r="T4450" s="3" t="str">
        <f t="shared" si="695"/>
        <v>Active</v>
      </c>
      <c r="U4450" s="4">
        <f>1/(1+EXP(-(Predictive_Model!$B$5+((B4450-Predictive_Model!$B$20)/Predictive_Model!$C$20)*Predictive_Model!$D$20+((E4450-Predictive_Model!$B$21)/Predictive_Model!$C$21)*Predictive_Model!$D$21+((F4450-Predictive_Model!$B$22)/Predictive_Model!$C$22)*Predictive_Model!$D$22+((I4450-Predictive_Model!$B$23)/Predictive_Model!$C$23)*Predictive_Model!$D$23+((L4450-Predictive_Model!$B$24)/Predictive_Model!$C$24)*Predictive_Model!$D$24+((M4450-Predictive_Model!$B$25)/Predictive_Model!$C$25)*Predictive_Model!$D$25+IF(C4450="Male",Predictive_Model!$D$31,IF(C4450="Other",Predictive_Model!$D$32,0))+IF(D4450="Premium",Predictive_Model!$D$34,IF(D4450="Standard",Predictive_Model!$D$35,0))+IF(G4450="Asia",Predictive_Model!$D$37,IF(G4450="Europe",Predictive_Model!$D$38,IF(G4450="North America",Predictive_Model!$D$39,IF(G4450="Oceania",Predictive_Model!$D$40,IF(G4450="South America",Predictive_Model!$D$41,0)))))+IF(H4450="Laptop",Predictive_Model!$D$43,IF(H4450="Mobile",Predictive_Model!$D$44,IF(H4450="TV",Predictive_Model!$D$45,IF(H4450="Tablet",Predictive_Model!$D$46,0))))+IF(K4450="Crypto",Predictive_Model!$D$48,IF(K4450="Debit Card",Predictive_Model!$D$49,IF(K4450="Gift Card",Predictive_Model!$D$50,IF(K4450="PayPal",Predictive_Model!$D$51,0))))+IF(N4450="Comedy",Predictive_Model!$D$53,IF(N4450="Documentary",Predictive_Model!$D$54,IF(N4450="Drama",Predictive_Model!$D$55,IF(N4450="Horror",Predictive_Model!$D$56,IF(N4450="Romance",Predictive_Model!$D$57,IF(N4450="Sci-Fi",Predictive_Model!$D$58,0)))))))))</f>
        <v>1.3461565074499257E-3</v>
      </c>
      <c r="V4450" s="3" t="str">
        <f t="shared" si="696"/>
        <v>Low</v>
      </c>
      <c r="W4450" s="6">
        <f t="shared" si="697"/>
        <v>2.4217355569024161E-2</v>
      </c>
      <c r="X4450" s="3" t="str">
        <f t="shared" si="698"/>
        <v>Monitor</v>
      </c>
      <c r="Y4450" s="3" t="str">
        <f t="shared" si="699"/>
        <v>OK</v>
      </c>
    </row>
    <row r="4451" spans="1:25" x14ac:dyDescent="0.25">
      <c r="A4451" s="3" t="str">
        <f>Raw_Data!A4451</f>
        <v>e6e1676e-f17d-4e77-89b2-cf0e3df598ab</v>
      </c>
      <c r="B4451" s="3">
        <f>Raw_Data!B4451</f>
        <v>22</v>
      </c>
      <c r="C4451" s="3" t="str">
        <f>Raw_Data!C4451</f>
        <v>Other</v>
      </c>
      <c r="D4451" s="3" t="str">
        <f>Raw_Data!D4451</f>
        <v>Premium</v>
      </c>
      <c r="E4451" s="3">
        <f>Raw_Data!E4451</f>
        <v>42.86</v>
      </c>
      <c r="F4451" s="3">
        <f>Raw_Data!F4451</f>
        <v>54</v>
      </c>
      <c r="G4451" s="3" t="str">
        <f>Raw_Data!G4451</f>
        <v>South America</v>
      </c>
      <c r="H4451" s="3" t="str">
        <f>Raw_Data!H4451</f>
        <v>Mobile</v>
      </c>
      <c r="I4451" s="3">
        <f>Raw_Data!I4451</f>
        <v>17.989999999999998</v>
      </c>
      <c r="J4451" s="3">
        <f>Raw_Data!J4451</f>
        <v>0</v>
      </c>
      <c r="K4451" s="3" t="str">
        <f>Raw_Data!K4451</f>
        <v>Gift Card</v>
      </c>
      <c r="L4451" s="3">
        <f>Raw_Data!L4451</f>
        <v>4</v>
      </c>
      <c r="M4451" s="3">
        <f>Raw_Data!M4451</f>
        <v>0.78</v>
      </c>
      <c r="N4451" s="3" t="str">
        <f>Raw_Data!N4451</f>
        <v>Action</v>
      </c>
      <c r="O4451" s="3" t="str">
        <f t="shared" si="690"/>
        <v>18-24</v>
      </c>
      <c r="P4451" s="3" t="str">
        <f t="shared" si="691"/>
        <v>25-49h</v>
      </c>
      <c r="Q4451" s="3" t="str">
        <f t="shared" si="692"/>
        <v>46-60d</v>
      </c>
      <c r="R4451" s="3" t="str">
        <f t="shared" si="693"/>
        <v>Medium</v>
      </c>
      <c r="S4451" s="3" t="str">
        <f t="shared" si="694"/>
        <v>High</v>
      </c>
      <c r="T4451" s="3" t="str">
        <f t="shared" si="695"/>
        <v>Active</v>
      </c>
      <c r="U4451" s="4">
        <f>1/(1+EXP(-(Predictive_Model!$B$5+((B4451-Predictive_Model!$B$20)/Predictive_Model!$C$20)*Predictive_Model!$D$20+((E4451-Predictive_Model!$B$21)/Predictive_Model!$C$21)*Predictive_Model!$D$21+((F4451-Predictive_Model!$B$22)/Predictive_Model!$C$22)*Predictive_Model!$D$22+((I4451-Predictive_Model!$B$23)/Predictive_Model!$C$23)*Predictive_Model!$D$23+((L4451-Predictive_Model!$B$24)/Predictive_Model!$C$24)*Predictive_Model!$D$24+((M4451-Predictive_Model!$B$25)/Predictive_Model!$C$25)*Predictive_Model!$D$25+IF(C4451="Male",Predictive_Model!$D$31,IF(C4451="Other",Predictive_Model!$D$32,0))+IF(D4451="Premium",Predictive_Model!$D$34,IF(D4451="Standard",Predictive_Model!$D$35,0))+IF(G4451="Asia",Predictive_Model!$D$37,IF(G4451="Europe",Predictive_Model!$D$38,IF(G4451="North America",Predictive_Model!$D$39,IF(G4451="Oceania",Predictive_Model!$D$40,IF(G4451="South America",Predictive_Model!$D$41,0)))))+IF(H4451="Laptop",Predictive_Model!$D$43,IF(H4451="Mobile",Predictive_Model!$D$44,IF(H4451="TV",Predictive_Model!$D$45,IF(H4451="Tablet",Predictive_Model!$D$46,0))))+IF(K4451="Crypto",Predictive_Model!$D$48,IF(K4451="Debit Card",Predictive_Model!$D$49,IF(K4451="Gift Card",Predictive_Model!$D$50,IF(K4451="PayPal",Predictive_Model!$D$51,0))))+IF(N4451="Comedy",Predictive_Model!$D$53,IF(N4451="Documentary",Predictive_Model!$D$54,IF(N4451="Drama",Predictive_Model!$D$55,IF(N4451="Horror",Predictive_Model!$D$56,IF(N4451="Romance",Predictive_Model!$D$57,IF(N4451="Sci-Fi",Predictive_Model!$D$58,0)))))))))</f>
        <v>1.6745742303186668E-3</v>
      </c>
      <c r="V4451" s="3" t="str">
        <f t="shared" si="696"/>
        <v>Low</v>
      </c>
      <c r="W4451" s="6">
        <f t="shared" si="697"/>
        <v>3.0125590403432812E-2</v>
      </c>
      <c r="X4451" s="3" t="str">
        <f t="shared" si="698"/>
        <v>Monitor</v>
      </c>
      <c r="Y4451" s="3" t="str">
        <f t="shared" si="699"/>
        <v>OK</v>
      </c>
    </row>
    <row r="4452" spans="1:25" x14ac:dyDescent="0.25">
      <c r="A4452" s="3" t="str">
        <f>Raw_Data!A4452</f>
        <v>a1d6a50d-973f-4e43-a3c0-ce5acf4b09ec</v>
      </c>
      <c r="B4452" s="3">
        <f>Raw_Data!B4452</f>
        <v>33</v>
      </c>
      <c r="C4452" s="3" t="str">
        <f>Raw_Data!C4452</f>
        <v>Female</v>
      </c>
      <c r="D4452" s="3" t="str">
        <f>Raw_Data!D4452</f>
        <v>Basic</v>
      </c>
      <c r="E4452" s="3">
        <f>Raw_Data!E4452</f>
        <v>3.05</v>
      </c>
      <c r="F4452" s="3">
        <f>Raw_Data!F4452</f>
        <v>28</v>
      </c>
      <c r="G4452" s="3" t="str">
        <f>Raw_Data!G4452</f>
        <v>Africa</v>
      </c>
      <c r="H4452" s="3" t="str">
        <f>Raw_Data!H4452</f>
        <v>Laptop</v>
      </c>
      <c r="I4452" s="3">
        <f>Raw_Data!I4452</f>
        <v>8.99</v>
      </c>
      <c r="J4452" s="3">
        <f>Raw_Data!J4452</f>
        <v>1</v>
      </c>
      <c r="K4452" s="3" t="str">
        <f>Raw_Data!K4452</f>
        <v>PayPal</v>
      </c>
      <c r="L4452" s="3">
        <f>Raw_Data!L4452</f>
        <v>5</v>
      </c>
      <c r="M4452" s="3">
        <f>Raw_Data!M4452</f>
        <v>0.11</v>
      </c>
      <c r="N4452" s="3" t="str">
        <f>Raw_Data!N4452</f>
        <v>Romance</v>
      </c>
      <c r="O4452" s="3" t="str">
        <f t="shared" si="690"/>
        <v>25-34</v>
      </c>
      <c r="P4452" s="3" t="str">
        <f t="shared" si="691"/>
        <v>&lt;10h</v>
      </c>
      <c r="Q4452" s="3" t="str">
        <f t="shared" si="692"/>
        <v>22-45d</v>
      </c>
      <c r="R4452" s="3" t="str">
        <f t="shared" si="693"/>
        <v>Medium</v>
      </c>
      <c r="S4452" s="3" t="str">
        <f t="shared" si="694"/>
        <v>Low</v>
      </c>
      <c r="T4452" s="3" t="str">
        <f t="shared" si="695"/>
        <v>Churned</v>
      </c>
      <c r="U4452" s="4">
        <f>1/(1+EXP(-(Predictive_Model!$B$5+((B4452-Predictive_Model!$B$20)/Predictive_Model!$C$20)*Predictive_Model!$D$20+((E4452-Predictive_Model!$B$21)/Predictive_Model!$C$21)*Predictive_Model!$D$21+((F4452-Predictive_Model!$B$22)/Predictive_Model!$C$22)*Predictive_Model!$D$22+((I4452-Predictive_Model!$B$23)/Predictive_Model!$C$23)*Predictive_Model!$D$23+((L4452-Predictive_Model!$B$24)/Predictive_Model!$C$24)*Predictive_Model!$D$24+((M4452-Predictive_Model!$B$25)/Predictive_Model!$C$25)*Predictive_Model!$D$25+IF(C4452="Male",Predictive_Model!$D$31,IF(C4452="Other",Predictive_Model!$D$32,0))+IF(D4452="Premium",Predictive_Model!$D$34,IF(D4452="Standard",Predictive_Model!$D$35,0))+IF(G4452="Asia",Predictive_Model!$D$37,IF(G4452="Europe",Predictive_Model!$D$38,IF(G4452="North America",Predictive_Model!$D$39,IF(G4452="Oceania",Predictive_Model!$D$40,IF(G4452="South America",Predictive_Model!$D$41,0)))))+IF(H4452="Laptop",Predictive_Model!$D$43,IF(H4452="Mobile",Predictive_Model!$D$44,IF(H4452="TV",Predictive_Model!$D$45,IF(H4452="Tablet",Predictive_Model!$D$46,0))))+IF(K4452="Crypto",Predictive_Model!$D$48,IF(K4452="Debit Card",Predictive_Model!$D$49,IF(K4452="Gift Card",Predictive_Model!$D$50,IF(K4452="PayPal",Predictive_Model!$D$51,0))))+IF(N4452="Comedy",Predictive_Model!$D$53,IF(N4452="Documentary",Predictive_Model!$D$54,IF(N4452="Drama",Predictive_Model!$D$55,IF(N4452="Horror",Predictive_Model!$D$56,IF(N4452="Romance",Predictive_Model!$D$57,IF(N4452="Sci-Fi",Predictive_Model!$D$58,0)))))))))</f>
        <v>0.98167998749091701</v>
      </c>
      <c r="V4452" s="3" t="str">
        <f t="shared" si="696"/>
        <v>Critical</v>
      </c>
      <c r="W4452" s="6">
        <f t="shared" si="697"/>
        <v>8.99</v>
      </c>
      <c r="X4452" s="3" t="str">
        <f t="shared" si="698"/>
        <v>Priority 2</v>
      </c>
      <c r="Y4452" s="3" t="str">
        <f t="shared" si="699"/>
        <v>OK</v>
      </c>
    </row>
    <row r="4453" spans="1:25" x14ac:dyDescent="0.25">
      <c r="A4453" s="3" t="str">
        <f>Raw_Data!A4453</f>
        <v>255cd731-221c-4f98-adda-f7dffb7a03c9</v>
      </c>
      <c r="B4453" s="3">
        <f>Raw_Data!B4453</f>
        <v>25</v>
      </c>
      <c r="C4453" s="3" t="str">
        <f>Raw_Data!C4453</f>
        <v>Male</v>
      </c>
      <c r="D4453" s="3" t="str">
        <f>Raw_Data!D4453</f>
        <v>Basic</v>
      </c>
      <c r="E4453" s="3">
        <f>Raw_Data!E4453</f>
        <v>9.6999999999999993</v>
      </c>
      <c r="F4453" s="3">
        <f>Raw_Data!F4453</f>
        <v>4</v>
      </c>
      <c r="G4453" s="3" t="str">
        <f>Raw_Data!G4453</f>
        <v>North America</v>
      </c>
      <c r="H4453" s="3" t="str">
        <f>Raw_Data!H4453</f>
        <v>Desktop</v>
      </c>
      <c r="I4453" s="3">
        <f>Raw_Data!I4453</f>
        <v>8.99</v>
      </c>
      <c r="J4453" s="3">
        <f>Raw_Data!J4453</f>
        <v>0</v>
      </c>
      <c r="K4453" s="3" t="str">
        <f>Raw_Data!K4453</f>
        <v>PayPal</v>
      </c>
      <c r="L4453" s="3">
        <f>Raw_Data!L4453</f>
        <v>2</v>
      </c>
      <c r="M4453" s="3">
        <f>Raw_Data!M4453</f>
        <v>1.94</v>
      </c>
      <c r="N4453" s="3" t="str">
        <f>Raw_Data!N4453</f>
        <v>Horror</v>
      </c>
      <c r="O4453" s="3" t="str">
        <f t="shared" si="690"/>
        <v>25-34</v>
      </c>
      <c r="P4453" s="3" t="str">
        <f t="shared" si="691"/>
        <v>&lt;10h</v>
      </c>
      <c r="Q4453" s="3" t="str">
        <f t="shared" si="692"/>
        <v>0-7d</v>
      </c>
      <c r="R4453" s="3" t="str">
        <f t="shared" si="693"/>
        <v>Medium</v>
      </c>
      <c r="S4453" s="3" t="str">
        <f t="shared" si="694"/>
        <v>Low</v>
      </c>
      <c r="T4453" s="3" t="str">
        <f t="shared" si="695"/>
        <v>Active</v>
      </c>
      <c r="U4453" s="4">
        <f>1/(1+EXP(-(Predictive_Model!$B$5+((B4453-Predictive_Model!$B$20)/Predictive_Model!$C$20)*Predictive_Model!$D$20+((E4453-Predictive_Model!$B$21)/Predictive_Model!$C$21)*Predictive_Model!$D$21+((F4453-Predictive_Model!$B$22)/Predictive_Model!$C$22)*Predictive_Model!$D$22+((I4453-Predictive_Model!$B$23)/Predictive_Model!$C$23)*Predictive_Model!$D$23+((L4453-Predictive_Model!$B$24)/Predictive_Model!$C$24)*Predictive_Model!$D$24+((M4453-Predictive_Model!$B$25)/Predictive_Model!$C$25)*Predictive_Model!$D$25+IF(C4453="Male",Predictive_Model!$D$31,IF(C4453="Other",Predictive_Model!$D$32,0))+IF(D4453="Premium",Predictive_Model!$D$34,IF(D4453="Standard",Predictive_Model!$D$35,0))+IF(G4453="Asia",Predictive_Model!$D$37,IF(G4453="Europe",Predictive_Model!$D$38,IF(G4453="North America",Predictive_Model!$D$39,IF(G4453="Oceania",Predictive_Model!$D$40,IF(G4453="South America",Predictive_Model!$D$41,0)))))+IF(H4453="Laptop",Predictive_Model!$D$43,IF(H4453="Mobile",Predictive_Model!$D$44,IF(H4453="TV",Predictive_Model!$D$45,IF(H4453="Tablet",Predictive_Model!$D$46,0))))+IF(K4453="Crypto",Predictive_Model!$D$48,IF(K4453="Debit Card",Predictive_Model!$D$49,IF(K4453="Gift Card",Predictive_Model!$D$50,IF(K4453="PayPal",Predictive_Model!$D$51,0))))+IF(N4453="Comedy",Predictive_Model!$D$53,IF(N4453="Documentary",Predictive_Model!$D$54,IF(N4453="Drama",Predictive_Model!$D$55,IF(N4453="Horror",Predictive_Model!$D$56,IF(N4453="Romance",Predictive_Model!$D$57,IF(N4453="Sci-Fi",Predictive_Model!$D$58,0)))))))))</f>
        <v>0.10742293812453926</v>
      </c>
      <c r="V4453" s="3" t="str">
        <f t="shared" si="696"/>
        <v>Low</v>
      </c>
      <c r="W4453" s="6">
        <f t="shared" si="697"/>
        <v>0.96573221373960805</v>
      </c>
      <c r="X4453" s="3" t="str">
        <f t="shared" si="698"/>
        <v>Monitor</v>
      </c>
      <c r="Y4453" s="3" t="str">
        <f t="shared" si="699"/>
        <v>OK</v>
      </c>
    </row>
    <row r="4454" spans="1:25" x14ac:dyDescent="0.25">
      <c r="A4454" s="3" t="str">
        <f>Raw_Data!A4454</f>
        <v>c2feda98-9478-480b-b544-ec89a3cd58b8</v>
      </c>
      <c r="B4454" s="3">
        <f>Raw_Data!B4454</f>
        <v>61</v>
      </c>
      <c r="C4454" s="3" t="str">
        <f>Raw_Data!C4454</f>
        <v>Female</v>
      </c>
      <c r="D4454" s="3" t="str">
        <f>Raw_Data!D4454</f>
        <v>Standard</v>
      </c>
      <c r="E4454" s="3">
        <f>Raw_Data!E4454</f>
        <v>2.36</v>
      </c>
      <c r="F4454" s="3">
        <f>Raw_Data!F4454</f>
        <v>6</v>
      </c>
      <c r="G4454" s="3" t="str">
        <f>Raw_Data!G4454</f>
        <v>Asia</v>
      </c>
      <c r="H4454" s="3" t="str">
        <f>Raw_Data!H4454</f>
        <v>TV</v>
      </c>
      <c r="I4454" s="3">
        <f>Raw_Data!I4454</f>
        <v>13.99</v>
      </c>
      <c r="J4454" s="3">
        <f>Raw_Data!J4454</f>
        <v>1</v>
      </c>
      <c r="K4454" s="3" t="str">
        <f>Raw_Data!K4454</f>
        <v>Crypto</v>
      </c>
      <c r="L4454" s="3">
        <f>Raw_Data!L4454</f>
        <v>1</v>
      </c>
      <c r="M4454" s="3">
        <f>Raw_Data!M4454</f>
        <v>0.34</v>
      </c>
      <c r="N4454" s="3" t="str">
        <f>Raw_Data!N4454</f>
        <v>Drama</v>
      </c>
      <c r="O4454" s="3" t="str">
        <f t="shared" si="690"/>
        <v>55-70</v>
      </c>
      <c r="P4454" s="3" t="str">
        <f t="shared" si="691"/>
        <v>&lt;10h</v>
      </c>
      <c r="Q4454" s="3" t="str">
        <f t="shared" si="692"/>
        <v>0-7d</v>
      </c>
      <c r="R4454" s="3" t="str">
        <f t="shared" si="693"/>
        <v>Medium</v>
      </c>
      <c r="S4454" s="3" t="str">
        <f t="shared" si="694"/>
        <v>Mid</v>
      </c>
      <c r="T4454" s="3" t="str">
        <f t="shared" si="695"/>
        <v>Churned</v>
      </c>
      <c r="U4454" s="4">
        <f>1/(1+EXP(-(Predictive_Model!$B$5+((B4454-Predictive_Model!$B$20)/Predictive_Model!$C$20)*Predictive_Model!$D$20+((E4454-Predictive_Model!$B$21)/Predictive_Model!$C$21)*Predictive_Model!$D$21+((F4454-Predictive_Model!$B$22)/Predictive_Model!$C$22)*Predictive_Model!$D$22+((I4454-Predictive_Model!$B$23)/Predictive_Model!$C$23)*Predictive_Model!$D$23+((L4454-Predictive_Model!$B$24)/Predictive_Model!$C$24)*Predictive_Model!$D$24+((M4454-Predictive_Model!$B$25)/Predictive_Model!$C$25)*Predictive_Model!$D$25+IF(C4454="Male",Predictive_Model!$D$31,IF(C4454="Other",Predictive_Model!$D$32,0))+IF(D4454="Premium",Predictive_Model!$D$34,IF(D4454="Standard",Predictive_Model!$D$35,0))+IF(G4454="Asia",Predictive_Model!$D$37,IF(G4454="Europe",Predictive_Model!$D$38,IF(G4454="North America",Predictive_Model!$D$39,IF(G4454="Oceania",Predictive_Model!$D$40,IF(G4454="South America",Predictive_Model!$D$41,0)))))+IF(H4454="Laptop",Predictive_Model!$D$43,IF(H4454="Mobile",Predictive_Model!$D$44,IF(H4454="TV",Predictive_Model!$D$45,IF(H4454="Tablet",Predictive_Model!$D$46,0))))+IF(K4454="Crypto",Predictive_Model!$D$48,IF(K4454="Debit Card",Predictive_Model!$D$49,IF(K4454="Gift Card",Predictive_Model!$D$50,IF(K4454="PayPal",Predictive_Model!$D$51,0))))+IF(N4454="Comedy",Predictive_Model!$D$53,IF(N4454="Documentary",Predictive_Model!$D$54,IF(N4454="Drama",Predictive_Model!$D$55,IF(N4454="Horror",Predictive_Model!$D$56,IF(N4454="Romance",Predictive_Model!$D$57,IF(N4454="Sci-Fi",Predictive_Model!$D$58,0)))))))))</f>
        <v>0.93103102691131145</v>
      </c>
      <c r="V4454" s="3" t="str">
        <f t="shared" si="696"/>
        <v>Critical</v>
      </c>
      <c r="W4454" s="6">
        <f t="shared" si="697"/>
        <v>13.99</v>
      </c>
      <c r="X4454" s="3" t="str">
        <f t="shared" si="698"/>
        <v>Priority 2</v>
      </c>
      <c r="Y4454" s="3" t="str">
        <f t="shared" si="699"/>
        <v>OK</v>
      </c>
    </row>
    <row r="4455" spans="1:25" x14ac:dyDescent="0.25">
      <c r="A4455" s="3" t="str">
        <f>Raw_Data!A4455</f>
        <v>12a31de2-5742-4217-a7ba-eac8cb7a79f6</v>
      </c>
      <c r="B4455" s="3">
        <f>Raw_Data!B4455</f>
        <v>61</v>
      </c>
      <c r="C4455" s="3" t="str">
        <f>Raw_Data!C4455</f>
        <v>Female</v>
      </c>
      <c r="D4455" s="3" t="str">
        <f>Raw_Data!D4455</f>
        <v>Basic</v>
      </c>
      <c r="E4455" s="3">
        <f>Raw_Data!E4455</f>
        <v>5.83</v>
      </c>
      <c r="F4455" s="3">
        <f>Raw_Data!F4455</f>
        <v>20</v>
      </c>
      <c r="G4455" s="3" t="str">
        <f>Raw_Data!G4455</f>
        <v>North America</v>
      </c>
      <c r="H4455" s="3" t="str">
        <f>Raw_Data!H4455</f>
        <v>Tablet</v>
      </c>
      <c r="I4455" s="3">
        <f>Raw_Data!I4455</f>
        <v>8.99</v>
      </c>
      <c r="J4455" s="3">
        <f>Raw_Data!J4455</f>
        <v>0</v>
      </c>
      <c r="K4455" s="3" t="str">
        <f>Raw_Data!K4455</f>
        <v>Credit Card</v>
      </c>
      <c r="L4455" s="3">
        <f>Raw_Data!L4455</f>
        <v>5</v>
      </c>
      <c r="M4455" s="3">
        <f>Raw_Data!M4455</f>
        <v>0.28000000000000003</v>
      </c>
      <c r="N4455" s="3" t="str">
        <f>Raw_Data!N4455</f>
        <v>Action</v>
      </c>
      <c r="O4455" s="3" t="str">
        <f t="shared" si="690"/>
        <v>55-70</v>
      </c>
      <c r="P4455" s="3" t="str">
        <f t="shared" si="691"/>
        <v>&lt;10h</v>
      </c>
      <c r="Q4455" s="3" t="str">
        <f t="shared" si="692"/>
        <v>8-21d</v>
      </c>
      <c r="R4455" s="3" t="str">
        <f t="shared" si="693"/>
        <v>Medium</v>
      </c>
      <c r="S4455" s="3" t="str">
        <f t="shared" si="694"/>
        <v>Low</v>
      </c>
      <c r="T4455" s="3" t="str">
        <f t="shared" si="695"/>
        <v>Active</v>
      </c>
      <c r="U4455" s="4">
        <f>1/(1+EXP(-(Predictive_Model!$B$5+((B4455-Predictive_Model!$B$20)/Predictive_Model!$C$20)*Predictive_Model!$D$20+((E4455-Predictive_Model!$B$21)/Predictive_Model!$C$21)*Predictive_Model!$D$21+((F4455-Predictive_Model!$B$22)/Predictive_Model!$C$22)*Predictive_Model!$D$22+((I4455-Predictive_Model!$B$23)/Predictive_Model!$C$23)*Predictive_Model!$D$23+((L4455-Predictive_Model!$B$24)/Predictive_Model!$C$24)*Predictive_Model!$D$24+((M4455-Predictive_Model!$B$25)/Predictive_Model!$C$25)*Predictive_Model!$D$25+IF(C4455="Male",Predictive_Model!$D$31,IF(C4455="Other",Predictive_Model!$D$32,0))+IF(D4455="Premium",Predictive_Model!$D$34,IF(D4455="Standard",Predictive_Model!$D$35,0))+IF(G4455="Asia",Predictive_Model!$D$37,IF(G4455="Europe",Predictive_Model!$D$38,IF(G4455="North America",Predictive_Model!$D$39,IF(G4455="Oceania",Predictive_Model!$D$40,IF(G4455="South America",Predictive_Model!$D$41,0)))))+IF(H4455="Laptop",Predictive_Model!$D$43,IF(H4455="Mobile",Predictive_Model!$D$44,IF(H4455="TV",Predictive_Model!$D$45,IF(H4455="Tablet",Predictive_Model!$D$46,0))))+IF(K4455="Crypto",Predictive_Model!$D$48,IF(K4455="Debit Card",Predictive_Model!$D$49,IF(K4455="Gift Card",Predictive_Model!$D$50,IF(K4455="PayPal",Predictive_Model!$D$51,0))))+IF(N4455="Comedy",Predictive_Model!$D$53,IF(N4455="Documentary",Predictive_Model!$D$54,IF(N4455="Drama",Predictive_Model!$D$55,IF(N4455="Horror",Predictive_Model!$D$56,IF(N4455="Romance",Predictive_Model!$D$57,IF(N4455="Sci-Fi",Predictive_Model!$D$58,0)))))))))</f>
        <v>0.96838140198731737</v>
      </c>
      <c r="V4455" s="3" t="str">
        <f t="shared" si="696"/>
        <v>Critical</v>
      </c>
      <c r="W4455" s="6">
        <f t="shared" si="697"/>
        <v>8.7057488038659834</v>
      </c>
      <c r="X4455" s="3" t="str">
        <f t="shared" si="698"/>
        <v>Priority 2</v>
      </c>
      <c r="Y4455" s="3" t="str">
        <f t="shared" si="699"/>
        <v>OK</v>
      </c>
    </row>
    <row r="4456" spans="1:25" x14ac:dyDescent="0.25">
      <c r="A4456" s="3" t="str">
        <f>Raw_Data!A4456</f>
        <v>52322a98-a709-4dcd-8cc6-e84f8461e005</v>
      </c>
      <c r="B4456" s="3">
        <f>Raw_Data!B4456</f>
        <v>50</v>
      </c>
      <c r="C4456" s="3" t="str">
        <f>Raw_Data!C4456</f>
        <v>Male</v>
      </c>
      <c r="D4456" s="3" t="str">
        <f>Raw_Data!D4456</f>
        <v>Standard</v>
      </c>
      <c r="E4456" s="3">
        <f>Raw_Data!E4456</f>
        <v>20.95</v>
      </c>
      <c r="F4456" s="3">
        <f>Raw_Data!F4456</f>
        <v>18</v>
      </c>
      <c r="G4456" s="3" t="str">
        <f>Raw_Data!G4456</f>
        <v>Asia</v>
      </c>
      <c r="H4456" s="3" t="str">
        <f>Raw_Data!H4456</f>
        <v>Tablet</v>
      </c>
      <c r="I4456" s="3">
        <f>Raw_Data!I4456</f>
        <v>13.99</v>
      </c>
      <c r="J4456" s="3">
        <f>Raw_Data!J4456</f>
        <v>0</v>
      </c>
      <c r="K4456" s="3" t="str">
        <f>Raw_Data!K4456</f>
        <v>Gift Card</v>
      </c>
      <c r="L4456" s="3">
        <f>Raw_Data!L4456</f>
        <v>4</v>
      </c>
      <c r="M4456" s="3">
        <f>Raw_Data!M4456</f>
        <v>1.1000000000000001</v>
      </c>
      <c r="N4456" s="3" t="str">
        <f>Raw_Data!N4456</f>
        <v>Drama</v>
      </c>
      <c r="O4456" s="3" t="str">
        <f t="shared" si="690"/>
        <v>45-54</v>
      </c>
      <c r="P4456" s="3" t="str">
        <f t="shared" si="691"/>
        <v>10-24h</v>
      </c>
      <c r="Q4456" s="3" t="str">
        <f t="shared" si="692"/>
        <v>8-21d</v>
      </c>
      <c r="R4456" s="3" t="str">
        <f t="shared" si="693"/>
        <v>Medium</v>
      </c>
      <c r="S4456" s="3" t="str">
        <f t="shared" si="694"/>
        <v>Mid</v>
      </c>
      <c r="T4456" s="3" t="str">
        <f t="shared" si="695"/>
        <v>Active</v>
      </c>
      <c r="U4456" s="4">
        <f>1/(1+EXP(-(Predictive_Model!$B$5+((B4456-Predictive_Model!$B$20)/Predictive_Model!$C$20)*Predictive_Model!$D$20+((E4456-Predictive_Model!$B$21)/Predictive_Model!$C$21)*Predictive_Model!$D$21+((F4456-Predictive_Model!$B$22)/Predictive_Model!$C$22)*Predictive_Model!$D$22+((I4456-Predictive_Model!$B$23)/Predictive_Model!$C$23)*Predictive_Model!$D$23+((L4456-Predictive_Model!$B$24)/Predictive_Model!$C$24)*Predictive_Model!$D$24+((M4456-Predictive_Model!$B$25)/Predictive_Model!$C$25)*Predictive_Model!$D$25+IF(C4456="Male",Predictive_Model!$D$31,IF(C4456="Other",Predictive_Model!$D$32,0))+IF(D4456="Premium",Predictive_Model!$D$34,IF(D4456="Standard",Predictive_Model!$D$35,0))+IF(G4456="Asia",Predictive_Model!$D$37,IF(G4456="Europe",Predictive_Model!$D$38,IF(G4456="North America",Predictive_Model!$D$39,IF(G4456="Oceania",Predictive_Model!$D$40,IF(G4456="South America",Predictive_Model!$D$41,0)))))+IF(H4456="Laptop",Predictive_Model!$D$43,IF(H4456="Mobile",Predictive_Model!$D$44,IF(H4456="TV",Predictive_Model!$D$45,IF(H4456="Tablet",Predictive_Model!$D$46,0))))+IF(K4456="Crypto",Predictive_Model!$D$48,IF(K4456="Debit Card",Predictive_Model!$D$49,IF(K4456="Gift Card",Predictive_Model!$D$50,IF(K4456="PayPal",Predictive_Model!$D$51,0))))+IF(N4456="Comedy",Predictive_Model!$D$53,IF(N4456="Documentary",Predictive_Model!$D$54,IF(N4456="Drama",Predictive_Model!$D$55,IF(N4456="Horror",Predictive_Model!$D$56,IF(N4456="Romance",Predictive_Model!$D$57,IF(N4456="Sci-Fi",Predictive_Model!$D$58,0)))))))))</f>
        <v>3.3206080032223417E-2</v>
      </c>
      <c r="V4456" s="3" t="str">
        <f t="shared" si="696"/>
        <v>Low</v>
      </c>
      <c r="W4456" s="6">
        <f t="shared" si="697"/>
        <v>0.46455305965080562</v>
      </c>
      <c r="X4456" s="3" t="str">
        <f t="shared" si="698"/>
        <v>Monitor</v>
      </c>
      <c r="Y4456" s="3" t="str">
        <f t="shared" si="699"/>
        <v>OK</v>
      </c>
    </row>
    <row r="4457" spans="1:25" x14ac:dyDescent="0.25">
      <c r="A4457" s="3" t="str">
        <f>Raw_Data!A4457</f>
        <v>468c7547-f285-47e1-8fa8-d836ba848846</v>
      </c>
      <c r="B4457" s="3">
        <f>Raw_Data!B4457</f>
        <v>26</v>
      </c>
      <c r="C4457" s="3" t="str">
        <f>Raw_Data!C4457</f>
        <v>Male</v>
      </c>
      <c r="D4457" s="3" t="str">
        <f>Raw_Data!D4457</f>
        <v>Basic</v>
      </c>
      <c r="E4457" s="3">
        <f>Raw_Data!E4457</f>
        <v>1.54</v>
      </c>
      <c r="F4457" s="3">
        <f>Raw_Data!F4457</f>
        <v>20</v>
      </c>
      <c r="G4457" s="3" t="str">
        <f>Raw_Data!G4457</f>
        <v>North America</v>
      </c>
      <c r="H4457" s="3" t="str">
        <f>Raw_Data!H4457</f>
        <v>Tablet</v>
      </c>
      <c r="I4457" s="3">
        <f>Raw_Data!I4457</f>
        <v>8.99</v>
      </c>
      <c r="J4457" s="3">
        <f>Raw_Data!J4457</f>
        <v>1</v>
      </c>
      <c r="K4457" s="3" t="str">
        <f>Raw_Data!K4457</f>
        <v>PayPal</v>
      </c>
      <c r="L4457" s="3">
        <f>Raw_Data!L4457</f>
        <v>4</v>
      </c>
      <c r="M4457" s="3">
        <f>Raw_Data!M4457</f>
        <v>7.0000000000000007E-2</v>
      </c>
      <c r="N4457" s="3" t="str">
        <f>Raw_Data!N4457</f>
        <v>Horror</v>
      </c>
      <c r="O4457" s="3" t="str">
        <f t="shared" si="690"/>
        <v>25-34</v>
      </c>
      <c r="P4457" s="3" t="str">
        <f t="shared" si="691"/>
        <v>&lt;10h</v>
      </c>
      <c r="Q4457" s="3" t="str">
        <f t="shared" si="692"/>
        <v>8-21d</v>
      </c>
      <c r="R4457" s="3" t="str">
        <f t="shared" si="693"/>
        <v>Medium</v>
      </c>
      <c r="S4457" s="3" t="str">
        <f t="shared" si="694"/>
        <v>Low</v>
      </c>
      <c r="T4457" s="3" t="str">
        <f t="shared" si="695"/>
        <v>Churned</v>
      </c>
      <c r="U4457" s="4">
        <f>1/(1+EXP(-(Predictive_Model!$B$5+((B4457-Predictive_Model!$B$20)/Predictive_Model!$C$20)*Predictive_Model!$D$20+((E4457-Predictive_Model!$B$21)/Predictive_Model!$C$21)*Predictive_Model!$D$21+((F4457-Predictive_Model!$B$22)/Predictive_Model!$C$22)*Predictive_Model!$D$22+((I4457-Predictive_Model!$B$23)/Predictive_Model!$C$23)*Predictive_Model!$D$23+((L4457-Predictive_Model!$B$24)/Predictive_Model!$C$24)*Predictive_Model!$D$24+((M4457-Predictive_Model!$B$25)/Predictive_Model!$C$25)*Predictive_Model!$D$25+IF(C4457="Male",Predictive_Model!$D$31,IF(C4457="Other",Predictive_Model!$D$32,0))+IF(D4457="Premium",Predictive_Model!$D$34,IF(D4457="Standard",Predictive_Model!$D$35,0))+IF(G4457="Asia",Predictive_Model!$D$37,IF(G4457="Europe",Predictive_Model!$D$38,IF(G4457="North America",Predictive_Model!$D$39,IF(G4457="Oceania",Predictive_Model!$D$40,IF(G4457="South America",Predictive_Model!$D$41,0)))))+IF(H4457="Laptop",Predictive_Model!$D$43,IF(H4457="Mobile",Predictive_Model!$D$44,IF(H4457="TV",Predictive_Model!$D$45,IF(H4457="Tablet",Predictive_Model!$D$46,0))))+IF(K4457="Crypto",Predictive_Model!$D$48,IF(K4457="Debit Card",Predictive_Model!$D$49,IF(K4457="Gift Card",Predictive_Model!$D$50,IF(K4457="PayPal",Predictive_Model!$D$51,0))))+IF(N4457="Comedy",Predictive_Model!$D$53,IF(N4457="Documentary",Predictive_Model!$D$54,IF(N4457="Drama",Predictive_Model!$D$55,IF(N4457="Horror",Predictive_Model!$D$56,IF(N4457="Romance",Predictive_Model!$D$57,IF(N4457="Sci-Fi",Predictive_Model!$D$58,0)))))))))</f>
        <v>0.99651895678047531</v>
      </c>
      <c r="V4457" s="3" t="str">
        <f t="shared" si="696"/>
        <v>Critical</v>
      </c>
      <c r="W4457" s="6">
        <f t="shared" si="697"/>
        <v>8.99</v>
      </c>
      <c r="X4457" s="3" t="str">
        <f t="shared" si="698"/>
        <v>Priority 2</v>
      </c>
      <c r="Y4457" s="3" t="str">
        <f t="shared" si="699"/>
        <v>OK</v>
      </c>
    </row>
    <row r="4458" spans="1:25" x14ac:dyDescent="0.25">
      <c r="A4458" s="3" t="str">
        <f>Raw_Data!A4458</f>
        <v>3e4d0c22-74cd-4be3-b03c-2342026e82bb</v>
      </c>
      <c r="B4458" s="3">
        <f>Raw_Data!B4458</f>
        <v>46</v>
      </c>
      <c r="C4458" s="3" t="str">
        <f>Raw_Data!C4458</f>
        <v>Female</v>
      </c>
      <c r="D4458" s="3" t="str">
        <f>Raw_Data!D4458</f>
        <v>Standard</v>
      </c>
      <c r="E4458" s="3">
        <f>Raw_Data!E4458</f>
        <v>4.5599999999999996</v>
      </c>
      <c r="F4458" s="3">
        <f>Raw_Data!F4458</f>
        <v>14</v>
      </c>
      <c r="G4458" s="3" t="str">
        <f>Raw_Data!G4458</f>
        <v>South America</v>
      </c>
      <c r="H4458" s="3" t="str">
        <f>Raw_Data!H4458</f>
        <v>Laptop</v>
      </c>
      <c r="I4458" s="3">
        <f>Raw_Data!I4458</f>
        <v>13.99</v>
      </c>
      <c r="J4458" s="3">
        <f>Raw_Data!J4458</f>
        <v>1</v>
      </c>
      <c r="K4458" s="3" t="str">
        <f>Raw_Data!K4458</f>
        <v>Gift Card</v>
      </c>
      <c r="L4458" s="3">
        <f>Raw_Data!L4458</f>
        <v>2</v>
      </c>
      <c r="M4458" s="3">
        <f>Raw_Data!M4458</f>
        <v>0.3</v>
      </c>
      <c r="N4458" s="3" t="str">
        <f>Raw_Data!N4458</f>
        <v>Horror</v>
      </c>
      <c r="O4458" s="3" t="str">
        <f t="shared" si="690"/>
        <v>45-54</v>
      </c>
      <c r="P4458" s="3" t="str">
        <f t="shared" si="691"/>
        <v>&lt;10h</v>
      </c>
      <c r="Q4458" s="3" t="str">
        <f t="shared" si="692"/>
        <v>8-21d</v>
      </c>
      <c r="R4458" s="3" t="str">
        <f t="shared" si="693"/>
        <v>Medium</v>
      </c>
      <c r="S4458" s="3" t="str">
        <f t="shared" si="694"/>
        <v>Mid</v>
      </c>
      <c r="T4458" s="3" t="str">
        <f t="shared" si="695"/>
        <v>Churned</v>
      </c>
      <c r="U4458" s="4">
        <f>1/(1+EXP(-(Predictive_Model!$B$5+((B4458-Predictive_Model!$B$20)/Predictive_Model!$C$20)*Predictive_Model!$D$20+((E4458-Predictive_Model!$B$21)/Predictive_Model!$C$21)*Predictive_Model!$D$21+((F4458-Predictive_Model!$B$22)/Predictive_Model!$C$22)*Predictive_Model!$D$22+((I4458-Predictive_Model!$B$23)/Predictive_Model!$C$23)*Predictive_Model!$D$23+((L4458-Predictive_Model!$B$24)/Predictive_Model!$C$24)*Predictive_Model!$D$24+((M4458-Predictive_Model!$B$25)/Predictive_Model!$C$25)*Predictive_Model!$D$25+IF(C4458="Male",Predictive_Model!$D$31,IF(C4458="Other",Predictive_Model!$D$32,0))+IF(D4458="Premium",Predictive_Model!$D$34,IF(D4458="Standard",Predictive_Model!$D$35,0))+IF(G4458="Asia",Predictive_Model!$D$37,IF(G4458="Europe",Predictive_Model!$D$38,IF(G4458="North America",Predictive_Model!$D$39,IF(G4458="Oceania",Predictive_Model!$D$40,IF(G4458="South America",Predictive_Model!$D$41,0)))))+IF(H4458="Laptop",Predictive_Model!$D$43,IF(H4458="Mobile",Predictive_Model!$D$44,IF(H4458="TV",Predictive_Model!$D$45,IF(H4458="Tablet",Predictive_Model!$D$46,0))))+IF(K4458="Crypto",Predictive_Model!$D$48,IF(K4458="Debit Card",Predictive_Model!$D$49,IF(K4458="Gift Card",Predictive_Model!$D$50,IF(K4458="PayPal",Predictive_Model!$D$51,0))))+IF(N4458="Comedy",Predictive_Model!$D$53,IF(N4458="Documentary",Predictive_Model!$D$54,IF(N4458="Drama",Predictive_Model!$D$55,IF(N4458="Horror",Predictive_Model!$D$56,IF(N4458="Romance",Predictive_Model!$D$57,IF(N4458="Sci-Fi",Predictive_Model!$D$58,0)))))))))</f>
        <v>0.95517177619773996</v>
      </c>
      <c r="V4458" s="3" t="str">
        <f t="shared" si="696"/>
        <v>Critical</v>
      </c>
      <c r="W4458" s="6">
        <f t="shared" si="697"/>
        <v>13.99</v>
      </c>
      <c r="X4458" s="3" t="str">
        <f t="shared" si="698"/>
        <v>Priority 2</v>
      </c>
      <c r="Y4458" s="3" t="str">
        <f t="shared" si="699"/>
        <v>OK</v>
      </c>
    </row>
    <row r="4459" spans="1:25" x14ac:dyDescent="0.25">
      <c r="A4459" s="3" t="str">
        <f>Raw_Data!A4459</f>
        <v>880a72cd-79fd-44fd-806f-b9bdcedd04f4</v>
      </c>
      <c r="B4459" s="3">
        <f>Raw_Data!B4459</f>
        <v>63</v>
      </c>
      <c r="C4459" s="3" t="str">
        <f>Raw_Data!C4459</f>
        <v>Male</v>
      </c>
      <c r="D4459" s="3" t="str">
        <f>Raw_Data!D4459</f>
        <v>Standard</v>
      </c>
      <c r="E4459" s="3">
        <f>Raw_Data!E4459</f>
        <v>3.98</v>
      </c>
      <c r="F4459" s="3">
        <f>Raw_Data!F4459</f>
        <v>20</v>
      </c>
      <c r="G4459" s="3" t="str">
        <f>Raw_Data!G4459</f>
        <v>Europe</v>
      </c>
      <c r="H4459" s="3" t="str">
        <f>Raw_Data!H4459</f>
        <v>Laptop</v>
      </c>
      <c r="I4459" s="3">
        <f>Raw_Data!I4459</f>
        <v>13.99</v>
      </c>
      <c r="J4459" s="3">
        <f>Raw_Data!J4459</f>
        <v>1</v>
      </c>
      <c r="K4459" s="3" t="str">
        <f>Raw_Data!K4459</f>
        <v>Crypto</v>
      </c>
      <c r="L4459" s="3">
        <f>Raw_Data!L4459</f>
        <v>3</v>
      </c>
      <c r="M4459" s="3">
        <f>Raw_Data!M4459</f>
        <v>0.19</v>
      </c>
      <c r="N4459" s="3" t="str">
        <f>Raw_Data!N4459</f>
        <v>Horror</v>
      </c>
      <c r="O4459" s="3" t="str">
        <f t="shared" si="690"/>
        <v>55-70</v>
      </c>
      <c r="P4459" s="3" t="str">
        <f t="shared" si="691"/>
        <v>&lt;10h</v>
      </c>
      <c r="Q4459" s="3" t="str">
        <f t="shared" si="692"/>
        <v>8-21d</v>
      </c>
      <c r="R4459" s="3" t="str">
        <f t="shared" si="693"/>
        <v>Medium</v>
      </c>
      <c r="S4459" s="3" t="str">
        <f t="shared" si="694"/>
        <v>Mid</v>
      </c>
      <c r="T4459" s="3" t="str">
        <f t="shared" si="695"/>
        <v>Churned</v>
      </c>
      <c r="U4459" s="4">
        <f>1/(1+EXP(-(Predictive_Model!$B$5+((B4459-Predictive_Model!$B$20)/Predictive_Model!$C$20)*Predictive_Model!$D$20+((E4459-Predictive_Model!$B$21)/Predictive_Model!$C$21)*Predictive_Model!$D$21+((F4459-Predictive_Model!$B$22)/Predictive_Model!$C$22)*Predictive_Model!$D$22+((I4459-Predictive_Model!$B$23)/Predictive_Model!$C$23)*Predictive_Model!$D$23+((L4459-Predictive_Model!$B$24)/Predictive_Model!$C$24)*Predictive_Model!$D$24+((M4459-Predictive_Model!$B$25)/Predictive_Model!$C$25)*Predictive_Model!$D$25+IF(C4459="Male",Predictive_Model!$D$31,IF(C4459="Other",Predictive_Model!$D$32,0))+IF(D4459="Premium",Predictive_Model!$D$34,IF(D4459="Standard",Predictive_Model!$D$35,0))+IF(G4459="Asia",Predictive_Model!$D$37,IF(G4459="Europe",Predictive_Model!$D$38,IF(G4459="North America",Predictive_Model!$D$39,IF(G4459="Oceania",Predictive_Model!$D$40,IF(G4459="South America",Predictive_Model!$D$41,0)))))+IF(H4459="Laptop",Predictive_Model!$D$43,IF(H4459="Mobile",Predictive_Model!$D$44,IF(H4459="TV",Predictive_Model!$D$45,IF(H4459="Tablet",Predictive_Model!$D$46,0))))+IF(K4459="Crypto",Predictive_Model!$D$48,IF(K4459="Debit Card",Predictive_Model!$D$49,IF(K4459="Gift Card",Predictive_Model!$D$50,IF(K4459="PayPal",Predictive_Model!$D$51,0))))+IF(N4459="Comedy",Predictive_Model!$D$53,IF(N4459="Documentary",Predictive_Model!$D$54,IF(N4459="Drama",Predictive_Model!$D$55,IF(N4459="Horror",Predictive_Model!$D$56,IF(N4459="Romance",Predictive_Model!$D$57,IF(N4459="Sci-Fi",Predictive_Model!$D$58,0)))))))))</f>
        <v>0.94657054388243356</v>
      </c>
      <c r="V4459" s="3" t="str">
        <f t="shared" si="696"/>
        <v>Critical</v>
      </c>
      <c r="W4459" s="6">
        <f t="shared" si="697"/>
        <v>13.99</v>
      </c>
      <c r="X4459" s="3" t="str">
        <f t="shared" si="698"/>
        <v>Priority 2</v>
      </c>
      <c r="Y4459" s="3" t="str">
        <f t="shared" si="699"/>
        <v>OK</v>
      </c>
    </row>
    <row r="4460" spans="1:25" x14ac:dyDescent="0.25">
      <c r="A4460" s="3" t="str">
        <f>Raw_Data!A4460</f>
        <v>cbeb85c5-9480-4ea2-b6ab-8518eece6961</v>
      </c>
      <c r="B4460" s="3">
        <f>Raw_Data!B4460</f>
        <v>54</v>
      </c>
      <c r="C4460" s="3" t="str">
        <f>Raw_Data!C4460</f>
        <v>Other</v>
      </c>
      <c r="D4460" s="3" t="str">
        <f>Raw_Data!D4460</f>
        <v>Premium</v>
      </c>
      <c r="E4460" s="3">
        <f>Raw_Data!E4460</f>
        <v>0.48</v>
      </c>
      <c r="F4460" s="3">
        <f>Raw_Data!F4460</f>
        <v>59</v>
      </c>
      <c r="G4460" s="3" t="str">
        <f>Raw_Data!G4460</f>
        <v>Asia</v>
      </c>
      <c r="H4460" s="3" t="str">
        <f>Raw_Data!H4460</f>
        <v>Desktop</v>
      </c>
      <c r="I4460" s="3">
        <f>Raw_Data!I4460</f>
        <v>17.989999999999998</v>
      </c>
      <c r="J4460" s="3">
        <f>Raw_Data!J4460</f>
        <v>1</v>
      </c>
      <c r="K4460" s="3" t="str">
        <f>Raw_Data!K4460</f>
        <v>Crypto</v>
      </c>
      <c r="L4460" s="3">
        <f>Raw_Data!L4460</f>
        <v>4</v>
      </c>
      <c r="M4460" s="3">
        <f>Raw_Data!M4460</f>
        <v>0.01</v>
      </c>
      <c r="N4460" s="3" t="str">
        <f>Raw_Data!N4460</f>
        <v>Romance</v>
      </c>
      <c r="O4460" s="3" t="str">
        <f t="shared" si="690"/>
        <v>45-54</v>
      </c>
      <c r="P4460" s="3" t="str">
        <f t="shared" si="691"/>
        <v>&lt;10h</v>
      </c>
      <c r="Q4460" s="3" t="str">
        <f t="shared" si="692"/>
        <v>46-60d</v>
      </c>
      <c r="R4460" s="3" t="str">
        <f t="shared" si="693"/>
        <v>Low</v>
      </c>
      <c r="S4460" s="3" t="str">
        <f t="shared" si="694"/>
        <v>High</v>
      </c>
      <c r="T4460" s="3" t="str">
        <f t="shared" si="695"/>
        <v>Churned</v>
      </c>
      <c r="U4460" s="4">
        <f>1/(1+EXP(-(Predictive_Model!$B$5+((B4460-Predictive_Model!$B$20)/Predictive_Model!$C$20)*Predictive_Model!$D$20+((E4460-Predictive_Model!$B$21)/Predictive_Model!$C$21)*Predictive_Model!$D$21+((F4460-Predictive_Model!$B$22)/Predictive_Model!$C$22)*Predictive_Model!$D$22+((I4460-Predictive_Model!$B$23)/Predictive_Model!$C$23)*Predictive_Model!$D$23+((L4460-Predictive_Model!$B$24)/Predictive_Model!$C$24)*Predictive_Model!$D$24+((M4460-Predictive_Model!$B$25)/Predictive_Model!$C$25)*Predictive_Model!$D$25+IF(C4460="Male",Predictive_Model!$D$31,IF(C4460="Other",Predictive_Model!$D$32,0))+IF(D4460="Premium",Predictive_Model!$D$34,IF(D4460="Standard",Predictive_Model!$D$35,0))+IF(G4460="Asia",Predictive_Model!$D$37,IF(G4460="Europe",Predictive_Model!$D$38,IF(G4460="North America",Predictive_Model!$D$39,IF(G4460="Oceania",Predictive_Model!$D$40,IF(G4460="South America",Predictive_Model!$D$41,0)))))+IF(H4460="Laptop",Predictive_Model!$D$43,IF(H4460="Mobile",Predictive_Model!$D$44,IF(H4460="TV",Predictive_Model!$D$45,IF(H4460="Tablet",Predictive_Model!$D$46,0))))+IF(K4460="Crypto",Predictive_Model!$D$48,IF(K4460="Debit Card",Predictive_Model!$D$49,IF(K4460="Gift Card",Predictive_Model!$D$50,IF(K4460="PayPal",Predictive_Model!$D$51,0))))+IF(N4460="Comedy",Predictive_Model!$D$53,IF(N4460="Documentary",Predictive_Model!$D$54,IF(N4460="Drama",Predictive_Model!$D$55,IF(N4460="Horror",Predictive_Model!$D$56,IF(N4460="Romance",Predictive_Model!$D$57,IF(N4460="Sci-Fi",Predictive_Model!$D$58,0)))))))))</f>
        <v>0.99885950375930432</v>
      </c>
      <c r="V4460" s="3" t="str">
        <f t="shared" si="696"/>
        <v>Critical</v>
      </c>
      <c r="W4460" s="6">
        <f t="shared" si="697"/>
        <v>17.989999999999998</v>
      </c>
      <c r="X4460" s="3" t="str">
        <f t="shared" si="698"/>
        <v>Priority 1</v>
      </c>
      <c r="Y4460" s="3" t="str">
        <f t="shared" si="699"/>
        <v>OK</v>
      </c>
    </row>
    <row r="4461" spans="1:25" x14ac:dyDescent="0.25">
      <c r="A4461" s="3" t="str">
        <f>Raw_Data!A4461</f>
        <v>1141bdf2-a5e8-4026-9422-d4844620fe61</v>
      </c>
      <c r="B4461" s="3">
        <f>Raw_Data!B4461</f>
        <v>40</v>
      </c>
      <c r="C4461" s="3" t="str">
        <f>Raw_Data!C4461</f>
        <v>Male</v>
      </c>
      <c r="D4461" s="3" t="str">
        <f>Raw_Data!D4461</f>
        <v>Basic</v>
      </c>
      <c r="E4461" s="3">
        <f>Raw_Data!E4461</f>
        <v>0.28000000000000003</v>
      </c>
      <c r="F4461" s="3">
        <f>Raw_Data!F4461</f>
        <v>37</v>
      </c>
      <c r="G4461" s="3" t="str">
        <f>Raw_Data!G4461</f>
        <v>South America</v>
      </c>
      <c r="H4461" s="3" t="str">
        <f>Raw_Data!H4461</f>
        <v>Desktop</v>
      </c>
      <c r="I4461" s="3">
        <f>Raw_Data!I4461</f>
        <v>8.99</v>
      </c>
      <c r="J4461" s="3">
        <f>Raw_Data!J4461</f>
        <v>1</v>
      </c>
      <c r="K4461" s="3" t="str">
        <f>Raw_Data!K4461</f>
        <v>Gift Card</v>
      </c>
      <c r="L4461" s="3">
        <f>Raw_Data!L4461</f>
        <v>2</v>
      </c>
      <c r="M4461" s="3">
        <f>Raw_Data!M4461</f>
        <v>0.01</v>
      </c>
      <c r="N4461" s="3" t="str">
        <f>Raw_Data!N4461</f>
        <v>Romance</v>
      </c>
      <c r="O4461" s="3" t="str">
        <f t="shared" si="690"/>
        <v>35-44</v>
      </c>
      <c r="P4461" s="3" t="str">
        <f t="shared" si="691"/>
        <v>&lt;10h</v>
      </c>
      <c r="Q4461" s="3" t="str">
        <f t="shared" si="692"/>
        <v>22-45d</v>
      </c>
      <c r="R4461" s="3" t="str">
        <f t="shared" si="693"/>
        <v>Medium</v>
      </c>
      <c r="S4461" s="3" t="str">
        <f t="shared" si="694"/>
        <v>Low</v>
      </c>
      <c r="T4461" s="3" t="str">
        <f t="shared" si="695"/>
        <v>Churned</v>
      </c>
      <c r="U4461" s="4">
        <f>1/(1+EXP(-(Predictive_Model!$B$5+((B4461-Predictive_Model!$B$20)/Predictive_Model!$C$20)*Predictive_Model!$D$20+((E4461-Predictive_Model!$B$21)/Predictive_Model!$C$21)*Predictive_Model!$D$21+((F4461-Predictive_Model!$B$22)/Predictive_Model!$C$22)*Predictive_Model!$D$22+((I4461-Predictive_Model!$B$23)/Predictive_Model!$C$23)*Predictive_Model!$D$23+((L4461-Predictive_Model!$B$24)/Predictive_Model!$C$24)*Predictive_Model!$D$24+((M4461-Predictive_Model!$B$25)/Predictive_Model!$C$25)*Predictive_Model!$D$25+IF(C4461="Male",Predictive_Model!$D$31,IF(C4461="Other",Predictive_Model!$D$32,0))+IF(D4461="Premium",Predictive_Model!$D$34,IF(D4461="Standard",Predictive_Model!$D$35,0))+IF(G4461="Asia",Predictive_Model!$D$37,IF(G4461="Europe",Predictive_Model!$D$38,IF(G4461="North America",Predictive_Model!$D$39,IF(G4461="Oceania",Predictive_Model!$D$40,IF(G4461="South America",Predictive_Model!$D$41,0)))))+IF(H4461="Laptop",Predictive_Model!$D$43,IF(H4461="Mobile",Predictive_Model!$D$44,IF(H4461="TV",Predictive_Model!$D$45,IF(H4461="Tablet",Predictive_Model!$D$46,0))))+IF(K4461="Crypto",Predictive_Model!$D$48,IF(K4461="Debit Card",Predictive_Model!$D$49,IF(K4461="Gift Card",Predictive_Model!$D$50,IF(K4461="PayPal",Predictive_Model!$D$51,0))))+IF(N4461="Comedy",Predictive_Model!$D$53,IF(N4461="Documentary",Predictive_Model!$D$54,IF(N4461="Drama",Predictive_Model!$D$55,IF(N4461="Horror",Predictive_Model!$D$56,IF(N4461="Romance",Predictive_Model!$D$57,IF(N4461="Sci-Fi",Predictive_Model!$D$58,0)))))))))</f>
        <v>0.99987551192925084</v>
      </c>
      <c r="V4461" s="3" t="str">
        <f t="shared" si="696"/>
        <v>Critical</v>
      </c>
      <c r="W4461" s="6">
        <f t="shared" si="697"/>
        <v>8.99</v>
      </c>
      <c r="X4461" s="3" t="str">
        <f t="shared" si="698"/>
        <v>Priority 2</v>
      </c>
      <c r="Y4461" s="3" t="str">
        <f t="shared" si="699"/>
        <v>OK</v>
      </c>
    </row>
    <row r="4462" spans="1:25" x14ac:dyDescent="0.25">
      <c r="A4462" s="3" t="str">
        <f>Raw_Data!A4462</f>
        <v>54372fef-6fb6-421f-bab6-606fb3a90f0c</v>
      </c>
      <c r="B4462" s="3">
        <f>Raw_Data!B4462</f>
        <v>18</v>
      </c>
      <c r="C4462" s="3" t="str">
        <f>Raw_Data!C4462</f>
        <v>Male</v>
      </c>
      <c r="D4462" s="3" t="str">
        <f>Raw_Data!D4462</f>
        <v>Standard</v>
      </c>
      <c r="E4462" s="3">
        <f>Raw_Data!E4462</f>
        <v>20.23</v>
      </c>
      <c r="F4462" s="3">
        <f>Raw_Data!F4462</f>
        <v>36</v>
      </c>
      <c r="G4462" s="3" t="str">
        <f>Raw_Data!G4462</f>
        <v>Europe</v>
      </c>
      <c r="H4462" s="3" t="str">
        <f>Raw_Data!H4462</f>
        <v>Mobile</v>
      </c>
      <c r="I4462" s="3">
        <f>Raw_Data!I4462</f>
        <v>13.99</v>
      </c>
      <c r="J4462" s="3">
        <f>Raw_Data!J4462</f>
        <v>0</v>
      </c>
      <c r="K4462" s="3" t="str">
        <f>Raw_Data!K4462</f>
        <v>Credit Card</v>
      </c>
      <c r="L4462" s="3">
        <f>Raw_Data!L4462</f>
        <v>4</v>
      </c>
      <c r="M4462" s="3">
        <f>Raw_Data!M4462</f>
        <v>0.55000000000000004</v>
      </c>
      <c r="N4462" s="3" t="str">
        <f>Raw_Data!N4462</f>
        <v>Romance</v>
      </c>
      <c r="O4462" s="3" t="str">
        <f t="shared" si="690"/>
        <v>18-24</v>
      </c>
      <c r="P4462" s="3" t="str">
        <f t="shared" si="691"/>
        <v>10-24h</v>
      </c>
      <c r="Q4462" s="3" t="str">
        <f t="shared" si="692"/>
        <v>22-45d</v>
      </c>
      <c r="R4462" s="3" t="str">
        <f t="shared" si="693"/>
        <v>Medium</v>
      </c>
      <c r="S4462" s="3" t="str">
        <f t="shared" si="694"/>
        <v>Mid</v>
      </c>
      <c r="T4462" s="3" t="str">
        <f t="shared" si="695"/>
        <v>Active</v>
      </c>
      <c r="U4462" s="4">
        <f>1/(1+EXP(-(Predictive_Model!$B$5+((B4462-Predictive_Model!$B$20)/Predictive_Model!$C$20)*Predictive_Model!$D$20+((E4462-Predictive_Model!$B$21)/Predictive_Model!$C$21)*Predictive_Model!$D$21+((F4462-Predictive_Model!$B$22)/Predictive_Model!$C$22)*Predictive_Model!$D$22+((I4462-Predictive_Model!$B$23)/Predictive_Model!$C$23)*Predictive_Model!$D$23+((L4462-Predictive_Model!$B$24)/Predictive_Model!$C$24)*Predictive_Model!$D$24+((M4462-Predictive_Model!$B$25)/Predictive_Model!$C$25)*Predictive_Model!$D$25+IF(C4462="Male",Predictive_Model!$D$31,IF(C4462="Other",Predictive_Model!$D$32,0))+IF(D4462="Premium",Predictive_Model!$D$34,IF(D4462="Standard",Predictive_Model!$D$35,0))+IF(G4462="Asia",Predictive_Model!$D$37,IF(G4462="Europe",Predictive_Model!$D$38,IF(G4462="North America",Predictive_Model!$D$39,IF(G4462="Oceania",Predictive_Model!$D$40,IF(G4462="South America",Predictive_Model!$D$41,0)))))+IF(H4462="Laptop",Predictive_Model!$D$43,IF(H4462="Mobile",Predictive_Model!$D$44,IF(H4462="TV",Predictive_Model!$D$45,IF(H4462="Tablet",Predictive_Model!$D$46,0))))+IF(K4462="Crypto",Predictive_Model!$D$48,IF(K4462="Debit Card",Predictive_Model!$D$49,IF(K4462="Gift Card",Predictive_Model!$D$50,IF(K4462="PayPal",Predictive_Model!$D$51,0))))+IF(N4462="Comedy",Predictive_Model!$D$53,IF(N4462="Documentary",Predictive_Model!$D$54,IF(N4462="Drama",Predictive_Model!$D$55,IF(N4462="Horror",Predictive_Model!$D$56,IF(N4462="Romance",Predictive_Model!$D$57,IF(N4462="Sci-Fi",Predictive_Model!$D$58,0)))))))))</f>
        <v>0.53005768320951507</v>
      </c>
      <c r="V4462" s="3" t="str">
        <f t="shared" si="696"/>
        <v>High</v>
      </c>
      <c r="W4462" s="6">
        <f t="shared" si="697"/>
        <v>7.4155069881011162</v>
      </c>
      <c r="X4462" s="3" t="str">
        <f t="shared" si="698"/>
        <v>Priority 2</v>
      </c>
      <c r="Y4462" s="3" t="str">
        <f t="shared" si="699"/>
        <v>OK</v>
      </c>
    </row>
    <row r="4463" spans="1:25" x14ac:dyDescent="0.25">
      <c r="A4463" s="3" t="str">
        <f>Raw_Data!A4463</f>
        <v>989ca7a0-a0c3-4e55-a23c-3f4458291008</v>
      </c>
      <c r="B4463" s="3">
        <f>Raw_Data!B4463</f>
        <v>63</v>
      </c>
      <c r="C4463" s="3" t="str">
        <f>Raw_Data!C4463</f>
        <v>Male</v>
      </c>
      <c r="D4463" s="3" t="str">
        <f>Raw_Data!D4463</f>
        <v>Premium</v>
      </c>
      <c r="E4463" s="3">
        <f>Raw_Data!E4463</f>
        <v>0.67</v>
      </c>
      <c r="F4463" s="3">
        <f>Raw_Data!F4463</f>
        <v>9</v>
      </c>
      <c r="G4463" s="3" t="str">
        <f>Raw_Data!G4463</f>
        <v>Africa</v>
      </c>
      <c r="H4463" s="3" t="str">
        <f>Raw_Data!H4463</f>
        <v>Tablet</v>
      </c>
      <c r="I4463" s="3">
        <f>Raw_Data!I4463</f>
        <v>17.989999999999998</v>
      </c>
      <c r="J4463" s="3">
        <f>Raw_Data!J4463</f>
        <v>0</v>
      </c>
      <c r="K4463" s="3" t="str">
        <f>Raw_Data!K4463</f>
        <v>Credit Card</v>
      </c>
      <c r="L4463" s="3">
        <f>Raw_Data!L4463</f>
        <v>5</v>
      </c>
      <c r="M4463" s="3">
        <f>Raw_Data!M4463</f>
        <v>7.0000000000000007E-2</v>
      </c>
      <c r="N4463" s="3" t="str">
        <f>Raw_Data!N4463</f>
        <v>Horror</v>
      </c>
      <c r="O4463" s="3" t="str">
        <f t="shared" si="690"/>
        <v>55-70</v>
      </c>
      <c r="P4463" s="3" t="str">
        <f t="shared" si="691"/>
        <v>&lt;10h</v>
      </c>
      <c r="Q4463" s="3" t="str">
        <f t="shared" si="692"/>
        <v>8-21d</v>
      </c>
      <c r="R4463" s="3" t="str">
        <f t="shared" si="693"/>
        <v>Medium</v>
      </c>
      <c r="S4463" s="3" t="str">
        <f t="shared" si="694"/>
        <v>High</v>
      </c>
      <c r="T4463" s="3" t="str">
        <f t="shared" si="695"/>
        <v>Active</v>
      </c>
      <c r="U4463" s="4">
        <f>1/(1+EXP(-(Predictive_Model!$B$5+((B4463-Predictive_Model!$B$20)/Predictive_Model!$C$20)*Predictive_Model!$D$20+((E4463-Predictive_Model!$B$21)/Predictive_Model!$C$21)*Predictive_Model!$D$21+((F4463-Predictive_Model!$B$22)/Predictive_Model!$C$22)*Predictive_Model!$D$22+((I4463-Predictive_Model!$B$23)/Predictive_Model!$C$23)*Predictive_Model!$D$23+((L4463-Predictive_Model!$B$24)/Predictive_Model!$C$24)*Predictive_Model!$D$24+((M4463-Predictive_Model!$B$25)/Predictive_Model!$C$25)*Predictive_Model!$D$25+IF(C4463="Male",Predictive_Model!$D$31,IF(C4463="Other",Predictive_Model!$D$32,0))+IF(D4463="Premium",Predictive_Model!$D$34,IF(D4463="Standard",Predictive_Model!$D$35,0))+IF(G4463="Asia",Predictive_Model!$D$37,IF(G4463="Europe",Predictive_Model!$D$38,IF(G4463="North America",Predictive_Model!$D$39,IF(G4463="Oceania",Predictive_Model!$D$40,IF(G4463="South America",Predictive_Model!$D$41,0)))))+IF(H4463="Laptop",Predictive_Model!$D$43,IF(H4463="Mobile",Predictive_Model!$D$44,IF(H4463="TV",Predictive_Model!$D$45,IF(H4463="Tablet",Predictive_Model!$D$46,0))))+IF(K4463="Crypto",Predictive_Model!$D$48,IF(K4463="Debit Card",Predictive_Model!$D$49,IF(K4463="Gift Card",Predictive_Model!$D$50,IF(K4463="PayPal",Predictive_Model!$D$51,0))))+IF(N4463="Comedy",Predictive_Model!$D$53,IF(N4463="Documentary",Predictive_Model!$D$54,IF(N4463="Drama",Predictive_Model!$D$55,IF(N4463="Horror",Predictive_Model!$D$56,IF(N4463="Romance",Predictive_Model!$D$57,IF(N4463="Sci-Fi",Predictive_Model!$D$58,0)))))))))</f>
        <v>0.68241576558735584</v>
      </c>
      <c r="V4463" s="3" t="str">
        <f t="shared" si="696"/>
        <v>High</v>
      </c>
      <c r="W4463" s="6">
        <f t="shared" si="697"/>
        <v>12.276659622916531</v>
      </c>
      <c r="X4463" s="3" t="str">
        <f t="shared" si="698"/>
        <v>Monitor</v>
      </c>
      <c r="Y4463" s="3" t="str">
        <f t="shared" si="699"/>
        <v>OK</v>
      </c>
    </row>
    <row r="4464" spans="1:25" x14ac:dyDescent="0.25">
      <c r="A4464" s="3" t="str">
        <f>Raw_Data!A4464</f>
        <v>7955efc4-a06e-43e7-9b8e-028e700955bd</v>
      </c>
      <c r="B4464" s="3">
        <f>Raw_Data!B4464</f>
        <v>62</v>
      </c>
      <c r="C4464" s="3" t="str">
        <f>Raw_Data!C4464</f>
        <v>Other</v>
      </c>
      <c r="D4464" s="3" t="str">
        <f>Raw_Data!D4464</f>
        <v>Standard</v>
      </c>
      <c r="E4464" s="3">
        <f>Raw_Data!E4464</f>
        <v>18.27</v>
      </c>
      <c r="F4464" s="3">
        <f>Raw_Data!F4464</f>
        <v>41</v>
      </c>
      <c r="G4464" s="3" t="str">
        <f>Raw_Data!G4464</f>
        <v>Europe</v>
      </c>
      <c r="H4464" s="3" t="str">
        <f>Raw_Data!H4464</f>
        <v>TV</v>
      </c>
      <c r="I4464" s="3">
        <f>Raw_Data!I4464</f>
        <v>13.99</v>
      </c>
      <c r="J4464" s="3">
        <f>Raw_Data!J4464</f>
        <v>1</v>
      </c>
      <c r="K4464" s="3" t="str">
        <f>Raw_Data!K4464</f>
        <v>Gift Card</v>
      </c>
      <c r="L4464" s="3">
        <f>Raw_Data!L4464</f>
        <v>3</v>
      </c>
      <c r="M4464" s="3">
        <f>Raw_Data!M4464</f>
        <v>0.43</v>
      </c>
      <c r="N4464" s="3" t="str">
        <f>Raw_Data!N4464</f>
        <v>Romance</v>
      </c>
      <c r="O4464" s="3" t="str">
        <f t="shared" si="690"/>
        <v>55-70</v>
      </c>
      <c r="P4464" s="3" t="str">
        <f t="shared" si="691"/>
        <v>10-24h</v>
      </c>
      <c r="Q4464" s="3" t="str">
        <f t="shared" si="692"/>
        <v>22-45d</v>
      </c>
      <c r="R4464" s="3" t="str">
        <f t="shared" si="693"/>
        <v>Medium</v>
      </c>
      <c r="S4464" s="3" t="str">
        <f t="shared" si="694"/>
        <v>Mid</v>
      </c>
      <c r="T4464" s="3" t="str">
        <f t="shared" si="695"/>
        <v>Churned</v>
      </c>
      <c r="U4464" s="4">
        <f>1/(1+EXP(-(Predictive_Model!$B$5+((B4464-Predictive_Model!$B$20)/Predictive_Model!$C$20)*Predictive_Model!$D$20+((E4464-Predictive_Model!$B$21)/Predictive_Model!$C$21)*Predictive_Model!$D$21+((F4464-Predictive_Model!$B$22)/Predictive_Model!$C$22)*Predictive_Model!$D$22+((I4464-Predictive_Model!$B$23)/Predictive_Model!$C$23)*Predictive_Model!$D$23+((L4464-Predictive_Model!$B$24)/Predictive_Model!$C$24)*Predictive_Model!$D$24+((M4464-Predictive_Model!$B$25)/Predictive_Model!$C$25)*Predictive_Model!$D$25+IF(C4464="Male",Predictive_Model!$D$31,IF(C4464="Other",Predictive_Model!$D$32,0))+IF(D4464="Premium",Predictive_Model!$D$34,IF(D4464="Standard",Predictive_Model!$D$35,0))+IF(G4464="Asia",Predictive_Model!$D$37,IF(G4464="Europe",Predictive_Model!$D$38,IF(G4464="North America",Predictive_Model!$D$39,IF(G4464="Oceania",Predictive_Model!$D$40,IF(G4464="South America",Predictive_Model!$D$41,0)))))+IF(H4464="Laptop",Predictive_Model!$D$43,IF(H4464="Mobile",Predictive_Model!$D$44,IF(H4464="TV",Predictive_Model!$D$45,IF(H4464="Tablet",Predictive_Model!$D$46,0))))+IF(K4464="Crypto",Predictive_Model!$D$48,IF(K4464="Debit Card",Predictive_Model!$D$49,IF(K4464="Gift Card",Predictive_Model!$D$50,IF(K4464="PayPal",Predictive_Model!$D$51,0))))+IF(N4464="Comedy",Predictive_Model!$D$53,IF(N4464="Documentary",Predictive_Model!$D$54,IF(N4464="Drama",Predictive_Model!$D$55,IF(N4464="Horror",Predictive_Model!$D$56,IF(N4464="Romance",Predictive_Model!$D$57,IF(N4464="Sci-Fi",Predictive_Model!$D$58,0)))))))))</f>
        <v>0.70830461455548854</v>
      </c>
      <c r="V4464" s="3" t="str">
        <f t="shared" si="696"/>
        <v>High</v>
      </c>
      <c r="W4464" s="6">
        <f t="shared" si="697"/>
        <v>13.99</v>
      </c>
      <c r="X4464" s="3" t="str">
        <f t="shared" si="698"/>
        <v>Priority 2</v>
      </c>
      <c r="Y4464" s="3" t="str">
        <f t="shared" si="699"/>
        <v>OK</v>
      </c>
    </row>
    <row r="4465" spans="1:25" x14ac:dyDescent="0.25">
      <c r="A4465" s="3" t="str">
        <f>Raw_Data!A4465</f>
        <v>e5187426-4fcb-4133-8191-022dbde6aee2</v>
      </c>
      <c r="B4465" s="3">
        <f>Raw_Data!B4465</f>
        <v>42</v>
      </c>
      <c r="C4465" s="3" t="str">
        <f>Raw_Data!C4465</f>
        <v>Male</v>
      </c>
      <c r="D4465" s="3" t="str">
        <f>Raw_Data!D4465</f>
        <v>Premium</v>
      </c>
      <c r="E4465" s="3">
        <f>Raw_Data!E4465</f>
        <v>1.87</v>
      </c>
      <c r="F4465" s="3">
        <f>Raw_Data!F4465</f>
        <v>20</v>
      </c>
      <c r="G4465" s="3" t="str">
        <f>Raw_Data!G4465</f>
        <v>Africa</v>
      </c>
      <c r="H4465" s="3" t="str">
        <f>Raw_Data!H4465</f>
        <v>Mobile</v>
      </c>
      <c r="I4465" s="3">
        <f>Raw_Data!I4465</f>
        <v>17.989999999999998</v>
      </c>
      <c r="J4465" s="3">
        <f>Raw_Data!J4465</f>
        <v>1</v>
      </c>
      <c r="K4465" s="3" t="str">
        <f>Raw_Data!K4465</f>
        <v>Debit Card</v>
      </c>
      <c r="L4465" s="3">
        <f>Raw_Data!L4465</f>
        <v>3</v>
      </c>
      <c r="M4465" s="3">
        <f>Raw_Data!M4465</f>
        <v>0.09</v>
      </c>
      <c r="N4465" s="3" t="str">
        <f>Raw_Data!N4465</f>
        <v>Drama</v>
      </c>
      <c r="O4465" s="3" t="str">
        <f t="shared" si="690"/>
        <v>35-44</v>
      </c>
      <c r="P4465" s="3" t="str">
        <f t="shared" si="691"/>
        <v>&lt;10h</v>
      </c>
      <c r="Q4465" s="3" t="str">
        <f t="shared" si="692"/>
        <v>8-21d</v>
      </c>
      <c r="R4465" s="3" t="str">
        <f t="shared" si="693"/>
        <v>Medium</v>
      </c>
      <c r="S4465" s="3" t="str">
        <f t="shared" si="694"/>
        <v>High</v>
      </c>
      <c r="T4465" s="3" t="str">
        <f t="shared" si="695"/>
        <v>Churned</v>
      </c>
      <c r="U4465" s="4">
        <f>1/(1+EXP(-(Predictive_Model!$B$5+((B4465-Predictive_Model!$B$20)/Predictive_Model!$C$20)*Predictive_Model!$D$20+((E4465-Predictive_Model!$B$21)/Predictive_Model!$C$21)*Predictive_Model!$D$21+((F4465-Predictive_Model!$B$22)/Predictive_Model!$C$22)*Predictive_Model!$D$22+((I4465-Predictive_Model!$B$23)/Predictive_Model!$C$23)*Predictive_Model!$D$23+((L4465-Predictive_Model!$B$24)/Predictive_Model!$C$24)*Predictive_Model!$D$24+((M4465-Predictive_Model!$B$25)/Predictive_Model!$C$25)*Predictive_Model!$D$25+IF(C4465="Male",Predictive_Model!$D$31,IF(C4465="Other",Predictive_Model!$D$32,0))+IF(D4465="Premium",Predictive_Model!$D$34,IF(D4465="Standard",Predictive_Model!$D$35,0))+IF(G4465="Asia",Predictive_Model!$D$37,IF(G4465="Europe",Predictive_Model!$D$38,IF(G4465="North America",Predictive_Model!$D$39,IF(G4465="Oceania",Predictive_Model!$D$40,IF(G4465="South America",Predictive_Model!$D$41,0)))))+IF(H4465="Laptop",Predictive_Model!$D$43,IF(H4465="Mobile",Predictive_Model!$D$44,IF(H4465="TV",Predictive_Model!$D$45,IF(H4465="Tablet",Predictive_Model!$D$46,0))))+IF(K4465="Crypto",Predictive_Model!$D$48,IF(K4465="Debit Card",Predictive_Model!$D$49,IF(K4465="Gift Card",Predictive_Model!$D$50,IF(K4465="PayPal",Predictive_Model!$D$51,0))))+IF(N4465="Comedy",Predictive_Model!$D$53,IF(N4465="Documentary",Predictive_Model!$D$54,IF(N4465="Drama",Predictive_Model!$D$55,IF(N4465="Horror",Predictive_Model!$D$56,IF(N4465="Romance",Predictive_Model!$D$57,IF(N4465="Sci-Fi",Predictive_Model!$D$58,0)))))))))</f>
        <v>0.96473746165422825</v>
      </c>
      <c r="V4465" s="3" t="str">
        <f t="shared" si="696"/>
        <v>Critical</v>
      </c>
      <c r="W4465" s="6">
        <f t="shared" si="697"/>
        <v>17.989999999999998</v>
      </c>
      <c r="X4465" s="3" t="str">
        <f t="shared" si="698"/>
        <v>Priority 1</v>
      </c>
      <c r="Y4465" s="3" t="str">
        <f t="shared" si="699"/>
        <v>OK</v>
      </c>
    </row>
    <row r="4466" spans="1:25" x14ac:dyDescent="0.25">
      <c r="A4466" s="3" t="str">
        <f>Raw_Data!A4466</f>
        <v>6f26710a-d654-4a36-99e4-bdaf2943fe2e</v>
      </c>
      <c r="B4466" s="3">
        <f>Raw_Data!B4466</f>
        <v>29</v>
      </c>
      <c r="C4466" s="3" t="str">
        <f>Raw_Data!C4466</f>
        <v>Male</v>
      </c>
      <c r="D4466" s="3" t="str">
        <f>Raw_Data!D4466</f>
        <v>Standard</v>
      </c>
      <c r="E4466" s="3">
        <f>Raw_Data!E4466</f>
        <v>23.05</v>
      </c>
      <c r="F4466" s="3">
        <f>Raw_Data!F4466</f>
        <v>36</v>
      </c>
      <c r="G4466" s="3" t="str">
        <f>Raw_Data!G4466</f>
        <v>Africa</v>
      </c>
      <c r="H4466" s="3" t="str">
        <f>Raw_Data!H4466</f>
        <v>Mobile</v>
      </c>
      <c r="I4466" s="3">
        <f>Raw_Data!I4466</f>
        <v>13.99</v>
      </c>
      <c r="J4466" s="3">
        <f>Raw_Data!J4466</f>
        <v>0</v>
      </c>
      <c r="K4466" s="3" t="str">
        <f>Raw_Data!K4466</f>
        <v>Gift Card</v>
      </c>
      <c r="L4466" s="3">
        <f>Raw_Data!L4466</f>
        <v>4</v>
      </c>
      <c r="M4466" s="3">
        <f>Raw_Data!M4466</f>
        <v>0.62</v>
      </c>
      <c r="N4466" s="3" t="str">
        <f>Raw_Data!N4466</f>
        <v>Documentary</v>
      </c>
      <c r="O4466" s="3" t="str">
        <f t="shared" si="690"/>
        <v>25-34</v>
      </c>
      <c r="P4466" s="3" t="str">
        <f t="shared" si="691"/>
        <v>10-24h</v>
      </c>
      <c r="Q4466" s="3" t="str">
        <f t="shared" si="692"/>
        <v>22-45d</v>
      </c>
      <c r="R4466" s="3" t="str">
        <f t="shared" si="693"/>
        <v>Medium</v>
      </c>
      <c r="S4466" s="3" t="str">
        <f t="shared" si="694"/>
        <v>Mid</v>
      </c>
      <c r="T4466" s="3" t="str">
        <f t="shared" si="695"/>
        <v>Active</v>
      </c>
      <c r="U4466" s="4">
        <f>1/(1+EXP(-(Predictive_Model!$B$5+((B4466-Predictive_Model!$B$20)/Predictive_Model!$C$20)*Predictive_Model!$D$20+((E4466-Predictive_Model!$B$21)/Predictive_Model!$C$21)*Predictive_Model!$D$21+((F4466-Predictive_Model!$B$22)/Predictive_Model!$C$22)*Predictive_Model!$D$22+((I4466-Predictive_Model!$B$23)/Predictive_Model!$C$23)*Predictive_Model!$D$23+((L4466-Predictive_Model!$B$24)/Predictive_Model!$C$24)*Predictive_Model!$D$24+((M4466-Predictive_Model!$B$25)/Predictive_Model!$C$25)*Predictive_Model!$D$25+IF(C4466="Male",Predictive_Model!$D$31,IF(C4466="Other",Predictive_Model!$D$32,0))+IF(D4466="Premium",Predictive_Model!$D$34,IF(D4466="Standard",Predictive_Model!$D$35,0))+IF(G4466="Asia",Predictive_Model!$D$37,IF(G4466="Europe",Predictive_Model!$D$38,IF(G4466="North America",Predictive_Model!$D$39,IF(G4466="Oceania",Predictive_Model!$D$40,IF(G4466="South America",Predictive_Model!$D$41,0)))))+IF(H4466="Laptop",Predictive_Model!$D$43,IF(H4466="Mobile",Predictive_Model!$D$44,IF(H4466="TV",Predictive_Model!$D$45,IF(H4466="Tablet",Predictive_Model!$D$46,0))))+IF(K4466="Crypto",Predictive_Model!$D$48,IF(K4466="Debit Card",Predictive_Model!$D$49,IF(K4466="Gift Card",Predictive_Model!$D$50,IF(K4466="PayPal",Predictive_Model!$D$51,0))))+IF(N4466="Comedy",Predictive_Model!$D$53,IF(N4466="Documentary",Predictive_Model!$D$54,IF(N4466="Drama",Predictive_Model!$D$55,IF(N4466="Horror",Predictive_Model!$D$56,IF(N4466="Romance",Predictive_Model!$D$57,IF(N4466="Sci-Fi",Predictive_Model!$D$58,0)))))))))</f>
        <v>0.36978561347036715</v>
      </c>
      <c r="V4466" s="3" t="str">
        <f t="shared" si="696"/>
        <v>Medium</v>
      </c>
      <c r="W4466" s="6">
        <f t="shared" si="697"/>
        <v>5.1733007324504365</v>
      </c>
      <c r="X4466" s="3" t="str">
        <f t="shared" si="698"/>
        <v>Monitor</v>
      </c>
      <c r="Y4466" s="3" t="str">
        <f t="shared" si="699"/>
        <v>OK</v>
      </c>
    </row>
    <row r="4467" spans="1:25" x14ac:dyDescent="0.25">
      <c r="A4467" s="3" t="str">
        <f>Raw_Data!A4467</f>
        <v>6836917d-1c7f-4651-861b-1c4ebbeb6020</v>
      </c>
      <c r="B4467" s="3">
        <f>Raw_Data!B4467</f>
        <v>66</v>
      </c>
      <c r="C4467" s="3" t="str">
        <f>Raw_Data!C4467</f>
        <v>Female</v>
      </c>
      <c r="D4467" s="3" t="str">
        <f>Raw_Data!D4467</f>
        <v>Basic</v>
      </c>
      <c r="E4467" s="3">
        <f>Raw_Data!E4467</f>
        <v>2.61</v>
      </c>
      <c r="F4467" s="3">
        <f>Raw_Data!F4467</f>
        <v>44</v>
      </c>
      <c r="G4467" s="3" t="str">
        <f>Raw_Data!G4467</f>
        <v>Oceania</v>
      </c>
      <c r="H4467" s="3" t="str">
        <f>Raw_Data!H4467</f>
        <v>TV</v>
      </c>
      <c r="I4467" s="3">
        <f>Raw_Data!I4467</f>
        <v>8.99</v>
      </c>
      <c r="J4467" s="3">
        <f>Raw_Data!J4467</f>
        <v>1</v>
      </c>
      <c r="K4467" s="3" t="str">
        <f>Raw_Data!K4467</f>
        <v>Credit Card</v>
      </c>
      <c r="L4467" s="3">
        <f>Raw_Data!L4467</f>
        <v>1</v>
      </c>
      <c r="M4467" s="3">
        <f>Raw_Data!M4467</f>
        <v>0.06</v>
      </c>
      <c r="N4467" s="3" t="str">
        <f>Raw_Data!N4467</f>
        <v>Action</v>
      </c>
      <c r="O4467" s="3" t="str">
        <f t="shared" si="690"/>
        <v>55-70</v>
      </c>
      <c r="P4467" s="3" t="str">
        <f t="shared" si="691"/>
        <v>&lt;10h</v>
      </c>
      <c r="Q4467" s="3" t="str">
        <f t="shared" si="692"/>
        <v>22-45d</v>
      </c>
      <c r="R4467" s="3" t="str">
        <f t="shared" si="693"/>
        <v>Medium</v>
      </c>
      <c r="S4467" s="3" t="str">
        <f t="shared" si="694"/>
        <v>Low</v>
      </c>
      <c r="T4467" s="3" t="str">
        <f t="shared" si="695"/>
        <v>Churned</v>
      </c>
      <c r="U4467" s="4">
        <f>1/(1+EXP(-(Predictive_Model!$B$5+((B4467-Predictive_Model!$B$20)/Predictive_Model!$C$20)*Predictive_Model!$D$20+((E4467-Predictive_Model!$B$21)/Predictive_Model!$C$21)*Predictive_Model!$D$21+((F4467-Predictive_Model!$B$22)/Predictive_Model!$C$22)*Predictive_Model!$D$22+((I4467-Predictive_Model!$B$23)/Predictive_Model!$C$23)*Predictive_Model!$D$23+((L4467-Predictive_Model!$B$24)/Predictive_Model!$C$24)*Predictive_Model!$D$24+((M4467-Predictive_Model!$B$25)/Predictive_Model!$C$25)*Predictive_Model!$D$25+IF(C4467="Male",Predictive_Model!$D$31,IF(C4467="Other",Predictive_Model!$D$32,0))+IF(D4467="Premium",Predictive_Model!$D$34,IF(D4467="Standard",Predictive_Model!$D$35,0))+IF(G4467="Asia",Predictive_Model!$D$37,IF(G4467="Europe",Predictive_Model!$D$38,IF(G4467="North America",Predictive_Model!$D$39,IF(G4467="Oceania",Predictive_Model!$D$40,IF(G4467="South America",Predictive_Model!$D$41,0)))))+IF(H4467="Laptop",Predictive_Model!$D$43,IF(H4467="Mobile",Predictive_Model!$D$44,IF(H4467="TV",Predictive_Model!$D$45,IF(H4467="Tablet",Predictive_Model!$D$46,0))))+IF(K4467="Crypto",Predictive_Model!$D$48,IF(K4467="Debit Card",Predictive_Model!$D$49,IF(K4467="Gift Card",Predictive_Model!$D$50,IF(K4467="PayPal",Predictive_Model!$D$51,0))))+IF(N4467="Comedy",Predictive_Model!$D$53,IF(N4467="Documentary",Predictive_Model!$D$54,IF(N4467="Drama",Predictive_Model!$D$55,IF(N4467="Horror",Predictive_Model!$D$56,IF(N4467="Romance",Predictive_Model!$D$57,IF(N4467="Sci-Fi",Predictive_Model!$D$58,0)))))))))</f>
        <v>0.99992575184418719</v>
      </c>
      <c r="V4467" s="3" t="str">
        <f t="shared" si="696"/>
        <v>Critical</v>
      </c>
      <c r="W4467" s="6">
        <f t="shared" si="697"/>
        <v>8.99</v>
      </c>
      <c r="X4467" s="3" t="str">
        <f t="shared" si="698"/>
        <v>Priority 2</v>
      </c>
      <c r="Y4467" s="3" t="str">
        <f t="shared" si="699"/>
        <v>OK</v>
      </c>
    </row>
    <row r="4468" spans="1:25" x14ac:dyDescent="0.25">
      <c r="A4468" s="3" t="str">
        <f>Raw_Data!A4468</f>
        <v>cc8af428-e171-48ac-8ac3-3354d52bffaa</v>
      </c>
      <c r="B4468" s="3">
        <f>Raw_Data!B4468</f>
        <v>57</v>
      </c>
      <c r="C4468" s="3" t="str">
        <f>Raw_Data!C4468</f>
        <v>Male</v>
      </c>
      <c r="D4468" s="3" t="str">
        <f>Raw_Data!D4468</f>
        <v>Premium</v>
      </c>
      <c r="E4468" s="3">
        <f>Raw_Data!E4468</f>
        <v>15.52</v>
      </c>
      <c r="F4468" s="3">
        <f>Raw_Data!F4468</f>
        <v>13</v>
      </c>
      <c r="G4468" s="3" t="str">
        <f>Raw_Data!G4468</f>
        <v>Oceania</v>
      </c>
      <c r="H4468" s="3" t="str">
        <f>Raw_Data!H4468</f>
        <v>Tablet</v>
      </c>
      <c r="I4468" s="3">
        <f>Raw_Data!I4468</f>
        <v>17.989999999999998</v>
      </c>
      <c r="J4468" s="3">
        <f>Raw_Data!J4468</f>
        <v>0</v>
      </c>
      <c r="K4468" s="3" t="str">
        <f>Raw_Data!K4468</f>
        <v>Crypto</v>
      </c>
      <c r="L4468" s="3">
        <f>Raw_Data!L4468</f>
        <v>5</v>
      </c>
      <c r="M4468" s="3">
        <f>Raw_Data!M4468</f>
        <v>1.1100000000000001</v>
      </c>
      <c r="N4468" s="3" t="str">
        <f>Raw_Data!N4468</f>
        <v>Action</v>
      </c>
      <c r="O4468" s="3" t="str">
        <f t="shared" si="690"/>
        <v>55-70</v>
      </c>
      <c r="P4468" s="3" t="str">
        <f t="shared" si="691"/>
        <v>10-24h</v>
      </c>
      <c r="Q4468" s="3" t="str">
        <f t="shared" si="692"/>
        <v>8-21d</v>
      </c>
      <c r="R4468" s="3" t="str">
        <f t="shared" si="693"/>
        <v>Medium</v>
      </c>
      <c r="S4468" s="3" t="str">
        <f t="shared" si="694"/>
        <v>High</v>
      </c>
      <c r="T4468" s="3" t="str">
        <f t="shared" si="695"/>
        <v>Active</v>
      </c>
      <c r="U4468" s="4">
        <f>1/(1+EXP(-(Predictive_Model!$B$5+((B4468-Predictive_Model!$B$20)/Predictive_Model!$C$20)*Predictive_Model!$D$20+((E4468-Predictive_Model!$B$21)/Predictive_Model!$C$21)*Predictive_Model!$D$21+((F4468-Predictive_Model!$B$22)/Predictive_Model!$C$22)*Predictive_Model!$D$22+((I4468-Predictive_Model!$B$23)/Predictive_Model!$C$23)*Predictive_Model!$D$23+((L4468-Predictive_Model!$B$24)/Predictive_Model!$C$24)*Predictive_Model!$D$24+((M4468-Predictive_Model!$B$25)/Predictive_Model!$C$25)*Predictive_Model!$D$25+IF(C4468="Male",Predictive_Model!$D$31,IF(C4468="Other",Predictive_Model!$D$32,0))+IF(D4468="Premium",Predictive_Model!$D$34,IF(D4468="Standard",Predictive_Model!$D$35,0))+IF(G4468="Asia",Predictive_Model!$D$37,IF(G4468="Europe",Predictive_Model!$D$38,IF(G4468="North America",Predictive_Model!$D$39,IF(G4468="Oceania",Predictive_Model!$D$40,IF(G4468="South America",Predictive_Model!$D$41,0)))))+IF(H4468="Laptop",Predictive_Model!$D$43,IF(H4468="Mobile",Predictive_Model!$D$44,IF(H4468="TV",Predictive_Model!$D$45,IF(H4468="Tablet",Predictive_Model!$D$46,0))))+IF(K4468="Crypto",Predictive_Model!$D$48,IF(K4468="Debit Card",Predictive_Model!$D$49,IF(K4468="Gift Card",Predictive_Model!$D$50,IF(K4468="PayPal",Predictive_Model!$D$51,0))))+IF(N4468="Comedy",Predictive_Model!$D$53,IF(N4468="Documentary",Predictive_Model!$D$54,IF(N4468="Drama",Predictive_Model!$D$55,IF(N4468="Horror",Predictive_Model!$D$56,IF(N4468="Romance",Predictive_Model!$D$57,IF(N4468="Sci-Fi",Predictive_Model!$D$58,0)))))))))</f>
        <v>6.6736088281023074E-3</v>
      </c>
      <c r="V4468" s="3" t="str">
        <f t="shared" si="696"/>
        <v>Low</v>
      </c>
      <c r="W4468" s="6">
        <f t="shared" si="697"/>
        <v>0.1200582228175605</v>
      </c>
      <c r="X4468" s="3" t="str">
        <f t="shared" si="698"/>
        <v>Monitor</v>
      </c>
      <c r="Y4468" s="3" t="str">
        <f t="shared" si="699"/>
        <v>OK</v>
      </c>
    </row>
    <row r="4469" spans="1:25" x14ac:dyDescent="0.25">
      <c r="A4469" s="3" t="str">
        <f>Raw_Data!A4469</f>
        <v>8f6bb647-36a1-40de-af06-825e69ea7f9d</v>
      </c>
      <c r="B4469" s="3">
        <f>Raw_Data!B4469</f>
        <v>56</v>
      </c>
      <c r="C4469" s="3" t="str">
        <f>Raw_Data!C4469</f>
        <v>Female</v>
      </c>
      <c r="D4469" s="3" t="str">
        <f>Raw_Data!D4469</f>
        <v>Basic</v>
      </c>
      <c r="E4469" s="3">
        <f>Raw_Data!E4469</f>
        <v>38.590000000000003</v>
      </c>
      <c r="F4469" s="3">
        <f>Raw_Data!F4469</f>
        <v>10</v>
      </c>
      <c r="G4469" s="3" t="str">
        <f>Raw_Data!G4469</f>
        <v>Oceania</v>
      </c>
      <c r="H4469" s="3" t="str">
        <f>Raw_Data!H4469</f>
        <v>Mobile</v>
      </c>
      <c r="I4469" s="3">
        <f>Raw_Data!I4469</f>
        <v>8.99</v>
      </c>
      <c r="J4469" s="3">
        <f>Raw_Data!J4469</f>
        <v>0</v>
      </c>
      <c r="K4469" s="3" t="str">
        <f>Raw_Data!K4469</f>
        <v>Gift Card</v>
      </c>
      <c r="L4469" s="3">
        <f>Raw_Data!L4469</f>
        <v>2</v>
      </c>
      <c r="M4469" s="3">
        <f>Raw_Data!M4469</f>
        <v>3.51</v>
      </c>
      <c r="N4469" s="3" t="str">
        <f>Raw_Data!N4469</f>
        <v>Sci-Fi</v>
      </c>
      <c r="O4469" s="3" t="str">
        <f t="shared" si="690"/>
        <v>55-70</v>
      </c>
      <c r="P4469" s="3" t="str">
        <f t="shared" si="691"/>
        <v>25-49h</v>
      </c>
      <c r="Q4469" s="3" t="str">
        <f t="shared" si="692"/>
        <v>8-21d</v>
      </c>
      <c r="R4469" s="3" t="str">
        <f t="shared" si="693"/>
        <v>High</v>
      </c>
      <c r="S4469" s="3" t="str">
        <f t="shared" si="694"/>
        <v>Low</v>
      </c>
      <c r="T4469" s="3" t="str">
        <f t="shared" si="695"/>
        <v>Active</v>
      </c>
      <c r="U4469" s="4">
        <f>1/(1+EXP(-(Predictive_Model!$B$5+((B4469-Predictive_Model!$B$20)/Predictive_Model!$C$20)*Predictive_Model!$D$20+((E4469-Predictive_Model!$B$21)/Predictive_Model!$C$21)*Predictive_Model!$D$21+((F4469-Predictive_Model!$B$22)/Predictive_Model!$C$22)*Predictive_Model!$D$22+((I4469-Predictive_Model!$B$23)/Predictive_Model!$C$23)*Predictive_Model!$D$23+((L4469-Predictive_Model!$B$24)/Predictive_Model!$C$24)*Predictive_Model!$D$24+((M4469-Predictive_Model!$B$25)/Predictive_Model!$C$25)*Predictive_Model!$D$25+IF(C4469="Male",Predictive_Model!$D$31,IF(C4469="Other",Predictive_Model!$D$32,0))+IF(D4469="Premium",Predictive_Model!$D$34,IF(D4469="Standard",Predictive_Model!$D$35,0))+IF(G4469="Asia",Predictive_Model!$D$37,IF(G4469="Europe",Predictive_Model!$D$38,IF(G4469="North America",Predictive_Model!$D$39,IF(G4469="Oceania",Predictive_Model!$D$40,IF(G4469="South America",Predictive_Model!$D$41,0)))))+IF(H4469="Laptop",Predictive_Model!$D$43,IF(H4469="Mobile",Predictive_Model!$D$44,IF(H4469="TV",Predictive_Model!$D$45,IF(H4469="Tablet",Predictive_Model!$D$46,0))))+IF(K4469="Crypto",Predictive_Model!$D$48,IF(K4469="Debit Card",Predictive_Model!$D$49,IF(K4469="Gift Card",Predictive_Model!$D$50,IF(K4469="PayPal",Predictive_Model!$D$51,0))))+IF(N4469="Comedy",Predictive_Model!$D$53,IF(N4469="Documentary",Predictive_Model!$D$54,IF(N4469="Drama",Predictive_Model!$D$55,IF(N4469="Horror",Predictive_Model!$D$56,IF(N4469="Romance",Predictive_Model!$D$57,IF(N4469="Sci-Fi",Predictive_Model!$D$58,0)))))))))</f>
        <v>2.1108536566437699E-5</v>
      </c>
      <c r="V4469" s="3" t="str">
        <f t="shared" si="696"/>
        <v>Low</v>
      </c>
      <c r="W4469" s="6">
        <f t="shared" si="697"/>
        <v>1.8976574373227493E-4</v>
      </c>
      <c r="X4469" s="3" t="str">
        <f t="shared" si="698"/>
        <v>Monitor</v>
      </c>
      <c r="Y4469" s="3" t="str">
        <f t="shared" si="699"/>
        <v>OK</v>
      </c>
    </row>
    <row r="4470" spans="1:25" x14ac:dyDescent="0.25">
      <c r="A4470" s="3" t="str">
        <f>Raw_Data!A4470</f>
        <v>5ca7dc45-e131-41be-82fb-580106346593</v>
      </c>
      <c r="B4470" s="3">
        <f>Raw_Data!B4470</f>
        <v>32</v>
      </c>
      <c r="C4470" s="3" t="str">
        <f>Raw_Data!C4470</f>
        <v>Male</v>
      </c>
      <c r="D4470" s="3" t="str">
        <f>Raw_Data!D4470</f>
        <v>Basic</v>
      </c>
      <c r="E4470" s="3">
        <f>Raw_Data!E4470</f>
        <v>14.22</v>
      </c>
      <c r="F4470" s="3">
        <f>Raw_Data!F4470</f>
        <v>48</v>
      </c>
      <c r="G4470" s="3" t="str">
        <f>Raw_Data!G4470</f>
        <v>North America</v>
      </c>
      <c r="H4470" s="3" t="str">
        <f>Raw_Data!H4470</f>
        <v>TV</v>
      </c>
      <c r="I4470" s="3">
        <f>Raw_Data!I4470</f>
        <v>8.99</v>
      </c>
      <c r="J4470" s="3">
        <f>Raw_Data!J4470</f>
        <v>1</v>
      </c>
      <c r="K4470" s="3" t="str">
        <f>Raw_Data!K4470</f>
        <v>Crypto</v>
      </c>
      <c r="L4470" s="3">
        <f>Raw_Data!L4470</f>
        <v>3</v>
      </c>
      <c r="M4470" s="3">
        <f>Raw_Data!M4470</f>
        <v>0.28999999999999998</v>
      </c>
      <c r="N4470" s="3" t="str">
        <f>Raw_Data!N4470</f>
        <v>Comedy</v>
      </c>
      <c r="O4470" s="3" t="str">
        <f t="shared" si="690"/>
        <v>25-34</v>
      </c>
      <c r="P4470" s="3" t="str">
        <f t="shared" si="691"/>
        <v>10-24h</v>
      </c>
      <c r="Q4470" s="3" t="str">
        <f t="shared" si="692"/>
        <v>46-60d</v>
      </c>
      <c r="R4470" s="3" t="str">
        <f t="shared" si="693"/>
        <v>Medium</v>
      </c>
      <c r="S4470" s="3" t="str">
        <f t="shared" si="694"/>
        <v>Low</v>
      </c>
      <c r="T4470" s="3" t="str">
        <f t="shared" si="695"/>
        <v>Churned</v>
      </c>
      <c r="U4470" s="4">
        <f>1/(1+EXP(-(Predictive_Model!$B$5+((B4470-Predictive_Model!$B$20)/Predictive_Model!$C$20)*Predictive_Model!$D$20+((E4470-Predictive_Model!$B$21)/Predictive_Model!$C$21)*Predictive_Model!$D$21+((F4470-Predictive_Model!$B$22)/Predictive_Model!$C$22)*Predictive_Model!$D$22+((I4470-Predictive_Model!$B$23)/Predictive_Model!$C$23)*Predictive_Model!$D$23+((L4470-Predictive_Model!$B$24)/Predictive_Model!$C$24)*Predictive_Model!$D$24+((M4470-Predictive_Model!$B$25)/Predictive_Model!$C$25)*Predictive_Model!$D$25+IF(C4470="Male",Predictive_Model!$D$31,IF(C4470="Other",Predictive_Model!$D$32,0))+IF(D4470="Premium",Predictive_Model!$D$34,IF(D4470="Standard",Predictive_Model!$D$35,0))+IF(G4470="Asia",Predictive_Model!$D$37,IF(G4470="Europe",Predictive_Model!$D$38,IF(G4470="North America",Predictive_Model!$D$39,IF(G4470="Oceania",Predictive_Model!$D$40,IF(G4470="South America",Predictive_Model!$D$41,0)))))+IF(H4470="Laptop",Predictive_Model!$D$43,IF(H4470="Mobile",Predictive_Model!$D$44,IF(H4470="TV",Predictive_Model!$D$45,IF(H4470="Tablet",Predictive_Model!$D$46,0))))+IF(K4470="Crypto",Predictive_Model!$D$48,IF(K4470="Debit Card",Predictive_Model!$D$49,IF(K4470="Gift Card",Predictive_Model!$D$50,IF(K4470="PayPal",Predictive_Model!$D$51,0))))+IF(N4470="Comedy",Predictive_Model!$D$53,IF(N4470="Documentary",Predictive_Model!$D$54,IF(N4470="Drama",Predictive_Model!$D$55,IF(N4470="Horror",Predictive_Model!$D$56,IF(N4470="Romance",Predictive_Model!$D$57,IF(N4470="Sci-Fi",Predictive_Model!$D$58,0)))))))))</f>
        <v>0.98440559436021846</v>
      </c>
      <c r="V4470" s="3" t="str">
        <f t="shared" si="696"/>
        <v>Critical</v>
      </c>
      <c r="W4470" s="6">
        <f t="shared" si="697"/>
        <v>8.99</v>
      </c>
      <c r="X4470" s="3" t="str">
        <f t="shared" si="698"/>
        <v>Priority 2</v>
      </c>
      <c r="Y4470" s="3" t="str">
        <f t="shared" si="699"/>
        <v>OK</v>
      </c>
    </row>
    <row r="4471" spans="1:25" x14ac:dyDescent="0.25">
      <c r="A4471" s="3" t="str">
        <f>Raw_Data!A4471</f>
        <v>bb98f21e-15a6-459f-9739-d007cae5734e</v>
      </c>
      <c r="B4471" s="3">
        <f>Raw_Data!B4471</f>
        <v>69</v>
      </c>
      <c r="C4471" s="3" t="str">
        <f>Raw_Data!C4471</f>
        <v>Male</v>
      </c>
      <c r="D4471" s="3" t="str">
        <f>Raw_Data!D4471</f>
        <v>Standard</v>
      </c>
      <c r="E4471" s="3">
        <f>Raw_Data!E4471</f>
        <v>3.46</v>
      </c>
      <c r="F4471" s="3">
        <f>Raw_Data!F4471</f>
        <v>60</v>
      </c>
      <c r="G4471" s="3" t="str">
        <f>Raw_Data!G4471</f>
        <v>North America</v>
      </c>
      <c r="H4471" s="3" t="str">
        <f>Raw_Data!H4471</f>
        <v>Desktop</v>
      </c>
      <c r="I4471" s="3">
        <f>Raw_Data!I4471</f>
        <v>13.99</v>
      </c>
      <c r="J4471" s="3">
        <f>Raw_Data!J4471</f>
        <v>1</v>
      </c>
      <c r="K4471" s="3" t="str">
        <f>Raw_Data!K4471</f>
        <v>Crypto</v>
      </c>
      <c r="L4471" s="3">
        <f>Raw_Data!L4471</f>
        <v>5</v>
      </c>
      <c r="M4471" s="3">
        <f>Raw_Data!M4471</f>
        <v>0.06</v>
      </c>
      <c r="N4471" s="3" t="str">
        <f>Raw_Data!N4471</f>
        <v>Action</v>
      </c>
      <c r="O4471" s="3" t="str">
        <f t="shared" si="690"/>
        <v>55-70</v>
      </c>
      <c r="P4471" s="3" t="str">
        <f t="shared" si="691"/>
        <v>&lt;10h</v>
      </c>
      <c r="Q4471" s="3" t="str">
        <f t="shared" si="692"/>
        <v>46-60d</v>
      </c>
      <c r="R4471" s="3" t="str">
        <f t="shared" si="693"/>
        <v>Low</v>
      </c>
      <c r="S4471" s="3" t="str">
        <f t="shared" si="694"/>
        <v>Mid</v>
      </c>
      <c r="T4471" s="3" t="str">
        <f t="shared" si="695"/>
        <v>Churned</v>
      </c>
      <c r="U4471" s="4">
        <f>1/(1+EXP(-(Predictive_Model!$B$5+((B4471-Predictive_Model!$B$20)/Predictive_Model!$C$20)*Predictive_Model!$D$20+((E4471-Predictive_Model!$B$21)/Predictive_Model!$C$21)*Predictive_Model!$D$21+((F4471-Predictive_Model!$B$22)/Predictive_Model!$C$22)*Predictive_Model!$D$22+((I4471-Predictive_Model!$B$23)/Predictive_Model!$C$23)*Predictive_Model!$D$23+((L4471-Predictive_Model!$B$24)/Predictive_Model!$C$24)*Predictive_Model!$D$24+((M4471-Predictive_Model!$B$25)/Predictive_Model!$C$25)*Predictive_Model!$D$25+IF(C4471="Male",Predictive_Model!$D$31,IF(C4471="Other",Predictive_Model!$D$32,0))+IF(D4471="Premium",Predictive_Model!$D$34,IF(D4471="Standard",Predictive_Model!$D$35,0))+IF(G4471="Asia",Predictive_Model!$D$37,IF(G4471="Europe",Predictive_Model!$D$38,IF(G4471="North America",Predictive_Model!$D$39,IF(G4471="Oceania",Predictive_Model!$D$40,IF(G4471="South America",Predictive_Model!$D$41,0)))))+IF(H4471="Laptop",Predictive_Model!$D$43,IF(H4471="Mobile",Predictive_Model!$D$44,IF(H4471="TV",Predictive_Model!$D$45,IF(H4471="Tablet",Predictive_Model!$D$46,0))))+IF(K4471="Crypto",Predictive_Model!$D$48,IF(K4471="Debit Card",Predictive_Model!$D$49,IF(K4471="Gift Card",Predictive_Model!$D$50,IF(K4471="PayPal",Predictive_Model!$D$51,0))))+IF(N4471="Comedy",Predictive_Model!$D$53,IF(N4471="Documentary",Predictive_Model!$D$54,IF(N4471="Drama",Predictive_Model!$D$55,IF(N4471="Horror",Predictive_Model!$D$56,IF(N4471="Romance",Predictive_Model!$D$57,IF(N4471="Sci-Fi",Predictive_Model!$D$58,0)))))))))</f>
        <v>0.99917622376797444</v>
      </c>
      <c r="V4471" s="3" t="str">
        <f t="shared" si="696"/>
        <v>Critical</v>
      </c>
      <c r="W4471" s="6">
        <f t="shared" si="697"/>
        <v>13.99</v>
      </c>
      <c r="X4471" s="3" t="str">
        <f t="shared" si="698"/>
        <v>Priority 2</v>
      </c>
      <c r="Y4471" s="3" t="str">
        <f t="shared" si="699"/>
        <v>OK</v>
      </c>
    </row>
    <row r="4472" spans="1:25" x14ac:dyDescent="0.25">
      <c r="A4472" s="3" t="str">
        <f>Raw_Data!A4472</f>
        <v>bbeab1f0-e7d0-4d12-9a73-a1927bfdb187</v>
      </c>
      <c r="B4472" s="3">
        <f>Raw_Data!B4472</f>
        <v>30</v>
      </c>
      <c r="C4472" s="3" t="str">
        <f>Raw_Data!C4472</f>
        <v>Female</v>
      </c>
      <c r="D4472" s="3" t="str">
        <f>Raw_Data!D4472</f>
        <v>Premium</v>
      </c>
      <c r="E4472" s="3">
        <f>Raw_Data!E4472</f>
        <v>5.97</v>
      </c>
      <c r="F4472" s="3">
        <f>Raw_Data!F4472</f>
        <v>2</v>
      </c>
      <c r="G4472" s="3" t="str">
        <f>Raw_Data!G4472</f>
        <v>South America</v>
      </c>
      <c r="H4472" s="3" t="str">
        <f>Raw_Data!H4472</f>
        <v>Tablet</v>
      </c>
      <c r="I4472" s="3">
        <f>Raw_Data!I4472</f>
        <v>17.989999999999998</v>
      </c>
      <c r="J4472" s="3">
        <f>Raw_Data!J4472</f>
        <v>0</v>
      </c>
      <c r="K4472" s="3" t="str">
        <f>Raw_Data!K4472</f>
        <v>Credit Card</v>
      </c>
      <c r="L4472" s="3">
        <f>Raw_Data!L4472</f>
        <v>3</v>
      </c>
      <c r="M4472" s="3">
        <f>Raw_Data!M4472</f>
        <v>1.99</v>
      </c>
      <c r="N4472" s="3" t="str">
        <f>Raw_Data!N4472</f>
        <v>Horror</v>
      </c>
      <c r="O4472" s="3" t="str">
        <f t="shared" si="690"/>
        <v>25-34</v>
      </c>
      <c r="P4472" s="3" t="str">
        <f t="shared" si="691"/>
        <v>&lt;10h</v>
      </c>
      <c r="Q4472" s="3" t="str">
        <f t="shared" si="692"/>
        <v>0-7d</v>
      </c>
      <c r="R4472" s="3" t="str">
        <f t="shared" si="693"/>
        <v>Medium</v>
      </c>
      <c r="S4472" s="3" t="str">
        <f t="shared" si="694"/>
        <v>High</v>
      </c>
      <c r="T4472" s="3" t="str">
        <f t="shared" si="695"/>
        <v>Active</v>
      </c>
      <c r="U4472" s="4">
        <f>1/(1+EXP(-(Predictive_Model!$B$5+((B4472-Predictive_Model!$B$20)/Predictive_Model!$C$20)*Predictive_Model!$D$20+((E4472-Predictive_Model!$B$21)/Predictive_Model!$C$21)*Predictive_Model!$D$21+((F4472-Predictive_Model!$B$22)/Predictive_Model!$C$22)*Predictive_Model!$D$22+((I4472-Predictive_Model!$B$23)/Predictive_Model!$C$23)*Predictive_Model!$D$23+((L4472-Predictive_Model!$B$24)/Predictive_Model!$C$24)*Predictive_Model!$D$24+((M4472-Predictive_Model!$B$25)/Predictive_Model!$C$25)*Predictive_Model!$D$25+IF(C4472="Male",Predictive_Model!$D$31,IF(C4472="Other",Predictive_Model!$D$32,0))+IF(D4472="Premium",Predictive_Model!$D$34,IF(D4472="Standard",Predictive_Model!$D$35,0))+IF(G4472="Asia",Predictive_Model!$D$37,IF(G4472="Europe",Predictive_Model!$D$38,IF(G4472="North America",Predictive_Model!$D$39,IF(G4472="Oceania",Predictive_Model!$D$40,IF(G4472="South America",Predictive_Model!$D$41,0)))))+IF(H4472="Laptop",Predictive_Model!$D$43,IF(H4472="Mobile",Predictive_Model!$D$44,IF(H4472="TV",Predictive_Model!$D$45,IF(H4472="Tablet",Predictive_Model!$D$46,0))))+IF(K4472="Crypto",Predictive_Model!$D$48,IF(K4472="Debit Card",Predictive_Model!$D$49,IF(K4472="Gift Card",Predictive_Model!$D$50,IF(K4472="PayPal",Predictive_Model!$D$51,0))))+IF(N4472="Comedy",Predictive_Model!$D$53,IF(N4472="Documentary",Predictive_Model!$D$54,IF(N4472="Drama",Predictive_Model!$D$55,IF(N4472="Horror",Predictive_Model!$D$56,IF(N4472="Romance",Predictive_Model!$D$57,IF(N4472="Sci-Fi",Predictive_Model!$D$58,0)))))))))</f>
        <v>3.4726726057186567E-2</v>
      </c>
      <c r="V4472" s="3" t="str">
        <f t="shared" si="696"/>
        <v>Low</v>
      </c>
      <c r="W4472" s="6">
        <f t="shared" si="697"/>
        <v>0.62473380176878635</v>
      </c>
      <c r="X4472" s="3" t="str">
        <f t="shared" si="698"/>
        <v>Monitor</v>
      </c>
      <c r="Y4472" s="3" t="str">
        <f t="shared" si="699"/>
        <v>OK</v>
      </c>
    </row>
    <row r="4473" spans="1:25" x14ac:dyDescent="0.25">
      <c r="A4473" s="3" t="str">
        <f>Raw_Data!A4473</f>
        <v>8b4f9c81-82fb-40df-8382-0dd2a0cef83c</v>
      </c>
      <c r="B4473" s="3">
        <f>Raw_Data!B4473</f>
        <v>56</v>
      </c>
      <c r="C4473" s="3" t="str">
        <f>Raw_Data!C4473</f>
        <v>Male</v>
      </c>
      <c r="D4473" s="3" t="str">
        <f>Raw_Data!D4473</f>
        <v>Basic</v>
      </c>
      <c r="E4473" s="3">
        <f>Raw_Data!E4473</f>
        <v>6.94</v>
      </c>
      <c r="F4473" s="3">
        <f>Raw_Data!F4473</f>
        <v>27</v>
      </c>
      <c r="G4473" s="3" t="str">
        <f>Raw_Data!G4473</f>
        <v>South America</v>
      </c>
      <c r="H4473" s="3" t="str">
        <f>Raw_Data!H4473</f>
        <v>Mobile</v>
      </c>
      <c r="I4473" s="3">
        <f>Raw_Data!I4473</f>
        <v>8.99</v>
      </c>
      <c r="J4473" s="3">
        <f>Raw_Data!J4473</f>
        <v>1</v>
      </c>
      <c r="K4473" s="3" t="str">
        <f>Raw_Data!K4473</f>
        <v>Gift Card</v>
      </c>
      <c r="L4473" s="3">
        <f>Raw_Data!L4473</f>
        <v>3</v>
      </c>
      <c r="M4473" s="3">
        <f>Raw_Data!M4473</f>
        <v>0.25</v>
      </c>
      <c r="N4473" s="3" t="str">
        <f>Raw_Data!N4473</f>
        <v>Comedy</v>
      </c>
      <c r="O4473" s="3" t="str">
        <f t="shared" si="690"/>
        <v>55-70</v>
      </c>
      <c r="P4473" s="3" t="str">
        <f t="shared" si="691"/>
        <v>&lt;10h</v>
      </c>
      <c r="Q4473" s="3" t="str">
        <f t="shared" si="692"/>
        <v>22-45d</v>
      </c>
      <c r="R4473" s="3" t="str">
        <f t="shared" si="693"/>
        <v>Medium</v>
      </c>
      <c r="S4473" s="3" t="str">
        <f t="shared" si="694"/>
        <v>Low</v>
      </c>
      <c r="T4473" s="3" t="str">
        <f t="shared" si="695"/>
        <v>Churned</v>
      </c>
      <c r="U4473" s="4">
        <f>1/(1+EXP(-(Predictive_Model!$B$5+((B4473-Predictive_Model!$B$20)/Predictive_Model!$C$20)*Predictive_Model!$D$20+((E4473-Predictive_Model!$B$21)/Predictive_Model!$C$21)*Predictive_Model!$D$21+((F4473-Predictive_Model!$B$22)/Predictive_Model!$C$22)*Predictive_Model!$D$22+((I4473-Predictive_Model!$B$23)/Predictive_Model!$C$23)*Predictive_Model!$D$23+((L4473-Predictive_Model!$B$24)/Predictive_Model!$C$24)*Predictive_Model!$D$24+((M4473-Predictive_Model!$B$25)/Predictive_Model!$C$25)*Predictive_Model!$D$25+IF(C4473="Male",Predictive_Model!$D$31,IF(C4473="Other",Predictive_Model!$D$32,0))+IF(D4473="Premium",Predictive_Model!$D$34,IF(D4473="Standard",Predictive_Model!$D$35,0))+IF(G4473="Asia",Predictive_Model!$D$37,IF(G4473="Europe",Predictive_Model!$D$38,IF(G4473="North America",Predictive_Model!$D$39,IF(G4473="Oceania",Predictive_Model!$D$40,IF(G4473="South America",Predictive_Model!$D$41,0)))))+IF(H4473="Laptop",Predictive_Model!$D$43,IF(H4473="Mobile",Predictive_Model!$D$44,IF(H4473="TV",Predictive_Model!$D$45,IF(H4473="Tablet",Predictive_Model!$D$46,0))))+IF(K4473="Crypto",Predictive_Model!$D$48,IF(K4473="Debit Card",Predictive_Model!$D$49,IF(K4473="Gift Card",Predictive_Model!$D$50,IF(K4473="PayPal",Predictive_Model!$D$51,0))))+IF(N4473="Comedy",Predictive_Model!$D$53,IF(N4473="Documentary",Predictive_Model!$D$54,IF(N4473="Drama",Predictive_Model!$D$55,IF(N4473="Horror",Predictive_Model!$D$56,IF(N4473="Romance",Predictive_Model!$D$57,IF(N4473="Sci-Fi",Predictive_Model!$D$58,0)))))))))</f>
        <v>0.99746368981526357</v>
      </c>
      <c r="V4473" s="3" t="str">
        <f t="shared" si="696"/>
        <v>Critical</v>
      </c>
      <c r="W4473" s="6">
        <f t="shared" si="697"/>
        <v>8.99</v>
      </c>
      <c r="X4473" s="3" t="str">
        <f t="shared" si="698"/>
        <v>Priority 2</v>
      </c>
      <c r="Y4473" s="3" t="str">
        <f t="shared" si="699"/>
        <v>OK</v>
      </c>
    </row>
    <row r="4474" spans="1:25" x14ac:dyDescent="0.25">
      <c r="A4474" s="3" t="str">
        <f>Raw_Data!A4474</f>
        <v>5e47d43e-927d-46dc-8828-d13eaab15b4e</v>
      </c>
      <c r="B4474" s="3">
        <f>Raw_Data!B4474</f>
        <v>35</v>
      </c>
      <c r="C4474" s="3" t="str">
        <f>Raw_Data!C4474</f>
        <v>Male</v>
      </c>
      <c r="D4474" s="3" t="str">
        <f>Raw_Data!D4474</f>
        <v>Basic</v>
      </c>
      <c r="E4474" s="3">
        <f>Raw_Data!E4474</f>
        <v>22.39</v>
      </c>
      <c r="F4474" s="3">
        <f>Raw_Data!F4474</f>
        <v>45</v>
      </c>
      <c r="G4474" s="3" t="str">
        <f>Raw_Data!G4474</f>
        <v>Europe</v>
      </c>
      <c r="H4474" s="3" t="str">
        <f>Raw_Data!H4474</f>
        <v>Mobile</v>
      </c>
      <c r="I4474" s="3">
        <f>Raw_Data!I4474</f>
        <v>8.99</v>
      </c>
      <c r="J4474" s="3">
        <f>Raw_Data!J4474</f>
        <v>1</v>
      </c>
      <c r="K4474" s="3" t="str">
        <f>Raw_Data!K4474</f>
        <v>Gift Card</v>
      </c>
      <c r="L4474" s="3">
        <f>Raw_Data!L4474</f>
        <v>1</v>
      </c>
      <c r="M4474" s="3">
        <f>Raw_Data!M4474</f>
        <v>0.49</v>
      </c>
      <c r="N4474" s="3" t="str">
        <f>Raw_Data!N4474</f>
        <v>Sci-Fi</v>
      </c>
      <c r="O4474" s="3" t="str">
        <f t="shared" si="690"/>
        <v>35-44</v>
      </c>
      <c r="P4474" s="3" t="str">
        <f t="shared" si="691"/>
        <v>10-24h</v>
      </c>
      <c r="Q4474" s="3" t="str">
        <f t="shared" si="692"/>
        <v>22-45d</v>
      </c>
      <c r="R4474" s="3" t="str">
        <f t="shared" si="693"/>
        <v>Medium</v>
      </c>
      <c r="S4474" s="3" t="str">
        <f t="shared" si="694"/>
        <v>Low</v>
      </c>
      <c r="T4474" s="3" t="str">
        <f t="shared" si="695"/>
        <v>Churned</v>
      </c>
      <c r="U4474" s="4">
        <f>1/(1+EXP(-(Predictive_Model!$B$5+((B4474-Predictive_Model!$B$20)/Predictive_Model!$C$20)*Predictive_Model!$D$20+((E4474-Predictive_Model!$B$21)/Predictive_Model!$C$21)*Predictive_Model!$D$21+((F4474-Predictive_Model!$B$22)/Predictive_Model!$C$22)*Predictive_Model!$D$22+((I4474-Predictive_Model!$B$23)/Predictive_Model!$C$23)*Predictive_Model!$D$23+((L4474-Predictive_Model!$B$24)/Predictive_Model!$C$24)*Predictive_Model!$D$24+((M4474-Predictive_Model!$B$25)/Predictive_Model!$C$25)*Predictive_Model!$D$25+IF(C4474="Male",Predictive_Model!$D$31,IF(C4474="Other",Predictive_Model!$D$32,0))+IF(D4474="Premium",Predictive_Model!$D$34,IF(D4474="Standard",Predictive_Model!$D$35,0))+IF(G4474="Asia",Predictive_Model!$D$37,IF(G4474="Europe",Predictive_Model!$D$38,IF(G4474="North America",Predictive_Model!$D$39,IF(G4474="Oceania",Predictive_Model!$D$40,IF(G4474="South America",Predictive_Model!$D$41,0)))))+IF(H4474="Laptop",Predictive_Model!$D$43,IF(H4474="Mobile",Predictive_Model!$D$44,IF(H4474="TV",Predictive_Model!$D$45,IF(H4474="Tablet",Predictive_Model!$D$46,0))))+IF(K4474="Crypto",Predictive_Model!$D$48,IF(K4474="Debit Card",Predictive_Model!$D$49,IF(K4474="Gift Card",Predictive_Model!$D$50,IF(K4474="PayPal",Predictive_Model!$D$51,0))))+IF(N4474="Comedy",Predictive_Model!$D$53,IF(N4474="Documentary",Predictive_Model!$D$54,IF(N4474="Drama",Predictive_Model!$D$55,IF(N4474="Horror",Predictive_Model!$D$56,IF(N4474="Romance",Predictive_Model!$D$57,IF(N4474="Sci-Fi",Predictive_Model!$D$58,0)))))))))</f>
        <v>0.99016426664382839</v>
      </c>
      <c r="V4474" s="3" t="str">
        <f t="shared" si="696"/>
        <v>Critical</v>
      </c>
      <c r="W4474" s="6">
        <f t="shared" si="697"/>
        <v>8.99</v>
      </c>
      <c r="X4474" s="3" t="str">
        <f t="shared" si="698"/>
        <v>Priority 2</v>
      </c>
      <c r="Y4474" s="3" t="str">
        <f t="shared" si="699"/>
        <v>OK</v>
      </c>
    </row>
    <row r="4475" spans="1:25" x14ac:dyDescent="0.25">
      <c r="A4475" s="3" t="str">
        <f>Raw_Data!A4475</f>
        <v>da1333b2-35f9-4d1e-9799-55116f166b51</v>
      </c>
      <c r="B4475" s="3">
        <f>Raw_Data!B4475</f>
        <v>41</v>
      </c>
      <c r="C4475" s="3" t="str">
        <f>Raw_Data!C4475</f>
        <v>Other</v>
      </c>
      <c r="D4475" s="3" t="str">
        <f>Raw_Data!D4475</f>
        <v>Standard</v>
      </c>
      <c r="E4475" s="3">
        <f>Raw_Data!E4475</f>
        <v>3.61</v>
      </c>
      <c r="F4475" s="3">
        <f>Raw_Data!F4475</f>
        <v>29</v>
      </c>
      <c r="G4475" s="3" t="str">
        <f>Raw_Data!G4475</f>
        <v>Asia</v>
      </c>
      <c r="H4475" s="3" t="str">
        <f>Raw_Data!H4475</f>
        <v>Tablet</v>
      </c>
      <c r="I4475" s="3">
        <f>Raw_Data!I4475</f>
        <v>13.99</v>
      </c>
      <c r="J4475" s="3">
        <f>Raw_Data!J4475</f>
        <v>0</v>
      </c>
      <c r="K4475" s="3" t="str">
        <f>Raw_Data!K4475</f>
        <v>Debit Card</v>
      </c>
      <c r="L4475" s="3">
        <f>Raw_Data!L4475</f>
        <v>5</v>
      </c>
      <c r="M4475" s="3">
        <f>Raw_Data!M4475</f>
        <v>0.12</v>
      </c>
      <c r="N4475" s="3" t="str">
        <f>Raw_Data!N4475</f>
        <v>Action</v>
      </c>
      <c r="O4475" s="3" t="str">
        <f t="shared" si="690"/>
        <v>35-44</v>
      </c>
      <c r="P4475" s="3" t="str">
        <f t="shared" si="691"/>
        <v>&lt;10h</v>
      </c>
      <c r="Q4475" s="3" t="str">
        <f t="shared" si="692"/>
        <v>22-45d</v>
      </c>
      <c r="R4475" s="3" t="str">
        <f t="shared" si="693"/>
        <v>Medium</v>
      </c>
      <c r="S4475" s="3" t="str">
        <f t="shared" si="694"/>
        <v>Mid</v>
      </c>
      <c r="T4475" s="3" t="str">
        <f t="shared" si="695"/>
        <v>Active</v>
      </c>
      <c r="U4475" s="4">
        <f>1/(1+EXP(-(Predictive_Model!$B$5+((B4475-Predictive_Model!$B$20)/Predictive_Model!$C$20)*Predictive_Model!$D$20+((E4475-Predictive_Model!$B$21)/Predictive_Model!$C$21)*Predictive_Model!$D$21+((F4475-Predictive_Model!$B$22)/Predictive_Model!$C$22)*Predictive_Model!$D$22+((I4475-Predictive_Model!$B$23)/Predictive_Model!$C$23)*Predictive_Model!$D$23+((L4475-Predictive_Model!$B$24)/Predictive_Model!$C$24)*Predictive_Model!$D$24+((M4475-Predictive_Model!$B$25)/Predictive_Model!$C$25)*Predictive_Model!$D$25+IF(C4475="Male",Predictive_Model!$D$31,IF(C4475="Other",Predictive_Model!$D$32,0))+IF(D4475="Premium",Predictive_Model!$D$34,IF(D4475="Standard",Predictive_Model!$D$35,0))+IF(G4475="Asia",Predictive_Model!$D$37,IF(G4475="Europe",Predictive_Model!$D$38,IF(G4475="North America",Predictive_Model!$D$39,IF(G4475="Oceania",Predictive_Model!$D$40,IF(G4475="South America",Predictive_Model!$D$41,0)))))+IF(H4475="Laptop",Predictive_Model!$D$43,IF(H4475="Mobile",Predictive_Model!$D$44,IF(H4475="TV",Predictive_Model!$D$45,IF(H4475="Tablet",Predictive_Model!$D$46,0))))+IF(K4475="Crypto",Predictive_Model!$D$48,IF(K4475="Debit Card",Predictive_Model!$D$49,IF(K4475="Gift Card",Predictive_Model!$D$50,IF(K4475="PayPal",Predictive_Model!$D$51,0))))+IF(N4475="Comedy",Predictive_Model!$D$53,IF(N4475="Documentary",Predictive_Model!$D$54,IF(N4475="Drama",Predictive_Model!$D$55,IF(N4475="Horror",Predictive_Model!$D$56,IF(N4475="Romance",Predictive_Model!$D$57,IF(N4475="Sci-Fi",Predictive_Model!$D$58,0)))))))))</f>
        <v>0.97899922015150775</v>
      </c>
      <c r="V4475" s="3" t="str">
        <f t="shared" si="696"/>
        <v>Critical</v>
      </c>
      <c r="W4475" s="6">
        <f t="shared" si="697"/>
        <v>13.696199089919594</v>
      </c>
      <c r="X4475" s="3" t="str">
        <f t="shared" si="698"/>
        <v>Priority 2</v>
      </c>
      <c r="Y4475" s="3" t="str">
        <f t="shared" si="699"/>
        <v>OK</v>
      </c>
    </row>
    <row r="4476" spans="1:25" x14ac:dyDescent="0.25">
      <c r="A4476" s="3" t="str">
        <f>Raw_Data!A4476</f>
        <v>19352d22-01bc-4e16-b5b7-cb2fe248f5b7</v>
      </c>
      <c r="B4476" s="3">
        <f>Raw_Data!B4476</f>
        <v>43</v>
      </c>
      <c r="C4476" s="3" t="str">
        <f>Raw_Data!C4476</f>
        <v>Other</v>
      </c>
      <c r="D4476" s="3" t="str">
        <f>Raw_Data!D4476</f>
        <v>Basic</v>
      </c>
      <c r="E4476" s="3">
        <f>Raw_Data!E4476</f>
        <v>0.37</v>
      </c>
      <c r="F4476" s="3">
        <f>Raw_Data!F4476</f>
        <v>16</v>
      </c>
      <c r="G4476" s="3" t="str">
        <f>Raw_Data!G4476</f>
        <v>Africa</v>
      </c>
      <c r="H4476" s="3" t="str">
        <f>Raw_Data!H4476</f>
        <v>TV</v>
      </c>
      <c r="I4476" s="3">
        <f>Raw_Data!I4476</f>
        <v>8.99</v>
      </c>
      <c r="J4476" s="3">
        <f>Raw_Data!J4476</f>
        <v>1</v>
      </c>
      <c r="K4476" s="3" t="str">
        <f>Raw_Data!K4476</f>
        <v>Debit Card</v>
      </c>
      <c r="L4476" s="3">
        <f>Raw_Data!L4476</f>
        <v>5</v>
      </c>
      <c r="M4476" s="3">
        <f>Raw_Data!M4476</f>
        <v>0.02</v>
      </c>
      <c r="N4476" s="3" t="str">
        <f>Raw_Data!N4476</f>
        <v>Documentary</v>
      </c>
      <c r="O4476" s="3" t="str">
        <f t="shared" si="690"/>
        <v>35-44</v>
      </c>
      <c r="P4476" s="3" t="str">
        <f t="shared" si="691"/>
        <v>&lt;10h</v>
      </c>
      <c r="Q4476" s="3" t="str">
        <f t="shared" si="692"/>
        <v>8-21d</v>
      </c>
      <c r="R4476" s="3" t="str">
        <f t="shared" si="693"/>
        <v>Medium</v>
      </c>
      <c r="S4476" s="3" t="str">
        <f t="shared" si="694"/>
        <v>Low</v>
      </c>
      <c r="T4476" s="3" t="str">
        <f t="shared" si="695"/>
        <v>Churned</v>
      </c>
      <c r="U4476" s="4">
        <f>1/(1+EXP(-(Predictive_Model!$B$5+((B4476-Predictive_Model!$B$20)/Predictive_Model!$C$20)*Predictive_Model!$D$20+((E4476-Predictive_Model!$B$21)/Predictive_Model!$C$21)*Predictive_Model!$D$21+((F4476-Predictive_Model!$B$22)/Predictive_Model!$C$22)*Predictive_Model!$D$22+((I4476-Predictive_Model!$B$23)/Predictive_Model!$C$23)*Predictive_Model!$D$23+((L4476-Predictive_Model!$B$24)/Predictive_Model!$C$24)*Predictive_Model!$D$24+((M4476-Predictive_Model!$B$25)/Predictive_Model!$C$25)*Predictive_Model!$D$25+IF(C4476="Male",Predictive_Model!$D$31,IF(C4476="Other",Predictive_Model!$D$32,0))+IF(D4476="Premium",Predictive_Model!$D$34,IF(D4476="Standard",Predictive_Model!$D$35,0))+IF(G4476="Asia",Predictive_Model!$D$37,IF(G4476="Europe",Predictive_Model!$D$38,IF(G4476="North America",Predictive_Model!$D$39,IF(G4476="Oceania",Predictive_Model!$D$40,IF(G4476="South America",Predictive_Model!$D$41,0)))))+IF(H4476="Laptop",Predictive_Model!$D$43,IF(H4476="Mobile",Predictive_Model!$D$44,IF(H4476="TV",Predictive_Model!$D$45,IF(H4476="Tablet",Predictive_Model!$D$46,0))))+IF(K4476="Crypto",Predictive_Model!$D$48,IF(K4476="Debit Card",Predictive_Model!$D$49,IF(K4476="Gift Card",Predictive_Model!$D$50,IF(K4476="PayPal",Predictive_Model!$D$51,0))))+IF(N4476="Comedy",Predictive_Model!$D$53,IF(N4476="Documentary",Predictive_Model!$D$54,IF(N4476="Drama",Predictive_Model!$D$55,IF(N4476="Horror",Predictive_Model!$D$56,IF(N4476="Romance",Predictive_Model!$D$57,IF(N4476="Sci-Fi",Predictive_Model!$D$58,0)))))))))</f>
        <v>0.94700917782458038</v>
      </c>
      <c r="V4476" s="3" t="str">
        <f t="shared" si="696"/>
        <v>Critical</v>
      </c>
      <c r="W4476" s="6">
        <f t="shared" si="697"/>
        <v>8.99</v>
      </c>
      <c r="X4476" s="3" t="str">
        <f t="shared" si="698"/>
        <v>Priority 2</v>
      </c>
      <c r="Y4476" s="3" t="str">
        <f t="shared" si="699"/>
        <v>OK</v>
      </c>
    </row>
    <row r="4477" spans="1:25" x14ac:dyDescent="0.25">
      <c r="A4477" s="3" t="str">
        <f>Raw_Data!A4477</f>
        <v>1f814426-fb33-4ea8-8abb-5c5b4ec64076</v>
      </c>
      <c r="B4477" s="3">
        <f>Raw_Data!B4477</f>
        <v>60</v>
      </c>
      <c r="C4477" s="3" t="str">
        <f>Raw_Data!C4477</f>
        <v>Female</v>
      </c>
      <c r="D4477" s="3" t="str">
        <f>Raw_Data!D4477</f>
        <v>Basic</v>
      </c>
      <c r="E4477" s="3">
        <f>Raw_Data!E4477</f>
        <v>6.3</v>
      </c>
      <c r="F4477" s="3">
        <f>Raw_Data!F4477</f>
        <v>3</v>
      </c>
      <c r="G4477" s="3" t="str">
        <f>Raw_Data!G4477</f>
        <v>North America</v>
      </c>
      <c r="H4477" s="3" t="str">
        <f>Raw_Data!H4477</f>
        <v>Mobile</v>
      </c>
      <c r="I4477" s="3">
        <f>Raw_Data!I4477</f>
        <v>8.99</v>
      </c>
      <c r="J4477" s="3">
        <f>Raw_Data!J4477</f>
        <v>0</v>
      </c>
      <c r="K4477" s="3" t="str">
        <f>Raw_Data!K4477</f>
        <v>Debit Card</v>
      </c>
      <c r="L4477" s="3">
        <f>Raw_Data!L4477</f>
        <v>2</v>
      </c>
      <c r="M4477" s="3">
        <f>Raw_Data!M4477</f>
        <v>1.57</v>
      </c>
      <c r="N4477" s="3" t="str">
        <f>Raw_Data!N4477</f>
        <v>Comedy</v>
      </c>
      <c r="O4477" s="3" t="str">
        <f t="shared" si="690"/>
        <v>55-70</v>
      </c>
      <c r="P4477" s="3" t="str">
        <f t="shared" si="691"/>
        <v>&lt;10h</v>
      </c>
      <c r="Q4477" s="3" t="str">
        <f t="shared" si="692"/>
        <v>0-7d</v>
      </c>
      <c r="R4477" s="3" t="str">
        <f t="shared" si="693"/>
        <v>Medium</v>
      </c>
      <c r="S4477" s="3" t="str">
        <f t="shared" si="694"/>
        <v>Low</v>
      </c>
      <c r="T4477" s="3" t="str">
        <f t="shared" si="695"/>
        <v>Active</v>
      </c>
      <c r="U4477" s="4">
        <f>1/(1+EXP(-(Predictive_Model!$B$5+((B4477-Predictive_Model!$B$20)/Predictive_Model!$C$20)*Predictive_Model!$D$20+((E4477-Predictive_Model!$B$21)/Predictive_Model!$C$21)*Predictive_Model!$D$21+((F4477-Predictive_Model!$B$22)/Predictive_Model!$C$22)*Predictive_Model!$D$22+((I4477-Predictive_Model!$B$23)/Predictive_Model!$C$23)*Predictive_Model!$D$23+((L4477-Predictive_Model!$B$24)/Predictive_Model!$C$24)*Predictive_Model!$D$24+((M4477-Predictive_Model!$B$25)/Predictive_Model!$C$25)*Predictive_Model!$D$25+IF(C4477="Male",Predictive_Model!$D$31,IF(C4477="Other",Predictive_Model!$D$32,0))+IF(D4477="Premium",Predictive_Model!$D$34,IF(D4477="Standard",Predictive_Model!$D$35,0))+IF(G4477="Asia",Predictive_Model!$D$37,IF(G4477="Europe",Predictive_Model!$D$38,IF(G4477="North America",Predictive_Model!$D$39,IF(G4477="Oceania",Predictive_Model!$D$40,IF(G4477="South America",Predictive_Model!$D$41,0)))))+IF(H4477="Laptop",Predictive_Model!$D$43,IF(H4477="Mobile",Predictive_Model!$D$44,IF(H4477="TV",Predictive_Model!$D$45,IF(H4477="Tablet",Predictive_Model!$D$46,0))))+IF(K4477="Crypto",Predictive_Model!$D$48,IF(K4477="Debit Card",Predictive_Model!$D$49,IF(K4477="Gift Card",Predictive_Model!$D$50,IF(K4477="PayPal",Predictive_Model!$D$51,0))))+IF(N4477="Comedy",Predictive_Model!$D$53,IF(N4477="Documentary",Predictive_Model!$D$54,IF(N4477="Drama",Predictive_Model!$D$55,IF(N4477="Horror",Predictive_Model!$D$56,IF(N4477="Romance",Predictive_Model!$D$57,IF(N4477="Sci-Fi",Predictive_Model!$D$58,0)))))))))</f>
        <v>0.74403767783483377</v>
      </c>
      <c r="V4477" s="3" t="str">
        <f t="shared" si="696"/>
        <v>High</v>
      </c>
      <c r="W4477" s="6">
        <f t="shared" si="697"/>
        <v>6.6888987237351554</v>
      </c>
      <c r="X4477" s="3" t="str">
        <f t="shared" si="698"/>
        <v>Monitor</v>
      </c>
      <c r="Y4477" s="3" t="str">
        <f t="shared" si="699"/>
        <v>OK</v>
      </c>
    </row>
    <row r="4478" spans="1:25" x14ac:dyDescent="0.25">
      <c r="A4478" s="3" t="str">
        <f>Raw_Data!A4478</f>
        <v>99003cbb-a0e2-4663-9628-13f6d46f1a0c</v>
      </c>
      <c r="B4478" s="3">
        <f>Raw_Data!B4478</f>
        <v>22</v>
      </c>
      <c r="C4478" s="3" t="str">
        <f>Raw_Data!C4478</f>
        <v>Female</v>
      </c>
      <c r="D4478" s="3" t="str">
        <f>Raw_Data!D4478</f>
        <v>Premium</v>
      </c>
      <c r="E4478" s="3">
        <f>Raw_Data!E4478</f>
        <v>15.39</v>
      </c>
      <c r="F4478" s="3">
        <f>Raw_Data!F4478</f>
        <v>58</v>
      </c>
      <c r="G4478" s="3" t="str">
        <f>Raw_Data!G4478</f>
        <v>Africa</v>
      </c>
      <c r="H4478" s="3" t="str">
        <f>Raw_Data!H4478</f>
        <v>Desktop</v>
      </c>
      <c r="I4478" s="3">
        <f>Raw_Data!I4478</f>
        <v>17.989999999999998</v>
      </c>
      <c r="J4478" s="3">
        <f>Raw_Data!J4478</f>
        <v>1</v>
      </c>
      <c r="K4478" s="3" t="str">
        <f>Raw_Data!K4478</f>
        <v>Credit Card</v>
      </c>
      <c r="L4478" s="3">
        <f>Raw_Data!L4478</f>
        <v>2</v>
      </c>
      <c r="M4478" s="3">
        <f>Raw_Data!M4478</f>
        <v>0.26</v>
      </c>
      <c r="N4478" s="3" t="str">
        <f>Raw_Data!N4478</f>
        <v>Sci-Fi</v>
      </c>
      <c r="O4478" s="3" t="str">
        <f t="shared" si="690"/>
        <v>18-24</v>
      </c>
      <c r="P4478" s="3" t="str">
        <f t="shared" si="691"/>
        <v>10-24h</v>
      </c>
      <c r="Q4478" s="3" t="str">
        <f t="shared" si="692"/>
        <v>46-60d</v>
      </c>
      <c r="R4478" s="3" t="str">
        <f t="shared" si="693"/>
        <v>Medium</v>
      </c>
      <c r="S4478" s="3" t="str">
        <f t="shared" si="694"/>
        <v>High</v>
      </c>
      <c r="T4478" s="3" t="str">
        <f t="shared" si="695"/>
        <v>Churned</v>
      </c>
      <c r="U4478" s="4">
        <f>1/(1+EXP(-(Predictive_Model!$B$5+((B4478-Predictive_Model!$B$20)/Predictive_Model!$C$20)*Predictive_Model!$D$20+((E4478-Predictive_Model!$B$21)/Predictive_Model!$C$21)*Predictive_Model!$D$21+((F4478-Predictive_Model!$B$22)/Predictive_Model!$C$22)*Predictive_Model!$D$22+((I4478-Predictive_Model!$B$23)/Predictive_Model!$C$23)*Predictive_Model!$D$23+((L4478-Predictive_Model!$B$24)/Predictive_Model!$C$24)*Predictive_Model!$D$24+((M4478-Predictive_Model!$B$25)/Predictive_Model!$C$25)*Predictive_Model!$D$25+IF(C4478="Male",Predictive_Model!$D$31,IF(C4478="Other",Predictive_Model!$D$32,0))+IF(D4478="Premium",Predictive_Model!$D$34,IF(D4478="Standard",Predictive_Model!$D$35,0))+IF(G4478="Asia",Predictive_Model!$D$37,IF(G4478="Europe",Predictive_Model!$D$38,IF(G4478="North America",Predictive_Model!$D$39,IF(G4478="Oceania",Predictive_Model!$D$40,IF(G4478="South America",Predictive_Model!$D$41,0)))))+IF(H4478="Laptop",Predictive_Model!$D$43,IF(H4478="Mobile",Predictive_Model!$D$44,IF(H4478="TV",Predictive_Model!$D$45,IF(H4478="Tablet",Predictive_Model!$D$46,0))))+IF(K4478="Crypto",Predictive_Model!$D$48,IF(K4478="Debit Card",Predictive_Model!$D$49,IF(K4478="Gift Card",Predictive_Model!$D$50,IF(K4478="PayPal",Predictive_Model!$D$51,0))))+IF(N4478="Comedy",Predictive_Model!$D$53,IF(N4478="Documentary",Predictive_Model!$D$54,IF(N4478="Drama",Predictive_Model!$D$55,IF(N4478="Horror",Predictive_Model!$D$56,IF(N4478="Romance",Predictive_Model!$D$57,IF(N4478="Sci-Fi",Predictive_Model!$D$58,0)))))))))</f>
        <v>0.96504946122348989</v>
      </c>
      <c r="V4478" s="3" t="str">
        <f t="shared" si="696"/>
        <v>Critical</v>
      </c>
      <c r="W4478" s="6">
        <f t="shared" si="697"/>
        <v>17.989999999999998</v>
      </c>
      <c r="X4478" s="3" t="str">
        <f t="shared" si="698"/>
        <v>Priority 1</v>
      </c>
      <c r="Y4478" s="3" t="str">
        <f t="shared" si="699"/>
        <v>OK</v>
      </c>
    </row>
    <row r="4479" spans="1:25" x14ac:dyDescent="0.25">
      <c r="A4479" s="3" t="str">
        <f>Raw_Data!A4479</f>
        <v>334fbf6b-0681-49de-ae3a-c08da907fda0</v>
      </c>
      <c r="B4479" s="3">
        <f>Raw_Data!B4479</f>
        <v>18</v>
      </c>
      <c r="C4479" s="3" t="str">
        <f>Raw_Data!C4479</f>
        <v>Female</v>
      </c>
      <c r="D4479" s="3" t="str">
        <f>Raw_Data!D4479</f>
        <v>Basic</v>
      </c>
      <c r="E4479" s="3">
        <f>Raw_Data!E4479</f>
        <v>3.19</v>
      </c>
      <c r="F4479" s="3">
        <f>Raw_Data!F4479</f>
        <v>16</v>
      </c>
      <c r="G4479" s="3" t="str">
        <f>Raw_Data!G4479</f>
        <v>North America</v>
      </c>
      <c r="H4479" s="3" t="str">
        <f>Raw_Data!H4479</f>
        <v>Laptop</v>
      </c>
      <c r="I4479" s="3">
        <f>Raw_Data!I4479</f>
        <v>8.99</v>
      </c>
      <c r="J4479" s="3">
        <f>Raw_Data!J4479</f>
        <v>1</v>
      </c>
      <c r="K4479" s="3" t="str">
        <f>Raw_Data!K4479</f>
        <v>Gift Card</v>
      </c>
      <c r="L4479" s="3">
        <f>Raw_Data!L4479</f>
        <v>4</v>
      </c>
      <c r="M4479" s="3">
        <f>Raw_Data!M4479</f>
        <v>0.19</v>
      </c>
      <c r="N4479" s="3" t="str">
        <f>Raw_Data!N4479</f>
        <v>Action</v>
      </c>
      <c r="O4479" s="3" t="str">
        <f t="shared" si="690"/>
        <v>18-24</v>
      </c>
      <c r="P4479" s="3" t="str">
        <f t="shared" si="691"/>
        <v>&lt;10h</v>
      </c>
      <c r="Q4479" s="3" t="str">
        <f t="shared" si="692"/>
        <v>8-21d</v>
      </c>
      <c r="R4479" s="3" t="str">
        <f t="shared" si="693"/>
        <v>Medium</v>
      </c>
      <c r="S4479" s="3" t="str">
        <f t="shared" si="694"/>
        <v>Low</v>
      </c>
      <c r="T4479" s="3" t="str">
        <f t="shared" si="695"/>
        <v>Churned</v>
      </c>
      <c r="U4479" s="4">
        <f>1/(1+EXP(-(Predictive_Model!$B$5+((B4479-Predictive_Model!$B$20)/Predictive_Model!$C$20)*Predictive_Model!$D$20+((E4479-Predictive_Model!$B$21)/Predictive_Model!$C$21)*Predictive_Model!$D$21+((F4479-Predictive_Model!$B$22)/Predictive_Model!$C$22)*Predictive_Model!$D$22+((I4479-Predictive_Model!$B$23)/Predictive_Model!$C$23)*Predictive_Model!$D$23+((L4479-Predictive_Model!$B$24)/Predictive_Model!$C$24)*Predictive_Model!$D$24+((M4479-Predictive_Model!$B$25)/Predictive_Model!$C$25)*Predictive_Model!$D$25+IF(C4479="Male",Predictive_Model!$D$31,IF(C4479="Other",Predictive_Model!$D$32,0))+IF(D4479="Premium",Predictive_Model!$D$34,IF(D4479="Standard",Predictive_Model!$D$35,0))+IF(G4479="Asia",Predictive_Model!$D$37,IF(G4479="Europe",Predictive_Model!$D$38,IF(G4479="North America",Predictive_Model!$D$39,IF(G4479="Oceania",Predictive_Model!$D$40,IF(G4479="South America",Predictive_Model!$D$41,0)))))+IF(H4479="Laptop",Predictive_Model!$D$43,IF(H4479="Mobile",Predictive_Model!$D$44,IF(H4479="TV",Predictive_Model!$D$45,IF(H4479="Tablet",Predictive_Model!$D$46,0))))+IF(K4479="Crypto",Predictive_Model!$D$48,IF(K4479="Debit Card",Predictive_Model!$D$49,IF(K4479="Gift Card",Predictive_Model!$D$50,IF(K4479="PayPal",Predictive_Model!$D$51,0))))+IF(N4479="Comedy",Predictive_Model!$D$53,IF(N4479="Documentary",Predictive_Model!$D$54,IF(N4479="Drama",Predictive_Model!$D$55,IF(N4479="Horror",Predictive_Model!$D$56,IF(N4479="Romance",Predictive_Model!$D$57,IF(N4479="Sci-Fi",Predictive_Model!$D$58,0)))))))))</f>
        <v>0.972020828484918</v>
      </c>
      <c r="V4479" s="3" t="str">
        <f t="shared" si="696"/>
        <v>Critical</v>
      </c>
      <c r="W4479" s="6">
        <f t="shared" si="697"/>
        <v>8.99</v>
      </c>
      <c r="X4479" s="3" t="str">
        <f t="shared" si="698"/>
        <v>Priority 2</v>
      </c>
      <c r="Y4479" s="3" t="str">
        <f t="shared" si="699"/>
        <v>OK</v>
      </c>
    </row>
    <row r="4480" spans="1:25" x14ac:dyDescent="0.25">
      <c r="A4480" s="3" t="str">
        <f>Raw_Data!A4480</f>
        <v>a8fddcff-3303-437f-b4ba-c3ecab9da8f5</v>
      </c>
      <c r="B4480" s="3">
        <f>Raw_Data!B4480</f>
        <v>41</v>
      </c>
      <c r="C4480" s="3" t="str">
        <f>Raw_Data!C4480</f>
        <v>Male</v>
      </c>
      <c r="D4480" s="3" t="str">
        <f>Raw_Data!D4480</f>
        <v>Basic</v>
      </c>
      <c r="E4480" s="3">
        <f>Raw_Data!E4480</f>
        <v>19.329999999999998</v>
      </c>
      <c r="F4480" s="3">
        <f>Raw_Data!F4480</f>
        <v>6</v>
      </c>
      <c r="G4480" s="3" t="str">
        <f>Raw_Data!G4480</f>
        <v>Europe</v>
      </c>
      <c r="H4480" s="3" t="str">
        <f>Raw_Data!H4480</f>
        <v>Laptop</v>
      </c>
      <c r="I4480" s="3">
        <f>Raw_Data!I4480</f>
        <v>8.99</v>
      </c>
      <c r="J4480" s="3">
        <f>Raw_Data!J4480</f>
        <v>0</v>
      </c>
      <c r="K4480" s="3" t="str">
        <f>Raw_Data!K4480</f>
        <v>Gift Card</v>
      </c>
      <c r="L4480" s="3">
        <f>Raw_Data!L4480</f>
        <v>5</v>
      </c>
      <c r="M4480" s="3">
        <f>Raw_Data!M4480</f>
        <v>2.76</v>
      </c>
      <c r="N4480" s="3" t="str">
        <f>Raw_Data!N4480</f>
        <v>Horror</v>
      </c>
      <c r="O4480" s="3" t="str">
        <f t="shared" si="690"/>
        <v>35-44</v>
      </c>
      <c r="P4480" s="3" t="str">
        <f t="shared" si="691"/>
        <v>10-24h</v>
      </c>
      <c r="Q4480" s="3" t="str">
        <f t="shared" si="692"/>
        <v>0-7d</v>
      </c>
      <c r="R4480" s="3" t="str">
        <f t="shared" si="693"/>
        <v>Medium</v>
      </c>
      <c r="S4480" s="3" t="str">
        <f t="shared" si="694"/>
        <v>Low</v>
      </c>
      <c r="T4480" s="3" t="str">
        <f t="shared" si="695"/>
        <v>Active</v>
      </c>
      <c r="U4480" s="4">
        <f>1/(1+EXP(-(Predictive_Model!$B$5+((B4480-Predictive_Model!$B$20)/Predictive_Model!$C$20)*Predictive_Model!$D$20+((E4480-Predictive_Model!$B$21)/Predictive_Model!$C$21)*Predictive_Model!$D$21+((F4480-Predictive_Model!$B$22)/Predictive_Model!$C$22)*Predictive_Model!$D$22+((I4480-Predictive_Model!$B$23)/Predictive_Model!$C$23)*Predictive_Model!$D$23+((L4480-Predictive_Model!$B$24)/Predictive_Model!$C$24)*Predictive_Model!$D$24+((M4480-Predictive_Model!$B$25)/Predictive_Model!$C$25)*Predictive_Model!$D$25+IF(C4480="Male",Predictive_Model!$D$31,IF(C4480="Other",Predictive_Model!$D$32,0))+IF(D4480="Premium",Predictive_Model!$D$34,IF(D4480="Standard",Predictive_Model!$D$35,0))+IF(G4480="Asia",Predictive_Model!$D$37,IF(G4480="Europe",Predictive_Model!$D$38,IF(G4480="North America",Predictive_Model!$D$39,IF(G4480="Oceania",Predictive_Model!$D$40,IF(G4480="South America",Predictive_Model!$D$41,0)))))+IF(H4480="Laptop",Predictive_Model!$D$43,IF(H4480="Mobile",Predictive_Model!$D$44,IF(H4480="TV",Predictive_Model!$D$45,IF(H4480="Tablet",Predictive_Model!$D$46,0))))+IF(K4480="Crypto",Predictive_Model!$D$48,IF(K4480="Debit Card",Predictive_Model!$D$49,IF(K4480="Gift Card",Predictive_Model!$D$50,IF(K4480="PayPal",Predictive_Model!$D$51,0))))+IF(N4480="Comedy",Predictive_Model!$D$53,IF(N4480="Documentary",Predictive_Model!$D$54,IF(N4480="Drama",Predictive_Model!$D$55,IF(N4480="Horror",Predictive_Model!$D$56,IF(N4480="Romance",Predictive_Model!$D$57,IF(N4480="Sci-Fi",Predictive_Model!$D$58,0)))))))))</f>
        <v>2.6831098417238363E-4</v>
      </c>
      <c r="V4480" s="3" t="str">
        <f t="shared" si="696"/>
        <v>Low</v>
      </c>
      <c r="W4480" s="6">
        <f t="shared" si="697"/>
        <v>2.412115747709729E-3</v>
      </c>
      <c r="X4480" s="3" t="str">
        <f t="shared" si="698"/>
        <v>Monitor</v>
      </c>
      <c r="Y4480" s="3" t="str">
        <f t="shared" si="699"/>
        <v>OK</v>
      </c>
    </row>
    <row r="4481" spans="1:25" x14ac:dyDescent="0.25">
      <c r="A4481" s="3" t="str">
        <f>Raw_Data!A4481</f>
        <v>e257dba6-fb3d-41cf-99a2-0700e8f8a568</v>
      </c>
      <c r="B4481" s="3">
        <f>Raw_Data!B4481</f>
        <v>53</v>
      </c>
      <c r="C4481" s="3" t="str">
        <f>Raw_Data!C4481</f>
        <v>Female</v>
      </c>
      <c r="D4481" s="3" t="str">
        <f>Raw_Data!D4481</f>
        <v>Basic</v>
      </c>
      <c r="E4481" s="3">
        <f>Raw_Data!E4481</f>
        <v>40.81</v>
      </c>
      <c r="F4481" s="3">
        <f>Raw_Data!F4481</f>
        <v>17</v>
      </c>
      <c r="G4481" s="3" t="str">
        <f>Raw_Data!G4481</f>
        <v>Africa</v>
      </c>
      <c r="H4481" s="3" t="str">
        <f>Raw_Data!H4481</f>
        <v>Mobile</v>
      </c>
      <c r="I4481" s="3">
        <f>Raw_Data!I4481</f>
        <v>8.99</v>
      </c>
      <c r="J4481" s="3">
        <f>Raw_Data!J4481</f>
        <v>0</v>
      </c>
      <c r="K4481" s="3" t="str">
        <f>Raw_Data!K4481</f>
        <v>Gift Card</v>
      </c>
      <c r="L4481" s="3">
        <f>Raw_Data!L4481</f>
        <v>1</v>
      </c>
      <c r="M4481" s="3">
        <f>Raw_Data!M4481</f>
        <v>2.27</v>
      </c>
      <c r="N4481" s="3" t="str">
        <f>Raw_Data!N4481</f>
        <v>Comedy</v>
      </c>
      <c r="O4481" s="3" t="str">
        <f t="shared" si="690"/>
        <v>45-54</v>
      </c>
      <c r="P4481" s="3" t="str">
        <f t="shared" si="691"/>
        <v>25-49h</v>
      </c>
      <c r="Q4481" s="3" t="str">
        <f t="shared" si="692"/>
        <v>8-21d</v>
      </c>
      <c r="R4481" s="3" t="str">
        <f t="shared" si="693"/>
        <v>High</v>
      </c>
      <c r="S4481" s="3" t="str">
        <f t="shared" si="694"/>
        <v>Low</v>
      </c>
      <c r="T4481" s="3" t="str">
        <f t="shared" si="695"/>
        <v>Active</v>
      </c>
      <c r="U4481" s="4">
        <f>1/(1+EXP(-(Predictive_Model!$B$5+((B4481-Predictive_Model!$B$20)/Predictive_Model!$C$20)*Predictive_Model!$D$20+((E4481-Predictive_Model!$B$21)/Predictive_Model!$C$21)*Predictive_Model!$D$21+((F4481-Predictive_Model!$B$22)/Predictive_Model!$C$22)*Predictive_Model!$D$22+((I4481-Predictive_Model!$B$23)/Predictive_Model!$C$23)*Predictive_Model!$D$23+((L4481-Predictive_Model!$B$24)/Predictive_Model!$C$24)*Predictive_Model!$D$24+((M4481-Predictive_Model!$B$25)/Predictive_Model!$C$25)*Predictive_Model!$D$25+IF(C4481="Male",Predictive_Model!$D$31,IF(C4481="Other",Predictive_Model!$D$32,0))+IF(D4481="Premium",Predictive_Model!$D$34,IF(D4481="Standard",Predictive_Model!$D$35,0))+IF(G4481="Asia",Predictive_Model!$D$37,IF(G4481="Europe",Predictive_Model!$D$38,IF(G4481="North America",Predictive_Model!$D$39,IF(G4481="Oceania",Predictive_Model!$D$40,IF(G4481="South America",Predictive_Model!$D$41,0)))))+IF(H4481="Laptop",Predictive_Model!$D$43,IF(H4481="Mobile",Predictive_Model!$D$44,IF(H4481="TV",Predictive_Model!$D$45,IF(H4481="Tablet",Predictive_Model!$D$46,0))))+IF(K4481="Crypto",Predictive_Model!$D$48,IF(K4481="Debit Card",Predictive_Model!$D$49,IF(K4481="Gift Card",Predictive_Model!$D$50,IF(K4481="PayPal",Predictive_Model!$D$51,0))))+IF(N4481="Comedy",Predictive_Model!$D$53,IF(N4481="Documentary",Predictive_Model!$D$54,IF(N4481="Drama",Predictive_Model!$D$55,IF(N4481="Horror",Predictive_Model!$D$56,IF(N4481="Romance",Predictive_Model!$D$57,IF(N4481="Sci-Fi",Predictive_Model!$D$58,0)))))))))</f>
        <v>3.8452117186812165E-4</v>
      </c>
      <c r="V4481" s="3" t="str">
        <f t="shared" si="696"/>
        <v>Low</v>
      </c>
      <c r="W4481" s="6">
        <f t="shared" si="697"/>
        <v>3.4568453350944136E-3</v>
      </c>
      <c r="X4481" s="3" t="str">
        <f t="shared" si="698"/>
        <v>Monitor</v>
      </c>
      <c r="Y4481" s="3" t="str">
        <f t="shared" si="699"/>
        <v>OK</v>
      </c>
    </row>
    <row r="4482" spans="1:25" x14ac:dyDescent="0.25">
      <c r="A4482" s="3" t="str">
        <f>Raw_Data!A4482</f>
        <v>052a034c-7746-43fc-912d-4991c01b1f95</v>
      </c>
      <c r="B4482" s="3">
        <f>Raw_Data!B4482</f>
        <v>37</v>
      </c>
      <c r="C4482" s="3" t="str">
        <f>Raw_Data!C4482</f>
        <v>Other</v>
      </c>
      <c r="D4482" s="3" t="str">
        <f>Raw_Data!D4482</f>
        <v>Basic</v>
      </c>
      <c r="E4482" s="3">
        <f>Raw_Data!E4482</f>
        <v>7.26</v>
      </c>
      <c r="F4482" s="3">
        <f>Raw_Data!F4482</f>
        <v>57</v>
      </c>
      <c r="G4482" s="3" t="str">
        <f>Raw_Data!G4482</f>
        <v>Oceania</v>
      </c>
      <c r="H4482" s="3" t="str">
        <f>Raw_Data!H4482</f>
        <v>TV</v>
      </c>
      <c r="I4482" s="3">
        <f>Raw_Data!I4482</f>
        <v>8.99</v>
      </c>
      <c r="J4482" s="3">
        <f>Raw_Data!J4482</f>
        <v>1</v>
      </c>
      <c r="K4482" s="3" t="str">
        <f>Raw_Data!K4482</f>
        <v>Gift Card</v>
      </c>
      <c r="L4482" s="3">
        <f>Raw_Data!L4482</f>
        <v>4</v>
      </c>
      <c r="M4482" s="3">
        <f>Raw_Data!M4482</f>
        <v>0.13</v>
      </c>
      <c r="N4482" s="3" t="str">
        <f>Raw_Data!N4482</f>
        <v>Horror</v>
      </c>
      <c r="O4482" s="3" t="str">
        <f t="shared" si="690"/>
        <v>35-44</v>
      </c>
      <c r="P4482" s="3" t="str">
        <f t="shared" si="691"/>
        <v>&lt;10h</v>
      </c>
      <c r="Q4482" s="3" t="str">
        <f t="shared" si="692"/>
        <v>46-60d</v>
      </c>
      <c r="R4482" s="3" t="str">
        <f t="shared" si="693"/>
        <v>Low</v>
      </c>
      <c r="S4482" s="3" t="str">
        <f t="shared" si="694"/>
        <v>Low</v>
      </c>
      <c r="T4482" s="3" t="str">
        <f t="shared" si="695"/>
        <v>Churned</v>
      </c>
      <c r="U4482" s="4">
        <f>1/(1+EXP(-(Predictive_Model!$B$5+((B4482-Predictive_Model!$B$20)/Predictive_Model!$C$20)*Predictive_Model!$D$20+((E4482-Predictive_Model!$B$21)/Predictive_Model!$C$21)*Predictive_Model!$D$21+((F4482-Predictive_Model!$B$22)/Predictive_Model!$C$22)*Predictive_Model!$D$22+((I4482-Predictive_Model!$B$23)/Predictive_Model!$C$23)*Predictive_Model!$D$23+((L4482-Predictive_Model!$B$24)/Predictive_Model!$C$24)*Predictive_Model!$D$24+((M4482-Predictive_Model!$B$25)/Predictive_Model!$C$25)*Predictive_Model!$D$25+IF(C4482="Male",Predictive_Model!$D$31,IF(C4482="Other",Predictive_Model!$D$32,0))+IF(D4482="Premium",Predictive_Model!$D$34,IF(D4482="Standard",Predictive_Model!$D$35,0))+IF(G4482="Asia",Predictive_Model!$D$37,IF(G4482="Europe",Predictive_Model!$D$38,IF(G4482="North America",Predictive_Model!$D$39,IF(G4482="Oceania",Predictive_Model!$D$40,IF(G4482="South America",Predictive_Model!$D$41,0)))))+IF(H4482="Laptop",Predictive_Model!$D$43,IF(H4482="Mobile",Predictive_Model!$D$44,IF(H4482="TV",Predictive_Model!$D$45,IF(H4482="Tablet",Predictive_Model!$D$46,0))))+IF(K4482="Crypto",Predictive_Model!$D$48,IF(K4482="Debit Card",Predictive_Model!$D$49,IF(K4482="Gift Card",Predictive_Model!$D$50,IF(K4482="PayPal",Predictive_Model!$D$51,0))))+IF(N4482="Comedy",Predictive_Model!$D$53,IF(N4482="Documentary",Predictive_Model!$D$54,IF(N4482="Drama",Predictive_Model!$D$55,IF(N4482="Horror",Predictive_Model!$D$56,IF(N4482="Romance",Predictive_Model!$D$57,IF(N4482="Sci-Fi",Predictive_Model!$D$58,0)))))))))</f>
        <v>0.9994645862237278</v>
      </c>
      <c r="V4482" s="3" t="str">
        <f t="shared" si="696"/>
        <v>Critical</v>
      </c>
      <c r="W4482" s="6">
        <f t="shared" si="697"/>
        <v>8.99</v>
      </c>
      <c r="X4482" s="3" t="str">
        <f t="shared" si="698"/>
        <v>Priority 2</v>
      </c>
      <c r="Y4482" s="3" t="str">
        <f t="shared" si="699"/>
        <v>OK</v>
      </c>
    </row>
    <row r="4483" spans="1:25" x14ac:dyDescent="0.25">
      <c r="A4483" s="3" t="str">
        <f>Raw_Data!A4483</f>
        <v>f6b21267-fc81-4b2c-bb52-26535593c64d</v>
      </c>
      <c r="B4483" s="3">
        <f>Raw_Data!B4483</f>
        <v>37</v>
      </c>
      <c r="C4483" s="3" t="str">
        <f>Raw_Data!C4483</f>
        <v>Male</v>
      </c>
      <c r="D4483" s="3" t="str">
        <f>Raw_Data!D4483</f>
        <v>Standard</v>
      </c>
      <c r="E4483" s="3">
        <f>Raw_Data!E4483</f>
        <v>18.920000000000002</v>
      </c>
      <c r="F4483" s="3">
        <f>Raw_Data!F4483</f>
        <v>0</v>
      </c>
      <c r="G4483" s="3" t="str">
        <f>Raw_Data!G4483</f>
        <v>North America</v>
      </c>
      <c r="H4483" s="3" t="str">
        <f>Raw_Data!H4483</f>
        <v>TV</v>
      </c>
      <c r="I4483" s="3">
        <f>Raw_Data!I4483</f>
        <v>13.99</v>
      </c>
      <c r="J4483" s="3">
        <f>Raw_Data!J4483</f>
        <v>0</v>
      </c>
      <c r="K4483" s="3" t="str">
        <f>Raw_Data!K4483</f>
        <v>Crypto</v>
      </c>
      <c r="L4483" s="3">
        <f>Raw_Data!L4483</f>
        <v>1</v>
      </c>
      <c r="M4483" s="3">
        <f>Raw_Data!M4483</f>
        <v>18.920000000000002</v>
      </c>
      <c r="N4483" s="3" t="str">
        <f>Raw_Data!N4483</f>
        <v>Action</v>
      </c>
      <c r="O4483" s="3" t="str">
        <f t="shared" si="690"/>
        <v>35-44</v>
      </c>
      <c r="P4483" s="3" t="str">
        <f t="shared" si="691"/>
        <v>10-24h</v>
      </c>
      <c r="Q4483" s="3" t="str">
        <f t="shared" si="692"/>
        <v>0-7d</v>
      </c>
      <c r="R4483" s="3" t="str">
        <f t="shared" si="693"/>
        <v>Medium</v>
      </c>
      <c r="S4483" s="3" t="str">
        <f t="shared" si="694"/>
        <v>Mid</v>
      </c>
      <c r="T4483" s="3" t="str">
        <f t="shared" si="695"/>
        <v>Active</v>
      </c>
      <c r="U4483" s="4">
        <f>1/(1+EXP(-(Predictive_Model!$B$5+((B4483-Predictive_Model!$B$20)/Predictive_Model!$C$20)*Predictive_Model!$D$20+((E4483-Predictive_Model!$B$21)/Predictive_Model!$C$21)*Predictive_Model!$D$21+((F4483-Predictive_Model!$B$22)/Predictive_Model!$C$22)*Predictive_Model!$D$22+((I4483-Predictive_Model!$B$23)/Predictive_Model!$C$23)*Predictive_Model!$D$23+((L4483-Predictive_Model!$B$24)/Predictive_Model!$C$24)*Predictive_Model!$D$24+((M4483-Predictive_Model!$B$25)/Predictive_Model!$C$25)*Predictive_Model!$D$25+IF(C4483="Male",Predictive_Model!$D$31,IF(C4483="Other",Predictive_Model!$D$32,0))+IF(D4483="Premium",Predictive_Model!$D$34,IF(D4483="Standard",Predictive_Model!$D$35,0))+IF(G4483="Asia",Predictive_Model!$D$37,IF(G4483="Europe",Predictive_Model!$D$38,IF(G4483="North America",Predictive_Model!$D$39,IF(G4483="Oceania",Predictive_Model!$D$40,IF(G4483="South America",Predictive_Model!$D$41,0)))))+IF(H4483="Laptop",Predictive_Model!$D$43,IF(H4483="Mobile",Predictive_Model!$D$44,IF(H4483="TV",Predictive_Model!$D$45,IF(H4483="Tablet",Predictive_Model!$D$46,0))))+IF(K4483="Crypto",Predictive_Model!$D$48,IF(K4483="Debit Card",Predictive_Model!$D$49,IF(K4483="Gift Card",Predictive_Model!$D$50,IF(K4483="PayPal",Predictive_Model!$D$51,0))))+IF(N4483="Comedy",Predictive_Model!$D$53,IF(N4483="Documentary",Predictive_Model!$D$54,IF(N4483="Drama",Predictive_Model!$D$55,IF(N4483="Horror",Predictive_Model!$D$56,IF(N4483="Romance",Predictive_Model!$D$57,IF(N4483="Sci-Fi",Predictive_Model!$D$58,0)))))))))</f>
        <v>7.5596888266829217E-16</v>
      </c>
      <c r="V4483" s="3" t="str">
        <f t="shared" si="696"/>
        <v>Low</v>
      </c>
      <c r="W4483" s="6">
        <f t="shared" si="697"/>
        <v>1.0576004668529408E-14</v>
      </c>
      <c r="X4483" s="3" t="str">
        <f t="shared" si="698"/>
        <v>Monitor</v>
      </c>
      <c r="Y4483" s="3" t="str">
        <f t="shared" si="699"/>
        <v>OK</v>
      </c>
    </row>
    <row r="4484" spans="1:25" x14ac:dyDescent="0.25">
      <c r="A4484" s="3" t="str">
        <f>Raw_Data!A4484</f>
        <v>d567ec1c-9950-494f-b619-0071de29b581</v>
      </c>
      <c r="B4484" s="3">
        <f>Raw_Data!B4484</f>
        <v>41</v>
      </c>
      <c r="C4484" s="3" t="str">
        <f>Raw_Data!C4484</f>
        <v>Male</v>
      </c>
      <c r="D4484" s="3" t="str">
        <f>Raw_Data!D4484</f>
        <v>Premium</v>
      </c>
      <c r="E4484" s="3">
        <f>Raw_Data!E4484</f>
        <v>8.26</v>
      </c>
      <c r="F4484" s="3">
        <f>Raw_Data!F4484</f>
        <v>57</v>
      </c>
      <c r="G4484" s="3" t="str">
        <f>Raw_Data!G4484</f>
        <v>North America</v>
      </c>
      <c r="H4484" s="3" t="str">
        <f>Raw_Data!H4484</f>
        <v>Mobile</v>
      </c>
      <c r="I4484" s="3">
        <f>Raw_Data!I4484</f>
        <v>17.989999999999998</v>
      </c>
      <c r="J4484" s="3">
        <f>Raw_Data!J4484</f>
        <v>1</v>
      </c>
      <c r="K4484" s="3" t="str">
        <f>Raw_Data!K4484</f>
        <v>Crypto</v>
      </c>
      <c r="L4484" s="3">
        <f>Raw_Data!L4484</f>
        <v>4</v>
      </c>
      <c r="M4484" s="3">
        <f>Raw_Data!M4484</f>
        <v>0.14000000000000001</v>
      </c>
      <c r="N4484" s="3" t="str">
        <f>Raw_Data!N4484</f>
        <v>Documentary</v>
      </c>
      <c r="O4484" s="3" t="str">
        <f t="shared" si="690"/>
        <v>35-44</v>
      </c>
      <c r="P4484" s="3" t="str">
        <f t="shared" si="691"/>
        <v>&lt;10h</v>
      </c>
      <c r="Q4484" s="3" t="str">
        <f t="shared" si="692"/>
        <v>46-60d</v>
      </c>
      <c r="R4484" s="3" t="str">
        <f t="shared" si="693"/>
        <v>Low</v>
      </c>
      <c r="S4484" s="3" t="str">
        <f t="shared" si="694"/>
        <v>High</v>
      </c>
      <c r="T4484" s="3" t="str">
        <f t="shared" si="695"/>
        <v>Churned</v>
      </c>
      <c r="U4484" s="4">
        <f>1/(1+EXP(-(Predictive_Model!$B$5+((B4484-Predictive_Model!$B$20)/Predictive_Model!$C$20)*Predictive_Model!$D$20+((E4484-Predictive_Model!$B$21)/Predictive_Model!$C$21)*Predictive_Model!$D$21+((F4484-Predictive_Model!$B$22)/Predictive_Model!$C$22)*Predictive_Model!$D$22+((I4484-Predictive_Model!$B$23)/Predictive_Model!$C$23)*Predictive_Model!$D$23+((L4484-Predictive_Model!$B$24)/Predictive_Model!$C$24)*Predictive_Model!$D$24+((M4484-Predictive_Model!$B$25)/Predictive_Model!$C$25)*Predictive_Model!$D$25+IF(C4484="Male",Predictive_Model!$D$31,IF(C4484="Other",Predictive_Model!$D$32,0))+IF(D4484="Premium",Predictive_Model!$D$34,IF(D4484="Standard",Predictive_Model!$D$35,0))+IF(G4484="Asia",Predictive_Model!$D$37,IF(G4484="Europe",Predictive_Model!$D$38,IF(G4484="North America",Predictive_Model!$D$39,IF(G4484="Oceania",Predictive_Model!$D$40,IF(G4484="South America",Predictive_Model!$D$41,0)))))+IF(H4484="Laptop",Predictive_Model!$D$43,IF(H4484="Mobile",Predictive_Model!$D$44,IF(H4484="TV",Predictive_Model!$D$45,IF(H4484="Tablet",Predictive_Model!$D$46,0))))+IF(K4484="Crypto",Predictive_Model!$D$48,IF(K4484="Debit Card",Predictive_Model!$D$49,IF(K4484="Gift Card",Predictive_Model!$D$50,IF(K4484="PayPal",Predictive_Model!$D$51,0))))+IF(N4484="Comedy",Predictive_Model!$D$53,IF(N4484="Documentary",Predictive_Model!$D$54,IF(N4484="Drama",Predictive_Model!$D$55,IF(N4484="Horror",Predictive_Model!$D$56,IF(N4484="Romance",Predictive_Model!$D$57,IF(N4484="Sci-Fi",Predictive_Model!$D$58,0)))))))))</f>
        <v>0.99656578287772357</v>
      </c>
      <c r="V4484" s="3" t="str">
        <f t="shared" si="696"/>
        <v>Critical</v>
      </c>
      <c r="W4484" s="6">
        <f t="shared" si="697"/>
        <v>17.989999999999998</v>
      </c>
      <c r="X4484" s="3" t="str">
        <f t="shared" si="698"/>
        <v>Priority 1</v>
      </c>
      <c r="Y4484" s="3" t="str">
        <f t="shared" si="699"/>
        <v>OK</v>
      </c>
    </row>
    <row r="4485" spans="1:25" x14ac:dyDescent="0.25">
      <c r="A4485" s="3" t="str">
        <f>Raw_Data!A4485</f>
        <v>140506ea-05e5-40e5-abc3-253581dd24e0</v>
      </c>
      <c r="B4485" s="3">
        <f>Raw_Data!B4485</f>
        <v>59</v>
      </c>
      <c r="C4485" s="3" t="str">
        <f>Raw_Data!C4485</f>
        <v>Male</v>
      </c>
      <c r="D4485" s="3" t="str">
        <f>Raw_Data!D4485</f>
        <v>Basic</v>
      </c>
      <c r="E4485" s="3">
        <f>Raw_Data!E4485</f>
        <v>8.85</v>
      </c>
      <c r="F4485" s="3">
        <f>Raw_Data!F4485</f>
        <v>16</v>
      </c>
      <c r="G4485" s="3" t="str">
        <f>Raw_Data!G4485</f>
        <v>Asia</v>
      </c>
      <c r="H4485" s="3" t="str">
        <f>Raw_Data!H4485</f>
        <v>Tablet</v>
      </c>
      <c r="I4485" s="3">
        <f>Raw_Data!I4485</f>
        <v>8.99</v>
      </c>
      <c r="J4485" s="3">
        <f>Raw_Data!J4485</f>
        <v>0</v>
      </c>
      <c r="K4485" s="3" t="str">
        <f>Raw_Data!K4485</f>
        <v>Credit Card</v>
      </c>
      <c r="L4485" s="3">
        <f>Raw_Data!L4485</f>
        <v>3</v>
      </c>
      <c r="M4485" s="3">
        <f>Raw_Data!M4485</f>
        <v>0.52</v>
      </c>
      <c r="N4485" s="3" t="str">
        <f>Raw_Data!N4485</f>
        <v>Documentary</v>
      </c>
      <c r="O4485" s="3" t="str">
        <f t="shared" ref="O4485:O4548" si="700">IF(B4485&lt;25,"18-24",IF(B4485&lt;35,"25-34",IF(B4485&lt;45,"35-44",IF(B4485&lt;55,"45-54","55-70"))))</f>
        <v>55-70</v>
      </c>
      <c r="P4485" s="3" t="str">
        <f t="shared" ref="P4485:P4548" si="701">IF(E4485&lt;10,"&lt;10h",IF(E4485&lt;25,"10-24h",IF(E4485&lt;50,"25-49h","50h+")))</f>
        <v>&lt;10h</v>
      </c>
      <c r="Q4485" s="3" t="str">
        <f t="shared" ref="Q4485:Q4548" si="702">IF(F4485&lt;=7,"0-7d",IF(F4485&lt;=21,"8-21d",IF(F4485&lt;=45,"22-45d","46-60d")))</f>
        <v>8-21d</v>
      </c>
      <c r="R4485" s="3" t="str">
        <f t="shared" ref="R4485:R4548" si="703">IF(AND(E4485&gt;=25,F4485&lt;=21),"High",IF(OR(E4485&gt;=10,F4485&lt;=45),"Medium","Low"))</f>
        <v>Medium</v>
      </c>
      <c r="S4485" s="3" t="str">
        <f t="shared" ref="S4485:S4548" si="704">IF(I4485&lt;10,"Low",IF(I4485&lt;16,"Mid","High"))</f>
        <v>Low</v>
      </c>
      <c r="T4485" s="3" t="str">
        <f t="shared" ref="T4485:T4548" si="705">IF(J4485=1,"Churned","Active")</f>
        <v>Active</v>
      </c>
      <c r="U4485" s="4">
        <f>1/(1+EXP(-(Predictive_Model!$B$5+((B4485-Predictive_Model!$B$20)/Predictive_Model!$C$20)*Predictive_Model!$D$20+((E4485-Predictive_Model!$B$21)/Predictive_Model!$C$21)*Predictive_Model!$D$21+((F4485-Predictive_Model!$B$22)/Predictive_Model!$C$22)*Predictive_Model!$D$22+((I4485-Predictive_Model!$B$23)/Predictive_Model!$C$23)*Predictive_Model!$D$23+((L4485-Predictive_Model!$B$24)/Predictive_Model!$C$24)*Predictive_Model!$D$24+((M4485-Predictive_Model!$B$25)/Predictive_Model!$C$25)*Predictive_Model!$D$25+IF(C4485="Male",Predictive_Model!$D$31,IF(C4485="Other",Predictive_Model!$D$32,0))+IF(D4485="Premium",Predictive_Model!$D$34,IF(D4485="Standard",Predictive_Model!$D$35,0))+IF(G4485="Asia",Predictive_Model!$D$37,IF(G4485="Europe",Predictive_Model!$D$38,IF(G4485="North America",Predictive_Model!$D$39,IF(G4485="Oceania",Predictive_Model!$D$40,IF(G4485="South America",Predictive_Model!$D$41,0)))))+IF(H4485="Laptop",Predictive_Model!$D$43,IF(H4485="Mobile",Predictive_Model!$D$44,IF(H4485="TV",Predictive_Model!$D$45,IF(H4485="Tablet",Predictive_Model!$D$46,0))))+IF(K4485="Crypto",Predictive_Model!$D$48,IF(K4485="Debit Card",Predictive_Model!$D$49,IF(K4485="Gift Card",Predictive_Model!$D$50,IF(K4485="PayPal",Predictive_Model!$D$51,0))))+IF(N4485="Comedy",Predictive_Model!$D$53,IF(N4485="Documentary",Predictive_Model!$D$54,IF(N4485="Drama",Predictive_Model!$D$55,IF(N4485="Horror",Predictive_Model!$D$56,IF(N4485="Romance",Predictive_Model!$D$57,IF(N4485="Sci-Fi",Predictive_Model!$D$58,0)))))))))</f>
        <v>0.9397582826195563</v>
      </c>
      <c r="V4485" s="3" t="str">
        <f t="shared" ref="V4485:V4548" si="706">IF(U4485&gt;=0.75,"Critical",IF(U4485&gt;=0.5,"High",IF(U4485&gt;=0.25,"Medium","Low")))</f>
        <v>Critical</v>
      </c>
      <c r="W4485" s="6">
        <f t="shared" ref="W4485:W4548" si="707">IF(J4485=1,I4485,I4485*U4485)</f>
        <v>8.4484269607498117</v>
      </c>
      <c r="X4485" s="3" t="str">
        <f t="shared" ref="X4485:X4548" si="708">IF(AND(V4485="Critical",I4485&gt;=15),"Priority 1",IF(OR(V4485="Critical",AND(V4485="High",F4485&gt;21)),"Priority 2","Monitor"))</f>
        <v>Priority 2</v>
      </c>
      <c r="Y4485" s="3" t="str">
        <f t="shared" ref="Y4485:Y4548" si="709">IF(COUNTA(A4485:N4485)=14,"OK","CHECK")</f>
        <v>OK</v>
      </c>
    </row>
    <row r="4486" spans="1:25" x14ac:dyDescent="0.25">
      <c r="A4486" s="3" t="str">
        <f>Raw_Data!A4486</f>
        <v>c85a5890-a887-41bf-b866-5cd201747ede</v>
      </c>
      <c r="B4486" s="3">
        <f>Raw_Data!B4486</f>
        <v>28</v>
      </c>
      <c r="C4486" s="3" t="str">
        <f>Raw_Data!C4486</f>
        <v>Female</v>
      </c>
      <c r="D4486" s="3" t="str">
        <f>Raw_Data!D4486</f>
        <v>Premium</v>
      </c>
      <c r="E4486" s="3">
        <f>Raw_Data!E4486</f>
        <v>4.1399999999999997</v>
      </c>
      <c r="F4486" s="3">
        <f>Raw_Data!F4486</f>
        <v>37</v>
      </c>
      <c r="G4486" s="3" t="str">
        <f>Raw_Data!G4486</f>
        <v>South America</v>
      </c>
      <c r="H4486" s="3" t="str">
        <f>Raw_Data!H4486</f>
        <v>Tablet</v>
      </c>
      <c r="I4486" s="3">
        <f>Raw_Data!I4486</f>
        <v>17.989999999999998</v>
      </c>
      <c r="J4486" s="3">
        <f>Raw_Data!J4486</f>
        <v>1</v>
      </c>
      <c r="K4486" s="3" t="str">
        <f>Raw_Data!K4486</f>
        <v>Gift Card</v>
      </c>
      <c r="L4486" s="3">
        <f>Raw_Data!L4486</f>
        <v>2</v>
      </c>
      <c r="M4486" s="3">
        <f>Raw_Data!M4486</f>
        <v>0.11</v>
      </c>
      <c r="N4486" s="3" t="str">
        <f>Raw_Data!N4486</f>
        <v>Documentary</v>
      </c>
      <c r="O4486" s="3" t="str">
        <f t="shared" si="700"/>
        <v>25-34</v>
      </c>
      <c r="P4486" s="3" t="str">
        <f t="shared" si="701"/>
        <v>&lt;10h</v>
      </c>
      <c r="Q4486" s="3" t="str">
        <f t="shared" si="702"/>
        <v>22-45d</v>
      </c>
      <c r="R4486" s="3" t="str">
        <f t="shared" si="703"/>
        <v>Medium</v>
      </c>
      <c r="S4486" s="3" t="str">
        <f t="shared" si="704"/>
        <v>High</v>
      </c>
      <c r="T4486" s="3" t="str">
        <f t="shared" si="705"/>
        <v>Churned</v>
      </c>
      <c r="U4486" s="4">
        <f>1/(1+EXP(-(Predictive_Model!$B$5+((B4486-Predictive_Model!$B$20)/Predictive_Model!$C$20)*Predictive_Model!$D$20+((E4486-Predictive_Model!$B$21)/Predictive_Model!$C$21)*Predictive_Model!$D$21+((F4486-Predictive_Model!$B$22)/Predictive_Model!$C$22)*Predictive_Model!$D$22+((I4486-Predictive_Model!$B$23)/Predictive_Model!$C$23)*Predictive_Model!$D$23+((L4486-Predictive_Model!$B$24)/Predictive_Model!$C$24)*Predictive_Model!$D$24+((M4486-Predictive_Model!$B$25)/Predictive_Model!$C$25)*Predictive_Model!$D$25+IF(C4486="Male",Predictive_Model!$D$31,IF(C4486="Other",Predictive_Model!$D$32,0))+IF(D4486="Premium",Predictive_Model!$D$34,IF(D4486="Standard",Predictive_Model!$D$35,0))+IF(G4486="Asia",Predictive_Model!$D$37,IF(G4486="Europe",Predictive_Model!$D$38,IF(G4486="North America",Predictive_Model!$D$39,IF(G4486="Oceania",Predictive_Model!$D$40,IF(G4486="South America",Predictive_Model!$D$41,0)))))+IF(H4486="Laptop",Predictive_Model!$D$43,IF(H4486="Mobile",Predictive_Model!$D$44,IF(H4486="TV",Predictive_Model!$D$45,IF(H4486="Tablet",Predictive_Model!$D$46,0))))+IF(K4486="Crypto",Predictive_Model!$D$48,IF(K4486="Debit Card",Predictive_Model!$D$49,IF(K4486="Gift Card",Predictive_Model!$D$50,IF(K4486="PayPal",Predictive_Model!$D$51,0))))+IF(N4486="Comedy",Predictive_Model!$D$53,IF(N4486="Documentary",Predictive_Model!$D$54,IF(N4486="Drama",Predictive_Model!$D$55,IF(N4486="Horror",Predictive_Model!$D$56,IF(N4486="Romance",Predictive_Model!$D$57,IF(N4486="Sci-Fi",Predictive_Model!$D$58,0)))))))))</f>
        <v>0.99805632523244037</v>
      </c>
      <c r="V4486" s="3" t="str">
        <f t="shared" si="706"/>
        <v>Critical</v>
      </c>
      <c r="W4486" s="6">
        <f t="shared" si="707"/>
        <v>17.989999999999998</v>
      </c>
      <c r="X4486" s="3" t="str">
        <f t="shared" si="708"/>
        <v>Priority 1</v>
      </c>
      <c r="Y4486" s="3" t="str">
        <f t="shared" si="709"/>
        <v>OK</v>
      </c>
    </row>
    <row r="4487" spans="1:25" x14ac:dyDescent="0.25">
      <c r="A4487" s="3" t="str">
        <f>Raw_Data!A4487</f>
        <v>863590b0-7d07-487b-a89c-d4700d8d4e4e</v>
      </c>
      <c r="B4487" s="3">
        <f>Raw_Data!B4487</f>
        <v>70</v>
      </c>
      <c r="C4487" s="3" t="str">
        <f>Raw_Data!C4487</f>
        <v>Other</v>
      </c>
      <c r="D4487" s="3" t="str">
        <f>Raw_Data!D4487</f>
        <v>Premium</v>
      </c>
      <c r="E4487" s="3">
        <f>Raw_Data!E4487</f>
        <v>20.54</v>
      </c>
      <c r="F4487" s="3">
        <f>Raw_Data!F4487</f>
        <v>19</v>
      </c>
      <c r="G4487" s="3" t="str">
        <f>Raw_Data!G4487</f>
        <v>Europe</v>
      </c>
      <c r="H4487" s="3" t="str">
        <f>Raw_Data!H4487</f>
        <v>TV</v>
      </c>
      <c r="I4487" s="3">
        <f>Raw_Data!I4487</f>
        <v>17.989999999999998</v>
      </c>
      <c r="J4487" s="3">
        <f>Raw_Data!J4487</f>
        <v>0</v>
      </c>
      <c r="K4487" s="3" t="str">
        <f>Raw_Data!K4487</f>
        <v>Crypto</v>
      </c>
      <c r="L4487" s="3">
        <f>Raw_Data!L4487</f>
        <v>4</v>
      </c>
      <c r="M4487" s="3">
        <f>Raw_Data!M4487</f>
        <v>1.03</v>
      </c>
      <c r="N4487" s="3" t="str">
        <f>Raw_Data!N4487</f>
        <v>Horror</v>
      </c>
      <c r="O4487" s="3" t="str">
        <f t="shared" si="700"/>
        <v>55-70</v>
      </c>
      <c r="P4487" s="3" t="str">
        <f t="shared" si="701"/>
        <v>10-24h</v>
      </c>
      <c r="Q4487" s="3" t="str">
        <f t="shared" si="702"/>
        <v>8-21d</v>
      </c>
      <c r="R4487" s="3" t="str">
        <f t="shared" si="703"/>
        <v>Medium</v>
      </c>
      <c r="S4487" s="3" t="str">
        <f t="shared" si="704"/>
        <v>High</v>
      </c>
      <c r="T4487" s="3" t="str">
        <f t="shared" si="705"/>
        <v>Active</v>
      </c>
      <c r="U4487" s="4">
        <f>1/(1+EXP(-(Predictive_Model!$B$5+((B4487-Predictive_Model!$B$20)/Predictive_Model!$C$20)*Predictive_Model!$D$20+((E4487-Predictive_Model!$B$21)/Predictive_Model!$C$21)*Predictive_Model!$D$21+((F4487-Predictive_Model!$B$22)/Predictive_Model!$C$22)*Predictive_Model!$D$22+((I4487-Predictive_Model!$B$23)/Predictive_Model!$C$23)*Predictive_Model!$D$23+((L4487-Predictive_Model!$B$24)/Predictive_Model!$C$24)*Predictive_Model!$D$24+((M4487-Predictive_Model!$B$25)/Predictive_Model!$C$25)*Predictive_Model!$D$25+IF(C4487="Male",Predictive_Model!$D$31,IF(C4487="Other",Predictive_Model!$D$32,0))+IF(D4487="Premium",Predictive_Model!$D$34,IF(D4487="Standard",Predictive_Model!$D$35,0))+IF(G4487="Asia",Predictive_Model!$D$37,IF(G4487="Europe",Predictive_Model!$D$38,IF(G4487="North America",Predictive_Model!$D$39,IF(G4487="Oceania",Predictive_Model!$D$40,IF(G4487="South America",Predictive_Model!$D$41,0)))))+IF(H4487="Laptop",Predictive_Model!$D$43,IF(H4487="Mobile",Predictive_Model!$D$44,IF(H4487="TV",Predictive_Model!$D$45,IF(H4487="Tablet",Predictive_Model!$D$46,0))))+IF(K4487="Crypto",Predictive_Model!$D$48,IF(K4487="Debit Card",Predictive_Model!$D$49,IF(K4487="Gift Card",Predictive_Model!$D$50,IF(K4487="PayPal",Predictive_Model!$D$51,0))))+IF(N4487="Comedy",Predictive_Model!$D$53,IF(N4487="Documentary",Predictive_Model!$D$54,IF(N4487="Drama",Predictive_Model!$D$55,IF(N4487="Horror",Predictive_Model!$D$56,IF(N4487="Romance",Predictive_Model!$D$57,IF(N4487="Sci-Fi",Predictive_Model!$D$58,0)))))))))</f>
        <v>1.2011523508115582E-3</v>
      </c>
      <c r="V4487" s="3" t="str">
        <f t="shared" si="706"/>
        <v>Low</v>
      </c>
      <c r="W4487" s="6">
        <f t="shared" si="707"/>
        <v>2.1608730791099932E-2</v>
      </c>
      <c r="X4487" s="3" t="str">
        <f t="shared" si="708"/>
        <v>Monitor</v>
      </c>
      <c r="Y4487" s="3" t="str">
        <f t="shared" si="709"/>
        <v>OK</v>
      </c>
    </row>
    <row r="4488" spans="1:25" x14ac:dyDescent="0.25">
      <c r="A4488" s="3" t="str">
        <f>Raw_Data!A4488</f>
        <v>46bbc44d-525c-498c-bee4-71c73afbc13c</v>
      </c>
      <c r="B4488" s="3">
        <f>Raw_Data!B4488</f>
        <v>50</v>
      </c>
      <c r="C4488" s="3" t="str">
        <f>Raw_Data!C4488</f>
        <v>Other</v>
      </c>
      <c r="D4488" s="3" t="str">
        <f>Raw_Data!D4488</f>
        <v>Standard</v>
      </c>
      <c r="E4488" s="3">
        <f>Raw_Data!E4488</f>
        <v>9.9</v>
      </c>
      <c r="F4488" s="3">
        <f>Raw_Data!F4488</f>
        <v>10</v>
      </c>
      <c r="G4488" s="3" t="str">
        <f>Raw_Data!G4488</f>
        <v>North America</v>
      </c>
      <c r="H4488" s="3" t="str">
        <f>Raw_Data!H4488</f>
        <v>Desktop</v>
      </c>
      <c r="I4488" s="3">
        <f>Raw_Data!I4488</f>
        <v>13.99</v>
      </c>
      <c r="J4488" s="3">
        <f>Raw_Data!J4488</f>
        <v>0</v>
      </c>
      <c r="K4488" s="3" t="str">
        <f>Raw_Data!K4488</f>
        <v>Debit Card</v>
      </c>
      <c r="L4488" s="3">
        <f>Raw_Data!L4488</f>
        <v>2</v>
      </c>
      <c r="M4488" s="3">
        <f>Raw_Data!M4488</f>
        <v>0.9</v>
      </c>
      <c r="N4488" s="3" t="str">
        <f>Raw_Data!N4488</f>
        <v>Drama</v>
      </c>
      <c r="O4488" s="3" t="str">
        <f t="shared" si="700"/>
        <v>45-54</v>
      </c>
      <c r="P4488" s="3" t="str">
        <f t="shared" si="701"/>
        <v>&lt;10h</v>
      </c>
      <c r="Q4488" s="3" t="str">
        <f t="shared" si="702"/>
        <v>8-21d</v>
      </c>
      <c r="R4488" s="3" t="str">
        <f t="shared" si="703"/>
        <v>Medium</v>
      </c>
      <c r="S4488" s="3" t="str">
        <f t="shared" si="704"/>
        <v>Mid</v>
      </c>
      <c r="T4488" s="3" t="str">
        <f t="shared" si="705"/>
        <v>Active</v>
      </c>
      <c r="U4488" s="4">
        <f>1/(1+EXP(-(Predictive_Model!$B$5+((B4488-Predictive_Model!$B$20)/Predictive_Model!$C$20)*Predictive_Model!$D$20+((E4488-Predictive_Model!$B$21)/Predictive_Model!$C$21)*Predictive_Model!$D$21+((F4488-Predictive_Model!$B$22)/Predictive_Model!$C$22)*Predictive_Model!$D$22+((I4488-Predictive_Model!$B$23)/Predictive_Model!$C$23)*Predictive_Model!$D$23+((L4488-Predictive_Model!$B$24)/Predictive_Model!$C$24)*Predictive_Model!$D$24+((M4488-Predictive_Model!$B$25)/Predictive_Model!$C$25)*Predictive_Model!$D$25+IF(C4488="Male",Predictive_Model!$D$31,IF(C4488="Other",Predictive_Model!$D$32,0))+IF(D4488="Premium",Predictive_Model!$D$34,IF(D4488="Standard",Predictive_Model!$D$35,0))+IF(G4488="Asia",Predictive_Model!$D$37,IF(G4488="Europe",Predictive_Model!$D$38,IF(G4488="North America",Predictive_Model!$D$39,IF(G4488="Oceania",Predictive_Model!$D$40,IF(G4488="South America",Predictive_Model!$D$41,0)))))+IF(H4488="Laptop",Predictive_Model!$D$43,IF(H4488="Mobile",Predictive_Model!$D$44,IF(H4488="TV",Predictive_Model!$D$45,IF(H4488="Tablet",Predictive_Model!$D$46,0))))+IF(K4488="Crypto",Predictive_Model!$D$48,IF(K4488="Debit Card",Predictive_Model!$D$49,IF(K4488="Gift Card",Predictive_Model!$D$50,IF(K4488="PayPal",Predictive_Model!$D$51,0))))+IF(N4488="Comedy",Predictive_Model!$D$53,IF(N4488="Documentary",Predictive_Model!$D$54,IF(N4488="Drama",Predictive_Model!$D$55,IF(N4488="Horror",Predictive_Model!$D$56,IF(N4488="Romance",Predictive_Model!$D$57,IF(N4488="Sci-Fi",Predictive_Model!$D$58,0)))))))))</f>
        <v>0.28755933154714797</v>
      </c>
      <c r="V4488" s="3" t="str">
        <f t="shared" si="706"/>
        <v>Medium</v>
      </c>
      <c r="W4488" s="6">
        <f t="shared" si="707"/>
        <v>4.0229550483445999</v>
      </c>
      <c r="X4488" s="3" t="str">
        <f t="shared" si="708"/>
        <v>Monitor</v>
      </c>
      <c r="Y4488" s="3" t="str">
        <f t="shared" si="709"/>
        <v>OK</v>
      </c>
    </row>
    <row r="4489" spans="1:25" x14ac:dyDescent="0.25">
      <c r="A4489" s="3" t="str">
        <f>Raw_Data!A4489</f>
        <v>6a061a82-97b7-4d14-b9ae-e7df764684b1</v>
      </c>
      <c r="B4489" s="3">
        <f>Raw_Data!B4489</f>
        <v>62</v>
      </c>
      <c r="C4489" s="3" t="str">
        <f>Raw_Data!C4489</f>
        <v>Other</v>
      </c>
      <c r="D4489" s="3" t="str">
        <f>Raw_Data!D4489</f>
        <v>Premium</v>
      </c>
      <c r="E4489" s="3">
        <f>Raw_Data!E4489</f>
        <v>4.03</v>
      </c>
      <c r="F4489" s="3">
        <f>Raw_Data!F4489</f>
        <v>50</v>
      </c>
      <c r="G4489" s="3" t="str">
        <f>Raw_Data!G4489</f>
        <v>Europe</v>
      </c>
      <c r="H4489" s="3" t="str">
        <f>Raw_Data!H4489</f>
        <v>Mobile</v>
      </c>
      <c r="I4489" s="3">
        <f>Raw_Data!I4489</f>
        <v>17.989999999999998</v>
      </c>
      <c r="J4489" s="3">
        <f>Raw_Data!J4489</f>
        <v>1</v>
      </c>
      <c r="K4489" s="3" t="str">
        <f>Raw_Data!K4489</f>
        <v>Gift Card</v>
      </c>
      <c r="L4489" s="3">
        <f>Raw_Data!L4489</f>
        <v>4</v>
      </c>
      <c r="M4489" s="3">
        <f>Raw_Data!M4489</f>
        <v>0.08</v>
      </c>
      <c r="N4489" s="3" t="str">
        <f>Raw_Data!N4489</f>
        <v>Horror</v>
      </c>
      <c r="O4489" s="3" t="str">
        <f t="shared" si="700"/>
        <v>55-70</v>
      </c>
      <c r="P4489" s="3" t="str">
        <f t="shared" si="701"/>
        <v>&lt;10h</v>
      </c>
      <c r="Q4489" s="3" t="str">
        <f t="shared" si="702"/>
        <v>46-60d</v>
      </c>
      <c r="R4489" s="3" t="str">
        <f t="shared" si="703"/>
        <v>Low</v>
      </c>
      <c r="S4489" s="3" t="str">
        <f t="shared" si="704"/>
        <v>High</v>
      </c>
      <c r="T4489" s="3" t="str">
        <f t="shared" si="705"/>
        <v>Churned</v>
      </c>
      <c r="U4489" s="4">
        <f>1/(1+EXP(-(Predictive_Model!$B$5+((B4489-Predictive_Model!$B$20)/Predictive_Model!$C$20)*Predictive_Model!$D$20+((E4489-Predictive_Model!$B$21)/Predictive_Model!$C$21)*Predictive_Model!$D$21+((F4489-Predictive_Model!$B$22)/Predictive_Model!$C$22)*Predictive_Model!$D$22+((I4489-Predictive_Model!$B$23)/Predictive_Model!$C$23)*Predictive_Model!$D$23+((L4489-Predictive_Model!$B$24)/Predictive_Model!$C$24)*Predictive_Model!$D$24+((M4489-Predictive_Model!$B$25)/Predictive_Model!$C$25)*Predictive_Model!$D$25+IF(C4489="Male",Predictive_Model!$D$31,IF(C4489="Other",Predictive_Model!$D$32,0))+IF(D4489="Premium",Predictive_Model!$D$34,IF(D4489="Standard",Predictive_Model!$D$35,0))+IF(G4489="Asia",Predictive_Model!$D$37,IF(G4489="Europe",Predictive_Model!$D$38,IF(G4489="North America",Predictive_Model!$D$39,IF(G4489="Oceania",Predictive_Model!$D$40,IF(G4489="South America",Predictive_Model!$D$41,0)))))+IF(H4489="Laptop",Predictive_Model!$D$43,IF(H4489="Mobile",Predictive_Model!$D$44,IF(H4489="TV",Predictive_Model!$D$45,IF(H4489="Tablet",Predictive_Model!$D$46,0))))+IF(K4489="Crypto",Predictive_Model!$D$48,IF(K4489="Debit Card",Predictive_Model!$D$49,IF(K4489="Gift Card",Predictive_Model!$D$50,IF(K4489="PayPal",Predictive_Model!$D$51,0))))+IF(N4489="Comedy",Predictive_Model!$D$53,IF(N4489="Documentary",Predictive_Model!$D$54,IF(N4489="Drama",Predictive_Model!$D$55,IF(N4489="Horror",Predictive_Model!$D$56,IF(N4489="Romance",Predictive_Model!$D$57,IF(N4489="Sci-Fi",Predictive_Model!$D$58,0)))))))))</f>
        <v>0.99848095269034087</v>
      </c>
      <c r="V4489" s="3" t="str">
        <f t="shared" si="706"/>
        <v>Critical</v>
      </c>
      <c r="W4489" s="6">
        <f t="shared" si="707"/>
        <v>17.989999999999998</v>
      </c>
      <c r="X4489" s="3" t="str">
        <f t="shared" si="708"/>
        <v>Priority 1</v>
      </c>
      <c r="Y4489" s="3" t="str">
        <f t="shared" si="709"/>
        <v>OK</v>
      </c>
    </row>
    <row r="4490" spans="1:25" x14ac:dyDescent="0.25">
      <c r="A4490" s="3" t="str">
        <f>Raw_Data!A4490</f>
        <v>b5e00f1f-9d09-4429-889f-ade90e1b3cee</v>
      </c>
      <c r="B4490" s="3">
        <f>Raw_Data!B4490</f>
        <v>51</v>
      </c>
      <c r="C4490" s="3" t="str">
        <f>Raw_Data!C4490</f>
        <v>Other</v>
      </c>
      <c r="D4490" s="3" t="str">
        <f>Raw_Data!D4490</f>
        <v>Premium</v>
      </c>
      <c r="E4490" s="3">
        <f>Raw_Data!E4490</f>
        <v>1.67</v>
      </c>
      <c r="F4490" s="3">
        <f>Raw_Data!F4490</f>
        <v>28</v>
      </c>
      <c r="G4490" s="3" t="str">
        <f>Raw_Data!G4490</f>
        <v>Africa</v>
      </c>
      <c r="H4490" s="3" t="str">
        <f>Raw_Data!H4490</f>
        <v>Tablet</v>
      </c>
      <c r="I4490" s="3">
        <f>Raw_Data!I4490</f>
        <v>17.989999999999998</v>
      </c>
      <c r="J4490" s="3">
        <f>Raw_Data!J4490</f>
        <v>1</v>
      </c>
      <c r="K4490" s="3" t="str">
        <f>Raw_Data!K4490</f>
        <v>Crypto</v>
      </c>
      <c r="L4490" s="3">
        <f>Raw_Data!L4490</f>
        <v>4</v>
      </c>
      <c r="M4490" s="3">
        <f>Raw_Data!M4490</f>
        <v>0.06</v>
      </c>
      <c r="N4490" s="3" t="str">
        <f>Raw_Data!N4490</f>
        <v>Action</v>
      </c>
      <c r="O4490" s="3" t="str">
        <f t="shared" si="700"/>
        <v>45-54</v>
      </c>
      <c r="P4490" s="3" t="str">
        <f t="shared" si="701"/>
        <v>&lt;10h</v>
      </c>
      <c r="Q4490" s="3" t="str">
        <f t="shared" si="702"/>
        <v>22-45d</v>
      </c>
      <c r="R4490" s="3" t="str">
        <f t="shared" si="703"/>
        <v>Medium</v>
      </c>
      <c r="S4490" s="3" t="str">
        <f t="shared" si="704"/>
        <v>High</v>
      </c>
      <c r="T4490" s="3" t="str">
        <f t="shared" si="705"/>
        <v>Churned</v>
      </c>
      <c r="U4490" s="4">
        <f>1/(1+EXP(-(Predictive_Model!$B$5+((B4490-Predictive_Model!$B$20)/Predictive_Model!$C$20)*Predictive_Model!$D$20+((E4490-Predictive_Model!$B$21)/Predictive_Model!$C$21)*Predictive_Model!$D$21+((F4490-Predictive_Model!$B$22)/Predictive_Model!$C$22)*Predictive_Model!$D$22+((I4490-Predictive_Model!$B$23)/Predictive_Model!$C$23)*Predictive_Model!$D$23+((L4490-Predictive_Model!$B$24)/Predictive_Model!$C$24)*Predictive_Model!$D$24+((M4490-Predictive_Model!$B$25)/Predictive_Model!$C$25)*Predictive_Model!$D$25+IF(C4490="Male",Predictive_Model!$D$31,IF(C4490="Other",Predictive_Model!$D$32,0))+IF(D4490="Premium",Predictive_Model!$D$34,IF(D4490="Standard",Predictive_Model!$D$35,0))+IF(G4490="Asia",Predictive_Model!$D$37,IF(G4490="Europe",Predictive_Model!$D$38,IF(G4490="North America",Predictive_Model!$D$39,IF(G4490="Oceania",Predictive_Model!$D$40,IF(G4490="South America",Predictive_Model!$D$41,0)))))+IF(H4490="Laptop",Predictive_Model!$D$43,IF(H4490="Mobile",Predictive_Model!$D$44,IF(H4490="TV",Predictive_Model!$D$45,IF(H4490="Tablet",Predictive_Model!$D$46,0))))+IF(K4490="Crypto",Predictive_Model!$D$48,IF(K4490="Debit Card",Predictive_Model!$D$49,IF(K4490="Gift Card",Predictive_Model!$D$50,IF(K4490="PayPal",Predictive_Model!$D$51,0))))+IF(N4490="Comedy",Predictive_Model!$D$53,IF(N4490="Documentary",Predictive_Model!$D$54,IF(N4490="Drama",Predictive_Model!$D$55,IF(N4490="Horror",Predictive_Model!$D$56,IF(N4490="Romance",Predictive_Model!$D$57,IF(N4490="Sci-Fi",Predictive_Model!$D$58,0)))))))))</f>
        <v>0.97739543688890806</v>
      </c>
      <c r="V4490" s="3" t="str">
        <f t="shared" si="706"/>
        <v>Critical</v>
      </c>
      <c r="W4490" s="6">
        <f t="shared" si="707"/>
        <v>17.989999999999998</v>
      </c>
      <c r="X4490" s="3" t="str">
        <f t="shared" si="708"/>
        <v>Priority 1</v>
      </c>
      <c r="Y4490" s="3" t="str">
        <f t="shared" si="709"/>
        <v>OK</v>
      </c>
    </row>
    <row r="4491" spans="1:25" x14ac:dyDescent="0.25">
      <c r="A4491" s="3" t="str">
        <f>Raw_Data!A4491</f>
        <v>90826a68-bc7f-4a10-aa24-989fad597c30</v>
      </c>
      <c r="B4491" s="3">
        <f>Raw_Data!B4491</f>
        <v>27</v>
      </c>
      <c r="C4491" s="3" t="str">
        <f>Raw_Data!C4491</f>
        <v>Other</v>
      </c>
      <c r="D4491" s="3" t="str">
        <f>Raw_Data!D4491</f>
        <v>Basic</v>
      </c>
      <c r="E4491" s="3">
        <f>Raw_Data!E4491</f>
        <v>12.8</v>
      </c>
      <c r="F4491" s="3">
        <f>Raw_Data!F4491</f>
        <v>43</v>
      </c>
      <c r="G4491" s="3" t="str">
        <f>Raw_Data!G4491</f>
        <v>North America</v>
      </c>
      <c r="H4491" s="3" t="str">
        <f>Raw_Data!H4491</f>
        <v>TV</v>
      </c>
      <c r="I4491" s="3">
        <f>Raw_Data!I4491</f>
        <v>8.99</v>
      </c>
      <c r="J4491" s="3">
        <f>Raw_Data!J4491</f>
        <v>1</v>
      </c>
      <c r="K4491" s="3" t="str">
        <f>Raw_Data!K4491</f>
        <v>Debit Card</v>
      </c>
      <c r="L4491" s="3">
        <f>Raw_Data!L4491</f>
        <v>2</v>
      </c>
      <c r="M4491" s="3">
        <f>Raw_Data!M4491</f>
        <v>0.28999999999999998</v>
      </c>
      <c r="N4491" s="3" t="str">
        <f>Raw_Data!N4491</f>
        <v>Horror</v>
      </c>
      <c r="O4491" s="3" t="str">
        <f t="shared" si="700"/>
        <v>25-34</v>
      </c>
      <c r="P4491" s="3" t="str">
        <f t="shared" si="701"/>
        <v>10-24h</v>
      </c>
      <c r="Q4491" s="3" t="str">
        <f t="shared" si="702"/>
        <v>22-45d</v>
      </c>
      <c r="R4491" s="3" t="str">
        <f t="shared" si="703"/>
        <v>Medium</v>
      </c>
      <c r="S4491" s="3" t="str">
        <f t="shared" si="704"/>
        <v>Low</v>
      </c>
      <c r="T4491" s="3" t="str">
        <f t="shared" si="705"/>
        <v>Churned</v>
      </c>
      <c r="U4491" s="4">
        <f>1/(1+EXP(-(Predictive_Model!$B$5+((B4491-Predictive_Model!$B$20)/Predictive_Model!$C$20)*Predictive_Model!$D$20+((E4491-Predictive_Model!$B$21)/Predictive_Model!$C$21)*Predictive_Model!$D$21+((F4491-Predictive_Model!$B$22)/Predictive_Model!$C$22)*Predictive_Model!$D$22+((I4491-Predictive_Model!$B$23)/Predictive_Model!$C$23)*Predictive_Model!$D$23+((L4491-Predictive_Model!$B$24)/Predictive_Model!$C$24)*Predictive_Model!$D$24+((M4491-Predictive_Model!$B$25)/Predictive_Model!$C$25)*Predictive_Model!$D$25+IF(C4491="Male",Predictive_Model!$D$31,IF(C4491="Other",Predictive_Model!$D$32,0))+IF(D4491="Premium",Predictive_Model!$D$34,IF(D4491="Standard",Predictive_Model!$D$35,0))+IF(G4491="Asia",Predictive_Model!$D$37,IF(G4491="Europe",Predictive_Model!$D$38,IF(G4491="North America",Predictive_Model!$D$39,IF(G4491="Oceania",Predictive_Model!$D$40,IF(G4491="South America",Predictive_Model!$D$41,0)))))+IF(H4491="Laptop",Predictive_Model!$D$43,IF(H4491="Mobile",Predictive_Model!$D$44,IF(H4491="TV",Predictive_Model!$D$45,IF(H4491="Tablet",Predictive_Model!$D$46,0))))+IF(K4491="Crypto",Predictive_Model!$D$48,IF(K4491="Debit Card",Predictive_Model!$D$49,IF(K4491="Gift Card",Predictive_Model!$D$50,IF(K4491="PayPal",Predictive_Model!$D$51,0))))+IF(N4491="Comedy",Predictive_Model!$D$53,IF(N4491="Documentary",Predictive_Model!$D$54,IF(N4491="Drama",Predictive_Model!$D$55,IF(N4491="Horror",Predictive_Model!$D$56,IF(N4491="Romance",Predictive_Model!$D$57,IF(N4491="Sci-Fi",Predictive_Model!$D$58,0)))))))))</f>
        <v>0.98916943047787054</v>
      </c>
      <c r="V4491" s="3" t="str">
        <f t="shared" si="706"/>
        <v>Critical</v>
      </c>
      <c r="W4491" s="6">
        <f t="shared" si="707"/>
        <v>8.99</v>
      </c>
      <c r="X4491" s="3" t="str">
        <f t="shared" si="708"/>
        <v>Priority 2</v>
      </c>
      <c r="Y4491" s="3" t="str">
        <f t="shared" si="709"/>
        <v>OK</v>
      </c>
    </row>
    <row r="4492" spans="1:25" x14ac:dyDescent="0.25">
      <c r="A4492" s="3" t="str">
        <f>Raw_Data!A4492</f>
        <v>81eb7012-12b8-43df-854b-711a40561be0</v>
      </c>
      <c r="B4492" s="3">
        <f>Raw_Data!B4492</f>
        <v>63</v>
      </c>
      <c r="C4492" s="3" t="str">
        <f>Raw_Data!C4492</f>
        <v>Other</v>
      </c>
      <c r="D4492" s="3" t="str">
        <f>Raw_Data!D4492</f>
        <v>Standard</v>
      </c>
      <c r="E4492" s="3">
        <f>Raw_Data!E4492</f>
        <v>17.510000000000002</v>
      </c>
      <c r="F4492" s="3">
        <f>Raw_Data!F4492</f>
        <v>12</v>
      </c>
      <c r="G4492" s="3" t="str">
        <f>Raw_Data!G4492</f>
        <v>South America</v>
      </c>
      <c r="H4492" s="3" t="str">
        <f>Raw_Data!H4492</f>
        <v>Tablet</v>
      </c>
      <c r="I4492" s="3">
        <f>Raw_Data!I4492</f>
        <v>13.99</v>
      </c>
      <c r="J4492" s="3">
        <f>Raw_Data!J4492</f>
        <v>0</v>
      </c>
      <c r="K4492" s="3" t="str">
        <f>Raw_Data!K4492</f>
        <v>PayPal</v>
      </c>
      <c r="L4492" s="3">
        <f>Raw_Data!L4492</f>
        <v>1</v>
      </c>
      <c r="M4492" s="3">
        <f>Raw_Data!M4492</f>
        <v>1.35</v>
      </c>
      <c r="N4492" s="3" t="str">
        <f>Raw_Data!N4492</f>
        <v>Romance</v>
      </c>
      <c r="O4492" s="3" t="str">
        <f t="shared" si="700"/>
        <v>55-70</v>
      </c>
      <c r="P4492" s="3" t="str">
        <f t="shared" si="701"/>
        <v>10-24h</v>
      </c>
      <c r="Q4492" s="3" t="str">
        <f t="shared" si="702"/>
        <v>8-21d</v>
      </c>
      <c r="R4492" s="3" t="str">
        <f t="shared" si="703"/>
        <v>Medium</v>
      </c>
      <c r="S4492" s="3" t="str">
        <f t="shared" si="704"/>
        <v>Mid</v>
      </c>
      <c r="T4492" s="3" t="str">
        <f t="shared" si="705"/>
        <v>Active</v>
      </c>
      <c r="U4492" s="4">
        <f>1/(1+EXP(-(Predictive_Model!$B$5+((B4492-Predictive_Model!$B$20)/Predictive_Model!$C$20)*Predictive_Model!$D$20+((E4492-Predictive_Model!$B$21)/Predictive_Model!$C$21)*Predictive_Model!$D$21+((F4492-Predictive_Model!$B$22)/Predictive_Model!$C$22)*Predictive_Model!$D$22+((I4492-Predictive_Model!$B$23)/Predictive_Model!$C$23)*Predictive_Model!$D$23+((L4492-Predictive_Model!$B$24)/Predictive_Model!$C$24)*Predictive_Model!$D$24+((M4492-Predictive_Model!$B$25)/Predictive_Model!$C$25)*Predictive_Model!$D$25+IF(C4492="Male",Predictive_Model!$D$31,IF(C4492="Other",Predictive_Model!$D$32,0))+IF(D4492="Premium",Predictive_Model!$D$34,IF(D4492="Standard",Predictive_Model!$D$35,0))+IF(G4492="Asia",Predictive_Model!$D$37,IF(G4492="Europe",Predictive_Model!$D$38,IF(G4492="North America",Predictive_Model!$D$39,IF(G4492="Oceania",Predictive_Model!$D$40,IF(G4492="South America",Predictive_Model!$D$41,0)))))+IF(H4492="Laptop",Predictive_Model!$D$43,IF(H4492="Mobile",Predictive_Model!$D$44,IF(H4492="TV",Predictive_Model!$D$45,IF(H4492="Tablet",Predictive_Model!$D$46,0))))+IF(K4492="Crypto",Predictive_Model!$D$48,IF(K4492="Debit Card",Predictive_Model!$D$49,IF(K4492="Gift Card",Predictive_Model!$D$50,IF(K4492="PayPal",Predictive_Model!$D$51,0))))+IF(N4492="Comedy",Predictive_Model!$D$53,IF(N4492="Documentary",Predictive_Model!$D$54,IF(N4492="Drama",Predictive_Model!$D$55,IF(N4492="Horror",Predictive_Model!$D$56,IF(N4492="Romance",Predictive_Model!$D$57,IF(N4492="Sci-Fi",Predictive_Model!$D$58,0)))))))))</f>
        <v>0.1913218780080552</v>
      </c>
      <c r="V4492" s="3" t="str">
        <f t="shared" si="706"/>
        <v>Low</v>
      </c>
      <c r="W4492" s="6">
        <f t="shared" si="707"/>
        <v>2.6765930733326924</v>
      </c>
      <c r="X4492" s="3" t="str">
        <f t="shared" si="708"/>
        <v>Monitor</v>
      </c>
      <c r="Y4492" s="3" t="str">
        <f t="shared" si="709"/>
        <v>OK</v>
      </c>
    </row>
    <row r="4493" spans="1:25" x14ac:dyDescent="0.25">
      <c r="A4493" s="3" t="str">
        <f>Raw_Data!A4493</f>
        <v>d1b705c9-acf8-4f48-bd4b-c0fc00234b0f</v>
      </c>
      <c r="B4493" s="3">
        <f>Raw_Data!B4493</f>
        <v>56</v>
      </c>
      <c r="C4493" s="3" t="str">
        <f>Raw_Data!C4493</f>
        <v>Other</v>
      </c>
      <c r="D4493" s="3" t="str">
        <f>Raw_Data!D4493</f>
        <v>Premium</v>
      </c>
      <c r="E4493" s="3">
        <f>Raw_Data!E4493</f>
        <v>45.06</v>
      </c>
      <c r="F4493" s="3">
        <f>Raw_Data!F4493</f>
        <v>6</v>
      </c>
      <c r="G4493" s="3" t="str">
        <f>Raw_Data!G4493</f>
        <v>Africa</v>
      </c>
      <c r="H4493" s="3" t="str">
        <f>Raw_Data!H4493</f>
        <v>Mobile</v>
      </c>
      <c r="I4493" s="3">
        <f>Raw_Data!I4493</f>
        <v>17.989999999999998</v>
      </c>
      <c r="J4493" s="3">
        <f>Raw_Data!J4493</f>
        <v>0</v>
      </c>
      <c r="K4493" s="3" t="str">
        <f>Raw_Data!K4493</f>
        <v>Gift Card</v>
      </c>
      <c r="L4493" s="3">
        <f>Raw_Data!L4493</f>
        <v>5</v>
      </c>
      <c r="M4493" s="3">
        <f>Raw_Data!M4493</f>
        <v>6.44</v>
      </c>
      <c r="N4493" s="3" t="str">
        <f>Raw_Data!N4493</f>
        <v>Action</v>
      </c>
      <c r="O4493" s="3" t="str">
        <f t="shared" si="700"/>
        <v>55-70</v>
      </c>
      <c r="P4493" s="3" t="str">
        <f t="shared" si="701"/>
        <v>25-49h</v>
      </c>
      <c r="Q4493" s="3" t="str">
        <f t="shared" si="702"/>
        <v>0-7d</v>
      </c>
      <c r="R4493" s="3" t="str">
        <f t="shared" si="703"/>
        <v>High</v>
      </c>
      <c r="S4493" s="3" t="str">
        <f t="shared" si="704"/>
        <v>High</v>
      </c>
      <c r="T4493" s="3" t="str">
        <f t="shared" si="705"/>
        <v>Active</v>
      </c>
      <c r="U4493" s="4">
        <f>1/(1+EXP(-(Predictive_Model!$B$5+((B4493-Predictive_Model!$B$20)/Predictive_Model!$C$20)*Predictive_Model!$D$20+((E4493-Predictive_Model!$B$21)/Predictive_Model!$C$21)*Predictive_Model!$D$21+((F4493-Predictive_Model!$B$22)/Predictive_Model!$C$22)*Predictive_Model!$D$22+((I4493-Predictive_Model!$B$23)/Predictive_Model!$C$23)*Predictive_Model!$D$23+((L4493-Predictive_Model!$B$24)/Predictive_Model!$C$24)*Predictive_Model!$D$24+((M4493-Predictive_Model!$B$25)/Predictive_Model!$C$25)*Predictive_Model!$D$25+IF(C4493="Male",Predictive_Model!$D$31,IF(C4493="Other",Predictive_Model!$D$32,0))+IF(D4493="Premium",Predictive_Model!$D$34,IF(D4493="Standard",Predictive_Model!$D$35,0))+IF(G4493="Asia",Predictive_Model!$D$37,IF(G4493="Europe",Predictive_Model!$D$38,IF(G4493="North America",Predictive_Model!$D$39,IF(G4493="Oceania",Predictive_Model!$D$40,IF(G4493="South America",Predictive_Model!$D$41,0)))))+IF(H4493="Laptop",Predictive_Model!$D$43,IF(H4493="Mobile",Predictive_Model!$D$44,IF(H4493="TV",Predictive_Model!$D$45,IF(H4493="Tablet",Predictive_Model!$D$46,0))))+IF(K4493="Crypto",Predictive_Model!$D$48,IF(K4493="Debit Card",Predictive_Model!$D$49,IF(K4493="Gift Card",Predictive_Model!$D$50,IF(K4493="PayPal",Predictive_Model!$D$51,0))))+IF(N4493="Comedy",Predictive_Model!$D$53,IF(N4493="Documentary",Predictive_Model!$D$54,IF(N4493="Drama",Predictive_Model!$D$55,IF(N4493="Horror",Predictive_Model!$D$56,IF(N4493="Romance",Predictive_Model!$D$57,IF(N4493="Sci-Fi",Predictive_Model!$D$58,0)))))))))</f>
        <v>4.1631179447144479E-11</v>
      </c>
      <c r="V4493" s="3" t="str">
        <f t="shared" si="706"/>
        <v>Low</v>
      </c>
      <c r="W4493" s="6">
        <f t="shared" si="707"/>
        <v>7.4894491825412913E-10</v>
      </c>
      <c r="X4493" s="3" t="str">
        <f t="shared" si="708"/>
        <v>Monitor</v>
      </c>
      <c r="Y4493" s="3" t="str">
        <f t="shared" si="709"/>
        <v>OK</v>
      </c>
    </row>
    <row r="4494" spans="1:25" x14ac:dyDescent="0.25">
      <c r="A4494" s="3" t="str">
        <f>Raw_Data!A4494</f>
        <v>7cf05bfb-74e6-4c8e-a949-8c4193d254d6</v>
      </c>
      <c r="B4494" s="3">
        <f>Raw_Data!B4494</f>
        <v>56</v>
      </c>
      <c r="C4494" s="3" t="str">
        <f>Raw_Data!C4494</f>
        <v>Other</v>
      </c>
      <c r="D4494" s="3" t="str">
        <f>Raw_Data!D4494</f>
        <v>Standard</v>
      </c>
      <c r="E4494" s="3">
        <f>Raw_Data!E4494</f>
        <v>21.77</v>
      </c>
      <c r="F4494" s="3">
        <f>Raw_Data!F4494</f>
        <v>51</v>
      </c>
      <c r="G4494" s="3" t="str">
        <f>Raw_Data!G4494</f>
        <v>Asia</v>
      </c>
      <c r="H4494" s="3" t="str">
        <f>Raw_Data!H4494</f>
        <v>TV</v>
      </c>
      <c r="I4494" s="3">
        <f>Raw_Data!I4494</f>
        <v>13.99</v>
      </c>
      <c r="J4494" s="3">
        <f>Raw_Data!J4494</f>
        <v>0</v>
      </c>
      <c r="K4494" s="3" t="str">
        <f>Raw_Data!K4494</f>
        <v>Credit Card</v>
      </c>
      <c r="L4494" s="3">
        <f>Raw_Data!L4494</f>
        <v>2</v>
      </c>
      <c r="M4494" s="3">
        <f>Raw_Data!M4494</f>
        <v>0.42</v>
      </c>
      <c r="N4494" s="3" t="str">
        <f>Raw_Data!N4494</f>
        <v>Drama</v>
      </c>
      <c r="O4494" s="3" t="str">
        <f t="shared" si="700"/>
        <v>55-70</v>
      </c>
      <c r="P4494" s="3" t="str">
        <f t="shared" si="701"/>
        <v>10-24h</v>
      </c>
      <c r="Q4494" s="3" t="str">
        <f t="shared" si="702"/>
        <v>46-60d</v>
      </c>
      <c r="R4494" s="3" t="str">
        <f t="shared" si="703"/>
        <v>Medium</v>
      </c>
      <c r="S4494" s="3" t="str">
        <f t="shared" si="704"/>
        <v>Mid</v>
      </c>
      <c r="T4494" s="3" t="str">
        <f t="shared" si="705"/>
        <v>Active</v>
      </c>
      <c r="U4494" s="4">
        <f>1/(1+EXP(-(Predictive_Model!$B$5+((B4494-Predictive_Model!$B$20)/Predictive_Model!$C$20)*Predictive_Model!$D$20+((E4494-Predictive_Model!$B$21)/Predictive_Model!$C$21)*Predictive_Model!$D$21+((F4494-Predictive_Model!$B$22)/Predictive_Model!$C$22)*Predictive_Model!$D$22+((I4494-Predictive_Model!$B$23)/Predictive_Model!$C$23)*Predictive_Model!$D$23+((L4494-Predictive_Model!$B$24)/Predictive_Model!$C$24)*Predictive_Model!$D$24+((M4494-Predictive_Model!$B$25)/Predictive_Model!$C$25)*Predictive_Model!$D$25+IF(C4494="Male",Predictive_Model!$D$31,IF(C4494="Other",Predictive_Model!$D$32,0))+IF(D4494="Premium",Predictive_Model!$D$34,IF(D4494="Standard",Predictive_Model!$D$35,0))+IF(G4494="Asia",Predictive_Model!$D$37,IF(G4494="Europe",Predictive_Model!$D$38,IF(G4494="North America",Predictive_Model!$D$39,IF(G4494="Oceania",Predictive_Model!$D$40,IF(G4494="South America",Predictive_Model!$D$41,0)))))+IF(H4494="Laptop",Predictive_Model!$D$43,IF(H4494="Mobile",Predictive_Model!$D$44,IF(H4494="TV",Predictive_Model!$D$45,IF(H4494="Tablet",Predictive_Model!$D$46,0))))+IF(K4494="Crypto",Predictive_Model!$D$48,IF(K4494="Debit Card",Predictive_Model!$D$49,IF(K4494="Gift Card",Predictive_Model!$D$50,IF(K4494="PayPal",Predictive_Model!$D$51,0))))+IF(N4494="Comedy",Predictive_Model!$D$53,IF(N4494="Documentary",Predictive_Model!$D$54,IF(N4494="Drama",Predictive_Model!$D$55,IF(N4494="Horror",Predictive_Model!$D$56,IF(N4494="Romance",Predictive_Model!$D$57,IF(N4494="Sci-Fi",Predictive_Model!$D$58,0)))))))))</f>
        <v>0.80362582068126909</v>
      </c>
      <c r="V4494" s="3" t="str">
        <f t="shared" si="706"/>
        <v>Critical</v>
      </c>
      <c r="W4494" s="6">
        <f t="shared" si="707"/>
        <v>11.242725231330954</v>
      </c>
      <c r="X4494" s="3" t="str">
        <f t="shared" si="708"/>
        <v>Priority 2</v>
      </c>
      <c r="Y4494" s="3" t="str">
        <f t="shared" si="709"/>
        <v>OK</v>
      </c>
    </row>
    <row r="4495" spans="1:25" x14ac:dyDescent="0.25">
      <c r="A4495" s="3" t="str">
        <f>Raw_Data!A4495</f>
        <v>d9900693-90bf-43ce-953f-8d1888e0bb1b</v>
      </c>
      <c r="B4495" s="3">
        <f>Raw_Data!B4495</f>
        <v>57</v>
      </c>
      <c r="C4495" s="3" t="str">
        <f>Raw_Data!C4495</f>
        <v>Male</v>
      </c>
      <c r="D4495" s="3" t="str">
        <f>Raw_Data!D4495</f>
        <v>Premium</v>
      </c>
      <c r="E4495" s="3">
        <f>Raw_Data!E4495</f>
        <v>12.13</v>
      </c>
      <c r="F4495" s="3">
        <f>Raw_Data!F4495</f>
        <v>24</v>
      </c>
      <c r="G4495" s="3" t="str">
        <f>Raw_Data!G4495</f>
        <v>Africa</v>
      </c>
      <c r="H4495" s="3" t="str">
        <f>Raw_Data!H4495</f>
        <v>Laptop</v>
      </c>
      <c r="I4495" s="3">
        <f>Raw_Data!I4495</f>
        <v>17.989999999999998</v>
      </c>
      <c r="J4495" s="3">
        <f>Raw_Data!J4495</f>
        <v>0</v>
      </c>
      <c r="K4495" s="3" t="str">
        <f>Raw_Data!K4495</f>
        <v>Crypto</v>
      </c>
      <c r="L4495" s="3">
        <f>Raw_Data!L4495</f>
        <v>1</v>
      </c>
      <c r="M4495" s="3">
        <f>Raw_Data!M4495</f>
        <v>0.49</v>
      </c>
      <c r="N4495" s="3" t="str">
        <f>Raw_Data!N4495</f>
        <v>Romance</v>
      </c>
      <c r="O4495" s="3" t="str">
        <f t="shared" si="700"/>
        <v>55-70</v>
      </c>
      <c r="P4495" s="3" t="str">
        <f t="shared" si="701"/>
        <v>10-24h</v>
      </c>
      <c r="Q4495" s="3" t="str">
        <f t="shared" si="702"/>
        <v>22-45d</v>
      </c>
      <c r="R4495" s="3" t="str">
        <f t="shared" si="703"/>
        <v>Medium</v>
      </c>
      <c r="S4495" s="3" t="str">
        <f t="shared" si="704"/>
        <v>High</v>
      </c>
      <c r="T4495" s="3" t="str">
        <f t="shared" si="705"/>
        <v>Active</v>
      </c>
      <c r="U4495" s="4">
        <f>1/(1+EXP(-(Predictive_Model!$B$5+((B4495-Predictive_Model!$B$20)/Predictive_Model!$C$20)*Predictive_Model!$D$20+((E4495-Predictive_Model!$B$21)/Predictive_Model!$C$21)*Predictive_Model!$D$21+((F4495-Predictive_Model!$B$22)/Predictive_Model!$C$22)*Predictive_Model!$D$22+((I4495-Predictive_Model!$B$23)/Predictive_Model!$C$23)*Predictive_Model!$D$23+((L4495-Predictive_Model!$B$24)/Predictive_Model!$C$24)*Predictive_Model!$D$24+((M4495-Predictive_Model!$B$25)/Predictive_Model!$C$25)*Predictive_Model!$D$25+IF(C4495="Male",Predictive_Model!$D$31,IF(C4495="Other",Predictive_Model!$D$32,0))+IF(D4495="Premium",Predictive_Model!$D$34,IF(D4495="Standard",Predictive_Model!$D$35,0))+IF(G4495="Asia",Predictive_Model!$D$37,IF(G4495="Europe",Predictive_Model!$D$38,IF(G4495="North America",Predictive_Model!$D$39,IF(G4495="Oceania",Predictive_Model!$D$40,IF(G4495="South America",Predictive_Model!$D$41,0)))))+IF(H4495="Laptop",Predictive_Model!$D$43,IF(H4495="Mobile",Predictive_Model!$D$44,IF(H4495="TV",Predictive_Model!$D$45,IF(H4495="Tablet",Predictive_Model!$D$46,0))))+IF(K4495="Crypto",Predictive_Model!$D$48,IF(K4495="Debit Card",Predictive_Model!$D$49,IF(K4495="Gift Card",Predictive_Model!$D$50,IF(K4495="PayPal",Predictive_Model!$D$51,0))))+IF(N4495="Comedy",Predictive_Model!$D$53,IF(N4495="Documentary",Predictive_Model!$D$54,IF(N4495="Drama",Predictive_Model!$D$55,IF(N4495="Horror",Predictive_Model!$D$56,IF(N4495="Romance",Predictive_Model!$D$57,IF(N4495="Sci-Fi",Predictive_Model!$D$58,0)))))))))</f>
        <v>0.5184221856036193</v>
      </c>
      <c r="V4495" s="3" t="str">
        <f t="shared" si="706"/>
        <v>High</v>
      </c>
      <c r="W4495" s="6">
        <f t="shared" si="707"/>
        <v>9.3264151190091109</v>
      </c>
      <c r="X4495" s="3" t="str">
        <f t="shared" si="708"/>
        <v>Priority 2</v>
      </c>
      <c r="Y4495" s="3" t="str">
        <f t="shared" si="709"/>
        <v>OK</v>
      </c>
    </row>
    <row r="4496" spans="1:25" x14ac:dyDescent="0.25">
      <c r="A4496" s="3" t="str">
        <f>Raw_Data!A4496</f>
        <v>94226c99-e3c6-44a8-b8df-d66080b5bf30</v>
      </c>
      <c r="B4496" s="3">
        <f>Raw_Data!B4496</f>
        <v>64</v>
      </c>
      <c r="C4496" s="3" t="str">
        <f>Raw_Data!C4496</f>
        <v>Other</v>
      </c>
      <c r="D4496" s="3" t="str">
        <f>Raw_Data!D4496</f>
        <v>Standard</v>
      </c>
      <c r="E4496" s="3">
        <f>Raw_Data!E4496</f>
        <v>3.68</v>
      </c>
      <c r="F4496" s="3">
        <f>Raw_Data!F4496</f>
        <v>55</v>
      </c>
      <c r="G4496" s="3" t="str">
        <f>Raw_Data!G4496</f>
        <v>South America</v>
      </c>
      <c r="H4496" s="3" t="str">
        <f>Raw_Data!H4496</f>
        <v>Mobile</v>
      </c>
      <c r="I4496" s="3">
        <f>Raw_Data!I4496</f>
        <v>13.99</v>
      </c>
      <c r="J4496" s="3">
        <f>Raw_Data!J4496</f>
        <v>1</v>
      </c>
      <c r="K4496" s="3" t="str">
        <f>Raw_Data!K4496</f>
        <v>Crypto</v>
      </c>
      <c r="L4496" s="3">
        <f>Raw_Data!L4496</f>
        <v>5</v>
      </c>
      <c r="M4496" s="3">
        <f>Raw_Data!M4496</f>
        <v>7.0000000000000007E-2</v>
      </c>
      <c r="N4496" s="3" t="str">
        <f>Raw_Data!N4496</f>
        <v>Comedy</v>
      </c>
      <c r="O4496" s="3" t="str">
        <f t="shared" si="700"/>
        <v>55-70</v>
      </c>
      <c r="P4496" s="3" t="str">
        <f t="shared" si="701"/>
        <v>&lt;10h</v>
      </c>
      <c r="Q4496" s="3" t="str">
        <f t="shared" si="702"/>
        <v>46-60d</v>
      </c>
      <c r="R4496" s="3" t="str">
        <f t="shared" si="703"/>
        <v>Low</v>
      </c>
      <c r="S4496" s="3" t="str">
        <f t="shared" si="704"/>
        <v>Mid</v>
      </c>
      <c r="T4496" s="3" t="str">
        <f t="shared" si="705"/>
        <v>Churned</v>
      </c>
      <c r="U4496" s="4">
        <f>1/(1+EXP(-(Predictive_Model!$B$5+((B4496-Predictive_Model!$B$20)/Predictive_Model!$C$20)*Predictive_Model!$D$20+((E4496-Predictive_Model!$B$21)/Predictive_Model!$C$21)*Predictive_Model!$D$21+((F4496-Predictive_Model!$B$22)/Predictive_Model!$C$22)*Predictive_Model!$D$22+((I4496-Predictive_Model!$B$23)/Predictive_Model!$C$23)*Predictive_Model!$D$23+((L4496-Predictive_Model!$B$24)/Predictive_Model!$C$24)*Predictive_Model!$D$24+((M4496-Predictive_Model!$B$25)/Predictive_Model!$C$25)*Predictive_Model!$D$25+IF(C4496="Male",Predictive_Model!$D$31,IF(C4496="Other",Predictive_Model!$D$32,0))+IF(D4496="Premium",Predictive_Model!$D$34,IF(D4496="Standard",Predictive_Model!$D$35,0))+IF(G4496="Asia",Predictive_Model!$D$37,IF(G4496="Europe",Predictive_Model!$D$38,IF(G4496="North America",Predictive_Model!$D$39,IF(G4496="Oceania",Predictive_Model!$D$40,IF(G4496="South America",Predictive_Model!$D$41,0)))))+IF(H4496="Laptop",Predictive_Model!$D$43,IF(H4496="Mobile",Predictive_Model!$D$44,IF(H4496="TV",Predictive_Model!$D$45,IF(H4496="Tablet",Predictive_Model!$D$46,0))))+IF(K4496="Crypto",Predictive_Model!$D$48,IF(K4496="Debit Card",Predictive_Model!$D$49,IF(K4496="Gift Card",Predictive_Model!$D$50,IF(K4496="PayPal",Predictive_Model!$D$51,0))))+IF(N4496="Comedy",Predictive_Model!$D$53,IF(N4496="Documentary",Predictive_Model!$D$54,IF(N4496="Drama",Predictive_Model!$D$55,IF(N4496="Horror",Predictive_Model!$D$56,IF(N4496="Romance",Predictive_Model!$D$57,IF(N4496="Sci-Fi",Predictive_Model!$D$58,0)))))))))</f>
        <v>0.99964492216824152</v>
      </c>
      <c r="V4496" s="3" t="str">
        <f t="shared" si="706"/>
        <v>Critical</v>
      </c>
      <c r="W4496" s="6">
        <f t="shared" si="707"/>
        <v>13.99</v>
      </c>
      <c r="X4496" s="3" t="str">
        <f t="shared" si="708"/>
        <v>Priority 2</v>
      </c>
      <c r="Y4496" s="3" t="str">
        <f t="shared" si="709"/>
        <v>OK</v>
      </c>
    </row>
    <row r="4497" spans="1:25" x14ac:dyDescent="0.25">
      <c r="A4497" s="3" t="str">
        <f>Raw_Data!A4497</f>
        <v>a7723da8-3f8e-49df-b973-d9959d8bf844</v>
      </c>
      <c r="B4497" s="3">
        <f>Raw_Data!B4497</f>
        <v>50</v>
      </c>
      <c r="C4497" s="3" t="str">
        <f>Raw_Data!C4497</f>
        <v>Other</v>
      </c>
      <c r="D4497" s="3" t="str">
        <f>Raw_Data!D4497</f>
        <v>Premium</v>
      </c>
      <c r="E4497" s="3">
        <f>Raw_Data!E4497</f>
        <v>0.73</v>
      </c>
      <c r="F4497" s="3">
        <f>Raw_Data!F4497</f>
        <v>24</v>
      </c>
      <c r="G4497" s="3" t="str">
        <f>Raw_Data!G4497</f>
        <v>North America</v>
      </c>
      <c r="H4497" s="3" t="str">
        <f>Raw_Data!H4497</f>
        <v>Tablet</v>
      </c>
      <c r="I4497" s="3">
        <f>Raw_Data!I4497</f>
        <v>17.989999999999998</v>
      </c>
      <c r="J4497" s="3">
        <f>Raw_Data!J4497</f>
        <v>1</v>
      </c>
      <c r="K4497" s="3" t="str">
        <f>Raw_Data!K4497</f>
        <v>Crypto</v>
      </c>
      <c r="L4497" s="3">
        <f>Raw_Data!L4497</f>
        <v>2</v>
      </c>
      <c r="M4497" s="3">
        <f>Raw_Data!M4497</f>
        <v>0.03</v>
      </c>
      <c r="N4497" s="3" t="str">
        <f>Raw_Data!N4497</f>
        <v>Action</v>
      </c>
      <c r="O4497" s="3" t="str">
        <f t="shared" si="700"/>
        <v>45-54</v>
      </c>
      <c r="P4497" s="3" t="str">
        <f t="shared" si="701"/>
        <v>&lt;10h</v>
      </c>
      <c r="Q4497" s="3" t="str">
        <f t="shared" si="702"/>
        <v>22-45d</v>
      </c>
      <c r="R4497" s="3" t="str">
        <f t="shared" si="703"/>
        <v>Medium</v>
      </c>
      <c r="S4497" s="3" t="str">
        <f t="shared" si="704"/>
        <v>High</v>
      </c>
      <c r="T4497" s="3" t="str">
        <f t="shared" si="705"/>
        <v>Churned</v>
      </c>
      <c r="U4497" s="4">
        <f>1/(1+EXP(-(Predictive_Model!$B$5+((B4497-Predictive_Model!$B$20)/Predictive_Model!$C$20)*Predictive_Model!$D$20+((E4497-Predictive_Model!$B$21)/Predictive_Model!$C$21)*Predictive_Model!$D$21+((F4497-Predictive_Model!$B$22)/Predictive_Model!$C$22)*Predictive_Model!$D$22+((I4497-Predictive_Model!$B$23)/Predictive_Model!$C$23)*Predictive_Model!$D$23+((L4497-Predictive_Model!$B$24)/Predictive_Model!$C$24)*Predictive_Model!$D$24+((M4497-Predictive_Model!$B$25)/Predictive_Model!$C$25)*Predictive_Model!$D$25+IF(C4497="Male",Predictive_Model!$D$31,IF(C4497="Other",Predictive_Model!$D$32,0))+IF(D4497="Premium",Predictive_Model!$D$34,IF(D4497="Standard",Predictive_Model!$D$35,0))+IF(G4497="Asia",Predictive_Model!$D$37,IF(G4497="Europe",Predictive_Model!$D$38,IF(G4497="North America",Predictive_Model!$D$39,IF(G4497="Oceania",Predictive_Model!$D$40,IF(G4497="South America",Predictive_Model!$D$41,0)))))+IF(H4497="Laptop",Predictive_Model!$D$43,IF(H4497="Mobile",Predictive_Model!$D$44,IF(H4497="TV",Predictive_Model!$D$45,IF(H4497="Tablet",Predictive_Model!$D$46,0))))+IF(K4497="Crypto",Predictive_Model!$D$48,IF(K4497="Debit Card",Predictive_Model!$D$49,IF(K4497="Gift Card",Predictive_Model!$D$50,IF(K4497="PayPal",Predictive_Model!$D$51,0))))+IF(N4497="Comedy",Predictive_Model!$D$53,IF(N4497="Documentary",Predictive_Model!$D$54,IF(N4497="Drama",Predictive_Model!$D$55,IF(N4497="Horror",Predictive_Model!$D$56,IF(N4497="Romance",Predictive_Model!$D$57,IF(N4497="Sci-Fi",Predictive_Model!$D$58,0)))))))))</f>
        <v>0.99468119814818501</v>
      </c>
      <c r="V4497" s="3" t="str">
        <f t="shared" si="706"/>
        <v>Critical</v>
      </c>
      <c r="W4497" s="6">
        <f t="shared" si="707"/>
        <v>17.989999999999998</v>
      </c>
      <c r="X4497" s="3" t="str">
        <f t="shared" si="708"/>
        <v>Priority 1</v>
      </c>
      <c r="Y4497" s="3" t="str">
        <f t="shared" si="709"/>
        <v>OK</v>
      </c>
    </row>
    <row r="4498" spans="1:25" x14ac:dyDescent="0.25">
      <c r="A4498" s="3" t="str">
        <f>Raw_Data!A4498</f>
        <v>5649fe75-6de9-4ecc-86f6-712fdfe3848a</v>
      </c>
      <c r="B4498" s="3">
        <f>Raw_Data!B4498</f>
        <v>63</v>
      </c>
      <c r="C4498" s="3" t="str">
        <f>Raw_Data!C4498</f>
        <v>Other</v>
      </c>
      <c r="D4498" s="3" t="str">
        <f>Raw_Data!D4498</f>
        <v>Basic</v>
      </c>
      <c r="E4498" s="3">
        <f>Raw_Data!E4498</f>
        <v>2.37</v>
      </c>
      <c r="F4498" s="3">
        <f>Raw_Data!F4498</f>
        <v>28</v>
      </c>
      <c r="G4498" s="3" t="str">
        <f>Raw_Data!G4498</f>
        <v>South America</v>
      </c>
      <c r="H4498" s="3" t="str">
        <f>Raw_Data!H4498</f>
        <v>Laptop</v>
      </c>
      <c r="I4498" s="3">
        <f>Raw_Data!I4498</f>
        <v>8.99</v>
      </c>
      <c r="J4498" s="3">
        <f>Raw_Data!J4498</f>
        <v>1</v>
      </c>
      <c r="K4498" s="3" t="str">
        <f>Raw_Data!K4498</f>
        <v>Debit Card</v>
      </c>
      <c r="L4498" s="3">
        <f>Raw_Data!L4498</f>
        <v>5</v>
      </c>
      <c r="M4498" s="3">
        <f>Raw_Data!M4498</f>
        <v>0.08</v>
      </c>
      <c r="N4498" s="3" t="str">
        <f>Raw_Data!N4498</f>
        <v>Comedy</v>
      </c>
      <c r="O4498" s="3" t="str">
        <f t="shared" si="700"/>
        <v>55-70</v>
      </c>
      <c r="P4498" s="3" t="str">
        <f t="shared" si="701"/>
        <v>&lt;10h</v>
      </c>
      <c r="Q4498" s="3" t="str">
        <f t="shared" si="702"/>
        <v>22-45d</v>
      </c>
      <c r="R4498" s="3" t="str">
        <f t="shared" si="703"/>
        <v>Medium</v>
      </c>
      <c r="S4498" s="3" t="str">
        <f t="shared" si="704"/>
        <v>Low</v>
      </c>
      <c r="T4498" s="3" t="str">
        <f t="shared" si="705"/>
        <v>Churned</v>
      </c>
      <c r="U4498" s="4">
        <f>1/(1+EXP(-(Predictive_Model!$B$5+((B4498-Predictive_Model!$B$20)/Predictive_Model!$C$20)*Predictive_Model!$D$20+((E4498-Predictive_Model!$B$21)/Predictive_Model!$C$21)*Predictive_Model!$D$21+((F4498-Predictive_Model!$B$22)/Predictive_Model!$C$22)*Predictive_Model!$D$22+((I4498-Predictive_Model!$B$23)/Predictive_Model!$C$23)*Predictive_Model!$D$23+((L4498-Predictive_Model!$B$24)/Predictive_Model!$C$24)*Predictive_Model!$D$24+((M4498-Predictive_Model!$B$25)/Predictive_Model!$C$25)*Predictive_Model!$D$25+IF(C4498="Male",Predictive_Model!$D$31,IF(C4498="Other",Predictive_Model!$D$32,0))+IF(D4498="Premium",Predictive_Model!$D$34,IF(D4498="Standard",Predictive_Model!$D$35,0))+IF(G4498="Asia",Predictive_Model!$D$37,IF(G4498="Europe",Predictive_Model!$D$38,IF(G4498="North America",Predictive_Model!$D$39,IF(G4498="Oceania",Predictive_Model!$D$40,IF(G4498="South America",Predictive_Model!$D$41,0)))))+IF(H4498="Laptop",Predictive_Model!$D$43,IF(H4498="Mobile",Predictive_Model!$D$44,IF(H4498="TV",Predictive_Model!$D$45,IF(H4498="Tablet",Predictive_Model!$D$46,0))))+IF(K4498="Crypto",Predictive_Model!$D$48,IF(K4498="Debit Card",Predictive_Model!$D$49,IF(K4498="Gift Card",Predictive_Model!$D$50,IF(K4498="PayPal",Predictive_Model!$D$51,0))))+IF(N4498="Comedy",Predictive_Model!$D$53,IF(N4498="Documentary",Predictive_Model!$D$54,IF(N4498="Drama",Predictive_Model!$D$55,IF(N4498="Horror",Predictive_Model!$D$56,IF(N4498="Romance",Predictive_Model!$D$57,IF(N4498="Sci-Fi",Predictive_Model!$D$58,0)))))))))</f>
        <v>0.98240544191531276</v>
      </c>
      <c r="V4498" s="3" t="str">
        <f t="shared" si="706"/>
        <v>Critical</v>
      </c>
      <c r="W4498" s="6">
        <f t="shared" si="707"/>
        <v>8.99</v>
      </c>
      <c r="X4498" s="3" t="str">
        <f t="shared" si="708"/>
        <v>Priority 2</v>
      </c>
      <c r="Y4498" s="3" t="str">
        <f t="shared" si="709"/>
        <v>OK</v>
      </c>
    </row>
    <row r="4499" spans="1:25" x14ac:dyDescent="0.25">
      <c r="A4499" s="3" t="str">
        <f>Raw_Data!A4499</f>
        <v>0afc4baf-0aa5-44c3-b6be-949008d9c2da</v>
      </c>
      <c r="B4499" s="3">
        <f>Raw_Data!B4499</f>
        <v>47</v>
      </c>
      <c r="C4499" s="3" t="str">
        <f>Raw_Data!C4499</f>
        <v>Other</v>
      </c>
      <c r="D4499" s="3" t="str">
        <f>Raw_Data!D4499</f>
        <v>Standard</v>
      </c>
      <c r="E4499" s="3">
        <f>Raw_Data!E4499</f>
        <v>13.83</v>
      </c>
      <c r="F4499" s="3">
        <f>Raw_Data!F4499</f>
        <v>54</v>
      </c>
      <c r="G4499" s="3" t="str">
        <f>Raw_Data!G4499</f>
        <v>Africa</v>
      </c>
      <c r="H4499" s="3" t="str">
        <f>Raw_Data!H4499</f>
        <v>Mobile</v>
      </c>
      <c r="I4499" s="3">
        <f>Raw_Data!I4499</f>
        <v>13.99</v>
      </c>
      <c r="J4499" s="3">
        <f>Raw_Data!J4499</f>
        <v>1</v>
      </c>
      <c r="K4499" s="3" t="str">
        <f>Raw_Data!K4499</f>
        <v>Gift Card</v>
      </c>
      <c r="L4499" s="3">
        <f>Raw_Data!L4499</f>
        <v>3</v>
      </c>
      <c r="M4499" s="3">
        <f>Raw_Data!M4499</f>
        <v>0.25</v>
      </c>
      <c r="N4499" s="3" t="str">
        <f>Raw_Data!N4499</f>
        <v>Documentary</v>
      </c>
      <c r="O4499" s="3" t="str">
        <f t="shared" si="700"/>
        <v>45-54</v>
      </c>
      <c r="P4499" s="3" t="str">
        <f t="shared" si="701"/>
        <v>10-24h</v>
      </c>
      <c r="Q4499" s="3" t="str">
        <f t="shared" si="702"/>
        <v>46-60d</v>
      </c>
      <c r="R4499" s="3" t="str">
        <f t="shared" si="703"/>
        <v>Medium</v>
      </c>
      <c r="S4499" s="3" t="str">
        <f t="shared" si="704"/>
        <v>Mid</v>
      </c>
      <c r="T4499" s="3" t="str">
        <f t="shared" si="705"/>
        <v>Churned</v>
      </c>
      <c r="U4499" s="4">
        <f>1/(1+EXP(-(Predictive_Model!$B$5+((B4499-Predictive_Model!$B$20)/Predictive_Model!$C$20)*Predictive_Model!$D$20+((E4499-Predictive_Model!$B$21)/Predictive_Model!$C$21)*Predictive_Model!$D$21+((F4499-Predictive_Model!$B$22)/Predictive_Model!$C$22)*Predictive_Model!$D$22+((I4499-Predictive_Model!$B$23)/Predictive_Model!$C$23)*Predictive_Model!$D$23+((L4499-Predictive_Model!$B$24)/Predictive_Model!$C$24)*Predictive_Model!$D$24+((M4499-Predictive_Model!$B$25)/Predictive_Model!$C$25)*Predictive_Model!$D$25+IF(C4499="Male",Predictive_Model!$D$31,IF(C4499="Other",Predictive_Model!$D$32,0))+IF(D4499="Premium",Predictive_Model!$D$34,IF(D4499="Standard",Predictive_Model!$D$35,0))+IF(G4499="Asia",Predictive_Model!$D$37,IF(G4499="Europe",Predictive_Model!$D$38,IF(G4499="North America",Predictive_Model!$D$39,IF(G4499="Oceania",Predictive_Model!$D$40,IF(G4499="South America",Predictive_Model!$D$41,0)))))+IF(H4499="Laptop",Predictive_Model!$D$43,IF(H4499="Mobile",Predictive_Model!$D$44,IF(H4499="TV",Predictive_Model!$D$45,IF(H4499="Tablet",Predictive_Model!$D$46,0))))+IF(K4499="Crypto",Predictive_Model!$D$48,IF(K4499="Debit Card",Predictive_Model!$D$49,IF(K4499="Gift Card",Predictive_Model!$D$50,IF(K4499="PayPal",Predictive_Model!$D$51,0))))+IF(N4499="Comedy",Predictive_Model!$D$53,IF(N4499="Documentary",Predictive_Model!$D$54,IF(N4499="Drama",Predictive_Model!$D$55,IF(N4499="Horror",Predictive_Model!$D$56,IF(N4499="Romance",Predictive_Model!$D$57,IF(N4499="Sci-Fi",Predictive_Model!$D$58,0)))))))))</f>
        <v>0.99795921471000359</v>
      </c>
      <c r="V4499" s="3" t="str">
        <f t="shared" si="706"/>
        <v>Critical</v>
      </c>
      <c r="W4499" s="6">
        <f t="shared" si="707"/>
        <v>13.99</v>
      </c>
      <c r="X4499" s="3" t="str">
        <f t="shared" si="708"/>
        <v>Priority 2</v>
      </c>
      <c r="Y4499" s="3" t="str">
        <f t="shared" si="709"/>
        <v>OK</v>
      </c>
    </row>
    <row r="4500" spans="1:25" x14ac:dyDescent="0.25">
      <c r="A4500" s="3" t="str">
        <f>Raw_Data!A4500</f>
        <v>dd192706-2635-46a1-9559-9ca27f7999b9</v>
      </c>
      <c r="B4500" s="3">
        <f>Raw_Data!B4500</f>
        <v>27</v>
      </c>
      <c r="C4500" s="3" t="str">
        <f>Raw_Data!C4500</f>
        <v>Female</v>
      </c>
      <c r="D4500" s="3" t="str">
        <f>Raw_Data!D4500</f>
        <v>Premium</v>
      </c>
      <c r="E4500" s="3">
        <f>Raw_Data!E4500</f>
        <v>15.99</v>
      </c>
      <c r="F4500" s="3">
        <f>Raw_Data!F4500</f>
        <v>37</v>
      </c>
      <c r="G4500" s="3" t="str">
        <f>Raw_Data!G4500</f>
        <v>Africa</v>
      </c>
      <c r="H4500" s="3" t="str">
        <f>Raw_Data!H4500</f>
        <v>Tablet</v>
      </c>
      <c r="I4500" s="3">
        <f>Raw_Data!I4500</f>
        <v>17.989999999999998</v>
      </c>
      <c r="J4500" s="3">
        <f>Raw_Data!J4500</f>
        <v>1</v>
      </c>
      <c r="K4500" s="3" t="str">
        <f>Raw_Data!K4500</f>
        <v>Gift Card</v>
      </c>
      <c r="L4500" s="3">
        <f>Raw_Data!L4500</f>
        <v>2</v>
      </c>
      <c r="M4500" s="3">
        <f>Raw_Data!M4500</f>
        <v>0.42</v>
      </c>
      <c r="N4500" s="3" t="str">
        <f>Raw_Data!N4500</f>
        <v>Drama</v>
      </c>
      <c r="O4500" s="3" t="str">
        <f t="shared" si="700"/>
        <v>25-34</v>
      </c>
      <c r="P4500" s="3" t="str">
        <f t="shared" si="701"/>
        <v>10-24h</v>
      </c>
      <c r="Q4500" s="3" t="str">
        <f t="shared" si="702"/>
        <v>22-45d</v>
      </c>
      <c r="R4500" s="3" t="str">
        <f t="shared" si="703"/>
        <v>Medium</v>
      </c>
      <c r="S4500" s="3" t="str">
        <f t="shared" si="704"/>
        <v>High</v>
      </c>
      <c r="T4500" s="3" t="str">
        <f t="shared" si="705"/>
        <v>Churned</v>
      </c>
      <c r="U4500" s="4">
        <f>1/(1+EXP(-(Predictive_Model!$B$5+((B4500-Predictive_Model!$B$20)/Predictive_Model!$C$20)*Predictive_Model!$D$20+((E4500-Predictive_Model!$B$21)/Predictive_Model!$C$21)*Predictive_Model!$D$21+((F4500-Predictive_Model!$B$22)/Predictive_Model!$C$22)*Predictive_Model!$D$22+((I4500-Predictive_Model!$B$23)/Predictive_Model!$C$23)*Predictive_Model!$D$23+((L4500-Predictive_Model!$B$24)/Predictive_Model!$C$24)*Predictive_Model!$D$24+((M4500-Predictive_Model!$B$25)/Predictive_Model!$C$25)*Predictive_Model!$D$25+IF(C4500="Male",Predictive_Model!$D$31,IF(C4500="Other",Predictive_Model!$D$32,0))+IF(D4500="Premium",Predictive_Model!$D$34,IF(D4500="Standard",Predictive_Model!$D$35,0))+IF(G4500="Asia",Predictive_Model!$D$37,IF(G4500="Europe",Predictive_Model!$D$38,IF(G4500="North America",Predictive_Model!$D$39,IF(G4500="Oceania",Predictive_Model!$D$40,IF(G4500="South America",Predictive_Model!$D$41,0)))))+IF(H4500="Laptop",Predictive_Model!$D$43,IF(H4500="Mobile",Predictive_Model!$D$44,IF(H4500="TV",Predictive_Model!$D$45,IF(H4500="Tablet",Predictive_Model!$D$46,0))))+IF(K4500="Crypto",Predictive_Model!$D$48,IF(K4500="Debit Card",Predictive_Model!$D$49,IF(K4500="Gift Card",Predictive_Model!$D$50,IF(K4500="PayPal",Predictive_Model!$D$51,0))))+IF(N4500="Comedy",Predictive_Model!$D$53,IF(N4500="Documentary",Predictive_Model!$D$54,IF(N4500="Drama",Predictive_Model!$D$55,IF(N4500="Horror",Predictive_Model!$D$56,IF(N4500="Romance",Predictive_Model!$D$57,IF(N4500="Sci-Fi",Predictive_Model!$D$58,0)))))))))</f>
        <v>0.8690854079353012</v>
      </c>
      <c r="V4500" s="3" t="str">
        <f t="shared" si="706"/>
        <v>Critical</v>
      </c>
      <c r="W4500" s="6">
        <f t="shared" si="707"/>
        <v>17.989999999999998</v>
      </c>
      <c r="X4500" s="3" t="str">
        <f t="shared" si="708"/>
        <v>Priority 1</v>
      </c>
      <c r="Y4500" s="3" t="str">
        <f t="shared" si="709"/>
        <v>OK</v>
      </c>
    </row>
    <row r="4501" spans="1:25" x14ac:dyDescent="0.25">
      <c r="A4501" s="3" t="str">
        <f>Raw_Data!A4501</f>
        <v>bb20c584-b8c7-4e09-a487-df50428b49ba</v>
      </c>
      <c r="B4501" s="3">
        <f>Raw_Data!B4501</f>
        <v>21</v>
      </c>
      <c r="C4501" s="3" t="str">
        <f>Raw_Data!C4501</f>
        <v>Male</v>
      </c>
      <c r="D4501" s="3" t="str">
        <f>Raw_Data!D4501</f>
        <v>Basic</v>
      </c>
      <c r="E4501" s="3">
        <f>Raw_Data!E4501</f>
        <v>21.57</v>
      </c>
      <c r="F4501" s="3">
        <f>Raw_Data!F4501</f>
        <v>47</v>
      </c>
      <c r="G4501" s="3" t="str">
        <f>Raw_Data!G4501</f>
        <v>North America</v>
      </c>
      <c r="H4501" s="3" t="str">
        <f>Raw_Data!H4501</f>
        <v>Mobile</v>
      </c>
      <c r="I4501" s="3">
        <f>Raw_Data!I4501</f>
        <v>8.99</v>
      </c>
      <c r="J4501" s="3">
        <f>Raw_Data!J4501</f>
        <v>1</v>
      </c>
      <c r="K4501" s="3" t="str">
        <f>Raw_Data!K4501</f>
        <v>Debit Card</v>
      </c>
      <c r="L4501" s="3">
        <f>Raw_Data!L4501</f>
        <v>3</v>
      </c>
      <c r="M4501" s="3">
        <f>Raw_Data!M4501</f>
        <v>0.45</v>
      </c>
      <c r="N4501" s="3" t="str">
        <f>Raw_Data!N4501</f>
        <v>Comedy</v>
      </c>
      <c r="O4501" s="3" t="str">
        <f t="shared" si="700"/>
        <v>18-24</v>
      </c>
      <c r="P4501" s="3" t="str">
        <f t="shared" si="701"/>
        <v>10-24h</v>
      </c>
      <c r="Q4501" s="3" t="str">
        <f t="shared" si="702"/>
        <v>46-60d</v>
      </c>
      <c r="R4501" s="3" t="str">
        <f t="shared" si="703"/>
        <v>Medium</v>
      </c>
      <c r="S4501" s="3" t="str">
        <f t="shared" si="704"/>
        <v>Low</v>
      </c>
      <c r="T4501" s="3" t="str">
        <f t="shared" si="705"/>
        <v>Churned</v>
      </c>
      <c r="U4501" s="4">
        <f>1/(1+EXP(-(Predictive_Model!$B$5+((B4501-Predictive_Model!$B$20)/Predictive_Model!$C$20)*Predictive_Model!$D$20+((E4501-Predictive_Model!$B$21)/Predictive_Model!$C$21)*Predictive_Model!$D$21+((F4501-Predictive_Model!$B$22)/Predictive_Model!$C$22)*Predictive_Model!$D$22+((I4501-Predictive_Model!$B$23)/Predictive_Model!$C$23)*Predictive_Model!$D$23+((L4501-Predictive_Model!$B$24)/Predictive_Model!$C$24)*Predictive_Model!$D$24+((M4501-Predictive_Model!$B$25)/Predictive_Model!$C$25)*Predictive_Model!$D$25+IF(C4501="Male",Predictive_Model!$D$31,IF(C4501="Other",Predictive_Model!$D$32,0))+IF(D4501="Premium",Predictive_Model!$D$34,IF(D4501="Standard",Predictive_Model!$D$35,0))+IF(G4501="Asia",Predictive_Model!$D$37,IF(G4501="Europe",Predictive_Model!$D$38,IF(G4501="North America",Predictive_Model!$D$39,IF(G4501="Oceania",Predictive_Model!$D$40,IF(G4501="South America",Predictive_Model!$D$41,0)))))+IF(H4501="Laptop",Predictive_Model!$D$43,IF(H4501="Mobile",Predictive_Model!$D$44,IF(H4501="TV",Predictive_Model!$D$45,IF(H4501="Tablet",Predictive_Model!$D$46,0))))+IF(K4501="Crypto",Predictive_Model!$D$48,IF(K4501="Debit Card",Predictive_Model!$D$49,IF(K4501="Gift Card",Predictive_Model!$D$50,IF(K4501="PayPal",Predictive_Model!$D$51,0))))+IF(N4501="Comedy",Predictive_Model!$D$53,IF(N4501="Documentary",Predictive_Model!$D$54,IF(N4501="Drama",Predictive_Model!$D$55,IF(N4501="Horror",Predictive_Model!$D$56,IF(N4501="Romance",Predictive_Model!$D$57,IF(N4501="Sci-Fi",Predictive_Model!$D$58,0)))))))))</f>
        <v>0.95525861417993818</v>
      </c>
      <c r="V4501" s="3" t="str">
        <f t="shared" si="706"/>
        <v>Critical</v>
      </c>
      <c r="W4501" s="6">
        <f t="shared" si="707"/>
        <v>8.99</v>
      </c>
      <c r="X4501" s="3" t="str">
        <f t="shared" si="708"/>
        <v>Priority 2</v>
      </c>
      <c r="Y4501" s="3" t="str">
        <f t="shared" si="709"/>
        <v>OK</v>
      </c>
    </row>
    <row r="4502" spans="1:25" x14ac:dyDescent="0.25">
      <c r="A4502" s="3" t="str">
        <f>Raw_Data!A4502</f>
        <v>ebaa15ec-5b85-4b6c-8b99-d9ce1cba8577</v>
      </c>
      <c r="B4502" s="3">
        <f>Raw_Data!B4502</f>
        <v>52</v>
      </c>
      <c r="C4502" s="3" t="str">
        <f>Raw_Data!C4502</f>
        <v>Other</v>
      </c>
      <c r="D4502" s="3" t="str">
        <f>Raw_Data!D4502</f>
        <v>Premium</v>
      </c>
      <c r="E4502" s="3">
        <f>Raw_Data!E4502</f>
        <v>6.62</v>
      </c>
      <c r="F4502" s="3">
        <f>Raw_Data!F4502</f>
        <v>56</v>
      </c>
      <c r="G4502" s="3" t="str">
        <f>Raw_Data!G4502</f>
        <v>Asia</v>
      </c>
      <c r="H4502" s="3" t="str">
        <f>Raw_Data!H4502</f>
        <v>Desktop</v>
      </c>
      <c r="I4502" s="3">
        <f>Raw_Data!I4502</f>
        <v>17.989999999999998</v>
      </c>
      <c r="J4502" s="3">
        <f>Raw_Data!J4502</f>
        <v>1</v>
      </c>
      <c r="K4502" s="3" t="str">
        <f>Raw_Data!K4502</f>
        <v>Gift Card</v>
      </c>
      <c r="L4502" s="3">
        <f>Raw_Data!L4502</f>
        <v>1</v>
      </c>
      <c r="M4502" s="3">
        <f>Raw_Data!M4502</f>
        <v>0.12</v>
      </c>
      <c r="N4502" s="3" t="str">
        <f>Raw_Data!N4502</f>
        <v>Comedy</v>
      </c>
      <c r="O4502" s="3" t="str">
        <f t="shared" si="700"/>
        <v>45-54</v>
      </c>
      <c r="P4502" s="3" t="str">
        <f t="shared" si="701"/>
        <v>&lt;10h</v>
      </c>
      <c r="Q4502" s="3" t="str">
        <f t="shared" si="702"/>
        <v>46-60d</v>
      </c>
      <c r="R4502" s="3" t="str">
        <f t="shared" si="703"/>
        <v>Low</v>
      </c>
      <c r="S4502" s="3" t="str">
        <f t="shared" si="704"/>
        <v>High</v>
      </c>
      <c r="T4502" s="3" t="str">
        <f t="shared" si="705"/>
        <v>Churned</v>
      </c>
      <c r="U4502" s="4">
        <f>1/(1+EXP(-(Predictive_Model!$B$5+((B4502-Predictive_Model!$B$20)/Predictive_Model!$C$20)*Predictive_Model!$D$20+((E4502-Predictive_Model!$B$21)/Predictive_Model!$C$21)*Predictive_Model!$D$21+((F4502-Predictive_Model!$B$22)/Predictive_Model!$C$22)*Predictive_Model!$D$22+((I4502-Predictive_Model!$B$23)/Predictive_Model!$C$23)*Predictive_Model!$D$23+((L4502-Predictive_Model!$B$24)/Predictive_Model!$C$24)*Predictive_Model!$D$24+((M4502-Predictive_Model!$B$25)/Predictive_Model!$C$25)*Predictive_Model!$D$25+IF(C4502="Male",Predictive_Model!$D$31,IF(C4502="Other",Predictive_Model!$D$32,0))+IF(D4502="Premium",Predictive_Model!$D$34,IF(D4502="Standard",Predictive_Model!$D$35,0))+IF(G4502="Asia",Predictive_Model!$D$37,IF(G4502="Europe",Predictive_Model!$D$38,IF(G4502="North America",Predictive_Model!$D$39,IF(G4502="Oceania",Predictive_Model!$D$40,IF(G4502="South America",Predictive_Model!$D$41,0)))))+IF(H4502="Laptop",Predictive_Model!$D$43,IF(H4502="Mobile",Predictive_Model!$D$44,IF(H4502="TV",Predictive_Model!$D$45,IF(H4502="Tablet",Predictive_Model!$D$46,0))))+IF(K4502="Crypto",Predictive_Model!$D$48,IF(K4502="Debit Card",Predictive_Model!$D$49,IF(K4502="Gift Card",Predictive_Model!$D$50,IF(K4502="PayPal",Predictive_Model!$D$51,0))))+IF(N4502="Comedy",Predictive_Model!$D$53,IF(N4502="Documentary",Predictive_Model!$D$54,IF(N4502="Drama",Predictive_Model!$D$55,IF(N4502="Horror",Predictive_Model!$D$56,IF(N4502="Romance",Predictive_Model!$D$57,IF(N4502="Sci-Fi",Predictive_Model!$D$58,0)))))))))</f>
        <v>0.99901890669795546</v>
      </c>
      <c r="V4502" s="3" t="str">
        <f t="shared" si="706"/>
        <v>Critical</v>
      </c>
      <c r="W4502" s="6">
        <f t="shared" si="707"/>
        <v>17.989999999999998</v>
      </c>
      <c r="X4502" s="3" t="str">
        <f t="shared" si="708"/>
        <v>Priority 1</v>
      </c>
      <c r="Y4502" s="3" t="str">
        <f t="shared" si="709"/>
        <v>OK</v>
      </c>
    </row>
    <row r="4503" spans="1:25" x14ac:dyDescent="0.25">
      <c r="A4503" s="3" t="str">
        <f>Raw_Data!A4503</f>
        <v>8e1031b6-b98f-4b5a-b035-8d7aafad3c47</v>
      </c>
      <c r="B4503" s="3">
        <f>Raw_Data!B4503</f>
        <v>27</v>
      </c>
      <c r="C4503" s="3" t="str">
        <f>Raw_Data!C4503</f>
        <v>Other</v>
      </c>
      <c r="D4503" s="3" t="str">
        <f>Raw_Data!D4503</f>
        <v>Standard</v>
      </c>
      <c r="E4503" s="3">
        <f>Raw_Data!E4503</f>
        <v>20.059999999999999</v>
      </c>
      <c r="F4503" s="3">
        <f>Raw_Data!F4503</f>
        <v>45</v>
      </c>
      <c r="G4503" s="3" t="str">
        <f>Raw_Data!G4503</f>
        <v>Europe</v>
      </c>
      <c r="H4503" s="3" t="str">
        <f>Raw_Data!H4503</f>
        <v>Laptop</v>
      </c>
      <c r="I4503" s="3">
        <f>Raw_Data!I4503</f>
        <v>13.99</v>
      </c>
      <c r="J4503" s="3">
        <f>Raw_Data!J4503</f>
        <v>0</v>
      </c>
      <c r="K4503" s="3" t="str">
        <f>Raw_Data!K4503</f>
        <v>Debit Card</v>
      </c>
      <c r="L4503" s="3">
        <f>Raw_Data!L4503</f>
        <v>4</v>
      </c>
      <c r="M4503" s="3">
        <f>Raw_Data!M4503</f>
        <v>0.44</v>
      </c>
      <c r="N4503" s="3" t="str">
        <f>Raw_Data!N4503</f>
        <v>Action</v>
      </c>
      <c r="O4503" s="3" t="str">
        <f t="shared" si="700"/>
        <v>25-34</v>
      </c>
      <c r="P4503" s="3" t="str">
        <f t="shared" si="701"/>
        <v>10-24h</v>
      </c>
      <c r="Q4503" s="3" t="str">
        <f t="shared" si="702"/>
        <v>22-45d</v>
      </c>
      <c r="R4503" s="3" t="str">
        <f t="shared" si="703"/>
        <v>Medium</v>
      </c>
      <c r="S4503" s="3" t="str">
        <f t="shared" si="704"/>
        <v>Mid</v>
      </c>
      <c r="T4503" s="3" t="str">
        <f t="shared" si="705"/>
        <v>Active</v>
      </c>
      <c r="U4503" s="4">
        <f>1/(1+EXP(-(Predictive_Model!$B$5+((B4503-Predictive_Model!$B$20)/Predictive_Model!$C$20)*Predictive_Model!$D$20+((E4503-Predictive_Model!$B$21)/Predictive_Model!$C$21)*Predictive_Model!$D$21+((F4503-Predictive_Model!$B$22)/Predictive_Model!$C$22)*Predictive_Model!$D$22+((I4503-Predictive_Model!$B$23)/Predictive_Model!$C$23)*Predictive_Model!$D$23+((L4503-Predictive_Model!$B$24)/Predictive_Model!$C$24)*Predictive_Model!$D$24+((M4503-Predictive_Model!$B$25)/Predictive_Model!$C$25)*Predictive_Model!$D$25+IF(C4503="Male",Predictive_Model!$D$31,IF(C4503="Other",Predictive_Model!$D$32,0))+IF(D4503="Premium",Predictive_Model!$D$34,IF(D4503="Standard",Predictive_Model!$D$35,0))+IF(G4503="Asia",Predictive_Model!$D$37,IF(G4503="Europe",Predictive_Model!$D$38,IF(G4503="North America",Predictive_Model!$D$39,IF(G4503="Oceania",Predictive_Model!$D$40,IF(G4503="South America",Predictive_Model!$D$41,0)))))+IF(H4503="Laptop",Predictive_Model!$D$43,IF(H4503="Mobile",Predictive_Model!$D$44,IF(H4503="TV",Predictive_Model!$D$45,IF(H4503="Tablet",Predictive_Model!$D$46,0))))+IF(K4503="Crypto",Predictive_Model!$D$48,IF(K4503="Debit Card",Predictive_Model!$D$49,IF(K4503="Gift Card",Predictive_Model!$D$50,IF(K4503="PayPal",Predictive_Model!$D$51,0))))+IF(N4503="Comedy",Predictive_Model!$D$53,IF(N4503="Documentary",Predictive_Model!$D$54,IF(N4503="Drama",Predictive_Model!$D$55,IF(N4503="Horror",Predictive_Model!$D$56,IF(N4503="Romance",Predictive_Model!$D$57,IF(N4503="Sci-Fi",Predictive_Model!$D$58,0)))))))))</f>
        <v>0.41815307220194209</v>
      </c>
      <c r="V4503" s="3" t="str">
        <f t="shared" si="706"/>
        <v>Medium</v>
      </c>
      <c r="W4503" s="6">
        <f t="shared" si="707"/>
        <v>5.8499614801051703</v>
      </c>
      <c r="X4503" s="3" t="str">
        <f t="shared" si="708"/>
        <v>Monitor</v>
      </c>
      <c r="Y4503" s="3" t="str">
        <f t="shared" si="709"/>
        <v>OK</v>
      </c>
    </row>
    <row r="4504" spans="1:25" x14ac:dyDescent="0.25">
      <c r="A4504" s="3" t="str">
        <f>Raw_Data!A4504</f>
        <v>cb536c36-8a1e-41b7-ac20-43f09a4cedbd</v>
      </c>
      <c r="B4504" s="3">
        <f>Raw_Data!B4504</f>
        <v>28</v>
      </c>
      <c r="C4504" s="3" t="str">
        <f>Raw_Data!C4504</f>
        <v>Other</v>
      </c>
      <c r="D4504" s="3" t="str">
        <f>Raw_Data!D4504</f>
        <v>Basic</v>
      </c>
      <c r="E4504" s="3">
        <f>Raw_Data!E4504</f>
        <v>0.79</v>
      </c>
      <c r="F4504" s="3">
        <f>Raw_Data!F4504</f>
        <v>40</v>
      </c>
      <c r="G4504" s="3" t="str">
        <f>Raw_Data!G4504</f>
        <v>Asia</v>
      </c>
      <c r="H4504" s="3" t="str">
        <f>Raw_Data!H4504</f>
        <v>Laptop</v>
      </c>
      <c r="I4504" s="3">
        <f>Raw_Data!I4504</f>
        <v>8.99</v>
      </c>
      <c r="J4504" s="3">
        <f>Raw_Data!J4504</f>
        <v>1</v>
      </c>
      <c r="K4504" s="3" t="str">
        <f>Raw_Data!K4504</f>
        <v>Gift Card</v>
      </c>
      <c r="L4504" s="3">
        <f>Raw_Data!L4504</f>
        <v>1</v>
      </c>
      <c r="M4504" s="3">
        <f>Raw_Data!M4504</f>
        <v>0.02</v>
      </c>
      <c r="N4504" s="3" t="str">
        <f>Raw_Data!N4504</f>
        <v>Action</v>
      </c>
      <c r="O4504" s="3" t="str">
        <f t="shared" si="700"/>
        <v>25-34</v>
      </c>
      <c r="P4504" s="3" t="str">
        <f t="shared" si="701"/>
        <v>&lt;10h</v>
      </c>
      <c r="Q4504" s="3" t="str">
        <f t="shared" si="702"/>
        <v>22-45d</v>
      </c>
      <c r="R4504" s="3" t="str">
        <f t="shared" si="703"/>
        <v>Medium</v>
      </c>
      <c r="S4504" s="3" t="str">
        <f t="shared" si="704"/>
        <v>Low</v>
      </c>
      <c r="T4504" s="3" t="str">
        <f t="shared" si="705"/>
        <v>Churned</v>
      </c>
      <c r="U4504" s="4">
        <f>1/(1+EXP(-(Predictive_Model!$B$5+((B4504-Predictive_Model!$B$20)/Predictive_Model!$C$20)*Predictive_Model!$D$20+((E4504-Predictive_Model!$B$21)/Predictive_Model!$C$21)*Predictive_Model!$D$21+((F4504-Predictive_Model!$B$22)/Predictive_Model!$C$22)*Predictive_Model!$D$22+((I4504-Predictive_Model!$B$23)/Predictive_Model!$C$23)*Predictive_Model!$D$23+((L4504-Predictive_Model!$B$24)/Predictive_Model!$C$24)*Predictive_Model!$D$24+((M4504-Predictive_Model!$B$25)/Predictive_Model!$C$25)*Predictive_Model!$D$25+IF(C4504="Male",Predictive_Model!$D$31,IF(C4504="Other",Predictive_Model!$D$32,0))+IF(D4504="Premium",Predictive_Model!$D$34,IF(D4504="Standard",Predictive_Model!$D$35,0))+IF(G4504="Asia",Predictive_Model!$D$37,IF(G4504="Europe",Predictive_Model!$D$38,IF(G4504="North America",Predictive_Model!$D$39,IF(G4504="Oceania",Predictive_Model!$D$40,IF(G4504="South America",Predictive_Model!$D$41,0)))))+IF(H4504="Laptop",Predictive_Model!$D$43,IF(H4504="Mobile",Predictive_Model!$D$44,IF(H4504="TV",Predictive_Model!$D$45,IF(H4504="Tablet",Predictive_Model!$D$46,0))))+IF(K4504="Crypto",Predictive_Model!$D$48,IF(K4504="Debit Card",Predictive_Model!$D$49,IF(K4504="Gift Card",Predictive_Model!$D$50,IF(K4504="PayPal",Predictive_Model!$D$51,0))))+IF(N4504="Comedy",Predictive_Model!$D$53,IF(N4504="Documentary",Predictive_Model!$D$54,IF(N4504="Drama",Predictive_Model!$D$55,IF(N4504="Horror",Predictive_Model!$D$56,IF(N4504="Romance",Predictive_Model!$D$57,IF(N4504="Sci-Fi",Predictive_Model!$D$58,0)))))))))</f>
        <v>0.99994422540450811</v>
      </c>
      <c r="V4504" s="3" t="str">
        <f t="shared" si="706"/>
        <v>Critical</v>
      </c>
      <c r="W4504" s="6">
        <f t="shared" si="707"/>
        <v>8.99</v>
      </c>
      <c r="X4504" s="3" t="str">
        <f t="shared" si="708"/>
        <v>Priority 2</v>
      </c>
      <c r="Y4504" s="3" t="str">
        <f t="shared" si="709"/>
        <v>OK</v>
      </c>
    </row>
    <row r="4505" spans="1:25" x14ac:dyDescent="0.25">
      <c r="A4505" s="3" t="str">
        <f>Raw_Data!A4505</f>
        <v>e623d359-0278-4bfc-82c3-86892eed77a3</v>
      </c>
      <c r="B4505" s="3">
        <f>Raw_Data!B4505</f>
        <v>18</v>
      </c>
      <c r="C4505" s="3" t="str">
        <f>Raw_Data!C4505</f>
        <v>Male</v>
      </c>
      <c r="D4505" s="3" t="str">
        <f>Raw_Data!D4505</f>
        <v>Standard</v>
      </c>
      <c r="E4505" s="3">
        <f>Raw_Data!E4505</f>
        <v>3.49</v>
      </c>
      <c r="F4505" s="3">
        <f>Raw_Data!F4505</f>
        <v>54</v>
      </c>
      <c r="G4505" s="3" t="str">
        <f>Raw_Data!G4505</f>
        <v>Oceania</v>
      </c>
      <c r="H4505" s="3" t="str">
        <f>Raw_Data!H4505</f>
        <v>Laptop</v>
      </c>
      <c r="I4505" s="3">
        <f>Raw_Data!I4505</f>
        <v>13.99</v>
      </c>
      <c r="J4505" s="3">
        <f>Raw_Data!J4505</f>
        <v>1</v>
      </c>
      <c r="K4505" s="3" t="str">
        <f>Raw_Data!K4505</f>
        <v>Crypto</v>
      </c>
      <c r="L4505" s="3">
        <f>Raw_Data!L4505</f>
        <v>3</v>
      </c>
      <c r="M4505" s="3">
        <f>Raw_Data!M4505</f>
        <v>0.06</v>
      </c>
      <c r="N4505" s="3" t="str">
        <f>Raw_Data!N4505</f>
        <v>Sci-Fi</v>
      </c>
      <c r="O4505" s="3" t="str">
        <f t="shared" si="700"/>
        <v>18-24</v>
      </c>
      <c r="P4505" s="3" t="str">
        <f t="shared" si="701"/>
        <v>&lt;10h</v>
      </c>
      <c r="Q4505" s="3" t="str">
        <f t="shared" si="702"/>
        <v>46-60d</v>
      </c>
      <c r="R4505" s="3" t="str">
        <f t="shared" si="703"/>
        <v>Low</v>
      </c>
      <c r="S4505" s="3" t="str">
        <f t="shared" si="704"/>
        <v>Mid</v>
      </c>
      <c r="T4505" s="3" t="str">
        <f t="shared" si="705"/>
        <v>Churned</v>
      </c>
      <c r="U4505" s="4">
        <f>1/(1+EXP(-(Predictive_Model!$B$5+((B4505-Predictive_Model!$B$20)/Predictive_Model!$C$20)*Predictive_Model!$D$20+((E4505-Predictive_Model!$B$21)/Predictive_Model!$C$21)*Predictive_Model!$D$21+((F4505-Predictive_Model!$B$22)/Predictive_Model!$C$22)*Predictive_Model!$D$22+((I4505-Predictive_Model!$B$23)/Predictive_Model!$C$23)*Predictive_Model!$D$23+((L4505-Predictive_Model!$B$24)/Predictive_Model!$C$24)*Predictive_Model!$D$24+((M4505-Predictive_Model!$B$25)/Predictive_Model!$C$25)*Predictive_Model!$D$25+IF(C4505="Male",Predictive_Model!$D$31,IF(C4505="Other",Predictive_Model!$D$32,0))+IF(D4505="Premium",Predictive_Model!$D$34,IF(D4505="Standard",Predictive_Model!$D$35,0))+IF(G4505="Asia",Predictive_Model!$D$37,IF(G4505="Europe",Predictive_Model!$D$38,IF(G4505="North America",Predictive_Model!$D$39,IF(G4505="Oceania",Predictive_Model!$D$40,IF(G4505="South America",Predictive_Model!$D$41,0)))))+IF(H4505="Laptop",Predictive_Model!$D$43,IF(H4505="Mobile",Predictive_Model!$D$44,IF(H4505="TV",Predictive_Model!$D$45,IF(H4505="Tablet",Predictive_Model!$D$46,0))))+IF(K4505="Crypto",Predictive_Model!$D$48,IF(K4505="Debit Card",Predictive_Model!$D$49,IF(K4505="Gift Card",Predictive_Model!$D$50,IF(K4505="PayPal",Predictive_Model!$D$51,0))))+IF(N4505="Comedy",Predictive_Model!$D$53,IF(N4505="Documentary",Predictive_Model!$D$54,IF(N4505="Drama",Predictive_Model!$D$55,IF(N4505="Horror",Predictive_Model!$D$56,IF(N4505="Romance",Predictive_Model!$D$57,IF(N4505="Sci-Fi",Predictive_Model!$D$58,0)))))))))</f>
        <v>0.99963496821539932</v>
      </c>
      <c r="V4505" s="3" t="str">
        <f t="shared" si="706"/>
        <v>Critical</v>
      </c>
      <c r="W4505" s="6">
        <f t="shared" si="707"/>
        <v>13.99</v>
      </c>
      <c r="X4505" s="3" t="str">
        <f t="shared" si="708"/>
        <v>Priority 2</v>
      </c>
      <c r="Y4505" s="3" t="str">
        <f t="shared" si="709"/>
        <v>OK</v>
      </c>
    </row>
    <row r="4506" spans="1:25" x14ac:dyDescent="0.25">
      <c r="A4506" s="3" t="str">
        <f>Raw_Data!A4506</f>
        <v>630f9371-9298-435a-8a66-f24f4bb528fc</v>
      </c>
      <c r="B4506" s="3">
        <f>Raw_Data!B4506</f>
        <v>19</v>
      </c>
      <c r="C4506" s="3" t="str">
        <f>Raw_Data!C4506</f>
        <v>Other</v>
      </c>
      <c r="D4506" s="3" t="str">
        <f>Raw_Data!D4506</f>
        <v>Premium</v>
      </c>
      <c r="E4506" s="3">
        <f>Raw_Data!E4506</f>
        <v>8.1199999999999992</v>
      </c>
      <c r="F4506" s="3">
        <f>Raw_Data!F4506</f>
        <v>2</v>
      </c>
      <c r="G4506" s="3" t="str">
        <f>Raw_Data!G4506</f>
        <v>Europe</v>
      </c>
      <c r="H4506" s="3" t="str">
        <f>Raw_Data!H4506</f>
        <v>Laptop</v>
      </c>
      <c r="I4506" s="3">
        <f>Raw_Data!I4506</f>
        <v>17.989999999999998</v>
      </c>
      <c r="J4506" s="3">
        <f>Raw_Data!J4506</f>
        <v>0</v>
      </c>
      <c r="K4506" s="3" t="str">
        <f>Raw_Data!K4506</f>
        <v>PayPal</v>
      </c>
      <c r="L4506" s="3">
        <f>Raw_Data!L4506</f>
        <v>1</v>
      </c>
      <c r="M4506" s="3">
        <f>Raw_Data!M4506</f>
        <v>2.71</v>
      </c>
      <c r="N4506" s="3" t="str">
        <f>Raw_Data!N4506</f>
        <v>Action</v>
      </c>
      <c r="O4506" s="3" t="str">
        <f t="shared" si="700"/>
        <v>18-24</v>
      </c>
      <c r="P4506" s="3" t="str">
        <f t="shared" si="701"/>
        <v>&lt;10h</v>
      </c>
      <c r="Q4506" s="3" t="str">
        <f t="shared" si="702"/>
        <v>0-7d</v>
      </c>
      <c r="R4506" s="3" t="str">
        <f t="shared" si="703"/>
        <v>Medium</v>
      </c>
      <c r="S4506" s="3" t="str">
        <f t="shared" si="704"/>
        <v>High</v>
      </c>
      <c r="T4506" s="3" t="str">
        <f t="shared" si="705"/>
        <v>Active</v>
      </c>
      <c r="U4506" s="4">
        <f>1/(1+EXP(-(Predictive_Model!$B$5+((B4506-Predictive_Model!$B$20)/Predictive_Model!$C$20)*Predictive_Model!$D$20+((E4506-Predictive_Model!$B$21)/Predictive_Model!$C$21)*Predictive_Model!$D$21+((F4506-Predictive_Model!$B$22)/Predictive_Model!$C$22)*Predictive_Model!$D$22+((I4506-Predictive_Model!$B$23)/Predictive_Model!$C$23)*Predictive_Model!$D$23+((L4506-Predictive_Model!$B$24)/Predictive_Model!$C$24)*Predictive_Model!$D$24+((M4506-Predictive_Model!$B$25)/Predictive_Model!$C$25)*Predictive_Model!$D$25+IF(C4506="Male",Predictive_Model!$D$31,IF(C4506="Other",Predictive_Model!$D$32,0))+IF(D4506="Premium",Predictive_Model!$D$34,IF(D4506="Standard",Predictive_Model!$D$35,0))+IF(G4506="Asia",Predictive_Model!$D$37,IF(G4506="Europe",Predictive_Model!$D$38,IF(G4506="North America",Predictive_Model!$D$39,IF(G4506="Oceania",Predictive_Model!$D$40,IF(G4506="South America",Predictive_Model!$D$41,0)))))+IF(H4506="Laptop",Predictive_Model!$D$43,IF(H4506="Mobile",Predictive_Model!$D$44,IF(H4506="TV",Predictive_Model!$D$45,IF(H4506="Tablet",Predictive_Model!$D$46,0))))+IF(K4506="Crypto",Predictive_Model!$D$48,IF(K4506="Debit Card",Predictive_Model!$D$49,IF(K4506="Gift Card",Predictive_Model!$D$50,IF(K4506="PayPal",Predictive_Model!$D$51,0))))+IF(N4506="Comedy",Predictive_Model!$D$53,IF(N4506="Documentary",Predictive_Model!$D$54,IF(N4506="Drama",Predictive_Model!$D$55,IF(N4506="Horror",Predictive_Model!$D$56,IF(N4506="Romance",Predictive_Model!$D$57,IF(N4506="Sci-Fi",Predictive_Model!$D$58,0)))))))))</f>
        <v>4.3220182794597032E-3</v>
      </c>
      <c r="V4506" s="3" t="str">
        <f t="shared" si="706"/>
        <v>Low</v>
      </c>
      <c r="W4506" s="6">
        <f t="shared" si="707"/>
        <v>7.775310884748006E-2</v>
      </c>
      <c r="X4506" s="3" t="str">
        <f t="shared" si="708"/>
        <v>Monitor</v>
      </c>
      <c r="Y4506" s="3" t="str">
        <f t="shared" si="709"/>
        <v>OK</v>
      </c>
    </row>
    <row r="4507" spans="1:25" x14ac:dyDescent="0.25">
      <c r="A4507" s="3" t="str">
        <f>Raw_Data!A4507</f>
        <v>91bf7b50-f149-4e23-9e93-b614ad58212e</v>
      </c>
      <c r="B4507" s="3">
        <f>Raw_Data!B4507</f>
        <v>34</v>
      </c>
      <c r="C4507" s="3" t="str">
        <f>Raw_Data!C4507</f>
        <v>Male</v>
      </c>
      <c r="D4507" s="3" t="str">
        <f>Raw_Data!D4507</f>
        <v>Premium</v>
      </c>
      <c r="E4507" s="3">
        <f>Raw_Data!E4507</f>
        <v>28.39</v>
      </c>
      <c r="F4507" s="3">
        <f>Raw_Data!F4507</f>
        <v>41</v>
      </c>
      <c r="G4507" s="3" t="str">
        <f>Raw_Data!G4507</f>
        <v>Africa</v>
      </c>
      <c r="H4507" s="3" t="str">
        <f>Raw_Data!H4507</f>
        <v>Laptop</v>
      </c>
      <c r="I4507" s="3">
        <f>Raw_Data!I4507</f>
        <v>17.989999999999998</v>
      </c>
      <c r="J4507" s="3">
        <f>Raw_Data!J4507</f>
        <v>0</v>
      </c>
      <c r="K4507" s="3" t="str">
        <f>Raw_Data!K4507</f>
        <v>Crypto</v>
      </c>
      <c r="L4507" s="3">
        <f>Raw_Data!L4507</f>
        <v>2</v>
      </c>
      <c r="M4507" s="3">
        <f>Raw_Data!M4507</f>
        <v>0.68</v>
      </c>
      <c r="N4507" s="3" t="str">
        <f>Raw_Data!N4507</f>
        <v>Horror</v>
      </c>
      <c r="O4507" s="3" t="str">
        <f t="shared" si="700"/>
        <v>25-34</v>
      </c>
      <c r="P4507" s="3" t="str">
        <f t="shared" si="701"/>
        <v>25-49h</v>
      </c>
      <c r="Q4507" s="3" t="str">
        <f t="shared" si="702"/>
        <v>22-45d</v>
      </c>
      <c r="R4507" s="3" t="str">
        <f t="shared" si="703"/>
        <v>Medium</v>
      </c>
      <c r="S4507" s="3" t="str">
        <f t="shared" si="704"/>
        <v>High</v>
      </c>
      <c r="T4507" s="3" t="str">
        <f t="shared" si="705"/>
        <v>Active</v>
      </c>
      <c r="U4507" s="4">
        <f>1/(1+EXP(-(Predictive_Model!$B$5+((B4507-Predictive_Model!$B$20)/Predictive_Model!$C$20)*Predictive_Model!$D$20+((E4507-Predictive_Model!$B$21)/Predictive_Model!$C$21)*Predictive_Model!$D$21+((F4507-Predictive_Model!$B$22)/Predictive_Model!$C$22)*Predictive_Model!$D$22+((I4507-Predictive_Model!$B$23)/Predictive_Model!$C$23)*Predictive_Model!$D$23+((L4507-Predictive_Model!$B$24)/Predictive_Model!$C$24)*Predictive_Model!$D$24+((M4507-Predictive_Model!$B$25)/Predictive_Model!$C$25)*Predictive_Model!$D$25+IF(C4507="Male",Predictive_Model!$D$31,IF(C4507="Other",Predictive_Model!$D$32,0))+IF(D4507="Premium",Predictive_Model!$D$34,IF(D4507="Standard",Predictive_Model!$D$35,0))+IF(G4507="Asia",Predictive_Model!$D$37,IF(G4507="Europe",Predictive_Model!$D$38,IF(G4507="North America",Predictive_Model!$D$39,IF(G4507="Oceania",Predictive_Model!$D$40,IF(G4507="South America",Predictive_Model!$D$41,0)))))+IF(H4507="Laptop",Predictive_Model!$D$43,IF(H4507="Mobile",Predictive_Model!$D$44,IF(H4507="TV",Predictive_Model!$D$45,IF(H4507="Tablet",Predictive_Model!$D$46,0))))+IF(K4507="Crypto",Predictive_Model!$D$48,IF(K4507="Debit Card",Predictive_Model!$D$49,IF(K4507="Gift Card",Predictive_Model!$D$50,IF(K4507="PayPal",Predictive_Model!$D$51,0))))+IF(N4507="Comedy",Predictive_Model!$D$53,IF(N4507="Documentary",Predictive_Model!$D$54,IF(N4507="Drama",Predictive_Model!$D$55,IF(N4507="Horror",Predictive_Model!$D$56,IF(N4507="Romance",Predictive_Model!$D$57,IF(N4507="Sci-Fi",Predictive_Model!$D$58,0)))))))))</f>
        <v>1.9570776779580492E-2</v>
      </c>
      <c r="V4507" s="3" t="str">
        <f t="shared" si="706"/>
        <v>Low</v>
      </c>
      <c r="W4507" s="6">
        <f t="shared" si="707"/>
        <v>0.35207827426465305</v>
      </c>
      <c r="X4507" s="3" t="str">
        <f t="shared" si="708"/>
        <v>Monitor</v>
      </c>
      <c r="Y4507" s="3" t="str">
        <f t="shared" si="709"/>
        <v>OK</v>
      </c>
    </row>
    <row r="4508" spans="1:25" x14ac:dyDescent="0.25">
      <c r="A4508" s="3" t="str">
        <f>Raw_Data!A4508</f>
        <v>bc11510c-f213-4766-a2c6-904ce8c1512e</v>
      </c>
      <c r="B4508" s="3">
        <f>Raw_Data!B4508</f>
        <v>63</v>
      </c>
      <c r="C4508" s="3" t="str">
        <f>Raw_Data!C4508</f>
        <v>Male</v>
      </c>
      <c r="D4508" s="3" t="str">
        <f>Raw_Data!D4508</f>
        <v>Basic</v>
      </c>
      <c r="E4508" s="3">
        <f>Raw_Data!E4508</f>
        <v>1.3</v>
      </c>
      <c r="F4508" s="3">
        <f>Raw_Data!F4508</f>
        <v>20</v>
      </c>
      <c r="G4508" s="3" t="str">
        <f>Raw_Data!G4508</f>
        <v>Africa</v>
      </c>
      <c r="H4508" s="3" t="str">
        <f>Raw_Data!H4508</f>
        <v>Laptop</v>
      </c>
      <c r="I4508" s="3">
        <f>Raw_Data!I4508</f>
        <v>8.99</v>
      </c>
      <c r="J4508" s="3">
        <f>Raw_Data!J4508</f>
        <v>1</v>
      </c>
      <c r="K4508" s="3" t="str">
        <f>Raw_Data!K4508</f>
        <v>Crypto</v>
      </c>
      <c r="L4508" s="3">
        <f>Raw_Data!L4508</f>
        <v>5</v>
      </c>
      <c r="M4508" s="3">
        <f>Raw_Data!M4508</f>
        <v>0.06</v>
      </c>
      <c r="N4508" s="3" t="str">
        <f>Raw_Data!N4508</f>
        <v>Horror</v>
      </c>
      <c r="O4508" s="3" t="str">
        <f t="shared" si="700"/>
        <v>55-70</v>
      </c>
      <c r="P4508" s="3" t="str">
        <f t="shared" si="701"/>
        <v>&lt;10h</v>
      </c>
      <c r="Q4508" s="3" t="str">
        <f t="shared" si="702"/>
        <v>8-21d</v>
      </c>
      <c r="R4508" s="3" t="str">
        <f t="shared" si="703"/>
        <v>Medium</v>
      </c>
      <c r="S4508" s="3" t="str">
        <f t="shared" si="704"/>
        <v>Low</v>
      </c>
      <c r="T4508" s="3" t="str">
        <f t="shared" si="705"/>
        <v>Churned</v>
      </c>
      <c r="U4508" s="4">
        <f>1/(1+EXP(-(Predictive_Model!$B$5+((B4508-Predictive_Model!$B$20)/Predictive_Model!$C$20)*Predictive_Model!$D$20+((E4508-Predictive_Model!$B$21)/Predictive_Model!$C$21)*Predictive_Model!$D$21+((F4508-Predictive_Model!$B$22)/Predictive_Model!$C$22)*Predictive_Model!$D$22+((I4508-Predictive_Model!$B$23)/Predictive_Model!$C$23)*Predictive_Model!$D$23+((L4508-Predictive_Model!$B$24)/Predictive_Model!$C$24)*Predictive_Model!$D$24+((M4508-Predictive_Model!$B$25)/Predictive_Model!$C$25)*Predictive_Model!$D$25+IF(C4508="Male",Predictive_Model!$D$31,IF(C4508="Other",Predictive_Model!$D$32,0))+IF(D4508="Premium",Predictive_Model!$D$34,IF(D4508="Standard",Predictive_Model!$D$35,0))+IF(G4508="Asia",Predictive_Model!$D$37,IF(G4508="Europe",Predictive_Model!$D$38,IF(G4508="North America",Predictive_Model!$D$39,IF(G4508="Oceania",Predictive_Model!$D$40,IF(G4508="South America",Predictive_Model!$D$41,0)))))+IF(H4508="Laptop",Predictive_Model!$D$43,IF(H4508="Mobile",Predictive_Model!$D$44,IF(H4508="TV",Predictive_Model!$D$45,IF(H4508="Tablet",Predictive_Model!$D$46,0))))+IF(K4508="Crypto",Predictive_Model!$D$48,IF(K4508="Debit Card",Predictive_Model!$D$49,IF(K4508="Gift Card",Predictive_Model!$D$50,IF(K4508="PayPal",Predictive_Model!$D$51,0))))+IF(N4508="Comedy",Predictive_Model!$D$53,IF(N4508="Documentary",Predictive_Model!$D$54,IF(N4508="Drama",Predictive_Model!$D$55,IF(N4508="Horror",Predictive_Model!$D$56,IF(N4508="Romance",Predictive_Model!$D$57,IF(N4508="Sci-Fi",Predictive_Model!$D$58,0)))))))))</f>
        <v>0.97146780726783466</v>
      </c>
      <c r="V4508" s="3" t="str">
        <f t="shared" si="706"/>
        <v>Critical</v>
      </c>
      <c r="W4508" s="6">
        <f t="shared" si="707"/>
        <v>8.99</v>
      </c>
      <c r="X4508" s="3" t="str">
        <f t="shared" si="708"/>
        <v>Priority 2</v>
      </c>
      <c r="Y4508" s="3" t="str">
        <f t="shared" si="709"/>
        <v>OK</v>
      </c>
    </row>
    <row r="4509" spans="1:25" x14ac:dyDescent="0.25">
      <c r="A4509" s="3" t="str">
        <f>Raw_Data!A4509</f>
        <v>1769de71-a047-4194-b2a4-5e0a7ef18add</v>
      </c>
      <c r="B4509" s="3">
        <f>Raw_Data!B4509</f>
        <v>60</v>
      </c>
      <c r="C4509" s="3" t="str">
        <f>Raw_Data!C4509</f>
        <v>Male</v>
      </c>
      <c r="D4509" s="3" t="str">
        <f>Raw_Data!D4509</f>
        <v>Premium</v>
      </c>
      <c r="E4509" s="3">
        <f>Raw_Data!E4509</f>
        <v>7.31</v>
      </c>
      <c r="F4509" s="3">
        <f>Raw_Data!F4509</f>
        <v>21</v>
      </c>
      <c r="G4509" s="3" t="str">
        <f>Raw_Data!G4509</f>
        <v>Africa</v>
      </c>
      <c r="H4509" s="3" t="str">
        <f>Raw_Data!H4509</f>
        <v>Desktop</v>
      </c>
      <c r="I4509" s="3">
        <f>Raw_Data!I4509</f>
        <v>17.989999999999998</v>
      </c>
      <c r="J4509" s="3">
        <f>Raw_Data!J4509</f>
        <v>0</v>
      </c>
      <c r="K4509" s="3" t="str">
        <f>Raw_Data!K4509</f>
        <v>Gift Card</v>
      </c>
      <c r="L4509" s="3">
        <f>Raw_Data!L4509</f>
        <v>3</v>
      </c>
      <c r="M4509" s="3">
        <f>Raw_Data!M4509</f>
        <v>0.33</v>
      </c>
      <c r="N4509" s="3" t="str">
        <f>Raw_Data!N4509</f>
        <v>Horror</v>
      </c>
      <c r="O4509" s="3" t="str">
        <f t="shared" si="700"/>
        <v>55-70</v>
      </c>
      <c r="P4509" s="3" t="str">
        <f t="shared" si="701"/>
        <v>&lt;10h</v>
      </c>
      <c r="Q4509" s="3" t="str">
        <f t="shared" si="702"/>
        <v>8-21d</v>
      </c>
      <c r="R4509" s="3" t="str">
        <f t="shared" si="703"/>
        <v>Medium</v>
      </c>
      <c r="S4509" s="3" t="str">
        <f t="shared" si="704"/>
        <v>High</v>
      </c>
      <c r="T4509" s="3" t="str">
        <f t="shared" si="705"/>
        <v>Active</v>
      </c>
      <c r="U4509" s="4">
        <f>1/(1+EXP(-(Predictive_Model!$B$5+((B4509-Predictive_Model!$B$20)/Predictive_Model!$C$20)*Predictive_Model!$D$20+((E4509-Predictive_Model!$B$21)/Predictive_Model!$C$21)*Predictive_Model!$D$21+((F4509-Predictive_Model!$B$22)/Predictive_Model!$C$22)*Predictive_Model!$D$22+((I4509-Predictive_Model!$B$23)/Predictive_Model!$C$23)*Predictive_Model!$D$23+((L4509-Predictive_Model!$B$24)/Predictive_Model!$C$24)*Predictive_Model!$D$24+((M4509-Predictive_Model!$B$25)/Predictive_Model!$C$25)*Predictive_Model!$D$25+IF(C4509="Male",Predictive_Model!$D$31,IF(C4509="Other",Predictive_Model!$D$32,0))+IF(D4509="Premium",Predictive_Model!$D$34,IF(D4509="Standard",Predictive_Model!$D$35,0))+IF(G4509="Asia",Predictive_Model!$D$37,IF(G4509="Europe",Predictive_Model!$D$38,IF(G4509="North America",Predictive_Model!$D$39,IF(G4509="Oceania",Predictive_Model!$D$40,IF(G4509="South America",Predictive_Model!$D$41,0)))))+IF(H4509="Laptop",Predictive_Model!$D$43,IF(H4509="Mobile",Predictive_Model!$D$44,IF(H4509="TV",Predictive_Model!$D$45,IF(H4509="Tablet",Predictive_Model!$D$46,0))))+IF(K4509="Crypto",Predictive_Model!$D$48,IF(K4509="Debit Card",Predictive_Model!$D$49,IF(K4509="Gift Card",Predictive_Model!$D$50,IF(K4509="PayPal",Predictive_Model!$D$51,0))))+IF(N4509="Comedy",Predictive_Model!$D$53,IF(N4509="Documentary",Predictive_Model!$D$54,IF(N4509="Drama",Predictive_Model!$D$55,IF(N4509="Horror",Predictive_Model!$D$56,IF(N4509="Romance",Predictive_Model!$D$57,IF(N4509="Sci-Fi",Predictive_Model!$D$58,0)))))))))</f>
        <v>0.57182938887212897</v>
      </c>
      <c r="V4509" s="3" t="str">
        <f t="shared" si="706"/>
        <v>High</v>
      </c>
      <c r="W4509" s="6">
        <f t="shared" si="707"/>
        <v>10.287210705809599</v>
      </c>
      <c r="X4509" s="3" t="str">
        <f t="shared" si="708"/>
        <v>Monitor</v>
      </c>
      <c r="Y4509" s="3" t="str">
        <f t="shared" si="709"/>
        <v>OK</v>
      </c>
    </row>
    <row r="4510" spans="1:25" x14ac:dyDescent="0.25">
      <c r="A4510" s="3" t="str">
        <f>Raw_Data!A4510</f>
        <v>8d258669-8a00-4643-9a8b-f004488b0472</v>
      </c>
      <c r="B4510" s="3">
        <f>Raw_Data!B4510</f>
        <v>24</v>
      </c>
      <c r="C4510" s="3" t="str">
        <f>Raw_Data!C4510</f>
        <v>Male</v>
      </c>
      <c r="D4510" s="3" t="str">
        <f>Raw_Data!D4510</f>
        <v>Standard</v>
      </c>
      <c r="E4510" s="3">
        <f>Raw_Data!E4510</f>
        <v>3.05</v>
      </c>
      <c r="F4510" s="3">
        <f>Raw_Data!F4510</f>
        <v>9</v>
      </c>
      <c r="G4510" s="3" t="str">
        <f>Raw_Data!G4510</f>
        <v>North America</v>
      </c>
      <c r="H4510" s="3" t="str">
        <f>Raw_Data!H4510</f>
        <v>TV</v>
      </c>
      <c r="I4510" s="3">
        <f>Raw_Data!I4510</f>
        <v>13.99</v>
      </c>
      <c r="J4510" s="3">
        <f>Raw_Data!J4510</f>
        <v>1</v>
      </c>
      <c r="K4510" s="3" t="str">
        <f>Raw_Data!K4510</f>
        <v>Crypto</v>
      </c>
      <c r="L4510" s="3">
        <f>Raw_Data!L4510</f>
        <v>1</v>
      </c>
      <c r="M4510" s="3">
        <f>Raw_Data!M4510</f>
        <v>0.3</v>
      </c>
      <c r="N4510" s="3" t="str">
        <f>Raw_Data!N4510</f>
        <v>Action</v>
      </c>
      <c r="O4510" s="3" t="str">
        <f t="shared" si="700"/>
        <v>18-24</v>
      </c>
      <c r="P4510" s="3" t="str">
        <f t="shared" si="701"/>
        <v>&lt;10h</v>
      </c>
      <c r="Q4510" s="3" t="str">
        <f t="shared" si="702"/>
        <v>8-21d</v>
      </c>
      <c r="R4510" s="3" t="str">
        <f t="shared" si="703"/>
        <v>Medium</v>
      </c>
      <c r="S4510" s="3" t="str">
        <f t="shared" si="704"/>
        <v>Mid</v>
      </c>
      <c r="T4510" s="3" t="str">
        <f t="shared" si="705"/>
        <v>Churned</v>
      </c>
      <c r="U4510" s="4">
        <f>1/(1+EXP(-(Predictive_Model!$B$5+((B4510-Predictive_Model!$B$20)/Predictive_Model!$C$20)*Predictive_Model!$D$20+((E4510-Predictive_Model!$B$21)/Predictive_Model!$C$21)*Predictive_Model!$D$21+((F4510-Predictive_Model!$B$22)/Predictive_Model!$C$22)*Predictive_Model!$D$22+((I4510-Predictive_Model!$B$23)/Predictive_Model!$C$23)*Predictive_Model!$D$23+((L4510-Predictive_Model!$B$24)/Predictive_Model!$C$24)*Predictive_Model!$D$24+((M4510-Predictive_Model!$B$25)/Predictive_Model!$C$25)*Predictive_Model!$D$25+IF(C4510="Male",Predictive_Model!$D$31,IF(C4510="Other",Predictive_Model!$D$32,0))+IF(D4510="Premium",Predictive_Model!$D$34,IF(D4510="Standard",Predictive_Model!$D$35,0))+IF(G4510="Asia",Predictive_Model!$D$37,IF(G4510="Europe",Predictive_Model!$D$38,IF(G4510="North America",Predictive_Model!$D$39,IF(G4510="Oceania",Predictive_Model!$D$40,IF(G4510="South America",Predictive_Model!$D$41,0)))))+IF(H4510="Laptop",Predictive_Model!$D$43,IF(H4510="Mobile",Predictive_Model!$D$44,IF(H4510="TV",Predictive_Model!$D$45,IF(H4510="Tablet",Predictive_Model!$D$46,0))))+IF(K4510="Crypto",Predictive_Model!$D$48,IF(K4510="Debit Card",Predictive_Model!$D$49,IF(K4510="Gift Card",Predictive_Model!$D$50,IF(K4510="PayPal",Predictive_Model!$D$51,0))))+IF(N4510="Comedy",Predictive_Model!$D$53,IF(N4510="Documentary",Predictive_Model!$D$54,IF(N4510="Drama",Predictive_Model!$D$55,IF(N4510="Horror",Predictive_Model!$D$56,IF(N4510="Romance",Predictive_Model!$D$57,IF(N4510="Sci-Fi",Predictive_Model!$D$58,0)))))))))</f>
        <v>0.94829957340761384</v>
      </c>
      <c r="V4510" s="3" t="str">
        <f t="shared" si="706"/>
        <v>Critical</v>
      </c>
      <c r="W4510" s="6">
        <f t="shared" si="707"/>
        <v>13.99</v>
      </c>
      <c r="X4510" s="3" t="str">
        <f t="shared" si="708"/>
        <v>Priority 2</v>
      </c>
      <c r="Y4510" s="3" t="str">
        <f t="shared" si="709"/>
        <v>OK</v>
      </c>
    </row>
    <row r="4511" spans="1:25" x14ac:dyDescent="0.25">
      <c r="A4511" s="3" t="str">
        <f>Raw_Data!A4511</f>
        <v>c1f2945d-92e6-4f96-b443-eb5b7b84220f</v>
      </c>
      <c r="B4511" s="3">
        <f>Raw_Data!B4511</f>
        <v>34</v>
      </c>
      <c r="C4511" s="3" t="str">
        <f>Raw_Data!C4511</f>
        <v>Other</v>
      </c>
      <c r="D4511" s="3" t="str">
        <f>Raw_Data!D4511</f>
        <v>Premium</v>
      </c>
      <c r="E4511" s="3">
        <f>Raw_Data!E4511</f>
        <v>8.64</v>
      </c>
      <c r="F4511" s="3">
        <f>Raw_Data!F4511</f>
        <v>8</v>
      </c>
      <c r="G4511" s="3" t="str">
        <f>Raw_Data!G4511</f>
        <v>Oceania</v>
      </c>
      <c r="H4511" s="3" t="str">
        <f>Raw_Data!H4511</f>
        <v>TV</v>
      </c>
      <c r="I4511" s="3">
        <f>Raw_Data!I4511</f>
        <v>17.989999999999998</v>
      </c>
      <c r="J4511" s="3">
        <f>Raw_Data!J4511</f>
        <v>0</v>
      </c>
      <c r="K4511" s="3" t="str">
        <f>Raw_Data!K4511</f>
        <v>Gift Card</v>
      </c>
      <c r="L4511" s="3">
        <f>Raw_Data!L4511</f>
        <v>4</v>
      </c>
      <c r="M4511" s="3">
        <f>Raw_Data!M4511</f>
        <v>0.96</v>
      </c>
      <c r="N4511" s="3" t="str">
        <f>Raw_Data!N4511</f>
        <v>Action</v>
      </c>
      <c r="O4511" s="3" t="str">
        <f t="shared" si="700"/>
        <v>25-34</v>
      </c>
      <c r="P4511" s="3" t="str">
        <f t="shared" si="701"/>
        <v>&lt;10h</v>
      </c>
      <c r="Q4511" s="3" t="str">
        <f t="shared" si="702"/>
        <v>8-21d</v>
      </c>
      <c r="R4511" s="3" t="str">
        <f t="shared" si="703"/>
        <v>Medium</v>
      </c>
      <c r="S4511" s="3" t="str">
        <f t="shared" si="704"/>
        <v>High</v>
      </c>
      <c r="T4511" s="3" t="str">
        <f t="shared" si="705"/>
        <v>Active</v>
      </c>
      <c r="U4511" s="4">
        <f>1/(1+EXP(-(Predictive_Model!$B$5+((B4511-Predictive_Model!$B$20)/Predictive_Model!$C$20)*Predictive_Model!$D$20+((E4511-Predictive_Model!$B$21)/Predictive_Model!$C$21)*Predictive_Model!$D$21+((F4511-Predictive_Model!$B$22)/Predictive_Model!$C$22)*Predictive_Model!$D$22+((I4511-Predictive_Model!$B$23)/Predictive_Model!$C$23)*Predictive_Model!$D$23+((L4511-Predictive_Model!$B$24)/Predictive_Model!$C$24)*Predictive_Model!$D$24+((M4511-Predictive_Model!$B$25)/Predictive_Model!$C$25)*Predictive_Model!$D$25+IF(C4511="Male",Predictive_Model!$D$31,IF(C4511="Other",Predictive_Model!$D$32,0))+IF(D4511="Premium",Predictive_Model!$D$34,IF(D4511="Standard",Predictive_Model!$D$35,0))+IF(G4511="Asia",Predictive_Model!$D$37,IF(G4511="Europe",Predictive_Model!$D$38,IF(G4511="North America",Predictive_Model!$D$39,IF(G4511="Oceania",Predictive_Model!$D$40,IF(G4511="South America",Predictive_Model!$D$41,0)))))+IF(H4511="Laptop",Predictive_Model!$D$43,IF(H4511="Mobile",Predictive_Model!$D$44,IF(H4511="TV",Predictive_Model!$D$45,IF(H4511="Tablet",Predictive_Model!$D$46,0))))+IF(K4511="Crypto",Predictive_Model!$D$48,IF(K4511="Debit Card",Predictive_Model!$D$49,IF(K4511="Gift Card",Predictive_Model!$D$50,IF(K4511="PayPal",Predictive_Model!$D$51,0))))+IF(N4511="Comedy",Predictive_Model!$D$53,IF(N4511="Documentary",Predictive_Model!$D$54,IF(N4511="Drama",Predictive_Model!$D$55,IF(N4511="Horror",Predictive_Model!$D$56,IF(N4511="Romance",Predictive_Model!$D$57,IF(N4511="Sci-Fi",Predictive_Model!$D$58,0)))))))))</f>
        <v>2.2168202758700295E-2</v>
      </c>
      <c r="V4511" s="3" t="str">
        <f t="shared" si="706"/>
        <v>Low</v>
      </c>
      <c r="W4511" s="6">
        <f t="shared" si="707"/>
        <v>0.39880596762901827</v>
      </c>
      <c r="X4511" s="3" t="str">
        <f t="shared" si="708"/>
        <v>Monitor</v>
      </c>
      <c r="Y4511" s="3" t="str">
        <f t="shared" si="709"/>
        <v>OK</v>
      </c>
    </row>
    <row r="4512" spans="1:25" x14ac:dyDescent="0.25">
      <c r="A4512" s="3" t="str">
        <f>Raw_Data!A4512</f>
        <v>ff4bc4b3-d731-4cc8-8b4f-221224581e83</v>
      </c>
      <c r="B4512" s="3">
        <f>Raw_Data!B4512</f>
        <v>55</v>
      </c>
      <c r="C4512" s="3" t="str">
        <f>Raw_Data!C4512</f>
        <v>Female</v>
      </c>
      <c r="D4512" s="3" t="str">
        <f>Raw_Data!D4512</f>
        <v>Basic</v>
      </c>
      <c r="E4512" s="3">
        <f>Raw_Data!E4512</f>
        <v>17.61</v>
      </c>
      <c r="F4512" s="3">
        <f>Raw_Data!F4512</f>
        <v>35</v>
      </c>
      <c r="G4512" s="3" t="str">
        <f>Raw_Data!G4512</f>
        <v>South America</v>
      </c>
      <c r="H4512" s="3" t="str">
        <f>Raw_Data!H4512</f>
        <v>Desktop</v>
      </c>
      <c r="I4512" s="3">
        <f>Raw_Data!I4512</f>
        <v>8.99</v>
      </c>
      <c r="J4512" s="3">
        <f>Raw_Data!J4512</f>
        <v>1</v>
      </c>
      <c r="K4512" s="3" t="str">
        <f>Raw_Data!K4512</f>
        <v>Gift Card</v>
      </c>
      <c r="L4512" s="3">
        <f>Raw_Data!L4512</f>
        <v>1</v>
      </c>
      <c r="M4512" s="3">
        <f>Raw_Data!M4512</f>
        <v>0.49</v>
      </c>
      <c r="N4512" s="3" t="str">
        <f>Raw_Data!N4512</f>
        <v>Comedy</v>
      </c>
      <c r="O4512" s="3" t="str">
        <f t="shared" si="700"/>
        <v>55-70</v>
      </c>
      <c r="P4512" s="3" t="str">
        <f t="shared" si="701"/>
        <v>10-24h</v>
      </c>
      <c r="Q4512" s="3" t="str">
        <f t="shared" si="702"/>
        <v>22-45d</v>
      </c>
      <c r="R4512" s="3" t="str">
        <f t="shared" si="703"/>
        <v>Medium</v>
      </c>
      <c r="S4512" s="3" t="str">
        <f t="shared" si="704"/>
        <v>Low</v>
      </c>
      <c r="T4512" s="3" t="str">
        <f t="shared" si="705"/>
        <v>Churned</v>
      </c>
      <c r="U4512" s="4">
        <f>1/(1+EXP(-(Predictive_Model!$B$5+((B4512-Predictive_Model!$B$20)/Predictive_Model!$C$20)*Predictive_Model!$D$20+((E4512-Predictive_Model!$B$21)/Predictive_Model!$C$21)*Predictive_Model!$D$21+((F4512-Predictive_Model!$B$22)/Predictive_Model!$C$22)*Predictive_Model!$D$22+((I4512-Predictive_Model!$B$23)/Predictive_Model!$C$23)*Predictive_Model!$D$23+((L4512-Predictive_Model!$B$24)/Predictive_Model!$C$24)*Predictive_Model!$D$24+((M4512-Predictive_Model!$B$25)/Predictive_Model!$C$25)*Predictive_Model!$D$25+IF(C4512="Male",Predictive_Model!$D$31,IF(C4512="Other",Predictive_Model!$D$32,0))+IF(D4512="Premium",Predictive_Model!$D$34,IF(D4512="Standard",Predictive_Model!$D$35,0))+IF(G4512="Asia",Predictive_Model!$D$37,IF(G4512="Europe",Predictive_Model!$D$38,IF(G4512="North America",Predictive_Model!$D$39,IF(G4512="Oceania",Predictive_Model!$D$40,IF(G4512="South America",Predictive_Model!$D$41,0)))))+IF(H4512="Laptop",Predictive_Model!$D$43,IF(H4512="Mobile",Predictive_Model!$D$44,IF(H4512="TV",Predictive_Model!$D$45,IF(H4512="Tablet",Predictive_Model!$D$46,0))))+IF(K4512="Crypto",Predictive_Model!$D$48,IF(K4512="Debit Card",Predictive_Model!$D$49,IF(K4512="Gift Card",Predictive_Model!$D$50,IF(K4512="PayPal",Predictive_Model!$D$51,0))))+IF(N4512="Comedy",Predictive_Model!$D$53,IF(N4512="Documentary",Predictive_Model!$D$54,IF(N4512="Drama",Predictive_Model!$D$55,IF(N4512="Horror",Predictive_Model!$D$56,IF(N4512="Romance",Predictive_Model!$D$57,IF(N4512="Sci-Fi",Predictive_Model!$D$58,0)))))))))</f>
        <v>0.96493102233727135</v>
      </c>
      <c r="V4512" s="3" t="str">
        <f t="shared" si="706"/>
        <v>Critical</v>
      </c>
      <c r="W4512" s="6">
        <f t="shared" si="707"/>
        <v>8.99</v>
      </c>
      <c r="X4512" s="3" t="str">
        <f t="shared" si="708"/>
        <v>Priority 2</v>
      </c>
      <c r="Y4512" s="3" t="str">
        <f t="shared" si="709"/>
        <v>OK</v>
      </c>
    </row>
    <row r="4513" spans="1:25" x14ac:dyDescent="0.25">
      <c r="A4513" s="3" t="str">
        <f>Raw_Data!A4513</f>
        <v>282e622f-a1cc-41a1-8e62-fe70a9375f25</v>
      </c>
      <c r="B4513" s="3">
        <f>Raw_Data!B4513</f>
        <v>31</v>
      </c>
      <c r="C4513" s="3" t="str">
        <f>Raw_Data!C4513</f>
        <v>Female</v>
      </c>
      <c r="D4513" s="3" t="str">
        <f>Raw_Data!D4513</f>
        <v>Premium</v>
      </c>
      <c r="E4513" s="3">
        <f>Raw_Data!E4513</f>
        <v>5.68</v>
      </c>
      <c r="F4513" s="3">
        <f>Raw_Data!F4513</f>
        <v>49</v>
      </c>
      <c r="G4513" s="3" t="str">
        <f>Raw_Data!G4513</f>
        <v>Asia</v>
      </c>
      <c r="H4513" s="3" t="str">
        <f>Raw_Data!H4513</f>
        <v>Laptop</v>
      </c>
      <c r="I4513" s="3">
        <f>Raw_Data!I4513</f>
        <v>17.989999999999998</v>
      </c>
      <c r="J4513" s="3">
        <f>Raw_Data!J4513</f>
        <v>1</v>
      </c>
      <c r="K4513" s="3" t="str">
        <f>Raw_Data!K4513</f>
        <v>Crypto</v>
      </c>
      <c r="L4513" s="3">
        <f>Raw_Data!L4513</f>
        <v>2</v>
      </c>
      <c r="M4513" s="3">
        <f>Raw_Data!M4513</f>
        <v>0.11</v>
      </c>
      <c r="N4513" s="3" t="str">
        <f>Raw_Data!N4513</f>
        <v>Comedy</v>
      </c>
      <c r="O4513" s="3" t="str">
        <f t="shared" si="700"/>
        <v>25-34</v>
      </c>
      <c r="P4513" s="3" t="str">
        <f t="shared" si="701"/>
        <v>&lt;10h</v>
      </c>
      <c r="Q4513" s="3" t="str">
        <f t="shared" si="702"/>
        <v>46-60d</v>
      </c>
      <c r="R4513" s="3" t="str">
        <f t="shared" si="703"/>
        <v>Low</v>
      </c>
      <c r="S4513" s="3" t="str">
        <f t="shared" si="704"/>
        <v>High</v>
      </c>
      <c r="T4513" s="3" t="str">
        <f t="shared" si="705"/>
        <v>Churned</v>
      </c>
      <c r="U4513" s="4">
        <f>1/(1+EXP(-(Predictive_Model!$B$5+((B4513-Predictive_Model!$B$20)/Predictive_Model!$C$20)*Predictive_Model!$D$20+((E4513-Predictive_Model!$B$21)/Predictive_Model!$C$21)*Predictive_Model!$D$21+((F4513-Predictive_Model!$B$22)/Predictive_Model!$C$22)*Predictive_Model!$D$22+((I4513-Predictive_Model!$B$23)/Predictive_Model!$C$23)*Predictive_Model!$D$23+((L4513-Predictive_Model!$B$24)/Predictive_Model!$C$24)*Predictive_Model!$D$24+((M4513-Predictive_Model!$B$25)/Predictive_Model!$C$25)*Predictive_Model!$D$25+IF(C4513="Male",Predictive_Model!$D$31,IF(C4513="Other",Predictive_Model!$D$32,0))+IF(D4513="Premium",Predictive_Model!$D$34,IF(D4513="Standard",Predictive_Model!$D$35,0))+IF(G4513="Asia",Predictive_Model!$D$37,IF(G4513="Europe",Predictive_Model!$D$38,IF(G4513="North America",Predictive_Model!$D$39,IF(G4513="Oceania",Predictive_Model!$D$40,IF(G4513="South America",Predictive_Model!$D$41,0)))))+IF(H4513="Laptop",Predictive_Model!$D$43,IF(H4513="Mobile",Predictive_Model!$D$44,IF(H4513="TV",Predictive_Model!$D$45,IF(H4513="Tablet",Predictive_Model!$D$46,0))))+IF(K4513="Crypto",Predictive_Model!$D$48,IF(K4513="Debit Card",Predictive_Model!$D$49,IF(K4513="Gift Card",Predictive_Model!$D$50,IF(K4513="PayPal",Predictive_Model!$D$51,0))))+IF(N4513="Comedy",Predictive_Model!$D$53,IF(N4513="Documentary",Predictive_Model!$D$54,IF(N4513="Drama",Predictive_Model!$D$55,IF(N4513="Horror",Predictive_Model!$D$56,IF(N4513="Romance",Predictive_Model!$D$57,IF(N4513="Sci-Fi",Predictive_Model!$D$58,0)))))))))</f>
        <v>0.99491454465505624</v>
      </c>
      <c r="V4513" s="3" t="str">
        <f t="shared" si="706"/>
        <v>Critical</v>
      </c>
      <c r="W4513" s="6">
        <f t="shared" si="707"/>
        <v>17.989999999999998</v>
      </c>
      <c r="X4513" s="3" t="str">
        <f t="shared" si="708"/>
        <v>Priority 1</v>
      </c>
      <c r="Y4513" s="3" t="str">
        <f t="shared" si="709"/>
        <v>OK</v>
      </c>
    </row>
    <row r="4514" spans="1:25" x14ac:dyDescent="0.25">
      <c r="A4514" s="3" t="str">
        <f>Raw_Data!A4514</f>
        <v>7928e876-645a-49fe-a21c-9d02944d1523</v>
      </c>
      <c r="B4514" s="3">
        <f>Raw_Data!B4514</f>
        <v>28</v>
      </c>
      <c r="C4514" s="3" t="str">
        <f>Raw_Data!C4514</f>
        <v>Female</v>
      </c>
      <c r="D4514" s="3" t="str">
        <f>Raw_Data!D4514</f>
        <v>Premium</v>
      </c>
      <c r="E4514" s="3">
        <f>Raw_Data!E4514</f>
        <v>10.53</v>
      </c>
      <c r="F4514" s="3">
        <f>Raw_Data!F4514</f>
        <v>23</v>
      </c>
      <c r="G4514" s="3" t="str">
        <f>Raw_Data!G4514</f>
        <v>Asia</v>
      </c>
      <c r="H4514" s="3" t="str">
        <f>Raw_Data!H4514</f>
        <v>Desktop</v>
      </c>
      <c r="I4514" s="3">
        <f>Raw_Data!I4514</f>
        <v>17.989999999999998</v>
      </c>
      <c r="J4514" s="3">
        <f>Raw_Data!J4514</f>
        <v>0</v>
      </c>
      <c r="K4514" s="3" t="str">
        <f>Raw_Data!K4514</f>
        <v>Credit Card</v>
      </c>
      <c r="L4514" s="3">
        <f>Raw_Data!L4514</f>
        <v>2</v>
      </c>
      <c r="M4514" s="3">
        <f>Raw_Data!M4514</f>
        <v>0.44</v>
      </c>
      <c r="N4514" s="3" t="str">
        <f>Raw_Data!N4514</f>
        <v>Horror</v>
      </c>
      <c r="O4514" s="3" t="str">
        <f t="shared" si="700"/>
        <v>25-34</v>
      </c>
      <c r="P4514" s="3" t="str">
        <f t="shared" si="701"/>
        <v>10-24h</v>
      </c>
      <c r="Q4514" s="3" t="str">
        <f t="shared" si="702"/>
        <v>22-45d</v>
      </c>
      <c r="R4514" s="3" t="str">
        <f t="shared" si="703"/>
        <v>Medium</v>
      </c>
      <c r="S4514" s="3" t="str">
        <f t="shared" si="704"/>
        <v>High</v>
      </c>
      <c r="T4514" s="3" t="str">
        <f t="shared" si="705"/>
        <v>Active</v>
      </c>
      <c r="U4514" s="4">
        <f>1/(1+EXP(-(Predictive_Model!$B$5+((B4514-Predictive_Model!$B$20)/Predictive_Model!$C$20)*Predictive_Model!$D$20+((E4514-Predictive_Model!$B$21)/Predictive_Model!$C$21)*Predictive_Model!$D$21+((F4514-Predictive_Model!$B$22)/Predictive_Model!$C$22)*Predictive_Model!$D$22+((I4514-Predictive_Model!$B$23)/Predictive_Model!$C$23)*Predictive_Model!$D$23+((L4514-Predictive_Model!$B$24)/Predictive_Model!$C$24)*Predictive_Model!$D$24+((M4514-Predictive_Model!$B$25)/Predictive_Model!$C$25)*Predictive_Model!$D$25+IF(C4514="Male",Predictive_Model!$D$31,IF(C4514="Other",Predictive_Model!$D$32,0))+IF(D4514="Premium",Predictive_Model!$D$34,IF(D4514="Standard",Predictive_Model!$D$35,0))+IF(G4514="Asia",Predictive_Model!$D$37,IF(G4514="Europe",Predictive_Model!$D$38,IF(G4514="North America",Predictive_Model!$D$39,IF(G4514="Oceania",Predictive_Model!$D$40,IF(G4514="South America",Predictive_Model!$D$41,0)))))+IF(H4514="Laptop",Predictive_Model!$D$43,IF(H4514="Mobile",Predictive_Model!$D$44,IF(H4514="TV",Predictive_Model!$D$45,IF(H4514="Tablet",Predictive_Model!$D$46,0))))+IF(K4514="Crypto",Predictive_Model!$D$48,IF(K4514="Debit Card",Predictive_Model!$D$49,IF(K4514="Gift Card",Predictive_Model!$D$50,IF(K4514="PayPal",Predictive_Model!$D$51,0))))+IF(N4514="Comedy",Predictive_Model!$D$53,IF(N4514="Documentary",Predictive_Model!$D$54,IF(N4514="Drama",Predictive_Model!$D$55,IF(N4514="Horror",Predictive_Model!$D$56,IF(N4514="Romance",Predictive_Model!$D$57,IF(N4514="Sci-Fi",Predictive_Model!$D$58,0)))))))))</f>
        <v>0.44441276903846566</v>
      </c>
      <c r="V4514" s="3" t="str">
        <f t="shared" si="706"/>
        <v>Medium</v>
      </c>
      <c r="W4514" s="6">
        <f t="shared" si="707"/>
        <v>7.994985715001997</v>
      </c>
      <c r="X4514" s="3" t="str">
        <f t="shared" si="708"/>
        <v>Monitor</v>
      </c>
      <c r="Y4514" s="3" t="str">
        <f t="shared" si="709"/>
        <v>OK</v>
      </c>
    </row>
    <row r="4515" spans="1:25" x14ac:dyDescent="0.25">
      <c r="A4515" s="3" t="str">
        <f>Raw_Data!A4515</f>
        <v>629740f1-2ca1-4daf-af46-9b3cb2c6fe63</v>
      </c>
      <c r="B4515" s="3">
        <f>Raw_Data!B4515</f>
        <v>58</v>
      </c>
      <c r="C4515" s="3" t="str">
        <f>Raw_Data!C4515</f>
        <v>Other</v>
      </c>
      <c r="D4515" s="3" t="str">
        <f>Raw_Data!D4515</f>
        <v>Premium</v>
      </c>
      <c r="E4515" s="3">
        <f>Raw_Data!E4515</f>
        <v>22.17</v>
      </c>
      <c r="F4515" s="3">
        <f>Raw_Data!F4515</f>
        <v>40</v>
      </c>
      <c r="G4515" s="3" t="str">
        <f>Raw_Data!G4515</f>
        <v>Europe</v>
      </c>
      <c r="H4515" s="3" t="str">
        <f>Raw_Data!H4515</f>
        <v>Laptop</v>
      </c>
      <c r="I4515" s="3">
        <f>Raw_Data!I4515</f>
        <v>17.989999999999998</v>
      </c>
      <c r="J4515" s="3">
        <f>Raw_Data!J4515</f>
        <v>0</v>
      </c>
      <c r="K4515" s="3" t="str">
        <f>Raw_Data!K4515</f>
        <v>PayPal</v>
      </c>
      <c r="L4515" s="3">
        <f>Raw_Data!L4515</f>
        <v>4</v>
      </c>
      <c r="M4515" s="3">
        <f>Raw_Data!M4515</f>
        <v>0.54</v>
      </c>
      <c r="N4515" s="3" t="str">
        <f>Raw_Data!N4515</f>
        <v>Comedy</v>
      </c>
      <c r="O4515" s="3" t="str">
        <f t="shared" si="700"/>
        <v>55-70</v>
      </c>
      <c r="P4515" s="3" t="str">
        <f t="shared" si="701"/>
        <v>10-24h</v>
      </c>
      <c r="Q4515" s="3" t="str">
        <f t="shared" si="702"/>
        <v>22-45d</v>
      </c>
      <c r="R4515" s="3" t="str">
        <f t="shared" si="703"/>
        <v>Medium</v>
      </c>
      <c r="S4515" s="3" t="str">
        <f t="shared" si="704"/>
        <v>High</v>
      </c>
      <c r="T4515" s="3" t="str">
        <f t="shared" si="705"/>
        <v>Active</v>
      </c>
      <c r="U4515" s="4">
        <f>1/(1+EXP(-(Predictive_Model!$B$5+((B4515-Predictive_Model!$B$20)/Predictive_Model!$C$20)*Predictive_Model!$D$20+((E4515-Predictive_Model!$B$21)/Predictive_Model!$C$21)*Predictive_Model!$D$21+((F4515-Predictive_Model!$B$22)/Predictive_Model!$C$22)*Predictive_Model!$D$22+((I4515-Predictive_Model!$B$23)/Predictive_Model!$C$23)*Predictive_Model!$D$23+((L4515-Predictive_Model!$B$24)/Predictive_Model!$C$24)*Predictive_Model!$D$24+((M4515-Predictive_Model!$B$25)/Predictive_Model!$C$25)*Predictive_Model!$D$25+IF(C4515="Male",Predictive_Model!$D$31,IF(C4515="Other",Predictive_Model!$D$32,0))+IF(D4515="Premium",Predictive_Model!$D$34,IF(D4515="Standard",Predictive_Model!$D$35,0))+IF(G4515="Asia",Predictive_Model!$D$37,IF(G4515="Europe",Predictive_Model!$D$38,IF(G4515="North America",Predictive_Model!$D$39,IF(G4515="Oceania",Predictive_Model!$D$40,IF(G4515="South America",Predictive_Model!$D$41,0)))))+IF(H4515="Laptop",Predictive_Model!$D$43,IF(H4515="Mobile",Predictive_Model!$D$44,IF(H4515="TV",Predictive_Model!$D$45,IF(H4515="Tablet",Predictive_Model!$D$46,0))))+IF(K4515="Crypto",Predictive_Model!$D$48,IF(K4515="Debit Card",Predictive_Model!$D$49,IF(K4515="Gift Card",Predictive_Model!$D$50,IF(K4515="PayPal",Predictive_Model!$D$51,0))))+IF(N4515="Comedy",Predictive_Model!$D$53,IF(N4515="Documentary",Predictive_Model!$D$54,IF(N4515="Drama",Predictive_Model!$D$55,IF(N4515="Horror",Predictive_Model!$D$56,IF(N4515="Romance",Predictive_Model!$D$57,IF(N4515="Sci-Fi",Predictive_Model!$D$58,0)))))))))</f>
        <v>2.8584699084030486E-2</v>
      </c>
      <c r="V4515" s="3" t="str">
        <f t="shared" si="706"/>
        <v>Low</v>
      </c>
      <c r="W4515" s="6">
        <f t="shared" si="707"/>
        <v>0.51423873652170837</v>
      </c>
      <c r="X4515" s="3" t="str">
        <f t="shared" si="708"/>
        <v>Monitor</v>
      </c>
      <c r="Y4515" s="3" t="str">
        <f t="shared" si="709"/>
        <v>OK</v>
      </c>
    </row>
    <row r="4516" spans="1:25" x14ac:dyDescent="0.25">
      <c r="A4516" s="3" t="str">
        <f>Raw_Data!A4516</f>
        <v>a88809ec-5337-4c2d-bee2-480cdcb0ad4d</v>
      </c>
      <c r="B4516" s="3">
        <f>Raw_Data!B4516</f>
        <v>44</v>
      </c>
      <c r="C4516" s="3" t="str">
        <f>Raw_Data!C4516</f>
        <v>Female</v>
      </c>
      <c r="D4516" s="3" t="str">
        <f>Raw_Data!D4516</f>
        <v>Basic</v>
      </c>
      <c r="E4516" s="3">
        <f>Raw_Data!E4516</f>
        <v>58.4</v>
      </c>
      <c r="F4516" s="3">
        <f>Raw_Data!F4516</f>
        <v>26</v>
      </c>
      <c r="G4516" s="3" t="str">
        <f>Raw_Data!G4516</f>
        <v>Oceania</v>
      </c>
      <c r="H4516" s="3" t="str">
        <f>Raw_Data!H4516</f>
        <v>Desktop</v>
      </c>
      <c r="I4516" s="3">
        <f>Raw_Data!I4516</f>
        <v>8.99</v>
      </c>
      <c r="J4516" s="3">
        <f>Raw_Data!J4516</f>
        <v>0</v>
      </c>
      <c r="K4516" s="3" t="str">
        <f>Raw_Data!K4516</f>
        <v>Gift Card</v>
      </c>
      <c r="L4516" s="3">
        <f>Raw_Data!L4516</f>
        <v>1</v>
      </c>
      <c r="M4516" s="3">
        <f>Raw_Data!M4516</f>
        <v>2.16</v>
      </c>
      <c r="N4516" s="3" t="str">
        <f>Raw_Data!N4516</f>
        <v>Sci-Fi</v>
      </c>
      <c r="O4516" s="3" t="str">
        <f t="shared" si="700"/>
        <v>35-44</v>
      </c>
      <c r="P4516" s="3" t="str">
        <f t="shared" si="701"/>
        <v>50h+</v>
      </c>
      <c r="Q4516" s="3" t="str">
        <f t="shared" si="702"/>
        <v>22-45d</v>
      </c>
      <c r="R4516" s="3" t="str">
        <f t="shared" si="703"/>
        <v>Medium</v>
      </c>
      <c r="S4516" s="3" t="str">
        <f t="shared" si="704"/>
        <v>Low</v>
      </c>
      <c r="T4516" s="3" t="str">
        <f t="shared" si="705"/>
        <v>Active</v>
      </c>
      <c r="U4516" s="4">
        <f>1/(1+EXP(-(Predictive_Model!$B$5+((B4516-Predictive_Model!$B$20)/Predictive_Model!$C$20)*Predictive_Model!$D$20+((E4516-Predictive_Model!$B$21)/Predictive_Model!$C$21)*Predictive_Model!$D$21+((F4516-Predictive_Model!$B$22)/Predictive_Model!$C$22)*Predictive_Model!$D$22+((I4516-Predictive_Model!$B$23)/Predictive_Model!$C$23)*Predictive_Model!$D$23+((L4516-Predictive_Model!$B$24)/Predictive_Model!$C$24)*Predictive_Model!$D$24+((M4516-Predictive_Model!$B$25)/Predictive_Model!$C$25)*Predictive_Model!$D$25+IF(C4516="Male",Predictive_Model!$D$31,IF(C4516="Other",Predictive_Model!$D$32,0))+IF(D4516="Premium",Predictive_Model!$D$34,IF(D4516="Standard",Predictive_Model!$D$35,0))+IF(G4516="Asia",Predictive_Model!$D$37,IF(G4516="Europe",Predictive_Model!$D$38,IF(G4516="North America",Predictive_Model!$D$39,IF(G4516="Oceania",Predictive_Model!$D$40,IF(G4516="South America",Predictive_Model!$D$41,0)))))+IF(H4516="Laptop",Predictive_Model!$D$43,IF(H4516="Mobile",Predictive_Model!$D$44,IF(H4516="TV",Predictive_Model!$D$45,IF(H4516="Tablet",Predictive_Model!$D$46,0))))+IF(K4516="Crypto",Predictive_Model!$D$48,IF(K4516="Debit Card",Predictive_Model!$D$49,IF(K4516="Gift Card",Predictive_Model!$D$50,IF(K4516="PayPal",Predictive_Model!$D$51,0))))+IF(N4516="Comedy",Predictive_Model!$D$53,IF(N4516="Documentary",Predictive_Model!$D$54,IF(N4516="Drama",Predictive_Model!$D$55,IF(N4516="Horror",Predictive_Model!$D$56,IF(N4516="Romance",Predictive_Model!$D$57,IF(N4516="Sci-Fi",Predictive_Model!$D$58,0)))))))))</f>
        <v>1.3966600394796537E-6</v>
      </c>
      <c r="V4516" s="3" t="str">
        <f t="shared" si="706"/>
        <v>Low</v>
      </c>
      <c r="W4516" s="6">
        <f t="shared" si="707"/>
        <v>1.2555973754922088E-5</v>
      </c>
      <c r="X4516" s="3" t="str">
        <f t="shared" si="708"/>
        <v>Monitor</v>
      </c>
      <c r="Y4516" s="3" t="str">
        <f t="shared" si="709"/>
        <v>OK</v>
      </c>
    </row>
    <row r="4517" spans="1:25" x14ac:dyDescent="0.25">
      <c r="A4517" s="3" t="str">
        <f>Raw_Data!A4517</f>
        <v>4f841e9d-dcd6-4e42-818e-c9789756e156</v>
      </c>
      <c r="B4517" s="3">
        <f>Raw_Data!B4517</f>
        <v>69</v>
      </c>
      <c r="C4517" s="3" t="str">
        <f>Raw_Data!C4517</f>
        <v>Female</v>
      </c>
      <c r="D4517" s="3" t="str">
        <f>Raw_Data!D4517</f>
        <v>Premium</v>
      </c>
      <c r="E4517" s="3">
        <f>Raw_Data!E4517</f>
        <v>5.8</v>
      </c>
      <c r="F4517" s="3">
        <f>Raw_Data!F4517</f>
        <v>26</v>
      </c>
      <c r="G4517" s="3" t="str">
        <f>Raw_Data!G4517</f>
        <v>North America</v>
      </c>
      <c r="H4517" s="3" t="str">
        <f>Raw_Data!H4517</f>
        <v>Tablet</v>
      </c>
      <c r="I4517" s="3">
        <f>Raw_Data!I4517</f>
        <v>17.989999999999998</v>
      </c>
      <c r="J4517" s="3">
        <f>Raw_Data!J4517</f>
        <v>0</v>
      </c>
      <c r="K4517" s="3" t="str">
        <f>Raw_Data!K4517</f>
        <v>PayPal</v>
      </c>
      <c r="L4517" s="3">
        <f>Raw_Data!L4517</f>
        <v>5</v>
      </c>
      <c r="M4517" s="3">
        <f>Raw_Data!M4517</f>
        <v>0.21</v>
      </c>
      <c r="N4517" s="3" t="str">
        <f>Raw_Data!N4517</f>
        <v>Romance</v>
      </c>
      <c r="O4517" s="3" t="str">
        <f t="shared" si="700"/>
        <v>55-70</v>
      </c>
      <c r="P4517" s="3" t="str">
        <f t="shared" si="701"/>
        <v>&lt;10h</v>
      </c>
      <c r="Q4517" s="3" t="str">
        <f t="shared" si="702"/>
        <v>22-45d</v>
      </c>
      <c r="R4517" s="3" t="str">
        <f t="shared" si="703"/>
        <v>Medium</v>
      </c>
      <c r="S4517" s="3" t="str">
        <f t="shared" si="704"/>
        <v>High</v>
      </c>
      <c r="T4517" s="3" t="str">
        <f t="shared" si="705"/>
        <v>Active</v>
      </c>
      <c r="U4517" s="4">
        <f>1/(1+EXP(-(Predictive_Model!$B$5+((B4517-Predictive_Model!$B$20)/Predictive_Model!$C$20)*Predictive_Model!$D$20+((E4517-Predictive_Model!$B$21)/Predictive_Model!$C$21)*Predictive_Model!$D$21+((F4517-Predictive_Model!$B$22)/Predictive_Model!$C$22)*Predictive_Model!$D$22+((I4517-Predictive_Model!$B$23)/Predictive_Model!$C$23)*Predictive_Model!$D$23+((L4517-Predictive_Model!$B$24)/Predictive_Model!$C$24)*Predictive_Model!$D$24+((M4517-Predictive_Model!$B$25)/Predictive_Model!$C$25)*Predictive_Model!$D$25+IF(C4517="Male",Predictive_Model!$D$31,IF(C4517="Other",Predictive_Model!$D$32,0))+IF(D4517="Premium",Predictive_Model!$D$34,IF(D4517="Standard",Predictive_Model!$D$35,0))+IF(G4517="Asia",Predictive_Model!$D$37,IF(G4517="Europe",Predictive_Model!$D$38,IF(G4517="North America",Predictive_Model!$D$39,IF(G4517="Oceania",Predictive_Model!$D$40,IF(G4517="South America",Predictive_Model!$D$41,0)))))+IF(H4517="Laptop",Predictive_Model!$D$43,IF(H4517="Mobile",Predictive_Model!$D$44,IF(H4517="TV",Predictive_Model!$D$45,IF(H4517="Tablet",Predictive_Model!$D$46,0))))+IF(K4517="Crypto",Predictive_Model!$D$48,IF(K4517="Debit Card",Predictive_Model!$D$49,IF(K4517="Gift Card",Predictive_Model!$D$50,IF(K4517="PayPal",Predictive_Model!$D$51,0))))+IF(N4517="Comedy",Predictive_Model!$D$53,IF(N4517="Documentary",Predictive_Model!$D$54,IF(N4517="Drama",Predictive_Model!$D$55,IF(N4517="Horror",Predictive_Model!$D$56,IF(N4517="Romance",Predictive_Model!$D$57,IF(N4517="Sci-Fi",Predictive_Model!$D$58,0)))))))))</f>
        <v>0.78294483825712824</v>
      </c>
      <c r="V4517" s="3" t="str">
        <f t="shared" si="706"/>
        <v>Critical</v>
      </c>
      <c r="W4517" s="6">
        <f t="shared" si="707"/>
        <v>14.085177640245735</v>
      </c>
      <c r="X4517" s="3" t="str">
        <f t="shared" si="708"/>
        <v>Priority 1</v>
      </c>
      <c r="Y4517" s="3" t="str">
        <f t="shared" si="709"/>
        <v>OK</v>
      </c>
    </row>
    <row r="4518" spans="1:25" x14ac:dyDescent="0.25">
      <c r="A4518" s="3" t="str">
        <f>Raw_Data!A4518</f>
        <v>33572a9e-8851-48b3-a9b8-9b6a3f88b1d1</v>
      </c>
      <c r="B4518" s="3">
        <f>Raw_Data!B4518</f>
        <v>42</v>
      </c>
      <c r="C4518" s="3" t="str">
        <f>Raw_Data!C4518</f>
        <v>Female</v>
      </c>
      <c r="D4518" s="3" t="str">
        <f>Raw_Data!D4518</f>
        <v>Premium</v>
      </c>
      <c r="E4518" s="3">
        <f>Raw_Data!E4518</f>
        <v>9.08</v>
      </c>
      <c r="F4518" s="3">
        <f>Raw_Data!F4518</f>
        <v>17</v>
      </c>
      <c r="G4518" s="3" t="str">
        <f>Raw_Data!G4518</f>
        <v>Africa</v>
      </c>
      <c r="H4518" s="3" t="str">
        <f>Raw_Data!H4518</f>
        <v>Desktop</v>
      </c>
      <c r="I4518" s="3">
        <f>Raw_Data!I4518</f>
        <v>17.989999999999998</v>
      </c>
      <c r="J4518" s="3">
        <f>Raw_Data!J4518</f>
        <v>0</v>
      </c>
      <c r="K4518" s="3" t="str">
        <f>Raw_Data!K4518</f>
        <v>Crypto</v>
      </c>
      <c r="L4518" s="3">
        <f>Raw_Data!L4518</f>
        <v>1</v>
      </c>
      <c r="M4518" s="3">
        <f>Raw_Data!M4518</f>
        <v>0.5</v>
      </c>
      <c r="N4518" s="3" t="str">
        <f>Raw_Data!N4518</f>
        <v>Documentary</v>
      </c>
      <c r="O4518" s="3" t="str">
        <f t="shared" si="700"/>
        <v>35-44</v>
      </c>
      <c r="P4518" s="3" t="str">
        <f t="shared" si="701"/>
        <v>&lt;10h</v>
      </c>
      <c r="Q4518" s="3" t="str">
        <f t="shared" si="702"/>
        <v>8-21d</v>
      </c>
      <c r="R4518" s="3" t="str">
        <f t="shared" si="703"/>
        <v>Medium</v>
      </c>
      <c r="S4518" s="3" t="str">
        <f t="shared" si="704"/>
        <v>High</v>
      </c>
      <c r="T4518" s="3" t="str">
        <f t="shared" si="705"/>
        <v>Active</v>
      </c>
      <c r="U4518" s="4">
        <f>1/(1+EXP(-(Predictive_Model!$B$5+((B4518-Predictive_Model!$B$20)/Predictive_Model!$C$20)*Predictive_Model!$D$20+((E4518-Predictive_Model!$B$21)/Predictive_Model!$C$21)*Predictive_Model!$D$21+((F4518-Predictive_Model!$B$22)/Predictive_Model!$C$22)*Predictive_Model!$D$22+((I4518-Predictive_Model!$B$23)/Predictive_Model!$C$23)*Predictive_Model!$D$23+((L4518-Predictive_Model!$B$24)/Predictive_Model!$C$24)*Predictive_Model!$D$24+((M4518-Predictive_Model!$B$25)/Predictive_Model!$C$25)*Predictive_Model!$D$25+IF(C4518="Male",Predictive_Model!$D$31,IF(C4518="Other",Predictive_Model!$D$32,0))+IF(D4518="Premium",Predictive_Model!$D$34,IF(D4518="Standard",Predictive_Model!$D$35,0))+IF(G4518="Asia",Predictive_Model!$D$37,IF(G4518="Europe",Predictive_Model!$D$38,IF(G4518="North America",Predictive_Model!$D$39,IF(G4518="Oceania",Predictive_Model!$D$40,IF(G4518="South America",Predictive_Model!$D$41,0)))))+IF(H4518="Laptop",Predictive_Model!$D$43,IF(H4518="Mobile",Predictive_Model!$D$44,IF(H4518="TV",Predictive_Model!$D$45,IF(H4518="Tablet",Predictive_Model!$D$46,0))))+IF(K4518="Crypto",Predictive_Model!$D$48,IF(K4518="Debit Card",Predictive_Model!$D$49,IF(K4518="Gift Card",Predictive_Model!$D$50,IF(K4518="PayPal",Predictive_Model!$D$51,0))))+IF(N4518="Comedy",Predictive_Model!$D$53,IF(N4518="Documentary",Predictive_Model!$D$54,IF(N4518="Drama",Predictive_Model!$D$55,IF(N4518="Horror",Predictive_Model!$D$56,IF(N4518="Romance",Predictive_Model!$D$57,IF(N4518="Sci-Fi",Predictive_Model!$D$58,0)))))))))</f>
        <v>0.5569871865124516</v>
      </c>
      <c r="V4518" s="3" t="str">
        <f t="shared" si="706"/>
        <v>High</v>
      </c>
      <c r="W4518" s="6">
        <f t="shared" si="707"/>
        <v>10.020199485359003</v>
      </c>
      <c r="X4518" s="3" t="str">
        <f t="shared" si="708"/>
        <v>Monitor</v>
      </c>
      <c r="Y4518" s="3" t="str">
        <f t="shared" si="709"/>
        <v>OK</v>
      </c>
    </row>
    <row r="4519" spans="1:25" x14ac:dyDescent="0.25">
      <c r="A4519" s="3" t="str">
        <f>Raw_Data!A4519</f>
        <v>7732d3d5-ded6-4927-86ff-71aa998186f9</v>
      </c>
      <c r="B4519" s="3">
        <f>Raw_Data!B4519</f>
        <v>52</v>
      </c>
      <c r="C4519" s="3" t="str">
        <f>Raw_Data!C4519</f>
        <v>Female</v>
      </c>
      <c r="D4519" s="3" t="str">
        <f>Raw_Data!D4519</f>
        <v>Basic</v>
      </c>
      <c r="E4519" s="3">
        <f>Raw_Data!E4519</f>
        <v>17.09</v>
      </c>
      <c r="F4519" s="3">
        <f>Raw_Data!F4519</f>
        <v>42</v>
      </c>
      <c r="G4519" s="3" t="str">
        <f>Raw_Data!G4519</f>
        <v>South America</v>
      </c>
      <c r="H4519" s="3" t="str">
        <f>Raw_Data!H4519</f>
        <v>TV</v>
      </c>
      <c r="I4519" s="3">
        <f>Raw_Data!I4519</f>
        <v>8.99</v>
      </c>
      <c r="J4519" s="3">
        <f>Raw_Data!J4519</f>
        <v>1</v>
      </c>
      <c r="K4519" s="3" t="str">
        <f>Raw_Data!K4519</f>
        <v>Crypto</v>
      </c>
      <c r="L4519" s="3">
        <f>Raw_Data!L4519</f>
        <v>2</v>
      </c>
      <c r="M4519" s="3">
        <f>Raw_Data!M4519</f>
        <v>0.4</v>
      </c>
      <c r="N4519" s="3" t="str">
        <f>Raw_Data!N4519</f>
        <v>Action</v>
      </c>
      <c r="O4519" s="3" t="str">
        <f t="shared" si="700"/>
        <v>45-54</v>
      </c>
      <c r="P4519" s="3" t="str">
        <f t="shared" si="701"/>
        <v>10-24h</v>
      </c>
      <c r="Q4519" s="3" t="str">
        <f t="shared" si="702"/>
        <v>22-45d</v>
      </c>
      <c r="R4519" s="3" t="str">
        <f t="shared" si="703"/>
        <v>Medium</v>
      </c>
      <c r="S4519" s="3" t="str">
        <f t="shared" si="704"/>
        <v>Low</v>
      </c>
      <c r="T4519" s="3" t="str">
        <f t="shared" si="705"/>
        <v>Churned</v>
      </c>
      <c r="U4519" s="4">
        <f>1/(1+EXP(-(Predictive_Model!$B$5+((B4519-Predictive_Model!$B$20)/Predictive_Model!$C$20)*Predictive_Model!$D$20+((E4519-Predictive_Model!$B$21)/Predictive_Model!$C$21)*Predictive_Model!$D$21+((F4519-Predictive_Model!$B$22)/Predictive_Model!$C$22)*Predictive_Model!$D$22+((I4519-Predictive_Model!$B$23)/Predictive_Model!$C$23)*Predictive_Model!$D$23+((L4519-Predictive_Model!$B$24)/Predictive_Model!$C$24)*Predictive_Model!$D$24+((M4519-Predictive_Model!$B$25)/Predictive_Model!$C$25)*Predictive_Model!$D$25+IF(C4519="Male",Predictive_Model!$D$31,IF(C4519="Other",Predictive_Model!$D$32,0))+IF(D4519="Premium",Predictive_Model!$D$34,IF(D4519="Standard",Predictive_Model!$D$35,0))+IF(G4519="Asia",Predictive_Model!$D$37,IF(G4519="Europe",Predictive_Model!$D$38,IF(G4519="North America",Predictive_Model!$D$39,IF(G4519="Oceania",Predictive_Model!$D$40,IF(G4519="South America",Predictive_Model!$D$41,0)))))+IF(H4519="Laptop",Predictive_Model!$D$43,IF(H4519="Mobile",Predictive_Model!$D$44,IF(H4519="TV",Predictive_Model!$D$45,IF(H4519="Tablet",Predictive_Model!$D$46,0))))+IF(K4519="Crypto",Predictive_Model!$D$48,IF(K4519="Debit Card",Predictive_Model!$D$49,IF(K4519="Gift Card",Predictive_Model!$D$50,IF(K4519="PayPal",Predictive_Model!$D$51,0))))+IF(N4519="Comedy",Predictive_Model!$D$53,IF(N4519="Documentary",Predictive_Model!$D$54,IF(N4519="Drama",Predictive_Model!$D$55,IF(N4519="Horror",Predictive_Model!$D$56,IF(N4519="Romance",Predictive_Model!$D$57,IF(N4519="Sci-Fi",Predictive_Model!$D$58,0)))))))))</f>
        <v>0.96103680741895448</v>
      </c>
      <c r="V4519" s="3" t="str">
        <f t="shared" si="706"/>
        <v>Critical</v>
      </c>
      <c r="W4519" s="6">
        <f t="shared" si="707"/>
        <v>8.99</v>
      </c>
      <c r="X4519" s="3" t="str">
        <f t="shared" si="708"/>
        <v>Priority 2</v>
      </c>
      <c r="Y4519" s="3" t="str">
        <f t="shared" si="709"/>
        <v>OK</v>
      </c>
    </row>
    <row r="4520" spans="1:25" x14ac:dyDescent="0.25">
      <c r="A4520" s="3" t="str">
        <f>Raw_Data!A4520</f>
        <v>0b05e78a-8c4b-4097-8bc1-72f52ff1e5d9</v>
      </c>
      <c r="B4520" s="3">
        <f>Raw_Data!B4520</f>
        <v>50</v>
      </c>
      <c r="C4520" s="3" t="str">
        <f>Raw_Data!C4520</f>
        <v>Male</v>
      </c>
      <c r="D4520" s="3" t="str">
        <f>Raw_Data!D4520</f>
        <v>Premium</v>
      </c>
      <c r="E4520" s="3">
        <f>Raw_Data!E4520</f>
        <v>12.33</v>
      </c>
      <c r="F4520" s="3">
        <f>Raw_Data!F4520</f>
        <v>16</v>
      </c>
      <c r="G4520" s="3" t="str">
        <f>Raw_Data!G4520</f>
        <v>South America</v>
      </c>
      <c r="H4520" s="3" t="str">
        <f>Raw_Data!H4520</f>
        <v>Mobile</v>
      </c>
      <c r="I4520" s="3">
        <f>Raw_Data!I4520</f>
        <v>17.989999999999998</v>
      </c>
      <c r="J4520" s="3">
        <f>Raw_Data!J4520</f>
        <v>0</v>
      </c>
      <c r="K4520" s="3" t="str">
        <f>Raw_Data!K4520</f>
        <v>PayPal</v>
      </c>
      <c r="L4520" s="3">
        <f>Raw_Data!L4520</f>
        <v>5</v>
      </c>
      <c r="M4520" s="3">
        <f>Raw_Data!M4520</f>
        <v>0.73</v>
      </c>
      <c r="N4520" s="3" t="str">
        <f>Raw_Data!N4520</f>
        <v>Comedy</v>
      </c>
      <c r="O4520" s="3" t="str">
        <f t="shared" si="700"/>
        <v>45-54</v>
      </c>
      <c r="P4520" s="3" t="str">
        <f t="shared" si="701"/>
        <v>10-24h</v>
      </c>
      <c r="Q4520" s="3" t="str">
        <f t="shared" si="702"/>
        <v>8-21d</v>
      </c>
      <c r="R4520" s="3" t="str">
        <f t="shared" si="703"/>
        <v>Medium</v>
      </c>
      <c r="S4520" s="3" t="str">
        <f t="shared" si="704"/>
        <v>High</v>
      </c>
      <c r="T4520" s="3" t="str">
        <f t="shared" si="705"/>
        <v>Active</v>
      </c>
      <c r="U4520" s="4">
        <f>1/(1+EXP(-(Predictive_Model!$B$5+((B4520-Predictive_Model!$B$20)/Predictive_Model!$C$20)*Predictive_Model!$D$20+((E4520-Predictive_Model!$B$21)/Predictive_Model!$C$21)*Predictive_Model!$D$21+((F4520-Predictive_Model!$B$22)/Predictive_Model!$C$22)*Predictive_Model!$D$22+((I4520-Predictive_Model!$B$23)/Predictive_Model!$C$23)*Predictive_Model!$D$23+((L4520-Predictive_Model!$B$24)/Predictive_Model!$C$24)*Predictive_Model!$D$24+((M4520-Predictive_Model!$B$25)/Predictive_Model!$C$25)*Predictive_Model!$D$25+IF(C4520="Male",Predictive_Model!$D$31,IF(C4520="Other",Predictive_Model!$D$32,0))+IF(D4520="Premium",Predictive_Model!$D$34,IF(D4520="Standard",Predictive_Model!$D$35,0))+IF(G4520="Asia",Predictive_Model!$D$37,IF(G4520="Europe",Predictive_Model!$D$38,IF(G4520="North America",Predictive_Model!$D$39,IF(G4520="Oceania",Predictive_Model!$D$40,IF(G4520="South America",Predictive_Model!$D$41,0)))))+IF(H4520="Laptop",Predictive_Model!$D$43,IF(H4520="Mobile",Predictive_Model!$D$44,IF(H4520="TV",Predictive_Model!$D$45,IF(H4520="Tablet",Predictive_Model!$D$46,0))))+IF(K4520="Crypto",Predictive_Model!$D$48,IF(K4520="Debit Card",Predictive_Model!$D$49,IF(K4520="Gift Card",Predictive_Model!$D$50,IF(K4520="PayPal",Predictive_Model!$D$51,0))))+IF(N4520="Comedy",Predictive_Model!$D$53,IF(N4520="Documentary",Predictive_Model!$D$54,IF(N4520="Drama",Predictive_Model!$D$55,IF(N4520="Horror",Predictive_Model!$D$56,IF(N4520="Romance",Predictive_Model!$D$57,IF(N4520="Sci-Fi",Predictive_Model!$D$58,0)))))))))</f>
        <v>4.7233901454966254E-2</v>
      </c>
      <c r="V4520" s="3" t="str">
        <f t="shared" si="706"/>
        <v>Low</v>
      </c>
      <c r="W4520" s="6">
        <f t="shared" si="707"/>
        <v>0.84973788717484289</v>
      </c>
      <c r="X4520" s="3" t="str">
        <f t="shared" si="708"/>
        <v>Monitor</v>
      </c>
      <c r="Y4520" s="3" t="str">
        <f t="shared" si="709"/>
        <v>OK</v>
      </c>
    </row>
    <row r="4521" spans="1:25" x14ac:dyDescent="0.25">
      <c r="A4521" s="3" t="str">
        <f>Raw_Data!A4521</f>
        <v>12a50fbb-54f6-4bf1-9c0d-db8bc6dfc159</v>
      </c>
      <c r="B4521" s="3">
        <f>Raw_Data!B4521</f>
        <v>20</v>
      </c>
      <c r="C4521" s="3" t="str">
        <f>Raw_Data!C4521</f>
        <v>Male</v>
      </c>
      <c r="D4521" s="3" t="str">
        <f>Raw_Data!D4521</f>
        <v>Standard</v>
      </c>
      <c r="E4521" s="3">
        <f>Raw_Data!E4521</f>
        <v>12.93</v>
      </c>
      <c r="F4521" s="3">
        <f>Raw_Data!F4521</f>
        <v>14</v>
      </c>
      <c r="G4521" s="3" t="str">
        <f>Raw_Data!G4521</f>
        <v>South America</v>
      </c>
      <c r="H4521" s="3" t="str">
        <f>Raw_Data!H4521</f>
        <v>Laptop</v>
      </c>
      <c r="I4521" s="3">
        <f>Raw_Data!I4521</f>
        <v>13.99</v>
      </c>
      <c r="J4521" s="3">
        <f>Raw_Data!J4521</f>
        <v>0</v>
      </c>
      <c r="K4521" s="3" t="str">
        <f>Raw_Data!K4521</f>
        <v>Crypto</v>
      </c>
      <c r="L4521" s="3">
        <f>Raw_Data!L4521</f>
        <v>1</v>
      </c>
      <c r="M4521" s="3">
        <f>Raw_Data!M4521</f>
        <v>0.86</v>
      </c>
      <c r="N4521" s="3" t="str">
        <f>Raw_Data!N4521</f>
        <v>Drama</v>
      </c>
      <c r="O4521" s="3" t="str">
        <f t="shared" si="700"/>
        <v>18-24</v>
      </c>
      <c r="P4521" s="3" t="str">
        <f t="shared" si="701"/>
        <v>10-24h</v>
      </c>
      <c r="Q4521" s="3" t="str">
        <f t="shared" si="702"/>
        <v>8-21d</v>
      </c>
      <c r="R4521" s="3" t="str">
        <f t="shared" si="703"/>
        <v>Medium</v>
      </c>
      <c r="S4521" s="3" t="str">
        <f t="shared" si="704"/>
        <v>Mid</v>
      </c>
      <c r="T4521" s="3" t="str">
        <f t="shared" si="705"/>
        <v>Active</v>
      </c>
      <c r="U4521" s="4">
        <f>1/(1+EXP(-(Predictive_Model!$B$5+((B4521-Predictive_Model!$B$20)/Predictive_Model!$C$20)*Predictive_Model!$D$20+((E4521-Predictive_Model!$B$21)/Predictive_Model!$C$21)*Predictive_Model!$D$21+((F4521-Predictive_Model!$B$22)/Predictive_Model!$C$22)*Predictive_Model!$D$22+((I4521-Predictive_Model!$B$23)/Predictive_Model!$C$23)*Predictive_Model!$D$23+((L4521-Predictive_Model!$B$24)/Predictive_Model!$C$24)*Predictive_Model!$D$24+((M4521-Predictive_Model!$B$25)/Predictive_Model!$C$25)*Predictive_Model!$D$25+IF(C4521="Male",Predictive_Model!$D$31,IF(C4521="Other",Predictive_Model!$D$32,0))+IF(D4521="Premium",Predictive_Model!$D$34,IF(D4521="Standard",Predictive_Model!$D$35,0))+IF(G4521="Asia",Predictive_Model!$D$37,IF(G4521="Europe",Predictive_Model!$D$38,IF(G4521="North America",Predictive_Model!$D$39,IF(G4521="Oceania",Predictive_Model!$D$40,IF(G4521="South America",Predictive_Model!$D$41,0)))))+IF(H4521="Laptop",Predictive_Model!$D$43,IF(H4521="Mobile",Predictive_Model!$D$44,IF(H4521="TV",Predictive_Model!$D$45,IF(H4521="Tablet",Predictive_Model!$D$46,0))))+IF(K4521="Crypto",Predictive_Model!$D$48,IF(K4521="Debit Card",Predictive_Model!$D$49,IF(K4521="Gift Card",Predictive_Model!$D$50,IF(K4521="PayPal",Predictive_Model!$D$51,0))))+IF(N4521="Comedy",Predictive_Model!$D$53,IF(N4521="Documentary",Predictive_Model!$D$54,IF(N4521="Drama",Predictive_Model!$D$55,IF(N4521="Horror",Predictive_Model!$D$56,IF(N4521="Romance",Predictive_Model!$D$57,IF(N4521="Sci-Fi",Predictive_Model!$D$58,0)))))))))</f>
        <v>0.43182886037350887</v>
      </c>
      <c r="V4521" s="3" t="str">
        <f t="shared" si="706"/>
        <v>Medium</v>
      </c>
      <c r="W4521" s="6">
        <f t="shared" si="707"/>
        <v>6.0412857566253892</v>
      </c>
      <c r="X4521" s="3" t="str">
        <f t="shared" si="708"/>
        <v>Monitor</v>
      </c>
      <c r="Y4521" s="3" t="str">
        <f t="shared" si="709"/>
        <v>OK</v>
      </c>
    </row>
    <row r="4522" spans="1:25" x14ac:dyDescent="0.25">
      <c r="A4522" s="3" t="str">
        <f>Raw_Data!A4522</f>
        <v>480aa107-c976-4ba7-ac36-ee39787e0eda</v>
      </c>
      <c r="B4522" s="3">
        <f>Raw_Data!B4522</f>
        <v>37</v>
      </c>
      <c r="C4522" s="3" t="str">
        <f>Raw_Data!C4522</f>
        <v>Male</v>
      </c>
      <c r="D4522" s="3" t="str">
        <f>Raw_Data!D4522</f>
        <v>Premium</v>
      </c>
      <c r="E4522" s="3">
        <f>Raw_Data!E4522</f>
        <v>8.9600000000000009</v>
      </c>
      <c r="F4522" s="3">
        <f>Raw_Data!F4522</f>
        <v>42</v>
      </c>
      <c r="G4522" s="3" t="str">
        <f>Raw_Data!G4522</f>
        <v>South America</v>
      </c>
      <c r="H4522" s="3" t="str">
        <f>Raw_Data!H4522</f>
        <v>Laptop</v>
      </c>
      <c r="I4522" s="3">
        <f>Raw_Data!I4522</f>
        <v>17.989999999999998</v>
      </c>
      <c r="J4522" s="3">
        <f>Raw_Data!J4522</f>
        <v>1</v>
      </c>
      <c r="K4522" s="3" t="str">
        <f>Raw_Data!K4522</f>
        <v>Gift Card</v>
      </c>
      <c r="L4522" s="3">
        <f>Raw_Data!L4522</f>
        <v>1</v>
      </c>
      <c r="M4522" s="3">
        <f>Raw_Data!M4522</f>
        <v>0.21</v>
      </c>
      <c r="N4522" s="3" t="str">
        <f>Raw_Data!N4522</f>
        <v>Comedy</v>
      </c>
      <c r="O4522" s="3" t="str">
        <f t="shared" si="700"/>
        <v>35-44</v>
      </c>
      <c r="P4522" s="3" t="str">
        <f t="shared" si="701"/>
        <v>&lt;10h</v>
      </c>
      <c r="Q4522" s="3" t="str">
        <f t="shared" si="702"/>
        <v>22-45d</v>
      </c>
      <c r="R4522" s="3" t="str">
        <f t="shared" si="703"/>
        <v>Medium</v>
      </c>
      <c r="S4522" s="3" t="str">
        <f t="shared" si="704"/>
        <v>High</v>
      </c>
      <c r="T4522" s="3" t="str">
        <f t="shared" si="705"/>
        <v>Churned</v>
      </c>
      <c r="U4522" s="4">
        <f>1/(1+EXP(-(Predictive_Model!$B$5+((B4522-Predictive_Model!$B$20)/Predictive_Model!$C$20)*Predictive_Model!$D$20+((E4522-Predictive_Model!$B$21)/Predictive_Model!$C$21)*Predictive_Model!$D$21+((F4522-Predictive_Model!$B$22)/Predictive_Model!$C$22)*Predictive_Model!$D$22+((I4522-Predictive_Model!$B$23)/Predictive_Model!$C$23)*Predictive_Model!$D$23+((L4522-Predictive_Model!$B$24)/Predictive_Model!$C$24)*Predictive_Model!$D$24+((M4522-Predictive_Model!$B$25)/Predictive_Model!$C$25)*Predictive_Model!$D$25+IF(C4522="Male",Predictive_Model!$D$31,IF(C4522="Other",Predictive_Model!$D$32,0))+IF(D4522="Premium",Predictive_Model!$D$34,IF(D4522="Standard",Predictive_Model!$D$35,0))+IF(G4522="Asia",Predictive_Model!$D$37,IF(G4522="Europe",Predictive_Model!$D$38,IF(G4522="North America",Predictive_Model!$D$39,IF(G4522="Oceania",Predictive_Model!$D$40,IF(G4522="South America",Predictive_Model!$D$41,0)))))+IF(H4522="Laptop",Predictive_Model!$D$43,IF(H4522="Mobile",Predictive_Model!$D$44,IF(H4522="TV",Predictive_Model!$D$45,IF(H4522="Tablet",Predictive_Model!$D$46,0))))+IF(K4522="Crypto",Predictive_Model!$D$48,IF(K4522="Debit Card",Predictive_Model!$D$49,IF(K4522="Gift Card",Predictive_Model!$D$50,IF(K4522="PayPal",Predictive_Model!$D$51,0))))+IF(N4522="Comedy",Predictive_Model!$D$53,IF(N4522="Documentary",Predictive_Model!$D$54,IF(N4522="Drama",Predictive_Model!$D$55,IF(N4522="Horror",Predictive_Model!$D$56,IF(N4522="Romance",Predictive_Model!$D$57,IF(N4522="Sci-Fi",Predictive_Model!$D$58,0)))))))))</f>
        <v>0.98728534407272195</v>
      </c>
      <c r="V4522" s="3" t="str">
        <f t="shared" si="706"/>
        <v>Critical</v>
      </c>
      <c r="W4522" s="6">
        <f t="shared" si="707"/>
        <v>17.989999999999998</v>
      </c>
      <c r="X4522" s="3" t="str">
        <f t="shared" si="708"/>
        <v>Priority 1</v>
      </c>
      <c r="Y4522" s="3" t="str">
        <f t="shared" si="709"/>
        <v>OK</v>
      </c>
    </row>
    <row r="4523" spans="1:25" x14ac:dyDescent="0.25">
      <c r="A4523" s="3" t="str">
        <f>Raw_Data!A4523</f>
        <v>16bcce49-e615-4ebb-80e6-bcad0eb613c9</v>
      </c>
      <c r="B4523" s="3">
        <f>Raw_Data!B4523</f>
        <v>51</v>
      </c>
      <c r="C4523" s="3" t="str">
        <f>Raw_Data!C4523</f>
        <v>Other</v>
      </c>
      <c r="D4523" s="3" t="str">
        <f>Raw_Data!D4523</f>
        <v>Standard</v>
      </c>
      <c r="E4523" s="3">
        <f>Raw_Data!E4523</f>
        <v>1.1000000000000001</v>
      </c>
      <c r="F4523" s="3">
        <f>Raw_Data!F4523</f>
        <v>29</v>
      </c>
      <c r="G4523" s="3" t="str">
        <f>Raw_Data!G4523</f>
        <v>South America</v>
      </c>
      <c r="H4523" s="3" t="str">
        <f>Raw_Data!H4523</f>
        <v>Tablet</v>
      </c>
      <c r="I4523" s="3">
        <f>Raw_Data!I4523</f>
        <v>13.99</v>
      </c>
      <c r="J4523" s="3">
        <f>Raw_Data!J4523</f>
        <v>1</v>
      </c>
      <c r="K4523" s="3" t="str">
        <f>Raw_Data!K4523</f>
        <v>Gift Card</v>
      </c>
      <c r="L4523" s="3">
        <f>Raw_Data!L4523</f>
        <v>3</v>
      </c>
      <c r="M4523" s="3">
        <f>Raw_Data!M4523</f>
        <v>0.04</v>
      </c>
      <c r="N4523" s="3" t="str">
        <f>Raw_Data!N4523</f>
        <v>Documentary</v>
      </c>
      <c r="O4523" s="3" t="str">
        <f t="shared" si="700"/>
        <v>45-54</v>
      </c>
      <c r="P4523" s="3" t="str">
        <f t="shared" si="701"/>
        <v>&lt;10h</v>
      </c>
      <c r="Q4523" s="3" t="str">
        <f t="shared" si="702"/>
        <v>22-45d</v>
      </c>
      <c r="R4523" s="3" t="str">
        <f t="shared" si="703"/>
        <v>Medium</v>
      </c>
      <c r="S4523" s="3" t="str">
        <f t="shared" si="704"/>
        <v>Mid</v>
      </c>
      <c r="T4523" s="3" t="str">
        <f t="shared" si="705"/>
        <v>Churned</v>
      </c>
      <c r="U4523" s="4">
        <f>1/(1+EXP(-(Predictive_Model!$B$5+((B4523-Predictive_Model!$B$20)/Predictive_Model!$C$20)*Predictive_Model!$D$20+((E4523-Predictive_Model!$B$21)/Predictive_Model!$C$21)*Predictive_Model!$D$21+((F4523-Predictive_Model!$B$22)/Predictive_Model!$C$22)*Predictive_Model!$D$22+((I4523-Predictive_Model!$B$23)/Predictive_Model!$C$23)*Predictive_Model!$D$23+((L4523-Predictive_Model!$B$24)/Predictive_Model!$C$24)*Predictive_Model!$D$24+((M4523-Predictive_Model!$B$25)/Predictive_Model!$C$25)*Predictive_Model!$D$25+IF(C4523="Male",Predictive_Model!$D$31,IF(C4523="Other",Predictive_Model!$D$32,0))+IF(D4523="Premium",Predictive_Model!$D$34,IF(D4523="Standard",Predictive_Model!$D$35,0))+IF(G4523="Asia",Predictive_Model!$D$37,IF(G4523="Europe",Predictive_Model!$D$38,IF(G4523="North America",Predictive_Model!$D$39,IF(G4523="Oceania",Predictive_Model!$D$40,IF(G4523="South America",Predictive_Model!$D$41,0)))))+IF(H4523="Laptop",Predictive_Model!$D$43,IF(H4523="Mobile",Predictive_Model!$D$44,IF(H4523="TV",Predictive_Model!$D$45,IF(H4523="Tablet",Predictive_Model!$D$46,0))))+IF(K4523="Crypto",Predictive_Model!$D$48,IF(K4523="Debit Card",Predictive_Model!$D$49,IF(K4523="Gift Card",Predictive_Model!$D$50,IF(K4523="PayPal",Predictive_Model!$D$51,0))))+IF(N4523="Comedy",Predictive_Model!$D$53,IF(N4523="Documentary",Predictive_Model!$D$54,IF(N4523="Drama",Predictive_Model!$D$55,IF(N4523="Horror",Predictive_Model!$D$56,IF(N4523="Romance",Predictive_Model!$D$57,IF(N4523="Sci-Fi",Predictive_Model!$D$58,0)))))))))</f>
        <v>0.99920902309052839</v>
      </c>
      <c r="V4523" s="3" t="str">
        <f t="shared" si="706"/>
        <v>Critical</v>
      </c>
      <c r="W4523" s="6">
        <f t="shared" si="707"/>
        <v>13.99</v>
      </c>
      <c r="X4523" s="3" t="str">
        <f t="shared" si="708"/>
        <v>Priority 2</v>
      </c>
      <c r="Y4523" s="3" t="str">
        <f t="shared" si="709"/>
        <v>OK</v>
      </c>
    </row>
    <row r="4524" spans="1:25" x14ac:dyDescent="0.25">
      <c r="A4524" s="3" t="str">
        <f>Raw_Data!A4524</f>
        <v>d95789b7-7e89-4e4c-aa62-f881fff47dd1</v>
      </c>
      <c r="B4524" s="3">
        <f>Raw_Data!B4524</f>
        <v>49</v>
      </c>
      <c r="C4524" s="3" t="str">
        <f>Raw_Data!C4524</f>
        <v>Female</v>
      </c>
      <c r="D4524" s="3" t="str">
        <f>Raw_Data!D4524</f>
        <v>Premium</v>
      </c>
      <c r="E4524" s="3">
        <f>Raw_Data!E4524</f>
        <v>3.03</v>
      </c>
      <c r="F4524" s="3">
        <f>Raw_Data!F4524</f>
        <v>39</v>
      </c>
      <c r="G4524" s="3" t="str">
        <f>Raw_Data!G4524</f>
        <v>Africa</v>
      </c>
      <c r="H4524" s="3" t="str">
        <f>Raw_Data!H4524</f>
        <v>TV</v>
      </c>
      <c r="I4524" s="3">
        <f>Raw_Data!I4524</f>
        <v>17.989999999999998</v>
      </c>
      <c r="J4524" s="3">
        <f>Raw_Data!J4524</f>
        <v>1</v>
      </c>
      <c r="K4524" s="3" t="str">
        <f>Raw_Data!K4524</f>
        <v>Debit Card</v>
      </c>
      <c r="L4524" s="3">
        <f>Raw_Data!L4524</f>
        <v>2</v>
      </c>
      <c r="M4524" s="3">
        <f>Raw_Data!M4524</f>
        <v>0.08</v>
      </c>
      <c r="N4524" s="3" t="str">
        <f>Raw_Data!N4524</f>
        <v>Horror</v>
      </c>
      <c r="O4524" s="3" t="str">
        <f t="shared" si="700"/>
        <v>45-54</v>
      </c>
      <c r="P4524" s="3" t="str">
        <f t="shared" si="701"/>
        <v>&lt;10h</v>
      </c>
      <c r="Q4524" s="3" t="str">
        <f t="shared" si="702"/>
        <v>22-45d</v>
      </c>
      <c r="R4524" s="3" t="str">
        <f t="shared" si="703"/>
        <v>Medium</v>
      </c>
      <c r="S4524" s="3" t="str">
        <f t="shared" si="704"/>
        <v>High</v>
      </c>
      <c r="T4524" s="3" t="str">
        <f t="shared" si="705"/>
        <v>Churned</v>
      </c>
      <c r="U4524" s="4">
        <f>1/(1+EXP(-(Predictive_Model!$B$5+((B4524-Predictive_Model!$B$20)/Predictive_Model!$C$20)*Predictive_Model!$D$20+((E4524-Predictive_Model!$B$21)/Predictive_Model!$C$21)*Predictive_Model!$D$21+((F4524-Predictive_Model!$B$22)/Predictive_Model!$C$22)*Predictive_Model!$D$22+((I4524-Predictive_Model!$B$23)/Predictive_Model!$C$23)*Predictive_Model!$D$23+((L4524-Predictive_Model!$B$24)/Predictive_Model!$C$24)*Predictive_Model!$D$24+((M4524-Predictive_Model!$B$25)/Predictive_Model!$C$25)*Predictive_Model!$D$25+IF(C4524="Male",Predictive_Model!$D$31,IF(C4524="Other",Predictive_Model!$D$32,0))+IF(D4524="Premium",Predictive_Model!$D$34,IF(D4524="Standard",Predictive_Model!$D$35,0))+IF(G4524="Asia",Predictive_Model!$D$37,IF(G4524="Europe",Predictive_Model!$D$38,IF(G4524="North America",Predictive_Model!$D$39,IF(G4524="Oceania",Predictive_Model!$D$40,IF(G4524="South America",Predictive_Model!$D$41,0)))))+IF(H4524="Laptop",Predictive_Model!$D$43,IF(H4524="Mobile",Predictive_Model!$D$44,IF(H4524="TV",Predictive_Model!$D$45,IF(H4524="Tablet",Predictive_Model!$D$46,0))))+IF(K4524="Crypto",Predictive_Model!$D$48,IF(K4524="Debit Card",Predictive_Model!$D$49,IF(K4524="Gift Card",Predictive_Model!$D$50,IF(K4524="PayPal",Predictive_Model!$D$51,0))))+IF(N4524="Comedy",Predictive_Model!$D$53,IF(N4524="Documentary",Predictive_Model!$D$54,IF(N4524="Drama",Predictive_Model!$D$55,IF(N4524="Horror",Predictive_Model!$D$56,IF(N4524="Romance",Predictive_Model!$D$57,IF(N4524="Sci-Fi",Predictive_Model!$D$58,0)))))))))</f>
        <v>0.98927305879465843</v>
      </c>
      <c r="V4524" s="3" t="str">
        <f t="shared" si="706"/>
        <v>Critical</v>
      </c>
      <c r="W4524" s="6">
        <f t="shared" si="707"/>
        <v>17.989999999999998</v>
      </c>
      <c r="X4524" s="3" t="str">
        <f t="shared" si="708"/>
        <v>Priority 1</v>
      </c>
      <c r="Y4524" s="3" t="str">
        <f t="shared" si="709"/>
        <v>OK</v>
      </c>
    </row>
    <row r="4525" spans="1:25" x14ac:dyDescent="0.25">
      <c r="A4525" s="3" t="str">
        <f>Raw_Data!A4525</f>
        <v>37eff54d-aa2b-4cc4-8aba-ea192afc459b</v>
      </c>
      <c r="B4525" s="3">
        <f>Raw_Data!B4525</f>
        <v>40</v>
      </c>
      <c r="C4525" s="3" t="str">
        <f>Raw_Data!C4525</f>
        <v>Male</v>
      </c>
      <c r="D4525" s="3" t="str">
        <f>Raw_Data!D4525</f>
        <v>Basic</v>
      </c>
      <c r="E4525" s="3">
        <f>Raw_Data!E4525</f>
        <v>9.07</v>
      </c>
      <c r="F4525" s="3">
        <f>Raw_Data!F4525</f>
        <v>11</v>
      </c>
      <c r="G4525" s="3" t="str">
        <f>Raw_Data!G4525</f>
        <v>Asia</v>
      </c>
      <c r="H4525" s="3" t="str">
        <f>Raw_Data!H4525</f>
        <v>Mobile</v>
      </c>
      <c r="I4525" s="3">
        <f>Raw_Data!I4525</f>
        <v>8.99</v>
      </c>
      <c r="J4525" s="3">
        <f>Raw_Data!J4525</f>
        <v>0</v>
      </c>
      <c r="K4525" s="3" t="str">
        <f>Raw_Data!K4525</f>
        <v>Credit Card</v>
      </c>
      <c r="L4525" s="3">
        <f>Raw_Data!L4525</f>
        <v>1</v>
      </c>
      <c r="M4525" s="3">
        <f>Raw_Data!M4525</f>
        <v>0.76</v>
      </c>
      <c r="N4525" s="3" t="str">
        <f>Raw_Data!N4525</f>
        <v>Horror</v>
      </c>
      <c r="O4525" s="3" t="str">
        <f t="shared" si="700"/>
        <v>35-44</v>
      </c>
      <c r="P4525" s="3" t="str">
        <f t="shared" si="701"/>
        <v>&lt;10h</v>
      </c>
      <c r="Q4525" s="3" t="str">
        <f t="shared" si="702"/>
        <v>8-21d</v>
      </c>
      <c r="R4525" s="3" t="str">
        <f t="shared" si="703"/>
        <v>Medium</v>
      </c>
      <c r="S4525" s="3" t="str">
        <f t="shared" si="704"/>
        <v>Low</v>
      </c>
      <c r="T4525" s="3" t="str">
        <f t="shared" si="705"/>
        <v>Active</v>
      </c>
      <c r="U4525" s="4">
        <f>1/(1+EXP(-(Predictive_Model!$B$5+((B4525-Predictive_Model!$B$20)/Predictive_Model!$C$20)*Predictive_Model!$D$20+((E4525-Predictive_Model!$B$21)/Predictive_Model!$C$21)*Predictive_Model!$D$21+((F4525-Predictive_Model!$B$22)/Predictive_Model!$C$22)*Predictive_Model!$D$22+((I4525-Predictive_Model!$B$23)/Predictive_Model!$C$23)*Predictive_Model!$D$23+((L4525-Predictive_Model!$B$24)/Predictive_Model!$C$24)*Predictive_Model!$D$24+((M4525-Predictive_Model!$B$25)/Predictive_Model!$C$25)*Predictive_Model!$D$25+IF(C4525="Male",Predictive_Model!$D$31,IF(C4525="Other",Predictive_Model!$D$32,0))+IF(D4525="Premium",Predictive_Model!$D$34,IF(D4525="Standard",Predictive_Model!$D$35,0))+IF(G4525="Asia",Predictive_Model!$D$37,IF(G4525="Europe",Predictive_Model!$D$38,IF(G4525="North America",Predictive_Model!$D$39,IF(G4525="Oceania",Predictive_Model!$D$40,IF(G4525="South America",Predictive_Model!$D$41,0)))))+IF(H4525="Laptop",Predictive_Model!$D$43,IF(H4525="Mobile",Predictive_Model!$D$44,IF(H4525="TV",Predictive_Model!$D$45,IF(H4525="Tablet",Predictive_Model!$D$46,0))))+IF(K4525="Crypto",Predictive_Model!$D$48,IF(K4525="Debit Card",Predictive_Model!$D$49,IF(K4525="Gift Card",Predictive_Model!$D$50,IF(K4525="PayPal",Predictive_Model!$D$51,0))))+IF(N4525="Comedy",Predictive_Model!$D$53,IF(N4525="Documentary",Predictive_Model!$D$54,IF(N4525="Drama",Predictive_Model!$D$55,IF(N4525="Horror",Predictive_Model!$D$56,IF(N4525="Romance",Predictive_Model!$D$57,IF(N4525="Sci-Fi",Predictive_Model!$D$58,0)))))))))</f>
        <v>0.96594861493862794</v>
      </c>
      <c r="V4525" s="3" t="str">
        <f t="shared" si="706"/>
        <v>Critical</v>
      </c>
      <c r="W4525" s="6">
        <f t="shared" si="707"/>
        <v>8.6838780482982649</v>
      </c>
      <c r="X4525" s="3" t="str">
        <f t="shared" si="708"/>
        <v>Priority 2</v>
      </c>
      <c r="Y4525" s="3" t="str">
        <f t="shared" si="709"/>
        <v>OK</v>
      </c>
    </row>
    <row r="4526" spans="1:25" x14ac:dyDescent="0.25">
      <c r="A4526" s="3" t="str">
        <f>Raw_Data!A4526</f>
        <v>15559746-e817-4930-9bc7-3342d891627e</v>
      </c>
      <c r="B4526" s="3">
        <f>Raw_Data!B4526</f>
        <v>60</v>
      </c>
      <c r="C4526" s="3" t="str">
        <f>Raw_Data!C4526</f>
        <v>Other</v>
      </c>
      <c r="D4526" s="3" t="str">
        <f>Raw_Data!D4526</f>
        <v>Premium</v>
      </c>
      <c r="E4526" s="3">
        <f>Raw_Data!E4526</f>
        <v>9.2200000000000006</v>
      </c>
      <c r="F4526" s="3">
        <f>Raw_Data!F4526</f>
        <v>45</v>
      </c>
      <c r="G4526" s="3" t="str">
        <f>Raw_Data!G4526</f>
        <v>Oceania</v>
      </c>
      <c r="H4526" s="3" t="str">
        <f>Raw_Data!H4526</f>
        <v>Desktop</v>
      </c>
      <c r="I4526" s="3">
        <f>Raw_Data!I4526</f>
        <v>17.989999999999998</v>
      </c>
      <c r="J4526" s="3">
        <f>Raw_Data!J4526</f>
        <v>1</v>
      </c>
      <c r="K4526" s="3" t="str">
        <f>Raw_Data!K4526</f>
        <v>Crypto</v>
      </c>
      <c r="L4526" s="3">
        <f>Raw_Data!L4526</f>
        <v>2</v>
      </c>
      <c r="M4526" s="3">
        <f>Raw_Data!M4526</f>
        <v>0.2</v>
      </c>
      <c r="N4526" s="3" t="str">
        <f>Raw_Data!N4526</f>
        <v>Documentary</v>
      </c>
      <c r="O4526" s="3" t="str">
        <f t="shared" si="700"/>
        <v>55-70</v>
      </c>
      <c r="P4526" s="3" t="str">
        <f t="shared" si="701"/>
        <v>&lt;10h</v>
      </c>
      <c r="Q4526" s="3" t="str">
        <f t="shared" si="702"/>
        <v>22-45d</v>
      </c>
      <c r="R4526" s="3" t="str">
        <f t="shared" si="703"/>
        <v>Medium</v>
      </c>
      <c r="S4526" s="3" t="str">
        <f t="shared" si="704"/>
        <v>High</v>
      </c>
      <c r="T4526" s="3" t="str">
        <f t="shared" si="705"/>
        <v>Churned</v>
      </c>
      <c r="U4526" s="4">
        <f>1/(1+EXP(-(Predictive_Model!$B$5+((B4526-Predictive_Model!$B$20)/Predictive_Model!$C$20)*Predictive_Model!$D$20+((E4526-Predictive_Model!$B$21)/Predictive_Model!$C$21)*Predictive_Model!$D$21+((F4526-Predictive_Model!$B$22)/Predictive_Model!$C$22)*Predictive_Model!$D$22+((I4526-Predictive_Model!$B$23)/Predictive_Model!$C$23)*Predictive_Model!$D$23+((L4526-Predictive_Model!$B$24)/Predictive_Model!$C$24)*Predictive_Model!$D$24+((M4526-Predictive_Model!$B$25)/Predictive_Model!$C$25)*Predictive_Model!$D$25+IF(C4526="Male",Predictive_Model!$D$31,IF(C4526="Other",Predictive_Model!$D$32,0))+IF(D4526="Premium",Predictive_Model!$D$34,IF(D4526="Standard",Predictive_Model!$D$35,0))+IF(G4526="Asia",Predictive_Model!$D$37,IF(G4526="Europe",Predictive_Model!$D$38,IF(G4526="North America",Predictive_Model!$D$39,IF(G4526="Oceania",Predictive_Model!$D$40,IF(G4526="South America",Predictive_Model!$D$41,0)))))+IF(H4526="Laptop",Predictive_Model!$D$43,IF(H4526="Mobile",Predictive_Model!$D$44,IF(H4526="TV",Predictive_Model!$D$45,IF(H4526="Tablet",Predictive_Model!$D$46,0))))+IF(K4526="Crypto",Predictive_Model!$D$48,IF(K4526="Debit Card",Predictive_Model!$D$49,IF(K4526="Gift Card",Predictive_Model!$D$50,IF(K4526="PayPal",Predictive_Model!$D$51,0))))+IF(N4526="Comedy",Predictive_Model!$D$53,IF(N4526="Documentary",Predictive_Model!$D$54,IF(N4526="Drama",Predictive_Model!$D$55,IF(N4526="Horror",Predictive_Model!$D$56,IF(N4526="Romance",Predictive_Model!$D$57,IF(N4526="Sci-Fi",Predictive_Model!$D$58,0)))))))))</f>
        <v>0.97523306234891494</v>
      </c>
      <c r="V4526" s="3" t="str">
        <f t="shared" si="706"/>
        <v>Critical</v>
      </c>
      <c r="W4526" s="6">
        <f t="shared" si="707"/>
        <v>17.989999999999998</v>
      </c>
      <c r="X4526" s="3" t="str">
        <f t="shared" si="708"/>
        <v>Priority 1</v>
      </c>
      <c r="Y4526" s="3" t="str">
        <f t="shared" si="709"/>
        <v>OK</v>
      </c>
    </row>
    <row r="4527" spans="1:25" x14ac:dyDescent="0.25">
      <c r="A4527" s="3" t="str">
        <f>Raw_Data!A4527</f>
        <v>dbfb92e5-f251-4870-9cf1-89bd39cee9bc</v>
      </c>
      <c r="B4527" s="3">
        <f>Raw_Data!B4527</f>
        <v>44</v>
      </c>
      <c r="C4527" s="3" t="str">
        <f>Raw_Data!C4527</f>
        <v>Female</v>
      </c>
      <c r="D4527" s="3" t="str">
        <f>Raw_Data!D4527</f>
        <v>Premium</v>
      </c>
      <c r="E4527" s="3">
        <f>Raw_Data!E4527</f>
        <v>5.79</v>
      </c>
      <c r="F4527" s="3">
        <f>Raw_Data!F4527</f>
        <v>8</v>
      </c>
      <c r="G4527" s="3" t="str">
        <f>Raw_Data!G4527</f>
        <v>South America</v>
      </c>
      <c r="H4527" s="3" t="str">
        <f>Raw_Data!H4527</f>
        <v>TV</v>
      </c>
      <c r="I4527" s="3">
        <f>Raw_Data!I4527</f>
        <v>17.989999999999998</v>
      </c>
      <c r="J4527" s="3">
        <f>Raw_Data!J4527</f>
        <v>0</v>
      </c>
      <c r="K4527" s="3" t="str">
        <f>Raw_Data!K4527</f>
        <v>Gift Card</v>
      </c>
      <c r="L4527" s="3">
        <f>Raw_Data!L4527</f>
        <v>3</v>
      </c>
      <c r="M4527" s="3">
        <f>Raw_Data!M4527</f>
        <v>0.64</v>
      </c>
      <c r="N4527" s="3" t="str">
        <f>Raw_Data!N4527</f>
        <v>Documentary</v>
      </c>
      <c r="O4527" s="3" t="str">
        <f t="shared" si="700"/>
        <v>35-44</v>
      </c>
      <c r="P4527" s="3" t="str">
        <f t="shared" si="701"/>
        <v>&lt;10h</v>
      </c>
      <c r="Q4527" s="3" t="str">
        <f t="shared" si="702"/>
        <v>8-21d</v>
      </c>
      <c r="R4527" s="3" t="str">
        <f t="shared" si="703"/>
        <v>Medium</v>
      </c>
      <c r="S4527" s="3" t="str">
        <f t="shared" si="704"/>
        <v>High</v>
      </c>
      <c r="T4527" s="3" t="str">
        <f t="shared" si="705"/>
        <v>Active</v>
      </c>
      <c r="U4527" s="4">
        <f>1/(1+EXP(-(Predictive_Model!$B$5+((B4527-Predictive_Model!$B$20)/Predictive_Model!$C$20)*Predictive_Model!$D$20+((E4527-Predictive_Model!$B$21)/Predictive_Model!$C$21)*Predictive_Model!$D$21+((F4527-Predictive_Model!$B$22)/Predictive_Model!$C$22)*Predictive_Model!$D$22+((I4527-Predictive_Model!$B$23)/Predictive_Model!$C$23)*Predictive_Model!$D$23+((L4527-Predictive_Model!$B$24)/Predictive_Model!$C$24)*Predictive_Model!$D$24+((M4527-Predictive_Model!$B$25)/Predictive_Model!$C$25)*Predictive_Model!$D$25+IF(C4527="Male",Predictive_Model!$D$31,IF(C4527="Other",Predictive_Model!$D$32,0))+IF(D4527="Premium",Predictive_Model!$D$34,IF(D4527="Standard",Predictive_Model!$D$35,0))+IF(G4527="Asia",Predictive_Model!$D$37,IF(G4527="Europe",Predictive_Model!$D$38,IF(G4527="North America",Predictive_Model!$D$39,IF(G4527="Oceania",Predictive_Model!$D$40,IF(G4527="South America",Predictive_Model!$D$41,0)))))+IF(H4527="Laptop",Predictive_Model!$D$43,IF(H4527="Mobile",Predictive_Model!$D$44,IF(H4527="TV",Predictive_Model!$D$45,IF(H4527="Tablet",Predictive_Model!$D$46,0))))+IF(K4527="Crypto",Predictive_Model!$D$48,IF(K4527="Debit Card",Predictive_Model!$D$49,IF(K4527="Gift Card",Predictive_Model!$D$50,IF(K4527="PayPal",Predictive_Model!$D$51,0))))+IF(N4527="Comedy",Predictive_Model!$D$53,IF(N4527="Documentary",Predictive_Model!$D$54,IF(N4527="Drama",Predictive_Model!$D$55,IF(N4527="Horror",Predictive_Model!$D$56,IF(N4527="Romance",Predictive_Model!$D$57,IF(N4527="Sci-Fi",Predictive_Model!$D$58,0)))))))))</f>
        <v>0.18015481805226463</v>
      </c>
      <c r="V4527" s="3" t="str">
        <f t="shared" si="706"/>
        <v>Low</v>
      </c>
      <c r="W4527" s="6">
        <f t="shared" si="707"/>
        <v>3.2409851767602404</v>
      </c>
      <c r="X4527" s="3" t="str">
        <f t="shared" si="708"/>
        <v>Monitor</v>
      </c>
      <c r="Y4527" s="3" t="str">
        <f t="shared" si="709"/>
        <v>OK</v>
      </c>
    </row>
    <row r="4528" spans="1:25" x14ac:dyDescent="0.25">
      <c r="A4528" s="3" t="str">
        <f>Raw_Data!A4528</f>
        <v>c1f6a329-e3f2-40d7-a1e2-03175940526b</v>
      </c>
      <c r="B4528" s="3">
        <f>Raw_Data!B4528</f>
        <v>29</v>
      </c>
      <c r="C4528" s="3" t="str">
        <f>Raw_Data!C4528</f>
        <v>Female</v>
      </c>
      <c r="D4528" s="3" t="str">
        <f>Raw_Data!D4528</f>
        <v>Basic</v>
      </c>
      <c r="E4528" s="3">
        <f>Raw_Data!E4528</f>
        <v>8.5500000000000007</v>
      </c>
      <c r="F4528" s="3">
        <f>Raw_Data!F4528</f>
        <v>40</v>
      </c>
      <c r="G4528" s="3" t="str">
        <f>Raw_Data!G4528</f>
        <v>North America</v>
      </c>
      <c r="H4528" s="3" t="str">
        <f>Raw_Data!H4528</f>
        <v>Tablet</v>
      </c>
      <c r="I4528" s="3">
        <f>Raw_Data!I4528</f>
        <v>8.99</v>
      </c>
      <c r="J4528" s="3">
        <f>Raw_Data!J4528</f>
        <v>1</v>
      </c>
      <c r="K4528" s="3" t="str">
        <f>Raw_Data!K4528</f>
        <v>PayPal</v>
      </c>
      <c r="L4528" s="3">
        <f>Raw_Data!L4528</f>
        <v>1</v>
      </c>
      <c r="M4528" s="3">
        <f>Raw_Data!M4528</f>
        <v>0.21</v>
      </c>
      <c r="N4528" s="3" t="str">
        <f>Raw_Data!N4528</f>
        <v>Romance</v>
      </c>
      <c r="O4528" s="3" t="str">
        <f t="shared" si="700"/>
        <v>25-34</v>
      </c>
      <c r="P4528" s="3" t="str">
        <f t="shared" si="701"/>
        <v>&lt;10h</v>
      </c>
      <c r="Q4528" s="3" t="str">
        <f t="shared" si="702"/>
        <v>22-45d</v>
      </c>
      <c r="R4528" s="3" t="str">
        <f t="shared" si="703"/>
        <v>Medium</v>
      </c>
      <c r="S4528" s="3" t="str">
        <f t="shared" si="704"/>
        <v>Low</v>
      </c>
      <c r="T4528" s="3" t="str">
        <f t="shared" si="705"/>
        <v>Churned</v>
      </c>
      <c r="U4528" s="4">
        <f>1/(1+EXP(-(Predictive_Model!$B$5+((B4528-Predictive_Model!$B$20)/Predictive_Model!$C$20)*Predictive_Model!$D$20+((E4528-Predictive_Model!$B$21)/Predictive_Model!$C$21)*Predictive_Model!$D$21+((F4528-Predictive_Model!$B$22)/Predictive_Model!$C$22)*Predictive_Model!$D$22+((I4528-Predictive_Model!$B$23)/Predictive_Model!$C$23)*Predictive_Model!$D$23+((L4528-Predictive_Model!$B$24)/Predictive_Model!$C$24)*Predictive_Model!$D$24+((M4528-Predictive_Model!$B$25)/Predictive_Model!$C$25)*Predictive_Model!$D$25+IF(C4528="Male",Predictive_Model!$D$31,IF(C4528="Other",Predictive_Model!$D$32,0))+IF(D4528="Premium",Predictive_Model!$D$34,IF(D4528="Standard",Predictive_Model!$D$35,0))+IF(G4528="Asia",Predictive_Model!$D$37,IF(G4528="Europe",Predictive_Model!$D$38,IF(G4528="North America",Predictive_Model!$D$39,IF(G4528="Oceania",Predictive_Model!$D$40,IF(G4528="South America",Predictive_Model!$D$41,0)))))+IF(H4528="Laptop",Predictive_Model!$D$43,IF(H4528="Mobile",Predictive_Model!$D$44,IF(H4528="TV",Predictive_Model!$D$45,IF(H4528="Tablet",Predictive_Model!$D$46,0))))+IF(K4528="Crypto",Predictive_Model!$D$48,IF(K4528="Debit Card",Predictive_Model!$D$49,IF(K4528="Gift Card",Predictive_Model!$D$50,IF(K4528="PayPal",Predictive_Model!$D$51,0))))+IF(N4528="Comedy",Predictive_Model!$D$53,IF(N4528="Documentary",Predictive_Model!$D$54,IF(N4528="Drama",Predictive_Model!$D$55,IF(N4528="Horror",Predictive_Model!$D$56,IF(N4528="Romance",Predictive_Model!$D$57,IF(N4528="Sci-Fi",Predictive_Model!$D$58,0)))))))))</f>
        <v>0.99976267901344928</v>
      </c>
      <c r="V4528" s="3" t="str">
        <f t="shared" si="706"/>
        <v>Critical</v>
      </c>
      <c r="W4528" s="6">
        <f t="shared" si="707"/>
        <v>8.99</v>
      </c>
      <c r="X4528" s="3" t="str">
        <f t="shared" si="708"/>
        <v>Priority 2</v>
      </c>
      <c r="Y4528" s="3" t="str">
        <f t="shared" si="709"/>
        <v>OK</v>
      </c>
    </row>
    <row r="4529" spans="1:25" x14ac:dyDescent="0.25">
      <c r="A4529" s="3" t="str">
        <f>Raw_Data!A4529</f>
        <v>37b9f2c3-372c-4a11-9176-4e66bdc8ea38</v>
      </c>
      <c r="B4529" s="3">
        <f>Raw_Data!B4529</f>
        <v>30</v>
      </c>
      <c r="C4529" s="3" t="str">
        <f>Raw_Data!C4529</f>
        <v>Male</v>
      </c>
      <c r="D4529" s="3" t="str">
        <f>Raw_Data!D4529</f>
        <v>Premium</v>
      </c>
      <c r="E4529" s="3">
        <f>Raw_Data!E4529</f>
        <v>1.87</v>
      </c>
      <c r="F4529" s="3">
        <f>Raw_Data!F4529</f>
        <v>6</v>
      </c>
      <c r="G4529" s="3" t="str">
        <f>Raw_Data!G4529</f>
        <v>Asia</v>
      </c>
      <c r="H4529" s="3" t="str">
        <f>Raw_Data!H4529</f>
        <v>Desktop</v>
      </c>
      <c r="I4529" s="3">
        <f>Raw_Data!I4529</f>
        <v>17.989999999999998</v>
      </c>
      <c r="J4529" s="3">
        <f>Raw_Data!J4529</f>
        <v>0</v>
      </c>
      <c r="K4529" s="3" t="str">
        <f>Raw_Data!K4529</f>
        <v>Credit Card</v>
      </c>
      <c r="L4529" s="3">
        <f>Raw_Data!L4529</f>
        <v>2</v>
      </c>
      <c r="M4529" s="3">
        <f>Raw_Data!M4529</f>
        <v>0.27</v>
      </c>
      <c r="N4529" s="3" t="str">
        <f>Raw_Data!N4529</f>
        <v>Comedy</v>
      </c>
      <c r="O4529" s="3" t="str">
        <f t="shared" si="700"/>
        <v>25-34</v>
      </c>
      <c r="P4529" s="3" t="str">
        <f t="shared" si="701"/>
        <v>&lt;10h</v>
      </c>
      <c r="Q4529" s="3" t="str">
        <f t="shared" si="702"/>
        <v>0-7d</v>
      </c>
      <c r="R4529" s="3" t="str">
        <f t="shared" si="703"/>
        <v>Medium</v>
      </c>
      <c r="S4529" s="3" t="str">
        <f t="shared" si="704"/>
        <v>High</v>
      </c>
      <c r="T4529" s="3" t="str">
        <f t="shared" si="705"/>
        <v>Active</v>
      </c>
      <c r="U4529" s="4">
        <f>1/(1+EXP(-(Predictive_Model!$B$5+((B4529-Predictive_Model!$B$20)/Predictive_Model!$C$20)*Predictive_Model!$D$20+((E4529-Predictive_Model!$B$21)/Predictive_Model!$C$21)*Predictive_Model!$D$21+((F4529-Predictive_Model!$B$22)/Predictive_Model!$C$22)*Predictive_Model!$D$22+((I4529-Predictive_Model!$B$23)/Predictive_Model!$C$23)*Predictive_Model!$D$23+((L4529-Predictive_Model!$B$24)/Predictive_Model!$C$24)*Predictive_Model!$D$24+((M4529-Predictive_Model!$B$25)/Predictive_Model!$C$25)*Predictive_Model!$D$25+IF(C4529="Male",Predictive_Model!$D$31,IF(C4529="Other",Predictive_Model!$D$32,0))+IF(D4529="Premium",Predictive_Model!$D$34,IF(D4529="Standard",Predictive_Model!$D$35,0))+IF(G4529="Asia",Predictive_Model!$D$37,IF(G4529="Europe",Predictive_Model!$D$38,IF(G4529="North America",Predictive_Model!$D$39,IF(G4529="Oceania",Predictive_Model!$D$40,IF(G4529="South America",Predictive_Model!$D$41,0)))))+IF(H4529="Laptop",Predictive_Model!$D$43,IF(H4529="Mobile",Predictive_Model!$D$44,IF(H4529="TV",Predictive_Model!$D$45,IF(H4529="Tablet",Predictive_Model!$D$46,0))))+IF(K4529="Crypto",Predictive_Model!$D$48,IF(K4529="Debit Card",Predictive_Model!$D$49,IF(K4529="Gift Card",Predictive_Model!$D$50,IF(K4529="PayPal",Predictive_Model!$D$51,0))))+IF(N4529="Comedy",Predictive_Model!$D$53,IF(N4529="Documentary",Predictive_Model!$D$54,IF(N4529="Drama",Predictive_Model!$D$55,IF(N4529="Horror",Predictive_Model!$D$56,IF(N4529="Romance",Predictive_Model!$D$57,IF(N4529="Sci-Fi",Predictive_Model!$D$58,0)))))))))</f>
        <v>0.58988175798270281</v>
      </c>
      <c r="V4529" s="3" t="str">
        <f t="shared" si="706"/>
        <v>High</v>
      </c>
      <c r="W4529" s="6">
        <f t="shared" si="707"/>
        <v>10.611972826108822</v>
      </c>
      <c r="X4529" s="3" t="str">
        <f t="shared" si="708"/>
        <v>Monitor</v>
      </c>
      <c r="Y4529" s="3" t="str">
        <f t="shared" si="709"/>
        <v>OK</v>
      </c>
    </row>
    <row r="4530" spans="1:25" x14ac:dyDescent="0.25">
      <c r="A4530" s="3" t="str">
        <f>Raw_Data!A4530</f>
        <v>a092de74-2718-48f3-956a-679b4e32095b</v>
      </c>
      <c r="B4530" s="3">
        <f>Raw_Data!B4530</f>
        <v>20</v>
      </c>
      <c r="C4530" s="3" t="str">
        <f>Raw_Data!C4530</f>
        <v>Other</v>
      </c>
      <c r="D4530" s="3" t="str">
        <f>Raw_Data!D4530</f>
        <v>Premium</v>
      </c>
      <c r="E4530" s="3">
        <f>Raw_Data!E4530</f>
        <v>12.02</v>
      </c>
      <c r="F4530" s="3">
        <f>Raw_Data!F4530</f>
        <v>23</v>
      </c>
      <c r="G4530" s="3" t="str">
        <f>Raw_Data!G4530</f>
        <v>Asia</v>
      </c>
      <c r="H4530" s="3" t="str">
        <f>Raw_Data!H4530</f>
        <v>Desktop</v>
      </c>
      <c r="I4530" s="3">
        <f>Raw_Data!I4530</f>
        <v>17.989999999999998</v>
      </c>
      <c r="J4530" s="3">
        <f>Raw_Data!J4530</f>
        <v>0</v>
      </c>
      <c r="K4530" s="3" t="str">
        <f>Raw_Data!K4530</f>
        <v>PayPal</v>
      </c>
      <c r="L4530" s="3">
        <f>Raw_Data!L4530</f>
        <v>1</v>
      </c>
      <c r="M4530" s="3">
        <f>Raw_Data!M4530</f>
        <v>0.5</v>
      </c>
      <c r="N4530" s="3" t="str">
        <f>Raw_Data!N4530</f>
        <v>Romance</v>
      </c>
      <c r="O4530" s="3" t="str">
        <f t="shared" si="700"/>
        <v>18-24</v>
      </c>
      <c r="P4530" s="3" t="str">
        <f t="shared" si="701"/>
        <v>10-24h</v>
      </c>
      <c r="Q4530" s="3" t="str">
        <f t="shared" si="702"/>
        <v>22-45d</v>
      </c>
      <c r="R4530" s="3" t="str">
        <f t="shared" si="703"/>
        <v>Medium</v>
      </c>
      <c r="S4530" s="3" t="str">
        <f t="shared" si="704"/>
        <v>High</v>
      </c>
      <c r="T4530" s="3" t="str">
        <f t="shared" si="705"/>
        <v>Active</v>
      </c>
      <c r="U4530" s="4">
        <f>1/(1+EXP(-(Predictive_Model!$B$5+((B4530-Predictive_Model!$B$20)/Predictive_Model!$C$20)*Predictive_Model!$D$20+((E4530-Predictive_Model!$B$21)/Predictive_Model!$C$21)*Predictive_Model!$D$21+((F4530-Predictive_Model!$B$22)/Predictive_Model!$C$22)*Predictive_Model!$D$22+((I4530-Predictive_Model!$B$23)/Predictive_Model!$C$23)*Predictive_Model!$D$23+((L4530-Predictive_Model!$B$24)/Predictive_Model!$C$24)*Predictive_Model!$D$24+((M4530-Predictive_Model!$B$25)/Predictive_Model!$C$25)*Predictive_Model!$D$25+IF(C4530="Male",Predictive_Model!$D$31,IF(C4530="Other",Predictive_Model!$D$32,0))+IF(D4530="Premium",Predictive_Model!$D$34,IF(D4530="Standard",Predictive_Model!$D$35,0))+IF(G4530="Asia",Predictive_Model!$D$37,IF(G4530="Europe",Predictive_Model!$D$38,IF(G4530="North America",Predictive_Model!$D$39,IF(G4530="Oceania",Predictive_Model!$D$40,IF(G4530="South America",Predictive_Model!$D$41,0)))))+IF(H4530="Laptop",Predictive_Model!$D$43,IF(H4530="Mobile",Predictive_Model!$D$44,IF(H4530="TV",Predictive_Model!$D$45,IF(H4530="Tablet",Predictive_Model!$D$46,0))))+IF(K4530="Crypto",Predictive_Model!$D$48,IF(K4530="Debit Card",Predictive_Model!$D$49,IF(K4530="Gift Card",Predictive_Model!$D$50,IF(K4530="PayPal",Predictive_Model!$D$51,0))))+IF(N4530="Comedy",Predictive_Model!$D$53,IF(N4530="Documentary",Predictive_Model!$D$54,IF(N4530="Drama",Predictive_Model!$D$55,IF(N4530="Horror",Predictive_Model!$D$56,IF(N4530="Romance",Predictive_Model!$D$57,IF(N4530="Sci-Fi",Predictive_Model!$D$58,0)))))))))</f>
        <v>0.43455083820915946</v>
      </c>
      <c r="V4530" s="3" t="str">
        <f t="shared" si="706"/>
        <v>Medium</v>
      </c>
      <c r="W4530" s="6">
        <f t="shared" si="707"/>
        <v>7.817569579382778</v>
      </c>
      <c r="X4530" s="3" t="str">
        <f t="shared" si="708"/>
        <v>Monitor</v>
      </c>
      <c r="Y4530" s="3" t="str">
        <f t="shared" si="709"/>
        <v>OK</v>
      </c>
    </row>
    <row r="4531" spans="1:25" x14ac:dyDescent="0.25">
      <c r="A4531" s="3" t="str">
        <f>Raw_Data!A4531</f>
        <v>7bf6c6f7-98e4-45d8-bba8-e23ec8e56048</v>
      </c>
      <c r="B4531" s="3">
        <f>Raw_Data!B4531</f>
        <v>55</v>
      </c>
      <c r="C4531" s="3" t="str">
        <f>Raw_Data!C4531</f>
        <v>Other</v>
      </c>
      <c r="D4531" s="3" t="str">
        <f>Raw_Data!D4531</f>
        <v>Basic</v>
      </c>
      <c r="E4531" s="3">
        <f>Raw_Data!E4531</f>
        <v>6.2</v>
      </c>
      <c r="F4531" s="3">
        <f>Raw_Data!F4531</f>
        <v>45</v>
      </c>
      <c r="G4531" s="3" t="str">
        <f>Raw_Data!G4531</f>
        <v>Asia</v>
      </c>
      <c r="H4531" s="3" t="str">
        <f>Raw_Data!H4531</f>
        <v>Laptop</v>
      </c>
      <c r="I4531" s="3">
        <f>Raw_Data!I4531</f>
        <v>8.99</v>
      </c>
      <c r="J4531" s="3">
        <f>Raw_Data!J4531</f>
        <v>1</v>
      </c>
      <c r="K4531" s="3" t="str">
        <f>Raw_Data!K4531</f>
        <v>Crypto</v>
      </c>
      <c r="L4531" s="3">
        <f>Raw_Data!L4531</f>
        <v>4</v>
      </c>
      <c r="M4531" s="3">
        <f>Raw_Data!M4531</f>
        <v>0.13</v>
      </c>
      <c r="N4531" s="3" t="str">
        <f>Raw_Data!N4531</f>
        <v>Romance</v>
      </c>
      <c r="O4531" s="3" t="str">
        <f t="shared" si="700"/>
        <v>55-70</v>
      </c>
      <c r="P4531" s="3" t="str">
        <f t="shared" si="701"/>
        <v>&lt;10h</v>
      </c>
      <c r="Q4531" s="3" t="str">
        <f t="shared" si="702"/>
        <v>22-45d</v>
      </c>
      <c r="R4531" s="3" t="str">
        <f t="shared" si="703"/>
        <v>Medium</v>
      </c>
      <c r="S4531" s="3" t="str">
        <f t="shared" si="704"/>
        <v>Low</v>
      </c>
      <c r="T4531" s="3" t="str">
        <f t="shared" si="705"/>
        <v>Churned</v>
      </c>
      <c r="U4531" s="4">
        <f>1/(1+EXP(-(Predictive_Model!$B$5+((B4531-Predictive_Model!$B$20)/Predictive_Model!$C$20)*Predictive_Model!$D$20+((E4531-Predictive_Model!$B$21)/Predictive_Model!$C$21)*Predictive_Model!$D$21+((F4531-Predictive_Model!$B$22)/Predictive_Model!$C$22)*Predictive_Model!$D$22+((I4531-Predictive_Model!$B$23)/Predictive_Model!$C$23)*Predictive_Model!$D$23+((L4531-Predictive_Model!$B$24)/Predictive_Model!$C$24)*Predictive_Model!$D$24+((M4531-Predictive_Model!$B$25)/Predictive_Model!$C$25)*Predictive_Model!$D$25+IF(C4531="Male",Predictive_Model!$D$31,IF(C4531="Other",Predictive_Model!$D$32,0))+IF(D4531="Premium",Predictive_Model!$D$34,IF(D4531="Standard",Predictive_Model!$D$35,0))+IF(G4531="Asia",Predictive_Model!$D$37,IF(G4531="Europe",Predictive_Model!$D$38,IF(G4531="North America",Predictive_Model!$D$39,IF(G4531="Oceania",Predictive_Model!$D$40,IF(G4531="South America",Predictive_Model!$D$41,0)))))+IF(H4531="Laptop",Predictive_Model!$D$43,IF(H4531="Mobile",Predictive_Model!$D$44,IF(H4531="TV",Predictive_Model!$D$45,IF(H4531="Tablet",Predictive_Model!$D$46,0))))+IF(K4531="Crypto",Predictive_Model!$D$48,IF(K4531="Debit Card",Predictive_Model!$D$49,IF(K4531="Gift Card",Predictive_Model!$D$50,IF(K4531="PayPal",Predictive_Model!$D$51,0))))+IF(N4531="Comedy",Predictive_Model!$D$53,IF(N4531="Documentary",Predictive_Model!$D$54,IF(N4531="Drama",Predictive_Model!$D$55,IF(N4531="Horror",Predictive_Model!$D$56,IF(N4531="Romance",Predictive_Model!$D$57,IF(N4531="Sci-Fi",Predictive_Model!$D$58,0)))))))))</f>
        <v>0.99713140812733803</v>
      </c>
      <c r="V4531" s="3" t="str">
        <f t="shared" si="706"/>
        <v>Critical</v>
      </c>
      <c r="W4531" s="6">
        <f t="shared" si="707"/>
        <v>8.99</v>
      </c>
      <c r="X4531" s="3" t="str">
        <f t="shared" si="708"/>
        <v>Priority 2</v>
      </c>
      <c r="Y4531" s="3" t="str">
        <f t="shared" si="709"/>
        <v>OK</v>
      </c>
    </row>
    <row r="4532" spans="1:25" x14ac:dyDescent="0.25">
      <c r="A4532" s="3" t="str">
        <f>Raw_Data!A4532</f>
        <v>aa0e03bb-5758-4edb-9d50-e2539e629c75</v>
      </c>
      <c r="B4532" s="3">
        <f>Raw_Data!B4532</f>
        <v>21</v>
      </c>
      <c r="C4532" s="3" t="str">
        <f>Raw_Data!C4532</f>
        <v>Male</v>
      </c>
      <c r="D4532" s="3" t="str">
        <f>Raw_Data!D4532</f>
        <v>Basic</v>
      </c>
      <c r="E4532" s="3">
        <f>Raw_Data!E4532</f>
        <v>11.16</v>
      </c>
      <c r="F4532" s="3">
        <f>Raw_Data!F4532</f>
        <v>58</v>
      </c>
      <c r="G4532" s="3" t="str">
        <f>Raw_Data!G4532</f>
        <v>South America</v>
      </c>
      <c r="H4532" s="3" t="str">
        <f>Raw_Data!H4532</f>
        <v>Tablet</v>
      </c>
      <c r="I4532" s="3">
        <f>Raw_Data!I4532</f>
        <v>8.99</v>
      </c>
      <c r="J4532" s="3">
        <f>Raw_Data!J4532</f>
        <v>1</v>
      </c>
      <c r="K4532" s="3" t="str">
        <f>Raw_Data!K4532</f>
        <v>Crypto</v>
      </c>
      <c r="L4532" s="3">
        <f>Raw_Data!L4532</f>
        <v>3</v>
      </c>
      <c r="M4532" s="3">
        <f>Raw_Data!M4532</f>
        <v>0.19</v>
      </c>
      <c r="N4532" s="3" t="str">
        <f>Raw_Data!N4532</f>
        <v>Romance</v>
      </c>
      <c r="O4532" s="3" t="str">
        <f t="shared" si="700"/>
        <v>18-24</v>
      </c>
      <c r="P4532" s="3" t="str">
        <f t="shared" si="701"/>
        <v>10-24h</v>
      </c>
      <c r="Q4532" s="3" t="str">
        <f t="shared" si="702"/>
        <v>46-60d</v>
      </c>
      <c r="R4532" s="3" t="str">
        <f t="shared" si="703"/>
        <v>Medium</v>
      </c>
      <c r="S4532" s="3" t="str">
        <f t="shared" si="704"/>
        <v>Low</v>
      </c>
      <c r="T4532" s="3" t="str">
        <f t="shared" si="705"/>
        <v>Churned</v>
      </c>
      <c r="U4532" s="4">
        <f>1/(1+EXP(-(Predictive_Model!$B$5+((B4532-Predictive_Model!$B$20)/Predictive_Model!$C$20)*Predictive_Model!$D$20+((E4532-Predictive_Model!$B$21)/Predictive_Model!$C$21)*Predictive_Model!$D$21+((F4532-Predictive_Model!$B$22)/Predictive_Model!$C$22)*Predictive_Model!$D$22+((I4532-Predictive_Model!$B$23)/Predictive_Model!$C$23)*Predictive_Model!$D$23+((L4532-Predictive_Model!$B$24)/Predictive_Model!$C$24)*Predictive_Model!$D$24+((M4532-Predictive_Model!$B$25)/Predictive_Model!$C$25)*Predictive_Model!$D$25+IF(C4532="Male",Predictive_Model!$D$31,IF(C4532="Other",Predictive_Model!$D$32,0))+IF(D4532="Premium",Predictive_Model!$D$34,IF(D4532="Standard",Predictive_Model!$D$35,0))+IF(G4532="Asia",Predictive_Model!$D$37,IF(G4532="Europe",Predictive_Model!$D$38,IF(G4532="North America",Predictive_Model!$D$39,IF(G4532="Oceania",Predictive_Model!$D$40,IF(G4532="South America",Predictive_Model!$D$41,0)))))+IF(H4532="Laptop",Predictive_Model!$D$43,IF(H4532="Mobile",Predictive_Model!$D$44,IF(H4532="TV",Predictive_Model!$D$45,IF(H4532="Tablet",Predictive_Model!$D$46,0))))+IF(K4532="Crypto",Predictive_Model!$D$48,IF(K4532="Debit Card",Predictive_Model!$D$49,IF(K4532="Gift Card",Predictive_Model!$D$50,IF(K4532="PayPal",Predictive_Model!$D$51,0))))+IF(N4532="Comedy",Predictive_Model!$D$53,IF(N4532="Documentary",Predictive_Model!$D$54,IF(N4532="Drama",Predictive_Model!$D$55,IF(N4532="Horror",Predictive_Model!$D$56,IF(N4532="Romance",Predictive_Model!$D$57,IF(N4532="Sci-Fi",Predictive_Model!$D$58,0)))))))))</f>
        <v>0.99976142401679424</v>
      </c>
      <c r="V4532" s="3" t="str">
        <f t="shared" si="706"/>
        <v>Critical</v>
      </c>
      <c r="W4532" s="6">
        <f t="shared" si="707"/>
        <v>8.99</v>
      </c>
      <c r="X4532" s="3" t="str">
        <f t="shared" si="708"/>
        <v>Priority 2</v>
      </c>
      <c r="Y4532" s="3" t="str">
        <f t="shared" si="709"/>
        <v>OK</v>
      </c>
    </row>
    <row r="4533" spans="1:25" x14ac:dyDescent="0.25">
      <c r="A4533" s="3" t="str">
        <f>Raw_Data!A4533</f>
        <v>97d0f609-4ed9-4c1b-bcfb-443ffb41e275</v>
      </c>
      <c r="B4533" s="3">
        <f>Raw_Data!B4533</f>
        <v>29</v>
      </c>
      <c r="C4533" s="3" t="str">
        <f>Raw_Data!C4533</f>
        <v>Other</v>
      </c>
      <c r="D4533" s="3" t="str">
        <f>Raw_Data!D4533</f>
        <v>Standard</v>
      </c>
      <c r="E4533" s="3">
        <f>Raw_Data!E4533</f>
        <v>3.2</v>
      </c>
      <c r="F4533" s="3">
        <f>Raw_Data!F4533</f>
        <v>54</v>
      </c>
      <c r="G4533" s="3" t="str">
        <f>Raw_Data!G4533</f>
        <v>Asia</v>
      </c>
      <c r="H4533" s="3" t="str">
        <f>Raw_Data!H4533</f>
        <v>Laptop</v>
      </c>
      <c r="I4533" s="3">
        <f>Raw_Data!I4533</f>
        <v>13.99</v>
      </c>
      <c r="J4533" s="3">
        <f>Raw_Data!J4533</f>
        <v>1</v>
      </c>
      <c r="K4533" s="3" t="str">
        <f>Raw_Data!K4533</f>
        <v>Gift Card</v>
      </c>
      <c r="L4533" s="3">
        <f>Raw_Data!L4533</f>
        <v>2</v>
      </c>
      <c r="M4533" s="3">
        <f>Raw_Data!M4533</f>
        <v>0.06</v>
      </c>
      <c r="N4533" s="3" t="str">
        <f>Raw_Data!N4533</f>
        <v>Documentary</v>
      </c>
      <c r="O4533" s="3" t="str">
        <f t="shared" si="700"/>
        <v>25-34</v>
      </c>
      <c r="P4533" s="3" t="str">
        <f t="shared" si="701"/>
        <v>&lt;10h</v>
      </c>
      <c r="Q4533" s="3" t="str">
        <f t="shared" si="702"/>
        <v>46-60d</v>
      </c>
      <c r="R4533" s="3" t="str">
        <f t="shared" si="703"/>
        <v>Low</v>
      </c>
      <c r="S4533" s="3" t="str">
        <f t="shared" si="704"/>
        <v>Mid</v>
      </c>
      <c r="T4533" s="3" t="str">
        <f t="shared" si="705"/>
        <v>Churned</v>
      </c>
      <c r="U4533" s="4">
        <f>1/(1+EXP(-(Predictive_Model!$B$5+((B4533-Predictive_Model!$B$20)/Predictive_Model!$C$20)*Predictive_Model!$D$20+((E4533-Predictive_Model!$B$21)/Predictive_Model!$C$21)*Predictive_Model!$D$21+((F4533-Predictive_Model!$B$22)/Predictive_Model!$C$22)*Predictive_Model!$D$22+((I4533-Predictive_Model!$B$23)/Predictive_Model!$C$23)*Predictive_Model!$D$23+((L4533-Predictive_Model!$B$24)/Predictive_Model!$C$24)*Predictive_Model!$D$24+((M4533-Predictive_Model!$B$25)/Predictive_Model!$C$25)*Predictive_Model!$D$25+IF(C4533="Male",Predictive_Model!$D$31,IF(C4533="Other",Predictive_Model!$D$32,0))+IF(D4533="Premium",Predictive_Model!$D$34,IF(D4533="Standard",Predictive_Model!$D$35,0))+IF(G4533="Asia",Predictive_Model!$D$37,IF(G4533="Europe",Predictive_Model!$D$38,IF(G4533="North America",Predictive_Model!$D$39,IF(G4533="Oceania",Predictive_Model!$D$40,IF(G4533="South America",Predictive_Model!$D$41,0)))))+IF(H4533="Laptop",Predictive_Model!$D$43,IF(H4533="Mobile",Predictive_Model!$D$44,IF(H4533="TV",Predictive_Model!$D$45,IF(H4533="Tablet",Predictive_Model!$D$46,0))))+IF(K4533="Crypto",Predictive_Model!$D$48,IF(K4533="Debit Card",Predictive_Model!$D$49,IF(K4533="Gift Card",Predictive_Model!$D$50,IF(K4533="PayPal",Predictive_Model!$D$51,0))))+IF(N4533="Comedy",Predictive_Model!$D$53,IF(N4533="Documentary",Predictive_Model!$D$54,IF(N4533="Drama",Predictive_Model!$D$55,IF(N4533="Horror",Predictive_Model!$D$56,IF(N4533="Romance",Predictive_Model!$D$57,IF(N4533="Sci-Fi",Predictive_Model!$D$58,0)))))))))</f>
        <v>0.99986167949013482</v>
      </c>
      <c r="V4533" s="3" t="str">
        <f t="shared" si="706"/>
        <v>Critical</v>
      </c>
      <c r="W4533" s="6">
        <f t="shared" si="707"/>
        <v>13.99</v>
      </c>
      <c r="X4533" s="3" t="str">
        <f t="shared" si="708"/>
        <v>Priority 2</v>
      </c>
      <c r="Y4533" s="3" t="str">
        <f t="shared" si="709"/>
        <v>OK</v>
      </c>
    </row>
    <row r="4534" spans="1:25" x14ac:dyDescent="0.25">
      <c r="A4534" s="3" t="str">
        <f>Raw_Data!A4534</f>
        <v>0e10b5dc-491e-4846-8c4f-1c77e212012e</v>
      </c>
      <c r="B4534" s="3">
        <f>Raw_Data!B4534</f>
        <v>41</v>
      </c>
      <c r="C4534" s="3" t="str">
        <f>Raw_Data!C4534</f>
        <v>Female</v>
      </c>
      <c r="D4534" s="3" t="str">
        <f>Raw_Data!D4534</f>
        <v>Premium</v>
      </c>
      <c r="E4534" s="3">
        <f>Raw_Data!E4534</f>
        <v>8.44</v>
      </c>
      <c r="F4534" s="3">
        <f>Raw_Data!F4534</f>
        <v>36</v>
      </c>
      <c r="G4534" s="3" t="str">
        <f>Raw_Data!G4534</f>
        <v>South America</v>
      </c>
      <c r="H4534" s="3" t="str">
        <f>Raw_Data!H4534</f>
        <v>Mobile</v>
      </c>
      <c r="I4534" s="3">
        <f>Raw_Data!I4534</f>
        <v>17.989999999999998</v>
      </c>
      <c r="J4534" s="3">
        <f>Raw_Data!J4534</f>
        <v>1</v>
      </c>
      <c r="K4534" s="3" t="str">
        <f>Raw_Data!K4534</f>
        <v>Crypto</v>
      </c>
      <c r="L4534" s="3">
        <f>Raw_Data!L4534</f>
        <v>4</v>
      </c>
      <c r="M4534" s="3">
        <f>Raw_Data!M4534</f>
        <v>0.23</v>
      </c>
      <c r="N4534" s="3" t="str">
        <f>Raw_Data!N4534</f>
        <v>Drama</v>
      </c>
      <c r="O4534" s="3" t="str">
        <f t="shared" si="700"/>
        <v>35-44</v>
      </c>
      <c r="P4534" s="3" t="str">
        <f t="shared" si="701"/>
        <v>&lt;10h</v>
      </c>
      <c r="Q4534" s="3" t="str">
        <f t="shared" si="702"/>
        <v>22-45d</v>
      </c>
      <c r="R4534" s="3" t="str">
        <f t="shared" si="703"/>
        <v>Medium</v>
      </c>
      <c r="S4534" s="3" t="str">
        <f t="shared" si="704"/>
        <v>High</v>
      </c>
      <c r="T4534" s="3" t="str">
        <f t="shared" si="705"/>
        <v>Churned</v>
      </c>
      <c r="U4534" s="4">
        <f>1/(1+EXP(-(Predictive_Model!$B$5+((B4534-Predictive_Model!$B$20)/Predictive_Model!$C$20)*Predictive_Model!$D$20+((E4534-Predictive_Model!$B$21)/Predictive_Model!$C$21)*Predictive_Model!$D$21+((F4534-Predictive_Model!$B$22)/Predictive_Model!$C$22)*Predictive_Model!$D$22+((I4534-Predictive_Model!$B$23)/Predictive_Model!$C$23)*Predictive_Model!$D$23+((L4534-Predictive_Model!$B$24)/Predictive_Model!$C$24)*Predictive_Model!$D$24+((M4534-Predictive_Model!$B$25)/Predictive_Model!$C$25)*Predictive_Model!$D$25+IF(C4534="Male",Predictive_Model!$D$31,IF(C4534="Other",Predictive_Model!$D$32,0))+IF(D4534="Premium",Predictive_Model!$D$34,IF(D4534="Standard",Predictive_Model!$D$35,0))+IF(G4534="Asia",Predictive_Model!$D$37,IF(G4534="Europe",Predictive_Model!$D$38,IF(G4534="North America",Predictive_Model!$D$39,IF(G4534="Oceania",Predictive_Model!$D$40,IF(G4534="South America",Predictive_Model!$D$41,0)))))+IF(H4534="Laptop",Predictive_Model!$D$43,IF(H4534="Mobile",Predictive_Model!$D$44,IF(H4534="TV",Predictive_Model!$D$45,IF(H4534="Tablet",Predictive_Model!$D$46,0))))+IF(K4534="Crypto",Predictive_Model!$D$48,IF(K4534="Debit Card",Predictive_Model!$D$49,IF(K4534="Gift Card",Predictive_Model!$D$50,IF(K4534="PayPal",Predictive_Model!$D$51,0))))+IF(N4534="Comedy",Predictive_Model!$D$53,IF(N4534="Documentary",Predictive_Model!$D$54,IF(N4534="Drama",Predictive_Model!$D$55,IF(N4534="Horror",Predictive_Model!$D$56,IF(N4534="Romance",Predictive_Model!$D$57,IF(N4534="Sci-Fi",Predictive_Model!$D$58,0)))))))))</f>
        <v>0.94231157943590715</v>
      </c>
      <c r="V4534" s="3" t="str">
        <f t="shared" si="706"/>
        <v>Critical</v>
      </c>
      <c r="W4534" s="6">
        <f t="shared" si="707"/>
        <v>17.989999999999998</v>
      </c>
      <c r="X4534" s="3" t="str">
        <f t="shared" si="708"/>
        <v>Priority 1</v>
      </c>
      <c r="Y4534" s="3" t="str">
        <f t="shared" si="709"/>
        <v>OK</v>
      </c>
    </row>
    <row r="4535" spans="1:25" x14ac:dyDescent="0.25">
      <c r="A4535" s="3" t="str">
        <f>Raw_Data!A4535</f>
        <v>61ccaa63-d356-4c51-a436-db45268b829e</v>
      </c>
      <c r="B4535" s="3">
        <f>Raw_Data!B4535</f>
        <v>28</v>
      </c>
      <c r="C4535" s="3" t="str">
        <f>Raw_Data!C4535</f>
        <v>Other</v>
      </c>
      <c r="D4535" s="3" t="str">
        <f>Raw_Data!D4535</f>
        <v>Standard</v>
      </c>
      <c r="E4535" s="3">
        <f>Raw_Data!E4535</f>
        <v>8.8699999999999992</v>
      </c>
      <c r="F4535" s="3">
        <f>Raw_Data!F4535</f>
        <v>39</v>
      </c>
      <c r="G4535" s="3" t="str">
        <f>Raw_Data!G4535</f>
        <v>Africa</v>
      </c>
      <c r="H4535" s="3" t="str">
        <f>Raw_Data!H4535</f>
        <v>Desktop</v>
      </c>
      <c r="I4535" s="3">
        <f>Raw_Data!I4535</f>
        <v>13.99</v>
      </c>
      <c r="J4535" s="3">
        <f>Raw_Data!J4535</f>
        <v>1</v>
      </c>
      <c r="K4535" s="3" t="str">
        <f>Raw_Data!K4535</f>
        <v>PayPal</v>
      </c>
      <c r="L4535" s="3">
        <f>Raw_Data!L4535</f>
        <v>1</v>
      </c>
      <c r="M4535" s="3">
        <f>Raw_Data!M4535</f>
        <v>0.22</v>
      </c>
      <c r="N4535" s="3" t="str">
        <f>Raw_Data!N4535</f>
        <v>Documentary</v>
      </c>
      <c r="O4535" s="3" t="str">
        <f t="shared" si="700"/>
        <v>25-34</v>
      </c>
      <c r="P4535" s="3" t="str">
        <f t="shared" si="701"/>
        <v>&lt;10h</v>
      </c>
      <c r="Q4535" s="3" t="str">
        <f t="shared" si="702"/>
        <v>22-45d</v>
      </c>
      <c r="R4535" s="3" t="str">
        <f t="shared" si="703"/>
        <v>Medium</v>
      </c>
      <c r="S4535" s="3" t="str">
        <f t="shared" si="704"/>
        <v>Mid</v>
      </c>
      <c r="T4535" s="3" t="str">
        <f t="shared" si="705"/>
        <v>Churned</v>
      </c>
      <c r="U4535" s="4">
        <f>1/(1+EXP(-(Predictive_Model!$B$5+((B4535-Predictive_Model!$B$20)/Predictive_Model!$C$20)*Predictive_Model!$D$20+((E4535-Predictive_Model!$B$21)/Predictive_Model!$C$21)*Predictive_Model!$D$21+((F4535-Predictive_Model!$B$22)/Predictive_Model!$C$22)*Predictive_Model!$D$22+((I4535-Predictive_Model!$B$23)/Predictive_Model!$C$23)*Predictive_Model!$D$23+((L4535-Predictive_Model!$B$24)/Predictive_Model!$C$24)*Predictive_Model!$D$24+((M4535-Predictive_Model!$B$25)/Predictive_Model!$C$25)*Predictive_Model!$D$25+IF(C4535="Male",Predictive_Model!$D$31,IF(C4535="Other",Predictive_Model!$D$32,0))+IF(D4535="Premium",Predictive_Model!$D$34,IF(D4535="Standard",Predictive_Model!$D$35,0))+IF(G4535="Asia",Predictive_Model!$D$37,IF(G4535="Europe",Predictive_Model!$D$38,IF(G4535="North America",Predictive_Model!$D$39,IF(G4535="Oceania",Predictive_Model!$D$40,IF(G4535="South America",Predictive_Model!$D$41,0)))))+IF(H4535="Laptop",Predictive_Model!$D$43,IF(H4535="Mobile",Predictive_Model!$D$44,IF(H4535="TV",Predictive_Model!$D$45,IF(H4535="Tablet",Predictive_Model!$D$46,0))))+IF(K4535="Crypto",Predictive_Model!$D$48,IF(K4535="Debit Card",Predictive_Model!$D$49,IF(K4535="Gift Card",Predictive_Model!$D$50,IF(K4535="PayPal",Predictive_Model!$D$51,0))))+IF(N4535="Comedy",Predictive_Model!$D$53,IF(N4535="Documentary",Predictive_Model!$D$54,IF(N4535="Drama",Predictive_Model!$D$55,IF(N4535="Horror",Predictive_Model!$D$56,IF(N4535="Romance",Predictive_Model!$D$57,IF(N4535="Sci-Fi",Predictive_Model!$D$58,0)))))))))</f>
        <v>0.99478174144662512</v>
      </c>
      <c r="V4535" s="3" t="str">
        <f t="shared" si="706"/>
        <v>Critical</v>
      </c>
      <c r="W4535" s="6">
        <f t="shared" si="707"/>
        <v>13.99</v>
      </c>
      <c r="X4535" s="3" t="str">
        <f t="shared" si="708"/>
        <v>Priority 2</v>
      </c>
      <c r="Y4535" s="3" t="str">
        <f t="shared" si="709"/>
        <v>OK</v>
      </c>
    </row>
    <row r="4536" spans="1:25" x14ac:dyDescent="0.25">
      <c r="A4536" s="3" t="str">
        <f>Raw_Data!A4536</f>
        <v>a5b6b29e-7a7e-4f62-9eea-b64ff3861d78</v>
      </c>
      <c r="B4536" s="3">
        <f>Raw_Data!B4536</f>
        <v>25</v>
      </c>
      <c r="C4536" s="3" t="str">
        <f>Raw_Data!C4536</f>
        <v>Other</v>
      </c>
      <c r="D4536" s="3" t="str">
        <f>Raw_Data!D4536</f>
        <v>Premium</v>
      </c>
      <c r="E4536" s="3">
        <f>Raw_Data!E4536</f>
        <v>2.9</v>
      </c>
      <c r="F4536" s="3">
        <f>Raw_Data!F4536</f>
        <v>29</v>
      </c>
      <c r="G4536" s="3" t="str">
        <f>Raw_Data!G4536</f>
        <v>North America</v>
      </c>
      <c r="H4536" s="3" t="str">
        <f>Raw_Data!H4536</f>
        <v>Tablet</v>
      </c>
      <c r="I4536" s="3">
        <f>Raw_Data!I4536</f>
        <v>17.989999999999998</v>
      </c>
      <c r="J4536" s="3">
        <f>Raw_Data!J4536</f>
        <v>1</v>
      </c>
      <c r="K4536" s="3" t="str">
        <f>Raw_Data!K4536</f>
        <v>Credit Card</v>
      </c>
      <c r="L4536" s="3">
        <f>Raw_Data!L4536</f>
        <v>2</v>
      </c>
      <c r="M4536" s="3">
        <f>Raw_Data!M4536</f>
        <v>0.1</v>
      </c>
      <c r="N4536" s="3" t="str">
        <f>Raw_Data!N4536</f>
        <v>Sci-Fi</v>
      </c>
      <c r="O4536" s="3" t="str">
        <f t="shared" si="700"/>
        <v>25-34</v>
      </c>
      <c r="P4536" s="3" t="str">
        <f t="shared" si="701"/>
        <v>&lt;10h</v>
      </c>
      <c r="Q4536" s="3" t="str">
        <f t="shared" si="702"/>
        <v>22-45d</v>
      </c>
      <c r="R4536" s="3" t="str">
        <f t="shared" si="703"/>
        <v>Medium</v>
      </c>
      <c r="S4536" s="3" t="str">
        <f t="shared" si="704"/>
        <v>High</v>
      </c>
      <c r="T4536" s="3" t="str">
        <f t="shared" si="705"/>
        <v>Churned</v>
      </c>
      <c r="U4536" s="4">
        <f>1/(1+EXP(-(Predictive_Model!$B$5+((B4536-Predictive_Model!$B$20)/Predictive_Model!$C$20)*Predictive_Model!$D$20+((E4536-Predictive_Model!$B$21)/Predictive_Model!$C$21)*Predictive_Model!$D$21+((F4536-Predictive_Model!$B$22)/Predictive_Model!$C$22)*Predictive_Model!$D$22+((I4536-Predictive_Model!$B$23)/Predictive_Model!$C$23)*Predictive_Model!$D$23+((L4536-Predictive_Model!$B$24)/Predictive_Model!$C$24)*Predictive_Model!$D$24+((M4536-Predictive_Model!$B$25)/Predictive_Model!$C$25)*Predictive_Model!$D$25+IF(C4536="Male",Predictive_Model!$D$31,IF(C4536="Other",Predictive_Model!$D$32,0))+IF(D4536="Premium",Predictive_Model!$D$34,IF(D4536="Standard",Predictive_Model!$D$35,0))+IF(G4536="Asia",Predictive_Model!$D$37,IF(G4536="Europe",Predictive_Model!$D$38,IF(G4536="North America",Predictive_Model!$D$39,IF(G4536="Oceania",Predictive_Model!$D$40,IF(G4536="South America",Predictive_Model!$D$41,0)))))+IF(H4536="Laptop",Predictive_Model!$D$43,IF(H4536="Mobile",Predictive_Model!$D$44,IF(H4536="TV",Predictive_Model!$D$45,IF(H4536="Tablet",Predictive_Model!$D$46,0))))+IF(K4536="Crypto",Predictive_Model!$D$48,IF(K4536="Debit Card",Predictive_Model!$D$49,IF(K4536="Gift Card",Predictive_Model!$D$50,IF(K4536="PayPal",Predictive_Model!$D$51,0))))+IF(N4536="Comedy",Predictive_Model!$D$53,IF(N4536="Documentary",Predictive_Model!$D$54,IF(N4536="Drama",Predictive_Model!$D$55,IF(N4536="Horror",Predictive_Model!$D$56,IF(N4536="Romance",Predictive_Model!$D$57,IF(N4536="Sci-Fi",Predictive_Model!$D$58,0)))))))))</f>
        <v>0.993902892213814</v>
      </c>
      <c r="V4536" s="3" t="str">
        <f t="shared" si="706"/>
        <v>Critical</v>
      </c>
      <c r="W4536" s="6">
        <f t="shared" si="707"/>
        <v>17.989999999999998</v>
      </c>
      <c r="X4536" s="3" t="str">
        <f t="shared" si="708"/>
        <v>Priority 1</v>
      </c>
      <c r="Y4536" s="3" t="str">
        <f t="shared" si="709"/>
        <v>OK</v>
      </c>
    </row>
    <row r="4537" spans="1:25" x14ac:dyDescent="0.25">
      <c r="A4537" s="3" t="str">
        <f>Raw_Data!A4537</f>
        <v>05c4636f-6e42-4460-9449-9667b4ce9fbd</v>
      </c>
      <c r="B4537" s="3">
        <f>Raw_Data!B4537</f>
        <v>25</v>
      </c>
      <c r="C4537" s="3" t="str">
        <f>Raw_Data!C4537</f>
        <v>Female</v>
      </c>
      <c r="D4537" s="3" t="str">
        <f>Raw_Data!D4537</f>
        <v>Basic</v>
      </c>
      <c r="E4537" s="3">
        <f>Raw_Data!E4537</f>
        <v>0.17</v>
      </c>
      <c r="F4537" s="3">
        <f>Raw_Data!F4537</f>
        <v>58</v>
      </c>
      <c r="G4537" s="3" t="str">
        <f>Raw_Data!G4537</f>
        <v>Africa</v>
      </c>
      <c r="H4537" s="3" t="str">
        <f>Raw_Data!H4537</f>
        <v>Tablet</v>
      </c>
      <c r="I4537" s="3">
        <f>Raw_Data!I4537</f>
        <v>8.99</v>
      </c>
      <c r="J4537" s="3">
        <f>Raw_Data!J4537</f>
        <v>1</v>
      </c>
      <c r="K4537" s="3" t="str">
        <f>Raw_Data!K4537</f>
        <v>PayPal</v>
      </c>
      <c r="L4537" s="3">
        <f>Raw_Data!L4537</f>
        <v>4</v>
      </c>
      <c r="M4537" s="3">
        <f>Raw_Data!M4537</f>
        <v>0</v>
      </c>
      <c r="N4537" s="3" t="str">
        <f>Raw_Data!N4537</f>
        <v>Documentary</v>
      </c>
      <c r="O4537" s="3" t="str">
        <f t="shared" si="700"/>
        <v>25-34</v>
      </c>
      <c r="P4537" s="3" t="str">
        <f t="shared" si="701"/>
        <v>&lt;10h</v>
      </c>
      <c r="Q4537" s="3" t="str">
        <f t="shared" si="702"/>
        <v>46-60d</v>
      </c>
      <c r="R4537" s="3" t="str">
        <f t="shared" si="703"/>
        <v>Low</v>
      </c>
      <c r="S4537" s="3" t="str">
        <f t="shared" si="704"/>
        <v>Low</v>
      </c>
      <c r="T4537" s="3" t="str">
        <f t="shared" si="705"/>
        <v>Churned</v>
      </c>
      <c r="U4537" s="4">
        <f>1/(1+EXP(-(Predictive_Model!$B$5+((B4537-Predictive_Model!$B$20)/Predictive_Model!$C$20)*Predictive_Model!$D$20+((E4537-Predictive_Model!$B$21)/Predictive_Model!$C$21)*Predictive_Model!$D$21+((F4537-Predictive_Model!$B$22)/Predictive_Model!$C$22)*Predictive_Model!$D$22+((I4537-Predictive_Model!$B$23)/Predictive_Model!$C$23)*Predictive_Model!$D$23+((L4537-Predictive_Model!$B$24)/Predictive_Model!$C$24)*Predictive_Model!$D$24+((M4537-Predictive_Model!$B$25)/Predictive_Model!$C$25)*Predictive_Model!$D$25+IF(C4537="Male",Predictive_Model!$D$31,IF(C4537="Other",Predictive_Model!$D$32,0))+IF(D4537="Premium",Predictive_Model!$D$34,IF(D4537="Standard",Predictive_Model!$D$35,0))+IF(G4537="Asia",Predictive_Model!$D$37,IF(G4537="Europe",Predictive_Model!$D$38,IF(G4537="North America",Predictive_Model!$D$39,IF(G4537="Oceania",Predictive_Model!$D$40,IF(G4537="South America",Predictive_Model!$D$41,0)))))+IF(H4537="Laptop",Predictive_Model!$D$43,IF(H4537="Mobile",Predictive_Model!$D$44,IF(H4537="TV",Predictive_Model!$D$45,IF(H4537="Tablet",Predictive_Model!$D$46,0))))+IF(K4537="Crypto",Predictive_Model!$D$48,IF(K4537="Debit Card",Predictive_Model!$D$49,IF(K4537="Gift Card",Predictive_Model!$D$50,IF(K4537="PayPal",Predictive_Model!$D$51,0))))+IF(N4537="Comedy",Predictive_Model!$D$53,IF(N4537="Documentary",Predictive_Model!$D$54,IF(N4537="Drama",Predictive_Model!$D$55,IF(N4537="Horror",Predictive_Model!$D$56,IF(N4537="Romance",Predictive_Model!$D$57,IF(N4537="Sci-Fi",Predictive_Model!$D$58,0)))))))))</f>
        <v>0.99998782106788631</v>
      </c>
      <c r="V4537" s="3" t="str">
        <f t="shared" si="706"/>
        <v>Critical</v>
      </c>
      <c r="W4537" s="6">
        <f t="shared" si="707"/>
        <v>8.99</v>
      </c>
      <c r="X4537" s="3" t="str">
        <f t="shared" si="708"/>
        <v>Priority 2</v>
      </c>
      <c r="Y4537" s="3" t="str">
        <f t="shared" si="709"/>
        <v>OK</v>
      </c>
    </row>
    <row r="4538" spans="1:25" x14ac:dyDescent="0.25">
      <c r="A4538" s="3" t="str">
        <f>Raw_Data!A4538</f>
        <v>146b3e1f-e680-446f-8f4a-54de55694a39</v>
      </c>
      <c r="B4538" s="3">
        <f>Raw_Data!B4538</f>
        <v>41</v>
      </c>
      <c r="C4538" s="3" t="str">
        <f>Raw_Data!C4538</f>
        <v>Female</v>
      </c>
      <c r="D4538" s="3" t="str">
        <f>Raw_Data!D4538</f>
        <v>Premium</v>
      </c>
      <c r="E4538" s="3">
        <f>Raw_Data!E4538</f>
        <v>5.24</v>
      </c>
      <c r="F4538" s="3">
        <f>Raw_Data!F4538</f>
        <v>49</v>
      </c>
      <c r="G4538" s="3" t="str">
        <f>Raw_Data!G4538</f>
        <v>North America</v>
      </c>
      <c r="H4538" s="3" t="str">
        <f>Raw_Data!H4538</f>
        <v>TV</v>
      </c>
      <c r="I4538" s="3">
        <f>Raw_Data!I4538</f>
        <v>17.989999999999998</v>
      </c>
      <c r="J4538" s="3">
        <f>Raw_Data!J4538</f>
        <v>1</v>
      </c>
      <c r="K4538" s="3" t="str">
        <f>Raw_Data!K4538</f>
        <v>Crypto</v>
      </c>
      <c r="L4538" s="3">
        <f>Raw_Data!L4538</f>
        <v>2</v>
      </c>
      <c r="M4538" s="3">
        <f>Raw_Data!M4538</f>
        <v>0.1</v>
      </c>
      <c r="N4538" s="3" t="str">
        <f>Raw_Data!N4538</f>
        <v>Comedy</v>
      </c>
      <c r="O4538" s="3" t="str">
        <f t="shared" si="700"/>
        <v>35-44</v>
      </c>
      <c r="P4538" s="3" t="str">
        <f t="shared" si="701"/>
        <v>&lt;10h</v>
      </c>
      <c r="Q4538" s="3" t="str">
        <f t="shared" si="702"/>
        <v>46-60d</v>
      </c>
      <c r="R4538" s="3" t="str">
        <f t="shared" si="703"/>
        <v>Low</v>
      </c>
      <c r="S4538" s="3" t="str">
        <f t="shared" si="704"/>
        <v>High</v>
      </c>
      <c r="T4538" s="3" t="str">
        <f t="shared" si="705"/>
        <v>Churned</v>
      </c>
      <c r="U4538" s="4">
        <f>1/(1+EXP(-(Predictive_Model!$B$5+((B4538-Predictive_Model!$B$20)/Predictive_Model!$C$20)*Predictive_Model!$D$20+((E4538-Predictive_Model!$B$21)/Predictive_Model!$C$21)*Predictive_Model!$D$21+((F4538-Predictive_Model!$B$22)/Predictive_Model!$C$22)*Predictive_Model!$D$22+((I4538-Predictive_Model!$B$23)/Predictive_Model!$C$23)*Predictive_Model!$D$23+((L4538-Predictive_Model!$B$24)/Predictive_Model!$C$24)*Predictive_Model!$D$24+((M4538-Predictive_Model!$B$25)/Predictive_Model!$C$25)*Predictive_Model!$D$25+IF(C4538="Male",Predictive_Model!$D$31,IF(C4538="Other",Predictive_Model!$D$32,0))+IF(D4538="Premium",Predictive_Model!$D$34,IF(D4538="Standard",Predictive_Model!$D$35,0))+IF(G4538="Asia",Predictive_Model!$D$37,IF(G4538="Europe",Predictive_Model!$D$38,IF(G4538="North America",Predictive_Model!$D$39,IF(G4538="Oceania",Predictive_Model!$D$40,IF(G4538="South America",Predictive_Model!$D$41,0)))))+IF(H4538="Laptop",Predictive_Model!$D$43,IF(H4538="Mobile",Predictive_Model!$D$44,IF(H4538="TV",Predictive_Model!$D$45,IF(H4538="Tablet",Predictive_Model!$D$46,0))))+IF(K4538="Crypto",Predictive_Model!$D$48,IF(K4538="Debit Card",Predictive_Model!$D$49,IF(K4538="Gift Card",Predictive_Model!$D$50,IF(K4538="PayPal",Predictive_Model!$D$51,0))))+IF(N4538="Comedy",Predictive_Model!$D$53,IF(N4538="Documentary",Predictive_Model!$D$54,IF(N4538="Drama",Predictive_Model!$D$55,IF(N4538="Horror",Predictive_Model!$D$56,IF(N4538="Romance",Predictive_Model!$D$57,IF(N4538="Sci-Fi",Predictive_Model!$D$58,0)))))))))</f>
        <v>0.99552319999110617</v>
      </c>
      <c r="V4538" s="3" t="str">
        <f t="shared" si="706"/>
        <v>Critical</v>
      </c>
      <c r="W4538" s="6">
        <f t="shared" si="707"/>
        <v>17.989999999999998</v>
      </c>
      <c r="X4538" s="3" t="str">
        <f t="shared" si="708"/>
        <v>Priority 1</v>
      </c>
      <c r="Y4538" s="3" t="str">
        <f t="shared" si="709"/>
        <v>OK</v>
      </c>
    </row>
    <row r="4539" spans="1:25" x14ac:dyDescent="0.25">
      <c r="A4539" s="3" t="str">
        <f>Raw_Data!A4539</f>
        <v>a1a58d35-7759-4b6e-aeb1-438c26f3b366</v>
      </c>
      <c r="B4539" s="3">
        <f>Raw_Data!B4539</f>
        <v>67</v>
      </c>
      <c r="C4539" s="3" t="str">
        <f>Raw_Data!C4539</f>
        <v>Other</v>
      </c>
      <c r="D4539" s="3" t="str">
        <f>Raw_Data!D4539</f>
        <v>Standard</v>
      </c>
      <c r="E4539" s="3">
        <f>Raw_Data!E4539</f>
        <v>10.24</v>
      </c>
      <c r="F4539" s="3">
        <f>Raw_Data!F4539</f>
        <v>11</v>
      </c>
      <c r="G4539" s="3" t="str">
        <f>Raw_Data!G4539</f>
        <v>South America</v>
      </c>
      <c r="H4539" s="3" t="str">
        <f>Raw_Data!H4539</f>
        <v>Desktop</v>
      </c>
      <c r="I4539" s="3">
        <f>Raw_Data!I4539</f>
        <v>13.99</v>
      </c>
      <c r="J4539" s="3">
        <f>Raw_Data!J4539</f>
        <v>0</v>
      </c>
      <c r="K4539" s="3" t="str">
        <f>Raw_Data!K4539</f>
        <v>Debit Card</v>
      </c>
      <c r="L4539" s="3">
        <f>Raw_Data!L4539</f>
        <v>2</v>
      </c>
      <c r="M4539" s="3">
        <f>Raw_Data!M4539</f>
        <v>0.85</v>
      </c>
      <c r="N4539" s="3" t="str">
        <f>Raw_Data!N4539</f>
        <v>Romance</v>
      </c>
      <c r="O4539" s="3" t="str">
        <f t="shared" si="700"/>
        <v>55-70</v>
      </c>
      <c r="P4539" s="3" t="str">
        <f t="shared" si="701"/>
        <v>10-24h</v>
      </c>
      <c r="Q4539" s="3" t="str">
        <f t="shared" si="702"/>
        <v>8-21d</v>
      </c>
      <c r="R4539" s="3" t="str">
        <f t="shared" si="703"/>
        <v>Medium</v>
      </c>
      <c r="S4539" s="3" t="str">
        <f t="shared" si="704"/>
        <v>Mid</v>
      </c>
      <c r="T4539" s="3" t="str">
        <f t="shared" si="705"/>
        <v>Active</v>
      </c>
      <c r="U4539" s="4">
        <f>1/(1+EXP(-(Predictive_Model!$B$5+((B4539-Predictive_Model!$B$20)/Predictive_Model!$C$20)*Predictive_Model!$D$20+((E4539-Predictive_Model!$B$21)/Predictive_Model!$C$21)*Predictive_Model!$D$21+((F4539-Predictive_Model!$B$22)/Predictive_Model!$C$22)*Predictive_Model!$D$22+((I4539-Predictive_Model!$B$23)/Predictive_Model!$C$23)*Predictive_Model!$D$23+((L4539-Predictive_Model!$B$24)/Predictive_Model!$C$24)*Predictive_Model!$D$24+((M4539-Predictive_Model!$B$25)/Predictive_Model!$C$25)*Predictive_Model!$D$25+IF(C4539="Male",Predictive_Model!$D$31,IF(C4539="Other",Predictive_Model!$D$32,0))+IF(D4539="Premium",Predictive_Model!$D$34,IF(D4539="Standard",Predictive_Model!$D$35,0))+IF(G4539="Asia",Predictive_Model!$D$37,IF(G4539="Europe",Predictive_Model!$D$38,IF(G4539="North America",Predictive_Model!$D$39,IF(G4539="Oceania",Predictive_Model!$D$40,IF(G4539="South America",Predictive_Model!$D$41,0)))))+IF(H4539="Laptop",Predictive_Model!$D$43,IF(H4539="Mobile",Predictive_Model!$D$44,IF(H4539="TV",Predictive_Model!$D$45,IF(H4539="Tablet",Predictive_Model!$D$46,0))))+IF(K4539="Crypto",Predictive_Model!$D$48,IF(K4539="Debit Card",Predictive_Model!$D$49,IF(K4539="Gift Card",Predictive_Model!$D$50,IF(K4539="PayPal",Predictive_Model!$D$51,0))))+IF(N4539="Comedy",Predictive_Model!$D$53,IF(N4539="Documentary",Predictive_Model!$D$54,IF(N4539="Drama",Predictive_Model!$D$55,IF(N4539="Horror",Predictive_Model!$D$56,IF(N4539="Romance",Predictive_Model!$D$57,IF(N4539="Sci-Fi",Predictive_Model!$D$58,0)))))))))</f>
        <v>0.30919099052254967</v>
      </c>
      <c r="V4539" s="3" t="str">
        <f t="shared" si="706"/>
        <v>Medium</v>
      </c>
      <c r="W4539" s="6">
        <f t="shared" si="707"/>
        <v>4.3255819574104697</v>
      </c>
      <c r="X4539" s="3" t="str">
        <f t="shared" si="708"/>
        <v>Monitor</v>
      </c>
      <c r="Y4539" s="3" t="str">
        <f t="shared" si="709"/>
        <v>OK</v>
      </c>
    </row>
    <row r="4540" spans="1:25" x14ac:dyDescent="0.25">
      <c r="A4540" s="3" t="str">
        <f>Raw_Data!A4540</f>
        <v>1e696e35-8de8-4004-9518-cb7281926da8</v>
      </c>
      <c r="B4540" s="3">
        <f>Raw_Data!B4540</f>
        <v>49</v>
      </c>
      <c r="C4540" s="3" t="str">
        <f>Raw_Data!C4540</f>
        <v>Male</v>
      </c>
      <c r="D4540" s="3" t="str">
        <f>Raw_Data!D4540</f>
        <v>Basic</v>
      </c>
      <c r="E4540" s="3">
        <f>Raw_Data!E4540</f>
        <v>9.68</v>
      </c>
      <c r="F4540" s="3">
        <f>Raw_Data!F4540</f>
        <v>10</v>
      </c>
      <c r="G4540" s="3" t="str">
        <f>Raw_Data!G4540</f>
        <v>North America</v>
      </c>
      <c r="H4540" s="3" t="str">
        <f>Raw_Data!H4540</f>
        <v>Mobile</v>
      </c>
      <c r="I4540" s="3">
        <f>Raw_Data!I4540</f>
        <v>8.99</v>
      </c>
      <c r="J4540" s="3">
        <f>Raw_Data!J4540</f>
        <v>0</v>
      </c>
      <c r="K4540" s="3" t="str">
        <f>Raw_Data!K4540</f>
        <v>PayPal</v>
      </c>
      <c r="L4540" s="3">
        <f>Raw_Data!L4540</f>
        <v>2</v>
      </c>
      <c r="M4540" s="3">
        <f>Raw_Data!M4540</f>
        <v>0.88</v>
      </c>
      <c r="N4540" s="3" t="str">
        <f>Raw_Data!N4540</f>
        <v>Horror</v>
      </c>
      <c r="O4540" s="3" t="str">
        <f t="shared" si="700"/>
        <v>45-54</v>
      </c>
      <c r="P4540" s="3" t="str">
        <f t="shared" si="701"/>
        <v>&lt;10h</v>
      </c>
      <c r="Q4540" s="3" t="str">
        <f t="shared" si="702"/>
        <v>8-21d</v>
      </c>
      <c r="R4540" s="3" t="str">
        <f t="shared" si="703"/>
        <v>Medium</v>
      </c>
      <c r="S4540" s="3" t="str">
        <f t="shared" si="704"/>
        <v>Low</v>
      </c>
      <c r="T4540" s="3" t="str">
        <f t="shared" si="705"/>
        <v>Active</v>
      </c>
      <c r="U4540" s="4">
        <f>1/(1+EXP(-(Predictive_Model!$B$5+((B4540-Predictive_Model!$B$20)/Predictive_Model!$C$20)*Predictive_Model!$D$20+((E4540-Predictive_Model!$B$21)/Predictive_Model!$C$21)*Predictive_Model!$D$21+((F4540-Predictive_Model!$B$22)/Predictive_Model!$C$22)*Predictive_Model!$D$22+((I4540-Predictive_Model!$B$23)/Predictive_Model!$C$23)*Predictive_Model!$D$23+((L4540-Predictive_Model!$B$24)/Predictive_Model!$C$24)*Predictive_Model!$D$24+((M4540-Predictive_Model!$B$25)/Predictive_Model!$C$25)*Predictive_Model!$D$25+IF(C4540="Male",Predictive_Model!$D$31,IF(C4540="Other",Predictive_Model!$D$32,0))+IF(D4540="Premium",Predictive_Model!$D$34,IF(D4540="Standard",Predictive_Model!$D$35,0))+IF(G4540="Asia",Predictive_Model!$D$37,IF(G4540="Europe",Predictive_Model!$D$38,IF(G4540="North America",Predictive_Model!$D$39,IF(G4540="Oceania",Predictive_Model!$D$40,IF(G4540="South America",Predictive_Model!$D$41,0)))))+IF(H4540="Laptop",Predictive_Model!$D$43,IF(H4540="Mobile",Predictive_Model!$D$44,IF(H4540="TV",Predictive_Model!$D$45,IF(H4540="Tablet",Predictive_Model!$D$46,0))))+IF(K4540="Crypto",Predictive_Model!$D$48,IF(K4540="Debit Card",Predictive_Model!$D$49,IF(K4540="Gift Card",Predictive_Model!$D$50,IF(K4540="PayPal",Predictive_Model!$D$51,0))))+IF(N4540="Comedy",Predictive_Model!$D$53,IF(N4540="Documentary",Predictive_Model!$D$54,IF(N4540="Drama",Predictive_Model!$D$55,IF(N4540="Horror",Predictive_Model!$D$56,IF(N4540="Romance",Predictive_Model!$D$57,IF(N4540="Sci-Fi",Predictive_Model!$D$58,0)))))))))</f>
        <v>0.89385606615365543</v>
      </c>
      <c r="V4540" s="3" t="str">
        <f t="shared" si="706"/>
        <v>Critical</v>
      </c>
      <c r="W4540" s="6">
        <f t="shared" si="707"/>
        <v>8.0357660347213624</v>
      </c>
      <c r="X4540" s="3" t="str">
        <f t="shared" si="708"/>
        <v>Priority 2</v>
      </c>
      <c r="Y4540" s="3" t="str">
        <f t="shared" si="709"/>
        <v>OK</v>
      </c>
    </row>
    <row r="4541" spans="1:25" x14ac:dyDescent="0.25">
      <c r="A4541" s="3" t="str">
        <f>Raw_Data!A4541</f>
        <v>4ae5d0f2-121d-4820-9404-26032ef97eba</v>
      </c>
      <c r="B4541" s="3">
        <f>Raw_Data!B4541</f>
        <v>58</v>
      </c>
      <c r="C4541" s="3" t="str">
        <f>Raw_Data!C4541</f>
        <v>Female</v>
      </c>
      <c r="D4541" s="3" t="str">
        <f>Raw_Data!D4541</f>
        <v>Basic</v>
      </c>
      <c r="E4541" s="3">
        <f>Raw_Data!E4541</f>
        <v>15.28</v>
      </c>
      <c r="F4541" s="3">
        <f>Raw_Data!F4541</f>
        <v>42</v>
      </c>
      <c r="G4541" s="3" t="str">
        <f>Raw_Data!G4541</f>
        <v>Oceania</v>
      </c>
      <c r="H4541" s="3" t="str">
        <f>Raw_Data!H4541</f>
        <v>TV</v>
      </c>
      <c r="I4541" s="3">
        <f>Raw_Data!I4541</f>
        <v>8.99</v>
      </c>
      <c r="J4541" s="3">
        <f>Raw_Data!J4541</f>
        <v>1</v>
      </c>
      <c r="K4541" s="3" t="str">
        <f>Raw_Data!K4541</f>
        <v>Debit Card</v>
      </c>
      <c r="L4541" s="3">
        <f>Raw_Data!L4541</f>
        <v>1</v>
      </c>
      <c r="M4541" s="3">
        <f>Raw_Data!M4541</f>
        <v>0.36</v>
      </c>
      <c r="N4541" s="3" t="str">
        <f>Raw_Data!N4541</f>
        <v>Romance</v>
      </c>
      <c r="O4541" s="3" t="str">
        <f t="shared" si="700"/>
        <v>55-70</v>
      </c>
      <c r="P4541" s="3" t="str">
        <f t="shared" si="701"/>
        <v>10-24h</v>
      </c>
      <c r="Q4541" s="3" t="str">
        <f t="shared" si="702"/>
        <v>22-45d</v>
      </c>
      <c r="R4541" s="3" t="str">
        <f t="shared" si="703"/>
        <v>Medium</v>
      </c>
      <c r="S4541" s="3" t="str">
        <f t="shared" si="704"/>
        <v>Low</v>
      </c>
      <c r="T4541" s="3" t="str">
        <f t="shared" si="705"/>
        <v>Churned</v>
      </c>
      <c r="U4541" s="4">
        <f>1/(1+EXP(-(Predictive_Model!$B$5+((B4541-Predictive_Model!$B$20)/Predictive_Model!$C$20)*Predictive_Model!$D$20+((E4541-Predictive_Model!$B$21)/Predictive_Model!$C$21)*Predictive_Model!$D$21+((F4541-Predictive_Model!$B$22)/Predictive_Model!$C$22)*Predictive_Model!$D$22+((I4541-Predictive_Model!$B$23)/Predictive_Model!$C$23)*Predictive_Model!$D$23+((L4541-Predictive_Model!$B$24)/Predictive_Model!$C$24)*Predictive_Model!$D$24+((M4541-Predictive_Model!$B$25)/Predictive_Model!$C$25)*Predictive_Model!$D$25+IF(C4541="Male",Predictive_Model!$D$31,IF(C4541="Other",Predictive_Model!$D$32,0))+IF(D4541="Premium",Predictive_Model!$D$34,IF(D4541="Standard",Predictive_Model!$D$35,0))+IF(G4541="Asia",Predictive_Model!$D$37,IF(G4541="Europe",Predictive_Model!$D$38,IF(G4541="North America",Predictive_Model!$D$39,IF(G4541="Oceania",Predictive_Model!$D$40,IF(G4541="South America",Predictive_Model!$D$41,0)))))+IF(H4541="Laptop",Predictive_Model!$D$43,IF(H4541="Mobile",Predictive_Model!$D$44,IF(H4541="TV",Predictive_Model!$D$45,IF(H4541="Tablet",Predictive_Model!$D$46,0))))+IF(K4541="Crypto",Predictive_Model!$D$48,IF(K4541="Debit Card",Predictive_Model!$D$49,IF(K4541="Gift Card",Predictive_Model!$D$50,IF(K4541="PayPal",Predictive_Model!$D$51,0))))+IF(N4541="Comedy",Predictive_Model!$D$53,IF(N4541="Documentary",Predictive_Model!$D$54,IF(N4541="Drama",Predictive_Model!$D$55,IF(N4541="Horror",Predictive_Model!$D$56,IF(N4541="Romance",Predictive_Model!$D$57,IF(N4541="Sci-Fi",Predictive_Model!$D$58,0)))))))))</f>
        <v>0.98879945784104417</v>
      </c>
      <c r="V4541" s="3" t="str">
        <f t="shared" si="706"/>
        <v>Critical</v>
      </c>
      <c r="W4541" s="6">
        <f t="shared" si="707"/>
        <v>8.99</v>
      </c>
      <c r="X4541" s="3" t="str">
        <f t="shared" si="708"/>
        <v>Priority 2</v>
      </c>
      <c r="Y4541" s="3" t="str">
        <f t="shared" si="709"/>
        <v>OK</v>
      </c>
    </row>
    <row r="4542" spans="1:25" x14ac:dyDescent="0.25">
      <c r="A4542" s="3" t="str">
        <f>Raw_Data!A4542</f>
        <v>408e8f7f-608c-4b8d-bf43-d68933ab6606</v>
      </c>
      <c r="B4542" s="3">
        <f>Raw_Data!B4542</f>
        <v>66</v>
      </c>
      <c r="C4542" s="3" t="str">
        <f>Raw_Data!C4542</f>
        <v>Female</v>
      </c>
      <c r="D4542" s="3" t="str">
        <f>Raw_Data!D4542</f>
        <v>Standard</v>
      </c>
      <c r="E4542" s="3">
        <f>Raw_Data!E4542</f>
        <v>4.96</v>
      </c>
      <c r="F4542" s="3">
        <f>Raw_Data!F4542</f>
        <v>4</v>
      </c>
      <c r="G4542" s="3" t="str">
        <f>Raw_Data!G4542</f>
        <v>North America</v>
      </c>
      <c r="H4542" s="3" t="str">
        <f>Raw_Data!H4542</f>
        <v>Laptop</v>
      </c>
      <c r="I4542" s="3">
        <f>Raw_Data!I4542</f>
        <v>13.99</v>
      </c>
      <c r="J4542" s="3">
        <f>Raw_Data!J4542</f>
        <v>0</v>
      </c>
      <c r="K4542" s="3" t="str">
        <f>Raw_Data!K4542</f>
        <v>Gift Card</v>
      </c>
      <c r="L4542" s="3">
        <f>Raw_Data!L4542</f>
        <v>1</v>
      </c>
      <c r="M4542" s="3">
        <f>Raw_Data!M4542</f>
        <v>0.99</v>
      </c>
      <c r="N4542" s="3" t="str">
        <f>Raw_Data!N4542</f>
        <v>Sci-Fi</v>
      </c>
      <c r="O4542" s="3" t="str">
        <f t="shared" si="700"/>
        <v>55-70</v>
      </c>
      <c r="P4542" s="3" t="str">
        <f t="shared" si="701"/>
        <v>&lt;10h</v>
      </c>
      <c r="Q4542" s="3" t="str">
        <f t="shared" si="702"/>
        <v>0-7d</v>
      </c>
      <c r="R4542" s="3" t="str">
        <f t="shared" si="703"/>
        <v>Medium</v>
      </c>
      <c r="S4542" s="3" t="str">
        <f t="shared" si="704"/>
        <v>Mid</v>
      </c>
      <c r="T4542" s="3" t="str">
        <f t="shared" si="705"/>
        <v>Active</v>
      </c>
      <c r="U4542" s="4">
        <f>1/(1+EXP(-(Predictive_Model!$B$5+((B4542-Predictive_Model!$B$20)/Predictive_Model!$C$20)*Predictive_Model!$D$20+((E4542-Predictive_Model!$B$21)/Predictive_Model!$C$21)*Predictive_Model!$D$21+((F4542-Predictive_Model!$B$22)/Predictive_Model!$C$22)*Predictive_Model!$D$22+((I4542-Predictive_Model!$B$23)/Predictive_Model!$C$23)*Predictive_Model!$D$23+((L4542-Predictive_Model!$B$24)/Predictive_Model!$C$24)*Predictive_Model!$D$24+((M4542-Predictive_Model!$B$25)/Predictive_Model!$C$25)*Predictive_Model!$D$25+IF(C4542="Male",Predictive_Model!$D$31,IF(C4542="Other",Predictive_Model!$D$32,0))+IF(D4542="Premium",Predictive_Model!$D$34,IF(D4542="Standard",Predictive_Model!$D$35,0))+IF(G4542="Asia",Predictive_Model!$D$37,IF(G4542="Europe",Predictive_Model!$D$38,IF(G4542="North America",Predictive_Model!$D$39,IF(G4542="Oceania",Predictive_Model!$D$40,IF(G4542="South America",Predictive_Model!$D$41,0)))))+IF(H4542="Laptop",Predictive_Model!$D$43,IF(H4542="Mobile",Predictive_Model!$D$44,IF(H4542="TV",Predictive_Model!$D$45,IF(H4542="Tablet",Predictive_Model!$D$46,0))))+IF(K4542="Crypto",Predictive_Model!$D$48,IF(K4542="Debit Card",Predictive_Model!$D$49,IF(K4542="Gift Card",Predictive_Model!$D$50,IF(K4542="PayPal",Predictive_Model!$D$51,0))))+IF(N4542="Comedy",Predictive_Model!$D$53,IF(N4542="Documentary",Predictive_Model!$D$54,IF(N4542="Drama",Predictive_Model!$D$55,IF(N4542="Horror",Predictive_Model!$D$56,IF(N4542="Romance",Predictive_Model!$D$57,IF(N4542="Sci-Fi",Predictive_Model!$D$58,0)))))))))</f>
        <v>0.77396939165793244</v>
      </c>
      <c r="V4542" s="3" t="str">
        <f t="shared" si="706"/>
        <v>Critical</v>
      </c>
      <c r="W4542" s="6">
        <f t="shared" si="707"/>
        <v>10.827831789294475</v>
      </c>
      <c r="X4542" s="3" t="str">
        <f t="shared" si="708"/>
        <v>Priority 2</v>
      </c>
      <c r="Y4542" s="3" t="str">
        <f t="shared" si="709"/>
        <v>OK</v>
      </c>
    </row>
    <row r="4543" spans="1:25" x14ac:dyDescent="0.25">
      <c r="A4543" s="3" t="str">
        <f>Raw_Data!A4543</f>
        <v>cce5be2a-9112-4447-93af-db8dd2263ed1</v>
      </c>
      <c r="B4543" s="3">
        <f>Raw_Data!B4543</f>
        <v>50</v>
      </c>
      <c r="C4543" s="3" t="str">
        <f>Raw_Data!C4543</f>
        <v>Male</v>
      </c>
      <c r="D4543" s="3" t="str">
        <f>Raw_Data!D4543</f>
        <v>Basic</v>
      </c>
      <c r="E4543" s="3">
        <f>Raw_Data!E4543</f>
        <v>0.3</v>
      </c>
      <c r="F4543" s="3">
        <f>Raw_Data!F4543</f>
        <v>43</v>
      </c>
      <c r="G4543" s="3" t="str">
        <f>Raw_Data!G4543</f>
        <v>Africa</v>
      </c>
      <c r="H4543" s="3" t="str">
        <f>Raw_Data!H4543</f>
        <v>Laptop</v>
      </c>
      <c r="I4543" s="3">
        <f>Raw_Data!I4543</f>
        <v>8.99</v>
      </c>
      <c r="J4543" s="3">
        <f>Raw_Data!J4543</f>
        <v>1</v>
      </c>
      <c r="K4543" s="3" t="str">
        <f>Raw_Data!K4543</f>
        <v>Gift Card</v>
      </c>
      <c r="L4543" s="3">
        <f>Raw_Data!L4543</f>
        <v>3</v>
      </c>
      <c r="M4543" s="3">
        <f>Raw_Data!M4543</f>
        <v>0.01</v>
      </c>
      <c r="N4543" s="3" t="str">
        <f>Raw_Data!N4543</f>
        <v>Sci-Fi</v>
      </c>
      <c r="O4543" s="3" t="str">
        <f t="shared" si="700"/>
        <v>45-54</v>
      </c>
      <c r="P4543" s="3" t="str">
        <f t="shared" si="701"/>
        <v>&lt;10h</v>
      </c>
      <c r="Q4543" s="3" t="str">
        <f t="shared" si="702"/>
        <v>22-45d</v>
      </c>
      <c r="R4543" s="3" t="str">
        <f t="shared" si="703"/>
        <v>Medium</v>
      </c>
      <c r="S4543" s="3" t="str">
        <f t="shared" si="704"/>
        <v>Low</v>
      </c>
      <c r="T4543" s="3" t="str">
        <f t="shared" si="705"/>
        <v>Churned</v>
      </c>
      <c r="U4543" s="4">
        <f>1/(1+EXP(-(Predictive_Model!$B$5+((B4543-Predictive_Model!$B$20)/Predictive_Model!$C$20)*Predictive_Model!$D$20+((E4543-Predictive_Model!$B$21)/Predictive_Model!$C$21)*Predictive_Model!$D$21+((F4543-Predictive_Model!$B$22)/Predictive_Model!$C$22)*Predictive_Model!$D$22+((I4543-Predictive_Model!$B$23)/Predictive_Model!$C$23)*Predictive_Model!$D$23+((L4543-Predictive_Model!$B$24)/Predictive_Model!$C$24)*Predictive_Model!$D$24+((M4543-Predictive_Model!$B$25)/Predictive_Model!$C$25)*Predictive_Model!$D$25+IF(C4543="Male",Predictive_Model!$D$31,IF(C4543="Other",Predictive_Model!$D$32,0))+IF(D4543="Premium",Predictive_Model!$D$34,IF(D4543="Standard",Predictive_Model!$D$35,0))+IF(G4543="Asia",Predictive_Model!$D$37,IF(G4543="Europe",Predictive_Model!$D$38,IF(G4543="North America",Predictive_Model!$D$39,IF(G4543="Oceania",Predictive_Model!$D$40,IF(G4543="South America",Predictive_Model!$D$41,0)))))+IF(H4543="Laptop",Predictive_Model!$D$43,IF(H4543="Mobile",Predictive_Model!$D$44,IF(H4543="TV",Predictive_Model!$D$45,IF(H4543="Tablet",Predictive_Model!$D$46,0))))+IF(K4543="Crypto",Predictive_Model!$D$48,IF(K4543="Debit Card",Predictive_Model!$D$49,IF(K4543="Gift Card",Predictive_Model!$D$50,IF(K4543="PayPal",Predictive_Model!$D$51,0))))+IF(N4543="Comedy",Predictive_Model!$D$53,IF(N4543="Documentary",Predictive_Model!$D$54,IF(N4543="Drama",Predictive_Model!$D$55,IF(N4543="Horror",Predictive_Model!$D$56,IF(N4543="Romance",Predictive_Model!$D$57,IF(N4543="Sci-Fi",Predictive_Model!$D$58,0)))))))))</f>
        <v>0.99986679781759458</v>
      </c>
      <c r="V4543" s="3" t="str">
        <f t="shared" si="706"/>
        <v>Critical</v>
      </c>
      <c r="W4543" s="6">
        <f t="shared" si="707"/>
        <v>8.99</v>
      </c>
      <c r="X4543" s="3" t="str">
        <f t="shared" si="708"/>
        <v>Priority 2</v>
      </c>
      <c r="Y4543" s="3" t="str">
        <f t="shared" si="709"/>
        <v>OK</v>
      </c>
    </row>
    <row r="4544" spans="1:25" x14ac:dyDescent="0.25">
      <c r="A4544" s="3" t="str">
        <f>Raw_Data!A4544</f>
        <v>3d1d4b0b-7556-4ab7-8a9f-f47e37c61ac1</v>
      </c>
      <c r="B4544" s="3">
        <f>Raw_Data!B4544</f>
        <v>64</v>
      </c>
      <c r="C4544" s="3" t="str">
        <f>Raw_Data!C4544</f>
        <v>Female</v>
      </c>
      <c r="D4544" s="3" t="str">
        <f>Raw_Data!D4544</f>
        <v>Standard</v>
      </c>
      <c r="E4544" s="3">
        <f>Raw_Data!E4544</f>
        <v>3.38</v>
      </c>
      <c r="F4544" s="3">
        <f>Raw_Data!F4544</f>
        <v>38</v>
      </c>
      <c r="G4544" s="3" t="str">
        <f>Raw_Data!G4544</f>
        <v>North America</v>
      </c>
      <c r="H4544" s="3" t="str">
        <f>Raw_Data!H4544</f>
        <v>Laptop</v>
      </c>
      <c r="I4544" s="3">
        <f>Raw_Data!I4544</f>
        <v>13.99</v>
      </c>
      <c r="J4544" s="3">
        <f>Raw_Data!J4544</f>
        <v>1</v>
      </c>
      <c r="K4544" s="3" t="str">
        <f>Raw_Data!K4544</f>
        <v>PayPal</v>
      </c>
      <c r="L4544" s="3">
        <f>Raw_Data!L4544</f>
        <v>2</v>
      </c>
      <c r="M4544" s="3">
        <f>Raw_Data!M4544</f>
        <v>0.09</v>
      </c>
      <c r="N4544" s="3" t="str">
        <f>Raw_Data!N4544</f>
        <v>Romance</v>
      </c>
      <c r="O4544" s="3" t="str">
        <f t="shared" si="700"/>
        <v>55-70</v>
      </c>
      <c r="P4544" s="3" t="str">
        <f t="shared" si="701"/>
        <v>&lt;10h</v>
      </c>
      <c r="Q4544" s="3" t="str">
        <f t="shared" si="702"/>
        <v>22-45d</v>
      </c>
      <c r="R4544" s="3" t="str">
        <f t="shared" si="703"/>
        <v>Medium</v>
      </c>
      <c r="S4544" s="3" t="str">
        <f t="shared" si="704"/>
        <v>Mid</v>
      </c>
      <c r="T4544" s="3" t="str">
        <f t="shared" si="705"/>
        <v>Churned</v>
      </c>
      <c r="U4544" s="4">
        <f>1/(1+EXP(-(Predictive_Model!$B$5+((B4544-Predictive_Model!$B$20)/Predictive_Model!$C$20)*Predictive_Model!$D$20+((E4544-Predictive_Model!$B$21)/Predictive_Model!$C$21)*Predictive_Model!$D$21+((F4544-Predictive_Model!$B$22)/Predictive_Model!$C$22)*Predictive_Model!$D$22+((I4544-Predictive_Model!$B$23)/Predictive_Model!$C$23)*Predictive_Model!$D$23+((L4544-Predictive_Model!$B$24)/Predictive_Model!$C$24)*Predictive_Model!$D$24+((M4544-Predictive_Model!$B$25)/Predictive_Model!$C$25)*Predictive_Model!$D$25+IF(C4544="Male",Predictive_Model!$D$31,IF(C4544="Other",Predictive_Model!$D$32,0))+IF(D4544="Premium",Predictive_Model!$D$34,IF(D4544="Standard",Predictive_Model!$D$35,0))+IF(G4544="Asia",Predictive_Model!$D$37,IF(G4544="Europe",Predictive_Model!$D$38,IF(G4544="North America",Predictive_Model!$D$39,IF(G4544="Oceania",Predictive_Model!$D$40,IF(G4544="South America",Predictive_Model!$D$41,0)))))+IF(H4544="Laptop",Predictive_Model!$D$43,IF(H4544="Mobile",Predictive_Model!$D$44,IF(H4544="TV",Predictive_Model!$D$45,IF(H4544="Tablet",Predictive_Model!$D$46,0))))+IF(K4544="Crypto",Predictive_Model!$D$48,IF(K4544="Debit Card",Predictive_Model!$D$49,IF(K4544="Gift Card",Predictive_Model!$D$50,IF(K4544="PayPal",Predictive_Model!$D$51,0))))+IF(N4544="Comedy",Predictive_Model!$D$53,IF(N4544="Documentary",Predictive_Model!$D$54,IF(N4544="Drama",Predictive_Model!$D$55,IF(N4544="Horror",Predictive_Model!$D$56,IF(N4544="Romance",Predictive_Model!$D$57,IF(N4544="Sci-Fi",Predictive_Model!$D$58,0)))))))))</f>
        <v>0.99852572850436949</v>
      </c>
      <c r="V4544" s="3" t="str">
        <f t="shared" si="706"/>
        <v>Critical</v>
      </c>
      <c r="W4544" s="6">
        <f t="shared" si="707"/>
        <v>13.99</v>
      </c>
      <c r="X4544" s="3" t="str">
        <f t="shared" si="708"/>
        <v>Priority 2</v>
      </c>
      <c r="Y4544" s="3" t="str">
        <f t="shared" si="709"/>
        <v>OK</v>
      </c>
    </row>
    <row r="4545" spans="1:25" x14ac:dyDescent="0.25">
      <c r="A4545" s="3" t="str">
        <f>Raw_Data!A4545</f>
        <v>e8444cdf-5d82-4110-9138-1d882576c44e</v>
      </c>
      <c r="B4545" s="3">
        <f>Raw_Data!B4545</f>
        <v>55</v>
      </c>
      <c r="C4545" s="3" t="str">
        <f>Raw_Data!C4545</f>
        <v>Male</v>
      </c>
      <c r="D4545" s="3" t="str">
        <f>Raw_Data!D4545</f>
        <v>Premium</v>
      </c>
      <c r="E4545" s="3">
        <f>Raw_Data!E4545</f>
        <v>11.61</v>
      </c>
      <c r="F4545" s="3">
        <f>Raw_Data!F4545</f>
        <v>21</v>
      </c>
      <c r="G4545" s="3" t="str">
        <f>Raw_Data!G4545</f>
        <v>South America</v>
      </c>
      <c r="H4545" s="3" t="str">
        <f>Raw_Data!H4545</f>
        <v>Desktop</v>
      </c>
      <c r="I4545" s="3">
        <f>Raw_Data!I4545</f>
        <v>17.989999999999998</v>
      </c>
      <c r="J4545" s="3">
        <f>Raw_Data!J4545</f>
        <v>0</v>
      </c>
      <c r="K4545" s="3" t="str">
        <f>Raw_Data!K4545</f>
        <v>Debit Card</v>
      </c>
      <c r="L4545" s="3">
        <f>Raw_Data!L4545</f>
        <v>4</v>
      </c>
      <c r="M4545" s="3">
        <f>Raw_Data!M4545</f>
        <v>0.53</v>
      </c>
      <c r="N4545" s="3" t="str">
        <f>Raw_Data!N4545</f>
        <v>Romance</v>
      </c>
      <c r="O4545" s="3" t="str">
        <f t="shared" si="700"/>
        <v>55-70</v>
      </c>
      <c r="P4545" s="3" t="str">
        <f t="shared" si="701"/>
        <v>10-24h</v>
      </c>
      <c r="Q4545" s="3" t="str">
        <f t="shared" si="702"/>
        <v>8-21d</v>
      </c>
      <c r="R4545" s="3" t="str">
        <f t="shared" si="703"/>
        <v>Medium</v>
      </c>
      <c r="S4545" s="3" t="str">
        <f t="shared" si="704"/>
        <v>High</v>
      </c>
      <c r="T4545" s="3" t="str">
        <f t="shared" si="705"/>
        <v>Active</v>
      </c>
      <c r="U4545" s="4">
        <f>1/(1+EXP(-(Predictive_Model!$B$5+((B4545-Predictive_Model!$B$20)/Predictive_Model!$C$20)*Predictive_Model!$D$20+((E4545-Predictive_Model!$B$21)/Predictive_Model!$C$21)*Predictive_Model!$D$21+((F4545-Predictive_Model!$B$22)/Predictive_Model!$C$22)*Predictive_Model!$D$22+((I4545-Predictive_Model!$B$23)/Predictive_Model!$C$23)*Predictive_Model!$D$23+((L4545-Predictive_Model!$B$24)/Predictive_Model!$C$24)*Predictive_Model!$D$24+((M4545-Predictive_Model!$B$25)/Predictive_Model!$C$25)*Predictive_Model!$D$25+IF(C4545="Male",Predictive_Model!$D$31,IF(C4545="Other",Predictive_Model!$D$32,0))+IF(D4545="Premium",Predictive_Model!$D$34,IF(D4545="Standard",Predictive_Model!$D$35,0))+IF(G4545="Asia",Predictive_Model!$D$37,IF(G4545="Europe",Predictive_Model!$D$38,IF(G4545="North America",Predictive_Model!$D$39,IF(G4545="Oceania",Predictive_Model!$D$40,IF(G4545="South America",Predictive_Model!$D$41,0)))))+IF(H4545="Laptop",Predictive_Model!$D$43,IF(H4545="Mobile",Predictive_Model!$D$44,IF(H4545="TV",Predictive_Model!$D$45,IF(H4545="Tablet",Predictive_Model!$D$46,0))))+IF(K4545="Crypto",Predictive_Model!$D$48,IF(K4545="Debit Card",Predictive_Model!$D$49,IF(K4545="Gift Card",Predictive_Model!$D$50,IF(K4545="PayPal",Predictive_Model!$D$51,0))))+IF(N4545="Comedy",Predictive_Model!$D$53,IF(N4545="Documentary",Predictive_Model!$D$54,IF(N4545="Drama",Predictive_Model!$D$55,IF(N4545="Horror",Predictive_Model!$D$56,IF(N4545="Romance",Predictive_Model!$D$57,IF(N4545="Sci-Fi",Predictive_Model!$D$58,0)))))))))</f>
        <v>6.1377182746897525E-2</v>
      </c>
      <c r="V4545" s="3" t="str">
        <f t="shared" si="706"/>
        <v>Low</v>
      </c>
      <c r="W4545" s="6">
        <f t="shared" si="707"/>
        <v>1.1041755176166863</v>
      </c>
      <c r="X4545" s="3" t="str">
        <f t="shared" si="708"/>
        <v>Monitor</v>
      </c>
      <c r="Y4545" s="3" t="str">
        <f t="shared" si="709"/>
        <v>OK</v>
      </c>
    </row>
    <row r="4546" spans="1:25" x14ac:dyDescent="0.25">
      <c r="A4546" s="3" t="str">
        <f>Raw_Data!A4546</f>
        <v>cb2fa434-022a-42a5-97ea-56caf52190af</v>
      </c>
      <c r="B4546" s="3">
        <f>Raw_Data!B4546</f>
        <v>40</v>
      </c>
      <c r="C4546" s="3" t="str">
        <f>Raw_Data!C4546</f>
        <v>Female</v>
      </c>
      <c r="D4546" s="3" t="str">
        <f>Raw_Data!D4546</f>
        <v>Premium</v>
      </c>
      <c r="E4546" s="3">
        <f>Raw_Data!E4546</f>
        <v>2.65</v>
      </c>
      <c r="F4546" s="3">
        <f>Raw_Data!F4546</f>
        <v>21</v>
      </c>
      <c r="G4546" s="3" t="str">
        <f>Raw_Data!G4546</f>
        <v>Africa</v>
      </c>
      <c r="H4546" s="3" t="str">
        <f>Raw_Data!H4546</f>
        <v>TV</v>
      </c>
      <c r="I4546" s="3">
        <f>Raw_Data!I4546</f>
        <v>17.989999999999998</v>
      </c>
      <c r="J4546" s="3">
        <f>Raw_Data!J4546</f>
        <v>0</v>
      </c>
      <c r="K4546" s="3" t="str">
        <f>Raw_Data!K4546</f>
        <v>Debit Card</v>
      </c>
      <c r="L4546" s="3">
        <f>Raw_Data!L4546</f>
        <v>5</v>
      </c>
      <c r="M4546" s="3">
        <f>Raw_Data!M4546</f>
        <v>0.12</v>
      </c>
      <c r="N4546" s="3" t="str">
        <f>Raw_Data!N4546</f>
        <v>Comedy</v>
      </c>
      <c r="O4546" s="3" t="str">
        <f t="shared" si="700"/>
        <v>35-44</v>
      </c>
      <c r="P4546" s="3" t="str">
        <f t="shared" si="701"/>
        <v>&lt;10h</v>
      </c>
      <c r="Q4546" s="3" t="str">
        <f t="shared" si="702"/>
        <v>8-21d</v>
      </c>
      <c r="R4546" s="3" t="str">
        <f t="shared" si="703"/>
        <v>Medium</v>
      </c>
      <c r="S4546" s="3" t="str">
        <f t="shared" si="704"/>
        <v>High</v>
      </c>
      <c r="T4546" s="3" t="str">
        <f t="shared" si="705"/>
        <v>Active</v>
      </c>
      <c r="U4546" s="4">
        <f>1/(1+EXP(-(Predictive_Model!$B$5+((B4546-Predictive_Model!$B$20)/Predictive_Model!$C$20)*Predictive_Model!$D$20+((E4546-Predictive_Model!$B$21)/Predictive_Model!$C$21)*Predictive_Model!$D$21+((F4546-Predictive_Model!$B$22)/Predictive_Model!$C$22)*Predictive_Model!$D$22+((I4546-Predictive_Model!$B$23)/Predictive_Model!$C$23)*Predictive_Model!$D$23+((L4546-Predictive_Model!$B$24)/Predictive_Model!$C$24)*Predictive_Model!$D$24+((M4546-Predictive_Model!$B$25)/Predictive_Model!$C$25)*Predictive_Model!$D$25+IF(C4546="Male",Predictive_Model!$D$31,IF(C4546="Other",Predictive_Model!$D$32,0))+IF(D4546="Premium",Predictive_Model!$D$34,IF(D4546="Standard",Predictive_Model!$D$35,0))+IF(G4546="Asia",Predictive_Model!$D$37,IF(G4546="Europe",Predictive_Model!$D$38,IF(G4546="North America",Predictive_Model!$D$39,IF(G4546="Oceania",Predictive_Model!$D$40,IF(G4546="South America",Predictive_Model!$D$41,0)))))+IF(H4546="Laptop",Predictive_Model!$D$43,IF(H4546="Mobile",Predictive_Model!$D$44,IF(H4546="TV",Predictive_Model!$D$45,IF(H4546="Tablet",Predictive_Model!$D$46,0))))+IF(K4546="Crypto",Predictive_Model!$D$48,IF(K4546="Debit Card",Predictive_Model!$D$49,IF(K4546="Gift Card",Predictive_Model!$D$50,IF(K4546="PayPal",Predictive_Model!$D$51,0))))+IF(N4546="Comedy",Predictive_Model!$D$53,IF(N4546="Documentary",Predictive_Model!$D$54,IF(N4546="Drama",Predictive_Model!$D$55,IF(N4546="Horror",Predictive_Model!$D$56,IF(N4546="Romance",Predictive_Model!$D$57,IF(N4546="Sci-Fi",Predictive_Model!$D$58,0)))))))))</f>
        <v>0.44927695778198939</v>
      </c>
      <c r="V4546" s="3" t="str">
        <f t="shared" si="706"/>
        <v>Medium</v>
      </c>
      <c r="W4546" s="6">
        <f t="shared" si="707"/>
        <v>8.0824924704979892</v>
      </c>
      <c r="X4546" s="3" t="str">
        <f t="shared" si="708"/>
        <v>Monitor</v>
      </c>
      <c r="Y4546" s="3" t="str">
        <f t="shared" si="709"/>
        <v>OK</v>
      </c>
    </row>
    <row r="4547" spans="1:25" x14ac:dyDescent="0.25">
      <c r="A4547" s="3" t="str">
        <f>Raw_Data!A4547</f>
        <v>25fca800-6c8b-4d78-a43a-ff33ff870ea8</v>
      </c>
      <c r="B4547" s="3">
        <f>Raw_Data!B4547</f>
        <v>33</v>
      </c>
      <c r="C4547" s="3" t="str">
        <f>Raw_Data!C4547</f>
        <v>Male</v>
      </c>
      <c r="D4547" s="3" t="str">
        <f>Raw_Data!D4547</f>
        <v>Standard</v>
      </c>
      <c r="E4547" s="3">
        <f>Raw_Data!E4547</f>
        <v>16.27</v>
      </c>
      <c r="F4547" s="3">
        <f>Raw_Data!F4547</f>
        <v>2</v>
      </c>
      <c r="G4547" s="3" t="str">
        <f>Raw_Data!G4547</f>
        <v>Africa</v>
      </c>
      <c r="H4547" s="3" t="str">
        <f>Raw_Data!H4547</f>
        <v>Desktop</v>
      </c>
      <c r="I4547" s="3">
        <f>Raw_Data!I4547</f>
        <v>13.99</v>
      </c>
      <c r="J4547" s="3">
        <f>Raw_Data!J4547</f>
        <v>0</v>
      </c>
      <c r="K4547" s="3" t="str">
        <f>Raw_Data!K4547</f>
        <v>Crypto</v>
      </c>
      <c r="L4547" s="3">
        <f>Raw_Data!L4547</f>
        <v>2</v>
      </c>
      <c r="M4547" s="3">
        <f>Raw_Data!M4547</f>
        <v>5.42</v>
      </c>
      <c r="N4547" s="3" t="str">
        <f>Raw_Data!N4547</f>
        <v>Comedy</v>
      </c>
      <c r="O4547" s="3" t="str">
        <f t="shared" si="700"/>
        <v>25-34</v>
      </c>
      <c r="P4547" s="3" t="str">
        <f t="shared" si="701"/>
        <v>10-24h</v>
      </c>
      <c r="Q4547" s="3" t="str">
        <f t="shared" si="702"/>
        <v>0-7d</v>
      </c>
      <c r="R4547" s="3" t="str">
        <f t="shared" si="703"/>
        <v>Medium</v>
      </c>
      <c r="S4547" s="3" t="str">
        <f t="shared" si="704"/>
        <v>Mid</v>
      </c>
      <c r="T4547" s="3" t="str">
        <f t="shared" si="705"/>
        <v>Active</v>
      </c>
      <c r="U4547" s="4">
        <f>1/(1+EXP(-(Predictive_Model!$B$5+((B4547-Predictive_Model!$B$20)/Predictive_Model!$C$20)*Predictive_Model!$D$20+((E4547-Predictive_Model!$B$21)/Predictive_Model!$C$21)*Predictive_Model!$D$21+((F4547-Predictive_Model!$B$22)/Predictive_Model!$C$22)*Predictive_Model!$D$22+((I4547-Predictive_Model!$B$23)/Predictive_Model!$C$23)*Predictive_Model!$D$23+((L4547-Predictive_Model!$B$24)/Predictive_Model!$C$24)*Predictive_Model!$D$24+((M4547-Predictive_Model!$B$25)/Predictive_Model!$C$25)*Predictive_Model!$D$25+IF(C4547="Male",Predictive_Model!$D$31,IF(C4547="Other",Predictive_Model!$D$32,0))+IF(D4547="Premium",Predictive_Model!$D$34,IF(D4547="Standard",Predictive_Model!$D$35,0))+IF(G4547="Asia",Predictive_Model!$D$37,IF(G4547="Europe",Predictive_Model!$D$38,IF(G4547="North America",Predictive_Model!$D$39,IF(G4547="Oceania",Predictive_Model!$D$40,IF(G4547="South America",Predictive_Model!$D$41,0)))))+IF(H4547="Laptop",Predictive_Model!$D$43,IF(H4547="Mobile",Predictive_Model!$D$44,IF(H4547="TV",Predictive_Model!$D$45,IF(H4547="Tablet",Predictive_Model!$D$46,0))))+IF(K4547="Crypto",Predictive_Model!$D$48,IF(K4547="Debit Card",Predictive_Model!$D$49,IF(K4547="Gift Card",Predictive_Model!$D$50,IF(K4547="PayPal",Predictive_Model!$D$51,0))))+IF(N4547="Comedy",Predictive_Model!$D$53,IF(N4547="Documentary",Predictive_Model!$D$54,IF(N4547="Drama",Predictive_Model!$D$55,IF(N4547="Horror",Predictive_Model!$D$56,IF(N4547="Romance",Predictive_Model!$D$57,IF(N4547="Sci-Fi",Predictive_Model!$D$58,0)))))))))</f>
        <v>9.7918915515679472E-6</v>
      </c>
      <c r="V4547" s="3" t="str">
        <f t="shared" si="706"/>
        <v>Low</v>
      </c>
      <c r="W4547" s="6">
        <f t="shared" si="707"/>
        <v>1.3698856280643559E-4</v>
      </c>
      <c r="X4547" s="3" t="str">
        <f t="shared" si="708"/>
        <v>Monitor</v>
      </c>
      <c r="Y4547" s="3" t="str">
        <f t="shared" si="709"/>
        <v>OK</v>
      </c>
    </row>
    <row r="4548" spans="1:25" x14ac:dyDescent="0.25">
      <c r="A4548" s="3" t="str">
        <f>Raw_Data!A4548</f>
        <v>b6f391a5-6046-41cd-bd2a-bb08cba87ade</v>
      </c>
      <c r="B4548" s="3">
        <f>Raw_Data!B4548</f>
        <v>35</v>
      </c>
      <c r="C4548" s="3" t="str">
        <f>Raw_Data!C4548</f>
        <v>Other</v>
      </c>
      <c r="D4548" s="3" t="str">
        <f>Raw_Data!D4548</f>
        <v>Basic</v>
      </c>
      <c r="E4548" s="3">
        <f>Raw_Data!E4548</f>
        <v>2.5499999999999998</v>
      </c>
      <c r="F4548" s="3">
        <f>Raw_Data!F4548</f>
        <v>26</v>
      </c>
      <c r="G4548" s="3" t="str">
        <f>Raw_Data!G4548</f>
        <v>Oceania</v>
      </c>
      <c r="H4548" s="3" t="str">
        <f>Raw_Data!H4548</f>
        <v>Tablet</v>
      </c>
      <c r="I4548" s="3">
        <f>Raw_Data!I4548</f>
        <v>8.99</v>
      </c>
      <c r="J4548" s="3">
        <f>Raw_Data!J4548</f>
        <v>1</v>
      </c>
      <c r="K4548" s="3" t="str">
        <f>Raw_Data!K4548</f>
        <v>Gift Card</v>
      </c>
      <c r="L4548" s="3">
        <f>Raw_Data!L4548</f>
        <v>2</v>
      </c>
      <c r="M4548" s="3">
        <f>Raw_Data!M4548</f>
        <v>0.09</v>
      </c>
      <c r="N4548" s="3" t="str">
        <f>Raw_Data!N4548</f>
        <v>Action</v>
      </c>
      <c r="O4548" s="3" t="str">
        <f t="shared" si="700"/>
        <v>35-44</v>
      </c>
      <c r="P4548" s="3" t="str">
        <f t="shared" si="701"/>
        <v>&lt;10h</v>
      </c>
      <c r="Q4548" s="3" t="str">
        <f t="shared" si="702"/>
        <v>22-45d</v>
      </c>
      <c r="R4548" s="3" t="str">
        <f t="shared" si="703"/>
        <v>Medium</v>
      </c>
      <c r="S4548" s="3" t="str">
        <f t="shared" si="704"/>
        <v>Low</v>
      </c>
      <c r="T4548" s="3" t="str">
        <f t="shared" si="705"/>
        <v>Churned</v>
      </c>
      <c r="U4548" s="4">
        <f>1/(1+EXP(-(Predictive_Model!$B$5+((B4548-Predictive_Model!$B$20)/Predictive_Model!$C$20)*Predictive_Model!$D$20+((E4548-Predictive_Model!$B$21)/Predictive_Model!$C$21)*Predictive_Model!$D$21+((F4548-Predictive_Model!$B$22)/Predictive_Model!$C$22)*Predictive_Model!$D$22+((I4548-Predictive_Model!$B$23)/Predictive_Model!$C$23)*Predictive_Model!$D$23+((L4548-Predictive_Model!$B$24)/Predictive_Model!$C$24)*Predictive_Model!$D$24+((M4548-Predictive_Model!$B$25)/Predictive_Model!$C$25)*Predictive_Model!$D$25+IF(C4548="Male",Predictive_Model!$D$31,IF(C4548="Other",Predictive_Model!$D$32,0))+IF(D4548="Premium",Predictive_Model!$D$34,IF(D4548="Standard",Predictive_Model!$D$35,0))+IF(G4548="Asia",Predictive_Model!$D$37,IF(G4548="Europe",Predictive_Model!$D$38,IF(G4548="North America",Predictive_Model!$D$39,IF(G4548="Oceania",Predictive_Model!$D$40,IF(G4548="South America",Predictive_Model!$D$41,0)))))+IF(H4548="Laptop",Predictive_Model!$D$43,IF(H4548="Mobile",Predictive_Model!$D$44,IF(H4548="TV",Predictive_Model!$D$45,IF(H4548="Tablet",Predictive_Model!$D$46,0))))+IF(K4548="Crypto",Predictive_Model!$D$48,IF(K4548="Debit Card",Predictive_Model!$D$49,IF(K4548="Gift Card",Predictive_Model!$D$50,IF(K4548="PayPal",Predictive_Model!$D$51,0))))+IF(N4548="Comedy",Predictive_Model!$D$53,IF(N4548="Documentary",Predictive_Model!$D$54,IF(N4548="Drama",Predictive_Model!$D$55,IF(N4548="Horror",Predictive_Model!$D$56,IF(N4548="Romance",Predictive_Model!$D$57,IF(N4548="Sci-Fi",Predictive_Model!$D$58,0)))))))))</f>
        <v>0.99973260414849963</v>
      </c>
      <c r="V4548" s="3" t="str">
        <f t="shared" si="706"/>
        <v>Critical</v>
      </c>
      <c r="W4548" s="6">
        <f t="shared" si="707"/>
        <v>8.99</v>
      </c>
      <c r="X4548" s="3" t="str">
        <f t="shared" si="708"/>
        <v>Priority 2</v>
      </c>
      <c r="Y4548" s="3" t="str">
        <f t="shared" si="709"/>
        <v>OK</v>
      </c>
    </row>
    <row r="4549" spans="1:25" x14ac:dyDescent="0.25">
      <c r="A4549" s="3" t="str">
        <f>Raw_Data!A4549</f>
        <v>08645725-d1af-4d97-ab3d-2e4f806c7f82</v>
      </c>
      <c r="B4549" s="3">
        <f>Raw_Data!B4549</f>
        <v>67</v>
      </c>
      <c r="C4549" s="3" t="str">
        <f>Raw_Data!C4549</f>
        <v>Male</v>
      </c>
      <c r="D4549" s="3" t="str">
        <f>Raw_Data!D4549</f>
        <v>Basic</v>
      </c>
      <c r="E4549" s="3">
        <f>Raw_Data!E4549</f>
        <v>101.06</v>
      </c>
      <c r="F4549" s="3">
        <f>Raw_Data!F4549</f>
        <v>19</v>
      </c>
      <c r="G4549" s="3" t="str">
        <f>Raw_Data!G4549</f>
        <v>Asia</v>
      </c>
      <c r="H4549" s="3" t="str">
        <f>Raw_Data!H4549</f>
        <v>TV</v>
      </c>
      <c r="I4549" s="3">
        <f>Raw_Data!I4549</f>
        <v>8.99</v>
      </c>
      <c r="J4549" s="3">
        <f>Raw_Data!J4549</f>
        <v>0</v>
      </c>
      <c r="K4549" s="3" t="str">
        <f>Raw_Data!K4549</f>
        <v>Credit Card</v>
      </c>
      <c r="L4549" s="3">
        <f>Raw_Data!L4549</f>
        <v>2</v>
      </c>
      <c r="M4549" s="3">
        <f>Raw_Data!M4549</f>
        <v>5.05</v>
      </c>
      <c r="N4549" s="3" t="str">
        <f>Raw_Data!N4549</f>
        <v>Documentary</v>
      </c>
      <c r="O4549" s="3" t="str">
        <f t="shared" ref="O4549:O4612" si="710">IF(B4549&lt;25,"18-24",IF(B4549&lt;35,"25-34",IF(B4549&lt;45,"35-44",IF(B4549&lt;55,"45-54","55-70"))))</f>
        <v>55-70</v>
      </c>
      <c r="P4549" s="3" t="str">
        <f t="shared" ref="P4549:P4612" si="711">IF(E4549&lt;10,"&lt;10h",IF(E4549&lt;25,"10-24h",IF(E4549&lt;50,"25-49h","50h+")))</f>
        <v>50h+</v>
      </c>
      <c r="Q4549" s="3" t="str">
        <f t="shared" ref="Q4549:Q4612" si="712">IF(F4549&lt;=7,"0-7d",IF(F4549&lt;=21,"8-21d",IF(F4549&lt;=45,"22-45d","46-60d")))</f>
        <v>8-21d</v>
      </c>
      <c r="R4549" s="3" t="str">
        <f t="shared" ref="R4549:R4612" si="713">IF(AND(E4549&gt;=25,F4549&lt;=21),"High",IF(OR(E4549&gt;=10,F4549&lt;=45),"Medium","Low"))</f>
        <v>High</v>
      </c>
      <c r="S4549" s="3" t="str">
        <f t="shared" ref="S4549:S4612" si="714">IF(I4549&lt;10,"Low",IF(I4549&lt;16,"Mid","High"))</f>
        <v>Low</v>
      </c>
      <c r="T4549" s="3" t="str">
        <f t="shared" ref="T4549:T4612" si="715">IF(J4549=1,"Churned","Active")</f>
        <v>Active</v>
      </c>
      <c r="U4549" s="4">
        <f>1/(1+EXP(-(Predictive_Model!$B$5+((B4549-Predictive_Model!$B$20)/Predictive_Model!$C$20)*Predictive_Model!$D$20+((E4549-Predictive_Model!$B$21)/Predictive_Model!$C$21)*Predictive_Model!$D$21+((F4549-Predictive_Model!$B$22)/Predictive_Model!$C$22)*Predictive_Model!$D$22+((I4549-Predictive_Model!$B$23)/Predictive_Model!$C$23)*Predictive_Model!$D$23+((L4549-Predictive_Model!$B$24)/Predictive_Model!$C$24)*Predictive_Model!$D$24+((M4549-Predictive_Model!$B$25)/Predictive_Model!$C$25)*Predictive_Model!$D$25+IF(C4549="Male",Predictive_Model!$D$31,IF(C4549="Other",Predictive_Model!$D$32,0))+IF(D4549="Premium",Predictive_Model!$D$34,IF(D4549="Standard",Predictive_Model!$D$35,0))+IF(G4549="Asia",Predictive_Model!$D$37,IF(G4549="Europe",Predictive_Model!$D$38,IF(G4549="North America",Predictive_Model!$D$39,IF(G4549="Oceania",Predictive_Model!$D$40,IF(G4549="South America",Predictive_Model!$D$41,0)))))+IF(H4549="Laptop",Predictive_Model!$D$43,IF(H4549="Mobile",Predictive_Model!$D$44,IF(H4549="TV",Predictive_Model!$D$45,IF(H4549="Tablet",Predictive_Model!$D$46,0))))+IF(K4549="Crypto",Predictive_Model!$D$48,IF(K4549="Debit Card",Predictive_Model!$D$49,IF(K4549="Gift Card",Predictive_Model!$D$50,IF(K4549="PayPal",Predictive_Model!$D$51,0))))+IF(N4549="Comedy",Predictive_Model!$D$53,IF(N4549="Documentary",Predictive_Model!$D$54,IF(N4549="Drama",Predictive_Model!$D$55,IF(N4549="Horror",Predictive_Model!$D$56,IF(N4549="Romance",Predictive_Model!$D$57,IF(N4549="Sci-Fi",Predictive_Model!$D$58,0)))))))))</f>
        <v>9.4214822745086862E-16</v>
      </c>
      <c r="V4549" s="3" t="str">
        <f t="shared" ref="V4549:V4612" si="716">IF(U4549&gt;=0.75,"Critical",IF(U4549&gt;=0.5,"High",IF(U4549&gt;=0.25,"Medium","Low")))</f>
        <v>Low</v>
      </c>
      <c r="W4549" s="6">
        <f t="shared" ref="W4549:W4612" si="717">IF(J4549=1,I4549,I4549*U4549)</f>
        <v>8.4699125647833093E-15</v>
      </c>
      <c r="X4549" s="3" t="str">
        <f t="shared" ref="X4549:X4612" si="718">IF(AND(V4549="Critical",I4549&gt;=15),"Priority 1",IF(OR(V4549="Critical",AND(V4549="High",F4549&gt;21)),"Priority 2","Monitor"))</f>
        <v>Monitor</v>
      </c>
      <c r="Y4549" s="3" t="str">
        <f t="shared" ref="Y4549:Y4612" si="719">IF(COUNTA(A4549:N4549)=14,"OK","CHECK")</f>
        <v>OK</v>
      </c>
    </row>
    <row r="4550" spans="1:25" x14ac:dyDescent="0.25">
      <c r="A4550" s="3" t="str">
        <f>Raw_Data!A4550</f>
        <v>cb43f579-8d20-441e-9de6-2680dee7b966</v>
      </c>
      <c r="B4550" s="3">
        <f>Raw_Data!B4550</f>
        <v>62</v>
      </c>
      <c r="C4550" s="3" t="str">
        <f>Raw_Data!C4550</f>
        <v>Male</v>
      </c>
      <c r="D4550" s="3" t="str">
        <f>Raw_Data!D4550</f>
        <v>Standard</v>
      </c>
      <c r="E4550" s="3">
        <f>Raw_Data!E4550</f>
        <v>3.95</v>
      </c>
      <c r="F4550" s="3">
        <f>Raw_Data!F4550</f>
        <v>54</v>
      </c>
      <c r="G4550" s="3" t="str">
        <f>Raw_Data!G4550</f>
        <v>Oceania</v>
      </c>
      <c r="H4550" s="3" t="str">
        <f>Raw_Data!H4550</f>
        <v>TV</v>
      </c>
      <c r="I4550" s="3">
        <f>Raw_Data!I4550</f>
        <v>13.99</v>
      </c>
      <c r="J4550" s="3">
        <f>Raw_Data!J4550</f>
        <v>1</v>
      </c>
      <c r="K4550" s="3" t="str">
        <f>Raw_Data!K4550</f>
        <v>Debit Card</v>
      </c>
      <c r="L4550" s="3">
        <f>Raw_Data!L4550</f>
        <v>4</v>
      </c>
      <c r="M4550" s="3">
        <f>Raw_Data!M4550</f>
        <v>7.0000000000000007E-2</v>
      </c>
      <c r="N4550" s="3" t="str">
        <f>Raw_Data!N4550</f>
        <v>Drama</v>
      </c>
      <c r="O4550" s="3" t="str">
        <f t="shared" si="710"/>
        <v>55-70</v>
      </c>
      <c r="P4550" s="3" t="str">
        <f t="shared" si="711"/>
        <v>&lt;10h</v>
      </c>
      <c r="Q4550" s="3" t="str">
        <f t="shared" si="712"/>
        <v>46-60d</v>
      </c>
      <c r="R4550" s="3" t="str">
        <f t="shared" si="713"/>
        <v>Low</v>
      </c>
      <c r="S4550" s="3" t="str">
        <f t="shared" si="714"/>
        <v>Mid</v>
      </c>
      <c r="T4550" s="3" t="str">
        <f t="shared" si="715"/>
        <v>Churned</v>
      </c>
      <c r="U4550" s="4">
        <f>1/(1+EXP(-(Predictive_Model!$B$5+((B4550-Predictive_Model!$B$20)/Predictive_Model!$C$20)*Predictive_Model!$D$20+((E4550-Predictive_Model!$B$21)/Predictive_Model!$C$21)*Predictive_Model!$D$21+((F4550-Predictive_Model!$B$22)/Predictive_Model!$C$22)*Predictive_Model!$D$22+((I4550-Predictive_Model!$B$23)/Predictive_Model!$C$23)*Predictive_Model!$D$23+((L4550-Predictive_Model!$B$24)/Predictive_Model!$C$24)*Predictive_Model!$D$24+((M4550-Predictive_Model!$B$25)/Predictive_Model!$C$25)*Predictive_Model!$D$25+IF(C4550="Male",Predictive_Model!$D$31,IF(C4550="Other",Predictive_Model!$D$32,0))+IF(D4550="Premium",Predictive_Model!$D$34,IF(D4550="Standard",Predictive_Model!$D$35,0))+IF(G4550="Asia",Predictive_Model!$D$37,IF(G4550="Europe",Predictive_Model!$D$38,IF(G4550="North America",Predictive_Model!$D$39,IF(G4550="Oceania",Predictive_Model!$D$40,IF(G4550="South America",Predictive_Model!$D$41,0)))))+IF(H4550="Laptop",Predictive_Model!$D$43,IF(H4550="Mobile",Predictive_Model!$D$44,IF(H4550="TV",Predictive_Model!$D$45,IF(H4550="Tablet",Predictive_Model!$D$46,0))))+IF(K4550="Crypto",Predictive_Model!$D$48,IF(K4550="Debit Card",Predictive_Model!$D$49,IF(K4550="Gift Card",Predictive_Model!$D$50,IF(K4550="PayPal",Predictive_Model!$D$51,0))))+IF(N4550="Comedy",Predictive_Model!$D$53,IF(N4550="Documentary",Predictive_Model!$D$54,IF(N4550="Drama",Predictive_Model!$D$55,IF(N4550="Horror",Predictive_Model!$D$56,IF(N4550="Romance",Predictive_Model!$D$57,IF(N4550="Sci-Fi",Predictive_Model!$D$58,0)))))))))</f>
        <v>0.99851491531943448</v>
      </c>
      <c r="V4550" s="3" t="str">
        <f t="shared" si="716"/>
        <v>Critical</v>
      </c>
      <c r="W4550" s="6">
        <f t="shared" si="717"/>
        <v>13.99</v>
      </c>
      <c r="X4550" s="3" t="str">
        <f t="shared" si="718"/>
        <v>Priority 2</v>
      </c>
      <c r="Y4550" s="3" t="str">
        <f t="shared" si="719"/>
        <v>OK</v>
      </c>
    </row>
    <row r="4551" spans="1:25" x14ac:dyDescent="0.25">
      <c r="A4551" s="3" t="str">
        <f>Raw_Data!A4551</f>
        <v>d778081e-6fc5-4121-bd2c-2d23134b04b8</v>
      </c>
      <c r="B4551" s="3">
        <f>Raw_Data!B4551</f>
        <v>61</v>
      </c>
      <c r="C4551" s="3" t="str">
        <f>Raw_Data!C4551</f>
        <v>Male</v>
      </c>
      <c r="D4551" s="3" t="str">
        <f>Raw_Data!D4551</f>
        <v>Standard</v>
      </c>
      <c r="E4551" s="3">
        <f>Raw_Data!E4551</f>
        <v>13.1</v>
      </c>
      <c r="F4551" s="3">
        <f>Raw_Data!F4551</f>
        <v>45</v>
      </c>
      <c r="G4551" s="3" t="str">
        <f>Raw_Data!G4551</f>
        <v>South America</v>
      </c>
      <c r="H4551" s="3" t="str">
        <f>Raw_Data!H4551</f>
        <v>Desktop</v>
      </c>
      <c r="I4551" s="3">
        <f>Raw_Data!I4551</f>
        <v>13.99</v>
      </c>
      <c r="J4551" s="3">
        <f>Raw_Data!J4551</f>
        <v>0</v>
      </c>
      <c r="K4551" s="3" t="str">
        <f>Raw_Data!K4551</f>
        <v>Credit Card</v>
      </c>
      <c r="L4551" s="3">
        <f>Raw_Data!L4551</f>
        <v>4</v>
      </c>
      <c r="M4551" s="3">
        <f>Raw_Data!M4551</f>
        <v>0.28000000000000003</v>
      </c>
      <c r="N4551" s="3" t="str">
        <f>Raw_Data!N4551</f>
        <v>Comedy</v>
      </c>
      <c r="O4551" s="3" t="str">
        <f t="shared" si="710"/>
        <v>55-70</v>
      </c>
      <c r="P4551" s="3" t="str">
        <f t="shared" si="711"/>
        <v>10-24h</v>
      </c>
      <c r="Q4551" s="3" t="str">
        <f t="shared" si="712"/>
        <v>22-45d</v>
      </c>
      <c r="R4551" s="3" t="str">
        <f t="shared" si="713"/>
        <v>Medium</v>
      </c>
      <c r="S4551" s="3" t="str">
        <f t="shared" si="714"/>
        <v>Mid</v>
      </c>
      <c r="T4551" s="3" t="str">
        <f t="shared" si="715"/>
        <v>Active</v>
      </c>
      <c r="U4551" s="4">
        <f>1/(1+EXP(-(Predictive_Model!$B$5+((B4551-Predictive_Model!$B$20)/Predictive_Model!$C$20)*Predictive_Model!$D$20+((E4551-Predictive_Model!$B$21)/Predictive_Model!$C$21)*Predictive_Model!$D$21+((F4551-Predictive_Model!$B$22)/Predictive_Model!$C$22)*Predictive_Model!$D$22+((I4551-Predictive_Model!$B$23)/Predictive_Model!$C$23)*Predictive_Model!$D$23+((L4551-Predictive_Model!$B$24)/Predictive_Model!$C$24)*Predictive_Model!$D$24+((M4551-Predictive_Model!$B$25)/Predictive_Model!$C$25)*Predictive_Model!$D$25+IF(C4551="Male",Predictive_Model!$D$31,IF(C4551="Other",Predictive_Model!$D$32,0))+IF(D4551="Premium",Predictive_Model!$D$34,IF(D4551="Standard",Predictive_Model!$D$35,0))+IF(G4551="Asia",Predictive_Model!$D$37,IF(G4551="Europe",Predictive_Model!$D$38,IF(G4551="North America",Predictive_Model!$D$39,IF(G4551="Oceania",Predictive_Model!$D$40,IF(G4551="South America",Predictive_Model!$D$41,0)))))+IF(H4551="Laptop",Predictive_Model!$D$43,IF(H4551="Mobile",Predictive_Model!$D$44,IF(H4551="TV",Predictive_Model!$D$45,IF(H4551="Tablet",Predictive_Model!$D$46,0))))+IF(K4551="Crypto",Predictive_Model!$D$48,IF(K4551="Debit Card",Predictive_Model!$D$49,IF(K4551="Gift Card",Predictive_Model!$D$50,IF(K4551="PayPal",Predictive_Model!$D$51,0))))+IF(N4551="Comedy",Predictive_Model!$D$53,IF(N4551="Documentary",Predictive_Model!$D$54,IF(N4551="Drama",Predictive_Model!$D$55,IF(N4551="Horror",Predictive_Model!$D$56,IF(N4551="Romance",Predictive_Model!$D$57,IF(N4551="Sci-Fi",Predictive_Model!$D$58,0)))))))))</f>
        <v>0.9183313687671153</v>
      </c>
      <c r="V4551" s="3" t="str">
        <f t="shared" si="716"/>
        <v>Critical</v>
      </c>
      <c r="W4551" s="6">
        <f t="shared" si="717"/>
        <v>12.847455849051943</v>
      </c>
      <c r="X4551" s="3" t="str">
        <f t="shared" si="718"/>
        <v>Priority 2</v>
      </c>
      <c r="Y4551" s="3" t="str">
        <f t="shared" si="719"/>
        <v>OK</v>
      </c>
    </row>
    <row r="4552" spans="1:25" x14ac:dyDescent="0.25">
      <c r="A4552" s="3" t="str">
        <f>Raw_Data!A4552</f>
        <v>a1f04ee3-d220-47e3-aba1-1fcdb769db0a</v>
      </c>
      <c r="B4552" s="3">
        <f>Raw_Data!B4552</f>
        <v>68</v>
      </c>
      <c r="C4552" s="3" t="str">
        <f>Raw_Data!C4552</f>
        <v>Female</v>
      </c>
      <c r="D4552" s="3" t="str">
        <f>Raw_Data!D4552</f>
        <v>Premium</v>
      </c>
      <c r="E4552" s="3">
        <f>Raw_Data!E4552</f>
        <v>8.2799999999999994</v>
      </c>
      <c r="F4552" s="3">
        <f>Raw_Data!F4552</f>
        <v>47</v>
      </c>
      <c r="G4552" s="3" t="str">
        <f>Raw_Data!G4552</f>
        <v>Europe</v>
      </c>
      <c r="H4552" s="3" t="str">
        <f>Raw_Data!H4552</f>
        <v>Laptop</v>
      </c>
      <c r="I4552" s="3">
        <f>Raw_Data!I4552</f>
        <v>17.989999999999998</v>
      </c>
      <c r="J4552" s="3">
        <f>Raw_Data!J4552</f>
        <v>1</v>
      </c>
      <c r="K4552" s="3" t="str">
        <f>Raw_Data!K4552</f>
        <v>Debit Card</v>
      </c>
      <c r="L4552" s="3">
        <f>Raw_Data!L4552</f>
        <v>1</v>
      </c>
      <c r="M4552" s="3">
        <f>Raw_Data!M4552</f>
        <v>0.17</v>
      </c>
      <c r="N4552" s="3" t="str">
        <f>Raw_Data!N4552</f>
        <v>Romance</v>
      </c>
      <c r="O4552" s="3" t="str">
        <f t="shared" si="710"/>
        <v>55-70</v>
      </c>
      <c r="P4552" s="3" t="str">
        <f t="shared" si="711"/>
        <v>&lt;10h</v>
      </c>
      <c r="Q4552" s="3" t="str">
        <f t="shared" si="712"/>
        <v>46-60d</v>
      </c>
      <c r="R4552" s="3" t="str">
        <f t="shared" si="713"/>
        <v>Low</v>
      </c>
      <c r="S4552" s="3" t="str">
        <f t="shared" si="714"/>
        <v>High</v>
      </c>
      <c r="T4552" s="3" t="str">
        <f t="shared" si="715"/>
        <v>Churned</v>
      </c>
      <c r="U4552" s="4">
        <f>1/(1+EXP(-(Predictive_Model!$B$5+((B4552-Predictive_Model!$B$20)/Predictive_Model!$C$20)*Predictive_Model!$D$20+((E4552-Predictive_Model!$B$21)/Predictive_Model!$C$21)*Predictive_Model!$D$21+((F4552-Predictive_Model!$B$22)/Predictive_Model!$C$22)*Predictive_Model!$D$22+((I4552-Predictive_Model!$B$23)/Predictive_Model!$C$23)*Predictive_Model!$D$23+((L4552-Predictive_Model!$B$24)/Predictive_Model!$C$24)*Predictive_Model!$D$24+((M4552-Predictive_Model!$B$25)/Predictive_Model!$C$25)*Predictive_Model!$D$25+IF(C4552="Male",Predictive_Model!$D$31,IF(C4552="Other",Predictive_Model!$D$32,0))+IF(D4552="Premium",Predictive_Model!$D$34,IF(D4552="Standard",Predictive_Model!$D$35,0))+IF(G4552="Asia",Predictive_Model!$D$37,IF(G4552="Europe",Predictive_Model!$D$38,IF(G4552="North America",Predictive_Model!$D$39,IF(G4552="Oceania",Predictive_Model!$D$40,IF(G4552="South America",Predictive_Model!$D$41,0)))))+IF(H4552="Laptop",Predictive_Model!$D$43,IF(H4552="Mobile",Predictive_Model!$D$44,IF(H4552="TV",Predictive_Model!$D$45,IF(H4552="Tablet",Predictive_Model!$D$46,0))))+IF(K4552="Crypto",Predictive_Model!$D$48,IF(K4552="Debit Card",Predictive_Model!$D$49,IF(K4552="Gift Card",Predictive_Model!$D$50,IF(K4552="PayPal",Predictive_Model!$D$51,0))))+IF(N4552="Comedy",Predictive_Model!$D$53,IF(N4552="Documentary",Predictive_Model!$D$54,IF(N4552="Drama",Predictive_Model!$D$55,IF(N4552="Horror",Predictive_Model!$D$56,IF(N4552="Romance",Predictive_Model!$D$57,IF(N4552="Sci-Fi",Predictive_Model!$D$58,0)))))))))</f>
        <v>0.99192231712388423</v>
      </c>
      <c r="V4552" s="3" t="str">
        <f t="shared" si="716"/>
        <v>Critical</v>
      </c>
      <c r="W4552" s="6">
        <f t="shared" si="717"/>
        <v>17.989999999999998</v>
      </c>
      <c r="X4552" s="3" t="str">
        <f t="shared" si="718"/>
        <v>Priority 1</v>
      </c>
      <c r="Y4552" s="3" t="str">
        <f t="shared" si="719"/>
        <v>OK</v>
      </c>
    </row>
    <row r="4553" spans="1:25" x14ac:dyDescent="0.25">
      <c r="A4553" s="3" t="str">
        <f>Raw_Data!A4553</f>
        <v>997cbf98-32d4-40da-9947-3faefe7425ad</v>
      </c>
      <c r="B4553" s="3">
        <f>Raw_Data!B4553</f>
        <v>39</v>
      </c>
      <c r="C4553" s="3" t="str">
        <f>Raw_Data!C4553</f>
        <v>Female</v>
      </c>
      <c r="D4553" s="3" t="str">
        <f>Raw_Data!D4553</f>
        <v>Standard</v>
      </c>
      <c r="E4553" s="3">
        <f>Raw_Data!E4553</f>
        <v>0.12</v>
      </c>
      <c r="F4553" s="3">
        <f>Raw_Data!F4553</f>
        <v>3</v>
      </c>
      <c r="G4553" s="3" t="str">
        <f>Raw_Data!G4553</f>
        <v>South America</v>
      </c>
      <c r="H4553" s="3" t="str">
        <f>Raw_Data!H4553</f>
        <v>Tablet</v>
      </c>
      <c r="I4553" s="3">
        <f>Raw_Data!I4553</f>
        <v>13.99</v>
      </c>
      <c r="J4553" s="3">
        <f>Raw_Data!J4553</f>
        <v>0</v>
      </c>
      <c r="K4553" s="3" t="str">
        <f>Raw_Data!K4553</f>
        <v>Debit Card</v>
      </c>
      <c r="L4553" s="3">
        <f>Raw_Data!L4553</f>
        <v>3</v>
      </c>
      <c r="M4553" s="3">
        <f>Raw_Data!M4553</f>
        <v>0.03</v>
      </c>
      <c r="N4553" s="3" t="str">
        <f>Raw_Data!N4553</f>
        <v>Sci-Fi</v>
      </c>
      <c r="O4553" s="3" t="str">
        <f t="shared" si="710"/>
        <v>35-44</v>
      </c>
      <c r="P4553" s="3" t="str">
        <f t="shared" si="711"/>
        <v>&lt;10h</v>
      </c>
      <c r="Q4553" s="3" t="str">
        <f t="shared" si="712"/>
        <v>0-7d</v>
      </c>
      <c r="R4553" s="3" t="str">
        <f t="shared" si="713"/>
        <v>Medium</v>
      </c>
      <c r="S4553" s="3" t="str">
        <f t="shared" si="714"/>
        <v>Mid</v>
      </c>
      <c r="T4553" s="3" t="str">
        <f t="shared" si="715"/>
        <v>Active</v>
      </c>
      <c r="U4553" s="4">
        <f>1/(1+EXP(-(Predictive_Model!$B$5+((B4553-Predictive_Model!$B$20)/Predictive_Model!$C$20)*Predictive_Model!$D$20+((E4553-Predictive_Model!$B$21)/Predictive_Model!$C$21)*Predictive_Model!$D$21+((F4553-Predictive_Model!$B$22)/Predictive_Model!$C$22)*Predictive_Model!$D$22+((I4553-Predictive_Model!$B$23)/Predictive_Model!$C$23)*Predictive_Model!$D$23+((L4553-Predictive_Model!$B$24)/Predictive_Model!$C$24)*Predictive_Model!$D$24+((M4553-Predictive_Model!$B$25)/Predictive_Model!$C$25)*Predictive_Model!$D$25+IF(C4553="Male",Predictive_Model!$D$31,IF(C4553="Other",Predictive_Model!$D$32,0))+IF(D4553="Premium",Predictive_Model!$D$34,IF(D4553="Standard",Predictive_Model!$D$35,0))+IF(G4553="Asia",Predictive_Model!$D$37,IF(G4553="Europe",Predictive_Model!$D$38,IF(G4553="North America",Predictive_Model!$D$39,IF(G4553="Oceania",Predictive_Model!$D$40,IF(G4553="South America",Predictive_Model!$D$41,0)))))+IF(H4553="Laptop",Predictive_Model!$D$43,IF(H4553="Mobile",Predictive_Model!$D$44,IF(H4553="TV",Predictive_Model!$D$45,IF(H4553="Tablet",Predictive_Model!$D$46,0))))+IF(K4553="Crypto",Predictive_Model!$D$48,IF(K4553="Debit Card",Predictive_Model!$D$49,IF(K4553="Gift Card",Predictive_Model!$D$50,IF(K4553="PayPal",Predictive_Model!$D$51,0))))+IF(N4553="Comedy",Predictive_Model!$D$53,IF(N4553="Documentary",Predictive_Model!$D$54,IF(N4553="Drama",Predictive_Model!$D$55,IF(N4553="Horror",Predictive_Model!$D$56,IF(N4553="Romance",Predictive_Model!$D$57,IF(N4553="Sci-Fi",Predictive_Model!$D$58,0)))))))))</f>
        <v>0.97146190271090338</v>
      </c>
      <c r="V4553" s="3" t="str">
        <f t="shared" si="716"/>
        <v>Critical</v>
      </c>
      <c r="W4553" s="6">
        <f t="shared" si="717"/>
        <v>13.590752018925539</v>
      </c>
      <c r="X4553" s="3" t="str">
        <f t="shared" si="718"/>
        <v>Priority 2</v>
      </c>
      <c r="Y4553" s="3" t="str">
        <f t="shared" si="719"/>
        <v>OK</v>
      </c>
    </row>
    <row r="4554" spans="1:25" x14ac:dyDescent="0.25">
      <c r="A4554" s="3" t="str">
        <f>Raw_Data!A4554</f>
        <v>78d3f793-dcfd-4d7a-acb2-83fa6cdc33c8</v>
      </c>
      <c r="B4554" s="3">
        <f>Raw_Data!B4554</f>
        <v>66</v>
      </c>
      <c r="C4554" s="3" t="str">
        <f>Raw_Data!C4554</f>
        <v>Other</v>
      </c>
      <c r="D4554" s="3" t="str">
        <f>Raw_Data!D4554</f>
        <v>Premium</v>
      </c>
      <c r="E4554" s="3">
        <f>Raw_Data!E4554</f>
        <v>6.15</v>
      </c>
      <c r="F4554" s="3">
        <f>Raw_Data!F4554</f>
        <v>39</v>
      </c>
      <c r="G4554" s="3" t="str">
        <f>Raw_Data!G4554</f>
        <v>Asia</v>
      </c>
      <c r="H4554" s="3" t="str">
        <f>Raw_Data!H4554</f>
        <v>Mobile</v>
      </c>
      <c r="I4554" s="3">
        <f>Raw_Data!I4554</f>
        <v>17.989999999999998</v>
      </c>
      <c r="J4554" s="3">
        <f>Raw_Data!J4554</f>
        <v>0</v>
      </c>
      <c r="K4554" s="3" t="str">
        <f>Raw_Data!K4554</f>
        <v>Credit Card</v>
      </c>
      <c r="L4554" s="3">
        <f>Raw_Data!L4554</f>
        <v>4</v>
      </c>
      <c r="M4554" s="3">
        <f>Raw_Data!M4554</f>
        <v>0.15</v>
      </c>
      <c r="N4554" s="3" t="str">
        <f>Raw_Data!N4554</f>
        <v>Comedy</v>
      </c>
      <c r="O4554" s="3" t="str">
        <f t="shared" si="710"/>
        <v>55-70</v>
      </c>
      <c r="P4554" s="3" t="str">
        <f t="shared" si="711"/>
        <v>&lt;10h</v>
      </c>
      <c r="Q4554" s="3" t="str">
        <f t="shared" si="712"/>
        <v>22-45d</v>
      </c>
      <c r="R4554" s="3" t="str">
        <f t="shared" si="713"/>
        <v>Medium</v>
      </c>
      <c r="S4554" s="3" t="str">
        <f t="shared" si="714"/>
        <v>High</v>
      </c>
      <c r="T4554" s="3" t="str">
        <f t="shared" si="715"/>
        <v>Active</v>
      </c>
      <c r="U4554" s="4">
        <f>1/(1+EXP(-(Predictive_Model!$B$5+((B4554-Predictive_Model!$B$20)/Predictive_Model!$C$20)*Predictive_Model!$D$20+((E4554-Predictive_Model!$B$21)/Predictive_Model!$C$21)*Predictive_Model!$D$21+((F4554-Predictive_Model!$B$22)/Predictive_Model!$C$22)*Predictive_Model!$D$22+((I4554-Predictive_Model!$B$23)/Predictive_Model!$C$23)*Predictive_Model!$D$23+((L4554-Predictive_Model!$B$24)/Predictive_Model!$C$24)*Predictive_Model!$D$24+((M4554-Predictive_Model!$B$25)/Predictive_Model!$C$25)*Predictive_Model!$D$25+IF(C4554="Male",Predictive_Model!$D$31,IF(C4554="Other",Predictive_Model!$D$32,0))+IF(D4554="Premium",Predictive_Model!$D$34,IF(D4554="Standard",Predictive_Model!$D$35,0))+IF(G4554="Asia",Predictive_Model!$D$37,IF(G4554="Europe",Predictive_Model!$D$38,IF(G4554="North America",Predictive_Model!$D$39,IF(G4554="Oceania",Predictive_Model!$D$40,IF(G4554="South America",Predictive_Model!$D$41,0)))))+IF(H4554="Laptop",Predictive_Model!$D$43,IF(H4554="Mobile",Predictive_Model!$D$44,IF(H4554="TV",Predictive_Model!$D$45,IF(H4554="Tablet",Predictive_Model!$D$46,0))))+IF(K4554="Crypto",Predictive_Model!$D$48,IF(K4554="Debit Card",Predictive_Model!$D$49,IF(K4554="Gift Card",Predictive_Model!$D$50,IF(K4554="PayPal",Predictive_Model!$D$51,0))))+IF(N4554="Comedy",Predictive_Model!$D$53,IF(N4554="Documentary",Predictive_Model!$D$54,IF(N4554="Drama",Predictive_Model!$D$55,IF(N4554="Horror",Predictive_Model!$D$56,IF(N4554="Romance",Predictive_Model!$D$57,IF(N4554="Sci-Fi",Predictive_Model!$D$58,0)))))))))</f>
        <v>0.97582768334980952</v>
      </c>
      <c r="V4554" s="3" t="str">
        <f t="shared" si="716"/>
        <v>Critical</v>
      </c>
      <c r="W4554" s="6">
        <f t="shared" si="717"/>
        <v>17.555140023463071</v>
      </c>
      <c r="X4554" s="3" t="str">
        <f t="shared" si="718"/>
        <v>Priority 1</v>
      </c>
      <c r="Y4554" s="3" t="str">
        <f t="shared" si="719"/>
        <v>OK</v>
      </c>
    </row>
    <row r="4555" spans="1:25" x14ac:dyDescent="0.25">
      <c r="A4555" s="3" t="str">
        <f>Raw_Data!A4555</f>
        <v>60e6c533-6c9c-4ca6-a917-a27cbe86aa1d</v>
      </c>
      <c r="B4555" s="3">
        <f>Raw_Data!B4555</f>
        <v>30</v>
      </c>
      <c r="C4555" s="3" t="str">
        <f>Raw_Data!C4555</f>
        <v>Male</v>
      </c>
      <c r="D4555" s="3" t="str">
        <f>Raw_Data!D4555</f>
        <v>Standard</v>
      </c>
      <c r="E4555" s="3">
        <f>Raw_Data!E4555</f>
        <v>3.18</v>
      </c>
      <c r="F4555" s="3">
        <f>Raw_Data!F4555</f>
        <v>27</v>
      </c>
      <c r="G4555" s="3" t="str">
        <f>Raw_Data!G4555</f>
        <v>Oceania</v>
      </c>
      <c r="H4555" s="3" t="str">
        <f>Raw_Data!H4555</f>
        <v>Desktop</v>
      </c>
      <c r="I4555" s="3">
        <f>Raw_Data!I4555</f>
        <v>13.99</v>
      </c>
      <c r="J4555" s="3">
        <f>Raw_Data!J4555</f>
        <v>1</v>
      </c>
      <c r="K4555" s="3" t="str">
        <f>Raw_Data!K4555</f>
        <v>Credit Card</v>
      </c>
      <c r="L4555" s="3">
        <f>Raw_Data!L4555</f>
        <v>1</v>
      </c>
      <c r="M4555" s="3">
        <f>Raw_Data!M4555</f>
        <v>0.11</v>
      </c>
      <c r="N4555" s="3" t="str">
        <f>Raw_Data!N4555</f>
        <v>Comedy</v>
      </c>
      <c r="O4555" s="3" t="str">
        <f t="shared" si="710"/>
        <v>25-34</v>
      </c>
      <c r="P4555" s="3" t="str">
        <f t="shared" si="711"/>
        <v>&lt;10h</v>
      </c>
      <c r="Q4555" s="3" t="str">
        <f t="shared" si="712"/>
        <v>22-45d</v>
      </c>
      <c r="R4555" s="3" t="str">
        <f t="shared" si="713"/>
        <v>Medium</v>
      </c>
      <c r="S4555" s="3" t="str">
        <f t="shared" si="714"/>
        <v>Mid</v>
      </c>
      <c r="T4555" s="3" t="str">
        <f t="shared" si="715"/>
        <v>Churned</v>
      </c>
      <c r="U4555" s="4">
        <f>1/(1+EXP(-(Predictive_Model!$B$5+((B4555-Predictive_Model!$B$20)/Predictive_Model!$C$20)*Predictive_Model!$D$20+((E4555-Predictive_Model!$B$21)/Predictive_Model!$C$21)*Predictive_Model!$D$21+((F4555-Predictive_Model!$B$22)/Predictive_Model!$C$22)*Predictive_Model!$D$22+((I4555-Predictive_Model!$B$23)/Predictive_Model!$C$23)*Predictive_Model!$D$23+((L4555-Predictive_Model!$B$24)/Predictive_Model!$C$24)*Predictive_Model!$D$24+((M4555-Predictive_Model!$B$25)/Predictive_Model!$C$25)*Predictive_Model!$D$25+IF(C4555="Male",Predictive_Model!$D$31,IF(C4555="Other",Predictive_Model!$D$32,0))+IF(D4555="Premium",Predictive_Model!$D$34,IF(D4555="Standard",Predictive_Model!$D$35,0))+IF(G4555="Asia",Predictive_Model!$D$37,IF(G4555="Europe",Predictive_Model!$D$38,IF(G4555="North America",Predictive_Model!$D$39,IF(G4555="Oceania",Predictive_Model!$D$40,IF(G4555="South America",Predictive_Model!$D$41,0)))))+IF(H4555="Laptop",Predictive_Model!$D$43,IF(H4555="Mobile",Predictive_Model!$D$44,IF(H4555="TV",Predictive_Model!$D$45,IF(H4555="Tablet",Predictive_Model!$D$46,0))))+IF(K4555="Crypto",Predictive_Model!$D$48,IF(K4555="Debit Card",Predictive_Model!$D$49,IF(K4555="Gift Card",Predictive_Model!$D$50,IF(K4555="PayPal",Predictive_Model!$D$51,0))))+IF(N4555="Comedy",Predictive_Model!$D$53,IF(N4555="Documentary",Predictive_Model!$D$54,IF(N4555="Drama",Predictive_Model!$D$55,IF(N4555="Horror",Predictive_Model!$D$56,IF(N4555="Romance",Predictive_Model!$D$57,IF(N4555="Sci-Fi",Predictive_Model!$D$58,0)))))))))</f>
        <v>0.99719534905439355</v>
      </c>
      <c r="V4555" s="3" t="str">
        <f t="shared" si="716"/>
        <v>Critical</v>
      </c>
      <c r="W4555" s="6">
        <f t="shared" si="717"/>
        <v>13.99</v>
      </c>
      <c r="X4555" s="3" t="str">
        <f t="shared" si="718"/>
        <v>Priority 2</v>
      </c>
      <c r="Y4555" s="3" t="str">
        <f t="shared" si="719"/>
        <v>OK</v>
      </c>
    </row>
    <row r="4556" spans="1:25" x14ac:dyDescent="0.25">
      <c r="A4556" s="3" t="str">
        <f>Raw_Data!A4556</f>
        <v>abb49c7b-8ac5-47b5-a703-ece9fb8d520a</v>
      </c>
      <c r="B4556" s="3">
        <f>Raw_Data!B4556</f>
        <v>40</v>
      </c>
      <c r="C4556" s="3" t="str">
        <f>Raw_Data!C4556</f>
        <v>Female</v>
      </c>
      <c r="D4556" s="3" t="str">
        <f>Raw_Data!D4556</f>
        <v>Premium</v>
      </c>
      <c r="E4556" s="3">
        <f>Raw_Data!E4556</f>
        <v>18.010000000000002</v>
      </c>
      <c r="F4556" s="3">
        <f>Raw_Data!F4556</f>
        <v>14</v>
      </c>
      <c r="G4556" s="3" t="str">
        <f>Raw_Data!G4556</f>
        <v>Asia</v>
      </c>
      <c r="H4556" s="3" t="str">
        <f>Raw_Data!H4556</f>
        <v>Desktop</v>
      </c>
      <c r="I4556" s="3">
        <f>Raw_Data!I4556</f>
        <v>17.989999999999998</v>
      </c>
      <c r="J4556" s="3">
        <f>Raw_Data!J4556</f>
        <v>0</v>
      </c>
      <c r="K4556" s="3" t="str">
        <f>Raw_Data!K4556</f>
        <v>Debit Card</v>
      </c>
      <c r="L4556" s="3">
        <f>Raw_Data!L4556</f>
        <v>2</v>
      </c>
      <c r="M4556" s="3">
        <f>Raw_Data!M4556</f>
        <v>1.2</v>
      </c>
      <c r="N4556" s="3" t="str">
        <f>Raw_Data!N4556</f>
        <v>Romance</v>
      </c>
      <c r="O4556" s="3" t="str">
        <f t="shared" si="710"/>
        <v>35-44</v>
      </c>
      <c r="P4556" s="3" t="str">
        <f t="shared" si="711"/>
        <v>10-24h</v>
      </c>
      <c r="Q4556" s="3" t="str">
        <f t="shared" si="712"/>
        <v>8-21d</v>
      </c>
      <c r="R4556" s="3" t="str">
        <f t="shared" si="713"/>
        <v>Medium</v>
      </c>
      <c r="S4556" s="3" t="str">
        <f t="shared" si="714"/>
        <v>High</v>
      </c>
      <c r="T4556" s="3" t="str">
        <f t="shared" si="715"/>
        <v>Active</v>
      </c>
      <c r="U4556" s="4">
        <f>1/(1+EXP(-(Predictive_Model!$B$5+((B4556-Predictive_Model!$B$20)/Predictive_Model!$C$20)*Predictive_Model!$D$20+((E4556-Predictive_Model!$B$21)/Predictive_Model!$C$21)*Predictive_Model!$D$21+((F4556-Predictive_Model!$B$22)/Predictive_Model!$C$22)*Predictive_Model!$D$22+((I4556-Predictive_Model!$B$23)/Predictive_Model!$C$23)*Predictive_Model!$D$23+((L4556-Predictive_Model!$B$24)/Predictive_Model!$C$24)*Predictive_Model!$D$24+((M4556-Predictive_Model!$B$25)/Predictive_Model!$C$25)*Predictive_Model!$D$25+IF(C4556="Male",Predictive_Model!$D$31,IF(C4556="Other",Predictive_Model!$D$32,0))+IF(D4556="Premium",Predictive_Model!$D$34,IF(D4556="Standard",Predictive_Model!$D$35,0))+IF(G4556="Asia",Predictive_Model!$D$37,IF(G4556="Europe",Predictive_Model!$D$38,IF(G4556="North America",Predictive_Model!$D$39,IF(G4556="Oceania",Predictive_Model!$D$40,IF(G4556="South America",Predictive_Model!$D$41,0)))))+IF(H4556="Laptop",Predictive_Model!$D$43,IF(H4556="Mobile",Predictive_Model!$D$44,IF(H4556="TV",Predictive_Model!$D$45,IF(H4556="Tablet",Predictive_Model!$D$46,0))))+IF(K4556="Crypto",Predictive_Model!$D$48,IF(K4556="Debit Card",Predictive_Model!$D$49,IF(K4556="Gift Card",Predictive_Model!$D$50,IF(K4556="PayPal",Predictive_Model!$D$51,0))))+IF(N4556="Comedy",Predictive_Model!$D$53,IF(N4556="Documentary",Predictive_Model!$D$54,IF(N4556="Drama",Predictive_Model!$D$55,IF(N4556="Horror",Predictive_Model!$D$56,IF(N4556="Romance",Predictive_Model!$D$57,IF(N4556="Sci-Fi",Predictive_Model!$D$58,0)))))))))</f>
        <v>4.8947330831976147E-3</v>
      </c>
      <c r="V4556" s="3" t="str">
        <f t="shared" si="716"/>
        <v>Low</v>
      </c>
      <c r="W4556" s="6">
        <f t="shared" si="717"/>
        <v>8.8056248166725082E-2</v>
      </c>
      <c r="X4556" s="3" t="str">
        <f t="shared" si="718"/>
        <v>Monitor</v>
      </c>
      <c r="Y4556" s="3" t="str">
        <f t="shared" si="719"/>
        <v>OK</v>
      </c>
    </row>
    <row r="4557" spans="1:25" x14ac:dyDescent="0.25">
      <c r="A4557" s="3" t="str">
        <f>Raw_Data!A4557</f>
        <v>9a31ef57-a971-484e-a186-29ed435f5442</v>
      </c>
      <c r="B4557" s="3">
        <f>Raw_Data!B4557</f>
        <v>40</v>
      </c>
      <c r="C4557" s="3" t="str">
        <f>Raw_Data!C4557</f>
        <v>Female</v>
      </c>
      <c r="D4557" s="3" t="str">
        <f>Raw_Data!D4557</f>
        <v>Basic</v>
      </c>
      <c r="E4557" s="3">
        <f>Raw_Data!E4557</f>
        <v>15.45</v>
      </c>
      <c r="F4557" s="3">
        <f>Raw_Data!F4557</f>
        <v>58</v>
      </c>
      <c r="G4557" s="3" t="str">
        <f>Raw_Data!G4557</f>
        <v>North America</v>
      </c>
      <c r="H4557" s="3" t="str">
        <f>Raw_Data!H4557</f>
        <v>Laptop</v>
      </c>
      <c r="I4557" s="3">
        <f>Raw_Data!I4557</f>
        <v>8.99</v>
      </c>
      <c r="J4557" s="3">
        <f>Raw_Data!J4557</f>
        <v>1</v>
      </c>
      <c r="K4557" s="3" t="str">
        <f>Raw_Data!K4557</f>
        <v>PayPal</v>
      </c>
      <c r="L4557" s="3">
        <f>Raw_Data!L4557</f>
        <v>2</v>
      </c>
      <c r="M4557" s="3">
        <f>Raw_Data!M4557</f>
        <v>0.26</v>
      </c>
      <c r="N4557" s="3" t="str">
        <f>Raw_Data!N4557</f>
        <v>Comedy</v>
      </c>
      <c r="O4557" s="3" t="str">
        <f t="shared" si="710"/>
        <v>35-44</v>
      </c>
      <c r="P4557" s="3" t="str">
        <f t="shared" si="711"/>
        <v>10-24h</v>
      </c>
      <c r="Q4557" s="3" t="str">
        <f t="shared" si="712"/>
        <v>46-60d</v>
      </c>
      <c r="R4557" s="3" t="str">
        <f t="shared" si="713"/>
        <v>Medium</v>
      </c>
      <c r="S4557" s="3" t="str">
        <f t="shared" si="714"/>
        <v>Low</v>
      </c>
      <c r="T4557" s="3" t="str">
        <f t="shared" si="715"/>
        <v>Churned</v>
      </c>
      <c r="U4557" s="4">
        <f>1/(1+EXP(-(Predictive_Model!$B$5+((B4557-Predictive_Model!$B$20)/Predictive_Model!$C$20)*Predictive_Model!$D$20+((E4557-Predictive_Model!$B$21)/Predictive_Model!$C$21)*Predictive_Model!$D$21+((F4557-Predictive_Model!$B$22)/Predictive_Model!$C$22)*Predictive_Model!$D$22+((I4557-Predictive_Model!$B$23)/Predictive_Model!$C$23)*Predictive_Model!$D$23+((L4557-Predictive_Model!$B$24)/Predictive_Model!$C$24)*Predictive_Model!$D$24+((M4557-Predictive_Model!$B$25)/Predictive_Model!$C$25)*Predictive_Model!$D$25+IF(C4557="Male",Predictive_Model!$D$31,IF(C4557="Other",Predictive_Model!$D$32,0))+IF(D4557="Premium",Predictive_Model!$D$34,IF(D4557="Standard",Predictive_Model!$D$35,0))+IF(G4557="Asia",Predictive_Model!$D$37,IF(G4557="Europe",Predictive_Model!$D$38,IF(G4557="North America",Predictive_Model!$D$39,IF(G4557="Oceania",Predictive_Model!$D$40,IF(G4557="South America",Predictive_Model!$D$41,0)))))+IF(H4557="Laptop",Predictive_Model!$D$43,IF(H4557="Mobile",Predictive_Model!$D$44,IF(H4557="TV",Predictive_Model!$D$45,IF(H4557="Tablet",Predictive_Model!$D$46,0))))+IF(K4557="Crypto",Predictive_Model!$D$48,IF(K4557="Debit Card",Predictive_Model!$D$49,IF(K4557="Gift Card",Predictive_Model!$D$50,IF(K4557="PayPal",Predictive_Model!$D$51,0))))+IF(N4557="Comedy",Predictive_Model!$D$53,IF(N4557="Documentary",Predictive_Model!$D$54,IF(N4557="Drama",Predictive_Model!$D$55,IF(N4557="Horror",Predictive_Model!$D$56,IF(N4557="Romance",Predictive_Model!$D$57,IF(N4557="Sci-Fi",Predictive_Model!$D$58,0)))))))))</f>
        <v>0.99795461401565921</v>
      </c>
      <c r="V4557" s="3" t="str">
        <f t="shared" si="716"/>
        <v>Critical</v>
      </c>
      <c r="W4557" s="6">
        <f t="shared" si="717"/>
        <v>8.99</v>
      </c>
      <c r="X4557" s="3" t="str">
        <f t="shared" si="718"/>
        <v>Priority 2</v>
      </c>
      <c r="Y4557" s="3" t="str">
        <f t="shared" si="719"/>
        <v>OK</v>
      </c>
    </row>
    <row r="4558" spans="1:25" x14ac:dyDescent="0.25">
      <c r="A4558" s="3" t="str">
        <f>Raw_Data!A4558</f>
        <v>5673e225-586b-4e99-8613-8aa01162aaf8</v>
      </c>
      <c r="B4558" s="3">
        <f>Raw_Data!B4558</f>
        <v>23</v>
      </c>
      <c r="C4558" s="3" t="str">
        <f>Raw_Data!C4558</f>
        <v>Other</v>
      </c>
      <c r="D4558" s="3" t="str">
        <f>Raw_Data!D4558</f>
        <v>Standard</v>
      </c>
      <c r="E4558" s="3">
        <f>Raw_Data!E4558</f>
        <v>5.52</v>
      </c>
      <c r="F4558" s="3">
        <f>Raw_Data!F4558</f>
        <v>9</v>
      </c>
      <c r="G4558" s="3" t="str">
        <f>Raw_Data!G4558</f>
        <v>Oceania</v>
      </c>
      <c r="H4558" s="3" t="str">
        <f>Raw_Data!H4558</f>
        <v>Mobile</v>
      </c>
      <c r="I4558" s="3">
        <f>Raw_Data!I4558</f>
        <v>13.99</v>
      </c>
      <c r="J4558" s="3">
        <f>Raw_Data!J4558</f>
        <v>0</v>
      </c>
      <c r="K4558" s="3" t="str">
        <f>Raw_Data!K4558</f>
        <v>Gift Card</v>
      </c>
      <c r="L4558" s="3">
        <f>Raw_Data!L4558</f>
        <v>4</v>
      </c>
      <c r="M4558" s="3">
        <f>Raw_Data!M4558</f>
        <v>0.55000000000000004</v>
      </c>
      <c r="N4558" s="3" t="str">
        <f>Raw_Data!N4558</f>
        <v>Horror</v>
      </c>
      <c r="O4558" s="3" t="str">
        <f t="shared" si="710"/>
        <v>18-24</v>
      </c>
      <c r="P4558" s="3" t="str">
        <f t="shared" si="711"/>
        <v>&lt;10h</v>
      </c>
      <c r="Q4558" s="3" t="str">
        <f t="shared" si="712"/>
        <v>8-21d</v>
      </c>
      <c r="R4558" s="3" t="str">
        <f t="shared" si="713"/>
        <v>Medium</v>
      </c>
      <c r="S4558" s="3" t="str">
        <f t="shared" si="714"/>
        <v>Mid</v>
      </c>
      <c r="T4558" s="3" t="str">
        <f t="shared" si="715"/>
        <v>Active</v>
      </c>
      <c r="U4558" s="4">
        <f>1/(1+EXP(-(Predictive_Model!$B$5+((B4558-Predictive_Model!$B$20)/Predictive_Model!$C$20)*Predictive_Model!$D$20+((E4558-Predictive_Model!$B$21)/Predictive_Model!$C$21)*Predictive_Model!$D$21+((F4558-Predictive_Model!$B$22)/Predictive_Model!$C$22)*Predictive_Model!$D$22+((I4558-Predictive_Model!$B$23)/Predictive_Model!$C$23)*Predictive_Model!$D$23+((L4558-Predictive_Model!$B$24)/Predictive_Model!$C$24)*Predictive_Model!$D$24+((M4558-Predictive_Model!$B$25)/Predictive_Model!$C$25)*Predictive_Model!$D$25+IF(C4558="Male",Predictive_Model!$D$31,IF(C4558="Other",Predictive_Model!$D$32,0))+IF(D4558="Premium",Predictive_Model!$D$34,IF(D4558="Standard",Predictive_Model!$D$35,0))+IF(G4558="Asia",Predictive_Model!$D$37,IF(G4558="Europe",Predictive_Model!$D$38,IF(G4558="North America",Predictive_Model!$D$39,IF(G4558="Oceania",Predictive_Model!$D$40,IF(G4558="South America",Predictive_Model!$D$41,0)))))+IF(H4558="Laptop",Predictive_Model!$D$43,IF(H4558="Mobile",Predictive_Model!$D$44,IF(H4558="TV",Predictive_Model!$D$45,IF(H4558="Tablet",Predictive_Model!$D$46,0))))+IF(K4558="Crypto",Predictive_Model!$D$48,IF(K4558="Debit Card",Predictive_Model!$D$49,IF(K4558="Gift Card",Predictive_Model!$D$50,IF(K4558="PayPal",Predictive_Model!$D$51,0))))+IF(N4558="Comedy",Predictive_Model!$D$53,IF(N4558="Documentary",Predictive_Model!$D$54,IF(N4558="Drama",Predictive_Model!$D$55,IF(N4558="Horror",Predictive_Model!$D$56,IF(N4558="Romance",Predictive_Model!$D$57,IF(N4558="Sci-Fi",Predictive_Model!$D$58,0)))))))))</f>
        <v>0.84590386149820129</v>
      </c>
      <c r="V4558" s="3" t="str">
        <f t="shared" si="716"/>
        <v>Critical</v>
      </c>
      <c r="W4558" s="6">
        <f t="shared" si="717"/>
        <v>11.834195022359836</v>
      </c>
      <c r="X4558" s="3" t="str">
        <f t="shared" si="718"/>
        <v>Priority 2</v>
      </c>
      <c r="Y4558" s="3" t="str">
        <f t="shared" si="719"/>
        <v>OK</v>
      </c>
    </row>
    <row r="4559" spans="1:25" x14ac:dyDescent="0.25">
      <c r="A4559" s="3" t="str">
        <f>Raw_Data!A4559</f>
        <v>a18a210b-9083-420a-924e-9719359d2bac</v>
      </c>
      <c r="B4559" s="3">
        <f>Raw_Data!B4559</f>
        <v>70</v>
      </c>
      <c r="C4559" s="3" t="str">
        <f>Raw_Data!C4559</f>
        <v>Female</v>
      </c>
      <c r="D4559" s="3" t="str">
        <f>Raw_Data!D4559</f>
        <v>Standard</v>
      </c>
      <c r="E4559" s="3">
        <f>Raw_Data!E4559</f>
        <v>19.11</v>
      </c>
      <c r="F4559" s="3">
        <f>Raw_Data!F4559</f>
        <v>28</v>
      </c>
      <c r="G4559" s="3" t="str">
        <f>Raw_Data!G4559</f>
        <v>Africa</v>
      </c>
      <c r="H4559" s="3" t="str">
        <f>Raw_Data!H4559</f>
        <v>Laptop</v>
      </c>
      <c r="I4559" s="3">
        <f>Raw_Data!I4559</f>
        <v>13.99</v>
      </c>
      <c r="J4559" s="3">
        <f>Raw_Data!J4559</f>
        <v>0</v>
      </c>
      <c r="K4559" s="3" t="str">
        <f>Raw_Data!K4559</f>
        <v>PayPal</v>
      </c>
      <c r="L4559" s="3">
        <f>Raw_Data!L4559</f>
        <v>4</v>
      </c>
      <c r="M4559" s="3">
        <f>Raw_Data!M4559</f>
        <v>0.66</v>
      </c>
      <c r="N4559" s="3" t="str">
        <f>Raw_Data!N4559</f>
        <v>Romance</v>
      </c>
      <c r="O4559" s="3" t="str">
        <f t="shared" si="710"/>
        <v>55-70</v>
      </c>
      <c r="P4559" s="3" t="str">
        <f t="shared" si="711"/>
        <v>10-24h</v>
      </c>
      <c r="Q4559" s="3" t="str">
        <f t="shared" si="712"/>
        <v>22-45d</v>
      </c>
      <c r="R4559" s="3" t="str">
        <f t="shared" si="713"/>
        <v>Medium</v>
      </c>
      <c r="S4559" s="3" t="str">
        <f t="shared" si="714"/>
        <v>Mid</v>
      </c>
      <c r="T4559" s="3" t="str">
        <f t="shared" si="715"/>
        <v>Active</v>
      </c>
      <c r="U4559" s="4">
        <f>1/(1+EXP(-(Predictive_Model!$B$5+((B4559-Predictive_Model!$B$20)/Predictive_Model!$C$20)*Predictive_Model!$D$20+((E4559-Predictive_Model!$B$21)/Predictive_Model!$C$21)*Predictive_Model!$D$21+((F4559-Predictive_Model!$B$22)/Predictive_Model!$C$22)*Predictive_Model!$D$22+((I4559-Predictive_Model!$B$23)/Predictive_Model!$C$23)*Predictive_Model!$D$23+((L4559-Predictive_Model!$B$24)/Predictive_Model!$C$24)*Predictive_Model!$D$24+((M4559-Predictive_Model!$B$25)/Predictive_Model!$C$25)*Predictive_Model!$D$25+IF(C4559="Male",Predictive_Model!$D$31,IF(C4559="Other",Predictive_Model!$D$32,0))+IF(D4559="Premium",Predictive_Model!$D$34,IF(D4559="Standard",Predictive_Model!$D$35,0))+IF(G4559="Asia",Predictive_Model!$D$37,IF(G4559="Europe",Predictive_Model!$D$38,IF(G4559="North America",Predictive_Model!$D$39,IF(G4559="Oceania",Predictive_Model!$D$40,IF(G4559="South America",Predictive_Model!$D$41,0)))))+IF(H4559="Laptop",Predictive_Model!$D$43,IF(H4559="Mobile",Predictive_Model!$D$44,IF(H4559="TV",Predictive_Model!$D$45,IF(H4559="Tablet",Predictive_Model!$D$46,0))))+IF(K4559="Crypto",Predictive_Model!$D$48,IF(K4559="Debit Card",Predictive_Model!$D$49,IF(K4559="Gift Card",Predictive_Model!$D$50,IF(K4559="PayPal",Predictive_Model!$D$51,0))))+IF(N4559="Comedy",Predictive_Model!$D$53,IF(N4559="Documentary",Predictive_Model!$D$54,IF(N4559="Drama",Predictive_Model!$D$55,IF(N4559="Horror",Predictive_Model!$D$56,IF(N4559="Romance",Predictive_Model!$D$57,IF(N4559="Sci-Fi",Predictive_Model!$D$58,0)))))))))</f>
        <v>8.324369217078359E-2</v>
      </c>
      <c r="V4559" s="3" t="str">
        <f t="shared" si="716"/>
        <v>Low</v>
      </c>
      <c r="W4559" s="6">
        <f t="shared" si="717"/>
        <v>1.1645792534692625</v>
      </c>
      <c r="X4559" s="3" t="str">
        <f t="shared" si="718"/>
        <v>Monitor</v>
      </c>
      <c r="Y4559" s="3" t="str">
        <f t="shared" si="719"/>
        <v>OK</v>
      </c>
    </row>
    <row r="4560" spans="1:25" x14ac:dyDescent="0.25">
      <c r="A4560" s="3" t="str">
        <f>Raw_Data!A4560</f>
        <v>6c6e1e7a-2ba2-4934-bd13-d2ce7afe9b7c</v>
      </c>
      <c r="B4560" s="3">
        <f>Raw_Data!B4560</f>
        <v>55</v>
      </c>
      <c r="C4560" s="3" t="str">
        <f>Raw_Data!C4560</f>
        <v>Male</v>
      </c>
      <c r="D4560" s="3" t="str">
        <f>Raw_Data!D4560</f>
        <v>Premium</v>
      </c>
      <c r="E4560" s="3">
        <f>Raw_Data!E4560</f>
        <v>1.08</v>
      </c>
      <c r="F4560" s="3">
        <f>Raw_Data!F4560</f>
        <v>46</v>
      </c>
      <c r="G4560" s="3" t="str">
        <f>Raw_Data!G4560</f>
        <v>Europe</v>
      </c>
      <c r="H4560" s="3" t="str">
        <f>Raw_Data!H4560</f>
        <v>Tablet</v>
      </c>
      <c r="I4560" s="3">
        <f>Raw_Data!I4560</f>
        <v>17.989999999999998</v>
      </c>
      <c r="J4560" s="3">
        <f>Raw_Data!J4560</f>
        <v>1</v>
      </c>
      <c r="K4560" s="3" t="str">
        <f>Raw_Data!K4560</f>
        <v>Gift Card</v>
      </c>
      <c r="L4560" s="3">
        <f>Raw_Data!L4560</f>
        <v>3</v>
      </c>
      <c r="M4560" s="3">
        <f>Raw_Data!M4560</f>
        <v>0.02</v>
      </c>
      <c r="N4560" s="3" t="str">
        <f>Raw_Data!N4560</f>
        <v>Action</v>
      </c>
      <c r="O4560" s="3" t="str">
        <f t="shared" si="710"/>
        <v>55-70</v>
      </c>
      <c r="P4560" s="3" t="str">
        <f t="shared" si="711"/>
        <v>&lt;10h</v>
      </c>
      <c r="Q4560" s="3" t="str">
        <f t="shared" si="712"/>
        <v>46-60d</v>
      </c>
      <c r="R4560" s="3" t="str">
        <f t="shared" si="713"/>
        <v>Low</v>
      </c>
      <c r="S4560" s="3" t="str">
        <f t="shared" si="714"/>
        <v>High</v>
      </c>
      <c r="T4560" s="3" t="str">
        <f t="shared" si="715"/>
        <v>Churned</v>
      </c>
      <c r="U4560" s="4">
        <f>1/(1+EXP(-(Predictive_Model!$B$5+((B4560-Predictive_Model!$B$20)/Predictive_Model!$C$20)*Predictive_Model!$D$20+((E4560-Predictive_Model!$B$21)/Predictive_Model!$C$21)*Predictive_Model!$D$21+((F4560-Predictive_Model!$B$22)/Predictive_Model!$C$22)*Predictive_Model!$D$22+((I4560-Predictive_Model!$B$23)/Predictive_Model!$C$23)*Predictive_Model!$D$23+((L4560-Predictive_Model!$B$24)/Predictive_Model!$C$24)*Predictive_Model!$D$24+((M4560-Predictive_Model!$B$25)/Predictive_Model!$C$25)*Predictive_Model!$D$25+IF(C4560="Male",Predictive_Model!$D$31,IF(C4560="Other",Predictive_Model!$D$32,0))+IF(D4560="Premium",Predictive_Model!$D$34,IF(D4560="Standard",Predictive_Model!$D$35,0))+IF(G4560="Asia",Predictive_Model!$D$37,IF(G4560="Europe",Predictive_Model!$D$38,IF(G4560="North America",Predictive_Model!$D$39,IF(G4560="Oceania",Predictive_Model!$D$40,IF(G4560="South America",Predictive_Model!$D$41,0)))))+IF(H4560="Laptop",Predictive_Model!$D$43,IF(H4560="Mobile",Predictive_Model!$D$44,IF(H4560="TV",Predictive_Model!$D$45,IF(H4560="Tablet",Predictive_Model!$D$46,0))))+IF(K4560="Crypto",Predictive_Model!$D$48,IF(K4560="Debit Card",Predictive_Model!$D$49,IF(K4560="Gift Card",Predictive_Model!$D$50,IF(K4560="PayPal",Predictive_Model!$D$51,0))))+IF(N4560="Comedy",Predictive_Model!$D$53,IF(N4560="Documentary",Predictive_Model!$D$54,IF(N4560="Drama",Predictive_Model!$D$55,IF(N4560="Horror",Predictive_Model!$D$56,IF(N4560="Romance",Predictive_Model!$D$57,IF(N4560="Sci-Fi",Predictive_Model!$D$58,0)))))))))</f>
        <v>0.9994919100449895</v>
      </c>
      <c r="V4560" s="3" t="str">
        <f t="shared" si="716"/>
        <v>Critical</v>
      </c>
      <c r="W4560" s="6">
        <f t="shared" si="717"/>
        <v>17.989999999999998</v>
      </c>
      <c r="X4560" s="3" t="str">
        <f t="shared" si="718"/>
        <v>Priority 1</v>
      </c>
      <c r="Y4560" s="3" t="str">
        <f t="shared" si="719"/>
        <v>OK</v>
      </c>
    </row>
    <row r="4561" spans="1:25" x14ac:dyDescent="0.25">
      <c r="A4561" s="3" t="str">
        <f>Raw_Data!A4561</f>
        <v>320b668c-0d42-45da-b0ce-12503b250c96</v>
      </c>
      <c r="B4561" s="3">
        <f>Raw_Data!B4561</f>
        <v>64</v>
      </c>
      <c r="C4561" s="3" t="str">
        <f>Raw_Data!C4561</f>
        <v>Male</v>
      </c>
      <c r="D4561" s="3" t="str">
        <f>Raw_Data!D4561</f>
        <v>Standard</v>
      </c>
      <c r="E4561" s="3">
        <f>Raw_Data!E4561</f>
        <v>1.29</v>
      </c>
      <c r="F4561" s="3">
        <f>Raw_Data!F4561</f>
        <v>9</v>
      </c>
      <c r="G4561" s="3" t="str">
        <f>Raw_Data!G4561</f>
        <v>Africa</v>
      </c>
      <c r="H4561" s="3" t="str">
        <f>Raw_Data!H4561</f>
        <v>Mobile</v>
      </c>
      <c r="I4561" s="3">
        <f>Raw_Data!I4561</f>
        <v>13.99</v>
      </c>
      <c r="J4561" s="3">
        <f>Raw_Data!J4561</f>
        <v>1</v>
      </c>
      <c r="K4561" s="3" t="str">
        <f>Raw_Data!K4561</f>
        <v>Crypto</v>
      </c>
      <c r="L4561" s="3">
        <f>Raw_Data!L4561</f>
        <v>1</v>
      </c>
      <c r="M4561" s="3">
        <f>Raw_Data!M4561</f>
        <v>0.13</v>
      </c>
      <c r="N4561" s="3" t="str">
        <f>Raw_Data!N4561</f>
        <v>Sci-Fi</v>
      </c>
      <c r="O4561" s="3" t="str">
        <f t="shared" si="710"/>
        <v>55-70</v>
      </c>
      <c r="P4561" s="3" t="str">
        <f t="shared" si="711"/>
        <v>&lt;10h</v>
      </c>
      <c r="Q4561" s="3" t="str">
        <f t="shared" si="712"/>
        <v>8-21d</v>
      </c>
      <c r="R4561" s="3" t="str">
        <f t="shared" si="713"/>
        <v>Medium</v>
      </c>
      <c r="S4561" s="3" t="str">
        <f t="shared" si="714"/>
        <v>Mid</v>
      </c>
      <c r="T4561" s="3" t="str">
        <f t="shared" si="715"/>
        <v>Churned</v>
      </c>
      <c r="U4561" s="4">
        <f>1/(1+EXP(-(Predictive_Model!$B$5+((B4561-Predictive_Model!$B$20)/Predictive_Model!$C$20)*Predictive_Model!$D$20+((E4561-Predictive_Model!$B$21)/Predictive_Model!$C$21)*Predictive_Model!$D$21+((F4561-Predictive_Model!$B$22)/Predictive_Model!$C$22)*Predictive_Model!$D$22+((I4561-Predictive_Model!$B$23)/Predictive_Model!$C$23)*Predictive_Model!$D$23+((L4561-Predictive_Model!$B$24)/Predictive_Model!$C$24)*Predictive_Model!$D$24+((M4561-Predictive_Model!$B$25)/Predictive_Model!$C$25)*Predictive_Model!$D$25+IF(C4561="Male",Predictive_Model!$D$31,IF(C4561="Other",Predictive_Model!$D$32,0))+IF(D4561="Premium",Predictive_Model!$D$34,IF(D4561="Standard",Predictive_Model!$D$35,0))+IF(G4561="Asia",Predictive_Model!$D$37,IF(G4561="Europe",Predictive_Model!$D$38,IF(G4561="North America",Predictive_Model!$D$39,IF(G4561="Oceania",Predictive_Model!$D$40,IF(G4561="South America",Predictive_Model!$D$41,0)))))+IF(H4561="Laptop",Predictive_Model!$D$43,IF(H4561="Mobile",Predictive_Model!$D$44,IF(H4561="TV",Predictive_Model!$D$45,IF(H4561="Tablet",Predictive_Model!$D$46,0))))+IF(K4561="Crypto",Predictive_Model!$D$48,IF(K4561="Debit Card",Predictive_Model!$D$49,IF(K4561="Gift Card",Predictive_Model!$D$50,IF(K4561="PayPal",Predictive_Model!$D$51,0))))+IF(N4561="Comedy",Predictive_Model!$D$53,IF(N4561="Documentary",Predictive_Model!$D$54,IF(N4561="Drama",Predictive_Model!$D$55,IF(N4561="Horror",Predictive_Model!$D$56,IF(N4561="Romance",Predictive_Model!$D$57,IF(N4561="Sci-Fi",Predictive_Model!$D$58,0)))))))))</f>
        <v>0.99616569764934493</v>
      </c>
      <c r="V4561" s="3" t="str">
        <f t="shared" si="716"/>
        <v>Critical</v>
      </c>
      <c r="W4561" s="6">
        <f t="shared" si="717"/>
        <v>13.99</v>
      </c>
      <c r="X4561" s="3" t="str">
        <f t="shared" si="718"/>
        <v>Priority 2</v>
      </c>
      <c r="Y4561" s="3" t="str">
        <f t="shared" si="719"/>
        <v>OK</v>
      </c>
    </row>
    <row r="4562" spans="1:25" x14ac:dyDescent="0.25">
      <c r="A4562" s="3" t="str">
        <f>Raw_Data!A4562</f>
        <v>7f15e45b-1f7a-4fd2-851d-60ab2cb332c1</v>
      </c>
      <c r="B4562" s="3">
        <f>Raw_Data!B4562</f>
        <v>29</v>
      </c>
      <c r="C4562" s="3" t="str">
        <f>Raw_Data!C4562</f>
        <v>Other</v>
      </c>
      <c r="D4562" s="3" t="str">
        <f>Raw_Data!D4562</f>
        <v>Basic</v>
      </c>
      <c r="E4562" s="3">
        <f>Raw_Data!E4562</f>
        <v>27.02</v>
      </c>
      <c r="F4562" s="3">
        <f>Raw_Data!F4562</f>
        <v>9</v>
      </c>
      <c r="G4562" s="3" t="str">
        <f>Raw_Data!G4562</f>
        <v>South America</v>
      </c>
      <c r="H4562" s="3" t="str">
        <f>Raw_Data!H4562</f>
        <v>Mobile</v>
      </c>
      <c r="I4562" s="3">
        <f>Raw_Data!I4562</f>
        <v>8.99</v>
      </c>
      <c r="J4562" s="3">
        <f>Raw_Data!J4562</f>
        <v>0</v>
      </c>
      <c r="K4562" s="3" t="str">
        <f>Raw_Data!K4562</f>
        <v>Crypto</v>
      </c>
      <c r="L4562" s="3">
        <f>Raw_Data!L4562</f>
        <v>3</v>
      </c>
      <c r="M4562" s="3">
        <f>Raw_Data!M4562</f>
        <v>2.7</v>
      </c>
      <c r="N4562" s="3" t="str">
        <f>Raw_Data!N4562</f>
        <v>Comedy</v>
      </c>
      <c r="O4562" s="3" t="str">
        <f t="shared" si="710"/>
        <v>25-34</v>
      </c>
      <c r="P4562" s="3" t="str">
        <f t="shared" si="711"/>
        <v>25-49h</v>
      </c>
      <c r="Q4562" s="3" t="str">
        <f t="shared" si="712"/>
        <v>8-21d</v>
      </c>
      <c r="R4562" s="3" t="str">
        <f t="shared" si="713"/>
        <v>High</v>
      </c>
      <c r="S4562" s="3" t="str">
        <f t="shared" si="714"/>
        <v>Low</v>
      </c>
      <c r="T4562" s="3" t="str">
        <f t="shared" si="715"/>
        <v>Active</v>
      </c>
      <c r="U4562" s="4">
        <f>1/(1+EXP(-(Predictive_Model!$B$5+((B4562-Predictive_Model!$B$20)/Predictive_Model!$C$20)*Predictive_Model!$D$20+((E4562-Predictive_Model!$B$21)/Predictive_Model!$C$21)*Predictive_Model!$D$21+((F4562-Predictive_Model!$B$22)/Predictive_Model!$C$22)*Predictive_Model!$D$22+((I4562-Predictive_Model!$B$23)/Predictive_Model!$C$23)*Predictive_Model!$D$23+((L4562-Predictive_Model!$B$24)/Predictive_Model!$C$24)*Predictive_Model!$D$24+((M4562-Predictive_Model!$B$25)/Predictive_Model!$C$25)*Predictive_Model!$D$25+IF(C4562="Male",Predictive_Model!$D$31,IF(C4562="Other",Predictive_Model!$D$32,0))+IF(D4562="Premium",Predictive_Model!$D$34,IF(D4562="Standard",Predictive_Model!$D$35,0))+IF(G4562="Asia",Predictive_Model!$D$37,IF(G4562="Europe",Predictive_Model!$D$38,IF(G4562="North America",Predictive_Model!$D$39,IF(G4562="Oceania",Predictive_Model!$D$40,IF(G4562="South America",Predictive_Model!$D$41,0)))))+IF(H4562="Laptop",Predictive_Model!$D$43,IF(H4562="Mobile",Predictive_Model!$D$44,IF(H4562="TV",Predictive_Model!$D$45,IF(H4562="Tablet",Predictive_Model!$D$46,0))))+IF(K4562="Crypto",Predictive_Model!$D$48,IF(K4562="Debit Card",Predictive_Model!$D$49,IF(K4562="Gift Card",Predictive_Model!$D$50,IF(K4562="PayPal",Predictive_Model!$D$51,0))))+IF(N4562="Comedy",Predictive_Model!$D$53,IF(N4562="Documentary",Predictive_Model!$D$54,IF(N4562="Drama",Predictive_Model!$D$55,IF(N4562="Horror",Predictive_Model!$D$56,IF(N4562="Romance",Predictive_Model!$D$57,IF(N4562="Sci-Fi",Predictive_Model!$D$58,0)))))))))</f>
        <v>6.7731765348549671E-4</v>
      </c>
      <c r="V4562" s="3" t="str">
        <f t="shared" si="716"/>
        <v>Low</v>
      </c>
      <c r="W4562" s="6">
        <f t="shared" si="717"/>
        <v>6.0890857048346153E-3</v>
      </c>
      <c r="X4562" s="3" t="str">
        <f t="shared" si="718"/>
        <v>Monitor</v>
      </c>
      <c r="Y4562" s="3" t="str">
        <f t="shared" si="719"/>
        <v>OK</v>
      </c>
    </row>
    <row r="4563" spans="1:25" x14ac:dyDescent="0.25">
      <c r="A4563" s="3" t="str">
        <f>Raw_Data!A4563</f>
        <v>d4d13760-ac88-41b9-84dd-47c40ba26551</v>
      </c>
      <c r="B4563" s="3">
        <f>Raw_Data!B4563</f>
        <v>67</v>
      </c>
      <c r="C4563" s="3" t="str">
        <f>Raw_Data!C4563</f>
        <v>Male</v>
      </c>
      <c r="D4563" s="3" t="str">
        <f>Raw_Data!D4563</f>
        <v>Basic</v>
      </c>
      <c r="E4563" s="3">
        <f>Raw_Data!E4563</f>
        <v>12</v>
      </c>
      <c r="F4563" s="3">
        <f>Raw_Data!F4563</f>
        <v>20</v>
      </c>
      <c r="G4563" s="3" t="str">
        <f>Raw_Data!G4563</f>
        <v>South America</v>
      </c>
      <c r="H4563" s="3" t="str">
        <f>Raw_Data!H4563</f>
        <v>Tablet</v>
      </c>
      <c r="I4563" s="3">
        <f>Raw_Data!I4563</f>
        <v>8.99</v>
      </c>
      <c r="J4563" s="3">
        <f>Raw_Data!J4563</f>
        <v>0</v>
      </c>
      <c r="K4563" s="3" t="str">
        <f>Raw_Data!K4563</f>
        <v>PayPal</v>
      </c>
      <c r="L4563" s="3">
        <f>Raw_Data!L4563</f>
        <v>4</v>
      </c>
      <c r="M4563" s="3">
        <f>Raw_Data!M4563</f>
        <v>0.56999999999999995</v>
      </c>
      <c r="N4563" s="3" t="str">
        <f>Raw_Data!N4563</f>
        <v>Comedy</v>
      </c>
      <c r="O4563" s="3" t="str">
        <f t="shared" si="710"/>
        <v>55-70</v>
      </c>
      <c r="P4563" s="3" t="str">
        <f t="shared" si="711"/>
        <v>10-24h</v>
      </c>
      <c r="Q4563" s="3" t="str">
        <f t="shared" si="712"/>
        <v>8-21d</v>
      </c>
      <c r="R4563" s="3" t="str">
        <f t="shared" si="713"/>
        <v>Medium</v>
      </c>
      <c r="S4563" s="3" t="str">
        <f t="shared" si="714"/>
        <v>Low</v>
      </c>
      <c r="T4563" s="3" t="str">
        <f t="shared" si="715"/>
        <v>Active</v>
      </c>
      <c r="U4563" s="4">
        <f>1/(1+EXP(-(Predictive_Model!$B$5+((B4563-Predictive_Model!$B$20)/Predictive_Model!$C$20)*Predictive_Model!$D$20+((E4563-Predictive_Model!$B$21)/Predictive_Model!$C$21)*Predictive_Model!$D$21+((F4563-Predictive_Model!$B$22)/Predictive_Model!$C$22)*Predictive_Model!$D$22+((I4563-Predictive_Model!$B$23)/Predictive_Model!$C$23)*Predictive_Model!$D$23+((L4563-Predictive_Model!$B$24)/Predictive_Model!$C$24)*Predictive_Model!$D$24+((M4563-Predictive_Model!$B$25)/Predictive_Model!$C$25)*Predictive_Model!$D$25+IF(C4563="Male",Predictive_Model!$D$31,IF(C4563="Other",Predictive_Model!$D$32,0))+IF(D4563="Premium",Predictive_Model!$D$34,IF(D4563="Standard",Predictive_Model!$D$35,0))+IF(G4563="Asia",Predictive_Model!$D$37,IF(G4563="Europe",Predictive_Model!$D$38,IF(G4563="North America",Predictive_Model!$D$39,IF(G4563="Oceania",Predictive_Model!$D$40,IF(G4563="South America",Predictive_Model!$D$41,0)))))+IF(H4563="Laptop",Predictive_Model!$D$43,IF(H4563="Mobile",Predictive_Model!$D$44,IF(H4563="TV",Predictive_Model!$D$45,IF(H4563="Tablet",Predictive_Model!$D$46,0))))+IF(K4563="Crypto",Predictive_Model!$D$48,IF(K4563="Debit Card",Predictive_Model!$D$49,IF(K4563="Gift Card",Predictive_Model!$D$50,IF(K4563="PayPal",Predictive_Model!$D$51,0))))+IF(N4563="Comedy",Predictive_Model!$D$53,IF(N4563="Documentary",Predictive_Model!$D$54,IF(N4563="Drama",Predictive_Model!$D$55,IF(N4563="Horror",Predictive_Model!$D$56,IF(N4563="Romance",Predictive_Model!$D$57,IF(N4563="Sci-Fi",Predictive_Model!$D$58,0)))))))))</f>
        <v>0.8118570754086506</v>
      </c>
      <c r="V4563" s="3" t="str">
        <f t="shared" si="716"/>
        <v>Critical</v>
      </c>
      <c r="W4563" s="6">
        <f t="shared" si="717"/>
        <v>7.2985951079237692</v>
      </c>
      <c r="X4563" s="3" t="str">
        <f t="shared" si="718"/>
        <v>Priority 2</v>
      </c>
      <c r="Y4563" s="3" t="str">
        <f t="shared" si="719"/>
        <v>OK</v>
      </c>
    </row>
    <row r="4564" spans="1:25" x14ac:dyDescent="0.25">
      <c r="A4564" s="3" t="str">
        <f>Raw_Data!A4564</f>
        <v>22f87c88-86f3-412d-8fa6-2c15ed0b6573</v>
      </c>
      <c r="B4564" s="3">
        <f>Raw_Data!B4564</f>
        <v>29</v>
      </c>
      <c r="C4564" s="3" t="str">
        <f>Raw_Data!C4564</f>
        <v>Female</v>
      </c>
      <c r="D4564" s="3" t="str">
        <f>Raw_Data!D4564</f>
        <v>Basic</v>
      </c>
      <c r="E4564" s="3">
        <f>Raw_Data!E4564</f>
        <v>4.84</v>
      </c>
      <c r="F4564" s="3">
        <f>Raw_Data!F4564</f>
        <v>49</v>
      </c>
      <c r="G4564" s="3" t="str">
        <f>Raw_Data!G4564</f>
        <v>North America</v>
      </c>
      <c r="H4564" s="3" t="str">
        <f>Raw_Data!H4564</f>
        <v>Desktop</v>
      </c>
      <c r="I4564" s="3">
        <f>Raw_Data!I4564</f>
        <v>8.99</v>
      </c>
      <c r="J4564" s="3">
        <f>Raw_Data!J4564</f>
        <v>1</v>
      </c>
      <c r="K4564" s="3" t="str">
        <f>Raw_Data!K4564</f>
        <v>Crypto</v>
      </c>
      <c r="L4564" s="3">
        <f>Raw_Data!L4564</f>
        <v>3</v>
      </c>
      <c r="M4564" s="3">
        <f>Raw_Data!M4564</f>
        <v>0.1</v>
      </c>
      <c r="N4564" s="3" t="str">
        <f>Raw_Data!N4564</f>
        <v>Romance</v>
      </c>
      <c r="O4564" s="3" t="str">
        <f t="shared" si="710"/>
        <v>25-34</v>
      </c>
      <c r="P4564" s="3" t="str">
        <f t="shared" si="711"/>
        <v>&lt;10h</v>
      </c>
      <c r="Q4564" s="3" t="str">
        <f t="shared" si="712"/>
        <v>46-60d</v>
      </c>
      <c r="R4564" s="3" t="str">
        <f t="shared" si="713"/>
        <v>Low</v>
      </c>
      <c r="S4564" s="3" t="str">
        <f t="shared" si="714"/>
        <v>Low</v>
      </c>
      <c r="T4564" s="3" t="str">
        <f t="shared" si="715"/>
        <v>Churned</v>
      </c>
      <c r="U4564" s="4">
        <f>1/(1+EXP(-(Predictive_Model!$B$5+((B4564-Predictive_Model!$B$20)/Predictive_Model!$C$20)*Predictive_Model!$D$20+((E4564-Predictive_Model!$B$21)/Predictive_Model!$C$21)*Predictive_Model!$D$21+((F4564-Predictive_Model!$B$22)/Predictive_Model!$C$22)*Predictive_Model!$D$22+((I4564-Predictive_Model!$B$23)/Predictive_Model!$C$23)*Predictive_Model!$D$23+((L4564-Predictive_Model!$B$24)/Predictive_Model!$C$24)*Predictive_Model!$D$24+((M4564-Predictive_Model!$B$25)/Predictive_Model!$C$25)*Predictive_Model!$D$25+IF(C4564="Male",Predictive_Model!$D$31,IF(C4564="Other",Predictive_Model!$D$32,0))+IF(D4564="Premium",Predictive_Model!$D$34,IF(D4564="Standard",Predictive_Model!$D$35,0))+IF(G4564="Asia",Predictive_Model!$D$37,IF(G4564="Europe",Predictive_Model!$D$38,IF(G4564="North America",Predictive_Model!$D$39,IF(G4564="Oceania",Predictive_Model!$D$40,IF(G4564="South America",Predictive_Model!$D$41,0)))))+IF(H4564="Laptop",Predictive_Model!$D$43,IF(H4564="Mobile",Predictive_Model!$D$44,IF(H4564="TV",Predictive_Model!$D$45,IF(H4564="Tablet",Predictive_Model!$D$46,0))))+IF(K4564="Crypto",Predictive_Model!$D$48,IF(K4564="Debit Card",Predictive_Model!$D$49,IF(K4564="Gift Card",Predictive_Model!$D$50,IF(K4564="PayPal",Predictive_Model!$D$51,0))))+IF(N4564="Comedy",Predictive_Model!$D$53,IF(N4564="Documentary",Predictive_Model!$D$54,IF(N4564="Drama",Predictive_Model!$D$55,IF(N4564="Horror",Predictive_Model!$D$56,IF(N4564="Romance",Predictive_Model!$D$57,IF(N4564="Sci-Fi",Predictive_Model!$D$58,0)))))))))</f>
        <v>0.99965901061829576</v>
      </c>
      <c r="V4564" s="3" t="str">
        <f t="shared" si="716"/>
        <v>Critical</v>
      </c>
      <c r="W4564" s="6">
        <f t="shared" si="717"/>
        <v>8.99</v>
      </c>
      <c r="X4564" s="3" t="str">
        <f t="shared" si="718"/>
        <v>Priority 2</v>
      </c>
      <c r="Y4564" s="3" t="str">
        <f t="shared" si="719"/>
        <v>OK</v>
      </c>
    </row>
    <row r="4565" spans="1:25" x14ac:dyDescent="0.25">
      <c r="A4565" s="3" t="str">
        <f>Raw_Data!A4565</f>
        <v>1a57587b-d48d-45d1-8315-92cac73d6e3d</v>
      </c>
      <c r="B4565" s="3">
        <f>Raw_Data!B4565</f>
        <v>53</v>
      </c>
      <c r="C4565" s="3" t="str">
        <f>Raw_Data!C4565</f>
        <v>Female</v>
      </c>
      <c r="D4565" s="3" t="str">
        <f>Raw_Data!D4565</f>
        <v>Premium</v>
      </c>
      <c r="E4565" s="3">
        <f>Raw_Data!E4565</f>
        <v>19.37</v>
      </c>
      <c r="F4565" s="3">
        <f>Raw_Data!F4565</f>
        <v>40</v>
      </c>
      <c r="G4565" s="3" t="str">
        <f>Raw_Data!G4565</f>
        <v>Europe</v>
      </c>
      <c r="H4565" s="3" t="str">
        <f>Raw_Data!H4565</f>
        <v>Tablet</v>
      </c>
      <c r="I4565" s="3">
        <f>Raw_Data!I4565</f>
        <v>17.989999999999998</v>
      </c>
      <c r="J4565" s="3">
        <f>Raw_Data!J4565</f>
        <v>1</v>
      </c>
      <c r="K4565" s="3" t="str">
        <f>Raw_Data!K4565</f>
        <v>Crypto</v>
      </c>
      <c r="L4565" s="3">
        <f>Raw_Data!L4565</f>
        <v>4</v>
      </c>
      <c r="M4565" s="3">
        <f>Raw_Data!M4565</f>
        <v>0.47</v>
      </c>
      <c r="N4565" s="3" t="str">
        <f>Raw_Data!N4565</f>
        <v>Sci-Fi</v>
      </c>
      <c r="O4565" s="3" t="str">
        <f t="shared" si="710"/>
        <v>45-54</v>
      </c>
      <c r="P4565" s="3" t="str">
        <f t="shared" si="711"/>
        <v>10-24h</v>
      </c>
      <c r="Q4565" s="3" t="str">
        <f t="shared" si="712"/>
        <v>22-45d</v>
      </c>
      <c r="R4565" s="3" t="str">
        <f t="shared" si="713"/>
        <v>Medium</v>
      </c>
      <c r="S4565" s="3" t="str">
        <f t="shared" si="714"/>
        <v>High</v>
      </c>
      <c r="T4565" s="3" t="str">
        <f t="shared" si="715"/>
        <v>Churned</v>
      </c>
      <c r="U4565" s="4">
        <f>1/(1+EXP(-(Predictive_Model!$B$5+((B4565-Predictive_Model!$B$20)/Predictive_Model!$C$20)*Predictive_Model!$D$20+((E4565-Predictive_Model!$B$21)/Predictive_Model!$C$21)*Predictive_Model!$D$21+((F4565-Predictive_Model!$B$22)/Predictive_Model!$C$22)*Predictive_Model!$D$22+((I4565-Predictive_Model!$B$23)/Predictive_Model!$C$23)*Predictive_Model!$D$23+((L4565-Predictive_Model!$B$24)/Predictive_Model!$C$24)*Predictive_Model!$D$24+((M4565-Predictive_Model!$B$25)/Predictive_Model!$C$25)*Predictive_Model!$D$25+IF(C4565="Male",Predictive_Model!$D$31,IF(C4565="Other",Predictive_Model!$D$32,0))+IF(D4565="Premium",Predictive_Model!$D$34,IF(D4565="Standard",Predictive_Model!$D$35,0))+IF(G4565="Asia",Predictive_Model!$D$37,IF(G4565="Europe",Predictive_Model!$D$38,IF(G4565="North America",Predictive_Model!$D$39,IF(G4565="Oceania",Predictive_Model!$D$40,IF(G4565="South America",Predictive_Model!$D$41,0)))))+IF(H4565="Laptop",Predictive_Model!$D$43,IF(H4565="Mobile",Predictive_Model!$D$44,IF(H4565="TV",Predictive_Model!$D$45,IF(H4565="Tablet",Predictive_Model!$D$46,0))))+IF(K4565="Crypto",Predictive_Model!$D$48,IF(K4565="Debit Card",Predictive_Model!$D$49,IF(K4565="Gift Card",Predictive_Model!$D$50,IF(K4565="PayPal",Predictive_Model!$D$51,0))))+IF(N4565="Comedy",Predictive_Model!$D$53,IF(N4565="Documentary",Predictive_Model!$D$54,IF(N4565="Drama",Predictive_Model!$D$55,IF(N4565="Horror",Predictive_Model!$D$56,IF(N4565="Romance",Predictive_Model!$D$57,IF(N4565="Sci-Fi",Predictive_Model!$D$58,0)))))))))</f>
        <v>0.31458307138181713</v>
      </c>
      <c r="V4565" s="3" t="str">
        <f t="shared" si="716"/>
        <v>Medium</v>
      </c>
      <c r="W4565" s="6">
        <f t="shared" si="717"/>
        <v>17.989999999999998</v>
      </c>
      <c r="X4565" s="3" t="str">
        <f t="shared" si="718"/>
        <v>Monitor</v>
      </c>
      <c r="Y4565" s="3" t="str">
        <f t="shared" si="719"/>
        <v>OK</v>
      </c>
    </row>
    <row r="4566" spans="1:25" x14ac:dyDescent="0.25">
      <c r="A4566" s="3" t="str">
        <f>Raw_Data!A4566</f>
        <v>3abb8f5e-2c86-47ae-a744-e20a7cf52642</v>
      </c>
      <c r="B4566" s="3">
        <f>Raw_Data!B4566</f>
        <v>67</v>
      </c>
      <c r="C4566" s="3" t="str">
        <f>Raw_Data!C4566</f>
        <v>Male</v>
      </c>
      <c r="D4566" s="3" t="str">
        <f>Raw_Data!D4566</f>
        <v>Standard</v>
      </c>
      <c r="E4566" s="3">
        <f>Raw_Data!E4566</f>
        <v>23.1</v>
      </c>
      <c r="F4566" s="3">
        <f>Raw_Data!F4566</f>
        <v>59</v>
      </c>
      <c r="G4566" s="3" t="str">
        <f>Raw_Data!G4566</f>
        <v>Africa</v>
      </c>
      <c r="H4566" s="3" t="str">
        <f>Raw_Data!H4566</f>
        <v>Mobile</v>
      </c>
      <c r="I4566" s="3">
        <f>Raw_Data!I4566</f>
        <v>13.99</v>
      </c>
      <c r="J4566" s="3">
        <f>Raw_Data!J4566</f>
        <v>0</v>
      </c>
      <c r="K4566" s="3" t="str">
        <f>Raw_Data!K4566</f>
        <v>Credit Card</v>
      </c>
      <c r="L4566" s="3">
        <f>Raw_Data!L4566</f>
        <v>3</v>
      </c>
      <c r="M4566" s="3">
        <f>Raw_Data!M4566</f>
        <v>0.39</v>
      </c>
      <c r="N4566" s="3" t="str">
        <f>Raw_Data!N4566</f>
        <v>Sci-Fi</v>
      </c>
      <c r="O4566" s="3" t="str">
        <f t="shared" si="710"/>
        <v>55-70</v>
      </c>
      <c r="P4566" s="3" t="str">
        <f t="shared" si="711"/>
        <v>10-24h</v>
      </c>
      <c r="Q4566" s="3" t="str">
        <f t="shared" si="712"/>
        <v>46-60d</v>
      </c>
      <c r="R4566" s="3" t="str">
        <f t="shared" si="713"/>
        <v>Medium</v>
      </c>
      <c r="S4566" s="3" t="str">
        <f t="shared" si="714"/>
        <v>Mid</v>
      </c>
      <c r="T4566" s="3" t="str">
        <f t="shared" si="715"/>
        <v>Active</v>
      </c>
      <c r="U4566" s="4">
        <f>1/(1+EXP(-(Predictive_Model!$B$5+((B4566-Predictive_Model!$B$20)/Predictive_Model!$C$20)*Predictive_Model!$D$20+((E4566-Predictive_Model!$B$21)/Predictive_Model!$C$21)*Predictive_Model!$D$21+((F4566-Predictive_Model!$B$22)/Predictive_Model!$C$22)*Predictive_Model!$D$22+((I4566-Predictive_Model!$B$23)/Predictive_Model!$C$23)*Predictive_Model!$D$23+((L4566-Predictive_Model!$B$24)/Predictive_Model!$C$24)*Predictive_Model!$D$24+((M4566-Predictive_Model!$B$25)/Predictive_Model!$C$25)*Predictive_Model!$D$25+IF(C4566="Male",Predictive_Model!$D$31,IF(C4566="Other",Predictive_Model!$D$32,0))+IF(D4566="Premium",Predictive_Model!$D$34,IF(D4566="Standard",Predictive_Model!$D$35,0))+IF(G4566="Asia",Predictive_Model!$D$37,IF(G4566="Europe",Predictive_Model!$D$38,IF(G4566="North America",Predictive_Model!$D$39,IF(G4566="Oceania",Predictive_Model!$D$40,IF(G4566="South America",Predictive_Model!$D$41,0)))))+IF(H4566="Laptop",Predictive_Model!$D$43,IF(H4566="Mobile",Predictive_Model!$D$44,IF(H4566="TV",Predictive_Model!$D$45,IF(H4566="Tablet",Predictive_Model!$D$46,0))))+IF(K4566="Crypto",Predictive_Model!$D$48,IF(K4566="Debit Card",Predictive_Model!$D$49,IF(K4566="Gift Card",Predictive_Model!$D$50,IF(K4566="PayPal",Predictive_Model!$D$51,0))))+IF(N4566="Comedy",Predictive_Model!$D$53,IF(N4566="Documentary",Predictive_Model!$D$54,IF(N4566="Drama",Predictive_Model!$D$55,IF(N4566="Horror",Predictive_Model!$D$56,IF(N4566="Romance",Predictive_Model!$D$57,IF(N4566="Sci-Fi",Predictive_Model!$D$58,0)))))))))</f>
        <v>0.96524395512816064</v>
      </c>
      <c r="V4566" s="3" t="str">
        <f t="shared" si="716"/>
        <v>Critical</v>
      </c>
      <c r="W4566" s="6">
        <f t="shared" si="717"/>
        <v>13.503762932242967</v>
      </c>
      <c r="X4566" s="3" t="str">
        <f t="shared" si="718"/>
        <v>Priority 2</v>
      </c>
      <c r="Y4566" s="3" t="str">
        <f t="shared" si="719"/>
        <v>OK</v>
      </c>
    </row>
    <row r="4567" spans="1:25" x14ac:dyDescent="0.25">
      <c r="A4567" s="3" t="str">
        <f>Raw_Data!A4567</f>
        <v>16bda772-63ea-4e5c-965d-daca311c6a7c</v>
      </c>
      <c r="B4567" s="3">
        <f>Raw_Data!B4567</f>
        <v>30</v>
      </c>
      <c r="C4567" s="3" t="str">
        <f>Raw_Data!C4567</f>
        <v>Male</v>
      </c>
      <c r="D4567" s="3" t="str">
        <f>Raw_Data!D4567</f>
        <v>Standard</v>
      </c>
      <c r="E4567" s="3">
        <f>Raw_Data!E4567</f>
        <v>4.99</v>
      </c>
      <c r="F4567" s="3">
        <f>Raw_Data!F4567</f>
        <v>17</v>
      </c>
      <c r="G4567" s="3" t="str">
        <f>Raw_Data!G4567</f>
        <v>Asia</v>
      </c>
      <c r="H4567" s="3" t="str">
        <f>Raw_Data!H4567</f>
        <v>Tablet</v>
      </c>
      <c r="I4567" s="3">
        <f>Raw_Data!I4567</f>
        <v>13.99</v>
      </c>
      <c r="J4567" s="3">
        <f>Raw_Data!J4567</f>
        <v>0</v>
      </c>
      <c r="K4567" s="3" t="str">
        <f>Raw_Data!K4567</f>
        <v>PayPal</v>
      </c>
      <c r="L4567" s="3">
        <f>Raw_Data!L4567</f>
        <v>5</v>
      </c>
      <c r="M4567" s="3">
        <f>Raw_Data!M4567</f>
        <v>0.28000000000000003</v>
      </c>
      <c r="N4567" s="3" t="str">
        <f>Raw_Data!N4567</f>
        <v>Action</v>
      </c>
      <c r="O4567" s="3" t="str">
        <f t="shared" si="710"/>
        <v>25-34</v>
      </c>
      <c r="P4567" s="3" t="str">
        <f t="shared" si="711"/>
        <v>&lt;10h</v>
      </c>
      <c r="Q4567" s="3" t="str">
        <f t="shared" si="712"/>
        <v>8-21d</v>
      </c>
      <c r="R4567" s="3" t="str">
        <f t="shared" si="713"/>
        <v>Medium</v>
      </c>
      <c r="S4567" s="3" t="str">
        <f t="shared" si="714"/>
        <v>Mid</v>
      </c>
      <c r="T4567" s="3" t="str">
        <f t="shared" si="715"/>
        <v>Active</v>
      </c>
      <c r="U4567" s="4">
        <f>1/(1+EXP(-(Predictive_Model!$B$5+((B4567-Predictive_Model!$B$20)/Predictive_Model!$C$20)*Predictive_Model!$D$20+((E4567-Predictive_Model!$B$21)/Predictive_Model!$C$21)*Predictive_Model!$D$21+((F4567-Predictive_Model!$B$22)/Predictive_Model!$C$22)*Predictive_Model!$D$22+((I4567-Predictive_Model!$B$23)/Predictive_Model!$C$23)*Predictive_Model!$D$23+((L4567-Predictive_Model!$B$24)/Predictive_Model!$C$24)*Predictive_Model!$D$24+((M4567-Predictive_Model!$B$25)/Predictive_Model!$C$25)*Predictive_Model!$D$25+IF(C4567="Male",Predictive_Model!$D$31,IF(C4567="Other",Predictive_Model!$D$32,0))+IF(D4567="Premium",Predictive_Model!$D$34,IF(D4567="Standard",Predictive_Model!$D$35,0))+IF(G4567="Asia",Predictive_Model!$D$37,IF(G4567="Europe",Predictive_Model!$D$38,IF(G4567="North America",Predictive_Model!$D$39,IF(G4567="Oceania",Predictive_Model!$D$40,IF(G4567="South America",Predictive_Model!$D$41,0)))))+IF(H4567="Laptop",Predictive_Model!$D$43,IF(H4567="Mobile",Predictive_Model!$D$44,IF(H4567="TV",Predictive_Model!$D$45,IF(H4567="Tablet",Predictive_Model!$D$46,0))))+IF(K4567="Crypto",Predictive_Model!$D$48,IF(K4567="Debit Card",Predictive_Model!$D$49,IF(K4567="Gift Card",Predictive_Model!$D$50,IF(K4567="PayPal",Predictive_Model!$D$51,0))))+IF(N4567="Comedy",Predictive_Model!$D$53,IF(N4567="Documentary",Predictive_Model!$D$54,IF(N4567="Drama",Predictive_Model!$D$55,IF(N4567="Horror",Predictive_Model!$D$56,IF(N4567="Romance",Predictive_Model!$D$57,IF(N4567="Sci-Fi",Predictive_Model!$D$58,0)))))))))</f>
        <v>0.84100504884520744</v>
      </c>
      <c r="V4567" s="3" t="str">
        <f t="shared" si="716"/>
        <v>Critical</v>
      </c>
      <c r="W4567" s="6">
        <f t="shared" si="717"/>
        <v>11.765660633344453</v>
      </c>
      <c r="X4567" s="3" t="str">
        <f t="shared" si="718"/>
        <v>Priority 2</v>
      </c>
      <c r="Y4567" s="3" t="str">
        <f t="shared" si="719"/>
        <v>OK</v>
      </c>
    </row>
    <row r="4568" spans="1:25" x14ac:dyDescent="0.25">
      <c r="A4568" s="3" t="str">
        <f>Raw_Data!A4568</f>
        <v>98642ab8-58f0-4356-912e-7b4425666afe</v>
      </c>
      <c r="B4568" s="3">
        <f>Raw_Data!B4568</f>
        <v>37</v>
      </c>
      <c r="C4568" s="3" t="str">
        <f>Raw_Data!C4568</f>
        <v>Female</v>
      </c>
      <c r="D4568" s="3" t="str">
        <f>Raw_Data!D4568</f>
        <v>Basic</v>
      </c>
      <c r="E4568" s="3">
        <f>Raw_Data!E4568</f>
        <v>28.01</v>
      </c>
      <c r="F4568" s="3">
        <f>Raw_Data!F4568</f>
        <v>35</v>
      </c>
      <c r="G4568" s="3" t="str">
        <f>Raw_Data!G4568</f>
        <v>Europe</v>
      </c>
      <c r="H4568" s="3" t="str">
        <f>Raw_Data!H4568</f>
        <v>Desktop</v>
      </c>
      <c r="I4568" s="3">
        <f>Raw_Data!I4568</f>
        <v>8.99</v>
      </c>
      <c r="J4568" s="3">
        <f>Raw_Data!J4568</f>
        <v>0</v>
      </c>
      <c r="K4568" s="3" t="str">
        <f>Raw_Data!K4568</f>
        <v>PayPal</v>
      </c>
      <c r="L4568" s="3">
        <f>Raw_Data!L4568</f>
        <v>1</v>
      </c>
      <c r="M4568" s="3">
        <f>Raw_Data!M4568</f>
        <v>0.78</v>
      </c>
      <c r="N4568" s="3" t="str">
        <f>Raw_Data!N4568</f>
        <v>Sci-Fi</v>
      </c>
      <c r="O4568" s="3" t="str">
        <f t="shared" si="710"/>
        <v>35-44</v>
      </c>
      <c r="P4568" s="3" t="str">
        <f t="shared" si="711"/>
        <v>25-49h</v>
      </c>
      <c r="Q4568" s="3" t="str">
        <f t="shared" si="712"/>
        <v>22-45d</v>
      </c>
      <c r="R4568" s="3" t="str">
        <f t="shared" si="713"/>
        <v>Medium</v>
      </c>
      <c r="S4568" s="3" t="str">
        <f t="shared" si="714"/>
        <v>Low</v>
      </c>
      <c r="T4568" s="3" t="str">
        <f t="shared" si="715"/>
        <v>Active</v>
      </c>
      <c r="U4568" s="4">
        <f>1/(1+EXP(-(Predictive_Model!$B$5+((B4568-Predictive_Model!$B$20)/Predictive_Model!$C$20)*Predictive_Model!$D$20+((E4568-Predictive_Model!$B$21)/Predictive_Model!$C$21)*Predictive_Model!$D$21+((F4568-Predictive_Model!$B$22)/Predictive_Model!$C$22)*Predictive_Model!$D$22+((I4568-Predictive_Model!$B$23)/Predictive_Model!$C$23)*Predictive_Model!$D$23+((L4568-Predictive_Model!$B$24)/Predictive_Model!$C$24)*Predictive_Model!$D$24+((M4568-Predictive_Model!$B$25)/Predictive_Model!$C$25)*Predictive_Model!$D$25+IF(C4568="Male",Predictive_Model!$D$31,IF(C4568="Other",Predictive_Model!$D$32,0))+IF(D4568="Premium",Predictive_Model!$D$34,IF(D4568="Standard",Predictive_Model!$D$35,0))+IF(G4568="Asia",Predictive_Model!$D$37,IF(G4568="Europe",Predictive_Model!$D$38,IF(G4568="North America",Predictive_Model!$D$39,IF(G4568="Oceania",Predictive_Model!$D$40,IF(G4568="South America",Predictive_Model!$D$41,0)))))+IF(H4568="Laptop",Predictive_Model!$D$43,IF(H4568="Mobile",Predictive_Model!$D$44,IF(H4568="TV",Predictive_Model!$D$45,IF(H4568="Tablet",Predictive_Model!$D$46,0))))+IF(K4568="Crypto",Predictive_Model!$D$48,IF(K4568="Debit Card",Predictive_Model!$D$49,IF(K4568="Gift Card",Predictive_Model!$D$50,IF(K4568="PayPal",Predictive_Model!$D$51,0))))+IF(N4568="Comedy",Predictive_Model!$D$53,IF(N4568="Documentary",Predictive_Model!$D$54,IF(N4568="Drama",Predictive_Model!$D$55,IF(N4568="Horror",Predictive_Model!$D$56,IF(N4568="Romance",Predictive_Model!$D$57,IF(N4568="Sci-Fi",Predictive_Model!$D$58,0)))))))))</f>
        <v>0.27469922670423014</v>
      </c>
      <c r="V4568" s="3" t="str">
        <f t="shared" si="716"/>
        <v>Medium</v>
      </c>
      <c r="W4568" s="6">
        <f t="shared" si="717"/>
        <v>2.4695460480710292</v>
      </c>
      <c r="X4568" s="3" t="str">
        <f t="shared" si="718"/>
        <v>Monitor</v>
      </c>
      <c r="Y4568" s="3" t="str">
        <f t="shared" si="719"/>
        <v>OK</v>
      </c>
    </row>
    <row r="4569" spans="1:25" x14ac:dyDescent="0.25">
      <c r="A4569" s="3" t="str">
        <f>Raw_Data!A4569</f>
        <v>94224e57-69e7-4350-99bb-9740aa185bbd</v>
      </c>
      <c r="B4569" s="3">
        <f>Raw_Data!B4569</f>
        <v>25</v>
      </c>
      <c r="C4569" s="3" t="str">
        <f>Raw_Data!C4569</f>
        <v>Male</v>
      </c>
      <c r="D4569" s="3" t="str">
        <f>Raw_Data!D4569</f>
        <v>Standard</v>
      </c>
      <c r="E4569" s="3">
        <f>Raw_Data!E4569</f>
        <v>12.66</v>
      </c>
      <c r="F4569" s="3">
        <f>Raw_Data!F4569</f>
        <v>25</v>
      </c>
      <c r="G4569" s="3" t="str">
        <f>Raw_Data!G4569</f>
        <v>South America</v>
      </c>
      <c r="H4569" s="3" t="str">
        <f>Raw_Data!H4569</f>
        <v>Desktop</v>
      </c>
      <c r="I4569" s="3">
        <f>Raw_Data!I4569</f>
        <v>13.99</v>
      </c>
      <c r="J4569" s="3">
        <f>Raw_Data!J4569</f>
        <v>0</v>
      </c>
      <c r="K4569" s="3" t="str">
        <f>Raw_Data!K4569</f>
        <v>PayPal</v>
      </c>
      <c r="L4569" s="3">
        <f>Raw_Data!L4569</f>
        <v>5</v>
      </c>
      <c r="M4569" s="3">
        <f>Raw_Data!M4569</f>
        <v>0.49</v>
      </c>
      <c r="N4569" s="3" t="str">
        <f>Raw_Data!N4569</f>
        <v>Documentary</v>
      </c>
      <c r="O4569" s="3" t="str">
        <f t="shared" si="710"/>
        <v>25-34</v>
      </c>
      <c r="P4569" s="3" t="str">
        <f t="shared" si="711"/>
        <v>10-24h</v>
      </c>
      <c r="Q4569" s="3" t="str">
        <f t="shared" si="712"/>
        <v>22-45d</v>
      </c>
      <c r="R4569" s="3" t="str">
        <f t="shared" si="713"/>
        <v>Medium</v>
      </c>
      <c r="S4569" s="3" t="str">
        <f t="shared" si="714"/>
        <v>Mid</v>
      </c>
      <c r="T4569" s="3" t="str">
        <f t="shared" si="715"/>
        <v>Active</v>
      </c>
      <c r="U4569" s="4">
        <f>1/(1+EXP(-(Predictive_Model!$B$5+((B4569-Predictive_Model!$B$20)/Predictive_Model!$C$20)*Predictive_Model!$D$20+((E4569-Predictive_Model!$B$21)/Predictive_Model!$C$21)*Predictive_Model!$D$21+((F4569-Predictive_Model!$B$22)/Predictive_Model!$C$22)*Predictive_Model!$D$22+((I4569-Predictive_Model!$B$23)/Predictive_Model!$C$23)*Predictive_Model!$D$23+((L4569-Predictive_Model!$B$24)/Predictive_Model!$C$24)*Predictive_Model!$D$24+((M4569-Predictive_Model!$B$25)/Predictive_Model!$C$25)*Predictive_Model!$D$25+IF(C4569="Male",Predictive_Model!$D$31,IF(C4569="Other",Predictive_Model!$D$32,0))+IF(D4569="Premium",Predictive_Model!$D$34,IF(D4569="Standard",Predictive_Model!$D$35,0))+IF(G4569="Asia",Predictive_Model!$D$37,IF(G4569="Europe",Predictive_Model!$D$38,IF(G4569="North America",Predictive_Model!$D$39,IF(G4569="Oceania",Predictive_Model!$D$40,IF(G4569="South America",Predictive_Model!$D$41,0)))))+IF(H4569="Laptop",Predictive_Model!$D$43,IF(H4569="Mobile",Predictive_Model!$D$44,IF(H4569="TV",Predictive_Model!$D$45,IF(H4569="Tablet",Predictive_Model!$D$46,0))))+IF(K4569="Crypto",Predictive_Model!$D$48,IF(K4569="Debit Card",Predictive_Model!$D$49,IF(K4569="Gift Card",Predictive_Model!$D$50,IF(K4569="PayPal",Predictive_Model!$D$51,0))))+IF(N4569="Comedy",Predictive_Model!$D$53,IF(N4569="Documentary",Predictive_Model!$D$54,IF(N4569="Drama",Predictive_Model!$D$55,IF(N4569="Horror",Predictive_Model!$D$56,IF(N4569="Romance",Predictive_Model!$D$57,IF(N4569="Sci-Fi",Predictive_Model!$D$58,0)))))))))</f>
        <v>0.21094049084844271</v>
      </c>
      <c r="V4569" s="3" t="str">
        <f t="shared" si="716"/>
        <v>Low</v>
      </c>
      <c r="W4569" s="6">
        <f t="shared" si="717"/>
        <v>2.9510574669697136</v>
      </c>
      <c r="X4569" s="3" t="str">
        <f t="shared" si="718"/>
        <v>Monitor</v>
      </c>
      <c r="Y4569" s="3" t="str">
        <f t="shared" si="719"/>
        <v>OK</v>
      </c>
    </row>
    <row r="4570" spans="1:25" x14ac:dyDescent="0.25">
      <c r="A4570" s="3" t="str">
        <f>Raw_Data!A4570</f>
        <v>d949fbce-cb2f-4e7d-90ba-6cfac9f1186f</v>
      </c>
      <c r="B4570" s="3">
        <f>Raw_Data!B4570</f>
        <v>19</v>
      </c>
      <c r="C4570" s="3" t="str">
        <f>Raw_Data!C4570</f>
        <v>Male</v>
      </c>
      <c r="D4570" s="3" t="str">
        <f>Raw_Data!D4570</f>
        <v>Standard</v>
      </c>
      <c r="E4570" s="3">
        <f>Raw_Data!E4570</f>
        <v>43.11</v>
      </c>
      <c r="F4570" s="3">
        <f>Raw_Data!F4570</f>
        <v>9</v>
      </c>
      <c r="G4570" s="3" t="str">
        <f>Raw_Data!G4570</f>
        <v>Europe</v>
      </c>
      <c r="H4570" s="3" t="str">
        <f>Raw_Data!H4570</f>
        <v>Desktop</v>
      </c>
      <c r="I4570" s="3">
        <f>Raw_Data!I4570</f>
        <v>13.99</v>
      </c>
      <c r="J4570" s="3">
        <f>Raw_Data!J4570</f>
        <v>0</v>
      </c>
      <c r="K4570" s="3" t="str">
        <f>Raw_Data!K4570</f>
        <v>Debit Card</v>
      </c>
      <c r="L4570" s="3">
        <f>Raw_Data!L4570</f>
        <v>1</v>
      </c>
      <c r="M4570" s="3">
        <f>Raw_Data!M4570</f>
        <v>4.3099999999999996</v>
      </c>
      <c r="N4570" s="3" t="str">
        <f>Raw_Data!N4570</f>
        <v>Comedy</v>
      </c>
      <c r="O4570" s="3" t="str">
        <f t="shared" si="710"/>
        <v>18-24</v>
      </c>
      <c r="P4570" s="3" t="str">
        <f t="shared" si="711"/>
        <v>25-49h</v>
      </c>
      <c r="Q4570" s="3" t="str">
        <f t="shared" si="712"/>
        <v>8-21d</v>
      </c>
      <c r="R4570" s="3" t="str">
        <f t="shared" si="713"/>
        <v>High</v>
      </c>
      <c r="S4570" s="3" t="str">
        <f t="shared" si="714"/>
        <v>Mid</v>
      </c>
      <c r="T4570" s="3" t="str">
        <f t="shared" si="715"/>
        <v>Active</v>
      </c>
      <c r="U4570" s="4">
        <f>1/(1+EXP(-(Predictive_Model!$B$5+((B4570-Predictive_Model!$B$20)/Predictive_Model!$C$20)*Predictive_Model!$D$20+((E4570-Predictive_Model!$B$21)/Predictive_Model!$C$21)*Predictive_Model!$D$21+((F4570-Predictive_Model!$B$22)/Predictive_Model!$C$22)*Predictive_Model!$D$22+((I4570-Predictive_Model!$B$23)/Predictive_Model!$C$23)*Predictive_Model!$D$23+((L4570-Predictive_Model!$B$24)/Predictive_Model!$C$24)*Predictive_Model!$D$24+((M4570-Predictive_Model!$B$25)/Predictive_Model!$C$25)*Predictive_Model!$D$25+IF(C4570="Male",Predictive_Model!$D$31,IF(C4570="Other",Predictive_Model!$D$32,0))+IF(D4570="Premium",Predictive_Model!$D$34,IF(D4570="Standard",Predictive_Model!$D$35,0))+IF(G4570="Asia",Predictive_Model!$D$37,IF(G4570="Europe",Predictive_Model!$D$38,IF(G4570="North America",Predictive_Model!$D$39,IF(G4570="Oceania",Predictive_Model!$D$40,IF(G4570="South America",Predictive_Model!$D$41,0)))))+IF(H4570="Laptop",Predictive_Model!$D$43,IF(H4570="Mobile",Predictive_Model!$D$44,IF(H4570="TV",Predictive_Model!$D$45,IF(H4570="Tablet",Predictive_Model!$D$46,0))))+IF(K4570="Crypto",Predictive_Model!$D$48,IF(K4570="Debit Card",Predictive_Model!$D$49,IF(K4570="Gift Card",Predictive_Model!$D$50,IF(K4570="PayPal",Predictive_Model!$D$51,0))))+IF(N4570="Comedy",Predictive_Model!$D$53,IF(N4570="Documentary",Predictive_Model!$D$54,IF(N4570="Drama",Predictive_Model!$D$55,IF(N4570="Horror",Predictive_Model!$D$56,IF(N4570="Romance",Predictive_Model!$D$57,IF(N4570="Sci-Fi",Predictive_Model!$D$58,0)))))))))</f>
        <v>5.8327637490678528E-8</v>
      </c>
      <c r="V4570" s="3" t="str">
        <f t="shared" si="716"/>
        <v>Low</v>
      </c>
      <c r="W4570" s="6">
        <f t="shared" si="717"/>
        <v>8.160036484945926E-7</v>
      </c>
      <c r="X4570" s="3" t="str">
        <f t="shared" si="718"/>
        <v>Monitor</v>
      </c>
      <c r="Y4570" s="3" t="str">
        <f t="shared" si="719"/>
        <v>OK</v>
      </c>
    </row>
    <row r="4571" spans="1:25" x14ac:dyDescent="0.25">
      <c r="A4571" s="3" t="str">
        <f>Raw_Data!A4571</f>
        <v>9c0261eb-7cd4-47c0-8548-369d8838d46f</v>
      </c>
      <c r="B4571" s="3">
        <f>Raw_Data!B4571</f>
        <v>23</v>
      </c>
      <c r="C4571" s="3" t="str">
        <f>Raw_Data!C4571</f>
        <v>Male</v>
      </c>
      <c r="D4571" s="3" t="str">
        <f>Raw_Data!D4571</f>
        <v>Premium</v>
      </c>
      <c r="E4571" s="3">
        <f>Raw_Data!E4571</f>
        <v>8.41</v>
      </c>
      <c r="F4571" s="3">
        <f>Raw_Data!F4571</f>
        <v>29</v>
      </c>
      <c r="G4571" s="3" t="str">
        <f>Raw_Data!G4571</f>
        <v>Asia</v>
      </c>
      <c r="H4571" s="3" t="str">
        <f>Raw_Data!H4571</f>
        <v>Tablet</v>
      </c>
      <c r="I4571" s="3">
        <f>Raw_Data!I4571</f>
        <v>17.989999999999998</v>
      </c>
      <c r="J4571" s="3">
        <f>Raw_Data!J4571</f>
        <v>0</v>
      </c>
      <c r="K4571" s="3" t="str">
        <f>Raw_Data!K4571</f>
        <v>Debit Card</v>
      </c>
      <c r="L4571" s="3">
        <f>Raw_Data!L4571</f>
        <v>4</v>
      </c>
      <c r="M4571" s="3">
        <f>Raw_Data!M4571</f>
        <v>0.28000000000000003</v>
      </c>
      <c r="N4571" s="3" t="str">
        <f>Raw_Data!N4571</f>
        <v>Comedy</v>
      </c>
      <c r="O4571" s="3" t="str">
        <f t="shared" si="710"/>
        <v>18-24</v>
      </c>
      <c r="P4571" s="3" t="str">
        <f t="shared" si="711"/>
        <v>&lt;10h</v>
      </c>
      <c r="Q4571" s="3" t="str">
        <f t="shared" si="712"/>
        <v>22-45d</v>
      </c>
      <c r="R4571" s="3" t="str">
        <f t="shared" si="713"/>
        <v>Medium</v>
      </c>
      <c r="S4571" s="3" t="str">
        <f t="shared" si="714"/>
        <v>High</v>
      </c>
      <c r="T4571" s="3" t="str">
        <f t="shared" si="715"/>
        <v>Active</v>
      </c>
      <c r="U4571" s="4">
        <f>1/(1+EXP(-(Predictive_Model!$B$5+((B4571-Predictive_Model!$B$20)/Predictive_Model!$C$20)*Predictive_Model!$D$20+((E4571-Predictive_Model!$B$21)/Predictive_Model!$C$21)*Predictive_Model!$D$21+((F4571-Predictive_Model!$B$22)/Predictive_Model!$C$22)*Predictive_Model!$D$22+((I4571-Predictive_Model!$B$23)/Predictive_Model!$C$23)*Predictive_Model!$D$23+((L4571-Predictive_Model!$B$24)/Predictive_Model!$C$24)*Predictive_Model!$D$24+((M4571-Predictive_Model!$B$25)/Predictive_Model!$C$25)*Predictive_Model!$D$25+IF(C4571="Male",Predictive_Model!$D$31,IF(C4571="Other",Predictive_Model!$D$32,0))+IF(D4571="Premium",Predictive_Model!$D$34,IF(D4571="Standard",Predictive_Model!$D$35,0))+IF(G4571="Asia",Predictive_Model!$D$37,IF(G4571="Europe",Predictive_Model!$D$38,IF(G4571="North America",Predictive_Model!$D$39,IF(G4571="Oceania",Predictive_Model!$D$40,IF(G4571="South America",Predictive_Model!$D$41,0)))))+IF(H4571="Laptop",Predictive_Model!$D$43,IF(H4571="Mobile",Predictive_Model!$D$44,IF(H4571="TV",Predictive_Model!$D$45,IF(H4571="Tablet",Predictive_Model!$D$46,0))))+IF(K4571="Crypto",Predictive_Model!$D$48,IF(K4571="Debit Card",Predictive_Model!$D$49,IF(K4571="Gift Card",Predictive_Model!$D$50,IF(K4571="PayPal",Predictive_Model!$D$51,0))))+IF(N4571="Comedy",Predictive_Model!$D$53,IF(N4571="Documentary",Predictive_Model!$D$54,IF(N4571="Drama",Predictive_Model!$D$55,IF(N4571="Horror",Predictive_Model!$D$56,IF(N4571="Romance",Predictive_Model!$D$57,IF(N4571="Sci-Fi",Predictive_Model!$D$58,0)))))))))</f>
        <v>0.729448920448725</v>
      </c>
      <c r="V4571" s="3" t="str">
        <f t="shared" si="716"/>
        <v>High</v>
      </c>
      <c r="W4571" s="6">
        <f t="shared" si="717"/>
        <v>13.122786078872561</v>
      </c>
      <c r="X4571" s="3" t="str">
        <f t="shared" si="718"/>
        <v>Priority 2</v>
      </c>
      <c r="Y4571" s="3" t="str">
        <f t="shared" si="719"/>
        <v>OK</v>
      </c>
    </row>
    <row r="4572" spans="1:25" x14ac:dyDescent="0.25">
      <c r="A4572" s="3" t="str">
        <f>Raw_Data!A4572</f>
        <v>137afd34-0646-4d13-ab57-0adf696ce9af</v>
      </c>
      <c r="B4572" s="3">
        <f>Raw_Data!B4572</f>
        <v>53</v>
      </c>
      <c r="C4572" s="3" t="str">
        <f>Raw_Data!C4572</f>
        <v>Male</v>
      </c>
      <c r="D4572" s="3" t="str">
        <f>Raw_Data!D4572</f>
        <v>Standard</v>
      </c>
      <c r="E4572" s="3">
        <f>Raw_Data!E4572</f>
        <v>28.91</v>
      </c>
      <c r="F4572" s="3">
        <f>Raw_Data!F4572</f>
        <v>27</v>
      </c>
      <c r="G4572" s="3" t="str">
        <f>Raw_Data!G4572</f>
        <v>Africa</v>
      </c>
      <c r="H4572" s="3" t="str">
        <f>Raw_Data!H4572</f>
        <v>Mobile</v>
      </c>
      <c r="I4572" s="3">
        <f>Raw_Data!I4572</f>
        <v>13.99</v>
      </c>
      <c r="J4572" s="3">
        <f>Raw_Data!J4572</f>
        <v>0</v>
      </c>
      <c r="K4572" s="3" t="str">
        <f>Raw_Data!K4572</f>
        <v>Debit Card</v>
      </c>
      <c r="L4572" s="3">
        <f>Raw_Data!L4572</f>
        <v>3</v>
      </c>
      <c r="M4572" s="3">
        <f>Raw_Data!M4572</f>
        <v>1.03</v>
      </c>
      <c r="N4572" s="3" t="str">
        <f>Raw_Data!N4572</f>
        <v>Romance</v>
      </c>
      <c r="O4572" s="3" t="str">
        <f t="shared" si="710"/>
        <v>45-54</v>
      </c>
      <c r="P4572" s="3" t="str">
        <f t="shared" si="711"/>
        <v>25-49h</v>
      </c>
      <c r="Q4572" s="3" t="str">
        <f t="shared" si="712"/>
        <v>22-45d</v>
      </c>
      <c r="R4572" s="3" t="str">
        <f t="shared" si="713"/>
        <v>Medium</v>
      </c>
      <c r="S4572" s="3" t="str">
        <f t="shared" si="714"/>
        <v>Mid</v>
      </c>
      <c r="T4572" s="3" t="str">
        <f t="shared" si="715"/>
        <v>Active</v>
      </c>
      <c r="U4572" s="4">
        <f>1/(1+EXP(-(Predictive_Model!$B$5+((B4572-Predictive_Model!$B$20)/Predictive_Model!$C$20)*Predictive_Model!$D$20+((E4572-Predictive_Model!$B$21)/Predictive_Model!$C$21)*Predictive_Model!$D$21+((F4572-Predictive_Model!$B$22)/Predictive_Model!$C$22)*Predictive_Model!$D$22+((I4572-Predictive_Model!$B$23)/Predictive_Model!$C$23)*Predictive_Model!$D$23+((L4572-Predictive_Model!$B$24)/Predictive_Model!$C$24)*Predictive_Model!$D$24+((M4572-Predictive_Model!$B$25)/Predictive_Model!$C$25)*Predictive_Model!$D$25+IF(C4572="Male",Predictive_Model!$D$31,IF(C4572="Other",Predictive_Model!$D$32,0))+IF(D4572="Premium",Predictive_Model!$D$34,IF(D4572="Standard",Predictive_Model!$D$35,0))+IF(G4572="Asia",Predictive_Model!$D$37,IF(G4572="Europe",Predictive_Model!$D$38,IF(G4572="North America",Predictive_Model!$D$39,IF(G4572="Oceania",Predictive_Model!$D$40,IF(G4572="South America",Predictive_Model!$D$41,0)))))+IF(H4572="Laptop",Predictive_Model!$D$43,IF(H4572="Mobile",Predictive_Model!$D$44,IF(H4572="TV",Predictive_Model!$D$45,IF(H4572="Tablet",Predictive_Model!$D$46,0))))+IF(K4572="Crypto",Predictive_Model!$D$48,IF(K4572="Debit Card",Predictive_Model!$D$49,IF(K4572="Gift Card",Predictive_Model!$D$50,IF(K4572="PayPal",Predictive_Model!$D$51,0))))+IF(N4572="Comedy",Predictive_Model!$D$53,IF(N4572="Documentary",Predictive_Model!$D$54,IF(N4572="Drama",Predictive_Model!$D$55,IF(N4572="Horror",Predictive_Model!$D$56,IF(N4572="Romance",Predictive_Model!$D$57,IF(N4572="Sci-Fi",Predictive_Model!$D$58,0)))))))))</f>
        <v>1.6247535095745586E-2</v>
      </c>
      <c r="V4572" s="3" t="str">
        <f t="shared" si="716"/>
        <v>Low</v>
      </c>
      <c r="W4572" s="6">
        <f t="shared" si="717"/>
        <v>0.22730301598948074</v>
      </c>
      <c r="X4572" s="3" t="str">
        <f t="shared" si="718"/>
        <v>Monitor</v>
      </c>
      <c r="Y4572" s="3" t="str">
        <f t="shared" si="719"/>
        <v>OK</v>
      </c>
    </row>
    <row r="4573" spans="1:25" x14ac:dyDescent="0.25">
      <c r="A4573" s="3" t="str">
        <f>Raw_Data!A4573</f>
        <v>8e403409-9787-47c1-bf20-402eff1b5288</v>
      </c>
      <c r="B4573" s="3">
        <f>Raw_Data!B4573</f>
        <v>58</v>
      </c>
      <c r="C4573" s="3" t="str">
        <f>Raw_Data!C4573</f>
        <v>Female</v>
      </c>
      <c r="D4573" s="3" t="str">
        <f>Raw_Data!D4573</f>
        <v>Premium</v>
      </c>
      <c r="E4573" s="3">
        <f>Raw_Data!E4573</f>
        <v>0.14000000000000001</v>
      </c>
      <c r="F4573" s="3">
        <f>Raw_Data!F4573</f>
        <v>54</v>
      </c>
      <c r="G4573" s="3" t="str">
        <f>Raw_Data!G4573</f>
        <v>Asia</v>
      </c>
      <c r="H4573" s="3" t="str">
        <f>Raw_Data!H4573</f>
        <v>Laptop</v>
      </c>
      <c r="I4573" s="3">
        <f>Raw_Data!I4573</f>
        <v>17.989999999999998</v>
      </c>
      <c r="J4573" s="3">
        <f>Raw_Data!J4573</f>
        <v>1</v>
      </c>
      <c r="K4573" s="3" t="str">
        <f>Raw_Data!K4573</f>
        <v>Debit Card</v>
      </c>
      <c r="L4573" s="3">
        <f>Raw_Data!L4573</f>
        <v>3</v>
      </c>
      <c r="M4573" s="3">
        <f>Raw_Data!M4573</f>
        <v>0</v>
      </c>
      <c r="N4573" s="3" t="str">
        <f>Raw_Data!N4573</f>
        <v>Horror</v>
      </c>
      <c r="O4573" s="3" t="str">
        <f t="shared" si="710"/>
        <v>55-70</v>
      </c>
      <c r="P4573" s="3" t="str">
        <f t="shared" si="711"/>
        <v>&lt;10h</v>
      </c>
      <c r="Q4573" s="3" t="str">
        <f t="shared" si="712"/>
        <v>46-60d</v>
      </c>
      <c r="R4573" s="3" t="str">
        <f t="shared" si="713"/>
        <v>Low</v>
      </c>
      <c r="S4573" s="3" t="str">
        <f t="shared" si="714"/>
        <v>High</v>
      </c>
      <c r="T4573" s="3" t="str">
        <f t="shared" si="715"/>
        <v>Churned</v>
      </c>
      <c r="U4573" s="4">
        <f>1/(1+EXP(-(Predictive_Model!$B$5+((B4573-Predictive_Model!$B$20)/Predictive_Model!$C$20)*Predictive_Model!$D$20+((E4573-Predictive_Model!$B$21)/Predictive_Model!$C$21)*Predictive_Model!$D$21+((F4573-Predictive_Model!$B$22)/Predictive_Model!$C$22)*Predictive_Model!$D$22+((I4573-Predictive_Model!$B$23)/Predictive_Model!$C$23)*Predictive_Model!$D$23+((L4573-Predictive_Model!$B$24)/Predictive_Model!$C$24)*Predictive_Model!$D$24+((M4573-Predictive_Model!$B$25)/Predictive_Model!$C$25)*Predictive_Model!$D$25+IF(C4573="Male",Predictive_Model!$D$31,IF(C4573="Other",Predictive_Model!$D$32,0))+IF(D4573="Premium",Predictive_Model!$D$34,IF(D4573="Standard",Predictive_Model!$D$35,0))+IF(G4573="Asia",Predictive_Model!$D$37,IF(G4573="Europe",Predictive_Model!$D$38,IF(G4573="North America",Predictive_Model!$D$39,IF(G4573="Oceania",Predictive_Model!$D$40,IF(G4573="South America",Predictive_Model!$D$41,0)))))+IF(H4573="Laptop",Predictive_Model!$D$43,IF(H4573="Mobile",Predictive_Model!$D$44,IF(H4573="TV",Predictive_Model!$D$45,IF(H4573="Tablet",Predictive_Model!$D$46,0))))+IF(K4573="Crypto",Predictive_Model!$D$48,IF(K4573="Debit Card",Predictive_Model!$D$49,IF(K4573="Gift Card",Predictive_Model!$D$50,IF(K4573="PayPal",Predictive_Model!$D$51,0))))+IF(N4573="Comedy",Predictive_Model!$D$53,IF(N4573="Documentary",Predictive_Model!$D$54,IF(N4573="Drama",Predictive_Model!$D$55,IF(N4573="Horror",Predictive_Model!$D$56,IF(N4573="Romance",Predictive_Model!$D$57,IF(N4573="Sci-Fi",Predictive_Model!$D$58,0)))))))))</f>
        <v>0.99900191969976548</v>
      </c>
      <c r="V4573" s="3" t="str">
        <f t="shared" si="716"/>
        <v>Critical</v>
      </c>
      <c r="W4573" s="6">
        <f t="shared" si="717"/>
        <v>17.989999999999998</v>
      </c>
      <c r="X4573" s="3" t="str">
        <f t="shared" si="718"/>
        <v>Priority 1</v>
      </c>
      <c r="Y4573" s="3" t="str">
        <f t="shared" si="719"/>
        <v>OK</v>
      </c>
    </row>
    <row r="4574" spans="1:25" x14ac:dyDescent="0.25">
      <c r="A4574" s="3" t="str">
        <f>Raw_Data!A4574</f>
        <v>da2d3172-12b3-4348-975d-4334d32bd28e</v>
      </c>
      <c r="B4574" s="3">
        <f>Raw_Data!B4574</f>
        <v>27</v>
      </c>
      <c r="C4574" s="3" t="str">
        <f>Raw_Data!C4574</f>
        <v>Male</v>
      </c>
      <c r="D4574" s="3" t="str">
        <f>Raw_Data!D4574</f>
        <v>Premium</v>
      </c>
      <c r="E4574" s="3">
        <f>Raw_Data!E4574</f>
        <v>9.6</v>
      </c>
      <c r="F4574" s="3">
        <f>Raw_Data!F4574</f>
        <v>60</v>
      </c>
      <c r="G4574" s="3" t="str">
        <f>Raw_Data!G4574</f>
        <v>North America</v>
      </c>
      <c r="H4574" s="3" t="str">
        <f>Raw_Data!H4574</f>
        <v>Tablet</v>
      </c>
      <c r="I4574" s="3">
        <f>Raw_Data!I4574</f>
        <v>17.989999999999998</v>
      </c>
      <c r="J4574" s="3">
        <f>Raw_Data!J4574</f>
        <v>1</v>
      </c>
      <c r="K4574" s="3" t="str">
        <f>Raw_Data!K4574</f>
        <v>Credit Card</v>
      </c>
      <c r="L4574" s="3">
        <f>Raw_Data!L4574</f>
        <v>1</v>
      </c>
      <c r="M4574" s="3">
        <f>Raw_Data!M4574</f>
        <v>0.16</v>
      </c>
      <c r="N4574" s="3" t="str">
        <f>Raw_Data!N4574</f>
        <v>Romance</v>
      </c>
      <c r="O4574" s="3" t="str">
        <f t="shared" si="710"/>
        <v>25-34</v>
      </c>
      <c r="P4574" s="3" t="str">
        <f t="shared" si="711"/>
        <v>&lt;10h</v>
      </c>
      <c r="Q4574" s="3" t="str">
        <f t="shared" si="712"/>
        <v>46-60d</v>
      </c>
      <c r="R4574" s="3" t="str">
        <f t="shared" si="713"/>
        <v>Low</v>
      </c>
      <c r="S4574" s="3" t="str">
        <f t="shared" si="714"/>
        <v>High</v>
      </c>
      <c r="T4574" s="3" t="str">
        <f t="shared" si="715"/>
        <v>Churned</v>
      </c>
      <c r="U4574" s="4">
        <f>1/(1+EXP(-(Predictive_Model!$B$5+((B4574-Predictive_Model!$B$20)/Predictive_Model!$C$20)*Predictive_Model!$D$20+((E4574-Predictive_Model!$B$21)/Predictive_Model!$C$21)*Predictive_Model!$D$21+((F4574-Predictive_Model!$B$22)/Predictive_Model!$C$22)*Predictive_Model!$D$22+((I4574-Predictive_Model!$B$23)/Predictive_Model!$C$23)*Predictive_Model!$D$23+((L4574-Predictive_Model!$B$24)/Predictive_Model!$C$24)*Predictive_Model!$D$24+((M4574-Predictive_Model!$B$25)/Predictive_Model!$C$25)*Predictive_Model!$D$25+IF(C4574="Male",Predictive_Model!$D$31,IF(C4574="Other",Predictive_Model!$D$32,0))+IF(D4574="Premium",Predictive_Model!$D$34,IF(D4574="Standard",Predictive_Model!$D$35,0))+IF(G4574="Asia",Predictive_Model!$D$37,IF(G4574="Europe",Predictive_Model!$D$38,IF(G4574="North America",Predictive_Model!$D$39,IF(G4574="Oceania",Predictive_Model!$D$40,IF(G4574="South America",Predictive_Model!$D$41,0)))))+IF(H4574="Laptop",Predictive_Model!$D$43,IF(H4574="Mobile",Predictive_Model!$D$44,IF(H4574="TV",Predictive_Model!$D$45,IF(H4574="Tablet",Predictive_Model!$D$46,0))))+IF(K4574="Crypto",Predictive_Model!$D$48,IF(K4574="Debit Card",Predictive_Model!$D$49,IF(K4574="Gift Card",Predictive_Model!$D$50,IF(K4574="PayPal",Predictive_Model!$D$51,0))))+IF(N4574="Comedy",Predictive_Model!$D$53,IF(N4574="Documentary",Predictive_Model!$D$54,IF(N4574="Drama",Predictive_Model!$D$55,IF(N4574="Horror",Predictive_Model!$D$56,IF(N4574="Romance",Predictive_Model!$D$57,IF(N4574="Sci-Fi",Predictive_Model!$D$58,0)))))))))</f>
        <v>0.99958107254308248</v>
      </c>
      <c r="V4574" s="3" t="str">
        <f t="shared" si="716"/>
        <v>Critical</v>
      </c>
      <c r="W4574" s="6">
        <f t="shared" si="717"/>
        <v>17.989999999999998</v>
      </c>
      <c r="X4574" s="3" t="str">
        <f t="shared" si="718"/>
        <v>Priority 1</v>
      </c>
      <c r="Y4574" s="3" t="str">
        <f t="shared" si="719"/>
        <v>OK</v>
      </c>
    </row>
    <row r="4575" spans="1:25" x14ac:dyDescent="0.25">
      <c r="A4575" s="3" t="str">
        <f>Raw_Data!A4575</f>
        <v>146badc9-8bea-4703-970a-5735ef9e9896</v>
      </c>
      <c r="B4575" s="3">
        <f>Raw_Data!B4575</f>
        <v>36</v>
      </c>
      <c r="C4575" s="3" t="str">
        <f>Raw_Data!C4575</f>
        <v>Other</v>
      </c>
      <c r="D4575" s="3" t="str">
        <f>Raw_Data!D4575</f>
        <v>Standard</v>
      </c>
      <c r="E4575" s="3">
        <f>Raw_Data!E4575</f>
        <v>17.04</v>
      </c>
      <c r="F4575" s="3">
        <f>Raw_Data!F4575</f>
        <v>31</v>
      </c>
      <c r="G4575" s="3" t="str">
        <f>Raw_Data!G4575</f>
        <v>South America</v>
      </c>
      <c r="H4575" s="3" t="str">
        <f>Raw_Data!H4575</f>
        <v>Mobile</v>
      </c>
      <c r="I4575" s="3">
        <f>Raw_Data!I4575</f>
        <v>13.99</v>
      </c>
      <c r="J4575" s="3">
        <f>Raw_Data!J4575</f>
        <v>0</v>
      </c>
      <c r="K4575" s="3" t="str">
        <f>Raw_Data!K4575</f>
        <v>Debit Card</v>
      </c>
      <c r="L4575" s="3">
        <f>Raw_Data!L4575</f>
        <v>2</v>
      </c>
      <c r="M4575" s="3">
        <f>Raw_Data!M4575</f>
        <v>0.53</v>
      </c>
      <c r="N4575" s="3" t="str">
        <f>Raw_Data!N4575</f>
        <v>Sci-Fi</v>
      </c>
      <c r="O4575" s="3" t="str">
        <f t="shared" si="710"/>
        <v>35-44</v>
      </c>
      <c r="P4575" s="3" t="str">
        <f t="shared" si="711"/>
        <v>10-24h</v>
      </c>
      <c r="Q4575" s="3" t="str">
        <f t="shared" si="712"/>
        <v>22-45d</v>
      </c>
      <c r="R4575" s="3" t="str">
        <f t="shared" si="713"/>
        <v>Medium</v>
      </c>
      <c r="S4575" s="3" t="str">
        <f t="shared" si="714"/>
        <v>Mid</v>
      </c>
      <c r="T4575" s="3" t="str">
        <f t="shared" si="715"/>
        <v>Active</v>
      </c>
      <c r="U4575" s="4">
        <f>1/(1+EXP(-(Predictive_Model!$B$5+((B4575-Predictive_Model!$B$20)/Predictive_Model!$C$20)*Predictive_Model!$D$20+((E4575-Predictive_Model!$B$21)/Predictive_Model!$C$21)*Predictive_Model!$D$21+((F4575-Predictive_Model!$B$22)/Predictive_Model!$C$22)*Predictive_Model!$D$22+((I4575-Predictive_Model!$B$23)/Predictive_Model!$C$23)*Predictive_Model!$D$23+((L4575-Predictive_Model!$B$24)/Predictive_Model!$C$24)*Predictive_Model!$D$24+((M4575-Predictive_Model!$B$25)/Predictive_Model!$C$25)*Predictive_Model!$D$25+IF(C4575="Male",Predictive_Model!$D$31,IF(C4575="Other",Predictive_Model!$D$32,0))+IF(D4575="Premium",Predictive_Model!$D$34,IF(D4575="Standard",Predictive_Model!$D$35,0))+IF(G4575="Asia",Predictive_Model!$D$37,IF(G4575="Europe",Predictive_Model!$D$38,IF(G4575="North America",Predictive_Model!$D$39,IF(G4575="Oceania",Predictive_Model!$D$40,IF(G4575="South America",Predictive_Model!$D$41,0)))))+IF(H4575="Laptop",Predictive_Model!$D$43,IF(H4575="Mobile",Predictive_Model!$D$44,IF(H4575="TV",Predictive_Model!$D$45,IF(H4575="Tablet",Predictive_Model!$D$46,0))))+IF(K4575="Crypto",Predictive_Model!$D$48,IF(K4575="Debit Card",Predictive_Model!$D$49,IF(K4575="Gift Card",Predictive_Model!$D$50,IF(K4575="PayPal",Predictive_Model!$D$51,0))))+IF(N4575="Comedy",Predictive_Model!$D$53,IF(N4575="Documentary",Predictive_Model!$D$54,IF(N4575="Drama",Predictive_Model!$D$55,IF(N4575="Horror",Predictive_Model!$D$56,IF(N4575="Romance",Predictive_Model!$D$57,IF(N4575="Sci-Fi",Predictive_Model!$D$58,0)))))))))</f>
        <v>0.86812314438256644</v>
      </c>
      <c r="V4575" s="3" t="str">
        <f t="shared" si="716"/>
        <v>Critical</v>
      </c>
      <c r="W4575" s="6">
        <f t="shared" si="717"/>
        <v>12.145042789912104</v>
      </c>
      <c r="X4575" s="3" t="str">
        <f t="shared" si="718"/>
        <v>Priority 2</v>
      </c>
      <c r="Y4575" s="3" t="str">
        <f t="shared" si="719"/>
        <v>OK</v>
      </c>
    </row>
    <row r="4576" spans="1:25" x14ac:dyDescent="0.25">
      <c r="A4576" s="3" t="str">
        <f>Raw_Data!A4576</f>
        <v>2f8b0059-b300-4da0-bacc-749ab45c3722</v>
      </c>
      <c r="B4576" s="3">
        <f>Raw_Data!B4576</f>
        <v>44</v>
      </c>
      <c r="C4576" s="3" t="str">
        <f>Raw_Data!C4576</f>
        <v>Male</v>
      </c>
      <c r="D4576" s="3" t="str">
        <f>Raw_Data!D4576</f>
        <v>Basic</v>
      </c>
      <c r="E4576" s="3">
        <f>Raw_Data!E4576</f>
        <v>2.84</v>
      </c>
      <c r="F4576" s="3">
        <f>Raw_Data!F4576</f>
        <v>12</v>
      </c>
      <c r="G4576" s="3" t="str">
        <f>Raw_Data!G4576</f>
        <v>Oceania</v>
      </c>
      <c r="H4576" s="3" t="str">
        <f>Raw_Data!H4576</f>
        <v>Tablet</v>
      </c>
      <c r="I4576" s="3">
        <f>Raw_Data!I4576</f>
        <v>8.99</v>
      </c>
      <c r="J4576" s="3">
        <f>Raw_Data!J4576</f>
        <v>1</v>
      </c>
      <c r="K4576" s="3" t="str">
        <f>Raw_Data!K4576</f>
        <v>Debit Card</v>
      </c>
      <c r="L4576" s="3">
        <f>Raw_Data!L4576</f>
        <v>2</v>
      </c>
      <c r="M4576" s="3">
        <f>Raw_Data!M4576</f>
        <v>0.22</v>
      </c>
      <c r="N4576" s="3" t="str">
        <f>Raw_Data!N4576</f>
        <v>Horror</v>
      </c>
      <c r="O4576" s="3" t="str">
        <f t="shared" si="710"/>
        <v>35-44</v>
      </c>
      <c r="P4576" s="3" t="str">
        <f t="shared" si="711"/>
        <v>&lt;10h</v>
      </c>
      <c r="Q4576" s="3" t="str">
        <f t="shared" si="712"/>
        <v>8-21d</v>
      </c>
      <c r="R4576" s="3" t="str">
        <f t="shared" si="713"/>
        <v>Medium</v>
      </c>
      <c r="S4576" s="3" t="str">
        <f t="shared" si="714"/>
        <v>Low</v>
      </c>
      <c r="T4576" s="3" t="str">
        <f t="shared" si="715"/>
        <v>Churned</v>
      </c>
      <c r="U4576" s="4">
        <f>1/(1+EXP(-(Predictive_Model!$B$5+((B4576-Predictive_Model!$B$20)/Predictive_Model!$C$20)*Predictive_Model!$D$20+((E4576-Predictive_Model!$B$21)/Predictive_Model!$C$21)*Predictive_Model!$D$21+((F4576-Predictive_Model!$B$22)/Predictive_Model!$C$22)*Predictive_Model!$D$22+((I4576-Predictive_Model!$B$23)/Predictive_Model!$C$23)*Predictive_Model!$D$23+((L4576-Predictive_Model!$B$24)/Predictive_Model!$C$24)*Predictive_Model!$D$24+((M4576-Predictive_Model!$B$25)/Predictive_Model!$C$25)*Predictive_Model!$D$25+IF(C4576="Male",Predictive_Model!$D$31,IF(C4576="Other",Predictive_Model!$D$32,0))+IF(D4576="Premium",Predictive_Model!$D$34,IF(D4576="Standard",Predictive_Model!$D$35,0))+IF(G4576="Asia",Predictive_Model!$D$37,IF(G4576="Europe",Predictive_Model!$D$38,IF(G4576="North America",Predictive_Model!$D$39,IF(G4576="Oceania",Predictive_Model!$D$40,IF(G4576="South America",Predictive_Model!$D$41,0)))))+IF(H4576="Laptop",Predictive_Model!$D$43,IF(H4576="Mobile",Predictive_Model!$D$44,IF(H4576="TV",Predictive_Model!$D$45,IF(H4576="Tablet",Predictive_Model!$D$46,0))))+IF(K4576="Crypto",Predictive_Model!$D$48,IF(K4576="Debit Card",Predictive_Model!$D$49,IF(K4576="Gift Card",Predictive_Model!$D$50,IF(K4576="PayPal",Predictive_Model!$D$51,0))))+IF(N4576="Comedy",Predictive_Model!$D$53,IF(N4576="Documentary",Predictive_Model!$D$54,IF(N4576="Drama",Predictive_Model!$D$55,IF(N4576="Horror",Predictive_Model!$D$56,IF(N4576="Romance",Predictive_Model!$D$57,IF(N4576="Sci-Fi",Predictive_Model!$D$58,0)))))))))</f>
        <v>0.99567299590297353</v>
      </c>
      <c r="V4576" s="3" t="str">
        <f t="shared" si="716"/>
        <v>Critical</v>
      </c>
      <c r="W4576" s="6">
        <f t="shared" si="717"/>
        <v>8.99</v>
      </c>
      <c r="X4576" s="3" t="str">
        <f t="shared" si="718"/>
        <v>Priority 2</v>
      </c>
      <c r="Y4576" s="3" t="str">
        <f t="shared" si="719"/>
        <v>OK</v>
      </c>
    </row>
    <row r="4577" spans="1:25" x14ac:dyDescent="0.25">
      <c r="A4577" s="3" t="str">
        <f>Raw_Data!A4577</f>
        <v>cb4abf9b-83d9-4750-b258-e05045a74ae0</v>
      </c>
      <c r="B4577" s="3">
        <f>Raw_Data!B4577</f>
        <v>55</v>
      </c>
      <c r="C4577" s="3" t="str">
        <f>Raw_Data!C4577</f>
        <v>Female</v>
      </c>
      <c r="D4577" s="3" t="str">
        <f>Raw_Data!D4577</f>
        <v>Premium</v>
      </c>
      <c r="E4577" s="3">
        <f>Raw_Data!E4577</f>
        <v>0.15</v>
      </c>
      <c r="F4577" s="3">
        <f>Raw_Data!F4577</f>
        <v>0</v>
      </c>
      <c r="G4577" s="3" t="str">
        <f>Raw_Data!G4577</f>
        <v>South America</v>
      </c>
      <c r="H4577" s="3" t="str">
        <f>Raw_Data!H4577</f>
        <v>TV</v>
      </c>
      <c r="I4577" s="3">
        <f>Raw_Data!I4577</f>
        <v>17.989999999999998</v>
      </c>
      <c r="J4577" s="3">
        <f>Raw_Data!J4577</f>
        <v>0</v>
      </c>
      <c r="K4577" s="3" t="str">
        <f>Raw_Data!K4577</f>
        <v>PayPal</v>
      </c>
      <c r="L4577" s="3">
        <f>Raw_Data!L4577</f>
        <v>4</v>
      </c>
      <c r="M4577" s="3">
        <f>Raw_Data!M4577</f>
        <v>0.15</v>
      </c>
      <c r="N4577" s="3" t="str">
        <f>Raw_Data!N4577</f>
        <v>Documentary</v>
      </c>
      <c r="O4577" s="3" t="str">
        <f t="shared" si="710"/>
        <v>55-70</v>
      </c>
      <c r="P4577" s="3" t="str">
        <f t="shared" si="711"/>
        <v>&lt;10h</v>
      </c>
      <c r="Q4577" s="3" t="str">
        <f t="shared" si="712"/>
        <v>0-7d</v>
      </c>
      <c r="R4577" s="3" t="str">
        <f t="shared" si="713"/>
        <v>Medium</v>
      </c>
      <c r="S4577" s="3" t="str">
        <f t="shared" si="714"/>
        <v>High</v>
      </c>
      <c r="T4577" s="3" t="str">
        <f t="shared" si="715"/>
        <v>Active</v>
      </c>
      <c r="U4577" s="4">
        <f>1/(1+EXP(-(Predictive_Model!$B$5+((B4577-Predictive_Model!$B$20)/Predictive_Model!$C$20)*Predictive_Model!$D$20+((E4577-Predictive_Model!$B$21)/Predictive_Model!$C$21)*Predictive_Model!$D$21+((F4577-Predictive_Model!$B$22)/Predictive_Model!$C$22)*Predictive_Model!$D$22+((I4577-Predictive_Model!$B$23)/Predictive_Model!$C$23)*Predictive_Model!$D$23+((L4577-Predictive_Model!$B$24)/Predictive_Model!$C$24)*Predictive_Model!$D$24+((M4577-Predictive_Model!$B$25)/Predictive_Model!$C$25)*Predictive_Model!$D$25+IF(C4577="Male",Predictive_Model!$D$31,IF(C4577="Other",Predictive_Model!$D$32,0))+IF(D4577="Premium",Predictive_Model!$D$34,IF(D4577="Standard",Predictive_Model!$D$35,0))+IF(G4577="Asia",Predictive_Model!$D$37,IF(G4577="Europe",Predictive_Model!$D$38,IF(G4577="North America",Predictive_Model!$D$39,IF(G4577="Oceania",Predictive_Model!$D$40,IF(G4577="South America",Predictive_Model!$D$41,0)))))+IF(H4577="Laptop",Predictive_Model!$D$43,IF(H4577="Mobile",Predictive_Model!$D$44,IF(H4577="TV",Predictive_Model!$D$45,IF(H4577="Tablet",Predictive_Model!$D$46,0))))+IF(K4577="Crypto",Predictive_Model!$D$48,IF(K4577="Debit Card",Predictive_Model!$D$49,IF(K4577="Gift Card",Predictive_Model!$D$50,IF(K4577="PayPal",Predictive_Model!$D$51,0))))+IF(N4577="Comedy",Predictive_Model!$D$53,IF(N4577="Documentary",Predictive_Model!$D$54,IF(N4577="Drama",Predictive_Model!$D$55,IF(N4577="Horror",Predictive_Model!$D$56,IF(N4577="Romance",Predictive_Model!$D$57,IF(N4577="Sci-Fi",Predictive_Model!$D$58,0)))))))))</f>
        <v>0.22721338861427401</v>
      </c>
      <c r="V4577" s="3" t="str">
        <f t="shared" si="716"/>
        <v>Low</v>
      </c>
      <c r="W4577" s="6">
        <f t="shared" si="717"/>
        <v>4.087568861170789</v>
      </c>
      <c r="X4577" s="3" t="str">
        <f t="shared" si="718"/>
        <v>Monitor</v>
      </c>
      <c r="Y4577" s="3" t="str">
        <f t="shared" si="719"/>
        <v>OK</v>
      </c>
    </row>
    <row r="4578" spans="1:25" x14ac:dyDescent="0.25">
      <c r="A4578" s="3" t="str">
        <f>Raw_Data!A4578</f>
        <v>951166de-8d22-49ad-afff-2d0f720aedc8</v>
      </c>
      <c r="B4578" s="3">
        <f>Raw_Data!B4578</f>
        <v>38</v>
      </c>
      <c r="C4578" s="3" t="str">
        <f>Raw_Data!C4578</f>
        <v>Male</v>
      </c>
      <c r="D4578" s="3" t="str">
        <f>Raw_Data!D4578</f>
        <v>Standard</v>
      </c>
      <c r="E4578" s="3">
        <f>Raw_Data!E4578</f>
        <v>7.44</v>
      </c>
      <c r="F4578" s="3">
        <f>Raw_Data!F4578</f>
        <v>34</v>
      </c>
      <c r="G4578" s="3" t="str">
        <f>Raw_Data!G4578</f>
        <v>South America</v>
      </c>
      <c r="H4578" s="3" t="str">
        <f>Raw_Data!H4578</f>
        <v>Mobile</v>
      </c>
      <c r="I4578" s="3">
        <f>Raw_Data!I4578</f>
        <v>13.99</v>
      </c>
      <c r="J4578" s="3">
        <f>Raw_Data!J4578</f>
        <v>1</v>
      </c>
      <c r="K4578" s="3" t="str">
        <f>Raw_Data!K4578</f>
        <v>Credit Card</v>
      </c>
      <c r="L4578" s="3">
        <f>Raw_Data!L4578</f>
        <v>2</v>
      </c>
      <c r="M4578" s="3">
        <f>Raw_Data!M4578</f>
        <v>0.21</v>
      </c>
      <c r="N4578" s="3" t="str">
        <f>Raw_Data!N4578</f>
        <v>Documentary</v>
      </c>
      <c r="O4578" s="3" t="str">
        <f t="shared" si="710"/>
        <v>35-44</v>
      </c>
      <c r="P4578" s="3" t="str">
        <f t="shared" si="711"/>
        <v>&lt;10h</v>
      </c>
      <c r="Q4578" s="3" t="str">
        <f t="shared" si="712"/>
        <v>22-45d</v>
      </c>
      <c r="R4578" s="3" t="str">
        <f t="shared" si="713"/>
        <v>Medium</v>
      </c>
      <c r="S4578" s="3" t="str">
        <f t="shared" si="714"/>
        <v>Mid</v>
      </c>
      <c r="T4578" s="3" t="str">
        <f t="shared" si="715"/>
        <v>Churned</v>
      </c>
      <c r="U4578" s="4">
        <f>1/(1+EXP(-(Predictive_Model!$B$5+((B4578-Predictive_Model!$B$20)/Predictive_Model!$C$20)*Predictive_Model!$D$20+((E4578-Predictive_Model!$B$21)/Predictive_Model!$C$21)*Predictive_Model!$D$21+((F4578-Predictive_Model!$B$22)/Predictive_Model!$C$22)*Predictive_Model!$D$22+((I4578-Predictive_Model!$B$23)/Predictive_Model!$C$23)*Predictive_Model!$D$23+((L4578-Predictive_Model!$B$24)/Predictive_Model!$C$24)*Predictive_Model!$D$24+((M4578-Predictive_Model!$B$25)/Predictive_Model!$C$25)*Predictive_Model!$D$25+IF(C4578="Male",Predictive_Model!$D$31,IF(C4578="Other",Predictive_Model!$D$32,0))+IF(D4578="Premium",Predictive_Model!$D$34,IF(D4578="Standard",Predictive_Model!$D$35,0))+IF(G4578="Asia",Predictive_Model!$D$37,IF(G4578="Europe",Predictive_Model!$D$38,IF(G4578="North America",Predictive_Model!$D$39,IF(G4578="Oceania",Predictive_Model!$D$40,IF(G4578="South America",Predictive_Model!$D$41,0)))))+IF(H4578="Laptop",Predictive_Model!$D$43,IF(H4578="Mobile",Predictive_Model!$D$44,IF(H4578="TV",Predictive_Model!$D$45,IF(H4578="Tablet",Predictive_Model!$D$46,0))))+IF(K4578="Crypto",Predictive_Model!$D$48,IF(K4578="Debit Card",Predictive_Model!$D$49,IF(K4578="Gift Card",Predictive_Model!$D$50,IF(K4578="PayPal",Predictive_Model!$D$51,0))))+IF(N4578="Comedy",Predictive_Model!$D$53,IF(N4578="Documentary",Predictive_Model!$D$54,IF(N4578="Drama",Predictive_Model!$D$55,IF(N4578="Horror",Predictive_Model!$D$56,IF(N4578="Romance",Predictive_Model!$D$57,IF(N4578="Sci-Fi",Predictive_Model!$D$58,0)))))))))</f>
        <v>0.9977702604666141</v>
      </c>
      <c r="V4578" s="3" t="str">
        <f t="shared" si="716"/>
        <v>Critical</v>
      </c>
      <c r="W4578" s="6">
        <f t="shared" si="717"/>
        <v>13.99</v>
      </c>
      <c r="X4578" s="3" t="str">
        <f t="shared" si="718"/>
        <v>Priority 2</v>
      </c>
      <c r="Y4578" s="3" t="str">
        <f t="shared" si="719"/>
        <v>OK</v>
      </c>
    </row>
    <row r="4579" spans="1:25" x14ac:dyDescent="0.25">
      <c r="A4579" s="3" t="str">
        <f>Raw_Data!A4579</f>
        <v>135953be-32e3-4fd8-a0ae-8234fdc7a8dc</v>
      </c>
      <c r="B4579" s="3">
        <f>Raw_Data!B4579</f>
        <v>29</v>
      </c>
      <c r="C4579" s="3" t="str">
        <f>Raw_Data!C4579</f>
        <v>Male</v>
      </c>
      <c r="D4579" s="3" t="str">
        <f>Raw_Data!D4579</f>
        <v>Basic</v>
      </c>
      <c r="E4579" s="3">
        <f>Raw_Data!E4579</f>
        <v>10.93</v>
      </c>
      <c r="F4579" s="3">
        <f>Raw_Data!F4579</f>
        <v>59</v>
      </c>
      <c r="G4579" s="3" t="str">
        <f>Raw_Data!G4579</f>
        <v>Asia</v>
      </c>
      <c r="H4579" s="3" t="str">
        <f>Raw_Data!H4579</f>
        <v>Desktop</v>
      </c>
      <c r="I4579" s="3">
        <f>Raw_Data!I4579</f>
        <v>8.99</v>
      </c>
      <c r="J4579" s="3">
        <f>Raw_Data!J4579</f>
        <v>1</v>
      </c>
      <c r="K4579" s="3" t="str">
        <f>Raw_Data!K4579</f>
        <v>Crypto</v>
      </c>
      <c r="L4579" s="3">
        <f>Raw_Data!L4579</f>
        <v>3</v>
      </c>
      <c r="M4579" s="3">
        <f>Raw_Data!M4579</f>
        <v>0.18</v>
      </c>
      <c r="N4579" s="3" t="str">
        <f>Raw_Data!N4579</f>
        <v>Drama</v>
      </c>
      <c r="O4579" s="3" t="str">
        <f t="shared" si="710"/>
        <v>25-34</v>
      </c>
      <c r="P4579" s="3" t="str">
        <f t="shared" si="711"/>
        <v>10-24h</v>
      </c>
      <c r="Q4579" s="3" t="str">
        <f t="shared" si="712"/>
        <v>46-60d</v>
      </c>
      <c r="R4579" s="3" t="str">
        <f t="shared" si="713"/>
        <v>Medium</v>
      </c>
      <c r="S4579" s="3" t="str">
        <f t="shared" si="714"/>
        <v>Low</v>
      </c>
      <c r="T4579" s="3" t="str">
        <f t="shared" si="715"/>
        <v>Churned</v>
      </c>
      <c r="U4579" s="4">
        <f>1/(1+EXP(-(Predictive_Model!$B$5+((B4579-Predictive_Model!$B$20)/Predictive_Model!$C$20)*Predictive_Model!$D$20+((E4579-Predictive_Model!$B$21)/Predictive_Model!$C$21)*Predictive_Model!$D$21+((F4579-Predictive_Model!$B$22)/Predictive_Model!$C$22)*Predictive_Model!$D$22+((I4579-Predictive_Model!$B$23)/Predictive_Model!$C$23)*Predictive_Model!$D$23+((L4579-Predictive_Model!$B$24)/Predictive_Model!$C$24)*Predictive_Model!$D$24+((M4579-Predictive_Model!$B$25)/Predictive_Model!$C$25)*Predictive_Model!$D$25+IF(C4579="Male",Predictive_Model!$D$31,IF(C4579="Other",Predictive_Model!$D$32,0))+IF(D4579="Premium",Predictive_Model!$D$34,IF(D4579="Standard",Predictive_Model!$D$35,0))+IF(G4579="Asia",Predictive_Model!$D$37,IF(G4579="Europe",Predictive_Model!$D$38,IF(G4579="North America",Predictive_Model!$D$39,IF(G4579="Oceania",Predictive_Model!$D$40,IF(G4579="South America",Predictive_Model!$D$41,0)))))+IF(H4579="Laptop",Predictive_Model!$D$43,IF(H4579="Mobile",Predictive_Model!$D$44,IF(H4579="TV",Predictive_Model!$D$45,IF(H4579="Tablet",Predictive_Model!$D$46,0))))+IF(K4579="Crypto",Predictive_Model!$D$48,IF(K4579="Debit Card",Predictive_Model!$D$49,IF(K4579="Gift Card",Predictive_Model!$D$50,IF(K4579="PayPal",Predictive_Model!$D$51,0))))+IF(N4579="Comedy",Predictive_Model!$D$53,IF(N4579="Documentary",Predictive_Model!$D$54,IF(N4579="Drama",Predictive_Model!$D$55,IF(N4579="Horror",Predictive_Model!$D$56,IF(N4579="Romance",Predictive_Model!$D$57,IF(N4579="Sci-Fi",Predictive_Model!$D$58,0)))))))))</f>
        <v>0.99900373779485685</v>
      </c>
      <c r="V4579" s="3" t="str">
        <f t="shared" si="716"/>
        <v>Critical</v>
      </c>
      <c r="W4579" s="6">
        <f t="shared" si="717"/>
        <v>8.99</v>
      </c>
      <c r="X4579" s="3" t="str">
        <f t="shared" si="718"/>
        <v>Priority 2</v>
      </c>
      <c r="Y4579" s="3" t="str">
        <f t="shared" si="719"/>
        <v>OK</v>
      </c>
    </row>
    <row r="4580" spans="1:25" x14ac:dyDescent="0.25">
      <c r="A4580" s="3" t="str">
        <f>Raw_Data!A4580</f>
        <v>b3fa7afc-d504-446f-8f32-30c061b305d9</v>
      </c>
      <c r="B4580" s="3">
        <f>Raw_Data!B4580</f>
        <v>32</v>
      </c>
      <c r="C4580" s="3" t="str">
        <f>Raw_Data!C4580</f>
        <v>Female</v>
      </c>
      <c r="D4580" s="3" t="str">
        <f>Raw_Data!D4580</f>
        <v>Premium</v>
      </c>
      <c r="E4580" s="3">
        <f>Raw_Data!E4580</f>
        <v>18.579999999999998</v>
      </c>
      <c r="F4580" s="3">
        <f>Raw_Data!F4580</f>
        <v>18</v>
      </c>
      <c r="G4580" s="3" t="str">
        <f>Raw_Data!G4580</f>
        <v>North America</v>
      </c>
      <c r="H4580" s="3" t="str">
        <f>Raw_Data!H4580</f>
        <v>Tablet</v>
      </c>
      <c r="I4580" s="3">
        <f>Raw_Data!I4580</f>
        <v>17.989999999999998</v>
      </c>
      <c r="J4580" s="3">
        <f>Raw_Data!J4580</f>
        <v>0</v>
      </c>
      <c r="K4580" s="3" t="str">
        <f>Raw_Data!K4580</f>
        <v>Gift Card</v>
      </c>
      <c r="L4580" s="3">
        <f>Raw_Data!L4580</f>
        <v>5</v>
      </c>
      <c r="M4580" s="3">
        <f>Raw_Data!M4580</f>
        <v>0.98</v>
      </c>
      <c r="N4580" s="3" t="str">
        <f>Raw_Data!N4580</f>
        <v>Romance</v>
      </c>
      <c r="O4580" s="3" t="str">
        <f t="shared" si="710"/>
        <v>25-34</v>
      </c>
      <c r="P4580" s="3" t="str">
        <f t="shared" si="711"/>
        <v>10-24h</v>
      </c>
      <c r="Q4580" s="3" t="str">
        <f t="shared" si="712"/>
        <v>8-21d</v>
      </c>
      <c r="R4580" s="3" t="str">
        <f t="shared" si="713"/>
        <v>Medium</v>
      </c>
      <c r="S4580" s="3" t="str">
        <f t="shared" si="714"/>
        <v>High</v>
      </c>
      <c r="T4580" s="3" t="str">
        <f t="shared" si="715"/>
        <v>Active</v>
      </c>
      <c r="U4580" s="4">
        <f>1/(1+EXP(-(Predictive_Model!$B$5+((B4580-Predictive_Model!$B$20)/Predictive_Model!$C$20)*Predictive_Model!$D$20+((E4580-Predictive_Model!$B$21)/Predictive_Model!$C$21)*Predictive_Model!$D$21+((F4580-Predictive_Model!$B$22)/Predictive_Model!$C$22)*Predictive_Model!$D$22+((I4580-Predictive_Model!$B$23)/Predictive_Model!$C$23)*Predictive_Model!$D$23+((L4580-Predictive_Model!$B$24)/Predictive_Model!$C$24)*Predictive_Model!$D$24+((M4580-Predictive_Model!$B$25)/Predictive_Model!$C$25)*Predictive_Model!$D$25+IF(C4580="Male",Predictive_Model!$D$31,IF(C4580="Other",Predictive_Model!$D$32,0))+IF(D4580="Premium",Predictive_Model!$D$34,IF(D4580="Standard",Predictive_Model!$D$35,0))+IF(G4580="Asia",Predictive_Model!$D$37,IF(G4580="Europe",Predictive_Model!$D$38,IF(G4580="North America",Predictive_Model!$D$39,IF(G4580="Oceania",Predictive_Model!$D$40,IF(G4580="South America",Predictive_Model!$D$41,0)))))+IF(H4580="Laptop",Predictive_Model!$D$43,IF(H4580="Mobile",Predictive_Model!$D$44,IF(H4580="TV",Predictive_Model!$D$45,IF(H4580="Tablet",Predictive_Model!$D$46,0))))+IF(K4580="Crypto",Predictive_Model!$D$48,IF(K4580="Debit Card",Predictive_Model!$D$49,IF(K4580="Gift Card",Predictive_Model!$D$50,IF(K4580="PayPal",Predictive_Model!$D$51,0))))+IF(N4580="Comedy",Predictive_Model!$D$53,IF(N4580="Documentary",Predictive_Model!$D$54,IF(N4580="Drama",Predictive_Model!$D$55,IF(N4580="Horror",Predictive_Model!$D$56,IF(N4580="Romance",Predictive_Model!$D$57,IF(N4580="Sci-Fi",Predictive_Model!$D$58,0)))))))))</f>
        <v>9.4092886157819237E-3</v>
      </c>
      <c r="V4580" s="3" t="str">
        <f t="shared" si="716"/>
        <v>Low</v>
      </c>
      <c r="W4580" s="6">
        <f t="shared" si="717"/>
        <v>0.1692731021979168</v>
      </c>
      <c r="X4580" s="3" t="str">
        <f t="shared" si="718"/>
        <v>Monitor</v>
      </c>
      <c r="Y4580" s="3" t="str">
        <f t="shared" si="719"/>
        <v>OK</v>
      </c>
    </row>
    <row r="4581" spans="1:25" x14ac:dyDescent="0.25">
      <c r="A4581" s="3" t="str">
        <f>Raw_Data!A4581</f>
        <v>894bdf78-d2ce-4630-ad1c-c770beae1bfd</v>
      </c>
      <c r="B4581" s="3">
        <f>Raw_Data!B4581</f>
        <v>70</v>
      </c>
      <c r="C4581" s="3" t="str">
        <f>Raw_Data!C4581</f>
        <v>Male</v>
      </c>
      <c r="D4581" s="3" t="str">
        <f>Raw_Data!D4581</f>
        <v>Standard</v>
      </c>
      <c r="E4581" s="3">
        <f>Raw_Data!E4581</f>
        <v>32.590000000000003</v>
      </c>
      <c r="F4581" s="3">
        <f>Raw_Data!F4581</f>
        <v>7</v>
      </c>
      <c r="G4581" s="3" t="str">
        <f>Raw_Data!G4581</f>
        <v>Asia</v>
      </c>
      <c r="H4581" s="3" t="str">
        <f>Raw_Data!H4581</f>
        <v>Mobile</v>
      </c>
      <c r="I4581" s="3">
        <f>Raw_Data!I4581</f>
        <v>13.99</v>
      </c>
      <c r="J4581" s="3">
        <f>Raw_Data!J4581</f>
        <v>0</v>
      </c>
      <c r="K4581" s="3" t="str">
        <f>Raw_Data!K4581</f>
        <v>PayPal</v>
      </c>
      <c r="L4581" s="3">
        <f>Raw_Data!L4581</f>
        <v>4</v>
      </c>
      <c r="M4581" s="3">
        <f>Raw_Data!M4581</f>
        <v>4.07</v>
      </c>
      <c r="N4581" s="3" t="str">
        <f>Raw_Data!N4581</f>
        <v>Comedy</v>
      </c>
      <c r="O4581" s="3" t="str">
        <f t="shared" si="710"/>
        <v>55-70</v>
      </c>
      <c r="P4581" s="3" t="str">
        <f t="shared" si="711"/>
        <v>25-49h</v>
      </c>
      <c r="Q4581" s="3" t="str">
        <f t="shared" si="712"/>
        <v>0-7d</v>
      </c>
      <c r="R4581" s="3" t="str">
        <f t="shared" si="713"/>
        <v>High</v>
      </c>
      <c r="S4581" s="3" t="str">
        <f t="shared" si="714"/>
        <v>Mid</v>
      </c>
      <c r="T4581" s="3" t="str">
        <f t="shared" si="715"/>
        <v>Active</v>
      </c>
      <c r="U4581" s="4">
        <f>1/(1+EXP(-(Predictive_Model!$B$5+((B4581-Predictive_Model!$B$20)/Predictive_Model!$C$20)*Predictive_Model!$D$20+((E4581-Predictive_Model!$B$21)/Predictive_Model!$C$21)*Predictive_Model!$D$21+((F4581-Predictive_Model!$B$22)/Predictive_Model!$C$22)*Predictive_Model!$D$22+((I4581-Predictive_Model!$B$23)/Predictive_Model!$C$23)*Predictive_Model!$D$23+((L4581-Predictive_Model!$B$24)/Predictive_Model!$C$24)*Predictive_Model!$D$24+((M4581-Predictive_Model!$B$25)/Predictive_Model!$C$25)*Predictive_Model!$D$25+IF(C4581="Male",Predictive_Model!$D$31,IF(C4581="Other",Predictive_Model!$D$32,0))+IF(D4581="Premium",Predictive_Model!$D$34,IF(D4581="Standard",Predictive_Model!$D$35,0))+IF(G4581="Asia",Predictive_Model!$D$37,IF(G4581="Europe",Predictive_Model!$D$38,IF(G4581="North America",Predictive_Model!$D$39,IF(G4581="Oceania",Predictive_Model!$D$40,IF(G4581="South America",Predictive_Model!$D$41,0)))))+IF(H4581="Laptop",Predictive_Model!$D$43,IF(H4581="Mobile",Predictive_Model!$D$44,IF(H4581="TV",Predictive_Model!$D$45,IF(H4581="Tablet",Predictive_Model!$D$46,0))))+IF(K4581="Crypto",Predictive_Model!$D$48,IF(K4581="Debit Card",Predictive_Model!$D$49,IF(K4581="Gift Card",Predictive_Model!$D$50,IF(K4581="PayPal",Predictive_Model!$D$51,0))))+IF(N4581="Comedy",Predictive_Model!$D$53,IF(N4581="Documentary",Predictive_Model!$D$54,IF(N4581="Drama",Predictive_Model!$D$55,IF(N4581="Horror",Predictive_Model!$D$56,IF(N4581="Romance",Predictive_Model!$D$57,IF(N4581="Sci-Fi",Predictive_Model!$D$58,0)))))))))</f>
        <v>9.4266719156122316E-7</v>
      </c>
      <c r="V4581" s="3" t="str">
        <f t="shared" si="716"/>
        <v>Low</v>
      </c>
      <c r="W4581" s="6">
        <f t="shared" si="717"/>
        <v>1.3187914009941512E-5</v>
      </c>
      <c r="X4581" s="3" t="str">
        <f t="shared" si="718"/>
        <v>Monitor</v>
      </c>
      <c r="Y4581" s="3" t="str">
        <f t="shared" si="719"/>
        <v>OK</v>
      </c>
    </row>
    <row r="4582" spans="1:25" x14ac:dyDescent="0.25">
      <c r="A4582" s="3" t="str">
        <f>Raw_Data!A4582</f>
        <v>73e2a9b9-8d0b-4ad8-87e2-7fe83110c999</v>
      </c>
      <c r="B4582" s="3">
        <f>Raw_Data!B4582</f>
        <v>30</v>
      </c>
      <c r="C4582" s="3" t="str">
        <f>Raw_Data!C4582</f>
        <v>Male</v>
      </c>
      <c r="D4582" s="3" t="str">
        <f>Raw_Data!D4582</f>
        <v>Premium</v>
      </c>
      <c r="E4582" s="3">
        <f>Raw_Data!E4582</f>
        <v>46.55</v>
      </c>
      <c r="F4582" s="3">
        <f>Raw_Data!F4582</f>
        <v>48</v>
      </c>
      <c r="G4582" s="3" t="str">
        <f>Raw_Data!G4582</f>
        <v>North America</v>
      </c>
      <c r="H4582" s="3" t="str">
        <f>Raw_Data!H4582</f>
        <v>Desktop</v>
      </c>
      <c r="I4582" s="3">
        <f>Raw_Data!I4582</f>
        <v>17.989999999999998</v>
      </c>
      <c r="J4582" s="3">
        <f>Raw_Data!J4582</f>
        <v>0</v>
      </c>
      <c r="K4582" s="3" t="str">
        <f>Raw_Data!K4582</f>
        <v>Crypto</v>
      </c>
      <c r="L4582" s="3">
        <f>Raw_Data!L4582</f>
        <v>3</v>
      </c>
      <c r="M4582" s="3">
        <f>Raw_Data!M4582</f>
        <v>0.95</v>
      </c>
      <c r="N4582" s="3" t="str">
        <f>Raw_Data!N4582</f>
        <v>Romance</v>
      </c>
      <c r="O4582" s="3" t="str">
        <f t="shared" si="710"/>
        <v>25-34</v>
      </c>
      <c r="P4582" s="3" t="str">
        <f t="shared" si="711"/>
        <v>25-49h</v>
      </c>
      <c r="Q4582" s="3" t="str">
        <f t="shared" si="712"/>
        <v>46-60d</v>
      </c>
      <c r="R4582" s="3" t="str">
        <f t="shared" si="713"/>
        <v>Medium</v>
      </c>
      <c r="S4582" s="3" t="str">
        <f t="shared" si="714"/>
        <v>High</v>
      </c>
      <c r="T4582" s="3" t="str">
        <f t="shared" si="715"/>
        <v>Active</v>
      </c>
      <c r="U4582" s="4">
        <f>1/(1+EXP(-(Predictive_Model!$B$5+((B4582-Predictive_Model!$B$20)/Predictive_Model!$C$20)*Predictive_Model!$D$20+((E4582-Predictive_Model!$B$21)/Predictive_Model!$C$21)*Predictive_Model!$D$21+((F4582-Predictive_Model!$B$22)/Predictive_Model!$C$22)*Predictive_Model!$D$22+((I4582-Predictive_Model!$B$23)/Predictive_Model!$C$23)*Predictive_Model!$D$23+((L4582-Predictive_Model!$B$24)/Predictive_Model!$C$24)*Predictive_Model!$D$24+((M4582-Predictive_Model!$B$25)/Predictive_Model!$C$25)*Predictive_Model!$D$25+IF(C4582="Male",Predictive_Model!$D$31,IF(C4582="Other",Predictive_Model!$D$32,0))+IF(D4582="Premium",Predictive_Model!$D$34,IF(D4582="Standard",Predictive_Model!$D$35,0))+IF(G4582="Asia",Predictive_Model!$D$37,IF(G4582="Europe",Predictive_Model!$D$38,IF(G4582="North America",Predictive_Model!$D$39,IF(G4582="Oceania",Predictive_Model!$D$40,IF(G4582="South America",Predictive_Model!$D$41,0)))))+IF(H4582="Laptop",Predictive_Model!$D$43,IF(H4582="Mobile",Predictive_Model!$D$44,IF(H4582="TV",Predictive_Model!$D$45,IF(H4582="Tablet",Predictive_Model!$D$46,0))))+IF(K4582="Crypto",Predictive_Model!$D$48,IF(K4582="Debit Card",Predictive_Model!$D$49,IF(K4582="Gift Card",Predictive_Model!$D$50,IF(K4582="PayPal",Predictive_Model!$D$51,0))))+IF(N4582="Comedy",Predictive_Model!$D$53,IF(N4582="Documentary",Predictive_Model!$D$54,IF(N4582="Drama",Predictive_Model!$D$55,IF(N4582="Horror",Predictive_Model!$D$56,IF(N4582="Romance",Predictive_Model!$D$57,IF(N4582="Sci-Fi",Predictive_Model!$D$58,0)))))))))</f>
        <v>5.1625845475084245E-5</v>
      </c>
      <c r="V4582" s="3" t="str">
        <f t="shared" si="716"/>
        <v>Low</v>
      </c>
      <c r="W4582" s="6">
        <f t="shared" si="717"/>
        <v>9.2874896009676551E-4</v>
      </c>
      <c r="X4582" s="3" t="str">
        <f t="shared" si="718"/>
        <v>Monitor</v>
      </c>
      <c r="Y4582" s="3" t="str">
        <f t="shared" si="719"/>
        <v>OK</v>
      </c>
    </row>
    <row r="4583" spans="1:25" x14ac:dyDescent="0.25">
      <c r="A4583" s="3" t="str">
        <f>Raw_Data!A4583</f>
        <v>b8ddfe4f-977c-46d4-b995-fc1756d4ddd9</v>
      </c>
      <c r="B4583" s="3">
        <f>Raw_Data!B4583</f>
        <v>65</v>
      </c>
      <c r="C4583" s="3" t="str">
        <f>Raw_Data!C4583</f>
        <v>Male</v>
      </c>
      <c r="D4583" s="3" t="str">
        <f>Raw_Data!D4583</f>
        <v>Premium</v>
      </c>
      <c r="E4583" s="3">
        <f>Raw_Data!E4583</f>
        <v>15.52</v>
      </c>
      <c r="F4583" s="3">
        <f>Raw_Data!F4583</f>
        <v>0</v>
      </c>
      <c r="G4583" s="3" t="str">
        <f>Raw_Data!G4583</f>
        <v>South America</v>
      </c>
      <c r="H4583" s="3" t="str">
        <f>Raw_Data!H4583</f>
        <v>Mobile</v>
      </c>
      <c r="I4583" s="3">
        <f>Raw_Data!I4583</f>
        <v>17.989999999999998</v>
      </c>
      <c r="J4583" s="3">
        <f>Raw_Data!J4583</f>
        <v>0</v>
      </c>
      <c r="K4583" s="3" t="str">
        <f>Raw_Data!K4583</f>
        <v>Gift Card</v>
      </c>
      <c r="L4583" s="3">
        <f>Raw_Data!L4583</f>
        <v>4</v>
      </c>
      <c r="M4583" s="3">
        <f>Raw_Data!M4583</f>
        <v>15.52</v>
      </c>
      <c r="N4583" s="3" t="str">
        <f>Raw_Data!N4583</f>
        <v>Drama</v>
      </c>
      <c r="O4583" s="3" t="str">
        <f t="shared" si="710"/>
        <v>55-70</v>
      </c>
      <c r="P4583" s="3" t="str">
        <f t="shared" si="711"/>
        <v>10-24h</v>
      </c>
      <c r="Q4583" s="3" t="str">
        <f t="shared" si="712"/>
        <v>0-7d</v>
      </c>
      <c r="R4583" s="3" t="str">
        <f t="shared" si="713"/>
        <v>Medium</v>
      </c>
      <c r="S4583" s="3" t="str">
        <f t="shared" si="714"/>
        <v>High</v>
      </c>
      <c r="T4583" s="3" t="str">
        <f t="shared" si="715"/>
        <v>Active</v>
      </c>
      <c r="U4583" s="4">
        <f>1/(1+EXP(-(Predictive_Model!$B$5+((B4583-Predictive_Model!$B$20)/Predictive_Model!$C$20)*Predictive_Model!$D$20+((E4583-Predictive_Model!$B$21)/Predictive_Model!$C$21)*Predictive_Model!$D$21+((F4583-Predictive_Model!$B$22)/Predictive_Model!$C$22)*Predictive_Model!$D$22+((I4583-Predictive_Model!$B$23)/Predictive_Model!$C$23)*Predictive_Model!$D$23+((L4583-Predictive_Model!$B$24)/Predictive_Model!$C$24)*Predictive_Model!$D$24+((M4583-Predictive_Model!$B$25)/Predictive_Model!$C$25)*Predictive_Model!$D$25+IF(C4583="Male",Predictive_Model!$D$31,IF(C4583="Other",Predictive_Model!$D$32,0))+IF(D4583="Premium",Predictive_Model!$D$34,IF(D4583="Standard",Predictive_Model!$D$35,0))+IF(G4583="Asia",Predictive_Model!$D$37,IF(G4583="Europe",Predictive_Model!$D$38,IF(G4583="North America",Predictive_Model!$D$39,IF(G4583="Oceania",Predictive_Model!$D$40,IF(G4583="South America",Predictive_Model!$D$41,0)))))+IF(H4583="Laptop",Predictive_Model!$D$43,IF(H4583="Mobile",Predictive_Model!$D$44,IF(H4583="TV",Predictive_Model!$D$45,IF(H4583="Tablet",Predictive_Model!$D$46,0))))+IF(K4583="Crypto",Predictive_Model!$D$48,IF(K4583="Debit Card",Predictive_Model!$D$49,IF(K4583="Gift Card",Predictive_Model!$D$50,IF(K4583="PayPal",Predictive_Model!$D$51,0))))+IF(N4583="Comedy",Predictive_Model!$D$53,IF(N4583="Documentary",Predictive_Model!$D$54,IF(N4583="Drama",Predictive_Model!$D$55,IF(N4583="Horror",Predictive_Model!$D$56,IF(N4583="Romance",Predictive_Model!$D$57,IF(N4583="Sci-Fi",Predictive_Model!$D$58,0)))))))))</f>
        <v>1.0644183011244985E-13</v>
      </c>
      <c r="V4583" s="3" t="str">
        <f t="shared" si="716"/>
        <v>Low</v>
      </c>
      <c r="W4583" s="6">
        <f t="shared" si="717"/>
        <v>1.9148885237229726E-12</v>
      </c>
      <c r="X4583" s="3" t="str">
        <f t="shared" si="718"/>
        <v>Monitor</v>
      </c>
      <c r="Y4583" s="3" t="str">
        <f t="shared" si="719"/>
        <v>OK</v>
      </c>
    </row>
    <row r="4584" spans="1:25" x14ac:dyDescent="0.25">
      <c r="A4584" s="3" t="str">
        <f>Raw_Data!A4584</f>
        <v>e2099718-98c9-4ab1-8b20-cdc7184feacf</v>
      </c>
      <c r="B4584" s="3">
        <f>Raw_Data!B4584</f>
        <v>50</v>
      </c>
      <c r="C4584" s="3" t="str">
        <f>Raw_Data!C4584</f>
        <v>Other</v>
      </c>
      <c r="D4584" s="3" t="str">
        <f>Raw_Data!D4584</f>
        <v>Basic</v>
      </c>
      <c r="E4584" s="3">
        <f>Raw_Data!E4584</f>
        <v>25.08</v>
      </c>
      <c r="F4584" s="3">
        <f>Raw_Data!F4584</f>
        <v>53</v>
      </c>
      <c r="G4584" s="3" t="str">
        <f>Raw_Data!G4584</f>
        <v>South America</v>
      </c>
      <c r="H4584" s="3" t="str">
        <f>Raw_Data!H4584</f>
        <v>Desktop</v>
      </c>
      <c r="I4584" s="3">
        <f>Raw_Data!I4584</f>
        <v>8.99</v>
      </c>
      <c r="J4584" s="3">
        <f>Raw_Data!J4584</f>
        <v>0</v>
      </c>
      <c r="K4584" s="3" t="str">
        <f>Raw_Data!K4584</f>
        <v>Credit Card</v>
      </c>
      <c r="L4584" s="3">
        <f>Raw_Data!L4584</f>
        <v>5</v>
      </c>
      <c r="M4584" s="3">
        <f>Raw_Data!M4584</f>
        <v>0.46</v>
      </c>
      <c r="N4584" s="3" t="str">
        <f>Raw_Data!N4584</f>
        <v>Drama</v>
      </c>
      <c r="O4584" s="3" t="str">
        <f t="shared" si="710"/>
        <v>45-54</v>
      </c>
      <c r="P4584" s="3" t="str">
        <f t="shared" si="711"/>
        <v>25-49h</v>
      </c>
      <c r="Q4584" s="3" t="str">
        <f t="shared" si="712"/>
        <v>46-60d</v>
      </c>
      <c r="R4584" s="3" t="str">
        <f t="shared" si="713"/>
        <v>Medium</v>
      </c>
      <c r="S4584" s="3" t="str">
        <f t="shared" si="714"/>
        <v>Low</v>
      </c>
      <c r="T4584" s="3" t="str">
        <f t="shared" si="715"/>
        <v>Active</v>
      </c>
      <c r="U4584" s="4">
        <f>1/(1+EXP(-(Predictive_Model!$B$5+((B4584-Predictive_Model!$B$20)/Predictive_Model!$C$20)*Predictive_Model!$D$20+((E4584-Predictive_Model!$B$21)/Predictive_Model!$C$21)*Predictive_Model!$D$21+((F4584-Predictive_Model!$B$22)/Predictive_Model!$C$22)*Predictive_Model!$D$22+((I4584-Predictive_Model!$B$23)/Predictive_Model!$C$23)*Predictive_Model!$D$23+((L4584-Predictive_Model!$B$24)/Predictive_Model!$C$24)*Predictive_Model!$D$24+((M4584-Predictive_Model!$B$25)/Predictive_Model!$C$25)*Predictive_Model!$D$25+IF(C4584="Male",Predictive_Model!$D$31,IF(C4584="Other",Predictive_Model!$D$32,0))+IF(D4584="Premium",Predictive_Model!$D$34,IF(D4584="Standard",Predictive_Model!$D$35,0))+IF(G4584="Asia",Predictive_Model!$D$37,IF(G4584="Europe",Predictive_Model!$D$38,IF(G4584="North America",Predictive_Model!$D$39,IF(G4584="Oceania",Predictive_Model!$D$40,IF(G4584="South America",Predictive_Model!$D$41,0)))))+IF(H4584="Laptop",Predictive_Model!$D$43,IF(H4584="Mobile",Predictive_Model!$D$44,IF(H4584="TV",Predictive_Model!$D$45,IF(H4584="Tablet",Predictive_Model!$D$46,0))))+IF(K4584="Crypto",Predictive_Model!$D$48,IF(K4584="Debit Card",Predictive_Model!$D$49,IF(K4584="Gift Card",Predictive_Model!$D$50,IF(K4584="PayPal",Predictive_Model!$D$51,0))))+IF(N4584="Comedy",Predictive_Model!$D$53,IF(N4584="Documentary",Predictive_Model!$D$54,IF(N4584="Drama",Predictive_Model!$D$55,IF(N4584="Horror",Predictive_Model!$D$56,IF(N4584="Romance",Predictive_Model!$D$57,IF(N4584="Sci-Fi",Predictive_Model!$D$58,0)))))))))</f>
        <v>0.45308699785204554</v>
      </c>
      <c r="V4584" s="3" t="str">
        <f t="shared" si="716"/>
        <v>Medium</v>
      </c>
      <c r="W4584" s="6">
        <f t="shared" si="717"/>
        <v>4.0732521106898893</v>
      </c>
      <c r="X4584" s="3" t="str">
        <f t="shared" si="718"/>
        <v>Monitor</v>
      </c>
      <c r="Y4584" s="3" t="str">
        <f t="shared" si="719"/>
        <v>OK</v>
      </c>
    </row>
    <row r="4585" spans="1:25" x14ac:dyDescent="0.25">
      <c r="A4585" s="3" t="str">
        <f>Raw_Data!A4585</f>
        <v>4d69fd9b-a1e8-48a9-a0b3-ea425eacd7e0</v>
      </c>
      <c r="B4585" s="3">
        <f>Raw_Data!B4585</f>
        <v>61</v>
      </c>
      <c r="C4585" s="3" t="str">
        <f>Raw_Data!C4585</f>
        <v>Male</v>
      </c>
      <c r="D4585" s="3" t="str">
        <f>Raw_Data!D4585</f>
        <v>Standard</v>
      </c>
      <c r="E4585" s="3">
        <f>Raw_Data!E4585</f>
        <v>14.2</v>
      </c>
      <c r="F4585" s="3">
        <f>Raw_Data!F4585</f>
        <v>35</v>
      </c>
      <c r="G4585" s="3" t="str">
        <f>Raw_Data!G4585</f>
        <v>North America</v>
      </c>
      <c r="H4585" s="3" t="str">
        <f>Raw_Data!H4585</f>
        <v>Mobile</v>
      </c>
      <c r="I4585" s="3">
        <f>Raw_Data!I4585</f>
        <v>13.99</v>
      </c>
      <c r="J4585" s="3">
        <f>Raw_Data!J4585</f>
        <v>0</v>
      </c>
      <c r="K4585" s="3" t="str">
        <f>Raw_Data!K4585</f>
        <v>PayPal</v>
      </c>
      <c r="L4585" s="3">
        <f>Raw_Data!L4585</f>
        <v>4</v>
      </c>
      <c r="M4585" s="3">
        <f>Raw_Data!M4585</f>
        <v>0.39</v>
      </c>
      <c r="N4585" s="3" t="str">
        <f>Raw_Data!N4585</f>
        <v>Horror</v>
      </c>
      <c r="O4585" s="3" t="str">
        <f t="shared" si="710"/>
        <v>55-70</v>
      </c>
      <c r="P4585" s="3" t="str">
        <f t="shared" si="711"/>
        <v>10-24h</v>
      </c>
      <c r="Q4585" s="3" t="str">
        <f t="shared" si="712"/>
        <v>22-45d</v>
      </c>
      <c r="R4585" s="3" t="str">
        <f t="shared" si="713"/>
        <v>Medium</v>
      </c>
      <c r="S4585" s="3" t="str">
        <f t="shared" si="714"/>
        <v>Mid</v>
      </c>
      <c r="T4585" s="3" t="str">
        <f t="shared" si="715"/>
        <v>Active</v>
      </c>
      <c r="U4585" s="4">
        <f>1/(1+EXP(-(Predictive_Model!$B$5+((B4585-Predictive_Model!$B$20)/Predictive_Model!$C$20)*Predictive_Model!$D$20+((E4585-Predictive_Model!$B$21)/Predictive_Model!$C$21)*Predictive_Model!$D$21+((F4585-Predictive_Model!$B$22)/Predictive_Model!$C$22)*Predictive_Model!$D$22+((I4585-Predictive_Model!$B$23)/Predictive_Model!$C$23)*Predictive_Model!$D$23+((L4585-Predictive_Model!$B$24)/Predictive_Model!$C$24)*Predictive_Model!$D$24+((M4585-Predictive_Model!$B$25)/Predictive_Model!$C$25)*Predictive_Model!$D$25+IF(C4585="Male",Predictive_Model!$D$31,IF(C4585="Other",Predictive_Model!$D$32,0))+IF(D4585="Premium",Predictive_Model!$D$34,IF(D4585="Standard",Predictive_Model!$D$35,0))+IF(G4585="Asia",Predictive_Model!$D$37,IF(G4585="Europe",Predictive_Model!$D$38,IF(G4585="North America",Predictive_Model!$D$39,IF(G4585="Oceania",Predictive_Model!$D$40,IF(G4585="South America",Predictive_Model!$D$41,0)))))+IF(H4585="Laptop",Predictive_Model!$D$43,IF(H4585="Mobile",Predictive_Model!$D$44,IF(H4585="TV",Predictive_Model!$D$45,IF(H4585="Tablet",Predictive_Model!$D$46,0))))+IF(K4585="Crypto",Predictive_Model!$D$48,IF(K4585="Debit Card",Predictive_Model!$D$49,IF(K4585="Gift Card",Predictive_Model!$D$50,IF(K4585="PayPal",Predictive_Model!$D$51,0))))+IF(N4585="Comedy",Predictive_Model!$D$53,IF(N4585="Documentary",Predictive_Model!$D$54,IF(N4585="Drama",Predictive_Model!$D$55,IF(N4585="Horror",Predictive_Model!$D$56,IF(N4585="Romance",Predictive_Model!$D$57,IF(N4585="Sci-Fi",Predictive_Model!$D$58,0)))))))))</f>
        <v>0.89453437287403892</v>
      </c>
      <c r="V4585" s="3" t="str">
        <f t="shared" si="716"/>
        <v>Critical</v>
      </c>
      <c r="W4585" s="6">
        <f t="shared" si="717"/>
        <v>12.514535876507805</v>
      </c>
      <c r="X4585" s="3" t="str">
        <f t="shared" si="718"/>
        <v>Priority 2</v>
      </c>
      <c r="Y4585" s="3" t="str">
        <f t="shared" si="719"/>
        <v>OK</v>
      </c>
    </row>
    <row r="4586" spans="1:25" x14ac:dyDescent="0.25">
      <c r="A4586" s="3" t="str">
        <f>Raw_Data!A4586</f>
        <v>dff09d24-0925-4658-95d4-89b6ced8d1ca</v>
      </c>
      <c r="B4586" s="3">
        <f>Raw_Data!B4586</f>
        <v>39</v>
      </c>
      <c r="C4586" s="3" t="str">
        <f>Raw_Data!C4586</f>
        <v>Other</v>
      </c>
      <c r="D4586" s="3" t="str">
        <f>Raw_Data!D4586</f>
        <v>Premium</v>
      </c>
      <c r="E4586" s="3">
        <f>Raw_Data!E4586</f>
        <v>15.64</v>
      </c>
      <c r="F4586" s="3">
        <f>Raw_Data!F4586</f>
        <v>24</v>
      </c>
      <c r="G4586" s="3" t="str">
        <f>Raw_Data!G4586</f>
        <v>Oceania</v>
      </c>
      <c r="H4586" s="3" t="str">
        <f>Raw_Data!H4586</f>
        <v>Desktop</v>
      </c>
      <c r="I4586" s="3">
        <f>Raw_Data!I4586</f>
        <v>17.989999999999998</v>
      </c>
      <c r="J4586" s="3">
        <f>Raw_Data!J4586</f>
        <v>0</v>
      </c>
      <c r="K4586" s="3" t="str">
        <f>Raw_Data!K4586</f>
        <v>Credit Card</v>
      </c>
      <c r="L4586" s="3">
        <f>Raw_Data!L4586</f>
        <v>4</v>
      </c>
      <c r="M4586" s="3">
        <f>Raw_Data!M4586</f>
        <v>0.63</v>
      </c>
      <c r="N4586" s="3" t="str">
        <f>Raw_Data!N4586</f>
        <v>Romance</v>
      </c>
      <c r="O4586" s="3" t="str">
        <f t="shared" si="710"/>
        <v>35-44</v>
      </c>
      <c r="P4586" s="3" t="str">
        <f t="shared" si="711"/>
        <v>10-24h</v>
      </c>
      <c r="Q4586" s="3" t="str">
        <f t="shared" si="712"/>
        <v>22-45d</v>
      </c>
      <c r="R4586" s="3" t="str">
        <f t="shared" si="713"/>
        <v>Medium</v>
      </c>
      <c r="S4586" s="3" t="str">
        <f t="shared" si="714"/>
        <v>High</v>
      </c>
      <c r="T4586" s="3" t="str">
        <f t="shared" si="715"/>
        <v>Active</v>
      </c>
      <c r="U4586" s="4">
        <f>1/(1+EXP(-(Predictive_Model!$B$5+((B4586-Predictive_Model!$B$20)/Predictive_Model!$C$20)*Predictive_Model!$D$20+((E4586-Predictive_Model!$B$21)/Predictive_Model!$C$21)*Predictive_Model!$D$21+((F4586-Predictive_Model!$B$22)/Predictive_Model!$C$22)*Predictive_Model!$D$22+((I4586-Predictive_Model!$B$23)/Predictive_Model!$C$23)*Predictive_Model!$D$23+((L4586-Predictive_Model!$B$24)/Predictive_Model!$C$24)*Predictive_Model!$D$24+((M4586-Predictive_Model!$B$25)/Predictive_Model!$C$25)*Predictive_Model!$D$25+IF(C4586="Male",Predictive_Model!$D$31,IF(C4586="Other",Predictive_Model!$D$32,0))+IF(D4586="Premium",Predictive_Model!$D$34,IF(D4586="Standard",Predictive_Model!$D$35,0))+IF(G4586="Asia",Predictive_Model!$D$37,IF(G4586="Europe",Predictive_Model!$D$38,IF(G4586="North America",Predictive_Model!$D$39,IF(G4586="Oceania",Predictive_Model!$D$40,IF(G4586="South America",Predictive_Model!$D$41,0)))))+IF(H4586="Laptop",Predictive_Model!$D$43,IF(H4586="Mobile",Predictive_Model!$D$44,IF(H4586="TV",Predictive_Model!$D$45,IF(H4586="Tablet",Predictive_Model!$D$46,0))))+IF(K4586="Crypto",Predictive_Model!$D$48,IF(K4586="Debit Card",Predictive_Model!$D$49,IF(K4586="Gift Card",Predictive_Model!$D$50,IF(K4586="PayPal",Predictive_Model!$D$51,0))))+IF(N4586="Comedy",Predictive_Model!$D$53,IF(N4586="Documentary",Predictive_Model!$D$54,IF(N4586="Drama",Predictive_Model!$D$55,IF(N4586="Horror",Predictive_Model!$D$56,IF(N4586="Romance",Predictive_Model!$D$57,IF(N4586="Sci-Fi",Predictive_Model!$D$58,0)))))))))</f>
        <v>3.1122224835346067E-2</v>
      </c>
      <c r="V4586" s="3" t="str">
        <f t="shared" si="716"/>
        <v>Low</v>
      </c>
      <c r="W4586" s="6">
        <f t="shared" si="717"/>
        <v>0.55988882478787572</v>
      </c>
      <c r="X4586" s="3" t="str">
        <f t="shared" si="718"/>
        <v>Monitor</v>
      </c>
      <c r="Y4586" s="3" t="str">
        <f t="shared" si="719"/>
        <v>OK</v>
      </c>
    </row>
    <row r="4587" spans="1:25" x14ac:dyDescent="0.25">
      <c r="A4587" s="3" t="str">
        <f>Raw_Data!A4587</f>
        <v>44d38c32-c73b-4041-9eb6-c850b7ac39c7</v>
      </c>
      <c r="B4587" s="3">
        <f>Raw_Data!B4587</f>
        <v>25</v>
      </c>
      <c r="C4587" s="3" t="str">
        <f>Raw_Data!C4587</f>
        <v>Female</v>
      </c>
      <c r="D4587" s="3" t="str">
        <f>Raw_Data!D4587</f>
        <v>Basic</v>
      </c>
      <c r="E4587" s="3">
        <f>Raw_Data!E4587</f>
        <v>22.29</v>
      </c>
      <c r="F4587" s="3">
        <f>Raw_Data!F4587</f>
        <v>54</v>
      </c>
      <c r="G4587" s="3" t="str">
        <f>Raw_Data!G4587</f>
        <v>Africa</v>
      </c>
      <c r="H4587" s="3" t="str">
        <f>Raw_Data!H4587</f>
        <v>Mobile</v>
      </c>
      <c r="I4587" s="3">
        <f>Raw_Data!I4587</f>
        <v>8.99</v>
      </c>
      <c r="J4587" s="3">
        <f>Raw_Data!J4587</f>
        <v>0</v>
      </c>
      <c r="K4587" s="3" t="str">
        <f>Raw_Data!K4587</f>
        <v>Credit Card</v>
      </c>
      <c r="L4587" s="3">
        <f>Raw_Data!L4587</f>
        <v>5</v>
      </c>
      <c r="M4587" s="3">
        <f>Raw_Data!M4587</f>
        <v>0.41</v>
      </c>
      <c r="N4587" s="3" t="str">
        <f>Raw_Data!N4587</f>
        <v>Documentary</v>
      </c>
      <c r="O4587" s="3" t="str">
        <f t="shared" si="710"/>
        <v>25-34</v>
      </c>
      <c r="P4587" s="3" t="str">
        <f t="shared" si="711"/>
        <v>10-24h</v>
      </c>
      <c r="Q4587" s="3" t="str">
        <f t="shared" si="712"/>
        <v>46-60d</v>
      </c>
      <c r="R4587" s="3" t="str">
        <f t="shared" si="713"/>
        <v>Medium</v>
      </c>
      <c r="S4587" s="3" t="str">
        <f t="shared" si="714"/>
        <v>Low</v>
      </c>
      <c r="T4587" s="3" t="str">
        <f t="shared" si="715"/>
        <v>Active</v>
      </c>
      <c r="U4587" s="4">
        <f>1/(1+EXP(-(Predictive_Model!$B$5+((B4587-Predictive_Model!$B$20)/Predictive_Model!$C$20)*Predictive_Model!$D$20+((E4587-Predictive_Model!$B$21)/Predictive_Model!$C$21)*Predictive_Model!$D$21+((F4587-Predictive_Model!$B$22)/Predictive_Model!$C$22)*Predictive_Model!$D$22+((I4587-Predictive_Model!$B$23)/Predictive_Model!$C$23)*Predictive_Model!$D$23+((L4587-Predictive_Model!$B$24)/Predictive_Model!$C$24)*Predictive_Model!$D$24+((M4587-Predictive_Model!$B$25)/Predictive_Model!$C$25)*Predictive_Model!$D$25+IF(C4587="Male",Predictive_Model!$D$31,IF(C4587="Other",Predictive_Model!$D$32,0))+IF(D4587="Premium",Predictive_Model!$D$34,IF(D4587="Standard",Predictive_Model!$D$35,0))+IF(G4587="Asia",Predictive_Model!$D$37,IF(G4587="Europe",Predictive_Model!$D$38,IF(G4587="North America",Predictive_Model!$D$39,IF(G4587="Oceania",Predictive_Model!$D$40,IF(G4587="South America",Predictive_Model!$D$41,0)))))+IF(H4587="Laptop",Predictive_Model!$D$43,IF(H4587="Mobile",Predictive_Model!$D$44,IF(H4587="TV",Predictive_Model!$D$45,IF(H4587="Tablet",Predictive_Model!$D$46,0))))+IF(K4587="Crypto",Predictive_Model!$D$48,IF(K4587="Debit Card",Predictive_Model!$D$49,IF(K4587="Gift Card",Predictive_Model!$D$50,IF(K4587="PayPal",Predictive_Model!$D$51,0))))+IF(N4587="Comedy",Predictive_Model!$D$53,IF(N4587="Documentary",Predictive_Model!$D$54,IF(N4587="Drama",Predictive_Model!$D$55,IF(N4587="Horror",Predictive_Model!$D$56,IF(N4587="Romance",Predictive_Model!$D$57,IF(N4587="Sci-Fi",Predictive_Model!$D$58,0)))))))))</f>
        <v>0.93133468053828727</v>
      </c>
      <c r="V4587" s="3" t="str">
        <f t="shared" si="716"/>
        <v>Critical</v>
      </c>
      <c r="W4587" s="6">
        <f t="shared" si="717"/>
        <v>8.3726987780392026</v>
      </c>
      <c r="X4587" s="3" t="str">
        <f t="shared" si="718"/>
        <v>Priority 2</v>
      </c>
      <c r="Y4587" s="3" t="str">
        <f t="shared" si="719"/>
        <v>OK</v>
      </c>
    </row>
    <row r="4588" spans="1:25" x14ac:dyDescent="0.25">
      <c r="A4588" s="3" t="str">
        <f>Raw_Data!A4588</f>
        <v>e42d9b7c-45aa-407a-8bd8-5e0622a2ecbf</v>
      </c>
      <c r="B4588" s="3">
        <f>Raw_Data!B4588</f>
        <v>29</v>
      </c>
      <c r="C4588" s="3" t="str">
        <f>Raw_Data!C4588</f>
        <v>Male</v>
      </c>
      <c r="D4588" s="3" t="str">
        <f>Raw_Data!D4588</f>
        <v>Basic</v>
      </c>
      <c r="E4588" s="3">
        <f>Raw_Data!E4588</f>
        <v>8.06</v>
      </c>
      <c r="F4588" s="3">
        <f>Raw_Data!F4588</f>
        <v>13</v>
      </c>
      <c r="G4588" s="3" t="str">
        <f>Raw_Data!G4588</f>
        <v>North America</v>
      </c>
      <c r="H4588" s="3" t="str">
        <f>Raw_Data!H4588</f>
        <v>Mobile</v>
      </c>
      <c r="I4588" s="3">
        <f>Raw_Data!I4588</f>
        <v>8.99</v>
      </c>
      <c r="J4588" s="3">
        <f>Raw_Data!J4588</f>
        <v>0</v>
      </c>
      <c r="K4588" s="3" t="str">
        <f>Raw_Data!K4588</f>
        <v>Credit Card</v>
      </c>
      <c r="L4588" s="3">
        <f>Raw_Data!L4588</f>
        <v>2</v>
      </c>
      <c r="M4588" s="3">
        <f>Raw_Data!M4588</f>
        <v>0.57999999999999996</v>
      </c>
      <c r="N4588" s="3" t="str">
        <f>Raw_Data!N4588</f>
        <v>Romance</v>
      </c>
      <c r="O4588" s="3" t="str">
        <f t="shared" si="710"/>
        <v>25-34</v>
      </c>
      <c r="P4588" s="3" t="str">
        <f t="shared" si="711"/>
        <v>&lt;10h</v>
      </c>
      <c r="Q4588" s="3" t="str">
        <f t="shared" si="712"/>
        <v>8-21d</v>
      </c>
      <c r="R4588" s="3" t="str">
        <f t="shared" si="713"/>
        <v>Medium</v>
      </c>
      <c r="S4588" s="3" t="str">
        <f t="shared" si="714"/>
        <v>Low</v>
      </c>
      <c r="T4588" s="3" t="str">
        <f t="shared" si="715"/>
        <v>Active</v>
      </c>
      <c r="U4588" s="4">
        <f>1/(1+EXP(-(Predictive_Model!$B$5+((B4588-Predictive_Model!$B$20)/Predictive_Model!$C$20)*Predictive_Model!$D$20+((E4588-Predictive_Model!$B$21)/Predictive_Model!$C$21)*Predictive_Model!$D$21+((F4588-Predictive_Model!$B$22)/Predictive_Model!$C$22)*Predictive_Model!$D$22+((I4588-Predictive_Model!$B$23)/Predictive_Model!$C$23)*Predictive_Model!$D$23+((L4588-Predictive_Model!$B$24)/Predictive_Model!$C$24)*Predictive_Model!$D$24+((M4588-Predictive_Model!$B$25)/Predictive_Model!$C$25)*Predictive_Model!$D$25+IF(C4588="Male",Predictive_Model!$D$31,IF(C4588="Other",Predictive_Model!$D$32,0))+IF(D4588="Premium",Predictive_Model!$D$34,IF(D4588="Standard",Predictive_Model!$D$35,0))+IF(G4588="Asia",Predictive_Model!$D$37,IF(G4588="Europe",Predictive_Model!$D$38,IF(G4588="North America",Predictive_Model!$D$39,IF(G4588="Oceania",Predictive_Model!$D$40,IF(G4588="South America",Predictive_Model!$D$41,0)))))+IF(H4588="Laptop",Predictive_Model!$D$43,IF(H4588="Mobile",Predictive_Model!$D$44,IF(H4588="TV",Predictive_Model!$D$45,IF(H4588="Tablet",Predictive_Model!$D$46,0))))+IF(K4588="Crypto",Predictive_Model!$D$48,IF(K4588="Debit Card",Predictive_Model!$D$49,IF(K4588="Gift Card",Predictive_Model!$D$50,IF(K4588="PayPal",Predictive_Model!$D$51,0))))+IF(N4588="Comedy",Predictive_Model!$D$53,IF(N4588="Documentary",Predictive_Model!$D$54,IF(N4588="Drama",Predictive_Model!$D$55,IF(N4588="Horror",Predictive_Model!$D$56,IF(N4588="Romance",Predictive_Model!$D$57,IF(N4588="Sci-Fi",Predictive_Model!$D$58,0)))))))))</f>
        <v>0.97482786588256742</v>
      </c>
      <c r="V4588" s="3" t="str">
        <f t="shared" si="716"/>
        <v>Critical</v>
      </c>
      <c r="W4588" s="6">
        <f t="shared" si="717"/>
        <v>8.7637025142842813</v>
      </c>
      <c r="X4588" s="3" t="str">
        <f t="shared" si="718"/>
        <v>Priority 2</v>
      </c>
      <c r="Y4588" s="3" t="str">
        <f t="shared" si="719"/>
        <v>OK</v>
      </c>
    </row>
    <row r="4589" spans="1:25" x14ac:dyDescent="0.25">
      <c r="A4589" s="3" t="str">
        <f>Raw_Data!A4589</f>
        <v>b6342efb-3668-4707-9bcd-ae6ba9180b54</v>
      </c>
      <c r="B4589" s="3">
        <f>Raw_Data!B4589</f>
        <v>57</v>
      </c>
      <c r="C4589" s="3" t="str">
        <f>Raw_Data!C4589</f>
        <v>Male</v>
      </c>
      <c r="D4589" s="3" t="str">
        <f>Raw_Data!D4589</f>
        <v>Basic</v>
      </c>
      <c r="E4589" s="3">
        <f>Raw_Data!E4589</f>
        <v>4.76</v>
      </c>
      <c r="F4589" s="3">
        <f>Raw_Data!F4589</f>
        <v>58</v>
      </c>
      <c r="G4589" s="3" t="str">
        <f>Raw_Data!G4589</f>
        <v>Africa</v>
      </c>
      <c r="H4589" s="3" t="str">
        <f>Raw_Data!H4589</f>
        <v>Tablet</v>
      </c>
      <c r="I4589" s="3">
        <f>Raw_Data!I4589</f>
        <v>8.99</v>
      </c>
      <c r="J4589" s="3">
        <f>Raw_Data!J4589</f>
        <v>1</v>
      </c>
      <c r="K4589" s="3" t="str">
        <f>Raw_Data!K4589</f>
        <v>Credit Card</v>
      </c>
      <c r="L4589" s="3">
        <f>Raw_Data!L4589</f>
        <v>1</v>
      </c>
      <c r="M4589" s="3">
        <f>Raw_Data!M4589</f>
        <v>0.08</v>
      </c>
      <c r="N4589" s="3" t="str">
        <f>Raw_Data!N4589</f>
        <v>Action</v>
      </c>
      <c r="O4589" s="3" t="str">
        <f t="shared" si="710"/>
        <v>55-70</v>
      </c>
      <c r="P4589" s="3" t="str">
        <f t="shared" si="711"/>
        <v>&lt;10h</v>
      </c>
      <c r="Q4589" s="3" t="str">
        <f t="shared" si="712"/>
        <v>46-60d</v>
      </c>
      <c r="R4589" s="3" t="str">
        <f t="shared" si="713"/>
        <v>Low</v>
      </c>
      <c r="S4589" s="3" t="str">
        <f t="shared" si="714"/>
        <v>Low</v>
      </c>
      <c r="T4589" s="3" t="str">
        <f t="shared" si="715"/>
        <v>Churned</v>
      </c>
      <c r="U4589" s="4">
        <f>1/(1+EXP(-(Predictive_Model!$B$5+((B4589-Predictive_Model!$B$20)/Predictive_Model!$C$20)*Predictive_Model!$D$20+((E4589-Predictive_Model!$B$21)/Predictive_Model!$C$21)*Predictive_Model!$D$21+((F4589-Predictive_Model!$B$22)/Predictive_Model!$C$22)*Predictive_Model!$D$22+((I4589-Predictive_Model!$B$23)/Predictive_Model!$C$23)*Predictive_Model!$D$23+((L4589-Predictive_Model!$B$24)/Predictive_Model!$C$24)*Predictive_Model!$D$24+((M4589-Predictive_Model!$B$25)/Predictive_Model!$C$25)*Predictive_Model!$D$25+IF(C4589="Male",Predictive_Model!$D$31,IF(C4589="Other",Predictive_Model!$D$32,0))+IF(D4589="Premium",Predictive_Model!$D$34,IF(D4589="Standard",Predictive_Model!$D$35,0))+IF(G4589="Asia",Predictive_Model!$D$37,IF(G4589="Europe",Predictive_Model!$D$38,IF(G4589="North America",Predictive_Model!$D$39,IF(G4589="Oceania",Predictive_Model!$D$40,IF(G4589="South America",Predictive_Model!$D$41,0)))))+IF(H4589="Laptop",Predictive_Model!$D$43,IF(H4589="Mobile",Predictive_Model!$D$44,IF(H4589="TV",Predictive_Model!$D$45,IF(H4589="Tablet",Predictive_Model!$D$46,0))))+IF(K4589="Crypto",Predictive_Model!$D$48,IF(K4589="Debit Card",Predictive_Model!$D$49,IF(K4589="Gift Card",Predictive_Model!$D$50,IF(K4589="PayPal",Predictive_Model!$D$51,0))))+IF(N4589="Comedy",Predictive_Model!$D$53,IF(N4589="Documentary",Predictive_Model!$D$54,IF(N4589="Drama",Predictive_Model!$D$55,IF(N4589="Horror",Predictive_Model!$D$56,IF(N4589="Romance",Predictive_Model!$D$57,IF(N4589="Sci-Fi",Predictive_Model!$D$58,0)))))))))</f>
        <v>0.99999417493695941</v>
      </c>
      <c r="V4589" s="3" t="str">
        <f t="shared" si="716"/>
        <v>Critical</v>
      </c>
      <c r="W4589" s="6">
        <f t="shared" si="717"/>
        <v>8.99</v>
      </c>
      <c r="X4589" s="3" t="str">
        <f t="shared" si="718"/>
        <v>Priority 2</v>
      </c>
      <c r="Y4589" s="3" t="str">
        <f t="shared" si="719"/>
        <v>OK</v>
      </c>
    </row>
    <row r="4590" spans="1:25" x14ac:dyDescent="0.25">
      <c r="A4590" s="3" t="str">
        <f>Raw_Data!A4590</f>
        <v>3eb2ec73-7f46-4fbc-a330-e4c7400ea6cd</v>
      </c>
      <c r="B4590" s="3">
        <f>Raw_Data!B4590</f>
        <v>29</v>
      </c>
      <c r="C4590" s="3" t="str">
        <f>Raw_Data!C4590</f>
        <v>Other</v>
      </c>
      <c r="D4590" s="3" t="str">
        <f>Raw_Data!D4590</f>
        <v>Standard</v>
      </c>
      <c r="E4590" s="3">
        <f>Raw_Data!E4590</f>
        <v>7.29</v>
      </c>
      <c r="F4590" s="3">
        <f>Raw_Data!F4590</f>
        <v>44</v>
      </c>
      <c r="G4590" s="3" t="str">
        <f>Raw_Data!G4590</f>
        <v>North America</v>
      </c>
      <c r="H4590" s="3" t="str">
        <f>Raw_Data!H4590</f>
        <v>Desktop</v>
      </c>
      <c r="I4590" s="3">
        <f>Raw_Data!I4590</f>
        <v>13.99</v>
      </c>
      <c r="J4590" s="3">
        <f>Raw_Data!J4590</f>
        <v>1</v>
      </c>
      <c r="K4590" s="3" t="str">
        <f>Raw_Data!K4590</f>
        <v>Gift Card</v>
      </c>
      <c r="L4590" s="3">
        <f>Raw_Data!L4590</f>
        <v>3</v>
      </c>
      <c r="M4590" s="3">
        <f>Raw_Data!M4590</f>
        <v>0.16</v>
      </c>
      <c r="N4590" s="3" t="str">
        <f>Raw_Data!N4590</f>
        <v>Romance</v>
      </c>
      <c r="O4590" s="3" t="str">
        <f t="shared" si="710"/>
        <v>25-34</v>
      </c>
      <c r="P4590" s="3" t="str">
        <f t="shared" si="711"/>
        <v>&lt;10h</v>
      </c>
      <c r="Q4590" s="3" t="str">
        <f t="shared" si="712"/>
        <v>22-45d</v>
      </c>
      <c r="R4590" s="3" t="str">
        <f t="shared" si="713"/>
        <v>Medium</v>
      </c>
      <c r="S4590" s="3" t="str">
        <f t="shared" si="714"/>
        <v>Mid</v>
      </c>
      <c r="T4590" s="3" t="str">
        <f t="shared" si="715"/>
        <v>Churned</v>
      </c>
      <c r="U4590" s="4">
        <f>1/(1+EXP(-(Predictive_Model!$B$5+((B4590-Predictive_Model!$B$20)/Predictive_Model!$C$20)*Predictive_Model!$D$20+((E4590-Predictive_Model!$B$21)/Predictive_Model!$C$21)*Predictive_Model!$D$21+((F4590-Predictive_Model!$B$22)/Predictive_Model!$C$22)*Predictive_Model!$D$22+((I4590-Predictive_Model!$B$23)/Predictive_Model!$C$23)*Predictive_Model!$D$23+((L4590-Predictive_Model!$B$24)/Predictive_Model!$C$24)*Predictive_Model!$D$24+((M4590-Predictive_Model!$B$25)/Predictive_Model!$C$25)*Predictive_Model!$D$25+IF(C4590="Male",Predictive_Model!$D$31,IF(C4590="Other",Predictive_Model!$D$32,0))+IF(D4590="Premium",Predictive_Model!$D$34,IF(D4590="Standard",Predictive_Model!$D$35,0))+IF(G4590="Asia",Predictive_Model!$D$37,IF(G4590="Europe",Predictive_Model!$D$38,IF(G4590="North America",Predictive_Model!$D$39,IF(G4590="Oceania",Predictive_Model!$D$40,IF(G4590="South America",Predictive_Model!$D$41,0)))))+IF(H4590="Laptop",Predictive_Model!$D$43,IF(H4590="Mobile",Predictive_Model!$D$44,IF(H4590="TV",Predictive_Model!$D$45,IF(H4590="Tablet",Predictive_Model!$D$46,0))))+IF(K4590="Crypto",Predictive_Model!$D$48,IF(K4590="Debit Card",Predictive_Model!$D$49,IF(K4590="Gift Card",Predictive_Model!$D$50,IF(K4590="PayPal",Predictive_Model!$D$51,0))))+IF(N4590="Comedy",Predictive_Model!$D$53,IF(N4590="Documentary",Predictive_Model!$D$54,IF(N4590="Drama",Predictive_Model!$D$55,IF(N4590="Horror",Predictive_Model!$D$56,IF(N4590="Romance",Predictive_Model!$D$57,IF(N4590="Sci-Fi",Predictive_Model!$D$58,0)))))))))</f>
        <v>0.99601611951017044</v>
      </c>
      <c r="V4590" s="3" t="str">
        <f t="shared" si="716"/>
        <v>Critical</v>
      </c>
      <c r="W4590" s="6">
        <f t="shared" si="717"/>
        <v>13.99</v>
      </c>
      <c r="X4590" s="3" t="str">
        <f t="shared" si="718"/>
        <v>Priority 2</v>
      </c>
      <c r="Y4590" s="3" t="str">
        <f t="shared" si="719"/>
        <v>OK</v>
      </c>
    </row>
    <row r="4591" spans="1:25" x14ac:dyDescent="0.25">
      <c r="A4591" s="3" t="str">
        <f>Raw_Data!A4591</f>
        <v>15af8821-bdd5-4c9b-8aff-88435d9efaae</v>
      </c>
      <c r="B4591" s="3">
        <f>Raw_Data!B4591</f>
        <v>44</v>
      </c>
      <c r="C4591" s="3" t="str">
        <f>Raw_Data!C4591</f>
        <v>Male</v>
      </c>
      <c r="D4591" s="3" t="str">
        <f>Raw_Data!D4591</f>
        <v>Standard</v>
      </c>
      <c r="E4591" s="3">
        <f>Raw_Data!E4591</f>
        <v>4.2</v>
      </c>
      <c r="F4591" s="3">
        <f>Raw_Data!F4591</f>
        <v>39</v>
      </c>
      <c r="G4591" s="3" t="str">
        <f>Raw_Data!G4591</f>
        <v>Asia</v>
      </c>
      <c r="H4591" s="3" t="str">
        <f>Raw_Data!H4591</f>
        <v>Laptop</v>
      </c>
      <c r="I4591" s="3">
        <f>Raw_Data!I4591</f>
        <v>13.99</v>
      </c>
      <c r="J4591" s="3">
        <f>Raw_Data!J4591</f>
        <v>1</v>
      </c>
      <c r="K4591" s="3" t="str">
        <f>Raw_Data!K4591</f>
        <v>PayPal</v>
      </c>
      <c r="L4591" s="3">
        <f>Raw_Data!L4591</f>
        <v>3</v>
      </c>
      <c r="M4591" s="3">
        <f>Raw_Data!M4591</f>
        <v>0.11</v>
      </c>
      <c r="N4591" s="3" t="str">
        <f>Raw_Data!N4591</f>
        <v>Action</v>
      </c>
      <c r="O4591" s="3" t="str">
        <f t="shared" si="710"/>
        <v>35-44</v>
      </c>
      <c r="P4591" s="3" t="str">
        <f t="shared" si="711"/>
        <v>&lt;10h</v>
      </c>
      <c r="Q4591" s="3" t="str">
        <f t="shared" si="712"/>
        <v>22-45d</v>
      </c>
      <c r="R4591" s="3" t="str">
        <f t="shared" si="713"/>
        <v>Medium</v>
      </c>
      <c r="S4591" s="3" t="str">
        <f t="shared" si="714"/>
        <v>Mid</v>
      </c>
      <c r="T4591" s="3" t="str">
        <f t="shared" si="715"/>
        <v>Churned</v>
      </c>
      <c r="U4591" s="4">
        <f>1/(1+EXP(-(Predictive_Model!$B$5+((B4591-Predictive_Model!$B$20)/Predictive_Model!$C$20)*Predictive_Model!$D$20+((E4591-Predictive_Model!$B$21)/Predictive_Model!$C$21)*Predictive_Model!$D$21+((F4591-Predictive_Model!$B$22)/Predictive_Model!$C$22)*Predictive_Model!$D$22+((I4591-Predictive_Model!$B$23)/Predictive_Model!$C$23)*Predictive_Model!$D$23+((L4591-Predictive_Model!$B$24)/Predictive_Model!$C$24)*Predictive_Model!$D$24+((M4591-Predictive_Model!$B$25)/Predictive_Model!$C$25)*Predictive_Model!$D$25+IF(C4591="Male",Predictive_Model!$D$31,IF(C4591="Other",Predictive_Model!$D$32,0))+IF(D4591="Premium",Predictive_Model!$D$34,IF(D4591="Standard",Predictive_Model!$D$35,0))+IF(G4591="Asia",Predictive_Model!$D$37,IF(G4591="Europe",Predictive_Model!$D$38,IF(G4591="North America",Predictive_Model!$D$39,IF(G4591="Oceania",Predictive_Model!$D$40,IF(G4591="South America",Predictive_Model!$D$41,0)))))+IF(H4591="Laptop",Predictive_Model!$D$43,IF(H4591="Mobile",Predictive_Model!$D$44,IF(H4591="TV",Predictive_Model!$D$45,IF(H4591="Tablet",Predictive_Model!$D$46,0))))+IF(K4591="Crypto",Predictive_Model!$D$48,IF(K4591="Debit Card",Predictive_Model!$D$49,IF(K4591="Gift Card",Predictive_Model!$D$50,IF(K4591="PayPal",Predictive_Model!$D$51,0))))+IF(N4591="Comedy",Predictive_Model!$D$53,IF(N4591="Documentary",Predictive_Model!$D$54,IF(N4591="Drama",Predictive_Model!$D$55,IF(N4591="Horror",Predictive_Model!$D$56,IF(N4591="Romance",Predictive_Model!$D$57,IF(N4591="Sci-Fi",Predictive_Model!$D$58,0)))))))))</f>
        <v>0.99467393113115532</v>
      </c>
      <c r="V4591" s="3" t="str">
        <f t="shared" si="716"/>
        <v>Critical</v>
      </c>
      <c r="W4591" s="6">
        <f t="shared" si="717"/>
        <v>13.99</v>
      </c>
      <c r="X4591" s="3" t="str">
        <f t="shared" si="718"/>
        <v>Priority 2</v>
      </c>
      <c r="Y4591" s="3" t="str">
        <f t="shared" si="719"/>
        <v>OK</v>
      </c>
    </row>
    <row r="4592" spans="1:25" x14ac:dyDescent="0.25">
      <c r="A4592" s="3" t="str">
        <f>Raw_Data!A4592</f>
        <v>ef23baaf-4a7b-41d2-903f-4f772ab31c26</v>
      </c>
      <c r="B4592" s="3">
        <f>Raw_Data!B4592</f>
        <v>22</v>
      </c>
      <c r="C4592" s="3" t="str">
        <f>Raw_Data!C4592</f>
        <v>Other</v>
      </c>
      <c r="D4592" s="3" t="str">
        <f>Raw_Data!D4592</f>
        <v>Basic</v>
      </c>
      <c r="E4592" s="3">
        <f>Raw_Data!E4592</f>
        <v>0.91</v>
      </c>
      <c r="F4592" s="3">
        <f>Raw_Data!F4592</f>
        <v>39</v>
      </c>
      <c r="G4592" s="3" t="str">
        <f>Raw_Data!G4592</f>
        <v>South America</v>
      </c>
      <c r="H4592" s="3" t="str">
        <f>Raw_Data!H4592</f>
        <v>Tablet</v>
      </c>
      <c r="I4592" s="3">
        <f>Raw_Data!I4592</f>
        <v>8.99</v>
      </c>
      <c r="J4592" s="3">
        <f>Raw_Data!J4592</f>
        <v>1</v>
      </c>
      <c r="K4592" s="3" t="str">
        <f>Raw_Data!K4592</f>
        <v>Crypto</v>
      </c>
      <c r="L4592" s="3">
        <f>Raw_Data!L4592</f>
        <v>1</v>
      </c>
      <c r="M4592" s="3">
        <f>Raw_Data!M4592</f>
        <v>0.02</v>
      </c>
      <c r="N4592" s="3" t="str">
        <f>Raw_Data!N4592</f>
        <v>Drama</v>
      </c>
      <c r="O4592" s="3" t="str">
        <f t="shared" si="710"/>
        <v>18-24</v>
      </c>
      <c r="P4592" s="3" t="str">
        <f t="shared" si="711"/>
        <v>&lt;10h</v>
      </c>
      <c r="Q4592" s="3" t="str">
        <f t="shared" si="712"/>
        <v>22-45d</v>
      </c>
      <c r="R4592" s="3" t="str">
        <f t="shared" si="713"/>
        <v>Medium</v>
      </c>
      <c r="S4592" s="3" t="str">
        <f t="shared" si="714"/>
        <v>Low</v>
      </c>
      <c r="T4592" s="3" t="str">
        <f t="shared" si="715"/>
        <v>Churned</v>
      </c>
      <c r="U4592" s="4">
        <f>1/(1+EXP(-(Predictive_Model!$B$5+((B4592-Predictive_Model!$B$20)/Predictive_Model!$C$20)*Predictive_Model!$D$20+((E4592-Predictive_Model!$B$21)/Predictive_Model!$C$21)*Predictive_Model!$D$21+((F4592-Predictive_Model!$B$22)/Predictive_Model!$C$22)*Predictive_Model!$D$22+((I4592-Predictive_Model!$B$23)/Predictive_Model!$C$23)*Predictive_Model!$D$23+((L4592-Predictive_Model!$B$24)/Predictive_Model!$C$24)*Predictive_Model!$D$24+((M4592-Predictive_Model!$B$25)/Predictive_Model!$C$25)*Predictive_Model!$D$25+IF(C4592="Male",Predictive_Model!$D$31,IF(C4592="Other",Predictive_Model!$D$32,0))+IF(D4592="Premium",Predictive_Model!$D$34,IF(D4592="Standard",Predictive_Model!$D$35,0))+IF(G4592="Asia",Predictive_Model!$D$37,IF(G4592="Europe",Predictive_Model!$D$38,IF(G4592="North America",Predictive_Model!$D$39,IF(G4592="Oceania",Predictive_Model!$D$40,IF(G4592="South America",Predictive_Model!$D$41,0)))))+IF(H4592="Laptop",Predictive_Model!$D$43,IF(H4592="Mobile",Predictive_Model!$D$44,IF(H4592="TV",Predictive_Model!$D$45,IF(H4592="Tablet",Predictive_Model!$D$46,0))))+IF(K4592="Crypto",Predictive_Model!$D$48,IF(K4592="Debit Card",Predictive_Model!$D$49,IF(K4592="Gift Card",Predictive_Model!$D$50,IF(K4592="PayPal",Predictive_Model!$D$51,0))))+IF(N4592="Comedy",Predictive_Model!$D$53,IF(N4592="Documentary",Predictive_Model!$D$54,IF(N4592="Drama",Predictive_Model!$D$55,IF(N4592="Horror",Predictive_Model!$D$56,IF(N4592="Romance",Predictive_Model!$D$57,IF(N4592="Sci-Fi",Predictive_Model!$D$58,0)))))))))</f>
        <v>0.99998165446871734</v>
      </c>
      <c r="V4592" s="3" t="str">
        <f t="shared" si="716"/>
        <v>Critical</v>
      </c>
      <c r="W4592" s="6">
        <f t="shared" si="717"/>
        <v>8.99</v>
      </c>
      <c r="X4592" s="3" t="str">
        <f t="shared" si="718"/>
        <v>Priority 2</v>
      </c>
      <c r="Y4592" s="3" t="str">
        <f t="shared" si="719"/>
        <v>OK</v>
      </c>
    </row>
    <row r="4593" spans="1:25" x14ac:dyDescent="0.25">
      <c r="A4593" s="3" t="str">
        <f>Raw_Data!A4593</f>
        <v>a0fc6f9f-8c84-43ef-9dcd-2d0cab4faaf2</v>
      </c>
      <c r="B4593" s="3">
        <f>Raw_Data!B4593</f>
        <v>33</v>
      </c>
      <c r="C4593" s="3" t="str">
        <f>Raw_Data!C4593</f>
        <v>Male</v>
      </c>
      <c r="D4593" s="3" t="str">
        <f>Raw_Data!D4593</f>
        <v>Basic</v>
      </c>
      <c r="E4593" s="3">
        <f>Raw_Data!E4593</f>
        <v>3.15</v>
      </c>
      <c r="F4593" s="3">
        <f>Raw_Data!F4593</f>
        <v>42</v>
      </c>
      <c r="G4593" s="3" t="str">
        <f>Raw_Data!G4593</f>
        <v>North America</v>
      </c>
      <c r="H4593" s="3" t="str">
        <f>Raw_Data!H4593</f>
        <v>Mobile</v>
      </c>
      <c r="I4593" s="3">
        <f>Raw_Data!I4593</f>
        <v>8.99</v>
      </c>
      <c r="J4593" s="3">
        <f>Raw_Data!J4593</f>
        <v>1</v>
      </c>
      <c r="K4593" s="3" t="str">
        <f>Raw_Data!K4593</f>
        <v>Crypto</v>
      </c>
      <c r="L4593" s="3">
        <f>Raw_Data!L4593</f>
        <v>1</v>
      </c>
      <c r="M4593" s="3">
        <f>Raw_Data!M4593</f>
        <v>7.0000000000000007E-2</v>
      </c>
      <c r="N4593" s="3" t="str">
        <f>Raw_Data!N4593</f>
        <v>Drama</v>
      </c>
      <c r="O4593" s="3" t="str">
        <f t="shared" si="710"/>
        <v>25-34</v>
      </c>
      <c r="P4593" s="3" t="str">
        <f t="shared" si="711"/>
        <v>&lt;10h</v>
      </c>
      <c r="Q4593" s="3" t="str">
        <f t="shared" si="712"/>
        <v>22-45d</v>
      </c>
      <c r="R4593" s="3" t="str">
        <f t="shared" si="713"/>
        <v>Medium</v>
      </c>
      <c r="S4593" s="3" t="str">
        <f t="shared" si="714"/>
        <v>Low</v>
      </c>
      <c r="T4593" s="3" t="str">
        <f t="shared" si="715"/>
        <v>Churned</v>
      </c>
      <c r="U4593" s="4">
        <f>1/(1+EXP(-(Predictive_Model!$B$5+((B4593-Predictive_Model!$B$20)/Predictive_Model!$C$20)*Predictive_Model!$D$20+((E4593-Predictive_Model!$B$21)/Predictive_Model!$C$21)*Predictive_Model!$D$21+((F4593-Predictive_Model!$B$22)/Predictive_Model!$C$22)*Predictive_Model!$D$22+((I4593-Predictive_Model!$B$23)/Predictive_Model!$C$23)*Predictive_Model!$D$23+((L4593-Predictive_Model!$B$24)/Predictive_Model!$C$24)*Predictive_Model!$D$24+((M4593-Predictive_Model!$B$25)/Predictive_Model!$C$25)*Predictive_Model!$D$25+IF(C4593="Male",Predictive_Model!$D$31,IF(C4593="Other",Predictive_Model!$D$32,0))+IF(D4593="Premium",Predictive_Model!$D$34,IF(D4593="Standard",Predictive_Model!$D$35,0))+IF(G4593="Asia",Predictive_Model!$D$37,IF(G4593="Europe",Predictive_Model!$D$38,IF(G4593="North America",Predictive_Model!$D$39,IF(G4593="Oceania",Predictive_Model!$D$40,IF(G4593="South America",Predictive_Model!$D$41,0)))))+IF(H4593="Laptop",Predictive_Model!$D$43,IF(H4593="Mobile",Predictive_Model!$D$44,IF(H4593="TV",Predictive_Model!$D$45,IF(H4593="Tablet",Predictive_Model!$D$46,0))))+IF(K4593="Crypto",Predictive_Model!$D$48,IF(K4593="Debit Card",Predictive_Model!$D$49,IF(K4593="Gift Card",Predictive_Model!$D$50,IF(K4593="PayPal",Predictive_Model!$D$51,0))))+IF(N4593="Comedy",Predictive_Model!$D$53,IF(N4593="Documentary",Predictive_Model!$D$54,IF(N4593="Drama",Predictive_Model!$D$55,IF(N4593="Horror",Predictive_Model!$D$56,IF(N4593="Romance",Predictive_Model!$D$57,IF(N4593="Sci-Fi",Predictive_Model!$D$58,0)))))))))</f>
        <v>0.9999775750817349</v>
      </c>
      <c r="V4593" s="3" t="str">
        <f t="shared" si="716"/>
        <v>Critical</v>
      </c>
      <c r="W4593" s="6">
        <f t="shared" si="717"/>
        <v>8.99</v>
      </c>
      <c r="X4593" s="3" t="str">
        <f t="shared" si="718"/>
        <v>Priority 2</v>
      </c>
      <c r="Y4593" s="3" t="str">
        <f t="shared" si="719"/>
        <v>OK</v>
      </c>
    </row>
    <row r="4594" spans="1:25" x14ac:dyDescent="0.25">
      <c r="A4594" s="3" t="str">
        <f>Raw_Data!A4594</f>
        <v>49d7dd83-0c7b-4f1d-8b1c-1cc13096b151</v>
      </c>
      <c r="B4594" s="3">
        <f>Raw_Data!B4594</f>
        <v>25</v>
      </c>
      <c r="C4594" s="3" t="str">
        <f>Raw_Data!C4594</f>
        <v>Female</v>
      </c>
      <c r="D4594" s="3" t="str">
        <f>Raw_Data!D4594</f>
        <v>Basic</v>
      </c>
      <c r="E4594" s="3">
        <f>Raw_Data!E4594</f>
        <v>5.78</v>
      </c>
      <c r="F4594" s="3">
        <f>Raw_Data!F4594</f>
        <v>45</v>
      </c>
      <c r="G4594" s="3" t="str">
        <f>Raw_Data!G4594</f>
        <v>Europe</v>
      </c>
      <c r="H4594" s="3" t="str">
        <f>Raw_Data!H4594</f>
        <v>Tablet</v>
      </c>
      <c r="I4594" s="3">
        <f>Raw_Data!I4594</f>
        <v>8.99</v>
      </c>
      <c r="J4594" s="3">
        <f>Raw_Data!J4594</f>
        <v>1</v>
      </c>
      <c r="K4594" s="3" t="str">
        <f>Raw_Data!K4594</f>
        <v>Credit Card</v>
      </c>
      <c r="L4594" s="3">
        <f>Raw_Data!L4594</f>
        <v>4</v>
      </c>
      <c r="M4594" s="3">
        <f>Raw_Data!M4594</f>
        <v>0.13</v>
      </c>
      <c r="N4594" s="3" t="str">
        <f>Raw_Data!N4594</f>
        <v>Sci-Fi</v>
      </c>
      <c r="O4594" s="3" t="str">
        <f t="shared" si="710"/>
        <v>25-34</v>
      </c>
      <c r="P4594" s="3" t="str">
        <f t="shared" si="711"/>
        <v>&lt;10h</v>
      </c>
      <c r="Q4594" s="3" t="str">
        <f t="shared" si="712"/>
        <v>22-45d</v>
      </c>
      <c r="R4594" s="3" t="str">
        <f t="shared" si="713"/>
        <v>Medium</v>
      </c>
      <c r="S4594" s="3" t="str">
        <f t="shared" si="714"/>
        <v>Low</v>
      </c>
      <c r="T4594" s="3" t="str">
        <f t="shared" si="715"/>
        <v>Churned</v>
      </c>
      <c r="U4594" s="4">
        <f>1/(1+EXP(-(Predictive_Model!$B$5+((B4594-Predictive_Model!$B$20)/Predictive_Model!$C$20)*Predictive_Model!$D$20+((E4594-Predictive_Model!$B$21)/Predictive_Model!$C$21)*Predictive_Model!$D$21+((F4594-Predictive_Model!$B$22)/Predictive_Model!$C$22)*Predictive_Model!$D$22+((I4594-Predictive_Model!$B$23)/Predictive_Model!$C$23)*Predictive_Model!$D$23+((L4594-Predictive_Model!$B$24)/Predictive_Model!$C$24)*Predictive_Model!$D$24+((M4594-Predictive_Model!$B$25)/Predictive_Model!$C$25)*Predictive_Model!$D$25+IF(C4594="Male",Predictive_Model!$D$31,IF(C4594="Other",Predictive_Model!$D$32,0))+IF(D4594="Premium",Predictive_Model!$D$34,IF(D4594="Standard",Predictive_Model!$D$35,0))+IF(G4594="Asia",Predictive_Model!$D$37,IF(G4594="Europe",Predictive_Model!$D$38,IF(G4594="North America",Predictive_Model!$D$39,IF(G4594="Oceania",Predictive_Model!$D$40,IF(G4594="South America",Predictive_Model!$D$41,0)))))+IF(H4594="Laptop",Predictive_Model!$D$43,IF(H4594="Mobile",Predictive_Model!$D$44,IF(H4594="TV",Predictive_Model!$D$45,IF(H4594="Tablet",Predictive_Model!$D$46,0))))+IF(K4594="Crypto",Predictive_Model!$D$48,IF(K4594="Debit Card",Predictive_Model!$D$49,IF(K4594="Gift Card",Predictive_Model!$D$50,IF(K4594="PayPal",Predictive_Model!$D$51,0))))+IF(N4594="Comedy",Predictive_Model!$D$53,IF(N4594="Documentary",Predictive_Model!$D$54,IF(N4594="Drama",Predictive_Model!$D$55,IF(N4594="Horror",Predictive_Model!$D$56,IF(N4594="Romance",Predictive_Model!$D$57,IF(N4594="Sci-Fi",Predictive_Model!$D$58,0)))))))))</f>
        <v>0.99955485135388578</v>
      </c>
      <c r="V4594" s="3" t="str">
        <f t="shared" si="716"/>
        <v>Critical</v>
      </c>
      <c r="W4594" s="6">
        <f t="shared" si="717"/>
        <v>8.99</v>
      </c>
      <c r="X4594" s="3" t="str">
        <f t="shared" si="718"/>
        <v>Priority 2</v>
      </c>
      <c r="Y4594" s="3" t="str">
        <f t="shared" si="719"/>
        <v>OK</v>
      </c>
    </row>
    <row r="4595" spans="1:25" x14ac:dyDescent="0.25">
      <c r="A4595" s="3" t="str">
        <f>Raw_Data!A4595</f>
        <v>a7678a7a-b501-41b5-b5d3-abf39e61644e</v>
      </c>
      <c r="B4595" s="3">
        <f>Raw_Data!B4595</f>
        <v>54</v>
      </c>
      <c r="C4595" s="3" t="str">
        <f>Raw_Data!C4595</f>
        <v>Other</v>
      </c>
      <c r="D4595" s="3" t="str">
        <f>Raw_Data!D4595</f>
        <v>Premium</v>
      </c>
      <c r="E4595" s="3">
        <f>Raw_Data!E4595</f>
        <v>19.95</v>
      </c>
      <c r="F4595" s="3">
        <f>Raw_Data!F4595</f>
        <v>59</v>
      </c>
      <c r="G4595" s="3" t="str">
        <f>Raw_Data!G4595</f>
        <v>Asia</v>
      </c>
      <c r="H4595" s="3" t="str">
        <f>Raw_Data!H4595</f>
        <v>Mobile</v>
      </c>
      <c r="I4595" s="3">
        <f>Raw_Data!I4595</f>
        <v>17.989999999999998</v>
      </c>
      <c r="J4595" s="3">
        <f>Raw_Data!J4595</f>
        <v>1</v>
      </c>
      <c r="K4595" s="3" t="str">
        <f>Raw_Data!K4595</f>
        <v>PayPal</v>
      </c>
      <c r="L4595" s="3">
        <f>Raw_Data!L4595</f>
        <v>1</v>
      </c>
      <c r="M4595" s="3">
        <f>Raw_Data!M4595</f>
        <v>0.33</v>
      </c>
      <c r="N4595" s="3" t="str">
        <f>Raw_Data!N4595</f>
        <v>Horror</v>
      </c>
      <c r="O4595" s="3" t="str">
        <f t="shared" si="710"/>
        <v>45-54</v>
      </c>
      <c r="P4595" s="3" t="str">
        <f t="shared" si="711"/>
        <v>10-24h</v>
      </c>
      <c r="Q4595" s="3" t="str">
        <f t="shared" si="712"/>
        <v>46-60d</v>
      </c>
      <c r="R4595" s="3" t="str">
        <f t="shared" si="713"/>
        <v>Medium</v>
      </c>
      <c r="S4595" s="3" t="str">
        <f t="shared" si="714"/>
        <v>High</v>
      </c>
      <c r="T4595" s="3" t="str">
        <f t="shared" si="715"/>
        <v>Churned</v>
      </c>
      <c r="U4595" s="4">
        <f>1/(1+EXP(-(Predictive_Model!$B$5+((B4595-Predictive_Model!$B$20)/Predictive_Model!$C$20)*Predictive_Model!$D$20+((E4595-Predictive_Model!$B$21)/Predictive_Model!$C$21)*Predictive_Model!$D$21+((F4595-Predictive_Model!$B$22)/Predictive_Model!$C$22)*Predictive_Model!$D$22+((I4595-Predictive_Model!$B$23)/Predictive_Model!$C$23)*Predictive_Model!$D$23+((L4595-Predictive_Model!$B$24)/Predictive_Model!$C$24)*Predictive_Model!$D$24+((M4595-Predictive_Model!$B$25)/Predictive_Model!$C$25)*Predictive_Model!$D$25+IF(C4595="Male",Predictive_Model!$D$31,IF(C4595="Other",Predictive_Model!$D$32,0))+IF(D4595="Premium",Predictive_Model!$D$34,IF(D4595="Standard",Predictive_Model!$D$35,0))+IF(G4595="Asia",Predictive_Model!$D$37,IF(G4595="Europe",Predictive_Model!$D$38,IF(G4595="North America",Predictive_Model!$D$39,IF(G4595="Oceania",Predictive_Model!$D$40,IF(G4595="South America",Predictive_Model!$D$41,0)))))+IF(H4595="Laptop",Predictive_Model!$D$43,IF(H4595="Mobile",Predictive_Model!$D$44,IF(H4595="TV",Predictive_Model!$D$45,IF(H4595="Tablet",Predictive_Model!$D$46,0))))+IF(K4595="Crypto",Predictive_Model!$D$48,IF(K4595="Debit Card",Predictive_Model!$D$49,IF(K4595="Gift Card",Predictive_Model!$D$50,IF(K4595="PayPal",Predictive_Model!$D$51,0))))+IF(N4595="Comedy",Predictive_Model!$D$53,IF(N4595="Documentary",Predictive_Model!$D$54,IF(N4595="Drama",Predictive_Model!$D$55,IF(N4595="Horror",Predictive_Model!$D$56,IF(N4595="Romance",Predictive_Model!$D$57,IF(N4595="Sci-Fi",Predictive_Model!$D$58,0)))))))))</f>
        <v>0.98127977138700406</v>
      </c>
      <c r="V4595" s="3" t="str">
        <f t="shared" si="716"/>
        <v>Critical</v>
      </c>
      <c r="W4595" s="6">
        <f t="shared" si="717"/>
        <v>17.989999999999998</v>
      </c>
      <c r="X4595" s="3" t="str">
        <f t="shared" si="718"/>
        <v>Priority 1</v>
      </c>
      <c r="Y4595" s="3" t="str">
        <f t="shared" si="719"/>
        <v>OK</v>
      </c>
    </row>
    <row r="4596" spans="1:25" x14ac:dyDescent="0.25">
      <c r="A4596" s="3" t="str">
        <f>Raw_Data!A4596</f>
        <v>caa9db16-975d-48b6-963d-e6c30c58eeb0</v>
      </c>
      <c r="B4596" s="3">
        <f>Raw_Data!B4596</f>
        <v>21</v>
      </c>
      <c r="C4596" s="3" t="str">
        <f>Raw_Data!C4596</f>
        <v>Female</v>
      </c>
      <c r="D4596" s="3" t="str">
        <f>Raw_Data!D4596</f>
        <v>Basic</v>
      </c>
      <c r="E4596" s="3">
        <f>Raw_Data!E4596</f>
        <v>5.49</v>
      </c>
      <c r="F4596" s="3">
        <f>Raw_Data!F4596</f>
        <v>31</v>
      </c>
      <c r="G4596" s="3" t="str">
        <f>Raw_Data!G4596</f>
        <v>Asia</v>
      </c>
      <c r="H4596" s="3" t="str">
        <f>Raw_Data!H4596</f>
        <v>Mobile</v>
      </c>
      <c r="I4596" s="3">
        <f>Raw_Data!I4596</f>
        <v>8.99</v>
      </c>
      <c r="J4596" s="3">
        <f>Raw_Data!J4596</f>
        <v>1</v>
      </c>
      <c r="K4596" s="3" t="str">
        <f>Raw_Data!K4596</f>
        <v>PayPal</v>
      </c>
      <c r="L4596" s="3">
        <f>Raw_Data!L4596</f>
        <v>2</v>
      </c>
      <c r="M4596" s="3">
        <f>Raw_Data!M4596</f>
        <v>0.17</v>
      </c>
      <c r="N4596" s="3" t="str">
        <f>Raw_Data!N4596</f>
        <v>Comedy</v>
      </c>
      <c r="O4596" s="3" t="str">
        <f t="shared" si="710"/>
        <v>18-24</v>
      </c>
      <c r="P4596" s="3" t="str">
        <f t="shared" si="711"/>
        <v>&lt;10h</v>
      </c>
      <c r="Q4596" s="3" t="str">
        <f t="shared" si="712"/>
        <v>22-45d</v>
      </c>
      <c r="R4596" s="3" t="str">
        <f t="shared" si="713"/>
        <v>Medium</v>
      </c>
      <c r="S4596" s="3" t="str">
        <f t="shared" si="714"/>
        <v>Low</v>
      </c>
      <c r="T4596" s="3" t="str">
        <f t="shared" si="715"/>
        <v>Churned</v>
      </c>
      <c r="U4596" s="4">
        <f>1/(1+EXP(-(Predictive_Model!$B$5+((B4596-Predictive_Model!$B$20)/Predictive_Model!$C$20)*Predictive_Model!$D$20+((E4596-Predictive_Model!$B$21)/Predictive_Model!$C$21)*Predictive_Model!$D$21+((F4596-Predictive_Model!$B$22)/Predictive_Model!$C$22)*Predictive_Model!$D$22+((I4596-Predictive_Model!$B$23)/Predictive_Model!$C$23)*Predictive_Model!$D$23+((L4596-Predictive_Model!$B$24)/Predictive_Model!$C$24)*Predictive_Model!$D$24+((M4596-Predictive_Model!$B$25)/Predictive_Model!$C$25)*Predictive_Model!$D$25+IF(C4596="Male",Predictive_Model!$D$31,IF(C4596="Other",Predictive_Model!$D$32,0))+IF(D4596="Premium",Predictive_Model!$D$34,IF(D4596="Standard",Predictive_Model!$D$35,0))+IF(G4596="Asia",Predictive_Model!$D$37,IF(G4596="Europe",Predictive_Model!$D$38,IF(G4596="North America",Predictive_Model!$D$39,IF(G4596="Oceania",Predictive_Model!$D$40,IF(G4596="South America",Predictive_Model!$D$41,0)))))+IF(H4596="Laptop",Predictive_Model!$D$43,IF(H4596="Mobile",Predictive_Model!$D$44,IF(H4596="TV",Predictive_Model!$D$45,IF(H4596="Tablet",Predictive_Model!$D$46,0))))+IF(K4596="Crypto",Predictive_Model!$D$48,IF(K4596="Debit Card",Predictive_Model!$D$49,IF(K4596="Gift Card",Predictive_Model!$D$50,IF(K4596="PayPal",Predictive_Model!$D$51,0))))+IF(N4596="Comedy",Predictive_Model!$D$53,IF(N4596="Documentary",Predictive_Model!$D$54,IF(N4596="Drama",Predictive_Model!$D$55,IF(N4596="Horror",Predictive_Model!$D$56,IF(N4596="Romance",Predictive_Model!$D$57,IF(N4596="Sci-Fi",Predictive_Model!$D$58,0)))))))))</f>
        <v>0.99935009973147493</v>
      </c>
      <c r="V4596" s="3" t="str">
        <f t="shared" si="716"/>
        <v>Critical</v>
      </c>
      <c r="W4596" s="6">
        <f t="shared" si="717"/>
        <v>8.99</v>
      </c>
      <c r="X4596" s="3" t="str">
        <f t="shared" si="718"/>
        <v>Priority 2</v>
      </c>
      <c r="Y4596" s="3" t="str">
        <f t="shared" si="719"/>
        <v>OK</v>
      </c>
    </row>
    <row r="4597" spans="1:25" x14ac:dyDescent="0.25">
      <c r="A4597" s="3" t="str">
        <f>Raw_Data!A4597</f>
        <v>471fb8cd-4497-4e20-a9c5-cfb8b3729308</v>
      </c>
      <c r="B4597" s="3">
        <f>Raw_Data!B4597</f>
        <v>19</v>
      </c>
      <c r="C4597" s="3" t="str">
        <f>Raw_Data!C4597</f>
        <v>Other</v>
      </c>
      <c r="D4597" s="3" t="str">
        <f>Raw_Data!D4597</f>
        <v>Premium</v>
      </c>
      <c r="E4597" s="3">
        <f>Raw_Data!E4597</f>
        <v>1.87</v>
      </c>
      <c r="F4597" s="3">
        <f>Raw_Data!F4597</f>
        <v>6</v>
      </c>
      <c r="G4597" s="3" t="str">
        <f>Raw_Data!G4597</f>
        <v>South America</v>
      </c>
      <c r="H4597" s="3" t="str">
        <f>Raw_Data!H4597</f>
        <v>Laptop</v>
      </c>
      <c r="I4597" s="3">
        <f>Raw_Data!I4597</f>
        <v>17.989999999999998</v>
      </c>
      <c r="J4597" s="3">
        <f>Raw_Data!J4597</f>
        <v>1</v>
      </c>
      <c r="K4597" s="3" t="str">
        <f>Raw_Data!K4597</f>
        <v>Debit Card</v>
      </c>
      <c r="L4597" s="3">
        <f>Raw_Data!L4597</f>
        <v>1</v>
      </c>
      <c r="M4597" s="3">
        <f>Raw_Data!M4597</f>
        <v>0.27</v>
      </c>
      <c r="N4597" s="3" t="str">
        <f>Raw_Data!N4597</f>
        <v>Action</v>
      </c>
      <c r="O4597" s="3" t="str">
        <f t="shared" si="710"/>
        <v>18-24</v>
      </c>
      <c r="P4597" s="3" t="str">
        <f t="shared" si="711"/>
        <v>&lt;10h</v>
      </c>
      <c r="Q4597" s="3" t="str">
        <f t="shared" si="712"/>
        <v>0-7d</v>
      </c>
      <c r="R4597" s="3" t="str">
        <f t="shared" si="713"/>
        <v>Medium</v>
      </c>
      <c r="S4597" s="3" t="str">
        <f t="shared" si="714"/>
        <v>High</v>
      </c>
      <c r="T4597" s="3" t="str">
        <f t="shared" si="715"/>
        <v>Churned</v>
      </c>
      <c r="U4597" s="4">
        <f>1/(1+EXP(-(Predictive_Model!$B$5+((B4597-Predictive_Model!$B$20)/Predictive_Model!$C$20)*Predictive_Model!$D$20+((E4597-Predictive_Model!$B$21)/Predictive_Model!$C$21)*Predictive_Model!$D$21+((F4597-Predictive_Model!$B$22)/Predictive_Model!$C$22)*Predictive_Model!$D$22+((I4597-Predictive_Model!$B$23)/Predictive_Model!$C$23)*Predictive_Model!$D$23+((L4597-Predictive_Model!$B$24)/Predictive_Model!$C$24)*Predictive_Model!$D$24+((M4597-Predictive_Model!$B$25)/Predictive_Model!$C$25)*Predictive_Model!$D$25+IF(C4597="Male",Predictive_Model!$D$31,IF(C4597="Other",Predictive_Model!$D$32,0))+IF(D4597="Premium",Predictive_Model!$D$34,IF(D4597="Standard",Predictive_Model!$D$35,0))+IF(G4597="Asia",Predictive_Model!$D$37,IF(G4597="Europe",Predictive_Model!$D$38,IF(G4597="North America",Predictive_Model!$D$39,IF(G4597="Oceania",Predictive_Model!$D$40,IF(G4597="South America",Predictive_Model!$D$41,0)))))+IF(H4597="Laptop",Predictive_Model!$D$43,IF(H4597="Mobile",Predictive_Model!$D$44,IF(H4597="TV",Predictive_Model!$D$45,IF(H4597="Tablet",Predictive_Model!$D$46,0))))+IF(K4597="Crypto",Predictive_Model!$D$48,IF(K4597="Debit Card",Predictive_Model!$D$49,IF(K4597="Gift Card",Predictive_Model!$D$50,IF(K4597="PayPal",Predictive_Model!$D$51,0))))+IF(N4597="Comedy",Predictive_Model!$D$53,IF(N4597="Documentary",Predictive_Model!$D$54,IF(N4597="Drama",Predictive_Model!$D$55,IF(N4597="Horror",Predictive_Model!$D$56,IF(N4597="Romance",Predictive_Model!$D$57,IF(N4597="Sci-Fi",Predictive_Model!$D$58,0)))))))))</f>
        <v>0.75545545994715346</v>
      </c>
      <c r="V4597" s="3" t="str">
        <f t="shared" si="716"/>
        <v>Critical</v>
      </c>
      <c r="W4597" s="6">
        <f t="shared" si="717"/>
        <v>17.989999999999998</v>
      </c>
      <c r="X4597" s="3" t="str">
        <f t="shared" si="718"/>
        <v>Priority 1</v>
      </c>
      <c r="Y4597" s="3" t="str">
        <f t="shared" si="719"/>
        <v>OK</v>
      </c>
    </row>
    <row r="4598" spans="1:25" x14ac:dyDescent="0.25">
      <c r="A4598" s="3" t="str">
        <f>Raw_Data!A4598</f>
        <v>28994e1c-df97-40f1-9b04-20cb29462486</v>
      </c>
      <c r="B4598" s="3">
        <f>Raw_Data!B4598</f>
        <v>23</v>
      </c>
      <c r="C4598" s="3" t="str">
        <f>Raw_Data!C4598</f>
        <v>Other</v>
      </c>
      <c r="D4598" s="3" t="str">
        <f>Raw_Data!D4598</f>
        <v>Basic</v>
      </c>
      <c r="E4598" s="3">
        <f>Raw_Data!E4598</f>
        <v>15.3</v>
      </c>
      <c r="F4598" s="3">
        <f>Raw_Data!F4598</f>
        <v>49</v>
      </c>
      <c r="G4598" s="3" t="str">
        <f>Raw_Data!G4598</f>
        <v>Asia</v>
      </c>
      <c r="H4598" s="3" t="str">
        <f>Raw_Data!H4598</f>
        <v>Tablet</v>
      </c>
      <c r="I4598" s="3">
        <f>Raw_Data!I4598</f>
        <v>8.99</v>
      </c>
      <c r="J4598" s="3">
        <f>Raw_Data!J4598</f>
        <v>1</v>
      </c>
      <c r="K4598" s="3" t="str">
        <f>Raw_Data!K4598</f>
        <v>Gift Card</v>
      </c>
      <c r="L4598" s="3">
        <f>Raw_Data!L4598</f>
        <v>3</v>
      </c>
      <c r="M4598" s="3">
        <f>Raw_Data!M4598</f>
        <v>0.31</v>
      </c>
      <c r="N4598" s="3" t="str">
        <f>Raw_Data!N4598</f>
        <v>Romance</v>
      </c>
      <c r="O4598" s="3" t="str">
        <f t="shared" si="710"/>
        <v>18-24</v>
      </c>
      <c r="P4598" s="3" t="str">
        <f t="shared" si="711"/>
        <v>10-24h</v>
      </c>
      <c r="Q4598" s="3" t="str">
        <f t="shared" si="712"/>
        <v>46-60d</v>
      </c>
      <c r="R4598" s="3" t="str">
        <f t="shared" si="713"/>
        <v>Medium</v>
      </c>
      <c r="S4598" s="3" t="str">
        <f t="shared" si="714"/>
        <v>Low</v>
      </c>
      <c r="T4598" s="3" t="str">
        <f t="shared" si="715"/>
        <v>Churned</v>
      </c>
      <c r="U4598" s="4">
        <f>1/(1+EXP(-(Predictive_Model!$B$5+((B4598-Predictive_Model!$B$20)/Predictive_Model!$C$20)*Predictive_Model!$D$20+((E4598-Predictive_Model!$B$21)/Predictive_Model!$C$21)*Predictive_Model!$D$21+((F4598-Predictive_Model!$B$22)/Predictive_Model!$C$22)*Predictive_Model!$D$22+((I4598-Predictive_Model!$B$23)/Predictive_Model!$C$23)*Predictive_Model!$D$23+((L4598-Predictive_Model!$B$24)/Predictive_Model!$C$24)*Predictive_Model!$D$24+((M4598-Predictive_Model!$B$25)/Predictive_Model!$C$25)*Predictive_Model!$D$25+IF(C4598="Male",Predictive_Model!$D$31,IF(C4598="Other",Predictive_Model!$D$32,0))+IF(D4598="Premium",Predictive_Model!$D$34,IF(D4598="Standard",Predictive_Model!$D$35,0))+IF(G4598="Asia",Predictive_Model!$D$37,IF(G4598="Europe",Predictive_Model!$D$38,IF(G4598="North America",Predictive_Model!$D$39,IF(G4598="Oceania",Predictive_Model!$D$40,IF(G4598="South America",Predictive_Model!$D$41,0)))))+IF(H4598="Laptop",Predictive_Model!$D$43,IF(H4598="Mobile",Predictive_Model!$D$44,IF(H4598="TV",Predictive_Model!$D$45,IF(H4598="Tablet",Predictive_Model!$D$46,0))))+IF(K4598="Crypto",Predictive_Model!$D$48,IF(K4598="Debit Card",Predictive_Model!$D$49,IF(K4598="Gift Card",Predictive_Model!$D$50,IF(K4598="PayPal",Predictive_Model!$D$51,0))))+IF(N4598="Comedy",Predictive_Model!$D$53,IF(N4598="Documentary",Predictive_Model!$D$54,IF(N4598="Drama",Predictive_Model!$D$55,IF(N4598="Horror",Predictive_Model!$D$56,IF(N4598="Romance",Predictive_Model!$D$57,IF(N4598="Sci-Fi",Predictive_Model!$D$58,0)))))))))</f>
        <v>0.99702932865586391</v>
      </c>
      <c r="V4598" s="3" t="str">
        <f t="shared" si="716"/>
        <v>Critical</v>
      </c>
      <c r="W4598" s="6">
        <f t="shared" si="717"/>
        <v>8.99</v>
      </c>
      <c r="X4598" s="3" t="str">
        <f t="shared" si="718"/>
        <v>Priority 2</v>
      </c>
      <c r="Y4598" s="3" t="str">
        <f t="shared" si="719"/>
        <v>OK</v>
      </c>
    </row>
    <row r="4599" spans="1:25" x14ac:dyDescent="0.25">
      <c r="A4599" s="3" t="str">
        <f>Raw_Data!A4599</f>
        <v>6de03854-44a1-40e2-94b7-5fd20db6a39d</v>
      </c>
      <c r="B4599" s="3">
        <f>Raw_Data!B4599</f>
        <v>19</v>
      </c>
      <c r="C4599" s="3" t="str">
        <f>Raw_Data!C4599</f>
        <v>Female</v>
      </c>
      <c r="D4599" s="3" t="str">
        <f>Raw_Data!D4599</f>
        <v>Standard</v>
      </c>
      <c r="E4599" s="3">
        <f>Raw_Data!E4599</f>
        <v>0.82</v>
      </c>
      <c r="F4599" s="3">
        <f>Raw_Data!F4599</f>
        <v>39</v>
      </c>
      <c r="G4599" s="3" t="str">
        <f>Raw_Data!G4599</f>
        <v>South America</v>
      </c>
      <c r="H4599" s="3" t="str">
        <f>Raw_Data!H4599</f>
        <v>Tablet</v>
      </c>
      <c r="I4599" s="3">
        <f>Raw_Data!I4599</f>
        <v>13.99</v>
      </c>
      <c r="J4599" s="3">
        <f>Raw_Data!J4599</f>
        <v>1</v>
      </c>
      <c r="K4599" s="3" t="str">
        <f>Raw_Data!K4599</f>
        <v>Debit Card</v>
      </c>
      <c r="L4599" s="3">
        <f>Raw_Data!L4599</f>
        <v>5</v>
      </c>
      <c r="M4599" s="3">
        <f>Raw_Data!M4599</f>
        <v>0.02</v>
      </c>
      <c r="N4599" s="3" t="str">
        <f>Raw_Data!N4599</f>
        <v>Drama</v>
      </c>
      <c r="O4599" s="3" t="str">
        <f t="shared" si="710"/>
        <v>18-24</v>
      </c>
      <c r="P4599" s="3" t="str">
        <f t="shared" si="711"/>
        <v>&lt;10h</v>
      </c>
      <c r="Q4599" s="3" t="str">
        <f t="shared" si="712"/>
        <v>22-45d</v>
      </c>
      <c r="R4599" s="3" t="str">
        <f t="shared" si="713"/>
        <v>Medium</v>
      </c>
      <c r="S4599" s="3" t="str">
        <f t="shared" si="714"/>
        <v>Mid</v>
      </c>
      <c r="T4599" s="3" t="str">
        <f t="shared" si="715"/>
        <v>Churned</v>
      </c>
      <c r="U4599" s="4">
        <f>1/(1+EXP(-(Predictive_Model!$B$5+((B4599-Predictive_Model!$B$20)/Predictive_Model!$C$20)*Predictive_Model!$D$20+((E4599-Predictive_Model!$B$21)/Predictive_Model!$C$21)*Predictive_Model!$D$21+((F4599-Predictive_Model!$B$22)/Predictive_Model!$C$22)*Predictive_Model!$D$22+((I4599-Predictive_Model!$B$23)/Predictive_Model!$C$23)*Predictive_Model!$D$23+((L4599-Predictive_Model!$B$24)/Predictive_Model!$C$24)*Predictive_Model!$D$24+((M4599-Predictive_Model!$B$25)/Predictive_Model!$C$25)*Predictive_Model!$D$25+IF(C4599="Male",Predictive_Model!$D$31,IF(C4599="Other",Predictive_Model!$D$32,0))+IF(D4599="Premium",Predictive_Model!$D$34,IF(D4599="Standard",Predictive_Model!$D$35,0))+IF(G4599="Asia",Predictive_Model!$D$37,IF(G4599="Europe",Predictive_Model!$D$38,IF(G4599="North America",Predictive_Model!$D$39,IF(G4599="Oceania",Predictive_Model!$D$40,IF(G4599="South America",Predictive_Model!$D$41,0)))))+IF(H4599="Laptop",Predictive_Model!$D$43,IF(H4599="Mobile",Predictive_Model!$D$44,IF(H4599="TV",Predictive_Model!$D$45,IF(H4599="Tablet",Predictive_Model!$D$46,0))))+IF(K4599="Crypto",Predictive_Model!$D$48,IF(K4599="Debit Card",Predictive_Model!$D$49,IF(K4599="Gift Card",Predictive_Model!$D$50,IF(K4599="PayPal",Predictive_Model!$D$51,0))))+IF(N4599="Comedy",Predictive_Model!$D$53,IF(N4599="Documentary",Predictive_Model!$D$54,IF(N4599="Drama",Predictive_Model!$D$55,IF(N4599="Horror",Predictive_Model!$D$56,IF(N4599="Romance",Predictive_Model!$D$57,IF(N4599="Sci-Fi",Predictive_Model!$D$58,0)))))))))</f>
        <v>0.99856787805151959</v>
      </c>
      <c r="V4599" s="3" t="str">
        <f t="shared" si="716"/>
        <v>Critical</v>
      </c>
      <c r="W4599" s="6">
        <f t="shared" si="717"/>
        <v>13.99</v>
      </c>
      <c r="X4599" s="3" t="str">
        <f t="shared" si="718"/>
        <v>Priority 2</v>
      </c>
      <c r="Y4599" s="3" t="str">
        <f t="shared" si="719"/>
        <v>OK</v>
      </c>
    </row>
    <row r="4600" spans="1:25" x14ac:dyDescent="0.25">
      <c r="A4600" s="3" t="str">
        <f>Raw_Data!A4600</f>
        <v>14ee7859-5504-41ac-aac7-9bc5d66a0bb9</v>
      </c>
      <c r="B4600" s="3">
        <f>Raw_Data!B4600</f>
        <v>40</v>
      </c>
      <c r="C4600" s="3" t="str">
        <f>Raw_Data!C4600</f>
        <v>Male</v>
      </c>
      <c r="D4600" s="3" t="str">
        <f>Raw_Data!D4600</f>
        <v>Standard</v>
      </c>
      <c r="E4600" s="3">
        <f>Raw_Data!E4600</f>
        <v>4.87</v>
      </c>
      <c r="F4600" s="3">
        <f>Raw_Data!F4600</f>
        <v>19</v>
      </c>
      <c r="G4600" s="3" t="str">
        <f>Raw_Data!G4600</f>
        <v>Europe</v>
      </c>
      <c r="H4600" s="3" t="str">
        <f>Raw_Data!H4600</f>
        <v>Mobile</v>
      </c>
      <c r="I4600" s="3">
        <f>Raw_Data!I4600</f>
        <v>13.99</v>
      </c>
      <c r="J4600" s="3">
        <f>Raw_Data!J4600</f>
        <v>1</v>
      </c>
      <c r="K4600" s="3" t="str">
        <f>Raw_Data!K4600</f>
        <v>Debit Card</v>
      </c>
      <c r="L4600" s="3">
        <f>Raw_Data!L4600</f>
        <v>1</v>
      </c>
      <c r="M4600" s="3">
        <f>Raw_Data!M4600</f>
        <v>0.24</v>
      </c>
      <c r="N4600" s="3" t="str">
        <f>Raw_Data!N4600</f>
        <v>Drama</v>
      </c>
      <c r="O4600" s="3" t="str">
        <f t="shared" si="710"/>
        <v>35-44</v>
      </c>
      <c r="P4600" s="3" t="str">
        <f t="shared" si="711"/>
        <v>&lt;10h</v>
      </c>
      <c r="Q4600" s="3" t="str">
        <f t="shared" si="712"/>
        <v>8-21d</v>
      </c>
      <c r="R4600" s="3" t="str">
        <f t="shared" si="713"/>
        <v>Medium</v>
      </c>
      <c r="S4600" s="3" t="str">
        <f t="shared" si="714"/>
        <v>Mid</v>
      </c>
      <c r="T4600" s="3" t="str">
        <f t="shared" si="715"/>
        <v>Churned</v>
      </c>
      <c r="U4600" s="4">
        <f>1/(1+EXP(-(Predictive_Model!$B$5+((B4600-Predictive_Model!$B$20)/Predictive_Model!$C$20)*Predictive_Model!$D$20+((E4600-Predictive_Model!$B$21)/Predictive_Model!$C$21)*Predictive_Model!$D$21+((F4600-Predictive_Model!$B$22)/Predictive_Model!$C$22)*Predictive_Model!$D$22+((I4600-Predictive_Model!$B$23)/Predictive_Model!$C$23)*Predictive_Model!$D$23+((L4600-Predictive_Model!$B$24)/Predictive_Model!$C$24)*Predictive_Model!$D$24+((M4600-Predictive_Model!$B$25)/Predictive_Model!$C$25)*Predictive_Model!$D$25+IF(C4600="Male",Predictive_Model!$D$31,IF(C4600="Other",Predictive_Model!$D$32,0))+IF(D4600="Premium",Predictive_Model!$D$34,IF(D4600="Standard",Predictive_Model!$D$35,0))+IF(G4600="Asia",Predictive_Model!$D$37,IF(G4600="Europe",Predictive_Model!$D$38,IF(G4600="North America",Predictive_Model!$D$39,IF(G4600="Oceania",Predictive_Model!$D$40,IF(G4600="South America",Predictive_Model!$D$41,0)))))+IF(H4600="Laptop",Predictive_Model!$D$43,IF(H4600="Mobile",Predictive_Model!$D$44,IF(H4600="TV",Predictive_Model!$D$45,IF(H4600="Tablet",Predictive_Model!$D$46,0))))+IF(K4600="Crypto",Predictive_Model!$D$48,IF(K4600="Debit Card",Predictive_Model!$D$49,IF(K4600="Gift Card",Predictive_Model!$D$50,IF(K4600="PayPal",Predictive_Model!$D$51,0))))+IF(N4600="Comedy",Predictive_Model!$D$53,IF(N4600="Documentary",Predictive_Model!$D$54,IF(N4600="Drama",Predictive_Model!$D$55,IF(N4600="Horror",Predictive_Model!$D$56,IF(N4600="Romance",Predictive_Model!$D$57,IF(N4600="Sci-Fi",Predictive_Model!$D$58,0)))))))))</f>
        <v>0.99524140748037171</v>
      </c>
      <c r="V4600" s="3" t="str">
        <f t="shared" si="716"/>
        <v>Critical</v>
      </c>
      <c r="W4600" s="6">
        <f t="shared" si="717"/>
        <v>13.99</v>
      </c>
      <c r="X4600" s="3" t="str">
        <f t="shared" si="718"/>
        <v>Priority 2</v>
      </c>
      <c r="Y4600" s="3" t="str">
        <f t="shared" si="719"/>
        <v>OK</v>
      </c>
    </row>
    <row r="4601" spans="1:25" x14ac:dyDescent="0.25">
      <c r="A4601" s="3" t="str">
        <f>Raw_Data!A4601</f>
        <v>25cc756b-6f70-4855-9d3f-36af6724cec5</v>
      </c>
      <c r="B4601" s="3">
        <f>Raw_Data!B4601</f>
        <v>31</v>
      </c>
      <c r="C4601" s="3" t="str">
        <f>Raw_Data!C4601</f>
        <v>Female</v>
      </c>
      <c r="D4601" s="3" t="str">
        <f>Raw_Data!D4601</f>
        <v>Premium</v>
      </c>
      <c r="E4601" s="3">
        <f>Raw_Data!E4601</f>
        <v>2.2000000000000002</v>
      </c>
      <c r="F4601" s="3">
        <f>Raw_Data!F4601</f>
        <v>43</v>
      </c>
      <c r="G4601" s="3" t="str">
        <f>Raw_Data!G4601</f>
        <v>Europe</v>
      </c>
      <c r="H4601" s="3" t="str">
        <f>Raw_Data!H4601</f>
        <v>Desktop</v>
      </c>
      <c r="I4601" s="3">
        <f>Raw_Data!I4601</f>
        <v>17.989999999999998</v>
      </c>
      <c r="J4601" s="3">
        <f>Raw_Data!J4601</f>
        <v>1</v>
      </c>
      <c r="K4601" s="3" t="str">
        <f>Raw_Data!K4601</f>
        <v>Debit Card</v>
      </c>
      <c r="L4601" s="3">
        <f>Raw_Data!L4601</f>
        <v>5</v>
      </c>
      <c r="M4601" s="3">
        <f>Raw_Data!M4601</f>
        <v>0.05</v>
      </c>
      <c r="N4601" s="3" t="str">
        <f>Raw_Data!N4601</f>
        <v>Drama</v>
      </c>
      <c r="O4601" s="3" t="str">
        <f t="shared" si="710"/>
        <v>25-34</v>
      </c>
      <c r="P4601" s="3" t="str">
        <f t="shared" si="711"/>
        <v>&lt;10h</v>
      </c>
      <c r="Q4601" s="3" t="str">
        <f t="shared" si="712"/>
        <v>22-45d</v>
      </c>
      <c r="R4601" s="3" t="str">
        <f t="shared" si="713"/>
        <v>Medium</v>
      </c>
      <c r="S4601" s="3" t="str">
        <f t="shared" si="714"/>
        <v>High</v>
      </c>
      <c r="T4601" s="3" t="str">
        <f t="shared" si="715"/>
        <v>Churned</v>
      </c>
      <c r="U4601" s="4">
        <f>1/(1+EXP(-(Predictive_Model!$B$5+((B4601-Predictive_Model!$B$20)/Predictive_Model!$C$20)*Predictive_Model!$D$20+((E4601-Predictive_Model!$B$21)/Predictive_Model!$C$21)*Predictive_Model!$D$21+((F4601-Predictive_Model!$B$22)/Predictive_Model!$C$22)*Predictive_Model!$D$22+((I4601-Predictive_Model!$B$23)/Predictive_Model!$C$23)*Predictive_Model!$D$23+((L4601-Predictive_Model!$B$24)/Predictive_Model!$C$24)*Predictive_Model!$D$24+((M4601-Predictive_Model!$B$25)/Predictive_Model!$C$25)*Predictive_Model!$D$25+IF(C4601="Male",Predictive_Model!$D$31,IF(C4601="Other",Predictive_Model!$D$32,0))+IF(D4601="Premium",Predictive_Model!$D$34,IF(D4601="Standard",Predictive_Model!$D$35,0))+IF(G4601="Asia",Predictive_Model!$D$37,IF(G4601="Europe",Predictive_Model!$D$38,IF(G4601="North America",Predictive_Model!$D$39,IF(G4601="Oceania",Predictive_Model!$D$40,IF(G4601="South America",Predictive_Model!$D$41,0)))))+IF(H4601="Laptop",Predictive_Model!$D$43,IF(H4601="Mobile",Predictive_Model!$D$44,IF(H4601="TV",Predictive_Model!$D$45,IF(H4601="Tablet",Predictive_Model!$D$46,0))))+IF(K4601="Crypto",Predictive_Model!$D$48,IF(K4601="Debit Card",Predictive_Model!$D$49,IF(K4601="Gift Card",Predictive_Model!$D$50,IF(K4601="PayPal",Predictive_Model!$D$51,0))))+IF(N4601="Comedy",Predictive_Model!$D$53,IF(N4601="Documentary",Predictive_Model!$D$54,IF(N4601="Drama",Predictive_Model!$D$55,IF(N4601="Horror",Predictive_Model!$D$56,IF(N4601="Romance",Predictive_Model!$D$57,IF(N4601="Sci-Fi",Predictive_Model!$D$58,0)))))))))</f>
        <v>0.96361392837928939</v>
      </c>
      <c r="V4601" s="3" t="str">
        <f t="shared" si="716"/>
        <v>Critical</v>
      </c>
      <c r="W4601" s="6">
        <f t="shared" si="717"/>
        <v>17.989999999999998</v>
      </c>
      <c r="X4601" s="3" t="str">
        <f t="shared" si="718"/>
        <v>Priority 1</v>
      </c>
      <c r="Y4601" s="3" t="str">
        <f t="shared" si="719"/>
        <v>OK</v>
      </c>
    </row>
    <row r="4602" spans="1:25" x14ac:dyDescent="0.25">
      <c r="A4602" s="3" t="str">
        <f>Raw_Data!A4602</f>
        <v>6bb1aca9-0bb6-4a2c-a5ea-b04faf91ec09</v>
      </c>
      <c r="B4602" s="3">
        <f>Raw_Data!B4602</f>
        <v>38</v>
      </c>
      <c r="C4602" s="3" t="str">
        <f>Raw_Data!C4602</f>
        <v>Female</v>
      </c>
      <c r="D4602" s="3" t="str">
        <f>Raw_Data!D4602</f>
        <v>Basic</v>
      </c>
      <c r="E4602" s="3">
        <f>Raw_Data!E4602</f>
        <v>2.7</v>
      </c>
      <c r="F4602" s="3">
        <f>Raw_Data!F4602</f>
        <v>49</v>
      </c>
      <c r="G4602" s="3" t="str">
        <f>Raw_Data!G4602</f>
        <v>North America</v>
      </c>
      <c r="H4602" s="3" t="str">
        <f>Raw_Data!H4602</f>
        <v>Mobile</v>
      </c>
      <c r="I4602" s="3">
        <f>Raw_Data!I4602</f>
        <v>8.99</v>
      </c>
      <c r="J4602" s="3">
        <f>Raw_Data!J4602</f>
        <v>1</v>
      </c>
      <c r="K4602" s="3" t="str">
        <f>Raw_Data!K4602</f>
        <v>Debit Card</v>
      </c>
      <c r="L4602" s="3">
        <f>Raw_Data!L4602</f>
        <v>1</v>
      </c>
      <c r="M4602" s="3">
        <f>Raw_Data!M4602</f>
        <v>0.05</v>
      </c>
      <c r="N4602" s="3" t="str">
        <f>Raw_Data!N4602</f>
        <v>Documentary</v>
      </c>
      <c r="O4602" s="3" t="str">
        <f t="shared" si="710"/>
        <v>35-44</v>
      </c>
      <c r="P4602" s="3" t="str">
        <f t="shared" si="711"/>
        <v>&lt;10h</v>
      </c>
      <c r="Q4602" s="3" t="str">
        <f t="shared" si="712"/>
        <v>46-60d</v>
      </c>
      <c r="R4602" s="3" t="str">
        <f t="shared" si="713"/>
        <v>Low</v>
      </c>
      <c r="S4602" s="3" t="str">
        <f t="shared" si="714"/>
        <v>Low</v>
      </c>
      <c r="T4602" s="3" t="str">
        <f t="shared" si="715"/>
        <v>Churned</v>
      </c>
      <c r="U4602" s="4">
        <f>1/(1+EXP(-(Predictive_Model!$B$5+((B4602-Predictive_Model!$B$20)/Predictive_Model!$C$20)*Predictive_Model!$D$20+((E4602-Predictive_Model!$B$21)/Predictive_Model!$C$21)*Predictive_Model!$D$21+((F4602-Predictive_Model!$B$22)/Predictive_Model!$C$22)*Predictive_Model!$D$22+((I4602-Predictive_Model!$B$23)/Predictive_Model!$C$23)*Predictive_Model!$D$23+((L4602-Predictive_Model!$B$24)/Predictive_Model!$C$24)*Predictive_Model!$D$24+((M4602-Predictive_Model!$B$25)/Predictive_Model!$C$25)*Predictive_Model!$D$25+IF(C4602="Male",Predictive_Model!$D$31,IF(C4602="Other",Predictive_Model!$D$32,0))+IF(D4602="Premium",Predictive_Model!$D$34,IF(D4602="Standard",Predictive_Model!$D$35,0))+IF(G4602="Asia",Predictive_Model!$D$37,IF(G4602="Europe",Predictive_Model!$D$38,IF(G4602="North America",Predictive_Model!$D$39,IF(G4602="Oceania",Predictive_Model!$D$40,IF(G4602="South America",Predictive_Model!$D$41,0)))))+IF(H4602="Laptop",Predictive_Model!$D$43,IF(H4602="Mobile",Predictive_Model!$D$44,IF(H4602="TV",Predictive_Model!$D$45,IF(H4602="Tablet",Predictive_Model!$D$46,0))))+IF(K4602="Crypto",Predictive_Model!$D$48,IF(K4602="Debit Card",Predictive_Model!$D$49,IF(K4602="Gift Card",Predictive_Model!$D$50,IF(K4602="PayPal",Predictive_Model!$D$51,0))))+IF(N4602="Comedy",Predictive_Model!$D$53,IF(N4602="Documentary",Predictive_Model!$D$54,IF(N4602="Drama",Predictive_Model!$D$55,IF(N4602="Horror",Predictive_Model!$D$56,IF(N4602="Romance",Predictive_Model!$D$57,IF(N4602="Sci-Fi",Predictive_Model!$D$58,0)))))))))</f>
        <v>0.99999183017199544</v>
      </c>
      <c r="V4602" s="3" t="str">
        <f t="shared" si="716"/>
        <v>Critical</v>
      </c>
      <c r="W4602" s="6">
        <f t="shared" si="717"/>
        <v>8.99</v>
      </c>
      <c r="X4602" s="3" t="str">
        <f t="shared" si="718"/>
        <v>Priority 2</v>
      </c>
      <c r="Y4602" s="3" t="str">
        <f t="shared" si="719"/>
        <v>OK</v>
      </c>
    </row>
    <row r="4603" spans="1:25" x14ac:dyDescent="0.25">
      <c r="A4603" s="3" t="str">
        <f>Raw_Data!A4603</f>
        <v>ecc5a056-e4b1-4000-a217-e5932f7a3ec1</v>
      </c>
      <c r="B4603" s="3">
        <f>Raw_Data!B4603</f>
        <v>25</v>
      </c>
      <c r="C4603" s="3" t="str">
        <f>Raw_Data!C4603</f>
        <v>Other</v>
      </c>
      <c r="D4603" s="3" t="str">
        <f>Raw_Data!D4603</f>
        <v>Premium</v>
      </c>
      <c r="E4603" s="3">
        <f>Raw_Data!E4603</f>
        <v>5.75</v>
      </c>
      <c r="F4603" s="3">
        <f>Raw_Data!F4603</f>
        <v>7</v>
      </c>
      <c r="G4603" s="3" t="str">
        <f>Raw_Data!G4603</f>
        <v>North America</v>
      </c>
      <c r="H4603" s="3" t="str">
        <f>Raw_Data!H4603</f>
        <v>Laptop</v>
      </c>
      <c r="I4603" s="3">
        <f>Raw_Data!I4603</f>
        <v>17.989999999999998</v>
      </c>
      <c r="J4603" s="3">
        <f>Raw_Data!J4603</f>
        <v>0</v>
      </c>
      <c r="K4603" s="3" t="str">
        <f>Raw_Data!K4603</f>
        <v>Credit Card</v>
      </c>
      <c r="L4603" s="3">
        <f>Raw_Data!L4603</f>
        <v>3</v>
      </c>
      <c r="M4603" s="3">
        <f>Raw_Data!M4603</f>
        <v>0.72</v>
      </c>
      <c r="N4603" s="3" t="str">
        <f>Raw_Data!N4603</f>
        <v>Documentary</v>
      </c>
      <c r="O4603" s="3" t="str">
        <f t="shared" si="710"/>
        <v>25-34</v>
      </c>
      <c r="P4603" s="3" t="str">
        <f t="shared" si="711"/>
        <v>&lt;10h</v>
      </c>
      <c r="Q4603" s="3" t="str">
        <f t="shared" si="712"/>
        <v>0-7d</v>
      </c>
      <c r="R4603" s="3" t="str">
        <f t="shared" si="713"/>
        <v>Medium</v>
      </c>
      <c r="S4603" s="3" t="str">
        <f t="shared" si="714"/>
        <v>High</v>
      </c>
      <c r="T4603" s="3" t="str">
        <f t="shared" si="715"/>
        <v>Active</v>
      </c>
      <c r="U4603" s="4">
        <f>1/(1+EXP(-(Predictive_Model!$B$5+((B4603-Predictive_Model!$B$20)/Predictive_Model!$C$20)*Predictive_Model!$D$20+((E4603-Predictive_Model!$B$21)/Predictive_Model!$C$21)*Predictive_Model!$D$21+((F4603-Predictive_Model!$B$22)/Predictive_Model!$C$22)*Predictive_Model!$D$22+((I4603-Predictive_Model!$B$23)/Predictive_Model!$C$23)*Predictive_Model!$D$23+((L4603-Predictive_Model!$B$24)/Predictive_Model!$C$24)*Predictive_Model!$D$24+((M4603-Predictive_Model!$B$25)/Predictive_Model!$C$25)*Predictive_Model!$D$25+IF(C4603="Male",Predictive_Model!$D$31,IF(C4603="Other",Predictive_Model!$D$32,0))+IF(D4603="Premium",Predictive_Model!$D$34,IF(D4603="Standard",Predictive_Model!$D$35,0))+IF(G4603="Asia",Predictive_Model!$D$37,IF(G4603="Europe",Predictive_Model!$D$38,IF(G4603="North America",Predictive_Model!$D$39,IF(G4603="Oceania",Predictive_Model!$D$40,IF(G4603="South America",Predictive_Model!$D$41,0)))))+IF(H4603="Laptop",Predictive_Model!$D$43,IF(H4603="Mobile",Predictive_Model!$D$44,IF(H4603="TV",Predictive_Model!$D$45,IF(H4603="Tablet",Predictive_Model!$D$46,0))))+IF(K4603="Crypto",Predictive_Model!$D$48,IF(K4603="Debit Card",Predictive_Model!$D$49,IF(K4603="Gift Card",Predictive_Model!$D$50,IF(K4603="PayPal",Predictive_Model!$D$51,0))))+IF(N4603="Comedy",Predictive_Model!$D$53,IF(N4603="Documentary",Predictive_Model!$D$54,IF(N4603="Drama",Predictive_Model!$D$55,IF(N4603="Horror",Predictive_Model!$D$56,IF(N4603="Romance",Predictive_Model!$D$57,IF(N4603="Sci-Fi",Predictive_Model!$D$58,0)))))))))</f>
        <v>0.11590755001291744</v>
      </c>
      <c r="V4603" s="3" t="str">
        <f t="shared" si="716"/>
        <v>Low</v>
      </c>
      <c r="W4603" s="6">
        <f t="shared" si="717"/>
        <v>2.0851768247323847</v>
      </c>
      <c r="X4603" s="3" t="str">
        <f t="shared" si="718"/>
        <v>Monitor</v>
      </c>
      <c r="Y4603" s="3" t="str">
        <f t="shared" si="719"/>
        <v>OK</v>
      </c>
    </row>
    <row r="4604" spans="1:25" x14ac:dyDescent="0.25">
      <c r="A4604" s="3" t="str">
        <f>Raw_Data!A4604</f>
        <v>33cfe352-95d7-49f7-b368-ce5218758112</v>
      </c>
      <c r="B4604" s="3">
        <f>Raw_Data!B4604</f>
        <v>39</v>
      </c>
      <c r="C4604" s="3" t="str">
        <f>Raw_Data!C4604</f>
        <v>Male</v>
      </c>
      <c r="D4604" s="3" t="str">
        <f>Raw_Data!D4604</f>
        <v>Premium</v>
      </c>
      <c r="E4604" s="3">
        <f>Raw_Data!E4604</f>
        <v>9.2799999999999994</v>
      </c>
      <c r="F4604" s="3">
        <f>Raw_Data!F4604</f>
        <v>39</v>
      </c>
      <c r="G4604" s="3" t="str">
        <f>Raw_Data!G4604</f>
        <v>Europe</v>
      </c>
      <c r="H4604" s="3" t="str">
        <f>Raw_Data!H4604</f>
        <v>Tablet</v>
      </c>
      <c r="I4604" s="3">
        <f>Raw_Data!I4604</f>
        <v>17.989999999999998</v>
      </c>
      <c r="J4604" s="3">
        <f>Raw_Data!J4604</f>
        <v>1</v>
      </c>
      <c r="K4604" s="3" t="str">
        <f>Raw_Data!K4604</f>
        <v>Crypto</v>
      </c>
      <c r="L4604" s="3">
        <f>Raw_Data!L4604</f>
        <v>3</v>
      </c>
      <c r="M4604" s="3">
        <f>Raw_Data!M4604</f>
        <v>0.23</v>
      </c>
      <c r="N4604" s="3" t="str">
        <f>Raw_Data!N4604</f>
        <v>Horror</v>
      </c>
      <c r="O4604" s="3" t="str">
        <f t="shared" si="710"/>
        <v>35-44</v>
      </c>
      <c r="P4604" s="3" t="str">
        <f t="shared" si="711"/>
        <v>&lt;10h</v>
      </c>
      <c r="Q4604" s="3" t="str">
        <f t="shared" si="712"/>
        <v>22-45d</v>
      </c>
      <c r="R4604" s="3" t="str">
        <f t="shared" si="713"/>
        <v>Medium</v>
      </c>
      <c r="S4604" s="3" t="str">
        <f t="shared" si="714"/>
        <v>High</v>
      </c>
      <c r="T4604" s="3" t="str">
        <f t="shared" si="715"/>
        <v>Churned</v>
      </c>
      <c r="U4604" s="4">
        <f>1/(1+EXP(-(Predictive_Model!$B$5+((B4604-Predictive_Model!$B$20)/Predictive_Model!$C$20)*Predictive_Model!$D$20+((E4604-Predictive_Model!$B$21)/Predictive_Model!$C$21)*Predictive_Model!$D$21+((F4604-Predictive_Model!$B$22)/Predictive_Model!$C$22)*Predictive_Model!$D$22+((I4604-Predictive_Model!$B$23)/Predictive_Model!$C$23)*Predictive_Model!$D$23+((L4604-Predictive_Model!$B$24)/Predictive_Model!$C$24)*Predictive_Model!$D$24+((M4604-Predictive_Model!$B$25)/Predictive_Model!$C$25)*Predictive_Model!$D$25+IF(C4604="Male",Predictive_Model!$D$31,IF(C4604="Other",Predictive_Model!$D$32,0))+IF(D4604="Premium",Predictive_Model!$D$34,IF(D4604="Standard",Predictive_Model!$D$35,0))+IF(G4604="Asia",Predictive_Model!$D$37,IF(G4604="Europe",Predictive_Model!$D$38,IF(G4604="North America",Predictive_Model!$D$39,IF(G4604="Oceania",Predictive_Model!$D$40,IF(G4604="South America",Predictive_Model!$D$41,0)))))+IF(H4604="Laptop",Predictive_Model!$D$43,IF(H4604="Mobile",Predictive_Model!$D$44,IF(H4604="TV",Predictive_Model!$D$45,IF(H4604="Tablet",Predictive_Model!$D$46,0))))+IF(K4604="Crypto",Predictive_Model!$D$48,IF(K4604="Debit Card",Predictive_Model!$D$49,IF(K4604="Gift Card",Predictive_Model!$D$50,IF(K4604="PayPal",Predictive_Model!$D$51,0))))+IF(N4604="Comedy",Predictive_Model!$D$53,IF(N4604="Documentary",Predictive_Model!$D$54,IF(N4604="Drama",Predictive_Model!$D$55,IF(N4604="Horror",Predictive_Model!$D$56,IF(N4604="Romance",Predictive_Model!$D$57,IF(N4604="Sci-Fi",Predictive_Model!$D$58,0)))))))))</f>
        <v>0.96526909019126383</v>
      </c>
      <c r="V4604" s="3" t="str">
        <f t="shared" si="716"/>
        <v>Critical</v>
      </c>
      <c r="W4604" s="6">
        <f t="shared" si="717"/>
        <v>17.989999999999998</v>
      </c>
      <c r="X4604" s="3" t="str">
        <f t="shared" si="718"/>
        <v>Priority 1</v>
      </c>
      <c r="Y4604" s="3" t="str">
        <f t="shared" si="719"/>
        <v>OK</v>
      </c>
    </row>
    <row r="4605" spans="1:25" x14ac:dyDescent="0.25">
      <c r="A4605" s="3" t="str">
        <f>Raw_Data!A4605</f>
        <v>7c912f5e-49f4-40e7-a68d-0a8a3ae3bcf9</v>
      </c>
      <c r="B4605" s="3">
        <f>Raw_Data!B4605</f>
        <v>64</v>
      </c>
      <c r="C4605" s="3" t="str">
        <f>Raw_Data!C4605</f>
        <v>Male</v>
      </c>
      <c r="D4605" s="3" t="str">
        <f>Raw_Data!D4605</f>
        <v>Basic</v>
      </c>
      <c r="E4605" s="3">
        <f>Raw_Data!E4605</f>
        <v>5.01</v>
      </c>
      <c r="F4605" s="3">
        <f>Raw_Data!F4605</f>
        <v>49</v>
      </c>
      <c r="G4605" s="3" t="str">
        <f>Raw_Data!G4605</f>
        <v>North America</v>
      </c>
      <c r="H4605" s="3" t="str">
        <f>Raw_Data!H4605</f>
        <v>TV</v>
      </c>
      <c r="I4605" s="3">
        <f>Raw_Data!I4605</f>
        <v>8.99</v>
      </c>
      <c r="J4605" s="3">
        <f>Raw_Data!J4605</f>
        <v>1</v>
      </c>
      <c r="K4605" s="3" t="str">
        <f>Raw_Data!K4605</f>
        <v>Debit Card</v>
      </c>
      <c r="L4605" s="3">
        <f>Raw_Data!L4605</f>
        <v>5</v>
      </c>
      <c r="M4605" s="3">
        <f>Raw_Data!M4605</f>
        <v>0.1</v>
      </c>
      <c r="N4605" s="3" t="str">
        <f>Raw_Data!N4605</f>
        <v>Action</v>
      </c>
      <c r="O4605" s="3" t="str">
        <f t="shared" si="710"/>
        <v>55-70</v>
      </c>
      <c r="P4605" s="3" t="str">
        <f t="shared" si="711"/>
        <v>&lt;10h</v>
      </c>
      <c r="Q4605" s="3" t="str">
        <f t="shared" si="712"/>
        <v>46-60d</v>
      </c>
      <c r="R4605" s="3" t="str">
        <f t="shared" si="713"/>
        <v>Low</v>
      </c>
      <c r="S4605" s="3" t="str">
        <f t="shared" si="714"/>
        <v>Low</v>
      </c>
      <c r="T4605" s="3" t="str">
        <f t="shared" si="715"/>
        <v>Churned</v>
      </c>
      <c r="U4605" s="4">
        <f>1/(1+EXP(-(Predictive_Model!$B$5+((B4605-Predictive_Model!$B$20)/Predictive_Model!$C$20)*Predictive_Model!$D$20+((E4605-Predictive_Model!$B$21)/Predictive_Model!$C$21)*Predictive_Model!$D$21+((F4605-Predictive_Model!$B$22)/Predictive_Model!$C$22)*Predictive_Model!$D$22+((I4605-Predictive_Model!$B$23)/Predictive_Model!$C$23)*Predictive_Model!$D$23+((L4605-Predictive_Model!$B$24)/Predictive_Model!$C$24)*Predictive_Model!$D$24+((M4605-Predictive_Model!$B$25)/Predictive_Model!$C$25)*Predictive_Model!$D$25+IF(C4605="Male",Predictive_Model!$D$31,IF(C4605="Other",Predictive_Model!$D$32,0))+IF(D4605="Premium",Predictive_Model!$D$34,IF(D4605="Standard",Predictive_Model!$D$35,0))+IF(G4605="Asia",Predictive_Model!$D$37,IF(G4605="Europe",Predictive_Model!$D$38,IF(G4605="North America",Predictive_Model!$D$39,IF(G4605="Oceania",Predictive_Model!$D$40,IF(G4605="South America",Predictive_Model!$D$41,0)))))+IF(H4605="Laptop",Predictive_Model!$D$43,IF(H4605="Mobile",Predictive_Model!$D$44,IF(H4605="TV",Predictive_Model!$D$45,IF(H4605="Tablet",Predictive_Model!$D$46,0))))+IF(K4605="Crypto",Predictive_Model!$D$48,IF(K4605="Debit Card",Predictive_Model!$D$49,IF(K4605="Gift Card",Predictive_Model!$D$50,IF(K4605="PayPal",Predictive_Model!$D$51,0))))+IF(N4605="Comedy",Predictive_Model!$D$53,IF(N4605="Documentary",Predictive_Model!$D$54,IF(N4605="Drama",Predictive_Model!$D$55,IF(N4605="Horror",Predictive_Model!$D$56,IF(N4605="Romance",Predictive_Model!$D$57,IF(N4605="Sci-Fi",Predictive_Model!$D$58,0)))))))))</f>
        <v>0.99686357038704909</v>
      </c>
      <c r="V4605" s="3" t="str">
        <f t="shared" si="716"/>
        <v>Critical</v>
      </c>
      <c r="W4605" s="6">
        <f t="shared" si="717"/>
        <v>8.99</v>
      </c>
      <c r="X4605" s="3" t="str">
        <f t="shared" si="718"/>
        <v>Priority 2</v>
      </c>
      <c r="Y4605" s="3" t="str">
        <f t="shared" si="719"/>
        <v>OK</v>
      </c>
    </row>
    <row r="4606" spans="1:25" x14ac:dyDescent="0.25">
      <c r="A4606" s="3" t="str">
        <f>Raw_Data!A4606</f>
        <v>ed400be4-19d2-4196-aea3-680c798f0e17</v>
      </c>
      <c r="B4606" s="3">
        <f>Raw_Data!B4606</f>
        <v>21</v>
      </c>
      <c r="C4606" s="3" t="str">
        <f>Raw_Data!C4606</f>
        <v>Other</v>
      </c>
      <c r="D4606" s="3" t="str">
        <f>Raw_Data!D4606</f>
        <v>Standard</v>
      </c>
      <c r="E4606" s="3">
        <f>Raw_Data!E4606</f>
        <v>8.27</v>
      </c>
      <c r="F4606" s="3">
        <f>Raw_Data!F4606</f>
        <v>53</v>
      </c>
      <c r="G4606" s="3" t="str">
        <f>Raw_Data!G4606</f>
        <v>Oceania</v>
      </c>
      <c r="H4606" s="3" t="str">
        <f>Raw_Data!H4606</f>
        <v>Mobile</v>
      </c>
      <c r="I4606" s="3">
        <f>Raw_Data!I4606</f>
        <v>13.99</v>
      </c>
      <c r="J4606" s="3">
        <f>Raw_Data!J4606</f>
        <v>1</v>
      </c>
      <c r="K4606" s="3" t="str">
        <f>Raw_Data!K4606</f>
        <v>Credit Card</v>
      </c>
      <c r="L4606" s="3">
        <f>Raw_Data!L4606</f>
        <v>3</v>
      </c>
      <c r="M4606" s="3">
        <f>Raw_Data!M4606</f>
        <v>0.15</v>
      </c>
      <c r="N4606" s="3" t="str">
        <f>Raw_Data!N4606</f>
        <v>Documentary</v>
      </c>
      <c r="O4606" s="3" t="str">
        <f t="shared" si="710"/>
        <v>18-24</v>
      </c>
      <c r="P4606" s="3" t="str">
        <f t="shared" si="711"/>
        <v>&lt;10h</v>
      </c>
      <c r="Q4606" s="3" t="str">
        <f t="shared" si="712"/>
        <v>46-60d</v>
      </c>
      <c r="R4606" s="3" t="str">
        <f t="shared" si="713"/>
        <v>Low</v>
      </c>
      <c r="S4606" s="3" t="str">
        <f t="shared" si="714"/>
        <v>Mid</v>
      </c>
      <c r="T4606" s="3" t="str">
        <f t="shared" si="715"/>
        <v>Churned</v>
      </c>
      <c r="U4606" s="4">
        <f>1/(1+EXP(-(Predictive_Model!$B$5+((B4606-Predictive_Model!$B$20)/Predictive_Model!$C$20)*Predictive_Model!$D$20+((E4606-Predictive_Model!$B$21)/Predictive_Model!$C$21)*Predictive_Model!$D$21+((F4606-Predictive_Model!$B$22)/Predictive_Model!$C$22)*Predictive_Model!$D$22+((I4606-Predictive_Model!$B$23)/Predictive_Model!$C$23)*Predictive_Model!$D$23+((L4606-Predictive_Model!$B$24)/Predictive_Model!$C$24)*Predictive_Model!$D$24+((M4606-Predictive_Model!$B$25)/Predictive_Model!$C$25)*Predictive_Model!$D$25+IF(C4606="Male",Predictive_Model!$D$31,IF(C4606="Other",Predictive_Model!$D$32,0))+IF(D4606="Premium",Predictive_Model!$D$34,IF(D4606="Standard",Predictive_Model!$D$35,0))+IF(G4606="Asia",Predictive_Model!$D$37,IF(G4606="Europe",Predictive_Model!$D$38,IF(G4606="North America",Predictive_Model!$D$39,IF(G4606="Oceania",Predictive_Model!$D$40,IF(G4606="South America",Predictive_Model!$D$41,0)))))+IF(H4606="Laptop",Predictive_Model!$D$43,IF(H4606="Mobile",Predictive_Model!$D$44,IF(H4606="TV",Predictive_Model!$D$45,IF(H4606="Tablet",Predictive_Model!$D$46,0))))+IF(K4606="Crypto",Predictive_Model!$D$48,IF(K4606="Debit Card",Predictive_Model!$D$49,IF(K4606="Gift Card",Predictive_Model!$D$50,IF(K4606="PayPal",Predictive_Model!$D$51,0))))+IF(N4606="Comedy",Predictive_Model!$D$53,IF(N4606="Documentary",Predictive_Model!$D$54,IF(N4606="Drama",Predictive_Model!$D$55,IF(N4606="Horror",Predictive_Model!$D$56,IF(N4606="Romance",Predictive_Model!$D$57,IF(N4606="Sci-Fi",Predictive_Model!$D$58,0)))))))))</f>
        <v>0.99958157114975621</v>
      </c>
      <c r="V4606" s="3" t="str">
        <f t="shared" si="716"/>
        <v>Critical</v>
      </c>
      <c r="W4606" s="6">
        <f t="shared" si="717"/>
        <v>13.99</v>
      </c>
      <c r="X4606" s="3" t="str">
        <f t="shared" si="718"/>
        <v>Priority 2</v>
      </c>
      <c r="Y4606" s="3" t="str">
        <f t="shared" si="719"/>
        <v>OK</v>
      </c>
    </row>
    <row r="4607" spans="1:25" x14ac:dyDescent="0.25">
      <c r="A4607" s="3" t="str">
        <f>Raw_Data!A4607</f>
        <v>e821aafd-dfc3-4ffb-9129-3741f65aef17</v>
      </c>
      <c r="B4607" s="3">
        <f>Raw_Data!B4607</f>
        <v>32</v>
      </c>
      <c r="C4607" s="3" t="str">
        <f>Raw_Data!C4607</f>
        <v>Other</v>
      </c>
      <c r="D4607" s="3" t="str">
        <f>Raw_Data!D4607</f>
        <v>Standard</v>
      </c>
      <c r="E4607" s="3">
        <f>Raw_Data!E4607</f>
        <v>3.37</v>
      </c>
      <c r="F4607" s="3">
        <f>Raw_Data!F4607</f>
        <v>19</v>
      </c>
      <c r="G4607" s="3" t="str">
        <f>Raw_Data!G4607</f>
        <v>Europe</v>
      </c>
      <c r="H4607" s="3" t="str">
        <f>Raw_Data!H4607</f>
        <v>Desktop</v>
      </c>
      <c r="I4607" s="3">
        <f>Raw_Data!I4607</f>
        <v>13.99</v>
      </c>
      <c r="J4607" s="3">
        <f>Raw_Data!J4607</f>
        <v>1</v>
      </c>
      <c r="K4607" s="3" t="str">
        <f>Raw_Data!K4607</f>
        <v>Crypto</v>
      </c>
      <c r="L4607" s="3">
        <f>Raw_Data!L4607</f>
        <v>1</v>
      </c>
      <c r="M4607" s="3">
        <f>Raw_Data!M4607</f>
        <v>0.17</v>
      </c>
      <c r="N4607" s="3" t="str">
        <f>Raw_Data!N4607</f>
        <v>Action</v>
      </c>
      <c r="O4607" s="3" t="str">
        <f t="shared" si="710"/>
        <v>25-34</v>
      </c>
      <c r="P4607" s="3" t="str">
        <f t="shared" si="711"/>
        <v>&lt;10h</v>
      </c>
      <c r="Q4607" s="3" t="str">
        <f t="shared" si="712"/>
        <v>8-21d</v>
      </c>
      <c r="R4607" s="3" t="str">
        <f t="shared" si="713"/>
        <v>Medium</v>
      </c>
      <c r="S4607" s="3" t="str">
        <f t="shared" si="714"/>
        <v>Mid</v>
      </c>
      <c r="T4607" s="3" t="str">
        <f t="shared" si="715"/>
        <v>Churned</v>
      </c>
      <c r="U4607" s="4">
        <f>1/(1+EXP(-(Predictive_Model!$B$5+((B4607-Predictive_Model!$B$20)/Predictive_Model!$C$20)*Predictive_Model!$D$20+((E4607-Predictive_Model!$B$21)/Predictive_Model!$C$21)*Predictive_Model!$D$21+((F4607-Predictive_Model!$B$22)/Predictive_Model!$C$22)*Predictive_Model!$D$22+((I4607-Predictive_Model!$B$23)/Predictive_Model!$C$23)*Predictive_Model!$D$23+((L4607-Predictive_Model!$B$24)/Predictive_Model!$C$24)*Predictive_Model!$D$24+((M4607-Predictive_Model!$B$25)/Predictive_Model!$C$25)*Predictive_Model!$D$25+IF(C4607="Male",Predictive_Model!$D$31,IF(C4607="Other",Predictive_Model!$D$32,0))+IF(D4607="Premium",Predictive_Model!$D$34,IF(D4607="Standard",Predictive_Model!$D$35,0))+IF(G4607="Asia",Predictive_Model!$D$37,IF(G4607="Europe",Predictive_Model!$D$38,IF(G4607="North America",Predictive_Model!$D$39,IF(G4607="Oceania",Predictive_Model!$D$40,IF(G4607="South America",Predictive_Model!$D$41,0)))))+IF(H4607="Laptop",Predictive_Model!$D$43,IF(H4607="Mobile",Predictive_Model!$D$44,IF(H4607="TV",Predictive_Model!$D$45,IF(H4607="Tablet",Predictive_Model!$D$46,0))))+IF(K4607="Crypto",Predictive_Model!$D$48,IF(K4607="Debit Card",Predictive_Model!$D$49,IF(K4607="Gift Card",Predictive_Model!$D$50,IF(K4607="PayPal",Predictive_Model!$D$51,0))))+IF(N4607="Comedy",Predictive_Model!$D$53,IF(N4607="Documentary",Predictive_Model!$D$54,IF(N4607="Drama",Predictive_Model!$D$55,IF(N4607="Horror",Predictive_Model!$D$56,IF(N4607="Romance",Predictive_Model!$D$57,IF(N4607="Sci-Fi",Predictive_Model!$D$58,0)))))))))</f>
        <v>0.98933870411547586</v>
      </c>
      <c r="V4607" s="3" t="str">
        <f t="shared" si="716"/>
        <v>Critical</v>
      </c>
      <c r="W4607" s="6">
        <f t="shared" si="717"/>
        <v>13.99</v>
      </c>
      <c r="X4607" s="3" t="str">
        <f t="shared" si="718"/>
        <v>Priority 2</v>
      </c>
      <c r="Y4607" s="3" t="str">
        <f t="shared" si="719"/>
        <v>OK</v>
      </c>
    </row>
    <row r="4608" spans="1:25" x14ac:dyDescent="0.25">
      <c r="A4608" s="3" t="str">
        <f>Raw_Data!A4608</f>
        <v>0b945a37-fe3d-48f3-8bd9-0ce0d58c74de</v>
      </c>
      <c r="B4608" s="3">
        <f>Raw_Data!B4608</f>
        <v>62</v>
      </c>
      <c r="C4608" s="3" t="str">
        <f>Raw_Data!C4608</f>
        <v>Male</v>
      </c>
      <c r="D4608" s="3" t="str">
        <f>Raw_Data!D4608</f>
        <v>Basic</v>
      </c>
      <c r="E4608" s="3">
        <f>Raw_Data!E4608</f>
        <v>1.71</v>
      </c>
      <c r="F4608" s="3">
        <f>Raw_Data!F4608</f>
        <v>13</v>
      </c>
      <c r="G4608" s="3" t="str">
        <f>Raw_Data!G4608</f>
        <v>Oceania</v>
      </c>
      <c r="H4608" s="3" t="str">
        <f>Raw_Data!H4608</f>
        <v>Laptop</v>
      </c>
      <c r="I4608" s="3">
        <f>Raw_Data!I4608</f>
        <v>8.99</v>
      </c>
      <c r="J4608" s="3">
        <f>Raw_Data!J4608</f>
        <v>1</v>
      </c>
      <c r="K4608" s="3" t="str">
        <f>Raw_Data!K4608</f>
        <v>PayPal</v>
      </c>
      <c r="L4608" s="3">
        <f>Raw_Data!L4608</f>
        <v>4</v>
      </c>
      <c r="M4608" s="3">
        <f>Raw_Data!M4608</f>
        <v>0.12</v>
      </c>
      <c r="N4608" s="3" t="str">
        <f>Raw_Data!N4608</f>
        <v>Drama</v>
      </c>
      <c r="O4608" s="3" t="str">
        <f t="shared" si="710"/>
        <v>55-70</v>
      </c>
      <c r="P4608" s="3" t="str">
        <f t="shared" si="711"/>
        <v>&lt;10h</v>
      </c>
      <c r="Q4608" s="3" t="str">
        <f t="shared" si="712"/>
        <v>8-21d</v>
      </c>
      <c r="R4608" s="3" t="str">
        <f t="shared" si="713"/>
        <v>Medium</v>
      </c>
      <c r="S4608" s="3" t="str">
        <f t="shared" si="714"/>
        <v>Low</v>
      </c>
      <c r="T4608" s="3" t="str">
        <f t="shared" si="715"/>
        <v>Churned</v>
      </c>
      <c r="U4608" s="4">
        <f>1/(1+EXP(-(Predictive_Model!$B$5+((B4608-Predictive_Model!$B$20)/Predictive_Model!$C$20)*Predictive_Model!$D$20+((E4608-Predictive_Model!$B$21)/Predictive_Model!$C$21)*Predictive_Model!$D$21+((F4608-Predictive_Model!$B$22)/Predictive_Model!$C$22)*Predictive_Model!$D$22+((I4608-Predictive_Model!$B$23)/Predictive_Model!$C$23)*Predictive_Model!$D$23+((L4608-Predictive_Model!$B$24)/Predictive_Model!$C$24)*Predictive_Model!$D$24+((M4608-Predictive_Model!$B$25)/Predictive_Model!$C$25)*Predictive_Model!$D$25+IF(C4608="Male",Predictive_Model!$D$31,IF(C4608="Other",Predictive_Model!$D$32,0))+IF(D4608="Premium",Predictive_Model!$D$34,IF(D4608="Standard",Predictive_Model!$D$35,0))+IF(G4608="Asia",Predictive_Model!$D$37,IF(G4608="Europe",Predictive_Model!$D$38,IF(G4608="North America",Predictive_Model!$D$39,IF(G4608="Oceania",Predictive_Model!$D$40,IF(G4608="South America",Predictive_Model!$D$41,0)))))+IF(H4608="Laptop",Predictive_Model!$D$43,IF(H4608="Mobile",Predictive_Model!$D$44,IF(H4608="TV",Predictive_Model!$D$45,IF(H4608="Tablet",Predictive_Model!$D$46,0))))+IF(K4608="Crypto",Predictive_Model!$D$48,IF(K4608="Debit Card",Predictive_Model!$D$49,IF(K4608="Gift Card",Predictive_Model!$D$50,IF(K4608="PayPal",Predictive_Model!$D$51,0))))+IF(N4608="Comedy",Predictive_Model!$D$53,IF(N4608="Documentary",Predictive_Model!$D$54,IF(N4608="Drama",Predictive_Model!$D$55,IF(N4608="Horror",Predictive_Model!$D$56,IF(N4608="Romance",Predictive_Model!$D$57,IF(N4608="Sci-Fi",Predictive_Model!$D$58,0)))))))))</f>
        <v>0.9611365695616827</v>
      </c>
      <c r="V4608" s="3" t="str">
        <f t="shared" si="716"/>
        <v>Critical</v>
      </c>
      <c r="W4608" s="6">
        <f t="shared" si="717"/>
        <v>8.99</v>
      </c>
      <c r="X4608" s="3" t="str">
        <f t="shared" si="718"/>
        <v>Priority 2</v>
      </c>
      <c r="Y4608" s="3" t="str">
        <f t="shared" si="719"/>
        <v>OK</v>
      </c>
    </row>
    <row r="4609" spans="1:25" x14ac:dyDescent="0.25">
      <c r="A4609" s="3" t="str">
        <f>Raw_Data!A4609</f>
        <v>6fda8923-b925-4e65-97e4-ed9481d66b44</v>
      </c>
      <c r="B4609" s="3">
        <f>Raw_Data!B4609</f>
        <v>69</v>
      </c>
      <c r="C4609" s="3" t="str">
        <f>Raw_Data!C4609</f>
        <v>Female</v>
      </c>
      <c r="D4609" s="3" t="str">
        <f>Raw_Data!D4609</f>
        <v>Standard</v>
      </c>
      <c r="E4609" s="3">
        <f>Raw_Data!E4609</f>
        <v>2.48</v>
      </c>
      <c r="F4609" s="3">
        <f>Raw_Data!F4609</f>
        <v>55</v>
      </c>
      <c r="G4609" s="3" t="str">
        <f>Raw_Data!G4609</f>
        <v>South America</v>
      </c>
      <c r="H4609" s="3" t="str">
        <f>Raw_Data!H4609</f>
        <v>Laptop</v>
      </c>
      <c r="I4609" s="3">
        <f>Raw_Data!I4609</f>
        <v>13.99</v>
      </c>
      <c r="J4609" s="3">
        <f>Raw_Data!J4609</f>
        <v>1</v>
      </c>
      <c r="K4609" s="3" t="str">
        <f>Raw_Data!K4609</f>
        <v>Gift Card</v>
      </c>
      <c r="L4609" s="3">
        <f>Raw_Data!L4609</f>
        <v>1</v>
      </c>
      <c r="M4609" s="3">
        <f>Raw_Data!M4609</f>
        <v>0.04</v>
      </c>
      <c r="N4609" s="3" t="str">
        <f>Raw_Data!N4609</f>
        <v>Romance</v>
      </c>
      <c r="O4609" s="3" t="str">
        <f t="shared" si="710"/>
        <v>55-70</v>
      </c>
      <c r="P4609" s="3" t="str">
        <f t="shared" si="711"/>
        <v>&lt;10h</v>
      </c>
      <c r="Q4609" s="3" t="str">
        <f t="shared" si="712"/>
        <v>46-60d</v>
      </c>
      <c r="R4609" s="3" t="str">
        <f t="shared" si="713"/>
        <v>Low</v>
      </c>
      <c r="S4609" s="3" t="str">
        <f t="shared" si="714"/>
        <v>Mid</v>
      </c>
      <c r="T4609" s="3" t="str">
        <f t="shared" si="715"/>
        <v>Churned</v>
      </c>
      <c r="U4609" s="4">
        <f>1/(1+EXP(-(Predictive_Model!$B$5+((B4609-Predictive_Model!$B$20)/Predictive_Model!$C$20)*Predictive_Model!$D$20+((E4609-Predictive_Model!$B$21)/Predictive_Model!$C$21)*Predictive_Model!$D$21+((F4609-Predictive_Model!$B$22)/Predictive_Model!$C$22)*Predictive_Model!$D$22+((I4609-Predictive_Model!$B$23)/Predictive_Model!$C$23)*Predictive_Model!$D$23+((L4609-Predictive_Model!$B$24)/Predictive_Model!$C$24)*Predictive_Model!$D$24+((M4609-Predictive_Model!$B$25)/Predictive_Model!$C$25)*Predictive_Model!$D$25+IF(C4609="Male",Predictive_Model!$D$31,IF(C4609="Other",Predictive_Model!$D$32,0))+IF(D4609="Premium",Predictive_Model!$D$34,IF(D4609="Standard",Predictive_Model!$D$35,0))+IF(G4609="Asia",Predictive_Model!$D$37,IF(G4609="Europe",Predictive_Model!$D$38,IF(G4609="North America",Predictive_Model!$D$39,IF(G4609="Oceania",Predictive_Model!$D$40,IF(G4609="South America",Predictive_Model!$D$41,0)))))+IF(H4609="Laptop",Predictive_Model!$D$43,IF(H4609="Mobile",Predictive_Model!$D$44,IF(H4609="TV",Predictive_Model!$D$45,IF(H4609="Tablet",Predictive_Model!$D$46,0))))+IF(K4609="Crypto",Predictive_Model!$D$48,IF(K4609="Debit Card",Predictive_Model!$D$49,IF(K4609="Gift Card",Predictive_Model!$D$50,IF(K4609="PayPal",Predictive_Model!$D$51,0))))+IF(N4609="Comedy",Predictive_Model!$D$53,IF(N4609="Documentary",Predictive_Model!$D$54,IF(N4609="Drama",Predictive_Model!$D$55,IF(N4609="Horror",Predictive_Model!$D$56,IF(N4609="Romance",Predictive_Model!$D$57,IF(N4609="Sci-Fi",Predictive_Model!$D$58,0)))))))))</f>
        <v>0.99996955684940614</v>
      </c>
      <c r="V4609" s="3" t="str">
        <f t="shared" si="716"/>
        <v>Critical</v>
      </c>
      <c r="W4609" s="6">
        <f t="shared" si="717"/>
        <v>13.99</v>
      </c>
      <c r="X4609" s="3" t="str">
        <f t="shared" si="718"/>
        <v>Priority 2</v>
      </c>
      <c r="Y4609" s="3" t="str">
        <f t="shared" si="719"/>
        <v>OK</v>
      </c>
    </row>
    <row r="4610" spans="1:25" x14ac:dyDescent="0.25">
      <c r="A4610" s="3" t="str">
        <f>Raw_Data!A4610</f>
        <v>6df35e17-ca7f-42c2-a978-28b213e921e9</v>
      </c>
      <c r="B4610" s="3">
        <f>Raw_Data!B4610</f>
        <v>63</v>
      </c>
      <c r="C4610" s="3" t="str">
        <f>Raw_Data!C4610</f>
        <v>Female</v>
      </c>
      <c r="D4610" s="3" t="str">
        <f>Raw_Data!D4610</f>
        <v>Premium</v>
      </c>
      <c r="E4610" s="3">
        <f>Raw_Data!E4610</f>
        <v>7.58</v>
      </c>
      <c r="F4610" s="3">
        <f>Raw_Data!F4610</f>
        <v>25</v>
      </c>
      <c r="G4610" s="3" t="str">
        <f>Raw_Data!G4610</f>
        <v>South America</v>
      </c>
      <c r="H4610" s="3" t="str">
        <f>Raw_Data!H4610</f>
        <v>Mobile</v>
      </c>
      <c r="I4610" s="3">
        <f>Raw_Data!I4610</f>
        <v>17.989999999999998</v>
      </c>
      <c r="J4610" s="3">
        <f>Raw_Data!J4610</f>
        <v>0</v>
      </c>
      <c r="K4610" s="3" t="str">
        <f>Raw_Data!K4610</f>
        <v>PayPal</v>
      </c>
      <c r="L4610" s="3">
        <f>Raw_Data!L4610</f>
        <v>1</v>
      </c>
      <c r="M4610" s="3">
        <f>Raw_Data!M4610</f>
        <v>0.28999999999999998</v>
      </c>
      <c r="N4610" s="3" t="str">
        <f>Raw_Data!N4610</f>
        <v>Horror</v>
      </c>
      <c r="O4610" s="3" t="str">
        <f t="shared" si="710"/>
        <v>55-70</v>
      </c>
      <c r="P4610" s="3" t="str">
        <f t="shared" si="711"/>
        <v>&lt;10h</v>
      </c>
      <c r="Q4610" s="3" t="str">
        <f t="shared" si="712"/>
        <v>22-45d</v>
      </c>
      <c r="R4610" s="3" t="str">
        <f t="shared" si="713"/>
        <v>Medium</v>
      </c>
      <c r="S4610" s="3" t="str">
        <f t="shared" si="714"/>
        <v>High</v>
      </c>
      <c r="T4610" s="3" t="str">
        <f t="shared" si="715"/>
        <v>Active</v>
      </c>
      <c r="U4610" s="4">
        <f>1/(1+EXP(-(Predictive_Model!$B$5+((B4610-Predictive_Model!$B$20)/Predictive_Model!$C$20)*Predictive_Model!$D$20+((E4610-Predictive_Model!$B$21)/Predictive_Model!$C$21)*Predictive_Model!$D$21+((F4610-Predictive_Model!$B$22)/Predictive_Model!$C$22)*Predictive_Model!$D$22+((I4610-Predictive_Model!$B$23)/Predictive_Model!$C$23)*Predictive_Model!$D$23+((L4610-Predictive_Model!$B$24)/Predictive_Model!$C$24)*Predictive_Model!$D$24+((M4610-Predictive_Model!$B$25)/Predictive_Model!$C$25)*Predictive_Model!$D$25+IF(C4610="Male",Predictive_Model!$D$31,IF(C4610="Other",Predictive_Model!$D$32,0))+IF(D4610="Premium",Predictive_Model!$D$34,IF(D4610="Standard",Predictive_Model!$D$35,0))+IF(G4610="Asia",Predictive_Model!$D$37,IF(G4610="Europe",Predictive_Model!$D$38,IF(G4610="North America",Predictive_Model!$D$39,IF(G4610="Oceania",Predictive_Model!$D$40,IF(G4610="South America",Predictive_Model!$D$41,0)))))+IF(H4610="Laptop",Predictive_Model!$D$43,IF(H4610="Mobile",Predictive_Model!$D$44,IF(H4610="TV",Predictive_Model!$D$45,IF(H4610="Tablet",Predictive_Model!$D$46,0))))+IF(K4610="Crypto",Predictive_Model!$D$48,IF(K4610="Debit Card",Predictive_Model!$D$49,IF(K4610="Gift Card",Predictive_Model!$D$50,IF(K4610="PayPal",Predictive_Model!$D$51,0))))+IF(N4610="Comedy",Predictive_Model!$D$53,IF(N4610="Documentary",Predictive_Model!$D$54,IF(N4610="Drama",Predictive_Model!$D$55,IF(N4610="Horror",Predictive_Model!$D$56,IF(N4610="Romance",Predictive_Model!$D$57,IF(N4610="Sci-Fi",Predictive_Model!$D$58,0)))))))))</f>
        <v>0.97690202772835721</v>
      </c>
      <c r="V4610" s="3" t="str">
        <f t="shared" si="716"/>
        <v>Critical</v>
      </c>
      <c r="W4610" s="6">
        <f t="shared" si="717"/>
        <v>17.574467478833146</v>
      </c>
      <c r="X4610" s="3" t="str">
        <f t="shared" si="718"/>
        <v>Priority 1</v>
      </c>
      <c r="Y4610" s="3" t="str">
        <f t="shared" si="719"/>
        <v>OK</v>
      </c>
    </row>
    <row r="4611" spans="1:25" x14ac:dyDescent="0.25">
      <c r="A4611" s="3" t="str">
        <f>Raw_Data!A4611</f>
        <v>5b9b1694-e5d7-49be-af2a-9ee50f968320</v>
      </c>
      <c r="B4611" s="3">
        <f>Raw_Data!B4611</f>
        <v>23</v>
      </c>
      <c r="C4611" s="3" t="str">
        <f>Raw_Data!C4611</f>
        <v>Female</v>
      </c>
      <c r="D4611" s="3" t="str">
        <f>Raw_Data!D4611</f>
        <v>Premium</v>
      </c>
      <c r="E4611" s="3">
        <f>Raw_Data!E4611</f>
        <v>18.149999999999999</v>
      </c>
      <c r="F4611" s="3">
        <f>Raw_Data!F4611</f>
        <v>16</v>
      </c>
      <c r="G4611" s="3" t="str">
        <f>Raw_Data!G4611</f>
        <v>Oceania</v>
      </c>
      <c r="H4611" s="3" t="str">
        <f>Raw_Data!H4611</f>
        <v>Laptop</v>
      </c>
      <c r="I4611" s="3">
        <f>Raw_Data!I4611</f>
        <v>17.989999999999998</v>
      </c>
      <c r="J4611" s="3">
        <f>Raw_Data!J4611</f>
        <v>0</v>
      </c>
      <c r="K4611" s="3" t="str">
        <f>Raw_Data!K4611</f>
        <v>Debit Card</v>
      </c>
      <c r="L4611" s="3">
        <f>Raw_Data!L4611</f>
        <v>2</v>
      </c>
      <c r="M4611" s="3">
        <f>Raw_Data!M4611</f>
        <v>1.07</v>
      </c>
      <c r="N4611" s="3" t="str">
        <f>Raw_Data!N4611</f>
        <v>Action</v>
      </c>
      <c r="O4611" s="3" t="str">
        <f t="shared" si="710"/>
        <v>18-24</v>
      </c>
      <c r="P4611" s="3" t="str">
        <f t="shared" si="711"/>
        <v>10-24h</v>
      </c>
      <c r="Q4611" s="3" t="str">
        <f t="shared" si="712"/>
        <v>8-21d</v>
      </c>
      <c r="R4611" s="3" t="str">
        <f t="shared" si="713"/>
        <v>Medium</v>
      </c>
      <c r="S4611" s="3" t="str">
        <f t="shared" si="714"/>
        <v>High</v>
      </c>
      <c r="T4611" s="3" t="str">
        <f t="shared" si="715"/>
        <v>Active</v>
      </c>
      <c r="U4611" s="4">
        <f>1/(1+EXP(-(Predictive_Model!$B$5+((B4611-Predictive_Model!$B$20)/Predictive_Model!$C$20)*Predictive_Model!$D$20+((E4611-Predictive_Model!$B$21)/Predictive_Model!$C$21)*Predictive_Model!$D$21+((F4611-Predictive_Model!$B$22)/Predictive_Model!$C$22)*Predictive_Model!$D$22+((I4611-Predictive_Model!$B$23)/Predictive_Model!$C$23)*Predictive_Model!$D$23+((L4611-Predictive_Model!$B$24)/Predictive_Model!$C$24)*Predictive_Model!$D$24+((M4611-Predictive_Model!$B$25)/Predictive_Model!$C$25)*Predictive_Model!$D$25+IF(C4611="Male",Predictive_Model!$D$31,IF(C4611="Other",Predictive_Model!$D$32,0))+IF(D4611="Premium",Predictive_Model!$D$34,IF(D4611="Standard",Predictive_Model!$D$35,0))+IF(G4611="Asia",Predictive_Model!$D$37,IF(G4611="Europe",Predictive_Model!$D$38,IF(G4611="North America",Predictive_Model!$D$39,IF(G4611="Oceania",Predictive_Model!$D$40,IF(G4611="South America",Predictive_Model!$D$41,0)))))+IF(H4611="Laptop",Predictive_Model!$D$43,IF(H4611="Mobile",Predictive_Model!$D$44,IF(H4611="TV",Predictive_Model!$D$45,IF(H4611="Tablet",Predictive_Model!$D$46,0))))+IF(K4611="Crypto",Predictive_Model!$D$48,IF(K4611="Debit Card",Predictive_Model!$D$49,IF(K4611="Gift Card",Predictive_Model!$D$50,IF(K4611="PayPal",Predictive_Model!$D$51,0))))+IF(N4611="Comedy",Predictive_Model!$D$53,IF(N4611="Documentary",Predictive_Model!$D$54,IF(N4611="Drama",Predictive_Model!$D$55,IF(N4611="Horror",Predictive_Model!$D$56,IF(N4611="Romance",Predictive_Model!$D$57,IF(N4611="Sci-Fi",Predictive_Model!$D$58,0)))))))))</f>
        <v>9.9611230527560206E-3</v>
      </c>
      <c r="V4611" s="3" t="str">
        <f t="shared" si="716"/>
        <v>Low</v>
      </c>
      <c r="W4611" s="6">
        <f t="shared" si="717"/>
        <v>0.17920060371908078</v>
      </c>
      <c r="X4611" s="3" t="str">
        <f t="shared" si="718"/>
        <v>Monitor</v>
      </c>
      <c r="Y4611" s="3" t="str">
        <f t="shared" si="719"/>
        <v>OK</v>
      </c>
    </row>
    <row r="4612" spans="1:25" x14ac:dyDescent="0.25">
      <c r="A4612" s="3" t="str">
        <f>Raw_Data!A4612</f>
        <v>31862a3b-baef-4cf2-9ece-f6bc288b9224</v>
      </c>
      <c r="B4612" s="3">
        <f>Raw_Data!B4612</f>
        <v>68</v>
      </c>
      <c r="C4612" s="3" t="str">
        <f>Raw_Data!C4612</f>
        <v>Female</v>
      </c>
      <c r="D4612" s="3" t="str">
        <f>Raw_Data!D4612</f>
        <v>Premium</v>
      </c>
      <c r="E4612" s="3">
        <f>Raw_Data!E4612</f>
        <v>15.56</v>
      </c>
      <c r="F4612" s="3">
        <f>Raw_Data!F4612</f>
        <v>53</v>
      </c>
      <c r="G4612" s="3" t="str">
        <f>Raw_Data!G4612</f>
        <v>Africa</v>
      </c>
      <c r="H4612" s="3" t="str">
        <f>Raw_Data!H4612</f>
        <v>Laptop</v>
      </c>
      <c r="I4612" s="3">
        <f>Raw_Data!I4612</f>
        <v>17.989999999999998</v>
      </c>
      <c r="J4612" s="3">
        <f>Raw_Data!J4612</f>
        <v>1</v>
      </c>
      <c r="K4612" s="3" t="str">
        <f>Raw_Data!K4612</f>
        <v>Crypto</v>
      </c>
      <c r="L4612" s="3">
        <f>Raw_Data!L4612</f>
        <v>3</v>
      </c>
      <c r="M4612" s="3">
        <f>Raw_Data!M4612</f>
        <v>0.28999999999999998</v>
      </c>
      <c r="N4612" s="3" t="str">
        <f>Raw_Data!N4612</f>
        <v>Documentary</v>
      </c>
      <c r="O4612" s="3" t="str">
        <f t="shared" si="710"/>
        <v>55-70</v>
      </c>
      <c r="P4612" s="3" t="str">
        <f t="shared" si="711"/>
        <v>10-24h</v>
      </c>
      <c r="Q4612" s="3" t="str">
        <f t="shared" si="712"/>
        <v>46-60d</v>
      </c>
      <c r="R4612" s="3" t="str">
        <f t="shared" si="713"/>
        <v>Medium</v>
      </c>
      <c r="S4612" s="3" t="str">
        <f t="shared" si="714"/>
        <v>High</v>
      </c>
      <c r="T4612" s="3" t="str">
        <f t="shared" si="715"/>
        <v>Churned</v>
      </c>
      <c r="U4612" s="4">
        <f>1/(1+EXP(-(Predictive_Model!$B$5+((B4612-Predictive_Model!$B$20)/Predictive_Model!$C$20)*Predictive_Model!$D$20+((E4612-Predictive_Model!$B$21)/Predictive_Model!$C$21)*Predictive_Model!$D$21+((F4612-Predictive_Model!$B$22)/Predictive_Model!$C$22)*Predictive_Model!$D$22+((I4612-Predictive_Model!$B$23)/Predictive_Model!$C$23)*Predictive_Model!$D$23+((L4612-Predictive_Model!$B$24)/Predictive_Model!$C$24)*Predictive_Model!$D$24+((M4612-Predictive_Model!$B$25)/Predictive_Model!$C$25)*Predictive_Model!$D$25+IF(C4612="Male",Predictive_Model!$D$31,IF(C4612="Other",Predictive_Model!$D$32,0))+IF(D4612="Premium",Predictive_Model!$D$34,IF(D4612="Standard",Predictive_Model!$D$35,0))+IF(G4612="Asia",Predictive_Model!$D$37,IF(G4612="Europe",Predictive_Model!$D$38,IF(G4612="North America",Predictive_Model!$D$39,IF(G4612="Oceania",Predictive_Model!$D$40,IF(G4612="South America",Predictive_Model!$D$41,0)))))+IF(H4612="Laptop",Predictive_Model!$D$43,IF(H4612="Mobile",Predictive_Model!$D$44,IF(H4612="TV",Predictive_Model!$D$45,IF(H4612="Tablet",Predictive_Model!$D$46,0))))+IF(K4612="Crypto",Predictive_Model!$D$48,IF(K4612="Debit Card",Predictive_Model!$D$49,IF(K4612="Gift Card",Predictive_Model!$D$50,IF(K4612="PayPal",Predictive_Model!$D$51,0))))+IF(N4612="Comedy",Predictive_Model!$D$53,IF(N4612="Documentary",Predictive_Model!$D$54,IF(N4612="Drama",Predictive_Model!$D$55,IF(N4612="Horror",Predictive_Model!$D$56,IF(N4612="Romance",Predictive_Model!$D$57,IF(N4612="Sci-Fi",Predictive_Model!$D$58,0)))))))))</f>
        <v>0.85389186763653147</v>
      </c>
      <c r="V4612" s="3" t="str">
        <f t="shared" si="716"/>
        <v>Critical</v>
      </c>
      <c r="W4612" s="6">
        <f t="shared" si="717"/>
        <v>17.989999999999998</v>
      </c>
      <c r="X4612" s="3" t="str">
        <f t="shared" si="718"/>
        <v>Priority 1</v>
      </c>
      <c r="Y4612" s="3" t="str">
        <f t="shared" si="719"/>
        <v>OK</v>
      </c>
    </row>
    <row r="4613" spans="1:25" x14ac:dyDescent="0.25">
      <c r="A4613" s="3" t="str">
        <f>Raw_Data!A4613</f>
        <v>ed57e399-b34c-447e-ab12-d72946d0fc73</v>
      </c>
      <c r="B4613" s="3">
        <f>Raw_Data!B4613</f>
        <v>60</v>
      </c>
      <c r="C4613" s="3" t="str">
        <f>Raw_Data!C4613</f>
        <v>Other</v>
      </c>
      <c r="D4613" s="3" t="str">
        <f>Raw_Data!D4613</f>
        <v>Premium</v>
      </c>
      <c r="E4613" s="3">
        <f>Raw_Data!E4613</f>
        <v>2</v>
      </c>
      <c r="F4613" s="3">
        <f>Raw_Data!F4613</f>
        <v>32</v>
      </c>
      <c r="G4613" s="3" t="str">
        <f>Raw_Data!G4613</f>
        <v>North America</v>
      </c>
      <c r="H4613" s="3" t="str">
        <f>Raw_Data!H4613</f>
        <v>Mobile</v>
      </c>
      <c r="I4613" s="3">
        <f>Raw_Data!I4613</f>
        <v>17.989999999999998</v>
      </c>
      <c r="J4613" s="3">
        <f>Raw_Data!J4613</f>
        <v>1</v>
      </c>
      <c r="K4613" s="3" t="str">
        <f>Raw_Data!K4613</f>
        <v>Credit Card</v>
      </c>
      <c r="L4613" s="3">
        <f>Raw_Data!L4613</f>
        <v>5</v>
      </c>
      <c r="M4613" s="3">
        <f>Raw_Data!M4613</f>
        <v>0.06</v>
      </c>
      <c r="N4613" s="3" t="str">
        <f>Raw_Data!N4613</f>
        <v>Documentary</v>
      </c>
      <c r="O4613" s="3" t="str">
        <f t="shared" ref="O4613:O4676" si="720">IF(B4613&lt;25,"18-24",IF(B4613&lt;35,"25-34",IF(B4613&lt;45,"35-44",IF(B4613&lt;55,"45-54","55-70"))))</f>
        <v>55-70</v>
      </c>
      <c r="P4613" s="3" t="str">
        <f t="shared" ref="P4613:P4676" si="721">IF(E4613&lt;10,"&lt;10h",IF(E4613&lt;25,"10-24h",IF(E4613&lt;50,"25-49h","50h+")))</f>
        <v>&lt;10h</v>
      </c>
      <c r="Q4613" s="3" t="str">
        <f t="shared" ref="Q4613:Q4676" si="722">IF(F4613&lt;=7,"0-7d",IF(F4613&lt;=21,"8-21d",IF(F4613&lt;=45,"22-45d","46-60d")))</f>
        <v>22-45d</v>
      </c>
      <c r="R4613" s="3" t="str">
        <f t="shared" ref="R4613:R4676" si="723">IF(AND(E4613&gt;=25,F4613&lt;=21),"High",IF(OR(E4613&gt;=10,F4613&lt;=45),"Medium","Low"))</f>
        <v>Medium</v>
      </c>
      <c r="S4613" s="3" t="str">
        <f t="shared" ref="S4613:S4676" si="724">IF(I4613&lt;10,"Low",IF(I4613&lt;16,"Mid","High"))</f>
        <v>High</v>
      </c>
      <c r="T4613" s="3" t="str">
        <f t="shared" ref="T4613:T4676" si="725">IF(J4613=1,"Churned","Active")</f>
        <v>Churned</v>
      </c>
      <c r="U4613" s="4">
        <f>1/(1+EXP(-(Predictive_Model!$B$5+((B4613-Predictive_Model!$B$20)/Predictive_Model!$C$20)*Predictive_Model!$D$20+((E4613-Predictive_Model!$B$21)/Predictive_Model!$C$21)*Predictive_Model!$D$21+((F4613-Predictive_Model!$B$22)/Predictive_Model!$C$22)*Predictive_Model!$D$22+((I4613-Predictive_Model!$B$23)/Predictive_Model!$C$23)*Predictive_Model!$D$23+((L4613-Predictive_Model!$B$24)/Predictive_Model!$C$24)*Predictive_Model!$D$24+((M4613-Predictive_Model!$B$25)/Predictive_Model!$C$25)*Predictive_Model!$D$25+IF(C4613="Male",Predictive_Model!$D$31,IF(C4613="Other",Predictive_Model!$D$32,0))+IF(D4613="Premium",Predictive_Model!$D$34,IF(D4613="Standard",Predictive_Model!$D$35,0))+IF(G4613="Asia",Predictive_Model!$D$37,IF(G4613="Europe",Predictive_Model!$D$38,IF(G4613="North America",Predictive_Model!$D$39,IF(G4613="Oceania",Predictive_Model!$D$40,IF(G4613="South America",Predictive_Model!$D$41,0)))))+IF(H4613="Laptop",Predictive_Model!$D$43,IF(H4613="Mobile",Predictive_Model!$D$44,IF(H4613="TV",Predictive_Model!$D$45,IF(H4613="Tablet",Predictive_Model!$D$46,0))))+IF(K4613="Crypto",Predictive_Model!$D$48,IF(K4613="Debit Card",Predictive_Model!$D$49,IF(K4613="Gift Card",Predictive_Model!$D$50,IF(K4613="PayPal",Predictive_Model!$D$51,0))))+IF(N4613="Comedy",Predictive_Model!$D$53,IF(N4613="Documentary",Predictive_Model!$D$54,IF(N4613="Drama",Predictive_Model!$D$55,IF(N4613="Horror",Predictive_Model!$D$56,IF(N4613="Romance",Predictive_Model!$D$57,IF(N4613="Sci-Fi",Predictive_Model!$D$58,0)))))))))</f>
        <v>0.97572000981413987</v>
      </c>
      <c r="V4613" s="3" t="str">
        <f t="shared" ref="V4613:V4676" si="726">IF(U4613&gt;=0.75,"Critical",IF(U4613&gt;=0.5,"High",IF(U4613&gt;=0.25,"Medium","Low")))</f>
        <v>Critical</v>
      </c>
      <c r="W4613" s="6">
        <f t="shared" ref="W4613:W4676" si="727">IF(J4613=1,I4613,I4613*U4613)</f>
        <v>17.989999999999998</v>
      </c>
      <c r="X4613" s="3" t="str">
        <f t="shared" ref="X4613:X4676" si="728">IF(AND(V4613="Critical",I4613&gt;=15),"Priority 1",IF(OR(V4613="Critical",AND(V4613="High",F4613&gt;21)),"Priority 2","Monitor"))</f>
        <v>Priority 1</v>
      </c>
      <c r="Y4613" s="3" t="str">
        <f t="shared" ref="Y4613:Y4676" si="729">IF(COUNTA(A4613:N4613)=14,"OK","CHECK")</f>
        <v>OK</v>
      </c>
    </row>
    <row r="4614" spans="1:25" x14ac:dyDescent="0.25">
      <c r="A4614" s="3" t="str">
        <f>Raw_Data!A4614</f>
        <v>435c5516-9ca4-4623-8c1b-6e7c568352ca</v>
      </c>
      <c r="B4614" s="3">
        <f>Raw_Data!B4614</f>
        <v>38</v>
      </c>
      <c r="C4614" s="3" t="str">
        <f>Raw_Data!C4614</f>
        <v>Male</v>
      </c>
      <c r="D4614" s="3" t="str">
        <f>Raw_Data!D4614</f>
        <v>Standard</v>
      </c>
      <c r="E4614" s="3">
        <f>Raw_Data!E4614</f>
        <v>8.7899999999999991</v>
      </c>
      <c r="F4614" s="3">
        <f>Raw_Data!F4614</f>
        <v>17</v>
      </c>
      <c r="G4614" s="3" t="str">
        <f>Raw_Data!G4614</f>
        <v>North America</v>
      </c>
      <c r="H4614" s="3" t="str">
        <f>Raw_Data!H4614</f>
        <v>TV</v>
      </c>
      <c r="I4614" s="3">
        <f>Raw_Data!I4614</f>
        <v>13.99</v>
      </c>
      <c r="J4614" s="3">
        <f>Raw_Data!J4614</f>
        <v>0</v>
      </c>
      <c r="K4614" s="3" t="str">
        <f>Raw_Data!K4614</f>
        <v>PayPal</v>
      </c>
      <c r="L4614" s="3">
        <f>Raw_Data!L4614</f>
        <v>5</v>
      </c>
      <c r="M4614" s="3">
        <f>Raw_Data!M4614</f>
        <v>0.49</v>
      </c>
      <c r="N4614" s="3" t="str">
        <f>Raw_Data!N4614</f>
        <v>Drama</v>
      </c>
      <c r="O4614" s="3" t="str">
        <f t="shared" si="720"/>
        <v>35-44</v>
      </c>
      <c r="P4614" s="3" t="str">
        <f t="shared" si="721"/>
        <v>&lt;10h</v>
      </c>
      <c r="Q4614" s="3" t="str">
        <f t="shared" si="722"/>
        <v>8-21d</v>
      </c>
      <c r="R4614" s="3" t="str">
        <f t="shared" si="723"/>
        <v>Medium</v>
      </c>
      <c r="S4614" s="3" t="str">
        <f t="shared" si="724"/>
        <v>Mid</v>
      </c>
      <c r="T4614" s="3" t="str">
        <f t="shared" si="725"/>
        <v>Active</v>
      </c>
      <c r="U4614" s="4">
        <f>1/(1+EXP(-(Predictive_Model!$B$5+((B4614-Predictive_Model!$B$20)/Predictive_Model!$C$20)*Predictive_Model!$D$20+((E4614-Predictive_Model!$B$21)/Predictive_Model!$C$21)*Predictive_Model!$D$21+((F4614-Predictive_Model!$B$22)/Predictive_Model!$C$22)*Predictive_Model!$D$22+((I4614-Predictive_Model!$B$23)/Predictive_Model!$C$23)*Predictive_Model!$D$23+((L4614-Predictive_Model!$B$24)/Predictive_Model!$C$24)*Predictive_Model!$D$24+((M4614-Predictive_Model!$B$25)/Predictive_Model!$C$25)*Predictive_Model!$D$25+IF(C4614="Male",Predictive_Model!$D$31,IF(C4614="Other",Predictive_Model!$D$32,0))+IF(D4614="Premium",Predictive_Model!$D$34,IF(D4614="Standard",Predictive_Model!$D$35,0))+IF(G4614="Asia",Predictive_Model!$D$37,IF(G4614="Europe",Predictive_Model!$D$38,IF(G4614="North America",Predictive_Model!$D$39,IF(G4614="Oceania",Predictive_Model!$D$40,IF(G4614="South America",Predictive_Model!$D$41,0)))))+IF(H4614="Laptop",Predictive_Model!$D$43,IF(H4614="Mobile",Predictive_Model!$D$44,IF(H4614="TV",Predictive_Model!$D$45,IF(H4614="Tablet",Predictive_Model!$D$46,0))))+IF(K4614="Crypto",Predictive_Model!$D$48,IF(K4614="Debit Card",Predictive_Model!$D$49,IF(K4614="Gift Card",Predictive_Model!$D$50,IF(K4614="PayPal",Predictive_Model!$D$51,0))))+IF(N4614="Comedy",Predictive_Model!$D$53,IF(N4614="Documentary",Predictive_Model!$D$54,IF(N4614="Drama",Predictive_Model!$D$55,IF(N4614="Horror",Predictive_Model!$D$56,IF(N4614="Romance",Predictive_Model!$D$57,IF(N4614="Sci-Fi",Predictive_Model!$D$58,0)))))))))</f>
        <v>0.2000083449287455</v>
      </c>
      <c r="V4614" s="3" t="str">
        <f t="shared" si="726"/>
        <v>Low</v>
      </c>
      <c r="W4614" s="6">
        <f t="shared" si="727"/>
        <v>2.7981167455531497</v>
      </c>
      <c r="X4614" s="3" t="str">
        <f t="shared" si="728"/>
        <v>Monitor</v>
      </c>
      <c r="Y4614" s="3" t="str">
        <f t="shared" si="729"/>
        <v>OK</v>
      </c>
    </row>
    <row r="4615" spans="1:25" x14ac:dyDescent="0.25">
      <c r="A4615" s="3" t="str">
        <f>Raw_Data!A4615</f>
        <v>591e2d65-1b87-48ff-8e68-93917868cd24</v>
      </c>
      <c r="B4615" s="3">
        <f>Raw_Data!B4615</f>
        <v>61</v>
      </c>
      <c r="C4615" s="3" t="str">
        <f>Raw_Data!C4615</f>
        <v>Male</v>
      </c>
      <c r="D4615" s="3" t="str">
        <f>Raw_Data!D4615</f>
        <v>Premium</v>
      </c>
      <c r="E4615" s="3">
        <f>Raw_Data!E4615</f>
        <v>13.17</v>
      </c>
      <c r="F4615" s="3">
        <f>Raw_Data!F4615</f>
        <v>40</v>
      </c>
      <c r="G4615" s="3" t="str">
        <f>Raw_Data!G4615</f>
        <v>Oceania</v>
      </c>
      <c r="H4615" s="3" t="str">
        <f>Raw_Data!H4615</f>
        <v>TV</v>
      </c>
      <c r="I4615" s="3">
        <f>Raw_Data!I4615</f>
        <v>17.989999999999998</v>
      </c>
      <c r="J4615" s="3">
        <f>Raw_Data!J4615</f>
        <v>1</v>
      </c>
      <c r="K4615" s="3" t="str">
        <f>Raw_Data!K4615</f>
        <v>Crypto</v>
      </c>
      <c r="L4615" s="3">
        <f>Raw_Data!L4615</f>
        <v>3</v>
      </c>
      <c r="M4615" s="3">
        <f>Raw_Data!M4615</f>
        <v>0.32</v>
      </c>
      <c r="N4615" s="3" t="str">
        <f>Raw_Data!N4615</f>
        <v>Horror</v>
      </c>
      <c r="O4615" s="3" t="str">
        <f t="shared" si="720"/>
        <v>55-70</v>
      </c>
      <c r="P4615" s="3" t="str">
        <f t="shared" si="721"/>
        <v>10-24h</v>
      </c>
      <c r="Q4615" s="3" t="str">
        <f t="shared" si="722"/>
        <v>22-45d</v>
      </c>
      <c r="R4615" s="3" t="str">
        <f t="shared" si="723"/>
        <v>Medium</v>
      </c>
      <c r="S4615" s="3" t="str">
        <f t="shared" si="724"/>
        <v>High</v>
      </c>
      <c r="T4615" s="3" t="str">
        <f t="shared" si="725"/>
        <v>Churned</v>
      </c>
      <c r="U4615" s="4">
        <f>1/(1+EXP(-(Predictive_Model!$B$5+((B4615-Predictive_Model!$B$20)/Predictive_Model!$C$20)*Predictive_Model!$D$20+((E4615-Predictive_Model!$B$21)/Predictive_Model!$C$21)*Predictive_Model!$D$21+((F4615-Predictive_Model!$B$22)/Predictive_Model!$C$22)*Predictive_Model!$D$22+((I4615-Predictive_Model!$B$23)/Predictive_Model!$C$23)*Predictive_Model!$D$23+((L4615-Predictive_Model!$B$24)/Predictive_Model!$C$24)*Predictive_Model!$D$24+((M4615-Predictive_Model!$B$25)/Predictive_Model!$C$25)*Predictive_Model!$D$25+IF(C4615="Male",Predictive_Model!$D$31,IF(C4615="Other",Predictive_Model!$D$32,0))+IF(D4615="Premium",Predictive_Model!$D$34,IF(D4615="Standard",Predictive_Model!$D$35,0))+IF(G4615="Asia",Predictive_Model!$D$37,IF(G4615="Europe",Predictive_Model!$D$38,IF(G4615="North America",Predictive_Model!$D$39,IF(G4615="Oceania",Predictive_Model!$D$40,IF(G4615="South America",Predictive_Model!$D$41,0)))))+IF(H4615="Laptop",Predictive_Model!$D$43,IF(H4615="Mobile",Predictive_Model!$D$44,IF(H4615="TV",Predictive_Model!$D$45,IF(H4615="Tablet",Predictive_Model!$D$46,0))))+IF(K4615="Crypto",Predictive_Model!$D$48,IF(K4615="Debit Card",Predictive_Model!$D$49,IF(K4615="Gift Card",Predictive_Model!$D$50,IF(K4615="PayPal",Predictive_Model!$D$51,0))))+IF(N4615="Comedy",Predictive_Model!$D$53,IF(N4615="Documentary",Predictive_Model!$D$54,IF(N4615="Drama",Predictive_Model!$D$55,IF(N4615="Horror",Predictive_Model!$D$56,IF(N4615="Romance",Predictive_Model!$D$57,IF(N4615="Sci-Fi",Predictive_Model!$D$58,0)))))))))</f>
        <v>0.62985122570166208</v>
      </c>
      <c r="V4615" s="3" t="str">
        <f t="shared" si="726"/>
        <v>High</v>
      </c>
      <c r="W4615" s="6">
        <f t="shared" si="727"/>
        <v>17.989999999999998</v>
      </c>
      <c r="X4615" s="3" t="str">
        <f t="shared" si="728"/>
        <v>Priority 2</v>
      </c>
      <c r="Y4615" s="3" t="str">
        <f t="shared" si="729"/>
        <v>OK</v>
      </c>
    </row>
    <row r="4616" spans="1:25" x14ac:dyDescent="0.25">
      <c r="A4616" s="3" t="str">
        <f>Raw_Data!A4616</f>
        <v>856b5e64-f982-4156-adb9-f005d6c56ee2</v>
      </c>
      <c r="B4616" s="3">
        <f>Raw_Data!B4616</f>
        <v>56</v>
      </c>
      <c r="C4616" s="3" t="str">
        <f>Raw_Data!C4616</f>
        <v>Male</v>
      </c>
      <c r="D4616" s="3" t="str">
        <f>Raw_Data!D4616</f>
        <v>Basic</v>
      </c>
      <c r="E4616" s="3">
        <f>Raw_Data!E4616</f>
        <v>9.9</v>
      </c>
      <c r="F4616" s="3">
        <f>Raw_Data!F4616</f>
        <v>41</v>
      </c>
      <c r="G4616" s="3" t="str">
        <f>Raw_Data!G4616</f>
        <v>North America</v>
      </c>
      <c r="H4616" s="3" t="str">
        <f>Raw_Data!H4616</f>
        <v>Laptop</v>
      </c>
      <c r="I4616" s="3">
        <f>Raw_Data!I4616</f>
        <v>8.99</v>
      </c>
      <c r="J4616" s="3">
        <f>Raw_Data!J4616</f>
        <v>1</v>
      </c>
      <c r="K4616" s="3" t="str">
        <f>Raw_Data!K4616</f>
        <v>PayPal</v>
      </c>
      <c r="L4616" s="3">
        <f>Raw_Data!L4616</f>
        <v>5</v>
      </c>
      <c r="M4616" s="3">
        <f>Raw_Data!M4616</f>
        <v>0.24</v>
      </c>
      <c r="N4616" s="3" t="str">
        <f>Raw_Data!N4616</f>
        <v>Drama</v>
      </c>
      <c r="O4616" s="3" t="str">
        <f t="shared" si="720"/>
        <v>55-70</v>
      </c>
      <c r="P4616" s="3" t="str">
        <f t="shared" si="721"/>
        <v>&lt;10h</v>
      </c>
      <c r="Q4616" s="3" t="str">
        <f t="shared" si="722"/>
        <v>22-45d</v>
      </c>
      <c r="R4616" s="3" t="str">
        <f t="shared" si="723"/>
        <v>Medium</v>
      </c>
      <c r="S4616" s="3" t="str">
        <f t="shared" si="724"/>
        <v>Low</v>
      </c>
      <c r="T4616" s="3" t="str">
        <f t="shared" si="725"/>
        <v>Churned</v>
      </c>
      <c r="U4616" s="4">
        <f>1/(1+EXP(-(Predictive_Model!$B$5+((B4616-Predictive_Model!$B$20)/Predictive_Model!$C$20)*Predictive_Model!$D$20+((E4616-Predictive_Model!$B$21)/Predictive_Model!$C$21)*Predictive_Model!$D$21+((F4616-Predictive_Model!$B$22)/Predictive_Model!$C$22)*Predictive_Model!$D$22+((I4616-Predictive_Model!$B$23)/Predictive_Model!$C$23)*Predictive_Model!$D$23+((L4616-Predictive_Model!$B$24)/Predictive_Model!$C$24)*Predictive_Model!$D$24+((M4616-Predictive_Model!$B$25)/Predictive_Model!$C$25)*Predictive_Model!$D$25+IF(C4616="Male",Predictive_Model!$D$31,IF(C4616="Other",Predictive_Model!$D$32,0))+IF(D4616="Premium",Predictive_Model!$D$34,IF(D4616="Standard",Predictive_Model!$D$35,0))+IF(G4616="Asia",Predictive_Model!$D$37,IF(G4616="Europe",Predictive_Model!$D$38,IF(G4616="North America",Predictive_Model!$D$39,IF(G4616="Oceania",Predictive_Model!$D$40,IF(G4616="South America",Predictive_Model!$D$41,0)))))+IF(H4616="Laptop",Predictive_Model!$D$43,IF(H4616="Mobile",Predictive_Model!$D$44,IF(H4616="TV",Predictive_Model!$D$45,IF(H4616="Tablet",Predictive_Model!$D$46,0))))+IF(K4616="Crypto",Predictive_Model!$D$48,IF(K4616="Debit Card",Predictive_Model!$D$49,IF(K4616="Gift Card",Predictive_Model!$D$50,IF(K4616="PayPal",Predictive_Model!$D$51,0))))+IF(N4616="Comedy",Predictive_Model!$D$53,IF(N4616="Documentary",Predictive_Model!$D$54,IF(N4616="Drama",Predictive_Model!$D$55,IF(N4616="Horror",Predictive_Model!$D$56,IF(N4616="Romance",Predictive_Model!$D$57,IF(N4616="Sci-Fi",Predictive_Model!$D$58,0)))))))))</f>
        <v>0.96374890228460353</v>
      </c>
      <c r="V4616" s="3" t="str">
        <f t="shared" si="726"/>
        <v>Critical</v>
      </c>
      <c r="W4616" s="6">
        <f t="shared" si="727"/>
        <v>8.99</v>
      </c>
      <c r="X4616" s="3" t="str">
        <f t="shared" si="728"/>
        <v>Priority 2</v>
      </c>
      <c r="Y4616" s="3" t="str">
        <f t="shared" si="729"/>
        <v>OK</v>
      </c>
    </row>
    <row r="4617" spans="1:25" x14ac:dyDescent="0.25">
      <c r="A4617" s="3" t="str">
        <f>Raw_Data!A4617</f>
        <v>ac171460-b30b-48bb-9949-f420e21c3982</v>
      </c>
      <c r="B4617" s="3">
        <f>Raw_Data!B4617</f>
        <v>33</v>
      </c>
      <c r="C4617" s="3" t="str">
        <f>Raw_Data!C4617</f>
        <v>Other</v>
      </c>
      <c r="D4617" s="3" t="str">
        <f>Raw_Data!D4617</f>
        <v>Basic</v>
      </c>
      <c r="E4617" s="3">
        <f>Raw_Data!E4617</f>
        <v>8.92</v>
      </c>
      <c r="F4617" s="3">
        <f>Raw_Data!F4617</f>
        <v>48</v>
      </c>
      <c r="G4617" s="3" t="str">
        <f>Raw_Data!G4617</f>
        <v>North America</v>
      </c>
      <c r="H4617" s="3" t="str">
        <f>Raw_Data!H4617</f>
        <v>Desktop</v>
      </c>
      <c r="I4617" s="3">
        <f>Raw_Data!I4617</f>
        <v>8.99</v>
      </c>
      <c r="J4617" s="3">
        <f>Raw_Data!J4617</f>
        <v>1</v>
      </c>
      <c r="K4617" s="3" t="str">
        <f>Raw_Data!K4617</f>
        <v>Crypto</v>
      </c>
      <c r="L4617" s="3">
        <f>Raw_Data!L4617</f>
        <v>5</v>
      </c>
      <c r="M4617" s="3">
        <f>Raw_Data!M4617</f>
        <v>0.18</v>
      </c>
      <c r="N4617" s="3" t="str">
        <f>Raw_Data!N4617</f>
        <v>Comedy</v>
      </c>
      <c r="O4617" s="3" t="str">
        <f t="shared" si="720"/>
        <v>25-34</v>
      </c>
      <c r="P4617" s="3" t="str">
        <f t="shared" si="721"/>
        <v>&lt;10h</v>
      </c>
      <c r="Q4617" s="3" t="str">
        <f t="shared" si="722"/>
        <v>46-60d</v>
      </c>
      <c r="R4617" s="3" t="str">
        <f t="shared" si="723"/>
        <v>Low</v>
      </c>
      <c r="S4617" s="3" t="str">
        <f t="shared" si="724"/>
        <v>Low</v>
      </c>
      <c r="T4617" s="3" t="str">
        <f t="shared" si="725"/>
        <v>Churned</v>
      </c>
      <c r="U4617" s="4">
        <f>1/(1+EXP(-(Predictive_Model!$B$5+((B4617-Predictive_Model!$B$20)/Predictive_Model!$C$20)*Predictive_Model!$D$20+((E4617-Predictive_Model!$B$21)/Predictive_Model!$C$21)*Predictive_Model!$D$21+((F4617-Predictive_Model!$B$22)/Predictive_Model!$C$22)*Predictive_Model!$D$22+((I4617-Predictive_Model!$B$23)/Predictive_Model!$C$23)*Predictive_Model!$D$23+((L4617-Predictive_Model!$B$24)/Predictive_Model!$C$24)*Predictive_Model!$D$24+((M4617-Predictive_Model!$B$25)/Predictive_Model!$C$25)*Predictive_Model!$D$25+IF(C4617="Male",Predictive_Model!$D$31,IF(C4617="Other",Predictive_Model!$D$32,0))+IF(D4617="Premium",Predictive_Model!$D$34,IF(D4617="Standard",Predictive_Model!$D$35,0))+IF(G4617="Asia",Predictive_Model!$D$37,IF(G4617="Europe",Predictive_Model!$D$38,IF(G4617="North America",Predictive_Model!$D$39,IF(G4617="Oceania",Predictive_Model!$D$40,IF(G4617="South America",Predictive_Model!$D$41,0)))))+IF(H4617="Laptop",Predictive_Model!$D$43,IF(H4617="Mobile",Predictive_Model!$D$44,IF(H4617="TV",Predictive_Model!$D$45,IF(H4617="Tablet",Predictive_Model!$D$46,0))))+IF(K4617="Crypto",Predictive_Model!$D$48,IF(K4617="Debit Card",Predictive_Model!$D$49,IF(K4617="Gift Card",Predictive_Model!$D$50,IF(K4617="PayPal",Predictive_Model!$D$51,0))))+IF(N4617="Comedy",Predictive_Model!$D$53,IF(N4617="Documentary",Predictive_Model!$D$54,IF(N4617="Drama",Predictive_Model!$D$55,IF(N4617="Horror",Predictive_Model!$D$56,IF(N4617="Romance",Predictive_Model!$D$57,IF(N4617="Sci-Fi",Predictive_Model!$D$58,0)))))))))</f>
        <v>0.9908893270457414</v>
      </c>
      <c r="V4617" s="3" t="str">
        <f t="shared" si="726"/>
        <v>Critical</v>
      </c>
      <c r="W4617" s="6">
        <f t="shared" si="727"/>
        <v>8.99</v>
      </c>
      <c r="X4617" s="3" t="str">
        <f t="shared" si="728"/>
        <v>Priority 2</v>
      </c>
      <c r="Y4617" s="3" t="str">
        <f t="shared" si="729"/>
        <v>OK</v>
      </c>
    </row>
    <row r="4618" spans="1:25" x14ac:dyDescent="0.25">
      <c r="A4618" s="3" t="str">
        <f>Raw_Data!A4618</f>
        <v>86ef9bd7-c8e2-4dc7-8a6f-ec68e57730df</v>
      </c>
      <c r="B4618" s="3">
        <f>Raw_Data!B4618</f>
        <v>58</v>
      </c>
      <c r="C4618" s="3" t="str">
        <f>Raw_Data!C4618</f>
        <v>Male</v>
      </c>
      <c r="D4618" s="3" t="str">
        <f>Raw_Data!D4618</f>
        <v>Basic</v>
      </c>
      <c r="E4618" s="3">
        <f>Raw_Data!E4618</f>
        <v>6.35</v>
      </c>
      <c r="F4618" s="3">
        <f>Raw_Data!F4618</f>
        <v>23</v>
      </c>
      <c r="G4618" s="3" t="str">
        <f>Raw_Data!G4618</f>
        <v>Africa</v>
      </c>
      <c r="H4618" s="3" t="str">
        <f>Raw_Data!H4618</f>
        <v>Laptop</v>
      </c>
      <c r="I4618" s="3">
        <f>Raw_Data!I4618</f>
        <v>8.99</v>
      </c>
      <c r="J4618" s="3">
        <f>Raw_Data!J4618</f>
        <v>0</v>
      </c>
      <c r="K4618" s="3" t="str">
        <f>Raw_Data!K4618</f>
        <v>Credit Card</v>
      </c>
      <c r="L4618" s="3">
        <f>Raw_Data!L4618</f>
        <v>2</v>
      </c>
      <c r="M4618" s="3">
        <f>Raw_Data!M4618</f>
        <v>0.26</v>
      </c>
      <c r="N4618" s="3" t="str">
        <f>Raw_Data!N4618</f>
        <v>Comedy</v>
      </c>
      <c r="O4618" s="3" t="str">
        <f t="shared" si="720"/>
        <v>55-70</v>
      </c>
      <c r="P4618" s="3" t="str">
        <f t="shared" si="721"/>
        <v>&lt;10h</v>
      </c>
      <c r="Q4618" s="3" t="str">
        <f t="shared" si="722"/>
        <v>22-45d</v>
      </c>
      <c r="R4618" s="3" t="str">
        <f t="shared" si="723"/>
        <v>Medium</v>
      </c>
      <c r="S4618" s="3" t="str">
        <f t="shared" si="724"/>
        <v>Low</v>
      </c>
      <c r="T4618" s="3" t="str">
        <f t="shared" si="725"/>
        <v>Active</v>
      </c>
      <c r="U4618" s="4">
        <f>1/(1+EXP(-(Predictive_Model!$B$5+((B4618-Predictive_Model!$B$20)/Predictive_Model!$C$20)*Predictive_Model!$D$20+((E4618-Predictive_Model!$B$21)/Predictive_Model!$C$21)*Predictive_Model!$D$21+((F4618-Predictive_Model!$B$22)/Predictive_Model!$C$22)*Predictive_Model!$D$22+((I4618-Predictive_Model!$B$23)/Predictive_Model!$C$23)*Predictive_Model!$D$23+((L4618-Predictive_Model!$B$24)/Predictive_Model!$C$24)*Predictive_Model!$D$24+((M4618-Predictive_Model!$B$25)/Predictive_Model!$C$25)*Predictive_Model!$D$25+IF(C4618="Male",Predictive_Model!$D$31,IF(C4618="Other",Predictive_Model!$D$32,0))+IF(D4618="Premium",Predictive_Model!$D$34,IF(D4618="Standard",Predictive_Model!$D$35,0))+IF(G4618="Asia",Predictive_Model!$D$37,IF(G4618="Europe",Predictive_Model!$D$38,IF(G4618="North America",Predictive_Model!$D$39,IF(G4618="Oceania",Predictive_Model!$D$40,IF(G4618="South America",Predictive_Model!$D$41,0)))))+IF(H4618="Laptop",Predictive_Model!$D$43,IF(H4618="Mobile",Predictive_Model!$D$44,IF(H4618="TV",Predictive_Model!$D$45,IF(H4618="Tablet",Predictive_Model!$D$46,0))))+IF(K4618="Crypto",Predictive_Model!$D$48,IF(K4618="Debit Card",Predictive_Model!$D$49,IF(K4618="Gift Card",Predictive_Model!$D$50,IF(K4618="PayPal",Predictive_Model!$D$51,0))))+IF(N4618="Comedy",Predictive_Model!$D$53,IF(N4618="Documentary",Predictive_Model!$D$54,IF(N4618="Drama",Predictive_Model!$D$55,IF(N4618="Horror",Predictive_Model!$D$56,IF(N4618="Romance",Predictive_Model!$D$57,IF(N4618="Sci-Fi",Predictive_Model!$D$58,0)))))))))</f>
        <v>0.98662820342306468</v>
      </c>
      <c r="V4618" s="3" t="str">
        <f t="shared" si="726"/>
        <v>Critical</v>
      </c>
      <c r="W4618" s="6">
        <f t="shared" si="727"/>
        <v>8.8697875487733508</v>
      </c>
      <c r="X4618" s="3" t="str">
        <f t="shared" si="728"/>
        <v>Priority 2</v>
      </c>
      <c r="Y4618" s="3" t="str">
        <f t="shared" si="729"/>
        <v>OK</v>
      </c>
    </row>
    <row r="4619" spans="1:25" x14ac:dyDescent="0.25">
      <c r="A4619" s="3" t="str">
        <f>Raw_Data!A4619</f>
        <v>2b46513e-8412-4b99-91aa-d614206322d1</v>
      </c>
      <c r="B4619" s="3">
        <f>Raw_Data!B4619</f>
        <v>41</v>
      </c>
      <c r="C4619" s="3" t="str">
        <f>Raw_Data!C4619</f>
        <v>Female</v>
      </c>
      <c r="D4619" s="3" t="str">
        <f>Raw_Data!D4619</f>
        <v>Premium</v>
      </c>
      <c r="E4619" s="3">
        <f>Raw_Data!E4619</f>
        <v>0.56999999999999995</v>
      </c>
      <c r="F4619" s="3">
        <f>Raw_Data!F4619</f>
        <v>52</v>
      </c>
      <c r="G4619" s="3" t="str">
        <f>Raw_Data!G4619</f>
        <v>North America</v>
      </c>
      <c r="H4619" s="3" t="str">
        <f>Raw_Data!H4619</f>
        <v>Mobile</v>
      </c>
      <c r="I4619" s="3">
        <f>Raw_Data!I4619</f>
        <v>17.989999999999998</v>
      </c>
      <c r="J4619" s="3">
        <f>Raw_Data!J4619</f>
        <v>1</v>
      </c>
      <c r="K4619" s="3" t="str">
        <f>Raw_Data!K4619</f>
        <v>PayPal</v>
      </c>
      <c r="L4619" s="3">
        <f>Raw_Data!L4619</f>
        <v>4</v>
      </c>
      <c r="M4619" s="3">
        <f>Raw_Data!M4619</f>
        <v>0.01</v>
      </c>
      <c r="N4619" s="3" t="str">
        <f>Raw_Data!N4619</f>
        <v>Documentary</v>
      </c>
      <c r="O4619" s="3" t="str">
        <f t="shared" si="720"/>
        <v>35-44</v>
      </c>
      <c r="P4619" s="3" t="str">
        <f t="shared" si="721"/>
        <v>&lt;10h</v>
      </c>
      <c r="Q4619" s="3" t="str">
        <f t="shared" si="722"/>
        <v>46-60d</v>
      </c>
      <c r="R4619" s="3" t="str">
        <f t="shared" si="723"/>
        <v>Low</v>
      </c>
      <c r="S4619" s="3" t="str">
        <f t="shared" si="724"/>
        <v>High</v>
      </c>
      <c r="T4619" s="3" t="str">
        <f t="shared" si="725"/>
        <v>Churned</v>
      </c>
      <c r="U4619" s="4">
        <f>1/(1+EXP(-(Predictive_Model!$B$5+((B4619-Predictive_Model!$B$20)/Predictive_Model!$C$20)*Predictive_Model!$D$20+((E4619-Predictive_Model!$B$21)/Predictive_Model!$C$21)*Predictive_Model!$D$21+((F4619-Predictive_Model!$B$22)/Predictive_Model!$C$22)*Predictive_Model!$D$22+((I4619-Predictive_Model!$B$23)/Predictive_Model!$C$23)*Predictive_Model!$D$23+((L4619-Predictive_Model!$B$24)/Predictive_Model!$C$24)*Predictive_Model!$D$24+((M4619-Predictive_Model!$B$25)/Predictive_Model!$C$25)*Predictive_Model!$D$25+IF(C4619="Male",Predictive_Model!$D$31,IF(C4619="Other",Predictive_Model!$D$32,0))+IF(D4619="Premium",Predictive_Model!$D$34,IF(D4619="Standard",Predictive_Model!$D$35,0))+IF(G4619="Asia",Predictive_Model!$D$37,IF(G4619="Europe",Predictive_Model!$D$38,IF(G4619="North America",Predictive_Model!$D$39,IF(G4619="Oceania",Predictive_Model!$D$40,IF(G4619="South America",Predictive_Model!$D$41,0)))))+IF(H4619="Laptop",Predictive_Model!$D$43,IF(H4619="Mobile",Predictive_Model!$D$44,IF(H4619="TV",Predictive_Model!$D$45,IF(H4619="Tablet",Predictive_Model!$D$46,0))))+IF(K4619="Crypto",Predictive_Model!$D$48,IF(K4619="Debit Card",Predictive_Model!$D$49,IF(K4619="Gift Card",Predictive_Model!$D$50,IF(K4619="PayPal",Predictive_Model!$D$51,0))))+IF(N4619="Comedy",Predictive_Model!$D$53,IF(N4619="Documentary",Predictive_Model!$D$54,IF(N4619="Drama",Predictive_Model!$D$55,IF(N4619="Horror",Predictive_Model!$D$56,IF(N4619="Romance",Predictive_Model!$D$57,IF(N4619="Sci-Fi",Predictive_Model!$D$58,0)))))))))</f>
        <v>0.99954342098543658</v>
      </c>
      <c r="V4619" s="3" t="str">
        <f t="shared" si="726"/>
        <v>Critical</v>
      </c>
      <c r="W4619" s="6">
        <f t="shared" si="727"/>
        <v>17.989999999999998</v>
      </c>
      <c r="X4619" s="3" t="str">
        <f t="shared" si="728"/>
        <v>Priority 1</v>
      </c>
      <c r="Y4619" s="3" t="str">
        <f t="shared" si="729"/>
        <v>OK</v>
      </c>
    </row>
    <row r="4620" spans="1:25" x14ac:dyDescent="0.25">
      <c r="A4620" s="3" t="str">
        <f>Raw_Data!A4620</f>
        <v>aba3a59d-6ff0-4069-bdaf-6847d1148489</v>
      </c>
      <c r="B4620" s="3">
        <f>Raw_Data!B4620</f>
        <v>45</v>
      </c>
      <c r="C4620" s="3" t="str">
        <f>Raw_Data!C4620</f>
        <v>Female</v>
      </c>
      <c r="D4620" s="3" t="str">
        <f>Raw_Data!D4620</f>
        <v>Premium</v>
      </c>
      <c r="E4620" s="3">
        <f>Raw_Data!E4620</f>
        <v>15.41</v>
      </c>
      <c r="F4620" s="3">
        <f>Raw_Data!F4620</f>
        <v>6</v>
      </c>
      <c r="G4620" s="3" t="str">
        <f>Raw_Data!G4620</f>
        <v>Africa</v>
      </c>
      <c r="H4620" s="3" t="str">
        <f>Raw_Data!H4620</f>
        <v>Laptop</v>
      </c>
      <c r="I4620" s="3">
        <f>Raw_Data!I4620</f>
        <v>17.989999999999998</v>
      </c>
      <c r="J4620" s="3">
        <f>Raw_Data!J4620</f>
        <v>0</v>
      </c>
      <c r="K4620" s="3" t="str">
        <f>Raw_Data!K4620</f>
        <v>Credit Card</v>
      </c>
      <c r="L4620" s="3">
        <f>Raw_Data!L4620</f>
        <v>3</v>
      </c>
      <c r="M4620" s="3">
        <f>Raw_Data!M4620</f>
        <v>2.2000000000000002</v>
      </c>
      <c r="N4620" s="3" t="str">
        <f>Raw_Data!N4620</f>
        <v>Sci-Fi</v>
      </c>
      <c r="O4620" s="3" t="str">
        <f t="shared" si="720"/>
        <v>45-54</v>
      </c>
      <c r="P4620" s="3" t="str">
        <f t="shared" si="721"/>
        <v>10-24h</v>
      </c>
      <c r="Q4620" s="3" t="str">
        <f t="shared" si="722"/>
        <v>0-7d</v>
      </c>
      <c r="R4620" s="3" t="str">
        <f t="shared" si="723"/>
        <v>Medium</v>
      </c>
      <c r="S4620" s="3" t="str">
        <f t="shared" si="724"/>
        <v>High</v>
      </c>
      <c r="T4620" s="3" t="str">
        <f t="shared" si="725"/>
        <v>Active</v>
      </c>
      <c r="U4620" s="4">
        <f>1/(1+EXP(-(Predictive_Model!$B$5+((B4620-Predictive_Model!$B$20)/Predictive_Model!$C$20)*Predictive_Model!$D$20+((E4620-Predictive_Model!$B$21)/Predictive_Model!$C$21)*Predictive_Model!$D$21+((F4620-Predictive_Model!$B$22)/Predictive_Model!$C$22)*Predictive_Model!$D$22+((I4620-Predictive_Model!$B$23)/Predictive_Model!$C$23)*Predictive_Model!$D$23+((L4620-Predictive_Model!$B$24)/Predictive_Model!$C$24)*Predictive_Model!$D$24+((M4620-Predictive_Model!$B$25)/Predictive_Model!$C$25)*Predictive_Model!$D$25+IF(C4620="Male",Predictive_Model!$D$31,IF(C4620="Other",Predictive_Model!$D$32,0))+IF(D4620="Premium",Predictive_Model!$D$34,IF(D4620="Standard",Predictive_Model!$D$35,0))+IF(G4620="Asia",Predictive_Model!$D$37,IF(G4620="Europe",Predictive_Model!$D$38,IF(G4620="North America",Predictive_Model!$D$39,IF(G4620="Oceania",Predictive_Model!$D$40,IF(G4620="South America",Predictive_Model!$D$41,0)))))+IF(H4620="Laptop",Predictive_Model!$D$43,IF(H4620="Mobile",Predictive_Model!$D$44,IF(H4620="TV",Predictive_Model!$D$45,IF(H4620="Tablet",Predictive_Model!$D$46,0))))+IF(K4620="Crypto",Predictive_Model!$D$48,IF(K4620="Debit Card",Predictive_Model!$D$49,IF(K4620="Gift Card",Predictive_Model!$D$50,IF(K4620="PayPal",Predictive_Model!$D$51,0))))+IF(N4620="Comedy",Predictive_Model!$D$53,IF(N4620="Documentary",Predictive_Model!$D$54,IF(N4620="Drama",Predictive_Model!$D$55,IF(N4620="Horror",Predictive_Model!$D$56,IF(N4620="Romance",Predictive_Model!$D$57,IF(N4620="Sci-Fi",Predictive_Model!$D$58,0)))))))))</f>
        <v>4.6546568688407997E-4</v>
      </c>
      <c r="V4620" s="3" t="str">
        <f t="shared" si="726"/>
        <v>Low</v>
      </c>
      <c r="W4620" s="6">
        <f t="shared" si="727"/>
        <v>8.3737277070445974E-3</v>
      </c>
      <c r="X4620" s="3" t="str">
        <f t="shared" si="728"/>
        <v>Monitor</v>
      </c>
      <c r="Y4620" s="3" t="str">
        <f t="shared" si="729"/>
        <v>OK</v>
      </c>
    </row>
    <row r="4621" spans="1:25" x14ac:dyDescent="0.25">
      <c r="A4621" s="3" t="str">
        <f>Raw_Data!A4621</f>
        <v>eaf657b9-53f1-4b33-9521-61b096e9666b</v>
      </c>
      <c r="B4621" s="3">
        <f>Raw_Data!B4621</f>
        <v>59</v>
      </c>
      <c r="C4621" s="3" t="str">
        <f>Raw_Data!C4621</f>
        <v>Female</v>
      </c>
      <c r="D4621" s="3" t="str">
        <f>Raw_Data!D4621</f>
        <v>Standard</v>
      </c>
      <c r="E4621" s="3">
        <f>Raw_Data!E4621</f>
        <v>4.17</v>
      </c>
      <c r="F4621" s="3">
        <f>Raw_Data!F4621</f>
        <v>57</v>
      </c>
      <c r="G4621" s="3" t="str">
        <f>Raw_Data!G4621</f>
        <v>Asia</v>
      </c>
      <c r="H4621" s="3" t="str">
        <f>Raw_Data!H4621</f>
        <v>Tablet</v>
      </c>
      <c r="I4621" s="3">
        <f>Raw_Data!I4621</f>
        <v>13.99</v>
      </c>
      <c r="J4621" s="3">
        <f>Raw_Data!J4621</f>
        <v>1</v>
      </c>
      <c r="K4621" s="3" t="str">
        <f>Raw_Data!K4621</f>
        <v>PayPal</v>
      </c>
      <c r="L4621" s="3">
        <f>Raw_Data!L4621</f>
        <v>4</v>
      </c>
      <c r="M4621" s="3">
        <f>Raw_Data!M4621</f>
        <v>7.0000000000000007E-2</v>
      </c>
      <c r="N4621" s="3" t="str">
        <f>Raw_Data!N4621</f>
        <v>Horror</v>
      </c>
      <c r="O4621" s="3" t="str">
        <f t="shared" si="720"/>
        <v>55-70</v>
      </c>
      <c r="P4621" s="3" t="str">
        <f t="shared" si="721"/>
        <v>&lt;10h</v>
      </c>
      <c r="Q4621" s="3" t="str">
        <f t="shared" si="722"/>
        <v>46-60d</v>
      </c>
      <c r="R4621" s="3" t="str">
        <f t="shared" si="723"/>
        <v>Low</v>
      </c>
      <c r="S4621" s="3" t="str">
        <f t="shared" si="724"/>
        <v>Mid</v>
      </c>
      <c r="T4621" s="3" t="str">
        <f t="shared" si="725"/>
        <v>Churned</v>
      </c>
      <c r="U4621" s="4">
        <f>1/(1+EXP(-(Predictive_Model!$B$5+((B4621-Predictive_Model!$B$20)/Predictive_Model!$C$20)*Predictive_Model!$D$20+((E4621-Predictive_Model!$B$21)/Predictive_Model!$C$21)*Predictive_Model!$D$21+((F4621-Predictive_Model!$B$22)/Predictive_Model!$C$22)*Predictive_Model!$D$22+((I4621-Predictive_Model!$B$23)/Predictive_Model!$C$23)*Predictive_Model!$D$23+((L4621-Predictive_Model!$B$24)/Predictive_Model!$C$24)*Predictive_Model!$D$24+((M4621-Predictive_Model!$B$25)/Predictive_Model!$C$25)*Predictive_Model!$D$25+IF(C4621="Male",Predictive_Model!$D$31,IF(C4621="Other",Predictive_Model!$D$32,0))+IF(D4621="Premium",Predictive_Model!$D$34,IF(D4621="Standard",Predictive_Model!$D$35,0))+IF(G4621="Asia",Predictive_Model!$D$37,IF(G4621="Europe",Predictive_Model!$D$38,IF(G4621="North America",Predictive_Model!$D$39,IF(G4621="Oceania",Predictive_Model!$D$40,IF(G4621="South America",Predictive_Model!$D$41,0)))))+IF(H4621="Laptop",Predictive_Model!$D$43,IF(H4621="Mobile",Predictive_Model!$D$44,IF(H4621="TV",Predictive_Model!$D$45,IF(H4621="Tablet",Predictive_Model!$D$46,0))))+IF(K4621="Crypto",Predictive_Model!$D$48,IF(K4621="Debit Card",Predictive_Model!$D$49,IF(K4621="Gift Card",Predictive_Model!$D$50,IF(K4621="PayPal",Predictive_Model!$D$51,0))))+IF(N4621="Comedy",Predictive_Model!$D$53,IF(N4621="Documentary",Predictive_Model!$D$54,IF(N4621="Drama",Predictive_Model!$D$55,IF(N4621="Horror",Predictive_Model!$D$56,IF(N4621="Romance",Predictive_Model!$D$57,IF(N4621="Sci-Fi",Predictive_Model!$D$58,0)))))))))</f>
        <v>0.99980244784199401</v>
      </c>
      <c r="V4621" s="3" t="str">
        <f t="shared" si="726"/>
        <v>Critical</v>
      </c>
      <c r="W4621" s="6">
        <f t="shared" si="727"/>
        <v>13.99</v>
      </c>
      <c r="X4621" s="3" t="str">
        <f t="shared" si="728"/>
        <v>Priority 2</v>
      </c>
      <c r="Y4621" s="3" t="str">
        <f t="shared" si="729"/>
        <v>OK</v>
      </c>
    </row>
    <row r="4622" spans="1:25" x14ac:dyDescent="0.25">
      <c r="A4622" s="3" t="str">
        <f>Raw_Data!A4622</f>
        <v>07717e07-d7a1-4bee-8bf5-c51e19276964</v>
      </c>
      <c r="B4622" s="3">
        <f>Raw_Data!B4622</f>
        <v>24</v>
      </c>
      <c r="C4622" s="3" t="str">
        <f>Raw_Data!C4622</f>
        <v>Other</v>
      </c>
      <c r="D4622" s="3" t="str">
        <f>Raw_Data!D4622</f>
        <v>Basic</v>
      </c>
      <c r="E4622" s="3">
        <f>Raw_Data!E4622</f>
        <v>11.85</v>
      </c>
      <c r="F4622" s="3">
        <f>Raw_Data!F4622</f>
        <v>0</v>
      </c>
      <c r="G4622" s="3" t="str">
        <f>Raw_Data!G4622</f>
        <v>Asia</v>
      </c>
      <c r="H4622" s="3" t="str">
        <f>Raw_Data!H4622</f>
        <v>Mobile</v>
      </c>
      <c r="I4622" s="3">
        <f>Raw_Data!I4622</f>
        <v>8.99</v>
      </c>
      <c r="J4622" s="3">
        <f>Raw_Data!J4622</f>
        <v>0</v>
      </c>
      <c r="K4622" s="3" t="str">
        <f>Raw_Data!K4622</f>
        <v>Debit Card</v>
      </c>
      <c r="L4622" s="3">
        <f>Raw_Data!L4622</f>
        <v>3</v>
      </c>
      <c r="M4622" s="3">
        <f>Raw_Data!M4622</f>
        <v>11.85</v>
      </c>
      <c r="N4622" s="3" t="str">
        <f>Raw_Data!N4622</f>
        <v>Sci-Fi</v>
      </c>
      <c r="O4622" s="3" t="str">
        <f t="shared" si="720"/>
        <v>18-24</v>
      </c>
      <c r="P4622" s="3" t="str">
        <f t="shared" si="721"/>
        <v>10-24h</v>
      </c>
      <c r="Q4622" s="3" t="str">
        <f t="shared" si="722"/>
        <v>0-7d</v>
      </c>
      <c r="R4622" s="3" t="str">
        <f t="shared" si="723"/>
        <v>Medium</v>
      </c>
      <c r="S4622" s="3" t="str">
        <f t="shared" si="724"/>
        <v>Low</v>
      </c>
      <c r="T4622" s="3" t="str">
        <f t="shared" si="725"/>
        <v>Active</v>
      </c>
      <c r="U4622" s="4">
        <f>1/(1+EXP(-(Predictive_Model!$B$5+((B4622-Predictive_Model!$B$20)/Predictive_Model!$C$20)*Predictive_Model!$D$20+((E4622-Predictive_Model!$B$21)/Predictive_Model!$C$21)*Predictive_Model!$D$21+((F4622-Predictive_Model!$B$22)/Predictive_Model!$C$22)*Predictive_Model!$D$22+((I4622-Predictive_Model!$B$23)/Predictive_Model!$C$23)*Predictive_Model!$D$23+((L4622-Predictive_Model!$B$24)/Predictive_Model!$C$24)*Predictive_Model!$D$24+((M4622-Predictive_Model!$B$25)/Predictive_Model!$C$25)*Predictive_Model!$D$25+IF(C4622="Male",Predictive_Model!$D$31,IF(C4622="Other",Predictive_Model!$D$32,0))+IF(D4622="Premium",Predictive_Model!$D$34,IF(D4622="Standard",Predictive_Model!$D$35,0))+IF(G4622="Asia",Predictive_Model!$D$37,IF(G4622="Europe",Predictive_Model!$D$38,IF(G4622="North America",Predictive_Model!$D$39,IF(G4622="Oceania",Predictive_Model!$D$40,IF(G4622="South America",Predictive_Model!$D$41,0)))))+IF(H4622="Laptop",Predictive_Model!$D$43,IF(H4622="Mobile",Predictive_Model!$D$44,IF(H4622="TV",Predictive_Model!$D$45,IF(H4622="Tablet",Predictive_Model!$D$46,0))))+IF(K4622="Crypto",Predictive_Model!$D$48,IF(K4622="Debit Card",Predictive_Model!$D$49,IF(K4622="Gift Card",Predictive_Model!$D$50,IF(K4622="PayPal",Predictive_Model!$D$51,0))))+IF(N4622="Comedy",Predictive_Model!$D$53,IF(N4622="Documentary",Predictive_Model!$D$54,IF(N4622="Drama",Predictive_Model!$D$55,IF(N4622="Horror",Predictive_Model!$D$56,IF(N4622="Romance",Predictive_Model!$D$57,IF(N4622="Sci-Fi",Predictive_Model!$D$58,0)))))))))</f>
        <v>3.150715327397467E-9</v>
      </c>
      <c r="V4622" s="3" t="str">
        <f t="shared" si="726"/>
        <v>Low</v>
      </c>
      <c r="W4622" s="6">
        <f t="shared" si="727"/>
        <v>2.832493079330323E-8</v>
      </c>
      <c r="X4622" s="3" t="str">
        <f t="shared" si="728"/>
        <v>Monitor</v>
      </c>
      <c r="Y4622" s="3" t="str">
        <f t="shared" si="729"/>
        <v>OK</v>
      </c>
    </row>
    <row r="4623" spans="1:25" x14ac:dyDescent="0.25">
      <c r="A4623" s="3" t="str">
        <f>Raw_Data!A4623</f>
        <v>d2038fcb-1899-4b27-acc7-8bd054f32003</v>
      </c>
      <c r="B4623" s="3">
        <f>Raw_Data!B4623</f>
        <v>38</v>
      </c>
      <c r="C4623" s="3" t="str">
        <f>Raw_Data!C4623</f>
        <v>Female</v>
      </c>
      <c r="D4623" s="3" t="str">
        <f>Raw_Data!D4623</f>
        <v>Standard</v>
      </c>
      <c r="E4623" s="3">
        <f>Raw_Data!E4623</f>
        <v>32.31</v>
      </c>
      <c r="F4623" s="3">
        <f>Raw_Data!F4623</f>
        <v>11</v>
      </c>
      <c r="G4623" s="3" t="str">
        <f>Raw_Data!G4623</f>
        <v>Oceania</v>
      </c>
      <c r="H4623" s="3" t="str">
        <f>Raw_Data!H4623</f>
        <v>Mobile</v>
      </c>
      <c r="I4623" s="3">
        <f>Raw_Data!I4623</f>
        <v>13.99</v>
      </c>
      <c r="J4623" s="3">
        <f>Raw_Data!J4623</f>
        <v>0</v>
      </c>
      <c r="K4623" s="3" t="str">
        <f>Raw_Data!K4623</f>
        <v>PayPal</v>
      </c>
      <c r="L4623" s="3">
        <f>Raw_Data!L4623</f>
        <v>3</v>
      </c>
      <c r="M4623" s="3">
        <f>Raw_Data!M4623</f>
        <v>2.69</v>
      </c>
      <c r="N4623" s="3" t="str">
        <f>Raw_Data!N4623</f>
        <v>Horror</v>
      </c>
      <c r="O4623" s="3" t="str">
        <f t="shared" si="720"/>
        <v>35-44</v>
      </c>
      <c r="P4623" s="3" t="str">
        <f t="shared" si="721"/>
        <v>25-49h</v>
      </c>
      <c r="Q4623" s="3" t="str">
        <f t="shared" si="722"/>
        <v>8-21d</v>
      </c>
      <c r="R4623" s="3" t="str">
        <f t="shared" si="723"/>
        <v>High</v>
      </c>
      <c r="S4623" s="3" t="str">
        <f t="shared" si="724"/>
        <v>Mid</v>
      </c>
      <c r="T4623" s="3" t="str">
        <f t="shared" si="725"/>
        <v>Active</v>
      </c>
      <c r="U4623" s="4">
        <f>1/(1+EXP(-(Predictive_Model!$B$5+((B4623-Predictive_Model!$B$20)/Predictive_Model!$C$20)*Predictive_Model!$D$20+((E4623-Predictive_Model!$B$21)/Predictive_Model!$C$21)*Predictive_Model!$D$21+((F4623-Predictive_Model!$B$22)/Predictive_Model!$C$22)*Predictive_Model!$D$22+((I4623-Predictive_Model!$B$23)/Predictive_Model!$C$23)*Predictive_Model!$D$23+((L4623-Predictive_Model!$B$24)/Predictive_Model!$C$24)*Predictive_Model!$D$24+((M4623-Predictive_Model!$B$25)/Predictive_Model!$C$25)*Predictive_Model!$D$25+IF(C4623="Male",Predictive_Model!$D$31,IF(C4623="Other",Predictive_Model!$D$32,0))+IF(D4623="Premium",Predictive_Model!$D$34,IF(D4623="Standard",Predictive_Model!$D$35,0))+IF(G4623="Asia",Predictive_Model!$D$37,IF(G4623="Europe",Predictive_Model!$D$38,IF(G4623="North America",Predictive_Model!$D$39,IF(G4623="Oceania",Predictive_Model!$D$40,IF(G4623="South America",Predictive_Model!$D$41,0)))))+IF(H4623="Laptop",Predictive_Model!$D$43,IF(H4623="Mobile",Predictive_Model!$D$44,IF(H4623="TV",Predictive_Model!$D$45,IF(H4623="Tablet",Predictive_Model!$D$46,0))))+IF(K4623="Crypto",Predictive_Model!$D$48,IF(K4623="Debit Card",Predictive_Model!$D$49,IF(K4623="Gift Card",Predictive_Model!$D$50,IF(K4623="PayPal",Predictive_Model!$D$51,0))))+IF(N4623="Comedy",Predictive_Model!$D$53,IF(N4623="Documentary",Predictive_Model!$D$54,IF(N4623="Drama",Predictive_Model!$D$55,IF(N4623="Horror",Predictive_Model!$D$56,IF(N4623="Romance",Predictive_Model!$D$57,IF(N4623="Sci-Fi",Predictive_Model!$D$58,0)))))))))</f>
        <v>6.2254789784864519E-5</v>
      </c>
      <c r="V4623" s="3" t="str">
        <f t="shared" si="726"/>
        <v>Low</v>
      </c>
      <c r="W4623" s="6">
        <f t="shared" si="727"/>
        <v>8.7094450909025467E-4</v>
      </c>
      <c r="X4623" s="3" t="str">
        <f t="shared" si="728"/>
        <v>Monitor</v>
      </c>
      <c r="Y4623" s="3" t="str">
        <f t="shared" si="729"/>
        <v>OK</v>
      </c>
    </row>
    <row r="4624" spans="1:25" x14ac:dyDescent="0.25">
      <c r="A4624" s="3" t="str">
        <f>Raw_Data!A4624</f>
        <v>1bfddb22-4308-411a-897e-1081198500ce</v>
      </c>
      <c r="B4624" s="3">
        <f>Raw_Data!B4624</f>
        <v>59</v>
      </c>
      <c r="C4624" s="3" t="str">
        <f>Raw_Data!C4624</f>
        <v>Other</v>
      </c>
      <c r="D4624" s="3" t="str">
        <f>Raw_Data!D4624</f>
        <v>Basic</v>
      </c>
      <c r="E4624" s="3">
        <f>Raw_Data!E4624</f>
        <v>12.4</v>
      </c>
      <c r="F4624" s="3">
        <f>Raw_Data!F4624</f>
        <v>43</v>
      </c>
      <c r="G4624" s="3" t="str">
        <f>Raw_Data!G4624</f>
        <v>South America</v>
      </c>
      <c r="H4624" s="3" t="str">
        <f>Raw_Data!H4624</f>
        <v>Desktop</v>
      </c>
      <c r="I4624" s="3">
        <f>Raw_Data!I4624</f>
        <v>8.99</v>
      </c>
      <c r="J4624" s="3">
        <f>Raw_Data!J4624</f>
        <v>1</v>
      </c>
      <c r="K4624" s="3" t="str">
        <f>Raw_Data!K4624</f>
        <v>Debit Card</v>
      </c>
      <c r="L4624" s="3">
        <f>Raw_Data!L4624</f>
        <v>3</v>
      </c>
      <c r="M4624" s="3">
        <f>Raw_Data!M4624</f>
        <v>0.28000000000000003</v>
      </c>
      <c r="N4624" s="3" t="str">
        <f>Raw_Data!N4624</f>
        <v>Horror</v>
      </c>
      <c r="O4624" s="3" t="str">
        <f t="shared" si="720"/>
        <v>55-70</v>
      </c>
      <c r="P4624" s="3" t="str">
        <f t="shared" si="721"/>
        <v>10-24h</v>
      </c>
      <c r="Q4624" s="3" t="str">
        <f t="shared" si="722"/>
        <v>22-45d</v>
      </c>
      <c r="R4624" s="3" t="str">
        <f t="shared" si="723"/>
        <v>Medium</v>
      </c>
      <c r="S4624" s="3" t="str">
        <f t="shared" si="724"/>
        <v>Low</v>
      </c>
      <c r="T4624" s="3" t="str">
        <f t="shared" si="725"/>
        <v>Churned</v>
      </c>
      <c r="U4624" s="4">
        <f>1/(1+EXP(-(Predictive_Model!$B$5+((B4624-Predictive_Model!$B$20)/Predictive_Model!$C$20)*Predictive_Model!$D$20+((E4624-Predictive_Model!$B$21)/Predictive_Model!$C$21)*Predictive_Model!$D$21+((F4624-Predictive_Model!$B$22)/Predictive_Model!$C$22)*Predictive_Model!$D$22+((I4624-Predictive_Model!$B$23)/Predictive_Model!$C$23)*Predictive_Model!$D$23+((L4624-Predictive_Model!$B$24)/Predictive_Model!$C$24)*Predictive_Model!$D$24+((M4624-Predictive_Model!$B$25)/Predictive_Model!$C$25)*Predictive_Model!$D$25+IF(C4624="Male",Predictive_Model!$D$31,IF(C4624="Other",Predictive_Model!$D$32,0))+IF(D4624="Premium",Predictive_Model!$D$34,IF(D4624="Standard",Predictive_Model!$D$35,0))+IF(G4624="Asia",Predictive_Model!$D$37,IF(G4624="Europe",Predictive_Model!$D$38,IF(G4624="North America",Predictive_Model!$D$39,IF(G4624="Oceania",Predictive_Model!$D$40,IF(G4624="South America",Predictive_Model!$D$41,0)))))+IF(H4624="Laptop",Predictive_Model!$D$43,IF(H4624="Mobile",Predictive_Model!$D$44,IF(H4624="TV",Predictive_Model!$D$45,IF(H4624="Tablet",Predictive_Model!$D$46,0))))+IF(K4624="Crypto",Predictive_Model!$D$48,IF(K4624="Debit Card",Predictive_Model!$D$49,IF(K4624="Gift Card",Predictive_Model!$D$50,IF(K4624="PayPal",Predictive_Model!$D$51,0))))+IF(N4624="Comedy",Predictive_Model!$D$53,IF(N4624="Documentary",Predictive_Model!$D$54,IF(N4624="Drama",Predictive_Model!$D$55,IF(N4624="Horror",Predictive_Model!$D$56,IF(N4624="Romance",Predictive_Model!$D$57,IF(N4624="Sci-Fi",Predictive_Model!$D$58,0)))))))))</f>
        <v>0.98392630145064353</v>
      </c>
      <c r="V4624" s="3" t="str">
        <f t="shared" si="726"/>
        <v>Critical</v>
      </c>
      <c r="W4624" s="6">
        <f t="shared" si="727"/>
        <v>8.99</v>
      </c>
      <c r="X4624" s="3" t="str">
        <f t="shared" si="728"/>
        <v>Priority 2</v>
      </c>
      <c r="Y4624" s="3" t="str">
        <f t="shared" si="729"/>
        <v>OK</v>
      </c>
    </row>
    <row r="4625" spans="1:25" x14ac:dyDescent="0.25">
      <c r="A4625" s="3" t="str">
        <f>Raw_Data!A4625</f>
        <v>735f5a63-06cb-47d4-8240-138887fdbab6</v>
      </c>
      <c r="B4625" s="3">
        <f>Raw_Data!B4625</f>
        <v>40</v>
      </c>
      <c r="C4625" s="3" t="str">
        <f>Raw_Data!C4625</f>
        <v>Other</v>
      </c>
      <c r="D4625" s="3" t="str">
        <f>Raw_Data!D4625</f>
        <v>Basic</v>
      </c>
      <c r="E4625" s="3">
        <f>Raw_Data!E4625</f>
        <v>6.86</v>
      </c>
      <c r="F4625" s="3">
        <f>Raw_Data!F4625</f>
        <v>1</v>
      </c>
      <c r="G4625" s="3" t="str">
        <f>Raw_Data!G4625</f>
        <v>Oceania</v>
      </c>
      <c r="H4625" s="3" t="str">
        <f>Raw_Data!H4625</f>
        <v>Tablet</v>
      </c>
      <c r="I4625" s="3">
        <f>Raw_Data!I4625</f>
        <v>8.99</v>
      </c>
      <c r="J4625" s="3">
        <f>Raw_Data!J4625</f>
        <v>0</v>
      </c>
      <c r="K4625" s="3" t="str">
        <f>Raw_Data!K4625</f>
        <v>Crypto</v>
      </c>
      <c r="L4625" s="3">
        <f>Raw_Data!L4625</f>
        <v>4</v>
      </c>
      <c r="M4625" s="3">
        <f>Raw_Data!M4625</f>
        <v>3.43</v>
      </c>
      <c r="N4625" s="3" t="str">
        <f>Raw_Data!N4625</f>
        <v>Sci-Fi</v>
      </c>
      <c r="O4625" s="3" t="str">
        <f t="shared" si="720"/>
        <v>35-44</v>
      </c>
      <c r="P4625" s="3" t="str">
        <f t="shared" si="721"/>
        <v>&lt;10h</v>
      </c>
      <c r="Q4625" s="3" t="str">
        <f t="shared" si="722"/>
        <v>0-7d</v>
      </c>
      <c r="R4625" s="3" t="str">
        <f t="shared" si="723"/>
        <v>Medium</v>
      </c>
      <c r="S4625" s="3" t="str">
        <f t="shared" si="724"/>
        <v>Low</v>
      </c>
      <c r="T4625" s="3" t="str">
        <f t="shared" si="725"/>
        <v>Active</v>
      </c>
      <c r="U4625" s="4">
        <f>1/(1+EXP(-(Predictive_Model!$B$5+((B4625-Predictive_Model!$B$20)/Predictive_Model!$C$20)*Predictive_Model!$D$20+((E4625-Predictive_Model!$B$21)/Predictive_Model!$C$21)*Predictive_Model!$D$21+((F4625-Predictive_Model!$B$22)/Predictive_Model!$C$22)*Predictive_Model!$D$22+((I4625-Predictive_Model!$B$23)/Predictive_Model!$C$23)*Predictive_Model!$D$23+((L4625-Predictive_Model!$B$24)/Predictive_Model!$C$24)*Predictive_Model!$D$24+((M4625-Predictive_Model!$B$25)/Predictive_Model!$C$25)*Predictive_Model!$D$25+IF(C4625="Male",Predictive_Model!$D$31,IF(C4625="Other",Predictive_Model!$D$32,0))+IF(D4625="Premium",Predictive_Model!$D$34,IF(D4625="Standard",Predictive_Model!$D$35,0))+IF(G4625="Asia",Predictive_Model!$D$37,IF(G4625="Europe",Predictive_Model!$D$38,IF(G4625="North America",Predictive_Model!$D$39,IF(G4625="Oceania",Predictive_Model!$D$40,IF(G4625="South America",Predictive_Model!$D$41,0)))))+IF(H4625="Laptop",Predictive_Model!$D$43,IF(H4625="Mobile",Predictive_Model!$D$44,IF(H4625="TV",Predictive_Model!$D$45,IF(H4625="Tablet",Predictive_Model!$D$46,0))))+IF(K4625="Crypto",Predictive_Model!$D$48,IF(K4625="Debit Card",Predictive_Model!$D$49,IF(K4625="Gift Card",Predictive_Model!$D$50,IF(K4625="PayPal",Predictive_Model!$D$51,0))))+IF(N4625="Comedy",Predictive_Model!$D$53,IF(N4625="Documentary",Predictive_Model!$D$54,IF(N4625="Drama",Predictive_Model!$D$55,IF(N4625="Horror",Predictive_Model!$D$56,IF(N4625="Romance",Predictive_Model!$D$57,IF(N4625="Sci-Fi",Predictive_Model!$D$58,0)))))))))</f>
        <v>1.7082484638787643E-2</v>
      </c>
      <c r="V4625" s="3" t="str">
        <f t="shared" si="726"/>
        <v>Low</v>
      </c>
      <c r="W4625" s="6">
        <f t="shared" si="727"/>
        <v>0.15357153690270092</v>
      </c>
      <c r="X4625" s="3" t="str">
        <f t="shared" si="728"/>
        <v>Monitor</v>
      </c>
      <c r="Y4625" s="3" t="str">
        <f t="shared" si="729"/>
        <v>OK</v>
      </c>
    </row>
    <row r="4626" spans="1:25" x14ac:dyDescent="0.25">
      <c r="A4626" s="3" t="str">
        <f>Raw_Data!A4626</f>
        <v>6b6918bb-7f5d-4d77-a829-0b5a803100bd</v>
      </c>
      <c r="B4626" s="3">
        <f>Raw_Data!B4626</f>
        <v>53</v>
      </c>
      <c r="C4626" s="3" t="str">
        <f>Raw_Data!C4626</f>
        <v>Female</v>
      </c>
      <c r="D4626" s="3" t="str">
        <f>Raw_Data!D4626</f>
        <v>Premium</v>
      </c>
      <c r="E4626" s="3">
        <f>Raw_Data!E4626</f>
        <v>17.989999999999998</v>
      </c>
      <c r="F4626" s="3">
        <f>Raw_Data!F4626</f>
        <v>0</v>
      </c>
      <c r="G4626" s="3" t="str">
        <f>Raw_Data!G4626</f>
        <v>Europe</v>
      </c>
      <c r="H4626" s="3" t="str">
        <f>Raw_Data!H4626</f>
        <v>Mobile</v>
      </c>
      <c r="I4626" s="3">
        <f>Raw_Data!I4626</f>
        <v>17.989999999999998</v>
      </c>
      <c r="J4626" s="3">
        <f>Raw_Data!J4626</f>
        <v>0</v>
      </c>
      <c r="K4626" s="3" t="str">
        <f>Raw_Data!K4626</f>
        <v>Crypto</v>
      </c>
      <c r="L4626" s="3">
        <f>Raw_Data!L4626</f>
        <v>3</v>
      </c>
      <c r="M4626" s="3">
        <f>Raw_Data!M4626</f>
        <v>17.989999999999998</v>
      </c>
      <c r="N4626" s="3" t="str">
        <f>Raw_Data!N4626</f>
        <v>Horror</v>
      </c>
      <c r="O4626" s="3" t="str">
        <f t="shared" si="720"/>
        <v>45-54</v>
      </c>
      <c r="P4626" s="3" t="str">
        <f t="shared" si="721"/>
        <v>10-24h</v>
      </c>
      <c r="Q4626" s="3" t="str">
        <f t="shared" si="722"/>
        <v>0-7d</v>
      </c>
      <c r="R4626" s="3" t="str">
        <f t="shared" si="723"/>
        <v>Medium</v>
      </c>
      <c r="S4626" s="3" t="str">
        <f t="shared" si="724"/>
        <v>High</v>
      </c>
      <c r="T4626" s="3" t="str">
        <f t="shared" si="725"/>
        <v>Active</v>
      </c>
      <c r="U4626" s="4">
        <f>1/(1+EXP(-(Predictive_Model!$B$5+((B4626-Predictive_Model!$B$20)/Predictive_Model!$C$20)*Predictive_Model!$D$20+((E4626-Predictive_Model!$B$21)/Predictive_Model!$C$21)*Predictive_Model!$D$21+((F4626-Predictive_Model!$B$22)/Predictive_Model!$C$22)*Predictive_Model!$D$22+((I4626-Predictive_Model!$B$23)/Predictive_Model!$C$23)*Predictive_Model!$D$23+((L4626-Predictive_Model!$B$24)/Predictive_Model!$C$24)*Predictive_Model!$D$24+((M4626-Predictive_Model!$B$25)/Predictive_Model!$C$25)*Predictive_Model!$D$25+IF(C4626="Male",Predictive_Model!$D$31,IF(C4626="Other",Predictive_Model!$D$32,0))+IF(D4626="Premium",Predictive_Model!$D$34,IF(D4626="Standard",Predictive_Model!$D$35,0))+IF(G4626="Asia",Predictive_Model!$D$37,IF(G4626="Europe",Predictive_Model!$D$38,IF(G4626="North America",Predictive_Model!$D$39,IF(G4626="Oceania",Predictive_Model!$D$40,IF(G4626="South America",Predictive_Model!$D$41,0)))))+IF(H4626="Laptop",Predictive_Model!$D$43,IF(H4626="Mobile",Predictive_Model!$D$44,IF(H4626="TV",Predictive_Model!$D$45,IF(H4626="Tablet",Predictive_Model!$D$46,0))))+IF(K4626="Crypto",Predictive_Model!$D$48,IF(K4626="Debit Card",Predictive_Model!$D$49,IF(K4626="Gift Card",Predictive_Model!$D$50,IF(K4626="PayPal",Predictive_Model!$D$51,0))))+IF(N4626="Comedy",Predictive_Model!$D$53,IF(N4626="Documentary",Predictive_Model!$D$54,IF(N4626="Drama",Predictive_Model!$D$55,IF(N4626="Horror",Predictive_Model!$D$56,IF(N4626="Romance",Predictive_Model!$D$57,IF(N4626="Sci-Fi",Predictive_Model!$D$58,0)))))))))</f>
        <v>1.2011331335161801E-15</v>
      </c>
      <c r="V4626" s="3" t="str">
        <f t="shared" si="726"/>
        <v>Low</v>
      </c>
      <c r="W4626" s="6">
        <f t="shared" si="727"/>
        <v>2.1608385071956079E-14</v>
      </c>
      <c r="X4626" s="3" t="str">
        <f t="shared" si="728"/>
        <v>Monitor</v>
      </c>
      <c r="Y4626" s="3" t="str">
        <f t="shared" si="729"/>
        <v>OK</v>
      </c>
    </row>
    <row r="4627" spans="1:25" x14ac:dyDescent="0.25">
      <c r="A4627" s="3" t="str">
        <f>Raw_Data!A4627</f>
        <v>c6e04c65-8c8b-4cc2-acbe-772bf63edfff</v>
      </c>
      <c r="B4627" s="3">
        <f>Raw_Data!B4627</f>
        <v>31</v>
      </c>
      <c r="C4627" s="3" t="str">
        <f>Raw_Data!C4627</f>
        <v>Other</v>
      </c>
      <c r="D4627" s="3" t="str">
        <f>Raw_Data!D4627</f>
        <v>Basic</v>
      </c>
      <c r="E4627" s="3">
        <f>Raw_Data!E4627</f>
        <v>7.64</v>
      </c>
      <c r="F4627" s="3">
        <f>Raw_Data!F4627</f>
        <v>46</v>
      </c>
      <c r="G4627" s="3" t="str">
        <f>Raw_Data!G4627</f>
        <v>North America</v>
      </c>
      <c r="H4627" s="3" t="str">
        <f>Raw_Data!H4627</f>
        <v>TV</v>
      </c>
      <c r="I4627" s="3">
        <f>Raw_Data!I4627</f>
        <v>8.99</v>
      </c>
      <c r="J4627" s="3">
        <f>Raw_Data!J4627</f>
        <v>1</v>
      </c>
      <c r="K4627" s="3" t="str">
        <f>Raw_Data!K4627</f>
        <v>Credit Card</v>
      </c>
      <c r="L4627" s="3">
        <f>Raw_Data!L4627</f>
        <v>4</v>
      </c>
      <c r="M4627" s="3">
        <f>Raw_Data!M4627</f>
        <v>0.16</v>
      </c>
      <c r="N4627" s="3" t="str">
        <f>Raw_Data!N4627</f>
        <v>Drama</v>
      </c>
      <c r="O4627" s="3" t="str">
        <f t="shared" si="720"/>
        <v>25-34</v>
      </c>
      <c r="P4627" s="3" t="str">
        <f t="shared" si="721"/>
        <v>&lt;10h</v>
      </c>
      <c r="Q4627" s="3" t="str">
        <f t="shared" si="722"/>
        <v>46-60d</v>
      </c>
      <c r="R4627" s="3" t="str">
        <f t="shared" si="723"/>
        <v>Low</v>
      </c>
      <c r="S4627" s="3" t="str">
        <f t="shared" si="724"/>
        <v>Low</v>
      </c>
      <c r="T4627" s="3" t="str">
        <f t="shared" si="725"/>
        <v>Churned</v>
      </c>
      <c r="U4627" s="4">
        <f>1/(1+EXP(-(Predictive_Model!$B$5+((B4627-Predictive_Model!$B$20)/Predictive_Model!$C$20)*Predictive_Model!$D$20+((E4627-Predictive_Model!$B$21)/Predictive_Model!$C$21)*Predictive_Model!$D$21+((F4627-Predictive_Model!$B$22)/Predictive_Model!$C$22)*Predictive_Model!$D$22+((I4627-Predictive_Model!$B$23)/Predictive_Model!$C$23)*Predictive_Model!$D$23+((L4627-Predictive_Model!$B$24)/Predictive_Model!$C$24)*Predictive_Model!$D$24+((M4627-Predictive_Model!$B$25)/Predictive_Model!$C$25)*Predictive_Model!$D$25+IF(C4627="Male",Predictive_Model!$D$31,IF(C4627="Other",Predictive_Model!$D$32,0))+IF(D4627="Premium",Predictive_Model!$D$34,IF(D4627="Standard",Predictive_Model!$D$35,0))+IF(G4627="Asia",Predictive_Model!$D$37,IF(G4627="Europe",Predictive_Model!$D$38,IF(G4627="North America",Predictive_Model!$D$39,IF(G4627="Oceania",Predictive_Model!$D$40,IF(G4627="South America",Predictive_Model!$D$41,0)))))+IF(H4627="Laptop",Predictive_Model!$D$43,IF(H4627="Mobile",Predictive_Model!$D$44,IF(H4627="TV",Predictive_Model!$D$45,IF(H4627="Tablet",Predictive_Model!$D$46,0))))+IF(K4627="Crypto",Predictive_Model!$D$48,IF(K4627="Debit Card",Predictive_Model!$D$49,IF(K4627="Gift Card",Predictive_Model!$D$50,IF(K4627="PayPal",Predictive_Model!$D$51,0))))+IF(N4627="Comedy",Predictive_Model!$D$53,IF(N4627="Documentary",Predictive_Model!$D$54,IF(N4627="Drama",Predictive_Model!$D$55,IF(N4627="Horror",Predictive_Model!$D$56,IF(N4627="Romance",Predictive_Model!$D$57,IF(N4627="Sci-Fi",Predictive_Model!$D$58,0)))))))))</f>
        <v>0.99572093802084494</v>
      </c>
      <c r="V4627" s="3" t="str">
        <f t="shared" si="726"/>
        <v>Critical</v>
      </c>
      <c r="W4627" s="6">
        <f t="shared" si="727"/>
        <v>8.99</v>
      </c>
      <c r="X4627" s="3" t="str">
        <f t="shared" si="728"/>
        <v>Priority 2</v>
      </c>
      <c r="Y4627" s="3" t="str">
        <f t="shared" si="729"/>
        <v>OK</v>
      </c>
    </row>
    <row r="4628" spans="1:25" x14ac:dyDescent="0.25">
      <c r="A4628" s="3" t="str">
        <f>Raw_Data!A4628</f>
        <v>7de2a54b-751d-44a9-9755-3ed3e90742c0</v>
      </c>
      <c r="B4628" s="3">
        <f>Raw_Data!B4628</f>
        <v>59</v>
      </c>
      <c r="C4628" s="3" t="str">
        <f>Raw_Data!C4628</f>
        <v>Other</v>
      </c>
      <c r="D4628" s="3" t="str">
        <f>Raw_Data!D4628</f>
        <v>Basic</v>
      </c>
      <c r="E4628" s="3">
        <f>Raw_Data!E4628</f>
        <v>35.89</v>
      </c>
      <c r="F4628" s="3">
        <f>Raw_Data!F4628</f>
        <v>11</v>
      </c>
      <c r="G4628" s="3" t="str">
        <f>Raw_Data!G4628</f>
        <v>Oceania</v>
      </c>
      <c r="H4628" s="3" t="str">
        <f>Raw_Data!H4628</f>
        <v>Laptop</v>
      </c>
      <c r="I4628" s="3">
        <f>Raw_Data!I4628</f>
        <v>8.99</v>
      </c>
      <c r="J4628" s="3">
        <f>Raw_Data!J4628</f>
        <v>0</v>
      </c>
      <c r="K4628" s="3" t="str">
        <f>Raw_Data!K4628</f>
        <v>Credit Card</v>
      </c>
      <c r="L4628" s="3">
        <f>Raw_Data!L4628</f>
        <v>4</v>
      </c>
      <c r="M4628" s="3">
        <f>Raw_Data!M4628</f>
        <v>2.99</v>
      </c>
      <c r="N4628" s="3" t="str">
        <f>Raw_Data!N4628</f>
        <v>Drama</v>
      </c>
      <c r="O4628" s="3" t="str">
        <f t="shared" si="720"/>
        <v>55-70</v>
      </c>
      <c r="P4628" s="3" t="str">
        <f t="shared" si="721"/>
        <v>25-49h</v>
      </c>
      <c r="Q4628" s="3" t="str">
        <f t="shared" si="722"/>
        <v>8-21d</v>
      </c>
      <c r="R4628" s="3" t="str">
        <f t="shared" si="723"/>
        <v>High</v>
      </c>
      <c r="S4628" s="3" t="str">
        <f t="shared" si="724"/>
        <v>Low</v>
      </c>
      <c r="T4628" s="3" t="str">
        <f t="shared" si="725"/>
        <v>Active</v>
      </c>
      <c r="U4628" s="4">
        <f>1/(1+EXP(-(Predictive_Model!$B$5+((B4628-Predictive_Model!$B$20)/Predictive_Model!$C$20)*Predictive_Model!$D$20+((E4628-Predictive_Model!$B$21)/Predictive_Model!$C$21)*Predictive_Model!$D$21+((F4628-Predictive_Model!$B$22)/Predictive_Model!$C$22)*Predictive_Model!$D$22+((I4628-Predictive_Model!$B$23)/Predictive_Model!$C$23)*Predictive_Model!$D$23+((L4628-Predictive_Model!$B$24)/Predictive_Model!$C$24)*Predictive_Model!$D$24+((M4628-Predictive_Model!$B$25)/Predictive_Model!$C$25)*Predictive_Model!$D$25+IF(C4628="Male",Predictive_Model!$D$31,IF(C4628="Other",Predictive_Model!$D$32,0))+IF(D4628="Premium",Predictive_Model!$D$34,IF(D4628="Standard",Predictive_Model!$D$35,0))+IF(G4628="Asia",Predictive_Model!$D$37,IF(G4628="Europe",Predictive_Model!$D$38,IF(G4628="North America",Predictive_Model!$D$39,IF(G4628="Oceania",Predictive_Model!$D$40,IF(G4628="South America",Predictive_Model!$D$41,0)))))+IF(H4628="Laptop",Predictive_Model!$D$43,IF(H4628="Mobile",Predictive_Model!$D$44,IF(H4628="TV",Predictive_Model!$D$45,IF(H4628="Tablet",Predictive_Model!$D$46,0))))+IF(K4628="Crypto",Predictive_Model!$D$48,IF(K4628="Debit Card",Predictive_Model!$D$49,IF(K4628="Gift Card",Predictive_Model!$D$50,IF(K4628="PayPal",Predictive_Model!$D$51,0))))+IF(N4628="Comedy",Predictive_Model!$D$53,IF(N4628="Documentary",Predictive_Model!$D$54,IF(N4628="Drama",Predictive_Model!$D$55,IF(N4628="Horror",Predictive_Model!$D$56,IF(N4628="Romance",Predictive_Model!$D$57,IF(N4628="Sci-Fi",Predictive_Model!$D$58,0)))))))))</f>
        <v>3.3368146746021494E-6</v>
      </c>
      <c r="V4628" s="3" t="str">
        <f t="shared" si="726"/>
        <v>Low</v>
      </c>
      <c r="W4628" s="6">
        <f t="shared" si="727"/>
        <v>2.9997963924673324E-5</v>
      </c>
      <c r="X4628" s="3" t="str">
        <f t="shared" si="728"/>
        <v>Monitor</v>
      </c>
      <c r="Y4628" s="3" t="str">
        <f t="shared" si="729"/>
        <v>OK</v>
      </c>
    </row>
    <row r="4629" spans="1:25" x14ac:dyDescent="0.25">
      <c r="A4629" s="3" t="str">
        <f>Raw_Data!A4629</f>
        <v>b4b4555b-8433-434f-9383-001239cf8129</v>
      </c>
      <c r="B4629" s="3">
        <f>Raw_Data!B4629</f>
        <v>58</v>
      </c>
      <c r="C4629" s="3" t="str">
        <f>Raw_Data!C4629</f>
        <v>Female</v>
      </c>
      <c r="D4629" s="3" t="str">
        <f>Raw_Data!D4629</f>
        <v>Basic</v>
      </c>
      <c r="E4629" s="3">
        <f>Raw_Data!E4629</f>
        <v>8.5299999999999994</v>
      </c>
      <c r="F4629" s="3">
        <f>Raw_Data!F4629</f>
        <v>8</v>
      </c>
      <c r="G4629" s="3" t="str">
        <f>Raw_Data!G4629</f>
        <v>North America</v>
      </c>
      <c r="H4629" s="3" t="str">
        <f>Raw_Data!H4629</f>
        <v>Laptop</v>
      </c>
      <c r="I4629" s="3">
        <f>Raw_Data!I4629</f>
        <v>8.99</v>
      </c>
      <c r="J4629" s="3">
        <f>Raw_Data!J4629</f>
        <v>0</v>
      </c>
      <c r="K4629" s="3" t="str">
        <f>Raw_Data!K4629</f>
        <v>PayPal</v>
      </c>
      <c r="L4629" s="3">
        <f>Raw_Data!L4629</f>
        <v>2</v>
      </c>
      <c r="M4629" s="3">
        <f>Raw_Data!M4629</f>
        <v>0.95</v>
      </c>
      <c r="N4629" s="3" t="str">
        <f>Raw_Data!N4629</f>
        <v>Comedy</v>
      </c>
      <c r="O4629" s="3" t="str">
        <f t="shared" si="720"/>
        <v>55-70</v>
      </c>
      <c r="P4629" s="3" t="str">
        <f t="shared" si="721"/>
        <v>&lt;10h</v>
      </c>
      <c r="Q4629" s="3" t="str">
        <f t="shared" si="722"/>
        <v>8-21d</v>
      </c>
      <c r="R4629" s="3" t="str">
        <f t="shared" si="723"/>
        <v>Medium</v>
      </c>
      <c r="S4629" s="3" t="str">
        <f t="shared" si="724"/>
        <v>Low</v>
      </c>
      <c r="T4629" s="3" t="str">
        <f t="shared" si="725"/>
        <v>Active</v>
      </c>
      <c r="U4629" s="4">
        <f>1/(1+EXP(-(Predictive_Model!$B$5+((B4629-Predictive_Model!$B$20)/Predictive_Model!$C$20)*Predictive_Model!$D$20+((E4629-Predictive_Model!$B$21)/Predictive_Model!$C$21)*Predictive_Model!$D$21+((F4629-Predictive_Model!$B$22)/Predictive_Model!$C$22)*Predictive_Model!$D$22+((I4629-Predictive_Model!$B$23)/Predictive_Model!$C$23)*Predictive_Model!$D$23+((L4629-Predictive_Model!$B$24)/Predictive_Model!$C$24)*Predictive_Model!$D$24+((M4629-Predictive_Model!$B$25)/Predictive_Model!$C$25)*Predictive_Model!$D$25+IF(C4629="Male",Predictive_Model!$D$31,IF(C4629="Other",Predictive_Model!$D$32,0))+IF(D4629="Premium",Predictive_Model!$D$34,IF(D4629="Standard",Predictive_Model!$D$35,0))+IF(G4629="Asia",Predictive_Model!$D$37,IF(G4629="Europe",Predictive_Model!$D$38,IF(G4629="North America",Predictive_Model!$D$39,IF(G4629="Oceania",Predictive_Model!$D$40,IF(G4629="South America",Predictive_Model!$D$41,0)))))+IF(H4629="Laptop",Predictive_Model!$D$43,IF(H4629="Mobile",Predictive_Model!$D$44,IF(H4629="TV",Predictive_Model!$D$45,IF(H4629="Tablet",Predictive_Model!$D$46,0))))+IF(K4629="Crypto",Predictive_Model!$D$48,IF(K4629="Debit Card",Predictive_Model!$D$49,IF(K4629="Gift Card",Predictive_Model!$D$50,IF(K4629="PayPal",Predictive_Model!$D$51,0))))+IF(N4629="Comedy",Predictive_Model!$D$53,IF(N4629="Documentary",Predictive_Model!$D$54,IF(N4629="Drama",Predictive_Model!$D$55,IF(N4629="Horror",Predictive_Model!$D$56,IF(N4629="Romance",Predictive_Model!$D$57,IF(N4629="Sci-Fi",Predictive_Model!$D$58,0)))))))))</f>
        <v>0.63672410681459934</v>
      </c>
      <c r="V4629" s="3" t="str">
        <f t="shared" si="726"/>
        <v>High</v>
      </c>
      <c r="W4629" s="6">
        <f t="shared" si="727"/>
        <v>5.7241497202632479</v>
      </c>
      <c r="X4629" s="3" t="str">
        <f t="shared" si="728"/>
        <v>Monitor</v>
      </c>
      <c r="Y4629" s="3" t="str">
        <f t="shared" si="729"/>
        <v>OK</v>
      </c>
    </row>
    <row r="4630" spans="1:25" x14ac:dyDescent="0.25">
      <c r="A4630" s="3" t="str">
        <f>Raw_Data!A4630</f>
        <v>97920ba3-ed2d-418c-93f1-bf3d0f0148bc</v>
      </c>
      <c r="B4630" s="3">
        <f>Raw_Data!B4630</f>
        <v>18</v>
      </c>
      <c r="C4630" s="3" t="str">
        <f>Raw_Data!C4630</f>
        <v>Other</v>
      </c>
      <c r="D4630" s="3" t="str">
        <f>Raw_Data!D4630</f>
        <v>Premium</v>
      </c>
      <c r="E4630" s="3">
        <f>Raw_Data!E4630</f>
        <v>27.6</v>
      </c>
      <c r="F4630" s="3">
        <f>Raw_Data!F4630</f>
        <v>11</v>
      </c>
      <c r="G4630" s="3" t="str">
        <f>Raw_Data!G4630</f>
        <v>Africa</v>
      </c>
      <c r="H4630" s="3" t="str">
        <f>Raw_Data!H4630</f>
        <v>Laptop</v>
      </c>
      <c r="I4630" s="3">
        <f>Raw_Data!I4630</f>
        <v>17.989999999999998</v>
      </c>
      <c r="J4630" s="3">
        <f>Raw_Data!J4630</f>
        <v>0</v>
      </c>
      <c r="K4630" s="3" t="str">
        <f>Raw_Data!K4630</f>
        <v>Debit Card</v>
      </c>
      <c r="L4630" s="3">
        <f>Raw_Data!L4630</f>
        <v>5</v>
      </c>
      <c r="M4630" s="3">
        <f>Raw_Data!M4630</f>
        <v>2.2999999999999998</v>
      </c>
      <c r="N4630" s="3" t="str">
        <f>Raw_Data!N4630</f>
        <v>Romance</v>
      </c>
      <c r="O4630" s="3" t="str">
        <f t="shared" si="720"/>
        <v>18-24</v>
      </c>
      <c r="P4630" s="3" t="str">
        <f t="shared" si="721"/>
        <v>25-49h</v>
      </c>
      <c r="Q4630" s="3" t="str">
        <f t="shared" si="722"/>
        <v>8-21d</v>
      </c>
      <c r="R4630" s="3" t="str">
        <f t="shared" si="723"/>
        <v>High</v>
      </c>
      <c r="S4630" s="3" t="str">
        <f t="shared" si="724"/>
        <v>High</v>
      </c>
      <c r="T4630" s="3" t="str">
        <f t="shared" si="725"/>
        <v>Active</v>
      </c>
      <c r="U4630" s="4">
        <f>1/(1+EXP(-(Predictive_Model!$B$5+((B4630-Predictive_Model!$B$20)/Predictive_Model!$C$20)*Predictive_Model!$D$20+((E4630-Predictive_Model!$B$21)/Predictive_Model!$C$21)*Predictive_Model!$D$21+((F4630-Predictive_Model!$B$22)/Predictive_Model!$C$22)*Predictive_Model!$D$22+((I4630-Predictive_Model!$B$23)/Predictive_Model!$C$23)*Predictive_Model!$D$23+((L4630-Predictive_Model!$B$24)/Predictive_Model!$C$24)*Predictive_Model!$D$24+((M4630-Predictive_Model!$B$25)/Predictive_Model!$C$25)*Predictive_Model!$D$25+IF(C4630="Male",Predictive_Model!$D$31,IF(C4630="Other",Predictive_Model!$D$32,0))+IF(D4630="Premium",Predictive_Model!$D$34,IF(D4630="Standard",Predictive_Model!$D$35,0))+IF(G4630="Asia",Predictive_Model!$D$37,IF(G4630="Europe",Predictive_Model!$D$38,IF(G4630="North America",Predictive_Model!$D$39,IF(G4630="Oceania",Predictive_Model!$D$40,IF(G4630="South America",Predictive_Model!$D$41,0)))))+IF(H4630="Laptop",Predictive_Model!$D$43,IF(H4630="Mobile",Predictive_Model!$D$44,IF(H4630="TV",Predictive_Model!$D$45,IF(H4630="Tablet",Predictive_Model!$D$46,0))))+IF(K4630="Crypto",Predictive_Model!$D$48,IF(K4630="Debit Card",Predictive_Model!$D$49,IF(K4630="Gift Card",Predictive_Model!$D$50,IF(K4630="PayPal",Predictive_Model!$D$51,0))))+IF(N4630="Comedy",Predictive_Model!$D$53,IF(N4630="Documentary",Predictive_Model!$D$54,IF(N4630="Drama",Predictive_Model!$D$55,IF(N4630="Horror",Predictive_Model!$D$56,IF(N4630="Romance",Predictive_Model!$D$57,IF(N4630="Sci-Fi",Predictive_Model!$D$58,0)))))))))</f>
        <v>2.3085604191808067E-6</v>
      </c>
      <c r="V4630" s="3" t="str">
        <f t="shared" si="726"/>
        <v>Low</v>
      </c>
      <c r="W4630" s="6">
        <f t="shared" si="727"/>
        <v>4.1531001941062707E-5</v>
      </c>
      <c r="X4630" s="3" t="str">
        <f t="shared" si="728"/>
        <v>Monitor</v>
      </c>
      <c r="Y4630" s="3" t="str">
        <f t="shared" si="729"/>
        <v>OK</v>
      </c>
    </row>
    <row r="4631" spans="1:25" x14ac:dyDescent="0.25">
      <c r="A4631" s="3" t="str">
        <f>Raw_Data!A4631</f>
        <v>850e58a9-93e1-4c1a-a8f8-d8a39ce4e461</v>
      </c>
      <c r="B4631" s="3">
        <f>Raw_Data!B4631</f>
        <v>20</v>
      </c>
      <c r="C4631" s="3" t="str">
        <f>Raw_Data!C4631</f>
        <v>Male</v>
      </c>
      <c r="D4631" s="3" t="str">
        <f>Raw_Data!D4631</f>
        <v>Premium</v>
      </c>
      <c r="E4631" s="3">
        <f>Raw_Data!E4631</f>
        <v>8.8699999999999992</v>
      </c>
      <c r="F4631" s="3">
        <f>Raw_Data!F4631</f>
        <v>24</v>
      </c>
      <c r="G4631" s="3" t="str">
        <f>Raw_Data!G4631</f>
        <v>Oceania</v>
      </c>
      <c r="H4631" s="3" t="str">
        <f>Raw_Data!H4631</f>
        <v>Laptop</v>
      </c>
      <c r="I4631" s="3">
        <f>Raw_Data!I4631</f>
        <v>17.989999999999998</v>
      </c>
      <c r="J4631" s="3">
        <f>Raw_Data!J4631</f>
        <v>0</v>
      </c>
      <c r="K4631" s="3" t="str">
        <f>Raw_Data!K4631</f>
        <v>Crypto</v>
      </c>
      <c r="L4631" s="3">
        <f>Raw_Data!L4631</f>
        <v>1</v>
      </c>
      <c r="M4631" s="3">
        <f>Raw_Data!M4631</f>
        <v>0.35</v>
      </c>
      <c r="N4631" s="3" t="str">
        <f>Raw_Data!N4631</f>
        <v>Action</v>
      </c>
      <c r="O4631" s="3" t="str">
        <f t="shared" si="720"/>
        <v>18-24</v>
      </c>
      <c r="P4631" s="3" t="str">
        <f t="shared" si="721"/>
        <v>&lt;10h</v>
      </c>
      <c r="Q4631" s="3" t="str">
        <f t="shared" si="722"/>
        <v>22-45d</v>
      </c>
      <c r="R4631" s="3" t="str">
        <f t="shared" si="723"/>
        <v>Medium</v>
      </c>
      <c r="S4631" s="3" t="str">
        <f t="shared" si="724"/>
        <v>High</v>
      </c>
      <c r="T4631" s="3" t="str">
        <f t="shared" si="725"/>
        <v>Active</v>
      </c>
      <c r="U4631" s="4">
        <f>1/(1+EXP(-(Predictive_Model!$B$5+((B4631-Predictive_Model!$B$20)/Predictive_Model!$C$20)*Predictive_Model!$D$20+((E4631-Predictive_Model!$B$21)/Predictive_Model!$C$21)*Predictive_Model!$D$21+((F4631-Predictive_Model!$B$22)/Predictive_Model!$C$22)*Predictive_Model!$D$22+((I4631-Predictive_Model!$B$23)/Predictive_Model!$C$23)*Predictive_Model!$D$23+((L4631-Predictive_Model!$B$24)/Predictive_Model!$C$24)*Predictive_Model!$D$24+((M4631-Predictive_Model!$B$25)/Predictive_Model!$C$25)*Predictive_Model!$D$25+IF(C4631="Male",Predictive_Model!$D$31,IF(C4631="Other",Predictive_Model!$D$32,0))+IF(D4631="Premium",Predictive_Model!$D$34,IF(D4631="Standard",Predictive_Model!$D$35,0))+IF(G4631="Asia",Predictive_Model!$D$37,IF(G4631="Europe",Predictive_Model!$D$38,IF(G4631="North America",Predictive_Model!$D$39,IF(G4631="Oceania",Predictive_Model!$D$40,IF(G4631="South America",Predictive_Model!$D$41,0)))))+IF(H4631="Laptop",Predictive_Model!$D$43,IF(H4631="Mobile",Predictive_Model!$D$44,IF(H4631="TV",Predictive_Model!$D$45,IF(H4631="Tablet",Predictive_Model!$D$46,0))))+IF(K4631="Crypto",Predictive_Model!$D$48,IF(K4631="Debit Card",Predictive_Model!$D$49,IF(K4631="Gift Card",Predictive_Model!$D$50,IF(K4631="PayPal",Predictive_Model!$D$51,0))))+IF(N4631="Comedy",Predictive_Model!$D$53,IF(N4631="Documentary",Predictive_Model!$D$54,IF(N4631="Drama",Predictive_Model!$D$55,IF(N4631="Horror",Predictive_Model!$D$56,IF(N4631="Romance",Predictive_Model!$D$57,IF(N4631="Sci-Fi",Predictive_Model!$D$58,0)))))))))</f>
        <v>0.81728636163090407</v>
      </c>
      <c r="V4631" s="3" t="str">
        <f t="shared" si="726"/>
        <v>Critical</v>
      </c>
      <c r="W4631" s="6">
        <f t="shared" si="727"/>
        <v>14.702981645739962</v>
      </c>
      <c r="X4631" s="3" t="str">
        <f t="shared" si="728"/>
        <v>Priority 1</v>
      </c>
      <c r="Y4631" s="3" t="str">
        <f t="shared" si="729"/>
        <v>OK</v>
      </c>
    </row>
    <row r="4632" spans="1:25" x14ac:dyDescent="0.25">
      <c r="A4632" s="3" t="str">
        <f>Raw_Data!A4632</f>
        <v>d25183cb-ffaa-4b4e-8a22-140d3a21a7de</v>
      </c>
      <c r="B4632" s="3">
        <f>Raw_Data!B4632</f>
        <v>59</v>
      </c>
      <c r="C4632" s="3" t="str">
        <f>Raw_Data!C4632</f>
        <v>Female</v>
      </c>
      <c r="D4632" s="3" t="str">
        <f>Raw_Data!D4632</f>
        <v>Basic</v>
      </c>
      <c r="E4632" s="3">
        <f>Raw_Data!E4632</f>
        <v>12.03</v>
      </c>
      <c r="F4632" s="3">
        <f>Raw_Data!F4632</f>
        <v>33</v>
      </c>
      <c r="G4632" s="3" t="str">
        <f>Raw_Data!G4632</f>
        <v>Asia</v>
      </c>
      <c r="H4632" s="3" t="str">
        <f>Raw_Data!H4632</f>
        <v>TV</v>
      </c>
      <c r="I4632" s="3">
        <f>Raw_Data!I4632</f>
        <v>8.99</v>
      </c>
      <c r="J4632" s="3">
        <f>Raw_Data!J4632</f>
        <v>1</v>
      </c>
      <c r="K4632" s="3" t="str">
        <f>Raw_Data!K4632</f>
        <v>Debit Card</v>
      </c>
      <c r="L4632" s="3">
        <f>Raw_Data!L4632</f>
        <v>1</v>
      </c>
      <c r="M4632" s="3">
        <f>Raw_Data!M4632</f>
        <v>0.35</v>
      </c>
      <c r="N4632" s="3" t="str">
        <f>Raw_Data!N4632</f>
        <v>Action</v>
      </c>
      <c r="O4632" s="3" t="str">
        <f t="shared" si="720"/>
        <v>55-70</v>
      </c>
      <c r="P4632" s="3" t="str">
        <f t="shared" si="721"/>
        <v>10-24h</v>
      </c>
      <c r="Q4632" s="3" t="str">
        <f t="shared" si="722"/>
        <v>22-45d</v>
      </c>
      <c r="R4632" s="3" t="str">
        <f t="shared" si="723"/>
        <v>Medium</v>
      </c>
      <c r="S4632" s="3" t="str">
        <f t="shared" si="724"/>
        <v>Low</v>
      </c>
      <c r="T4632" s="3" t="str">
        <f t="shared" si="725"/>
        <v>Churned</v>
      </c>
      <c r="U4632" s="4">
        <f>1/(1+EXP(-(Predictive_Model!$B$5+((B4632-Predictive_Model!$B$20)/Predictive_Model!$C$20)*Predictive_Model!$D$20+((E4632-Predictive_Model!$B$21)/Predictive_Model!$C$21)*Predictive_Model!$D$21+((F4632-Predictive_Model!$B$22)/Predictive_Model!$C$22)*Predictive_Model!$D$22+((I4632-Predictive_Model!$B$23)/Predictive_Model!$C$23)*Predictive_Model!$D$23+((L4632-Predictive_Model!$B$24)/Predictive_Model!$C$24)*Predictive_Model!$D$24+((M4632-Predictive_Model!$B$25)/Predictive_Model!$C$25)*Predictive_Model!$D$25+IF(C4632="Male",Predictive_Model!$D$31,IF(C4632="Other",Predictive_Model!$D$32,0))+IF(D4632="Premium",Predictive_Model!$D$34,IF(D4632="Standard",Predictive_Model!$D$35,0))+IF(G4632="Asia",Predictive_Model!$D$37,IF(G4632="Europe",Predictive_Model!$D$38,IF(G4632="North America",Predictive_Model!$D$39,IF(G4632="Oceania",Predictive_Model!$D$40,IF(G4632="South America",Predictive_Model!$D$41,0)))))+IF(H4632="Laptop",Predictive_Model!$D$43,IF(H4632="Mobile",Predictive_Model!$D$44,IF(H4632="TV",Predictive_Model!$D$45,IF(H4632="Tablet",Predictive_Model!$D$46,0))))+IF(K4632="Crypto",Predictive_Model!$D$48,IF(K4632="Debit Card",Predictive_Model!$D$49,IF(K4632="Gift Card",Predictive_Model!$D$50,IF(K4632="PayPal",Predictive_Model!$D$51,0))))+IF(N4632="Comedy",Predictive_Model!$D$53,IF(N4632="Documentary",Predictive_Model!$D$54,IF(N4632="Drama",Predictive_Model!$D$55,IF(N4632="Horror",Predictive_Model!$D$56,IF(N4632="Romance",Predictive_Model!$D$57,IF(N4632="Sci-Fi",Predictive_Model!$D$58,0)))))))))</f>
        <v>0.98278353654522077</v>
      </c>
      <c r="V4632" s="3" t="str">
        <f t="shared" si="726"/>
        <v>Critical</v>
      </c>
      <c r="W4632" s="6">
        <f t="shared" si="727"/>
        <v>8.99</v>
      </c>
      <c r="X4632" s="3" t="str">
        <f t="shared" si="728"/>
        <v>Priority 2</v>
      </c>
      <c r="Y4632" s="3" t="str">
        <f t="shared" si="729"/>
        <v>OK</v>
      </c>
    </row>
    <row r="4633" spans="1:25" x14ac:dyDescent="0.25">
      <c r="A4633" s="3" t="str">
        <f>Raw_Data!A4633</f>
        <v>6dd067ff-f2b5-423c-8c38-ab5ceab92ff4</v>
      </c>
      <c r="B4633" s="3">
        <f>Raw_Data!B4633</f>
        <v>28</v>
      </c>
      <c r="C4633" s="3" t="str">
        <f>Raw_Data!C4633</f>
        <v>Female</v>
      </c>
      <c r="D4633" s="3" t="str">
        <f>Raw_Data!D4633</f>
        <v>Premium</v>
      </c>
      <c r="E4633" s="3">
        <f>Raw_Data!E4633</f>
        <v>16.690000000000001</v>
      </c>
      <c r="F4633" s="3">
        <f>Raw_Data!F4633</f>
        <v>47</v>
      </c>
      <c r="G4633" s="3" t="str">
        <f>Raw_Data!G4633</f>
        <v>South America</v>
      </c>
      <c r="H4633" s="3" t="str">
        <f>Raw_Data!H4633</f>
        <v>Mobile</v>
      </c>
      <c r="I4633" s="3">
        <f>Raw_Data!I4633</f>
        <v>17.989999999999998</v>
      </c>
      <c r="J4633" s="3">
        <f>Raw_Data!J4633</f>
        <v>1</v>
      </c>
      <c r="K4633" s="3" t="str">
        <f>Raw_Data!K4633</f>
        <v>Debit Card</v>
      </c>
      <c r="L4633" s="3">
        <f>Raw_Data!L4633</f>
        <v>3</v>
      </c>
      <c r="M4633" s="3">
        <f>Raw_Data!M4633</f>
        <v>0.35</v>
      </c>
      <c r="N4633" s="3" t="str">
        <f>Raw_Data!N4633</f>
        <v>Romance</v>
      </c>
      <c r="O4633" s="3" t="str">
        <f t="shared" si="720"/>
        <v>25-34</v>
      </c>
      <c r="P4633" s="3" t="str">
        <f t="shared" si="721"/>
        <v>10-24h</v>
      </c>
      <c r="Q4633" s="3" t="str">
        <f t="shared" si="722"/>
        <v>46-60d</v>
      </c>
      <c r="R4633" s="3" t="str">
        <f t="shared" si="723"/>
        <v>Medium</v>
      </c>
      <c r="S4633" s="3" t="str">
        <f t="shared" si="724"/>
        <v>High</v>
      </c>
      <c r="T4633" s="3" t="str">
        <f t="shared" si="725"/>
        <v>Churned</v>
      </c>
      <c r="U4633" s="4">
        <f>1/(1+EXP(-(Predictive_Model!$B$5+((B4633-Predictive_Model!$B$20)/Predictive_Model!$C$20)*Predictive_Model!$D$20+((E4633-Predictive_Model!$B$21)/Predictive_Model!$C$21)*Predictive_Model!$D$21+((F4633-Predictive_Model!$B$22)/Predictive_Model!$C$22)*Predictive_Model!$D$22+((I4633-Predictive_Model!$B$23)/Predictive_Model!$C$23)*Predictive_Model!$D$23+((L4633-Predictive_Model!$B$24)/Predictive_Model!$C$24)*Predictive_Model!$D$24+((M4633-Predictive_Model!$B$25)/Predictive_Model!$C$25)*Predictive_Model!$D$25+IF(C4633="Male",Predictive_Model!$D$31,IF(C4633="Other",Predictive_Model!$D$32,0))+IF(D4633="Premium",Predictive_Model!$D$34,IF(D4633="Standard",Predictive_Model!$D$35,0))+IF(G4633="Asia",Predictive_Model!$D$37,IF(G4633="Europe",Predictive_Model!$D$38,IF(G4633="North America",Predictive_Model!$D$39,IF(G4633="Oceania",Predictive_Model!$D$40,IF(G4633="South America",Predictive_Model!$D$41,0)))))+IF(H4633="Laptop",Predictive_Model!$D$43,IF(H4633="Mobile",Predictive_Model!$D$44,IF(H4633="TV",Predictive_Model!$D$45,IF(H4633="Tablet",Predictive_Model!$D$46,0))))+IF(K4633="Crypto",Predictive_Model!$D$48,IF(K4633="Debit Card",Predictive_Model!$D$49,IF(K4633="Gift Card",Predictive_Model!$D$50,IF(K4633="PayPal",Predictive_Model!$D$51,0))))+IF(N4633="Comedy",Predictive_Model!$D$53,IF(N4633="Documentary",Predictive_Model!$D$54,IF(N4633="Drama",Predictive_Model!$D$55,IF(N4633="Horror",Predictive_Model!$D$56,IF(N4633="Romance",Predictive_Model!$D$57,IF(N4633="Sci-Fi",Predictive_Model!$D$58,0)))))))))</f>
        <v>0.87931479837261961</v>
      </c>
      <c r="V4633" s="3" t="str">
        <f t="shared" si="726"/>
        <v>Critical</v>
      </c>
      <c r="W4633" s="6">
        <f t="shared" si="727"/>
        <v>17.989999999999998</v>
      </c>
      <c r="X4633" s="3" t="str">
        <f t="shared" si="728"/>
        <v>Priority 1</v>
      </c>
      <c r="Y4633" s="3" t="str">
        <f t="shared" si="729"/>
        <v>OK</v>
      </c>
    </row>
    <row r="4634" spans="1:25" x14ac:dyDescent="0.25">
      <c r="A4634" s="3" t="str">
        <f>Raw_Data!A4634</f>
        <v>4b19503c-673b-4073-bdc1-f672de41d568</v>
      </c>
      <c r="B4634" s="3">
        <f>Raw_Data!B4634</f>
        <v>48</v>
      </c>
      <c r="C4634" s="3" t="str">
        <f>Raw_Data!C4634</f>
        <v>Other</v>
      </c>
      <c r="D4634" s="3" t="str">
        <f>Raw_Data!D4634</f>
        <v>Premium</v>
      </c>
      <c r="E4634" s="3">
        <f>Raw_Data!E4634</f>
        <v>1.54</v>
      </c>
      <c r="F4634" s="3">
        <f>Raw_Data!F4634</f>
        <v>22</v>
      </c>
      <c r="G4634" s="3" t="str">
        <f>Raw_Data!G4634</f>
        <v>Asia</v>
      </c>
      <c r="H4634" s="3" t="str">
        <f>Raw_Data!H4634</f>
        <v>Laptop</v>
      </c>
      <c r="I4634" s="3">
        <f>Raw_Data!I4634</f>
        <v>17.989999999999998</v>
      </c>
      <c r="J4634" s="3">
        <f>Raw_Data!J4634</f>
        <v>1</v>
      </c>
      <c r="K4634" s="3" t="str">
        <f>Raw_Data!K4634</f>
        <v>Crypto</v>
      </c>
      <c r="L4634" s="3">
        <f>Raw_Data!L4634</f>
        <v>5</v>
      </c>
      <c r="M4634" s="3">
        <f>Raw_Data!M4634</f>
        <v>7.0000000000000007E-2</v>
      </c>
      <c r="N4634" s="3" t="str">
        <f>Raw_Data!N4634</f>
        <v>Sci-Fi</v>
      </c>
      <c r="O4634" s="3" t="str">
        <f t="shared" si="720"/>
        <v>45-54</v>
      </c>
      <c r="P4634" s="3" t="str">
        <f t="shared" si="721"/>
        <v>&lt;10h</v>
      </c>
      <c r="Q4634" s="3" t="str">
        <f t="shared" si="722"/>
        <v>22-45d</v>
      </c>
      <c r="R4634" s="3" t="str">
        <f t="shared" si="723"/>
        <v>Medium</v>
      </c>
      <c r="S4634" s="3" t="str">
        <f t="shared" si="724"/>
        <v>High</v>
      </c>
      <c r="T4634" s="3" t="str">
        <f t="shared" si="725"/>
        <v>Churned</v>
      </c>
      <c r="U4634" s="4">
        <f>1/(1+EXP(-(Predictive_Model!$B$5+((B4634-Predictive_Model!$B$20)/Predictive_Model!$C$20)*Predictive_Model!$D$20+((E4634-Predictive_Model!$B$21)/Predictive_Model!$C$21)*Predictive_Model!$D$21+((F4634-Predictive_Model!$B$22)/Predictive_Model!$C$22)*Predictive_Model!$D$22+((I4634-Predictive_Model!$B$23)/Predictive_Model!$C$23)*Predictive_Model!$D$23+((L4634-Predictive_Model!$B$24)/Predictive_Model!$C$24)*Predictive_Model!$D$24+((M4634-Predictive_Model!$B$25)/Predictive_Model!$C$25)*Predictive_Model!$D$25+IF(C4634="Male",Predictive_Model!$D$31,IF(C4634="Other",Predictive_Model!$D$32,0))+IF(D4634="Premium",Predictive_Model!$D$34,IF(D4634="Standard",Predictive_Model!$D$35,0))+IF(G4634="Asia",Predictive_Model!$D$37,IF(G4634="Europe",Predictive_Model!$D$38,IF(G4634="North America",Predictive_Model!$D$39,IF(G4634="Oceania",Predictive_Model!$D$40,IF(G4634="South America",Predictive_Model!$D$41,0)))))+IF(H4634="Laptop",Predictive_Model!$D$43,IF(H4634="Mobile",Predictive_Model!$D$44,IF(H4634="TV",Predictive_Model!$D$45,IF(H4634="Tablet",Predictive_Model!$D$46,0))))+IF(K4634="Crypto",Predictive_Model!$D$48,IF(K4634="Debit Card",Predictive_Model!$D$49,IF(K4634="Gift Card",Predictive_Model!$D$50,IF(K4634="PayPal",Predictive_Model!$D$51,0))))+IF(N4634="Comedy",Predictive_Model!$D$53,IF(N4634="Documentary",Predictive_Model!$D$54,IF(N4634="Drama",Predictive_Model!$D$55,IF(N4634="Horror",Predictive_Model!$D$56,IF(N4634="Romance",Predictive_Model!$D$57,IF(N4634="Sci-Fi",Predictive_Model!$D$58,0)))))))))</f>
        <v>0.6517891784949581</v>
      </c>
      <c r="V4634" s="3" t="str">
        <f t="shared" si="726"/>
        <v>High</v>
      </c>
      <c r="W4634" s="6">
        <f t="shared" si="727"/>
        <v>17.989999999999998</v>
      </c>
      <c r="X4634" s="3" t="str">
        <f t="shared" si="728"/>
        <v>Priority 2</v>
      </c>
      <c r="Y4634" s="3" t="str">
        <f t="shared" si="729"/>
        <v>OK</v>
      </c>
    </row>
    <row r="4635" spans="1:25" x14ac:dyDescent="0.25">
      <c r="A4635" s="3" t="str">
        <f>Raw_Data!A4635</f>
        <v>296d587f-e02a-4e4c-a88a-cc31e10823f3</v>
      </c>
      <c r="B4635" s="3">
        <f>Raw_Data!B4635</f>
        <v>35</v>
      </c>
      <c r="C4635" s="3" t="str">
        <f>Raw_Data!C4635</f>
        <v>Female</v>
      </c>
      <c r="D4635" s="3" t="str">
        <f>Raw_Data!D4635</f>
        <v>Premium</v>
      </c>
      <c r="E4635" s="3">
        <f>Raw_Data!E4635</f>
        <v>25.2</v>
      </c>
      <c r="F4635" s="3">
        <f>Raw_Data!F4635</f>
        <v>48</v>
      </c>
      <c r="G4635" s="3" t="str">
        <f>Raw_Data!G4635</f>
        <v>Asia</v>
      </c>
      <c r="H4635" s="3" t="str">
        <f>Raw_Data!H4635</f>
        <v>Tablet</v>
      </c>
      <c r="I4635" s="3">
        <f>Raw_Data!I4635</f>
        <v>17.989999999999998</v>
      </c>
      <c r="J4635" s="3">
        <f>Raw_Data!J4635</f>
        <v>0</v>
      </c>
      <c r="K4635" s="3" t="str">
        <f>Raw_Data!K4635</f>
        <v>Debit Card</v>
      </c>
      <c r="L4635" s="3">
        <f>Raw_Data!L4635</f>
        <v>4</v>
      </c>
      <c r="M4635" s="3">
        <f>Raw_Data!M4635</f>
        <v>0.51</v>
      </c>
      <c r="N4635" s="3" t="str">
        <f>Raw_Data!N4635</f>
        <v>Sci-Fi</v>
      </c>
      <c r="O4635" s="3" t="str">
        <f t="shared" si="720"/>
        <v>35-44</v>
      </c>
      <c r="P4635" s="3" t="str">
        <f t="shared" si="721"/>
        <v>25-49h</v>
      </c>
      <c r="Q4635" s="3" t="str">
        <f t="shared" si="722"/>
        <v>46-60d</v>
      </c>
      <c r="R4635" s="3" t="str">
        <f t="shared" si="723"/>
        <v>Medium</v>
      </c>
      <c r="S4635" s="3" t="str">
        <f t="shared" si="724"/>
        <v>High</v>
      </c>
      <c r="T4635" s="3" t="str">
        <f t="shared" si="725"/>
        <v>Active</v>
      </c>
      <c r="U4635" s="4">
        <f>1/(1+EXP(-(Predictive_Model!$B$5+((B4635-Predictive_Model!$B$20)/Predictive_Model!$C$20)*Predictive_Model!$D$20+((E4635-Predictive_Model!$B$21)/Predictive_Model!$C$21)*Predictive_Model!$D$21+((F4635-Predictive_Model!$B$22)/Predictive_Model!$C$22)*Predictive_Model!$D$22+((I4635-Predictive_Model!$B$23)/Predictive_Model!$C$23)*Predictive_Model!$D$23+((L4635-Predictive_Model!$B$24)/Predictive_Model!$C$24)*Predictive_Model!$D$24+((M4635-Predictive_Model!$B$25)/Predictive_Model!$C$25)*Predictive_Model!$D$25+IF(C4635="Male",Predictive_Model!$D$31,IF(C4635="Other",Predictive_Model!$D$32,0))+IF(D4635="Premium",Predictive_Model!$D$34,IF(D4635="Standard",Predictive_Model!$D$35,0))+IF(G4635="Asia",Predictive_Model!$D$37,IF(G4635="Europe",Predictive_Model!$D$38,IF(G4635="North America",Predictive_Model!$D$39,IF(G4635="Oceania",Predictive_Model!$D$40,IF(G4635="South America",Predictive_Model!$D$41,0)))))+IF(H4635="Laptop",Predictive_Model!$D$43,IF(H4635="Mobile",Predictive_Model!$D$44,IF(H4635="TV",Predictive_Model!$D$45,IF(H4635="Tablet",Predictive_Model!$D$46,0))))+IF(K4635="Crypto",Predictive_Model!$D$48,IF(K4635="Debit Card",Predictive_Model!$D$49,IF(K4635="Gift Card",Predictive_Model!$D$50,IF(K4635="PayPal",Predictive_Model!$D$51,0))))+IF(N4635="Comedy",Predictive_Model!$D$53,IF(N4635="Documentary",Predictive_Model!$D$54,IF(N4635="Drama",Predictive_Model!$D$55,IF(N4635="Horror",Predictive_Model!$D$56,IF(N4635="Romance",Predictive_Model!$D$57,IF(N4635="Sci-Fi",Predictive_Model!$D$58,0)))))))))</f>
        <v>0.11944089555581891</v>
      </c>
      <c r="V4635" s="3" t="str">
        <f t="shared" si="726"/>
        <v>Low</v>
      </c>
      <c r="W4635" s="6">
        <f t="shared" si="727"/>
        <v>2.148741711049182</v>
      </c>
      <c r="X4635" s="3" t="str">
        <f t="shared" si="728"/>
        <v>Monitor</v>
      </c>
      <c r="Y4635" s="3" t="str">
        <f t="shared" si="729"/>
        <v>OK</v>
      </c>
    </row>
    <row r="4636" spans="1:25" x14ac:dyDescent="0.25">
      <c r="A4636" s="3" t="str">
        <f>Raw_Data!A4636</f>
        <v>2ea80c34-962f-4983-a53a-f5781331d132</v>
      </c>
      <c r="B4636" s="3">
        <f>Raw_Data!B4636</f>
        <v>46</v>
      </c>
      <c r="C4636" s="3" t="str">
        <f>Raw_Data!C4636</f>
        <v>Other</v>
      </c>
      <c r="D4636" s="3" t="str">
        <f>Raw_Data!D4636</f>
        <v>Basic</v>
      </c>
      <c r="E4636" s="3">
        <f>Raw_Data!E4636</f>
        <v>4.1100000000000003</v>
      </c>
      <c r="F4636" s="3">
        <f>Raw_Data!F4636</f>
        <v>16</v>
      </c>
      <c r="G4636" s="3" t="str">
        <f>Raw_Data!G4636</f>
        <v>South America</v>
      </c>
      <c r="H4636" s="3" t="str">
        <f>Raw_Data!H4636</f>
        <v>Tablet</v>
      </c>
      <c r="I4636" s="3">
        <f>Raw_Data!I4636</f>
        <v>8.99</v>
      </c>
      <c r="J4636" s="3">
        <f>Raw_Data!J4636</f>
        <v>1</v>
      </c>
      <c r="K4636" s="3" t="str">
        <f>Raw_Data!K4636</f>
        <v>Credit Card</v>
      </c>
      <c r="L4636" s="3">
        <f>Raw_Data!L4636</f>
        <v>4</v>
      </c>
      <c r="M4636" s="3">
        <f>Raw_Data!M4636</f>
        <v>0.24</v>
      </c>
      <c r="N4636" s="3" t="str">
        <f>Raw_Data!N4636</f>
        <v>Action</v>
      </c>
      <c r="O4636" s="3" t="str">
        <f t="shared" si="720"/>
        <v>45-54</v>
      </c>
      <c r="P4636" s="3" t="str">
        <f t="shared" si="721"/>
        <v>&lt;10h</v>
      </c>
      <c r="Q4636" s="3" t="str">
        <f t="shared" si="722"/>
        <v>8-21d</v>
      </c>
      <c r="R4636" s="3" t="str">
        <f t="shared" si="723"/>
        <v>Medium</v>
      </c>
      <c r="S4636" s="3" t="str">
        <f t="shared" si="724"/>
        <v>Low</v>
      </c>
      <c r="T4636" s="3" t="str">
        <f t="shared" si="725"/>
        <v>Churned</v>
      </c>
      <c r="U4636" s="4">
        <f>1/(1+EXP(-(Predictive_Model!$B$5+((B4636-Predictive_Model!$B$20)/Predictive_Model!$C$20)*Predictive_Model!$D$20+((E4636-Predictive_Model!$B$21)/Predictive_Model!$C$21)*Predictive_Model!$D$21+((F4636-Predictive_Model!$B$22)/Predictive_Model!$C$22)*Predictive_Model!$D$22+((I4636-Predictive_Model!$B$23)/Predictive_Model!$C$23)*Predictive_Model!$D$23+((L4636-Predictive_Model!$B$24)/Predictive_Model!$C$24)*Predictive_Model!$D$24+((M4636-Predictive_Model!$B$25)/Predictive_Model!$C$25)*Predictive_Model!$D$25+IF(C4636="Male",Predictive_Model!$D$31,IF(C4636="Other",Predictive_Model!$D$32,0))+IF(D4636="Premium",Predictive_Model!$D$34,IF(D4636="Standard",Predictive_Model!$D$35,0))+IF(G4636="Asia",Predictive_Model!$D$37,IF(G4636="Europe",Predictive_Model!$D$38,IF(G4636="North America",Predictive_Model!$D$39,IF(G4636="Oceania",Predictive_Model!$D$40,IF(G4636="South America",Predictive_Model!$D$41,0)))))+IF(H4636="Laptop",Predictive_Model!$D$43,IF(H4636="Mobile",Predictive_Model!$D$44,IF(H4636="TV",Predictive_Model!$D$45,IF(H4636="Tablet",Predictive_Model!$D$46,0))))+IF(K4636="Crypto",Predictive_Model!$D$48,IF(K4636="Debit Card",Predictive_Model!$D$49,IF(K4636="Gift Card",Predictive_Model!$D$50,IF(K4636="PayPal",Predictive_Model!$D$51,0))))+IF(N4636="Comedy",Predictive_Model!$D$53,IF(N4636="Documentary",Predictive_Model!$D$54,IF(N4636="Drama",Predictive_Model!$D$55,IF(N4636="Horror",Predictive_Model!$D$56,IF(N4636="Romance",Predictive_Model!$D$57,IF(N4636="Sci-Fi",Predictive_Model!$D$58,0)))))))))</f>
        <v>0.98421139624534781</v>
      </c>
      <c r="V4636" s="3" t="str">
        <f t="shared" si="726"/>
        <v>Critical</v>
      </c>
      <c r="W4636" s="6">
        <f t="shared" si="727"/>
        <v>8.99</v>
      </c>
      <c r="X4636" s="3" t="str">
        <f t="shared" si="728"/>
        <v>Priority 2</v>
      </c>
      <c r="Y4636" s="3" t="str">
        <f t="shared" si="729"/>
        <v>OK</v>
      </c>
    </row>
    <row r="4637" spans="1:25" x14ac:dyDescent="0.25">
      <c r="A4637" s="3" t="str">
        <f>Raw_Data!A4637</f>
        <v>19da3460-ef3d-4094-aa3f-f168246b42a2</v>
      </c>
      <c r="B4637" s="3">
        <f>Raw_Data!B4637</f>
        <v>57</v>
      </c>
      <c r="C4637" s="3" t="str">
        <f>Raw_Data!C4637</f>
        <v>Other</v>
      </c>
      <c r="D4637" s="3" t="str">
        <f>Raw_Data!D4637</f>
        <v>Standard</v>
      </c>
      <c r="E4637" s="3">
        <f>Raw_Data!E4637</f>
        <v>4.8099999999999996</v>
      </c>
      <c r="F4637" s="3">
        <f>Raw_Data!F4637</f>
        <v>21</v>
      </c>
      <c r="G4637" s="3" t="str">
        <f>Raw_Data!G4637</f>
        <v>Asia</v>
      </c>
      <c r="H4637" s="3" t="str">
        <f>Raw_Data!H4637</f>
        <v>Desktop</v>
      </c>
      <c r="I4637" s="3">
        <f>Raw_Data!I4637</f>
        <v>13.99</v>
      </c>
      <c r="J4637" s="3">
        <f>Raw_Data!J4637</f>
        <v>1</v>
      </c>
      <c r="K4637" s="3" t="str">
        <f>Raw_Data!K4637</f>
        <v>Debit Card</v>
      </c>
      <c r="L4637" s="3">
        <f>Raw_Data!L4637</f>
        <v>2</v>
      </c>
      <c r="M4637" s="3">
        <f>Raw_Data!M4637</f>
        <v>0.22</v>
      </c>
      <c r="N4637" s="3" t="str">
        <f>Raw_Data!N4637</f>
        <v>Horror</v>
      </c>
      <c r="O4637" s="3" t="str">
        <f t="shared" si="720"/>
        <v>55-70</v>
      </c>
      <c r="P4637" s="3" t="str">
        <f t="shared" si="721"/>
        <v>&lt;10h</v>
      </c>
      <c r="Q4637" s="3" t="str">
        <f t="shared" si="722"/>
        <v>8-21d</v>
      </c>
      <c r="R4637" s="3" t="str">
        <f t="shared" si="723"/>
        <v>Medium</v>
      </c>
      <c r="S4637" s="3" t="str">
        <f t="shared" si="724"/>
        <v>Mid</v>
      </c>
      <c r="T4637" s="3" t="str">
        <f t="shared" si="725"/>
        <v>Churned</v>
      </c>
      <c r="U4637" s="4">
        <f>1/(1+EXP(-(Predictive_Model!$B$5+((B4637-Predictive_Model!$B$20)/Predictive_Model!$C$20)*Predictive_Model!$D$20+((E4637-Predictive_Model!$B$21)/Predictive_Model!$C$21)*Predictive_Model!$D$21+((F4637-Predictive_Model!$B$22)/Predictive_Model!$C$22)*Predictive_Model!$D$22+((I4637-Predictive_Model!$B$23)/Predictive_Model!$C$23)*Predictive_Model!$D$23+((L4637-Predictive_Model!$B$24)/Predictive_Model!$C$24)*Predictive_Model!$D$24+((M4637-Predictive_Model!$B$25)/Predictive_Model!$C$25)*Predictive_Model!$D$25+IF(C4637="Male",Predictive_Model!$D$31,IF(C4637="Other",Predictive_Model!$D$32,0))+IF(D4637="Premium",Predictive_Model!$D$34,IF(D4637="Standard",Predictive_Model!$D$35,0))+IF(G4637="Asia",Predictive_Model!$D$37,IF(G4637="Europe",Predictive_Model!$D$38,IF(G4637="North America",Predictive_Model!$D$39,IF(G4637="Oceania",Predictive_Model!$D$40,IF(G4637="South America",Predictive_Model!$D$41,0)))))+IF(H4637="Laptop",Predictive_Model!$D$43,IF(H4637="Mobile",Predictive_Model!$D$44,IF(H4637="TV",Predictive_Model!$D$45,IF(H4637="Tablet",Predictive_Model!$D$46,0))))+IF(K4637="Crypto",Predictive_Model!$D$48,IF(K4637="Debit Card",Predictive_Model!$D$49,IF(K4637="Gift Card",Predictive_Model!$D$50,IF(K4637="PayPal",Predictive_Model!$D$51,0))))+IF(N4637="Comedy",Predictive_Model!$D$53,IF(N4637="Documentary",Predictive_Model!$D$54,IF(N4637="Drama",Predictive_Model!$D$55,IF(N4637="Horror",Predictive_Model!$D$56,IF(N4637="Romance",Predictive_Model!$D$57,IF(N4637="Sci-Fi",Predictive_Model!$D$58,0)))))))))</f>
        <v>0.9574710581943171</v>
      </c>
      <c r="V4637" s="3" t="str">
        <f t="shared" si="726"/>
        <v>Critical</v>
      </c>
      <c r="W4637" s="6">
        <f t="shared" si="727"/>
        <v>13.99</v>
      </c>
      <c r="X4637" s="3" t="str">
        <f t="shared" si="728"/>
        <v>Priority 2</v>
      </c>
      <c r="Y4637" s="3" t="str">
        <f t="shared" si="729"/>
        <v>OK</v>
      </c>
    </row>
    <row r="4638" spans="1:25" x14ac:dyDescent="0.25">
      <c r="A4638" s="3" t="str">
        <f>Raw_Data!A4638</f>
        <v>10ee957b-891f-4fee-8861-eb84aeec2de1</v>
      </c>
      <c r="B4638" s="3">
        <f>Raw_Data!B4638</f>
        <v>67</v>
      </c>
      <c r="C4638" s="3" t="str">
        <f>Raw_Data!C4638</f>
        <v>Other</v>
      </c>
      <c r="D4638" s="3" t="str">
        <f>Raw_Data!D4638</f>
        <v>Standard</v>
      </c>
      <c r="E4638" s="3">
        <f>Raw_Data!E4638</f>
        <v>1.93</v>
      </c>
      <c r="F4638" s="3">
        <f>Raw_Data!F4638</f>
        <v>48</v>
      </c>
      <c r="G4638" s="3" t="str">
        <f>Raw_Data!G4638</f>
        <v>Asia</v>
      </c>
      <c r="H4638" s="3" t="str">
        <f>Raw_Data!H4638</f>
        <v>Mobile</v>
      </c>
      <c r="I4638" s="3">
        <f>Raw_Data!I4638</f>
        <v>13.99</v>
      </c>
      <c r="J4638" s="3">
        <f>Raw_Data!J4638</f>
        <v>1</v>
      </c>
      <c r="K4638" s="3" t="str">
        <f>Raw_Data!K4638</f>
        <v>Debit Card</v>
      </c>
      <c r="L4638" s="3">
        <f>Raw_Data!L4638</f>
        <v>5</v>
      </c>
      <c r="M4638" s="3">
        <f>Raw_Data!M4638</f>
        <v>0.04</v>
      </c>
      <c r="N4638" s="3" t="str">
        <f>Raw_Data!N4638</f>
        <v>Horror</v>
      </c>
      <c r="O4638" s="3" t="str">
        <f t="shared" si="720"/>
        <v>55-70</v>
      </c>
      <c r="P4638" s="3" t="str">
        <f t="shared" si="721"/>
        <v>&lt;10h</v>
      </c>
      <c r="Q4638" s="3" t="str">
        <f t="shared" si="722"/>
        <v>46-60d</v>
      </c>
      <c r="R4638" s="3" t="str">
        <f t="shared" si="723"/>
        <v>Low</v>
      </c>
      <c r="S4638" s="3" t="str">
        <f t="shared" si="724"/>
        <v>Mid</v>
      </c>
      <c r="T4638" s="3" t="str">
        <f t="shared" si="725"/>
        <v>Churned</v>
      </c>
      <c r="U4638" s="4">
        <f>1/(1+EXP(-(Predictive_Model!$B$5+((B4638-Predictive_Model!$B$20)/Predictive_Model!$C$20)*Predictive_Model!$D$20+((E4638-Predictive_Model!$B$21)/Predictive_Model!$C$21)*Predictive_Model!$D$21+((F4638-Predictive_Model!$B$22)/Predictive_Model!$C$22)*Predictive_Model!$D$22+((I4638-Predictive_Model!$B$23)/Predictive_Model!$C$23)*Predictive_Model!$D$23+((L4638-Predictive_Model!$B$24)/Predictive_Model!$C$24)*Predictive_Model!$D$24+((M4638-Predictive_Model!$B$25)/Predictive_Model!$C$25)*Predictive_Model!$D$25+IF(C4638="Male",Predictive_Model!$D$31,IF(C4638="Other",Predictive_Model!$D$32,0))+IF(D4638="Premium",Predictive_Model!$D$34,IF(D4638="Standard",Predictive_Model!$D$35,0))+IF(G4638="Asia",Predictive_Model!$D$37,IF(G4638="Europe",Predictive_Model!$D$38,IF(G4638="North America",Predictive_Model!$D$39,IF(G4638="Oceania",Predictive_Model!$D$40,IF(G4638="South America",Predictive_Model!$D$41,0)))))+IF(H4638="Laptop",Predictive_Model!$D$43,IF(H4638="Mobile",Predictive_Model!$D$44,IF(H4638="TV",Predictive_Model!$D$45,IF(H4638="Tablet",Predictive_Model!$D$46,0))))+IF(K4638="Crypto",Predictive_Model!$D$48,IF(K4638="Debit Card",Predictive_Model!$D$49,IF(K4638="Gift Card",Predictive_Model!$D$50,IF(K4638="PayPal",Predictive_Model!$D$51,0))))+IF(N4638="Comedy",Predictive_Model!$D$53,IF(N4638="Documentary",Predictive_Model!$D$54,IF(N4638="Drama",Predictive_Model!$D$55,IF(N4638="Horror",Predictive_Model!$D$56,IF(N4638="Romance",Predictive_Model!$D$57,IF(N4638="Sci-Fi",Predictive_Model!$D$58,0)))))))))</f>
        <v>0.99927286155713413</v>
      </c>
      <c r="V4638" s="3" t="str">
        <f t="shared" si="726"/>
        <v>Critical</v>
      </c>
      <c r="W4638" s="6">
        <f t="shared" si="727"/>
        <v>13.99</v>
      </c>
      <c r="X4638" s="3" t="str">
        <f t="shared" si="728"/>
        <v>Priority 2</v>
      </c>
      <c r="Y4638" s="3" t="str">
        <f t="shared" si="729"/>
        <v>OK</v>
      </c>
    </row>
    <row r="4639" spans="1:25" x14ac:dyDescent="0.25">
      <c r="A4639" s="3" t="str">
        <f>Raw_Data!A4639</f>
        <v>0427fde9-46c6-469c-bc4a-6d8e39a85df9</v>
      </c>
      <c r="B4639" s="3">
        <f>Raw_Data!B4639</f>
        <v>67</v>
      </c>
      <c r="C4639" s="3" t="str">
        <f>Raw_Data!C4639</f>
        <v>Male</v>
      </c>
      <c r="D4639" s="3" t="str">
        <f>Raw_Data!D4639</f>
        <v>Standard</v>
      </c>
      <c r="E4639" s="3">
        <f>Raw_Data!E4639</f>
        <v>0.01</v>
      </c>
      <c r="F4639" s="3">
        <f>Raw_Data!F4639</f>
        <v>1</v>
      </c>
      <c r="G4639" s="3" t="str">
        <f>Raw_Data!G4639</f>
        <v>South America</v>
      </c>
      <c r="H4639" s="3" t="str">
        <f>Raw_Data!H4639</f>
        <v>Desktop</v>
      </c>
      <c r="I4639" s="3">
        <f>Raw_Data!I4639</f>
        <v>13.99</v>
      </c>
      <c r="J4639" s="3">
        <f>Raw_Data!J4639</f>
        <v>0</v>
      </c>
      <c r="K4639" s="3" t="str">
        <f>Raw_Data!K4639</f>
        <v>Crypto</v>
      </c>
      <c r="L4639" s="3">
        <f>Raw_Data!L4639</f>
        <v>4</v>
      </c>
      <c r="M4639" s="3">
        <f>Raw_Data!M4639</f>
        <v>0.01</v>
      </c>
      <c r="N4639" s="3" t="str">
        <f>Raw_Data!N4639</f>
        <v>Horror</v>
      </c>
      <c r="O4639" s="3" t="str">
        <f t="shared" si="720"/>
        <v>55-70</v>
      </c>
      <c r="P4639" s="3" t="str">
        <f t="shared" si="721"/>
        <v>&lt;10h</v>
      </c>
      <c r="Q4639" s="3" t="str">
        <f t="shared" si="722"/>
        <v>0-7d</v>
      </c>
      <c r="R4639" s="3" t="str">
        <f t="shared" si="723"/>
        <v>Medium</v>
      </c>
      <c r="S4639" s="3" t="str">
        <f t="shared" si="724"/>
        <v>Mid</v>
      </c>
      <c r="T4639" s="3" t="str">
        <f t="shared" si="725"/>
        <v>Active</v>
      </c>
      <c r="U4639" s="4">
        <f>1/(1+EXP(-(Predictive_Model!$B$5+((B4639-Predictive_Model!$B$20)/Predictive_Model!$C$20)*Predictive_Model!$D$20+((E4639-Predictive_Model!$B$21)/Predictive_Model!$C$21)*Predictive_Model!$D$21+((F4639-Predictive_Model!$B$22)/Predictive_Model!$C$22)*Predictive_Model!$D$22+((I4639-Predictive_Model!$B$23)/Predictive_Model!$C$23)*Predictive_Model!$D$23+((L4639-Predictive_Model!$B$24)/Predictive_Model!$C$24)*Predictive_Model!$D$24+((M4639-Predictive_Model!$B$25)/Predictive_Model!$C$25)*Predictive_Model!$D$25+IF(C4639="Male",Predictive_Model!$D$31,IF(C4639="Other",Predictive_Model!$D$32,0))+IF(D4639="Premium",Predictive_Model!$D$34,IF(D4639="Standard",Predictive_Model!$D$35,0))+IF(G4639="Asia",Predictive_Model!$D$37,IF(G4639="Europe",Predictive_Model!$D$38,IF(G4639="North America",Predictive_Model!$D$39,IF(G4639="Oceania",Predictive_Model!$D$40,IF(G4639="South America",Predictive_Model!$D$41,0)))))+IF(H4639="Laptop",Predictive_Model!$D$43,IF(H4639="Mobile",Predictive_Model!$D$44,IF(H4639="TV",Predictive_Model!$D$45,IF(H4639="Tablet",Predictive_Model!$D$46,0))))+IF(K4639="Crypto",Predictive_Model!$D$48,IF(K4639="Debit Card",Predictive_Model!$D$49,IF(K4639="Gift Card",Predictive_Model!$D$50,IF(K4639="PayPal",Predictive_Model!$D$51,0))))+IF(N4639="Comedy",Predictive_Model!$D$53,IF(N4639="Documentary",Predictive_Model!$D$54,IF(N4639="Drama",Predictive_Model!$D$55,IF(N4639="Horror",Predictive_Model!$D$56,IF(N4639="Romance",Predictive_Model!$D$57,IF(N4639="Sci-Fi",Predictive_Model!$D$58,0)))))))))</f>
        <v>0.76748628420038478</v>
      </c>
      <c r="V4639" s="3" t="str">
        <f t="shared" si="726"/>
        <v>Critical</v>
      </c>
      <c r="W4639" s="6">
        <f t="shared" si="727"/>
        <v>10.737133115963383</v>
      </c>
      <c r="X4639" s="3" t="str">
        <f t="shared" si="728"/>
        <v>Priority 2</v>
      </c>
      <c r="Y4639" s="3" t="str">
        <f t="shared" si="729"/>
        <v>OK</v>
      </c>
    </row>
    <row r="4640" spans="1:25" x14ac:dyDescent="0.25">
      <c r="A4640" s="3" t="str">
        <f>Raw_Data!A4640</f>
        <v>e35b86c8-465a-4945-8f2d-a6c42b61f6d8</v>
      </c>
      <c r="B4640" s="3">
        <f>Raw_Data!B4640</f>
        <v>49</v>
      </c>
      <c r="C4640" s="3" t="str">
        <f>Raw_Data!C4640</f>
        <v>Male</v>
      </c>
      <c r="D4640" s="3" t="str">
        <f>Raw_Data!D4640</f>
        <v>Standard</v>
      </c>
      <c r="E4640" s="3">
        <f>Raw_Data!E4640</f>
        <v>19.77</v>
      </c>
      <c r="F4640" s="3">
        <f>Raw_Data!F4640</f>
        <v>54</v>
      </c>
      <c r="G4640" s="3" t="str">
        <f>Raw_Data!G4640</f>
        <v>North America</v>
      </c>
      <c r="H4640" s="3" t="str">
        <f>Raw_Data!H4640</f>
        <v>TV</v>
      </c>
      <c r="I4640" s="3">
        <f>Raw_Data!I4640</f>
        <v>13.99</v>
      </c>
      <c r="J4640" s="3">
        <f>Raw_Data!J4640</f>
        <v>0</v>
      </c>
      <c r="K4640" s="3" t="str">
        <f>Raw_Data!K4640</f>
        <v>Debit Card</v>
      </c>
      <c r="L4640" s="3">
        <f>Raw_Data!L4640</f>
        <v>4</v>
      </c>
      <c r="M4640" s="3">
        <f>Raw_Data!M4640</f>
        <v>0.36</v>
      </c>
      <c r="N4640" s="3" t="str">
        <f>Raw_Data!N4640</f>
        <v>Action</v>
      </c>
      <c r="O4640" s="3" t="str">
        <f t="shared" si="720"/>
        <v>45-54</v>
      </c>
      <c r="P4640" s="3" t="str">
        <f t="shared" si="721"/>
        <v>10-24h</v>
      </c>
      <c r="Q4640" s="3" t="str">
        <f t="shared" si="722"/>
        <v>46-60d</v>
      </c>
      <c r="R4640" s="3" t="str">
        <f t="shared" si="723"/>
        <v>Medium</v>
      </c>
      <c r="S4640" s="3" t="str">
        <f t="shared" si="724"/>
        <v>Mid</v>
      </c>
      <c r="T4640" s="3" t="str">
        <f t="shared" si="725"/>
        <v>Active</v>
      </c>
      <c r="U4640" s="4">
        <f>1/(1+EXP(-(Predictive_Model!$B$5+((B4640-Predictive_Model!$B$20)/Predictive_Model!$C$20)*Predictive_Model!$D$20+((E4640-Predictive_Model!$B$21)/Predictive_Model!$C$21)*Predictive_Model!$D$21+((F4640-Predictive_Model!$B$22)/Predictive_Model!$C$22)*Predictive_Model!$D$22+((I4640-Predictive_Model!$B$23)/Predictive_Model!$C$23)*Predictive_Model!$D$23+((L4640-Predictive_Model!$B$24)/Predictive_Model!$C$24)*Predictive_Model!$D$24+((M4640-Predictive_Model!$B$25)/Predictive_Model!$C$25)*Predictive_Model!$D$25+IF(C4640="Male",Predictive_Model!$D$31,IF(C4640="Other",Predictive_Model!$D$32,0))+IF(D4640="Premium",Predictive_Model!$D$34,IF(D4640="Standard",Predictive_Model!$D$35,0))+IF(G4640="Asia",Predictive_Model!$D$37,IF(G4640="Europe",Predictive_Model!$D$38,IF(G4640="North America",Predictive_Model!$D$39,IF(G4640="Oceania",Predictive_Model!$D$40,IF(G4640="South America",Predictive_Model!$D$41,0)))))+IF(H4640="Laptop",Predictive_Model!$D$43,IF(H4640="Mobile",Predictive_Model!$D$44,IF(H4640="TV",Predictive_Model!$D$45,IF(H4640="Tablet",Predictive_Model!$D$46,0))))+IF(K4640="Crypto",Predictive_Model!$D$48,IF(K4640="Debit Card",Predictive_Model!$D$49,IF(K4640="Gift Card",Predictive_Model!$D$50,IF(K4640="PayPal",Predictive_Model!$D$51,0))))+IF(N4640="Comedy",Predictive_Model!$D$53,IF(N4640="Documentary",Predictive_Model!$D$54,IF(N4640="Drama",Predictive_Model!$D$55,IF(N4640="Horror",Predictive_Model!$D$56,IF(N4640="Romance",Predictive_Model!$D$57,IF(N4640="Sci-Fi",Predictive_Model!$D$58,0)))))))))</f>
        <v>0.71820209194987539</v>
      </c>
      <c r="V4640" s="3" t="str">
        <f t="shared" si="726"/>
        <v>High</v>
      </c>
      <c r="W4640" s="6">
        <f t="shared" si="727"/>
        <v>10.047647266378757</v>
      </c>
      <c r="X4640" s="3" t="str">
        <f t="shared" si="728"/>
        <v>Priority 2</v>
      </c>
      <c r="Y4640" s="3" t="str">
        <f t="shared" si="729"/>
        <v>OK</v>
      </c>
    </row>
    <row r="4641" spans="1:25" x14ac:dyDescent="0.25">
      <c r="A4641" s="3" t="str">
        <f>Raw_Data!A4641</f>
        <v>c46cced1-d263-4237-ac16-4248956204f5</v>
      </c>
      <c r="B4641" s="3">
        <f>Raw_Data!B4641</f>
        <v>48</v>
      </c>
      <c r="C4641" s="3" t="str">
        <f>Raw_Data!C4641</f>
        <v>Male</v>
      </c>
      <c r="D4641" s="3" t="str">
        <f>Raw_Data!D4641</f>
        <v>Premium</v>
      </c>
      <c r="E4641" s="3">
        <f>Raw_Data!E4641</f>
        <v>2.98</v>
      </c>
      <c r="F4641" s="3">
        <f>Raw_Data!F4641</f>
        <v>6</v>
      </c>
      <c r="G4641" s="3" t="str">
        <f>Raw_Data!G4641</f>
        <v>South America</v>
      </c>
      <c r="H4641" s="3" t="str">
        <f>Raw_Data!H4641</f>
        <v>TV</v>
      </c>
      <c r="I4641" s="3">
        <f>Raw_Data!I4641</f>
        <v>17.989999999999998</v>
      </c>
      <c r="J4641" s="3">
        <f>Raw_Data!J4641</f>
        <v>0</v>
      </c>
      <c r="K4641" s="3" t="str">
        <f>Raw_Data!K4641</f>
        <v>Debit Card</v>
      </c>
      <c r="L4641" s="3">
        <f>Raw_Data!L4641</f>
        <v>2</v>
      </c>
      <c r="M4641" s="3">
        <f>Raw_Data!M4641</f>
        <v>0.43</v>
      </c>
      <c r="N4641" s="3" t="str">
        <f>Raw_Data!N4641</f>
        <v>Comedy</v>
      </c>
      <c r="O4641" s="3" t="str">
        <f t="shared" si="720"/>
        <v>45-54</v>
      </c>
      <c r="P4641" s="3" t="str">
        <f t="shared" si="721"/>
        <v>&lt;10h</v>
      </c>
      <c r="Q4641" s="3" t="str">
        <f t="shared" si="722"/>
        <v>0-7d</v>
      </c>
      <c r="R4641" s="3" t="str">
        <f t="shared" si="723"/>
        <v>Medium</v>
      </c>
      <c r="S4641" s="3" t="str">
        <f t="shared" si="724"/>
        <v>High</v>
      </c>
      <c r="T4641" s="3" t="str">
        <f t="shared" si="725"/>
        <v>Active</v>
      </c>
      <c r="U4641" s="4">
        <f>1/(1+EXP(-(Predictive_Model!$B$5+((B4641-Predictive_Model!$B$20)/Predictive_Model!$C$20)*Predictive_Model!$D$20+((E4641-Predictive_Model!$B$21)/Predictive_Model!$C$21)*Predictive_Model!$D$21+((F4641-Predictive_Model!$B$22)/Predictive_Model!$C$22)*Predictive_Model!$D$22+((I4641-Predictive_Model!$B$23)/Predictive_Model!$C$23)*Predictive_Model!$D$23+((L4641-Predictive_Model!$B$24)/Predictive_Model!$C$24)*Predictive_Model!$D$24+((M4641-Predictive_Model!$B$25)/Predictive_Model!$C$25)*Predictive_Model!$D$25+IF(C4641="Male",Predictive_Model!$D$31,IF(C4641="Other",Predictive_Model!$D$32,0))+IF(D4641="Premium",Predictive_Model!$D$34,IF(D4641="Standard",Predictive_Model!$D$35,0))+IF(G4641="Asia",Predictive_Model!$D$37,IF(G4641="Europe",Predictive_Model!$D$38,IF(G4641="North America",Predictive_Model!$D$39,IF(G4641="Oceania",Predictive_Model!$D$40,IF(G4641="South America",Predictive_Model!$D$41,0)))))+IF(H4641="Laptop",Predictive_Model!$D$43,IF(H4641="Mobile",Predictive_Model!$D$44,IF(H4641="TV",Predictive_Model!$D$45,IF(H4641="Tablet",Predictive_Model!$D$46,0))))+IF(K4641="Crypto",Predictive_Model!$D$48,IF(K4641="Debit Card",Predictive_Model!$D$49,IF(K4641="Gift Card",Predictive_Model!$D$50,IF(K4641="PayPal",Predictive_Model!$D$51,0))))+IF(N4641="Comedy",Predictive_Model!$D$53,IF(N4641="Documentary",Predictive_Model!$D$54,IF(N4641="Drama",Predictive_Model!$D$55,IF(N4641="Horror",Predictive_Model!$D$56,IF(N4641="Romance",Predictive_Model!$D$57,IF(N4641="Sci-Fi",Predictive_Model!$D$58,0)))))))))</f>
        <v>0.36686909935971501</v>
      </c>
      <c r="V4641" s="3" t="str">
        <f t="shared" si="726"/>
        <v>Medium</v>
      </c>
      <c r="W4641" s="6">
        <f t="shared" si="727"/>
        <v>6.5999750974812725</v>
      </c>
      <c r="X4641" s="3" t="str">
        <f t="shared" si="728"/>
        <v>Monitor</v>
      </c>
      <c r="Y4641" s="3" t="str">
        <f t="shared" si="729"/>
        <v>OK</v>
      </c>
    </row>
    <row r="4642" spans="1:25" x14ac:dyDescent="0.25">
      <c r="A4642" s="3" t="str">
        <f>Raw_Data!A4642</f>
        <v>b91503ef-c830-4d47-986c-6e87d8e718bb</v>
      </c>
      <c r="B4642" s="3">
        <f>Raw_Data!B4642</f>
        <v>23</v>
      </c>
      <c r="C4642" s="3" t="str">
        <f>Raw_Data!C4642</f>
        <v>Female</v>
      </c>
      <c r="D4642" s="3" t="str">
        <f>Raw_Data!D4642</f>
        <v>Basic</v>
      </c>
      <c r="E4642" s="3">
        <f>Raw_Data!E4642</f>
        <v>27.77</v>
      </c>
      <c r="F4642" s="3">
        <f>Raw_Data!F4642</f>
        <v>21</v>
      </c>
      <c r="G4642" s="3" t="str">
        <f>Raw_Data!G4642</f>
        <v>Asia</v>
      </c>
      <c r="H4642" s="3" t="str">
        <f>Raw_Data!H4642</f>
        <v>Laptop</v>
      </c>
      <c r="I4642" s="3">
        <f>Raw_Data!I4642</f>
        <v>8.99</v>
      </c>
      <c r="J4642" s="3">
        <f>Raw_Data!J4642</f>
        <v>0</v>
      </c>
      <c r="K4642" s="3" t="str">
        <f>Raw_Data!K4642</f>
        <v>PayPal</v>
      </c>
      <c r="L4642" s="3">
        <f>Raw_Data!L4642</f>
        <v>2</v>
      </c>
      <c r="M4642" s="3">
        <f>Raw_Data!M4642</f>
        <v>1.26</v>
      </c>
      <c r="N4642" s="3" t="str">
        <f>Raw_Data!N4642</f>
        <v>Comedy</v>
      </c>
      <c r="O4642" s="3" t="str">
        <f t="shared" si="720"/>
        <v>18-24</v>
      </c>
      <c r="P4642" s="3" t="str">
        <f t="shared" si="721"/>
        <v>25-49h</v>
      </c>
      <c r="Q4642" s="3" t="str">
        <f t="shared" si="722"/>
        <v>8-21d</v>
      </c>
      <c r="R4642" s="3" t="str">
        <f t="shared" si="723"/>
        <v>High</v>
      </c>
      <c r="S4642" s="3" t="str">
        <f t="shared" si="724"/>
        <v>Low</v>
      </c>
      <c r="T4642" s="3" t="str">
        <f t="shared" si="725"/>
        <v>Active</v>
      </c>
      <c r="U4642" s="4">
        <f>1/(1+EXP(-(Predictive_Model!$B$5+((B4642-Predictive_Model!$B$20)/Predictive_Model!$C$20)*Predictive_Model!$D$20+((E4642-Predictive_Model!$B$21)/Predictive_Model!$C$21)*Predictive_Model!$D$21+((F4642-Predictive_Model!$B$22)/Predictive_Model!$C$22)*Predictive_Model!$D$22+((I4642-Predictive_Model!$B$23)/Predictive_Model!$C$23)*Predictive_Model!$D$23+((L4642-Predictive_Model!$B$24)/Predictive_Model!$C$24)*Predictive_Model!$D$24+((M4642-Predictive_Model!$B$25)/Predictive_Model!$C$25)*Predictive_Model!$D$25+IF(C4642="Male",Predictive_Model!$D$31,IF(C4642="Other",Predictive_Model!$D$32,0))+IF(D4642="Premium",Predictive_Model!$D$34,IF(D4642="Standard",Predictive_Model!$D$35,0))+IF(G4642="Asia",Predictive_Model!$D$37,IF(G4642="Europe",Predictive_Model!$D$38,IF(G4642="North America",Predictive_Model!$D$39,IF(G4642="Oceania",Predictive_Model!$D$40,IF(G4642="South America",Predictive_Model!$D$41,0)))))+IF(H4642="Laptop",Predictive_Model!$D$43,IF(H4642="Mobile",Predictive_Model!$D$44,IF(H4642="TV",Predictive_Model!$D$45,IF(H4642="Tablet",Predictive_Model!$D$46,0))))+IF(K4642="Crypto",Predictive_Model!$D$48,IF(K4642="Debit Card",Predictive_Model!$D$49,IF(K4642="Gift Card",Predictive_Model!$D$50,IF(K4642="PayPal",Predictive_Model!$D$51,0))))+IF(N4642="Comedy",Predictive_Model!$D$53,IF(N4642="Documentary",Predictive_Model!$D$54,IF(N4642="Drama",Predictive_Model!$D$55,IF(N4642="Horror",Predictive_Model!$D$56,IF(N4642="Romance",Predictive_Model!$D$57,IF(N4642="Sci-Fi",Predictive_Model!$D$58,0)))))))))</f>
        <v>1.06544066677807E-2</v>
      </c>
      <c r="V4642" s="3" t="str">
        <f t="shared" si="726"/>
        <v>Low</v>
      </c>
      <c r="W4642" s="6">
        <f t="shared" si="727"/>
        <v>9.5783115943348499E-2</v>
      </c>
      <c r="X4642" s="3" t="str">
        <f t="shared" si="728"/>
        <v>Monitor</v>
      </c>
      <c r="Y4642" s="3" t="str">
        <f t="shared" si="729"/>
        <v>OK</v>
      </c>
    </row>
    <row r="4643" spans="1:25" x14ac:dyDescent="0.25">
      <c r="A4643" s="3" t="str">
        <f>Raw_Data!A4643</f>
        <v>e7847fc5-4848-485d-8172-53505ff5c1d5</v>
      </c>
      <c r="B4643" s="3">
        <f>Raw_Data!B4643</f>
        <v>43</v>
      </c>
      <c r="C4643" s="3" t="str">
        <f>Raw_Data!C4643</f>
        <v>Other</v>
      </c>
      <c r="D4643" s="3" t="str">
        <f>Raw_Data!D4643</f>
        <v>Basic</v>
      </c>
      <c r="E4643" s="3">
        <f>Raw_Data!E4643</f>
        <v>6.86</v>
      </c>
      <c r="F4643" s="3">
        <f>Raw_Data!F4643</f>
        <v>41</v>
      </c>
      <c r="G4643" s="3" t="str">
        <f>Raw_Data!G4643</f>
        <v>South America</v>
      </c>
      <c r="H4643" s="3" t="str">
        <f>Raw_Data!H4643</f>
        <v>Desktop</v>
      </c>
      <c r="I4643" s="3">
        <f>Raw_Data!I4643</f>
        <v>8.99</v>
      </c>
      <c r="J4643" s="3">
        <f>Raw_Data!J4643</f>
        <v>1</v>
      </c>
      <c r="K4643" s="3" t="str">
        <f>Raw_Data!K4643</f>
        <v>PayPal</v>
      </c>
      <c r="L4643" s="3">
        <f>Raw_Data!L4643</f>
        <v>4</v>
      </c>
      <c r="M4643" s="3">
        <f>Raw_Data!M4643</f>
        <v>0.16</v>
      </c>
      <c r="N4643" s="3" t="str">
        <f>Raw_Data!N4643</f>
        <v>Documentary</v>
      </c>
      <c r="O4643" s="3" t="str">
        <f t="shared" si="720"/>
        <v>35-44</v>
      </c>
      <c r="P4643" s="3" t="str">
        <f t="shared" si="721"/>
        <v>&lt;10h</v>
      </c>
      <c r="Q4643" s="3" t="str">
        <f t="shared" si="722"/>
        <v>22-45d</v>
      </c>
      <c r="R4643" s="3" t="str">
        <f t="shared" si="723"/>
        <v>Medium</v>
      </c>
      <c r="S4643" s="3" t="str">
        <f t="shared" si="724"/>
        <v>Low</v>
      </c>
      <c r="T4643" s="3" t="str">
        <f t="shared" si="725"/>
        <v>Churned</v>
      </c>
      <c r="U4643" s="4">
        <f>1/(1+EXP(-(Predictive_Model!$B$5+((B4643-Predictive_Model!$B$20)/Predictive_Model!$C$20)*Predictive_Model!$D$20+((E4643-Predictive_Model!$B$21)/Predictive_Model!$C$21)*Predictive_Model!$D$21+((F4643-Predictive_Model!$B$22)/Predictive_Model!$C$22)*Predictive_Model!$D$22+((I4643-Predictive_Model!$B$23)/Predictive_Model!$C$23)*Predictive_Model!$D$23+((L4643-Predictive_Model!$B$24)/Predictive_Model!$C$24)*Predictive_Model!$D$24+((M4643-Predictive_Model!$B$25)/Predictive_Model!$C$25)*Predictive_Model!$D$25+IF(C4643="Male",Predictive_Model!$D$31,IF(C4643="Other",Predictive_Model!$D$32,0))+IF(D4643="Premium",Predictive_Model!$D$34,IF(D4643="Standard",Predictive_Model!$D$35,0))+IF(G4643="Asia",Predictive_Model!$D$37,IF(G4643="Europe",Predictive_Model!$D$38,IF(G4643="North America",Predictive_Model!$D$39,IF(G4643="Oceania",Predictive_Model!$D$40,IF(G4643="South America",Predictive_Model!$D$41,0)))))+IF(H4643="Laptop",Predictive_Model!$D$43,IF(H4643="Mobile",Predictive_Model!$D$44,IF(H4643="TV",Predictive_Model!$D$45,IF(H4643="Tablet",Predictive_Model!$D$46,0))))+IF(K4643="Crypto",Predictive_Model!$D$48,IF(K4643="Debit Card",Predictive_Model!$D$49,IF(K4643="Gift Card",Predictive_Model!$D$50,IF(K4643="PayPal",Predictive_Model!$D$51,0))))+IF(N4643="Comedy",Predictive_Model!$D$53,IF(N4643="Documentary",Predictive_Model!$D$54,IF(N4643="Drama",Predictive_Model!$D$55,IF(N4643="Horror",Predictive_Model!$D$56,IF(N4643="Romance",Predictive_Model!$D$57,IF(N4643="Sci-Fi",Predictive_Model!$D$58,0)))))))))</f>
        <v>0.99424485828871656</v>
      </c>
      <c r="V4643" s="3" t="str">
        <f t="shared" si="726"/>
        <v>Critical</v>
      </c>
      <c r="W4643" s="6">
        <f t="shared" si="727"/>
        <v>8.99</v>
      </c>
      <c r="X4643" s="3" t="str">
        <f t="shared" si="728"/>
        <v>Priority 2</v>
      </c>
      <c r="Y4643" s="3" t="str">
        <f t="shared" si="729"/>
        <v>OK</v>
      </c>
    </row>
    <row r="4644" spans="1:25" x14ac:dyDescent="0.25">
      <c r="A4644" s="3" t="str">
        <f>Raw_Data!A4644</f>
        <v>292beacd-895e-4d60-bdc4-69faec93ce66</v>
      </c>
      <c r="B4644" s="3">
        <f>Raw_Data!B4644</f>
        <v>49</v>
      </c>
      <c r="C4644" s="3" t="str">
        <f>Raw_Data!C4644</f>
        <v>Male</v>
      </c>
      <c r="D4644" s="3" t="str">
        <f>Raw_Data!D4644</f>
        <v>Basic</v>
      </c>
      <c r="E4644" s="3">
        <f>Raw_Data!E4644</f>
        <v>10.85</v>
      </c>
      <c r="F4644" s="3">
        <f>Raw_Data!F4644</f>
        <v>27</v>
      </c>
      <c r="G4644" s="3" t="str">
        <f>Raw_Data!G4644</f>
        <v>Asia</v>
      </c>
      <c r="H4644" s="3" t="str">
        <f>Raw_Data!H4644</f>
        <v>Laptop</v>
      </c>
      <c r="I4644" s="3">
        <f>Raw_Data!I4644</f>
        <v>8.99</v>
      </c>
      <c r="J4644" s="3">
        <f>Raw_Data!J4644</f>
        <v>0</v>
      </c>
      <c r="K4644" s="3" t="str">
        <f>Raw_Data!K4644</f>
        <v>PayPal</v>
      </c>
      <c r="L4644" s="3">
        <f>Raw_Data!L4644</f>
        <v>4</v>
      </c>
      <c r="M4644" s="3">
        <f>Raw_Data!M4644</f>
        <v>0.39</v>
      </c>
      <c r="N4644" s="3" t="str">
        <f>Raw_Data!N4644</f>
        <v>Romance</v>
      </c>
      <c r="O4644" s="3" t="str">
        <f t="shared" si="720"/>
        <v>45-54</v>
      </c>
      <c r="P4644" s="3" t="str">
        <f t="shared" si="721"/>
        <v>10-24h</v>
      </c>
      <c r="Q4644" s="3" t="str">
        <f t="shared" si="722"/>
        <v>22-45d</v>
      </c>
      <c r="R4644" s="3" t="str">
        <f t="shared" si="723"/>
        <v>Medium</v>
      </c>
      <c r="S4644" s="3" t="str">
        <f t="shared" si="724"/>
        <v>Low</v>
      </c>
      <c r="T4644" s="3" t="str">
        <f t="shared" si="725"/>
        <v>Active</v>
      </c>
      <c r="U4644" s="4">
        <f>1/(1+EXP(-(Predictive_Model!$B$5+((B4644-Predictive_Model!$B$20)/Predictive_Model!$C$20)*Predictive_Model!$D$20+((E4644-Predictive_Model!$B$21)/Predictive_Model!$C$21)*Predictive_Model!$D$21+((F4644-Predictive_Model!$B$22)/Predictive_Model!$C$22)*Predictive_Model!$D$22+((I4644-Predictive_Model!$B$23)/Predictive_Model!$C$23)*Predictive_Model!$D$23+((L4644-Predictive_Model!$B$24)/Predictive_Model!$C$24)*Predictive_Model!$D$24+((M4644-Predictive_Model!$B$25)/Predictive_Model!$C$25)*Predictive_Model!$D$25+IF(C4644="Male",Predictive_Model!$D$31,IF(C4644="Other",Predictive_Model!$D$32,0))+IF(D4644="Premium",Predictive_Model!$D$34,IF(D4644="Standard",Predictive_Model!$D$35,0))+IF(G4644="Asia",Predictive_Model!$D$37,IF(G4644="Europe",Predictive_Model!$D$38,IF(G4644="North America",Predictive_Model!$D$39,IF(G4644="Oceania",Predictive_Model!$D$40,IF(G4644="South America",Predictive_Model!$D$41,0)))))+IF(H4644="Laptop",Predictive_Model!$D$43,IF(H4644="Mobile",Predictive_Model!$D$44,IF(H4644="TV",Predictive_Model!$D$45,IF(H4644="Tablet",Predictive_Model!$D$46,0))))+IF(K4644="Crypto",Predictive_Model!$D$48,IF(K4644="Debit Card",Predictive_Model!$D$49,IF(K4644="Gift Card",Predictive_Model!$D$50,IF(K4644="PayPal",Predictive_Model!$D$51,0))))+IF(N4644="Comedy",Predictive_Model!$D$53,IF(N4644="Documentary",Predictive_Model!$D$54,IF(N4644="Drama",Predictive_Model!$D$55,IF(N4644="Horror",Predictive_Model!$D$56,IF(N4644="Romance",Predictive_Model!$D$57,IF(N4644="Sci-Fi",Predictive_Model!$D$58,0)))))))))</f>
        <v>0.80805547542254053</v>
      </c>
      <c r="V4644" s="3" t="str">
        <f t="shared" si="726"/>
        <v>Critical</v>
      </c>
      <c r="W4644" s="6">
        <f t="shared" si="727"/>
        <v>7.2644187240486398</v>
      </c>
      <c r="X4644" s="3" t="str">
        <f t="shared" si="728"/>
        <v>Priority 2</v>
      </c>
      <c r="Y4644" s="3" t="str">
        <f t="shared" si="729"/>
        <v>OK</v>
      </c>
    </row>
    <row r="4645" spans="1:25" x14ac:dyDescent="0.25">
      <c r="A4645" s="3" t="str">
        <f>Raw_Data!A4645</f>
        <v>f6080e6d-2a61-4d67-bb58-6ab35b805bca</v>
      </c>
      <c r="B4645" s="3">
        <f>Raw_Data!B4645</f>
        <v>65</v>
      </c>
      <c r="C4645" s="3" t="str">
        <f>Raw_Data!C4645</f>
        <v>Male</v>
      </c>
      <c r="D4645" s="3" t="str">
        <f>Raw_Data!D4645</f>
        <v>Standard</v>
      </c>
      <c r="E4645" s="3">
        <f>Raw_Data!E4645</f>
        <v>10.44</v>
      </c>
      <c r="F4645" s="3">
        <f>Raw_Data!F4645</f>
        <v>58</v>
      </c>
      <c r="G4645" s="3" t="str">
        <f>Raw_Data!G4645</f>
        <v>Oceania</v>
      </c>
      <c r="H4645" s="3" t="str">
        <f>Raw_Data!H4645</f>
        <v>Laptop</v>
      </c>
      <c r="I4645" s="3">
        <f>Raw_Data!I4645</f>
        <v>13.99</v>
      </c>
      <c r="J4645" s="3">
        <f>Raw_Data!J4645</f>
        <v>1</v>
      </c>
      <c r="K4645" s="3" t="str">
        <f>Raw_Data!K4645</f>
        <v>Gift Card</v>
      </c>
      <c r="L4645" s="3">
        <f>Raw_Data!L4645</f>
        <v>2</v>
      </c>
      <c r="M4645" s="3">
        <f>Raw_Data!M4645</f>
        <v>0.18</v>
      </c>
      <c r="N4645" s="3" t="str">
        <f>Raw_Data!N4645</f>
        <v>Documentary</v>
      </c>
      <c r="O4645" s="3" t="str">
        <f t="shared" si="720"/>
        <v>55-70</v>
      </c>
      <c r="P4645" s="3" t="str">
        <f t="shared" si="721"/>
        <v>10-24h</v>
      </c>
      <c r="Q4645" s="3" t="str">
        <f t="shared" si="722"/>
        <v>46-60d</v>
      </c>
      <c r="R4645" s="3" t="str">
        <f t="shared" si="723"/>
        <v>Medium</v>
      </c>
      <c r="S4645" s="3" t="str">
        <f t="shared" si="724"/>
        <v>Mid</v>
      </c>
      <c r="T4645" s="3" t="str">
        <f t="shared" si="725"/>
        <v>Churned</v>
      </c>
      <c r="U4645" s="4">
        <f>1/(1+EXP(-(Predictive_Model!$B$5+((B4645-Predictive_Model!$B$20)/Predictive_Model!$C$20)*Predictive_Model!$D$20+((E4645-Predictive_Model!$B$21)/Predictive_Model!$C$21)*Predictive_Model!$D$21+((F4645-Predictive_Model!$B$22)/Predictive_Model!$C$22)*Predictive_Model!$D$22+((I4645-Predictive_Model!$B$23)/Predictive_Model!$C$23)*Predictive_Model!$D$23+((L4645-Predictive_Model!$B$24)/Predictive_Model!$C$24)*Predictive_Model!$D$24+((M4645-Predictive_Model!$B$25)/Predictive_Model!$C$25)*Predictive_Model!$D$25+IF(C4645="Male",Predictive_Model!$D$31,IF(C4645="Other",Predictive_Model!$D$32,0))+IF(D4645="Premium",Predictive_Model!$D$34,IF(D4645="Standard",Predictive_Model!$D$35,0))+IF(G4645="Asia",Predictive_Model!$D$37,IF(G4645="Europe",Predictive_Model!$D$38,IF(G4645="North America",Predictive_Model!$D$39,IF(G4645="Oceania",Predictive_Model!$D$40,IF(G4645="South America",Predictive_Model!$D$41,0)))))+IF(H4645="Laptop",Predictive_Model!$D$43,IF(H4645="Mobile",Predictive_Model!$D$44,IF(H4645="TV",Predictive_Model!$D$45,IF(H4645="Tablet",Predictive_Model!$D$46,0))))+IF(K4645="Crypto",Predictive_Model!$D$48,IF(K4645="Debit Card",Predictive_Model!$D$49,IF(K4645="Gift Card",Predictive_Model!$D$50,IF(K4645="PayPal",Predictive_Model!$D$51,0))))+IF(N4645="Comedy",Predictive_Model!$D$53,IF(N4645="Documentary",Predictive_Model!$D$54,IF(N4645="Drama",Predictive_Model!$D$55,IF(N4645="Horror",Predictive_Model!$D$56,IF(N4645="Romance",Predictive_Model!$D$57,IF(N4645="Sci-Fi",Predictive_Model!$D$58,0)))))))))</f>
        <v>0.99926489725053758</v>
      </c>
      <c r="V4645" s="3" t="str">
        <f t="shared" si="726"/>
        <v>Critical</v>
      </c>
      <c r="W4645" s="6">
        <f t="shared" si="727"/>
        <v>13.99</v>
      </c>
      <c r="X4645" s="3" t="str">
        <f t="shared" si="728"/>
        <v>Priority 2</v>
      </c>
      <c r="Y4645" s="3" t="str">
        <f t="shared" si="729"/>
        <v>OK</v>
      </c>
    </row>
    <row r="4646" spans="1:25" x14ac:dyDescent="0.25">
      <c r="A4646" s="3" t="str">
        <f>Raw_Data!A4646</f>
        <v>c26ca12f-3a9d-4522-ad03-95e1a45137eb</v>
      </c>
      <c r="B4646" s="3">
        <f>Raw_Data!B4646</f>
        <v>59</v>
      </c>
      <c r="C4646" s="3" t="str">
        <f>Raw_Data!C4646</f>
        <v>Female</v>
      </c>
      <c r="D4646" s="3" t="str">
        <f>Raw_Data!D4646</f>
        <v>Basic</v>
      </c>
      <c r="E4646" s="3">
        <f>Raw_Data!E4646</f>
        <v>24.62</v>
      </c>
      <c r="F4646" s="3">
        <f>Raw_Data!F4646</f>
        <v>21</v>
      </c>
      <c r="G4646" s="3" t="str">
        <f>Raw_Data!G4646</f>
        <v>North America</v>
      </c>
      <c r="H4646" s="3" t="str">
        <f>Raw_Data!H4646</f>
        <v>TV</v>
      </c>
      <c r="I4646" s="3">
        <f>Raw_Data!I4646</f>
        <v>8.99</v>
      </c>
      <c r="J4646" s="3">
        <f>Raw_Data!J4646</f>
        <v>0</v>
      </c>
      <c r="K4646" s="3" t="str">
        <f>Raw_Data!K4646</f>
        <v>Credit Card</v>
      </c>
      <c r="L4646" s="3">
        <f>Raw_Data!L4646</f>
        <v>3</v>
      </c>
      <c r="M4646" s="3">
        <f>Raw_Data!M4646</f>
        <v>1.1200000000000001</v>
      </c>
      <c r="N4646" s="3" t="str">
        <f>Raw_Data!N4646</f>
        <v>Drama</v>
      </c>
      <c r="O4646" s="3" t="str">
        <f t="shared" si="720"/>
        <v>55-70</v>
      </c>
      <c r="P4646" s="3" t="str">
        <f t="shared" si="721"/>
        <v>10-24h</v>
      </c>
      <c r="Q4646" s="3" t="str">
        <f t="shared" si="722"/>
        <v>8-21d</v>
      </c>
      <c r="R4646" s="3" t="str">
        <f t="shared" si="723"/>
        <v>Medium</v>
      </c>
      <c r="S4646" s="3" t="str">
        <f t="shared" si="724"/>
        <v>Low</v>
      </c>
      <c r="T4646" s="3" t="str">
        <f t="shared" si="725"/>
        <v>Active</v>
      </c>
      <c r="U4646" s="4">
        <f>1/(1+EXP(-(Predictive_Model!$B$5+((B4646-Predictive_Model!$B$20)/Predictive_Model!$C$20)*Predictive_Model!$D$20+((E4646-Predictive_Model!$B$21)/Predictive_Model!$C$21)*Predictive_Model!$D$21+((F4646-Predictive_Model!$B$22)/Predictive_Model!$C$22)*Predictive_Model!$D$22+((I4646-Predictive_Model!$B$23)/Predictive_Model!$C$23)*Predictive_Model!$D$23+((L4646-Predictive_Model!$B$24)/Predictive_Model!$C$24)*Predictive_Model!$D$24+((M4646-Predictive_Model!$B$25)/Predictive_Model!$C$25)*Predictive_Model!$D$25+IF(C4646="Male",Predictive_Model!$D$31,IF(C4646="Other",Predictive_Model!$D$32,0))+IF(D4646="Premium",Predictive_Model!$D$34,IF(D4646="Standard",Predictive_Model!$D$35,0))+IF(G4646="Asia",Predictive_Model!$D$37,IF(G4646="Europe",Predictive_Model!$D$38,IF(G4646="North America",Predictive_Model!$D$39,IF(G4646="Oceania",Predictive_Model!$D$40,IF(G4646="South America",Predictive_Model!$D$41,0)))))+IF(H4646="Laptop",Predictive_Model!$D$43,IF(H4646="Mobile",Predictive_Model!$D$44,IF(H4646="TV",Predictive_Model!$D$45,IF(H4646="Tablet",Predictive_Model!$D$46,0))))+IF(K4646="Crypto",Predictive_Model!$D$48,IF(K4646="Debit Card",Predictive_Model!$D$49,IF(K4646="Gift Card",Predictive_Model!$D$50,IF(K4646="PayPal",Predictive_Model!$D$51,0))))+IF(N4646="Comedy",Predictive_Model!$D$53,IF(N4646="Documentary",Predictive_Model!$D$54,IF(N4646="Drama",Predictive_Model!$D$55,IF(N4646="Horror",Predictive_Model!$D$56,IF(N4646="Romance",Predictive_Model!$D$57,IF(N4646="Sci-Fi",Predictive_Model!$D$58,0)))))))))</f>
        <v>1.8910845611814411E-2</v>
      </c>
      <c r="V4646" s="3" t="str">
        <f t="shared" si="726"/>
        <v>Low</v>
      </c>
      <c r="W4646" s="6">
        <f t="shared" si="727"/>
        <v>0.17000850205021156</v>
      </c>
      <c r="X4646" s="3" t="str">
        <f t="shared" si="728"/>
        <v>Monitor</v>
      </c>
      <c r="Y4646" s="3" t="str">
        <f t="shared" si="729"/>
        <v>OK</v>
      </c>
    </row>
    <row r="4647" spans="1:25" x14ac:dyDescent="0.25">
      <c r="A4647" s="3" t="str">
        <f>Raw_Data!A4647</f>
        <v>1112b137-d4fe-448d-9188-af48334fbc53</v>
      </c>
      <c r="B4647" s="3">
        <f>Raw_Data!B4647</f>
        <v>48</v>
      </c>
      <c r="C4647" s="3" t="str">
        <f>Raw_Data!C4647</f>
        <v>Female</v>
      </c>
      <c r="D4647" s="3" t="str">
        <f>Raw_Data!D4647</f>
        <v>Basic</v>
      </c>
      <c r="E4647" s="3">
        <f>Raw_Data!E4647</f>
        <v>6.94</v>
      </c>
      <c r="F4647" s="3">
        <f>Raw_Data!F4647</f>
        <v>52</v>
      </c>
      <c r="G4647" s="3" t="str">
        <f>Raw_Data!G4647</f>
        <v>Asia</v>
      </c>
      <c r="H4647" s="3" t="str">
        <f>Raw_Data!H4647</f>
        <v>Desktop</v>
      </c>
      <c r="I4647" s="3">
        <f>Raw_Data!I4647</f>
        <v>8.99</v>
      </c>
      <c r="J4647" s="3">
        <f>Raw_Data!J4647</f>
        <v>1</v>
      </c>
      <c r="K4647" s="3" t="str">
        <f>Raw_Data!K4647</f>
        <v>Debit Card</v>
      </c>
      <c r="L4647" s="3">
        <f>Raw_Data!L4647</f>
        <v>1</v>
      </c>
      <c r="M4647" s="3">
        <f>Raw_Data!M4647</f>
        <v>0.13</v>
      </c>
      <c r="N4647" s="3" t="str">
        <f>Raw_Data!N4647</f>
        <v>Action</v>
      </c>
      <c r="O4647" s="3" t="str">
        <f t="shared" si="720"/>
        <v>45-54</v>
      </c>
      <c r="P4647" s="3" t="str">
        <f t="shared" si="721"/>
        <v>&lt;10h</v>
      </c>
      <c r="Q4647" s="3" t="str">
        <f t="shared" si="722"/>
        <v>46-60d</v>
      </c>
      <c r="R4647" s="3" t="str">
        <f t="shared" si="723"/>
        <v>Low</v>
      </c>
      <c r="S4647" s="3" t="str">
        <f t="shared" si="724"/>
        <v>Low</v>
      </c>
      <c r="T4647" s="3" t="str">
        <f t="shared" si="725"/>
        <v>Churned</v>
      </c>
      <c r="U4647" s="4">
        <f>1/(1+EXP(-(Predictive_Model!$B$5+((B4647-Predictive_Model!$B$20)/Predictive_Model!$C$20)*Predictive_Model!$D$20+((E4647-Predictive_Model!$B$21)/Predictive_Model!$C$21)*Predictive_Model!$D$21+((F4647-Predictive_Model!$B$22)/Predictive_Model!$C$22)*Predictive_Model!$D$22+((I4647-Predictive_Model!$B$23)/Predictive_Model!$C$23)*Predictive_Model!$D$23+((L4647-Predictive_Model!$B$24)/Predictive_Model!$C$24)*Predictive_Model!$D$24+((M4647-Predictive_Model!$B$25)/Predictive_Model!$C$25)*Predictive_Model!$D$25+IF(C4647="Male",Predictive_Model!$D$31,IF(C4647="Other",Predictive_Model!$D$32,0))+IF(D4647="Premium",Predictive_Model!$D$34,IF(D4647="Standard",Predictive_Model!$D$35,0))+IF(G4647="Asia",Predictive_Model!$D$37,IF(G4647="Europe",Predictive_Model!$D$38,IF(G4647="North America",Predictive_Model!$D$39,IF(G4647="Oceania",Predictive_Model!$D$40,IF(G4647="South America",Predictive_Model!$D$41,0)))))+IF(H4647="Laptop",Predictive_Model!$D$43,IF(H4647="Mobile",Predictive_Model!$D$44,IF(H4647="TV",Predictive_Model!$D$45,IF(H4647="Tablet",Predictive_Model!$D$46,0))))+IF(K4647="Crypto",Predictive_Model!$D$48,IF(K4647="Debit Card",Predictive_Model!$D$49,IF(K4647="Gift Card",Predictive_Model!$D$50,IF(K4647="PayPal",Predictive_Model!$D$51,0))))+IF(N4647="Comedy",Predictive_Model!$D$53,IF(N4647="Documentary",Predictive_Model!$D$54,IF(N4647="Drama",Predictive_Model!$D$55,IF(N4647="Horror",Predictive_Model!$D$56,IF(N4647="Romance",Predictive_Model!$D$57,IF(N4647="Sci-Fi",Predictive_Model!$D$58,0)))))))))</f>
        <v>0.99984817338655685</v>
      </c>
      <c r="V4647" s="3" t="str">
        <f t="shared" si="726"/>
        <v>Critical</v>
      </c>
      <c r="W4647" s="6">
        <f t="shared" si="727"/>
        <v>8.99</v>
      </c>
      <c r="X4647" s="3" t="str">
        <f t="shared" si="728"/>
        <v>Priority 2</v>
      </c>
      <c r="Y4647" s="3" t="str">
        <f t="shared" si="729"/>
        <v>OK</v>
      </c>
    </row>
    <row r="4648" spans="1:25" x14ac:dyDescent="0.25">
      <c r="A4648" s="3" t="str">
        <f>Raw_Data!A4648</f>
        <v>5b61c411-6055-4022-a40a-b05d1555eac4</v>
      </c>
      <c r="B4648" s="3">
        <f>Raw_Data!B4648</f>
        <v>21</v>
      </c>
      <c r="C4648" s="3" t="str">
        <f>Raw_Data!C4648</f>
        <v>Male</v>
      </c>
      <c r="D4648" s="3" t="str">
        <f>Raw_Data!D4648</f>
        <v>Standard</v>
      </c>
      <c r="E4648" s="3">
        <f>Raw_Data!E4648</f>
        <v>4.5199999999999996</v>
      </c>
      <c r="F4648" s="3">
        <f>Raw_Data!F4648</f>
        <v>3</v>
      </c>
      <c r="G4648" s="3" t="str">
        <f>Raw_Data!G4648</f>
        <v>Oceania</v>
      </c>
      <c r="H4648" s="3" t="str">
        <f>Raw_Data!H4648</f>
        <v>Mobile</v>
      </c>
      <c r="I4648" s="3">
        <f>Raw_Data!I4648</f>
        <v>13.99</v>
      </c>
      <c r="J4648" s="3">
        <f>Raw_Data!J4648</f>
        <v>0</v>
      </c>
      <c r="K4648" s="3" t="str">
        <f>Raw_Data!K4648</f>
        <v>Crypto</v>
      </c>
      <c r="L4648" s="3">
        <f>Raw_Data!L4648</f>
        <v>3</v>
      </c>
      <c r="M4648" s="3">
        <f>Raw_Data!M4648</f>
        <v>1.1299999999999999</v>
      </c>
      <c r="N4648" s="3" t="str">
        <f>Raw_Data!N4648</f>
        <v>Drama</v>
      </c>
      <c r="O4648" s="3" t="str">
        <f t="shared" si="720"/>
        <v>18-24</v>
      </c>
      <c r="P4648" s="3" t="str">
        <f t="shared" si="721"/>
        <v>&lt;10h</v>
      </c>
      <c r="Q4648" s="3" t="str">
        <f t="shared" si="722"/>
        <v>0-7d</v>
      </c>
      <c r="R4648" s="3" t="str">
        <f t="shared" si="723"/>
        <v>Medium</v>
      </c>
      <c r="S4648" s="3" t="str">
        <f t="shared" si="724"/>
        <v>Mid</v>
      </c>
      <c r="T4648" s="3" t="str">
        <f t="shared" si="725"/>
        <v>Active</v>
      </c>
      <c r="U4648" s="4">
        <f>1/(1+EXP(-(Predictive_Model!$B$5+((B4648-Predictive_Model!$B$20)/Predictive_Model!$C$20)*Predictive_Model!$D$20+((E4648-Predictive_Model!$B$21)/Predictive_Model!$C$21)*Predictive_Model!$D$21+((F4648-Predictive_Model!$B$22)/Predictive_Model!$C$22)*Predictive_Model!$D$22+((I4648-Predictive_Model!$B$23)/Predictive_Model!$C$23)*Predictive_Model!$D$23+((L4648-Predictive_Model!$B$24)/Predictive_Model!$C$24)*Predictive_Model!$D$24+((M4648-Predictive_Model!$B$25)/Predictive_Model!$C$25)*Predictive_Model!$D$25+IF(C4648="Male",Predictive_Model!$D$31,IF(C4648="Other",Predictive_Model!$D$32,0))+IF(D4648="Premium",Predictive_Model!$D$34,IF(D4648="Standard",Predictive_Model!$D$35,0))+IF(G4648="Asia",Predictive_Model!$D$37,IF(G4648="Europe",Predictive_Model!$D$38,IF(G4648="North America",Predictive_Model!$D$39,IF(G4648="Oceania",Predictive_Model!$D$40,IF(G4648="South America",Predictive_Model!$D$41,0)))))+IF(H4648="Laptop",Predictive_Model!$D$43,IF(H4648="Mobile",Predictive_Model!$D$44,IF(H4648="TV",Predictive_Model!$D$45,IF(H4648="Tablet",Predictive_Model!$D$46,0))))+IF(K4648="Crypto",Predictive_Model!$D$48,IF(K4648="Debit Card",Predictive_Model!$D$49,IF(K4648="Gift Card",Predictive_Model!$D$50,IF(K4648="PayPal",Predictive_Model!$D$51,0))))+IF(N4648="Comedy",Predictive_Model!$D$53,IF(N4648="Documentary",Predictive_Model!$D$54,IF(N4648="Drama",Predictive_Model!$D$55,IF(N4648="Horror",Predictive_Model!$D$56,IF(N4648="Romance",Predictive_Model!$D$57,IF(N4648="Sci-Fi",Predictive_Model!$D$58,0)))))))))</f>
        <v>0.65493033273380463</v>
      </c>
      <c r="V4648" s="3" t="str">
        <f t="shared" si="726"/>
        <v>High</v>
      </c>
      <c r="W4648" s="6">
        <f t="shared" si="727"/>
        <v>9.1624753549459275</v>
      </c>
      <c r="X4648" s="3" t="str">
        <f t="shared" si="728"/>
        <v>Monitor</v>
      </c>
      <c r="Y4648" s="3" t="str">
        <f t="shared" si="729"/>
        <v>OK</v>
      </c>
    </row>
    <row r="4649" spans="1:25" x14ac:dyDescent="0.25">
      <c r="A4649" s="3" t="str">
        <f>Raw_Data!A4649</f>
        <v>10e961c3-40de-45cb-bcf5-76836ec603d7</v>
      </c>
      <c r="B4649" s="3">
        <f>Raw_Data!B4649</f>
        <v>61</v>
      </c>
      <c r="C4649" s="3" t="str">
        <f>Raw_Data!C4649</f>
        <v>Male</v>
      </c>
      <c r="D4649" s="3" t="str">
        <f>Raw_Data!D4649</f>
        <v>Premium</v>
      </c>
      <c r="E4649" s="3">
        <f>Raw_Data!E4649</f>
        <v>1.63</v>
      </c>
      <c r="F4649" s="3">
        <f>Raw_Data!F4649</f>
        <v>36</v>
      </c>
      <c r="G4649" s="3" t="str">
        <f>Raw_Data!G4649</f>
        <v>Africa</v>
      </c>
      <c r="H4649" s="3" t="str">
        <f>Raw_Data!H4649</f>
        <v>Mobile</v>
      </c>
      <c r="I4649" s="3">
        <f>Raw_Data!I4649</f>
        <v>17.989999999999998</v>
      </c>
      <c r="J4649" s="3">
        <f>Raw_Data!J4649</f>
        <v>1</v>
      </c>
      <c r="K4649" s="3" t="str">
        <f>Raw_Data!K4649</f>
        <v>Crypto</v>
      </c>
      <c r="L4649" s="3">
        <f>Raw_Data!L4649</f>
        <v>5</v>
      </c>
      <c r="M4649" s="3">
        <f>Raw_Data!M4649</f>
        <v>0.04</v>
      </c>
      <c r="N4649" s="3" t="str">
        <f>Raw_Data!N4649</f>
        <v>Drama</v>
      </c>
      <c r="O4649" s="3" t="str">
        <f t="shared" si="720"/>
        <v>55-70</v>
      </c>
      <c r="P4649" s="3" t="str">
        <f t="shared" si="721"/>
        <v>&lt;10h</v>
      </c>
      <c r="Q4649" s="3" t="str">
        <f t="shared" si="722"/>
        <v>22-45d</v>
      </c>
      <c r="R4649" s="3" t="str">
        <f t="shared" si="723"/>
        <v>Medium</v>
      </c>
      <c r="S4649" s="3" t="str">
        <f t="shared" si="724"/>
        <v>High</v>
      </c>
      <c r="T4649" s="3" t="str">
        <f t="shared" si="725"/>
        <v>Churned</v>
      </c>
      <c r="U4649" s="4">
        <f>1/(1+EXP(-(Predictive_Model!$B$5+((B4649-Predictive_Model!$B$20)/Predictive_Model!$C$20)*Predictive_Model!$D$20+((E4649-Predictive_Model!$B$21)/Predictive_Model!$C$21)*Predictive_Model!$D$21+((F4649-Predictive_Model!$B$22)/Predictive_Model!$C$22)*Predictive_Model!$D$22+((I4649-Predictive_Model!$B$23)/Predictive_Model!$C$23)*Predictive_Model!$D$23+((L4649-Predictive_Model!$B$24)/Predictive_Model!$C$24)*Predictive_Model!$D$24+((M4649-Predictive_Model!$B$25)/Predictive_Model!$C$25)*Predictive_Model!$D$25+IF(C4649="Male",Predictive_Model!$D$31,IF(C4649="Other",Predictive_Model!$D$32,0))+IF(D4649="Premium",Predictive_Model!$D$34,IF(D4649="Standard",Predictive_Model!$D$35,0))+IF(G4649="Asia",Predictive_Model!$D$37,IF(G4649="Europe",Predictive_Model!$D$38,IF(G4649="North America",Predictive_Model!$D$39,IF(G4649="Oceania",Predictive_Model!$D$40,IF(G4649="South America",Predictive_Model!$D$41,0)))))+IF(H4649="Laptop",Predictive_Model!$D$43,IF(H4649="Mobile",Predictive_Model!$D$44,IF(H4649="TV",Predictive_Model!$D$45,IF(H4649="Tablet",Predictive_Model!$D$46,0))))+IF(K4649="Crypto",Predictive_Model!$D$48,IF(K4649="Debit Card",Predictive_Model!$D$49,IF(K4649="Gift Card",Predictive_Model!$D$50,IF(K4649="PayPal",Predictive_Model!$D$51,0))))+IF(N4649="Comedy",Predictive_Model!$D$53,IF(N4649="Documentary",Predictive_Model!$D$54,IF(N4649="Drama",Predictive_Model!$D$55,IF(N4649="Horror",Predictive_Model!$D$56,IF(N4649="Romance",Predictive_Model!$D$57,IF(N4649="Sci-Fi",Predictive_Model!$D$58,0)))))))))</f>
        <v>0.98632770710279316</v>
      </c>
      <c r="V4649" s="3" t="str">
        <f t="shared" si="726"/>
        <v>Critical</v>
      </c>
      <c r="W4649" s="6">
        <f t="shared" si="727"/>
        <v>17.989999999999998</v>
      </c>
      <c r="X4649" s="3" t="str">
        <f t="shared" si="728"/>
        <v>Priority 1</v>
      </c>
      <c r="Y4649" s="3" t="str">
        <f t="shared" si="729"/>
        <v>OK</v>
      </c>
    </row>
    <row r="4650" spans="1:25" x14ac:dyDescent="0.25">
      <c r="A4650" s="3" t="str">
        <f>Raw_Data!A4650</f>
        <v>bf0363ac-7c6a-4e50-bfb5-ff71151df8f1</v>
      </c>
      <c r="B4650" s="3">
        <f>Raw_Data!B4650</f>
        <v>34</v>
      </c>
      <c r="C4650" s="3" t="str">
        <f>Raw_Data!C4650</f>
        <v>Female</v>
      </c>
      <c r="D4650" s="3" t="str">
        <f>Raw_Data!D4650</f>
        <v>Basic</v>
      </c>
      <c r="E4650" s="3">
        <f>Raw_Data!E4650</f>
        <v>12.42</v>
      </c>
      <c r="F4650" s="3">
        <f>Raw_Data!F4650</f>
        <v>28</v>
      </c>
      <c r="G4650" s="3" t="str">
        <f>Raw_Data!G4650</f>
        <v>North America</v>
      </c>
      <c r="H4650" s="3" t="str">
        <f>Raw_Data!H4650</f>
        <v>Desktop</v>
      </c>
      <c r="I4650" s="3">
        <f>Raw_Data!I4650</f>
        <v>8.99</v>
      </c>
      <c r="J4650" s="3">
        <f>Raw_Data!J4650</f>
        <v>0</v>
      </c>
      <c r="K4650" s="3" t="str">
        <f>Raw_Data!K4650</f>
        <v>Credit Card</v>
      </c>
      <c r="L4650" s="3">
        <f>Raw_Data!L4650</f>
        <v>2</v>
      </c>
      <c r="M4650" s="3">
        <f>Raw_Data!M4650</f>
        <v>0.43</v>
      </c>
      <c r="N4650" s="3" t="str">
        <f>Raw_Data!N4650</f>
        <v>Documentary</v>
      </c>
      <c r="O4650" s="3" t="str">
        <f t="shared" si="720"/>
        <v>25-34</v>
      </c>
      <c r="P4650" s="3" t="str">
        <f t="shared" si="721"/>
        <v>10-24h</v>
      </c>
      <c r="Q4650" s="3" t="str">
        <f t="shared" si="722"/>
        <v>22-45d</v>
      </c>
      <c r="R4650" s="3" t="str">
        <f t="shared" si="723"/>
        <v>Medium</v>
      </c>
      <c r="S4650" s="3" t="str">
        <f t="shared" si="724"/>
        <v>Low</v>
      </c>
      <c r="T4650" s="3" t="str">
        <f t="shared" si="725"/>
        <v>Active</v>
      </c>
      <c r="U4650" s="4">
        <f>1/(1+EXP(-(Predictive_Model!$B$5+((B4650-Predictive_Model!$B$20)/Predictive_Model!$C$20)*Predictive_Model!$D$20+((E4650-Predictive_Model!$B$21)/Predictive_Model!$C$21)*Predictive_Model!$D$21+((F4650-Predictive_Model!$B$22)/Predictive_Model!$C$22)*Predictive_Model!$D$22+((I4650-Predictive_Model!$B$23)/Predictive_Model!$C$23)*Predictive_Model!$D$23+((L4650-Predictive_Model!$B$24)/Predictive_Model!$C$24)*Predictive_Model!$D$24+((M4650-Predictive_Model!$B$25)/Predictive_Model!$C$25)*Predictive_Model!$D$25+IF(C4650="Male",Predictive_Model!$D$31,IF(C4650="Other",Predictive_Model!$D$32,0))+IF(D4650="Premium",Predictive_Model!$D$34,IF(D4650="Standard",Predictive_Model!$D$35,0))+IF(G4650="Asia",Predictive_Model!$D$37,IF(G4650="Europe",Predictive_Model!$D$38,IF(G4650="North America",Predictive_Model!$D$39,IF(G4650="Oceania",Predictive_Model!$D$40,IF(G4650="South America",Predictive_Model!$D$41,0)))))+IF(H4650="Laptop",Predictive_Model!$D$43,IF(H4650="Mobile",Predictive_Model!$D$44,IF(H4650="TV",Predictive_Model!$D$45,IF(H4650="Tablet",Predictive_Model!$D$46,0))))+IF(K4650="Crypto",Predictive_Model!$D$48,IF(K4650="Debit Card",Predictive_Model!$D$49,IF(K4650="Gift Card",Predictive_Model!$D$50,IF(K4650="PayPal",Predictive_Model!$D$51,0))))+IF(N4650="Comedy",Predictive_Model!$D$53,IF(N4650="Documentary",Predictive_Model!$D$54,IF(N4650="Drama",Predictive_Model!$D$55,IF(N4650="Horror",Predictive_Model!$D$56,IF(N4650="Romance",Predictive_Model!$D$57,IF(N4650="Sci-Fi",Predictive_Model!$D$58,0)))))))))</f>
        <v>0.95362379023710619</v>
      </c>
      <c r="V4650" s="3" t="str">
        <f t="shared" si="726"/>
        <v>Critical</v>
      </c>
      <c r="W4650" s="6">
        <f t="shared" si="727"/>
        <v>8.5730778742315845</v>
      </c>
      <c r="X4650" s="3" t="str">
        <f t="shared" si="728"/>
        <v>Priority 2</v>
      </c>
      <c r="Y4650" s="3" t="str">
        <f t="shared" si="729"/>
        <v>OK</v>
      </c>
    </row>
    <row r="4651" spans="1:25" x14ac:dyDescent="0.25">
      <c r="A4651" s="3" t="str">
        <f>Raw_Data!A4651</f>
        <v>bb04c7d9-f77a-4793-b984-e9d20d7cecb2</v>
      </c>
      <c r="B4651" s="3">
        <f>Raw_Data!B4651</f>
        <v>51</v>
      </c>
      <c r="C4651" s="3" t="str">
        <f>Raw_Data!C4651</f>
        <v>Male</v>
      </c>
      <c r="D4651" s="3" t="str">
        <f>Raw_Data!D4651</f>
        <v>Standard</v>
      </c>
      <c r="E4651" s="3">
        <f>Raw_Data!E4651</f>
        <v>38.31</v>
      </c>
      <c r="F4651" s="3">
        <f>Raw_Data!F4651</f>
        <v>4</v>
      </c>
      <c r="G4651" s="3" t="str">
        <f>Raw_Data!G4651</f>
        <v>Africa</v>
      </c>
      <c r="H4651" s="3" t="str">
        <f>Raw_Data!H4651</f>
        <v>TV</v>
      </c>
      <c r="I4651" s="3">
        <f>Raw_Data!I4651</f>
        <v>13.99</v>
      </c>
      <c r="J4651" s="3">
        <f>Raw_Data!J4651</f>
        <v>0</v>
      </c>
      <c r="K4651" s="3" t="str">
        <f>Raw_Data!K4651</f>
        <v>Crypto</v>
      </c>
      <c r="L4651" s="3">
        <f>Raw_Data!L4651</f>
        <v>5</v>
      </c>
      <c r="M4651" s="3">
        <f>Raw_Data!M4651</f>
        <v>7.66</v>
      </c>
      <c r="N4651" s="3" t="str">
        <f>Raw_Data!N4651</f>
        <v>Action</v>
      </c>
      <c r="O4651" s="3" t="str">
        <f t="shared" si="720"/>
        <v>45-54</v>
      </c>
      <c r="P4651" s="3" t="str">
        <f t="shared" si="721"/>
        <v>25-49h</v>
      </c>
      <c r="Q4651" s="3" t="str">
        <f t="shared" si="722"/>
        <v>0-7d</v>
      </c>
      <c r="R4651" s="3" t="str">
        <f t="shared" si="723"/>
        <v>High</v>
      </c>
      <c r="S4651" s="3" t="str">
        <f t="shared" si="724"/>
        <v>Mid</v>
      </c>
      <c r="T4651" s="3" t="str">
        <f t="shared" si="725"/>
        <v>Active</v>
      </c>
      <c r="U4651" s="4">
        <f>1/(1+EXP(-(Predictive_Model!$B$5+((B4651-Predictive_Model!$B$20)/Predictive_Model!$C$20)*Predictive_Model!$D$20+((E4651-Predictive_Model!$B$21)/Predictive_Model!$C$21)*Predictive_Model!$D$21+((F4651-Predictive_Model!$B$22)/Predictive_Model!$C$22)*Predictive_Model!$D$22+((I4651-Predictive_Model!$B$23)/Predictive_Model!$C$23)*Predictive_Model!$D$23+((L4651-Predictive_Model!$B$24)/Predictive_Model!$C$24)*Predictive_Model!$D$24+((M4651-Predictive_Model!$B$25)/Predictive_Model!$C$25)*Predictive_Model!$D$25+IF(C4651="Male",Predictive_Model!$D$31,IF(C4651="Other",Predictive_Model!$D$32,0))+IF(D4651="Premium",Predictive_Model!$D$34,IF(D4651="Standard",Predictive_Model!$D$35,0))+IF(G4651="Asia",Predictive_Model!$D$37,IF(G4651="Europe",Predictive_Model!$D$38,IF(G4651="North America",Predictive_Model!$D$39,IF(G4651="Oceania",Predictive_Model!$D$40,IF(G4651="South America",Predictive_Model!$D$41,0)))))+IF(H4651="Laptop",Predictive_Model!$D$43,IF(H4651="Mobile",Predictive_Model!$D$44,IF(H4651="TV",Predictive_Model!$D$45,IF(H4651="Tablet",Predictive_Model!$D$46,0))))+IF(K4651="Crypto",Predictive_Model!$D$48,IF(K4651="Debit Card",Predictive_Model!$D$49,IF(K4651="Gift Card",Predictive_Model!$D$50,IF(K4651="PayPal",Predictive_Model!$D$51,0))))+IF(N4651="Comedy",Predictive_Model!$D$53,IF(N4651="Documentary",Predictive_Model!$D$54,IF(N4651="Drama",Predictive_Model!$D$55,IF(N4651="Horror",Predictive_Model!$D$56,IF(N4651="Romance",Predictive_Model!$D$57,IF(N4651="Sci-Fi",Predictive_Model!$D$58,0)))))))))</f>
        <v>2.140856735760112E-11</v>
      </c>
      <c r="V4651" s="3" t="str">
        <f t="shared" si="726"/>
        <v>Low</v>
      </c>
      <c r="W4651" s="6">
        <f t="shared" si="727"/>
        <v>2.9950585733283966E-10</v>
      </c>
      <c r="X4651" s="3" t="str">
        <f t="shared" si="728"/>
        <v>Monitor</v>
      </c>
      <c r="Y4651" s="3" t="str">
        <f t="shared" si="729"/>
        <v>OK</v>
      </c>
    </row>
    <row r="4652" spans="1:25" x14ac:dyDescent="0.25">
      <c r="A4652" s="3" t="str">
        <f>Raw_Data!A4652</f>
        <v>0bf99c02-b45f-4b75-a9eb-11aad9c48c54</v>
      </c>
      <c r="B4652" s="3">
        <f>Raw_Data!B4652</f>
        <v>23</v>
      </c>
      <c r="C4652" s="3" t="str">
        <f>Raw_Data!C4652</f>
        <v>Male</v>
      </c>
      <c r="D4652" s="3" t="str">
        <f>Raw_Data!D4652</f>
        <v>Standard</v>
      </c>
      <c r="E4652" s="3">
        <f>Raw_Data!E4652</f>
        <v>14.9</v>
      </c>
      <c r="F4652" s="3">
        <f>Raw_Data!F4652</f>
        <v>40</v>
      </c>
      <c r="G4652" s="3" t="str">
        <f>Raw_Data!G4652</f>
        <v>Asia</v>
      </c>
      <c r="H4652" s="3" t="str">
        <f>Raw_Data!H4652</f>
        <v>Tablet</v>
      </c>
      <c r="I4652" s="3">
        <f>Raw_Data!I4652</f>
        <v>13.99</v>
      </c>
      <c r="J4652" s="3">
        <f>Raw_Data!J4652</f>
        <v>1</v>
      </c>
      <c r="K4652" s="3" t="str">
        <f>Raw_Data!K4652</f>
        <v>PayPal</v>
      </c>
      <c r="L4652" s="3">
        <f>Raw_Data!L4652</f>
        <v>1</v>
      </c>
      <c r="M4652" s="3">
        <f>Raw_Data!M4652</f>
        <v>0.36</v>
      </c>
      <c r="N4652" s="3" t="str">
        <f>Raw_Data!N4652</f>
        <v>Sci-Fi</v>
      </c>
      <c r="O4652" s="3" t="str">
        <f t="shared" si="720"/>
        <v>18-24</v>
      </c>
      <c r="P4652" s="3" t="str">
        <f t="shared" si="721"/>
        <v>10-24h</v>
      </c>
      <c r="Q4652" s="3" t="str">
        <f t="shared" si="722"/>
        <v>22-45d</v>
      </c>
      <c r="R4652" s="3" t="str">
        <f t="shared" si="723"/>
        <v>Medium</v>
      </c>
      <c r="S4652" s="3" t="str">
        <f t="shared" si="724"/>
        <v>Mid</v>
      </c>
      <c r="T4652" s="3" t="str">
        <f t="shared" si="725"/>
        <v>Churned</v>
      </c>
      <c r="U4652" s="4">
        <f>1/(1+EXP(-(Predictive_Model!$B$5+((B4652-Predictive_Model!$B$20)/Predictive_Model!$C$20)*Predictive_Model!$D$20+((E4652-Predictive_Model!$B$21)/Predictive_Model!$C$21)*Predictive_Model!$D$21+((F4652-Predictive_Model!$B$22)/Predictive_Model!$C$22)*Predictive_Model!$D$22+((I4652-Predictive_Model!$B$23)/Predictive_Model!$C$23)*Predictive_Model!$D$23+((L4652-Predictive_Model!$B$24)/Predictive_Model!$C$24)*Predictive_Model!$D$24+((M4652-Predictive_Model!$B$25)/Predictive_Model!$C$25)*Predictive_Model!$D$25+IF(C4652="Male",Predictive_Model!$D$31,IF(C4652="Other",Predictive_Model!$D$32,0))+IF(D4652="Premium",Predictive_Model!$D$34,IF(D4652="Standard",Predictive_Model!$D$35,0))+IF(G4652="Asia",Predictive_Model!$D$37,IF(G4652="Europe",Predictive_Model!$D$38,IF(G4652="North America",Predictive_Model!$D$39,IF(G4652="Oceania",Predictive_Model!$D$40,IF(G4652="South America",Predictive_Model!$D$41,0)))))+IF(H4652="Laptop",Predictive_Model!$D$43,IF(H4652="Mobile",Predictive_Model!$D$44,IF(H4652="TV",Predictive_Model!$D$45,IF(H4652="Tablet",Predictive_Model!$D$46,0))))+IF(K4652="Crypto",Predictive_Model!$D$48,IF(K4652="Debit Card",Predictive_Model!$D$49,IF(K4652="Gift Card",Predictive_Model!$D$50,IF(K4652="PayPal",Predictive_Model!$D$51,0))))+IF(N4652="Comedy",Predictive_Model!$D$53,IF(N4652="Documentary",Predictive_Model!$D$54,IF(N4652="Drama",Predictive_Model!$D$55,IF(N4652="Horror",Predictive_Model!$D$56,IF(N4652="Romance",Predictive_Model!$D$57,IF(N4652="Sci-Fi",Predictive_Model!$D$58,0)))))))))</f>
        <v>0.98984019601214412</v>
      </c>
      <c r="V4652" s="3" t="str">
        <f t="shared" si="726"/>
        <v>Critical</v>
      </c>
      <c r="W4652" s="6">
        <f t="shared" si="727"/>
        <v>13.99</v>
      </c>
      <c r="X4652" s="3" t="str">
        <f t="shared" si="728"/>
        <v>Priority 2</v>
      </c>
      <c r="Y4652" s="3" t="str">
        <f t="shared" si="729"/>
        <v>OK</v>
      </c>
    </row>
    <row r="4653" spans="1:25" x14ac:dyDescent="0.25">
      <c r="A4653" s="3" t="str">
        <f>Raw_Data!A4653</f>
        <v>10f0eb98-3902-458f-9e2f-24f48f83ae41</v>
      </c>
      <c r="B4653" s="3">
        <f>Raw_Data!B4653</f>
        <v>30</v>
      </c>
      <c r="C4653" s="3" t="str">
        <f>Raw_Data!C4653</f>
        <v>Other</v>
      </c>
      <c r="D4653" s="3" t="str">
        <f>Raw_Data!D4653</f>
        <v>Premium</v>
      </c>
      <c r="E4653" s="3">
        <f>Raw_Data!E4653</f>
        <v>7.13</v>
      </c>
      <c r="F4653" s="3">
        <f>Raw_Data!F4653</f>
        <v>49</v>
      </c>
      <c r="G4653" s="3" t="str">
        <f>Raw_Data!G4653</f>
        <v>South America</v>
      </c>
      <c r="H4653" s="3" t="str">
        <f>Raw_Data!H4653</f>
        <v>Desktop</v>
      </c>
      <c r="I4653" s="3">
        <f>Raw_Data!I4653</f>
        <v>17.989999999999998</v>
      </c>
      <c r="J4653" s="3">
        <f>Raw_Data!J4653</f>
        <v>1</v>
      </c>
      <c r="K4653" s="3" t="str">
        <f>Raw_Data!K4653</f>
        <v>Debit Card</v>
      </c>
      <c r="L4653" s="3">
        <f>Raw_Data!L4653</f>
        <v>3</v>
      </c>
      <c r="M4653" s="3">
        <f>Raw_Data!M4653</f>
        <v>0.14000000000000001</v>
      </c>
      <c r="N4653" s="3" t="str">
        <f>Raw_Data!N4653</f>
        <v>Romance</v>
      </c>
      <c r="O4653" s="3" t="str">
        <f t="shared" si="720"/>
        <v>25-34</v>
      </c>
      <c r="P4653" s="3" t="str">
        <f t="shared" si="721"/>
        <v>&lt;10h</v>
      </c>
      <c r="Q4653" s="3" t="str">
        <f t="shared" si="722"/>
        <v>46-60d</v>
      </c>
      <c r="R4653" s="3" t="str">
        <f t="shared" si="723"/>
        <v>Low</v>
      </c>
      <c r="S4653" s="3" t="str">
        <f t="shared" si="724"/>
        <v>High</v>
      </c>
      <c r="T4653" s="3" t="str">
        <f t="shared" si="725"/>
        <v>Churned</v>
      </c>
      <c r="U4653" s="4">
        <f>1/(1+EXP(-(Predictive_Model!$B$5+((B4653-Predictive_Model!$B$20)/Predictive_Model!$C$20)*Predictive_Model!$D$20+((E4653-Predictive_Model!$B$21)/Predictive_Model!$C$21)*Predictive_Model!$D$21+((F4653-Predictive_Model!$B$22)/Predictive_Model!$C$22)*Predictive_Model!$D$22+((I4653-Predictive_Model!$B$23)/Predictive_Model!$C$23)*Predictive_Model!$D$23+((L4653-Predictive_Model!$B$24)/Predictive_Model!$C$24)*Predictive_Model!$D$24+((M4653-Predictive_Model!$B$25)/Predictive_Model!$C$25)*Predictive_Model!$D$25+IF(C4653="Male",Predictive_Model!$D$31,IF(C4653="Other",Predictive_Model!$D$32,0))+IF(D4653="Premium",Predictive_Model!$D$34,IF(D4653="Standard",Predictive_Model!$D$35,0))+IF(G4653="Asia",Predictive_Model!$D$37,IF(G4653="Europe",Predictive_Model!$D$38,IF(G4653="North America",Predictive_Model!$D$39,IF(G4653="Oceania",Predictive_Model!$D$40,IF(G4653="South America",Predictive_Model!$D$41,0)))))+IF(H4653="Laptop",Predictive_Model!$D$43,IF(H4653="Mobile",Predictive_Model!$D$44,IF(H4653="TV",Predictive_Model!$D$45,IF(H4653="Tablet",Predictive_Model!$D$46,0))))+IF(K4653="Crypto",Predictive_Model!$D$48,IF(K4653="Debit Card",Predictive_Model!$D$49,IF(K4653="Gift Card",Predictive_Model!$D$50,IF(K4653="PayPal",Predictive_Model!$D$51,0))))+IF(N4653="Comedy",Predictive_Model!$D$53,IF(N4653="Documentary",Predictive_Model!$D$54,IF(N4653="Drama",Predictive_Model!$D$55,IF(N4653="Horror",Predictive_Model!$D$56,IF(N4653="Romance",Predictive_Model!$D$57,IF(N4653="Sci-Fi",Predictive_Model!$D$58,0)))))))))</f>
        <v>0.97922805745155983</v>
      </c>
      <c r="V4653" s="3" t="str">
        <f t="shared" si="726"/>
        <v>Critical</v>
      </c>
      <c r="W4653" s="6">
        <f t="shared" si="727"/>
        <v>17.989999999999998</v>
      </c>
      <c r="X4653" s="3" t="str">
        <f t="shared" si="728"/>
        <v>Priority 1</v>
      </c>
      <c r="Y4653" s="3" t="str">
        <f t="shared" si="729"/>
        <v>OK</v>
      </c>
    </row>
    <row r="4654" spans="1:25" x14ac:dyDescent="0.25">
      <c r="A4654" s="3" t="str">
        <f>Raw_Data!A4654</f>
        <v>b423daa9-5960-4361-8806-025fdd52d654</v>
      </c>
      <c r="B4654" s="3">
        <f>Raw_Data!B4654</f>
        <v>20</v>
      </c>
      <c r="C4654" s="3" t="str">
        <f>Raw_Data!C4654</f>
        <v>Male</v>
      </c>
      <c r="D4654" s="3" t="str">
        <f>Raw_Data!D4654</f>
        <v>Premium</v>
      </c>
      <c r="E4654" s="3">
        <f>Raw_Data!E4654</f>
        <v>7.81</v>
      </c>
      <c r="F4654" s="3">
        <f>Raw_Data!F4654</f>
        <v>53</v>
      </c>
      <c r="G4654" s="3" t="str">
        <f>Raw_Data!G4654</f>
        <v>Oceania</v>
      </c>
      <c r="H4654" s="3" t="str">
        <f>Raw_Data!H4654</f>
        <v>TV</v>
      </c>
      <c r="I4654" s="3">
        <f>Raw_Data!I4654</f>
        <v>17.989999999999998</v>
      </c>
      <c r="J4654" s="3">
        <f>Raw_Data!J4654</f>
        <v>1</v>
      </c>
      <c r="K4654" s="3" t="str">
        <f>Raw_Data!K4654</f>
        <v>Gift Card</v>
      </c>
      <c r="L4654" s="3">
        <f>Raw_Data!L4654</f>
        <v>4</v>
      </c>
      <c r="M4654" s="3">
        <f>Raw_Data!M4654</f>
        <v>0.14000000000000001</v>
      </c>
      <c r="N4654" s="3" t="str">
        <f>Raw_Data!N4654</f>
        <v>Romance</v>
      </c>
      <c r="O4654" s="3" t="str">
        <f t="shared" si="720"/>
        <v>18-24</v>
      </c>
      <c r="P4654" s="3" t="str">
        <f t="shared" si="721"/>
        <v>&lt;10h</v>
      </c>
      <c r="Q4654" s="3" t="str">
        <f t="shared" si="722"/>
        <v>46-60d</v>
      </c>
      <c r="R4654" s="3" t="str">
        <f t="shared" si="723"/>
        <v>Low</v>
      </c>
      <c r="S4654" s="3" t="str">
        <f t="shared" si="724"/>
        <v>High</v>
      </c>
      <c r="T4654" s="3" t="str">
        <f t="shared" si="725"/>
        <v>Churned</v>
      </c>
      <c r="U4654" s="4">
        <f>1/(1+EXP(-(Predictive_Model!$B$5+((B4654-Predictive_Model!$B$20)/Predictive_Model!$C$20)*Predictive_Model!$D$20+((E4654-Predictive_Model!$B$21)/Predictive_Model!$C$21)*Predictive_Model!$D$21+((F4654-Predictive_Model!$B$22)/Predictive_Model!$C$22)*Predictive_Model!$D$22+((I4654-Predictive_Model!$B$23)/Predictive_Model!$C$23)*Predictive_Model!$D$23+((L4654-Predictive_Model!$B$24)/Predictive_Model!$C$24)*Predictive_Model!$D$24+((M4654-Predictive_Model!$B$25)/Predictive_Model!$C$25)*Predictive_Model!$D$25+IF(C4654="Male",Predictive_Model!$D$31,IF(C4654="Other",Predictive_Model!$D$32,0))+IF(D4654="Premium",Predictive_Model!$D$34,IF(D4654="Standard",Predictive_Model!$D$35,0))+IF(G4654="Asia",Predictive_Model!$D$37,IF(G4654="Europe",Predictive_Model!$D$38,IF(G4654="North America",Predictive_Model!$D$39,IF(G4654="Oceania",Predictive_Model!$D$40,IF(G4654="South America",Predictive_Model!$D$41,0)))))+IF(H4654="Laptop",Predictive_Model!$D$43,IF(H4654="Mobile",Predictive_Model!$D$44,IF(H4654="TV",Predictive_Model!$D$45,IF(H4654="Tablet",Predictive_Model!$D$46,0))))+IF(K4654="Crypto",Predictive_Model!$D$48,IF(K4654="Debit Card",Predictive_Model!$D$49,IF(K4654="Gift Card",Predictive_Model!$D$50,IF(K4654="PayPal",Predictive_Model!$D$51,0))))+IF(N4654="Comedy",Predictive_Model!$D$53,IF(N4654="Documentary",Predictive_Model!$D$54,IF(N4654="Drama",Predictive_Model!$D$55,IF(N4654="Horror",Predictive_Model!$D$56,IF(N4654="Romance",Predictive_Model!$D$57,IF(N4654="Sci-Fi",Predictive_Model!$D$58,0)))))))))</f>
        <v>0.97907562557770289</v>
      </c>
      <c r="V4654" s="3" t="str">
        <f t="shared" si="726"/>
        <v>Critical</v>
      </c>
      <c r="W4654" s="6">
        <f t="shared" si="727"/>
        <v>17.989999999999998</v>
      </c>
      <c r="X4654" s="3" t="str">
        <f t="shared" si="728"/>
        <v>Priority 1</v>
      </c>
      <c r="Y4654" s="3" t="str">
        <f t="shared" si="729"/>
        <v>OK</v>
      </c>
    </row>
    <row r="4655" spans="1:25" x14ac:dyDescent="0.25">
      <c r="A4655" s="3" t="str">
        <f>Raw_Data!A4655</f>
        <v>ee7b619d-8df1-47ce-8ab5-060c29ac3d3e</v>
      </c>
      <c r="B4655" s="3">
        <f>Raw_Data!B4655</f>
        <v>42</v>
      </c>
      <c r="C4655" s="3" t="str">
        <f>Raw_Data!C4655</f>
        <v>Female</v>
      </c>
      <c r="D4655" s="3" t="str">
        <f>Raw_Data!D4655</f>
        <v>Standard</v>
      </c>
      <c r="E4655" s="3">
        <f>Raw_Data!E4655</f>
        <v>0.48</v>
      </c>
      <c r="F4655" s="3">
        <f>Raw_Data!F4655</f>
        <v>5</v>
      </c>
      <c r="G4655" s="3" t="str">
        <f>Raw_Data!G4655</f>
        <v>North America</v>
      </c>
      <c r="H4655" s="3" t="str">
        <f>Raw_Data!H4655</f>
        <v>Desktop</v>
      </c>
      <c r="I4655" s="3">
        <f>Raw_Data!I4655</f>
        <v>13.99</v>
      </c>
      <c r="J4655" s="3">
        <f>Raw_Data!J4655</f>
        <v>0</v>
      </c>
      <c r="K4655" s="3" t="str">
        <f>Raw_Data!K4655</f>
        <v>Credit Card</v>
      </c>
      <c r="L4655" s="3">
        <f>Raw_Data!L4655</f>
        <v>5</v>
      </c>
      <c r="M4655" s="3">
        <f>Raw_Data!M4655</f>
        <v>0.08</v>
      </c>
      <c r="N4655" s="3" t="str">
        <f>Raw_Data!N4655</f>
        <v>Action</v>
      </c>
      <c r="O4655" s="3" t="str">
        <f t="shared" si="720"/>
        <v>35-44</v>
      </c>
      <c r="P4655" s="3" t="str">
        <f t="shared" si="721"/>
        <v>&lt;10h</v>
      </c>
      <c r="Q4655" s="3" t="str">
        <f t="shared" si="722"/>
        <v>0-7d</v>
      </c>
      <c r="R4655" s="3" t="str">
        <f t="shared" si="723"/>
        <v>Medium</v>
      </c>
      <c r="S4655" s="3" t="str">
        <f t="shared" si="724"/>
        <v>Mid</v>
      </c>
      <c r="T4655" s="3" t="str">
        <f t="shared" si="725"/>
        <v>Active</v>
      </c>
      <c r="U4655" s="4">
        <f>1/(1+EXP(-(Predictive_Model!$B$5+((B4655-Predictive_Model!$B$20)/Predictive_Model!$C$20)*Predictive_Model!$D$20+((E4655-Predictive_Model!$B$21)/Predictive_Model!$C$21)*Predictive_Model!$D$21+((F4655-Predictive_Model!$B$22)/Predictive_Model!$C$22)*Predictive_Model!$D$22+((I4655-Predictive_Model!$B$23)/Predictive_Model!$C$23)*Predictive_Model!$D$23+((L4655-Predictive_Model!$B$24)/Predictive_Model!$C$24)*Predictive_Model!$D$24+((M4655-Predictive_Model!$B$25)/Predictive_Model!$C$25)*Predictive_Model!$D$25+IF(C4655="Male",Predictive_Model!$D$31,IF(C4655="Other",Predictive_Model!$D$32,0))+IF(D4655="Premium",Predictive_Model!$D$34,IF(D4655="Standard",Predictive_Model!$D$35,0))+IF(G4655="Asia",Predictive_Model!$D$37,IF(G4655="Europe",Predictive_Model!$D$38,IF(G4655="North America",Predictive_Model!$D$39,IF(G4655="Oceania",Predictive_Model!$D$40,IF(G4655="South America",Predictive_Model!$D$41,0)))))+IF(H4655="Laptop",Predictive_Model!$D$43,IF(H4655="Mobile",Predictive_Model!$D$44,IF(H4655="TV",Predictive_Model!$D$45,IF(H4655="Tablet",Predictive_Model!$D$46,0))))+IF(K4655="Crypto",Predictive_Model!$D$48,IF(K4655="Debit Card",Predictive_Model!$D$49,IF(K4655="Gift Card",Predictive_Model!$D$50,IF(K4655="PayPal",Predictive_Model!$D$51,0))))+IF(N4655="Comedy",Predictive_Model!$D$53,IF(N4655="Documentary",Predictive_Model!$D$54,IF(N4655="Drama",Predictive_Model!$D$55,IF(N4655="Horror",Predictive_Model!$D$56,IF(N4655="Romance",Predictive_Model!$D$57,IF(N4655="Sci-Fi",Predictive_Model!$D$58,0)))))))))</f>
        <v>0.69617910517261383</v>
      </c>
      <c r="V4655" s="3" t="str">
        <f t="shared" si="726"/>
        <v>High</v>
      </c>
      <c r="W4655" s="6">
        <f t="shared" si="727"/>
        <v>9.7395456813648682</v>
      </c>
      <c r="X4655" s="3" t="str">
        <f t="shared" si="728"/>
        <v>Monitor</v>
      </c>
      <c r="Y4655" s="3" t="str">
        <f t="shared" si="729"/>
        <v>OK</v>
      </c>
    </row>
    <row r="4656" spans="1:25" x14ac:dyDescent="0.25">
      <c r="A4656" s="3" t="str">
        <f>Raw_Data!A4656</f>
        <v>3f260c2f-4b6c-49d7-9617-2f906b933ca8</v>
      </c>
      <c r="B4656" s="3">
        <f>Raw_Data!B4656</f>
        <v>62</v>
      </c>
      <c r="C4656" s="3" t="str">
        <f>Raw_Data!C4656</f>
        <v>Female</v>
      </c>
      <c r="D4656" s="3" t="str">
        <f>Raw_Data!D4656</f>
        <v>Standard</v>
      </c>
      <c r="E4656" s="3">
        <f>Raw_Data!E4656</f>
        <v>6.55</v>
      </c>
      <c r="F4656" s="3">
        <f>Raw_Data!F4656</f>
        <v>52</v>
      </c>
      <c r="G4656" s="3" t="str">
        <f>Raw_Data!G4656</f>
        <v>Asia</v>
      </c>
      <c r="H4656" s="3" t="str">
        <f>Raw_Data!H4656</f>
        <v>Desktop</v>
      </c>
      <c r="I4656" s="3">
        <f>Raw_Data!I4656</f>
        <v>13.99</v>
      </c>
      <c r="J4656" s="3">
        <f>Raw_Data!J4656</f>
        <v>0</v>
      </c>
      <c r="K4656" s="3" t="str">
        <f>Raw_Data!K4656</f>
        <v>Debit Card</v>
      </c>
      <c r="L4656" s="3">
        <f>Raw_Data!L4656</f>
        <v>5</v>
      </c>
      <c r="M4656" s="3">
        <f>Raw_Data!M4656</f>
        <v>0.12</v>
      </c>
      <c r="N4656" s="3" t="str">
        <f>Raw_Data!N4656</f>
        <v>Sci-Fi</v>
      </c>
      <c r="O4656" s="3" t="str">
        <f t="shared" si="720"/>
        <v>55-70</v>
      </c>
      <c r="P4656" s="3" t="str">
        <f t="shared" si="721"/>
        <v>&lt;10h</v>
      </c>
      <c r="Q4656" s="3" t="str">
        <f t="shared" si="722"/>
        <v>46-60d</v>
      </c>
      <c r="R4656" s="3" t="str">
        <f t="shared" si="723"/>
        <v>Low</v>
      </c>
      <c r="S4656" s="3" t="str">
        <f t="shared" si="724"/>
        <v>Mid</v>
      </c>
      <c r="T4656" s="3" t="str">
        <f t="shared" si="725"/>
        <v>Active</v>
      </c>
      <c r="U4656" s="4">
        <f>1/(1+EXP(-(Predictive_Model!$B$5+((B4656-Predictive_Model!$B$20)/Predictive_Model!$C$20)*Predictive_Model!$D$20+((E4656-Predictive_Model!$B$21)/Predictive_Model!$C$21)*Predictive_Model!$D$21+((F4656-Predictive_Model!$B$22)/Predictive_Model!$C$22)*Predictive_Model!$D$22+((I4656-Predictive_Model!$B$23)/Predictive_Model!$C$23)*Predictive_Model!$D$23+((L4656-Predictive_Model!$B$24)/Predictive_Model!$C$24)*Predictive_Model!$D$24+((M4656-Predictive_Model!$B$25)/Predictive_Model!$C$25)*Predictive_Model!$D$25+IF(C4656="Male",Predictive_Model!$D$31,IF(C4656="Other",Predictive_Model!$D$32,0))+IF(D4656="Premium",Predictive_Model!$D$34,IF(D4656="Standard",Predictive_Model!$D$35,0))+IF(G4656="Asia",Predictive_Model!$D$37,IF(G4656="Europe",Predictive_Model!$D$38,IF(G4656="North America",Predictive_Model!$D$39,IF(G4656="Oceania",Predictive_Model!$D$40,IF(G4656="South America",Predictive_Model!$D$41,0)))))+IF(H4656="Laptop",Predictive_Model!$D$43,IF(H4656="Mobile",Predictive_Model!$D$44,IF(H4656="TV",Predictive_Model!$D$45,IF(H4656="Tablet",Predictive_Model!$D$46,0))))+IF(K4656="Crypto",Predictive_Model!$D$48,IF(K4656="Debit Card",Predictive_Model!$D$49,IF(K4656="Gift Card",Predictive_Model!$D$50,IF(K4656="PayPal",Predictive_Model!$D$51,0))))+IF(N4656="Comedy",Predictive_Model!$D$53,IF(N4656="Documentary",Predictive_Model!$D$54,IF(N4656="Drama",Predictive_Model!$D$55,IF(N4656="Horror",Predictive_Model!$D$56,IF(N4656="Romance",Predictive_Model!$D$57,IF(N4656="Sci-Fi",Predictive_Model!$D$58,0)))))))))</f>
        <v>0.99054623301373901</v>
      </c>
      <c r="V4656" s="3" t="str">
        <f t="shared" si="726"/>
        <v>Critical</v>
      </c>
      <c r="W4656" s="6">
        <f t="shared" si="727"/>
        <v>13.857741799862209</v>
      </c>
      <c r="X4656" s="3" t="str">
        <f t="shared" si="728"/>
        <v>Priority 2</v>
      </c>
      <c r="Y4656" s="3" t="str">
        <f t="shared" si="729"/>
        <v>OK</v>
      </c>
    </row>
    <row r="4657" spans="1:25" x14ac:dyDescent="0.25">
      <c r="A4657" s="3" t="str">
        <f>Raw_Data!A4657</f>
        <v>1e5a70bf-83da-4c7b-b76c-606333bfa7aa</v>
      </c>
      <c r="B4657" s="3">
        <f>Raw_Data!B4657</f>
        <v>49</v>
      </c>
      <c r="C4657" s="3" t="str">
        <f>Raw_Data!C4657</f>
        <v>Male</v>
      </c>
      <c r="D4657" s="3" t="str">
        <f>Raw_Data!D4657</f>
        <v>Premium</v>
      </c>
      <c r="E4657" s="3">
        <f>Raw_Data!E4657</f>
        <v>29.41</v>
      </c>
      <c r="F4657" s="3">
        <f>Raw_Data!F4657</f>
        <v>14</v>
      </c>
      <c r="G4657" s="3" t="str">
        <f>Raw_Data!G4657</f>
        <v>Oceania</v>
      </c>
      <c r="H4657" s="3" t="str">
        <f>Raw_Data!H4657</f>
        <v>Desktop</v>
      </c>
      <c r="I4657" s="3">
        <f>Raw_Data!I4657</f>
        <v>17.989999999999998</v>
      </c>
      <c r="J4657" s="3">
        <f>Raw_Data!J4657</f>
        <v>0</v>
      </c>
      <c r="K4657" s="3" t="str">
        <f>Raw_Data!K4657</f>
        <v>Gift Card</v>
      </c>
      <c r="L4657" s="3">
        <f>Raw_Data!L4657</f>
        <v>1</v>
      </c>
      <c r="M4657" s="3">
        <f>Raw_Data!M4657</f>
        <v>1.96</v>
      </c>
      <c r="N4657" s="3" t="str">
        <f>Raw_Data!N4657</f>
        <v>Comedy</v>
      </c>
      <c r="O4657" s="3" t="str">
        <f t="shared" si="720"/>
        <v>45-54</v>
      </c>
      <c r="P4657" s="3" t="str">
        <f t="shared" si="721"/>
        <v>25-49h</v>
      </c>
      <c r="Q4657" s="3" t="str">
        <f t="shared" si="722"/>
        <v>8-21d</v>
      </c>
      <c r="R4657" s="3" t="str">
        <f t="shared" si="723"/>
        <v>High</v>
      </c>
      <c r="S4657" s="3" t="str">
        <f t="shared" si="724"/>
        <v>High</v>
      </c>
      <c r="T4657" s="3" t="str">
        <f t="shared" si="725"/>
        <v>Active</v>
      </c>
      <c r="U4657" s="4">
        <f>1/(1+EXP(-(Predictive_Model!$B$5+((B4657-Predictive_Model!$B$20)/Predictive_Model!$C$20)*Predictive_Model!$D$20+((E4657-Predictive_Model!$B$21)/Predictive_Model!$C$21)*Predictive_Model!$D$21+((F4657-Predictive_Model!$B$22)/Predictive_Model!$C$22)*Predictive_Model!$D$22+((I4657-Predictive_Model!$B$23)/Predictive_Model!$C$23)*Predictive_Model!$D$23+((L4657-Predictive_Model!$B$24)/Predictive_Model!$C$24)*Predictive_Model!$D$24+((M4657-Predictive_Model!$B$25)/Predictive_Model!$C$25)*Predictive_Model!$D$25+IF(C4657="Male",Predictive_Model!$D$31,IF(C4657="Other",Predictive_Model!$D$32,0))+IF(D4657="Premium",Predictive_Model!$D$34,IF(D4657="Standard",Predictive_Model!$D$35,0))+IF(G4657="Asia",Predictive_Model!$D$37,IF(G4657="Europe",Predictive_Model!$D$38,IF(G4657="North America",Predictive_Model!$D$39,IF(G4657="Oceania",Predictive_Model!$D$40,IF(G4657="South America",Predictive_Model!$D$41,0)))))+IF(H4657="Laptop",Predictive_Model!$D$43,IF(H4657="Mobile",Predictive_Model!$D$44,IF(H4657="TV",Predictive_Model!$D$45,IF(H4657="Tablet",Predictive_Model!$D$46,0))))+IF(K4657="Crypto",Predictive_Model!$D$48,IF(K4657="Debit Card",Predictive_Model!$D$49,IF(K4657="Gift Card",Predictive_Model!$D$50,IF(K4657="PayPal",Predictive_Model!$D$51,0))))+IF(N4657="Comedy",Predictive_Model!$D$53,IF(N4657="Documentary",Predictive_Model!$D$54,IF(N4657="Drama",Predictive_Model!$D$55,IF(N4657="Horror",Predictive_Model!$D$56,IF(N4657="Romance",Predictive_Model!$D$57,IF(N4657="Sci-Fi",Predictive_Model!$D$58,0)))))))))</f>
        <v>1.6575339886668988E-4</v>
      </c>
      <c r="V4657" s="3" t="str">
        <f t="shared" si="726"/>
        <v>Low</v>
      </c>
      <c r="W4657" s="6">
        <f t="shared" si="727"/>
        <v>2.9819036456117504E-3</v>
      </c>
      <c r="X4657" s="3" t="str">
        <f t="shared" si="728"/>
        <v>Monitor</v>
      </c>
      <c r="Y4657" s="3" t="str">
        <f t="shared" si="729"/>
        <v>OK</v>
      </c>
    </row>
    <row r="4658" spans="1:25" x14ac:dyDescent="0.25">
      <c r="A4658" s="3" t="str">
        <f>Raw_Data!A4658</f>
        <v>f0e1cc4a-8545-4e03-9f16-9e83b65e44aa</v>
      </c>
      <c r="B4658" s="3">
        <f>Raw_Data!B4658</f>
        <v>41</v>
      </c>
      <c r="C4658" s="3" t="str">
        <f>Raw_Data!C4658</f>
        <v>Female</v>
      </c>
      <c r="D4658" s="3" t="str">
        <f>Raw_Data!D4658</f>
        <v>Basic</v>
      </c>
      <c r="E4658" s="3">
        <f>Raw_Data!E4658</f>
        <v>32.799999999999997</v>
      </c>
      <c r="F4658" s="3">
        <f>Raw_Data!F4658</f>
        <v>32</v>
      </c>
      <c r="G4658" s="3" t="str">
        <f>Raw_Data!G4658</f>
        <v>Europe</v>
      </c>
      <c r="H4658" s="3" t="str">
        <f>Raw_Data!H4658</f>
        <v>Mobile</v>
      </c>
      <c r="I4658" s="3">
        <f>Raw_Data!I4658</f>
        <v>8.99</v>
      </c>
      <c r="J4658" s="3">
        <f>Raw_Data!J4658</f>
        <v>0</v>
      </c>
      <c r="K4658" s="3" t="str">
        <f>Raw_Data!K4658</f>
        <v>Credit Card</v>
      </c>
      <c r="L4658" s="3">
        <f>Raw_Data!L4658</f>
        <v>2</v>
      </c>
      <c r="M4658" s="3">
        <f>Raw_Data!M4658</f>
        <v>0.99</v>
      </c>
      <c r="N4658" s="3" t="str">
        <f>Raw_Data!N4658</f>
        <v>Drama</v>
      </c>
      <c r="O4658" s="3" t="str">
        <f t="shared" si="720"/>
        <v>35-44</v>
      </c>
      <c r="P4658" s="3" t="str">
        <f t="shared" si="721"/>
        <v>25-49h</v>
      </c>
      <c r="Q4658" s="3" t="str">
        <f t="shared" si="722"/>
        <v>22-45d</v>
      </c>
      <c r="R4658" s="3" t="str">
        <f t="shared" si="723"/>
        <v>Medium</v>
      </c>
      <c r="S4658" s="3" t="str">
        <f t="shared" si="724"/>
        <v>Low</v>
      </c>
      <c r="T4658" s="3" t="str">
        <f t="shared" si="725"/>
        <v>Active</v>
      </c>
      <c r="U4658" s="4">
        <f>1/(1+EXP(-(Predictive_Model!$B$5+((B4658-Predictive_Model!$B$20)/Predictive_Model!$C$20)*Predictive_Model!$D$20+((E4658-Predictive_Model!$B$21)/Predictive_Model!$C$21)*Predictive_Model!$D$21+((F4658-Predictive_Model!$B$22)/Predictive_Model!$C$22)*Predictive_Model!$D$22+((I4658-Predictive_Model!$B$23)/Predictive_Model!$C$23)*Predictive_Model!$D$23+((L4658-Predictive_Model!$B$24)/Predictive_Model!$C$24)*Predictive_Model!$D$24+((M4658-Predictive_Model!$B$25)/Predictive_Model!$C$25)*Predictive_Model!$D$25+IF(C4658="Male",Predictive_Model!$D$31,IF(C4658="Other",Predictive_Model!$D$32,0))+IF(D4658="Premium",Predictive_Model!$D$34,IF(D4658="Standard",Predictive_Model!$D$35,0))+IF(G4658="Asia",Predictive_Model!$D$37,IF(G4658="Europe",Predictive_Model!$D$38,IF(G4658="North America",Predictive_Model!$D$39,IF(G4658="Oceania",Predictive_Model!$D$40,IF(G4658="South America",Predictive_Model!$D$41,0)))))+IF(H4658="Laptop",Predictive_Model!$D$43,IF(H4658="Mobile",Predictive_Model!$D$44,IF(H4658="TV",Predictive_Model!$D$45,IF(H4658="Tablet",Predictive_Model!$D$46,0))))+IF(K4658="Crypto",Predictive_Model!$D$48,IF(K4658="Debit Card",Predictive_Model!$D$49,IF(K4658="Gift Card",Predictive_Model!$D$50,IF(K4658="PayPal",Predictive_Model!$D$51,0))))+IF(N4658="Comedy",Predictive_Model!$D$53,IF(N4658="Documentary",Predictive_Model!$D$54,IF(N4658="Drama",Predictive_Model!$D$55,IF(N4658="Horror",Predictive_Model!$D$56,IF(N4658="Romance",Predictive_Model!$D$57,IF(N4658="Sci-Fi",Predictive_Model!$D$58,0)))))))))</f>
        <v>9.4026147012208086E-2</v>
      </c>
      <c r="V4658" s="3" t="str">
        <f t="shared" si="726"/>
        <v>Low</v>
      </c>
      <c r="W4658" s="6">
        <f t="shared" si="727"/>
        <v>0.84529506163975077</v>
      </c>
      <c r="X4658" s="3" t="str">
        <f t="shared" si="728"/>
        <v>Monitor</v>
      </c>
      <c r="Y4658" s="3" t="str">
        <f t="shared" si="729"/>
        <v>OK</v>
      </c>
    </row>
    <row r="4659" spans="1:25" x14ac:dyDescent="0.25">
      <c r="A4659" s="3" t="str">
        <f>Raw_Data!A4659</f>
        <v>032719c1-eafd-4963-9362-778c661ad881</v>
      </c>
      <c r="B4659" s="3">
        <f>Raw_Data!B4659</f>
        <v>65</v>
      </c>
      <c r="C4659" s="3" t="str">
        <f>Raw_Data!C4659</f>
        <v>Female</v>
      </c>
      <c r="D4659" s="3" t="str">
        <f>Raw_Data!D4659</f>
        <v>Basic</v>
      </c>
      <c r="E4659" s="3">
        <f>Raw_Data!E4659</f>
        <v>0.24</v>
      </c>
      <c r="F4659" s="3">
        <f>Raw_Data!F4659</f>
        <v>28</v>
      </c>
      <c r="G4659" s="3" t="str">
        <f>Raw_Data!G4659</f>
        <v>Asia</v>
      </c>
      <c r="H4659" s="3" t="str">
        <f>Raw_Data!H4659</f>
        <v>Tablet</v>
      </c>
      <c r="I4659" s="3">
        <f>Raw_Data!I4659</f>
        <v>8.99</v>
      </c>
      <c r="J4659" s="3">
        <f>Raw_Data!J4659</f>
        <v>1</v>
      </c>
      <c r="K4659" s="3" t="str">
        <f>Raw_Data!K4659</f>
        <v>PayPal</v>
      </c>
      <c r="L4659" s="3">
        <f>Raw_Data!L4659</f>
        <v>5</v>
      </c>
      <c r="M4659" s="3">
        <f>Raw_Data!M4659</f>
        <v>0.01</v>
      </c>
      <c r="N4659" s="3" t="str">
        <f>Raw_Data!N4659</f>
        <v>Sci-Fi</v>
      </c>
      <c r="O4659" s="3" t="str">
        <f t="shared" si="720"/>
        <v>55-70</v>
      </c>
      <c r="P4659" s="3" t="str">
        <f t="shared" si="721"/>
        <v>&lt;10h</v>
      </c>
      <c r="Q4659" s="3" t="str">
        <f t="shared" si="722"/>
        <v>22-45d</v>
      </c>
      <c r="R4659" s="3" t="str">
        <f t="shared" si="723"/>
        <v>Medium</v>
      </c>
      <c r="S4659" s="3" t="str">
        <f t="shared" si="724"/>
        <v>Low</v>
      </c>
      <c r="T4659" s="3" t="str">
        <f t="shared" si="725"/>
        <v>Churned</v>
      </c>
      <c r="U4659" s="4">
        <f>1/(1+EXP(-(Predictive_Model!$B$5+((B4659-Predictive_Model!$B$20)/Predictive_Model!$C$20)*Predictive_Model!$D$20+((E4659-Predictive_Model!$B$21)/Predictive_Model!$C$21)*Predictive_Model!$D$21+((F4659-Predictive_Model!$B$22)/Predictive_Model!$C$22)*Predictive_Model!$D$22+((I4659-Predictive_Model!$B$23)/Predictive_Model!$C$23)*Predictive_Model!$D$23+((L4659-Predictive_Model!$B$24)/Predictive_Model!$C$24)*Predictive_Model!$D$24+((M4659-Predictive_Model!$B$25)/Predictive_Model!$C$25)*Predictive_Model!$D$25+IF(C4659="Male",Predictive_Model!$D$31,IF(C4659="Other",Predictive_Model!$D$32,0))+IF(D4659="Premium",Predictive_Model!$D$34,IF(D4659="Standard",Predictive_Model!$D$35,0))+IF(G4659="Asia",Predictive_Model!$D$37,IF(G4659="Europe",Predictive_Model!$D$38,IF(G4659="North America",Predictive_Model!$D$39,IF(G4659="Oceania",Predictive_Model!$D$40,IF(G4659="South America",Predictive_Model!$D$41,0)))))+IF(H4659="Laptop",Predictive_Model!$D$43,IF(H4659="Mobile",Predictive_Model!$D$44,IF(H4659="TV",Predictive_Model!$D$45,IF(H4659="Tablet",Predictive_Model!$D$46,0))))+IF(K4659="Crypto",Predictive_Model!$D$48,IF(K4659="Debit Card",Predictive_Model!$D$49,IF(K4659="Gift Card",Predictive_Model!$D$50,IF(K4659="PayPal",Predictive_Model!$D$51,0))))+IF(N4659="Comedy",Predictive_Model!$D$53,IF(N4659="Documentary",Predictive_Model!$D$54,IF(N4659="Drama",Predictive_Model!$D$55,IF(N4659="Horror",Predictive_Model!$D$56,IF(N4659="Romance",Predictive_Model!$D$57,IF(N4659="Sci-Fi",Predictive_Model!$D$58,0)))))))))</f>
        <v>0.99833452745720863</v>
      </c>
      <c r="V4659" s="3" t="str">
        <f t="shared" si="726"/>
        <v>Critical</v>
      </c>
      <c r="W4659" s="6">
        <f t="shared" si="727"/>
        <v>8.99</v>
      </c>
      <c r="X4659" s="3" t="str">
        <f t="shared" si="728"/>
        <v>Priority 2</v>
      </c>
      <c r="Y4659" s="3" t="str">
        <f t="shared" si="729"/>
        <v>OK</v>
      </c>
    </row>
    <row r="4660" spans="1:25" x14ac:dyDescent="0.25">
      <c r="A4660" s="3" t="str">
        <f>Raw_Data!A4660</f>
        <v>041d3c04-aa19-4359-861a-05327029f960</v>
      </c>
      <c r="B4660" s="3">
        <f>Raw_Data!B4660</f>
        <v>34</v>
      </c>
      <c r="C4660" s="3" t="str">
        <f>Raw_Data!C4660</f>
        <v>Other</v>
      </c>
      <c r="D4660" s="3" t="str">
        <f>Raw_Data!D4660</f>
        <v>Standard</v>
      </c>
      <c r="E4660" s="3">
        <f>Raw_Data!E4660</f>
        <v>33.380000000000003</v>
      </c>
      <c r="F4660" s="3">
        <f>Raw_Data!F4660</f>
        <v>53</v>
      </c>
      <c r="G4660" s="3" t="str">
        <f>Raw_Data!G4660</f>
        <v>Africa</v>
      </c>
      <c r="H4660" s="3" t="str">
        <f>Raw_Data!H4660</f>
        <v>TV</v>
      </c>
      <c r="I4660" s="3">
        <f>Raw_Data!I4660</f>
        <v>13.99</v>
      </c>
      <c r="J4660" s="3">
        <f>Raw_Data!J4660</f>
        <v>0</v>
      </c>
      <c r="K4660" s="3" t="str">
        <f>Raw_Data!K4660</f>
        <v>Debit Card</v>
      </c>
      <c r="L4660" s="3">
        <f>Raw_Data!L4660</f>
        <v>5</v>
      </c>
      <c r="M4660" s="3">
        <f>Raw_Data!M4660</f>
        <v>0.62</v>
      </c>
      <c r="N4660" s="3" t="str">
        <f>Raw_Data!N4660</f>
        <v>Romance</v>
      </c>
      <c r="O4660" s="3" t="str">
        <f t="shared" si="720"/>
        <v>25-34</v>
      </c>
      <c r="P4660" s="3" t="str">
        <f t="shared" si="721"/>
        <v>25-49h</v>
      </c>
      <c r="Q4660" s="3" t="str">
        <f t="shared" si="722"/>
        <v>46-60d</v>
      </c>
      <c r="R4660" s="3" t="str">
        <f t="shared" si="723"/>
        <v>Medium</v>
      </c>
      <c r="S4660" s="3" t="str">
        <f t="shared" si="724"/>
        <v>Mid</v>
      </c>
      <c r="T4660" s="3" t="str">
        <f t="shared" si="725"/>
        <v>Active</v>
      </c>
      <c r="U4660" s="4">
        <f>1/(1+EXP(-(Predictive_Model!$B$5+((B4660-Predictive_Model!$B$20)/Predictive_Model!$C$20)*Predictive_Model!$D$20+((E4660-Predictive_Model!$B$21)/Predictive_Model!$C$21)*Predictive_Model!$D$21+((F4660-Predictive_Model!$B$22)/Predictive_Model!$C$22)*Predictive_Model!$D$22+((I4660-Predictive_Model!$B$23)/Predictive_Model!$C$23)*Predictive_Model!$D$23+((L4660-Predictive_Model!$B$24)/Predictive_Model!$C$24)*Predictive_Model!$D$24+((M4660-Predictive_Model!$B$25)/Predictive_Model!$C$25)*Predictive_Model!$D$25+IF(C4660="Male",Predictive_Model!$D$31,IF(C4660="Other",Predictive_Model!$D$32,0))+IF(D4660="Premium",Predictive_Model!$D$34,IF(D4660="Standard",Predictive_Model!$D$35,0))+IF(G4660="Asia",Predictive_Model!$D$37,IF(G4660="Europe",Predictive_Model!$D$38,IF(G4660="North America",Predictive_Model!$D$39,IF(G4660="Oceania",Predictive_Model!$D$40,IF(G4660="South America",Predictive_Model!$D$41,0)))))+IF(H4660="Laptop",Predictive_Model!$D$43,IF(H4660="Mobile",Predictive_Model!$D$44,IF(H4660="TV",Predictive_Model!$D$45,IF(H4660="Tablet",Predictive_Model!$D$46,0))))+IF(K4660="Crypto",Predictive_Model!$D$48,IF(K4660="Debit Card",Predictive_Model!$D$49,IF(K4660="Gift Card",Predictive_Model!$D$50,IF(K4660="PayPal",Predictive_Model!$D$51,0))))+IF(N4660="Comedy",Predictive_Model!$D$53,IF(N4660="Documentary",Predictive_Model!$D$54,IF(N4660="Drama",Predictive_Model!$D$55,IF(N4660="Horror",Predictive_Model!$D$56,IF(N4660="Romance",Predictive_Model!$D$57,IF(N4660="Sci-Fi",Predictive_Model!$D$58,0)))))))))</f>
        <v>8.0800273855200187E-3</v>
      </c>
      <c r="V4660" s="3" t="str">
        <f t="shared" si="726"/>
        <v>Low</v>
      </c>
      <c r="W4660" s="6">
        <f t="shared" si="727"/>
        <v>0.11303958312342506</v>
      </c>
      <c r="X4660" s="3" t="str">
        <f t="shared" si="728"/>
        <v>Monitor</v>
      </c>
      <c r="Y4660" s="3" t="str">
        <f t="shared" si="729"/>
        <v>OK</v>
      </c>
    </row>
    <row r="4661" spans="1:25" x14ac:dyDescent="0.25">
      <c r="A4661" s="3" t="str">
        <f>Raw_Data!A4661</f>
        <v>d32f3fc2-f9df-45b7-bd91-4ed789bd17bb</v>
      </c>
      <c r="B4661" s="3">
        <f>Raw_Data!B4661</f>
        <v>32</v>
      </c>
      <c r="C4661" s="3" t="str">
        <f>Raw_Data!C4661</f>
        <v>Other</v>
      </c>
      <c r="D4661" s="3" t="str">
        <f>Raw_Data!D4661</f>
        <v>Standard</v>
      </c>
      <c r="E4661" s="3">
        <f>Raw_Data!E4661</f>
        <v>14.18</v>
      </c>
      <c r="F4661" s="3">
        <f>Raw_Data!F4661</f>
        <v>59</v>
      </c>
      <c r="G4661" s="3" t="str">
        <f>Raw_Data!G4661</f>
        <v>South America</v>
      </c>
      <c r="H4661" s="3" t="str">
        <f>Raw_Data!H4661</f>
        <v>Laptop</v>
      </c>
      <c r="I4661" s="3">
        <f>Raw_Data!I4661</f>
        <v>13.99</v>
      </c>
      <c r="J4661" s="3">
        <f>Raw_Data!J4661</f>
        <v>1</v>
      </c>
      <c r="K4661" s="3" t="str">
        <f>Raw_Data!K4661</f>
        <v>Debit Card</v>
      </c>
      <c r="L4661" s="3">
        <f>Raw_Data!L4661</f>
        <v>1</v>
      </c>
      <c r="M4661" s="3">
        <f>Raw_Data!M4661</f>
        <v>0.24</v>
      </c>
      <c r="N4661" s="3" t="str">
        <f>Raw_Data!N4661</f>
        <v>Comedy</v>
      </c>
      <c r="O4661" s="3" t="str">
        <f t="shared" si="720"/>
        <v>25-34</v>
      </c>
      <c r="P4661" s="3" t="str">
        <f t="shared" si="721"/>
        <v>10-24h</v>
      </c>
      <c r="Q4661" s="3" t="str">
        <f t="shared" si="722"/>
        <v>46-60d</v>
      </c>
      <c r="R4661" s="3" t="str">
        <f t="shared" si="723"/>
        <v>Medium</v>
      </c>
      <c r="S4661" s="3" t="str">
        <f t="shared" si="724"/>
        <v>Mid</v>
      </c>
      <c r="T4661" s="3" t="str">
        <f t="shared" si="725"/>
        <v>Churned</v>
      </c>
      <c r="U4661" s="4">
        <f>1/(1+EXP(-(Predictive_Model!$B$5+((B4661-Predictive_Model!$B$20)/Predictive_Model!$C$20)*Predictive_Model!$D$20+((E4661-Predictive_Model!$B$21)/Predictive_Model!$C$21)*Predictive_Model!$D$21+((F4661-Predictive_Model!$B$22)/Predictive_Model!$C$22)*Predictive_Model!$D$22+((I4661-Predictive_Model!$B$23)/Predictive_Model!$C$23)*Predictive_Model!$D$23+((L4661-Predictive_Model!$B$24)/Predictive_Model!$C$24)*Predictive_Model!$D$24+((M4661-Predictive_Model!$B$25)/Predictive_Model!$C$25)*Predictive_Model!$D$25+IF(C4661="Male",Predictive_Model!$D$31,IF(C4661="Other",Predictive_Model!$D$32,0))+IF(D4661="Premium",Predictive_Model!$D$34,IF(D4661="Standard",Predictive_Model!$D$35,0))+IF(G4661="Asia",Predictive_Model!$D$37,IF(G4661="Europe",Predictive_Model!$D$38,IF(G4661="North America",Predictive_Model!$D$39,IF(G4661="Oceania",Predictive_Model!$D$40,IF(G4661="South America",Predictive_Model!$D$41,0)))))+IF(H4661="Laptop",Predictive_Model!$D$43,IF(H4661="Mobile",Predictive_Model!$D$44,IF(H4661="TV",Predictive_Model!$D$45,IF(H4661="Tablet",Predictive_Model!$D$46,0))))+IF(K4661="Crypto",Predictive_Model!$D$48,IF(K4661="Debit Card",Predictive_Model!$D$49,IF(K4661="Gift Card",Predictive_Model!$D$50,IF(K4661="PayPal",Predictive_Model!$D$51,0))))+IF(N4661="Comedy",Predictive_Model!$D$53,IF(N4661="Documentary",Predictive_Model!$D$54,IF(N4661="Drama",Predictive_Model!$D$55,IF(N4661="Horror",Predictive_Model!$D$56,IF(N4661="Romance",Predictive_Model!$D$57,IF(N4661="Sci-Fi",Predictive_Model!$D$58,0)))))))))</f>
        <v>0.99775595805738426</v>
      </c>
      <c r="V4661" s="3" t="str">
        <f t="shared" si="726"/>
        <v>Critical</v>
      </c>
      <c r="W4661" s="6">
        <f t="shared" si="727"/>
        <v>13.99</v>
      </c>
      <c r="X4661" s="3" t="str">
        <f t="shared" si="728"/>
        <v>Priority 2</v>
      </c>
      <c r="Y4661" s="3" t="str">
        <f t="shared" si="729"/>
        <v>OK</v>
      </c>
    </row>
    <row r="4662" spans="1:25" x14ac:dyDescent="0.25">
      <c r="A4662" s="3" t="str">
        <f>Raw_Data!A4662</f>
        <v>752d1403-7fc8-46d1-8532-f861147b73dc</v>
      </c>
      <c r="B4662" s="3">
        <f>Raw_Data!B4662</f>
        <v>33</v>
      </c>
      <c r="C4662" s="3" t="str">
        <f>Raw_Data!C4662</f>
        <v>Other</v>
      </c>
      <c r="D4662" s="3" t="str">
        <f>Raw_Data!D4662</f>
        <v>Standard</v>
      </c>
      <c r="E4662" s="3">
        <f>Raw_Data!E4662</f>
        <v>6.97</v>
      </c>
      <c r="F4662" s="3">
        <f>Raw_Data!F4662</f>
        <v>44</v>
      </c>
      <c r="G4662" s="3" t="str">
        <f>Raw_Data!G4662</f>
        <v>Asia</v>
      </c>
      <c r="H4662" s="3" t="str">
        <f>Raw_Data!H4662</f>
        <v>Tablet</v>
      </c>
      <c r="I4662" s="3">
        <f>Raw_Data!I4662</f>
        <v>13.99</v>
      </c>
      <c r="J4662" s="3">
        <f>Raw_Data!J4662</f>
        <v>1</v>
      </c>
      <c r="K4662" s="3" t="str">
        <f>Raw_Data!K4662</f>
        <v>PayPal</v>
      </c>
      <c r="L4662" s="3">
        <f>Raw_Data!L4662</f>
        <v>3</v>
      </c>
      <c r="M4662" s="3">
        <f>Raw_Data!M4662</f>
        <v>0.15</v>
      </c>
      <c r="N4662" s="3" t="str">
        <f>Raw_Data!N4662</f>
        <v>Romance</v>
      </c>
      <c r="O4662" s="3" t="str">
        <f t="shared" si="720"/>
        <v>25-34</v>
      </c>
      <c r="P4662" s="3" t="str">
        <f t="shared" si="721"/>
        <v>&lt;10h</v>
      </c>
      <c r="Q4662" s="3" t="str">
        <f t="shared" si="722"/>
        <v>22-45d</v>
      </c>
      <c r="R4662" s="3" t="str">
        <f t="shared" si="723"/>
        <v>Medium</v>
      </c>
      <c r="S4662" s="3" t="str">
        <f t="shared" si="724"/>
        <v>Mid</v>
      </c>
      <c r="T4662" s="3" t="str">
        <f t="shared" si="725"/>
        <v>Churned</v>
      </c>
      <c r="U4662" s="4">
        <f>1/(1+EXP(-(Predictive_Model!$B$5+((B4662-Predictive_Model!$B$20)/Predictive_Model!$C$20)*Predictive_Model!$D$20+((E4662-Predictive_Model!$B$21)/Predictive_Model!$C$21)*Predictive_Model!$D$21+((F4662-Predictive_Model!$B$22)/Predictive_Model!$C$22)*Predictive_Model!$D$22+((I4662-Predictive_Model!$B$23)/Predictive_Model!$C$23)*Predictive_Model!$D$23+((L4662-Predictive_Model!$B$24)/Predictive_Model!$C$24)*Predictive_Model!$D$24+((M4662-Predictive_Model!$B$25)/Predictive_Model!$C$25)*Predictive_Model!$D$25+IF(C4662="Male",Predictive_Model!$D$31,IF(C4662="Other",Predictive_Model!$D$32,0))+IF(D4662="Premium",Predictive_Model!$D$34,IF(D4662="Standard",Predictive_Model!$D$35,0))+IF(G4662="Asia",Predictive_Model!$D$37,IF(G4662="Europe",Predictive_Model!$D$38,IF(G4662="North America",Predictive_Model!$D$39,IF(G4662="Oceania",Predictive_Model!$D$40,IF(G4662="South America",Predictive_Model!$D$41,0)))))+IF(H4662="Laptop",Predictive_Model!$D$43,IF(H4662="Mobile",Predictive_Model!$D$44,IF(H4662="TV",Predictive_Model!$D$45,IF(H4662="Tablet",Predictive_Model!$D$46,0))))+IF(K4662="Crypto",Predictive_Model!$D$48,IF(K4662="Debit Card",Predictive_Model!$D$49,IF(K4662="Gift Card",Predictive_Model!$D$50,IF(K4662="PayPal",Predictive_Model!$D$51,0))))+IF(N4662="Comedy",Predictive_Model!$D$53,IF(N4662="Documentary",Predictive_Model!$D$54,IF(N4662="Drama",Predictive_Model!$D$55,IF(N4662="Horror",Predictive_Model!$D$56,IF(N4662="Romance",Predictive_Model!$D$57,IF(N4662="Sci-Fi",Predictive_Model!$D$58,0)))))))))</f>
        <v>0.99837101823278018</v>
      </c>
      <c r="V4662" s="3" t="str">
        <f t="shared" si="726"/>
        <v>Critical</v>
      </c>
      <c r="W4662" s="6">
        <f t="shared" si="727"/>
        <v>13.99</v>
      </c>
      <c r="X4662" s="3" t="str">
        <f t="shared" si="728"/>
        <v>Priority 2</v>
      </c>
      <c r="Y4662" s="3" t="str">
        <f t="shared" si="729"/>
        <v>OK</v>
      </c>
    </row>
    <row r="4663" spans="1:25" x14ac:dyDescent="0.25">
      <c r="A4663" s="3" t="str">
        <f>Raw_Data!A4663</f>
        <v>28652897-1058-46fd-a152-0acea9e9284f</v>
      </c>
      <c r="B4663" s="3">
        <f>Raw_Data!B4663</f>
        <v>47</v>
      </c>
      <c r="C4663" s="3" t="str">
        <f>Raw_Data!C4663</f>
        <v>Female</v>
      </c>
      <c r="D4663" s="3" t="str">
        <f>Raw_Data!D4663</f>
        <v>Basic</v>
      </c>
      <c r="E4663" s="3">
        <f>Raw_Data!E4663</f>
        <v>6.39</v>
      </c>
      <c r="F4663" s="3">
        <f>Raw_Data!F4663</f>
        <v>54</v>
      </c>
      <c r="G4663" s="3" t="str">
        <f>Raw_Data!G4663</f>
        <v>Asia</v>
      </c>
      <c r="H4663" s="3" t="str">
        <f>Raw_Data!H4663</f>
        <v>TV</v>
      </c>
      <c r="I4663" s="3">
        <f>Raw_Data!I4663</f>
        <v>8.99</v>
      </c>
      <c r="J4663" s="3">
        <f>Raw_Data!J4663</f>
        <v>1</v>
      </c>
      <c r="K4663" s="3" t="str">
        <f>Raw_Data!K4663</f>
        <v>Crypto</v>
      </c>
      <c r="L4663" s="3">
        <f>Raw_Data!L4663</f>
        <v>4</v>
      </c>
      <c r="M4663" s="3">
        <f>Raw_Data!M4663</f>
        <v>0.12</v>
      </c>
      <c r="N4663" s="3" t="str">
        <f>Raw_Data!N4663</f>
        <v>Documentary</v>
      </c>
      <c r="O4663" s="3" t="str">
        <f t="shared" si="720"/>
        <v>45-54</v>
      </c>
      <c r="P4663" s="3" t="str">
        <f t="shared" si="721"/>
        <v>&lt;10h</v>
      </c>
      <c r="Q4663" s="3" t="str">
        <f t="shared" si="722"/>
        <v>46-60d</v>
      </c>
      <c r="R4663" s="3" t="str">
        <f t="shared" si="723"/>
        <v>Low</v>
      </c>
      <c r="S4663" s="3" t="str">
        <f t="shared" si="724"/>
        <v>Low</v>
      </c>
      <c r="T4663" s="3" t="str">
        <f t="shared" si="725"/>
        <v>Churned</v>
      </c>
      <c r="U4663" s="4">
        <f>1/(1+EXP(-(Predictive_Model!$B$5+((B4663-Predictive_Model!$B$20)/Predictive_Model!$C$20)*Predictive_Model!$D$20+((E4663-Predictive_Model!$B$21)/Predictive_Model!$C$21)*Predictive_Model!$D$21+((F4663-Predictive_Model!$B$22)/Predictive_Model!$C$22)*Predictive_Model!$D$22+((I4663-Predictive_Model!$B$23)/Predictive_Model!$C$23)*Predictive_Model!$D$23+((L4663-Predictive_Model!$B$24)/Predictive_Model!$C$24)*Predictive_Model!$D$24+((M4663-Predictive_Model!$B$25)/Predictive_Model!$C$25)*Predictive_Model!$D$25+IF(C4663="Male",Predictive_Model!$D$31,IF(C4663="Other",Predictive_Model!$D$32,0))+IF(D4663="Premium",Predictive_Model!$D$34,IF(D4663="Standard",Predictive_Model!$D$35,0))+IF(G4663="Asia",Predictive_Model!$D$37,IF(G4663="Europe",Predictive_Model!$D$38,IF(G4663="North America",Predictive_Model!$D$39,IF(G4663="Oceania",Predictive_Model!$D$40,IF(G4663="South America",Predictive_Model!$D$41,0)))))+IF(H4663="Laptop",Predictive_Model!$D$43,IF(H4663="Mobile",Predictive_Model!$D$44,IF(H4663="TV",Predictive_Model!$D$45,IF(H4663="Tablet",Predictive_Model!$D$46,0))))+IF(K4663="Crypto",Predictive_Model!$D$48,IF(K4663="Debit Card",Predictive_Model!$D$49,IF(K4663="Gift Card",Predictive_Model!$D$50,IF(K4663="PayPal",Predictive_Model!$D$51,0))))+IF(N4663="Comedy",Predictive_Model!$D$53,IF(N4663="Documentary",Predictive_Model!$D$54,IF(N4663="Drama",Predictive_Model!$D$55,IF(N4663="Horror",Predictive_Model!$D$56,IF(N4663="Romance",Predictive_Model!$D$57,IF(N4663="Sci-Fi",Predictive_Model!$D$58,0)))))))))</f>
        <v>0.9989964025755208</v>
      </c>
      <c r="V4663" s="3" t="str">
        <f t="shared" si="726"/>
        <v>Critical</v>
      </c>
      <c r="W4663" s="6">
        <f t="shared" si="727"/>
        <v>8.99</v>
      </c>
      <c r="X4663" s="3" t="str">
        <f t="shared" si="728"/>
        <v>Priority 2</v>
      </c>
      <c r="Y4663" s="3" t="str">
        <f t="shared" si="729"/>
        <v>OK</v>
      </c>
    </row>
    <row r="4664" spans="1:25" x14ac:dyDescent="0.25">
      <c r="A4664" s="3" t="str">
        <f>Raw_Data!A4664</f>
        <v>d6c4c6fc-d6ac-4f13-9518-103cc3cd52c6</v>
      </c>
      <c r="B4664" s="3">
        <f>Raw_Data!B4664</f>
        <v>33</v>
      </c>
      <c r="C4664" s="3" t="str">
        <f>Raw_Data!C4664</f>
        <v>Other</v>
      </c>
      <c r="D4664" s="3" t="str">
        <f>Raw_Data!D4664</f>
        <v>Premium</v>
      </c>
      <c r="E4664" s="3">
        <f>Raw_Data!E4664</f>
        <v>6.35</v>
      </c>
      <c r="F4664" s="3">
        <f>Raw_Data!F4664</f>
        <v>30</v>
      </c>
      <c r="G4664" s="3" t="str">
        <f>Raw_Data!G4664</f>
        <v>Asia</v>
      </c>
      <c r="H4664" s="3" t="str">
        <f>Raw_Data!H4664</f>
        <v>Tablet</v>
      </c>
      <c r="I4664" s="3">
        <f>Raw_Data!I4664</f>
        <v>17.989999999999998</v>
      </c>
      <c r="J4664" s="3">
        <f>Raw_Data!J4664</f>
        <v>0</v>
      </c>
      <c r="K4664" s="3" t="str">
        <f>Raw_Data!K4664</f>
        <v>Credit Card</v>
      </c>
      <c r="L4664" s="3">
        <f>Raw_Data!L4664</f>
        <v>5</v>
      </c>
      <c r="M4664" s="3">
        <f>Raw_Data!M4664</f>
        <v>0.2</v>
      </c>
      <c r="N4664" s="3" t="str">
        <f>Raw_Data!N4664</f>
        <v>Sci-Fi</v>
      </c>
      <c r="O4664" s="3" t="str">
        <f t="shared" si="720"/>
        <v>25-34</v>
      </c>
      <c r="P4664" s="3" t="str">
        <f t="shared" si="721"/>
        <v>&lt;10h</v>
      </c>
      <c r="Q4664" s="3" t="str">
        <f t="shared" si="722"/>
        <v>22-45d</v>
      </c>
      <c r="R4664" s="3" t="str">
        <f t="shared" si="723"/>
        <v>Medium</v>
      </c>
      <c r="S4664" s="3" t="str">
        <f t="shared" si="724"/>
        <v>High</v>
      </c>
      <c r="T4664" s="3" t="str">
        <f t="shared" si="725"/>
        <v>Active</v>
      </c>
      <c r="U4664" s="4">
        <f>1/(1+EXP(-(Predictive_Model!$B$5+((B4664-Predictive_Model!$B$20)/Predictive_Model!$C$20)*Predictive_Model!$D$20+((E4664-Predictive_Model!$B$21)/Predictive_Model!$C$21)*Predictive_Model!$D$21+((F4664-Predictive_Model!$B$22)/Predictive_Model!$C$22)*Predictive_Model!$D$22+((I4664-Predictive_Model!$B$23)/Predictive_Model!$C$23)*Predictive_Model!$D$23+((L4664-Predictive_Model!$B$24)/Predictive_Model!$C$24)*Predictive_Model!$D$24+((M4664-Predictive_Model!$B$25)/Predictive_Model!$C$25)*Predictive_Model!$D$25+IF(C4664="Male",Predictive_Model!$D$31,IF(C4664="Other",Predictive_Model!$D$32,0))+IF(D4664="Premium",Predictive_Model!$D$34,IF(D4664="Standard",Predictive_Model!$D$35,0))+IF(G4664="Asia",Predictive_Model!$D$37,IF(G4664="Europe",Predictive_Model!$D$38,IF(G4664="North America",Predictive_Model!$D$39,IF(G4664="Oceania",Predictive_Model!$D$40,IF(G4664="South America",Predictive_Model!$D$41,0)))))+IF(H4664="Laptop",Predictive_Model!$D$43,IF(H4664="Mobile",Predictive_Model!$D$44,IF(H4664="TV",Predictive_Model!$D$45,IF(H4664="Tablet",Predictive_Model!$D$46,0))))+IF(K4664="Crypto",Predictive_Model!$D$48,IF(K4664="Debit Card",Predictive_Model!$D$49,IF(K4664="Gift Card",Predictive_Model!$D$50,IF(K4664="PayPal",Predictive_Model!$D$51,0))))+IF(N4664="Comedy",Predictive_Model!$D$53,IF(N4664="Documentary",Predictive_Model!$D$54,IF(N4664="Drama",Predictive_Model!$D$55,IF(N4664="Horror",Predictive_Model!$D$56,IF(N4664="Romance",Predictive_Model!$D$57,IF(N4664="Sci-Fi",Predictive_Model!$D$58,0)))))))))</f>
        <v>0.80554410249720543</v>
      </c>
      <c r="V4664" s="3" t="str">
        <f t="shared" si="726"/>
        <v>Critical</v>
      </c>
      <c r="W4664" s="6">
        <f t="shared" si="727"/>
        <v>14.491738403924725</v>
      </c>
      <c r="X4664" s="3" t="str">
        <f t="shared" si="728"/>
        <v>Priority 1</v>
      </c>
      <c r="Y4664" s="3" t="str">
        <f t="shared" si="729"/>
        <v>OK</v>
      </c>
    </row>
    <row r="4665" spans="1:25" x14ac:dyDescent="0.25">
      <c r="A4665" s="3" t="str">
        <f>Raw_Data!A4665</f>
        <v>af17ffdc-f27a-4159-9c8d-addd1bfb0979</v>
      </c>
      <c r="B4665" s="3">
        <f>Raw_Data!B4665</f>
        <v>67</v>
      </c>
      <c r="C4665" s="3" t="str">
        <f>Raw_Data!C4665</f>
        <v>Other</v>
      </c>
      <c r="D4665" s="3" t="str">
        <f>Raw_Data!D4665</f>
        <v>Standard</v>
      </c>
      <c r="E4665" s="3">
        <f>Raw_Data!E4665</f>
        <v>2.79</v>
      </c>
      <c r="F4665" s="3">
        <f>Raw_Data!F4665</f>
        <v>53</v>
      </c>
      <c r="G4665" s="3" t="str">
        <f>Raw_Data!G4665</f>
        <v>Europe</v>
      </c>
      <c r="H4665" s="3" t="str">
        <f>Raw_Data!H4665</f>
        <v>Laptop</v>
      </c>
      <c r="I4665" s="3">
        <f>Raw_Data!I4665</f>
        <v>13.99</v>
      </c>
      <c r="J4665" s="3">
        <f>Raw_Data!J4665</f>
        <v>1</v>
      </c>
      <c r="K4665" s="3" t="str">
        <f>Raw_Data!K4665</f>
        <v>PayPal</v>
      </c>
      <c r="L4665" s="3">
        <f>Raw_Data!L4665</f>
        <v>4</v>
      </c>
      <c r="M4665" s="3">
        <f>Raw_Data!M4665</f>
        <v>0.05</v>
      </c>
      <c r="N4665" s="3" t="str">
        <f>Raw_Data!N4665</f>
        <v>Documentary</v>
      </c>
      <c r="O4665" s="3" t="str">
        <f t="shared" si="720"/>
        <v>55-70</v>
      </c>
      <c r="P4665" s="3" t="str">
        <f t="shared" si="721"/>
        <v>&lt;10h</v>
      </c>
      <c r="Q4665" s="3" t="str">
        <f t="shared" si="722"/>
        <v>46-60d</v>
      </c>
      <c r="R4665" s="3" t="str">
        <f t="shared" si="723"/>
        <v>Low</v>
      </c>
      <c r="S4665" s="3" t="str">
        <f t="shared" si="724"/>
        <v>Mid</v>
      </c>
      <c r="T4665" s="3" t="str">
        <f t="shared" si="725"/>
        <v>Churned</v>
      </c>
      <c r="U4665" s="4">
        <f>1/(1+EXP(-(Predictive_Model!$B$5+((B4665-Predictive_Model!$B$20)/Predictive_Model!$C$20)*Predictive_Model!$D$20+((E4665-Predictive_Model!$B$21)/Predictive_Model!$C$21)*Predictive_Model!$D$21+((F4665-Predictive_Model!$B$22)/Predictive_Model!$C$22)*Predictive_Model!$D$22+((I4665-Predictive_Model!$B$23)/Predictive_Model!$C$23)*Predictive_Model!$D$23+((L4665-Predictive_Model!$B$24)/Predictive_Model!$C$24)*Predictive_Model!$D$24+((M4665-Predictive_Model!$B$25)/Predictive_Model!$C$25)*Predictive_Model!$D$25+IF(C4665="Male",Predictive_Model!$D$31,IF(C4665="Other",Predictive_Model!$D$32,0))+IF(D4665="Premium",Predictive_Model!$D$34,IF(D4665="Standard",Predictive_Model!$D$35,0))+IF(G4665="Asia",Predictive_Model!$D$37,IF(G4665="Europe",Predictive_Model!$D$38,IF(G4665="North America",Predictive_Model!$D$39,IF(G4665="Oceania",Predictive_Model!$D$40,IF(G4665="South America",Predictive_Model!$D$41,0)))))+IF(H4665="Laptop",Predictive_Model!$D$43,IF(H4665="Mobile",Predictive_Model!$D$44,IF(H4665="TV",Predictive_Model!$D$45,IF(H4665="Tablet",Predictive_Model!$D$46,0))))+IF(K4665="Crypto",Predictive_Model!$D$48,IF(K4665="Debit Card",Predictive_Model!$D$49,IF(K4665="Gift Card",Predictive_Model!$D$50,IF(K4665="PayPal",Predictive_Model!$D$51,0))))+IF(N4665="Comedy",Predictive_Model!$D$53,IF(N4665="Documentary",Predictive_Model!$D$54,IF(N4665="Drama",Predictive_Model!$D$55,IF(N4665="Horror",Predictive_Model!$D$56,IF(N4665="Romance",Predictive_Model!$D$57,IF(N4665="Sci-Fi",Predictive_Model!$D$58,0)))))))))</f>
        <v>0.99908807082605744</v>
      </c>
      <c r="V4665" s="3" t="str">
        <f t="shared" si="726"/>
        <v>Critical</v>
      </c>
      <c r="W4665" s="6">
        <f t="shared" si="727"/>
        <v>13.99</v>
      </c>
      <c r="X4665" s="3" t="str">
        <f t="shared" si="728"/>
        <v>Priority 2</v>
      </c>
      <c r="Y4665" s="3" t="str">
        <f t="shared" si="729"/>
        <v>OK</v>
      </c>
    </row>
    <row r="4666" spans="1:25" x14ac:dyDescent="0.25">
      <c r="A4666" s="3" t="str">
        <f>Raw_Data!A4666</f>
        <v>ff583d32-c660-49dd-ba75-54106ef7d44a</v>
      </c>
      <c r="B4666" s="3">
        <f>Raw_Data!B4666</f>
        <v>20</v>
      </c>
      <c r="C4666" s="3" t="str">
        <f>Raw_Data!C4666</f>
        <v>Female</v>
      </c>
      <c r="D4666" s="3" t="str">
        <f>Raw_Data!D4666</f>
        <v>Basic</v>
      </c>
      <c r="E4666" s="3">
        <f>Raw_Data!E4666</f>
        <v>47</v>
      </c>
      <c r="F4666" s="3">
        <f>Raw_Data!F4666</f>
        <v>25</v>
      </c>
      <c r="G4666" s="3" t="str">
        <f>Raw_Data!G4666</f>
        <v>South America</v>
      </c>
      <c r="H4666" s="3" t="str">
        <f>Raw_Data!H4666</f>
        <v>Tablet</v>
      </c>
      <c r="I4666" s="3">
        <f>Raw_Data!I4666</f>
        <v>8.99</v>
      </c>
      <c r="J4666" s="3">
        <f>Raw_Data!J4666</f>
        <v>0</v>
      </c>
      <c r="K4666" s="3" t="str">
        <f>Raw_Data!K4666</f>
        <v>Debit Card</v>
      </c>
      <c r="L4666" s="3">
        <f>Raw_Data!L4666</f>
        <v>4</v>
      </c>
      <c r="M4666" s="3">
        <f>Raw_Data!M4666</f>
        <v>1.81</v>
      </c>
      <c r="N4666" s="3" t="str">
        <f>Raw_Data!N4666</f>
        <v>Romance</v>
      </c>
      <c r="O4666" s="3" t="str">
        <f t="shared" si="720"/>
        <v>18-24</v>
      </c>
      <c r="P4666" s="3" t="str">
        <f t="shared" si="721"/>
        <v>25-49h</v>
      </c>
      <c r="Q4666" s="3" t="str">
        <f t="shared" si="722"/>
        <v>22-45d</v>
      </c>
      <c r="R4666" s="3" t="str">
        <f t="shared" si="723"/>
        <v>Medium</v>
      </c>
      <c r="S4666" s="3" t="str">
        <f t="shared" si="724"/>
        <v>Low</v>
      </c>
      <c r="T4666" s="3" t="str">
        <f t="shared" si="725"/>
        <v>Active</v>
      </c>
      <c r="U4666" s="4">
        <f>1/(1+EXP(-(Predictive_Model!$B$5+((B4666-Predictive_Model!$B$20)/Predictive_Model!$C$20)*Predictive_Model!$D$20+((E4666-Predictive_Model!$B$21)/Predictive_Model!$C$21)*Predictive_Model!$D$21+((F4666-Predictive_Model!$B$22)/Predictive_Model!$C$22)*Predictive_Model!$D$22+((I4666-Predictive_Model!$B$23)/Predictive_Model!$C$23)*Predictive_Model!$D$23+((L4666-Predictive_Model!$B$24)/Predictive_Model!$C$24)*Predictive_Model!$D$24+((M4666-Predictive_Model!$B$25)/Predictive_Model!$C$25)*Predictive_Model!$D$25+IF(C4666="Male",Predictive_Model!$D$31,IF(C4666="Other",Predictive_Model!$D$32,0))+IF(D4666="Premium",Predictive_Model!$D$34,IF(D4666="Standard",Predictive_Model!$D$35,0))+IF(G4666="Asia",Predictive_Model!$D$37,IF(G4666="Europe",Predictive_Model!$D$38,IF(G4666="North America",Predictive_Model!$D$39,IF(G4666="Oceania",Predictive_Model!$D$40,IF(G4666="South America",Predictive_Model!$D$41,0)))))+IF(H4666="Laptop",Predictive_Model!$D$43,IF(H4666="Mobile",Predictive_Model!$D$44,IF(H4666="TV",Predictive_Model!$D$45,IF(H4666="Tablet",Predictive_Model!$D$46,0))))+IF(K4666="Crypto",Predictive_Model!$D$48,IF(K4666="Debit Card",Predictive_Model!$D$49,IF(K4666="Gift Card",Predictive_Model!$D$50,IF(K4666="PayPal",Predictive_Model!$D$51,0))))+IF(N4666="Comedy",Predictive_Model!$D$53,IF(N4666="Documentary",Predictive_Model!$D$54,IF(N4666="Drama",Predictive_Model!$D$55,IF(N4666="Horror",Predictive_Model!$D$56,IF(N4666="Romance",Predictive_Model!$D$57,IF(N4666="Sci-Fi",Predictive_Model!$D$58,0)))))))))</f>
        <v>1.6590865575795615E-5</v>
      </c>
      <c r="V4666" s="3" t="str">
        <f t="shared" si="726"/>
        <v>Low</v>
      </c>
      <c r="W4666" s="6">
        <f t="shared" si="727"/>
        <v>1.4915188152640258E-4</v>
      </c>
      <c r="X4666" s="3" t="str">
        <f t="shared" si="728"/>
        <v>Monitor</v>
      </c>
      <c r="Y4666" s="3" t="str">
        <f t="shared" si="729"/>
        <v>OK</v>
      </c>
    </row>
    <row r="4667" spans="1:25" x14ac:dyDescent="0.25">
      <c r="A4667" s="3" t="str">
        <f>Raw_Data!A4667</f>
        <v>85003a46-57ba-4ad5-8240-99d3d8b9ef27</v>
      </c>
      <c r="B4667" s="3">
        <f>Raw_Data!B4667</f>
        <v>43</v>
      </c>
      <c r="C4667" s="3" t="str">
        <f>Raw_Data!C4667</f>
        <v>Other</v>
      </c>
      <c r="D4667" s="3" t="str">
        <f>Raw_Data!D4667</f>
        <v>Standard</v>
      </c>
      <c r="E4667" s="3">
        <f>Raw_Data!E4667</f>
        <v>38.840000000000003</v>
      </c>
      <c r="F4667" s="3">
        <f>Raw_Data!F4667</f>
        <v>56</v>
      </c>
      <c r="G4667" s="3" t="str">
        <f>Raw_Data!G4667</f>
        <v>Europe</v>
      </c>
      <c r="H4667" s="3" t="str">
        <f>Raw_Data!H4667</f>
        <v>Mobile</v>
      </c>
      <c r="I4667" s="3">
        <f>Raw_Data!I4667</f>
        <v>13.99</v>
      </c>
      <c r="J4667" s="3">
        <f>Raw_Data!J4667</f>
        <v>0</v>
      </c>
      <c r="K4667" s="3" t="str">
        <f>Raw_Data!K4667</f>
        <v>Debit Card</v>
      </c>
      <c r="L4667" s="3">
        <f>Raw_Data!L4667</f>
        <v>4</v>
      </c>
      <c r="M4667" s="3">
        <f>Raw_Data!M4667</f>
        <v>0.68</v>
      </c>
      <c r="N4667" s="3" t="str">
        <f>Raw_Data!N4667</f>
        <v>Romance</v>
      </c>
      <c r="O4667" s="3" t="str">
        <f t="shared" si="720"/>
        <v>35-44</v>
      </c>
      <c r="P4667" s="3" t="str">
        <f t="shared" si="721"/>
        <v>25-49h</v>
      </c>
      <c r="Q4667" s="3" t="str">
        <f t="shared" si="722"/>
        <v>46-60d</v>
      </c>
      <c r="R4667" s="3" t="str">
        <f t="shared" si="723"/>
        <v>Medium</v>
      </c>
      <c r="S4667" s="3" t="str">
        <f t="shared" si="724"/>
        <v>Mid</v>
      </c>
      <c r="T4667" s="3" t="str">
        <f t="shared" si="725"/>
        <v>Active</v>
      </c>
      <c r="U4667" s="4">
        <f>1/(1+EXP(-(Predictive_Model!$B$5+((B4667-Predictive_Model!$B$20)/Predictive_Model!$C$20)*Predictive_Model!$D$20+((E4667-Predictive_Model!$B$21)/Predictive_Model!$C$21)*Predictive_Model!$D$21+((F4667-Predictive_Model!$B$22)/Predictive_Model!$C$22)*Predictive_Model!$D$22+((I4667-Predictive_Model!$B$23)/Predictive_Model!$C$23)*Predictive_Model!$D$23+((L4667-Predictive_Model!$B$24)/Predictive_Model!$C$24)*Predictive_Model!$D$24+((M4667-Predictive_Model!$B$25)/Predictive_Model!$C$25)*Predictive_Model!$D$25+IF(C4667="Male",Predictive_Model!$D$31,IF(C4667="Other",Predictive_Model!$D$32,0))+IF(D4667="Premium",Predictive_Model!$D$34,IF(D4667="Standard",Predictive_Model!$D$35,0))+IF(G4667="Asia",Predictive_Model!$D$37,IF(G4667="Europe",Predictive_Model!$D$38,IF(G4667="North America",Predictive_Model!$D$39,IF(G4667="Oceania",Predictive_Model!$D$40,IF(G4667="South America",Predictive_Model!$D$41,0)))))+IF(H4667="Laptop",Predictive_Model!$D$43,IF(H4667="Mobile",Predictive_Model!$D$44,IF(H4667="TV",Predictive_Model!$D$45,IF(H4667="Tablet",Predictive_Model!$D$46,0))))+IF(K4667="Crypto",Predictive_Model!$D$48,IF(K4667="Debit Card",Predictive_Model!$D$49,IF(K4667="Gift Card",Predictive_Model!$D$50,IF(K4667="PayPal",Predictive_Model!$D$51,0))))+IF(N4667="Comedy",Predictive_Model!$D$53,IF(N4667="Documentary",Predictive_Model!$D$54,IF(N4667="Drama",Predictive_Model!$D$55,IF(N4667="Horror",Predictive_Model!$D$56,IF(N4667="Romance",Predictive_Model!$D$57,IF(N4667="Sci-Fi",Predictive_Model!$D$58,0)))))))))</f>
        <v>2.7681840207810011E-2</v>
      </c>
      <c r="V4667" s="3" t="str">
        <f t="shared" si="726"/>
        <v>Low</v>
      </c>
      <c r="W4667" s="6">
        <f t="shared" si="727"/>
        <v>0.38726894450726207</v>
      </c>
      <c r="X4667" s="3" t="str">
        <f t="shared" si="728"/>
        <v>Monitor</v>
      </c>
      <c r="Y4667" s="3" t="str">
        <f t="shared" si="729"/>
        <v>OK</v>
      </c>
    </row>
    <row r="4668" spans="1:25" x14ac:dyDescent="0.25">
      <c r="A4668" s="3" t="str">
        <f>Raw_Data!A4668</f>
        <v>0c807992-f90b-4e89-85e3-9178d3bae4a8</v>
      </c>
      <c r="B4668" s="3">
        <f>Raw_Data!B4668</f>
        <v>36</v>
      </c>
      <c r="C4668" s="3" t="str">
        <f>Raw_Data!C4668</f>
        <v>Female</v>
      </c>
      <c r="D4668" s="3" t="str">
        <f>Raw_Data!D4668</f>
        <v>Standard</v>
      </c>
      <c r="E4668" s="3">
        <f>Raw_Data!E4668</f>
        <v>2.56</v>
      </c>
      <c r="F4668" s="3">
        <f>Raw_Data!F4668</f>
        <v>6</v>
      </c>
      <c r="G4668" s="3" t="str">
        <f>Raw_Data!G4668</f>
        <v>Africa</v>
      </c>
      <c r="H4668" s="3" t="str">
        <f>Raw_Data!H4668</f>
        <v>Tablet</v>
      </c>
      <c r="I4668" s="3">
        <f>Raw_Data!I4668</f>
        <v>13.99</v>
      </c>
      <c r="J4668" s="3">
        <f>Raw_Data!J4668</f>
        <v>0</v>
      </c>
      <c r="K4668" s="3" t="str">
        <f>Raw_Data!K4668</f>
        <v>Debit Card</v>
      </c>
      <c r="L4668" s="3">
        <f>Raw_Data!L4668</f>
        <v>5</v>
      </c>
      <c r="M4668" s="3">
        <f>Raw_Data!M4668</f>
        <v>0.37</v>
      </c>
      <c r="N4668" s="3" t="str">
        <f>Raw_Data!N4668</f>
        <v>Comedy</v>
      </c>
      <c r="O4668" s="3" t="str">
        <f t="shared" si="720"/>
        <v>35-44</v>
      </c>
      <c r="P4668" s="3" t="str">
        <f t="shared" si="721"/>
        <v>&lt;10h</v>
      </c>
      <c r="Q4668" s="3" t="str">
        <f t="shared" si="722"/>
        <v>0-7d</v>
      </c>
      <c r="R4668" s="3" t="str">
        <f t="shared" si="723"/>
        <v>Medium</v>
      </c>
      <c r="S4668" s="3" t="str">
        <f t="shared" si="724"/>
        <v>Mid</v>
      </c>
      <c r="T4668" s="3" t="str">
        <f t="shared" si="725"/>
        <v>Active</v>
      </c>
      <c r="U4668" s="4">
        <f>1/(1+EXP(-(Predictive_Model!$B$5+((B4668-Predictive_Model!$B$20)/Predictive_Model!$C$20)*Predictive_Model!$D$20+((E4668-Predictive_Model!$B$21)/Predictive_Model!$C$21)*Predictive_Model!$D$21+((F4668-Predictive_Model!$B$22)/Predictive_Model!$C$22)*Predictive_Model!$D$22+((I4668-Predictive_Model!$B$23)/Predictive_Model!$C$23)*Predictive_Model!$D$23+((L4668-Predictive_Model!$B$24)/Predictive_Model!$C$24)*Predictive_Model!$D$24+((M4668-Predictive_Model!$B$25)/Predictive_Model!$C$25)*Predictive_Model!$D$25+IF(C4668="Male",Predictive_Model!$D$31,IF(C4668="Other",Predictive_Model!$D$32,0))+IF(D4668="Premium",Predictive_Model!$D$34,IF(D4668="Standard",Predictive_Model!$D$35,0))+IF(G4668="Asia",Predictive_Model!$D$37,IF(G4668="Europe",Predictive_Model!$D$38,IF(G4668="North America",Predictive_Model!$D$39,IF(G4668="Oceania",Predictive_Model!$D$40,IF(G4668="South America",Predictive_Model!$D$41,0)))))+IF(H4668="Laptop",Predictive_Model!$D$43,IF(H4668="Mobile",Predictive_Model!$D$44,IF(H4668="TV",Predictive_Model!$D$45,IF(H4668="Tablet",Predictive_Model!$D$46,0))))+IF(K4668="Crypto",Predictive_Model!$D$48,IF(K4668="Debit Card",Predictive_Model!$D$49,IF(K4668="Gift Card",Predictive_Model!$D$50,IF(K4668="PayPal",Predictive_Model!$D$51,0))))+IF(N4668="Comedy",Predictive_Model!$D$53,IF(N4668="Documentary",Predictive_Model!$D$54,IF(N4668="Drama",Predictive_Model!$D$55,IF(N4668="Horror",Predictive_Model!$D$56,IF(N4668="Romance",Predictive_Model!$D$57,IF(N4668="Sci-Fi",Predictive_Model!$D$58,0)))))))))</f>
        <v>0.71117433291364585</v>
      </c>
      <c r="V4668" s="3" t="str">
        <f t="shared" si="726"/>
        <v>High</v>
      </c>
      <c r="W4668" s="6">
        <f t="shared" si="727"/>
        <v>9.9493289174619051</v>
      </c>
      <c r="X4668" s="3" t="str">
        <f t="shared" si="728"/>
        <v>Monitor</v>
      </c>
      <c r="Y4668" s="3" t="str">
        <f t="shared" si="729"/>
        <v>OK</v>
      </c>
    </row>
    <row r="4669" spans="1:25" x14ac:dyDescent="0.25">
      <c r="A4669" s="3" t="str">
        <f>Raw_Data!A4669</f>
        <v>ef6d974d-c79d-4fe6-b2e8-a3d375ea37c8</v>
      </c>
      <c r="B4669" s="3">
        <f>Raw_Data!B4669</f>
        <v>54</v>
      </c>
      <c r="C4669" s="3" t="str">
        <f>Raw_Data!C4669</f>
        <v>Female</v>
      </c>
      <c r="D4669" s="3" t="str">
        <f>Raw_Data!D4669</f>
        <v>Basic</v>
      </c>
      <c r="E4669" s="3">
        <f>Raw_Data!E4669</f>
        <v>13.25</v>
      </c>
      <c r="F4669" s="3">
        <f>Raw_Data!F4669</f>
        <v>49</v>
      </c>
      <c r="G4669" s="3" t="str">
        <f>Raw_Data!G4669</f>
        <v>Europe</v>
      </c>
      <c r="H4669" s="3" t="str">
        <f>Raw_Data!H4669</f>
        <v>Mobile</v>
      </c>
      <c r="I4669" s="3">
        <f>Raw_Data!I4669</f>
        <v>8.99</v>
      </c>
      <c r="J4669" s="3">
        <f>Raw_Data!J4669</f>
        <v>1</v>
      </c>
      <c r="K4669" s="3" t="str">
        <f>Raw_Data!K4669</f>
        <v>Debit Card</v>
      </c>
      <c r="L4669" s="3">
        <f>Raw_Data!L4669</f>
        <v>3</v>
      </c>
      <c r="M4669" s="3">
        <f>Raw_Data!M4669</f>
        <v>0.27</v>
      </c>
      <c r="N4669" s="3" t="str">
        <f>Raw_Data!N4669</f>
        <v>Action</v>
      </c>
      <c r="O4669" s="3" t="str">
        <f t="shared" si="720"/>
        <v>45-54</v>
      </c>
      <c r="P4669" s="3" t="str">
        <f t="shared" si="721"/>
        <v>10-24h</v>
      </c>
      <c r="Q4669" s="3" t="str">
        <f t="shared" si="722"/>
        <v>46-60d</v>
      </c>
      <c r="R4669" s="3" t="str">
        <f t="shared" si="723"/>
        <v>Medium</v>
      </c>
      <c r="S4669" s="3" t="str">
        <f t="shared" si="724"/>
        <v>Low</v>
      </c>
      <c r="T4669" s="3" t="str">
        <f t="shared" si="725"/>
        <v>Churned</v>
      </c>
      <c r="U4669" s="4">
        <f>1/(1+EXP(-(Predictive_Model!$B$5+((B4669-Predictive_Model!$B$20)/Predictive_Model!$C$20)*Predictive_Model!$D$20+((E4669-Predictive_Model!$B$21)/Predictive_Model!$C$21)*Predictive_Model!$D$21+((F4669-Predictive_Model!$B$22)/Predictive_Model!$C$22)*Predictive_Model!$D$22+((I4669-Predictive_Model!$B$23)/Predictive_Model!$C$23)*Predictive_Model!$D$23+((L4669-Predictive_Model!$B$24)/Predictive_Model!$C$24)*Predictive_Model!$D$24+((M4669-Predictive_Model!$B$25)/Predictive_Model!$C$25)*Predictive_Model!$D$25+IF(C4669="Male",Predictive_Model!$D$31,IF(C4669="Other",Predictive_Model!$D$32,0))+IF(D4669="Premium",Predictive_Model!$D$34,IF(D4669="Standard",Predictive_Model!$D$35,0))+IF(G4669="Asia",Predictive_Model!$D$37,IF(G4669="Europe",Predictive_Model!$D$38,IF(G4669="North America",Predictive_Model!$D$39,IF(G4669="Oceania",Predictive_Model!$D$40,IF(G4669="South America",Predictive_Model!$D$41,0)))))+IF(H4669="Laptop",Predictive_Model!$D$43,IF(H4669="Mobile",Predictive_Model!$D$44,IF(H4669="TV",Predictive_Model!$D$45,IF(H4669="Tablet",Predictive_Model!$D$46,0))))+IF(K4669="Crypto",Predictive_Model!$D$48,IF(K4669="Debit Card",Predictive_Model!$D$49,IF(K4669="Gift Card",Predictive_Model!$D$50,IF(K4669="PayPal",Predictive_Model!$D$51,0))))+IF(N4669="Comedy",Predictive_Model!$D$53,IF(N4669="Documentary",Predictive_Model!$D$54,IF(N4669="Drama",Predictive_Model!$D$55,IF(N4669="Horror",Predictive_Model!$D$56,IF(N4669="Romance",Predictive_Model!$D$57,IF(N4669="Sci-Fi",Predictive_Model!$D$58,0)))))))))</f>
        <v>0.99829925253869856</v>
      </c>
      <c r="V4669" s="3" t="str">
        <f t="shared" si="726"/>
        <v>Critical</v>
      </c>
      <c r="W4669" s="6">
        <f t="shared" si="727"/>
        <v>8.99</v>
      </c>
      <c r="X4669" s="3" t="str">
        <f t="shared" si="728"/>
        <v>Priority 2</v>
      </c>
      <c r="Y4669" s="3" t="str">
        <f t="shared" si="729"/>
        <v>OK</v>
      </c>
    </row>
    <row r="4670" spans="1:25" x14ac:dyDescent="0.25">
      <c r="A4670" s="3" t="str">
        <f>Raw_Data!A4670</f>
        <v>16241f0a-8cfe-4ded-88f9-12e70315e6aa</v>
      </c>
      <c r="B4670" s="3">
        <f>Raw_Data!B4670</f>
        <v>26</v>
      </c>
      <c r="C4670" s="3" t="str">
        <f>Raw_Data!C4670</f>
        <v>Other</v>
      </c>
      <c r="D4670" s="3" t="str">
        <f>Raw_Data!D4670</f>
        <v>Standard</v>
      </c>
      <c r="E4670" s="3">
        <f>Raw_Data!E4670</f>
        <v>12.76</v>
      </c>
      <c r="F4670" s="3">
        <f>Raw_Data!F4670</f>
        <v>54</v>
      </c>
      <c r="G4670" s="3" t="str">
        <f>Raw_Data!G4670</f>
        <v>Asia</v>
      </c>
      <c r="H4670" s="3" t="str">
        <f>Raw_Data!H4670</f>
        <v>Desktop</v>
      </c>
      <c r="I4670" s="3">
        <f>Raw_Data!I4670</f>
        <v>13.99</v>
      </c>
      <c r="J4670" s="3">
        <f>Raw_Data!J4670</f>
        <v>0</v>
      </c>
      <c r="K4670" s="3" t="str">
        <f>Raw_Data!K4670</f>
        <v>Credit Card</v>
      </c>
      <c r="L4670" s="3">
        <f>Raw_Data!L4670</f>
        <v>4</v>
      </c>
      <c r="M4670" s="3">
        <f>Raw_Data!M4670</f>
        <v>0.23</v>
      </c>
      <c r="N4670" s="3" t="str">
        <f>Raw_Data!N4670</f>
        <v>Romance</v>
      </c>
      <c r="O4670" s="3" t="str">
        <f t="shared" si="720"/>
        <v>25-34</v>
      </c>
      <c r="P4670" s="3" t="str">
        <f t="shared" si="721"/>
        <v>10-24h</v>
      </c>
      <c r="Q4670" s="3" t="str">
        <f t="shared" si="722"/>
        <v>46-60d</v>
      </c>
      <c r="R4670" s="3" t="str">
        <f t="shared" si="723"/>
        <v>Medium</v>
      </c>
      <c r="S4670" s="3" t="str">
        <f t="shared" si="724"/>
        <v>Mid</v>
      </c>
      <c r="T4670" s="3" t="str">
        <f t="shared" si="725"/>
        <v>Active</v>
      </c>
      <c r="U4670" s="4">
        <f>1/(1+EXP(-(Predictive_Model!$B$5+((B4670-Predictive_Model!$B$20)/Predictive_Model!$C$20)*Predictive_Model!$D$20+((E4670-Predictive_Model!$B$21)/Predictive_Model!$C$21)*Predictive_Model!$D$21+((F4670-Predictive_Model!$B$22)/Predictive_Model!$C$22)*Predictive_Model!$D$22+((I4670-Predictive_Model!$B$23)/Predictive_Model!$C$23)*Predictive_Model!$D$23+((L4670-Predictive_Model!$B$24)/Predictive_Model!$C$24)*Predictive_Model!$D$24+((M4670-Predictive_Model!$B$25)/Predictive_Model!$C$25)*Predictive_Model!$D$25+IF(C4670="Male",Predictive_Model!$D$31,IF(C4670="Other",Predictive_Model!$D$32,0))+IF(D4670="Premium",Predictive_Model!$D$34,IF(D4670="Standard",Predictive_Model!$D$35,0))+IF(G4670="Asia",Predictive_Model!$D$37,IF(G4670="Europe",Predictive_Model!$D$38,IF(G4670="North America",Predictive_Model!$D$39,IF(G4670="Oceania",Predictive_Model!$D$40,IF(G4670="South America",Predictive_Model!$D$41,0)))))+IF(H4670="Laptop",Predictive_Model!$D$43,IF(H4670="Mobile",Predictive_Model!$D$44,IF(H4670="TV",Predictive_Model!$D$45,IF(H4670="Tablet",Predictive_Model!$D$46,0))))+IF(K4670="Crypto",Predictive_Model!$D$48,IF(K4670="Debit Card",Predictive_Model!$D$49,IF(K4670="Gift Card",Predictive_Model!$D$50,IF(K4670="PayPal",Predictive_Model!$D$51,0))))+IF(N4670="Comedy",Predictive_Model!$D$53,IF(N4670="Documentary",Predictive_Model!$D$54,IF(N4670="Drama",Predictive_Model!$D$55,IF(N4670="Horror",Predictive_Model!$D$56,IF(N4670="Romance",Predictive_Model!$D$57,IF(N4670="Sci-Fi",Predictive_Model!$D$58,0)))))))))</f>
        <v>0.97467486329606146</v>
      </c>
      <c r="V4670" s="3" t="str">
        <f t="shared" si="726"/>
        <v>Critical</v>
      </c>
      <c r="W4670" s="6">
        <f t="shared" si="727"/>
        <v>13.6357013375119</v>
      </c>
      <c r="X4670" s="3" t="str">
        <f t="shared" si="728"/>
        <v>Priority 2</v>
      </c>
      <c r="Y4670" s="3" t="str">
        <f t="shared" si="729"/>
        <v>OK</v>
      </c>
    </row>
    <row r="4671" spans="1:25" x14ac:dyDescent="0.25">
      <c r="A4671" s="3" t="str">
        <f>Raw_Data!A4671</f>
        <v>1f0aa18c-1417-4ca7-9895-7dac0baee3ee</v>
      </c>
      <c r="B4671" s="3">
        <f>Raw_Data!B4671</f>
        <v>25</v>
      </c>
      <c r="C4671" s="3" t="str">
        <f>Raw_Data!C4671</f>
        <v>Male</v>
      </c>
      <c r="D4671" s="3" t="str">
        <f>Raw_Data!D4671</f>
        <v>Standard</v>
      </c>
      <c r="E4671" s="3">
        <f>Raw_Data!E4671</f>
        <v>26.47</v>
      </c>
      <c r="F4671" s="3">
        <f>Raw_Data!F4671</f>
        <v>60</v>
      </c>
      <c r="G4671" s="3" t="str">
        <f>Raw_Data!G4671</f>
        <v>North America</v>
      </c>
      <c r="H4671" s="3" t="str">
        <f>Raw_Data!H4671</f>
        <v>TV</v>
      </c>
      <c r="I4671" s="3">
        <f>Raw_Data!I4671</f>
        <v>13.99</v>
      </c>
      <c r="J4671" s="3">
        <f>Raw_Data!J4671</f>
        <v>0</v>
      </c>
      <c r="K4671" s="3" t="str">
        <f>Raw_Data!K4671</f>
        <v>PayPal</v>
      </c>
      <c r="L4671" s="3">
        <f>Raw_Data!L4671</f>
        <v>1</v>
      </c>
      <c r="M4671" s="3">
        <f>Raw_Data!M4671</f>
        <v>0.43</v>
      </c>
      <c r="N4671" s="3" t="str">
        <f>Raw_Data!N4671</f>
        <v>Action</v>
      </c>
      <c r="O4671" s="3" t="str">
        <f t="shared" si="720"/>
        <v>25-34</v>
      </c>
      <c r="P4671" s="3" t="str">
        <f t="shared" si="721"/>
        <v>25-49h</v>
      </c>
      <c r="Q4671" s="3" t="str">
        <f t="shared" si="722"/>
        <v>46-60d</v>
      </c>
      <c r="R4671" s="3" t="str">
        <f t="shared" si="723"/>
        <v>Medium</v>
      </c>
      <c r="S4671" s="3" t="str">
        <f t="shared" si="724"/>
        <v>Mid</v>
      </c>
      <c r="T4671" s="3" t="str">
        <f t="shared" si="725"/>
        <v>Active</v>
      </c>
      <c r="U4671" s="4">
        <f>1/(1+EXP(-(Predictive_Model!$B$5+((B4671-Predictive_Model!$B$20)/Predictive_Model!$C$20)*Predictive_Model!$D$20+((E4671-Predictive_Model!$B$21)/Predictive_Model!$C$21)*Predictive_Model!$D$21+((F4671-Predictive_Model!$B$22)/Predictive_Model!$C$22)*Predictive_Model!$D$22+((I4671-Predictive_Model!$B$23)/Predictive_Model!$C$23)*Predictive_Model!$D$23+((L4671-Predictive_Model!$B$24)/Predictive_Model!$C$24)*Predictive_Model!$D$24+((M4671-Predictive_Model!$B$25)/Predictive_Model!$C$25)*Predictive_Model!$D$25+IF(C4671="Male",Predictive_Model!$D$31,IF(C4671="Other",Predictive_Model!$D$32,0))+IF(D4671="Premium",Predictive_Model!$D$34,IF(D4671="Standard",Predictive_Model!$D$35,0))+IF(G4671="Asia",Predictive_Model!$D$37,IF(G4671="Europe",Predictive_Model!$D$38,IF(G4671="North America",Predictive_Model!$D$39,IF(G4671="Oceania",Predictive_Model!$D$40,IF(G4671="South America",Predictive_Model!$D$41,0)))))+IF(H4671="Laptop",Predictive_Model!$D$43,IF(H4671="Mobile",Predictive_Model!$D$44,IF(H4671="TV",Predictive_Model!$D$45,IF(H4671="Tablet",Predictive_Model!$D$46,0))))+IF(K4671="Crypto",Predictive_Model!$D$48,IF(K4671="Debit Card",Predictive_Model!$D$49,IF(K4671="Gift Card",Predictive_Model!$D$50,IF(K4671="PayPal",Predictive_Model!$D$51,0))))+IF(N4671="Comedy",Predictive_Model!$D$53,IF(N4671="Documentary",Predictive_Model!$D$54,IF(N4671="Drama",Predictive_Model!$D$55,IF(N4671="Horror",Predictive_Model!$D$56,IF(N4671="Romance",Predictive_Model!$D$57,IF(N4671="Sci-Fi",Predictive_Model!$D$58,0)))))))))</f>
        <v>0.87729700869179117</v>
      </c>
      <c r="V4671" s="3" t="str">
        <f t="shared" si="726"/>
        <v>Critical</v>
      </c>
      <c r="W4671" s="6">
        <f t="shared" si="727"/>
        <v>12.273385151598159</v>
      </c>
      <c r="X4671" s="3" t="str">
        <f t="shared" si="728"/>
        <v>Priority 2</v>
      </c>
      <c r="Y4671" s="3" t="str">
        <f t="shared" si="729"/>
        <v>OK</v>
      </c>
    </row>
    <row r="4672" spans="1:25" x14ac:dyDescent="0.25">
      <c r="A4672" s="3" t="str">
        <f>Raw_Data!A4672</f>
        <v>f229d011-40b4-4e21-ac8e-394de1b4d6bc</v>
      </c>
      <c r="B4672" s="3">
        <f>Raw_Data!B4672</f>
        <v>37</v>
      </c>
      <c r="C4672" s="3" t="str">
        <f>Raw_Data!C4672</f>
        <v>Male</v>
      </c>
      <c r="D4672" s="3" t="str">
        <f>Raw_Data!D4672</f>
        <v>Standard</v>
      </c>
      <c r="E4672" s="3">
        <f>Raw_Data!E4672</f>
        <v>1.33</v>
      </c>
      <c r="F4672" s="3">
        <f>Raw_Data!F4672</f>
        <v>60</v>
      </c>
      <c r="G4672" s="3" t="str">
        <f>Raw_Data!G4672</f>
        <v>Europe</v>
      </c>
      <c r="H4672" s="3" t="str">
        <f>Raw_Data!H4672</f>
        <v>Desktop</v>
      </c>
      <c r="I4672" s="3">
        <f>Raw_Data!I4672</f>
        <v>13.99</v>
      </c>
      <c r="J4672" s="3">
        <f>Raw_Data!J4672</f>
        <v>1</v>
      </c>
      <c r="K4672" s="3" t="str">
        <f>Raw_Data!K4672</f>
        <v>Gift Card</v>
      </c>
      <c r="L4672" s="3">
        <f>Raw_Data!L4672</f>
        <v>5</v>
      </c>
      <c r="M4672" s="3">
        <f>Raw_Data!M4672</f>
        <v>0.02</v>
      </c>
      <c r="N4672" s="3" t="str">
        <f>Raw_Data!N4672</f>
        <v>Comedy</v>
      </c>
      <c r="O4672" s="3" t="str">
        <f t="shared" si="720"/>
        <v>35-44</v>
      </c>
      <c r="P4672" s="3" t="str">
        <f t="shared" si="721"/>
        <v>&lt;10h</v>
      </c>
      <c r="Q4672" s="3" t="str">
        <f t="shared" si="722"/>
        <v>46-60d</v>
      </c>
      <c r="R4672" s="3" t="str">
        <f t="shared" si="723"/>
        <v>Low</v>
      </c>
      <c r="S4672" s="3" t="str">
        <f t="shared" si="724"/>
        <v>Mid</v>
      </c>
      <c r="T4672" s="3" t="str">
        <f t="shared" si="725"/>
        <v>Churned</v>
      </c>
      <c r="U4672" s="4">
        <f>1/(1+EXP(-(Predictive_Model!$B$5+((B4672-Predictive_Model!$B$20)/Predictive_Model!$C$20)*Predictive_Model!$D$20+((E4672-Predictive_Model!$B$21)/Predictive_Model!$C$21)*Predictive_Model!$D$21+((F4672-Predictive_Model!$B$22)/Predictive_Model!$C$22)*Predictive_Model!$D$22+((I4672-Predictive_Model!$B$23)/Predictive_Model!$C$23)*Predictive_Model!$D$23+((L4672-Predictive_Model!$B$24)/Predictive_Model!$C$24)*Predictive_Model!$D$24+((M4672-Predictive_Model!$B$25)/Predictive_Model!$C$25)*Predictive_Model!$D$25+IF(C4672="Male",Predictive_Model!$D$31,IF(C4672="Other",Predictive_Model!$D$32,0))+IF(D4672="Premium",Predictive_Model!$D$34,IF(D4672="Standard",Predictive_Model!$D$35,0))+IF(G4672="Asia",Predictive_Model!$D$37,IF(G4672="Europe",Predictive_Model!$D$38,IF(G4672="North America",Predictive_Model!$D$39,IF(G4672="Oceania",Predictive_Model!$D$40,IF(G4672="South America",Predictive_Model!$D$41,0)))))+IF(H4672="Laptop",Predictive_Model!$D$43,IF(H4672="Mobile",Predictive_Model!$D$44,IF(H4672="TV",Predictive_Model!$D$45,IF(H4672="Tablet",Predictive_Model!$D$46,0))))+IF(K4672="Crypto",Predictive_Model!$D$48,IF(K4672="Debit Card",Predictive_Model!$D$49,IF(K4672="Gift Card",Predictive_Model!$D$50,IF(K4672="PayPal",Predictive_Model!$D$51,0))))+IF(N4672="Comedy",Predictive_Model!$D$53,IF(N4672="Documentary",Predictive_Model!$D$54,IF(N4672="Drama",Predictive_Model!$D$55,IF(N4672="Horror",Predictive_Model!$D$56,IF(N4672="Romance",Predictive_Model!$D$57,IF(N4672="Sci-Fi",Predictive_Model!$D$58,0)))))))))</f>
        <v>0.99969530772920456</v>
      </c>
      <c r="V4672" s="3" t="str">
        <f t="shared" si="726"/>
        <v>Critical</v>
      </c>
      <c r="W4672" s="6">
        <f t="shared" si="727"/>
        <v>13.99</v>
      </c>
      <c r="X4672" s="3" t="str">
        <f t="shared" si="728"/>
        <v>Priority 2</v>
      </c>
      <c r="Y4672" s="3" t="str">
        <f t="shared" si="729"/>
        <v>OK</v>
      </c>
    </row>
    <row r="4673" spans="1:25" x14ac:dyDescent="0.25">
      <c r="A4673" s="3" t="str">
        <f>Raw_Data!A4673</f>
        <v>f0a64ef5-b531-4c85-9f81-5ce41490de02</v>
      </c>
      <c r="B4673" s="3">
        <f>Raw_Data!B4673</f>
        <v>43</v>
      </c>
      <c r="C4673" s="3" t="str">
        <f>Raw_Data!C4673</f>
        <v>Male</v>
      </c>
      <c r="D4673" s="3" t="str">
        <f>Raw_Data!D4673</f>
        <v>Basic</v>
      </c>
      <c r="E4673" s="3">
        <f>Raw_Data!E4673</f>
        <v>10.02</v>
      </c>
      <c r="F4673" s="3">
        <f>Raw_Data!F4673</f>
        <v>50</v>
      </c>
      <c r="G4673" s="3" t="str">
        <f>Raw_Data!G4673</f>
        <v>Europe</v>
      </c>
      <c r="H4673" s="3" t="str">
        <f>Raw_Data!H4673</f>
        <v>TV</v>
      </c>
      <c r="I4673" s="3">
        <f>Raw_Data!I4673</f>
        <v>8.99</v>
      </c>
      <c r="J4673" s="3">
        <f>Raw_Data!J4673</f>
        <v>1</v>
      </c>
      <c r="K4673" s="3" t="str">
        <f>Raw_Data!K4673</f>
        <v>Credit Card</v>
      </c>
      <c r="L4673" s="3">
        <f>Raw_Data!L4673</f>
        <v>1</v>
      </c>
      <c r="M4673" s="3">
        <f>Raw_Data!M4673</f>
        <v>0.2</v>
      </c>
      <c r="N4673" s="3" t="str">
        <f>Raw_Data!N4673</f>
        <v>Drama</v>
      </c>
      <c r="O4673" s="3" t="str">
        <f t="shared" si="720"/>
        <v>35-44</v>
      </c>
      <c r="P4673" s="3" t="str">
        <f t="shared" si="721"/>
        <v>10-24h</v>
      </c>
      <c r="Q4673" s="3" t="str">
        <f t="shared" si="722"/>
        <v>46-60d</v>
      </c>
      <c r="R4673" s="3" t="str">
        <f t="shared" si="723"/>
        <v>Medium</v>
      </c>
      <c r="S4673" s="3" t="str">
        <f t="shared" si="724"/>
        <v>Low</v>
      </c>
      <c r="T4673" s="3" t="str">
        <f t="shared" si="725"/>
        <v>Churned</v>
      </c>
      <c r="U4673" s="4">
        <f>1/(1+EXP(-(Predictive_Model!$B$5+((B4673-Predictive_Model!$B$20)/Predictive_Model!$C$20)*Predictive_Model!$D$20+((E4673-Predictive_Model!$B$21)/Predictive_Model!$C$21)*Predictive_Model!$D$21+((F4673-Predictive_Model!$B$22)/Predictive_Model!$C$22)*Predictive_Model!$D$22+((I4673-Predictive_Model!$B$23)/Predictive_Model!$C$23)*Predictive_Model!$D$23+((L4673-Predictive_Model!$B$24)/Predictive_Model!$C$24)*Predictive_Model!$D$24+((M4673-Predictive_Model!$B$25)/Predictive_Model!$C$25)*Predictive_Model!$D$25+IF(C4673="Male",Predictive_Model!$D$31,IF(C4673="Other",Predictive_Model!$D$32,0))+IF(D4673="Premium",Predictive_Model!$D$34,IF(D4673="Standard",Predictive_Model!$D$35,0))+IF(G4673="Asia",Predictive_Model!$D$37,IF(G4673="Europe",Predictive_Model!$D$38,IF(G4673="North America",Predictive_Model!$D$39,IF(G4673="Oceania",Predictive_Model!$D$40,IF(G4673="South America",Predictive_Model!$D$41,0)))))+IF(H4673="Laptop",Predictive_Model!$D$43,IF(H4673="Mobile",Predictive_Model!$D$44,IF(H4673="TV",Predictive_Model!$D$45,IF(H4673="Tablet",Predictive_Model!$D$46,0))))+IF(K4673="Crypto",Predictive_Model!$D$48,IF(K4673="Debit Card",Predictive_Model!$D$49,IF(K4673="Gift Card",Predictive_Model!$D$50,IF(K4673="PayPal",Predictive_Model!$D$51,0))))+IF(N4673="Comedy",Predictive_Model!$D$53,IF(N4673="Documentary",Predictive_Model!$D$54,IF(N4673="Drama",Predictive_Model!$D$55,IF(N4673="Horror",Predictive_Model!$D$56,IF(N4673="Romance",Predictive_Model!$D$57,IF(N4673="Sci-Fi",Predictive_Model!$D$58,0)))))))))</f>
        <v>0.99940754611521543</v>
      </c>
      <c r="V4673" s="3" t="str">
        <f t="shared" si="726"/>
        <v>Critical</v>
      </c>
      <c r="W4673" s="6">
        <f t="shared" si="727"/>
        <v>8.99</v>
      </c>
      <c r="X4673" s="3" t="str">
        <f t="shared" si="728"/>
        <v>Priority 2</v>
      </c>
      <c r="Y4673" s="3" t="str">
        <f t="shared" si="729"/>
        <v>OK</v>
      </c>
    </row>
    <row r="4674" spans="1:25" x14ac:dyDescent="0.25">
      <c r="A4674" s="3" t="str">
        <f>Raw_Data!A4674</f>
        <v>b6b3f022-6564-45d9-a070-90f66db4d09d</v>
      </c>
      <c r="B4674" s="3">
        <f>Raw_Data!B4674</f>
        <v>69</v>
      </c>
      <c r="C4674" s="3" t="str">
        <f>Raw_Data!C4674</f>
        <v>Male</v>
      </c>
      <c r="D4674" s="3" t="str">
        <f>Raw_Data!D4674</f>
        <v>Basic</v>
      </c>
      <c r="E4674" s="3">
        <f>Raw_Data!E4674</f>
        <v>7.66</v>
      </c>
      <c r="F4674" s="3">
        <f>Raw_Data!F4674</f>
        <v>46</v>
      </c>
      <c r="G4674" s="3" t="str">
        <f>Raw_Data!G4674</f>
        <v>Africa</v>
      </c>
      <c r="H4674" s="3" t="str">
        <f>Raw_Data!H4674</f>
        <v>TV</v>
      </c>
      <c r="I4674" s="3">
        <f>Raw_Data!I4674</f>
        <v>8.99</v>
      </c>
      <c r="J4674" s="3">
        <f>Raw_Data!J4674</f>
        <v>1</v>
      </c>
      <c r="K4674" s="3" t="str">
        <f>Raw_Data!K4674</f>
        <v>PayPal</v>
      </c>
      <c r="L4674" s="3">
        <f>Raw_Data!L4674</f>
        <v>3</v>
      </c>
      <c r="M4674" s="3">
        <f>Raw_Data!M4674</f>
        <v>0.16</v>
      </c>
      <c r="N4674" s="3" t="str">
        <f>Raw_Data!N4674</f>
        <v>Horror</v>
      </c>
      <c r="O4674" s="3" t="str">
        <f t="shared" si="720"/>
        <v>55-70</v>
      </c>
      <c r="P4674" s="3" t="str">
        <f t="shared" si="721"/>
        <v>&lt;10h</v>
      </c>
      <c r="Q4674" s="3" t="str">
        <f t="shared" si="722"/>
        <v>46-60d</v>
      </c>
      <c r="R4674" s="3" t="str">
        <f t="shared" si="723"/>
        <v>Low</v>
      </c>
      <c r="S4674" s="3" t="str">
        <f t="shared" si="724"/>
        <v>Low</v>
      </c>
      <c r="T4674" s="3" t="str">
        <f t="shared" si="725"/>
        <v>Churned</v>
      </c>
      <c r="U4674" s="4">
        <f>1/(1+EXP(-(Predictive_Model!$B$5+((B4674-Predictive_Model!$B$20)/Predictive_Model!$C$20)*Predictive_Model!$D$20+((E4674-Predictive_Model!$B$21)/Predictive_Model!$C$21)*Predictive_Model!$D$21+((F4674-Predictive_Model!$B$22)/Predictive_Model!$C$22)*Predictive_Model!$D$22+((I4674-Predictive_Model!$B$23)/Predictive_Model!$C$23)*Predictive_Model!$D$23+((L4674-Predictive_Model!$B$24)/Predictive_Model!$C$24)*Predictive_Model!$D$24+((M4674-Predictive_Model!$B$25)/Predictive_Model!$C$25)*Predictive_Model!$D$25+IF(C4674="Male",Predictive_Model!$D$31,IF(C4674="Other",Predictive_Model!$D$32,0))+IF(D4674="Premium",Predictive_Model!$D$34,IF(D4674="Standard",Predictive_Model!$D$35,0))+IF(G4674="Asia",Predictive_Model!$D$37,IF(G4674="Europe",Predictive_Model!$D$38,IF(G4674="North America",Predictive_Model!$D$39,IF(G4674="Oceania",Predictive_Model!$D$40,IF(G4674="South America",Predictive_Model!$D$41,0)))))+IF(H4674="Laptop",Predictive_Model!$D$43,IF(H4674="Mobile",Predictive_Model!$D$44,IF(H4674="TV",Predictive_Model!$D$45,IF(H4674="Tablet",Predictive_Model!$D$46,0))))+IF(K4674="Crypto",Predictive_Model!$D$48,IF(K4674="Debit Card",Predictive_Model!$D$49,IF(K4674="Gift Card",Predictive_Model!$D$50,IF(K4674="PayPal",Predictive_Model!$D$51,0))))+IF(N4674="Comedy",Predictive_Model!$D$53,IF(N4674="Documentary",Predictive_Model!$D$54,IF(N4674="Drama",Predictive_Model!$D$55,IF(N4674="Horror",Predictive_Model!$D$56,IF(N4674="Romance",Predictive_Model!$D$57,IF(N4674="Sci-Fi",Predictive_Model!$D$58,0)))))))))</f>
        <v>0.99760534048589267</v>
      </c>
      <c r="V4674" s="3" t="str">
        <f t="shared" si="726"/>
        <v>Critical</v>
      </c>
      <c r="W4674" s="6">
        <f t="shared" si="727"/>
        <v>8.99</v>
      </c>
      <c r="X4674" s="3" t="str">
        <f t="shared" si="728"/>
        <v>Priority 2</v>
      </c>
      <c r="Y4674" s="3" t="str">
        <f t="shared" si="729"/>
        <v>OK</v>
      </c>
    </row>
    <row r="4675" spans="1:25" x14ac:dyDescent="0.25">
      <c r="A4675" s="3" t="str">
        <f>Raw_Data!A4675</f>
        <v>422f3159-6fd0-42d4-9bc8-4f8dc29d531e</v>
      </c>
      <c r="B4675" s="3">
        <f>Raw_Data!B4675</f>
        <v>32</v>
      </c>
      <c r="C4675" s="3" t="str">
        <f>Raw_Data!C4675</f>
        <v>Female</v>
      </c>
      <c r="D4675" s="3" t="str">
        <f>Raw_Data!D4675</f>
        <v>Standard</v>
      </c>
      <c r="E4675" s="3">
        <f>Raw_Data!E4675</f>
        <v>22.99</v>
      </c>
      <c r="F4675" s="3">
        <f>Raw_Data!F4675</f>
        <v>31</v>
      </c>
      <c r="G4675" s="3" t="str">
        <f>Raw_Data!G4675</f>
        <v>Africa</v>
      </c>
      <c r="H4675" s="3" t="str">
        <f>Raw_Data!H4675</f>
        <v>Mobile</v>
      </c>
      <c r="I4675" s="3">
        <f>Raw_Data!I4675</f>
        <v>13.99</v>
      </c>
      <c r="J4675" s="3">
        <f>Raw_Data!J4675</f>
        <v>0</v>
      </c>
      <c r="K4675" s="3" t="str">
        <f>Raw_Data!K4675</f>
        <v>Debit Card</v>
      </c>
      <c r="L4675" s="3">
        <f>Raw_Data!L4675</f>
        <v>1</v>
      </c>
      <c r="M4675" s="3">
        <f>Raw_Data!M4675</f>
        <v>0.72</v>
      </c>
      <c r="N4675" s="3" t="str">
        <f>Raw_Data!N4675</f>
        <v>Sci-Fi</v>
      </c>
      <c r="O4675" s="3" t="str">
        <f t="shared" si="720"/>
        <v>25-34</v>
      </c>
      <c r="P4675" s="3" t="str">
        <f t="shared" si="721"/>
        <v>10-24h</v>
      </c>
      <c r="Q4675" s="3" t="str">
        <f t="shared" si="722"/>
        <v>22-45d</v>
      </c>
      <c r="R4675" s="3" t="str">
        <f t="shared" si="723"/>
        <v>Medium</v>
      </c>
      <c r="S4675" s="3" t="str">
        <f t="shared" si="724"/>
        <v>Mid</v>
      </c>
      <c r="T4675" s="3" t="str">
        <f t="shared" si="725"/>
        <v>Active</v>
      </c>
      <c r="U4675" s="4">
        <f>1/(1+EXP(-(Predictive_Model!$B$5+((B4675-Predictive_Model!$B$20)/Predictive_Model!$C$20)*Predictive_Model!$D$20+((E4675-Predictive_Model!$B$21)/Predictive_Model!$C$21)*Predictive_Model!$D$21+((F4675-Predictive_Model!$B$22)/Predictive_Model!$C$22)*Predictive_Model!$D$22+((I4675-Predictive_Model!$B$23)/Predictive_Model!$C$23)*Predictive_Model!$D$23+((L4675-Predictive_Model!$B$24)/Predictive_Model!$C$24)*Predictive_Model!$D$24+((M4675-Predictive_Model!$B$25)/Predictive_Model!$C$25)*Predictive_Model!$D$25+IF(C4675="Male",Predictive_Model!$D$31,IF(C4675="Other",Predictive_Model!$D$32,0))+IF(D4675="Premium",Predictive_Model!$D$34,IF(D4675="Standard",Predictive_Model!$D$35,0))+IF(G4675="Asia",Predictive_Model!$D$37,IF(G4675="Europe",Predictive_Model!$D$38,IF(G4675="North America",Predictive_Model!$D$39,IF(G4675="Oceania",Predictive_Model!$D$40,IF(G4675="South America",Predictive_Model!$D$41,0)))))+IF(H4675="Laptop",Predictive_Model!$D$43,IF(H4675="Mobile",Predictive_Model!$D$44,IF(H4675="TV",Predictive_Model!$D$45,IF(H4675="Tablet",Predictive_Model!$D$46,0))))+IF(K4675="Crypto",Predictive_Model!$D$48,IF(K4675="Debit Card",Predictive_Model!$D$49,IF(K4675="Gift Card",Predictive_Model!$D$50,IF(K4675="PayPal",Predictive_Model!$D$51,0))))+IF(N4675="Comedy",Predictive_Model!$D$53,IF(N4675="Documentary",Predictive_Model!$D$54,IF(N4675="Drama",Predictive_Model!$D$55,IF(N4675="Horror",Predictive_Model!$D$56,IF(N4675="Romance",Predictive_Model!$D$57,IF(N4675="Sci-Fi",Predictive_Model!$D$58,0)))))))))</f>
        <v>0.62710481589086986</v>
      </c>
      <c r="V4675" s="3" t="str">
        <f t="shared" si="726"/>
        <v>High</v>
      </c>
      <c r="W4675" s="6">
        <f t="shared" si="727"/>
        <v>8.7731963743132688</v>
      </c>
      <c r="X4675" s="3" t="str">
        <f t="shared" si="728"/>
        <v>Priority 2</v>
      </c>
      <c r="Y4675" s="3" t="str">
        <f t="shared" si="729"/>
        <v>OK</v>
      </c>
    </row>
    <row r="4676" spans="1:25" x14ac:dyDescent="0.25">
      <c r="A4676" s="3" t="str">
        <f>Raw_Data!A4676</f>
        <v>24b27817-e433-45cf-8439-8658f84b5d2e</v>
      </c>
      <c r="B4676" s="3">
        <f>Raw_Data!B4676</f>
        <v>35</v>
      </c>
      <c r="C4676" s="3" t="str">
        <f>Raw_Data!C4676</f>
        <v>Female</v>
      </c>
      <c r="D4676" s="3" t="str">
        <f>Raw_Data!D4676</f>
        <v>Basic</v>
      </c>
      <c r="E4676" s="3">
        <f>Raw_Data!E4676</f>
        <v>9.1999999999999993</v>
      </c>
      <c r="F4676" s="3">
        <f>Raw_Data!F4676</f>
        <v>26</v>
      </c>
      <c r="G4676" s="3" t="str">
        <f>Raw_Data!G4676</f>
        <v>South America</v>
      </c>
      <c r="H4676" s="3" t="str">
        <f>Raw_Data!H4676</f>
        <v>Laptop</v>
      </c>
      <c r="I4676" s="3">
        <f>Raw_Data!I4676</f>
        <v>8.99</v>
      </c>
      <c r="J4676" s="3">
        <f>Raw_Data!J4676</f>
        <v>1</v>
      </c>
      <c r="K4676" s="3" t="str">
        <f>Raw_Data!K4676</f>
        <v>Gift Card</v>
      </c>
      <c r="L4676" s="3">
        <f>Raw_Data!L4676</f>
        <v>2</v>
      </c>
      <c r="M4676" s="3">
        <f>Raw_Data!M4676</f>
        <v>0.34</v>
      </c>
      <c r="N4676" s="3" t="str">
        <f>Raw_Data!N4676</f>
        <v>Comedy</v>
      </c>
      <c r="O4676" s="3" t="str">
        <f t="shared" si="720"/>
        <v>35-44</v>
      </c>
      <c r="P4676" s="3" t="str">
        <f t="shared" si="721"/>
        <v>&lt;10h</v>
      </c>
      <c r="Q4676" s="3" t="str">
        <f t="shared" si="722"/>
        <v>22-45d</v>
      </c>
      <c r="R4676" s="3" t="str">
        <f t="shared" si="723"/>
        <v>Medium</v>
      </c>
      <c r="S4676" s="3" t="str">
        <f t="shared" si="724"/>
        <v>Low</v>
      </c>
      <c r="T4676" s="3" t="str">
        <f t="shared" si="725"/>
        <v>Churned</v>
      </c>
      <c r="U4676" s="4">
        <f>1/(1+EXP(-(Predictive_Model!$B$5+((B4676-Predictive_Model!$B$20)/Predictive_Model!$C$20)*Predictive_Model!$D$20+((E4676-Predictive_Model!$B$21)/Predictive_Model!$C$21)*Predictive_Model!$D$21+((F4676-Predictive_Model!$B$22)/Predictive_Model!$C$22)*Predictive_Model!$D$22+((I4676-Predictive_Model!$B$23)/Predictive_Model!$C$23)*Predictive_Model!$D$23+((L4676-Predictive_Model!$B$24)/Predictive_Model!$C$24)*Predictive_Model!$D$24+((M4676-Predictive_Model!$B$25)/Predictive_Model!$C$25)*Predictive_Model!$D$25+IF(C4676="Male",Predictive_Model!$D$31,IF(C4676="Other",Predictive_Model!$D$32,0))+IF(D4676="Premium",Predictive_Model!$D$34,IF(D4676="Standard",Predictive_Model!$D$35,0))+IF(G4676="Asia",Predictive_Model!$D$37,IF(G4676="Europe",Predictive_Model!$D$38,IF(G4676="North America",Predictive_Model!$D$39,IF(G4676="Oceania",Predictive_Model!$D$40,IF(G4676="South America",Predictive_Model!$D$41,0)))))+IF(H4676="Laptop",Predictive_Model!$D$43,IF(H4676="Mobile",Predictive_Model!$D$44,IF(H4676="TV",Predictive_Model!$D$45,IF(H4676="Tablet",Predictive_Model!$D$46,0))))+IF(K4676="Crypto",Predictive_Model!$D$48,IF(K4676="Debit Card",Predictive_Model!$D$49,IF(K4676="Gift Card",Predictive_Model!$D$50,IF(K4676="PayPal",Predictive_Model!$D$51,0))))+IF(N4676="Comedy",Predictive_Model!$D$53,IF(N4676="Documentary",Predictive_Model!$D$54,IF(N4676="Drama",Predictive_Model!$D$55,IF(N4676="Horror",Predictive_Model!$D$56,IF(N4676="Romance",Predictive_Model!$D$57,IF(N4676="Sci-Fi",Predictive_Model!$D$58,0)))))))))</f>
        <v>0.98578650892067188</v>
      </c>
      <c r="V4676" s="3" t="str">
        <f t="shared" si="726"/>
        <v>Critical</v>
      </c>
      <c r="W4676" s="6">
        <f t="shared" si="727"/>
        <v>8.99</v>
      </c>
      <c r="X4676" s="3" t="str">
        <f t="shared" si="728"/>
        <v>Priority 2</v>
      </c>
      <c r="Y4676" s="3" t="str">
        <f t="shared" si="729"/>
        <v>OK</v>
      </c>
    </row>
    <row r="4677" spans="1:25" x14ac:dyDescent="0.25">
      <c r="A4677" s="3" t="str">
        <f>Raw_Data!A4677</f>
        <v>5de098c2-fa28-45bf-ae9f-f31dbaa387c0</v>
      </c>
      <c r="B4677" s="3">
        <f>Raw_Data!B4677</f>
        <v>29</v>
      </c>
      <c r="C4677" s="3" t="str">
        <f>Raw_Data!C4677</f>
        <v>Other</v>
      </c>
      <c r="D4677" s="3" t="str">
        <f>Raw_Data!D4677</f>
        <v>Premium</v>
      </c>
      <c r="E4677" s="3">
        <f>Raw_Data!E4677</f>
        <v>4.46</v>
      </c>
      <c r="F4677" s="3">
        <f>Raw_Data!F4677</f>
        <v>42</v>
      </c>
      <c r="G4677" s="3" t="str">
        <f>Raw_Data!G4677</f>
        <v>Asia</v>
      </c>
      <c r="H4677" s="3" t="str">
        <f>Raw_Data!H4677</f>
        <v>Tablet</v>
      </c>
      <c r="I4677" s="3">
        <f>Raw_Data!I4677</f>
        <v>17.989999999999998</v>
      </c>
      <c r="J4677" s="3">
        <f>Raw_Data!J4677</f>
        <v>1</v>
      </c>
      <c r="K4677" s="3" t="str">
        <f>Raw_Data!K4677</f>
        <v>PayPal</v>
      </c>
      <c r="L4677" s="3">
        <f>Raw_Data!L4677</f>
        <v>4</v>
      </c>
      <c r="M4677" s="3">
        <f>Raw_Data!M4677</f>
        <v>0.1</v>
      </c>
      <c r="N4677" s="3" t="str">
        <f>Raw_Data!N4677</f>
        <v>Comedy</v>
      </c>
      <c r="O4677" s="3" t="str">
        <f t="shared" ref="O4677:O4740" si="730">IF(B4677&lt;25,"18-24",IF(B4677&lt;35,"25-34",IF(B4677&lt;45,"35-44",IF(B4677&lt;55,"45-54","55-70"))))</f>
        <v>25-34</v>
      </c>
      <c r="P4677" s="3" t="str">
        <f t="shared" ref="P4677:P4740" si="731">IF(E4677&lt;10,"&lt;10h",IF(E4677&lt;25,"10-24h",IF(E4677&lt;50,"25-49h","50h+")))</f>
        <v>&lt;10h</v>
      </c>
      <c r="Q4677" s="3" t="str">
        <f t="shared" ref="Q4677:Q4740" si="732">IF(F4677&lt;=7,"0-7d",IF(F4677&lt;=21,"8-21d",IF(F4677&lt;=45,"22-45d","46-60d")))</f>
        <v>22-45d</v>
      </c>
      <c r="R4677" s="3" t="str">
        <f t="shared" ref="R4677:R4740" si="733">IF(AND(E4677&gt;=25,F4677&lt;=21),"High",IF(OR(E4677&gt;=10,F4677&lt;=45),"Medium","Low"))</f>
        <v>Medium</v>
      </c>
      <c r="S4677" s="3" t="str">
        <f t="shared" ref="S4677:S4740" si="734">IF(I4677&lt;10,"Low",IF(I4677&lt;16,"Mid","High"))</f>
        <v>High</v>
      </c>
      <c r="T4677" s="3" t="str">
        <f t="shared" ref="T4677:T4740" si="735">IF(J4677=1,"Churned","Active")</f>
        <v>Churned</v>
      </c>
      <c r="U4677" s="4">
        <f>1/(1+EXP(-(Predictive_Model!$B$5+((B4677-Predictive_Model!$B$20)/Predictive_Model!$C$20)*Predictive_Model!$D$20+((E4677-Predictive_Model!$B$21)/Predictive_Model!$C$21)*Predictive_Model!$D$21+((F4677-Predictive_Model!$B$22)/Predictive_Model!$C$22)*Predictive_Model!$D$22+((I4677-Predictive_Model!$B$23)/Predictive_Model!$C$23)*Predictive_Model!$D$23+((L4677-Predictive_Model!$B$24)/Predictive_Model!$C$24)*Predictive_Model!$D$24+((M4677-Predictive_Model!$B$25)/Predictive_Model!$C$25)*Predictive_Model!$D$25+IF(C4677="Male",Predictive_Model!$D$31,IF(C4677="Other",Predictive_Model!$D$32,0))+IF(D4677="Premium",Predictive_Model!$D$34,IF(D4677="Standard",Predictive_Model!$D$35,0))+IF(G4677="Asia",Predictive_Model!$D$37,IF(G4677="Europe",Predictive_Model!$D$38,IF(G4677="North America",Predictive_Model!$D$39,IF(G4677="Oceania",Predictive_Model!$D$40,IF(G4677="South America",Predictive_Model!$D$41,0)))))+IF(H4677="Laptop",Predictive_Model!$D$43,IF(H4677="Mobile",Predictive_Model!$D$44,IF(H4677="TV",Predictive_Model!$D$45,IF(H4677="Tablet",Predictive_Model!$D$46,0))))+IF(K4677="Crypto",Predictive_Model!$D$48,IF(K4677="Debit Card",Predictive_Model!$D$49,IF(K4677="Gift Card",Predictive_Model!$D$50,IF(K4677="PayPal",Predictive_Model!$D$51,0))))+IF(N4677="Comedy",Predictive_Model!$D$53,IF(N4677="Documentary",Predictive_Model!$D$54,IF(N4677="Drama",Predictive_Model!$D$55,IF(N4677="Horror",Predictive_Model!$D$56,IF(N4677="Romance",Predictive_Model!$D$57,IF(N4677="Sci-Fi",Predictive_Model!$D$58,0)))))))))</f>
        <v>0.9880330359429359</v>
      </c>
      <c r="V4677" s="3" t="str">
        <f t="shared" ref="V4677:V4740" si="736">IF(U4677&gt;=0.75,"Critical",IF(U4677&gt;=0.5,"High",IF(U4677&gt;=0.25,"Medium","Low")))</f>
        <v>Critical</v>
      </c>
      <c r="W4677" s="6">
        <f t="shared" ref="W4677:W4740" si="737">IF(J4677=1,I4677,I4677*U4677)</f>
        <v>17.989999999999998</v>
      </c>
      <c r="X4677" s="3" t="str">
        <f t="shared" ref="X4677:X4740" si="738">IF(AND(V4677="Critical",I4677&gt;=15),"Priority 1",IF(OR(V4677="Critical",AND(V4677="High",F4677&gt;21)),"Priority 2","Monitor"))</f>
        <v>Priority 1</v>
      </c>
      <c r="Y4677" s="3" t="str">
        <f t="shared" ref="Y4677:Y4740" si="739">IF(COUNTA(A4677:N4677)=14,"OK","CHECK")</f>
        <v>OK</v>
      </c>
    </row>
    <row r="4678" spans="1:25" x14ac:dyDescent="0.25">
      <c r="A4678" s="3" t="str">
        <f>Raw_Data!A4678</f>
        <v>d7f54be2-58dd-46b8-b43b-4ff590876743</v>
      </c>
      <c r="B4678" s="3">
        <f>Raw_Data!B4678</f>
        <v>34</v>
      </c>
      <c r="C4678" s="3" t="str">
        <f>Raw_Data!C4678</f>
        <v>Other</v>
      </c>
      <c r="D4678" s="3" t="str">
        <f>Raw_Data!D4678</f>
        <v>Premium</v>
      </c>
      <c r="E4678" s="3">
        <f>Raw_Data!E4678</f>
        <v>2.94</v>
      </c>
      <c r="F4678" s="3">
        <f>Raw_Data!F4678</f>
        <v>39</v>
      </c>
      <c r="G4678" s="3" t="str">
        <f>Raw_Data!G4678</f>
        <v>North America</v>
      </c>
      <c r="H4678" s="3" t="str">
        <f>Raw_Data!H4678</f>
        <v>Desktop</v>
      </c>
      <c r="I4678" s="3">
        <f>Raw_Data!I4678</f>
        <v>17.989999999999998</v>
      </c>
      <c r="J4678" s="3">
        <f>Raw_Data!J4678</f>
        <v>1</v>
      </c>
      <c r="K4678" s="3" t="str">
        <f>Raw_Data!K4678</f>
        <v>Crypto</v>
      </c>
      <c r="L4678" s="3">
        <f>Raw_Data!L4678</f>
        <v>1</v>
      </c>
      <c r="M4678" s="3">
        <f>Raw_Data!M4678</f>
        <v>7.0000000000000007E-2</v>
      </c>
      <c r="N4678" s="3" t="str">
        <f>Raw_Data!N4678</f>
        <v>Documentary</v>
      </c>
      <c r="O4678" s="3" t="str">
        <f t="shared" si="730"/>
        <v>25-34</v>
      </c>
      <c r="P4678" s="3" t="str">
        <f t="shared" si="731"/>
        <v>&lt;10h</v>
      </c>
      <c r="Q4678" s="3" t="str">
        <f t="shared" si="732"/>
        <v>22-45d</v>
      </c>
      <c r="R4678" s="3" t="str">
        <f t="shared" si="733"/>
        <v>Medium</v>
      </c>
      <c r="S4678" s="3" t="str">
        <f t="shared" si="734"/>
        <v>High</v>
      </c>
      <c r="T4678" s="3" t="str">
        <f t="shared" si="735"/>
        <v>Churned</v>
      </c>
      <c r="U4678" s="4">
        <f>1/(1+EXP(-(Predictive_Model!$B$5+((B4678-Predictive_Model!$B$20)/Predictive_Model!$C$20)*Predictive_Model!$D$20+((E4678-Predictive_Model!$B$21)/Predictive_Model!$C$21)*Predictive_Model!$D$21+((F4678-Predictive_Model!$B$22)/Predictive_Model!$C$22)*Predictive_Model!$D$22+((I4678-Predictive_Model!$B$23)/Predictive_Model!$C$23)*Predictive_Model!$D$23+((L4678-Predictive_Model!$B$24)/Predictive_Model!$C$24)*Predictive_Model!$D$24+((M4678-Predictive_Model!$B$25)/Predictive_Model!$C$25)*Predictive_Model!$D$25+IF(C4678="Male",Predictive_Model!$D$31,IF(C4678="Other",Predictive_Model!$D$32,0))+IF(D4678="Premium",Predictive_Model!$D$34,IF(D4678="Standard",Predictive_Model!$D$35,0))+IF(G4678="Asia",Predictive_Model!$D$37,IF(G4678="Europe",Predictive_Model!$D$38,IF(G4678="North America",Predictive_Model!$D$39,IF(G4678="Oceania",Predictive_Model!$D$40,IF(G4678="South America",Predictive_Model!$D$41,0)))))+IF(H4678="Laptop",Predictive_Model!$D$43,IF(H4678="Mobile",Predictive_Model!$D$44,IF(H4678="TV",Predictive_Model!$D$45,IF(H4678="Tablet",Predictive_Model!$D$46,0))))+IF(K4678="Crypto",Predictive_Model!$D$48,IF(K4678="Debit Card",Predictive_Model!$D$49,IF(K4678="Gift Card",Predictive_Model!$D$50,IF(K4678="PayPal",Predictive_Model!$D$51,0))))+IF(N4678="Comedy",Predictive_Model!$D$53,IF(N4678="Documentary",Predictive_Model!$D$54,IF(N4678="Drama",Predictive_Model!$D$55,IF(N4678="Horror",Predictive_Model!$D$56,IF(N4678="Romance",Predictive_Model!$D$57,IF(N4678="Sci-Fi",Predictive_Model!$D$58,0)))))))))</f>
        <v>0.99691011316118272</v>
      </c>
      <c r="V4678" s="3" t="str">
        <f t="shared" si="736"/>
        <v>Critical</v>
      </c>
      <c r="W4678" s="6">
        <f t="shared" si="737"/>
        <v>17.989999999999998</v>
      </c>
      <c r="X4678" s="3" t="str">
        <f t="shared" si="738"/>
        <v>Priority 1</v>
      </c>
      <c r="Y4678" s="3" t="str">
        <f t="shared" si="739"/>
        <v>OK</v>
      </c>
    </row>
    <row r="4679" spans="1:25" x14ac:dyDescent="0.25">
      <c r="A4679" s="3" t="str">
        <f>Raw_Data!A4679</f>
        <v>938fec83-206c-4bb3-8ae6-7aa0bd8e7683</v>
      </c>
      <c r="B4679" s="3">
        <f>Raw_Data!B4679</f>
        <v>45</v>
      </c>
      <c r="C4679" s="3" t="str">
        <f>Raw_Data!C4679</f>
        <v>Other</v>
      </c>
      <c r="D4679" s="3" t="str">
        <f>Raw_Data!D4679</f>
        <v>Premium</v>
      </c>
      <c r="E4679" s="3">
        <f>Raw_Data!E4679</f>
        <v>2.59</v>
      </c>
      <c r="F4679" s="3">
        <f>Raw_Data!F4679</f>
        <v>56</v>
      </c>
      <c r="G4679" s="3" t="str">
        <f>Raw_Data!G4679</f>
        <v>Europe</v>
      </c>
      <c r="H4679" s="3" t="str">
        <f>Raw_Data!H4679</f>
        <v>Tablet</v>
      </c>
      <c r="I4679" s="3">
        <f>Raw_Data!I4679</f>
        <v>17.989999999999998</v>
      </c>
      <c r="J4679" s="3">
        <f>Raw_Data!J4679</f>
        <v>1</v>
      </c>
      <c r="K4679" s="3" t="str">
        <f>Raw_Data!K4679</f>
        <v>PayPal</v>
      </c>
      <c r="L4679" s="3">
        <f>Raw_Data!L4679</f>
        <v>3</v>
      </c>
      <c r="M4679" s="3">
        <f>Raw_Data!M4679</f>
        <v>0.05</v>
      </c>
      <c r="N4679" s="3" t="str">
        <f>Raw_Data!N4679</f>
        <v>Drama</v>
      </c>
      <c r="O4679" s="3" t="str">
        <f t="shared" si="730"/>
        <v>45-54</v>
      </c>
      <c r="P4679" s="3" t="str">
        <f t="shared" si="731"/>
        <v>&lt;10h</v>
      </c>
      <c r="Q4679" s="3" t="str">
        <f t="shared" si="732"/>
        <v>46-60d</v>
      </c>
      <c r="R4679" s="3" t="str">
        <f t="shared" si="733"/>
        <v>Low</v>
      </c>
      <c r="S4679" s="3" t="str">
        <f t="shared" si="734"/>
        <v>High</v>
      </c>
      <c r="T4679" s="3" t="str">
        <f t="shared" si="735"/>
        <v>Churned</v>
      </c>
      <c r="U4679" s="4">
        <f>1/(1+EXP(-(Predictive_Model!$B$5+((B4679-Predictive_Model!$B$20)/Predictive_Model!$C$20)*Predictive_Model!$D$20+((E4679-Predictive_Model!$B$21)/Predictive_Model!$C$21)*Predictive_Model!$D$21+((F4679-Predictive_Model!$B$22)/Predictive_Model!$C$22)*Predictive_Model!$D$22+((I4679-Predictive_Model!$B$23)/Predictive_Model!$C$23)*Predictive_Model!$D$23+((L4679-Predictive_Model!$B$24)/Predictive_Model!$C$24)*Predictive_Model!$D$24+((M4679-Predictive_Model!$B$25)/Predictive_Model!$C$25)*Predictive_Model!$D$25+IF(C4679="Male",Predictive_Model!$D$31,IF(C4679="Other",Predictive_Model!$D$32,0))+IF(D4679="Premium",Predictive_Model!$D$34,IF(D4679="Standard",Predictive_Model!$D$35,0))+IF(G4679="Asia",Predictive_Model!$D$37,IF(G4679="Europe",Predictive_Model!$D$38,IF(G4679="North America",Predictive_Model!$D$39,IF(G4679="Oceania",Predictive_Model!$D$40,IF(G4679="South America",Predictive_Model!$D$41,0)))))+IF(H4679="Laptop",Predictive_Model!$D$43,IF(H4679="Mobile",Predictive_Model!$D$44,IF(H4679="TV",Predictive_Model!$D$45,IF(H4679="Tablet",Predictive_Model!$D$46,0))))+IF(K4679="Crypto",Predictive_Model!$D$48,IF(K4679="Debit Card",Predictive_Model!$D$49,IF(K4679="Gift Card",Predictive_Model!$D$50,IF(K4679="PayPal",Predictive_Model!$D$51,0))))+IF(N4679="Comedy",Predictive_Model!$D$53,IF(N4679="Documentary",Predictive_Model!$D$54,IF(N4679="Drama",Predictive_Model!$D$55,IF(N4679="Horror",Predictive_Model!$D$56,IF(N4679="Romance",Predictive_Model!$D$57,IF(N4679="Sci-Fi",Predictive_Model!$D$58,0)))))))))</f>
        <v>0.99963249609368532</v>
      </c>
      <c r="V4679" s="3" t="str">
        <f t="shared" si="736"/>
        <v>Critical</v>
      </c>
      <c r="W4679" s="6">
        <f t="shared" si="737"/>
        <v>17.989999999999998</v>
      </c>
      <c r="X4679" s="3" t="str">
        <f t="shared" si="738"/>
        <v>Priority 1</v>
      </c>
      <c r="Y4679" s="3" t="str">
        <f t="shared" si="739"/>
        <v>OK</v>
      </c>
    </row>
    <row r="4680" spans="1:25" x14ac:dyDescent="0.25">
      <c r="A4680" s="3" t="str">
        <f>Raw_Data!A4680</f>
        <v>ece05305-60ed-4148-b003-3d3fde5ac23b</v>
      </c>
      <c r="B4680" s="3">
        <f>Raw_Data!B4680</f>
        <v>46</v>
      </c>
      <c r="C4680" s="3" t="str">
        <f>Raw_Data!C4680</f>
        <v>Other</v>
      </c>
      <c r="D4680" s="3" t="str">
        <f>Raw_Data!D4680</f>
        <v>Standard</v>
      </c>
      <c r="E4680" s="3">
        <f>Raw_Data!E4680</f>
        <v>1.22</v>
      </c>
      <c r="F4680" s="3">
        <f>Raw_Data!F4680</f>
        <v>59</v>
      </c>
      <c r="G4680" s="3" t="str">
        <f>Raw_Data!G4680</f>
        <v>North America</v>
      </c>
      <c r="H4680" s="3" t="str">
        <f>Raw_Data!H4680</f>
        <v>Desktop</v>
      </c>
      <c r="I4680" s="3">
        <f>Raw_Data!I4680</f>
        <v>13.99</v>
      </c>
      <c r="J4680" s="3">
        <f>Raw_Data!J4680</f>
        <v>1</v>
      </c>
      <c r="K4680" s="3" t="str">
        <f>Raw_Data!K4680</f>
        <v>Debit Card</v>
      </c>
      <c r="L4680" s="3">
        <f>Raw_Data!L4680</f>
        <v>3</v>
      </c>
      <c r="M4680" s="3">
        <f>Raw_Data!M4680</f>
        <v>0.02</v>
      </c>
      <c r="N4680" s="3" t="str">
        <f>Raw_Data!N4680</f>
        <v>Horror</v>
      </c>
      <c r="O4680" s="3" t="str">
        <f t="shared" si="730"/>
        <v>45-54</v>
      </c>
      <c r="P4680" s="3" t="str">
        <f t="shared" si="731"/>
        <v>&lt;10h</v>
      </c>
      <c r="Q4680" s="3" t="str">
        <f t="shared" si="732"/>
        <v>46-60d</v>
      </c>
      <c r="R4680" s="3" t="str">
        <f t="shared" si="733"/>
        <v>Low</v>
      </c>
      <c r="S4680" s="3" t="str">
        <f t="shared" si="734"/>
        <v>Mid</v>
      </c>
      <c r="T4680" s="3" t="str">
        <f t="shared" si="735"/>
        <v>Churned</v>
      </c>
      <c r="U4680" s="4">
        <f>1/(1+EXP(-(Predictive_Model!$B$5+((B4680-Predictive_Model!$B$20)/Predictive_Model!$C$20)*Predictive_Model!$D$20+((E4680-Predictive_Model!$B$21)/Predictive_Model!$C$21)*Predictive_Model!$D$21+((F4680-Predictive_Model!$B$22)/Predictive_Model!$C$22)*Predictive_Model!$D$22+((I4680-Predictive_Model!$B$23)/Predictive_Model!$C$23)*Predictive_Model!$D$23+((L4680-Predictive_Model!$B$24)/Predictive_Model!$C$24)*Predictive_Model!$D$24+((M4680-Predictive_Model!$B$25)/Predictive_Model!$C$25)*Predictive_Model!$D$25+IF(C4680="Male",Predictive_Model!$D$31,IF(C4680="Other",Predictive_Model!$D$32,0))+IF(D4680="Premium",Predictive_Model!$D$34,IF(D4680="Standard",Predictive_Model!$D$35,0))+IF(G4680="Asia",Predictive_Model!$D$37,IF(G4680="Europe",Predictive_Model!$D$38,IF(G4680="North America",Predictive_Model!$D$39,IF(G4680="Oceania",Predictive_Model!$D$40,IF(G4680="South America",Predictive_Model!$D$41,0)))))+IF(H4680="Laptop",Predictive_Model!$D$43,IF(H4680="Mobile",Predictive_Model!$D$44,IF(H4680="TV",Predictive_Model!$D$45,IF(H4680="Tablet",Predictive_Model!$D$46,0))))+IF(K4680="Crypto",Predictive_Model!$D$48,IF(K4680="Debit Card",Predictive_Model!$D$49,IF(K4680="Gift Card",Predictive_Model!$D$50,IF(K4680="PayPal",Predictive_Model!$D$51,0))))+IF(N4680="Comedy",Predictive_Model!$D$53,IF(N4680="Documentary",Predictive_Model!$D$54,IF(N4680="Drama",Predictive_Model!$D$55,IF(N4680="Horror",Predictive_Model!$D$56,IF(N4680="Romance",Predictive_Model!$D$57,IF(N4680="Sci-Fi",Predictive_Model!$D$58,0)))))))))</f>
        <v>0.9998844713785825</v>
      </c>
      <c r="V4680" s="3" t="str">
        <f t="shared" si="736"/>
        <v>Critical</v>
      </c>
      <c r="W4680" s="6">
        <f t="shared" si="737"/>
        <v>13.99</v>
      </c>
      <c r="X4680" s="3" t="str">
        <f t="shared" si="738"/>
        <v>Priority 2</v>
      </c>
      <c r="Y4680" s="3" t="str">
        <f t="shared" si="739"/>
        <v>OK</v>
      </c>
    </row>
    <row r="4681" spans="1:25" x14ac:dyDescent="0.25">
      <c r="A4681" s="3" t="str">
        <f>Raw_Data!A4681</f>
        <v>72e1395c-665a-40d9-99d4-150a7d6ba156</v>
      </c>
      <c r="B4681" s="3">
        <f>Raw_Data!B4681</f>
        <v>31</v>
      </c>
      <c r="C4681" s="3" t="str">
        <f>Raw_Data!C4681</f>
        <v>Other</v>
      </c>
      <c r="D4681" s="3" t="str">
        <f>Raw_Data!D4681</f>
        <v>Basic</v>
      </c>
      <c r="E4681" s="3">
        <f>Raw_Data!E4681</f>
        <v>10.38</v>
      </c>
      <c r="F4681" s="3">
        <f>Raw_Data!F4681</f>
        <v>42</v>
      </c>
      <c r="G4681" s="3" t="str">
        <f>Raw_Data!G4681</f>
        <v>North America</v>
      </c>
      <c r="H4681" s="3" t="str">
        <f>Raw_Data!H4681</f>
        <v>Tablet</v>
      </c>
      <c r="I4681" s="3">
        <f>Raw_Data!I4681</f>
        <v>8.99</v>
      </c>
      <c r="J4681" s="3">
        <f>Raw_Data!J4681</f>
        <v>1</v>
      </c>
      <c r="K4681" s="3" t="str">
        <f>Raw_Data!K4681</f>
        <v>Debit Card</v>
      </c>
      <c r="L4681" s="3">
        <f>Raw_Data!L4681</f>
        <v>1</v>
      </c>
      <c r="M4681" s="3">
        <f>Raw_Data!M4681</f>
        <v>0.24</v>
      </c>
      <c r="N4681" s="3" t="str">
        <f>Raw_Data!N4681</f>
        <v>Action</v>
      </c>
      <c r="O4681" s="3" t="str">
        <f t="shared" si="730"/>
        <v>25-34</v>
      </c>
      <c r="P4681" s="3" t="str">
        <f t="shared" si="731"/>
        <v>10-24h</v>
      </c>
      <c r="Q4681" s="3" t="str">
        <f t="shared" si="732"/>
        <v>22-45d</v>
      </c>
      <c r="R4681" s="3" t="str">
        <f t="shared" si="733"/>
        <v>Medium</v>
      </c>
      <c r="S4681" s="3" t="str">
        <f t="shared" si="734"/>
        <v>Low</v>
      </c>
      <c r="T4681" s="3" t="str">
        <f t="shared" si="735"/>
        <v>Churned</v>
      </c>
      <c r="U4681" s="4">
        <f>1/(1+EXP(-(Predictive_Model!$B$5+((B4681-Predictive_Model!$B$20)/Predictive_Model!$C$20)*Predictive_Model!$D$20+((E4681-Predictive_Model!$B$21)/Predictive_Model!$C$21)*Predictive_Model!$D$21+((F4681-Predictive_Model!$B$22)/Predictive_Model!$C$22)*Predictive_Model!$D$22+((I4681-Predictive_Model!$B$23)/Predictive_Model!$C$23)*Predictive_Model!$D$23+((L4681-Predictive_Model!$B$24)/Predictive_Model!$C$24)*Predictive_Model!$D$24+((M4681-Predictive_Model!$B$25)/Predictive_Model!$C$25)*Predictive_Model!$D$25+IF(C4681="Male",Predictive_Model!$D$31,IF(C4681="Other",Predictive_Model!$D$32,0))+IF(D4681="Premium",Predictive_Model!$D$34,IF(D4681="Standard",Predictive_Model!$D$35,0))+IF(G4681="Asia",Predictive_Model!$D$37,IF(G4681="Europe",Predictive_Model!$D$38,IF(G4681="North America",Predictive_Model!$D$39,IF(G4681="Oceania",Predictive_Model!$D$40,IF(G4681="South America",Predictive_Model!$D$41,0)))))+IF(H4681="Laptop",Predictive_Model!$D$43,IF(H4681="Mobile",Predictive_Model!$D$44,IF(H4681="TV",Predictive_Model!$D$45,IF(H4681="Tablet",Predictive_Model!$D$46,0))))+IF(K4681="Crypto",Predictive_Model!$D$48,IF(K4681="Debit Card",Predictive_Model!$D$49,IF(K4681="Gift Card",Predictive_Model!$D$50,IF(K4681="PayPal",Predictive_Model!$D$51,0))))+IF(N4681="Comedy",Predictive_Model!$D$53,IF(N4681="Documentary",Predictive_Model!$D$54,IF(N4681="Drama",Predictive_Model!$D$55,IF(N4681="Horror",Predictive_Model!$D$56,IF(N4681="Romance",Predictive_Model!$D$57,IF(N4681="Sci-Fi",Predictive_Model!$D$58,0)))))))))</f>
        <v>0.99955400887223267</v>
      </c>
      <c r="V4681" s="3" t="str">
        <f t="shared" si="736"/>
        <v>Critical</v>
      </c>
      <c r="W4681" s="6">
        <f t="shared" si="737"/>
        <v>8.99</v>
      </c>
      <c r="X4681" s="3" t="str">
        <f t="shared" si="738"/>
        <v>Priority 2</v>
      </c>
      <c r="Y4681" s="3" t="str">
        <f t="shared" si="739"/>
        <v>OK</v>
      </c>
    </row>
    <row r="4682" spans="1:25" x14ac:dyDescent="0.25">
      <c r="A4682" s="3" t="str">
        <f>Raw_Data!A4682</f>
        <v>9490f2fb-6881-415d-a9c2-55855ad016fc</v>
      </c>
      <c r="B4682" s="3">
        <f>Raw_Data!B4682</f>
        <v>68</v>
      </c>
      <c r="C4682" s="3" t="str">
        <f>Raw_Data!C4682</f>
        <v>Female</v>
      </c>
      <c r="D4682" s="3" t="str">
        <f>Raw_Data!D4682</f>
        <v>Basic</v>
      </c>
      <c r="E4682" s="3">
        <f>Raw_Data!E4682</f>
        <v>15.56</v>
      </c>
      <c r="F4682" s="3">
        <f>Raw_Data!F4682</f>
        <v>53</v>
      </c>
      <c r="G4682" s="3" t="str">
        <f>Raw_Data!G4682</f>
        <v>Asia</v>
      </c>
      <c r="H4682" s="3" t="str">
        <f>Raw_Data!H4682</f>
        <v>Mobile</v>
      </c>
      <c r="I4682" s="3">
        <f>Raw_Data!I4682</f>
        <v>8.99</v>
      </c>
      <c r="J4682" s="3">
        <f>Raw_Data!J4682</f>
        <v>1</v>
      </c>
      <c r="K4682" s="3" t="str">
        <f>Raw_Data!K4682</f>
        <v>PayPal</v>
      </c>
      <c r="L4682" s="3">
        <f>Raw_Data!L4682</f>
        <v>5</v>
      </c>
      <c r="M4682" s="3">
        <f>Raw_Data!M4682</f>
        <v>0.28999999999999998</v>
      </c>
      <c r="N4682" s="3" t="str">
        <f>Raw_Data!N4682</f>
        <v>Horror</v>
      </c>
      <c r="O4682" s="3" t="str">
        <f t="shared" si="730"/>
        <v>55-70</v>
      </c>
      <c r="P4682" s="3" t="str">
        <f t="shared" si="731"/>
        <v>10-24h</v>
      </c>
      <c r="Q4682" s="3" t="str">
        <f t="shared" si="732"/>
        <v>46-60d</v>
      </c>
      <c r="R4682" s="3" t="str">
        <f t="shared" si="733"/>
        <v>Medium</v>
      </c>
      <c r="S4682" s="3" t="str">
        <f t="shared" si="734"/>
        <v>Low</v>
      </c>
      <c r="T4682" s="3" t="str">
        <f t="shared" si="735"/>
        <v>Churned</v>
      </c>
      <c r="U4682" s="4">
        <f>1/(1+EXP(-(Predictive_Model!$B$5+((B4682-Predictive_Model!$B$20)/Predictive_Model!$C$20)*Predictive_Model!$D$20+((E4682-Predictive_Model!$B$21)/Predictive_Model!$C$21)*Predictive_Model!$D$21+((F4682-Predictive_Model!$B$22)/Predictive_Model!$C$22)*Predictive_Model!$D$22+((I4682-Predictive_Model!$B$23)/Predictive_Model!$C$23)*Predictive_Model!$D$23+((L4682-Predictive_Model!$B$24)/Predictive_Model!$C$24)*Predictive_Model!$D$24+((M4682-Predictive_Model!$B$25)/Predictive_Model!$C$25)*Predictive_Model!$D$25+IF(C4682="Male",Predictive_Model!$D$31,IF(C4682="Other",Predictive_Model!$D$32,0))+IF(D4682="Premium",Predictive_Model!$D$34,IF(D4682="Standard",Predictive_Model!$D$35,0))+IF(G4682="Asia",Predictive_Model!$D$37,IF(G4682="Europe",Predictive_Model!$D$38,IF(G4682="North America",Predictive_Model!$D$39,IF(G4682="Oceania",Predictive_Model!$D$40,IF(G4682="South America",Predictive_Model!$D$41,0)))))+IF(H4682="Laptop",Predictive_Model!$D$43,IF(H4682="Mobile",Predictive_Model!$D$44,IF(H4682="TV",Predictive_Model!$D$45,IF(H4682="Tablet",Predictive_Model!$D$46,0))))+IF(K4682="Crypto",Predictive_Model!$D$48,IF(K4682="Debit Card",Predictive_Model!$D$49,IF(K4682="Gift Card",Predictive_Model!$D$50,IF(K4682="PayPal",Predictive_Model!$D$51,0))))+IF(N4682="Comedy",Predictive_Model!$D$53,IF(N4682="Documentary",Predictive_Model!$D$54,IF(N4682="Drama",Predictive_Model!$D$55,IF(N4682="Horror",Predictive_Model!$D$56,IF(N4682="Romance",Predictive_Model!$D$57,IF(N4682="Sci-Fi",Predictive_Model!$D$58,0)))))))))</f>
        <v>0.98992227801598598</v>
      </c>
      <c r="V4682" s="3" t="str">
        <f t="shared" si="736"/>
        <v>Critical</v>
      </c>
      <c r="W4682" s="6">
        <f t="shared" si="737"/>
        <v>8.99</v>
      </c>
      <c r="X4682" s="3" t="str">
        <f t="shared" si="738"/>
        <v>Priority 2</v>
      </c>
      <c r="Y4682" s="3" t="str">
        <f t="shared" si="739"/>
        <v>OK</v>
      </c>
    </row>
    <row r="4683" spans="1:25" x14ac:dyDescent="0.25">
      <c r="A4683" s="3" t="str">
        <f>Raw_Data!A4683</f>
        <v>5bd2fa59-db60-4274-9e7c-f64de753ff84</v>
      </c>
      <c r="B4683" s="3">
        <f>Raw_Data!B4683</f>
        <v>36</v>
      </c>
      <c r="C4683" s="3" t="str">
        <f>Raw_Data!C4683</f>
        <v>Female</v>
      </c>
      <c r="D4683" s="3" t="str">
        <f>Raw_Data!D4683</f>
        <v>Standard</v>
      </c>
      <c r="E4683" s="3">
        <f>Raw_Data!E4683</f>
        <v>11.94</v>
      </c>
      <c r="F4683" s="3">
        <f>Raw_Data!F4683</f>
        <v>45</v>
      </c>
      <c r="G4683" s="3" t="str">
        <f>Raw_Data!G4683</f>
        <v>Europe</v>
      </c>
      <c r="H4683" s="3" t="str">
        <f>Raw_Data!H4683</f>
        <v>Tablet</v>
      </c>
      <c r="I4683" s="3">
        <f>Raw_Data!I4683</f>
        <v>13.99</v>
      </c>
      <c r="J4683" s="3">
        <f>Raw_Data!J4683</f>
        <v>1</v>
      </c>
      <c r="K4683" s="3" t="str">
        <f>Raw_Data!K4683</f>
        <v>PayPal</v>
      </c>
      <c r="L4683" s="3">
        <f>Raw_Data!L4683</f>
        <v>2</v>
      </c>
      <c r="M4683" s="3">
        <f>Raw_Data!M4683</f>
        <v>0.26</v>
      </c>
      <c r="N4683" s="3" t="str">
        <f>Raw_Data!N4683</f>
        <v>Comedy</v>
      </c>
      <c r="O4683" s="3" t="str">
        <f t="shared" si="730"/>
        <v>35-44</v>
      </c>
      <c r="P4683" s="3" t="str">
        <f t="shared" si="731"/>
        <v>10-24h</v>
      </c>
      <c r="Q4683" s="3" t="str">
        <f t="shared" si="732"/>
        <v>22-45d</v>
      </c>
      <c r="R4683" s="3" t="str">
        <f t="shared" si="733"/>
        <v>Medium</v>
      </c>
      <c r="S4683" s="3" t="str">
        <f t="shared" si="734"/>
        <v>Mid</v>
      </c>
      <c r="T4683" s="3" t="str">
        <f t="shared" si="735"/>
        <v>Churned</v>
      </c>
      <c r="U4683" s="4">
        <f>1/(1+EXP(-(Predictive_Model!$B$5+((B4683-Predictive_Model!$B$20)/Predictive_Model!$C$20)*Predictive_Model!$D$20+((E4683-Predictive_Model!$B$21)/Predictive_Model!$C$21)*Predictive_Model!$D$21+((F4683-Predictive_Model!$B$22)/Predictive_Model!$C$22)*Predictive_Model!$D$22+((I4683-Predictive_Model!$B$23)/Predictive_Model!$C$23)*Predictive_Model!$D$23+((L4683-Predictive_Model!$B$24)/Predictive_Model!$C$24)*Predictive_Model!$D$24+((M4683-Predictive_Model!$B$25)/Predictive_Model!$C$25)*Predictive_Model!$D$25+IF(C4683="Male",Predictive_Model!$D$31,IF(C4683="Other",Predictive_Model!$D$32,0))+IF(D4683="Premium",Predictive_Model!$D$34,IF(D4683="Standard",Predictive_Model!$D$35,0))+IF(G4683="Asia",Predictive_Model!$D$37,IF(G4683="Europe",Predictive_Model!$D$38,IF(G4683="North America",Predictive_Model!$D$39,IF(G4683="Oceania",Predictive_Model!$D$40,IF(G4683="South America",Predictive_Model!$D$41,0)))))+IF(H4683="Laptop",Predictive_Model!$D$43,IF(H4683="Mobile",Predictive_Model!$D$44,IF(H4683="TV",Predictive_Model!$D$45,IF(H4683="Tablet",Predictive_Model!$D$46,0))))+IF(K4683="Crypto",Predictive_Model!$D$48,IF(K4683="Debit Card",Predictive_Model!$D$49,IF(K4683="Gift Card",Predictive_Model!$D$50,IF(K4683="PayPal",Predictive_Model!$D$51,0))))+IF(N4683="Comedy",Predictive_Model!$D$53,IF(N4683="Documentary",Predictive_Model!$D$54,IF(N4683="Drama",Predictive_Model!$D$55,IF(N4683="Horror",Predictive_Model!$D$56,IF(N4683="Romance",Predictive_Model!$D$57,IF(N4683="Sci-Fi",Predictive_Model!$D$58,0)))))))))</f>
        <v>0.99698379212559163</v>
      </c>
      <c r="V4683" s="3" t="str">
        <f t="shared" si="736"/>
        <v>Critical</v>
      </c>
      <c r="W4683" s="6">
        <f t="shared" si="737"/>
        <v>13.99</v>
      </c>
      <c r="X4683" s="3" t="str">
        <f t="shared" si="738"/>
        <v>Priority 2</v>
      </c>
      <c r="Y4683" s="3" t="str">
        <f t="shared" si="739"/>
        <v>OK</v>
      </c>
    </row>
    <row r="4684" spans="1:25" x14ac:dyDescent="0.25">
      <c r="A4684" s="3" t="str">
        <f>Raw_Data!A4684</f>
        <v>e60ca66e-6129-4c74-9917-2039b803fb3a</v>
      </c>
      <c r="B4684" s="3">
        <f>Raw_Data!B4684</f>
        <v>68</v>
      </c>
      <c r="C4684" s="3" t="str">
        <f>Raw_Data!C4684</f>
        <v>Female</v>
      </c>
      <c r="D4684" s="3" t="str">
        <f>Raw_Data!D4684</f>
        <v>Basic</v>
      </c>
      <c r="E4684" s="3">
        <f>Raw_Data!E4684</f>
        <v>24.27</v>
      </c>
      <c r="F4684" s="3">
        <f>Raw_Data!F4684</f>
        <v>33</v>
      </c>
      <c r="G4684" s="3" t="str">
        <f>Raw_Data!G4684</f>
        <v>Asia</v>
      </c>
      <c r="H4684" s="3" t="str">
        <f>Raw_Data!H4684</f>
        <v>TV</v>
      </c>
      <c r="I4684" s="3">
        <f>Raw_Data!I4684</f>
        <v>8.99</v>
      </c>
      <c r="J4684" s="3">
        <f>Raw_Data!J4684</f>
        <v>1</v>
      </c>
      <c r="K4684" s="3" t="str">
        <f>Raw_Data!K4684</f>
        <v>Gift Card</v>
      </c>
      <c r="L4684" s="3">
        <f>Raw_Data!L4684</f>
        <v>1</v>
      </c>
      <c r="M4684" s="3">
        <f>Raw_Data!M4684</f>
        <v>0.71</v>
      </c>
      <c r="N4684" s="3" t="str">
        <f>Raw_Data!N4684</f>
        <v>Romance</v>
      </c>
      <c r="O4684" s="3" t="str">
        <f t="shared" si="730"/>
        <v>55-70</v>
      </c>
      <c r="P4684" s="3" t="str">
        <f t="shared" si="731"/>
        <v>10-24h</v>
      </c>
      <c r="Q4684" s="3" t="str">
        <f t="shared" si="732"/>
        <v>22-45d</v>
      </c>
      <c r="R4684" s="3" t="str">
        <f t="shared" si="733"/>
        <v>Medium</v>
      </c>
      <c r="S4684" s="3" t="str">
        <f t="shared" si="734"/>
        <v>Low</v>
      </c>
      <c r="T4684" s="3" t="str">
        <f t="shared" si="735"/>
        <v>Churned</v>
      </c>
      <c r="U4684" s="4">
        <f>1/(1+EXP(-(Predictive_Model!$B$5+((B4684-Predictive_Model!$B$20)/Predictive_Model!$C$20)*Predictive_Model!$D$20+((E4684-Predictive_Model!$B$21)/Predictive_Model!$C$21)*Predictive_Model!$D$21+((F4684-Predictive_Model!$B$22)/Predictive_Model!$C$22)*Predictive_Model!$D$22+((I4684-Predictive_Model!$B$23)/Predictive_Model!$C$23)*Predictive_Model!$D$23+((L4684-Predictive_Model!$B$24)/Predictive_Model!$C$24)*Predictive_Model!$D$24+((M4684-Predictive_Model!$B$25)/Predictive_Model!$C$25)*Predictive_Model!$D$25+IF(C4684="Male",Predictive_Model!$D$31,IF(C4684="Other",Predictive_Model!$D$32,0))+IF(D4684="Premium",Predictive_Model!$D$34,IF(D4684="Standard",Predictive_Model!$D$35,0))+IF(G4684="Asia",Predictive_Model!$D$37,IF(G4684="Europe",Predictive_Model!$D$38,IF(G4684="North America",Predictive_Model!$D$39,IF(G4684="Oceania",Predictive_Model!$D$40,IF(G4684="South America",Predictive_Model!$D$41,0)))))+IF(H4684="Laptop",Predictive_Model!$D$43,IF(H4684="Mobile",Predictive_Model!$D$44,IF(H4684="TV",Predictive_Model!$D$45,IF(H4684="Tablet",Predictive_Model!$D$46,0))))+IF(K4684="Crypto",Predictive_Model!$D$48,IF(K4684="Debit Card",Predictive_Model!$D$49,IF(K4684="Gift Card",Predictive_Model!$D$50,IF(K4684="PayPal",Predictive_Model!$D$51,0))))+IF(N4684="Comedy",Predictive_Model!$D$53,IF(N4684="Documentary",Predictive_Model!$D$54,IF(N4684="Drama",Predictive_Model!$D$55,IF(N4684="Horror",Predictive_Model!$D$56,IF(N4684="Romance",Predictive_Model!$D$57,IF(N4684="Sci-Fi",Predictive_Model!$D$58,0)))))))))</f>
        <v>0.54471023191085721</v>
      </c>
      <c r="V4684" s="3" t="str">
        <f t="shared" si="736"/>
        <v>High</v>
      </c>
      <c r="W4684" s="6">
        <f t="shared" si="737"/>
        <v>8.99</v>
      </c>
      <c r="X4684" s="3" t="str">
        <f t="shared" si="738"/>
        <v>Priority 2</v>
      </c>
      <c r="Y4684" s="3" t="str">
        <f t="shared" si="739"/>
        <v>OK</v>
      </c>
    </row>
    <row r="4685" spans="1:25" x14ac:dyDescent="0.25">
      <c r="A4685" s="3" t="str">
        <f>Raw_Data!A4685</f>
        <v>7dae5dd3-9815-4ae0-a868-c1d08eb7ec3f</v>
      </c>
      <c r="B4685" s="3">
        <f>Raw_Data!B4685</f>
        <v>50</v>
      </c>
      <c r="C4685" s="3" t="str">
        <f>Raw_Data!C4685</f>
        <v>Male</v>
      </c>
      <c r="D4685" s="3" t="str">
        <f>Raw_Data!D4685</f>
        <v>Basic</v>
      </c>
      <c r="E4685" s="3">
        <f>Raw_Data!E4685</f>
        <v>4.3</v>
      </c>
      <c r="F4685" s="3">
        <f>Raw_Data!F4685</f>
        <v>54</v>
      </c>
      <c r="G4685" s="3" t="str">
        <f>Raw_Data!G4685</f>
        <v>North America</v>
      </c>
      <c r="H4685" s="3" t="str">
        <f>Raw_Data!H4685</f>
        <v>Tablet</v>
      </c>
      <c r="I4685" s="3">
        <f>Raw_Data!I4685</f>
        <v>8.99</v>
      </c>
      <c r="J4685" s="3">
        <f>Raw_Data!J4685</f>
        <v>1</v>
      </c>
      <c r="K4685" s="3" t="str">
        <f>Raw_Data!K4685</f>
        <v>PayPal</v>
      </c>
      <c r="L4685" s="3">
        <f>Raw_Data!L4685</f>
        <v>5</v>
      </c>
      <c r="M4685" s="3">
        <f>Raw_Data!M4685</f>
        <v>0.08</v>
      </c>
      <c r="N4685" s="3" t="str">
        <f>Raw_Data!N4685</f>
        <v>Action</v>
      </c>
      <c r="O4685" s="3" t="str">
        <f t="shared" si="730"/>
        <v>45-54</v>
      </c>
      <c r="P4685" s="3" t="str">
        <f t="shared" si="731"/>
        <v>&lt;10h</v>
      </c>
      <c r="Q4685" s="3" t="str">
        <f t="shared" si="732"/>
        <v>46-60d</v>
      </c>
      <c r="R4685" s="3" t="str">
        <f t="shared" si="733"/>
        <v>Low</v>
      </c>
      <c r="S4685" s="3" t="str">
        <f t="shared" si="734"/>
        <v>Low</v>
      </c>
      <c r="T4685" s="3" t="str">
        <f t="shared" si="735"/>
        <v>Churned</v>
      </c>
      <c r="U4685" s="4">
        <f>1/(1+EXP(-(Predictive_Model!$B$5+((B4685-Predictive_Model!$B$20)/Predictive_Model!$C$20)*Predictive_Model!$D$20+((E4685-Predictive_Model!$B$21)/Predictive_Model!$C$21)*Predictive_Model!$D$21+((F4685-Predictive_Model!$B$22)/Predictive_Model!$C$22)*Predictive_Model!$D$22+((I4685-Predictive_Model!$B$23)/Predictive_Model!$C$23)*Predictive_Model!$D$23+((L4685-Predictive_Model!$B$24)/Predictive_Model!$C$24)*Predictive_Model!$D$24+((M4685-Predictive_Model!$B$25)/Predictive_Model!$C$25)*Predictive_Model!$D$25+IF(C4685="Male",Predictive_Model!$D$31,IF(C4685="Other",Predictive_Model!$D$32,0))+IF(D4685="Premium",Predictive_Model!$D$34,IF(D4685="Standard",Predictive_Model!$D$35,0))+IF(G4685="Asia",Predictive_Model!$D$37,IF(G4685="Europe",Predictive_Model!$D$38,IF(G4685="North America",Predictive_Model!$D$39,IF(G4685="Oceania",Predictive_Model!$D$40,IF(G4685="South America",Predictive_Model!$D$41,0)))))+IF(H4685="Laptop",Predictive_Model!$D$43,IF(H4685="Mobile",Predictive_Model!$D$44,IF(H4685="TV",Predictive_Model!$D$45,IF(H4685="Tablet",Predictive_Model!$D$46,0))))+IF(K4685="Crypto",Predictive_Model!$D$48,IF(K4685="Debit Card",Predictive_Model!$D$49,IF(K4685="Gift Card",Predictive_Model!$D$50,IF(K4685="PayPal",Predictive_Model!$D$51,0))))+IF(N4685="Comedy",Predictive_Model!$D$53,IF(N4685="Documentary",Predictive_Model!$D$54,IF(N4685="Drama",Predictive_Model!$D$55,IF(N4685="Horror",Predictive_Model!$D$56,IF(N4685="Romance",Predictive_Model!$D$57,IF(N4685="Sci-Fi",Predictive_Model!$D$58,0)))))))))</f>
        <v>0.99979998957552596</v>
      </c>
      <c r="V4685" s="3" t="str">
        <f t="shared" si="736"/>
        <v>Critical</v>
      </c>
      <c r="W4685" s="6">
        <f t="shared" si="737"/>
        <v>8.99</v>
      </c>
      <c r="X4685" s="3" t="str">
        <f t="shared" si="738"/>
        <v>Priority 2</v>
      </c>
      <c r="Y4685" s="3" t="str">
        <f t="shared" si="739"/>
        <v>OK</v>
      </c>
    </row>
    <row r="4686" spans="1:25" x14ac:dyDescent="0.25">
      <c r="A4686" s="3" t="str">
        <f>Raw_Data!A4686</f>
        <v>2477d719-b049-4b4c-8f1d-d9173919eedd</v>
      </c>
      <c r="B4686" s="3">
        <f>Raw_Data!B4686</f>
        <v>18</v>
      </c>
      <c r="C4686" s="3" t="str">
        <f>Raw_Data!C4686</f>
        <v>Female</v>
      </c>
      <c r="D4686" s="3" t="str">
        <f>Raw_Data!D4686</f>
        <v>Standard</v>
      </c>
      <c r="E4686" s="3">
        <f>Raw_Data!E4686</f>
        <v>9.77</v>
      </c>
      <c r="F4686" s="3">
        <f>Raw_Data!F4686</f>
        <v>57</v>
      </c>
      <c r="G4686" s="3" t="str">
        <f>Raw_Data!G4686</f>
        <v>Africa</v>
      </c>
      <c r="H4686" s="3" t="str">
        <f>Raw_Data!H4686</f>
        <v>Desktop</v>
      </c>
      <c r="I4686" s="3">
        <f>Raw_Data!I4686</f>
        <v>13.99</v>
      </c>
      <c r="J4686" s="3">
        <f>Raw_Data!J4686</f>
        <v>1</v>
      </c>
      <c r="K4686" s="3" t="str">
        <f>Raw_Data!K4686</f>
        <v>Crypto</v>
      </c>
      <c r="L4686" s="3">
        <f>Raw_Data!L4686</f>
        <v>2</v>
      </c>
      <c r="M4686" s="3">
        <f>Raw_Data!M4686</f>
        <v>0.17</v>
      </c>
      <c r="N4686" s="3" t="str">
        <f>Raw_Data!N4686</f>
        <v>Sci-Fi</v>
      </c>
      <c r="O4686" s="3" t="str">
        <f t="shared" si="730"/>
        <v>18-24</v>
      </c>
      <c r="P4686" s="3" t="str">
        <f t="shared" si="731"/>
        <v>&lt;10h</v>
      </c>
      <c r="Q4686" s="3" t="str">
        <f t="shared" si="732"/>
        <v>46-60d</v>
      </c>
      <c r="R4686" s="3" t="str">
        <f t="shared" si="733"/>
        <v>Low</v>
      </c>
      <c r="S4686" s="3" t="str">
        <f t="shared" si="734"/>
        <v>Mid</v>
      </c>
      <c r="T4686" s="3" t="str">
        <f t="shared" si="735"/>
        <v>Churned</v>
      </c>
      <c r="U4686" s="4">
        <f>1/(1+EXP(-(Predictive_Model!$B$5+((B4686-Predictive_Model!$B$20)/Predictive_Model!$C$20)*Predictive_Model!$D$20+((E4686-Predictive_Model!$B$21)/Predictive_Model!$C$21)*Predictive_Model!$D$21+((F4686-Predictive_Model!$B$22)/Predictive_Model!$C$22)*Predictive_Model!$D$22+((I4686-Predictive_Model!$B$23)/Predictive_Model!$C$23)*Predictive_Model!$D$23+((L4686-Predictive_Model!$B$24)/Predictive_Model!$C$24)*Predictive_Model!$D$24+((M4686-Predictive_Model!$B$25)/Predictive_Model!$C$25)*Predictive_Model!$D$25+IF(C4686="Male",Predictive_Model!$D$31,IF(C4686="Other",Predictive_Model!$D$32,0))+IF(D4686="Premium",Predictive_Model!$D$34,IF(D4686="Standard",Predictive_Model!$D$35,0))+IF(G4686="Asia",Predictive_Model!$D$37,IF(G4686="Europe",Predictive_Model!$D$38,IF(G4686="North America",Predictive_Model!$D$39,IF(G4686="Oceania",Predictive_Model!$D$40,IF(G4686="South America",Predictive_Model!$D$41,0)))))+IF(H4686="Laptop",Predictive_Model!$D$43,IF(H4686="Mobile",Predictive_Model!$D$44,IF(H4686="TV",Predictive_Model!$D$45,IF(H4686="Tablet",Predictive_Model!$D$46,0))))+IF(K4686="Crypto",Predictive_Model!$D$48,IF(K4686="Debit Card",Predictive_Model!$D$49,IF(K4686="Gift Card",Predictive_Model!$D$50,IF(K4686="PayPal",Predictive_Model!$D$51,0))))+IF(N4686="Comedy",Predictive_Model!$D$53,IF(N4686="Documentary",Predictive_Model!$D$54,IF(N4686="Drama",Predictive_Model!$D$55,IF(N4686="Horror",Predictive_Model!$D$56,IF(N4686="Romance",Predictive_Model!$D$57,IF(N4686="Sci-Fi",Predictive_Model!$D$58,0)))))))))</f>
        <v>0.99899366840577675</v>
      </c>
      <c r="V4686" s="3" t="str">
        <f t="shared" si="736"/>
        <v>Critical</v>
      </c>
      <c r="W4686" s="6">
        <f t="shared" si="737"/>
        <v>13.99</v>
      </c>
      <c r="X4686" s="3" t="str">
        <f t="shared" si="738"/>
        <v>Priority 2</v>
      </c>
      <c r="Y4686" s="3" t="str">
        <f t="shared" si="739"/>
        <v>OK</v>
      </c>
    </row>
    <row r="4687" spans="1:25" x14ac:dyDescent="0.25">
      <c r="A4687" s="3" t="str">
        <f>Raw_Data!A4687</f>
        <v>375eca39-a99b-48a4-b4c0-bb0e8722d963</v>
      </c>
      <c r="B4687" s="3">
        <f>Raw_Data!B4687</f>
        <v>34</v>
      </c>
      <c r="C4687" s="3" t="str">
        <f>Raw_Data!C4687</f>
        <v>Male</v>
      </c>
      <c r="D4687" s="3" t="str">
        <f>Raw_Data!D4687</f>
        <v>Premium</v>
      </c>
      <c r="E4687" s="3">
        <f>Raw_Data!E4687</f>
        <v>3.92</v>
      </c>
      <c r="F4687" s="3">
        <f>Raw_Data!F4687</f>
        <v>4</v>
      </c>
      <c r="G4687" s="3" t="str">
        <f>Raw_Data!G4687</f>
        <v>South America</v>
      </c>
      <c r="H4687" s="3" t="str">
        <f>Raw_Data!H4687</f>
        <v>TV</v>
      </c>
      <c r="I4687" s="3">
        <f>Raw_Data!I4687</f>
        <v>17.989999999999998</v>
      </c>
      <c r="J4687" s="3">
        <f>Raw_Data!J4687</f>
        <v>0</v>
      </c>
      <c r="K4687" s="3" t="str">
        <f>Raw_Data!K4687</f>
        <v>Gift Card</v>
      </c>
      <c r="L4687" s="3">
        <f>Raw_Data!L4687</f>
        <v>1</v>
      </c>
      <c r="M4687" s="3">
        <f>Raw_Data!M4687</f>
        <v>0.78</v>
      </c>
      <c r="N4687" s="3" t="str">
        <f>Raw_Data!N4687</f>
        <v>Action</v>
      </c>
      <c r="O4687" s="3" t="str">
        <f t="shared" si="730"/>
        <v>25-34</v>
      </c>
      <c r="P4687" s="3" t="str">
        <f t="shared" si="731"/>
        <v>&lt;10h</v>
      </c>
      <c r="Q4687" s="3" t="str">
        <f t="shared" si="732"/>
        <v>0-7d</v>
      </c>
      <c r="R4687" s="3" t="str">
        <f t="shared" si="733"/>
        <v>Medium</v>
      </c>
      <c r="S4687" s="3" t="str">
        <f t="shared" si="734"/>
        <v>High</v>
      </c>
      <c r="T4687" s="3" t="str">
        <f t="shared" si="735"/>
        <v>Active</v>
      </c>
      <c r="U4687" s="4">
        <f>1/(1+EXP(-(Predictive_Model!$B$5+((B4687-Predictive_Model!$B$20)/Predictive_Model!$C$20)*Predictive_Model!$D$20+((E4687-Predictive_Model!$B$21)/Predictive_Model!$C$21)*Predictive_Model!$D$21+((F4687-Predictive_Model!$B$22)/Predictive_Model!$C$22)*Predictive_Model!$D$22+((I4687-Predictive_Model!$B$23)/Predictive_Model!$C$23)*Predictive_Model!$D$23+((L4687-Predictive_Model!$B$24)/Predictive_Model!$C$24)*Predictive_Model!$D$24+((M4687-Predictive_Model!$B$25)/Predictive_Model!$C$25)*Predictive_Model!$D$25+IF(C4687="Male",Predictive_Model!$D$31,IF(C4687="Other",Predictive_Model!$D$32,0))+IF(D4687="Premium",Predictive_Model!$D$34,IF(D4687="Standard",Predictive_Model!$D$35,0))+IF(G4687="Asia",Predictive_Model!$D$37,IF(G4687="Europe",Predictive_Model!$D$38,IF(G4687="North America",Predictive_Model!$D$39,IF(G4687="Oceania",Predictive_Model!$D$40,IF(G4687="South America",Predictive_Model!$D$41,0)))))+IF(H4687="Laptop",Predictive_Model!$D$43,IF(H4687="Mobile",Predictive_Model!$D$44,IF(H4687="TV",Predictive_Model!$D$45,IF(H4687="Tablet",Predictive_Model!$D$46,0))))+IF(K4687="Crypto",Predictive_Model!$D$48,IF(K4687="Debit Card",Predictive_Model!$D$49,IF(K4687="Gift Card",Predictive_Model!$D$50,IF(K4687="PayPal",Predictive_Model!$D$51,0))))+IF(N4687="Comedy",Predictive_Model!$D$53,IF(N4687="Documentary",Predictive_Model!$D$54,IF(N4687="Drama",Predictive_Model!$D$55,IF(N4687="Horror",Predictive_Model!$D$56,IF(N4687="Romance",Predictive_Model!$D$57,IF(N4687="Sci-Fi",Predictive_Model!$D$58,0)))))))))</f>
        <v>0.43251018465279301</v>
      </c>
      <c r="V4687" s="3" t="str">
        <f t="shared" si="736"/>
        <v>Medium</v>
      </c>
      <c r="W4687" s="6">
        <f t="shared" si="737"/>
        <v>7.7808582219037454</v>
      </c>
      <c r="X4687" s="3" t="str">
        <f t="shared" si="738"/>
        <v>Monitor</v>
      </c>
      <c r="Y4687" s="3" t="str">
        <f t="shared" si="739"/>
        <v>OK</v>
      </c>
    </row>
    <row r="4688" spans="1:25" x14ac:dyDescent="0.25">
      <c r="A4688" s="3" t="str">
        <f>Raw_Data!A4688</f>
        <v>d2927ae0-0518-4579-aed1-4ad9a039d1d0</v>
      </c>
      <c r="B4688" s="3">
        <f>Raw_Data!B4688</f>
        <v>39</v>
      </c>
      <c r="C4688" s="3" t="str">
        <f>Raw_Data!C4688</f>
        <v>Other</v>
      </c>
      <c r="D4688" s="3" t="str">
        <f>Raw_Data!D4688</f>
        <v>Premium</v>
      </c>
      <c r="E4688" s="3">
        <f>Raw_Data!E4688</f>
        <v>13.51</v>
      </c>
      <c r="F4688" s="3">
        <f>Raw_Data!F4688</f>
        <v>54</v>
      </c>
      <c r="G4688" s="3" t="str">
        <f>Raw_Data!G4688</f>
        <v>Oceania</v>
      </c>
      <c r="H4688" s="3" t="str">
        <f>Raw_Data!H4688</f>
        <v>Tablet</v>
      </c>
      <c r="I4688" s="3">
        <f>Raw_Data!I4688</f>
        <v>17.989999999999998</v>
      </c>
      <c r="J4688" s="3">
        <f>Raw_Data!J4688</f>
        <v>0</v>
      </c>
      <c r="K4688" s="3" t="str">
        <f>Raw_Data!K4688</f>
        <v>PayPal</v>
      </c>
      <c r="L4688" s="3">
        <f>Raw_Data!L4688</f>
        <v>4</v>
      </c>
      <c r="M4688" s="3">
        <f>Raw_Data!M4688</f>
        <v>0.25</v>
      </c>
      <c r="N4688" s="3" t="str">
        <f>Raw_Data!N4688</f>
        <v>Drama</v>
      </c>
      <c r="O4688" s="3" t="str">
        <f t="shared" si="730"/>
        <v>35-44</v>
      </c>
      <c r="P4688" s="3" t="str">
        <f t="shared" si="731"/>
        <v>10-24h</v>
      </c>
      <c r="Q4688" s="3" t="str">
        <f t="shared" si="732"/>
        <v>46-60d</v>
      </c>
      <c r="R4688" s="3" t="str">
        <f t="shared" si="733"/>
        <v>Medium</v>
      </c>
      <c r="S4688" s="3" t="str">
        <f t="shared" si="734"/>
        <v>High</v>
      </c>
      <c r="T4688" s="3" t="str">
        <f t="shared" si="735"/>
        <v>Active</v>
      </c>
      <c r="U4688" s="4">
        <f>1/(1+EXP(-(Predictive_Model!$B$5+((B4688-Predictive_Model!$B$20)/Predictive_Model!$C$20)*Predictive_Model!$D$20+((E4688-Predictive_Model!$B$21)/Predictive_Model!$C$21)*Predictive_Model!$D$21+((F4688-Predictive_Model!$B$22)/Predictive_Model!$C$22)*Predictive_Model!$D$22+((I4688-Predictive_Model!$B$23)/Predictive_Model!$C$23)*Predictive_Model!$D$23+((L4688-Predictive_Model!$B$24)/Predictive_Model!$C$24)*Predictive_Model!$D$24+((M4688-Predictive_Model!$B$25)/Predictive_Model!$C$25)*Predictive_Model!$D$25+IF(C4688="Male",Predictive_Model!$D$31,IF(C4688="Other",Predictive_Model!$D$32,0))+IF(D4688="Premium",Predictive_Model!$D$34,IF(D4688="Standard",Predictive_Model!$D$35,0))+IF(G4688="Asia",Predictive_Model!$D$37,IF(G4688="Europe",Predictive_Model!$D$38,IF(G4688="North America",Predictive_Model!$D$39,IF(G4688="Oceania",Predictive_Model!$D$40,IF(G4688="South America",Predictive_Model!$D$41,0)))))+IF(H4688="Laptop",Predictive_Model!$D$43,IF(H4688="Mobile",Predictive_Model!$D$44,IF(H4688="TV",Predictive_Model!$D$45,IF(H4688="Tablet",Predictive_Model!$D$46,0))))+IF(K4688="Crypto",Predictive_Model!$D$48,IF(K4688="Debit Card",Predictive_Model!$D$49,IF(K4688="Gift Card",Predictive_Model!$D$50,IF(K4688="PayPal",Predictive_Model!$D$51,0))))+IF(N4688="Comedy",Predictive_Model!$D$53,IF(N4688="Documentary",Predictive_Model!$D$54,IF(N4688="Drama",Predictive_Model!$D$55,IF(N4688="Horror",Predictive_Model!$D$56,IF(N4688="Romance",Predictive_Model!$D$57,IF(N4688="Sci-Fi",Predictive_Model!$D$58,0)))))))))</f>
        <v>0.961597874604599</v>
      </c>
      <c r="V4688" s="3" t="str">
        <f t="shared" si="736"/>
        <v>Critical</v>
      </c>
      <c r="W4688" s="6">
        <f t="shared" si="737"/>
        <v>17.299145764136735</v>
      </c>
      <c r="X4688" s="3" t="str">
        <f t="shared" si="738"/>
        <v>Priority 1</v>
      </c>
      <c r="Y4688" s="3" t="str">
        <f t="shared" si="739"/>
        <v>OK</v>
      </c>
    </row>
    <row r="4689" spans="1:25" x14ac:dyDescent="0.25">
      <c r="A4689" s="3" t="str">
        <f>Raw_Data!A4689</f>
        <v>e74a58dd-5c33-41a4-a2f5-ba8f634216dc</v>
      </c>
      <c r="B4689" s="3">
        <f>Raw_Data!B4689</f>
        <v>45</v>
      </c>
      <c r="C4689" s="3" t="str">
        <f>Raw_Data!C4689</f>
        <v>Male</v>
      </c>
      <c r="D4689" s="3" t="str">
        <f>Raw_Data!D4689</f>
        <v>Premium</v>
      </c>
      <c r="E4689" s="3">
        <f>Raw_Data!E4689</f>
        <v>27.2</v>
      </c>
      <c r="F4689" s="3">
        <f>Raw_Data!F4689</f>
        <v>8</v>
      </c>
      <c r="G4689" s="3" t="str">
        <f>Raw_Data!G4689</f>
        <v>Europe</v>
      </c>
      <c r="H4689" s="3" t="str">
        <f>Raw_Data!H4689</f>
        <v>Laptop</v>
      </c>
      <c r="I4689" s="3">
        <f>Raw_Data!I4689</f>
        <v>17.989999999999998</v>
      </c>
      <c r="J4689" s="3">
        <f>Raw_Data!J4689</f>
        <v>0</v>
      </c>
      <c r="K4689" s="3" t="str">
        <f>Raw_Data!K4689</f>
        <v>Debit Card</v>
      </c>
      <c r="L4689" s="3">
        <f>Raw_Data!L4689</f>
        <v>5</v>
      </c>
      <c r="M4689" s="3">
        <f>Raw_Data!M4689</f>
        <v>3.02</v>
      </c>
      <c r="N4689" s="3" t="str">
        <f>Raw_Data!N4689</f>
        <v>Sci-Fi</v>
      </c>
      <c r="O4689" s="3" t="str">
        <f t="shared" si="730"/>
        <v>45-54</v>
      </c>
      <c r="P4689" s="3" t="str">
        <f t="shared" si="731"/>
        <v>25-49h</v>
      </c>
      <c r="Q4689" s="3" t="str">
        <f t="shared" si="732"/>
        <v>8-21d</v>
      </c>
      <c r="R4689" s="3" t="str">
        <f t="shared" si="733"/>
        <v>High</v>
      </c>
      <c r="S4689" s="3" t="str">
        <f t="shared" si="734"/>
        <v>High</v>
      </c>
      <c r="T4689" s="3" t="str">
        <f t="shared" si="735"/>
        <v>Active</v>
      </c>
      <c r="U4689" s="4">
        <f>1/(1+EXP(-(Predictive_Model!$B$5+((B4689-Predictive_Model!$B$20)/Predictive_Model!$C$20)*Predictive_Model!$D$20+((E4689-Predictive_Model!$B$21)/Predictive_Model!$C$21)*Predictive_Model!$D$21+((F4689-Predictive_Model!$B$22)/Predictive_Model!$C$22)*Predictive_Model!$D$22+((I4689-Predictive_Model!$B$23)/Predictive_Model!$C$23)*Predictive_Model!$D$23+((L4689-Predictive_Model!$B$24)/Predictive_Model!$C$24)*Predictive_Model!$D$24+((M4689-Predictive_Model!$B$25)/Predictive_Model!$C$25)*Predictive_Model!$D$25+IF(C4689="Male",Predictive_Model!$D$31,IF(C4689="Other",Predictive_Model!$D$32,0))+IF(D4689="Premium",Predictive_Model!$D$34,IF(D4689="Standard",Predictive_Model!$D$35,0))+IF(G4689="Asia",Predictive_Model!$D$37,IF(G4689="Europe",Predictive_Model!$D$38,IF(G4689="North America",Predictive_Model!$D$39,IF(G4689="Oceania",Predictive_Model!$D$40,IF(G4689="South America",Predictive_Model!$D$41,0)))))+IF(H4689="Laptop",Predictive_Model!$D$43,IF(H4689="Mobile",Predictive_Model!$D$44,IF(H4689="TV",Predictive_Model!$D$45,IF(H4689="Tablet",Predictive_Model!$D$46,0))))+IF(K4689="Crypto",Predictive_Model!$D$48,IF(K4689="Debit Card",Predictive_Model!$D$49,IF(K4689="Gift Card",Predictive_Model!$D$50,IF(K4689="PayPal",Predictive_Model!$D$51,0))))+IF(N4689="Comedy",Predictive_Model!$D$53,IF(N4689="Documentary",Predictive_Model!$D$54,IF(N4689="Drama",Predictive_Model!$D$55,IF(N4689="Horror",Predictive_Model!$D$56,IF(N4689="Romance",Predictive_Model!$D$57,IF(N4689="Sci-Fi",Predictive_Model!$D$58,0)))))))))</f>
        <v>5.2859615739492587E-7</v>
      </c>
      <c r="V4689" s="3" t="str">
        <f t="shared" si="736"/>
        <v>Low</v>
      </c>
      <c r="W4689" s="6">
        <f t="shared" si="737"/>
        <v>9.5094448715347164E-6</v>
      </c>
      <c r="X4689" s="3" t="str">
        <f t="shared" si="738"/>
        <v>Monitor</v>
      </c>
      <c r="Y4689" s="3" t="str">
        <f t="shared" si="739"/>
        <v>OK</v>
      </c>
    </row>
    <row r="4690" spans="1:25" x14ac:dyDescent="0.25">
      <c r="A4690" s="3" t="str">
        <f>Raw_Data!A4690</f>
        <v>913c9b60-2bf4-495a-9e80-74719a9c5047</v>
      </c>
      <c r="B4690" s="3">
        <f>Raw_Data!B4690</f>
        <v>23</v>
      </c>
      <c r="C4690" s="3" t="str">
        <f>Raw_Data!C4690</f>
        <v>Male</v>
      </c>
      <c r="D4690" s="3" t="str">
        <f>Raw_Data!D4690</f>
        <v>Premium</v>
      </c>
      <c r="E4690" s="3">
        <f>Raw_Data!E4690</f>
        <v>16.510000000000002</v>
      </c>
      <c r="F4690" s="3">
        <f>Raw_Data!F4690</f>
        <v>41</v>
      </c>
      <c r="G4690" s="3" t="str">
        <f>Raw_Data!G4690</f>
        <v>Oceania</v>
      </c>
      <c r="H4690" s="3" t="str">
        <f>Raw_Data!H4690</f>
        <v>Tablet</v>
      </c>
      <c r="I4690" s="3">
        <f>Raw_Data!I4690</f>
        <v>17.989999999999998</v>
      </c>
      <c r="J4690" s="3">
        <f>Raw_Data!J4690</f>
        <v>1</v>
      </c>
      <c r="K4690" s="3" t="str">
        <f>Raw_Data!K4690</f>
        <v>Gift Card</v>
      </c>
      <c r="L4690" s="3">
        <f>Raw_Data!L4690</f>
        <v>5</v>
      </c>
      <c r="M4690" s="3">
        <f>Raw_Data!M4690</f>
        <v>0.39</v>
      </c>
      <c r="N4690" s="3" t="str">
        <f>Raw_Data!N4690</f>
        <v>Romance</v>
      </c>
      <c r="O4690" s="3" t="str">
        <f t="shared" si="730"/>
        <v>18-24</v>
      </c>
      <c r="P4690" s="3" t="str">
        <f t="shared" si="731"/>
        <v>10-24h</v>
      </c>
      <c r="Q4690" s="3" t="str">
        <f t="shared" si="732"/>
        <v>22-45d</v>
      </c>
      <c r="R4690" s="3" t="str">
        <f t="shared" si="733"/>
        <v>Medium</v>
      </c>
      <c r="S4690" s="3" t="str">
        <f t="shared" si="734"/>
        <v>High</v>
      </c>
      <c r="T4690" s="3" t="str">
        <f t="shared" si="735"/>
        <v>Churned</v>
      </c>
      <c r="U4690" s="4">
        <f>1/(1+EXP(-(Predictive_Model!$B$5+((B4690-Predictive_Model!$B$20)/Predictive_Model!$C$20)*Predictive_Model!$D$20+((E4690-Predictive_Model!$B$21)/Predictive_Model!$C$21)*Predictive_Model!$D$21+((F4690-Predictive_Model!$B$22)/Predictive_Model!$C$22)*Predictive_Model!$D$22+((I4690-Predictive_Model!$B$23)/Predictive_Model!$C$23)*Predictive_Model!$D$23+((L4690-Predictive_Model!$B$24)/Predictive_Model!$C$24)*Predictive_Model!$D$24+((M4690-Predictive_Model!$B$25)/Predictive_Model!$C$25)*Predictive_Model!$D$25+IF(C4690="Male",Predictive_Model!$D$31,IF(C4690="Other",Predictive_Model!$D$32,0))+IF(D4690="Premium",Predictive_Model!$D$34,IF(D4690="Standard",Predictive_Model!$D$35,0))+IF(G4690="Asia",Predictive_Model!$D$37,IF(G4690="Europe",Predictive_Model!$D$38,IF(G4690="North America",Predictive_Model!$D$39,IF(G4690="Oceania",Predictive_Model!$D$40,IF(G4690="South America",Predictive_Model!$D$41,0)))))+IF(H4690="Laptop",Predictive_Model!$D$43,IF(H4690="Mobile",Predictive_Model!$D$44,IF(H4690="TV",Predictive_Model!$D$45,IF(H4690="Tablet",Predictive_Model!$D$46,0))))+IF(K4690="Crypto",Predictive_Model!$D$48,IF(K4690="Debit Card",Predictive_Model!$D$49,IF(K4690="Gift Card",Predictive_Model!$D$50,IF(K4690="PayPal",Predictive_Model!$D$51,0))))+IF(N4690="Comedy",Predictive_Model!$D$53,IF(N4690="Documentary",Predictive_Model!$D$54,IF(N4690="Drama",Predictive_Model!$D$55,IF(N4690="Horror",Predictive_Model!$D$56,IF(N4690="Romance",Predictive_Model!$D$57,IF(N4690="Sci-Fi",Predictive_Model!$D$58,0)))))))))</f>
        <v>0.49898441697888951</v>
      </c>
      <c r="V4690" s="3" t="str">
        <f t="shared" si="736"/>
        <v>Medium</v>
      </c>
      <c r="W4690" s="6">
        <f t="shared" si="737"/>
        <v>17.989999999999998</v>
      </c>
      <c r="X4690" s="3" t="str">
        <f t="shared" si="738"/>
        <v>Monitor</v>
      </c>
      <c r="Y4690" s="3" t="str">
        <f t="shared" si="739"/>
        <v>OK</v>
      </c>
    </row>
    <row r="4691" spans="1:25" x14ac:dyDescent="0.25">
      <c r="A4691" s="3" t="str">
        <f>Raw_Data!A4691</f>
        <v>e66f76a6-9e44-4d2a-ac84-d297b96abe7c</v>
      </c>
      <c r="B4691" s="3">
        <f>Raw_Data!B4691</f>
        <v>56</v>
      </c>
      <c r="C4691" s="3" t="str">
        <f>Raw_Data!C4691</f>
        <v>Female</v>
      </c>
      <c r="D4691" s="3" t="str">
        <f>Raw_Data!D4691</f>
        <v>Standard</v>
      </c>
      <c r="E4691" s="3">
        <f>Raw_Data!E4691</f>
        <v>4.05</v>
      </c>
      <c r="F4691" s="3">
        <f>Raw_Data!F4691</f>
        <v>4</v>
      </c>
      <c r="G4691" s="3" t="str">
        <f>Raw_Data!G4691</f>
        <v>Europe</v>
      </c>
      <c r="H4691" s="3" t="str">
        <f>Raw_Data!H4691</f>
        <v>TV</v>
      </c>
      <c r="I4691" s="3">
        <f>Raw_Data!I4691</f>
        <v>13.99</v>
      </c>
      <c r="J4691" s="3">
        <f>Raw_Data!J4691</f>
        <v>0</v>
      </c>
      <c r="K4691" s="3" t="str">
        <f>Raw_Data!K4691</f>
        <v>PayPal</v>
      </c>
      <c r="L4691" s="3">
        <f>Raw_Data!L4691</f>
        <v>4</v>
      </c>
      <c r="M4691" s="3">
        <f>Raw_Data!M4691</f>
        <v>0.81</v>
      </c>
      <c r="N4691" s="3" t="str">
        <f>Raw_Data!N4691</f>
        <v>Drama</v>
      </c>
      <c r="O4691" s="3" t="str">
        <f t="shared" si="730"/>
        <v>55-70</v>
      </c>
      <c r="P4691" s="3" t="str">
        <f t="shared" si="731"/>
        <v>&lt;10h</v>
      </c>
      <c r="Q4691" s="3" t="str">
        <f t="shared" si="732"/>
        <v>0-7d</v>
      </c>
      <c r="R4691" s="3" t="str">
        <f t="shared" si="733"/>
        <v>Medium</v>
      </c>
      <c r="S4691" s="3" t="str">
        <f t="shared" si="734"/>
        <v>Mid</v>
      </c>
      <c r="T4691" s="3" t="str">
        <f t="shared" si="735"/>
        <v>Active</v>
      </c>
      <c r="U4691" s="4">
        <f>1/(1+EXP(-(Predictive_Model!$B$5+((B4691-Predictive_Model!$B$20)/Predictive_Model!$C$20)*Predictive_Model!$D$20+((E4691-Predictive_Model!$B$21)/Predictive_Model!$C$21)*Predictive_Model!$D$21+((F4691-Predictive_Model!$B$22)/Predictive_Model!$C$22)*Predictive_Model!$D$22+((I4691-Predictive_Model!$B$23)/Predictive_Model!$C$23)*Predictive_Model!$D$23+((L4691-Predictive_Model!$B$24)/Predictive_Model!$C$24)*Predictive_Model!$D$24+((M4691-Predictive_Model!$B$25)/Predictive_Model!$C$25)*Predictive_Model!$D$25+IF(C4691="Male",Predictive_Model!$D$31,IF(C4691="Other",Predictive_Model!$D$32,0))+IF(D4691="Premium",Predictive_Model!$D$34,IF(D4691="Standard",Predictive_Model!$D$35,0))+IF(G4691="Asia",Predictive_Model!$D$37,IF(G4691="Europe",Predictive_Model!$D$38,IF(G4691="North America",Predictive_Model!$D$39,IF(G4691="Oceania",Predictive_Model!$D$40,IF(G4691="South America",Predictive_Model!$D$41,0)))))+IF(H4691="Laptop",Predictive_Model!$D$43,IF(H4691="Mobile",Predictive_Model!$D$44,IF(H4691="TV",Predictive_Model!$D$45,IF(H4691="Tablet",Predictive_Model!$D$46,0))))+IF(K4691="Crypto",Predictive_Model!$D$48,IF(K4691="Debit Card",Predictive_Model!$D$49,IF(K4691="Gift Card",Predictive_Model!$D$50,IF(K4691="PayPal",Predictive_Model!$D$51,0))))+IF(N4691="Comedy",Predictive_Model!$D$53,IF(N4691="Documentary",Predictive_Model!$D$54,IF(N4691="Drama",Predictive_Model!$D$55,IF(N4691="Horror",Predictive_Model!$D$56,IF(N4691="Romance",Predictive_Model!$D$57,IF(N4691="Sci-Fi",Predictive_Model!$D$58,0)))))))))</f>
        <v>0.21253962110430433</v>
      </c>
      <c r="V4691" s="3" t="str">
        <f t="shared" si="736"/>
        <v>Low</v>
      </c>
      <c r="W4691" s="6">
        <f t="shared" si="737"/>
        <v>2.9734292992492177</v>
      </c>
      <c r="X4691" s="3" t="str">
        <f t="shared" si="738"/>
        <v>Monitor</v>
      </c>
      <c r="Y4691" s="3" t="str">
        <f t="shared" si="739"/>
        <v>OK</v>
      </c>
    </row>
    <row r="4692" spans="1:25" x14ac:dyDescent="0.25">
      <c r="A4692" s="3" t="str">
        <f>Raw_Data!A4692</f>
        <v>018fad5a-7be7-48ad-993f-68fe75ed0b9b</v>
      </c>
      <c r="B4692" s="3">
        <f>Raw_Data!B4692</f>
        <v>31</v>
      </c>
      <c r="C4692" s="3" t="str">
        <f>Raw_Data!C4692</f>
        <v>Male</v>
      </c>
      <c r="D4692" s="3" t="str">
        <f>Raw_Data!D4692</f>
        <v>Standard</v>
      </c>
      <c r="E4692" s="3">
        <f>Raw_Data!E4692</f>
        <v>2.2000000000000002</v>
      </c>
      <c r="F4692" s="3">
        <f>Raw_Data!F4692</f>
        <v>29</v>
      </c>
      <c r="G4692" s="3" t="str">
        <f>Raw_Data!G4692</f>
        <v>Asia</v>
      </c>
      <c r="H4692" s="3" t="str">
        <f>Raw_Data!H4692</f>
        <v>TV</v>
      </c>
      <c r="I4692" s="3">
        <f>Raw_Data!I4692</f>
        <v>13.99</v>
      </c>
      <c r="J4692" s="3">
        <f>Raw_Data!J4692</f>
        <v>1</v>
      </c>
      <c r="K4692" s="3" t="str">
        <f>Raw_Data!K4692</f>
        <v>PayPal</v>
      </c>
      <c r="L4692" s="3">
        <f>Raw_Data!L4692</f>
        <v>1</v>
      </c>
      <c r="M4692" s="3">
        <f>Raw_Data!M4692</f>
        <v>7.0000000000000007E-2</v>
      </c>
      <c r="N4692" s="3" t="str">
        <f>Raw_Data!N4692</f>
        <v>Comedy</v>
      </c>
      <c r="O4692" s="3" t="str">
        <f t="shared" si="730"/>
        <v>25-34</v>
      </c>
      <c r="P4692" s="3" t="str">
        <f t="shared" si="731"/>
        <v>&lt;10h</v>
      </c>
      <c r="Q4692" s="3" t="str">
        <f t="shared" si="732"/>
        <v>22-45d</v>
      </c>
      <c r="R4692" s="3" t="str">
        <f t="shared" si="733"/>
        <v>Medium</v>
      </c>
      <c r="S4692" s="3" t="str">
        <f t="shared" si="734"/>
        <v>Mid</v>
      </c>
      <c r="T4692" s="3" t="str">
        <f t="shared" si="735"/>
        <v>Churned</v>
      </c>
      <c r="U4692" s="4">
        <f>1/(1+EXP(-(Predictive_Model!$B$5+((B4692-Predictive_Model!$B$20)/Predictive_Model!$C$20)*Predictive_Model!$D$20+((E4692-Predictive_Model!$B$21)/Predictive_Model!$C$21)*Predictive_Model!$D$21+((F4692-Predictive_Model!$B$22)/Predictive_Model!$C$22)*Predictive_Model!$D$22+((I4692-Predictive_Model!$B$23)/Predictive_Model!$C$23)*Predictive_Model!$D$23+((L4692-Predictive_Model!$B$24)/Predictive_Model!$C$24)*Predictive_Model!$D$24+((M4692-Predictive_Model!$B$25)/Predictive_Model!$C$25)*Predictive_Model!$D$25+IF(C4692="Male",Predictive_Model!$D$31,IF(C4692="Other",Predictive_Model!$D$32,0))+IF(D4692="Premium",Predictive_Model!$D$34,IF(D4692="Standard",Predictive_Model!$D$35,0))+IF(G4692="Asia",Predictive_Model!$D$37,IF(G4692="Europe",Predictive_Model!$D$38,IF(G4692="North America",Predictive_Model!$D$39,IF(G4692="Oceania",Predictive_Model!$D$40,IF(G4692="South America",Predictive_Model!$D$41,0)))))+IF(H4692="Laptop",Predictive_Model!$D$43,IF(H4692="Mobile",Predictive_Model!$D$44,IF(H4692="TV",Predictive_Model!$D$45,IF(H4692="Tablet",Predictive_Model!$D$46,0))))+IF(K4692="Crypto",Predictive_Model!$D$48,IF(K4692="Debit Card",Predictive_Model!$D$49,IF(K4692="Gift Card",Predictive_Model!$D$50,IF(K4692="PayPal",Predictive_Model!$D$51,0))))+IF(N4692="Comedy",Predictive_Model!$D$53,IF(N4692="Documentary",Predictive_Model!$D$54,IF(N4692="Drama",Predictive_Model!$D$55,IF(N4692="Horror",Predictive_Model!$D$56,IF(N4692="Romance",Predictive_Model!$D$57,IF(N4692="Sci-Fi",Predictive_Model!$D$58,0)))))))))</f>
        <v>0.99722006467746815</v>
      </c>
      <c r="V4692" s="3" t="str">
        <f t="shared" si="736"/>
        <v>Critical</v>
      </c>
      <c r="W4692" s="6">
        <f t="shared" si="737"/>
        <v>13.99</v>
      </c>
      <c r="X4692" s="3" t="str">
        <f t="shared" si="738"/>
        <v>Priority 2</v>
      </c>
      <c r="Y4692" s="3" t="str">
        <f t="shared" si="739"/>
        <v>OK</v>
      </c>
    </row>
    <row r="4693" spans="1:25" x14ac:dyDescent="0.25">
      <c r="A4693" s="3" t="str">
        <f>Raw_Data!A4693</f>
        <v>5f0a5e42-5c88-417a-b627-1f3057237d04</v>
      </c>
      <c r="B4693" s="3">
        <f>Raw_Data!B4693</f>
        <v>31</v>
      </c>
      <c r="C4693" s="3" t="str">
        <f>Raw_Data!C4693</f>
        <v>Female</v>
      </c>
      <c r="D4693" s="3" t="str">
        <f>Raw_Data!D4693</f>
        <v>Standard</v>
      </c>
      <c r="E4693" s="3">
        <f>Raw_Data!E4693</f>
        <v>2.02</v>
      </c>
      <c r="F4693" s="3">
        <f>Raw_Data!F4693</f>
        <v>39</v>
      </c>
      <c r="G4693" s="3" t="str">
        <f>Raw_Data!G4693</f>
        <v>Europe</v>
      </c>
      <c r="H4693" s="3" t="str">
        <f>Raw_Data!H4693</f>
        <v>Mobile</v>
      </c>
      <c r="I4693" s="3">
        <f>Raw_Data!I4693</f>
        <v>13.99</v>
      </c>
      <c r="J4693" s="3">
        <f>Raw_Data!J4693</f>
        <v>1</v>
      </c>
      <c r="K4693" s="3" t="str">
        <f>Raw_Data!K4693</f>
        <v>Credit Card</v>
      </c>
      <c r="L4693" s="3">
        <f>Raw_Data!L4693</f>
        <v>4</v>
      </c>
      <c r="M4693" s="3">
        <f>Raw_Data!M4693</f>
        <v>0.05</v>
      </c>
      <c r="N4693" s="3" t="str">
        <f>Raw_Data!N4693</f>
        <v>Comedy</v>
      </c>
      <c r="O4693" s="3" t="str">
        <f t="shared" si="730"/>
        <v>25-34</v>
      </c>
      <c r="P4693" s="3" t="str">
        <f t="shared" si="731"/>
        <v>&lt;10h</v>
      </c>
      <c r="Q4693" s="3" t="str">
        <f t="shared" si="732"/>
        <v>22-45d</v>
      </c>
      <c r="R4693" s="3" t="str">
        <f t="shared" si="733"/>
        <v>Medium</v>
      </c>
      <c r="S4693" s="3" t="str">
        <f t="shared" si="734"/>
        <v>Mid</v>
      </c>
      <c r="T4693" s="3" t="str">
        <f t="shared" si="735"/>
        <v>Churned</v>
      </c>
      <c r="U4693" s="4">
        <f>1/(1+EXP(-(Predictive_Model!$B$5+((B4693-Predictive_Model!$B$20)/Predictive_Model!$C$20)*Predictive_Model!$D$20+((E4693-Predictive_Model!$B$21)/Predictive_Model!$C$21)*Predictive_Model!$D$21+((F4693-Predictive_Model!$B$22)/Predictive_Model!$C$22)*Predictive_Model!$D$22+((I4693-Predictive_Model!$B$23)/Predictive_Model!$C$23)*Predictive_Model!$D$23+((L4693-Predictive_Model!$B$24)/Predictive_Model!$C$24)*Predictive_Model!$D$24+((M4693-Predictive_Model!$B$25)/Predictive_Model!$C$25)*Predictive_Model!$D$25+IF(C4693="Male",Predictive_Model!$D$31,IF(C4693="Other",Predictive_Model!$D$32,0))+IF(D4693="Premium",Predictive_Model!$D$34,IF(D4693="Standard",Predictive_Model!$D$35,0))+IF(G4693="Asia",Predictive_Model!$D$37,IF(G4693="Europe",Predictive_Model!$D$38,IF(G4693="North America",Predictive_Model!$D$39,IF(G4693="Oceania",Predictive_Model!$D$40,IF(G4693="South America",Predictive_Model!$D$41,0)))))+IF(H4693="Laptop",Predictive_Model!$D$43,IF(H4693="Mobile",Predictive_Model!$D$44,IF(H4693="TV",Predictive_Model!$D$45,IF(H4693="Tablet",Predictive_Model!$D$46,0))))+IF(K4693="Crypto",Predictive_Model!$D$48,IF(K4693="Debit Card",Predictive_Model!$D$49,IF(K4693="Gift Card",Predictive_Model!$D$50,IF(K4693="PayPal",Predictive_Model!$D$51,0))))+IF(N4693="Comedy",Predictive_Model!$D$53,IF(N4693="Documentary",Predictive_Model!$D$54,IF(N4693="Drama",Predictive_Model!$D$55,IF(N4693="Horror",Predictive_Model!$D$56,IF(N4693="Romance",Predictive_Model!$D$57,IF(N4693="Sci-Fi",Predictive_Model!$D$58,0)))))))))</f>
        <v>0.99927253595241083</v>
      </c>
      <c r="V4693" s="3" t="str">
        <f t="shared" si="736"/>
        <v>Critical</v>
      </c>
      <c r="W4693" s="6">
        <f t="shared" si="737"/>
        <v>13.99</v>
      </c>
      <c r="X4693" s="3" t="str">
        <f t="shared" si="738"/>
        <v>Priority 2</v>
      </c>
      <c r="Y4693" s="3" t="str">
        <f t="shared" si="739"/>
        <v>OK</v>
      </c>
    </row>
    <row r="4694" spans="1:25" x14ac:dyDescent="0.25">
      <c r="A4694" s="3" t="str">
        <f>Raw_Data!A4694</f>
        <v>07d43b0b-94e3-4ea5-9281-7d959494690d</v>
      </c>
      <c r="B4694" s="3">
        <f>Raw_Data!B4694</f>
        <v>31</v>
      </c>
      <c r="C4694" s="3" t="str">
        <f>Raw_Data!C4694</f>
        <v>Male</v>
      </c>
      <c r="D4694" s="3" t="str">
        <f>Raw_Data!D4694</f>
        <v>Standard</v>
      </c>
      <c r="E4694" s="3">
        <f>Raw_Data!E4694</f>
        <v>54.98</v>
      </c>
      <c r="F4694" s="3">
        <f>Raw_Data!F4694</f>
        <v>57</v>
      </c>
      <c r="G4694" s="3" t="str">
        <f>Raw_Data!G4694</f>
        <v>Africa</v>
      </c>
      <c r="H4694" s="3" t="str">
        <f>Raw_Data!H4694</f>
        <v>Desktop</v>
      </c>
      <c r="I4694" s="3">
        <f>Raw_Data!I4694</f>
        <v>13.99</v>
      </c>
      <c r="J4694" s="3">
        <f>Raw_Data!J4694</f>
        <v>0</v>
      </c>
      <c r="K4694" s="3" t="str">
        <f>Raw_Data!K4694</f>
        <v>Gift Card</v>
      </c>
      <c r="L4694" s="3">
        <f>Raw_Data!L4694</f>
        <v>4</v>
      </c>
      <c r="M4694" s="3">
        <f>Raw_Data!M4694</f>
        <v>0.95</v>
      </c>
      <c r="N4694" s="3" t="str">
        <f>Raw_Data!N4694</f>
        <v>Horror</v>
      </c>
      <c r="O4694" s="3" t="str">
        <f t="shared" si="730"/>
        <v>25-34</v>
      </c>
      <c r="P4694" s="3" t="str">
        <f t="shared" si="731"/>
        <v>50h+</v>
      </c>
      <c r="Q4694" s="3" t="str">
        <f t="shared" si="732"/>
        <v>46-60d</v>
      </c>
      <c r="R4694" s="3" t="str">
        <f t="shared" si="733"/>
        <v>Medium</v>
      </c>
      <c r="S4694" s="3" t="str">
        <f t="shared" si="734"/>
        <v>Mid</v>
      </c>
      <c r="T4694" s="3" t="str">
        <f t="shared" si="735"/>
        <v>Active</v>
      </c>
      <c r="U4694" s="4">
        <f>1/(1+EXP(-(Predictive_Model!$B$5+((B4694-Predictive_Model!$B$20)/Predictive_Model!$C$20)*Predictive_Model!$D$20+((E4694-Predictive_Model!$B$21)/Predictive_Model!$C$21)*Predictive_Model!$D$21+((F4694-Predictive_Model!$B$22)/Predictive_Model!$C$22)*Predictive_Model!$D$22+((I4694-Predictive_Model!$B$23)/Predictive_Model!$C$23)*Predictive_Model!$D$23+((L4694-Predictive_Model!$B$24)/Predictive_Model!$C$24)*Predictive_Model!$D$24+((M4694-Predictive_Model!$B$25)/Predictive_Model!$C$25)*Predictive_Model!$D$25+IF(C4694="Male",Predictive_Model!$D$31,IF(C4694="Other",Predictive_Model!$D$32,0))+IF(D4694="Premium",Predictive_Model!$D$34,IF(D4694="Standard",Predictive_Model!$D$35,0))+IF(G4694="Asia",Predictive_Model!$D$37,IF(G4694="Europe",Predictive_Model!$D$38,IF(G4694="North America",Predictive_Model!$D$39,IF(G4694="Oceania",Predictive_Model!$D$40,IF(G4694="South America",Predictive_Model!$D$41,0)))))+IF(H4694="Laptop",Predictive_Model!$D$43,IF(H4694="Mobile",Predictive_Model!$D$44,IF(H4694="TV",Predictive_Model!$D$45,IF(H4694="Tablet",Predictive_Model!$D$46,0))))+IF(K4694="Crypto",Predictive_Model!$D$48,IF(K4694="Debit Card",Predictive_Model!$D$49,IF(K4694="Gift Card",Predictive_Model!$D$50,IF(K4694="PayPal",Predictive_Model!$D$51,0))))+IF(N4694="Comedy",Predictive_Model!$D$53,IF(N4694="Documentary",Predictive_Model!$D$54,IF(N4694="Drama",Predictive_Model!$D$55,IF(N4694="Horror",Predictive_Model!$D$56,IF(N4694="Romance",Predictive_Model!$D$57,IF(N4694="Sci-Fi",Predictive_Model!$D$58,0)))))))))</f>
        <v>4.3755928993202871E-5</v>
      </c>
      <c r="V4694" s="3" t="str">
        <f t="shared" si="736"/>
        <v>Low</v>
      </c>
      <c r="W4694" s="6">
        <f t="shared" si="737"/>
        <v>6.1214544661490817E-4</v>
      </c>
      <c r="X4694" s="3" t="str">
        <f t="shared" si="738"/>
        <v>Monitor</v>
      </c>
      <c r="Y4694" s="3" t="str">
        <f t="shared" si="739"/>
        <v>OK</v>
      </c>
    </row>
    <row r="4695" spans="1:25" x14ac:dyDescent="0.25">
      <c r="A4695" s="3" t="str">
        <f>Raw_Data!A4695</f>
        <v>91c22005-2619-4f68-a797-531076bc8d6a</v>
      </c>
      <c r="B4695" s="3">
        <f>Raw_Data!B4695</f>
        <v>41</v>
      </c>
      <c r="C4695" s="3" t="str">
        <f>Raw_Data!C4695</f>
        <v>Female</v>
      </c>
      <c r="D4695" s="3" t="str">
        <f>Raw_Data!D4695</f>
        <v>Basic</v>
      </c>
      <c r="E4695" s="3">
        <f>Raw_Data!E4695</f>
        <v>7.78</v>
      </c>
      <c r="F4695" s="3">
        <f>Raw_Data!F4695</f>
        <v>0</v>
      </c>
      <c r="G4695" s="3" t="str">
        <f>Raw_Data!G4695</f>
        <v>Asia</v>
      </c>
      <c r="H4695" s="3" t="str">
        <f>Raw_Data!H4695</f>
        <v>Tablet</v>
      </c>
      <c r="I4695" s="3">
        <f>Raw_Data!I4695</f>
        <v>8.99</v>
      </c>
      <c r="J4695" s="3">
        <f>Raw_Data!J4695</f>
        <v>0</v>
      </c>
      <c r="K4695" s="3" t="str">
        <f>Raw_Data!K4695</f>
        <v>PayPal</v>
      </c>
      <c r="L4695" s="3">
        <f>Raw_Data!L4695</f>
        <v>2</v>
      </c>
      <c r="M4695" s="3">
        <f>Raw_Data!M4695</f>
        <v>7.78</v>
      </c>
      <c r="N4695" s="3" t="str">
        <f>Raw_Data!N4695</f>
        <v>Romance</v>
      </c>
      <c r="O4695" s="3" t="str">
        <f t="shared" si="730"/>
        <v>35-44</v>
      </c>
      <c r="P4695" s="3" t="str">
        <f t="shared" si="731"/>
        <v>&lt;10h</v>
      </c>
      <c r="Q4695" s="3" t="str">
        <f t="shared" si="732"/>
        <v>0-7d</v>
      </c>
      <c r="R4695" s="3" t="str">
        <f t="shared" si="733"/>
        <v>Medium</v>
      </c>
      <c r="S4695" s="3" t="str">
        <f t="shared" si="734"/>
        <v>Low</v>
      </c>
      <c r="T4695" s="3" t="str">
        <f t="shared" si="735"/>
        <v>Active</v>
      </c>
      <c r="U4695" s="4">
        <f>1/(1+EXP(-(Predictive_Model!$B$5+((B4695-Predictive_Model!$B$20)/Predictive_Model!$C$20)*Predictive_Model!$D$20+((E4695-Predictive_Model!$B$21)/Predictive_Model!$C$21)*Predictive_Model!$D$21+((F4695-Predictive_Model!$B$22)/Predictive_Model!$C$22)*Predictive_Model!$D$22+((I4695-Predictive_Model!$B$23)/Predictive_Model!$C$23)*Predictive_Model!$D$23+((L4695-Predictive_Model!$B$24)/Predictive_Model!$C$24)*Predictive_Model!$D$24+((M4695-Predictive_Model!$B$25)/Predictive_Model!$C$25)*Predictive_Model!$D$25+IF(C4695="Male",Predictive_Model!$D$31,IF(C4695="Other",Predictive_Model!$D$32,0))+IF(D4695="Premium",Predictive_Model!$D$34,IF(D4695="Standard",Predictive_Model!$D$35,0))+IF(G4695="Asia",Predictive_Model!$D$37,IF(G4695="Europe",Predictive_Model!$D$38,IF(G4695="North America",Predictive_Model!$D$39,IF(G4695="Oceania",Predictive_Model!$D$40,IF(G4695="South America",Predictive_Model!$D$41,0)))))+IF(H4695="Laptop",Predictive_Model!$D$43,IF(H4695="Mobile",Predictive_Model!$D$44,IF(H4695="TV",Predictive_Model!$D$45,IF(H4695="Tablet",Predictive_Model!$D$46,0))))+IF(K4695="Crypto",Predictive_Model!$D$48,IF(K4695="Debit Card",Predictive_Model!$D$49,IF(K4695="Gift Card",Predictive_Model!$D$50,IF(K4695="PayPal",Predictive_Model!$D$51,0))))+IF(N4695="Comedy",Predictive_Model!$D$53,IF(N4695="Documentary",Predictive_Model!$D$54,IF(N4695="Drama",Predictive_Model!$D$55,IF(N4695="Horror",Predictive_Model!$D$56,IF(N4695="Romance",Predictive_Model!$D$57,IF(N4695="Sci-Fi",Predictive_Model!$D$58,0)))))))))</f>
        <v>2.6755494740389915E-5</v>
      </c>
      <c r="V4695" s="3" t="str">
        <f t="shared" si="736"/>
        <v>Low</v>
      </c>
      <c r="W4695" s="6">
        <f t="shared" si="737"/>
        <v>2.4053189771610536E-4</v>
      </c>
      <c r="X4695" s="3" t="str">
        <f t="shared" si="738"/>
        <v>Monitor</v>
      </c>
      <c r="Y4695" s="3" t="str">
        <f t="shared" si="739"/>
        <v>OK</v>
      </c>
    </row>
    <row r="4696" spans="1:25" x14ac:dyDescent="0.25">
      <c r="A4696" s="3" t="str">
        <f>Raw_Data!A4696</f>
        <v>2a93d86f-7768-4c2d-93f0-82a7356ef894</v>
      </c>
      <c r="B4696" s="3">
        <f>Raw_Data!B4696</f>
        <v>32</v>
      </c>
      <c r="C4696" s="3" t="str">
        <f>Raw_Data!C4696</f>
        <v>Other</v>
      </c>
      <c r="D4696" s="3" t="str">
        <f>Raw_Data!D4696</f>
        <v>Standard</v>
      </c>
      <c r="E4696" s="3">
        <f>Raw_Data!E4696</f>
        <v>1.43</v>
      </c>
      <c r="F4696" s="3">
        <f>Raw_Data!F4696</f>
        <v>19</v>
      </c>
      <c r="G4696" s="3" t="str">
        <f>Raw_Data!G4696</f>
        <v>Oceania</v>
      </c>
      <c r="H4696" s="3" t="str">
        <f>Raw_Data!H4696</f>
        <v>Laptop</v>
      </c>
      <c r="I4696" s="3">
        <f>Raw_Data!I4696</f>
        <v>13.99</v>
      </c>
      <c r="J4696" s="3">
        <f>Raw_Data!J4696</f>
        <v>1</v>
      </c>
      <c r="K4696" s="3" t="str">
        <f>Raw_Data!K4696</f>
        <v>Gift Card</v>
      </c>
      <c r="L4696" s="3">
        <f>Raw_Data!L4696</f>
        <v>2</v>
      </c>
      <c r="M4696" s="3">
        <f>Raw_Data!M4696</f>
        <v>7.0000000000000007E-2</v>
      </c>
      <c r="N4696" s="3" t="str">
        <f>Raw_Data!N4696</f>
        <v>Documentary</v>
      </c>
      <c r="O4696" s="3" t="str">
        <f t="shared" si="730"/>
        <v>25-34</v>
      </c>
      <c r="P4696" s="3" t="str">
        <f t="shared" si="731"/>
        <v>&lt;10h</v>
      </c>
      <c r="Q4696" s="3" t="str">
        <f t="shared" si="732"/>
        <v>8-21d</v>
      </c>
      <c r="R4696" s="3" t="str">
        <f t="shared" si="733"/>
        <v>Medium</v>
      </c>
      <c r="S4696" s="3" t="str">
        <f t="shared" si="734"/>
        <v>Mid</v>
      </c>
      <c r="T4696" s="3" t="str">
        <f t="shared" si="735"/>
        <v>Churned</v>
      </c>
      <c r="U4696" s="4">
        <f>1/(1+EXP(-(Predictive_Model!$B$5+((B4696-Predictive_Model!$B$20)/Predictive_Model!$C$20)*Predictive_Model!$D$20+((E4696-Predictive_Model!$B$21)/Predictive_Model!$C$21)*Predictive_Model!$D$21+((F4696-Predictive_Model!$B$22)/Predictive_Model!$C$22)*Predictive_Model!$D$22+((I4696-Predictive_Model!$B$23)/Predictive_Model!$C$23)*Predictive_Model!$D$23+((L4696-Predictive_Model!$B$24)/Predictive_Model!$C$24)*Predictive_Model!$D$24+((M4696-Predictive_Model!$B$25)/Predictive_Model!$C$25)*Predictive_Model!$D$25+IF(C4696="Male",Predictive_Model!$D$31,IF(C4696="Other",Predictive_Model!$D$32,0))+IF(D4696="Premium",Predictive_Model!$D$34,IF(D4696="Standard",Predictive_Model!$D$35,0))+IF(G4696="Asia",Predictive_Model!$D$37,IF(G4696="Europe",Predictive_Model!$D$38,IF(G4696="North America",Predictive_Model!$D$39,IF(G4696="Oceania",Predictive_Model!$D$40,IF(G4696="South America",Predictive_Model!$D$41,0)))))+IF(H4696="Laptop",Predictive_Model!$D$43,IF(H4696="Mobile",Predictive_Model!$D$44,IF(H4696="TV",Predictive_Model!$D$45,IF(H4696="Tablet",Predictive_Model!$D$46,0))))+IF(K4696="Crypto",Predictive_Model!$D$48,IF(K4696="Debit Card",Predictive_Model!$D$49,IF(K4696="Gift Card",Predictive_Model!$D$50,IF(K4696="PayPal",Predictive_Model!$D$51,0))))+IF(N4696="Comedy",Predictive_Model!$D$53,IF(N4696="Documentary",Predictive_Model!$D$54,IF(N4696="Drama",Predictive_Model!$D$55,IF(N4696="Horror",Predictive_Model!$D$56,IF(N4696="Romance",Predictive_Model!$D$57,IF(N4696="Sci-Fi",Predictive_Model!$D$58,0)))))))))</f>
        <v>0.9936621252602672</v>
      </c>
      <c r="V4696" s="3" t="str">
        <f t="shared" si="736"/>
        <v>Critical</v>
      </c>
      <c r="W4696" s="6">
        <f t="shared" si="737"/>
        <v>13.99</v>
      </c>
      <c r="X4696" s="3" t="str">
        <f t="shared" si="738"/>
        <v>Priority 2</v>
      </c>
      <c r="Y4696" s="3" t="str">
        <f t="shared" si="739"/>
        <v>OK</v>
      </c>
    </row>
    <row r="4697" spans="1:25" x14ac:dyDescent="0.25">
      <c r="A4697" s="3" t="str">
        <f>Raw_Data!A4697</f>
        <v>4c14bede-0e49-4c69-bd98-ad6fa46fed15</v>
      </c>
      <c r="B4697" s="3">
        <f>Raw_Data!B4697</f>
        <v>67</v>
      </c>
      <c r="C4697" s="3" t="str">
        <f>Raw_Data!C4697</f>
        <v>Male</v>
      </c>
      <c r="D4697" s="3" t="str">
        <f>Raw_Data!D4697</f>
        <v>Premium</v>
      </c>
      <c r="E4697" s="3">
        <f>Raw_Data!E4697</f>
        <v>18.54</v>
      </c>
      <c r="F4697" s="3">
        <f>Raw_Data!F4697</f>
        <v>58</v>
      </c>
      <c r="G4697" s="3" t="str">
        <f>Raw_Data!G4697</f>
        <v>Africa</v>
      </c>
      <c r="H4697" s="3" t="str">
        <f>Raw_Data!H4697</f>
        <v>Laptop</v>
      </c>
      <c r="I4697" s="3">
        <f>Raw_Data!I4697</f>
        <v>17.989999999999998</v>
      </c>
      <c r="J4697" s="3">
        <f>Raw_Data!J4697</f>
        <v>0</v>
      </c>
      <c r="K4697" s="3" t="str">
        <f>Raw_Data!K4697</f>
        <v>PayPal</v>
      </c>
      <c r="L4697" s="3">
        <f>Raw_Data!L4697</f>
        <v>5</v>
      </c>
      <c r="M4697" s="3">
        <f>Raw_Data!M4697</f>
        <v>0.31</v>
      </c>
      <c r="N4697" s="3" t="str">
        <f>Raw_Data!N4697</f>
        <v>Comedy</v>
      </c>
      <c r="O4697" s="3" t="str">
        <f t="shared" si="730"/>
        <v>55-70</v>
      </c>
      <c r="P4697" s="3" t="str">
        <f t="shared" si="731"/>
        <v>10-24h</v>
      </c>
      <c r="Q4697" s="3" t="str">
        <f t="shared" si="732"/>
        <v>46-60d</v>
      </c>
      <c r="R4697" s="3" t="str">
        <f t="shared" si="733"/>
        <v>Medium</v>
      </c>
      <c r="S4697" s="3" t="str">
        <f t="shared" si="734"/>
        <v>High</v>
      </c>
      <c r="T4697" s="3" t="str">
        <f t="shared" si="735"/>
        <v>Active</v>
      </c>
      <c r="U4697" s="4">
        <f>1/(1+EXP(-(Predictive_Model!$B$5+((B4697-Predictive_Model!$B$20)/Predictive_Model!$C$20)*Predictive_Model!$D$20+((E4697-Predictive_Model!$B$21)/Predictive_Model!$C$21)*Predictive_Model!$D$21+((F4697-Predictive_Model!$B$22)/Predictive_Model!$C$22)*Predictive_Model!$D$22+((I4697-Predictive_Model!$B$23)/Predictive_Model!$C$23)*Predictive_Model!$D$23+((L4697-Predictive_Model!$B$24)/Predictive_Model!$C$24)*Predictive_Model!$D$24+((M4697-Predictive_Model!$B$25)/Predictive_Model!$C$25)*Predictive_Model!$D$25+IF(C4697="Male",Predictive_Model!$D$31,IF(C4697="Other",Predictive_Model!$D$32,0))+IF(D4697="Premium",Predictive_Model!$D$34,IF(D4697="Standard",Predictive_Model!$D$35,0))+IF(G4697="Asia",Predictive_Model!$D$37,IF(G4697="Europe",Predictive_Model!$D$38,IF(G4697="North America",Predictive_Model!$D$39,IF(G4697="Oceania",Predictive_Model!$D$40,IF(G4697="South America",Predictive_Model!$D$41,0)))))+IF(H4697="Laptop",Predictive_Model!$D$43,IF(H4697="Mobile",Predictive_Model!$D$44,IF(H4697="TV",Predictive_Model!$D$45,IF(H4697="Tablet",Predictive_Model!$D$46,0))))+IF(K4697="Crypto",Predictive_Model!$D$48,IF(K4697="Debit Card",Predictive_Model!$D$49,IF(K4697="Gift Card",Predictive_Model!$D$50,IF(K4697="PayPal",Predictive_Model!$D$51,0))))+IF(N4697="Comedy",Predictive_Model!$D$53,IF(N4697="Documentary",Predictive_Model!$D$54,IF(N4697="Drama",Predictive_Model!$D$55,IF(N4697="Horror",Predictive_Model!$D$56,IF(N4697="Romance",Predictive_Model!$D$57,IF(N4697="Sci-Fi",Predictive_Model!$D$58,0)))))))))</f>
        <v>0.40411519402473162</v>
      </c>
      <c r="V4697" s="3" t="str">
        <f t="shared" si="736"/>
        <v>Medium</v>
      </c>
      <c r="W4697" s="6">
        <f t="shared" si="737"/>
        <v>7.2700323405049208</v>
      </c>
      <c r="X4697" s="3" t="str">
        <f t="shared" si="738"/>
        <v>Monitor</v>
      </c>
      <c r="Y4697" s="3" t="str">
        <f t="shared" si="739"/>
        <v>OK</v>
      </c>
    </row>
    <row r="4698" spans="1:25" x14ac:dyDescent="0.25">
      <c r="A4698" s="3" t="str">
        <f>Raw_Data!A4698</f>
        <v>44e5fbde-b513-4d69-accb-f083a5863d89</v>
      </c>
      <c r="B4698" s="3">
        <f>Raw_Data!B4698</f>
        <v>46</v>
      </c>
      <c r="C4698" s="3" t="str">
        <f>Raw_Data!C4698</f>
        <v>Female</v>
      </c>
      <c r="D4698" s="3" t="str">
        <f>Raw_Data!D4698</f>
        <v>Basic</v>
      </c>
      <c r="E4698" s="3">
        <f>Raw_Data!E4698</f>
        <v>4.84</v>
      </c>
      <c r="F4698" s="3">
        <f>Raw_Data!F4698</f>
        <v>27</v>
      </c>
      <c r="G4698" s="3" t="str">
        <f>Raw_Data!G4698</f>
        <v>Africa</v>
      </c>
      <c r="H4698" s="3" t="str">
        <f>Raw_Data!H4698</f>
        <v>Desktop</v>
      </c>
      <c r="I4698" s="3">
        <f>Raw_Data!I4698</f>
        <v>8.99</v>
      </c>
      <c r="J4698" s="3">
        <f>Raw_Data!J4698</f>
        <v>1</v>
      </c>
      <c r="K4698" s="3" t="str">
        <f>Raw_Data!K4698</f>
        <v>PayPal</v>
      </c>
      <c r="L4698" s="3">
        <f>Raw_Data!L4698</f>
        <v>2</v>
      </c>
      <c r="M4698" s="3">
        <f>Raw_Data!M4698</f>
        <v>0.17</v>
      </c>
      <c r="N4698" s="3" t="str">
        <f>Raw_Data!N4698</f>
        <v>Romance</v>
      </c>
      <c r="O4698" s="3" t="str">
        <f t="shared" si="730"/>
        <v>45-54</v>
      </c>
      <c r="P4698" s="3" t="str">
        <f t="shared" si="731"/>
        <v>&lt;10h</v>
      </c>
      <c r="Q4698" s="3" t="str">
        <f t="shared" si="732"/>
        <v>22-45d</v>
      </c>
      <c r="R4698" s="3" t="str">
        <f t="shared" si="733"/>
        <v>Medium</v>
      </c>
      <c r="S4698" s="3" t="str">
        <f t="shared" si="734"/>
        <v>Low</v>
      </c>
      <c r="T4698" s="3" t="str">
        <f t="shared" si="735"/>
        <v>Churned</v>
      </c>
      <c r="U4698" s="4">
        <f>1/(1+EXP(-(Predictive_Model!$B$5+((B4698-Predictive_Model!$B$20)/Predictive_Model!$C$20)*Predictive_Model!$D$20+((E4698-Predictive_Model!$B$21)/Predictive_Model!$C$21)*Predictive_Model!$D$21+((F4698-Predictive_Model!$B$22)/Predictive_Model!$C$22)*Predictive_Model!$D$22+((I4698-Predictive_Model!$B$23)/Predictive_Model!$C$23)*Predictive_Model!$D$23+((L4698-Predictive_Model!$B$24)/Predictive_Model!$C$24)*Predictive_Model!$D$24+((M4698-Predictive_Model!$B$25)/Predictive_Model!$C$25)*Predictive_Model!$D$25+IF(C4698="Male",Predictive_Model!$D$31,IF(C4698="Other",Predictive_Model!$D$32,0))+IF(D4698="Premium",Predictive_Model!$D$34,IF(D4698="Standard",Predictive_Model!$D$35,0))+IF(G4698="Asia",Predictive_Model!$D$37,IF(G4698="Europe",Predictive_Model!$D$38,IF(G4698="North America",Predictive_Model!$D$39,IF(G4698="Oceania",Predictive_Model!$D$40,IF(G4698="South America",Predictive_Model!$D$41,0)))))+IF(H4698="Laptop",Predictive_Model!$D$43,IF(H4698="Mobile",Predictive_Model!$D$44,IF(H4698="TV",Predictive_Model!$D$45,IF(H4698="Tablet",Predictive_Model!$D$46,0))))+IF(K4698="Crypto",Predictive_Model!$D$48,IF(K4698="Debit Card",Predictive_Model!$D$49,IF(K4698="Gift Card",Predictive_Model!$D$50,IF(K4698="PayPal",Predictive_Model!$D$51,0))))+IF(N4698="Comedy",Predictive_Model!$D$53,IF(N4698="Documentary",Predictive_Model!$D$54,IF(N4698="Drama",Predictive_Model!$D$55,IF(N4698="Horror",Predictive_Model!$D$56,IF(N4698="Romance",Predictive_Model!$D$57,IF(N4698="Sci-Fi",Predictive_Model!$D$58,0)))))))))</f>
        <v>0.99605653922400395</v>
      </c>
      <c r="V4698" s="3" t="str">
        <f t="shared" si="736"/>
        <v>Critical</v>
      </c>
      <c r="W4698" s="6">
        <f t="shared" si="737"/>
        <v>8.99</v>
      </c>
      <c r="X4698" s="3" t="str">
        <f t="shared" si="738"/>
        <v>Priority 2</v>
      </c>
      <c r="Y4698" s="3" t="str">
        <f t="shared" si="739"/>
        <v>OK</v>
      </c>
    </row>
    <row r="4699" spans="1:25" x14ac:dyDescent="0.25">
      <c r="A4699" s="3" t="str">
        <f>Raw_Data!A4699</f>
        <v>090d46ba-d78e-4f49-a4c6-9bf211df3f91</v>
      </c>
      <c r="B4699" s="3">
        <f>Raw_Data!B4699</f>
        <v>54</v>
      </c>
      <c r="C4699" s="3" t="str">
        <f>Raw_Data!C4699</f>
        <v>Male</v>
      </c>
      <c r="D4699" s="3" t="str">
        <f>Raw_Data!D4699</f>
        <v>Premium</v>
      </c>
      <c r="E4699" s="3">
        <f>Raw_Data!E4699</f>
        <v>6.65</v>
      </c>
      <c r="F4699" s="3">
        <f>Raw_Data!F4699</f>
        <v>23</v>
      </c>
      <c r="G4699" s="3" t="str">
        <f>Raw_Data!G4699</f>
        <v>Asia</v>
      </c>
      <c r="H4699" s="3" t="str">
        <f>Raw_Data!H4699</f>
        <v>Mobile</v>
      </c>
      <c r="I4699" s="3">
        <f>Raw_Data!I4699</f>
        <v>17.989999999999998</v>
      </c>
      <c r="J4699" s="3">
        <f>Raw_Data!J4699</f>
        <v>0</v>
      </c>
      <c r="K4699" s="3" t="str">
        <f>Raw_Data!K4699</f>
        <v>PayPal</v>
      </c>
      <c r="L4699" s="3">
        <f>Raw_Data!L4699</f>
        <v>4</v>
      </c>
      <c r="M4699" s="3">
        <f>Raw_Data!M4699</f>
        <v>0.28000000000000003</v>
      </c>
      <c r="N4699" s="3" t="str">
        <f>Raw_Data!N4699</f>
        <v>Comedy</v>
      </c>
      <c r="O4699" s="3" t="str">
        <f t="shared" si="730"/>
        <v>45-54</v>
      </c>
      <c r="P4699" s="3" t="str">
        <f t="shared" si="731"/>
        <v>&lt;10h</v>
      </c>
      <c r="Q4699" s="3" t="str">
        <f t="shared" si="732"/>
        <v>22-45d</v>
      </c>
      <c r="R4699" s="3" t="str">
        <f t="shared" si="733"/>
        <v>Medium</v>
      </c>
      <c r="S4699" s="3" t="str">
        <f t="shared" si="734"/>
        <v>High</v>
      </c>
      <c r="T4699" s="3" t="str">
        <f t="shared" si="735"/>
        <v>Active</v>
      </c>
      <c r="U4699" s="4">
        <f>1/(1+EXP(-(Predictive_Model!$B$5+((B4699-Predictive_Model!$B$20)/Predictive_Model!$C$20)*Predictive_Model!$D$20+((E4699-Predictive_Model!$B$21)/Predictive_Model!$C$21)*Predictive_Model!$D$21+((F4699-Predictive_Model!$B$22)/Predictive_Model!$C$22)*Predictive_Model!$D$22+((I4699-Predictive_Model!$B$23)/Predictive_Model!$C$23)*Predictive_Model!$D$23+((L4699-Predictive_Model!$B$24)/Predictive_Model!$C$24)*Predictive_Model!$D$24+((M4699-Predictive_Model!$B$25)/Predictive_Model!$C$25)*Predictive_Model!$D$25+IF(C4699="Male",Predictive_Model!$D$31,IF(C4699="Other",Predictive_Model!$D$32,0))+IF(D4699="Premium",Predictive_Model!$D$34,IF(D4699="Standard",Predictive_Model!$D$35,0))+IF(G4699="Asia",Predictive_Model!$D$37,IF(G4699="Europe",Predictive_Model!$D$38,IF(G4699="North America",Predictive_Model!$D$39,IF(G4699="Oceania",Predictive_Model!$D$40,IF(G4699="South America",Predictive_Model!$D$41,0)))))+IF(H4699="Laptop",Predictive_Model!$D$43,IF(H4699="Mobile",Predictive_Model!$D$44,IF(H4699="TV",Predictive_Model!$D$45,IF(H4699="Tablet",Predictive_Model!$D$46,0))))+IF(K4699="Crypto",Predictive_Model!$D$48,IF(K4699="Debit Card",Predictive_Model!$D$49,IF(K4699="Gift Card",Predictive_Model!$D$50,IF(K4699="PayPal",Predictive_Model!$D$51,0))))+IF(N4699="Comedy",Predictive_Model!$D$53,IF(N4699="Documentary",Predictive_Model!$D$54,IF(N4699="Drama",Predictive_Model!$D$55,IF(N4699="Horror",Predictive_Model!$D$56,IF(N4699="Romance",Predictive_Model!$D$57,IF(N4699="Sci-Fi",Predictive_Model!$D$58,0)))))))))</f>
        <v>0.74522261750002727</v>
      </c>
      <c r="V4699" s="3" t="str">
        <f t="shared" si="736"/>
        <v>High</v>
      </c>
      <c r="W4699" s="6">
        <f t="shared" si="737"/>
        <v>13.40655488882549</v>
      </c>
      <c r="X4699" s="3" t="str">
        <f t="shared" si="738"/>
        <v>Priority 2</v>
      </c>
      <c r="Y4699" s="3" t="str">
        <f t="shared" si="739"/>
        <v>OK</v>
      </c>
    </row>
    <row r="4700" spans="1:25" x14ac:dyDescent="0.25">
      <c r="A4700" s="3" t="str">
        <f>Raw_Data!A4700</f>
        <v>66513bd6-e31b-4dc4-9b1b-aff8caa18e88</v>
      </c>
      <c r="B4700" s="3">
        <f>Raw_Data!B4700</f>
        <v>59</v>
      </c>
      <c r="C4700" s="3" t="str">
        <f>Raw_Data!C4700</f>
        <v>Male</v>
      </c>
      <c r="D4700" s="3" t="str">
        <f>Raw_Data!D4700</f>
        <v>Premium</v>
      </c>
      <c r="E4700" s="3">
        <f>Raw_Data!E4700</f>
        <v>47.14</v>
      </c>
      <c r="F4700" s="3">
        <f>Raw_Data!F4700</f>
        <v>35</v>
      </c>
      <c r="G4700" s="3" t="str">
        <f>Raw_Data!G4700</f>
        <v>Oceania</v>
      </c>
      <c r="H4700" s="3" t="str">
        <f>Raw_Data!H4700</f>
        <v>Tablet</v>
      </c>
      <c r="I4700" s="3">
        <f>Raw_Data!I4700</f>
        <v>17.989999999999998</v>
      </c>
      <c r="J4700" s="3">
        <f>Raw_Data!J4700</f>
        <v>0</v>
      </c>
      <c r="K4700" s="3" t="str">
        <f>Raw_Data!K4700</f>
        <v>Crypto</v>
      </c>
      <c r="L4700" s="3">
        <f>Raw_Data!L4700</f>
        <v>3</v>
      </c>
      <c r="M4700" s="3">
        <f>Raw_Data!M4700</f>
        <v>1.31</v>
      </c>
      <c r="N4700" s="3" t="str">
        <f>Raw_Data!N4700</f>
        <v>Comedy</v>
      </c>
      <c r="O4700" s="3" t="str">
        <f t="shared" si="730"/>
        <v>55-70</v>
      </c>
      <c r="P4700" s="3" t="str">
        <f t="shared" si="731"/>
        <v>25-49h</v>
      </c>
      <c r="Q4700" s="3" t="str">
        <f t="shared" si="732"/>
        <v>22-45d</v>
      </c>
      <c r="R4700" s="3" t="str">
        <f t="shared" si="733"/>
        <v>Medium</v>
      </c>
      <c r="S4700" s="3" t="str">
        <f t="shared" si="734"/>
        <v>High</v>
      </c>
      <c r="T4700" s="3" t="str">
        <f t="shared" si="735"/>
        <v>Active</v>
      </c>
      <c r="U4700" s="4">
        <f>1/(1+EXP(-(Predictive_Model!$B$5+((B4700-Predictive_Model!$B$20)/Predictive_Model!$C$20)*Predictive_Model!$D$20+((E4700-Predictive_Model!$B$21)/Predictive_Model!$C$21)*Predictive_Model!$D$21+((F4700-Predictive_Model!$B$22)/Predictive_Model!$C$22)*Predictive_Model!$D$22+((I4700-Predictive_Model!$B$23)/Predictive_Model!$C$23)*Predictive_Model!$D$23+((L4700-Predictive_Model!$B$24)/Predictive_Model!$C$24)*Predictive_Model!$D$24+((M4700-Predictive_Model!$B$25)/Predictive_Model!$C$25)*Predictive_Model!$D$25+IF(C4700="Male",Predictive_Model!$D$31,IF(C4700="Other",Predictive_Model!$D$32,0))+IF(D4700="Premium",Predictive_Model!$D$34,IF(D4700="Standard",Predictive_Model!$D$35,0))+IF(G4700="Asia",Predictive_Model!$D$37,IF(G4700="Europe",Predictive_Model!$D$38,IF(G4700="North America",Predictive_Model!$D$39,IF(G4700="Oceania",Predictive_Model!$D$40,IF(G4700="South America",Predictive_Model!$D$41,0)))))+IF(H4700="Laptop",Predictive_Model!$D$43,IF(H4700="Mobile",Predictive_Model!$D$44,IF(H4700="TV",Predictive_Model!$D$45,IF(H4700="Tablet",Predictive_Model!$D$46,0))))+IF(K4700="Crypto",Predictive_Model!$D$48,IF(K4700="Debit Card",Predictive_Model!$D$49,IF(K4700="Gift Card",Predictive_Model!$D$50,IF(K4700="PayPal",Predictive_Model!$D$51,0))))+IF(N4700="Comedy",Predictive_Model!$D$53,IF(N4700="Documentary",Predictive_Model!$D$54,IF(N4700="Drama",Predictive_Model!$D$55,IF(N4700="Horror",Predictive_Model!$D$56,IF(N4700="Romance",Predictive_Model!$D$57,IF(N4700="Sci-Fi",Predictive_Model!$D$58,0)))))))))</f>
        <v>1.8635140934514324E-5</v>
      </c>
      <c r="V4700" s="3" t="str">
        <f t="shared" si="736"/>
        <v>Low</v>
      </c>
      <c r="W4700" s="6">
        <f t="shared" si="737"/>
        <v>3.3524618541191264E-4</v>
      </c>
      <c r="X4700" s="3" t="str">
        <f t="shared" si="738"/>
        <v>Monitor</v>
      </c>
      <c r="Y4700" s="3" t="str">
        <f t="shared" si="739"/>
        <v>OK</v>
      </c>
    </row>
    <row r="4701" spans="1:25" x14ac:dyDescent="0.25">
      <c r="A4701" s="3" t="str">
        <f>Raw_Data!A4701</f>
        <v>acc43c61-4f60-49b8-a93b-4241c02b2be2</v>
      </c>
      <c r="B4701" s="3">
        <f>Raw_Data!B4701</f>
        <v>44</v>
      </c>
      <c r="C4701" s="3" t="str">
        <f>Raw_Data!C4701</f>
        <v>Other</v>
      </c>
      <c r="D4701" s="3" t="str">
        <f>Raw_Data!D4701</f>
        <v>Basic</v>
      </c>
      <c r="E4701" s="3">
        <f>Raw_Data!E4701</f>
        <v>20.91</v>
      </c>
      <c r="F4701" s="3">
        <f>Raw_Data!F4701</f>
        <v>5</v>
      </c>
      <c r="G4701" s="3" t="str">
        <f>Raw_Data!G4701</f>
        <v>South America</v>
      </c>
      <c r="H4701" s="3" t="str">
        <f>Raw_Data!H4701</f>
        <v>Laptop</v>
      </c>
      <c r="I4701" s="3">
        <f>Raw_Data!I4701</f>
        <v>8.99</v>
      </c>
      <c r="J4701" s="3">
        <f>Raw_Data!J4701</f>
        <v>0</v>
      </c>
      <c r="K4701" s="3" t="str">
        <f>Raw_Data!K4701</f>
        <v>Gift Card</v>
      </c>
      <c r="L4701" s="3">
        <f>Raw_Data!L4701</f>
        <v>5</v>
      </c>
      <c r="M4701" s="3">
        <f>Raw_Data!M4701</f>
        <v>3.48</v>
      </c>
      <c r="N4701" s="3" t="str">
        <f>Raw_Data!N4701</f>
        <v>Sci-Fi</v>
      </c>
      <c r="O4701" s="3" t="str">
        <f t="shared" si="730"/>
        <v>35-44</v>
      </c>
      <c r="P4701" s="3" t="str">
        <f t="shared" si="731"/>
        <v>10-24h</v>
      </c>
      <c r="Q4701" s="3" t="str">
        <f t="shared" si="732"/>
        <v>0-7d</v>
      </c>
      <c r="R4701" s="3" t="str">
        <f t="shared" si="733"/>
        <v>Medium</v>
      </c>
      <c r="S4701" s="3" t="str">
        <f t="shared" si="734"/>
        <v>Low</v>
      </c>
      <c r="T4701" s="3" t="str">
        <f t="shared" si="735"/>
        <v>Active</v>
      </c>
      <c r="U4701" s="4">
        <f>1/(1+EXP(-(Predictive_Model!$B$5+((B4701-Predictive_Model!$B$20)/Predictive_Model!$C$20)*Predictive_Model!$D$20+((E4701-Predictive_Model!$B$21)/Predictive_Model!$C$21)*Predictive_Model!$D$21+((F4701-Predictive_Model!$B$22)/Predictive_Model!$C$22)*Predictive_Model!$D$22+((I4701-Predictive_Model!$B$23)/Predictive_Model!$C$23)*Predictive_Model!$D$23+((L4701-Predictive_Model!$B$24)/Predictive_Model!$C$24)*Predictive_Model!$D$24+((M4701-Predictive_Model!$B$25)/Predictive_Model!$C$25)*Predictive_Model!$D$25+IF(C4701="Male",Predictive_Model!$D$31,IF(C4701="Other",Predictive_Model!$D$32,0))+IF(D4701="Premium",Predictive_Model!$D$34,IF(D4701="Standard",Predictive_Model!$D$35,0))+IF(G4701="Asia",Predictive_Model!$D$37,IF(G4701="Europe",Predictive_Model!$D$38,IF(G4701="North America",Predictive_Model!$D$39,IF(G4701="Oceania",Predictive_Model!$D$40,IF(G4701="South America",Predictive_Model!$D$41,0)))))+IF(H4701="Laptop",Predictive_Model!$D$43,IF(H4701="Mobile",Predictive_Model!$D$44,IF(H4701="TV",Predictive_Model!$D$45,IF(H4701="Tablet",Predictive_Model!$D$46,0))))+IF(K4701="Crypto",Predictive_Model!$D$48,IF(K4701="Debit Card",Predictive_Model!$D$49,IF(K4701="Gift Card",Predictive_Model!$D$50,IF(K4701="PayPal",Predictive_Model!$D$51,0))))+IF(N4701="Comedy",Predictive_Model!$D$53,IF(N4701="Documentary",Predictive_Model!$D$54,IF(N4701="Drama",Predictive_Model!$D$55,IF(N4701="Horror",Predictive_Model!$D$56,IF(N4701="Romance",Predictive_Model!$D$57,IF(N4701="Sci-Fi",Predictive_Model!$D$58,0)))))))))</f>
        <v>4.5035442787158337E-5</v>
      </c>
      <c r="V4701" s="3" t="str">
        <f t="shared" si="736"/>
        <v>Low</v>
      </c>
      <c r="W4701" s="6">
        <f t="shared" si="737"/>
        <v>4.0486863065655347E-4</v>
      </c>
      <c r="X4701" s="3" t="str">
        <f t="shared" si="738"/>
        <v>Monitor</v>
      </c>
      <c r="Y4701" s="3" t="str">
        <f t="shared" si="739"/>
        <v>OK</v>
      </c>
    </row>
    <row r="4702" spans="1:25" x14ac:dyDescent="0.25">
      <c r="A4702" s="3" t="str">
        <f>Raw_Data!A4702</f>
        <v>079d22b5-cb52-4784-862a-93eb40a6fc9d</v>
      </c>
      <c r="B4702" s="3">
        <f>Raw_Data!B4702</f>
        <v>62</v>
      </c>
      <c r="C4702" s="3" t="str">
        <f>Raw_Data!C4702</f>
        <v>Male</v>
      </c>
      <c r="D4702" s="3" t="str">
        <f>Raw_Data!D4702</f>
        <v>Basic</v>
      </c>
      <c r="E4702" s="3">
        <f>Raw_Data!E4702</f>
        <v>3.31</v>
      </c>
      <c r="F4702" s="3">
        <f>Raw_Data!F4702</f>
        <v>21</v>
      </c>
      <c r="G4702" s="3" t="str">
        <f>Raw_Data!G4702</f>
        <v>Africa</v>
      </c>
      <c r="H4702" s="3" t="str">
        <f>Raw_Data!H4702</f>
        <v>TV</v>
      </c>
      <c r="I4702" s="3">
        <f>Raw_Data!I4702</f>
        <v>8.99</v>
      </c>
      <c r="J4702" s="3">
        <f>Raw_Data!J4702</f>
        <v>1</v>
      </c>
      <c r="K4702" s="3" t="str">
        <f>Raw_Data!K4702</f>
        <v>Gift Card</v>
      </c>
      <c r="L4702" s="3">
        <f>Raw_Data!L4702</f>
        <v>3</v>
      </c>
      <c r="M4702" s="3">
        <f>Raw_Data!M4702</f>
        <v>0.15</v>
      </c>
      <c r="N4702" s="3" t="str">
        <f>Raw_Data!N4702</f>
        <v>Action</v>
      </c>
      <c r="O4702" s="3" t="str">
        <f t="shared" si="730"/>
        <v>55-70</v>
      </c>
      <c r="P4702" s="3" t="str">
        <f t="shared" si="731"/>
        <v>&lt;10h</v>
      </c>
      <c r="Q4702" s="3" t="str">
        <f t="shared" si="732"/>
        <v>8-21d</v>
      </c>
      <c r="R4702" s="3" t="str">
        <f t="shared" si="733"/>
        <v>Medium</v>
      </c>
      <c r="S4702" s="3" t="str">
        <f t="shared" si="734"/>
        <v>Low</v>
      </c>
      <c r="T4702" s="3" t="str">
        <f t="shared" si="735"/>
        <v>Churned</v>
      </c>
      <c r="U4702" s="4">
        <f>1/(1+EXP(-(Predictive_Model!$B$5+((B4702-Predictive_Model!$B$20)/Predictive_Model!$C$20)*Predictive_Model!$D$20+((E4702-Predictive_Model!$B$21)/Predictive_Model!$C$21)*Predictive_Model!$D$21+((F4702-Predictive_Model!$B$22)/Predictive_Model!$C$22)*Predictive_Model!$D$22+((I4702-Predictive_Model!$B$23)/Predictive_Model!$C$23)*Predictive_Model!$D$23+((L4702-Predictive_Model!$B$24)/Predictive_Model!$C$24)*Predictive_Model!$D$24+((M4702-Predictive_Model!$B$25)/Predictive_Model!$C$25)*Predictive_Model!$D$25+IF(C4702="Male",Predictive_Model!$D$31,IF(C4702="Other",Predictive_Model!$D$32,0))+IF(D4702="Premium",Predictive_Model!$D$34,IF(D4702="Standard",Predictive_Model!$D$35,0))+IF(G4702="Asia",Predictive_Model!$D$37,IF(G4702="Europe",Predictive_Model!$D$38,IF(G4702="North America",Predictive_Model!$D$39,IF(G4702="Oceania",Predictive_Model!$D$40,IF(G4702="South America",Predictive_Model!$D$41,0)))))+IF(H4702="Laptop",Predictive_Model!$D$43,IF(H4702="Mobile",Predictive_Model!$D$44,IF(H4702="TV",Predictive_Model!$D$45,IF(H4702="Tablet",Predictive_Model!$D$46,0))))+IF(K4702="Crypto",Predictive_Model!$D$48,IF(K4702="Debit Card",Predictive_Model!$D$49,IF(K4702="Gift Card",Predictive_Model!$D$50,IF(K4702="PayPal",Predictive_Model!$D$51,0))))+IF(N4702="Comedy",Predictive_Model!$D$53,IF(N4702="Documentary",Predictive_Model!$D$54,IF(N4702="Drama",Predictive_Model!$D$55,IF(N4702="Horror",Predictive_Model!$D$56,IF(N4702="Romance",Predictive_Model!$D$57,IF(N4702="Sci-Fi",Predictive_Model!$D$58,0)))))))))</f>
        <v>0.9897972230362897</v>
      </c>
      <c r="V4702" s="3" t="str">
        <f t="shared" si="736"/>
        <v>Critical</v>
      </c>
      <c r="W4702" s="6">
        <f t="shared" si="737"/>
        <v>8.99</v>
      </c>
      <c r="X4702" s="3" t="str">
        <f t="shared" si="738"/>
        <v>Priority 2</v>
      </c>
      <c r="Y4702" s="3" t="str">
        <f t="shared" si="739"/>
        <v>OK</v>
      </c>
    </row>
    <row r="4703" spans="1:25" x14ac:dyDescent="0.25">
      <c r="A4703" s="3" t="str">
        <f>Raw_Data!A4703</f>
        <v>fb137217-22e7-4472-9f24-c3e1982c0bbd</v>
      </c>
      <c r="B4703" s="3">
        <f>Raw_Data!B4703</f>
        <v>46</v>
      </c>
      <c r="C4703" s="3" t="str">
        <f>Raw_Data!C4703</f>
        <v>Male</v>
      </c>
      <c r="D4703" s="3" t="str">
        <f>Raw_Data!D4703</f>
        <v>Standard</v>
      </c>
      <c r="E4703" s="3">
        <f>Raw_Data!E4703</f>
        <v>2.98</v>
      </c>
      <c r="F4703" s="3">
        <f>Raw_Data!F4703</f>
        <v>51</v>
      </c>
      <c r="G4703" s="3" t="str">
        <f>Raw_Data!G4703</f>
        <v>South America</v>
      </c>
      <c r="H4703" s="3" t="str">
        <f>Raw_Data!H4703</f>
        <v>Laptop</v>
      </c>
      <c r="I4703" s="3">
        <f>Raw_Data!I4703</f>
        <v>13.99</v>
      </c>
      <c r="J4703" s="3">
        <f>Raw_Data!J4703</f>
        <v>1</v>
      </c>
      <c r="K4703" s="3" t="str">
        <f>Raw_Data!K4703</f>
        <v>Credit Card</v>
      </c>
      <c r="L4703" s="3">
        <f>Raw_Data!L4703</f>
        <v>1</v>
      </c>
      <c r="M4703" s="3">
        <f>Raw_Data!M4703</f>
        <v>0.06</v>
      </c>
      <c r="N4703" s="3" t="str">
        <f>Raw_Data!N4703</f>
        <v>Action</v>
      </c>
      <c r="O4703" s="3" t="str">
        <f t="shared" si="730"/>
        <v>45-54</v>
      </c>
      <c r="P4703" s="3" t="str">
        <f t="shared" si="731"/>
        <v>&lt;10h</v>
      </c>
      <c r="Q4703" s="3" t="str">
        <f t="shared" si="732"/>
        <v>46-60d</v>
      </c>
      <c r="R4703" s="3" t="str">
        <f t="shared" si="733"/>
        <v>Low</v>
      </c>
      <c r="S4703" s="3" t="str">
        <f t="shared" si="734"/>
        <v>Mid</v>
      </c>
      <c r="T4703" s="3" t="str">
        <f t="shared" si="735"/>
        <v>Churned</v>
      </c>
      <c r="U4703" s="4">
        <f>1/(1+EXP(-(Predictive_Model!$B$5+((B4703-Predictive_Model!$B$20)/Predictive_Model!$C$20)*Predictive_Model!$D$20+((E4703-Predictive_Model!$B$21)/Predictive_Model!$C$21)*Predictive_Model!$D$21+((F4703-Predictive_Model!$B$22)/Predictive_Model!$C$22)*Predictive_Model!$D$22+((I4703-Predictive_Model!$B$23)/Predictive_Model!$C$23)*Predictive_Model!$D$23+((L4703-Predictive_Model!$B$24)/Predictive_Model!$C$24)*Predictive_Model!$D$24+((M4703-Predictive_Model!$B$25)/Predictive_Model!$C$25)*Predictive_Model!$D$25+IF(C4703="Male",Predictive_Model!$D$31,IF(C4703="Other",Predictive_Model!$D$32,0))+IF(D4703="Premium",Predictive_Model!$D$34,IF(D4703="Standard",Predictive_Model!$D$35,0))+IF(G4703="Asia",Predictive_Model!$D$37,IF(G4703="Europe",Predictive_Model!$D$38,IF(G4703="North America",Predictive_Model!$D$39,IF(G4703="Oceania",Predictive_Model!$D$40,IF(G4703="South America",Predictive_Model!$D$41,0)))))+IF(H4703="Laptop",Predictive_Model!$D$43,IF(H4703="Mobile",Predictive_Model!$D$44,IF(H4703="TV",Predictive_Model!$D$45,IF(H4703="Tablet",Predictive_Model!$D$46,0))))+IF(K4703="Crypto",Predictive_Model!$D$48,IF(K4703="Debit Card",Predictive_Model!$D$49,IF(K4703="Gift Card",Predictive_Model!$D$50,IF(K4703="PayPal",Predictive_Model!$D$51,0))))+IF(N4703="Comedy",Predictive_Model!$D$53,IF(N4703="Documentary",Predictive_Model!$D$54,IF(N4703="Drama",Predictive_Model!$D$55,IF(N4703="Horror",Predictive_Model!$D$56,IF(N4703="Romance",Predictive_Model!$D$57,IF(N4703="Sci-Fi",Predictive_Model!$D$58,0)))))))))</f>
        <v>0.99989532454044117</v>
      </c>
      <c r="V4703" s="3" t="str">
        <f t="shared" si="736"/>
        <v>Critical</v>
      </c>
      <c r="W4703" s="6">
        <f t="shared" si="737"/>
        <v>13.99</v>
      </c>
      <c r="X4703" s="3" t="str">
        <f t="shared" si="738"/>
        <v>Priority 2</v>
      </c>
      <c r="Y4703" s="3" t="str">
        <f t="shared" si="739"/>
        <v>OK</v>
      </c>
    </row>
    <row r="4704" spans="1:25" x14ac:dyDescent="0.25">
      <c r="A4704" s="3" t="str">
        <f>Raw_Data!A4704</f>
        <v>e25dbc8a-284a-4064-bddd-ea62c7fde074</v>
      </c>
      <c r="B4704" s="3">
        <f>Raw_Data!B4704</f>
        <v>68</v>
      </c>
      <c r="C4704" s="3" t="str">
        <f>Raw_Data!C4704</f>
        <v>Other</v>
      </c>
      <c r="D4704" s="3" t="str">
        <f>Raw_Data!D4704</f>
        <v>Standard</v>
      </c>
      <c r="E4704" s="3">
        <f>Raw_Data!E4704</f>
        <v>37.299999999999997</v>
      </c>
      <c r="F4704" s="3">
        <f>Raw_Data!F4704</f>
        <v>31</v>
      </c>
      <c r="G4704" s="3" t="str">
        <f>Raw_Data!G4704</f>
        <v>Africa</v>
      </c>
      <c r="H4704" s="3" t="str">
        <f>Raw_Data!H4704</f>
        <v>Desktop</v>
      </c>
      <c r="I4704" s="3">
        <f>Raw_Data!I4704</f>
        <v>13.99</v>
      </c>
      <c r="J4704" s="3">
        <f>Raw_Data!J4704</f>
        <v>0</v>
      </c>
      <c r="K4704" s="3" t="str">
        <f>Raw_Data!K4704</f>
        <v>Crypto</v>
      </c>
      <c r="L4704" s="3">
        <f>Raw_Data!L4704</f>
        <v>5</v>
      </c>
      <c r="M4704" s="3">
        <f>Raw_Data!M4704</f>
        <v>1.17</v>
      </c>
      <c r="N4704" s="3" t="str">
        <f>Raw_Data!N4704</f>
        <v>Action</v>
      </c>
      <c r="O4704" s="3" t="str">
        <f t="shared" si="730"/>
        <v>55-70</v>
      </c>
      <c r="P4704" s="3" t="str">
        <f t="shared" si="731"/>
        <v>25-49h</v>
      </c>
      <c r="Q4704" s="3" t="str">
        <f t="shared" si="732"/>
        <v>22-45d</v>
      </c>
      <c r="R4704" s="3" t="str">
        <f t="shared" si="733"/>
        <v>Medium</v>
      </c>
      <c r="S4704" s="3" t="str">
        <f t="shared" si="734"/>
        <v>Mid</v>
      </c>
      <c r="T4704" s="3" t="str">
        <f t="shared" si="735"/>
        <v>Active</v>
      </c>
      <c r="U4704" s="4">
        <f>1/(1+EXP(-(Predictive_Model!$B$5+((B4704-Predictive_Model!$B$20)/Predictive_Model!$C$20)*Predictive_Model!$D$20+((E4704-Predictive_Model!$B$21)/Predictive_Model!$C$21)*Predictive_Model!$D$21+((F4704-Predictive_Model!$B$22)/Predictive_Model!$C$22)*Predictive_Model!$D$22+((I4704-Predictive_Model!$B$23)/Predictive_Model!$C$23)*Predictive_Model!$D$23+((L4704-Predictive_Model!$B$24)/Predictive_Model!$C$24)*Predictive_Model!$D$24+((M4704-Predictive_Model!$B$25)/Predictive_Model!$C$25)*Predictive_Model!$D$25+IF(C4704="Male",Predictive_Model!$D$31,IF(C4704="Other",Predictive_Model!$D$32,0))+IF(D4704="Premium",Predictive_Model!$D$34,IF(D4704="Standard",Predictive_Model!$D$35,0))+IF(G4704="Asia",Predictive_Model!$D$37,IF(G4704="Europe",Predictive_Model!$D$38,IF(G4704="North America",Predictive_Model!$D$39,IF(G4704="Oceania",Predictive_Model!$D$40,IF(G4704="South America",Predictive_Model!$D$41,0)))))+IF(H4704="Laptop",Predictive_Model!$D$43,IF(H4704="Mobile",Predictive_Model!$D$44,IF(H4704="TV",Predictive_Model!$D$45,IF(H4704="Tablet",Predictive_Model!$D$46,0))))+IF(K4704="Crypto",Predictive_Model!$D$48,IF(K4704="Debit Card",Predictive_Model!$D$49,IF(K4704="Gift Card",Predictive_Model!$D$50,IF(K4704="PayPal",Predictive_Model!$D$51,0))))+IF(N4704="Comedy",Predictive_Model!$D$53,IF(N4704="Documentary",Predictive_Model!$D$54,IF(N4704="Drama",Predictive_Model!$D$55,IF(N4704="Horror",Predictive_Model!$D$56,IF(N4704="Romance",Predictive_Model!$D$57,IF(N4704="Sci-Fi",Predictive_Model!$D$58,0)))))))))</f>
        <v>8.0863300801774942E-5</v>
      </c>
      <c r="V4704" s="3" t="str">
        <f t="shared" si="736"/>
        <v>Low</v>
      </c>
      <c r="W4704" s="6">
        <f t="shared" si="737"/>
        <v>1.1312775782168314E-3</v>
      </c>
      <c r="X4704" s="3" t="str">
        <f t="shared" si="738"/>
        <v>Monitor</v>
      </c>
      <c r="Y4704" s="3" t="str">
        <f t="shared" si="739"/>
        <v>OK</v>
      </c>
    </row>
    <row r="4705" spans="1:25" x14ac:dyDescent="0.25">
      <c r="A4705" s="3" t="str">
        <f>Raw_Data!A4705</f>
        <v>4a72d855-c7d1-41ea-bf1d-5e0eba3be8d8</v>
      </c>
      <c r="B4705" s="3">
        <f>Raw_Data!B4705</f>
        <v>28</v>
      </c>
      <c r="C4705" s="3" t="str">
        <f>Raw_Data!C4705</f>
        <v>Female</v>
      </c>
      <c r="D4705" s="3" t="str">
        <f>Raw_Data!D4705</f>
        <v>Premium</v>
      </c>
      <c r="E4705" s="3">
        <f>Raw_Data!E4705</f>
        <v>10.38</v>
      </c>
      <c r="F4705" s="3">
        <f>Raw_Data!F4705</f>
        <v>33</v>
      </c>
      <c r="G4705" s="3" t="str">
        <f>Raw_Data!G4705</f>
        <v>Oceania</v>
      </c>
      <c r="H4705" s="3" t="str">
        <f>Raw_Data!H4705</f>
        <v>Mobile</v>
      </c>
      <c r="I4705" s="3">
        <f>Raw_Data!I4705</f>
        <v>17.989999999999998</v>
      </c>
      <c r="J4705" s="3">
        <f>Raw_Data!J4705</f>
        <v>1</v>
      </c>
      <c r="K4705" s="3" t="str">
        <f>Raw_Data!K4705</f>
        <v>Credit Card</v>
      </c>
      <c r="L4705" s="3">
        <f>Raw_Data!L4705</f>
        <v>3</v>
      </c>
      <c r="M4705" s="3">
        <f>Raw_Data!M4705</f>
        <v>0.31</v>
      </c>
      <c r="N4705" s="3" t="str">
        <f>Raw_Data!N4705</f>
        <v>Documentary</v>
      </c>
      <c r="O4705" s="3" t="str">
        <f t="shared" si="730"/>
        <v>25-34</v>
      </c>
      <c r="P4705" s="3" t="str">
        <f t="shared" si="731"/>
        <v>10-24h</v>
      </c>
      <c r="Q4705" s="3" t="str">
        <f t="shared" si="732"/>
        <v>22-45d</v>
      </c>
      <c r="R4705" s="3" t="str">
        <f t="shared" si="733"/>
        <v>Medium</v>
      </c>
      <c r="S4705" s="3" t="str">
        <f t="shared" si="734"/>
        <v>High</v>
      </c>
      <c r="T4705" s="3" t="str">
        <f t="shared" si="735"/>
        <v>Churned</v>
      </c>
      <c r="U4705" s="4">
        <f>1/(1+EXP(-(Predictive_Model!$B$5+((B4705-Predictive_Model!$B$20)/Predictive_Model!$C$20)*Predictive_Model!$D$20+((E4705-Predictive_Model!$B$21)/Predictive_Model!$C$21)*Predictive_Model!$D$21+((F4705-Predictive_Model!$B$22)/Predictive_Model!$C$22)*Predictive_Model!$D$22+((I4705-Predictive_Model!$B$23)/Predictive_Model!$C$23)*Predictive_Model!$D$23+((L4705-Predictive_Model!$B$24)/Predictive_Model!$C$24)*Predictive_Model!$D$24+((M4705-Predictive_Model!$B$25)/Predictive_Model!$C$25)*Predictive_Model!$D$25+IF(C4705="Male",Predictive_Model!$D$31,IF(C4705="Other",Predictive_Model!$D$32,0))+IF(D4705="Premium",Predictive_Model!$D$34,IF(D4705="Standard",Predictive_Model!$D$35,0))+IF(G4705="Asia",Predictive_Model!$D$37,IF(G4705="Europe",Predictive_Model!$D$38,IF(G4705="North America",Predictive_Model!$D$39,IF(G4705="Oceania",Predictive_Model!$D$40,IF(G4705="South America",Predictive_Model!$D$41,0)))))+IF(H4705="Laptop",Predictive_Model!$D$43,IF(H4705="Mobile",Predictive_Model!$D$44,IF(H4705="TV",Predictive_Model!$D$45,IF(H4705="Tablet",Predictive_Model!$D$46,0))))+IF(K4705="Crypto",Predictive_Model!$D$48,IF(K4705="Debit Card",Predictive_Model!$D$49,IF(K4705="Gift Card",Predictive_Model!$D$50,IF(K4705="PayPal",Predictive_Model!$D$51,0))))+IF(N4705="Comedy",Predictive_Model!$D$53,IF(N4705="Documentary",Predictive_Model!$D$54,IF(N4705="Drama",Predictive_Model!$D$55,IF(N4705="Horror",Predictive_Model!$D$56,IF(N4705="Romance",Predictive_Model!$D$57,IF(N4705="Sci-Fi",Predictive_Model!$D$58,0)))))))))</f>
        <v>0.92556980983714188</v>
      </c>
      <c r="V4705" s="3" t="str">
        <f t="shared" si="736"/>
        <v>Critical</v>
      </c>
      <c r="W4705" s="6">
        <f t="shared" si="737"/>
        <v>17.989999999999998</v>
      </c>
      <c r="X4705" s="3" t="str">
        <f t="shared" si="738"/>
        <v>Priority 1</v>
      </c>
      <c r="Y4705" s="3" t="str">
        <f t="shared" si="739"/>
        <v>OK</v>
      </c>
    </row>
    <row r="4706" spans="1:25" x14ac:dyDescent="0.25">
      <c r="A4706" s="3" t="str">
        <f>Raw_Data!A4706</f>
        <v>ffef8fb1-3847-4535-a403-fad7ac35eb46</v>
      </c>
      <c r="B4706" s="3">
        <f>Raw_Data!B4706</f>
        <v>55</v>
      </c>
      <c r="C4706" s="3" t="str">
        <f>Raw_Data!C4706</f>
        <v>Male</v>
      </c>
      <c r="D4706" s="3" t="str">
        <f>Raw_Data!D4706</f>
        <v>Premium</v>
      </c>
      <c r="E4706" s="3">
        <f>Raw_Data!E4706</f>
        <v>6.14</v>
      </c>
      <c r="F4706" s="3">
        <f>Raw_Data!F4706</f>
        <v>25</v>
      </c>
      <c r="G4706" s="3" t="str">
        <f>Raw_Data!G4706</f>
        <v>Oceania</v>
      </c>
      <c r="H4706" s="3" t="str">
        <f>Raw_Data!H4706</f>
        <v>Desktop</v>
      </c>
      <c r="I4706" s="3">
        <f>Raw_Data!I4706</f>
        <v>17.989999999999998</v>
      </c>
      <c r="J4706" s="3">
        <f>Raw_Data!J4706</f>
        <v>0</v>
      </c>
      <c r="K4706" s="3" t="str">
        <f>Raw_Data!K4706</f>
        <v>Credit Card</v>
      </c>
      <c r="L4706" s="3">
        <f>Raw_Data!L4706</f>
        <v>4</v>
      </c>
      <c r="M4706" s="3">
        <f>Raw_Data!M4706</f>
        <v>0.24</v>
      </c>
      <c r="N4706" s="3" t="str">
        <f>Raw_Data!N4706</f>
        <v>Comedy</v>
      </c>
      <c r="O4706" s="3" t="str">
        <f t="shared" si="730"/>
        <v>55-70</v>
      </c>
      <c r="P4706" s="3" t="str">
        <f t="shared" si="731"/>
        <v>&lt;10h</v>
      </c>
      <c r="Q4706" s="3" t="str">
        <f t="shared" si="732"/>
        <v>22-45d</v>
      </c>
      <c r="R4706" s="3" t="str">
        <f t="shared" si="733"/>
        <v>Medium</v>
      </c>
      <c r="S4706" s="3" t="str">
        <f t="shared" si="734"/>
        <v>High</v>
      </c>
      <c r="T4706" s="3" t="str">
        <f t="shared" si="735"/>
        <v>Active</v>
      </c>
      <c r="U4706" s="4">
        <f>1/(1+EXP(-(Predictive_Model!$B$5+((B4706-Predictive_Model!$B$20)/Predictive_Model!$C$20)*Predictive_Model!$D$20+((E4706-Predictive_Model!$B$21)/Predictive_Model!$C$21)*Predictive_Model!$D$21+((F4706-Predictive_Model!$B$22)/Predictive_Model!$C$22)*Predictive_Model!$D$22+((I4706-Predictive_Model!$B$23)/Predictive_Model!$C$23)*Predictive_Model!$D$23+((L4706-Predictive_Model!$B$24)/Predictive_Model!$C$24)*Predictive_Model!$D$24+((M4706-Predictive_Model!$B$25)/Predictive_Model!$C$25)*Predictive_Model!$D$25+IF(C4706="Male",Predictive_Model!$D$31,IF(C4706="Other",Predictive_Model!$D$32,0))+IF(D4706="Premium",Predictive_Model!$D$34,IF(D4706="Standard",Predictive_Model!$D$35,0))+IF(G4706="Asia",Predictive_Model!$D$37,IF(G4706="Europe",Predictive_Model!$D$38,IF(G4706="North America",Predictive_Model!$D$39,IF(G4706="Oceania",Predictive_Model!$D$40,IF(G4706="South America",Predictive_Model!$D$41,0)))))+IF(H4706="Laptop",Predictive_Model!$D$43,IF(H4706="Mobile",Predictive_Model!$D$44,IF(H4706="TV",Predictive_Model!$D$45,IF(H4706="Tablet",Predictive_Model!$D$46,0))))+IF(K4706="Crypto",Predictive_Model!$D$48,IF(K4706="Debit Card",Predictive_Model!$D$49,IF(K4706="Gift Card",Predictive_Model!$D$50,IF(K4706="PayPal",Predictive_Model!$D$51,0))))+IF(N4706="Comedy",Predictive_Model!$D$53,IF(N4706="Documentary",Predictive_Model!$D$54,IF(N4706="Drama",Predictive_Model!$D$55,IF(N4706="Horror",Predictive_Model!$D$56,IF(N4706="Romance",Predictive_Model!$D$57,IF(N4706="Sci-Fi",Predictive_Model!$D$58,0)))))))))</f>
        <v>0.57935095689029237</v>
      </c>
      <c r="V4706" s="3" t="str">
        <f t="shared" si="736"/>
        <v>High</v>
      </c>
      <c r="W4706" s="6">
        <f t="shared" si="737"/>
        <v>10.422523714456359</v>
      </c>
      <c r="X4706" s="3" t="str">
        <f t="shared" si="738"/>
        <v>Priority 2</v>
      </c>
      <c r="Y4706" s="3" t="str">
        <f t="shared" si="739"/>
        <v>OK</v>
      </c>
    </row>
    <row r="4707" spans="1:25" x14ac:dyDescent="0.25">
      <c r="A4707" s="3" t="str">
        <f>Raw_Data!A4707</f>
        <v>44c431b4-0f1a-4403-b701-98ab0f23f260</v>
      </c>
      <c r="B4707" s="3">
        <f>Raw_Data!B4707</f>
        <v>70</v>
      </c>
      <c r="C4707" s="3" t="str">
        <f>Raw_Data!C4707</f>
        <v>Other</v>
      </c>
      <c r="D4707" s="3" t="str">
        <f>Raw_Data!D4707</f>
        <v>Standard</v>
      </c>
      <c r="E4707" s="3">
        <f>Raw_Data!E4707</f>
        <v>4.75</v>
      </c>
      <c r="F4707" s="3">
        <f>Raw_Data!F4707</f>
        <v>54</v>
      </c>
      <c r="G4707" s="3" t="str">
        <f>Raw_Data!G4707</f>
        <v>Europe</v>
      </c>
      <c r="H4707" s="3" t="str">
        <f>Raw_Data!H4707</f>
        <v>Mobile</v>
      </c>
      <c r="I4707" s="3">
        <f>Raw_Data!I4707</f>
        <v>13.99</v>
      </c>
      <c r="J4707" s="3">
        <f>Raw_Data!J4707</f>
        <v>1</v>
      </c>
      <c r="K4707" s="3" t="str">
        <f>Raw_Data!K4707</f>
        <v>Gift Card</v>
      </c>
      <c r="L4707" s="3">
        <f>Raw_Data!L4707</f>
        <v>3</v>
      </c>
      <c r="M4707" s="3">
        <f>Raw_Data!M4707</f>
        <v>0.09</v>
      </c>
      <c r="N4707" s="3" t="str">
        <f>Raw_Data!N4707</f>
        <v>Romance</v>
      </c>
      <c r="O4707" s="3" t="str">
        <f t="shared" si="730"/>
        <v>55-70</v>
      </c>
      <c r="P4707" s="3" t="str">
        <f t="shared" si="731"/>
        <v>&lt;10h</v>
      </c>
      <c r="Q4707" s="3" t="str">
        <f t="shared" si="732"/>
        <v>46-60d</v>
      </c>
      <c r="R4707" s="3" t="str">
        <f t="shared" si="733"/>
        <v>Low</v>
      </c>
      <c r="S4707" s="3" t="str">
        <f t="shared" si="734"/>
        <v>Mid</v>
      </c>
      <c r="T4707" s="3" t="str">
        <f t="shared" si="735"/>
        <v>Churned</v>
      </c>
      <c r="U4707" s="4">
        <f>1/(1+EXP(-(Predictive_Model!$B$5+((B4707-Predictive_Model!$B$20)/Predictive_Model!$C$20)*Predictive_Model!$D$20+((E4707-Predictive_Model!$B$21)/Predictive_Model!$C$21)*Predictive_Model!$D$21+((F4707-Predictive_Model!$B$22)/Predictive_Model!$C$22)*Predictive_Model!$D$22+((I4707-Predictive_Model!$B$23)/Predictive_Model!$C$23)*Predictive_Model!$D$23+((L4707-Predictive_Model!$B$24)/Predictive_Model!$C$24)*Predictive_Model!$D$24+((M4707-Predictive_Model!$B$25)/Predictive_Model!$C$25)*Predictive_Model!$D$25+IF(C4707="Male",Predictive_Model!$D$31,IF(C4707="Other",Predictive_Model!$D$32,0))+IF(D4707="Premium",Predictive_Model!$D$34,IF(D4707="Standard",Predictive_Model!$D$35,0))+IF(G4707="Asia",Predictive_Model!$D$37,IF(G4707="Europe",Predictive_Model!$D$38,IF(G4707="North America",Predictive_Model!$D$39,IF(G4707="Oceania",Predictive_Model!$D$40,IF(G4707="South America",Predictive_Model!$D$41,0)))))+IF(H4707="Laptop",Predictive_Model!$D$43,IF(H4707="Mobile",Predictive_Model!$D$44,IF(H4707="TV",Predictive_Model!$D$45,IF(H4707="Tablet",Predictive_Model!$D$46,0))))+IF(K4707="Crypto",Predictive_Model!$D$48,IF(K4707="Debit Card",Predictive_Model!$D$49,IF(K4707="Gift Card",Predictive_Model!$D$50,IF(K4707="PayPal",Predictive_Model!$D$51,0))))+IF(N4707="Comedy",Predictive_Model!$D$53,IF(N4707="Documentary",Predictive_Model!$D$54,IF(N4707="Drama",Predictive_Model!$D$55,IF(N4707="Horror",Predictive_Model!$D$56,IF(N4707="Romance",Predictive_Model!$D$57,IF(N4707="Sci-Fi",Predictive_Model!$D$58,0)))))))))</f>
        <v>0.99991335900937051</v>
      </c>
      <c r="V4707" s="3" t="str">
        <f t="shared" si="736"/>
        <v>Critical</v>
      </c>
      <c r="W4707" s="6">
        <f t="shared" si="737"/>
        <v>13.99</v>
      </c>
      <c r="X4707" s="3" t="str">
        <f t="shared" si="738"/>
        <v>Priority 2</v>
      </c>
      <c r="Y4707" s="3" t="str">
        <f t="shared" si="739"/>
        <v>OK</v>
      </c>
    </row>
    <row r="4708" spans="1:25" x14ac:dyDescent="0.25">
      <c r="A4708" s="3" t="str">
        <f>Raw_Data!A4708</f>
        <v>70f8a703-4e16-495b-97b5-739c7edace9e</v>
      </c>
      <c r="B4708" s="3">
        <f>Raw_Data!B4708</f>
        <v>69</v>
      </c>
      <c r="C4708" s="3" t="str">
        <f>Raw_Data!C4708</f>
        <v>Male</v>
      </c>
      <c r="D4708" s="3" t="str">
        <f>Raw_Data!D4708</f>
        <v>Standard</v>
      </c>
      <c r="E4708" s="3">
        <f>Raw_Data!E4708</f>
        <v>7.26</v>
      </c>
      <c r="F4708" s="3">
        <f>Raw_Data!F4708</f>
        <v>48</v>
      </c>
      <c r="G4708" s="3" t="str">
        <f>Raw_Data!G4708</f>
        <v>Africa</v>
      </c>
      <c r="H4708" s="3" t="str">
        <f>Raw_Data!H4708</f>
        <v>Desktop</v>
      </c>
      <c r="I4708" s="3">
        <f>Raw_Data!I4708</f>
        <v>13.99</v>
      </c>
      <c r="J4708" s="3">
        <f>Raw_Data!J4708</f>
        <v>0</v>
      </c>
      <c r="K4708" s="3" t="str">
        <f>Raw_Data!K4708</f>
        <v>Credit Card</v>
      </c>
      <c r="L4708" s="3">
        <f>Raw_Data!L4708</f>
        <v>5</v>
      </c>
      <c r="M4708" s="3">
        <f>Raw_Data!M4708</f>
        <v>0.15</v>
      </c>
      <c r="N4708" s="3" t="str">
        <f>Raw_Data!N4708</f>
        <v>Romance</v>
      </c>
      <c r="O4708" s="3" t="str">
        <f t="shared" si="730"/>
        <v>55-70</v>
      </c>
      <c r="P4708" s="3" t="str">
        <f t="shared" si="731"/>
        <v>&lt;10h</v>
      </c>
      <c r="Q4708" s="3" t="str">
        <f t="shared" si="732"/>
        <v>46-60d</v>
      </c>
      <c r="R4708" s="3" t="str">
        <f t="shared" si="733"/>
        <v>Low</v>
      </c>
      <c r="S4708" s="3" t="str">
        <f t="shared" si="734"/>
        <v>Mid</v>
      </c>
      <c r="T4708" s="3" t="str">
        <f t="shared" si="735"/>
        <v>Active</v>
      </c>
      <c r="U4708" s="4">
        <f>1/(1+EXP(-(Predictive_Model!$B$5+((B4708-Predictive_Model!$B$20)/Predictive_Model!$C$20)*Predictive_Model!$D$20+((E4708-Predictive_Model!$B$21)/Predictive_Model!$C$21)*Predictive_Model!$D$21+((F4708-Predictive_Model!$B$22)/Predictive_Model!$C$22)*Predictive_Model!$D$22+((I4708-Predictive_Model!$B$23)/Predictive_Model!$C$23)*Predictive_Model!$D$23+((L4708-Predictive_Model!$B$24)/Predictive_Model!$C$24)*Predictive_Model!$D$24+((M4708-Predictive_Model!$B$25)/Predictive_Model!$C$25)*Predictive_Model!$D$25+IF(C4708="Male",Predictive_Model!$D$31,IF(C4708="Other",Predictive_Model!$D$32,0))+IF(D4708="Premium",Predictive_Model!$D$34,IF(D4708="Standard",Predictive_Model!$D$35,0))+IF(G4708="Asia",Predictive_Model!$D$37,IF(G4708="Europe",Predictive_Model!$D$38,IF(G4708="North America",Predictive_Model!$D$39,IF(G4708="Oceania",Predictive_Model!$D$40,IF(G4708="South America",Predictive_Model!$D$41,0)))))+IF(H4708="Laptop",Predictive_Model!$D$43,IF(H4708="Mobile",Predictive_Model!$D$44,IF(H4708="TV",Predictive_Model!$D$45,IF(H4708="Tablet",Predictive_Model!$D$46,0))))+IF(K4708="Crypto",Predictive_Model!$D$48,IF(K4708="Debit Card",Predictive_Model!$D$49,IF(K4708="Gift Card",Predictive_Model!$D$50,IF(K4708="PayPal",Predictive_Model!$D$51,0))))+IF(N4708="Comedy",Predictive_Model!$D$53,IF(N4708="Documentary",Predictive_Model!$D$54,IF(N4708="Drama",Predictive_Model!$D$55,IF(N4708="Horror",Predictive_Model!$D$56,IF(N4708="Romance",Predictive_Model!$D$57,IF(N4708="Sci-Fi",Predictive_Model!$D$58,0)))))))))</f>
        <v>0.98322339527454483</v>
      </c>
      <c r="V4708" s="3" t="str">
        <f t="shared" si="736"/>
        <v>Critical</v>
      </c>
      <c r="W4708" s="6">
        <f t="shared" si="737"/>
        <v>13.755295299890882</v>
      </c>
      <c r="X4708" s="3" t="str">
        <f t="shared" si="738"/>
        <v>Priority 2</v>
      </c>
      <c r="Y4708" s="3" t="str">
        <f t="shared" si="739"/>
        <v>OK</v>
      </c>
    </row>
    <row r="4709" spans="1:25" x14ac:dyDescent="0.25">
      <c r="A4709" s="3" t="str">
        <f>Raw_Data!A4709</f>
        <v>7e829bbe-ef04-481e-88d9-8eeae0a7cac6</v>
      </c>
      <c r="B4709" s="3">
        <f>Raw_Data!B4709</f>
        <v>31</v>
      </c>
      <c r="C4709" s="3" t="str">
        <f>Raw_Data!C4709</f>
        <v>Other</v>
      </c>
      <c r="D4709" s="3" t="str">
        <f>Raw_Data!D4709</f>
        <v>Standard</v>
      </c>
      <c r="E4709" s="3">
        <f>Raw_Data!E4709</f>
        <v>23.56</v>
      </c>
      <c r="F4709" s="3">
        <f>Raw_Data!F4709</f>
        <v>40</v>
      </c>
      <c r="G4709" s="3" t="str">
        <f>Raw_Data!G4709</f>
        <v>North America</v>
      </c>
      <c r="H4709" s="3" t="str">
        <f>Raw_Data!H4709</f>
        <v>Tablet</v>
      </c>
      <c r="I4709" s="3">
        <f>Raw_Data!I4709</f>
        <v>13.99</v>
      </c>
      <c r="J4709" s="3">
        <f>Raw_Data!J4709</f>
        <v>0</v>
      </c>
      <c r="K4709" s="3" t="str">
        <f>Raw_Data!K4709</f>
        <v>Crypto</v>
      </c>
      <c r="L4709" s="3">
        <f>Raw_Data!L4709</f>
        <v>5</v>
      </c>
      <c r="M4709" s="3">
        <f>Raw_Data!M4709</f>
        <v>0.56999999999999995</v>
      </c>
      <c r="N4709" s="3" t="str">
        <f>Raw_Data!N4709</f>
        <v>Sci-Fi</v>
      </c>
      <c r="O4709" s="3" t="str">
        <f t="shared" si="730"/>
        <v>25-34</v>
      </c>
      <c r="P4709" s="3" t="str">
        <f t="shared" si="731"/>
        <v>10-24h</v>
      </c>
      <c r="Q4709" s="3" t="str">
        <f t="shared" si="732"/>
        <v>22-45d</v>
      </c>
      <c r="R4709" s="3" t="str">
        <f t="shared" si="733"/>
        <v>Medium</v>
      </c>
      <c r="S4709" s="3" t="str">
        <f t="shared" si="734"/>
        <v>Mid</v>
      </c>
      <c r="T4709" s="3" t="str">
        <f t="shared" si="735"/>
        <v>Active</v>
      </c>
      <c r="U4709" s="4">
        <f>1/(1+EXP(-(Predictive_Model!$B$5+((B4709-Predictive_Model!$B$20)/Predictive_Model!$C$20)*Predictive_Model!$D$20+((E4709-Predictive_Model!$B$21)/Predictive_Model!$C$21)*Predictive_Model!$D$21+((F4709-Predictive_Model!$B$22)/Predictive_Model!$C$22)*Predictive_Model!$D$22+((I4709-Predictive_Model!$B$23)/Predictive_Model!$C$23)*Predictive_Model!$D$23+((L4709-Predictive_Model!$B$24)/Predictive_Model!$C$24)*Predictive_Model!$D$24+((M4709-Predictive_Model!$B$25)/Predictive_Model!$C$25)*Predictive_Model!$D$25+IF(C4709="Male",Predictive_Model!$D$31,IF(C4709="Other",Predictive_Model!$D$32,0))+IF(D4709="Premium",Predictive_Model!$D$34,IF(D4709="Standard",Predictive_Model!$D$35,0))+IF(G4709="Asia",Predictive_Model!$D$37,IF(G4709="Europe",Predictive_Model!$D$38,IF(G4709="North America",Predictive_Model!$D$39,IF(G4709="Oceania",Predictive_Model!$D$40,IF(G4709="South America",Predictive_Model!$D$41,0)))))+IF(H4709="Laptop",Predictive_Model!$D$43,IF(H4709="Mobile",Predictive_Model!$D$44,IF(H4709="TV",Predictive_Model!$D$45,IF(H4709="Tablet",Predictive_Model!$D$46,0))))+IF(K4709="Crypto",Predictive_Model!$D$48,IF(K4709="Debit Card",Predictive_Model!$D$49,IF(K4709="Gift Card",Predictive_Model!$D$50,IF(K4709="PayPal",Predictive_Model!$D$51,0))))+IF(N4709="Comedy",Predictive_Model!$D$53,IF(N4709="Documentary",Predictive_Model!$D$54,IF(N4709="Drama",Predictive_Model!$D$55,IF(N4709="Horror",Predictive_Model!$D$56,IF(N4709="Romance",Predictive_Model!$D$57,IF(N4709="Sci-Fi",Predictive_Model!$D$58,0)))))))))</f>
        <v>0.20992167666146952</v>
      </c>
      <c r="V4709" s="3" t="str">
        <f t="shared" si="736"/>
        <v>Low</v>
      </c>
      <c r="W4709" s="6">
        <f t="shared" si="737"/>
        <v>2.9368042564939585</v>
      </c>
      <c r="X4709" s="3" t="str">
        <f t="shared" si="738"/>
        <v>Monitor</v>
      </c>
      <c r="Y4709" s="3" t="str">
        <f t="shared" si="739"/>
        <v>OK</v>
      </c>
    </row>
    <row r="4710" spans="1:25" x14ac:dyDescent="0.25">
      <c r="A4710" s="3" t="str">
        <f>Raw_Data!A4710</f>
        <v>48130993-574a-4765-b5f0-5f98dba9547e</v>
      </c>
      <c r="B4710" s="3">
        <f>Raw_Data!B4710</f>
        <v>55</v>
      </c>
      <c r="C4710" s="3" t="str">
        <f>Raw_Data!C4710</f>
        <v>Female</v>
      </c>
      <c r="D4710" s="3" t="str">
        <f>Raw_Data!D4710</f>
        <v>Basic</v>
      </c>
      <c r="E4710" s="3">
        <f>Raw_Data!E4710</f>
        <v>7.86</v>
      </c>
      <c r="F4710" s="3">
        <f>Raw_Data!F4710</f>
        <v>36</v>
      </c>
      <c r="G4710" s="3" t="str">
        <f>Raw_Data!G4710</f>
        <v>North America</v>
      </c>
      <c r="H4710" s="3" t="str">
        <f>Raw_Data!H4710</f>
        <v>Desktop</v>
      </c>
      <c r="I4710" s="3">
        <f>Raw_Data!I4710</f>
        <v>8.99</v>
      </c>
      <c r="J4710" s="3">
        <f>Raw_Data!J4710</f>
        <v>1</v>
      </c>
      <c r="K4710" s="3" t="str">
        <f>Raw_Data!K4710</f>
        <v>Credit Card</v>
      </c>
      <c r="L4710" s="3">
        <f>Raw_Data!L4710</f>
        <v>4</v>
      </c>
      <c r="M4710" s="3">
        <f>Raw_Data!M4710</f>
        <v>0.21</v>
      </c>
      <c r="N4710" s="3" t="str">
        <f>Raw_Data!N4710</f>
        <v>Horror</v>
      </c>
      <c r="O4710" s="3" t="str">
        <f t="shared" si="730"/>
        <v>55-70</v>
      </c>
      <c r="P4710" s="3" t="str">
        <f t="shared" si="731"/>
        <v>&lt;10h</v>
      </c>
      <c r="Q4710" s="3" t="str">
        <f t="shared" si="732"/>
        <v>22-45d</v>
      </c>
      <c r="R4710" s="3" t="str">
        <f t="shared" si="733"/>
        <v>Medium</v>
      </c>
      <c r="S4710" s="3" t="str">
        <f t="shared" si="734"/>
        <v>Low</v>
      </c>
      <c r="T4710" s="3" t="str">
        <f t="shared" si="735"/>
        <v>Churned</v>
      </c>
      <c r="U4710" s="4">
        <f>1/(1+EXP(-(Predictive_Model!$B$5+((B4710-Predictive_Model!$B$20)/Predictive_Model!$C$20)*Predictive_Model!$D$20+((E4710-Predictive_Model!$B$21)/Predictive_Model!$C$21)*Predictive_Model!$D$21+((F4710-Predictive_Model!$B$22)/Predictive_Model!$C$22)*Predictive_Model!$D$22+((I4710-Predictive_Model!$B$23)/Predictive_Model!$C$23)*Predictive_Model!$D$23+((L4710-Predictive_Model!$B$24)/Predictive_Model!$C$24)*Predictive_Model!$D$24+((M4710-Predictive_Model!$B$25)/Predictive_Model!$C$25)*Predictive_Model!$D$25+IF(C4710="Male",Predictive_Model!$D$31,IF(C4710="Other",Predictive_Model!$D$32,0))+IF(D4710="Premium",Predictive_Model!$D$34,IF(D4710="Standard",Predictive_Model!$D$35,0))+IF(G4710="Asia",Predictive_Model!$D$37,IF(G4710="Europe",Predictive_Model!$D$38,IF(G4710="North America",Predictive_Model!$D$39,IF(G4710="Oceania",Predictive_Model!$D$40,IF(G4710="South America",Predictive_Model!$D$41,0)))))+IF(H4710="Laptop",Predictive_Model!$D$43,IF(H4710="Mobile",Predictive_Model!$D$44,IF(H4710="TV",Predictive_Model!$D$45,IF(H4710="Tablet",Predictive_Model!$D$46,0))))+IF(K4710="Crypto",Predictive_Model!$D$48,IF(K4710="Debit Card",Predictive_Model!$D$49,IF(K4710="Gift Card",Predictive_Model!$D$50,IF(K4710="PayPal",Predictive_Model!$D$51,0))))+IF(N4710="Comedy",Predictive_Model!$D$53,IF(N4710="Documentary",Predictive_Model!$D$54,IF(N4710="Drama",Predictive_Model!$D$55,IF(N4710="Horror",Predictive_Model!$D$56,IF(N4710="Romance",Predictive_Model!$D$57,IF(N4710="Sci-Fi",Predictive_Model!$D$58,0)))))))))</f>
        <v>0.98720590835101907</v>
      </c>
      <c r="V4710" s="3" t="str">
        <f t="shared" si="736"/>
        <v>Critical</v>
      </c>
      <c r="W4710" s="6">
        <f t="shared" si="737"/>
        <v>8.99</v>
      </c>
      <c r="X4710" s="3" t="str">
        <f t="shared" si="738"/>
        <v>Priority 2</v>
      </c>
      <c r="Y4710" s="3" t="str">
        <f t="shared" si="739"/>
        <v>OK</v>
      </c>
    </row>
    <row r="4711" spans="1:25" x14ac:dyDescent="0.25">
      <c r="A4711" s="3" t="str">
        <f>Raw_Data!A4711</f>
        <v>efc777d9-e7a2-404c-9626-3b30b333dcce</v>
      </c>
      <c r="B4711" s="3">
        <f>Raw_Data!B4711</f>
        <v>40</v>
      </c>
      <c r="C4711" s="3" t="str">
        <f>Raw_Data!C4711</f>
        <v>Other</v>
      </c>
      <c r="D4711" s="3" t="str">
        <f>Raw_Data!D4711</f>
        <v>Standard</v>
      </c>
      <c r="E4711" s="3">
        <f>Raw_Data!E4711</f>
        <v>7.48</v>
      </c>
      <c r="F4711" s="3">
        <f>Raw_Data!F4711</f>
        <v>54</v>
      </c>
      <c r="G4711" s="3" t="str">
        <f>Raw_Data!G4711</f>
        <v>Africa</v>
      </c>
      <c r="H4711" s="3" t="str">
        <f>Raw_Data!H4711</f>
        <v>Tablet</v>
      </c>
      <c r="I4711" s="3">
        <f>Raw_Data!I4711</f>
        <v>13.99</v>
      </c>
      <c r="J4711" s="3">
        <f>Raw_Data!J4711</f>
        <v>1</v>
      </c>
      <c r="K4711" s="3" t="str">
        <f>Raw_Data!K4711</f>
        <v>Debit Card</v>
      </c>
      <c r="L4711" s="3">
        <f>Raw_Data!L4711</f>
        <v>1</v>
      </c>
      <c r="M4711" s="3">
        <f>Raw_Data!M4711</f>
        <v>0.14000000000000001</v>
      </c>
      <c r="N4711" s="3" t="str">
        <f>Raw_Data!N4711</f>
        <v>Comedy</v>
      </c>
      <c r="O4711" s="3" t="str">
        <f t="shared" si="730"/>
        <v>35-44</v>
      </c>
      <c r="P4711" s="3" t="str">
        <f t="shared" si="731"/>
        <v>&lt;10h</v>
      </c>
      <c r="Q4711" s="3" t="str">
        <f t="shared" si="732"/>
        <v>46-60d</v>
      </c>
      <c r="R4711" s="3" t="str">
        <f t="shared" si="733"/>
        <v>Low</v>
      </c>
      <c r="S4711" s="3" t="str">
        <f t="shared" si="734"/>
        <v>Mid</v>
      </c>
      <c r="T4711" s="3" t="str">
        <f t="shared" si="735"/>
        <v>Churned</v>
      </c>
      <c r="U4711" s="4">
        <f>1/(1+EXP(-(Predictive_Model!$B$5+((B4711-Predictive_Model!$B$20)/Predictive_Model!$C$20)*Predictive_Model!$D$20+((E4711-Predictive_Model!$B$21)/Predictive_Model!$C$21)*Predictive_Model!$D$21+((F4711-Predictive_Model!$B$22)/Predictive_Model!$C$22)*Predictive_Model!$D$22+((I4711-Predictive_Model!$B$23)/Predictive_Model!$C$23)*Predictive_Model!$D$23+((L4711-Predictive_Model!$B$24)/Predictive_Model!$C$24)*Predictive_Model!$D$24+((M4711-Predictive_Model!$B$25)/Predictive_Model!$C$25)*Predictive_Model!$D$25+IF(C4711="Male",Predictive_Model!$D$31,IF(C4711="Other",Predictive_Model!$D$32,0))+IF(D4711="Premium",Predictive_Model!$D$34,IF(D4711="Standard",Predictive_Model!$D$35,0))+IF(G4711="Asia",Predictive_Model!$D$37,IF(G4711="Europe",Predictive_Model!$D$38,IF(G4711="North America",Predictive_Model!$D$39,IF(G4711="Oceania",Predictive_Model!$D$40,IF(G4711="South America",Predictive_Model!$D$41,0)))))+IF(H4711="Laptop",Predictive_Model!$D$43,IF(H4711="Mobile",Predictive_Model!$D$44,IF(H4711="TV",Predictive_Model!$D$45,IF(H4711="Tablet",Predictive_Model!$D$46,0))))+IF(K4711="Crypto",Predictive_Model!$D$48,IF(K4711="Debit Card",Predictive_Model!$D$49,IF(K4711="Gift Card",Predictive_Model!$D$50,IF(K4711="PayPal",Predictive_Model!$D$51,0))))+IF(N4711="Comedy",Predictive_Model!$D$53,IF(N4711="Documentary",Predictive_Model!$D$54,IF(N4711="Drama",Predictive_Model!$D$55,IF(N4711="Horror",Predictive_Model!$D$56,IF(N4711="Romance",Predictive_Model!$D$57,IF(N4711="Sci-Fi",Predictive_Model!$D$58,0)))))))))</f>
        <v>0.99988968414613399</v>
      </c>
      <c r="V4711" s="3" t="str">
        <f t="shared" si="736"/>
        <v>Critical</v>
      </c>
      <c r="W4711" s="6">
        <f t="shared" si="737"/>
        <v>13.99</v>
      </c>
      <c r="X4711" s="3" t="str">
        <f t="shared" si="738"/>
        <v>Priority 2</v>
      </c>
      <c r="Y4711" s="3" t="str">
        <f t="shared" si="739"/>
        <v>OK</v>
      </c>
    </row>
    <row r="4712" spans="1:25" x14ac:dyDescent="0.25">
      <c r="A4712" s="3" t="str">
        <f>Raw_Data!A4712</f>
        <v>e51e6d48-d863-4799-9f3d-75b6980b5d3e</v>
      </c>
      <c r="B4712" s="3">
        <f>Raw_Data!B4712</f>
        <v>36</v>
      </c>
      <c r="C4712" s="3" t="str">
        <f>Raw_Data!C4712</f>
        <v>Male</v>
      </c>
      <c r="D4712" s="3" t="str">
        <f>Raw_Data!D4712</f>
        <v>Premium</v>
      </c>
      <c r="E4712" s="3">
        <f>Raw_Data!E4712</f>
        <v>2.13</v>
      </c>
      <c r="F4712" s="3">
        <f>Raw_Data!F4712</f>
        <v>54</v>
      </c>
      <c r="G4712" s="3" t="str">
        <f>Raw_Data!G4712</f>
        <v>Oceania</v>
      </c>
      <c r="H4712" s="3" t="str">
        <f>Raw_Data!H4712</f>
        <v>Laptop</v>
      </c>
      <c r="I4712" s="3">
        <f>Raw_Data!I4712</f>
        <v>17.989999999999998</v>
      </c>
      <c r="J4712" s="3">
        <f>Raw_Data!J4712</f>
        <v>1</v>
      </c>
      <c r="K4712" s="3" t="str">
        <f>Raw_Data!K4712</f>
        <v>Debit Card</v>
      </c>
      <c r="L4712" s="3">
        <f>Raw_Data!L4712</f>
        <v>3</v>
      </c>
      <c r="M4712" s="3">
        <f>Raw_Data!M4712</f>
        <v>0.04</v>
      </c>
      <c r="N4712" s="3" t="str">
        <f>Raw_Data!N4712</f>
        <v>Drama</v>
      </c>
      <c r="O4712" s="3" t="str">
        <f t="shared" si="730"/>
        <v>35-44</v>
      </c>
      <c r="P4712" s="3" t="str">
        <f t="shared" si="731"/>
        <v>&lt;10h</v>
      </c>
      <c r="Q4712" s="3" t="str">
        <f t="shared" si="732"/>
        <v>46-60d</v>
      </c>
      <c r="R4712" s="3" t="str">
        <f t="shared" si="733"/>
        <v>Low</v>
      </c>
      <c r="S4712" s="3" t="str">
        <f t="shared" si="734"/>
        <v>High</v>
      </c>
      <c r="T4712" s="3" t="str">
        <f t="shared" si="735"/>
        <v>Churned</v>
      </c>
      <c r="U4712" s="4">
        <f>1/(1+EXP(-(Predictive_Model!$B$5+((B4712-Predictive_Model!$B$20)/Predictive_Model!$C$20)*Predictive_Model!$D$20+((E4712-Predictive_Model!$B$21)/Predictive_Model!$C$21)*Predictive_Model!$D$21+((F4712-Predictive_Model!$B$22)/Predictive_Model!$C$22)*Predictive_Model!$D$22+((I4712-Predictive_Model!$B$23)/Predictive_Model!$C$23)*Predictive_Model!$D$23+((L4712-Predictive_Model!$B$24)/Predictive_Model!$C$24)*Predictive_Model!$D$24+((M4712-Predictive_Model!$B$25)/Predictive_Model!$C$25)*Predictive_Model!$D$25+IF(C4712="Male",Predictive_Model!$D$31,IF(C4712="Other",Predictive_Model!$D$32,0))+IF(D4712="Premium",Predictive_Model!$D$34,IF(D4712="Standard",Predictive_Model!$D$35,0))+IF(G4712="Asia",Predictive_Model!$D$37,IF(G4712="Europe",Predictive_Model!$D$38,IF(G4712="North America",Predictive_Model!$D$39,IF(G4712="Oceania",Predictive_Model!$D$40,IF(G4712="South America",Predictive_Model!$D$41,0)))))+IF(H4712="Laptop",Predictive_Model!$D$43,IF(H4712="Mobile",Predictive_Model!$D$44,IF(H4712="TV",Predictive_Model!$D$45,IF(H4712="Tablet",Predictive_Model!$D$46,0))))+IF(K4712="Crypto",Predictive_Model!$D$48,IF(K4712="Debit Card",Predictive_Model!$D$49,IF(K4712="Gift Card",Predictive_Model!$D$50,IF(K4712="PayPal",Predictive_Model!$D$51,0))))+IF(N4712="Comedy",Predictive_Model!$D$53,IF(N4712="Documentary",Predictive_Model!$D$54,IF(N4712="Drama",Predictive_Model!$D$55,IF(N4712="Horror",Predictive_Model!$D$56,IF(N4712="Romance",Predictive_Model!$D$57,IF(N4712="Sci-Fi",Predictive_Model!$D$58,0)))))))))</f>
        <v>0.99825936200163812</v>
      </c>
      <c r="V4712" s="3" t="str">
        <f t="shared" si="736"/>
        <v>Critical</v>
      </c>
      <c r="W4712" s="6">
        <f t="shared" si="737"/>
        <v>17.989999999999998</v>
      </c>
      <c r="X4712" s="3" t="str">
        <f t="shared" si="738"/>
        <v>Priority 1</v>
      </c>
      <c r="Y4712" s="3" t="str">
        <f t="shared" si="739"/>
        <v>OK</v>
      </c>
    </row>
    <row r="4713" spans="1:25" x14ac:dyDescent="0.25">
      <c r="A4713" s="3" t="str">
        <f>Raw_Data!A4713</f>
        <v>ce0b32de-26ff-4f3d-bd27-9c85e6f2bf26</v>
      </c>
      <c r="B4713" s="3">
        <f>Raw_Data!B4713</f>
        <v>62</v>
      </c>
      <c r="C4713" s="3" t="str">
        <f>Raw_Data!C4713</f>
        <v>Female</v>
      </c>
      <c r="D4713" s="3" t="str">
        <f>Raw_Data!D4713</f>
        <v>Basic</v>
      </c>
      <c r="E4713" s="3">
        <f>Raw_Data!E4713</f>
        <v>6.12</v>
      </c>
      <c r="F4713" s="3">
        <f>Raw_Data!F4713</f>
        <v>51</v>
      </c>
      <c r="G4713" s="3" t="str">
        <f>Raw_Data!G4713</f>
        <v>Africa</v>
      </c>
      <c r="H4713" s="3" t="str">
        <f>Raw_Data!H4713</f>
        <v>Tablet</v>
      </c>
      <c r="I4713" s="3">
        <f>Raw_Data!I4713</f>
        <v>8.99</v>
      </c>
      <c r="J4713" s="3">
        <f>Raw_Data!J4713</f>
        <v>1</v>
      </c>
      <c r="K4713" s="3" t="str">
        <f>Raw_Data!K4713</f>
        <v>Gift Card</v>
      </c>
      <c r="L4713" s="3">
        <f>Raw_Data!L4713</f>
        <v>2</v>
      </c>
      <c r="M4713" s="3">
        <f>Raw_Data!M4713</f>
        <v>0.12</v>
      </c>
      <c r="N4713" s="3" t="str">
        <f>Raw_Data!N4713</f>
        <v>Sci-Fi</v>
      </c>
      <c r="O4713" s="3" t="str">
        <f t="shared" si="730"/>
        <v>55-70</v>
      </c>
      <c r="P4713" s="3" t="str">
        <f t="shared" si="731"/>
        <v>&lt;10h</v>
      </c>
      <c r="Q4713" s="3" t="str">
        <f t="shared" si="732"/>
        <v>46-60d</v>
      </c>
      <c r="R4713" s="3" t="str">
        <f t="shared" si="733"/>
        <v>Low</v>
      </c>
      <c r="S4713" s="3" t="str">
        <f t="shared" si="734"/>
        <v>Low</v>
      </c>
      <c r="T4713" s="3" t="str">
        <f t="shared" si="735"/>
        <v>Churned</v>
      </c>
      <c r="U4713" s="4">
        <f>1/(1+EXP(-(Predictive_Model!$B$5+((B4713-Predictive_Model!$B$20)/Predictive_Model!$C$20)*Predictive_Model!$D$20+((E4713-Predictive_Model!$B$21)/Predictive_Model!$C$21)*Predictive_Model!$D$21+((F4713-Predictive_Model!$B$22)/Predictive_Model!$C$22)*Predictive_Model!$D$22+((I4713-Predictive_Model!$B$23)/Predictive_Model!$C$23)*Predictive_Model!$D$23+((L4713-Predictive_Model!$B$24)/Predictive_Model!$C$24)*Predictive_Model!$D$24+((M4713-Predictive_Model!$B$25)/Predictive_Model!$C$25)*Predictive_Model!$D$25+IF(C4713="Male",Predictive_Model!$D$31,IF(C4713="Other",Predictive_Model!$D$32,0))+IF(D4713="Premium",Predictive_Model!$D$34,IF(D4713="Standard",Predictive_Model!$D$35,0))+IF(G4713="Asia",Predictive_Model!$D$37,IF(G4713="Europe",Predictive_Model!$D$38,IF(G4713="North America",Predictive_Model!$D$39,IF(G4713="Oceania",Predictive_Model!$D$40,IF(G4713="South America",Predictive_Model!$D$41,0)))))+IF(H4713="Laptop",Predictive_Model!$D$43,IF(H4713="Mobile",Predictive_Model!$D$44,IF(H4713="TV",Predictive_Model!$D$45,IF(H4713="Tablet",Predictive_Model!$D$46,0))))+IF(K4713="Crypto",Predictive_Model!$D$48,IF(K4713="Debit Card",Predictive_Model!$D$49,IF(K4713="Gift Card",Predictive_Model!$D$50,IF(K4713="PayPal",Predictive_Model!$D$51,0))))+IF(N4713="Comedy",Predictive_Model!$D$53,IF(N4713="Documentary",Predictive_Model!$D$54,IF(N4713="Drama",Predictive_Model!$D$55,IF(N4713="Horror",Predictive_Model!$D$56,IF(N4713="Romance",Predictive_Model!$D$57,IF(N4713="Sci-Fi",Predictive_Model!$D$58,0)))))))))</f>
        <v>0.99996799149571114</v>
      </c>
      <c r="V4713" s="3" t="str">
        <f t="shared" si="736"/>
        <v>Critical</v>
      </c>
      <c r="W4713" s="6">
        <f t="shared" si="737"/>
        <v>8.99</v>
      </c>
      <c r="X4713" s="3" t="str">
        <f t="shared" si="738"/>
        <v>Priority 2</v>
      </c>
      <c r="Y4713" s="3" t="str">
        <f t="shared" si="739"/>
        <v>OK</v>
      </c>
    </row>
    <row r="4714" spans="1:25" x14ac:dyDescent="0.25">
      <c r="A4714" s="3" t="str">
        <f>Raw_Data!A4714</f>
        <v>3ef8e526-3060-49e4-b23d-7c8325593d35</v>
      </c>
      <c r="B4714" s="3">
        <f>Raw_Data!B4714</f>
        <v>63</v>
      </c>
      <c r="C4714" s="3" t="str">
        <f>Raw_Data!C4714</f>
        <v>Other</v>
      </c>
      <c r="D4714" s="3" t="str">
        <f>Raw_Data!D4714</f>
        <v>Basic</v>
      </c>
      <c r="E4714" s="3">
        <f>Raw_Data!E4714</f>
        <v>10.71</v>
      </c>
      <c r="F4714" s="3">
        <f>Raw_Data!F4714</f>
        <v>43</v>
      </c>
      <c r="G4714" s="3" t="str">
        <f>Raw_Data!G4714</f>
        <v>Asia</v>
      </c>
      <c r="H4714" s="3" t="str">
        <f>Raw_Data!H4714</f>
        <v>Laptop</v>
      </c>
      <c r="I4714" s="3">
        <f>Raw_Data!I4714</f>
        <v>8.99</v>
      </c>
      <c r="J4714" s="3">
        <f>Raw_Data!J4714</f>
        <v>1</v>
      </c>
      <c r="K4714" s="3" t="str">
        <f>Raw_Data!K4714</f>
        <v>Debit Card</v>
      </c>
      <c r="L4714" s="3">
        <f>Raw_Data!L4714</f>
        <v>2</v>
      </c>
      <c r="M4714" s="3">
        <f>Raw_Data!M4714</f>
        <v>0.24</v>
      </c>
      <c r="N4714" s="3" t="str">
        <f>Raw_Data!N4714</f>
        <v>Comedy</v>
      </c>
      <c r="O4714" s="3" t="str">
        <f t="shared" si="730"/>
        <v>55-70</v>
      </c>
      <c r="P4714" s="3" t="str">
        <f t="shared" si="731"/>
        <v>10-24h</v>
      </c>
      <c r="Q4714" s="3" t="str">
        <f t="shared" si="732"/>
        <v>22-45d</v>
      </c>
      <c r="R4714" s="3" t="str">
        <f t="shared" si="733"/>
        <v>Medium</v>
      </c>
      <c r="S4714" s="3" t="str">
        <f t="shared" si="734"/>
        <v>Low</v>
      </c>
      <c r="T4714" s="3" t="str">
        <f t="shared" si="735"/>
        <v>Churned</v>
      </c>
      <c r="U4714" s="4">
        <f>1/(1+EXP(-(Predictive_Model!$B$5+((B4714-Predictive_Model!$B$20)/Predictive_Model!$C$20)*Predictive_Model!$D$20+((E4714-Predictive_Model!$B$21)/Predictive_Model!$C$21)*Predictive_Model!$D$21+((F4714-Predictive_Model!$B$22)/Predictive_Model!$C$22)*Predictive_Model!$D$22+((I4714-Predictive_Model!$B$23)/Predictive_Model!$C$23)*Predictive_Model!$D$23+((L4714-Predictive_Model!$B$24)/Predictive_Model!$C$24)*Predictive_Model!$D$24+((M4714-Predictive_Model!$B$25)/Predictive_Model!$C$25)*Predictive_Model!$D$25+IF(C4714="Male",Predictive_Model!$D$31,IF(C4714="Other",Predictive_Model!$D$32,0))+IF(D4714="Premium",Predictive_Model!$D$34,IF(D4714="Standard",Predictive_Model!$D$35,0))+IF(G4714="Asia",Predictive_Model!$D$37,IF(G4714="Europe",Predictive_Model!$D$38,IF(G4714="North America",Predictive_Model!$D$39,IF(G4714="Oceania",Predictive_Model!$D$40,IF(G4714="South America",Predictive_Model!$D$41,0)))))+IF(H4714="Laptop",Predictive_Model!$D$43,IF(H4714="Mobile",Predictive_Model!$D$44,IF(H4714="TV",Predictive_Model!$D$45,IF(H4714="Tablet",Predictive_Model!$D$46,0))))+IF(K4714="Crypto",Predictive_Model!$D$48,IF(K4714="Debit Card",Predictive_Model!$D$49,IF(K4714="Gift Card",Predictive_Model!$D$50,IF(K4714="PayPal",Predictive_Model!$D$51,0))))+IF(N4714="Comedy",Predictive_Model!$D$53,IF(N4714="Documentary",Predictive_Model!$D$54,IF(N4714="Drama",Predictive_Model!$D$55,IF(N4714="Horror",Predictive_Model!$D$56,IF(N4714="Romance",Predictive_Model!$D$57,IF(N4714="Sci-Fi",Predictive_Model!$D$58,0)))))))))</f>
        <v>0.99482872461759575</v>
      </c>
      <c r="V4714" s="3" t="str">
        <f t="shared" si="736"/>
        <v>Critical</v>
      </c>
      <c r="W4714" s="6">
        <f t="shared" si="737"/>
        <v>8.99</v>
      </c>
      <c r="X4714" s="3" t="str">
        <f t="shared" si="738"/>
        <v>Priority 2</v>
      </c>
      <c r="Y4714" s="3" t="str">
        <f t="shared" si="739"/>
        <v>OK</v>
      </c>
    </row>
    <row r="4715" spans="1:25" x14ac:dyDescent="0.25">
      <c r="A4715" s="3" t="str">
        <f>Raw_Data!A4715</f>
        <v>4e3215e3-48be-4ea9-86e4-057e5ce9bf39</v>
      </c>
      <c r="B4715" s="3">
        <f>Raw_Data!B4715</f>
        <v>43</v>
      </c>
      <c r="C4715" s="3" t="str">
        <f>Raw_Data!C4715</f>
        <v>Male</v>
      </c>
      <c r="D4715" s="3" t="str">
        <f>Raw_Data!D4715</f>
        <v>Standard</v>
      </c>
      <c r="E4715" s="3">
        <f>Raw_Data!E4715</f>
        <v>1.06</v>
      </c>
      <c r="F4715" s="3">
        <f>Raw_Data!F4715</f>
        <v>27</v>
      </c>
      <c r="G4715" s="3" t="str">
        <f>Raw_Data!G4715</f>
        <v>Asia</v>
      </c>
      <c r="H4715" s="3" t="str">
        <f>Raw_Data!H4715</f>
        <v>TV</v>
      </c>
      <c r="I4715" s="3">
        <f>Raw_Data!I4715</f>
        <v>13.99</v>
      </c>
      <c r="J4715" s="3">
        <f>Raw_Data!J4715</f>
        <v>0</v>
      </c>
      <c r="K4715" s="3" t="str">
        <f>Raw_Data!K4715</f>
        <v>PayPal</v>
      </c>
      <c r="L4715" s="3">
        <f>Raw_Data!L4715</f>
        <v>4</v>
      </c>
      <c r="M4715" s="3">
        <f>Raw_Data!M4715</f>
        <v>0.04</v>
      </c>
      <c r="N4715" s="3" t="str">
        <f>Raw_Data!N4715</f>
        <v>Action</v>
      </c>
      <c r="O4715" s="3" t="str">
        <f t="shared" si="730"/>
        <v>35-44</v>
      </c>
      <c r="P4715" s="3" t="str">
        <f t="shared" si="731"/>
        <v>&lt;10h</v>
      </c>
      <c r="Q4715" s="3" t="str">
        <f t="shared" si="732"/>
        <v>22-45d</v>
      </c>
      <c r="R4715" s="3" t="str">
        <f t="shared" si="733"/>
        <v>Medium</v>
      </c>
      <c r="S4715" s="3" t="str">
        <f t="shared" si="734"/>
        <v>Mid</v>
      </c>
      <c r="T4715" s="3" t="str">
        <f t="shared" si="735"/>
        <v>Active</v>
      </c>
      <c r="U4715" s="4">
        <f>1/(1+EXP(-(Predictive_Model!$B$5+((B4715-Predictive_Model!$B$20)/Predictive_Model!$C$20)*Predictive_Model!$D$20+((E4715-Predictive_Model!$B$21)/Predictive_Model!$C$21)*Predictive_Model!$D$21+((F4715-Predictive_Model!$B$22)/Predictive_Model!$C$22)*Predictive_Model!$D$22+((I4715-Predictive_Model!$B$23)/Predictive_Model!$C$23)*Predictive_Model!$D$23+((L4715-Predictive_Model!$B$24)/Predictive_Model!$C$24)*Predictive_Model!$D$24+((M4715-Predictive_Model!$B$25)/Predictive_Model!$C$25)*Predictive_Model!$D$25+IF(C4715="Male",Predictive_Model!$D$31,IF(C4715="Other",Predictive_Model!$D$32,0))+IF(D4715="Premium",Predictive_Model!$D$34,IF(D4715="Standard",Predictive_Model!$D$35,0))+IF(G4715="Asia",Predictive_Model!$D$37,IF(G4715="Europe",Predictive_Model!$D$38,IF(G4715="North America",Predictive_Model!$D$39,IF(G4715="Oceania",Predictive_Model!$D$40,IF(G4715="South America",Predictive_Model!$D$41,0)))))+IF(H4715="Laptop",Predictive_Model!$D$43,IF(H4715="Mobile",Predictive_Model!$D$44,IF(H4715="TV",Predictive_Model!$D$45,IF(H4715="Tablet",Predictive_Model!$D$46,0))))+IF(K4715="Crypto",Predictive_Model!$D$48,IF(K4715="Debit Card",Predictive_Model!$D$49,IF(K4715="Gift Card",Predictive_Model!$D$50,IF(K4715="PayPal",Predictive_Model!$D$51,0))))+IF(N4715="Comedy",Predictive_Model!$D$53,IF(N4715="Documentary",Predictive_Model!$D$54,IF(N4715="Drama",Predictive_Model!$D$55,IF(N4715="Horror",Predictive_Model!$D$56,IF(N4715="Romance",Predictive_Model!$D$57,IF(N4715="Sci-Fi",Predictive_Model!$D$58,0)))))))))</f>
        <v>0.97652339502561925</v>
      </c>
      <c r="V4715" s="3" t="str">
        <f t="shared" si="736"/>
        <v>Critical</v>
      </c>
      <c r="W4715" s="6">
        <f t="shared" si="737"/>
        <v>13.661562296408414</v>
      </c>
      <c r="X4715" s="3" t="str">
        <f t="shared" si="738"/>
        <v>Priority 2</v>
      </c>
      <c r="Y4715" s="3" t="str">
        <f t="shared" si="739"/>
        <v>OK</v>
      </c>
    </row>
    <row r="4716" spans="1:25" x14ac:dyDescent="0.25">
      <c r="A4716" s="3" t="str">
        <f>Raw_Data!A4716</f>
        <v>9d71a390-0c88-40da-b62e-7ff0cd29f65b</v>
      </c>
      <c r="B4716" s="3">
        <f>Raw_Data!B4716</f>
        <v>18</v>
      </c>
      <c r="C4716" s="3" t="str">
        <f>Raw_Data!C4716</f>
        <v>Other</v>
      </c>
      <c r="D4716" s="3" t="str">
        <f>Raw_Data!D4716</f>
        <v>Premium</v>
      </c>
      <c r="E4716" s="3">
        <f>Raw_Data!E4716</f>
        <v>12.22</v>
      </c>
      <c r="F4716" s="3">
        <f>Raw_Data!F4716</f>
        <v>48</v>
      </c>
      <c r="G4716" s="3" t="str">
        <f>Raw_Data!G4716</f>
        <v>Europe</v>
      </c>
      <c r="H4716" s="3" t="str">
        <f>Raw_Data!H4716</f>
        <v>TV</v>
      </c>
      <c r="I4716" s="3">
        <f>Raw_Data!I4716</f>
        <v>17.989999999999998</v>
      </c>
      <c r="J4716" s="3">
        <f>Raw_Data!J4716</f>
        <v>0</v>
      </c>
      <c r="K4716" s="3" t="str">
        <f>Raw_Data!K4716</f>
        <v>Debit Card</v>
      </c>
      <c r="L4716" s="3">
        <f>Raw_Data!L4716</f>
        <v>5</v>
      </c>
      <c r="M4716" s="3">
        <f>Raw_Data!M4716</f>
        <v>0.25</v>
      </c>
      <c r="N4716" s="3" t="str">
        <f>Raw_Data!N4716</f>
        <v>Sci-Fi</v>
      </c>
      <c r="O4716" s="3" t="str">
        <f t="shared" si="730"/>
        <v>18-24</v>
      </c>
      <c r="P4716" s="3" t="str">
        <f t="shared" si="731"/>
        <v>10-24h</v>
      </c>
      <c r="Q4716" s="3" t="str">
        <f t="shared" si="732"/>
        <v>46-60d</v>
      </c>
      <c r="R4716" s="3" t="str">
        <f t="shared" si="733"/>
        <v>Medium</v>
      </c>
      <c r="S4716" s="3" t="str">
        <f t="shared" si="734"/>
        <v>High</v>
      </c>
      <c r="T4716" s="3" t="str">
        <f t="shared" si="735"/>
        <v>Active</v>
      </c>
      <c r="U4716" s="4">
        <f>1/(1+EXP(-(Predictive_Model!$B$5+((B4716-Predictive_Model!$B$20)/Predictive_Model!$C$20)*Predictive_Model!$D$20+((E4716-Predictive_Model!$B$21)/Predictive_Model!$C$21)*Predictive_Model!$D$21+((F4716-Predictive_Model!$B$22)/Predictive_Model!$C$22)*Predictive_Model!$D$22+((I4716-Predictive_Model!$B$23)/Predictive_Model!$C$23)*Predictive_Model!$D$23+((L4716-Predictive_Model!$B$24)/Predictive_Model!$C$24)*Predictive_Model!$D$24+((M4716-Predictive_Model!$B$25)/Predictive_Model!$C$25)*Predictive_Model!$D$25+IF(C4716="Male",Predictive_Model!$D$31,IF(C4716="Other",Predictive_Model!$D$32,0))+IF(D4716="Premium",Predictive_Model!$D$34,IF(D4716="Standard",Predictive_Model!$D$35,0))+IF(G4716="Asia",Predictive_Model!$D$37,IF(G4716="Europe",Predictive_Model!$D$38,IF(G4716="North America",Predictive_Model!$D$39,IF(G4716="Oceania",Predictive_Model!$D$40,IF(G4716="South America",Predictive_Model!$D$41,0)))))+IF(H4716="Laptop",Predictive_Model!$D$43,IF(H4716="Mobile",Predictive_Model!$D$44,IF(H4716="TV",Predictive_Model!$D$45,IF(H4716="Tablet",Predictive_Model!$D$46,0))))+IF(K4716="Crypto",Predictive_Model!$D$48,IF(K4716="Debit Card",Predictive_Model!$D$49,IF(K4716="Gift Card",Predictive_Model!$D$50,IF(K4716="PayPal",Predictive_Model!$D$51,0))))+IF(N4716="Comedy",Predictive_Model!$D$53,IF(N4716="Documentary",Predictive_Model!$D$54,IF(N4716="Drama",Predictive_Model!$D$55,IF(N4716="Horror",Predictive_Model!$D$56,IF(N4716="Romance",Predictive_Model!$D$57,IF(N4716="Sci-Fi",Predictive_Model!$D$58,0)))))))))</f>
        <v>0.51410360526008758</v>
      </c>
      <c r="V4716" s="3" t="str">
        <f t="shared" si="736"/>
        <v>High</v>
      </c>
      <c r="W4716" s="6">
        <f t="shared" si="737"/>
        <v>9.2487238586289742</v>
      </c>
      <c r="X4716" s="3" t="str">
        <f t="shared" si="738"/>
        <v>Priority 2</v>
      </c>
      <c r="Y4716" s="3" t="str">
        <f t="shared" si="739"/>
        <v>OK</v>
      </c>
    </row>
    <row r="4717" spans="1:25" x14ac:dyDescent="0.25">
      <c r="A4717" s="3" t="str">
        <f>Raw_Data!A4717</f>
        <v>11d0215f-7d5c-439a-ab60-98c27e38d982</v>
      </c>
      <c r="B4717" s="3">
        <f>Raw_Data!B4717</f>
        <v>23</v>
      </c>
      <c r="C4717" s="3" t="str">
        <f>Raw_Data!C4717</f>
        <v>Female</v>
      </c>
      <c r="D4717" s="3" t="str">
        <f>Raw_Data!D4717</f>
        <v>Standard</v>
      </c>
      <c r="E4717" s="3">
        <f>Raw_Data!E4717</f>
        <v>3.9</v>
      </c>
      <c r="F4717" s="3">
        <f>Raw_Data!F4717</f>
        <v>1</v>
      </c>
      <c r="G4717" s="3" t="str">
        <f>Raw_Data!G4717</f>
        <v>Oceania</v>
      </c>
      <c r="H4717" s="3" t="str">
        <f>Raw_Data!H4717</f>
        <v>Tablet</v>
      </c>
      <c r="I4717" s="3">
        <f>Raw_Data!I4717</f>
        <v>13.99</v>
      </c>
      <c r="J4717" s="3">
        <f>Raw_Data!J4717</f>
        <v>0</v>
      </c>
      <c r="K4717" s="3" t="str">
        <f>Raw_Data!K4717</f>
        <v>Credit Card</v>
      </c>
      <c r="L4717" s="3">
        <f>Raw_Data!L4717</f>
        <v>1</v>
      </c>
      <c r="M4717" s="3">
        <f>Raw_Data!M4717</f>
        <v>1.95</v>
      </c>
      <c r="N4717" s="3" t="str">
        <f>Raw_Data!N4717</f>
        <v>Sci-Fi</v>
      </c>
      <c r="O4717" s="3" t="str">
        <f t="shared" si="730"/>
        <v>18-24</v>
      </c>
      <c r="P4717" s="3" t="str">
        <f t="shared" si="731"/>
        <v>&lt;10h</v>
      </c>
      <c r="Q4717" s="3" t="str">
        <f t="shared" si="732"/>
        <v>0-7d</v>
      </c>
      <c r="R4717" s="3" t="str">
        <f t="shared" si="733"/>
        <v>Medium</v>
      </c>
      <c r="S4717" s="3" t="str">
        <f t="shared" si="734"/>
        <v>Mid</v>
      </c>
      <c r="T4717" s="3" t="str">
        <f t="shared" si="735"/>
        <v>Active</v>
      </c>
      <c r="U4717" s="4">
        <f>1/(1+EXP(-(Predictive_Model!$B$5+((B4717-Predictive_Model!$B$20)/Predictive_Model!$C$20)*Predictive_Model!$D$20+((E4717-Predictive_Model!$B$21)/Predictive_Model!$C$21)*Predictive_Model!$D$21+((F4717-Predictive_Model!$B$22)/Predictive_Model!$C$22)*Predictive_Model!$D$22+((I4717-Predictive_Model!$B$23)/Predictive_Model!$C$23)*Predictive_Model!$D$23+((L4717-Predictive_Model!$B$24)/Predictive_Model!$C$24)*Predictive_Model!$D$24+((M4717-Predictive_Model!$B$25)/Predictive_Model!$C$25)*Predictive_Model!$D$25+IF(C4717="Male",Predictive_Model!$D$31,IF(C4717="Other",Predictive_Model!$D$32,0))+IF(D4717="Premium",Predictive_Model!$D$34,IF(D4717="Standard",Predictive_Model!$D$35,0))+IF(G4717="Asia",Predictive_Model!$D$37,IF(G4717="Europe",Predictive_Model!$D$38,IF(G4717="North America",Predictive_Model!$D$39,IF(G4717="Oceania",Predictive_Model!$D$40,IF(G4717="South America",Predictive_Model!$D$41,0)))))+IF(H4717="Laptop",Predictive_Model!$D$43,IF(H4717="Mobile",Predictive_Model!$D$44,IF(H4717="TV",Predictive_Model!$D$45,IF(H4717="Tablet",Predictive_Model!$D$46,0))))+IF(K4717="Crypto",Predictive_Model!$D$48,IF(K4717="Debit Card",Predictive_Model!$D$49,IF(K4717="Gift Card",Predictive_Model!$D$50,IF(K4717="PayPal",Predictive_Model!$D$51,0))))+IF(N4717="Comedy",Predictive_Model!$D$53,IF(N4717="Documentary",Predictive_Model!$D$54,IF(N4717="Drama",Predictive_Model!$D$55,IF(N4717="Horror",Predictive_Model!$D$56,IF(N4717="Romance",Predictive_Model!$D$57,IF(N4717="Sci-Fi",Predictive_Model!$D$58,0)))))))))</f>
        <v>0.67013914406477937</v>
      </c>
      <c r="V4717" s="3" t="str">
        <f t="shared" si="736"/>
        <v>High</v>
      </c>
      <c r="W4717" s="6">
        <f t="shared" si="737"/>
        <v>9.3752466254662643</v>
      </c>
      <c r="X4717" s="3" t="str">
        <f t="shared" si="738"/>
        <v>Monitor</v>
      </c>
      <c r="Y4717" s="3" t="str">
        <f t="shared" si="739"/>
        <v>OK</v>
      </c>
    </row>
    <row r="4718" spans="1:25" x14ac:dyDescent="0.25">
      <c r="A4718" s="3" t="str">
        <f>Raw_Data!A4718</f>
        <v>b81e2759-c1e2-433e-a4e1-d7fe65a14464</v>
      </c>
      <c r="B4718" s="3">
        <f>Raw_Data!B4718</f>
        <v>21</v>
      </c>
      <c r="C4718" s="3" t="str">
        <f>Raw_Data!C4718</f>
        <v>Female</v>
      </c>
      <c r="D4718" s="3" t="str">
        <f>Raw_Data!D4718</f>
        <v>Premium</v>
      </c>
      <c r="E4718" s="3">
        <f>Raw_Data!E4718</f>
        <v>19.77</v>
      </c>
      <c r="F4718" s="3">
        <f>Raw_Data!F4718</f>
        <v>22</v>
      </c>
      <c r="G4718" s="3" t="str">
        <f>Raw_Data!G4718</f>
        <v>Europe</v>
      </c>
      <c r="H4718" s="3" t="str">
        <f>Raw_Data!H4718</f>
        <v>Tablet</v>
      </c>
      <c r="I4718" s="3">
        <f>Raw_Data!I4718</f>
        <v>17.989999999999998</v>
      </c>
      <c r="J4718" s="3">
        <f>Raw_Data!J4718</f>
        <v>0</v>
      </c>
      <c r="K4718" s="3" t="str">
        <f>Raw_Data!K4718</f>
        <v>Credit Card</v>
      </c>
      <c r="L4718" s="3">
        <f>Raw_Data!L4718</f>
        <v>4</v>
      </c>
      <c r="M4718" s="3">
        <f>Raw_Data!M4718</f>
        <v>0.86</v>
      </c>
      <c r="N4718" s="3" t="str">
        <f>Raw_Data!N4718</f>
        <v>Romance</v>
      </c>
      <c r="O4718" s="3" t="str">
        <f t="shared" si="730"/>
        <v>18-24</v>
      </c>
      <c r="P4718" s="3" t="str">
        <f t="shared" si="731"/>
        <v>10-24h</v>
      </c>
      <c r="Q4718" s="3" t="str">
        <f t="shared" si="732"/>
        <v>22-45d</v>
      </c>
      <c r="R4718" s="3" t="str">
        <f t="shared" si="733"/>
        <v>Medium</v>
      </c>
      <c r="S4718" s="3" t="str">
        <f t="shared" si="734"/>
        <v>High</v>
      </c>
      <c r="T4718" s="3" t="str">
        <f t="shared" si="735"/>
        <v>Active</v>
      </c>
      <c r="U4718" s="4">
        <f>1/(1+EXP(-(Predictive_Model!$B$5+((B4718-Predictive_Model!$B$20)/Predictive_Model!$C$20)*Predictive_Model!$D$20+((E4718-Predictive_Model!$B$21)/Predictive_Model!$C$21)*Predictive_Model!$D$21+((F4718-Predictive_Model!$B$22)/Predictive_Model!$C$22)*Predictive_Model!$D$22+((I4718-Predictive_Model!$B$23)/Predictive_Model!$C$23)*Predictive_Model!$D$23+((L4718-Predictive_Model!$B$24)/Predictive_Model!$C$24)*Predictive_Model!$D$24+((M4718-Predictive_Model!$B$25)/Predictive_Model!$C$25)*Predictive_Model!$D$25+IF(C4718="Male",Predictive_Model!$D$31,IF(C4718="Other",Predictive_Model!$D$32,0))+IF(D4718="Premium",Predictive_Model!$D$34,IF(D4718="Standard",Predictive_Model!$D$35,0))+IF(G4718="Asia",Predictive_Model!$D$37,IF(G4718="Europe",Predictive_Model!$D$38,IF(G4718="North America",Predictive_Model!$D$39,IF(G4718="Oceania",Predictive_Model!$D$40,IF(G4718="South America",Predictive_Model!$D$41,0)))))+IF(H4718="Laptop",Predictive_Model!$D$43,IF(H4718="Mobile",Predictive_Model!$D$44,IF(H4718="TV",Predictive_Model!$D$45,IF(H4718="Tablet",Predictive_Model!$D$46,0))))+IF(K4718="Crypto",Predictive_Model!$D$48,IF(K4718="Debit Card",Predictive_Model!$D$49,IF(K4718="Gift Card",Predictive_Model!$D$50,IF(K4718="PayPal",Predictive_Model!$D$51,0))))+IF(N4718="Comedy",Predictive_Model!$D$53,IF(N4718="Documentary",Predictive_Model!$D$54,IF(N4718="Drama",Predictive_Model!$D$55,IF(N4718="Horror",Predictive_Model!$D$56,IF(N4718="Romance",Predictive_Model!$D$57,IF(N4718="Sci-Fi",Predictive_Model!$D$58,0)))))))))</f>
        <v>1.8696717451211126E-2</v>
      </c>
      <c r="V4718" s="3" t="str">
        <f t="shared" si="736"/>
        <v>Low</v>
      </c>
      <c r="W4718" s="6">
        <f t="shared" si="737"/>
        <v>0.3363539469472881</v>
      </c>
      <c r="X4718" s="3" t="str">
        <f t="shared" si="738"/>
        <v>Monitor</v>
      </c>
      <c r="Y4718" s="3" t="str">
        <f t="shared" si="739"/>
        <v>OK</v>
      </c>
    </row>
    <row r="4719" spans="1:25" x14ac:dyDescent="0.25">
      <c r="A4719" s="3" t="str">
        <f>Raw_Data!A4719</f>
        <v>cee2b2d5-7bd7-46de-8d55-36b262b78b70</v>
      </c>
      <c r="B4719" s="3">
        <f>Raw_Data!B4719</f>
        <v>53</v>
      </c>
      <c r="C4719" s="3" t="str">
        <f>Raw_Data!C4719</f>
        <v>Male</v>
      </c>
      <c r="D4719" s="3" t="str">
        <f>Raw_Data!D4719</f>
        <v>Basic</v>
      </c>
      <c r="E4719" s="3">
        <f>Raw_Data!E4719</f>
        <v>2.42</v>
      </c>
      <c r="F4719" s="3">
        <f>Raw_Data!F4719</f>
        <v>11</v>
      </c>
      <c r="G4719" s="3" t="str">
        <f>Raw_Data!G4719</f>
        <v>Africa</v>
      </c>
      <c r="H4719" s="3" t="str">
        <f>Raw_Data!H4719</f>
        <v>Desktop</v>
      </c>
      <c r="I4719" s="3">
        <f>Raw_Data!I4719</f>
        <v>8.99</v>
      </c>
      <c r="J4719" s="3">
        <f>Raw_Data!J4719</f>
        <v>1</v>
      </c>
      <c r="K4719" s="3" t="str">
        <f>Raw_Data!K4719</f>
        <v>Gift Card</v>
      </c>
      <c r="L4719" s="3">
        <f>Raw_Data!L4719</f>
        <v>5</v>
      </c>
      <c r="M4719" s="3">
        <f>Raw_Data!M4719</f>
        <v>0.2</v>
      </c>
      <c r="N4719" s="3" t="str">
        <f>Raw_Data!N4719</f>
        <v>Action</v>
      </c>
      <c r="O4719" s="3" t="str">
        <f t="shared" si="730"/>
        <v>45-54</v>
      </c>
      <c r="P4719" s="3" t="str">
        <f t="shared" si="731"/>
        <v>&lt;10h</v>
      </c>
      <c r="Q4719" s="3" t="str">
        <f t="shared" si="732"/>
        <v>8-21d</v>
      </c>
      <c r="R4719" s="3" t="str">
        <f t="shared" si="733"/>
        <v>Medium</v>
      </c>
      <c r="S4719" s="3" t="str">
        <f t="shared" si="734"/>
        <v>Low</v>
      </c>
      <c r="T4719" s="3" t="str">
        <f t="shared" si="735"/>
        <v>Churned</v>
      </c>
      <c r="U4719" s="4">
        <f>1/(1+EXP(-(Predictive_Model!$B$5+((B4719-Predictive_Model!$B$20)/Predictive_Model!$C$20)*Predictive_Model!$D$20+((E4719-Predictive_Model!$B$21)/Predictive_Model!$C$21)*Predictive_Model!$D$21+((F4719-Predictive_Model!$B$22)/Predictive_Model!$C$22)*Predictive_Model!$D$22+((I4719-Predictive_Model!$B$23)/Predictive_Model!$C$23)*Predictive_Model!$D$23+((L4719-Predictive_Model!$B$24)/Predictive_Model!$C$24)*Predictive_Model!$D$24+((M4719-Predictive_Model!$B$25)/Predictive_Model!$C$25)*Predictive_Model!$D$25+IF(C4719="Male",Predictive_Model!$D$31,IF(C4719="Other",Predictive_Model!$D$32,0))+IF(D4719="Premium",Predictive_Model!$D$34,IF(D4719="Standard",Predictive_Model!$D$35,0))+IF(G4719="Asia",Predictive_Model!$D$37,IF(G4719="Europe",Predictive_Model!$D$38,IF(G4719="North America",Predictive_Model!$D$39,IF(G4719="Oceania",Predictive_Model!$D$40,IF(G4719="South America",Predictive_Model!$D$41,0)))))+IF(H4719="Laptop",Predictive_Model!$D$43,IF(H4719="Mobile",Predictive_Model!$D$44,IF(H4719="TV",Predictive_Model!$D$45,IF(H4719="Tablet",Predictive_Model!$D$46,0))))+IF(K4719="Crypto",Predictive_Model!$D$48,IF(K4719="Debit Card",Predictive_Model!$D$49,IF(K4719="Gift Card",Predictive_Model!$D$50,IF(K4719="PayPal",Predictive_Model!$D$51,0))))+IF(N4719="Comedy",Predictive_Model!$D$53,IF(N4719="Documentary",Predictive_Model!$D$54,IF(N4719="Drama",Predictive_Model!$D$55,IF(N4719="Horror",Predictive_Model!$D$56,IF(N4719="Romance",Predictive_Model!$D$57,IF(N4719="Sci-Fi",Predictive_Model!$D$58,0)))))))))</f>
        <v>0.89257452513908153</v>
      </c>
      <c r="V4719" s="3" t="str">
        <f t="shared" si="736"/>
        <v>Critical</v>
      </c>
      <c r="W4719" s="6">
        <f t="shared" si="737"/>
        <v>8.99</v>
      </c>
      <c r="X4719" s="3" t="str">
        <f t="shared" si="738"/>
        <v>Priority 2</v>
      </c>
      <c r="Y4719" s="3" t="str">
        <f t="shared" si="739"/>
        <v>OK</v>
      </c>
    </row>
    <row r="4720" spans="1:25" x14ac:dyDescent="0.25">
      <c r="A4720" s="3" t="str">
        <f>Raw_Data!A4720</f>
        <v>c83d8343-0bd3-42a8-a312-9b6e75367d29</v>
      </c>
      <c r="B4720" s="3">
        <f>Raw_Data!B4720</f>
        <v>64</v>
      </c>
      <c r="C4720" s="3" t="str">
        <f>Raw_Data!C4720</f>
        <v>Other</v>
      </c>
      <c r="D4720" s="3" t="str">
        <f>Raw_Data!D4720</f>
        <v>Premium</v>
      </c>
      <c r="E4720" s="3">
        <f>Raw_Data!E4720</f>
        <v>7</v>
      </c>
      <c r="F4720" s="3">
        <f>Raw_Data!F4720</f>
        <v>9</v>
      </c>
      <c r="G4720" s="3" t="str">
        <f>Raw_Data!G4720</f>
        <v>Oceania</v>
      </c>
      <c r="H4720" s="3" t="str">
        <f>Raw_Data!H4720</f>
        <v>Mobile</v>
      </c>
      <c r="I4720" s="3">
        <f>Raw_Data!I4720</f>
        <v>17.989999999999998</v>
      </c>
      <c r="J4720" s="3">
        <f>Raw_Data!J4720</f>
        <v>0</v>
      </c>
      <c r="K4720" s="3" t="str">
        <f>Raw_Data!K4720</f>
        <v>Crypto</v>
      </c>
      <c r="L4720" s="3">
        <f>Raw_Data!L4720</f>
        <v>4</v>
      </c>
      <c r="M4720" s="3">
        <f>Raw_Data!M4720</f>
        <v>0.7</v>
      </c>
      <c r="N4720" s="3" t="str">
        <f>Raw_Data!N4720</f>
        <v>Drama</v>
      </c>
      <c r="O4720" s="3" t="str">
        <f t="shared" si="730"/>
        <v>55-70</v>
      </c>
      <c r="P4720" s="3" t="str">
        <f t="shared" si="731"/>
        <v>&lt;10h</v>
      </c>
      <c r="Q4720" s="3" t="str">
        <f t="shared" si="732"/>
        <v>8-21d</v>
      </c>
      <c r="R4720" s="3" t="str">
        <f t="shared" si="733"/>
        <v>Medium</v>
      </c>
      <c r="S4720" s="3" t="str">
        <f t="shared" si="734"/>
        <v>High</v>
      </c>
      <c r="T4720" s="3" t="str">
        <f t="shared" si="735"/>
        <v>Active</v>
      </c>
      <c r="U4720" s="4">
        <f>1/(1+EXP(-(Predictive_Model!$B$5+((B4720-Predictive_Model!$B$20)/Predictive_Model!$C$20)*Predictive_Model!$D$20+((E4720-Predictive_Model!$B$21)/Predictive_Model!$C$21)*Predictive_Model!$D$21+((F4720-Predictive_Model!$B$22)/Predictive_Model!$C$22)*Predictive_Model!$D$22+((I4720-Predictive_Model!$B$23)/Predictive_Model!$C$23)*Predictive_Model!$D$23+((L4720-Predictive_Model!$B$24)/Predictive_Model!$C$24)*Predictive_Model!$D$24+((M4720-Predictive_Model!$B$25)/Predictive_Model!$C$25)*Predictive_Model!$D$25+IF(C4720="Male",Predictive_Model!$D$31,IF(C4720="Other",Predictive_Model!$D$32,0))+IF(D4720="Premium",Predictive_Model!$D$34,IF(D4720="Standard",Predictive_Model!$D$35,0))+IF(G4720="Asia",Predictive_Model!$D$37,IF(G4720="Europe",Predictive_Model!$D$38,IF(G4720="North America",Predictive_Model!$D$39,IF(G4720="Oceania",Predictive_Model!$D$40,IF(G4720="South America",Predictive_Model!$D$41,0)))))+IF(H4720="Laptop",Predictive_Model!$D$43,IF(H4720="Mobile",Predictive_Model!$D$44,IF(H4720="TV",Predictive_Model!$D$45,IF(H4720="Tablet",Predictive_Model!$D$46,0))))+IF(K4720="Crypto",Predictive_Model!$D$48,IF(K4720="Debit Card",Predictive_Model!$D$49,IF(K4720="Gift Card",Predictive_Model!$D$50,IF(K4720="PayPal",Predictive_Model!$D$51,0))))+IF(N4720="Comedy",Predictive_Model!$D$53,IF(N4720="Documentary",Predictive_Model!$D$54,IF(N4720="Drama",Predictive_Model!$D$55,IF(N4720="Horror",Predictive_Model!$D$56,IF(N4720="Romance",Predictive_Model!$D$57,IF(N4720="Sci-Fi",Predictive_Model!$D$58,0)))))))))</f>
        <v>0.23516598944274297</v>
      </c>
      <c r="V4720" s="3" t="str">
        <f t="shared" si="736"/>
        <v>Low</v>
      </c>
      <c r="W4720" s="6">
        <f t="shared" si="737"/>
        <v>4.2306361500749459</v>
      </c>
      <c r="X4720" s="3" t="str">
        <f t="shared" si="738"/>
        <v>Monitor</v>
      </c>
      <c r="Y4720" s="3" t="str">
        <f t="shared" si="739"/>
        <v>OK</v>
      </c>
    </row>
    <row r="4721" spans="1:25" x14ac:dyDescent="0.25">
      <c r="A4721" s="3" t="str">
        <f>Raw_Data!A4721</f>
        <v>2c4930a3-789b-4ed5-8f39-e8c64a740269</v>
      </c>
      <c r="B4721" s="3">
        <f>Raw_Data!B4721</f>
        <v>21</v>
      </c>
      <c r="C4721" s="3" t="str">
        <f>Raw_Data!C4721</f>
        <v>Other</v>
      </c>
      <c r="D4721" s="3" t="str">
        <f>Raw_Data!D4721</f>
        <v>Standard</v>
      </c>
      <c r="E4721" s="3">
        <f>Raw_Data!E4721</f>
        <v>61.8</v>
      </c>
      <c r="F4721" s="3">
        <f>Raw_Data!F4721</f>
        <v>41</v>
      </c>
      <c r="G4721" s="3" t="str">
        <f>Raw_Data!G4721</f>
        <v>Europe</v>
      </c>
      <c r="H4721" s="3" t="str">
        <f>Raw_Data!H4721</f>
        <v>Laptop</v>
      </c>
      <c r="I4721" s="3">
        <f>Raw_Data!I4721</f>
        <v>13.99</v>
      </c>
      <c r="J4721" s="3">
        <f>Raw_Data!J4721</f>
        <v>0</v>
      </c>
      <c r="K4721" s="3" t="str">
        <f>Raw_Data!K4721</f>
        <v>PayPal</v>
      </c>
      <c r="L4721" s="3">
        <f>Raw_Data!L4721</f>
        <v>3</v>
      </c>
      <c r="M4721" s="3">
        <f>Raw_Data!M4721</f>
        <v>1.47</v>
      </c>
      <c r="N4721" s="3" t="str">
        <f>Raw_Data!N4721</f>
        <v>Drama</v>
      </c>
      <c r="O4721" s="3" t="str">
        <f t="shared" si="730"/>
        <v>18-24</v>
      </c>
      <c r="P4721" s="3" t="str">
        <f t="shared" si="731"/>
        <v>50h+</v>
      </c>
      <c r="Q4721" s="3" t="str">
        <f t="shared" si="732"/>
        <v>22-45d</v>
      </c>
      <c r="R4721" s="3" t="str">
        <f t="shared" si="733"/>
        <v>Medium</v>
      </c>
      <c r="S4721" s="3" t="str">
        <f t="shared" si="734"/>
        <v>Mid</v>
      </c>
      <c r="T4721" s="3" t="str">
        <f t="shared" si="735"/>
        <v>Active</v>
      </c>
      <c r="U4721" s="4">
        <f>1/(1+EXP(-(Predictive_Model!$B$5+((B4721-Predictive_Model!$B$20)/Predictive_Model!$C$20)*Predictive_Model!$D$20+((E4721-Predictive_Model!$B$21)/Predictive_Model!$C$21)*Predictive_Model!$D$21+((F4721-Predictive_Model!$B$22)/Predictive_Model!$C$22)*Predictive_Model!$D$22+((I4721-Predictive_Model!$B$23)/Predictive_Model!$C$23)*Predictive_Model!$D$23+((L4721-Predictive_Model!$B$24)/Predictive_Model!$C$24)*Predictive_Model!$D$24+((M4721-Predictive_Model!$B$25)/Predictive_Model!$C$25)*Predictive_Model!$D$25+IF(C4721="Male",Predictive_Model!$D$31,IF(C4721="Other",Predictive_Model!$D$32,0))+IF(D4721="Premium",Predictive_Model!$D$34,IF(D4721="Standard",Predictive_Model!$D$35,0))+IF(G4721="Asia",Predictive_Model!$D$37,IF(G4721="Europe",Predictive_Model!$D$38,IF(G4721="North America",Predictive_Model!$D$39,IF(G4721="Oceania",Predictive_Model!$D$40,IF(G4721="South America",Predictive_Model!$D$41,0)))))+IF(H4721="Laptop",Predictive_Model!$D$43,IF(H4721="Mobile",Predictive_Model!$D$44,IF(H4721="TV",Predictive_Model!$D$45,IF(H4721="Tablet",Predictive_Model!$D$46,0))))+IF(K4721="Crypto",Predictive_Model!$D$48,IF(K4721="Debit Card",Predictive_Model!$D$49,IF(K4721="Gift Card",Predictive_Model!$D$50,IF(K4721="PayPal",Predictive_Model!$D$51,0))))+IF(N4721="Comedy",Predictive_Model!$D$53,IF(N4721="Documentary",Predictive_Model!$D$54,IF(N4721="Drama",Predictive_Model!$D$55,IF(N4721="Horror",Predictive_Model!$D$56,IF(N4721="Romance",Predictive_Model!$D$57,IF(N4721="Sci-Fi",Predictive_Model!$D$58,0)))))))))</f>
        <v>3.4071802486150226E-7</v>
      </c>
      <c r="V4721" s="3" t="str">
        <f t="shared" si="736"/>
        <v>Low</v>
      </c>
      <c r="W4721" s="6">
        <f t="shared" si="737"/>
        <v>4.7666451678124167E-6</v>
      </c>
      <c r="X4721" s="3" t="str">
        <f t="shared" si="738"/>
        <v>Monitor</v>
      </c>
      <c r="Y4721" s="3" t="str">
        <f t="shared" si="739"/>
        <v>OK</v>
      </c>
    </row>
    <row r="4722" spans="1:25" x14ac:dyDescent="0.25">
      <c r="A4722" s="3" t="str">
        <f>Raw_Data!A4722</f>
        <v>16a200cb-3249-413a-977d-6ad61271b74f</v>
      </c>
      <c r="B4722" s="3">
        <f>Raw_Data!B4722</f>
        <v>50</v>
      </c>
      <c r="C4722" s="3" t="str">
        <f>Raw_Data!C4722</f>
        <v>Female</v>
      </c>
      <c r="D4722" s="3" t="str">
        <f>Raw_Data!D4722</f>
        <v>Basic</v>
      </c>
      <c r="E4722" s="3">
        <f>Raw_Data!E4722</f>
        <v>2.84</v>
      </c>
      <c r="F4722" s="3">
        <f>Raw_Data!F4722</f>
        <v>36</v>
      </c>
      <c r="G4722" s="3" t="str">
        <f>Raw_Data!G4722</f>
        <v>Asia</v>
      </c>
      <c r="H4722" s="3" t="str">
        <f>Raw_Data!H4722</f>
        <v>Desktop</v>
      </c>
      <c r="I4722" s="3">
        <f>Raw_Data!I4722</f>
        <v>8.99</v>
      </c>
      <c r="J4722" s="3">
        <f>Raw_Data!J4722</f>
        <v>1</v>
      </c>
      <c r="K4722" s="3" t="str">
        <f>Raw_Data!K4722</f>
        <v>Gift Card</v>
      </c>
      <c r="L4722" s="3">
        <f>Raw_Data!L4722</f>
        <v>3</v>
      </c>
      <c r="M4722" s="3">
        <f>Raw_Data!M4722</f>
        <v>0.08</v>
      </c>
      <c r="N4722" s="3" t="str">
        <f>Raw_Data!N4722</f>
        <v>Comedy</v>
      </c>
      <c r="O4722" s="3" t="str">
        <f t="shared" si="730"/>
        <v>45-54</v>
      </c>
      <c r="P4722" s="3" t="str">
        <f t="shared" si="731"/>
        <v>&lt;10h</v>
      </c>
      <c r="Q4722" s="3" t="str">
        <f t="shared" si="732"/>
        <v>22-45d</v>
      </c>
      <c r="R4722" s="3" t="str">
        <f t="shared" si="733"/>
        <v>Medium</v>
      </c>
      <c r="S4722" s="3" t="str">
        <f t="shared" si="734"/>
        <v>Low</v>
      </c>
      <c r="T4722" s="3" t="str">
        <f t="shared" si="735"/>
        <v>Churned</v>
      </c>
      <c r="U4722" s="4">
        <f>1/(1+EXP(-(Predictive_Model!$B$5+((B4722-Predictive_Model!$B$20)/Predictive_Model!$C$20)*Predictive_Model!$D$20+((E4722-Predictive_Model!$B$21)/Predictive_Model!$C$21)*Predictive_Model!$D$21+((F4722-Predictive_Model!$B$22)/Predictive_Model!$C$22)*Predictive_Model!$D$22+((I4722-Predictive_Model!$B$23)/Predictive_Model!$C$23)*Predictive_Model!$D$23+((L4722-Predictive_Model!$B$24)/Predictive_Model!$C$24)*Predictive_Model!$D$24+((M4722-Predictive_Model!$B$25)/Predictive_Model!$C$25)*Predictive_Model!$D$25+IF(C4722="Male",Predictive_Model!$D$31,IF(C4722="Other",Predictive_Model!$D$32,0))+IF(D4722="Premium",Predictive_Model!$D$34,IF(D4722="Standard",Predictive_Model!$D$35,0))+IF(G4722="Asia",Predictive_Model!$D$37,IF(G4722="Europe",Predictive_Model!$D$38,IF(G4722="North America",Predictive_Model!$D$39,IF(G4722="Oceania",Predictive_Model!$D$40,IF(G4722="South America",Predictive_Model!$D$41,0)))))+IF(H4722="Laptop",Predictive_Model!$D$43,IF(H4722="Mobile",Predictive_Model!$D$44,IF(H4722="TV",Predictive_Model!$D$45,IF(H4722="Tablet",Predictive_Model!$D$46,0))))+IF(K4722="Crypto",Predictive_Model!$D$48,IF(K4722="Debit Card",Predictive_Model!$D$49,IF(K4722="Gift Card",Predictive_Model!$D$50,IF(K4722="PayPal",Predictive_Model!$D$51,0))))+IF(N4722="Comedy",Predictive_Model!$D$53,IF(N4722="Documentary",Predictive_Model!$D$54,IF(N4722="Drama",Predictive_Model!$D$55,IF(N4722="Horror",Predictive_Model!$D$56,IF(N4722="Romance",Predictive_Model!$D$57,IF(N4722="Sci-Fi",Predictive_Model!$D$58,0)))))))))</f>
        <v>0.99913827871721228</v>
      </c>
      <c r="V4722" s="3" t="str">
        <f t="shared" si="736"/>
        <v>Critical</v>
      </c>
      <c r="W4722" s="6">
        <f t="shared" si="737"/>
        <v>8.99</v>
      </c>
      <c r="X4722" s="3" t="str">
        <f t="shared" si="738"/>
        <v>Priority 2</v>
      </c>
      <c r="Y4722" s="3" t="str">
        <f t="shared" si="739"/>
        <v>OK</v>
      </c>
    </row>
    <row r="4723" spans="1:25" x14ac:dyDescent="0.25">
      <c r="A4723" s="3" t="str">
        <f>Raw_Data!A4723</f>
        <v>4f6c6788-a003-4eca-b344-5e47ace30e12</v>
      </c>
      <c r="B4723" s="3">
        <f>Raw_Data!B4723</f>
        <v>38</v>
      </c>
      <c r="C4723" s="3" t="str">
        <f>Raw_Data!C4723</f>
        <v>Other</v>
      </c>
      <c r="D4723" s="3" t="str">
        <f>Raw_Data!D4723</f>
        <v>Standard</v>
      </c>
      <c r="E4723" s="3">
        <f>Raw_Data!E4723</f>
        <v>5.32</v>
      </c>
      <c r="F4723" s="3">
        <f>Raw_Data!F4723</f>
        <v>24</v>
      </c>
      <c r="G4723" s="3" t="str">
        <f>Raw_Data!G4723</f>
        <v>Europe</v>
      </c>
      <c r="H4723" s="3" t="str">
        <f>Raw_Data!H4723</f>
        <v>Tablet</v>
      </c>
      <c r="I4723" s="3">
        <f>Raw_Data!I4723</f>
        <v>13.99</v>
      </c>
      <c r="J4723" s="3">
        <f>Raw_Data!J4723</f>
        <v>0</v>
      </c>
      <c r="K4723" s="3" t="str">
        <f>Raw_Data!K4723</f>
        <v>Crypto</v>
      </c>
      <c r="L4723" s="3">
        <f>Raw_Data!L4723</f>
        <v>4</v>
      </c>
      <c r="M4723" s="3">
        <f>Raw_Data!M4723</f>
        <v>0.21</v>
      </c>
      <c r="N4723" s="3" t="str">
        <f>Raw_Data!N4723</f>
        <v>Documentary</v>
      </c>
      <c r="O4723" s="3" t="str">
        <f t="shared" si="730"/>
        <v>35-44</v>
      </c>
      <c r="P4723" s="3" t="str">
        <f t="shared" si="731"/>
        <v>&lt;10h</v>
      </c>
      <c r="Q4723" s="3" t="str">
        <f t="shared" si="732"/>
        <v>22-45d</v>
      </c>
      <c r="R4723" s="3" t="str">
        <f t="shared" si="733"/>
        <v>Medium</v>
      </c>
      <c r="S4723" s="3" t="str">
        <f t="shared" si="734"/>
        <v>Mid</v>
      </c>
      <c r="T4723" s="3" t="str">
        <f t="shared" si="735"/>
        <v>Active</v>
      </c>
      <c r="U4723" s="4">
        <f>1/(1+EXP(-(Predictive_Model!$B$5+((B4723-Predictive_Model!$B$20)/Predictive_Model!$C$20)*Predictive_Model!$D$20+((E4723-Predictive_Model!$B$21)/Predictive_Model!$C$21)*Predictive_Model!$D$21+((F4723-Predictive_Model!$B$22)/Predictive_Model!$C$22)*Predictive_Model!$D$22+((I4723-Predictive_Model!$B$23)/Predictive_Model!$C$23)*Predictive_Model!$D$23+((L4723-Predictive_Model!$B$24)/Predictive_Model!$C$24)*Predictive_Model!$D$24+((M4723-Predictive_Model!$B$25)/Predictive_Model!$C$25)*Predictive_Model!$D$25+IF(C4723="Male",Predictive_Model!$D$31,IF(C4723="Other",Predictive_Model!$D$32,0))+IF(D4723="Premium",Predictive_Model!$D$34,IF(D4723="Standard",Predictive_Model!$D$35,0))+IF(G4723="Asia",Predictive_Model!$D$37,IF(G4723="Europe",Predictive_Model!$D$38,IF(G4723="North America",Predictive_Model!$D$39,IF(G4723="Oceania",Predictive_Model!$D$40,IF(G4723="South America",Predictive_Model!$D$41,0)))))+IF(H4723="Laptop",Predictive_Model!$D$43,IF(H4723="Mobile",Predictive_Model!$D$44,IF(H4723="TV",Predictive_Model!$D$45,IF(H4723="Tablet",Predictive_Model!$D$46,0))))+IF(K4723="Crypto",Predictive_Model!$D$48,IF(K4723="Debit Card",Predictive_Model!$D$49,IF(K4723="Gift Card",Predictive_Model!$D$50,IF(K4723="PayPal",Predictive_Model!$D$51,0))))+IF(N4723="Comedy",Predictive_Model!$D$53,IF(N4723="Documentary",Predictive_Model!$D$54,IF(N4723="Drama",Predictive_Model!$D$55,IF(N4723="Horror",Predictive_Model!$D$56,IF(N4723="Romance",Predictive_Model!$D$57,IF(N4723="Sci-Fi",Predictive_Model!$D$58,0)))))))))</f>
        <v>0.97420547965819071</v>
      </c>
      <c r="V4723" s="3" t="str">
        <f t="shared" si="736"/>
        <v>Critical</v>
      </c>
      <c r="W4723" s="6">
        <f t="shared" si="737"/>
        <v>13.629134660418089</v>
      </c>
      <c r="X4723" s="3" t="str">
        <f t="shared" si="738"/>
        <v>Priority 2</v>
      </c>
      <c r="Y4723" s="3" t="str">
        <f t="shared" si="739"/>
        <v>OK</v>
      </c>
    </row>
    <row r="4724" spans="1:25" x14ac:dyDescent="0.25">
      <c r="A4724" s="3" t="str">
        <f>Raw_Data!A4724</f>
        <v>c56d6009-0b18-47d0-a605-99c63f1cf8c3</v>
      </c>
      <c r="B4724" s="3">
        <f>Raw_Data!B4724</f>
        <v>67</v>
      </c>
      <c r="C4724" s="3" t="str">
        <f>Raw_Data!C4724</f>
        <v>Male</v>
      </c>
      <c r="D4724" s="3" t="str">
        <f>Raw_Data!D4724</f>
        <v>Standard</v>
      </c>
      <c r="E4724" s="3">
        <f>Raw_Data!E4724</f>
        <v>0.44</v>
      </c>
      <c r="F4724" s="3">
        <f>Raw_Data!F4724</f>
        <v>27</v>
      </c>
      <c r="G4724" s="3" t="str">
        <f>Raw_Data!G4724</f>
        <v>South America</v>
      </c>
      <c r="H4724" s="3" t="str">
        <f>Raw_Data!H4724</f>
        <v>Tablet</v>
      </c>
      <c r="I4724" s="3">
        <f>Raw_Data!I4724</f>
        <v>13.99</v>
      </c>
      <c r="J4724" s="3">
        <f>Raw_Data!J4724</f>
        <v>1</v>
      </c>
      <c r="K4724" s="3" t="str">
        <f>Raw_Data!K4724</f>
        <v>Credit Card</v>
      </c>
      <c r="L4724" s="3">
        <f>Raw_Data!L4724</f>
        <v>3</v>
      </c>
      <c r="M4724" s="3">
        <f>Raw_Data!M4724</f>
        <v>0.02</v>
      </c>
      <c r="N4724" s="3" t="str">
        <f>Raw_Data!N4724</f>
        <v>Action</v>
      </c>
      <c r="O4724" s="3" t="str">
        <f t="shared" si="730"/>
        <v>55-70</v>
      </c>
      <c r="P4724" s="3" t="str">
        <f t="shared" si="731"/>
        <v>&lt;10h</v>
      </c>
      <c r="Q4724" s="3" t="str">
        <f t="shared" si="732"/>
        <v>22-45d</v>
      </c>
      <c r="R4724" s="3" t="str">
        <f t="shared" si="733"/>
        <v>Medium</v>
      </c>
      <c r="S4724" s="3" t="str">
        <f t="shared" si="734"/>
        <v>Mid</v>
      </c>
      <c r="T4724" s="3" t="str">
        <f t="shared" si="735"/>
        <v>Churned</v>
      </c>
      <c r="U4724" s="4">
        <f>1/(1+EXP(-(Predictive_Model!$B$5+((B4724-Predictive_Model!$B$20)/Predictive_Model!$C$20)*Predictive_Model!$D$20+((E4724-Predictive_Model!$B$21)/Predictive_Model!$C$21)*Predictive_Model!$D$21+((F4724-Predictive_Model!$B$22)/Predictive_Model!$C$22)*Predictive_Model!$D$22+((I4724-Predictive_Model!$B$23)/Predictive_Model!$C$23)*Predictive_Model!$D$23+((L4724-Predictive_Model!$B$24)/Predictive_Model!$C$24)*Predictive_Model!$D$24+((M4724-Predictive_Model!$B$25)/Predictive_Model!$C$25)*Predictive_Model!$D$25+IF(C4724="Male",Predictive_Model!$D$31,IF(C4724="Other",Predictive_Model!$D$32,0))+IF(D4724="Premium",Predictive_Model!$D$34,IF(D4724="Standard",Predictive_Model!$D$35,0))+IF(G4724="Asia",Predictive_Model!$D$37,IF(G4724="Europe",Predictive_Model!$D$38,IF(G4724="North America",Predictive_Model!$D$39,IF(G4724="Oceania",Predictive_Model!$D$40,IF(G4724="South America",Predictive_Model!$D$41,0)))))+IF(H4724="Laptop",Predictive_Model!$D$43,IF(H4724="Mobile",Predictive_Model!$D$44,IF(H4724="TV",Predictive_Model!$D$45,IF(H4724="Tablet",Predictive_Model!$D$46,0))))+IF(K4724="Crypto",Predictive_Model!$D$48,IF(K4724="Debit Card",Predictive_Model!$D$49,IF(K4724="Gift Card",Predictive_Model!$D$50,IF(K4724="PayPal",Predictive_Model!$D$51,0))))+IF(N4724="Comedy",Predictive_Model!$D$53,IF(N4724="Documentary",Predictive_Model!$D$54,IF(N4724="Drama",Predictive_Model!$D$55,IF(N4724="Horror",Predictive_Model!$D$56,IF(N4724="Romance",Predictive_Model!$D$57,IF(N4724="Sci-Fi",Predictive_Model!$D$58,0)))))))))</f>
        <v>0.99883220964004926</v>
      </c>
      <c r="V4724" s="3" t="str">
        <f t="shared" si="736"/>
        <v>Critical</v>
      </c>
      <c r="W4724" s="6">
        <f t="shared" si="737"/>
        <v>13.99</v>
      </c>
      <c r="X4724" s="3" t="str">
        <f t="shared" si="738"/>
        <v>Priority 2</v>
      </c>
      <c r="Y4724" s="3" t="str">
        <f t="shared" si="739"/>
        <v>OK</v>
      </c>
    </row>
    <row r="4725" spans="1:25" x14ac:dyDescent="0.25">
      <c r="A4725" s="3" t="str">
        <f>Raw_Data!A4725</f>
        <v>f4db7304-7056-46c8-88dd-0b612ad71ba2</v>
      </c>
      <c r="B4725" s="3">
        <f>Raw_Data!B4725</f>
        <v>70</v>
      </c>
      <c r="C4725" s="3" t="str">
        <f>Raw_Data!C4725</f>
        <v>Female</v>
      </c>
      <c r="D4725" s="3" t="str">
        <f>Raw_Data!D4725</f>
        <v>Standard</v>
      </c>
      <c r="E4725" s="3">
        <f>Raw_Data!E4725</f>
        <v>7.16</v>
      </c>
      <c r="F4725" s="3">
        <f>Raw_Data!F4725</f>
        <v>40</v>
      </c>
      <c r="G4725" s="3" t="str">
        <f>Raw_Data!G4725</f>
        <v>Europe</v>
      </c>
      <c r="H4725" s="3" t="str">
        <f>Raw_Data!H4725</f>
        <v>Tablet</v>
      </c>
      <c r="I4725" s="3">
        <f>Raw_Data!I4725</f>
        <v>13.99</v>
      </c>
      <c r="J4725" s="3">
        <f>Raw_Data!J4725</f>
        <v>1</v>
      </c>
      <c r="K4725" s="3" t="str">
        <f>Raw_Data!K4725</f>
        <v>Debit Card</v>
      </c>
      <c r="L4725" s="3">
        <f>Raw_Data!L4725</f>
        <v>1</v>
      </c>
      <c r="M4725" s="3">
        <f>Raw_Data!M4725</f>
        <v>0.17</v>
      </c>
      <c r="N4725" s="3" t="str">
        <f>Raw_Data!N4725</f>
        <v>Comedy</v>
      </c>
      <c r="O4725" s="3" t="str">
        <f t="shared" si="730"/>
        <v>55-70</v>
      </c>
      <c r="P4725" s="3" t="str">
        <f t="shared" si="731"/>
        <v>&lt;10h</v>
      </c>
      <c r="Q4725" s="3" t="str">
        <f t="shared" si="732"/>
        <v>22-45d</v>
      </c>
      <c r="R4725" s="3" t="str">
        <f t="shared" si="733"/>
        <v>Medium</v>
      </c>
      <c r="S4725" s="3" t="str">
        <f t="shared" si="734"/>
        <v>Mid</v>
      </c>
      <c r="T4725" s="3" t="str">
        <f t="shared" si="735"/>
        <v>Churned</v>
      </c>
      <c r="U4725" s="4">
        <f>1/(1+EXP(-(Predictive_Model!$B$5+((B4725-Predictive_Model!$B$20)/Predictive_Model!$C$20)*Predictive_Model!$D$20+((E4725-Predictive_Model!$B$21)/Predictive_Model!$C$21)*Predictive_Model!$D$21+((F4725-Predictive_Model!$B$22)/Predictive_Model!$C$22)*Predictive_Model!$D$22+((I4725-Predictive_Model!$B$23)/Predictive_Model!$C$23)*Predictive_Model!$D$23+((L4725-Predictive_Model!$B$24)/Predictive_Model!$C$24)*Predictive_Model!$D$24+((M4725-Predictive_Model!$B$25)/Predictive_Model!$C$25)*Predictive_Model!$D$25+IF(C4725="Male",Predictive_Model!$D$31,IF(C4725="Other",Predictive_Model!$D$32,0))+IF(D4725="Premium",Predictive_Model!$D$34,IF(D4725="Standard",Predictive_Model!$D$35,0))+IF(G4725="Asia",Predictive_Model!$D$37,IF(G4725="Europe",Predictive_Model!$D$38,IF(G4725="North America",Predictive_Model!$D$39,IF(G4725="Oceania",Predictive_Model!$D$40,IF(G4725="South America",Predictive_Model!$D$41,0)))))+IF(H4725="Laptop",Predictive_Model!$D$43,IF(H4725="Mobile",Predictive_Model!$D$44,IF(H4725="TV",Predictive_Model!$D$45,IF(H4725="Tablet",Predictive_Model!$D$46,0))))+IF(K4725="Crypto",Predictive_Model!$D$48,IF(K4725="Debit Card",Predictive_Model!$D$49,IF(K4725="Gift Card",Predictive_Model!$D$50,IF(K4725="PayPal",Predictive_Model!$D$51,0))))+IF(N4725="Comedy",Predictive_Model!$D$53,IF(N4725="Documentary",Predictive_Model!$D$54,IF(N4725="Drama",Predictive_Model!$D$55,IF(N4725="Horror",Predictive_Model!$D$56,IF(N4725="Romance",Predictive_Model!$D$57,IF(N4725="Sci-Fi",Predictive_Model!$D$58,0)))))))))</f>
        <v>0.99942179904574757</v>
      </c>
      <c r="V4725" s="3" t="str">
        <f t="shared" si="736"/>
        <v>Critical</v>
      </c>
      <c r="W4725" s="6">
        <f t="shared" si="737"/>
        <v>13.99</v>
      </c>
      <c r="X4725" s="3" t="str">
        <f t="shared" si="738"/>
        <v>Priority 2</v>
      </c>
      <c r="Y4725" s="3" t="str">
        <f t="shared" si="739"/>
        <v>OK</v>
      </c>
    </row>
    <row r="4726" spans="1:25" x14ac:dyDescent="0.25">
      <c r="A4726" s="3" t="str">
        <f>Raw_Data!A4726</f>
        <v>6fb66bbb-0951-4845-a4cd-3ce9151ab345</v>
      </c>
      <c r="B4726" s="3">
        <f>Raw_Data!B4726</f>
        <v>58</v>
      </c>
      <c r="C4726" s="3" t="str">
        <f>Raw_Data!C4726</f>
        <v>Other</v>
      </c>
      <c r="D4726" s="3" t="str">
        <f>Raw_Data!D4726</f>
        <v>Standard</v>
      </c>
      <c r="E4726" s="3">
        <f>Raw_Data!E4726</f>
        <v>0.73</v>
      </c>
      <c r="F4726" s="3">
        <f>Raw_Data!F4726</f>
        <v>14</v>
      </c>
      <c r="G4726" s="3" t="str">
        <f>Raw_Data!G4726</f>
        <v>Europe</v>
      </c>
      <c r="H4726" s="3" t="str">
        <f>Raw_Data!H4726</f>
        <v>Mobile</v>
      </c>
      <c r="I4726" s="3">
        <f>Raw_Data!I4726</f>
        <v>13.99</v>
      </c>
      <c r="J4726" s="3">
        <f>Raw_Data!J4726</f>
        <v>1</v>
      </c>
      <c r="K4726" s="3" t="str">
        <f>Raw_Data!K4726</f>
        <v>Gift Card</v>
      </c>
      <c r="L4726" s="3">
        <f>Raw_Data!L4726</f>
        <v>3</v>
      </c>
      <c r="M4726" s="3">
        <f>Raw_Data!M4726</f>
        <v>0.05</v>
      </c>
      <c r="N4726" s="3" t="str">
        <f>Raw_Data!N4726</f>
        <v>Action</v>
      </c>
      <c r="O4726" s="3" t="str">
        <f t="shared" si="730"/>
        <v>55-70</v>
      </c>
      <c r="P4726" s="3" t="str">
        <f t="shared" si="731"/>
        <v>&lt;10h</v>
      </c>
      <c r="Q4726" s="3" t="str">
        <f t="shared" si="732"/>
        <v>8-21d</v>
      </c>
      <c r="R4726" s="3" t="str">
        <f t="shared" si="733"/>
        <v>Medium</v>
      </c>
      <c r="S4726" s="3" t="str">
        <f t="shared" si="734"/>
        <v>Mid</v>
      </c>
      <c r="T4726" s="3" t="str">
        <f t="shared" si="735"/>
        <v>Churned</v>
      </c>
      <c r="U4726" s="4">
        <f>1/(1+EXP(-(Predictive_Model!$B$5+((B4726-Predictive_Model!$B$20)/Predictive_Model!$C$20)*Predictive_Model!$D$20+((E4726-Predictive_Model!$B$21)/Predictive_Model!$C$21)*Predictive_Model!$D$21+((F4726-Predictive_Model!$B$22)/Predictive_Model!$C$22)*Predictive_Model!$D$22+((I4726-Predictive_Model!$B$23)/Predictive_Model!$C$23)*Predictive_Model!$D$23+((L4726-Predictive_Model!$B$24)/Predictive_Model!$C$24)*Predictive_Model!$D$24+((M4726-Predictive_Model!$B$25)/Predictive_Model!$C$25)*Predictive_Model!$D$25+IF(C4726="Male",Predictive_Model!$D$31,IF(C4726="Other",Predictive_Model!$D$32,0))+IF(D4726="Premium",Predictive_Model!$D$34,IF(D4726="Standard",Predictive_Model!$D$35,0))+IF(G4726="Asia",Predictive_Model!$D$37,IF(G4726="Europe",Predictive_Model!$D$38,IF(G4726="North America",Predictive_Model!$D$39,IF(G4726="Oceania",Predictive_Model!$D$40,IF(G4726="South America",Predictive_Model!$D$41,0)))))+IF(H4726="Laptop",Predictive_Model!$D$43,IF(H4726="Mobile",Predictive_Model!$D$44,IF(H4726="TV",Predictive_Model!$D$45,IF(H4726="Tablet",Predictive_Model!$D$46,0))))+IF(K4726="Crypto",Predictive_Model!$D$48,IF(K4726="Debit Card",Predictive_Model!$D$49,IF(K4726="Gift Card",Predictive_Model!$D$50,IF(K4726="PayPal",Predictive_Model!$D$51,0))))+IF(N4726="Comedy",Predictive_Model!$D$53,IF(N4726="Documentary",Predictive_Model!$D$54,IF(N4726="Drama",Predictive_Model!$D$55,IF(N4726="Horror",Predictive_Model!$D$56,IF(N4726="Romance",Predictive_Model!$D$57,IF(N4726="Sci-Fi",Predictive_Model!$D$58,0)))))))))</f>
        <v>0.99535128250909277</v>
      </c>
      <c r="V4726" s="3" t="str">
        <f t="shared" si="736"/>
        <v>Critical</v>
      </c>
      <c r="W4726" s="6">
        <f t="shared" si="737"/>
        <v>13.99</v>
      </c>
      <c r="X4726" s="3" t="str">
        <f t="shared" si="738"/>
        <v>Priority 2</v>
      </c>
      <c r="Y4726" s="3" t="str">
        <f t="shared" si="739"/>
        <v>OK</v>
      </c>
    </row>
    <row r="4727" spans="1:25" x14ac:dyDescent="0.25">
      <c r="A4727" s="3" t="str">
        <f>Raw_Data!A4727</f>
        <v>ca15d77a-57d5-44c3-bcb3-a0c4d1abbbdd</v>
      </c>
      <c r="B4727" s="3">
        <f>Raw_Data!B4727</f>
        <v>21</v>
      </c>
      <c r="C4727" s="3" t="str">
        <f>Raw_Data!C4727</f>
        <v>Other</v>
      </c>
      <c r="D4727" s="3" t="str">
        <f>Raw_Data!D4727</f>
        <v>Basic</v>
      </c>
      <c r="E4727" s="3">
        <f>Raw_Data!E4727</f>
        <v>2.73</v>
      </c>
      <c r="F4727" s="3">
        <f>Raw_Data!F4727</f>
        <v>48</v>
      </c>
      <c r="G4727" s="3" t="str">
        <f>Raw_Data!G4727</f>
        <v>Asia</v>
      </c>
      <c r="H4727" s="3" t="str">
        <f>Raw_Data!H4727</f>
        <v>TV</v>
      </c>
      <c r="I4727" s="3">
        <f>Raw_Data!I4727</f>
        <v>8.99</v>
      </c>
      <c r="J4727" s="3">
        <f>Raw_Data!J4727</f>
        <v>1</v>
      </c>
      <c r="K4727" s="3" t="str">
        <f>Raw_Data!K4727</f>
        <v>PayPal</v>
      </c>
      <c r="L4727" s="3">
        <f>Raw_Data!L4727</f>
        <v>5</v>
      </c>
      <c r="M4727" s="3">
        <f>Raw_Data!M4727</f>
        <v>0.06</v>
      </c>
      <c r="N4727" s="3" t="str">
        <f>Raw_Data!N4727</f>
        <v>Drama</v>
      </c>
      <c r="O4727" s="3" t="str">
        <f t="shared" si="730"/>
        <v>18-24</v>
      </c>
      <c r="P4727" s="3" t="str">
        <f t="shared" si="731"/>
        <v>&lt;10h</v>
      </c>
      <c r="Q4727" s="3" t="str">
        <f t="shared" si="732"/>
        <v>46-60d</v>
      </c>
      <c r="R4727" s="3" t="str">
        <f t="shared" si="733"/>
        <v>Low</v>
      </c>
      <c r="S4727" s="3" t="str">
        <f t="shared" si="734"/>
        <v>Low</v>
      </c>
      <c r="T4727" s="3" t="str">
        <f t="shared" si="735"/>
        <v>Churned</v>
      </c>
      <c r="U4727" s="4">
        <f>1/(1+EXP(-(Predictive_Model!$B$5+((B4727-Predictive_Model!$B$20)/Predictive_Model!$C$20)*Predictive_Model!$D$20+((E4727-Predictive_Model!$B$21)/Predictive_Model!$C$21)*Predictive_Model!$D$21+((F4727-Predictive_Model!$B$22)/Predictive_Model!$C$22)*Predictive_Model!$D$22+((I4727-Predictive_Model!$B$23)/Predictive_Model!$C$23)*Predictive_Model!$D$23+((L4727-Predictive_Model!$B$24)/Predictive_Model!$C$24)*Predictive_Model!$D$24+((M4727-Predictive_Model!$B$25)/Predictive_Model!$C$25)*Predictive_Model!$D$25+IF(C4727="Male",Predictive_Model!$D$31,IF(C4727="Other",Predictive_Model!$D$32,0))+IF(D4727="Premium",Predictive_Model!$D$34,IF(D4727="Standard",Predictive_Model!$D$35,0))+IF(G4727="Asia",Predictive_Model!$D$37,IF(G4727="Europe",Predictive_Model!$D$38,IF(G4727="North America",Predictive_Model!$D$39,IF(G4727="Oceania",Predictive_Model!$D$40,IF(G4727="South America",Predictive_Model!$D$41,0)))))+IF(H4727="Laptop",Predictive_Model!$D$43,IF(H4727="Mobile",Predictive_Model!$D$44,IF(H4727="TV",Predictive_Model!$D$45,IF(H4727="Tablet",Predictive_Model!$D$46,0))))+IF(K4727="Crypto",Predictive_Model!$D$48,IF(K4727="Debit Card",Predictive_Model!$D$49,IF(K4727="Gift Card",Predictive_Model!$D$50,IF(K4727="PayPal",Predictive_Model!$D$51,0))))+IF(N4727="Comedy",Predictive_Model!$D$53,IF(N4727="Documentary",Predictive_Model!$D$54,IF(N4727="Drama",Predictive_Model!$D$55,IF(N4727="Horror",Predictive_Model!$D$56,IF(N4727="Romance",Predictive_Model!$D$57,IF(N4727="Sci-Fi",Predictive_Model!$D$58,0)))))))))</f>
        <v>0.9982357139173339</v>
      </c>
      <c r="V4727" s="3" t="str">
        <f t="shared" si="736"/>
        <v>Critical</v>
      </c>
      <c r="W4727" s="6">
        <f t="shared" si="737"/>
        <v>8.99</v>
      </c>
      <c r="X4727" s="3" t="str">
        <f t="shared" si="738"/>
        <v>Priority 2</v>
      </c>
      <c r="Y4727" s="3" t="str">
        <f t="shared" si="739"/>
        <v>OK</v>
      </c>
    </row>
    <row r="4728" spans="1:25" x14ac:dyDescent="0.25">
      <c r="A4728" s="3" t="str">
        <f>Raw_Data!A4728</f>
        <v>567dc920-9ae2-41ca-b169-a6706369169f</v>
      </c>
      <c r="B4728" s="3">
        <f>Raw_Data!B4728</f>
        <v>28</v>
      </c>
      <c r="C4728" s="3" t="str">
        <f>Raw_Data!C4728</f>
        <v>Other</v>
      </c>
      <c r="D4728" s="3" t="str">
        <f>Raw_Data!D4728</f>
        <v>Premium</v>
      </c>
      <c r="E4728" s="3">
        <f>Raw_Data!E4728</f>
        <v>17.100000000000001</v>
      </c>
      <c r="F4728" s="3">
        <f>Raw_Data!F4728</f>
        <v>16</v>
      </c>
      <c r="G4728" s="3" t="str">
        <f>Raw_Data!G4728</f>
        <v>Africa</v>
      </c>
      <c r="H4728" s="3" t="str">
        <f>Raw_Data!H4728</f>
        <v>Desktop</v>
      </c>
      <c r="I4728" s="3">
        <f>Raw_Data!I4728</f>
        <v>17.989999999999998</v>
      </c>
      <c r="J4728" s="3">
        <f>Raw_Data!J4728</f>
        <v>0</v>
      </c>
      <c r="K4728" s="3" t="str">
        <f>Raw_Data!K4728</f>
        <v>Crypto</v>
      </c>
      <c r="L4728" s="3">
        <f>Raw_Data!L4728</f>
        <v>4</v>
      </c>
      <c r="M4728" s="3">
        <f>Raw_Data!M4728</f>
        <v>1.01</v>
      </c>
      <c r="N4728" s="3" t="str">
        <f>Raw_Data!N4728</f>
        <v>Action</v>
      </c>
      <c r="O4728" s="3" t="str">
        <f t="shared" si="730"/>
        <v>25-34</v>
      </c>
      <c r="P4728" s="3" t="str">
        <f t="shared" si="731"/>
        <v>10-24h</v>
      </c>
      <c r="Q4728" s="3" t="str">
        <f t="shared" si="732"/>
        <v>8-21d</v>
      </c>
      <c r="R4728" s="3" t="str">
        <f t="shared" si="733"/>
        <v>Medium</v>
      </c>
      <c r="S4728" s="3" t="str">
        <f t="shared" si="734"/>
        <v>High</v>
      </c>
      <c r="T4728" s="3" t="str">
        <f t="shared" si="735"/>
        <v>Active</v>
      </c>
      <c r="U4728" s="4">
        <f>1/(1+EXP(-(Predictive_Model!$B$5+((B4728-Predictive_Model!$B$20)/Predictive_Model!$C$20)*Predictive_Model!$D$20+((E4728-Predictive_Model!$B$21)/Predictive_Model!$C$21)*Predictive_Model!$D$21+((F4728-Predictive_Model!$B$22)/Predictive_Model!$C$22)*Predictive_Model!$D$22+((I4728-Predictive_Model!$B$23)/Predictive_Model!$C$23)*Predictive_Model!$D$23+((L4728-Predictive_Model!$B$24)/Predictive_Model!$C$24)*Predictive_Model!$D$24+((M4728-Predictive_Model!$B$25)/Predictive_Model!$C$25)*Predictive_Model!$D$25+IF(C4728="Male",Predictive_Model!$D$31,IF(C4728="Other",Predictive_Model!$D$32,0))+IF(D4728="Premium",Predictive_Model!$D$34,IF(D4728="Standard",Predictive_Model!$D$35,0))+IF(G4728="Asia",Predictive_Model!$D$37,IF(G4728="Europe",Predictive_Model!$D$38,IF(G4728="North America",Predictive_Model!$D$39,IF(G4728="Oceania",Predictive_Model!$D$40,IF(G4728="South America",Predictive_Model!$D$41,0)))))+IF(H4728="Laptop",Predictive_Model!$D$43,IF(H4728="Mobile",Predictive_Model!$D$44,IF(H4728="TV",Predictive_Model!$D$45,IF(H4728="Tablet",Predictive_Model!$D$46,0))))+IF(K4728="Crypto",Predictive_Model!$D$48,IF(K4728="Debit Card",Predictive_Model!$D$49,IF(K4728="Gift Card",Predictive_Model!$D$50,IF(K4728="PayPal",Predictive_Model!$D$51,0))))+IF(N4728="Comedy",Predictive_Model!$D$53,IF(N4728="Documentary",Predictive_Model!$D$54,IF(N4728="Drama",Predictive_Model!$D$55,IF(N4728="Horror",Predictive_Model!$D$56,IF(N4728="Romance",Predictive_Model!$D$57,IF(N4728="Sci-Fi",Predictive_Model!$D$58,0)))))))))</f>
        <v>3.0660607597130757E-3</v>
      </c>
      <c r="V4728" s="3" t="str">
        <f t="shared" si="736"/>
        <v>Low</v>
      </c>
      <c r="W4728" s="6">
        <f t="shared" si="737"/>
        <v>5.5158433067238229E-2</v>
      </c>
      <c r="X4728" s="3" t="str">
        <f t="shared" si="738"/>
        <v>Monitor</v>
      </c>
      <c r="Y4728" s="3" t="str">
        <f t="shared" si="739"/>
        <v>OK</v>
      </c>
    </row>
    <row r="4729" spans="1:25" x14ac:dyDescent="0.25">
      <c r="A4729" s="3" t="str">
        <f>Raw_Data!A4729</f>
        <v>6fbc22eb-6eb2-4df2-82f7-1fa1d07d4802</v>
      </c>
      <c r="B4729" s="3">
        <f>Raw_Data!B4729</f>
        <v>61</v>
      </c>
      <c r="C4729" s="3" t="str">
        <f>Raw_Data!C4729</f>
        <v>Male</v>
      </c>
      <c r="D4729" s="3" t="str">
        <f>Raw_Data!D4729</f>
        <v>Basic</v>
      </c>
      <c r="E4729" s="3">
        <f>Raw_Data!E4729</f>
        <v>20.11</v>
      </c>
      <c r="F4729" s="3">
        <f>Raw_Data!F4729</f>
        <v>17</v>
      </c>
      <c r="G4729" s="3" t="str">
        <f>Raw_Data!G4729</f>
        <v>North America</v>
      </c>
      <c r="H4729" s="3" t="str">
        <f>Raw_Data!H4729</f>
        <v>Desktop</v>
      </c>
      <c r="I4729" s="3">
        <f>Raw_Data!I4729</f>
        <v>8.99</v>
      </c>
      <c r="J4729" s="3">
        <f>Raw_Data!J4729</f>
        <v>0</v>
      </c>
      <c r="K4729" s="3" t="str">
        <f>Raw_Data!K4729</f>
        <v>Debit Card</v>
      </c>
      <c r="L4729" s="3">
        <f>Raw_Data!L4729</f>
        <v>1</v>
      </c>
      <c r="M4729" s="3">
        <f>Raw_Data!M4729</f>
        <v>1.1200000000000001</v>
      </c>
      <c r="N4729" s="3" t="str">
        <f>Raw_Data!N4729</f>
        <v>Comedy</v>
      </c>
      <c r="O4729" s="3" t="str">
        <f t="shared" si="730"/>
        <v>55-70</v>
      </c>
      <c r="P4729" s="3" t="str">
        <f t="shared" si="731"/>
        <v>10-24h</v>
      </c>
      <c r="Q4729" s="3" t="str">
        <f t="shared" si="732"/>
        <v>8-21d</v>
      </c>
      <c r="R4729" s="3" t="str">
        <f t="shared" si="733"/>
        <v>Medium</v>
      </c>
      <c r="S4729" s="3" t="str">
        <f t="shared" si="734"/>
        <v>Low</v>
      </c>
      <c r="T4729" s="3" t="str">
        <f t="shared" si="735"/>
        <v>Active</v>
      </c>
      <c r="U4729" s="4">
        <f>1/(1+EXP(-(Predictive_Model!$B$5+((B4729-Predictive_Model!$B$20)/Predictive_Model!$C$20)*Predictive_Model!$D$20+((E4729-Predictive_Model!$B$21)/Predictive_Model!$C$21)*Predictive_Model!$D$21+((F4729-Predictive_Model!$B$22)/Predictive_Model!$C$22)*Predictive_Model!$D$22+((I4729-Predictive_Model!$B$23)/Predictive_Model!$C$23)*Predictive_Model!$D$23+((L4729-Predictive_Model!$B$24)/Predictive_Model!$C$24)*Predictive_Model!$D$24+((M4729-Predictive_Model!$B$25)/Predictive_Model!$C$25)*Predictive_Model!$D$25+IF(C4729="Male",Predictive_Model!$D$31,IF(C4729="Other",Predictive_Model!$D$32,0))+IF(D4729="Premium",Predictive_Model!$D$34,IF(D4729="Standard",Predictive_Model!$D$35,0))+IF(G4729="Asia",Predictive_Model!$D$37,IF(G4729="Europe",Predictive_Model!$D$38,IF(G4729="North America",Predictive_Model!$D$39,IF(G4729="Oceania",Predictive_Model!$D$40,IF(G4729="South America",Predictive_Model!$D$41,0)))))+IF(H4729="Laptop",Predictive_Model!$D$43,IF(H4729="Mobile",Predictive_Model!$D$44,IF(H4729="TV",Predictive_Model!$D$45,IF(H4729="Tablet",Predictive_Model!$D$46,0))))+IF(K4729="Crypto",Predictive_Model!$D$48,IF(K4729="Debit Card",Predictive_Model!$D$49,IF(K4729="Gift Card",Predictive_Model!$D$50,IF(K4729="PayPal",Predictive_Model!$D$51,0))))+IF(N4729="Comedy",Predictive_Model!$D$53,IF(N4729="Documentary",Predictive_Model!$D$54,IF(N4729="Drama",Predictive_Model!$D$55,IF(N4729="Horror",Predictive_Model!$D$56,IF(N4729="Romance",Predictive_Model!$D$57,IF(N4729="Sci-Fi",Predictive_Model!$D$58,0)))))))))</f>
        <v>0.15774904860494202</v>
      </c>
      <c r="V4729" s="3" t="str">
        <f t="shared" si="736"/>
        <v>Low</v>
      </c>
      <c r="W4729" s="6">
        <f t="shared" si="737"/>
        <v>1.4181639469584288</v>
      </c>
      <c r="X4729" s="3" t="str">
        <f t="shared" si="738"/>
        <v>Monitor</v>
      </c>
      <c r="Y4729" s="3" t="str">
        <f t="shared" si="739"/>
        <v>OK</v>
      </c>
    </row>
    <row r="4730" spans="1:25" x14ac:dyDescent="0.25">
      <c r="A4730" s="3" t="str">
        <f>Raw_Data!A4730</f>
        <v>c7580297-a79c-4487-a676-afefffc00a0c</v>
      </c>
      <c r="B4730" s="3">
        <f>Raw_Data!B4730</f>
        <v>27</v>
      </c>
      <c r="C4730" s="3" t="str">
        <f>Raw_Data!C4730</f>
        <v>Male</v>
      </c>
      <c r="D4730" s="3" t="str">
        <f>Raw_Data!D4730</f>
        <v>Basic</v>
      </c>
      <c r="E4730" s="3">
        <f>Raw_Data!E4730</f>
        <v>31</v>
      </c>
      <c r="F4730" s="3">
        <f>Raw_Data!F4730</f>
        <v>57</v>
      </c>
      <c r="G4730" s="3" t="str">
        <f>Raw_Data!G4730</f>
        <v>South America</v>
      </c>
      <c r="H4730" s="3" t="str">
        <f>Raw_Data!H4730</f>
        <v>TV</v>
      </c>
      <c r="I4730" s="3">
        <f>Raw_Data!I4730</f>
        <v>8.99</v>
      </c>
      <c r="J4730" s="3">
        <f>Raw_Data!J4730</f>
        <v>0</v>
      </c>
      <c r="K4730" s="3" t="str">
        <f>Raw_Data!K4730</f>
        <v>Crypto</v>
      </c>
      <c r="L4730" s="3">
        <f>Raw_Data!L4730</f>
        <v>5</v>
      </c>
      <c r="M4730" s="3">
        <f>Raw_Data!M4730</f>
        <v>0.53</v>
      </c>
      <c r="N4730" s="3" t="str">
        <f>Raw_Data!N4730</f>
        <v>Romance</v>
      </c>
      <c r="O4730" s="3" t="str">
        <f t="shared" si="730"/>
        <v>25-34</v>
      </c>
      <c r="P4730" s="3" t="str">
        <f t="shared" si="731"/>
        <v>25-49h</v>
      </c>
      <c r="Q4730" s="3" t="str">
        <f t="shared" si="732"/>
        <v>46-60d</v>
      </c>
      <c r="R4730" s="3" t="str">
        <f t="shared" si="733"/>
        <v>Medium</v>
      </c>
      <c r="S4730" s="3" t="str">
        <f t="shared" si="734"/>
        <v>Low</v>
      </c>
      <c r="T4730" s="3" t="str">
        <f t="shared" si="735"/>
        <v>Active</v>
      </c>
      <c r="U4730" s="4">
        <f>1/(1+EXP(-(Predictive_Model!$B$5+((B4730-Predictive_Model!$B$20)/Predictive_Model!$C$20)*Predictive_Model!$D$20+((E4730-Predictive_Model!$B$21)/Predictive_Model!$C$21)*Predictive_Model!$D$21+((F4730-Predictive_Model!$B$22)/Predictive_Model!$C$22)*Predictive_Model!$D$22+((I4730-Predictive_Model!$B$23)/Predictive_Model!$C$23)*Predictive_Model!$D$23+((L4730-Predictive_Model!$B$24)/Predictive_Model!$C$24)*Predictive_Model!$D$24+((M4730-Predictive_Model!$B$25)/Predictive_Model!$C$25)*Predictive_Model!$D$25+IF(C4730="Male",Predictive_Model!$D$31,IF(C4730="Other",Predictive_Model!$D$32,0))+IF(D4730="Premium",Predictive_Model!$D$34,IF(D4730="Standard",Predictive_Model!$D$35,0))+IF(G4730="Asia",Predictive_Model!$D$37,IF(G4730="Europe",Predictive_Model!$D$38,IF(G4730="North America",Predictive_Model!$D$39,IF(G4730="Oceania",Predictive_Model!$D$40,IF(G4730="South America",Predictive_Model!$D$41,0)))))+IF(H4730="Laptop",Predictive_Model!$D$43,IF(H4730="Mobile",Predictive_Model!$D$44,IF(H4730="TV",Predictive_Model!$D$45,IF(H4730="Tablet",Predictive_Model!$D$46,0))))+IF(K4730="Crypto",Predictive_Model!$D$48,IF(K4730="Debit Card",Predictive_Model!$D$49,IF(K4730="Gift Card",Predictive_Model!$D$50,IF(K4730="PayPal",Predictive_Model!$D$51,0))))+IF(N4730="Comedy",Predictive_Model!$D$53,IF(N4730="Documentary",Predictive_Model!$D$54,IF(N4730="Drama",Predictive_Model!$D$55,IF(N4730="Horror",Predictive_Model!$D$56,IF(N4730="Romance",Predictive_Model!$D$57,IF(N4730="Sci-Fi",Predictive_Model!$D$58,0)))))))))</f>
        <v>0.12969134268118918</v>
      </c>
      <c r="V4730" s="3" t="str">
        <f t="shared" si="736"/>
        <v>Low</v>
      </c>
      <c r="W4730" s="6">
        <f t="shared" si="737"/>
        <v>1.1659251707038907</v>
      </c>
      <c r="X4730" s="3" t="str">
        <f t="shared" si="738"/>
        <v>Monitor</v>
      </c>
      <c r="Y4730" s="3" t="str">
        <f t="shared" si="739"/>
        <v>OK</v>
      </c>
    </row>
    <row r="4731" spans="1:25" x14ac:dyDescent="0.25">
      <c r="A4731" s="3" t="str">
        <f>Raw_Data!A4731</f>
        <v>b63bbb24-3940-4377-bda2-081dc5008511</v>
      </c>
      <c r="B4731" s="3">
        <f>Raw_Data!B4731</f>
        <v>63</v>
      </c>
      <c r="C4731" s="3" t="str">
        <f>Raw_Data!C4731</f>
        <v>Other</v>
      </c>
      <c r="D4731" s="3" t="str">
        <f>Raw_Data!D4731</f>
        <v>Standard</v>
      </c>
      <c r="E4731" s="3">
        <f>Raw_Data!E4731</f>
        <v>11.42</v>
      </c>
      <c r="F4731" s="3">
        <f>Raw_Data!F4731</f>
        <v>57</v>
      </c>
      <c r="G4731" s="3" t="str">
        <f>Raw_Data!G4731</f>
        <v>Europe</v>
      </c>
      <c r="H4731" s="3" t="str">
        <f>Raw_Data!H4731</f>
        <v>Desktop</v>
      </c>
      <c r="I4731" s="3">
        <f>Raw_Data!I4731</f>
        <v>13.99</v>
      </c>
      <c r="J4731" s="3">
        <f>Raw_Data!J4731</f>
        <v>1</v>
      </c>
      <c r="K4731" s="3" t="str">
        <f>Raw_Data!K4731</f>
        <v>Credit Card</v>
      </c>
      <c r="L4731" s="3">
        <f>Raw_Data!L4731</f>
        <v>1</v>
      </c>
      <c r="M4731" s="3">
        <f>Raw_Data!M4731</f>
        <v>0.2</v>
      </c>
      <c r="N4731" s="3" t="str">
        <f>Raw_Data!N4731</f>
        <v>Horror</v>
      </c>
      <c r="O4731" s="3" t="str">
        <f t="shared" si="730"/>
        <v>55-70</v>
      </c>
      <c r="P4731" s="3" t="str">
        <f t="shared" si="731"/>
        <v>10-24h</v>
      </c>
      <c r="Q4731" s="3" t="str">
        <f t="shared" si="732"/>
        <v>46-60d</v>
      </c>
      <c r="R4731" s="3" t="str">
        <f t="shared" si="733"/>
        <v>Medium</v>
      </c>
      <c r="S4731" s="3" t="str">
        <f t="shared" si="734"/>
        <v>Mid</v>
      </c>
      <c r="T4731" s="3" t="str">
        <f t="shared" si="735"/>
        <v>Churned</v>
      </c>
      <c r="U4731" s="4">
        <f>1/(1+EXP(-(Predictive_Model!$B$5+((B4731-Predictive_Model!$B$20)/Predictive_Model!$C$20)*Predictive_Model!$D$20+((E4731-Predictive_Model!$B$21)/Predictive_Model!$C$21)*Predictive_Model!$D$21+((F4731-Predictive_Model!$B$22)/Predictive_Model!$C$22)*Predictive_Model!$D$22+((I4731-Predictive_Model!$B$23)/Predictive_Model!$C$23)*Predictive_Model!$D$23+((L4731-Predictive_Model!$B$24)/Predictive_Model!$C$24)*Predictive_Model!$D$24+((M4731-Predictive_Model!$B$25)/Predictive_Model!$C$25)*Predictive_Model!$D$25+IF(C4731="Male",Predictive_Model!$D$31,IF(C4731="Other",Predictive_Model!$D$32,0))+IF(D4731="Premium",Predictive_Model!$D$34,IF(D4731="Standard",Predictive_Model!$D$35,0))+IF(G4731="Asia",Predictive_Model!$D$37,IF(G4731="Europe",Predictive_Model!$D$38,IF(G4731="North America",Predictive_Model!$D$39,IF(G4731="Oceania",Predictive_Model!$D$40,IF(G4731="South America",Predictive_Model!$D$41,0)))))+IF(H4731="Laptop",Predictive_Model!$D$43,IF(H4731="Mobile",Predictive_Model!$D$44,IF(H4731="TV",Predictive_Model!$D$45,IF(H4731="Tablet",Predictive_Model!$D$46,0))))+IF(K4731="Crypto",Predictive_Model!$D$48,IF(K4731="Debit Card",Predictive_Model!$D$49,IF(K4731="Gift Card",Predictive_Model!$D$50,IF(K4731="PayPal",Predictive_Model!$D$51,0))))+IF(N4731="Comedy",Predictive_Model!$D$53,IF(N4731="Documentary",Predictive_Model!$D$54,IF(N4731="Drama",Predictive_Model!$D$55,IF(N4731="Horror",Predictive_Model!$D$56,IF(N4731="Romance",Predictive_Model!$D$57,IF(N4731="Sci-Fi",Predictive_Model!$D$58,0)))))))))</f>
        <v>0.99909515867023169</v>
      </c>
      <c r="V4731" s="3" t="str">
        <f t="shared" si="736"/>
        <v>Critical</v>
      </c>
      <c r="W4731" s="6">
        <f t="shared" si="737"/>
        <v>13.99</v>
      </c>
      <c r="X4731" s="3" t="str">
        <f t="shared" si="738"/>
        <v>Priority 2</v>
      </c>
      <c r="Y4731" s="3" t="str">
        <f t="shared" si="739"/>
        <v>OK</v>
      </c>
    </row>
    <row r="4732" spans="1:25" x14ac:dyDescent="0.25">
      <c r="A4732" s="3" t="str">
        <f>Raw_Data!A4732</f>
        <v>c7bd6a1e-dd9b-4ae0-8640-b800f73384ae</v>
      </c>
      <c r="B4732" s="3">
        <f>Raw_Data!B4732</f>
        <v>51</v>
      </c>
      <c r="C4732" s="3" t="str">
        <f>Raw_Data!C4732</f>
        <v>Male</v>
      </c>
      <c r="D4732" s="3" t="str">
        <f>Raw_Data!D4732</f>
        <v>Premium</v>
      </c>
      <c r="E4732" s="3">
        <f>Raw_Data!E4732</f>
        <v>14.64</v>
      </c>
      <c r="F4732" s="3">
        <f>Raw_Data!F4732</f>
        <v>23</v>
      </c>
      <c r="G4732" s="3" t="str">
        <f>Raw_Data!G4732</f>
        <v>Africa</v>
      </c>
      <c r="H4732" s="3" t="str">
        <f>Raw_Data!H4732</f>
        <v>Tablet</v>
      </c>
      <c r="I4732" s="3">
        <f>Raw_Data!I4732</f>
        <v>17.989999999999998</v>
      </c>
      <c r="J4732" s="3">
        <f>Raw_Data!J4732</f>
        <v>0</v>
      </c>
      <c r="K4732" s="3" t="str">
        <f>Raw_Data!K4732</f>
        <v>Credit Card</v>
      </c>
      <c r="L4732" s="3">
        <f>Raw_Data!L4732</f>
        <v>4</v>
      </c>
      <c r="M4732" s="3">
        <f>Raw_Data!M4732</f>
        <v>0.61</v>
      </c>
      <c r="N4732" s="3" t="str">
        <f>Raw_Data!N4732</f>
        <v>Documentary</v>
      </c>
      <c r="O4732" s="3" t="str">
        <f t="shared" si="730"/>
        <v>45-54</v>
      </c>
      <c r="P4732" s="3" t="str">
        <f t="shared" si="731"/>
        <v>10-24h</v>
      </c>
      <c r="Q4732" s="3" t="str">
        <f t="shared" si="732"/>
        <v>22-45d</v>
      </c>
      <c r="R4732" s="3" t="str">
        <f t="shared" si="733"/>
        <v>Medium</v>
      </c>
      <c r="S4732" s="3" t="str">
        <f t="shared" si="734"/>
        <v>High</v>
      </c>
      <c r="T4732" s="3" t="str">
        <f t="shared" si="735"/>
        <v>Active</v>
      </c>
      <c r="U4732" s="4">
        <f>1/(1+EXP(-(Predictive_Model!$B$5+((B4732-Predictive_Model!$B$20)/Predictive_Model!$C$20)*Predictive_Model!$D$20+((E4732-Predictive_Model!$B$21)/Predictive_Model!$C$21)*Predictive_Model!$D$21+((F4732-Predictive_Model!$B$22)/Predictive_Model!$C$22)*Predictive_Model!$D$22+((I4732-Predictive_Model!$B$23)/Predictive_Model!$C$23)*Predictive_Model!$D$23+((L4732-Predictive_Model!$B$24)/Predictive_Model!$C$24)*Predictive_Model!$D$24+((M4732-Predictive_Model!$B$25)/Predictive_Model!$C$25)*Predictive_Model!$D$25+IF(C4732="Male",Predictive_Model!$D$31,IF(C4732="Other",Predictive_Model!$D$32,0))+IF(D4732="Premium",Predictive_Model!$D$34,IF(D4732="Standard",Predictive_Model!$D$35,0))+IF(G4732="Asia",Predictive_Model!$D$37,IF(G4732="Europe",Predictive_Model!$D$38,IF(G4732="North America",Predictive_Model!$D$39,IF(G4732="Oceania",Predictive_Model!$D$40,IF(G4732="South America",Predictive_Model!$D$41,0)))))+IF(H4732="Laptop",Predictive_Model!$D$43,IF(H4732="Mobile",Predictive_Model!$D$44,IF(H4732="TV",Predictive_Model!$D$45,IF(H4732="Tablet",Predictive_Model!$D$46,0))))+IF(K4732="Crypto",Predictive_Model!$D$48,IF(K4732="Debit Card",Predictive_Model!$D$49,IF(K4732="Gift Card",Predictive_Model!$D$50,IF(K4732="PayPal",Predictive_Model!$D$51,0))))+IF(N4732="Comedy",Predictive_Model!$D$53,IF(N4732="Documentary",Predictive_Model!$D$54,IF(N4732="Drama",Predictive_Model!$D$55,IF(N4732="Horror",Predictive_Model!$D$56,IF(N4732="Romance",Predictive_Model!$D$57,IF(N4732="Sci-Fi",Predictive_Model!$D$58,0)))))))))</f>
        <v>0.12722287315366559</v>
      </c>
      <c r="V4732" s="3" t="str">
        <f t="shared" si="736"/>
        <v>Low</v>
      </c>
      <c r="W4732" s="6">
        <f t="shared" si="737"/>
        <v>2.288739488034444</v>
      </c>
      <c r="X4732" s="3" t="str">
        <f t="shared" si="738"/>
        <v>Monitor</v>
      </c>
      <c r="Y4732" s="3" t="str">
        <f t="shared" si="739"/>
        <v>OK</v>
      </c>
    </row>
    <row r="4733" spans="1:25" x14ac:dyDescent="0.25">
      <c r="A4733" s="3" t="str">
        <f>Raw_Data!A4733</f>
        <v>f25ebdda-0532-43da-91be-d2ff34c108cc</v>
      </c>
      <c r="B4733" s="3">
        <f>Raw_Data!B4733</f>
        <v>40</v>
      </c>
      <c r="C4733" s="3" t="str">
        <f>Raw_Data!C4733</f>
        <v>Female</v>
      </c>
      <c r="D4733" s="3" t="str">
        <f>Raw_Data!D4733</f>
        <v>Basic</v>
      </c>
      <c r="E4733" s="3">
        <f>Raw_Data!E4733</f>
        <v>5.54</v>
      </c>
      <c r="F4733" s="3">
        <f>Raw_Data!F4733</f>
        <v>11</v>
      </c>
      <c r="G4733" s="3" t="str">
        <f>Raw_Data!G4733</f>
        <v>Oceania</v>
      </c>
      <c r="H4733" s="3" t="str">
        <f>Raw_Data!H4733</f>
        <v>Mobile</v>
      </c>
      <c r="I4733" s="3">
        <f>Raw_Data!I4733</f>
        <v>8.99</v>
      </c>
      <c r="J4733" s="3">
        <f>Raw_Data!J4733</f>
        <v>1</v>
      </c>
      <c r="K4733" s="3" t="str">
        <f>Raw_Data!K4733</f>
        <v>Gift Card</v>
      </c>
      <c r="L4733" s="3">
        <f>Raw_Data!L4733</f>
        <v>1</v>
      </c>
      <c r="M4733" s="3">
        <f>Raw_Data!M4733</f>
        <v>0.46</v>
      </c>
      <c r="N4733" s="3" t="str">
        <f>Raw_Data!N4733</f>
        <v>Drama</v>
      </c>
      <c r="O4733" s="3" t="str">
        <f t="shared" si="730"/>
        <v>35-44</v>
      </c>
      <c r="P4733" s="3" t="str">
        <f t="shared" si="731"/>
        <v>&lt;10h</v>
      </c>
      <c r="Q4733" s="3" t="str">
        <f t="shared" si="732"/>
        <v>8-21d</v>
      </c>
      <c r="R4733" s="3" t="str">
        <f t="shared" si="733"/>
        <v>Medium</v>
      </c>
      <c r="S4733" s="3" t="str">
        <f t="shared" si="734"/>
        <v>Low</v>
      </c>
      <c r="T4733" s="3" t="str">
        <f t="shared" si="735"/>
        <v>Churned</v>
      </c>
      <c r="U4733" s="4">
        <f>1/(1+EXP(-(Predictive_Model!$B$5+((B4733-Predictive_Model!$B$20)/Predictive_Model!$C$20)*Predictive_Model!$D$20+((E4733-Predictive_Model!$B$21)/Predictive_Model!$C$21)*Predictive_Model!$D$21+((F4733-Predictive_Model!$B$22)/Predictive_Model!$C$22)*Predictive_Model!$D$22+((I4733-Predictive_Model!$B$23)/Predictive_Model!$C$23)*Predictive_Model!$D$23+((L4733-Predictive_Model!$B$24)/Predictive_Model!$C$24)*Predictive_Model!$D$24+((M4733-Predictive_Model!$B$25)/Predictive_Model!$C$25)*Predictive_Model!$D$25+IF(C4733="Male",Predictive_Model!$D$31,IF(C4733="Other",Predictive_Model!$D$32,0))+IF(D4733="Premium",Predictive_Model!$D$34,IF(D4733="Standard",Predictive_Model!$D$35,0))+IF(G4733="Asia",Predictive_Model!$D$37,IF(G4733="Europe",Predictive_Model!$D$38,IF(G4733="North America",Predictive_Model!$D$39,IF(G4733="Oceania",Predictive_Model!$D$40,IF(G4733="South America",Predictive_Model!$D$41,0)))))+IF(H4733="Laptop",Predictive_Model!$D$43,IF(H4733="Mobile",Predictive_Model!$D$44,IF(H4733="TV",Predictive_Model!$D$45,IF(H4733="Tablet",Predictive_Model!$D$46,0))))+IF(K4733="Crypto",Predictive_Model!$D$48,IF(K4733="Debit Card",Predictive_Model!$D$49,IF(K4733="Gift Card",Predictive_Model!$D$50,IF(K4733="PayPal",Predictive_Model!$D$51,0))))+IF(N4733="Comedy",Predictive_Model!$D$53,IF(N4733="Documentary",Predictive_Model!$D$54,IF(N4733="Drama",Predictive_Model!$D$55,IF(N4733="Horror",Predictive_Model!$D$56,IF(N4733="Romance",Predictive_Model!$D$57,IF(N4733="Sci-Fi",Predictive_Model!$D$58,0)))))))))</f>
        <v>0.99685116272762531</v>
      </c>
      <c r="V4733" s="3" t="str">
        <f t="shared" si="736"/>
        <v>Critical</v>
      </c>
      <c r="W4733" s="6">
        <f t="shared" si="737"/>
        <v>8.99</v>
      </c>
      <c r="X4733" s="3" t="str">
        <f t="shared" si="738"/>
        <v>Priority 2</v>
      </c>
      <c r="Y4733" s="3" t="str">
        <f t="shared" si="739"/>
        <v>OK</v>
      </c>
    </row>
    <row r="4734" spans="1:25" x14ac:dyDescent="0.25">
      <c r="A4734" s="3" t="str">
        <f>Raw_Data!A4734</f>
        <v>b47239a1-8e93-4c1a-87b5-3ba3b6d46a77</v>
      </c>
      <c r="B4734" s="3">
        <f>Raw_Data!B4734</f>
        <v>47</v>
      </c>
      <c r="C4734" s="3" t="str">
        <f>Raw_Data!C4734</f>
        <v>Female</v>
      </c>
      <c r="D4734" s="3" t="str">
        <f>Raw_Data!D4734</f>
        <v>Premium</v>
      </c>
      <c r="E4734" s="3">
        <f>Raw_Data!E4734</f>
        <v>34.18</v>
      </c>
      <c r="F4734" s="3">
        <f>Raw_Data!F4734</f>
        <v>50</v>
      </c>
      <c r="G4734" s="3" t="str">
        <f>Raw_Data!G4734</f>
        <v>Europe</v>
      </c>
      <c r="H4734" s="3" t="str">
        <f>Raw_Data!H4734</f>
        <v>Desktop</v>
      </c>
      <c r="I4734" s="3">
        <f>Raw_Data!I4734</f>
        <v>17.989999999999998</v>
      </c>
      <c r="J4734" s="3">
        <f>Raw_Data!J4734</f>
        <v>0</v>
      </c>
      <c r="K4734" s="3" t="str">
        <f>Raw_Data!K4734</f>
        <v>Crypto</v>
      </c>
      <c r="L4734" s="3">
        <f>Raw_Data!L4734</f>
        <v>4</v>
      </c>
      <c r="M4734" s="3">
        <f>Raw_Data!M4734</f>
        <v>0.67</v>
      </c>
      <c r="N4734" s="3" t="str">
        <f>Raw_Data!N4734</f>
        <v>Drama</v>
      </c>
      <c r="O4734" s="3" t="str">
        <f t="shared" si="730"/>
        <v>45-54</v>
      </c>
      <c r="P4734" s="3" t="str">
        <f t="shared" si="731"/>
        <v>25-49h</v>
      </c>
      <c r="Q4734" s="3" t="str">
        <f t="shared" si="732"/>
        <v>46-60d</v>
      </c>
      <c r="R4734" s="3" t="str">
        <f t="shared" si="733"/>
        <v>Medium</v>
      </c>
      <c r="S4734" s="3" t="str">
        <f t="shared" si="734"/>
        <v>High</v>
      </c>
      <c r="T4734" s="3" t="str">
        <f t="shared" si="735"/>
        <v>Active</v>
      </c>
      <c r="U4734" s="4">
        <f>1/(1+EXP(-(Predictive_Model!$B$5+((B4734-Predictive_Model!$B$20)/Predictive_Model!$C$20)*Predictive_Model!$D$20+((E4734-Predictive_Model!$B$21)/Predictive_Model!$C$21)*Predictive_Model!$D$21+((F4734-Predictive_Model!$B$22)/Predictive_Model!$C$22)*Predictive_Model!$D$22+((I4734-Predictive_Model!$B$23)/Predictive_Model!$C$23)*Predictive_Model!$D$23+((L4734-Predictive_Model!$B$24)/Predictive_Model!$C$24)*Predictive_Model!$D$24+((M4734-Predictive_Model!$B$25)/Predictive_Model!$C$25)*Predictive_Model!$D$25+IF(C4734="Male",Predictive_Model!$D$31,IF(C4734="Other",Predictive_Model!$D$32,0))+IF(D4734="Premium",Predictive_Model!$D$34,IF(D4734="Standard",Predictive_Model!$D$35,0))+IF(G4734="Asia",Predictive_Model!$D$37,IF(G4734="Europe",Predictive_Model!$D$38,IF(G4734="North America",Predictive_Model!$D$39,IF(G4734="Oceania",Predictive_Model!$D$40,IF(G4734="South America",Predictive_Model!$D$41,0)))))+IF(H4734="Laptop",Predictive_Model!$D$43,IF(H4734="Mobile",Predictive_Model!$D$44,IF(H4734="TV",Predictive_Model!$D$45,IF(H4734="Tablet",Predictive_Model!$D$46,0))))+IF(K4734="Crypto",Predictive_Model!$D$48,IF(K4734="Debit Card",Predictive_Model!$D$49,IF(K4734="Gift Card",Predictive_Model!$D$50,IF(K4734="PayPal",Predictive_Model!$D$51,0))))+IF(N4734="Comedy",Predictive_Model!$D$53,IF(N4734="Documentary",Predictive_Model!$D$54,IF(N4734="Drama",Predictive_Model!$D$55,IF(N4734="Horror",Predictive_Model!$D$56,IF(N4734="Romance",Predictive_Model!$D$57,IF(N4734="Sci-Fi",Predictive_Model!$D$58,0)))))))))</f>
        <v>2.6450070855430514E-3</v>
      </c>
      <c r="V4734" s="3" t="str">
        <f t="shared" si="736"/>
        <v>Low</v>
      </c>
      <c r="W4734" s="6">
        <f t="shared" si="737"/>
        <v>4.7583677468919491E-2</v>
      </c>
      <c r="X4734" s="3" t="str">
        <f t="shared" si="738"/>
        <v>Monitor</v>
      </c>
      <c r="Y4734" s="3" t="str">
        <f t="shared" si="739"/>
        <v>OK</v>
      </c>
    </row>
    <row r="4735" spans="1:25" x14ac:dyDescent="0.25">
      <c r="A4735" s="3" t="str">
        <f>Raw_Data!A4735</f>
        <v>c06f7f28-0fde-4b15-819b-ec1061932a50</v>
      </c>
      <c r="B4735" s="3">
        <f>Raw_Data!B4735</f>
        <v>19</v>
      </c>
      <c r="C4735" s="3" t="str">
        <f>Raw_Data!C4735</f>
        <v>Other</v>
      </c>
      <c r="D4735" s="3" t="str">
        <f>Raw_Data!D4735</f>
        <v>Basic</v>
      </c>
      <c r="E4735" s="3">
        <f>Raw_Data!E4735</f>
        <v>1.23</v>
      </c>
      <c r="F4735" s="3">
        <f>Raw_Data!F4735</f>
        <v>47</v>
      </c>
      <c r="G4735" s="3" t="str">
        <f>Raw_Data!G4735</f>
        <v>Asia</v>
      </c>
      <c r="H4735" s="3" t="str">
        <f>Raw_Data!H4735</f>
        <v>Mobile</v>
      </c>
      <c r="I4735" s="3">
        <f>Raw_Data!I4735</f>
        <v>8.99</v>
      </c>
      <c r="J4735" s="3">
        <f>Raw_Data!J4735</f>
        <v>1</v>
      </c>
      <c r="K4735" s="3" t="str">
        <f>Raw_Data!K4735</f>
        <v>Debit Card</v>
      </c>
      <c r="L4735" s="3">
        <f>Raw_Data!L4735</f>
        <v>4</v>
      </c>
      <c r="M4735" s="3">
        <f>Raw_Data!M4735</f>
        <v>0.03</v>
      </c>
      <c r="N4735" s="3" t="str">
        <f>Raw_Data!N4735</f>
        <v>Sci-Fi</v>
      </c>
      <c r="O4735" s="3" t="str">
        <f t="shared" si="730"/>
        <v>18-24</v>
      </c>
      <c r="P4735" s="3" t="str">
        <f t="shared" si="731"/>
        <v>&lt;10h</v>
      </c>
      <c r="Q4735" s="3" t="str">
        <f t="shared" si="732"/>
        <v>46-60d</v>
      </c>
      <c r="R4735" s="3" t="str">
        <f t="shared" si="733"/>
        <v>Low</v>
      </c>
      <c r="S4735" s="3" t="str">
        <f t="shared" si="734"/>
        <v>Low</v>
      </c>
      <c r="T4735" s="3" t="str">
        <f t="shared" si="735"/>
        <v>Churned</v>
      </c>
      <c r="U4735" s="4">
        <f>1/(1+EXP(-(Predictive_Model!$B$5+((B4735-Predictive_Model!$B$20)/Predictive_Model!$C$20)*Predictive_Model!$D$20+((E4735-Predictive_Model!$B$21)/Predictive_Model!$C$21)*Predictive_Model!$D$21+((F4735-Predictive_Model!$B$22)/Predictive_Model!$C$22)*Predictive_Model!$D$22+((I4735-Predictive_Model!$B$23)/Predictive_Model!$C$23)*Predictive_Model!$D$23+((L4735-Predictive_Model!$B$24)/Predictive_Model!$C$24)*Predictive_Model!$D$24+((M4735-Predictive_Model!$B$25)/Predictive_Model!$C$25)*Predictive_Model!$D$25+IF(C4735="Male",Predictive_Model!$D$31,IF(C4735="Other",Predictive_Model!$D$32,0))+IF(D4735="Premium",Predictive_Model!$D$34,IF(D4735="Standard",Predictive_Model!$D$35,0))+IF(G4735="Asia",Predictive_Model!$D$37,IF(G4735="Europe",Predictive_Model!$D$38,IF(G4735="North America",Predictive_Model!$D$39,IF(G4735="Oceania",Predictive_Model!$D$40,IF(G4735="South America",Predictive_Model!$D$41,0)))))+IF(H4735="Laptop",Predictive_Model!$D$43,IF(H4735="Mobile",Predictive_Model!$D$44,IF(H4735="TV",Predictive_Model!$D$45,IF(H4735="Tablet",Predictive_Model!$D$46,0))))+IF(K4735="Crypto",Predictive_Model!$D$48,IF(K4735="Debit Card",Predictive_Model!$D$49,IF(K4735="Gift Card",Predictive_Model!$D$50,IF(K4735="PayPal",Predictive_Model!$D$51,0))))+IF(N4735="Comedy",Predictive_Model!$D$53,IF(N4735="Documentary",Predictive_Model!$D$54,IF(N4735="Drama",Predictive_Model!$D$55,IF(N4735="Horror",Predictive_Model!$D$56,IF(N4735="Romance",Predictive_Model!$D$57,IF(N4735="Sci-Fi",Predictive_Model!$D$58,0)))))))))</f>
        <v>0.9999049293302763</v>
      </c>
      <c r="V4735" s="3" t="str">
        <f t="shared" si="736"/>
        <v>Critical</v>
      </c>
      <c r="W4735" s="6">
        <f t="shared" si="737"/>
        <v>8.99</v>
      </c>
      <c r="X4735" s="3" t="str">
        <f t="shared" si="738"/>
        <v>Priority 2</v>
      </c>
      <c r="Y4735" s="3" t="str">
        <f t="shared" si="739"/>
        <v>OK</v>
      </c>
    </row>
    <row r="4736" spans="1:25" x14ac:dyDescent="0.25">
      <c r="A4736" s="3" t="str">
        <f>Raw_Data!A4736</f>
        <v>c6c8cbb4-b03d-4aa7-ae8f-591c88f61aa2</v>
      </c>
      <c r="B4736" s="3">
        <f>Raw_Data!B4736</f>
        <v>43</v>
      </c>
      <c r="C4736" s="3" t="str">
        <f>Raw_Data!C4736</f>
        <v>Female</v>
      </c>
      <c r="D4736" s="3" t="str">
        <f>Raw_Data!D4736</f>
        <v>Basic</v>
      </c>
      <c r="E4736" s="3">
        <f>Raw_Data!E4736</f>
        <v>7.51</v>
      </c>
      <c r="F4736" s="3">
        <f>Raw_Data!F4736</f>
        <v>2</v>
      </c>
      <c r="G4736" s="3" t="str">
        <f>Raw_Data!G4736</f>
        <v>Europe</v>
      </c>
      <c r="H4736" s="3" t="str">
        <f>Raw_Data!H4736</f>
        <v>TV</v>
      </c>
      <c r="I4736" s="3">
        <f>Raw_Data!I4736</f>
        <v>8.99</v>
      </c>
      <c r="J4736" s="3">
        <f>Raw_Data!J4736</f>
        <v>0</v>
      </c>
      <c r="K4736" s="3" t="str">
        <f>Raw_Data!K4736</f>
        <v>Credit Card</v>
      </c>
      <c r="L4736" s="3">
        <f>Raw_Data!L4736</f>
        <v>4</v>
      </c>
      <c r="M4736" s="3">
        <f>Raw_Data!M4736</f>
        <v>2.5</v>
      </c>
      <c r="N4736" s="3" t="str">
        <f>Raw_Data!N4736</f>
        <v>Drama</v>
      </c>
      <c r="O4736" s="3" t="str">
        <f t="shared" si="730"/>
        <v>35-44</v>
      </c>
      <c r="P4736" s="3" t="str">
        <f t="shared" si="731"/>
        <v>&lt;10h</v>
      </c>
      <c r="Q4736" s="3" t="str">
        <f t="shared" si="732"/>
        <v>0-7d</v>
      </c>
      <c r="R4736" s="3" t="str">
        <f t="shared" si="733"/>
        <v>Medium</v>
      </c>
      <c r="S4736" s="3" t="str">
        <f t="shared" si="734"/>
        <v>Low</v>
      </c>
      <c r="T4736" s="3" t="str">
        <f t="shared" si="735"/>
        <v>Active</v>
      </c>
      <c r="U4736" s="4">
        <f>1/(1+EXP(-(Predictive_Model!$B$5+((B4736-Predictive_Model!$B$20)/Predictive_Model!$C$20)*Predictive_Model!$D$20+((E4736-Predictive_Model!$B$21)/Predictive_Model!$C$21)*Predictive_Model!$D$21+((F4736-Predictive_Model!$B$22)/Predictive_Model!$C$22)*Predictive_Model!$D$22+((I4736-Predictive_Model!$B$23)/Predictive_Model!$C$23)*Predictive_Model!$D$23+((L4736-Predictive_Model!$B$24)/Predictive_Model!$C$24)*Predictive_Model!$D$24+((M4736-Predictive_Model!$B$25)/Predictive_Model!$C$25)*Predictive_Model!$D$25+IF(C4736="Male",Predictive_Model!$D$31,IF(C4736="Other",Predictive_Model!$D$32,0))+IF(D4736="Premium",Predictive_Model!$D$34,IF(D4736="Standard",Predictive_Model!$D$35,0))+IF(G4736="Asia",Predictive_Model!$D$37,IF(G4736="Europe",Predictive_Model!$D$38,IF(G4736="North America",Predictive_Model!$D$39,IF(G4736="Oceania",Predictive_Model!$D$40,IF(G4736="South America",Predictive_Model!$D$41,0)))))+IF(H4736="Laptop",Predictive_Model!$D$43,IF(H4736="Mobile",Predictive_Model!$D$44,IF(H4736="TV",Predictive_Model!$D$45,IF(H4736="Tablet",Predictive_Model!$D$46,0))))+IF(K4736="Crypto",Predictive_Model!$D$48,IF(K4736="Debit Card",Predictive_Model!$D$49,IF(K4736="Gift Card",Predictive_Model!$D$50,IF(K4736="PayPal",Predictive_Model!$D$51,0))))+IF(N4736="Comedy",Predictive_Model!$D$53,IF(N4736="Documentary",Predictive_Model!$D$54,IF(N4736="Drama",Predictive_Model!$D$55,IF(N4736="Horror",Predictive_Model!$D$56,IF(N4736="Romance",Predictive_Model!$D$57,IF(N4736="Sci-Fi",Predictive_Model!$D$58,0)))))))))</f>
        <v>1.3910367540078818E-2</v>
      </c>
      <c r="V4736" s="3" t="str">
        <f t="shared" si="736"/>
        <v>Low</v>
      </c>
      <c r="W4736" s="6">
        <f t="shared" si="737"/>
        <v>0.12505420418530858</v>
      </c>
      <c r="X4736" s="3" t="str">
        <f t="shared" si="738"/>
        <v>Monitor</v>
      </c>
      <c r="Y4736" s="3" t="str">
        <f t="shared" si="739"/>
        <v>OK</v>
      </c>
    </row>
    <row r="4737" spans="1:25" x14ac:dyDescent="0.25">
      <c r="A4737" s="3" t="str">
        <f>Raw_Data!A4737</f>
        <v>4ef69a1f-c2b7-4e85-b0f5-318696e2675c</v>
      </c>
      <c r="B4737" s="3">
        <f>Raw_Data!B4737</f>
        <v>63</v>
      </c>
      <c r="C4737" s="3" t="str">
        <f>Raw_Data!C4737</f>
        <v>Male</v>
      </c>
      <c r="D4737" s="3" t="str">
        <f>Raw_Data!D4737</f>
        <v>Standard</v>
      </c>
      <c r="E4737" s="3">
        <f>Raw_Data!E4737</f>
        <v>16.41</v>
      </c>
      <c r="F4737" s="3">
        <f>Raw_Data!F4737</f>
        <v>34</v>
      </c>
      <c r="G4737" s="3" t="str">
        <f>Raw_Data!G4737</f>
        <v>North America</v>
      </c>
      <c r="H4737" s="3" t="str">
        <f>Raw_Data!H4737</f>
        <v>TV</v>
      </c>
      <c r="I4737" s="3">
        <f>Raw_Data!I4737</f>
        <v>13.99</v>
      </c>
      <c r="J4737" s="3">
        <f>Raw_Data!J4737</f>
        <v>1</v>
      </c>
      <c r="K4737" s="3" t="str">
        <f>Raw_Data!K4737</f>
        <v>PayPal</v>
      </c>
      <c r="L4737" s="3">
        <f>Raw_Data!L4737</f>
        <v>1</v>
      </c>
      <c r="M4737" s="3">
        <f>Raw_Data!M4737</f>
        <v>0.47</v>
      </c>
      <c r="N4737" s="3" t="str">
        <f>Raw_Data!N4737</f>
        <v>Sci-Fi</v>
      </c>
      <c r="O4737" s="3" t="str">
        <f t="shared" si="730"/>
        <v>55-70</v>
      </c>
      <c r="P4737" s="3" t="str">
        <f t="shared" si="731"/>
        <v>10-24h</v>
      </c>
      <c r="Q4737" s="3" t="str">
        <f t="shared" si="732"/>
        <v>22-45d</v>
      </c>
      <c r="R4737" s="3" t="str">
        <f t="shared" si="733"/>
        <v>Medium</v>
      </c>
      <c r="S4737" s="3" t="str">
        <f t="shared" si="734"/>
        <v>Mid</v>
      </c>
      <c r="T4737" s="3" t="str">
        <f t="shared" si="735"/>
        <v>Churned</v>
      </c>
      <c r="U4737" s="4">
        <f>1/(1+EXP(-(Predictive_Model!$B$5+((B4737-Predictive_Model!$B$20)/Predictive_Model!$C$20)*Predictive_Model!$D$20+((E4737-Predictive_Model!$B$21)/Predictive_Model!$C$21)*Predictive_Model!$D$21+((F4737-Predictive_Model!$B$22)/Predictive_Model!$C$22)*Predictive_Model!$D$22+((I4737-Predictive_Model!$B$23)/Predictive_Model!$C$23)*Predictive_Model!$D$23+((L4737-Predictive_Model!$B$24)/Predictive_Model!$C$24)*Predictive_Model!$D$24+((M4737-Predictive_Model!$B$25)/Predictive_Model!$C$25)*Predictive_Model!$D$25+IF(C4737="Male",Predictive_Model!$D$31,IF(C4737="Other",Predictive_Model!$D$32,0))+IF(D4737="Premium",Predictive_Model!$D$34,IF(D4737="Standard",Predictive_Model!$D$35,0))+IF(G4737="Asia",Predictive_Model!$D$37,IF(G4737="Europe",Predictive_Model!$D$38,IF(G4737="North America",Predictive_Model!$D$39,IF(G4737="Oceania",Predictive_Model!$D$40,IF(G4737="South America",Predictive_Model!$D$41,0)))))+IF(H4737="Laptop",Predictive_Model!$D$43,IF(H4737="Mobile",Predictive_Model!$D$44,IF(H4737="TV",Predictive_Model!$D$45,IF(H4737="Tablet",Predictive_Model!$D$46,0))))+IF(K4737="Crypto",Predictive_Model!$D$48,IF(K4737="Debit Card",Predictive_Model!$D$49,IF(K4737="Gift Card",Predictive_Model!$D$50,IF(K4737="PayPal",Predictive_Model!$D$51,0))))+IF(N4737="Comedy",Predictive_Model!$D$53,IF(N4737="Documentary",Predictive_Model!$D$54,IF(N4737="Drama",Predictive_Model!$D$55,IF(N4737="Horror",Predictive_Model!$D$56,IF(N4737="Romance",Predictive_Model!$D$57,IF(N4737="Sci-Fi",Predictive_Model!$D$58,0)))))))))</f>
        <v>0.83617517040497191</v>
      </c>
      <c r="V4737" s="3" t="str">
        <f t="shared" si="736"/>
        <v>Critical</v>
      </c>
      <c r="W4737" s="6">
        <f t="shared" si="737"/>
        <v>13.99</v>
      </c>
      <c r="X4737" s="3" t="str">
        <f t="shared" si="738"/>
        <v>Priority 2</v>
      </c>
      <c r="Y4737" s="3" t="str">
        <f t="shared" si="739"/>
        <v>OK</v>
      </c>
    </row>
    <row r="4738" spans="1:25" x14ac:dyDescent="0.25">
      <c r="A4738" s="3" t="str">
        <f>Raw_Data!A4738</f>
        <v>7a8163de-f9a8-416e-8019-79049bb31e9b</v>
      </c>
      <c r="B4738" s="3">
        <f>Raw_Data!B4738</f>
        <v>39</v>
      </c>
      <c r="C4738" s="3" t="str">
        <f>Raw_Data!C4738</f>
        <v>Female</v>
      </c>
      <c r="D4738" s="3" t="str">
        <f>Raw_Data!D4738</f>
        <v>Standard</v>
      </c>
      <c r="E4738" s="3">
        <f>Raw_Data!E4738</f>
        <v>11.29</v>
      </c>
      <c r="F4738" s="3">
        <f>Raw_Data!F4738</f>
        <v>40</v>
      </c>
      <c r="G4738" s="3" t="str">
        <f>Raw_Data!G4738</f>
        <v>Europe</v>
      </c>
      <c r="H4738" s="3" t="str">
        <f>Raw_Data!H4738</f>
        <v>Laptop</v>
      </c>
      <c r="I4738" s="3">
        <f>Raw_Data!I4738</f>
        <v>13.99</v>
      </c>
      <c r="J4738" s="3">
        <f>Raw_Data!J4738</f>
        <v>1</v>
      </c>
      <c r="K4738" s="3" t="str">
        <f>Raw_Data!K4738</f>
        <v>Crypto</v>
      </c>
      <c r="L4738" s="3">
        <f>Raw_Data!L4738</f>
        <v>1</v>
      </c>
      <c r="M4738" s="3">
        <f>Raw_Data!M4738</f>
        <v>0.28000000000000003</v>
      </c>
      <c r="N4738" s="3" t="str">
        <f>Raw_Data!N4738</f>
        <v>Documentary</v>
      </c>
      <c r="O4738" s="3" t="str">
        <f t="shared" si="730"/>
        <v>35-44</v>
      </c>
      <c r="P4738" s="3" t="str">
        <f t="shared" si="731"/>
        <v>10-24h</v>
      </c>
      <c r="Q4738" s="3" t="str">
        <f t="shared" si="732"/>
        <v>22-45d</v>
      </c>
      <c r="R4738" s="3" t="str">
        <f t="shared" si="733"/>
        <v>Medium</v>
      </c>
      <c r="S4738" s="3" t="str">
        <f t="shared" si="734"/>
        <v>Mid</v>
      </c>
      <c r="T4738" s="3" t="str">
        <f t="shared" si="735"/>
        <v>Churned</v>
      </c>
      <c r="U4738" s="4">
        <f>1/(1+EXP(-(Predictive_Model!$B$5+((B4738-Predictive_Model!$B$20)/Predictive_Model!$C$20)*Predictive_Model!$D$20+((E4738-Predictive_Model!$B$21)/Predictive_Model!$C$21)*Predictive_Model!$D$21+((F4738-Predictive_Model!$B$22)/Predictive_Model!$C$22)*Predictive_Model!$D$22+((I4738-Predictive_Model!$B$23)/Predictive_Model!$C$23)*Predictive_Model!$D$23+((L4738-Predictive_Model!$B$24)/Predictive_Model!$C$24)*Predictive_Model!$D$24+((M4738-Predictive_Model!$B$25)/Predictive_Model!$C$25)*Predictive_Model!$D$25+IF(C4738="Male",Predictive_Model!$D$31,IF(C4738="Other",Predictive_Model!$D$32,0))+IF(D4738="Premium",Predictive_Model!$D$34,IF(D4738="Standard",Predictive_Model!$D$35,0))+IF(G4738="Asia",Predictive_Model!$D$37,IF(G4738="Europe",Predictive_Model!$D$38,IF(G4738="North America",Predictive_Model!$D$39,IF(G4738="Oceania",Predictive_Model!$D$40,IF(G4738="South America",Predictive_Model!$D$41,0)))))+IF(H4738="Laptop",Predictive_Model!$D$43,IF(H4738="Mobile",Predictive_Model!$D$44,IF(H4738="TV",Predictive_Model!$D$45,IF(H4738="Tablet",Predictive_Model!$D$46,0))))+IF(K4738="Crypto",Predictive_Model!$D$48,IF(K4738="Debit Card",Predictive_Model!$D$49,IF(K4738="Gift Card",Predictive_Model!$D$50,IF(K4738="PayPal",Predictive_Model!$D$51,0))))+IF(N4738="Comedy",Predictive_Model!$D$53,IF(N4738="Documentary",Predictive_Model!$D$54,IF(N4738="Drama",Predictive_Model!$D$55,IF(N4738="Horror",Predictive_Model!$D$56,IF(N4738="Romance",Predictive_Model!$D$57,IF(N4738="Sci-Fi",Predictive_Model!$D$58,0)))))))))</f>
        <v>0.991553885143025</v>
      </c>
      <c r="V4738" s="3" t="str">
        <f t="shared" si="736"/>
        <v>Critical</v>
      </c>
      <c r="W4738" s="6">
        <f t="shared" si="737"/>
        <v>13.99</v>
      </c>
      <c r="X4738" s="3" t="str">
        <f t="shared" si="738"/>
        <v>Priority 2</v>
      </c>
      <c r="Y4738" s="3" t="str">
        <f t="shared" si="739"/>
        <v>OK</v>
      </c>
    </row>
    <row r="4739" spans="1:25" x14ac:dyDescent="0.25">
      <c r="A4739" s="3" t="str">
        <f>Raw_Data!A4739</f>
        <v>c064e06e-7e55-493f-817f-ca67c074b251</v>
      </c>
      <c r="B4739" s="3">
        <f>Raw_Data!B4739</f>
        <v>20</v>
      </c>
      <c r="C4739" s="3" t="str">
        <f>Raw_Data!C4739</f>
        <v>Other</v>
      </c>
      <c r="D4739" s="3" t="str">
        <f>Raw_Data!D4739</f>
        <v>Basic</v>
      </c>
      <c r="E4739" s="3">
        <f>Raw_Data!E4739</f>
        <v>0.37</v>
      </c>
      <c r="F4739" s="3">
        <f>Raw_Data!F4739</f>
        <v>27</v>
      </c>
      <c r="G4739" s="3" t="str">
        <f>Raw_Data!G4739</f>
        <v>Africa</v>
      </c>
      <c r="H4739" s="3" t="str">
        <f>Raw_Data!H4739</f>
        <v>Desktop</v>
      </c>
      <c r="I4739" s="3">
        <f>Raw_Data!I4739</f>
        <v>8.99</v>
      </c>
      <c r="J4739" s="3">
        <f>Raw_Data!J4739</f>
        <v>1</v>
      </c>
      <c r="K4739" s="3" t="str">
        <f>Raw_Data!K4739</f>
        <v>PayPal</v>
      </c>
      <c r="L4739" s="3">
        <f>Raw_Data!L4739</f>
        <v>1</v>
      </c>
      <c r="M4739" s="3">
        <f>Raw_Data!M4739</f>
        <v>0.01</v>
      </c>
      <c r="N4739" s="3" t="str">
        <f>Raw_Data!N4739</f>
        <v>Drama</v>
      </c>
      <c r="O4739" s="3" t="str">
        <f t="shared" si="730"/>
        <v>18-24</v>
      </c>
      <c r="P4739" s="3" t="str">
        <f t="shared" si="731"/>
        <v>&lt;10h</v>
      </c>
      <c r="Q4739" s="3" t="str">
        <f t="shared" si="732"/>
        <v>22-45d</v>
      </c>
      <c r="R4739" s="3" t="str">
        <f t="shared" si="733"/>
        <v>Medium</v>
      </c>
      <c r="S4739" s="3" t="str">
        <f t="shared" si="734"/>
        <v>Low</v>
      </c>
      <c r="T4739" s="3" t="str">
        <f t="shared" si="735"/>
        <v>Churned</v>
      </c>
      <c r="U4739" s="4">
        <f>1/(1+EXP(-(Predictive_Model!$B$5+((B4739-Predictive_Model!$B$20)/Predictive_Model!$C$20)*Predictive_Model!$D$20+((E4739-Predictive_Model!$B$21)/Predictive_Model!$C$21)*Predictive_Model!$D$21+((F4739-Predictive_Model!$B$22)/Predictive_Model!$C$22)*Predictive_Model!$D$22+((I4739-Predictive_Model!$B$23)/Predictive_Model!$C$23)*Predictive_Model!$D$23+((L4739-Predictive_Model!$B$24)/Predictive_Model!$C$24)*Predictive_Model!$D$24+((M4739-Predictive_Model!$B$25)/Predictive_Model!$C$25)*Predictive_Model!$D$25+IF(C4739="Male",Predictive_Model!$D$31,IF(C4739="Other",Predictive_Model!$D$32,0))+IF(D4739="Premium",Predictive_Model!$D$34,IF(D4739="Standard",Predictive_Model!$D$35,0))+IF(G4739="Asia",Predictive_Model!$D$37,IF(G4739="Europe",Predictive_Model!$D$38,IF(G4739="North America",Predictive_Model!$D$39,IF(G4739="Oceania",Predictive_Model!$D$40,IF(G4739="South America",Predictive_Model!$D$41,0)))))+IF(H4739="Laptop",Predictive_Model!$D$43,IF(H4739="Mobile",Predictive_Model!$D$44,IF(H4739="TV",Predictive_Model!$D$45,IF(H4739="Tablet",Predictive_Model!$D$46,0))))+IF(K4739="Crypto",Predictive_Model!$D$48,IF(K4739="Debit Card",Predictive_Model!$D$49,IF(K4739="Gift Card",Predictive_Model!$D$50,IF(K4739="PayPal",Predictive_Model!$D$51,0))))+IF(N4739="Comedy",Predictive_Model!$D$53,IF(N4739="Documentary",Predictive_Model!$D$54,IF(N4739="Drama",Predictive_Model!$D$55,IF(N4739="Horror",Predictive_Model!$D$56,IF(N4739="Romance",Predictive_Model!$D$57,IF(N4739="Sci-Fi",Predictive_Model!$D$58,0)))))))))</f>
        <v>0.99961263692252467</v>
      </c>
      <c r="V4739" s="3" t="str">
        <f t="shared" si="736"/>
        <v>Critical</v>
      </c>
      <c r="W4739" s="6">
        <f t="shared" si="737"/>
        <v>8.99</v>
      </c>
      <c r="X4739" s="3" t="str">
        <f t="shared" si="738"/>
        <v>Priority 2</v>
      </c>
      <c r="Y4739" s="3" t="str">
        <f t="shared" si="739"/>
        <v>OK</v>
      </c>
    </row>
    <row r="4740" spans="1:25" x14ac:dyDescent="0.25">
      <c r="A4740" s="3" t="str">
        <f>Raw_Data!A4740</f>
        <v>b7aa7d7c-1680-4a40-9646-3fbc458fdef6</v>
      </c>
      <c r="B4740" s="3">
        <f>Raw_Data!B4740</f>
        <v>39</v>
      </c>
      <c r="C4740" s="3" t="str">
        <f>Raw_Data!C4740</f>
        <v>Female</v>
      </c>
      <c r="D4740" s="3" t="str">
        <f>Raw_Data!D4740</f>
        <v>Basic</v>
      </c>
      <c r="E4740" s="3">
        <f>Raw_Data!E4740</f>
        <v>7.24</v>
      </c>
      <c r="F4740" s="3">
        <f>Raw_Data!F4740</f>
        <v>8</v>
      </c>
      <c r="G4740" s="3" t="str">
        <f>Raw_Data!G4740</f>
        <v>Oceania</v>
      </c>
      <c r="H4740" s="3" t="str">
        <f>Raw_Data!H4740</f>
        <v>Mobile</v>
      </c>
      <c r="I4740" s="3">
        <f>Raw_Data!I4740</f>
        <v>8.99</v>
      </c>
      <c r="J4740" s="3">
        <f>Raw_Data!J4740</f>
        <v>0</v>
      </c>
      <c r="K4740" s="3" t="str">
        <f>Raw_Data!K4740</f>
        <v>Credit Card</v>
      </c>
      <c r="L4740" s="3">
        <f>Raw_Data!L4740</f>
        <v>3</v>
      </c>
      <c r="M4740" s="3">
        <f>Raw_Data!M4740</f>
        <v>0.8</v>
      </c>
      <c r="N4740" s="3" t="str">
        <f>Raw_Data!N4740</f>
        <v>Horror</v>
      </c>
      <c r="O4740" s="3" t="str">
        <f t="shared" si="730"/>
        <v>35-44</v>
      </c>
      <c r="P4740" s="3" t="str">
        <f t="shared" si="731"/>
        <v>&lt;10h</v>
      </c>
      <c r="Q4740" s="3" t="str">
        <f t="shared" si="732"/>
        <v>8-21d</v>
      </c>
      <c r="R4740" s="3" t="str">
        <f t="shared" si="733"/>
        <v>Medium</v>
      </c>
      <c r="S4740" s="3" t="str">
        <f t="shared" si="734"/>
        <v>Low</v>
      </c>
      <c r="T4740" s="3" t="str">
        <f t="shared" si="735"/>
        <v>Active</v>
      </c>
      <c r="U4740" s="4">
        <f>1/(1+EXP(-(Predictive_Model!$B$5+((B4740-Predictive_Model!$B$20)/Predictive_Model!$C$20)*Predictive_Model!$D$20+((E4740-Predictive_Model!$B$21)/Predictive_Model!$C$21)*Predictive_Model!$D$21+((F4740-Predictive_Model!$B$22)/Predictive_Model!$C$22)*Predictive_Model!$D$22+((I4740-Predictive_Model!$B$23)/Predictive_Model!$C$23)*Predictive_Model!$D$23+((L4740-Predictive_Model!$B$24)/Predictive_Model!$C$24)*Predictive_Model!$D$24+((M4740-Predictive_Model!$B$25)/Predictive_Model!$C$25)*Predictive_Model!$D$25+IF(C4740="Male",Predictive_Model!$D$31,IF(C4740="Other",Predictive_Model!$D$32,0))+IF(D4740="Premium",Predictive_Model!$D$34,IF(D4740="Standard",Predictive_Model!$D$35,0))+IF(G4740="Asia",Predictive_Model!$D$37,IF(G4740="Europe",Predictive_Model!$D$38,IF(G4740="North America",Predictive_Model!$D$39,IF(G4740="Oceania",Predictive_Model!$D$40,IF(G4740="South America",Predictive_Model!$D$41,0)))))+IF(H4740="Laptop",Predictive_Model!$D$43,IF(H4740="Mobile",Predictive_Model!$D$44,IF(H4740="TV",Predictive_Model!$D$45,IF(H4740="Tablet",Predictive_Model!$D$46,0))))+IF(K4740="Crypto",Predictive_Model!$D$48,IF(K4740="Debit Card",Predictive_Model!$D$49,IF(K4740="Gift Card",Predictive_Model!$D$50,IF(K4740="PayPal",Predictive_Model!$D$51,0))))+IF(N4740="Comedy",Predictive_Model!$D$53,IF(N4740="Documentary",Predictive_Model!$D$54,IF(N4740="Drama",Predictive_Model!$D$55,IF(N4740="Horror",Predictive_Model!$D$56,IF(N4740="Romance",Predictive_Model!$D$57,IF(N4740="Sci-Fi",Predictive_Model!$D$58,0)))))))))</f>
        <v>0.91018298108432438</v>
      </c>
      <c r="V4740" s="3" t="str">
        <f t="shared" si="736"/>
        <v>Critical</v>
      </c>
      <c r="W4740" s="6">
        <f t="shared" si="737"/>
        <v>8.1825449999480764</v>
      </c>
      <c r="X4740" s="3" t="str">
        <f t="shared" si="738"/>
        <v>Priority 2</v>
      </c>
      <c r="Y4740" s="3" t="str">
        <f t="shared" si="739"/>
        <v>OK</v>
      </c>
    </row>
    <row r="4741" spans="1:25" x14ac:dyDescent="0.25">
      <c r="A4741" s="3" t="str">
        <f>Raw_Data!A4741</f>
        <v>107172f9-17aa-4d27-9316-211b12b7ca66</v>
      </c>
      <c r="B4741" s="3">
        <f>Raw_Data!B4741</f>
        <v>30</v>
      </c>
      <c r="C4741" s="3" t="str">
        <f>Raw_Data!C4741</f>
        <v>Other</v>
      </c>
      <c r="D4741" s="3" t="str">
        <f>Raw_Data!D4741</f>
        <v>Premium</v>
      </c>
      <c r="E4741" s="3">
        <f>Raw_Data!E4741</f>
        <v>21.23</v>
      </c>
      <c r="F4741" s="3">
        <f>Raw_Data!F4741</f>
        <v>50</v>
      </c>
      <c r="G4741" s="3" t="str">
        <f>Raw_Data!G4741</f>
        <v>Africa</v>
      </c>
      <c r="H4741" s="3" t="str">
        <f>Raw_Data!H4741</f>
        <v>Mobile</v>
      </c>
      <c r="I4741" s="3">
        <f>Raw_Data!I4741</f>
        <v>17.989999999999998</v>
      </c>
      <c r="J4741" s="3">
        <f>Raw_Data!J4741</f>
        <v>0</v>
      </c>
      <c r="K4741" s="3" t="str">
        <f>Raw_Data!K4741</f>
        <v>Credit Card</v>
      </c>
      <c r="L4741" s="3">
        <f>Raw_Data!L4741</f>
        <v>2</v>
      </c>
      <c r="M4741" s="3">
        <f>Raw_Data!M4741</f>
        <v>0.42</v>
      </c>
      <c r="N4741" s="3" t="str">
        <f>Raw_Data!N4741</f>
        <v>Drama</v>
      </c>
      <c r="O4741" s="3" t="str">
        <f t="shared" ref="O4741:O4804" si="740">IF(B4741&lt;25,"18-24",IF(B4741&lt;35,"25-34",IF(B4741&lt;45,"35-44",IF(B4741&lt;55,"45-54","55-70"))))</f>
        <v>25-34</v>
      </c>
      <c r="P4741" s="3" t="str">
        <f t="shared" ref="P4741:P4804" si="741">IF(E4741&lt;10,"&lt;10h",IF(E4741&lt;25,"10-24h",IF(E4741&lt;50,"25-49h","50h+")))</f>
        <v>10-24h</v>
      </c>
      <c r="Q4741" s="3" t="str">
        <f t="shared" ref="Q4741:Q4804" si="742">IF(F4741&lt;=7,"0-7d",IF(F4741&lt;=21,"8-21d",IF(F4741&lt;=45,"22-45d","46-60d")))</f>
        <v>46-60d</v>
      </c>
      <c r="R4741" s="3" t="str">
        <f t="shared" ref="R4741:R4804" si="743">IF(AND(E4741&gt;=25,F4741&lt;=21),"High",IF(OR(E4741&gt;=10,F4741&lt;=45),"Medium","Low"))</f>
        <v>Medium</v>
      </c>
      <c r="S4741" s="3" t="str">
        <f t="shared" ref="S4741:S4804" si="744">IF(I4741&lt;10,"Low",IF(I4741&lt;16,"Mid","High"))</f>
        <v>High</v>
      </c>
      <c r="T4741" s="3" t="str">
        <f t="shared" ref="T4741:T4804" si="745">IF(J4741=1,"Churned","Active")</f>
        <v>Active</v>
      </c>
      <c r="U4741" s="4">
        <f>1/(1+EXP(-(Predictive_Model!$B$5+((B4741-Predictive_Model!$B$20)/Predictive_Model!$C$20)*Predictive_Model!$D$20+((E4741-Predictive_Model!$B$21)/Predictive_Model!$C$21)*Predictive_Model!$D$21+((F4741-Predictive_Model!$B$22)/Predictive_Model!$C$22)*Predictive_Model!$D$22+((I4741-Predictive_Model!$B$23)/Predictive_Model!$C$23)*Predictive_Model!$D$23+((L4741-Predictive_Model!$B$24)/Predictive_Model!$C$24)*Predictive_Model!$D$24+((M4741-Predictive_Model!$B$25)/Predictive_Model!$C$25)*Predictive_Model!$D$25+IF(C4741="Male",Predictive_Model!$D$31,IF(C4741="Other",Predictive_Model!$D$32,0))+IF(D4741="Premium",Predictive_Model!$D$34,IF(D4741="Standard",Predictive_Model!$D$35,0))+IF(G4741="Asia",Predictive_Model!$D$37,IF(G4741="Europe",Predictive_Model!$D$38,IF(G4741="North America",Predictive_Model!$D$39,IF(G4741="Oceania",Predictive_Model!$D$40,IF(G4741="South America",Predictive_Model!$D$41,0)))))+IF(H4741="Laptop",Predictive_Model!$D$43,IF(H4741="Mobile",Predictive_Model!$D$44,IF(H4741="TV",Predictive_Model!$D$45,IF(H4741="Tablet",Predictive_Model!$D$46,0))))+IF(K4741="Crypto",Predictive_Model!$D$48,IF(K4741="Debit Card",Predictive_Model!$D$49,IF(K4741="Gift Card",Predictive_Model!$D$50,IF(K4741="PayPal",Predictive_Model!$D$51,0))))+IF(N4741="Comedy",Predictive_Model!$D$53,IF(N4741="Documentary",Predictive_Model!$D$54,IF(N4741="Drama",Predictive_Model!$D$55,IF(N4741="Horror",Predictive_Model!$D$56,IF(N4741="Romance",Predictive_Model!$D$57,IF(N4741="Sci-Fi",Predictive_Model!$D$58,0)))))))))</f>
        <v>0.83843073714834382</v>
      </c>
      <c r="V4741" s="3" t="str">
        <f t="shared" ref="V4741:V4804" si="746">IF(U4741&gt;=0.75,"Critical",IF(U4741&gt;=0.5,"High",IF(U4741&gt;=0.25,"Medium","Low")))</f>
        <v>Critical</v>
      </c>
      <c r="W4741" s="6">
        <f t="shared" ref="W4741:W4804" si="747">IF(J4741=1,I4741,I4741*U4741)</f>
        <v>15.083368961298705</v>
      </c>
      <c r="X4741" s="3" t="str">
        <f t="shared" ref="X4741:X4804" si="748">IF(AND(V4741="Critical",I4741&gt;=15),"Priority 1",IF(OR(V4741="Critical",AND(V4741="High",F4741&gt;21)),"Priority 2","Monitor"))</f>
        <v>Priority 1</v>
      </c>
      <c r="Y4741" s="3" t="str">
        <f t="shared" ref="Y4741:Y4804" si="749">IF(COUNTA(A4741:N4741)=14,"OK","CHECK")</f>
        <v>OK</v>
      </c>
    </row>
    <row r="4742" spans="1:25" x14ac:dyDescent="0.25">
      <c r="A4742" s="3" t="str">
        <f>Raw_Data!A4742</f>
        <v>e4cedabe-2ad7-4c28-ad24-34ad6ac0a7db</v>
      </c>
      <c r="B4742" s="3">
        <f>Raw_Data!B4742</f>
        <v>46</v>
      </c>
      <c r="C4742" s="3" t="str">
        <f>Raw_Data!C4742</f>
        <v>Male</v>
      </c>
      <c r="D4742" s="3" t="str">
        <f>Raw_Data!D4742</f>
        <v>Standard</v>
      </c>
      <c r="E4742" s="3">
        <f>Raw_Data!E4742</f>
        <v>0.89</v>
      </c>
      <c r="F4742" s="3">
        <f>Raw_Data!F4742</f>
        <v>35</v>
      </c>
      <c r="G4742" s="3" t="str">
        <f>Raw_Data!G4742</f>
        <v>Oceania</v>
      </c>
      <c r="H4742" s="3" t="str">
        <f>Raw_Data!H4742</f>
        <v>Tablet</v>
      </c>
      <c r="I4742" s="3">
        <f>Raw_Data!I4742</f>
        <v>13.99</v>
      </c>
      <c r="J4742" s="3">
        <f>Raw_Data!J4742</f>
        <v>1</v>
      </c>
      <c r="K4742" s="3" t="str">
        <f>Raw_Data!K4742</f>
        <v>Gift Card</v>
      </c>
      <c r="L4742" s="3">
        <f>Raw_Data!L4742</f>
        <v>1</v>
      </c>
      <c r="M4742" s="3">
        <f>Raw_Data!M4742</f>
        <v>0.02</v>
      </c>
      <c r="N4742" s="3" t="str">
        <f>Raw_Data!N4742</f>
        <v>Drama</v>
      </c>
      <c r="O4742" s="3" t="str">
        <f t="shared" si="740"/>
        <v>45-54</v>
      </c>
      <c r="P4742" s="3" t="str">
        <f t="shared" si="741"/>
        <v>&lt;10h</v>
      </c>
      <c r="Q4742" s="3" t="str">
        <f t="shared" si="742"/>
        <v>22-45d</v>
      </c>
      <c r="R4742" s="3" t="str">
        <f t="shared" si="743"/>
        <v>Medium</v>
      </c>
      <c r="S4742" s="3" t="str">
        <f t="shared" si="744"/>
        <v>Mid</v>
      </c>
      <c r="T4742" s="3" t="str">
        <f t="shared" si="745"/>
        <v>Churned</v>
      </c>
      <c r="U4742" s="4">
        <f>1/(1+EXP(-(Predictive_Model!$B$5+((B4742-Predictive_Model!$B$20)/Predictive_Model!$C$20)*Predictive_Model!$D$20+((E4742-Predictive_Model!$B$21)/Predictive_Model!$C$21)*Predictive_Model!$D$21+((F4742-Predictive_Model!$B$22)/Predictive_Model!$C$22)*Predictive_Model!$D$22+((I4742-Predictive_Model!$B$23)/Predictive_Model!$C$23)*Predictive_Model!$D$23+((L4742-Predictive_Model!$B$24)/Predictive_Model!$C$24)*Predictive_Model!$D$24+((M4742-Predictive_Model!$B$25)/Predictive_Model!$C$25)*Predictive_Model!$D$25+IF(C4742="Male",Predictive_Model!$D$31,IF(C4742="Other",Predictive_Model!$D$32,0))+IF(D4742="Premium",Predictive_Model!$D$34,IF(D4742="Standard",Predictive_Model!$D$35,0))+IF(G4742="Asia",Predictive_Model!$D$37,IF(G4742="Europe",Predictive_Model!$D$38,IF(G4742="North America",Predictive_Model!$D$39,IF(G4742="Oceania",Predictive_Model!$D$40,IF(G4742="South America",Predictive_Model!$D$41,0)))))+IF(H4742="Laptop",Predictive_Model!$D$43,IF(H4742="Mobile",Predictive_Model!$D$44,IF(H4742="TV",Predictive_Model!$D$45,IF(H4742="Tablet",Predictive_Model!$D$46,0))))+IF(K4742="Crypto",Predictive_Model!$D$48,IF(K4742="Debit Card",Predictive_Model!$D$49,IF(K4742="Gift Card",Predictive_Model!$D$50,IF(K4742="PayPal",Predictive_Model!$D$51,0))))+IF(N4742="Comedy",Predictive_Model!$D$53,IF(N4742="Documentary",Predictive_Model!$D$54,IF(N4742="Drama",Predictive_Model!$D$55,IF(N4742="Horror",Predictive_Model!$D$56,IF(N4742="Romance",Predictive_Model!$D$57,IF(N4742="Sci-Fi",Predictive_Model!$D$58,0)))))))))</f>
        <v>0.99993793730993541</v>
      </c>
      <c r="V4742" s="3" t="str">
        <f t="shared" si="746"/>
        <v>Critical</v>
      </c>
      <c r="W4742" s="6">
        <f t="shared" si="747"/>
        <v>13.99</v>
      </c>
      <c r="X4742" s="3" t="str">
        <f t="shared" si="748"/>
        <v>Priority 2</v>
      </c>
      <c r="Y4742" s="3" t="str">
        <f t="shared" si="749"/>
        <v>OK</v>
      </c>
    </row>
    <row r="4743" spans="1:25" x14ac:dyDescent="0.25">
      <c r="A4743" s="3" t="str">
        <f>Raw_Data!A4743</f>
        <v>360177a9-b5fd-4c78-ba0d-a0dad34611f6</v>
      </c>
      <c r="B4743" s="3">
        <f>Raw_Data!B4743</f>
        <v>66</v>
      </c>
      <c r="C4743" s="3" t="str">
        <f>Raw_Data!C4743</f>
        <v>Other</v>
      </c>
      <c r="D4743" s="3" t="str">
        <f>Raw_Data!D4743</f>
        <v>Basic</v>
      </c>
      <c r="E4743" s="3">
        <f>Raw_Data!E4743</f>
        <v>1.21</v>
      </c>
      <c r="F4743" s="3">
        <f>Raw_Data!F4743</f>
        <v>7</v>
      </c>
      <c r="G4743" s="3" t="str">
        <f>Raw_Data!G4743</f>
        <v>Africa</v>
      </c>
      <c r="H4743" s="3" t="str">
        <f>Raw_Data!H4743</f>
        <v>TV</v>
      </c>
      <c r="I4743" s="3">
        <f>Raw_Data!I4743</f>
        <v>8.99</v>
      </c>
      <c r="J4743" s="3">
        <f>Raw_Data!J4743</f>
        <v>1</v>
      </c>
      <c r="K4743" s="3" t="str">
        <f>Raw_Data!K4743</f>
        <v>Crypto</v>
      </c>
      <c r="L4743" s="3">
        <f>Raw_Data!L4743</f>
        <v>5</v>
      </c>
      <c r="M4743" s="3">
        <f>Raw_Data!M4743</f>
        <v>0.15</v>
      </c>
      <c r="N4743" s="3" t="str">
        <f>Raw_Data!N4743</f>
        <v>Documentary</v>
      </c>
      <c r="O4743" s="3" t="str">
        <f t="shared" si="740"/>
        <v>55-70</v>
      </c>
      <c r="P4743" s="3" t="str">
        <f t="shared" si="741"/>
        <v>&lt;10h</v>
      </c>
      <c r="Q4743" s="3" t="str">
        <f t="shared" si="742"/>
        <v>0-7d</v>
      </c>
      <c r="R4743" s="3" t="str">
        <f t="shared" si="743"/>
        <v>Medium</v>
      </c>
      <c r="S4743" s="3" t="str">
        <f t="shared" si="744"/>
        <v>Low</v>
      </c>
      <c r="T4743" s="3" t="str">
        <f t="shared" si="745"/>
        <v>Churned</v>
      </c>
      <c r="U4743" s="4">
        <f>1/(1+EXP(-(Predictive_Model!$B$5+((B4743-Predictive_Model!$B$20)/Predictive_Model!$C$20)*Predictive_Model!$D$20+((E4743-Predictive_Model!$B$21)/Predictive_Model!$C$21)*Predictive_Model!$D$21+((F4743-Predictive_Model!$B$22)/Predictive_Model!$C$22)*Predictive_Model!$D$22+((I4743-Predictive_Model!$B$23)/Predictive_Model!$C$23)*Predictive_Model!$D$23+((L4743-Predictive_Model!$B$24)/Predictive_Model!$C$24)*Predictive_Model!$D$24+((M4743-Predictive_Model!$B$25)/Predictive_Model!$C$25)*Predictive_Model!$D$25+IF(C4743="Male",Predictive_Model!$D$31,IF(C4743="Other",Predictive_Model!$D$32,0))+IF(D4743="Premium",Predictive_Model!$D$34,IF(D4743="Standard",Predictive_Model!$D$35,0))+IF(G4743="Asia",Predictive_Model!$D$37,IF(G4743="Europe",Predictive_Model!$D$38,IF(G4743="North America",Predictive_Model!$D$39,IF(G4743="Oceania",Predictive_Model!$D$40,IF(G4743="South America",Predictive_Model!$D$41,0)))))+IF(H4743="Laptop",Predictive_Model!$D$43,IF(H4743="Mobile",Predictive_Model!$D$44,IF(H4743="TV",Predictive_Model!$D$45,IF(H4743="Tablet",Predictive_Model!$D$46,0))))+IF(K4743="Crypto",Predictive_Model!$D$48,IF(K4743="Debit Card",Predictive_Model!$D$49,IF(K4743="Gift Card",Predictive_Model!$D$50,IF(K4743="PayPal",Predictive_Model!$D$51,0))))+IF(N4743="Comedy",Predictive_Model!$D$53,IF(N4743="Documentary",Predictive_Model!$D$54,IF(N4743="Drama",Predictive_Model!$D$55,IF(N4743="Horror",Predictive_Model!$D$56,IF(N4743="Romance",Predictive_Model!$D$57,IF(N4743="Sci-Fi",Predictive_Model!$D$58,0)))))))))</f>
        <v>0.80883057378133583</v>
      </c>
      <c r="V4743" s="3" t="str">
        <f t="shared" si="746"/>
        <v>Critical</v>
      </c>
      <c r="W4743" s="6">
        <f t="shared" si="747"/>
        <v>8.99</v>
      </c>
      <c r="X4743" s="3" t="str">
        <f t="shared" si="748"/>
        <v>Priority 2</v>
      </c>
      <c r="Y4743" s="3" t="str">
        <f t="shared" si="749"/>
        <v>OK</v>
      </c>
    </row>
    <row r="4744" spans="1:25" x14ac:dyDescent="0.25">
      <c r="A4744" s="3" t="str">
        <f>Raw_Data!A4744</f>
        <v>9cf98ae9-3ca2-4174-a7ca-0fb8969544aa</v>
      </c>
      <c r="B4744" s="3">
        <f>Raw_Data!B4744</f>
        <v>19</v>
      </c>
      <c r="C4744" s="3" t="str">
        <f>Raw_Data!C4744</f>
        <v>Other</v>
      </c>
      <c r="D4744" s="3" t="str">
        <f>Raw_Data!D4744</f>
        <v>Premium</v>
      </c>
      <c r="E4744" s="3">
        <f>Raw_Data!E4744</f>
        <v>13.21</v>
      </c>
      <c r="F4744" s="3">
        <f>Raw_Data!F4744</f>
        <v>32</v>
      </c>
      <c r="G4744" s="3" t="str">
        <f>Raw_Data!G4744</f>
        <v>Asia</v>
      </c>
      <c r="H4744" s="3" t="str">
        <f>Raw_Data!H4744</f>
        <v>Desktop</v>
      </c>
      <c r="I4744" s="3">
        <f>Raw_Data!I4744</f>
        <v>17.989999999999998</v>
      </c>
      <c r="J4744" s="3">
        <f>Raw_Data!J4744</f>
        <v>1</v>
      </c>
      <c r="K4744" s="3" t="str">
        <f>Raw_Data!K4744</f>
        <v>Crypto</v>
      </c>
      <c r="L4744" s="3">
        <f>Raw_Data!L4744</f>
        <v>2</v>
      </c>
      <c r="M4744" s="3">
        <f>Raw_Data!M4744</f>
        <v>0.4</v>
      </c>
      <c r="N4744" s="3" t="str">
        <f>Raw_Data!N4744</f>
        <v>Action</v>
      </c>
      <c r="O4744" s="3" t="str">
        <f t="shared" si="740"/>
        <v>18-24</v>
      </c>
      <c r="P4744" s="3" t="str">
        <f t="shared" si="741"/>
        <v>10-24h</v>
      </c>
      <c r="Q4744" s="3" t="str">
        <f t="shared" si="742"/>
        <v>22-45d</v>
      </c>
      <c r="R4744" s="3" t="str">
        <f t="shared" si="743"/>
        <v>Medium</v>
      </c>
      <c r="S4744" s="3" t="str">
        <f t="shared" si="744"/>
        <v>High</v>
      </c>
      <c r="T4744" s="3" t="str">
        <f t="shared" si="745"/>
        <v>Churned</v>
      </c>
      <c r="U4744" s="4">
        <f>1/(1+EXP(-(Predictive_Model!$B$5+((B4744-Predictive_Model!$B$20)/Predictive_Model!$C$20)*Predictive_Model!$D$20+((E4744-Predictive_Model!$B$21)/Predictive_Model!$C$21)*Predictive_Model!$D$21+((F4744-Predictive_Model!$B$22)/Predictive_Model!$C$22)*Predictive_Model!$D$22+((I4744-Predictive_Model!$B$23)/Predictive_Model!$C$23)*Predictive_Model!$D$23+((L4744-Predictive_Model!$B$24)/Predictive_Model!$C$24)*Predictive_Model!$D$24+((M4744-Predictive_Model!$B$25)/Predictive_Model!$C$25)*Predictive_Model!$D$25+IF(C4744="Male",Predictive_Model!$D$31,IF(C4744="Other",Predictive_Model!$D$32,0))+IF(D4744="Premium",Predictive_Model!$D$34,IF(D4744="Standard",Predictive_Model!$D$35,0))+IF(G4744="Asia",Predictive_Model!$D$37,IF(G4744="Europe",Predictive_Model!$D$38,IF(G4744="North America",Predictive_Model!$D$39,IF(G4744="Oceania",Predictive_Model!$D$40,IF(G4744="South America",Predictive_Model!$D$41,0)))))+IF(H4744="Laptop",Predictive_Model!$D$43,IF(H4744="Mobile",Predictive_Model!$D$44,IF(H4744="TV",Predictive_Model!$D$45,IF(H4744="Tablet",Predictive_Model!$D$46,0))))+IF(K4744="Crypto",Predictive_Model!$D$48,IF(K4744="Debit Card",Predictive_Model!$D$49,IF(K4744="Gift Card",Predictive_Model!$D$50,IF(K4744="PayPal",Predictive_Model!$D$51,0))))+IF(N4744="Comedy",Predictive_Model!$D$53,IF(N4744="Documentary",Predictive_Model!$D$54,IF(N4744="Drama",Predictive_Model!$D$55,IF(N4744="Horror",Predictive_Model!$D$56,IF(N4744="Romance",Predictive_Model!$D$57,IF(N4744="Sci-Fi",Predictive_Model!$D$58,0)))))))))</f>
        <v>0.5123755380389079</v>
      </c>
      <c r="V4744" s="3" t="str">
        <f t="shared" si="746"/>
        <v>High</v>
      </c>
      <c r="W4744" s="6">
        <f t="shared" si="747"/>
        <v>17.989999999999998</v>
      </c>
      <c r="X4744" s="3" t="str">
        <f t="shared" si="748"/>
        <v>Priority 2</v>
      </c>
      <c r="Y4744" s="3" t="str">
        <f t="shared" si="749"/>
        <v>OK</v>
      </c>
    </row>
    <row r="4745" spans="1:25" x14ac:dyDescent="0.25">
      <c r="A4745" s="3" t="str">
        <f>Raw_Data!A4745</f>
        <v>6d0baae0-e0c5-4a4e-8e3b-97bf14be6147</v>
      </c>
      <c r="B4745" s="3">
        <f>Raw_Data!B4745</f>
        <v>54</v>
      </c>
      <c r="C4745" s="3" t="str">
        <f>Raw_Data!C4745</f>
        <v>Male</v>
      </c>
      <c r="D4745" s="3" t="str">
        <f>Raw_Data!D4745</f>
        <v>Premium</v>
      </c>
      <c r="E4745" s="3">
        <f>Raw_Data!E4745</f>
        <v>18.07</v>
      </c>
      <c r="F4745" s="3">
        <f>Raw_Data!F4745</f>
        <v>14</v>
      </c>
      <c r="G4745" s="3" t="str">
        <f>Raw_Data!G4745</f>
        <v>Asia</v>
      </c>
      <c r="H4745" s="3" t="str">
        <f>Raw_Data!H4745</f>
        <v>TV</v>
      </c>
      <c r="I4745" s="3">
        <f>Raw_Data!I4745</f>
        <v>17.989999999999998</v>
      </c>
      <c r="J4745" s="3">
        <f>Raw_Data!J4745</f>
        <v>0</v>
      </c>
      <c r="K4745" s="3" t="str">
        <f>Raw_Data!K4745</f>
        <v>Debit Card</v>
      </c>
      <c r="L4745" s="3">
        <f>Raw_Data!L4745</f>
        <v>2</v>
      </c>
      <c r="M4745" s="3">
        <f>Raw_Data!M4745</f>
        <v>1.2</v>
      </c>
      <c r="N4745" s="3" t="str">
        <f>Raw_Data!N4745</f>
        <v>Sci-Fi</v>
      </c>
      <c r="O4745" s="3" t="str">
        <f t="shared" si="740"/>
        <v>45-54</v>
      </c>
      <c r="P4745" s="3" t="str">
        <f t="shared" si="741"/>
        <v>10-24h</v>
      </c>
      <c r="Q4745" s="3" t="str">
        <f t="shared" si="742"/>
        <v>8-21d</v>
      </c>
      <c r="R4745" s="3" t="str">
        <f t="shared" si="743"/>
        <v>Medium</v>
      </c>
      <c r="S4745" s="3" t="str">
        <f t="shared" si="744"/>
        <v>High</v>
      </c>
      <c r="T4745" s="3" t="str">
        <f t="shared" si="745"/>
        <v>Active</v>
      </c>
      <c r="U4745" s="4">
        <f>1/(1+EXP(-(Predictive_Model!$B$5+((B4745-Predictive_Model!$B$20)/Predictive_Model!$C$20)*Predictive_Model!$D$20+((E4745-Predictive_Model!$B$21)/Predictive_Model!$C$21)*Predictive_Model!$D$21+((F4745-Predictive_Model!$B$22)/Predictive_Model!$C$22)*Predictive_Model!$D$22+((I4745-Predictive_Model!$B$23)/Predictive_Model!$C$23)*Predictive_Model!$D$23+((L4745-Predictive_Model!$B$24)/Predictive_Model!$C$24)*Predictive_Model!$D$24+((M4745-Predictive_Model!$B$25)/Predictive_Model!$C$25)*Predictive_Model!$D$25+IF(C4745="Male",Predictive_Model!$D$31,IF(C4745="Other",Predictive_Model!$D$32,0))+IF(D4745="Premium",Predictive_Model!$D$34,IF(D4745="Standard",Predictive_Model!$D$35,0))+IF(G4745="Asia",Predictive_Model!$D$37,IF(G4745="Europe",Predictive_Model!$D$38,IF(G4745="North America",Predictive_Model!$D$39,IF(G4745="Oceania",Predictive_Model!$D$40,IF(G4745="South America",Predictive_Model!$D$41,0)))))+IF(H4745="Laptop",Predictive_Model!$D$43,IF(H4745="Mobile",Predictive_Model!$D$44,IF(H4745="TV",Predictive_Model!$D$45,IF(H4745="Tablet",Predictive_Model!$D$46,0))))+IF(K4745="Crypto",Predictive_Model!$D$48,IF(K4745="Debit Card",Predictive_Model!$D$49,IF(K4745="Gift Card",Predictive_Model!$D$50,IF(K4745="PayPal",Predictive_Model!$D$51,0))))+IF(N4745="Comedy",Predictive_Model!$D$53,IF(N4745="Documentary",Predictive_Model!$D$54,IF(N4745="Drama",Predictive_Model!$D$55,IF(N4745="Horror",Predictive_Model!$D$56,IF(N4745="Romance",Predictive_Model!$D$57,IF(N4745="Sci-Fi",Predictive_Model!$D$58,0)))))))))</f>
        <v>3.3073825550901654E-3</v>
      </c>
      <c r="V4745" s="3" t="str">
        <f t="shared" si="746"/>
        <v>Low</v>
      </c>
      <c r="W4745" s="6">
        <f t="shared" si="747"/>
        <v>5.9499812166072072E-2</v>
      </c>
      <c r="X4745" s="3" t="str">
        <f t="shared" si="748"/>
        <v>Monitor</v>
      </c>
      <c r="Y4745" s="3" t="str">
        <f t="shared" si="749"/>
        <v>OK</v>
      </c>
    </row>
    <row r="4746" spans="1:25" x14ac:dyDescent="0.25">
      <c r="A4746" s="3" t="str">
        <f>Raw_Data!A4746</f>
        <v>2d568e58-1bce-43d3-b509-529c4907feb6</v>
      </c>
      <c r="B4746" s="3">
        <f>Raw_Data!B4746</f>
        <v>32</v>
      </c>
      <c r="C4746" s="3" t="str">
        <f>Raw_Data!C4746</f>
        <v>Female</v>
      </c>
      <c r="D4746" s="3" t="str">
        <f>Raw_Data!D4746</f>
        <v>Standard</v>
      </c>
      <c r="E4746" s="3">
        <f>Raw_Data!E4746</f>
        <v>12.46</v>
      </c>
      <c r="F4746" s="3">
        <f>Raw_Data!F4746</f>
        <v>17</v>
      </c>
      <c r="G4746" s="3" t="str">
        <f>Raw_Data!G4746</f>
        <v>Africa</v>
      </c>
      <c r="H4746" s="3" t="str">
        <f>Raw_Data!H4746</f>
        <v>Laptop</v>
      </c>
      <c r="I4746" s="3">
        <f>Raw_Data!I4746</f>
        <v>13.99</v>
      </c>
      <c r="J4746" s="3">
        <f>Raw_Data!J4746</f>
        <v>0</v>
      </c>
      <c r="K4746" s="3" t="str">
        <f>Raw_Data!K4746</f>
        <v>Debit Card</v>
      </c>
      <c r="L4746" s="3">
        <f>Raw_Data!L4746</f>
        <v>5</v>
      </c>
      <c r="M4746" s="3">
        <f>Raw_Data!M4746</f>
        <v>0.69</v>
      </c>
      <c r="N4746" s="3" t="str">
        <f>Raw_Data!N4746</f>
        <v>Comedy</v>
      </c>
      <c r="O4746" s="3" t="str">
        <f t="shared" si="740"/>
        <v>25-34</v>
      </c>
      <c r="P4746" s="3" t="str">
        <f t="shared" si="741"/>
        <v>10-24h</v>
      </c>
      <c r="Q4746" s="3" t="str">
        <f t="shared" si="742"/>
        <v>8-21d</v>
      </c>
      <c r="R4746" s="3" t="str">
        <f t="shared" si="743"/>
        <v>Medium</v>
      </c>
      <c r="S4746" s="3" t="str">
        <f t="shared" si="744"/>
        <v>Mid</v>
      </c>
      <c r="T4746" s="3" t="str">
        <f t="shared" si="745"/>
        <v>Active</v>
      </c>
      <c r="U4746" s="4">
        <f>1/(1+EXP(-(Predictive_Model!$B$5+((B4746-Predictive_Model!$B$20)/Predictive_Model!$C$20)*Predictive_Model!$D$20+((E4746-Predictive_Model!$B$21)/Predictive_Model!$C$21)*Predictive_Model!$D$21+((F4746-Predictive_Model!$B$22)/Predictive_Model!$C$22)*Predictive_Model!$D$22+((I4746-Predictive_Model!$B$23)/Predictive_Model!$C$23)*Predictive_Model!$D$23+((L4746-Predictive_Model!$B$24)/Predictive_Model!$C$24)*Predictive_Model!$D$24+((M4746-Predictive_Model!$B$25)/Predictive_Model!$C$25)*Predictive_Model!$D$25+IF(C4746="Male",Predictive_Model!$D$31,IF(C4746="Other",Predictive_Model!$D$32,0))+IF(D4746="Premium",Predictive_Model!$D$34,IF(D4746="Standard",Predictive_Model!$D$35,0))+IF(G4746="Asia",Predictive_Model!$D$37,IF(G4746="Europe",Predictive_Model!$D$38,IF(G4746="North America",Predictive_Model!$D$39,IF(G4746="Oceania",Predictive_Model!$D$40,IF(G4746="South America",Predictive_Model!$D$41,0)))))+IF(H4746="Laptop",Predictive_Model!$D$43,IF(H4746="Mobile",Predictive_Model!$D$44,IF(H4746="TV",Predictive_Model!$D$45,IF(H4746="Tablet",Predictive_Model!$D$46,0))))+IF(K4746="Crypto",Predictive_Model!$D$48,IF(K4746="Debit Card",Predictive_Model!$D$49,IF(K4746="Gift Card",Predictive_Model!$D$50,IF(K4746="PayPal",Predictive_Model!$D$51,0))))+IF(N4746="Comedy",Predictive_Model!$D$53,IF(N4746="Documentary",Predictive_Model!$D$54,IF(N4746="Drama",Predictive_Model!$D$55,IF(N4746="Horror",Predictive_Model!$D$56,IF(N4746="Romance",Predictive_Model!$D$57,IF(N4746="Sci-Fi",Predictive_Model!$D$58,0)))))))))</f>
        <v>5.8707269644513532E-2</v>
      </c>
      <c r="V4746" s="3" t="str">
        <f t="shared" si="746"/>
        <v>Low</v>
      </c>
      <c r="W4746" s="6">
        <f t="shared" si="747"/>
        <v>0.82131470232674431</v>
      </c>
      <c r="X4746" s="3" t="str">
        <f t="shared" si="748"/>
        <v>Monitor</v>
      </c>
      <c r="Y4746" s="3" t="str">
        <f t="shared" si="749"/>
        <v>OK</v>
      </c>
    </row>
    <row r="4747" spans="1:25" x14ac:dyDescent="0.25">
      <c r="A4747" s="3" t="str">
        <f>Raw_Data!A4747</f>
        <v>c154deff-4e9e-4fe4-9d67-f48908ff54d9</v>
      </c>
      <c r="B4747" s="3">
        <f>Raw_Data!B4747</f>
        <v>40</v>
      </c>
      <c r="C4747" s="3" t="str">
        <f>Raw_Data!C4747</f>
        <v>Female</v>
      </c>
      <c r="D4747" s="3" t="str">
        <f>Raw_Data!D4747</f>
        <v>Basic</v>
      </c>
      <c r="E4747" s="3">
        <f>Raw_Data!E4747</f>
        <v>3.95</v>
      </c>
      <c r="F4747" s="3">
        <f>Raw_Data!F4747</f>
        <v>34</v>
      </c>
      <c r="G4747" s="3" t="str">
        <f>Raw_Data!G4747</f>
        <v>Oceania</v>
      </c>
      <c r="H4747" s="3" t="str">
        <f>Raw_Data!H4747</f>
        <v>Tablet</v>
      </c>
      <c r="I4747" s="3">
        <f>Raw_Data!I4747</f>
        <v>8.99</v>
      </c>
      <c r="J4747" s="3">
        <f>Raw_Data!J4747</f>
        <v>1</v>
      </c>
      <c r="K4747" s="3" t="str">
        <f>Raw_Data!K4747</f>
        <v>Debit Card</v>
      </c>
      <c r="L4747" s="3">
        <f>Raw_Data!L4747</f>
        <v>4</v>
      </c>
      <c r="M4747" s="3">
        <f>Raw_Data!M4747</f>
        <v>0.11</v>
      </c>
      <c r="N4747" s="3" t="str">
        <f>Raw_Data!N4747</f>
        <v>Comedy</v>
      </c>
      <c r="O4747" s="3" t="str">
        <f t="shared" si="740"/>
        <v>35-44</v>
      </c>
      <c r="P4747" s="3" t="str">
        <f t="shared" si="741"/>
        <v>&lt;10h</v>
      </c>
      <c r="Q4747" s="3" t="str">
        <f t="shared" si="742"/>
        <v>22-45d</v>
      </c>
      <c r="R4747" s="3" t="str">
        <f t="shared" si="743"/>
        <v>Medium</v>
      </c>
      <c r="S4747" s="3" t="str">
        <f t="shared" si="744"/>
        <v>Low</v>
      </c>
      <c r="T4747" s="3" t="str">
        <f t="shared" si="745"/>
        <v>Churned</v>
      </c>
      <c r="U4747" s="4">
        <f>1/(1+EXP(-(Predictive_Model!$B$5+((B4747-Predictive_Model!$B$20)/Predictive_Model!$C$20)*Predictive_Model!$D$20+((E4747-Predictive_Model!$B$21)/Predictive_Model!$C$21)*Predictive_Model!$D$21+((F4747-Predictive_Model!$B$22)/Predictive_Model!$C$22)*Predictive_Model!$D$22+((I4747-Predictive_Model!$B$23)/Predictive_Model!$C$23)*Predictive_Model!$D$23+((L4747-Predictive_Model!$B$24)/Predictive_Model!$C$24)*Predictive_Model!$D$24+((M4747-Predictive_Model!$B$25)/Predictive_Model!$C$25)*Predictive_Model!$D$25+IF(C4747="Male",Predictive_Model!$D$31,IF(C4747="Other",Predictive_Model!$D$32,0))+IF(D4747="Premium",Predictive_Model!$D$34,IF(D4747="Standard",Predictive_Model!$D$35,0))+IF(G4747="Asia",Predictive_Model!$D$37,IF(G4747="Europe",Predictive_Model!$D$38,IF(G4747="North America",Predictive_Model!$D$39,IF(G4747="Oceania",Predictive_Model!$D$40,IF(G4747="South America",Predictive_Model!$D$41,0)))))+IF(H4747="Laptop",Predictive_Model!$D$43,IF(H4747="Mobile",Predictive_Model!$D$44,IF(H4747="TV",Predictive_Model!$D$45,IF(H4747="Tablet",Predictive_Model!$D$46,0))))+IF(K4747="Crypto",Predictive_Model!$D$48,IF(K4747="Debit Card",Predictive_Model!$D$49,IF(K4747="Gift Card",Predictive_Model!$D$50,IF(K4747="PayPal",Predictive_Model!$D$51,0))))+IF(N4747="Comedy",Predictive_Model!$D$53,IF(N4747="Documentary",Predictive_Model!$D$54,IF(N4747="Drama",Predictive_Model!$D$55,IF(N4747="Horror",Predictive_Model!$D$56,IF(N4747="Romance",Predictive_Model!$D$57,IF(N4747="Sci-Fi",Predictive_Model!$D$58,0)))))))))</f>
        <v>0.99881440586256387</v>
      </c>
      <c r="V4747" s="3" t="str">
        <f t="shared" si="746"/>
        <v>Critical</v>
      </c>
      <c r="W4747" s="6">
        <f t="shared" si="747"/>
        <v>8.99</v>
      </c>
      <c r="X4747" s="3" t="str">
        <f t="shared" si="748"/>
        <v>Priority 2</v>
      </c>
      <c r="Y4747" s="3" t="str">
        <f t="shared" si="749"/>
        <v>OK</v>
      </c>
    </row>
    <row r="4748" spans="1:25" x14ac:dyDescent="0.25">
      <c r="A4748" s="3" t="str">
        <f>Raw_Data!A4748</f>
        <v>71f2e2cc-c590-4263-a857-9d41079aeca5</v>
      </c>
      <c r="B4748" s="3">
        <f>Raw_Data!B4748</f>
        <v>51</v>
      </c>
      <c r="C4748" s="3" t="str">
        <f>Raw_Data!C4748</f>
        <v>Female</v>
      </c>
      <c r="D4748" s="3" t="str">
        <f>Raw_Data!D4748</f>
        <v>Basic</v>
      </c>
      <c r="E4748" s="3">
        <f>Raw_Data!E4748</f>
        <v>7.4</v>
      </c>
      <c r="F4748" s="3">
        <f>Raw_Data!F4748</f>
        <v>49</v>
      </c>
      <c r="G4748" s="3" t="str">
        <f>Raw_Data!G4748</f>
        <v>Oceania</v>
      </c>
      <c r="H4748" s="3" t="str">
        <f>Raw_Data!H4748</f>
        <v>Mobile</v>
      </c>
      <c r="I4748" s="3">
        <f>Raw_Data!I4748</f>
        <v>8.99</v>
      </c>
      <c r="J4748" s="3">
        <f>Raw_Data!J4748</f>
        <v>1</v>
      </c>
      <c r="K4748" s="3" t="str">
        <f>Raw_Data!K4748</f>
        <v>PayPal</v>
      </c>
      <c r="L4748" s="3">
        <f>Raw_Data!L4748</f>
        <v>4</v>
      </c>
      <c r="M4748" s="3">
        <f>Raw_Data!M4748</f>
        <v>0.15</v>
      </c>
      <c r="N4748" s="3" t="str">
        <f>Raw_Data!N4748</f>
        <v>Documentary</v>
      </c>
      <c r="O4748" s="3" t="str">
        <f t="shared" si="740"/>
        <v>45-54</v>
      </c>
      <c r="P4748" s="3" t="str">
        <f t="shared" si="741"/>
        <v>&lt;10h</v>
      </c>
      <c r="Q4748" s="3" t="str">
        <f t="shared" si="742"/>
        <v>46-60d</v>
      </c>
      <c r="R4748" s="3" t="str">
        <f t="shared" si="743"/>
        <v>Low</v>
      </c>
      <c r="S4748" s="3" t="str">
        <f t="shared" si="744"/>
        <v>Low</v>
      </c>
      <c r="T4748" s="3" t="str">
        <f t="shared" si="745"/>
        <v>Churned</v>
      </c>
      <c r="U4748" s="4">
        <f>1/(1+EXP(-(Predictive_Model!$B$5+((B4748-Predictive_Model!$B$20)/Predictive_Model!$C$20)*Predictive_Model!$D$20+((E4748-Predictive_Model!$B$21)/Predictive_Model!$C$21)*Predictive_Model!$D$21+((F4748-Predictive_Model!$B$22)/Predictive_Model!$C$22)*Predictive_Model!$D$22+((I4748-Predictive_Model!$B$23)/Predictive_Model!$C$23)*Predictive_Model!$D$23+((L4748-Predictive_Model!$B$24)/Predictive_Model!$C$24)*Predictive_Model!$D$24+((M4748-Predictive_Model!$B$25)/Predictive_Model!$C$25)*Predictive_Model!$D$25+IF(C4748="Male",Predictive_Model!$D$31,IF(C4748="Other",Predictive_Model!$D$32,0))+IF(D4748="Premium",Predictive_Model!$D$34,IF(D4748="Standard",Predictive_Model!$D$35,0))+IF(G4748="Asia",Predictive_Model!$D$37,IF(G4748="Europe",Predictive_Model!$D$38,IF(G4748="North America",Predictive_Model!$D$39,IF(G4748="Oceania",Predictive_Model!$D$40,IF(G4748="South America",Predictive_Model!$D$41,0)))))+IF(H4748="Laptop",Predictive_Model!$D$43,IF(H4748="Mobile",Predictive_Model!$D$44,IF(H4748="TV",Predictive_Model!$D$45,IF(H4748="Tablet",Predictive_Model!$D$46,0))))+IF(K4748="Crypto",Predictive_Model!$D$48,IF(K4748="Debit Card",Predictive_Model!$D$49,IF(K4748="Gift Card",Predictive_Model!$D$50,IF(K4748="PayPal",Predictive_Model!$D$51,0))))+IF(N4748="Comedy",Predictive_Model!$D$53,IF(N4748="Documentary",Predictive_Model!$D$54,IF(N4748="Drama",Predictive_Model!$D$55,IF(N4748="Horror",Predictive_Model!$D$56,IF(N4748="Romance",Predictive_Model!$D$57,IF(N4748="Sci-Fi",Predictive_Model!$D$58,0)))))))))</f>
        <v>0.99964113309148994</v>
      </c>
      <c r="V4748" s="3" t="str">
        <f t="shared" si="746"/>
        <v>Critical</v>
      </c>
      <c r="W4748" s="6">
        <f t="shared" si="747"/>
        <v>8.99</v>
      </c>
      <c r="X4748" s="3" t="str">
        <f t="shared" si="748"/>
        <v>Priority 2</v>
      </c>
      <c r="Y4748" s="3" t="str">
        <f t="shared" si="749"/>
        <v>OK</v>
      </c>
    </row>
    <row r="4749" spans="1:25" x14ac:dyDescent="0.25">
      <c r="A4749" s="3" t="str">
        <f>Raw_Data!A4749</f>
        <v>1750bbeb-a4d1-4fdd-9d4b-6da8f2110f83</v>
      </c>
      <c r="B4749" s="3">
        <f>Raw_Data!B4749</f>
        <v>24</v>
      </c>
      <c r="C4749" s="3" t="str">
        <f>Raw_Data!C4749</f>
        <v>Other</v>
      </c>
      <c r="D4749" s="3" t="str">
        <f>Raw_Data!D4749</f>
        <v>Premium</v>
      </c>
      <c r="E4749" s="3">
        <f>Raw_Data!E4749</f>
        <v>5.54</v>
      </c>
      <c r="F4749" s="3">
        <f>Raw_Data!F4749</f>
        <v>47</v>
      </c>
      <c r="G4749" s="3" t="str">
        <f>Raw_Data!G4749</f>
        <v>Africa</v>
      </c>
      <c r="H4749" s="3" t="str">
        <f>Raw_Data!H4749</f>
        <v>Tablet</v>
      </c>
      <c r="I4749" s="3">
        <f>Raw_Data!I4749</f>
        <v>17.989999999999998</v>
      </c>
      <c r="J4749" s="3">
        <f>Raw_Data!J4749</f>
        <v>0</v>
      </c>
      <c r="K4749" s="3" t="str">
        <f>Raw_Data!K4749</f>
        <v>PayPal</v>
      </c>
      <c r="L4749" s="3">
        <f>Raw_Data!L4749</f>
        <v>5</v>
      </c>
      <c r="M4749" s="3">
        <f>Raw_Data!M4749</f>
        <v>0.12</v>
      </c>
      <c r="N4749" s="3" t="str">
        <f>Raw_Data!N4749</f>
        <v>Documentary</v>
      </c>
      <c r="O4749" s="3" t="str">
        <f t="shared" si="740"/>
        <v>18-24</v>
      </c>
      <c r="P4749" s="3" t="str">
        <f t="shared" si="741"/>
        <v>&lt;10h</v>
      </c>
      <c r="Q4749" s="3" t="str">
        <f t="shared" si="742"/>
        <v>46-60d</v>
      </c>
      <c r="R4749" s="3" t="str">
        <f t="shared" si="743"/>
        <v>Low</v>
      </c>
      <c r="S4749" s="3" t="str">
        <f t="shared" si="744"/>
        <v>High</v>
      </c>
      <c r="T4749" s="3" t="str">
        <f t="shared" si="745"/>
        <v>Active</v>
      </c>
      <c r="U4749" s="4">
        <f>1/(1+EXP(-(Predictive_Model!$B$5+((B4749-Predictive_Model!$B$20)/Predictive_Model!$C$20)*Predictive_Model!$D$20+((E4749-Predictive_Model!$B$21)/Predictive_Model!$C$21)*Predictive_Model!$D$21+((F4749-Predictive_Model!$B$22)/Predictive_Model!$C$22)*Predictive_Model!$D$22+((I4749-Predictive_Model!$B$23)/Predictive_Model!$C$23)*Predictive_Model!$D$23+((L4749-Predictive_Model!$B$24)/Predictive_Model!$C$24)*Predictive_Model!$D$24+((M4749-Predictive_Model!$B$25)/Predictive_Model!$C$25)*Predictive_Model!$D$25+IF(C4749="Male",Predictive_Model!$D$31,IF(C4749="Other",Predictive_Model!$D$32,0))+IF(D4749="Premium",Predictive_Model!$D$34,IF(D4749="Standard",Predictive_Model!$D$35,0))+IF(G4749="Asia",Predictive_Model!$D$37,IF(G4749="Europe",Predictive_Model!$D$38,IF(G4749="North America",Predictive_Model!$D$39,IF(G4749="Oceania",Predictive_Model!$D$40,IF(G4749="South America",Predictive_Model!$D$41,0)))))+IF(H4749="Laptop",Predictive_Model!$D$43,IF(H4749="Mobile",Predictive_Model!$D$44,IF(H4749="TV",Predictive_Model!$D$45,IF(H4749="Tablet",Predictive_Model!$D$46,0))))+IF(K4749="Crypto",Predictive_Model!$D$48,IF(K4749="Debit Card",Predictive_Model!$D$49,IF(K4749="Gift Card",Predictive_Model!$D$50,IF(K4749="PayPal",Predictive_Model!$D$51,0))))+IF(N4749="Comedy",Predictive_Model!$D$53,IF(N4749="Documentary",Predictive_Model!$D$54,IF(N4749="Drama",Predictive_Model!$D$55,IF(N4749="Horror",Predictive_Model!$D$56,IF(N4749="Romance",Predictive_Model!$D$57,IF(N4749="Sci-Fi",Predictive_Model!$D$58,0)))))))))</f>
        <v>0.98335655285826518</v>
      </c>
      <c r="V4749" s="3" t="str">
        <f t="shared" si="746"/>
        <v>Critical</v>
      </c>
      <c r="W4749" s="6">
        <f t="shared" si="747"/>
        <v>17.690584385920189</v>
      </c>
      <c r="X4749" s="3" t="str">
        <f t="shared" si="748"/>
        <v>Priority 1</v>
      </c>
      <c r="Y4749" s="3" t="str">
        <f t="shared" si="749"/>
        <v>OK</v>
      </c>
    </row>
    <row r="4750" spans="1:25" x14ac:dyDescent="0.25">
      <c r="A4750" s="3" t="str">
        <f>Raw_Data!A4750</f>
        <v>a5c9b131-7db9-49dc-bbf0-ab2cc975db2e</v>
      </c>
      <c r="B4750" s="3">
        <f>Raw_Data!B4750</f>
        <v>50</v>
      </c>
      <c r="C4750" s="3" t="str">
        <f>Raw_Data!C4750</f>
        <v>Male</v>
      </c>
      <c r="D4750" s="3" t="str">
        <f>Raw_Data!D4750</f>
        <v>Basic</v>
      </c>
      <c r="E4750" s="3">
        <f>Raw_Data!E4750</f>
        <v>34.909999999999997</v>
      </c>
      <c r="F4750" s="3">
        <f>Raw_Data!F4750</f>
        <v>55</v>
      </c>
      <c r="G4750" s="3" t="str">
        <f>Raw_Data!G4750</f>
        <v>South America</v>
      </c>
      <c r="H4750" s="3" t="str">
        <f>Raw_Data!H4750</f>
        <v>Tablet</v>
      </c>
      <c r="I4750" s="3">
        <f>Raw_Data!I4750</f>
        <v>8.99</v>
      </c>
      <c r="J4750" s="3">
        <f>Raw_Data!J4750</f>
        <v>0</v>
      </c>
      <c r="K4750" s="3" t="str">
        <f>Raw_Data!K4750</f>
        <v>PayPal</v>
      </c>
      <c r="L4750" s="3">
        <f>Raw_Data!L4750</f>
        <v>1</v>
      </c>
      <c r="M4750" s="3">
        <f>Raw_Data!M4750</f>
        <v>0.62</v>
      </c>
      <c r="N4750" s="3" t="str">
        <f>Raw_Data!N4750</f>
        <v>Drama</v>
      </c>
      <c r="O4750" s="3" t="str">
        <f t="shared" si="740"/>
        <v>45-54</v>
      </c>
      <c r="P4750" s="3" t="str">
        <f t="shared" si="741"/>
        <v>25-49h</v>
      </c>
      <c r="Q4750" s="3" t="str">
        <f t="shared" si="742"/>
        <v>46-60d</v>
      </c>
      <c r="R4750" s="3" t="str">
        <f t="shared" si="743"/>
        <v>Medium</v>
      </c>
      <c r="S4750" s="3" t="str">
        <f t="shared" si="744"/>
        <v>Low</v>
      </c>
      <c r="T4750" s="3" t="str">
        <f t="shared" si="745"/>
        <v>Active</v>
      </c>
      <c r="U4750" s="4">
        <f>1/(1+EXP(-(Predictive_Model!$B$5+((B4750-Predictive_Model!$B$20)/Predictive_Model!$C$20)*Predictive_Model!$D$20+((E4750-Predictive_Model!$B$21)/Predictive_Model!$C$21)*Predictive_Model!$D$21+((F4750-Predictive_Model!$B$22)/Predictive_Model!$C$22)*Predictive_Model!$D$22+((I4750-Predictive_Model!$B$23)/Predictive_Model!$C$23)*Predictive_Model!$D$23+((L4750-Predictive_Model!$B$24)/Predictive_Model!$C$24)*Predictive_Model!$D$24+((M4750-Predictive_Model!$B$25)/Predictive_Model!$C$25)*Predictive_Model!$D$25+IF(C4750="Male",Predictive_Model!$D$31,IF(C4750="Other",Predictive_Model!$D$32,0))+IF(D4750="Premium",Predictive_Model!$D$34,IF(D4750="Standard",Predictive_Model!$D$35,0))+IF(G4750="Asia",Predictive_Model!$D$37,IF(G4750="Europe",Predictive_Model!$D$38,IF(G4750="North America",Predictive_Model!$D$39,IF(G4750="Oceania",Predictive_Model!$D$40,IF(G4750="South America",Predictive_Model!$D$41,0)))))+IF(H4750="Laptop",Predictive_Model!$D$43,IF(H4750="Mobile",Predictive_Model!$D$44,IF(H4750="TV",Predictive_Model!$D$45,IF(H4750="Tablet",Predictive_Model!$D$46,0))))+IF(K4750="Crypto",Predictive_Model!$D$48,IF(K4750="Debit Card",Predictive_Model!$D$49,IF(K4750="Gift Card",Predictive_Model!$D$50,IF(K4750="PayPal",Predictive_Model!$D$51,0))))+IF(N4750="Comedy",Predictive_Model!$D$53,IF(N4750="Documentary",Predictive_Model!$D$54,IF(N4750="Drama",Predictive_Model!$D$55,IF(N4750="Horror",Predictive_Model!$D$56,IF(N4750="Romance",Predictive_Model!$D$57,IF(N4750="Sci-Fi",Predictive_Model!$D$58,0)))))))))</f>
        <v>0.76294901946097426</v>
      </c>
      <c r="V4750" s="3" t="str">
        <f t="shared" si="746"/>
        <v>Critical</v>
      </c>
      <c r="W4750" s="6">
        <f t="shared" si="747"/>
        <v>6.8589116849541591</v>
      </c>
      <c r="X4750" s="3" t="str">
        <f t="shared" si="748"/>
        <v>Priority 2</v>
      </c>
      <c r="Y4750" s="3" t="str">
        <f t="shared" si="749"/>
        <v>OK</v>
      </c>
    </row>
    <row r="4751" spans="1:25" x14ac:dyDescent="0.25">
      <c r="A4751" s="3" t="str">
        <f>Raw_Data!A4751</f>
        <v>f34c660c-8130-46ea-b9eb-2b94983e70f0</v>
      </c>
      <c r="B4751" s="3">
        <f>Raw_Data!B4751</f>
        <v>52</v>
      </c>
      <c r="C4751" s="3" t="str">
        <f>Raw_Data!C4751</f>
        <v>Female</v>
      </c>
      <c r="D4751" s="3" t="str">
        <f>Raw_Data!D4751</f>
        <v>Premium</v>
      </c>
      <c r="E4751" s="3">
        <f>Raw_Data!E4751</f>
        <v>19.84</v>
      </c>
      <c r="F4751" s="3">
        <f>Raw_Data!F4751</f>
        <v>51</v>
      </c>
      <c r="G4751" s="3" t="str">
        <f>Raw_Data!G4751</f>
        <v>South America</v>
      </c>
      <c r="H4751" s="3" t="str">
        <f>Raw_Data!H4751</f>
        <v>Tablet</v>
      </c>
      <c r="I4751" s="3">
        <f>Raw_Data!I4751</f>
        <v>17.989999999999998</v>
      </c>
      <c r="J4751" s="3">
        <f>Raw_Data!J4751</f>
        <v>0</v>
      </c>
      <c r="K4751" s="3" t="str">
        <f>Raw_Data!K4751</f>
        <v>PayPal</v>
      </c>
      <c r="L4751" s="3">
        <f>Raw_Data!L4751</f>
        <v>4</v>
      </c>
      <c r="M4751" s="3">
        <f>Raw_Data!M4751</f>
        <v>0.38</v>
      </c>
      <c r="N4751" s="3" t="str">
        <f>Raw_Data!N4751</f>
        <v>Drama</v>
      </c>
      <c r="O4751" s="3" t="str">
        <f t="shared" si="740"/>
        <v>45-54</v>
      </c>
      <c r="P4751" s="3" t="str">
        <f t="shared" si="741"/>
        <v>10-24h</v>
      </c>
      <c r="Q4751" s="3" t="str">
        <f t="shared" si="742"/>
        <v>46-60d</v>
      </c>
      <c r="R4751" s="3" t="str">
        <f t="shared" si="743"/>
        <v>Medium</v>
      </c>
      <c r="S4751" s="3" t="str">
        <f t="shared" si="744"/>
        <v>High</v>
      </c>
      <c r="T4751" s="3" t="str">
        <f t="shared" si="745"/>
        <v>Active</v>
      </c>
      <c r="U4751" s="4">
        <f>1/(1+EXP(-(Predictive_Model!$B$5+((B4751-Predictive_Model!$B$20)/Predictive_Model!$C$20)*Predictive_Model!$D$20+((E4751-Predictive_Model!$B$21)/Predictive_Model!$C$21)*Predictive_Model!$D$21+((F4751-Predictive_Model!$B$22)/Predictive_Model!$C$22)*Predictive_Model!$D$22+((I4751-Predictive_Model!$B$23)/Predictive_Model!$C$23)*Predictive_Model!$D$23+((L4751-Predictive_Model!$B$24)/Predictive_Model!$C$24)*Predictive_Model!$D$24+((M4751-Predictive_Model!$B$25)/Predictive_Model!$C$25)*Predictive_Model!$D$25+IF(C4751="Male",Predictive_Model!$D$31,IF(C4751="Other",Predictive_Model!$D$32,0))+IF(D4751="Premium",Predictive_Model!$D$34,IF(D4751="Standard",Predictive_Model!$D$35,0))+IF(G4751="Asia",Predictive_Model!$D$37,IF(G4751="Europe",Predictive_Model!$D$38,IF(G4751="North America",Predictive_Model!$D$39,IF(G4751="Oceania",Predictive_Model!$D$40,IF(G4751="South America",Predictive_Model!$D$41,0)))))+IF(H4751="Laptop",Predictive_Model!$D$43,IF(H4751="Mobile",Predictive_Model!$D$44,IF(H4751="TV",Predictive_Model!$D$45,IF(H4751="Tablet",Predictive_Model!$D$46,0))))+IF(K4751="Crypto",Predictive_Model!$D$48,IF(K4751="Debit Card",Predictive_Model!$D$49,IF(K4751="Gift Card",Predictive_Model!$D$50,IF(K4751="PayPal",Predictive_Model!$D$51,0))))+IF(N4751="Comedy",Predictive_Model!$D$53,IF(N4751="Documentary",Predictive_Model!$D$54,IF(N4751="Drama",Predictive_Model!$D$55,IF(N4751="Horror",Predictive_Model!$D$56,IF(N4751="Romance",Predictive_Model!$D$57,IF(N4751="Sci-Fi",Predictive_Model!$D$58,0)))))))))</f>
        <v>0.65654252951761671</v>
      </c>
      <c r="V4751" s="3" t="str">
        <f t="shared" si="746"/>
        <v>High</v>
      </c>
      <c r="W4751" s="6">
        <f t="shared" si="747"/>
        <v>11.811200106021923</v>
      </c>
      <c r="X4751" s="3" t="str">
        <f t="shared" si="748"/>
        <v>Priority 2</v>
      </c>
      <c r="Y4751" s="3" t="str">
        <f t="shared" si="749"/>
        <v>OK</v>
      </c>
    </row>
    <row r="4752" spans="1:25" x14ac:dyDescent="0.25">
      <c r="A4752" s="3" t="str">
        <f>Raw_Data!A4752</f>
        <v>b3df269b-9a99-4b0d-b72a-309d9eb0fdff</v>
      </c>
      <c r="B4752" s="3">
        <f>Raw_Data!B4752</f>
        <v>40</v>
      </c>
      <c r="C4752" s="3" t="str">
        <f>Raw_Data!C4752</f>
        <v>Male</v>
      </c>
      <c r="D4752" s="3" t="str">
        <f>Raw_Data!D4752</f>
        <v>Standard</v>
      </c>
      <c r="E4752" s="3">
        <f>Raw_Data!E4752</f>
        <v>1.53</v>
      </c>
      <c r="F4752" s="3">
        <f>Raw_Data!F4752</f>
        <v>23</v>
      </c>
      <c r="G4752" s="3" t="str">
        <f>Raw_Data!G4752</f>
        <v>Africa</v>
      </c>
      <c r="H4752" s="3" t="str">
        <f>Raw_Data!H4752</f>
        <v>Laptop</v>
      </c>
      <c r="I4752" s="3">
        <f>Raw_Data!I4752</f>
        <v>13.99</v>
      </c>
      <c r="J4752" s="3">
        <f>Raw_Data!J4752</f>
        <v>1</v>
      </c>
      <c r="K4752" s="3" t="str">
        <f>Raw_Data!K4752</f>
        <v>Credit Card</v>
      </c>
      <c r="L4752" s="3">
        <f>Raw_Data!L4752</f>
        <v>1</v>
      </c>
      <c r="M4752" s="3">
        <f>Raw_Data!M4752</f>
        <v>0.06</v>
      </c>
      <c r="N4752" s="3" t="str">
        <f>Raw_Data!N4752</f>
        <v>Drama</v>
      </c>
      <c r="O4752" s="3" t="str">
        <f t="shared" si="740"/>
        <v>35-44</v>
      </c>
      <c r="P4752" s="3" t="str">
        <f t="shared" si="741"/>
        <v>&lt;10h</v>
      </c>
      <c r="Q4752" s="3" t="str">
        <f t="shared" si="742"/>
        <v>22-45d</v>
      </c>
      <c r="R4752" s="3" t="str">
        <f t="shared" si="743"/>
        <v>Medium</v>
      </c>
      <c r="S4752" s="3" t="str">
        <f t="shared" si="744"/>
        <v>Mid</v>
      </c>
      <c r="T4752" s="3" t="str">
        <f t="shared" si="745"/>
        <v>Churned</v>
      </c>
      <c r="U4752" s="4">
        <f>1/(1+EXP(-(Predictive_Model!$B$5+((B4752-Predictive_Model!$B$20)/Predictive_Model!$C$20)*Predictive_Model!$D$20+((E4752-Predictive_Model!$B$21)/Predictive_Model!$C$21)*Predictive_Model!$D$21+((F4752-Predictive_Model!$B$22)/Predictive_Model!$C$22)*Predictive_Model!$D$22+((I4752-Predictive_Model!$B$23)/Predictive_Model!$C$23)*Predictive_Model!$D$23+((L4752-Predictive_Model!$B$24)/Predictive_Model!$C$24)*Predictive_Model!$D$24+((M4752-Predictive_Model!$B$25)/Predictive_Model!$C$25)*Predictive_Model!$D$25+IF(C4752="Male",Predictive_Model!$D$31,IF(C4752="Other",Predictive_Model!$D$32,0))+IF(D4752="Premium",Predictive_Model!$D$34,IF(D4752="Standard",Predictive_Model!$D$35,0))+IF(G4752="Asia",Predictive_Model!$D$37,IF(G4752="Europe",Predictive_Model!$D$38,IF(G4752="North America",Predictive_Model!$D$39,IF(G4752="Oceania",Predictive_Model!$D$40,IF(G4752="South America",Predictive_Model!$D$41,0)))))+IF(H4752="Laptop",Predictive_Model!$D$43,IF(H4752="Mobile",Predictive_Model!$D$44,IF(H4752="TV",Predictive_Model!$D$45,IF(H4752="Tablet",Predictive_Model!$D$46,0))))+IF(K4752="Crypto",Predictive_Model!$D$48,IF(K4752="Debit Card",Predictive_Model!$D$49,IF(K4752="Gift Card",Predictive_Model!$D$50,IF(K4752="PayPal",Predictive_Model!$D$51,0))))+IF(N4752="Comedy",Predictive_Model!$D$53,IF(N4752="Documentary",Predictive_Model!$D$54,IF(N4752="Drama",Predictive_Model!$D$55,IF(N4752="Horror",Predictive_Model!$D$56,IF(N4752="Romance",Predictive_Model!$D$57,IF(N4752="Sci-Fi",Predictive_Model!$D$58,0)))))))))</f>
        <v>0.99703901423984298</v>
      </c>
      <c r="V4752" s="3" t="str">
        <f t="shared" si="746"/>
        <v>Critical</v>
      </c>
      <c r="W4752" s="6">
        <f t="shared" si="747"/>
        <v>13.99</v>
      </c>
      <c r="X4752" s="3" t="str">
        <f t="shared" si="748"/>
        <v>Priority 2</v>
      </c>
      <c r="Y4752" s="3" t="str">
        <f t="shared" si="749"/>
        <v>OK</v>
      </c>
    </row>
    <row r="4753" spans="1:25" x14ac:dyDescent="0.25">
      <c r="A4753" s="3" t="str">
        <f>Raw_Data!A4753</f>
        <v>762bdb2f-9869-459d-a388-b7d7499de3d1</v>
      </c>
      <c r="B4753" s="3">
        <f>Raw_Data!B4753</f>
        <v>24</v>
      </c>
      <c r="C4753" s="3" t="str">
        <f>Raw_Data!C4753</f>
        <v>Female</v>
      </c>
      <c r="D4753" s="3" t="str">
        <f>Raw_Data!D4753</f>
        <v>Standard</v>
      </c>
      <c r="E4753" s="3">
        <f>Raw_Data!E4753</f>
        <v>30.63</v>
      </c>
      <c r="F4753" s="3">
        <f>Raw_Data!F4753</f>
        <v>58</v>
      </c>
      <c r="G4753" s="3" t="str">
        <f>Raw_Data!G4753</f>
        <v>Oceania</v>
      </c>
      <c r="H4753" s="3" t="str">
        <f>Raw_Data!H4753</f>
        <v>Mobile</v>
      </c>
      <c r="I4753" s="3">
        <f>Raw_Data!I4753</f>
        <v>13.99</v>
      </c>
      <c r="J4753" s="3">
        <f>Raw_Data!J4753</f>
        <v>0</v>
      </c>
      <c r="K4753" s="3" t="str">
        <f>Raw_Data!K4753</f>
        <v>Debit Card</v>
      </c>
      <c r="L4753" s="3">
        <f>Raw_Data!L4753</f>
        <v>4</v>
      </c>
      <c r="M4753" s="3">
        <f>Raw_Data!M4753</f>
        <v>0.52</v>
      </c>
      <c r="N4753" s="3" t="str">
        <f>Raw_Data!N4753</f>
        <v>Sci-Fi</v>
      </c>
      <c r="O4753" s="3" t="str">
        <f t="shared" si="740"/>
        <v>18-24</v>
      </c>
      <c r="P4753" s="3" t="str">
        <f t="shared" si="741"/>
        <v>25-49h</v>
      </c>
      <c r="Q4753" s="3" t="str">
        <f t="shared" si="742"/>
        <v>46-60d</v>
      </c>
      <c r="R4753" s="3" t="str">
        <f t="shared" si="743"/>
        <v>Medium</v>
      </c>
      <c r="S4753" s="3" t="str">
        <f t="shared" si="744"/>
        <v>Mid</v>
      </c>
      <c r="T4753" s="3" t="str">
        <f t="shared" si="745"/>
        <v>Active</v>
      </c>
      <c r="U4753" s="4">
        <f>1/(1+EXP(-(Predictive_Model!$B$5+((B4753-Predictive_Model!$B$20)/Predictive_Model!$C$20)*Predictive_Model!$D$20+((E4753-Predictive_Model!$B$21)/Predictive_Model!$C$21)*Predictive_Model!$D$21+((F4753-Predictive_Model!$B$22)/Predictive_Model!$C$22)*Predictive_Model!$D$22+((I4753-Predictive_Model!$B$23)/Predictive_Model!$C$23)*Predictive_Model!$D$23+((L4753-Predictive_Model!$B$24)/Predictive_Model!$C$24)*Predictive_Model!$D$24+((M4753-Predictive_Model!$B$25)/Predictive_Model!$C$25)*Predictive_Model!$D$25+IF(C4753="Male",Predictive_Model!$D$31,IF(C4753="Other",Predictive_Model!$D$32,0))+IF(D4753="Premium",Predictive_Model!$D$34,IF(D4753="Standard",Predictive_Model!$D$35,0))+IF(G4753="Asia",Predictive_Model!$D$37,IF(G4753="Europe",Predictive_Model!$D$38,IF(G4753="North America",Predictive_Model!$D$39,IF(G4753="Oceania",Predictive_Model!$D$40,IF(G4753="South America",Predictive_Model!$D$41,0)))))+IF(H4753="Laptop",Predictive_Model!$D$43,IF(H4753="Mobile",Predictive_Model!$D$44,IF(H4753="TV",Predictive_Model!$D$45,IF(H4753="Tablet",Predictive_Model!$D$46,0))))+IF(K4753="Crypto",Predictive_Model!$D$48,IF(K4753="Debit Card",Predictive_Model!$D$49,IF(K4753="Gift Card",Predictive_Model!$D$50,IF(K4753="PayPal",Predictive_Model!$D$51,0))))+IF(N4753="Comedy",Predictive_Model!$D$53,IF(N4753="Documentary",Predictive_Model!$D$54,IF(N4753="Drama",Predictive_Model!$D$55,IF(N4753="Horror",Predictive_Model!$D$56,IF(N4753="Romance",Predictive_Model!$D$57,IF(N4753="Sci-Fi",Predictive_Model!$D$58,0)))))))))</f>
        <v>0.46419187301300158</v>
      </c>
      <c r="V4753" s="3" t="str">
        <f t="shared" si="746"/>
        <v>Medium</v>
      </c>
      <c r="W4753" s="6">
        <f t="shared" si="747"/>
        <v>6.4940443034518918</v>
      </c>
      <c r="X4753" s="3" t="str">
        <f t="shared" si="748"/>
        <v>Monitor</v>
      </c>
      <c r="Y4753" s="3" t="str">
        <f t="shared" si="749"/>
        <v>OK</v>
      </c>
    </row>
    <row r="4754" spans="1:25" x14ac:dyDescent="0.25">
      <c r="A4754" s="3" t="str">
        <f>Raw_Data!A4754</f>
        <v>8c5e8ece-8b04-4187-943f-c47e7452ac98</v>
      </c>
      <c r="B4754" s="3">
        <f>Raw_Data!B4754</f>
        <v>29</v>
      </c>
      <c r="C4754" s="3" t="str">
        <f>Raw_Data!C4754</f>
        <v>Female</v>
      </c>
      <c r="D4754" s="3" t="str">
        <f>Raw_Data!D4754</f>
        <v>Premium</v>
      </c>
      <c r="E4754" s="3">
        <f>Raw_Data!E4754</f>
        <v>3.17</v>
      </c>
      <c r="F4754" s="3">
        <f>Raw_Data!F4754</f>
        <v>8</v>
      </c>
      <c r="G4754" s="3" t="str">
        <f>Raw_Data!G4754</f>
        <v>South America</v>
      </c>
      <c r="H4754" s="3" t="str">
        <f>Raw_Data!H4754</f>
        <v>TV</v>
      </c>
      <c r="I4754" s="3">
        <f>Raw_Data!I4754</f>
        <v>17.989999999999998</v>
      </c>
      <c r="J4754" s="3">
        <f>Raw_Data!J4754</f>
        <v>1</v>
      </c>
      <c r="K4754" s="3" t="str">
        <f>Raw_Data!K4754</f>
        <v>Crypto</v>
      </c>
      <c r="L4754" s="3">
        <f>Raw_Data!L4754</f>
        <v>2</v>
      </c>
      <c r="M4754" s="3">
        <f>Raw_Data!M4754</f>
        <v>0.35</v>
      </c>
      <c r="N4754" s="3" t="str">
        <f>Raw_Data!N4754</f>
        <v>Action</v>
      </c>
      <c r="O4754" s="3" t="str">
        <f t="shared" si="740"/>
        <v>25-34</v>
      </c>
      <c r="P4754" s="3" t="str">
        <f t="shared" si="741"/>
        <v>&lt;10h</v>
      </c>
      <c r="Q4754" s="3" t="str">
        <f t="shared" si="742"/>
        <v>8-21d</v>
      </c>
      <c r="R4754" s="3" t="str">
        <f t="shared" si="743"/>
        <v>Medium</v>
      </c>
      <c r="S4754" s="3" t="str">
        <f t="shared" si="744"/>
        <v>High</v>
      </c>
      <c r="T4754" s="3" t="str">
        <f t="shared" si="745"/>
        <v>Churned</v>
      </c>
      <c r="U4754" s="4">
        <f>1/(1+EXP(-(Predictive_Model!$B$5+((B4754-Predictive_Model!$B$20)/Predictive_Model!$C$20)*Predictive_Model!$D$20+((E4754-Predictive_Model!$B$21)/Predictive_Model!$C$21)*Predictive_Model!$D$21+((F4754-Predictive_Model!$B$22)/Predictive_Model!$C$22)*Predictive_Model!$D$22+((I4754-Predictive_Model!$B$23)/Predictive_Model!$C$23)*Predictive_Model!$D$23+((L4754-Predictive_Model!$B$24)/Predictive_Model!$C$24)*Predictive_Model!$D$24+((M4754-Predictive_Model!$B$25)/Predictive_Model!$C$25)*Predictive_Model!$D$25+IF(C4754="Male",Predictive_Model!$D$31,IF(C4754="Other",Predictive_Model!$D$32,0))+IF(D4754="Premium",Predictive_Model!$D$34,IF(D4754="Standard",Predictive_Model!$D$35,0))+IF(G4754="Asia",Predictive_Model!$D$37,IF(G4754="Europe",Predictive_Model!$D$38,IF(G4754="North America",Predictive_Model!$D$39,IF(G4754="Oceania",Predictive_Model!$D$40,IF(G4754="South America",Predictive_Model!$D$41,0)))))+IF(H4754="Laptop",Predictive_Model!$D$43,IF(H4754="Mobile",Predictive_Model!$D$44,IF(H4754="TV",Predictive_Model!$D$45,IF(H4754="Tablet",Predictive_Model!$D$46,0))))+IF(K4754="Crypto",Predictive_Model!$D$48,IF(K4754="Debit Card",Predictive_Model!$D$49,IF(K4754="Gift Card",Predictive_Model!$D$50,IF(K4754="PayPal",Predictive_Model!$D$51,0))))+IF(N4754="Comedy",Predictive_Model!$D$53,IF(N4754="Documentary",Predictive_Model!$D$54,IF(N4754="Drama",Predictive_Model!$D$55,IF(N4754="Horror",Predictive_Model!$D$56,IF(N4754="Romance",Predictive_Model!$D$57,IF(N4754="Sci-Fi",Predictive_Model!$D$58,0)))))))))</f>
        <v>0.55122218880957474</v>
      </c>
      <c r="V4754" s="3" t="str">
        <f t="shared" si="746"/>
        <v>High</v>
      </c>
      <c r="W4754" s="6">
        <f t="shared" si="747"/>
        <v>17.989999999999998</v>
      </c>
      <c r="X4754" s="3" t="str">
        <f t="shared" si="748"/>
        <v>Monitor</v>
      </c>
      <c r="Y4754" s="3" t="str">
        <f t="shared" si="749"/>
        <v>OK</v>
      </c>
    </row>
    <row r="4755" spans="1:25" x14ac:dyDescent="0.25">
      <c r="A4755" s="3" t="str">
        <f>Raw_Data!A4755</f>
        <v>1ba7df97-738b-4bda-84bc-342e75f0bb3b</v>
      </c>
      <c r="B4755" s="3">
        <f>Raw_Data!B4755</f>
        <v>68</v>
      </c>
      <c r="C4755" s="3" t="str">
        <f>Raw_Data!C4755</f>
        <v>Other</v>
      </c>
      <c r="D4755" s="3" t="str">
        <f>Raw_Data!D4755</f>
        <v>Basic</v>
      </c>
      <c r="E4755" s="3">
        <f>Raw_Data!E4755</f>
        <v>21.58</v>
      </c>
      <c r="F4755" s="3">
        <f>Raw_Data!F4755</f>
        <v>30</v>
      </c>
      <c r="G4755" s="3" t="str">
        <f>Raw_Data!G4755</f>
        <v>Oceania</v>
      </c>
      <c r="H4755" s="3" t="str">
        <f>Raw_Data!H4755</f>
        <v>Tablet</v>
      </c>
      <c r="I4755" s="3">
        <f>Raw_Data!I4755</f>
        <v>8.99</v>
      </c>
      <c r="J4755" s="3">
        <f>Raw_Data!J4755</f>
        <v>0</v>
      </c>
      <c r="K4755" s="3" t="str">
        <f>Raw_Data!K4755</f>
        <v>Credit Card</v>
      </c>
      <c r="L4755" s="3">
        <f>Raw_Data!L4755</f>
        <v>2</v>
      </c>
      <c r="M4755" s="3">
        <f>Raw_Data!M4755</f>
        <v>0.7</v>
      </c>
      <c r="N4755" s="3" t="str">
        <f>Raw_Data!N4755</f>
        <v>Horror</v>
      </c>
      <c r="O4755" s="3" t="str">
        <f t="shared" si="740"/>
        <v>55-70</v>
      </c>
      <c r="P4755" s="3" t="str">
        <f t="shared" si="741"/>
        <v>10-24h</v>
      </c>
      <c r="Q4755" s="3" t="str">
        <f t="shared" si="742"/>
        <v>22-45d</v>
      </c>
      <c r="R4755" s="3" t="str">
        <f t="shared" si="743"/>
        <v>Medium</v>
      </c>
      <c r="S4755" s="3" t="str">
        <f t="shared" si="744"/>
        <v>Low</v>
      </c>
      <c r="T4755" s="3" t="str">
        <f t="shared" si="745"/>
        <v>Active</v>
      </c>
      <c r="U4755" s="4">
        <f>1/(1+EXP(-(Predictive_Model!$B$5+((B4755-Predictive_Model!$B$20)/Predictive_Model!$C$20)*Predictive_Model!$D$20+((E4755-Predictive_Model!$B$21)/Predictive_Model!$C$21)*Predictive_Model!$D$21+((F4755-Predictive_Model!$B$22)/Predictive_Model!$C$22)*Predictive_Model!$D$22+((I4755-Predictive_Model!$B$23)/Predictive_Model!$C$23)*Predictive_Model!$D$23+((L4755-Predictive_Model!$B$24)/Predictive_Model!$C$24)*Predictive_Model!$D$24+((M4755-Predictive_Model!$B$25)/Predictive_Model!$C$25)*Predictive_Model!$D$25+IF(C4755="Male",Predictive_Model!$D$31,IF(C4755="Other",Predictive_Model!$D$32,0))+IF(D4755="Premium",Predictive_Model!$D$34,IF(D4755="Standard",Predictive_Model!$D$35,0))+IF(G4755="Asia",Predictive_Model!$D$37,IF(G4755="Europe",Predictive_Model!$D$38,IF(G4755="North America",Predictive_Model!$D$39,IF(G4755="Oceania",Predictive_Model!$D$40,IF(G4755="South America",Predictive_Model!$D$41,0)))))+IF(H4755="Laptop",Predictive_Model!$D$43,IF(H4755="Mobile",Predictive_Model!$D$44,IF(H4755="TV",Predictive_Model!$D$45,IF(H4755="Tablet",Predictive_Model!$D$46,0))))+IF(K4755="Crypto",Predictive_Model!$D$48,IF(K4755="Debit Card",Predictive_Model!$D$49,IF(K4755="Gift Card",Predictive_Model!$D$50,IF(K4755="PayPal",Predictive_Model!$D$51,0))))+IF(N4755="Comedy",Predictive_Model!$D$53,IF(N4755="Documentary",Predictive_Model!$D$54,IF(N4755="Drama",Predictive_Model!$D$55,IF(N4755="Horror",Predictive_Model!$D$56,IF(N4755="Romance",Predictive_Model!$D$57,IF(N4755="Sci-Fi",Predictive_Model!$D$58,0)))))))))</f>
        <v>0.79403730205741685</v>
      </c>
      <c r="V4755" s="3" t="str">
        <f t="shared" si="746"/>
        <v>Critical</v>
      </c>
      <c r="W4755" s="6">
        <f t="shared" si="747"/>
        <v>7.1383953454961775</v>
      </c>
      <c r="X4755" s="3" t="str">
        <f t="shared" si="748"/>
        <v>Priority 2</v>
      </c>
      <c r="Y4755" s="3" t="str">
        <f t="shared" si="749"/>
        <v>OK</v>
      </c>
    </row>
    <row r="4756" spans="1:25" x14ac:dyDescent="0.25">
      <c r="A4756" s="3" t="str">
        <f>Raw_Data!A4756</f>
        <v>0b029466-21a8-4aa2-a32d-7957bc97dd15</v>
      </c>
      <c r="B4756" s="3">
        <f>Raw_Data!B4756</f>
        <v>18</v>
      </c>
      <c r="C4756" s="3" t="str">
        <f>Raw_Data!C4756</f>
        <v>Female</v>
      </c>
      <c r="D4756" s="3" t="str">
        <f>Raw_Data!D4756</f>
        <v>Basic</v>
      </c>
      <c r="E4756" s="3">
        <f>Raw_Data!E4756</f>
        <v>18.12</v>
      </c>
      <c r="F4756" s="3">
        <f>Raw_Data!F4756</f>
        <v>2</v>
      </c>
      <c r="G4756" s="3" t="str">
        <f>Raw_Data!G4756</f>
        <v>North America</v>
      </c>
      <c r="H4756" s="3" t="str">
        <f>Raw_Data!H4756</f>
        <v>Tablet</v>
      </c>
      <c r="I4756" s="3">
        <f>Raw_Data!I4756</f>
        <v>8.99</v>
      </c>
      <c r="J4756" s="3">
        <f>Raw_Data!J4756</f>
        <v>0</v>
      </c>
      <c r="K4756" s="3" t="str">
        <f>Raw_Data!K4756</f>
        <v>Debit Card</v>
      </c>
      <c r="L4756" s="3">
        <f>Raw_Data!L4756</f>
        <v>1</v>
      </c>
      <c r="M4756" s="3">
        <f>Raw_Data!M4756</f>
        <v>6.04</v>
      </c>
      <c r="N4756" s="3" t="str">
        <f>Raw_Data!N4756</f>
        <v>Horror</v>
      </c>
      <c r="O4756" s="3" t="str">
        <f t="shared" si="740"/>
        <v>18-24</v>
      </c>
      <c r="P4756" s="3" t="str">
        <f t="shared" si="741"/>
        <v>10-24h</v>
      </c>
      <c r="Q4756" s="3" t="str">
        <f t="shared" si="742"/>
        <v>0-7d</v>
      </c>
      <c r="R4756" s="3" t="str">
        <f t="shared" si="743"/>
        <v>Medium</v>
      </c>
      <c r="S4756" s="3" t="str">
        <f t="shared" si="744"/>
        <v>Low</v>
      </c>
      <c r="T4756" s="3" t="str">
        <f t="shared" si="745"/>
        <v>Active</v>
      </c>
      <c r="U4756" s="4">
        <f>1/(1+EXP(-(Predictive_Model!$B$5+((B4756-Predictive_Model!$B$20)/Predictive_Model!$C$20)*Predictive_Model!$D$20+((E4756-Predictive_Model!$B$21)/Predictive_Model!$C$21)*Predictive_Model!$D$21+((F4756-Predictive_Model!$B$22)/Predictive_Model!$C$22)*Predictive_Model!$D$22+((I4756-Predictive_Model!$B$23)/Predictive_Model!$C$23)*Predictive_Model!$D$23+((L4756-Predictive_Model!$B$24)/Predictive_Model!$C$24)*Predictive_Model!$D$24+((M4756-Predictive_Model!$B$25)/Predictive_Model!$C$25)*Predictive_Model!$D$25+IF(C4756="Male",Predictive_Model!$D$31,IF(C4756="Other",Predictive_Model!$D$32,0))+IF(D4756="Premium",Predictive_Model!$D$34,IF(D4756="Standard",Predictive_Model!$D$35,0))+IF(G4756="Asia",Predictive_Model!$D$37,IF(G4756="Europe",Predictive_Model!$D$38,IF(G4756="North America",Predictive_Model!$D$39,IF(G4756="Oceania",Predictive_Model!$D$40,IF(G4756="South America",Predictive_Model!$D$41,0)))))+IF(H4756="Laptop",Predictive_Model!$D$43,IF(H4756="Mobile",Predictive_Model!$D$44,IF(H4756="TV",Predictive_Model!$D$45,IF(H4756="Tablet",Predictive_Model!$D$46,0))))+IF(K4756="Crypto",Predictive_Model!$D$48,IF(K4756="Debit Card",Predictive_Model!$D$49,IF(K4756="Gift Card",Predictive_Model!$D$50,IF(K4756="PayPal",Predictive_Model!$D$51,0))))+IF(N4756="Comedy",Predictive_Model!$D$53,IF(N4756="Documentary",Predictive_Model!$D$54,IF(N4756="Drama",Predictive_Model!$D$55,IF(N4756="Horror",Predictive_Model!$D$56,IF(N4756="Romance",Predictive_Model!$D$57,IF(N4756="Sci-Fi",Predictive_Model!$D$58,0)))))))))</f>
        <v>5.8815789479199352E-5</v>
      </c>
      <c r="V4756" s="3" t="str">
        <f t="shared" si="746"/>
        <v>Low</v>
      </c>
      <c r="W4756" s="6">
        <f t="shared" si="747"/>
        <v>5.287539474180022E-4</v>
      </c>
      <c r="X4756" s="3" t="str">
        <f t="shared" si="748"/>
        <v>Monitor</v>
      </c>
      <c r="Y4756" s="3" t="str">
        <f t="shared" si="749"/>
        <v>OK</v>
      </c>
    </row>
    <row r="4757" spans="1:25" x14ac:dyDescent="0.25">
      <c r="A4757" s="3" t="str">
        <f>Raw_Data!A4757</f>
        <v>78f2bf62-fba1-46a6-833c-110010ab98ad</v>
      </c>
      <c r="B4757" s="3">
        <f>Raw_Data!B4757</f>
        <v>45</v>
      </c>
      <c r="C4757" s="3" t="str">
        <f>Raw_Data!C4757</f>
        <v>Female</v>
      </c>
      <c r="D4757" s="3" t="str">
        <f>Raw_Data!D4757</f>
        <v>Standard</v>
      </c>
      <c r="E4757" s="3">
        <f>Raw_Data!E4757</f>
        <v>16.100000000000001</v>
      </c>
      <c r="F4757" s="3">
        <f>Raw_Data!F4757</f>
        <v>13</v>
      </c>
      <c r="G4757" s="3" t="str">
        <f>Raw_Data!G4757</f>
        <v>South America</v>
      </c>
      <c r="H4757" s="3" t="str">
        <f>Raw_Data!H4757</f>
        <v>Tablet</v>
      </c>
      <c r="I4757" s="3">
        <f>Raw_Data!I4757</f>
        <v>13.99</v>
      </c>
      <c r="J4757" s="3">
        <f>Raw_Data!J4757</f>
        <v>0</v>
      </c>
      <c r="K4757" s="3" t="str">
        <f>Raw_Data!K4757</f>
        <v>Debit Card</v>
      </c>
      <c r="L4757" s="3">
        <f>Raw_Data!L4757</f>
        <v>3</v>
      </c>
      <c r="M4757" s="3">
        <f>Raw_Data!M4757</f>
        <v>1.1499999999999999</v>
      </c>
      <c r="N4757" s="3" t="str">
        <f>Raw_Data!N4757</f>
        <v>Sci-Fi</v>
      </c>
      <c r="O4757" s="3" t="str">
        <f t="shared" si="740"/>
        <v>45-54</v>
      </c>
      <c r="P4757" s="3" t="str">
        <f t="shared" si="741"/>
        <v>10-24h</v>
      </c>
      <c r="Q4757" s="3" t="str">
        <f t="shared" si="742"/>
        <v>8-21d</v>
      </c>
      <c r="R4757" s="3" t="str">
        <f t="shared" si="743"/>
        <v>Medium</v>
      </c>
      <c r="S4757" s="3" t="str">
        <f t="shared" si="744"/>
        <v>Mid</v>
      </c>
      <c r="T4757" s="3" t="str">
        <f t="shared" si="745"/>
        <v>Active</v>
      </c>
      <c r="U4757" s="4">
        <f>1/(1+EXP(-(Predictive_Model!$B$5+((B4757-Predictive_Model!$B$20)/Predictive_Model!$C$20)*Predictive_Model!$D$20+((E4757-Predictive_Model!$B$21)/Predictive_Model!$C$21)*Predictive_Model!$D$21+((F4757-Predictive_Model!$B$22)/Predictive_Model!$C$22)*Predictive_Model!$D$22+((I4757-Predictive_Model!$B$23)/Predictive_Model!$C$23)*Predictive_Model!$D$23+((L4757-Predictive_Model!$B$24)/Predictive_Model!$C$24)*Predictive_Model!$D$24+((M4757-Predictive_Model!$B$25)/Predictive_Model!$C$25)*Predictive_Model!$D$25+IF(C4757="Male",Predictive_Model!$D$31,IF(C4757="Other",Predictive_Model!$D$32,0))+IF(D4757="Premium",Predictive_Model!$D$34,IF(D4757="Standard",Predictive_Model!$D$35,0))+IF(G4757="Asia",Predictive_Model!$D$37,IF(G4757="Europe",Predictive_Model!$D$38,IF(G4757="North America",Predictive_Model!$D$39,IF(G4757="Oceania",Predictive_Model!$D$40,IF(G4757="South America",Predictive_Model!$D$41,0)))))+IF(H4757="Laptop",Predictive_Model!$D$43,IF(H4757="Mobile",Predictive_Model!$D$44,IF(H4757="TV",Predictive_Model!$D$45,IF(H4757="Tablet",Predictive_Model!$D$46,0))))+IF(K4757="Crypto",Predictive_Model!$D$48,IF(K4757="Debit Card",Predictive_Model!$D$49,IF(K4757="Gift Card",Predictive_Model!$D$50,IF(K4757="PayPal",Predictive_Model!$D$51,0))))+IF(N4757="Comedy",Predictive_Model!$D$53,IF(N4757="Documentary",Predictive_Model!$D$54,IF(N4757="Drama",Predictive_Model!$D$55,IF(N4757="Horror",Predictive_Model!$D$56,IF(N4757="Romance",Predictive_Model!$D$57,IF(N4757="Sci-Fi",Predictive_Model!$D$58,0)))))))))</f>
        <v>0.11016461594897867</v>
      </c>
      <c r="V4757" s="3" t="str">
        <f t="shared" si="746"/>
        <v>Low</v>
      </c>
      <c r="W4757" s="6">
        <f t="shared" si="747"/>
        <v>1.5412029771262117</v>
      </c>
      <c r="X4757" s="3" t="str">
        <f t="shared" si="748"/>
        <v>Monitor</v>
      </c>
      <c r="Y4757" s="3" t="str">
        <f t="shared" si="749"/>
        <v>OK</v>
      </c>
    </row>
    <row r="4758" spans="1:25" x14ac:dyDescent="0.25">
      <c r="A4758" s="3" t="str">
        <f>Raw_Data!A4758</f>
        <v>68ce89c8-a5b2-4117-b896-352c78e682a5</v>
      </c>
      <c r="B4758" s="3">
        <f>Raw_Data!B4758</f>
        <v>20</v>
      </c>
      <c r="C4758" s="3" t="str">
        <f>Raw_Data!C4758</f>
        <v>Other</v>
      </c>
      <c r="D4758" s="3" t="str">
        <f>Raw_Data!D4758</f>
        <v>Standard</v>
      </c>
      <c r="E4758" s="3">
        <f>Raw_Data!E4758</f>
        <v>2.75</v>
      </c>
      <c r="F4758" s="3">
        <f>Raw_Data!F4758</f>
        <v>2</v>
      </c>
      <c r="G4758" s="3" t="str">
        <f>Raw_Data!G4758</f>
        <v>Africa</v>
      </c>
      <c r="H4758" s="3" t="str">
        <f>Raw_Data!H4758</f>
        <v>TV</v>
      </c>
      <c r="I4758" s="3">
        <f>Raw_Data!I4758</f>
        <v>13.99</v>
      </c>
      <c r="J4758" s="3">
        <f>Raw_Data!J4758</f>
        <v>0</v>
      </c>
      <c r="K4758" s="3" t="str">
        <f>Raw_Data!K4758</f>
        <v>Credit Card</v>
      </c>
      <c r="L4758" s="3">
        <f>Raw_Data!L4758</f>
        <v>2</v>
      </c>
      <c r="M4758" s="3">
        <f>Raw_Data!M4758</f>
        <v>0.92</v>
      </c>
      <c r="N4758" s="3" t="str">
        <f>Raw_Data!N4758</f>
        <v>Sci-Fi</v>
      </c>
      <c r="O4758" s="3" t="str">
        <f t="shared" si="740"/>
        <v>18-24</v>
      </c>
      <c r="P4758" s="3" t="str">
        <f t="shared" si="741"/>
        <v>&lt;10h</v>
      </c>
      <c r="Q4758" s="3" t="str">
        <f t="shared" si="742"/>
        <v>0-7d</v>
      </c>
      <c r="R4758" s="3" t="str">
        <f t="shared" si="743"/>
        <v>Medium</v>
      </c>
      <c r="S4758" s="3" t="str">
        <f t="shared" si="744"/>
        <v>Mid</v>
      </c>
      <c r="T4758" s="3" t="str">
        <f t="shared" si="745"/>
        <v>Active</v>
      </c>
      <c r="U4758" s="4">
        <f>1/(1+EXP(-(Predictive_Model!$B$5+((B4758-Predictive_Model!$B$20)/Predictive_Model!$C$20)*Predictive_Model!$D$20+((E4758-Predictive_Model!$B$21)/Predictive_Model!$C$21)*Predictive_Model!$D$21+((F4758-Predictive_Model!$B$22)/Predictive_Model!$C$22)*Predictive_Model!$D$22+((I4758-Predictive_Model!$B$23)/Predictive_Model!$C$23)*Predictive_Model!$D$23+((L4758-Predictive_Model!$B$24)/Predictive_Model!$C$24)*Predictive_Model!$D$24+((M4758-Predictive_Model!$B$25)/Predictive_Model!$C$25)*Predictive_Model!$D$25+IF(C4758="Male",Predictive_Model!$D$31,IF(C4758="Other",Predictive_Model!$D$32,0))+IF(D4758="Premium",Predictive_Model!$D$34,IF(D4758="Standard",Predictive_Model!$D$35,0))+IF(G4758="Asia",Predictive_Model!$D$37,IF(G4758="Europe",Predictive_Model!$D$38,IF(G4758="North America",Predictive_Model!$D$39,IF(G4758="Oceania",Predictive_Model!$D$40,IF(G4758="South America",Predictive_Model!$D$41,0)))))+IF(H4758="Laptop",Predictive_Model!$D$43,IF(H4758="Mobile",Predictive_Model!$D$44,IF(H4758="TV",Predictive_Model!$D$45,IF(H4758="Tablet",Predictive_Model!$D$46,0))))+IF(K4758="Crypto",Predictive_Model!$D$48,IF(K4758="Debit Card",Predictive_Model!$D$49,IF(K4758="Gift Card",Predictive_Model!$D$50,IF(K4758="PayPal",Predictive_Model!$D$51,0))))+IF(N4758="Comedy",Predictive_Model!$D$53,IF(N4758="Documentary",Predictive_Model!$D$54,IF(N4758="Drama",Predictive_Model!$D$55,IF(N4758="Horror",Predictive_Model!$D$56,IF(N4758="Romance",Predictive_Model!$D$57,IF(N4758="Sci-Fi",Predictive_Model!$D$58,0)))))))))</f>
        <v>0.54120740740715523</v>
      </c>
      <c r="V4758" s="3" t="str">
        <f t="shared" si="746"/>
        <v>High</v>
      </c>
      <c r="W4758" s="6">
        <f t="shared" si="747"/>
        <v>7.5714916296261014</v>
      </c>
      <c r="X4758" s="3" t="str">
        <f t="shared" si="748"/>
        <v>Monitor</v>
      </c>
      <c r="Y4758" s="3" t="str">
        <f t="shared" si="749"/>
        <v>OK</v>
      </c>
    </row>
    <row r="4759" spans="1:25" x14ac:dyDescent="0.25">
      <c r="A4759" s="3" t="str">
        <f>Raw_Data!A4759</f>
        <v>e06fb7ea-7713-4fac-a996-c7ea9349c0f1</v>
      </c>
      <c r="B4759" s="3">
        <f>Raw_Data!B4759</f>
        <v>38</v>
      </c>
      <c r="C4759" s="3" t="str">
        <f>Raw_Data!C4759</f>
        <v>Male</v>
      </c>
      <c r="D4759" s="3" t="str">
        <f>Raw_Data!D4759</f>
        <v>Premium</v>
      </c>
      <c r="E4759" s="3">
        <f>Raw_Data!E4759</f>
        <v>4.88</v>
      </c>
      <c r="F4759" s="3">
        <f>Raw_Data!F4759</f>
        <v>12</v>
      </c>
      <c r="G4759" s="3" t="str">
        <f>Raw_Data!G4759</f>
        <v>North America</v>
      </c>
      <c r="H4759" s="3" t="str">
        <f>Raw_Data!H4759</f>
        <v>Laptop</v>
      </c>
      <c r="I4759" s="3">
        <f>Raw_Data!I4759</f>
        <v>17.989999999999998</v>
      </c>
      <c r="J4759" s="3">
        <f>Raw_Data!J4759</f>
        <v>1</v>
      </c>
      <c r="K4759" s="3" t="str">
        <f>Raw_Data!K4759</f>
        <v>Gift Card</v>
      </c>
      <c r="L4759" s="3">
        <f>Raw_Data!L4759</f>
        <v>1</v>
      </c>
      <c r="M4759" s="3">
        <f>Raw_Data!M4759</f>
        <v>0.38</v>
      </c>
      <c r="N4759" s="3" t="str">
        <f>Raw_Data!N4759</f>
        <v>Romance</v>
      </c>
      <c r="O4759" s="3" t="str">
        <f t="shared" si="740"/>
        <v>35-44</v>
      </c>
      <c r="P4759" s="3" t="str">
        <f t="shared" si="741"/>
        <v>&lt;10h</v>
      </c>
      <c r="Q4759" s="3" t="str">
        <f t="shared" si="742"/>
        <v>8-21d</v>
      </c>
      <c r="R4759" s="3" t="str">
        <f t="shared" si="743"/>
        <v>Medium</v>
      </c>
      <c r="S4759" s="3" t="str">
        <f t="shared" si="744"/>
        <v>High</v>
      </c>
      <c r="T4759" s="3" t="str">
        <f t="shared" si="745"/>
        <v>Churned</v>
      </c>
      <c r="U4759" s="4">
        <f>1/(1+EXP(-(Predictive_Model!$B$5+((B4759-Predictive_Model!$B$20)/Predictive_Model!$C$20)*Predictive_Model!$D$20+((E4759-Predictive_Model!$B$21)/Predictive_Model!$C$21)*Predictive_Model!$D$21+((F4759-Predictive_Model!$B$22)/Predictive_Model!$C$22)*Predictive_Model!$D$22+((I4759-Predictive_Model!$B$23)/Predictive_Model!$C$23)*Predictive_Model!$D$23+((L4759-Predictive_Model!$B$24)/Predictive_Model!$C$24)*Predictive_Model!$D$24+((M4759-Predictive_Model!$B$25)/Predictive_Model!$C$25)*Predictive_Model!$D$25+IF(C4759="Male",Predictive_Model!$D$31,IF(C4759="Other",Predictive_Model!$D$32,0))+IF(D4759="Premium",Predictive_Model!$D$34,IF(D4759="Standard",Predictive_Model!$D$35,0))+IF(G4759="Asia",Predictive_Model!$D$37,IF(G4759="Europe",Predictive_Model!$D$38,IF(G4759="North America",Predictive_Model!$D$39,IF(G4759="Oceania",Predictive_Model!$D$40,IF(G4759="South America",Predictive_Model!$D$41,0)))))+IF(H4759="Laptop",Predictive_Model!$D$43,IF(H4759="Mobile",Predictive_Model!$D$44,IF(H4759="TV",Predictive_Model!$D$45,IF(H4759="Tablet",Predictive_Model!$D$46,0))))+IF(K4759="Crypto",Predictive_Model!$D$48,IF(K4759="Debit Card",Predictive_Model!$D$49,IF(K4759="Gift Card",Predictive_Model!$D$50,IF(K4759="PayPal",Predictive_Model!$D$51,0))))+IF(N4759="Comedy",Predictive_Model!$D$53,IF(N4759="Documentary",Predictive_Model!$D$54,IF(N4759="Drama",Predictive_Model!$D$55,IF(N4759="Horror",Predictive_Model!$D$56,IF(N4759="Romance",Predictive_Model!$D$57,IF(N4759="Sci-Fi",Predictive_Model!$D$58,0)))))))))</f>
        <v>0.80434157183284039</v>
      </c>
      <c r="V4759" s="3" t="str">
        <f t="shared" si="746"/>
        <v>Critical</v>
      </c>
      <c r="W4759" s="6">
        <f t="shared" si="747"/>
        <v>17.989999999999998</v>
      </c>
      <c r="X4759" s="3" t="str">
        <f t="shared" si="748"/>
        <v>Priority 1</v>
      </c>
      <c r="Y4759" s="3" t="str">
        <f t="shared" si="749"/>
        <v>OK</v>
      </c>
    </row>
    <row r="4760" spans="1:25" x14ac:dyDescent="0.25">
      <c r="A4760" s="3" t="str">
        <f>Raw_Data!A4760</f>
        <v>8c3c1be4-1e6e-44d8-8c71-d45fd198b10a</v>
      </c>
      <c r="B4760" s="3">
        <f>Raw_Data!B4760</f>
        <v>70</v>
      </c>
      <c r="C4760" s="3" t="str">
        <f>Raw_Data!C4760</f>
        <v>Other</v>
      </c>
      <c r="D4760" s="3" t="str">
        <f>Raw_Data!D4760</f>
        <v>Standard</v>
      </c>
      <c r="E4760" s="3">
        <f>Raw_Data!E4760</f>
        <v>1.42</v>
      </c>
      <c r="F4760" s="3">
        <f>Raw_Data!F4760</f>
        <v>17</v>
      </c>
      <c r="G4760" s="3" t="str">
        <f>Raw_Data!G4760</f>
        <v>South America</v>
      </c>
      <c r="H4760" s="3" t="str">
        <f>Raw_Data!H4760</f>
        <v>Laptop</v>
      </c>
      <c r="I4760" s="3">
        <f>Raw_Data!I4760</f>
        <v>13.99</v>
      </c>
      <c r="J4760" s="3">
        <f>Raw_Data!J4760</f>
        <v>1</v>
      </c>
      <c r="K4760" s="3" t="str">
        <f>Raw_Data!K4760</f>
        <v>Debit Card</v>
      </c>
      <c r="L4760" s="3">
        <f>Raw_Data!L4760</f>
        <v>2</v>
      </c>
      <c r="M4760" s="3">
        <f>Raw_Data!M4760</f>
        <v>0.08</v>
      </c>
      <c r="N4760" s="3" t="str">
        <f>Raw_Data!N4760</f>
        <v>Comedy</v>
      </c>
      <c r="O4760" s="3" t="str">
        <f t="shared" si="740"/>
        <v>55-70</v>
      </c>
      <c r="P4760" s="3" t="str">
        <f t="shared" si="741"/>
        <v>&lt;10h</v>
      </c>
      <c r="Q4760" s="3" t="str">
        <f t="shared" si="742"/>
        <v>8-21d</v>
      </c>
      <c r="R4760" s="3" t="str">
        <f t="shared" si="743"/>
        <v>Medium</v>
      </c>
      <c r="S4760" s="3" t="str">
        <f t="shared" si="744"/>
        <v>Mid</v>
      </c>
      <c r="T4760" s="3" t="str">
        <f t="shared" si="745"/>
        <v>Churned</v>
      </c>
      <c r="U4760" s="4">
        <f>1/(1+EXP(-(Predictive_Model!$B$5+((B4760-Predictive_Model!$B$20)/Predictive_Model!$C$20)*Predictive_Model!$D$20+((E4760-Predictive_Model!$B$21)/Predictive_Model!$C$21)*Predictive_Model!$D$21+((F4760-Predictive_Model!$B$22)/Predictive_Model!$C$22)*Predictive_Model!$D$22+((I4760-Predictive_Model!$B$23)/Predictive_Model!$C$23)*Predictive_Model!$D$23+((L4760-Predictive_Model!$B$24)/Predictive_Model!$C$24)*Predictive_Model!$D$24+((M4760-Predictive_Model!$B$25)/Predictive_Model!$C$25)*Predictive_Model!$D$25+IF(C4760="Male",Predictive_Model!$D$31,IF(C4760="Other",Predictive_Model!$D$32,0))+IF(D4760="Premium",Predictive_Model!$D$34,IF(D4760="Standard",Predictive_Model!$D$35,0))+IF(G4760="Asia",Predictive_Model!$D$37,IF(G4760="Europe",Predictive_Model!$D$38,IF(G4760="North America",Predictive_Model!$D$39,IF(G4760="Oceania",Predictive_Model!$D$40,IF(G4760="South America",Predictive_Model!$D$41,0)))))+IF(H4760="Laptop",Predictive_Model!$D$43,IF(H4760="Mobile",Predictive_Model!$D$44,IF(H4760="TV",Predictive_Model!$D$45,IF(H4760="Tablet",Predictive_Model!$D$46,0))))+IF(K4760="Crypto",Predictive_Model!$D$48,IF(K4760="Debit Card",Predictive_Model!$D$49,IF(K4760="Gift Card",Predictive_Model!$D$50,IF(K4760="PayPal",Predictive_Model!$D$51,0))))+IF(N4760="Comedy",Predictive_Model!$D$53,IF(N4760="Documentary",Predictive_Model!$D$54,IF(N4760="Drama",Predictive_Model!$D$55,IF(N4760="Horror",Predictive_Model!$D$56,IF(N4760="Romance",Predictive_Model!$D$57,IF(N4760="Sci-Fi",Predictive_Model!$D$58,0)))))))))</f>
        <v>0.9827473395769708</v>
      </c>
      <c r="V4760" s="3" t="str">
        <f t="shared" si="746"/>
        <v>Critical</v>
      </c>
      <c r="W4760" s="6">
        <f t="shared" si="747"/>
        <v>13.99</v>
      </c>
      <c r="X4760" s="3" t="str">
        <f t="shared" si="748"/>
        <v>Priority 2</v>
      </c>
      <c r="Y4760" s="3" t="str">
        <f t="shared" si="749"/>
        <v>OK</v>
      </c>
    </row>
    <row r="4761" spans="1:25" x14ac:dyDescent="0.25">
      <c r="A4761" s="3" t="str">
        <f>Raw_Data!A4761</f>
        <v>8f7170b0-9f51-4774-88cc-a5881e14d60d</v>
      </c>
      <c r="B4761" s="3">
        <f>Raw_Data!B4761</f>
        <v>25</v>
      </c>
      <c r="C4761" s="3" t="str">
        <f>Raw_Data!C4761</f>
        <v>Male</v>
      </c>
      <c r="D4761" s="3" t="str">
        <f>Raw_Data!D4761</f>
        <v>Standard</v>
      </c>
      <c r="E4761" s="3">
        <f>Raw_Data!E4761</f>
        <v>3.84</v>
      </c>
      <c r="F4761" s="3">
        <f>Raw_Data!F4761</f>
        <v>45</v>
      </c>
      <c r="G4761" s="3" t="str">
        <f>Raw_Data!G4761</f>
        <v>Africa</v>
      </c>
      <c r="H4761" s="3" t="str">
        <f>Raw_Data!H4761</f>
        <v>Mobile</v>
      </c>
      <c r="I4761" s="3">
        <f>Raw_Data!I4761</f>
        <v>13.99</v>
      </c>
      <c r="J4761" s="3">
        <f>Raw_Data!J4761</f>
        <v>1</v>
      </c>
      <c r="K4761" s="3" t="str">
        <f>Raw_Data!K4761</f>
        <v>Debit Card</v>
      </c>
      <c r="L4761" s="3">
        <f>Raw_Data!L4761</f>
        <v>5</v>
      </c>
      <c r="M4761" s="3">
        <f>Raw_Data!M4761</f>
        <v>0.08</v>
      </c>
      <c r="N4761" s="3" t="str">
        <f>Raw_Data!N4761</f>
        <v>Drama</v>
      </c>
      <c r="O4761" s="3" t="str">
        <f t="shared" si="740"/>
        <v>25-34</v>
      </c>
      <c r="P4761" s="3" t="str">
        <f t="shared" si="741"/>
        <v>&lt;10h</v>
      </c>
      <c r="Q4761" s="3" t="str">
        <f t="shared" si="742"/>
        <v>22-45d</v>
      </c>
      <c r="R4761" s="3" t="str">
        <f t="shared" si="743"/>
        <v>Medium</v>
      </c>
      <c r="S4761" s="3" t="str">
        <f t="shared" si="744"/>
        <v>Mid</v>
      </c>
      <c r="T4761" s="3" t="str">
        <f t="shared" si="745"/>
        <v>Churned</v>
      </c>
      <c r="U4761" s="4">
        <f>1/(1+EXP(-(Predictive_Model!$B$5+((B4761-Predictive_Model!$B$20)/Predictive_Model!$C$20)*Predictive_Model!$D$20+((E4761-Predictive_Model!$B$21)/Predictive_Model!$C$21)*Predictive_Model!$D$21+((F4761-Predictive_Model!$B$22)/Predictive_Model!$C$22)*Predictive_Model!$D$22+((I4761-Predictive_Model!$B$23)/Predictive_Model!$C$23)*Predictive_Model!$D$23+((L4761-Predictive_Model!$B$24)/Predictive_Model!$C$24)*Predictive_Model!$D$24+((M4761-Predictive_Model!$B$25)/Predictive_Model!$C$25)*Predictive_Model!$D$25+IF(C4761="Male",Predictive_Model!$D$31,IF(C4761="Other",Predictive_Model!$D$32,0))+IF(D4761="Premium",Predictive_Model!$D$34,IF(D4761="Standard",Predictive_Model!$D$35,0))+IF(G4761="Asia",Predictive_Model!$D$37,IF(G4761="Europe",Predictive_Model!$D$38,IF(G4761="North America",Predictive_Model!$D$39,IF(G4761="Oceania",Predictive_Model!$D$40,IF(G4761="South America",Predictive_Model!$D$41,0)))))+IF(H4761="Laptop",Predictive_Model!$D$43,IF(H4761="Mobile",Predictive_Model!$D$44,IF(H4761="TV",Predictive_Model!$D$45,IF(H4761="Tablet",Predictive_Model!$D$46,0))))+IF(K4761="Crypto",Predictive_Model!$D$48,IF(K4761="Debit Card",Predictive_Model!$D$49,IF(K4761="Gift Card",Predictive_Model!$D$50,IF(K4761="PayPal",Predictive_Model!$D$51,0))))+IF(N4761="Comedy",Predictive_Model!$D$53,IF(N4761="Documentary",Predictive_Model!$D$54,IF(N4761="Drama",Predictive_Model!$D$55,IF(N4761="Horror",Predictive_Model!$D$56,IF(N4761="Romance",Predictive_Model!$D$57,IF(N4761="Sci-Fi",Predictive_Model!$D$58,0)))))))))</f>
        <v>0.99809022205222564</v>
      </c>
      <c r="V4761" s="3" t="str">
        <f t="shared" si="746"/>
        <v>Critical</v>
      </c>
      <c r="W4761" s="6">
        <f t="shared" si="747"/>
        <v>13.99</v>
      </c>
      <c r="X4761" s="3" t="str">
        <f t="shared" si="748"/>
        <v>Priority 2</v>
      </c>
      <c r="Y4761" s="3" t="str">
        <f t="shared" si="749"/>
        <v>OK</v>
      </c>
    </row>
    <row r="4762" spans="1:25" x14ac:dyDescent="0.25">
      <c r="A4762" s="3" t="str">
        <f>Raw_Data!A4762</f>
        <v>391f7245-b2ef-4328-b1f0-47135a7252ce</v>
      </c>
      <c r="B4762" s="3">
        <f>Raw_Data!B4762</f>
        <v>42</v>
      </c>
      <c r="C4762" s="3" t="str">
        <f>Raw_Data!C4762</f>
        <v>Female</v>
      </c>
      <c r="D4762" s="3" t="str">
        <f>Raw_Data!D4762</f>
        <v>Premium</v>
      </c>
      <c r="E4762" s="3">
        <f>Raw_Data!E4762</f>
        <v>6.45</v>
      </c>
      <c r="F4762" s="3">
        <f>Raw_Data!F4762</f>
        <v>52</v>
      </c>
      <c r="G4762" s="3" t="str">
        <f>Raw_Data!G4762</f>
        <v>Europe</v>
      </c>
      <c r="H4762" s="3" t="str">
        <f>Raw_Data!H4762</f>
        <v>Tablet</v>
      </c>
      <c r="I4762" s="3">
        <f>Raw_Data!I4762</f>
        <v>17.989999999999998</v>
      </c>
      <c r="J4762" s="3">
        <f>Raw_Data!J4762</f>
        <v>1</v>
      </c>
      <c r="K4762" s="3" t="str">
        <f>Raw_Data!K4762</f>
        <v>Gift Card</v>
      </c>
      <c r="L4762" s="3">
        <f>Raw_Data!L4762</f>
        <v>1</v>
      </c>
      <c r="M4762" s="3">
        <f>Raw_Data!M4762</f>
        <v>0.12</v>
      </c>
      <c r="N4762" s="3" t="str">
        <f>Raw_Data!N4762</f>
        <v>Documentary</v>
      </c>
      <c r="O4762" s="3" t="str">
        <f t="shared" si="740"/>
        <v>35-44</v>
      </c>
      <c r="P4762" s="3" t="str">
        <f t="shared" si="741"/>
        <v>&lt;10h</v>
      </c>
      <c r="Q4762" s="3" t="str">
        <f t="shared" si="742"/>
        <v>46-60d</v>
      </c>
      <c r="R4762" s="3" t="str">
        <f t="shared" si="743"/>
        <v>Low</v>
      </c>
      <c r="S4762" s="3" t="str">
        <f t="shared" si="744"/>
        <v>High</v>
      </c>
      <c r="T4762" s="3" t="str">
        <f t="shared" si="745"/>
        <v>Churned</v>
      </c>
      <c r="U4762" s="4">
        <f>1/(1+EXP(-(Predictive_Model!$B$5+((B4762-Predictive_Model!$B$20)/Predictive_Model!$C$20)*Predictive_Model!$D$20+((E4762-Predictive_Model!$B$21)/Predictive_Model!$C$21)*Predictive_Model!$D$21+((F4762-Predictive_Model!$B$22)/Predictive_Model!$C$22)*Predictive_Model!$D$22+((I4762-Predictive_Model!$B$23)/Predictive_Model!$C$23)*Predictive_Model!$D$23+((L4762-Predictive_Model!$B$24)/Predictive_Model!$C$24)*Predictive_Model!$D$24+((M4762-Predictive_Model!$B$25)/Predictive_Model!$C$25)*Predictive_Model!$D$25+IF(C4762="Male",Predictive_Model!$D$31,IF(C4762="Other",Predictive_Model!$D$32,0))+IF(D4762="Premium",Predictive_Model!$D$34,IF(D4762="Standard",Predictive_Model!$D$35,0))+IF(G4762="Asia",Predictive_Model!$D$37,IF(G4762="Europe",Predictive_Model!$D$38,IF(G4762="North America",Predictive_Model!$D$39,IF(G4762="Oceania",Predictive_Model!$D$40,IF(G4762="South America",Predictive_Model!$D$41,0)))))+IF(H4762="Laptop",Predictive_Model!$D$43,IF(H4762="Mobile",Predictive_Model!$D$44,IF(H4762="TV",Predictive_Model!$D$45,IF(H4762="Tablet",Predictive_Model!$D$46,0))))+IF(K4762="Crypto",Predictive_Model!$D$48,IF(K4762="Debit Card",Predictive_Model!$D$49,IF(K4762="Gift Card",Predictive_Model!$D$50,IF(K4762="PayPal",Predictive_Model!$D$51,0))))+IF(N4762="Comedy",Predictive_Model!$D$53,IF(N4762="Documentary",Predictive_Model!$D$54,IF(N4762="Drama",Predictive_Model!$D$55,IF(N4762="Horror",Predictive_Model!$D$56,IF(N4762="Romance",Predictive_Model!$D$57,IF(N4762="Sci-Fi",Predictive_Model!$D$58,0)))))))))</f>
        <v>0.9997285969230838</v>
      </c>
      <c r="V4762" s="3" t="str">
        <f t="shared" si="746"/>
        <v>Critical</v>
      </c>
      <c r="W4762" s="6">
        <f t="shared" si="747"/>
        <v>17.989999999999998</v>
      </c>
      <c r="X4762" s="3" t="str">
        <f t="shared" si="748"/>
        <v>Priority 1</v>
      </c>
      <c r="Y4762" s="3" t="str">
        <f t="shared" si="749"/>
        <v>OK</v>
      </c>
    </row>
    <row r="4763" spans="1:25" x14ac:dyDescent="0.25">
      <c r="A4763" s="3" t="str">
        <f>Raw_Data!A4763</f>
        <v>c3d0acc2-11f2-410c-bdcb-15da9958e18d</v>
      </c>
      <c r="B4763" s="3">
        <f>Raw_Data!B4763</f>
        <v>56</v>
      </c>
      <c r="C4763" s="3" t="str">
        <f>Raw_Data!C4763</f>
        <v>Female</v>
      </c>
      <c r="D4763" s="3" t="str">
        <f>Raw_Data!D4763</f>
        <v>Premium</v>
      </c>
      <c r="E4763" s="3">
        <f>Raw_Data!E4763</f>
        <v>10.31</v>
      </c>
      <c r="F4763" s="3">
        <f>Raw_Data!F4763</f>
        <v>31</v>
      </c>
      <c r="G4763" s="3" t="str">
        <f>Raw_Data!G4763</f>
        <v>Europe</v>
      </c>
      <c r="H4763" s="3" t="str">
        <f>Raw_Data!H4763</f>
        <v>Laptop</v>
      </c>
      <c r="I4763" s="3">
        <f>Raw_Data!I4763</f>
        <v>17.989999999999998</v>
      </c>
      <c r="J4763" s="3">
        <f>Raw_Data!J4763</f>
        <v>1</v>
      </c>
      <c r="K4763" s="3" t="str">
        <f>Raw_Data!K4763</f>
        <v>Gift Card</v>
      </c>
      <c r="L4763" s="3">
        <f>Raw_Data!L4763</f>
        <v>3</v>
      </c>
      <c r="M4763" s="3">
        <f>Raw_Data!M4763</f>
        <v>0.32</v>
      </c>
      <c r="N4763" s="3" t="str">
        <f>Raw_Data!N4763</f>
        <v>Comedy</v>
      </c>
      <c r="O4763" s="3" t="str">
        <f t="shared" si="740"/>
        <v>55-70</v>
      </c>
      <c r="P4763" s="3" t="str">
        <f t="shared" si="741"/>
        <v>10-24h</v>
      </c>
      <c r="Q4763" s="3" t="str">
        <f t="shared" si="742"/>
        <v>22-45d</v>
      </c>
      <c r="R4763" s="3" t="str">
        <f t="shared" si="743"/>
        <v>Medium</v>
      </c>
      <c r="S4763" s="3" t="str">
        <f t="shared" si="744"/>
        <v>High</v>
      </c>
      <c r="T4763" s="3" t="str">
        <f t="shared" si="745"/>
        <v>Churned</v>
      </c>
      <c r="U4763" s="4">
        <f>1/(1+EXP(-(Predictive_Model!$B$5+((B4763-Predictive_Model!$B$20)/Predictive_Model!$C$20)*Predictive_Model!$D$20+((E4763-Predictive_Model!$B$21)/Predictive_Model!$C$21)*Predictive_Model!$D$21+((F4763-Predictive_Model!$B$22)/Predictive_Model!$C$22)*Predictive_Model!$D$22+((I4763-Predictive_Model!$B$23)/Predictive_Model!$C$23)*Predictive_Model!$D$23+((L4763-Predictive_Model!$B$24)/Predictive_Model!$C$24)*Predictive_Model!$D$24+((M4763-Predictive_Model!$B$25)/Predictive_Model!$C$25)*Predictive_Model!$D$25+IF(C4763="Male",Predictive_Model!$D$31,IF(C4763="Other",Predictive_Model!$D$32,0))+IF(D4763="Premium",Predictive_Model!$D$34,IF(D4763="Standard",Predictive_Model!$D$35,0))+IF(G4763="Asia",Predictive_Model!$D$37,IF(G4763="Europe",Predictive_Model!$D$38,IF(G4763="North America",Predictive_Model!$D$39,IF(G4763="Oceania",Predictive_Model!$D$40,IF(G4763="South America",Predictive_Model!$D$41,0)))))+IF(H4763="Laptop",Predictive_Model!$D$43,IF(H4763="Mobile",Predictive_Model!$D$44,IF(H4763="TV",Predictive_Model!$D$45,IF(H4763="Tablet",Predictive_Model!$D$46,0))))+IF(K4763="Crypto",Predictive_Model!$D$48,IF(K4763="Debit Card",Predictive_Model!$D$49,IF(K4763="Gift Card",Predictive_Model!$D$50,IF(K4763="PayPal",Predictive_Model!$D$51,0))))+IF(N4763="Comedy",Predictive_Model!$D$53,IF(N4763="Documentary",Predictive_Model!$D$54,IF(N4763="Drama",Predictive_Model!$D$55,IF(N4763="Horror",Predictive_Model!$D$56,IF(N4763="Romance",Predictive_Model!$D$57,IF(N4763="Sci-Fi",Predictive_Model!$D$58,0)))))))))</f>
        <v>0.68851722498294554</v>
      </c>
      <c r="V4763" s="3" t="str">
        <f t="shared" si="746"/>
        <v>High</v>
      </c>
      <c r="W4763" s="6">
        <f t="shared" si="747"/>
        <v>17.989999999999998</v>
      </c>
      <c r="X4763" s="3" t="str">
        <f t="shared" si="748"/>
        <v>Priority 2</v>
      </c>
      <c r="Y4763" s="3" t="str">
        <f t="shared" si="749"/>
        <v>OK</v>
      </c>
    </row>
    <row r="4764" spans="1:25" x14ac:dyDescent="0.25">
      <c r="A4764" s="3" t="str">
        <f>Raw_Data!A4764</f>
        <v>602855b3-cd60-4b34-9201-1dfb89a22d88</v>
      </c>
      <c r="B4764" s="3">
        <f>Raw_Data!B4764</f>
        <v>49</v>
      </c>
      <c r="C4764" s="3" t="str">
        <f>Raw_Data!C4764</f>
        <v>Other</v>
      </c>
      <c r="D4764" s="3" t="str">
        <f>Raw_Data!D4764</f>
        <v>Basic</v>
      </c>
      <c r="E4764" s="3">
        <f>Raw_Data!E4764</f>
        <v>3.16</v>
      </c>
      <c r="F4764" s="3">
        <f>Raw_Data!F4764</f>
        <v>31</v>
      </c>
      <c r="G4764" s="3" t="str">
        <f>Raw_Data!G4764</f>
        <v>Asia</v>
      </c>
      <c r="H4764" s="3" t="str">
        <f>Raw_Data!H4764</f>
        <v>Desktop</v>
      </c>
      <c r="I4764" s="3">
        <f>Raw_Data!I4764</f>
        <v>8.99</v>
      </c>
      <c r="J4764" s="3">
        <f>Raw_Data!J4764</f>
        <v>1</v>
      </c>
      <c r="K4764" s="3" t="str">
        <f>Raw_Data!K4764</f>
        <v>Gift Card</v>
      </c>
      <c r="L4764" s="3">
        <f>Raw_Data!L4764</f>
        <v>5</v>
      </c>
      <c r="M4764" s="3">
        <f>Raw_Data!M4764</f>
        <v>0.1</v>
      </c>
      <c r="N4764" s="3" t="str">
        <f>Raw_Data!N4764</f>
        <v>Action</v>
      </c>
      <c r="O4764" s="3" t="str">
        <f t="shared" si="740"/>
        <v>45-54</v>
      </c>
      <c r="P4764" s="3" t="str">
        <f t="shared" si="741"/>
        <v>&lt;10h</v>
      </c>
      <c r="Q4764" s="3" t="str">
        <f t="shared" si="742"/>
        <v>22-45d</v>
      </c>
      <c r="R4764" s="3" t="str">
        <f t="shared" si="743"/>
        <v>Medium</v>
      </c>
      <c r="S4764" s="3" t="str">
        <f t="shared" si="744"/>
        <v>Low</v>
      </c>
      <c r="T4764" s="3" t="str">
        <f t="shared" si="745"/>
        <v>Churned</v>
      </c>
      <c r="U4764" s="4">
        <f>1/(1+EXP(-(Predictive_Model!$B$5+((B4764-Predictive_Model!$B$20)/Predictive_Model!$C$20)*Predictive_Model!$D$20+((E4764-Predictive_Model!$B$21)/Predictive_Model!$C$21)*Predictive_Model!$D$21+((F4764-Predictive_Model!$B$22)/Predictive_Model!$C$22)*Predictive_Model!$D$22+((I4764-Predictive_Model!$B$23)/Predictive_Model!$C$23)*Predictive_Model!$D$23+((L4764-Predictive_Model!$B$24)/Predictive_Model!$C$24)*Predictive_Model!$D$24+((M4764-Predictive_Model!$B$25)/Predictive_Model!$C$25)*Predictive_Model!$D$25+IF(C4764="Male",Predictive_Model!$D$31,IF(C4764="Other",Predictive_Model!$D$32,0))+IF(D4764="Premium",Predictive_Model!$D$34,IF(D4764="Standard",Predictive_Model!$D$35,0))+IF(G4764="Asia",Predictive_Model!$D$37,IF(G4764="Europe",Predictive_Model!$D$38,IF(G4764="North America",Predictive_Model!$D$39,IF(G4764="Oceania",Predictive_Model!$D$40,IF(G4764="South America",Predictive_Model!$D$41,0)))))+IF(H4764="Laptop",Predictive_Model!$D$43,IF(H4764="Mobile",Predictive_Model!$D$44,IF(H4764="TV",Predictive_Model!$D$45,IF(H4764="Tablet",Predictive_Model!$D$46,0))))+IF(K4764="Crypto",Predictive_Model!$D$48,IF(K4764="Debit Card",Predictive_Model!$D$49,IF(K4764="Gift Card",Predictive_Model!$D$50,IF(K4764="PayPal",Predictive_Model!$D$51,0))))+IF(N4764="Comedy",Predictive_Model!$D$53,IF(N4764="Documentary",Predictive_Model!$D$54,IF(N4764="Drama",Predictive_Model!$D$55,IF(N4764="Horror",Predictive_Model!$D$56,IF(N4764="Romance",Predictive_Model!$D$57,IF(N4764="Sci-Fi",Predictive_Model!$D$58,0)))))))))</f>
        <v>0.99003387222673767</v>
      </c>
      <c r="V4764" s="3" t="str">
        <f t="shared" si="746"/>
        <v>Critical</v>
      </c>
      <c r="W4764" s="6">
        <f t="shared" si="747"/>
        <v>8.99</v>
      </c>
      <c r="X4764" s="3" t="str">
        <f t="shared" si="748"/>
        <v>Priority 2</v>
      </c>
      <c r="Y4764" s="3" t="str">
        <f t="shared" si="749"/>
        <v>OK</v>
      </c>
    </row>
    <row r="4765" spans="1:25" x14ac:dyDescent="0.25">
      <c r="A4765" s="3" t="str">
        <f>Raw_Data!A4765</f>
        <v>910f20e5-3307-4e9f-928d-bf6b69fbc430</v>
      </c>
      <c r="B4765" s="3">
        <f>Raw_Data!B4765</f>
        <v>25</v>
      </c>
      <c r="C4765" s="3" t="str">
        <f>Raw_Data!C4765</f>
        <v>Female</v>
      </c>
      <c r="D4765" s="3" t="str">
        <f>Raw_Data!D4765</f>
        <v>Premium</v>
      </c>
      <c r="E4765" s="3">
        <f>Raw_Data!E4765</f>
        <v>50.94</v>
      </c>
      <c r="F4765" s="3">
        <f>Raw_Data!F4765</f>
        <v>28</v>
      </c>
      <c r="G4765" s="3" t="str">
        <f>Raw_Data!G4765</f>
        <v>Africa</v>
      </c>
      <c r="H4765" s="3" t="str">
        <f>Raw_Data!H4765</f>
        <v>Mobile</v>
      </c>
      <c r="I4765" s="3">
        <f>Raw_Data!I4765</f>
        <v>17.989999999999998</v>
      </c>
      <c r="J4765" s="3">
        <f>Raw_Data!J4765</f>
        <v>0</v>
      </c>
      <c r="K4765" s="3" t="str">
        <f>Raw_Data!K4765</f>
        <v>Debit Card</v>
      </c>
      <c r="L4765" s="3">
        <f>Raw_Data!L4765</f>
        <v>4</v>
      </c>
      <c r="M4765" s="3">
        <f>Raw_Data!M4765</f>
        <v>1.76</v>
      </c>
      <c r="N4765" s="3" t="str">
        <f>Raw_Data!N4765</f>
        <v>Drama</v>
      </c>
      <c r="O4765" s="3" t="str">
        <f t="shared" si="740"/>
        <v>25-34</v>
      </c>
      <c r="P4765" s="3" t="str">
        <f t="shared" si="741"/>
        <v>50h+</v>
      </c>
      <c r="Q4765" s="3" t="str">
        <f t="shared" si="742"/>
        <v>22-45d</v>
      </c>
      <c r="R4765" s="3" t="str">
        <f t="shared" si="743"/>
        <v>Medium</v>
      </c>
      <c r="S4765" s="3" t="str">
        <f t="shared" si="744"/>
        <v>High</v>
      </c>
      <c r="T4765" s="3" t="str">
        <f t="shared" si="745"/>
        <v>Active</v>
      </c>
      <c r="U4765" s="4">
        <f>1/(1+EXP(-(Predictive_Model!$B$5+((B4765-Predictive_Model!$B$20)/Predictive_Model!$C$20)*Predictive_Model!$D$20+((E4765-Predictive_Model!$B$21)/Predictive_Model!$C$21)*Predictive_Model!$D$21+((F4765-Predictive_Model!$B$22)/Predictive_Model!$C$22)*Predictive_Model!$D$22+((I4765-Predictive_Model!$B$23)/Predictive_Model!$C$23)*Predictive_Model!$D$23+((L4765-Predictive_Model!$B$24)/Predictive_Model!$C$24)*Predictive_Model!$D$24+((M4765-Predictive_Model!$B$25)/Predictive_Model!$C$25)*Predictive_Model!$D$25+IF(C4765="Male",Predictive_Model!$D$31,IF(C4765="Other",Predictive_Model!$D$32,0))+IF(D4765="Premium",Predictive_Model!$D$34,IF(D4765="Standard",Predictive_Model!$D$35,0))+IF(G4765="Asia",Predictive_Model!$D$37,IF(G4765="Europe",Predictive_Model!$D$38,IF(G4765="North America",Predictive_Model!$D$39,IF(G4765="Oceania",Predictive_Model!$D$40,IF(G4765="South America",Predictive_Model!$D$41,0)))))+IF(H4765="Laptop",Predictive_Model!$D$43,IF(H4765="Mobile",Predictive_Model!$D$44,IF(H4765="TV",Predictive_Model!$D$45,IF(H4765="Tablet",Predictive_Model!$D$46,0))))+IF(K4765="Crypto",Predictive_Model!$D$48,IF(K4765="Debit Card",Predictive_Model!$D$49,IF(K4765="Gift Card",Predictive_Model!$D$50,IF(K4765="PayPal",Predictive_Model!$D$51,0))))+IF(N4765="Comedy",Predictive_Model!$D$53,IF(N4765="Documentary",Predictive_Model!$D$54,IF(N4765="Drama",Predictive_Model!$D$55,IF(N4765="Horror",Predictive_Model!$D$56,IF(N4765="Romance",Predictive_Model!$D$57,IF(N4765="Sci-Fi",Predictive_Model!$D$58,0)))))))))</f>
        <v>4.4847466986646069E-7</v>
      </c>
      <c r="V4765" s="3" t="str">
        <f t="shared" si="746"/>
        <v>Low</v>
      </c>
      <c r="W4765" s="6">
        <f t="shared" si="747"/>
        <v>8.0680593108976269E-6</v>
      </c>
      <c r="X4765" s="3" t="str">
        <f t="shared" si="748"/>
        <v>Monitor</v>
      </c>
      <c r="Y4765" s="3" t="str">
        <f t="shared" si="749"/>
        <v>OK</v>
      </c>
    </row>
    <row r="4766" spans="1:25" x14ac:dyDescent="0.25">
      <c r="A4766" s="3" t="str">
        <f>Raw_Data!A4766</f>
        <v>05e332ce-23b3-4687-90ae-3a9a515490ff</v>
      </c>
      <c r="B4766" s="3">
        <f>Raw_Data!B4766</f>
        <v>39</v>
      </c>
      <c r="C4766" s="3" t="str">
        <f>Raw_Data!C4766</f>
        <v>Other</v>
      </c>
      <c r="D4766" s="3" t="str">
        <f>Raw_Data!D4766</f>
        <v>Premium</v>
      </c>
      <c r="E4766" s="3">
        <f>Raw_Data!E4766</f>
        <v>0.33</v>
      </c>
      <c r="F4766" s="3">
        <f>Raw_Data!F4766</f>
        <v>29</v>
      </c>
      <c r="G4766" s="3" t="str">
        <f>Raw_Data!G4766</f>
        <v>Africa</v>
      </c>
      <c r="H4766" s="3" t="str">
        <f>Raw_Data!H4766</f>
        <v>Laptop</v>
      </c>
      <c r="I4766" s="3">
        <f>Raw_Data!I4766</f>
        <v>17.989999999999998</v>
      </c>
      <c r="J4766" s="3">
        <f>Raw_Data!J4766</f>
        <v>1</v>
      </c>
      <c r="K4766" s="3" t="str">
        <f>Raw_Data!K4766</f>
        <v>Credit Card</v>
      </c>
      <c r="L4766" s="3">
        <f>Raw_Data!L4766</f>
        <v>2</v>
      </c>
      <c r="M4766" s="3">
        <f>Raw_Data!M4766</f>
        <v>0.01</v>
      </c>
      <c r="N4766" s="3" t="str">
        <f>Raw_Data!N4766</f>
        <v>Documentary</v>
      </c>
      <c r="O4766" s="3" t="str">
        <f t="shared" si="740"/>
        <v>35-44</v>
      </c>
      <c r="P4766" s="3" t="str">
        <f t="shared" si="741"/>
        <v>&lt;10h</v>
      </c>
      <c r="Q4766" s="3" t="str">
        <f t="shared" si="742"/>
        <v>22-45d</v>
      </c>
      <c r="R4766" s="3" t="str">
        <f t="shared" si="743"/>
        <v>Medium</v>
      </c>
      <c r="S4766" s="3" t="str">
        <f t="shared" si="744"/>
        <v>High</v>
      </c>
      <c r="T4766" s="3" t="str">
        <f t="shared" si="745"/>
        <v>Churned</v>
      </c>
      <c r="U4766" s="4">
        <f>1/(1+EXP(-(Predictive_Model!$B$5+((B4766-Predictive_Model!$B$20)/Predictive_Model!$C$20)*Predictive_Model!$D$20+((E4766-Predictive_Model!$B$21)/Predictive_Model!$C$21)*Predictive_Model!$D$21+((F4766-Predictive_Model!$B$22)/Predictive_Model!$C$22)*Predictive_Model!$D$22+((I4766-Predictive_Model!$B$23)/Predictive_Model!$C$23)*Predictive_Model!$D$23+((L4766-Predictive_Model!$B$24)/Predictive_Model!$C$24)*Predictive_Model!$D$24+((M4766-Predictive_Model!$B$25)/Predictive_Model!$C$25)*Predictive_Model!$D$25+IF(C4766="Male",Predictive_Model!$D$31,IF(C4766="Other",Predictive_Model!$D$32,0))+IF(D4766="Premium",Predictive_Model!$D$34,IF(D4766="Standard",Predictive_Model!$D$35,0))+IF(G4766="Asia",Predictive_Model!$D$37,IF(G4766="Europe",Predictive_Model!$D$38,IF(G4766="North America",Predictive_Model!$D$39,IF(G4766="Oceania",Predictive_Model!$D$40,IF(G4766="South America",Predictive_Model!$D$41,0)))))+IF(H4766="Laptop",Predictive_Model!$D$43,IF(H4766="Mobile",Predictive_Model!$D$44,IF(H4766="TV",Predictive_Model!$D$45,IF(H4766="Tablet",Predictive_Model!$D$46,0))))+IF(K4766="Crypto",Predictive_Model!$D$48,IF(K4766="Debit Card",Predictive_Model!$D$49,IF(K4766="Gift Card",Predictive_Model!$D$50,IF(K4766="PayPal",Predictive_Model!$D$51,0))))+IF(N4766="Comedy",Predictive_Model!$D$53,IF(N4766="Documentary",Predictive_Model!$D$54,IF(N4766="Drama",Predictive_Model!$D$55,IF(N4766="Horror",Predictive_Model!$D$56,IF(N4766="Romance",Predictive_Model!$D$57,IF(N4766="Sci-Fi",Predictive_Model!$D$58,0)))))))))</f>
        <v>0.98910737691355299</v>
      </c>
      <c r="V4766" s="3" t="str">
        <f t="shared" si="746"/>
        <v>Critical</v>
      </c>
      <c r="W4766" s="6">
        <f t="shared" si="747"/>
        <v>17.989999999999998</v>
      </c>
      <c r="X4766" s="3" t="str">
        <f t="shared" si="748"/>
        <v>Priority 1</v>
      </c>
      <c r="Y4766" s="3" t="str">
        <f t="shared" si="749"/>
        <v>OK</v>
      </c>
    </row>
    <row r="4767" spans="1:25" x14ac:dyDescent="0.25">
      <c r="A4767" s="3" t="str">
        <f>Raw_Data!A4767</f>
        <v>5802fec8-2f12-4cea-8fe6-64a2d9038aba</v>
      </c>
      <c r="B4767" s="3">
        <f>Raw_Data!B4767</f>
        <v>37</v>
      </c>
      <c r="C4767" s="3" t="str">
        <f>Raw_Data!C4767</f>
        <v>Female</v>
      </c>
      <c r="D4767" s="3" t="str">
        <f>Raw_Data!D4767</f>
        <v>Premium</v>
      </c>
      <c r="E4767" s="3">
        <f>Raw_Data!E4767</f>
        <v>19.29</v>
      </c>
      <c r="F4767" s="3">
        <f>Raw_Data!F4767</f>
        <v>42</v>
      </c>
      <c r="G4767" s="3" t="str">
        <f>Raw_Data!G4767</f>
        <v>North America</v>
      </c>
      <c r="H4767" s="3" t="str">
        <f>Raw_Data!H4767</f>
        <v>Tablet</v>
      </c>
      <c r="I4767" s="3">
        <f>Raw_Data!I4767</f>
        <v>17.989999999999998</v>
      </c>
      <c r="J4767" s="3">
        <f>Raw_Data!J4767</f>
        <v>0</v>
      </c>
      <c r="K4767" s="3" t="str">
        <f>Raw_Data!K4767</f>
        <v>PayPal</v>
      </c>
      <c r="L4767" s="3">
        <f>Raw_Data!L4767</f>
        <v>4</v>
      </c>
      <c r="M4767" s="3">
        <f>Raw_Data!M4767</f>
        <v>0.45</v>
      </c>
      <c r="N4767" s="3" t="str">
        <f>Raw_Data!N4767</f>
        <v>Comedy</v>
      </c>
      <c r="O4767" s="3" t="str">
        <f t="shared" si="740"/>
        <v>35-44</v>
      </c>
      <c r="P4767" s="3" t="str">
        <f t="shared" si="741"/>
        <v>10-24h</v>
      </c>
      <c r="Q4767" s="3" t="str">
        <f t="shared" si="742"/>
        <v>22-45d</v>
      </c>
      <c r="R4767" s="3" t="str">
        <f t="shared" si="743"/>
        <v>Medium</v>
      </c>
      <c r="S4767" s="3" t="str">
        <f t="shared" si="744"/>
        <v>High</v>
      </c>
      <c r="T4767" s="3" t="str">
        <f t="shared" si="745"/>
        <v>Active</v>
      </c>
      <c r="U4767" s="4">
        <f>1/(1+EXP(-(Predictive_Model!$B$5+((B4767-Predictive_Model!$B$20)/Predictive_Model!$C$20)*Predictive_Model!$D$20+((E4767-Predictive_Model!$B$21)/Predictive_Model!$C$21)*Predictive_Model!$D$21+((F4767-Predictive_Model!$B$22)/Predictive_Model!$C$22)*Predictive_Model!$D$22+((I4767-Predictive_Model!$B$23)/Predictive_Model!$C$23)*Predictive_Model!$D$23+((L4767-Predictive_Model!$B$24)/Predictive_Model!$C$24)*Predictive_Model!$D$24+((M4767-Predictive_Model!$B$25)/Predictive_Model!$C$25)*Predictive_Model!$D$25+IF(C4767="Male",Predictive_Model!$D$31,IF(C4767="Other",Predictive_Model!$D$32,0))+IF(D4767="Premium",Predictive_Model!$D$34,IF(D4767="Standard",Predictive_Model!$D$35,0))+IF(G4767="Asia",Predictive_Model!$D$37,IF(G4767="Europe",Predictive_Model!$D$38,IF(G4767="North America",Predictive_Model!$D$39,IF(G4767="Oceania",Predictive_Model!$D$40,IF(G4767="South America",Predictive_Model!$D$41,0)))))+IF(H4767="Laptop",Predictive_Model!$D$43,IF(H4767="Mobile",Predictive_Model!$D$44,IF(H4767="TV",Predictive_Model!$D$45,IF(H4767="Tablet",Predictive_Model!$D$46,0))))+IF(K4767="Crypto",Predictive_Model!$D$48,IF(K4767="Debit Card",Predictive_Model!$D$49,IF(K4767="Gift Card",Predictive_Model!$D$50,IF(K4767="PayPal",Predictive_Model!$D$51,0))))+IF(N4767="Comedy",Predictive_Model!$D$53,IF(N4767="Documentary",Predictive_Model!$D$54,IF(N4767="Drama",Predictive_Model!$D$55,IF(N4767="Horror",Predictive_Model!$D$56,IF(N4767="Romance",Predictive_Model!$D$57,IF(N4767="Sci-Fi",Predictive_Model!$D$58,0)))))))))</f>
        <v>0.37121757896277041</v>
      </c>
      <c r="V4767" s="3" t="str">
        <f t="shared" si="746"/>
        <v>Medium</v>
      </c>
      <c r="W4767" s="6">
        <f t="shared" si="747"/>
        <v>6.6782042455402388</v>
      </c>
      <c r="X4767" s="3" t="str">
        <f t="shared" si="748"/>
        <v>Monitor</v>
      </c>
      <c r="Y4767" s="3" t="str">
        <f t="shared" si="749"/>
        <v>OK</v>
      </c>
    </row>
    <row r="4768" spans="1:25" x14ac:dyDescent="0.25">
      <c r="A4768" s="3" t="str">
        <f>Raw_Data!A4768</f>
        <v>4a384e91-f1c0-47f5-a245-485175a01a96</v>
      </c>
      <c r="B4768" s="3">
        <f>Raw_Data!B4768</f>
        <v>21</v>
      </c>
      <c r="C4768" s="3" t="str">
        <f>Raw_Data!C4768</f>
        <v>Male</v>
      </c>
      <c r="D4768" s="3" t="str">
        <f>Raw_Data!D4768</f>
        <v>Standard</v>
      </c>
      <c r="E4768" s="3">
        <f>Raw_Data!E4768</f>
        <v>0.19</v>
      </c>
      <c r="F4768" s="3">
        <f>Raw_Data!F4768</f>
        <v>59</v>
      </c>
      <c r="G4768" s="3" t="str">
        <f>Raw_Data!G4768</f>
        <v>North America</v>
      </c>
      <c r="H4768" s="3" t="str">
        <f>Raw_Data!H4768</f>
        <v>Mobile</v>
      </c>
      <c r="I4768" s="3">
        <f>Raw_Data!I4768</f>
        <v>13.99</v>
      </c>
      <c r="J4768" s="3">
        <f>Raw_Data!J4768</f>
        <v>1</v>
      </c>
      <c r="K4768" s="3" t="str">
        <f>Raw_Data!K4768</f>
        <v>Debit Card</v>
      </c>
      <c r="L4768" s="3">
        <f>Raw_Data!L4768</f>
        <v>3</v>
      </c>
      <c r="M4768" s="3">
        <f>Raw_Data!M4768</f>
        <v>0</v>
      </c>
      <c r="N4768" s="3" t="str">
        <f>Raw_Data!N4768</f>
        <v>Romance</v>
      </c>
      <c r="O4768" s="3" t="str">
        <f t="shared" si="740"/>
        <v>18-24</v>
      </c>
      <c r="P4768" s="3" t="str">
        <f t="shared" si="741"/>
        <v>&lt;10h</v>
      </c>
      <c r="Q4768" s="3" t="str">
        <f t="shared" si="742"/>
        <v>46-60d</v>
      </c>
      <c r="R4768" s="3" t="str">
        <f t="shared" si="743"/>
        <v>Low</v>
      </c>
      <c r="S4768" s="3" t="str">
        <f t="shared" si="744"/>
        <v>Mid</v>
      </c>
      <c r="T4768" s="3" t="str">
        <f t="shared" si="745"/>
        <v>Churned</v>
      </c>
      <c r="U4768" s="4">
        <f>1/(1+EXP(-(Predictive_Model!$B$5+((B4768-Predictive_Model!$B$20)/Predictive_Model!$C$20)*Predictive_Model!$D$20+((E4768-Predictive_Model!$B$21)/Predictive_Model!$C$21)*Predictive_Model!$D$21+((F4768-Predictive_Model!$B$22)/Predictive_Model!$C$22)*Predictive_Model!$D$22+((I4768-Predictive_Model!$B$23)/Predictive_Model!$C$23)*Predictive_Model!$D$23+((L4768-Predictive_Model!$B$24)/Predictive_Model!$C$24)*Predictive_Model!$D$24+((M4768-Predictive_Model!$B$25)/Predictive_Model!$C$25)*Predictive_Model!$D$25+IF(C4768="Male",Predictive_Model!$D$31,IF(C4768="Other",Predictive_Model!$D$32,0))+IF(D4768="Premium",Predictive_Model!$D$34,IF(D4768="Standard",Predictive_Model!$D$35,0))+IF(G4768="Asia",Predictive_Model!$D$37,IF(G4768="Europe",Predictive_Model!$D$38,IF(G4768="North America",Predictive_Model!$D$39,IF(G4768="Oceania",Predictive_Model!$D$40,IF(G4768="South America",Predictive_Model!$D$41,0)))))+IF(H4768="Laptop",Predictive_Model!$D$43,IF(H4768="Mobile",Predictive_Model!$D$44,IF(H4768="TV",Predictive_Model!$D$45,IF(H4768="Tablet",Predictive_Model!$D$46,0))))+IF(K4768="Crypto",Predictive_Model!$D$48,IF(K4768="Debit Card",Predictive_Model!$D$49,IF(K4768="Gift Card",Predictive_Model!$D$50,IF(K4768="PayPal",Predictive_Model!$D$51,0))))+IF(N4768="Comedy",Predictive_Model!$D$53,IF(N4768="Documentary",Predictive_Model!$D$54,IF(N4768="Drama",Predictive_Model!$D$55,IF(N4768="Horror",Predictive_Model!$D$56,IF(N4768="Romance",Predictive_Model!$D$57,IF(N4768="Sci-Fi",Predictive_Model!$D$58,0)))))))))</f>
        <v>0.99998426371179427</v>
      </c>
      <c r="V4768" s="3" t="str">
        <f t="shared" si="746"/>
        <v>Critical</v>
      </c>
      <c r="W4768" s="6">
        <f t="shared" si="747"/>
        <v>13.99</v>
      </c>
      <c r="X4768" s="3" t="str">
        <f t="shared" si="748"/>
        <v>Priority 2</v>
      </c>
      <c r="Y4768" s="3" t="str">
        <f t="shared" si="749"/>
        <v>OK</v>
      </c>
    </row>
    <row r="4769" spans="1:25" x14ac:dyDescent="0.25">
      <c r="A4769" s="3" t="str">
        <f>Raw_Data!A4769</f>
        <v>72636137-36a1-4188-98f6-faaa54b0a5aa</v>
      </c>
      <c r="B4769" s="3">
        <f>Raw_Data!B4769</f>
        <v>32</v>
      </c>
      <c r="C4769" s="3" t="str">
        <f>Raw_Data!C4769</f>
        <v>Male</v>
      </c>
      <c r="D4769" s="3" t="str">
        <f>Raw_Data!D4769</f>
        <v>Standard</v>
      </c>
      <c r="E4769" s="3">
        <f>Raw_Data!E4769</f>
        <v>7.88</v>
      </c>
      <c r="F4769" s="3">
        <f>Raw_Data!F4769</f>
        <v>38</v>
      </c>
      <c r="G4769" s="3" t="str">
        <f>Raw_Data!G4769</f>
        <v>Europe</v>
      </c>
      <c r="H4769" s="3" t="str">
        <f>Raw_Data!H4769</f>
        <v>Tablet</v>
      </c>
      <c r="I4769" s="3">
        <f>Raw_Data!I4769</f>
        <v>13.99</v>
      </c>
      <c r="J4769" s="3">
        <f>Raw_Data!J4769</f>
        <v>1</v>
      </c>
      <c r="K4769" s="3" t="str">
        <f>Raw_Data!K4769</f>
        <v>Debit Card</v>
      </c>
      <c r="L4769" s="3">
        <f>Raw_Data!L4769</f>
        <v>1</v>
      </c>
      <c r="M4769" s="3">
        <f>Raw_Data!M4769</f>
        <v>0.2</v>
      </c>
      <c r="N4769" s="3" t="str">
        <f>Raw_Data!N4769</f>
        <v>Drama</v>
      </c>
      <c r="O4769" s="3" t="str">
        <f t="shared" si="740"/>
        <v>25-34</v>
      </c>
      <c r="P4769" s="3" t="str">
        <f t="shared" si="741"/>
        <v>&lt;10h</v>
      </c>
      <c r="Q4769" s="3" t="str">
        <f t="shared" si="742"/>
        <v>22-45d</v>
      </c>
      <c r="R4769" s="3" t="str">
        <f t="shared" si="743"/>
        <v>Medium</v>
      </c>
      <c r="S4769" s="3" t="str">
        <f t="shared" si="744"/>
        <v>Mid</v>
      </c>
      <c r="T4769" s="3" t="str">
        <f t="shared" si="745"/>
        <v>Churned</v>
      </c>
      <c r="U4769" s="4">
        <f>1/(1+EXP(-(Predictive_Model!$B$5+((B4769-Predictive_Model!$B$20)/Predictive_Model!$C$20)*Predictive_Model!$D$20+((E4769-Predictive_Model!$B$21)/Predictive_Model!$C$21)*Predictive_Model!$D$21+((F4769-Predictive_Model!$B$22)/Predictive_Model!$C$22)*Predictive_Model!$D$22+((I4769-Predictive_Model!$B$23)/Predictive_Model!$C$23)*Predictive_Model!$D$23+((L4769-Predictive_Model!$B$24)/Predictive_Model!$C$24)*Predictive_Model!$D$24+((M4769-Predictive_Model!$B$25)/Predictive_Model!$C$25)*Predictive_Model!$D$25+IF(C4769="Male",Predictive_Model!$D$31,IF(C4769="Other",Predictive_Model!$D$32,0))+IF(D4769="Premium",Predictive_Model!$D$34,IF(D4769="Standard",Predictive_Model!$D$35,0))+IF(G4769="Asia",Predictive_Model!$D$37,IF(G4769="Europe",Predictive_Model!$D$38,IF(G4769="North America",Predictive_Model!$D$39,IF(G4769="Oceania",Predictive_Model!$D$40,IF(G4769="South America",Predictive_Model!$D$41,0)))))+IF(H4769="Laptop",Predictive_Model!$D$43,IF(H4769="Mobile",Predictive_Model!$D$44,IF(H4769="TV",Predictive_Model!$D$45,IF(H4769="Tablet",Predictive_Model!$D$46,0))))+IF(K4769="Crypto",Predictive_Model!$D$48,IF(K4769="Debit Card",Predictive_Model!$D$49,IF(K4769="Gift Card",Predictive_Model!$D$50,IF(K4769="PayPal",Predictive_Model!$D$51,0))))+IF(N4769="Comedy",Predictive_Model!$D$53,IF(N4769="Documentary",Predictive_Model!$D$54,IF(N4769="Drama",Predictive_Model!$D$55,IF(N4769="Horror",Predictive_Model!$D$56,IF(N4769="Romance",Predictive_Model!$D$57,IF(N4769="Sci-Fi",Predictive_Model!$D$58,0)))))))))</f>
        <v>0.99889109170044799</v>
      </c>
      <c r="V4769" s="3" t="str">
        <f t="shared" si="746"/>
        <v>Critical</v>
      </c>
      <c r="W4769" s="6">
        <f t="shared" si="747"/>
        <v>13.99</v>
      </c>
      <c r="X4769" s="3" t="str">
        <f t="shared" si="748"/>
        <v>Priority 2</v>
      </c>
      <c r="Y4769" s="3" t="str">
        <f t="shared" si="749"/>
        <v>OK</v>
      </c>
    </row>
    <row r="4770" spans="1:25" x14ac:dyDescent="0.25">
      <c r="A4770" s="3" t="str">
        <f>Raw_Data!A4770</f>
        <v>0687c494-6a02-4c35-9ed5-4932776b9162</v>
      </c>
      <c r="B4770" s="3">
        <f>Raw_Data!B4770</f>
        <v>49</v>
      </c>
      <c r="C4770" s="3" t="str">
        <f>Raw_Data!C4770</f>
        <v>Other</v>
      </c>
      <c r="D4770" s="3" t="str">
        <f>Raw_Data!D4770</f>
        <v>Premium</v>
      </c>
      <c r="E4770" s="3">
        <f>Raw_Data!E4770</f>
        <v>0.21</v>
      </c>
      <c r="F4770" s="3">
        <f>Raw_Data!F4770</f>
        <v>26</v>
      </c>
      <c r="G4770" s="3" t="str">
        <f>Raw_Data!G4770</f>
        <v>Oceania</v>
      </c>
      <c r="H4770" s="3" t="str">
        <f>Raw_Data!H4770</f>
        <v>TV</v>
      </c>
      <c r="I4770" s="3">
        <f>Raw_Data!I4770</f>
        <v>17.989999999999998</v>
      </c>
      <c r="J4770" s="3">
        <f>Raw_Data!J4770</f>
        <v>1</v>
      </c>
      <c r="K4770" s="3" t="str">
        <f>Raw_Data!K4770</f>
        <v>Debit Card</v>
      </c>
      <c r="L4770" s="3">
        <f>Raw_Data!L4770</f>
        <v>3</v>
      </c>
      <c r="M4770" s="3">
        <f>Raw_Data!M4770</f>
        <v>0.01</v>
      </c>
      <c r="N4770" s="3" t="str">
        <f>Raw_Data!N4770</f>
        <v>Documentary</v>
      </c>
      <c r="O4770" s="3" t="str">
        <f t="shared" si="740"/>
        <v>45-54</v>
      </c>
      <c r="P4770" s="3" t="str">
        <f t="shared" si="741"/>
        <v>&lt;10h</v>
      </c>
      <c r="Q4770" s="3" t="str">
        <f t="shared" si="742"/>
        <v>22-45d</v>
      </c>
      <c r="R4770" s="3" t="str">
        <f t="shared" si="743"/>
        <v>Medium</v>
      </c>
      <c r="S4770" s="3" t="str">
        <f t="shared" si="744"/>
        <v>High</v>
      </c>
      <c r="T4770" s="3" t="str">
        <f t="shared" si="745"/>
        <v>Churned</v>
      </c>
      <c r="U4770" s="4">
        <f>1/(1+EXP(-(Predictive_Model!$B$5+((B4770-Predictive_Model!$B$20)/Predictive_Model!$C$20)*Predictive_Model!$D$20+((E4770-Predictive_Model!$B$21)/Predictive_Model!$C$21)*Predictive_Model!$D$21+((F4770-Predictive_Model!$B$22)/Predictive_Model!$C$22)*Predictive_Model!$D$22+((I4770-Predictive_Model!$B$23)/Predictive_Model!$C$23)*Predictive_Model!$D$23+((L4770-Predictive_Model!$B$24)/Predictive_Model!$C$24)*Predictive_Model!$D$24+((M4770-Predictive_Model!$B$25)/Predictive_Model!$C$25)*Predictive_Model!$D$25+IF(C4770="Male",Predictive_Model!$D$31,IF(C4770="Other",Predictive_Model!$D$32,0))+IF(D4770="Premium",Predictive_Model!$D$34,IF(D4770="Standard",Predictive_Model!$D$35,0))+IF(G4770="Asia",Predictive_Model!$D$37,IF(G4770="Europe",Predictive_Model!$D$38,IF(G4770="North America",Predictive_Model!$D$39,IF(G4770="Oceania",Predictive_Model!$D$40,IF(G4770="South America",Predictive_Model!$D$41,0)))))+IF(H4770="Laptop",Predictive_Model!$D$43,IF(H4770="Mobile",Predictive_Model!$D$44,IF(H4770="TV",Predictive_Model!$D$45,IF(H4770="Tablet",Predictive_Model!$D$46,0))))+IF(K4770="Crypto",Predictive_Model!$D$48,IF(K4770="Debit Card",Predictive_Model!$D$49,IF(K4770="Gift Card",Predictive_Model!$D$50,IF(K4770="PayPal",Predictive_Model!$D$51,0))))+IF(N4770="Comedy",Predictive_Model!$D$53,IF(N4770="Documentary",Predictive_Model!$D$54,IF(N4770="Drama",Predictive_Model!$D$55,IF(N4770="Horror",Predictive_Model!$D$56,IF(N4770="Romance",Predictive_Model!$D$57,IF(N4770="Sci-Fi",Predictive_Model!$D$58,0)))))))))</f>
        <v>0.95497813272699383</v>
      </c>
      <c r="V4770" s="3" t="str">
        <f t="shared" si="746"/>
        <v>Critical</v>
      </c>
      <c r="W4770" s="6">
        <f t="shared" si="747"/>
        <v>17.989999999999998</v>
      </c>
      <c r="X4770" s="3" t="str">
        <f t="shared" si="748"/>
        <v>Priority 1</v>
      </c>
      <c r="Y4770" s="3" t="str">
        <f t="shared" si="749"/>
        <v>OK</v>
      </c>
    </row>
    <row r="4771" spans="1:25" x14ac:dyDescent="0.25">
      <c r="A4771" s="3" t="str">
        <f>Raw_Data!A4771</f>
        <v>215aac75-022a-4a4a-90c3-160a8a792257</v>
      </c>
      <c r="B4771" s="3">
        <f>Raw_Data!B4771</f>
        <v>29</v>
      </c>
      <c r="C4771" s="3" t="str">
        <f>Raw_Data!C4771</f>
        <v>Female</v>
      </c>
      <c r="D4771" s="3" t="str">
        <f>Raw_Data!D4771</f>
        <v>Basic</v>
      </c>
      <c r="E4771" s="3">
        <f>Raw_Data!E4771</f>
        <v>15.6</v>
      </c>
      <c r="F4771" s="3">
        <f>Raw_Data!F4771</f>
        <v>11</v>
      </c>
      <c r="G4771" s="3" t="str">
        <f>Raw_Data!G4771</f>
        <v>South America</v>
      </c>
      <c r="H4771" s="3" t="str">
        <f>Raw_Data!H4771</f>
        <v>Tablet</v>
      </c>
      <c r="I4771" s="3">
        <f>Raw_Data!I4771</f>
        <v>8.99</v>
      </c>
      <c r="J4771" s="3">
        <f>Raw_Data!J4771</f>
        <v>0</v>
      </c>
      <c r="K4771" s="3" t="str">
        <f>Raw_Data!K4771</f>
        <v>Crypto</v>
      </c>
      <c r="L4771" s="3">
        <f>Raw_Data!L4771</f>
        <v>2</v>
      </c>
      <c r="M4771" s="3">
        <f>Raw_Data!M4771</f>
        <v>1.3</v>
      </c>
      <c r="N4771" s="3" t="str">
        <f>Raw_Data!N4771</f>
        <v>Documentary</v>
      </c>
      <c r="O4771" s="3" t="str">
        <f t="shared" si="740"/>
        <v>25-34</v>
      </c>
      <c r="P4771" s="3" t="str">
        <f t="shared" si="741"/>
        <v>10-24h</v>
      </c>
      <c r="Q4771" s="3" t="str">
        <f t="shared" si="742"/>
        <v>8-21d</v>
      </c>
      <c r="R4771" s="3" t="str">
        <f t="shared" si="743"/>
        <v>Medium</v>
      </c>
      <c r="S4771" s="3" t="str">
        <f t="shared" si="744"/>
        <v>Low</v>
      </c>
      <c r="T4771" s="3" t="str">
        <f t="shared" si="745"/>
        <v>Active</v>
      </c>
      <c r="U4771" s="4">
        <f>1/(1+EXP(-(Predictive_Model!$B$5+((B4771-Predictive_Model!$B$20)/Predictive_Model!$C$20)*Predictive_Model!$D$20+((E4771-Predictive_Model!$B$21)/Predictive_Model!$C$21)*Predictive_Model!$D$21+((F4771-Predictive_Model!$B$22)/Predictive_Model!$C$22)*Predictive_Model!$D$22+((I4771-Predictive_Model!$B$23)/Predictive_Model!$C$23)*Predictive_Model!$D$23+((L4771-Predictive_Model!$B$24)/Predictive_Model!$C$24)*Predictive_Model!$D$24+((M4771-Predictive_Model!$B$25)/Predictive_Model!$C$25)*Predictive_Model!$D$25+IF(C4771="Male",Predictive_Model!$D$31,IF(C4771="Other",Predictive_Model!$D$32,0))+IF(D4771="Premium",Predictive_Model!$D$34,IF(D4771="Standard",Predictive_Model!$D$35,0))+IF(G4771="Asia",Predictive_Model!$D$37,IF(G4771="Europe",Predictive_Model!$D$38,IF(G4771="North America",Predictive_Model!$D$39,IF(G4771="Oceania",Predictive_Model!$D$40,IF(G4771="South America",Predictive_Model!$D$41,0)))))+IF(H4771="Laptop",Predictive_Model!$D$43,IF(H4771="Mobile",Predictive_Model!$D$44,IF(H4771="TV",Predictive_Model!$D$45,IF(H4771="Tablet",Predictive_Model!$D$46,0))))+IF(K4771="Crypto",Predictive_Model!$D$48,IF(K4771="Debit Card",Predictive_Model!$D$49,IF(K4771="Gift Card",Predictive_Model!$D$50,IF(K4771="PayPal",Predictive_Model!$D$51,0))))+IF(N4771="Comedy",Predictive_Model!$D$53,IF(N4771="Documentary",Predictive_Model!$D$54,IF(N4771="Drama",Predictive_Model!$D$55,IF(N4771="Horror",Predictive_Model!$D$56,IF(N4771="Romance",Predictive_Model!$D$57,IF(N4771="Sci-Fi",Predictive_Model!$D$58,0)))))))))</f>
        <v>0.43137836829831727</v>
      </c>
      <c r="V4771" s="3" t="str">
        <f t="shared" si="746"/>
        <v>Medium</v>
      </c>
      <c r="W4771" s="6">
        <f t="shared" si="747"/>
        <v>3.8780915310018722</v>
      </c>
      <c r="X4771" s="3" t="str">
        <f t="shared" si="748"/>
        <v>Monitor</v>
      </c>
      <c r="Y4771" s="3" t="str">
        <f t="shared" si="749"/>
        <v>OK</v>
      </c>
    </row>
    <row r="4772" spans="1:25" x14ac:dyDescent="0.25">
      <c r="A4772" s="3" t="str">
        <f>Raw_Data!A4772</f>
        <v>21a179f2-e450-4d64-a10f-439788529ba6</v>
      </c>
      <c r="B4772" s="3">
        <f>Raw_Data!B4772</f>
        <v>56</v>
      </c>
      <c r="C4772" s="3" t="str">
        <f>Raw_Data!C4772</f>
        <v>Male</v>
      </c>
      <c r="D4772" s="3" t="str">
        <f>Raw_Data!D4772</f>
        <v>Basic</v>
      </c>
      <c r="E4772" s="3">
        <f>Raw_Data!E4772</f>
        <v>6.72</v>
      </c>
      <c r="F4772" s="3">
        <f>Raw_Data!F4772</f>
        <v>1</v>
      </c>
      <c r="G4772" s="3" t="str">
        <f>Raw_Data!G4772</f>
        <v>Oceania</v>
      </c>
      <c r="H4772" s="3" t="str">
        <f>Raw_Data!H4772</f>
        <v>Laptop</v>
      </c>
      <c r="I4772" s="3">
        <f>Raw_Data!I4772</f>
        <v>8.99</v>
      </c>
      <c r="J4772" s="3">
        <f>Raw_Data!J4772</f>
        <v>0</v>
      </c>
      <c r="K4772" s="3" t="str">
        <f>Raw_Data!K4772</f>
        <v>Debit Card</v>
      </c>
      <c r="L4772" s="3">
        <f>Raw_Data!L4772</f>
        <v>2</v>
      </c>
      <c r="M4772" s="3">
        <f>Raw_Data!M4772</f>
        <v>3.36</v>
      </c>
      <c r="N4772" s="3" t="str">
        <f>Raw_Data!N4772</f>
        <v>Romance</v>
      </c>
      <c r="O4772" s="3" t="str">
        <f t="shared" si="740"/>
        <v>55-70</v>
      </c>
      <c r="P4772" s="3" t="str">
        <f t="shared" si="741"/>
        <v>&lt;10h</v>
      </c>
      <c r="Q4772" s="3" t="str">
        <f t="shared" si="742"/>
        <v>0-7d</v>
      </c>
      <c r="R4772" s="3" t="str">
        <f t="shared" si="743"/>
        <v>Medium</v>
      </c>
      <c r="S4772" s="3" t="str">
        <f t="shared" si="744"/>
        <v>Low</v>
      </c>
      <c r="T4772" s="3" t="str">
        <f t="shared" si="745"/>
        <v>Active</v>
      </c>
      <c r="U4772" s="4">
        <f>1/(1+EXP(-(Predictive_Model!$B$5+((B4772-Predictive_Model!$B$20)/Predictive_Model!$C$20)*Predictive_Model!$D$20+((E4772-Predictive_Model!$B$21)/Predictive_Model!$C$21)*Predictive_Model!$D$21+((F4772-Predictive_Model!$B$22)/Predictive_Model!$C$22)*Predictive_Model!$D$22+((I4772-Predictive_Model!$B$23)/Predictive_Model!$C$23)*Predictive_Model!$D$23+((L4772-Predictive_Model!$B$24)/Predictive_Model!$C$24)*Predictive_Model!$D$24+((M4772-Predictive_Model!$B$25)/Predictive_Model!$C$25)*Predictive_Model!$D$25+IF(C4772="Male",Predictive_Model!$D$31,IF(C4772="Other",Predictive_Model!$D$32,0))+IF(D4772="Premium",Predictive_Model!$D$34,IF(D4772="Standard",Predictive_Model!$D$35,0))+IF(G4772="Asia",Predictive_Model!$D$37,IF(G4772="Europe",Predictive_Model!$D$38,IF(G4772="North America",Predictive_Model!$D$39,IF(G4772="Oceania",Predictive_Model!$D$40,IF(G4772="South America",Predictive_Model!$D$41,0)))))+IF(H4772="Laptop",Predictive_Model!$D$43,IF(H4772="Mobile",Predictive_Model!$D$44,IF(H4772="TV",Predictive_Model!$D$45,IF(H4772="Tablet",Predictive_Model!$D$46,0))))+IF(K4772="Crypto",Predictive_Model!$D$48,IF(K4772="Debit Card",Predictive_Model!$D$49,IF(K4772="Gift Card",Predictive_Model!$D$50,IF(K4772="PayPal",Predictive_Model!$D$51,0))))+IF(N4772="Comedy",Predictive_Model!$D$53,IF(N4772="Documentary",Predictive_Model!$D$54,IF(N4772="Drama",Predictive_Model!$D$55,IF(N4772="Horror",Predictive_Model!$D$56,IF(N4772="Romance",Predictive_Model!$D$57,IF(N4772="Sci-Fi",Predictive_Model!$D$58,0)))))))))</f>
        <v>1.7460371830918732E-2</v>
      </c>
      <c r="V4772" s="3" t="str">
        <f t="shared" si="746"/>
        <v>Low</v>
      </c>
      <c r="W4772" s="6">
        <f t="shared" si="747"/>
        <v>0.1569687427599594</v>
      </c>
      <c r="X4772" s="3" t="str">
        <f t="shared" si="748"/>
        <v>Monitor</v>
      </c>
      <c r="Y4772" s="3" t="str">
        <f t="shared" si="749"/>
        <v>OK</v>
      </c>
    </row>
    <row r="4773" spans="1:25" x14ac:dyDescent="0.25">
      <c r="A4773" s="3" t="str">
        <f>Raw_Data!A4773</f>
        <v>16eef2bf-6be9-48c4-bc16-37c86a697011</v>
      </c>
      <c r="B4773" s="3">
        <f>Raw_Data!B4773</f>
        <v>35</v>
      </c>
      <c r="C4773" s="3" t="str">
        <f>Raw_Data!C4773</f>
        <v>Female</v>
      </c>
      <c r="D4773" s="3" t="str">
        <f>Raw_Data!D4773</f>
        <v>Premium</v>
      </c>
      <c r="E4773" s="3">
        <f>Raw_Data!E4773</f>
        <v>19.05</v>
      </c>
      <c r="F4773" s="3">
        <f>Raw_Data!F4773</f>
        <v>57</v>
      </c>
      <c r="G4773" s="3" t="str">
        <f>Raw_Data!G4773</f>
        <v>Oceania</v>
      </c>
      <c r="H4773" s="3" t="str">
        <f>Raw_Data!H4773</f>
        <v>Mobile</v>
      </c>
      <c r="I4773" s="3">
        <f>Raw_Data!I4773</f>
        <v>17.989999999999998</v>
      </c>
      <c r="J4773" s="3">
        <f>Raw_Data!J4773</f>
        <v>0</v>
      </c>
      <c r="K4773" s="3" t="str">
        <f>Raw_Data!K4773</f>
        <v>Credit Card</v>
      </c>
      <c r="L4773" s="3">
        <f>Raw_Data!L4773</f>
        <v>5</v>
      </c>
      <c r="M4773" s="3">
        <f>Raw_Data!M4773</f>
        <v>0.33</v>
      </c>
      <c r="N4773" s="3" t="str">
        <f>Raw_Data!N4773</f>
        <v>Action</v>
      </c>
      <c r="O4773" s="3" t="str">
        <f t="shared" si="740"/>
        <v>35-44</v>
      </c>
      <c r="P4773" s="3" t="str">
        <f t="shared" si="741"/>
        <v>10-24h</v>
      </c>
      <c r="Q4773" s="3" t="str">
        <f t="shared" si="742"/>
        <v>46-60d</v>
      </c>
      <c r="R4773" s="3" t="str">
        <f t="shared" si="743"/>
        <v>Medium</v>
      </c>
      <c r="S4773" s="3" t="str">
        <f t="shared" si="744"/>
        <v>High</v>
      </c>
      <c r="T4773" s="3" t="str">
        <f t="shared" si="745"/>
        <v>Active</v>
      </c>
      <c r="U4773" s="4">
        <f>1/(1+EXP(-(Predictive_Model!$B$5+((B4773-Predictive_Model!$B$20)/Predictive_Model!$C$20)*Predictive_Model!$D$20+((E4773-Predictive_Model!$B$21)/Predictive_Model!$C$21)*Predictive_Model!$D$21+((F4773-Predictive_Model!$B$22)/Predictive_Model!$C$22)*Predictive_Model!$D$22+((I4773-Predictive_Model!$B$23)/Predictive_Model!$C$23)*Predictive_Model!$D$23+((L4773-Predictive_Model!$B$24)/Predictive_Model!$C$24)*Predictive_Model!$D$24+((M4773-Predictive_Model!$B$25)/Predictive_Model!$C$25)*Predictive_Model!$D$25+IF(C4773="Male",Predictive_Model!$D$31,IF(C4773="Other",Predictive_Model!$D$32,0))+IF(D4773="Premium",Predictive_Model!$D$34,IF(D4773="Standard",Predictive_Model!$D$35,0))+IF(G4773="Asia",Predictive_Model!$D$37,IF(G4773="Europe",Predictive_Model!$D$38,IF(G4773="North America",Predictive_Model!$D$39,IF(G4773="Oceania",Predictive_Model!$D$40,IF(G4773="South America",Predictive_Model!$D$41,0)))))+IF(H4773="Laptop",Predictive_Model!$D$43,IF(H4773="Mobile",Predictive_Model!$D$44,IF(H4773="TV",Predictive_Model!$D$45,IF(H4773="Tablet",Predictive_Model!$D$46,0))))+IF(K4773="Crypto",Predictive_Model!$D$48,IF(K4773="Debit Card",Predictive_Model!$D$49,IF(K4773="Gift Card",Predictive_Model!$D$50,IF(K4773="PayPal",Predictive_Model!$D$51,0))))+IF(N4773="Comedy",Predictive_Model!$D$53,IF(N4773="Documentary",Predictive_Model!$D$54,IF(N4773="Drama",Predictive_Model!$D$55,IF(N4773="Horror",Predictive_Model!$D$56,IF(N4773="Romance",Predictive_Model!$D$57,IF(N4773="Sci-Fi",Predictive_Model!$D$58,0)))))))))</f>
        <v>0.79880815759302559</v>
      </c>
      <c r="V4773" s="3" t="str">
        <f t="shared" si="746"/>
        <v>Critical</v>
      </c>
      <c r="W4773" s="6">
        <f t="shared" si="747"/>
        <v>14.370558755098529</v>
      </c>
      <c r="X4773" s="3" t="str">
        <f t="shared" si="748"/>
        <v>Priority 1</v>
      </c>
      <c r="Y4773" s="3" t="str">
        <f t="shared" si="749"/>
        <v>OK</v>
      </c>
    </row>
    <row r="4774" spans="1:25" x14ac:dyDescent="0.25">
      <c r="A4774" s="3" t="str">
        <f>Raw_Data!A4774</f>
        <v>f53ae566-c104-415c-a1f2-4e8e5e814603</v>
      </c>
      <c r="B4774" s="3">
        <f>Raw_Data!B4774</f>
        <v>38</v>
      </c>
      <c r="C4774" s="3" t="str">
        <f>Raw_Data!C4774</f>
        <v>Female</v>
      </c>
      <c r="D4774" s="3" t="str">
        <f>Raw_Data!D4774</f>
        <v>Premium</v>
      </c>
      <c r="E4774" s="3">
        <f>Raw_Data!E4774</f>
        <v>10.11</v>
      </c>
      <c r="F4774" s="3">
        <f>Raw_Data!F4774</f>
        <v>23</v>
      </c>
      <c r="G4774" s="3" t="str">
        <f>Raw_Data!G4774</f>
        <v>Asia</v>
      </c>
      <c r="H4774" s="3" t="str">
        <f>Raw_Data!H4774</f>
        <v>Desktop</v>
      </c>
      <c r="I4774" s="3">
        <f>Raw_Data!I4774</f>
        <v>17.989999999999998</v>
      </c>
      <c r="J4774" s="3">
        <f>Raw_Data!J4774</f>
        <v>0</v>
      </c>
      <c r="K4774" s="3" t="str">
        <f>Raw_Data!K4774</f>
        <v>PayPal</v>
      </c>
      <c r="L4774" s="3">
        <f>Raw_Data!L4774</f>
        <v>4</v>
      </c>
      <c r="M4774" s="3">
        <f>Raw_Data!M4774</f>
        <v>0.42</v>
      </c>
      <c r="N4774" s="3" t="str">
        <f>Raw_Data!N4774</f>
        <v>Action</v>
      </c>
      <c r="O4774" s="3" t="str">
        <f t="shared" si="740"/>
        <v>35-44</v>
      </c>
      <c r="P4774" s="3" t="str">
        <f t="shared" si="741"/>
        <v>10-24h</v>
      </c>
      <c r="Q4774" s="3" t="str">
        <f t="shared" si="742"/>
        <v>22-45d</v>
      </c>
      <c r="R4774" s="3" t="str">
        <f t="shared" si="743"/>
        <v>Medium</v>
      </c>
      <c r="S4774" s="3" t="str">
        <f t="shared" si="744"/>
        <v>High</v>
      </c>
      <c r="T4774" s="3" t="str">
        <f t="shared" si="745"/>
        <v>Active</v>
      </c>
      <c r="U4774" s="4">
        <f>1/(1+EXP(-(Predictive_Model!$B$5+((B4774-Predictive_Model!$B$20)/Predictive_Model!$C$20)*Predictive_Model!$D$20+((E4774-Predictive_Model!$B$21)/Predictive_Model!$C$21)*Predictive_Model!$D$21+((F4774-Predictive_Model!$B$22)/Predictive_Model!$C$22)*Predictive_Model!$D$22+((I4774-Predictive_Model!$B$23)/Predictive_Model!$C$23)*Predictive_Model!$D$23+((L4774-Predictive_Model!$B$24)/Predictive_Model!$C$24)*Predictive_Model!$D$24+((M4774-Predictive_Model!$B$25)/Predictive_Model!$C$25)*Predictive_Model!$D$25+IF(C4774="Male",Predictive_Model!$D$31,IF(C4774="Other",Predictive_Model!$D$32,0))+IF(D4774="Premium",Predictive_Model!$D$34,IF(D4774="Standard",Predictive_Model!$D$35,0))+IF(G4774="Asia",Predictive_Model!$D$37,IF(G4774="Europe",Predictive_Model!$D$38,IF(G4774="North America",Predictive_Model!$D$39,IF(G4774="Oceania",Predictive_Model!$D$40,IF(G4774="South America",Predictive_Model!$D$41,0)))))+IF(H4774="Laptop",Predictive_Model!$D$43,IF(H4774="Mobile",Predictive_Model!$D$44,IF(H4774="TV",Predictive_Model!$D$45,IF(H4774="Tablet",Predictive_Model!$D$46,0))))+IF(K4774="Crypto",Predictive_Model!$D$48,IF(K4774="Debit Card",Predictive_Model!$D$49,IF(K4774="Gift Card",Predictive_Model!$D$50,IF(K4774="PayPal",Predictive_Model!$D$51,0))))+IF(N4774="Comedy",Predictive_Model!$D$53,IF(N4774="Documentary",Predictive_Model!$D$54,IF(N4774="Drama",Predictive_Model!$D$55,IF(N4774="Horror",Predictive_Model!$D$56,IF(N4774="Romance",Predictive_Model!$D$57,IF(N4774="Sci-Fi",Predictive_Model!$D$58,0)))))))))</f>
        <v>0.1509251979211445</v>
      </c>
      <c r="V4774" s="3" t="str">
        <f t="shared" si="746"/>
        <v>Low</v>
      </c>
      <c r="W4774" s="6">
        <f t="shared" si="747"/>
        <v>2.7151443106013895</v>
      </c>
      <c r="X4774" s="3" t="str">
        <f t="shared" si="748"/>
        <v>Monitor</v>
      </c>
      <c r="Y4774" s="3" t="str">
        <f t="shared" si="749"/>
        <v>OK</v>
      </c>
    </row>
    <row r="4775" spans="1:25" x14ac:dyDescent="0.25">
      <c r="A4775" s="3" t="str">
        <f>Raw_Data!A4775</f>
        <v>22bb275c-104e-497a-b1eb-227b79c9a40b</v>
      </c>
      <c r="B4775" s="3">
        <f>Raw_Data!B4775</f>
        <v>22</v>
      </c>
      <c r="C4775" s="3" t="str">
        <f>Raw_Data!C4775</f>
        <v>Female</v>
      </c>
      <c r="D4775" s="3" t="str">
        <f>Raw_Data!D4775</f>
        <v>Basic</v>
      </c>
      <c r="E4775" s="3">
        <f>Raw_Data!E4775</f>
        <v>4.4000000000000004</v>
      </c>
      <c r="F4775" s="3">
        <f>Raw_Data!F4775</f>
        <v>34</v>
      </c>
      <c r="G4775" s="3" t="str">
        <f>Raw_Data!G4775</f>
        <v>Europe</v>
      </c>
      <c r="H4775" s="3" t="str">
        <f>Raw_Data!H4775</f>
        <v>TV</v>
      </c>
      <c r="I4775" s="3">
        <f>Raw_Data!I4775</f>
        <v>8.99</v>
      </c>
      <c r="J4775" s="3">
        <f>Raw_Data!J4775</f>
        <v>1</v>
      </c>
      <c r="K4775" s="3" t="str">
        <f>Raw_Data!K4775</f>
        <v>Crypto</v>
      </c>
      <c r="L4775" s="3">
        <f>Raw_Data!L4775</f>
        <v>5</v>
      </c>
      <c r="M4775" s="3">
        <f>Raw_Data!M4775</f>
        <v>0.13</v>
      </c>
      <c r="N4775" s="3" t="str">
        <f>Raw_Data!N4775</f>
        <v>Action</v>
      </c>
      <c r="O4775" s="3" t="str">
        <f t="shared" si="740"/>
        <v>18-24</v>
      </c>
      <c r="P4775" s="3" t="str">
        <f t="shared" si="741"/>
        <v>&lt;10h</v>
      </c>
      <c r="Q4775" s="3" t="str">
        <f t="shared" si="742"/>
        <v>22-45d</v>
      </c>
      <c r="R4775" s="3" t="str">
        <f t="shared" si="743"/>
        <v>Medium</v>
      </c>
      <c r="S4775" s="3" t="str">
        <f t="shared" si="744"/>
        <v>Low</v>
      </c>
      <c r="T4775" s="3" t="str">
        <f t="shared" si="745"/>
        <v>Churned</v>
      </c>
      <c r="U4775" s="4">
        <f>1/(1+EXP(-(Predictive_Model!$B$5+((B4775-Predictive_Model!$B$20)/Predictive_Model!$C$20)*Predictive_Model!$D$20+((E4775-Predictive_Model!$B$21)/Predictive_Model!$C$21)*Predictive_Model!$D$21+((F4775-Predictive_Model!$B$22)/Predictive_Model!$C$22)*Predictive_Model!$D$22+((I4775-Predictive_Model!$B$23)/Predictive_Model!$C$23)*Predictive_Model!$D$23+((L4775-Predictive_Model!$B$24)/Predictive_Model!$C$24)*Predictive_Model!$D$24+((M4775-Predictive_Model!$B$25)/Predictive_Model!$C$25)*Predictive_Model!$D$25+IF(C4775="Male",Predictive_Model!$D$31,IF(C4775="Other",Predictive_Model!$D$32,0))+IF(D4775="Premium",Predictive_Model!$D$34,IF(D4775="Standard",Predictive_Model!$D$35,0))+IF(G4775="Asia",Predictive_Model!$D$37,IF(G4775="Europe",Predictive_Model!$D$38,IF(G4775="North America",Predictive_Model!$D$39,IF(G4775="Oceania",Predictive_Model!$D$40,IF(G4775="South America",Predictive_Model!$D$41,0)))))+IF(H4775="Laptop",Predictive_Model!$D$43,IF(H4775="Mobile",Predictive_Model!$D$44,IF(H4775="TV",Predictive_Model!$D$45,IF(H4775="Tablet",Predictive_Model!$D$46,0))))+IF(K4775="Crypto",Predictive_Model!$D$48,IF(K4775="Debit Card",Predictive_Model!$D$49,IF(K4775="Gift Card",Predictive_Model!$D$50,IF(K4775="PayPal",Predictive_Model!$D$51,0))))+IF(N4775="Comedy",Predictive_Model!$D$53,IF(N4775="Documentary",Predictive_Model!$D$54,IF(N4775="Drama",Predictive_Model!$D$55,IF(N4775="Horror",Predictive_Model!$D$56,IF(N4775="Romance",Predictive_Model!$D$57,IF(N4775="Sci-Fi",Predictive_Model!$D$58,0)))))))))</f>
        <v>0.98519418236339151</v>
      </c>
      <c r="V4775" s="3" t="str">
        <f t="shared" si="746"/>
        <v>Critical</v>
      </c>
      <c r="W4775" s="6">
        <f t="shared" si="747"/>
        <v>8.99</v>
      </c>
      <c r="X4775" s="3" t="str">
        <f t="shared" si="748"/>
        <v>Priority 2</v>
      </c>
      <c r="Y4775" s="3" t="str">
        <f t="shared" si="749"/>
        <v>OK</v>
      </c>
    </row>
    <row r="4776" spans="1:25" x14ac:dyDescent="0.25">
      <c r="A4776" s="3" t="str">
        <f>Raw_Data!A4776</f>
        <v>7ce95fbf-f28c-4734-b710-35650d1be437</v>
      </c>
      <c r="B4776" s="3">
        <f>Raw_Data!B4776</f>
        <v>68</v>
      </c>
      <c r="C4776" s="3" t="str">
        <f>Raw_Data!C4776</f>
        <v>Other</v>
      </c>
      <c r="D4776" s="3" t="str">
        <f>Raw_Data!D4776</f>
        <v>Basic</v>
      </c>
      <c r="E4776" s="3">
        <f>Raw_Data!E4776</f>
        <v>23.54</v>
      </c>
      <c r="F4776" s="3">
        <f>Raw_Data!F4776</f>
        <v>33</v>
      </c>
      <c r="G4776" s="3" t="str">
        <f>Raw_Data!G4776</f>
        <v>North America</v>
      </c>
      <c r="H4776" s="3" t="str">
        <f>Raw_Data!H4776</f>
        <v>Tablet</v>
      </c>
      <c r="I4776" s="3">
        <f>Raw_Data!I4776</f>
        <v>8.99</v>
      </c>
      <c r="J4776" s="3">
        <f>Raw_Data!J4776</f>
        <v>0</v>
      </c>
      <c r="K4776" s="3" t="str">
        <f>Raw_Data!K4776</f>
        <v>Gift Card</v>
      </c>
      <c r="L4776" s="3">
        <f>Raw_Data!L4776</f>
        <v>5</v>
      </c>
      <c r="M4776" s="3">
        <f>Raw_Data!M4776</f>
        <v>0.69</v>
      </c>
      <c r="N4776" s="3" t="str">
        <f>Raw_Data!N4776</f>
        <v>Action</v>
      </c>
      <c r="O4776" s="3" t="str">
        <f t="shared" si="740"/>
        <v>55-70</v>
      </c>
      <c r="P4776" s="3" t="str">
        <f t="shared" si="741"/>
        <v>10-24h</v>
      </c>
      <c r="Q4776" s="3" t="str">
        <f t="shared" si="742"/>
        <v>22-45d</v>
      </c>
      <c r="R4776" s="3" t="str">
        <f t="shared" si="743"/>
        <v>Medium</v>
      </c>
      <c r="S4776" s="3" t="str">
        <f t="shared" si="744"/>
        <v>Low</v>
      </c>
      <c r="T4776" s="3" t="str">
        <f t="shared" si="745"/>
        <v>Active</v>
      </c>
      <c r="U4776" s="4">
        <f>1/(1+EXP(-(Predictive_Model!$B$5+((B4776-Predictive_Model!$B$20)/Predictive_Model!$C$20)*Predictive_Model!$D$20+((E4776-Predictive_Model!$B$21)/Predictive_Model!$C$21)*Predictive_Model!$D$21+((F4776-Predictive_Model!$B$22)/Predictive_Model!$C$22)*Predictive_Model!$D$22+((I4776-Predictive_Model!$B$23)/Predictive_Model!$C$23)*Predictive_Model!$D$23+((L4776-Predictive_Model!$B$24)/Predictive_Model!$C$24)*Predictive_Model!$D$24+((M4776-Predictive_Model!$B$25)/Predictive_Model!$C$25)*Predictive_Model!$D$25+IF(C4776="Male",Predictive_Model!$D$31,IF(C4776="Other",Predictive_Model!$D$32,0))+IF(D4776="Premium",Predictive_Model!$D$34,IF(D4776="Standard",Predictive_Model!$D$35,0))+IF(G4776="Asia",Predictive_Model!$D$37,IF(G4776="Europe",Predictive_Model!$D$38,IF(G4776="North America",Predictive_Model!$D$39,IF(G4776="Oceania",Predictive_Model!$D$40,IF(G4776="South America",Predictive_Model!$D$41,0)))))+IF(H4776="Laptop",Predictive_Model!$D$43,IF(H4776="Mobile",Predictive_Model!$D$44,IF(H4776="TV",Predictive_Model!$D$45,IF(H4776="Tablet",Predictive_Model!$D$46,0))))+IF(K4776="Crypto",Predictive_Model!$D$48,IF(K4776="Debit Card",Predictive_Model!$D$49,IF(K4776="Gift Card",Predictive_Model!$D$50,IF(K4776="PayPal",Predictive_Model!$D$51,0))))+IF(N4776="Comedy",Predictive_Model!$D$53,IF(N4776="Documentary",Predictive_Model!$D$54,IF(N4776="Drama",Predictive_Model!$D$55,IF(N4776="Horror",Predictive_Model!$D$56,IF(N4776="Romance",Predictive_Model!$D$57,IF(N4776="Sci-Fi",Predictive_Model!$D$58,0)))))))))</f>
        <v>0.28741987459102303</v>
      </c>
      <c r="V4776" s="3" t="str">
        <f t="shared" si="746"/>
        <v>Medium</v>
      </c>
      <c r="W4776" s="6">
        <f t="shared" si="747"/>
        <v>2.583904672573297</v>
      </c>
      <c r="X4776" s="3" t="str">
        <f t="shared" si="748"/>
        <v>Monitor</v>
      </c>
      <c r="Y4776" s="3" t="str">
        <f t="shared" si="749"/>
        <v>OK</v>
      </c>
    </row>
    <row r="4777" spans="1:25" x14ac:dyDescent="0.25">
      <c r="A4777" s="3" t="str">
        <f>Raw_Data!A4777</f>
        <v>f96cf079-d1d5-42bb-9878-4865d631dd13</v>
      </c>
      <c r="B4777" s="3">
        <f>Raw_Data!B4777</f>
        <v>46</v>
      </c>
      <c r="C4777" s="3" t="str">
        <f>Raw_Data!C4777</f>
        <v>Male</v>
      </c>
      <c r="D4777" s="3" t="str">
        <f>Raw_Data!D4777</f>
        <v>Basic</v>
      </c>
      <c r="E4777" s="3">
        <f>Raw_Data!E4777</f>
        <v>13.5</v>
      </c>
      <c r="F4777" s="3">
        <f>Raw_Data!F4777</f>
        <v>44</v>
      </c>
      <c r="G4777" s="3" t="str">
        <f>Raw_Data!G4777</f>
        <v>North America</v>
      </c>
      <c r="H4777" s="3" t="str">
        <f>Raw_Data!H4777</f>
        <v>Laptop</v>
      </c>
      <c r="I4777" s="3">
        <f>Raw_Data!I4777</f>
        <v>8.99</v>
      </c>
      <c r="J4777" s="3">
        <f>Raw_Data!J4777</f>
        <v>1</v>
      </c>
      <c r="K4777" s="3" t="str">
        <f>Raw_Data!K4777</f>
        <v>Debit Card</v>
      </c>
      <c r="L4777" s="3">
        <f>Raw_Data!L4777</f>
        <v>1</v>
      </c>
      <c r="M4777" s="3">
        <f>Raw_Data!M4777</f>
        <v>0.3</v>
      </c>
      <c r="N4777" s="3" t="str">
        <f>Raw_Data!N4777</f>
        <v>Drama</v>
      </c>
      <c r="O4777" s="3" t="str">
        <f t="shared" si="740"/>
        <v>45-54</v>
      </c>
      <c r="P4777" s="3" t="str">
        <f t="shared" si="741"/>
        <v>10-24h</v>
      </c>
      <c r="Q4777" s="3" t="str">
        <f t="shared" si="742"/>
        <v>22-45d</v>
      </c>
      <c r="R4777" s="3" t="str">
        <f t="shared" si="743"/>
        <v>Medium</v>
      </c>
      <c r="S4777" s="3" t="str">
        <f t="shared" si="744"/>
        <v>Low</v>
      </c>
      <c r="T4777" s="3" t="str">
        <f t="shared" si="745"/>
        <v>Churned</v>
      </c>
      <c r="U4777" s="4">
        <f>1/(1+EXP(-(Predictive_Model!$B$5+((B4777-Predictive_Model!$B$20)/Predictive_Model!$C$20)*Predictive_Model!$D$20+((E4777-Predictive_Model!$B$21)/Predictive_Model!$C$21)*Predictive_Model!$D$21+((F4777-Predictive_Model!$B$22)/Predictive_Model!$C$22)*Predictive_Model!$D$22+((I4777-Predictive_Model!$B$23)/Predictive_Model!$C$23)*Predictive_Model!$D$23+((L4777-Predictive_Model!$B$24)/Predictive_Model!$C$24)*Predictive_Model!$D$24+((M4777-Predictive_Model!$B$25)/Predictive_Model!$C$25)*Predictive_Model!$D$25+IF(C4777="Male",Predictive_Model!$D$31,IF(C4777="Other",Predictive_Model!$D$32,0))+IF(D4777="Premium",Predictive_Model!$D$34,IF(D4777="Standard",Predictive_Model!$D$35,0))+IF(G4777="Asia",Predictive_Model!$D$37,IF(G4777="Europe",Predictive_Model!$D$38,IF(G4777="North America",Predictive_Model!$D$39,IF(G4777="Oceania",Predictive_Model!$D$40,IF(G4777="South America",Predictive_Model!$D$41,0)))))+IF(H4777="Laptop",Predictive_Model!$D$43,IF(H4777="Mobile",Predictive_Model!$D$44,IF(H4777="TV",Predictive_Model!$D$45,IF(H4777="Tablet",Predictive_Model!$D$46,0))))+IF(K4777="Crypto",Predictive_Model!$D$48,IF(K4777="Debit Card",Predictive_Model!$D$49,IF(K4777="Gift Card",Predictive_Model!$D$50,IF(K4777="PayPal",Predictive_Model!$D$51,0))))+IF(N4777="Comedy",Predictive_Model!$D$53,IF(N4777="Documentary",Predictive_Model!$D$54,IF(N4777="Drama",Predictive_Model!$D$55,IF(N4777="Horror",Predictive_Model!$D$56,IF(N4777="Romance",Predictive_Model!$D$57,IF(N4777="Sci-Fi",Predictive_Model!$D$58,0)))))))))</f>
        <v>0.99562350105640929</v>
      </c>
      <c r="V4777" s="3" t="str">
        <f t="shared" si="746"/>
        <v>Critical</v>
      </c>
      <c r="W4777" s="6">
        <f t="shared" si="747"/>
        <v>8.99</v>
      </c>
      <c r="X4777" s="3" t="str">
        <f t="shared" si="748"/>
        <v>Priority 2</v>
      </c>
      <c r="Y4777" s="3" t="str">
        <f t="shared" si="749"/>
        <v>OK</v>
      </c>
    </row>
    <row r="4778" spans="1:25" x14ac:dyDescent="0.25">
      <c r="A4778" s="3" t="str">
        <f>Raw_Data!A4778</f>
        <v>87d56579-1f8f-477f-a0bf-ab16a504a431</v>
      </c>
      <c r="B4778" s="3">
        <f>Raw_Data!B4778</f>
        <v>38</v>
      </c>
      <c r="C4778" s="3" t="str">
        <f>Raw_Data!C4778</f>
        <v>Male</v>
      </c>
      <c r="D4778" s="3" t="str">
        <f>Raw_Data!D4778</f>
        <v>Basic</v>
      </c>
      <c r="E4778" s="3">
        <f>Raw_Data!E4778</f>
        <v>11.77</v>
      </c>
      <c r="F4778" s="3">
        <f>Raw_Data!F4778</f>
        <v>49</v>
      </c>
      <c r="G4778" s="3" t="str">
        <f>Raw_Data!G4778</f>
        <v>Africa</v>
      </c>
      <c r="H4778" s="3" t="str">
        <f>Raw_Data!H4778</f>
        <v>TV</v>
      </c>
      <c r="I4778" s="3">
        <f>Raw_Data!I4778</f>
        <v>8.99</v>
      </c>
      <c r="J4778" s="3">
        <f>Raw_Data!J4778</f>
        <v>1</v>
      </c>
      <c r="K4778" s="3" t="str">
        <f>Raw_Data!K4778</f>
        <v>Credit Card</v>
      </c>
      <c r="L4778" s="3">
        <f>Raw_Data!L4778</f>
        <v>5</v>
      </c>
      <c r="M4778" s="3">
        <f>Raw_Data!M4778</f>
        <v>0.24</v>
      </c>
      <c r="N4778" s="3" t="str">
        <f>Raw_Data!N4778</f>
        <v>Comedy</v>
      </c>
      <c r="O4778" s="3" t="str">
        <f t="shared" si="740"/>
        <v>35-44</v>
      </c>
      <c r="P4778" s="3" t="str">
        <f t="shared" si="741"/>
        <v>10-24h</v>
      </c>
      <c r="Q4778" s="3" t="str">
        <f t="shared" si="742"/>
        <v>46-60d</v>
      </c>
      <c r="R4778" s="3" t="str">
        <f t="shared" si="743"/>
        <v>Medium</v>
      </c>
      <c r="S4778" s="3" t="str">
        <f t="shared" si="744"/>
        <v>Low</v>
      </c>
      <c r="T4778" s="3" t="str">
        <f t="shared" si="745"/>
        <v>Churned</v>
      </c>
      <c r="U4778" s="4">
        <f>1/(1+EXP(-(Predictive_Model!$B$5+((B4778-Predictive_Model!$B$20)/Predictive_Model!$C$20)*Predictive_Model!$D$20+((E4778-Predictive_Model!$B$21)/Predictive_Model!$C$21)*Predictive_Model!$D$21+((F4778-Predictive_Model!$B$22)/Predictive_Model!$C$22)*Predictive_Model!$D$22+((I4778-Predictive_Model!$B$23)/Predictive_Model!$C$23)*Predictive_Model!$D$23+((L4778-Predictive_Model!$B$24)/Predictive_Model!$C$24)*Predictive_Model!$D$24+((M4778-Predictive_Model!$B$25)/Predictive_Model!$C$25)*Predictive_Model!$D$25+IF(C4778="Male",Predictive_Model!$D$31,IF(C4778="Other",Predictive_Model!$D$32,0))+IF(D4778="Premium",Predictive_Model!$D$34,IF(D4778="Standard",Predictive_Model!$D$35,0))+IF(G4778="Asia",Predictive_Model!$D$37,IF(G4778="Europe",Predictive_Model!$D$38,IF(G4778="North America",Predictive_Model!$D$39,IF(G4778="Oceania",Predictive_Model!$D$40,IF(G4778="South America",Predictive_Model!$D$41,0)))))+IF(H4778="Laptop",Predictive_Model!$D$43,IF(H4778="Mobile",Predictive_Model!$D$44,IF(H4778="TV",Predictive_Model!$D$45,IF(H4778="Tablet",Predictive_Model!$D$46,0))))+IF(K4778="Crypto",Predictive_Model!$D$48,IF(K4778="Debit Card",Predictive_Model!$D$49,IF(K4778="Gift Card",Predictive_Model!$D$50,IF(K4778="PayPal",Predictive_Model!$D$51,0))))+IF(N4778="Comedy",Predictive_Model!$D$53,IF(N4778="Documentary",Predictive_Model!$D$54,IF(N4778="Drama",Predictive_Model!$D$55,IF(N4778="Horror",Predictive_Model!$D$56,IF(N4778="Romance",Predictive_Model!$D$57,IF(N4778="Sci-Fi",Predictive_Model!$D$58,0)))))))))</f>
        <v>0.97063856735995013</v>
      </c>
      <c r="V4778" s="3" t="str">
        <f t="shared" si="746"/>
        <v>Critical</v>
      </c>
      <c r="W4778" s="6">
        <f t="shared" si="747"/>
        <v>8.99</v>
      </c>
      <c r="X4778" s="3" t="str">
        <f t="shared" si="748"/>
        <v>Priority 2</v>
      </c>
      <c r="Y4778" s="3" t="str">
        <f t="shared" si="749"/>
        <v>OK</v>
      </c>
    </row>
    <row r="4779" spans="1:25" x14ac:dyDescent="0.25">
      <c r="A4779" s="3" t="str">
        <f>Raw_Data!A4779</f>
        <v>f640922d-1951-4e52-8d07-58299a016cf0</v>
      </c>
      <c r="B4779" s="3">
        <f>Raw_Data!B4779</f>
        <v>31</v>
      </c>
      <c r="C4779" s="3" t="str">
        <f>Raw_Data!C4779</f>
        <v>Male</v>
      </c>
      <c r="D4779" s="3" t="str">
        <f>Raw_Data!D4779</f>
        <v>Standard</v>
      </c>
      <c r="E4779" s="3">
        <f>Raw_Data!E4779</f>
        <v>8.85</v>
      </c>
      <c r="F4779" s="3">
        <f>Raw_Data!F4779</f>
        <v>5</v>
      </c>
      <c r="G4779" s="3" t="str">
        <f>Raw_Data!G4779</f>
        <v>Oceania</v>
      </c>
      <c r="H4779" s="3" t="str">
        <f>Raw_Data!H4779</f>
        <v>Tablet</v>
      </c>
      <c r="I4779" s="3">
        <f>Raw_Data!I4779</f>
        <v>13.99</v>
      </c>
      <c r="J4779" s="3">
        <f>Raw_Data!J4779</f>
        <v>0</v>
      </c>
      <c r="K4779" s="3" t="str">
        <f>Raw_Data!K4779</f>
        <v>Gift Card</v>
      </c>
      <c r="L4779" s="3">
        <f>Raw_Data!L4779</f>
        <v>1</v>
      </c>
      <c r="M4779" s="3">
        <f>Raw_Data!M4779</f>
        <v>1.47</v>
      </c>
      <c r="N4779" s="3" t="str">
        <f>Raw_Data!N4779</f>
        <v>Sci-Fi</v>
      </c>
      <c r="O4779" s="3" t="str">
        <f t="shared" si="740"/>
        <v>25-34</v>
      </c>
      <c r="P4779" s="3" t="str">
        <f t="shared" si="741"/>
        <v>&lt;10h</v>
      </c>
      <c r="Q4779" s="3" t="str">
        <f t="shared" si="742"/>
        <v>0-7d</v>
      </c>
      <c r="R4779" s="3" t="str">
        <f t="shared" si="743"/>
        <v>Medium</v>
      </c>
      <c r="S4779" s="3" t="str">
        <f t="shared" si="744"/>
        <v>Mid</v>
      </c>
      <c r="T4779" s="3" t="str">
        <f t="shared" si="745"/>
        <v>Active</v>
      </c>
      <c r="U4779" s="4">
        <f>1/(1+EXP(-(Predictive_Model!$B$5+((B4779-Predictive_Model!$B$20)/Predictive_Model!$C$20)*Predictive_Model!$D$20+((E4779-Predictive_Model!$B$21)/Predictive_Model!$C$21)*Predictive_Model!$D$21+((F4779-Predictive_Model!$B$22)/Predictive_Model!$C$22)*Predictive_Model!$D$22+((I4779-Predictive_Model!$B$23)/Predictive_Model!$C$23)*Predictive_Model!$D$23+((L4779-Predictive_Model!$B$24)/Predictive_Model!$C$24)*Predictive_Model!$D$24+((M4779-Predictive_Model!$B$25)/Predictive_Model!$C$25)*Predictive_Model!$D$25+IF(C4779="Male",Predictive_Model!$D$31,IF(C4779="Other",Predictive_Model!$D$32,0))+IF(D4779="Premium",Predictive_Model!$D$34,IF(D4779="Standard",Predictive_Model!$D$35,0))+IF(G4779="Asia",Predictive_Model!$D$37,IF(G4779="Europe",Predictive_Model!$D$38,IF(G4779="North America",Predictive_Model!$D$39,IF(G4779="Oceania",Predictive_Model!$D$40,IF(G4779="South America",Predictive_Model!$D$41,0)))))+IF(H4779="Laptop",Predictive_Model!$D$43,IF(H4779="Mobile",Predictive_Model!$D$44,IF(H4779="TV",Predictive_Model!$D$45,IF(H4779="Tablet",Predictive_Model!$D$46,0))))+IF(K4779="Crypto",Predictive_Model!$D$48,IF(K4779="Debit Card",Predictive_Model!$D$49,IF(K4779="Gift Card",Predictive_Model!$D$50,IF(K4779="PayPal",Predictive_Model!$D$51,0))))+IF(N4779="Comedy",Predictive_Model!$D$53,IF(N4779="Documentary",Predictive_Model!$D$54,IF(N4779="Drama",Predictive_Model!$D$55,IF(N4779="Horror",Predictive_Model!$D$56,IF(N4779="Romance",Predictive_Model!$D$57,IF(N4779="Sci-Fi",Predictive_Model!$D$58,0)))))))))</f>
        <v>0.67259756739977905</v>
      </c>
      <c r="V4779" s="3" t="str">
        <f t="shared" si="746"/>
        <v>High</v>
      </c>
      <c r="W4779" s="6">
        <f t="shared" si="747"/>
        <v>9.4096399679229084</v>
      </c>
      <c r="X4779" s="3" t="str">
        <f t="shared" si="748"/>
        <v>Monitor</v>
      </c>
      <c r="Y4779" s="3" t="str">
        <f t="shared" si="749"/>
        <v>OK</v>
      </c>
    </row>
    <row r="4780" spans="1:25" x14ac:dyDescent="0.25">
      <c r="A4780" s="3" t="str">
        <f>Raw_Data!A4780</f>
        <v>7f4f807a-f985-419c-820c-17ecfd0e613a</v>
      </c>
      <c r="B4780" s="3">
        <f>Raw_Data!B4780</f>
        <v>64</v>
      </c>
      <c r="C4780" s="3" t="str">
        <f>Raw_Data!C4780</f>
        <v>Female</v>
      </c>
      <c r="D4780" s="3" t="str">
        <f>Raw_Data!D4780</f>
        <v>Standard</v>
      </c>
      <c r="E4780" s="3">
        <f>Raw_Data!E4780</f>
        <v>13.89</v>
      </c>
      <c r="F4780" s="3">
        <f>Raw_Data!F4780</f>
        <v>43</v>
      </c>
      <c r="G4780" s="3" t="str">
        <f>Raw_Data!G4780</f>
        <v>Oceania</v>
      </c>
      <c r="H4780" s="3" t="str">
        <f>Raw_Data!H4780</f>
        <v>Tablet</v>
      </c>
      <c r="I4780" s="3">
        <f>Raw_Data!I4780</f>
        <v>13.99</v>
      </c>
      <c r="J4780" s="3">
        <f>Raw_Data!J4780</f>
        <v>1</v>
      </c>
      <c r="K4780" s="3" t="str">
        <f>Raw_Data!K4780</f>
        <v>Credit Card</v>
      </c>
      <c r="L4780" s="3">
        <f>Raw_Data!L4780</f>
        <v>1</v>
      </c>
      <c r="M4780" s="3">
        <f>Raw_Data!M4780</f>
        <v>0.32</v>
      </c>
      <c r="N4780" s="3" t="str">
        <f>Raw_Data!N4780</f>
        <v>Documentary</v>
      </c>
      <c r="O4780" s="3" t="str">
        <f t="shared" si="740"/>
        <v>55-70</v>
      </c>
      <c r="P4780" s="3" t="str">
        <f t="shared" si="741"/>
        <v>10-24h</v>
      </c>
      <c r="Q4780" s="3" t="str">
        <f t="shared" si="742"/>
        <v>22-45d</v>
      </c>
      <c r="R4780" s="3" t="str">
        <f t="shared" si="743"/>
        <v>Medium</v>
      </c>
      <c r="S4780" s="3" t="str">
        <f t="shared" si="744"/>
        <v>Mid</v>
      </c>
      <c r="T4780" s="3" t="str">
        <f t="shared" si="745"/>
        <v>Churned</v>
      </c>
      <c r="U4780" s="4">
        <f>1/(1+EXP(-(Predictive_Model!$B$5+((B4780-Predictive_Model!$B$20)/Predictive_Model!$C$20)*Predictive_Model!$D$20+((E4780-Predictive_Model!$B$21)/Predictive_Model!$C$21)*Predictive_Model!$D$21+((F4780-Predictive_Model!$B$22)/Predictive_Model!$C$22)*Predictive_Model!$D$22+((I4780-Predictive_Model!$B$23)/Predictive_Model!$C$23)*Predictive_Model!$D$23+((L4780-Predictive_Model!$B$24)/Predictive_Model!$C$24)*Predictive_Model!$D$24+((M4780-Predictive_Model!$B$25)/Predictive_Model!$C$25)*Predictive_Model!$D$25+IF(C4780="Male",Predictive_Model!$D$31,IF(C4780="Other",Predictive_Model!$D$32,0))+IF(D4780="Premium",Predictive_Model!$D$34,IF(D4780="Standard",Predictive_Model!$D$35,0))+IF(G4780="Asia",Predictive_Model!$D$37,IF(G4780="Europe",Predictive_Model!$D$38,IF(G4780="North America",Predictive_Model!$D$39,IF(G4780="Oceania",Predictive_Model!$D$40,IF(G4780="South America",Predictive_Model!$D$41,0)))))+IF(H4780="Laptop",Predictive_Model!$D$43,IF(H4780="Mobile",Predictive_Model!$D$44,IF(H4780="TV",Predictive_Model!$D$45,IF(H4780="Tablet",Predictive_Model!$D$46,0))))+IF(K4780="Crypto",Predictive_Model!$D$48,IF(K4780="Debit Card",Predictive_Model!$D$49,IF(K4780="Gift Card",Predictive_Model!$D$50,IF(K4780="PayPal",Predictive_Model!$D$51,0))))+IF(N4780="Comedy",Predictive_Model!$D$53,IF(N4780="Documentary",Predictive_Model!$D$54,IF(N4780="Drama",Predictive_Model!$D$55,IF(N4780="Horror",Predictive_Model!$D$56,IF(N4780="Romance",Predictive_Model!$D$57,IF(N4780="Sci-Fi",Predictive_Model!$D$58,0)))))))))</f>
        <v>0.99728971584025661</v>
      </c>
      <c r="V4780" s="3" t="str">
        <f t="shared" si="746"/>
        <v>Critical</v>
      </c>
      <c r="W4780" s="6">
        <f t="shared" si="747"/>
        <v>13.99</v>
      </c>
      <c r="X4780" s="3" t="str">
        <f t="shared" si="748"/>
        <v>Priority 2</v>
      </c>
      <c r="Y4780" s="3" t="str">
        <f t="shared" si="749"/>
        <v>OK</v>
      </c>
    </row>
    <row r="4781" spans="1:25" x14ac:dyDescent="0.25">
      <c r="A4781" s="3" t="str">
        <f>Raw_Data!A4781</f>
        <v>32eb81b5-af6f-44d3-bc33-4de00ebe132d</v>
      </c>
      <c r="B4781" s="3">
        <f>Raw_Data!B4781</f>
        <v>42</v>
      </c>
      <c r="C4781" s="3" t="str">
        <f>Raw_Data!C4781</f>
        <v>Female</v>
      </c>
      <c r="D4781" s="3" t="str">
        <f>Raw_Data!D4781</f>
        <v>Standard</v>
      </c>
      <c r="E4781" s="3">
        <f>Raw_Data!E4781</f>
        <v>4.37</v>
      </c>
      <c r="F4781" s="3">
        <f>Raw_Data!F4781</f>
        <v>18</v>
      </c>
      <c r="G4781" s="3" t="str">
        <f>Raw_Data!G4781</f>
        <v>Africa</v>
      </c>
      <c r="H4781" s="3" t="str">
        <f>Raw_Data!H4781</f>
        <v>Laptop</v>
      </c>
      <c r="I4781" s="3">
        <f>Raw_Data!I4781</f>
        <v>13.99</v>
      </c>
      <c r="J4781" s="3">
        <f>Raw_Data!J4781</f>
        <v>1</v>
      </c>
      <c r="K4781" s="3" t="str">
        <f>Raw_Data!K4781</f>
        <v>Crypto</v>
      </c>
      <c r="L4781" s="3">
        <f>Raw_Data!L4781</f>
        <v>5</v>
      </c>
      <c r="M4781" s="3">
        <f>Raw_Data!M4781</f>
        <v>0.23</v>
      </c>
      <c r="N4781" s="3" t="str">
        <f>Raw_Data!N4781</f>
        <v>Horror</v>
      </c>
      <c r="O4781" s="3" t="str">
        <f t="shared" si="740"/>
        <v>35-44</v>
      </c>
      <c r="P4781" s="3" t="str">
        <f t="shared" si="741"/>
        <v>&lt;10h</v>
      </c>
      <c r="Q4781" s="3" t="str">
        <f t="shared" si="742"/>
        <v>8-21d</v>
      </c>
      <c r="R4781" s="3" t="str">
        <f t="shared" si="743"/>
        <v>Medium</v>
      </c>
      <c r="S4781" s="3" t="str">
        <f t="shared" si="744"/>
        <v>Mid</v>
      </c>
      <c r="T4781" s="3" t="str">
        <f t="shared" si="745"/>
        <v>Churned</v>
      </c>
      <c r="U4781" s="4">
        <f>1/(1+EXP(-(Predictive_Model!$B$5+((B4781-Predictive_Model!$B$20)/Predictive_Model!$C$20)*Predictive_Model!$D$20+((E4781-Predictive_Model!$B$21)/Predictive_Model!$C$21)*Predictive_Model!$D$21+((F4781-Predictive_Model!$B$22)/Predictive_Model!$C$22)*Predictive_Model!$D$22+((I4781-Predictive_Model!$B$23)/Predictive_Model!$C$23)*Predictive_Model!$D$23+((L4781-Predictive_Model!$B$24)/Predictive_Model!$C$24)*Predictive_Model!$D$24+((M4781-Predictive_Model!$B$25)/Predictive_Model!$C$25)*Predictive_Model!$D$25+IF(C4781="Male",Predictive_Model!$D$31,IF(C4781="Other",Predictive_Model!$D$32,0))+IF(D4781="Premium",Predictive_Model!$D$34,IF(D4781="Standard",Predictive_Model!$D$35,0))+IF(G4781="Asia",Predictive_Model!$D$37,IF(G4781="Europe",Predictive_Model!$D$38,IF(G4781="North America",Predictive_Model!$D$39,IF(G4781="Oceania",Predictive_Model!$D$40,IF(G4781="South America",Predictive_Model!$D$41,0)))))+IF(H4781="Laptop",Predictive_Model!$D$43,IF(H4781="Mobile",Predictive_Model!$D$44,IF(H4781="TV",Predictive_Model!$D$45,IF(H4781="Tablet",Predictive_Model!$D$46,0))))+IF(K4781="Crypto",Predictive_Model!$D$48,IF(K4781="Debit Card",Predictive_Model!$D$49,IF(K4781="Gift Card",Predictive_Model!$D$50,IF(K4781="PayPal",Predictive_Model!$D$51,0))))+IF(N4781="Comedy",Predictive_Model!$D$53,IF(N4781="Documentary",Predictive_Model!$D$54,IF(N4781="Drama",Predictive_Model!$D$55,IF(N4781="Horror",Predictive_Model!$D$56,IF(N4781="Romance",Predictive_Model!$D$57,IF(N4781="Sci-Fi",Predictive_Model!$D$58,0)))))))))</f>
        <v>0.72602551112287184</v>
      </c>
      <c r="V4781" s="3" t="str">
        <f t="shared" si="746"/>
        <v>High</v>
      </c>
      <c r="W4781" s="6">
        <f t="shared" si="747"/>
        <v>13.99</v>
      </c>
      <c r="X4781" s="3" t="str">
        <f t="shared" si="748"/>
        <v>Monitor</v>
      </c>
      <c r="Y4781" s="3" t="str">
        <f t="shared" si="749"/>
        <v>OK</v>
      </c>
    </row>
    <row r="4782" spans="1:25" x14ac:dyDescent="0.25">
      <c r="A4782" s="3" t="str">
        <f>Raw_Data!A4782</f>
        <v>79b9c555-5d7f-401d-8ac8-a13fb0c5c1cf</v>
      </c>
      <c r="B4782" s="3">
        <f>Raw_Data!B4782</f>
        <v>51</v>
      </c>
      <c r="C4782" s="3" t="str">
        <f>Raw_Data!C4782</f>
        <v>Female</v>
      </c>
      <c r="D4782" s="3" t="str">
        <f>Raw_Data!D4782</f>
        <v>Standard</v>
      </c>
      <c r="E4782" s="3">
        <f>Raw_Data!E4782</f>
        <v>4.3499999999999996</v>
      </c>
      <c r="F4782" s="3">
        <f>Raw_Data!F4782</f>
        <v>44</v>
      </c>
      <c r="G4782" s="3" t="str">
        <f>Raw_Data!G4782</f>
        <v>Oceania</v>
      </c>
      <c r="H4782" s="3" t="str">
        <f>Raw_Data!H4782</f>
        <v>Laptop</v>
      </c>
      <c r="I4782" s="3">
        <f>Raw_Data!I4782</f>
        <v>13.99</v>
      </c>
      <c r="J4782" s="3">
        <f>Raw_Data!J4782</f>
        <v>1</v>
      </c>
      <c r="K4782" s="3" t="str">
        <f>Raw_Data!K4782</f>
        <v>Gift Card</v>
      </c>
      <c r="L4782" s="3">
        <f>Raw_Data!L4782</f>
        <v>1</v>
      </c>
      <c r="M4782" s="3">
        <f>Raw_Data!M4782</f>
        <v>0.1</v>
      </c>
      <c r="N4782" s="3" t="str">
        <f>Raw_Data!N4782</f>
        <v>Sci-Fi</v>
      </c>
      <c r="O4782" s="3" t="str">
        <f t="shared" si="740"/>
        <v>45-54</v>
      </c>
      <c r="P4782" s="3" t="str">
        <f t="shared" si="741"/>
        <v>&lt;10h</v>
      </c>
      <c r="Q4782" s="3" t="str">
        <f t="shared" si="742"/>
        <v>22-45d</v>
      </c>
      <c r="R4782" s="3" t="str">
        <f t="shared" si="743"/>
        <v>Medium</v>
      </c>
      <c r="S4782" s="3" t="str">
        <f t="shared" si="744"/>
        <v>Mid</v>
      </c>
      <c r="T4782" s="3" t="str">
        <f t="shared" si="745"/>
        <v>Churned</v>
      </c>
      <c r="U4782" s="4">
        <f>1/(1+EXP(-(Predictive_Model!$B$5+((B4782-Predictive_Model!$B$20)/Predictive_Model!$C$20)*Predictive_Model!$D$20+((E4782-Predictive_Model!$B$21)/Predictive_Model!$C$21)*Predictive_Model!$D$21+((F4782-Predictive_Model!$B$22)/Predictive_Model!$C$22)*Predictive_Model!$D$22+((I4782-Predictive_Model!$B$23)/Predictive_Model!$C$23)*Predictive_Model!$D$23+((L4782-Predictive_Model!$B$24)/Predictive_Model!$C$24)*Predictive_Model!$D$24+((M4782-Predictive_Model!$B$25)/Predictive_Model!$C$25)*Predictive_Model!$D$25+IF(C4782="Male",Predictive_Model!$D$31,IF(C4782="Other",Predictive_Model!$D$32,0))+IF(D4782="Premium",Predictive_Model!$D$34,IF(D4782="Standard",Predictive_Model!$D$35,0))+IF(G4782="Asia",Predictive_Model!$D$37,IF(G4782="Europe",Predictive_Model!$D$38,IF(G4782="North America",Predictive_Model!$D$39,IF(G4782="Oceania",Predictive_Model!$D$40,IF(G4782="South America",Predictive_Model!$D$41,0)))))+IF(H4782="Laptop",Predictive_Model!$D$43,IF(H4782="Mobile",Predictive_Model!$D$44,IF(H4782="TV",Predictive_Model!$D$45,IF(H4782="Tablet",Predictive_Model!$D$46,0))))+IF(K4782="Crypto",Predictive_Model!$D$48,IF(K4782="Debit Card",Predictive_Model!$D$49,IF(K4782="Gift Card",Predictive_Model!$D$50,IF(K4782="PayPal",Predictive_Model!$D$51,0))))+IF(N4782="Comedy",Predictive_Model!$D$53,IF(N4782="Documentary",Predictive_Model!$D$54,IF(N4782="Drama",Predictive_Model!$D$55,IF(N4782="Horror",Predictive_Model!$D$56,IF(N4782="Romance",Predictive_Model!$D$57,IF(N4782="Sci-Fi",Predictive_Model!$D$58,0)))))))))</f>
        <v>0.99975839472973593</v>
      </c>
      <c r="V4782" s="3" t="str">
        <f t="shared" si="746"/>
        <v>Critical</v>
      </c>
      <c r="W4782" s="6">
        <f t="shared" si="747"/>
        <v>13.99</v>
      </c>
      <c r="X4782" s="3" t="str">
        <f t="shared" si="748"/>
        <v>Priority 2</v>
      </c>
      <c r="Y4782" s="3" t="str">
        <f t="shared" si="749"/>
        <v>OK</v>
      </c>
    </row>
    <row r="4783" spans="1:25" x14ac:dyDescent="0.25">
      <c r="A4783" s="3" t="str">
        <f>Raw_Data!A4783</f>
        <v>d105d2bf-fcf9-44c6-b086-51c0d096dbb4</v>
      </c>
      <c r="B4783" s="3">
        <f>Raw_Data!B4783</f>
        <v>23</v>
      </c>
      <c r="C4783" s="3" t="str">
        <f>Raw_Data!C4783</f>
        <v>Male</v>
      </c>
      <c r="D4783" s="3" t="str">
        <f>Raw_Data!D4783</f>
        <v>Basic</v>
      </c>
      <c r="E4783" s="3">
        <f>Raw_Data!E4783</f>
        <v>1.81</v>
      </c>
      <c r="F4783" s="3">
        <f>Raw_Data!F4783</f>
        <v>0</v>
      </c>
      <c r="G4783" s="3" t="str">
        <f>Raw_Data!G4783</f>
        <v>Europe</v>
      </c>
      <c r="H4783" s="3" t="str">
        <f>Raw_Data!H4783</f>
        <v>Laptop</v>
      </c>
      <c r="I4783" s="3">
        <f>Raw_Data!I4783</f>
        <v>8.99</v>
      </c>
      <c r="J4783" s="3">
        <f>Raw_Data!J4783</f>
        <v>0</v>
      </c>
      <c r="K4783" s="3" t="str">
        <f>Raw_Data!K4783</f>
        <v>Crypto</v>
      </c>
      <c r="L4783" s="3">
        <f>Raw_Data!L4783</f>
        <v>5</v>
      </c>
      <c r="M4783" s="3">
        <f>Raw_Data!M4783</f>
        <v>1.81</v>
      </c>
      <c r="N4783" s="3" t="str">
        <f>Raw_Data!N4783</f>
        <v>Horror</v>
      </c>
      <c r="O4783" s="3" t="str">
        <f t="shared" si="740"/>
        <v>18-24</v>
      </c>
      <c r="P4783" s="3" t="str">
        <f t="shared" si="741"/>
        <v>&lt;10h</v>
      </c>
      <c r="Q4783" s="3" t="str">
        <f t="shared" si="742"/>
        <v>0-7d</v>
      </c>
      <c r="R4783" s="3" t="str">
        <f t="shared" si="743"/>
        <v>Medium</v>
      </c>
      <c r="S4783" s="3" t="str">
        <f t="shared" si="744"/>
        <v>Low</v>
      </c>
      <c r="T4783" s="3" t="str">
        <f t="shared" si="745"/>
        <v>Active</v>
      </c>
      <c r="U4783" s="4">
        <f>1/(1+EXP(-(Predictive_Model!$B$5+((B4783-Predictive_Model!$B$20)/Predictive_Model!$C$20)*Predictive_Model!$D$20+((E4783-Predictive_Model!$B$21)/Predictive_Model!$C$21)*Predictive_Model!$D$21+((F4783-Predictive_Model!$B$22)/Predictive_Model!$C$22)*Predictive_Model!$D$22+((I4783-Predictive_Model!$B$23)/Predictive_Model!$C$23)*Predictive_Model!$D$23+((L4783-Predictive_Model!$B$24)/Predictive_Model!$C$24)*Predictive_Model!$D$24+((M4783-Predictive_Model!$B$25)/Predictive_Model!$C$25)*Predictive_Model!$D$25+IF(C4783="Male",Predictive_Model!$D$31,IF(C4783="Other",Predictive_Model!$D$32,0))+IF(D4783="Premium",Predictive_Model!$D$34,IF(D4783="Standard",Predictive_Model!$D$35,0))+IF(G4783="Asia",Predictive_Model!$D$37,IF(G4783="Europe",Predictive_Model!$D$38,IF(G4783="North America",Predictive_Model!$D$39,IF(G4783="Oceania",Predictive_Model!$D$40,IF(G4783="South America",Predictive_Model!$D$41,0)))))+IF(H4783="Laptop",Predictive_Model!$D$43,IF(H4783="Mobile",Predictive_Model!$D$44,IF(H4783="TV",Predictive_Model!$D$45,IF(H4783="Tablet",Predictive_Model!$D$46,0))))+IF(K4783="Crypto",Predictive_Model!$D$48,IF(K4783="Debit Card",Predictive_Model!$D$49,IF(K4783="Gift Card",Predictive_Model!$D$50,IF(K4783="PayPal",Predictive_Model!$D$51,0))))+IF(N4783="Comedy",Predictive_Model!$D$53,IF(N4783="Documentary",Predictive_Model!$D$54,IF(N4783="Drama",Predictive_Model!$D$55,IF(N4783="Horror",Predictive_Model!$D$56,IF(N4783="Romance",Predictive_Model!$D$57,IF(N4783="Sci-Fi",Predictive_Model!$D$58,0)))))))))</f>
        <v>9.5050181972645989E-2</v>
      </c>
      <c r="V4783" s="3" t="str">
        <f t="shared" si="746"/>
        <v>Low</v>
      </c>
      <c r="W4783" s="6">
        <f t="shared" si="747"/>
        <v>0.8545011359340875</v>
      </c>
      <c r="X4783" s="3" t="str">
        <f t="shared" si="748"/>
        <v>Monitor</v>
      </c>
      <c r="Y4783" s="3" t="str">
        <f t="shared" si="749"/>
        <v>OK</v>
      </c>
    </row>
    <row r="4784" spans="1:25" x14ac:dyDescent="0.25">
      <c r="A4784" s="3" t="str">
        <f>Raw_Data!A4784</f>
        <v>42608df0-d58d-440c-8038-cc4f2352733f</v>
      </c>
      <c r="B4784" s="3">
        <f>Raw_Data!B4784</f>
        <v>56</v>
      </c>
      <c r="C4784" s="3" t="str">
        <f>Raw_Data!C4784</f>
        <v>Female</v>
      </c>
      <c r="D4784" s="3" t="str">
        <f>Raw_Data!D4784</f>
        <v>Premium</v>
      </c>
      <c r="E4784" s="3">
        <f>Raw_Data!E4784</f>
        <v>32.380000000000003</v>
      </c>
      <c r="F4784" s="3">
        <f>Raw_Data!F4784</f>
        <v>15</v>
      </c>
      <c r="G4784" s="3" t="str">
        <f>Raw_Data!G4784</f>
        <v>South America</v>
      </c>
      <c r="H4784" s="3" t="str">
        <f>Raw_Data!H4784</f>
        <v>Laptop</v>
      </c>
      <c r="I4784" s="3">
        <f>Raw_Data!I4784</f>
        <v>17.989999999999998</v>
      </c>
      <c r="J4784" s="3">
        <f>Raw_Data!J4784</f>
        <v>0</v>
      </c>
      <c r="K4784" s="3" t="str">
        <f>Raw_Data!K4784</f>
        <v>Debit Card</v>
      </c>
      <c r="L4784" s="3">
        <f>Raw_Data!L4784</f>
        <v>5</v>
      </c>
      <c r="M4784" s="3">
        <f>Raw_Data!M4784</f>
        <v>2.02</v>
      </c>
      <c r="N4784" s="3" t="str">
        <f>Raw_Data!N4784</f>
        <v>Comedy</v>
      </c>
      <c r="O4784" s="3" t="str">
        <f t="shared" si="740"/>
        <v>55-70</v>
      </c>
      <c r="P4784" s="3" t="str">
        <f t="shared" si="741"/>
        <v>25-49h</v>
      </c>
      <c r="Q4784" s="3" t="str">
        <f t="shared" si="742"/>
        <v>8-21d</v>
      </c>
      <c r="R4784" s="3" t="str">
        <f t="shared" si="743"/>
        <v>High</v>
      </c>
      <c r="S4784" s="3" t="str">
        <f t="shared" si="744"/>
        <v>High</v>
      </c>
      <c r="T4784" s="3" t="str">
        <f t="shared" si="745"/>
        <v>Active</v>
      </c>
      <c r="U4784" s="4">
        <f>1/(1+EXP(-(Predictive_Model!$B$5+((B4784-Predictive_Model!$B$20)/Predictive_Model!$C$20)*Predictive_Model!$D$20+((E4784-Predictive_Model!$B$21)/Predictive_Model!$C$21)*Predictive_Model!$D$21+((F4784-Predictive_Model!$B$22)/Predictive_Model!$C$22)*Predictive_Model!$D$22+((I4784-Predictive_Model!$B$23)/Predictive_Model!$C$23)*Predictive_Model!$D$23+((L4784-Predictive_Model!$B$24)/Predictive_Model!$C$24)*Predictive_Model!$D$24+((M4784-Predictive_Model!$B$25)/Predictive_Model!$C$25)*Predictive_Model!$D$25+IF(C4784="Male",Predictive_Model!$D$31,IF(C4784="Other",Predictive_Model!$D$32,0))+IF(D4784="Premium",Predictive_Model!$D$34,IF(D4784="Standard",Predictive_Model!$D$35,0))+IF(G4784="Asia",Predictive_Model!$D$37,IF(G4784="Europe",Predictive_Model!$D$38,IF(G4784="North America",Predictive_Model!$D$39,IF(G4784="Oceania",Predictive_Model!$D$40,IF(G4784="South America",Predictive_Model!$D$41,0)))))+IF(H4784="Laptop",Predictive_Model!$D$43,IF(H4784="Mobile",Predictive_Model!$D$44,IF(H4784="TV",Predictive_Model!$D$45,IF(H4784="Tablet",Predictive_Model!$D$46,0))))+IF(K4784="Crypto",Predictive_Model!$D$48,IF(K4784="Debit Card",Predictive_Model!$D$49,IF(K4784="Gift Card",Predictive_Model!$D$50,IF(K4784="PayPal",Predictive_Model!$D$51,0))))+IF(N4784="Comedy",Predictive_Model!$D$53,IF(N4784="Documentary",Predictive_Model!$D$54,IF(N4784="Drama",Predictive_Model!$D$55,IF(N4784="Horror",Predictive_Model!$D$56,IF(N4784="Romance",Predictive_Model!$D$57,IF(N4784="Sci-Fi",Predictive_Model!$D$58,0)))))))))</f>
        <v>1.6679892334173051E-6</v>
      </c>
      <c r="V4784" s="3" t="str">
        <f t="shared" si="746"/>
        <v>Low</v>
      </c>
      <c r="W4784" s="6">
        <f t="shared" si="747"/>
        <v>3.0007126309177316E-5</v>
      </c>
      <c r="X4784" s="3" t="str">
        <f t="shared" si="748"/>
        <v>Monitor</v>
      </c>
      <c r="Y4784" s="3" t="str">
        <f t="shared" si="749"/>
        <v>OK</v>
      </c>
    </row>
    <row r="4785" spans="1:25" x14ac:dyDescent="0.25">
      <c r="A4785" s="3" t="str">
        <f>Raw_Data!A4785</f>
        <v>557d44b5-24ef-4176-a0bc-33f51ec3c62a</v>
      </c>
      <c r="B4785" s="3">
        <f>Raw_Data!B4785</f>
        <v>59</v>
      </c>
      <c r="C4785" s="3" t="str">
        <f>Raw_Data!C4785</f>
        <v>Male</v>
      </c>
      <c r="D4785" s="3" t="str">
        <f>Raw_Data!D4785</f>
        <v>Standard</v>
      </c>
      <c r="E4785" s="3">
        <f>Raw_Data!E4785</f>
        <v>4.41</v>
      </c>
      <c r="F4785" s="3">
        <f>Raw_Data!F4785</f>
        <v>35</v>
      </c>
      <c r="G4785" s="3" t="str">
        <f>Raw_Data!G4785</f>
        <v>Europe</v>
      </c>
      <c r="H4785" s="3" t="str">
        <f>Raw_Data!H4785</f>
        <v>TV</v>
      </c>
      <c r="I4785" s="3">
        <f>Raw_Data!I4785</f>
        <v>13.99</v>
      </c>
      <c r="J4785" s="3">
        <f>Raw_Data!J4785</f>
        <v>1</v>
      </c>
      <c r="K4785" s="3" t="str">
        <f>Raw_Data!K4785</f>
        <v>Crypto</v>
      </c>
      <c r="L4785" s="3">
        <f>Raw_Data!L4785</f>
        <v>3</v>
      </c>
      <c r="M4785" s="3">
        <f>Raw_Data!M4785</f>
        <v>0.12</v>
      </c>
      <c r="N4785" s="3" t="str">
        <f>Raw_Data!N4785</f>
        <v>Romance</v>
      </c>
      <c r="O4785" s="3" t="str">
        <f t="shared" si="740"/>
        <v>55-70</v>
      </c>
      <c r="P4785" s="3" t="str">
        <f t="shared" si="741"/>
        <v>&lt;10h</v>
      </c>
      <c r="Q4785" s="3" t="str">
        <f t="shared" si="742"/>
        <v>22-45d</v>
      </c>
      <c r="R4785" s="3" t="str">
        <f t="shared" si="743"/>
        <v>Medium</v>
      </c>
      <c r="S4785" s="3" t="str">
        <f t="shared" si="744"/>
        <v>Mid</v>
      </c>
      <c r="T4785" s="3" t="str">
        <f t="shared" si="745"/>
        <v>Churned</v>
      </c>
      <c r="U4785" s="4">
        <f>1/(1+EXP(-(Predictive_Model!$B$5+((B4785-Predictive_Model!$B$20)/Predictive_Model!$C$20)*Predictive_Model!$D$20+((E4785-Predictive_Model!$B$21)/Predictive_Model!$C$21)*Predictive_Model!$D$21+((F4785-Predictive_Model!$B$22)/Predictive_Model!$C$22)*Predictive_Model!$D$22+((I4785-Predictive_Model!$B$23)/Predictive_Model!$C$23)*Predictive_Model!$D$23+((L4785-Predictive_Model!$B$24)/Predictive_Model!$C$24)*Predictive_Model!$D$24+((M4785-Predictive_Model!$B$25)/Predictive_Model!$C$25)*Predictive_Model!$D$25+IF(C4785="Male",Predictive_Model!$D$31,IF(C4785="Other",Predictive_Model!$D$32,0))+IF(D4785="Premium",Predictive_Model!$D$34,IF(D4785="Standard",Predictive_Model!$D$35,0))+IF(G4785="Asia",Predictive_Model!$D$37,IF(G4785="Europe",Predictive_Model!$D$38,IF(G4785="North America",Predictive_Model!$D$39,IF(G4785="Oceania",Predictive_Model!$D$40,IF(G4785="South America",Predictive_Model!$D$41,0)))))+IF(H4785="Laptop",Predictive_Model!$D$43,IF(H4785="Mobile",Predictive_Model!$D$44,IF(H4785="TV",Predictive_Model!$D$45,IF(H4785="Tablet",Predictive_Model!$D$46,0))))+IF(K4785="Crypto",Predictive_Model!$D$48,IF(K4785="Debit Card",Predictive_Model!$D$49,IF(K4785="Gift Card",Predictive_Model!$D$50,IF(K4785="PayPal",Predictive_Model!$D$51,0))))+IF(N4785="Comedy",Predictive_Model!$D$53,IF(N4785="Documentary",Predictive_Model!$D$54,IF(N4785="Drama",Predictive_Model!$D$55,IF(N4785="Horror",Predictive_Model!$D$56,IF(N4785="Romance",Predictive_Model!$D$57,IF(N4785="Sci-Fi",Predictive_Model!$D$58,0)))))))))</f>
        <v>0.99021404885642472</v>
      </c>
      <c r="V4785" s="3" t="str">
        <f t="shared" si="746"/>
        <v>Critical</v>
      </c>
      <c r="W4785" s="6">
        <f t="shared" si="747"/>
        <v>13.99</v>
      </c>
      <c r="X4785" s="3" t="str">
        <f t="shared" si="748"/>
        <v>Priority 2</v>
      </c>
      <c r="Y4785" s="3" t="str">
        <f t="shared" si="749"/>
        <v>OK</v>
      </c>
    </row>
    <row r="4786" spans="1:25" x14ac:dyDescent="0.25">
      <c r="A4786" s="3" t="str">
        <f>Raw_Data!A4786</f>
        <v>6119cd5f-25ae-468c-a4c8-0e86ce0da93f</v>
      </c>
      <c r="B4786" s="3">
        <f>Raw_Data!B4786</f>
        <v>20</v>
      </c>
      <c r="C4786" s="3" t="str">
        <f>Raw_Data!C4786</f>
        <v>Female</v>
      </c>
      <c r="D4786" s="3" t="str">
        <f>Raw_Data!D4786</f>
        <v>Premium</v>
      </c>
      <c r="E4786" s="3">
        <f>Raw_Data!E4786</f>
        <v>4.18</v>
      </c>
      <c r="F4786" s="3">
        <f>Raw_Data!F4786</f>
        <v>36</v>
      </c>
      <c r="G4786" s="3" t="str">
        <f>Raw_Data!G4786</f>
        <v>North America</v>
      </c>
      <c r="H4786" s="3" t="str">
        <f>Raw_Data!H4786</f>
        <v>Tablet</v>
      </c>
      <c r="I4786" s="3">
        <f>Raw_Data!I4786</f>
        <v>17.989999999999998</v>
      </c>
      <c r="J4786" s="3">
        <f>Raw_Data!J4786</f>
        <v>1</v>
      </c>
      <c r="K4786" s="3" t="str">
        <f>Raw_Data!K4786</f>
        <v>Debit Card</v>
      </c>
      <c r="L4786" s="3">
        <f>Raw_Data!L4786</f>
        <v>3</v>
      </c>
      <c r="M4786" s="3">
        <f>Raw_Data!M4786</f>
        <v>0.11</v>
      </c>
      <c r="N4786" s="3" t="str">
        <f>Raw_Data!N4786</f>
        <v>Documentary</v>
      </c>
      <c r="O4786" s="3" t="str">
        <f t="shared" si="740"/>
        <v>18-24</v>
      </c>
      <c r="P4786" s="3" t="str">
        <f t="shared" si="741"/>
        <v>&lt;10h</v>
      </c>
      <c r="Q4786" s="3" t="str">
        <f t="shared" si="742"/>
        <v>22-45d</v>
      </c>
      <c r="R4786" s="3" t="str">
        <f t="shared" si="743"/>
        <v>Medium</v>
      </c>
      <c r="S4786" s="3" t="str">
        <f t="shared" si="744"/>
        <v>High</v>
      </c>
      <c r="T4786" s="3" t="str">
        <f t="shared" si="745"/>
        <v>Churned</v>
      </c>
      <c r="U4786" s="4">
        <f>1/(1+EXP(-(Predictive_Model!$B$5+((B4786-Predictive_Model!$B$20)/Predictive_Model!$C$20)*Predictive_Model!$D$20+((E4786-Predictive_Model!$B$21)/Predictive_Model!$C$21)*Predictive_Model!$D$21+((F4786-Predictive_Model!$B$22)/Predictive_Model!$C$22)*Predictive_Model!$D$22+((I4786-Predictive_Model!$B$23)/Predictive_Model!$C$23)*Predictive_Model!$D$23+((L4786-Predictive_Model!$B$24)/Predictive_Model!$C$24)*Predictive_Model!$D$24+((M4786-Predictive_Model!$B$25)/Predictive_Model!$C$25)*Predictive_Model!$D$25+IF(C4786="Male",Predictive_Model!$D$31,IF(C4786="Other",Predictive_Model!$D$32,0))+IF(D4786="Premium",Predictive_Model!$D$34,IF(D4786="Standard",Predictive_Model!$D$35,0))+IF(G4786="Asia",Predictive_Model!$D$37,IF(G4786="Europe",Predictive_Model!$D$38,IF(G4786="North America",Predictive_Model!$D$39,IF(G4786="Oceania",Predictive_Model!$D$40,IF(G4786="South America",Predictive_Model!$D$41,0)))))+IF(H4786="Laptop",Predictive_Model!$D$43,IF(H4786="Mobile",Predictive_Model!$D$44,IF(H4786="TV",Predictive_Model!$D$45,IF(H4786="Tablet",Predictive_Model!$D$46,0))))+IF(K4786="Crypto",Predictive_Model!$D$48,IF(K4786="Debit Card",Predictive_Model!$D$49,IF(K4786="Gift Card",Predictive_Model!$D$50,IF(K4786="PayPal",Predictive_Model!$D$51,0))))+IF(N4786="Comedy",Predictive_Model!$D$53,IF(N4786="Documentary",Predictive_Model!$D$54,IF(N4786="Drama",Predictive_Model!$D$55,IF(N4786="Horror",Predictive_Model!$D$56,IF(N4786="Romance",Predictive_Model!$D$57,IF(N4786="Sci-Fi",Predictive_Model!$D$58,0)))))))))</f>
        <v>0.9910865060224423</v>
      </c>
      <c r="V4786" s="3" t="str">
        <f t="shared" si="746"/>
        <v>Critical</v>
      </c>
      <c r="W4786" s="6">
        <f t="shared" si="747"/>
        <v>17.989999999999998</v>
      </c>
      <c r="X4786" s="3" t="str">
        <f t="shared" si="748"/>
        <v>Priority 1</v>
      </c>
      <c r="Y4786" s="3" t="str">
        <f t="shared" si="749"/>
        <v>OK</v>
      </c>
    </row>
    <row r="4787" spans="1:25" x14ac:dyDescent="0.25">
      <c r="A4787" s="3" t="str">
        <f>Raw_Data!A4787</f>
        <v>01e0e04b-2235-4fb9-8fb9-973653881bd7</v>
      </c>
      <c r="B4787" s="3">
        <f>Raw_Data!B4787</f>
        <v>56</v>
      </c>
      <c r="C4787" s="3" t="str">
        <f>Raw_Data!C4787</f>
        <v>Male</v>
      </c>
      <c r="D4787" s="3" t="str">
        <f>Raw_Data!D4787</f>
        <v>Basic</v>
      </c>
      <c r="E4787" s="3">
        <f>Raw_Data!E4787</f>
        <v>7.39</v>
      </c>
      <c r="F4787" s="3">
        <f>Raw_Data!F4787</f>
        <v>53</v>
      </c>
      <c r="G4787" s="3" t="str">
        <f>Raw_Data!G4787</f>
        <v>South America</v>
      </c>
      <c r="H4787" s="3" t="str">
        <f>Raw_Data!H4787</f>
        <v>Mobile</v>
      </c>
      <c r="I4787" s="3">
        <f>Raw_Data!I4787</f>
        <v>8.99</v>
      </c>
      <c r="J4787" s="3">
        <f>Raw_Data!J4787</f>
        <v>1</v>
      </c>
      <c r="K4787" s="3" t="str">
        <f>Raw_Data!K4787</f>
        <v>Debit Card</v>
      </c>
      <c r="L4787" s="3">
        <f>Raw_Data!L4787</f>
        <v>1</v>
      </c>
      <c r="M4787" s="3">
        <f>Raw_Data!M4787</f>
        <v>0.14000000000000001</v>
      </c>
      <c r="N4787" s="3" t="str">
        <f>Raw_Data!N4787</f>
        <v>Comedy</v>
      </c>
      <c r="O4787" s="3" t="str">
        <f t="shared" si="740"/>
        <v>55-70</v>
      </c>
      <c r="P4787" s="3" t="str">
        <f t="shared" si="741"/>
        <v>&lt;10h</v>
      </c>
      <c r="Q4787" s="3" t="str">
        <f t="shared" si="742"/>
        <v>46-60d</v>
      </c>
      <c r="R4787" s="3" t="str">
        <f t="shared" si="743"/>
        <v>Low</v>
      </c>
      <c r="S4787" s="3" t="str">
        <f t="shared" si="744"/>
        <v>Low</v>
      </c>
      <c r="T4787" s="3" t="str">
        <f t="shared" si="745"/>
        <v>Churned</v>
      </c>
      <c r="U4787" s="4">
        <f>1/(1+EXP(-(Predictive_Model!$B$5+((B4787-Predictive_Model!$B$20)/Predictive_Model!$C$20)*Predictive_Model!$D$20+((E4787-Predictive_Model!$B$21)/Predictive_Model!$C$21)*Predictive_Model!$D$21+((F4787-Predictive_Model!$B$22)/Predictive_Model!$C$22)*Predictive_Model!$D$22+((I4787-Predictive_Model!$B$23)/Predictive_Model!$C$23)*Predictive_Model!$D$23+((L4787-Predictive_Model!$B$24)/Predictive_Model!$C$24)*Predictive_Model!$D$24+((M4787-Predictive_Model!$B$25)/Predictive_Model!$C$25)*Predictive_Model!$D$25+IF(C4787="Male",Predictive_Model!$D$31,IF(C4787="Other",Predictive_Model!$D$32,0))+IF(D4787="Premium",Predictive_Model!$D$34,IF(D4787="Standard",Predictive_Model!$D$35,0))+IF(G4787="Asia",Predictive_Model!$D$37,IF(G4787="Europe",Predictive_Model!$D$38,IF(G4787="North America",Predictive_Model!$D$39,IF(G4787="Oceania",Predictive_Model!$D$40,IF(G4787="South America",Predictive_Model!$D$41,0)))))+IF(H4787="Laptop",Predictive_Model!$D$43,IF(H4787="Mobile",Predictive_Model!$D$44,IF(H4787="TV",Predictive_Model!$D$45,IF(H4787="Tablet",Predictive_Model!$D$46,0))))+IF(K4787="Crypto",Predictive_Model!$D$48,IF(K4787="Debit Card",Predictive_Model!$D$49,IF(K4787="Gift Card",Predictive_Model!$D$50,IF(K4787="PayPal",Predictive_Model!$D$51,0))))+IF(N4787="Comedy",Predictive_Model!$D$53,IF(N4787="Documentary",Predictive_Model!$D$54,IF(N4787="Drama",Predictive_Model!$D$55,IF(N4787="Horror",Predictive_Model!$D$56,IF(N4787="Romance",Predictive_Model!$D$57,IF(N4787="Sci-Fi",Predictive_Model!$D$58,0)))))))))</f>
        <v>0.99997039987750191</v>
      </c>
      <c r="V4787" s="3" t="str">
        <f t="shared" si="746"/>
        <v>Critical</v>
      </c>
      <c r="W4787" s="6">
        <f t="shared" si="747"/>
        <v>8.99</v>
      </c>
      <c r="X4787" s="3" t="str">
        <f t="shared" si="748"/>
        <v>Priority 2</v>
      </c>
      <c r="Y4787" s="3" t="str">
        <f t="shared" si="749"/>
        <v>OK</v>
      </c>
    </row>
    <row r="4788" spans="1:25" x14ac:dyDescent="0.25">
      <c r="A4788" s="3" t="str">
        <f>Raw_Data!A4788</f>
        <v>a92b4d05-6e6e-435e-b8ab-ed160c1a0671</v>
      </c>
      <c r="B4788" s="3">
        <f>Raw_Data!B4788</f>
        <v>22</v>
      </c>
      <c r="C4788" s="3" t="str">
        <f>Raw_Data!C4788</f>
        <v>Male</v>
      </c>
      <c r="D4788" s="3" t="str">
        <f>Raw_Data!D4788</f>
        <v>Premium</v>
      </c>
      <c r="E4788" s="3">
        <f>Raw_Data!E4788</f>
        <v>0.77</v>
      </c>
      <c r="F4788" s="3">
        <f>Raw_Data!F4788</f>
        <v>29</v>
      </c>
      <c r="G4788" s="3" t="str">
        <f>Raw_Data!G4788</f>
        <v>North America</v>
      </c>
      <c r="H4788" s="3" t="str">
        <f>Raw_Data!H4788</f>
        <v>Desktop</v>
      </c>
      <c r="I4788" s="3">
        <f>Raw_Data!I4788</f>
        <v>17.989999999999998</v>
      </c>
      <c r="J4788" s="3">
        <f>Raw_Data!J4788</f>
        <v>1</v>
      </c>
      <c r="K4788" s="3" t="str">
        <f>Raw_Data!K4788</f>
        <v>Debit Card</v>
      </c>
      <c r="L4788" s="3">
        <f>Raw_Data!L4788</f>
        <v>1</v>
      </c>
      <c r="M4788" s="3">
        <f>Raw_Data!M4788</f>
        <v>0.03</v>
      </c>
      <c r="N4788" s="3" t="str">
        <f>Raw_Data!N4788</f>
        <v>Horror</v>
      </c>
      <c r="O4788" s="3" t="str">
        <f t="shared" si="740"/>
        <v>18-24</v>
      </c>
      <c r="P4788" s="3" t="str">
        <f t="shared" si="741"/>
        <v>&lt;10h</v>
      </c>
      <c r="Q4788" s="3" t="str">
        <f t="shared" si="742"/>
        <v>22-45d</v>
      </c>
      <c r="R4788" s="3" t="str">
        <f t="shared" si="743"/>
        <v>Medium</v>
      </c>
      <c r="S4788" s="3" t="str">
        <f t="shared" si="744"/>
        <v>High</v>
      </c>
      <c r="T4788" s="3" t="str">
        <f t="shared" si="745"/>
        <v>Churned</v>
      </c>
      <c r="U4788" s="4">
        <f>1/(1+EXP(-(Predictive_Model!$B$5+((B4788-Predictive_Model!$B$20)/Predictive_Model!$C$20)*Predictive_Model!$D$20+((E4788-Predictive_Model!$B$21)/Predictive_Model!$C$21)*Predictive_Model!$D$21+((F4788-Predictive_Model!$B$22)/Predictive_Model!$C$22)*Predictive_Model!$D$22+((I4788-Predictive_Model!$B$23)/Predictive_Model!$C$23)*Predictive_Model!$D$23+((L4788-Predictive_Model!$B$24)/Predictive_Model!$C$24)*Predictive_Model!$D$24+((M4788-Predictive_Model!$B$25)/Predictive_Model!$C$25)*Predictive_Model!$D$25+IF(C4788="Male",Predictive_Model!$D$31,IF(C4788="Other",Predictive_Model!$D$32,0))+IF(D4788="Premium",Predictive_Model!$D$34,IF(D4788="Standard",Predictive_Model!$D$35,0))+IF(G4788="Asia",Predictive_Model!$D$37,IF(G4788="Europe",Predictive_Model!$D$38,IF(G4788="North America",Predictive_Model!$D$39,IF(G4788="Oceania",Predictive_Model!$D$40,IF(G4788="South America",Predictive_Model!$D$41,0)))))+IF(H4788="Laptop",Predictive_Model!$D$43,IF(H4788="Mobile",Predictive_Model!$D$44,IF(H4788="TV",Predictive_Model!$D$45,IF(H4788="Tablet",Predictive_Model!$D$46,0))))+IF(K4788="Crypto",Predictive_Model!$D$48,IF(K4788="Debit Card",Predictive_Model!$D$49,IF(K4788="Gift Card",Predictive_Model!$D$50,IF(K4788="PayPal",Predictive_Model!$D$51,0))))+IF(N4788="Comedy",Predictive_Model!$D$53,IF(N4788="Documentary",Predictive_Model!$D$54,IF(N4788="Drama",Predictive_Model!$D$55,IF(N4788="Horror",Predictive_Model!$D$56,IF(N4788="Romance",Predictive_Model!$D$57,IF(N4788="Sci-Fi",Predictive_Model!$D$58,0)))))))))</f>
        <v>0.9930141729571893</v>
      </c>
      <c r="V4788" s="3" t="str">
        <f t="shared" si="746"/>
        <v>Critical</v>
      </c>
      <c r="W4788" s="6">
        <f t="shared" si="747"/>
        <v>17.989999999999998</v>
      </c>
      <c r="X4788" s="3" t="str">
        <f t="shared" si="748"/>
        <v>Priority 1</v>
      </c>
      <c r="Y4788" s="3" t="str">
        <f t="shared" si="749"/>
        <v>OK</v>
      </c>
    </row>
    <row r="4789" spans="1:25" x14ac:dyDescent="0.25">
      <c r="A4789" s="3" t="str">
        <f>Raw_Data!A4789</f>
        <v>8eedeb3b-2b2f-4fbf-8c78-78d95da51319</v>
      </c>
      <c r="B4789" s="3">
        <f>Raw_Data!B4789</f>
        <v>65</v>
      </c>
      <c r="C4789" s="3" t="str">
        <f>Raw_Data!C4789</f>
        <v>Other</v>
      </c>
      <c r="D4789" s="3" t="str">
        <f>Raw_Data!D4789</f>
        <v>Standard</v>
      </c>
      <c r="E4789" s="3">
        <f>Raw_Data!E4789</f>
        <v>2.92</v>
      </c>
      <c r="F4789" s="3">
        <f>Raw_Data!F4789</f>
        <v>1</v>
      </c>
      <c r="G4789" s="3" t="str">
        <f>Raw_Data!G4789</f>
        <v>Africa</v>
      </c>
      <c r="H4789" s="3" t="str">
        <f>Raw_Data!H4789</f>
        <v>TV</v>
      </c>
      <c r="I4789" s="3">
        <f>Raw_Data!I4789</f>
        <v>13.99</v>
      </c>
      <c r="J4789" s="3">
        <f>Raw_Data!J4789</f>
        <v>0</v>
      </c>
      <c r="K4789" s="3" t="str">
        <f>Raw_Data!K4789</f>
        <v>Credit Card</v>
      </c>
      <c r="L4789" s="3">
        <f>Raw_Data!L4789</f>
        <v>5</v>
      </c>
      <c r="M4789" s="3">
        <f>Raw_Data!M4789</f>
        <v>1.46</v>
      </c>
      <c r="N4789" s="3" t="str">
        <f>Raw_Data!N4789</f>
        <v>Documentary</v>
      </c>
      <c r="O4789" s="3" t="str">
        <f t="shared" si="740"/>
        <v>55-70</v>
      </c>
      <c r="P4789" s="3" t="str">
        <f t="shared" si="741"/>
        <v>&lt;10h</v>
      </c>
      <c r="Q4789" s="3" t="str">
        <f t="shared" si="742"/>
        <v>0-7d</v>
      </c>
      <c r="R4789" s="3" t="str">
        <f t="shared" si="743"/>
        <v>Medium</v>
      </c>
      <c r="S4789" s="3" t="str">
        <f t="shared" si="744"/>
        <v>Mid</v>
      </c>
      <c r="T4789" s="3" t="str">
        <f t="shared" si="745"/>
        <v>Active</v>
      </c>
      <c r="U4789" s="4">
        <f>1/(1+EXP(-(Predictive_Model!$B$5+((B4789-Predictive_Model!$B$20)/Predictive_Model!$C$20)*Predictive_Model!$D$20+((E4789-Predictive_Model!$B$21)/Predictive_Model!$C$21)*Predictive_Model!$D$21+((F4789-Predictive_Model!$B$22)/Predictive_Model!$C$22)*Predictive_Model!$D$22+((I4789-Predictive_Model!$B$23)/Predictive_Model!$C$23)*Predictive_Model!$D$23+((L4789-Predictive_Model!$B$24)/Predictive_Model!$C$24)*Predictive_Model!$D$24+((M4789-Predictive_Model!$B$25)/Predictive_Model!$C$25)*Predictive_Model!$D$25+IF(C4789="Male",Predictive_Model!$D$31,IF(C4789="Other",Predictive_Model!$D$32,0))+IF(D4789="Premium",Predictive_Model!$D$34,IF(D4789="Standard",Predictive_Model!$D$35,0))+IF(G4789="Asia",Predictive_Model!$D$37,IF(G4789="Europe",Predictive_Model!$D$38,IF(G4789="North America",Predictive_Model!$D$39,IF(G4789="Oceania",Predictive_Model!$D$40,IF(G4789="South America",Predictive_Model!$D$41,0)))))+IF(H4789="Laptop",Predictive_Model!$D$43,IF(H4789="Mobile",Predictive_Model!$D$44,IF(H4789="TV",Predictive_Model!$D$45,IF(H4789="Tablet",Predictive_Model!$D$46,0))))+IF(K4789="Crypto",Predictive_Model!$D$48,IF(K4789="Debit Card",Predictive_Model!$D$49,IF(K4789="Gift Card",Predictive_Model!$D$50,IF(K4789="PayPal",Predictive_Model!$D$51,0))))+IF(N4789="Comedy",Predictive_Model!$D$53,IF(N4789="Documentary",Predictive_Model!$D$54,IF(N4789="Drama",Predictive_Model!$D$55,IF(N4789="Horror",Predictive_Model!$D$56,IF(N4789="Romance",Predictive_Model!$D$57,IF(N4789="Sci-Fi",Predictive_Model!$D$58,0)))))))))</f>
        <v>3.6719154702223943E-2</v>
      </c>
      <c r="V4789" s="3" t="str">
        <f t="shared" si="746"/>
        <v>Low</v>
      </c>
      <c r="W4789" s="6">
        <f t="shared" si="747"/>
        <v>0.51370097428411299</v>
      </c>
      <c r="X4789" s="3" t="str">
        <f t="shared" si="748"/>
        <v>Monitor</v>
      </c>
      <c r="Y4789" s="3" t="str">
        <f t="shared" si="749"/>
        <v>OK</v>
      </c>
    </row>
    <row r="4790" spans="1:25" x14ac:dyDescent="0.25">
      <c r="A4790" s="3" t="str">
        <f>Raw_Data!A4790</f>
        <v>0de1d06b-e229-4173-ae8f-a5e2602c629a</v>
      </c>
      <c r="B4790" s="3">
        <f>Raw_Data!B4790</f>
        <v>40</v>
      </c>
      <c r="C4790" s="3" t="str">
        <f>Raw_Data!C4790</f>
        <v>Male</v>
      </c>
      <c r="D4790" s="3" t="str">
        <f>Raw_Data!D4790</f>
        <v>Standard</v>
      </c>
      <c r="E4790" s="3">
        <f>Raw_Data!E4790</f>
        <v>8.17</v>
      </c>
      <c r="F4790" s="3">
        <f>Raw_Data!F4790</f>
        <v>4</v>
      </c>
      <c r="G4790" s="3" t="str">
        <f>Raw_Data!G4790</f>
        <v>North America</v>
      </c>
      <c r="H4790" s="3" t="str">
        <f>Raw_Data!H4790</f>
        <v>Laptop</v>
      </c>
      <c r="I4790" s="3">
        <f>Raw_Data!I4790</f>
        <v>13.99</v>
      </c>
      <c r="J4790" s="3">
        <f>Raw_Data!J4790</f>
        <v>0</v>
      </c>
      <c r="K4790" s="3" t="str">
        <f>Raw_Data!K4790</f>
        <v>Debit Card</v>
      </c>
      <c r="L4790" s="3">
        <f>Raw_Data!L4790</f>
        <v>1</v>
      </c>
      <c r="M4790" s="3">
        <f>Raw_Data!M4790</f>
        <v>1.63</v>
      </c>
      <c r="N4790" s="3" t="str">
        <f>Raw_Data!N4790</f>
        <v>Documentary</v>
      </c>
      <c r="O4790" s="3" t="str">
        <f t="shared" si="740"/>
        <v>35-44</v>
      </c>
      <c r="P4790" s="3" t="str">
        <f t="shared" si="741"/>
        <v>&lt;10h</v>
      </c>
      <c r="Q4790" s="3" t="str">
        <f t="shared" si="742"/>
        <v>0-7d</v>
      </c>
      <c r="R4790" s="3" t="str">
        <f t="shared" si="743"/>
        <v>Medium</v>
      </c>
      <c r="S4790" s="3" t="str">
        <f t="shared" si="744"/>
        <v>Mid</v>
      </c>
      <c r="T4790" s="3" t="str">
        <f t="shared" si="745"/>
        <v>Active</v>
      </c>
      <c r="U4790" s="4">
        <f>1/(1+EXP(-(Predictive_Model!$B$5+((B4790-Predictive_Model!$B$20)/Predictive_Model!$C$20)*Predictive_Model!$D$20+((E4790-Predictive_Model!$B$21)/Predictive_Model!$C$21)*Predictive_Model!$D$21+((F4790-Predictive_Model!$B$22)/Predictive_Model!$C$22)*Predictive_Model!$D$22+((I4790-Predictive_Model!$B$23)/Predictive_Model!$C$23)*Predictive_Model!$D$23+((L4790-Predictive_Model!$B$24)/Predictive_Model!$C$24)*Predictive_Model!$D$24+((M4790-Predictive_Model!$B$25)/Predictive_Model!$C$25)*Predictive_Model!$D$25+IF(C4790="Male",Predictive_Model!$D$31,IF(C4790="Other",Predictive_Model!$D$32,0))+IF(D4790="Premium",Predictive_Model!$D$34,IF(D4790="Standard",Predictive_Model!$D$35,0))+IF(G4790="Asia",Predictive_Model!$D$37,IF(G4790="Europe",Predictive_Model!$D$38,IF(G4790="North America",Predictive_Model!$D$39,IF(G4790="Oceania",Predictive_Model!$D$40,IF(G4790="South America",Predictive_Model!$D$41,0)))))+IF(H4790="Laptop",Predictive_Model!$D$43,IF(H4790="Mobile",Predictive_Model!$D$44,IF(H4790="TV",Predictive_Model!$D$45,IF(H4790="Tablet",Predictive_Model!$D$46,0))))+IF(K4790="Crypto",Predictive_Model!$D$48,IF(K4790="Debit Card",Predictive_Model!$D$49,IF(K4790="Gift Card",Predictive_Model!$D$50,IF(K4790="PayPal",Predictive_Model!$D$51,0))))+IF(N4790="Comedy",Predictive_Model!$D$53,IF(N4790="Documentary",Predictive_Model!$D$54,IF(N4790="Drama",Predictive_Model!$D$55,IF(N4790="Horror",Predictive_Model!$D$56,IF(N4790="Romance",Predictive_Model!$D$57,IF(N4790="Sci-Fi",Predictive_Model!$D$58,0)))))))))</f>
        <v>0.1646510847440662</v>
      </c>
      <c r="V4790" s="3" t="str">
        <f t="shared" si="746"/>
        <v>Low</v>
      </c>
      <c r="W4790" s="6">
        <f t="shared" si="747"/>
        <v>2.3034686755694862</v>
      </c>
      <c r="X4790" s="3" t="str">
        <f t="shared" si="748"/>
        <v>Monitor</v>
      </c>
      <c r="Y4790" s="3" t="str">
        <f t="shared" si="749"/>
        <v>OK</v>
      </c>
    </row>
    <row r="4791" spans="1:25" x14ac:dyDescent="0.25">
      <c r="A4791" s="3" t="str">
        <f>Raw_Data!A4791</f>
        <v>7dd16f76-9942-47b6-ae7f-fe82db8b862c</v>
      </c>
      <c r="B4791" s="3">
        <f>Raw_Data!B4791</f>
        <v>27</v>
      </c>
      <c r="C4791" s="3" t="str">
        <f>Raw_Data!C4791</f>
        <v>Other</v>
      </c>
      <c r="D4791" s="3" t="str">
        <f>Raw_Data!D4791</f>
        <v>Premium</v>
      </c>
      <c r="E4791" s="3">
        <f>Raw_Data!E4791</f>
        <v>27.3</v>
      </c>
      <c r="F4791" s="3">
        <f>Raw_Data!F4791</f>
        <v>4</v>
      </c>
      <c r="G4791" s="3" t="str">
        <f>Raw_Data!G4791</f>
        <v>South America</v>
      </c>
      <c r="H4791" s="3" t="str">
        <f>Raw_Data!H4791</f>
        <v>Laptop</v>
      </c>
      <c r="I4791" s="3">
        <f>Raw_Data!I4791</f>
        <v>17.989999999999998</v>
      </c>
      <c r="J4791" s="3">
        <f>Raw_Data!J4791</f>
        <v>0</v>
      </c>
      <c r="K4791" s="3" t="str">
        <f>Raw_Data!K4791</f>
        <v>PayPal</v>
      </c>
      <c r="L4791" s="3">
        <f>Raw_Data!L4791</f>
        <v>3</v>
      </c>
      <c r="M4791" s="3">
        <f>Raw_Data!M4791</f>
        <v>5.46</v>
      </c>
      <c r="N4791" s="3" t="str">
        <f>Raw_Data!N4791</f>
        <v>Drama</v>
      </c>
      <c r="O4791" s="3" t="str">
        <f t="shared" si="740"/>
        <v>25-34</v>
      </c>
      <c r="P4791" s="3" t="str">
        <f t="shared" si="741"/>
        <v>25-49h</v>
      </c>
      <c r="Q4791" s="3" t="str">
        <f t="shared" si="742"/>
        <v>0-7d</v>
      </c>
      <c r="R4791" s="3" t="str">
        <f t="shared" si="743"/>
        <v>High</v>
      </c>
      <c r="S4791" s="3" t="str">
        <f t="shared" si="744"/>
        <v>High</v>
      </c>
      <c r="T4791" s="3" t="str">
        <f t="shared" si="745"/>
        <v>Active</v>
      </c>
      <c r="U4791" s="4">
        <f>1/(1+EXP(-(Predictive_Model!$B$5+((B4791-Predictive_Model!$B$20)/Predictive_Model!$C$20)*Predictive_Model!$D$20+((E4791-Predictive_Model!$B$21)/Predictive_Model!$C$21)*Predictive_Model!$D$21+((F4791-Predictive_Model!$B$22)/Predictive_Model!$C$22)*Predictive_Model!$D$22+((I4791-Predictive_Model!$B$23)/Predictive_Model!$C$23)*Predictive_Model!$D$23+((L4791-Predictive_Model!$B$24)/Predictive_Model!$C$24)*Predictive_Model!$D$24+((M4791-Predictive_Model!$B$25)/Predictive_Model!$C$25)*Predictive_Model!$D$25+IF(C4791="Male",Predictive_Model!$D$31,IF(C4791="Other",Predictive_Model!$D$32,0))+IF(D4791="Premium",Predictive_Model!$D$34,IF(D4791="Standard",Predictive_Model!$D$35,0))+IF(G4791="Asia",Predictive_Model!$D$37,IF(G4791="Europe",Predictive_Model!$D$38,IF(G4791="North America",Predictive_Model!$D$39,IF(G4791="Oceania",Predictive_Model!$D$40,IF(G4791="South America",Predictive_Model!$D$41,0)))))+IF(H4791="Laptop",Predictive_Model!$D$43,IF(H4791="Mobile",Predictive_Model!$D$44,IF(H4791="TV",Predictive_Model!$D$45,IF(H4791="Tablet",Predictive_Model!$D$46,0))))+IF(K4791="Crypto",Predictive_Model!$D$48,IF(K4791="Debit Card",Predictive_Model!$D$49,IF(K4791="Gift Card",Predictive_Model!$D$50,IF(K4791="PayPal",Predictive_Model!$D$51,0))))+IF(N4791="Comedy",Predictive_Model!$D$53,IF(N4791="Documentary",Predictive_Model!$D$54,IF(N4791="Drama",Predictive_Model!$D$55,IF(N4791="Horror",Predictive_Model!$D$56,IF(N4791="Romance",Predictive_Model!$D$57,IF(N4791="Sci-Fi",Predictive_Model!$D$58,0)))))))))</f>
        <v>2.8023414304556273E-8</v>
      </c>
      <c r="V4791" s="3" t="str">
        <f t="shared" si="746"/>
        <v>Low</v>
      </c>
      <c r="W4791" s="6">
        <f t="shared" si="747"/>
        <v>5.0414122333896734E-7</v>
      </c>
      <c r="X4791" s="3" t="str">
        <f t="shared" si="748"/>
        <v>Monitor</v>
      </c>
      <c r="Y4791" s="3" t="str">
        <f t="shared" si="749"/>
        <v>OK</v>
      </c>
    </row>
    <row r="4792" spans="1:25" x14ac:dyDescent="0.25">
      <c r="A4792" s="3" t="str">
        <f>Raw_Data!A4792</f>
        <v>96fa01b4-dcd1-4b01-bff4-4c52bc6e55bf</v>
      </c>
      <c r="B4792" s="3">
        <f>Raw_Data!B4792</f>
        <v>66</v>
      </c>
      <c r="C4792" s="3" t="str">
        <f>Raw_Data!C4792</f>
        <v>Male</v>
      </c>
      <c r="D4792" s="3" t="str">
        <f>Raw_Data!D4792</f>
        <v>Premium</v>
      </c>
      <c r="E4792" s="3">
        <f>Raw_Data!E4792</f>
        <v>42.58</v>
      </c>
      <c r="F4792" s="3">
        <f>Raw_Data!F4792</f>
        <v>54</v>
      </c>
      <c r="G4792" s="3" t="str">
        <f>Raw_Data!G4792</f>
        <v>North America</v>
      </c>
      <c r="H4792" s="3" t="str">
        <f>Raw_Data!H4792</f>
        <v>Desktop</v>
      </c>
      <c r="I4792" s="3">
        <f>Raw_Data!I4792</f>
        <v>17.989999999999998</v>
      </c>
      <c r="J4792" s="3">
        <f>Raw_Data!J4792</f>
        <v>0</v>
      </c>
      <c r="K4792" s="3" t="str">
        <f>Raw_Data!K4792</f>
        <v>Credit Card</v>
      </c>
      <c r="L4792" s="3">
        <f>Raw_Data!L4792</f>
        <v>3</v>
      </c>
      <c r="M4792" s="3">
        <f>Raw_Data!M4792</f>
        <v>0.77</v>
      </c>
      <c r="N4792" s="3" t="str">
        <f>Raw_Data!N4792</f>
        <v>Romance</v>
      </c>
      <c r="O4792" s="3" t="str">
        <f t="shared" si="740"/>
        <v>55-70</v>
      </c>
      <c r="P4792" s="3" t="str">
        <f t="shared" si="741"/>
        <v>25-49h</v>
      </c>
      <c r="Q4792" s="3" t="str">
        <f t="shared" si="742"/>
        <v>46-60d</v>
      </c>
      <c r="R4792" s="3" t="str">
        <f t="shared" si="743"/>
        <v>Medium</v>
      </c>
      <c r="S4792" s="3" t="str">
        <f t="shared" si="744"/>
        <v>High</v>
      </c>
      <c r="T4792" s="3" t="str">
        <f t="shared" si="745"/>
        <v>Active</v>
      </c>
      <c r="U4792" s="4">
        <f>1/(1+EXP(-(Predictive_Model!$B$5+((B4792-Predictive_Model!$B$20)/Predictive_Model!$C$20)*Predictive_Model!$D$20+((E4792-Predictive_Model!$B$21)/Predictive_Model!$C$21)*Predictive_Model!$D$21+((F4792-Predictive_Model!$B$22)/Predictive_Model!$C$22)*Predictive_Model!$D$22+((I4792-Predictive_Model!$B$23)/Predictive_Model!$C$23)*Predictive_Model!$D$23+((L4792-Predictive_Model!$B$24)/Predictive_Model!$C$24)*Predictive_Model!$D$24+((M4792-Predictive_Model!$B$25)/Predictive_Model!$C$25)*Predictive_Model!$D$25+IF(C4792="Male",Predictive_Model!$D$31,IF(C4792="Other",Predictive_Model!$D$32,0))+IF(D4792="Premium",Predictive_Model!$D$34,IF(D4792="Standard",Predictive_Model!$D$35,0))+IF(G4792="Asia",Predictive_Model!$D$37,IF(G4792="Europe",Predictive_Model!$D$38,IF(G4792="North America",Predictive_Model!$D$39,IF(G4792="Oceania",Predictive_Model!$D$40,IF(G4792="South America",Predictive_Model!$D$41,0)))))+IF(H4792="Laptop",Predictive_Model!$D$43,IF(H4792="Mobile",Predictive_Model!$D$44,IF(H4792="TV",Predictive_Model!$D$45,IF(H4792="Tablet",Predictive_Model!$D$46,0))))+IF(K4792="Crypto",Predictive_Model!$D$48,IF(K4792="Debit Card",Predictive_Model!$D$49,IF(K4792="Gift Card",Predictive_Model!$D$50,IF(K4792="PayPal",Predictive_Model!$D$51,0))))+IF(N4792="Comedy",Predictive_Model!$D$53,IF(N4792="Documentary",Predictive_Model!$D$54,IF(N4792="Drama",Predictive_Model!$D$55,IF(N4792="Horror",Predictive_Model!$D$56,IF(N4792="Romance",Predictive_Model!$D$57,IF(N4792="Sci-Fi",Predictive_Model!$D$58,0)))))))))</f>
        <v>5.5511071438226877E-4</v>
      </c>
      <c r="V4792" s="3" t="str">
        <f t="shared" si="746"/>
        <v>Low</v>
      </c>
      <c r="W4792" s="6">
        <f t="shared" si="747"/>
        <v>9.9864417517370151E-3</v>
      </c>
      <c r="X4792" s="3" t="str">
        <f t="shared" si="748"/>
        <v>Monitor</v>
      </c>
      <c r="Y4792" s="3" t="str">
        <f t="shared" si="749"/>
        <v>OK</v>
      </c>
    </row>
    <row r="4793" spans="1:25" x14ac:dyDescent="0.25">
      <c r="A4793" s="3" t="str">
        <f>Raw_Data!A4793</f>
        <v>674799d1-2e7f-485b-bec5-b874a7d43a30</v>
      </c>
      <c r="B4793" s="3">
        <f>Raw_Data!B4793</f>
        <v>70</v>
      </c>
      <c r="C4793" s="3" t="str">
        <f>Raw_Data!C4793</f>
        <v>Other</v>
      </c>
      <c r="D4793" s="3" t="str">
        <f>Raw_Data!D4793</f>
        <v>Basic</v>
      </c>
      <c r="E4793" s="3">
        <f>Raw_Data!E4793</f>
        <v>7.97</v>
      </c>
      <c r="F4793" s="3">
        <f>Raw_Data!F4793</f>
        <v>24</v>
      </c>
      <c r="G4793" s="3" t="str">
        <f>Raw_Data!G4793</f>
        <v>Europe</v>
      </c>
      <c r="H4793" s="3" t="str">
        <f>Raw_Data!H4793</f>
        <v>Desktop</v>
      </c>
      <c r="I4793" s="3">
        <f>Raw_Data!I4793</f>
        <v>8.99</v>
      </c>
      <c r="J4793" s="3">
        <f>Raw_Data!J4793</f>
        <v>1</v>
      </c>
      <c r="K4793" s="3" t="str">
        <f>Raw_Data!K4793</f>
        <v>Gift Card</v>
      </c>
      <c r="L4793" s="3">
        <f>Raw_Data!L4793</f>
        <v>2</v>
      </c>
      <c r="M4793" s="3">
        <f>Raw_Data!M4793</f>
        <v>0.32</v>
      </c>
      <c r="N4793" s="3" t="str">
        <f>Raw_Data!N4793</f>
        <v>Drama</v>
      </c>
      <c r="O4793" s="3" t="str">
        <f t="shared" si="740"/>
        <v>55-70</v>
      </c>
      <c r="P4793" s="3" t="str">
        <f t="shared" si="741"/>
        <v>&lt;10h</v>
      </c>
      <c r="Q4793" s="3" t="str">
        <f t="shared" si="742"/>
        <v>22-45d</v>
      </c>
      <c r="R4793" s="3" t="str">
        <f t="shared" si="743"/>
        <v>Medium</v>
      </c>
      <c r="S4793" s="3" t="str">
        <f t="shared" si="744"/>
        <v>Low</v>
      </c>
      <c r="T4793" s="3" t="str">
        <f t="shared" si="745"/>
        <v>Churned</v>
      </c>
      <c r="U4793" s="4">
        <f>1/(1+EXP(-(Predictive_Model!$B$5+((B4793-Predictive_Model!$B$20)/Predictive_Model!$C$20)*Predictive_Model!$D$20+((E4793-Predictive_Model!$B$21)/Predictive_Model!$C$21)*Predictive_Model!$D$21+((F4793-Predictive_Model!$B$22)/Predictive_Model!$C$22)*Predictive_Model!$D$22+((I4793-Predictive_Model!$B$23)/Predictive_Model!$C$23)*Predictive_Model!$D$23+((L4793-Predictive_Model!$B$24)/Predictive_Model!$C$24)*Predictive_Model!$D$24+((M4793-Predictive_Model!$B$25)/Predictive_Model!$C$25)*Predictive_Model!$D$25+IF(C4793="Male",Predictive_Model!$D$31,IF(C4793="Other",Predictive_Model!$D$32,0))+IF(D4793="Premium",Predictive_Model!$D$34,IF(D4793="Standard",Predictive_Model!$D$35,0))+IF(G4793="Asia",Predictive_Model!$D$37,IF(G4793="Europe",Predictive_Model!$D$38,IF(G4793="North America",Predictive_Model!$D$39,IF(G4793="Oceania",Predictive_Model!$D$40,IF(G4793="South America",Predictive_Model!$D$41,0)))))+IF(H4793="Laptop",Predictive_Model!$D$43,IF(H4793="Mobile",Predictive_Model!$D$44,IF(H4793="TV",Predictive_Model!$D$45,IF(H4793="Tablet",Predictive_Model!$D$46,0))))+IF(K4793="Crypto",Predictive_Model!$D$48,IF(K4793="Debit Card",Predictive_Model!$D$49,IF(K4793="Gift Card",Predictive_Model!$D$50,IF(K4793="PayPal",Predictive_Model!$D$51,0))))+IF(N4793="Comedy",Predictive_Model!$D$53,IF(N4793="Documentary",Predictive_Model!$D$54,IF(N4793="Drama",Predictive_Model!$D$55,IF(N4793="Horror",Predictive_Model!$D$56,IF(N4793="Romance",Predictive_Model!$D$57,IF(N4793="Sci-Fi",Predictive_Model!$D$58,0)))))))))</f>
        <v>0.98596998419376558</v>
      </c>
      <c r="V4793" s="3" t="str">
        <f t="shared" si="746"/>
        <v>Critical</v>
      </c>
      <c r="W4793" s="6">
        <f t="shared" si="747"/>
        <v>8.99</v>
      </c>
      <c r="X4793" s="3" t="str">
        <f t="shared" si="748"/>
        <v>Priority 2</v>
      </c>
      <c r="Y4793" s="3" t="str">
        <f t="shared" si="749"/>
        <v>OK</v>
      </c>
    </row>
    <row r="4794" spans="1:25" x14ac:dyDescent="0.25">
      <c r="A4794" s="3" t="str">
        <f>Raw_Data!A4794</f>
        <v>e11b6d38-05be-4524-9735-a838b05d752b</v>
      </c>
      <c r="B4794" s="3">
        <f>Raw_Data!B4794</f>
        <v>22</v>
      </c>
      <c r="C4794" s="3" t="str">
        <f>Raw_Data!C4794</f>
        <v>Female</v>
      </c>
      <c r="D4794" s="3" t="str">
        <f>Raw_Data!D4794</f>
        <v>Premium</v>
      </c>
      <c r="E4794" s="3">
        <f>Raw_Data!E4794</f>
        <v>4.9800000000000004</v>
      </c>
      <c r="F4794" s="3">
        <f>Raw_Data!F4794</f>
        <v>0</v>
      </c>
      <c r="G4794" s="3" t="str">
        <f>Raw_Data!G4794</f>
        <v>South America</v>
      </c>
      <c r="H4794" s="3" t="str">
        <f>Raw_Data!H4794</f>
        <v>TV</v>
      </c>
      <c r="I4794" s="3">
        <f>Raw_Data!I4794</f>
        <v>17.989999999999998</v>
      </c>
      <c r="J4794" s="3">
        <f>Raw_Data!J4794</f>
        <v>0</v>
      </c>
      <c r="K4794" s="3" t="str">
        <f>Raw_Data!K4794</f>
        <v>PayPal</v>
      </c>
      <c r="L4794" s="3">
        <f>Raw_Data!L4794</f>
        <v>5</v>
      </c>
      <c r="M4794" s="3">
        <f>Raw_Data!M4794</f>
        <v>4.9800000000000004</v>
      </c>
      <c r="N4794" s="3" t="str">
        <f>Raw_Data!N4794</f>
        <v>Drama</v>
      </c>
      <c r="O4794" s="3" t="str">
        <f t="shared" si="740"/>
        <v>18-24</v>
      </c>
      <c r="P4794" s="3" t="str">
        <f t="shared" si="741"/>
        <v>&lt;10h</v>
      </c>
      <c r="Q4794" s="3" t="str">
        <f t="shared" si="742"/>
        <v>0-7d</v>
      </c>
      <c r="R4794" s="3" t="str">
        <f t="shared" si="743"/>
        <v>Medium</v>
      </c>
      <c r="S4794" s="3" t="str">
        <f t="shared" si="744"/>
        <v>High</v>
      </c>
      <c r="T4794" s="3" t="str">
        <f t="shared" si="745"/>
        <v>Active</v>
      </c>
      <c r="U4794" s="4">
        <f>1/(1+EXP(-(Predictive_Model!$B$5+((B4794-Predictive_Model!$B$20)/Predictive_Model!$C$20)*Predictive_Model!$D$20+((E4794-Predictive_Model!$B$21)/Predictive_Model!$C$21)*Predictive_Model!$D$21+((F4794-Predictive_Model!$B$22)/Predictive_Model!$C$22)*Predictive_Model!$D$22+((I4794-Predictive_Model!$B$23)/Predictive_Model!$C$23)*Predictive_Model!$D$23+((L4794-Predictive_Model!$B$24)/Predictive_Model!$C$24)*Predictive_Model!$D$24+((M4794-Predictive_Model!$B$25)/Predictive_Model!$C$25)*Predictive_Model!$D$25+IF(C4794="Male",Predictive_Model!$D$31,IF(C4794="Other",Predictive_Model!$D$32,0))+IF(D4794="Premium",Predictive_Model!$D$34,IF(D4794="Standard",Predictive_Model!$D$35,0))+IF(G4794="Asia",Predictive_Model!$D$37,IF(G4794="Europe",Predictive_Model!$D$38,IF(G4794="North America",Predictive_Model!$D$39,IF(G4794="Oceania",Predictive_Model!$D$40,IF(G4794="South America",Predictive_Model!$D$41,0)))))+IF(H4794="Laptop",Predictive_Model!$D$43,IF(H4794="Mobile",Predictive_Model!$D$44,IF(H4794="TV",Predictive_Model!$D$45,IF(H4794="Tablet",Predictive_Model!$D$46,0))))+IF(K4794="Crypto",Predictive_Model!$D$48,IF(K4794="Debit Card",Predictive_Model!$D$49,IF(K4794="Gift Card",Predictive_Model!$D$50,IF(K4794="PayPal",Predictive_Model!$D$51,0))))+IF(N4794="Comedy",Predictive_Model!$D$53,IF(N4794="Documentary",Predictive_Model!$D$54,IF(N4794="Drama",Predictive_Model!$D$55,IF(N4794="Horror",Predictive_Model!$D$56,IF(N4794="Romance",Predictive_Model!$D$57,IF(N4794="Sci-Fi",Predictive_Model!$D$58,0)))))))))</f>
        <v>8.1665244585743214E-6</v>
      </c>
      <c r="V4794" s="3" t="str">
        <f t="shared" si="746"/>
        <v>Low</v>
      </c>
      <c r="W4794" s="6">
        <f t="shared" si="747"/>
        <v>1.4691577500975202E-4</v>
      </c>
      <c r="X4794" s="3" t="str">
        <f t="shared" si="748"/>
        <v>Monitor</v>
      </c>
      <c r="Y4794" s="3" t="str">
        <f t="shared" si="749"/>
        <v>OK</v>
      </c>
    </row>
    <row r="4795" spans="1:25" x14ac:dyDescent="0.25">
      <c r="A4795" s="3" t="str">
        <f>Raw_Data!A4795</f>
        <v>9efe5bf3-7810-450a-a05a-4dc4ad997e2a</v>
      </c>
      <c r="B4795" s="3">
        <f>Raw_Data!B4795</f>
        <v>64</v>
      </c>
      <c r="C4795" s="3" t="str">
        <f>Raw_Data!C4795</f>
        <v>Male</v>
      </c>
      <c r="D4795" s="3" t="str">
        <f>Raw_Data!D4795</f>
        <v>Premium</v>
      </c>
      <c r="E4795" s="3">
        <f>Raw_Data!E4795</f>
        <v>6.42</v>
      </c>
      <c r="F4795" s="3">
        <f>Raw_Data!F4795</f>
        <v>35</v>
      </c>
      <c r="G4795" s="3" t="str">
        <f>Raw_Data!G4795</f>
        <v>Oceania</v>
      </c>
      <c r="H4795" s="3" t="str">
        <f>Raw_Data!H4795</f>
        <v>Tablet</v>
      </c>
      <c r="I4795" s="3">
        <f>Raw_Data!I4795</f>
        <v>17.989999999999998</v>
      </c>
      <c r="J4795" s="3">
        <f>Raw_Data!J4795</f>
        <v>1</v>
      </c>
      <c r="K4795" s="3" t="str">
        <f>Raw_Data!K4795</f>
        <v>Crypto</v>
      </c>
      <c r="L4795" s="3">
        <f>Raw_Data!L4795</f>
        <v>5</v>
      </c>
      <c r="M4795" s="3">
        <f>Raw_Data!M4795</f>
        <v>0.18</v>
      </c>
      <c r="N4795" s="3" t="str">
        <f>Raw_Data!N4795</f>
        <v>Sci-Fi</v>
      </c>
      <c r="O4795" s="3" t="str">
        <f t="shared" si="740"/>
        <v>55-70</v>
      </c>
      <c r="P4795" s="3" t="str">
        <f t="shared" si="741"/>
        <v>&lt;10h</v>
      </c>
      <c r="Q4795" s="3" t="str">
        <f t="shared" si="742"/>
        <v>22-45d</v>
      </c>
      <c r="R4795" s="3" t="str">
        <f t="shared" si="743"/>
        <v>Medium</v>
      </c>
      <c r="S4795" s="3" t="str">
        <f t="shared" si="744"/>
        <v>High</v>
      </c>
      <c r="T4795" s="3" t="str">
        <f t="shared" si="745"/>
        <v>Churned</v>
      </c>
      <c r="U4795" s="4">
        <f>1/(1+EXP(-(Predictive_Model!$B$5+((B4795-Predictive_Model!$B$20)/Predictive_Model!$C$20)*Predictive_Model!$D$20+((E4795-Predictive_Model!$B$21)/Predictive_Model!$C$21)*Predictive_Model!$D$21+((F4795-Predictive_Model!$B$22)/Predictive_Model!$C$22)*Predictive_Model!$D$22+((I4795-Predictive_Model!$B$23)/Predictive_Model!$C$23)*Predictive_Model!$D$23+((L4795-Predictive_Model!$B$24)/Predictive_Model!$C$24)*Predictive_Model!$D$24+((M4795-Predictive_Model!$B$25)/Predictive_Model!$C$25)*Predictive_Model!$D$25+IF(C4795="Male",Predictive_Model!$D$31,IF(C4795="Other",Predictive_Model!$D$32,0))+IF(D4795="Premium",Predictive_Model!$D$34,IF(D4795="Standard",Predictive_Model!$D$35,0))+IF(G4795="Asia",Predictive_Model!$D$37,IF(G4795="Europe",Predictive_Model!$D$38,IF(G4795="North America",Predictive_Model!$D$39,IF(G4795="Oceania",Predictive_Model!$D$40,IF(G4795="South America",Predictive_Model!$D$41,0)))))+IF(H4795="Laptop",Predictive_Model!$D$43,IF(H4795="Mobile",Predictive_Model!$D$44,IF(H4795="TV",Predictive_Model!$D$45,IF(H4795="Tablet",Predictive_Model!$D$46,0))))+IF(K4795="Crypto",Predictive_Model!$D$48,IF(K4795="Debit Card",Predictive_Model!$D$49,IF(K4795="Gift Card",Predictive_Model!$D$50,IF(K4795="PayPal",Predictive_Model!$D$51,0))))+IF(N4795="Comedy",Predictive_Model!$D$53,IF(N4795="Documentary",Predictive_Model!$D$54,IF(N4795="Drama",Predictive_Model!$D$55,IF(N4795="Horror",Predictive_Model!$D$56,IF(N4795="Romance",Predictive_Model!$D$57,IF(N4795="Sci-Fi",Predictive_Model!$D$58,0)))))))))</f>
        <v>0.91515162347464418</v>
      </c>
      <c r="V4795" s="3" t="str">
        <f t="shared" si="746"/>
        <v>Critical</v>
      </c>
      <c r="W4795" s="6">
        <f t="shared" si="747"/>
        <v>17.989999999999998</v>
      </c>
      <c r="X4795" s="3" t="str">
        <f t="shared" si="748"/>
        <v>Priority 1</v>
      </c>
      <c r="Y4795" s="3" t="str">
        <f t="shared" si="749"/>
        <v>OK</v>
      </c>
    </row>
    <row r="4796" spans="1:25" x14ac:dyDescent="0.25">
      <c r="A4796" s="3" t="str">
        <f>Raw_Data!A4796</f>
        <v>9e0064ca-ef2e-4133-92b6-baae9a0fbab5</v>
      </c>
      <c r="B4796" s="3">
        <f>Raw_Data!B4796</f>
        <v>58</v>
      </c>
      <c r="C4796" s="3" t="str">
        <f>Raw_Data!C4796</f>
        <v>Female</v>
      </c>
      <c r="D4796" s="3" t="str">
        <f>Raw_Data!D4796</f>
        <v>Premium</v>
      </c>
      <c r="E4796" s="3">
        <f>Raw_Data!E4796</f>
        <v>30.44</v>
      </c>
      <c r="F4796" s="3">
        <f>Raw_Data!F4796</f>
        <v>57</v>
      </c>
      <c r="G4796" s="3" t="str">
        <f>Raw_Data!G4796</f>
        <v>Europe</v>
      </c>
      <c r="H4796" s="3" t="str">
        <f>Raw_Data!H4796</f>
        <v>Tablet</v>
      </c>
      <c r="I4796" s="3">
        <f>Raw_Data!I4796</f>
        <v>17.989999999999998</v>
      </c>
      <c r="J4796" s="3">
        <f>Raw_Data!J4796</f>
        <v>0</v>
      </c>
      <c r="K4796" s="3" t="str">
        <f>Raw_Data!K4796</f>
        <v>Crypto</v>
      </c>
      <c r="L4796" s="3">
        <f>Raw_Data!L4796</f>
        <v>3</v>
      </c>
      <c r="M4796" s="3">
        <f>Raw_Data!M4796</f>
        <v>0.52</v>
      </c>
      <c r="N4796" s="3" t="str">
        <f>Raw_Data!N4796</f>
        <v>Documentary</v>
      </c>
      <c r="O4796" s="3" t="str">
        <f t="shared" si="740"/>
        <v>55-70</v>
      </c>
      <c r="P4796" s="3" t="str">
        <f t="shared" si="741"/>
        <v>25-49h</v>
      </c>
      <c r="Q4796" s="3" t="str">
        <f t="shared" si="742"/>
        <v>46-60d</v>
      </c>
      <c r="R4796" s="3" t="str">
        <f t="shared" si="743"/>
        <v>Medium</v>
      </c>
      <c r="S4796" s="3" t="str">
        <f t="shared" si="744"/>
        <v>High</v>
      </c>
      <c r="T4796" s="3" t="str">
        <f t="shared" si="745"/>
        <v>Active</v>
      </c>
      <c r="U4796" s="4">
        <f>1/(1+EXP(-(Predictive_Model!$B$5+((B4796-Predictive_Model!$B$20)/Predictive_Model!$C$20)*Predictive_Model!$D$20+((E4796-Predictive_Model!$B$21)/Predictive_Model!$C$21)*Predictive_Model!$D$21+((F4796-Predictive_Model!$B$22)/Predictive_Model!$C$22)*Predictive_Model!$D$22+((I4796-Predictive_Model!$B$23)/Predictive_Model!$C$23)*Predictive_Model!$D$23+((L4796-Predictive_Model!$B$24)/Predictive_Model!$C$24)*Predictive_Model!$D$24+((M4796-Predictive_Model!$B$25)/Predictive_Model!$C$25)*Predictive_Model!$D$25+IF(C4796="Male",Predictive_Model!$D$31,IF(C4796="Other",Predictive_Model!$D$32,0))+IF(D4796="Premium",Predictive_Model!$D$34,IF(D4796="Standard",Predictive_Model!$D$35,0))+IF(G4796="Asia",Predictive_Model!$D$37,IF(G4796="Europe",Predictive_Model!$D$38,IF(G4796="North America",Predictive_Model!$D$39,IF(G4796="Oceania",Predictive_Model!$D$40,IF(G4796="South America",Predictive_Model!$D$41,0)))))+IF(H4796="Laptop",Predictive_Model!$D$43,IF(H4796="Mobile",Predictive_Model!$D$44,IF(H4796="TV",Predictive_Model!$D$45,IF(H4796="Tablet",Predictive_Model!$D$46,0))))+IF(K4796="Crypto",Predictive_Model!$D$48,IF(K4796="Debit Card",Predictive_Model!$D$49,IF(K4796="Gift Card",Predictive_Model!$D$50,IF(K4796="PayPal",Predictive_Model!$D$51,0))))+IF(N4796="Comedy",Predictive_Model!$D$53,IF(N4796="Documentary",Predictive_Model!$D$54,IF(N4796="Drama",Predictive_Model!$D$55,IF(N4796="Horror",Predictive_Model!$D$56,IF(N4796="Romance",Predictive_Model!$D$57,IF(N4796="Sci-Fi",Predictive_Model!$D$58,0)))))))))</f>
        <v>0.21089012634794016</v>
      </c>
      <c r="V4796" s="3" t="str">
        <f t="shared" si="746"/>
        <v>Low</v>
      </c>
      <c r="W4796" s="6">
        <f t="shared" si="747"/>
        <v>3.7939133729994432</v>
      </c>
      <c r="X4796" s="3" t="str">
        <f t="shared" si="748"/>
        <v>Monitor</v>
      </c>
      <c r="Y4796" s="3" t="str">
        <f t="shared" si="749"/>
        <v>OK</v>
      </c>
    </row>
    <row r="4797" spans="1:25" x14ac:dyDescent="0.25">
      <c r="A4797" s="3" t="str">
        <f>Raw_Data!A4797</f>
        <v>88a98e69-9e49-4d28-98d7-1e0b1bce6138</v>
      </c>
      <c r="B4797" s="3">
        <f>Raw_Data!B4797</f>
        <v>58</v>
      </c>
      <c r="C4797" s="3" t="str">
        <f>Raw_Data!C4797</f>
        <v>Male</v>
      </c>
      <c r="D4797" s="3" t="str">
        <f>Raw_Data!D4797</f>
        <v>Premium</v>
      </c>
      <c r="E4797" s="3">
        <f>Raw_Data!E4797</f>
        <v>32.880000000000003</v>
      </c>
      <c r="F4797" s="3">
        <f>Raw_Data!F4797</f>
        <v>0</v>
      </c>
      <c r="G4797" s="3" t="str">
        <f>Raw_Data!G4797</f>
        <v>South America</v>
      </c>
      <c r="H4797" s="3" t="str">
        <f>Raw_Data!H4797</f>
        <v>Tablet</v>
      </c>
      <c r="I4797" s="3">
        <f>Raw_Data!I4797</f>
        <v>17.989999999999998</v>
      </c>
      <c r="J4797" s="3">
        <f>Raw_Data!J4797</f>
        <v>0</v>
      </c>
      <c r="K4797" s="3" t="str">
        <f>Raw_Data!K4797</f>
        <v>Debit Card</v>
      </c>
      <c r="L4797" s="3">
        <f>Raw_Data!L4797</f>
        <v>5</v>
      </c>
      <c r="M4797" s="3">
        <f>Raw_Data!M4797</f>
        <v>32.880000000000003</v>
      </c>
      <c r="N4797" s="3" t="str">
        <f>Raw_Data!N4797</f>
        <v>Romance</v>
      </c>
      <c r="O4797" s="3" t="str">
        <f t="shared" si="740"/>
        <v>55-70</v>
      </c>
      <c r="P4797" s="3" t="str">
        <f t="shared" si="741"/>
        <v>25-49h</v>
      </c>
      <c r="Q4797" s="3" t="str">
        <f t="shared" si="742"/>
        <v>0-7d</v>
      </c>
      <c r="R4797" s="3" t="str">
        <f t="shared" si="743"/>
        <v>High</v>
      </c>
      <c r="S4797" s="3" t="str">
        <f t="shared" si="744"/>
        <v>High</v>
      </c>
      <c r="T4797" s="3" t="str">
        <f t="shared" si="745"/>
        <v>Active</v>
      </c>
      <c r="U4797" s="4">
        <f>1/(1+EXP(-(Predictive_Model!$B$5+((B4797-Predictive_Model!$B$20)/Predictive_Model!$C$20)*Predictive_Model!$D$20+((E4797-Predictive_Model!$B$21)/Predictive_Model!$C$21)*Predictive_Model!$D$21+((F4797-Predictive_Model!$B$22)/Predictive_Model!$C$22)*Predictive_Model!$D$22+((I4797-Predictive_Model!$B$23)/Predictive_Model!$C$23)*Predictive_Model!$D$23+((L4797-Predictive_Model!$B$24)/Predictive_Model!$C$24)*Predictive_Model!$D$24+((M4797-Predictive_Model!$B$25)/Predictive_Model!$C$25)*Predictive_Model!$D$25+IF(C4797="Male",Predictive_Model!$D$31,IF(C4797="Other",Predictive_Model!$D$32,0))+IF(D4797="Premium",Predictive_Model!$D$34,IF(D4797="Standard",Predictive_Model!$D$35,0))+IF(G4797="Asia",Predictive_Model!$D$37,IF(G4797="Europe",Predictive_Model!$D$38,IF(G4797="North America",Predictive_Model!$D$39,IF(G4797="Oceania",Predictive_Model!$D$40,IF(G4797="South America",Predictive_Model!$D$41,0)))))+IF(H4797="Laptop",Predictive_Model!$D$43,IF(H4797="Mobile",Predictive_Model!$D$44,IF(H4797="TV",Predictive_Model!$D$45,IF(H4797="Tablet",Predictive_Model!$D$46,0))))+IF(K4797="Crypto",Predictive_Model!$D$48,IF(K4797="Debit Card",Predictive_Model!$D$49,IF(K4797="Gift Card",Predictive_Model!$D$50,IF(K4797="PayPal",Predictive_Model!$D$51,0))))+IF(N4797="Comedy",Predictive_Model!$D$53,IF(N4797="Documentary",Predictive_Model!$D$54,IF(N4797="Drama",Predictive_Model!$D$55,IF(N4797="Horror",Predictive_Model!$D$56,IF(N4797="Romance",Predictive_Model!$D$57,IF(N4797="Sci-Fi",Predictive_Model!$D$58,0)))))))))</f>
        <v>1.5757699128046481E-29</v>
      </c>
      <c r="V4797" s="3" t="str">
        <f t="shared" si="746"/>
        <v>Low</v>
      </c>
      <c r="W4797" s="6">
        <f t="shared" si="747"/>
        <v>2.8348100731355616E-28</v>
      </c>
      <c r="X4797" s="3" t="str">
        <f t="shared" si="748"/>
        <v>Monitor</v>
      </c>
      <c r="Y4797" s="3" t="str">
        <f t="shared" si="749"/>
        <v>OK</v>
      </c>
    </row>
    <row r="4798" spans="1:25" x14ac:dyDescent="0.25">
      <c r="A4798" s="3" t="str">
        <f>Raw_Data!A4798</f>
        <v>bf9da4d1-f789-4552-93e8-3b529290ed7d</v>
      </c>
      <c r="B4798" s="3">
        <f>Raw_Data!B4798</f>
        <v>29</v>
      </c>
      <c r="C4798" s="3" t="str">
        <f>Raw_Data!C4798</f>
        <v>Female</v>
      </c>
      <c r="D4798" s="3" t="str">
        <f>Raw_Data!D4798</f>
        <v>Basic</v>
      </c>
      <c r="E4798" s="3">
        <f>Raw_Data!E4798</f>
        <v>11.19</v>
      </c>
      <c r="F4798" s="3">
        <f>Raw_Data!F4798</f>
        <v>11</v>
      </c>
      <c r="G4798" s="3" t="str">
        <f>Raw_Data!G4798</f>
        <v>Africa</v>
      </c>
      <c r="H4798" s="3" t="str">
        <f>Raw_Data!H4798</f>
        <v>Mobile</v>
      </c>
      <c r="I4798" s="3">
        <f>Raw_Data!I4798</f>
        <v>8.99</v>
      </c>
      <c r="J4798" s="3">
        <f>Raw_Data!J4798</f>
        <v>0</v>
      </c>
      <c r="K4798" s="3" t="str">
        <f>Raw_Data!K4798</f>
        <v>Debit Card</v>
      </c>
      <c r="L4798" s="3">
        <f>Raw_Data!L4798</f>
        <v>2</v>
      </c>
      <c r="M4798" s="3">
        <f>Raw_Data!M4798</f>
        <v>0.93</v>
      </c>
      <c r="N4798" s="3" t="str">
        <f>Raw_Data!N4798</f>
        <v>Comedy</v>
      </c>
      <c r="O4798" s="3" t="str">
        <f t="shared" si="740"/>
        <v>25-34</v>
      </c>
      <c r="P4798" s="3" t="str">
        <f t="shared" si="741"/>
        <v>10-24h</v>
      </c>
      <c r="Q4798" s="3" t="str">
        <f t="shared" si="742"/>
        <v>8-21d</v>
      </c>
      <c r="R4798" s="3" t="str">
        <f t="shared" si="743"/>
        <v>Medium</v>
      </c>
      <c r="S4798" s="3" t="str">
        <f t="shared" si="744"/>
        <v>Low</v>
      </c>
      <c r="T4798" s="3" t="str">
        <f t="shared" si="745"/>
        <v>Active</v>
      </c>
      <c r="U4798" s="4">
        <f>1/(1+EXP(-(Predictive_Model!$B$5+((B4798-Predictive_Model!$B$20)/Predictive_Model!$C$20)*Predictive_Model!$D$20+((E4798-Predictive_Model!$B$21)/Predictive_Model!$C$21)*Predictive_Model!$D$21+((F4798-Predictive_Model!$B$22)/Predictive_Model!$C$22)*Predictive_Model!$D$22+((I4798-Predictive_Model!$B$23)/Predictive_Model!$C$23)*Predictive_Model!$D$23+((L4798-Predictive_Model!$B$24)/Predictive_Model!$C$24)*Predictive_Model!$D$24+((M4798-Predictive_Model!$B$25)/Predictive_Model!$C$25)*Predictive_Model!$D$25+IF(C4798="Male",Predictive_Model!$D$31,IF(C4798="Other",Predictive_Model!$D$32,0))+IF(D4798="Premium",Predictive_Model!$D$34,IF(D4798="Standard",Predictive_Model!$D$35,0))+IF(G4798="Asia",Predictive_Model!$D$37,IF(G4798="Europe",Predictive_Model!$D$38,IF(G4798="North America",Predictive_Model!$D$39,IF(G4798="Oceania",Predictive_Model!$D$40,IF(G4798="South America",Predictive_Model!$D$41,0)))))+IF(H4798="Laptop",Predictive_Model!$D$43,IF(H4798="Mobile",Predictive_Model!$D$44,IF(H4798="TV",Predictive_Model!$D$45,IF(H4798="Tablet",Predictive_Model!$D$46,0))))+IF(K4798="Crypto",Predictive_Model!$D$48,IF(K4798="Debit Card",Predictive_Model!$D$49,IF(K4798="Gift Card",Predictive_Model!$D$50,IF(K4798="PayPal",Predictive_Model!$D$51,0))))+IF(N4798="Comedy",Predictive_Model!$D$53,IF(N4798="Documentary",Predictive_Model!$D$54,IF(N4798="Drama",Predictive_Model!$D$55,IF(N4798="Horror",Predictive_Model!$D$56,IF(N4798="Romance",Predictive_Model!$D$57,IF(N4798="Sci-Fi",Predictive_Model!$D$58,0)))))))))</f>
        <v>0.82830272096633295</v>
      </c>
      <c r="V4798" s="3" t="str">
        <f t="shared" si="746"/>
        <v>Critical</v>
      </c>
      <c r="W4798" s="6">
        <f t="shared" si="747"/>
        <v>7.4464414614873338</v>
      </c>
      <c r="X4798" s="3" t="str">
        <f t="shared" si="748"/>
        <v>Priority 2</v>
      </c>
      <c r="Y4798" s="3" t="str">
        <f t="shared" si="749"/>
        <v>OK</v>
      </c>
    </row>
    <row r="4799" spans="1:25" x14ac:dyDescent="0.25">
      <c r="A4799" s="3" t="str">
        <f>Raw_Data!A4799</f>
        <v>93ffabf9-401d-4998-ba07-69b25693af8f</v>
      </c>
      <c r="B4799" s="3">
        <f>Raw_Data!B4799</f>
        <v>34</v>
      </c>
      <c r="C4799" s="3" t="str">
        <f>Raw_Data!C4799</f>
        <v>Male</v>
      </c>
      <c r="D4799" s="3" t="str">
        <f>Raw_Data!D4799</f>
        <v>Basic</v>
      </c>
      <c r="E4799" s="3">
        <f>Raw_Data!E4799</f>
        <v>1.77</v>
      </c>
      <c r="F4799" s="3">
        <f>Raw_Data!F4799</f>
        <v>10</v>
      </c>
      <c r="G4799" s="3" t="str">
        <f>Raw_Data!G4799</f>
        <v>Africa</v>
      </c>
      <c r="H4799" s="3" t="str">
        <f>Raw_Data!H4799</f>
        <v>Laptop</v>
      </c>
      <c r="I4799" s="3">
        <f>Raw_Data!I4799</f>
        <v>8.99</v>
      </c>
      <c r="J4799" s="3">
        <f>Raw_Data!J4799</f>
        <v>1</v>
      </c>
      <c r="K4799" s="3" t="str">
        <f>Raw_Data!K4799</f>
        <v>Credit Card</v>
      </c>
      <c r="L4799" s="3">
        <f>Raw_Data!L4799</f>
        <v>2</v>
      </c>
      <c r="M4799" s="3">
        <f>Raw_Data!M4799</f>
        <v>0.16</v>
      </c>
      <c r="N4799" s="3" t="str">
        <f>Raw_Data!N4799</f>
        <v>Romance</v>
      </c>
      <c r="O4799" s="3" t="str">
        <f t="shared" si="740"/>
        <v>25-34</v>
      </c>
      <c r="P4799" s="3" t="str">
        <f t="shared" si="741"/>
        <v>&lt;10h</v>
      </c>
      <c r="Q4799" s="3" t="str">
        <f t="shared" si="742"/>
        <v>8-21d</v>
      </c>
      <c r="R4799" s="3" t="str">
        <f t="shared" si="743"/>
        <v>Medium</v>
      </c>
      <c r="S4799" s="3" t="str">
        <f t="shared" si="744"/>
        <v>Low</v>
      </c>
      <c r="T4799" s="3" t="str">
        <f t="shared" si="745"/>
        <v>Churned</v>
      </c>
      <c r="U4799" s="4">
        <f>1/(1+EXP(-(Predictive_Model!$B$5+((B4799-Predictive_Model!$B$20)/Predictive_Model!$C$20)*Predictive_Model!$D$20+((E4799-Predictive_Model!$B$21)/Predictive_Model!$C$21)*Predictive_Model!$D$21+((F4799-Predictive_Model!$B$22)/Predictive_Model!$C$22)*Predictive_Model!$D$22+((I4799-Predictive_Model!$B$23)/Predictive_Model!$C$23)*Predictive_Model!$D$23+((L4799-Predictive_Model!$B$24)/Predictive_Model!$C$24)*Predictive_Model!$D$24+((M4799-Predictive_Model!$B$25)/Predictive_Model!$C$25)*Predictive_Model!$D$25+IF(C4799="Male",Predictive_Model!$D$31,IF(C4799="Other",Predictive_Model!$D$32,0))+IF(D4799="Premium",Predictive_Model!$D$34,IF(D4799="Standard",Predictive_Model!$D$35,0))+IF(G4799="Asia",Predictive_Model!$D$37,IF(G4799="Europe",Predictive_Model!$D$38,IF(G4799="North America",Predictive_Model!$D$39,IF(G4799="Oceania",Predictive_Model!$D$40,IF(G4799="South America",Predictive_Model!$D$41,0)))))+IF(H4799="Laptop",Predictive_Model!$D$43,IF(H4799="Mobile",Predictive_Model!$D$44,IF(H4799="TV",Predictive_Model!$D$45,IF(H4799="Tablet",Predictive_Model!$D$46,0))))+IF(K4799="Crypto",Predictive_Model!$D$48,IF(K4799="Debit Card",Predictive_Model!$D$49,IF(K4799="Gift Card",Predictive_Model!$D$50,IF(K4799="PayPal",Predictive_Model!$D$51,0))))+IF(N4799="Comedy",Predictive_Model!$D$53,IF(N4799="Documentary",Predictive_Model!$D$54,IF(N4799="Drama",Predictive_Model!$D$55,IF(N4799="Horror",Predictive_Model!$D$56,IF(N4799="Romance",Predictive_Model!$D$57,IF(N4799="Sci-Fi",Predictive_Model!$D$58,0)))))))))</f>
        <v>0.98555315322681614</v>
      </c>
      <c r="V4799" s="3" t="str">
        <f t="shared" si="746"/>
        <v>Critical</v>
      </c>
      <c r="W4799" s="6">
        <f t="shared" si="747"/>
        <v>8.99</v>
      </c>
      <c r="X4799" s="3" t="str">
        <f t="shared" si="748"/>
        <v>Priority 2</v>
      </c>
      <c r="Y4799" s="3" t="str">
        <f t="shared" si="749"/>
        <v>OK</v>
      </c>
    </row>
    <row r="4800" spans="1:25" x14ac:dyDescent="0.25">
      <c r="A4800" s="3" t="str">
        <f>Raw_Data!A4800</f>
        <v>7798c7b5-2c45-40bb-b512-c35124084997</v>
      </c>
      <c r="B4800" s="3">
        <f>Raw_Data!B4800</f>
        <v>58</v>
      </c>
      <c r="C4800" s="3" t="str">
        <f>Raw_Data!C4800</f>
        <v>Female</v>
      </c>
      <c r="D4800" s="3" t="str">
        <f>Raw_Data!D4800</f>
        <v>Premium</v>
      </c>
      <c r="E4800" s="3">
        <f>Raw_Data!E4800</f>
        <v>30.18</v>
      </c>
      <c r="F4800" s="3">
        <f>Raw_Data!F4800</f>
        <v>48</v>
      </c>
      <c r="G4800" s="3" t="str">
        <f>Raw_Data!G4800</f>
        <v>Asia</v>
      </c>
      <c r="H4800" s="3" t="str">
        <f>Raw_Data!H4800</f>
        <v>Desktop</v>
      </c>
      <c r="I4800" s="3">
        <f>Raw_Data!I4800</f>
        <v>17.989999999999998</v>
      </c>
      <c r="J4800" s="3">
        <f>Raw_Data!J4800</f>
        <v>0</v>
      </c>
      <c r="K4800" s="3" t="str">
        <f>Raw_Data!K4800</f>
        <v>Credit Card</v>
      </c>
      <c r="L4800" s="3">
        <f>Raw_Data!L4800</f>
        <v>4</v>
      </c>
      <c r="M4800" s="3">
        <f>Raw_Data!M4800</f>
        <v>0.62</v>
      </c>
      <c r="N4800" s="3" t="str">
        <f>Raw_Data!N4800</f>
        <v>Horror</v>
      </c>
      <c r="O4800" s="3" t="str">
        <f t="shared" si="740"/>
        <v>55-70</v>
      </c>
      <c r="P4800" s="3" t="str">
        <f t="shared" si="741"/>
        <v>25-49h</v>
      </c>
      <c r="Q4800" s="3" t="str">
        <f t="shared" si="742"/>
        <v>46-60d</v>
      </c>
      <c r="R4800" s="3" t="str">
        <f t="shared" si="743"/>
        <v>Medium</v>
      </c>
      <c r="S4800" s="3" t="str">
        <f t="shared" si="744"/>
        <v>High</v>
      </c>
      <c r="T4800" s="3" t="str">
        <f t="shared" si="745"/>
        <v>Active</v>
      </c>
      <c r="U4800" s="4">
        <f>1/(1+EXP(-(Predictive_Model!$B$5+((B4800-Predictive_Model!$B$20)/Predictive_Model!$C$20)*Predictive_Model!$D$20+((E4800-Predictive_Model!$B$21)/Predictive_Model!$C$21)*Predictive_Model!$D$21+((F4800-Predictive_Model!$B$22)/Predictive_Model!$C$22)*Predictive_Model!$D$22+((I4800-Predictive_Model!$B$23)/Predictive_Model!$C$23)*Predictive_Model!$D$23+((L4800-Predictive_Model!$B$24)/Predictive_Model!$C$24)*Predictive_Model!$D$24+((M4800-Predictive_Model!$B$25)/Predictive_Model!$C$25)*Predictive_Model!$D$25+IF(C4800="Male",Predictive_Model!$D$31,IF(C4800="Other",Predictive_Model!$D$32,0))+IF(D4800="Premium",Predictive_Model!$D$34,IF(D4800="Standard",Predictive_Model!$D$35,0))+IF(G4800="Asia",Predictive_Model!$D$37,IF(G4800="Europe",Predictive_Model!$D$38,IF(G4800="North America",Predictive_Model!$D$39,IF(G4800="Oceania",Predictive_Model!$D$40,IF(G4800="South America",Predictive_Model!$D$41,0)))))+IF(H4800="Laptop",Predictive_Model!$D$43,IF(H4800="Mobile",Predictive_Model!$D$44,IF(H4800="TV",Predictive_Model!$D$45,IF(H4800="Tablet",Predictive_Model!$D$46,0))))+IF(K4800="Crypto",Predictive_Model!$D$48,IF(K4800="Debit Card",Predictive_Model!$D$49,IF(K4800="Gift Card",Predictive_Model!$D$50,IF(K4800="PayPal",Predictive_Model!$D$51,0))))+IF(N4800="Comedy",Predictive_Model!$D$53,IF(N4800="Documentary",Predictive_Model!$D$54,IF(N4800="Drama",Predictive_Model!$D$55,IF(N4800="Horror",Predictive_Model!$D$56,IF(N4800="Romance",Predictive_Model!$D$57,IF(N4800="Sci-Fi",Predictive_Model!$D$58,0)))))))))</f>
        <v>6.9014243036288336E-3</v>
      </c>
      <c r="V4800" s="3" t="str">
        <f t="shared" si="746"/>
        <v>Low</v>
      </c>
      <c r="W4800" s="6">
        <f t="shared" si="747"/>
        <v>0.1241566232222827</v>
      </c>
      <c r="X4800" s="3" t="str">
        <f t="shared" si="748"/>
        <v>Monitor</v>
      </c>
      <c r="Y4800" s="3" t="str">
        <f t="shared" si="749"/>
        <v>OK</v>
      </c>
    </row>
    <row r="4801" spans="1:25" x14ac:dyDescent="0.25">
      <c r="A4801" s="3" t="str">
        <f>Raw_Data!A4801</f>
        <v>0cf9f5e9-d094-49c5-a870-c736b66720a1</v>
      </c>
      <c r="B4801" s="3">
        <f>Raw_Data!B4801</f>
        <v>62</v>
      </c>
      <c r="C4801" s="3" t="str">
        <f>Raw_Data!C4801</f>
        <v>Other</v>
      </c>
      <c r="D4801" s="3" t="str">
        <f>Raw_Data!D4801</f>
        <v>Standard</v>
      </c>
      <c r="E4801" s="3">
        <f>Raw_Data!E4801</f>
        <v>3.61</v>
      </c>
      <c r="F4801" s="3">
        <f>Raw_Data!F4801</f>
        <v>0</v>
      </c>
      <c r="G4801" s="3" t="str">
        <f>Raw_Data!G4801</f>
        <v>Oceania</v>
      </c>
      <c r="H4801" s="3" t="str">
        <f>Raw_Data!H4801</f>
        <v>Desktop</v>
      </c>
      <c r="I4801" s="3">
        <f>Raw_Data!I4801</f>
        <v>13.99</v>
      </c>
      <c r="J4801" s="3">
        <f>Raw_Data!J4801</f>
        <v>0</v>
      </c>
      <c r="K4801" s="3" t="str">
        <f>Raw_Data!K4801</f>
        <v>PayPal</v>
      </c>
      <c r="L4801" s="3">
        <f>Raw_Data!L4801</f>
        <v>3</v>
      </c>
      <c r="M4801" s="3">
        <f>Raw_Data!M4801</f>
        <v>3.61</v>
      </c>
      <c r="N4801" s="3" t="str">
        <f>Raw_Data!N4801</f>
        <v>Romance</v>
      </c>
      <c r="O4801" s="3" t="str">
        <f t="shared" si="740"/>
        <v>55-70</v>
      </c>
      <c r="P4801" s="3" t="str">
        <f t="shared" si="741"/>
        <v>&lt;10h</v>
      </c>
      <c r="Q4801" s="3" t="str">
        <f t="shared" si="742"/>
        <v>0-7d</v>
      </c>
      <c r="R4801" s="3" t="str">
        <f t="shared" si="743"/>
        <v>Medium</v>
      </c>
      <c r="S4801" s="3" t="str">
        <f t="shared" si="744"/>
        <v>Mid</v>
      </c>
      <c r="T4801" s="3" t="str">
        <f t="shared" si="745"/>
        <v>Active</v>
      </c>
      <c r="U4801" s="4">
        <f>1/(1+EXP(-(Predictive_Model!$B$5+((B4801-Predictive_Model!$B$20)/Predictive_Model!$C$20)*Predictive_Model!$D$20+((E4801-Predictive_Model!$B$21)/Predictive_Model!$C$21)*Predictive_Model!$D$21+((F4801-Predictive_Model!$B$22)/Predictive_Model!$C$22)*Predictive_Model!$D$22+((I4801-Predictive_Model!$B$23)/Predictive_Model!$C$23)*Predictive_Model!$D$23+((L4801-Predictive_Model!$B$24)/Predictive_Model!$C$24)*Predictive_Model!$D$24+((M4801-Predictive_Model!$B$25)/Predictive_Model!$C$25)*Predictive_Model!$D$25+IF(C4801="Male",Predictive_Model!$D$31,IF(C4801="Other",Predictive_Model!$D$32,0))+IF(D4801="Premium",Predictive_Model!$D$34,IF(D4801="Standard",Predictive_Model!$D$35,0))+IF(G4801="Asia",Predictive_Model!$D$37,IF(G4801="Europe",Predictive_Model!$D$38,IF(G4801="North America",Predictive_Model!$D$39,IF(G4801="Oceania",Predictive_Model!$D$40,IF(G4801="South America",Predictive_Model!$D$41,0)))))+IF(H4801="Laptop",Predictive_Model!$D$43,IF(H4801="Mobile",Predictive_Model!$D$44,IF(H4801="TV",Predictive_Model!$D$45,IF(H4801="Tablet",Predictive_Model!$D$46,0))))+IF(K4801="Crypto",Predictive_Model!$D$48,IF(K4801="Debit Card",Predictive_Model!$D$49,IF(K4801="Gift Card",Predictive_Model!$D$50,IF(K4801="PayPal",Predictive_Model!$D$51,0))))+IF(N4801="Comedy",Predictive_Model!$D$53,IF(N4801="Documentary",Predictive_Model!$D$54,IF(N4801="Drama",Predictive_Model!$D$55,IF(N4801="Horror",Predictive_Model!$D$56,IF(N4801="Romance",Predictive_Model!$D$57,IF(N4801="Sci-Fi",Predictive_Model!$D$58,0)))))))))</f>
        <v>4.4892795564665548E-3</v>
      </c>
      <c r="V4801" s="3" t="str">
        <f t="shared" si="746"/>
        <v>Low</v>
      </c>
      <c r="W4801" s="6">
        <f t="shared" si="747"/>
        <v>6.2805020994967098E-2</v>
      </c>
      <c r="X4801" s="3" t="str">
        <f t="shared" si="748"/>
        <v>Monitor</v>
      </c>
      <c r="Y4801" s="3" t="str">
        <f t="shared" si="749"/>
        <v>OK</v>
      </c>
    </row>
    <row r="4802" spans="1:25" x14ac:dyDescent="0.25">
      <c r="A4802" s="3" t="str">
        <f>Raw_Data!A4802</f>
        <v>1d3013fb-2d20-4f30-b937-1df99dafb903</v>
      </c>
      <c r="B4802" s="3">
        <f>Raw_Data!B4802</f>
        <v>49</v>
      </c>
      <c r="C4802" s="3" t="str">
        <f>Raw_Data!C4802</f>
        <v>Other</v>
      </c>
      <c r="D4802" s="3" t="str">
        <f>Raw_Data!D4802</f>
        <v>Basic</v>
      </c>
      <c r="E4802" s="3">
        <f>Raw_Data!E4802</f>
        <v>0.59</v>
      </c>
      <c r="F4802" s="3">
        <f>Raw_Data!F4802</f>
        <v>45</v>
      </c>
      <c r="G4802" s="3" t="str">
        <f>Raw_Data!G4802</f>
        <v>Europe</v>
      </c>
      <c r="H4802" s="3" t="str">
        <f>Raw_Data!H4802</f>
        <v>TV</v>
      </c>
      <c r="I4802" s="3">
        <f>Raw_Data!I4802</f>
        <v>8.99</v>
      </c>
      <c r="J4802" s="3">
        <f>Raw_Data!J4802</f>
        <v>1</v>
      </c>
      <c r="K4802" s="3" t="str">
        <f>Raw_Data!K4802</f>
        <v>Gift Card</v>
      </c>
      <c r="L4802" s="3">
        <f>Raw_Data!L4802</f>
        <v>2</v>
      </c>
      <c r="M4802" s="3">
        <f>Raw_Data!M4802</f>
        <v>0.01</v>
      </c>
      <c r="N4802" s="3" t="str">
        <f>Raw_Data!N4802</f>
        <v>Sci-Fi</v>
      </c>
      <c r="O4802" s="3" t="str">
        <f t="shared" si="740"/>
        <v>45-54</v>
      </c>
      <c r="P4802" s="3" t="str">
        <f t="shared" si="741"/>
        <v>&lt;10h</v>
      </c>
      <c r="Q4802" s="3" t="str">
        <f t="shared" si="742"/>
        <v>22-45d</v>
      </c>
      <c r="R4802" s="3" t="str">
        <f t="shared" si="743"/>
        <v>Medium</v>
      </c>
      <c r="S4802" s="3" t="str">
        <f t="shared" si="744"/>
        <v>Low</v>
      </c>
      <c r="T4802" s="3" t="str">
        <f t="shared" si="745"/>
        <v>Churned</v>
      </c>
      <c r="U4802" s="4">
        <f>1/(1+EXP(-(Predictive_Model!$B$5+((B4802-Predictive_Model!$B$20)/Predictive_Model!$C$20)*Predictive_Model!$D$20+((E4802-Predictive_Model!$B$21)/Predictive_Model!$C$21)*Predictive_Model!$D$21+((F4802-Predictive_Model!$B$22)/Predictive_Model!$C$22)*Predictive_Model!$D$22+((I4802-Predictive_Model!$B$23)/Predictive_Model!$C$23)*Predictive_Model!$D$23+((L4802-Predictive_Model!$B$24)/Predictive_Model!$C$24)*Predictive_Model!$D$24+((M4802-Predictive_Model!$B$25)/Predictive_Model!$C$25)*Predictive_Model!$D$25+IF(C4802="Male",Predictive_Model!$D$31,IF(C4802="Other",Predictive_Model!$D$32,0))+IF(D4802="Premium",Predictive_Model!$D$34,IF(D4802="Standard",Predictive_Model!$D$35,0))+IF(G4802="Asia",Predictive_Model!$D$37,IF(G4802="Europe",Predictive_Model!$D$38,IF(G4802="North America",Predictive_Model!$D$39,IF(G4802="Oceania",Predictive_Model!$D$40,IF(G4802="South America",Predictive_Model!$D$41,0)))))+IF(H4802="Laptop",Predictive_Model!$D$43,IF(H4802="Mobile",Predictive_Model!$D$44,IF(H4802="TV",Predictive_Model!$D$45,IF(H4802="Tablet",Predictive_Model!$D$46,0))))+IF(K4802="Crypto",Predictive_Model!$D$48,IF(K4802="Debit Card",Predictive_Model!$D$49,IF(K4802="Gift Card",Predictive_Model!$D$50,IF(K4802="PayPal",Predictive_Model!$D$51,0))))+IF(N4802="Comedy",Predictive_Model!$D$53,IF(N4802="Documentary",Predictive_Model!$D$54,IF(N4802="Drama",Predictive_Model!$D$55,IF(N4802="Horror",Predictive_Model!$D$56,IF(N4802="Romance",Predictive_Model!$D$57,IF(N4802="Sci-Fi",Predictive_Model!$D$58,0)))))))))</f>
        <v>0.99993620697375829</v>
      </c>
      <c r="V4802" s="3" t="str">
        <f t="shared" si="746"/>
        <v>Critical</v>
      </c>
      <c r="W4802" s="6">
        <f t="shared" si="747"/>
        <v>8.99</v>
      </c>
      <c r="X4802" s="3" t="str">
        <f t="shared" si="748"/>
        <v>Priority 2</v>
      </c>
      <c r="Y4802" s="3" t="str">
        <f t="shared" si="749"/>
        <v>OK</v>
      </c>
    </row>
    <row r="4803" spans="1:25" x14ac:dyDescent="0.25">
      <c r="A4803" s="3" t="str">
        <f>Raw_Data!A4803</f>
        <v>fc43da7e-fdb4-4950-924d-1dea2738ae4c</v>
      </c>
      <c r="B4803" s="3">
        <f>Raw_Data!B4803</f>
        <v>47</v>
      </c>
      <c r="C4803" s="3" t="str">
        <f>Raw_Data!C4803</f>
        <v>Female</v>
      </c>
      <c r="D4803" s="3" t="str">
        <f>Raw_Data!D4803</f>
        <v>Standard</v>
      </c>
      <c r="E4803" s="3">
        <f>Raw_Data!E4803</f>
        <v>7.04</v>
      </c>
      <c r="F4803" s="3">
        <f>Raw_Data!F4803</f>
        <v>34</v>
      </c>
      <c r="G4803" s="3" t="str">
        <f>Raw_Data!G4803</f>
        <v>Oceania</v>
      </c>
      <c r="H4803" s="3" t="str">
        <f>Raw_Data!H4803</f>
        <v>Laptop</v>
      </c>
      <c r="I4803" s="3">
        <f>Raw_Data!I4803</f>
        <v>13.99</v>
      </c>
      <c r="J4803" s="3">
        <f>Raw_Data!J4803</f>
        <v>1</v>
      </c>
      <c r="K4803" s="3" t="str">
        <f>Raw_Data!K4803</f>
        <v>PayPal</v>
      </c>
      <c r="L4803" s="3">
        <f>Raw_Data!L4803</f>
        <v>2</v>
      </c>
      <c r="M4803" s="3">
        <f>Raw_Data!M4803</f>
        <v>0.2</v>
      </c>
      <c r="N4803" s="3" t="str">
        <f>Raw_Data!N4803</f>
        <v>Action</v>
      </c>
      <c r="O4803" s="3" t="str">
        <f t="shared" si="740"/>
        <v>45-54</v>
      </c>
      <c r="P4803" s="3" t="str">
        <f t="shared" si="741"/>
        <v>&lt;10h</v>
      </c>
      <c r="Q4803" s="3" t="str">
        <f t="shared" si="742"/>
        <v>22-45d</v>
      </c>
      <c r="R4803" s="3" t="str">
        <f t="shared" si="743"/>
        <v>Medium</v>
      </c>
      <c r="S4803" s="3" t="str">
        <f t="shared" si="744"/>
        <v>Mid</v>
      </c>
      <c r="T4803" s="3" t="str">
        <f t="shared" si="745"/>
        <v>Churned</v>
      </c>
      <c r="U4803" s="4">
        <f>1/(1+EXP(-(Predictive_Model!$B$5+((B4803-Predictive_Model!$B$20)/Predictive_Model!$C$20)*Predictive_Model!$D$20+((E4803-Predictive_Model!$B$21)/Predictive_Model!$C$21)*Predictive_Model!$D$21+((F4803-Predictive_Model!$B$22)/Predictive_Model!$C$22)*Predictive_Model!$D$22+((I4803-Predictive_Model!$B$23)/Predictive_Model!$C$23)*Predictive_Model!$D$23+((L4803-Predictive_Model!$B$24)/Predictive_Model!$C$24)*Predictive_Model!$D$24+((M4803-Predictive_Model!$B$25)/Predictive_Model!$C$25)*Predictive_Model!$D$25+IF(C4803="Male",Predictive_Model!$D$31,IF(C4803="Other",Predictive_Model!$D$32,0))+IF(D4803="Premium",Predictive_Model!$D$34,IF(D4803="Standard",Predictive_Model!$D$35,0))+IF(G4803="Asia",Predictive_Model!$D$37,IF(G4803="Europe",Predictive_Model!$D$38,IF(G4803="North America",Predictive_Model!$D$39,IF(G4803="Oceania",Predictive_Model!$D$40,IF(G4803="South America",Predictive_Model!$D$41,0)))))+IF(H4803="Laptop",Predictive_Model!$D$43,IF(H4803="Mobile",Predictive_Model!$D$44,IF(H4803="TV",Predictive_Model!$D$45,IF(H4803="Tablet",Predictive_Model!$D$46,0))))+IF(K4803="Crypto",Predictive_Model!$D$48,IF(K4803="Debit Card",Predictive_Model!$D$49,IF(K4803="Gift Card",Predictive_Model!$D$50,IF(K4803="PayPal",Predictive_Model!$D$51,0))))+IF(N4803="Comedy",Predictive_Model!$D$53,IF(N4803="Documentary",Predictive_Model!$D$54,IF(N4803="Drama",Predictive_Model!$D$55,IF(N4803="Horror",Predictive_Model!$D$56,IF(N4803="Romance",Predictive_Model!$D$57,IF(N4803="Sci-Fi",Predictive_Model!$D$58,0)))))))))</f>
        <v>0.99113314475197889</v>
      </c>
      <c r="V4803" s="3" t="str">
        <f t="shared" si="746"/>
        <v>Critical</v>
      </c>
      <c r="W4803" s="6">
        <f t="shared" si="747"/>
        <v>13.99</v>
      </c>
      <c r="X4803" s="3" t="str">
        <f t="shared" si="748"/>
        <v>Priority 2</v>
      </c>
      <c r="Y4803" s="3" t="str">
        <f t="shared" si="749"/>
        <v>OK</v>
      </c>
    </row>
    <row r="4804" spans="1:25" x14ac:dyDescent="0.25">
      <c r="A4804" s="3" t="str">
        <f>Raw_Data!A4804</f>
        <v>e832c2fc-cd6b-419d-8c4c-e3c2a995c0da</v>
      </c>
      <c r="B4804" s="3">
        <f>Raw_Data!B4804</f>
        <v>38</v>
      </c>
      <c r="C4804" s="3" t="str">
        <f>Raw_Data!C4804</f>
        <v>Male</v>
      </c>
      <c r="D4804" s="3" t="str">
        <f>Raw_Data!D4804</f>
        <v>Premium</v>
      </c>
      <c r="E4804" s="3">
        <f>Raw_Data!E4804</f>
        <v>0.47</v>
      </c>
      <c r="F4804" s="3">
        <f>Raw_Data!F4804</f>
        <v>48</v>
      </c>
      <c r="G4804" s="3" t="str">
        <f>Raw_Data!G4804</f>
        <v>South America</v>
      </c>
      <c r="H4804" s="3" t="str">
        <f>Raw_Data!H4804</f>
        <v>Desktop</v>
      </c>
      <c r="I4804" s="3">
        <f>Raw_Data!I4804</f>
        <v>17.989999999999998</v>
      </c>
      <c r="J4804" s="3">
        <f>Raw_Data!J4804</f>
        <v>1</v>
      </c>
      <c r="K4804" s="3" t="str">
        <f>Raw_Data!K4804</f>
        <v>PayPal</v>
      </c>
      <c r="L4804" s="3">
        <f>Raw_Data!L4804</f>
        <v>3</v>
      </c>
      <c r="M4804" s="3">
        <f>Raw_Data!M4804</f>
        <v>0.01</v>
      </c>
      <c r="N4804" s="3" t="str">
        <f>Raw_Data!N4804</f>
        <v>Horror</v>
      </c>
      <c r="O4804" s="3" t="str">
        <f t="shared" si="740"/>
        <v>35-44</v>
      </c>
      <c r="P4804" s="3" t="str">
        <f t="shared" si="741"/>
        <v>&lt;10h</v>
      </c>
      <c r="Q4804" s="3" t="str">
        <f t="shared" si="742"/>
        <v>46-60d</v>
      </c>
      <c r="R4804" s="3" t="str">
        <f t="shared" si="743"/>
        <v>Low</v>
      </c>
      <c r="S4804" s="3" t="str">
        <f t="shared" si="744"/>
        <v>High</v>
      </c>
      <c r="T4804" s="3" t="str">
        <f t="shared" si="745"/>
        <v>Churned</v>
      </c>
      <c r="U4804" s="4">
        <f>1/(1+EXP(-(Predictive_Model!$B$5+((B4804-Predictive_Model!$B$20)/Predictive_Model!$C$20)*Predictive_Model!$D$20+((E4804-Predictive_Model!$B$21)/Predictive_Model!$C$21)*Predictive_Model!$D$21+((F4804-Predictive_Model!$B$22)/Predictive_Model!$C$22)*Predictive_Model!$D$22+((I4804-Predictive_Model!$B$23)/Predictive_Model!$C$23)*Predictive_Model!$D$23+((L4804-Predictive_Model!$B$24)/Predictive_Model!$C$24)*Predictive_Model!$D$24+((M4804-Predictive_Model!$B$25)/Predictive_Model!$C$25)*Predictive_Model!$D$25+IF(C4804="Male",Predictive_Model!$D$31,IF(C4804="Other",Predictive_Model!$D$32,0))+IF(D4804="Premium",Predictive_Model!$D$34,IF(D4804="Standard",Predictive_Model!$D$35,0))+IF(G4804="Asia",Predictive_Model!$D$37,IF(G4804="Europe",Predictive_Model!$D$38,IF(G4804="North America",Predictive_Model!$D$39,IF(G4804="Oceania",Predictive_Model!$D$40,IF(G4804="South America",Predictive_Model!$D$41,0)))))+IF(H4804="Laptop",Predictive_Model!$D$43,IF(H4804="Mobile",Predictive_Model!$D$44,IF(H4804="TV",Predictive_Model!$D$45,IF(H4804="Tablet",Predictive_Model!$D$46,0))))+IF(K4804="Crypto",Predictive_Model!$D$48,IF(K4804="Debit Card",Predictive_Model!$D$49,IF(K4804="Gift Card",Predictive_Model!$D$50,IF(K4804="PayPal",Predictive_Model!$D$51,0))))+IF(N4804="Comedy",Predictive_Model!$D$53,IF(N4804="Documentary",Predictive_Model!$D$54,IF(N4804="Drama",Predictive_Model!$D$55,IF(N4804="Horror",Predictive_Model!$D$56,IF(N4804="Romance",Predictive_Model!$D$57,IF(N4804="Sci-Fi",Predictive_Model!$D$58,0)))))))))</f>
        <v>0.99793129645194978</v>
      </c>
      <c r="V4804" s="3" t="str">
        <f t="shared" si="746"/>
        <v>Critical</v>
      </c>
      <c r="W4804" s="6">
        <f t="shared" si="747"/>
        <v>17.989999999999998</v>
      </c>
      <c r="X4804" s="3" t="str">
        <f t="shared" si="748"/>
        <v>Priority 1</v>
      </c>
      <c r="Y4804" s="3" t="str">
        <f t="shared" si="749"/>
        <v>OK</v>
      </c>
    </row>
    <row r="4805" spans="1:25" x14ac:dyDescent="0.25">
      <c r="A4805" s="3" t="str">
        <f>Raw_Data!A4805</f>
        <v>d4d09568-7425-484c-876a-0d23fbd58db7</v>
      </c>
      <c r="B4805" s="3">
        <f>Raw_Data!B4805</f>
        <v>23</v>
      </c>
      <c r="C4805" s="3" t="str">
        <f>Raw_Data!C4805</f>
        <v>Other</v>
      </c>
      <c r="D4805" s="3" t="str">
        <f>Raw_Data!D4805</f>
        <v>Premium</v>
      </c>
      <c r="E4805" s="3">
        <f>Raw_Data!E4805</f>
        <v>0.24</v>
      </c>
      <c r="F4805" s="3">
        <f>Raw_Data!F4805</f>
        <v>23</v>
      </c>
      <c r="G4805" s="3" t="str">
        <f>Raw_Data!G4805</f>
        <v>Asia</v>
      </c>
      <c r="H4805" s="3" t="str">
        <f>Raw_Data!H4805</f>
        <v>Mobile</v>
      </c>
      <c r="I4805" s="3">
        <f>Raw_Data!I4805</f>
        <v>17.989999999999998</v>
      </c>
      <c r="J4805" s="3">
        <f>Raw_Data!J4805</f>
        <v>1</v>
      </c>
      <c r="K4805" s="3" t="str">
        <f>Raw_Data!K4805</f>
        <v>PayPal</v>
      </c>
      <c r="L4805" s="3">
        <f>Raw_Data!L4805</f>
        <v>2</v>
      </c>
      <c r="M4805" s="3">
        <f>Raw_Data!M4805</f>
        <v>0.01</v>
      </c>
      <c r="N4805" s="3" t="str">
        <f>Raw_Data!N4805</f>
        <v>Horror</v>
      </c>
      <c r="O4805" s="3" t="str">
        <f t="shared" ref="O4805:O4868" si="750">IF(B4805&lt;25,"18-24",IF(B4805&lt;35,"25-34",IF(B4805&lt;45,"35-44",IF(B4805&lt;55,"45-54","55-70"))))</f>
        <v>18-24</v>
      </c>
      <c r="P4805" s="3" t="str">
        <f t="shared" ref="P4805:P4868" si="751">IF(E4805&lt;10,"&lt;10h",IF(E4805&lt;25,"10-24h",IF(E4805&lt;50,"25-49h","50h+")))</f>
        <v>&lt;10h</v>
      </c>
      <c r="Q4805" s="3" t="str">
        <f t="shared" ref="Q4805:Q4868" si="752">IF(F4805&lt;=7,"0-7d",IF(F4805&lt;=21,"8-21d",IF(F4805&lt;=45,"22-45d","46-60d")))</f>
        <v>22-45d</v>
      </c>
      <c r="R4805" s="3" t="str">
        <f t="shared" ref="R4805:R4868" si="753">IF(AND(E4805&gt;=25,F4805&lt;=21),"High",IF(OR(E4805&gt;=10,F4805&lt;=45),"Medium","Low"))</f>
        <v>Medium</v>
      </c>
      <c r="S4805" s="3" t="str">
        <f t="shared" ref="S4805:S4868" si="754">IF(I4805&lt;10,"Low",IF(I4805&lt;16,"Mid","High"))</f>
        <v>High</v>
      </c>
      <c r="T4805" s="3" t="str">
        <f t="shared" ref="T4805:T4868" si="755">IF(J4805=1,"Churned","Active")</f>
        <v>Churned</v>
      </c>
      <c r="U4805" s="4">
        <f>1/(1+EXP(-(Predictive_Model!$B$5+((B4805-Predictive_Model!$B$20)/Predictive_Model!$C$20)*Predictive_Model!$D$20+((E4805-Predictive_Model!$B$21)/Predictive_Model!$C$21)*Predictive_Model!$D$21+((F4805-Predictive_Model!$B$22)/Predictive_Model!$C$22)*Predictive_Model!$D$22+((I4805-Predictive_Model!$B$23)/Predictive_Model!$C$23)*Predictive_Model!$D$23+((L4805-Predictive_Model!$B$24)/Predictive_Model!$C$24)*Predictive_Model!$D$24+((M4805-Predictive_Model!$B$25)/Predictive_Model!$C$25)*Predictive_Model!$D$25+IF(C4805="Male",Predictive_Model!$D$31,IF(C4805="Other",Predictive_Model!$D$32,0))+IF(D4805="Premium",Predictive_Model!$D$34,IF(D4805="Standard",Predictive_Model!$D$35,0))+IF(G4805="Asia",Predictive_Model!$D$37,IF(G4805="Europe",Predictive_Model!$D$38,IF(G4805="North America",Predictive_Model!$D$39,IF(G4805="Oceania",Predictive_Model!$D$40,IF(G4805="South America",Predictive_Model!$D$41,0)))))+IF(H4805="Laptop",Predictive_Model!$D$43,IF(H4805="Mobile",Predictive_Model!$D$44,IF(H4805="TV",Predictive_Model!$D$45,IF(H4805="Tablet",Predictive_Model!$D$46,0))))+IF(K4805="Crypto",Predictive_Model!$D$48,IF(K4805="Debit Card",Predictive_Model!$D$49,IF(K4805="Gift Card",Predictive_Model!$D$50,IF(K4805="PayPal",Predictive_Model!$D$51,0))))+IF(N4805="Comedy",Predictive_Model!$D$53,IF(N4805="Documentary",Predictive_Model!$D$54,IF(N4805="Drama",Predictive_Model!$D$55,IF(N4805="Horror",Predictive_Model!$D$56,IF(N4805="Romance",Predictive_Model!$D$57,IF(N4805="Sci-Fi",Predictive_Model!$D$58,0)))))))))</f>
        <v>0.99425844157760079</v>
      </c>
      <c r="V4805" s="3" t="str">
        <f t="shared" ref="V4805:V4868" si="756">IF(U4805&gt;=0.75,"Critical",IF(U4805&gt;=0.5,"High",IF(U4805&gt;=0.25,"Medium","Low")))</f>
        <v>Critical</v>
      </c>
      <c r="W4805" s="6">
        <f t="shared" ref="W4805:W4868" si="757">IF(J4805=1,I4805,I4805*U4805)</f>
        <v>17.989999999999998</v>
      </c>
      <c r="X4805" s="3" t="str">
        <f t="shared" ref="X4805:X4868" si="758">IF(AND(V4805="Critical",I4805&gt;=15),"Priority 1",IF(OR(V4805="Critical",AND(V4805="High",F4805&gt;21)),"Priority 2","Monitor"))</f>
        <v>Priority 1</v>
      </c>
      <c r="Y4805" s="3" t="str">
        <f t="shared" ref="Y4805:Y4868" si="759">IF(COUNTA(A4805:N4805)=14,"OK","CHECK")</f>
        <v>OK</v>
      </c>
    </row>
    <row r="4806" spans="1:25" x14ac:dyDescent="0.25">
      <c r="A4806" s="3" t="str">
        <f>Raw_Data!A4806</f>
        <v>bad0e971-e8d5-4e75-979b-1663960b5f7f</v>
      </c>
      <c r="B4806" s="3">
        <f>Raw_Data!B4806</f>
        <v>46</v>
      </c>
      <c r="C4806" s="3" t="str">
        <f>Raw_Data!C4806</f>
        <v>Female</v>
      </c>
      <c r="D4806" s="3" t="str">
        <f>Raw_Data!D4806</f>
        <v>Premium</v>
      </c>
      <c r="E4806" s="3">
        <f>Raw_Data!E4806</f>
        <v>34.32</v>
      </c>
      <c r="F4806" s="3">
        <f>Raw_Data!F4806</f>
        <v>34</v>
      </c>
      <c r="G4806" s="3" t="str">
        <f>Raw_Data!G4806</f>
        <v>South America</v>
      </c>
      <c r="H4806" s="3" t="str">
        <f>Raw_Data!H4806</f>
        <v>Desktop</v>
      </c>
      <c r="I4806" s="3">
        <f>Raw_Data!I4806</f>
        <v>17.989999999999998</v>
      </c>
      <c r="J4806" s="3">
        <f>Raw_Data!J4806</f>
        <v>0</v>
      </c>
      <c r="K4806" s="3" t="str">
        <f>Raw_Data!K4806</f>
        <v>Credit Card</v>
      </c>
      <c r="L4806" s="3">
        <f>Raw_Data!L4806</f>
        <v>5</v>
      </c>
      <c r="M4806" s="3">
        <f>Raw_Data!M4806</f>
        <v>0.98</v>
      </c>
      <c r="N4806" s="3" t="str">
        <f>Raw_Data!N4806</f>
        <v>Action</v>
      </c>
      <c r="O4806" s="3" t="str">
        <f t="shared" si="750"/>
        <v>45-54</v>
      </c>
      <c r="P4806" s="3" t="str">
        <f t="shared" si="751"/>
        <v>25-49h</v>
      </c>
      <c r="Q4806" s="3" t="str">
        <f t="shared" si="752"/>
        <v>22-45d</v>
      </c>
      <c r="R4806" s="3" t="str">
        <f t="shared" si="753"/>
        <v>Medium</v>
      </c>
      <c r="S4806" s="3" t="str">
        <f t="shared" si="754"/>
        <v>High</v>
      </c>
      <c r="T4806" s="3" t="str">
        <f t="shared" si="755"/>
        <v>Active</v>
      </c>
      <c r="U4806" s="4">
        <f>1/(1+EXP(-(Predictive_Model!$B$5+((B4806-Predictive_Model!$B$20)/Predictive_Model!$C$20)*Predictive_Model!$D$20+((E4806-Predictive_Model!$B$21)/Predictive_Model!$C$21)*Predictive_Model!$D$21+((F4806-Predictive_Model!$B$22)/Predictive_Model!$C$22)*Predictive_Model!$D$22+((I4806-Predictive_Model!$B$23)/Predictive_Model!$C$23)*Predictive_Model!$D$23+((L4806-Predictive_Model!$B$24)/Predictive_Model!$C$24)*Predictive_Model!$D$24+((M4806-Predictive_Model!$B$25)/Predictive_Model!$C$25)*Predictive_Model!$D$25+IF(C4806="Male",Predictive_Model!$D$31,IF(C4806="Other",Predictive_Model!$D$32,0))+IF(D4806="Premium",Predictive_Model!$D$34,IF(D4806="Standard",Predictive_Model!$D$35,0))+IF(G4806="Asia",Predictive_Model!$D$37,IF(G4806="Europe",Predictive_Model!$D$38,IF(G4806="North America",Predictive_Model!$D$39,IF(G4806="Oceania",Predictive_Model!$D$40,IF(G4806="South America",Predictive_Model!$D$41,0)))))+IF(H4806="Laptop",Predictive_Model!$D$43,IF(H4806="Mobile",Predictive_Model!$D$44,IF(H4806="TV",Predictive_Model!$D$45,IF(H4806="Tablet",Predictive_Model!$D$46,0))))+IF(K4806="Crypto",Predictive_Model!$D$48,IF(K4806="Debit Card",Predictive_Model!$D$49,IF(K4806="Gift Card",Predictive_Model!$D$50,IF(K4806="PayPal",Predictive_Model!$D$51,0))))+IF(N4806="Comedy",Predictive_Model!$D$53,IF(N4806="Documentary",Predictive_Model!$D$54,IF(N4806="Drama",Predictive_Model!$D$55,IF(N4806="Horror",Predictive_Model!$D$56,IF(N4806="Romance",Predictive_Model!$D$57,IF(N4806="Sci-Fi",Predictive_Model!$D$58,0)))))))))</f>
        <v>8.7755346356328251E-5</v>
      </c>
      <c r="V4806" s="3" t="str">
        <f t="shared" si="756"/>
        <v>Low</v>
      </c>
      <c r="W4806" s="6">
        <f t="shared" si="757"/>
        <v>1.5787186809503452E-3</v>
      </c>
      <c r="X4806" s="3" t="str">
        <f t="shared" si="758"/>
        <v>Monitor</v>
      </c>
      <c r="Y4806" s="3" t="str">
        <f t="shared" si="759"/>
        <v>OK</v>
      </c>
    </row>
    <row r="4807" spans="1:25" x14ac:dyDescent="0.25">
      <c r="A4807" s="3" t="str">
        <f>Raw_Data!A4807</f>
        <v>d670c278-b9ea-43fc-b638-8a136c66a9d0</v>
      </c>
      <c r="B4807" s="3">
        <f>Raw_Data!B4807</f>
        <v>47</v>
      </c>
      <c r="C4807" s="3" t="str">
        <f>Raw_Data!C4807</f>
        <v>Other</v>
      </c>
      <c r="D4807" s="3" t="str">
        <f>Raw_Data!D4807</f>
        <v>Standard</v>
      </c>
      <c r="E4807" s="3">
        <f>Raw_Data!E4807</f>
        <v>42.79</v>
      </c>
      <c r="F4807" s="3">
        <f>Raw_Data!F4807</f>
        <v>2</v>
      </c>
      <c r="G4807" s="3" t="str">
        <f>Raw_Data!G4807</f>
        <v>Europe</v>
      </c>
      <c r="H4807" s="3" t="str">
        <f>Raw_Data!H4807</f>
        <v>TV</v>
      </c>
      <c r="I4807" s="3">
        <f>Raw_Data!I4807</f>
        <v>13.99</v>
      </c>
      <c r="J4807" s="3">
        <f>Raw_Data!J4807</f>
        <v>0</v>
      </c>
      <c r="K4807" s="3" t="str">
        <f>Raw_Data!K4807</f>
        <v>Debit Card</v>
      </c>
      <c r="L4807" s="3">
        <f>Raw_Data!L4807</f>
        <v>1</v>
      </c>
      <c r="M4807" s="3">
        <f>Raw_Data!M4807</f>
        <v>14.26</v>
      </c>
      <c r="N4807" s="3" t="str">
        <f>Raw_Data!N4807</f>
        <v>Drama</v>
      </c>
      <c r="O4807" s="3" t="str">
        <f t="shared" si="750"/>
        <v>45-54</v>
      </c>
      <c r="P4807" s="3" t="str">
        <f t="shared" si="751"/>
        <v>25-49h</v>
      </c>
      <c r="Q4807" s="3" t="str">
        <f t="shared" si="752"/>
        <v>0-7d</v>
      </c>
      <c r="R4807" s="3" t="str">
        <f t="shared" si="753"/>
        <v>High</v>
      </c>
      <c r="S4807" s="3" t="str">
        <f t="shared" si="754"/>
        <v>Mid</v>
      </c>
      <c r="T4807" s="3" t="str">
        <f t="shared" si="755"/>
        <v>Active</v>
      </c>
      <c r="U4807" s="4">
        <f>1/(1+EXP(-(Predictive_Model!$B$5+((B4807-Predictive_Model!$B$20)/Predictive_Model!$C$20)*Predictive_Model!$D$20+((E4807-Predictive_Model!$B$21)/Predictive_Model!$C$21)*Predictive_Model!$D$21+((F4807-Predictive_Model!$B$22)/Predictive_Model!$C$22)*Predictive_Model!$D$22+((I4807-Predictive_Model!$B$23)/Predictive_Model!$C$23)*Predictive_Model!$D$23+((L4807-Predictive_Model!$B$24)/Predictive_Model!$C$24)*Predictive_Model!$D$24+((M4807-Predictive_Model!$B$25)/Predictive_Model!$C$25)*Predictive_Model!$D$25+IF(C4807="Male",Predictive_Model!$D$31,IF(C4807="Other",Predictive_Model!$D$32,0))+IF(D4807="Premium",Predictive_Model!$D$34,IF(D4807="Standard",Predictive_Model!$D$35,0))+IF(G4807="Asia",Predictive_Model!$D$37,IF(G4807="Europe",Predictive_Model!$D$38,IF(G4807="North America",Predictive_Model!$D$39,IF(G4807="Oceania",Predictive_Model!$D$40,IF(G4807="South America",Predictive_Model!$D$41,0)))))+IF(H4807="Laptop",Predictive_Model!$D$43,IF(H4807="Mobile",Predictive_Model!$D$44,IF(H4807="TV",Predictive_Model!$D$45,IF(H4807="Tablet",Predictive_Model!$D$46,0))))+IF(K4807="Crypto",Predictive_Model!$D$48,IF(K4807="Debit Card",Predictive_Model!$D$49,IF(K4807="Gift Card",Predictive_Model!$D$50,IF(K4807="PayPal",Predictive_Model!$D$51,0))))+IF(N4807="Comedy",Predictive_Model!$D$53,IF(N4807="Documentary",Predictive_Model!$D$54,IF(N4807="Drama",Predictive_Model!$D$55,IF(N4807="Horror",Predictive_Model!$D$56,IF(N4807="Romance",Predictive_Model!$D$57,IF(N4807="Sci-Fi",Predictive_Model!$D$58,0)))))))))</f>
        <v>1.0203010494203151E-15</v>
      </c>
      <c r="V4807" s="3" t="str">
        <f t="shared" si="756"/>
        <v>Low</v>
      </c>
      <c r="W4807" s="6">
        <f t="shared" si="757"/>
        <v>1.4274011681390209E-14</v>
      </c>
      <c r="X4807" s="3" t="str">
        <f t="shared" si="758"/>
        <v>Monitor</v>
      </c>
      <c r="Y4807" s="3" t="str">
        <f t="shared" si="759"/>
        <v>OK</v>
      </c>
    </row>
    <row r="4808" spans="1:25" x14ac:dyDescent="0.25">
      <c r="A4808" s="3" t="str">
        <f>Raw_Data!A4808</f>
        <v>9064a593-c430-4ce4-be40-2fce743f1440</v>
      </c>
      <c r="B4808" s="3">
        <f>Raw_Data!B4808</f>
        <v>64</v>
      </c>
      <c r="C4808" s="3" t="str">
        <f>Raw_Data!C4808</f>
        <v>Male</v>
      </c>
      <c r="D4808" s="3" t="str">
        <f>Raw_Data!D4808</f>
        <v>Standard</v>
      </c>
      <c r="E4808" s="3">
        <f>Raw_Data!E4808</f>
        <v>7.6</v>
      </c>
      <c r="F4808" s="3">
        <f>Raw_Data!F4808</f>
        <v>44</v>
      </c>
      <c r="G4808" s="3" t="str">
        <f>Raw_Data!G4808</f>
        <v>Africa</v>
      </c>
      <c r="H4808" s="3" t="str">
        <f>Raw_Data!H4808</f>
        <v>Laptop</v>
      </c>
      <c r="I4808" s="3">
        <f>Raw_Data!I4808</f>
        <v>13.99</v>
      </c>
      <c r="J4808" s="3">
        <f>Raw_Data!J4808</f>
        <v>1</v>
      </c>
      <c r="K4808" s="3" t="str">
        <f>Raw_Data!K4808</f>
        <v>Debit Card</v>
      </c>
      <c r="L4808" s="3">
        <f>Raw_Data!L4808</f>
        <v>1</v>
      </c>
      <c r="M4808" s="3">
        <f>Raw_Data!M4808</f>
        <v>0.17</v>
      </c>
      <c r="N4808" s="3" t="str">
        <f>Raw_Data!N4808</f>
        <v>Drama</v>
      </c>
      <c r="O4808" s="3" t="str">
        <f t="shared" si="750"/>
        <v>55-70</v>
      </c>
      <c r="P4808" s="3" t="str">
        <f t="shared" si="751"/>
        <v>&lt;10h</v>
      </c>
      <c r="Q4808" s="3" t="str">
        <f t="shared" si="752"/>
        <v>22-45d</v>
      </c>
      <c r="R4808" s="3" t="str">
        <f t="shared" si="753"/>
        <v>Medium</v>
      </c>
      <c r="S4808" s="3" t="str">
        <f t="shared" si="754"/>
        <v>Mid</v>
      </c>
      <c r="T4808" s="3" t="str">
        <f t="shared" si="755"/>
        <v>Churned</v>
      </c>
      <c r="U4808" s="4">
        <f>1/(1+EXP(-(Predictive_Model!$B$5+((B4808-Predictive_Model!$B$20)/Predictive_Model!$C$20)*Predictive_Model!$D$20+((E4808-Predictive_Model!$B$21)/Predictive_Model!$C$21)*Predictive_Model!$D$21+((F4808-Predictive_Model!$B$22)/Predictive_Model!$C$22)*Predictive_Model!$D$22+((I4808-Predictive_Model!$B$23)/Predictive_Model!$C$23)*Predictive_Model!$D$23+((L4808-Predictive_Model!$B$24)/Predictive_Model!$C$24)*Predictive_Model!$D$24+((M4808-Predictive_Model!$B$25)/Predictive_Model!$C$25)*Predictive_Model!$D$25+IF(C4808="Male",Predictive_Model!$D$31,IF(C4808="Other",Predictive_Model!$D$32,0))+IF(D4808="Premium",Predictive_Model!$D$34,IF(D4808="Standard",Predictive_Model!$D$35,0))+IF(G4808="Asia",Predictive_Model!$D$37,IF(G4808="Europe",Predictive_Model!$D$38,IF(G4808="North America",Predictive_Model!$D$39,IF(G4808="Oceania",Predictive_Model!$D$40,IF(G4808="South America",Predictive_Model!$D$41,0)))))+IF(H4808="Laptop",Predictive_Model!$D$43,IF(H4808="Mobile",Predictive_Model!$D$44,IF(H4808="TV",Predictive_Model!$D$45,IF(H4808="Tablet",Predictive_Model!$D$46,0))))+IF(K4808="Crypto",Predictive_Model!$D$48,IF(K4808="Debit Card",Predictive_Model!$D$49,IF(K4808="Gift Card",Predictive_Model!$D$50,IF(K4808="PayPal",Predictive_Model!$D$51,0))))+IF(N4808="Comedy",Predictive_Model!$D$53,IF(N4808="Documentary",Predictive_Model!$D$54,IF(N4808="Drama",Predictive_Model!$D$55,IF(N4808="Horror",Predictive_Model!$D$56,IF(N4808="Romance",Predictive_Model!$D$57,IF(N4808="Sci-Fi",Predictive_Model!$D$58,0)))))))))</f>
        <v>0.99810976944204333</v>
      </c>
      <c r="V4808" s="3" t="str">
        <f t="shared" si="756"/>
        <v>Critical</v>
      </c>
      <c r="W4808" s="6">
        <f t="shared" si="757"/>
        <v>13.99</v>
      </c>
      <c r="X4808" s="3" t="str">
        <f t="shared" si="758"/>
        <v>Priority 2</v>
      </c>
      <c r="Y4808" s="3" t="str">
        <f t="shared" si="759"/>
        <v>OK</v>
      </c>
    </row>
    <row r="4809" spans="1:25" x14ac:dyDescent="0.25">
      <c r="A4809" s="3" t="str">
        <f>Raw_Data!A4809</f>
        <v>3513193b-7a3b-4f79-8c6c-0fdeec771f7c</v>
      </c>
      <c r="B4809" s="3">
        <f>Raw_Data!B4809</f>
        <v>60</v>
      </c>
      <c r="C4809" s="3" t="str">
        <f>Raw_Data!C4809</f>
        <v>Other</v>
      </c>
      <c r="D4809" s="3" t="str">
        <f>Raw_Data!D4809</f>
        <v>Premium</v>
      </c>
      <c r="E4809" s="3">
        <f>Raw_Data!E4809</f>
        <v>8.4</v>
      </c>
      <c r="F4809" s="3">
        <f>Raw_Data!F4809</f>
        <v>53</v>
      </c>
      <c r="G4809" s="3" t="str">
        <f>Raw_Data!G4809</f>
        <v>Europe</v>
      </c>
      <c r="H4809" s="3" t="str">
        <f>Raw_Data!H4809</f>
        <v>TV</v>
      </c>
      <c r="I4809" s="3">
        <f>Raw_Data!I4809</f>
        <v>17.989999999999998</v>
      </c>
      <c r="J4809" s="3">
        <f>Raw_Data!J4809</f>
        <v>1</v>
      </c>
      <c r="K4809" s="3" t="str">
        <f>Raw_Data!K4809</f>
        <v>Credit Card</v>
      </c>
      <c r="L4809" s="3">
        <f>Raw_Data!L4809</f>
        <v>2</v>
      </c>
      <c r="M4809" s="3">
        <f>Raw_Data!M4809</f>
        <v>0.16</v>
      </c>
      <c r="N4809" s="3" t="str">
        <f>Raw_Data!N4809</f>
        <v>Documentary</v>
      </c>
      <c r="O4809" s="3" t="str">
        <f t="shared" si="750"/>
        <v>55-70</v>
      </c>
      <c r="P4809" s="3" t="str">
        <f t="shared" si="751"/>
        <v>&lt;10h</v>
      </c>
      <c r="Q4809" s="3" t="str">
        <f t="shared" si="752"/>
        <v>46-60d</v>
      </c>
      <c r="R4809" s="3" t="str">
        <f t="shared" si="753"/>
        <v>Low</v>
      </c>
      <c r="S4809" s="3" t="str">
        <f t="shared" si="754"/>
        <v>High</v>
      </c>
      <c r="T4809" s="3" t="str">
        <f t="shared" si="755"/>
        <v>Churned</v>
      </c>
      <c r="U4809" s="4">
        <f>1/(1+EXP(-(Predictive_Model!$B$5+((B4809-Predictive_Model!$B$20)/Predictive_Model!$C$20)*Predictive_Model!$D$20+((E4809-Predictive_Model!$B$21)/Predictive_Model!$C$21)*Predictive_Model!$D$21+((F4809-Predictive_Model!$B$22)/Predictive_Model!$C$22)*Predictive_Model!$D$22+((I4809-Predictive_Model!$B$23)/Predictive_Model!$C$23)*Predictive_Model!$D$23+((L4809-Predictive_Model!$B$24)/Predictive_Model!$C$24)*Predictive_Model!$D$24+((M4809-Predictive_Model!$B$25)/Predictive_Model!$C$25)*Predictive_Model!$D$25+IF(C4809="Male",Predictive_Model!$D$31,IF(C4809="Other",Predictive_Model!$D$32,0))+IF(D4809="Premium",Predictive_Model!$D$34,IF(D4809="Standard",Predictive_Model!$D$35,0))+IF(G4809="Asia",Predictive_Model!$D$37,IF(G4809="Europe",Predictive_Model!$D$38,IF(G4809="North America",Predictive_Model!$D$39,IF(G4809="Oceania",Predictive_Model!$D$40,IF(G4809="South America",Predictive_Model!$D$41,0)))))+IF(H4809="Laptop",Predictive_Model!$D$43,IF(H4809="Mobile",Predictive_Model!$D$44,IF(H4809="TV",Predictive_Model!$D$45,IF(H4809="Tablet",Predictive_Model!$D$46,0))))+IF(K4809="Crypto",Predictive_Model!$D$48,IF(K4809="Debit Card",Predictive_Model!$D$49,IF(K4809="Gift Card",Predictive_Model!$D$50,IF(K4809="PayPal",Predictive_Model!$D$51,0))))+IF(N4809="Comedy",Predictive_Model!$D$53,IF(N4809="Documentary",Predictive_Model!$D$54,IF(N4809="Drama",Predictive_Model!$D$55,IF(N4809="Horror",Predictive_Model!$D$56,IF(N4809="Romance",Predictive_Model!$D$57,IF(N4809="Sci-Fi",Predictive_Model!$D$58,0)))))))))</f>
        <v>0.99080854945645558</v>
      </c>
      <c r="V4809" s="3" t="str">
        <f t="shared" si="756"/>
        <v>Critical</v>
      </c>
      <c r="W4809" s="6">
        <f t="shared" si="757"/>
        <v>17.989999999999998</v>
      </c>
      <c r="X4809" s="3" t="str">
        <f t="shared" si="758"/>
        <v>Priority 1</v>
      </c>
      <c r="Y4809" s="3" t="str">
        <f t="shared" si="759"/>
        <v>OK</v>
      </c>
    </row>
    <row r="4810" spans="1:25" x14ac:dyDescent="0.25">
      <c r="A4810" s="3" t="str">
        <f>Raw_Data!A4810</f>
        <v>b906246e-44aa-441f-85c5-fc2aa946b0cb</v>
      </c>
      <c r="B4810" s="3">
        <f>Raw_Data!B4810</f>
        <v>59</v>
      </c>
      <c r="C4810" s="3" t="str">
        <f>Raw_Data!C4810</f>
        <v>Female</v>
      </c>
      <c r="D4810" s="3" t="str">
        <f>Raw_Data!D4810</f>
        <v>Standard</v>
      </c>
      <c r="E4810" s="3">
        <f>Raw_Data!E4810</f>
        <v>29.55</v>
      </c>
      <c r="F4810" s="3">
        <f>Raw_Data!F4810</f>
        <v>0</v>
      </c>
      <c r="G4810" s="3" t="str">
        <f>Raw_Data!G4810</f>
        <v>South America</v>
      </c>
      <c r="H4810" s="3" t="str">
        <f>Raw_Data!H4810</f>
        <v>Laptop</v>
      </c>
      <c r="I4810" s="3">
        <f>Raw_Data!I4810</f>
        <v>13.99</v>
      </c>
      <c r="J4810" s="3">
        <f>Raw_Data!J4810</f>
        <v>0</v>
      </c>
      <c r="K4810" s="3" t="str">
        <f>Raw_Data!K4810</f>
        <v>Crypto</v>
      </c>
      <c r="L4810" s="3">
        <f>Raw_Data!L4810</f>
        <v>5</v>
      </c>
      <c r="M4810" s="3">
        <f>Raw_Data!M4810</f>
        <v>29.55</v>
      </c>
      <c r="N4810" s="3" t="str">
        <f>Raw_Data!N4810</f>
        <v>Romance</v>
      </c>
      <c r="O4810" s="3" t="str">
        <f t="shared" si="750"/>
        <v>55-70</v>
      </c>
      <c r="P4810" s="3" t="str">
        <f t="shared" si="751"/>
        <v>25-49h</v>
      </c>
      <c r="Q4810" s="3" t="str">
        <f t="shared" si="752"/>
        <v>0-7d</v>
      </c>
      <c r="R4810" s="3" t="str">
        <f t="shared" si="753"/>
        <v>High</v>
      </c>
      <c r="S4810" s="3" t="str">
        <f t="shared" si="754"/>
        <v>Mid</v>
      </c>
      <c r="T4810" s="3" t="str">
        <f t="shared" si="755"/>
        <v>Active</v>
      </c>
      <c r="U4810" s="4">
        <f>1/(1+EXP(-(Predictive_Model!$B$5+((B4810-Predictive_Model!$B$20)/Predictive_Model!$C$20)*Predictive_Model!$D$20+((E4810-Predictive_Model!$B$21)/Predictive_Model!$C$21)*Predictive_Model!$D$21+((F4810-Predictive_Model!$B$22)/Predictive_Model!$C$22)*Predictive_Model!$D$22+((I4810-Predictive_Model!$B$23)/Predictive_Model!$C$23)*Predictive_Model!$D$23+((L4810-Predictive_Model!$B$24)/Predictive_Model!$C$24)*Predictive_Model!$D$24+((M4810-Predictive_Model!$B$25)/Predictive_Model!$C$25)*Predictive_Model!$D$25+IF(C4810="Male",Predictive_Model!$D$31,IF(C4810="Other",Predictive_Model!$D$32,0))+IF(D4810="Premium",Predictive_Model!$D$34,IF(D4810="Standard",Predictive_Model!$D$35,0))+IF(G4810="Asia",Predictive_Model!$D$37,IF(G4810="Europe",Predictive_Model!$D$38,IF(G4810="North America",Predictive_Model!$D$39,IF(G4810="Oceania",Predictive_Model!$D$40,IF(G4810="South America",Predictive_Model!$D$41,0)))))+IF(H4810="Laptop",Predictive_Model!$D$43,IF(H4810="Mobile",Predictive_Model!$D$44,IF(H4810="TV",Predictive_Model!$D$45,IF(H4810="Tablet",Predictive_Model!$D$46,0))))+IF(K4810="Crypto",Predictive_Model!$D$48,IF(K4810="Debit Card",Predictive_Model!$D$49,IF(K4810="Gift Card",Predictive_Model!$D$50,IF(K4810="PayPal",Predictive_Model!$D$51,0))))+IF(N4810="Comedy",Predictive_Model!$D$53,IF(N4810="Documentary",Predictive_Model!$D$54,IF(N4810="Drama",Predictive_Model!$D$55,IF(N4810="Horror",Predictive_Model!$D$56,IF(N4810="Romance",Predictive_Model!$D$57,IF(N4810="Sci-Fi",Predictive_Model!$D$58,0)))))))))</f>
        <v>2.5585000527059744E-26</v>
      </c>
      <c r="V4810" s="3" t="str">
        <f t="shared" si="756"/>
        <v>Low</v>
      </c>
      <c r="W4810" s="6">
        <f t="shared" si="757"/>
        <v>3.5793415737356582E-25</v>
      </c>
      <c r="X4810" s="3" t="str">
        <f t="shared" si="758"/>
        <v>Monitor</v>
      </c>
      <c r="Y4810" s="3" t="str">
        <f t="shared" si="759"/>
        <v>OK</v>
      </c>
    </row>
    <row r="4811" spans="1:25" x14ac:dyDescent="0.25">
      <c r="A4811" s="3" t="str">
        <f>Raw_Data!A4811</f>
        <v>05b8250f-403e-455e-8588-acfd28455970</v>
      </c>
      <c r="B4811" s="3">
        <f>Raw_Data!B4811</f>
        <v>18</v>
      </c>
      <c r="C4811" s="3" t="str">
        <f>Raw_Data!C4811</f>
        <v>Female</v>
      </c>
      <c r="D4811" s="3" t="str">
        <f>Raw_Data!D4811</f>
        <v>Standard</v>
      </c>
      <c r="E4811" s="3">
        <f>Raw_Data!E4811</f>
        <v>6.99</v>
      </c>
      <c r="F4811" s="3">
        <f>Raw_Data!F4811</f>
        <v>46</v>
      </c>
      <c r="G4811" s="3" t="str">
        <f>Raw_Data!G4811</f>
        <v>Africa</v>
      </c>
      <c r="H4811" s="3" t="str">
        <f>Raw_Data!H4811</f>
        <v>Desktop</v>
      </c>
      <c r="I4811" s="3">
        <f>Raw_Data!I4811</f>
        <v>13.99</v>
      </c>
      <c r="J4811" s="3">
        <f>Raw_Data!J4811</f>
        <v>1</v>
      </c>
      <c r="K4811" s="3" t="str">
        <f>Raw_Data!K4811</f>
        <v>Crypto</v>
      </c>
      <c r="L4811" s="3">
        <f>Raw_Data!L4811</f>
        <v>5</v>
      </c>
      <c r="M4811" s="3">
        <f>Raw_Data!M4811</f>
        <v>0.15</v>
      </c>
      <c r="N4811" s="3" t="str">
        <f>Raw_Data!N4811</f>
        <v>Comedy</v>
      </c>
      <c r="O4811" s="3" t="str">
        <f t="shared" si="750"/>
        <v>18-24</v>
      </c>
      <c r="P4811" s="3" t="str">
        <f t="shared" si="751"/>
        <v>&lt;10h</v>
      </c>
      <c r="Q4811" s="3" t="str">
        <f t="shared" si="752"/>
        <v>46-60d</v>
      </c>
      <c r="R4811" s="3" t="str">
        <f t="shared" si="753"/>
        <v>Low</v>
      </c>
      <c r="S4811" s="3" t="str">
        <f t="shared" si="754"/>
        <v>Mid</v>
      </c>
      <c r="T4811" s="3" t="str">
        <f t="shared" si="755"/>
        <v>Churned</v>
      </c>
      <c r="U4811" s="4">
        <f>1/(1+EXP(-(Predictive_Model!$B$5+((B4811-Predictive_Model!$B$20)/Predictive_Model!$C$20)*Predictive_Model!$D$20+((E4811-Predictive_Model!$B$21)/Predictive_Model!$C$21)*Predictive_Model!$D$21+((F4811-Predictive_Model!$B$22)/Predictive_Model!$C$22)*Predictive_Model!$D$22+((I4811-Predictive_Model!$B$23)/Predictive_Model!$C$23)*Predictive_Model!$D$23+((L4811-Predictive_Model!$B$24)/Predictive_Model!$C$24)*Predictive_Model!$D$24+((M4811-Predictive_Model!$B$25)/Predictive_Model!$C$25)*Predictive_Model!$D$25+IF(C4811="Male",Predictive_Model!$D$31,IF(C4811="Other",Predictive_Model!$D$32,0))+IF(D4811="Premium",Predictive_Model!$D$34,IF(D4811="Standard",Predictive_Model!$D$35,0))+IF(G4811="Asia",Predictive_Model!$D$37,IF(G4811="Europe",Predictive_Model!$D$38,IF(G4811="North America",Predictive_Model!$D$39,IF(G4811="Oceania",Predictive_Model!$D$40,IF(G4811="South America",Predictive_Model!$D$41,0)))))+IF(H4811="Laptop",Predictive_Model!$D$43,IF(H4811="Mobile",Predictive_Model!$D$44,IF(H4811="TV",Predictive_Model!$D$45,IF(H4811="Tablet",Predictive_Model!$D$46,0))))+IF(K4811="Crypto",Predictive_Model!$D$48,IF(K4811="Debit Card",Predictive_Model!$D$49,IF(K4811="Gift Card",Predictive_Model!$D$50,IF(K4811="PayPal",Predictive_Model!$D$51,0))))+IF(N4811="Comedy",Predictive_Model!$D$53,IF(N4811="Documentary",Predictive_Model!$D$54,IF(N4811="Drama",Predictive_Model!$D$55,IF(N4811="Horror",Predictive_Model!$D$56,IF(N4811="Romance",Predictive_Model!$D$57,IF(N4811="Sci-Fi",Predictive_Model!$D$58,0)))))))))</f>
        <v>0.98141972486749518</v>
      </c>
      <c r="V4811" s="3" t="str">
        <f t="shared" si="756"/>
        <v>Critical</v>
      </c>
      <c r="W4811" s="6">
        <f t="shared" si="757"/>
        <v>13.99</v>
      </c>
      <c r="X4811" s="3" t="str">
        <f t="shared" si="758"/>
        <v>Priority 2</v>
      </c>
      <c r="Y4811" s="3" t="str">
        <f t="shared" si="759"/>
        <v>OK</v>
      </c>
    </row>
    <row r="4812" spans="1:25" x14ac:dyDescent="0.25">
      <c r="A4812" s="3" t="str">
        <f>Raw_Data!A4812</f>
        <v>43fb462c-015a-4412-ab1e-61798120a503</v>
      </c>
      <c r="B4812" s="3">
        <f>Raw_Data!B4812</f>
        <v>61</v>
      </c>
      <c r="C4812" s="3" t="str">
        <f>Raw_Data!C4812</f>
        <v>Female</v>
      </c>
      <c r="D4812" s="3" t="str">
        <f>Raw_Data!D4812</f>
        <v>Premium</v>
      </c>
      <c r="E4812" s="3">
        <f>Raw_Data!E4812</f>
        <v>0.78</v>
      </c>
      <c r="F4812" s="3">
        <f>Raw_Data!F4812</f>
        <v>33</v>
      </c>
      <c r="G4812" s="3" t="str">
        <f>Raw_Data!G4812</f>
        <v>North America</v>
      </c>
      <c r="H4812" s="3" t="str">
        <f>Raw_Data!H4812</f>
        <v>TV</v>
      </c>
      <c r="I4812" s="3">
        <f>Raw_Data!I4812</f>
        <v>17.989999999999998</v>
      </c>
      <c r="J4812" s="3">
        <f>Raw_Data!J4812</f>
        <v>1</v>
      </c>
      <c r="K4812" s="3" t="str">
        <f>Raw_Data!K4812</f>
        <v>PayPal</v>
      </c>
      <c r="L4812" s="3">
        <f>Raw_Data!L4812</f>
        <v>5</v>
      </c>
      <c r="M4812" s="3">
        <f>Raw_Data!M4812</f>
        <v>0.02</v>
      </c>
      <c r="N4812" s="3" t="str">
        <f>Raw_Data!N4812</f>
        <v>Sci-Fi</v>
      </c>
      <c r="O4812" s="3" t="str">
        <f t="shared" si="750"/>
        <v>55-70</v>
      </c>
      <c r="P4812" s="3" t="str">
        <f t="shared" si="751"/>
        <v>&lt;10h</v>
      </c>
      <c r="Q4812" s="3" t="str">
        <f t="shared" si="752"/>
        <v>22-45d</v>
      </c>
      <c r="R4812" s="3" t="str">
        <f t="shared" si="753"/>
        <v>Medium</v>
      </c>
      <c r="S4812" s="3" t="str">
        <f t="shared" si="754"/>
        <v>High</v>
      </c>
      <c r="T4812" s="3" t="str">
        <f t="shared" si="755"/>
        <v>Churned</v>
      </c>
      <c r="U4812" s="4">
        <f>1/(1+EXP(-(Predictive_Model!$B$5+((B4812-Predictive_Model!$B$20)/Predictive_Model!$C$20)*Predictive_Model!$D$20+((E4812-Predictive_Model!$B$21)/Predictive_Model!$C$21)*Predictive_Model!$D$21+((F4812-Predictive_Model!$B$22)/Predictive_Model!$C$22)*Predictive_Model!$D$22+((I4812-Predictive_Model!$B$23)/Predictive_Model!$C$23)*Predictive_Model!$D$23+((L4812-Predictive_Model!$B$24)/Predictive_Model!$C$24)*Predictive_Model!$D$24+((M4812-Predictive_Model!$B$25)/Predictive_Model!$C$25)*Predictive_Model!$D$25+IF(C4812="Male",Predictive_Model!$D$31,IF(C4812="Other",Predictive_Model!$D$32,0))+IF(D4812="Premium",Predictive_Model!$D$34,IF(D4812="Standard",Predictive_Model!$D$35,0))+IF(G4812="Asia",Predictive_Model!$D$37,IF(G4812="Europe",Predictive_Model!$D$38,IF(G4812="North America",Predictive_Model!$D$39,IF(G4812="Oceania",Predictive_Model!$D$40,IF(G4812="South America",Predictive_Model!$D$41,0)))))+IF(H4812="Laptop",Predictive_Model!$D$43,IF(H4812="Mobile",Predictive_Model!$D$44,IF(H4812="TV",Predictive_Model!$D$45,IF(H4812="Tablet",Predictive_Model!$D$46,0))))+IF(K4812="Crypto",Predictive_Model!$D$48,IF(K4812="Debit Card",Predictive_Model!$D$49,IF(K4812="Gift Card",Predictive_Model!$D$50,IF(K4812="PayPal",Predictive_Model!$D$51,0))))+IF(N4812="Comedy",Predictive_Model!$D$53,IF(N4812="Documentary",Predictive_Model!$D$54,IF(N4812="Drama",Predictive_Model!$D$55,IF(N4812="Horror",Predictive_Model!$D$56,IF(N4812="Romance",Predictive_Model!$D$57,IF(N4812="Sci-Fi",Predictive_Model!$D$58,0)))))))))</f>
        <v>0.9183322508778351</v>
      </c>
      <c r="V4812" s="3" t="str">
        <f t="shared" si="756"/>
        <v>Critical</v>
      </c>
      <c r="W4812" s="6">
        <f t="shared" si="757"/>
        <v>17.989999999999998</v>
      </c>
      <c r="X4812" s="3" t="str">
        <f t="shared" si="758"/>
        <v>Priority 1</v>
      </c>
      <c r="Y4812" s="3" t="str">
        <f t="shared" si="759"/>
        <v>OK</v>
      </c>
    </row>
    <row r="4813" spans="1:25" x14ac:dyDescent="0.25">
      <c r="A4813" s="3" t="str">
        <f>Raw_Data!A4813</f>
        <v>5e9407b5-aba7-4f9b-a6ce-7c7d5b22d0c1</v>
      </c>
      <c r="B4813" s="3">
        <f>Raw_Data!B4813</f>
        <v>65</v>
      </c>
      <c r="C4813" s="3" t="str">
        <f>Raw_Data!C4813</f>
        <v>Male</v>
      </c>
      <c r="D4813" s="3" t="str">
        <f>Raw_Data!D4813</f>
        <v>Premium</v>
      </c>
      <c r="E4813" s="3">
        <f>Raw_Data!E4813</f>
        <v>31.99</v>
      </c>
      <c r="F4813" s="3">
        <f>Raw_Data!F4813</f>
        <v>57</v>
      </c>
      <c r="G4813" s="3" t="str">
        <f>Raw_Data!G4813</f>
        <v>Asia</v>
      </c>
      <c r="H4813" s="3" t="str">
        <f>Raw_Data!H4813</f>
        <v>Mobile</v>
      </c>
      <c r="I4813" s="3">
        <f>Raw_Data!I4813</f>
        <v>17.989999999999998</v>
      </c>
      <c r="J4813" s="3">
        <f>Raw_Data!J4813</f>
        <v>0</v>
      </c>
      <c r="K4813" s="3" t="str">
        <f>Raw_Data!K4813</f>
        <v>PayPal</v>
      </c>
      <c r="L4813" s="3">
        <f>Raw_Data!L4813</f>
        <v>2</v>
      </c>
      <c r="M4813" s="3">
        <f>Raw_Data!M4813</f>
        <v>0.55000000000000004</v>
      </c>
      <c r="N4813" s="3" t="str">
        <f>Raw_Data!N4813</f>
        <v>Action</v>
      </c>
      <c r="O4813" s="3" t="str">
        <f t="shared" si="750"/>
        <v>55-70</v>
      </c>
      <c r="P4813" s="3" t="str">
        <f t="shared" si="751"/>
        <v>25-49h</v>
      </c>
      <c r="Q4813" s="3" t="str">
        <f t="shared" si="752"/>
        <v>46-60d</v>
      </c>
      <c r="R4813" s="3" t="str">
        <f t="shared" si="753"/>
        <v>Medium</v>
      </c>
      <c r="S4813" s="3" t="str">
        <f t="shared" si="754"/>
        <v>High</v>
      </c>
      <c r="T4813" s="3" t="str">
        <f t="shared" si="755"/>
        <v>Active</v>
      </c>
      <c r="U4813" s="4">
        <f>1/(1+EXP(-(Predictive_Model!$B$5+((B4813-Predictive_Model!$B$20)/Predictive_Model!$C$20)*Predictive_Model!$D$20+((E4813-Predictive_Model!$B$21)/Predictive_Model!$C$21)*Predictive_Model!$D$21+((F4813-Predictive_Model!$B$22)/Predictive_Model!$C$22)*Predictive_Model!$D$22+((I4813-Predictive_Model!$B$23)/Predictive_Model!$C$23)*Predictive_Model!$D$23+((L4813-Predictive_Model!$B$24)/Predictive_Model!$C$24)*Predictive_Model!$D$24+((M4813-Predictive_Model!$B$25)/Predictive_Model!$C$25)*Predictive_Model!$D$25+IF(C4813="Male",Predictive_Model!$D$31,IF(C4813="Other",Predictive_Model!$D$32,0))+IF(D4813="Premium",Predictive_Model!$D$34,IF(D4813="Standard",Predictive_Model!$D$35,0))+IF(G4813="Asia",Predictive_Model!$D$37,IF(G4813="Europe",Predictive_Model!$D$38,IF(G4813="North America",Predictive_Model!$D$39,IF(G4813="Oceania",Predictive_Model!$D$40,IF(G4813="South America",Predictive_Model!$D$41,0)))))+IF(H4813="Laptop",Predictive_Model!$D$43,IF(H4813="Mobile",Predictive_Model!$D$44,IF(H4813="TV",Predictive_Model!$D$45,IF(H4813="Tablet",Predictive_Model!$D$46,0))))+IF(K4813="Crypto",Predictive_Model!$D$48,IF(K4813="Debit Card",Predictive_Model!$D$49,IF(K4813="Gift Card",Predictive_Model!$D$50,IF(K4813="PayPal",Predictive_Model!$D$51,0))))+IF(N4813="Comedy",Predictive_Model!$D$53,IF(N4813="Documentary",Predictive_Model!$D$54,IF(N4813="Drama",Predictive_Model!$D$55,IF(N4813="Horror",Predictive_Model!$D$56,IF(N4813="Romance",Predictive_Model!$D$57,IF(N4813="Sci-Fi",Predictive_Model!$D$58,0)))))))))</f>
        <v>0.21965344057932357</v>
      </c>
      <c r="V4813" s="3" t="str">
        <f t="shared" si="756"/>
        <v>Low</v>
      </c>
      <c r="W4813" s="6">
        <f t="shared" si="757"/>
        <v>3.9515653960220307</v>
      </c>
      <c r="X4813" s="3" t="str">
        <f t="shared" si="758"/>
        <v>Monitor</v>
      </c>
      <c r="Y4813" s="3" t="str">
        <f t="shared" si="759"/>
        <v>OK</v>
      </c>
    </row>
    <row r="4814" spans="1:25" x14ac:dyDescent="0.25">
      <c r="A4814" s="3" t="str">
        <f>Raw_Data!A4814</f>
        <v>079d4971-f869-4eb4-9d75-a43a98c3df95</v>
      </c>
      <c r="B4814" s="3">
        <f>Raw_Data!B4814</f>
        <v>48</v>
      </c>
      <c r="C4814" s="3" t="str">
        <f>Raw_Data!C4814</f>
        <v>Male</v>
      </c>
      <c r="D4814" s="3" t="str">
        <f>Raw_Data!D4814</f>
        <v>Standard</v>
      </c>
      <c r="E4814" s="3">
        <f>Raw_Data!E4814</f>
        <v>6.71</v>
      </c>
      <c r="F4814" s="3">
        <f>Raw_Data!F4814</f>
        <v>46</v>
      </c>
      <c r="G4814" s="3" t="str">
        <f>Raw_Data!G4814</f>
        <v>North America</v>
      </c>
      <c r="H4814" s="3" t="str">
        <f>Raw_Data!H4814</f>
        <v>Tablet</v>
      </c>
      <c r="I4814" s="3">
        <f>Raw_Data!I4814</f>
        <v>13.99</v>
      </c>
      <c r="J4814" s="3">
        <f>Raw_Data!J4814</f>
        <v>1</v>
      </c>
      <c r="K4814" s="3" t="str">
        <f>Raw_Data!K4814</f>
        <v>PayPal</v>
      </c>
      <c r="L4814" s="3">
        <f>Raw_Data!L4814</f>
        <v>2</v>
      </c>
      <c r="M4814" s="3">
        <f>Raw_Data!M4814</f>
        <v>0.14000000000000001</v>
      </c>
      <c r="N4814" s="3" t="str">
        <f>Raw_Data!N4814</f>
        <v>Drama</v>
      </c>
      <c r="O4814" s="3" t="str">
        <f t="shared" si="750"/>
        <v>45-54</v>
      </c>
      <c r="P4814" s="3" t="str">
        <f t="shared" si="751"/>
        <v>&lt;10h</v>
      </c>
      <c r="Q4814" s="3" t="str">
        <f t="shared" si="752"/>
        <v>46-60d</v>
      </c>
      <c r="R4814" s="3" t="str">
        <f t="shared" si="753"/>
        <v>Low</v>
      </c>
      <c r="S4814" s="3" t="str">
        <f t="shared" si="754"/>
        <v>Mid</v>
      </c>
      <c r="T4814" s="3" t="str">
        <f t="shared" si="755"/>
        <v>Churned</v>
      </c>
      <c r="U4814" s="4">
        <f>1/(1+EXP(-(Predictive_Model!$B$5+((B4814-Predictive_Model!$B$20)/Predictive_Model!$C$20)*Predictive_Model!$D$20+((E4814-Predictive_Model!$B$21)/Predictive_Model!$C$21)*Predictive_Model!$D$21+((F4814-Predictive_Model!$B$22)/Predictive_Model!$C$22)*Predictive_Model!$D$22+((I4814-Predictive_Model!$B$23)/Predictive_Model!$C$23)*Predictive_Model!$D$23+((L4814-Predictive_Model!$B$24)/Predictive_Model!$C$24)*Predictive_Model!$D$24+((M4814-Predictive_Model!$B$25)/Predictive_Model!$C$25)*Predictive_Model!$D$25+IF(C4814="Male",Predictive_Model!$D$31,IF(C4814="Other",Predictive_Model!$D$32,0))+IF(D4814="Premium",Predictive_Model!$D$34,IF(D4814="Standard",Predictive_Model!$D$35,0))+IF(G4814="Asia",Predictive_Model!$D$37,IF(G4814="Europe",Predictive_Model!$D$38,IF(G4814="North America",Predictive_Model!$D$39,IF(G4814="Oceania",Predictive_Model!$D$40,IF(G4814="South America",Predictive_Model!$D$41,0)))))+IF(H4814="Laptop",Predictive_Model!$D$43,IF(H4814="Mobile",Predictive_Model!$D$44,IF(H4814="TV",Predictive_Model!$D$45,IF(H4814="Tablet",Predictive_Model!$D$46,0))))+IF(K4814="Crypto",Predictive_Model!$D$48,IF(K4814="Debit Card",Predictive_Model!$D$49,IF(K4814="Gift Card",Predictive_Model!$D$50,IF(K4814="PayPal",Predictive_Model!$D$51,0))))+IF(N4814="Comedy",Predictive_Model!$D$53,IF(N4814="Documentary",Predictive_Model!$D$54,IF(N4814="Drama",Predictive_Model!$D$55,IF(N4814="Horror",Predictive_Model!$D$56,IF(N4814="Romance",Predictive_Model!$D$57,IF(N4814="Sci-Fi",Predictive_Model!$D$58,0)))))))))</f>
        <v>0.99957789768312555</v>
      </c>
      <c r="V4814" s="3" t="str">
        <f t="shared" si="756"/>
        <v>Critical</v>
      </c>
      <c r="W4814" s="6">
        <f t="shared" si="757"/>
        <v>13.99</v>
      </c>
      <c r="X4814" s="3" t="str">
        <f t="shared" si="758"/>
        <v>Priority 2</v>
      </c>
      <c r="Y4814" s="3" t="str">
        <f t="shared" si="759"/>
        <v>OK</v>
      </c>
    </row>
    <row r="4815" spans="1:25" x14ac:dyDescent="0.25">
      <c r="A4815" s="3" t="str">
        <f>Raw_Data!A4815</f>
        <v>1e25499f-f040-4626-b6d9-a923812d8aa1</v>
      </c>
      <c r="B4815" s="3">
        <f>Raw_Data!B4815</f>
        <v>22</v>
      </c>
      <c r="C4815" s="3" t="str">
        <f>Raw_Data!C4815</f>
        <v>Female</v>
      </c>
      <c r="D4815" s="3" t="str">
        <f>Raw_Data!D4815</f>
        <v>Premium</v>
      </c>
      <c r="E4815" s="3">
        <f>Raw_Data!E4815</f>
        <v>14.35</v>
      </c>
      <c r="F4815" s="3">
        <f>Raw_Data!F4815</f>
        <v>1</v>
      </c>
      <c r="G4815" s="3" t="str">
        <f>Raw_Data!G4815</f>
        <v>Europe</v>
      </c>
      <c r="H4815" s="3" t="str">
        <f>Raw_Data!H4815</f>
        <v>Laptop</v>
      </c>
      <c r="I4815" s="3">
        <f>Raw_Data!I4815</f>
        <v>17.989999999999998</v>
      </c>
      <c r="J4815" s="3">
        <f>Raw_Data!J4815</f>
        <v>0</v>
      </c>
      <c r="K4815" s="3" t="str">
        <f>Raw_Data!K4815</f>
        <v>Credit Card</v>
      </c>
      <c r="L4815" s="3">
        <f>Raw_Data!L4815</f>
        <v>5</v>
      </c>
      <c r="M4815" s="3">
        <f>Raw_Data!M4815</f>
        <v>7.17</v>
      </c>
      <c r="N4815" s="3" t="str">
        <f>Raw_Data!N4815</f>
        <v>Sci-Fi</v>
      </c>
      <c r="O4815" s="3" t="str">
        <f t="shared" si="750"/>
        <v>18-24</v>
      </c>
      <c r="P4815" s="3" t="str">
        <f t="shared" si="751"/>
        <v>10-24h</v>
      </c>
      <c r="Q4815" s="3" t="str">
        <f t="shared" si="752"/>
        <v>0-7d</v>
      </c>
      <c r="R4815" s="3" t="str">
        <f t="shared" si="753"/>
        <v>Medium</v>
      </c>
      <c r="S4815" s="3" t="str">
        <f t="shared" si="754"/>
        <v>High</v>
      </c>
      <c r="T4815" s="3" t="str">
        <f t="shared" si="755"/>
        <v>Active</v>
      </c>
      <c r="U4815" s="4">
        <f>1/(1+EXP(-(Predictive_Model!$B$5+((B4815-Predictive_Model!$B$20)/Predictive_Model!$C$20)*Predictive_Model!$D$20+((E4815-Predictive_Model!$B$21)/Predictive_Model!$C$21)*Predictive_Model!$D$21+((F4815-Predictive_Model!$B$22)/Predictive_Model!$C$22)*Predictive_Model!$D$22+((I4815-Predictive_Model!$B$23)/Predictive_Model!$C$23)*Predictive_Model!$D$23+((L4815-Predictive_Model!$B$24)/Predictive_Model!$C$24)*Predictive_Model!$D$24+((M4815-Predictive_Model!$B$25)/Predictive_Model!$C$25)*Predictive_Model!$D$25+IF(C4815="Male",Predictive_Model!$D$31,IF(C4815="Other",Predictive_Model!$D$32,0))+IF(D4815="Premium",Predictive_Model!$D$34,IF(D4815="Standard",Predictive_Model!$D$35,0))+IF(G4815="Asia",Predictive_Model!$D$37,IF(G4815="Europe",Predictive_Model!$D$38,IF(G4815="North America",Predictive_Model!$D$39,IF(G4815="Oceania",Predictive_Model!$D$40,IF(G4815="South America",Predictive_Model!$D$41,0)))))+IF(H4815="Laptop",Predictive_Model!$D$43,IF(H4815="Mobile",Predictive_Model!$D$44,IF(H4815="TV",Predictive_Model!$D$45,IF(H4815="Tablet",Predictive_Model!$D$46,0))))+IF(K4815="Crypto",Predictive_Model!$D$48,IF(K4815="Debit Card",Predictive_Model!$D$49,IF(K4815="Gift Card",Predictive_Model!$D$50,IF(K4815="PayPal",Predictive_Model!$D$51,0))))+IF(N4815="Comedy",Predictive_Model!$D$53,IF(N4815="Documentary",Predictive_Model!$D$54,IF(N4815="Drama",Predictive_Model!$D$55,IF(N4815="Horror",Predictive_Model!$D$56,IF(N4815="Romance",Predictive_Model!$D$57,IF(N4815="Sci-Fi",Predictive_Model!$D$58,0)))))))))</f>
        <v>1.5723766671719266E-8</v>
      </c>
      <c r="V4815" s="3" t="str">
        <f t="shared" si="756"/>
        <v>Low</v>
      </c>
      <c r="W4815" s="6">
        <f t="shared" si="757"/>
        <v>2.8287056242422959E-7</v>
      </c>
      <c r="X4815" s="3" t="str">
        <f t="shared" si="758"/>
        <v>Monitor</v>
      </c>
      <c r="Y4815" s="3" t="str">
        <f t="shared" si="759"/>
        <v>OK</v>
      </c>
    </row>
    <row r="4816" spans="1:25" x14ac:dyDescent="0.25">
      <c r="A4816" s="3" t="str">
        <f>Raw_Data!A4816</f>
        <v>1ce4b8f6-4a3b-433e-b6df-03b90ab10530</v>
      </c>
      <c r="B4816" s="3">
        <f>Raw_Data!B4816</f>
        <v>39</v>
      </c>
      <c r="C4816" s="3" t="str">
        <f>Raw_Data!C4816</f>
        <v>Male</v>
      </c>
      <c r="D4816" s="3" t="str">
        <f>Raw_Data!D4816</f>
        <v>Basic</v>
      </c>
      <c r="E4816" s="3">
        <f>Raw_Data!E4816</f>
        <v>6.04</v>
      </c>
      <c r="F4816" s="3">
        <f>Raw_Data!F4816</f>
        <v>37</v>
      </c>
      <c r="G4816" s="3" t="str">
        <f>Raw_Data!G4816</f>
        <v>Europe</v>
      </c>
      <c r="H4816" s="3" t="str">
        <f>Raw_Data!H4816</f>
        <v>Desktop</v>
      </c>
      <c r="I4816" s="3">
        <f>Raw_Data!I4816</f>
        <v>8.99</v>
      </c>
      <c r="J4816" s="3">
        <f>Raw_Data!J4816</f>
        <v>1</v>
      </c>
      <c r="K4816" s="3" t="str">
        <f>Raw_Data!K4816</f>
        <v>Gift Card</v>
      </c>
      <c r="L4816" s="3">
        <f>Raw_Data!L4816</f>
        <v>2</v>
      </c>
      <c r="M4816" s="3">
        <f>Raw_Data!M4816</f>
        <v>0.16</v>
      </c>
      <c r="N4816" s="3" t="str">
        <f>Raw_Data!N4816</f>
        <v>Documentary</v>
      </c>
      <c r="O4816" s="3" t="str">
        <f t="shared" si="750"/>
        <v>35-44</v>
      </c>
      <c r="P4816" s="3" t="str">
        <f t="shared" si="751"/>
        <v>&lt;10h</v>
      </c>
      <c r="Q4816" s="3" t="str">
        <f t="shared" si="752"/>
        <v>22-45d</v>
      </c>
      <c r="R4816" s="3" t="str">
        <f t="shared" si="753"/>
        <v>Medium</v>
      </c>
      <c r="S4816" s="3" t="str">
        <f t="shared" si="754"/>
        <v>Low</v>
      </c>
      <c r="T4816" s="3" t="str">
        <f t="shared" si="755"/>
        <v>Churned</v>
      </c>
      <c r="U4816" s="4">
        <f>1/(1+EXP(-(Predictive_Model!$B$5+((B4816-Predictive_Model!$B$20)/Predictive_Model!$C$20)*Predictive_Model!$D$20+((E4816-Predictive_Model!$B$21)/Predictive_Model!$C$21)*Predictive_Model!$D$21+((F4816-Predictive_Model!$B$22)/Predictive_Model!$C$22)*Predictive_Model!$D$22+((I4816-Predictive_Model!$B$23)/Predictive_Model!$C$23)*Predictive_Model!$D$23+((L4816-Predictive_Model!$B$24)/Predictive_Model!$C$24)*Predictive_Model!$D$24+((M4816-Predictive_Model!$B$25)/Predictive_Model!$C$25)*Predictive_Model!$D$25+IF(C4816="Male",Predictive_Model!$D$31,IF(C4816="Other",Predictive_Model!$D$32,0))+IF(D4816="Premium",Predictive_Model!$D$34,IF(D4816="Standard",Predictive_Model!$D$35,0))+IF(G4816="Asia",Predictive_Model!$D$37,IF(G4816="Europe",Predictive_Model!$D$38,IF(G4816="North America",Predictive_Model!$D$39,IF(G4816="Oceania",Predictive_Model!$D$40,IF(G4816="South America",Predictive_Model!$D$41,0)))))+IF(H4816="Laptop",Predictive_Model!$D$43,IF(H4816="Mobile",Predictive_Model!$D$44,IF(H4816="TV",Predictive_Model!$D$45,IF(H4816="Tablet",Predictive_Model!$D$46,0))))+IF(K4816="Crypto",Predictive_Model!$D$48,IF(K4816="Debit Card",Predictive_Model!$D$49,IF(K4816="Gift Card",Predictive_Model!$D$50,IF(K4816="PayPal",Predictive_Model!$D$51,0))))+IF(N4816="Comedy",Predictive_Model!$D$53,IF(N4816="Documentary",Predictive_Model!$D$54,IF(N4816="Drama",Predictive_Model!$D$55,IF(N4816="Horror",Predictive_Model!$D$56,IF(N4816="Romance",Predictive_Model!$D$57,IF(N4816="Sci-Fi",Predictive_Model!$D$58,0)))))))))</f>
        <v>0.99894471121939787</v>
      </c>
      <c r="V4816" s="3" t="str">
        <f t="shared" si="756"/>
        <v>Critical</v>
      </c>
      <c r="W4816" s="6">
        <f t="shared" si="757"/>
        <v>8.99</v>
      </c>
      <c r="X4816" s="3" t="str">
        <f t="shared" si="758"/>
        <v>Priority 2</v>
      </c>
      <c r="Y4816" s="3" t="str">
        <f t="shared" si="759"/>
        <v>OK</v>
      </c>
    </row>
    <row r="4817" spans="1:25" x14ac:dyDescent="0.25">
      <c r="A4817" s="3" t="str">
        <f>Raw_Data!A4817</f>
        <v>04c15b59-8639-4ca1-a09c-b3cdf6cd26e9</v>
      </c>
      <c r="B4817" s="3">
        <f>Raw_Data!B4817</f>
        <v>29</v>
      </c>
      <c r="C4817" s="3" t="str">
        <f>Raw_Data!C4817</f>
        <v>Female</v>
      </c>
      <c r="D4817" s="3" t="str">
        <f>Raw_Data!D4817</f>
        <v>Premium</v>
      </c>
      <c r="E4817" s="3">
        <f>Raw_Data!E4817</f>
        <v>8.8699999999999992</v>
      </c>
      <c r="F4817" s="3">
        <f>Raw_Data!F4817</f>
        <v>41</v>
      </c>
      <c r="G4817" s="3" t="str">
        <f>Raw_Data!G4817</f>
        <v>Europe</v>
      </c>
      <c r="H4817" s="3" t="str">
        <f>Raw_Data!H4817</f>
        <v>Mobile</v>
      </c>
      <c r="I4817" s="3">
        <f>Raw_Data!I4817</f>
        <v>17.989999999999998</v>
      </c>
      <c r="J4817" s="3">
        <f>Raw_Data!J4817</f>
        <v>1</v>
      </c>
      <c r="K4817" s="3" t="str">
        <f>Raw_Data!K4817</f>
        <v>Debit Card</v>
      </c>
      <c r="L4817" s="3">
        <f>Raw_Data!L4817</f>
        <v>3</v>
      </c>
      <c r="M4817" s="3">
        <f>Raw_Data!M4817</f>
        <v>0.21</v>
      </c>
      <c r="N4817" s="3" t="str">
        <f>Raw_Data!N4817</f>
        <v>Horror</v>
      </c>
      <c r="O4817" s="3" t="str">
        <f t="shared" si="750"/>
        <v>25-34</v>
      </c>
      <c r="P4817" s="3" t="str">
        <f t="shared" si="751"/>
        <v>&lt;10h</v>
      </c>
      <c r="Q4817" s="3" t="str">
        <f t="shared" si="752"/>
        <v>22-45d</v>
      </c>
      <c r="R4817" s="3" t="str">
        <f t="shared" si="753"/>
        <v>Medium</v>
      </c>
      <c r="S4817" s="3" t="str">
        <f t="shared" si="754"/>
        <v>High</v>
      </c>
      <c r="T4817" s="3" t="str">
        <f t="shared" si="755"/>
        <v>Churned</v>
      </c>
      <c r="U4817" s="4">
        <f>1/(1+EXP(-(Predictive_Model!$B$5+((B4817-Predictive_Model!$B$20)/Predictive_Model!$C$20)*Predictive_Model!$D$20+((E4817-Predictive_Model!$B$21)/Predictive_Model!$C$21)*Predictive_Model!$D$21+((F4817-Predictive_Model!$B$22)/Predictive_Model!$C$22)*Predictive_Model!$D$22+((I4817-Predictive_Model!$B$23)/Predictive_Model!$C$23)*Predictive_Model!$D$23+((L4817-Predictive_Model!$B$24)/Predictive_Model!$C$24)*Predictive_Model!$D$24+((M4817-Predictive_Model!$B$25)/Predictive_Model!$C$25)*Predictive_Model!$D$25+IF(C4817="Male",Predictive_Model!$D$31,IF(C4817="Other",Predictive_Model!$D$32,0))+IF(D4817="Premium",Predictive_Model!$D$34,IF(D4817="Standard",Predictive_Model!$D$35,0))+IF(G4817="Asia",Predictive_Model!$D$37,IF(G4817="Europe",Predictive_Model!$D$38,IF(G4817="North America",Predictive_Model!$D$39,IF(G4817="Oceania",Predictive_Model!$D$40,IF(G4817="South America",Predictive_Model!$D$41,0)))))+IF(H4817="Laptop",Predictive_Model!$D$43,IF(H4817="Mobile",Predictive_Model!$D$44,IF(H4817="TV",Predictive_Model!$D$45,IF(H4817="Tablet",Predictive_Model!$D$46,0))))+IF(K4817="Crypto",Predictive_Model!$D$48,IF(K4817="Debit Card",Predictive_Model!$D$49,IF(K4817="Gift Card",Predictive_Model!$D$50,IF(K4817="PayPal",Predictive_Model!$D$51,0))))+IF(N4817="Comedy",Predictive_Model!$D$53,IF(N4817="Documentary",Predictive_Model!$D$54,IF(N4817="Drama",Predictive_Model!$D$55,IF(N4817="Horror",Predictive_Model!$D$56,IF(N4817="Romance",Predictive_Model!$D$57,IF(N4817="Sci-Fi",Predictive_Model!$D$58,0)))))))))</f>
        <v>0.97885240823933062</v>
      </c>
      <c r="V4817" s="3" t="str">
        <f t="shared" si="756"/>
        <v>Critical</v>
      </c>
      <c r="W4817" s="6">
        <f t="shared" si="757"/>
        <v>17.989999999999998</v>
      </c>
      <c r="X4817" s="3" t="str">
        <f t="shared" si="758"/>
        <v>Priority 1</v>
      </c>
      <c r="Y4817" s="3" t="str">
        <f t="shared" si="759"/>
        <v>OK</v>
      </c>
    </row>
    <row r="4818" spans="1:25" x14ac:dyDescent="0.25">
      <c r="A4818" s="3" t="str">
        <f>Raw_Data!A4818</f>
        <v>9c9bcf2e-647a-4b9f-a950-dbec36feafd2</v>
      </c>
      <c r="B4818" s="3">
        <f>Raw_Data!B4818</f>
        <v>50</v>
      </c>
      <c r="C4818" s="3" t="str">
        <f>Raw_Data!C4818</f>
        <v>Male</v>
      </c>
      <c r="D4818" s="3" t="str">
        <f>Raw_Data!D4818</f>
        <v>Basic</v>
      </c>
      <c r="E4818" s="3">
        <f>Raw_Data!E4818</f>
        <v>20.96</v>
      </c>
      <c r="F4818" s="3">
        <f>Raw_Data!F4818</f>
        <v>40</v>
      </c>
      <c r="G4818" s="3" t="str">
        <f>Raw_Data!G4818</f>
        <v>South America</v>
      </c>
      <c r="H4818" s="3" t="str">
        <f>Raw_Data!H4818</f>
        <v>TV</v>
      </c>
      <c r="I4818" s="3">
        <f>Raw_Data!I4818</f>
        <v>8.99</v>
      </c>
      <c r="J4818" s="3">
        <f>Raw_Data!J4818</f>
        <v>0</v>
      </c>
      <c r="K4818" s="3" t="str">
        <f>Raw_Data!K4818</f>
        <v>Crypto</v>
      </c>
      <c r="L4818" s="3">
        <f>Raw_Data!L4818</f>
        <v>2</v>
      </c>
      <c r="M4818" s="3">
        <f>Raw_Data!M4818</f>
        <v>0.51</v>
      </c>
      <c r="N4818" s="3" t="str">
        <f>Raw_Data!N4818</f>
        <v>Sci-Fi</v>
      </c>
      <c r="O4818" s="3" t="str">
        <f t="shared" si="750"/>
        <v>45-54</v>
      </c>
      <c r="P4818" s="3" t="str">
        <f t="shared" si="751"/>
        <v>10-24h</v>
      </c>
      <c r="Q4818" s="3" t="str">
        <f t="shared" si="752"/>
        <v>22-45d</v>
      </c>
      <c r="R4818" s="3" t="str">
        <f t="shared" si="753"/>
        <v>Medium</v>
      </c>
      <c r="S4818" s="3" t="str">
        <f t="shared" si="754"/>
        <v>Low</v>
      </c>
      <c r="T4818" s="3" t="str">
        <f t="shared" si="755"/>
        <v>Active</v>
      </c>
      <c r="U4818" s="4">
        <f>1/(1+EXP(-(Predictive_Model!$B$5+((B4818-Predictive_Model!$B$20)/Predictive_Model!$C$20)*Predictive_Model!$D$20+((E4818-Predictive_Model!$B$21)/Predictive_Model!$C$21)*Predictive_Model!$D$21+((F4818-Predictive_Model!$B$22)/Predictive_Model!$C$22)*Predictive_Model!$D$22+((I4818-Predictive_Model!$B$23)/Predictive_Model!$C$23)*Predictive_Model!$D$23+((L4818-Predictive_Model!$B$24)/Predictive_Model!$C$24)*Predictive_Model!$D$24+((M4818-Predictive_Model!$B$25)/Predictive_Model!$C$25)*Predictive_Model!$D$25+IF(C4818="Male",Predictive_Model!$D$31,IF(C4818="Other",Predictive_Model!$D$32,0))+IF(D4818="Premium",Predictive_Model!$D$34,IF(D4818="Standard",Predictive_Model!$D$35,0))+IF(G4818="Asia",Predictive_Model!$D$37,IF(G4818="Europe",Predictive_Model!$D$38,IF(G4818="North America",Predictive_Model!$D$39,IF(G4818="Oceania",Predictive_Model!$D$40,IF(G4818="South America",Predictive_Model!$D$41,0)))))+IF(H4818="Laptop",Predictive_Model!$D$43,IF(H4818="Mobile",Predictive_Model!$D$44,IF(H4818="TV",Predictive_Model!$D$45,IF(H4818="Tablet",Predictive_Model!$D$46,0))))+IF(K4818="Crypto",Predictive_Model!$D$48,IF(K4818="Debit Card",Predictive_Model!$D$49,IF(K4818="Gift Card",Predictive_Model!$D$50,IF(K4818="PayPal",Predictive_Model!$D$51,0))))+IF(N4818="Comedy",Predictive_Model!$D$53,IF(N4818="Documentary",Predictive_Model!$D$54,IF(N4818="Drama",Predictive_Model!$D$55,IF(N4818="Horror",Predictive_Model!$D$56,IF(N4818="Romance",Predictive_Model!$D$57,IF(N4818="Sci-Fi",Predictive_Model!$D$58,0)))))))))</f>
        <v>0.80076891820901996</v>
      </c>
      <c r="V4818" s="3" t="str">
        <f t="shared" si="756"/>
        <v>Critical</v>
      </c>
      <c r="W4818" s="6">
        <f t="shared" si="757"/>
        <v>7.1989125746990901</v>
      </c>
      <c r="X4818" s="3" t="str">
        <f t="shared" si="758"/>
        <v>Priority 2</v>
      </c>
      <c r="Y4818" s="3" t="str">
        <f t="shared" si="759"/>
        <v>OK</v>
      </c>
    </row>
    <row r="4819" spans="1:25" x14ac:dyDescent="0.25">
      <c r="A4819" s="3" t="str">
        <f>Raw_Data!A4819</f>
        <v>b7b3766d-a554-4590-930c-4fac22ad5609</v>
      </c>
      <c r="B4819" s="3">
        <f>Raw_Data!B4819</f>
        <v>65</v>
      </c>
      <c r="C4819" s="3" t="str">
        <f>Raw_Data!C4819</f>
        <v>Female</v>
      </c>
      <c r="D4819" s="3" t="str">
        <f>Raw_Data!D4819</f>
        <v>Basic</v>
      </c>
      <c r="E4819" s="3">
        <f>Raw_Data!E4819</f>
        <v>1.64</v>
      </c>
      <c r="F4819" s="3">
        <f>Raw_Data!F4819</f>
        <v>43</v>
      </c>
      <c r="G4819" s="3" t="str">
        <f>Raw_Data!G4819</f>
        <v>Africa</v>
      </c>
      <c r="H4819" s="3" t="str">
        <f>Raw_Data!H4819</f>
        <v>Tablet</v>
      </c>
      <c r="I4819" s="3">
        <f>Raw_Data!I4819</f>
        <v>8.99</v>
      </c>
      <c r="J4819" s="3">
        <f>Raw_Data!J4819</f>
        <v>1</v>
      </c>
      <c r="K4819" s="3" t="str">
        <f>Raw_Data!K4819</f>
        <v>Gift Card</v>
      </c>
      <c r="L4819" s="3">
        <f>Raw_Data!L4819</f>
        <v>1</v>
      </c>
      <c r="M4819" s="3">
        <f>Raw_Data!M4819</f>
        <v>0.04</v>
      </c>
      <c r="N4819" s="3" t="str">
        <f>Raw_Data!N4819</f>
        <v>Comedy</v>
      </c>
      <c r="O4819" s="3" t="str">
        <f t="shared" si="750"/>
        <v>55-70</v>
      </c>
      <c r="P4819" s="3" t="str">
        <f t="shared" si="751"/>
        <v>&lt;10h</v>
      </c>
      <c r="Q4819" s="3" t="str">
        <f t="shared" si="752"/>
        <v>22-45d</v>
      </c>
      <c r="R4819" s="3" t="str">
        <f t="shared" si="753"/>
        <v>Medium</v>
      </c>
      <c r="S4819" s="3" t="str">
        <f t="shared" si="754"/>
        <v>Low</v>
      </c>
      <c r="T4819" s="3" t="str">
        <f t="shared" si="755"/>
        <v>Churned</v>
      </c>
      <c r="U4819" s="4">
        <f>1/(1+EXP(-(Predictive_Model!$B$5+((B4819-Predictive_Model!$B$20)/Predictive_Model!$C$20)*Predictive_Model!$D$20+((E4819-Predictive_Model!$B$21)/Predictive_Model!$C$21)*Predictive_Model!$D$21+((F4819-Predictive_Model!$B$22)/Predictive_Model!$C$22)*Predictive_Model!$D$22+((I4819-Predictive_Model!$B$23)/Predictive_Model!$C$23)*Predictive_Model!$D$23+((L4819-Predictive_Model!$B$24)/Predictive_Model!$C$24)*Predictive_Model!$D$24+((M4819-Predictive_Model!$B$25)/Predictive_Model!$C$25)*Predictive_Model!$D$25+IF(C4819="Male",Predictive_Model!$D$31,IF(C4819="Other",Predictive_Model!$D$32,0))+IF(D4819="Premium",Predictive_Model!$D$34,IF(D4819="Standard",Predictive_Model!$D$35,0))+IF(G4819="Asia",Predictive_Model!$D$37,IF(G4819="Europe",Predictive_Model!$D$38,IF(G4819="North America",Predictive_Model!$D$39,IF(G4819="Oceania",Predictive_Model!$D$40,IF(G4819="South America",Predictive_Model!$D$41,0)))))+IF(H4819="Laptop",Predictive_Model!$D$43,IF(H4819="Mobile",Predictive_Model!$D$44,IF(H4819="TV",Predictive_Model!$D$45,IF(H4819="Tablet",Predictive_Model!$D$46,0))))+IF(K4819="Crypto",Predictive_Model!$D$48,IF(K4819="Debit Card",Predictive_Model!$D$49,IF(K4819="Gift Card",Predictive_Model!$D$50,IF(K4819="PayPal",Predictive_Model!$D$51,0))))+IF(N4819="Comedy",Predictive_Model!$D$53,IF(N4819="Documentary",Predictive_Model!$D$54,IF(N4819="Drama",Predictive_Model!$D$55,IF(N4819="Horror",Predictive_Model!$D$56,IF(N4819="Romance",Predictive_Model!$D$57,IF(N4819="Sci-Fi",Predictive_Model!$D$58,0)))))))))</f>
        <v>0.99999063553411394</v>
      </c>
      <c r="V4819" s="3" t="str">
        <f t="shared" si="756"/>
        <v>Critical</v>
      </c>
      <c r="W4819" s="6">
        <f t="shared" si="757"/>
        <v>8.99</v>
      </c>
      <c r="X4819" s="3" t="str">
        <f t="shared" si="758"/>
        <v>Priority 2</v>
      </c>
      <c r="Y4819" s="3" t="str">
        <f t="shared" si="759"/>
        <v>OK</v>
      </c>
    </row>
    <row r="4820" spans="1:25" x14ac:dyDescent="0.25">
      <c r="A4820" s="3" t="str">
        <f>Raw_Data!A4820</f>
        <v>a7bce00c-ce93-4774-b7aa-19c634036995</v>
      </c>
      <c r="B4820" s="3">
        <f>Raw_Data!B4820</f>
        <v>63</v>
      </c>
      <c r="C4820" s="3" t="str">
        <f>Raw_Data!C4820</f>
        <v>Other</v>
      </c>
      <c r="D4820" s="3" t="str">
        <f>Raw_Data!D4820</f>
        <v>Premium</v>
      </c>
      <c r="E4820" s="3">
        <f>Raw_Data!E4820</f>
        <v>51.75</v>
      </c>
      <c r="F4820" s="3">
        <f>Raw_Data!F4820</f>
        <v>30</v>
      </c>
      <c r="G4820" s="3" t="str">
        <f>Raw_Data!G4820</f>
        <v>Asia</v>
      </c>
      <c r="H4820" s="3" t="str">
        <f>Raw_Data!H4820</f>
        <v>TV</v>
      </c>
      <c r="I4820" s="3">
        <f>Raw_Data!I4820</f>
        <v>17.989999999999998</v>
      </c>
      <c r="J4820" s="3">
        <f>Raw_Data!J4820</f>
        <v>0</v>
      </c>
      <c r="K4820" s="3" t="str">
        <f>Raw_Data!K4820</f>
        <v>Crypto</v>
      </c>
      <c r="L4820" s="3">
        <f>Raw_Data!L4820</f>
        <v>1</v>
      </c>
      <c r="M4820" s="3">
        <f>Raw_Data!M4820</f>
        <v>1.67</v>
      </c>
      <c r="N4820" s="3" t="str">
        <f>Raw_Data!N4820</f>
        <v>Horror</v>
      </c>
      <c r="O4820" s="3" t="str">
        <f t="shared" si="750"/>
        <v>55-70</v>
      </c>
      <c r="P4820" s="3" t="str">
        <f t="shared" si="751"/>
        <v>50h+</v>
      </c>
      <c r="Q4820" s="3" t="str">
        <f t="shared" si="752"/>
        <v>22-45d</v>
      </c>
      <c r="R4820" s="3" t="str">
        <f t="shared" si="753"/>
        <v>Medium</v>
      </c>
      <c r="S4820" s="3" t="str">
        <f t="shared" si="754"/>
        <v>High</v>
      </c>
      <c r="T4820" s="3" t="str">
        <f t="shared" si="755"/>
        <v>Active</v>
      </c>
      <c r="U4820" s="4">
        <f>1/(1+EXP(-(Predictive_Model!$B$5+((B4820-Predictive_Model!$B$20)/Predictive_Model!$C$20)*Predictive_Model!$D$20+((E4820-Predictive_Model!$B$21)/Predictive_Model!$C$21)*Predictive_Model!$D$21+((F4820-Predictive_Model!$B$22)/Predictive_Model!$C$22)*Predictive_Model!$D$22+((I4820-Predictive_Model!$B$23)/Predictive_Model!$C$23)*Predictive_Model!$D$23+((L4820-Predictive_Model!$B$24)/Predictive_Model!$C$24)*Predictive_Model!$D$24+((M4820-Predictive_Model!$B$25)/Predictive_Model!$C$25)*Predictive_Model!$D$25+IF(C4820="Male",Predictive_Model!$D$31,IF(C4820="Other",Predictive_Model!$D$32,0))+IF(D4820="Premium",Predictive_Model!$D$34,IF(D4820="Standard",Predictive_Model!$D$35,0))+IF(G4820="Asia",Predictive_Model!$D$37,IF(G4820="Europe",Predictive_Model!$D$38,IF(G4820="North America",Predictive_Model!$D$39,IF(G4820="Oceania",Predictive_Model!$D$40,IF(G4820="South America",Predictive_Model!$D$41,0)))))+IF(H4820="Laptop",Predictive_Model!$D$43,IF(H4820="Mobile",Predictive_Model!$D$44,IF(H4820="TV",Predictive_Model!$D$45,IF(H4820="Tablet",Predictive_Model!$D$46,0))))+IF(K4820="Crypto",Predictive_Model!$D$48,IF(K4820="Debit Card",Predictive_Model!$D$49,IF(K4820="Gift Card",Predictive_Model!$D$50,IF(K4820="PayPal",Predictive_Model!$D$51,0))))+IF(N4820="Comedy",Predictive_Model!$D$53,IF(N4820="Documentary",Predictive_Model!$D$54,IF(N4820="Drama",Predictive_Model!$D$55,IF(N4820="Horror",Predictive_Model!$D$56,IF(N4820="Romance",Predictive_Model!$D$57,IF(N4820="Sci-Fi",Predictive_Model!$D$58,0)))))))))</f>
        <v>8.2984610247655993E-7</v>
      </c>
      <c r="V4820" s="3" t="str">
        <f t="shared" si="756"/>
        <v>Low</v>
      </c>
      <c r="W4820" s="6">
        <f t="shared" si="757"/>
        <v>1.4928931383553312E-5</v>
      </c>
      <c r="X4820" s="3" t="str">
        <f t="shared" si="758"/>
        <v>Monitor</v>
      </c>
      <c r="Y4820" s="3" t="str">
        <f t="shared" si="759"/>
        <v>OK</v>
      </c>
    </row>
    <row r="4821" spans="1:25" x14ac:dyDescent="0.25">
      <c r="A4821" s="3" t="str">
        <f>Raw_Data!A4821</f>
        <v>22576ce0-1d98-41da-818e-272c0718c042</v>
      </c>
      <c r="B4821" s="3">
        <f>Raw_Data!B4821</f>
        <v>43</v>
      </c>
      <c r="C4821" s="3" t="str">
        <f>Raw_Data!C4821</f>
        <v>Other</v>
      </c>
      <c r="D4821" s="3" t="str">
        <f>Raw_Data!D4821</f>
        <v>Standard</v>
      </c>
      <c r="E4821" s="3">
        <f>Raw_Data!E4821</f>
        <v>5.12</v>
      </c>
      <c r="F4821" s="3">
        <f>Raw_Data!F4821</f>
        <v>26</v>
      </c>
      <c r="G4821" s="3" t="str">
        <f>Raw_Data!G4821</f>
        <v>South America</v>
      </c>
      <c r="H4821" s="3" t="str">
        <f>Raw_Data!H4821</f>
        <v>Mobile</v>
      </c>
      <c r="I4821" s="3">
        <f>Raw_Data!I4821</f>
        <v>13.99</v>
      </c>
      <c r="J4821" s="3">
        <f>Raw_Data!J4821</f>
        <v>0</v>
      </c>
      <c r="K4821" s="3" t="str">
        <f>Raw_Data!K4821</f>
        <v>Debit Card</v>
      </c>
      <c r="L4821" s="3">
        <f>Raw_Data!L4821</f>
        <v>5</v>
      </c>
      <c r="M4821" s="3">
        <f>Raw_Data!M4821</f>
        <v>0.19</v>
      </c>
      <c r="N4821" s="3" t="str">
        <f>Raw_Data!N4821</f>
        <v>Documentary</v>
      </c>
      <c r="O4821" s="3" t="str">
        <f t="shared" si="750"/>
        <v>35-44</v>
      </c>
      <c r="P4821" s="3" t="str">
        <f t="shared" si="751"/>
        <v>&lt;10h</v>
      </c>
      <c r="Q4821" s="3" t="str">
        <f t="shared" si="752"/>
        <v>22-45d</v>
      </c>
      <c r="R4821" s="3" t="str">
        <f t="shared" si="753"/>
        <v>Medium</v>
      </c>
      <c r="S4821" s="3" t="str">
        <f t="shared" si="754"/>
        <v>Mid</v>
      </c>
      <c r="T4821" s="3" t="str">
        <f t="shared" si="755"/>
        <v>Active</v>
      </c>
      <c r="U4821" s="4">
        <f>1/(1+EXP(-(Predictive_Model!$B$5+((B4821-Predictive_Model!$B$20)/Predictive_Model!$C$20)*Predictive_Model!$D$20+((E4821-Predictive_Model!$B$21)/Predictive_Model!$C$21)*Predictive_Model!$D$21+((F4821-Predictive_Model!$B$22)/Predictive_Model!$C$22)*Predictive_Model!$D$22+((I4821-Predictive_Model!$B$23)/Predictive_Model!$C$23)*Predictive_Model!$D$23+((L4821-Predictive_Model!$B$24)/Predictive_Model!$C$24)*Predictive_Model!$D$24+((M4821-Predictive_Model!$B$25)/Predictive_Model!$C$25)*Predictive_Model!$D$25+IF(C4821="Male",Predictive_Model!$D$31,IF(C4821="Other",Predictive_Model!$D$32,0))+IF(D4821="Premium",Predictive_Model!$D$34,IF(D4821="Standard",Predictive_Model!$D$35,0))+IF(G4821="Asia",Predictive_Model!$D$37,IF(G4821="Europe",Predictive_Model!$D$38,IF(G4821="North America",Predictive_Model!$D$39,IF(G4821="Oceania",Predictive_Model!$D$40,IF(G4821="South America",Predictive_Model!$D$41,0)))))+IF(H4821="Laptop",Predictive_Model!$D$43,IF(H4821="Mobile",Predictive_Model!$D$44,IF(H4821="TV",Predictive_Model!$D$45,IF(H4821="Tablet",Predictive_Model!$D$46,0))))+IF(K4821="Crypto",Predictive_Model!$D$48,IF(K4821="Debit Card",Predictive_Model!$D$49,IF(K4821="Gift Card",Predictive_Model!$D$50,IF(K4821="PayPal",Predictive_Model!$D$51,0))))+IF(N4821="Comedy",Predictive_Model!$D$53,IF(N4821="Documentary",Predictive_Model!$D$54,IF(N4821="Drama",Predictive_Model!$D$55,IF(N4821="Horror",Predictive_Model!$D$56,IF(N4821="Romance",Predictive_Model!$D$57,IF(N4821="Sci-Fi",Predictive_Model!$D$58,0)))))))))</f>
        <v>0.96169149821309852</v>
      </c>
      <c r="V4821" s="3" t="str">
        <f t="shared" si="756"/>
        <v>Critical</v>
      </c>
      <c r="W4821" s="6">
        <f t="shared" si="757"/>
        <v>13.454064060001249</v>
      </c>
      <c r="X4821" s="3" t="str">
        <f t="shared" si="758"/>
        <v>Priority 2</v>
      </c>
      <c r="Y4821" s="3" t="str">
        <f t="shared" si="759"/>
        <v>OK</v>
      </c>
    </row>
    <row r="4822" spans="1:25" x14ac:dyDescent="0.25">
      <c r="A4822" s="3" t="str">
        <f>Raw_Data!A4822</f>
        <v>0d2a0b24-a292-4470-b7b3-ef99948c12ed</v>
      </c>
      <c r="B4822" s="3">
        <f>Raw_Data!B4822</f>
        <v>46</v>
      </c>
      <c r="C4822" s="3" t="str">
        <f>Raw_Data!C4822</f>
        <v>Other</v>
      </c>
      <c r="D4822" s="3" t="str">
        <f>Raw_Data!D4822</f>
        <v>Premium</v>
      </c>
      <c r="E4822" s="3">
        <f>Raw_Data!E4822</f>
        <v>10.37</v>
      </c>
      <c r="F4822" s="3">
        <f>Raw_Data!F4822</f>
        <v>34</v>
      </c>
      <c r="G4822" s="3" t="str">
        <f>Raw_Data!G4822</f>
        <v>Europe</v>
      </c>
      <c r="H4822" s="3" t="str">
        <f>Raw_Data!H4822</f>
        <v>TV</v>
      </c>
      <c r="I4822" s="3">
        <f>Raw_Data!I4822</f>
        <v>17.989999999999998</v>
      </c>
      <c r="J4822" s="3">
        <f>Raw_Data!J4822</f>
        <v>1</v>
      </c>
      <c r="K4822" s="3" t="str">
        <f>Raw_Data!K4822</f>
        <v>Debit Card</v>
      </c>
      <c r="L4822" s="3">
        <f>Raw_Data!L4822</f>
        <v>1</v>
      </c>
      <c r="M4822" s="3">
        <f>Raw_Data!M4822</f>
        <v>0.3</v>
      </c>
      <c r="N4822" s="3" t="str">
        <f>Raw_Data!N4822</f>
        <v>Drama</v>
      </c>
      <c r="O4822" s="3" t="str">
        <f t="shared" si="750"/>
        <v>45-54</v>
      </c>
      <c r="P4822" s="3" t="str">
        <f t="shared" si="751"/>
        <v>10-24h</v>
      </c>
      <c r="Q4822" s="3" t="str">
        <f t="shared" si="752"/>
        <v>22-45d</v>
      </c>
      <c r="R4822" s="3" t="str">
        <f t="shared" si="753"/>
        <v>Medium</v>
      </c>
      <c r="S4822" s="3" t="str">
        <f t="shared" si="754"/>
        <v>High</v>
      </c>
      <c r="T4822" s="3" t="str">
        <f t="shared" si="755"/>
        <v>Churned</v>
      </c>
      <c r="U4822" s="4">
        <f>1/(1+EXP(-(Predictive_Model!$B$5+((B4822-Predictive_Model!$B$20)/Predictive_Model!$C$20)*Predictive_Model!$D$20+((E4822-Predictive_Model!$B$21)/Predictive_Model!$C$21)*Predictive_Model!$D$21+((F4822-Predictive_Model!$B$22)/Predictive_Model!$C$22)*Predictive_Model!$D$22+((I4822-Predictive_Model!$B$23)/Predictive_Model!$C$23)*Predictive_Model!$D$23+((L4822-Predictive_Model!$B$24)/Predictive_Model!$C$24)*Predictive_Model!$D$24+((M4822-Predictive_Model!$B$25)/Predictive_Model!$C$25)*Predictive_Model!$D$25+IF(C4822="Male",Predictive_Model!$D$31,IF(C4822="Other",Predictive_Model!$D$32,0))+IF(D4822="Premium",Predictive_Model!$D$34,IF(D4822="Standard",Predictive_Model!$D$35,0))+IF(G4822="Asia",Predictive_Model!$D$37,IF(G4822="Europe",Predictive_Model!$D$38,IF(G4822="North America",Predictive_Model!$D$39,IF(G4822="Oceania",Predictive_Model!$D$40,IF(G4822="South America",Predictive_Model!$D$41,0)))))+IF(H4822="Laptop",Predictive_Model!$D$43,IF(H4822="Mobile",Predictive_Model!$D$44,IF(H4822="TV",Predictive_Model!$D$45,IF(H4822="Tablet",Predictive_Model!$D$46,0))))+IF(K4822="Crypto",Predictive_Model!$D$48,IF(K4822="Debit Card",Predictive_Model!$D$49,IF(K4822="Gift Card",Predictive_Model!$D$50,IF(K4822="PayPal",Predictive_Model!$D$51,0))))+IF(N4822="Comedy",Predictive_Model!$D$53,IF(N4822="Documentary",Predictive_Model!$D$54,IF(N4822="Drama",Predictive_Model!$D$55,IF(N4822="Horror",Predictive_Model!$D$56,IF(N4822="Romance",Predictive_Model!$D$57,IF(N4822="Sci-Fi",Predictive_Model!$D$58,0)))))))))</f>
        <v>0.86107333381031215</v>
      </c>
      <c r="V4822" s="3" t="str">
        <f t="shared" si="756"/>
        <v>Critical</v>
      </c>
      <c r="W4822" s="6">
        <f t="shared" si="757"/>
        <v>17.989999999999998</v>
      </c>
      <c r="X4822" s="3" t="str">
        <f t="shared" si="758"/>
        <v>Priority 1</v>
      </c>
      <c r="Y4822" s="3" t="str">
        <f t="shared" si="759"/>
        <v>OK</v>
      </c>
    </row>
    <row r="4823" spans="1:25" x14ac:dyDescent="0.25">
      <c r="A4823" s="3" t="str">
        <f>Raw_Data!A4823</f>
        <v>682fdf52-1ebf-4d53-a4b0-141a586bd183</v>
      </c>
      <c r="B4823" s="3">
        <f>Raw_Data!B4823</f>
        <v>39</v>
      </c>
      <c r="C4823" s="3" t="str">
        <f>Raw_Data!C4823</f>
        <v>Female</v>
      </c>
      <c r="D4823" s="3" t="str">
        <f>Raw_Data!D4823</f>
        <v>Basic</v>
      </c>
      <c r="E4823" s="3">
        <f>Raw_Data!E4823</f>
        <v>2.44</v>
      </c>
      <c r="F4823" s="3">
        <f>Raw_Data!F4823</f>
        <v>43</v>
      </c>
      <c r="G4823" s="3" t="str">
        <f>Raw_Data!G4823</f>
        <v>Africa</v>
      </c>
      <c r="H4823" s="3" t="str">
        <f>Raw_Data!H4823</f>
        <v>Tablet</v>
      </c>
      <c r="I4823" s="3">
        <f>Raw_Data!I4823</f>
        <v>8.99</v>
      </c>
      <c r="J4823" s="3">
        <f>Raw_Data!J4823</f>
        <v>1</v>
      </c>
      <c r="K4823" s="3" t="str">
        <f>Raw_Data!K4823</f>
        <v>Credit Card</v>
      </c>
      <c r="L4823" s="3">
        <f>Raw_Data!L4823</f>
        <v>5</v>
      </c>
      <c r="M4823" s="3">
        <f>Raw_Data!M4823</f>
        <v>0.06</v>
      </c>
      <c r="N4823" s="3" t="str">
        <f>Raw_Data!N4823</f>
        <v>Documentary</v>
      </c>
      <c r="O4823" s="3" t="str">
        <f t="shared" si="750"/>
        <v>35-44</v>
      </c>
      <c r="P4823" s="3" t="str">
        <f t="shared" si="751"/>
        <v>&lt;10h</v>
      </c>
      <c r="Q4823" s="3" t="str">
        <f t="shared" si="752"/>
        <v>22-45d</v>
      </c>
      <c r="R4823" s="3" t="str">
        <f t="shared" si="753"/>
        <v>Medium</v>
      </c>
      <c r="S4823" s="3" t="str">
        <f t="shared" si="754"/>
        <v>Low</v>
      </c>
      <c r="T4823" s="3" t="str">
        <f t="shared" si="755"/>
        <v>Churned</v>
      </c>
      <c r="U4823" s="4">
        <f>1/(1+EXP(-(Predictive_Model!$B$5+((B4823-Predictive_Model!$B$20)/Predictive_Model!$C$20)*Predictive_Model!$D$20+((E4823-Predictive_Model!$B$21)/Predictive_Model!$C$21)*Predictive_Model!$D$21+((F4823-Predictive_Model!$B$22)/Predictive_Model!$C$22)*Predictive_Model!$D$22+((I4823-Predictive_Model!$B$23)/Predictive_Model!$C$23)*Predictive_Model!$D$23+((L4823-Predictive_Model!$B$24)/Predictive_Model!$C$24)*Predictive_Model!$D$24+((M4823-Predictive_Model!$B$25)/Predictive_Model!$C$25)*Predictive_Model!$D$25+IF(C4823="Male",Predictive_Model!$D$31,IF(C4823="Other",Predictive_Model!$D$32,0))+IF(D4823="Premium",Predictive_Model!$D$34,IF(D4823="Standard",Predictive_Model!$D$35,0))+IF(G4823="Asia",Predictive_Model!$D$37,IF(G4823="Europe",Predictive_Model!$D$38,IF(G4823="North America",Predictive_Model!$D$39,IF(G4823="Oceania",Predictive_Model!$D$40,IF(G4823="South America",Predictive_Model!$D$41,0)))))+IF(H4823="Laptop",Predictive_Model!$D$43,IF(H4823="Mobile",Predictive_Model!$D$44,IF(H4823="TV",Predictive_Model!$D$45,IF(H4823="Tablet",Predictive_Model!$D$46,0))))+IF(K4823="Crypto",Predictive_Model!$D$48,IF(K4823="Debit Card",Predictive_Model!$D$49,IF(K4823="Gift Card",Predictive_Model!$D$50,IF(K4823="PayPal",Predictive_Model!$D$51,0))))+IF(N4823="Comedy",Predictive_Model!$D$53,IF(N4823="Documentary",Predictive_Model!$D$54,IF(N4823="Drama",Predictive_Model!$D$55,IF(N4823="Horror",Predictive_Model!$D$56,IF(N4823="Romance",Predictive_Model!$D$57,IF(N4823="Sci-Fi",Predictive_Model!$D$58,0)))))))))</f>
        <v>0.99960425076739867</v>
      </c>
      <c r="V4823" s="3" t="str">
        <f t="shared" si="756"/>
        <v>Critical</v>
      </c>
      <c r="W4823" s="6">
        <f t="shared" si="757"/>
        <v>8.99</v>
      </c>
      <c r="X4823" s="3" t="str">
        <f t="shared" si="758"/>
        <v>Priority 2</v>
      </c>
      <c r="Y4823" s="3" t="str">
        <f t="shared" si="759"/>
        <v>OK</v>
      </c>
    </row>
    <row r="4824" spans="1:25" x14ac:dyDescent="0.25">
      <c r="A4824" s="3" t="str">
        <f>Raw_Data!A4824</f>
        <v>7e3cf4e1-5524-4c58-9e6f-181025287358</v>
      </c>
      <c r="B4824" s="3">
        <f>Raw_Data!B4824</f>
        <v>33</v>
      </c>
      <c r="C4824" s="3" t="str">
        <f>Raw_Data!C4824</f>
        <v>Other</v>
      </c>
      <c r="D4824" s="3" t="str">
        <f>Raw_Data!D4824</f>
        <v>Premium</v>
      </c>
      <c r="E4824" s="3">
        <f>Raw_Data!E4824</f>
        <v>1.97</v>
      </c>
      <c r="F4824" s="3">
        <f>Raw_Data!F4824</f>
        <v>60</v>
      </c>
      <c r="G4824" s="3" t="str">
        <f>Raw_Data!G4824</f>
        <v>Europe</v>
      </c>
      <c r="H4824" s="3" t="str">
        <f>Raw_Data!H4824</f>
        <v>Laptop</v>
      </c>
      <c r="I4824" s="3">
        <f>Raw_Data!I4824</f>
        <v>17.989999999999998</v>
      </c>
      <c r="J4824" s="3">
        <f>Raw_Data!J4824</f>
        <v>1</v>
      </c>
      <c r="K4824" s="3" t="str">
        <f>Raw_Data!K4824</f>
        <v>Debit Card</v>
      </c>
      <c r="L4824" s="3">
        <f>Raw_Data!L4824</f>
        <v>2</v>
      </c>
      <c r="M4824" s="3">
        <f>Raw_Data!M4824</f>
        <v>0.03</v>
      </c>
      <c r="N4824" s="3" t="str">
        <f>Raw_Data!N4824</f>
        <v>Sci-Fi</v>
      </c>
      <c r="O4824" s="3" t="str">
        <f t="shared" si="750"/>
        <v>25-34</v>
      </c>
      <c r="P4824" s="3" t="str">
        <f t="shared" si="751"/>
        <v>&lt;10h</v>
      </c>
      <c r="Q4824" s="3" t="str">
        <f t="shared" si="752"/>
        <v>46-60d</v>
      </c>
      <c r="R4824" s="3" t="str">
        <f t="shared" si="753"/>
        <v>Low</v>
      </c>
      <c r="S4824" s="3" t="str">
        <f t="shared" si="754"/>
        <v>High</v>
      </c>
      <c r="T4824" s="3" t="str">
        <f t="shared" si="755"/>
        <v>Churned</v>
      </c>
      <c r="U4824" s="4">
        <f>1/(1+EXP(-(Predictive_Model!$B$5+((B4824-Predictive_Model!$B$20)/Predictive_Model!$C$20)*Predictive_Model!$D$20+((E4824-Predictive_Model!$B$21)/Predictive_Model!$C$21)*Predictive_Model!$D$21+((F4824-Predictive_Model!$B$22)/Predictive_Model!$C$22)*Predictive_Model!$D$22+((I4824-Predictive_Model!$B$23)/Predictive_Model!$C$23)*Predictive_Model!$D$23+((L4824-Predictive_Model!$B$24)/Predictive_Model!$C$24)*Predictive_Model!$D$24+((M4824-Predictive_Model!$B$25)/Predictive_Model!$C$25)*Predictive_Model!$D$25+IF(C4824="Male",Predictive_Model!$D$31,IF(C4824="Other",Predictive_Model!$D$32,0))+IF(D4824="Premium",Predictive_Model!$D$34,IF(D4824="Standard",Predictive_Model!$D$35,0))+IF(G4824="Asia",Predictive_Model!$D$37,IF(G4824="Europe",Predictive_Model!$D$38,IF(G4824="North America",Predictive_Model!$D$39,IF(G4824="Oceania",Predictive_Model!$D$40,IF(G4824="South America",Predictive_Model!$D$41,0)))))+IF(H4824="Laptop",Predictive_Model!$D$43,IF(H4824="Mobile",Predictive_Model!$D$44,IF(H4824="TV",Predictive_Model!$D$45,IF(H4824="Tablet",Predictive_Model!$D$46,0))))+IF(K4824="Crypto",Predictive_Model!$D$48,IF(K4824="Debit Card",Predictive_Model!$D$49,IF(K4824="Gift Card",Predictive_Model!$D$50,IF(K4824="PayPal",Predictive_Model!$D$51,0))))+IF(N4824="Comedy",Predictive_Model!$D$53,IF(N4824="Documentary",Predictive_Model!$D$54,IF(N4824="Drama",Predictive_Model!$D$55,IF(N4824="Horror",Predictive_Model!$D$56,IF(N4824="Romance",Predictive_Model!$D$57,IF(N4824="Sci-Fi",Predictive_Model!$D$58,0)))))))))</f>
        <v>0.99960983670292025</v>
      </c>
      <c r="V4824" s="3" t="str">
        <f t="shared" si="756"/>
        <v>Critical</v>
      </c>
      <c r="W4824" s="6">
        <f t="shared" si="757"/>
        <v>17.989999999999998</v>
      </c>
      <c r="X4824" s="3" t="str">
        <f t="shared" si="758"/>
        <v>Priority 1</v>
      </c>
      <c r="Y4824" s="3" t="str">
        <f t="shared" si="759"/>
        <v>OK</v>
      </c>
    </row>
    <row r="4825" spans="1:25" x14ac:dyDescent="0.25">
      <c r="A4825" s="3" t="str">
        <f>Raw_Data!A4825</f>
        <v>7dc4b049-4b46-484c-8424-bdcc319c961a</v>
      </c>
      <c r="B4825" s="3">
        <f>Raw_Data!B4825</f>
        <v>54</v>
      </c>
      <c r="C4825" s="3" t="str">
        <f>Raw_Data!C4825</f>
        <v>Male</v>
      </c>
      <c r="D4825" s="3" t="str">
        <f>Raw_Data!D4825</f>
        <v>Basic</v>
      </c>
      <c r="E4825" s="3">
        <f>Raw_Data!E4825</f>
        <v>2.41</v>
      </c>
      <c r="F4825" s="3">
        <f>Raw_Data!F4825</f>
        <v>18</v>
      </c>
      <c r="G4825" s="3" t="str">
        <f>Raw_Data!G4825</f>
        <v>Asia</v>
      </c>
      <c r="H4825" s="3" t="str">
        <f>Raw_Data!H4825</f>
        <v>Desktop</v>
      </c>
      <c r="I4825" s="3">
        <f>Raw_Data!I4825</f>
        <v>8.99</v>
      </c>
      <c r="J4825" s="3">
        <f>Raw_Data!J4825</f>
        <v>1</v>
      </c>
      <c r="K4825" s="3" t="str">
        <f>Raw_Data!K4825</f>
        <v>Credit Card</v>
      </c>
      <c r="L4825" s="3">
        <f>Raw_Data!L4825</f>
        <v>2</v>
      </c>
      <c r="M4825" s="3">
        <f>Raw_Data!M4825</f>
        <v>0.13</v>
      </c>
      <c r="N4825" s="3" t="str">
        <f>Raw_Data!N4825</f>
        <v>Action</v>
      </c>
      <c r="O4825" s="3" t="str">
        <f t="shared" si="750"/>
        <v>45-54</v>
      </c>
      <c r="P4825" s="3" t="str">
        <f t="shared" si="751"/>
        <v>&lt;10h</v>
      </c>
      <c r="Q4825" s="3" t="str">
        <f t="shared" si="752"/>
        <v>8-21d</v>
      </c>
      <c r="R4825" s="3" t="str">
        <f t="shared" si="753"/>
        <v>Medium</v>
      </c>
      <c r="S4825" s="3" t="str">
        <f t="shared" si="754"/>
        <v>Low</v>
      </c>
      <c r="T4825" s="3" t="str">
        <f t="shared" si="755"/>
        <v>Churned</v>
      </c>
      <c r="U4825" s="4">
        <f>1/(1+EXP(-(Predictive_Model!$B$5+((B4825-Predictive_Model!$B$20)/Predictive_Model!$C$20)*Predictive_Model!$D$20+((E4825-Predictive_Model!$B$21)/Predictive_Model!$C$21)*Predictive_Model!$D$21+((F4825-Predictive_Model!$B$22)/Predictive_Model!$C$22)*Predictive_Model!$D$22+((I4825-Predictive_Model!$B$23)/Predictive_Model!$C$23)*Predictive_Model!$D$23+((L4825-Predictive_Model!$B$24)/Predictive_Model!$C$24)*Predictive_Model!$D$24+((M4825-Predictive_Model!$B$25)/Predictive_Model!$C$25)*Predictive_Model!$D$25+IF(C4825="Male",Predictive_Model!$D$31,IF(C4825="Other",Predictive_Model!$D$32,0))+IF(D4825="Premium",Predictive_Model!$D$34,IF(D4825="Standard",Predictive_Model!$D$35,0))+IF(G4825="Asia",Predictive_Model!$D$37,IF(G4825="Europe",Predictive_Model!$D$38,IF(G4825="North America",Predictive_Model!$D$39,IF(G4825="Oceania",Predictive_Model!$D$40,IF(G4825="South America",Predictive_Model!$D$41,0)))))+IF(H4825="Laptop",Predictive_Model!$D$43,IF(H4825="Mobile",Predictive_Model!$D$44,IF(H4825="TV",Predictive_Model!$D$45,IF(H4825="Tablet",Predictive_Model!$D$46,0))))+IF(K4825="Crypto",Predictive_Model!$D$48,IF(K4825="Debit Card",Predictive_Model!$D$49,IF(K4825="Gift Card",Predictive_Model!$D$50,IF(K4825="PayPal",Predictive_Model!$D$51,0))))+IF(N4825="Comedy",Predictive_Model!$D$53,IF(N4825="Documentary",Predictive_Model!$D$54,IF(N4825="Drama",Predictive_Model!$D$55,IF(N4825="Horror",Predictive_Model!$D$56,IF(N4825="Romance",Predictive_Model!$D$57,IF(N4825="Sci-Fi",Predictive_Model!$D$58,0)))))))))</f>
        <v>0.99349376482748808</v>
      </c>
      <c r="V4825" s="3" t="str">
        <f t="shared" si="756"/>
        <v>Critical</v>
      </c>
      <c r="W4825" s="6">
        <f t="shared" si="757"/>
        <v>8.99</v>
      </c>
      <c r="X4825" s="3" t="str">
        <f t="shared" si="758"/>
        <v>Priority 2</v>
      </c>
      <c r="Y4825" s="3" t="str">
        <f t="shared" si="759"/>
        <v>OK</v>
      </c>
    </row>
    <row r="4826" spans="1:25" x14ac:dyDescent="0.25">
      <c r="A4826" s="3" t="str">
        <f>Raw_Data!A4826</f>
        <v>778255d3-5584-4006-8e97-c9256d319ebe</v>
      </c>
      <c r="B4826" s="3">
        <f>Raw_Data!B4826</f>
        <v>50</v>
      </c>
      <c r="C4826" s="3" t="str">
        <f>Raw_Data!C4826</f>
        <v>Other</v>
      </c>
      <c r="D4826" s="3" t="str">
        <f>Raw_Data!D4826</f>
        <v>Standard</v>
      </c>
      <c r="E4826" s="3">
        <f>Raw_Data!E4826</f>
        <v>4.03</v>
      </c>
      <c r="F4826" s="3">
        <f>Raw_Data!F4826</f>
        <v>1</v>
      </c>
      <c r="G4826" s="3" t="str">
        <f>Raw_Data!G4826</f>
        <v>South America</v>
      </c>
      <c r="H4826" s="3" t="str">
        <f>Raw_Data!H4826</f>
        <v>Laptop</v>
      </c>
      <c r="I4826" s="3">
        <f>Raw_Data!I4826</f>
        <v>13.99</v>
      </c>
      <c r="J4826" s="3">
        <f>Raw_Data!J4826</f>
        <v>0</v>
      </c>
      <c r="K4826" s="3" t="str">
        <f>Raw_Data!K4826</f>
        <v>Gift Card</v>
      </c>
      <c r="L4826" s="3">
        <f>Raw_Data!L4826</f>
        <v>1</v>
      </c>
      <c r="M4826" s="3">
        <f>Raw_Data!M4826</f>
        <v>2.02</v>
      </c>
      <c r="N4826" s="3" t="str">
        <f>Raw_Data!N4826</f>
        <v>Horror</v>
      </c>
      <c r="O4826" s="3" t="str">
        <f t="shared" si="750"/>
        <v>45-54</v>
      </c>
      <c r="P4826" s="3" t="str">
        <f t="shared" si="751"/>
        <v>&lt;10h</v>
      </c>
      <c r="Q4826" s="3" t="str">
        <f t="shared" si="752"/>
        <v>0-7d</v>
      </c>
      <c r="R4826" s="3" t="str">
        <f t="shared" si="753"/>
        <v>Medium</v>
      </c>
      <c r="S4826" s="3" t="str">
        <f t="shared" si="754"/>
        <v>Mid</v>
      </c>
      <c r="T4826" s="3" t="str">
        <f t="shared" si="755"/>
        <v>Active</v>
      </c>
      <c r="U4826" s="4">
        <f>1/(1+EXP(-(Predictive_Model!$B$5+((B4826-Predictive_Model!$B$20)/Predictive_Model!$C$20)*Predictive_Model!$D$20+((E4826-Predictive_Model!$B$21)/Predictive_Model!$C$21)*Predictive_Model!$D$21+((F4826-Predictive_Model!$B$22)/Predictive_Model!$C$22)*Predictive_Model!$D$22+((I4826-Predictive_Model!$B$23)/Predictive_Model!$C$23)*Predictive_Model!$D$23+((L4826-Predictive_Model!$B$24)/Predictive_Model!$C$24)*Predictive_Model!$D$24+((M4826-Predictive_Model!$B$25)/Predictive_Model!$C$25)*Predictive_Model!$D$25+IF(C4826="Male",Predictive_Model!$D$31,IF(C4826="Other",Predictive_Model!$D$32,0))+IF(D4826="Premium",Predictive_Model!$D$34,IF(D4826="Standard",Predictive_Model!$D$35,0))+IF(G4826="Asia",Predictive_Model!$D$37,IF(G4826="Europe",Predictive_Model!$D$38,IF(G4826="North America",Predictive_Model!$D$39,IF(G4826="Oceania",Predictive_Model!$D$40,IF(G4826="South America",Predictive_Model!$D$41,0)))))+IF(H4826="Laptop",Predictive_Model!$D$43,IF(H4826="Mobile",Predictive_Model!$D$44,IF(H4826="TV",Predictive_Model!$D$45,IF(H4826="Tablet",Predictive_Model!$D$46,0))))+IF(K4826="Crypto",Predictive_Model!$D$48,IF(K4826="Debit Card",Predictive_Model!$D$49,IF(K4826="Gift Card",Predictive_Model!$D$50,IF(K4826="PayPal",Predictive_Model!$D$51,0))))+IF(N4826="Comedy",Predictive_Model!$D$53,IF(N4826="Documentary",Predictive_Model!$D$54,IF(N4826="Drama",Predictive_Model!$D$55,IF(N4826="Horror",Predictive_Model!$D$56,IF(N4826="Romance",Predictive_Model!$D$57,IF(N4826="Sci-Fi",Predictive_Model!$D$58,0)))))))))</f>
        <v>0.31705517232751951</v>
      </c>
      <c r="V4826" s="3" t="str">
        <f t="shared" si="756"/>
        <v>Medium</v>
      </c>
      <c r="W4826" s="6">
        <f t="shared" si="757"/>
        <v>4.4356018608619978</v>
      </c>
      <c r="X4826" s="3" t="str">
        <f t="shared" si="758"/>
        <v>Monitor</v>
      </c>
      <c r="Y4826" s="3" t="str">
        <f t="shared" si="759"/>
        <v>OK</v>
      </c>
    </row>
    <row r="4827" spans="1:25" x14ac:dyDescent="0.25">
      <c r="A4827" s="3" t="str">
        <f>Raw_Data!A4827</f>
        <v>c2228620-0aeb-4528-9afb-6c5acf3a4584</v>
      </c>
      <c r="B4827" s="3">
        <f>Raw_Data!B4827</f>
        <v>50</v>
      </c>
      <c r="C4827" s="3" t="str">
        <f>Raw_Data!C4827</f>
        <v>Female</v>
      </c>
      <c r="D4827" s="3" t="str">
        <f>Raw_Data!D4827</f>
        <v>Premium</v>
      </c>
      <c r="E4827" s="3">
        <f>Raw_Data!E4827</f>
        <v>19.010000000000002</v>
      </c>
      <c r="F4827" s="3">
        <f>Raw_Data!F4827</f>
        <v>6</v>
      </c>
      <c r="G4827" s="3" t="str">
        <f>Raw_Data!G4827</f>
        <v>Asia</v>
      </c>
      <c r="H4827" s="3" t="str">
        <f>Raw_Data!H4827</f>
        <v>TV</v>
      </c>
      <c r="I4827" s="3">
        <f>Raw_Data!I4827</f>
        <v>17.989999999999998</v>
      </c>
      <c r="J4827" s="3">
        <f>Raw_Data!J4827</f>
        <v>0</v>
      </c>
      <c r="K4827" s="3" t="str">
        <f>Raw_Data!K4827</f>
        <v>PayPal</v>
      </c>
      <c r="L4827" s="3">
        <f>Raw_Data!L4827</f>
        <v>1</v>
      </c>
      <c r="M4827" s="3">
        <f>Raw_Data!M4827</f>
        <v>2.72</v>
      </c>
      <c r="N4827" s="3" t="str">
        <f>Raw_Data!N4827</f>
        <v>Action</v>
      </c>
      <c r="O4827" s="3" t="str">
        <f t="shared" si="750"/>
        <v>45-54</v>
      </c>
      <c r="P4827" s="3" t="str">
        <f t="shared" si="751"/>
        <v>10-24h</v>
      </c>
      <c r="Q4827" s="3" t="str">
        <f t="shared" si="752"/>
        <v>0-7d</v>
      </c>
      <c r="R4827" s="3" t="str">
        <f t="shared" si="753"/>
        <v>Medium</v>
      </c>
      <c r="S4827" s="3" t="str">
        <f t="shared" si="754"/>
        <v>High</v>
      </c>
      <c r="T4827" s="3" t="str">
        <f t="shared" si="755"/>
        <v>Active</v>
      </c>
      <c r="U4827" s="4">
        <f>1/(1+EXP(-(Predictive_Model!$B$5+((B4827-Predictive_Model!$B$20)/Predictive_Model!$C$20)*Predictive_Model!$D$20+((E4827-Predictive_Model!$B$21)/Predictive_Model!$C$21)*Predictive_Model!$D$21+((F4827-Predictive_Model!$B$22)/Predictive_Model!$C$22)*Predictive_Model!$D$22+((I4827-Predictive_Model!$B$23)/Predictive_Model!$C$23)*Predictive_Model!$D$23+((L4827-Predictive_Model!$B$24)/Predictive_Model!$C$24)*Predictive_Model!$D$24+((M4827-Predictive_Model!$B$25)/Predictive_Model!$C$25)*Predictive_Model!$D$25+IF(C4827="Male",Predictive_Model!$D$31,IF(C4827="Other",Predictive_Model!$D$32,0))+IF(D4827="Premium",Predictive_Model!$D$34,IF(D4827="Standard",Predictive_Model!$D$35,0))+IF(G4827="Asia",Predictive_Model!$D$37,IF(G4827="Europe",Predictive_Model!$D$38,IF(G4827="North America",Predictive_Model!$D$39,IF(G4827="Oceania",Predictive_Model!$D$40,IF(G4827="South America",Predictive_Model!$D$41,0)))))+IF(H4827="Laptop",Predictive_Model!$D$43,IF(H4827="Mobile",Predictive_Model!$D$44,IF(H4827="TV",Predictive_Model!$D$45,IF(H4827="Tablet",Predictive_Model!$D$46,0))))+IF(K4827="Crypto",Predictive_Model!$D$48,IF(K4827="Debit Card",Predictive_Model!$D$49,IF(K4827="Gift Card",Predictive_Model!$D$50,IF(K4827="PayPal",Predictive_Model!$D$51,0))))+IF(N4827="Comedy",Predictive_Model!$D$53,IF(N4827="Documentary",Predictive_Model!$D$54,IF(N4827="Drama",Predictive_Model!$D$55,IF(N4827="Horror",Predictive_Model!$D$56,IF(N4827="Romance",Predictive_Model!$D$57,IF(N4827="Sci-Fi",Predictive_Model!$D$58,0)))))))))</f>
        <v>1.8561068346610888E-4</v>
      </c>
      <c r="V4827" s="3" t="str">
        <f t="shared" si="756"/>
        <v>Low</v>
      </c>
      <c r="W4827" s="6">
        <f t="shared" si="757"/>
        <v>3.3391361955552984E-3</v>
      </c>
      <c r="X4827" s="3" t="str">
        <f t="shared" si="758"/>
        <v>Monitor</v>
      </c>
      <c r="Y4827" s="3" t="str">
        <f t="shared" si="759"/>
        <v>OK</v>
      </c>
    </row>
    <row r="4828" spans="1:25" x14ac:dyDescent="0.25">
      <c r="A4828" s="3" t="str">
        <f>Raw_Data!A4828</f>
        <v>c9fe7a97-ae87-4846-99cc-dffc804d029e</v>
      </c>
      <c r="B4828" s="3">
        <f>Raw_Data!B4828</f>
        <v>49</v>
      </c>
      <c r="C4828" s="3" t="str">
        <f>Raw_Data!C4828</f>
        <v>Other</v>
      </c>
      <c r="D4828" s="3" t="str">
        <f>Raw_Data!D4828</f>
        <v>Standard</v>
      </c>
      <c r="E4828" s="3">
        <f>Raw_Data!E4828</f>
        <v>2.33</v>
      </c>
      <c r="F4828" s="3">
        <f>Raw_Data!F4828</f>
        <v>41</v>
      </c>
      <c r="G4828" s="3" t="str">
        <f>Raw_Data!G4828</f>
        <v>Oceania</v>
      </c>
      <c r="H4828" s="3" t="str">
        <f>Raw_Data!H4828</f>
        <v>Desktop</v>
      </c>
      <c r="I4828" s="3">
        <f>Raw_Data!I4828</f>
        <v>13.99</v>
      </c>
      <c r="J4828" s="3">
        <f>Raw_Data!J4828</f>
        <v>1</v>
      </c>
      <c r="K4828" s="3" t="str">
        <f>Raw_Data!K4828</f>
        <v>Crypto</v>
      </c>
      <c r="L4828" s="3">
        <f>Raw_Data!L4828</f>
        <v>4</v>
      </c>
      <c r="M4828" s="3">
        <f>Raw_Data!M4828</f>
        <v>0.06</v>
      </c>
      <c r="N4828" s="3" t="str">
        <f>Raw_Data!N4828</f>
        <v>Action</v>
      </c>
      <c r="O4828" s="3" t="str">
        <f t="shared" si="750"/>
        <v>45-54</v>
      </c>
      <c r="P4828" s="3" t="str">
        <f t="shared" si="751"/>
        <v>&lt;10h</v>
      </c>
      <c r="Q4828" s="3" t="str">
        <f t="shared" si="752"/>
        <v>22-45d</v>
      </c>
      <c r="R4828" s="3" t="str">
        <f t="shared" si="753"/>
        <v>Medium</v>
      </c>
      <c r="S4828" s="3" t="str">
        <f t="shared" si="754"/>
        <v>Mid</v>
      </c>
      <c r="T4828" s="3" t="str">
        <f t="shared" si="755"/>
        <v>Churned</v>
      </c>
      <c r="U4828" s="4">
        <f>1/(1+EXP(-(Predictive_Model!$B$5+((B4828-Predictive_Model!$B$20)/Predictive_Model!$C$20)*Predictive_Model!$D$20+((E4828-Predictive_Model!$B$21)/Predictive_Model!$C$21)*Predictive_Model!$D$21+((F4828-Predictive_Model!$B$22)/Predictive_Model!$C$22)*Predictive_Model!$D$22+((I4828-Predictive_Model!$B$23)/Predictive_Model!$C$23)*Predictive_Model!$D$23+((L4828-Predictive_Model!$B$24)/Predictive_Model!$C$24)*Predictive_Model!$D$24+((M4828-Predictive_Model!$B$25)/Predictive_Model!$C$25)*Predictive_Model!$D$25+IF(C4828="Male",Predictive_Model!$D$31,IF(C4828="Other",Predictive_Model!$D$32,0))+IF(D4828="Premium",Predictive_Model!$D$34,IF(D4828="Standard",Predictive_Model!$D$35,0))+IF(G4828="Asia",Predictive_Model!$D$37,IF(G4828="Europe",Predictive_Model!$D$38,IF(G4828="North America",Predictive_Model!$D$39,IF(G4828="Oceania",Predictive_Model!$D$40,IF(G4828="South America",Predictive_Model!$D$41,0)))))+IF(H4828="Laptop",Predictive_Model!$D$43,IF(H4828="Mobile",Predictive_Model!$D$44,IF(H4828="TV",Predictive_Model!$D$45,IF(H4828="Tablet",Predictive_Model!$D$46,0))))+IF(K4828="Crypto",Predictive_Model!$D$48,IF(K4828="Debit Card",Predictive_Model!$D$49,IF(K4828="Gift Card",Predictive_Model!$D$50,IF(K4828="PayPal",Predictive_Model!$D$51,0))))+IF(N4828="Comedy",Predictive_Model!$D$53,IF(N4828="Documentary",Predictive_Model!$D$54,IF(N4828="Drama",Predictive_Model!$D$55,IF(N4828="Horror",Predictive_Model!$D$56,IF(N4828="Romance",Predictive_Model!$D$57,IF(N4828="Sci-Fi",Predictive_Model!$D$58,0)))))))))</f>
        <v>0.99694226644416217</v>
      </c>
      <c r="V4828" s="3" t="str">
        <f t="shared" si="756"/>
        <v>Critical</v>
      </c>
      <c r="W4828" s="6">
        <f t="shared" si="757"/>
        <v>13.99</v>
      </c>
      <c r="X4828" s="3" t="str">
        <f t="shared" si="758"/>
        <v>Priority 2</v>
      </c>
      <c r="Y4828" s="3" t="str">
        <f t="shared" si="759"/>
        <v>OK</v>
      </c>
    </row>
    <row r="4829" spans="1:25" x14ac:dyDescent="0.25">
      <c r="A4829" s="3" t="str">
        <f>Raw_Data!A4829</f>
        <v>70b56f5e-a3c0-404d-99d8-7aa2814b5a4d</v>
      </c>
      <c r="B4829" s="3">
        <f>Raw_Data!B4829</f>
        <v>35</v>
      </c>
      <c r="C4829" s="3" t="str">
        <f>Raw_Data!C4829</f>
        <v>Female</v>
      </c>
      <c r="D4829" s="3" t="str">
        <f>Raw_Data!D4829</f>
        <v>Basic</v>
      </c>
      <c r="E4829" s="3">
        <f>Raw_Data!E4829</f>
        <v>30.91</v>
      </c>
      <c r="F4829" s="3">
        <f>Raw_Data!F4829</f>
        <v>23</v>
      </c>
      <c r="G4829" s="3" t="str">
        <f>Raw_Data!G4829</f>
        <v>Europe</v>
      </c>
      <c r="H4829" s="3" t="str">
        <f>Raw_Data!H4829</f>
        <v>TV</v>
      </c>
      <c r="I4829" s="3">
        <f>Raw_Data!I4829</f>
        <v>8.99</v>
      </c>
      <c r="J4829" s="3">
        <f>Raw_Data!J4829</f>
        <v>0</v>
      </c>
      <c r="K4829" s="3" t="str">
        <f>Raw_Data!K4829</f>
        <v>PayPal</v>
      </c>
      <c r="L4829" s="3">
        <f>Raw_Data!L4829</f>
        <v>5</v>
      </c>
      <c r="M4829" s="3">
        <f>Raw_Data!M4829</f>
        <v>1.29</v>
      </c>
      <c r="N4829" s="3" t="str">
        <f>Raw_Data!N4829</f>
        <v>Comedy</v>
      </c>
      <c r="O4829" s="3" t="str">
        <f t="shared" si="750"/>
        <v>35-44</v>
      </c>
      <c r="P4829" s="3" t="str">
        <f t="shared" si="751"/>
        <v>25-49h</v>
      </c>
      <c r="Q4829" s="3" t="str">
        <f t="shared" si="752"/>
        <v>22-45d</v>
      </c>
      <c r="R4829" s="3" t="str">
        <f t="shared" si="753"/>
        <v>Medium</v>
      </c>
      <c r="S4829" s="3" t="str">
        <f t="shared" si="754"/>
        <v>Low</v>
      </c>
      <c r="T4829" s="3" t="str">
        <f t="shared" si="755"/>
        <v>Active</v>
      </c>
      <c r="U4829" s="4">
        <f>1/(1+EXP(-(Predictive_Model!$B$5+((B4829-Predictive_Model!$B$20)/Predictive_Model!$C$20)*Predictive_Model!$D$20+((E4829-Predictive_Model!$B$21)/Predictive_Model!$C$21)*Predictive_Model!$D$21+((F4829-Predictive_Model!$B$22)/Predictive_Model!$C$22)*Predictive_Model!$D$22+((I4829-Predictive_Model!$B$23)/Predictive_Model!$C$23)*Predictive_Model!$D$23+((L4829-Predictive_Model!$B$24)/Predictive_Model!$C$24)*Predictive_Model!$D$24+((M4829-Predictive_Model!$B$25)/Predictive_Model!$C$25)*Predictive_Model!$D$25+IF(C4829="Male",Predictive_Model!$D$31,IF(C4829="Other",Predictive_Model!$D$32,0))+IF(D4829="Premium",Predictive_Model!$D$34,IF(D4829="Standard",Predictive_Model!$D$35,0))+IF(G4829="Asia",Predictive_Model!$D$37,IF(G4829="Europe",Predictive_Model!$D$38,IF(G4829="North America",Predictive_Model!$D$39,IF(G4829="Oceania",Predictive_Model!$D$40,IF(G4829="South America",Predictive_Model!$D$41,0)))))+IF(H4829="Laptop",Predictive_Model!$D$43,IF(H4829="Mobile",Predictive_Model!$D$44,IF(H4829="TV",Predictive_Model!$D$45,IF(H4829="Tablet",Predictive_Model!$D$46,0))))+IF(K4829="Crypto",Predictive_Model!$D$48,IF(K4829="Debit Card",Predictive_Model!$D$49,IF(K4829="Gift Card",Predictive_Model!$D$50,IF(K4829="PayPal",Predictive_Model!$D$51,0))))+IF(N4829="Comedy",Predictive_Model!$D$53,IF(N4829="Documentary",Predictive_Model!$D$54,IF(N4829="Drama",Predictive_Model!$D$55,IF(N4829="Horror",Predictive_Model!$D$56,IF(N4829="Romance",Predictive_Model!$D$57,IF(N4829="Sci-Fi",Predictive_Model!$D$58,0)))))))))</f>
        <v>4.2947075693710663E-4</v>
      </c>
      <c r="V4829" s="3" t="str">
        <f t="shared" si="756"/>
        <v>Low</v>
      </c>
      <c r="W4829" s="6">
        <f t="shared" si="757"/>
        <v>3.8609421048645888E-3</v>
      </c>
      <c r="X4829" s="3" t="str">
        <f t="shared" si="758"/>
        <v>Monitor</v>
      </c>
      <c r="Y4829" s="3" t="str">
        <f t="shared" si="759"/>
        <v>OK</v>
      </c>
    </row>
    <row r="4830" spans="1:25" x14ac:dyDescent="0.25">
      <c r="A4830" s="3" t="str">
        <f>Raw_Data!A4830</f>
        <v>95fb8941-2b7c-429c-a1d6-d142fcebae4b</v>
      </c>
      <c r="B4830" s="3">
        <f>Raw_Data!B4830</f>
        <v>18</v>
      </c>
      <c r="C4830" s="3" t="str">
        <f>Raw_Data!C4830</f>
        <v>Female</v>
      </c>
      <c r="D4830" s="3" t="str">
        <f>Raw_Data!D4830</f>
        <v>Standard</v>
      </c>
      <c r="E4830" s="3">
        <f>Raw_Data!E4830</f>
        <v>1.59</v>
      </c>
      <c r="F4830" s="3">
        <f>Raw_Data!F4830</f>
        <v>10</v>
      </c>
      <c r="G4830" s="3" t="str">
        <f>Raw_Data!G4830</f>
        <v>South America</v>
      </c>
      <c r="H4830" s="3" t="str">
        <f>Raw_Data!H4830</f>
        <v>Desktop</v>
      </c>
      <c r="I4830" s="3">
        <f>Raw_Data!I4830</f>
        <v>13.99</v>
      </c>
      <c r="J4830" s="3">
        <f>Raw_Data!J4830</f>
        <v>1</v>
      </c>
      <c r="K4830" s="3" t="str">
        <f>Raw_Data!K4830</f>
        <v>Gift Card</v>
      </c>
      <c r="L4830" s="3">
        <f>Raw_Data!L4830</f>
        <v>3</v>
      </c>
      <c r="M4830" s="3">
        <f>Raw_Data!M4830</f>
        <v>0.14000000000000001</v>
      </c>
      <c r="N4830" s="3" t="str">
        <f>Raw_Data!N4830</f>
        <v>Documentary</v>
      </c>
      <c r="O4830" s="3" t="str">
        <f t="shared" si="750"/>
        <v>18-24</v>
      </c>
      <c r="P4830" s="3" t="str">
        <f t="shared" si="751"/>
        <v>&lt;10h</v>
      </c>
      <c r="Q4830" s="3" t="str">
        <f t="shared" si="752"/>
        <v>8-21d</v>
      </c>
      <c r="R4830" s="3" t="str">
        <f t="shared" si="753"/>
        <v>Medium</v>
      </c>
      <c r="S4830" s="3" t="str">
        <f t="shared" si="754"/>
        <v>Mid</v>
      </c>
      <c r="T4830" s="3" t="str">
        <f t="shared" si="755"/>
        <v>Churned</v>
      </c>
      <c r="U4830" s="4">
        <f>1/(1+EXP(-(Predictive_Model!$B$5+((B4830-Predictive_Model!$B$20)/Predictive_Model!$C$20)*Predictive_Model!$D$20+((E4830-Predictive_Model!$B$21)/Predictive_Model!$C$21)*Predictive_Model!$D$21+((F4830-Predictive_Model!$B$22)/Predictive_Model!$C$22)*Predictive_Model!$D$22+((I4830-Predictive_Model!$B$23)/Predictive_Model!$C$23)*Predictive_Model!$D$23+((L4830-Predictive_Model!$B$24)/Predictive_Model!$C$24)*Predictive_Model!$D$24+((M4830-Predictive_Model!$B$25)/Predictive_Model!$C$25)*Predictive_Model!$D$25+IF(C4830="Male",Predictive_Model!$D$31,IF(C4830="Other",Predictive_Model!$D$32,0))+IF(D4830="Premium",Predictive_Model!$D$34,IF(D4830="Standard",Predictive_Model!$D$35,0))+IF(G4830="Asia",Predictive_Model!$D$37,IF(G4830="Europe",Predictive_Model!$D$38,IF(G4830="North America",Predictive_Model!$D$39,IF(G4830="Oceania",Predictive_Model!$D$40,IF(G4830="South America",Predictive_Model!$D$41,0)))))+IF(H4830="Laptop",Predictive_Model!$D$43,IF(H4830="Mobile",Predictive_Model!$D$44,IF(H4830="TV",Predictive_Model!$D$45,IF(H4830="Tablet",Predictive_Model!$D$46,0))))+IF(K4830="Crypto",Predictive_Model!$D$48,IF(K4830="Debit Card",Predictive_Model!$D$49,IF(K4830="Gift Card",Predictive_Model!$D$50,IF(K4830="PayPal",Predictive_Model!$D$51,0))))+IF(N4830="Comedy",Predictive_Model!$D$53,IF(N4830="Documentary",Predictive_Model!$D$54,IF(N4830="Drama",Predictive_Model!$D$55,IF(N4830="Horror",Predictive_Model!$D$56,IF(N4830="Romance",Predictive_Model!$D$57,IF(N4830="Sci-Fi",Predictive_Model!$D$58,0)))))))))</f>
        <v>0.95045919694521608</v>
      </c>
      <c r="V4830" s="3" t="str">
        <f t="shared" si="756"/>
        <v>Critical</v>
      </c>
      <c r="W4830" s="6">
        <f t="shared" si="757"/>
        <v>13.99</v>
      </c>
      <c r="X4830" s="3" t="str">
        <f t="shared" si="758"/>
        <v>Priority 2</v>
      </c>
      <c r="Y4830" s="3" t="str">
        <f t="shared" si="759"/>
        <v>OK</v>
      </c>
    </row>
    <row r="4831" spans="1:25" x14ac:dyDescent="0.25">
      <c r="A4831" s="3" t="str">
        <f>Raw_Data!A4831</f>
        <v>d0eea795-1f4e-4edb-9bd6-d37816cef777</v>
      </c>
      <c r="B4831" s="3">
        <f>Raw_Data!B4831</f>
        <v>18</v>
      </c>
      <c r="C4831" s="3" t="str">
        <f>Raw_Data!C4831</f>
        <v>Female</v>
      </c>
      <c r="D4831" s="3" t="str">
        <f>Raw_Data!D4831</f>
        <v>Standard</v>
      </c>
      <c r="E4831" s="3">
        <f>Raw_Data!E4831</f>
        <v>1.48</v>
      </c>
      <c r="F4831" s="3">
        <f>Raw_Data!F4831</f>
        <v>27</v>
      </c>
      <c r="G4831" s="3" t="str">
        <f>Raw_Data!G4831</f>
        <v>Europe</v>
      </c>
      <c r="H4831" s="3" t="str">
        <f>Raw_Data!H4831</f>
        <v>Desktop</v>
      </c>
      <c r="I4831" s="3">
        <f>Raw_Data!I4831</f>
        <v>13.99</v>
      </c>
      <c r="J4831" s="3">
        <f>Raw_Data!J4831</f>
        <v>0</v>
      </c>
      <c r="K4831" s="3" t="str">
        <f>Raw_Data!K4831</f>
        <v>Debit Card</v>
      </c>
      <c r="L4831" s="3">
        <f>Raw_Data!L4831</f>
        <v>4</v>
      </c>
      <c r="M4831" s="3">
        <f>Raw_Data!M4831</f>
        <v>0.05</v>
      </c>
      <c r="N4831" s="3" t="str">
        <f>Raw_Data!N4831</f>
        <v>Sci-Fi</v>
      </c>
      <c r="O4831" s="3" t="str">
        <f t="shared" si="750"/>
        <v>18-24</v>
      </c>
      <c r="P4831" s="3" t="str">
        <f t="shared" si="751"/>
        <v>&lt;10h</v>
      </c>
      <c r="Q4831" s="3" t="str">
        <f t="shared" si="752"/>
        <v>22-45d</v>
      </c>
      <c r="R4831" s="3" t="str">
        <f t="shared" si="753"/>
        <v>Medium</v>
      </c>
      <c r="S4831" s="3" t="str">
        <f t="shared" si="754"/>
        <v>Mid</v>
      </c>
      <c r="T4831" s="3" t="str">
        <f t="shared" si="755"/>
        <v>Active</v>
      </c>
      <c r="U4831" s="4">
        <f>1/(1+EXP(-(Predictive_Model!$B$5+((B4831-Predictive_Model!$B$20)/Predictive_Model!$C$20)*Predictive_Model!$D$20+((E4831-Predictive_Model!$B$21)/Predictive_Model!$C$21)*Predictive_Model!$D$21+((F4831-Predictive_Model!$B$22)/Predictive_Model!$C$22)*Predictive_Model!$D$22+((I4831-Predictive_Model!$B$23)/Predictive_Model!$C$23)*Predictive_Model!$D$23+((L4831-Predictive_Model!$B$24)/Predictive_Model!$C$24)*Predictive_Model!$D$24+((M4831-Predictive_Model!$B$25)/Predictive_Model!$C$25)*Predictive_Model!$D$25+IF(C4831="Male",Predictive_Model!$D$31,IF(C4831="Other",Predictive_Model!$D$32,0))+IF(D4831="Premium",Predictive_Model!$D$34,IF(D4831="Standard",Predictive_Model!$D$35,0))+IF(G4831="Asia",Predictive_Model!$D$37,IF(G4831="Europe",Predictive_Model!$D$38,IF(G4831="North America",Predictive_Model!$D$39,IF(G4831="Oceania",Predictive_Model!$D$40,IF(G4831="South America",Predictive_Model!$D$41,0)))))+IF(H4831="Laptop",Predictive_Model!$D$43,IF(H4831="Mobile",Predictive_Model!$D$44,IF(H4831="TV",Predictive_Model!$D$45,IF(H4831="Tablet",Predictive_Model!$D$46,0))))+IF(K4831="Crypto",Predictive_Model!$D$48,IF(K4831="Debit Card",Predictive_Model!$D$49,IF(K4831="Gift Card",Predictive_Model!$D$50,IF(K4831="PayPal",Predictive_Model!$D$51,0))))+IF(N4831="Comedy",Predictive_Model!$D$53,IF(N4831="Documentary",Predictive_Model!$D$54,IF(N4831="Drama",Predictive_Model!$D$55,IF(N4831="Horror",Predictive_Model!$D$56,IF(N4831="Romance",Predictive_Model!$D$57,IF(N4831="Sci-Fi",Predictive_Model!$D$58,0)))))))))</f>
        <v>0.98106313335488227</v>
      </c>
      <c r="V4831" s="3" t="str">
        <f t="shared" si="756"/>
        <v>Critical</v>
      </c>
      <c r="W4831" s="6">
        <f t="shared" si="757"/>
        <v>13.725073235634802</v>
      </c>
      <c r="X4831" s="3" t="str">
        <f t="shared" si="758"/>
        <v>Priority 2</v>
      </c>
      <c r="Y4831" s="3" t="str">
        <f t="shared" si="759"/>
        <v>OK</v>
      </c>
    </row>
    <row r="4832" spans="1:25" x14ac:dyDescent="0.25">
      <c r="A4832" s="3" t="str">
        <f>Raw_Data!A4832</f>
        <v>c8778c91-31b9-4288-8522-0fc97992be4e</v>
      </c>
      <c r="B4832" s="3">
        <f>Raw_Data!B4832</f>
        <v>28</v>
      </c>
      <c r="C4832" s="3" t="str">
        <f>Raw_Data!C4832</f>
        <v>Female</v>
      </c>
      <c r="D4832" s="3" t="str">
        <f>Raw_Data!D4832</f>
        <v>Basic</v>
      </c>
      <c r="E4832" s="3">
        <f>Raw_Data!E4832</f>
        <v>9.1999999999999993</v>
      </c>
      <c r="F4832" s="3">
        <f>Raw_Data!F4832</f>
        <v>7</v>
      </c>
      <c r="G4832" s="3" t="str">
        <f>Raw_Data!G4832</f>
        <v>Asia</v>
      </c>
      <c r="H4832" s="3" t="str">
        <f>Raw_Data!H4832</f>
        <v>TV</v>
      </c>
      <c r="I4832" s="3">
        <f>Raw_Data!I4832</f>
        <v>8.99</v>
      </c>
      <c r="J4832" s="3">
        <f>Raw_Data!J4832</f>
        <v>0</v>
      </c>
      <c r="K4832" s="3" t="str">
        <f>Raw_Data!K4832</f>
        <v>PayPal</v>
      </c>
      <c r="L4832" s="3">
        <f>Raw_Data!L4832</f>
        <v>2</v>
      </c>
      <c r="M4832" s="3">
        <f>Raw_Data!M4832</f>
        <v>1.1499999999999999</v>
      </c>
      <c r="N4832" s="3" t="str">
        <f>Raw_Data!N4832</f>
        <v>Comedy</v>
      </c>
      <c r="O4832" s="3" t="str">
        <f t="shared" si="750"/>
        <v>25-34</v>
      </c>
      <c r="P4832" s="3" t="str">
        <f t="shared" si="751"/>
        <v>&lt;10h</v>
      </c>
      <c r="Q4832" s="3" t="str">
        <f t="shared" si="752"/>
        <v>0-7d</v>
      </c>
      <c r="R4832" s="3" t="str">
        <f t="shared" si="753"/>
        <v>Medium</v>
      </c>
      <c r="S4832" s="3" t="str">
        <f t="shared" si="754"/>
        <v>Low</v>
      </c>
      <c r="T4832" s="3" t="str">
        <f t="shared" si="755"/>
        <v>Active</v>
      </c>
      <c r="U4832" s="4">
        <f>1/(1+EXP(-(Predictive_Model!$B$5+((B4832-Predictive_Model!$B$20)/Predictive_Model!$C$20)*Predictive_Model!$D$20+((E4832-Predictive_Model!$B$21)/Predictive_Model!$C$21)*Predictive_Model!$D$21+((F4832-Predictive_Model!$B$22)/Predictive_Model!$C$22)*Predictive_Model!$D$22+((I4832-Predictive_Model!$B$23)/Predictive_Model!$C$23)*Predictive_Model!$D$23+((L4832-Predictive_Model!$B$24)/Predictive_Model!$C$24)*Predictive_Model!$D$24+((M4832-Predictive_Model!$B$25)/Predictive_Model!$C$25)*Predictive_Model!$D$25+IF(C4832="Male",Predictive_Model!$D$31,IF(C4832="Other",Predictive_Model!$D$32,0))+IF(D4832="Premium",Predictive_Model!$D$34,IF(D4832="Standard",Predictive_Model!$D$35,0))+IF(G4832="Asia",Predictive_Model!$D$37,IF(G4832="Europe",Predictive_Model!$D$38,IF(G4832="North America",Predictive_Model!$D$39,IF(G4832="Oceania",Predictive_Model!$D$40,IF(G4832="South America",Predictive_Model!$D$41,0)))))+IF(H4832="Laptop",Predictive_Model!$D$43,IF(H4832="Mobile",Predictive_Model!$D$44,IF(H4832="TV",Predictive_Model!$D$45,IF(H4832="Tablet",Predictive_Model!$D$46,0))))+IF(K4832="Crypto",Predictive_Model!$D$48,IF(K4832="Debit Card",Predictive_Model!$D$49,IF(K4832="Gift Card",Predictive_Model!$D$50,IF(K4832="PayPal",Predictive_Model!$D$51,0))))+IF(N4832="Comedy",Predictive_Model!$D$53,IF(N4832="Documentary",Predictive_Model!$D$54,IF(N4832="Drama",Predictive_Model!$D$55,IF(N4832="Horror",Predictive_Model!$D$56,IF(N4832="Romance",Predictive_Model!$D$57,IF(N4832="Sci-Fi",Predictive_Model!$D$58,0)))))))))</f>
        <v>0.36132454695724359</v>
      </c>
      <c r="V4832" s="3" t="str">
        <f t="shared" si="756"/>
        <v>Medium</v>
      </c>
      <c r="W4832" s="6">
        <f t="shared" si="757"/>
        <v>3.2483076771456201</v>
      </c>
      <c r="X4832" s="3" t="str">
        <f t="shared" si="758"/>
        <v>Monitor</v>
      </c>
      <c r="Y4832" s="3" t="str">
        <f t="shared" si="759"/>
        <v>OK</v>
      </c>
    </row>
    <row r="4833" spans="1:25" x14ac:dyDescent="0.25">
      <c r="A4833" s="3" t="str">
        <f>Raw_Data!A4833</f>
        <v>21a219c6-4cd0-4da5-aea7-20e42999e21a</v>
      </c>
      <c r="B4833" s="3">
        <f>Raw_Data!B4833</f>
        <v>18</v>
      </c>
      <c r="C4833" s="3" t="str">
        <f>Raw_Data!C4833</f>
        <v>Other</v>
      </c>
      <c r="D4833" s="3" t="str">
        <f>Raw_Data!D4833</f>
        <v>Basic</v>
      </c>
      <c r="E4833" s="3">
        <f>Raw_Data!E4833</f>
        <v>12.33</v>
      </c>
      <c r="F4833" s="3">
        <f>Raw_Data!F4833</f>
        <v>22</v>
      </c>
      <c r="G4833" s="3" t="str">
        <f>Raw_Data!G4833</f>
        <v>North America</v>
      </c>
      <c r="H4833" s="3" t="str">
        <f>Raw_Data!H4833</f>
        <v>Tablet</v>
      </c>
      <c r="I4833" s="3">
        <f>Raw_Data!I4833</f>
        <v>8.99</v>
      </c>
      <c r="J4833" s="3">
        <f>Raw_Data!J4833</f>
        <v>0</v>
      </c>
      <c r="K4833" s="3" t="str">
        <f>Raw_Data!K4833</f>
        <v>PayPal</v>
      </c>
      <c r="L4833" s="3">
        <f>Raw_Data!L4833</f>
        <v>5</v>
      </c>
      <c r="M4833" s="3">
        <f>Raw_Data!M4833</f>
        <v>0.54</v>
      </c>
      <c r="N4833" s="3" t="str">
        <f>Raw_Data!N4833</f>
        <v>Comedy</v>
      </c>
      <c r="O4833" s="3" t="str">
        <f t="shared" si="750"/>
        <v>18-24</v>
      </c>
      <c r="P4833" s="3" t="str">
        <f t="shared" si="751"/>
        <v>10-24h</v>
      </c>
      <c r="Q4833" s="3" t="str">
        <f t="shared" si="752"/>
        <v>22-45d</v>
      </c>
      <c r="R4833" s="3" t="str">
        <f t="shared" si="753"/>
        <v>Medium</v>
      </c>
      <c r="S4833" s="3" t="str">
        <f t="shared" si="754"/>
        <v>Low</v>
      </c>
      <c r="T4833" s="3" t="str">
        <f t="shared" si="755"/>
        <v>Active</v>
      </c>
      <c r="U4833" s="4">
        <f>1/(1+EXP(-(Predictive_Model!$B$5+((B4833-Predictive_Model!$B$20)/Predictive_Model!$C$20)*Predictive_Model!$D$20+((E4833-Predictive_Model!$B$21)/Predictive_Model!$C$21)*Predictive_Model!$D$21+((F4833-Predictive_Model!$B$22)/Predictive_Model!$C$22)*Predictive_Model!$D$22+((I4833-Predictive_Model!$B$23)/Predictive_Model!$C$23)*Predictive_Model!$D$23+((L4833-Predictive_Model!$B$24)/Predictive_Model!$C$24)*Predictive_Model!$D$24+((M4833-Predictive_Model!$B$25)/Predictive_Model!$C$25)*Predictive_Model!$D$25+IF(C4833="Male",Predictive_Model!$D$31,IF(C4833="Other",Predictive_Model!$D$32,0))+IF(D4833="Premium",Predictive_Model!$D$34,IF(D4833="Standard",Predictive_Model!$D$35,0))+IF(G4833="Asia",Predictive_Model!$D$37,IF(G4833="Europe",Predictive_Model!$D$38,IF(G4833="North America",Predictive_Model!$D$39,IF(G4833="Oceania",Predictive_Model!$D$40,IF(G4833="South America",Predictive_Model!$D$41,0)))))+IF(H4833="Laptop",Predictive_Model!$D$43,IF(H4833="Mobile",Predictive_Model!$D$44,IF(H4833="TV",Predictive_Model!$D$45,IF(H4833="Tablet",Predictive_Model!$D$46,0))))+IF(K4833="Crypto",Predictive_Model!$D$48,IF(K4833="Debit Card",Predictive_Model!$D$49,IF(K4833="Gift Card",Predictive_Model!$D$50,IF(K4833="PayPal",Predictive_Model!$D$51,0))))+IF(N4833="Comedy",Predictive_Model!$D$53,IF(N4833="Documentary",Predictive_Model!$D$54,IF(N4833="Drama",Predictive_Model!$D$55,IF(N4833="Horror",Predictive_Model!$D$56,IF(N4833="Romance",Predictive_Model!$D$57,IF(N4833="Sci-Fi",Predictive_Model!$D$58,0)))))))))</f>
        <v>0.71005012657752853</v>
      </c>
      <c r="V4833" s="3" t="str">
        <f t="shared" si="756"/>
        <v>High</v>
      </c>
      <c r="W4833" s="6">
        <f t="shared" si="757"/>
        <v>6.383350637931982</v>
      </c>
      <c r="X4833" s="3" t="str">
        <f t="shared" si="758"/>
        <v>Priority 2</v>
      </c>
      <c r="Y4833" s="3" t="str">
        <f t="shared" si="759"/>
        <v>OK</v>
      </c>
    </row>
    <row r="4834" spans="1:25" x14ac:dyDescent="0.25">
      <c r="A4834" s="3" t="str">
        <f>Raw_Data!A4834</f>
        <v>5561ccd8-e146-49f5-8565-f3592b99c120</v>
      </c>
      <c r="B4834" s="3">
        <f>Raw_Data!B4834</f>
        <v>57</v>
      </c>
      <c r="C4834" s="3" t="str">
        <f>Raw_Data!C4834</f>
        <v>Male</v>
      </c>
      <c r="D4834" s="3" t="str">
        <f>Raw_Data!D4834</f>
        <v>Standard</v>
      </c>
      <c r="E4834" s="3">
        <f>Raw_Data!E4834</f>
        <v>1.24</v>
      </c>
      <c r="F4834" s="3">
        <f>Raw_Data!F4834</f>
        <v>37</v>
      </c>
      <c r="G4834" s="3" t="str">
        <f>Raw_Data!G4834</f>
        <v>Europe</v>
      </c>
      <c r="H4834" s="3" t="str">
        <f>Raw_Data!H4834</f>
        <v>Desktop</v>
      </c>
      <c r="I4834" s="3">
        <f>Raw_Data!I4834</f>
        <v>13.99</v>
      </c>
      <c r="J4834" s="3">
        <f>Raw_Data!J4834</f>
        <v>1</v>
      </c>
      <c r="K4834" s="3" t="str">
        <f>Raw_Data!K4834</f>
        <v>Gift Card</v>
      </c>
      <c r="L4834" s="3">
        <f>Raw_Data!L4834</f>
        <v>2</v>
      </c>
      <c r="M4834" s="3">
        <f>Raw_Data!M4834</f>
        <v>0.03</v>
      </c>
      <c r="N4834" s="3" t="str">
        <f>Raw_Data!N4834</f>
        <v>Drama</v>
      </c>
      <c r="O4834" s="3" t="str">
        <f t="shared" si="750"/>
        <v>55-70</v>
      </c>
      <c r="P4834" s="3" t="str">
        <f t="shared" si="751"/>
        <v>&lt;10h</v>
      </c>
      <c r="Q4834" s="3" t="str">
        <f t="shared" si="752"/>
        <v>22-45d</v>
      </c>
      <c r="R4834" s="3" t="str">
        <f t="shared" si="753"/>
        <v>Medium</v>
      </c>
      <c r="S4834" s="3" t="str">
        <f t="shared" si="754"/>
        <v>Mid</v>
      </c>
      <c r="T4834" s="3" t="str">
        <f t="shared" si="755"/>
        <v>Churned</v>
      </c>
      <c r="U4834" s="4">
        <f>1/(1+EXP(-(Predictive_Model!$B$5+((B4834-Predictive_Model!$B$20)/Predictive_Model!$C$20)*Predictive_Model!$D$20+((E4834-Predictive_Model!$B$21)/Predictive_Model!$C$21)*Predictive_Model!$D$21+((F4834-Predictive_Model!$B$22)/Predictive_Model!$C$22)*Predictive_Model!$D$22+((I4834-Predictive_Model!$B$23)/Predictive_Model!$C$23)*Predictive_Model!$D$23+((L4834-Predictive_Model!$B$24)/Predictive_Model!$C$24)*Predictive_Model!$D$24+((M4834-Predictive_Model!$B$25)/Predictive_Model!$C$25)*Predictive_Model!$D$25+IF(C4834="Male",Predictive_Model!$D$31,IF(C4834="Other",Predictive_Model!$D$32,0))+IF(D4834="Premium",Predictive_Model!$D$34,IF(D4834="Standard",Predictive_Model!$D$35,0))+IF(G4834="Asia",Predictive_Model!$D$37,IF(G4834="Europe",Predictive_Model!$D$38,IF(G4834="North America",Predictive_Model!$D$39,IF(G4834="Oceania",Predictive_Model!$D$40,IF(G4834="South America",Predictive_Model!$D$41,0)))))+IF(H4834="Laptop",Predictive_Model!$D$43,IF(H4834="Mobile",Predictive_Model!$D$44,IF(H4834="TV",Predictive_Model!$D$45,IF(H4834="Tablet",Predictive_Model!$D$46,0))))+IF(K4834="Crypto",Predictive_Model!$D$48,IF(K4834="Debit Card",Predictive_Model!$D$49,IF(K4834="Gift Card",Predictive_Model!$D$50,IF(K4834="PayPal",Predictive_Model!$D$51,0))))+IF(N4834="Comedy",Predictive_Model!$D$53,IF(N4834="Documentary",Predictive_Model!$D$54,IF(N4834="Drama",Predictive_Model!$D$55,IF(N4834="Horror",Predictive_Model!$D$56,IF(N4834="Romance",Predictive_Model!$D$57,IF(N4834="Sci-Fi",Predictive_Model!$D$58,0)))))))))</f>
        <v>0.99940969677890101</v>
      </c>
      <c r="V4834" s="3" t="str">
        <f t="shared" si="756"/>
        <v>Critical</v>
      </c>
      <c r="W4834" s="6">
        <f t="shared" si="757"/>
        <v>13.99</v>
      </c>
      <c r="X4834" s="3" t="str">
        <f t="shared" si="758"/>
        <v>Priority 2</v>
      </c>
      <c r="Y4834" s="3" t="str">
        <f t="shared" si="759"/>
        <v>OK</v>
      </c>
    </row>
    <row r="4835" spans="1:25" x14ac:dyDescent="0.25">
      <c r="A4835" s="3" t="str">
        <f>Raw_Data!A4835</f>
        <v>702ab0a5-683f-47fa-b391-95acd2d54a89</v>
      </c>
      <c r="B4835" s="3">
        <f>Raw_Data!B4835</f>
        <v>51</v>
      </c>
      <c r="C4835" s="3" t="str">
        <f>Raw_Data!C4835</f>
        <v>Other</v>
      </c>
      <c r="D4835" s="3" t="str">
        <f>Raw_Data!D4835</f>
        <v>Basic</v>
      </c>
      <c r="E4835" s="3">
        <f>Raw_Data!E4835</f>
        <v>0.3</v>
      </c>
      <c r="F4835" s="3">
        <f>Raw_Data!F4835</f>
        <v>58</v>
      </c>
      <c r="G4835" s="3" t="str">
        <f>Raw_Data!G4835</f>
        <v>Asia</v>
      </c>
      <c r="H4835" s="3" t="str">
        <f>Raw_Data!H4835</f>
        <v>TV</v>
      </c>
      <c r="I4835" s="3">
        <f>Raw_Data!I4835</f>
        <v>8.99</v>
      </c>
      <c r="J4835" s="3">
        <f>Raw_Data!J4835</f>
        <v>1</v>
      </c>
      <c r="K4835" s="3" t="str">
        <f>Raw_Data!K4835</f>
        <v>Crypto</v>
      </c>
      <c r="L4835" s="3">
        <f>Raw_Data!L4835</f>
        <v>2</v>
      </c>
      <c r="M4835" s="3">
        <f>Raw_Data!M4835</f>
        <v>0.01</v>
      </c>
      <c r="N4835" s="3" t="str">
        <f>Raw_Data!N4835</f>
        <v>Horror</v>
      </c>
      <c r="O4835" s="3" t="str">
        <f t="shared" si="750"/>
        <v>45-54</v>
      </c>
      <c r="P4835" s="3" t="str">
        <f t="shared" si="751"/>
        <v>&lt;10h</v>
      </c>
      <c r="Q4835" s="3" t="str">
        <f t="shared" si="752"/>
        <v>46-60d</v>
      </c>
      <c r="R4835" s="3" t="str">
        <f t="shared" si="753"/>
        <v>Low</v>
      </c>
      <c r="S4835" s="3" t="str">
        <f t="shared" si="754"/>
        <v>Low</v>
      </c>
      <c r="T4835" s="3" t="str">
        <f t="shared" si="755"/>
        <v>Churned</v>
      </c>
      <c r="U4835" s="4">
        <f>1/(1+EXP(-(Predictive_Model!$B$5+((B4835-Predictive_Model!$B$20)/Predictive_Model!$C$20)*Predictive_Model!$D$20+((E4835-Predictive_Model!$B$21)/Predictive_Model!$C$21)*Predictive_Model!$D$21+((F4835-Predictive_Model!$B$22)/Predictive_Model!$C$22)*Predictive_Model!$D$22+((I4835-Predictive_Model!$B$23)/Predictive_Model!$C$23)*Predictive_Model!$D$23+((L4835-Predictive_Model!$B$24)/Predictive_Model!$C$24)*Predictive_Model!$D$24+((M4835-Predictive_Model!$B$25)/Predictive_Model!$C$25)*Predictive_Model!$D$25+IF(C4835="Male",Predictive_Model!$D$31,IF(C4835="Other",Predictive_Model!$D$32,0))+IF(D4835="Premium",Predictive_Model!$D$34,IF(D4835="Standard",Predictive_Model!$D$35,0))+IF(G4835="Asia",Predictive_Model!$D$37,IF(G4835="Europe",Predictive_Model!$D$38,IF(G4835="North America",Predictive_Model!$D$39,IF(G4835="Oceania",Predictive_Model!$D$40,IF(G4835="South America",Predictive_Model!$D$41,0)))))+IF(H4835="Laptop",Predictive_Model!$D$43,IF(H4835="Mobile",Predictive_Model!$D$44,IF(H4835="TV",Predictive_Model!$D$45,IF(H4835="Tablet",Predictive_Model!$D$46,0))))+IF(K4835="Crypto",Predictive_Model!$D$48,IF(K4835="Debit Card",Predictive_Model!$D$49,IF(K4835="Gift Card",Predictive_Model!$D$50,IF(K4835="PayPal",Predictive_Model!$D$51,0))))+IF(N4835="Comedy",Predictive_Model!$D$53,IF(N4835="Documentary",Predictive_Model!$D$54,IF(N4835="Drama",Predictive_Model!$D$55,IF(N4835="Horror",Predictive_Model!$D$56,IF(N4835="Romance",Predictive_Model!$D$57,IF(N4835="Sci-Fi",Predictive_Model!$D$58,0)))))))))</f>
        <v>0.99998288410356018</v>
      </c>
      <c r="V4835" s="3" t="str">
        <f t="shared" si="756"/>
        <v>Critical</v>
      </c>
      <c r="W4835" s="6">
        <f t="shared" si="757"/>
        <v>8.99</v>
      </c>
      <c r="X4835" s="3" t="str">
        <f t="shared" si="758"/>
        <v>Priority 2</v>
      </c>
      <c r="Y4835" s="3" t="str">
        <f t="shared" si="759"/>
        <v>OK</v>
      </c>
    </row>
    <row r="4836" spans="1:25" x14ac:dyDescent="0.25">
      <c r="A4836" s="3" t="str">
        <f>Raw_Data!A4836</f>
        <v>1f1887b9-f6a0-4e02-bdde-ca416a4c59ed</v>
      </c>
      <c r="B4836" s="3">
        <f>Raw_Data!B4836</f>
        <v>65</v>
      </c>
      <c r="C4836" s="3" t="str">
        <f>Raw_Data!C4836</f>
        <v>Male</v>
      </c>
      <c r="D4836" s="3" t="str">
        <f>Raw_Data!D4836</f>
        <v>Basic</v>
      </c>
      <c r="E4836" s="3">
        <f>Raw_Data!E4836</f>
        <v>24.31</v>
      </c>
      <c r="F4836" s="3">
        <f>Raw_Data!F4836</f>
        <v>25</v>
      </c>
      <c r="G4836" s="3" t="str">
        <f>Raw_Data!G4836</f>
        <v>Europe</v>
      </c>
      <c r="H4836" s="3" t="str">
        <f>Raw_Data!H4836</f>
        <v>Desktop</v>
      </c>
      <c r="I4836" s="3">
        <f>Raw_Data!I4836</f>
        <v>8.99</v>
      </c>
      <c r="J4836" s="3">
        <f>Raw_Data!J4836</f>
        <v>0</v>
      </c>
      <c r="K4836" s="3" t="str">
        <f>Raw_Data!K4836</f>
        <v>Crypto</v>
      </c>
      <c r="L4836" s="3">
        <f>Raw_Data!L4836</f>
        <v>4</v>
      </c>
      <c r="M4836" s="3">
        <f>Raw_Data!M4836</f>
        <v>0.93</v>
      </c>
      <c r="N4836" s="3" t="str">
        <f>Raw_Data!N4836</f>
        <v>Horror</v>
      </c>
      <c r="O4836" s="3" t="str">
        <f t="shared" si="750"/>
        <v>55-70</v>
      </c>
      <c r="P4836" s="3" t="str">
        <f t="shared" si="751"/>
        <v>10-24h</v>
      </c>
      <c r="Q4836" s="3" t="str">
        <f t="shared" si="752"/>
        <v>22-45d</v>
      </c>
      <c r="R4836" s="3" t="str">
        <f t="shared" si="753"/>
        <v>Medium</v>
      </c>
      <c r="S4836" s="3" t="str">
        <f t="shared" si="754"/>
        <v>Low</v>
      </c>
      <c r="T4836" s="3" t="str">
        <f t="shared" si="755"/>
        <v>Active</v>
      </c>
      <c r="U4836" s="4">
        <f>1/(1+EXP(-(Predictive_Model!$B$5+((B4836-Predictive_Model!$B$20)/Predictive_Model!$C$20)*Predictive_Model!$D$20+((E4836-Predictive_Model!$B$21)/Predictive_Model!$C$21)*Predictive_Model!$D$21+((F4836-Predictive_Model!$B$22)/Predictive_Model!$C$22)*Predictive_Model!$D$22+((I4836-Predictive_Model!$B$23)/Predictive_Model!$C$23)*Predictive_Model!$D$23+((L4836-Predictive_Model!$B$24)/Predictive_Model!$C$24)*Predictive_Model!$D$24+((M4836-Predictive_Model!$B$25)/Predictive_Model!$C$25)*Predictive_Model!$D$25+IF(C4836="Male",Predictive_Model!$D$31,IF(C4836="Other",Predictive_Model!$D$32,0))+IF(D4836="Premium",Predictive_Model!$D$34,IF(D4836="Standard",Predictive_Model!$D$35,0))+IF(G4836="Asia",Predictive_Model!$D$37,IF(G4836="Europe",Predictive_Model!$D$38,IF(G4836="North America",Predictive_Model!$D$39,IF(G4836="Oceania",Predictive_Model!$D$40,IF(G4836="South America",Predictive_Model!$D$41,0)))))+IF(H4836="Laptop",Predictive_Model!$D$43,IF(H4836="Mobile",Predictive_Model!$D$44,IF(H4836="TV",Predictive_Model!$D$45,IF(H4836="Tablet",Predictive_Model!$D$46,0))))+IF(K4836="Crypto",Predictive_Model!$D$48,IF(K4836="Debit Card",Predictive_Model!$D$49,IF(K4836="Gift Card",Predictive_Model!$D$50,IF(K4836="PayPal",Predictive_Model!$D$51,0))))+IF(N4836="Comedy",Predictive_Model!$D$53,IF(N4836="Documentary",Predictive_Model!$D$54,IF(N4836="Drama",Predictive_Model!$D$55,IF(N4836="Horror",Predictive_Model!$D$56,IF(N4836="Romance",Predictive_Model!$D$57,IF(N4836="Sci-Fi",Predictive_Model!$D$58,0)))))))))</f>
        <v>2.2852597567341714E-2</v>
      </c>
      <c r="V4836" s="3" t="str">
        <f t="shared" si="756"/>
        <v>Low</v>
      </c>
      <c r="W4836" s="6">
        <f t="shared" si="757"/>
        <v>0.20544485213040201</v>
      </c>
      <c r="X4836" s="3" t="str">
        <f t="shared" si="758"/>
        <v>Monitor</v>
      </c>
      <c r="Y4836" s="3" t="str">
        <f t="shared" si="759"/>
        <v>OK</v>
      </c>
    </row>
    <row r="4837" spans="1:25" x14ac:dyDescent="0.25">
      <c r="A4837" s="3" t="str">
        <f>Raw_Data!A4837</f>
        <v>4441c4ff-a006-4c5a-98d4-31e630b35f3c</v>
      </c>
      <c r="B4837" s="3">
        <f>Raw_Data!B4837</f>
        <v>22</v>
      </c>
      <c r="C4837" s="3" t="str">
        <f>Raw_Data!C4837</f>
        <v>Male</v>
      </c>
      <c r="D4837" s="3" t="str">
        <f>Raw_Data!D4837</f>
        <v>Standard</v>
      </c>
      <c r="E4837" s="3">
        <f>Raw_Data!E4837</f>
        <v>13.64</v>
      </c>
      <c r="F4837" s="3">
        <f>Raw_Data!F4837</f>
        <v>18</v>
      </c>
      <c r="G4837" s="3" t="str">
        <f>Raw_Data!G4837</f>
        <v>North America</v>
      </c>
      <c r="H4837" s="3" t="str">
        <f>Raw_Data!H4837</f>
        <v>Mobile</v>
      </c>
      <c r="I4837" s="3">
        <f>Raw_Data!I4837</f>
        <v>13.99</v>
      </c>
      <c r="J4837" s="3">
        <f>Raw_Data!J4837</f>
        <v>0</v>
      </c>
      <c r="K4837" s="3" t="str">
        <f>Raw_Data!K4837</f>
        <v>Debit Card</v>
      </c>
      <c r="L4837" s="3">
        <f>Raw_Data!L4837</f>
        <v>4</v>
      </c>
      <c r="M4837" s="3">
        <f>Raw_Data!M4837</f>
        <v>0.72</v>
      </c>
      <c r="N4837" s="3" t="str">
        <f>Raw_Data!N4837</f>
        <v>Documentary</v>
      </c>
      <c r="O4837" s="3" t="str">
        <f t="shared" si="750"/>
        <v>18-24</v>
      </c>
      <c r="P4837" s="3" t="str">
        <f t="shared" si="751"/>
        <v>10-24h</v>
      </c>
      <c r="Q4837" s="3" t="str">
        <f t="shared" si="752"/>
        <v>8-21d</v>
      </c>
      <c r="R4837" s="3" t="str">
        <f t="shared" si="753"/>
        <v>Medium</v>
      </c>
      <c r="S4837" s="3" t="str">
        <f t="shared" si="754"/>
        <v>Mid</v>
      </c>
      <c r="T4837" s="3" t="str">
        <f t="shared" si="755"/>
        <v>Active</v>
      </c>
      <c r="U4837" s="4">
        <f>1/(1+EXP(-(Predictive_Model!$B$5+((B4837-Predictive_Model!$B$20)/Predictive_Model!$C$20)*Predictive_Model!$D$20+((E4837-Predictive_Model!$B$21)/Predictive_Model!$C$21)*Predictive_Model!$D$21+((F4837-Predictive_Model!$B$22)/Predictive_Model!$C$22)*Predictive_Model!$D$22+((I4837-Predictive_Model!$B$23)/Predictive_Model!$C$23)*Predictive_Model!$D$23+((L4837-Predictive_Model!$B$24)/Predictive_Model!$C$24)*Predictive_Model!$D$24+((M4837-Predictive_Model!$B$25)/Predictive_Model!$C$25)*Predictive_Model!$D$25+IF(C4837="Male",Predictive_Model!$D$31,IF(C4837="Other",Predictive_Model!$D$32,0))+IF(D4837="Premium",Predictive_Model!$D$34,IF(D4837="Standard",Predictive_Model!$D$35,0))+IF(G4837="Asia",Predictive_Model!$D$37,IF(G4837="Europe",Predictive_Model!$D$38,IF(G4837="North America",Predictive_Model!$D$39,IF(G4837="Oceania",Predictive_Model!$D$40,IF(G4837="South America",Predictive_Model!$D$41,0)))))+IF(H4837="Laptop",Predictive_Model!$D$43,IF(H4837="Mobile",Predictive_Model!$D$44,IF(H4837="TV",Predictive_Model!$D$45,IF(H4837="Tablet",Predictive_Model!$D$46,0))))+IF(K4837="Crypto",Predictive_Model!$D$48,IF(K4837="Debit Card",Predictive_Model!$D$49,IF(K4837="Gift Card",Predictive_Model!$D$50,IF(K4837="PayPal",Predictive_Model!$D$51,0))))+IF(N4837="Comedy",Predictive_Model!$D$53,IF(N4837="Documentary",Predictive_Model!$D$54,IF(N4837="Drama",Predictive_Model!$D$55,IF(N4837="Horror",Predictive_Model!$D$56,IF(N4837="Romance",Predictive_Model!$D$57,IF(N4837="Sci-Fi",Predictive_Model!$D$58,0)))))))))</f>
        <v>0.34319291708438232</v>
      </c>
      <c r="V4837" s="3" t="str">
        <f t="shared" si="756"/>
        <v>Medium</v>
      </c>
      <c r="W4837" s="6">
        <f t="shared" si="757"/>
        <v>4.801268910010509</v>
      </c>
      <c r="X4837" s="3" t="str">
        <f t="shared" si="758"/>
        <v>Monitor</v>
      </c>
      <c r="Y4837" s="3" t="str">
        <f t="shared" si="759"/>
        <v>OK</v>
      </c>
    </row>
    <row r="4838" spans="1:25" x14ac:dyDescent="0.25">
      <c r="A4838" s="3" t="str">
        <f>Raw_Data!A4838</f>
        <v>f74ff24c-51f6-475d-bf10-78327965060f</v>
      </c>
      <c r="B4838" s="3">
        <f>Raw_Data!B4838</f>
        <v>59</v>
      </c>
      <c r="C4838" s="3" t="str">
        <f>Raw_Data!C4838</f>
        <v>Other</v>
      </c>
      <c r="D4838" s="3" t="str">
        <f>Raw_Data!D4838</f>
        <v>Premium</v>
      </c>
      <c r="E4838" s="3">
        <f>Raw_Data!E4838</f>
        <v>4.17</v>
      </c>
      <c r="F4838" s="3">
        <f>Raw_Data!F4838</f>
        <v>1</v>
      </c>
      <c r="G4838" s="3" t="str">
        <f>Raw_Data!G4838</f>
        <v>South America</v>
      </c>
      <c r="H4838" s="3" t="str">
        <f>Raw_Data!H4838</f>
        <v>Desktop</v>
      </c>
      <c r="I4838" s="3">
        <f>Raw_Data!I4838</f>
        <v>17.989999999999998</v>
      </c>
      <c r="J4838" s="3">
        <f>Raw_Data!J4838</f>
        <v>0</v>
      </c>
      <c r="K4838" s="3" t="str">
        <f>Raw_Data!K4838</f>
        <v>Debit Card</v>
      </c>
      <c r="L4838" s="3">
        <f>Raw_Data!L4838</f>
        <v>4</v>
      </c>
      <c r="M4838" s="3">
        <f>Raw_Data!M4838</f>
        <v>2.08</v>
      </c>
      <c r="N4838" s="3" t="str">
        <f>Raw_Data!N4838</f>
        <v>Comedy</v>
      </c>
      <c r="O4838" s="3" t="str">
        <f t="shared" si="750"/>
        <v>55-70</v>
      </c>
      <c r="P4838" s="3" t="str">
        <f t="shared" si="751"/>
        <v>&lt;10h</v>
      </c>
      <c r="Q4838" s="3" t="str">
        <f t="shared" si="752"/>
        <v>0-7d</v>
      </c>
      <c r="R4838" s="3" t="str">
        <f t="shared" si="753"/>
        <v>Medium</v>
      </c>
      <c r="S4838" s="3" t="str">
        <f t="shared" si="754"/>
        <v>High</v>
      </c>
      <c r="T4838" s="3" t="str">
        <f t="shared" si="755"/>
        <v>Active</v>
      </c>
      <c r="U4838" s="4">
        <f>1/(1+EXP(-(Predictive_Model!$B$5+((B4838-Predictive_Model!$B$20)/Predictive_Model!$C$20)*Predictive_Model!$D$20+((E4838-Predictive_Model!$B$21)/Predictive_Model!$C$21)*Predictive_Model!$D$21+((F4838-Predictive_Model!$B$22)/Predictive_Model!$C$22)*Predictive_Model!$D$22+((I4838-Predictive_Model!$B$23)/Predictive_Model!$C$23)*Predictive_Model!$D$23+((L4838-Predictive_Model!$B$24)/Predictive_Model!$C$24)*Predictive_Model!$D$24+((M4838-Predictive_Model!$B$25)/Predictive_Model!$C$25)*Predictive_Model!$D$25+IF(C4838="Male",Predictive_Model!$D$31,IF(C4838="Other",Predictive_Model!$D$32,0))+IF(D4838="Premium",Predictive_Model!$D$34,IF(D4838="Standard",Predictive_Model!$D$35,0))+IF(G4838="Asia",Predictive_Model!$D$37,IF(G4838="Europe",Predictive_Model!$D$38,IF(G4838="North America",Predictive_Model!$D$39,IF(G4838="Oceania",Predictive_Model!$D$40,IF(G4838="South America",Predictive_Model!$D$41,0)))))+IF(H4838="Laptop",Predictive_Model!$D$43,IF(H4838="Mobile",Predictive_Model!$D$44,IF(H4838="TV",Predictive_Model!$D$45,IF(H4838="Tablet",Predictive_Model!$D$46,0))))+IF(K4838="Crypto",Predictive_Model!$D$48,IF(K4838="Debit Card",Predictive_Model!$D$49,IF(K4838="Gift Card",Predictive_Model!$D$50,IF(K4838="PayPal",Predictive_Model!$D$51,0))))+IF(N4838="Comedy",Predictive_Model!$D$53,IF(N4838="Documentary",Predictive_Model!$D$54,IF(N4838="Drama",Predictive_Model!$D$55,IF(N4838="Horror",Predictive_Model!$D$56,IF(N4838="Romance",Predictive_Model!$D$57,IF(N4838="Sci-Fi",Predictive_Model!$D$58,0)))))))))</f>
        <v>3.3492115827848399E-3</v>
      </c>
      <c r="V4838" s="3" t="str">
        <f t="shared" si="756"/>
        <v>Low</v>
      </c>
      <c r="W4838" s="6">
        <f t="shared" si="757"/>
        <v>6.0252316374299265E-2</v>
      </c>
      <c r="X4838" s="3" t="str">
        <f t="shared" si="758"/>
        <v>Monitor</v>
      </c>
      <c r="Y4838" s="3" t="str">
        <f t="shared" si="759"/>
        <v>OK</v>
      </c>
    </row>
    <row r="4839" spans="1:25" x14ac:dyDescent="0.25">
      <c r="A4839" s="3" t="str">
        <f>Raw_Data!A4839</f>
        <v>fb637754-0acb-469f-adc6-8f653eb28048</v>
      </c>
      <c r="B4839" s="3">
        <f>Raw_Data!B4839</f>
        <v>29</v>
      </c>
      <c r="C4839" s="3" t="str">
        <f>Raw_Data!C4839</f>
        <v>Female</v>
      </c>
      <c r="D4839" s="3" t="str">
        <f>Raw_Data!D4839</f>
        <v>Premium</v>
      </c>
      <c r="E4839" s="3">
        <f>Raw_Data!E4839</f>
        <v>9.33</v>
      </c>
      <c r="F4839" s="3">
        <f>Raw_Data!F4839</f>
        <v>9</v>
      </c>
      <c r="G4839" s="3" t="str">
        <f>Raw_Data!G4839</f>
        <v>Europe</v>
      </c>
      <c r="H4839" s="3" t="str">
        <f>Raw_Data!H4839</f>
        <v>Mobile</v>
      </c>
      <c r="I4839" s="3">
        <f>Raw_Data!I4839</f>
        <v>17.989999999999998</v>
      </c>
      <c r="J4839" s="3">
        <f>Raw_Data!J4839</f>
        <v>0</v>
      </c>
      <c r="K4839" s="3" t="str">
        <f>Raw_Data!K4839</f>
        <v>PayPal</v>
      </c>
      <c r="L4839" s="3">
        <f>Raw_Data!L4839</f>
        <v>5</v>
      </c>
      <c r="M4839" s="3">
        <f>Raw_Data!M4839</f>
        <v>0.93</v>
      </c>
      <c r="N4839" s="3" t="str">
        <f>Raw_Data!N4839</f>
        <v>Horror</v>
      </c>
      <c r="O4839" s="3" t="str">
        <f t="shared" si="750"/>
        <v>25-34</v>
      </c>
      <c r="P4839" s="3" t="str">
        <f t="shared" si="751"/>
        <v>&lt;10h</v>
      </c>
      <c r="Q4839" s="3" t="str">
        <f t="shared" si="752"/>
        <v>8-21d</v>
      </c>
      <c r="R4839" s="3" t="str">
        <f t="shared" si="753"/>
        <v>Medium</v>
      </c>
      <c r="S4839" s="3" t="str">
        <f t="shared" si="754"/>
        <v>High</v>
      </c>
      <c r="T4839" s="3" t="str">
        <f t="shared" si="755"/>
        <v>Active</v>
      </c>
      <c r="U4839" s="4">
        <f>1/(1+EXP(-(Predictive_Model!$B$5+((B4839-Predictive_Model!$B$20)/Predictive_Model!$C$20)*Predictive_Model!$D$20+((E4839-Predictive_Model!$B$21)/Predictive_Model!$C$21)*Predictive_Model!$D$21+((F4839-Predictive_Model!$B$22)/Predictive_Model!$C$22)*Predictive_Model!$D$22+((I4839-Predictive_Model!$B$23)/Predictive_Model!$C$23)*Predictive_Model!$D$23+((L4839-Predictive_Model!$B$24)/Predictive_Model!$C$24)*Predictive_Model!$D$24+((M4839-Predictive_Model!$B$25)/Predictive_Model!$C$25)*Predictive_Model!$D$25+IF(C4839="Male",Predictive_Model!$D$31,IF(C4839="Other",Predictive_Model!$D$32,0))+IF(D4839="Premium",Predictive_Model!$D$34,IF(D4839="Standard",Predictive_Model!$D$35,0))+IF(G4839="Asia",Predictive_Model!$D$37,IF(G4839="Europe",Predictive_Model!$D$38,IF(G4839="North America",Predictive_Model!$D$39,IF(G4839="Oceania",Predictive_Model!$D$40,IF(G4839="South America",Predictive_Model!$D$41,0)))))+IF(H4839="Laptop",Predictive_Model!$D$43,IF(H4839="Mobile",Predictive_Model!$D$44,IF(H4839="TV",Predictive_Model!$D$45,IF(H4839="Tablet",Predictive_Model!$D$46,0))))+IF(K4839="Crypto",Predictive_Model!$D$48,IF(K4839="Debit Card",Predictive_Model!$D$49,IF(K4839="Gift Card",Predictive_Model!$D$50,IF(K4839="PayPal",Predictive_Model!$D$51,0))))+IF(N4839="Comedy",Predictive_Model!$D$53,IF(N4839="Documentary",Predictive_Model!$D$54,IF(N4839="Drama",Predictive_Model!$D$55,IF(N4839="Horror",Predictive_Model!$D$56,IF(N4839="Romance",Predictive_Model!$D$57,IF(N4839="Sci-Fi",Predictive_Model!$D$58,0)))))))))</f>
        <v>3.8571734272252335E-2</v>
      </c>
      <c r="V4839" s="3" t="str">
        <f t="shared" si="756"/>
        <v>Low</v>
      </c>
      <c r="W4839" s="6">
        <f t="shared" si="757"/>
        <v>0.69390549955781944</v>
      </c>
      <c r="X4839" s="3" t="str">
        <f t="shared" si="758"/>
        <v>Monitor</v>
      </c>
      <c r="Y4839" s="3" t="str">
        <f t="shared" si="759"/>
        <v>OK</v>
      </c>
    </row>
    <row r="4840" spans="1:25" x14ac:dyDescent="0.25">
      <c r="A4840" s="3" t="str">
        <f>Raw_Data!A4840</f>
        <v>82c7d813-e397-4de4-8100-fc27da80fd7f</v>
      </c>
      <c r="B4840" s="3">
        <f>Raw_Data!B4840</f>
        <v>59</v>
      </c>
      <c r="C4840" s="3" t="str">
        <f>Raw_Data!C4840</f>
        <v>Male</v>
      </c>
      <c r="D4840" s="3" t="str">
        <f>Raw_Data!D4840</f>
        <v>Premium</v>
      </c>
      <c r="E4840" s="3">
        <f>Raw_Data!E4840</f>
        <v>31.05</v>
      </c>
      <c r="F4840" s="3">
        <f>Raw_Data!F4840</f>
        <v>3</v>
      </c>
      <c r="G4840" s="3" t="str">
        <f>Raw_Data!G4840</f>
        <v>North America</v>
      </c>
      <c r="H4840" s="3" t="str">
        <f>Raw_Data!H4840</f>
        <v>Mobile</v>
      </c>
      <c r="I4840" s="3">
        <f>Raw_Data!I4840</f>
        <v>17.989999999999998</v>
      </c>
      <c r="J4840" s="3">
        <f>Raw_Data!J4840</f>
        <v>0</v>
      </c>
      <c r="K4840" s="3" t="str">
        <f>Raw_Data!K4840</f>
        <v>Credit Card</v>
      </c>
      <c r="L4840" s="3">
        <f>Raw_Data!L4840</f>
        <v>5</v>
      </c>
      <c r="M4840" s="3">
        <f>Raw_Data!M4840</f>
        <v>7.76</v>
      </c>
      <c r="N4840" s="3" t="str">
        <f>Raw_Data!N4840</f>
        <v>Action</v>
      </c>
      <c r="O4840" s="3" t="str">
        <f t="shared" si="750"/>
        <v>55-70</v>
      </c>
      <c r="P4840" s="3" t="str">
        <f t="shared" si="751"/>
        <v>25-49h</v>
      </c>
      <c r="Q4840" s="3" t="str">
        <f t="shared" si="752"/>
        <v>0-7d</v>
      </c>
      <c r="R4840" s="3" t="str">
        <f t="shared" si="753"/>
        <v>High</v>
      </c>
      <c r="S4840" s="3" t="str">
        <f t="shared" si="754"/>
        <v>High</v>
      </c>
      <c r="T4840" s="3" t="str">
        <f t="shared" si="755"/>
        <v>Active</v>
      </c>
      <c r="U4840" s="4">
        <f>1/(1+EXP(-(Predictive_Model!$B$5+((B4840-Predictive_Model!$B$20)/Predictive_Model!$C$20)*Predictive_Model!$D$20+((E4840-Predictive_Model!$B$21)/Predictive_Model!$C$21)*Predictive_Model!$D$21+((F4840-Predictive_Model!$B$22)/Predictive_Model!$C$22)*Predictive_Model!$D$22+((I4840-Predictive_Model!$B$23)/Predictive_Model!$C$23)*Predictive_Model!$D$23+((L4840-Predictive_Model!$B$24)/Predictive_Model!$C$24)*Predictive_Model!$D$24+((M4840-Predictive_Model!$B$25)/Predictive_Model!$C$25)*Predictive_Model!$D$25+IF(C4840="Male",Predictive_Model!$D$31,IF(C4840="Other",Predictive_Model!$D$32,0))+IF(D4840="Premium",Predictive_Model!$D$34,IF(D4840="Standard",Predictive_Model!$D$35,0))+IF(G4840="Asia",Predictive_Model!$D$37,IF(G4840="Europe",Predictive_Model!$D$38,IF(G4840="North America",Predictive_Model!$D$39,IF(G4840="Oceania",Predictive_Model!$D$40,IF(G4840="South America",Predictive_Model!$D$41,0)))))+IF(H4840="Laptop",Predictive_Model!$D$43,IF(H4840="Mobile",Predictive_Model!$D$44,IF(H4840="TV",Predictive_Model!$D$45,IF(H4840="Tablet",Predictive_Model!$D$46,0))))+IF(K4840="Crypto",Predictive_Model!$D$48,IF(K4840="Debit Card",Predictive_Model!$D$49,IF(K4840="Gift Card",Predictive_Model!$D$50,IF(K4840="PayPal",Predictive_Model!$D$51,0))))+IF(N4840="Comedy",Predictive_Model!$D$53,IF(N4840="Documentary",Predictive_Model!$D$54,IF(N4840="Drama",Predictive_Model!$D$55,IF(N4840="Horror",Predictive_Model!$D$56,IF(N4840="Romance",Predictive_Model!$D$57,IF(N4840="Sci-Fi",Predictive_Model!$D$58,0)))))))))</f>
        <v>1.8930688413331339E-10</v>
      </c>
      <c r="V4840" s="3" t="str">
        <f t="shared" si="756"/>
        <v>Low</v>
      </c>
      <c r="W4840" s="6">
        <f t="shared" si="757"/>
        <v>3.4056308455583075E-9</v>
      </c>
      <c r="X4840" s="3" t="str">
        <f t="shared" si="758"/>
        <v>Monitor</v>
      </c>
      <c r="Y4840" s="3" t="str">
        <f t="shared" si="759"/>
        <v>OK</v>
      </c>
    </row>
    <row r="4841" spans="1:25" x14ac:dyDescent="0.25">
      <c r="A4841" s="3" t="str">
        <f>Raw_Data!A4841</f>
        <v>0f1b36d1-4484-445c-b533-065818d12a59</v>
      </c>
      <c r="B4841" s="3">
        <f>Raw_Data!B4841</f>
        <v>19</v>
      </c>
      <c r="C4841" s="3" t="str">
        <f>Raw_Data!C4841</f>
        <v>Male</v>
      </c>
      <c r="D4841" s="3" t="str">
        <f>Raw_Data!D4841</f>
        <v>Premium</v>
      </c>
      <c r="E4841" s="3">
        <f>Raw_Data!E4841</f>
        <v>3.28</v>
      </c>
      <c r="F4841" s="3">
        <f>Raw_Data!F4841</f>
        <v>30</v>
      </c>
      <c r="G4841" s="3" t="str">
        <f>Raw_Data!G4841</f>
        <v>South America</v>
      </c>
      <c r="H4841" s="3" t="str">
        <f>Raw_Data!H4841</f>
        <v>Tablet</v>
      </c>
      <c r="I4841" s="3">
        <f>Raw_Data!I4841</f>
        <v>17.989999999999998</v>
      </c>
      <c r="J4841" s="3">
        <f>Raw_Data!J4841</f>
        <v>1</v>
      </c>
      <c r="K4841" s="3" t="str">
        <f>Raw_Data!K4841</f>
        <v>Crypto</v>
      </c>
      <c r="L4841" s="3">
        <f>Raw_Data!L4841</f>
        <v>5</v>
      </c>
      <c r="M4841" s="3">
        <f>Raw_Data!M4841</f>
        <v>0.11</v>
      </c>
      <c r="N4841" s="3" t="str">
        <f>Raw_Data!N4841</f>
        <v>Drama</v>
      </c>
      <c r="O4841" s="3" t="str">
        <f t="shared" si="750"/>
        <v>18-24</v>
      </c>
      <c r="P4841" s="3" t="str">
        <f t="shared" si="751"/>
        <v>&lt;10h</v>
      </c>
      <c r="Q4841" s="3" t="str">
        <f t="shared" si="752"/>
        <v>22-45d</v>
      </c>
      <c r="R4841" s="3" t="str">
        <f t="shared" si="753"/>
        <v>Medium</v>
      </c>
      <c r="S4841" s="3" t="str">
        <f t="shared" si="754"/>
        <v>High</v>
      </c>
      <c r="T4841" s="3" t="str">
        <f t="shared" si="755"/>
        <v>Churned</v>
      </c>
      <c r="U4841" s="4">
        <f>1/(1+EXP(-(Predictive_Model!$B$5+((B4841-Predictive_Model!$B$20)/Predictive_Model!$C$20)*Predictive_Model!$D$20+((E4841-Predictive_Model!$B$21)/Predictive_Model!$C$21)*Predictive_Model!$D$21+((F4841-Predictive_Model!$B$22)/Predictive_Model!$C$22)*Predictive_Model!$D$22+((I4841-Predictive_Model!$B$23)/Predictive_Model!$C$23)*Predictive_Model!$D$23+((L4841-Predictive_Model!$B$24)/Predictive_Model!$C$24)*Predictive_Model!$D$24+((M4841-Predictive_Model!$B$25)/Predictive_Model!$C$25)*Predictive_Model!$D$25+IF(C4841="Male",Predictive_Model!$D$31,IF(C4841="Other",Predictive_Model!$D$32,0))+IF(D4841="Premium",Predictive_Model!$D$34,IF(D4841="Standard",Predictive_Model!$D$35,0))+IF(G4841="Asia",Predictive_Model!$D$37,IF(G4841="Europe",Predictive_Model!$D$38,IF(G4841="North America",Predictive_Model!$D$39,IF(G4841="Oceania",Predictive_Model!$D$40,IF(G4841="South America",Predictive_Model!$D$41,0)))))+IF(H4841="Laptop",Predictive_Model!$D$43,IF(H4841="Mobile",Predictive_Model!$D$44,IF(H4841="TV",Predictive_Model!$D$45,IF(H4841="Tablet",Predictive_Model!$D$46,0))))+IF(K4841="Crypto",Predictive_Model!$D$48,IF(K4841="Debit Card",Predictive_Model!$D$49,IF(K4841="Gift Card",Predictive_Model!$D$50,IF(K4841="PayPal",Predictive_Model!$D$51,0))))+IF(N4841="Comedy",Predictive_Model!$D$53,IF(N4841="Documentary",Predictive_Model!$D$54,IF(N4841="Drama",Predictive_Model!$D$55,IF(N4841="Horror",Predictive_Model!$D$56,IF(N4841="Romance",Predictive_Model!$D$57,IF(N4841="Sci-Fi",Predictive_Model!$D$58,0)))))))))</f>
        <v>0.9383993780848654</v>
      </c>
      <c r="V4841" s="3" t="str">
        <f t="shared" si="756"/>
        <v>Critical</v>
      </c>
      <c r="W4841" s="6">
        <f t="shared" si="757"/>
        <v>17.989999999999998</v>
      </c>
      <c r="X4841" s="3" t="str">
        <f t="shared" si="758"/>
        <v>Priority 1</v>
      </c>
      <c r="Y4841" s="3" t="str">
        <f t="shared" si="759"/>
        <v>OK</v>
      </c>
    </row>
    <row r="4842" spans="1:25" x14ac:dyDescent="0.25">
      <c r="A4842" s="3" t="str">
        <f>Raw_Data!A4842</f>
        <v>3bd93596-85f5-4e95-bd11-1c6f0b3cd87d</v>
      </c>
      <c r="B4842" s="3">
        <f>Raw_Data!B4842</f>
        <v>61</v>
      </c>
      <c r="C4842" s="3" t="str">
        <f>Raw_Data!C4842</f>
        <v>Female</v>
      </c>
      <c r="D4842" s="3" t="str">
        <f>Raw_Data!D4842</f>
        <v>Standard</v>
      </c>
      <c r="E4842" s="3">
        <f>Raw_Data!E4842</f>
        <v>30</v>
      </c>
      <c r="F4842" s="3">
        <f>Raw_Data!F4842</f>
        <v>50</v>
      </c>
      <c r="G4842" s="3" t="str">
        <f>Raw_Data!G4842</f>
        <v>North America</v>
      </c>
      <c r="H4842" s="3" t="str">
        <f>Raw_Data!H4842</f>
        <v>Mobile</v>
      </c>
      <c r="I4842" s="3">
        <f>Raw_Data!I4842</f>
        <v>13.99</v>
      </c>
      <c r="J4842" s="3">
        <f>Raw_Data!J4842</f>
        <v>0</v>
      </c>
      <c r="K4842" s="3" t="str">
        <f>Raw_Data!K4842</f>
        <v>Credit Card</v>
      </c>
      <c r="L4842" s="3">
        <f>Raw_Data!L4842</f>
        <v>2</v>
      </c>
      <c r="M4842" s="3">
        <f>Raw_Data!M4842</f>
        <v>0.59</v>
      </c>
      <c r="N4842" s="3" t="str">
        <f>Raw_Data!N4842</f>
        <v>Comedy</v>
      </c>
      <c r="O4842" s="3" t="str">
        <f t="shared" si="750"/>
        <v>55-70</v>
      </c>
      <c r="P4842" s="3" t="str">
        <f t="shared" si="751"/>
        <v>25-49h</v>
      </c>
      <c r="Q4842" s="3" t="str">
        <f t="shared" si="752"/>
        <v>46-60d</v>
      </c>
      <c r="R4842" s="3" t="str">
        <f t="shared" si="753"/>
        <v>Medium</v>
      </c>
      <c r="S4842" s="3" t="str">
        <f t="shared" si="754"/>
        <v>Mid</v>
      </c>
      <c r="T4842" s="3" t="str">
        <f t="shared" si="755"/>
        <v>Active</v>
      </c>
      <c r="U4842" s="4">
        <f>1/(1+EXP(-(Predictive_Model!$B$5+((B4842-Predictive_Model!$B$20)/Predictive_Model!$C$20)*Predictive_Model!$D$20+((E4842-Predictive_Model!$B$21)/Predictive_Model!$C$21)*Predictive_Model!$D$21+((F4842-Predictive_Model!$B$22)/Predictive_Model!$C$22)*Predictive_Model!$D$22+((I4842-Predictive_Model!$B$23)/Predictive_Model!$C$23)*Predictive_Model!$D$23+((L4842-Predictive_Model!$B$24)/Predictive_Model!$C$24)*Predictive_Model!$D$24+((M4842-Predictive_Model!$B$25)/Predictive_Model!$C$25)*Predictive_Model!$D$25+IF(C4842="Male",Predictive_Model!$D$31,IF(C4842="Other",Predictive_Model!$D$32,0))+IF(D4842="Premium",Predictive_Model!$D$34,IF(D4842="Standard",Predictive_Model!$D$35,0))+IF(G4842="Asia",Predictive_Model!$D$37,IF(G4842="Europe",Predictive_Model!$D$38,IF(G4842="North America",Predictive_Model!$D$39,IF(G4842="Oceania",Predictive_Model!$D$40,IF(G4842="South America",Predictive_Model!$D$41,0)))))+IF(H4842="Laptop",Predictive_Model!$D$43,IF(H4842="Mobile",Predictive_Model!$D$44,IF(H4842="TV",Predictive_Model!$D$45,IF(H4842="Tablet",Predictive_Model!$D$46,0))))+IF(K4842="Crypto",Predictive_Model!$D$48,IF(K4842="Debit Card",Predictive_Model!$D$49,IF(K4842="Gift Card",Predictive_Model!$D$50,IF(K4842="PayPal",Predictive_Model!$D$51,0))))+IF(N4842="Comedy",Predictive_Model!$D$53,IF(N4842="Documentary",Predictive_Model!$D$54,IF(N4842="Drama",Predictive_Model!$D$55,IF(N4842="Horror",Predictive_Model!$D$56,IF(N4842="Romance",Predictive_Model!$D$57,IF(N4842="Sci-Fi",Predictive_Model!$D$58,0)))))))))</f>
        <v>0.6387979776808993</v>
      </c>
      <c r="V4842" s="3" t="str">
        <f t="shared" si="756"/>
        <v>High</v>
      </c>
      <c r="W4842" s="6">
        <f t="shared" si="757"/>
        <v>8.9367837077557812</v>
      </c>
      <c r="X4842" s="3" t="str">
        <f t="shared" si="758"/>
        <v>Priority 2</v>
      </c>
      <c r="Y4842" s="3" t="str">
        <f t="shared" si="759"/>
        <v>OK</v>
      </c>
    </row>
    <row r="4843" spans="1:25" x14ac:dyDescent="0.25">
      <c r="A4843" s="3" t="str">
        <f>Raw_Data!A4843</f>
        <v>a5d3af2e-027f-4ff1-811c-5b08b95aa234</v>
      </c>
      <c r="B4843" s="3">
        <f>Raw_Data!B4843</f>
        <v>34</v>
      </c>
      <c r="C4843" s="3" t="str">
        <f>Raw_Data!C4843</f>
        <v>Male</v>
      </c>
      <c r="D4843" s="3" t="str">
        <f>Raw_Data!D4843</f>
        <v>Basic</v>
      </c>
      <c r="E4843" s="3">
        <f>Raw_Data!E4843</f>
        <v>11.2</v>
      </c>
      <c r="F4843" s="3">
        <f>Raw_Data!F4843</f>
        <v>48</v>
      </c>
      <c r="G4843" s="3" t="str">
        <f>Raw_Data!G4843</f>
        <v>Africa</v>
      </c>
      <c r="H4843" s="3" t="str">
        <f>Raw_Data!H4843</f>
        <v>Desktop</v>
      </c>
      <c r="I4843" s="3">
        <f>Raw_Data!I4843</f>
        <v>8.99</v>
      </c>
      <c r="J4843" s="3">
        <f>Raw_Data!J4843</f>
        <v>1</v>
      </c>
      <c r="K4843" s="3" t="str">
        <f>Raw_Data!K4843</f>
        <v>Crypto</v>
      </c>
      <c r="L4843" s="3">
        <f>Raw_Data!L4843</f>
        <v>4</v>
      </c>
      <c r="M4843" s="3">
        <f>Raw_Data!M4843</f>
        <v>0.23</v>
      </c>
      <c r="N4843" s="3" t="str">
        <f>Raw_Data!N4843</f>
        <v>Comedy</v>
      </c>
      <c r="O4843" s="3" t="str">
        <f t="shared" si="750"/>
        <v>25-34</v>
      </c>
      <c r="P4843" s="3" t="str">
        <f t="shared" si="751"/>
        <v>10-24h</v>
      </c>
      <c r="Q4843" s="3" t="str">
        <f t="shared" si="752"/>
        <v>46-60d</v>
      </c>
      <c r="R4843" s="3" t="str">
        <f t="shared" si="753"/>
        <v>Medium</v>
      </c>
      <c r="S4843" s="3" t="str">
        <f t="shared" si="754"/>
        <v>Low</v>
      </c>
      <c r="T4843" s="3" t="str">
        <f t="shared" si="755"/>
        <v>Churned</v>
      </c>
      <c r="U4843" s="4">
        <f>1/(1+EXP(-(Predictive_Model!$B$5+((B4843-Predictive_Model!$B$20)/Predictive_Model!$C$20)*Predictive_Model!$D$20+((E4843-Predictive_Model!$B$21)/Predictive_Model!$C$21)*Predictive_Model!$D$21+((F4843-Predictive_Model!$B$22)/Predictive_Model!$C$22)*Predictive_Model!$D$22+((I4843-Predictive_Model!$B$23)/Predictive_Model!$C$23)*Predictive_Model!$D$23+((L4843-Predictive_Model!$B$24)/Predictive_Model!$C$24)*Predictive_Model!$D$24+((M4843-Predictive_Model!$B$25)/Predictive_Model!$C$25)*Predictive_Model!$D$25+IF(C4843="Male",Predictive_Model!$D$31,IF(C4843="Other",Predictive_Model!$D$32,0))+IF(D4843="Premium",Predictive_Model!$D$34,IF(D4843="Standard",Predictive_Model!$D$35,0))+IF(G4843="Asia",Predictive_Model!$D$37,IF(G4843="Europe",Predictive_Model!$D$38,IF(G4843="North America",Predictive_Model!$D$39,IF(G4843="Oceania",Predictive_Model!$D$40,IF(G4843="South America",Predictive_Model!$D$41,0)))))+IF(H4843="Laptop",Predictive_Model!$D$43,IF(H4843="Mobile",Predictive_Model!$D$44,IF(H4843="TV",Predictive_Model!$D$45,IF(H4843="Tablet",Predictive_Model!$D$46,0))))+IF(K4843="Crypto",Predictive_Model!$D$48,IF(K4843="Debit Card",Predictive_Model!$D$49,IF(K4843="Gift Card",Predictive_Model!$D$50,IF(K4843="PayPal",Predictive_Model!$D$51,0))))+IF(N4843="Comedy",Predictive_Model!$D$53,IF(N4843="Documentary",Predictive_Model!$D$54,IF(N4843="Drama",Predictive_Model!$D$55,IF(N4843="Horror",Predictive_Model!$D$56,IF(N4843="Romance",Predictive_Model!$D$57,IF(N4843="Sci-Fi",Predictive_Model!$D$58,0)))))))))</f>
        <v>0.98979400591424582</v>
      </c>
      <c r="V4843" s="3" t="str">
        <f t="shared" si="756"/>
        <v>Critical</v>
      </c>
      <c r="W4843" s="6">
        <f t="shared" si="757"/>
        <v>8.99</v>
      </c>
      <c r="X4843" s="3" t="str">
        <f t="shared" si="758"/>
        <v>Priority 2</v>
      </c>
      <c r="Y4843" s="3" t="str">
        <f t="shared" si="759"/>
        <v>OK</v>
      </c>
    </row>
    <row r="4844" spans="1:25" x14ac:dyDescent="0.25">
      <c r="A4844" s="3" t="str">
        <f>Raw_Data!A4844</f>
        <v>2d38083f-cfad-40b3-8343-c572f3d841d8</v>
      </c>
      <c r="B4844" s="3">
        <f>Raw_Data!B4844</f>
        <v>23</v>
      </c>
      <c r="C4844" s="3" t="str">
        <f>Raw_Data!C4844</f>
        <v>Male</v>
      </c>
      <c r="D4844" s="3" t="str">
        <f>Raw_Data!D4844</f>
        <v>Standard</v>
      </c>
      <c r="E4844" s="3">
        <f>Raw_Data!E4844</f>
        <v>23.96</v>
      </c>
      <c r="F4844" s="3">
        <f>Raw_Data!F4844</f>
        <v>32</v>
      </c>
      <c r="G4844" s="3" t="str">
        <f>Raw_Data!G4844</f>
        <v>Oceania</v>
      </c>
      <c r="H4844" s="3" t="str">
        <f>Raw_Data!H4844</f>
        <v>Laptop</v>
      </c>
      <c r="I4844" s="3">
        <f>Raw_Data!I4844</f>
        <v>13.99</v>
      </c>
      <c r="J4844" s="3">
        <f>Raw_Data!J4844</f>
        <v>0</v>
      </c>
      <c r="K4844" s="3" t="str">
        <f>Raw_Data!K4844</f>
        <v>Credit Card</v>
      </c>
      <c r="L4844" s="3">
        <f>Raw_Data!L4844</f>
        <v>5</v>
      </c>
      <c r="M4844" s="3">
        <f>Raw_Data!M4844</f>
        <v>0.73</v>
      </c>
      <c r="N4844" s="3" t="str">
        <f>Raw_Data!N4844</f>
        <v>Documentary</v>
      </c>
      <c r="O4844" s="3" t="str">
        <f t="shared" si="750"/>
        <v>18-24</v>
      </c>
      <c r="P4844" s="3" t="str">
        <f t="shared" si="751"/>
        <v>10-24h</v>
      </c>
      <c r="Q4844" s="3" t="str">
        <f t="shared" si="752"/>
        <v>22-45d</v>
      </c>
      <c r="R4844" s="3" t="str">
        <f t="shared" si="753"/>
        <v>Medium</v>
      </c>
      <c r="S4844" s="3" t="str">
        <f t="shared" si="754"/>
        <v>Mid</v>
      </c>
      <c r="T4844" s="3" t="str">
        <f t="shared" si="755"/>
        <v>Active</v>
      </c>
      <c r="U4844" s="4">
        <f>1/(1+EXP(-(Predictive_Model!$B$5+((B4844-Predictive_Model!$B$20)/Predictive_Model!$C$20)*Predictive_Model!$D$20+((E4844-Predictive_Model!$B$21)/Predictive_Model!$C$21)*Predictive_Model!$D$21+((F4844-Predictive_Model!$B$22)/Predictive_Model!$C$22)*Predictive_Model!$D$22+((I4844-Predictive_Model!$B$23)/Predictive_Model!$C$23)*Predictive_Model!$D$23+((L4844-Predictive_Model!$B$24)/Predictive_Model!$C$24)*Predictive_Model!$D$24+((M4844-Predictive_Model!$B$25)/Predictive_Model!$C$25)*Predictive_Model!$D$25+IF(C4844="Male",Predictive_Model!$D$31,IF(C4844="Other",Predictive_Model!$D$32,0))+IF(D4844="Premium",Predictive_Model!$D$34,IF(D4844="Standard",Predictive_Model!$D$35,0))+IF(G4844="Asia",Predictive_Model!$D$37,IF(G4844="Europe",Predictive_Model!$D$38,IF(G4844="North America",Predictive_Model!$D$39,IF(G4844="Oceania",Predictive_Model!$D$40,IF(G4844="South America",Predictive_Model!$D$41,0)))))+IF(H4844="Laptop",Predictive_Model!$D$43,IF(H4844="Mobile",Predictive_Model!$D$44,IF(H4844="TV",Predictive_Model!$D$45,IF(H4844="Tablet",Predictive_Model!$D$46,0))))+IF(K4844="Crypto",Predictive_Model!$D$48,IF(K4844="Debit Card",Predictive_Model!$D$49,IF(K4844="Gift Card",Predictive_Model!$D$50,IF(K4844="PayPal",Predictive_Model!$D$51,0))))+IF(N4844="Comedy",Predictive_Model!$D$53,IF(N4844="Documentary",Predictive_Model!$D$54,IF(N4844="Drama",Predictive_Model!$D$55,IF(N4844="Horror",Predictive_Model!$D$56,IF(N4844="Romance",Predictive_Model!$D$57,IF(N4844="Sci-Fi",Predictive_Model!$D$58,0)))))))))</f>
        <v>1.5187422201328253E-2</v>
      </c>
      <c r="V4844" s="3" t="str">
        <f t="shared" si="756"/>
        <v>Low</v>
      </c>
      <c r="W4844" s="6">
        <f t="shared" si="757"/>
        <v>0.21247203659658226</v>
      </c>
      <c r="X4844" s="3" t="str">
        <f t="shared" si="758"/>
        <v>Monitor</v>
      </c>
      <c r="Y4844" s="3" t="str">
        <f t="shared" si="759"/>
        <v>OK</v>
      </c>
    </row>
    <row r="4845" spans="1:25" x14ac:dyDescent="0.25">
      <c r="A4845" s="3" t="str">
        <f>Raw_Data!A4845</f>
        <v>a954f81c-754f-4b5b-bf48-510a882ae1e6</v>
      </c>
      <c r="B4845" s="3">
        <f>Raw_Data!B4845</f>
        <v>66</v>
      </c>
      <c r="C4845" s="3" t="str">
        <f>Raw_Data!C4845</f>
        <v>Female</v>
      </c>
      <c r="D4845" s="3" t="str">
        <f>Raw_Data!D4845</f>
        <v>Basic</v>
      </c>
      <c r="E4845" s="3">
        <f>Raw_Data!E4845</f>
        <v>0.74</v>
      </c>
      <c r="F4845" s="3">
        <f>Raw_Data!F4845</f>
        <v>27</v>
      </c>
      <c r="G4845" s="3" t="str">
        <f>Raw_Data!G4845</f>
        <v>Oceania</v>
      </c>
      <c r="H4845" s="3" t="str">
        <f>Raw_Data!H4845</f>
        <v>Mobile</v>
      </c>
      <c r="I4845" s="3">
        <f>Raw_Data!I4845</f>
        <v>8.99</v>
      </c>
      <c r="J4845" s="3">
        <f>Raw_Data!J4845</f>
        <v>1</v>
      </c>
      <c r="K4845" s="3" t="str">
        <f>Raw_Data!K4845</f>
        <v>Crypto</v>
      </c>
      <c r="L4845" s="3">
        <f>Raw_Data!L4845</f>
        <v>3</v>
      </c>
      <c r="M4845" s="3">
        <f>Raw_Data!M4845</f>
        <v>0.03</v>
      </c>
      <c r="N4845" s="3" t="str">
        <f>Raw_Data!N4845</f>
        <v>Action</v>
      </c>
      <c r="O4845" s="3" t="str">
        <f t="shared" si="750"/>
        <v>55-70</v>
      </c>
      <c r="P4845" s="3" t="str">
        <f t="shared" si="751"/>
        <v>&lt;10h</v>
      </c>
      <c r="Q4845" s="3" t="str">
        <f t="shared" si="752"/>
        <v>22-45d</v>
      </c>
      <c r="R4845" s="3" t="str">
        <f t="shared" si="753"/>
        <v>Medium</v>
      </c>
      <c r="S4845" s="3" t="str">
        <f t="shared" si="754"/>
        <v>Low</v>
      </c>
      <c r="T4845" s="3" t="str">
        <f t="shared" si="755"/>
        <v>Churned</v>
      </c>
      <c r="U4845" s="4">
        <f>1/(1+EXP(-(Predictive_Model!$B$5+((B4845-Predictive_Model!$B$20)/Predictive_Model!$C$20)*Predictive_Model!$D$20+((E4845-Predictive_Model!$B$21)/Predictive_Model!$C$21)*Predictive_Model!$D$21+((F4845-Predictive_Model!$B$22)/Predictive_Model!$C$22)*Predictive_Model!$D$22+((I4845-Predictive_Model!$B$23)/Predictive_Model!$C$23)*Predictive_Model!$D$23+((L4845-Predictive_Model!$B$24)/Predictive_Model!$C$24)*Predictive_Model!$D$24+((M4845-Predictive_Model!$B$25)/Predictive_Model!$C$25)*Predictive_Model!$D$25+IF(C4845="Male",Predictive_Model!$D$31,IF(C4845="Other",Predictive_Model!$D$32,0))+IF(D4845="Premium",Predictive_Model!$D$34,IF(D4845="Standard",Predictive_Model!$D$35,0))+IF(G4845="Asia",Predictive_Model!$D$37,IF(G4845="Europe",Predictive_Model!$D$38,IF(G4845="North America",Predictive_Model!$D$39,IF(G4845="Oceania",Predictive_Model!$D$40,IF(G4845="South America",Predictive_Model!$D$41,0)))))+IF(H4845="Laptop",Predictive_Model!$D$43,IF(H4845="Mobile",Predictive_Model!$D$44,IF(H4845="TV",Predictive_Model!$D$45,IF(H4845="Tablet",Predictive_Model!$D$46,0))))+IF(K4845="Crypto",Predictive_Model!$D$48,IF(K4845="Debit Card",Predictive_Model!$D$49,IF(K4845="Gift Card",Predictive_Model!$D$50,IF(K4845="PayPal",Predictive_Model!$D$51,0))))+IF(N4845="Comedy",Predictive_Model!$D$53,IF(N4845="Documentary",Predictive_Model!$D$54,IF(N4845="Drama",Predictive_Model!$D$55,IF(N4845="Horror",Predictive_Model!$D$56,IF(N4845="Romance",Predictive_Model!$D$57,IF(N4845="Sci-Fi",Predictive_Model!$D$58,0)))))))))</f>
        <v>0.99972585638664391</v>
      </c>
      <c r="V4845" s="3" t="str">
        <f t="shared" si="756"/>
        <v>Critical</v>
      </c>
      <c r="W4845" s="6">
        <f t="shared" si="757"/>
        <v>8.99</v>
      </c>
      <c r="X4845" s="3" t="str">
        <f t="shared" si="758"/>
        <v>Priority 2</v>
      </c>
      <c r="Y4845" s="3" t="str">
        <f t="shared" si="759"/>
        <v>OK</v>
      </c>
    </row>
    <row r="4846" spans="1:25" x14ac:dyDescent="0.25">
      <c r="A4846" s="3" t="str">
        <f>Raw_Data!A4846</f>
        <v>94efcb70-ed00-4597-ad2b-cb64e70c3fac</v>
      </c>
      <c r="B4846" s="3">
        <f>Raw_Data!B4846</f>
        <v>59</v>
      </c>
      <c r="C4846" s="3" t="str">
        <f>Raw_Data!C4846</f>
        <v>Male</v>
      </c>
      <c r="D4846" s="3" t="str">
        <f>Raw_Data!D4846</f>
        <v>Standard</v>
      </c>
      <c r="E4846" s="3">
        <f>Raw_Data!E4846</f>
        <v>9.77</v>
      </c>
      <c r="F4846" s="3">
        <f>Raw_Data!F4846</f>
        <v>30</v>
      </c>
      <c r="G4846" s="3" t="str">
        <f>Raw_Data!G4846</f>
        <v>Europe</v>
      </c>
      <c r="H4846" s="3" t="str">
        <f>Raw_Data!H4846</f>
        <v>TV</v>
      </c>
      <c r="I4846" s="3">
        <f>Raw_Data!I4846</f>
        <v>13.99</v>
      </c>
      <c r="J4846" s="3">
        <f>Raw_Data!J4846</f>
        <v>0</v>
      </c>
      <c r="K4846" s="3" t="str">
        <f>Raw_Data!K4846</f>
        <v>Credit Card</v>
      </c>
      <c r="L4846" s="3">
        <f>Raw_Data!L4846</f>
        <v>5</v>
      </c>
      <c r="M4846" s="3">
        <f>Raw_Data!M4846</f>
        <v>0.32</v>
      </c>
      <c r="N4846" s="3" t="str">
        <f>Raw_Data!N4846</f>
        <v>Comedy</v>
      </c>
      <c r="O4846" s="3" t="str">
        <f t="shared" si="750"/>
        <v>55-70</v>
      </c>
      <c r="P4846" s="3" t="str">
        <f t="shared" si="751"/>
        <v>&lt;10h</v>
      </c>
      <c r="Q4846" s="3" t="str">
        <f t="shared" si="752"/>
        <v>22-45d</v>
      </c>
      <c r="R4846" s="3" t="str">
        <f t="shared" si="753"/>
        <v>Medium</v>
      </c>
      <c r="S4846" s="3" t="str">
        <f t="shared" si="754"/>
        <v>Mid</v>
      </c>
      <c r="T4846" s="3" t="str">
        <f t="shared" si="755"/>
        <v>Active</v>
      </c>
      <c r="U4846" s="4">
        <f>1/(1+EXP(-(Predictive_Model!$B$5+((B4846-Predictive_Model!$B$20)/Predictive_Model!$C$20)*Predictive_Model!$D$20+((E4846-Predictive_Model!$B$21)/Predictive_Model!$C$21)*Predictive_Model!$D$21+((F4846-Predictive_Model!$B$22)/Predictive_Model!$C$22)*Predictive_Model!$D$22+((I4846-Predictive_Model!$B$23)/Predictive_Model!$C$23)*Predictive_Model!$D$23+((L4846-Predictive_Model!$B$24)/Predictive_Model!$C$24)*Predictive_Model!$D$24+((M4846-Predictive_Model!$B$25)/Predictive_Model!$C$25)*Predictive_Model!$D$25+IF(C4846="Male",Predictive_Model!$D$31,IF(C4846="Other",Predictive_Model!$D$32,0))+IF(D4846="Premium",Predictive_Model!$D$34,IF(D4846="Standard",Predictive_Model!$D$35,0))+IF(G4846="Asia",Predictive_Model!$D$37,IF(G4846="Europe",Predictive_Model!$D$38,IF(G4846="North America",Predictive_Model!$D$39,IF(G4846="Oceania",Predictive_Model!$D$40,IF(G4846="South America",Predictive_Model!$D$41,0)))))+IF(H4846="Laptop",Predictive_Model!$D$43,IF(H4846="Mobile",Predictive_Model!$D$44,IF(H4846="TV",Predictive_Model!$D$45,IF(H4846="Tablet",Predictive_Model!$D$46,0))))+IF(K4846="Crypto",Predictive_Model!$D$48,IF(K4846="Debit Card",Predictive_Model!$D$49,IF(K4846="Gift Card",Predictive_Model!$D$50,IF(K4846="PayPal",Predictive_Model!$D$51,0))))+IF(N4846="Comedy",Predictive_Model!$D$53,IF(N4846="Documentary",Predictive_Model!$D$54,IF(N4846="Drama",Predictive_Model!$D$55,IF(N4846="Horror",Predictive_Model!$D$56,IF(N4846="Romance",Predictive_Model!$D$57,IF(N4846="Sci-Fi",Predictive_Model!$D$58,0)))))))))</f>
        <v>0.58042781497559226</v>
      </c>
      <c r="V4846" s="3" t="str">
        <f t="shared" si="756"/>
        <v>High</v>
      </c>
      <c r="W4846" s="6">
        <f t="shared" si="757"/>
        <v>8.1201851315085367</v>
      </c>
      <c r="X4846" s="3" t="str">
        <f t="shared" si="758"/>
        <v>Priority 2</v>
      </c>
      <c r="Y4846" s="3" t="str">
        <f t="shared" si="759"/>
        <v>OK</v>
      </c>
    </row>
    <row r="4847" spans="1:25" x14ac:dyDescent="0.25">
      <c r="A4847" s="3" t="str">
        <f>Raw_Data!A4847</f>
        <v>6e4d182d-a3ce-4477-bc55-af71b882893a</v>
      </c>
      <c r="B4847" s="3">
        <f>Raw_Data!B4847</f>
        <v>22</v>
      </c>
      <c r="C4847" s="3" t="str">
        <f>Raw_Data!C4847</f>
        <v>Female</v>
      </c>
      <c r="D4847" s="3" t="str">
        <f>Raw_Data!D4847</f>
        <v>Premium</v>
      </c>
      <c r="E4847" s="3">
        <f>Raw_Data!E4847</f>
        <v>5.64</v>
      </c>
      <c r="F4847" s="3">
        <f>Raw_Data!F4847</f>
        <v>29</v>
      </c>
      <c r="G4847" s="3" t="str">
        <f>Raw_Data!G4847</f>
        <v>Oceania</v>
      </c>
      <c r="H4847" s="3" t="str">
        <f>Raw_Data!H4847</f>
        <v>Desktop</v>
      </c>
      <c r="I4847" s="3">
        <f>Raw_Data!I4847</f>
        <v>17.989999999999998</v>
      </c>
      <c r="J4847" s="3">
        <f>Raw_Data!J4847</f>
        <v>0</v>
      </c>
      <c r="K4847" s="3" t="str">
        <f>Raw_Data!K4847</f>
        <v>Debit Card</v>
      </c>
      <c r="L4847" s="3">
        <f>Raw_Data!L4847</f>
        <v>1</v>
      </c>
      <c r="M4847" s="3">
        <f>Raw_Data!M4847</f>
        <v>0.19</v>
      </c>
      <c r="N4847" s="3" t="str">
        <f>Raw_Data!N4847</f>
        <v>Comedy</v>
      </c>
      <c r="O4847" s="3" t="str">
        <f t="shared" si="750"/>
        <v>18-24</v>
      </c>
      <c r="P4847" s="3" t="str">
        <f t="shared" si="751"/>
        <v>&lt;10h</v>
      </c>
      <c r="Q4847" s="3" t="str">
        <f t="shared" si="752"/>
        <v>22-45d</v>
      </c>
      <c r="R4847" s="3" t="str">
        <f t="shared" si="753"/>
        <v>Medium</v>
      </c>
      <c r="S4847" s="3" t="str">
        <f t="shared" si="754"/>
        <v>High</v>
      </c>
      <c r="T4847" s="3" t="str">
        <f t="shared" si="755"/>
        <v>Active</v>
      </c>
      <c r="U4847" s="4">
        <f>1/(1+EXP(-(Predictive_Model!$B$5+((B4847-Predictive_Model!$B$20)/Predictive_Model!$C$20)*Predictive_Model!$D$20+((E4847-Predictive_Model!$B$21)/Predictive_Model!$C$21)*Predictive_Model!$D$21+((F4847-Predictive_Model!$B$22)/Predictive_Model!$C$22)*Predictive_Model!$D$22+((I4847-Predictive_Model!$B$23)/Predictive_Model!$C$23)*Predictive_Model!$D$23+((L4847-Predictive_Model!$B$24)/Predictive_Model!$C$24)*Predictive_Model!$D$24+((M4847-Predictive_Model!$B$25)/Predictive_Model!$C$25)*Predictive_Model!$D$25+IF(C4847="Male",Predictive_Model!$D$31,IF(C4847="Other",Predictive_Model!$D$32,0))+IF(D4847="Premium",Predictive_Model!$D$34,IF(D4847="Standard",Predictive_Model!$D$35,0))+IF(G4847="Asia",Predictive_Model!$D$37,IF(G4847="Europe",Predictive_Model!$D$38,IF(G4847="North America",Predictive_Model!$D$39,IF(G4847="Oceania",Predictive_Model!$D$40,IF(G4847="South America",Predictive_Model!$D$41,0)))))+IF(H4847="Laptop",Predictive_Model!$D$43,IF(H4847="Mobile",Predictive_Model!$D$44,IF(H4847="TV",Predictive_Model!$D$45,IF(H4847="Tablet",Predictive_Model!$D$46,0))))+IF(K4847="Crypto",Predictive_Model!$D$48,IF(K4847="Debit Card",Predictive_Model!$D$49,IF(K4847="Gift Card",Predictive_Model!$D$50,IF(K4847="PayPal",Predictive_Model!$D$51,0))))+IF(N4847="Comedy",Predictive_Model!$D$53,IF(N4847="Documentary",Predictive_Model!$D$54,IF(N4847="Drama",Predictive_Model!$D$55,IF(N4847="Horror",Predictive_Model!$D$56,IF(N4847="Romance",Predictive_Model!$D$57,IF(N4847="Sci-Fi",Predictive_Model!$D$58,0)))))))))</f>
        <v>0.96518364341455565</v>
      </c>
      <c r="V4847" s="3" t="str">
        <f t="shared" si="756"/>
        <v>Critical</v>
      </c>
      <c r="W4847" s="6">
        <f t="shared" si="757"/>
        <v>17.363653745027854</v>
      </c>
      <c r="X4847" s="3" t="str">
        <f t="shared" si="758"/>
        <v>Priority 1</v>
      </c>
      <c r="Y4847" s="3" t="str">
        <f t="shared" si="759"/>
        <v>OK</v>
      </c>
    </row>
    <row r="4848" spans="1:25" x14ac:dyDescent="0.25">
      <c r="A4848" s="3" t="str">
        <f>Raw_Data!A4848</f>
        <v>135cfb15-52a8-4e74-8383-7a65f8c1bd7c</v>
      </c>
      <c r="B4848" s="3">
        <f>Raw_Data!B4848</f>
        <v>62</v>
      </c>
      <c r="C4848" s="3" t="str">
        <f>Raw_Data!C4848</f>
        <v>Female</v>
      </c>
      <c r="D4848" s="3" t="str">
        <f>Raw_Data!D4848</f>
        <v>Basic</v>
      </c>
      <c r="E4848" s="3">
        <f>Raw_Data!E4848</f>
        <v>6.69</v>
      </c>
      <c r="F4848" s="3">
        <f>Raw_Data!F4848</f>
        <v>30</v>
      </c>
      <c r="G4848" s="3" t="str">
        <f>Raw_Data!G4848</f>
        <v>Africa</v>
      </c>
      <c r="H4848" s="3" t="str">
        <f>Raw_Data!H4848</f>
        <v>Mobile</v>
      </c>
      <c r="I4848" s="3">
        <f>Raw_Data!I4848</f>
        <v>8.99</v>
      </c>
      <c r="J4848" s="3">
        <f>Raw_Data!J4848</f>
        <v>1</v>
      </c>
      <c r="K4848" s="3" t="str">
        <f>Raw_Data!K4848</f>
        <v>Gift Card</v>
      </c>
      <c r="L4848" s="3">
        <f>Raw_Data!L4848</f>
        <v>1</v>
      </c>
      <c r="M4848" s="3">
        <f>Raw_Data!M4848</f>
        <v>0.22</v>
      </c>
      <c r="N4848" s="3" t="str">
        <f>Raw_Data!N4848</f>
        <v>Comedy</v>
      </c>
      <c r="O4848" s="3" t="str">
        <f t="shared" si="750"/>
        <v>55-70</v>
      </c>
      <c r="P4848" s="3" t="str">
        <f t="shared" si="751"/>
        <v>&lt;10h</v>
      </c>
      <c r="Q4848" s="3" t="str">
        <f t="shared" si="752"/>
        <v>22-45d</v>
      </c>
      <c r="R4848" s="3" t="str">
        <f t="shared" si="753"/>
        <v>Medium</v>
      </c>
      <c r="S4848" s="3" t="str">
        <f t="shared" si="754"/>
        <v>Low</v>
      </c>
      <c r="T4848" s="3" t="str">
        <f t="shared" si="755"/>
        <v>Churned</v>
      </c>
      <c r="U4848" s="4">
        <f>1/(1+EXP(-(Predictive_Model!$B$5+((B4848-Predictive_Model!$B$20)/Predictive_Model!$C$20)*Predictive_Model!$D$20+((E4848-Predictive_Model!$B$21)/Predictive_Model!$C$21)*Predictive_Model!$D$21+((F4848-Predictive_Model!$B$22)/Predictive_Model!$C$22)*Predictive_Model!$D$22+((I4848-Predictive_Model!$B$23)/Predictive_Model!$C$23)*Predictive_Model!$D$23+((L4848-Predictive_Model!$B$24)/Predictive_Model!$C$24)*Predictive_Model!$D$24+((M4848-Predictive_Model!$B$25)/Predictive_Model!$C$25)*Predictive_Model!$D$25+IF(C4848="Male",Predictive_Model!$D$31,IF(C4848="Other",Predictive_Model!$D$32,0))+IF(D4848="Premium",Predictive_Model!$D$34,IF(D4848="Standard",Predictive_Model!$D$35,0))+IF(G4848="Asia",Predictive_Model!$D$37,IF(G4848="Europe",Predictive_Model!$D$38,IF(G4848="North America",Predictive_Model!$D$39,IF(G4848="Oceania",Predictive_Model!$D$40,IF(G4848="South America",Predictive_Model!$D$41,0)))))+IF(H4848="Laptop",Predictive_Model!$D$43,IF(H4848="Mobile",Predictive_Model!$D$44,IF(H4848="TV",Predictive_Model!$D$45,IF(H4848="Tablet",Predictive_Model!$D$46,0))))+IF(K4848="Crypto",Predictive_Model!$D$48,IF(K4848="Debit Card",Predictive_Model!$D$49,IF(K4848="Gift Card",Predictive_Model!$D$50,IF(K4848="PayPal",Predictive_Model!$D$51,0))))+IF(N4848="Comedy",Predictive_Model!$D$53,IF(N4848="Documentary",Predictive_Model!$D$54,IF(N4848="Drama",Predictive_Model!$D$55,IF(N4848="Horror",Predictive_Model!$D$56,IF(N4848="Romance",Predictive_Model!$D$57,IF(N4848="Sci-Fi",Predictive_Model!$D$58,0)))))))))</f>
        <v>0.99970503238540898</v>
      </c>
      <c r="V4848" s="3" t="str">
        <f t="shared" si="756"/>
        <v>Critical</v>
      </c>
      <c r="W4848" s="6">
        <f t="shared" si="757"/>
        <v>8.99</v>
      </c>
      <c r="X4848" s="3" t="str">
        <f t="shared" si="758"/>
        <v>Priority 2</v>
      </c>
      <c r="Y4848" s="3" t="str">
        <f t="shared" si="759"/>
        <v>OK</v>
      </c>
    </row>
    <row r="4849" spans="1:25" x14ac:dyDescent="0.25">
      <c r="A4849" s="3" t="str">
        <f>Raw_Data!A4849</f>
        <v>c013d89c-ded5-477f-a7a1-82f17a4bc821</v>
      </c>
      <c r="B4849" s="3">
        <f>Raw_Data!B4849</f>
        <v>44</v>
      </c>
      <c r="C4849" s="3" t="str">
        <f>Raw_Data!C4849</f>
        <v>Female</v>
      </c>
      <c r="D4849" s="3" t="str">
        <f>Raw_Data!D4849</f>
        <v>Premium</v>
      </c>
      <c r="E4849" s="3">
        <f>Raw_Data!E4849</f>
        <v>18.89</v>
      </c>
      <c r="F4849" s="3">
        <f>Raw_Data!F4849</f>
        <v>11</v>
      </c>
      <c r="G4849" s="3" t="str">
        <f>Raw_Data!G4849</f>
        <v>Africa</v>
      </c>
      <c r="H4849" s="3" t="str">
        <f>Raw_Data!H4849</f>
        <v>Laptop</v>
      </c>
      <c r="I4849" s="3">
        <f>Raw_Data!I4849</f>
        <v>17.989999999999998</v>
      </c>
      <c r="J4849" s="3">
        <f>Raw_Data!J4849</f>
        <v>0</v>
      </c>
      <c r="K4849" s="3" t="str">
        <f>Raw_Data!K4849</f>
        <v>PayPal</v>
      </c>
      <c r="L4849" s="3">
        <f>Raw_Data!L4849</f>
        <v>1</v>
      </c>
      <c r="M4849" s="3">
        <f>Raw_Data!M4849</f>
        <v>1.57</v>
      </c>
      <c r="N4849" s="3" t="str">
        <f>Raw_Data!N4849</f>
        <v>Documentary</v>
      </c>
      <c r="O4849" s="3" t="str">
        <f t="shared" si="750"/>
        <v>35-44</v>
      </c>
      <c r="P4849" s="3" t="str">
        <f t="shared" si="751"/>
        <v>10-24h</v>
      </c>
      <c r="Q4849" s="3" t="str">
        <f t="shared" si="752"/>
        <v>8-21d</v>
      </c>
      <c r="R4849" s="3" t="str">
        <f t="shared" si="753"/>
        <v>Medium</v>
      </c>
      <c r="S4849" s="3" t="str">
        <f t="shared" si="754"/>
        <v>High</v>
      </c>
      <c r="T4849" s="3" t="str">
        <f t="shared" si="755"/>
        <v>Active</v>
      </c>
      <c r="U4849" s="4">
        <f>1/(1+EXP(-(Predictive_Model!$B$5+((B4849-Predictive_Model!$B$20)/Predictive_Model!$C$20)*Predictive_Model!$D$20+((E4849-Predictive_Model!$B$21)/Predictive_Model!$C$21)*Predictive_Model!$D$21+((F4849-Predictive_Model!$B$22)/Predictive_Model!$C$22)*Predictive_Model!$D$22+((I4849-Predictive_Model!$B$23)/Predictive_Model!$C$23)*Predictive_Model!$D$23+((L4849-Predictive_Model!$B$24)/Predictive_Model!$C$24)*Predictive_Model!$D$24+((M4849-Predictive_Model!$B$25)/Predictive_Model!$C$25)*Predictive_Model!$D$25+IF(C4849="Male",Predictive_Model!$D$31,IF(C4849="Other",Predictive_Model!$D$32,0))+IF(D4849="Premium",Predictive_Model!$D$34,IF(D4849="Standard",Predictive_Model!$D$35,0))+IF(G4849="Asia",Predictive_Model!$D$37,IF(G4849="Europe",Predictive_Model!$D$38,IF(G4849="North America",Predictive_Model!$D$39,IF(G4849="Oceania",Predictive_Model!$D$40,IF(G4849="South America",Predictive_Model!$D$41,0)))))+IF(H4849="Laptop",Predictive_Model!$D$43,IF(H4849="Mobile",Predictive_Model!$D$44,IF(H4849="TV",Predictive_Model!$D$45,IF(H4849="Tablet",Predictive_Model!$D$46,0))))+IF(K4849="Crypto",Predictive_Model!$D$48,IF(K4849="Debit Card",Predictive_Model!$D$49,IF(K4849="Gift Card",Predictive_Model!$D$50,IF(K4849="PayPal",Predictive_Model!$D$51,0))))+IF(N4849="Comedy",Predictive_Model!$D$53,IF(N4849="Documentary",Predictive_Model!$D$54,IF(N4849="Drama",Predictive_Model!$D$55,IF(N4849="Horror",Predictive_Model!$D$56,IF(N4849="Romance",Predictive_Model!$D$57,IF(N4849="Sci-Fi",Predictive_Model!$D$58,0)))))))))</f>
        <v>3.7183385858546129E-3</v>
      </c>
      <c r="V4849" s="3" t="str">
        <f t="shared" si="756"/>
        <v>Low</v>
      </c>
      <c r="W4849" s="6">
        <f t="shared" si="757"/>
        <v>6.6892911159524476E-2</v>
      </c>
      <c r="X4849" s="3" t="str">
        <f t="shared" si="758"/>
        <v>Monitor</v>
      </c>
      <c r="Y4849" s="3" t="str">
        <f t="shared" si="759"/>
        <v>OK</v>
      </c>
    </row>
    <row r="4850" spans="1:25" x14ac:dyDescent="0.25">
      <c r="A4850" s="3" t="str">
        <f>Raw_Data!A4850</f>
        <v>d202349e-dd45-42e7-84a9-fa604082763f</v>
      </c>
      <c r="B4850" s="3">
        <f>Raw_Data!B4850</f>
        <v>65</v>
      </c>
      <c r="C4850" s="3" t="str">
        <f>Raw_Data!C4850</f>
        <v>Female</v>
      </c>
      <c r="D4850" s="3" t="str">
        <f>Raw_Data!D4850</f>
        <v>Basic</v>
      </c>
      <c r="E4850" s="3">
        <f>Raw_Data!E4850</f>
        <v>26.98</v>
      </c>
      <c r="F4850" s="3">
        <f>Raw_Data!F4850</f>
        <v>0</v>
      </c>
      <c r="G4850" s="3" t="str">
        <f>Raw_Data!G4850</f>
        <v>South America</v>
      </c>
      <c r="H4850" s="3" t="str">
        <f>Raw_Data!H4850</f>
        <v>TV</v>
      </c>
      <c r="I4850" s="3">
        <f>Raw_Data!I4850</f>
        <v>8.99</v>
      </c>
      <c r="J4850" s="3">
        <f>Raw_Data!J4850</f>
        <v>0</v>
      </c>
      <c r="K4850" s="3" t="str">
        <f>Raw_Data!K4850</f>
        <v>Debit Card</v>
      </c>
      <c r="L4850" s="3">
        <f>Raw_Data!L4850</f>
        <v>2</v>
      </c>
      <c r="M4850" s="3">
        <f>Raw_Data!M4850</f>
        <v>26.98</v>
      </c>
      <c r="N4850" s="3" t="str">
        <f>Raw_Data!N4850</f>
        <v>Romance</v>
      </c>
      <c r="O4850" s="3" t="str">
        <f t="shared" si="750"/>
        <v>55-70</v>
      </c>
      <c r="P4850" s="3" t="str">
        <f t="shared" si="751"/>
        <v>25-49h</v>
      </c>
      <c r="Q4850" s="3" t="str">
        <f t="shared" si="752"/>
        <v>0-7d</v>
      </c>
      <c r="R4850" s="3" t="str">
        <f t="shared" si="753"/>
        <v>High</v>
      </c>
      <c r="S4850" s="3" t="str">
        <f t="shared" si="754"/>
        <v>Low</v>
      </c>
      <c r="T4850" s="3" t="str">
        <f t="shared" si="755"/>
        <v>Active</v>
      </c>
      <c r="U4850" s="4">
        <f>1/(1+EXP(-(Predictive_Model!$B$5+((B4850-Predictive_Model!$B$20)/Predictive_Model!$C$20)*Predictive_Model!$D$20+((E4850-Predictive_Model!$B$21)/Predictive_Model!$C$21)*Predictive_Model!$D$21+((F4850-Predictive_Model!$B$22)/Predictive_Model!$C$22)*Predictive_Model!$D$22+((I4850-Predictive_Model!$B$23)/Predictive_Model!$C$23)*Predictive_Model!$D$23+((L4850-Predictive_Model!$B$24)/Predictive_Model!$C$24)*Predictive_Model!$D$24+((M4850-Predictive_Model!$B$25)/Predictive_Model!$C$25)*Predictive_Model!$D$25+IF(C4850="Male",Predictive_Model!$D$31,IF(C4850="Other",Predictive_Model!$D$32,0))+IF(D4850="Premium",Predictive_Model!$D$34,IF(D4850="Standard",Predictive_Model!$D$35,0))+IF(G4850="Asia",Predictive_Model!$D$37,IF(G4850="Europe",Predictive_Model!$D$38,IF(G4850="North America",Predictive_Model!$D$39,IF(G4850="Oceania",Predictive_Model!$D$40,IF(G4850="South America",Predictive_Model!$D$41,0)))))+IF(H4850="Laptop",Predictive_Model!$D$43,IF(H4850="Mobile",Predictive_Model!$D$44,IF(H4850="TV",Predictive_Model!$D$45,IF(H4850="Tablet",Predictive_Model!$D$46,0))))+IF(K4850="Crypto",Predictive_Model!$D$48,IF(K4850="Debit Card",Predictive_Model!$D$49,IF(K4850="Gift Card",Predictive_Model!$D$50,IF(K4850="PayPal",Predictive_Model!$D$51,0))))+IF(N4850="Comedy",Predictive_Model!$D$53,IF(N4850="Documentary",Predictive_Model!$D$54,IF(N4850="Drama",Predictive_Model!$D$55,IF(N4850="Horror",Predictive_Model!$D$56,IF(N4850="Romance",Predictive_Model!$D$57,IF(N4850="Sci-Fi",Predictive_Model!$D$58,0)))))))))</f>
        <v>9.2741584607716403E-23</v>
      </c>
      <c r="V4850" s="3" t="str">
        <f t="shared" si="756"/>
        <v>Low</v>
      </c>
      <c r="W4850" s="6">
        <f t="shared" si="757"/>
        <v>8.3374684562337046E-22</v>
      </c>
      <c r="X4850" s="3" t="str">
        <f t="shared" si="758"/>
        <v>Monitor</v>
      </c>
      <c r="Y4850" s="3" t="str">
        <f t="shared" si="759"/>
        <v>OK</v>
      </c>
    </row>
    <row r="4851" spans="1:25" x14ac:dyDescent="0.25">
      <c r="A4851" s="3" t="str">
        <f>Raw_Data!A4851</f>
        <v>fd689478-3167-465d-b35c-2f2238dec6b1</v>
      </c>
      <c r="B4851" s="3">
        <f>Raw_Data!B4851</f>
        <v>31</v>
      </c>
      <c r="C4851" s="3" t="str">
        <f>Raw_Data!C4851</f>
        <v>Other</v>
      </c>
      <c r="D4851" s="3" t="str">
        <f>Raw_Data!D4851</f>
        <v>Premium</v>
      </c>
      <c r="E4851" s="3">
        <f>Raw_Data!E4851</f>
        <v>16.79</v>
      </c>
      <c r="F4851" s="3">
        <f>Raw_Data!F4851</f>
        <v>42</v>
      </c>
      <c r="G4851" s="3" t="str">
        <f>Raw_Data!G4851</f>
        <v>Europe</v>
      </c>
      <c r="H4851" s="3" t="str">
        <f>Raw_Data!H4851</f>
        <v>Tablet</v>
      </c>
      <c r="I4851" s="3">
        <f>Raw_Data!I4851</f>
        <v>17.989999999999998</v>
      </c>
      <c r="J4851" s="3">
        <f>Raw_Data!J4851</f>
        <v>1</v>
      </c>
      <c r="K4851" s="3" t="str">
        <f>Raw_Data!K4851</f>
        <v>Gift Card</v>
      </c>
      <c r="L4851" s="3">
        <f>Raw_Data!L4851</f>
        <v>1</v>
      </c>
      <c r="M4851" s="3">
        <f>Raw_Data!M4851</f>
        <v>0.39</v>
      </c>
      <c r="N4851" s="3" t="str">
        <f>Raw_Data!N4851</f>
        <v>Drama</v>
      </c>
      <c r="O4851" s="3" t="str">
        <f t="shared" si="750"/>
        <v>25-34</v>
      </c>
      <c r="P4851" s="3" t="str">
        <f t="shared" si="751"/>
        <v>10-24h</v>
      </c>
      <c r="Q4851" s="3" t="str">
        <f t="shared" si="752"/>
        <v>22-45d</v>
      </c>
      <c r="R4851" s="3" t="str">
        <f t="shared" si="753"/>
        <v>Medium</v>
      </c>
      <c r="S4851" s="3" t="str">
        <f t="shared" si="754"/>
        <v>High</v>
      </c>
      <c r="T4851" s="3" t="str">
        <f t="shared" si="755"/>
        <v>Churned</v>
      </c>
      <c r="U4851" s="4">
        <f>1/(1+EXP(-(Predictive_Model!$B$5+((B4851-Predictive_Model!$B$20)/Predictive_Model!$C$20)*Predictive_Model!$D$20+((E4851-Predictive_Model!$B$21)/Predictive_Model!$C$21)*Predictive_Model!$D$21+((F4851-Predictive_Model!$B$22)/Predictive_Model!$C$22)*Predictive_Model!$D$22+((I4851-Predictive_Model!$B$23)/Predictive_Model!$C$23)*Predictive_Model!$D$23+((L4851-Predictive_Model!$B$24)/Predictive_Model!$C$24)*Predictive_Model!$D$24+((M4851-Predictive_Model!$B$25)/Predictive_Model!$C$25)*Predictive_Model!$D$25+IF(C4851="Male",Predictive_Model!$D$31,IF(C4851="Other",Predictive_Model!$D$32,0))+IF(D4851="Premium",Predictive_Model!$D$34,IF(D4851="Standard",Predictive_Model!$D$35,0))+IF(G4851="Asia",Predictive_Model!$D$37,IF(G4851="Europe",Predictive_Model!$D$38,IF(G4851="North America",Predictive_Model!$D$39,IF(G4851="Oceania",Predictive_Model!$D$40,IF(G4851="South America",Predictive_Model!$D$41,0)))))+IF(H4851="Laptop",Predictive_Model!$D$43,IF(H4851="Mobile",Predictive_Model!$D$44,IF(H4851="TV",Predictive_Model!$D$45,IF(H4851="Tablet",Predictive_Model!$D$46,0))))+IF(K4851="Crypto",Predictive_Model!$D$48,IF(K4851="Debit Card",Predictive_Model!$D$49,IF(K4851="Gift Card",Predictive_Model!$D$50,IF(K4851="PayPal",Predictive_Model!$D$51,0))))+IF(N4851="Comedy",Predictive_Model!$D$53,IF(N4851="Documentary",Predictive_Model!$D$54,IF(N4851="Drama",Predictive_Model!$D$55,IF(N4851="Horror",Predictive_Model!$D$56,IF(N4851="Romance",Predictive_Model!$D$57,IF(N4851="Sci-Fi",Predictive_Model!$D$58,0)))))))))</f>
        <v>0.95332136881459462</v>
      </c>
      <c r="V4851" s="3" t="str">
        <f t="shared" si="756"/>
        <v>Critical</v>
      </c>
      <c r="W4851" s="6">
        <f t="shared" si="757"/>
        <v>17.989999999999998</v>
      </c>
      <c r="X4851" s="3" t="str">
        <f t="shared" si="758"/>
        <v>Priority 1</v>
      </c>
      <c r="Y4851" s="3" t="str">
        <f t="shared" si="759"/>
        <v>OK</v>
      </c>
    </row>
    <row r="4852" spans="1:25" x14ac:dyDescent="0.25">
      <c r="A4852" s="3" t="str">
        <f>Raw_Data!A4852</f>
        <v>f05696ed-c46f-44f2-9356-17a9b6de2f88</v>
      </c>
      <c r="B4852" s="3">
        <f>Raw_Data!B4852</f>
        <v>53</v>
      </c>
      <c r="C4852" s="3" t="str">
        <f>Raw_Data!C4852</f>
        <v>Other</v>
      </c>
      <c r="D4852" s="3" t="str">
        <f>Raw_Data!D4852</f>
        <v>Premium</v>
      </c>
      <c r="E4852" s="3">
        <f>Raw_Data!E4852</f>
        <v>7.79</v>
      </c>
      <c r="F4852" s="3">
        <f>Raw_Data!F4852</f>
        <v>1</v>
      </c>
      <c r="G4852" s="3" t="str">
        <f>Raw_Data!G4852</f>
        <v>Africa</v>
      </c>
      <c r="H4852" s="3" t="str">
        <f>Raw_Data!H4852</f>
        <v>TV</v>
      </c>
      <c r="I4852" s="3">
        <f>Raw_Data!I4852</f>
        <v>17.989999999999998</v>
      </c>
      <c r="J4852" s="3">
        <f>Raw_Data!J4852</f>
        <v>0</v>
      </c>
      <c r="K4852" s="3" t="str">
        <f>Raw_Data!K4852</f>
        <v>Gift Card</v>
      </c>
      <c r="L4852" s="3">
        <f>Raw_Data!L4852</f>
        <v>1</v>
      </c>
      <c r="M4852" s="3">
        <f>Raw_Data!M4852</f>
        <v>3.9</v>
      </c>
      <c r="N4852" s="3" t="str">
        <f>Raw_Data!N4852</f>
        <v>Sci-Fi</v>
      </c>
      <c r="O4852" s="3" t="str">
        <f t="shared" si="750"/>
        <v>45-54</v>
      </c>
      <c r="P4852" s="3" t="str">
        <f t="shared" si="751"/>
        <v>&lt;10h</v>
      </c>
      <c r="Q4852" s="3" t="str">
        <f t="shared" si="752"/>
        <v>0-7d</v>
      </c>
      <c r="R4852" s="3" t="str">
        <f t="shared" si="753"/>
        <v>Medium</v>
      </c>
      <c r="S4852" s="3" t="str">
        <f t="shared" si="754"/>
        <v>High</v>
      </c>
      <c r="T4852" s="3" t="str">
        <f t="shared" si="755"/>
        <v>Active</v>
      </c>
      <c r="U4852" s="4">
        <f>1/(1+EXP(-(Predictive_Model!$B$5+((B4852-Predictive_Model!$B$20)/Predictive_Model!$C$20)*Predictive_Model!$D$20+((E4852-Predictive_Model!$B$21)/Predictive_Model!$C$21)*Predictive_Model!$D$21+((F4852-Predictive_Model!$B$22)/Predictive_Model!$C$22)*Predictive_Model!$D$22+((I4852-Predictive_Model!$B$23)/Predictive_Model!$C$23)*Predictive_Model!$D$23+((L4852-Predictive_Model!$B$24)/Predictive_Model!$C$24)*Predictive_Model!$D$24+((M4852-Predictive_Model!$B$25)/Predictive_Model!$C$25)*Predictive_Model!$D$25+IF(C4852="Male",Predictive_Model!$D$31,IF(C4852="Other",Predictive_Model!$D$32,0))+IF(D4852="Premium",Predictive_Model!$D$34,IF(D4852="Standard",Predictive_Model!$D$35,0))+IF(G4852="Asia",Predictive_Model!$D$37,IF(G4852="Europe",Predictive_Model!$D$38,IF(G4852="North America",Predictive_Model!$D$39,IF(G4852="Oceania",Predictive_Model!$D$40,IF(G4852="South America",Predictive_Model!$D$41,0)))))+IF(H4852="Laptop",Predictive_Model!$D$43,IF(H4852="Mobile",Predictive_Model!$D$44,IF(H4852="TV",Predictive_Model!$D$45,IF(H4852="Tablet",Predictive_Model!$D$46,0))))+IF(K4852="Crypto",Predictive_Model!$D$48,IF(K4852="Debit Card",Predictive_Model!$D$49,IF(K4852="Gift Card",Predictive_Model!$D$50,IF(K4852="PayPal",Predictive_Model!$D$51,0))))+IF(N4852="Comedy",Predictive_Model!$D$53,IF(N4852="Documentary",Predictive_Model!$D$54,IF(N4852="Drama",Predictive_Model!$D$55,IF(N4852="Horror",Predictive_Model!$D$56,IF(N4852="Romance",Predictive_Model!$D$57,IF(N4852="Sci-Fi",Predictive_Model!$D$58,0)))))))))</f>
        <v>7.1409249076053545E-4</v>
      </c>
      <c r="V4852" s="3" t="str">
        <f t="shared" si="756"/>
        <v>Low</v>
      </c>
      <c r="W4852" s="6">
        <f t="shared" si="757"/>
        <v>1.2846523908782031E-2</v>
      </c>
      <c r="X4852" s="3" t="str">
        <f t="shared" si="758"/>
        <v>Monitor</v>
      </c>
      <c r="Y4852" s="3" t="str">
        <f t="shared" si="759"/>
        <v>OK</v>
      </c>
    </row>
    <row r="4853" spans="1:25" x14ac:dyDescent="0.25">
      <c r="A4853" s="3" t="str">
        <f>Raw_Data!A4853</f>
        <v>ef22bb3e-f5d3-495a-9e74-c6589bd524fb</v>
      </c>
      <c r="B4853" s="3">
        <f>Raw_Data!B4853</f>
        <v>28</v>
      </c>
      <c r="C4853" s="3" t="str">
        <f>Raw_Data!C4853</f>
        <v>Female</v>
      </c>
      <c r="D4853" s="3" t="str">
        <f>Raw_Data!D4853</f>
        <v>Standard</v>
      </c>
      <c r="E4853" s="3">
        <f>Raw_Data!E4853</f>
        <v>25.72</v>
      </c>
      <c r="F4853" s="3">
        <f>Raw_Data!F4853</f>
        <v>60</v>
      </c>
      <c r="G4853" s="3" t="str">
        <f>Raw_Data!G4853</f>
        <v>Europe</v>
      </c>
      <c r="H4853" s="3" t="str">
        <f>Raw_Data!H4853</f>
        <v>Tablet</v>
      </c>
      <c r="I4853" s="3">
        <f>Raw_Data!I4853</f>
        <v>13.99</v>
      </c>
      <c r="J4853" s="3">
        <f>Raw_Data!J4853</f>
        <v>0</v>
      </c>
      <c r="K4853" s="3" t="str">
        <f>Raw_Data!K4853</f>
        <v>Crypto</v>
      </c>
      <c r="L4853" s="3">
        <f>Raw_Data!L4853</f>
        <v>3</v>
      </c>
      <c r="M4853" s="3">
        <f>Raw_Data!M4853</f>
        <v>0.42</v>
      </c>
      <c r="N4853" s="3" t="str">
        <f>Raw_Data!N4853</f>
        <v>Comedy</v>
      </c>
      <c r="O4853" s="3" t="str">
        <f t="shared" si="750"/>
        <v>25-34</v>
      </c>
      <c r="P4853" s="3" t="str">
        <f t="shared" si="751"/>
        <v>25-49h</v>
      </c>
      <c r="Q4853" s="3" t="str">
        <f t="shared" si="752"/>
        <v>46-60d</v>
      </c>
      <c r="R4853" s="3" t="str">
        <f t="shared" si="753"/>
        <v>Medium</v>
      </c>
      <c r="S4853" s="3" t="str">
        <f t="shared" si="754"/>
        <v>Mid</v>
      </c>
      <c r="T4853" s="3" t="str">
        <f t="shared" si="755"/>
        <v>Active</v>
      </c>
      <c r="U4853" s="4">
        <f>1/(1+EXP(-(Predictive_Model!$B$5+((B4853-Predictive_Model!$B$20)/Predictive_Model!$C$20)*Predictive_Model!$D$20+((E4853-Predictive_Model!$B$21)/Predictive_Model!$C$21)*Predictive_Model!$D$21+((F4853-Predictive_Model!$B$22)/Predictive_Model!$C$22)*Predictive_Model!$D$22+((I4853-Predictive_Model!$B$23)/Predictive_Model!$C$23)*Predictive_Model!$D$23+((L4853-Predictive_Model!$B$24)/Predictive_Model!$C$24)*Predictive_Model!$D$24+((M4853-Predictive_Model!$B$25)/Predictive_Model!$C$25)*Predictive_Model!$D$25+IF(C4853="Male",Predictive_Model!$D$31,IF(C4853="Other",Predictive_Model!$D$32,0))+IF(D4853="Premium",Predictive_Model!$D$34,IF(D4853="Standard",Predictive_Model!$D$35,0))+IF(G4853="Asia",Predictive_Model!$D$37,IF(G4853="Europe",Predictive_Model!$D$38,IF(G4853="North America",Predictive_Model!$D$39,IF(G4853="Oceania",Predictive_Model!$D$40,IF(G4853="South America",Predictive_Model!$D$41,0)))))+IF(H4853="Laptop",Predictive_Model!$D$43,IF(H4853="Mobile",Predictive_Model!$D$44,IF(H4853="TV",Predictive_Model!$D$45,IF(H4853="Tablet",Predictive_Model!$D$46,0))))+IF(K4853="Crypto",Predictive_Model!$D$48,IF(K4853="Debit Card",Predictive_Model!$D$49,IF(K4853="Gift Card",Predictive_Model!$D$50,IF(K4853="PayPal",Predictive_Model!$D$51,0))))+IF(N4853="Comedy",Predictive_Model!$D$53,IF(N4853="Documentary",Predictive_Model!$D$54,IF(N4853="Drama",Predictive_Model!$D$55,IF(N4853="Horror",Predictive_Model!$D$56,IF(N4853="Romance",Predictive_Model!$D$57,IF(N4853="Sci-Fi",Predictive_Model!$D$58,0)))))))))</f>
        <v>0.92336416352699613</v>
      </c>
      <c r="V4853" s="3" t="str">
        <f t="shared" si="756"/>
        <v>Critical</v>
      </c>
      <c r="W4853" s="6">
        <f t="shared" si="757"/>
        <v>12.917864647742675</v>
      </c>
      <c r="X4853" s="3" t="str">
        <f t="shared" si="758"/>
        <v>Priority 2</v>
      </c>
      <c r="Y4853" s="3" t="str">
        <f t="shared" si="759"/>
        <v>OK</v>
      </c>
    </row>
    <row r="4854" spans="1:25" x14ac:dyDescent="0.25">
      <c r="A4854" s="3" t="str">
        <f>Raw_Data!A4854</f>
        <v>4213e867-3c80-4fd0-b3c6-e2541d2c96ed</v>
      </c>
      <c r="B4854" s="3">
        <f>Raw_Data!B4854</f>
        <v>58</v>
      </c>
      <c r="C4854" s="3" t="str">
        <f>Raw_Data!C4854</f>
        <v>Female</v>
      </c>
      <c r="D4854" s="3" t="str">
        <f>Raw_Data!D4854</f>
        <v>Premium</v>
      </c>
      <c r="E4854" s="3">
        <f>Raw_Data!E4854</f>
        <v>2.91</v>
      </c>
      <c r="F4854" s="3">
        <f>Raw_Data!F4854</f>
        <v>17</v>
      </c>
      <c r="G4854" s="3" t="str">
        <f>Raw_Data!G4854</f>
        <v>Asia</v>
      </c>
      <c r="H4854" s="3" t="str">
        <f>Raw_Data!H4854</f>
        <v>Tablet</v>
      </c>
      <c r="I4854" s="3">
        <f>Raw_Data!I4854</f>
        <v>17.989999999999998</v>
      </c>
      <c r="J4854" s="3">
        <f>Raw_Data!J4854</f>
        <v>1</v>
      </c>
      <c r="K4854" s="3" t="str">
        <f>Raw_Data!K4854</f>
        <v>Crypto</v>
      </c>
      <c r="L4854" s="3">
        <f>Raw_Data!L4854</f>
        <v>1</v>
      </c>
      <c r="M4854" s="3">
        <f>Raw_Data!M4854</f>
        <v>0.16</v>
      </c>
      <c r="N4854" s="3" t="str">
        <f>Raw_Data!N4854</f>
        <v>Comedy</v>
      </c>
      <c r="O4854" s="3" t="str">
        <f t="shared" si="750"/>
        <v>55-70</v>
      </c>
      <c r="P4854" s="3" t="str">
        <f t="shared" si="751"/>
        <v>&lt;10h</v>
      </c>
      <c r="Q4854" s="3" t="str">
        <f t="shared" si="752"/>
        <v>8-21d</v>
      </c>
      <c r="R4854" s="3" t="str">
        <f t="shared" si="753"/>
        <v>Medium</v>
      </c>
      <c r="S4854" s="3" t="str">
        <f t="shared" si="754"/>
        <v>High</v>
      </c>
      <c r="T4854" s="3" t="str">
        <f t="shared" si="755"/>
        <v>Churned</v>
      </c>
      <c r="U4854" s="4">
        <f>1/(1+EXP(-(Predictive_Model!$B$5+((B4854-Predictive_Model!$B$20)/Predictive_Model!$C$20)*Predictive_Model!$D$20+((E4854-Predictive_Model!$B$21)/Predictive_Model!$C$21)*Predictive_Model!$D$21+((F4854-Predictive_Model!$B$22)/Predictive_Model!$C$22)*Predictive_Model!$D$22+((I4854-Predictive_Model!$B$23)/Predictive_Model!$C$23)*Predictive_Model!$D$23+((L4854-Predictive_Model!$B$24)/Predictive_Model!$C$24)*Predictive_Model!$D$24+((M4854-Predictive_Model!$B$25)/Predictive_Model!$C$25)*Predictive_Model!$D$25+IF(C4854="Male",Predictive_Model!$D$31,IF(C4854="Other",Predictive_Model!$D$32,0))+IF(D4854="Premium",Predictive_Model!$D$34,IF(D4854="Standard",Predictive_Model!$D$35,0))+IF(G4854="Asia",Predictive_Model!$D$37,IF(G4854="Europe",Predictive_Model!$D$38,IF(G4854="North America",Predictive_Model!$D$39,IF(G4854="Oceania",Predictive_Model!$D$40,IF(G4854="South America",Predictive_Model!$D$41,0)))))+IF(H4854="Laptop",Predictive_Model!$D$43,IF(H4854="Mobile",Predictive_Model!$D$44,IF(H4854="TV",Predictive_Model!$D$45,IF(H4854="Tablet",Predictive_Model!$D$46,0))))+IF(K4854="Crypto",Predictive_Model!$D$48,IF(K4854="Debit Card",Predictive_Model!$D$49,IF(K4854="Gift Card",Predictive_Model!$D$50,IF(K4854="PayPal",Predictive_Model!$D$51,0))))+IF(N4854="Comedy",Predictive_Model!$D$53,IF(N4854="Documentary",Predictive_Model!$D$54,IF(N4854="Drama",Predictive_Model!$D$55,IF(N4854="Horror",Predictive_Model!$D$56,IF(N4854="Romance",Predictive_Model!$D$57,IF(N4854="Sci-Fi",Predictive_Model!$D$58,0)))))))))</f>
        <v>0.98309559264641733</v>
      </c>
      <c r="V4854" s="3" t="str">
        <f t="shared" si="756"/>
        <v>Critical</v>
      </c>
      <c r="W4854" s="6">
        <f t="shared" si="757"/>
        <v>17.989999999999998</v>
      </c>
      <c r="X4854" s="3" t="str">
        <f t="shared" si="758"/>
        <v>Priority 1</v>
      </c>
      <c r="Y4854" s="3" t="str">
        <f t="shared" si="759"/>
        <v>OK</v>
      </c>
    </row>
    <row r="4855" spans="1:25" x14ac:dyDescent="0.25">
      <c r="A4855" s="3" t="str">
        <f>Raw_Data!A4855</f>
        <v>c07e896d-752f-4841-9fa4-aa8c9ed4acf5</v>
      </c>
      <c r="B4855" s="3">
        <f>Raw_Data!B4855</f>
        <v>36</v>
      </c>
      <c r="C4855" s="3" t="str">
        <f>Raw_Data!C4855</f>
        <v>Female</v>
      </c>
      <c r="D4855" s="3" t="str">
        <f>Raw_Data!D4855</f>
        <v>Premium</v>
      </c>
      <c r="E4855" s="3">
        <f>Raw_Data!E4855</f>
        <v>13.32</v>
      </c>
      <c r="F4855" s="3">
        <f>Raw_Data!F4855</f>
        <v>45</v>
      </c>
      <c r="G4855" s="3" t="str">
        <f>Raw_Data!G4855</f>
        <v>South America</v>
      </c>
      <c r="H4855" s="3" t="str">
        <f>Raw_Data!H4855</f>
        <v>Mobile</v>
      </c>
      <c r="I4855" s="3">
        <f>Raw_Data!I4855</f>
        <v>17.989999999999998</v>
      </c>
      <c r="J4855" s="3">
        <f>Raw_Data!J4855</f>
        <v>1</v>
      </c>
      <c r="K4855" s="3" t="str">
        <f>Raw_Data!K4855</f>
        <v>Credit Card</v>
      </c>
      <c r="L4855" s="3">
        <f>Raw_Data!L4855</f>
        <v>2</v>
      </c>
      <c r="M4855" s="3">
        <f>Raw_Data!M4855</f>
        <v>0.28999999999999998</v>
      </c>
      <c r="N4855" s="3" t="str">
        <f>Raw_Data!N4855</f>
        <v>Documentary</v>
      </c>
      <c r="O4855" s="3" t="str">
        <f t="shared" si="750"/>
        <v>35-44</v>
      </c>
      <c r="P4855" s="3" t="str">
        <f t="shared" si="751"/>
        <v>10-24h</v>
      </c>
      <c r="Q4855" s="3" t="str">
        <f t="shared" si="752"/>
        <v>22-45d</v>
      </c>
      <c r="R4855" s="3" t="str">
        <f t="shared" si="753"/>
        <v>Medium</v>
      </c>
      <c r="S4855" s="3" t="str">
        <f t="shared" si="754"/>
        <v>High</v>
      </c>
      <c r="T4855" s="3" t="str">
        <f t="shared" si="755"/>
        <v>Churned</v>
      </c>
      <c r="U4855" s="4">
        <f>1/(1+EXP(-(Predictive_Model!$B$5+((B4855-Predictive_Model!$B$20)/Predictive_Model!$C$20)*Predictive_Model!$D$20+((E4855-Predictive_Model!$B$21)/Predictive_Model!$C$21)*Predictive_Model!$D$21+((F4855-Predictive_Model!$B$22)/Predictive_Model!$C$22)*Predictive_Model!$D$22+((I4855-Predictive_Model!$B$23)/Predictive_Model!$C$23)*Predictive_Model!$D$23+((L4855-Predictive_Model!$B$24)/Predictive_Model!$C$24)*Predictive_Model!$D$24+((M4855-Predictive_Model!$B$25)/Predictive_Model!$C$25)*Predictive_Model!$D$25+IF(C4855="Male",Predictive_Model!$D$31,IF(C4855="Other",Predictive_Model!$D$32,0))+IF(D4855="Premium",Predictive_Model!$D$34,IF(D4855="Standard",Predictive_Model!$D$35,0))+IF(G4855="Asia",Predictive_Model!$D$37,IF(G4855="Europe",Predictive_Model!$D$38,IF(G4855="North America",Predictive_Model!$D$39,IF(G4855="Oceania",Predictive_Model!$D$40,IF(G4855="South America",Predictive_Model!$D$41,0)))))+IF(H4855="Laptop",Predictive_Model!$D$43,IF(H4855="Mobile",Predictive_Model!$D$44,IF(H4855="TV",Predictive_Model!$D$45,IF(H4855="Tablet",Predictive_Model!$D$46,0))))+IF(K4855="Crypto",Predictive_Model!$D$48,IF(K4855="Debit Card",Predictive_Model!$D$49,IF(K4855="Gift Card",Predictive_Model!$D$50,IF(K4855="PayPal",Predictive_Model!$D$51,0))))+IF(N4855="Comedy",Predictive_Model!$D$53,IF(N4855="Documentary",Predictive_Model!$D$54,IF(N4855="Drama",Predictive_Model!$D$55,IF(N4855="Horror",Predictive_Model!$D$56,IF(N4855="Romance",Predictive_Model!$D$57,IF(N4855="Sci-Fi",Predictive_Model!$D$58,0)))))))))</f>
        <v>0.98044809307498793</v>
      </c>
      <c r="V4855" s="3" t="str">
        <f t="shared" si="756"/>
        <v>Critical</v>
      </c>
      <c r="W4855" s="6">
        <f t="shared" si="757"/>
        <v>17.989999999999998</v>
      </c>
      <c r="X4855" s="3" t="str">
        <f t="shared" si="758"/>
        <v>Priority 1</v>
      </c>
      <c r="Y4855" s="3" t="str">
        <f t="shared" si="759"/>
        <v>OK</v>
      </c>
    </row>
    <row r="4856" spans="1:25" x14ac:dyDescent="0.25">
      <c r="A4856" s="3" t="str">
        <f>Raw_Data!A4856</f>
        <v>faaf8bca-8e08-486c-8968-51c445f22219</v>
      </c>
      <c r="B4856" s="3">
        <f>Raw_Data!B4856</f>
        <v>66</v>
      </c>
      <c r="C4856" s="3" t="str">
        <f>Raw_Data!C4856</f>
        <v>Other</v>
      </c>
      <c r="D4856" s="3" t="str">
        <f>Raw_Data!D4856</f>
        <v>Premium</v>
      </c>
      <c r="E4856" s="3">
        <f>Raw_Data!E4856</f>
        <v>0.15</v>
      </c>
      <c r="F4856" s="3">
        <f>Raw_Data!F4856</f>
        <v>44</v>
      </c>
      <c r="G4856" s="3" t="str">
        <f>Raw_Data!G4856</f>
        <v>South America</v>
      </c>
      <c r="H4856" s="3" t="str">
        <f>Raw_Data!H4856</f>
        <v>Tablet</v>
      </c>
      <c r="I4856" s="3">
        <f>Raw_Data!I4856</f>
        <v>17.989999999999998</v>
      </c>
      <c r="J4856" s="3">
        <f>Raw_Data!J4856</f>
        <v>1</v>
      </c>
      <c r="K4856" s="3" t="str">
        <f>Raw_Data!K4856</f>
        <v>Credit Card</v>
      </c>
      <c r="L4856" s="3">
        <f>Raw_Data!L4856</f>
        <v>1</v>
      </c>
      <c r="M4856" s="3">
        <f>Raw_Data!M4856</f>
        <v>0</v>
      </c>
      <c r="N4856" s="3" t="str">
        <f>Raw_Data!N4856</f>
        <v>Comedy</v>
      </c>
      <c r="O4856" s="3" t="str">
        <f t="shared" si="750"/>
        <v>55-70</v>
      </c>
      <c r="P4856" s="3" t="str">
        <f t="shared" si="751"/>
        <v>&lt;10h</v>
      </c>
      <c r="Q4856" s="3" t="str">
        <f t="shared" si="752"/>
        <v>22-45d</v>
      </c>
      <c r="R4856" s="3" t="str">
        <f t="shared" si="753"/>
        <v>Medium</v>
      </c>
      <c r="S4856" s="3" t="str">
        <f t="shared" si="754"/>
        <v>High</v>
      </c>
      <c r="T4856" s="3" t="str">
        <f t="shared" si="755"/>
        <v>Churned</v>
      </c>
      <c r="U4856" s="4">
        <f>1/(1+EXP(-(Predictive_Model!$B$5+((B4856-Predictive_Model!$B$20)/Predictive_Model!$C$20)*Predictive_Model!$D$20+((E4856-Predictive_Model!$B$21)/Predictive_Model!$C$21)*Predictive_Model!$D$21+((F4856-Predictive_Model!$B$22)/Predictive_Model!$C$22)*Predictive_Model!$D$22+((I4856-Predictive_Model!$B$23)/Predictive_Model!$C$23)*Predictive_Model!$D$23+((L4856-Predictive_Model!$B$24)/Predictive_Model!$C$24)*Predictive_Model!$D$24+((M4856-Predictive_Model!$B$25)/Predictive_Model!$C$25)*Predictive_Model!$D$25+IF(C4856="Male",Predictive_Model!$D$31,IF(C4856="Other",Predictive_Model!$D$32,0))+IF(D4856="Premium",Predictive_Model!$D$34,IF(D4856="Standard",Predictive_Model!$D$35,0))+IF(G4856="Asia",Predictive_Model!$D$37,IF(G4856="Europe",Predictive_Model!$D$38,IF(G4856="North America",Predictive_Model!$D$39,IF(G4856="Oceania",Predictive_Model!$D$40,IF(G4856="South America",Predictive_Model!$D$41,0)))))+IF(H4856="Laptop",Predictive_Model!$D$43,IF(H4856="Mobile",Predictive_Model!$D$44,IF(H4856="TV",Predictive_Model!$D$45,IF(H4856="Tablet",Predictive_Model!$D$46,0))))+IF(K4856="Crypto",Predictive_Model!$D$48,IF(K4856="Debit Card",Predictive_Model!$D$49,IF(K4856="Gift Card",Predictive_Model!$D$50,IF(K4856="PayPal",Predictive_Model!$D$51,0))))+IF(N4856="Comedy",Predictive_Model!$D$53,IF(N4856="Documentary",Predictive_Model!$D$54,IF(N4856="Drama",Predictive_Model!$D$55,IF(N4856="Horror",Predictive_Model!$D$56,IF(N4856="Romance",Predictive_Model!$D$57,IF(N4856="Sci-Fi",Predictive_Model!$D$58,0)))))))))</f>
        <v>0.99985932008678668</v>
      </c>
      <c r="V4856" s="3" t="str">
        <f t="shared" si="756"/>
        <v>Critical</v>
      </c>
      <c r="W4856" s="6">
        <f t="shared" si="757"/>
        <v>17.989999999999998</v>
      </c>
      <c r="X4856" s="3" t="str">
        <f t="shared" si="758"/>
        <v>Priority 1</v>
      </c>
      <c r="Y4856" s="3" t="str">
        <f t="shared" si="759"/>
        <v>OK</v>
      </c>
    </row>
    <row r="4857" spans="1:25" x14ac:dyDescent="0.25">
      <c r="A4857" s="3" t="str">
        <f>Raw_Data!A4857</f>
        <v>1abb50cc-2669-4928-88c7-d4ab9d4c4481</v>
      </c>
      <c r="B4857" s="3">
        <f>Raw_Data!B4857</f>
        <v>57</v>
      </c>
      <c r="C4857" s="3" t="str">
        <f>Raw_Data!C4857</f>
        <v>Other</v>
      </c>
      <c r="D4857" s="3" t="str">
        <f>Raw_Data!D4857</f>
        <v>Basic</v>
      </c>
      <c r="E4857" s="3">
        <f>Raw_Data!E4857</f>
        <v>4.59</v>
      </c>
      <c r="F4857" s="3">
        <f>Raw_Data!F4857</f>
        <v>54</v>
      </c>
      <c r="G4857" s="3" t="str">
        <f>Raw_Data!G4857</f>
        <v>Africa</v>
      </c>
      <c r="H4857" s="3" t="str">
        <f>Raw_Data!H4857</f>
        <v>TV</v>
      </c>
      <c r="I4857" s="3">
        <f>Raw_Data!I4857</f>
        <v>8.99</v>
      </c>
      <c r="J4857" s="3">
        <f>Raw_Data!J4857</f>
        <v>1</v>
      </c>
      <c r="K4857" s="3" t="str">
        <f>Raw_Data!K4857</f>
        <v>PayPal</v>
      </c>
      <c r="L4857" s="3">
        <f>Raw_Data!L4857</f>
        <v>4</v>
      </c>
      <c r="M4857" s="3">
        <f>Raw_Data!M4857</f>
        <v>0.08</v>
      </c>
      <c r="N4857" s="3" t="str">
        <f>Raw_Data!N4857</f>
        <v>Documentary</v>
      </c>
      <c r="O4857" s="3" t="str">
        <f t="shared" si="750"/>
        <v>55-70</v>
      </c>
      <c r="P4857" s="3" t="str">
        <f t="shared" si="751"/>
        <v>&lt;10h</v>
      </c>
      <c r="Q4857" s="3" t="str">
        <f t="shared" si="752"/>
        <v>46-60d</v>
      </c>
      <c r="R4857" s="3" t="str">
        <f t="shared" si="753"/>
        <v>Low</v>
      </c>
      <c r="S4857" s="3" t="str">
        <f t="shared" si="754"/>
        <v>Low</v>
      </c>
      <c r="T4857" s="3" t="str">
        <f t="shared" si="755"/>
        <v>Churned</v>
      </c>
      <c r="U4857" s="4">
        <f>1/(1+EXP(-(Predictive_Model!$B$5+((B4857-Predictive_Model!$B$20)/Predictive_Model!$C$20)*Predictive_Model!$D$20+((E4857-Predictive_Model!$B$21)/Predictive_Model!$C$21)*Predictive_Model!$D$21+((F4857-Predictive_Model!$B$22)/Predictive_Model!$C$22)*Predictive_Model!$D$22+((I4857-Predictive_Model!$B$23)/Predictive_Model!$C$23)*Predictive_Model!$D$23+((L4857-Predictive_Model!$B$24)/Predictive_Model!$C$24)*Predictive_Model!$D$24+((M4857-Predictive_Model!$B$25)/Predictive_Model!$C$25)*Predictive_Model!$D$25+IF(C4857="Male",Predictive_Model!$D$31,IF(C4857="Other",Predictive_Model!$D$32,0))+IF(D4857="Premium",Predictive_Model!$D$34,IF(D4857="Standard",Predictive_Model!$D$35,0))+IF(G4857="Asia",Predictive_Model!$D$37,IF(G4857="Europe",Predictive_Model!$D$38,IF(G4857="North America",Predictive_Model!$D$39,IF(G4857="Oceania",Predictive_Model!$D$40,IF(G4857="South America",Predictive_Model!$D$41,0)))))+IF(H4857="Laptop",Predictive_Model!$D$43,IF(H4857="Mobile",Predictive_Model!$D$44,IF(H4857="TV",Predictive_Model!$D$45,IF(H4857="Tablet",Predictive_Model!$D$46,0))))+IF(K4857="Crypto",Predictive_Model!$D$48,IF(K4857="Debit Card",Predictive_Model!$D$49,IF(K4857="Gift Card",Predictive_Model!$D$50,IF(K4857="PayPal",Predictive_Model!$D$51,0))))+IF(N4857="Comedy",Predictive_Model!$D$53,IF(N4857="Documentary",Predictive_Model!$D$54,IF(N4857="Drama",Predictive_Model!$D$55,IF(N4857="Horror",Predictive_Model!$D$56,IF(N4857="Romance",Predictive_Model!$D$57,IF(N4857="Sci-Fi",Predictive_Model!$D$58,0)))))))))</f>
        <v>0.99940241920361461</v>
      </c>
      <c r="V4857" s="3" t="str">
        <f t="shared" si="756"/>
        <v>Critical</v>
      </c>
      <c r="W4857" s="6">
        <f t="shared" si="757"/>
        <v>8.99</v>
      </c>
      <c r="X4857" s="3" t="str">
        <f t="shared" si="758"/>
        <v>Priority 2</v>
      </c>
      <c r="Y4857" s="3" t="str">
        <f t="shared" si="759"/>
        <v>OK</v>
      </c>
    </row>
    <row r="4858" spans="1:25" x14ac:dyDescent="0.25">
      <c r="A4858" s="3" t="str">
        <f>Raw_Data!A4858</f>
        <v>ebcedfc0-ae7b-4860-ad1e-3546b9425f43</v>
      </c>
      <c r="B4858" s="3">
        <f>Raw_Data!B4858</f>
        <v>47</v>
      </c>
      <c r="C4858" s="3" t="str">
        <f>Raw_Data!C4858</f>
        <v>Other</v>
      </c>
      <c r="D4858" s="3" t="str">
        <f>Raw_Data!D4858</f>
        <v>Basic</v>
      </c>
      <c r="E4858" s="3">
        <f>Raw_Data!E4858</f>
        <v>39.78</v>
      </c>
      <c r="F4858" s="3">
        <f>Raw_Data!F4858</f>
        <v>16</v>
      </c>
      <c r="G4858" s="3" t="str">
        <f>Raw_Data!G4858</f>
        <v>South America</v>
      </c>
      <c r="H4858" s="3" t="str">
        <f>Raw_Data!H4858</f>
        <v>Mobile</v>
      </c>
      <c r="I4858" s="3">
        <f>Raw_Data!I4858</f>
        <v>8.99</v>
      </c>
      <c r="J4858" s="3">
        <f>Raw_Data!J4858</f>
        <v>0</v>
      </c>
      <c r="K4858" s="3" t="str">
        <f>Raw_Data!K4858</f>
        <v>PayPal</v>
      </c>
      <c r="L4858" s="3">
        <f>Raw_Data!L4858</f>
        <v>2</v>
      </c>
      <c r="M4858" s="3">
        <f>Raw_Data!M4858</f>
        <v>2.34</v>
      </c>
      <c r="N4858" s="3" t="str">
        <f>Raw_Data!N4858</f>
        <v>Comedy</v>
      </c>
      <c r="O4858" s="3" t="str">
        <f t="shared" si="750"/>
        <v>45-54</v>
      </c>
      <c r="P4858" s="3" t="str">
        <f t="shared" si="751"/>
        <v>25-49h</v>
      </c>
      <c r="Q4858" s="3" t="str">
        <f t="shared" si="752"/>
        <v>8-21d</v>
      </c>
      <c r="R4858" s="3" t="str">
        <f t="shared" si="753"/>
        <v>High</v>
      </c>
      <c r="S4858" s="3" t="str">
        <f t="shared" si="754"/>
        <v>Low</v>
      </c>
      <c r="T4858" s="3" t="str">
        <f t="shared" si="755"/>
        <v>Active</v>
      </c>
      <c r="U4858" s="4">
        <f>1/(1+EXP(-(Predictive_Model!$B$5+((B4858-Predictive_Model!$B$20)/Predictive_Model!$C$20)*Predictive_Model!$D$20+((E4858-Predictive_Model!$B$21)/Predictive_Model!$C$21)*Predictive_Model!$D$21+((F4858-Predictive_Model!$B$22)/Predictive_Model!$C$22)*Predictive_Model!$D$22+((I4858-Predictive_Model!$B$23)/Predictive_Model!$C$23)*Predictive_Model!$D$23+((L4858-Predictive_Model!$B$24)/Predictive_Model!$C$24)*Predictive_Model!$D$24+((M4858-Predictive_Model!$B$25)/Predictive_Model!$C$25)*Predictive_Model!$D$25+IF(C4858="Male",Predictive_Model!$D$31,IF(C4858="Other",Predictive_Model!$D$32,0))+IF(D4858="Premium",Predictive_Model!$D$34,IF(D4858="Standard",Predictive_Model!$D$35,0))+IF(G4858="Asia",Predictive_Model!$D$37,IF(G4858="Europe",Predictive_Model!$D$38,IF(G4858="North America",Predictive_Model!$D$39,IF(G4858="Oceania",Predictive_Model!$D$40,IF(G4858="South America",Predictive_Model!$D$41,0)))))+IF(H4858="Laptop",Predictive_Model!$D$43,IF(H4858="Mobile",Predictive_Model!$D$44,IF(H4858="TV",Predictive_Model!$D$45,IF(H4858="Tablet",Predictive_Model!$D$46,0))))+IF(K4858="Crypto",Predictive_Model!$D$48,IF(K4858="Debit Card",Predictive_Model!$D$49,IF(K4858="Gift Card",Predictive_Model!$D$50,IF(K4858="PayPal",Predictive_Model!$D$51,0))))+IF(N4858="Comedy",Predictive_Model!$D$53,IF(N4858="Documentary",Predictive_Model!$D$54,IF(N4858="Drama",Predictive_Model!$D$55,IF(N4858="Horror",Predictive_Model!$D$56,IF(N4858="Romance",Predictive_Model!$D$57,IF(N4858="Sci-Fi",Predictive_Model!$D$58,0)))))))))</f>
        <v>1.1067373028693072E-4</v>
      </c>
      <c r="V4858" s="3" t="str">
        <f t="shared" si="756"/>
        <v>Low</v>
      </c>
      <c r="W4858" s="6">
        <f t="shared" si="757"/>
        <v>9.949568352795072E-4</v>
      </c>
      <c r="X4858" s="3" t="str">
        <f t="shared" si="758"/>
        <v>Monitor</v>
      </c>
      <c r="Y4858" s="3" t="str">
        <f t="shared" si="759"/>
        <v>OK</v>
      </c>
    </row>
    <row r="4859" spans="1:25" x14ac:dyDescent="0.25">
      <c r="A4859" s="3" t="str">
        <f>Raw_Data!A4859</f>
        <v>0e09d94c-15d8-4621-bb91-7439249d7087</v>
      </c>
      <c r="B4859" s="3">
        <f>Raw_Data!B4859</f>
        <v>67</v>
      </c>
      <c r="C4859" s="3" t="str">
        <f>Raw_Data!C4859</f>
        <v>Male</v>
      </c>
      <c r="D4859" s="3" t="str">
        <f>Raw_Data!D4859</f>
        <v>Standard</v>
      </c>
      <c r="E4859" s="3">
        <f>Raw_Data!E4859</f>
        <v>10.29</v>
      </c>
      <c r="F4859" s="3">
        <f>Raw_Data!F4859</f>
        <v>44</v>
      </c>
      <c r="G4859" s="3" t="str">
        <f>Raw_Data!G4859</f>
        <v>Oceania</v>
      </c>
      <c r="H4859" s="3" t="str">
        <f>Raw_Data!H4859</f>
        <v>Tablet</v>
      </c>
      <c r="I4859" s="3">
        <f>Raw_Data!I4859</f>
        <v>13.99</v>
      </c>
      <c r="J4859" s="3">
        <f>Raw_Data!J4859</f>
        <v>1</v>
      </c>
      <c r="K4859" s="3" t="str">
        <f>Raw_Data!K4859</f>
        <v>PayPal</v>
      </c>
      <c r="L4859" s="3">
        <f>Raw_Data!L4859</f>
        <v>2</v>
      </c>
      <c r="M4859" s="3">
        <f>Raw_Data!M4859</f>
        <v>0.23</v>
      </c>
      <c r="N4859" s="3" t="str">
        <f>Raw_Data!N4859</f>
        <v>Comedy</v>
      </c>
      <c r="O4859" s="3" t="str">
        <f t="shared" si="750"/>
        <v>55-70</v>
      </c>
      <c r="P4859" s="3" t="str">
        <f t="shared" si="751"/>
        <v>10-24h</v>
      </c>
      <c r="Q4859" s="3" t="str">
        <f t="shared" si="752"/>
        <v>22-45d</v>
      </c>
      <c r="R4859" s="3" t="str">
        <f t="shared" si="753"/>
        <v>Medium</v>
      </c>
      <c r="S4859" s="3" t="str">
        <f t="shared" si="754"/>
        <v>Mid</v>
      </c>
      <c r="T4859" s="3" t="str">
        <f t="shared" si="755"/>
        <v>Churned</v>
      </c>
      <c r="U4859" s="4">
        <f>1/(1+EXP(-(Predictive_Model!$B$5+((B4859-Predictive_Model!$B$20)/Predictive_Model!$C$20)*Predictive_Model!$D$20+((E4859-Predictive_Model!$B$21)/Predictive_Model!$C$21)*Predictive_Model!$D$21+((F4859-Predictive_Model!$B$22)/Predictive_Model!$C$22)*Predictive_Model!$D$22+((I4859-Predictive_Model!$B$23)/Predictive_Model!$C$23)*Predictive_Model!$D$23+((L4859-Predictive_Model!$B$24)/Predictive_Model!$C$24)*Predictive_Model!$D$24+((M4859-Predictive_Model!$B$25)/Predictive_Model!$C$25)*Predictive_Model!$D$25+IF(C4859="Male",Predictive_Model!$D$31,IF(C4859="Other",Predictive_Model!$D$32,0))+IF(D4859="Premium",Predictive_Model!$D$34,IF(D4859="Standard",Predictive_Model!$D$35,0))+IF(G4859="Asia",Predictive_Model!$D$37,IF(G4859="Europe",Predictive_Model!$D$38,IF(G4859="North America",Predictive_Model!$D$39,IF(G4859="Oceania",Predictive_Model!$D$40,IF(G4859="South America",Predictive_Model!$D$41,0)))))+IF(H4859="Laptop",Predictive_Model!$D$43,IF(H4859="Mobile",Predictive_Model!$D$44,IF(H4859="TV",Predictive_Model!$D$45,IF(H4859="Tablet",Predictive_Model!$D$46,0))))+IF(K4859="Crypto",Predictive_Model!$D$48,IF(K4859="Debit Card",Predictive_Model!$D$49,IF(K4859="Gift Card",Predictive_Model!$D$50,IF(K4859="PayPal",Predictive_Model!$D$51,0))))+IF(N4859="Comedy",Predictive_Model!$D$53,IF(N4859="Documentary",Predictive_Model!$D$54,IF(N4859="Drama",Predictive_Model!$D$55,IF(N4859="Horror",Predictive_Model!$D$56,IF(N4859="Romance",Predictive_Model!$D$57,IF(N4859="Sci-Fi",Predictive_Model!$D$58,0)))))))))</f>
        <v>0.99809718454150587</v>
      </c>
      <c r="V4859" s="3" t="str">
        <f t="shared" si="756"/>
        <v>Critical</v>
      </c>
      <c r="W4859" s="6">
        <f t="shared" si="757"/>
        <v>13.99</v>
      </c>
      <c r="X4859" s="3" t="str">
        <f t="shared" si="758"/>
        <v>Priority 2</v>
      </c>
      <c r="Y4859" s="3" t="str">
        <f t="shared" si="759"/>
        <v>OK</v>
      </c>
    </row>
    <row r="4860" spans="1:25" x14ac:dyDescent="0.25">
      <c r="A4860" s="3" t="str">
        <f>Raw_Data!A4860</f>
        <v>ac7d370b-5d58-4576-b476-0b9bc78e8750</v>
      </c>
      <c r="B4860" s="3">
        <f>Raw_Data!B4860</f>
        <v>33</v>
      </c>
      <c r="C4860" s="3" t="str">
        <f>Raw_Data!C4860</f>
        <v>Male</v>
      </c>
      <c r="D4860" s="3" t="str">
        <f>Raw_Data!D4860</f>
        <v>Standard</v>
      </c>
      <c r="E4860" s="3">
        <f>Raw_Data!E4860</f>
        <v>14.5</v>
      </c>
      <c r="F4860" s="3">
        <f>Raw_Data!F4860</f>
        <v>60</v>
      </c>
      <c r="G4860" s="3" t="str">
        <f>Raw_Data!G4860</f>
        <v>North America</v>
      </c>
      <c r="H4860" s="3" t="str">
        <f>Raw_Data!H4860</f>
        <v>Desktop</v>
      </c>
      <c r="I4860" s="3">
        <f>Raw_Data!I4860</f>
        <v>13.99</v>
      </c>
      <c r="J4860" s="3">
        <f>Raw_Data!J4860</f>
        <v>0</v>
      </c>
      <c r="K4860" s="3" t="str">
        <f>Raw_Data!K4860</f>
        <v>PayPal</v>
      </c>
      <c r="L4860" s="3">
        <f>Raw_Data!L4860</f>
        <v>4</v>
      </c>
      <c r="M4860" s="3">
        <f>Raw_Data!M4860</f>
        <v>0.24</v>
      </c>
      <c r="N4860" s="3" t="str">
        <f>Raw_Data!N4860</f>
        <v>Action</v>
      </c>
      <c r="O4860" s="3" t="str">
        <f t="shared" si="750"/>
        <v>25-34</v>
      </c>
      <c r="P4860" s="3" t="str">
        <f t="shared" si="751"/>
        <v>10-24h</v>
      </c>
      <c r="Q4860" s="3" t="str">
        <f t="shared" si="752"/>
        <v>46-60d</v>
      </c>
      <c r="R4860" s="3" t="str">
        <f t="shared" si="753"/>
        <v>Medium</v>
      </c>
      <c r="S4860" s="3" t="str">
        <f t="shared" si="754"/>
        <v>Mid</v>
      </c>
      <c r="T4860" s="3" t="str">
        <f t="shared" si="755"/>
        <v>Active</v>
      </c>
      <c r="U4860" s="4">
        <f>1/(1+EXP(-(Predictive_Model!$B$5+((B4860-Predictive_Model!$B$20)/Predictive_Model!$C$20)*Predictive_Model!$D$20+((E4860-Predictive_Model!$B$21)/Predictive_Model!$C$21)*Predictive_Model!$D$21+((F4860-Predictive_Model!$B$22)/Predictive_Model!$C$22)*Predictive_Model!$D$22+((I4860-Predictive_Model!$B$23)/Predictive_Model!$C$23)*Predictive_Model!$D$23+((L4860-Predictive_Model!$B$24)/Predictive_Model!$C$24)*Predictive_Model!$D$24+((M4860-Predictive_Model!$B$25)/Predictive_Model!$C$25)*Predictive_Model!$D$25+IF(C4860="Male",Predictive_Model!$D$31,IF(C4860="Other",Predictive_Model!$D$32,0))+IF(D4860="Premium",Predictive_Model!$D$34,IF(D4860="Standard",Predictive_Model!$D$35,0))+IF(G4860="Asia",Predictive_Model!$D$37,IF(G4860="Europe",Predictive_Model!$D$38,IF(G4860="North America",Predictive_Model!$D$39,IF(G4860="Oceania",Predictive_Model!$D$40,IF(G4860="South America",Predictive_Model!$D$41,0)))))+IF(H4860="Laptop",Predictive_Model!$D$43,IF(H4860="Mobile",Predictive_Model!$D$44,IF(H4860="TV",Predictive_Model!$D$45,IF(H4860="Tablet",Predictive_Model!$D$46,0))))+IF(K4860="Crypto",Predictive_Model!$D$48,IF(K4860="Debit Card",Predictive_Model!$D$49,IF(K4860="Gift Card",Predictive_Model!$D$50,IF(K4860="PayPal",Predictive_Model!$D$51,0))))+IF(N4860="Comedy",Predictive_Model!$D$53,IF(N4860="Documentary",Predictive_Model!$D$54,IF(N4860="Drama",Predictive_Model!$D$55,IF(N4860="Horror",Predictive_Model!$D$56,IF(N4860="Romance",Predictive_Model!$D$57,IF(N4860="Sci-Fi",Predictive_Model!$D$58,0)))))))))</f>
        <v>0.98154216494085311</v>
      </c>
      <c r="V4860" s="3" t="str">
        <f t="shared" si="756"/>
        <v>Critical</v>
      </c>
      <c r="W4860" s="6">
        <f t="shared" si="757"/>
        <v>13.731774887522535</v>
      </c>
      <c r="X4860" s="3" t="str">
        <f t="shared" si="758"/>
        <v>Priority 2</v>
      </c>
      <c r="Y4860" s="3" t="str">
        <f t="shared" si="759"/>
        <v>OK</v>
      </c>
    </row>
    <row r="4861" spans="1:25" x14ac:dyDescent="0.25">
      <c r="A4861" s="3" t="str">
        <f>Raw_Data!A4861</f>
        <v>4b38a420-d599-48b2-9b49-b4d3ddfa370b</v>
      </c>
      <c r="B4861" s="3">
        <f>Raw_Data!B4861</f>
        <v>22</v>
      </c>
      <c r="C4861" s="3" t="str">
        <f>Raw_Data!C4861</f>
        <v>Male</v>
      </c>
      <c r="D4861" s="3" t="str">
        <f>Raw_Data!D4861</f>
        <v>Premium</v>
      </c>
      <c r="E4861" s="3">
        <f>Raw_Data!E4861</f>
        <v>33.82</v>
      </c>
      <c r="F4861" s="3">
        <f>Raw_Data!F4861</f>
        <v>25</v>
      </c>
      <c r="G4861" s="3" t="str">
        <f>Raw_Data!G4861</f>
        <v>Africa</v>
      </c>
      <c r="H4861" s="3" t="str">
        <f>Raw_Data!H4861</f>
        <v>Laptop</v>
      </c>
      <c r="I4861" s="3">
        <f>Raw_Data!I4861</f>
        <v>17.989999999999998</v>
      </c>
      <c r="J4861" s="3">
        <f>Raw_Data!J4861</f>
        <v>0</v>
      </c>
      <c r="K4861" s="3" t="str">
        <f>Raw_Data!K4861</f>
        <v>PayPal</v>
      </c>
      <c r="L4861" s="3">
        <f>Raw_Data!L4861</f>
        <v>5</v>
      </c>
      <c r="M4861" s="3">
        <f>Raw_Data!M4861</f>
        <v>1.3</v>
      </c>
      <c r="N4861" s="3" t="str">
        <f>Raw_Data!N4861</f>
        <v>Drama</v>
      </c>
      <c r="O4861" s="3" t="str">
        <f t="shared" si="750"/>
        <v>18-24</v>
      </c>
      <c r="P4861" s="3" t="str">
        <f t="shared" si="751"/>
        <v>25-49h</v>
      </c>
      <c r="Q4861" s="3" t="str">
        <f t="shared" si="752"/>
        <v>22-45d</v>
      </c>
      <c r="R4861" s="3" t="str">
        <f t="shared" si="753"/>
        <v>Medium</v>
      </c>
      <c r="S4861" s="3" t="str">
        <f t="shared" si="754"/>
        <v>High</v>
      </c>
      <c r="T4861" s="3" t="str">
        <f t="shared" si="755"/>
        <v>Active</v>
      </c>
      <c r="U4861" s="4">
        <f>1/(1+EXP(-(Predictive_Model!$B$5+((B4861-Predictive_Model!$B$20)/Predictive_Model!$C$20)*Predictive_Model!$D$20+((E4861-Predictive_Model!$B$21)/Predictive_Model!$C$21)*Predictive_Model!$D$21+((F4861-Predictive_Model!$B$22)/Predictive_Model!$C$22)*Predictive_Model!$D$22+((I4861-Predictive_Model!$B$23)/Predictive_Model!$C$23)*Predictive_Model!$D$23+((L4861-Predictive_Model!$B$24)/Predictive_Model!$C$24)*Predictive_Model!$D$24+((M4861-Predictive_Model!$B$25)/Predictive_Model!$C$25)*Predictive_Model!$D$25+IF(C4861="Male",Predictive_Model!$D$31,IF(C4861="Other",Predictive_Model!$D$32,0))+IF(D4861="Premium",Predictive_Model!$D$34,IF(D4861="Standard",Predictive_Model!$D$35,0))+IF(G4861="Asia",Predictive_Model!$D$37,IF(G4861="Europe",Predictive_Model!$D$38,IF(G4861="North America",Predictive_Model!$D$39,IF(G4861="Oceania",Predictive_Model!$D$40,IF(G4861="South America",Predictive_Model!$D$41,0)))))+IF(H4861="Laptop",Predictive_Model!$D$43,IF(H4861="Mobile",Predictive_Model!$D$44,IF(H4861="TV",Predictive_Model!$D$45,IF(H4861="Tablet",Predictive_Model!$D$46,0))))+IF(K4861="Crypto",Predictive_Model!$D$48,IF(K4861="Debit Card",Predictive_Model!$D$49,IF(K4861="Gift Card",Predictive_Model!$D$50,IF(K4861="PayPal",Predictive_Model!$D$51,0))))+IF(N4861="Comedy",Predictive_Model!$D$53,IF(N4861="Documentary",Predictive_Model!$D$54,IF(N4861="Drama",Predictive_Model!$D$55,IF(N4861="Horror",Predictive_Model!$D$56,IF(N4861="Romance",Predictive_Model!$D$57,IF(N4861="Sci-Fi",Predictive_Model!$D$58,0)))))))))</f>
        <v>1.2895867085596136E-5</v>
      </c>
      <c r="V4861" s="3" t="str">
        <f t="shared" si="756"/>
        <v>Low</v>
      </c>
      <c r="W4861" s="6">
        <f t="shared" si="757"/>
        <v>2.3199664886987446E-4</v>
      </c>
      <c r="X4861" s="3" t="str">
        <f t="shared" si="758"/>
        <v>Monitor</v>
      </c>
      <c r="Y4861" s="3" t="str">
        <f t="shared" si="759"/>
        <v>OK</v>
      </c>
    </row>
    <row r="4862" spans="1:25" x14ac:dyDescent="0.25">
      <c r="A4862" s="3" t="str">
        <f>Raw_Data!A4862</f>
        <v>068d3ec3-4558-4ce6-9c85-06f657b6bd3f</v>
      </c>
      <c r="B4862" s="3">
        <f>Raw_Data!B4862</f>
        <v>19</v>
      </c>
      <c r="C4862" s="3" t="str">
        <f>Raw_Data!C4862</f>
        <v>Other</v>
      </c>
      <c r="D4862" s="3" t="str">
        <f>Raw_Data!D4862</f>
        <v>Standard</v>
      </c>
      <c r="E4862" s="3">
        <f>Raw_Data!E4862</f>
        <v>13.27</v>
      </c>
      <c r="F4862" s="3">
        <f>Raw_Data!F4862</f>
        <v>35</v>
      </c>
      <c r="G4862" s="3" t="str">
        <f>Raw_Data!G4862</f>
        <v>North America</v>
      </c>
      <c r="H4862" s="3" t="str">
        <f>Raw_Data!H4862</f>
        <v>Mobile</v>
      </c>
      <c r="I4862" s="3">
        <f>Raw_Data!I4862</f>
        <v>13.99</v>
      </c>
      <c r="J4862" s="3">
        <f>Raw_Data!J4862</f>
        <v>0</v>
      </c>
      <c r="K4862" s="3" t="str">
        <f>Raw_Data!K4862</f>
        <v>Debit Card</v>
      </c>
      <c r="L4862" s="3">
        <f>Raw_Data!L4862</f>
        <v>4</v>
      </c>
      <c r="M4862" s="3">
        <f>Raw_Data!M4862</f>
        <v>0.37</v>
      </c>
      <c r="N4862" s="3" t="str">
        <f>Raw_Data!N4862</f>
        <v>Sci-Fi</v>
      </c>
      <c r="O4862" s="3" t="str">
        <f t="shared" si="750"/>
        <v>18-24</v>
      </c>
      <c r="P4862" s="3" t="str">
        <f t="shared" si="751"/>
        <v>10-24h</v>
      </c>
      <c r="Q4862" s="3" t="str">
        <f t="shared" si="752"/>
        <v>22-45d</v>
      </c>
      <c r="R4862" s="3" t="str">
        <f t="shared" si="753"/>
        <v>Medium</v>
      </c>
      <c r="S4862" s="3" t="str">
        <f t="shared" si="754"/>
        <v>Mid</v>
      </c>
      <c r="T4862" s="3" t="str">
        <f t="shared" si="755"/>
        <v>Active</v>
      </c>
      <c r="U4862" s="4">
        <f>1/(1+EXP(-(Predictive_Model!$B$5+((B4862-Predictive_Model!$B$20)/Predictive_Model!$C$20)*Predictive_Model!$D$20+((E4862-Predictive_Model!$B$21)/Predictive_Model!$C$21)*Predictive_Model!$D$21+((F4862-Predictive_Model!$B$22)/Predictive_Model!$C$22)*Predictive_Model!$D$22+((I4862-Predictive_Model!$B$23)/Predictive_Model!$C$23)*Predictive_Model!$D$23+((L4862-Predictive_Model!$B$24)/Predictive_Model!$C$24)*Predictive_Model!$D$24+((M4862-Predictive_Model!$B$25)/Predictive_Model!$C$25)*Predictive_Model!$D$25+IF(C4862="Male",Predictive_Model!$D$31,IF(C4862="Other",Predictive_Model!$D$32,0))+IF(D4862="Premium",Predictive_Model!$D$34,IF(D4862="Standard",Predictive_Model!$D$35,0))+IF(G4862="Asia",Predictive_Model!$D$37,IF(G4862="Europe",Predictive_Model!$D$38,IF(G4862="North America",Predictive_Model!$D$39,IF(G4862="Oceania",Predictive_Model!$D$40,IF(G4862="South America",Predictive_Model!$D$41,0)))))+IF(H4862="Laptop",Predictive_Model!$D$43,IF(H4862="Mobile",Predictive_Model!$D$44,IF(H4862="TV",Predictive_Model!$D$45,IF(H4862="Tablet",Predictive_Model!$D$46,0))))+IF(K4862="Crypto",Predictive_Model!$D$48,IF(K4862="Debit Card",Predictive_Model!$D$49,IF(K4862="Gift Card",Predictive_Model!$D$50,IF(K4862="PayPal",Predictive_Model!$D$51,0))))+IF(N4862="Comedy",Predictive_Model!$D$53,IF(N4862="Documentary",Predictive_Model!$D$54,IF(N4862="Drama",Predictive_Model!$D$55,IF(N4862="Horror",Predictive_Model!$D$56,IF(N4862="Romance",Predictive_Model!$D$57,IF(N4862="Sci-Fi",Predictive_Model!$D$58,0)))))))))</f>
        <v>0.91091029942633694</v>
      </c>
      <c r="V4862" s="3" t="str">
        <f t="shared" si="756"/>
        <v>Critical</v>
      </c>
      <c r="W4862" s="6">
        <f t="shared" si="757"/>
        <v>12.743635088974454</v>
      </c>
      <c r="X4862" s="3" t="str">
        <f t="shared" si="758"/>
        <v>Priority 2</v>
      </c>
      <c r="Y4862" s="3" t="str">
        <f t="shared" si="759"/>
        <v>OK</v>
      </c>
    </row>
    <row r="4863" spans="1:25" x14ac:dyDescent="0.25">
      <c r="A4863" s="3" t="str">
        <f>Raw_Data!A4863</f>
        <v>ca2c759f-eb04-494f-8fc1-cd125bf44244</v>
      </c>
      <c r="B4863" s="3">
        <f>Raw_Data!B4863</f>
        <v>42</v>
      </c>
      <c r="C4863" s="3" t="str">
        <f>Raw_Data!C4863</f>
        <v>Female</v>
      </c>
      <c r="D4863" s="3" t="str">
        <f>Raw_Data!D4863</f>
        <v>Premium</v>
      </c>
      <c r="E4863" s="3">
        <f>Raw_Data!E4863</f>
        <v>2.2200000000000002</v>
      </c>
      <c r="F4863" s="3">
        <f>Raw_Data!F4863</f>
        <v>40</v>
      </c>
      <c r="G4863" s="3" t="str">
        <f>Raw_Data!G4863</f>
        <v>Europe</v>
      </c>
      <c r="H4863" s="3" t="str">
        <f>Raw_Data!H4863</f>
        <v>Laptop</v>
      </c>
      <c r="I4863" s="3">
        <f>Raw_Data!I4863</f>
        <v>17.989999999999998</v>
      </c>
      <c r="J4863" s="3">
        <f>Raw_Data!J4863</f>
        <v>1</v>
      </c>
      <c r="K4863" s="3" t="str">
        <f>Raw_Data!K4863</f>
        <v>Credit Card</v>
      </c>
      <c r="L4863" s="3">
        <f>Raw_Data!L4863</f>
        <v>1</v>
      </c>
      <c r="M4863" s="3">
        <f>Raw_Data!M4863</f>
        <v>0.05</v>
      </c>
      <c r="N4863" s="3" t="str">
        <f>Raw_Data!N4863</f>
        <v>Comedy</v>
      </c>
      <c r="O4863" s="3" t="str">
        <f t="shared" si="750"/>
        <v>35-44</v>
      </c>
      <c r="P4863" s="3" t="str">
        <f t="shared" si="751"/>
        <v>&lt;10h</v>
      </c>
      <c r="Q4863" s="3" t="str">
        <f t="shared" si="752"/>
        <v>22-45d</v>
      </c>
      <c r="R4863" s="3" t="str">
        <f t="shared" si="753"/>
        <v>Medium</v>
      </c>
      <c r="S4863" s="3" t="str">
        <f t="shared" si="754"/>
        <v>High</v>
      </c>
      <c r="T4863" s="3" t="str">
        <f t="shared" si="755"/>
        <v>Churned</v>
      </c>
      <c r="U4863" s="4">
        <f>1/(1+EXP(-(Predictive_Model!$B$5+((B4863-Predictive_Model!$B$20)/Predictive_Model!$C$20)*Predictive_Model!$D$20+((E4863-Predictive_Model!$B$21)/Predictive_Model!$C$21)*Predictive_Model!$D$21+((F4863-Predictive_Model!$B$22)/Predictive_Model!$C$22)*Predictive_Model!$D$22+((I4863-Predictive_Model!$B$23)/Predictive_Model!$C$23)*Predictive_Model!$D$23+((L4863-Predictive_Model!$B$24)/Predictive_Model!$C$24)*Predictive_Model!$D$24+((M4863-Predictive_Model!$B$25)/Predictive_Model!$C$25)*Predictive_Model!$D$25+IF(C4863="Male",Predictive_Model!$D$31,IF(C4863="Other",Predictive_Model!$D$32,0))+IF(D4863="Premium",Predictive_Model!$D$34,IF(D4863="Standard",Predictive_Model!$D$35,0))+IF(G4863="Asia",Predictive_Model!$D$37,IF(G4863="Europe",Predictive_Model!$D$38,IF(G4863="North America",Predictive_Model!$D$39,IF(G4863="Oceania",Predictive_Model!$D$40,IF(G4863="South America",Predictive_Model!$D$41,0)))))+IF(H4863="Laptop",Predictive_Model!$D$43,IF(H4863="Mobile",Predictive_Model!$D$44,IF(H4863="TV",Predictive_Model!$D$45,IF(H4863="Tablet",Predictive_Model!$D$46,0))))+IF(K4863="Crypto",Predictive_Model!$D$48,IF(K4863="Debit Card",Predictive_Model!$D$49,IF(K4863="Gift Card",Predictive_Model!$D$50,IF(K4863="PayPal",Predictive_Model!$D$51,0))))+IF(N4863="Comedy",Predictive_Model!$D$53,IF(N4863="Documentary",Predictive_Model!$D$54,IF(N4863="Drama",Predictive_Model!$D$55,IF(N4863="Horror",Predictive_Model!$D$56,IF(N4863="Romance",Predictive_Model!$D$57,IF(N4863="Sci-Fi",Predictive_Model!$D$58,0)))))))))</f>
        <v>0.99796859044267172</v>
      </c>
      <c r="V4863" s="3" t="str">
        <f t="shared" si="756"/>
        <v>Critical</v>
      </c>
      <c r="W4863" s="6">
        <f t="shared" si="757"/>
        <v>17.989999999999998</v>
      </c>
      <c r="X4863" s="3" t="str">
        <f t="shared" si="758"/>
        <v>Priority 1</v>
      </c>
      <c r="Y4863" s="3" t="str">
        <f t="shared" si="759"/>
        <v>OK</v>
      </c>
    </row>
    <row r="4864" spans="1:25" x14ac:dyDescent="0.25">
      <c r="A4864" s="3" t="str">
        <f>Raw_Data!A4864</f>
        <v>04bde8d7-e8ac-4858-811e-4d2ed879f3b2</v>
      </c>
      <c r="B4864" s="3">
        <f>Raw_Data!B4864</f>
        <v>23</v>
      </c>
      <c r="C4864" s="3" t="str">
        <f>Raw_Data!C4864</f>
        <v>Male</v>
      </c>
      <c r="D4864" s="3" t="str">
        <f>Raw_Data!D4864</f>
        <v>Basic</v>
      </c>
      <c r="E4864" s="3">
        <f>Raw_Data!E4864</f>
        <v>17.27</v>
      </c>
      <c r="F4864" s="3">
        <f>Raw_Data!F4864</f>
        <v>10</v>
      </c>
      <c r="G4864" s="3" t="str">
        <f>Raw_Data!G4864</f>
        <v>Europe</v>
      </c>
      <c r="H4864" s="3" t="str">
        <f>Raw_Data!H4864</f>
        <v>TV</v>
      </c>
      <c r="I4864" s="3">
        <f>Raw_Data!I4864</f>
        <v>8.99</v>
      </c>
      <c r="J4864" s="3">
        <f>Raw_Data!J4864</f>
        <v>0</v>
      </c>
      <c r="K4864" s="3" t="str">
        <f>Raw_Data!K4864</f>
        <v>PayPal</v>
      </c>
      <c r="L4864" s="3">
        <f>Raw_Data!L4864</f>
        <v>4</v>
      </c>
      <c r="M4864" s="3">
        <f>Raw_Data!M4864</f>
        <v>1.57</v>
      </c>
      <c r="N4864" s="3" t="str">
        <f>Raw_Data!N4864</f>
        <v>Romance</v>
      </c>
      <c r="O4864" s="3" t="str">
        <f t="shared" si="750"/>
        <v>18-24</v>
      </c>
      <c r="P4864" s="3" t="str">
        <f t="shared" si="751"/>
        <v>10-24h</v>
      </c>
      <c r="Q4864" s="3" t="str">
        <f t="shared" si="752"/>
        <v>8-21d</v>
      </c>
      <c r="R4864" s="3" t="str">
        <f t="shared" si="753"/>
        <v>Medium</v>
      </c>
      <c r="S4864" s="3" t="str">
        <f t="shared" si="754"/>
        <v>Low</v>
      </c>
      <c r="T4864" s="3" t="str">
        <f t="shared" si="755"/>
        <v>Active</v>
      </c>
      <c r="U4864" s="4">
        <f>1/(1+EXP(-(Predictive_Model!$B$5+((B4864-Predictive_Model!$B$20)/Predictive_Model!$C$20)*Predictive_Model!$D$20+((E4864-Predictive_Model!$B$21)/Predictive_Model!$C$21)*Predictive_Model!$D$21+((F4864-Predictive_Model!$B$22)/Predictive_Model!$C$22)*Predictive_Model!$D$22+((I4864-Predictive_Model!$B$23)/Predictive_Model!$C$23)*Predictive_Model!$D$23+((L4864-Predictive_Model!$B$24)/Predictive_Model!$C$24)*Predictive_Model!$D$24+((M4864-Predictive_Model!$B$25)/Predictive_Model!$C$25)*Predictive_Model!$D$25+IF(C4864="Male",Predictive_Model!$D$31,IF(C4864="Other",Predictive_Model!$D$32,0))+IF(D4864="Premium",Predictive_Model!$D$34,IF(D4864="Standard",Predictive_Model!$D$35,0))+IF(G4864="Asia",Predictive_Model!$D$37,IF(G4864="Europe",Predictive_Model!$D$38,IF(G4864="North America",Predictive_Model!$D$39,IF(G4864="Oceania",Predictive_Model!$D$40,IF(G4864="South America",Predictive_Model!$D$41,0)))))+IF(H4864="Laptop",Predictive_Model!$D$43,IF(H4864="Mobile",Predictive_Model!$D$44,IF(H4864="TV",Predictive_Model!$D$45,IF(H4864="Tablet",Predictive_Model!$D$46,0))))+IF(K4864="Crypto",Predictive_Model!$D$48,IF(K4864="Debit Card",Predictive_Model!$D$49,IF(K4864="Gift Card",Predictive_Model!$D$50,IF(K4864="PayPal",Predictive_Model!$D$51,0))))+IF(N4864="Comedy",Predictive_Model!$D$53,IF(N4864="Documentary",Predictive_Model!$D$54,IF(N4864="Drama",Predictive_Model!$D$55,IF(N4864="Horror",Predictive_Model!$D$56,IF(N4864="Romance",Predictive_Model!$D$57,IF(N4864="Sci-Fi",Predictive_Model!$D$58,0)))))))))</f>
        <v>6.9439196723816224E-3</v>
      </c>
      <c r="V4864" s="3" t="str">
        <f t="shared" si="756"/>
        <v>Low</v>
      </c>
      <c r="W4864" s="6">
        <f t="shared" si="757"/>
        <v>6.2425837854710786E-2</v>
      </c>
      <c r="X4864" s="3" t="str">
        <f t="shared" si="758"/>
        <v>Monitor</v>
      </c>
      <c r="Y4864" s="3" t="str">
        <f t="shared" si="759"/>
        <v>OK</v>
      </c>
    </row>
    <row r="4865" spans="1:25" x14ac:dyDescent="0.25">
      <c r="A4865" s="3" t="str">
        <f>Raw_Data!A4865</f>
        <v>731179a6-acc0-4d35-8dff-4ab8a6a427d0</v>
      </c>
      <c r="B4865" s="3">
        <f>Raw_Data!B4865</f>
        <v>23</v>
      </c>
      <c r="C4865" s="3" t="str">
        <f>Raw_Data!C4865</f>
        <v>Male</v>
      </c>
      <c r="D4865" s="3" t="str">
        <f>Raw_Data!D4865</f>
        <v>Premium</v>
      </c>
      <c r="E4865" s="3">
        <f>Raw_Data!E4865</f>
        <v>4.93</v>
      </c>
      <c r="F4865" s="3">
        <f>Raw_Data!F4865</f>
        <v>38</v>
      </c>
      <c r="G4865" s="3" t="str">
        <f>Raw_Data!G4865</f>
        <v>Africa</v>
      </c>
      <c r="H4865" s="3" t="str">
        <f>Raw_Data!H4865</f>
        <v>Desktop</v>
      </c>
      <c r="I4865" s="3">
        <f>Raw_Data!I4865</f>
        <v>17.989999999999998</v>
      </c>
      <c r="J4865" s="3">
        <f>Raw_Data!J4865</f>
        <v>1</v>
      </c>
      <c r="K4865" s="3" t="str">
        <f>Raw_Data!K4865</f>
        <v>Debit Card</v>
      </c>
      <c r="L4865" s="3">
        <f>Raw_Data!L4865</f>
        <v>4</v>
      </c>
      <c r="M4865" s="3">
        <f>Raw_Data!M4865</f>
        <v>0.13</v>
      </c>
      <c r="N4865" s="3" t="str">
        <f>Raw_Data!N4865</f>
        <v>Action</v>
      </c>
      <c r="O4865" s="3" t="str">
        <f t="shared" si="750"/>
        <v>18-24</v>
      </c>
      <c r="P4865" s="3" t="str">
        <f t="shared" si="751"/>
        <v>&lt;10h</v>
      </c>
      <c r="Q4865" s="3" t="str">
        <f t="shared" si="752"/>
        <v>22-45d</v>
      </c>
      <c r="R4865" s="3" t="str">
        <f t="shared" si="753"/>
        <v>Medium</v>
      </c>
      <c r="S4865" s="3" t="str">
        <f t="shared" si="754"/>
        <v>High</v>
      </c>
      <c r="T4865" s="3" t="str">
        <f t="shared" si="755"/>
        <v>Churned</v>
      </c>
      <c r="U4865" s="4">
        <f>1/(1+EXP(-(Predictive_Model!$B$5+((B4865-Predictive_Model!$B$20)/Predictive_Model!$C$20)*Predictive_Model!$D$20+((E4865-Predictive_Model!$B$21)/Predictive_Model!$C$21)*Predictive_Model!$D$21+((F4865-Predictive_Model!$B$22)/Predictive_Model!$C$22)*Predictive_Model!$D$22+((I4865-Predictive_Model!$B$23)/Predictive_Model!$C$23)*Predictive_Model!$D$23+((L4865-Predictive_Model!$B$24)/Predictive_Model!$C$24)*Predictive_Model!$D$24+((M4865-Predictive_Model!$B$25)/Predictive_Model!$C$25)*Predictive_Model!$D$25+IF(C4865="Male",Predictive_Model!$D$31,IF(C4865="Other",Predictive_Model!$D$32,0))+IF(D4865="Premium",Predictive_Model!$D$34,IF(D4865="Standard",Predictive_Model!$D$35,0))+IF(G4865="Asia",Predictive_Model!$D$37,IF(G4865="Europe",Predictive_Model!$D$38,IF(G4865="North America",Predictive_Model!$D$39,IF(G4865="Oceania",Predictive_Model!$D$40,IF(G4865="South America",Predictive_Model!$D$41,0)))))+IF(H4865="Laptop",Predictive_Model!$D$43,IF(H4865="Mobile",Predictive_Model!$D$44,IF(H4865="TV",Predictive_Model!$D$45,IF(H4865="Tablet",Predictive_Model!$D$46,0))))+IF(K4865="Crypto",Predictive_Model!$D$48,IF(K4865="Debit Card",Predictive_Model!$D$49,IF(K4865="Gift Card",Predictive_Model!$D$50,IF(K4865="PayPal",Predictive_Model!$D$51,0))))+IF(N4865="Comedy",Predictive_Model!$D$53,IF(N4865="Documentary",Predictive_Model!$D$54,IF(N4865="Drama",Predictive_Model!$D$55,IF(N4865="Horror",Predictive_Model!$D$56,IF(N4865="Romance",Predictive_Model!$D$57,IF(N4865="Sci-Fi",Predictive_Model!$D$58,0)))))))))</f>
        <v>0.9038028893605915</v>
      </c>
      <c r="V4865" s="3" t="str">
        <f t="shared" si="756"/>
        <v>Critical</v>
      </c>
      <c r="W4865" s="6">
        <f t="shared" si="757"/>
        <v>17.989999999999998</v>
      </c>
      <c r="X4865" s="3" t="str">
        <f t="shared" si="758"/>
        <v>Priority 1</v>
      </c>
      <c r="Y4865" s="3" t="str">
        <f t="shared" si="759"/>
        <v>OK</v>
      </c>
    </row>
    <row r="4866" spans="1:25" x14ac:dyDescent="0.25">
      <c r="A4866" s="3" t="str">
        <f>Raw_Data!A4866</f>
        <v>ea275892-9e6a-4ea7-bff4-2fd8e8b52e9a</v>
      </c>
      <c r="B4866" s="3">
        <f>Raw_Data!B4866</f>
        <v>61</v>
      </c>
      <c r="C4866" s="3" t="str">
        <f>Raw_Data!C4866</f>
        <v>Other</v>
      </c>
      <c r="D4866" s="3" t="str">
        <f>Raw_Data!D4866</f>
        <v>Basic</v>
      </c>
      <c r="E4866" s="3">
        <f>Raw_Data!E4866</f>
        <v>4.71</v>
      </c>
      <c r="F4866" s="3">
        <f>Raw_Data!F4866</f>
        <v>8</v>
      </c>
      <c r="G4866" s="3" t="str">
        <f>Raw_Data!G4866</f>
        <v>Oceania</v>
      </c>
      <c r="H4866" s="3" t="str">
        <f>Raw_Data!H4866</f>
        <v>Mobile</v>
      </c>
      <c r="I4866" s="3">
        <f>Raw_Data!I4866</f>
        <v>8.99</v>
      </c>
      <c r="J4866" s="3">
        <f>Raw_Data!J4866</f>
        <v>1</v>
      </c>
      <c r="K4866" s="3" t="str">
        <f>Raw_Data!K4866</f>
        <v>Crypto</v>
      </c>
      <c r="L4866" s="3">
        <f>Raw_Data!L4866</f>
        <v>2</v>
      </c>
      <c r="M4866" s="3">
        <f>Raw_Data!M4866</f>
        <v>0.52</v>
      </c>
      <c r="N4866" s="3" t="str">
        <f>Raw_Data!N4866</f>
        <v>Action</v>
      </c>
      <c r="O4866" s="3" t="str">
        <f t="shared" si="750"/>
        <v>55-70</v>
      </c>
      <c r="P4866" s="3" t="str">
        <f t="shared" si="751"/>
        <v>&lt;10h</v>
      </c>
      <c r="Q4866" s="3" t="str">
        <f t="shared" si="752"/>
        <v>8-21d</v>
      </c>
      <c r="R4866" s="3" t="str">
        <f t="shared" si="753"/>
        <v>Medium</v>
      </c>
      <c r="S4866" s="3" t="str">
        <f t="shared" si="754"/>
        <v>Low</v>
      </c>
      <c r="T4866" s="3" t="str">
        <f t="shared" si="755"/>
        <v>Churned</v>
      </c>
      <c r="U4866" s="4">
        <f>1/(1+EXP(-(Predictive_Model!$B$5+((B4866-Predictive_Model!$B$20)/Predictive_Model!$C$20)*Predictive_Model!$D$20+((E4866-Predictive_Model!$B$21)/Predictive_Model!$C$21)*Predictive_Model!$D$21+((F4866-Predictive_Model!$B$22)/Predictive_Model!$C$22)*Predictive_Model!$D$22+((I4866-Predictive_Model!$B$23)/Predictive_Model!$C$23)*Predictive_Model!$D$23+((L4866-Predictive_Model!$B$24)/Predictive_Model!$C$24)*Predictive_Model!$D$24+((M4866-Predictive_Model!$B$25)/Predictive_Model!$C$25)*Predictive_Model!$D$25+IF(C4866="Male",Predictive_Model!$D$31,IF(C4866="Other",Predictive_Model!$D$32,0))+IF(D4866="Premium",Predictive_Model!$D$34,IF(D4866="Standard",Predictive_Model!$D$35,0))+IF(G4866="Asia",Predictive_Model!$D$37,IF(G4866="Europe",Predictive_Model!$D$38,IF(G4866="North America",Predictive_Model!$D$39,IF(G4866="Oceania",Predictive_Model!$D$40,IF(G4866="South America",Predictive_Model!$D$41,0)))))+IF(H4866="Laptop",Predictive_Model!$D$43,IF(H4866="Mobile",Predictive_Model!$D$44,IF(H4866="TV",Predictive_Model!$D$45,IF(H4866="Tablet",Predictive_Model!$D$46,0))))+IF(K4866="Crypto",Predictive_Model!$D$48,IF(K4866="Debit Card",Predictive_Model!$D$49,IF(K4866="Gift Card",Predictive_Model!$D$50,IF(K4866="PayPal",Predictive_Model!$D$51,0))))+IF(N4866="Comedy",Predictive_Model!$D$53,IF(N4866="Documentary",Predictive_Model!$D$54,IF(N4866="Drama",Predictive_Model!$D$55,IF(N4866="Horror",Predictive_Model!$D$56,IF(N4866="Romance",Predictive_Model!$D$57,IF(N4866="Sci-Fi",Predictive_Model!$D$58,0)))))))))</f>
        <v>0.9857027619623977</v>
      </c>
      <c r="V4866" s="3" t="str">
        <f t="shared" si="756"/>
        <v>Critical</v>
      </c>
      <c r="W4866" s="6">
        <f t="shared" si="757"/>
        <v>8.99</v>
      </c>
      <c r="X4866" s="3" t="str">
        <f t="shared" si="758"/>
        <v>Priority 2</v>
      </c>
      <c r="Y4866" s="3" t="str">
        <f t="shared" si="759"/>
        <v>OK</v>
      </c>
    </row>
    <row r="4867" spans="1:25" x14ac:dyDescent="0.25">
      <c r="A4867" s="3" t="str">
        <f>Raw_Data!A4867</f>
        <v>a2405e26-4977-4666-96f0-555b63ef33f5</v>
      </c>
      <c r="B4867" s="3">
        <f>Raw_Data!B4867</f>
        <v>20</v>
      </c>
      <c r="C4867" s="3" t="str">
        <f>Raw_Data!C4867</f>
        <v>Female</v>
      </c>
      <c r="D4867" s="3" t="str">
        <f>Raw_Data!D4867</f>
        <v>Standard</v>
      </c>
      <c r="E4867" s="3">
        <f>Raw_Data!E4867</f>
        <v>2.4300000000000002</v>
      </c>
      <c r="F4867" s="3">
        <f>Raw_Data!F4867</f>
        <v>48</v>
      </c>
      <c r="G4867" s="3" t="str">
        <f>Raw_Data!G4867</f>
        <v>South America</v>
      </c>
      <c r="H4867" s="3" t="str">
        <f>Raw_Data!H4867</f>
        <v>Mobile</v>
      </c>
      <c r="I4867" s="3">
        <f>Raw_Data!I4867</f>
        <v>13.99</v>
      </c>
      <c r="J4867" s="3">
        <f>Raw_Data!J4867</f>
        <v>1</v>
      </c>
      <c r="K4867" s="3" t="str">
        <f>Raw_Data!K4867</f>
        <v>Debit Card</v>
      </c>
      <c r="L4867" s="3">
        <f>Raw_Data!L4867</f>
        <v>4</v>
      </c>
      <c r="M4867" s="3">
        <f>Raw_Data!M4867</f>
        <v>0.05</v>
      </c>
      <c r="N4867" s="3" t="str">
        <f>Raw_Data!N4867</f>
        <v>Sci-Fi</v>
      </c>
      <c r="O4867" s="3" t="str">
        <f t="shared" si="750"/>
        <v>18-24</v>
      </c>
      <c r="P4867" s="3" t="str">
        <f t="shared" si="751"/>
        <v>&lt;10h</v>
      </c>
      <c r="Q4867" s="3" t="str">
        <f t="shared" si="752"/>
        <v>46-60d</v>
      </c>
      <c r="R4867" s="3" t="str">
        <f t="shared" si="753"/>
        <v>Low</v>
      </c>
      <c r="S4867" s="3" t="str">
        <f t="shared" si="754"/>
        <v>Mid</v>
      </c>
      <c r="T4867" s="3" t="str">
        <f t="shared" si="755"/>
        <v>Churned</v>
      </c>
      <c r="U4867" s="4">
        <f>1/(1+EXP(-(Predictive_Model!$B$5+((B4867-Predictive_Model!$B$20)/Predictive_Model!$C$20)*Predictive_Model!$D$20+((E4867-Predictive_Model!$B$21)/Predictive_Model!$C$21)*Predictive_Model!$D$21+((F4867-Predictive_Model!$B$22)/Predictive_Model!$C$22)*Predictive_Model!$D$22+((I4867-Predictive_Model!$B$23)/Predictive_Model!$C$23)*Predictive_Model!$D$23+((L4867-Predictive_Model!$B$24)/Predictive_Model!$C$24)*Predictive_Model!$D$24+((M4867-Predictive_Model!$B$25)/Predictive_Model!$C$25)*Predictive_Model!$D$25+IF(C4867="Male",Predictive_Model!$D$31,IF(C4867="Other",Predictive_Model!$D$32,0))+IF(D4867="Premium",Predictive_Model!$D$34,IF(D4867="Standard",Predictive_Model!$D$35,0))+IF(G4867="Asia",Predictive_Model!$D$37,IF(G4867="Europe",Predictive_Model!$D$38,IF(G4867="North America",Predictive_Model!$D$39,IF(G4867="Oceania",Predictive_Model!$D$40,IF(G4867="South America",Predictive_Model!$D$41,0)))))+IF(H4867="Laptop",Predictive_Model!$D$43,IF(H4867="Mobile",Predictive_Model!$D$44,IF(H4867="TV",Predictive_Model!$D$45,IF(H4867="Tablet",Predictive_Model!$D$46,0))))+IF(K4867="Crypto",Predictive_Model!$D$48,IF(K4867="Debit Card",Predictive_Model!$D$49,IF(K4867="Gift Card",Predictive_Model!$D$50,IF(K4867="PayPal",Predictive_Model!$D$51,0))))+IF(N4867="Comedy",Predictive_Model!$D$53,IF(N4867="Documentary",Predictive_Model!$D$54,IF(N4867="Drama",Predictive_Model!$D$55,IF(N4867="Horror",Predictive_Model!$D$56,IF(N4867="Romance",Predictive_Model!$D$57,IF(N4867="Sci-Fi",Predictive_Model!$D$58,0)))))))))</f>
        <v>0.99971082749282902</v>
      </c>
      <c r="V4867" s="3" t="str">
        <f t="shared" si="756"/>
        <v>Critical</v>
      </c>
      <c r="W4867" s="6">
        <f t="shared" si="757"/>
        <v>13.99</v>
      </c>
      <c r="X4867" s="3" t="str">
        <f t="shared" si="758"/>
        <v>Priority 2</v>
      </c>
      <c r="Y4867" s="3" t="str">
        <f t="shared" si="759"/>
        <v>OK</v>
      </c>
    </row>
    <row r="4868" spans="1:25" x14ac:dyDescent="0.25">
      <c r="A4868" s="3" t="str">
        <f>Raw_Data!A4868</f>
        <v>3585efe7-1d69-4db5-ac08-839a0e8df609</v>
      </c>
      <c r="B4868" s="3">
        <f>Raw_Data!B4868</f>
        <v>56</v>
      </c>
      <c r="C4868" s="3" t="str">
        <f>Raw_Data!C4868</f>
        <v>Female</v>
      </c>
      <c r="D4868" s="3" t="str">
        <f>Raw_Data!D4868</f>
        <v>Basic</v>
      </c>
      <c r="E4868" s="3">
        <f>Raw_Data!E4868</f>
        <v>2.86</v>
      </c>
      <c r="F4868" s="3">
        <f>Raw_Data!F4868</f>
        <v>58</v>
      </c>
      <c r="G4868" s="3" t="str">
        <f>Raw_Data!G4868</f>
        <v>Asia</v>
      </c>
      <c r="H4868" s="3" t="str">
        <f>Raw_Data!H4868</f>
        <v>TV</v>
      </c>
      <c r="I4868" s="3">
        <f>Raw_Data!I4868</f>
        <v>8.99</v>
      </c>
      <c r="J4868" s="3">
        <f>Raw_Data!J4868</f>
        <v>1</v>
      </c>
      <c r="K4868" s="3" t="str">
        <f>Raw_Data!K4868</f>
        <v>Crypto</v>
      </c>
      <c r="L4868" s="3">
        <f>Raw_Data!L4868</f>
        <v>3</v>
      </c>
      <c r="M4868" s="3">
        <f>Raw_Data!M4868</f>
        <v>0.05</v>
      </c>
      <c r="N4868" s="3" t="str">
        <f>Raw_Data!N4868</f>
        <v>Romance</v>
      </c>
      <c r="O4868" s="3" t="str">
        <f t="shared" si="750"/>
        <v>55-70</v>
      </c>
      <c r="P4868" s="3" t="str">
        <f t="shared" si="751"/>
        <v>&lt;10h</v>
      </c>
      <c r="Q4868" s="3" t="str">
        <f t="shared" si="752"/>
        <v>46-60d</v>
      </c>
      <c r="R4868" s="3" t="str">
        <f t="shared" si="753"/>
        <v>Low</v>
      </c>
      <c r="S4868" s="3" t="str">
        <f t="shared" si="754"/>
        <v>Low</v>
      </c>
      <c r="T4868" s="3" t="str">
        <f t="shared" si="755"/>
        <v>Churned</v>
      </c>
      <c r="U4868" s="4">
        <f>1/(1+EXP(-(Predictive_Model!$B$5+((B4868-Predictive_Model!$B$20)/Predictive_Model!$C$20)*Predictive_Model!$D$20+((E4868-Predictive_Model!$B$21)/Predictive_Model!$C$21)*Predictive_Model!$D$21+((F4868-Predictive_Model!$B$22)/Predictive_Model!$C$22)*Predictive_Model!$D$22+((I4868-Predictive_Model!$B$23)/Predictive_Model!$C$23)*Predictive_Model!$D$23+((L4868-Predictive_Model!$B$24)/Predictive_Model!$C$24)*Predictive_Model!$D$24+((M4868-Predictive_Model!$B$25)/Predictive_Model!$C$25)*Predictive_Model!$D$25+IF(C4868="Male",Predictive_Model!$D$31,IF(C4868="Other",Predictive_Model!$D$32,0))+IF(D4868="Premium",Predictive_Model!$D$34,IF(D4868="Standard",Predictive_Model!$D$35,0))+IF(G4868="Asia",Predictive_Model!$D$37,IF(G4868="Europe",Predictive_Model!$D$38,IF(G4868="North America",Predictive_Model!$D$39,IF(G4868="Oceania",Predictive_Model!$D$40,IF(G4868="South America",Predictive_Model!$D$41,0)))))+IF(H4868="Laptop",Predictive_Model!$D$43,IF(H4868="Mobile",Predictive_Model!$D$44,IF(H4868="TV",Predictive_Model!$D$45,IF(H4868="Tablet",Predictive_Model!$D$46,0))))+IF(K4868="Crypto",Predictive_Model!$D$48,IF(K4868="Debit Card",Predictive_Model!$D$49,IF(K4868="Gift Card",Predictive_Model!$D$50,IF(K4868="PayPal",Predictive_Model!$D$51,0))))+IF(N4868="Comedy",Predictive_Model!$D$53,IF(N4868="Documentary",Predictive_Model!$D$54,IF(N4868="Drama",Predictive_Model!$D$55,IF(N4868="Horror",Predictive_Model!$D$56,IF(N4868="Romance",Predictive_Model!$D$57,IF(N4868="Sci-Fi",Predictive_Model!$D$58,0)))))))))</f>
        <v>0.99992157873507725</v>
      </c>
      <c r="V4868" s="3" t="str">
        <f t="shared" si="756"/>
        <v>Critical</v>
      </c>
      <c r="W4868" s="6">
        <f t="shared" si="757"/>
        <v>8.99</v>
      </c>
      <c r="X4868" s="3" t="str">
        <f t="shared" si="758"/>
        <v>Priority 2</v>
      </c>
      <c r="Y4868" s="3" t="str">
        <f t="shared" si="759"/>
        <v>OK</v>
      </c>
    </row>
    <row r="4869" spans="1:25" x14ac:dyDescent="0.25">
      <c r="A4869" s="3" t="str">
        <f>Raw_Data!A4869</f>
        <v>9fd6430d-c973-4120-8dc5-d4f4bd8b2973</v>
      </c>
      <c r="B4869" s="3">
        <f>Raw_Data!B4869</f>
        <v>61</v>
      </c>
      <c r="C4869" s="3" t="str">
        <f>Raw_Data!C4869</f>
        <v>Male</v>
      </c>
      <c r="D4869" s="3" t="str">
        <f>Raw_Data!D4869</f>
        <v>Standard</v>
      </c>
      <c r="E4869" s="3">
        <f>Raw_Data!E4869</f>
        <v>2.19</v>
      </c>
      <c r="F4869" s="3">
        <f>Raw_Data!F4869</f>
        <v>48</v>
      </c>
      <c r="G4869" s="3" t="str">
        <f>Raw_Data!G4869</f>
        <v>Africa</v>
      </c>
      <c r="H4869" s="3" t="str">
        <f>Raw_Data!H4869</f>
        <v>Laptop</v>
      </c>
      <c r="I4869" s="3">
        <f>Raw_Data!I4869</f>
        <v>13.99</v>
      </c>
      <c r="J4869" s="3">
        <f>Raw_Data!J4869</f>
        <v>1</v>
      </c>
      <c r="K4869" s="3" t="str">
        <f>Raw_Data!K4869</f>
        <v>PayPal</v>
      </c>
      <c r="L4869" s="3">
        <f>Raw_Data!L4869</f>
        <v>3</v>
      </c>
      <c r="M4869" s="3">
        <f>Raw_Data!M4869</f>
        <v>0.04</v>
      </c>
      <c r="N4869" s="3" t="str">
        <f>Raw_Data!N4869</f>
        <v>Documentary</v>
      </c>
      <c r="O4869" s="3" t="str">
        <f t="shared" ref="O4869:O4932" si="760">IF(B4869&lt;25,"18-24",IF(B4869&lt;35,"25-34",IF(B4869&lt;45,"35-44",IF(B4869&lt;55,"45-54","55-70"))))</f>
        <v>55-70</v>
      </c>
      <c r="P4869" s="3" t="str">
        <f t="shared" ref="P4869:P4932" si="761">IF(E4869&lt;10,"&lt;10h",IF(E4869&lt;25,"10-24h",IF(E4869&lt;50,"25-49h","50h+")))</f>
        <v>&lt;10h</v>
      </c>
      <c r="Q4869" s="3" t="str">
        <f t="shared" ref="Q4869:Q4932" si="762">IF(F4869&lt;=7,"0-7d",IF(F4869&lt;=21,"8-21d",IF(F4869&lt;=45,"22-45d","46-60d")))</f>
        <v>46-60d</v>
      </c>
      <c r="R4869" s="3" t="str">
        <f t="shared" ref="R4869:R4932" si="763">IF(AND(E4869&gt;=25,F4869&lt;=21),"High",IF(OR(E4869&gt;=10,F4869&lt;=45),"Medium","Low"))</f>
        <v>Low</v>
      </c>
      <c r="S4869" s="3" t="str">
        <f t="shared" ref="S4869:S4932" si="764">IF(I4869&lt;10,"Low",IF(I4869&lt;16,"Mid","High"))</f>
        <v>Mid</v>
      </c>
      <c r="T4869" s="3" t="str">
        <f t="shared" ref="T4869:T4932" si="765">IF(J4869=1,"Churned","Active")</f>
        <v>Churned</v>
      </c>
      <c r="U4869" s="4">
        <f>1/(1+EXP(-(Predictive_Model!$B$5+((B4869-Predictive_Model!$B$20)/Predictive_Model!$C$20)*Predictive_Model!$D$20+((E4869-Predictive_Model!$B$21)/Predictive_Model!$C$21)*Predictive_Model!$D$21+((F4869-Predictive_Model!$B$22)/Predictive_Model!$C$22)*Predictive_Model!$D$22+((I4869-Predictive_Model!$B$23)/Predictive_Model!$C$23)*Predictive_Model!$D$23+((L4869-Predictive_Model!$B$24)/Predictive_Model!$C$24)*Predictive_Model!$D$24+((M4869-Predictive_Model!$B$25)/Predictive_Model!$C$25)*Predictive_Model!$D$25+IF(C4869="Male",Predictive_Model!$D$31,IF(C4869="Other",Predictive_Model!$D$32,0))+IF(D4869="Premium",Predictive_Model!$D$34,IF(D4869="Standard",Predictive_Model!$D$35,0))+IF(G4869="Asia",Predictive_Model!$D$37,IF(G4869="Europe",Predictive_Model!$D$38,IF(G4869="North America",Predictive_Model!$D$39,IF(G4869="Oceania",Predictive_Model!$D$40,IF(G4869="South America",Predictive_Model!$D$41,0)))))+IF(H4869="Laptop",Predictive_Model!$D$43,IF(H4869="Mobile",Predictive_Model!$D$44,IF(H4869="TV",Predictive_Model!$D$45,IF(H4869="Tablet",Predictive_Model!$D$46,0))))+IF(K4869="Crypto",Predictive_Model!$D$48,IF(K4869="Debit Card",Predictive_Model!$D$49,IF(K4869="Gift Card",Predictive_Model!$D$50,IF(K4869="PayPal",Predictive_Model!$D$51,0))))+IF(N4869="Comedy",Predictive_Model!$D$53,IF(N4869="Documentary",Predictive_Model!$D$54,IF(N4869="Drama",Predictive_Model!$D$55,IF(N4869="Horror",Predictive_Model!$D$56,IF(N4869="Romance",Predictive_Model!$D$57,IF(N4869="Sci-Fi",Predictive_Model!$D$58,0)))))))))</f>
        <v>0.99932715180311282</v>
      </c>
      <c r="V4869" s="3" t="str">
        <f t="shared" ref="V4869:V4932" si="766">IF(U4869&gt;=0.75,"Critical",IF(U4869&gt;=0.5,"High",IF(U4869&gt;=0.25,"Medium","Low")))</f>
        <v>Critical</v>
      </c>
      <c r="W4869" s="6">
        <f t="shared" ref="W4869:W4932" si="767">IF(J4869=1,I4869,I4869*U4869)</f>
        <v>13.99</v>
      </c>
      <c r="X4869" s="3" t="str">
        <f t="shared" ref="X4869:X4932" si="768">IF(AND(V4869="Critical",I4869&gt;=15),"Priority 1",IF(OR(V4869="Critical",AND(V4869="High",F4869&gt;21)),"Priority 2","Monitor"))</f>
        <v>Priority 2</v>
      </c>
      <c r="Y4869" s="3" t="str">
        <f t="shared" ref="Y4869:Y4932" si="769">IF(COUNTA(A4869:N4869)=14,"OK","CHECK")</f>
        <v>OK</v>
      </c>
    </row>
    <row r="4870" spans="1:25" x14ac:dyDescent="0.25">
      <c r="A4870" s="3" t="str">
        <f>Raw_Data!A4870</f>
        <v>535accfb-6771-4dc9-98aa-94a627c9d53a</v>
      </c>
      <c r="B4870" s="3">
        <f>Raw_Data!B4870</f>
        <v>50</v>
      </c>
      <c r="C4870" s="3" t="str">
        <f>Raw_Data!C4870</f>
        <v>Male</v>
      </c>
      <c r="D4870" s="3" t="str">
        <f>Raw_Data!D4870</f>
        <v>Basic</v>
      </c>
      <c r="E4870" s="3">
        <f>Raw_Data!E4870</f>
        <v>4.46</v>
      </c>
      <c r="F4870" s="3">
        <f>Raw_Data!F4870</f>
        <v>31</v>
      </c>
      <c r="G4870" s="3" t="str">
        <f>Raw_Data!G4870</f>
        <v>South America</v>
      </c>
      <c r="H4870" s="3" t="str">
        <f>Raw_Data!H4870</f>
        <v>Laptop</v>
      </c>
      <c r="I4870" s="3">
        <f>Raw_Data!I4870</f>
        <v>8.99</v>
      </c>
      <c r="J4870" s="3">
        <f>Raw_Data!J4870</f>
        <v>1</v>
      </c>
      <c r="K4870" s="3" t="str">
        <f>Raw_Data!K4870</f>
        <v>Crypto</v>
      </c>
      <c r="L4870" s="3">
        <f>Raw_Data!L4870</f>
        <v>5</v>
      </c>
      <c r="M4870" s="3">
        <f>Raw_Data!M4870</f>
        <v>0.14000000000000001</v>
      </c>
      <c r="N4870" s="3" t="str">
        <f>Raw_Data!N4870</f>
        <v>Documentary</v>
      </c>
      <c r="O4870" s="3" t="str">
        <f t="shared" si="760"/>
        <v>45-54</v>
      </c>
      <c r="P4870" s="3" t="str">
        <f t="shared" si="761"/>
        <v>&lt;10h</v>
      </c>
      <c r="Q4870" s="3" t="str">
        <f t="shared" si="762"/>
        <v>22-45d</v>
      </c>
      <c r="R4870" s="3" t="str">
        <f t="shared" si="763"/>
        <v>Medium</v>
      </c>
      <c r="S4870" s="3" t="str">
        <f t="shared" si="764"/>
        <v>Low</v>
      </c>
      <c r="T4870" s="3" t="str">
        <f t="shared" si="765"/>
        <v>Churned</v>
      </c>
      <c r="U4870" s="4">
        <f>1/(1+EXP(-(Predictive_Model!$B$5+((B4870-Predictive_Model!$B$20)/Predictive_Model!$C$20)*Predictive_Model!$D$20+((E4870-Predictive_Model!$B$21)/Predictive_Model!$C$21)*Predictive_Model!$D$21+((F4870-Predictive_Model!$B$22)/Predictive_Model!$C$22)*Predictive_Model!$D$22+((I4870-Predictive_Model!$B$23)/Predictive_Model!$C$23)*Predictive_Model!$D$23+((L4870-Predictive_Model!$B$24)/Predictive_Model!$C$24)*Predictive_Model!$D$24+((M4870-Predictive_Model!$B$25)/Predictive_Model!$C$25)*Predictive_Model!$D$25+IF(C4870="Male",Predictive_Model!$D$31,IF(C4870="Other",Predictive_Model!$D$32,0))+IF(D4870="Premium",Predictive_Model!$D$34,IF(D4870="Standard",Predictive_Model!$D$35,0))+IF(G4870="Asia",Predictive_Model!$D$37,IF(G4870="Europe",Predictive_Model!$D$38,IF(G4870="North America",Predictive_Model!$D$39,IF(G4870="Oceania",Predictive_Model!$D$40,IF(G4870="South America",Predictive_Model!$D$41,0)))))+IF(H4870="Laptop",Predictive_Model!$D$43,IF(H4870="Mobile",Predictive_Model!$D$44,IF(H4870="TV",Predictive_Model!$D$45,IF(H4870="Tablet",Predictive_Model!$D$46,0))))+IF(K4870="Crypto",Predictive_Model!$D$48,IF(K4870="Debit Card",Predictive_Model!$D$49,IF(K4870="Gift Card",Predictive_Model!$D$50,IF(K4870="PayPal",Predictive_Model!$D$51,0))))+IF(N4870="Comedy",Predictive_Model!$D$53,IF(N4870="Documentary",Predictive_Model!$D$54,IF(N4870="Drama",Predictive_Model!$D$55,IF(N4870="Horror",Predictive_Model!$D$56,IF(N4870="Romance",Predictive_Model!$D$57,IF(N4870="Sci-Fi",Predictive_Model!$D$58,0)))))))))</f>
        <v>0.98073225480887938</v>
      </c>
      <c r="V4870" s="3" t="str">
        <f t="shared" si="766"/>
        <v>Critical</v>
      </c>
      <c r="W4870" s="6">
        <f t="shared" si="767"/>
        <v>8.99</v>
      </c>
      <c r="X4870" s="3" t="str">
        <f t="shared" si="768"/>
        <v>Priority 2</v>
      </c>
      <c r="Y4870" s="3" t="str">
        <f t="shared" si="769"/>
        <v>OK</v>
      </c>
    </row>
    <row r="4871" spans="1:25" x14ac:dyDescent="0.25">
      <c r="A4871" s="3" t="str">
        <f>Raw_Data!A4871</f>
        <v>e90ac329-d5ca-425a-8ee5-e4d465f17cf1</v>
      </c>
      <c r="B4871" s="3">
        <f>Raw_Data!B4871</f>
        <v>31</v>
      </c>
      <c r="C4871" s="3" t="str">
        <f>Raw_Data!C4871</f>
        <v>Male</v>
      </c>
      <c r="D4871" s="3" t="str">
        <f>Raw_Data!D4871</f>
        <v>Standard</v>
      </c>
      <c r="E4871" s="3">
        <f>Raw_Data!E4871</f>
        <v>10.69</v>
      </c>
      <c r="F4871" s="3">
        <f>Raw_Data!F4871</f>
        <v>20</v>
      </c>
      <c r="G4871" s="3" t="str">
        <f>Raw_Data!G4871</f>
        <v>Africa</v>
      </c>
      <c r="H4871" s="3" t="str">
        <f>Raw_Data!H4871</f>
        <v>Tablet</v>
      </c>
      <c r="I4871" s="3">
        <f>Raw_Data!I4871</f>
        <v>13.99</v>
      </c>
      <c r="J4871" s="3">
        <f>Raw_Data!J4871</f>
        <v>0</v>
      </c>
      <c r="K4871" s="3" t="str">
        <f>Raw_Data!K4871</f>
        <v>Gift Card</v>
      </c>
      <c r="L4871" s="3">
        <f>Raw_Data!L4871</f>
        <v>4</v>
      </c>
      <c r="M4871" s="3">
        <f>Raw_Data!M4871</f>
        <v>0.51</v>
      </c>
      <c r="N4871" s="3" t="str">
        <f>Raw_Data!N4871</f>
        <v>Comedy</v>
      </c>
      <c r="O4871" s="3" t="str">
        <f t="shared" si="760"/>
        <v>25-34</v>
      </c>
      <c r="P4871" s="3" t="str">
        <f t="shared" si="761"/>
        <v>10-24h</v>
      </c>
      <c r="Q4871" s="3" t="str">
        <f t="shared" si="762"/>
        <v>8-21d</v>
      </c>
      <c r="R4871" s="3" t="str">
        <f t="shared" si="763"/>
        <v>Medium</v>
      </c>
      <c r="S4871" s="3" t="str">
        <f t="shared" si="764"/>
        <v>Mid</v>
      </c>
      <c r="T4871" s="3" t="str">
        <f t="shared" si="765"/>
        <v>Active</v>
      </c>
      <c r="U4871" s="4">
        <f>1/(1+EXP(-(Predictive_Model!$B$5+((B4871-Predictive_Model!$B$20)/Predictive_Model!$C$20)*Predictive_Model!$D$20+((E4871-Predictive_Model!$B$21)/Predictive_Model!$C$21)*Predictive_Model!$D$21+((F4871-Predictive_Model!$B$22)/Predictive_Model!$C$22)*Predictive_Model!$D$22+((I4871-Predictive_Model!$B$23)/Predictive_Model!$C$23)*Predictive_Model!$D$23+((L4871-Predictive_Model!$B$24)/Predictive_Model!$C$24)*Predictive_Model!$D$24+((M4871-Predictive_Model!$B$25)/Predictive_Model!$C$25)*Predictive_Model!$D$25+IF(C4871="Male",Predictive_Model!$D$31,IF(C4871="Other",Predictive_Model!$D$32,0))+IF(D4871="Premium",Predictive_Model!$D$34,IF(D4871="Standard",Predictive_Model!$D$35,0))+IF(G4871="Asia",Predictive_Model!$D$37,IF(G4871="Europe",Predictive_Model!$D$38,IF(G4871="North America",Predictive_Model!$D$39,IF(G4871="Oceania",Predictive_Model!$D$40,IF(G4871="South America",Predictive_Model!$D$41,0)))))+IF(H4871="Laptop",Predictive_Model!$D$43,IF(H4871="Mobile",Predictive_Model!$D$44,IF(H4871="TV",Predictive_Model!$D$45,IF(H4871="Tablet",Predictive_Model!$D$46,0))))+IF(K4871="Crypto",Predictive_Model!$D$48,IF(K4871="Debit Card",Predictive_Model!$D$49,IF(K4871="Gift Card",Predictive_Model!$D$50,IF(K4871="PayPal",Predictive_Model!$D$51,0))))+IF(N4871="Comedy",Predictive_Model!$D$53,IF(N4871="Documentary",Predictive_Model!$D$54,IF(N4871="Drama",Predictive_Model!$D$55,IF(N4871="Horror",Predictive_Model!$D$56,IF(N4871="Romance",Predictive_Model!$D$57,IF(N4871="Sci-Fi",Predictive_Model!$D$58,0)))))))))</f>
        <v>0.77042872813783192</v>
      </c>
      <c r="V4871" s="3" t="str">
        <f t="shared" si="766"/>
        <v>Critical</v>
      </c>
      <c r="W4871" s="6">
        <f t="shared" si="767"/>
        <v>10.77829790664827</v>
      </c>
      <c r="X4871" s="3" t="str">
        <f t="shared" si="768"/>
        <v>Priority 2</v>
      </c>
      <c r="Y4871" s="3" t="str">
        <f t="shared" si="769"/>
        <v>OK</v>
      </c>
    </row>
    <row r="4872" spans="1:25" x14ac:dyDescent="0.25">
      <c r="A4872" s="3" t="str">
        <f>Raw_Data!A4872</f>
        <v>a69c4c3d-1d84-4a11-afbf-096c2d9d4746</v>
      </c>
      <c r="B4872" s="3">
        <f>Raw_Data!B4872</f>
        <v>59</v>
      </c>
      <c r="C4872" s="3" t="str">
        <f>Raw_Data!C4872</f>
        <v>Other</v>
      </c>
      <c r="D4872" s="3" t="str">
        <f>Raw_Data!D4872</f>
        <v>Basic</v>
      </c>
      <c r="E4872" s="3">
        <f>Raw_Data!E4872</f>
        <v>8.26</v>
      </c>
      <c r="F4872" s="3">
        <f>Raw_Data!F4872</f>
        <v>39</v>
      </c>
      <c r="G4872" s="3" t="str">
        <f>Raw_Data!G4872</f>
        <v>Africa</v>
      </c>
      <c r="H4872" s="3" t="str">
        <f>Raw_Data!H4872</f>
        <v>TV</v>
      </c>
      <c r="I4872" s="3">
        <f>Raw_Data!I4872</f>
        <v>8.99</v>
      </c>
      <c r="J4872" s="3">
        <f>Raw_Data!J4872</f>
        <v>1</v>
      </c>
      <c r="K4872" s="3" t="str">
        <f>Raw_Data!K4872</f>
        <v>PayPal</v>
      </c>
      <c r="L4872" s="3">
        <f>Raw_Data!L4872</f>
        <v>1</v>
      </c>
      <c r="M4872" s="3">
        <f>Raw_Data!M4872</f>
        <v>0.21</v>
      </c>
      <c r="N4872" s="3" t="str">
        <f>Raw_Data!N4872</f>
        <v>Comedy</v>
      </c>
      <c r="O4872" s="3" t="str">
        <f t="shared" si="760"/>
        <v>55-70</v>
      </c>
      <c r="P4872" s="3" t="str">
        <f t="shared" si="761"/>
        <v>&lt;10h</v>
      </c>
      <c r="Q4872" s="3" t="str">
        <f t="shared" si="762"/>
        <v>22-45d</v>
      </c>
      <c r="R4872" s="3" t="str">
        <f t="shared" si="763"/>
        <v>Medium</v>
      </c>
      <c r="S4872" s="3" t="str">
        <f t="shared" si="764"/>
        <v>Low</v>
      </c>
      <c r="T4872" s="3" t="str">
        <f t="shared" si="765"/>
        <v>Churned</v>
      </c>
      <c r="U4872" s="4">
        <f>1/(1+EXP(-(Predictive_Model!$B$5+((B4872-Predictive_Model!$B$20)/Predictive_Model!$C$20)*Predictive_Model!$D$20+((E4872-Predictive_Model!$B$21)/Predictive_Model!$C$21)*Predictive_Model!$D$21+((F4872-Predictive_Model!$B$22)/Predictive_Model!$C$22)*Predictive_Model!$D$22+((I4872-Predictive_Model!$B$23)/Predictive_Model!$C$23)*Predictive_Model!$D$23+((L4872-Predictive_Model!$B$24)/Predictive_Model!$C$24)*Predictive_Model!$D$24+((M4872-Predictive_Model!$B$25)/Predictive_Model!$C$25)*Predictive_Model!$D$25+IF(C4872="Male",Predictive_Model!$D$31,IF(C4872="Other",Predictive_Model!$D$32,0))+IF(D4872="Premium",Predictive_Model!$D$34,IF(D4872="Standard",Predictive_Model!$D$35,0))+IF(G4872="Asia",Predictive_Model!$D$37,IF(G4872="Europe",Predictive_Model!$D$38,IF(G4872="North America",Predictive_Model!$D$39,IF(G4872="Oceania",Predictive_Model!$D$40,IF(G4872="South America",Predictive_Model!$D$41,0)))))+IF(H4872="Laptop",Predictive_Model!$D$43,IF(H4872="Mobile",Predictive_Model!$D$44,IF(H4872="TV",Predictive_Model!$D$45,IF(H4872="Tablet",Predictive_Model!$D$46,0))))+IF(K4872="Crypto",Predictive_Model!$D$48,IF(K4872="Debit Card",Predictive_Model!$D$49,IF(K4872="Gift Card",Predictive_Model!$D$50,IF(K4872="PayPal",Predictive_Model!$D$51,0))))+IF(N4872="Comedy",Predictive_Model!$D$53,IF(N4872="Documentary",Predictive_Model!$D$54,IF(N4872="Drama",Predictive_Model!$D$55,IF(N4872="Horror",Predictive_Model!$D$56,IF(N4872="Romance",Predictive_Model!$D$57,IF(N4872="Sci-Fi",Predictive_Model!$D$58,0)))))))))</f>
        <v>0.99825359221695087</v>
      </c>
      <c r="V4872" s="3" t="str">
        <f t="shared" si="766"/>
        <v>Critical</v>
      </c>
      <c r="W4872" s="6">
        <f t="shared" si="767"/>
        <v>8.99</v>
      </c>
      <c r="X4872" s="3" t="str">
        <f t="shared" si="768"/>
        <v>Priority 2</v>
      </c>
      <c r="Y4872" s="3" t="str">
        <f t="shared" si="769"/>
        <v>OK</v>
      </c>
    </row>
    <row r="4873" spans="1:25" x14ac:dyDescent="0.25">
      <c r="A4873" s="3" t="str">
        <f>Raw_Data!A4873</f>
        <v>089923b3-af5c-4e4d-a9ae-44fdc09c96ed</v>
      </c>
      <c r="B4873" s="3">
        <f>Raw_Data!B4873</f>
        <v>23</v>
      </c>
      <c r="C4873" s="3" t="str">
        <f>Raw_Data!C4873</f>
        <v>Other</v>
      </c>
      <c r="D4873" s="3" t="str">
        <f>Raw_Data!D4873</f>
        <v>Premium</v>
      </c>
      <c r="E4873" s="3">
        <f>Raw_Data!E4873</f>
        <v>4.05</v>
      </c>
      <c r="F4873" s="3">
        <f>Raw_Data!F4873</f>
        <v>10</v>
      </c>
      <c r="G4873" s="3" t="str">
        <f>Raw_Data!G4873</f>
        <v>Asia</v>
      </c>
      <c r="H4873" s="3" t="str">
        <f>Raw_Data!H4873</f>
        <v>Mobile</v>
      </c>
      <c r="I4873" s="3">
        <f>Raw_Data!I4873</f>
        <v>17.989999999999998</v>
      </c>
      <c r="J4873" s="3">
        <f>Raw_Data!J4873</f>
        <v>1</v>
      </c>
      <c r="K4873" s="3" t="str">
        <f>Raw_Data!K4873</f>
        <v>PayPal</v>
      </c>
      <c r="L4873" s="3">
        <f>Raw_Data!L4873</f>
        <v>1</v>
      </c>
      <c r="M4873" s="3">
        <f>Raw_Data!M4873</f>
        <v>0.37</v>
      </c>
      <c r="N4873" s="3" t="str">
        <f>Raw_Data!N4873</f>
        <v>Sci-Fi</v>
      </c>
      <c r="O4873" s="3" t="str">
        <f t="shared" si="760"/>
        <v>18-24</v>
      </c>
      <c r="P4873" s="3" t="str">
        <f t="shared" si="761"/>
        <v>&lt;10h</v>
      </c>
      <c r="Q4873" s="3" t="str">
        <f t="shared" si="762"/>
        <v>8-21d</v>
      </c>
      <c r="R4873" s="3" t="str">
        <f t="shared" si="763"/>
        <v>Medium</v>
      </c>
      <c r="S4873" s="3" t="str">
        <f t="shared" si="764"/>
        <v>High</v>
      </c>
      <c r="T4873" s="3" t="str">
        <f t="shared" si="765"/>
        <v>Churned</v>
      </c>
      <c r="U4873" s="4">
        <f>1/(1+EXP(-(Predictive_Model!$B$5+((B4873-Predictive_Model!$B$20)/Predictive_Model!$C$20)*Predictive_Model!$D$20+((E4873-Predictive_Model!$B$21)/Predictive_Model!$C$21)*Predictive_Model!$D$21+((F4873-Predictive_Model!$B$22)/Predictive_Model!$C$22)*Predictive_Model!$D$22+((I4873-Predictive_Model!$B$23)/Predictive_Model!$C$23)*Predictive_Model!$D$23+((L4873-Predictive_Model!$B$24)/Predictive_Model!$C$24)*Predictive_Model!$D$24+((M4873-Predictive_Model!$B$25)/Predictive_Model!$C$25)*Predictive_Model!$D$25+IF(C4873="Male",Predictive_Model!$D$31,IF(C4873="Other",Predictive_Model!$D$32,0))+IF(D4873="Premium",Predictive_Model!$D$34,IF(D4873="Standard",Predictive_Model!$D$35,0))+IF(G4873="Asia",Predictive_Model!$D$37,IF(G4873="Europe",Predictive_Model!$D$38,IF(G4873="North America",Predictive_Model!$D$39,IF(G4873="Oceania",Predictive_Model!$D$40,IF(G4873="South America",Predictive_Model!$D$41,0)))))+IF(H4873="Laptop",Predictive_Model!$D$43,IF(H4873="Mobile",Predictive_Model!$D$44,IF(H4873="TV",Predictive_Model!$D$45,IF(H4873="Tablet",Predictive_Model!$D$46,0))))+IF(K4873="Crypto",Predictive_Model!$D$48,IF(K4873="Debit Card",Predictive_Model!$D$49,IF(K4873="Gift Card",Predictive_Model!$D$50,IF(K4873="PayPal",Predictive_Model!$D$51,0))))+IF(N4873="Comedy",Predictive_Model!$D$53,IF(N4873="Documentary",Predictive_Model!$D$54,IF(N4873="Drama",Predictive_Model!$D$55,IF(N4873="Horror",Predictive_Model!$D$56,IF(N4873="Romance",Predictive_Model!$D$57,IF(N4873="Sci-Fi",Predictive_Model!$D$58,0)))))))))</f>
        <v>0.91614034688118273</v>
      </c>
      <c r="V4873" s="3" t="str">
        <f t="shared" si="766"/>
        <v>Critical</v>
      </c>
      <c r="W4873" s="6">
        <f t="shared" si="767"/>
        <v>17.989999999999998</v>
      </c>
      <c r="X4873" s="3" t="str">
        <f t="shared" si="768"/>
        <v>Priority 1</v>
      </c>
      <c r="Y4873" s="3" t="str">
        <f t="shared" si="769"/>
        <v>OK</v>
      </c>
    </row>
    <row r="4874" spans="1:25" x14ac:dyDescent="0.25">
      <c r="A4874" s="3" t="str">
        <f>Raw_Data!A4874</f>
        <v>bb281009-8f9e-4de8-a2be-18ead738858e</v>
      </c>
      <c r="B4874" s="3">
        <f>Raw_Data!B4874</f>
        <v>40</v>
      </c>
      <c r="C4874" s="3" t="str">
        <f>Raw_Data!C4874</f>
        <v>Male</v>
      </c>
      <c r="D4874" s="3" t="str">
        <f>Raw_Data!D4874</f>
        <v>Standard</v>
      </c>
      <c r="E4874" s="3">
        <f>Raw_Data!E4874</f>
        <v>1.1100000000000001</v>
      </c>
      <c r="F4874" s="3">
        <f>Raw_Data!F4874</f>
        <v>20</v>
      </c>
      <c r="G4874" s="3" t="str">
        <f>Raw_Data!G4874</f>
        <v>Europe</v>
      </c>
      <c r="H4874" s="3" t="str">
        <f>Raw_Data!H4874</f>
        <v>Tablet</v>
      </c>
      <c r="I4874" s="3">
        <f>Raw_Data!I4874</f>
        <v>13.99</v>
      </c>
      <c r="J4874" s="3">
        <f>Raw_Data!J4874</f>
        <v>1</v>
      </c>
      <c r="K4874" s="3" t="str">
        <f>Raw_Data!K4874</f>
        <v>PayPal</v>
      </c>
      <c r="L4874" s="3">
        <f>Raw_Data!L4874</f>
        <v>1</v>
      </c>
      <c r="M4874" s="3">
        <f>Raw_Data!M4874</f>
        <v>0.05</v>
      </c>
      <c r="N4874" s="3" t="str">
        <f>Raw_Data!N4874</f>
        <v>Horror</v>
      </c>
      <c r="O4874" s="3" t="str">
        <f t="shared" si="760"/>
        <v>35-44</v>
      </c>
      <c r="P4874" s="3" t="str">
        <f t="shared" si="761"/>
        <v>&lt;10h</v>
      </c>
      <c r="Q4874" s="3" t="str">
        <f t="shared" si="762"/>
        <v>8-21d</v>
      </c>
      <c r="R4874" s="3" t="str">
        <f t="shared" si="763"/>
        <v>Medium</v>
      </c>
      <c r="S4874" s="3" t="str">
        <f t="shared" si="764"/>
        <v>Mid</v>
      </c>
      <c r="T4874" s="3" t="str">
        <f t="shared" si="765"/>
        <v>Churned</v>
      </c>
      <c r="U4874" s="4">
        <f>1/(1+EXP(-(Predictive_Model!$B$5+((B4874-Predictive_Model!$B$20)/Predictive_Model!$C$20)*Predictive_Model!$D$20+((E4874-Predictive_Model!$B$21)/Predictive_Model!$C$21)*Predictive_Model!$D$21+((F4874-Predictive_Model!$B$22)/Predictive_Model!$C$22)*Predictive_Model!$D$22+((I4874-Predictive_Model!$B$23)/Predictive_Model!$C$23)*Predictive_Model!$D$23+((L4874-Predictive_Model!$B$24)/Predictive_Model!$C$24)*Predictive_Model!$D$24+((M4874-Predictive_Model!$B$25)/Predictive_Model!$C$25)*Predictive_Model!$D$25+IF(C4874="Male",Predictive_Model!$D$31,IF(C4874="Other",Predictive_Model!$D$32,0))+IF(D4874="Premium",Predictive_Model!$D$34,IF(D4874="Standard",Predictive_Model!$D$35,0))+IF(G4874="Asia",Predictive_Model!$D$37,IF(G4874="Europe",Predictive_Model!$D$38,IF(G4874="North America",Predictive_Model!$D$39,IF(G4874="Oceania",Predictive_Model!$D$40,IF(G4874="South America",Predictive_Model!$D$41,0)))))+IF(H4874="Laptop",Predictive_Model!$D$43,IF(H4874="Mobile",Predictive_Model!$D$44,IF(H4874="TV",Predictive_Model!$D$45,IF(H4874="Tablet",Predictive_Model!$D$46,0))))+IF(K4874="Crypto",Predictive_Model!$D$48,IF(K4874="Debit Card",Predictive_Model!$D$49,IF(K4874="Gift Card",Predictive_Model!$D$50,IF(K4874="PayPal",Predictive_Model!$D$51,0))))+IF(N4874="Comedy",Predictive_Model!$D$53,IF(N4874="Documentary",Predictive_Model!$D$54,IF(N4874="Drama",Predictive_Model!$D$55,IF(N4874="Horror",Predictive_Model!$D$56,IF(N4874="Romance",Predictive_Model!$D$57,IF(N4874="Sci-Fi",Predictive_Model!$D$58,0)))))))))</f>
        <v>0.99903087154903236</v>
      </c>
      <c r="V4874" s="3" t="str">
        <f t="shared" si="766"/>
        <v>Critical</v>
      </c>
      <c r="W4874" s="6">
        <f t="shared" si="767"/>
        <v>13.99</v>
      </c>
      <c r="X4874" s="3" t="str">
        <f t="shared" si="768"/>
        <v>Priority 2</v>
      </c>
      <c r="Y4874" s="3" t="str">
        <f t="shared" si="769"/>
        <v>OK</v>
      </c>
    </row>
    <row r="4875" spans="1:25" x14ac:dyDescent="0.25">
      <c r="A4875" s="3" t="str">
        <f>Raw_Data!A4875</f>
        <v>4faf647b-445b-40e8-a4cc-322e3c0cf8c1</v>
      </c>
      <c r="B4875" s="3">
        <f>Raw_Data!B4875</f>
        <v>41</v>
      </c>
      <c r="C4875" s="3" t="str">
        <f>Raw_Data!C4875</f>
        <v>Other</v>
      </c>
      <c r="D4875" s="3" t="str">
        <f>Raw_Data!D4875</f>
        <v>Standard</v>
      </c>
      <c r="E4875" s="3">
        <f>Raw_Data!E4875</f>
        <v>6.01</v>
      </c>
      <c r="F4875" s="3">
        <f>Raw_Data!F4875</f>
        <v>14</v>
      </c>
      <c r="G4875" s="3" t="str">
        <f>Raw_Data!G4875</f>
        <v>South America</v>
      </c>
      <c r="H4875" s="3" t="str">
        <f>Raw_Data!H4875</f>
        <v>Laptop</v>
      </c>
      <c r="I4875" s="3">
        <f>Raw_Data!I4875</f>
        <v>13.99</v>
      </c>
      <c r="J4875" s="3">
        <f>Raw_Data!J4875</f>
        <v>0</v>
      </c>
      <c r="K4875" s="3" t="str">
        <f>Raw_Data!K4875</f>
        <v>Gift Card</v>
      </c>
      <c r="L4875" s="3">
        <f>Raw_Data!L4875</f>
        <v>2</v>
      </c>
      <c r="M4875" s="3">
        <f>Raw_Data!M4875</f>
        <v>0.4</v>
      </c>
      <c r="N4875" s="3" t="str">
        <f>Raw_Data!N4875</f>
        <v>Horror</v>
      </c>
      <c r="O4875" s="3" t="str">
        <f t="shared" si="760"/>
        <v>35-44</v>
      </c>
      <c r="P4875" s="3" t="str">
        <f t="shared" si="761"/>
        <v>&lt;10h</v>
      </c>
      <c r="Q4875" s="3" t="str">
        <f t="shared" si="762"/>
        <v>8-21d</v>
      </c>
      <c r="R4875" s="3" t="str">
        <f t="shared" si="763"/>
        <v>Medium</v>
      </c>
      <c r="S4875" s="3" t="str">
        <f t="shared" si="764"/>
        <v>Mid</v>
      </c>
      <c r="T4875" s="3" t="str">
        <f t="shared" si="765"/>
        <v>Active</v>
      </c>
      <c r="U4875" s="4">
        <f>1/(1+EXP(-(Predictive_Model!$B$5+((B4875-Predictive_Model!$B$20)/Predictive_Model!$C$20)*Predictive_Model!$D$20+((E4875-Predictive_Model!$B$21)/Predictive_Model!$C$21)*Predictive_Model!$D$21+((F4875-Predictive_Model!$B$22)/Predictive_Model!$C$22)*Predictive_Model!$D$22+((I4875-Predictive_Model!$B$23)/Predictive_Model!$C$23)*Predictive_Model!$D$23+((L4875-Predictive_Model!$B$24)/Predictive_Model!$C$24)*Predictive_Model!$D$24+((M4875-Predictive_Model!$B$25)/Predictive_Model!$C$25)*Predictive_Model!$D$25+IF(C4875="Male",Predictive_Model!$D$31,IF(C4875="Other",Predictive_Model!$D$32,0))+IF(D4875="Premium",Predictive_Model!$D$34,IF(D4875="Standard",Predictive_Model!$D$35,0))+IF(G4875="Asia",Predictive_Model!$D$37,IF(G4875="Europe",Predictive_Model!$D$38,IF(G4875="North America",Predictive_Model!$D$39,IF(G4875="Oceania",Predictive_Model!$D$40,IF(G4875="South America",Predictive_Model!$D$41,0)))))+IF(H4875="Laptop",Predictive_Model!$D$43,IF(H4875="Mobile",Predictive_Model!$D$44,IF(H4875="TV",Predictive_Model!$D$45,IF(H4875="Tablet",Predictive_Model!$D$46,0))))+IF(K4875="Crypto",Predictive_Model!$D$48,IF(K4875="Debit Card",Predictive_Model!$D$49,IF(K4875="Gift Card",Predictive_Model!$D$50,IF(K4875="PayPal",Predictive_Model!$D$51,0))))+IF(N4875="Comedy",Predictive_Model!$D$53,IF(N4875="Documentary",Predictive_Model!$D$54,IF(N4875="Drama",Predictive_Model!$D$55,IF(N4875="Horror",Predictive_Model!$D$56,IF(N4875="Romance",Predictive_Model!$D$57,IF(N4875="Sci-Fi",Predictive_Model!$D$58,0)))))))))</f>
        <v>0.90848772068744121</v>
      </c>
      <c r="V4875" s="3" t="str">
        <f t="shared" si="766"/>
        <v>Critical</v>
      </c>
      <c r="W4875" s="6">
        <f t="shared" si="767"/>
        <v>12.709743212417303</v>
      </c>
      <c r="X4875" s="3" t="str">
        <f t="shared" si="768"/>
        <v>Priority 2</v>
      </c>
      <c r="Y4875" s="3" t="str">
        <f t="shared" si="769"/>
        <v>OK</v>
      </c>
    </row>
    <row r="4876" spans="1:25" x14ac:dyDescent="0.25">
      <c r="A4876" s="3" t="str">
        <f>Raw_Data!A4876</f>
        <v>5e0c466c-778c-4fc4-959f-c9c585c28e03</v>
      </c>
      <c r="B4876" s="3">
        <f>Raw_Data!B4876</f>
        <v>62</v>
      </c>
      <c r="C4876" s="3" t="str">
        <f>Raw_Data!C4876</f>
        <v>Female</v>
      </c>
      <c r="D4876" s="3" t="str">
        <f>Raw_Data!D4876</f>
        <v>Standard</v>
      </c>
      <c r="E4876" s="3">
        <f>Raw_Data!E4876</f>
        <v>1.1200000000000001</v>
      </c>
      <c r="F4876" s="3">
        <f>Raw_Data!F4876</f>
        <v>42</v>
      </c>
      <c r="G4876" s="3" t="str">
        <f>Raw_Data!G4876</f>
        <v>Asia</v>
      </c>
      <c r="H4876" s="3" t="str">
        <f>Raw_Data!H4876</f>
        <v>TV</v>
      </c>
      <c r="I4876" s="3">
        <f>Raw_Data!I4876</f>
        <v>13.99</v>
      </c>
      <c r="J4876" s="3">
        <f>Raw_Data!J4876</f>
        <v>1</v>
      </c>
      <c r="K4876" s="3" t="str">
        <f>Raw_Data!K4876</f>
        <v>Credit Card</v>
      </c>
      <c r="L4876" s="3">
        <f>Raw_Data!L4876</f>
        <v>1</v>
      </c>
      <c r="M4876" s="3">
        <f>Raw_Data!M4876</f>
        <v>0.03</v>
      </c>
      <c r="N4876" s="3" t="str">
        <f>Raw_Data!N4876</f>
        <v>Sci-Fi</v>
      </c>
      <c r="O4876" s="3" t="str">
        <f t="shared" si="760"/>
        <v>55-70</v>
      </c>
      <c r="P4876" s="3" t="str">
        <f t="shared" si="761"/>
        <v>&lt;10h</v>
      </c>
      <c r="Q4876" s="3" t="str">
        <f t="shared" si="762"/>
        <v>22-45d</v>
      </c>
      <c r="R4876" s="3" t="str">
        <f t="shared" si="763"/>
        <v>Medium</v>
      </c>
      <c r="S4876" s="3" t="str">
        <f t="shared" si="764"/>
        <v>Mid</v>
      </c>
      <c r="T4876" s="3" t="str">
        <f t="shared" si="765"/>
        <v>Churned</v>
      </c>
      <c r="U4876" s="4">
        <f>1/(1+EXP(-(Predictive_Model!$B$5+((B4876-Predictive_Model!$B$20)/Predictive_Model!$C$20)*Predictive_Model!$D$20+((E4876-Predictive_Model!$B$21)/Predictive_Model!$C$21)*Predictive_Model!$D$21+((F4876-Predictive_Model!$B$22)/Predictive_Model!$C$22)*Predictive_Model!$D$22+((I4876-Predictive_Model!$B$23)/Predictive_Model!$C$23)*Predictive_Model!$D$23+((L4876-Predictive_Model!$B$24)/Predictive_Model!$C$24)*Predictive_Model!$D$24+((M4876-Predictive_Model!$B$25)/Predictive_Model!$C$25)*Predictive_Model!$D$25+IF(C4876="Male",Predictive_Model!$D$31,IF(C4876="Other",Predictive_Model!$D$32,0))+IF(D4876="Premium",Predictive_Model!$D$34,IF(D4876="Standard",Predictive_Model!$D$35,0))+IF(G4876="Asia",Predictive_Model!$D$37,IF(G4876="Europe",Predictive_Model!$D$38,IF(G4876="North America",Predictive_Model!$D$39,IF(G4876="Oceania",Predictive_Model!$D$40,IF(G4876="South America",Predictive_Model!$D$41,0)))))+IF(H4876="Laptop",Predictive_Model!$D$43,IF(H4876="Mobile",Predictive_Model!$D$44,IF(H4876="TV",Predictive_Model!$D$45,IF(H4876="Tablet",Predictive_Model!$D$46,0))))+IF(K4876="Crypto",Predictive_Model!$D$48,IF(K4876="Debit Card",Predictive_Model!$D$49,IF(K4876="Gift Card",Predictive_Model!$D$50,IF(K4876="PayPal",Predictive_Model!$D$51,0))))+IF(N4876="Comedy",Predictive_Model!$D$53,IF(N4876="Documentary",Predictive_Model!$D$54,IF(N4876="Drama",Predictive_Model!$D$55,IF(N4876="Horror",Predictive_Model!$D$56,IF(N4876="Romance",Predictive_Model!$D$57,IF(N4876="Sci-Fi",Predictive_Model!$D$58,0)))))))))</f>
        <v>0.99975612882167331</v>
      </c>
      <c r="V4876" s="3" t="str">
        <f t="shared" si="766"/>
        <v>Critical</v>
      </c>
      <c r="W4876" s="6">
        <f t="shared" si="767"/>
        <v>13.99</v>
      </c>
      <c r="X4876" s="3" t="str">
        <f t="shared" si="768"/>
        <v>Priority 2</v>
      </c>
      <c r="Y4876" s="3" t="str">
        <f t="shared" si="769"/>
        <v>OK</v>
      </c>
    </row>
    <row r="4877" spans="1:25" x14ac:dyDescent="0.25">
      <c r="A4877" s="3" t="str">
        <f>Raw_Data!A4877</f>
        <v>10fb9dda-dcb6-4f56-a21a-48efd69b6947</v>
      </c>
      <c r="B4877" s="3">
        <f>Raw_Data!B4877</f>
        <v>52</v>
      </c>
      <c r="C4877" s="3" t="str">
        <f>Raw_Data!C4877</f>
        <v>Female</v>
      </c>
      <c r="D4877" s="3" t="str">
        <f>Raw_Data!D4877</f>
        <v>Standard</v>
      </c>
      <c r="E4877" s="3">
        <f>Raw_Data!E4877</f>
        <v>13.19</v>
      </c>
      <c r="F4877" s="3">
        <f>Raw_Data!F4877</f>
        <v>18</v>
      </c>
      <c r="G4877" s="3" t="str">
        <f>Raw_Data!G4877</f>
        <v>Asia</v>
      </c>
      <c r="H4877" s="3" t="str">
        <f>Raw_Data!H4877</f>
        <v>Desktop</v>
      </c>
      <c r="I4877" s="3">
        <f>Raw_Data!I4877</f>
        <v>13.99</v>
      </c>
      <c r="J4877" s="3">
        <f>Raw_Data!J4877</f>
        <v>0</v>
      </c>
      <c r="K4877" s="3" t="str">
        <f>Raw_Data!K4877</f>
        <v>Credit Card</v>
      </c>
      <c r="L4877" s="3">
        <f>Raw_Data!L4877</f>
        <v>5</v>
      </c>
      <c r="M4877" s="3">
        <f>Raw_Data!M4877</f>
        <v>0.69</v>
      </c>
      <c r="N4877" s="3" t="str">
        <f>Raw_Data!N4877</f>
        <v>Comedy</v>
      </c>
      <c r="O4877" s="3" t="str">
        <f t="shared" si="760"/>
        <v>45-54</v>
      </c>
      <c r="P4877" s="3" t="str">
        <f t="shared" si="761"/>
        <v>10-24h</v>
      </c>
      <c r="Q4877" s="3" t="str">
        <f t="shared" si="762"/>
        <v>8-21d</v>
      </c>
      <c r="R4877" s="3" t="str">
        <f t="shared" si="763"/>
        <v>Medium</v>
      </c>
      <c r="S4877" s="3" t="str">
        <f t="shared" si="764"/>
        <v>Mid</v>
      </c>
      <c r="T4877" s="3" t="str">
        <f t="shared" si="765"/>
        <v>Active</v>
      </c>
      <c r="U4877" s="4">
        <f>1/(1+EXP(-(Predictive_Model!$B$5+((B4877-Predictive_Model!$B$20)/Predictive_Model!$C$20)*Predictive_Model!$D$20+((E4877-Predictive_Model!$B$21)/Predictive_Model!$C$21)*Predictive_Model!$D$21+((F4877-Predictive_Model!$B$22)/Predictive_Model!$C$22)*Predictive_Model!$D$22+((I4877-Predictive_Model!$B$23)/Predictive_Model!$C$23)*Predictive_Model!$D$23+((L4877-Predictive_Model!$B$24)/Predictive_Model!$C$24)*Predictive_Model!$D$24+((M4877-Predictive_Model!$B$25)/Predictive_Model!$C$25)*Predictive_Model!$D$25+IF(C4877="Male",Predictive_Model!$D$31,IF(C4877="Other",Predictive_Model!$D$32,0))+IF(D4877="Premium",Predictive_Model!$D$34,IF(D4877="Standard",Predictive_Model!$D$35,0))+IF(G4877="Asia",Predictive_Model!$D$37,IF(G4877="Europe",Predictive_Model!$D$38,IF(G4877="North America",Predictive_Model!$D$39,IF(G4877="Oceania",Predictive_Model!$D$40,IF(G4877="South America",Predictive_Model!$D$41,0)))))+IF(H4877="Laptop",Predictive_Model!$D$43,IF(H4877="Mobile",Predictive_Model!$D$44,IF(H4877="TV",Predictive_Model!$D$45,IF(H4877="Tablet",Predictive_Model!$D$46,0))))+IF(K4877="Crypto",Predictive_Model!$D$48,IF(K4877="Debit Card",Predictive_Model!$D$49,IF(K4877="Gift Card",Predictive_Model!$D$50,IF(K4877="PayPal",Predictive_Model!$D$51,0))))+IF(N4877="Comedy",Predictive_Model!$D$53,IF(N4877="Documentary",Predictive_Model!$D$54,IF(N4877="Drama",Predictive_Model!$D$55,IF(N4877="Horror",Predictive_Model!$D$56,IF(N4877="Romance",Predictive_Model!$D$57,IF(N4877="Sci-Fi",Predictive_Model!$D$58,0)))))))))</f>
        <v>6.0957080944833653E-2</v>
      </c>
      <c r="V4877" s="3" t="str">
        <f t="shared" si="766"/>
        <v>Low</v>
      </c>
      <c r="W4877" s="6">
        <f t="shared" si="767"/>
        <v>0.85278956241822279</v>
      </c>
      <c r="X4877" s="3" t="str">
        <f t="shared" si="768"/>
        <v>Monitor</v>
      </c>
      <c r="Y4877" s="3" t="str">
        <f t="shared" si="769"/>
        <v>OK</v>
      </c>
    </row>
    <row r="4878" spans="1:25" x14ac:dyDescent="0.25">
      <c r="A4878" s="3" t="str">
        <f>Raw_Data!A4878</f>
        <v>43a2287a-3941-451d-9039-112f75a510ab</v>
      </c>
      <c r="B4878" s="3">
        <f>Raw_Data!B4878</f>
        <v>70</v>
      </c>
      <c r="C4878" s="3" t="str">
        <f>Raw_Data!C4878</f>
        <v>Male</v>
      </c>
      <c r="D4878" s="3" t="str">
        <f>Raw_Data!D4878</f>
        <v>Premium</v>
      </c>
      <c r="E4878" s="3">
        <f>Raw_Data!E4878</f>
        <v>15.29</v>
      </c>
      <c r="F4878" s="3">
        <f>Raw_Data!F4878</f>
        <v>43</v>
      </c>
      <c r="G4878" s="3" t="str">
        <f>Raw_Data!G4878</f>
        <v>Africa</v>
      </c>
      <c r="H4878" s="3" t="str">
        <f>Raw_Data!H4878</f>
        <v>Mobile</v>
      </c>
      <c r="I4878" s="3">
        <f>Raw_Data!I4878</f>
        <v>17.989999999999998</v>
      </c>
      <c r="J4878" s="3">
        <f>Raw_Data!J4878</f>
        <v>1</v>
      </c>
      <c r="K4878" s="3" t="str">
        <f>Raw_Data!K4878</f>
        <v>Crypto</v>
      </c>
      <c r="L4878" s="3">
        <f>Raw_Data!L4878</f>
        <v>4</v>
      </c>
      <c r="M4878" s="3">
        <f>Raw_Data!M4878</f>
        <v>0.35</v>
      </c>
      <c r="N4878" s="3" t="str">
        <f>Raw_Data!N4878</f>
        <v>Sci-Fi</v>
      </c>
      <c r="O4878" s="3" t="str">
        <f t="shared" si="760"/>
        <v>55-70</v>
      </c>
      <c r="P4878" s="3" t="str">
        <f t="shared" si="761"/>
        <v>10-24h</v>
      </c>
      <c r="Q4878" s="3" t="str">
        <f t="shared" si="762"/>
        <v>22-45d</v>
      </c>
      <c r="R4878" s="3" t="str">
        <f t="shared" si="763"/>
        <v>Medium</v>
      </c>
      <c r="S4878" s="3" t="str">
        <f t="shared" si="764"/>
        <v>High</v>
      </c>
      <c r="T4878" s="3" t="str">
        <f t="shared" si="765"/>
        <v>Churned</v>
      </c>
      <c r="U4878" s="4">
        <f>1/(1+EXP(-(Predictive_Model!$B$5+((B4878-Predictive_Model!$B$20)/Predictive_Model!$C$20)*Predictive_Model!$D$20+((E4878-Predictive_Model!$B$21)/Predictive_Model!$C$21)*Predictive_Model!$D$21+((F4878-Predictive_Model!$B$22)/Predictive_Model!$C$22)*Predictive_Model!$D$22+((I4878-Predictive_Model!$B$23)/Predictive_Model!$C$23)*Predictive_Model!$D$23+((L4878-Predictive_Model!$B$24)/Predictive_Model!$C$24)*Predictive_Model!$D$24+((M4878-Predictive_Model!$B$25)/Predictive_Model!$C$25)*Predictive_Model!$D$25+IF(C4878="Male",Predictive_Model!$D$31,IF(C4878="Other",Predictive_Model!$D$32,0))+IF(D4878="Premium",Predictive_Model!$D$34,IF(D4878="Standard",Predictive_Model!$D$35,0))+IF(G4878="Asia",Predictive_Model!$D$37,IF(G4878="Europe",Predictive_Model!$D$38,IF(G4878="North America",Predictive_Model!$D$39,IF(G4878="Oceania",Predictive_Model!$D$40,IF(G4878="South America",Predictive_Model!$D$41,0)))))+IF(H4878="Laptop",Predictive_Model!$D$43,IF(H4878="Mobile",Predictive_Model!$D$44,IF(H4878="TV",Predictive_Model!$D$45,IF(H4878="Tablet",Predictive_Model!$D$46,0))))+IF(K4878="Crypto",Predictive_Model!$D$48,IF(K4878="Debit Card",Predictive_Model!$D$49,IF(K4878="Gift Card",Predictive_Model!$D$50,IF(K4878="PayPal",Predictive_Model!$D$51,0))))+IF(N4878="Comedy",Predictive_Model!$D$53,IF(N4878="Documentary",Predictive_Model!$D$54,IF(N4878="Drama",Predictive_Model!$D$55,IF(N4878="Horror",Predictive_Model!$D$56,IF(N4878="Romance",Predictive_Model!$D$57,IF(N4878="Sci-Fi",Predictive_Model!$D$58,0)))))))))</f>
        <v>0.75932385863257779</v>
      </c>
      <c r="V4878" s="3" t="str">
        <f t="shared" si="766"/>
        <v>Critical</v>
      </c>
      <c r="W4878" s="6">
        <f t="shared" si="767"/>
        <v>17.989999999999998</v>
      </c>
      <c r="X4878" s="3" t="str">
        <f t="shared" si="768"/>
        <v>Priority 1</v>
      </c>
      <c r="Y4878" s="3" t="str">
        <f t="shared" si="769"/>
        <v>OK</v>
      </c>
    </row>
    <row r="4879" spans="1:25" x14ac:dyDescent="0.25">
      <c r="A4879" s="3" t="str">
        <f>Raw_Data!A4879</f>
        <v>bedcd2ac-2dd8-4df1-85c4-3b099174e2e3</v>
      </c>
      <c r="B4879" s="3">
        <f>Raw_Data!B4879</f>
        <v>20</v>
      </c>
      <c r="C4879" s="3" t="str">
        <f>Raw_Data!C4879</f>
        <v>Male</v>
      </c>
      <c r="D4879" s="3" t="str">
        <f>Raw_Data!D4879</f>
        <v>Standard</v>
      </c>
      <c r="E4879" s="3">
        <f>Raw_Data!E4879</f>
        <v>22.07</v>
      </c>
      <c r="F4879" s="3">
        <f>Raw_Data!F4879</f>
        <v>39</v>
      </c>
      <c r="G4879" s="3" t="str">
        <f>Raw_Data!G4879</f>
        <v>Africa</v>
      </c>
      <c r="H4879" s="3" t="str">
        <f>Raw_Data!H4879</f>
        <v>TV</v>
      </c>
      <c r="I4879" s="3">
        <f>Raw_Data!I4879</f>
        <v>13.99</v>
      </c>
      <c r="J4879" s="3">
        <f>Raw_Data!J4879</f>
        <v>0</v>
      </c>
      <c r="K4879" s="3" t="str">
        <f>Raw_Data!K4879</f>
        <v>PayPal</v>
      </c>
      <c r="L4879" s="3">
        <f>Raw_Data!L4879</f>
        <v>4</v>
      </c>
      <c r="M4879" s="3">
        <f>Raw_Data!M4879</f>
        <v>0.55000000000000004</v>
      </c>
      <c r="N4879" s="3" t="str">
        <f>Raw_Data!N4879</f>
        <v>Horror</v>
      </c>
      <c r="O4879" s="3" t="str">
        <f t="shared" si="760"/>
        <v>18-24</v>
      </c>
      <c r="P4879" s="3" t="str">
        <f t="shared" si="761"/>
        <v>10-24h</v>
      </c>
      <c r="Q4879" s="3" t="str">
        <f t="shared" si="762"/>
        <v>22-45d</v>
      </c>
      <c r="R4879" s="3" t="str">
        <f t="shared" si="763"/>
        <v>Medium</v>
      </c>
      <c r="S4879" s="3" t="str">
        <f t="shared" si="764"/>
        <v>Mid</v>
      </c>
      <c r="T4879" s="3" t="str">
        <f t="shared" si="765"/>
        <v>Active</v>
      </c>
      <c r="U4879" s="4">
        <f>1/(1+EXP(-(Predictive_Model!$B$5+((B4879-Predictive_Model!$B$20)/Predictive_Model!$C$20)*Predictive_Model!$D$20+((E4879-Predictive_Model!$B$21)/Predictive_Model!$C$21)*Predictive_Model!$D$21+((F4879-Predictive_Model!$B$22)/Predictive_Model!$C$22)*Predictive_Model!$D$22+((I4879-Predictive_Model!$B$23)/Predictive_Model!$C$23)*Predictive_Model!$D$23+((L4879-Predictive_Model!$B$24)/Predictive_Model!$C$24)*Predictive_Model!$D$24+((M4879-Predictive_Model!$B$25)/Predictive_Model!$C$25)*Predictive_Model!$D$25+IF(C4879="Male",Predictive_Model!$D$31,IF(C4879="Other",Predictive_Model!$D$32,0))+IF(D4879="Premium",Predictive_Model!$D$34,IF(D4879="Standard",Predictive_Model!$D$35,0))+IF(G4879="Asia",Predictive_Model!$D$37,IF(G4879="Europe",Predictive_Model!$D$38,IF(G4879="North America",Predictive_Model!$D$39,IF(G4879="Oceania",Predictive_Model!$D$40,IF(G4879="South America",Predictive_Model!$D$41,0)))))+IF(H4879="Laptop",Predictive_Model!$D$43,IF(H4879="Mobile",Predictive_Model!$D$44,IF(H4879="TV",Predictive_Model!$D$45,IF(H4879="Tablet",Predictive_Model!$D$46,0))))+IF(K4879="Crypto",Predictive_Model!$D$48,IF(K4879="Debit Card",Predictive_Model!$D$49,IF(K4879="Gift Card",Predictive_Model!$D$50,IF(K4879="PayPal",Predictive_Model!$D$51,0))))+IF(N4879="Comedy",Predictive_Model!$D$53,IF(N4879="Documentary",Predictive_Model!$D$54,IF(N4879="Drama",Predictive_Model!$D$55,IF(N4879="Horror",Predictive_Model!$D$56,IF(N4879="Romance",Predictive_Model!$D$57,IF(N4879="Sci-Fi",Predictive_Model!$D$58,0)))))))))</f>
        <v>0.11201235526665328</v>
      </c>
      <c r="V4879" s="3" t="str">
        <f t="shared" si="766"/>
        <v>Low</v>
      </c>
      <c r="W4879" s="6">
        <f t="shared" si="767"/>
        <v>1.5670528501804795</v>
      </c>
      <c r="X4879" s="3" t="str">
        <f t="shared" si="768"/>
        <v>Monitor</v>
      </c>
      <c r="Y4879" s="3" t="str">
        <f t="shared" si="769"/>
        <v>OK</v>
      </c>
    </row>
    <row r="4880" spans="1:25" x14ac:dyDescent="0.25">
      <c r="A4880" s="3" t="str">
        <f>Raw_Data!A4880</f>
        <v>8196b73c-db52-4aed-b976-cbaa245c008b</v>
      </c>
      <c r="B4880" s="3">
        <f>Raw_Data!B4880</f>
        <v>51</v>
      </c>
      <c r="C4880" s="3" t="str">
        <f>Raw_Data!C4880</f>
        <v>Other</v>
      </c>
      <c r="D4880" s="3" t="str">
        <f>Raw_Data!D4880</f>
        <v>Basic</v>
      </c>
      <c r="E4880" s="3">
        <f>Raw_Data!E4880</f>
        <v>10.44</v>
      </c>
      <c r="F4880" s="3">
        <f>Raw_Data!F4880</f>
        <v>40</v>
      </c>
      <c r="G4880" s="3" t="str">
        <f>Raw_Data!G4880</f>
        <v>Asia</v>
      </c>
      <c r="H4880" s="3" t="str">
        <f>Raw_Data!H4880</f>
        <v>TV</v>
      </c>
      <c r="I4880" s="3">
        <f>Raw_Data!I4880</f>
        <v>8.99</v>
      </c>
      <c r="J4880" s="3">
        <f>Raw_Data!J4880</f>
        <v>1</v>
      </c>
      <c r="K4880" s="3" t="str">
        <f>Raw_Data!K4880</f>
        <v>Credit Card</v>
      </c>
      <c r="L4880" s="3">
        <f>Raw_Data!L4880</f>
        <v>2</v>
      </c>
      <c r="M4880" s="3">
        <f>Raw_Data!M4880</f>
        <v>0.25</v>
      </c>
      <c r="N4880" s="3" t="str">
        <f>Raw_Data!N4880</f>
        <v>Drama</v>
      </c>
      <c r="O4880" s="3" t="str">
        <f t="shared" si="760"/>
        <v>45-54</v>
      </c>
      <c r="P4880" s="3" t="str">
        <f t="shared" si="761"/>
        <v>10-24h</v>
      </c>
      <c r="Q4880" s="3" t="str">
        <f t="shared" si="762"/>
        <v>22-45d</v>
      </c>
      <c r="R4880" s="3" t="str">
        <f t="shared" si="763"/>
        <v>Medium</v>
      </c>
      <c r="S4880" s="3" t="str">
        <f t="shared" si="764"/>
        <v>Low</v>
      </c>
      <c r="T4880" s="3" t="str">
        <f t="shared" si="765"/>
        <v>Churned</v>
      </c>
      <c r="U4880" s="4">
        <f>1/(1+EXP(-(Predictive_Model!$B$5+((B4880-Predictive_Model!$B$20)/Predictive_Model!$C$20)*Predictive_Model!$D$20+((E4880-Predictive_Model!$B$21)/Predictive_Model!$C$21)*Predictive_Model!$D$21+((F4880-Predictive_Model!$B$22)/Predictive_Model!$C$22)*Predictive_Model!$D$22+((I4880-Predictive_Model!$B$23)/Predictive_Model!$C$23)*Predictive_Model!$D$23+((L4880-Predictive_Model!$B$24)/Predictive_Model!$C$24)*Predictive_Model!$D$24+((M4880-Predictive_Model!$B$25)/Predictive_Model!$C$25)*Predictive_Model!$D$25+IF(C4880="Male",Predictive_Model!$D$31,IF(C4880="Other",Predictive_Model!$D$32,0))+IF(D4880="Premium",Predictive_Model!$D$34,IF(D4880="Standard",Predictive_Model!$D$35,0))+IF(G4880="Asia",Predictive_Model!$D$37,IF(G4880="Europe",Predictive_Model!$D$38,IF(G4880="North America",Predictive_Model!$D$39,IF(G4880="Oceania",Predictive_Model!$D$40,IF(G4880="South America",Predictive_Model!$D$41,0)))))+IF(H4880="Laptop",Predictive_Model!$D$43,IF(H4880="Mobile",Predictive_Model!$D$44,IF(H4880="TV",Predictive_Model!$D$45,IF(H4880="Tablet",Predictive_Model!$D$46,0))))+IF(K4880="Crypto",Predictive_Model!$D$48,IF(K4880="Debit Card",Predictive_Model!$D$49,IF(K4880="Gift Card",Predictive_Model!$D$50,IF(K4880="PayPal",Predictive_Model!$D$51,0))))+IF(N4880="Comedy",Predictive_Model!$D$53,IF(N4880="Documentary",Predictive_Model!$D$54,IF(N4880="Drama",Predictive_Model!$D$55,IF(N4880="Horror",Predictive_Model!$D$56,IF(N4880="Romance",Predictive_Model!$D$57,IF(N4880="Sci-Fi",Predictive_Model!$D$58,0)))))))))</f>
        <v>0.99314262189347935</v>
      </c>
      <c r="V4880" s="3" t="str">
        <f t="shared" si="766"/>
        <v>Critical</v>
      </c>
      <c r="W4880" s="6">
        <f t="shared" si="767"/>
        <v>8.99</v>
      </c>
      <c r="X4880" s="3" t="str">
        <f t="shared" si="768"/>
        <v>Priority 2</v>
      </c>
      <c r="Y4880" s="3" t="str">
        <f t="shared" si="769"/>
        <v>OK</v>
      </c>
    </row>
    <row r="4881" spans="1:25" x14ac:dyDescent="0.25">
      <c r="A4881" s="3" t="str">
        <f>Raw_Data!A4881</f>
        <v>c97606a8-478f-4114-aca0-fa17084ef4b3</v>
      </c>
      <c r="B4881" s="3">
        <f>Raw_Data!B4881</f>
        <v>51</v>
      </c>
      <c r="C4881" s="3" t="str">
        <f>Raw_Data!C4881</f>
        <v>Female</v>
      </c>
      <c r="D4881" s="3" t="str">
        <f>Raw_Data!D4881</f>
        <v>Premium</v>
      </c>
      <c r="E4881" s="3">
        <f>Raw_Data!E4881</f>
        <v>2.62</v>
      </c>
      <c r="F4881" s="3">
        <f>Raw_Data!F4881</f>
        <v>37</v>
      </c>
      <c r="G4881" s="3" t="str">
        <f>Raw_Data!G4881</f>
        <v>North America</v>
      </c>
      <c r="H4881" s="3" t="str">
        <f>Raw_Data!H4881</f>
        <v>TV</v>
      </c>
      <c r="I4881" s="3">
        <f>Raw_Data!I4881</f>
        <v>17.989999999999998</v>
      </c>
      <c r="J4881" s="3">
        <f>Raw_Data!J4881</f>
        <v>1</v>
      </c>
      <c r="K4881" s="3" t="str">
        <f>Raw_Data!K4881</f>
        <v>Crypto</v>
      </c>
      <c r="L4881" s="3">
        <f>Raw_Data!L4881</f>
        <v>2</v>
      </c>
      <c r="M4881" s="3">
        <f>Raw_Data!M4881</f>
        <v>7.0000000000000007E-2</v>
      </c>
      <c r="N4881" s="3" t="str">
        <f>Raw_Data!N4881</f>
        <v>Horror</v>
      </c>
      <c r="O4881" s="3" t="str">
        <f t="shared" si="760"/>
        <v>45-54</v>
      </c>
      <c r="P4881" s="3" t="str">
        <f t="shared" si="761"/>
        <v>&lt;10h</v>
      </c>
      <c r="Q4881" s="3" t="str">
        <f t="shared" si="762"/>
        <v>22-45d</v>
      </c>
      <c r="R4881" s="3" t="str">
        <f t="shared" si="763"/>
        <v>Medium</v>
      </c>
      <c r="S4881" s="3" t="str">
        <f t="shared" si="764"/>
        <v>High</v>
      </c>
      <c r="T4881" s="3" t="str">
        <f t="shared" si="765"/>
        <v>Churned</v>
      </c>
      <c r="U4881" s="4">
        <f>1/(1+EXP(-(Predictive_Model!$B$5+((B4881-Predictive_Model!$B$20)/Predictive_Model!$C$20)*Predictive_Model!$D$20+((E4881-Predictive_Model!$B$21)/Predictive_Model!$C$21)*Predictive_Model!$D$21+((F4881-Predictive_Model!$B$22)/Predictive_Model!$C$22)*Predictive_Model!$D$22+((I4881-Predictive_Model!$B$23)/Predictive_Model!$C$23)*Predictive_Model!$D$23+((L4881-Predictive_Model!$B$24)/Predictive_Model!$C$24)*Predictive_Model!$D$24+((M4881-Predictive_Model!$B$25)/Predictive_Model!$C$25)*Predictive_Model!$D$25+IF(C4881="Male",Predictive_Model!$D$31,IF(C4881="Other",Predictive_Model!$D$32,0))+IF(D4881="Premium",Predictive_Model!$D$34,IF(D4881="Standard",Predictive_Model!$D$35,0))+IF(G4881="Asia",Predictive_Model!$D$37,IF(G4881="Europe",Predictive_Model!$D$38,IF(G4881="North America",Predictive_Model!$D$39,IF(G4881="Oceania",Predictive_Model!$D$40,IF(G4881="South America",Predictive_Model!$D$41,0)))))+IF(H4881="Laptop",Predictive_Model!$D$43,IF(H4881="Mobile",Predictive_Model!$D$44,IF(H4881="TV",Predictive_Model!$D$45,IF(H4881="Tablet",Predictive_Model!$D$46,0))))+IF(K4881="Crypto",Predictive_Model!$D$48,IF(K4881="Debit Card",Predictive_Model!$D$49,IF(K4881="Gift Card",Predictive_Model!$D$50,IF(K4881="PayPal",Predictive_Model!$D$51,0))))+IF(N4881="Comedy",Predictive_Model!$D$53,IF(N4881="Documentary",Predictive_Model!$D$54,IF(N4881="Drama",Predictive_Model!$D$55,IF(N4881="Horror",Predictive_Model!$D$56,IF(N4881="Romance",Predictive_Model!$D$57,IF(N4881="Sci-Fi",Predictive_Model!$D$58,0)))))))))</f>
        <v>0.99124381960080421</v>
      </c>
      <c r="V4881" s="3" t="str">
        <f t="shared" si="766"/>
        <v>Critical</v>
      </c>
      <c r="W4881" s="6">
        <f t="shared" si="767"/>
        <v>17.989999999999998</v>
      </c>
      <c r="X4881" s="3" t="str">
        <f t="shared" si="768"/>
        <v>Priority 1</v>
      </c>
      <c r="Y4881" s="3" t="str">
        <f t="shared" si="769"/>
        <v>OK</v>
      </c>
    </row>
    <row r="4882" spans="1:25" x14ac:dyDescent="0.25">
      <c r="A4882" s="3" t="str">
        <f>Raw_Data!A4882</f>
        <v>08bcd88f-9bc2-4463-bc5f-498b5a3e6c27</v>
      </c>
      <c r="B4882" s="3">
        <f>Raw_Data!B4882</f>
        <v>20</v>
      </c>
      <c r="C4882" s="3" t="str">
        <f>Raw_Data!C4882</f>
        <v>Other</v>
      </c>
      <c r="D4882" s="3" t="str">
        <f>Raw_Data!D4882</f>
        <v>Standard</v>
      </c>
      <c r="E4882" s="3">
        <f>Raw_Data!E4882</f>
        <v>5.41</v>
      </c>
      <c r="F4882" s="3">
        <f>Raw_Data!F4882</f>
        <v>38</v>
      </c>
      <c r="G4882" s="3" t="str">
        <f>Raw_Data!G4882</f>
        <v>North America</v>
      </c>
      <c r="H4882" s="3" t="str">
        <f>Raw_Data!H4882</f>
        <v>TV</v>
      </c>
      <c r="I4882" s="3">
        <f>Raw_Data!I4882</f>
        <v>13.99</v>
      </c>
      <c r="J4882" s="3">
        <f>Raw_Data!J4882</f>
        <v>1</v>
      </c>
      <c r="K4882" s="3" t="str">
        <f>Raw_Data!K4882</f>
        <v>PayPal</v>
      </c>
      <c r="L4882" s="3">
        <f>Raw_Data!L4882</f>
        <v>1</v>
      </c>
      <c r="M4882" s="3">
        <f>Raw_Data!M4882</f>
        <v>0.14000000000000001</v>
      </c>
      <c r="N4882" s="3" t="str">
        <f>Raw_Data!N4882</f>
        <v>Sci-Fi</v>
      </c>
      <c r="O4882" s="3" t="str">
        <f t="shared" si="760"/>
        <v>18-24</v>
      </c>
      <c r="P4882" s="3" t="str">
        <f t="shared" si="761"/>
        <v>&lt;10h</v>
      </c>
      <c r="Q4882" s="3" t="str">
        <f t="shared" si="762"/>
        <v>22-45d</v>
      </c>
      <c r="R4882" s="3" t="str">
        <f t="shared" si="763"/>
        <v>Medium</v>
      </c>
      <c r="S4882" s="3" t="str">
        <f t="shared" si="764"/>
        <v>Mid</v>
      </c>
      <c r="T4882" s="3" t="str">
        <f t="shared" si="765"/>
        <v>Churned</v>
      </c>
      <c r="U4882" s="4">
        <f>1/(1+EXP(-(Predictive_Model!$B$5+((B4882-Predictive_Model!$B$20)/Predictive_Model!$C$20)*Predictive_Model!$D$20+((E4882-Predictive_Model!$B$21)/Predictive_Model!$C$21)*Predictive_Model!$D$21+((F4882-Predictive_Model!$B$22)/Predictive_Model!$C$22)*Predictive_Model!$D$22+((I4882-Predictive_Model!$B$23)/Predictive_Model!$C$23)*Predictive_Model!$D$23+((L4882-Predictive_Model!$B$24)/Predictive_Model!$C$24)*Predictive_Model!$D$24+((M4882-Predictive_Model!$B$25)/Predictive_Model!$C$25)*Predictive_Model!$D$25+IF(C4882="Male",Predictive_Model!$D$31,IF(C4882="Other",Predictive_Model!$D$32,0))+IF(D4882="Premium",Predictive_Model!$D$34,IF(D4882="Standard",Predictive_Model!$D$35,0))+IF(G4882="Asia",Predictive_Model!$D$37,IF(G4882="Europe",Predictive_Model!$D$38,IF(G4882="North America",Predictive_Model!$D$39,IF(G4882="Oceania",Predictive_Model!$D$40,IF(G4882="South America",Predictive_Model!$D$41,0)))))+IF(H4882="Laptop",Predictive_Model!$D$43,IF(H4882="Mobile",Predictive_Model!$D$44,IF(H4882="TV",Predictive_Model!$D$45,IF(H4882="Tablet",Predictive_Model!$D$46,0))))+IF(K4882="Crypto",Predictive_Model!$D$48,IF(K4882="Debit Card",Predictive_Model!$D$49,IF(K4882="Gift Card",Predictive_Model!$D$50,IF(K4882="PayPal",Predictive_Model!$D$51,0))))+IF(N4882="Comedy",Predictive_Model!$D$53,IF(N4882="Documentary",Predictive_Model!$D$54,IF(N4882="Drama",Predictive_Model!$D$55,IF(N4882="Horror",Predictive_Model!$D$56,IF(N4882="Romance",Predictive_Model!$D$57,IF(N4882="Sci-Fi",Predictive_Model!$D$58,0)))))))))</f>
        <v>0.99795762281257339</v>
      </c>
      <c r="V4882" s="3" t="str">
        <f t="shared" si="766"/>
        <v>Critical</v>
      </c>
      <c r="W4882" s="6">
        <f t="shared" si="767"/>
        <v>13.99</v>
      </c>
      <c r="X4882" s="3" t="str">
        <f t="shared" si="768"/>
        <v>Priority 2</v>
      </c>
      <c r="Y4882" s="3" t="str">
        <f t="shared" si="769"/>
        <v>OK</v>
      </c>
    </row>
    <row r="4883" spans="1:25" x14ac:dyDescent="0.25">
      <c r="A4883" s="3" t="str">
        <f>Raw_Data!A4883</f>
        <v>9f0232a1-f6d5-4ab9-bdb4-8258c05c7d63</v>
      </c>
      <c r="B4883" s="3">
        <f>Raw_Data!B4883</f>
        <v>62</v>
      </c>
      <c r="C4883" s="3" t="str">
        <f>Raw_Data!C4883</f>
        <v>Other</v>
      </c>
      <c r="D4883" s="3" t="str">
        <f>Raw_Data!D4883</f>
        <v>Basic</v>
      </c>
      <c r="E4883" s="3">
        <f>Raw_Data!E4883</f>
        <v>17.149999999999999</v>
      </c>
      <c r="F4883" s="3">
        <f>Raw_Data!F4883</f>
        <v>24</v>
      </c>
      <c r="G4883" s="3" t="str">
        <f>Raw_Data!G4883</f>
        <v>Europe</v>
      </c>
      <c r="H4883" s="3" t="str">
        <f>Raw_Data!H4883</f>
        <v>TV</v>
      </c>
      <c r="I4883" s="3">
        <f>Raw_Data!I4883</f>
        <v>8.99</v>
      </c>
      <c r="J4883" s="3">
        <f>Raw_Data!J4883</f>
        <v>0</v>
      </c>
      <c r="K4883" s="3" t="str">
        <f>Raw_Data!K4883</f>
        <v>PayPal</v>
      </c>
      <c r="L4883" s="3">
        <f>Raw_Data!L4883</f>
        <v>5</v>
      </c>
      <c r="M4883" s="3">
        <f>Raw_Data!M4883</f>
        <v>0.69</v>
      </c>
      <c r="N4883" s="3" t="str">
        <f>Raw_Data!N4883</f>
        <v>Comedy</v>
      </c>
      <c r="O4883" s="3" t="str">
        <f t="shared" si="760"/>
        <v>55-70</v>
      </c>
      <c r="P4883" s="3" t="str">
        <f t="shared" si="761"/>
        <v>10-24h</v>
      </c>
      <c r="Q4883" s="3" t="str">
        <f t="shared" si="762"/>
        <v>22-45d</v>
      </c>
      <c r="R4883" s="3" t="str">
        <f t="shared" si="763"/>
        <v>Medium</v>
      </c>
      <c r="S4883" s="3" t="str">
        <f t="shared" si="764"/>
        <v>Low</v>
      </c>
      <c r="T4883" s="3" t="str">
        <f t="shared" si="765"/>
        <v>Active</v>
      </c>
      <c r="U4883" s="4">
        <f>1/(1+EXP(-(Predictive_Model!$B$5+((B4883-Predictive_Model!$B$20)/Predictive_Model!$C$20)*Predictive_Model!$D$20+((E4883-Predictive_Model!$B$21)/Predictive_Model!$C$21)*Predictive_Model!$D$21+((F4883-Predictive_Model!$B$22)/Predictive_Model!$C$22)*Predictive_Model!$D$22+((I4883-Predictive_Model!$B$23)/Predictive_Model!$C$23)*Predictive_Model!$D$23+((L4883-Predictive_Model!$B$24)/Predictive_Model!$C$24)*Predictive_Model!$D$24+((M4883-Predictive_Model!$B$25)/Predictive_Model!$C$25)*Predictive_Model!$D$25+IF(C4883="Male",Predictive_Model!$D$31,IF(C4883="Other",Predictive_Model!$D$32,0))+IF(D4883="Premium",Predictive_Model!$D$34,IF(D4883="Standard",Predictive_Model!$D$35,0))+IF(G4883="Asia",Predictive_Model!$D$37,IF(G4883="Europe",Predictive_Model!$D$38,IF(G4883="North America",Predictive_Model!$D$39,IF(G4883="Oceania",Predictive_Model!$D$40,IF(G4883="South America",Predictive_Model!$D$41,0)))))+IF(H4883="Laptop",Predictive_Model!$D$43,IF(H4883="Mobile",Predictive_Model!$D$44,IF(H4883="TV",Predictive_Model!$D$45,IF(H4883="Tablet",Predictive_Model!$D$46,0))))+IF(K4883="Crypto",Predictive_Model!$D$48,IF(K4883="Debit Card",Predictive_Model!$D$49,IF(K4883="Gift Card",Predictive_Model!$D$50,IF(K4883="PayPal",Predictive_Model!$D$51,0))))+IF(N4883="Comedy",Predictive_Model!$D$53,IF(N4883="Documentary",Predictive_Model!$D$54,IF(N4883="Drama",Predictive_Model!$D$55,IF(N4883="Horror",Predictive_Model!$D$56,IF(N4883="Romance",Predictive_Model!$D$57,IF(N4883="Sci-Fi",Predictive_Model!$D$58,0)))))))))</f>
        <v>8.465620315331962E-2</v>
      </c>
      <c r="V4883" s="3" t="str">
        <f t="shared" si="766"/>
        <v>Low</v>
      </c>
      <c r="W4883" s="6">
        <f t="shared" si="767"/>
        <v>0.76105926634834342</v>
      </c>
      <c r="X4883" s="3" t="str">
        <f t="shared" si="768"/>
        <v>Monitor</v>
      </c>
      <c r="Y4883" s="3" t="str">
        <f t="shared" si="769"/>
        <v>OK</v>
      </c>
    </row>
    <row r="4884" spans="1:25" x14ac:dyDescent="0.25">
      <c r="A4884" s="3" t="str">
        <f>Raw_Data!A4884</f>
        <v>19e36af2-7843-4b27-9fd1-32169a2da1fa</v>
      </c>
      <c r="B4884" s="3">
        <f>Raw_Data!B4884</f>
        <v>48</v>
      </c>
      <c r="C4884" s="3" t="str">
        <f>Raw_Data!C4884</f>
        <v>Male</v>
      </c>
      <c r="D4884" s="3" t="str">
        <f>Raw_Data!D4884</f>
        <v>Standard</v>
      </c>
      <c r="E4884" s="3">
        <f>Raw_Data!E4884</f>
        <v>1.1399999999999999</v>
      </c>
      <c r="F4884" s="3">
        <f>Raw_Data!F4884</f>
        <v>11</v>
      </c>
      <c r="G4884" s="3" t="str">
        <f>Raw_Data!G4884</f>
        <v>Europe</v>
      </c>
      <c r="H4884" s="3" t="str">
        <f>Raw_Data!H4884</f>
        <v>Tablet</v>
      </c>
      <c r="I4884" s="3">
        <f>Raw_Data!I4884</f>
        <v>13.99</v>
      </c>
      <c r="J4884" s="3">
        <f>Raw_Data!J4884</f>
        <v>0</v>
      </c>
      <c r="K4884" s="3" t="str">
        <f>Raw_Data!K4884</f>
        <v>PayPal</v>
      </c>
      <c r="L4884" s="3">
        <f>Raw_Data!L4884</f>
        <v>4</v>
      </c>
      <c r="M4884" s="3">
        <f>Raw_Data!M4884</f>
        <v>0.09</v>
      </c>
      <c r="N4884" s="3" t="str">
        <f>Raw_Data!N4884</f>
        <v>Romance</v>
      </c>
      <c r="O4884" s="3" t="str">
        <f t="shared" si="760"/>
        <v>45-54</v>
      </c>
      <c r="P4884" s="3" t="str">
        <f t="shared" si="761"/>
        <v>&lt;10h</v>
      </c>
      <c r="Q4884" s="3" t="str">
        <f t="shared" si="762"/>
        <v>8-21d</v>
      </c>
      <c r="R4884" s="3" t="str">
        <f t="shared" si="763"/>
        <v>Medium</v>
      </c>
      <c r="S4884" s="3" t="str">
        <f t="shared" si="764"/>
        <v>Mid</v>
      </c>
      <c r="T4884" s="3" t="str">
        <f t="shared" si="765"/>
        <v>Active</v>
      </c>
      <c r="U4884" s="4">
        <f>1/(1+EXP(-(Predictive_Model!$B$5+((B4884-Predictive_Model!$B$20)/Predictive_Model!$C$20)*Predictive_Model!$D$20+((E4884-Predictive_Model!$B$21)/Predictive_Model!$C$21)*Predictive_Model!$D$21+((F4884-Predictive_Model!$B$22)/Predictive_Model!$C$22)*Predictive_Model!$D$22+((I4884-Predictive_Model!$B$23)/Predictive_Model!$C$23)*Predictive_Model!$D$23+((L4884-Predictive_Model!$B$24)/Predictive_Model!$C$24)*Predictive_Model!$D$24+((M4884-Predictive_Model!$B$25)/Predictive_Model!$C$25)*Predictive_Model!$D$25+IF(C4884="Male",Predictive_Model!$D$31,IF(C4884="Other",Predictive_Model!$D$32,0))+IF(D4884="Premium",Predictive_Model!$D$34,IF(D4884="Standard",Predictive_Model!$D$35,0))+IF(G4884="Asia",Predictive_Model!$D$37,IF(G4884="Europe",Predictive_Model!$D$38,IF(G4884="North America",Predictive_Model!$D$39,IF(G4884="Oceania",Predictive_Model!$D$40,IF(G4884="South America",Predictive_Model!$D$41,0)))))+IF(H4884="Laptop",Predictive_Model!$D$43,IF(H4884="Mobile",Predictive_Model!$D$44,IF(H4884="TV",Predictive_Model!$D$45,IF(H4884="Tablet",Predictive_Model!$D$46,0))))+IF(K4884="Crypto",Predictive_Model!$D$48,IF(K4884="Debit Card",Predictive_Model!$D$49,IF(K4884="Gift Card",Predictive_Model!$D$50,IF(K4884="PayPal",Predictive_Model!$D$51,0))))+IF(N4884="Comedy",Predictive_Model!$D$53,IF(N4884="Documentary",Predictive_Model!$D$54,IF(N4884="Drama",Predictive_Model!$D$55,IF(N4884="Horror",Predictive_Model!$D$56,IF(N4884="Romance",Predictive_Model!$D$57,IF(N4884="Sci-Fi",Predictive_Model!$D$58,0)))))))))</f>
        <v>0.96519622596864885</v>
      </c>
      <c r="V4884" s="3" t="str">
        <f t="shared" si="766"/>
        <v>Critical</v>
      </c>
      <c r="W4884" s="6">
        <f t="shared" si="767"/>
        <v>13.503095201301397</v>
      </c>
      <c r="X4884" s="3" t="str">
        <f t="shared" si="768"/>
        <v>Priority 2</v>
      </c>
      <c r="Y4884" s="3" t="str">
        <f t="shared" si="769"/>
        <v>OK</v>
      </c>
    </row>
    <row r="4885" spans="1:25" x14ac:dyDescent="0.25">
      <c r="A4885" s="3" t="str">
        <f>Raw_Data!A4885</f>
        <v>1d9e1a86-6cb4-4b0e-8c0b-8e4aad38184f</v>
      </c>
      <c r="B4885" s="3">
        <f>Raw_Data!B4885</f>
        <v>50</v>
      </c>
      <c r="C4885" s="3" t="str">
        <f>Raw_Data!C4885</f>
        <v>Male</v>
      </c>
      <c r="D4885" s="3" t="str">
        <f>Raw_Data!D4885</f>
        <v>Premium</v>
      </c>
      <c r="E4885" s="3">
        <f>Raw_Data!E4885</f>
        <v>20.04</v>
      </c>
      <c r="F4885" s="3">
        <f>Raw_Data!F4885</f>
        <v>37</v>
      </c>
      <c r="G4885" s="3" t="str">
        <f>Raw_Data!G4885</f>
        <v>North America</v>
      </c>
      <c r="H4885" s="3" t="str">
        <f>Raw_Data!H4885</f>
        <v>Desktop</v>
      </c>
      <c r="I4885" s="3">
        <f>Raw_Data!I4885</f>
        <v>17.989999999999998</v>
      </c>
      <c r="J4885" s="3">
        <f>Raw_Data!J4885</f>
        <v>0</v>
      </c>
      <c r="K4885" s="3" t="str">
        <f>Raw_Data!K4885</f>
        <v>Credit Card</v>
      </c>
      <c r="L4885" s="3">
        <f>Raw_Data!L4885</f>
        <v>2</v>
      </c>
      <c r="M4885" s="3">
        <f>Raw_Data!M4885</f>
        <v>0.53</v>
      </c>
      <c r="N4885" s="3" t="str">
        <f>Raw_Data!N4885</f>
        <v>Documentary</v>
      </c>
      <c r="O4885" s="3" t="str">
        <f t="shared" si="760"/>
        <v>45-54</v>
      </c>
      <c r="P4885" s="3" t="str">
        <f t="shared" si="761"/>
        <v>10-24h</v>
      </c>
      <c r="Q4885" s="3" t="str">
        <f t="shared" si="762"/>
        <v>22-45d</v>
      </c>
      <c r="R4885" s="3" t="str">
        <f t="shared" si="763"/>
        <v>Medium</v>
      </c>
      <c r="S4885" s="3" t="str">
        <f t="shared" si="764"/>
        <v>High</v>
      </c>
      <c r="T4885" s="3" t="str">
        <f t="shared" si="765"/>
        <v>Active</v>
      </c>
      <c r="U4885" s="4">
        <f>1/(1+EXP(-(Predictive_Model!$B$5+((B4885-Predictive_Model!$B$20)/Predictive_Model!$C$20)*Predictive_Model!$D$20+((E4885-Predictive_Model!$B$21)/Predictive_Model!$C$21)*Predictive_Model!$D$21+((F4885-Predictive_Model!$B$22)/Predictive_Model!$C$22)*Predictive_Model!$D$22+((I4885-Predictive_Model!$B$23)/Predictive_Model!$C$23)*Predictive_Model!$D$23+((L4885-Predictive_Model!$B$24)/Predictive_Model!$C$24)*Predictive_Model!$D$24+((M4885-Predictive_Model!$B$25)/Predictive_Model!$C$25)*Predictive_Model!$D$25+IF(C4885="Male",Predictive_Model!$D$31,IF(C4885="Other",Predictive_Model!$D$32,0))+IF(D4885="Premium",Predictive_Model!$D$34,IF(D4885="Standard",Predictive_Model!$D$35,0))+IF(G4885="Asia",Predictive_Model!$D$37,IF(G4885="Europe",Predictive_Model!$D$38,IF(G4885="North America",Predictive_Model!$D$39,IF(G4885="Oceania",Predictive_Model!$D$40,IF(G4885="South America",Predictive_Model!$D$41,0)))))+IF(H4885="Laptop",Predictive_Model!$D$43,IF(H4885="Mobile",Predictive_Model!$D$44,IF(H4885="TV",Predictive_Model!$D$45,IF(H4885="Tablet",Predictive_Model!$D$46,0))))+IF(K4885="Crypto",Predictive_Model!$D$48,IF(K4885="Debit Card",Predictive_Model!$D$49,IF(K4885="Gift Card",Predictive_Model!$D$50,IF(K4885="PayPal",Predictive_Model!$D$51,0))))+IF(N4885="Comedy",Predictive_Model!$D$53,IF(N4885="Documentary",Predictive_Model!$D$54,IF(N4885="Drama",Predictive_Model!$D$55,IF(N4885="Horror",Predictive_Model!$D$56,IF(N4885="Romance",Predictive_Model!$D$57,IF(N4885="Sci-Fi",Predictive_Model!$D$58,0)))))))))</f>
        <v>0.1904171657922844</v>
      </c>
      <c r="V4885" s="3" t="str">
        <f t="shared" si="766"/>
        <v>Low</v>
      </c>
      <c r="W4885" s="6">
        <f t="shared" si="767"/>
        <v>3.4256048126031962</v>
      </c>
      <c r="X4885" s="3" t="str">
        <f t="shared" si="768"/>
        <v>Monitor</v>
      </c>
      <c r="Y4885" s="3" t="str">
        <f t="shared" si="769"/>
        <v>OK</v>
      </c>
    </row>
    <row r="4886" spans="1:25" x14ac:dyDescent="0.25">
      <c r="A4886" s="3" t="str">
        <f>Raw_Data!A4886</f>
        <v>e4c81362-e709-4351-aab3-69e8a590ef40</v>
      </c>
      <c r="B4886" s="3">
        <f>Raw_Data!B4886</f>
        <v>48</v>
      </c>
      <c r="C4886" s="3" t="str">
        <f>Raw_Data!C4886</f>
        <v>Male</v>
      </c>
      <c r="D4886" s="3" t="str">
        <f>Raw_Data!D4886</f>
        <v>Basic</v>
      </c>
      <c r="E4886" s="3">
        <f>Raw_Data!E4886</f>
        <v>34.770000000000003</v>
      </c>
      <c r="F4886" s="3">
        <f>Raw_Data!F4886</f>
        <v>23</v>
      </c>
      <c r="G4886" s="3" t="str">
        <f>Raw_Data!G4886</f>
        <v>South America</v>
      </c>
      <c r="H4886" s="3" t="str">
        <f>Raw_Data!H4886</f>
        <v>Laptop</v>
      </c>
      <c r="I4886" s="3">
        <f>Raw_Data!I4886</f>
        <v>8.99</v>
      </c>
      <c r="J4886" s="3">
        <f>Raw_Data!J4886</f>
        <v>0</v>
      </c>
      <c r="K4886" s="3" t="str">
        <f>Raw_Data!K4886</f>
        <v>Gift Card</v>
      </c>
      <c r="L4886" s="3">
        <f>Raw_Data!L4886</f>
        <v>5</v>
      </c>
      <c r="M4886" s="3">
        <f>Raw_Data!M4886</f>
        <v>1.45</v>
      </c>
      <c r="N4886" s="3" t="str">
        <f>Raw_Data!N4886</f>
        <v>Sci-Fi</v>
      </c>
      <c r="O4886" s="3" t="str">
        <f t="shared" si="760"/>
        <v>45-54</v>
      </c>
      <c r="P4886" s="3" t="str">
        <f t="shared" si="761"/>
        <v>25-49h</v>
      </c>
      <c r="Q4886" s="3" t="str">
        <f t="shared" si="762"/>
        <v>22-45d</v>
      </c>
      <c r="R4886" s="3" t="str">
        <f t="shared" si="763"/>
        <v>Medium</v>
      </c>
      <c r="S4886" s="3" t="str">
        <f t="shared" si="764"/>
        <v>Low</v>
      </c>
      <c r="T4886" s="3" t="str">
        <f t="shared" si="765"/>
        <v>Active</v>
      </c>
      <c r="U4886" s="4">
        <f>1/(1+EXP(-(Predictive_Model!$B$5+((B4886-Predictive_Model!$B$20)/Predictive_Model!$C$20)*Predictive_Model!$D$20+((E4886-Predictive_Model!$B$21)/Predictive_Model!$C$21)*Predictive_Model!$D$21+((F4886-Predictive_Model!$B$22)/Predictive_Model!$C$22)*Predictive_Model!$D$22+((I4886-Predictive_Model!$B$23)/Predictive_Model!$C$23)*Predictive_Model!$D$23+((L4886-Predictive_Model!$B$24)/Predictive_Model!$C$24)*Predictive_Model!$D$24+((M4886-Predictive_Model!$B$25)/Predictive_Model!$C$25)*Predictive_Model!$D$25+IF(C4886="Male",Predictive_Model!$D$31,IF(C4886="Other",Predictive_Model!$D$32,0))+IF(D4886="Premium",Predictive_Model!$D$34,IF(D4886="Standard",Predictive_Model!$D$35,0))+IF(G4886="Asia",Predictive_Model!$D$37,IF(G4886="Europe",Predictive_Model!$D$38,IF(G4886="North America",Predictive_Model!$D$39,IF(G4886="Oceania",Predictive_Model!$D$40,IF(G4886="South America",Predictive_Model!$D$41,0)))))+IF(H4886="Laptop",Predictive_Model!$D$43,IF(H4886="Mobile",Predictive_Model!$D$44,IF(H4886="TV",Predictive_Model!$D$45,IF(H4886="Tablet",Predictive_Model!$D$46,0))))+IF(K4886="Crypto",Predictive_Model!$D$48,IF(K4886="Debit Card",Predictive_Model!$D$49,IF(K4886="Gift Card",Predictive_Model!$D$50,IF(K4886="PayPal",Predictive_Model!$D$51,0))))+IF(N4886="Comedy",Predictive_Model!$D$53,IF(N4886="Documentary",Predictive_Model!$D$54,IF(N4886="Drama",Predictive_Model!$D$55,IF(N4886="Horror",Predictive_Model!$D$56,IF(N4886="Romance",Predictive_Model!$D$57,IF(N4886="Sci-Fi",Predictive_Model!$D$58,0)))))))))</f>
        <v>1.9127225424932687E-4</v>
      </c>
      <c r="V4886" s="3" t="str">
        <f t="shared" si="766"/>
        <v>Low</v>
      </c>
      <c r="W4886" s="6">
        <f t="shared" si="767"/>
        <v>1.7195375657014485E-3</v>
      </c>
      <c r="X4886" s="3" t="str">
        <f t="shared" si="768"/>
        <v>Monitor</v>
      </c>
      <c r="Y4886" s="3" t="str">
        <f t="shared" si="769"/>
        <v>OK</v>
      </c>
    </row>
    <row r="4887" spans="1:25" x14ac:dyDescent="0.25">
      <c r="A4887" s="3" t="str">
        <f>Raw_Data!A4887</f>
        <v>b62a8e36-a7a1-434b-bc18-f55f6d0569c5</v>
      </c>
      <c r="B4887" s="3">
        <f>Raw_Data!B4887</f>
        <v>45</v>
      </c>
      <c r="C4887" s="3" t="str">
        <f>Raw_Data!C4887</f>
        <v>Other</v>
      </c>
      <c r="D4887" s="3" t="str">
        <f>Raw_Data!D4887</f>
        <v>Basic</v>
      </c>
      <c r="E4887" s="3">
        <f>Raw_Data!E4887</f>
        <v>8.8699999999999992</v>
      </c>
      <c r="F4887" s="3">
        <f>Raw_Data!F4887</f>
        <v>5</v>
      </c>
      <c r="G4887" s="3" t="str">
        <f>Raw_Data!G4887</f>
        <v>Africa</v>
      </c>
      <c r="H4887" s="3" t="str">
        <f>Raw_Data!H4887</f>
        <v>Laptop</v>
      </c>
      <c r="I4887" s="3">
        <f>Raw_Data!I4887</f>
        <v>8.99</v>
      </c>
      <c r="J4887" s="3">
        <f>Raw_Data!J4887</f>
        <v>0</v>
      </c>
      <c r="K4887" s="3" t="str">
        <f>Raw_Data!K4887</f>
        <v>PayPal</v>
      </c>
      <c r="L4887" s="3">
        <f>Raw_Data!L4887</f>
        <v>1</v>
      </c>
      <c r="M4887" s="3">
        <f>Raw_Data!M4887</f>
        <v>1.48</v>
      </c>
      <c r="N4887" s="3" t="str">
        <f>Raw_Data!N4887</f>
        <v>Comedy</v>
      </c>
      <c r="O4887" s="3" t="str">
        <f t="shared" si="760"/>
        <v>45-54</v>
      </c>
      <c r="P4887" s="3" t="str">
        <f t="shared" si="761"/>
        <v>&lt;10h</v>
      </c>
      <c r="Q4887" s="3" t="str">
        <f t="shared" si="762"/>
        <v>0-7d</v>
      </c>
      <c r="R4887" s="3" t="str">
        <f t="shared" si="763"/>
        <v>Medium</v>
      </c>
      <c r="S4887" s="3" t="str">
        <f t="shared" si="764"/>
        <v>Low</v>
      </c>
      <c r="T4887" s="3" t="str">
        <f t="shared" si="765"/>
        <v>Active</v>
      </c>
      <c r="U4887" s="4">
        <f>1/(1+EXP(-(Predictive_Model!$B$5+((B4887-Predictive_Model!$B$20)/Predictive_Model!$C$20)*Predictive_Model!$D$20+((E4887-Predictive_Model!$B$21)/Predictive_Model!$C$21)*Predictive_Model!$D$21+((F4887-Predictive_Model!$B$22)/Predictive_Model!$C$22)*Predictive_Model!$D$22+((I4887-Predictive_Model!$B$23)/Predictive_Model!$C$23)*Predictive_Model!$D$23+((L4887-Predictive_Model!$B$24)/Predictive_Model!$C$24)*Predictive_Model!$D$24+((M4887-Predictive_Model!$B$25)/Predictive_Model!$C$25)*Predictive_Model!$D$25+IF(C4887="Male",Predictive_Model!$D$31,IF(C4887="Other",Predictive_Model!$D$32,0))+IF(D4887="Premium",Predictive_Model!$D$34,IF(D4887="Standard",Predictive_Model!$D$35,0))+IF(G4887="Asia",Predictive_Model!$D$37,IF(G4887="Europe",Predictive_Model!$D$38,IF(G4887="North America",Predictive_Model!$D$39,IF(G4887="Oceania",Predictive_Model!$D$40,IF(G4887="South America",Predictive_Model!$D$41,0)))))+IF(H4887="Laptop",Predictive_Model!$D$43,IF(H4887="Mobile",Predictive_Model!$D$44,IF(H4887="TV",Predictive_Model!$D$45,IF(H4887="Tablet",Predictive_Model!$D$46,0))))+IF(K4887="Crypto",Predictive_Model!$D$48,IF(K4887="Debit Card",Predictive_Model!$D$49,IF(K4887="Gift Card",Predictive_Model!$D$50,IF(K4887="PayPal",Predictive_Model!$D$51,0))))+IF(N4887="Comedy",Predictive_Model!$D$53,IF(N4887="Documentary",Predictive_Model!$D$54,IF(N4887="Drama",Predictive_Model!$D$55,IF(N4887="Horror",Predictive_Model!$D$56,IF(N4887="Romance",Predictive_Model!$D$57,IF(N4887="Sci-Fi",Predictive_Model!$D$58,0)))))))))</f>
        <v>0.42876596213352847</v>
      </c>
      <c r="V4887" s="3" t="str">
        <f t="shared" si="766"/>
        <v>Medium</v>
      </c>
      <c r="W4887" s="6">
        <f t="shared" si="767"/>
        <v>3.8546059995804209</v>
      </c>
      <c r="X4887" s="3" t="str">
        <f t="shared" si="768"/>
        <v>Monitor</v>
      </c>
      <c r="Y4887" s="3" t="str">
        <f t="shared" si="769"/>
        <v>OK</v>
      </c>
    </row>
    <row r="4888" spans="1:25" x14ac:dyDescent="0.25">
      <c r="A4888" s="3" t="str">
        <f>Raw_Data!A4888</f>
        <v>0ec75c65-a599-4e39-8878-3455437f38d3</v>
      </c>
      <c r="B4888" s="3">
        <f>Raw_Data!B4888</f>
        <v>49</v>
      </c>
      <c r="C4888" s="3" t="str">
        <f>Raw_Data!C4888</f>
        <v>Female</v>
      </c>
      <c r="D4888" s="3" t="str">
        <f>Raw_Data!D4888</f>
        <v>Standard</v>
      </c>
      <c r="E4888" s="3">
        <f>Raw_Data!E4888</f>
        <v>18.79</v>
      </c>
      <c r="F4888" s="3">
        <f>Raw_Data!F4888</f>
        <v>11</v>
      </c>
      <c r="G4888" s="3" t="str">
        <f>Raw_Data!G4888</f>
        <v>Oceania</v>
      </c>
      <c r="H4888" s="3" t="str">
        <f>Raw_Data!H4888</f>
        <v>TV</v>
      </c>
      <c r="I4888" s="3">
        <f>Raw_Data!I4888</f>
        <v>13.99</v>
      </c>
      <c r="J4888" s="3">
        <f>Raw_Data!J4888</f>
        <v>0</v>
      </c>
      <c r="K4888" s="3" t="str">
        <f>Raw_Data!K4888</f>
        <v>Gift Card</v>
      </c>
      <c r="L4888" s="3">
        <f>Raw_Data!L4888</f>
        <v>1</v>
      </c>
      <c r="M4888" s="3">
        <f>Raw_Data!M4888</f>
        <v>1.57</v>
      </c>
      <c r="N4888" s="3" t="str">
        <f>Raw_Data!N4888</f>
        <v>Horror</v>
      </c>
      <c r="O4888" s="3" t="str">
        <f t="shared" si="760"/>
        <v>45-54</v>
      </c>
      <c r="P4888" s="3" t="str">
        <f t="shared" si="761"/>
        <v>10-24h</v>
      </c>
      <c r="Q4888" s="3" t="str">
        <f t="shared" si="762"/>
        <v>8-21d</v>
      </c>
      <c r="R4888" s="3" t="str">
        <f t="shared" si="763"/>
        <v>Medium</v>
      </c>
      <c r="S4888" s="3" t="str">
        <f t="shared" si="764"/>
        <v>Mid</v>
      </c>
      <c r="T4888" s="3" t="str">
        <f t="shared" si="765"/>
        <v>Active</v>
      </c>
      <c r="U4888" s="4">
        <f>1/(1+EXP(-(Predictive_Model!$B$5+((B4888-Predictive_Model!$B$20)/Predictive_Model!$C$20)*Predictive_Model!$D$20+((E4888-Predictive_Model!$B$21)/Predictive_Model!$C$21)*Predictive_Model!$D$21+((F4888-Predictive_Model!$B$22)/Predictive_Model!$C$22)*Predictive_Model!$D$22+((I4888-Predictive_Model!$B$23)/Predictive_Model!$C$23)*Predictive_Model!$D$23+((L4888-Predictive_Model!$B$24)/Predictive_Model!$C$24)*Predictive_Model!$D$24+((M4888-Predictive_Model!$B$25)/Predictive_Model!$C$25)*Predictive_Model!$D$25+IF(C4888="Male",Predictive_Model!$D$31,IF(C4888="Other",Predictive_Model!$D$32,0))+IF(D4888="Premium",Predictive_Model!$D$34,IF(D4888="Standard",Predictive_Model!$D$35,0))+IF(G4888="Asia",Predictive_Model!$D$37,IF(G4888="Europe",Predictive_Model!$D$38,IF(G4888="North America",Predictive_Model!$D$39,IF(G4888="Oceania",Predictive_Model!$D$40,IF(G4888="South America",Predictive_Model!$D$41,0)))))+IF(H4888="Laptop",Predictive_Model!$D$43,IF(H4888="Mobile",Predictive_Model!$D$44,IF(H4888="TV",Predictive_Model!$D$45,IF(H4888="Tablet",Predictive_Model!$D$46,0))))+IF(K4888="Crypto",Predictive_Model!$D$48,IF(K4888="Debit Card",Predictive_Model!$D$49,IF(K4888="Gift Card",Predictive_Model!$D$50,IF(K4888="PayPal",Predictive_Model!$D$51,0))))+IF(N4888="Comedy",Predictive_Model!$D$53,IF(N4888="Documentary",Predictive_Model!$D$54,IF(N4888="Drama",Predictive_Model!$D$55,IF(N4888="Horror",Predictive_Model!$D$56,IF(N4888="Romance",Predictive_Model!$D$57,IF(N4888="Sci-Fi",Predictive_Model!$D$58,0)))))))))</f>
        <v>3.3779661184428933E-2</v>
      </c>
      <c r="V4888" s="3" t="str">
        <f t="shared" si="766"/>
        <v>Low</v>
      </c>
      <c r="W4888" s="6">
        <f t="shared" si="767"/>
        <v>0.47257745997016076</v>
      </c>
      <c r="X4888" s="3" t="str">
        <f t="shared" si="768"/>
        <v>Monitor</v>
      </c>
      <c r="Y4888" s="3" t="str">
        <f t="shared" si="769"/>
        <v>OK</v>
      </c>
    </row>
    <row r="4889" spans="1:25" x14ac:dyDescent="0.25">
      <c r="A4889" s="3" t="str">
        <f>Raw_Data!A4889</f>
        <v>4f9ba8fb-4fe1-4c92-996a-313e16e6a939</v>
      </c>
      <c r="B4889" s="3">
        <f>Raw_Data!B4889</f>
        <v>54</v>
      </c>
      <c r="C4889" s="3" t="str">
        <f>Raw_Data!C4889</f>
        <v>Other</v>
      </c>
      <c r="D4889" s="3" t="str">
        <f>Raw_Data!D4889</f>
        <v>Standard</v>
      </c>
      <c r="E4889" s="3">
        <f>Raw_Data!E4889</f>
        <v>0.72</v>
      </c>
      <c r="F4889" s="3">
        <f>Raw_Data!F4889</f>
        <v>0</v>
      </c>
      <c r="G4889" s="3" t="str">
        <f>Raw_Data!G4889</f>
        <v>Europe</v>
      </c>
      <c r="H4889" s="3" t="str">
        <f>Raw_Data!H4889</f>
        <v>Laptop</v>
      </c>
      <c r="I4889" s="3">
        <f>Raw_Data!I4889</f>
        <v>13.99</v>
      </c>
      <c r="J4889" s="3">
        <f>Raw_Data!J4889</f>
        <v>0</v>
      </c>
      <c r="K4889" s="3" t="str">
        <f>Raw_Data!K4889</f>
        <v>Gift Card</v>
      </c>
      <c r="L4889" s="3">
        <f>Raw_Data!L4889</f>
        <v>5</v>
      </c>
      <c r="M4889" s="3">
        <f>Raw_Data!M4889</f>
        <v>0.72</v>
      </c>
      <c r="N4889" s="3" t="str">
        <f>Raw_Data!N4889</f>
        <v>Horror</v>
      </c>
      <c r="O4889" s="3" t="str">
        <f t="shared" si="760"/>
        <v>45-54</v>
      </c>
      <c r="P4889" s="3" t="str">
        <f t="shared" si="761"/>
        <v>&lt;10h</v>
      </c>
      <c r="Q4889" s="3" t="str">
        <f t="shared" si="762"/>
        <v>0-7d</v>
      </c>
      <c r="R4889" s="3" t="str">
        <f t="shared" si="763"/>
        <v>Medium</v>
      </c>
      <c r="S4889" s="3" t="str">
        <f t="shared" si="764"/>
        <v>Mid</v>
      </c>
      <c r="T4889" s="3" t="str">
        <f t="shared" si="765"/>
        <v>Active</v>
      </c>
      <c r="U4889" s="4">
        <f>1/(1+EXP(-(Predictive_Model!$B$5+((B4889-Predictive_Model!$B$20)/Predictive_Model!$C$20)*Predictive_Model!$D$20+((E4889-Predictive_Model!$B$21)/Predictive_Model!$C$21)*Predictive_Model!$D$21+((F4889-Predictive_Model!$B$22)/Predictive_Model!$C$22)*Predictive_Model!$D$22+((I4889-Predictive_Model!$B$23)/Predictive_Model!$C$23)*Predictive_Model!$D$23+((L4889-Predictive_Model!$B$24)/Predictive_Model!$C$24)*Predictive_Model!$D$24+((M4889-Predictive_Model!$B$25)/Predictive_Model!$C$25)*Predictive_Model!$D$25+IF(C4889="Male",Predictive_Model!$D$31,IF(C4889="Other",Predictive_Model!$D$32,0))+IF(D4889="Premium",Predictive_Model!$D$34,IF(D4889="Standard",Predictive_Model!$D$35,0))+IF(G4889="Asia",Predictive_Model!$D$37,IF(G4889="Europe",Predictive_Model!$D$38,IF(G4889="North America",Predictive_Model!$D$39,IF(G4889="Oceania",Predictive_Model!$D$40,IF(G4889="South America",Predictive_Model!$D$41,0)))))+IF(H4889="Laptop",Predictive_Model!$D$43,IF(H4889="Mobile",Predictive_Model!$D$44,IF(H4889="TV",Predictive_Model!$D$45,IF(H4889="Tablet",Predictive_Model!$D$46,0))))+IF(K4889="Crypto",Predictive_Model!$D$48,IF(K4889="Debit Card",Predictive_Model!$D$49,IF(K4889="Gift Card",Predictive_Model!$D$50,IF(K4889="PayPal",Predictive_Model!$D$51,0))))+IF(N4889="Comedy",Predictive_Model!$D$53,IF(N4889="Documentary",Predictive_Model!$D$54,IF(N4889="Drama",Predictive_Model!$D$55,IF(N4889="Horror",Predictive_Model!$D$56,IF(N4889="Romance",Predictive_Model!$D$57,IF(N4889="Sci-Fi",Predictive_Model!$D$58,0)))))))))</f>
        <v>0.30181274346637982</v>
      </c>
      <c r="V4889" s="3" t="str">
        <f t="shared" si="766"/>
        <v>Medium</v>
      </c>
      <c r="W4889" s="6">
        <f t="shared" si="767"/>
        <v>4.2223602810946534</v>
      </c>
      <c r="X4889" s="3" t="str">
        <f t="shared" si="768"/>
        <v>Monitor</v>
      </c>
      <c r="Y4889" s="3" t="str">
        <f t="shared" si="769"/>
        <v>OK</v>
      </c>
    </row>
    <row r="4890" spans="1:25" x14ac:dyDescent="0.25">
      <c r="A4890" s="3" t="str">
        <f>Raw_Data!A4890</f>
        <v>15dd5aab-02a9-4353-b946-129f72a1560b</v>
      </c>
      <c r="B4890" s="3">
        <f>Raw_Data!B4890</f>
        <v>63</v>
      </c>
      <c r="C4890" s="3" t="str">
        <f>Raw_Data!C4890</f>
        <v>Other</v>
      </c>
      <c r="D4890" s="3" t="str">
        <f>Raw_Data!D4890</f>
        <v>Standard</v>
      </c>
      <c r="E4890" s="3">
        <f>Raw_Data!E4890</f>
        <v>1.97</v>
      </c>
      <c r="F4890" s="3">
        <f>Raw_Data!F4890</f>
        <v>21</v>
      </c>
      <c r="G4890" s="3" t="str">
        <f>Raw_Data!G4890</f>
        <v>Asia</v>
      </c>
      <c r="H4890" s="3" t="str">
        <f>Raw_Data!H4890</f>
        <v>Mobile</v>
      </c>
      <c r="I4890" s="3">
        <f>Raw_Data!I4890</f>
        <v>13.99</v>
      </c>
      <c r="J4890" s="3">
        <f>Raw_Data!J4890</f>
        <v>1</v>
      </c>
      <c r="K4890" s="3" t="str">
        <f>Raw_Data!K4890</f>
        <v>Crypto</v>
      </c>
      <c r="L4890" s="3">
        <f>Raw_Data!L4890</f>
        <v>2</v>
      </c>
      <c r="M4890" s="3">
        <f>Raw_Data!M4890</f>
        <v>0.09</v>
      </c>
      <c r="N4890" s="3" t="str">
        <f>Raw_Data!N4890</f>
        <v>Documentary</v>
      </c>
      <c r="O4890" s="3" t="str">
        <f t="shared" si="760"/>
        <v>55-70</v>
      </c>
      <c r="P4890" s="3" t="str">
        <f t="shared" si="761"/>
        <v>&lt;10h</v>
      </c>
      <c r="Q4890" s="3" t="str">
        <f t="shared" si="762"/>
        <v>8-21d</v>
      </c>
      <c r="R4890" s="3" t="str">
        <f t="shared" si="763"/>
        <v>Medium</v>
      </c>
      <c r="S4890" s="3" t="str">
        <f t="shared" si="764"/>
        <v>Mid</v>
      </c>
      <c r="T4890" s="3" t="str">
        <f t="shared" si="765"/>
        <v>Churned</v>
      </c>
      <c r="U4890" s="4">
        <f>1/(1+EXP(-(Predictive_Model!$B$5+((B4890-Predictive_Model!$B$20)/Predictive_Model!$C$20)*Predictive_Model!$D$20+((E4890-Predictive_Model!$B$21)/Predictive_Model!$C$21)*Predictive_Model!$D$21+((F4890-Predictive_Model!$B$22)/Predictive_Model!$C$22)*Predictive_Model!$D$22+((I4890-Predictive_Model!$B$23)/Predictive_Model!$C$23)*Predictive_Model!$D$23+((L4890-Predictive_Model!$B$24)/Predictive_Model!$C$24)*Predictive_Model!$D$24+((M4890-Predictive_Model!$B$25)/Predictive_Model!$C$25)*Predictive_Model!$D$25+IF(C4890="Male",Predictive_Model!$D$31,IF(C4890="Other",Predictive_Model!$D$32,0))+IF(D4890="Premium",Predictive_Model!$D$34,IF(D4890="Standard",Predictive_Model!$D$35,0))+IF(G4890="Asia",Predictive_Model!$D$37,IF(G4890="Europe",Predictive_Model!$D$38,IF(G4890="North America",Predictive_Model!$D$39,IF(G4890="Oceania",Predictive_Model!$D$40,IF(G4890="South America",Predictive_Model!$D$41,0)))))+IF(H4890="Laptop",Predictive_Model!$D$43,IF(H4890="Mobile",Predictive_Model!$D$44,IF(H4890="TV",Predictive_Model!$D$45,IF(H4890="Tablet",Predictive_Model!$D$46,0))))+IF(K4890="Crypto",Predictive_Model!$D$48,IF(K4890="Debit Card",Predictive_Model!$D$49,IF(K4890="Gift Card",Predictive_Model!$D$50,IF(K4890="PayPal",Predictive_Model!$D$51,0))))+IF(N4890="Comedy",Predictive_Model!$D$53,IF(N4890="Documentary",Predictive_Model!$D$54,IF(N4890="Drama",Predictive_Model!$D$55,IF(N4890="Horror",Predictive_Model!$D$56,IF(N4890="Romance",Predictive_Model!$D$57,IF(N4890="Sci-Fi",Predictive_Model!$D$58,0)))))))))</f>
        <v>0.99779281979528744</v>
      </c>
      <c r="V4890" s="3" t="str">
        <f t="shared" si="766"/>
        <v>Critical</v>
      </c>
      <c r="W4890" s="6">
        <f t="shared" si="767"/>
        <v>13.99</v>
      </c>
      <c r="X4890" s="3" t="str">
        <f t="shared" si="768"/>
        <v>Priority 2</v>
      </c>
      <c r="Y4890" s="3" t="str">
        <f t="shared" si="769"/>
        <v>OK</v>
      </c>
    </row>
    <row r="4891" spans="1:25" x14ac:dyDescent="0.25">
      <c r="A4891" s="3" t="str">
        <f>Raw_Data!A4891</f>
        <v>db495161-ed07-4cd1-82d4-50a9e4c8c5c0</v>
      </c>
      <c r="B4891" s="3">
        <f>Raw_Data!B4891</f>
        <v>25</v>
      </c>
      <c r="C4891" s="3" t="str">
        <f>Raw_Data!C4891</f>
        <v>Female</v>
      </c>
      <c r="D4891" s="3" t="str">
        <f>Raw_Data!D4891</f>
        <v>Standard</v>
      </c>
      <c r="E4891" s="3">
        <f>Raw_Data!E4891</f>
        <v>7.36</v>
      </c>
      <c r="F4891" s="3">
        <f>Raw_Data!F4891</f>
        <v>1</v>
      </c>
      <c r="G4891" s="3" t="str">
        <f>Raw_Data!G4891</f>
        <v>North America</v>
      </c>
      <c r="H4891" s="3" t="str">
        <f>Raw_Data!H4891</f>
        <v>Mobile</v>
      </c>
      <c r="I4891" s="3">
        <f>Raw_Data!I4891</f>
        <v>13.99</v>
      </c>
      <c r="J4891" s="3">
        <f>Raw_Data!J4891</f>
        <v>0</v>
      </c>
      <c r="K4891" s="3" t="str">
        <f>Raw_Data!K4891</f>
        <v>PayPal</v>
      </c>
      <c r="L4891" s="3">
        <f>Raw_Data!L4891</f>
        <v>4</v>
      </c>
      <c r="M4891" s="3">
        <f>Raw_Data!M4891</f>
        <v>3.68</v>
      </c>
      <c r="N4891" s="3" t="str">
        <f>Raw_Data!N4891</f>
        <v>Comedy</v>
      </c>
      <c r="O4891" s="3" t="str">
        <f t="shared" si="760"/>
        <v>25-34</v>
      </c>
      <c r="P4891" s="3" t="str">
        <f t="shared" si="761"/>
        <v>&lt;10h</v>
      </c>
      <c r="Q4891" s="3" t="str">
        <f t="shared" si="762"/>
        <v>0-7d</v>
      </c>
      <c r="R4891" s="3" t="str">
        <f t="shared" si="763"/>
        <v>Medium</v>
      </c>
      <c r="S4891" s="3" t="str">
        <f t="shared" si="764"/>
        <v>Mid</v>
      </c>
      <c r="T4891" s="3" t="str">
        <f t="shared" si="765"/>
        <v>Active</v>
      </c>
      <c r="U4891" s="4">
        <f>1/(1+EXP(-(Predictive_Model!$B$5+((B4891-Predictive_Model!$B$20)/Predictive_Model!$C$20)*Predictive_Model!$D$20+((E4891-Predictive_Model!$B$21)/Predictive_Model!$C$21)*Predictive_Model!$D$21+((F4891-Predictive_Model!$B$22)/Predictive_Model!$C$22)*Predictive_Model!$D$22+((I4891-Predictive_Model!$B$23)/Predictive_Model!$C$23)*Predictive_Model!$D$23+((L4891-Predictive_Model!$B$24)/Predictive_Model!$C$24)*Predictive_Model!$D$24+((M4891-Predictive_Model!$B$25)/Predictive_Model!$C$25)*Predictive_Model!$D$25+IF(C4891="Male",Predictive_Model!$D$31,IF(C4891="Other",Predictive_Model!$D$32,0))+IF(D4891="Premium",Predictive_Model!$D$34,IF(D4891="Standard",Predictive_Model!$D$35,0))+IF(G4891="Asia",Predictive_Model!$D$37,IF(G4891="Europe",Predictive_Model!$D$38,IF(G4891="North America",Predictive_Model!$D$39,IF(G4891="Oceania",Predictive_Model!$D$40,IF(G4891="South America",Predictive_Model!$D$41,0)))))+IF(H4891="Laptop",Predictive_Model!$D$43,IF(H4891="Mobile",Predictive_Model!$D$44,IF(H4891="TV",Predictive_Model!$D$45,IF(H4891="Tablet",Predictive_Model!$D$46,0))))+IF(K4891="Crypto",Predictive_Model!$D$48,IF(K4891="Debit Card",Predictive_Model!$D$49,IF(K4891="Gift Card",Predictive_Model!$D$50,IF(K4891="PayPal",Predictive_Model!$D$51,0))))+IF(N4891="Comedy",Predictive_Model!$D$53,IF(N4891="Documentary",Predictive_Model!$D$54,IF(N4891="Drama",Predictive_Model!$D$55,IF(N4891="Horror",Predictive_Model!$D$56,IF(N4891="Romance",Predictive_Model!$D$57,IF(N4891="Sci-Fi",Predictive_Model!$D$58,0)))))))))</f>
        <v>3.323480025254576E-3</v>
      </c>
      <c r="V4891" s="3" t="str">
        <f t="shared" si="766"/>
        <v>Low</v>
      </c>
      <c r="W4891" s="6">
        <f t="shared" si="767"/>
        <v>4.6495485553311518E-2</v>
      </c>
      <c r="X4891" s="3" t="str">
        <f t="shared" si="768"/>
        <v>Monitor</v>
      </c>
      <c r="Y4891" s="3" t="str">
        <f t="shared" si="769"/>
        <v>OK</v>
      </c>
    </row>
    <row r="4892" spans="1:25" x14ac:dyDescent="0.25">
      <c r="A4892" s="3" t="str">
        <f>Raw_Data!A4892</f>
        <v>bb9475e9-1a35-46a1-908e-0fcbca2b075d</v>
      </c>
      <c r="B4892" s="3">
        <f>Raw_Data!B4892</f>
        <v>29</v>
      </c>
      <c r="C4892" s="3" t="str">
        <f>Raw_Data!C4892</f>
        <v>Other</v>
      </c>
      <c r="D4892" s="3" t="str">
        <f>Raw_Data!D4892</f>
        <v>Standard</v>
      </c>
      <c r="E4892" s="3">
        <f>Raw_Data!E4892</f>
        <v>14.85</v>
      </c>
      <c r="F4892" s="3">
        <f>Raw_Data!F4892</f>
        <v>39</v>
      </c>
      <c r="G4892" s="3" t="str">
        <f>Raw_Data!G4892</f>
        <v>Africa</v>
      </c>
      <c r="H4892" s="3" t="str">
        <f>Raw_Data!H4892</f>
        <v>Mobile</v>
      </c>
      <c r="I4892" s="3">
        <f>Raw_Data!I4892</f>
        <v>13.99</v>
      </c>
      <c r="J4892" s="3">
        <f>Raw_Data!J4892</f>
        <v>0</v>
      </c>
      <c r="K4892" s="3" t="str">
        <f>Raw_Data!K4892</f>
        <v>Credit Card</v>
      </c>
      <c r="L4892" s="3">
        <f>Raw_Data!L4892</f>
        <v>5</v>
      </c>
      <c r="M4892" s="3">
        <f>Raw_Data!M4892</f>
        <v>0.37</v>
      </c>
      <c r="N4892" s="3" t="str">
        <f>Raw_Data!N4892</f>
        <v>Drama</v>
      </c>
      <c r="O4892" s="3" t="str">
        <f t="shared" si="760"/>
        <v>25-34</v>
      </c>
      <c r="P4892" s="3" t="str">
        <f t="shared" si="761"/>
        <v>10-24h</v>
      </c>
      <c r="Q4892" s="3" t="str">
        <f t="shared" si="762"/>
        <v>22-45d</v>
      </c>
      <c r="R4892" s="3" t="str">
        <f t="shared" si="763"/>
        <v>Medium</v>
      </c>
      <c r="S4892" s="3" t="str">
        <f t="shared" si="764"/>
        <v>Mid</v>
      </c>
      <c r="T4892" s="3" t="str">
        <f t="shared" si="765"/>
        <v>Active</v>
      </c>
      <c r="U4892" s="4">
        <f>1/(1+EXP(-(Predictive_Model!$B$5+((B4892-Predictive_Model!$B$20)/Predictive_Model!$C$20)*Predictive_Model!$D$20+((E4892-Predictive_Model!$B$21)/Predictive_Model!$C$21)*Predictive_Model!$D$21+((F4892-Predictive_Model!$B$22)/Predictive_Model!$C$22)*Predictive_Model!$D$22+((I4892-Predictive_Model!$B$23)/Predictive_Model!$C$23)*Predictive_Model!$D$23+((L4892-Predictive_Model!$B$24)/Predictive_Model!$C$24)*Predictive_Model!$D$24+((M4892-Predictive_Model!$B$25)/Predictive_Model!$C$25)*Predictive_Model!$D$25+IF(C4892="Male",Predictive_Model!$D$31,IF(C4892="Other",Predictive_Model!$D$32,0))+IF(D4892="Premium",Predictive_Model!$D$34,IF(D4892="Standard",Predictive_Model!$D$35,0))+IF(G4892="Asia",Predictive_Model!$D$37,IF(G4892="Europe",Predictive_Model!$D$38,IF(G4892="North America",Predictive_Model!$D$39,IF(G4892="Oceania",Predictive_Model!$D$40,IF(G4892="South America",Predictive_Model!$D$41,0)))))+IF(H4892="Laptop",Predictive_Model!$D$43,IF(H4892="Mobile",Predictive_Model!$D$44,IF(H4892="TV",Predictive_Model!$D$45,IF(H4892="Tablet",Predictive_Model!$D$46,0))))+IF(K4892="Crypto",Predictive_Model!$D$48,IF(K4892="Debit Card",Predictive_Model!$D$49,IF(K4892="Gift Card",Predictive_Model!$D$50,IF(K4892="PayPal",Predictive_Model!$D$51,0))))+IF(N4892="Comedy",Predictive_Model!$D$53,IF(N4892="Documentary",Predictive_Model!$D$54,IF(N4892="Drama",Predictive_Model!$D$55,IF(N4892="Horror",Predictive_Model!$D$56,IF(N4892="Romance",Predictive_Model!$D$57,IF(N4892="Sci-Fi",Predictive_Model!$D$58,0)))))))))</f>
        <v>0.85029472710528842</v>
      </c>
      <c r="V4892" s="3" t="str">
        <f t="shared" si="766"/>
        <v>Critical</v>
      </c>
      <c r="W4892" s="6">
        <f t="shared" si="767"/>
        <v>11.895623232202984</v>
      </c>
      <c r="X4892" s="3" t="str">
        <f t="shared" si="768"/>
        <v>Priority 2</v>
      </c>
      <c r="Y4892" s="3" t="str">
        <f t="shared" si="769"/>
        <v>OK</v>
      </c>
    </row>
    <row r="4893" spans="1:25" x14ac:dyDescent="0.25">
      <c r="A4893" s="3" t="str">
        <f>Raw_Data!A4893</f>
        <v>bab5dc46-e42e-406c-bcde-6ec042c2379b</v>
      </c>
      <c r="B4893" s="3">
        <f>Raw_Data!B4893</f>
        <v>68</v>
      </c>
      <c r="C4893" s="3" t="str">
        <f>Raw_Data!C4893</f>
        <v>Other</v>
      </c>
      <c r="D4893" s="3" t="str">
        <f>Raw_Data!D4893</f>
        <v>Premium</v>
      </c>
      <c r="E4893" s="3">
        <f>Raw_Data!E4893</f>
        <v>11.27</v>
      </c>
      <c r="F4893" s="3">
        <f>Raw_Data!F4893</f>
        <v>52</v>
      </c>
      <c r="G4893" s="3" t="str">
        <f>Raw_Data!G4893</f>
        <v>South America</v>
      </c>
      <c r="H4893" s="3" t="str">
        <f>Raw_Data!H4893</f>
        <v>TV</v>
      </c>
      <c r="I4893" s="3">
        <f>Raw_Data!I4893</f>
        <v>17.989999999999998</v>
      </c>
      <c r="J4893" s="3">
        <f>Raw_Data!J4893</f>
        <v>1</v>
      </c>
      <c r="K4893" s="3" t="str">
        <f>Raw_Data!K4893</f>
        <v>Crypto</v>
      </c>
      <c r="L4893" s="3">
        <f>Raw_Data!L4893</f>
        <v>4</v>
      </c>
      <c r="M4893" s="3">
        <f>Raw_Data!M4893</f>
        <v>0.21</v>
      </c>
      <c r="N4893" s="3" t="str">
        <f>Raw_Data!N4893</f>
        <v>Documentary</v>
      </c>
      <c r="O4893" s="3" t="str">
        <f t="shared" si="760"/>
        <v>55-70</v>
      </c>
      <c r="P4893" s="3" t="str">
        <f t="shared" si="761"/>
        <v>10-24h</v>
      </c>
      <c r="Q4893" s="3" t="str">
        <f t="shared" si="762"/>
        <v>46-60d</v>
      </c>
      <c r="R4893" s="3" t="str">
        <f t="shared" si="763"/>
        <v>Medium</v>
      </c>
      <c r="S4893" s="3" t="str">
        <f t="shared" si="764"/>
        <v>High</v>
      </c>
      <c r="T4893" s="3" t="str">
        <f t="shared" si="765"/>
        <v>Churned</v>
      </c>
      <c r="U4893" s="4">
        <f>1/(1+EXP(-(Predictive_Model!$B$5+((B4893-Predictive_Model!$B$20)/Predictive_Model!$C$20)*Predictive_Model!$D$20+((E4893-Predictive_Model!$B$21)/Predictive_Model!$C$21)*Predictive_Model!$D$21+((F4893-Predictive_Model!$B$22)/Predictive_Model!$C$22)*Predictive_Model!$D$22+((I4893-Predictive_Model!$B$23)/Predictive_Model!$C$23)*Predictive_Model!$D$23+((L4893-Predictive_Model!$B$24)/Predictive_Model!$C$24)*Predictive_Model!$D$24+((M4893-Predictive_Model!$B$25)/Predictive_Model!$C$25)*Predictive_Model!$D$25+IF(C4893="Male",Predictive_Model!$D$31,IF(C4893="Other",Predictive_Model!$D$32,0))+IF(D4893="Premium",Predictive_Model!$D$34,IF(D4893="Standard",Predictive_Model!$D$35,0))+IF(G4893="Asia",Predictive_Model!$D$37,IF(G4893="Europe",Predictive_Model!$D$38,IF(G4893="North America",Predictive_Model!$D$39,IF(G4893="Oceania",Predictive_Model!$D$40,IF(G4893="South America",Predictive_Model!$D$41,0)))))+IF(H4893="Laptop",Predictive_Model!$D$43,IF(H4893="Mobile",Predictive_Model!$D$44,IF(H4893="TV",Predictive_Model!$D$45,IF(H4893="Tablet",Predictive_Model!$D$46,0))))+IF(K4893="Crypto",Predictive_Model!$D$48,IF(K4893="Debit Card",Predictive_Model!$D$49,IF(K4893="Gift Card",Predictive_Model!$D$50,IF(K4893="PayPal",Predictive_Model!$D$51,0))))+IF(N4893="Comedy",Predictive_Model!$D$53,IF(N4893="Documentary",Predictive_Model!$D$54,IF(N4893="Drama",Predictive_Model!$D$55,IF(N4893="Horror",Predictive_Model!$D$56,IF(N4893="Romance",Predictive_Model!$D$57,IF(N4893="Sci-Fi",Predictive_Model!$D$58,0)))))))))</f>
        <v>0.8859226996628673</v>
      </c>
      <c r="V4893" s="3" t="str">
        <f t="shared" si="766"/>
        <v>Critical</v>
      </c>
      <c r="W4893" s="6">
        <f t="shared" si="767"/>
        <v>17.989999999999998</v>
      </c>
      <c r="X4893" s="3" t="str">
        <f t="shared" si="768"/>
        <v>Priority 1</v>
      </c>
      <c r="Y4893" s="3" t="str">
        <f t="shared" si="769"/>
        <v>OK</v>
      </c>
    </row>
    <row r="4894" spans="1:25" x14ac:dyDescent="0.25">
      <c r="A4894" s="3" t="str">
        <f>Raw_Data!A4894</f>
        <v>3be193c1-71c9-4feb-8146-f7c113153a5e</v>
      </c>
      <c r="B4894" s="3">
        <f>Raw_Data!B4894</f>
        <v>41</v>
      </c>
      <c r="C4894" s="3" t="str">
        <f>Raw_Data!C4894</f>
        <v>Female</v>
      </c>
      <c r="D4894" s="3" t="str">
        <f>Raw_Data!D4894</f>
        <v>Basic</v>
      </c>
      <c r="E4894" s="3">
        <f>Raw_Data!E4894</f>
        <v>11.55</v>
      </c>
      <c r="F4894" s="3">
        <f>Raw_Data!F4894</f>
        <v>57</v>
      </c>
      <c r="G4894" s="3" t="str">
        <f>Raw_Data!G4894</f>
        <v>Asia</v>
      </c>
      <c r="H4894" s="3" t="str">
        <f>Raw_Data!H4894</f>
        <v>Tablet</v>
      </c>
      <c r="I4894" s="3">
        <f>Raw_Data!I4894</f>
        <v>8.99</v>
      </c>
      <c r="J4894" s="3">
        <f>Raw_Data!J4894</f>
        <v>1</v>
      </c>
      <c r="K4894" s="3" t="str">
        <f>Raw_Data!K4894</f>
        <v>Crypto</v>
      </c>
      <c r="L4894" s="3">
        <f>Raw_Data!L4894</f>
        <v>1</v>
      </c>
      <c r="M4894" s="3">
        <f>Raw_Data!M4894</f>
        <v>0.2</v>
      </c>
      <c r="N4894" s="3" t="str">
        <f>Raw_Data!N4894</f>
        <v>Sci-Fi</v>
      </c>
      <c r="O4894" s="3" t="str">
        <f t="shared" si="760"/>
        <v>35-44</v>
      </c>
      <c r="P4894" s="3" t="str">
        <f t="shared" si="761"/>
        <v>10-24h</v>
      </c>
      <c r="Q4894" s="3" t="str">
        <f t="shared" si="762"/>
        <v>46-60d</v>
      </c>
      <c r="R4894" s="3" t="str">
        <f t="shared" si="763"/>
        <v>Medium</v>
      </c>
      <c r="S4894" s="3" t="str">
        <f t="shared" si="764"/>
        <v>Low</v>
      </c>
      <c r="T4894" s="3" t="str">
        <f t="shared" si="765"/>
        <v>Churned</v>
      </c>
      <c r="U4894" s="4">
        <f>1/(1+EXP(-(Predictive_Model!$B$5+((B4894-Predictive_Model!$B$20)/Predictive_Model!$C$20)*Predictive_Model!$D$20+((E4894-Predictive_Model!$B$21)/Predictive_Model!$C$21)*Predictive_Model!$D$21+((F4894-Predictive_Model!$B$22)/Predictive_Model!$C$22)*Predictive_Model!$D$22+((I4894-Predictive_Model!$B$23)/Predictive_Model!$C$23)*Predictive_Model!$D$23+((L4894-Predictive_Model!$B$24)/Predictive_Model!$C$24)*Predictive_Model!$D$24+((M4894-Predictive_Model!$B$25)/Predictive_Model!$C$25)*Predictive_Model!$D$25+IF(C4894="Male",Predictive_Model!$D$31,IF(C4894="Other",Predictive_Model!$D$32,0))+IF(D4894="Premium",Predictive_Model!$D$34,IF(D4894="Standard",Predictive_Model!$D$35,0))+IF(G4894="Asia",Predictive_Model!$D$37,IF(G4894="Europe",Predictive_Model!$D$38,IF(G4894="North America",Predictive_Model!$D$39,IF(G4894="Oceania",Predictive_Model!$D$40,IF(G4894="South America",Predictive_Model!$D$41,0)))))+IF(H4894="Laptop",Predictive_Model!$D$43,IF(H4894="Mobile",Predictive_Model!$D$44,IF(H4894="TV",Predictive_Model!$D$45,IF(H4894="Tablet",Predictive_Model!$D$46,0))))+IF(K4894="Crypto",Predictive_Model!$D$48,IF(K4894="Debit Card",Predictive_Model!$D$49,IF(K4894="Gift Card",Predictive_Model!$D$50,IF(K4894="PayPal",Predictive_Model!$D$51,0))))+IF(N4894="Comedy",Predictive_Model!$D$53,IF(N4894="Documentary",Predictive_Model!$D$54,IF(N4894="Drama",Predictive_Model!$D$55,IF(N4894="Horror",Predictive_Model!$D$56,IF(N4894="Romance",Predictive_Model!$D$57,IF(N4894="Sci-Fi",Predictive_Model!$D$58,0)))))))))</f>
        <v>0.9999307703540905</v>
      </c>
      <c r="V4894" s="3" t="str">
        <f t="shared" si="766"/>
        <v>Critical</v>
      </c>
      <c r="W4894" s="6">
        <f t="shared" si="767"/>
        <v>8.99</v>
      </c>
      <c r="X4894" s="3" t="str">
        <f t="shared" si="768"/>
        <v>Priority 2</v>
      </c>
      <c r="Y4894" s="3" t="str">
        <f t="shared" si="769"/>
        <v>OK</v>
      </c>
    </row>
    <row r="4895" spans="1:25" x14ac:dyDescent="0.25">
      <c r="A4895" s="3" t="str">
        <f>Raw_Data!A4895</f>
        <v>067df9b8-5818-4c62-b69c-7d52b011a2ee</v>
      </c>
      <c r="B4895" s="3">
        <f>Raw_Data!B4895</f>
        <v>35</v>
      </c>
      <c r="C4895" s="3" t="str">
        <f>Raw_Data!C4895</f>
        <v>Other</v>
      </c>
      <c r="D4895" s="3" t="str">
        <f>Raw_Data!D4895</f>
        <v>Premium</v>
      </c>
      <c r="E4895" s="3">
        <f>Raw_Data!E4895</f>
        <v>2.41</v>
      </c>
      <c r="F4895" s="3">
        <f>Raw_Data!F4895</f>
        <v>49</v>
      </c>
      <c r="G4895" s="3" t="str">
        <f>Raw_Data!G4895</f>
        <v>South America</v>
      </c>
      <c r="H4895" s="3" t="str">
        <f>Raw_Data!H4895</f>
        <v>Mobile</v>
      </c>
      <c r="I4895" s="3">
        <f>Raw_Data!I4895</f>
        <v>17.989999999999998</v>
      </c>
      <c r="J4895" s="3">
        <f>Raw_Data!J4895</f>
        <v>1</v>
      </c>
      <c r="K4895" s="3" t="str">
        <f>Raw_Data!K4895</f>
        <v>Credit Card</v>
      </c>
      <c r="L4895" s="3">
        <f>Raw_Data!L4895</f>
        <v>2</v>
      </c>
      <c r="M4895" s="3">
        <f>Raw_Data!M4895</f>
        <v>0.05</v>
      </c>
      <c r="N4895" s="3" t="str">
        <f>Raw_Data!N4895</f>
        <v>Horror</v>
      </c>
      <c r="O4895" s="3" t="str">
        <f t="shared" si="760"/>
        <v>35-44</v>
      </c>
      <c r="P4895" s="3" t="str">
        <f t="shared" si="761"/>
        <v>&lt;10h</v>
      </c>
      <c r="Q4895" s="3" t="str">
        <f t="shared" si="762"/>
        <v>46-60d</v>
      </c>
      <c r="R4895" s="3" t="str">
        <f t="shared" si="763"/>
        <v>Low</v>
      </c>
      <c r="S4895" s="3" t="str">
        <f t="shared" si="764"/>
        <v>High</v>
      </c>
      <c r="T4895" s="3" t="str">
        <f t="shared" si="765"/>
        <v>Churned</v>
      </c>
      <c r="U4895" s="4">
        <f>1/(1+EXP(-(Predictive_Model!$B$5+((B4895-Predictive_Model!$B$20)/Predictive_Model!$C$20)*Predictive_Model!$D$20+((E4895-Predictive_Model!$B$21)/Predictive_Model!$C$21)*Predictive_Model!$D$21+((F4895-Predictive_Model!$B$22)/Predictive_Model!$C$22)*Predictive_Model!$D$22+((I4895-Predictive_Model!$B$23)/Predictive_Model!$C$23)*Predictive_Model!$D$23+((L4895-Predictive_Model!$B$24)/Predictive_Model!$C$24)*Predictive_Model!$D$24+((M4895-Predictive_Model!$B$25)/Predictive_Model!$C$25)*Predictive_Model!$D$25+IF(C4895="Male",Predictive_Model!$D$31,IF(C4895="Other",Predictive_Model!$D$32,0))+IF(D4895="Premium",Predictive_Model!$D$34,IF(D4895="Standard",Predictive_Model!$D$35,0))+IF(G4895="Asia",Predictive_Model!$D$37,IF(G4895="Europe",Predictive_Model!$D$38,IF(G4895="North America",Predictive_Model!$D$39,IF(G4895="Oceania",Predictive_Model!$D$40,IF(G4895="South America",Predictive_Model!$D$41,0)))))+IF(H4895="Laptop",Predictive_Model!$D$43,IF(H4895="Mobile",Predictive_Model!$D$44,IF(H4895="TV",Predictive_Model!$D$45,IF(H4895="Tablet",Predictive_Model!$D$46,0))))+IF(K4895="Crypto",Predictive_Model!$D$48,IF(K4895="Debit Card",Predictive_Model!$D$49,IF(K4895="Gift Card",Predictive_Model!$D$50,IF(K4895="PayPal",Predictive_Model!$D$51,0))))+IF(N4895="Comedy",Predictive_Model!$D$53,IF(N4895="Documentary",Predictive_Model!$D$54,IF(N4895="Drama",Predictive_Model!$D$55,IF(N4895="Horror",Predictive_Model!$D$56,IF(N4895="Romance",Predictive_Model!$D$57,IF(N4895="Sci-Fi",Predictive_Model!$D$58,0)))))))))</f>
        <v>0.99971663223754537</v>
      </c>
      <c r="V4895" s="3" t="str">
        <f t="shared" si="766"/>
        <v>Critical</v>
      </c>
      <c r="W4895" s="6">
        <f t="shared" si="767"/>
        <v>17.989999999999998</v>
      </c>
      <c r="X4895" s="3" t="str">
        <f t="shared" si="768"/>
        <v>Priority 1</v>
      </c>
      <c r="Y4895" s="3" t="str">
        <f t="shared" si="769"/>
        <v>OK</v>
      </c>
    </row>
    <row r="4896" spans="1:25" x14ac:dyDescent="0.25">
      <c r="A4896" s="3" t="str">
        <f>Raw_Data!A4896</f>
        <v>e096d116-d8cc-473d-aca9-e8f785e96471</v>
      </c>
      <c r="B4896" s="3">
        <f>Raw_Data!B4896</f>
        <v>59</v>
      </c>
      <c r="C4896" s="3" t="str">
        <f>Raw_Data!C4896</f>
        <v>Other</v>
      </c>
      <c r="D4896" s="3" t="str">
        <f>Raw_Data!D4896</f>
        <v>Basic</v>
      </c>
      <c r="E4896" s="3">
        <f>Raw_Data!E4896</f>
        <v>2.58</v>
      </c>
      <c r="F4896" s="3">
        <f>Raw_Data!F4896</f>
        <v>54</v>
      </c>
      <c r="G4896" s="3" t="str">
        <f>Raw_Data!G4896</f>
        <v>Oceania</v>
      </c>
      <c r="H4896" s="3" t="str">
        <f>Raw_Data!H4896</f>
        <v>Laptop</v>
      </c>
      <c r="I4896" s="3">
        <f>Raw_Data!I4896</f>
        <v>8.99</v>
      </c>
      <c r="J4896" s="3">
        <f>Raw_Data!J4896</f>
        <v>1</v>
      </c>
      <c r="K4896" s="3" t="str">
        <f>Raw_Data!K4896</f>
        <v>Credit Card</v>
      </c>
      <c r="L4896" s="3">
        <f>Raw_Data!L4896</f>
        <v>4</v>
      </c>
      <c r="M4896" s="3">
        <f>Raw_Data!M4896</f>
        <v>0.05</v>
      </c>
      <c r="N4896" s="3" t="str">
        <f>Raw_Data!N4896</f>
        <v>Romance</v>
      </c>
      <c r="O4896" s="3" t="str">
        <f t="shared" si="760"/>
        <v>55-70</v>
      </c>
      <c r="P4896" s="3" t="str">
        <f t="shared" si="761"/>
        <v>&lt;10h</v>
      </c>
      <c r="Q4896" s="3" t="str">
        <f t="shared" si="762"/>
        <v>46-60d</v>
      </c>
      <c r="R4896" s="3" t="str">
        <f t="shared" si="763"/>
        <v>Low</v>
      </c>
      <c r="S4896" s="3" t="str">
        <f t="shared" si="764"/>
        <v>Low</v>
      </c>
      <c r="T4896" s="3" t="str">
        <f t="shared" si="765"/>
        <v>Churned</v>
      </c>
      <c r="U4896" s="4">
        <f>1/(1+EXP(-(Predictive_Model!$B$5+((B4896-Predictive_Model!$B$20)/Predictive_Model!$C$20)*Predictive_Model!$D$20+((E4896-Predictive_Model!$B$21)/Predictive_Model!$C$21)*Predictive_Model!$D$21+((F4896-Predictive_Model!$B$22)/Predictive_Model!$C$22)*Predictive_Model!$D$22+((I4896-Predictive_Model!$B$23)/Predictive_Model!$C$23)*Predictive_Model!$D$23+((L4896-Predictive_Model!$B$24)/Predictive_Model!$C$24)*Predictive_Model!$D$24+((M4896-Predictive_Model!$B$25)/Predictive_Model!$C$25)*Predictive_Model!$D$25+IF(C4896="Male",Predictive_Model!$D$31,IF(C4896="Other",Predictive_Model!$D$32,0))+IF(D4896="Premium",Predictive_Model!$D$34,IF(D4896="Standard",Predictive_Model!$D$35,0))+IF(G4896="Asia",Predictive_Model!$D$37,IF(G4896="Europe",Predictive_Model!$D$38,IF(G4896="North America",Predictive_Model!$D$39,IF(G4896="Oceania",Predictive_Model!$D$40,IF(G4896="South America",Predictive_Model!$D$41,0)))))+IF(H4896="Laptop",Predictive_Model!$D$43,IF(H4896="Mobile",Predictive_Model!$D$44,IF(H4896="TV",Predictive_Model!$D$45,IF(H4896="Tablet",Predictive_Model!$D$46,0))))+IF(K4896="Crypto",Predictive_Model!$D$48,IF(K4896="Debit Card",Predictive_Model!$D$49,IF(K4896="Gift Card",Predictive_Model!$D$50,IF(K4896="PayPal",Predictive_Model!$D$51,0))))+IF(N4896="Comedy",Predictive_Model!$D$53,IF(N4896="Documentary",Predictive_Model!$D$54,IF(N4896="Drama",Predictive_Model!$D$55,IF(N4896="Horror",Predictive_Model!$D$56,IF(N4896="Romance",Predictive_Model!$D$57,IF(N4896="Sci-Fi",Predictive_Model!$D$58,0)))))))))</f>
        <v>0.99981980032378459</v>
      </c>
      <c r="V4896" s="3" t="str">
        <f t="shared" si="766"/>
        <v>Critical</v>
      </c>
      <c r="W4896" s="6">
        <f t="shared" si="767"/>
        <v>8.99</v>
      </c>
      <c r="X4896" s="3" t="str">
        <f t="shared" si="768"/>
        <v>Priority 2</v>
      </c>
      <c r="Y4896" s="3" t="str">
        <f t="shared" si="769"/>
        <v>OK</v>
      </c>
    </row>
    <row r="4897" spans="1:25" x14ac:dyDescent="0.25">
      <c r="A4897" s="3" t="str">
        <f>Raw_Data!A4897</f>
        <v>a354f784-6051-47cd-9266-f9f76ae17cf9</v>
      </c>
      <c r="B4897" s="3">
        <f>Raw_Data!B4897</f>
        <v>29</v>
      </c>
      <c r="C4897" s="3" t="str">
        <f>Raw_Data!C4897</f>
        <v>Male</v>
      </c>
      <c r="D4897" s="3" t="str">
        <f>Raw_Data!D4897</f>
        <v>Basic</v>
      </c>
      <c r="E4897" s="3">
        <f>Raw_Data!E4897</f>
        <v>5.94</v>
      </c>
      <c r="F4897" s="3">
        <f>Raw_Data!F4897</f>
        <v>38</v>
      </c>
      <c r="G4897" s="3" t="str">
        <f>Raw_Data!G4897</f>
        <v>South America</v>
      </c>
      <c r="H4897" s="3" t="str">
        <f>Raw_Data!H4897</f>
        <v>Tablet</v>
      </c>
      <c r="I4897" s="3">
        <f>Raw_Data!I4897</f>
        <v>8.99</v>
      </c>
      <c r="J4897" s="3">
        <f>Raw_Data!J4897</f>
        <v>1</v>
      </c>
      <c r="K4897" s="3" t="str">
        <f>Raw_Data!K4897</f>
        <v>PayPal</v>
      </c>
      <c r="L4897" s="3">
        <f>Raw_Data!L4897</f>
        <v>3</v>
      </c>
      <c r="M4897" s="3">
        <f>Raw_Data!M4897</f>
        <v>0.15</v>
      </c>
      <c r="N4897" s="3" t="str">
        <f>Raw_Data!N4897</f>
        <v>Horror</v>
      </c>
      <c r="O4897" s="3" t="str">
        <f t="shared" si="760"/>
        <v>25-34</v>
      </c>
      <c r="P4897" s="3" t="str">
        <f t="shared" si="761"/>
        <v>&lt;10h</v>
      </c>
      <c r="Q4897" s="3" t="str">
        <f t="shared" si="762"/>
        <v>22-45d</v>
      </c>
      <c r="R4897" s="3" t="str">
        <f t="shared" si="763"/>
        <v>Medium</v>
      </c>
      <c r="S4897" s="3" t="str">
        <f t="shared" si="764"/>
        <v>Low</v>
      </c>
      <c r="T4897" s="3" t="str">
        <f t="shared" si="765"/>
        <v>Churned</v>
      </c>
      <c r="U4897" s="4">
        <f>1/(1+EXP(-(Predictive_Model!$B$5+((B4897-Predictive_Model!$B$20)/Predictive_Model!$C$20)*Predictive_Model!$D$20+((E4897-Predictive_Model!$B$21)/Predictive_Model!$C$21)*Predictive_Model!$D$21+((F4897-Predictive_Model!$B$22)/Predictive_Model!$C$22)*Predictive_Model!$D$22+((I4897-Predictive_Model!$B$23)/Predictive_Model!$C$23)*Predictive_Model!$D$23+((L4897-Predictive_Model!$B$24)/Predictive_Model!$C$24)*Predictive_Model!$D$24+((M4897-Predictive_Model!$B$25)/Predictive_Model!$C$25)*Predictive_Model!$D$25+IF(C4897="Male",Predictive_Model!$D$31,IF(C4897="Other",Predictive_Model!$D$32,0))+IF(D4897="Premium",Predictive_Model!$D$34,IF(D4897="Standard",Predictive_Model!$D$35,0))+IF(G4897="Asia",Predictive_Model!$D$37,IF(G4897="Europe",Predictive_Model!$D$38,IF(G4897="North America",Predictive_Model!$D$39,IF(G4897="Oceania",Predictive_Model!$D$40,IF(G4897="South America",Predictive_Model!$D$41,0)))))+IF(H4897="Laptop",Predictive_Model!$D$43,IF(H4897="Mobile",Predictive_Model!$D$44,IF(H4897="TV",Predictive_Model!$D$45,IF(H4897="Tablet",Predictive_Model!$D$46,0))))+IF(K4897="Crypto",Predictive_Model!$D$48,IF(K4897="Debit Card",Predictive_Model!$D$49,IF(K4897="Gift Card",Predictive_Model!$D$50,IF(K4897="PayPal",Predictive_Model!$D$51,0))))+IF(N4897="Comedy",Predictive_Model!$D$53,IF(N4897="Documentary",Predictive_Model!$D$54,IF(N4897="Drama",Predictive_Model!$D$55,IF(N4897="Horror",Predictive_Model!$D$56,IF(N4897="Romance",Predictive_Model!$D$57,IF(N4897="Sci-Fi",Predictive_Model!$D$58,0)))))))))</f>
        <v>0.99932228898297071</v>
      </c>
      <c r="V4897" s="3" t="str">
        <f t="shared" si="766"/>
        <v>Critical</v>
      </c>
      <c r="W4897" s="6">
        <f t="shared" si="767"/>
        <v>8.99</v>
      </c>
      <c r="X4897" s="3" t="str">
        <f t="shared" si="768"/>
        <v>Priority 2</v>
      </c>
      <c r="Y4897" s="3" t="str">
        <f t="shared" si="769"/>
        <v>OK</v>
      </c>
    </row>
    <row r="4898" spans="1:25" x14ac:dyDescent="0.25">
      <c r="A4898" s="3" t="str">
        <f>Raw_Data!A4898</f>
        <v>1d46a6b0-f972-4e84-b7e5-53c37d927a82</v>
      </c>
      <c r="B4898" s="3">
        <f>Raw_Data!B4898</f>
        <v>55</v>
      </c>
      <c r="C4898" s="3" t="str">
        <f>Raw_Data!C4898</f>
        <v>Other</v>
      </c>
      <c r="D4898" s="3" t="str">
        <f>Raw_Data!D4898</f>
        <v>Standard</v>
      </c>
      <c r="E4898" s="3">
        <f>Raw_Data!E4898</f>
        <v>47.33</v>
      </c>
      <c r="F4898" s="3">
        <f>Raw_Data!F4898</f>
        <v>27</v>
      </c>
      <c r="G4898" s="3" t="str">
        <f>Raw_Data!G4898</f>
        <v>Africa</v>
      </c>
      <c r="H4898" s="3" t="str">
        <f>Raw_Data!H4898</f>
        <v>Tablet</v>
      </c>
      <c r="I4898" s="3">
        <f>Raw_Data!I4898</f>
        <v>13.99</v>
      </c>
      <c r="J4898" s="3">
        <f>Raw_Data!J4898</f>
        <v>0</v>
      </c>
      <c r="K4898" s="3" t="str">
        <f>Raw_Data!K4898</f>
        <v>Debit Card</v>
      </c>
      <c r="L4898" s="3">
        <f>Raw_Data!L4898</f>
        <v>5</v>
      </c>
      <c r="M4898" s="3">
        <f>Raw_Data!M4898</f>
        <v>1.69</v>
      </c>
      <c r="N4898" s="3" t="str">
        <f>Raw_Data!N4898</f>
        <v>Documentary</v>
      </c>
      <c r="O4898" s="3" t="str">
        <f t="shared" si="760"/>
        <v>55-70</v>
      </c>
      <c r="P4898" s="3" t="str">
        <f t="shared" si="761"/>
        <v>25-49h</v>
      </c>
      <c r="Q4898" s="3" t="str">
        <f t="shared" si="762"/>
        <v>22-45d</v>
      </c>
      <c r="R4898" s="3" t="str">
        <f t="shared" si="763"/>
        <v>Medium</v>
      </c>
      <c r="S4898" s="3" t="str">
        <f t="shared" si="764"/>
        <v>Mid</v>
      </c>
      <c r="T4898" s="3" t="str">
        <f t="shared" si="765"/>
        <v>Active</v>
      </c>
      <c r="U4898" s="4">
        <f>1/(1+EXP(-(Predictive_Model!$B$5+((B4898-Predictive_Model!$B$20)/Predictive_Model!$C$20)*Predictive_Model!$D$20+((E4898-Predictive_Model!$B$21)/Predictive_Model!$C$21)*Predictive_Model!$D$21+((F4898-Predictive_Model!$B$22)/Predictive_Model!$C$22)*Predictive_Model!$D$22+((I4898-Predictive_Model!$B$23)/Predictive_Model!$C$23)*Predictive_Model!$D$23+((L4898-Predictive_Model!$B$24)/Predictive_Model!$C$24)*Predictive_Model!$D$24+((M4898-Predictive_Model!$B$25)/Predictive_Model!$C$25)*Predictive_Model!$D$25+IF(C4898="Male",Predictive_Model!$D$31,IF(C4898="Other",Predictive_Model!$D$32,0))+IF(D4898="Premium",Predictive_Model!$D$34,IF(D4898="Standard",Predictive_Model!$D$35,0))+IF(G4898="Asia",Predictive_Model!$D$37,IF(G4898="Europe",Predictive_Model!$D$38,IF(G4898="North America",Predictive_Model!$D$39,IF(G4898="Oceania",Predictive_Model!$D$40,IF(G4898="South America",Predictive_Model!$D$41,0)))))+IF(H4898="Laptop",Predictive_Model!$D$43,IF(H4898="Mobile",Predictive_Model!$D$44,IF(H4898="TV",Predictive_Model!$D$45,IF(H4898="Tablet",Predictive_Model!$D$46,0))))+IF(K4898="Crypto",Predictive_Model!$D$48,IF(K4898="Debit Card",Predictive_Model!$D$49,IF(K4898="Gift Card",Predictive_Model!$D$50,IF(K4898="PayPal",Predictive_Model!$D$51,0))))+IF(N4898="Comedy",Predictive_Model!$D$53,IF(N4898="Documentary",Predictive_Model!$D$54,IF(N4898="Drama",Predictive_Model!$D$55,IF(N4898="Horror",Predictive_Model!$D$56,IF(N4898="Romance",Predictive_Model!$D$57,IF(N4898="Sci-Fi",Predictive_Model!$D$58,0)))))))))</f>
        <v>2.8003365660515318E-6</v>
      </c>
      <c r="V4898" s="3" t="str">
        <f t="shared" si="766"/>
        <v>Low</v>
      </c>
      <c r="W4898" s="6">
        <f t="shared" si="767"/>
        <v>3.9176708559060931E-5</v>
      </c>
      <c r="X4898" s="3" t="str">
        <f t="shared" si="768"/>
        <v>Monitor</v>
      </c>
      <c r="Y4898" s="3" t="str">
        <f t="shared" si="769"/>
        <v>OK</v>
      </c>
    </row>
    <row r="4899" spans="1:25" x14ac:dyDescent="0.25">
      <c r="A4899" s="3" t="str">
        <f>Raw_Data!A4899</f>
        <v>30c6845d-fcd3-4100-be4a-6939a129e80d</v>
      </c>
      <c r="B4899" s="3">
        <f>Raw_Data!B4899</f>
        <v>28</v>
      </c>
      <c r="C4899" s="3" t="str">
        <f>Raw_Data!C4899</f>
        <v>Other</v>
      </c>
      <c r="D4899" s="3" t="str">
        <f>Raw_Data!D4899</f>
        <v>Basic</v>
      </c>
      <c r="E4899" s="3">
        <f>Raw_Data!E4899</f>
        <v>1.58</v>
      </c>
      <c r="F4899" s="3">
        <f>Raw_Data!F4899</f>
        <v>27</v>
      </c>
      <c r="G4899" s="3" t="str">
        <f>Raw_Data!G4899</f>
        <v>North America</v>
      </c>
      <c r="H4899" s="3" t="str">
        <f>Raw_Data!H4899</f>
        <v>Laptop</v>
      </c>
      <c r="I4899" s="3">
        <f>Raw_Data!I4899</f>
        <v>8.99</v>
      </c>
      <c r="J4899" s="3">
        <f>Raw_Data!J4899</f>
        <v>1</v>
      </c>
      <c r="K4899" s="3" t="str">
        <f>Raw_Data!K4899</f>
        <v>Credit Card</v>
      </c>
      <c r="L4899" s="3">
        <f>Raw_Data!L4899</f>
        <v>5</v>
      </c>
      <c r="M4899" s="3">
        <f>Raw_Data!M4899</f>
        <v>0.06</v>
      </c>
      <c r="N4899" s="3" t="str">
        <f>Raw_Data!N4899</f>
        <v>Romance</v>
      </c>
      <c r="O4899" s="3" t="str">
        <f t="shared" si="760"/>
        <v>25-34</v>
      </c>
      <c r="P4899" s="3" t="str">
        <f t="shared" si="761"/>
        <v>&lt;10h</v>
      </c>
      <c r="Q4899" s="3" t="str">
        <f t="shared" si="762"/>
        <v>22-45d</v>
      </c>
      <c r="R4899" s="3" t="str">
        <f t="shared" si="763"/>
        <v>Medium</v>
      </c>
      <c r="S4899" s="3" t="str">
        <f t="shared" si="764"/>
        <v>Low</v>
      </c>
      <c r="T4899" s="3" t="str">
        <f t="shared" si="765"/>
        <v>Churned</v>
      </c>
      <c r="U4899" s="4">
        <f>1/(1+EXP(-(Predictive_Model!$B$5+((B4899-Predictive_Model!$B$20)/Predictive_Model!$C$20)*Predictive_Model!$D$20+((E4899-Predictive_Model!$B$21)/Predictive_Model!$C$21)*Predictive_Model!$D$21+((F4899-Predictive_Model!$B$22)/Predictive_Model!$C$22)*Predictive_Model!$D$22+((I4899-Predictive_Model!$B$23)/Predictive_Model!$C$23)*Predictive_Model!$D$23+((L4899-Predictive_Model!$B$24)/Predictive_Model!$C$24)*Predictive_Model!$D$24+((M4899-Predictive_Model!$B$25)/Predictive_Model!$C$25)*Predictive_Model!$D$25+IF(C4899="Male",Predictive_Model!$D$31,IF(C4899="Other",Predictive_Model!$D$32,0))+IF(D4899="Premium",Predictive_Model!$D$34,IF(D4899="Standard",Predictive_Model!$D$35,0))+IF(G4899="Asia",Predictive_Model!$D$37,IF(G4899="Europe",Predictive_Model!$D$38,IF(G4899="North America",Predictive_Model!$D$39,IF(G4899="Oceania",Predictive_Model!$D$40,IF(G4899="South America",Predictive_Model!$D$41,0)))))+IF(H4899="Laptop",Predictive_Model!$D$43,IF(H4899="Mobile",Predictive_Model!$D$44,IF(H4899="TV",Predictive_Model!$D$45,IF(H4899="Tablet",Predictive_Model!$D$46,0))))+IF(K4899="Crypto",Predictive_Model!$D$48,IF(K4899="Debit Card",Predictive_Model!$D$49,IF(K4899="Gift Card",Predictive_Model!$D$50,IF(K4899="PayPal",Predictive_Model!$D$51,0))))+IF(N4899="Comedy",Predictive_Model!$D$53,IF(N4899="Documentary",Predictive_Model!$D$54,IF(N4899="Drama",Predictive_Model!$D$55,IF(N4899="Horror",Predictive_Model!$D$56,IF(N4899="Romance",Predictive_Model!$D$57,IF(N4899="Sci-Fi",Predictive_Model!$D$58,0)))))))))</f>
        <v>0.98857410375822719</v>
      </c>
      <c r="V4899" s="3" t="str">
        <f t="shared" si="766"/>
        <v>Critical</v>
      </c>
      <c r="W4899" s="6">
        <f t="shared" si="767"/>
        <v>8.99</v>
      </c>
      <c r="X4899" s="3" t="str">
        <f t="shared" si="768"/>
        <v>Priority 2</v>
      </c>
      <c r="Y4899" s="3" t="str">
        <f t="shared" si="769"/>
        <v>OK</v>
      </c>
    </row>
    <row r="4900" spans="1:25" x14ac:dyDescent="0.25">
      <c r="A4900" s="3" t="str">
        <f>Raw_Data!A4900</f>
        <v>ad1f7c5d-8ae0-47c9-b206-7c8815ae90c8</v>
      </c>
      <c r="B4900" s="3">
        <f>Raw_Data!B4900</f>
        <v>48</v>
      </c>
      <c r="C4900" s="3" t="str">
        <f>Raw_Data!C4900</f>
        <v>Female</v>
      </c>
      <c r="D4900" s="3" t="str">
        <f>Raw_Data!D4900</f>
        <v>Standard</v>
      </c>
      <c r="E4900" s="3">
        <f>Raw_Data!E4900</f>
        <v>5.49</v>
      </c>
      <c r="F4900" s="3">
        <f>Raw_Data!F4900</f>
        <v>33</v>
      </c>
      <c r="G4900" s="3" t="str">
        <f>Raw_Data!G4900</f>
        <v>South America</v>
      </c>
      <c r="H4900" s="3" t="str">
        <f>Raw_Data!H4900</f>
        <v>Tablet</v>
      </c>
      <c r="I4900" s="3">
        <f>Raw_Data!I4900</f>
        <v>13.99</v>
      </c>
      <c r="J4900" s="3">
        <f>Raw_Data!J4900</f>
        <v>1</v>
      </c>
      <c r="K4900" s="3" t="str">
        <f>Raw_Data!K4900</f>
        <v>Credit Card</v>
      </c>
      <c r="L4900" s="3">
        <f>Raw_Data!L4900</f>
        <v>1</v>
      </c>
      <c r="M4900" s="3">
        <f>Raw_Data!M4900</f>
        <v>0.16</v>
      </c>
      <c r="N4900" s="3" t="str">
        <f>Raw_Data!N4900</f>
        <v>Action</v>
      </c>
      <c r="O4900" s="3" t="str">
        <f t="shared" si="760"/>
        <v>45-54</v>
      </c>
      <c r="P4900" s="3" t="str">
        <f t="shared" si="761"/>
        <v>&lt;10h</v>
      </c>
      <c r="Q4900" s="3" t="str">
        <f t="shared" si="762"/>
        <v>22-45d</v>
      </c>
      <c r="R4900" s="3" t="str">
        <f t="shared" si="763"/>
        <v>Medium</v>
      </c>
      <c r="S4900" s="3" t="str">
        <f t="shared" si="764"/>
        <v>Mid</v>
      </c>
      <c r="T4900" s="3" t="str">
        <f t="shared" si="765"/>
        <v>Churned</v>
      </c>
      <c r="U4900" s="4">
        <f>1/(1+EXP(-(Predictive_Model!$B$5+((B4900-Predictive_Model!$B$20)/Predictive_Model!$C$20)*Predictive_Model!$D$20+((E4900-Predictive_Model!$B$21)/Predictive_Model!$C$21)*Predictive_Model!$D$21+((F4900-Predictive_Model!$B$22)/Predictive_Model!$C$22)*Predictive_Model!$D$22+((I4900-Predictive_Model!$B$23)/Predictive_Model!$C$23)*Predictive_Model!$D$23+((L4900-Predictive_Model!$B$24)/Predictive_Model!$C$24)*Predictive_Model!$D$24+((M4900-Predictive_Model!$B$25)/Predictive_Model!$C$25)*Predictive_Model!$D$25+IF(C4900="Male",Predictive_Model!$D$31,IF(C4900="Other",Predictive_Model!$D$32,0))+IF(D4900="Premium",Predictive_Model!$D$34,IF(D4900="Standard",Predictive_Model!$D$35,0))+IF(G4900="Asia",Predictive_Model!$D$37,IF(G4900="Europe",Predictive_Model!$D$38,IF(G4900="North America",Predictive_Model!$D$39,IF(G4900="Oceania",Predictive_Model!$D$40,IF(G4900="South America",Predictive_Model!$D$41,0)))))+IF(H4900="Laptop",Predictive_Model!$D$43,IF(H4900="Mobile",Predictive_Model!$D$44,IF(H4900="TV",Predictive_Model!$D$45,IF(H4900="Tablet",Predictive_Model!$D$46,0))))+IF(K4900="Crypto",Predictive_Model!$D$48,IF(K4900="Debit Card",Predictive_Model!$D$49,IF(K4900="Gift Card",Predictive_Model!$D$50,IF(K4900="PayPal",Predictive_Model!$D$51,0))))+IF(N4900="Comedy",Predictive_Model!$D$53,IF(N4900="Documentary",Predictive_Model!$D$54,IF(N4900="Drama",Predictive_Model!$D$55,IF(N4900="Horror",Predictive_Model!$D$56,IF(N4900="Romance",Predictive_Model!$D$57,IF(N4900="Sci-Fi",Predictive_Model!$D$58,0)))))))))</f>
        <v>0.99939565555628962</v>
      </c>
      <c r="V4900" s="3" t="str">
        <f t="shared" si="766"/>
        <v>Critical</v>
      </c>
      <c r="W4900" s="6">
        <f t="shared" si="767"/>
        <v>13.99</v>
      </c>
      <c r="X4900" s="3" t="str">
        <f t="shared" si="768"/>
        <v>Priority 2</v>
      </c>
      <c r="Y4900" s="3" t="str">
        <f t="shared" si="769"/>
        <v>OK</v>
      </c>
    </row>
    <row r="4901" spans="1:25" x14ac:dyDescent="0.25">
      <c r="A4901" s="3" t="str">
        <f>Raw_Data!A4901</f>
        <v>d2e9c9a4-1ffa-4197-a19a-bfc1ba75e82e</v>
      </c>
      <c r="B4901" s="3">
        <f>Raw_Data!B4901</f>
        <v>45</v>
      </c>
      <c r="C4901" s="3" t="str">
        <f>Raw_Data!C4901</f>
        <v>Female</v>
      </c>
      <c r="D4901" s="3" t="str">
        <f>Raw_Data!D4901</f>
        <v>Standard</v>
      </c>
      <c r="E4901" s="3">
        <f>Raw_Data!E4901</f>
        <v>0.26</v>
      </c>
      <c r="F4901" s="3">
        <f>Raw_Data!F4901</f>
        <v>5</v>
      </c>
      <c r="G4901" s="3" t="str">
        <f>Raw_Data!G4901</f>
        <v>Oceania</v>
      </c>
      <c r="H4901" s="3" t="str">
        <f>Raw_Data!H4901</f>
        <v>Desktop</v>
      </c>
      <c r="I4901" s="3">
        <f>Raw_Data!I4901</f>
        <v>13.99</v>
      </c>
      <c r="J4901" s="3">
        <f>Raw_Data!J4901</f>
        <v>1</v>
      </c>
      <c r="K4901" s="3" t="str">
        <f>Raw_Data!K4901</f>
        <v>Crypto</v>
      </c>
      <c r="L4901" s="3">
        <f>Raw_Data!L4901</f>
        <v>1</v>
      </c>
      <c r="M4901" s="3">
        <f>Raw_Data!M4901</f>
        <v>0.04</v>
      </c>
      <c r="N4901" s="3" t="str">
        <f>Raw_Data!N4901</f>
        <v>Comedy</v>
      </c>
      <c r="O4901" s="3" t="str">
        <f t="shared" si="760"/>
        <v>45-54</v>
      </c>
      <c r="P4901" s="3" t="str">
        <f t="shared" si="761"/>
        <v>&lt;10h</v>
      </c>
      <c r="Q4901" s="3" t="str">
        <f t="shared" si="762"/>
        <v>0-7d</v>
      </c>
      <c r="R4901" s="3" t="str">
        <f t="shared" si="763"/>
        <v>Medium</v>
      </c>
      <c r="S4901" s="3" t="str">
        <f t="shared" si="764"/>
        <v>Mid</v>
      </c>
      <c r="T4901" s="3" t="str">
        <f t="shared" si="765"/>
        <v>Churned</v>
      </c>
      <c r="U4901" s="4">
        <f>1/(1+EXP(-(Predictive_Model!$B$5+((B4901-Predictive_Model!$B$20)/Predictive_Model!$C$20)*Predictive_Model!$D$20+((E4901-Predictive_Model!$B$21)/Predictive_Model!$C$21)*Predictive_Model!$D$21+((F4901-Predictive_Model!$B$22)/Predictive_Model!$C$22)*Predictive_Model!$D$22+((I4901-Predictive_Model!$B$23)/Predictive_Model!$C$23)*Predictive_Model!$D$23+((L4901-Predictive_Model!$B$24)/Predictive_Model!$C$24)*Predictive_Model!$D$24+((M4901-Predictive_Model!$B$25)/Predictive_Model!$C$25)*Predictive_Model!$D$25+IF(C4901="Male",Predictive_Model!$D$31,IF(C4901="Other",Predictive_Model!$D$32,0))+IF(D4901="Premium",Predictive_Model!$D$34,IF(D4901="Standard",Predictive_Model!$D$35,0))+IF(G4901="Asia",Predictive_Model!$D$37,IF(G4901="Europe",Predictive_Model!$D$38,IF(G4901="North America",Predictive_Model!$D$39,IF(G4901="Oceania",Predictive_Model!$D$40,IF(G4901="South America",Predictive_Model!$D$41,0)))))+IF(H4901="Laptop",Predictive_Model!$D$43,IF(H4901="Mobile",Predictive_Model!$D$44,IF(H4901="TV",Predictive_Model!$D$45,IF(H4901="Tablet",Predictive_Model!$D$46,0))))+IF(K4901="Crypto",Predictive_Model!$D$48,IF(K4901="Debit Card",Predictive_Model!$D$49,IF(K4901="Gift Card",Predictive_Model!$D$50,IF(K4901="PayPal",Predictive_Model!$D$51,0))))+IF(N4901="Comedy",Predictive_Model!$D$53,IF(N4901="Documentary",Predictive_Model!$D$54,IF(N4901="Drama",Predictive_Model!$D$55,IF(N4901="Horror",Predictive_Model!$D$56,IF(N4901="Romance",Predictive_Model!$D$57,IF(N4901="Sci-Fi",Predictive_Model!$D$58,0)))))))))</f>
        <v>0.984031803588158</v>
      </c>
      <c r="V4901" s="3" t="str">
        <f t="shared" si="766"/>
        <v>Critical</v>
      </c>
      <c r="W4901" s="6">
        <f t="shared" si="767"/>
        <v>13.99</v>
      </c>
      <c r="X4901" s="3" t="str">
        <f t="shared" si="768"/>
        <v>Priority 2</v>
      </c>
      <c r="Y4901" s="3" t="str">
        <f t="shared" si="769"/>
        <v>OK</v>
      </c>
    </row>
    <row r="4902" spans="1:25" x14ac:dyDescent="0.25">
      <c r="A4902" s="3" t="str">
        <f>Raw_Data!A4902</f>
        <v>789a8aba-0b46-435e-a7a7-903883ab845d</v>
      </c>
      <c r="B4902" s="3">
        <f>Raw_Data!B4902</f>
        <v>21</v>
      </c>
      <c r="C4902" s="3" t="str">
        <f>Raw_Data!C4902</f>
        <v>Other</v>
      </c>
      <c r="D4902" s="3" t="str">
        <f>Raw_Data!D4902</f>
        <v>Premium</v>
      </c>
      <c r="E4902" s="3">
        <f>Raw_Data!E4902</f>
        <v>8.16</v>
      </c>
      <c r="F4902" s="3">
        <f>Raw_Data!F4902</f>
        <v>49</v>
      </c>
      <c r="G4902" s="3" t="str">
        <f>Raw_Data!G4902</f>
        <v>Oceania</v>
      </c>
      <c r="H4902" s="3" t="str">
        <f>Raw_Data!H4902</f>
        <v>Desktop</v>
      </c>
      <c r="I4902" s="3">
        <f>Raw_Data!I4902</f>
        <v>17.989999999999998</v>
      </c>
      <c r="J4902" s="3">
        <f>Raw_Data!J4902</f>
        <v>1</v>
      </c>
      <c r="K4902" s="3" t="str">
        <f>Raw_Data!K4902</f>
        <v>PayPal</v>
      </c>
      <c r="L4902" s="3">
        <f>Raw_Data!L4902</f>
        <v>3</v>
      </c>
      <c r="M4902" s="3">
        <f>Raw_Data!M4902</f>
        <v>0.16</v>
      </c>
      <c r="N4902" s="3" t="str">
        <f>Raw_Data!N4902</f>
        <v>Drama</v>
      </c>
      <c r="O4902" s="3" t="str">
        <f t="shared" si="760"/>
        <v>18-24</v>
      </c>
      <c r="P4902" s="3" t="str">
        <f t="shared" si="761"/>
        <v>&lt;10h</v>
      </c>
      <c r="Q4902" s="3" t="str">
        <f t="shared" si="762"/>
        <v>46-60d</v>
      </c>
      <c r="R4902" s="3" t="str">
        <f t="shared" si="763"/>
        <v>Low</v>
      </c>
      <c r="S4902" s="3" t="str">
        <f t="shared" si="764"/>
        <v>High</v>
      </c>
      <c r="T4902" s="3" t="str">
        <f t="shared" si="765"/>
        <v>Churned</v>
      </c>
      <c r="U4902" s="4">
        <f>1/(1+EXP(-(Predictive_Model!$B$5+((B4902-Predictive_Model!$B$20)/Predictive_Model!$C$20)*Predictive_Model!$D$20+((E4902-Predictive_Model!$B$21)/Predictive_Model!$C$21)*Predictive_Model!$D$21+((F4902-Predictive_Model!$B$22)/Predictive_Model!$C$22)*Predictive_Model!$D$22+((I4902-Predictive_Model!$B$23)/Predictive_Model!$C$23)*Predictive_Model!$D$23+((L4902-Predictive_Model!$B$24)/Predictive_Model!$C$24)*Predictive_Model!$D$24+((M4902-Predictive_Model!$B$25)/Predictive_Model!$C$25)*Predictive_Model!$D$25+IF(C4902="Male",Predictive_Model!$D$31,IF(C4902="Other",Predictive_Model!$D$32,0))+IF(D4902="Premium",Predictive_Model!$D$34,IF(D4902="Standard",Predictive_Model!$D$35,0))+IF(G4902="Asia",Predictive_Model!$D$37,IF(G4902="Europe",Predictive_Model!$D$38,IF(G4902="North America",Predictive_Model!$D$39,IF(G4902="Oceania",Predictive_Model!$D$40,IF(G4902="South America",Predictive_Model!$D$41,0)))))+IF(H4902="Laptop",Predictive_Model!$D$43,IF(H4902="Mobile",Predictive_Model!$D$44,IF(H4902="TV",Predictive_Model!$D$45,IF(H4902="Tablet",Predictive_Model!$D$46,0))))+IF(K4902="Crypto",Predictive_Model!$D$48,IF(K4902="Debit Card",Predictive_Model!$D$49,IF(K4902="Gift Card",Predictive_Model!$D$50,IF(K4902="PayPal",Predictive_Model!$D$51,0))))+IF(N4902="Comedy",Predictive_Model!$D$53,IF(N4902="Documentary",Predictive_Model!$D$54,IF(N4902="Drama",Predictive_Model!$D$55,IF(N4902="Horror",Predictive_Model!$D$56,IF(N4902="Romance",Predictive_Model!$D$57,IF(N4902="Sci-Fi",Predictive_Model!$D$58,0)))))))))</f>
        <v>0.97621152170356384</v>
      </c>
      <c r="V4902" s="3" t="str">
        <f t="shared" si="766"/>
        <v>Critical</v>
      </c>
      <c r="W4902" s="6">
        <f t="shared" si="767"/>
        <v>17.989999999999998</v>
      </c>
      <c r="X4902" s="3" t="str">
        <f t="shared" si="768"/>
        <v>Priority 1</v>
      </c>
      <c r="Y4902" s="3" t="str">
        <f t="shared" si="769"/>
        <v>OK</v>
      </c>
    </row>
    <row r="4903" spans="1:25" x14ac:dyDescent="0.25">
      <c r="A4903" s="3" t="str">
        <f>Raw_Data!A4903</f>
        <v>4cadb250-9598-41b1-9aa5-b69f7c146ac3</v>
      </c>
      <c r="B4903" s="3">
        <f>Raw_Data!B4903</f>
        <v>54</v>
      </c>
      <c r="C4903" s="3" t="str">
        <f>Raw_Data!C4903</f>
        <v>Male</v>
      </c>
      <c r="D4903" s="3" t="str">
        <f>Raw_Data!D4903</f>
        <v>Premium</v>
      </c>
      <c r="E4903" s="3">
        <f>Raw_Data!E4903</f>
        <v>5.47</v>
      </c>
      <c r="F4903" s="3">
        <f>Raw_Data!F4903</f>
        <v>19</v>
      </c>
      <c r="G4903" s="3" t="str">
        <f>Raw_Data!G4903</f>
        <v>Africa</v>
      </c>
      <c r="H4903" s="3" t="str">
        <f>Raw_Data!H4903</f>
        <v>Tablet</v>
      </c>
      <c r="I4903" s="3">
        <f>Raw_Data!I4903</f>
        <v>17.989999999999998</v>
      </c>
      <c r="J4903" s="3">
        <f>Raw_Data!J4903</f>
        <v>0</v>
      </c>
      <c r="K4903" s="3" t="str">
        <f>Raw_Data!K4903</f>
        <v>Crypto</v>
      </c>
      <c r="L4903" s="3">
        <f>Raw_Data!L4903</f>
        <v>3</v>
      </c>
      <c r="M4903" s="3">
        <f>Raw_Data!M4903</f>
        <v>0.27</v>
      </c>
      <c r="N4903" s="3" t="str">
        <f>Raw_Data!N4903</f>
        <v>Action</v>
      </c>
      <c r="O4903" s="3" t="str">
        <f t="shared" si="760"/>
        <v>45-54</v>
      </c>
      <c r="P4903" s="3" t="str">
        <f t="shared" si="761"/>
        <v>&lt;10h</v>
      </c>
      <c r="Q4903" s="3" t="str">
        <f t="shared" si="762"/>
        <v>8-21d</v>
      </c>
      <c r="R4903" s="3" t="str">
        <f t="shared" si="763"/>
        <v>Medium</v>
      </c>
      <c r="S4903" s="3" t="str">
        <f t="shared" si="764"/>
        <v>High</v>
      </c>
      <c r="T4903" s="3" t="str">
        <f t="shared" si="765"/>
        <v>Active</v>
      </c>
      <c r="U4903" s="4">
        <f>1/(1+EXP(-(Predictive_Model!$B$5+((B4903-Predictive_Model!$B$20)/Predictive_Model!$C$20)*Predictive_Model!$D$20+((E4903-Predictive_Model!$B$21)/Predictive_Model!$C$21)*Predictive_Model!$D$21+((F4903-Predictive_Model!$B$22)/Predictive_Model!$C$22)*Predictive_Model!$D$22+((I4903-Predictive_Model!$B$23)/Predictive_Model!$C$23)*Predictive_Model!$D$23+((L4903-Predictive_Model!$B$24)/Predictive_Model!$C$24)*Predictive_Model!$D$24+((M4903-Predictive_Model!$B$25)/Predictive_Model!$C$25)*Predictive_Model!$D$25+IF(C4903="Male",Predictive_Model!$D$31,IF(C4903="Other",Predictive_Model!$D$32,0))+IF(D4903="Premium",Predictive_Model!$D$34,IF(D4903="Standard",Predictive_Model!$D$35,0))+IF(G4903="Asia",Predictive_Model!$D$37,IF(G4903="Europe",Predictive_Model!$D$38,IF(G4903="North America",Predictive_Model!$D$39,IF(G4903="Oceania",Predictive_Model!$D$40,IF(G4903="South America",Predictive_Model!$D$41,0)))))+IF(H4903="Laptop",Predictive_Model!$D$43,IF(H4903="Mobile",Predictive_Model!$D$44,IF(H4903="TV",Predictive_Model!$D$45,IF(H4903="Tablet",Predictive_Model!$D$46,0))))+IF(K4903="Crypto",Predictive_Model!$D$48,IF(K4903="Debit Card",Predictive_Model!$D$49,IF(K4903="Gift Card",Predictive_Model!$D$50,IF(K4903="PayPal",Predictive_Model!$D$51,0))))+IF(N4903="Comedy",Predictive_Model!$D$53,IF(N4903="Documentary",Predictive_Model!$D$54,IF(N4903="Drama",Predictive_Model!$D$55,IF(N4903="Horror",Predictive_Model!$D$56,IF(N4903="Romance",Predictive_Model!$D$57,IF(N4903="Sci-Fi",Predictive_Model!$D$58,0)))))))))</f>
        <v>0.8570063741898637</v>
      </c>
      <c r="V4903" s="3" t="str">
        <f t="shared" si="766"/>
        <v>Critical</v>
      </c>
      <c r="W4903" s="6">
        <f t="shared" si="767"/>
        <v>15.417544671675646</v>
      </c>
      <c r="X4903" s="3" t="str">
        <f t="shared" si="768"/>
        <v>Priority 1</v>
      </c>
      <c r="Y4903" s="3" t="str">
        <f t="shared" si="769"/>
        <v>OK</v>
      </c>
    </row>
    <row r="4904" spans="1:25" x14ac:dyDescent="0.25">
      <c r="A4904" s="3" t="str">
        <f>Raw_Data!A4904</f>
        <v>110faa05-b3a5-4946-93c0-4d7e014cf3d4</v>
      </c>
      <c r="B4904" s="3">
        <f>Raw_Data!B4904</f>
        <v>23</v>
      </c>
      <c r="C4904" s="3" t="str">
        <f>Raw_Data!C4904</f>
        <v>Other</v>
      </c>
      <c r="D4904" s="3" t="str">
        <f>Raw_Data!D4904</f>
        <v>Premium</v>
      </c>
      <c r="E4904" s="3">
        <f>Raw_Data!E4904</f>
        <v>4.59</v>
      </c>
      <c r="F4904" s="3">
        <f>Raw_Data!F4904</f>
        <v>35</v>
      </c>
      <c r="G4904" s="3" t="str">
        <f>Raw_Data!G4904</f>
        <v>North America</v>
      </c>
      <c r="H4904" s="3" t="str">
        <f>Raw_Data!H4904</f>
        <v>Laptop</v>
      </c>
      <c r="I4904" s="3">
        <f>Raw_Data!I4904</f>
        <v>17.989999999999998</v>
      </c>
      <c r="J4904" s="3">
        <f>Raw_Data!J4904</f>
        <v>1</v>
      </c>
      <c r="K4904" s="3" t="str">
        <f>Raw_Data!K4904</f>
        <v>Crypto</v>
      </c>
      <c r="L4904" s="3">
        <f>Raw_Data!L4904</f>
        <v>5</v>
      </c>
      <c r="M4904" s="3">
        <f>Raw_Data!M4904</f>
        <v>0.13</v>
      </c>
      <c r="N4904" s="3" t="str">
        <f>Raw_Data!N4904</f>
        <v>Horror</v>
      </c>
      <c r="O4904" s="3" t="str">
        <f t="shared" si="760"/>
        <v>18-24</v>
      </c>
      <c r="P4904" s="3" t="str">
        <f t="shared" si="761"/>
        <v>&lt;10h</v>
      </c>
      <c r="Q4904" s="3" t="str">
        <f t="shared" si="762"/>
        <v>22-45d</v>
      </c>
      <c r="R4904" s="3" t="str">
        <f t="shared" si="763"/>
        <v>Medium</v>
      </c>
      <c r="S4904" s="3" t="str">
        <f t="shared" si="764"/>
        <v>High</v>
      </c>
      <c r="T4904" s="3" t="str">
        <f t="shared" si="765"/>
        <v>Churned</v>
      </c>
      <c r="U4904" s="4">
        <f>1/(1+EXP(-(Predictive_Model!$B$5+((B4904-Predictive_Model!$B$20)/Predictive_Model!$C$20)*Predictive_Model!$D$20+((E4904-Predictive_Model!$B$21)/Predictive_Model!$C$21)*Predictive_Model!$D$21+((F4904-Predictive_Model!$B$22)/Predictive_Model!$C$22)*Predictive_Model!$D$22+((I4904-Predictive_Model!$B$23)/Predictive_Model!$C$23)*Predictive_Model!$D$23+((L4904-Predictive_Model!$B$24)/Predictive_Model!$C$24)*Predictive_Model!$D$24+((M4904-Predictive_Model!$B$25)/Predictive_Model!$C$25)*Predictive_Model!$D$25+IF(C4904="Male",Predictive_Model!$D$31,IF(C4904="Other",Predictive_Model!$D$32,0))+IF(D4904="Premium",Predictive_Model!$D$34,IF(D4904="Standard",Predictive_Model!$D$35,0))+IF(G4904="Asia",Predictive_Model!$D$37,IF(G4904="Europe",Predictive_Model!$D$38,IF(G4904="North America",Predictive_Model!$D$39,IF(G4904="Oceania",Predictive_Model!$D$40,IF(G4904="South America",Predictive_Model!$D$41,0)))))+IF(H4904="Laptop",Predictive_Model!$D$43,IF(H4904="Mobile",Predictive_Model!$D$44,IF(H4904="TV",Predictive_Model!$D$45,IF(H4904="Tablet",Predictive_Model!$D$46,0))))+IF(K4904="Crypto",Predictive_Model!$D$48,IF(K4904="Debit Card",Predictive_Model!$D$49,IF(K4904="Gift Card",Predictive_Model!$D$50,IF(K4904="PayPal",Predictive_Model!$D$51,0))))+IF(N4904="Comedy",Predictive_Model!$D$53,IF(N4904="Documentary",Predictive_Model!$D$54,IF(N4904="Drama",Predictive_Model!$D$55,IF(N4904="Horror",Predictive_Model!$D$56,IF(N4904="Romance",Predictive_Model!$D$57,IF(N4904="Sci-Fi",Predictive_Model!$D$58,0)))))))))</f>
        <v>0.81598349481473431</v>
      </c>
      <c r="V4904" s="3" t="str">
        <f t="shared" si="766"/>
        <v>Critical</v>
      </c>
      <c r="W4904" s="6">
        <f t="shared" si="767"/>
        <v>17.989999999999998</v>
      </c>
      <c r="X4904" s="3" t="str">
        <f t="shared" si="768"/>
        <v>Priority 1</v>
      </c>
      <c r="Y4904" s="3" t="str">
        <f t="shared" si="769"/>
        <v>OK</v>
      </c>
    </row>
    <row r="4905" spans="1:25" x14ac:dyDescent="0.25">
      <c r="A4905" s="3" t="str">
        <f>Raw_Data!A4905</f>
        <v>8408aa81-381c-4653-ad47-eff2475f2fe6</v>
      </c>
      <c r="B4905" s="3">
        <f>Raw_Data!B4905</f>
        <v>24</v>
      </c>
      <c r="C4905" s="3" t="str">
        <f>Raw_Data!C4905</f>
        <v>Male</v>
      </c>
      <c r="D4905" s="3" t="str">
        <f>Raw_Data!D4905</f>
        <v>Basic</v>
      </c>
      <c r="E4905" s="3">
        <f>Raw_Data!E4905</f>
        <v>14.73</v>
      </c>
      <c r="F4905" s="3">
        <f>Raw_Data!F4905</f>
        <v>31</v>
      </c>
      <c r="G4905" s="3" t="str">
        <f>Raw_Data!G4905</f>
        <v>Africa</v>
      </c>
      <c r="H4905" s="3" t="str">
        <f>Raw_Data!H4905</f>
        <v>Tablet</v>
      </c>
      <c r="I4905" s="3">
        <f>Raw_Data!I4905</f>
        <v>8.99</v>
      </c>
      <c r="J4905" s="3">
        <f>Raw_Data!J4905</f>
        <v>1</v>
      </c>
      <c r="K4905" s="3" t="str">
        <f>Raw_Data!K4905</f>
        <v>PayPal</v>
      </c>
      <c r="L4905" s="3">
        <f>Raw_Data!L4905</f>
        <v>2</v>
      </c>
      <c r="M4905" s="3">
        <f>Raw_Data!M4905</f>
        <v>0.46</v>
      </c>
      <c r="N4905" s="3" t="str">
        <f>Raw_Data!N4905</f>
        <v>Drama</v>
      </c>
      <c r="O4905" s="3" t="str">
        <f t="shared" si="760"/>
        <v>18-24</v>
      </c>
      <c r="P4905" s="3" t="str">
        <f t="shared" si="761"/>
        <v>10-24h</v>
      </c>
      <c r="Q4905" s="3" t="str">
        <f t="shared" si="762"/>
        <v>22-45d</v>
      </c>
      <c r="R4905" s="3" t="str">
        <f t="shared" si="763"/>
        <v>Medium</v>
      </c>
      <c r="S4905" s="3" t="str">
        <f t="shared" si="764"/>
        <v>Low</v>
      </c>
      <c r="T4905" s="3" t="str">
        <f t="shared" si="765"/>
        <v>Churned</v>
      </c>
      <c r="U4905" s="4">
        <f>1/(1+EXP(-(Predictive_Model!$B$5+((B4905-Predictive_Model!$B$20)/Predictive_Model!$C$20)*Predictive_Model!$D$20+((E4905-Predictive_Model!$B$21)/Predictive_Model!$C$21)*Predictive_Model!$D$21+((F4905-Predictive_Model!$B$22)/Predictive_Model!$C$22)*Predictive_Model!$D$22+((I4905-Predictive_Model!$B$23)/Predictive_Model!$C$23)*Predictive_Model!$D$23+((L4905-Predictive_Model!$B$24)/Predictive_Model!$C$24)*Predictive_Model!$D$24+((M4905-Predictive_Model!$B$25)/Predictive_Model!$C$25)*Predictive_Model!$D$25+IF(C4905="Male",Predictive_Model!$D$31,IF(C4905="Other",Predictive_Model!$D$32,0))+IF(D4905="Premium",Predictive_Model!$D$34,IF(D4905="Standard",Predictive_Model!$D$35,0))+IF(G4905="Asia",Predictive_Model!$D$37,IF(G4905="Europe",Predictive_Model!$D$38,IF(G4905="North America",Predictive_Model!$D$39,IF(G4905="Oceania",Predictive_Model!$D$40,IF(G4905="South America",Predictive_Model!$D$41,0)))))+IF(H4905="Laptop",Predictive_Model!$D$43,IF(H4905="Mobile",Predictive_Model!$D$44,IF(H4905="TV",Predictive_Model!$D$45,IF(H4905="Tablet",Predictive_Model!$D$46,0))))+IF(K4905="Crypto",Predictive_Model!$D$48,IF(K4905="Debit Card",Predictive_Model!$D$49,IF(K4905="Gift Card",Predictive_Model!$D$50,IF(K4905="PayPal",Predictive_Model!$D$51,0))))+IF(N4905="Comedy",Predictive_Model!$D$53,IF(N4905="Documentary",Predictive_Model!$D$54,IF(N4905="Drama",Predictive_Model!$D$55,IF(N4905="Horror",Predictive_Model!$D$56,IF(N4905="Romance",Predictive_Model!$D$57,IF(N4905="Sci-Fi",Predictive_Model!$D$58,0)))))))))</f>
        <v>0.97732977486576489</v>
      </c>
      <c r="V4905" s="3" t="str">
        <f t="shared" si="766"/>
        <v>Critical</v>
      </c>
      <c r="W4905" s="6">
        <f t="shared" si="767"/>
        <v>8.99</v>
      </c>
      <c r="X4905" s="3" t="str">
        <f t="shared" si="768"/>
        <v>Priority 2</v>
      </c>
      <c r="Y4905" s="3" t="str">
        <f t="shared" si="769"/>
        <v>OK</v>
      </c>
    </row>
    <row r="4906" spans="1:25" x14ac:dyDescent="0.25">
      <c r="A4906" s="3" t="str">
        <f>Raw_Data!A4906</f>
        <v>846071b8-3512-4c74-8ce2-29621445a8e0</v>
      </c>
      <c r="B4906" s="3">
        <f>Raw_Data!B4906</f>
        <v>69</v>
      </c>
      <c r="C4906" s="3" t="str">
        <f>Raw_Data!C4906</f>
        <v>Female</v>
      </c>
      <c r="D4906" s="3" t="str">
        <f>Raw_Data!D4906</f>
        <v>Premium</v>
      </c>
      <c r="E4906" s="3">
        <f>Raw_Data!E4906</f>
        <v>50.94</v>
      </c>
      <c r="F4906" s="3">
        <f>Raw_Data!F4906</f>
        <v>59</v>
      </c>
      <c r="G4906" s="3" t="str">
        <f>Raw_Data!G4906</f>
        <v>North America</v>
      </c>
      <c r="H4906" s="3" t="str">
        <f>Raw_Data!H4906</f>
        <v>Desktop</v>
      </c>
      <c r="I4906" s="3">
        <f>Raw_Data!I4906</f>
        <v>17.989999999999998</v>
      </c>
      <c r="J4906" s="3">
        <f>Raw_Data!J4906</f>
        <v>0</v>
      </c>
      <c r="K4906" s="3" t="str">
        <f>Raw_Data!K4906</f>
        <v>Debit Card</v>
      </c>
      <c r="L4906" s="3">
        <f>Raw_Data!L4906</f>
        <v>4</v>
      </c>
      <c r="M4906" s="3">
        <f>Raw_Data!M4906</f>
        <v>0.85</v>
      </c>
      <c r="N4906" s="3" t="str">
        <f>Raw_Data!N4906</f>
        <v>Drama</v>
      </c>
      <c r="O4906" s="3" t="str">
        <f t="shared" si="760"/>
        <v>55-70</v>
      </c>
      <c r="P4906" s="3" t="str">
        <f t="shared" si="761"/>
        <v>50h+</v>
      </c>
      <c r="Q4906" s="3" t="str">
        <f t="shared" si="762"/>
        <v>46-60d</v>
      </c>
      <c r="R4906" s="3" t="str">
        <f t="shared" si="763"/>
        <v>Medium</v>
      </c>
      <c r="S4906" s="3" t="str">
        <f t="shared" si="764"/>
        <v>High</v>
      </c>
      <c r="T4906" s="3" t="str">
        <f t="shared" si="765"/>
        <v>Active</v>
      </c>
      <c r="U4906" s="4">
        <f>1/(1+EXP(-(Predictive_Model!$B$5+((B4906-Predictive_Model!$B$20)/Predictive_Model!$C$20)*Predictive_Model!$D$20+((E4906-Predictive_Model!$B$21)/Predictive_Model!$C$21)*Predictive_Model!$D$21+((F4906-Predictive_Model!$B$22)/Predictive_Model!$C$22)*Predictive_Model!$D$22+((I4906-Predictive_Model!$B$23)/Predictive_Model!$C$23)*Predictive_Model!$D$23+((L4906-Predictive_Model!$B$24)/Predictive_Model!$C$24)*Predictive_Model!$D$24+((M4906-Predictive_Model!$B$25)/Predictive_Model!$C$25)*Predictive_Model!$D$25+IF(C4906="Male",Predictive_Model!$D$31,IF(C4906="Other",Predictive_Model!$D$32,0))+IF(D4906="Premium",Predictive_Model!$D$34,IF(D4906="Standard",Predictive_Model!$D$35,0))+IF(G4906="Asia",Predictive_Model!$D$37,IF(G4906="Europe",Predictive_Model!$D$38,IF(G4906="North America",Predictive_Model!$D$39,IF(G4906="Oceania",Predictive_Model!$D$40,IF(G4906="South America",Predictive_Model!$D$41,0)))))+IF(H4906="Laptop",Predictive_Model!$D$43,IF(H4906="Mobile",Predictive_Model!$D$44,IF(H4906="TV",Predictive_Model!$D$45,IF(H4906="Tablet",Predictive_Model!$D$46,0))))+IF(K4906="Crypto",Predictive_Model!$D$48,IF(K4906="Debit Card",Predictive_Model!$D$49,IF(K4906="Gift Card",Predictive_Model!$D$50,IF(K4906="PayPal",Predictive_Model!$D$51,0))))+IF(N4906="Comedy",Predictive_Model!$D$53,IF(N4906="Documentary",Predictive_Model!$D$54,IF(N4906="Drama",Predictive_Model!$D$55,IF(N4906="Horror",Predictive_Model!$D$56,IF(N4906="Romance",Predictive_Model!$D$57,IF(N4906="Sci-Fi",Predictive_Model!$D$58,0)))))))))</f>
        <v>2.7620204199507458E-5</v>
      </c>
      <c r="V4906" s="3" t="str">
        <f t="shared" si="766"/>
        <v>Low</v>
      </c>
      <c r="W4906" s="6">
        <f t="shared" si="767"/>
        <v>4.9688747354913914E-4</v>
      </c>
      <c r="X4906" s="3" t="str">
        <f t="shared" si="768"/>
        <v>Monitor</v>
      </c>
      <c r="Y4906" s="3" t="str">
        <f t="shared" si="769"/>
        <v>OK</v>
      </c>
    </row>
    <row r="4907" spans="1:25" x14ac:dyDescent="0.25">
      <c r="A4907" s="3" t="str">
        <f>Raw_Data!A4907</f>
        <v>aee0bad7-f0d3-4485-af23-b9e4dfa52fd4</v>
      </c>
      <c r="B4907" s="3">
        <f>Raw_Data!B4907</f>
        <v>19</v>
      </c>
      <c r="C4907" s="3" t="str">
        <f>Raw_Data!C4907</f>
        <v>Female</v>
      </c>
      <c r="D4907" s="3" t="str">
        <f>Raw_Data!D4907</f>
        <v>Standard</v>
      </c>
      <c r="E4907" s="3">
        <f>Raw_Data!E4907</f>
        <v>12.01</v>
      </c>
      <c r="F4907" s="3">
        <f>Raw_Data!F4907</f>
        <v>0</v>
      </c>
      <c r="G4907" s="3" t="str">
        <f>Raw_Data!G4907</f>
        <v>Africa</v>
      </c>
      <c r="H4907" s="3" t="str">
        <f>Raw_Data!H4907</f>
        <v>TV</v>
      </c>
      <c r="I4907" s="3">
        <f>Raw_Data!I4907</f>
        <v>13.99</v>
      </c>
      <c r="J4907" s="3">
        <f>Raw_Data!J4907</f>
        <v>0</v>
      </c>
      <c r="K4907" s="3" t="str">
        <f>Raw_Data!K4907</f>
        <v>Crypto</v>
      </c>
      <c r="L4907" s="3">
        <f>Raw_Data!L4907</f>
        <v>3</v>
      </c>
      <c r="M4907" s="3">
        <f>Raw_Data!M4907</f>
        <v>12.01</v>
      </c>
      <c r="N4907" s="3" t="str">
        <f>Raw_Data!N4907</f>
        <v>Documentary</v>
      </c>
      <c r="O4907" s="3" t="str">
        <f t="shared" si="760"/>
        <v>18-24</v>
      </c>
      <c r="P4907" s="3" t="str">
        <f t="shared" si="761"/>
        <v>10-24h</v>
      </c>
      <c r="Q4907" s="3" t="str">
        <f t="shared" si="762"/>
        <v>0-7d</v>
      </c>
      <c r="R4907" s="3" t="str">
        <f t="shared" si="763"/>
        <v>Medium</v>
      </c>
      <c r="S4907" s="3" t="str">
        <f t="shared" si="764"/>
        <v>Mid</v>
      </c>
      <c r="T4907" s="3" t="str">
        <f t="shared" si="765"/>
        <v>Active</v>
      </c>
      <c r="U4907" s="4">
        <f>1/(1+EXP(-(Predictive_Model!$B$5+((B4907-Predictive_Model!$B$20)/Predictive_Model!$C$20)*Predictive_Model!$D$20+((E4907-Predictive_Model!$B$21)/Predictive_Model!$C$21)*Predictive_Model!$D$21+((F4907-Predictive_Model!$B$22)/Predictive_Model!$C$22)*Predictive_Model!$D$22+((I4907-Predictive_Model!$B$23)/Predictive_Model!$C$23)*Predictive_Model!$D$23+((L4907-Predictive_Model!$B$24)/Predictive_Model!$C$24)*Predictive_Model!$D$24+((M4907-Predictive_Model!$B$25)/Predictive_Model!$C$25)*Predictive_Model!$D$25+IF(C4907="Male",Predictive_Model!$D$31,IF(C4907="Other",Predictive_Model!$D$32,0))+IF(D4907="Premium",Predictive_Model!$D$34,IF(D4907="Standard",Predictive_Model!$D$35,0))+IF(G4907="Asia",Predictive_Model!$D$37,IF(G4907="Europe",Predictive_Model!$D$38,IF(G4907="North America",Predictive_Model!$D$39,IF(G4907="Oceania",Predictive_Model!$D$40,IF(G4907="South America",Predictive_Model!$D$41,0)))))+IF(H4907="Laptop",Predictive_Model!$D$43,IF(H4907="Mobile",Predictive_Model!$D$44,IF(H4907="TV",Predictive_Model!$D$45,IF(H4907="Tablet",Predictive_Model!$D$46,0))))+IF(K4907="Crypto",Predictive_Model!$D$48,IF(K4907="Debit Card",Predictive_Model!$D$49,IF(K4907="Gift Card",Predictive_Model!$D$50,IF(K4907="PayPal",Predictive_Model!$D$51,0))))+IF(N4907="Comedy",Predictive_Model!$D$53,IF(N4907="Documentary",Predictive_Model!$D$54,IF(N4907="Drama",Predictive_Model!$D$55,IF(N4907="Horror",Predictive_Model!$D$56,IF(N4907="Romance",Predictive_Model!$D$57,IF(N4907="Sci-Fi",Predictive_Model!$D$58,0)))))))))</f>
        <v>1.7718047899962873E-10</v>
      </c>
      <c r="V4907" s="3" t="str">
        <f t="shared" si="766"/>
        <v>Low</v>
      </c>
      <c r="W4907" s="6">
        <f t="shared" si="767"/>
        <v>2.4787549012048058E-9</v>
      </c>
      <c r="X4907" s="3" t="str">
        <f t="shared" si="768"/>
        <v>Monitor</v>
      </c>
      <c r="Y4907" s="3" t="str">
        <f t="shared" si="769"/>
        <v>OK</v>
      </c>
    </row>
    <row r="4908" spans="1:25" x14ac:dyDescent="0.25">
      <c r="A4908" s="3" t="str">
        <f>Raw_Data!A4908</f>
        <v>85c2635d-3904-4955-b4fe-1467211e58d9</v>
      </c>
      <c r="B4908" s="3">
        <f>Raw_Data!B4908</f>
        <v>48</v>
      </c>
      <c r="C4908" s="3" t="str">
        <f>Raw_Data!C4908</f>
        <v>Female</v>
      </c>
      <c r="D4908" s="3" t="str">
        <f>Raw_Data!D4908</f>
        <v>Premium</v>
      </c>
      <c r="E4908" s="3">
        <f>Raw_Data!E4908</f>
        <v>55.75</v>
      </c>
      <c r="F4908" s="3">
        <f>Raw_Data!F4908</f>
        <v>22</v>
      </c>
      <c r="G4908" s="3" t="str">
        <f>Raw_Data!G4908</f>
        <v>Oceania</v>
      </c>
      <c r="H4908" s="3" t="str">
        <f>Raw_Data!H4908</f>
        <v>Desktop</v>
      </c>
      <c r="I4908" s="3">
        <f>Raw_Data!I4908</f>
        <v>17.989999999999998</v>
      </c>
      <c r="J4908" s="3">
        <f>Raw_Data!J4908</f>
        <v>0</v>
      </c>
      <c r="K4908" s="3" t="str">
        <f>Raw_Data!K4908</f>
        <v>Debit Card</v>
      </c>
      <c r="L4908" s="3">
        <f>Raw_Data!L4908</f>
        <v>1</v>
      </c>
      <c r="M4908" s="3">
        <f>Raw_Data!M4908</f>
        <v>2.42</v>
      </c>
      <c r="N4908" s="3" t="str">
        <f>Raw_Data!N4908</f>
        <v>Comedy</v>
      </c>
      <c r="O4908" s="3" t="str">
        <f t="shared" si="760"/>
        <v>45-54</v>
      </c>
      <c r="P4908" s="3" t="str">
        <f t="shared" si="761"/>
        <v>50h+</v>
      </c>
      <c r="Q4908" s="3" t="str">
        <f t="shared" si="762"/>
        <v>22-45d</v>
      </c>
      <c r="R4908" s="3" t="str">
        <f t="shared" si="763"/>
        <v>Medium</v>
      </c>
      <c r="S4908" s="3" t="str">
        <f t="shared" si="764"/>
        <v>High</v>
      </c>
      <c r="T4908" s="3" t="str">
        <f t="shared" si="765"/>
        <v>Active</v>
      </c>
      <c r="U4908" s="4">
        <f>1/(1+EXP(-(Predictive_Model!$B$5+((B4908-Predictive_Model!$B$20)/Predictive_Model!$C$20)*Predictive_Model!$D$20+((E4908-Predictive_Model!$B$21)/Predictive_Model!$C$21)*Predictive_Model!$D$21+((F4908-Predictive_Model!$B$22)/Predictive_Model!$C$22)*Predictive_Model!$D$22+((I4908-Predictive_Model!$B$23)/Predictive_Model!$C$23)*Predictive_Model!$D$23+((L4908-Predictive_Model!$B$24)/Predictive_Model!$C$24)*Predictive_Model!$D$24+((M4908-Predictive_Model!$B$25)/Predictive_Model!$C$25)*Predictive_Model!$D$25+IF(C4908="Male",Predictive_Model!$D$31,IF(C4908="Other",Predictive_Model!$D$32,0))+IF(D4908="Premium",Predictive_Model!$D$34,IF(D4908="Standard",Predictive_Model!$D$35,0))+IF(G4908="Asia",Predictive_Model!$D$37,IF(G4908="Europe",Predictive_Model!$D$38,IF(G4908="North America",Predictive_Model!$D$39,IF(G4908="Oceania",Predictive_Model!$D$40,IF(G4908="South America",Predictive_Model!$D$41,0)))))+IF(H4908="Laptop",Predictive_Model!$D$43,IF(H4908="Mobile",Predictive_Model!$D$44,IF(H4908="TV",Predictive_Model!$D$45,IF(H4908="Tablet",Predictive_Model!$D$46,0))))+IF(K4908="Crypto",Predictive_Model!$D$48,IF(K4908="Debit Card",Predictive_Model!$D$49,IF(K4908="Gift Card",Predictive_Model!$D$50,IF(K4908="PayPal",Predictive_Model!$D$51,0))))+IF(N4908="Comedy",Predictive_Model!$D$53,IF(N4908="Documentary",Predictive_Model!$D$54,IF(N4908="Drama",Predictive_Model!$D$55,IF(N4908="Horror",Predictive_Model!$D$56,IF(N4908="Romance",Predictive_Model!$D$57,IF(N4908="Sci-Fi",Predictive_Model!$D$58,0)))))))))</f>
        <v>3.3119211362302896E-8</v>
      </c>
      <c r="V4908" s="3" t="str">
        <f t="shared" si="766"/>
        <v>Low</v>
      </c>
      <c r="W4908" s="6">
        <f t="shared" si="767"/>
        <v>5.9581461240782904E-7</v>
      </c>
      <c r="X4908" s="3" t="str">
        <f t="shared" si="768"/>
        <v>Monitor</v>
      </c>
      <c r="Y4908" s="3" t="str">
        <f t="shared" si="769"/>
        <v>OK</v>
      </c>
    </row>
    <row r="4909" spans="1:25" x14ac:dyDescent="0.25">
      <c r="A4909" s="3" t="str">
        <f>Raw_Data!A4909</f>
        <v>8a651951-8fd2-431e-968d-ed0041ad09cd</v>
      </c>
      <c r="B4909" s="3">
        <f>Raw_Data!B4909</f>
        <v>37</v>
      </c>
      <c r="C4909" s="3" t="str">
        <f>Raw_Data!C4909</f>
        <v>Other</v>
      </c>
      <c r="D4909" s="3" t="str">
        <f>Raw_Data!D4909</f>
        <v>Premium</v>
      </c>
      <c r="E4909" s="3">
        <f>Raw_Data!E4909</f>
        <v>3.58</v>
      </c>
      <c r="F4909" s="3">
        <f>Raw_Data!F4909</f>
        <v>33</v>
      </c>
      <c r="G4909" s="3" t="str">
        <f>Raw_Data!G4909</f>
        <v>South America</v>
      </c>
      <c r="H4909" s="3" t="str">
        <f>Raw_Data!H4909</f>
        <v>TV</v>
      </c>
      <c r="I4909" s="3">
        <f>Raw_Data!I4909</f>
        <v>17.989999999999998</v>
      </c>
      <c r="J4909" s="3">
        <f>Raw_Data!J4909</f>
        <v>1</v>
      </c>
      <c r="K4909" s="3" t="str">
        <f>Raw_Data!K4909</f>
        <v>Crypto</v>
      </c>
      <c r="L4909" s="3">
        <f>Raw_Data!L4909</f>
        <v>5</v>
      </c>
      <c r="M4909" s="3">
        <f>Raw_Data!M4909</f>
        <v>0.11</v>
      </c>
      <c r="N4909" s="3" t="str">
        <f>Raw_Data!N4909</f>
        <v>Sci-Fi</v>
      </c>
      <c r="O4909" s="3" t="str">
        <f t="shared" si="760"/>
        <v>35-44</v>
      </c>
      <c r="P4909" s="3" t="str">
        <f t="shared" si="761"/>
        <v>&lt;10h</v>
      </c>
      <c r="Q4909" s="3" t="str">
        <f t="shared" si="762"/>
        <v>22-45d</v>
      </c>
      <c r="R4909" s="3" t="str">
        <f t="shared" si="763"/>
        <v>Medium</v>
      </c>
      <c r="S4909" s="3" t="str">
        <f t="shared" si="764"/>
        <v>High</v>
      </c>
      <c r="T4909" s="3" t="str">
        <f t="shared" si="765"/>
        <v>Churned</v>
      </c>
      <c r="U4909" s="4">
        <f>1/(1+EXP(-(Predictive_Model!$B$5+((B4909-Predictive_Model!$B$20)/Predictive_Model!$C$20)*Predictive_Model!$D$20+((E4909-Predictive_Model!$B$21)/Predictive_Model!$C$21)*Predictive_Model!$D$21+((F4909-Predictive_Model!$B$22)/Predictive_Model!$C$22)*Predictive_Model!$D$22+((I4909-Predictive_Model!$B$23)/Predictive_Model!$C$23)*Predictive_Model!$D$23+((L4909-Predictive_Model!$B$24)/Predictive_Model!$C$24)*Predictive_Model!$D$24+((M4909-Predictive_Model!$B$25)/Predictive_Model!$C$25)*Predictive_Model!$D$25+IF(C4909="Male",Predictive_Model!$D$31,IF(C4909="Other",Predictive_Model!$D$32,0))+IF(D4909="Premium",Predictive_Model!$D$34,IF(D4909="Standard",Predictive_Model!$D$35,0))+IF(G4909="Asia",Predictive_Model!$D$37,IF(G4909="Europe",Predictive_Model!$D$38,IF(G4909="North America",Predictive_Model!$D$39,IF(G4909="Oceania",Predictive_Model!$D$40,IF(G4909="South America",Predictive_Model!$D$41,0)))))+IF(H4909="Laptop",Predictive_Model!$D$43,IF(H4909="Mobile",Predictive_Model!$D$44,IF(H4909="TV",Predictive_Model!$D$45,IF(H4909="Tablet",Predictive_Model!$D$46,0))))+IF(K4909="Crypto",Predictive_Model!$D$48,IF(K4909="Debit Card",Predictive_Model!$D$49,IF(K4909="Gift Card",Predictive_Model!$D$50,IF(K4909="PayPal",Predictive_Model!$D$51,0))))+IF(N4909="Comedy",Predictive_Model!$D$53,IF(N4909="Documentary",Predictive_Model!$D$54,IF(N4909="Drama",Predictive_Model!$D$55,IF(N4909="Horror",Predictive_Model!$D$56,IF(N4909="Romance",Predictive_Model!$D$57,IF(N4909="Sci-Fi",Predictive_Model!$D$58,0)))))))))</f>
        <v>0.79145360667918874</v>
      </c>
      <c r="V4909" s="3" t="str">
        <f t="shared" si="766"/>
        <v>Critical</v>
      </c>
      <c r="W4909" s="6">
        <f t="shared" si="767"/>
        <v>17.989999999999998</v>
      </c>
      <c r="X4909" s="3" t="str">
        <f t="shared" si="768"/>
        <v>Priority 1</v>
      </c>
      <c r="Y4909" s="3" t="str">
        <f t="shared" si="769"/>
        <v>OK</v>
      </c>
    </row>
    <row r="4910" spans="1:25" x14ac:dyDescent="0.25">
      <c r="A4910" s="3" t="str">
        <f>Raw_Data!A4910</f>
        <v>33a5ffac-c883-407a-9910-f24995588d22</v>
      </c>
      <c r="B4910" s="3">
        <f>Raw_Data!B4910</f>
        <v>30</v>
      </c>
      <c r="C4910" s="3" t="str">
        <f>Raw_Data!C4910</f>
        <v>Other</v>
      </c>
      <c r="D4910" s="3" t="str">
        <f>Raw_Data!D4910</f>
        <v>Premium</v>
      </c>
      <c r="E4910" s="3">
        <f>Raw_Data!E4910</f>
        <v>14.88</v>
      </c>
      <c r="F4910" s="3">
        <f>Raw_Data!F4910</f>
        <v>16</v>
      </c>
      <c r="G4910" s="3" t="str">
        <f>Raw_Data!G4910</f>
        <v>Oceania</v>
      </c>
      <c r="H4910" s="3" t="str">
        <f>Raw_Data!H4910</f>
        <v>Laptop</v>
      </c>
      <c r="I4910" s="3">
        <f>Raw_Data!I4910</f>
        <v>17.989999999999998</v>
      </c>
      <c r="J4910" s="3">
        <f>Raw_Data!J4910</f>
        <v>0</v>
      </c>
      <c r="K4910" s="3" t="str">
        <f>Raw_Data!K4910</f>
        <v>Credit Card</v>
      </c>
      <c r="L4910" s="3">
        <f>Raw_Data!L4910</f>
        <v>5</v>
      </c>
      <c r="M4910" s="3">
        <f>Raw_Data!M4910</f>
        <v>0.88</v>
      </c>
      <c r="N4910" s="3" t="str">
        <f>Raw_Data!N4910</f>
        <v>Romance</v>
      </c>
      <c r="O4910" s="3" t="str">
        <f t="shared" si="760"/>
        <v>25-34</v>
      </c>
      <c r="P4910" s="3" t="str">
        <f t="shared" si="761"/>
        <v>10-24h</v>
      </c>
      <c r="Q4910" s="3" t="str">
        <f t="shared" si="762"/>
        <v>8-21d</v>
      </c>
      <c r="R4910" s="3" t="str">
        <f t="shared" si="763"/>
        <v>Medium</v>
      </c>
      <c r="S4910" s="3" t="str">
        <f t="shared" si="764"/>
        <v>High</v>
      </c>
      <c r="T4910" s="3" t="str">
        <f t="shared" si="765"/>
        <v>Active</v>
      </c>
      <c r="U4910" s="4">
        <f>1/(1+EXP(-(Predictive_Model!$B$5+((B4910-Predictive_Model!$B$20)/Predictive_Model!$C$20)*Predictive_Model!$D$20+((E4910-Predictive_Model!$B$21)/Predictive_Model!$C$21)*Predictive_Model!$D$21+((F4910-Predictive_Model!$B$22)/Predictive_Model!$C$22)*Predictive_Model!$D$22+((I4910-Predictive_Model!$B$23)/Predictive_Model!$C$23)*Predictive_Model!$D$23+((L4910-Predictive_Model!$B$24)/Predictive_Model!$C$24)*Predictive_Model!$D$24+((M4910-Predictive_Model!$B$25)/Predictive_Model!$C$25)*Predictive_Model!$D$25+IF(C4910="Male",Predictive_Model!$D$31,IF(C4910="Other",Predictive_Model!$D$32,0))+IF(D4910="Premium",Predictive_Model!$D$34,IF(D4910="Standard",Predictive_Model!$D$35,0))+IF(G4910="Asia",Predictive_Model!$D$37,IF(G4910="Europe",Predictive_Model!$D$38,IF(G4910="North America",Predictive_Model!$D$39,IF(G4910="Oceania",Predictive_Model!$D$40,IF(G4910="South America",Predictive_Model!$D$41,0)))))+IF(H4910="Laptop",Predictive_Model!$D$43,IF(H4910="Mobile",Predictive_Model!$D$44,IF(H4910="TV",Predictive_Model!$D$45,IF(H4910="Tablet",Predictive_Model!$D$46,0))))+IF(K4910="Crypto",Predictive_Model!$D$48,IF(K4910="Debit Card",Predictive_Model!$D$49,IF(K4910="Gift Card",Predictive_Model!$D$50,IF(K4910="PayPal",Predictive_Model!$D$51,0))))+IF(N4910="Comedy",Predictive_Model!$D$53,IF(N4910="Documentary",Predictive_Model!$D$54,IF(N4910="Drama",Predictive_Model!$D$55,IF(N4910="Horror",Predictive_Model!$D$56,IF(N4910="Romance",Predictive_Model!$D$57,IF(N4910="Sci-Fi",Predictive_Model!$D$58,0)))))))))</f>
        <v>4.1768292936435964E-3</v>
      </c>
      <c r="V4910" s="3" t="str">
        <f t="shared" si="766"/>
        <v>Low</v>
      </c>
      <c r="W4910" s="6">
        <f t="shared" si="767"/>
        <v>7.5141158992648296E-2</v>
      </c>
      <c r="X4910" s="3" t="str">
        <f t="shared" si="768"/>
        <v>Monitor</v>
      </c>
      <c r="Y4910" s="3" t="str">
        <f t="shared" si="769"/>
        <v>OK</v>
      </c>
    </row>
    <row r="4911" spans="1:25" x14ac:dyDescent="0.25">
      <c r="A4911" s="3" t="str">
        <f>Raw_Data!A4911</f>
        <v>5f236990-4ea0-4f3d-bad9-81da221f49ab</v>
      </c>
      <c r="B4911" s="3">
        <f>Raw_Data!B4911</f>
        <v>50</v>
      </c>
      <c r="C4911" s="3" t="str">
        <f>Raw_Data!C4911</f>
        <v>Other</v>
      </c>
      <c r="D4911" s="3" t="str">
        <f>Raw_Data!D4911</f>
        <v>Premium</v>
      </c>
      <c r="E4911" s="3">
        <f>Raw_Data!E4911</f>
        <v>10.01</v>
      </c>
      <c r="F4911" s="3">
        <f>Raw_Data!F4911</f>
        <v>48</v>
      </c>
      <c r="G4911" s="3" t="str">
        <f>Raw_Data!G4911</f>
        <v>Asia</v>
      </c>
      <c r="H4911" s="3" t="str">
        <f>Raw_Data!H4911</f>
        <v>Desktop</v>
      </c>
      <c r="I4911" s="3">
        <f>Raw_Data!I4911</f>
        <v>17.989999999999998</v>
      </c>
      <c r="J4911" s="3">
        <f>Raw_Data!J4911</f>
        <v>1</v>
      </c>
      <c r="K4911" s="3" t="str">
        <f>Raw_Data!K4911</f>
        <v>Debit Card</v>
      </c>
      <c r="L4911" s="3">
        <f>Raw_Data!L4911</f>
        <v>1</v>
      </c>
      <c r="M4911" s="3">
        <f>Raw_Data!M4911</f>
        <v>0.2</v>
      </c>
      <c r="N4911" s="3" t="str">
        <f>Raw_Data!N4911</f>
        <v>Horror</v>
      </c>
      <c r="O4911" s="3" t="str">
        <f t="shared" si="760"/>
        <v>45-54</v>
      </c>
      <c r="P4911" s="3" t="str">
        <f t="shared" si="761"/>
        <v>10-24h</v>
      </c>
      <c r="Q4911" s="3" t="str">
        <f t="shared" si="762"/>
        <v>46-60d</v>
      </c>
      <c r="R4911" s="3" t="str">
        <f t="shared" si="763"/>
        <v>Medium</v>
      </c>
      <c r="S4911" s="3" t="str">
        <f t="shared" si="764"/>
        <v>High</v>
      </c>
      <c r="T4911" s="3" t="str">
        <f t="shared" si="765"/>
        <v>Churned</v>
      </c>
      <c r="U4911" s="4">
        <f>1/(1+EXP(-(Predictive_Model!$B$5+((B4911-Predictive_Model!$B$20)/Predictive_Model!$C$20)*Predictive_Model!$D$20+((E4911-Predictive_Model!$B$21)/Predictive_Model!$C$21)*Predictive_Model!$D$21+((F4911-Predictive_Model!$B$22)/Predictive_Model!$C$22)*Predictive_Model!$D$22+((I4911-Predictive_Model!$B$23)/Predictive_Model!$C$23)*Predictive_Model!$D$23+((L4911-Predictive_Model!$B$24)/Predictive_Model!$C$24)*Predictive_Model!$D$24+((M4911-Predictive_Model!$B$25)/Predictive_Model!$C$25)*Predictive_Model!$D$25+IF(C4911="Male",Predictive_Model!$D$31,IF(C4911="Other",Predictive_Model!$D$32,0))+IF(D4911="Premium",Predictive_Model!$D$34,IF(D4911="Standard",Predictive_Model!$D$35,0))+IF(G4911="Asia",Predictive_Model!$D$37,IF(G4911="Europe",Predictive_Model!$D$38,IF(G4911="North America",Predictive_Model!$D$39,IF(G4911="Oceania",Predictive_Model!$D$40,IF(G4911="South America",Predictive_Model!$D$41,0)))))+IF(H4911="Laptop",Predictive_Model!$D$43,IF(H4911="Mobile",Predictive_Model!$D$44,IF(H4911="TV",Predictive_Model!$D$45,IF(H4911="Tablet",Predictive_Model!$D$46,0))))+IF(K4911="Crypto",Predictive_Model!$D$48,IF(K4911="Debit Card",Predictive_Model!$D$49,IF(K4911="Gift Card",Predictive_Model!$D$50,IF(K4911="PayPal",Predictive_Model!$D$51,0))))+IF(N4911="Comedy",Predictive_Model!$D$53,IF(N4911="Documentary",Predictive_Model!$D$54,IF(N4911="Drama",Predictive_Model!$D$55,IF(N4911="Horror",Predictive_Model!$D$56,IF(N4911="Romance",Predictive_Model!$D$57,IF(N4911="Sci-Fi",Predictive_Model!$D$58,0)))))))))</f>
        <v>0.98338824446726303</v>
      </c>
      <c r="V4911" s="3" t="str">
        <f t="shared" si="766"/>
        <v>Critical</v>
      </c>
      <c r="W4911" s="6">
        <f t="shared" si="767"/>
        <v>17.989999999999998</v>
      </c>
      <c r="X4911" s="3" t="str">
        <f t="shared" si="768"/>
        <v>Priority 1</v>
      </c>
      <c r="Y4911" s="3" t="str">
        <f t="shared" si="769"/>
        <v>OK</v>
      </c>
    </row>
    <row r="4912" spans="1:25" x14ac:dyDescent="0.25">
      <c r="A4912" s="3" t="str">
        <f>Raw_Data!A4912</f>
        <v>66fb3011-2fb9-4506-8854-e332308091c2</v>
      </c>
      <c r="B4912" s="3">
        <f>Raw_Data!B4912</f>
        <v>23</v>
      </c>
      <c r="C4912" s="3" t="str">
        <f>Raw_Data!C4912</f>
        <v>Other</v>
      </c>
      <c r="D4912" s="3" t="str">
        <f>Raw_Data!D4912</f>
        <v>Standard</v>
      </c>
      <c r="E4912" s="3">
        <f>Raw_Data!E4912</f>
        <v>36.880000000000003</v>
      </c>
      <c r="F4912" s="3">
        <f>Raw_Data!F4912</f>
        <v>52</v>
      </c>
      <c r="G4912" s="3" t="str">
        <f>Raw_Data!G4912</f>
        <v>South America</v>
      </c>
      <c r="H4912" s="3" t="str">
        <f>Raw_Data!H4912</f>
        <v>Mobile</v>
      </c>
      <c r="I4912" s="3">
        <f>Raw_Data!I4912</f>
        <v>13.99</v>
      </c>
      <c r="J4912" s="3">
        <f>Raw_Data!J4912</f>
        <v>0</v>
      </c>
      <c r="K4912" s="3" t="str">
        <f>Raw_Data!K4912</f>
        <v>Gift Card</v>
      </c>
      <c r="L4912" s="3">
        <f>Raw_Data!L4912</f>
        <v>3</v>
      </c>
      <c r="M4912" s="3">
        <f>Raw_Data!M4912</f>
        <v>0.7</v>
      </c>
      <c r="N4912" s="3" t="str">
        <f>Raw_Data!N4912</f>
        <v>Romance</v>
      </c>
      <c r="O4912" s="3" t="str">
        <f t="shared" si="760"/>
        <v>18-24</v>
      </c>
      <c r="P4912" s="3" t="str">
        <f t="shared" si="761"/>
        <v>25-49h</v>
      </c>
      <c r="Q4912" s="3" t="str">
        <f t="shared" si="762"/>
        <v>46-60d</v>
      </c>
      <c r="R4912" s="3" t="str">
        <f t="shared" si="763"/>
        <v>Medium</v>
      </c>
      <c r="S4912" s="3" t="str">
        <f t="shared" si="764"/>
        <v>Mid</v>
      </c>
      <c r="T4912" s="3" t="str">
        <f t="shared" si="765"/>
        <v>Active</v>
      </c>
      <c r="U4912" s="4">
        <f>1/(1+EXP(-(Predictive_Model!$B$5+((B4912-Predictive_Model!$B$20)/Predictive_Model!$C$20)*Predictive_Model!$D$20+((E4912-Predictive_Model!$B$21)/Predictive_Model!$C$21)*Predictive_Model!$D$21+((F4912-Predictive_Model!$B$22)/Predictive_Model!$C$22)*Predictive_Model!$D$22+((I4912-Predictive_Model!$B$23)/Predictive_Model!$C$23)*Predictive_Model!$D$23+((L4912-Predictive_Model!$B$24)/Predictive_Model!$C$24)*Predictive_Model!$D$24+((M4912-Predictive_Model!$B$25)/Predictive_Model!$C$25)*Predictive_Model!$D$25+IF(C4912="Male",Predictive_Model!$D$31,IF(C4912="Other",Predictive_Model!$D$32,0))+IF(D4912="Premium",Predictive_Model!$D$34,IF(D4912="Standard",Predictive_Model!$D$35,0))+IF(G4912="Asia",Predictive_Model!$D$37,IF(G4912="Europe",Predictive_Model!$D$38,IF(G4912="North America",Predictive_Model!$D$39,IF(G4912="Oceania",Predictive_Model!$D$40,IF(G4912="South America",Predictive_Model!$D$41,0)))))+IF(H4912="Laptop",Predictive_Model!$D$43,IF(H4912="Mobile",Predictive_Model!$D$44,IF(H4912="TV",Predictive_Model!$D$45,IF(H4912="Tablet",Predictive_Model!$D$46,0))))+IF(K4912="Crypto",Predictive_Model!$D$48,IF(K4912="Debit Card",Predictive_Model!$D$49,IF(K4912="Gift Card",Predictive_Model!$D$50,IF(K4912="PayPal",Predictive_Model!$D$51,0))))+IF(N4912="Comedy",Predictive_Model!$D$53,IF(N4912="Documentary",Predictive_Model!$D$54,IF(N4912="Drama",Predictive_Model!$D$55,IF(N4912="Horror",Predictive_Model!$D$56,IF(N4912="Romance",Predictive_Model!$D$57,IF(N4912="Sci-Fi",Predictive_Model!$D$58,0)))))))))</f>
        <v>0.11362896181287507</v>
      </c>
      <c r="V4912" s="3" t="str">
        <f t="shared" si="766"/>
        <v>Low</v>
      </c>
      <c r="W4912" s="6">
        <f t="shared" si="767"/>
        <v>1.5896691757621224</v>
      </c>
      <c r="X4912" s="3" t="str">
        <f t="shared" si="768"/>
        <v>Monitor</v>
      </c>
      <c r="Y4912" s="3" t="str">
        <f t="shared" si="769"/>
        <v>OK</v>
      </c>
    </row>
    <row r="4913" spans="1:25" x14ac:dyDescent="0.25">
      <c r="A4913" s="3" t="str">
        <f>Raw_Data!A4913</f>
        <v>de3fea5a-0bac-47ec-8304-83c1f89f049e</v>
      </c>
      <c r="B4913" s="3">
        <f>Raw_Data!B4913</f>
        <v>18</v>
      </c>
      <c r="C4913" s="3" t="str">
        <f>Raw_Data!C4913</f>
        <v>Female</v>
      </c>
      <c r="D4913" s="3" t="str">
        <f>Raw_Data!D4913</f>
        <v>Standard</v>
      </c>
      <c r="E4913" s="3">
        <f>Raw_Data!E4913</f>
        <v>13.02</v>
      </c>
      <c r="F4913" s="3">
        <f>Raw_Data!F4913</f>
        <v>6</v>
      </c>
      <c r="G4913" s="3" t="str">
        <f>Raw_Data!G4913</f>
        <v>Africa</v>
      </c>
      <c r="H4913" s="3" t="str">
        <f>Raw_Data!H4913</f>
        <v>Desktop</v>
      </c>
      <c r="I4913" s="3">
        <f>Raw_Data!I4913</f>
        <v>13.99</v>
      </c>
      <c r="J4913" s="3">
        <f>Raw_Data!J4913</f>
        <v>0</v>
      </c>
      <c r="K4913" s="3" t="str">
        <f>Raw_Data!K4913</f>
        <v>Crypto</v>
      </c>
      <c r="L4913" s="3">
        <f>Raw_Data!L4913</f>
        <v>5</v>
      </c>
      <c r="M4913" s="3">
        <f>Raw_Data!M4913</f>
        <v>1.86</v>
      </c>
      <c r="N4913" s="3" t="str">
        <f>Raw_Data!N4913</f>
        <v>Documentary</v>
      </c>
      <c r="O4913" s="3" t="str">
        <f t="shared" si="760"/>
        <v>18-24</v>
      </c>
      <c r="P4913" s="3" t="str">
        <f t="shared" si="761"/>
        <v>10-24h</v>
      </c>
      <c r="Q4913" s="3" t="str">
        <f t="shared" si="762"/>
        <v>0-7d</v>
      </c>
      <c r="R4913" s="3" t="str">
        <f t="shared" si="763"/>
        <v>Medium</v>
      </c>
      <c r="S4913" s="3" t="str">
        <f t="shared" si="764"/>
        <v>Mid</v>
      </c>
      <c r="T4913" s="3" t="str">
        <f t="shared" si="765"/>
        <v>Active</v>
      </c>
      <c r="U4913" s="4">
        <f>1/(1+EXP(-(Predictive_Model!$B$5+((B4913-Predictive_Model!$B$20)/Predictive_Model!$C$20)*Predictive_Model!$D$20+((E4913-Predictive_Model!$B$21)/Predictive_Model!$C$21)*Predictive_Model!$D$21+((F4913-Predictive_Model!$B$22)/Predictive_Model!$C$22)*Predictive_Model!$D$22+((I4913-Predictive_Model!$B$23)/Predictive_Model!$C$23)*Predictive_Model!$D$23+((L4913-Predictive_Model!$B$24)/Predictive_Model!$C$24)*Predictive_Model!$D$24+((M4913-Predictive_Model!$B$25)/Predictive_Model!$C$25)*Predictive_Model!$D$25+IF(C4913="Male",Predictive_Model!$D$31,IF(C4913="Other",Predictive_Model!$D$32,0))+IF(D4913="Premium",Predictive_Model!$D$34,IF(D4913="Standard",Predictive_Model!$D$35,0))+IF(G4913="Asia",Predictive_Model!$D$37,IF(G4913="Europe",Predictive_Model!$D$38,IF(G4913="North America",Predictive_Model!$D$39,IF(G4913="Oceania",Predictive_Model!$D$40,IF(G4913="South America",Predictive_Model!$D$41,0)))))+IF(H4913="Laptop",Predictive_Model!$D$43,IF(H4913="Mobile",Predictive_Model!$D$44,IF(H4913="TV",Predictive_Model!$D$45,IF(H4913="Tablet",Predictive_Model!$D$46,0))))+IF(K4913="Crypto",Predictive_Model!$D$48,IF(K4913="Debit Card",Predictive_Model!$D$49,IF(K4913="Gift Card",Predictive_Model!$D$50,IF(K4913="PayPal",Predictive_Model!$D$51,0))))+IF(N4913="Comedy",Predictive_Model!$D$53,IF(N4913="Documentary",Predictive_Model!$D$54,IF(N4913="Drama",Predictive_Model!$D$55,IF(N4913="Horror",Predictive_Model!$D$56,IF(N4913="Romance",Predictive_Model!$D$57,IF(N4913="Sci-Fi",Predictive_Model!$D$58,0)))))))))</f>
        <v>2.1996948957900271E-3</v>
      </c>
      <c r="V4913" s="3" t="str">
        <f t="shared" si="766"/>
        <v>Low</v>
      </c>
      <c r="W4913" s="6">
        <f t="shared" si="767"/>
        <v>3.077373159210248E-2</v>
      </c>
      <c r="X4913" s="3" t="str">
        <f t="shared" si="768"/>
        <v>Monitor</v>
      </c>
      <c r="Y4913" s="3" t="str">
        <f t="shared" si="769"/>
        <v>OK</v>
      </c>
    </row>
    <row r="4914" spans="1:25" x14ac:dyDescent="0.25">
      <c r="A4914" s="3" t="str">
        <f>Raw_Data!A4914</f>
        <v>f88695e3-3887-4837-b06e-44545116971b</v>
      </c>
      <c r="B4914" s="3">
        <f>Raw_Data!B4914</f>
        <v>69</v>
      </c>
      <c r="C4914" s="3" t="str">
        <f>Raw_Data!C4914</f>
        <v>Other</v>
      </c>
      <c r="D4914" s="3" t="str">
        <f>Raw_Data!D4914</f>
        <v>Premium</v>
      </c>
      <c r="E4914" s="3">
        <f>Raw_Data!E4914</f>
        <v>5.07</v>
      </c>
      <c r="F4914" s="3">
        <f>Raw_Data!F4914</f>
        <v>25</v>
      </c>
      <c r="G4914" s="3" t="str">
        <f>Raw_Data!G4914</f>
        <v>South America</v>
      </c>
      <c r="H4914" s="3" t="str">
        <f>Raw_Data!H4914</f>
        <v>Laptop</v>
      </c>
      <c r="I4914" s="3">
        <f>Raw_Data!I4914</f>
        <v>17.989999999999998</v>
      </c>
      <c r="J4914" s="3">
        <f>Raw_Data!J4914</f>
        <v>0</v>
      </c>
      <c r="K4914" s="3" t="str">
        <f>Raw_Data!K4914</f>
        <v>Crypto</v>
      </c>
      <c r="L4914" s="3">
        <f>Raw_Data!L4914</f>
        <v>4</v>
      </c>
      <c r="M4914" s="3">
        <f>Raw_Data!M4914</f>
        <v>0.2</v>
      </c>
      <c r="N4914" s="3" t="str">
        <f>Raw_Data!N4914</f>
        <v>Action</v>
      </c>
      <c r="O4914" s="3" t="str">
        <f t="shared" si="760"/>
        <v>55-70</v>
      </c>
      <c r="P4914" s="3" t="str">
        <f t="shared" si="761"/>
        <v>&lt;10h</v>
      </c>
      <c r="Q4914" s="3" t="str">
        <f t="shared" si="762"/>
        <v>22-45d</v>
      </c>
      <c r="R4914" s="3" t="str">
        <f t="shared" si="763"/>
        <v>Medium</v>
      </c>
      <c r="S4914" s="3" t="str">
        <f t="shared" si="764"/>
        <v>High</v>
      </c>
      <c r="T4914" s="3" t="str">
        <f t="shared" si="765"/>
        <v>Active</v>
      </c>
      <c r="U4914" s="4">
        <f>1/(1+EXP(-(Predictive_Model!$B$5+((B4914-Predictive_Model!$B$20)/Predictive_Model!$C$20)*Predictive_Model!$D$20+((E4914-Predictive_Model!$B$21)/Predictive_Model!$C$21)*Predictive_Model!$D$21+((F4914-Predictive_Model!$B$22)/Predictive_Model!$C$22)*Predictive_Model!$D$22+((I4914-Predictive_Model!$B$23)/Predictive_Model!$C$23)*Predictive_Model!$D$23+((L4914-Predictive_Model!$B$24)/Predictive_Model!$C$24)*Predictive_Model!$D$24+((M4914-Predictive_Model!$B$25)/Predictive_Model!$C$25)*Predictive_Model!$D$25+IF(C4914="Male",Predictive_Model!$D$31,IF(C4914="Other",Predictive_Model!$D$32,0))+IF(D4914="Premium",Predictive_Model!$D$34,IF(D4914="Standard",Predictive_Model!$D$35,0))+IF(G4914="Asia",Predictive_Model!$D$37,IF(G4914="Europe",Predictive_Model!$D$38,IF(G4914="North America",Predictive_Model!$D$39,IF(G4914="Oceania",Predictive_Model!$D$40,IF(G4914="South America",Predictive_Model!$D$41,0)))))+IF(H4914="Laptop",Predictive_Model!$D$43,IF(H4914="Mobile",Predictive_Model!$D$44,IF(H4914="TV",Predictive_Model!$D$45,IF(H4914="Tablet",Predictive_Model!$D$46,0))))+IF(K4914="Crypto",Predictive_Model!$D$48,IF(K4914="Debit Card",Predictive_Model!$D$49,IF(K4914="Gift Card",Predictive_Model!$D$50,IF(K4914="PayPal",Predictive_Model!$D$51,0))))+IF(N4914="Comedy",Predictive_Model!$D$53,IF(N4914="Documentary",Predictive_Model!$D$54,IF(N4914="Drama",Predictive_Model!$D$55,IF(N4914="Horror",Predictive_Model!$D$56,IF(N4914="Romance",Predictive_Model!$D$57,IF(N4914="Sci-Fi",Predictive_Model!$D$58,0)))))))))</f>
        <v>0.66141503894512976</v>
      </c>
      <c r="V4914" s="3" t="str">
        <f t="shared" si="766"/>
        <v>High</v>
      </c>
      <c r="W4914" s="6">
        <f t="shared" si="767"/>
        <v>11.898856550622883</v>
      </c>
      <c r="X4914" s="3" t="str">
        <f t="shared" si="768"/>
        <v>Priority 2</v>
      </c>
      <c r="Y4914" s="3" t="str">
        <f t="shared" si="769"/>
        <v>OK</v>
      </c>
    </row>
    <row r="4915" spans="1:25" x14ac:dyDescent="0.25">
      <c r="A4915" s="3" t="str">
        <f>Raw_Data!A4915</f>
        <v>25786b48-b57f-43d4-8a62-b852aa91d6eb</v>
      </c>
      <c r="B4915" s="3">
        <f>Raw_Data!B4915</f>
        <v>40</v>
      </c>
      <c r="C4915" s="3" t="str">
        <f>Raw_Data!C4915</f>
        <v>Male</v>
      </c>
      <c r="D4915" s="3" t="str">
        <f>Raw_Data!D4915</f>
        <v>Standard</v>
      </c>
      <c r="E4915" s="3">
        <f>Raw_Data!E4915</f>
        <v>3.58</v>
      </c>
      <c r="F4915" s="3">
        <f>Raw_Data!F4915</f>
        <v>21</v>
      </c>
      <c r="G4915" s="3" t="str">
        <f>Raw_Data!G4915</f>
        <v>Africa</v>
      </c>
      <c r="H4915" s="3" t="str">
        <f>Raw_Data!H4915</f>
        <v>TV</v>
      </c>
      <c r="I4915" s="3">
        <f>Raw_Data!I4915</f>
        <v>13.99</v>
      </c>
      <c r="J4915" s="3">
        <f>Raw_Data!J4915</f>
        <v>1</v>
      </c>
      <c r="K4915" s="3" t="str">
        <f>Raw_Data!K4915</f>
        <v>Credit Card</v>
      </c>
      <c r="L4915" s="3">
        <f>Raw_Data!L4915</f>
        <v>3</v>
      </c>
      <c r="M4915" s="3">
        <f>Raw_Data!M4915</f>
        <v>0.16</v>
      </c>
      <c r="N4915" s="3" t="str">
        <f>Raw_Data!N4915</f>
        <v>Drama</v>
      </c>
      <c r="O4915" s="3" t="str">
        <f t="shared" si="760"/>
        <v>35-44</v>
      </c>
      <c r="P4915" s="3" t="str">
        <f t="shared" si="761"/>
        <v>&lt;10h</v>
      </c>
      <c r="Q4915" s="3" t="str">
        <f t="shared" si="762"/>
        <v>8-21d</v>
      </c>
      <c r="R4915" s="3" t="str">
        <f t="shared" si="763"/>
        <v>Medium</v>
      </c>
      <c r="S4915" s="3" t="str">
        <f t="shared" si="764"/>
        <v>Mid</v>
      </c>
      <c r="T4915" s="3" t="str">
        <f t="shared" si="765"/>
        <v>Churned</v>
      </c>
      <c r="U4915" s="4">
        <f>1/(1+EXP(-(Predictive_Model!$B$5+((B4915-Predictive_Model!$B$20)/Predictive_Model!$C$20)*Predictive_Model!$D$20+((E4915-Predictive_Model!$B$21)/Predictive_Model!$C$21)*Predictive_Model!$D$21+((F4915-Predictive_Model!$B$22)/Predictive_Model!$C$22)*Predictive_Model!$D$22+((I4915-Predictive_Model!$B$23)/Predictive_Model!$C$23)*Predictive_Model!$D$23+((L4915-Predictive_Model!$B$24)/Predictive_Model!$C$24)*Predictive_Model!$D$24+((M4915-Predictive_Model!$B$25)/Predictive_Model!$C$25)*Predictive_Model!$D$25+IF(C4915="Male",Predictive_Model!$D$31,IF(C4915="Other",Predictive_Model!$D$32,0))+IF(D4915="Premium",Predictive_Model!$D$34,IF(D4915="Standard",Predictive_Model!$D$35,0))+IF(G4915="Asia",Predictive_Model!$D$37,IF(G4915="Europe",Predictive_Model!$D$38,IF(G4915="North America",Predictive_Model!$D$39,IF(G4915="Oceania",Predictive_Model!$D$40,IF(G4915="South America",Predictive_Model!$D$41,0)))))+IF(H4915="Laptop",Predictive_Model!$D$43,IF(H4915="Mobile",Predictive_Model!$D$44,IF(H4915="TV",Predictive_Model!$D$45,IF(H4915="Tablet",Predictive_Model!$D$46,0))))+IF(K4915="Crypto",Predictive_Model!$D$48,IF(K4915="Debit Card",Predictive_Model!$D$49,IF(K4915="Gift Card",Predictive_Model!$D$50,IF(K4915="PayPal",Predictive_Model!$D$51,0))))+IF(N4915="Comedy",Predictive_Model!$D$53,IF(N4915="Documentary",Predictive_Model!$D$54,IF(N4915="Drama",Predictive_Model!$D$55,IF(N4915="Horror",Predictive_Model!$D$56,IF(N4915="Romance",Predictive_Model!$D$57,IF(N4915="Sci-Fi",Predictive_Model!$D$58,0)))))))))</f>
        <v>0.94972507010036533</v>
      </c>
      <c r="V4915" s="3" t="str">
        <f t="shared" si="766"/>
        <v>Critical</v>
      </c>
      <c r="W4915" s="6">
        <f t="shared" si="767"/>
        <v>13.99</v>
      </c>
      <c r="X4915" s="3" t="str">
        <f t="shared" si="768"/>
        <v>Priority 2</v>
      </c>
      <c r="Y4915" s="3" t="str">
        <f t="shared" si="769"/>
        <v>OK</v>
      </c>
    </row>
    <row r="4916" spans="1:25" x14ac:dyDescent="0.25">
      <c r="A4916" s="3" t="str">
        <f>Raw_Data!A4916</f>
        <v>d01b5f38-e5e2-424a-bf0f-65f51fc1d64c</v>
      </c>
      <c r="B4916" s="3">
        <f>Raw_Data!B4916</f>
        <v>33</v>
      </c>
      <c r="C4916" s="3" t="str">
        <f>Raw_Data!C4916</f>
        <v>Other</v>
      </c>
      <c r="D4916" s="3" t="str">
        <f>Raw_Data!D4916</f>
        <v>Basic</v>
      </c>
      <c r="E4916" s="3">
        <f>Raw_Data!E4916</f>
        <v>10.34</v>
      </c>
      <c r="F4916" s="3">
        <f>Raw_Data!F4916</f>
        <v>20</v>
      </c>
      <c r="G4916" s="3" t="str">
        <f>Raw_Data!G4916</f>
        <v>Europe</v>
      </c>
      <c r="H4916" s="3" t="str">
        <f>Raw_Data!H4916</f>
        <v>Laptop</v>
      </c>
      <c r="I4916" s="3">
        <f>Raw_Data!I4916</f>
        <v>8.99</v>
      </c>
      <c r="J4916" s="3">
        <f>Raw_Data!J4916</f>
        <v>0</v>
      </c>
      <c r="K4916" s="3" t="str">
        <f>Raw_Data!K4916</f>
        <v>PayPal</v>
      </c>
      <c r="L4916" s="3">
        <f>Raw_Data!L4916</f>
        <v>3</v>
      </c>
      <c r="M4916" s="3">
        <f>Raw_Data!M4916</f>
        <v>0.49</v>
      </c>
      <c r="N4916" s="3" t="str">
        <f>Raw_Data!N4916</f>
        <v>Sci-Fi</v>
      </c>
      <c r="O4916" s="3" t="str">
        <f t="shared" si="760"/>
        <v>25-34</v>
      </c>
      <c r="P4916" s="3" t="str">
        <f t="shared" si="761"/>
        <v>10-24h</v>
      </c>
      <c r="Q4916" s="3" t="str">
        <f t="shared" si="762"/>
        <v>8-21d</v>
      </c>
      <c r="R4916" s="3" t="str">
        <f t="shared" si="763"/>
        <v>Medium</v>
      </c>
      <c r="S4916" s="3" t="str">
        <f t="shared" si="764"/>
        <v>Low</v>
      </c>
      <c r="T4916" s="3" t="str">
        <f t="shared" si="765"/>
        <v>Active</v>
      </c>
      <c r="U4916" s="4">
        <f>1/(1+EXP(-(Predictive_Model!$B$5+((B4916-Predictive_Model!$B$20)/Predictive_Model!$C$20)*Predictive_Model!$D$20+((E4916-Predictive_Model!$B$21)/Predictive_Model!$C$21)*Predictive_Model!$D$21+((F4916-Predictive_Model!$B$22)/Predictive_Model!$C$22)*Predictive_Model!$D$22+((I4916-Predictive_Model!$B$23)/Predictive_Model!$C$23)*Predictive_Model!$D$23+((L4916-Predictive_Model!$B$24)/Predictive_Model!$C$24)*Predictive_Model!$D$24+((M4916-Predictive_Model!$B$25)/Predictive_Model!$C$25)*Predictive_Model!$D$25+IF(C4916="Male",Predictive_Model!$D$31,IF(C4916="Other",Predictive_Model!$D$32,0))+IF(D4916="Premium",Predictive_Model!$D$34,IF(D4916="Standard",Predictive_Model!$D$35,0))+IF(G4916="Asia",Predictive_Model!$D$37,IF(G4916="Europe",Predictive_Model!$D$38,IF(G4916="North America",Predictive_Model!$D$39,IF(G4916="Oceania",Predictive_Model!$D$40,IF(G4916="South America",Predictive_Model!$D$41,0)))))+IF(H4916="Laptop",Predictive_Model!$D$43,IF(H4916="Mobile",Predictive_Model!$D$44,IF(H4916="TV",Predictive_Model!$D$45,IF(H4916="Tablet",Predictive_Model!$D$46,0))))+IF(K4916="Crypto",Predictive_Model!$D$48,IF(K4916="Debit Card",Predictive_Model!$D$49,IF(K4916="Gift Card",Predictive_Model!$D$50,IF(K4916="PayPal",Predictive_Model!$D$51,0))))+IF(N4916="Comedy",Predictive_Model!$D$53,IF(N4916="Documentary",Predictive_Model!$D$54,IF(N4916="Drama",Predictive_Model!$D$55,IF(N4916="Horror",Predictive_Model!$D$56,IF(N4916="Romance",Predictive_Model!$D$57,IF(N4916="Sci-Fi",Predictive_Model!$D$58,0)))))))))</f>
        <v>0.80356044322832543</v>
      </c>
      <c r="V4916" s="3" t="str">
        <f t="shared" si="766"/>
        <v>Critical</v>
      </c>
      <c r="W4916" s="6">
        <f t="shared" si="767"/>
        <v>7.2240083846226462</v>
      </c>
      <c r="X4916" s="3" t="str">
        <f t="shared" si="768"/>
        <v>Priority 2</v>
      </c>
      <c r="Y4916" s="3" t="str">
        <f t="shared" si="769"/>
        <v>OK</v>
      </c>
    </row>
    <row r="4917" spans="1:25" x14ac:dyDescent="0.25">
      <c r="A4917" s="3" t="str">
        <f>Raw_Data!A4917</f>
        <v>c480d2b5-7843-47fb-94c0-9f40c6c3d562</v>
      </c>
      <c r="B4917" s="3">
        <f>Raw_Data!B4917</f>
        <v>32</v>
      </c>
      <c r="C4917" s="3" t="str">
        <f>Raw_Data!C4917</f>
        <v>Male</v>
      </c>
      <c r="D4917" s="3" t="str">
        <f>Raw_Data!D4917</f>
        <v>Standard</v>
      </c>
      <c r="E4917" s="3">
        <f>Raw_Data!E4917</f>
        <v>40.69</v>
      </c>
      <c r="F4917" s="3">
        <f>Raw_Data!F4917</f>
        <v>23</v>
      </c>
      <c r="G4917" s="3" t="str">
        <f>Raw_Data!G4917</f>
        <v>South America</v>
      </c>
      <c r="H4917" s="3" t="str">
        <f>Raw_Data!H4917</f>
        <v>Tablet</v>
      </c>
      <c r="I4917" s="3">
        <f>Raw_Data!I4917</f>
        <v>13.99</v>
      </c>
      <c r="J4917" s="3">
        <f>Raw_Data!J4917</f>
        <v>0</v>
      </c>
      <c r="K4917" s="3" t="str">
        <f>Raw_Data!K4917</f>
        <v>PayPal</v>
      </c>
      <c r="L4917" s="3">
        <f>Raw_Data!L4917</f>
        <v>3</v>
      </c>
      <c r="M4917" s="3">
        <f>Raw_Data!M4917</f>
        <v>1.7</v>
      </c>
      <c r="N4917" s="3" t="str">
        <f>Raw_Data!N4917</f>
        <v>Comedy</v>
      </c>
      <c r="O4917" s="3" t="str">
        <f t="shared" si="760"/>
        <v>25-34</v>
      </c>
      <c r="P4917" s="3" t="str">
        <f t="shared" si="761"/>
        <v>25-49h</v>
      </c>
      <c r="Q4917" s="3" t="str">
        <f t="shared" si="762"/>
        <v>22-45d</v>
      </c>
      <c r="R4917" s="3" t="str">
        <f t="shared" si="763"/>
        <v>Medium</v>
      </c>
      <c r="S4917" s="3" t="str">
        <f t="shared" si="764"/>
        <v>Mid</v>
      </c>
      <c r="T4917" s="3" t="str">
        <f t="shared" si="765"/>
        <v>Active</v>
      </c>
      <c r="U4917" s="4">
        <f>1/(1+EXP(-(Predictive_Model!$B$5+((B4917-Predictive_Model!$B$20)/Predictive_Model!$C$20)*Predictive_Model!$D$20+((E4917-Predictive_Model!$B$21)/Predictive_Model!$C$21)*Predictive_Model!$D$21+((F4917-Predictive_Model!$B$22)/Predictive_Model!$C$22)*Predictive_Model!$D$22+((I4917-Predictive_Model!$B$23)/Predictive_Model!$C$23)*Predictive_Model!$D$23+((L4917-Predictive_Model!$B$24)/Predictive_Model!$C$24)*Predictive_Model!$D$24+((M4917-Predictive_Model!$B$25)/Predictive_Model!$C$25)*Predictive_Model!$D$25+IF(C4917="Male",Predictive_Model!$D$31,IF(C4917="Other",Predictive_Model!$D$32,0))+IF(D4917="Premium",Predictive_Model!$D$34,IF(D4917="Standard",Predictive_Model!$D$35,0))+IF(G4917="Asia",Predictive_Model!$D$37,IF(G4917="Europe",Predictive_Model!$D$38,IF(G4917="North America",Predictive_Model!$D$39,IF(G4917="Oceania",Predictive_Model!$D$40,IF(G4917="South America",Predictive_Model!$D$41,0)))))+IF(H4917="Laptop",Predictive_Model!$D$43,IF(H4917="Mobile",Predictive_Model!$D$44,IF(H4917="TV",Predictive_Model!$D$45,IF(H4917="Tablet",Predictive_Model!$D$46,0))))+IF(K4917="Crypto",Predictive_Model!$D$48,IF(K4917="Debit Card",Predictive_Model!$D$49,IF(K4917="Gift Card",Predictive_Model!$D$50,IF(K4917="PayPal",Predictive_Model!$D$51,0))))+IF(N4917="Comedy",Predictive_Model!$D$53,IF(N4917="Documentary",Predictive_Model!$D$54,IF(N4917="Drama",Predictive_Model!$D$55,IF(N4917="Horror",Predictive_Model!$D$56,IF(N4917="Romance",Predictive_Model!$D$57,IF(N4917="Sci-Fi",Predictive_Model!$D$58,0)))))))))</f>
        <v>7.3918685885326663E-5</v>
      </c>
      <c r="V4917" s="3" t="str">
        <f t="shared" si="766"/>
        <v>Low</v>
      </c>
      <c r="W4917" s="6">
        <f t="shared" si="767"/>
        <v>1.0341224155357199E-3</v>
      </c>
      <c r="X4917" s="3" t="str">
        <f t="shared" si="768"/>
        <v>Monitor</v>
      </c>
      <c r="Y4917" s="3" t="str">
        <f t="shared" si="769"/>
        <v>OK</v>
      </c>
    </row>
    <row r="4918" spans="1:25" x14ac:dyDescent="0.25">
      <c r="A4918" s="3" t="str">
        <f>Raw_Data!A4918</f>
        <v>5cd95d80-f5f2-405a-b630-3b517d652c66</v>
      </c>
      <c r="B4918" s="3">
        <f>Raw_Data!B4918</f>
        <v>36</v>
      </c>
      <c r="C4918" s="3" t="str">
        <f>Raw_Data!C4918</f>
        <v>Other</v>
      </c>
      <c r="D4918" s="3" t="str">
        <f>Raw_Data!D4918</f>
        <v>Basic</v>
      </c>
      <c r="E4918" s="3">
        <f>Raw_Data!E4918</f>
        <v>8.32</v>
      </c>
      <c r="F4918" s="3">
        <f>Raw_Data!F4918</f>
        <v>20</v>
      </c>
      <c r="G4918" s="3" t="str">
        <f>Raw_Data!G4918</f>
        <v>Oceania</v>
      </c>
      <c r="H4918" s="3" t="str">
        <f>Raw_Data!H4918</f>
        <v>Laptop</v>
      </c>
      <c r="I4918" s="3">
        <f>Raw_Data!I4918</f>
        <v>8.99</v>
      </c>
      <c r="J4918" s="3">
        <f>Raw_Data!J4918</f>
        <v>0</v>
      </c>
      <c r="K4918" s="3" t="str">
        <f>Raw_Data!K4918</f>
        <v>PayPal</v>
      </c>
      <c r="L4918" s="3">
        <f>Raw_Data!L4918</f>
        <v>2</v>
      </c>
      <c r="M4918" s="3">
        <f>Raw_Data!M4918</f>
        <v>0.4</v>
      </c>
      <c r="N4918" s="3" t="str">
        <f>Raw_Data!N4918</f>
        <v>Action</v>
      </c>
      <c r="O4918" s="3" t="str">
        <f t="shared" si="760"/>
        <v>35-44</v>
      </c>
      <c r="P4918" s="3" t="str">
        <f t="shared" si="761"/>
        <v>&lt;10h</v>
      </c>
      <c r="Q4918" s="3" t="str">
        <f t="shared" si="762"/>
        <v>8-21d</v>
      </c>
      <c r="R4918" s="3" t="str">
        <f t="shared" si="763"/>
        <v>Medium</v>
      </c>
      <c r="S4918" s="3" t="str">
        <f t="shared" si="764"/>
        <v>Low</v>
      </c>
      <c r="T4918" s="3" t="str">
        <f t="shared" si="765"/>
        <v>Active</v>
      </c>
      <c r="U4918" s="4">
        <f>1/(1+EXP(-(Predictive_Model!$B$5+((B4918-Predictive_Model!$B$20)/Predictive_Model!$C$20)*Predictive_Model!$D$20+((E4918-Predictive_Model!$B$21)/Predictive_Model!$C$21)*Predictive_Model!$D$21+((F4918-Predictive_Model!$B$22)/Predictive_Model!$C$22)*Predictive_Model!$D$22+((I4918-Predictive_Model!$B$23)/Predictive_Model!$C$23)*Predictive_Model!$D$23+((L4918-Predictive_Model!$B$24)/Predictive_Model!$C$24)*Predictive_Model!$D$24+((M4918-Predictive_Model!$B$25)/Predictive_Model!$C$25)*Predictive_Model!$D$25+IF(C4918="Male",Predictive_Model!$D$31,IF(C4918="Other",Predictive_Model!$D$32,0))+IF(D4918="Premium",Predictive_Model!$D$34,IF(D4918="Standard",Predictive_Model!$D$35,0))+IF(G4918="Asia",Predictive_Model!$D$37,IF(G4918="Europe",Predictive_Model!$D$38,IF(G4918="North America",Predictive_Model!$D$39,IF(G4918="Oceania",Predictive_Model!$D$40,IF(G4918="South America",Predictive_Model!$D$41,0)))))+IF(H4918="Laptop",Predictive_Model!$D$43,IF(H4918="Mobile",Predictive_Model!$D$44,IF(H4918="TV",Predictive_Model!$D$45,IF(H4918="Tablet",Predictive_Model!$D$46,0))))+IF(K4918="Crypto",Predictive_Model!$D$48,IF(K4918="Debit Card",Predictive_Model!$D$49,IF(K4918="Gift Card",Predictive_Model!$D$50,IF(K4918="PayPal",Predictive_Model!$D$51,0))))+IF(N4918="Comedy",Predictive_Model!$D$53,IF(N4918="Documentary",Predictive_Model!$D$54,IF(N4918="Drama",Predictive_Model!$D$55,IF(N4918="Horror",Predictive_Model!$D$56,IF(N4918="Romance",Predictive_Model!$D$57,IF(N4918="Sci-Fi",Predictive_Model!$D$58,0)))))))))</f>
        <v>0.95826162914175084</v>
      </c>
      <c r="V4918" s="3" t="str">
        <f t="shared" si="766"/>
        <v>Critical</v>
      </c>
      <c r="W4918" s="6">
        <f t="shared" si="767"/>
        <v>8.6147720459843402</v>
      </c>
      <c r="X4918" s="3" t="str">
        <f t="shared" si="768"/>
        <v>Priority 2</v>
      </c>
      <c r="Y4918" s="3" t="str">
        <f t="shared" si="769"/>
        <v>OK</v>
      </c>
    </row>
    <row r="4919" spans="1:25" x14ac:dyDescent="0.25">
      <c r="A4919" s="3" t="str">
        <f>Raw_Data!A4919</f>
        <v>249f226e-b40a-41f9-93a2-32a9504d7dd9</v>
      </c>
      <c r="B4919" s="3">
        <f>Raw_Data!B4919</f>
        <v>33</v>
      </c>
      <c r="C4919" s="3" t="str">
        <f>Raw_Data!C4919</f>
        <v>Other</v>
      </c>
      <c r="D4919" s="3" t="str">
        <f>Raw_Data!D4919</f>
        <v>Premium</v>
      </c>
      <c r="E4919" s="3">
        <f>Raw_Data!E4919</f>
        <v>13.25</v>
      </c>
      <c r="F4919" s="3">
        <f>Raw_Data!F4919</f>
        <v>10</v>
      </c>
      <c r="G4919" s="3" t="str">
        <f>Raw_Data!G4919</f>
        <v>Europe</v>
      </c>
      <c r="H4919" s="3" t="str">
        <f>Raw_Data!H4919</f>
        <v>TV</v>
      </c>
      <c r="I4919" s="3">
        <f>Raw_Data!I4919</f>
        <v>17.989999999999998</v>
      </c>
      <c r="J4919" s="3">
        <f>Raw_Data!J4919</f>
        <v>0</v>
      </c>
      <c r="K4919" s="3" t="str">
        <f>Raw_Data!K4919</f>
        <v>Gift Card</v>
      </c>
      <c r="L4919" s="3">
        <f>Raw_Data!L4919</f>
        <v>1</v>
      </c>
      <c r="M4919" s="3">
        <f>Raw_Data!M4919</f>
        <v>1.2</v>
      </c>
      <c r="N4919" s="3" t="str">
        <f>Raw_Data!N4919</f>
        <v>Comedy</v>
      </c>
      <c r="O4919" s="3" t="str">
        <f t="shared" si="760"/>
        <v>25-34</v>
      </c>
      <c r="P4919" s="3" t="str">
        <f t="shared" si="761"/>
        <v>10-24h</v>
      </c>
      <c r="Q4919" s="3" t="str">
        <f t="shared" si="762"/>
        <v>8-21d</v>
      </c>
      <c r="R4919" s="3" t="str">
        <f t="shared" si="763"/>
        <v>Medium</v>
      </c>
      <c r="S4919" s="3" t="str">
        <f t="shared" si="764"/>
        <v>High</v>
      </c>
      <c r="T4919" s="3" t="str">
        <f t="shared" si="765"/>
        <v>Active</v>
      </c>
      <c r="U4919" s="4">
        <f>1/(1+EXP(-(Predictive_Model!$B$5+((B4919-Predictive_Model!$B$20)/Predictive_Model!$C$20)*Predictive_Model!$D$20+((E4919-Predictive_Model!$B$21)/Predictive_Model!$C$21)*Predictive_Model!$D$21+((F4919-Predictive_Model!$B$22)/Predictive_Model!$C$22)*Predictive_Model!$D$22+((I4919-Predictive_Model!$B$23)/Predictive_Model!$C$23)*Predictive_Model!$D$23+((L4919-Predictive_Model!$B$24)/Predictive_Model!$C$24)*Predictive_Model!$D$24+((M4919-Predictive_Model!$B$25)/Predictive_Model!$C$25)*Predictive_Model!$D$25+IF(C4919="Male",Predictive_Model!$D$31,IF(C4919="Other",Predictive_Model!$D$32,0))+IF(D4919="Premium",Predictive_Model!$D$34,IF(D4919="Standard",Predictive_Model!$D$35,0))+IF(G4919="Asia",Predictive_Model!$D$37,IF(G4919="Europe",Predictive_Model!$D$38,IF(G4919="North America",Predictive_Model!$D$39,IF(G4919="Oceania",Predictive_Model!$D$40,IF(G4919="South America",Predictive_Model!$D$41,0)))))+IF(H4919="Laptop",Predictive_Model!$D$43,IF(H4919="Mobile",Predictive_Model!$D$44,IF(H4919="TV",Predictive_Model!$D$45,IF(H4919="Tablet",Predictive_Model!$D$46,0))))+IF(K4919="Crypto",Predictive_Model!$D$48,IF(K4919="Debit Card",Predictive_Model!$D$49,IF(K4919="Gift Card",Predictive_Model!$D$50,IF(K4919="PayPal",Predictive_Model!$D$51,0))))+IF(N4919="Comedy",Predictive_Model!$D$53,IF(N4919="Documentary",Predictive_Model!$D$54,IF(N4919="Drama",Predictive_Model!$D$55,IF(N4919="Horror",Predictive_Model!$D$56,IF(N4919="Romance",Predictive_Model!$D$57,IF(N4919="Sci-Fi",Predictive_Model!$D$58,0)))))))))</f>
        <v>3.789172885686818E-2</v>
      </c>
      <c r="V4919" s="3" t="str">
        <f t="shared" si="766"/>
        <v>Low</v>
      </c>
      <c r="W4919" s="6">
        <f t="shared" si="767"/>
        <v>0.68167220213505852</v>
      </c>
      <c r="X4919" s="3" t="str">
        <f t="shared" si="768"/>
        <v>Monitor</v>
      </c>
      <c r="Y4919" s="3" t="str">
        <f t="shared" si="769"/>
        <v>OK</v>
      </c>
    </row>
    <row r="4920" spans="1:25" x14ac:dyDescent="0.25">
      <c r="A4920" s="3" t="str">
        <f>Raw_Data!A4920</f>
        <v>207f3314-e691-4165-9db7-11d5209f16b8</v>
      </c>
      <c r="B4920" s="3">
        <f>Raw_Data!B4920</f>
        <v>39</v>
      </c>
      <c r="C4920" s="3" t="str">
        <f>Raw_Data!C4920</f>
        <v>Other</v>
      </c>
      <c r="D4920" s="3" t="str">
        <f>Raw_Data!D4920</f>
        <v>Basic</v>
      </c>
      <c r="E4920" s="3">
        <f>Raw_Data!E4920</f>
        <v>11.55</v>
      </c>
      <c r="F4920" s="3">
        <f>Raw_Data!F4920</f>
        <v>10</v>
      </c>
      <c r="G4920" s="3" t="str">
        <f>Raw_Data!G4920</f>
        <v>Europe</v>
      </c>
      <c r="H4920" s="3" t="str">
        <f>Raw_Data!H4920</f>
        <v>Mobile</v>
      </c>
      <c r="I4920" s="3">
        <f>Raw_Data!I4920</f>
        <v>8.99</v>
      </c>
      <c r="J4920" s="3">
        <f>Raw_Data!J4920</f>
        <v>0</v>
      </c>
      <c r="K4920" s="3" t="str">
        <f>Raw_Data!K4920</f>
        <v>Gift Card</v>
      </c>
      <c r="L4920" s="3">
        <f>Raw_Data!L4920</f>
        <v>1</v>
      </c>
      <c r="M4920" s="3">
        <f>Raw_Data!M4920</f>
        <v>1.05</v>
      </c>
      <c r="N4920" s="3" t="str">
        <f>Raw_Data!N4920</f>
        <v>Horror</v>
      </c>
      <c r="O4920" s="3" t="str">
        <f t="shared" si="760"/>
        <v>35-44</v>
      </c>
      <c r="P4920" s="3" t="str">
        <f t="shared" si="761"/>
        <v>10-24h</v>
      </c>
      <c r="Q4920" s="3" t="str">
        <f t="shared" si="762"/>
        <v>8-21d</v>
      </c>
      <c r="R4920" s="3" t="str">
        <f t="shared" si="763"/>
        <v>Medium</v>
      </c>
      <c r="S4920" s="3" t="str">
        <f t="shared" si="764"/>
        <v>Low</v>
      </c>
      <c r="T4920" s="3" t="str">
        <f t="shared" si="765"/>
        <v>Active</v>
      </c>
      <c r="U4920" s="4">
        <f>1/(1+EXP(-(Predictive_Model!$B$5+((B4920-Predictive_Model!$B$20)/Predictive_Model!$C$20)*Predictive_Model!$D$20+((E4920-Predictive_Model!$B$21)/Predictive_Model!$C$21)*Predictive_Model!$D$21+((F4920-Predictive_Model!$B$22)/Predictive_Model!$C$22)*Predictive_Model!$D$22+((I4920-Predictive_Model!$B$23)/Predictive_Model!$C$23)*Predictive_Model!$D$23+((L4920-Predictive_Model!$B$24)/Predictive_Model!$C$24)*Predictive_Model!$D$24+((M4920-Predictive_Model!$B$25)/Predictive_Model!$C$25)*Predictive_Model!$D$25+IF(C4920="Male",Predictive_Model!$D$31,IF(C4920="Other",Predictive_Model!$D$32,0))+IF(D4920="Premium",Predictive_Model!$D$34,IF(D4920="Standard",Predictive_Model!$D$35,0))+IF(G4920="Asia",Predictive_Model!$D$37,IF(G4920="Europe",Predictive_Model!$D$38,IF(G4920="North America",Predictive_Model!$D$39,IF(G4920="Oceania",Predictive_Model!$D$40,IF(G4920="South America",Predictive_Model!$D$41,0)))))+IF(H4920="Laptop",Predictive_Model!$D$43,IF(H4920="Mobile",Predictive_Model!$D$44,IF(H4920="TV",Predictive_Model!$D$45,IF(H4920="Tablet",Predictive_Model!$D$46,0))))+IF(K4920="Crypto",Predictive_Model!$D$48,IF(K4920="Debit Card",Predictive_Model!$D$49,IF(K4920="Gift Card",Predictive_Model!$D$50,IF(K4920="PayPal",Predictive_Model!$D$51,0))))+IF(N4920="Comedy",Predictive_Model!$D$53,IF(N4920="Documentary",Predictive_Model!$D$54,IF(N4920="Drama",Predictive_Model!$D$55,IF(N4920="Horror",Predictive_Model!$D$56,IF(N4920="Romance",Predictive_Model!$D$57,IF(N4920="Sci-Fi",Predictive_Model!$D$58,0)))))))))</f>
        <v>0.9196904713426941</v>
      </c>
      <c r="V4920" s="3" t="str">
        <f t="shared" si="766"/>
        <v>Critical</v>
      </c>
      <c r="W4920" s="6">
        <f t="shared" si="767"/>
        <v>8.2680173373708197</v>
      </c>
      <c r="X4920" s="3" t="str">
        <f t="shared" si="768"/>
        <v>Priority 2</v>
      </c>
      <c r="Y4920" s="3" t="str">
        <f t="shared" si="769"/>
        <v>OK</v>
      </c>
    </row>
    <row r="4921" spans="1:25" x14ac:dyDescent="0.25">
      <c r="A4921" s="3" t="str">
        <f>Raw_Data!A4921</f>
        <v>485e76bb-675c-4eb5-b1e2-82a4934adc5f</v>
      </c>
      <c r="B4921" s="3">
        <f>Raw_Data!B4921</f>
        <v>28</v>
      </c>
      <c r="C4921" s="3" t="str">
        <f>Raw_Data!C4921</f>
        <v>Female</v>
      </c>
      <c r="D4921" s="3" t="str">
        <f>Raw_Data!D4921</f>
        <v>Basic</v>
      </c>
      <c r="E4921" s="3">
        <f>Raw_Data!E4921</f>
        <v>2.4700000000000002</v>
      </c>
      <c r="F4921" s="3">
        <f>Raw_Data!F4921</f>
        <v>37</v>
      </c>
      <c r="G4921" s="3" t="str">
        <f>Raw_Data!G4921</f>
        <v>North America</v>
      </c>
      <c r="H4921" s="3" t="str">
        <f>Raw_Data!H4921</f>
        <v>Desktop</v>
      </c>
      <c r="I4921" s="3">
        <f>Raw_Data!I4921</f>
        <v>8.99</v>
      </c>
      <c r="J4921" s="3">
        <f>Raw_Data!J4921</f>
        <v>1</v>
      </c>
      <c r="K4921" s="3" t="str">
        <f>Raw_Data!K4921</f>
        <v>PayPal</v>
      </c>
      <c r="L4921" s="3">
        <f>Raw_Data!L4921</f>
        <v>1</v>
      </c>
      <c r="M4921" s="3">
        <f>Raw_Data!M4921</f>
        <v>7.0000000000000007E-2</v>
      </c>
      <c r="N4921" s="3" t="str">
        <f>Raw_Data!N4921</f>
        <v>Drama</v>
      </c>
      <c r="O4921" s="3" t="str">
        <f t="shared" si="760"/>
        <v>25-34</v>
      </c>
      <c r="P4921" s="3" t="str">
        <f t="shared" si="761"/>
        <v>&lt;10h</v>
      </c>
      <c r="Q4921" s="3" t="str">
        <f t="shared" si="762"/>
        <v>22-45d</v>
      </c>
      <c r="R4921" s="3" t="str">
        <f t="shared" si="763"/>
        <v>Medium</v>
      </c>
      <c r="S4921" s="3" t="str">
        <f t="shared" si="764"/>
        <v>Low</v>
      </c>
      <c r="T4921" s="3" t="str">
        <f t="shared" si="765"/>
        <v>Churned</v>
      </c>
      <c r="U4921" s="4">
        <f>1/(1+EXP(-(Predictive_Model!$B$5+((B4921-Predictive_Model!$B$20)/Predictive_Model!$C$20)*Predictive_Model!$D$20+((E4921-Predictive_Model!$B$21)/Predictive_Model!$C$21)*Predictive_Model!$D$21+((F4921-Predictive_Model!$B$22)/Predictive_Model!$C$22)*Predictive_Model!$D$22+((I4921-Predictive_Model!$B$23)/Predictive_Model!$C$23)*Predictive_Model!$D$23+((L4921-Predictive_Model!$B$24)/Predictive_Model!$C$24)*Predictive_Model!$D$24+((M4921-Predictive_Model!$B$25)/Predictive_Model!$C$25)*Predictive_Model!$D$25+IF(C4921="Male",Predictive_Model!$D$31,IF(C4921="Other",Predictive_Model!$D$32,0))+IF(D4921="Premium",Predictive_Model!$D$34,IF(D4921="Standard",Predictive_Model!$D$35,0))+IF(G4921="Asia",Predictive_Model!$D$37,IF(G4921="Europe",Predictive_Model!$D$38,IF(G4921="North America",Predictive_Model!$D$39,IF(G4921="Oceania",Predictive_Model!$D$40,IF(G4921="South America",Predictive_Model!$D$41,0)))))+IF(H4921="Laptop",Predictive_Model!$D$43,IF(H4921="Mobile",Predictive_Model!$D$44,IF(H4921="TV",Predictive_Model!$D$45,IF(H4921="Tablet",Predictive_Model!$D$46,0))))+IF(K4921="Crypto",Predictive_Model!$D$48,IF(K4921="Debit Card",Predictive_Model!$D$49,IF(K4921="Gift Card",Predictive_Model!$D$50,IF(K4921="PayPal",Predictive_Model!$D$51,0))))+IF(N4921="Comedy",Predictive_Model!$D$53,IF(N4921="Documentary",Predictive_Model!$D$54,IF(N4921="Drama",Predictive_Model!$D$55,IF(N4921="Horror",Predictive_Model!$D$56,IF(N4921="Romance",Predictive_Model!$D$57,IF(N4921="Sci-Fi",Predictive_Model!$D$58,0)))))))))</f>
        <v>0.99982399541814304</v>
      </c>
      <c r="V4921" s="3" t="str">
        <f t="shared" si="766"/>
        <v>Critical</v>
      </c>
      <c r="W4921" s="6">
        <f t="shared" si="767"/>
        <v>8.99</v>
      </c>
      <c r="X4921" s="3" t="str">
        <f t="shared" si="768"/>
        <v>Priority 2</v>
      </c>
      <c r="Y4921" s="3" t="str">
        <f t="shared" si="769"/>
        <v>OK</v>
      </c>
    </row>
    <row r="4922" spans="1:25" x14ac:dyDescent="0.25">
      <c r="A4922" s="3" t="str">
        <f>Raw_Data!A4922</f>
        <v>d6e2c3f2-1b15-47fc-a1db-49862399a770</v>
      </c>
      <c r="B4922" s="3">
        <f>Raw_Data!B4922</f>
        <v>44</v>
      </c>
      <c r="C4922" s="3" t="str">
        <f>Raw_Data!C4922</f>
        <v>Male</v>
      </c>
      <c r="D4922" s="3" t="str">
        <f>Raw_Data!D4922</f>
        <v>Premium</v>
      </c>
      <c r="E4922" s="3">
        <f>Raw_Data!E4922</f>
        <v>41.31</v>
      </c>
      <c r="F4922" s="3">
        <f>Raw_Data!F4922</f>
        <v>60</v>
      </c>
      <c r="G4922" s="3" t="str">
        <f>Raw_Data!G4922</f>
        <v>North America</v>
      </c>
      <c r="H4922" s="3" t="str">
        <f>Raw_Data!H4922</f>
        <v>Laptop</v>
      </c>
      <c r="I4922" s="3">
        <f>Raw_Data!I4922</f>
        <v>17.989999999999998</v>
      </c>
      <c r="J4922" s="3">
        <f>Raw_Data!J4922</f>
        <v>0</v>
      </c>
      <c r="K4922" s="3" t="str">
        <f>Raw_Data!K4922</f>
        <v>Gift Card</v>
      </c>
      <c r="L4922" s="3">
        <f>Raw_Data!L4922</f>
        <v>4</v>
      </c>
      <c r="M4922" s="3">
        <f>Raw_Data!M4922</f>
        <v>0.68</v>
      </c>
      <c r="N4922" s="3" t="str">
        <f>Raw_Data!N4922</f>
        <v>Drama</v>
      </c>
      <c r="O4922" s="3" t="str">
        <f t="shared" si="760"/>
        <v>35-44</v>
      </c>
      <c r="P4922" s="3" t="str">
        <f t="shared" si="761"/>
        <v>25-49h</v>
      </c>
      <c r="Q4922" s="3" t="str">
        <f t="shared" si="762"/>
        <v>46-60d</v>
      </c>
      <c r="R4922" s="3" t="str">
        <f t="shared" si="763"/>
        <v>Medium</v>
      </c>
      <c r="S4922" s="3" t="str">
        <f t="shared" si="764"/>
        <v>High</v>
      </c>
      <c r="T4922" s="3" t="str">
        <f t="shared" si="765"/>
        <v>Active</v>
      </c>
      <c r="U4922" s="4">
        <f>1/(1+EXP(-(Predictive_Model!$B$5+((B4922-Predictive_Model!$B$20)/Predictive_Model!$C$20)*Predictive_Model!$D$20+((E4922-Predictive_Model!$B$21)/Predictive_Model!$C$21)*Predictive_Model!$D$21+((F4922-Predictive_Model!$B$22)/Predictive_Model!$C$22)*Predictive_Model!$D$22+((I4922-Predictive_Model!$B$23)/Predictive_Model!$C$23)*Predictive_Model!$D$23+((L4922-Predictive_Model!$B$24)/Predictive_Model!$C$24)*Predictive_Model!$D$24+((M4922-Predictive_Model!$B$25)/Predictive_Model!$C$25)*Predictive_Model!$D$25+IF(C4922="Male",Predictive_Model!$D$31,IF(C4922="Other",Predictive_Model!$D$32,0))+IF(D4922="Premium",Predictive_Model!$D$34,IF(D4922="Standard",Predictive_Model!$D$35,0))+IF(G4922="Asia",Predictive_Model!$D$37,IF(G4922="Europe",Predictive_Model!$D$38,IF(G4922="North America",Predictive_Model!$D$39,IF(G4922="Oceania",Predictive_Model!$D$40,IF(G4922="South America",Predictive_Model!$D$41,0)))))+IF(H4922="Laptop",Predictive_Model!$D$43,IF(H4922="Mobile",Predictive_Model!$D$44,IF(H4922="TV",Predictive_Model!$D$45,IF(H4922="Tablet",Predictive_Model!$D$46,0))))+IF(K4922="Crypto",Predictive_Model!$D$48,IF(K4922="Debit Card",Predictive_Model!$D$49,IF(K4922="Gift Card",Predictive_Model!$D$50,IF(K4922="PayPal",Predictive_Model!$D$51,0))))+IF(N4922="Comedy",Predictive_Model!$D$53,IF(N4922="Documentary",Predictive_Model!$D$54,IF(N4922="Drama",Predictive_Model!$D$55,IF(N4922="Horror",Predictive_Model!$D$56,IF(N4922="Romance",Predictive_Model!$D$57,IF(N4922="Sci-Fi",Predictive_Model!$D$58,0)))))))))</f>
        <v>1.4031969600390717E-3</v>
      </c>
      <c r="V4922" s="3" t="str">
        <f t="shared" si="766"/>
        <v>Low</v>
      </c>
      <c r="W4922" s="6">
        <f t="shared" si="767"/>
        <v>2.5243513311102896E-2</v>
      </c>
      <c r="X4922" s="3" t="str">
        <f t="shared" si="768"/>
        <v>Monitor</v>
      </c>
      <c r="Y4922" s="3" t="str">
        <f t="shared" si="769"/>
        <v>OK</v>
      </c>
    </row>
    <row r="4923" spans="1:25" x14ac:dyDescent="0.25">
      <c r="A4923" s="3" t="str">
        <f>Raw_Data!A4923</f>
        <v>daddb68f-42a4-46d6-aa0a-39a8dec340f8</v>
      </c>
      <c r="B4923" s="3">
        <f>Raw_Data!B4923</f>
        <v>34</v>
      </c>
      <c r="C4923" s="3" t="str">
        <f>Raw_Data!C4923</f>
        <v>Female</v>
      </c>
      <c r="D4923" s="3" t="str">
        <f>Raw_Data!D4923</f>
        <v>Basic</v>
      </c>
      <c r="E4923" s="3">
        <f>Raw_Data!E4923</f>
        <v>7.71</v>
      </c>
      <c r="F4923" s="3">
        <f>Raw_Data!F4923</f>
        <v>32</v>
      </c>
      <c r="G4923" s="3" t="str">
        <f>Raw_Data!G4923</f>
        <v>Europe</v>
      </c>
      <c r="H4923" s="3" t="str">
        <f>Raw_Data!H4923</f>
        <v>Tablet</v>
      </c>
      <c r="I4923" s="3">
        <f>Raw_Data!I4923</f>
        <v>8.99</v>
      </c>
      <c r="J4923" s="3">
        <f>Raw_Data!J4923</f>
        <v>1</v>
      </c>
      <c r="K4923" s="3" t="str">
        <f>Raw_Data!K4923</f>
        <v>Credit Card</v>
      </c>
      <c r="L4923" s="3">
        <f>Raw_Data!L4923</f>
        <v>5</v>
      </c>
      <c r="M4923" s="3">
        <f>Raw_Data!M4923</f>
        <v>0.23</v>
      </c>
      <c r="N4923" s="3" t="str">
        <f>Raw_Data!N4923</f>
        <v>Action</v>
      </c>
      <c r="O4923" s="3" t="str">
        <f t="shared" si="760"/>
        <v>25-34</v>
      </c>
      <c r="P4923" s="3" t="str">
        <f t="shared" si="761"/>
        <v>&lt;10h</v>
      </c>
      <c r="Q4923" s="3" t="str">
        <f t="shared" si="762"/>
        <v>22-45d</v>
      </c>
      <c r="R4923" s="3" t="str">
        <f t="shared" si="763"/>
        <v>Medium</v>
      </c>
      <c r="S4923" s="3" t="str">
        <f t="shared" si="764"/>
        <v>Low</v>
      </c>
      <c r="T4923" s="3" t="str">
        <f t="shared" si="765"/>
        <v>Churned</v>
      </c>
      <c r="U4923" s="4">
        <f>1/(1+EXP(-(Predictive_Model!$B$5+((B4923-Predictive_Model!$B$20)/Predictive_Model!$C$20)*Predictive_Model!$D$20+((E4923-Predictive_Model!$B$21)/Predictive_Model!$C$21)*Predictive_Model!$D$21+((F4923-Predictive_Model!$B$22)/Predictive_Model!$C$22)*Predictive_Model!$D$22+((I4923-Predictive_Model!$B$23)/Predictive_Model!$C$23)*Predictive_Model!$D$23+((L4923-Predictive_Model!$B$24)/Predictive_Model!$C$24)*Predictive_Model!$D$24+((M4923-Predictive_Model!$B$25)/Predictive_Model!$C$25)*Predictive_Model!$D$25+IF(C4923="Male",Predictive_Model!$D$31,IF(C4923="Other",Predictive_Model!$D$32,0))+IF(D4923="Premium",Predictive_Model!$D$34,IF(D4923="Standard",Predictive_Model!$D$35,0))+IF(G4923="Asia",Predictive_Model!$D$37,IF(G4923="Europe",Predictive_Model!$D$38,IF(G4923="North America",Predictive_Model!$D$39,IF(G4923="Oceania",Predictive_Model!$D$40,IF(G4923="South America",Predictive_Model!$D$41,0)))))+IF(H4923="Laptop",Predictive_Model!$D$43,IF(H4923="Mobile",Predictive_Model!$D$44,IF(H4923="TV",Predictive_Model!$D$45,IF(H4923="Tablet",Predictive_Model!$D$46,0))))+IF(K4923="Crypto",Predictive_Model!$D$48,IF(K4923="Debit Card",Predictive_Model!$D$49,IF(K4923="Gift Card",Predictive_Model!$D$50,IF(K4923="PayPal",Predictive_Model!$D$51,0))))+IF(N4923="Comedy",Predictive_Model!$D$53,IF(N4923="Documentary",Predictive_Model!$D$54,IF(N4923="Drama",Predictive_Model!$D$55,IF(N4923="Horror",Predictive_Model!$D$56,IF(N4923="Romance",Predictive_Model!$D$57,IF(N4923="Sci-Fi",Predictive_Model!$D$58,0)))))))))</f>
        <v>0.98820771103520133</v>
      </c>
      <c r="V4923" s="3" t="str">
        <f t="shared" si="766"/>
        <v>Critical</v>
      </c>
      <c r="W4923" s="6">
        <f t="shared" si="767"/>
        <v>8.99</v>
      </c>
      <c r="X4923" s="3" t="str">
        <f t="shared" si="768"/>
        <v>Priority 2</v>
      </c>
      <c r="Y4923" s="3" t="str">
        <f t="shared" si="769"/>
        <v>OK</v>
      </c>
    </row>
    <row r="4924" spans="1:25" x14ac:dyDescent="0.25">
      <c r="A4924" s="3" t="str">
        <f>Raw_Data!A4924</f>
        <v>001b5926-1113-493d-80a4-f09012f2f43b</v>
      </c>
      <c r="B4924" s="3">
        <f>Raw_Data!B4924</f>
        <v>24</v>
      </c>
      <c r="C4924" s="3" t="str">
        <f>Raw_Data!C4924</f>
        <v>Female</v>
      </c>
      <c r="D4924" s="3" t="str">
        <f>Raw_Data!D4924</f>
        <v>Basic</v>
      </c>
      <c r="E4924" s="3">
        <f>Raw_Data!E4924</f>
        <v>2.2999999999999998</v>
      </c>
      <c r="F4924" s="3">
        <f>Raw_Data!F4924</f>
        <v>37</v>
      </c>
      <c r="G4924" s="3" t="str">
        <f>Raw_Data!G4924</f>
        <v>Oceania</v>
      </c>
      <c r="H4924" s="3" t="str">
        <f>Raw_Data!H4924</f>
        <v>Mobile</v>
      </c>
      <c r="I4924" s="3">
        <f>Raw_Data!I4924</f>
        <v>8.99</v>
      </c>
      <c r="J4924" s="3">
        <f>Raw_Data!J4924</f>
        <v>1</v>
      </c>
      <c r="K4924" s="3" t="str">
        <f>Raw_Data!K4924</f>
        <v>Gift Card</v>
      </c>
      <c r="L4924" s="3">
        <f>Raw_Data!L4924</f>
        <v>4</v>
      </c>
      <c r="M4924" s="3">
        <f>Raw_Data!M4924</f>
        <v>0.06</v>
      </c>
      <c r="N4924" s="3" t="str">
        <f>Raw_Data!N4924</f>
        <v>Romance</v>
      </c>
      <c r="O4924" s="3" t="str">
        <f t="shared" si="760"/>
        <v>18-24</v>
      </c>
      <c r="P4924" s="3" t="str">
        <f t="shared" si="761"/>
        <v>&lt;10h</v>
      </c>
      <c r="Q4924" s="3" t="str">
        <f t="shared" si="762"/>
        <v>22-45d</v>
      </c>
      <c r="R4924" s="3" t="str">
        <f t="shared" si="763"/>
        <v>Medium</v>
      </c>
      <c r="S4924" s="3" t="str">
        <f t="shared" si="764"/>
        <v>Low</v>
      </c>
      <c r="T4924" s="3" t="str">
        <f t="shared" si="765"/>
        <v>Churned</v>
      </c>
      <c r="U4924" s="4">
        <f>1/(1+EXP(-(Predictive_Model!$B$5+((B4924-Predictive_Model!$B$20)/Predictive_Model!$C$20)*Predictive_Model!$D$20+((E4924-Predictive_Model!$B$21)/Predictive_Model!$C$21)*Predictive_Model!$D$21+((F4924-Predictive_Model!$B$22)/Predictive_Model!$C$22)*Predictive_Model!$D$22+((I4924-Predictive_Model!$B$23)/Predictive_Model!$C$23)*Predictive_Model!$D$23+((L4924-Predictive_Model!$B$24)/Predictive_Model!$C$24)*Predictive_Model!$D$24+((M4924-Predictive_Model!$B$25)/Predictive_Model!$C$25)*Predictive_Model!$D$25+IF(C4924="Male",Predictive_Model!$D$31,IF(C4924="Other",Predictive_Model!$D$32,0))+IF(D4924="Premium",Predictive_Model!$D$34,IF(D4924="Standard",Predictive_Model!$D$35,0))+IF(G4924="Asia",Predictive_Model!$D$37,IF(G4924="Europe",Predictive_Model!$D$38,IF(G4924="North America",Predictive_Model!$D$39,IF(G4924="Oceania",Predictive_Model!$D$40,IF(G4924="South America",Predictive_Model!$D$41,0)))))+IF(H4924="Laptop",Predictive_Model!$D$43,IF(H4924="Mobile",Predictive_Model!$D$44,IF(H4924="TV",Predictive_Model!$D$45,IF(H4924="Tablet",Predictive_Model!$D$46,0))))+IF(K4924="Crypto",Predictive_Model!$D$48,IF(K4924="Debit Card",Predictive_Model!$D$49,IF(K4924="Gift Card",Predictive_Model!$D$50,IF(K4924="PayPal",Predictive_Model!$D$51,0))))+IF(N4924="Comedy",Predictive_Model!$D$53,IF(N4924="Documentary",Predictive_Model!$D$54,IF(N4924="Drama",Predictive_Model!$D$55,IF(N4924="Horror",Predictive_Model!$D$56,IF(N4924="Romance",Predictive_Model!$D$57,IF(N4924="Sci-Fi",Predictive_Model!$D$58,0)))))))))</f>
        <v>0.99981080061570859</v>
      </c>
      <c r="V4924" s="3" t="str">
        <f t="shared" si="766"/>
        <v>Critical</v>
      </c>
      <c r="W4924" s="6">
        <f t="shared" si="767"/>
        <v>8.99</v>
      </c>
      <c r="X4924" s="3" t="str">
        <f t="shared" si="768"/>
        <v>Priority 2</v>
      </c>
      <c r="Y4924" s="3" t="str">
        <f t="shared" si="769"/>
        <v>OK</v>
      </c>
    </row>
    <row r="4925" spans="1:25" x14ac:dyDescent="0.25">
      <c r="A4925" s="3" t="str">
        <f>Raw_Data!A4925</f>
        <v>fe3f068b-304f-4982-adbc-b2d992a4dfba</v>
      </c>
      <c r="B4925" s="3">
        <f>Raw_Data!B4925</f>
        <v>59</v>
      </c>
      <c r="C4925" s="3" t="str">
        <f>Raw_Data!C4925</f>
        <v>Other</v>
      </c>
      <c r="D4925" s="3" t="str">
        <f>Raw_Data!D4925</f>
        <v>Standard</v>
      </c>
      <c r="E4925" s="3">
        <f>Raw_Data!E4925</f>
        <v>8.76</v>
      </c>
      <c r="F4925" s="3">
        <f>Raw_Data!F4925</f>
        <v>11</v>
      </c>
      <c r="G4925" s="3" t="str">
        <f>Raw_Data!G4925</f>
        <v>Oceania</v>
      </c>
      <c r="H4925" s="3" t="str">
        <f>Raw_Data!H4925</f>
        <v>Laptop</v>
      </c>
      <c r="I4925" s="3">
        <f>Raw_Data!I4925</f>
        <v>13.99</v>
      </c>
      <c r="J4925" s="3">
        <f>Raw_Data!J4925</f>
        <v>0</v>
      </c>
      <c r="K4925" s="3" t="str">
        <f>Raw_Data!K4925</f>
        <v>Debit Card</v>
      </c>
      <c r="L4925" s="3">
        <f>Raw_Data!L4925</f>
        <v>3</v>
      </c>
      <c r="M4925" s="3">
        <f>Raw_Data!M4925</f>
        <v>0.73</v>
      </c>
      <c r="N4925" s="3" t="str">
        <f>Raw_Data!N4925</f>
        <v>Sci-Fi</v>
      </c>
      <c r="O4925" s="3" t="str">
        <f t="shared" si="760"/>
        <v>55-70</v>
      </c>
      <c r="P4925" s="3" t="str">
        <f t="shared" si="761"/>
        <v>&lt;10h</v>
      </c>
      <c r="Q4925" s="3" t="str">
        <f t="shared" si="762"/>
        <v>8-21d</v>
      </c>
      <c r="R4925" s="3" t="str">
        <f t="shared" si="763"/>
        <v>Medium</v>
      </c>
      <c r="S4925" s="3" t="str">
        <f t="shared" si="764"/>
        <v>Mid</v>
      </c>
      <c r="T4925" s="3" t="str">
        <f t="shared" si="765"/>
        <v>Active</v>
      </c>
      <c r="U4925" s="4">
        <f>1/(1+EXP(-(Predictive_Model!$B$5+((B4925-Predictive_Model!$B$20)/Predictive_Model!$C$20)*Predictive_Model!$D$20+((E4925-Predictive_Model!$B$21)/Predictive_Model!$C$21)*Predictive_Model!$D$21+((F4925-Predictive_Model!$B$22)/Predictive_Model!$C$22)*Predictive_Model!$D$22+((I4925-Predictive_Model!$B$23)/Predictive_Model!$C$23)*Predictive_Model!$D$23+((L4925-Predictive_Model!$B$24)/Predictive_Model!$C$24)*Predictive_Model!$D$24+((M4925-Predictive_Model!$B$25)/Predictive_Model!$C$25)*Predictive_Model!$D$25+IF(C4925="Male",Predictive_Model!$D$31,IF(C4925="Other",Predictive_Model!$D$32,0))+IF(D4925="Premium",Predictive_Model!$D$34,IF(D4925="Standard",Predictive_Model!$D$35,0))+IF(G4925="Asia",Predictive_Model!$D$37,IF(G4925="Europe",Predictive_Model!$D$38,IF(G4925="North America",Predictive_Model!$D$39,IF(G4925="Oceania",Predictive_Model!$D$40,IF(G4925="South America",Predictive_Model!$D$41,0)))))+IF(H4925="Laptop",Predictive_Model!$D$43,IF(H4925="Mobile",Predictive_Model!$D$44,IF(H4925="TV",Predictive_Model!$D$45,IF(H4925="Tablet",Predictive_Model!$D$46,0))))+IF(K4925="Crypto",Predictive_Model!$D$48,IF(K4925="Debit Card",Predictive_Model!$D$49,IF(K4925="Gift Card",Predictive_Model!$D$50,IF(K4925="PayPal",Predictive_Model!$D$51,0))))+IF(N4925="Comedy",Predictive_Model!$D$53,IF(N4925="Documentary",Predictive_Model!$D$54,IF(N4925="Drama",Predictive_Model!$D$55,IF(N4925="Horror",Predictive_Model!$D$56,IF(N4925="Romance",Predictive_Model!$D$57,IF(N4925="Sci-Fi",Predictive_Model!$D$58,0)))))))))</f>
        <v>0.30335666389424554</v>
      </c>
      <c r="V4925" s="3" t="str">
        <f t="shared" si="766"/>
        <v>Medium</v>
      </c>
      <c r="W4925" s="6">
        <f t="shared" si="767"/>
        <v>4.2439597278804948</v>
      </c>
      <c r="X4925" s="3" t="str">
        <f t="shared" si="768"/>
        <v>Monitor</v>
      </c>
      <c r="Y4925" s="3" t="str">
        <f t="shared" si="769"/>
        <v>OK</v>
      </c>
    </row>
    <row r="4926" spans="1:25" x14ac:dyDescent="0.25">
      <c r="A4926" s="3" t="str">
        <f>Raw_Data!A4926</f>
        <v>534a8d77-57a7-4b82-a0ff-f55952dc55b1</v>
      </c>
      <c r="B4926" s="3">
        <f>Raw_Data!B4926</f>
        <v>32</v>
      </c>
      <c r="C4926" s="3" t="str">
        <f>Raw_Data!C4926</f>
        <v>Male</v>
      </c>
      <c r="D4926" s="3" t="str">
        <f>Raw_Data!D4926</f>
        <v>Standard</v>
      </c>
      <c r="E4926" s="3">
        <f>Raw_Data!E4926</f>
        <v>2.81</v>
      </c>
      <c r="F4926" s="3">
        <f>Raw_Data!F4926</f>
        <v>19</v>
      </c>
      <c r="G4926" s="3" t="str">
        <f>Raw_Data!G4926</f>
        <v>Oceania</v>
      </c>
      <c r="H4926" s="3" t="str">
        <f>Raw_Data!H4926</f>
        <v>Mobile</v>
      </c>
      <c r="I4926" s="3">
        <f>Raw_Data!I4926</f>
        <v>13.99</v>
      </c>
      <c r="J4926" s="3">
        <f>Raw_Data!J4926</f>
        <v>0</v>
      </c>
      <c r="K4926" s="3" t="str">
        <f>Raw_Data!K4926</f>
        <v>PayPal</v>
      </c>
      <c r="L4926" s="3">
        <f>Raw_Data!L4926</f>
        <v>4</v>
      </c>
      <c r="M4926" s="3">
        <f>Raw_Data!M4926</f>
        <v>0.14000000000000001</v>
      </c>
      <c r="N4926" s="3" t="str">
        <f>Raw_Data!N4926</f>
        <v>Drama</v>
      </c>
      <c r="O4926" s="3" t="str">
        <f t="shared" si="760"/>
        <v>25-34</v>
      </c>
      <c r="P4926" s="3" t="str">
        <f t="shared" si="761"/>
        <v>&lt;10h</v>
      </c>
      <c r="Q4926" s="3" t="str">
        <f t="shared" si="762"/>
        <v>8-21d</v>
      </c>
      <c r="R4926" s="3" t="str">
        <f t="shared" si="763"/>
        <v>Medium</v>
      </c>
      <c r="S4926" s="3" t="str">
        <f t="shared" si="764"/>
        <v>Mid</v>
      </c>
      <c r="T4926" s="3" t="str">
        <f t="shared" si="765"/>
        <v>Active</v>
      </c>
      <c r="U4926" s="4">
        <f>1/(1+EXP(-(Predictive_Model!$B$5+((B4926-Predictive_Model!$B$20)/Predictive_Model!$C$20)*Predictive_Model!$D$20+((E4926-Predictive_Model!$B$21)/Predictive_Model!$C$21)*Predictive_Model!$D$21+((F4926-Predictive_Model!$B$22)/Predictive_Model!$C$22)*Predictive_Model!$D$22+((I4926-Predictive_Model!$B$23)/Predictive_Model!$C$23)*Predictive_Model!$D$23+((L4926-Predictive_Model!$B$24)/Predictive_Model!$C$24)*Predictive_Model!$D$24+((M4926-Predictive_Model!$B$25)/Predictive_Model!$C$25)*Predictive_Model!$D$25+IF(C4926="Male",Predictive_Model!$D$31,IF(C4926="Other",Predictive_Model!$D$32,0))+IF(D4926="Premium",Predictive_Model!$D$34,IF(D4926="Standard",Predictive_Model!$D$35,0))+IF(G4926="Asia",Predictive_Model!$D$37,IF(G4926="Europe",Predictive_Model!$D$38,IF(G4926="North America",Predictive_Model!$D$39,IF(G4926="Oceania",Predictive_Model!$D$40,IF(G4926="South America",Predictive_Model!$D$41,0)))))+IF(H4926="Laptop",Predictive_Model!$D$43,IF(H4926="Mobile",Predictive_Model!$D$44,IF(H4926="TV",Predictive_Model!$D$45,IF(H4926="Tablet",Predictive_Model!$D$46,0))))+IF(K4926="Crypto",Predictive_Model!$D$48,IF(K4926="Debit Card",Predictive_Model!$D$49,IF(K4926="Gift Card",Predictive_Model!$D$50,IF(K4926="PayPal",Predictive_Model!$D$51,0))))+IF(N4926="Comedy",Predictive_Model!$D$53,IF(N4926="Documentary",Predictive_Model!$D$54,IF(N4926="Drama",Predictive_Model!$D$55,IF(N4926="Horror",Predictive_Model!$D$56,IF(N4926="Romance",Predictive_Model!$D$57,IF(N4926="Sci-Fi",Predictive_Model!$D$58,0)))))))))</f>
        <v>0.98377590013677285</v>
      </c>
      <c r="V4926" s="3" t="str">
        <f t="shared" si="766"/>
        <v>Critical</v>
      </c>
      <c r="W4926" s="6">
        <f t="shared" si="767"/>
        <v>13.763024842913453</v>
      </c>
      <c r="X4926" s="3" t="str">
        <f t="shared" si="768"/>
        <v>Priority 2</v>
      </c>
      <c r="Y4926" s="3" t="str">
        <f t="shared" si="769"/>
        <v>OK</v>
      </c>
    </row>
    <row r="4927" spans="1:25" x14ac:dyDescent="0.25">
      <c r="A4927" s="3" t="str">
        <f>Raw_Data!A4927</f>
        <v>30918cb9-5f0f-453f-a5ce-88069390debc</v>
      </c>
      <c r="B4927" s="3">
        <f>Raw_Data!B4927</f>
        <v>52</v>
      </c>
      <c r="C4927" s="3" t="str">
        <f>Raw_Data!C4927</f>
        <v>Other</v>
      </c>
      <c r="D4927" s="3" t="str">
        <f>Raw_Data!D4927</f>
        <v>Basic</v>
      </c>
      <c r="E4927" s="3">
        <f>Raw_Data!E4927</f>
        <v>19.21</v>
      </c>
      <c r="F4927" s="3">
        <f>Raw_Data!F4927</f>
        <v>30</v>
      </c>
      <c r="G4927" s="3" t="str">
        <f>Raw_Data!G4927</f>
        <v>Oceania</v>
      </c>
      <c r="H4927" s="3" t="str">
        <f>Raw_Data!H4927</f>
        <v>Desktop</v>
      </c>
      <c r="I4927" s="3">
        <f>Raw_Data!I4927</f>
        <v>8.99</v>
      </c>
      <c r="J4927" s="3">
        <f>Raw_Data!J4927</f>
        <v>0</v>
      </c>
      <c r="K4927" s="3" t="str">
        <f>Raw_Data!K4927</f>
        <v>Gift Card</v>
      </c>
      <c r="L4927" s="3">
        <f>Raw_Data!L4927</f>
        <v>5</v>
      </c>
      <c r="M4927" s="3">
        <f>Raw_Data!M4927</f>
        <v>0.62</v>
      </c>
      <c r="N4927" s="3" t="str">
        <f>Raw_Data!N4927</f>
        <v>Sci-Fi</v>
      </c>
      <c r="O4927" s="3" t="str">
        <f t="shared" si="760"/>
        <v>45-54</v>
      </c>
      <c r="P4927" s="3" t="str">
        <f t="shared" si="761"/>
        <v>10-24h</v>
      </c>
      <c r="Q4927" s="3" t="str">
        <f t="shared" si="762"/>
        <v>22-45d</v>
      </c>
      <c r="R4927" s="3" t="str">
        <f t="shared" si="763"/>
        <v>Medium</v>
      </c>
      <c r="S4927" s="3" t="str">
        <f t="shared" si="764"/>
        <v>Low</v>
      </c>
      <c r="T4927" s="3" t="str">
        <f t="shared" si="765"/>
        <v>Active</v>
      </c>
      <c r="U4927" s="4">
        <f>1/(1+EXP(-(Predictive_Model!$B$5+((B4927-Predictive_Model!$B$20)/Predictive_Model!$C$20)*Predictive_Model!$D$20+((E4927-Predictive_Model!$B$21)/Predictive_Model!$C$21)*Predictive_Model!$D$21+((F4927-Predictive_Model!$B$22)/Predictive_Model!$C$22)*Predictive_Model!$D$22+((I4927-Predictive_Model!$B$23)/Predictive_Model!$C$23)*Predictive_Model!$D$23+((L4927-Predictive_Model!$B$24)/Predictive_Model!$C$24)*Predictive_Model!$D$24+((M4927-Predictive_Model!$B$25)/Predictive_Model!$C$25)*Predictive_Model!$D$25+IF(C4927="Male",Predictive_Model!$D$31,IF(C4927="Other",Predictive_Model!$D$32,0))+IF(D4927="Premium",Predictive_Model!$D$34,IF(D4927="Standard",Predictive_Model!$D$35,0))+IF(G4927="Asia",Predictive_Model!$D$37,IF(G4927="Europe",Predictive_Model!$D$38,IF(G4927="North America",Predictive_Model!$D$39,IF(G4927="Oceania",Predictive_Model!$D$40,IF(G4927="South America",Predictive_Model!$D$41,0)))))+IF(H4927="Laptop",Predictive_Model!$D$43,IF(H4927="Mobile",Predictive_Model!$D$44,IF(H4927="TV",Predictive_Model!$D$45,IF(H4927="Tablet",Predictive_Model!$D$46,0))))+IF(K4927="Crypto",Predictive_Model!$D$48,IF(K4927="Debit Card",Predictive_Model!$D$49,IF(K4927="Gift Card",Predictive_Model!$D$50,IF(K4927="PayPal",Predictive_Model!$D$51,0))))+IF(N4927="Comedy",Predictive_Model!$D$53,IF(N4927="Documentary",Predictive_Model!$D$54,IF(N4927="Drama",Predictive_Model!$D$55,IF(N4927="Horror",Predictive_Model!$D$56,IF(N4927="Romance",Predictive_Model!$D$57,IF(N4927="Sci-Fi",Predictive_Model!$D$58,0)))))))))</f>
        <v>0.23039608065440426</v>
      </c>
      <c r="V4927" s="3" t="str">
        <f t="shared" si="766"/>
        <v>Low</v>
      </c>
      <c r="W4927" s="6">
        <f t="shared" si="767"/>
        <v>2.0712607650830943</v>
      </c>
      <c r="X4927" s="3" t="str">
        <f t="shared" si="768"/>
        <v>Monitor</v>
      </c>
      <c r="Y4927" s="3" t="str">
        <f t="shared" si="769"/>
        <v>OK</v>
      </c>
    </row>
    <row r="4928" spans="1:25" x14ac:dyDescent="0.25">
      <c r="A4928" s="3" t="str">
        <f>Raw_Data!A4928</f>
        <v>c2d3c910-2a29-4ae5-9f49-238b32cd2b34</v>
      </c>
      <c r="B4928" s="3">
        <f>Raw_Data!B4928</f>
        <v>46</v>
      </c>
      <c r="C4928" s="3" t="str">
        <f>Raw_Data!C4928</f>
        <v>Male</v>
      </c>
      <c r="D4928" s="3" t="str">
        <f>Raw_Data!D4928</f>
        <v>Premium</v>
      </c>
      <c r="E4928" s="3">
        <f>Raw_Data!E4928</f>
        <v>27.63</v>
      </c>
      <c r="F4928" s="3">
        <f>Raw_Data!F4928</f>
        <v>28</v>
      </c>
      <c r="G4928" s="3" t="str">
        <f>Raw_Data!G4928</f>
        <v>South America</v>
      </c>
      <c r="H4928" s="3" t="str">
        <f>Raw_Data!H4928</f>
        <v>Tablet</v>
      </c>
      <c r="I4928" s="3">
        <f>Raw_Data!I4928</f>
        <v>17.989999999999998</v>
      </c>
      <c r="J4928" s="3">
        <f>Raw_Data!J4928</f>
        <v>0</v>
      </c>
      <c r="K4928" s="3" t="str">
        <f>Raw_Data!K4928</f>
        <v>Crypto</v>
      </c>
      <c r="L4928" s="3">
        <f>Raw_Data!L4928</f>
        <v>5</v>
      </c>
      <c r="M4928" s="3">
        <f>Raw_Data!M4928</f>
        <v>0.95</v>
      </c>
      <c r="N4928" s="3" t="str">
        <f>Raw_Data!N4928</f>
        <v>Horror</v>
      </c>
      <c r="O4928" s="3" t="str">
        <f t="shared" si="760"/>
        <v>45-54</v>
      </c>
      <c r="P4928" s="3" t="str">
        <f t="shared" si="761"/>
        <v>25-49h</v>
      </c>
      <c r="Q4928" s="3" t="str">
        <f t="shared" si="762"/>
        <v>22-45d</v>
      </c>
      <c r="R4928" s="3" t="str">
        <f t="shared" si="763"/>
        <v>Medium</v>
      </c>
      <c r="S4928" s="3" t="str">
        <f t="shared" si="764"/>
        <v>High</v>
      </c>
      <c r="T4928" s="3" t="str">
        <f t="shared" si="765"/>
        <v>Active</v>
      </c>
      <c r="U4928" s="4">
        <f>1/(1+EXP(-(Predictive_Model!$B$5+((B4928-Predictive_Model!$B$20)/Predictive_Model!$C$20)*Predictive_Model!$D$20+((E4928-Predictive_Model!$B$21)/Predictive_Model!$C$21)*Predictive_Model!$D$21+((F4928-Predictive_Model!$B$22)/Predictive_Model!$C$22)*Predictive_Model!$D$22+((I4928-Predictive_Model!$B$23)/Predictive_Model!$C$23)*Predictive_Model!$D$23+((L4928-Predictive_Model!$B$24)/Predictive_Model!$C$24)*Predictive_Model!$D$24+((M4928-Predictive_Model!$B$25)/Predictive_Model!$C$25)*Predictive_Model!$D$25+IF(C4928="Male",Predictive_Model!$D$31,IF(C4928="Other",Predictive_Model!$D$32,0))+IF(D4928="Premium",Predictive_Model!$D$34,IF(D4928="Standard",Predictive_Model!$D$35,0))+IF(G4928="Asia",Predictive_Model!$D$37,IF(G4928="Europe",Predictive_Model!$D$38,IF(G4928="North America",Predictive_Model!$D$39,IF(G4928="Oceania",Predictive_Model!$D$40,IF(G4928="South America",Predictive_Model!$D$41,0)))))+IF(H4928="Laptop",Predictive_Model!$D$43,IF(H4928="Mobile",Predictive_Model!$D$44,IF(H4928="TV",Predictive_Model!$D$45,IF(H4928="Tablet",Predictive_Model!$D$46,0))))+IF(K4928="Crypto",Predictive_Model!$D$48,IF(K4928="Debit Card",Predictive_Model!$D$49,IF(K4928="Gift Card",Predictive_Model!$D$50,IF(K4928="PayPal",Predictive_Model!$D$51,0))))+IF(N4928="Comedy",Predictive_Model!$D$53,IF(N4928="Documentary",Predictive_Model!$D$54,IF(N4928="Drama",Predictive_Model!$D$55,IF(N4928="Horror",Predictive_Model!$D$56,IF(N4928="Romance",Predictive_Model!$D$57,IF(N4928="Sci-Fi",Predictive_Model!$D$58,0)))))))))</f>
        <v>1.2824398472529714E-3</v>
      </c>
      <c r="V4928" s="3" t="str">
        <f t="shared" si="766"/>
        <v>Low</v>
      </c>
      <c r="W4928" s="6">
        <f t="shared" si="767"/>
        <v>2.3071092852080952E-2</v>
      </c>
      <c r="X4928" s="3" t="str">
        <f t="shared" si="768"/>
        <v>Monitor</v>
      </c>
      <c r="Y4928" s="3" t="str">
        <f t="shared" si="769"/>
        <v>OK</v>
      </c>
    </row>
    <row r="4929" spans="1:25" x14ac:dyDescent="0.25">
      <c r="A4929" s="3" t="str">
        <f>Raw_Data!A4929</f>
        <v>4bac5430-7ecd-45e2-99ba-f2c89c88edce</v>
      </c>
      <c r="B4929" s="3">
        <f>Raw_Data!B4929</f>
        <v>19</v>
      </c>
      <c r="C4929" s="3" t="str">
        <f>Raw_Data!C4929</f>
        <v>Male</v>
      </c>
      <c r="D4929" s="3" t="str">
        <f>Raw_Data!D4929</f>
        <v>Standard</v>
      </c>
      <c r="E4929" s="3">
        <f>Raw_Data!E4929</f>
        <v>4.71</v>
      </c>
      <c r="F4929" s="3">
        <f>Raw_Data!F4929</f>
        <v>17</v>
      </c>
      <c r="G4929" s="3" t="str">
        <f>Raw_Data!G4929</f>
        <v>Oceania</v>
      </c>
      <c r="H4929" s="3" t="str">
        <f>Raw_Data!H4929</f>
        <v>Desktop</v>
      </c>
      <c r="I4929" s="3">
        <f>Raw_Data!I4929</f>
        <v>13.99</v>
      </c>
      <c r="J4929" s="3">
        <f>Raw_Data!J4929</f>
        <v>1</v>
      </c>
      <c r="K4929" s="3" t="str">
        <f>Raw_Data!K4929</f>
        <v>Debit Card</v>
      </c>
      <c r="L4929" s="3">
        <f>Raw_Data!L4929</f>
        <v>2</v>
      </c>
      <c r="M4929" s="3">
        <f>Raw_Data!M4929</f>
        <v>0.26</v>
      </c>
      <c r="N4929" s="3" t="str">
        <f>Raw_Data!N4929</f>
        <v>Documentary</v>
      </c>
      <c r="O4929" s="3" t="str">
        <f t="shared" si="760"/>
        <v>18-24</v>
      </c>
      <c r="P4929" s="3" t="str">
        <f t="shared" si="761"/>
        <v>&lt;10h</v>
      </c>
      <c r="Q4929" s="3" t="str">
        <f t="shared" si="762"/>
        <v>8-21d</v>
      </c>
      <c r="R4929" s="3" t="str">
        <f t="shared" si="763"/>
        <v>Medium</v>
      </c>
      <c r="S4929" s="3" t="str">
        <f t="shared" si="764"/>
        <v>Mid</v>
      </c>
      <c r="T4929" s="3" t="str">
        <f t="shared" si="765"/>
        <v>Churned</v>
      </c>
      <c r="U4929" s="4">
        <f>1/(1+EXP(-(Predictive_Model!$B$5+((B4929-Predictive_Model!$B$20)/Predictive_Model!$C$20)*Predictive_Model!$D$20+((E4929-Predictive_Model!$B$21)/Predictive_Model!$C$21)*Predictive_Model!$D$21+((F4929-Predictive_Model!$B$22)/Predictive_Model!$C$22)*Predictive_Model!$D$22+((I4929-Predictive_Model!$B$23)/Predictive_Model!$C$23)*Predictive_Model!$D$23+((L4929-Predictive_Model!$B$24)/Predictive_Model!$C$24)*Predictive_Model!$D$24+((M4929-Predictive_Model!$B$25)/Predictive_Model!$C$25)*Predictive_Model!$D$25+IF(C4929="Male",Predictive_Model!$D$31,IF(C4929="Other",Predictive_Model!$D$32,0))+IF(D4929="Premium",Predictive_Model!$D$34,IF(D4929="Standard",Predictive_Model!$D$35,0))+IF(G4929="Asia",Predictive_Model!$D$37,IF(G4929="Europe",Predictive_Model!$D$38,IF(G4929="North America",Predictive_Model!$D$39,IF(G4929="Oceania",Predictive_Model!$D$40,IF(G4929="South America",Predictive_Model!$D$41,0)))))+IF(H4929="Laptop",Predictive_Model!$D$43,IF(H4929="Mobile",Predictive_Model!$D$44,IF(H4929="TV",Predictive_Model!$D$45,IF(H4929="Tablet",Predictive_Model!$D$46,0))))+IF(K4929="Crypto",Predictive_Model!$D$48,IF(K4929="Debit Card",Predictive_Model!$D$49,IF(K4929="Gift Card",Predictive_Model!$D$50,IF(K4929="PayPal",Predictive_Model!$D$51,0))))+IF(N4929="Comedy",Predictive_Model!$D$53,IF(N4929="Documentary",Predictive_Model!$D$54,IF(N4929="Drama",Predictive_Model!$D$55,IF(N4929="Horror",Predictive_Model!$D$56,IF(N4929="Romance",Predictive_Model!$D$57,IF(N4929="Sci-Fi",Predictive_Model!$D$58,0)))))))))</f>
        <v>0.94356296090597447</v>
      </c>
      <c r="V4929" s="3" t="str">
        <f t="shared" si="766"/>
        <v>Critical</v>
      </c>
      <c r="W4929" s="6">
        <f t="shared" si="767"/>
        <v>13.99</v>
      </c>
      <c r="X4929" s="3" t="str">
        <f t="shared" si="768"/>
        <v>Priority 2</v>
      </c>
      <c r="Y4929" s="3" t="str">
        <f t="shared" si="769"/>
        <v>OK</v>
      </c>
    </row>
    <row r="4930" spans="1:25" x14ac:dyDescent="0.25">
      <c r="A4930" s="3" t="str">
        <f>Raw_Data!A4930</f>
        <v>01758428-1a21-4640-8f6c-36c669b35b03</v>
      </c>
      <c r="B4930" s="3">
        <f>Raw_Data!B4930</f>
        <v>23</v>
      </c>
      <c r="C4930" s="3" t="str">
        <f>Raw_Data!C4930</f>
        <v>Male</v>
      </c>
      <c r="D4930" s="3" t="str">
        <f>Raw_Data!D4930</f>
        <v>Basic</v>
      </c>
      <c r="E4930" s="3">
        <f>Raw_Data!E4930</f>
        <v>7.33</v>
      </c>
      <c r="F4930" s="3">
        <f>Raw_Data!F4930</f>
        <v>20</v>
      </c>
      <c r="G4930" s="3" t="str">
        <f>Raw_Data!G4930</f>
        <v>Africa</v>
      </c>
      <c r="H4930" s="3" t="str">
        <f>Raw_Data!H4930</f>
        <v>TV</v>
      </c>
      <c r="I4930" s="3">
        <f>Raw_Data!I4930</f>
        <v>8.99</v>
      </c>
      <c r="J4930" s="3">
        <f>Raw_Data!J4930</f>
        <v>1</v>
      </c>
      <c r="K4930" s="3" t="str">
        <f>Raw_Data!K4930</f>
        <v>PayPal</v>
      </c>
      <c r="L4930" s="3">
        <f>Raw_Data!L4930</f>
        <v>1</v>
      </c>
      <c r="M4930" s="3">
        <f>Raw_Data!M4930</f>
        <v>0.35</v>
      </c>
      <c r="N4930" s="3" t="str">
        <f>Raw_Data!N4930</f>
        <v>Documentary</v>
      </c>
      <c r="O4930" s="3" t="str">
        <f t="shared" si="760"/>
        <v>18-24</v>
      </c>
      <c r="P4930" s="3" t="str">
        <f t="shared" si="761"/>
        <v>&lt;10h</v>
      </c>
      <c r="Q4930" s="3" t="str">
        <f t="shared" si="762"/>
        <v>8-21d</v>
      </c>
      <c r="R4930" s="3" t="str">
        <f t="shared" si="763"/>
        <v>Medium</v>
      </c>
      <c r="S4930" s="3" t="str">
        <f t="shared" si="764"/>
        <v>Low</v>
      </c>
      <c r="T4930" s="3" t="str">
        <f t="shared" si="765"/>
        <v>Churned</v>
      </c>
      <c r="U4930" s="4">
        <f>1/(1+EXP(-(Predictive_Model!$B$5+((B4930-Predictive_Model!$B$20)/Predictive_Model!$C$20)*Predictive_Model!$D$20+((E4930-Predictive_Model!$B$21)/Predictive_Model!$C$21)*Predictive_Model!$D$21+((F4930-Predictive_Model!$B$22)/Predictive_Model!$C$22)*Predictive_Model!$D$22+((I4930-Predictive_Model!$B$23)/Predictive_Model!$C$23)*Predictive_Model!$D$23+((L4930-Predictive_Model!$B$24)/Predictive_Model!$C$24)*Predictive_Model!$D$24+((M4930-Predictive_Model!$B$25)/Predictive_Model!$C$25)*Predictive_Model!$D$25+IF(C4930="Male",Predictive_Model!$D$31,IF(C4930="Other",Predictive_Model!$D$32,0))+IF(D4930="Premium",Predictive_Model!$D$34,IF(D4930="Standard",Predictive_Model!$D$35,0))+IF(G4930="Asia",Predictive_Model!$D$37,IF(G4930="Europe",Predictive_Model!$D$38,IF(G4930="North America",Predictive_Model!$D$39,IF(G4930="Oceania",Predictive_Model!$D$40,IF(G4930="South America",Predictive_Model!$D$41,0)))))+IF(H4930="Laptop",Predictive_Model!$D$43,IF(H4930="Mobile",Predictive_Model!$D$44,IF(H4930="TV",Predictive_Model!$D$45,IF(H4930="Tablet",Predictive_Model!$D$46,0))))+IF(K4930="Crypto",Predictive_Model!$D$48,IF(K4930="Debit Card",Predictive_Model!$D$49,IF(K4930="Gift Card",Predictive_Model!$D$50,IF(K4930="PayPal",Predictive_Model!$D$51,0))))+IF(N4930="Comedy",Predictive_Model!$D$53,IF(N4930="Documentary",Predictive_Model!$D$54,IF(N4930="Drama",Predictive_Model!$D$55,IF(N4930="Horror",Predictive_Model!$D$56,IF(N4930="Romance",Predictive_Model!$D$57,IF(N4930="Sci-Fi",Predictive_Model!$D$58,0)))))))))</f>
        <v>0.98026073356149357</v>
      </c>
      <c r="V4930" s="3" t="str">
        <f t="shared" si="766"/>
        <v>Critical</v>
      </c>
      <c r="W4930" s="6">
        <f t="shared" si="767"/>
        <v>8.99</v>
      </c>
      <c r="X4930" s="3" t="str">
        <f t="shared" si="768"/>
        <v>Priority 2</v>
      </c>
      <c r="Y4930" s="3" t="str">
        <f t="shared" si="769"/>
        <v>OK</v>
      </c>
    </row>
    <row r="4931" spans="1:25" x14ac:dyDescent="0.25">
      <c r="A4931" s="3" t="str">
        <f>Raw_Data!A4931</f>
        <v>f6b290df-1d8b-42d8-9aac-5b19f94e441f</v>
      </c>
      <c r="B4931" s="3">
        <f>Raw_Data!B4931</f>
        <v>69</v>
      </c>
      <c r="C4931" s="3" t="str">
        <f>Raw_Data!C4931</f>
        <v>Female</v>
      </c>
      <c r="D4931" s="3" t="str">
        <f>Raw_Data!D4931</f>
        <v>Standard</v>
      </c>
      <c r="E4931" s="3">
        <f>Raw_Data!E4931</f>
        <v>2.78</v>
      </c>
      <c r="F4931" s="3">
        <f>Raw_Data!F4931</f>
        <v>28</v>
      </c>
      <c r="G4931" s="3" t="str">
        <f>Raw_Data!G4931</f>
        <v>Africa</v>
      </c>
      <c r="H4931" s="3" t="str">
        <f>Raw_Data!H4931</f>
        <v>Tablet</v>
      </c>
      <c r="I4931" s="3">
        <f>Raw_Data!I4931</f>
        <v>13.99</v>
      </c>
      <c r="J4931" s="3">
        <f>Raw_Data!J4931</f>
        <v>1</v>
      </c>
      <c r="K4931" s="3" t="str">
        <f>Raw_Data!K4931</f>
        <v>Crypto</v>
      </c>
      <c r="L4931" s="3">
        <f>Raw_Data!L4931</f>
        <v>5</v>
      </c>
      <c r="M4931" s="3">
        <f>Raw_Data!M4931</f>
        <v>0.1</v>
      </c>
      <c r="N4931" s="3" t="str">
        <f>Raw_Data!N4931</f>
        <v>Sci-Fi</v>
      </c>
      <c r="O4931" s="3" t="str">
        <f t="shared" si="760"/>
        <v>55-70</v>
      </c>
      <c r="P4931" s="3" t="str">
        <f t="shared" si="761"/>
        <v>&lt;10h</v>
      </c>
      <c r="Q4931" s="3" t="str">
        <f t="shared" si="762"/>
        <v>22-45d</v>
      </c>
      <c r="R4931" s="3" t="str">
        <f t="shared" si="763"/>
        <v>Medium</v>
      </c>
      <c r="S4931" s="3" t="str">
        <f t="shared" si="764"/>
        <v>Mid</v>
      </c>
      <c r="T4931" s="3" t="str">
        <f t="shared" si="765"/>
        <v>Churned</v>
      </c>
      <c r="U4931" s="4">
        <f>1/(1+EXP(-(Predictive_Model!$B$5+((B4931-Predictive_Model!$B$20)/Predictive_Model!$C$20)*Predictive_Model!$D$20+((E4931-Predictive_Model!$B$21)/Predictive_Model!$C$21)*Predictive_Model!$D$21+((F4931-Predictive_Model!$B$22)/Predictive_Model!$C$22)*Predictive_Model!$D$22+((I4931-Predictive_Model!$B$23)/Predictive_Model!$C$23)*Predictive_Model!$D$23+((L4931-Predictive_Model!$B$24)/Predictive_Model!$C$24)*Predictive_Model!$D$24+((M4931-Predictive_Model!$B$25)/Predictive_Model!$C$25)*Predictive_Model!$D$25+IF(C4931="Male",Predictive_Model!$D$31,IF(C4931="Other",Predictive_Model!$D$32,0))+IF(D4931="Premium",Predictive_Model!$D$34,IF(D4931="Standard",Predictive_Model!$D$35,0))+IF(G4931="Asia",Predictive_Model!$D$37,IF(G4931="Europe",Predictive_Model!$D$38,IF(G4931="North America",Predictive_Model!$D$39,IF(G4931="Oceania",Predictive_Model!$D$40,IF(G4931="South America",Predictive_Model!$D$41,0)))))+IF(H4931="Laptop",Predictive_Model!$D$43,IF(H4931="Mobile",Predictive_Model!$D$44,IF(H4931="TV",Predictive_Model!$D$45,IF(H4931="Tablet",Predictive_Model!$D$46,0))))+IF(K4931="Crypto",Predictive_Model!$D$48,IF(K4931="Debit Card",Predictive_Model!$D$49,IF(K4931="Gift Card",Predictive_Model!$D$50,IF(K4931="PayPal",Predictive_Model!$D$51,0))))+IF(N4931="Comedy",Predictive_Model!$D$53,IF(N4931="Documentary",Predictive_Model!$D$54,IF(N4931="Drama",Predictive_Model!$D$55,IF(N4931="Horror",Predictive_Model!$D$56,IF(N4931="Romance",Predictive_Model!$D$57,IF(N4931="Sci-Fi",Predictive_Model!$D$58,0)))))))))</f>
        <v>0.98902689626173945</v>
      </c>
      <c r="V4931" s="3" t="str">
        <f t="shared" si="766"/>
        <v>Critical</v>
      </c>
      <c r="W4931" s="6">
        <f t="shared" si="767"/>
        <v>13.99</v>
      </c>
      <c r="X4931" s="3" t="str">
        <f t="shared" si="768"/>
        <v>Priority 2</v>
      </c>
      <c r="Y4931" s="3" t="str">
        <f t="shared" si="769"/>
        <v>OK</v>
      </c>
    </row>
    <row r="4932" spans="1:25" x14ac:dyDescent="0.25">
      <c r="A4932" s="3" t="str">
        <f>Raw_Data!A4932</f>
        <v>1e1a8c33-1975-4586-b9e5-62c598f1ec78</v>
      </c>
      <c r="B4932" s="3">
        <f>Raw_Data!B4932</f>
        <v>24</v>
      </c>
      <c r="C4932" s="3" t="str">
        <f>Raw_Data!C4932</f>
        <v>Male</v>
      </c>
      <c r="D4932" s="3" t="str">
        <f>Raw_Data!D4932</f>
        <v>Standard</v>
      </c>
      <c r="E4932" s="3">
        <f>Raw_Data!E4932</f>
        <v>9.02</v>
      </c>
      <c r="F4932" s="3">
        <f>Raw_Data!F4932</f>
        <v>13</v>
      </c>
      <c r="G4932" s="3" t="str">
        <f>Raw_Data!G4932</f>
        <v>Oceania</v>
      </c>
      <c r="H4932" s="3" t="str">
        <f>Raw_Data!H4932</f>
        <v>Tablet</v>
      </c>
      <c r="I4932" s="3">
        <f>Raw_Data!I4932</f>
        <v>13.99</v>
      </c>
      <c r="J4932" s="3">
        <f>Raw_Data!J4932</f>
        <v>0</v>
      </c>
      <c r="K4932" s="3" t="str">
        <f>Raw_Data!K4932</f>
        <v>Debit Card</v>
      </c>
      <c r="L4932" s="3">
        <f>Raw_Data!L4932</f>
        <v>1</v>
      </c>
      <c r="M4932" s="3">
        <f>Raw_Data!M4932</f>
        <v>0.64</v>
      </c>
      <c r="N4932" s="3" t="str">
        <f>Raw_Data!N4932</f>
        <v>Drama</v>
      </c>
      <c r="O4932" s="3" t="str">
        <f t="shared" si="760"/>
        <v>18-24</v>
      </c>
      <c r="P4932" s="3" t="str">
        <f t="shared" si="761"/>
        <v>&lt;10h</v>
      </c>
      <c r="Q4932" s="3" t="str">
        <f t="shared" si="762"/>
        <v>8-21d</v>
      </c>
      <c r="R4932" s="3" t="str">
        <f t="shared" si="763"/>
        <v>Medium</v>
      </c>
      <c r="S4932" s="3" t="str">
        <f t="shared" si="764"/>
        <v>Mid</v>
      </c>
      <c r="T4932" s="3" t="str">
        <f t="shared" si="765"/>
        <v>Active</v>
      </c>
      <c r="U4932" s="4">
        <f>1/(1+EXP(-(Predictive_Model!$B$5+((B4932-Predictive_Model!$B$20)/Predictive_Model!$C$20)*Predictive_Model!$D$20+((E4932-Predictive_Model!$B$21)/Predictive_Model!$C$21)*Predictive_Model!$D$21+((F4932-Predictive_Model!$B$22)/Predictive_Model!$C$22)*Predictive_Model!$D$22+((I4932-Predictive_Model!$B$23)/Predictive_Model!$C$23)*Predictive_Model!$D$23+((L4932-Predictive_Model!$B$24)/Predictive_Model!$C$24)*Predictive_Model!$D$24+((M4932-Predictive_Model!$B$25)/Predictive_Model!$C$25)*Predictive_Model!$D$25+IF(C4932="Male",Predictive_Model!$D$31,IF(C4932="Other",Predictive_Model!$D$32,0))+IF(D4932="Premium",Predictive_Model!$D$34,IF(D4932="Standard",Predictive_Model!$D$35,0))+IF(G4932="Asia",Predictive_Model!$D$37,IF(G4932="Europe",Predictive_Model!$D$38,IF(G4932="North America",Predictive_Model!$D$39,IF(G4932="Oceania",Predictive_Model!$D$40,IF(G4932="South America",Predictive_Model!$D$41,0)))))+IF(H4932="Laptop",Predictive_Model!$D$43,IF(H4932="Mobile",Predictive_Model!$D$44,IF(H4932="TV",Predictive_Model!$D$45,IF(H4932="Tablet",Predictive_Model!$D$46,0))))+IF(K4932="Crypto",Predictive_Model!$D$48,IF(K4932="Debit Card",Predictive_Model!$D$49,IF(K4932="Gift Card",Predictive_Model!$D$50,IF(K4932="PayPal",Predictive_Model!$D$51,0))))+IF(N4932="Comedy",Predictive_Model!$D$53,IF(N4932="Documentary",Predictive_Model!$D$54,IF(N4932="Drama",Predictive_Model!$D$55,IF(N4932="Horror",Predictive_Model!$D$56,IF(N4932="Romance",Predictive_Model!$D$57,IF(N4932="Sci-Fi",Predictive_Model!$D$58,0)))))))))</f>
        <v>0.92562993965570217</v>
      </c>
      <c r="V4932" s="3" t="str">
        <f t="shared" si="766"/>
        <v>Critical</v>
      </c>
      <c r="W4932" s="6">
        <f t="shared" si="767"/>
        <v>12.949562855783274</v>
      </c>
      <c r="X4932" s="3" t="str">
        <f t="shared" si="768"/>
        <v>Priority 2</v>
      </c>
      <c r="Y4932" s="3" t="str">
        <f t="shared" si="769"/>
        <v>OK</v>
      </c>
    </row>
    <row r="4933" spans="1:25" x14ac:dyDescent="0.25">
      <c r="A4933" s="3" t="str">
        <f>Raw_Data!A4933</f>
        <v>d2a0a7b8-a6c8-47cc-832f-000b87721bca</v>
      </c>
      <c r="B4933" s="3">
        <f>Raw_Data!B4933</f>
        <v>65</v>
      </c>
      <c r="C4933" s="3" t="str">
        <f>Raw_Data!C4933</f>
        <v>Female</v>
      </c>
      <c r="D4933" s="3" t="str">
        <f>Raw_Data!D4933</f>
        <v>Basic</v>
      </c>
      <c r="E4933" s="3">
        <f>Raw_Data!E4933</f>
        <v>20</v>
      </c>
      <c r="F4933" s="3">
        <f>Raw_Data!F4933</f>
        <v>26</v>
      </c>
      <c r="G4933" s="3" t="str">
        <f>Raw_Data!G4933</f>
        <v>North America</v>
      </c>
      <c r="H4933" s="3" t="str">
        <f>Raw_Data!H4933</f>
        <v>TV</v>
      </c>
      <c r="I4933" s="3">
        <f>Raw_Data!I4933</f>
        <v>8.99</v>
      </c>
      <c r="J4933" s="3">
        <f>Raw_Data!J4933</f>
        <v>0</v>
      </c>
      <c r="K4933" s="3" t="str">
        <f>Raw_Data!K4933</f>
        <v>PayPal</v>
      </c>
      <c r="L4933" s="3">
        <f>Raw_Data!L4933</f>
        <v>4</v>
      </c>
      <c r="M4933" s="3">
        <f>Raw_Data!M4933</f>
        <v>0.74</v>
      </c>
      <c r="N4933" s="3" t="str">
        <f>Raw_Data!N4933</f>
        <v>Action</v>
      </c>
      <c r="O4933" s="3" t="str">
        <f t="shared" ref="O4933:O4996" si="770">IF(B4933&lt;25,"18-24",IF(B4933&lt;35,"25-34",IF(B4933&lt;45,"35-44",IF(B4933&lt;55,"45-54","55-70"))))</f>
        <v>55-70</v>
      </c>
      <c r="P4933" s="3" t="str">
        <f t="shared" ref="P4933:P4996" si="771">IF(E4933&lt;10,"&lt;10h",IF(E4933&lt;25,"10-24h",IF(E4933&lt;50,"25-49h","50h+")))</f>
        <v>10-24h</v>
      </c>
      <c r="Q4933" s="3" t="str">
        <f t="shared" ref="Q4933:Q4996" si="772">IF(F4933&lt;=7,"0-7d",IF(F4933&lt;=21,"8-21d",IF(F4933&lt;=45,"22-45d","46-60d")))</f>
        <v>22-45d</v>
      </c>
      <c r="R4933" s="3" t="str">
        <f t="shared" ref="R4933:R4996" si="773">IF(AND(E4933&gt;=25,F4933&lt;=21),"High",IF(OR(E4933&gt;=10,F4933&lt;=45),"Medium","Low"))</f>
        <v>Medium</v>
      </c>
      <c r="S4933" s="3" t="str">
        <f t="shared" ref="S4933:S4996" si="774">IF(I4933&lt;10,"Low",IF(I4933&lt;16,"Mid","High"))</f>
        <v>Low</v>
      </c>
      <c r="T4933" s="3" t="str">
        <f t="shared" ref="T4933:T4996" si="775">IF(J4933=1,"Churned","Active")</f>
        <v>Active</v>
      </c>
      <c r="U4933" s="4">
        <f>1/(1+EXP(-(Predictive_Model!$B$5+((B4933-Predictive_Model!$B$20)/Predictive_Model!$C$20)*Predictive_Model!$D$20+((E4933-Predictive_Model!$B$21)/Predictive_Model!$C$21)*Predictive_Model!$D$21+((F4933-Predictive_Model!$B$22)/Predictive_Model!$C$22)*Predictive_Model!$D$22+((I4933-Predictive_Model!$B$23)/Predictive_Model!$C$23)*Predictive_Model!$D$23+((L4933-Predictive_Model!$B$24)/Predictive_Model!$C$24)*Predictive_Model!$D$24+((M4933-Predictive_Model!$B$25)/Predictive_Model!$C$25)*Predictive_Model!$D$25+IF(C4933="Male",Predictive_Model!$D$31,IF(C4933="Other",Predictive_Model!$D$32,0))+IF(D4933="Premium",Predictive_Model!$D$34,IF(D4933="Standard",Predictive_Model!$D$35,0))+IF(G4933="Asia",Predictive_Model!$D$37,IF(G4933="Europe",Predictive_Model!$D$38,IF(G4933="North America",Predictive_Model!$D$39,IF(G4933="Oceania",Predictive_Model!$D$40,IF(G4933="South America",Predictive_Model!$D$41,0)))))+IF(H4933="Laptop",Predictive_Model!$D$43,IF(H4933="Mobile",Predictive_Model!$D$44,IF(H4933="TV",Predictive_Model!$D$45,IF(H4933="Tablet",Predictive_Model!$D$46,0))))+IF(K4933="Crypto",Predictive_Model!$D$48,IF(K4933="Debit Card",Predictive_Model!$D$49,IF(K4933="Gift Card",Predictive_Model!$D$50,IF(K4933="PayPal",Predictive_Model!$D$51,0))))+IF(N4933="Comedy",Predictive_Model!$D$53,IF(N4933="Documentary",Predictive_Model!$D$54,IF(N4933="Drama",Predictive_Model!$D$55,IF(N4933="Horror",Predictive_Model!$D$56,IF(N4933="Romance",Predictive_Model!$D$57,IF(N4933="Sci-Fi",Predictive_Model!$D$58,0)))))))))</f>
        <v>0.11201750654224553</v>
      </c>
      <c r="V4933" s="3" t="str">
        <f t="shared" ref="V4933:V4996" si="776">IF(U4933&gt;=0.75,"Critical",IF(U4933&gt;=0.5,"High",IF(U4933&gt;=0.25,"Medium","Low")))</f>
        <v>Low</v>
      </c>
      <c r="W4933" s="6">
        <f t="shared" ref="W4933:W4996" si="777">IF(J4933=1,I4933,I4933*U4933)</f>
        <v>1.0070373838147872</v>
      </c>
      <c r="X4933" s="3" t="str">
        <f t="shared" ref="X4933:X4996" si="778">IF(AND(V4933="Critical",I4933&gt;=15),"Priority 1",IF(OR(V4933="Critical",AND(V4933="High",F4933&gt;21)),"Priority 2","Monitor"))</f>
        <v>Monitor</v>
      </c>
      <c r="Y4933" s="3" t="str">
        <f t="shared" ref="Y4933:Y4996" si="779">IF(COUNTA(A4933:N4933)=14,"OK","CHECK")</f>
        <v>OK</v>
      </c>
    </row>
    <row r="4934" spans="1:25" x14ac:dyDescent="0.25">
      <c r="A4934" s="3" t="str">
        <f>Raw_Data!A4934</f>
        <v>5f2c7678-c330-4a6e-ab6b-2aa6446621e5</v>
      </c>
      <c r="B4934" s="3">
        <f>Raw_Data!B4934</f>
        <v>59</v>
      </c>
      <c r="C4934" s="3" t="str">
        <f>Raw_Data!C4934</f>
        <v>Female</v>
      </c>
      <c r="D4934" s="3" t="str">
        <f>Raw_Data!D4934</f>
        <v>Premium</v>
      </c>
      <c r="E4934" s="3">
        <f>Raw_Data!E4934</f>
        <v>6</v>
      </c>
      <c r="F4934" s="3">
        <f>Raw_Data!F4934</f>
        <v>8</v>
      </c>
      <c r="G4934" s="3" t="str">
        <f>Raw_Data!G4934</f>
        <v>South America</v>
      </c>
      <c r="H4934" s="3" t="str">
        <f>Raw_Data!H4934</f>
        <v>Desktop</v>
      </c>
      <c r="I4934" s="3">
        <f>Raw_Data!I4934</f>
        <v>17.989999999999998</v>
      </c>
      <c r="J4934" s="3">
        <f>Raw_Data!J4934</f>
        <v>0</v>
      </c>
      <c r="K4934" s="3" t="str">
        <f>Raw_Data!K4934</f>
        <v>Crypto</v>
      </c>
      <c r="L4934" s="3">
        <f>Raw_Data!L4934</f>
        <v>2</v>
      </c>
      <c r="M4934" s="3">
        <f>Raw_Data!M4934</f>
        <v>0.67</v>
      </c>
      <c r="N4934" s="3" t="str">
        <f>Raw_Data!N4934</f>
        <v>Documentary</v>
      </c>
      <c r="O4934" s="3" t="str">
        <f t="shared" si="770"/>
        <v>55-70</v>
      </c>
      <c r="P4934" s="3" t="str">
        <f t="shared" si="771"/>
        <v>&lt;10h</v>
      </c>
      <c r="Q4934" s="3" t="str">
        <f t="shared" si="772"/>
        <v>8-21d</v>
      </c>
      <c r="R4934" s="3" t="str">
        <f t="shared" si="773"/>
        <v>Medium</v>
      </c>
      <c r="S4934" s="3" t="str">
        <f t="shared" si="774"/>
        <v>High</v>
      </c>
      <c r="T4934" s="3" t="str">
        <f t="shared" si="775"/>
        <v>Active</v>
      </c>
      <c r="U4934" s="4">
        <f>1/(1+EXP(-(Predictive_Model!$B$5+((B4934-Predictive_Model!$B$20)/Predictive_Model!$C$20)*Predictive_Model!$D$20+((E4934-Predictive_Model!$B$21)/Predictive_Model!$C$21)*Predictive_Model!$D$21+((F4934-Predictive_Model!$B$22)/Predictive_Model!$C$22)*Predictive_Model!$D$22+((I4934-Predictive_Model!$B$23)/Predictive_Model!$C$23)*Predictive_Model!$D$23+((L4934-Predictive_Model!$B$24)/Predictive_Model!$C$24)*Predictive_Model!$D$24+((M4934-Predictive_Model!$B$25)/Predictive_Model!$C$25)*Predictive_Model!$D$25+IF(C4934="Male",Predictive_Model!$D$31,IF(C4934="Other",Predictive_Model!$D$32,0))+IF(D4934="Premium",Predictive_Model!$D$34,IF(D4934="Standard",Predictive_Model!$D$35,0))+IF(G4934="Asia",Predictive_Model!$D$37,IF(G4934="Europe",Predictive_Model!$D$38,IF(G4934="North America",Predictive_Model!$D$39,IF(G4934="Oceania",Predictive_Model!$D$40,IF(G4934="South America",Predictive_Model!$D$41,0)))))+IF(H4934="Laptop",Predictive_Model!$D$43,IF(H4934="Mobile",Predictive_Model!$D$44,IF(H4934="TV",Predictive_Model!$D$45,IF(H4934="Tablet",Predictive_Model!$D$46,0))))+IF(K4934="Crypto",Predictive_Model!$D$48,IF(K4934="Debit Card",Predictive_Model!$D$49,IF(K4934="Gift Card",Predictive_Model!$D$50,IF(K4934="PayPal",Predictive_Model!$D$51,0))))+IF(N4934="Comedy",Predictive_Model!$D$53,IF(N4934="Documentary",Predictive_Model!$D$54,IF(N4934="Drama",Predictive_Model!$D$55,IF(N4934="Horror",Predictive_Model!$D$56,IF(N4934="Romance",Predictive_Model!$D$57,IF(N4934="Sci-Fi",Predictive_Model!$D$58,0)))))))))</f>
        <v>0.2722939771203452</v>
      </c>
      <c r="V4934" s="3" t="str">
        <f t="shared" si="776"/>
        <v>Medium</v>
      </c>
      <c r="W4934" s="6">
        <f t="shared" si="777"/>
        <v>4.8985686483950097</v>
      </c>
      <c r="X4934" s="3" t="str">
        <f t="shared" si="778"/>
        <v>Monitor</v>
      </c>
      <c r="Y4934" s="3" t="str">
        <f t="shared" si="779"/>
        <v>OK</v>
      </c>
    </row>
    <row r="4935" spans="1:25" x14ac:dyDescent="0.25">
      <c r="A4935" s="3" t="str">
        <f>Raw_Data!A4935</f>
        <v>f67de85d-948d-472f-ac82-35eeddb732b1</v>
      </c>
      <c r="B4935" s="3">
        <f>Raw_Data!B4935</f>
        <v>46</v>
      </c>
      <c r="C4935" s="3" t="str">
        <f>Raw_Data!C4935</f>
        <v>Female</v>
      </c>
      <c r="D4935" s="3" t="str">
        <f>Raw_Data!D4935</f>
        <v>Premium</v>
      </c>
      <c r="E4935" s="3">
        <f>Raw_Data!E4935</f>
        <v>4.6500000000000004</v>
      </c>
      <c r="F4935" s="3">
        <f>Raw_Data!F4935</f>
        <v>11</v>
      </c>
      <c r="G4935" s="3" t="str">
        <f>Raw_Data!G4935</f>
        <v>Africa</v>
      </c>
      <c r="H4935" s="3" t="str">
        <f>Raw_Data!H4935</f>
        <v>Laptop</v>
      </c>
      <c r="I4935" s="3">
        <f>Raw_Data!I4935</f>
        <v>17.989999999999998</v>
      </c>
      <c r="J4935" s="3">
        <f>Raw_Data!J4935</f>
        <v>1</v>
      </c>
      <c r="K4935" s="3" t="str">
        <f>Raw_Data!K4935</f>
        <v>Debit Card</v>
      </c>
      <c r="L4935" s="3">
        <f>Raw_Data!L4935</f>
        <v>2</v>
      </c>
      <c r="M4935" s="3">
        <f>Raw_Data!M4935</f>
        <v>0.39</v>
      </c>
      <c r="N4935" s="3" t="str">
        <f>Raw_Data!N4935</f>
        <v>Horror</v>
      </c>
      <c r="O4935" s="3" t="str">
        <f t="shared" si="770"/>
        <v>45-54</v>
      </c>
      <c r="P4935" s="3" t="str">
        <f t="shared" si="771"/>
        <v>&lt;10h</v>
      </c>
      <c r="Q4935" s="3" t="str">
        <f t="shared" si="772"/>
        <v>8-21d</v>
      </c>
      <c r="R4935" s="3" t="str">
        <f t="shared" si="773"/>
        <v>Medium</v>
      </c>
      <c r="S4935" s="3" t="str">
        <f t="shared" si="774"/>
        <v>High</v>
      </c>
      <c r="T4935" s="3" t="str">
        <f t="shared" si="775"/>
        <v>Churned</v>
      </c>
      <c r="U4935" s="4">
        <f>1/(1+EXP(-(Predictive_Model!$B$5+((B4935-Predictive_Model!$B$20)/Predictive_Model!$C$20)*Predictive_Model!$D$20+((E4935-Predictive_Model!$B$21)/Predictive_Model!$C$21)*Predictive_Model!$D$21+((F4935-Predictive_Model!$B$22)/Predictive_Model!$C$22)*Predictive_Model!$D$22+((I4935-Predictive_Model!$B$23)/Predictive_Model!$C$23)*Predictive_Model!$D$23+((L4935-Predictive_Model!$B$24)/Predictive_Model!$C$24)*Predictive_Model!$D$24+((M4935-Predictive_Model!$B$25)/Predictive_Model!$C$25)*Predictive_Model!$D$25+IF(C4935="Male",Predictive_Model!$D$31,IF(C4935="Other",Predictive_Model!$D$32,0))+IF(D4935="Premium",Predictive_Model!$D$34,IF(D4935="Standard",Predictive_Model!$D$35,0))+IF(G4935="Asia",Predictive_Model!$D$37,IF(G4935="Europe",Predictive_Model!$D$38,IF(G4935="North America",Predictive_Model!$D$39,IF(G4935="Oceania",Predictive_Model!$D$40,IF(G4935="South America",Predictive_Model!$D$41,0)))))+IF(H4935="Laptop",Predictive_Model!$D$43,IF(H4935="Mobile",Predictive_Model!$D$44,IF(H4935="TV",Predictive_Model!$D$45,IF(H4935="Tablet",Predictive_Model!$D$46,0))))+IF(K4935="Crypto",Predictive_Model!$D$48,IF(K4935="Debit Card",Predictive_Model!$D$49,IF(K4935="Gift Card",Predictive_Model!$D$50,IF(K4935="PayPal",Predictive_Model!$D$51,0))))+IF(N4935="Comedy",Predictive_Model!$D$53,IF(N4935="Documentary",Predictive_Model!$D$54,IF(N4935="Drama",Predictive_Model!$D$55,IF(N4935="Horror",Predictive_Model!$D$56,IF(N4935="Romance",Predictive_Model!$D$57,IF(N4935="Sci-Fi",Predictive_Model!$D$58,0)))))))))</f>
        <v>0.49887843638945822</v>
      </c>
      <c r="V4935" s="3" t="str">
        <f t="shared" si="776"/>
        <v>Medium</v>
      </c>
      <c r="W4935" s="6">
        <f t="shared" si="777"/>
        <v>17.989999999999998</v>
      </c>
      <c r="X4935" s="3" t="str">
        <f t="shared" si="778"/>
        <v>Monitor</v>
      </c>
      <c r="Y4935" s="3" t="str">
        <f t="shared" si="779"/>
        <v>OK</v>
      </c>
    </row>
    <row r="4936" spans="1:25" x14ac:dyDescent="0.25">
      <c r="A4936" s="3" t="str">
        <f>Raw_Data!A4936</f>
        <v>c86cc60f-22f1-4233-829a-59d67a049bc7</v>
      </c>
      <c r="B4936" s="3">
        <f>Raw_Data!B4936</f>
        <v>70</v>
      </c>
      <c r="C4936" s="3" t="str">
        <f>Raw_Data!C4936</f>
        <v>Male</v>
      </c>
      <c r="D4936" s="3" t="str">
        <f>Raw_Data!D4936</f>
        <v>Basic</v>
      </c>
      <c r="E4936" s="3">
        <f>Raw_Data!E4936</f>
        <v>6.86</v>
      </c>
      <c r="F4936" s="3">
        <f>Raw_Data!F4936</f>
        <v>58</v>
      </c>
      <c r="G4936" s="3" t="str">
        <f>Raw_Data!G4936</f>
        <v>Europe</v>
      </c>
      <c r="H4936" s="3" t="str">
        <f>Raw_Data!H4936</f>
        <v>Tablet</v>
      </c>
      <c r="I4936" s="3">
        <f>Raw_Data!I4936</f>
        <v>8.99</v>
      </c>
      <c r="J4936" s="3">
        <f>Raw_Data!J4936</f>
        <v>1</v>
      </c>
      <c r="K4936" s="3" t="str">
        <f>Raw_Data!K4936</f>
        <v>PayPal</v>
      </c>
      <c r="L4936" s="3">
        <f>Raw_Data!L4936</f>
        <v>1</v>
      </c>
      <c r="M4936" s="3">
        <f>Raw_Data!M4936</f>
        <v>0.12</v>
      </c>
      <c r="N4936" s="3" t="str">
        <f>Raw_Data!N4936</f>
        <v>Action</v>
      </c>
      <c r="O4936" s="3" t="str">
        <f t="shared" si="770"/>
        <v>55-70</v>
      </c>
      <c r="P4936" s="3" t="str">
        <f t="shared" si="771"/>
        <v>&lt;10h</v>
      </c>
      <c r="Q4936" s="3" t="str">
        <f t="shared" si="772"/>
        <v>46-60d</v>
      </c>
      <c r="R4936" s="3" t="str">
        <f t="shared" si="773"/>
        <v>Low</v>
      </c>
      <c r="S4936" s="3" t="str">
        <f t="shared" si="774"/>
        <v>Low</v>
      </c>
      <c r="T4936" s="3" t="str">
        <f t="shared" si="775"/>
        <v>Churned</v>
      </c>
      <c r="U4936" s="4">
        <f>1/(1+EXP(-(Predictive_Model!$B$5+((B4936-Predictive_Model!$B$20)/Predictive_Model!$C$20)*Predictive_Model!$D$20+((E4936-Predictive_Model!$B$21)/Predictive_Model!$C$21)*Predictive_Model!$D$21+((F4936-Predictive_Model!$B$22)/Predictive_Model!$C$22)*Predictive_Model!$D$22+((I4936-Predictive_Model!$B$23)/Predictive_Model!$C$23)*Predictive_Model!$D$23+((L4936-Predictive_Model!$B$24)/Predictive_Model!$C$24)*Predictive_Model!$D$24+((M4936-Predictive_Model!$B$25)/Predictive_Model!$C$25)*Predictive_Model!$D$25+IF(C4936="Male",Predictive_Model!$D$31,IF(C4936="Other",Predictive_Model!$D$32,0))+IF(D4936="Premium",Predictive_Model!$D$34,IF(D4936="Standard",Predictive_Model!$D$35,0))+IF(G4936="Asia",Predictive_Model!$D$37,IF(G4936="Europe",Predictive_Model!$D$38,IF(G4936="North America",Predictive_Model!$D$39,IF(G4936="Oceania",Predictive_Model!$D$40,IF(G4936="South America",Predictive_Model!$D$41,0)))))+IF(H4936="Laptop",Predictive_Model!$D$43,IF(H4936="Mobile",Predictive_Model!$D$44,IF(H4936="TV",Predictive_Model!$D$45,IF(H4936="Tablet",Predictive_Model!$D$46,0))))+IF(K4936="Crypto",Predictive_Model!$D$48,IF(K4936="Debit Card",Predictive_Model!$D$49,IF(K4936="Gift Card",Predictive_Model!$D$50,IF(K4936="PayPal",Predictive_Model!$D$51,0))))+IF(N4936="Comedy",Predictive_Model!$D$53,IF(N4936="Documentary",Predictive_Model!$D$54,IF(N4936="Drama",Predictive_Model!$D$55,IF(N4936="Horror",Predictive_Model!$D$56,IF(N4936="Romance",Predictive_Model!$D$57,IF(N4936="Sci-Fi",Predictive_Model!$D$58,0)))))))))</f>
        <v>0.99998668695706538</v>
      </c>
      <c r="V4936" s="3" t="str">
        <f t="shared" si="776"/>
        <v>Critical</v>
      </c>
      <c r="W4936" s="6">
        <f t="shared" si="777"/>
        <v>8.99</v>
      </c>
      <c r="X4936" s="3" t="str">
        <f t="shared" si="778"/>
        <v>Priority 2</v>
      </c>
      <c r="Y4936" s="3" t="str">
        <f t="shared" si="779"/>
        <v>OK</v>
      </c>
    </row>
    <row r="4937" spans="1:25" x14ac:dyDescent="0.25">
      <c r="A4937" s="3" t="str">
        <f>Raw_Data!A4937</f>
        <v>dbf49e6b-5487-4076-ad57-58e87c51afdc</v>
      </c>
      <c r="B4937" s="3">
        <f>Raw_Data!B4937</f>
        <v>64</v>
      </c>
      <c r="C4937" s="3" t="str">
        <f>Raw_Data!C4937</f>
        <v>Female</v>
      </c>
      <c r="D4937" s="3" t="str">
        <f>Raw_Data!D4937</f>
        <v>Basic</v>
      </c>
      <c r="E4937" s="3">
        <f>Raw_Data!E4937</f>
        <v>5.78</v>
      </c>
      <c r="F4937" s="3">
        <f>Raw_Data!F4937</f>
        <v>22</v>
      </c>
      <c r="G4937" s="3" t="str">
        <f>Raw_Data!G4937</f>
        <v>South America</v>
      </c>
      <c r="H4937" s="3" t="str">
        <f>Raw_Data!H4937</f>
        <v>Laptop</v>
      </c>
      <c r="I4937" s="3">
        <f>Raw_Data!I4937</f>
        <v>8.99</v>
      </c>
      <c r="J4937" s="3">
        <f>Raw_Data!J4937</f>
        <v>0</v>
      </c>
      <c r="K4937" s="3" t="str">
        <f>Raw_Data!K4937</f>
        <v>Gift Card</v>
      </c>
      <c r="L4937" s="3">
        <f>Raw_Data!L4937</f>
        <v>5</v>
      </c>
      <c r="M4937" s="3">
        <f>Raw_Data!M4937</f>
        <v>0.25</v>
      </c>
      <c r="N4937" s="3" t="str">
        <f>Raw_Data!N4937</f>
        <v>Action</v>
      </c>
      <c r="O4937" s="3" t="str">
        <f t="shared" si="770"/>
        <v>55-70</v>
      </c>
      <c r="P4937" s="3" t="str">
        <f t="shared" si="771"/>
        <v>&lt;10h</v>
      </c>
      <c r="Q4937" s="3" t="str">
        <f t="shared" si="772"/>
        <v>22-45d</v>
      </c>
      <c r="R4937" s="3" t="str">
        <f t="shared" si="773"/>
        <v>Medium</v>
      </c>
      <c r="S4937" s="3" t="str">
        <f t="shared" si="774"/>
        <v>Low</v>
      </c>
      <c r="T4937" s="3" t="str">
        <f t="shared" si="775"/>
        <v>Active</v>
      </c>
      <c r="U4937" s="4">
        <f>1/(1+EXP(-(Predictive_Model!$B$5+((B4937-Predictive_Model!$B$20)/Predictive_Model!$C$20)*Predictive_Model!$D$20+((E4937-Predictive_Model!$B$21)/Predictive_Model!$C$21)*Predictive_Model!$D$21+((F4937-Predictive_Model!$B$22)/Predictive_Model!$C$22)*Predictive_Model!$D$22+((I4937-Predictive_Model!$B$23)/Predictive_Model!$C$23)*Predictive_Model!$D$23+((L4937-Predictive_Model!$B$24)/Predictive_Model!$C$24)*Predictive_Model!$D$24+((M4937-Predictive_Model!$B$25)/Predictive_Model!$C$25)*Predictive_Model!$D$25+IF(C4937="Male",Predictive_Model!$D$31,IF(C4937="Other",Predictive_Model!$D$32,0))+IF(D4937="Premium",Predictive_Model!$D$34,IF(D4937="Standard",Predictive_Model!$D$35,0))+IF(G4937="Asia",Predictive_Model!$D$37,IF(G4937="Europe",Predictive_Model!$D$38,IF(G4937="North America",Predictive_Model!$D$39,IF(G4937="Oceania",Predictive_Model!$D$40,IF(G4937="South America",Predictive_Model!$D$41,0)))))+IF(H4937="Laptop",Predictive_Model!$D$43,IF(H4937="Mobile",Predictive_Model!$D$44,IF(H4937="TV",Predictive_Model!$D$45,IF(H4937="Tablet",Predictive_Model!$D$46,0))))+IF(K4937="Crypto",Predictive_Model!$D$48,IF(K4937="Debit Card",Predictive_Model!$D$49,IF(K4937="Gift Card",Predictive_Model!$D$50,IF(K4937="PayPal",Predictive_Model!$D$51,0))))+IF(N4937="Comedy",Predictive_Model!$D$53,IF(N4937="Documentary",Predictive_Model!$D$54,IF(N4937="Drama",Predictive_Model!$D$55,IF(N4937="Horror",Predictive_Model!$D$56,IF(N4937="Romance",Predictive_Model!$D$57,IF(N4937="Sci-Fi",Predictive_Model!$D$58,0)))))))))</f>
        <v>0.93372168956065993</v>
      </c>
      <c r="V4937" s="3" t="str">
        <f t="shared" si="776"/>
        <v>Critical</v>
      </c>
      <c r="W4937" s="6">
        <f t="shared" si="777"/>
        <v>8.3941579891503331</v>
      </c>
      <c r="X4937" s="3" t="str">
        <f t="shared" si="778"/>
        <v>Priority 2</v>
      </c>
      <c r="Y4937" s="3" t="str">
        <f t="shared" si="779"/>
        <v>OK</v>
      </c>
    </row>
    <row r="4938" spans="1:25" x14ac:dyDescent="0.25">
      <c r="A4938" s="3" t="str">
        <f>Raw_Data!A4938</f>
        <v>e67ca5f6-85c4-44d9-b257-120a96520964</v>
      </c>
      <c r="B4938" s="3">
        <f>Raw_Data!B4938</f>
        <v>22</v>
      </c>
      <c r="C4938" s="3" t="str">
        <f>Raw_Data!C4938</f>
        <v>Female</v>
      </c>
      <c r="D4938" s="3" t="str">
        <f>Raw_Data!D4938</f>
        <v>Premium</v>
      </c>
      <c r="E4938" s="3">
        <f>Raw_Data!E4938</f>
        <v>1.7</v>
      </c>
      <c r="F4938" s="3">
        <f>Raw_Data!F4938</f>
        <v>20</v>
      </c>
      <c r="G4938" s="3" t="str">
        <f>Raw_Data!G4938</f>
        <v>Oceania</v>
      </c>
      <c r="H4938" s="3" t="str">
        <f>Raw_Data!H4938</f>
        <v>Desktop</v>
      </c>
      <c r="I4938" s="3">
        <f>Raw_Data!I4938</f>
        <v>17.989999999999998</v>
      </c>
      <c r="J4938" s="3">
        <f>Raw_Data!J4938</f>
        <v>0</v>
      </c>
      <c r="K4938" s="3" t="str">
        <f>Raw_Data!K4938</f>
        <v>Debit Card</v>
      </c>
      <c r="L4938" s="3">
        <f>Raw_Data!L4938</f>
        <v>5</v>
      </c>
      <c r="M4938" s="3">
        <f>Raw_Data!M4938</f>
        <v>0.08</v>
      </c>
      <c r="N4938" s="3" t="str">
        <f>Raw_Data!N4938</f>
        <v>Horror</v>
      </c>
      <c r="O4938" s="3" t="str">
        <f t="shared" si="770"/>
        <v>18-24</v>
      </c>
      <c r="P4938" s="3" t="str">
        <f t="shared" si="771"/>
        <v>&lt;10h</v>
      </c>
      <c r="Q4938" s="3" t="str">
        <f t="shared" si="772"/>
        <v>8-21d</v>
      </c>
      <c r="R4938" s="3" t="str">
        <f t="shared" si="773"/>
        <v>Medium</v>
      </c>
      <c r="S4938" s="3" t="str">
        <f t="shared" si="774"/>
        <v>High</v>
      </c>
      <c r="T4938" s="3" t="str">
        <f t="shared" si="775"/>
        <v>Active</v>
      </c>
      <c r="U4938" s="4">
        <f>1/(1+EXP(-(Predictive_Model!$B$5+((B4938-Predictive_Model!$B$20)/Predictive_Model!$C$20)*Predictive_Model!$D$20+((E4938-Predictive_Model!$B$21)/Predictive_Model!$C$21)*Predictive_Model!$D$21+((F4938-Predictive_Model!$B$22)/Predictive_Model!$C$22)*Predictive_Model!$D$22+((I4938-Predictive_Model!$B$23)/Predictive_Model!$C$23)*Predictive_Model!$D$23+((L4938-Predictive_Model!$B$24)/Predictive_Model!$C$24)*Predictive_Model!$D$24+((M4938-Predictive_Model!$B$25)/Predictive_Model!$C$25)*Predictive_Model!$D$25+IF(C4938="Male",Predictive_Model!$D$31,IF(C4938="Other",Predictive_Model!$D$32,0))+IF(D4938="Premium",Predictive_Model!$D$34,IF(D4938="Standard",Predictive_Model!$D$35,0))+IF(G4938="Asia",Predictive_Model!$D$37,IF(G4938="Europe",Predictive_Model!$D$38,IF(G4938="North America",Predictive_Model!$D$39,IF(G4938="Oceania",Predictive_Model!$D$40,IF(G4938="South America",Predictive_Model!$D$41,0)))))+IF(H4938="Laptop",Predictive_Model!$D$43,IF(H4938="Mobile",Predictive_Model!$D$44,IF(H4938="TV",Predictive_Model!$D$45,IF(H4938="Tablet",Predictive_Model!$D$46,0))))+IF(K4938="Crypto",Predictive_Model!$D$48,IF(K4938="Debit Card",Predictive_Model!$D$49,IF(K4938="Gift Card",Predictive_Model!$D$50,IF(K4938="PayPal",Predictive_Model!$D$51,0))))+IF(N4938="Comedy",Predictive_Model!$D$53,IF(N4938="Documentary",Predictive_Model!$D$54,IF(N4938="Drama",Predictive_Model!$D$55,IF(N4938="Horror",Predictive_Model!$D$56,IF(N4938="Romance",Predictive_Model!$D$57,IF(N4938="Sci-Fi",Predictive_Model!$D$58,0)))))))))</f>
        <v>0.61611807884701109</v>
      </c>
      <c r="V4938" s="3" t="str">
        <f t="shared" si="776"/>
        <v>High</v>
      </c>
      <c r="W4938" s="6">
        <f t="shared" si="777"/>
        <v>11.083964238457728</v>
      </c>
      <c r="X4938" s="3" t="str">
        <f t="shared" si="778"/>
        <v>Monitor</v>
      </c>
      <c r="Y4938" s="3" t="str">
        <f t="shared" si="779"/>
        <v>OK</v>
      </c>
    </row>
    <row r="4939" spans="1:25" x14ac:dyDescent="0.25">
      <c r="A4939" s="3" t="str">
        <f>Raw_Data!A4939</f>
        <v>a50f0102-dae4-47af-b71f-bbe15439c86b</v>
      </c>
      <c r="B4939" s="3">
        <f>Raw_Data!B4939</f>
        <v>21</v>
      </c>
      <c r="C4939" s="3" t="str">
        <f>Raw_Data!C4939</f>
        <v>Female</v>
      </c>
      <c r="D4939" s="3" t="str">
        <f>Raw_Data!D4939</f>
        <v>Basic</v>
      </c>
      <c r="E4939" s="3">
        <f>Raw_Data!E4939</f>
        <v>23.24</v>
      </c>
      <c r="F4939" s="3">
        <f>Raw_Data!F4939</f>
        <v>10</v>
      </c>
      <c r="G4939" s="3" t="str">
        <f>Raw_Data!G4939</f>
        <v>South America</v>
      </c>
      <c r="H4939" s="3" t="str">
        <f>Raw_Data!H4939</f>
        <v>Tablet</v>
      </c>
      <c r="I4939" s="3">
        <f>Raw_Data!I4939</f>
        <v>8.99</v>
      </c>
      <c r="J4939" s="3">
        <f>Raw_Data!J4939</f>
        <v>0</v>
      </c>
      <c r="K4939" s="3" t="str">
        <f>Raw_Data!K4939</f>
        <v>Credit Card</v>
      </c>
      <c r="L4939" s="3">
        <f>Raw_Data!L4939</f>
        <v>3</v>
      </c>
      <c r="M4939" s="3">
        <f>Raw_Data!M4939</f>
        <v>2.11</v>
      </c>
      <c r="N4939" s="3" t="str">
        <f>Raw_Data!N4939</f>
        <v>Romance</v>
      </c>
      <c r="O4939" s="3" t="str">
        <f t="shared" si="770"/>
        <v>18-24</v>
      </c>
      <c r="P4939" s="3" t="str">
        <f t="shared" si="771"/>
        <v>10-24h</v>
      </c>
      <c r="Q4939" s="3" t="str">
        <f t="shared" si="772"/>
        <v>8-21d</v>
      </c>
      <c r="R4939" s="3" t="str">
        <f t="shared" si="773"/>
        <v>Medium</v>
      </c>
      <c r="S4939" s="3" t="str">
        <f t="shared" si="774"/>
        <v>Low</v>
      </c>
      <c r="T4939" s="3" t="str">
        <f t="shared" si="775"/>
        <v>Active</v>
      </c>
      <c r="U4939" s="4">
        <f>1/(1+EXP(-(Predictive_Model!$B$5+((B4939-Predictive_Model!$B$20)/Predictive_Model!$C$20)*Predictive_Model!$D$20+((E4939-Predictive_Model!$B$21)/Predictive_Model!$C$21)*Predictive_Model!$D$21+((F4939-Predictive_Model!$B$22)/Predictive_Model!$C$22)*Predictive_Model!$D$22+((I4939-Predictive_Model!$B$23)/Predictive_Model!$C$23)*Predictive_Model!$D$23+((L4939-Predictive_Model!$B$24)/Predictive_Model!$C$24)*Predictive_Model!$D$24+((M4939-Predictive_Model!$B$25)/Predictive_Model!$C$25)*Predictive_Model!$D$25+IF(C4939="Male",Predictive_Model!$D$31,IF(C4939="Other",Predictive_Model!$D$32,0))+IF(D4939="Premium",Predictive_Model!$D$34,IF(D4939="Standard",Predictive_Model!$D$35,0))+IF(G4939="Asia",Predictive_Model!$D$37,IF(G4939="Europe",Predictive_Model!$D$38,IF(G4939="North America",Predictive_Model!$D$39,IF(G4939="Oceania",Predictive_Model!$D$40,IF(G4939="South America",Predictive_Model!$D$41,0)))))+IF(H4939="Laptop",Predictive_Model!$D$43,IF(H4939="Mobile",Predictive_Model!$D$44,IF(H4939="TV",Predictive_Model!$D$45,IF(H4939="Tablet",Predictive_Model!$D$46,0))))+IF(K4939="Crypto",Predictive_Model!$D$48,IF(K4939="Debit Card",Predictive_Model!$D$49,IF(K4939="Gift Card",Predictive_Model!$D$50,IF(K4939="PayPal",Predictive_Model!$D$51,0))))+IF(N4939="Comedy",Predictive_Model!$D$53,IF(N4939="Documentary",Predictive_Model!$D$54,IF(N4939="Drama",Predictive_Model!$D$55,IF(N4939="Horror",Predictive_Model!$D$56,IF(N4939="Romance",Predictive_Model!$D$57,IF(N4939="Sci-Fi",Predictive_Model!$D$58,0)))))))))</f>
        <v>6.8890606706410451E-3</v>
      </c>
      <c r="V4939" s="3" t="str">
        <f t="shared" si="776"/>
        <v>Low</v>
      </c>
      <c r="W4939" s="6">
        <f t="shared" si="777"/>
        <v>6.1932655429062997E-2</v>
      </c>
      <c r="X4939" s="3" t="str">
        <f t="shared" si="778"/>
        <v>Monitor</v>
      </c>
      <c r="Y4939" s="3" t="str">
        <f t="shared" si="779"/>
        <v>OK</v>
      </c>
    </row>
    <row r="4940" spans="1:25" x14ac:dyDescent="0.25">
      <c r="A4940" s="3" t="str">
        <f>Raw_Data!A4940</f>
        <v>e6883a9e-8210-4351-9acd-cd814c82f075</v>
      </c>
      <c r="B4940" s="3">
        <f>Raw_Data!B4940</f>
        <v>53</v>
      </c>
      <c r="C4940" s="3" t="str">
        <f>Raw_Data!C4940</f>
        <v>Female</v>
      </c>
      <c r="D4940" s="3" t="str">
        <f>Raw_Data!D4940</f>
        <v>Basic</v>
      </c>
      <c r="E4940" s="3">
        <f>Raw_Data!E4940</f>
        <v>33.71</v>
      </c>
      <c r="F4940" s="3">
        <f>Raw_Data!F4940</f>
        <v>42</v>
      </c>
      <c r="G4940" s="3" t="str">
        <f>Raw_Data!G4940</f>
        <v>Africa</v>
      </c>
      <c r="H4940" s="3" t="str">
        <f>Raw_Data!H4940</f>
        <v>Tablet</v>
      </c>
      <c r="I4940" s="3">
        <f>Raw_Data!I4940</f>
        <v>8.99</v>
      </c>
      <c r="J4940" s="3">
        <f>Raw_Data!J4940</f>
        <v>0</v>
      </c>
      <c r="K4940" s="3" t="str">
        <f>Raw_Data!K4940</f>
        <v>Debit Card</v>
      </c>
      <c r="L4940" s="3">
        <f>Raw_Data!L4940</f>
        <v>4</v>
      </c>
      <c r="M4940" s="3">
        <f>Raw_Data!M4940</f>
        <v>0.78</v>
      </c>
      <c r="N4940" s="3" t="str">
        <f>Raw_Data!N4940</f>
        <v>Documentary</v>
      </c>
      <c r="O4940" s="3" t="str">
        <f t="shared" si="770"/>
        <v>45-54</v>
      </c>
      <c r="P4940" s="3" t="str">
        <f t="shared" si="771"/>
        <v>25-49h</v>
      </c>
      <c r="Q4940" s="3" t="str">
        <f t="shared" si="772"/>
        <v>22-45d</v>
      </c>
      <c r="R4940" s="3" t="str">
        <f t="shared" si="773"/>
        <v>Medium</v>
      </c>
      <c r="S4940" s="3" t="str">
        <f t="shared" si="774"/>
        <v>Low</v>
      </c>
      <c r="T4940" s="3" t="str">
        <f t="shared" si="775"/>
        <v>Active</v>
      </c>
      <c r="U4940" s="4">
        <f>1/(1+EXP(-(Predictive_Model!$B$5+((B4940-Predictive_Model!$B$20)/Predictive_Model!$C$20)*Predictive_Model!$D$20+((E4940-Predictive_Model!$B$21)/Predictive_Model!$C$21)*Predictive_Model!$D$21+((F4940-Predictive_Model!$B$22)/Predictive_Model!$C$22)*Predictive_Model!$D$22+((I4940-Predictive_Model!$B$23)/Predictive_Model!$C$23)*Predictive_Model!$D$23+((L4940-Predictive_Model!$B$24)/Predictive_Model!$C$24)*Predictive_Model!$D$24+((M4940-Predictive_Model!$B$25)/Predictive_Model!$C$25)*Predictive_Model!$D$25+IF(C4940="Male",Predictive_Model!$D$31,IF(C4940="Other",Predictive_Model!$D$32,0))+IF(D4940="Premium",Predictive_Model!$D$34,IF(D4940="Standard",Predictive_Model!$D$35,0))+IF(G4940="Asia",Predictive_Model!$D$37,IF(G4940="Europe",Predictive_Model!$D$38,IF(G4940="North America",Predictive_Model!$D$39,IF(G4940="Oceania",Predictive_Model!$D$40,IF(G4940="South America",Predictive_Model!$D$41,0)))))+IF(H4940="Laptop",Predictive_Model!$D$43,IF(H4940="Mobile",Predictive_Model!$D$44,IF(H4940="TV",Predictive_Model!$D$45,IF(H4940="Tablet",Predictive_Model!$D$46,0))))+IF(K4940="Crypto",Predictive_Model!$D$48,IF(K4940="Debit Card",Predictive_Model!$D$49,IF(K4940="Gift Card",Predictive_Model!$D$50,IF(K4940="PayPal",Predictive_Model!$D$51,0))))+IF(N4940="Comedy",Predictive_Model!$D$53,IF(N4940="Documentary",Predictive_Model!$D$54,IF(N4940="Drama",Predictive_Model!$D$55,IF(N4940="Horror",Predictive_Model!$D$56,IF(N4940="Romance",Predictive_Model!$D$57,IF(N4940="Sci-Fi",Predictive_Model!$D$58,0)))))))))</f>
        <v>5.3842107018070358E-2</v>
      </c>
      <c r="V4940" s="3" t="str">
        <f t="shared" si="776"/>
        <v>Low</v>
      </c>
      <c r="W4940" s="6">
        <f t="shared" si="777"/>
        <v>0.48404054209245251</v>
      </c>
      <c r="X4940" s="3" t="str">
        <f t="shared" si="778"/>
        <v>Monitor</v>
      </c>
      <c r="Y4940" s="3" t="str">
        <f t="shared" si="779"/>
        <v>OK</v>
      </c>
    </row>
    <row r="4941" spans="1:25" x14ac:dyDescent="0.25">
      <c r="A4941" s="3" t="str">
        <f>Raw_Data!A4941</f>
        <v>df29e495-0935-4eb2-8330-15d416f94131</v>
      </c>
      <c r="B4941" s="3">
        <f>Raw_Data!B4941</f>
        <v>30</v>
      </c>
      <c r="C4941" s="3" t="str">
        <f>Raw_Data!C4941</f>
        <v>Other</v>
      </c>
      <c r="D4941" s="3" t="str">
        <f>Raw_Data!D4941</f>
        <v>Standard</v>
      </c>
      <c r="E4941" s="3">
        <f>Raw_Data!E4941</f>
        <v>3.79</v>
      </c>
      <c r="F4941" s="3">
        <f>Raw_Data!F4941</f>
        <v>20</v>
      </c>
      <c r="G4941" s="3" t="str">
        <f>Raw_Data!G4941</f>
        <v>Africa</v>
      </c>
      <c r="H4941" s="3" t="str">
        <f>Raw_Data!H4941</f>
        <v>Desktop</v>
      </c>
      <c r="I4941" s="3">
        <f>Raw_Data!I4941</f>
        <v>13.99</v>
      </c>
      <c r="J4941" s="3">
        <f>Raw_Data!J4941</f>
        <v>1</v>
      </c>
      <c r="K4941" s="3" t="str">
        <f>Raw_Data!K4941</f>
        <v>Crypto</v>
      </c>
      <c r="L4941" s="3">
        <f>Raw_Data!L4941</f>
        <v>5</v>
      </c>
      <c r="M4941" s="3">
        <f>Raw_Data!M4941</f>
        <v>0.18</v>
      </c>
      <c r="N4941" s="3" t="str">
        <f>Raw_Data!N4941</f>
        <v>Drama</v>
      </c>
      <c r="O4941" s="3" t="str">
        <f t="shared" si="770"/>
        <v>25-34</v>
      </c>
      <c r="P4941" s="3" t="str">
        <f t="shared" si="771"/>
        <v>&lt;10h</v>
      </c>
      <c r="Q4941" s="3" t="str">
        <f t="shared" si="772"/>
        <v>8-21d</v>
      </c>
      <c r="R4941" s="3" t="str">
        <f t="shared" si="773"/>
        <v>Medium</v>
      </c>
      <c r="S4941" s="3" t="str">
        <f t="shared" si="774"/>
        <v>Mid</v>
      </c>
      <c r="T4941" s="3" t="str">
        <f t="shared" si="775"/>
        <v>Churned</v>
      </c>
      <c r="U4941" s="4">
        <f>1/(1+EXP(-(Predictive_Model!$B$5+((B4941-Predictive_Model!$B$20)/Predictive_Model!$C$20)*Predictive_Model!$D$20+((E4941-Predictive_Model!$B$21)/Predictive_Model!$C$21)*Predictive_Model!$D$21+((F4941-Predictive_Model!$B$22)/Predictive_Model!$C$22)*Predictive_Model!$D$22+((I4941-Predictive_Model!$B$23)/Predictive_Model!$C$23)*Predictive_Model!$D$23+((L4941-Predictive_Model!$B$24)/Predictive_Model!$C$24)*Predictive_Model!$D$24+((M4941-Predictive_Model!$B$25)/Predictive_Model!$C$25)*Predictive_Model!$D$25+IF(C4941="Male",Predictive_Model!$D$31,IF(C4941="Other",Predictive_Model!$D$32,0))+IF(D4941="Premium",Predictive_Model!$D$34,IF(D4941="Standard",Predictive_Model!$D$35,0))+IF(G4941="Asia",Predictive_Model!$D$37,IF(G4941="Europe",Predictive_Model!$D$38,IF(G4941="North America",Predictive_Model!$D$39,IF(G4941="Oceania",Predictive_Model!$D$40,IF(G4941="South America",Predictive_Model!$D$41,0)))))+IF(H4941="Laptop",Predictive_Model!$D$43,IF(H4941="Mobile",Predictive_Model!$D$44,IF(H4941="TV",Predictive_Model!$D$45,IF(H4941="Tablet",Predictive_Model!$D$46,0))))+IF(K4941="Crypto",Predictive_Model!$D$48,IF(K4941="Debit Card",Predictive_Model!$D$49,IF(K4941="Gift Card",Predictive_Model!$D$50,IF(K4941="PayPal",Predictive_Model!$D$51,0))))+IF(N4941="Comedy",Predictive_Model!$D$53,IF(N4941="Documentary",Predictive_Model!$D$54,IF(N4941="Drama",Predictive_Model!$D$55,IF(N4941="Horror",Predictive_Model!$D$56,IF(N4941="Romance",Predictive_Model!$D$57,IF(N4941="Sci-Fi",Predictive_Model!$D$58,0)))))))))</f>
        <v>0.79839506479275557</v>
      </c>
      <c r="V4941" s="3" t="str">
        <f t="shared" si="776"/>
        <v>Critical</v>
      </c>
      <c r="W4941" s="6">
        <f t="shared" si="777"/>
        <v>13.99</v>
      </c>
      <c r="X4941" s="3" t="str">
        <f t="shared" si="778"/>
        <v>Priority 2</v>
      </c>
      <c r="Y4941" s="3" t="str">
        <f t="shared" si="779"/>
        <v>OK</v>
      </c>
    </row>
    <row r="4942" spans="1:25" x14ac:dyDescent="0.25">
      <c r="A4942" s="3" t="str">
        <f>Raw_Data!A4942</f>
        <v>2f4ba72c-20a1-4e4c-be17-4cdcb85aed84</v>
      </c>
      <c r="B4942" s="3">
        <f>Raw_Data!B4942</f>
        <v>54</v>
      </c>
      <c r="C4942" s="3" t="str">
        <f>Raw_Data!C4942</f>
        <v>Male</v>
      </c>
      <c r="D4942" s="3" t="str">
        <f>Raw_Data!D4942</f>
        <v>Basic</v>
      </c>
      <c r="E4942" s="3">
        <f>Raw_Data!E4942</f>
        <v>8.09</v>
      </c>
      <c r="F4942" s="3">
        <f>Raw_Data!F4942</f>
        <v>19</v>
      </c>
      <c r="G4942" s="3" t="str">
        <f>Raw_Data!G4942</f>
        <v>Europe</v>
      </c>
      <c r="H4942" s="3" t="str">
        <f>Raw_Data!H4942</f>
        <v>Mobile</v>
      </c>
      <c r="I4942" s="3">
        <f>Raw_Data!I4942</f>
        <v>8.99</v>
      </c>
      <c r="J4942" s="3">
        <f>Raw_Data!J4942</f>
        <v>0</v>
      </c>
      <c r="K4942" s="3" t="str">
        <f>Raw_Data!K4942</f>
        <v>Credit Card</v>
      </c>
      <c r="L4942" s="3">
        <f>Raw_Data!L4942</f>
        <v>2</v>
      </c>
      <c r="M4942" s="3">
        <f>Raw_Data!M4942</f>
        <v>0.4</v>
      </c>
      <c r="N4942" s="3" t="str">
        <f>Raw_Data!N4942</f>
        <v>Action</v>
      </c>
      <c r="O4942" s="3" t="str">
        <f t="shared" si="770"/>
        <v>45-54</v>
      </c>
      <c r="P4942" s="3" t="str">
        <f t="shared" si="771"/>
        <v>&lt;10h</v>
      </c>
      <c r="Q4942" s="3" t="str">
        <f t="shared" si="772"/>
        <v>8-21d</v>
      </c>
      <c r="R4942" s="3" t="str">
        <f t="shared" si="773"/>
        <v>Medium</v>
      </c>
      <c r="S4942" s="3" t="str">
        <f t="shared" si="774"/>
        <v>Low</v>
      </c>
      <c r="T4942" s="3" t="str">
        <f t="shared" si="775"/>
        <v>Active</v>
      </c>
      <c r="U4942" s="4">
        <f>1/(1+EXP(-(Predictive_Model!$B$5+((B4942-Predictive_Model!$B$20)/Predictive_Model!$C$20)*Predictive_Model!$D$20+((E4942-Predictive_Model!$B$21)/Predictive_Model!$C$21)*Predictive_Model!$D$21+((F4942-Predictive_Model!$B$22)/Predictive_Model!$C$22)*Predictive_Model!$D$22+((I4942-Predictive_Model!$B$23)/Predictive_Model!$C$23)*Predictive_Model!$D$23+((L4942-Predictive_Model!$B$24)/Predictive_Model!$C$24)*Predictive_Model!$D$24+((M4942-Predictive_Model!$B$25)/Predictive_Model!$C$25)*Predictive_Model!$D$25+IF(C4942="Male",Predictive_Model!$D$31,IF(C4942="Other",Predictive_Model!$D$32,0))+IF(D4942="Premium",Predictive_Model!$D$34,IF(D4942="Standard",Predictive_Model!$D$35,0))+IF(G4942="Asia",Predictive_Model!$D$37,IF(G4942="Europe",Predictive_Model!$D$38,IF(G4942="North America",Predictive_Model!$D$39,IF(G4942="Oceania",Predictive_Model!$D$40,IF(G4942="South America",Predictive_Model!$D$41,0)))))+IF(H4942="Laptop",Predictive_Model!$D$43,IF(H4942="Mobile",Predictive_Model!$D$44,IF(H4942="TV",Predictive_Model!$D$45,IF(H4942="Tablet",Predictive_Model!$D$46,0))))+IF(K4942="Crypto",Predictive_Model!$D$48,IF(K4942="Debit Card",Predictive_Model!$D$49,IF(K4942="Gift Card",Predictive_Model!$D$50,IF(K4942="PayPal",Predictive_Model!$D$51,0))))+IF(N4942="Comedy",Predictive_Model!$D$53,IF(N4942="Documentary",Predictive_Model!$D$54,IF(N4942="Drama",Predictive_Model!$D$55,IF(N4942="Horror",Predictive_Model!$D$56,IF(N4942="Romance",Predictive_Model!$D$57,IF(N4942="Sci-Fi",Predictive_Model!$D$58,0)))))))))</f>
        <v>0.99083000112216824</v>
      </c>
      <c r="V4942" s="3" t="str">
        <f t="shared" si="776"/>
        <v>Critical</v>
      </c>
      <c r="W4942" s="6">
        <f t="shared" si="777"/>
        <v>8.9075617100882933</v>
      </c>
      <c r="X4942" s="3" t="str">
        <f t="shared" si="778"/>
        <v>Priority 2</v>
      </c>
      <c r="Y4942" s="3" t="str">
        <f t="shared" si="779"/>
        <v>OK</v>
      </c>
    </row>
    <row r="4943" spans="1:25" x14ac:dyDescent="0.25">
      <c r="A4943" s="3" t="str">
        <f>Raw_Data!A4943</f>
        <v>7f42c766-a854-4c9c-890e-fe4aa2e468d8</v>
      </c>
      <c r="B4943" s="3">
        <f>Raw_Data!B4943</f>
        <v>54</v>
      </c>
      <c r="C4943" s="3" t="str">
        <f>Raw_Data!C4943</f>
        <v>Other</v>
      </c>
      <c r="D4943" s="3" t="str">
        <f>Raw_Data!D4943</f>
        <v>Premium</v>
      </c>
      <c r="E4943" s="3">
        <f>Raw_Data!E4943</f>
        <v>7.4</v>
      </c>
      <c r="F4943" s="3">
        <f>Raw_Data!F4943</f>
        <v>52</v>
      </c>
      <c r="G4943" s="3" t="str">
        <f>Raw_Data!G4943</f>
        <v>South America</v>
      </c>
      <c r="H4943" s="3" t="str">
        <f>Raw_Data!H4943</f>
        <v>Tablet</v>
      </c>
      <c r="I4943" s="3">
        <f>Raw_Data!I4943</f>
        <v>17.989999999999998</v>
      </c>
      <c r="J4943" s="3">
        <f>Raw_Data!J4943</f>
        <v>1</v>
      </c>
      <c r="K4943" s="3" t="str">
        <f>Raw_Data!K4943</f>
        <v>Debit Card</v>
      </c>
      <c r="L4943" s="3">
        <f>Raw_Data!L4943</f>
        <v>1</v>
      </c>
      <c r="M4943" s="3">
        <f>Raw_Data!M4943</f>
        <v>0.14000000000000001</v>
      </c>
      <c r="N4943" s="3" t="str">
        <f>Raw_Data!N4943</f>
        <v>Documentary</v>
      </c>
      <c r="O4943" s="3" t="str">
        <f t="shared" si="770"/>
        <v>45-54</v>
      </c>
      <c r="P4943" s="3" t="str">
        <f t="shared" si="771"/>
        <v>&lt;10h</v>
      </c>
      <c r="Q4943" s="3" t="str">
        <f t="shared" si="772"/>
        <v>46-60d</v>
      </c>
      <c r="R4943" s="3" t="str">
        <f t="shared" si="773"/>
        <v>Low</v>
      </c>
      <c r="S4943" s="3" t="str">
        <f t="shared" si="774"/>
        <v>High</v>
      </c>
      <c r="T4943" s="3" t="str">
        <f t="shared" si="775"/>
        <v>Churned</v>
      </c>
      <c r="U4943" s="4">
        <f>1/(1+EXP(-(Predictive_Model!$B$5+((B4943-Predictive_Model!$B$20)/Predictive_Model!$C$20)*Predictive_Model!$D$20+((E4943-Predictive_Model!$B$21)/Predictive_Model!$C$21)*Predictive_Model!$D$21+((F4943-Predictive_Model!$B$22)/Predictive_Model!$C$22)*Predictive_Model!$D$22+((I4943-Predictive_Model!$B$23)/Predictive_Model!$C$23)*Predictive_Model!$D$23+((L4943-Predictive_Model!$B$24)/Predictive_Model!$C$24)*Predictive_Model!$D$24+((M4943-Predictive_Model!$B$25)/Predictive_Model!$C$25)*Predictive_Model!$D$25+IF(C4943="Male",Predictive_Model!$D$31,IF(C4943="Other",Predictive_Model!$D$32,0))+IF(D4943="Premium",Predictive_Model!$D$34,IF(D4943="Standard",Predictive_Model!$D$35,0))+IF(G4943="Asia",Predictive_Model!$D$37,IF(G4943="Europe",Predictive_Model!$D$38,IF(G4943="North America",Predictive_Model!$D$39,IF(G4943="Oceania",Predictive_Model!$D$40,IF(G4943="South America",Predictive_Model!$D$41,0)))))+IF(H4943="Laptop",Predictive_Model!$D$43,IF(H4943="Mobile",Predictive_Model!$D$44,IF(H4943="TV",Predictive_Model!$D$45,IF(H4943="Tablet",Predictive_Model!$D$46,0))))+IF(K4943="Crypto",Predictive_Model!$D$48,IF(K4943="Debit Card",Predictive_Model!$D$49,IF(K4943="Gift Card",Predictive_Model!$D$50,IF(K4943="PayPal",Predictive_Model!$D$51,0))))+IF(N4943="Comedy",Predictive_Model!$D$53,IF(N4943="Documentary",Predictive_Model!$D$54,IF(N4943="Drama",Predictive_Model!$D$55,IF(N4943="Horror",Predictive_Model!$D$56,IF(N4943="Romance",Predictive_Model!$D$57,IF(N4943="Sci-Fi",Predictive_Model!$D$58,0)))))))))</f>
        <v>0.99925090656229543</v>
      </c>
      <c r="V4943" s="3" t="str">
        <f t="shared" si="776"/>
        <v>Critical</v>
      </c>
      <c r="W4943" s="6">
        <f t="shared" si="777"/>
        <v>17.989999999999998</v>
      </c>
      <c r="X4943" s="3" t="str">
        <f t="shared" si="778"/>
        <v>Priority 1</v>
      </c>
      <c r="Y4943" s="3" t="str">
        <f t="shared" si="779"/>
        <v>OK</v>
      </c>
    </row>
    <row r="4944" spans="1:25" x14ac:dyDescent="0.25">
      <c r="A4944" s="3" t="str">
        <f>Raw_Data!A4944</f>
        <v>a0a99e1e-afe1-4f6a-9435-828c93f0423b</v>
      </c>
      <c r="B4944" s="3">
        <f>Raw_Data!B4944</f>
        <v>33</v>
      </c>
      <c r="C4944" s="3" t="str">
        <f>Raw_Data!C4944</f>
        <v>Other</v>
      </c>
      <c r="D4944" s="3" t="str">
        <f>Raw_Data!D4944</f>
        <v>Standard</v>
      </c>
      <c r="E4944" s="3">
        <f>Raw_Data!E4944</f>
        <v>7.87</v>
      </c>
      <c r="F4944" s="3">
        <f>Raw_Data!F4944</f>
        <v>42</v>
      </c>
      <c r="G4944" s="3" t="str">
        <f>Raw_Data!G4944</f>
        <v>Europe</v>
      </c>
      <c r="H4944" s="3" t="str">
        <f>Raw_Data!H4944</f>
        <v>Tablet</v>
      </c>
      <c r="I4944" s="3">
        <f>Raw_Data!I4944</f>
        <v>13.99</v>
      </c>
      <c r="J4944" s="3">
        <f>Raw_Data!J4944</f>
        <v>0</v>
      </c>
      <c r="K4944" s="3" t="str">
        <f>Raw_Data!K4944</f>
        <v>PayPal</v>
      </c>
      <c r="L4944" s="3">
        <f>Raw_Data!L4944</f>
        <v>5</v>
      </c>
      <c r="M4944" s="3">
        <f>Raw_Data!M4944</f>
        <v>0.18</v>
      </c>
      <c r="N4944" s="3" t="str">
        <f>Raw_Data!N4944</f>
        <v>Sci-Fi</v>
      </c>
      <c r="O4944" s="3" t="str">
        <f t="shared" si="770"/>
        <v>25-34</v>
      </c>
      <c r="P4944" s="3" t="str">
        <f t="shared" si="771"/>
        <v>&lt;10h</v>
      </c>
      <c r="Q4944" s="3" t="str">
        <f t="shared" si="772"/>
        <v>22-45d</v>
      </c>
      <c r="R4944" s="3" t="str">
        <f t="shared" si="773"/>
        <v>Medium</v>
      </c>
      <c r="S4944" s="3" t="str">
        <f t="shared" si="774"/>
        <v>Mid</v>
      </c>
      <c r="T4944" s="3" t="str">
        <f t="shared" si="775"/>
        <v>Active</v>
      </c>
      <c r="U4944" s="4">
        <f>1/(1+EXP(-(Predictive_Model!$B$5+((B4944-Predictive_Model!$B$20)/Predictive_Model!$C$20)*Predictive_Model!$D$20+((E4944-Predictive_Model!$B$21)/Predictive_Model!$C$21)*Predictive_Model!$D$21+((F4944-Predictive_Model!$B$22)/Predictive_Model!$C$22)*Predictive_Model!$D$22+((I4944-Predictive_Model!$B$23)/Predictive_Model!$C$23)*Predictive_Model!$D$23+((L4944-Predictive_Model!$B$24)/Predictive_Model!$C$24)*Predictive_Model!$D$24+((M4944-Predictive_Model!$B$25)/Predictive_Model!$C$25)*Predictive_Model!$D$25+IF(C4944="Male",Predictive_Model!$D$31,IF(C4944="Other",Predictive_Model!$D$32,0))+IF(D4944="Premium",Predictive_Model!$D$34,IF(D4944="Standard",Predictive_Model!$D$35,0))+IF(G4944="Asia",Predictive_Model!$D$37,IF(G4944="Europe",Predictive_Model!$D$38,IF(G4944="North America",Predictive_Model!$D$39,IF(G4944="Oceania",Predictive_Model!$D$40,IF(G4944="South America",Predictive_Model!$D$41,0)))))+IF(H4944="Laptop",Predictive_Model!$D$43,IF(H4944="Mobile",Predictive_Model!$D$44,IF(H4944="TV",Predictive_Model!$D$45,IF(H4944="Tablet",Predictive_Model!$D$46,0))))+IF(K4944="Crypto",Predictive_Model!$D$48,IF(K4944="Debit Card",Predictive_Model!$D$49,IF(K4944="Gift Card",Predictive_Model!$D$50,IF(K4944="PayPal",Predictive_Model!$D$51,0))))+IF(N4944="Comedy",Predictive_Model!$D$53,IF(N4944="Documentary",Predictive_Model!$D$54,IF(N4944="Drama",Predictive_Model!$D$55,IF(N4944="Horror",Predictive_Model!$D$56,IF(N4944="Romance",Predictive_Model!$D$57,IF(N4944="Sci-Fi",Predictive_Model!$D$58,0)))))))))</f>
        <v>0.98770042171180239</v>
      </c>
      <c r="V4944" s="3" t="str">
        <f t="shared" si="776"/>
        <v>Critical</v>
      </c>
      <c r="W4944" s="6">
        <f t="shared" si="777"/>
        <v>13.817928899748116</v>
      </c>
      <c r="X4944" s="3" t="str">
        <f t="shared" si="778"/>
        <v>Priority 2</v>
      </c>
      <c r="Y4944" s="3" t="str">
        <f t="shared" si="779"/>
        <v>OK</v>
      </c>
    </row>
    <row r="4945" spans="1:25" x14ac:dyDescent="0.25">
      <c r="A4945" s="3" t="str">
        <f>Raw_Data!A4945</f>
        <v>d6517555-2524-4794-8793-69011d3f7527</v>
      </c>
      <c r="B4945" s="3">
        <f>Raw_Data!B4945</f>
        <v>70</v>
      </c>
      <c r="C4945" s="3" t="str">
        <f>Raw_Data!C4945</f>
        <v>Male</v>
      </c>
      <c r="D4945" s="3" t="str">
        <f>Raw_Data!D4945</f>
        <v>Basic</v>
      </c>
      <c r="E4945" s="3">
        <f>Raw_Data!E4945</f>
        <v>6.01</v>
      </c>
      <c r="F4945" s="3">
        <f>Raw_Data!F4945</f>
        <v>13</v>
      </c>
      <c r="G4945" s="3" t="str">
        <f>Raw_Data!G4945</f>
        <v>Asia</v>
      </c>
      <c r="H4945" s="3" t="str">
        <f>Raw_Data!H4945</f>
        <v>TV</v>
      </c>
      <c r="I4945" s="3">
        <f>Raw_Data!I4945</f>
        <v>8.99</v>
      </c>
      <c r="J4945" s="3">
        <f>Raw_Data!J4945</f>
        <v>1</v>
      </c>
      <c r="K4945" s="3" t="str">
        <f>Raw_Data!K4945</f>
        <v>Crypto</v>
      </c>
      <c r="L4945" s="3">
        <f>Raw_Data!L4945</f>
        <v>1</v>
      </c>
      <c r="M4945" s="3">
        <f>Raw_Data!M4945</f>
        <v>0.43</v>
      </c>
      <c r="N4945" s="3" t="str">
        <f>Raw_Data!N4945</f>
        <v>Action</v>
      </c>
      <c r="O4945" s="3" t="str">
        <f t="shared" si="770"/>
        <v>55-70</v>
      </c>
      <c r="P4945" s="3" t="str">
        <f t="shared" si="771"/>
        <v>&lt;10h</v>
      </c>
      <c r="Q4945" s="3" t="str">
        <f t="shared" si="772"/>
        <v>8-21d</v>
      </c>
      <c r="R4945" s="3" t="str">
        <f t="shared" si="773"/>
        <v>Medium</v>
      </c>
      <c r="S4945" s="3" t="str">
        <f t="shared" si="774"/>
        <v>Low</v>
      </c>
      <c r="T4945" s="3" t="str">
        <f t="shared" si="775"/>
        <v>Churned</v>
      </c>
      <c r="U4945" s="4">
        <f>1/(1+EXP(-(Predictive_Model!$B$5+((B4945-Predictive_Model!$B$20)/Predictive_Model!$C$20)*Predictive_Model!$D$20+((E4945-Predictive_Model!$B$21)/Predictive_Model!$C$21)*Predictive_Model!$D$21+((F4945-Predictive_Model!$B$22)/Predictive_Model!$C$22)*Predictive_Model!$D$22+((I4945-Predictive_Model!$B$23)/Predictive_Model!$C$23)*Predictive_Model!$D$23+((L4945-Predictive_Model!$B$24)/Predictive_Model!$C$24)*Predictive_Model!$D$24+((M4945-Predictive_Model!$B$25)/Predictive_Model!$C$25)*Predictive_Model!$D$25+IF(C4945="Male",Predictive_Model!$D$31,IF(C4945="Other",Predictive_Model!$D$32,0))+IF(D4945="Premium",Predictive_Model!$D$34,IF(D4945="Standard",Predictive_Model!$D$35,0))+IF(G4945="Asia",Predictive_Model!$D$37,IF(G4945="Europe",Predictive_Model!$D$38,IF(G4945="North America",Predictive_Model!$D$39,IF(G4945="Oceania",Predictive_Model!$D$40,IF(G4945="South America",Predictive_Model!$D$41,0)))))+IF(H4945="Laptop",Predictive_Model!$D$43,IF(H4945="Mobile",Predictive_Model!$D$44,IF(H4945="TV",Predictive_Model!$D$45,IF(H4945="Tablet",Predictive_Model!$D$46,0))))+IF(K4945="Crypto",Predictive_Model!$D$48,IF(K4945="Debit Card",Predictive_Model!$D$49,IF(K4945="Gift Card",Predictive_Model!$D$50,IF(K4945="PayPal",Predictive_Model!$D$51,0))))+IF(N4945="Comedy",Predictive_Model!$D$53,IF(N4945="Documentary",Predictive_Model!$D$54,IF(N4945="Drama",Predictive_Model!$D$55,IF(N4945="Horror",Predictive_Model!$D$56,IF(N4945="Romance",Predictive_Model!$D$57,IF(N4945="Sci-Fi",Predictive_Model!$D$58,0)))))))))</f>
        <v>0.96278719963860071</v>
      </c>
      <c r="V4945" s="3" t="str">
        <f t="shared" si="776"/>
        <v>Critical</v>
      </c>
      <c r="W4945" s="6">
        <f t="shared" si="777"/>
        <v>8.99</v>
      </c>
      <c r="X4945" s="3" t="str">
        <f t="shared" si="778"/>
        <v>Priority 2</v>
      </c>
      <c r="Y4945" s="3" t="str">
        <f t="shared" si="779"/>
        <v>OK</v>
      </c>
    </row>
    <row r="4946" spans="1:25" x14ac:dyDescent="0.25">
      <c r="A4946" s="3" t="str">
        <f>Raw_Data!A4946</f>
        <v>302a7a07-2d07-4d15-aa7c-e8000c97f321</v>
      </c>
      <c r="B4946" s="3">
        <f>Raw_Data!B4946</f>
        <v>49</v>
      </c>
      <c r="C4946" s="3" t="str">
        <f>Raw_Data!C4946</f>
        <v>Other</v>
      </c>
      <c r="D4946" s="3" t="str">
        <f>Raw_Data!D4946</f>
        <v>Basic</v>
      </c>
      <c r="E4946" s="3">
        <f>Raw_Data!E4946</f>
        <v>53.75</v>
      </c>
      <c r="F4946" s="3">
        <f>Raw_Data!F4946</f>
        <v>55</v>
      </c>
      <c r="G4946" s="3" t="str">
        <f>Raw_Data!G4946</f>
        <v>North America</v>
      </c>
      <c r="H4946" s="3" t="str">
        <f>Raw_Data!H4946</f>
        <v>Mobile</v>
      </c>
      <c r="I4946" s="3">
        <f>Raw_Data!I4946</f>
        <v>8.99</v>
      </c>
      <c r="J4946" s="3">
        <f>Raw_Data!J4946</f>
        <v>0</v>
      </c>
      <c r="K4946" s="3" t="str">
        <f>Raw_Data!K4946</f>
        <v>Credit Card</v>
      </c>
      <c r="L4946" s="3">
        <f>Raw_Data!L4946</f>
        <v>3</v>
      </c>
      <c r="M4946" s="3">
        <f>Raw_Data!M4946</f>
        <v>0.96</v>
      </c>
      <c r="N4946" s="3" t="str">
        <f>Raw_Data!N4946</f>
        <v>Sci-Fi</v>
      </c>
      <c r="O4946" s="3" t="str">
        <f t="shared" si="770"/>
        <v>45-54</v>
      </c>
      <c r="P4946" s="3" t="str">
        <f t="shared" si="771"/>
        <v>50h+</v>
      </c>
      <c r="Q4946" s="3" t="str">
        <f t="shared" si="772"/>
        <v>46-60d</v>
      </c>
      <c r="R4946" s="3" t="str">
        <f t="shared" si="773"/>
        <v>Medium</v>
      </c>
      <c r="S4946" s="3" t="str">
        <f t="shared" si="774"/>
        <v>Low</v>
      </c>
      <c r="T4946" s="3" t="str">
        <f t="shared" si="775"/>
        <v>Active</v>
      </c>
      <c r="U4946" s="4">
        <f>1/(1+EXP(-(Predictive_Model!$B$5+((B4946-Predictive_Model!$B$20)/Predictive_Model!$C$20)*Predictive_Model!$D$20+((E4946-Predictive_Model!$B$21)/Predictive_Model!$C$21)*Predictive_Model!$D$21+((F4946-Predictive_Model!$B$22)/Predictive_Model!$C$22)*Predictive_Model!$D$22+((I4946-Predictive_Model!$B$23)/Predictive_Model!$C$23)*Predictive_Model!$D$23+((L4946-Predictive_Model!$B$24)/Predictive_Model!$C$24)*Predictive_Model!$D$24+((M4946-Predictive_Model!$B$25)/Predictive_Model!$C$25)*Predictive_Model!$D$25+IF(C4946="Male",Predictive_Model!$D$31,IF(C4946="Other",Predictive_Model!$D$32,0))+IF(D4946="Premium",Predictive_Model!$D$34,IF(D4946="Standard",Predictive_Model!$D$35,0))+IF(G4946="Asia",Predictive_Model!$D$37,IF(G4946="Europe",Predictive_Model!$D$38,IF(G4946="North America",Predictive_Model!$D$39,IF(G4946="Oceania",Predictive_Model!$D$40,IF(G4946="South America",Predictive_Model!$D$41,0)))))+IF(H4946="Laptop",Predictive_Model!$D$43,IF(H4946="Mobile",Predictive_Model!$D$44,IF(H4946="TV",Predictive_Model!$D$45,IF(H4946="Tablet",Predictive_Model!$D$46,0))))+IF(K4946="Crypto",Predictive_Model!$D$48,IF(K4946="Debit Card",Predictive_Model!$D$49,IF(K4946="Gift Card",Predictive_Model!$D$50,IF(K4946="PayPal",Predictive_Model!$D$51,0))))+IF(N4946="Comedy",Predictive_Model!$D$53,IF(N4946="Documentary",Predictive_Model!$D$54,IF(N4946="Drama",Predictive_Model!$D$55,IF(N4946="Horror",Predictive_Model!$D$56,IF(N4946="Romance",Predictive_Model!$D$57,IF(N4946="Sci-Fi",Predictive_Model!$D$58,0)))))))))</f>
        <v>1.3334773204800995E-3</v>
      </c>
      <c r="V4946" s="3" t="str">
        <f t="shared" si="776"/>
        <v>Low</v>
      </c>
      <c r="W4946" s="6">
        <f t="shared" si="777"/>
        <v>1.1987961111116096E-2</v>
      </c>
      <c r="X4946" s="3" t="str">
        <f t="shared" si="778"/>
        <v>Monitor</v>
      </c>
      <c r="Y4946" s="3" t="str">
        <f t="shared" si="779"/>
        <v>OK</v>
      </c>
    </row>
    <row r="4947" spans="1:25" x14ac:dyDescent="0.25">
      <c r="A4947" s="3" t="str">
        <f>Raw_Data!A4947</f>
        <v>1ac33b59-9ffa-45ea-bce9-95b004d48235</v>
      </c>
      <c r="B4947" s="3">
        <f>Raw_Data!B4947</f>
        <v>53</v>
      </c>
      <c r="C4947" s="3" t="str">
        <f>Raw_Data!C4947</f>
        <v>Male</v>
      </c>
      <c r="D4947" s="3" t="str">
        <f>Raw_Data!D4947</f>
        <v>Premium</v>
      </c>
      <c r="E4947" s="3">
        <f>Raw_Data!E4947</f>
        <v>4.6900000000000004</v>
      </c>
      <c r="F4947" s="3">
        <f>Raw_Data!F4947</f>
        <v>8</v>
      </c>
      <c r="G4947" s="3" t="str">
        <f>Raw_Data!G4947</f>
        <v>Asia</v>
      </c>
      <c r="H4947" s="3" t="str">
        <f>Raw_Data!H4947</f>
        <v>Mobile</v>
      </c>
      <c r="I4947" s="3">
        <f>Raw_Data!I4947</f>
        <v>17.989999999999998</v>
      </c>
      <c r="J4947" s="3">
        <f>Raw_Data!J4947</f>
        <v>0</v>
      </c>
      <c r="K4947" s="3" t="str">
        <f>Raw_Data!K4947</f>
        <v>Crypto</v>
      </c>
      <c r="L4947" s="3">
        <f>Raw_Data!L4947</f>
        <v>5</v>
      </c>
      <c r="M4947" s="3">
        <f>Raw_Data!M4947</f>
        <v>0.52</v>
      </c>
      <c r="N4947" s="3" t="str">
        <f>Raw_Data!N4947</f>
        <v>Horror</v>
      </c>
      <c r="O4947" s="3" t="str">
        <f t="shared" si="770"/>
        <v>45-54</v>
      </c>
      <c r="P4947" s="3" t="str">
        <f t="shared" si="771"/>
        <v>&lt;10h</v>
      </c>
      <c r="Q4947" s="3" t="str">
        <f t="shared" si="772"/>
        <v>8-21d</v>
      </c>
      <c r="R4947" s="3" t="str">
        <f t="shared" si="773"/>
        <v>Medium</v>
      </c>
      <c r="S4947" s="3" t="str">
        <f t="shared" si="774"/>
        <v>High</v>
      </c>
      <c r="T4947" s="3" t="str">
        <f t="shared" si="775"/>
        <v>Active</v>
      </c>
      <c r="U4947" s="4">
        <f>1/(1+EXP(-(Predictive_Model!$B$5+((B4947-Predictive_Model!$B$20)/Predictive_Model!$C$20)*Predictive_Model!$D$20+((E4947-Predictive_Model!$B$21)/Predictive_Model!$C$21)*Predictive_Model!$D$21+((F4947-Predictive_Model!$B$22)/Predictive_Model!$C$22)*Predictive_Model!$D$22+((I4947-Predictive_Model!$B$23)/Predictive_Model!$C$23)*Predictive_Model!$D$23+((L4947-Predictive_Model!$B$24)/Predictive_Model!$C$24)*Predictive_Model!$D$24+((M4947-Predictive_Model!$B$25)/Predictive_Model!$C$25)*Predictive_Model!$D$25+IF(C4947="Male",Predictive_Model!$D$31,IF(C4947="Other",Predictive_Model!$D$32,0))+IF(D4947="Premium",Predictive_Model!$D$34,IF(D4947="Standard",Predictive_Model!$D$35,0))+IF(G4947="Asia",Predictive_Model!$D$37,IF(G4947="Europe",Predictive_Model!$D$38,IF(G4947="North America",Predictive_Model!$D$39,IF(G4947="Oceania",Predictive_Model!$D$40,IF(G4947="South America",Predictive_Model!$D$41,0)))))+IF(H4947="Laptop",Predictive_Model!$D$43,IF(H4947="Mobile",Predictive_Model!$D$44,IF(H4947="TV",Predictive_Model!$D$45,IF(H4947="Tablet",Predictive_Model!$D$46,0))))+IF(K4947="Crypto",Predictive_Model!$D$48,IF(K4947="Debit Card",Predictive_Model!$D$49,IF(K4947="Gift Card",Predictive_Model!$D$50,IF(K4947="PayPal",Predictive_Model!$D$51,0))))+IF(N4947="Comedy",Predictive_Model!$D$53,IF(N4947="Documentary",Predictive_Model!$D$54,IF(N4947="Drama",Predictive_Model!$D$55,IF(N4947="Horror",Predictive_Model!$D$56,IF(N4947="Romance",Predictive_Model!$D$57,IF(N4947="Sci-Fi",Predictive_Model!$D$58,0)))))))))</f>
        <v>0.20634581584586842</v>
      </c>
      <c r="V4947" s="3" t="str">
        <f t="shared" si="776"/>
        <v>Low</v>
      </c>
      <c r="W4947" s="6">
        <f t="shared" si="777"/>
        <v>3.7121612270671727</v>
      </c>
      <c r="X4947" s="3" t="str">
        <f t="shared" si="778"/>
        <v>Monitor</v>
      </c>
      <c r="Y4947" s="3" t="str">
        <f t="shared" si="779"/>
        <v>OK</v>
      </c>
    </row>
    <row r="4948" spans="1:25" x14ac:dyDescent="0.25">
      <c r="A4948" s="3" t="str">
        <f>Raw_Data!A4948</f>
        <v>0c77bb21-f163-4c27-b2d7-cd3691c0d932</v>
      </c>
      <c r="B4948" s="3">
        <f>Raw_Data!B4948</f>
        <v>60</v>
      </c>
      <c r="C4948" s="3" t="str">
        <f>Raw_Data!C4948</f>
        <v>Female</v>
      </c>
      <c r="D4948" s="3" t="str">
        <f>Raw_Data!D4948</f>
        <v>Basic</v>
      </c>
      <c r="E4948" s="3">
        <f>Raw_Data!E4948</f>
        <v>3.49</v>
      </c>
      <c r="F4948" s="3">
        <f>Raw_Data!F4948</f>
        <v>22</v>
      </c>
      <c r="G4948" s="3" t="str">
        <f>Raw_Data!G4948</f>
        <v>Asia</v>
      </c>
      <c r="H4948" s="3" t="str">
        <f>Raw_Data!H4948</f>
        <v>Mobile</v>
      </c>
      <c r="I4948" s="3">
        <f>Raw_Data!I4948</f>
        <v>8.99</v>
      </c>
      <c r="J4948" s="3">
        <f>Raw_Data!J4948</f>
        <v>1</v>
      </c>
      <c r="K4948" s="3" t="str">
        <f>Raw_Data!K4948</f>
        <v>Crypto</v>
      </c>
      <c r="L4948" s="3">
        <f>Raw_Data!L4948</f>
        <v>2</v>
      </c>
      <c r="M4948" s="3">
        <f>Raw_Data!M4948</f>
        <v>0.15</v>
      </c>
      <c r="N4948" s="3" t="str">
        <f>Raw_Data!N4948</f>
        <v>Horror</v>
      </c>
      <c r="O4948" s="3" t="str">
        <f t="shared" si="770"/>
        <v>55-70</v>
      </c>
      <c r="P4948" s="3" t="str">
        <f t="shared" si="771"/>
        <v>&lt;10h</v>
      </c>
      <c r="Q4948" s="3" t="str">
        <f t="shared" si="772"/>
        <v>22-45d</v>
      </c>
      <c r="R4948" s="3" t="str">
        <f t="shared" si="773"/>
        <v>Medium</v>
      </c>
      <c r="S4948" s="3" t="str">
        <f t="shared" si="774"/>
        <v>Low</v>
      </c>
      <c r="T4948" s="3" t="str">
        <f t="shared" si="775"/>
        <v>Churned</v>
      </c>
      <c r="U4948" s="4">
        <f>1/(1+EXP(-(Predictive_Model!$B$5+((B4948-Predictive_Model!$B$20)/Predictive_Model!$C$20)*Predictive_Model!$D$20+((E4948-Predictive_Model!$B$21)/Predictive_Model!$C$21)*Predictive_Model!$D$21+((F4948-Predictive_Model!$B$22)/Predictive_Model!$C$22)*Predictive_Model!$D$22+((I4948-Predictive_Model!$B$23)/Predictive_Model!$C$23)*Predictive_Model!$D$23+((L4948-Predictive_Model!$B$24)/Predictive_Model!$C$24)*Predictive_Model!$D$24+((M4948-Predictive_Model!$B$25)/Predictive_Model!$C$25)*Predictive_Model!$D$25+IF(C4948="Male",Predictive_Model!$D$31,IF(C4948="Other",Predictive_Model!$D$32,0))+IF(D4948="Premium",Predictive_Model!$D$34,IF(D4948="Standard",Predictive_Model!$D$35,0))+IF(G4948="Asia",Predictive_Model!$D$37,IF(G4948="Europe",Predictive_Model!$D$38,IF(G4948="North America",Predictive_Model!$D$39,IF(G4948="Oceania",Predictive_Model!$D$40,IF(G4948="South America",Predictive_Model!$D$41,0)))))+IF(H4948="Laptop",Predictive_Model!$D$43,IF(H4948="Mobile",Predictive_Model!$D$44,IF(H4948="TV",Predictive_Model!$D$45,IF(H4948="Tablet",Predictive_Model!$D$46,0))))+IF(K4948="Crypto",Predictive_Model!$D$48,IF(K4948="Debit Card",Predictive_Model!$D$49,IF(K4948="Gift Card",Predictive_Model!$D$50,IF(K4948="PayPal",Predictive_Model!$D$51,0))))+IF(N4948="Comedy",Predictive_Model!$D$53,IF(N4948="Documentary",Predictive_Model!$D$54,IF(N4948="Drama",Predictive_Model!$D$55,IF(N4948="Horror",Predictive_Model!$D$56,IF(N4948="Romance",Predictive_Model!$D$57,IF(N4948="Sci-Fi",Predictive_Model!$D$58,0)))))))))</f>
        <v>0.99905147650448578</v>
      </c>
      <c r="V4948" s="3" t="str">
        <f t="shared" si="776"/>
        <v>Critical</v>
      </c>
      <c r="W4948" s="6">
        <f t="shared" si="777"/>
        <v>8.99</v>
      </c>
      <c r="X4948" s="3" t="str">
        <f t="shared" si="778"/>
        <v>Priority 2</v>
      </c>
      <c r="Y4948" s="3" t="str">
        <f t="shared" si="779"/>
        <v>OK</v>
      </c>
    </row>
    <row r="4949" spans="1:25" x14ac:dyDescent="0.25">
      <c r="A4949" s="3" t="str">
        <f>Raw_Data!A4949</f>
        <v>fffbf94b-2308-4687-a8bb-12e0347a511d</v>
      </c>
      <c r="B4949" s="3">
        <f>Raw_Data!B4949</f>
        <v>37</v>
      </c>
      <c r="C4949" s="3" t="str">
        <f>Raw_Data!C4949</f>
        <v>Male</v>
      </c>
      <c r="D4949" s="3" t="str">
        <f>Raw_Data!D4949</f>
        <v>Premium</v>
      </c>
      <c r="E4949" s="3">
        <f>Raw_Data!E4949</f>
        <v>7.16</v>
      </c>
      <c r="F4949" s="3">
        <f>Raw_Data!F4949</f>
        <v>12</v>
      </c>
      <c r="G4949" s="3" t="str">
        <f>Raw_Data!G4949</f>
        <v>Oceania</v>
      </c>
      <c r="H4949" s="3" t="str">
        <f>Raw_Data!H4949</f>
        <v>TV</v>
      </c>
      <c r="I4949" s="3">
        <f>Raw_Data!I4949</f>
        <v>17.989999999999998</v>
      </c>
      <c r="J4949" s="3">
        <f>Raw_Data!J4949</f>
        <v>0</v>
      </c>
      <c r="K4949" s="3" t="str">
        <f>Raw_Data!K4949</f>
        <v>Credit Card</v>
      </c>
      <c r="L4949" s="3">
        <f>Raw_Data!L4949</f>
        <v>2</v>
      </c>
      <c r="M4949" s="3">
        <f>Raw_Data!M4949</f>
        <v>0.55000000000000004</v>
      </c>
      <c r="N4949" s="3" t="str">
        <f>Raw_Data!N4949</f>
        <v>Sci-Fi</v>
      </c>
      <c r="O4949" s="3" t="str">
        <f t="shared" si="770"/>
        <v>35-44</v>
      </c>
      <c r="P4949" s="3" t="str">
        <f t="shared" si="771"/>
        <v>&lt;10h</v>
      </c>
      <c r="Q4949" s="3" t="str">
        <f t="shared" si="772"/>
        <v>8-21d</v>
      </c>
      <c r="R4949" s="3" t="str">
        <f t="shared" si="773"/>
        <v>Medium</v>
      </c>
      <c r="S4949" s="3" t="str">
        <f t="shared" si="774"/>
        <v>High</v>
      </c>
      <c r="T4949" s="3" t="str">
        <f t="shared" si="775"/>
        <v>Active</v>
      </c>
      <c r="U4949" s="4">
        <f>1/(1+EXP(-(Predictive_Model!$B$5+((B4949-Predictive_Model!$B$20)/Predictive_Model!$C$20)*Predictive_Model!$D$20+((E4949-Predictive_Model!$B$21)/Predictive_Model!$C$21)*Predictive_Model!$D$21+((F4949-Predictive_Model!$B$22)/Predictive_Model!$C$22)*Predictive_Model!$D$22+((I4949-Predictive_Model!$B$23)/Predictive_Model!$C$23)*Predictive_Model!$D$23+((L4949-Predictive_Model!$B$24)/Predictive_Model!$C$24)*Predictive_Model!$D$24+((M4949-Predictive_Model!$B$25)/Predictive_Model!$C$25)*Predictive_Model!$D$25+IF(C4949="Male",Predictive_Model!$D$31,IF(C4949="Other",Predictive_Model!$D$32,0))+IF(D4949="Premium",Predictive_Model!$D$34,IF(D4949="Standard",Predictive_Model!$D$35,0))+IF(G4949="Asia",Predictive_Model!$D$37,IF(G4949="Europe",Predictive_Model!$D$38,IF(G4949="North America",Predictive_Model!$D$39,IF(G4949="Oceania",Predictive_Model!$D$40,IF(G4949="South America",Predictive_Model!$D$41,0)))))+IF(H4949="Laptop",Predictive_Model!$D$43,IF(H4949="Mobile",Predictive_Model!$D$44,IF(H4949="TV",Predictive_Model!$D$45,IF(H4949="Tablet",Predictive_Model!$D$46,0))))+IF(K4949="Crypto",Predictive_Model!$D$48,IF(K4949="Debit Card",Predictive_Model!$D$49,IF(K4949="Gift Card",Predictive_Model!$D$50,IF(K4949="PayPal",Predictive_Model!$D$51,0))))+IF(N4949="Comedy",Predictive_Model!$D$53,IF(N4949="Documentary",Predictive_Model!$D$54,IF(N4949="Drama",Predictive_Model!$D$55,IF(N4949="Horror",Predictive_Model!$D$56,IF(N4949="Romance",Predictive_Model!$D$57,IF(N4949="Sci-Fi",Predictive_Model!$D$58,0)))))))))</f>
        <v>0.28899408331623955</v>
      </c>
      <c r="V4949" s="3" t="str">
        <f t="shared" si="776"/>
        <v>Medium</v>
      </c>
      <c r="W4949" s="6">
        <f t="shared" si="777"/>
        <v>5.1990035588591494</v>
      </c>
      <c r="X4949" s="3" t="str">
        <f t="shared" si="778"/>
        <v>Monitor</v>
      </c>
      <c r="Y4949" s="3" t="str">
        <f t="shared" si="779"/>
        <v>OK</v>
      </c>
    </row>
    <row r="4950" spans="1:25" x14ac:dyDescent="0.25">
      <c r="A4950" s="3" t="str">
        <f>Raw_Data!A4950</f>
        <v>38c0cb0d-73e5-492d-86ae-af609fdc20f3</v>
      </c>
      <c r="B4950" s="3">
        <f>Raw_Data!B4950</f>
        <v>55</v>
      </c>
      <c r="C4950" s="3" t="str">
        <f>Raw_Data!C4950</f>
        <v>Other</v>
      </c>
      <c r="D4950" s="3" t="str">
        <f>Raw_Data!D4950</f>
        <v>Premium</v>
      </c>
      <c r="E4950" s="3">
        <f>Raw_Data!E4950</f>
        <v>18.87</v>
      </c>
      <c r="F4950" s="3">
        <f>Raw_Data!F4950</f>
        <v>58</v>
      </c>
      <c r="G4950" s="3" t="str">
        <f>Raw_Data!G4950</f>
        <v>Asia</v>
      </c>
      <c r="H4950" s="3" t="str">
        <f>Raw_Data!H4950</f>
        <v>Laptop</v>
      </c>
      <c r="I4950" s="3">
        <f>Raw_Data!I4950</f>
        <v>17.989999999999998</v>
      </c>
      <c r="J4950" s="3">
        <f>Raw_Data!J4950</f>
        <v>1</v>
      </c>
      <c r="K4950" s="3" t="str">
        <f>Raw_Data!K4950</f>
        <v>Gift Card</v>
      </c>
      <c r="L4950" s="3">
        <f>Raw_Data!L4950</f>
        <v>2</v>
      </c>
      <c r="M4950" s="3">
        <f>Raw_Data!M4950</f>
        <v>0.32</v>
      </c>
      <c r="N4950" s="3" t="str">
        <f>Raw_Data!N4950</f>
        <v>Comedy</v>
      </c>
      <c r="O4950" s="3" t="str">
        <f t="shared" si="770"/>
        <v>55-70</v>
      </c>
      <c r="P4950" s="3" t="str">
        <f t="shared" si="771"/>
        <v>10-24h</v>
      </c>
      <c r="Q4950" s="3" t="str">
        <f t="shared" si="772"/>
        <v>46-60d</v>
      </c>
      <c r="R4950" s="3" t="str">
        <f t="shared" si="773"/>
        <v>Medium</v>
      </c>
      <c r="S4950" s="3" t="str">
        <f t="shared" si="774"/>
        <v>High</v>
      </c>
      <c r="T4950" s="3" t="str">
        <f t="shared" si="775"/>
        <v>Churned</v>
      </c>
      <c r="U4950" s="4">
        <f>1/(1+EXP(-(Predictive_Model!$B$5+((B4950-Predictive_Model!$B$20)/Predictive_Model!$C$20)*Predictive_Model!$D$20+((E4950-Predictive_Model!$B$21)/Predictive_Model!$C$21)*Predictive_Model!$D$21+((F4950-Predictive_Model!$B$22)/Predictive_Model!$C$22)*Predictive_Model!$D$22+((I4950-Predictive_Model!$B$23)/Predictive_Model!$C$23)*Predictive_Model!$D$23+((L4950-Predictive_Model!$B$24)/Predictive_Model!$C$24)*Predictive_Model!$D$24+((M4950-Predictive_Model!$B$25)/Predictive_Model!$C$25)*Predictive_Model!$D$25+IF(C4950="Male",Predictive_Model!$D$31,IF(C4950="Other",Predictive_Model!$D$32,0))+IF(D4950="Premium",Predictive_Model!$D$34,IF(D4950="Standard",Predictive_Model!$D$35,0))+IF(G4950="Asia",Predictive_Model!$D$37,IF(G4950="Europe",Predictive_Model!$D$38,IF(G4950="North America",Predictive_Model!$D$39,IF(G4950="Oceania",Predictive_Model!$D$40,IF(G4950="South America",Predictive_Model!$D$41,0)))))+IF(H4950="Laptop",Predictive_Model!$D$43,IF(H4950="Mobile",Predictive_Model!$D$44,IF(H4950="TV",Predictive_Model!$D$45,IF(H4950="Tablet",Predictive_Model!$D$46,0))))+IF(K4950="Crypto",Predictive_Model!$D$48,IF(K4950="Debit Card",Predictive_Model!$D$49,IF(K4950="Gift Card",Predictive_Model!$D$50,IF(K4950="PayPal",Predictive_Model!$D$51,0))))+IF(N4950="Comedy",Predictive_Model!$D$53,IF(N4950="Documentary",Predictive_Model!$D$54,IF(N4950="Drama",Predictive_Model!$D$55,IF(N4950="Horror",Predictive_Model!$D$56,IF(N4950="Romance",Predictive_Model!$D$57,IF(N4950="Sci-Fi",Predictive_Model!$D$58,0)))))))))</f>
        <v>0.8997426809339315</v>
      </c>
      <c r="V4950" s="3" t="str">
        <f t="shared" si="776"/>
        <v>Critical</v>
      </c>
      <c r="W4950" s="6">
        <f t="shared" si="777"/>
        <v>17.989999999999998</v>
      </c>
      <c r="X4950" s="3" t="str">
        <f t="shared" si="778"/>
        <v>Priority 1</v>
      </c>
      <c r="Y4950" s="3" t="str">
        <f t="shared" si="779"/>
        <v>OK</v>
      </c>
    </row>
    <row r="4951" spans="1:25" x14ac:dyDescent="0.25">
      <c r="A4951" s="3" t="str">
        <f>Raw_Data!A4951</f>
        <v>436e88e3-310d-4e5c-993d-2c984387b918</v>
      </c>
      <c r="B4951" s="3">
        <f>Raw_Data!B4951</f>
        <v>65</v>
      </c>
      <c r="C4951" s="3" t="str">
        <f>Raw_Data!C4951</f>
        <v>Other</v>
      </c>
      <c r="D4951" s="3" t="str">
        <f>Raw_Data!D4951</f>
        <v>Basic</v>
      </c>
      <c r="E4951" s="3">
        <f>Raw_Data!E4951</f>
        <v>1.68</v>
      </c>
      <c r="F4951" s="3">
        <f>Raw_Data!F4951</f>
        <v>3</v>
      </c>
      <c r="G4951" s="3" t="str">
        <f>Raw_Data!G4951</f>
        <v>Asia</v>
      </c>
      <c r="H4951" s="3" t="str">
        <f>Raw_Data!H4951</f>
        <v>TV</v>
      </c>
      <c r="I4951" s="3">
        <f>Raw_Data!I4951</f>
        <v>8.99</v>
      </c>
      <c r="J4951" s="3">
        <f>Raw_Data!J4951</f>
        <v>1</v>
      </c>
      <c r="K4951" s="3" t="str">
        <f>Raw_Data!K4951</f>
        <v>PayPal</v>
      </c>
      <c r="L4951" s="3">
        <f>Raw_Data!L4951</f>
        <v>1</v>
      </c>
      <c r="M4951" s="3">
        <f>Raw_Data!M4951</f>
        <v>0.42</v>
      </c>
      <c r="N4951" s="3" t="str">
        <f>Raw_Data!N4951</f>
        <v>Sci-Fi</v>
      </c>
      <c r="O4951" s="3" t="str">
        <f t="shared" si="770"/>
        <v>55-70</v>
      </c>
      <c r="P4951" s="3" t="str">
        <f t="shared" si="771"/>
        <v>&lt;10h</v>
      </c>
      <c r="Q4951" s="3" t="str">
        <f t="shared" si="772"/>
        <v>0-7d</v>
      </c>
      <c r="R4951" s="3" t="str">
        <f t="shared" si="773"/>
        <v>Medium</v>
      </c>
      <c r="S4951" s="3" t="str">
        <f t="shared" si="774"/>
        <v>Low</v>
      </c>
      <c r="T4951" s="3" t="str">
        <f t="shared" si="775"/>
        <v>Churned</v>
      </c>
      <c r="U4951" s="4">
        <f>1/(1+EXP(-(Predictive_Model!$B$5+((B4951-Predictive_Model!$B$20)/Predictive_Model!$C$20)*Predictive_Model!$D$20+((E4951-Predictive_Model!$B$21)/Predictive_Model!$C$21)*Predictive_Model!$D$21+((F4951-Predictive_Model!$B$22)/Predictive_Model!$C$22)*Predictive_Model!$D$22+((I4951-Predictive_Model!$B$23)/Predictive_Model!$C$23)*Predictive_Model!$D$23+((L4951-Predictive_Model!$B$24)/Predictive_Model!$C$24)*Predictive_Model!$D$24+((M4951-Predictive_Model!$B$25)/Predictive_Model!$C$25)*Predictive_Model!$D$25+IF(C4951="Male",Predictive_Model!$D$31,IF(C4951="Other",Predictive_Model!$D$32,0))+IF(D4951="Premium",Predictive_Model!$D$34,IF(D4951="Standard",Predictive_Model!$D$35,0))+IF(G4951="Asia",Predictive_Model!$D$37,IF(G4951="Europe",Predictive_Model!$D$38,IF(G4951="North America",Predictive_Model!$D$39,IF(G4951="Oceania",Predictive_Model!$D$40,IF(G4951="South America",Predictive_Model!$D$41,0)))))+IF(H4951="Laptop",Predictive_Model!$D$43,IF(H4951="Mobile",Predictive_Model!$D$44,IF(H4951="TV",Predictive_Model!$D$45,IF(H4951="Tablet",Predictive_Model!$D$46,0))))+IF(K4951="Crypto",Predictive_Model!$D$48,IF(K4951="Debit Card",Predictive_Model!$D$49,IF(K4951="Gift Card",Predictive_Model!$D$50,IF(K4951="PayPal",Predictive_Model!$D$51,0))))+IF(N4951="Comedy",Predictive_Model!$D$53,IF(N4951="Documentary",Predictive_Model!$D$54,IF(N4951="Drama",Predictive_Model!$D$55,IF(N4951="Horror",Predictive_Model!$D$56,IF(N4951="Romance",Predictive_Model!$D$57,IF(N4951="Sci-Fi",Predictive_Model!$D$58,0)))))))))</f>
        <v>0.96109598856672751</v>
      </c>
      <c r="V4951" s="3" t="str">
        <f t="shared" si="776"/>
        <v>Critical</v>
      </c>
      <c r="W4951" s="6">
        <f t="shared" si="777"/>
        <v>8.99</v>
      </c>
      <c r="X4951" s="3" t="str">
        <f t="shared" si="778"/>
        <v>Priority 2</v>
      </c>
      <c r="Y4951" s="3" t="str">
        <f t="shared" si="779"/>
        <v>OK</v>
      </c>
    </row>
    <row r="4952" spans="1:25" x14ac:dyDescent="0.25">
      <c r="A4952" s="3" t="str">
        <f>Raw_Data!A4952</f>
        <v>c069c37d-b02d-4509-b039-bf16d73d22fb</v>
      </c>
      <c r="B4952" s="3">
        <f>Raw_Data!B4952</f>
        <v>18</v>
      </c>
      <c r="C4952" s="3" t="str">
        <f>Raw_Data!C4952</f>
        <v>Male</v>
      </c>
      <c r="D4952" s="3" t="str">
        <f>Raw_Data!D4952</f>
        <v>Standard</v>
      </c>
      <c r="E4952" s="3">
        <f>Raw_Data!E4952</f>
        <v>0.64</v>
      </c>
      <c r="F4952" s="3">
        <f>Raw_Data!F4952</f>
        <v>18</v>
      </c>
      <c r="G4952" s="3" t="str">
        <f>Raw_Data!G4952</f>
        <v>Asia</v>
      </c>
      <c r="H4952" s="3" t="str">
        <f>Raw_Data!H4952</f>
        <v>TV</v>
      </c>
      <c r="I4952" s="3">
        <f>Raw_Data!I4952</f>
        <v>13.99</v>
      </c>
      <c r="J4952" s="3">
        <f>Raw_Data!J4952</f>
        <v>1</v>
      </c>
      <c r="K4952" s="3" t="str">
        <f>Raw_Data!K4952</f>
        <v>Crypto</v>
      </c>
      <c r="L4952" s="3">
        <f>Raw_Data!L4952</f>
        <v>2</v>
      </c>
      <c r="M4952" s="3">
        <f>Raw_Data!M4952</f>
        <v>0.03</v>
      </c>
      <c r="N4952" s="3" t="str">
        <f>Raw_Data!N4952</f>
        <v>Horror</v>
      </c>
      <c r="O4952" s="3" t="str">
        <f t="shared" si="770"/>
        <v>18-24</v>
      </c>
      <c r="P4952" s="3" t="str">
        <f t="shared" si="771"/>
        <v>&lt;10h</v>
      </c>
      <c r="Q4952" s="3" t="str">
        <f t="shared" si="772"/>
        <v>8-21d</v>
      </c>
      <c r="R4952" s="3" t="str">
        <f t="shared" si="773"/>
        <v>Medium</v>
      </c>
      <c r="S4952" s="3" t="str">
        <f t="shared" si="774"/>
        <v>Mid</v>
      </c>
      <c r="T4952" s="3" t="str">
        <f t="shared" si="775"/>
        <v>Churned</v>
      </c>
      <c r="U4952" s="4">
        <f>1/(1+EXP(-(Predictive_Model!$B$5+((B4952-Predictive_Model!$B$20)/Predictive_Model!$C$20)*Predictive_Model!$D$20+((E4952-Predictive_Model!$B$21)/Predictive_Model!$C$21)*Predictive_Model!$D$21+((F4952-Predictive_Model!$B$22)/Predictive_Model!$C$22)*Predictive_Model!$D$22+((I4952-Predictive_Model!$B$23)/Predictive_Model!$C$23)*Predictive_Model!$D$23+((L4952-Predictive_Model!$B$24)/Predictive_Model!$C$24)*Predictive_Model!$D$24+((M4952-Predictive_Model!$B$25)/Predictive_Model!$C$25)*Predictive_Model!$D$25+IF(C4952="Male",Predictive_Model!$D$31,IF(C4952="Other",Predictive_Model!$D$32,0))+IF(D4952="Premium",Predictive_Model!$D$34,IF(D4952="Standard",Predictive_Model!$D$35,0))+IF(G4952="Asia",Predictive_Model!$D$37,IF(G4952="Europe",Predictive_Model!$D$38,IF(G4952="North America",Predictive_Model!$D$39,IF(G4952="Oceania",Predictive_Model!$D$40,IF(G4952="South America",Predictive_Model!$D$41,0)))))+IF(H4952="Laptop",Predictive_Model!$D$43,IF(H4952="Mobile",Predictive_Model!$D$44,IF(H4952="TV",Predictive_Model!$D$45,IF(H4952="Tablet",Predictive_Model!$D$46,0))))+IF(K4952="Crypto",Predictive_Model!$D$48,IF(K4952="Debit Card",Predictive_Model!$D$49,IF(K4952="Gift Card",Predictive_Model!$D$50,IF(K4952="PayPal",Predictive_Model!$D$51,0))))+IF(N4952="Comedy",Predictive_Model!$D$53,IF(N4952="Documentary",Predictive_Model!$D$54,IF(N4952="Drama",Predictive_Model!$D$55,IF(N4952="Horror",Predictive_Model!$D$56,IF(N4952="Romance",Predictive_Model!$D$57,IF(N4952="Sci-Fi",Predictive_Model!$D$58,0)))))))))</f>
        <v>0.98711721540093</v>
      </c>
      <c r="V4952" s="3" t="str">
        <f t="shared" si="776"/>
        <v>Critical</v>
      </c>
      <c r="W4952" s="6">
        <f t="shared" si="777"/>
        <v>13.99</v>
      </c>
      <c r="X4952" s="3" t="str">
        <f t="shared" si="778"/>
        <v>Priority 2</v>
      </c>
      <c r="Y4952" s="3" t="str">
        <f t="shared" si="779"/>
        <v>OK</v>
      </c>
    </row>
    <row r="4953" spans="1:25" x14ac:dyDescent="0.25">
      <c r="A4953" s="3" t="str">
        <f>Raw_Data!A4953</f>
        <v>33208f6c-63b0-473e-ab21-97527b057c83</v>
      </c>
      <c r="B4953" s="3">
        <f>Raw_Data!B4953</f>
        <v>38</v>
      </c>
      <c r="C4953" s="3" t="str">
        <f>Raw_Data!C4953</f>
        <v>Other</v>
      </c>
      <c r="D4953" s="3" t="str">
        <f>Raw_Data!D4953</f>
        <v>Standard</v>
      </c>
      <c r="E4953" s="3">
        <f>Raw_Data!E4953</f>
        <v>17.05</v>
      </c>
      <c r="F4953" s="3">
        <f>Raw_Data!F4953</f>
        <v>34</v>
      </c>
      <c r="G4953" s="3" t="str">
        <f>Raw_Data!G4953</f>
        <v>Asia</v>
      </c>
      <c r="H4953" s="3" t="str">
        <f>Raw_Data!H4953</f>
        <v>TV</v>
      </c>
      <c r="I4953" s="3">
        <f>Raw_Data!I4953</f>
        <v>13.99</v>
      </c>
      <c r="J4953" s="3">
        <f>Raw_Data!J4953</f>
        <v>1</v>
      </c>
      <c r="K4953" s="3" t="str">
        <f>Raw_Data!K4953</f>
        <v>Credit Card</v>
      </c>
      <c r="L4953" s="3">
        <f>Raw_Data!L4953</f>
        <v>3</v>
      </c>
      <c r="M4953" s="3">
        <f>Raw_Data!M4953</f>
        <v>0.49</v>
      </c>
      <c r="N4953" s="3" t="str">
        <f>Raw_Data!N4953</f>
        <v>Romance</v>
      </c>
      <c r="O4953" s="3" t="str">
        <f t="shared" si="770"/>
        <v>35-44</v>
      </c>
      <c r="P4953" s="3" t="str">
        <f t="shared" si="771"/>
        <v>10-24h</v>
      </c>
      <c r="Q4953" s="3" t="str">
        <f t="shared" si="772"/>
        <v>22-45d</v>
      </c>
      <c r="R4953" s="3" t="str">
        <f t="shared" si="773"/>
        <v>Medium</v>
      </c>
      <c r="S4953" s="3" t="str">
        <f t="shared" si="774"/>
        <v>Mid</v>
      </c>
      <c r="T4953" s="3" t="str">
        <f t="shared" si="775"/>
        <v>Churned</v>
      </c>
      <c r="U4953" s="4">
        <f>1/(1+EXP(-(Predictive_Model!$B$5+((B4953-Predictive_Model!$B$20)/Predictive_Model!$C$20)*Predictive_Model!$D$20+((E4953-Predictive_Model!$B$21)/Predictive_Model!$C$21)*Predictive_Model!$D$21+((F4953-Predictive_Model!$B$22)/Predictive_Model!$C$22)*Predictive_Model!$D$22+((I4953-Predictive_Model!$B$23)/Predictive_Model!$C$23)*Predictive_Model!$D$23+((L4953-Predictive_Model!$B$24)/Predictive_Model!$C$24)*Predictive_Model!$D$24+((M4953-Predictive_Model!$B$25)/Predictive_Model!$C$25)*Predictive_Model!$D$25+IF(C4953="Male",Predictive_Model!$D$31,IF(C4953="Other",Predictive_Model!$D$32,0))+IF(D4953="Premium",Predictive_Model!$D$34,IF(D4953="Standard",Predictive_Model!$D$35,0))+IF(G4953="Asia",Predictive_Model!$D$37,IF(G4953="Europe",Predictive_Model!$D$38,IF(G4953="North America",Predictive_Model!$D$39,IF(G4953="Oceania",Predictive_Model!$D$40,IF(G4953="South America",Predictive_Model!$D$41,0)))))+IF(H4953="Laptop",Predictive_Model!$D$43,IF(H4953="Mobile",Predictive_Model!$D$44,IF(H4953="TV",Predictive_Model!$D$45,IF(H4953="Tablet",Predictive_Model!$D$46,0))))+IF(K4953="Crypto",Predictive_Model!$D$48,IF(K4953="Debit Card",Predictive_Model!$D$49,IF(K4953="Gift Card",Predictive_Model!$D$50,IF(K4953="PayPal",Predictive_Model!$D$51,0))))+IF(N4953="Comedy",Predictive_Model!$D$53,IF(N4953="Documentary",Predictive_Model!$D$54,IF(N4953="Drama",Predictive_Model!$D$55,IF(N4953="Horror",Predictive_Model!$D$56,IF(N4953="Romance",Predictive_Model!$D$57,IF(N4953="Sci-Fi",Predictive_Model!$D$58,0)))))))))</f>
        <v>0.43426814545548675</v>
      </c>
      <c r="V4953" s="3" t="str">
        <f t="shared" si="776"/>
        <v>Medium</v>
      </c>
      <c r="W4953" s="6">
        <f t="shared" si="777"/>
        <v>13.99</v>
      </c>
      <c r="X4953" s="3" t="str">
        <f t="shared" si="778"/>
        <v>Monitor</v>
      </c>
      <c r="Y4953" s="3" t="str">
        <f t="shared" si="779"/>
        <v>OK</v>
      </c>
    </row>
    <row r="4954" spans="1:25" x14ac:dyDescent="0.25">
      <c r="A4954" s="3" t="str">
        <f>Raw_Data!A4954</f>
        <v>5a2186bb-646a-4b19-8c83-54a103376f3e</v>
      </c>
      <c r="B4954" s="3">
        <f>Raw_Data!B4954</f>
        <v>69</v>
      </c>
      <c r="C4954" s="3" t="str">
        <f>Raw_Data!C4954</f>
        <v>Male</v>
      </c>
      <c r="D4954" s="3" t="str">
        <f>Raw_Data!D4954</f>
        <v>Basic</v>
      </c>
      <c r="E4954" s="3">
        <f>Raw_Data!E4954</f>
        <v>14.35</v>
      </c>
      <c r="F4954" s="3">
        <f>Raw_Data!F4954</f>
        <v>50</v>
      </c>
      <c r="G4954" s="3" t="str">
        <f>Raw_Data!G4954</f>
        <v>North America</v>
      </c>
      <c r="H4954" s="3" t="str">
        <f>Raw_Data!H4954</f>
        <v>Mobile</v>
      </c>
      <c r="I4954" s="3">
        <f>Raw_Data!I4954</f>
        <v>8.99</v>
      </c>
      <c r="J4954" s="3">
        <f>Raw_Data!J4954</f>
        <v>1</v>
      </c>
      <c r="K4954" s="3" t="str">
        <f>Raw_Data!K4954</f>
        <v>Credit Card</v>
      </c>
      <c r="L4954" s="3">
        <f>Raw_Data!L4954</f>
        <v>5</v>
      </c>
      <c r="M4954" s="3">
        <f>Raw_Data!M4954</f>
        <v>0.28000000000000003</v>
      </c>
      <c r="N4954" s="3" t="str">
        <f>Raw_Data!N4954</f>
        <v>Drama</v>
      </c>
      <c r="O4954" s="3" t="str">
        <f t="shared" si="770"/>
        <v>55-70</v>
      </c>
      <c r="P4954" s="3" t="str">
        <f t="shared" si="771"/>
        <v>10-24h</v>
      </c>
      <c r="Q4954" s="3" t="str">
        <f t="shared" si="772"/>
        <v>46-60d</v>
      </c>
      <c r="R4954" s="3" t="str">
        <f t="shared" si="773"/>
        <v>Medium</v>
      </c>
      <c r="S4954" s="3" t="str">
        <f t="shared" si="774"/>
        <v>Low</v>
      </c>
      <c r="T4954" s="3" t="str">
        <f t="shared" si="775"/>
        <v>Churned</v>
      </c>
      <c r="U4954" s="4">
        <f>1/(1+EXP(-(Predictive_Model!$B$5+((B4954-Predictive_Model!$B$20)/Predictive_Model!$C$20)*Predictive_Model!$D$20+((E4954-Predictive_Model!$B$21)/Predictive_Model!$C$21)*Predictive_Model!$D$21+((F4954-Predictive_Model!$B$22)/Predictive_Model!$C$22)*Predictive_Model!$D$22+((I4954-Predictive_Model!$B$23)/Predictive_Model!$C$23)*Predictive_Model!$D$23+((L4954-Predictive_Model!$B$24)/Predictive_Model!$C$24)*Predictive_Model!$D$24+((M4954-Predictive_Model!$B$25)/Predictive_Model!$C$25)*Predictive_Model!$D$25+IF(C4954="Male",Predictive_Model!$D$31,IF(C4954="Other",Predictive_Model!$D$32,0))+IF(D4954="Premium",Predictive_Model!$D$34,IF(D4954="Standard",Predictive_Model!$D$35,0))+IF(G4954="Asia",Predictive_Model!$D$37,IF(G4954="Europe",Predictive_Model!$D$38,IF(G4954="North America",Predictive_Model!$D$39,IF(G4954="Oceania",Predictive_Model!$D$40,IF(G4954="South America",Predictive_Model!$D$41,0)))))+IF(H4954="Laptop",Predictive_Model!$D$43,IF(H4954="Mobile",Predictive_Model!$D$44,IF(H4954="TV",Predictive_Model!$D$45,IF(H4954="Tablet",Predictive_Model!$D$46,0))))+IF(K4954="Crypto",Predictive_Model!$D$48,IF(K4954="Debit Card",Predictive_Model!$D$49,IF(K4954="Gift Card",Predictive_Model!$D$50,IF(K4954="PayPal",Predictive_Model!$D$51,0))))+IF(N4954="Comedy",Predictive_Model!$D$53,IF(N4954="Documentary",Predictive_Model!$D$54,IF(N4954="Drama",Predictive_Model!$D$55,IF(N4954="Horror",Predictive_Model!$D$56,IF(N4954="Romance",Predictive_Model!$D$57,IF(N4954="Sci-Fi",Predictive_Model!$D$58,0)))))))))</f>
        <v>0.99156075117737874</v>
      </c>
      <c r="V4954" s="3" t="str">
        <f t="shared" si="776"/>
        <v>Critical</v>
      </c>
      <c r="W4954" s="6">
        <f t="shared" si="777"/>
        <v>8.99</v>
      </c>
      <c r="X4954" s="3" t="str">
        <f t="shared" si="778"/>
        <v>Priority 2</v>
      </c>
      <c r="Y4954" s="3" t="str">
        <f t="shared" si="779"/>
        <v>OK</v>
      </c>
    </row>
    <row r="4955" spans="1:25" x14ac:dyDescent="0.25">
      <c r="A4955" s="3" t="str">
        <f>Raw_Data!A4955</f>
        <v>3710e889-665a-4e74-82b4-84338bbd4ec5</v>
      </c>
      <c r="B4955" s="3">
        <f>Raw_Data!B4955</f>
        <v>59</v>
      </c>
      <c r="C4955" s="3" t="str">
        <f>Raw_Data!C4955</f>
        <v>Male</v>
      </c>
      <c r="D4955" s="3" t="str">
        <f>Raw_Data!D4955</f>
        <v>Standard</v>
      </c>
      <c r="E4955" s="3">
        <f>Raw_Data!E4955</f>
        <v>1.65</v>
      </c>
      <c r="F4955" s="3">
        <f>Raw_Data!F4955</f>
        <v>53</v>
      </c>
      <c r="G4955" s="3" t="str">
        <f>Raw_Data!G4955</f>
        <v>Africa</v>
      </c>
      <c r="H4955" s="3" t="str">
        <f>Raw_Data!H4955</f>
        <v>Desktop</v>
      </c>
      <c r="I4955" s="3">
        <f>Raw_Data!I4955</f>
        <v>13.99</v>
      </c>
      <c r="J4955" s="3">
        <f>Raw_Data!J4955</f>
        <v>1</v>
      </c>
      <c r="K4955" s="3" t="str">
        <f>Raw_Data!K4955</f>
        <v>Debit Card</v>
      </c>
      <c r="L4955" s="3">
        <f>Raw_Data!L4955</f>
        <v>1</v>
      </c>
      <c r="M4955" s="3">
        <f>Raw_Data!M4955</f>
        <v>0.03</v>
      </c>
      <c r="N4955" s="3" t="str">
        <f>Raw_Data!N4955</f>
        <v>Action</v>
      </c>
      <c r="O4955" s="3" t="str">
        <f t="shared" si="770"/>
        <v>55-70</v>
      </c>
      <c r="P4955" s="3" t="str">
        <f t="shared" si="771"/>
        <v>&lt;10h</v>
      </c>
      <c r="Q4955" s="3" t="str">
        <f t="shared" si="772"/>
        <v>46-60d</v>
      </c>
      <c r="R4955" s="3" t="str">
        <f t="shared" si="773"/>
        <v>Low</v>
      </c>
      <c r="S4955" s="3" t="str">
        <f t="shared" si="774"/>
        <v>Mid</v>
      </c>
      <c r="T4955" s="3" t="str">
        <f t="shared" si="775"/>
        <v>Churned</v>
      </c>
      <c r="U4955" s="4">
        <f>1/(1+EXP(-(Predictive_Model!$B$5+((B4955-Predictive_Model!$B$20)/Predictive_Model!$C$20)*Predictive_Model!$D$20+((E4955-Predictive_Model!$B$21)/Predictive_Model!$C$21)*Predictive_Model!$D$21+((F4955-Predictive_Model!$B$22)/Predictive_Model!$C$22)*Predictive_Model!$D$22+((I4955-Predictive_Model!$B$23)/Predictive_Model!$C$23)*Predictive_Model!$D$23+((L4955-Predictive_Model!$B$24)/Predictive_Model!$C$24)*Predictive_Model!$D$24+((M4955-Predictive_Model!$B$25)/Predictive_Model!$C$25)*Predictive_Model!$D$25+IF(C4955="Male",Predictive_Model!$D$31,IF(C4955="Other",Predictive_Model!$D$32,0))+IF(D4955="Premium",Predictive_Model!$D$34,IF(D4955="Standard",Predictive_Model!$D$35,0))+IF(G4955="Asia",Predictive_Model!$D$37,IF(G4955="Europe",Predictive_Model!$D$38,IF(G4955="North America",Predictive_Model!$D$39,IF(G4955="Oceania",Predictive_Model!$D$40,IF(G4955="South America",Predictive_Model!$D$41,0)))))+IF(H4955="Laptop",Predictive_Model!$D$43,IF(H4955="Mobile",Predictive_Model!$D$44,IF(H4955="TV",Predictive_Model!$D$45,IF(H4955="Tablet",Predictive_Model!$D$46,0))))+IF(K4955="Crypto",Predictive_Model!$D$48,IF(K4955="Debit Card",Predictive_Model!$D$49,IF(K4955="Gift Card",Predictive_Model!$D$50,IF(K4955="PayPal",Predictive_Model!$D$51,0))))+IF(N4955="Comedy",Predictive_Model!$D$53,IF(N4955="Documentary",Predictive_Model!$D$54,IF(N4955="Drama",Predictive_Model!$D$55,IF(N4955="Horror",Predictive_Model!$D$56,IF(N4955="Romance",Predictive_Model!$D$57,IF(N4955="Sci-Fi",Predictive_Model!$D$58,0)))))))))</f>
        <v>0.99993155164233927</v>
      </c>
      <c r="V4955" s="3" t="str">
        <f t="shared" si="776"/>
        <v>Critical</v>
      </c>
      <c r="W4955" s="6">
        <f t="shared" si="777"/>
        <v>13.99</v>
      </c>
      <c r="X4955" s="3" t="str">
        <f t="shared" si="778"/>
        <v>Priority 2</v>
      </c>
      <c r="Y4955" s="3" t="str">
        <f t="shared" si="779"/>
        <v>OK</v>
      </c>
    </row>
    <row r="4956" spans="1:25" x14ac:dyDescent="0.25">
      <c r="A4956" s="3" t="str">
        <f>Raw_Data!A4956</f>
        <v>ff1360fb-906c-459e-b73c-dbe79d6c0bba</v>
      </c>
      <c r="B4956" s="3">
        <f>Raw_Data!B4956</f>
        <v>20</v>
      </c>
      <c r="C4956" s="3" t="str">
        <f>Raw_Data!C4956</f>
        <v>Male</v>
      </c>
      <c r="D4956" s="3" t="str">
        <f>Raw_Data!D4956</f>
        <v>Standard</v>
      </c>
      <c r="E4956" s="3">
        <f>Raw_Data!E4956</f>
        <v>13.57</v>
      </c>
      <c r="F4956" s="3">
        <f>Raw_Data!F4956</f>
        <v>45</v>
      </c>
      <c r="G4956" s="3" t="str">
        <f>Raw_Data!G4956</f>
        <v>Oceania</v>
      </c>
      <c r="H4956" s="3" t="str">
        <f>Raw_Data!H4956</f>
        <v>Mobile</v>
      </c>
      <c r="I4956" s="3">
        <f>Raw_Data!I4956</f>
        <v>13.99</v>
      </c>
      <c r="J4956" s="3">
        <f>Raw_Data!J4956</f>
        <v>1</v>
      </c>
      <c r="K4956" s="3" t="str">
        <f>Raw_Data!K4956</f>
        <v>PayPal</v>
      </c>
      <c r="L4956" s="3">
        <f>Raw_Data!L4956</f>
        <v>1</v>
      </c>
      <c r="M4956" s="3">
        <f>Raw_Data!M4956</f>
        <v>0.28999999999999998</v>
      </c>
      <c r="N4956" s="3" t="str">
        <f>Raw_Data!N4956</f>
        <v>Sci-Fi</v>
      </c>
      <c r="O4956" s="3" t="str">
        <f t="shared" si="770"/>
        <v>18-24</v>
      </c>
      <c r="P4956" s="3" t="str">
        <f t="shared" si="771"/>
        <v>10-24h</v>
      </c>
      <c r="Q4956" s="3" t="str">
        <f t="shared" si="772"/>
        <v>22-45d</v>
      </c>
      <c r="R4956" s="3" t="str">
        <f t="shared" si="773"/>
        <v>Medium</v>
      </c>
      <c r="S4956" s="3" t="str">
        <f t="shared" si="774"/>
        <v>Mid</v>
      </c>
      <c r="T4956" s="3" t="str">
        <f t="shared" si="775"/>
        <v>Churned</v>
      </c>
      <c r="U4956" s="4">
        <f>1/(1+EXP(-(Predictive_Model!$B$5+((B4956-Predictive_Model!$B$20)/Predictive_Model!$C$20)*Predictive_Model!$D$20+((E4956-Predictive_Model!$B$21)/Predictive_Model!$C$21)*Predictive_Model!$D$21+((F4956-Predictive_Model!$B$22)/Predictive_Model!$C$22)*Predictive_Model!$D$22+((I4956-Predictive_Model!$B$23)/Predictive_Model!$C$23)*Predictive_Model!$D$23+((L4956-Predictive_Model!$B$24)/Predictive_Model!$C$24)*Predictive_Model!$D$24+((M4956-Predictive_Model!$B$25)/Predictive_Model!$C$25)*Predictive_Model!$D$25+IF(C4956="Male",Predictive_Model!$D$31,IF(C4956="Other",Predictive_Model!$D$32,0))+IF(D4956="Premium",Predictive_Model!$D$34,IF(D4956="Standard",Predictive_Model!$D$35,0))+IF(G4956="Asia",Predictive_Model!$D$37,IF(G4956="Europe",Predictive_Model!$D$38,IF(G4956="North America",Predictive_Model!$D$39,IF(G4956="Oceania",Predictive_Model!$D$40,IF(G4956="South America",Predictive_Model!$D$41,0)))))+IF(H4956="Laptop",Predictive_Model!$D$43,IF(H4956="Mobile",Predictive_Model!$D$44,IF(H4956="TV",Predictive_Model!$D$45,IF(H4956="Tablet",Predictive_Model!$D$46,0))))+IF(K4956="Crypto",Predictive_Model!$D$48,IF(K4956="Debit Card",Predictive_Model!$D$49,IF(K4956="Gift Card",Predictive_Model!$D$50,IF(K4956="PayPal",Predictive_Model!$D$51,0))))+IF(N4956="Comedy",Predictive_Model!$D$53,IF(N4956="Documentary",Predictive_Model!$D$54,IF(N4956="Drama",Predictive_Model!$D$55,IF(N4956="Horror",Predictive_Model!$D$56,IF(N4956="Romance",Predictive_Model!$D$57,IF(N4956="Sci-Fi",Predictive_Model!$D$58,0)))))))))</f>
        <v>0.99806964172893786</v>
      </c>
      <c r="V4956" s="3" t="str">
        <f t="shared" si="776"/>
        <v>Critical</v>
      </c>
      <c r="W4956" s="6">
        <f t="shared" si="777"/>
        <v>13.99</v>
      </c>
      <c r="X4956" s="3" t="str">
        <f t="shared" si="778"/>
        <v>Priority 2</v>
      </c>
      <c r="Y4956" s="3" t="str">
        <f t="shared" si="779"/>
        <v>OK</v>
      </c>
    </row>
    <row r="4957" spans="1:25" x14ac:dyDescent="0.25">
      <c r="A4957" s="3" t="str">
        <f>Raw_Data!A4957</f>
        <v>4597d5ab-47a9-4d12-80a8-0babe6446f8d</v>
      </c>
      <c r="B4957" s="3">
        <f>Raw_Data!B4957</f>
        <v>30</v>
      </c>
      <c r="C4957" s="3" t="str">
        <f>Raw_Data!C4957</f>
        <v>Female</v>
      </c>
      <c r="D4957" s="3" t="str">
        <f>Raw_Data!D4957</f>
        <v>Basic</v>
      </c>
      <c r="E4957" s="3">
        <f>Raw_Data!E4957</f>
        <v>10.64</v>
      </c>
      <c r="F4957" s="3">
        <f>Raw_Data!F4957</f>
        <v>2</v>
      </c>
      <c r="G4957" s="3" t="str">
        <f>Raw_Data!G4957</f>
        <v>Europe</v>
      </c>
      <c r="H4957" s="3" t="str">
        <f>Raw_Data!H4957</f>
        <v>Tablet</v>
      </c>
      <c r="I4957" s="3">
        <f>Raw_Data!I4957</f>
        <v>8.99</v>
      </c>
      <c r="J4957" s="3">
        <f>Raw_Data!J4957</f>
        <v>0</v>
      </c>
      <c r="K4957" s="3" t="str">
        <f>Raw_Data!K4957</f>
        <v>Credit Card</v>
      </c>
      <c r="L4957" s="3">
        <f>Raw_Data!L4957</f>
        <v>2</v>
      </c>
      <c r="M4957" s="3">
        <f>Raw_Data!M4957</f>
        <v>3.55</v>
      </c>
      <c r="N4957" s="3" t="str">
        <f>Raw_Data!N4957</f>
        <v>Romance</v>
      </c>
      <c r="O4957" s="3" t="str">
        <f t="shared" si="770"/>
        <v>25-34</v>
      </c>
      <c r="P4957" s="3" t="str">
        <f t="shared" si="771"/>
        <v>10-24h</v>
      </c>
      <c r="Q4957" s="3" t="str">
        <f t="shared" si="772"/>
        <v>0-7d</v>
      </c>
      <c r="R4957" s="3" t="str">
        <f t="shared" si="773"/>
        <v>Medium</v>
      </c>
      <c r="S4957" s="3" t="str">
        <f t="shared" si="774"/>
        <v>Low</v>
      </c>
      <c r="T4957" s="3" t="str">
        <f t="shared" si="775"/>
        <v>Active</v>
      </c>
      <c r="U4957" s="4">
        <f>1/(1+EXP(-(Predictive_Model!$B$5+((B4957-Predictive_Model!$B$20)/Predictive_Model!$C$20)*Predictive_Model!$D$20+((E4957-Predictive_Model!$B$21)/Predictive_Model!$C$21)*Predictive_Model!$D$21+((F4957-Predictive_Model!$B$22)/Predictive_Model!$C$22)*Predictive_Model!$D$22+((I4957-Predictive_Model!$B$23)/Predictive_Model!$C$23)*Predictive_Model!$D$23+((L4957-Predictive_Model!$B$24)/Predictive_Model!$C$24)*Predictive_Model!$D$24+((M4957-Predictive_Model!$B$25)/Predictive_Model!$C$25)*Predictive_Model!$D$25+IF(C4957="Male",Predictive_Model!$D$31,IF(C4957="Other",Predictive_Model!$D$32,0))+IF(D4957="Premium",Predictive_Model!$D$34,IF(D4957="Standard",Predictive_Model!$D$35,0))+IF(G4957="Asia",Predictive_Model!$D$37,IF(G4957="Europe",Predictive_Model!$D$38,IF(G4957="North America",Predictive_Model!$D$39,IF(G4957="Oceania",Predictive_Model!$D$40,IF(G4957="South America",Predictive_Model!$D$41,0)))))+IF(H4957="Laptop",Predictive_Model!$D$43,IF(H4957="Mobile",Predictive_Model!$D$44,IF(H4957="TV",Predictive_Model!$D$45,IF(H4957="Tablet",Predictive_Model!$D$46,0))))+IF(K4957="Crypto",Predictive_Model!$D$48,IF(K4957="Debit Card",Predictive_Model!$D$49,IF(K4957="Gift Card",Predictive_Model!$D$50,IF(K4957="PayPal",Predictive_Model!$D$51,0))))+IF(N4957="Comedy",Predictive_Model!$D$53,IF(N4957="Documentary",Predictive_Model!$D$54,IF(N4957="Drama",Predictive_Model!$D$55,IF(N4957="Horror",Predictive_Model!$D$56,IF(N4957="Romance",Predictive_Model!$D$57,IF(N4957="Sci-Fi",Predictive_Model!$D$58,0)))))))))</f>
        <v>2.2578282554537029E-2</v>
      </c>
      <c r="V4957" s="3" t="str">
        <f t="shared" si="776"/>
        <v>Low</v>
      </c>
      <c r="W4957" s="6">
        <f t="shared" si="777"/>
        <v>0.2029787601652879</v>
      </c>
      <c r="X4957" s="3" t="str">
        <f t="shared" si="778"/>
        <v>Monitor</v>
      </c>
      <c r="Y4957" s="3" t="str">
        <f t="shared" si="779"/>
        <v>OK</v>
      </c>
    </row>
    <row r="4958" spans="1:25" x14ac:dyDescent="0.25">
      <c r="A4958" s="3" t="str">
        <f>Raw_Data!A4958</f>
        <v>54f85781-8e1c-4902-864e-01c6f423bb3c</v>
      </c>
      <c r="B4958" s="3">
        <f>Raw_Data!B4958</f>
        <v>49</v>
      </c>
      <c r="C4958" s="3" t="str">
        <f>Raw_Data!C4958</f>
        <v>Female</v>
      </c>
      <c r="D4958" s="3" t="str">
        <f>Raw_Data!D4958</f>
        <v>Basic</v>
      </c>
      <c r="E4958" s="3">
        <f>Raw_Data!E4958</f>
        <v>1.73</v>
      </c>
      <c r="F4958" s="3">
        <f>Raw_Data!F4958</f>
        <v>28</v>
      </c>
      <c r="G4958" s="3" t="str">
        <f>Raw_Data!G4958</f>
        <v>North America</v>
      </c>
      <c r="H4958" s="3" t="str">
        <f>Raw_Data!H4958</f>
        <v>Mobile</v>
      </c>
      <c r="I4958" s="3">
        <f>Raw_Data!I4958</f>
        <v>8.99</v>
      </c>
      <c r="J4958" s="3">
        <f>Raw_Data!J4958</f>
        <v>1</v>
      </c>
      <c r="K4958" s="3" t="str">
        <f>Raw_Data!K4958</f>
        <v>Credit Card</v>
      </c>
      <c r="L4958" s="3">
        <f>Raw_Data!L4958</f>
        <v>4</v>
      </c>
      <c r="M4958" s="3">
        <f>Raw_Data!M4958</f>
        <v>0.06</v>
      </c>
      <c r="N4958" s="3" t="str">
        <f>Raw_Data!N4958</f>
        <v>Drama</v>
      </c>
      <c r="O4958" s="3" t="str">
        <f t="shared" si="770"/>
        <v>45-54</v>
      </c>
      <c r="P4958" s="3" t="str">
        <f t="shared" si="771"/>
        <v>&lt;10h</v>
      </c>
      <c r="Q4958" s="3" t="str">
        <f t="shared" si="772"/>
        <v>22-45d</v>
      </c>
      <c r="R4958" s="3" t="str">
        <f t="shared" si="773"/>
        <v>Medium</v>
      </c>
      <c r="S4958" s="3" t="str">
        <f t="shared" si="774"/>
        <v>Low</v>
      </c>
      <c r="T4958" s="3" t="str">
        <f t="shared" si="775"/>
        <v>Churned</v>
      </c>
      <c r="U4958" s="4">
        <f>1/(1+EXP(-(Predictive_Model!$B$5+((B4958-Predictive_Model!$B$20)/Predictive_Model!$C$20)*Predictive_Model!$D$20+((E4958-Predictive_Model!$B$21)/Predictive_Model!$C$21)*Predictive_Model!$D$21+((F4958-Predictive_Model!$B$22)/Predictive_Model!$C$22)*Predictive_Model!$D$22+((I4958-Predictive_Model!$B$23)/Predictive_Model!$C$23)*Predictive_Model!$D$23+((L4958-Predictive_Model!$B$24)/Predictive_Model!$C$24)*Predictive_Model!$D$24+((M4958-Predictive_Model!$B$25)/Predictive_Model!$C$25)*Predictive_Model!$D$25+IF(C4958="Male",Predictive_Model!$D$31,IF(C4958="Other",Predictive_Model!$D$32,0))+IF(D4958="Premium",Predictive_Model!$D$34,IF(D4958="Standard",Predictive_Model!$D$35,0))+IF(G4958="Asia",Predictive_Model!$D$37,IF(G4958="Europe",Predictive_Model!$D$38,IF(G4958="North America",Predictive_Model!$D$39,IF(G4958="Oceania",Predictive_Model!$D$40,IF(G4958="South America",Predictive_Model!$D$41,0)))))+IF(H4958="Laptop",Predictive_Model!$D$43,IF(H4958="Mobile",Predictive_Model!$D$44,IF(H4958="TV",Predictive_Model!$D$45,IF(H4958="Tablet",Predictive_Model!$D$46,0))))+IF(K4958="Crypto",Predictive_Model!$D$48,IF(K4958="Debit Card",Predictive_Model!$D$49,IF(K4958="Gift Card",Predictive_Model!$D$50,IF(K4958="PayPal",Predictive_Model!$D$51,0))))+IF(N4958="Comedy",Predictive_Model!$D$53,IF(N4958="Documentary",Predictive_Model!$D$54,IF(N4958="Drama",Predictive_Model!$D$55,IF(N4958="Horror",Predictive_Model!$D$56,IF(N4958="Romance",Predictive_Model!$D$57,IF(N4958="Sci-Fi",Predictive_Model!$D$58,0)))))))))</f>
        <v>0.99918814157844882</v>
      </c>
      <c r="V4958" s="3" t="str">
        <f t="shared" si="776"/>
        <v>Critical</v>
      </c>
      <c r="W4958" s="6">
        <f t="shared" si="777"/>
        <v>8.99</v>
      </c>
      <c r="X4958" s="3" t="str">
        <f t="shared" si="778"/>
        <v>Priority 2</v>
      </c>
      <c r="Y4958" s="3" t="str">
        <f t="shared" si="779"/>
        <v>OK</v>
      </c>
    </row>
    <row r="4959" spans="1:25" x14ac:dyDescent="0.25">
      <c r="A4959" s="3" t="str">
        <f>Raw_Data!A4959</f>
        <v>5f1e4fd7-5fd5-4d17-9506-07d94708a5a6</v>
      </c>
      <c r="B4959" s="3">
        <f>Raw_Data!B4959</f>
        <v>70</v>
      </c>
      <c r="C4959" s="3" t="str">
        <f>Raw_Data!C4959</f>
        <v>Other</v>
      </c>
      <c r="D4959" s="3" t="str">
        <f>Raw_Data!D4959</f>
        <v>Basic</v>
      </c>
      <c r="E4959" s="3">
        <f>Raw_Data!E4959</f>
        <v>1.33</v>
      </c>
      <c r="F4959" s="3">
        <f>Raw_Data!F4959</f>
        <v>54</v>
      </c>
      <c r="G4959" s="3" t="str">
        <f>Raw_Data!G4959</f>
        <v>Oceania</v>
      </c>
      <c r="H4959" s="3" t="str">
        <f>Raw_Data!H4959</f>
        <v>TV</v>
      </c>
      <c r="I4959" s="3">
        <f>Raw_Data!I4959</f>
        <v>8.99</v>
      </c>
      <c r="J4959" s="3">
        <f>Raw_Data!J4959</f>
        <v>1</v>
      </c>
      <c r="K4959" s="3" t="str">
        <f>Raw_Data!K4959</f>
        <v>Crypto</v>
      </c>
      <c r="L4959" s="3">
        <f>Raw_Data!L4959</f>
        <v>5</v>
      </c>
      <c r="M4959" s="3">
        <f>Raw_Data!M4959</f>
        <v>0.02</v>
      </c>
      <c r="N4959" s="3" t="str">
        <f>Raw_Data!N4959</f>
        <v>Romance</v>
      </c>
      <c r="O4959" s="3" t="str">
        <f t="shared" si="770"/>
        <v>55-70</v>
      </c>
      <c r="P4959" s="3" t="str">
        <f t="shared" si="771"/>
        <v>&lt;10h</v>
      </c>
      <c r="Q4959" s="3" t="str">
        <f t="shared" si="772"/>
        <v>46-60d</v>
      </c>
      <c r="R4959" s="3" t="str">
        <f t="shared" si="773"/>
        <v>Low</v>
      </c>
      <c r="S4959" s="3" t="str">
        <f t="shared" si="774"/>
        <v>Low</v>
      </c>
      <c r="T4959" s="3" t="str">
        <f t="shared" si="775"/>
        <v>Churned</v>
      </c>
      <c r="U4959" s="4">
        <f>1/(1+EXP(-(Predictive_Model!$B$5+((B4959-Predictive_Model!$B$20)/Predictive_Model!$C$20)*Predictive_Model!$D$20+((E4959-Predictive_Model!$B$21)/Predictive_Model!$C$21)*Predictive_Model!$D$21+((F4959-Predictive_Model!$B$22)/Predictive_Model!$C$22)*Predictive_Model!$D$22+((I4959-Predictive_Model!$B$23)/Predictive_Model!$C$23)*Predictive_Model!$D$23+((L4959-Predictive_Model!$B$24)/Predictive_Model!$C$24)*Predictive_Model!$D$24+((M4959-Predictive_Model!$B$25)/Predictive_Model!$C$25)*Predictive_Model!$D$25+IF(C4959="Male",Predictive_Model!$D$31,IF(C4959="Other",Predictive_Model!$D$32,0))+IF(D4959="Premium",Predictive_Model!$D$34,IF(D4959="Standard",Predictive_Model!$D$35,0))+IF(G4959="Asia",Predictive_Model!$D$37,IF(G4959="Europe",Predictive_Model!$D$38,IF(G4959="North America",Predictive_Model!$D$39,IF(G4959="Oceania",Predictive_Model!$D$40,IF(G4959="South America",Predictive_Model!$D$41,0)))))+IF(H4959="Laptop",Predictive_Model!$D$43,IF(H4959="Mobile",Predictive_Model!$D$44,IF(H4959="TV",Predictive_Model!$D$45,IF(H4959="Tablet",Predictive_Model!$D$46,0))))+IF(K4959="Crypto",Predictive_Model!$D$48,IF(K4959="Debit Card",Predictive_Model!$D$49,IF(K4959="Gift Card",Predictive_Model!$D$50,IF(K4959="PayPal",Predictive_Model!$D$51,0))))+IF(N4959="Comedy",Predictive_Model!$D$53,IF(N4959="Documentary",Predictive_Model!$D$54,IF(N4959="Drama",Predictive_Model!$D$55,IF(N4959="Horror",Predictive_Model!$D$56,IF(N4959="Romance",Predictive_Model!$D$57,IF(N4959="Sci-Fi",Predictive_Model!$D$58,0)))))))))</f>
        <v>0.99967966920594753</v>
      </c>
      <c r="V4959" s="3" t="str">
        <f t="shared" si="776"/>
        <v>Critical</v>
      </c>
      <c r="W4959" s="6">
        <f t="shared" si="777"/>
        <v>8.99</v>
      </c>
      <c r="X4959" s="3" t="str">
        <f t="shared" si="778"/>
        <v>Priority 2</v>
      </c>
      <c r="Y4959" s="3" t="str">
        <f t="shared" si="779"/>
        <v>OK</v>
      </c>
    </row>
    <row r="4960" spans="1:25" x14ac:dyDescent="0.25">
      <c r="A4960" s="3" t="str">
        <f>Raw_Data!A4960</f>
        <v>3159a3b9-ff3a-4ecd-976b-44e795002c17</v>
      </c>
      <c r="B4960" s="3">
        <f>Raw_Data!B4960</f>
        <v>25</v>
      </c>
      <c r="C4960" s="3" t="str">
        <f>Raw_Data!C4960</f>
        <v>Other</v>
      </c>
      <c r="D4960" s="3" t="str">
        <f>Raw_Data!D4960</f>
        <v>Standard</v>
      </c>
      <c r="E4960" s="3">
        <f>Raw_Data!E4960</f>
        <v>16.760000000000002</v>
      </c>
      <c r="F4960" s="3">
        <f>Raw_Data!F4960</f>
        <v>53</v>
      </c>
      <c r="G4960" s="3" t="str">
        <f>Raw_Data!G4960</f>
        <v>Africa</v>
      </c>
      <c r="H4960" s="3" t="str">
        <f>Raw_Data!H4960</f>
        <v>Desktop</v>
      </c>
      <c r="I4960" s="3">
        <f>Raw_Data!I4960</f>
        <v>13.99</v>
      </c>
      <c r="J4960" s="3">
        <f>Raw_Data!J4960</f>
        <v>0</v>
      </c>
      <c r="K4960" s="3" t="str">
        <f>Raw_Data!K4960</f>
        <v>Credit Card</v>
      </c>
      <c r="L4960" s="3">
        <f>Raw_Data!L4960</f>
        <v>4</v>
      </c>
      <c r="M4960" s="3">
        <f>Raw_Data!M4960</f>
        <v>0.31</v>
      </c>
      <c r="N4960" s="3" t="str">
        <f>Raw_Data!N4960</f>
        <v>Romance</v>
      </c>
      <c r="O4960" s="3" t="str">
        <f t="shared" si="770"/>
        <v>25-34</v>
      </c>
      <c r="P4960" s="3" t="str">
        <f t="shared" si="771"/>
        <v>10-24h</v>
      </c>
      <c r="Q4960" s="3" t="str">
        <f t="shared" si="772"/>
        <v>46-60d</v>
      </c>
      <c r="R4960" s="3" t="str">
        <f t="shared" si="773"/>
        <v>Medium</v>
      </c>
      <c r="S4960" s="3" t="str">
        <f t="shared" si="774"/>
        <v>Mid</v>
      </c>
      <c r="T4960" s="3" t="str">
        <f t="shared" si="775"/>
        <v>Active</v>
      </c>
      <c r="U4960" s="4">
        <f>1/(1+EXP(-(Predictive_Model!$B$5+((B4960-Predictive_Model!$B$20)/Predictive_Model!$C$20)*Predictive_Model!$D$20+((E4960-Predictive_Model!$B$21)/Predictive_Model!$C$21)*Predictive_Model!$D$21+((F4960-Predictive_Model!$B$22)/Predictive_Model!$C$22)*Predictive_Model!$D$22+((I4960-Predictive_Model!$B$23)/Predictive_Model!$C$23)*Predictive_Model!$D$23+((L4960-Predictive_Model!$B$24)/Predictive_Model!$C$24)*Predictive_Model!$D$24+((M4960-Predictive_Model!$B$25)/Predictive_Model!$C$25)*Predictive_Model!$D$25+IF(C4960="Male",Predictive_Model!$D$31,IF(C4960="Other",Predictive_Model!$D$32,0))+IF(D4960="Premium",Predictive_Model!$D$34,IF(D4960="Standard",Predictive_Model!$D$35,0))+IF(G4960="Asia",Predictive_Model!$D$37,IF(G4960="Europe",Predictive_Model!$D$38,IF(G4960="North America",Predictive_Model!$D$39,IF(G4960="Oceania",Predictive_Model!$D$40,IF(G4960="South America",Predictive_Model!$D$41,0)))))+IF(H4960="Laptop",Predictive_Model!$D$43,IF(H4960="Mobile",Predictive_Model!$D$44,IF(H4960="TV",Predictive_Model!$D$45,IF(H4960="Tablet",Predictive_Model!$D$46,0))))+IF(K4960="Crypto",Predictive_Model!$D$48,IF(K4960="Debit Card",Predictive_Model!$D$49,IF(K4960="Gift Card",Predictive_Model!$D$50,IF(K4960="PayPal",Predictive_Model!$D$51,0))))+IF(N4960="Comedy",Predictive_Model!$D$53,IF(N4960="Documentary",Predictive_Model!$D$54,IF(N4960="Drama",Predictive_Model!$D$55,IF(N4960="Horror",Predictive_Model!$D$56,IF(N4960="Romance",Predictive_Model!$D$57,IF(N4960="Sci-Fi",Predictive_Model!$D$58,0)))))))))</f>
        <v>0.90327800742837494</v>
      </c>
      <c r="V4960" s="3" t="str">
        <f t="shared" si="776"/>
        <v>Critical</v>
      </c>
      <c r="W4960" s="6">
        <f t="shared" si="777"/>
        <v>12.636859323922966</v>
      </c>
      <c r="X4960" s="3" t="str">
        <f t="shared" si="778"/>
        <v>Priority 2</v>
      </c>
      <c r="Y4960" s="3" t="str">
        <f t="shared" si="779"/>
        <v>OK</v>
      </c>
    </row>
    <row r="4961" spans="1:25" x14ac:dyDescent="0.25">
      <c r="A4961" s="3" t="str">
        <f>Raw_Data!A4961</f>
        <v>727a57d8-56dd-4b96-8e01-c0841ed37406</v>
      </c>
      <c r="B4961" s="3">
        <f>Raw_Data!B4961</f>
        <v>28</v>
      </c>
      <c r="C4961" s="3" t="str">
        <f>Raw_Data!C4961</f>
        <v>Other</v>
      </c>
      <c r="D4961" s="3" t="str">
        <f>Raw_Data!D4961</f>
        <v>Basic</v>
      </c>
      <c r="E4961" s="3">
        <f>Raw_Data!E4961</f>
        <v>14.14</v>
      </c>
      <c r="F4961" s="3">
        <f>Raw_Data!F4961</f>
        <v>16</v>
      </c>
      <c r="G4961" s="3" t="str">
        <f>Raw_Data!G4961</f>
        <v>South America</v>
      </c>
      <c r="H4961" s="3" t="str">
        <f>Raw_Data!H4961</f>
        <v>Mobile</v>
      </c>
      <c r="I4961" s="3">
        <f>Raw_Data!I4961</f>
        <v>8.99</v>
      </c>
      <c r="J4961" s="3">
        <f>Raw_Data!J4961</f>
        <v>0</v>
      </c>
      <c r="K4961" s="3" t="str">
        <f>Raw_Data!K4961</f>
        <v>Gift Card</v>
      </c>
      <c r="L4961" s="3">
        <f>Raw_Data!L4961</f>
        <v>3</v>
      </c>
      <c r="M4961" s="3">
        <f>Raw_Data!M4961</f>
        <v>0.83</v>
      </c>
      <c r="N4961" s="3" t="str">
        <f>Raw_Data!N4961</f>
        <v>Drama</v>
      </c>
      <c r="O4961" s="3" t="str">
        <f t="shared" si="770"/>
        <v>25-34</v>
      </c>
      <c r="P4961" s="3" t="str">
        <f t="shared" si="771"/>
        <v>10-24h</v>
      </c>
      <c r="Q4961" s="3" t="str">
        <f t="shared" si="772"/>
        <v>8-21d</v>
      </c>
      <c r="R4961" s="3" t="str">
        <f t="shared" si="773"/>
        <v>Medium</v>
      </c>
      <c r="S4961" s="3" t="str">
        <f t="shared" si="774"/>
        <v>Low</v>
      </c>
      <c r="T4961" s="3" t="str">
        <f t="shared" si="775"/>
        <v>Active</v>
      </c>
      <c r="U4961" s="4">
        <f>1/(1+EXP(-(Predictive_Model!$B$5+((B4961-Predictive_Model!$B$20)/Predictive_Model!$C$20)*Predictive_Model!$D$20+((E4961-Predictive_Model!$B$21)/Predictive_Model!$C$21)*Predictive_Model!$D$21+((F4961-Predictive_Model!$B$22)/Predictive_Model!$C$22)*Predictive_Model!$D$22+((I4961-Predictive_Model!$B$23)/Predictive_Model!$C$23)*Predictive_Model!$D$23+((L4961-Predictive_Model!$B$24)/Predictive_Model!$C$24)*Predictive_Model!$D$24+((M4961-Predictive_Model!$B$25)/Predictive_Model!$C$25)*Predictive_Model!$D$25+IF(C4961="Male",Predictive_Model!$D$31,IF(C4961="Other",Predictive_Model!$D$32,0))+IF(D4961="Premium",Predictive_Model!$D$34,IF(D4961="Standard",Predictive_Model!$D$35,0))+IF(G4961="Asia",Predictive_Model!$D$37,IF(G4961="Europe",Predictive_Model!$D$38,IF(G4961="North America",Predictive_Model!$D$39,IF(G4961="Oceania",Predictive_Model!$D$40,IF(G4961="South America",Predictive_Model!$D$41,0)))))+IF(H4961="Laptop",Predictive_Model!$D$43,IF(H4961="Mobile",Predictive_Model!$D$44,IF(H4961="TV",Predictive_Model!$D$45,IF(H4961="Tablet",Predictive_Model!$D$46,0))))+IF(K4961="Crypto",Predictive_Model!$D$48,IF(K4961="Debit Card",Predictive_Model!$D$49,IF(K4961="Gift Card",Predictive_Model!$D$50,IF(K4961="PayPal",Predictive_Model!$D$51,0))))+IF(N4961="Comedy",Predictive_Model!$D$53,IF(N4961="Documentary",Predictive_Model!$D$54,IF(N4961="Drama",Predictive_Model!$D$55,IF(N4961="Horror",Predictive_Model!$D$56,IF(N4961="Romance",Predictive_Model!$D$57,IF(N4961="Sci-Fi",Predictive_Model!$D$58,0)))))))))</f>
        <v>0.78383545020229284</v>
      </c>
      <c r="V4961" s="3" t="str">
        <f t="shared" si="776"/>
        <v>Critical</v>
      </c>
      <c r="W4961" s="6">
        <f t="shared" si="777"/>
        <v>7.0466806973186129</v>
      </c>
      <c r="X4961" s="3" t="str">
        <f t="shared" si="778"/>
        <v>Priority 2</v>
      </c>
      <c r="Y4961" s="3" t="str">
        <f t="shared" si="779"/>
        <v>OK</v>
      </c>
    </row>
    <row r="4962" spans="1:25" x14ac:dyDescent="0.25">
      <c r="A4962" s="3" t="str">
        <f>Raw_Data!A4962</f>
        <v>1a613704-dbee-4a93-b9d1-7949da2b1aab</v>
      </c>
      <c r="B4962" s="3">
        <f>Raw_Data!B4962</f>
        <v>59</v>
      </c>
      <c r="C4962" s="3" t="str">
        <f>Raw_Data!C4962</f>
        <v>Male</v>
      </c>
      <c r="D4962" s="3" t="str">
        <f>Raw_Data!D4962</f>
        <v>Standard</v>
      </c>
      <c r="E4962" s="3">
        <f>Raw_Data!E4962</f>
        <v>0.98</v>
      </c>
      <c r="F4962" s="3">
        <f>Raw_Data!F4962</f>
        <v>19</v>
      </c>
      <c r="G4962" s="3" t="str">
        <f>Raw_Data!G4962</f>
        <v>Europe</v>
      </c>
      <c r="H4962" s="3" t="str">
        <f>Raw_Data!H4962</f>
        <v>Mobile</v>
      </c>
      <c r="I4962" s="3">
        <f>Raw_Data!I4962</f>
        <v>13.99</v>
      </c>
      <c r="J4962" s="3">
        <f>Raw_Data!J4962</f>
        <v>1</v>
      </c>
      <c r="K4962" s="3" t="str">
        <f>Raw_Data!K4962</f>
        <v>Gift Card</v>
      </c>
      <c r="L4962" s="3">
        <f>Raw_Data!L4962</f>
        <v>4</v>
      </c>
      <c r="M4962" s="3">
        <f>Raw_Data!M4962</f>
        <v>0.05</v>
      </c>
      <c r="N4962" s="3" t="str">
        <f>Raw_Data!N4962</f>
        <v>Horror</v>
      </c>
      <c r="O4962" s="3" t="str">
        <f t="shared" si="770"/>
        <v>55-70</v>
      </c>
      <c r="P4962" s="3" t="str">
        <f t="shared" si="771"/>
        <v>&lt;10h</v>
      </c>
      <c r="Q4962" s="3" t="str">
        <f t="shared" si="772"/>
        <v>8-21d</v>
      </c>
      <c r="R4962" s="3" t="str">
        <f t="shared" si="773"/>
        <v>Medium</v>
      </c>
      <c r="S4962" s="3" t="str">
        <f t="shared" si="774"/>
        <v>Mid</v>
      </c>
      <c r="T4962" s="3" t="str">
        <f t="shared" si="775"/>
        <v>Churned</v>
      </c>
      <c r="U4962" s="4">
        <f>1/(1+EXP(-(Predictive_Model!$B$5+((B4962-Predictive_Model!$B$20)/Predictive_Model!$C$20)*Predictive_Model!$D$20+((E4962-Predictive_Model!$B$21)/Predictive_Model!$C$21)*Predictive_Model!$D$21+((F4962-Predictive_Model!$B$22)/Predictive_Model!$C$22)*Predictive_Model!$D$22+((I4962-Predictive_Model!$B$23)/Predictive_Model!$C$23)*Predictive_Model!$D$23+((L4962-Predictive_Model!$B$24)/Predictive_Model!$C$24)*Predictive_Model!$D$24+((M4962-Predictive_Model!$B$25)/Predictive_Model!$C$25)*Predictive_Model!$D$25+IF(C4962="Male",Predictive_Model!$D$31,IF(C4962="Other",Predictive_Model!$D$32,0))+IF(D4962="Premium",Predictive_Model!$D$34,IF(D4962="Standard",Predictive_Model!$D$35,0))+IF(G4962="Asia",Predictive_Model!$D$37,IF(G4962="Europe",Predictive_Model!$D$38,IF(G4962="North America",Predictive_Model!$D$39,IF(G4962="Oceania",Predictive_Model!$D$40,IF(G4962="South America",Predictive_Model!$D$41,0)))))+IF(H4962="Laptop",Predictive_Model!$D$43,IF(H4962="Mobile",Predictive_Model!$D$44,IF(H4962="TV",Predictive_Model!$D$45,IF(H4962="Tablet",Predictive_Model!$D$46,0))))+IF(K4962="Crypto",Predictive_Model!$D$48,IF(K4962="Debit Card",Predictive_Model!$D$49,IF(K4962="Gift Card",Predictive_Model!$D$50,IF(K4962="PayPal",Predictive_Model!$D$51,0))))+IF(N4962="Comedy",Predictive_Model!$D$53,IF(N4962="Documentary",Predictive_Model!$D$54,IF(N4962="Drama",Predictive_Model!$D$55,IF(N4962="Horror",Predictive_Model!$D$56,IF(N4962="Romance",Predictive_Model!$D$57,IF(N4962="Sci-Fi",Predictive_Model!$D$58,0)))))))))</f>
        <v>0.99434335701112986</v>
      </c>
      <c r="V4962" s="3" t="str">
        <f t="shared" si="776"/>
        <v>Critical</v>
      </c>
      <c r="W4962" s="6">
        <f t="shared" si="777"/>
        <v>13.99</v>
      </c>
      <c r="X4962" s="3" t="str">
        <f t="shared" si="778"/>
        <v>Priority 2</v>
      </c>
      <c r="Y4962" s="3" t="str">
        <f t="shared" si="779"/>
        <v>OK</v>
      </c>
    </row>
    <row r="4963" spans="1:25" x14ac:dyDescent="0.25">
      <c r="A4963" s="3" t="str">
        <f>Raw_Data!A4963</f>
        <v>ce69dec0-1f59-4584-ae9b-509c66fb056a</v>
      </c>
      <c r="B4963" s="3">
        <f>Raw_Data!B4963</f>
        <v>61</v>
      </c>
      <c r="C4963" s="3" t="str">
        <f>Raw_Data!C4963</f>
        <v>Other</v>
      </c>
      <c r="D4963" s="3" t="str">
        <f>Raw_Data!D4963</f>
        <v>Standard</v>
      </c>
      <c r="E4963" s="3">
        <f>Raw_Data!E4963</f>
        <v>0.94</v>
      </c>
      <c r="F4963" s="3">
        <f>Raw_Data!F4963</f>
        <v>19</v>
      </c>
      <c r="G4963" s="3" t="str">
        <f>Raw_Data!G4963</f>
        <v>South America</v>
      </c>
      <c r="H4963" s="3" t="str">
        <f>Raw_Data!H4963</f>
        <v>TV</v>
      </c>
      <c r="I4963" s="3">
        <f>Raw_Data!I4963</f>
        <v>13.99</v>
      </c>
      <c r="J4963" s="3">
        <f>Raw_Data!J4963</f>
        <v>0</v>
      </c>
      <c r="K4963" s="3" t="str">
        <f>Raw_Data!K4963</f>
        <v>Debit Card</v>
      </c>
      <c r="L4963" s="3">
        <f>Raw_Data!L4963</f>
        <v>4</v>
      </c>
      <c r="M4963" s="3">
        <f>Raw_Data!M4963</f>
        <v>0.05</v>
      </c>
      <c r="N4963" s="3" t="str">
        <f>Raw_Data!N4963</f>
        <v>Romance</v>
      </c>
      <c r="O4963" s="3" t="str">
        <f t="shared" si="770"/>
        <v>55-70</v>
      </c>
      <c r="P4963" s="3" t="str">
        <f t="shared" si="771"/>
        <v>&lt;10h</v>
      </c>
      <c r="Q4963" s="3" t="str">
        <f t="shared" si="772"/>
        <v>8-21d</v>
      </c>
      <c r="R4963" s="3" t="str">
        <f t="shared" si="773"/>
        <v>Medium</v>
      </c>
      <c r="S4963" s="3" t="str">
        <f t="shared" si="774"/>
        <v>Mid</v>
      </c>
      <c r="T4963" s="3" t="str">
        <f t="shared" si="775"/>
        <v>Active</v>
      </c>
      <c r="U4963" s="4">
        <f>1/(1+EXP(-(Predictive_Model!$B$5+((B4963-Predictive_Model!$B$20)/Predictive_Model!$C$20)*Predictive_Model!$D$20+((E4963-Predictive_Model!$B$21)/Predictive_Model!$C$21)*Predictive_Model!$D$21+((F4963-Predictive_Model!$B$22)/Predictive_Model!$C$22)*Predictive_Model!$D$22+((I4963-Predictive_Model!$B$23)/Predictive_Model!$C$23)*Predictive_Model!$D$23+((L4963-Predictive_Model!$B$24)/Predictive_Model!$C$24)*Predictive_Model!$D$24+((M4963-Predictive_Model!$B$25)/Predictive_Model!$C$25)*Predictive_Model!$D$25+IF(C4963="Male",Predictive_Model!$D$31,IF(C4963="Other",Predictive_Model!$D$32,0))+IF(D4963="Premium",Predictive_Model!$D$34,IF(D4963="Standard",Predictive_Model!$D$35,0))+IF(G4963="Asia",Predictive_Model!$D$37,IF(G4963="Europe",Predictive_Model!$D$38,IF(G4963="North America",Predictive_Model!$D$39,IF(G4963="Oceania",Predictive_Model!$D$40,IF(G4963="South America",Predictive_Model!$D$41,0)))))+IF(H4963="Laptop",Predictive_Model!$D$43,IF(H4963="Mobile",Predictive_Model!$D$44,IF(H4963="TV",Predictive_Model!$D$45,IF(H4963="Tablet",Predictive_Model!$D$46,0))))+IF(K4963="Crypto",Predictive_Model!$D$48,IF(K4963="Debit Card",Predictive_Model!$D$49,IF(K4963="Gift Card",Predictive_Model!$D$50,IF(K4963="PayPal",Predictive_Model!$D$51,0))))+IF(N4963="Comedy",Predictive_Model!$D$53,IF(N4963="Documentary",Predictive_Model!$D$54,IF(N4963="Drama",Predictive_Model!$D$55,IF(N4963="Horror",Predictive_Model!$D$56,IF(N4963="Romance",Predictive_Model!$D$57,IF(N4963="Sci-Fi",Predictive_Model!$D$58,0)))))))))</f>
        <v>0.94002189721402263</v>
      </c>
      <c r="V4963" s="3" t="str">
        <f t="shared" si="776"/>
        <v>Critical</v>
      </c>
      <c r="W4963" s="6">
        <f t="shared" si="777"/>
        <v>13.150906342024177</v>
      </c>
      <c r="X4963" s="3" t="str">
        <f t="shared" si="778"/>
        <v>Priority 2</v>
      </c>
      <c r="Y4963" s="3" t="str">
        <f t="shared" si="779"/>
        <v>OK</v>
      </c>
    </row>
    <row r="4964" spans="1:25" x14ac:dyDescent="0.25">
      <c r="A4964" s="3" t="str">
        <f>Raw_Data!A4964</f>
        <v>00bdfac1-c682-408a-b6e1-73fdbfd9453c</v>
      </c>
      <c r="B4964" s="3">
        <f>Raw_Data!B4964</f>
        <v>39</v>
      </c>
      <c r="C4964" s="3" t="str">
        <f>Raw_Data!C4964</f>
        <v>Female</v>
      </c>
      <c r="D4964" s="3" t="str">
        <f>Raw_Data!D4964</f>
        <v>Premium</v>
      </c>
      <c r="E4964" s="3">
        <f>Raw_Data!E4964</f>
        <v>11.83</v>
      </c>
      <c r="F4964" s="3">
        <f>Raw_Data!F4964</f>
        <v>55</v>
      </c>
      <c r="G4964" s="3" t="str">
        <f>Raw_Data!G4964</f>
        <v>South America</v>
      </c>
      <c r="H4964" s="3" t="str">
        <f>Raw_Data!H4964</f>
        <v>Laptop</v>
      </c>
      <c r="I4964" s="3">
        <f>Raw_Data!I4964</f>
        <v>17.989999999999998</v>
      </c>
      <c r="J4964" s="3">
        <f>Raw_Data!J4964</f>
        <v>1</v>
      </c>
      <c r="K4964" s="3" t="str">
        <f>Raw_Data!K4964</f>
        <v>Gift Card</v>
      </c>
      <c r="L4964" s="3">
        <f>Raw_Data!L4964</f>
        <v>3</v>
      </c>
      <c r="M4964" s="3">
        <f>Raw_Data!M4964</f>
        <v>0.21</v>
      </c>
      <c r="N4964" s="3" t="str">
        <f>Raw_Data!N4964</f>
        <v>Action</v>
      </c>
      <c r="O4964" s="3" t="str">
        <f t="shared" si="770"/>
        <v>35-44</v>
      </c>
      <c r="P4964" s="3" t="str">
        <f t="shared" si="771"/>
        <v>10-24h</v>
      </c>
      <c r="Q4964" s="3" t="str">
        <f t="shared" si="772"/>
        <v>46-60d</v>
      </c>
      <c r="R4964" s="3" t="str">
        <f t="shared" si="773"/>
        <v>Medium</v>
      </c>
      <c r="S4964" s="3" t="str">
        <f t="shared" si="774"/>
        <v>High</v>
      </c>
      <c r="T4964" s="3" t="str">
        <f t="shared" si="775"/>
        <v>Churned</v>
      </c>
      <c r="U4964" s="4">
        <f>1/(1+EXP(-(Predictive_Model!$B$5+((B4964-Predictive_Model!$B$20)/Predictive_Model!$C$20)*Predictive_Model!$D$20+((E4964-Predictive_Model!$B$21)/Predictive_Model!$C$21)*Predictive_Model!$D$21+((F4964-Predictive_Model!$B$22)/Predictive_Model!$C$22)*Predictive_Model!$D$22+((I4964-Predictive_Model!$B$23)/Predictive_Model!$C$23)*Predictive_Model!$D$23+((L4964-Predictive_Model!$B$24)/Predictive_Model!$C$24)*Predictive_Model!$D$24+((M4964-Predictive_Model!$B$25)/Predictive_Model!$C$25)*Predictive_Model!$D$25+IF(C4964="Male",Predictive_Model!$D$31,IF(C4964="Other",Predictive_Model!$D$32,0))+IF(D4964="Premium",Predictive_Model!$D$34,IF(D4964="Standard",Predictive_Model!$D$35,0))+IF(G4964="Asia",Predictive_Model!$D$37,IF(G4964="Europe",Predictive_Model!$D$38,IF(G4964="North America",Predictive_Model!$D$39,IF(G4964="Oceania",Predictive_Model!$D$40,IF(G4964="South America",Predictive_Model!$D$41,0)))))+IF(H4964="Laptop",Predictive_Model!$D$43,IF(H4964="Mobile",Predictive_Model!$D$44,IF(H4964="TV",Predictive_Model!$D$45,IF(H4964="Tablet",Predictive_Model!$D$46,0))))+IF(K4964="Crypto",Predictive_Model!$D$48,IF(K4964="Debit Card",Predictive_Model!$D$49,IF(K4964="Gift Card",Predictive_Model!$D$50,IF(K4964="PayPal",Predictive_Model!$D$51,0))))+IF(N4964="Comedy",Predictive_Model!$D$53,IF(N4964="Documentary",Predictive_Model!$D$54,IF(N4964="Drama",Predictive_Model!$D$55,IF(N4964="Horror",Predictive_Model!$D$56,IF(N4964="Romance",Predictive_Model!$D$57,IF(N4964="Sci-Fi",Predictive_Model!$D$58,0)))))))))</f>
        <v>0.97792621023946624</v>
      </c>
      <c r="V4964" s="3" t="str">
        <f t="shared" si="776"/>
        <v>Critical</v>
      </c>
      <c r="W4964" s="6">
        <f t="shared" si="777"/>
        <v>17.989999999999998</v>
      </c>
      <c r="X4964" s="3" t="str">
        <f t="shared" si="778"/>
        <v>Priority 1</v>
      </c>
      <c r="Y4964" s="3" t="str">
        <f t="shared" si="779"/>
        <v>OK</v>
      </c>
    </row>
    <row r="4965" spans="1:25" x14ac:dyDescent="0.25">
      <c r="A4965" s="3" t="str">
        <f>Raw_Data!A4965</f>
        <v>2a4fafb1-ea01-4a1b-aacc-a09cf8eb1040</v>
      </c>
      <c r="B4965" s="3">
        <f>Raw_Data!B4965</f>
        <v>37</v>
      </c>
      <c r="C4965" s="3" t="str">
        <f>Raw_Data!C4965</f>
        <v>Other</v>
      </c>
      <c r="D4965" s="3" t="str">
        <f>Raw_Data!D4965</f>
        <v>Basic</v>
      </c>
      <c r="E4965" s="3">
        <f>Raw_Data!E4965</f>
        <v>55.15</v>
      </c>
      <c r="F4965" s="3">
        <f>Raw_Data!F4965</f>
        <v>59</v>
      </c>
      <c r="G4965" s="3" t="str">
        <f>Raw_Data!G4965</f>
        <v>North America</v>
      </c>
      <c r="H4965" s="3" t="str">
        <f>Raw_Data!H4965</f>
        <v>Mobile</v>
      </c>
      <c r="I4965" s="3">
        <f>Raw_Data!I4965</f>
        <v>8.99</v>
      </c>
      <c r="J4965" s="3">
        <f>Raw_Data!J4965</f>
        <v>0</v>
      </c>
      <c r="K4965" s="3" t="str">
        <f>Raw_Data!K4965</f>
        <v>Gift Card</v>
      </c>
      <c r="L4965" s="3">
        <f>Raw_Data!L4965</f>
        <v>4</v>
      </c>
      <c r="M4965" s="3">
        <f>Raw_Data!M4965</f>
        <v>0.92</v>
      </c>
      <c r="N4965" s="3" t="str">
        <f>Raw_Data!N4965</f>
        <v>Horror</v>
      </c>
      <c r="O4965" s="3" t="str">
        <f t="shared" si="770"/>
        <v>35-44</v>
      </c>
      <c r="P4965" s="3" t="str">
        <f t="shared" si="771"/>
        <v>50h+</v>
      </c>
      <c r="Q4965" s="3" t="str">
        <f t="shared" si="772"/>
        <v>46-60d</v>
      </c>
      <c r="R4965" s="3" t="str">
        <f t="shared" si="773"/>
        <v>Medium</v>
      </c>
      <c r="S4965" s="3" t="str">
        <f t="shared" si="774"/>
        <v>Low</v>
      </c>
      <c r="T4965" s="3" t="str">
        <f t="shared" si="775"/>
        <v>Active</v>
      </c>
      <c r="U4965" s="4">
        <f>1/(1+EXP(-(Predictive_Model!$B$5+((B4965-Predictive_Model!$B$20)/Predictive_Model!$C$20)*Predictive_Model!$D$20+((E4965-Predictive_Model!$B$21)/Predictive_Model!$C$21)*Predictive_Model!$D$21+((F4965-Predictive_Model!$B$22)/Predictive_Model!$C$22)*Predictive_Model!$D$22+((I4965-Predictive_Model!$B$23)/Predictive_Model!$C$23)*Predictive_Model!$D$23+((L4965-Predictive_Model!$B$24)/Predictive_Model!$C$24)*Predictive_Model!$D$24+((M4965-Predictive_Model!$B$25)/Predictive_Model!$C$25)*Predictive_Model!$D$25+IF(C4965="Male",Predictive_Model!$D$31,IF(C4965="Other",Predictive_Model!$D$32,0))+IF(D4965="Premium",Predictive_Model!$D$34,IF(D4965="Standard",Predictive_Model!$D$35,0))+IF(G4965="Asia",Predictive_Model!$D$37,IF(G4965="Europe",Predictive_Model!$D$38,IF(G4965="North America",Predictive_Model!$D$39,IF(G4965="Oceania",Predictive_Model!$D$40,IF(G4965="South America",Predictive_Model!$D$41,0)))))+IF(H4965="Laptop",Predictive_Model!$D$43,IF(H4965="Mobile",Predictive_Model!$D$44,IF(H4965="TV",Predictive_Model!$D$45,IF(H4965="Tablet",Predictive_Model!$D$46,0))))+IF(K4965="Crypto",Predictive_Model!$D$48,IF(K4965="Debit Card",Predictive_Model!$D$49,IF(K4965="Gift Card",Predictive_Model!$D$50,IF(K4965="PayPal",Predictive_Model!$D$51,0))))+IF(N4965="Comedy",Predictive_Model!$D$53,IF(N4965="Documentary",Predictive_Model!$D$54,IF(N4965="Drama",Predictive_Model!$D$55,IF(N4965="Horror",Predictive_Model!$D$56,IF(N4965="Romance",Predictive_Model!$D$57,IF(N4965="Sci-Fi",Predictive_Model!$D$58,0)))))))))</f>
        <v>1.0293587587487086E-3</v>
      </c>
      <c r="V4965" s="3" t="str">
        <f t="shared" si="776"/>
        <v>Low</v>
      </c>
      <c r="W4965" s="6">
        <f t="shared" si="777"/>
        <v>9.2539352411508905E-3</v>
      </c>
      <c r="X4965" s="3" t="str">
        <f t="shared" si="778"/>
        <v>Monitor</v>
      </c>
      <c r="Y4965" s="3" t="str">
        <f t="shared" si="779"/>
        <v>OK</v>
      </c>
    </row>
    <row r="4966" spans="1:25" x14ac:dyDescent="0.25">
      <c r="A4966" s="3" t="str">
        <f>Raw_Data!A4966</f>
        <v>a8725398-953d-4250-af9d-f99ecb96b562</v>
      </c>
      <c r="B4966" s="3">
        <f>Raw_Data!B4966</f>
        <v>18</v>
      </c>
      <c r="C4966" s="3" t="str">
        <f>Raw_Data!C4966</f>
        <v>Other</v>
      </c>
      <c r="D4966" s="3" t="str">
        <f>Raw_Data!D4966</f>
        <v>Premium</v>
      </c>
      <c r="E4966" s="3">
        <f>Raw_Data!E4966</f>
        <v>46.06</v>
      </c>
      <c r="F4966" s="3">
        <f>Raw_Data!F4966</f>
        <v>57</v>
      </c>
      <c r="G4966" s="3" t="str">
        <f>Raw_Data!G4966</f>
        <v>Asia</v>
      </c>
      <c r="H4966" s="3" t="str">
        <f>Raw_Data!H4966</f>
        <v>Tablet</v>
      </c>
      <c r="I4966" s="3">
        <f>Raw_Data!I4966</f>
        <v>17.989999999999998</v>
      </c>
      <c r="J4966" s="3">
        <f>Raw_Data!J4966</f>
        <v>0</v>
      </c>
      <c r="K4966" s="3" t="str">
        <f>Raw_Data!K4966</f>
        <v>Crypto</v>
      </c>
      <c r="L4966" s="3">
        <f>Raw_Data!L4966</f>
        <v>4</v>
      </c>
      <c r="M4966" s="3">
        <f>Raw_Data!M4966</f>
        <v>0.79</v>
      </c>
      <c r="N4966" s="3" t="str">
        <f>Raw_Data!N4966</f>
        <v>Comedy</v>
      </c>
      <c r="O4966" s="3" t="str">
        <f t="shared" si="770"/>
        <v>18-24</v>
      </c>
      <c r="P4966" s="3" t="str">
        <f t="shared" si="771"/>
        <v>25-49h</v>
      </c>
      <c r="Q4966" s="3" t="str">
        <f t="shared" si="772"/>
        <v>46-60d</v>
      </c>
      <c r="R4966" s="3" t="str">
        <f t="shared" si="773"/>
        <v>Medium</v>
      </c>
      <c r="S4966" s="3" t="str">
        <f t="shared" si="774"/>
        <v>High</v>
      </c>
      <c r="T4966" s="3" t="str">
        <f t="shared" si="775"/>
        <v>Active</v>
      </c>
      <c r="U4966" s="4">
        <f>1/(1+EXP(-(Predictive_Model!$B$5+((B4966-Predictive_Model!$B$20)/Predictive_Model!$C$20)*Predictive_Model!$D$20+((E4966-Predictive_Model!$B$21)/Predictive_Model!$C$21)*Predictive_Model!$D$21+((F4966-Predictive_Model!$B$22)/Predictive_Model!$C$22)*Predictive_Model!$D$22+((I4966-Predictive_Model!$B$23)/Predictive_Model!$C$23)*Predictive_Model!$D$23+((L4966-Predictive_Model!$B$24)/Predictive_Model!$C$24)*Predictive_Model!$D$24+((M4966-Predictive_Model!$B$25)/Predictive_Model!$C$25)*Predictive_Model!$D$25+IF(C4966="Male",Predictive_Model!$D$31,IF(C4966="Other",Predictive_Model!$D$32,0))+IF(D4966="Premium",Predictive_Model!$D$34,IF(D4966="Standard",Predictive_Model!$D$35,0))+IF(G4966="Asia",Predictive_Model!$D$37,IF(G4966="Europe",Predictive_Model!$D$38,IF(G4966="North America",Predictive_Model!$D$39,IF(G4966="Oceania",Predictive_Model!$D$40,IF(G4966="South America",Predictive_Model!$D$41,0)))))+IF(H4966="Laptop",Predictive_Model!$D$43,IF(H4966="Mobile",Predictive_Model!$D$44,IF(H4966="TV",Predictive_Model!$D$45,IF(H4966="Tablet",Predictive_Model!$D$46,0))))+IF(K4966="Crypto",Predictive_Model!$D$48,IF(K4966="Debit Card",Predictive_Model!$D$49,IF(K4966="Gift Card",Predictive_Model!$D$50,IF(K4966="PayPal",Predictive_Model!$D$51,0))))+IF(N4966="Comedy",Predictive_Model!$D$53,IF(N4966="Documentary",Predictive_Model!$D$54,IF(N4966="Drama",Predictive_Model!$D$55,IF(N4966="Horror",Predictive_Model!$D$56,IF(N4966="Romance",Predictive_Model!$D$57,IF(N4966="Sci-Fi",Predictive_Model!$D$58,0)))))))))</f>
        <v>4.0449710459184308E-4</v>
      </c>
      <c r="V4966" s="3" t="str">
        <f t="shared" si="776"/>
        <v>Low</v>
      </c>
      <c r="W4966" s="6">
        <f t="shared" si="777"/>
        <v>7.2769029116072567E-3</v>
      </c>
      <c r="X4966" s="3" t="str">
        <f t="shared" si="778"/>
        <v>Monitor</v>
      </c>
      <c r="Y4966" s="3" t="str">
        <f t="shared" si="779"/>
        <v>OK</v>
      </c>
    </row>
    <row r="4967" spans="1:25" x14ac:dyDescent="0.25">
      <c r="A4967" s="3" t="str">
        <f>Raw_Data!A4967</f>
        <v>3160aa58-0bf6-4e81-a1af-51903f0c0588</v>
      </c>
      <c r="B4967" s="3">
        <f>Raw_Data!B4967</f>
        <v>65</v>
      </c>
      <c r="C4967" s="3" t="str">
        <f>Raw_Data!C4967</f>
        <v>Female</v>
      </c>
      <c r="D4967" s="3" t="str">
        <f>Raw_Data!D4967</f>
        <v>Standard</v>
      </c>
      <c r="E4967" s="3">
        <f>Raw_Data!E4967</f>
        <v>70.989999999999995</v>
      </c>
      <c r="F4967" s="3">
        <f>Raw_Data!F4967</f>
        <v>36</v>
      </c>
      <c r="G4967" s="3" t="str">
        <f>Raw_Data!G4967</f>
        <v>Oceania</v>
      </c>
      <c r="H4967" s="3" t="str">
        <f>Raw_Data!H4967</f>
        <v>Mobile</v>
      </c>
      <c r="I4967" s="3">
        <f>Raw_Data!I4967</f>
        <v>13.99</v>
      </c>
      <c r="J4967" s="3">
        <f>Raw_Data!J4967</f>
        <v>0</v>
      </c>
      <c r="K4967" s="3" t="str">
        <f>Raw_Data!K4967</f>
        <v>Crypto</v>
      </c>
      <c r="L4967" s="3">
        <f>Raw_Data!L4967</f>
        <v>2</v>
      </c>
      <c r="M4967" s="3">
        <f>Raw_Data!M4967</f>
        <v>1.92</v>
      </c>
      <c r="N4967" s="3" t="str">
        <f>Raw_Data!N4967</f>
        <v>Horror</v>
      </c>
      <c r="O4967" s="3" t="str">
        <f t="shared" si="770"/>
        <v>55-70</v>
      </c>
      <c r="P4967" s="3" t="str">
        <f t="shared" si="771"/>
        <v>50h+</v>
      </c>
      <c r="Q4967" s="3" t="str">
        <f t="shared" si="772"/>
        <v>22-45d</v>
      </c>
      <c r="R4967" s="3" t="str">
        <f t="shared" si="773"/>
        <v>Medium</v>
      </c>
      <c r="S4967" s="3" t="str">
        <f t="shared" si="774"/>
        <v>Mid</v>
      </c>
      <c r="T4967" s="3" t="str">
        <f t="shared" si="775"/>
        <v>Active</v>
      </c>
      <c r="U4967" s="4">
        <f>1/(1+EXP(-(Predictive_Model!$B$5+((B4967-Predictive_Model!$B$20)/Predictive_Model!$C$20)*Predictive_Model!$D$20+((E4967-Predictive_Model!$B$21)/Predictive_Model!$C$21)*Predictive_Model!$D$21+((F4967-Predictive_Model!$B$22)/Predictive_Model!$C$22)*Predictive_Model!$D$22+((I4967-Predictive_Model!$B$23)/Predictive_Model!$C$23)*Predictive_Model!$D$23+((L4967-Predictive_Model!$B$24)/Predictive_Model!$C$24)*Predictive_Model!$D$24+((M4967-Predictive_Model!$B$25)/Predictive_Model!$C$25)*Predictive_Model!$D$25+IF(C4967="Male",Predictive_Model!$D$31,IF(C4967="Other",Predictive_Model!$D$32,0))+IF(D4967="Premium",Predictive_Model!$D$34,IF(D4967="Standard",Predictive_Model!$D$35,0))+IF(G4967="Asia",Predictive_Model!$D$37,IF(G4967="Europe",Predictive_Model!$D$38,IF(G4967="North America",Predictive_Model!$D$39,IF(G4967="Oceania",Predictive_Model!$D$40,IF(G4967="South America",Predictive_Model!$D$41,0)))))+IF(H4967="Laptop",Predictive_Model!$D$43,IF(H4967="Mobile",Predictive_Model!$D$44,IF(H4967="TV",Predictive_Model!$D$45,IF(H4967="Tablet",Predictive_Model!$D$46,0))))+IF(K4967="Crypto",Predictive_Model!$D$48,IF(K4967="Debit Card",Predictive_Model!$D$49,IF(K4967="Gift Card",Predictive_Model!$D$50,IF(K4967="PayPal",Predictive_Model!$D$51,0))))+IF(N4967="Comedy",Predictive_Model!$D$53,IF(N4967="Documentary",Predictive_Model!$D$54,IF(N4967="Drama",Predictive_Model!$D$55,IF(N4967="Horror",Predictive_Model!$D$56,IF(N4967="Romance",Predictive_Model!$D$57,IF(N4967="Sci-Fi",Predictive_Model!$D$58,0)))))))))</f>
        <v>7.5837341986031794E-8</v>
      </c>
      <c r="V4967" s="3" t="str">
        <f t="shared" si="776"/>
        <v>Low</v>
      </c>
      <c r="W4967" s="6">
        <f t="shared" si="777"/>
        <v>1.0609644143845849E-6</v>
      </c>
      <c r="X4967" s="3" t="str">
        <f t="shared" si="778"/>
        <v>Monitor</v>
      </c>
      <c r="Y4967" s="3" t="str">
        <f t="shared" si="779"/>
        <v>OK</v>
      </c>
    </row>
    <row r="4968" spans="1:25" x14ac:dyDescent="0.25">
      <c r="A4968" s="3" t="str">
        <f>Raw_Data!A4968</f>
        <v>762e1664-e032-49bd-b40b-6ffc62b9f79d</v>
      </c>
      <c r="B4968" s="3">
        <f>Raw_Data!B4968</f>
        <v>65</v>
      </c>
      <c r="C4968" s="3" t="str">
        <f>Raw_Data!C4968</f>
        <v>Other</v>
      </c>
      <c r="D4968" s="3" t="str">
        <f>Raw_Data!D4968</f>
        <v>Standard</v>
      </c>
      <c r="E4968" s="3">
        <f>Raw_Data!E4968</f>
        <v>20.56</v>
      </c>
      <c r="F4968" s="3">
        <f>Raw_Data!F4968</f>
        <v>10</v>
      </c>
      <c r="G4968" s="3" t="str">
        <f>Raw_Data!G4968</f>
        <v>Europe</v>
      </c>
      <c r="H4968" s="3" t="str">
        <f>Raw_Data!H4968</f>
        <v>Laptop</v>
      </c>
      <c r="I4968" s="3">
        <f>Raw_Data!I4968</f>
        <v>13.99</v>
      </c>
      <c r="J4968" s="3">
        <f>Raw_Data!J4968</f>
        <v>0</v>
      </c>
      <c r="K4968" s="3" t="str">
        <f>Raw_Data!K4968</f>
        <v>Debit Card</v>
      </c>
      <c r="L4968" s="3">
        <f>Raw_Data!L4968</f>
        <v>5</v>
      </c>
      <c r="M4968" s="3">
        <f>Raw_Data!M4968</f>
        <v>1.87</v>
      </c>
      <c r="N4968" s="3" t="str">
        <f>Raw_Data!N4968</f>
        <v>Sci-Fi</v>
      </c>
      <c r="O4968" s="3" t="str">
        <f t="shared" si="770"/>
        <v>55-70</v>
      </c>
      <c r="P4968" s="3" t="str">
        <f t="shared" si="771"/>
        <v>10-24h</v>
      </c>
      <c r="Q4968" s="3" t="str">
        <f t="shared" si="772"/>
        <v>8-21d</v>
      </c>
      <c r="R4968" s="3" t="str">
        <f t="shared" si="773"/>
        <v>Medium</v>
      </c>
      <c r="S4968" s="3" t="str">
        <f t="shared" si="774"/>
        <v>Mid</v>
      </c>
      <c r="T4968" s="3" t="str">
        <f t="shared" si="775"/>
        <v>Active</v>
      </c>
      <c r="U4968" s="4">
        <f>1/(1+EXP(-(Predictive_Model!$B$5+((B4968-Predictive_Model!$B$20)/Predictive_Model!$C$20)*Predictive_Model!$D$20+((E4968-Predictive_Model!$B$21)/Predictive_Model!$C$21)*Predictive_Model!$D$21+((F4968-Predictive_Model!$B$22)/Predictive_Model!$C$22)*Predictive_Model!$D$22+((I4968-Predictive_Model!$B$23)/Predictive_Model!$C$23)*Predictive_Model!$D$23+((L4968-Predictive_Model!$B$24)/Predictive_Model!$C$24)*Predictive_Model!$D$24+((M4968-Predictive_Model!$B$25)/Predictive_Model!$C$25)*Predictive_Model!$D$25+IF(C4968="Male",Predictive_Model!$D$31,IF(C4968="Other",Predictive_Model!$D$32,0))+IF(D4968="Premium",Predictive_Model!$D$34,IF(D4968="Standard",Predictive_Model!$D$35,0))+IF(G4968="Asia",Predictive_Model!$D$37,IF(G4968="Europe",Predictive_Model!$D$38,IF(G4968="North America",Predictive_Model!$D$39,IF(G4968="Oceania",Predictive_Model!$D$40,IF(G4968="South America",Predictive_Model!$D$41,0)))))+IF(H4968="Laptop",Predictive_Model!$D$43,IF(H4968="Mobile",Predictive_Model!$D$44,IF(H4968="TV",Predictive_Model!$D$45,IF(H4968="Tablet",Predictive_Model!$D$46,0))))+IF(K4968="Crypto",Predictive_Model!$D$48,IF(K4968="Debit Card",Predictive_Model!$D$49,IF(K4968="Gift Card",Predictive_Model!$D$50,IF(K4968="PayPal",Predictive_Model!$D$51,0))))+IF(N4968="Comedy",Predictive_Model!$D$53,IF(N4968="Documentary",Predictive_Model!$D$54,IF(N4968="Drama",Predictive_Model!$D$55,IF(N4968="Horror",Predictive_Model!$D$56,IF(N4968="Romance",Predictive_Model!$D$57,IF(N4968="Sci-Fi",Predictive_Model!$D$58,0)))))))))</f>
        <v>2.3921512949180531E-4</v>
      </c>
      <c r="V4968" s="3" t="str">
        <f t="shared" si="776"/>
        <v>Low</v>
      </c>
      <c r="W4968" s="6">
        <f t="shared" si="777"/>
        <v>3.3466196615903562E-3</v>
      </c>
      <c r="X4968" s="3" t="str">
        <f t="shared" si="778"/>
        <v>Monitor</v>
      </c>
      <c r="Y4968" s="3" t="str">
        <f t="shared" si="779"/>
        <v>OK</v>
      </c>
    </row>
    <row r="4969" spans="1:25" x14ac:dyDescent="0.25">
      <c r="A4969" s="3" t="str">
        <f>Raw_Data!A4969</f>
        <v>8965ad72-c8b5-478a-879e-8136cdd2b134</v>
      </c>
      <c r="B4969" s="3">
        <f>Raw_Data!B4969</f>
        <v>46</v>
      </c>
      <c r="C4969" s="3" t="str">
        <f>Raw_Data!C4969</f>
        <v>Other</v>
      </c>
      <c r="D4969" s="3" t="str">
        <f>Raw_Data!D4969</f>
        <v>Premium</v>
      </c>
      <c r="E4969" s="3">
        <f>Raw_Data!E4969</f>
        <v>4.1399999999999997</v>
      </c>
      <c r="F4969" s="3">
        <f>Raw_Data!F4969</f>
        <v>42</v>
      </c>
      <c r="G4969" s="3" t="str">
        <f>Raw_Data!G4969</f>
        <v>South America</v>
      </c>
      <c r="H4969" s="3" t="str">
        <f>Raw_Data!H4969</f>
        <v>Desktop</v>
      </c>
      <c r="I4969" s="3">
        <f>Raw_Data!I4969</f>
        <v>17.989999999999998</v>
      </c>
      <c r="J4969" s="3">
        <f>Raw_Data!J4969</f>
        <v>1</v>
      </c>
      <c r="K4969" s="3" t="str">
        <f>Raw_Data!K4969</f>
        <v>Credit Card</v>
      </c>
      <c r="L4969" s="3">
        <f>Raw_Data!L4969</f>
        <v>5</v>
      </c>
      <c r="M4969" s="3">
        <f>Raw_Data!M4969</f>
        <v>0.1</v>
      </c>
      <c r="N4969" s="3" t="str">
        <f>Raw_Data!N4969</f>
        <v>Drama</v>
      </c>
      <c r="O4969" s="3" t="str">
        <f t="shared" si="770"/>
        <v>45-54</v>
      </c>
      <c r="P4969" s="3" t="str">
        <f t="shared" si="771"/>
        <v>&lt;10h</v>
      </c>
      <c r="Q4969" s="3" t="str">
        <f t="shared" si="772"/>
        <v>22-45d</v>
      </c>
      <c r="R4969" s="3" t="str">
        <f t="shared" si="773"/>
        <v>Medium</v>
      </c>
      <c r="S4969" s="3" t="str">
        <f t="shared" si="774"/>
        <v>High</v>
      </c>
      <c r="T4969" s="3" t="str">
        <f t="shared" si="775"/>
        <v>Churned</v>
      </c>
      <c r="U4969" s="4">
        <f>1/(1+EXP(-(Predictive_Model!$B$5+((B4969-Predictive_Model!$B$20)/Predictive_Model!$C$20)*Predictive_Model!$D$20+((E4969-Predictive_Model!$B$21)/Predictive_Model!$C$21)*Predictive_Model!$D$21+((F4969-Predictive_Model!$B$22)/Predictive_Model!$C$22)*Predictive_Model!$D$22+((I4969-Predictive_Model!$B$23)/Predictive_Model!$C$23)*Predictive_Model!$D$23+((L4969-Predictive_Model!$B$24)/Predictive_Model!$C$24)*Predictive_Model!$D$24+((M4969-Predictive_Model!$B$25)/Predictive_Model!$C$25)*Predictive_Model!$D$25+IF(C4969="Male",Predictive_Model!$D$31,IF(C4969="Other",Predictive_Model!$D$32,0))+IF(D4969="Premium",Predictive_Model!$D$34,IF(D4969="Standard",Predictive_Model!$D$35,0))+IF(G4969="Asia",Predictive_Model!$D$37,IF(G4969="Europe",Predictive_Model!$D$38,IF(G4969="North America",Predictive_Model!$D$39,IF(G4969="Oceania",Predictive_Model!$D$40,IF(G4969="South America",Predictive_Model!$D$41,0)))))+IF(H4969="Laptop",Predictive_Model!$D$43,IF(H4969="Mobile",Predictive_Model!$D$44,IF(H4969="TV",Predictive_Model!$D$45,IF(H4969="Tablet",Predictive_Model!$D$46,0))))+IF(K4969="Crypto",Predictive_Model!$D$48,IF(K4969="Debit Card",Predictive_Model!$D$49,IF(K4969="Gift Card",Predictive_Model!$D$50,IF(K4969="PayPal",Predictive_Model!$D$51,0))))+IF(N4969="Comedy",Predictive_Model!$D$53,IF(N4969="Documentary",Predictive_Model!$D$54,IF(N4969="Drama",Predictive_Model!$D$55,IF(N4969="Horror",Predictive_Model!$D$56,IF(N4969="Romance",Predictive_Model!$D$57,IF(N4969="Sci-Fi",Predictive_Model!$D$58,0)))))))))</f>
        <v>0.93226935194697069</v>
      </c>
      <c r="V4969" s="3" t="str">
        <f t="shared" si="776"/>
        <v>Critical</v>
      </c>
      <c r="W4969" s="6">
        <f t="shared" si="777"/>
        <v>17.989999999999998</v>
      </c>
      <c r="X4969" s="3" t="str">
        <f t="shared" si="778"/>
        <v>Priority 1</v>
      </c>
      <c r="Y4969" s="3" t="str">
        <f t="shared" si="779"/>
        <v>OK</v>
      </c>
    </row>
    <row r="4970" spans="1:25" x14ac:dyDescent="0.25">
      <c r="A4970" s="3" t="str">
        <f>Raw_Data!A4970</f>
        <v>40d27e9f-dd96-4b7b-b4c1-b9e098c71542</v>
      </c>
      <c r="B4970" s="3">
        <f>Raw_Data!B4970</f>
        <v>32</v>
      </c>
      <c r="C4970" s="3" t="str">
        <f>Raw_Data!C4970</f>
        <v>Other</v>
      </c>
      <c r="D4970" s="3" t="str">
        <f>Raw_Data!D4970</f>
        <v>Standard</v>
      </c>
      <c r="E4970" s="3">
        <f>Raw_Data!E4970</f>
        <v>14.48</v>
      </c>
      <c r="F4970" s="3">
        <f>Raw_Data!F4970</f>
        <v>55</v>
      </c>
      <c r="G4970" s="3" t="str">
        <f>Raw_Data!G4970</f>
        <v>Europe</v>
      </c>
      <c r="H4970" s="3" t="str">
        <f>Raw_Data!H4970</f>
        <v>Tablet</v>
      </c>
      <c r="I4970" s="3">
        <f>Raw_Data!I4970</f>
        <v>13.99</v>
      </c>
      <c r="J4970" s="3">
        <f>Raw_Data!J4970</f>
        <v>0</v>
      </c>
      <c r="K4970" s="3" t="str">
        <f>Raw_Data!K4970</f>
        <v>Debit Card</v>
      </c>
      <c r="L4970" s="3">
        <f>Raw_Data!L4970</f>
        <v>5</v>
      </c>
      <c r="M4970" s="3">
        <f>Raw_Data!M4970</f>
        <v>0.26</v>
      </c>
      <c r="N4970" s="3" t="str">
        <f>Raw_Data!N4970</f>
        <v>Action</v>
      </c>
      <c r="O4970" s="3" t="str">
        <f t="shared" si="770"/>
        <v>25-34</v>
      </c>
      <c r="P4970" s="3" t="str">
        <f t="shared" si="771"/>
        <v>10-24h</v>
      </c>
      <c r="Q4970" s="3" t="str">
        <f t="shared" si="772"/>
        <v>46-60d</v>
      </c>
      <c r="R4970" s="3" t="str">
        <f t="shared" si="773"/>
        <v>Medium</v>
      </c>
      <c r="S4970" s="3" t="str">
        <f t="shared" si="774"/>
        <v>Mid</v>
      </c>
      <c r="T4970" s="3" t="str">
        <f t="shared" si="775"/>
        <v>Active</v>
      </c>
      <c r="U4970" s="4">
        <f>1/(1+EXP(-(Predictive_Model!$B$5+((B4970-Predictive_Model!$B$20)/Predictive_Model!$C$20)*Predictive_Model!$D$20+((E4970-Predictive_Model!$B$21)/Predictive_Model!$C$21)*Predictive_Model!$D$21+((F4970-Predictive_Model!$B$22)/Predictive_Model!$C$22)*Predictive_Model!$D$22+((I4970-Predictive_Model!$B$23)/Predictive_Model!$C$23)*Predictive_Model!$D$23+((L4970-Predictive_Model!$B$24)/Predictive_Model!$C$24)*Predictive_Model!$D$24+((M4970-Predictive_Model!$B$25)/Predictive_Model!$C$25)*Predictive_Model!$D$25+IF(C4970="Male",Predictive_Model!$D$31,IF(C4970="Other",Predictive_Model!$D$32,0))+IF(D4970="Premium",Predictive_Model!$D$34,IF(D4970="Standard",Predictive_Model!$D$35,0))+IF(G4970="Asia",Predictive_Model!$D$37,IF(G4970="Europe",Predictive_Model!$D$38,IF(G4970="North America",Predictive_Model!$D$39,IF(G4970="Oceania",Predictive_Model!$D$40,IF(G4970="South America",Predictive_Model!$D$41,0)))))+IF(H4970="Laptop",Predictive_Model!$D$43,IF(H4970="Mobile",Predictive_Model!$D$44,IF(H4970="TV",Predictive_Model!$D$45,IF(H4970="Tablet",Predictive_Model!$D$46,0))))+IF(K4970="Crypto",Predictive_Model!$D$48,IF(K4970="Debit Card",Predictive_Model!$D$49,IF(K4970="Gift Card",Predictive_Model!$D$50,IF(K4970="PayPal",Predictive_Model!$D$51,0))))+IF(N4970="Comedy",Predictive_Model!$D$53,IF(N4970="Documentary",Predictive_Model!$D$54,IF(N4970="Drama",Predictive_Model!$D$55,IF(N4970="Horror",Predictive_Model!$D$56,IF(N4970="Romance",Predictive_Model!$D$57,IF(N4970="Sci-Fi",Predictive_Model!$D$58,0)))))))))</f>
        <v>0.9771651761997856</v>
      </c>
      <c r="V4970" s="3" t="str">
        <f t="shared" si="776"/>
        <v>Critical</v>
      </c>
      <c r="W4970" s="6">
        <f t="shared" si="777"/>
        <v>13.670540815035</v>
      </c>
      <c r="X4970" s="3" t="str">
        <f t="shared" si="778"/>
        <v>Priority 2</v>
      </c>
      <c r="Y4970" s="3" t="str">
        <f t="shared" si="779"/>
        <v>OK</v>
      </c>
    </row>
    <row r="4971" spans="1:25" x14ac:dyDescent="0.25">
      <c r="A4971" s="3" t="str">
        <f>Raw_Data!A4971</f>
        <v>e26bf752-9b54-4ad5-95c0-ebfdd1985e6a</v>
      </c>
      <c r="B4971" s="3">
        <f>Raw_Data!B4971</f>
        <v>64</v>
      </c>
      <c r="C4971" s="3" t="str">
        <f>Raw_Data!C4971</f>
        <v>Female</v>
      </c>
      <c r="D4971" s="3" t="str">
        <f>Raw_Data!D4971</f>
        <v>Basic</v>
      </c>
      <c r="E4971" s="3">
        <f>Raw_Data!E4971</f>
        <v>28.66</v>
      </c>
      <c r="F4971" s="3">
        <f>Raw_Data!F4971</f>
        <v>28</v>
      </c>
      <c r="G4971" s="3" t="str">
        <f>Raw_Data!G4971</f>
        <v>Oceania</v>
      </c>
      <c r="H4971" s="3" t="str">
        <f>Raw_Data!H4971</f>
        <v>Desktop</v>
      </c>
      <c r="I4971" s="3">
        <f>Raw_Data!I4971</f>
        <v>8.99</v>
      </c>
      <c r="J4971" s="3">
        <f>Raw_Data!J4971</f>
        <v>0</v>
      </c>
      <c r="K4971" s="3" t="str">
        <f>Raw_Data!K4971</f>
        <v>Gift Card</v>
      </c>
      <c r="L4971" s="3">
        <f>Raw_Data!L4971</f>
        <v>4</v>
      </c>
      <c r="M4971" s="3">
        <f>Raw_Data!M4971</f>
        <v>0.99</v>
      </c>
      <c r="N4971" s="3" t="str">
        <f>Raw_Data!N4971</f>
        <v>Romance</v>
      </c>
      <c r="O4971" s="3" t="str">
        <f t="shared" si="770"/>
        <v>55-70</v>
      </c>
      <c r="P4971" s="3" t="str">
        <f t="shared" si="771"/>
        <v>25-49h</v>
      </c>
      <c r="Q4971" s="3" t="str">
        <f t="shared" si="772"/>
        <v>22-45d</v>
      </c>
      <c r="R4971" s="3" t="str">
        <f t="shared" si="773"/>
        <v>Medium</v>
      </c>
      <c r="S4971" s="3" t="str">
        <f t="shared" si="774"/>
        <v>Low</v>
      </c>
      <c r="T4971" s="3" t="str">
        <f t="shared" si="775"/>
        <v>Active</v>
      </c>
      <c r="U4971" s="4">
        <f>1/(1+EXP(-(Predictive_Model!$B$5+((B4971-Predictive_Model!$B$20)/Predictive_Model!$C$20)*Predictive_Model!$D$20+((E4971-Predictive_Model!$B$21)/Predictive_Model!$C$21)*Predictive_Model!$D$21+((F4971-Predictive_Model!$B$22)/Predictive_Model!$C$22)*Predictive_Model!$D$22+((I4971-Predictive_Model!$B$23)/Predictive_Model!$C$23)*Predictive_Model!$D$23+((L4971-Predictive_Model!$B$24)/Predictive_Model!$C$24)*Predictive_Model!$D$24+((M4971-Predictive_Model!$B$25)/Predictive_Model!$C$25)*Predictive_Model!$D$25+IF(C4971="Male",Predictive_Model!$D$31,IF(C4971="Other",Predictive_Model!$D$32,0))+IF(D4971="Premium",Predictive_Model!$D$34,IF(D4971="Standard",Predictive_Model!$D$35,0))+IF(G4971="Asia",Predictive_Model!$D$37,IF(G4971="Europe",Predictive_Model!$D$38,IF(G4971="North America",Predictive_Model!$D$39,IF(G4971="Oceania",Predictive_Model!$D$40,IF(G4971="South America",Predictive_Model!$D$41,0)))))+IF(H4971="Laptop",Predictive_Model!$D$43,IF(H4971="Mobile",Predictive_Model!$D$44,IF(H4971="TV",Predictive_Model!$D$45,IF(H4971="Tablet",Predictive_Model!$D$46,0))))+IF(K4971="Crypto",Predictive_Model!$D$48,IF(K4971="Debit Card",Predictive_Model!$D$49,IF(K4971="Gift Card",Predictive_Model!$D$50,IF(K4971="PayPal",Predictive_Model!$D$51,0))))+IF(N4971="Comedy",Predictive_Model!$D$53,IF(N4971="Documentary",Predictive_Model!$D$54,IF(N4971="Drama",Predictive_Model!$D$55,IF(N4971="Horror",Predictive_Model!$D$56,IF(N4971="Romance",Predictive_Model!$D$57,IF(N4971="Sci-Fi",Predictive_Model!$D$58,0)))))))))</f>
        <v>1.5244283459544011E-2</v>
      </c>
      <c r="V4971" s="3" t="str">
        <f t="shared" si="776"/>
        <v>Low</v>
      </c>
      <c r="W4971" s="6">
        <f t="shared" si="777"/>
        <v>0.13704610830130068</v>
      </c>
      <c r="X4971" s="3" t="str">
        <f t="shared" si="778"/>
        <v>Monitor</v>
      </c>
      <c r="Y4971" s="3" t="str">
        <f t="shared" si="779"/>
        <v>OK</v>
      </c>
    </row>
    <row r="4972" spans="1:25" x14ac:dyDescent="0.25">
      <c r="A4972" s="3" t="str">
        <f>Raw_Data!A4972</f>
        <v>dbe93e6b-0841-4e21-8651-6e8ecac62efc</v>
      </c>
      <c r="B4972" s="3">
        <f>Raw_Data!B4972</f>
        <v>46</v>
      </c>
      <c r="C4972" s="3" t="str">
        <f>Raw_Data!C4972</f>
        <v>Male</v>
      </c>
      <c r="D4972" s="3" t="str">
        <f>Raw_Data!D4972</f>
        <v>Standard</v>
      </c>
      <c r="E4972" s="3">
        <f>Raw_Data!E4972</f>
        <v>8.7899999999999991</v>
      </c>
      <c r="F4972" s="3">
        <f>Raw_Data!F4972</f>
        <v>54</v>
      </c>
      <c r="G4972" s="3" t="str">
        <f>Raw_Data!G4972</f>
        <v>South America</v>
      </c>
      <c r="H4972" s="3" t="str">
        <f>Raw_Data!H4972</f>
        <v>Mobile</v>
      </c>
      <c r="I4972" s="3">
        <f>Raw_Data!I4972</f>
        <v>13.99</v>
      </c>
      <c r="J4972" s="3">
        <f>Raw_Data!J4972</f>
        <v>1</v>
      </c>
      <c r="K4972" s="3" t="str">
        <f>Raw_Data!K4972</f>
        <v>PayPal</v>
      </c>
      <c r="L4972" s="3">
        <f>Raw_Data!L4972</f>
        <v>1</v>
      </c>
      <c r="M4972" s="3">
        <f>Raw_Data!M4972</f>
        <v>0.16</v>
      </c>
      <c r="N4972" s="3" t="str">
        <f>Raw_Data!N4972</f>
        <v>Romance</v>
      </c>
      <c r="O4972" s="3" t="str">
        <f t="shared" si="770"/>
        <v>45-54</v>
      </c>
      <c r="P4972" s="3" t="str">
        <f t="shared" si="771"/>
        <v>&lt;10h</v>
      </c>
      <c r="Q4972" s="3" t="str">
        <f t="shared" si="772"/>
        <v>46-60d</v>
      </c>
      <c r="R4972" s="3" t="str">
        <f t="shared" si="773"/>
        <v>Low</v>
      </c>
      <c r="S4972" s="3" t="str">
        <f t="shared" si="774"/>
        <v>Mid</v>
      </c>
      <c r="T4972" s="3" t="str">
        <f t="shared" si="775"/>
        <v>Churned</v>
      </c>
      <c r="U4972" s="4">
        <f>1/(1+EXP(-(Predictive_Model!$B$5+((B4972-Predictive_Model!$B$20)/Predictive_Model!$C$20)*Predictive_Model!$D$20+((E4972-Predictive_Model!$B$21)/Predictive_Model!$C$21)*Predictive_Model!$D$21+((F4972-Predictive_Model!$B$22)/Predictive_Model!$C$22)*Predictive_Model!$D$22+((I4972-Predictive_Model!$B$23)/Predictive_Model!$C$23)*Predictive_Model!$D$23+((L4972-Predictive_Model!$B$24)/Predictive_Model!$C$24)*Predictive_Model!$D$24+((M4972-Predictive_Model!$B$25)/Predictive_Model!$C$25)*Predictive_Model!$D$25+IF(C4972="Male",Predictive_Model!$D$31,IF(C4972="Other",Predictive_Model!$D$32,0))+IF(D4972="Premium",Predictive_Model!$D$34,IF(D4972="Standard",Predictive_Model!$D$35,0))+IF(G4972="Asia",Predictive_Model!$D$37,IF(G4972="Europe",Predictive_Model!$D$38,IF(G4972="North America",Predictive_Model!$D$39,IF(G4972="Oceania",Predictive_Model!$D$40,IF(G4972="South America",Predictive_Model!$D$41,0)))))+IF(H4972="Laptop",Predictive_Model!$D$43,IF(H4972="Mobile",Predictive_Model!$D$44,IF(H4972="TV",Predictive_Model!$D$45,IF(H4972="Tablet",Predictive_Model!$D$46,0))))+IF(K4972="Crypto",Predictive_Model!$D$48,IF(K4972="Debit Card",Predictive_Model!$D$49,IF(K4972="Gift Card",Predictive_Model!$D$50,IF(K4972="PayPal",Predictive_Model!$D$51,0))))+IF(N4972="Comedy",Predictive_Model!$D$53,IF(N4972="Documentary",Predictive_Model!$D$54,IF(N4972="Drama",Predictive_Model!$D$55,IF(N4972="Horror",Predictive_Model!$D$56,IF(N4972="Romance",Predictive_Model!$D$57,IF(N4972="Sci-Fi",Predictive_Model!$D$58,0)))))))))</f>
        <v>0.99988770818748351</v>
      </c>
      <c r="V4972" s="3" t="str">
        <f t="shared" si="776"/>
        <v>Critical</v>
      </c>
      <c r="W4972" s="6">
        <f t="shared" si="777"/>
        <v>13.99</v>
      </c>
      <c r="X4972" s="3" t="str">
        <f t="shared" si="778"/>
        <v>Priority 2</v>
      </c>
      <c r="Y4972" s="3" t="str">
        <f t="shared" si="779"/>
        <v>OK</v>
      </c>
    </row>
    <row r="4973" spans="1:25" x14ac:dyDescent="0.25">
      <c r="A4973" s="3" t="str">
        <f>Raw_Data!A4973</f>
        <v>4d0d9fe7-24e6-423a-909d-9842181b5945</v>
      </c>
      <c r="B4973" s="3">
        <f>Raw_Data!B4973</f>
        <v>41</v>
      </c>
      <c r="C4973" s="3" t="str">
        <f>Raw_Data!C4973</f>
        <v>Other</v>
      </c>
      <c r="D4973" s="3" t="str">
        <f>Raw_Data!D4973</f>
        <v>Basic</v>
      </c>
      <c r="E4973" s="3">
        <f>Raw_Data!E4973</f>
        <v>48.84</v>
      </c>
      <c r="F4973" s="3">
        <f>Raw_Data!F4973</f>
        <v>47</v>
      </c>
      <c r="G4973" s="3" t="str">
        <f>Raw_Data!G4973</f>
        <v>Asia</v>
      </c>
      <c r="H4973" s="3" t="str">
        <f>Raw_Data!H4973</f>
        <v>Tablet</v>
      </c>
      <c r="I4973" s="3">
        <f>Raw_Data!I4973</f>
        <v>8.99</v>
      </c>
      <c r="J4973" s="3">
        <f>Raw_Data!J4973</f>
        <v>0</v>
      </c>
      <c r="K4973" s="3" t="str">
        <f>Raw_Data!K4973</f>
        <v>PayPal</v>
      </c>
      <c r="L4973" s="3">
        <f>Raw_Data!L4973</f>
        <v>4</v>
      </c>
      <c r="M4973" s="3">
        <f>Raw_Data!M4973</f>
        <v>1.02</v>
      </c>
      <c r="N4973" s="3" t="str">
        <f>Raw_Data!N4973</f>
        <v>Romance</v>
      </c>
      <c r="O4973" s="3" t="str">
        <f t="shared" si="770"/>
        <v>35-44</v>
      </c>
      <c r="P4973" s="3" t="str">
        <f t="shared" si="771"/>
        <v>25-49h</v>
      </c>
      <c r="Q4973" s="3" t="str">
        <f t="shared" si="772"/>
        <v>46-60d</v>
      </c>
      <c r="R4973" s="3" t="str">
        <f t="shared" si="773"/>
        <v>Medium</v>
      </c>
      <c r="S4973" s="3" t="str">
        <f t="shared" si="774"/>
        <v>Low</v>
      </c>
      <c r="T4973" s="3" t="str">
        <f t="shared" si="775"/>
        <v>Active</v>
      </c>
      <c r="U4973" s="4">
        <f>1/(1+EXP(-(Predictive_Model!$B$5+((B4973-Predictive_Model!$B$20)/Predictive_Model!$C$20)*Predictive_Model!$D$20+((E4973-Predictive_Model!$B$21)/Predictive_Model!$C$21)*Predictive_Model!$D$21+((F4973-Predictive_Model!$B$22)/Predictive_Model!$C$22)*Predictive_Model!$D$22+((I4973-Predictive_Model!$B$23)/Predictive_Model!$C$23)*Predictive_Model!$D$23+((L4973-Predictive_Model!$B$24)/Predictive_Model!$C$24)*Predictive_Model!$D$24+((M4973-Predictive_Model!$B$25)/Predictive_Model!$C$25)*Predictive_Model!$D$25+IF(C4973="Male",Predictive_Model!$D$31,IF(C4973="Other",Predictive_Model!$D$32,0))+IF(D4973="Premium",Predictive_Model!$D$34,IF(D4973="Standard",Predictive_Model!$D$35,0))+IF(G4973="Asia",Predictive_Model!$D$37,IF(G4973="Europe",Predictive_Model!$D$38,IF(G4973="North America",Predictive_Model!$D$39,IF(G4973="Oceania",Predictive_Model!$D$40,IF(G4973="South America",Predictive_Model!$D$41,0)))))+IF(H4973="Laptop",Predictive_Model!$D$43,IF(H4973="Mobile",Predictive_Model!$D$44,IF(H4973="TV",Predictive_Model!$D$45,IF(H4973="Tablet",Predictive_Model!$D$46,0))))+IF(K4973="Crypto",Predictive_Model!$D$48,IF(K4973="Debit Card",Predictive_Model!$D$49,IF(K4973="Gift Card",Predictive_Model!$D$50,IF(K4973="PayPal",Predictive_Model!$D$51,0))))+IF(N4973="Comedy",Predictive_Model!$D$53,IF(N4973="Documentary",Predictive_Model!$D$54,IF(N4973="Drama",Predictive_Model!$D$55,IF(N4973="Horror",Predictive_Model!$D$56,IF(N4973="Romance",Predictive_Model!$D$57,IF(N4973="Sci-Fi",Predictive_Model!$D$58,0)))))))))</f>
        <v>5.4547804295569256E-4</v>
      </c>
      <c r="V4973" s="3" t="str">
        <f t="shared" si="776"/>
        <v>Low</v>
      </c>
      <c r="W4973" s="6">
        <f t="shared" si="777"/>
        <v>4.9038476061716765E-3</v>
      </c>
      <c r="X4973" s="3" t="str">
        <f t="shared" si="778"/>
        <v>Monitor</v>
      </c>
      <c r="Y4973" s="3" t="str">
        <f t="shared" si="779"/>
        <v>OK</v>
      </c>
    </row>
    <row r="4974" spans="1:25" x14ac:dyDescent="0.25">
      <c r="A4974" s="3" t="str">
        <f>Raw_Data!A4974</f>
        <v>6e59af78-eae8-4862-a459-ccb4bb6c9077</v>
      </c>
      <c r="B4974" s="3">
        <f>Raw_Data!B4974</f>
        <v>43</v>
      </c>
      <c r="C4974" s="3" t="str">
        <f>Raw_Data!C4974</f>
        <v>Male</v>
      </c>
      <c r="D4974" s="3" t="str">
        <f>Raw_Data!D4974</f>
        <v>Premium</v>
      </c>
      <c r="E4974" s="3">
        <f>Raw_Data!E4974</f>
        <v>6.6</v>
      </c>
      <c r="F4974" s="3">
        <f>Raw_Data!F4974</f>
        <v>11</v>
      </c>
      <c r="G4974" s="3" t="str">
        <f>Raw_Data!G4974</f>
        <v>South America</v>
      </c>
      <c r="H4974" s="3" t="str">
        <f>Raw_Data!H4974</f>
        <v>Desktop</v>
      </c>
      <c r="I4974" s="3">
        <f>Raw_Data!I4974</f>
        <v>17.989999999999998</v>
      </c>
      <c r="J4974" s="3">
        <f>Raw_Data!J4974</f>
        <v>0</v>
      </c>
      <c r="K4974" s="3" t="str">
        <f>Raw_Data!K4974</f>
        <v>Gift Card</v>
      </c>
      <c r="L4974" s="3">
        <f>Raw_Data!L4974</f>
        <v>4</v>
      </c>
      <c r="M4974" s="3">
        <f>Raw_Data!M4974</f>
        <v>0.55000000000000004</v>
      </c>
      <c r="N4974" s="3" t="str">
        <f>Raw_Data!N4974</f>
        <v>Drama</v>
      </c>
      <c r="O4974" s="3" t="str">
        <f t="shared" si="770"/>
        <v>35-44</v>
      </c>
      <c r="P4974" s="3" t="str">
        <f t="shared" si="771"/>
        <v>&lt;10h</v>
      </c>
      <c r="Q4974" s="3" t="str">
        <f t="shared" si="772"/>
        <v>8-21d</v>
      </c>
      <c r="R4974" s="3" t="str">
        <f t="shared" si="773"/>
        <v>Medium</v>
      </c>
      <c r="S4974" s="3" t="str">
        <f t="shared" si="774"/>
        <v>High</v>
      </c>
      <c r="T4974" s="3" t="str">
        <f t="shared" si="775"/>
        <v>Active</v>
      </c>
      <c r="U4974" s="4">
        <f>1/(1+EXP(-(Predictive_Model!$B$5+((B4974-Predictive_Model!$B$20)/Predictive_Model!$C$20)*Predictive_Model!$D$20+((E4974-Predictive_Model!$B$21)/Predictive_Model!$C$21)*Predictive_Model!$D$21+((F4974-Predictive_Model!$B$22)/Predictive_Model!$C$22)*Predictive_Model!$D$22+((I4974-Predictive_Model!$B$23)/Predictive_Model!$C$23)*Predictive_Model!$D$23+((L4974-Predictive_Model!$B$24)/Predictive_Model!$C$24)*Predictive_Model!$D$24+((M4974-Predictive_Model!$B$25)/Predictive_Model!$C$25)*Predictive_Model!$D$25+IF(C4974="Male",Predictive_Model!$D$31,IF(C4974="Other",Predictive_Model!$D$32,0))+IF(D4974="Premium",Predictive_Model!$D$34,IF(D4974="Standard",Predictive_Model!$D$35,0))+IF(G4974="Asia",Predictive_Model!$D$37,IF(G4974="Europe",Predictive_Model!$D$38,IF(G4974="North America",Predictive_Model!$D$39,IF(G4974="Oceania",Predictive_Model!$D$40,IF(G4974="South America",Predictive_Model!$D$41,0)))))+IF(H4974="Laptop",Predictive_Model!$D$43,IF(H4974="Mobile",Predictive_Model!$D$44,IF(H4974="TV",Predictive_Model!$D$45,IF(H4974="Tablet",Predictive_Model!$D$46,0))))+IF(K4974="Crypto",Predictive_Model!$D$48,IF(K4974="Debit Card",Predictive_Model!$D$49,IF(K4974="Gift Card",Predictive_Model!$D$50,IF(K4974="PayPal",Predictive_Model!$D$51,0))))+IF(N4974="Comedy",Predictive_Model!$D$53,IF(N4974="Documentary",Predictive_Model!$D$54,IF(N4974="Drama",Predictive_Model!$D$55,IF(N4974="Horror",Predictive_Model!$D$56,IF(N4974="Romance",Predictive_Model!$D$57,IF(N4974="Sci-Fi",Predictive_Model!$D$58,0)))))))))</f>
        <v>0.13030648537362288</v>
      </c>
      <c r="V4974" s="3" t="str">
        <f t="shared" si="776"/>
        <v>Low</v>
      </c>
      <c r="W4974" s="6">
        <f t="shared" si="777"/>
        <v>2.3442136718714757</v>
      </c>
      <c r="X4974" s="3" t="str">
        <f t="shared" si="778"/>
        <v>Monitor</v>
      </c>
      <c r="Y4974" s="3" t="str">
        <f t="shared" si="779"/>
        <v>OK</v>
      </c>
    </row>
    <row r="4975" spans="1:25" x14ac:dyDescent="0.25">
      <c r="A4975" s="3" t="str">
        <f>Raw_Data!A4975</f>
        <v>c0f1eefc-9a25-44f6-bf4b-85d606fd6b15</v>
      </c>
      <c r="B4975" s="3">
        <f>Raw_Data!B4975</f>
        <v>28</v>
      </c>
      <c r="C4975" s="3" t="str">
        <f>Raw_Data!C4975</f>
        <v>Female</v>
      </c>
      <c r="D4975" s="3" t="str">
        <f>Raw_Data!D4975</f>
        <v>Standard</v>
      </c>
      <c r="E4975" s="3">
        <f>Raw_Data!E4975</f>
        <v>0.34</v>
      </c>
      <c r="F4975" s="3">
        <f>Raw_Data!F4975</f>
        <v>38</v>
      </c>
      <c r="G4975" s="3" t="str">
        <f>Raw_Data!G4975</f>
        <v>North America</v>
      </c>
      <c r="H4975" s="3" t="str">
        <f>Raw_Data!H4975</f>
        <v>Tablet</v>
      </c>
      <c r="I4975" s="3">
        <f>Raw_Data!I4975</f>
        <v>13.99</v>
      </c>
      <c r="J4975" s="3">
        <f>Raw_Data!J4975</f>
        <v>1</v>
      </c>
      <c r="K4975" s="3" t="str">
        <f>Raw_Data!K4975</f>
        <v>Gift Card</v>
      </c>
      <c r="L4975" s="3">
        <f>Raw_Data!L4975</f>
        <v>4</v>
      </c>
      <c r="M4975" s="3">
        <f>Raw_Data!M4975</f>
        <v>0.01</v>
      </c>
      <c r="N4975" s="3" t="str">
        <f>Raw_Data!N4975</f>
        <v>Horror</v>
      </c>
      <c r="O4975" s="3" t="str">
        <f t="shared" si="770"/>
        <v>25-34</v>
      </c>
      <c r="P4975" s="3" t="str">
        <f t="shared" si="771"/>
        <v>&lt;10h</v>
      </c>
      <c r="Q4975" s="3" t="str">
        <f t="shared" si="772"/>
        <v>22-45d</v>
      </c>
      <c r="R4975" s="3" t="str">
        <f t="shared" si="773"/>
        <v>Medium</v>
      </c>
      <c r="S4975" s="3" t="str">
        <f t="shared" si="774"/>
        <v>Mid</v>
      </c>
      <c r="T4975" s="3" t="str">
        <f t="shared" si="775"/>
        <v>Churned</v>
      </c>
      <c r="U4975" s="4">
        <f>1/(1+EXP(-(Predictive_Model!$B$5+((B4975-Predictive_Model!$B$20)/Predictive_Model!$C$20)*Predictive_Model!$D$20+((E4975-Predictive_Model!$B$21)/Predictive_Model!$C$21)*Predictive_Model!$D$21+((F4975-Predictive_Model!$B$22)/Predictive_Model!$C$22)*Predictive_Model!$D$22+((I4975-Predictive_Model!$B$23)/Predictive_Model!$C$23)*Predictive_Model!$D$23+((L4975-Predictive_Model!$B$24)/Predictive_Model!$C$24)*Predictive_Model!$D$24+((M4975-Predictive_Model!$B$25)/Predictive_Model!$C$25)*Predictive_Model!$D$25+IF(C4975="Male",Predictive_Model!$D$31,IF(C4975="Other",Predictive_Model!$D$32,0))+IF(D4975="Premium",Predictive_Model!$D$34,IF(D4975="Standard",Predictive_Model!$D$35,0))+IF(G4975="Asia",Predictive_Model!$D$37,IF(G4975="Europe",Predictive_Model!$D$38,IF(G4975="North America",Predictive_Model!$D$39,IF(G4975="Oceania",Predictive_Model!$D$40,IF(G4975="South America",Predictive_Model!$D$41,0)))))+IF(H4975="Laptop",Predictive_Model!$D$43,IF(H4975="Mobile",Predictive_Model!$D$44,IF(H4975="TV",Predictive_Model!$D$45,IF(H4975="Tablet",Predictive_Model!$D$46,0))))+IF(K4975="Crypto",Predictive_Model!$D$48,IF(K4975="Debit Card",Predictive_Model!$D$49,IF(K4975="Gift Card",Predictive_Model!$D$50,IF(K4975="PayPal",Predictive_Model!$D$51,0))))+IF(N4975="Comedy",Predictive_Model!$D$53,IF(N4975="Documentary",Predictive_Model!$D$54,IF(N4975="Drama",Predictive_Model!$D$55,IF(N4975="Horror",Predictive_Model!$D$56,IF(N4975="Romance",Predictive_Model!$D$57,IF(N4975="Sci-Fi",Predictive_Model!$D$58,0)))))))))</f>
        <v>0.99966108526531505</v>
      </c>
      <c r="V4975" s="3" t="str">
        <f t="shared" si="776"/>
        <v>Critical</v>
      </c>
      <c r="W4975" s="6">
        <f t="shared" si="777"/>
        <v>13.99</v>
      </c>
      <c r="X4975" s="3" t="str">
        <f t="shared" si="778"/>
        <v>Priority 2</v>
      </c>
      <c r="Y4975" s="3" t="str">
        <f t="shared" si="779"/>
        <v>OK</v>
      </c>
    </row>
    <row r="4976" spans="1:25" x14ac:dyDescent="0.25">
      <c r="A4976" s="3" t="str">
        <f>Raw_Data!A4976</f>
        <v>ff85f5f5-218c-4a52-b148-7b8883f635aa</v>
      </c>
      <c r="B4976" s="3">
        <f>Raw_Data!B4976</f>
        <v>59</v>
      </c>
      <c r="C4976" s="3" t="str">
        <f>Raw_Data!C4976</f>
        <v>Other</v>
      </c>
      <c r="D4976" s="3" t="str">
        <f>Raw_Data!D4976</f>
        <v>Premium</v>
      </c>
      <c r="E4976" s="3">
        <f>Raw_Data!E4976</f>
        <v>6.25</v>
      </c>
      <c r="F4976" s="3">
        <f>Raw_Data!F4976</f>
        <v>1</v>
      </c>
      <c r="G4976" s="3" t="str">
        <f>Raw_Data!G4976</f>
        <v>South America</v>
      </c>
      <c r="H4976" s="3" t="str">
        <f>Raw_Data!H4976</f>
        <v>Laptop</v>
      </c>
      <c r="I4976" s="3">
        <f>Raw_Data!I4976</f>
        <v>17.989999999999998</v>
      </c>
      <c r="J4976" s="3">
        <f>Raw_Data!J4976</f>
        <v>0</v>
      </c>
      <c r="K4976" s="3" t="str">
        <f>Raw_Data!K4976</f>
        <v>Debit Card</v>
      </c>
      <c r="L4976" s="3">
        <f>Raw_Data!L4976</f>
        <v>1</v>
      </c>
      <c r="M4976" s="3">
        <f>Raw_Data!M4976</f>
        <v>3.12</v>
      </c>
      <c r="N4976" s="3" t="str">
        <f>Raw_Data!N4976</f>
        <v>Romance</v>
      </c>
      <c r="O4976" s="3" t="str">
        <f t="shared" si="770"/>
        <v>55-70</v>
      </c>
      <c r="P4976" s="3" t="str">
        <f t="shared" si="771"/>
        <v>&lt;10h</v>
      </c>
      <c r="Q4976" s="3" t="str">
        <f t="shared" si="772"/>
        <v>0-7d</v>
      </c>
      <c r="R4976" s="3" t="str">
        <f t="shared" si="773"/>
        <v>Medium</v>
      </c>
      <c r="S4976" s="3" t="str">
        <f t="shared" si="774"/>
        <v>High</v>
      </c>
      <c r="T4976" s="3" t="str">
        <f t="shared" si="775"/>
        <v>Active</v>
      </c>
      <c r="U4976" s="4">
        <f>1/(1+EXP(-(Predictive_Model!$B$5+((B4976-Predictive_Model!$B$20)/Predictive_Model!$C$20)*Predictive_Model!$D$20+((E4976-Predictive_Model!$B$21)/Predictive_Model!$C$21)*Predictive_Model!$D$21+((F4976-Predictive_Model!$B$22)/Predictive_Model!$C$22)*Predictive_Model!$D$22+((I4976-Predictive_Model!$B$23)/Predictive_Model!$C$23)*Predictive_Model!$D$23+((L4976-Predictive_Model!$B$24)/Predictive_Model!$C$24)*Predictive_Model!$D$24+((M4976-Predictive_Model!$B$25)/Predictive_Model!$C$25)*Predictive_Model!$D$25+IF(C4976="Male",Predictive_Model!$D$31,IF(C4976="Other",Predictive_Model!$D$32,0))+IF(D4976="Premium",Predictive_Model!$D$34,IF(D4976="Standard",Predictive_Model!$D$35,0))+IF(G4976="Asia",Predictive_Model!$D$37,IF(G4976="Europe",Predictive_Model!$D$38,IF(G4976="North America",Predictive_Model!$D$39,IF(G4976="Oceania",Predictive_Model!$D$40,IF(G4976="South America",Predictive_Model!$D$41,0)))))+IF(H4976="Laptop",Predictive_Model!$D$43,IF(H4976="Mobile",Predictive_Model!$D$44,IF(H4976="TV",Predictive_Model!$D$45,IF(H4976="Tablet",Predictive_Model!$D$46,0))))+IF(K4976="Crypto",Predictive_Model!$D$48,IF(K4976="Debit Card",Predictive_Model!$D$49,IF(K4976="Gift Card",Predictive_Model!$D$50,IF(K4976="PayPal",Predictive_Model!$D$51,0))))+IF(N4976="Comedy",Predictive_Model!$D$53,IF(N4976="Documentary",Predictive_Model!$D$54,IF(N4976="Drama",Predictive_Model!$D$55,IF(N4976="Horror",Predictive_Model!$D$56,IF(N4976="Romance",Predictive_Model!$D$57,IF(N4976="Sci-Fi",Predictive_Model!$D$58,0)))))))))</f>
        <v>3.216414565708794E-3</v>
      </c>
      <c r="V4976" s="3" t="str">
        <f t="shared" si="776"/>
        <v>Low</v>
      </c>
      <c r="W4976" s="6">
        <f t="shared" si="777"/>
        <v>5.7863298037101198E-2</v>
      </c>
      <c r="X4976" s="3" t="str">
        <f t="shared" si="778"/>
        <v>Monitor</v>
      </c>
      <c r="Y4976" s="3" t="str">
        <f t="shared" si="779"/>
        <v>OK</v>
      </c>
    </row>
    <row r="4977" spans="1:25" x14ac:dyDescent="0.25">
      <c r="A4977" s="3" t="str">
        <f>Raw_Data!A4977</f>
        <v>17e2425b-34d9-4947-93ef-3f2d2f3ea259</v>
      </c>
      <c r="B4977" s="3">
        <f>Raw_Data!B4977</f>
        <v>69</v>
      </c>
      <c r="C4977" s="3" t="str">
        <f>Raw_Data!C4977</f>
        <v>Female</v>
      </c>
      <c r="D4977" s="3" t="str">
        <f>Raw_Data!D4977</f>
        <v>Standard</v>
      </c>
      <c r="E4977" s="3">
        <f>Raw_Data!E4977</f>
        <v>6.08</v>
      </c>
      <c r="F4977" s="3">
        <f>Raw_Data!F4977</f>
        <v>47</v>
      </c>
      <c r="G4977" s="3" t="str">
        <f>Raw_Data!G4977</f>
        <v>Africa</v>
      </c>
      <c r="H4977" s="3" t="str">
        <f>Raw_Data!H4977</f>
        <v>Tablet</v>
      </c>
      <c r="I4977" s="3">
        <f>Raw_Data!I4977</f>
        <v>13.99</v>
      </c>
      <c r="J4977" s="3">
        <f>Raw_Data!J4977</f>
        <v>1</v>
      </c>
      <c r="K4977" s="3" t="str">
        <f>Raw_Data!K4977</f>
        <v>PayPal</v>
      </c>
      <c r="L4977" s="3">
        <f>Raw_Data!L4977</f>
        <v>3</v>
      </c>
      <c r="M4977" s="3">
        <f>Raw_Data!M4977</f>
        <v>0.13</v>
      </c>
      <c r="N4977" s="3" t="str">
        <f>Raw_Data!N4977</f>
        <v>Horror</v>
      </c>
      <c r="O4977" s="3" t="str">
        <f t="shared" si="770"/>
        <v>55-70</v>
      </c>
      <c r="P4977" s="3" t="str">
        <f t="shared" si="771"/>
        <v>&lt;10h</v>
      </c>
      <c r="Q4977" s="3" t="str">
        <f t="shared" si="772"/>
        <v>46-60d</v>
      </c>
      <c r="R4977" s="3" t="str">
        <f t="shared" si="773"/>
        <v>Low</v>
      </c>
      <c r="S4977" s="3" t="str">
        <f t="shared" si="774"/>
        <v>Mid</v>
      </c>
      <c r="T4977" s="3" t="str">
        <f t="shared" si="775"/>
        <v>Churned</v>
      </c>
      <c r="U4977" s="4">
        <f>1/(1+EXP(-(Predictive_Model!$B$5+((B4977-Predictive_Model!$B$20)/Predictive_Model!$C$20)*Predictive_Model!$D$20+((E4977-Predictive_Model!$B$21)/Predictive_Model!$C$21)*Predictive_Model!$D$21+((F4977-Predictive_Model!$B$22)/Predictive_Model!$C$22)*Predictive_Model!$D$22+((I4977-Predictive_Model!$B$23)/Predictive_Model!$C$23)*Predictive_Model!$D$23+((L4977-Predictive_Model!$B$24)/Predictive_Model!$C$24)*Predictive_Model!$D$24+((M4977-Predictive_Model!$B$25)/Predictive_Model!$C$25)*Predictive_Model!$D$25+IF(C4977="Male",Predictive_Model!$D$31,IF(C4977="Other",Predictive_Model!$D$32,0))+IF(D4977="Premium",Predictive_Model!$D$34,IF(D4977="Standard",Predictive_Model!$D$35,0))+IF(G4977="Asia",Predictive_Model!$D$37,IF(G4977="Europe",Predictive_Model!$D$38,IF(G4977="North America",Predictive_Model!$D$39,IF(G4977="Oceania",Predictive_Model!$D$40,IF(G4977="South America",Predictive_Model!$D$41,0)))))+IF(H4977="Laptop",Predictive_Model!$D$43,IF(H4977="Mobile",Predictive_Model!$D$44,IF(H4977="TV",Predictive_Model!$D$45,IF(H4977="Tablet",Predictive_Model!$D$46,0))))+IF(K4977="Crypto",Predictive_Model!$D$48,IF(K4977="Debit Card",Predictive_Model!$D$49,IF(K4977="Gift Card",Predictive_Model!$D$50,IF(K4977="PayPal",Predictive_Model!$D$51,0))))+IF(N4977="Comedy",Predictive_Model!$D$53,IF(N4977="Documentary",Predictive_Model!$D$54,IF(N4977="Drama",Predictive_Model!$D$55,IF(N4977="Horror",Predictive_Model!$D$56,IF(N4977="Romance",Predictive_Model!$D$57,IF(N4977="Sci-Fi",Predictive_Model!$D$58,0)))))))))</f>
        <v>0.99938537116904747</v>
      </c>
      <c r="V4977" s="3" t="str">
        <f t="shared" si="776"/>
        <v>Critical</v>
      </c>
      <c r="W4977" s="6">
        <f t="shared" si="777"/>
        <v>13.99</v>
      </c>
      <c r="X4977" s="3" t="str">
        <f t="shared" si="778"/>
        <v>Priority 2</v>
      </c>
      <c r="Y4977" s="3" t="str">
        <f t="shared" si="779"/>
        <v>OK</v>
      </c>
    </row>
    <row r="4978" spans="1:25" x14ac:dyDescent="0.25">
      <c r="A4978" s="3" t="str">
        <f>Raw_Data!A4978</f>
        <v>c0afed78-fc9f-4375-a3a2-a4e02e01946f</v>
      </c>
      <c r="B4978" s="3">
        <f>Raw_Data!B4978</f>
        <v>30</v>
      </c>
      <c r="C4978" s="3" t="str">
        <f>Raw_Data!C4978</f>
        <v>Female</v>
      </c>
      <c r="D4978" s="3" t="str">
        <f>Raw_Data!D4978</f>
        <v>Basic</v>
      </c>
      <c r="E4978" s="3">
        <f>Raw_Data!E4978</f>
        <v>6.93</v>
      </c>
      <c r="F4978" s="3">
        <f>Raw_Data!F4978</f>
        <v>50</v>
      </c>
      <c r="G4978" s="3" t="str">
        <f>Raw_Data!G4978</f>
        <v>Asia</v>
      </c>
      <c r="H4978" s="3" t="str">
        <f>Raw_Data!H4978</f>
        <v>Tablet</v>
      </c>
      <c r="I4978" s="3">
        <f>Raw_Data!I4978</f>
        <v>8.99</v>
      </c>
      <c r="J4978" s="3">
        <f>Raw_Data!J4978</f>
        <v>1</v>
      </c>
      <c r="K4978" s="3" t="str">
        <f>Raw_Data!K4978</f>
        <v>Gift Card</v>
      </c>
      <c r="L4978" s="3">
        <f>Raw_Data!L4978</f>
        <v>2</v>
      </c>
      <c r="M4978" s="3">
        <f>Raw_Data!M4978</f>
        <v>0.14000000000000001</v>
      </c>
      <c r="N4978" s="3" t="str">
        <f>Raw_Data!N4978</f>
        <v>Comedy</v>
      </c>
      <c r="O4978" s="3" t="str">
        <f t="shared" si="770"/>
        <v>25-34</v>
      </c>
      <c r="P4978" s="3" t="str">
        <f t="shared" si="771"/>
        <v>&lt;10h</v>
      </c>
      <c r="Q4978" s="3" t="str">
        <f t="shared" si="772"/>
        <v>46-60d</v>
      </c>
      <c r="R4978" s="3" t="str">
        <f t="shared" si="773"/>
        <v>Low</v>
      </c>
      <c r="S4978" s="3" t="str">
        <f t="shared" si="774"/>
        <v>Low</v>
      </c>
      <c r="T4978" s="3" t="str">
        <f t="shared" si="775"/>
        <v>Churned</v>
      </c>
      <c r="U4978" s="4">
        <f>1/(1+EXP(-(Predictive_Model!$B$5+((B4978-Predictive_Model!$B$20)/Predictive_Model!$C$20)*Predictive_Model!$D$20+((E4978-Predictive_Model!$B$21)/Predictive_Model!$C$21)*Predictive_Model!$D$21+((F4978-Predictive_Model!$B$22)/Predictive_Model!$C$22)*Predictive_Model!$D$22+((I4978-Predictive_Model!$B$23)/Predictive_Model!$C$23)*Predictive_Model!$D$23+((L4978-Predictive_Model!$B$24)/Predictive_Model!$C$24)*Predictive_Model!$D$24+((M4978-Predictive_Model!$B$25)/Predictive_Model!$C$25)*Predictive_Model!$D$25+IF(C4978="Male",Predictive_Model!$D$31,IF(C4978="Other",Predictive_Model!$D$32,0))+IF(D4978="Premium",Predictive_Model!$D$34,IF(D4978="Standard",Predictive_Model!$D$35,0))+IF(G4978="Asia",Predictive_Model!$D$37,IF(G4978="Europe",Predictive_Model!$D$38,IF(G4978="North America",Predictive_Model!$D$39,IF(G4978="Oceania",Predictive_Model!$D$40,IF(G4978="South America",Predictive_Model!$D$41,0)))))+IF(H4978="Laptop",Predictive_Model!$D$43,IF(H4978="Mobile",Predictive_Model!$D$44,IF(H4978="TV",Predictive_Model!$D$45,IF(H4978="Tablet",Predictive_Model!$D$46,0))))+IF(K4978="Crypto",Predictive_Model!$D$48,IF(K4978="Debit Card",Predictive_Model!$D$49,IF(K4978="Gift Card",Predictive_Model!$D$50,IF(K4978="PayPal",Predictive_Model!$D$51,0))))+IF(N4978="Comedy",Predictive_Model!$D$53,IF(N4978="Documentary",Predictive_Model!$D$54,IF(N4978="Drama",Predictive_Model!$D$55,IF(N4978="Horror",Predictive_Model!$D$56,IF(N4978="Romance",Predictive_Model!$D$57,IF(N4978="Sci-Fi",Predictive_Model!$D$58,0)))))))))</f>
        <v>0.99994234323332298</v>
      </c>
      <c r="V4978" s="3" t="str">
        <f t="shared" si="776"/>
        <v>Critical</v>
      </c>
      <c r="W4978" s="6">
        <f t="shared" si="777"/>
        <v>8.99</v>
      </c>
      <c r="X4978" s="3" t="str">
        <f t="shared" si="778"/>
        <v>Priority 2</v>
      </c>
      <c r="Y4978" s="3" t="str">
        <f t="shared" si="779"/>
        <v>OK</v>
      </c>
    </row>
    <row r="4979" spans="1:25" x14ac:dyDescent="0.25">
      <c r="A4979" s="3" t="str">
        <f>Raw_Data!A4979</f>
        <v>299e91ef-64c6-4cde-83d5-49b2c453eeb6</v>
      </c>
      <c r="B4979" s="3">
        <f>Raw_Data!B4979</f>
        <v>36</v>
      </c>
      <c r="C4979" s="3" t="str">
        <f>Raw_Data!C4979</f>
        <v>Female</v>
      </c>
      <c r="D4979" s="3" t="str">
        <f>Raw_Data!D4979</f>
        <v>Basic</v>
      </c>
      <c r="E4979" s="3">
        <f>Raw_Data!E4979</f>
        <v>17.32</v>
      </c>
      <c r="F4979" s="3">
        <f>Raw_Data!F4979</f>
        <v>34</v>
      </c>
      <c r="G4979" s="3" t="str">
        <f>Raw_Data!G4979</f>
        <v>Oceania</v>
      </c>
      <c r="H4979" s="3" t="str">
        <f>Raw_Data!H4979</f>
        <v>TV</v>
      </c>
      <c r="I4979" s="3">
        <f>Raw_Data!I4979</f>
        <v>8.99</v>
      </c>
      <c r="J4979" s="3">
        <f>Raw_Data!J4979</f>
        <v>1</v>
      </c>
      <c r="K4979" s="3" t="str">
        <f>Raw_Data!K4979</f>
        <v>PayPal</v>
      </c>
      <c r="L4979" s="3">
        <f>Raw_Data!L4979</f>
        <v>2</v>
      </c>
      <c r="M4979" s="3">
        <f>Raw_Data!M4979</f>
        <v>0.49</v>
      </c>
      <c r="N4979" s="3" t="str">
        <f>Raw_Data!N4979</f>
        <v>Comedy</v>
      </c>
      <c r="O4979" s="3" t="str">
        <f t="shared" si="770"/>
        <v>35-44</v>
      </c>
      <c r="P4979" s="3" t="str">
        <f t="shared" si="771"/>
        <v>10-24h</v>
      </c>
      <c r="Q4979" s="3" t="str">
        <f t="shared" si="772"/>
        <v>22-45d</v>
      </c>
      <c r="R4979" s="3" t="str">
        <f t="shared" si="773"/>
        <v>Medium</v>
      </c>
      <c r="S4979" s="3" t="str">
        <f t="shared" si="774"/>
        <v>Low</v>
      </c>
      <c r="T4979" s="3" t="str">
        <f t="shared" si="775"/>
        <v>Churned</v>
      </c>
      <c r="U4979" s="4">
        <f>1/(1+EXP(-(Predictive_Model!$B$5+((B4979-Predictive_Model!$B$20)/Predictive_Model!$C$20)*Predictive_Model!$D$20+((E4979-Predictive_Model!$B$21)/Predictive_Model!$C$21)*Predictive_Model!$D$21+((F4979-Predictive_Model!$B$22)/Predictive_Model!$C$22)*Predictive_Model!$D$22+((I4979-Predictive_Model!$B$23)/Predictive_Model!$C$23)*Predictive_Model!$D$23+((L4979-Predictive_Model!$B$24)/Predictive_Model!$C$24)*Predictive_Model!$D$24+((M4979-Predictive_Model!$B$25)/Predictive_Model!$C$25)*Predictive_Model!$D$25+IF(C4979="Male",Predictive_Model!$D$31,IF(C4979="Other",Predictive_Model!$D$32,0))+IF(D4979="Premium",Predictive_Model!$D$34,IF(D4979="Standard",Predictive_Model!$D$35,0))+IF(G4979="Asia",Predictive_Model!$D$37,IF(G4979="Europe",Predictive_Model!$D$38,IF(G4979="North America",Predictive_Model!$D$39,IF(G4979="Oceania",Predictive_Model!$D$40,IF(G4979="South America",Predictive_Model!$D$41,0)))))+IF(H4979="Laptop",Predictive_Model!$D$43,IF(H4979="Mobile",Predictive_Model!$D$44,IF(H4979="TV",Predictive_Model!$D$45,IF(H4979="Tablet",Predictive_Model!$D$46,0))))+IF(K4979="Crypto",Predictive_Model!$D$48,IF(K4979="Debit Card",Predictive_Model!$D$49,IF(K4979="Gift Card",Predictive_Model!$D$50,IF(K4979="PayPal",Predictive_Model!$D$51,0))))+IF(N4979="Comedy",Predictive_Model!$D$53,IF(N4979="Documentary",Predictive_Model!$D$54,IF(N4979="Drama",Predictive_Model!$D$55,IF(N4979="Horror",Predictive_Model!$D$56,IF(N4979="Romance",Predictive_Model!$D$57,IF(N4979="Sci-Fi",Predictive_Model!$D$58,0)))))))))</f>
        <v>0.86506288742664517</v>
      </c>
      <c r="V4979" s="3" t="str">
        <f t="shared" si="776"/>
        <v>Critical</v>
      </c>
      <c r="W4979" s="6">
        <f t="shared" si="777"/>
        <v>8.99</v>
      </c>
      <c r="X4979" s="3" t="str">
        <f t="shared" si="778"/>
        <v>Priority 2</v>
      </c>
      <c r="Y4979" s="3" t="str">
        <f t="shared" si="779"/>
        <v>OK</v>
      </c>
    </row>
    <row r="4980" spans="1:25" x14ac:dyDescent="0.25">
      <c r="A4980" s="3" t="str">
        <f>Raw_Data!A4980</f>
        <v>8303a039-6a27-43cf-9410-2bb30cd7df1a</v>
      </c>
      <c r="B4980" s="3">
        <f>Raw_Data!B4980</f>
        <v>64</v>
      </c>
      <c r="C4980" s="3" t="str">
        <f>Raw_Data!C4980</f>
        <v>Female</v>
      </c>
      <c r="D4980" s="3" t="str">
        <f>Raw_Data!D4980</f>
        <v>Standard</v>
      </c>
      <c r="E4980" s="3">
        <f>Raw_Data!E4980</f>
        <v>8.11</v>
      </c>
      <c r="F4980" s="3">
        <f>Raw_Data!F4980</f>
        <v>6</v>
      </c>
      <c r="G4980" s="3" t="str">
        <f>Raw_Data!G4980</f>
        <v>North America</v>
      </c>
      <c r="H4980" s="3" t="str">
        <f>Raw_Data!H4980</f>
        <v>Tablet</v>
      </c>
      <c r="I4980" s="3">
        <f>Raw_Data!I4980</f>
        <v>13.99</v>
      </c>
      <c r="J4980" s="3">
        <f>Raw_Data!J4980</f>
        <v>0</v>
      </c>
      <c r="K4980" s="3" t="str">
        <f>Raw_Data!K4980</f>
        <v>Gift Card</v>
      </c>
      <c r="L4980" s="3">
        <f>Raw_Data!L4980</f>
        <v>3</v>
      </c>
      <c r="M4980" s="3">
        <f>Raw_Data!M4980</f>
        <v>1.1599999999999999</v>
      </c>
      <c r="N4980" s="3" t="str">
        <f>Raw_Data!N4980</f>
        <v>Action</v>
      </c>
      <c r="O4980" s="3" t="str">
        <f t="shared" si="770"/>
        <v>55-70</v>
      </c>
      <c r="P4980" s="3" t="str">
        <f t="shared" si="771"/>
        <v>&lt;10h</v>
      </c>
      <c r="Q4980" s="3" t="str">
        <f t="shared" si="772"/>
        <v>0-7d</v>
      </c>
      <c r="R4980" s="3" t="str">
        <f t="shared" si="773"/>
        <v>Medium</v>
      </c>
      <c r="S4980" s="3" t="str">
        <f t="shared" si="774"/>
        <v>Mid</v>
      </c>
      <c r="T4980" s="3" t="str">
        <f t="shared" si="775"/>
        <v>Active</v>
      </c>
      <c r="U4980" s="4">
        <f>1/(1+EXP(-(Predictive_Model!$B$5+((B4980-Predictive_Model!$B$20)/Predictive_Model!$C$20)*Predictive_Model!$D$20+((E4980-Predictive_Model!$B$21)/Predictive_Model!$C$21)*Predictive_Model!$D$21+((F4980-Predictive_Model!$B$22)/Predictive_Model!$C$22)*Predictive_Model!$D$22+((I4980-Predictive_Model!$B$23)/Predictive_Model!$C$23)*Predictive_Model!$D$23+((L4980-Predictive_Model!$B$24)/Predictive_Model!$C$24)*Predictive_Model!$D$24+((M4980-Predictive_Model!$B$25)/Predictive_Model!$C$25)*Predictive_Model!$D$25+IF(C4980="Male",Predictive_Model!$D$31,IF(C4980="Other",Predictive_Model!$D$32,0))+IF(D4980="Premium",Predictive_Model!$D$34,IF(D4980="Standard",Predictive_Model!$D$35,0))+IF(G4980="Asia",Predictive_Model!$D$37,IF(G4980="Europe",Predictive_Model!$D$38,IF(G4980="North America",Predictive_Model!$D$39,IF(G4980="Oceania",Predictive_Model!$D$40,IF(G4980="South America",Predictive_Model!$D$41,0)))))+IF(H4980="Laptop",Predictive_Model!$D$43,IF(H4980="Mobile",Predictive_Model!$D$44,IF(H4980="TV",Predictive_Model!$D$45,IF(H4980="Tablet",Predictive_Model!$D$46,0))))+IF(K4980="Crypto",Predictive_Model!$D$48,IF(K4980="Debit Card",Predictive_Model!$D$49,IF(K4980="Gift Card",Predictive_Model!$D$50,IF(K4980="PayPal",Predictive_Model!$D$51,0))))+IF(N4980="Comedy",Predictive_Model!$D$53,IF(N4980="Documentary",Predictive_Model!$D$54,IF(N4980="Drama",Predictive_Model!$D$55,IF(N4980="Horror",Predictive_Model!$D$56,IF(N4980="Romance",Predictive_Model!$D$57,IF(N4980="Sci-Fi",Predictive_Model!$D$58,0)))))))))</f>
        <v>0.52929934069939399</v>
      </c>
      <c r="V4980" s="3" t="str">
        <f t="shared" si="776"/>
        <v>High</v>
      </c>
      <c r="W4980" s="6">
        <f t="shared" si="777"/>
        <v>7.4048977763845221</v>
      </c>
      <c r="X4980" s="3" t="str">
        <f t="shared" si="778"/>
        <v>Monitor</v>
      </c>
      <c r="Y4980" s="3" t="str">
        <f t="shared" si="779"/>
        <v>OK</v>
      </c>
    </row>
    <row r="4981" spans="1:25" x14ac:dyDescent="0.25">
      <c r="A4981" s="3" t="str">
        <f>Raw_Data!A4981</f>
        <v>a6ffb99c-83d7-4249-ad0f-6e34402a52d8</v>
      </c>
      <c r="B4981" s="3">
        <f>Raw_Data!B4981</f>
        <v>31</v>
      </c>
      <c r="C4981" s="3" t="str">
        <f>Raw_Data!C4981</f>
        <v>Other</v>
      </c>
      <c r="D4981" s="3" t="str">
        <f>Raw_Data!D4981</f>
        <v>Standard</v>
      </c>
      <c r="E4981" s="3">
        <f>Raw_Data!E4981</f>
        <v>12.62</v>
      </c>
      <c r="F4981" s="3">
        <f>Raw_Data!F4981</f>
        <v>28</v>
      </c>
      <c r="G4981" s="3" t="str">
        <f>Raw_Data!G4981</f>
        <v>Asia</v>
      </c>
      <c r="H4981" s="3" t="str">
        <f>Raw_Data!H4981</f>
        <v>Mobile</v>
      </c>
      <c r="I4981" s="3">
        <f>Raw_Data!I4981</f>
        <v>13.99</v>
      </c>
      <c r="J4981" s="3">
        <f>Raw_Data!J4981</f>
        <v>0</v>
      </c>
      <c r="K4981" s="3" t="str">
        <f>Raw_Data!K4981</f>
        <v>PayPal</v>
      </c>
      <c r="L4981" s="3">
        <f>Raw_Data!L4981</f>
        <v>5</v>
      </c>
      <c r="M4981" s="3">
        <f>Raw_Data!M4981</f>
        <v>0.44</v>
      </c>
      <c r="N4981" s="3" t="str">
        <f>Raw_Data!N4981</f>
        <v>Horror</v>
      </c>
      <c r="O4981" s="3" t="str">
        <f t="shared" si="770"/>
        <v>25-34</v>
      </c>
      <c r="P4981" s="3" t="str">
        <f t="shared" si="771"/>
        <v>10-24h</v>
      </c>
      <c r="Q4981" s="3" t="str">
        <f t="shared" si="772"/>
        <v>22-45d</v>
      </c>
      <c r="R4981" s="3" t="str">
        <f t="shared" si="773"/>
        <v>Medium</v>
      </c>
      <c r="S4981" s="3" t="str">
        <f t="shared" si="774"/>
        <v>Mid</v>
      </c>
      <c r="T4981" s="3" t="str">
        <f t="shared" si="775"/>
        <v>Active</v>
      </c>
      <c r="U4981" s="4">
        <f>1/(1+EXP(-(Predictive_Model!$B$5+((B4981-Predictive_Model!$B$20)/Predictive_Model!$C$20)*Predictive_Model!$D$20+((E4981-Predictive_Model!$B$21)/Predictive_Model!$C$21)*Predictive_Model!$D$21+((F4981-Predictive_Model!$B$22)/Predictive_Model!$C$22)*Predictive_Model!$D$22+((I4981-Predictive_Model!$B$23)/Predictive_Model!$C$23)*Predictive_Model!$D$23+((L4981-Predictive_Model!$B$24)/Predictive_Model!$C$24)*Predictive_Model!$D$24+((M4981-Predictive_Model!$B$25)/Predictive_Model!$C$25)*Predictive_Model!$D$25+IF(C4981="Male",Predictive_Model!$D$31,IF(C4981="Other",Predictive_Model!$D$32,0))+IF(D4981="Premium",Predictive_Model!$D$34,IF(D4981="Standard",Predictive_Model!$D$35,0))+IF(G4981="Asia",Predictive_Model!$D$37,IF(G4981="Europe",Predictive_Model!$D$38,IF(G4981="North America",Predictive_Model!$D$39,IF(G4981="Oceania",Predictive_Model!$D$40,IF(G4981="South America",Predictive_Model!$D$41,0)))))+IF(H4981="Laptop",Predictive_Model!$D$43,IF(H4981="Mobile",Predictive_Model!$D$44,IF(H4981="TV",Predictive_Model!$D$45,IF(H4981="Tablet",Predictive_Model!$D$46,0))))+IF(K4981="Crypto",Predictive_Model!$D$48,IF(K4981="Debit Card",Predictive_Model!$D$49,IF(K4981="Gift Card",Predictive_Model!$D$50,IF(K4981="PayPal",Predictive_Model!$D$51,0))))+IF(N4981="Comedy",Predictive_Model!$D$53,IF(N4981="Documentary",Predictive_Model!$D$54,IF(N4981="Drama",Predictive_Model!$D$55,IF(N4981="Horror",Predictive_Model!$D$56,IF(N4981="Romance",Predictive_Model!$D$57,IF(N4981="Sci-Fi",Predictive_Model!$D$58,0)))))))))</f>
        <v>0.65278003518481797</v>
      </c>
      <c r="V4981" s="3" t="str">
        <f t="shared" si="776"/>
        <v>High</v>
      </c>
      <c r="W4981" s="6">
        <f t="shared" si="777"/>
        <v>9.1323926922356033</v>
      </c>
      <c r="X4981" s="3" t="str">
        <f t="shared" si="778"/>
        <v>Priority 2</v>
      </c>
      <c r="Y4981" s="3" t="str">
        <f t="shared" si="779"/>
        <v>OK</v>
      </c>
    </row>
    <row r="4982" spans="1:25" x14ac:dyDescent="0.25">
      <c r="A4982" s="3" t="str">
        <f>Raw_Data!A4982</f>
        <v>e4995385-d038-45d3-8363-db73a27d7469</v>
      </c>
      <c r="B4982" s="3">
        <f>Raw_Data!B4982</f>
        <v>19</v>
      </c>
      <c r="C4982" s="3" t="str">
        <f>Raw_Data!C4982</f>
        <v>Male</v>
      </c>
      <c r="D4982" s="3" t="str">
        <f>Raw_Data!D4982</f>
        <v>Standard</v>
      </c>
      <c r="E4982" s="3">
        <f>Raw_Data!E4982</f>
        <v>3.45</v>
      </c>
      <c r="F4982" s="3">
        <f>Raw_Data!F4982</f>
        <v>18</v>
      </c>
      <c r="G4982" s="3" t="str">
        <f>Raw_Data!G4982</f>
        <v>Africa</v>
      </c>
      <c r="H4982" s="3" t="str">
        <f>Raw_Data!H4982</f>
        <v>Tablet</v>
      </c>
      <c r="I4982" s="3">
        <f>Raw_Data!I4982</f>
        <v>13.99</v>
      </c>
      <c r="J4982" s="3">
        <f>Raw_Data!J4982</f>
        <v>1</v>
      </c>
      <c r="K4982" s="3" t="str">
        <f>Raw_Data!K4982</f>
        <v>Credit Card</v>
      </c>
      <c r="L4982" s="3">
        <f>Raw_Data!L4982</f>
        <v>3</v>
      </c>
      <c r="M4982" s="3">
        <f>Raw_Data!M4982</f>
        <v>0.18</v>
      </c>
      <c r="N4982" s="3" t="str">
        <f>Raw_Data!N4982</f>
        <v>Romance</v>
      </c>
      <c r="O4982" s="3" t="str">
        <f t="shared" si="770"/>
        <v>18-24</v>
      </c>
      <c r="P4982" s="3" t="str">
        <f t="shared" si="771"/>
        <v>&lt;10h</v>
      </c>
      <c r="Q4982" s="3" t="str">
        <f t="shared" si="772"/>
        <v>8-21d</v>
      </c>
      <c r="R4982" s="3" t="str">
        <f t="shared" si="773"/>
        <v>Medium</v>
      </c>
      <c r="S4982" s="3" t="str">
        <f t="shared" si="774"/>
        <v>Mid</v>
      </c>
      <c r="T4982" s="3" t="str">
        <f t="shared" si="775"/>
        <v>Churned</v>
      </c>
      <c r="U4982" s="4">
        <f>1/(1+EXP(-(Predictive_Model!$B$5+((B4982-Predictive_Model!$B$20)/Predictive_Model!$C$20)*Predictive_Model!$D$20+((E4982-Predictive_Model!$B$21)/Predictive_Model!$C$21)*Predictive_Model!$D$21+((F4982-Predictive_Model!$B$22)/Predictive_Model!$C$22)*Predictive_Model!$D$22+((I4982-Predictive_Model!$B$23)/Predictive_Model!$C$23)*Predictive_Model!$D$23+((L4982-Predictive_Model!$B$24)/Predictive_Model!$C$24)*Predictive_Model!$D$24+((M4982-Predictive_Model!$B$25)/Predictive_Model!$C$25)*Predictive_Model!$D$25+IF(C4982="Male",Predictive_Model!$D$31,IF(C4982="Other",Predictive_Model!$D$32,0))+IF(D4982="Premium",Predictive_Model!$D$34,IF(D4982="Standard",Predictive_Model!$D$35,0))+IF(G4982="Asia",Predictive_Model!$D$37,IF(G4982="Europe",Predictive_Model!$D$38,IF(G4982="North America",Predictive_Model!$D$39,IF(G4982="Oceania",Predictive_Model!$D$40,IF(G4982="South America",Predictive_Model!$D$41,0)))))+IF(H4982="Laptop",Predictive_Model!$D$43,IF(H4982="Mobile",Predictive_Model!$D$44,IF(H4982="TV",Predictive_Model!$D$45,IF(H4982="Tablet",Predictive_Model!$D$46,0))))+IF(K4982="Crypto",Predictive_Model!$D$48,IF(K4982="Debit Card",Predictive_Model!$D$49,IF(K4982="Gift Card",Predictive_Model!$D$50,IF(K4982="PayPal",Predictive_Model!$D$51,0))))+IF(N4982="Comedy",Predictive_Model!$D$53,IF(N4982="Documentary",Predictive_Model!$D$54,IF(N4982="Drama",Predictive_Model!$D$55,IF(N4982="Horror",Predictive_Model!$D$56,IF(N4982="Romance",Predictive_Model!$D$57,IF(N4982="Sci-Fi",Predictive_Model!$D$58,0)))))))))</f>
        <v>0.98583972391377495</v>
      </c>
      <c r="V4982" s="3" t="str">
        <f t="shared" si="776"/>
        <v>Critical</v>
      </c>
      <c r="W4982" s="6">
        <f t="shared" si="777"/>
        <v>13.99</v>
      </c>
      <c r="X4982" s="3" t="str">
        <f t="shared" si="778"/>
        <v>Priority 2</v>
      </c>
      <c r="Y4982" s="3" t="str">
        <f t="shared" si="779"/>
        <v>OK</v>
      </c>
    </row>
    <row r="4983" spans="1:25" x14ac:dyDescent="0.25">
      <c r="A4983" s="3" t="str">
        <f>Raw_Data!A4983</f>
        <v>e30087d7-5154-4bed-b206-a5a3a8beb672</v>
      </c>
      <c r="B4983" s="3">
        <f>Raw_Data!B4983</f>
        <v>63</v>
      </c>
      <c r="C4983" s="3" t="str">
        <f>Raw_Data!C4983</f>
        <v>Male</v>
      </c>
      <c r="D4983" s="3" t="str">
        <f>Raw_Data!D4983</f>
        <v>Standard</v>
      </c>
      <c r="E4983" s="3">
        <f>Raw_Data!E4983</f>
        <v>27.07</v>
      </c>
      <c r="F4983" s="3">
        <f>Raw_Data!F4983</f>
        <v>18</v>
      </c>
      <c r="G4983" s="3" t="str">
        <f>Raw_Data!G4983</f>
        <v>South America</v>
      </c>
      <c r="H4983" s="3" t="str">
        <f>Raw_Data!H4983</f>
        <v>Desktop</v>
      </c>
      <c r="I4983" s="3">
        <f>Raw_Data!I4983</f>
        <v>13.99</v>
      </c>
      <c r="J4983" s="3">
        <f>Raw_Data!J4983</f>
        <v>0</v>
      </c>
      <c r="K4983" s="3" t="str">
        <f>Raw_Data!K4983</f>
        <v>Debit Card</v>
      </c>
      <c r="L4983" s="3">
        <f>Raw_Data!L4983</f>
        <v>3</v>
      </c>
      <c r="M4983" s="3">
        <f>Raw_Data!M4983</f>
        <v>1.42</v>
      </c>
      <c r="N4983" s="3" t="str">
        <f>Raw_Data!N4983</f>
        <v>Sci-Fi</v>
      </c>
      <c r="O4983" s="3" t="str">
        <f t="shared" si="770"/>
        <v>55-70</v>
      </c>
      <c r="P4983" s="3" t="str">
        <f t="shared" si="771"/>
        <v>25-49h</v>
      </c>
      <c r="Q4983" s="3" t="str">
        <f t="shared" si="772"/>
        <v>8-21d</v>
      </c>
      <c r="R4983" s="3" t="str">
        <f t="shared" si="773"/>
        <v>High</v>
      </c>
      <c r="S4983" s="3" t="str">
        <f t="shared" si="774"/>
        <v>Mid</v>
      </c>
      <c r="T4983" s="3" t="str">
        <f t="shared" si="775"/>
        <v>Active</v>
      </c>
      <c r="U4983" s="4">
        <f>1/(1+EXP(-(Predictive_Model!$B$5+((B4983-Predictive_Model!$B$20)/Predictive_Model!$C$20)*Predictive_Model!$D$20+((E4983-Predictive_Model!$B$21)/Predictive_Model!$C$21)*Predictive_Model!$D$21+((F4983-Predictive_Model!$B$22)/Predictive_Model!$C$22)*Predictive_Model!$D$22+((I4983-Predictive_Model!$B$23)/Predictive_Model!$C$23)*Predictive_Model!$D$23+((L4983-Predictive_Model!$B$24)/Predictive_Model!$C$24)*Predictive_Model!$D$24+((M4983-Predictive_Model!$B$25)/Predictive_Model!$C$25)*Predictive_Model!$D$25+IF(C4983="Male",Predictive_Model!$D$31,IF(C4983="Other",Predictive_Model!$D$32,0))+IF(D4983="Premium",Predictive_Model!$D$34,IF(D4983="Standard",Predictive_Model!$D$35,0))+IF(G4983="Asia",Predictive_Model!$D$37,IF(G4983="Europe",Predictive_Model!$D$38,IF(G4983="North America",Predictive_Model!$D$39,IF(G4983="Oceania",Predictive_Model!$D$40,IF(G4983="South America",Predictive_Model!$D$41,0)))))+IF(H4983="Laptop",Predictive_Model!$D$43,IF(H4983="Mobile",Predictive_Model!$D$44,IF(H4983="TV",Predictive_Model!$D$45,IF(H4983="Tablet",Predictive_Model!$D$46,0))))+IF(K4983="Crypto",Predictive_Model!$D$48,IF(K4983="Debit Card",Predictive_Model!$D$49,IF(K4983="Gift Card",Predictive_Model!$D$50,IF(K4983="PayPal",Predictive_Model!$D$51,0))))+IF(N4983="Comedy",Predictive_Model!$D$53,IF(N4983="Documentary",Predictive_Model!$D$54,IF(N4983="Drama",Predictive_Model!$D$55,IF(N4983="Horror",Predictive_Model!$D$56,IF(N4983="Romance",Predictive_Model!$D$57,IF(N4983="Sci-Fi",Predictive_Model!$D$58,0)))))))))</f>
        <v>9.6349585521078704E-4</v>
      </c>
      <c r="V4983" s="3" t="str">
        <f t="shared" si="776"/>
        <v>Low</v>
      </c>
      <c r="W4983" s="6">
        <f t="shared" si="777"/>
        <v>1.347930701439891E-2</v>
      </c>
      <c r="X4983" s="3" t="str">
        <f t="shared" si="778"/>
        <v>Monitor</v>
      </c>
      <c r="Y4983" s="3" t="str">
        <f t="shared" si="779"/>
        <v>OK</v>
      </c>
    </row>
    <row r="4984" spans="1:25" x14ac:dyDescent="0.25">
      <c r="A4984" s="3" t="str">
        <f>Raw_Data!A4984</f>
        <v>c2385a8f-375b-4476-b78d-072cd47b996c</v>
      </c>
      <c r="B4984" s="3">
        <f>Raw_Data!B4984</f>
        <v>27</v>
      </c>
      <c r="C4984" s="3" t="str">
        <f>Raw_Data!C4984</f>
        <v>Other</v>
      </c>
      <c r="D4984" s="3" t="str">
        <f>Raw_Data!D4984</f>
        <v>Basic</v>
      </c>
      <c r="E4984" s="3">
        <f>Raw_Data!E4984</f>
        <v>71.38</v>
      </c>
      <c r="F4984" s="3">
        <f>Raw_Data!F4984</f>
        <v>32</v>
      </c>
      <c r="G4984" s="3" t="str">
        <f>Raw_Data!G4984</f>
        <v>South America</v>
      </c>
      <c r="H4984" s="3" t="str">
        <f>Raw_Data!H4984</f>
        <v>Mobile</v>
      </c>
      <c r="I4984" s="3">
        <f>Raw_Data!I4984</f>
        <v>8.99</v>
      </c>
      <c r="J4984" s="3">
        <f>Raw_Data!J4984</f>
        <v>0</v>
      </c>
      <c r="K4984" s="3" t="str">
        <f>Raw_Data!K4984</f>
        <v>PayPal</v>
      </c>
      <c r="L4984" s="3">
        <f>Raw_Data!L4984</f>
        <v>5</v>
      </c>
      <c r="M4984" s="3">
        <f>Raw_Data!M4984</f>
        <v>2.16</v>
      </c>
      <c r="N4984" s="3" t="str">
        <f>Raw_Data!N4984</f>
        <v>Comedy</v>
      </c>
      <c r="O4984" s="3" t="str">
        <f t="shared" si="770"/>
        <v>25-34</v>
      </c>
      <c r="P4984" s="3" t="str">
        <f t="shared" si="771"/>
        <v>50h+</v>
      </c>
      <c r="Q4984" s="3" t="str">
        <f t="shared" si="772"/>
        <v>22-45d</v>
      </c>
      <c r="R4984" s="3" t="str">
        <f t="shared" si="773"/>
        <v>Medium</v>
      </c>
      <c r="S4984" s="3" t="str">
        <f t="shared" si="774"/>
        <v>Low</v>
      </c>
      <c r="T4984" s="3" t="str">
        <f t="shared" si="775"/>
        <v>Active</v>
      </c>
      <c r="U4984" s="4">
        <f>1/(1+EXP(-(Predictive_Model!$B$5+((B4984-Predictive_Model!$B$20)/Predictive_Model!$C$20)*Predictive_Model!$D$20+((E4984-Predictive_Model!$B$21)/Predictive_Model!$C$21)*Predictive_Model!$D$21+((F4984-Predictive_Model!$B$22)/Predictive_Model!$C$22)*Predictive_Model!$D$22+((I4984-Predictive_Model!$B$23)/Predictive_Model!$C$23)*Predictive_Model!$D$23+((L4984-Predictive_Model!$B$24)/Predictive_Model!$C$24)*Predictive_Model!$D$24+((M4984-Predictive_Model!$B$25)/Predictive_Model!$C$25)*Predictive_Model!$D$25+IF(C4984="Male",Predictive_Model!$D$31,IF(C4984="Other",Predictive_Model!$D$32,0))+IF(D4984="Premium",Predictive_Model!$D$34,IF(D4984="Standard",Predictive_Model!$D$35,0))+IF(G4984="Asia",Predictive_Model!$D$37,IF(G4984="Europe",Predictive_Model!$D$38,IF(G4984="North America",Predictive_Model!$D$39,IF(G4984="Oceania",Predictive_Model!$D$40,IF(G4984="South America",Predictive_Model!$D$41,0)))))+IF(H4984="Laptop",Predictive_Model!$D$43,IF(H4984="Mobile",Predictive_Model!$D$44,IF(H4984="TV",Predictive_Model!$D$45,IF(H4984="Tablet",Predictive_Model!$D$46,0))))+IF(K4984="Crypto",Predictive_Model!$D$48,IF(K4984="Debit Card",Predictive_Model!$D$49,IF(K4984="Gift Card",Predictive_Model!$D$50,IF(K4984="PayPal",Predictive_Model!$D$51,0))))+IF(N4984="Comedy",Predictive_Model!$D$53,IF(N4984="Documentary",Predictive_Model!$D$54,IF(N4984="Drama",Predictive_Model!$D$55,IF(N4984="Horror",Predictive_Model!$D$56,IF(N4984="Romance",Predictive_Model!$D$57,IF(N4984="Sci-Fi",Predictive_Model!$D$58,0)))))))))</f>
        <v>5.5181369760051886E-9</v>
      </c>
      <c r="V4984" s="3" t="str">
        <f t="shared" si="776"/>
        <v>Low</v>
      </c>
      <c r="W4984" s="6">
        <f t="shared" si="777"/>
        <v>4.960805141428665E-8</v>
      </c>
      <c r="X4984" s="3" t="str">
        <f t="shared" si="778"/>
        <v>Monitor</v>
      </c>
      <c r="Y4984" s="3" t="str">
        <f t="shared" si="779"/>
        <v>OK</v>
      </c>
    </row>
    <row r="4985" spans="1:25" x14ac:dyDescent="0.25">
      <c r="A4985" s="3" t="str">
        <f>Raw_Data!A4985</f>
        <v>5a416884-375a-4442-b7c6-b480321dd6fd</v>
      </c>
      <c r="B4985" s="3">
        <f>Raw_Data!B4985</f>
        <v>57</v>
      </c>
      <c r="C4985" s="3" t="str">
        <f>Raw_Data!C4985</f>
        <v>Male</v>
      </c>
      <c r="D4985" s="3" t="str">
        <f>Raw_Data!D4985</f>
        <v>Standard</v>
      </c>
      <c r="E4985" s="3">
        <f>Raw_Data!E4985</f>
        <v>3.64</v>
      </c>
      <c r="F4985" s="3">
        <f>Raw_Data!F4985</f>
        <v>36</v>
      </c>
      <c r="G4985" s="3" t="str">
        <f>Raw_Data!G4985</f>
        <v>South America</v>
      </c>
      <c r="H4985" s="3" t="str">
        <f>Raw_Data!H4985</f>
        <v>Laptop</v>
      </c>
      <c r="I4985" s="3">
        <f>Raw_Data!I4985</f>
        <v>13.99</v>
      </c>
      <c r="J4985" s="3">
        <f>Raw_Data!J4985</f>
        <v>1</v>
      </c>
      <c r="K4985" s="3" t="str">
        <f>Raw_Data!K4985</f>
        <v>Crypto</v>
      </c>
      <c r="L4985" s="3">
        <f>Raw_Data!L4985</f>
        <v>5</v>
      </c>
      <c r="M4985" s="3">
        <f>Raw_Data!M4985</f>
        <v>0.1</v>
      </c>
      <c r="N4985" s="3" t="str">
        <f>Raw_Data!N4985</f>
        <v>Comedy</v>
      </c>
      <c r="O4985" s="3" t="str">
        <f t="shared" si="770"/>
        <v>55-70</v>
      </c>
      <c r="P4985" s="3" t="str">
        <f t="shared" si="771"/>
        <v>&lt;10h</v>
      </c>
      <c r="Q4985" s="3" t="str">
        <f t="shared" si="772"/>
        <v>22-45d</v>
      </c>
      <c r="R4985" s="3" t="str">
        <f t="shared" si="773"/>
        <v>Medium</v>
      </c>
      <c r="S4985" s="3" t="str">
        <f t="shared" si="774"/>
        <v>Mid</v>
      </c>
      <c r="T4985" s="3" t="str">
        <f t="shared" si="775"/>
        <v>Churned</v>
      </c>
      <c r="U4985" s="4">
        <f>1/(1+EXP(-(Predictive_Model!$B$5+((B4985-Predictive_Model!$B$20)/Predictive_Model!$C$20)*Predictive_Model!$D$20+((E4985-Predictive_Model!$B$21)/Predictive_Model!$C$21)*Predictive_Model!$D$21+((F4985-Predictive_Model!$B$22)/Predictive_Model!$C$22)*Predictive_Model!$D$22+((I4985-Predictive_Model!$B$23)/Predictive_Model!$C$23)*Predictive_Model!$D$23+((L4985-Predictive_Model!$B$24)/Predictive_Model!$C$24)*Predictive_Model!$D$24+((M4985-Predictive_Model!$B$25)/Predictive_Model!$C$25)*Predictive_Model!$D$25+IF(C4985="Male",Predictive_Model!$D$31,IF(C4985="Other",Predictive_Model!$D$32,0))+IF(D4985="Premium",Predictive_Model!$D$34,IF(D4985="Standard",Predictive_Model!$D$35,0))+IF(G4985="Asia",Predictive_Model!$D$37,IF(G4985="Europe",Predictive_Model!$D$38,IF(G4985="North America",Predictive_Model!$D$39,IF(G4985="Oceania",Predictive_Model!$D$40,IF(G4985="South America",Predictive_Model!$D$41,0)))))+IF(H4985="Laptop",Predictive_Model!$D$43,IF(H4985="Mobile",Predictive_Model!$D$44,IF(H4985="TV",Predictive_Model!$D$45,IF(H4985="Tablet",Predictive_Model!$D$46,0))))+IF(K4985="Crypto",Predictive_Model!$D$48,IF(K4985="Debit Card",Predictive_Model!$D$49,IF(K4985="Gift Card",Predictive_Model!$D$50,IF(K4985="PayPal",Predictive_Model!$D$51,0))))+IF(N4985="Comedy",Predictive_Model!$D$53,IF(N4985="Documentary",Predictive_Model!$D$54,IF(N4985="Drama",Predictive_Model!$D$55,IF(N4985="Horror",Predictive_Model!$D$56,IF(N4985="Romance",Predictive_Model!$D$57,IF(N4985="Sci-Fi",Predictive_Model!$D$58,0)))))))))</f>
        <v>0.97640910164837613</v>
      </c>
      <c r="V4985" s="3" t="str">
        <f t="shared" si="776"/>
        <v>Critical</v>
      </c>
      <c r="W4985" s="6">
        <f t="shared" si="777"/>
        <v>13.99</v>
      </c>
      <c r="X4985" s="3" t="str">
        <f t="shared" si="778"/>
        <v>Priority 2</v>
      </c>
      <c r="Y4985" s="3" t="str">
        <f t="shared" si="779"/>
        <v>OK</v>
      </c>
    </row>
    <row r="4986" spans="1:25" x14ac:dyDescent="0.25">
      <c r="A4986" s="3" t="str">
        <f>Raw_Data!A4986</f>
        <v>b35d25da-2139-4003-95ae-4692112104fc</v>
      </c>
      <c r="B4986" s="3">
        <f>Raw_Data!B4986</f>
        <v>20</v>
      </c>
      <c r="C4986" s="3" t="str">
        <f>Raw_Data!C4986</f>
        <v>Other</v>
      </c>
      <c r="D4986" s="3" t="str">
        <f>Raw_Data!D4986</f>
        <v>Standard</v>
      </c>
      <c r="E4986" s="3">
        <f>Raw_Data!E4986</f>
        <v>0.75</v>
      </c>
      <c r="F4986" s="3">
        <f>Raw_Data!F4986</f>
        <v>53</v>
      </c>
      <c r="G4986" s="3" t="str">
        <f>Raw_Data!G4986</f>
        <v>Asia</v>
      </c>
      <c r="H4986" s="3" t="str">
        <f>Raw_Data!H4986</f>
        <v>Tablet</v>
      </c>
      <c r="I4986" s="3">
        <f>Raw_Data!I4986</f>
        <v>13.99</v>
      </c>
      <c r="J4986" s="3">
        <f>Raw_Data!J4986</f>
        <v>1</v>
      </c>
      <c r="K4986" s="3" t="str">
        <f>Raw_Data!K4986</f>
        <v>PayPal</v>
      </c>
      <c r="L4986" s="3">
        <f>Raw_Data!L4986</f>
        <v>3</v>
      </c>
      <c r="M4986" s="3">
        <f>Raw_Data!M4986</f>
        <v>0.01</v>
      </c>
      <c r="N4986" s="3" t="str">
        <f>Raw_Data!N4986</f>
        <v>Action</v>
      </c>
      <c r="O4986" s="3" t="str">
        <f t="shared" si="770"/>
        <v>18-24</v>
      </c>
      <c r="P4986" s="3" t="str">
        <f t="shared" si="771"/>
        <v>&lt;10h</v>
      </c>
      <c r="Q4986" s="3" t="str">
        <f t="shared" si="772"/>
        <v>46-60d</v>
      </c>
      <c r="R4986" s="3" t="str">
        <f t="shared" si="773"/>
        <v>Low</v>
      </c>
      <c r="S4986" s="3" t="str">
        <f t="shared" si="774"/>
        <v>Mid</v>
      </c>
      <c r="T4986" s="3" t="str">
        <f t="shared" si="775"/>
        <v>Churned</v>
      </c>
      <c r="U4986" s="4">
        <f>1/(1+EXP(-(Predictive_Model!$B$5+((B4986-Predictive_Model!$B$20)/Predictive_Model!$C$20)*Predictive_Model!$D$20+((E4986-Predictive_Model!$B$21)/Predictive_Model!$C$21)*Predictive_Model!$D$21+((F4986-Predictive_Model!$B$22)/Predictive_Model!$C$22)*Predictive_Model!$D$22+((I4986-Predictive_Model!$B$23)/Predictive_Model!$C$23)*Predictive_Model!$D$23+((L4986-Predictive_Model!$B$24)/Predictive_Model!$C$24)*Predictive_Model!$D$24+((M4986-Predictive_Model!$B$25)/Predictive_Model!$C$25)*Predictive_Model!$D$25+IF(C4986="Male",Predictive_Model!$D$31,IF(C4986="Other",Predictive_Model!$D$32,0))+IF(D4986="Premium",Predictive_Model!$D$34,IF(D4986="Standard",Predictive_Model!$D$35,0))+IF(G4986="Asia",Predictive_Model!$D$37,IF(G4986="Europe",Predictive_Model!$D$38,IF(G4986="North America",Predictive_Model!$D$39,IF(G4986="Oceania",Predictive_Model!$D$40,IF(G4986="South America",Predictive_Model!$D$41,0)))))+IF(H4986="Laptop",Predictive_Model!$D$43,IF(H4986="Mobile",Predictive_Model!$D$44,IF(H4986="TV",Predictive_Model!$D$45,IF(H4986="Tablet",Predictive_Model!$D$46,0))))+IF(K4986="Crypto",Predictive_Model!$D$48,IF(K4986="Debit Card",Predictive_Model!$D$49,IF(K4986="Gift Card",Predictive_Model!$D$50,IF(K4986="PayPal",Predictive_Model!$D$51,0))))+IF(N4986="Comedy",Predictive_Model!$D$53,IF(N4986="Documentary",Predictive_Model!$D$54,IF(N4986="Drama",Predictive_Model!$D$55,IF(N4986="Horror",Predictive_Model!$D$56,IF(N4986="Romance",Predictive_Model!$D$57,IF(N4986="Sci-Fi",Predictive_Model!$D$58,0)))))))))</f>
        <v>0.99994545859604944</v>
      </c>
      <c r="V4986" s="3" t="str">
        <f t="shared" si="776"/>
        <v>Critical</v>
      </c>
      <c r="W4986" s="6">
        <f t="shared" si="777"/>
        <v>13.99</v>
      </c>
      <c r="X4986" s="3" t="str">
        <f t="shared" si="778"/>
        <v>Priority 2</v>
      </c>
      <c r="Y4986" s="3" t="str">
        <f t="shared" si="779"/>
        <v>OK</v>
      </c>
    </row>
    <row r="4987" spans="1:25" x14ac:dyDescent="0.25">
      <c r="A4987" s="3" t="str">
        <f>Raw_Data!A4987</f>
        <v>4a6f3042-0fd3-47d6-ba34-bac14e81e872</v>
      </c>
      <c r="B4987" s="3">
        <f>Raw_Data!B4987</f>
        <v>53</v>
      </c>
      <c r="C4987" s="3" t="str">
        <f>Raw_Data!C4987</f>
        <v>Male</v>
      </c>
      <c r="D4987" s="3" t="str">
        <f>Raw_Data!D4987</f>
        <v>Standard</v>
      </c>
      <c r="E4987" s="3">
        <f>Raw_Data!E4987</f>
        <v>7.31</v>
      </c>
      <c r="F4987" s="3">
        <f>Raw_Data!F4987</f>
        <v>17</v>
      </c>
      <c r="G4987" s="3" t="str">
        <f>Raw_Data!G4987</f>
        <v>Oceania</v>
      </c>
      <c r="H4987" s="3" t="str">
        <f>Raw_Data!H4987</f>
        <v>Laptop</v>
      </c>
      <c r="I4987" s="3">
        <f>Raw_Data!I4987</f>
        <v>13.99</v>
      </c>
      <c r="J4987" s="3">
        <f>Raw_Data!J4987</f>
        <v>0</v>
      </c>
      <c r="K4987" s="3" t="str">
        <f>Raw_Data!K4987</f>
        <v>Debit Card</v>
      </c>
      <c r="L4987" s="3">
        <f>Raw_Data!L4987</f>
        <v>4</v>
      </c>
      <c r="M4987" s="3">
        <f>Raw_Data!M4987</f>
        <v>0.41</v>
      </c>
      <c r="N4987" s="3" t="str">
        <f>Raw_Data!N4987</f>
        <v>Action</v>
      </c>
      <c r="O4987" s="3" t="str">
        <f t="shared" si="770"/>
        <v>45-54</v>
      </c>
      <c r="P4987" s="3" t="str">
        <f t="shared" si="771"/>
        <v>&lt;10h</v>
      </c>
      <c r="Q4987" s="3" t="str">
        <f t="shared" si="772"/>
        <v>8-21d</v>
      </c>
      <c r="R4987" s="3" t="str">
        <f t="shared" si="773"/>
        <v>Medium</v>
      </c>
      <c r="S4987" s="3" t="str">
        <f t="shared" si="774"/>
        <v>Mid</v>
      </c>
      <c r="T4987" s="3" t="str">
        <f t="shared" si="775"/>
        <v>Active</v>
      </c>
      <c r="U4987" s="4">
        <f>1/(1+EXP(-(Predictive_Model!$B$5+((B4987-Predictive_Model!$B$20)/Predictive_Model!$C$20)*Predictive_Model!$D$20+((E4987-Predictive_Model!$B$21)/Predictive_Model!$C$21)*Predictive_Model!$D$21+((F4987-Predictive_Model!$B$22)/Predictive_Model!$C$22)*Predictive_Model!$D$22+((I4987-Predictive_Model!$B$23)/Predictive_Model!$C$23)*Predictive_Model!$D$23+((L4987-Predictive_Model!$B$24)/Predictive_Model!$C$24)*Predictive_Model!$D$24+((M4987-Predictive_Model!$B$25)/Predictive_Model!$C$25)*Predictive_Model!$D$25+IF(C4987="Male",Predictive_Model!$D$31,IF(C4987="Other",Predictive_Model!$D$32,0))+IF(D4987="Premium",Predictive_Model!$D$34,IF(D4987="Standard",Predictive_Model!$D$35,0))+IF(G4987="Asia",Predictive_Model!$D$37,IF(G4987="Europe",Predictive_Model!$D$38,IF(G4987="North America",Predictive_Model!$D$39,IF(G4987="Oceania",Predictive_Model!$D$40,IF(G4987="South America",Predictive_Model!$D$41,0)))))+IF(H4987="Laptop",Predictive_Model!$D$43,IF(H4987="Mobile",Predictive_Model!$D$44,IF(H4987="TV",Predictive_Model!$D$45,IF(H4987="Tablet",Predictive_Model!$D$46,0))))+IF(K4987="Crypto",Predictive_Model!$D$48,IF(K4987="Debit Card",Predictive_Model!$D$49,IF(K4987="Gift Card",Predictive_Model!$D$50,IF(K4987="PayPal",Predictive_Model!$D$51,0))))+IF(N4987="Comedy",Predictive_Model!$D$53,IF(N4987="Documentary",Predictive_Model!$D$54,IF(N4987="Drama",Predictive_Model!$D$55,IF(N4987="Horror",Predictive_Model!$D$56,IF(N4987="Romance",Predictive_Model!$D$57,IF(N4987="Sci-Fi",Predictive_Model!$D$58,0)))))))))</f>
        <v>0.54535187961613474</v>
      </c>
      <c r="V4987" s="3" t="str">
        <f t="shared" si="776"/>
        <v>High</v>
      </c>
      <c r="W4987" s="6">
        <f t="shared" si="777"/>
        <v>7.6294727958297255</v>
      </c>
      <c r="X4987" s="3" t="str">
        <f t="shared" si="778"/>
        <v>Monitor</v>
      </c>
      <c r="Y4987" s="3" t="str">
        <f t="shared" si="779"/>
        <v>OK</v>
      </c>
    </row>
    <row r="4988" spans="1:25" x14ac:dyDescent="0.25">
      <c r="A4988" s="3" t="str">
        <f>Raw_Data!A4988</f>
        <v>e495cf16-e38d-4e9f-900c-2f4a9d00a0bb</v>
      </c>
      <c r="B4988" s="3">
        <f>Raw_Data!B4988</f>
        <v>49</v>
      </c>
      <c r="C4988" s="3" t="str">
        <f>Raw_Data!C4988</f>
        <v>Other</v>
      </c>
      <c r="D4988" s="3" t="str">
        <f>Raw_Data!D4988</f>
        <v>Premium</v>
      </c>
      <c r="E4988" s="3">
        <f>Raw_Data!E4988</f>
        <v>7.69</v>
      </c>
      <c r="F4988" s="3">
        <f>Raw_Data!F4988</f>
        <v>4</v>
      </c>
      <c r="G4988" s="3" t="str">
        <f>Raw_Data!G4988</f>
        <v>Asia</v>
      </c>
      <c r="H4988" s="3" t="str">
        <f>Raw_Data!H4988</f>
        <v>Tablet</v>
      </c>
      <c r="I4988" s="3">
        <f>Raw_Data!I4988</f>
        <v>17.989999999999998</v>
      </c>
      <c r="J4988" s="3">
        <f>Raw_Data!J4988</f>
        <v>0</v>
      </c>
      <c r="K4988" s="3" t="str">
        <f>Raw_Data!K4988</f>
        <v>Gift Card</v>
      </c>
      <c r="L4988" s="3">
        <f>Raw_Data!L4988</f>
        <v>4</v>
      </c>
      <c r="M4988" s="3">
        <f>Raw_Data!M4988</f>
        <v>1.54</v>
      </c>
      <c r="N4988" s="3" t="str">
        <f>Raw_Data!N4988</f>
        <v>Sci-Fi</v>
      </c>
      <c r="O4988" s="3" t="str">
        <f t="shared" si="770"/>
        <v>45-54</v>
      </c>
      <c r="P4988" s="3" t="str">
        <f t="shared" si="771"/>
        <v>&lt;10h</v>
      </c>
      <c r="Q4988" s="3" t="str">
        <f t="shared" si="772"/>
        <v>0-7d</v>
      </c>
      <c r="R4988" s="3" t="str">
        <f t="shared" si="773"/>
        <v>Medium</v>
      </c>
      <c r="S4988" s="3" t="str">
        <f t="shared" si="774"/>
        <v>High</v>
      </c>
      <c r="T4988" s="3" t="str">
        <f t="shared" si="775"/>
        <v>Active</v>
      </c>
      <c r="U4988" s="4">
        <f>1/(1+EXP(-(Predictive_Model!$B$5+((B4988-Predictive_Model!$B$20)/Predictive_Model!$C$20)*Predictive_Model!$D$20+((E4988-Predictive_Model!$B$21)/Predictive_Model!$C$21)*Predictive_Model!$D$21+((F4988-Predictive_Model!$B$22)/Predictive_Model!$C$22)*Predictive_Model!$D$22+((I4988-Predictive_Model!$B$23)/Predictive_Model!$C$23)*Predictive_Model!$D$23+((L4988-Predictive_Model!$B$24)/Predictive_Model!$C$24)*Predictive_Model!$D$24+((M4988-Predictive_Model!$B$25)/Predictive_Model!$C$25)*Predictive_Model!$D$25+IF(C4988="Male",Predictive_Model!$D$31,IF(C4988="Other",Predictive_Model!$D$32,0))+IF(D4988="Premium",Predictive_Model!$D$34,IF(D4988="Standard",Predictive_Model!$D$35,0))+IF(G4988="Asia",Predictive_Model!$D$37,IF(G4988="Europe",Predictive_Model!$D$38,IF(G4988="North America",Predictive_Model!$D$39,IF(G4988="Oceania",Predictive_Model!$D$40,IF(G4988="South America",Predictive_Model!$D$41,0)))))+IF(H4988="Laptop",Predictive_Model!$D$43,IF(H4988="Mobile",Predictive_Model!$D$44,IF(H4988="TV",Predictive_Model!$D$45,IF(H4988="Tablet",Predictive_Model!$D$46,0))))+IF(K4988="Crypto",Predictive_Model!$D$48,IF(K4988="Debit Card",Predictive_Model!$D$49,IF(K4988="Gift Card",Predictive_Model!$D$50,IF(K4988="PayPal",Predictive_Model!$D$51,0))))+IF(N4988="Comedy",Predictive_Model!$D$53,IF(N4988="Documentary",Predictive_Model!$D$54,IF(N4988="Drama",Predictive_Model!$D$55,IF(N4988="Horror",Predictive_Model!$D$56,IF(N4988="Romance",Predictive_Model!$D$57,IF(N4988="Sci-Fi",Predictive_Model!$D$58,0)))))))))</f>
        <v>2.7168893574212163E-2</v>
      </c>
      <c r="V4988" s="3" t="str">
        <f t="shared" si="776"/>
        <v>Low</v>
      </c>
      <c r="W4988" s="6">
        <f t="shared" si="777"/>
        <v>0.48876839540007677</v>
      </c>
      <c r="X4988" s="3" t="str">
        <f t="shared" si="778"/>
        <v>Monitor</v>
      </c>
      <c r="Y4988" s="3" t="str">
        <f t="shared" si="779"/>
        <v>OK</v>
      </c>
    </row>
    <row r="4989" spans="1:25" x14ac:dyDescent="0.25">
      <c r="A4989" s="3" t="str">
        <f>Raw_Data!A4989</f>
        <v>bdf58108-85ad-4ec0-b613-65576525b913</v>
      </c>
      <c r="B4989" s="3">
        <f>Raw_Data!B4989</f>
        <v>69</v>
      </c>
      <c r="C4989" s="3" t="str">
        <f>Raw_Data!C4989</f>
        <v>Other</v>
      </c>
      <c r="D4989" s="3" t="str">
        <f>Raw_Data!D4989</f>
        <v>Premium</v>
      </c>
      <c r="E4989" s="3">
        <f>Raw_Data!E4989</f>
        <v>11.3</v>
      </c>
      <c r="F4989" s="3">
        <f>Raw_Data!F4989</f>
        <v>33</v>
      </c>
      <c r="G4989" s="3" t="str">
        <f>Raw_Data!G4989</f>
        <v>Asia</v>
      </c>
      <c r="H4989" s="3" t="str">
        <f>Raw_Data!H4989</f>
        <v>Desktop</v>
      </c>
      <c r="I4989" s="3">
        <f>Raw_Data!I4989</f>
        <v>17.989999999999998</v>
      </c>
      <c r="J4989" s="3">
        <f>Raw_Data!J4989</f>
        <v>0</v>
      </c>
      <c r="K4989" s="3" t="str">
        <f>Raw_Data!K4989</f>
        <v>Debit Card</v>
      </c>
      <c r="L4989" s="3">
        <f>Raw_Data!L4989</f>
        <v>4</v>
      </c>
      <c r="M4989" s="3">
        <f>Raw_Data!M4989</f>
        <v>0.33</v>
      </c>
      <c r="N4989" s="3" t="str">
        <f>Raw_Data!N4989</f>
        <v>Action</v>
      </c>
      <c r="O4989" s="3" t="str">
        <f t="shared" si="770"/>
        <v>55-70</v>
      </c>
      <c r="P4989" s="3" t="str">
        <f t="shared" si="771"/>
        <v>10-24h</v>
      </c>
      <c r="Q4989" s="3" t="str">
        <f t="shared" si="772"/>
        <v>22-45d</v>
      </c>
      <c r="R4989" s="3" t="str">
        <f t="shared" si="773"/>
        <v>Medium</v>
      </c>
      <c r="S4989" s="3" t="str">
        <f t="shared" si="774"/>
        <v>High</v>
      </c>
      <c r="T4989" s="3" t="str">
        <f t="shared" si="775"/>
        <v>Active</v>
      </c>
      <c r="U4989" s="4">
        <f>1/(1+EXP(-(Predictive_Model!$B$5+((B4989-Predictive_Model!$B$20)/Predictive_Model!$C$20)*Predictive_Model!$D$20+((E4989-Predictive_Model!$B$21)/Predictive_Model!$C$21)*Predictive_Model!$D$21+((F4989-Predictive_Model!$B$22)/Predictive_Model!$C$22)*Predictive_Model!$D$22+((I4989-Predictive_Model!$B$23)/Predictive_Model!$C$23)*Predictive_Model!$D$23+((L4989-Predictive_Model!$B$24)/Predictive_Model!$C$24)*Predictive_Model!$D$24+((M4989-Predictive_Model!$B$25)/Predictive_Model!$C$25)*Predictive_Model!$D$25+IF(C4989="Male",Predictive_Model!$D$31,IF(C4989="Other",Predictive_Model!$D$32,0))+IF(D4989="Premium",Predictive_Model!$D$34,IF(D4989="Standard",Predictive_Model!$D$35,0))+IF(G4989="Asia",Predictive_Model!$D$37,IF(G4989="Europe",Predictive_Model!$D$38,IF(G4989="North America",Predictive_Model!$D$39,IF(G4989="Oceania",Predictive_Model!$D$40,IF(G4989="South America",Predictive_Model!$D$41,0)))))+IF(H4989="Laptop",Predictive_Model!$D$43,IF(H4989="Mobile",Predictive_Model!$D$44,IF(H4989="TV",Predictive_Model!$D$45,IF(H4989="Tablet",Predictive_Model!$D$46,0))))+IF(K4989="Crypto",Predictive_Model!$D$48,IF(K4989="Debit Card",Predictive_Model!$D$49,IF(K4989="Gift Card",Predictive_Model!$D$50,IF(K4989="PayPal",Predictive_Model!$D$51,0))))+IF(N4989="Comedy",Predictive_Model!$D$53,IF(N4989="Documentary",Predictive_Model!$D$54,IF(N4989="Drama",Predictive_Model!$D$55,IF(N4989="Horror",Predictive_Model!$D$56,IF(N4989="Romance",Predictive_Model!$D$57,IF(N4989="Sci-Fi",Predictive_Model!$D$58,0)))))))))</f>
        <v>0.29294156798287091</v>
      </c>
      <c r="V4989" s="3" t="str">
        <f t="shared" si="776"/>
        <v>Medium</v>
      </c>
      <c r="W4989" s="6">
        <f t="shared" si="777"/>
        <v>5.2700188080118471</v>
      </c>
      <c r="X4989" s="3" t="str">
        <f t="shared" si="778"/>
        <v>Monitor</v>
      </c>
      <c r="Y4989" s="3" t="str">
        <f t="shared" si="779"/>
        <v>OK</v>
      </c>
    </row>
    <row r="4990" spans="1:25" x14ac:dyDescent="0.25">
      <c r="A4990" s="3" t="str">
        <f>Raw_Data!A4990</f>
        <v>a213aa66-7585-47f8-b1fa-3bd2bc3a1387</v>
      </c>
      <c r="B4990" s="3">
        <f>Raw_Data!B4990</f>
        <v>58</v>
      </c>
      <c r="C4990" s="3" t="str">
        <f>Raw_Data!C4990</f>
        <v>Female</v>
      </c>
      <c r="D4990" s="3" t="str">
        <f>Raw_Data!D4990</f>
        <v>Premium</v>
      </c>
      <c r="E4990" s="3">
        <f>Raw_Data!E4990</f>
        <v>7.58</v>
      </c>
      <c r="F4990" s="3">
        <f>Raw_Data!F4990</f>
        <v>40</v>
      </c>
      <c r="G4990" s="3" t="str">
        <f>Raw_Data!G4990</f>
        <v>North America</v>
      </c>
      <c r="H4990" s="3" t="str">
        <f>Raw_Data!H4990</f>
        <v>TV</v>
      </c>
      <c r="I4990" s="3">
        <f>Raw_Data!I4990</f>
        <v>17.989999999999998</v>
      </c>
      <c r="J4990" s="3">
        <f>Raw_Data!J4990</f>
        <v>1</v>
      </c>
      <c r="K4990" s="3" t="str">
        <f>Raw_Data!K4990</f>
        <v>Gift Card</v>
      </c>
      <c r="L4990" s="3">
        <f>Raw_Data!L4990</f>
        <v>5</v>
      </c>
      <c r="M4990" s="3">
        <f>Raw_Data!M4990</f>
        <v>0.18</v>
      </c>
      <c r="N4990" s="3" t="str">
        <f>Raw_Data!N4990</f>
        <v>Romance</v>
      </c>
      <c r="O4990" s="3" t="str">
        <f t="shared" si="770"/>
        <v>55-70</v>
      </c>
      <c r="P4990" s="3" t="str">
        <f t="shared" si="771"/>
        <v>&lt;10h</v>
      </c>
      <c r="Q4990" s="3" t="str">
        <f t="shared" si="772"/>
        <v>22-45d</v>
      </c>
      <c r="R4990" s="3" t="str">
        <f t="shared" si="773"/>
        <v>Medium</v>
      </c>
      <c r="S4990" s="3" t="str">
        <f t="shared" si="774"/>
        <v>High</v>
      </c>
      <c r="T4990" s="3" t="str">
        <f t="shared" si="775"/>
        <v>Churned</v>
      </c>
      <c r="U4990" s="4">
        <f>1/(1+EXP(-(Predictive_Model!$B$5+((B4990-Predictive_Model!$B$20)/Predictive_Model!$C$20)*Predictive_Model!$D$20+((E4990-Predictive_Model!$B$21)/Predictive_Model!$C$21)*Predictive_Model!$D$21+((F4990-Predictive_Model!$B$22)/Predictive_Model!$C$22)*Predictive_Model!$D$22+((I4990-Predictive_Model!$B$23)/Predictive_Model!$C$23)*Predictive_Model!$D$23+((L4990-Predictive_Model!$B$24)/Predictive_Model!$C$24)*Predictive_Model!$D$24+((M4990-Predictive_Model!$B$25)/Predictive_Model!$C$25)*Predictive_Model!$D$25+IF(C4990="Male",Predictive_Model!$D$31,IF(C4990="Other",Predictive_Model!$D$32,0))+IF(D4990="Premium",Predictive_Model!$D$34,IF(D4990="Standard",Predictive_Model!$D$35,0))+IF(G4990="Asia",Predictive_Model!$D$37,IF(G4990="Europe",Predictive_Model!$D$38,IF(G4990="North America",Predictive_Model!$D$39,IF(G4990="Oceania",Predictive_Model!$D$40,IF(G4990="South America",Predictive_Model!$D$41,0)))))+IF(H4990="Laptop",Predictive_Model!$D$43,IF(H4990="Mobile",Predictive_Model!$D$44,IF(H4990="TV",Predictive_Model!$D$45,IF(H4990="Tablet",Predictive_Model!$D$46,0))))+IF(K4990="Crypto",Predictive_Model!$D$48,IF(K4990="Debit Card",Predictive_Model!$D$49,IF(K4990="Gift Card",Predictive_Model!$D$50,IF(K4990="PayPal",Predictive_Model!$D$51,0))))+IF(N4990="Comedy",Predictive_Model!$D$53,IF(N4990="Documentary",Predictive_Model!$D$54,IF(N4990="Drama",Predictive_Model!$D$55,IF(N4990="Horror",Predictive_Model!$D$56,IF(N4990="Romance",Predictive_Model!$D$57,IF(N4990="Sci-Fi",Predictive_Model!$D$58,0)))))))))</f>
        <v>0.80352268122470283</v>
      </c>
      <c r="V4990" s="3" t="str">
        <f t="shared" si="776"/>
        <v>Critical</v>
      </c>
      <c r="W4990" s="6">
        <f t="shared" si="777"/>
        <v>17.989999999999998</v>
      </c>
      <c r="X4990" s="3" t="str">
        <f t="shared" si="778"/>
        <v>Priority 1</v>
      </c>
      <c r="Y4990" s="3" t="str">
        <f t="shared" si="779"/>
        <v>OK</v>
      </c>
    </row>
    <row r="4991" spans="1:25" x14ac:dyDescent="0.25">
      <c r="A4991" s="3" t="str">
        <f>Raw_Data!A4991</f>
        <v>3853a2be-416d-4b36-ab0f-1e9284166094</v>
      </c>
      <c r="B4991" s="3">
        <f>Raw_Data!B4991</f>
        <v>44</v>
      </c>
      <c r="C4991" s="3" t="str">
        <f>Raw_Data!C4991</f>
        <v>Male</v>
      </c>
      <c r="D4991" s="3" t="str">
        <f>Raw_Data!D4991</f>
        <v>Basic</v>
      </c>
      <c r="E4991" s="3">
        <f>Raw_Data!E4991</f>
        <v>12.76</v>
      </c>
      <c r="F4991" s="3">
        <f>Raw_Data!F4991</f>
        <v>41</v>
      </c>
      <c r="G4991" s="3" t="str">
        <f>Raw_Data!G4991</f>
        <v>Oceania</v>
      </c>
      <c r="H4991" s="3" t="str">
        <f>Raw_Data!H4991</f>
        <v>Tablet</v>
      </c>
      <c r="I4991" s="3">
        <f>Raw_Data!I4991</f>
        <v>8.99</v>
      </c>
      <c r="J4991" s="3">
        <f>Raw_Data!J4991</f>
        <v>1</v>
      </c>
      <c r="K4991" s="3" t="str">
        <f>Raw_Data!K4991</f>
        <v>Credit Card</v>
      </c>
      <c r="L4991" s="3">
        <f>Raw_Data!L4991</f>
        <v>3</v>
      </c>
      <c r="M4991" s="3">
        <f>Raw_Data!M4991</f>
        <v>0.3</v>
      </c>
      <c r="N4991" s="3" t="str">
        <f>Raw_Data!N4991</f>
        <v>Drama</v>
      </c>
      <c r="O4991" s="3" t="str">
        <f t="shared" si="770"/>
        <v>35-44</v>
      </c>
      <c r="P4991" s="3" t="str">
        <f t="shared" si="771"/>
        <v>10-24h</v>
      </c>
      <c r="Q4991" s="3" t="str">
        <f t="shared" si="772"/>
        <v>22-45d</v>
      </c>
      <c r="R4991" s="3" t="str">
        <f t="shared" si="773"/>
        <v>Medium</v>
      </c>
      <c r="S4991" s="3" t="str">
        <f t="shared" si="774"/>
        <v>Low</v>
      </c>
      <c r="T4991" s="3" t="str">
        <f t="shared" si="775"/>
        <v>Churned</v>
      </c>
      <c r="U4991" s="4">
        <f>1/(1+EXP(-(Predictive_Model!$B$5+((B4991-Predictive_Model!$B$20)/Predictive_Model!$C$20)*Predictive_Model!$D$20+((E4991-Predictive_Model!$B$21)/Predictive_Model!$C$21)*Predictive_Model!$D$21+((F4991-Predictive_Model!$B$22)/Predictive_Model!$C$22)*Predictive_Model!$D$22+((I4991-Predictive_Model!$B$23)/Predictive_Model!$C$23)*Predictive_Model!$D$23+((L4991-Predictive_Model!$B$24)/Predictive_Model!$C$24)*Predictive_Model!$D$24+((M4991-Predictive_Model!$B$25)/Predictive_Model!$C$25)*Predictive_Model!$D$25+IF(C4991="Male",Predictive_Model!$D$31,IF(C4991="Other",Predictive_Model!$D$32,0))+IF(D4991="Premium",Predictive_Model!$D$34,IF(D4991="Standard",Predictive_Model!$D$35,0))+IF(G4991="Asia",Predictive_Model!$D$37,IF(G4991="Europe",Predictive_Model!$D$38,IF(G4991="North America",Predictive_Model!$D$39,IF(G4991="Oceania",Predictive_Model!$D$40,IF(G4991="South America",Predictive_Model!$D$41,0)))))+IF(H4991="Laptop",Predictive_Model!$D$43,IF(H4991="Mobile",Predictive_Model!$D$44,IF(H4991="TV",Predictive_Model!$D$45,IF(H4991="Tablet",Predictive_Model!$D$46,0))))+IF(K4991="Crypto",Predictive_Model!$D$48,IF(K4991="Debit Card",Predictive_Model!$D$49,IF(K4991="Gift Card",Predictive_Model!$D$50,IF(K4991="PayPal",Predictive_Model!$D$51,0))))+IF(N4991="Comedy",Predictive_Model!$D$53,IF(N4991="Documentary",Predictive_Model!$D$54,IF(N4991="Drama",Predictive_Model!$D$55,IF(N4991="Horror",Predictive_Model!$D$56,IF(N4991="Romance",Predictive_Model!$D$57,IF(N4991="Sci-Fi",Predictive_Model!$D$58,0)))))))))</f>
        <v>0.99588743477503017</v>
      </c>
      <c r="V4991" s="3" t="str">
        <f t="shared" si="776"/>
        <v>Critical</v>
      </c>
      <c r="W4991" s="6">
        <f t="shared" si="777"/>
        <v>8.99</v>
      </c>
      <c r="X4991" s="3" t="str">
        <f t="shared" si="778"/>
        <v>Priority 2</v>
      </c>
      <c r="Y4991" s="3" t="str">
        <f t="shared" si="779"/>
        <v>OK</v>
      </c>
    </row>
    <row r="4992" spans="1:25" x14ac:dyDescent="0.25">
      <c r="A4992" s="3" t="str">
        <f>Raw_Data!A4992</f>
        <v>96c14d7e-0813-4f70-be22-9198e307cc5d</v>
      </c>
      <c r="B4992" s="3">
        <f>Raw_Data!B4992</f>
        <v>20</v>
      </c>
      <c r="C4992" s="3" t="str">
        <f>Raw_Data!C4992</f>
        <v>Male</v>
      </c>
      <c r="D4992" s="3" t="str">
        <f>Raw_Data!D4992</f>
        <v>Basic</v>
      </c>
      <c r="E4992" s="3">
        <f>Raw_Data!E4992</f>
        <v>8</v>
      </c>
      <c r="F4992" s="3">
        <f>Raw_Data!F4992</f>
        <v>58</v>
      </c>
      <c r="G4992" s="3" t="str">
        <f>Raw_Data!G4992</f>
        <v>Oceania</v>
      </c>
      <c r="H4992" s="3" t="str">
        <f>Raw_Data!H4992</f>
        <v>Tablet</v>
      </c>
      <c r="I4992" s="3">
        <f>Raw_Data!I4992</f>
        <v>8.99</v>
      </c>
      <c r="J4992" s="3">
        <f>Raw_Data!J4992</f>
        <v>1</v>
      </c>
      <c r="K4992" s="3" t="str">
        <f>Raw_Data!K4992</f>
        <v>Gift Card</v>
      </c>
      <c r="L4992" s="3">
        <f>Raw_Data!L4992</f>
        <v>4</v>
      </c>
      <c r="M4992" s="3">
        <f>Raw_Data!M4992</f>
        <v>0.14000000000000001</v>
      </c>
      <c r="N4992" s="3" t="str">
        <f>Raw_Data!N4992</f>
        <v>Documentary</v>
      </c>
      <c r="O4992" s="3" t="str">
        <f t="shared" si="770"/>
        <v>18-24</v>
      </c>
      <c r="P4992" s="3" t="str">
        <f t="shared" si="771"/>
        <v>&lt;10h</v>
      </c>
      <c r="Q4992" s="3" t="str">
        <f t="shared" si="772"/>
        <v>46-60d</v>
      </c>
      <c r="R4992" s="3" t="str">
        <f t="shared" si="773"/>
        <v>Low</v>
      </c>
      <c r="S4992" s="3" t="str">
        <f t="shared" si="774"/>
        <v>Low</v>
      </c>
      <c r="T4992" s="3" t="str">
        <f t="shared" si="775"/>
        <v>Churned</v>
      </c>
      <c r="U4992" s="4">
        <f>1/(1+EXP(-(Predictive_Model!$B$5+((B4992-Predictive_Model!$B$20)/Predictive_Model!$C$20)*Predictive_Model!$D$20+((E4992-Predictive_Model!$B$21)/Predictive_Model!$C$21)*Predictive_Model!$D$21+((F4992-Predictive_Model!$B$22)/Predictive_Model!$C$22)*Predictive_Model!$D$22+((I4992-Predictive_Model!$B$23)/Predictive_Model!$C$23)*Predictive_Model!$D$23+((L4992-Predictive_Model!$B$24)/Predictive_Model!$C$24)*Predictive_Model!$D$24+((M4992-Predictive_Model!$B$25)/Predictive_Model!$C$25)*Predictive_Model!$D$25+IF(C4992="Male",Predictive_Model!$D$31,IF(C4992="Other",Predictive_Model!$D$32,0))+IF(D4992="Premium",Predictive_Model!$D$34,IF(D4992="Standard",Predictive_Model!$D$35,0))+IF(G4992="Asia",Predictive_Model!$D$37,IF(G4992="Europe",Predictive_Model!$D$38,IF(G4992="North America",Predictive_Model!$D$39,IF(G4992="Oceania",Predictive_Model!$D$40,IF(G4992="South America",Predictive_Model!$D$41,0)))))+IF(H4992="Laptop",Predictive_Model!$D$43,IF(H4992="Mobile",Predictive_Model!$D$44,IF(H4992="TV",Predictive_Model!$D$45,IF(H4992="Tablet",Predictive_Model!$D$46,0))))+IF(K4992="Crypto",Predictive_Model!$D$48,IF(K4992="Debit Card",Predictive_Model!$D$49,IF(K4992="Gift Card",Predictive_Model!$D$50,IF(K4992="PayPal",Predictive_Model!$D$51,0))))+IF(N4992="Comedy",Predictive_Model!$D$53,IF(N4992="Documentary",Predictive_Model!$D$54,IF(N4992="Drama",Predictive_Model!$D$55,IF(N4992="Horror",Predictive_Model!$D$56,IF(N4992="Romance",Predictive_Model!$D$57,IF(N4992="Sci-Fi",Predictive_Model!$D$58,0)))))))))</f>
        <v>0.99988929025070528</v>
      </c>
      <c r="V4992" s="3" t="str">
        <f t="shared" si="776"/>
        <v>Critical</v>
      </c>
      <c r="W4992" s="6">
        <f t="shared" si="777"/>
        <v>8.99</v>
      </c>
      <c r="X4992" s="3" t="str">
        <f t="shared" si="778"/>
        <v>Priority 2</v>
      </c>
      <c r="Y4992" s="3" t="str">
        <f t="shared" si="779"/>
        <v>OK</v>
      </c>
    </row>
    <row r="4993" spans="1:25" x14ac:dyDescent="0.25">
      <c r="A4993" s="3" t="str">
        <f>Raw_Data!A4993</f>
        <v>9cac0e48-698a-4808-9ca9-9601ff0bd4d2</v>
      </c>
      <c r="B4993" s="3">
        <f>Raw_Data!B4993</f>
        <v>67</v>
      </c>
      <c r="C4993" s="3" t="str">
        <f>Raw_Data!C4993</f>
        <v>Female</v>
      </c>
      <c r="D4993" s="3" t="str">
        <f>Raw_Data!D4993</f>
        <v>Standard</v>
      </c>
      <c r="E4993" s="3">
        <f>Raw_Data!E4993</f>
        <v>16.059999999999999</v>
      </c>
      <c r="F4993" s="3">
        <f>Raw_Data!F4993</f>
        <v>18</v>
      </c>
      <c r="G4993" s="3" t="str">
        <f>Raw_Data!G4993</f>
        <v>Europe</v>
      </c>
      <c r="H4993" s="3" t="str">
        <f>Raw_Data!H4993</f>
        <v>Laptop</v>
      </c>
      <c r="I4993" s="3">
        <f>Raw_Data!I4993</f>
        <v>13.99</v>
      </c>
      <c r="J4993" s="3">
        <f>Raw_Data!J4993</f>
        <v>0</v>
      </c>
      <c r="K4993" s="3" t="str">
        <f>Raw_Data!K4993</f>
        <v>PayPal</v>
      </c>
      <c r="L4993" s="3">
        <f>Raw_Data!L4993</f>
        <v>5</v>
      </c>
      <c r="M4993" s="3">
        <f>Raw_Data!M4993</f>
        <v>0.85</v>
      </c>
      <c r="N4993" s="3" t="str">
        <f>Raw_Data!N4993</f>
        <v>Horror</v>
      </c>
      <c r="O4993" s="3" t="str">
        <f t="shared" si="770"/>
        <v>55-70</v>
      </c>
      <c r="P4993" s="3" t="str">
        <f t="shared" si="771"/>
        <v>10-24h</v>
      </c>
      <c r="Q4993" s="3" t="str">
        <f t="shared" si="772"/>
        <v>8-21d</v>
      </c>
      <c r="R4993" s="3" t="str">
        <f t="shared" si="773"/>
        <v>Medium</v>
      </c>
      <c r="S4993" s="3" t="str">
        <f t="shared" si="774"/>
        <v>Mid</v>
      </c>
      <c r="T4993" s="3" t="str">
        <f t="shared" si="775"/>
        <v>Active</v>
      </c>
      <c r="U4993" s="4">
        <f>1/(1+EXP(-(Predictive_Model!$B$5+((B4993-Predictive_Model!$B$20)/Predictive_Model!$C$20)*Predictive_Model!$D$20+((E4993-Predictive_Model!$B$21)/Predictive_Model!$C$21)*Predictive_Model!$D$21+((F4993-Predictive_Model!$B$22)/Predictive_Model!$C$22)*Predictive_Model!$D$22+((I4993-Predictive_Model!$B$23)/Predictive_Model!$C$23)*Predictive_Model!$D$23+((L4993-Predictive_Model!$B$24)/Predictive_Model!$C$24)*Predictive_Model!$D$24+((M4993-Predictive_Model!$B$25)/Predictive_Model!$C$25)*Predictive_Model!$D$25+IF(C4993="Male",Predictive_Model!$D$31,IF(C4993="Other",Predictive_Model!$D$32,0))+IF(D4993="Premium",Predictive_Model!$D$34,IF(D4993="Standard",Predictive_Model!$D$35,0))+IF(G4993="Asia",Predictive_Model!$D$37,IF(G4993="Europe",Predictive_Model!$D$38,IF(G4993="North America",Predictive_Model!$D$39,IF(G4993="Oceania",Predictive_Model!$D$40,IF(G4993="South America",Predictive_Model!$D$41,0)))))+IF(H4993="Laptop",Predictive_Model!$D$43,IF(H4993="Mobile",Predictive_Model!$D$44,IF(H4993="TV",Predictive_Model!$D$45,IF(H4993="Tablet",Predictive_Model!$D$46,0))))+IF(K4993="Crypto",Predictive_Model!$D$48,IF(K4993="Debit Card",Predictive_Model!$D$49,IF(K4993="Gift Card",Predictive_Model!$D$50,IF(K4993="PayPal",Predictive_Model!$D$51,0))))+IF(N4993="Comedy",Predictive_Model!$D$53,IF(N4993="Documentary",Predictive_Model!$D$54,IF(N4993="Drama",Predictive_Model!$D$55,IF(N4993="Horror",Predictive_Model!$D$56,IF(N4993="Romance",Predictive_Model!$D$57,IF(N4993="Sci-Fi",Predictive_Model!$D$58,0)))))))))</f>
        <v>2.0731915620797389E-2</v>
      </c>
      <c r="V4993" s="3" t="str">
        <f t="shared" si="776"/>
        <v>Low</v>
      </c>
      <c r="W4993" s="6">
        <f t="shared" si="777"/>
        <v>0.2900394995349555</v>
      </c>
      <c r="X4993" s="3" t="str">
        <f t="shared" si="778"/>
        <v>Monitor</v>
      </c>
      <c r="Y4993" s="3" t="str">
        <f t="shared" si="779"/>
        <v>OK</v>
      </c>
    </row>
    <row r="4994" spans="1:25" x14ac:dyDescent="0.25">
      <c r="A4994" s="3" t="str">
        <f>Raw_Data!A4994</f>
        <v>b2903ea6-d58c-4ffa-bf43-3e5e6a25ca06</v>
      </c>
      <c r="B4994" s="3">
        <f>Raw_Data!B4994</f>
        <v>69</v>
      </c>
      <c r="C4994" s="3" t="str">
        <f>Raw_Data!C4994</f>
        <v>Male</v>
      </c>
      <c r="D4994" s="3" t="str">
        <f>Raw_Data!D4994</f>
        <v>Standard</v>
      </c>
      <c r="E4994" s="3">
        <f>Raw_Data!E4994</f>
        <v>42.72</v>
      </c>
      <c r="F4994" s="3">
        <f>Raw_Data!F4994</f>
        <v>52</v>
      </c>
      <c r="G4994" s="3" t="str">
        <f>Raw_Data!G4994</f>
        <v>South America</v>
      </c>
      <c r="H4994" s="3" t="str">
        <f>Raw_Data!H4994</f>
        <v>Tablet</v>
      </c>
      <c r="I4994" s="3">
        <f>Raw_Data!I4994</f>
        <v>13.99</v>
      </c>
      <c r="J4994" s="3">
        <f>Raw_Data!J4994</f>
        <v>0</v>
      </c>
      <c r="K4994" s="3" t="str">
        <f>Raw_Data!K4994</f>
        <v>Crypto</v>
      </c>
      <c r="L4994" s="3">
        <f>Raw_Data!L4994</f>
        <v>3</v>
      </c>
      <c r="M4994" s="3">
        <f>Raw_Data!M4994</f>
        <v>0.81</v>
      </c>
      <c r="N4994" s="3" t="str">
        <f>Raw_Data!N4994</f>
        <v>Drama</v>
      </c>
      <c r="O4994" s="3" t="str">
        <f t="shared" si="770"/>
        <v>55-70</v>
      </c>
      <c r="P4994" s="3" t="str">
        <f t="shared" si="771"/>
        <v>25-49h</v>
      </c>
      <c r="Q4994" s="3" t="str">
        <f t="shared" si="772"/>
        <v>46-60d</v>
      </c>
      <c r="R4994" s="3" t="str">
        <f t="shared" si="773"/>
        <v>Medium</v>
      </c>
      <c r="S4994" s="3" t="str">
        <f t="shared" si="774"/>
        <v>Mid</v>
      </c>
      <c r="T4994" s="3" t="str">
        <f t="shared" si="775"/>
        <v>Active</v>
      </c>
      <c r="U4994" s="4">
        <f>1/(1+EXP(-(Predictive_Model!$B$5+((B4994-Predictive_Model!$B$20)/Predictive_Model!$C$20)*Predictive_Model!$D$20+((E4994-Predictive_Model!$B$21)/Predictive_Model!$C$21)*Predictive_Model!$D$21+((F4994-Predictive_Model!$B$22)/Predictive_Model!$C$22)*Predictive_Model!$D$22+((I4994-Predictive_Model!$B$23)/Predictive_Model!$C$23)*Predictive_Model!$D$23+((L4994-Predictive_Model!$B$24)/Predictive_Model!$C$24)*Predictive_Model!$D$24+((M4994-Predictive_Model!$B$25)/Predictive_Model!$C$25)*Predictive_Model!$D$25+IF(C4994="Male",Predictive_Model!$D$31,IF(C4994="Other",Predictive_Model!$D$32,0))+IF(D4994="Premium",Predictive_Model!$D$34,IF(D4994="Standard",Predictive_Model!$D$35,0))+IF(G4994="Asia",Predictive_Model!$D$37,IF(G4994="Europe",Predictive_Model!$D$38,IF(G4994="North America",Predictive_Model!$D$39,IF(G4994="Oceania",Predictive_Model!$D$40,IF(G4994="South America",Predictive_Model!$D$41,0)))))+IF(H4994="Laptop",Predictive_Model!$D$43,IF(H4994="Mobile",Predictive_Model!$D$44,IF(H4994="TV",Predictive_Model!$D$45,IF(H4994="Tablet",Predictive_Model!$D$46,0))))+IF(K4994="Crypto",Predictive_Model!$D$48,IF(K4994="Debit Card",Predictive_Model!$D$49,IF(K4994="Gift Card",Predictive_Model!$D$50,IF(K4994="PayPal",Predictive_Model!$D$51,0))))+IF(N4994="Comedy",Predictive_Model!$D$53,IF(N4994="Documentary",Predictive_Model!$D$54,IF(N4994="Drama",Predictive_Model!$D$55,IF(N4994="Horror",Predictive_Model!$D$56,IF(N4994="Romance",Predictive_Model!$D$57,IF(N4994="Sci-Fi",Predictive_Model!$D$58,0)))))))))</f>
        <v>9.6003121002735288E-3</v>
      </c>
      <c r="V4994" s="3" t="str">
        <f t="shared" si="776"/>
        <v>Low</v>
      </c>
      <c r="W4994" s="6">
        <f t="shared" si="777"/>
        <v>0.13430836628282666</v>
      </c>
      <c r="X4994" s="3" t="str">
        <f t="shared" si="778"/>
        <v>Monitor</v>
      </c>
      <c r="Y4994" s="3" t="str">
        <f t="shared" si="779"/>
        <v>OK</v>
      </c>
    </row>
    <row r="4995" spans="1:25" x14ac:dyDescent="0.25">
      <c r="A4995" s="3" t="str">
        <f>Raw_Data!A4995</f>
        <v>edb9036d-95f9-4998-9910-78ba85869dbd</v>
      </c>
      <c r="B4995" s="3">
        <f>Raw_Data!B4995</f>
        <v>57</v>
      </c>
      <c r="C4995" s="3" t="str">
        <f>Raw_Data!C4995</f>
        <v>Male</v>
      </c>
      <c r="D4995" s="3" t="str">
        <f>Raw_Data!D4995</f>
        <v>Standard</v>
      </c>
      <c r="E4995" s="3">
        <f>Raw_Data!E4995</f>
        <v>2.09</v>
      </c>
      <c r="F4995" s="3">
        <f>Raw_Data!F4995</f>
        <v>13</v>
      </c>
      <c r="G4995" s="3" t="str">
        <f>Raw_Data!G4995</f>
        <v>Asia</v>
      </c>
      <c r="H4995" s="3" t="str">
        <f>Raw_Data!H4995</f>
        <v>TV</v>
      </c>
      <c r="I4995" s="3">
        <f>Raw_Data!I4995</f>
        <v>13.99</v>
      </c>
      <c r="J4995" s="3">
        <f>Raw_Data!J4995</f>
        <v>1</v>
      </c>
      <c r="K4995" s="3" t="str">
        <f>Raw_Data!K4995</f>
        <v>Crypto</v>
      </c>
      <c r="L4995" s="3">
        <f>Raw_Data!L4995</f>
        <v>3</v>
      </c>
      <c r="M4995" s="3">
        <f>Raw_Data!M4995</f>
        <v>0.15</v>
      </c>
      <c r="N4995" s="3" t="str">
        <f>Raw_Data!N4995</f>
        <v>Romance</v>
      </c>
      <c r="O4995" s="3" t="str">
        <f t="shared" si="770"/>
        <v>55-70</v>
      </c>
      <c r="P4995" s="3" t="str">
        <f t="shared" si="771"/>
        <v>&lt;10h</v>
      </c>
      <c r="Q4995" s="3" t="str">
        <f t="shared" si="772"/>
        <v>8-21d</v>
      </c>
      <c r="R4995" s="3" t="str">
        <f t="shared" si="773"/>
        <v>Medium</v>
      </c>
      <c r="S4995" s="3" t="str">
        <f t="shared" si="774"/>
        <v>Mid</v>
      </c>
      <c r="T4995" s="3" t="str">
        <f t="shared" si="775"/>
        <v>Churned</v>
      </c>
      <c r="U4995" s="4">
        <f>1/(1+EXP(-(Predictive_Model!$B$5+((B4995-Predictive_Model!$B$20)/Predictive_Model!$C$20)*Predictive_Model!$D$20+((E4995-Predictive_Model!$B$21)/Predictive_Model!$C$21)*Predictive_Model!$D$21+((F4995-Predictive_Model!$B$22)/Predictive_Model!$C$22)*Predictive_Model!$D$22+((I4995-Predictive_Model!$B$23)/Predictive_Model!$C$23)*Predictive_Model!$D$23+((L4995-Predictive_Model!$B$24)/Predictive_Model!$C$24)*Predictive_Model!$D$24+((M4995-Predictive_Model!$B$25)/Predictive_Model!$C$25)*Predictive_Model!$D$25+IF(C4995="Male",Predictive_Model!$D$31,IF(C4995="Other",Predictive_Model!$D$32,0))+IF(D4995="Premium",Predictive_Model!$D$34,IF(D4995="Standard",Predictive_Model!$D$35,0))+IF(G4995="Asia",Predictive_Model!$D$37,IF(G4995="Europe",Predictive_Model!$D$38,IF(G4995="North America",Predictive_Model!$D$39,IF(G4995="Oceania",Predictive_Model!$D$40,IF(G4995="South America",Predictive_Model!$D$41,0)))))+IF(H4995="Laptop",Predictive_Model!$D$43,IF(H4995="Mobile",Predictive_Model!$D$44,IF(H4995="TV",Predictive_Model!$D$45,IF(H4995="Tablet",Predictive_Model!$D$46,0))))+IF(K4995="Crypto",Predictive_Model!$D$48,IF(K4995="Debit Card",Predictive_Model!$D$49,IF(K4995="Gift Card",Predictive_Model!$D$50,IF(K4995="PayPal",Predictive_Model!$D$51,0))))+IF(N4995="Comedy",Predictive_Model!$D$53,IF(N4995="Documentary",Predictive_Model!$D$54,IF(N4995="Drama",Predictive_Model!$D$55,IF(N4995="Horror",Predictive_Model!$D$56,IF(N4995="Romance",Predictive_Model!$D$57,IF(N4995="Sci-Fi",Predictive_Model!$D$58,0)))))))))</f>
        <v>0.90384561258014673</v>
      </c>
      <c r="V4995" s="3" t="str">
        <f t="shared" si="776"/>
        <v>Critical</v>
      </c>
      <c r="W4995" s="6">
        <f t="shared" si="777"/>
        <v>13.99</v>
      </c>
      <c r="X4995" s="3" t="str">
        <f t="shared" si="778"/>
        <v>Priority 2</v>
      </c>
      <c r="Y4995" s="3" t="str">
        <f t="shared" si="779"/>
        <v>OK</v>
      </c>
    </row>
    <row r="4996" spans="1:25" x14ac:dyDescent="0.25">
      <c r="A4996" s="3" t="str">
        <f>Raw_Data!A4996</f>
        <v>ac6eb271-0239-4957-b828-c89508fcfbea</v>
      </c>
      <c r="B4996" s="3">
        <f>Raw_Data!B4996</f>
        <v>62</v>
      </c>
      <c r="C4996" s="3" t="str">
        <f>Raw_Data!C4996</f>
        <v>Male</v>
      </c>
      <c r="D4996" s="3" t="str">
        <f>Raw_Data!D4996</f>
        <v>Standard</v>
      </c>
      <c r="E4996" s="3">
        <f>Raw_Data!E4996</f>
        <v>7.31</v>
      </c>
      <c r="F4996" s="3">
        <f>Raw_Data!F4996</f>
        <v>26</v>
      </c>
      <c r="G4996" s="3" t="str">
        <f>Raw_Data!G4996</f>
        <v>Oceania</v>
      </c>
      <c r="H4996" s="3" t="str">
        <f>Raw_Data!H4996</f>
        <v>Desktop</v>
      </c>
      <c r="I4996" s="3">
        <f>Raw_Data!I4996</f>
        <v>13.99</v>
      </c>
      <c r="J4996" s="3">
        <f>Raw_Data!J4996</f>
        <v>0</v>
      </c>
      <c r="K4996" s="3" t="str">
        <f>Raw_Data!K4996</f>
        <v>Credit Card</v>
      </c>
      <c r="L4996" s="3">
        <f>Raw_Data!L4996</f>
        <v>2</v>
      </c>
      <c r="M4996" s="3">
        <f>Raw_Data!M4996</f>
        <v>0.27</v>
      </c>
      <c r="N4996" s="3" t="str">
        <f>Raw_Data!N4996</f>
        <v>Sci-Fi</v>
      </c>
      <c r="O4996" s="3" t="str">
        <f t="shared" si="770"/>
        <v>55-70</v>
      </c>
      <c r="P4996" s="3" t="str">
        <f t="shared" si="771"/>
        <v>&lt;10h</v>
      </c>
      <c r="Q4996" s="3" t="str">
        <f t="shared" si="772"/>
        <v>22-45d</v>
      </c>
      <c r="R4996" s="3" t="str">
        <f t="shared" si="773"/>
        <v>Medium</v>
      </c>
      <c r="S4996" s="3" t="str">
        <f t="shared" si="774"/>
        <v>Mid</v>
      </c>
      <c r="T4996" s="3" t="str">
        <f t="shared" si="775"/>
        <v>Active</v>
      </c>
      <c r="U4996" s="4">
        <f>1/(1+EXP(-(Predictive_Model!$B$5+((B4996-Predictive_Model!$B$20)/Predictive_Model!$C$20)*Predictive_Model!$D$20+((E4996-Predictive_Model!$B$21)/Predictive_Model!$C$21)*Predictive_Model!$D$21+((F4996-Predictive_Model!$B$22)/Predictive_Model!$C$22)*Predictive_Model!$D$22+((I4996-Predictive_Model!$B$23)/Predictive_Model!$C$23)*Predictive_Model!$D$23+((L4996-Predictive_Model!$B$24)/Predictive_Model!$C$24)*Predictive_Model!$D$24+((M4996-Predictive_Model!$B$25)/Predictive_Model!$C$25)*Predictive_Model!$D$25+IF(C4996="Male",Predictive_Model!$D$31,IF(C4996="Other",Predictive_Model!$D$32,0))+IF(D4996="Premium",Predictive_Model!$D$34,IF(D4996="Standard",Predictive_Model!$D$35,0))+IF(G4996="Asia",Predictive_Model!$D$37,IF(G4996="Europe",Predictive_Model!$D$38,IF(G4996="North America",Predictive_Model!$D$39,IF(G4996="Oceania",Predictive_Model!$D$40,IF(G4996="South America",Predictive_Model!$D$41,0)))))+IF(H4996="Laptop",Predictive_Model!$D$43,IF(H4996="Mobile",Predictive_Model!$D$44,IF(H4996="TV",Predictive_Model!$D$45,IF(H4996="Tablet",Predictive_Model!$D$46,0))))+IF(K4996="Crypto",Predictive_Model!$D$48,IF(K4996="Debit Card",Predictive_Model!$D$49,IF(K4996="Gift Card",Predictive_Model!$D$50,IF(K4996="PayPal",Predictive_Model!$D$51,0))))+IF(N4996="Comedy",Predictive_Model!$D$53,IF(N4996="Documentary",Predictive_Model!$D$54,IF(N4996="Drama",Predictive_Model!$D$55,IF(N4996="Horror",Predictive_Model!$D$56,IF(N4996="Romance",Predictive_Model!$D$57,IF(N4996="Sci-Fi",Predictive_Model!$D$58,0)))))))))</f>
        <v>0.96865504759245613</v>
      </c>
      <c r="V4996" s="3" t="str">
        <f t="shared" si="776"/>
        <v>Critical</v>
      </c>
      <c r="W4996" s="6">
        <f t="shared" si="777"/>
        <v>13.551484115818461</v>
      </c>
      <c r="X4996" s="3" t="str">
        <f t="shared" si="778"/>
        <v>Priority 2</v>
      </c>
      <c r="Y4996" s="3" t="str">
        <f t="shared" si="779"/>
        <v>OK</v>
      </c>
    </row>
    <row r="4997" spans="1:25" x14ac:dyDescent="0.25">
      <c r="A4997" s="3" t="str">
        <f>Raw_Data!A4997</f>
        <v>9721209e-3147-456f-a2c0-81d23b4cf822</v>
      </c>
      <c r="B4997" s="3">
        <f>Raw_Data!B4997</f>
        <v>34</v>
      </c>
      <c r="C4997" s="3" t="str">
        <f>Raw_Data!C4997</f>
        <v>Male</v>
      </c>
      <c r="D4997" s="3" t="str">
        <f>Raw_Data!D4997</f>
        <v>Standard</v>
      </c>
      <c r="E4997" s="3">
        <f>Raw_Data!E4997</f>
        <v>10.25</v>
      </c>
      <c r="F4997" s="3">
        <f>Raw_Data!F4997</f>
        <v>41</v>
      </c>
      <c r="G4997" s="3" t="str">
        <f>Raw_Data!G4997</f>
        <v>Oceania</v>
      </c>
      <c r="H4997" s="3" t="str">
        <f>Raw_Data!H4997</f>
        <v>Desktop</v>
      </c>
      <c r="I4997" s="3">
        <f>Raw_Data!I4997</f>
        <v>13.99</v>
      </c>
      <c r="J4997" s="3">
        <f>Raw_Data!J4997</f>
        <v>1</v>
      </c>
      <c r="K4997" s="3" t="str">
        <f>Raw_Data!K4997</f>
        <v>Crypto</v>
      </c>
      <c r="L4997" s="3">
        <f>Raw_Data!L4997</f>
        <v>3</v>
      </c>
      <c r="M4997" s="3">
        <f>Raw_Data!M4997</f>
        <v>0.24</v>
      </c>
      <c r="N4997" s="3" t="str">
        <f>Raw_Data!N4997</f>
        <v>Documentary</v>
      </c>
      <c r="O4997" s="3" t="str">
        <f t="shared" ref="O4997:O5004" si="780">IF(B4997&lt;25,"18-24",IF(B4997&lt;35,"25-34",IF(B4997&lt;45,"35-44",IF(B4997&lt;55,"45-54","55-70"))))</f>
        <v>25-34</v>
      </c>
      <c r="P4997" s="3" t="str">
        <f t="shared" ref="P4997:P5004" si="781">IF(E4997&lt;10,"&lt;10h",IF(E4997&lt;25,"10-24h",IF(E4997&lt;50,"25-49h","50h+")))</f>
        <v>10-24h</v>
      </c>
      <c r="Q4997" s="3" t="str">
        <f t="shared" ref="Q4997:Q5004" si="782">IF(F4997&lt;=7,"0-7d",IF(F4997&lt;=21,"8-21d",IF(F4997&lt;=45,"22-45d","46-60d")))</f>
        <v>22-45d</v>
      </c>
      <c r="R4997" s="3" t="str">
        <f t="shared" ref="R4997:R5004" si="783">IF(AND(E4997&gt;=25,F4997&lt;=21),"High",IF(OR(E4997&gt;=10,F4997&lt;=45),"Medium","Low"))</f>
        <v>Medium</v>
      </c>
      <c r="S4997" s="3" t="str">
        <f t="shared" ref="S4997:S5004" si="784">IF(I4997&lt;10,"Low",IF(I4997&lt;16,"Mid","High"))</f>
        <v>Mid</v>
      </c>
      <c r="T4997" s="3" t="str">
        <f t="shared" ref="T4997:T5004" si="785">IF(J4997=1,"Churned","Active")</f>
        <v>Churned</v>
      </c>
      <c r="U4997" s="4">
        <f>1/(1+EXP(-(Predictive_Model!$B$5+((B4997-Predictive_Model!$B$20)/Predictive_Model!$C$20)*Predictive_Model!$D$20+((E4997-Predictive_Model!$B$21)/Predictive_Model!$C$21)*Predictive_Model!$D$21+((F4997-Predictive_Model!$B$22)/Predictive_Model!$C$22)*Predictive_Model!$D$22+((I4997-Predictive_Model!$B$23)/Predictive_Model!$C$23)*Predictive_Model!$D$23+((L4997-Predictive_Model!$B$24)/Predictive_Model!$C$24)*Predictive_Model!$D$24+((M4997-Predictive_Model!$B$25)/Predictive_Model!$C$25)*Predictive_Model!$D$25+IF(C4997="Male",Predictive_Model!$D$31,IF(C4997="Other",Predictive_Model!$D$32,0))+IF(D4997="Premium",Predictive_Model!$D$34,IF(D4997="Standard",Predictive_Model!$D$35,0))+IF(G4997="Asia",Predictive_Model!$D$37,IF(G4997="Europe",Predictive_Model!$D$38,IF(G4997="North America",Predictive_Model!$D$39,IF(G4997="Oceania",Predictive_Model!$D$40,IF(G4997="South America",Predictive_Model!$D$41,0)))))+IF(H4997="Laptop",Predictive_Model!$D$43,IF(H4997="Mobile",Predictive_Model!$D$44,IF(H4997="TV",Predictive_Model!$D$45,IF(H4997="Tablet",Predictive_Model!$D$46,0))))+IF(K4997="Crypto",Predictive_Model!$D$48,IF(K4997="Debit Card",Predictive_Model!$D$49,IF(K4997="Gift Card",Predictive_Model!$D$50,IF(K4997="PayPal",Predictive_Model!$D$51,0))))+IF(N4997="Comedy",Predictive_Model!$D$53,IF(N4997="Documentary",Predictive_Model!$D$54,IF(N4997="Drama",Predictive_Model!$D$55,IF(N4997="Horror",Predictive_Model!$D$56,IF(N4997="Romance",Predictive_Model!$D$57,IF(N4997="Sci-Fi",Predictive_Model!$D$58,0)))))))))</f>
        <v>0.97706913210217039</v>
      </c>
      <c r="V4997" s="3" t="str">
        <f t="shared" ref="V4997:V5060" si="786">IF(U4997&gt;=0.75,"Critical",IF(U4997&gt;=0.5,"High",IF(U4997&gt;=0.25,"Medium","Low")))</f>
        <v>Critical</v>
      </c>
      <c r="W4997" s="6">
        <f t="shared" ref="W4997:W5004" si="787">IF(J4997=1,I4997,I4997*U4997)</f>
        <v>13.99</v>
      </c>
      <c r="X4997" s="3" t="str">
        <f t="shared" ref="X4997:X5004" si="788">IF(AND(V4997="Critical",I4997&gt;=15),"Priority 1",IF(OR(V4997="Critical",AND(V4997="High",F4997&gt;21)),"Priority 2","Monitor"))</f>
        <v>Priority 2</v>
      </c>
      <c r="Y4997" s="3" t="str">
        <f t="shared" ref="Y4997:Y5004" si="789">IF(COUNTA(A4997:N4997)=14,"OK","CHECK")</f>
        <v>OK</v>
      </c>
    </row>
    <row r="4998" spans="1:25" x14ac:dyDescent="0.25">
      <c r="A4998" s="3" t="str">
        <f>Raw_Data!A4998</f>
        <v>f915a366-31c7-4a9e-9042-ca526c771219</v>
      </c>
      <c r="B4998" s="3">
        <f>Raw_Data!B4998</f>
        <v>23</v>
      </c>
      <c r="C4998" s="3" t="str">
        <f>Raw_Data!C4998</f>
        <v>Other</v>
      </c>
      <c r="D4998" s="3" t="str">
        <f>Raw_Data!D4998</f>
        <v>Standard</v>
      </c>
      <c r="E4998" s="3">
        <f>Raw_Data!E4998</f>
        <v>3.1</v>
      </c>
      <c r="F4998" s="3">
        <f>Raw_Data!F4998</f>
        <v>12</v>
      </c>
      <c r="G4998" s="3" t="str">
        <f>Raw_Data!G4998</f>
        <v>Europe</v>
      </c>
      <c r="H4998" s="3" t="str">
        <f>Raw_Data!H4998</f>
        <v>Laptop</v>
      </c>
      <c r="I4998" s="3">
        <f>Raw_Data!I4998</f>
        <v>13.99</v>
      </c>
      <c r="J4998" s="3">
        <f>Raw_Data!J4998</f>
        <v>1</v>
      </c>
      <c r="K4998" s="3" t="str">
        <f>Raw_Data!K4998</f>
        <v>Crypto</v>
      </c>
      <c r="L4998" s="3">
        <f>Raw_Data!L4998</f>
        <v>5</v>
      </c>
      <c r="M4998" s="3">
        <f>Raw_Data!M4998</f>
        <v>0.24</v>
      </c>
      <c r="N4998" s="3" t="str">
        <f>Raw_Data!N4998</f>
        <v>Comedy</v>
      </c>
      <c r="O4998" s="3" t="str">
        <f t="shared" si="780"/>
        <v>18-24</v>
      </c>
      <c r="P4998" s="3" t="str">
        <f t="shared" si="781"/>
        <v>&lt;10h</v>
      </c>
      <c r="Q4998" s="3" t="str">
        <f t="shared" si="782"/>
        <v>8-21d</v>
      </c>
      <c r="R4998" s="3" t="str">
        <f t="shared" si="783"/>
        <v>Medium</v>
      </c>
      <c r="S4998" s="3" t="str">
        <f t="shared" si="784"/>
        <v>Mid</v>
      </c>
      <c r="T4998" s="3" t="str">
        <f t="shared" si="785"/>
        <v>Churned</v>
      </c>
      <c r="U4998" s="4">
        <f>1/(1+EXP(-(Predictive_Model!$B$5+((B4998-Predictive_Model!$B$20)/Predictive_Model!$C$20)*Predictive_Model!$D$20+((E4998-Predictive_Model!$B$21)/Predictive_Model!$C$21)*Predictive_Model!$D$21+((F4998-Predictive_Model!$B$22)/Predictive_Model!$C$22)*Predictive_Model!$D$22+((I4998-Predictive_Model!$B$23)/Predictive_Model!$C$23)*Predictive_Model!$D$23+((L4998-Predictive_Model!$B$24)/Predictive_Model!$C$24)*Predictive_Model!$D$24+((M4998-Predictive_Model!$B$25)/Predictive_Model!$C$25)*Predictive_Model!$D$25+IF(C4998="Male",Predictive_Model!$D$31,IF(C4998="Other",Predictive_Model!$D$32,0))+IF(D4998="Premium",Predictive_Model!$D$34,IF(D4998="Standard",Predictive_Model!$D$35,0))+IF(G4998="Asia",Predictive_Model!$D$37,IF(G4998="Europe",Predictive_Model!$D$38,IF(G4998="North America",Predictive_Model!$D$39,IF(G4998="Oceania",Predictive_Model!$D$40,IF(G4998="South America",Predictive_Model!$D$41,0)))))+IF(H4998="Laptop",Predictive_Model!$D$43,IF(H4998="Mobile",Predictive_Model!$D$44,IF(H4998="TV",Predictive_Model!$D$45,IF(H4998="Tablet",Predictive_Model!$D$46,0))))+IF(K4998="Crypto",Predictive_Model!$D$48,IF(K4998="Debit Card",Predictive_Model!$D$49,IF(K4998="Gift Card",Predictive_Model!$D$50,IF(K4998="PayPal",Predictive_Model!$D$51,0))))+IF(N4998="Comedy",Predictive_Model!$D$53,IF(N4998="Documentary",Predictive_Model!$D$54,IF(N4998="Drama",Predictive_Model!$D$55,IF(N4998="Horror",Predictive_Model!$D$56,IF(N4998="Romance",Predictive_Model!$D$57,IF(N4998="Sci-Fi",Predictive_Model!$D$58,0)))))))))</f>
        <v>0.59742683132134733</v>
      </c>
      <c r="V4998" s="3" t="str">
        <f t="shared" si="786"/>
        <v>High</v>
      </c>
      <c r="W4998" s="6">
        <f t="shared" si="787"/>
        <v>13.99</v>
      </c>
      <c r="X4998" s="3" t="str">
        <f t="shared" si="788"/>
        <v>Monitor</v>
      </c>
      <c r="Y4998" s="3" t="str">
        <f t="shared" si="789"/>
        <v>OK</v>
      </c>
    </row>
    <row r="4999" spans="1:25" x14ac:dyDescent="0.25">
      <c r="A4999" s="3" t="str">
        <f>Raw_Data!A4999</f>
        <v>75532a22-9cd9-492c-8865-fa4ac7da2ec8</v>
      </c>
      <c r="B4999" s="3">
        <f>Raw_Data!B4999</f>
        <v>58</v>
      </c>
      <c r="C4999" s="3" t="str">
        <f>Raw_Data!C4999</f>
        <v>Other</v>
      </c>
      <c r="D4999" s="3" t="str">
        <f>Raw_Data!D4999</f>
        <v>Basic</v>
      </c>
      <c r="E4999" s="3">
        <f>Raw_Data!E4999</f>
        <v>10.9</v>
      </c>
      <c r="F4999" s="3">
        <f>Raw_Data!F4999</f>
        <v>22</v>
      </c>
      <c r="G4999" s="3" t="str">
        <f>Raw_Data!G4999</f>
        <v>Europe</v>
      </c>
      <c r="H4999" s="3" t="str">
        <f>Raw_Data!H4999</f>
        <v>TV</v>
      </c>
      <c r="I4999" s="3">
        <f>Raw_Data!I4999</f>
        <v>8.99</v>
      </c>
      <c r="J4999" s="3">
        <f>Raw_Data!J4999</f>
        <v>0</v>
      </c>
      <c r="K4999" s="3" t="str">
        <f>Raw_Data!K4999</f>
        <v>Credit Card</v>
      </c>
      <c r="L4999" s="3">
        <f>Raw_Data!L4999</f>
        <v>3</v>
      </c>
      <c r="M4999" s="3">
        <f>Raw_Data!M4999</f>
        <v>0.47</v>
      </c>
      <c r="N4999" s="3" t="str">
        <f>Raw_Data!N4999</f>
        <v>Action</v>
      </c>
      <c r="O4999" s="3" t="str">
        <f t="shared" si="780"/>
        <v>55-70</v>
      </c>
      <c r="P4999" s="3" t="str">
        <f t="shared" si="781"/>
        <v>10-24h</v>
      </c>
      <c r="Q4999" s="3" t="str">
        <f t="shared" si="782"/>
        <v>22-45d</v>
      </c>
      <c r="R4999" s="3" t="str">
        <f t="shared" si="783"/>
        <v>Medium</v>
      </c>
      <c r="S4999" s="3" t="str">
        <f t="shared" si="784"/>
        <v>Low</v>
      </c>
      <c r="T4999" s="3" t="str">
        <f t="shared" si="785"/>
        <v>Active</v>
      </c>
      <c r="U4999" s="4">
        <f>1/(1+EXP(-(Predictive_Model!$B$5+((B4999-Predictive_Model!$B$20)/Predictive_Model!$C$20)*Predictive_Model!$D$20+((E4999-Predictive_Model!$B$21)/Predictive_Model!$C$21)*Predictive_Model!$D$21+((F4999-Predictive_Model!$B$22)/Predictive_Model!$C$22)*Predictive_Model!$D$22+((I4999-Predictive_Model!$B$23)/Predictive_Model!$C$23)*Predictive_Model!$D$23+((L4999-Predictive_Model!$B$24)/Predictive_Model!$C$24)*Predictive_Model!$D$24+((M4999-Predictive_Model!$B$25)/Predictive_Model!$C$25)*Predictive_Model!$D$25+IF(C4999="Male",Predictive_Model!$D$31,IF(C4999="Other",Predictive_Model!$D$32,0))+IF(D4999="Premium",Predictive_Model!$D$34,IF(D4999="Standard",Predictive_Model!$D$35,0))+IF(G4999="Asia",Predictive_Model!$D$37,IF(G4999="Europe",Predictive_Model!$D$38,IF(G4999="North America",Predictive_Model!$D$39,IF(G4999="Oceania",Predictive_Model!$D$40,IF(G4999="South America",Predictive_Model!$D$41,0)))))+IF(H4999="Laptop",Predictive_Model!$D$43,IF(H4999="Mobile",Predictive_Model!$D$44,IF(H4999="TV",Predictive_Model!$D$45,IF(H4999="Tablet",Predictive_Model!$D$46,0))))+IF(K4999="Crypto",Predictive_Model!$D$48,IF(K4999="Debit Card",Predictive_Model!$D$49,IF(K4999="Gift Card",Predictive_Model!$D$50,IF(K4999="PayPal",Predictive_Model!$D$51,0))))+IF(N4999="Comedy",Predictive_Model!$D$53,IF(N4999="Documentary",Predictive_Model!$D$54,IF(N4999="Drama",Predictive_Model!$D$55,IF(N4999="Horror",Predictive_Model!$D$56,IF(N4999="Romance",Predictive_Model!$D$57,IF(N4999="Sci-Fi",Predictive_Model!$D$58,0)))))))))</f>
        <v>0.80441863452719331</v>
      </c>
      <c r="V4999" s="3" t="str">
        <f t="shared" si="786"/>
        <v>Critical</v>
      </c>
      <c r="W4999" s="6">
        <f t="shared" si="787"/>
        <v>7.2317235243994684</v>
      </c>
      <c r="X4999" s="3" t="str">
        <f t="shared" si="788"/>
        <v>Priority 2</v>
      </c>
      <c r="Y4999" s="3" t="str">
        <f t="shared" si="789"/>
        <v>OK</v>
      </c>
    </row>
    <row r="5000" spans="1:25" x14ac:dyDescent="0.25">
      <c r="A5000" s="3" t="str">
        <f>Raw_Data!A5000</f>
        <v>44f3ba44-b95d-4e50-a786-bac4d06f4a43</v>
      </c>
      <c r="B5000" s="3">
        <f>Raw_Data!B5000</f>
        <v>19</v>
      </c>
      <c r="C5000" s="3" t="str">
        <f>Raw_Data!C5000</f>
        <v>Female</v>
      </c>
      <c r="D5000" s="3" t="str">
        <f>Raw_Data!D5000</f>
        <v>Basic</v>
      </c>
      <c r="E5000" s="3">
        <f>Raw_Data!E5000</f>
        <v>49.17</v>
      </c>
      <c r="F5000" s="3">
        <f>Raw_Data!F5000</f>
        <v>11</v>
      </c>
      <c r="G5000" s="3" t="str">
        <f>Raw_Data!G5000</f>
        <v>Europe</v>
      </c>
      <c r="H5000" s="3" t="str">
        <f>Raw_Data!H5000</f>
        <v>Desktop</v>
      </c>
      <c r="I5000" s="3">
        <f>Raw_Data!I5000</f>
        <v>8.99</v>
      </c>
      <c r="J5000" s="3">
        <f>Raw_Data!J5000</f>
        <v>0</v>
      </c>
      <c r="K5000" s="3" t="str">
        <f>Raw_Data!K5000</f>
        <v>Credit Card</v>
      </c>
      <c r="L5000" s="3">
        <f>Raw_Data!L5000</f>
        <v>4</v>
      </c>
      <c r="M5000" s="3">
        <f>Raw_Data!M5000</f>
        <v>4.0999999999999996</v>
      </c>
      <c r="N5000" s="3" t="str">
        <f>Raw_Data!N5000</f>
        <v>Drama</v>
      </c>
      <c r="O5000" s="3" t="str">
        <f t="shared" si="780"/>
        <v>18-24</v>
      </c>
      <c r="P5000" s="3" t="str">
        <f t="shared" si="781"/>
        <v>25-49h</v>
      </c>
      <c r="Q5000" s="3" t="str">
        <f t="shared" si="782"/>
        <v>8-21d</v>
      </c>
      <c r="R5000" s="3" t="str">
        <f t="shared" si="783"/>
        <v>High</v>
      </c>
      <c r="S5000" s="3" t="str">
        <f t="shared" si="784"/>
        <v>Low</v>
      </c>
      <c r="T5000" s="3" t="str">
        <f t="shared" si="785"/>
        <v>Active</v>
      </c>
      <c r="U5000" s="4">
        <f>1/(1+EXP(-(Predictive_Model!$B$5+((B5000-Predictive_Model!$B$20)/Predictive_Model!$C$20)*Predictive_Model!$D$20+((E5000-Predictive_Model!$B$21)/Predictive_Model!$C$21)*Predictive_Model!$D$21+((F5000-Predictive_Model!$B$22)/Predictive_Model!$C$22)*Predictive_Model!$D$22+((I5000-Predictive_Model!$B$23)/Predictive_Model!$C$23)*Predictive_Model!$D$23+((L5000-Predictive_Model!$B$24)/Predictive_Model!$C$24)*Predictive_Model!$D$24+((M5000-Predictive_Model!$B$25)/Predictive_Model!$C$25)*Predictive_Model!$D$25+IF(C5000="Male",Predictive_Model!$D$31,IF(C5000="Other",Predictive_Model!$D$32,0))+IF(D5000="Premium",Predictive_Model!$D$34,IF(D5000="Standard",Predictive_Model!$D$35,0))+IF(G5000="Asia",Predictive_Model!$D$37,IF(G5000="Europe",Predictive_Model!$D$38,IF(G5000="North America",Predictive_Model!$D$39,IF(G5000="Oceania",Predictive_Model!$D$40,IF(G5000="South America",Predictive_Model!$D$41,0)))))+IF(H5000="Laptop",Predictive_Model!$D$43,IF(H5000="Mobile",Predictive_Model!$D$44,IF(H5000="TV",Predictive_Model!$D$45,IF(H5000="Tablet",Predictive_Model!$D$46,0))))+IF(K5000="Crypto",Predictive_Model!$D$48,IF(K5000="Debit Card",Predictive_Model!$D$49,IF(K5000="Gift Card",Predictive_Model!$D$50,IF(K5000="PayPal",Predictive_Model!$D$51,0))))+IF(N5000="Comedy",Predictive_Model!$D$53,IF(N5000="Documentary",Predictive_Model!$D$54,IF(N5000="Drama",Predictive_Model!$D$55,IF(N5000="Horror",Predictive_Model!$D$56,IF(N5000="Romance",Predictive_Model!$D$57,IF(N5000="Sci-Fi",Predictive_Model!$D$58,0)))))))))</f>
        <v>7.4811068447880287E-9</v>
      </c>
      <c r="V5000" s="3" t="str">
        <f t="shared" si="786"/>
        <v>Low</v>
      </c>
      <c r="W5000" s="6">
        <f t="shared" si="787"/>
        <v>6.7255150534644381E-8</v>
      </c>
      <c r="X5000" s="3" t="str">
        <f t="shared" si="788"/>
        <v>Monitor</v>
      </c>
      <c r="Y5000" s="3" t="str">
        <f t="shared" si="789"/>
        <v>OK</v>
      </c>
    </row>
    <row r="5001" spans="1:25" x14ac:dyDescent="0.25">
      <c r="A5001" s="3" t="str">
        <f>Raw_Data!A5001</f>
        <v>18779bcb-ba2b-41da-b751-e70b812061ec</v>
      </c>
      <c r="B5001" s="3">
        <f>Raw_Data!B5001</f>
        <v>67</v>
      </c>
      <c r="C5001" s="3" t="str">
        <f>Raw_Data!C5001</f>
        <v>Female</v>
      </c>
      <c r="D5001" s="3" t="str">
        <f>Raw_Data!D5001</f>
        <v>Basic</v>
      </c>
      <c r="E5001" s="3">
        <f>Raw_Data!E5001</f>
        <v>9.24</v>
      </c>
      <c r="F5001" s="3">
        <f>Raw_Data!F5001</f>
        <v>2</v>
      </c>
      <c r="G5001" s="3" t="str">
        <f>Raw_Data!G5001</f>
        <v>North America</v>
      </c>
      <c r="H5001" s="3" t="str">
        <f>Raw_Data!H5001</f>
        <v>Desktop</v>
      </c>
      <c r="I5001" s="3">
        <f>Raw_Data!I5001</f>
        <v>8.99</v>
      </c>
      <c r="J5001" s="3">
        <f>Raw_Data!J5001</f>
        <v>0</v>
      </c>
      <c r="K5001" s="3" t="str">
        <f>Raw_Data!K5001</f>
        <v>PayPal</v>
      </c>
      <c r="L5001" s="3">
        <f>Raw_Data!L5001</f>
        <v>3</v>
      </c>
      <c r="M5001" s="3">
        <f>Raw_Data!M5001</f>
        <v>3.08</v>
      </c>
      <c r="N5001" s="3" t="str">
        <f>Raw_Data!N5001</f>
        <v>Documentary</v>
      </c>
      <c r="O5001" s="3" t="str">
        <f t="shared" si="780"/>
        <v>55-70</v>
      </c>
      <c r="P5001" s="3" t="str">
        <f t="shared" si="781"/>
        <v>&lt;10h</v>
      </c>
      <c r="Q5001" s="3" t="str">
        <f t="shared" si="782"/>
        <v>0-7d</v>
      </c>
      <c r="R5001" s="3" t="str">
        <f t="shared" si="783"/>
        <v>Medium</v>
      </c>
      <c r="S5001" s="3" t="str">
        <f t="shared" si="784"/>
        <v>Low</v>
      </c>
      <c r="T5001" s="3" t="str">
        <f t="shared" si="785"/>
        <v>Active</v>
      </c>
      <c r="U5001" s="4">
        <f>1/(1+EXP(-(Predictive_Model!$B$5+((B5001-Predictive_Model!$B$20)/Predictive_Model!$C$20)*Predictive_Model!$D$20+((E5001-Predictive_Model!$B$21)/Predictive_Model!$C$21)*Predictive_Model!$D$21+((F5001-Predictive_Model!$B$22)/Predictive_Model!$C$22)*Predictive_Model!$D$22+((I5001-Predictive_Model!$B$23)/Predictive_Model!$C$23)*Predictive_Model!$D$23+((L5001-Predictive_Model!$B$24)/Predictive_Model!$C$24)*Predictive_Model!$D$24+((M5001-Predictive_Model!$B$25)/Predictive_Model!$C$25)*Predictive_Model!$D$25+IF(C5001="Male",Predictive_Model!$D$31,IF(C5001="Other",Predictive_Model!$D$32,0))+IF(D5001="Premium",Predictive_Model!$D$34,IF(D5001="Standard",Predictive_Model!$D$35,0))+IF(G5001="Asia",Predictive_Model!$D$37,IF(G5001="Europe",Predictive_Model!$D$38,IF(G5001="North America",Predictive_Model!$D$39,IF(G5001="Oceania",Predictive_Model!$D$40,IF(G5001="South America",Predictive_Model!$D$41,0)))))+IF(H5001="Laptop",Predictive_Model!$D$43,IF(H5001="Mobile",Predictive_Model!$D$44,IF(H5001="TV",Predictive_Model!$D$45,IF(H5001="Tablet",Predictive_Model!$D$46,0))))+IF(K5001="Crypto",Predictive_Model!$D$48,IF(K5001="Debit Card",Predictive_Model!$D$49,IF(K5001="Gift Card",Predictive_Model!$D$50,IF(K5001="PayPal",Predictive_Model!$D$51,0))))+IF(N5001="Comedy",Predictive_Model!$D$53,IF(N5001="Documentary",Predictive_Model!$D$54,IF(N5001="Drama",Predictive_Model!$D$55,IF(N5001="Horror",Predictive_Model!$D$56,IF(N5001="Romance",Predictive_Model!$D$57,IF(N5001="Sci-Fi",Predictive_Model!$D$58,0)))))))))</f>
        <v>8.1603865344262051E-3</v>
      </c>
      <c r="V5001" s="3" t="str">
        <f t="shared" si="786"/>
        <v>Low</v>
      </c>
      <c r="W5001" s="6">
        <f t="shared" si="787"/>
        <v>7.336187494449159E-2</v>
      </c>
      <c r="X5001" s="3" t="str">
        <f t="shared" si="788"/>
        <v>Monitor</v>
      </c>
      <c r="Y5001" s="3" t="str">
        <f t="shared" si="789"/>
        <v>OK</v>
      </c>
    </row>
    <row r="5002" spans="1:25" x14ac:dyDescent="0.25">
      <c r="A5002" s="3" t="str">
        <f>Raw_Data!A5002</f>
        <v>3f32e8c5-615b-4a3b-a864-db2688f7834f</v>
      </c>
      <c r="B5002" s="3">
        <f>Raw_Data!B5002</f>
        <v>66</v>
      </c>
      <c r="C5002" s="3" t="str">
        <f>Raw_Data!C5002</f>
        <v>Male</v>
      </c>
      <c r="D5002" s="3" t="str">
        <f>Raw_Data!D5002</f>
        <v>Standard</v>
      </c>
      <c r="E5002" s="3">
        <f>Raw_Data!E5002</f>
        <v>16.55</v>
      </c>
      <c r="F5002" s="3">
        <f>Raw_Data!F5002</f>
        <v>49</v>
      </c>
      <c r="G5002" s="3" t="str">
        <f>Raw_Data!G5002</f>
        <v>South America</v>
      </c>
      <c r="H5002" s="3" t="str">
        <f>Raw_Data!H5002</f>
        <v>Desktop</v>
      </c>
      <c r="I5002" s="3">
        <f>Raw_Data!I5002</f>
        <v>13.99</v>
      </c>
      <c r="J5002" s="3">
        <f>Raw_Data!J5002</f>
        <v>1</v>
      </c>
      <c r="K5002" s="3" t="str">
        <f>Raw_Data!K5002</f>
        <v>Debit Card</v>
      </c>
      <c r="L5002" s="3">
        <f>Raw_Data!L5002</f>
        <v>2</v>
      </c>
      <c r="M5002" s="3">
        <f>Raw_Data!M5002</f>
        <v>0.33</v>
      </c>
      <c r="N5002" s="3" t="str">
        <f>Raw_Data!N5002</f>
        <v>Action</v>
      </c>
      <c r="O5002" s="3" t="str">
        <f t="shared" si="780"/>
        <v>55-70</v>
      </c>
      <c r="P5002" s="3" t="str">
        <f t="shared" si="781"/>
        <v>10-24h</v>
      </c>
      <c r="Q5002" s="3" t="str">
        <f t="shared" si="782"/>
        <v>46-60d</v>
      </c>
      <c r="R5002" s="3" t="str">
        <f t="shared" si="783"/>
        <v>Medium</v>
      </c>
      <c r="S5002" s="3" t="str">
        <f t="shared" si="784"/>
        <v>Mid</v>
      </c>
      <c r="T5002" s="3" t="str">
        <f t="shared" si="785"/>
        <v>Churned</v>
      </c>
      <c r="U5002" s="4">
        <f>1/(1+EXP(-(Predictive_Model!$B$5+((B5002-Predictive_Model!$B$20)/Predictive_Model!$C$20)*Predictive_Model!$D$20+((E5002-Predictive_Model!$B$21)/Predictive_Model!$C$21)*Predictive_Model!$D$21+((F5002-Predictive_Model!$B$22)/Predictive_Model!$C$22)*Predictive_Model!$D$22+((I5002-Predictive_Model!$B$23)/Predictive_Model!$C$23)*Predictive_Model!$D$23+((L5002-Predictive_Model!$B$24)/Predictive_Model!$C$24)*Predictive_Model!$D$24+((M5002-Predictive_Model!$B$25)/Predictive_Model!$C$25)*Predictive_Model!$D$25+IF(C5002="Male",Predictive_Model!$D$31,IF(C5002="Other",Predictive_Model!$D$32,0))+IF(D5002="Premium",Predictive_Model!$D$34,IF(D5002="Standard",Predictive_Model!$D$35,0))+IF(G5002="Asia",Predictive_Model!$D$37,IF(G5002="Europe",Predictive_Model!$D$38,IF(G5002="North America",Predictive_Model!$D$39,IF(G5002="Oceania",Predictive_Model!$D$40,IF(G5002="South America",Predictive_Model!$D$41,0)))))+IF(H5002="Laptop",Predictive_Model!$D$43,IF(H5002="Mobile",Predictive_Model!$D$44,IF(H5002="TV",Predictive_Model!$D$45,IF(H5002="Tablet",Predictive_Model!$D$46,0))))+IF(K5002="Crypto",Predictive_Model!$D$48,IF(K5002="Debit Card",Predictive_Model!$D$49,IF(K5002="Gift Card",Predictive_Model!$D$50,IF(K5002="PayPal",Predictive_Model!$D$51,0))))+IF(N5002="Comedy",Predictive_Model!$D$53,IF(N5002="Documentary",Predictive_Model!$D$54,IF(N5002="Drama",Predictive_Model!$D$55,IF(N5002="Horror",Predictive_Model!$D$56,IF(N5002="Romance",Predictive_Model!$D$57,IF(N5002="Sci-Fi",Predictive_Model!$D$58,0)))))))))</f>
        <v>0.95829628578014192</v>
      </c>
      <c r="V5002" s="3" t="str">
        <f t="shared" si="786"/>
        <v>Critical</v>
      </c>
      <c r="W5002" s="6">
        <f t="shared" si="787"/>
        <v>13.99</v>
      </c>
      <c r="X5002" s="3" t="str">
        <f t="shared" si="788"/>
        <v>Priority 2</v>
      </c>
      <c r="Y5002" s="3" t="str">
        <f t="shared" si="789"/>
        <v>OK</v>
      </c>
    </row>
    <row r="5003" spans="1:25" x14ac:dyDescent="0.25">
      <c r="A5003" s="3" t="str">
        <f>Raw_Data!A5003</f>
        <v>7b0ad82d-6571-430e-90f4-906259e0e89c</v>
      </c>
      <c r="B5003" s="3">
        <f>Raw_Data!B5003</f>
        <v>59</v>
      </c>
      <c r="C5003" s="3" t="str">
        <f>Raw_Data!C5003</f>
        <v>Female</v>
      </c>
      <c r="D5003" s="3" t="str">
        <f>Raw_Data!D5003</f>
        <v>Basic</v>
      </c>
      <c r="E5003" s="3">
        <f>Raw_Data!E5003</f>
        <v>9.1199999999999992</v>
      </c>
      <c r="F5003" s="3">
        <f>Raw_Data!F5003</f>
        <v>3</v>
      </c>
      <c r="G5003" s="3" t="str">
        <f>Raw_Data!G5003</f>
        <v>Europe</v>
      </c>
      <c r="H5003" s="3" t="str">
        <f>Raw_Data!H5003</f>
        <v>Laptop</v>
      </c>
      <c r="I5003" s="3">
        <f>Raw_Data!I5003</f>
        <v>8.99</v>
      </c>
      <c r="J5003" s="3">
        <f>Raw_Data!J5003</f>
        <v>0</v>
      </c>
      <c r="K5003" s="3" t="str">
        <f>Raw_Data!K5003</f>
        <v>Credit Card</v>
      </c>
      <c r="L5003" s="3">
        <f>Raw_Data!L5003</f>
        <v>4</v>
      </c>
      <c r="M5003" s="3">
        <f>Raw_Data!M5003</f>
        <v>2.2799999999999998</v>
      </c>
      <c r="N5003" s="3" t="str">
        <f>Raw_Data!N5003</f>
        <v>Sci-Fi</v>
      </c>
      <c r="O5003" s="3" t="str">
        <f t="shared" si="780"/>
        <v>55-70</v>
      </c>
      <c r="P5003" s="3" t="str">
        <f t="shared" si="781"/>
        <v>&lt;10h</v>
      </c>
      <c r="Q5003" s="3" t="str">
        <f t="shared" si="782"/>
        <v>0-7d</v>
      </c>
      <c r="R5003" s="3" t="str">
        <f t="shared" si="783"/>
        <v>Medium</v>
      </c>
      <c r="S5003" s="3" t="str">
        <f t="shared" si="784"/>
        <v>Low</v>
      </c>
      <c r="T5003" s="3" t="str">
        <f t="shared" si="785"/>
        <v>Active</v>
      </c>
      <c r="U5003" s="4">
        <f>1/(1+EXP(-(Predictive_Model!$B$5+((B5003-Predictive_Model!$B$20)/Predictive_Model!$C$20)*Predictive_Model!$D$20+((E5003-Predictive_Model!$B$21)/Predictive_Model!$C$21)*Predictive_Model!$D$21+((F5003-Predictive_Model!$B$22)/Predictive_Model!$C$22)*Predictive_Model!$D$22+((I5003-Predictive_Model!$B$23)/Predictive_Model!$C$23)*Predictive_Model!$D$23+((L5003-Predictive_Model!$B$24)/Predictive_Model!$C$24)*Predictive_Model!$D$24+((M5003-Predictive_Model!$B$25)/Predictive_Model!$C$25)*Predictive_Model!$D$25+IF(C5003="Male",Predictive_Model!$D$31,IF(C5003="Other",Predictive_Model!$D$32,0))+IF(D5003="Premium",Predictive_Model!$D$34,IF(D5003="Standard",Predictive_Model!$D$35,0))+IF(G5003="Asia",Predictive_Model!$D$37,IF(G5003="Europe",Predictive_Model!$D$38,IF(G5003="North America",Predictive_Model!$D$39,IF(G5003="Oceania",Predictive_Model!$D$40,IF(G5003="South America",Predictive_Model!$D$41,0)))))+IF(H5003="Laptop",Predictive_Model!$D$43,IF(H5003="Mobile",Predictive_Model!$D$44,IF(H5003="TV",Predictive_Model!$D$45,IF(H5003="Tablet",Predictive_Model!$D$46,0))))+IF(K5003="Crypto",Predictive_Model!$D$48,IF(K5003="Debit Card",Predictive_Model!$D$49,IF(K5003="Gift Card",Predictive_Model!$D$50,IF(K5003="PayPal",Predictive_Model!$D$51,0))))+IF(N5003="Comedy",Predictive_Model!$D$53,IF(N5003="Documentary",Predictive_Model!$D$54,IF(N5003="Drama",Predictive_Model!$D$55,IF(N5003="Horror",Predictive_Model!$D$56,IF(N5003="Romance",Predictive_Model!$D$57,IF(N5003="Sci-Fi",Predictive_Model!$D$58,0)))))))))</f>
        <v>1.7538728053703219E-2</v>
      </c>
      <c r="V5003" s="3" t="str">
        <f t="shared" si="786"/>
        <v>Low</v>
      </c>
      <c r="W5003" s="6">
        <f t="shared" si="787"/>
        <v>0.15767316520279195</v>
      </c>
      <c r="X5003" s="3" t="str">
        <f t="shared" si="788"/>
        <v>Monitor</v>
      </c>
      <c r="Y5003" s="3" t="str">
        <f t="shared" si="789"/>
        <v>OK</v>
      </c>
    </row>
    <row r="5004" spans="1:25" x14ac:dyDescent="0.25">
      <c r="A5004" s="3" t="str">
        <f>Raw_Data!A5004</f>
        <v>82aeef39-ddb0-40ad-bae1-5c436e0cf042</v>
      </c>
      <c r="B5004" s="3">
        <f>Raw_Data!B5004</f>
        <v>57</v>
      </c>
      <c r="C5004" s="3" t="str">
        <f>Raw_Data!C5004</f>
        <v>Male</v>
      </c>
      <c r="D5004" s="3" t="str">
        <f>Raw_Data!D5004</f>
        <v>Basic</v>
      </c>
      <c r="E5004" s="3">
        <f>Raw_Data!E5004</f>
        <v>1.62</v>
      </c>
      <c r="F5004" s="3">
        <f>Raw_Data!F5004</f>
        <v>17</v>
      </c>
      <c r="G5004" s="3" t="str">
        <f>Raw_Data!G5004</f>
        <v>Africa</v>
      </c>
      <c r="H5004" s="3" t="str">
        <f>Raw_Data!H5004</f>
        <v>Mobile</v>
      </c>
      <c r="I5004" s="3">
        <f>Raw_Data!I5004</f>
        <v>8.99</v>
      </c>
      <c r="J5004" s="3">
        <f>Raw_Data!J5004</f>
        <v>1</v>
      </c>
      <c r="K5004" s="3" t="str">
        <f>Raw_Data!K5004</f>
        <v>Crypto</v>
      </c>
      <c r="L5004" s="3">
        <f>Raw_Data!L5004</f>
        <v>2</v>
      </c>
      <c r="M5004" s="3">
        <f>Raw_Data!M5004</f>
        <v>0.09</v>
      </c>
      <c r="N5004" s="3" t="str">
        <f>Raw_Data!N5004</f>
        <v>Action</v>
      </c>
      <c r="O5004" s="3" t="str">
        <f t="shared" si="780"/>
        <v>55-70</v>
      </c>
      <c r="P5004" s="3" t="str">
        <f t="shared" si="781"/>
        <v>&lt;10h</v>
      </c>
      <c r="Q5004" s="3" t="str">
        <f t="shared" si="782"/>
        <v>8-21d</v>
      </c>
      <c r="R5004" s="3" t="str">
        <f t="shared" si="783"/>
        <v>Medium</v>
      </c>
      <c r="S5004" s="3" t="str">
        <f t="shared" si="784"/>
        <v>Low</v>
      </c>
      <c r="T5004" s="3" t="str">
        <f t="shared" si="785"/>
        <v>Churned</v>
      </c>
      <c r="U5004" s="4">
        <f>1/(1+EXP(-(Predictive_Model!$B$5+((B5004-Predictive_Model!$B$20)/Predictive_Model!$C$20)*Predictive_Model!$D$20+((E5004-Predictive_Model!$B$21)/Predictive_Model!$C$21)*Predictive_Model!$D$21+((F5004-Predictive_Model!$B$22)/Predictive_Model!$C$22)*Predictive_Model!$D$22+((I5004-Predictive_Model!$B$23)/Predictive_Model!$C$23)*Predictive_Model!$D$23+((L5004-Predictive_Model!$B$24)/Predictive_Model!$C$24)*Predictive_Model!$D$24+((M5004-Predictive_Model!$B$25)/Predictive_Model!$C$25)*Predictive_Model!$D$25+IF(C5004="Male",Predictive_Model!$D$31,IF(C5004="Other",Predictive_Model!$D$32,0))+IF(D5004="Premium",Predictive_Model!$D$34,IF(D5004="Standard",Predictive_Model!$D$35,0))+IF(G5004="Asia",Predictive_Model!$D$37,IF(G5004="Europe",Predictive_Model!$D$38,IF(G5004="North America",Predictive_Model!$D$39,IF(G5004="Oceania",Predictive_Model!$D$40,IF(G5004="South America",Predictive_Model!$D$41,0)))))+IF(H5004="Laptop",Predictive_Model!$D$43,IF(H5004="Mobile",Predictive_Model!$D$44,IF(H5004="TV",Predictive_Model!$D$45,IF(H5004="Tablet",Predictive_Model!$D$46,0))))+IF(K5004="Crypto",Predictive_Model!$D$48,IF(K5004="Debit Card",Predictive_Model!$D$49,IF(K5004="Gift Card",Predictive_Model!$D$50,IF(K5004="PayPal",Predictive_Model!$D$51,0))))+IF(N5004="Comedy",Predictive_Model!$D$53,IF(N5004="Documentary",Predictive_Model!$D$54,IF(N5004="Drama",Predictive_Model!$D$55,IF(N5004="Horror",Predictive_Model!$D$56,IF(N5004="Romance",Predictive_Model!$D$57,IF(N5004="Sci-Fi",Predictive_Model!$D$58,0)))))))))</f>
        <v>0.99905770382655323</v>
      </c>
      <c r="V5004" s="3" t="str">
        <f t="shared" si="786"/>
        <v>Critical</v>
      </c>
      <c r="W5004" s="6">
        <f t="shared" si="787"/>
        <v>8.99</v>
      </c>
      <c r="X5004" s="3" t="str">
        <f t="shared" si="788"/>
        <v>Priority 2</v>
      </c>
      <c r="Y5004" s="3" t="str">
        <f t="shared" si="789"/>
        <v>OK</v>
      </c>
    </row>
  </sheetData>
  <mergeCells count="2">
    <mergeCell ref="A2:Y2"/>
    <mergeCell ref="A1:Y1"/>
  </mergeCells>
  <conditionalFormatting sqref="U5:U5004">
    <cfRule type="colorScale" priority="1">
      <colorScale>
        <cfvo type="min"/>
        <cfvo type="percentile" val="50"/>
        <cfvo type="max"/>
        <color rgb="FFEAF8F1"/>
        <color rgb="FFFFF5DD"/>
        <color rgb="FFFDECEC"/>
      </colorScale>
    </cfRule>
  </conditionalFormatting>
  <conditionalFormatting sqref="V5:V5004">
    <cfRule type="cellIs" dxfId="0" priority="2" operator="equal">
      <formula>"Critical"</formula>
    </cfRule>
  </conditionalFormatting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3"/>
  <sheetViews>
    <sheetView showGridLines="0" workbookViewId="0">
      <selection activeCell="L5" sqref="L5"/>
    </sheetView>
  </sheetViews>
  <sheetFormatPr defaultRowHeight="15" x14ac:dyDescent="0.25"/>
  <cols>
    <col min="1" max="1" width="34" customWidth="1"/>
    <col min="2" max="2" width="20" customWidth="1"/>
    <col min="3" max="4" width="23" customWidth="1"/>
    <col min="5" max="5" width="20" customWidth="1"/>
  </cols>
  <sheetData>
    <row r="1" spans="1:8" ht="30" customHeight="1" x14ac:dyDescent="0.25">
      <c r="A1" s="39" t="s">
        <v>5121</v>
      </c>
      <c r="B1" s="40"/>
      <c r="C1" s="40"/>
      <c r="D1" s="40"/>
      <c r="E1" s="40"/>
      <c r="F1" s="40"/>
      <c r="G1" s="40"/>
      <c r="H1" s="41"/>
    </row>
    <row r="2" spans="1:8" ht="21.95" customHeight="1" x14ac:dyDescent="0.25">
      <c r="A2" s="42" t="s">
        <v>5122</v>
      </c>
      <c r="B2" s="43"/>
      <c r="C2" s="43"/>
      <c r="D2" s="43"/>
      <c r="E2" s="43"/>
      <c r="F2" s="43"/>
      <c r="G2" s="43"/>
      <c r="H2" s="44"/>
    </row>
    <row r="3" spans="1:8" x14ac:dyDescent="0.25">
      <c r="A3" s="45"/>
      <c r="B3" s="46"/>
      <c r="C3" s="46"/>
      <c r="D3" s="46"/>
      <c r="E3" s="46"/>
      <c r="F3" s="46"/>
      <c r="G3" s="46"/>
      <c r="H3" s="47"/>
    </row>
    <row r="4" spans="1:8" x14ac:dyDescent="0.25">
      <c r="A4" s="55" t="s">
        <v>5123</v>
      </c>
      <c r="B4" s="43"/>
      <c r="C4" s="43"/>
      <c r="D4" s="43"/>
      <c r="E4" s="43"/>
      <c r="F4" s="43"/>
      <c r="G4" s="43"/>
      <c r="H4" s="44"/>
    </row>
    <row r="5" spans="1:8" x14ac:dyDescent="0.25">
      <c r="A5" s="56" t="s">
        <v>5124</v>
      </c>
      <c r="B5" s="7">
        <v>0.88959999999999995</v>
      </c>
      <c r="C5" s="46"/>
      <c r="D5" s="1" t="s">
        <v>5125</v>
      </c>
      <c r="E5" s="8">
        <v>-1.427724670135357</v>
      </c>
      <c r="F5" s="46"/>
      <c r="G5" s="46"/>
      <c r="H5" s="47"/>
    </row>
    <row r="6" spans="1:8" x14ac:dyDescent="0.25">
      <c r="A6" s="56" t="s">
        <v>5126</v>
      </c>
      <c r="B6" s="7">
        <v>0.88540031397174257</v>
      </c>
      <c r="C6" s="46"/>
      <c r="D6" s="46"/>
      <c r="E6" s="46"/>
      <c r="F6" s="46"/>
      <c r="G6" s="46"/>
      <c r="H6" s="47"/>
    </row>
    <row r="7" spans="1:8" x14ac:dyDescent="0.25">
      <c r="A7" s="56" t="s">
        <v>5127</v>
      </c>
      <c r="B7" s="7">
        <v>0.89666136724960255</v>
      </c>
      <c r="C7" s="46"/>
      <c r="D7" s="46"/>
      <c r="E7" s="46"/>
      <c r="F7" s="46"/>
      <c r="G7" s="46"/>
      <c r="H7" s="47"/>
    </row>
    <row r="8" spans="1:8" x14ac:dyDescent="0.25">
      <c r="A8" s="56" t="s">
        <v>5128</v>
      </c>
      <c r="B8" s="7">
        <v>0.89099526066350709</v>
      </c>
      <c r="C8" s="46"/>
      <c r="D8" s="46"/>
      <c r="E8" s="46"/>
      <c r="F8" s="46"/>
      <c r="G8" s="46"/>
      <c r="H8" s="47"/>
    </row>
    <row r="9" spans="1:8" x14ac:dyDescent="0.25">
      <c r="A9" s="56" t="s">
        <v>5129</v>
      </c>
      <c r="B9" s="7">
        <v>0.96509553031292161</v>
      </c>
      <c r="C9" s="46"/>
      <c r="D9" s="46"/>
      <c r="E9" s="46"/>
      <c r="F9" s="46"/>
      <c r="G9" s="46"/>
      <c r="H9" s="47"/>
    </row>
    <row r="10" spans="1:8" x14ac:dyDescent="0.25">
      <c r="A10" s="45"/>
      <c r="B10" s="46"/>
      <c r="C10" s="46"/>
      <c r="D10" s="46"/>
      <c r="E10" s="46"/>
      <c r="F10" s="46"/>
      <c r="G10" s="46"/>
      <c r="H10" s="47"/>
    </row>
    <row r="11" spans="1:8" x14ac:dyDescent="0.25">
      <c r="A11" s="45"/>
      <c r="B11" s="46"/>
      <c r="C11" s="46"/>
      <c r="D11" s="46"/>
      <c r="E11" s="46"/>
      <c r="F11" s="46"/>
      <c r="G11" s="46"/>
      <c r="H11" s="47"/>
    </row>
    <row r="12" spans="1:8" x14ac:dyDescent="0.25">
      <c r="A12" s="45"/>
      <c r="B12" s="46"/>
      <c r="C12" s="46"/>
      <c r="D12" s="46"/>
      <c r="E12" s="46"/>
      <c r="F12" s="46"/>
      <c r="G12" s="46"/>
      <c r="H12" s="47"/>
    </row>
    <row r="13" spans="1:8" x14ac:dyDescent="0.25">
      <c r="A13" s="45"/>
      <c r="B13" s="46"/>
      <c r="C13" s="46"/>
      <c r="D13" s="46"/>
      <c r="E13" s="46"/>
      <c r="F13" s="46"/>
      <c r="G13" s="46"/>
      <c r="H13" s="47"/>
    </row>
    <row r="14" spans="1:8" x14ac:dyDescent="0.25">
      <c r="A14" s="45"/>
      <c r="B14" s="46"/>
      <c r="C14" s="46"/>
      <c r="D14" s="46"/>
      <c r="E14" s="46"/>
      <c r="F14" s="46"/>
      <c r="G14" s="46"/>
      <c r="H14" s="47"/>
    </row>
    <row r="15" spans="1:8" x14ac:dyDescent="0.25">
      <c r="A15" s="45"/>
      <c r="B15" s="46"/>
      <c r="C15" s="46"/>
      <c r="D15" s="46"/>
      <c r="E15" s="46"/>
      <c r="F15" s="46"/>
      <c r="G15" s="46"/>
      <c r="H15" s="47"/>
    </row>
    <row r="16" spans="1:8" x14ac:dyDescent="0.25">
      <c r="A16" s="45"/>
      <c r="B16" s="46"/>
      <c r="C16" s="46"/>
      <c r="D16" s="46"/>
      <c r="E16" s="46"/>
      <c r="F16" s="46"/>
      <c r="G16" s="46"/>
      <c r="H16" s="47"/>
    </row>
    <row r="17" spans="1:8" x14ac:dyDescent="0.25">
      <c r="A17" s="45"/>
      <c r="B17" s="46"/>
      <c r="C17" s="46"/>
      <c r="D17" s="46"/>
      <c r="E17" s="46"/>
      <c r="F17" s="46"/>
      <c r="G17" s="46"/>
      <c r="H17" s="47"/>
    </row>
    <row r="18" spans="1:8" x14ac:dyDescent="0.25">
      <c r="A18" s="55" t="s">
        <v>5130</v>
      </c>
      <c r="B18" s="43"/>
      <c r="C18" s="43"/>
      <c r="D18" s="43"/>
      <c r="E18" s="43"/>
      <c r="F18" s="43"/>
      <c r="G18" s="43"/>
      <c r="H18" s="44"/>
    </row>
    <row r="19" spans="1:8" x14ac:dyDescent="0.25">
      <c r="A19" s="59" t="s">
        <v>5131</v>
      </c>
      <c r="B19" s="2" t="s">
        <v>5132</v>
      </c>
      <c r="C19" s="2" t="s">
        <v>5133</v>
      </c>
      <c r="D19" s="2" t="s">
        <v>5134</v>
      </c>
      <c r="E19" s="46"/>
      <c r="F19" s="46"/>
      <c r="G19" s="46"/>
      <c r="H19" s="47"/>
    </row>
    <row r="20" spans="1:8" x14ac:dyDescent="0.25">
      <c r="A20" s="60" t="s">
        <v>69</v>
      </c>
      <c r="B20" s="12">
        <v>43.580800000000004</v>
      </c>
      <c r="C20" s="12">
        <v>15.522379693848491</v>
      </c>
      <c r="D20" s="13">
        <v>3.86145059974705E-3</v>
      </c>
      <c r="E20" s="46"/>
      <c r="F20" s="46"/>
      <c r="G20" s="46"/>
      <c r="H20" s="47"/>
    </row>
    <row r="21" spans="1:8" x14ac:dyDescent="0.25">
      <c r="A21" s="60" t="s">
        <v>72</v>
      </c>
      <c r="B21" s="12">
        <v>11.627069333333329</v>
      </c>
      <c r="C21" s="12">
        <v>11.815527157002331</v>
      </c>
      <c r="D21" s="13">
        <v>-3.7363528075575561</v>
      </c>
      <c r="E21" s="46"/>
      <c r="F21" s="46"/>
      <c r="G21" s="46"/>
      <c r="H21" s="47"/>
    </row>
    <row r="22" spans="1:8" x14ac:dyDescent="0.25">
      <c r="A22" s="60" t="s">
        <v>73</v>
      </c>
      <c r="B22" s="12">
        <v>30.066933333333331</v>
      </c>
      <c r="C22" s="12">
        <v>17.614207899559059</v>
      </c>
      <c r="D22" s="13">
        <v>2.3440471003487131</v>
      </c>
      <c r="E22" s="46"/>
      <c r="F22" s="46"/>
      <c r="G22" s="46"/>
      <c r="H22" s="47"/>
    </row>
    <row r="23" spans="1:8" x14ac:dyDescent="0.25">
      <c r="A23" s="60" t="s">
        <v>76</v>
      </c>
      <c r="B23" s="12">
        <v>13.68306666666667</v>
      </c>
      <c r="C23" s="12">
        <v>3.7000079183098449</v>
      </c>
      <c r="D23" s="13">
        <v>-0.79400525099120611</v>
      </c>
      <c r="E23" s="46"/>
      <c r="F23" s="46"/>
      <c r="G23" s="46"/>
      <c r="H23" s="47"/>
    </row>
    <row r="24" spans="1:8" x14ac:dyDescent="0.25">
      <c r="A24" s="60" t="s">
        <v>79</v>
      </c>
      <c r="B24" s="12">
        <v>3.0202666666666671</v>
      </c>
      <c r="C24" s="12">
        <v>1.4101025715252851</v>
      </c>
      <c r="D24" s="13">
        <v>-1.101124212412891</v>
      </c>
      <c r="E24" s="46"/>
      <c r="F24" s="46"/>
      <c r="G24" s="46"/>
      <c r="H24" s="47"/>
    </row>
    <row r="25" spans="1:8" x14ac:dyDescent="0.25">
      <c r="A25" s="60" t="s">
        <v>80</v>
      </c>
      <c r="B25" s="12">
        <v>0.88556266666666661</v>
      </c>
      <c r="C25" s="12">
        <v>2.7730600264099752</v>
      </c>
      <c r="D25" s="13">
        <v>-4.6934714088264284</v>
      </c>
      <c r="E25" s="46"/>
      <c r="F25" s="46"/>
      <c r="G25" s="46"/>
      <c r="H25" s="47"/>
    </row>
    <row r="26" spans="1:8" x14ac:dyDescent="0.25">
      <c r="A26" s="45"/>
      <c r="B26" s="46"/>
      <c r="C26" s="46"/>
      <c r="D26" s="46"/>
      <c r="E26" s="46"/>
      <c r="F26" s="46"/>
      <c r="G26" s="46"/>
      <c r="H26" s="47"/>
    </row>
    <row r="27" spans="1:8" x14ac:dyDescent="0.25">
      <c r="A27" s="45"/>
      <c r="B27" s="46"/>
      <c r="C27" s="46"/>
      <c r="D27" s="46"/>
      <c r="E27" s="46"/>
      <c r="F27" s="46"/>
      <c r="G27" s="46"/>
      <c r="H27" s="47"/>
    </row>
    <row r="28" spans="1:8" x14ac:dyDescent="0.25">
      <c r="A28" s="45"/>
      <c r="B28" s="46"/>
      <c r="C28" s="46"/>
      <c r="D28" s="46"/>
      <c r="E28" s="46"/>
      <c r="F28" s="46"/>
      <c r="G28" s="46"/>
      <c r="H28" s="47"/>
    </row>
    <row r="29" spans="1:8" x14ac:dyDescent="0.25">
      <c r="A29" s="55" t="s">
        <v>5135</v>
      </c>
      <c r="B29" s="43"/>
      <c r="C29" s="43"/>
      <c r="D29" s="43"/>
      <c r="E29" s="43"/>
      <c r="F29" s="43"/>
      <c r="G29" s="43"/>
      <c r="H29" s="44"/>
    </row>
    <row r="30" spans="1:8" x14ac:dyDescent="0.25">
      <c r="A30" s="59" t="s">
        <v>5136</v>
      </c>
      <c r="B30" s="2" t="s">
        <v>5137</v>
      </c>
      <c r="C30" s="2" t="s">
        <v>5134</v>
      </c>
      <c r="D30" s="2" t="s">
        <v>5138</v>
      </c>
      <c r="E30" s="46"/>
      <c r="F30" s="46"/>
      <c r="G30" s="46"/>
      <c r="H30" s="47"/>
    </row>
    <row r="31" spans="1:8" x14ac:dyDescent="0.25">
      <c r="A31" s="60" t="s">
        <v>70</v>
      </c>
      <c r="B31" s="3" t="s">
        <v>106</v>
      </c>
      <c r="C31" s="13">
        <v>-0.13767217449589539</v>
      </c>
      <c r="D31" s="13">
        <v>-0.13767217449589539</v>
      </c>
      <c r="E31" s="46"/>
      <c r="F31" s="46"/>
      <c r="G31" s="46"/>
      <c r="H31" s="47"/>
    </row>
    <row r="32" spans="1:8" x14ac:dyDescent="0.25">
      <c r="A32" s="60" t="s">
        <v>70</v>
      </c>
      <c r="B32" s="3" t="s">
        <v>83</v>
      </c>
      <c r="C32" s="13">
        <v>-0.1347240444655439</v>
      </c>
      <c r="D32" s="13">
        <v>-0.1347240444655439</v>
      </c>
      <c r="E32" s="46"/>
      <c r="F32" s="46"/>
      <c r="G32" s="46"/>
      <c r="H32" s="47"/>
    </row>
    <row r="33" spans="1:8" x14ac:dyDescent="0.25">
      <c r="A33" s="60" t="s">
        <v>71</v>
      </c>
      <c r="B33" s="3" t="s">
        <v>23</v>
      </c>
      <c r="C33" s="13">
        <v>-0.18585464061024909</v>
      </c>
      <c r="D33" s="13">
        <v>-0.18585464061024909</v>
      </c>
      <c r="E33" s="46"/>
      <c r="F33" s="46"/>
      <c r="G33" s="46"/>
      <c r="H33" s="47"/>
    </row>
    <row r="34" spans="1:8" x14ac:dyDescent="0.25">
      <c r="A34" s="60" t="s">
        <v>71</v>
      </c>
      <c r="B34" s="3" t="s">
        <v>21</v>
      </c>
      <c r="C34" s="13">
        <v>-1.0245471334511069</v>
      </c>
      <c r="D34" s="13">
        <v>-1.0245471334511069</v>
      </c>
      <c r="E34" s="46"/>
      <c r="F34" s="46"/>
      <c r="G34" s="46"/>
      <c r="H34" s="47"/>
    </row>
    <row r="35" spans="1:8" x14ac:dyDescent="0.25">
      <c r="A35" s="60" t="s">
        <v>74</v>
      </c>
      <c r="B35" s="3" t="s">
        <v>94</v>
      </c>
      <c r="C35" s="13">
        <v>-8.8004435605008549E-2</v>
      </c>
      <c r="D35" s="13">
        <v>-8.8004435605008549E-2</v>
      </c>
      <c r="E35" s="46"/>
      <c r="F35" s="46"/>
      <c r="G35" s="46"/>
      <c r="H35" s="47"/>
    </row>
    <row r="36" spans="1:8" x14ac:dyDescent="0.25">
      <c r="A36" s="60" t="s">
        <v>74</v>
      </c>
      <c r="B36" s="3" t="s">
        <v>89</v>
      </c>
      <c r="C36" s="13">
        <v>0.12672885609245971</v>
      </c>
      <c r="D36" s="13">
        <v>0.12672885609245971</v>
      </c>
      <c r="E36" s="46"/>
      <c r="F36" s="46"/>
      <c r="G36" s="46"/>
      <c r="H36" s="47"/>
    </row>
    <row r="37" spans="1:8" x14ac:dyDescent="0.25">
      <c r="A37" s="60" t="s">
        <v>74</v>
      </c>
      <c r="B37" s="3" t="s">
        <v>135</v>
      </c>
      <c r="C37" s="13">
        <v>-0.1175066968201465</v>
      </c>
      <c r="D37" s="13">
        <v>-0.1175066968201465</v>
      </c>
      <c r="E37" s="46"/>
      <c r="F37" s="46"/>
      <c r="G37" s="46"/>
      <c r="H37" s="47"/>
    </row>
    <row r="38" spans="1:8" x14ac:dyDescent="0.25">
      <c r="A38" s="60" t="s">
        <v>74</v>
      </c>
      <c r="B38" s="3" t="s">
        <v>98</v>
      </c>
      <c r="C38" s="13">
        <v>1.343405846143883E-2</v>
      </c>
      <c r="D38" s="13">
        <v>1.343405846143883E-2</v>
      </c>
      <c r="E38" s="46"/>
      <c r="F38" s="46"/>
      <c r="G38" s="46"/>
      <c r="H38" s="47"/>
    </row>
    <row r="39" spans="1:8" x14ac:dyDescent="0.25">
      <c r="A39" s="60" t="s">
        <v>74</v>
      </c>
      <c r="B39" s="3" t="s">
        <v>114</v>
      </c>
      <c r="C39" s="13">
        <v>8.7200770183904527E-2</v>
      </c>
      <c r="D39" s="13">
        <v>8.7200770183904527E-2</v>
      </c>
      <c r="E39" s="46"/>
      <c r="F39" s="46"/>
      <c r="G39" s="46"/>
      <c r="H39" s="47"/>
    </row>
    <row r="40" spans="1:8" x14ac:dyDescent="0.25">
      <c r="A40" s="60" t="s">
        <v>75</v>
      </c>
      <c r="B40" s="3" t="s">
        <v>111</v>
      </c>
      <c r="C40" s="13">
        <v>0.16570816663431831</v>
      </c>
      <c r="D40" s="13">
        <v>0.16570816663431831</v>
      </c>
      <c r="E40" s="46"/>
      <c r="F40" s="46"/>
      <c r="G40" s="46"/>
      <c r="H40" s="47"/>
    </row>
    <row r="41" spans="1:8" x14ac:dyDescent="0.25">
      <c r="A41" s="60" t="s">
        <v>75</v>
      </c>
      <c r="B41" s="3" t="s">
        <v>90</v>
      </c>
      <c r="C41" s="13">
        <v>7.6147821340614652E-2</v>
      </c>
      <c r="D41" s="13">
        <v>7.6147821340614652E-2</v>
      </c>
      <c r="E41" s="46"/>
      <c r="F41" s="46"/>
      <c r="G41" s="46"/>
      <c r="H41" s="47"/>
    </row>
    <row r="42" spans="1:8" x14ac:dyDescent="0.25">
      <c r="A42" s="60" t="s">
        <v>75</v>
      </c>
      <c r="B42" s="3" t="s">
        <v>85</v>
      </c>
      <c r="C42" s="13">
        <v>0.12540865865569159</v>
      </c>
      <c r="D42" s="13">
        <v>0.12540865865569159</v>
      </c>
      <c r="E42" s="46"/>
      <c r="F42" s="46"/>
      <c r="G42" s="46"/>
      <c r="H42" s="47"/>
    </row>
    <row r="43" spans="1:8" x14ac:dyDescent="0.25">
      <c r="A43" s="60" t="s">
        <v>75</v>
      </c>
      <c r="B43" s="3" t="s">
        <v>122</v>
      </c>
      <c r="C43" s="13">
        <v>-5.2623714626074862E-3</v>
      </c>
      <c r="D43" s="13">
        <v>-5.2623714626074862E-3</v>
      </c>
      <c r="E43" s="46"/>
      <c r="F43" s="46"/>
      <c r="G43" s="46"/>
      <c r="H43" s="47"/>
    </row>
    <row r="44" spans="1:8" x14ac:dyDescent="0.25">
      <c r="A44" s="60" t="s">
        <v>78</v>
      </c>
      <c r="B44" s="3" t="s">
        <v>95</v>
      </c>
      <c r="C44" s="13">
        <v>1.643254837187341</v>
      </c>
      <c r="D44" s="13">
        <v>1.643254837187341</v>
      </c>
      <c r="E44" s="46"/>
      <c r="F44" s="46"/>
      <c r="G44" s="46"/>
      <c r="H44" s="47"/>
    </row>
    <row r="45" spans="1:8" x14ac:dyDescent="0.25">
      <c r="A45" s="60" t="s">
        <v>78</v>
      </c>
      <c r="B45" s="3" t="s">
        <v>102</v>
      </c>
      <c r="C45" s="13">
        <v>-0.24043364689856991</v>
      </c>
      <c r="D45" s="13">
        <v>-0.24043364689856991</v>
      </c>
      <c r="E45" s="46"/>
      <c r="F45" s="46"/>
      <c r="G45" s="46"/>
      <c r="H45" s="47"/>
    </row>
    <row r="46" spans="1:8" x14ac:dyDescent="0.25">
      <c r="A46" s="60" t="s">
        <v>78</v>
      </c>
      <c r="B46" s="3" t="s">
        <v>86</v>
      </c>
      <c r="C46" s="13">
        <v>1.4611502227137121</v>
      </c>
      <c r="D46" s="13">
        <v>1.4611502227137121</v>
      </c>
      <c r="E46" s="46"/>
      <c r="F46" s="46"/>
      <c r="G46" s="46"/>
      <c r="H46" s="47"/>
    </row>
    <row r="47" spans="1:8" x14ac:dyDescent="0.25">
      <c r="A47" s="60" t="s">
        <v>78</v>
      </c>
      <c r="B47" s="3" t="s">
        <v>108</v>
      </c>
      <c r="C47" s="13">
        <v>1.9384871532207731E-2</v>
      </c>
      <c r="D47" s="13">
        <v>1.9384871532207731E-2</v>
      </c>
      <c r="E47" s="46"/>
      <c r="F47" s="46"/>
      <c r="G47" s="46"/>
      <c r="H47" s="47"/>
    </row>
    <row r="48" spans="1:8" x14ac:dyDescent="0.25">
      <c r="A48" s="60" t="s">
        <v>81</v>
      </c>
      <c r="B48" s="3" t="s">
        <v>112</v>
      </c>
      <c r="C48" s="13">
        <v>-8.1672975036154484E-3</v>
      </c>
      <c r="D48" s="13">
        <v>-8.1672975036154484E-3</v>
      </c>
      <c r="E48" s="46"/>
      <c r="F48" s="46"/>
      <c r="G48" s="46"/>
      <c r="H48" s="47"/>
    </row>
    <row r="49" spans="1:8" x14ac:dyDescent="0.25">
      <c r="A49" s="60" t="s">
        <v>81</v>
      </c>
      <c r="B49" s="3" t="s">
        <v>117</v>
      </c>
      <c r="C49" s="13">
        <v>-0.24503487100477761</v>
      </c>
      <c r="D49" s="13">
        <v>-0.24503487100477761</v>
      </c>
      <c r="E49" s="46"/>
      <c r="F49" s="46"/>
      <c r="G49" s="46"/>
      <c r="H49" s="47"/>
    </row>
    <row r="50" spans="1:8" x14ac:dyDescent="0.25">
      <c r="A50" s="60" t="s">
        <v>81</v>
      </c>
      <c r="B50" s="3" t="s">
        <v>96</v>
      </c>
      <c r="C50" s="13">
        <v>0.36741337360673892</v>
      </c>
      <c r="D50" s="13">
        <v>0.36741337360673892</v>
      </c>
      <c r="E50" s="46"/>
      <c r="F50" s="46"/>
      <c r="G50" s="46"/>
      <c r="H50" s="47"/>
    </row>
    <row r="51" spans="1:8" x14ac:dyDescent="0.25">
      <c r="A51" s="60" t="s">
        <v>81</v>
      </c>
      <c r="B51" s="3" t="s">
        <v>99</v>
      </c>
      <c r="C51" s="13">
        <v>-0.1114786271686784</v>
      </c>
      <c r="D51" s="13">
        <v>-0.1114786271686784</v>
      </c>
      <c r="E51" s="46"/>
      <c r="F51" s="46"/>
      <c r="G51" s="46"/>
      <c r="H51" s="47"/>
    </row>
    <row r="52" spans="1:8" x14ac:dyDescent="0.25">
      <c r="A52" s="60" t="s">
        <v>81</v>
      </c>
      <c r="B52" s="3" t="s">
        <v>104</v>
      </c>
      <c r="C52" s="13">
        <v>-0.1637240851704431</v>
      </c>
      <c r="D52" s="13">
        <v>-0.1637240851704431</v>
      </c>
      <c r="E52" s="46"/>
      <c r="F52" s="46"/>
      <c r="G52" s="46"/>
      <c r="H52" s="47"/>
    </row>
    <row r="53" spans="1:8" x14ac:dyDescent="0.25">
      <c r="A53" s="60" t="s">
        <v>81</v>
      </c>
      <c r="B53" s="3" t="s">
        <v>91</v>
      </c>
      <c r="C53" s="13">
        <v>-3.9995447721755187E-2</v>
      </c>
      <c r="D53" s="13">
        <v>-3.9995447721755187E-2</v>
      </c>
      <c r="E53" s="46"/>
      <c r="F53" s="46"/>
      <c r="G53" s="46"/>
      <c r="H53" s="47"/>
    </row>
    <row r="54" spans="1:8" x14ac:dyDescent="0.25">
      <c r="A54" s="45"/>
      <c r="B54" s="46"/>
      <c r="C54" s="46"/>
      <c r="D54" s="76"/>
      <c r="E54" s="46"/>
      <c r="F54" s="46"/>
      <c r="G54" s="46"/>
      <c r="H54" s="47"/>
    </row>
    <row r="55" spans="1:8" x14ac:dyDescent="0.25">
      <c r="A55" s="45"/>
      <c r="B55" s="46"/>
      <c r="C55" s="46"/>
      <c r="D55" s="76"/>
      <c r="E55" s="46"/>
      <c r="F55" s="46"/>
      <c r="G55" s="46"/>
      <c r="H55" s="47"/>
    </row>
    <row r="56" spans="1:8" x14ac:dyDescent="0.25">
      <c r="A56" s="45"/>
      <c r="B56" s="46"/>
      <c r="C56" s="46"/>
      <c r="D56" s="76"/>
      <c r="E56" s="46"/>
      <c r="F56" s="46"/>
      <c r="G56" s="46"/>
      <c r="H56" s="47"/>
    </row>
    <row r="57" spans="1:8" x14ac:dyDescent="0.25">
      <c r="A57" s="45"/>
      <c r="B57" s="46"/>
      <c r="C57" s="46"/>
      <c r="D57" s="76"/>
      <c r="E57" s="46"/>
      <c r="F57" s="46"/>
      <c r="G57" s="46"/>
      <c r="H57" s="47"/>
    </row>
    <row r="58" spans="1:8" x14ac:dyDescent="0.25">
      <c r="A58" s="45"/>
      <c r="B58" s="46"/>
      <c r="C58" s="46"/>
      <c r="D58" s="76"/>
      <c r="E58" s="46"/>
      <c r="F58" s="46"/>
      <c r="G58" s="46"/>
      <c r="H58" s="47"/>
    </row>
    <row r="59" spans="1:8" x14ac:dyDescent="0.25">
      <c r="A59" s="45"/>
      <c r="B59" s="46"/>
      <c r="C59" s="46"/>
      <c r="D59" s="46"/>
      <c r="E59" s="46"/>
      <c r="F59" s="46"/>
      <c r="G59" s="46"/>
      <c r="H59" s="47"/>
    </row>
    <row r="60" spans="1:8" x14ac:dyDescent="0.25">
      <c r="A60" s="55" t="s">
        <v>5139</v>
      </c>
      <c r="B60" s="43"/>
      <c r="C60" s="43"/>
      <c r="D60" s="43"/>
      <c r="E60" s="43"/>
      <c r="F60" s="43"/>
      <c r="G60" s="43"/>
      <c r="H60" s="44"/>
    </row>
    <row r="61" spans="1:8" x14ac:dyDescent="0.25">
      <c r="A61" s="77"/>
      <c r="B61" s="9" t="s">
        <v>5140</v>
      </c>
      <c r="C61" s="9" t="s">
        <v>5141</v>
      </c>
      <c r="D61" s="46"/>
      <c r="E61" s="46"/>
      <c r="F61" s="46"/>
      <c r="G61" s="46"/>
      <c r="H61" s="47"/>
    </row>
    <row r="62" spans="1:8" x14ac:dyDescent="0.25">
      <c r="A62" s="78" t="s">
        <v>5142</v>
      </c>
      <c r="B62" s="10">
        <v>548</v>
      </c>
      <c r="C62" s="10">
        <v>73</v>
      </c>
      <c r="D62" s="46"/>
      <c r="E62" s="46"/>
      <c r="F62" s="46"/>
      <c r="G62" s="46"/>
      <c r="H62" s="47"/>
    </row>
    <row r="63" spans="1:8" x14ac:dyDescent="0.25">
      <c r="A63" s="78" t="s">
        <v>5143</v>
      </c>
      <c r="B63" s="10">
        <v>65</v>
      </c>
      <c r="C63" s="10">
        <v>564</v>
      </c>
      <c r="D63" s="46"/>
      <c r="E63" s="46"/>
      <c r="F63" s="46"/>
      <c r="G63" s="46"/>
      <c r="H63" s="47"/>
    </row>
    <row r="64" spans="1:8" x14ac:dyDescent="0.25">
      <c r="A64" s="45"/>
      <c r="B64" s="46"/>
      <c r="C64" s="46"/>
      <c r="D64" s="46"/>
      <c r="E64" s="46"/>
      <c r="F64" s="46"/>
      <c r="G64" s="46"/>
      <c r="H64" s="47"/>
    </row>
    <row r="65" spans="1:8" x14ac:dyDescent="0.25">
      <c r="A65" s="45"/>
      <c r="B65" s="46"/>
      <c r="C65" s="46"/>
      <c r="D65" s="46"/>
      <c r="E65" s="46"/>
      <c r="F65" s="46"/>
      <c r="G65" s="46"/>
      <c r="H65" s="47"/>
    </row>
    <row r="66" spans="1:8" x14ac:dyDescent="0.25">
      <c r="A66" s="55" t="s">
        <v>5144</v>
      </c>
      <c r="B66" s="43"/>
      <c r="C66" s="43"/>
      <c r="D66" s="43"/>
      <c r="E66" s="43"/>
      <c r="F66" s="43"/>
      <c r="G66" s="43"/>
      <c r="H66" s="44"/>
    </row>
    <row r="67" spans="1:8" x14ac:dyDescent="0.25">
      <c r="A67" s="79" t="s">
        <v>5145</v>
      </c>
      <c r="B67" s="17"/>
      <c r="C67" s="17"/>
      <c r="D67" s="17"/>
      <c r="E67" s="17"/>
      <c r="F67" s="17"/>
      <c r="G67" s="17"/>
      <c r="H67" s="80"/>
    </row>
    <row r="68" spans="1:8" x14ac:dyDescent="0.25">
      <c r="A68" s="79" t="s">
        <v>5146</v>
      </c>
      <c r="B68" s="17"/>
      <c r="C68" s="17"/>
      <c r="D68" s="17"/>
      <c r="E68" s="17"/>
      <c r="F68" s="17"/>
      <c r="G68" s="17"/>
      <c r="H68" s="80"/>
    </row>
    <row r="69" spans="1:8" x14ac:dyDescent="0.25">
      <c r="A69" s="79" t="s">
        <v>5147</v>
      </c>
      <c r="B69" s="17"/>
      <c r="C69" s="17"/>
      <c r="D69" s="17"/>
      <c r="E69" s="17"/>
      <c r="F69" s="17"/>
      <c r="G69" s="17"/>
      <c r="H69" s="80"/>
    </row>
    <row r="70" spans="1:8" x14ac:dyDescent="0.25">
      <c r="A70" s="79" t="s">
        <v>5148</v>
      </c>
      <c r="B70" s="17"/>
      <c r="C70" s="17"/>
      <c r="D70" s="17"/>
      <c r="E70" s="17"/>
      <c r="F70" s="17"/>
      <c r="G70" s="17"/>
      <c r="H70" s="80"/>
    </row>
    <row r="71" spans="1:8" x14ac:dyDescent="0.25">
      <c r="A71" s="79" t="s">
        <v>5149</v>
      </c>
      <c r="B71" s="17"/>
      <c r="C71" s="17"/>
      <c r="D71" s="17"/>
      <c r="E71" s="17"/>
      <c r="F71" s="17"/>
      <c r="G71" s="17"/>
      <c r="H71" s="80"/>
    </row>
    <row r="72" spans="1:8" x14ac:dyDescent="0.25">
      <c r="A72" s="45"/>
      <c r="B72" s="46"/>
      <c r="C72" s="46"/>
      <c r="D72" s="46"/>
      <c r="E72" s="46"/>
      <c r="F72" s="46"/>
      <c r="G72" s="46"/>
      <c r="H72" s="47"/>
    </row>
    <row r="73" spans="1:8" ht="15.75" thickBot="1" x14ac:dyDescent="0.3">
      <c r="A73" s="66"/>
      <c r="B73" s="67"/>
      <c r="C73" s="67"/>
      <c r="D73" s="67"/>
      <c r="E73" s="67"/>
      <c r="F73" s="67"/>
      <c r="G73" s="67"/>
      <c r="H73" s="68"/>
    </row>
  </sheetData>
  <mergeCells count="12">
    <mergeCell ref="A1:H1"/>
    <mergeCell ref="A2:H2"/>
    <mergeCell ref="A71:H71"/>
    <mergeCell ref="A60:H60"/>
    <mergeCell ref="A68:H68"/>
    <mergeCell ref="A66:H66"/>
    <mergeCell ref="A18:H18"/>
    <mergeCell ref="A4:H4"/>
    <mergeCell ref="A67:H67"/>
    <mergeCell ref="A70:H70"/>
    <mergeCell ref="A69:H69"/>
    <mergeCell ref="A29:H29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3"/>
  <sheetViews>
    <sheetView showGridLines="0" zoomScale="30" zoomScaleNormal="30" workbookViewId="0">
      <selection activeCell="AC26" sqref="AC26"/>
    </sheetView>
  </sheetViews>
  <sheetFormatPr defaultRowHeight="15" x14ac:dyDescent="0.25"/>
  <cols>
    <col min="1" max="1" width="22" customWidth="1"/>
    <col min="2" max="7" width="20" customWidth="1"/>
  </cols>
  <sheetData>
    <row r="1" spans="1:16" ht="30" customHeight="1" x14ac:dyDescent="0.25">
      <c r="A1" s="72" t="s">
        <v>5150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  <c r="N1" s="74"/>
      <c r="O1" s="74"/>
      <c r="P1" s="75"/>
    </row>
    <row r="2" spans="1:16" ht="21.95" customHeight="1" x14ac:dyDescent="0.25">
      <c r="A2" s="42" t="s">
        <v>5151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6"/>
      <c r="N2" s="46"/>
      <c r="O2" s="46"/>
      <c r="P2" s="47"/>
    </row>
    <row r="3" spans="1:16" x14ac:dyDescent="0.25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7"/>
    </row>
    <row r="4" spans="1:16" x14ac:dyDescent="0.25">
      <c r="A4" s="55" t="s">
        <v>5152</v>
      </c>
      <c r="B4" s="43"/>
      <c r="C4" s="43"/>
      <c r="D4" s="43"/>
      <c r="E4" s="43"/>
      <c r="F4" s="43"/>
      <c r="G4" s="43"/>
      <c r="H4" s="46"/>
      <c r="I4" s="46"/>
      <c r="J4" s="46"/>
      <c r="K4" s="46"/>
      <c r="L4" s="46"/>
      <c r="M4" s="46"/>
      <c r="N4" s="46"/>
      <c r="O4" s="46"/>
      <c r="P4" s="47"/>
    </row>
    <row r="5" spans="1:16" x14ac:dyDescent="0.25">
      <c r="A5" s="59" t="s">
        <v>5153</v>
      </c>
      <c r="B5" s="2" t="s">
        <v>4</v>
      </c>
      <c r="C5" s="2" t="s">
        <v>5</v>
      </c>
      <c r="D5" s="2" t="s">
        <v>6</v>
      </c>
      <c r="E5" s="2" t="s">
        <v>5154</v>
      </c>
      <c r="F5" s="2" t="s">
        <v>5155</v>
      </c>
      <c r="G5" s="2" t="s">
        <v>8</v>
      </c>
      <c r="H5" s="46"/>
      <c r="I5" s="46"/>
      <c r="J5" s="46"/>
      <c r="K5" s="46"/>
      <c r="L5" s="46"/>
      <c r="M5" s="46"/>
      <c r="N5" s="46"/>
      <c r="O5" s="46"/>
      <c r="P5" s="47"/>
    </row>
    <row r="6" spans="1:16" x14ac:dyDescent="0.25">
      <c r="A6" s="60" t="s">
        <v>19</v>
      </c>
      <c r="B6" s="3">
        <f>COUNTIF(Analysis_Data!$D$5:$D$5004,A6)</f>
        <v>1661</v>
      </c>
      <c r="C6" s="3">
        <f>COUNTIFS(Analysis_Data!$D$5:$D$5004,A6,Analysis_Data!$J$5:$J$5004,1)</f>
        <v>1027</v>
      </c>
      <c r="D6" s="4">
        <f>IFERROR(C6/B6,0)</f>
        <v>0.61830222757375075</v>
      </c>
      <c r="E6" s="14">
        <f>AVERAGEIF(Analysis_Data!$D$5:$D$5004,A6,Analysis_Data!$E$5:$E$5004)</f>
        <v>11.563527995183636</v>
      </c>
      <c r="F6" s="14">
        <f>AVERAGEIF(Analysis_Data!$D$5:$D$5004,A6,Analysis_Data!$F$5:$F$5004)</f>
        <v>30.116195063214931</v>
      </c>
      <c r="G6" s="15">
        <f>SUMIF(Analysis_Data!$D$5:$D$5004,A6,Analysis_Data!$W$5:$W$5004)</f>
        <v>11393.40745503437</v>
      </c>
      <c r="H6" s="46"/>
      <c r="I6" s="46"/>
      <c r="J6" s="46"/>
      <c r="K6" s="46"/>
      <c r="L6" s="46"/>
      <c r="M6" s="46"/>
      <c r="N6" s="46"/>
      <c r="O6" s="46"/>
      <c r="P6" s="47"/>
    </row>
    <row r="7" spans="1:16" x14ac:dyDescent="0.25">
      <c r="A7" s="60" t="s">
        <v>21</v>
      </c>
      <c r="B7" s="3">
        <f>COUNTIF(Analysis_Data!$D$5:$D$5004,A7)</f>
        <v>1646</v>
      </c>
      <c r="C7" s="3">
        <f>COUNTIFS(Analysis_Data!$D$5:$D$5004,A7,Analysis_Data!$J$5:$J$5004,1)</f>
        <v>748</v>
      </c>
      <c r="D7" s="4">
        <f>IFERROR(C7/B7,0)</f>
        <v>0.45443499392466585</v>
      </c>
      <c r="E7" s="14">
        <f>AVERAGEIF(Analysis_Data!$D$5:$D$5004,A7,Analysis_Data!$E$5:$E$5004)</f>
        <v>11.677490886998775</v>
      </c>
      <c r="F7" s="14">
        <f>AVERAGEIF(Analysis_Data!$D$5:$D$5004,A7,Analysis_Data!$F$5:$F$5004)</f>
        <v>30.068651275820169</v>
      </c>
      <c r="G7" s="15">
        <f>SUMIF(Analysis_Data!$D$5:$D$5004,A7,Analysis_Data!$W$5:$W$5004)</f>
        <v>16097.571065264581</v>
      </c>
      <c r="H7" s="46"/>
      <c r="I7" s="46"/>
      <c r="J7" s="46"/>
      <c r="K7" s="46"/>
      <c r="L7" s="46"/>
      <c r="M7" s="46"/>
      <c r="N7" s="46"/>
      <c r="O7" s="46"/>
      <c r="P7" s="47"/>
    </row>
    <row r="8" spans="1:16" x14ac:dyDescent="0.25">
      <c r="A8" s="60" t="s">
        <v>23</v>
      </c>
      <c r="B8" s="3">
        <f>COUNTIF(Analysis_Data!$D$5:$D$5004,A8)</f>
        <v>1693</v>
      </c>
      <c r="C8" s="3">
        <f>COUNTIFS(Analysis_Data!$D$5:$D$5004,A8,Analysis_Data!$J$5:$J$5004,1)</f>
        <v>740</v>
      </c>
      <c r="D8" s="4">
        <f>IFERROR(C8/B8,0)</f>
        <v>0.43709391612522153</v>
      </c>
      <c r="E8" s="14">
        <f>AVERAGEIF(Analysis_Data!$D$5:$D$5004,A8,Analysis_Data!$E$5:$E$5004)</f>
        <v>11.706485528647388</v>
      </c>
      <c r="F8" s="14">
        <f>AVERAGEIF(Analysis_Data!$D$5:$D$5004,A8,Analysis_Data!$F$5:$F$5004)</f>
        <v>30.084465445953928</v>
      </c>
      <c r="G8" s="15">
        <f>SUMIF(Analysis_Data!$D$5:$D$5004,A8,Analysis_Data!$W$5:$W$5004)</f>
        <v>18088.079529173225</v>
      </c>
      <c r="H8" s="46"/>
      <c r="I8" s="46"/>
      <c r="J8" s="46"/>
      <c r="K8" s="46"/>
      <c r="L8" s="46"/>
      <c r="M8" s="46"/>
      <c r="N8" s="46"/>
      <c r="O8" s="46"/>
      <c r="P8" s="47"/>
    </row>
    <row r="9" spans="1:16" x14ac:dyDescent="0.25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7"/>
    </row>
    <row r="10" spans="1:16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7"/>
    </row>
    <row r="11" spans="1:16" x14ac:dyDescent="0.25">
      <c r="A11" s="55" t="s">
        <v>5156</v>
      </c>
      <c r="B11" s="43"/>
      <c r="C11" s="43"/>
      <c r="D11" s="43"/>
      <c r="E11" s="43"/>
      <c r="F11" s="43"/>
      <c r="G11" s="43"/>
      <c r="H11" s="46"/>
      <c r="I11" s="46"/>
      <c r="J11" s="46"/>
      <c r="K11" s="46"/>
      <c r="L11" s="46"/>
      <c r="M11" s="46"/>
      <c r="N11" s="46"/>
      <c r="O11" s="46"/>
      <c r="P11" s="47"/>
    </row>
    <row r="12" spans="1:16" x14ac:dyDescent="0.25">
      <c r="A12" s="59" t="s">
        <v>5153</v>
      </c>
      <c r="B12" s="2" t="s">
        <v>4</v>
      </c>
      <c r="C12" s="2" t="s">
        <v>5</v>
      </c>
      <c r="D12" s="2" t="s">
        <v>6</v>
      </c>
      <c r="E12" s="2" t="s">
        <v>5154</v>
      </c>
      <c r="F12" s="2" t="s">
        <v>5155</v>
      </c>
      <c r="G12" s="2" t="s">
        <v>8</v>
      </c>
      <c r="H12" s="46"/>
      <c r="I12" s="46"/>
      <c r="J12" s="46"/>
      <c r="K12" s="46"/>
      <c r="L12" s="46"/>
      <c r="M12" s="46"/>
      <c r="N12" s="46"/>
      <c r="O12" s="46"/>
      <c r="P12" s="47"/>
    </row>
    <row r="13" spans="1:16" x14ac:dyDescent="0.25">
      <c r="A13" s="60" t="s">
        <v>126</v>
      </c>
      <c r="B13" s="3">
        <f>COUNTIF(Analysis_Data!$K$5:$K$5004,A13)</f>
        <v>973</v>
      </c>
      <c r="C13" s="3">
        <f>COUNTIFS(Analysis_Data!$K$5:$K$5004,A13,Analysis_Data!$J$5:$J$5004,1)</f>
        <v>424</v>
      </c>
      <c r="D13" s="4">
        <f>IFERROR(C13/B13,0)</f>
        <v>0.43576567317574511</v>
      </c>
      <c r="E13" s="14">
        <f>AVERAGEIF(Analysis_Data!$K$5:$K$5004,A13,Analysis_Data!$E$5:$E$5004)</f>
        <v>11.820493319630012</v>
      </c>
      <c r="F13" s="14">
        <f>AVERAGEIF(Analysis_Data!$K$5:$K$5004,A13,Analysis_Data!$F$5:$F$5004)</f>
        <v>29.297019527235353</v>
      </c>
      <c r="G13" s="15">
        <f>SUMIF(Analysis_Data!$K$5:$K$5004,A13,Analysis_Data!$W$5:$W$5004)</f>
        <v>8444.6938691128162</v>
      </c>
      <c r="H13" s="46"/>
      <c r="I13" s="46"/>
      <c r="J13" s="46"/>
      <c r="K13" s="46"/>
      <c r="L13" s="46"/>
      <c r="M13" s="46"/>
      <c r="N13" s="46"/>
      <c r="O13" s="46"/>
      <c r="P13" s="47"/>
    </row>
    <row r="14" spans="1:16" x14ac:dyDescent="0.25">
      <c r="A14" s="60" t="s">
        <v>95</v>
      </c>
      <c r="B14" s="3">
        <f>COUNTIF(Analysis_Data!$K$5:$K$5004,A14)</f>
        <v>995</v>
      </c>
      <c r="C14" s="3">
        <f>COUNTIFS(Analysis_Data!$K$5:$K$5004,A14,Analysis_Data!$J$5:$J$5004,1)</f>
        <v>594</v>
      </c>
      <c r="D14" s="4">
        <f>IFERROR(C14/B14,0)</f>
        <v>0.59698492462311559</v>
      </c>
      <c r="E14" s="14">
        <f>AVERAGEIF(Analysis_Data!$K$5:$K$5004,A14,Analysis_Data!$E$5:$E$5004)</f>
        <v>11.562834170854273</v>
      </c>
      <c r="F14" s="14">
        <f>AVERAGEIF(Analysis_Data!$K$5:$K$5004,A14,Analysis_Data!$F$5:$F$5004)</f>
        <v>30.566834170854271</v>
      </c>
      <c r="G14" s="15">
        <f>SUMIF(Analysis_Data!$K$5:$K$5004,A14,Analysis_Data!$W$5:$W$5004)</f>
        <v>9601.3091127078933</v>
      </c>
      <c r="H14" s="46"/>
      <c r="I14" s="46"/>
      <c r="J14" s="46"/>
      <c r="K14" s="46"/>
      <c r="L14" s="46"/>
      <c r="M14" s="46"/>
      <c r="N14" s="46"/>
      <c r="O14" s="46"/>
      <c r="P14" s="47"/>
    </row>
    <row r="15" spans="1:16" x14ac:dyDescent="0.25">
      <c r="A15" s="60" t="s">
        <v>102</v>
      </c>
      <c r="B15" s="3">
        <f>COUNTIF(Analysis_Data!$K$5:$K$5004,A15)</f>
        <v>1030</v>
      </c>
      <c r="C15" s="3">
        <f>COUNTIFS(Analysis_Data!$K$5:$K$5004,A15,Analysis_Data!$J$5:$J$5004,1)</f>
        <v>450</v>
      </c>
      <c r="D15" s="4">
        <f>IFERROR(C15/B15,0)</f>
        <v>0.43689320388349512</v>
      </c>
      <c r="E15" s="14">
        <f>AVERAGEIF(Analysis_Data!$K$5:$K$5004,A15,Analysis_Data!$E$5:$E$5004)</f>
        <v>11.7955436893204</v>
      </c>
      <c r="F15" s="14">
        <f>AVERAGEIF(Analysis_Data!$K$5:$K$5004,A15,Analysis_Data!$F$5:$F$5004)</f>
        <v>29.660194174757283</v>
      </c>
      <c r="G15" s="15">
        <f>SUMIF(Analysis_Data!$K$5:$K$5004,A15,Analysis_Data!$W$5:$W$5004)</f>
        <v>8958.4545488348231</v>
      </c>
      <c r="H15" s="46"/>
      <c r="I15" s="46"/>
      <c r="J15" s="46"/>
      <c r="K15" s="46"/>
      <c r="L15" s="46"/>
      <c r="M15" s="46"/>
      <c r="N15" s="46"/>
      <c r="O15" s="46"/>
      <c r="P15" s="47"/>
    </row>
    <row r="16" spans="1:16" x14ac:dyDescent="0.25">
      <c r="A16" s="60" t="s">
        <v>86</v>
      </c>
      <c r="B16" s="3">
        <f>COUNTIF(Analysis_Data!$K$5:$K$5004,A16)</f>
        <v>976</v>
      </c>
      <c r="C16" s="3">
        <f>COUNTIFS(Analysis_Data!$K$5:$K$5004,A16,Analysis_Data!$J$5:$J$5004,1)</f>
        <v>564</v>
      </c>
      <c r="D16" s="4">
        <f>IFERROR(C16/B16,0)</f>
        <v>0.57786885245901642</v>
      </c>
      <c r="E16" s="14">
        <f>AVERAGEIF(Analysis_Data!$K$5:$K$5004,A16,Analysis_Data!$E$5:$E$5004)</f>
        <v>11.635512295081973</v>
      </c>
      <c r="F16" s="14">
        <f>AVERAGEIF(Analysis_Data!$K$5:$K$5004,A16,Analysis_Data!$F$5:$F$5004)</f>
        <v>30.853483606557376</v>
      </c>
      <c r="G16" s="15">
        <f>SUMIF(Analysis_Data!$K$5:$K$5004,A16,Analysis_Data!$W$5:$W$5004)</f>
        <v>9359.84275515236</v>
      </c>
      <c r="H16" s="46"/>
      <c r="I16" s="46"/>
      <c r="J16" s="46"/>
      <c r="K16" s="46"/>
      <c r="L16" s="46"/>
      <c r="M16" s="46"/>
      <c r="N16" s="46"/>
      <c r="O16" s="46"/>
      <c r="P16" s="47"/>
    </row>
    <row r="17" spans="1:16" x14ac:dyDescent="0.25">
      <c r="A17" s="60" t="s">
        <v>108</v>
      </c>
      <c r="B17" s="3">
        <f>COUNTIF(Analysis_Data!$K$5:$K$5004,A17)</f>
        <v>1026</v>
      </c>
      <c r="C17" s="3">
        <f>COUNTIFS(Analysis_Data!$K$5:$K$5004,A17,Analysis_Data!$J$5:$J$5004,1)</f>
        <v>483</v>
      </c>
      <c r="D17" s="4">
        <f>IFERROR(C17/B17,0)</f>
        <v>0.47076023391812866</v>
      </c>
      <c r="E17" s="14">
        <f>AVERAGEIF(Analysis_Data!$K$5:$K$5004,A17,Analysis_Data!$E$5:$E$5004)</f>
        <v>11.437836257309955</v>
      </c>
      <c r="F17" s="14">
        <f>AVERAGEIF(Analysis_Data!$K$5:$K$5004,A17,Analysis_Data!$F$5:$F$5004)</f>
        <v>30.08382066276803</v>
      </c>
      <c r="G17" s="15">
        <f>SUMIF(Analysis_Data!$K$5:$K$5004,A17,Analysis_Data!$W$5:$W$5004)</f>
        <v>9214.7577636642563</v>
      </c>
      <c r="H17" s="46"/>
      <c r="I17" s="46"/>
      <c r="J17" s="46"/>
      <c r="K17" s="46"/>
      <c r="L17" s="46"/>
      <c r="M17" s="46"/>
      <c r="N17" s="46"/>
      <c r="O17" s="46"/>
      <c r="P17" s="47"/>
    </row>
    <row r="18" spans="1:16" x14ac:dyDescent="0.25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7"/>
    </row>
    <row r="19" spans="1:16" x14ac:dyDescent="0.25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7"/>
    </row>
    <row r="20" spans="1:16" x14ac:dyDescent="0.25">
      <c r="A20" s="55" t="s">
        <v>5157</v>
      </c>
      <c r="B20" s="43"/>
      <c r="C20" s="43"/>
      <c r="D20" s="43"/>
      <c r="E20" s="43"/>
      <c r="F20" s="43"/>
      <c r="G20" s="43"/>
      <c r="H20" s="46"/>
      <c r="I20" s="46"/>
      <c r="J20" s="46"/>
      <c r="K20" s="46"/>
      <c r="L20" s="46"/>
      <c r="M20" s="46"/>
      <c r="N20" s="46"/>
      <c r="O20" s="46"/>
      <c r="P20" s="47"/>
    </row>
    <row r="21" spans="1:16" x14ac:dyDescent="0.25">
      <c r="A21" s="59" t="s">
        <v>5153</v>
      </c>
      <c r="B21" s="2" t="s">
        <v>4</v>
      </c>
      <c r="C21" s="2" t="s">
        <v>5</v>
      </c>
      <c r="D21" s="2" t="s">
        <v>6</v>
      </c>
      <c r="E21" s="2" t="s">
        <v>5154</v>
      </c>
      <c r="F21" s="2" t="s">
        <v>5155</v>
      </c>
      <c r="G21" s="2" t="s">
        <v>8</v>
      </c>
      <c r="H21" s="46"/>
      <c r="I21" s="46"/>
      <c r="J21" s="46"/>
      <c r="K21" s="46"/>
      <c r="L21" s="46"/>
      <c r="M21" s="46"/>
      <c r="N21" s="46"/>
      <c r="O21" s="46"/>
      <c r="P21" s="47"/>
    </row>
    <row r="22" spans="1:16" x14ac:dyDescent="0.25">
      <c r="A22" s="60" t="s">
        <v>84</v>
      </c>
      <c r="B22" s="3">
        <f>COUNTIF(Analysis_Data!$G$5:$G$5004,A22)</f>
        <v>803</v>
      </c>
      <c r="C22" s="3">
        <f>COUNTIFS(Analysis_Data!$G$5:$G$5004,A22,Analysis_Data!$J$5:$J$5004,1)</f>
        <v>388</v>
      </c>
      <c r="D22" s="4">
        <f t="shared" ref="D22:D27" si="0">IFERROR(C22/B22,0)</f>
        <v>0.48318804483188044</v>
      </c>
      <c r="E22" s="14">
        <f>AVERAGEIF(Analysis_Data!$G$5:$G$5004,A22,Analysis_Data!$E$5:$E$5004)</f>
        <v>11.667833125778337</v>
      </c>
      <c r="F22" s="14">
        <f>AVERAGEIF(Analysis_Data!$G$5:$G$5004,A22,Analysis_Data!$F$5:$F$5004)</f>
        <v>29.251556662515565</v>
      </c>
      <c r="G22" s="15">
        <f>SUMIF(Analysis_Data!$G$5:$G$5004,A22,Analysis_Data!$W$5:$W$5004)</f>
        <v>7088.0365236830503</v>
      </c>
      <c r="H22" s="46"/>
      <c r="I22" s="46"/>
      <c r="J22" s="46"/>
      <c r="K22" s="46"/>
      <c r="L22" s="46"/>
      <c r="M22" s="46"/>
      <c r="N22" s="46"/>
      <c r="O22" s="46"/>
      <c r="P22" s="47"/>
    </row>
    <row r="23" spans="1:16" x14ac:dyDescent="0.25">
      <c r="A23" s="60" t="s">
        <v>94</v>
      </c>
      <c r="B23" s="3">
        <f>COUNTIF(Analysis_Data!$G$5:$G$5004,A23)</f>
        <v>841</v>
      </c>
      <c r="C23" s="3">
        <f>COUNTIFS(Analysis_Data!$G$5:$G$5004,A23,Analysis_Data!$J$5:$J$5004,1)</f>
        <v>426</v>
      </c>
      <c r="D23" s="4">
        <f t="shared" si="0"/>
        <v>0.50653983353151011</v>
      </c>
      <c r="E23" s="14">
        <f>AVERAGEIF(Analysis_Data!$G$5:$G$5004,A23,Analysis_Data!$E$5:$E$5004)</f>
        <v>11.282651605231869</v>
      </c>
      <c r="F23" s="14">
        <f>AVERAGEIF(Analysis_Data!$G$5:$G$5004,A23,Analysis_Data!$F$5:$F$5004)</f>
        <v>30.136741973840667</v>
      </c>
      <c r="G23" s="15">
        <f>SUMIF(Analysis_Data!$G$5:$G$5004,A23,Analysis_Data!$W$5:$W$5004)</f>
        <v>7647.8550400082959</v>
      </c>
      <c r="H23" s="46"/>
      <c r="I23" s="46"/>
      <c r="J23" s="46"/>
      <c r="K23" s="46"/>
      <c r="L23" s="46"/>
      <c r="M23" s="46"/>
      <c r="N23" s="46"/>
      <c r="O23" s="46"/>
      <c r="P23" s="47"/>
    </row>
    <row r="24" spans="1:16" x14ac:dyDescent="0.25">
      <c r="A24" s="60" t="s">
        <v>89</v>
      </c>
      <c r="B24" s="3">
        <f>COUNTIF(Analysis_Data!$G$5:$G$5004,A24)</f>
        <v>867</v>
      </c>
      <c r="C24" s="3">
        <f>COUNTIFS(Analysis_Data!$G$5:$G$5004,A24,Analysis_Data!$J$5:$J$5004,1)</f>
        <v>448</v>
      </c>
      <c r="D24" s="4">
        <f t="shared" si="0"/>
        <v>0.51672433679354091</v>
      </c>
      <c r="E24" s="14">
        <f>AVERAGEIF(Analysis_Data!$G$5:$G$5004,A24,Analysis_Data!$E$5:$E$5004)</f>
        <v>11.418858131487898</v>
      </c>
      <c r="F24" s="14">
        <f>AVERAGEIF(Analysis_Data!$G$5:$G$5004,A24,Analysis_Data!$F$5:$F$5004)</f>
        <v>30.547866205305652</v>
      </c>
      <c r="G24" s="15">
        <f>SUMIF(Analysis_Data!$G$5:$G$5004,A24,Analysis_Data!$W$5:$W$5004)</f>
        <v>7888.5773170926013</v>
      </c>
      <c r="H24" s="46"/>
      <c r="I24" s="46"/>
      <c r="J24" s="46"/>
      <c r="K24" s="46"/>
      <c r="L24" s="46"/>
      <c r="M24" s="46"/>
      <c r="N24" s="46"/>
      <c r="O24" s="46"/>
      <c r="P24" s="47"/>
    </row>
    <row r="25" spans="1:16" x14ac:dyDescent="0.25">
      <c r="A25" s="60" t="s">
        <v>135</v>
      </c>
      <c r="B25" s="3">
        <f>COUNTIF(Analysis_Data!$G$5:$G$5004,A25)</f>
        <v>851</v>
      </c>
      <c r="C25" s="3">
        <f>COUNTIFS(Analysis_Data!$G$5:$G$5004,A25,Analysis_Data!$J$5:$J$5004,1)</f>
        <v>421</v>
      </c>
      <c r="D25" s="4">
        <f t="shared" si="0"/>
        <v>0.49471210340775557</v>
      </c>
      <c r="E25" s="14">
        <f>AVERAGEIF(Analysis_Data!$G$5:$G$5004,A25,Analysis_Data!$E$5:$E$5004)</f>
        <v>11.936556991774395</v>
      </c>
      <c r="F25" s="14">
        <f>AVERAGEIF(Analysis_Data!$G$5:$G$5004,A25,Analysis_Data!$F$5:$F$5004)</f>
        <v>30.882491186839012</v>
      </c>
      <c r="G25" s="15">
        <f>SUMIF(Analysis_Data!$G$5:$G$5004,A25,Analysis_Data!$W$5:$W$5004)</f>
        <v>7805.0890199514952</v>
      </c>
      <c r="H25" s="46"/>
      <c r="I25" s="46"/>
      <c r="J25" s="46"/>
      <c r="K25" s="46"/>
      <c r="L25" s="46"/>
      <c r="M25" s="46"/>
      <c r="N25" s="46"/>
      <c r="O25" s="46"/>
      <c r="P25" s="47"/>
    </row>
    <row r="26" spans="1:16" x14ac:dyDescent="0.25">
      <c r="A26" s="60" t="s">
        <v>98</v>
      </c>
      <c r="B26" s="3">
        <f>COUNTIF(Analysis_Data!$G$5:$G$5004,A26)</f>
        <v>765</v>
      </c>
      <c r="C26" s="3">
        <f>COUNTIFS(Analysis_Data!$G$5:$G$5004,A26,Analysis_Data!$J$5:$J$5004,1)</f>
        <v>383</v>
      </c>
      <c r="D26" s="4">
        <f t="shared" si="0"/>
        <v>0.50065359477124183</v>
      </c>
      <c r="E26" s="14">
        <f>AVERAGEIF(Analysis_Data!$G$5:$G$5004,A26,Analysis_Data!$E$5:$E$5004)</f>
        <v>11.743111111111098</v>
      </c>
      <c r="F26" s="14">
        <f>AVERAGEIF(Analysis_Data!$G$5:$G$5004,A26,Analysis_Data!$F$5:$F$5004)</f>
        <v>29.237908496732025</v>
      </c>
      <c r="G26" s="15">
        <f>SUMIF(Analysis_Data!$G$5:$G$5004,A26,Analysis_Data!$W$5:$W$5004)</f>
        <v>7225.5906836977956</v>
      </c>
      <c r="H26" s="46"/>
      <c r="I26" s="46"/>
      <c r="J26" s="46"/>
      <c r="K26" s="46"/>
      <c r="L26" s="46"/>
      <c r="M26" s="46"/>
      <c r="N26" s="46"/>
      <c r="O26" s="46"/>
      <c r="P26" s="47"/>
    </row>
    <row r="27" spans="1:16" x14ac:dyDescent="0.25">
      <c r="A27" s="60" t="s">
        <v>114</v>
      </c>
      <c r="B27" s="3">
        <f>COUNTIF(Analysis_Data!$G$5:$G$5004,A27)</f>
        <v>873</v>
      </c>
      <c r="C27" s="3">
        <f>COUNTIFS(Analysis_Data!$G$5:$G$5004,A27,Analysis_Data!$J$5:$J$5004,1)</f>
        <v>449</v>
      </c>
      <c r="D27" s="4">
        <f t="shared" si="0"/>
        <v>0.51431844215349365</v>
      </c>
      <c r="E27" s="14">
        <f>AVERAGEIF(Analysis_Data!$G$5:$G$5004,A27,Analysis_Data!$E$5:$E$5004)</f>
        <v>11.852955326460478</v>
      </c>
      <c r="F27" s="14">
        <f>AVERAGEIF(Analysis_Data!$G$5:$G$5004,A27,Analysis_Data!$F$5:$F$5004)</f>
        <v>30.334478808705612</v>
      </c>
      <c r="G27" s="15">
        <f>SUMIF(Analysis_Data!$G$5:$G$5004,A27,Analysis_Data!$W$5:$W$5004)</f>
        <v>7923.9094650389125</v>
      </c>
      <c r="H27" s="46"/>
      <c r="I27" s="46"/>
      <c r="J27" s="46"/>
      <c r="K27" s="46"/>
      <c r="L27" s="46"/>
      <c r="M27" s="46"/>
      <c r="N27" s="46"/>
      <c r="O27" s="46"/>
      <c r="P27" s="47"/>
    </row>
    <row r="28" spans="1:16" x14ac:dyDescent="0.25">
      <c r="A28" s="45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7"/>
    </row>
    <row r="29" spans="1:16" x14ac:dyDescent="0.25">
      <c r="A29" s="45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7"/>
    </row>
    <row r="30" spans="1:16" x14ac:dyDescent="0.25">
      <c r="A30" s="55" t="s">
        <v>5158</v>
      </c>
      <c r="B30" s="43"/>
      <c r="C30" s="43"/>
      <c r="D30" s="43"/>
      <c r="E30" s="43"/>
      <c r="F30" s="43"/>
      <c r="G30" s="43"/>
      <c r="H30" s="46"/>
      <c r="I30" s="46"/>
      <c r="J30" s="46"/>
      <c r="K30" s="46"/>
      <c r="L30" s="46"/>
      <c r="M30" s="46"/>
      <c r="N30" s="46"/>
      <c r="O30" s="46"/>
      <c r="P30" s="47"/>
    </row>
    <row r="31" spans="1:16" x14ac:dyDescent="0.25">
      <c r="A31" s="59" t="s">
        <v>5153</v>
      </c>
      <c r="B31" s="2" t="s">
        <v>4</v>
      </c>
      <c r="C31" s="2" t="s">
        <v>5</v>
      </c>
      <c r="D31" s="2" t="s">
        <v>6</v>
      </c>
      <c r="E31" s="2" t="s">
        <v>5154</v>
      </c>
      <c r="F31" s="2" t="s">
        <v>5155</v>
      </c>
      <c r="G31" s="2" t="s">
        <v>8</v>
      </c>
      <c r="H31" s="46"/>
      <c r="I31" s="46"/>
      <c r="J31" s="46"/>
      <c r="K31" s="46"/>
      <c r="L31" s="46"/>
      <c r="M31" s="46"/>
      <c r="N31" s="46"/>
      <c r="O31" s="46"/>
      <c r="P31" s="47"/>
    </row>
    <row r="32" spans="1:16" x14ac:dyDescent="0.25">
      <c r="A32" s="60" t="s">
        <v>120</v>
      </c>
      <c r="B32" s="3">
        <f>COUNTIF(Analysis_Data!$H$5:$H$5004,A32)</f>
        <v>949</v>
      </c>
      <c r="C32" s="3">
        <f>COUNTIFS(Analysis_Data!$H$5:$H$5004,A32,Analysis_Data!$J$5:$J$5004,1)</f>
        <v>467</v>
      </c>
      <c r="D32" s="4">
        <f>IFERROR(C32/B32,0)</f>
        <v>0.49209694415173866</v>
      </c>
      <c r="E32" s="14">
        <f>AVERAGEIF(Analysis_Data!$H$5:$H$5004,A32,Analysis_Data!$E$5:$E$5004)</f>
        <v>12.382602739726019</v>
      </c>
      <c r="F32" s="14">
        <f>AVERAGEIF(Analysis_Data!$H$5:$H$5004,A32,Analysis_Data!$F$5:$F$5004)</f>
        <v>30.982086406743942</v>
      </c>
      <c r="G32" s="15">
        <f>SUMIF(Analysis_Data!$H$5:$H$5004,A32,Analysis_Data!$W$5:$W$5004)</f>
        <v>8312.3438768912019</v>
      </c>
      <c r="H32" s="46"/>
      <c r="I32" s="46"/>
      <c r="J32" s="46"/>
      <c r="K32" s="46"/>
      <c r="L32" s="46"/>
      <c r="M32" s="46"/>
      <c r="N32" s="46"/>
      <c r="O32" s="46"/>
      <c r="P32" s="47"/>
    </row>
    <row r="33" spans="1:16" x14ac:dyDescent="0.25">
      <c r="A33" s="60" t="s">
        <v>111</v>
      </c>
      <c r="B33" s="3">
        <f>COUNTIF(Analysis_Data!$H$5:$H$5004,A33)</f>
        <v>1006</v>
      </c>
      <c r="C33" s="3">
        <f>COUNTIFS(Analysis_Data!$H$5:$H$5004,A33,Analysis_Data!$J$5:$J$5004,1)</f>
        <v>521</v>
      </c>
      <c r="D33" s="4">
        <f>IFERROR(C33/B33,0)</f>
        <v>0.51789264413518887</v>
      </c>
      <c r="E33" s="14">
        <f>AVERAGEIF(Analysis_Data!$H$5:$H$5004,A33,Analysis_Data!$E$5:$E$5004)</f>
        <v>11.273399602385686</v>
      </c>
      <c r="F33" s="14">
        <f>AVERAGEIF(Analysis_Data!$H$5:$H$5004,A33,Analysis_Data!$F$5:$F$5004)</f>
        <v>29.777335984095426</v>
      </c>
      <c r="G33" s="15">
        <f>SUMIF(Analysis_Data!$H$5:$H$5004,A33,Analysis_Data!$W$5:$W$5004)</f>
        <v>8775.4175306743273</v>
      </c>
      <c r="H33" s="46"/>
      <c r="I33" s="46"/>
      <c r="J33" s="46"/>
      <c r="K33" s="46"/>
      <c r="L33" s="46"/>
      <c r="M33" s="46"/>
      <c r="N33" s="46"/>
      <c r="O33" s="46"/>
      <c r="P33" s="47"/>
    </row>
    <row r="34" spans="1:16" x14ac:dyDescent="0.25">
      <c r="A34" s="60" t="s">
        <v>90</v>
      </c>
      <c r="B34" s="3">
        <f>COUNTIF(Analysis_Data!$H$5:$H$5004,A34)</f>
        <v>1004</v>
      </c>
      <c r="C34" s="3">
        <f>COUNTIFS(Analysis_Data!$H$5:$H$5004,A34,Analysis_Data!$J$5:$J$5004,1)</f>
        <v>507</v>
      </c>
      <c r="D34" s="4">
        <f>IFERROR(C34/B34,0)</f>
        <v>0.5049800796812749</v>
      </c>
      <c r="E34" s="14">
        <f>AVERAGEIF(Analysis_Data!$H$5:$H$5004,A34,Analysis_Data!$E$5:$E$5004)</f>
        <v>11.96111553784862</v>
      </c>
      <c r="F34" s="14">
        <f>AVERAGEIF(Analysis_Data!$H$5:$H$5004,A34,Analysis_Data!$F$5:$F$5004)</f>
        <v>30.138446215139442</v>
      </c>
      <c r="G34" s="15">
        <f>SUMIF(Analysis_Data!$H$5:$H$5004,A34,Analysis_Data!$W$5:$W$5004)</f>
        <v>9846.1274503907953</v>
      </c>
      <c r="H34" s="46"/>
      <c r="I34" s="46"/>
      <c r="J34" s="46"/>
      <c r="K34" s="46"/>
      <c r="L34" s="46"/>
      <c r="M34" s="46"/>
      <c r="N34" s="46"/>
      <c r="O34" s="46"/>
      <c r="P34" s="47"/>
    </row>
    <row r="35" spans="1:16" x14ac:dyDescent="0.25">
      <c r="A35" s="60" t="s">
        <v>85</v>
      </c>
      <c r="B35" s="3">
        <f>COUNTIF(Analysis_Data!$H$5:$H$5004,A35)</f>
        <v>993</v>
      </c>
      <c r="C35" s="3">
        <f>COUNTIFS(Analysis_Data!$H$5:$H$5004,A35,Analysis_Data!$J$5:$J$5004,1)</f>
        <v>496</v>
      </c>
      <c r="D35" s="4">
        <f>IFERROR(C35/B35,0)</f>
        <v>0.49949647532729102</v>
      </c>
      <c r="E35" s="14">
        <f>AVERAGEIF(Analysis_Data!$H$5:$H$5004,A35,Analysis_Data!$E$5:$E$5004)</f>
        <v>11.883202416918447</v>
      </c>
      <c r="F35" s="14">
        <f>AVERAGEIF(Analysis_Data!$H$5:$H$5004,A35,Analysis_Data!$F$5:$F$5004)</f>
        <v>29.969788519637461</v>
      </c>
      <c r="G35" s="15">
        <f>SUMIF(Analysis_Data!$H$5:$H$5004,A35,Analysis_Data!$W$5:$W$5004)</f>
        <v>8413.097274119551</v>
      </c>
      <c r="H35" s="46"/>
      <c r="I35" s="46"/>
      <c r="J35" s="46"/>
      <c r="K35" s="46"/>
      <c r="L35" s="46"/>
      <c r="M35" s="46"/>
      <c r="N35" s="46"/>
      <c r="O35" s="46"/>
      <c r="P35" s="47"/>
    </row>
    <row r="36" spans="1:16" x14ac:dyDescent="0.25">
      <c r="A36" s="60" t="s">
        <v>122</v>
      </c>
      <c r="B36" s="3">
        <f>COUNTIF(Analysis_Data!$H$5:$H$5004,A36)</f>
        <v>1048</v>
      </c>
      <c r="C36" s="3">
        <f>COUNTIFS(Analysis_Data!$H$5:$H$5004,A36,Analysis_Data!$J$5:$J$5004,1)</f>
        <v>524</v>
      </c>
      <c r="D36" s="4">
        <f>IFERROR(C36/B36,0)</f>
        <v>0.5</v>
      </c>
      <c r="E36" s="14">
        <f>AVERAGEIF(Analysis_Data!$H$5:$H$5004,A36,Analysis_Data!$E$5:$E$5004)</f>
        <v>10.826469465648863</v>
      </c>
      <c r="F36" s="14">
        <f>AVERAGEIF(Analysis_Data!$H$5:$H$5004,A36,Analysis_Data!$F$5:$F$5004)</f>
        <v>29.648854961832061</v>
      </c>
      <c r="G36" s="15">
        <f>SUMIF(Analysis_Data!$H$5:$H$5004,A36,Analysis_Data!$W$5:$W$5004)</f>
        <v>10232.071917396257</v>
      </c>
      <c r="H36" s="46"/>
      <c r="I36" s="46"/>
      <c r="J36" s="46"/>
      <c r="K36" s="46"/>
      <c r="L36" s="46"/>
      <c r="M36" s="46"/>
      <c r="N36" s="46"/>
      <c r="O36" s="46"/>
      <c r="P36" s="47"/>
    </row>
    <row r="37" spans="1:16" x14ac:dyDescent="0.25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7"/>
    </row>
    <row r="38" spans="1:16" x14ac:dyDescent="0.25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7"/>
    </row>
    <row r="39" spans="1:16" x14ac:dyDescent="0.25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7"/>
    </row>
    <row r="40" spans="1:16" x14ac:dyDescent="0.25">
      <c r="A40" s="55" t="s">
        <v>5159</v>
      </c>
      <c r="B40" s="43"/>
      <c r="C40" s="43"/>
      <c r="D40" s="43"/>
      <c r="E40" s="43"/>
      <c r="F40" s="43"/>
      <c r="G40" s="43"/>
      <c r="H40" s="46"/>
      <c r="I40" s="46"/>
      <c r="J40" s="46"/>
      <c r="K40" s="46"/>
      <c r="L40" s="46"/>
      <c r="M40" s="46"/>
      <c r="N40" s="46"/>
      <c r="O40" s="46"/>
      <c r="P40" s="47"/>
    </row>
    <row r="41" spans="1:16" x14ac:dyDescent="0.25">
      <c r="A41" s="59" t="s">
        <v>5153</v>
      </c>
      <c r="B41" s="2" t="s">
        <v>4</v>
      </c>
      <c r="C41" s="2" t="s">
        <v>5</v>
      </c>
      <c r="D41" s="2" t="s">
        <v>6</v>
      </c>
      <c r="E41" s="2" t="s">
        <v>5154</v>
      </c>
      <c r="F41" s="2" t="s">
        <v>5155</v>
      </c>
      <c r="G41" s="2" t="s">
        <v>8</v>
      </c>
      <c r="H41" s="46"/>
      <c r="I41" s="46"/>
      <c r="J41" s="46"/>
      <c r="K41" s="46"/>
      <c r="L41" s="46"/>
      <c r="M41" s="46"/>
      <c r="N41" s="46"/>
      <c r="O41" s="46"/>
      <c r="P41" s="47"/>
    </row>
    <row r="42" spans="1:16" x14ac:dyDescent="0.25">
      <c r="A42" s="60" t="s">
        <v>87</v>
      </c>
      <c r="B42" s="3">
        <f>COUNTIF(Analysis_Data!$N$5:$N$5004,A42)</f>
        <v>697</v>
      </c>
      <c r="C42" s="3">
        <f>COUNTIFS(Analysis_Data!$N$5:$N$5004,A42,Analysis_Data!$J$5:$J$5004,1)</f>
        <v>365</v>
      </c>
      <c r="D42" s="4">
        <f t="shared" ref="D42:D48" si="1">IFERROR(C42/B42,0)</f>
        <v>0.52367288378766141</v>
      </c>
      <c r="E42" s="14">
        <f>AVERAGEIF(Analysis_Data!$N$5:$N$5004,A42,Analysis_Data!$E$5:$E$5004)</f>
        <v>10.917532281205165</v>
      </c>
      <c r="F42" s="14">
        <f>AVERAGEIF(Analysis_Data!$N$5:$N$5004,A42,Analysis_Data!$F$5:$F$5004)</f>
        <v>30.061692969870876</v>
      </c>
      <c r="G42" s="15">
        <f>SUMIF(Analysis_Data!$N$5:$N$5004,A42,Analysis_Data!$W$5:$W$5004)</f>
        <v>6455.1735775341631</v>
      </c>
      <c r="H42" s="46"/>
      <c r="I42" s="46"/>
      <c r="J42" s="46"/>
      <c r="K42" s="46"/>
      <c r="L42" s="46"/>
      <c r="M42" s="46"/>
      <c r="N42" s="46"/>
      <c r="O42" s="46"/>
      <c r="P42" s="47"/>
    </row>
    <row r="43" spans="1:16" x14ac:dyDescent="0.25">
      <c r="A43" s="60" t="s">
        <v>112</v>
      </c>
      <c r="B43" s="3">
        <f>COUNTIF(Analysis_Data!$N$5:$N$5004,A43)</f>
        <v>685</v>
      </c>
      <c r="C43" s="3">
        <f>COUNTIFS(Analysis_Data!$N$5:$N$5004,A43,Analysis_Data!$J$5:$J$5004,1)</f>
        <v>342</v>
      </c>
      <c r="D43" s="4">
        <f t="shared" si="1"/>
        <v>0.49927007299270071</v>
      </c>
      <c r="E43" s="14">
        <f>AVERAGEIF(Analysis_Data!$N$5:$N$5004,A43,Analysis_Data!$E$5:$E$5004)</f>
        <v>12.148175182481747</v>
      </c>
      <c r="F43" s="14">
        <f>AVERAGEIF(Analysis_Data!$N$5:$N$5004,A43,Analysis_Data!$F$5:$F$5004)</f>
        <v>30.127007299270073</v>
      </c>
      <c r="G43" s="15">
        <f>SUMIF(Analysis_Data!$N$5:$N$5004,A43,Analysis_Data!$W$5:$W$5004)</f>
        <v>6160.4251401812317</v>
      </c>
      <c r="H43" s="46"/>
      <c r="I43" s="46"/>
      <c r="J43" s="46"/>
      <c r="K43" s="46"/>
      <c r="L43" s="46"/>
      <c r="M43" s="46"/>
      <c r="N43" s="46"/>
      <c r="O43" s="46"/>
      <c r="P43" s="47"/>
    </row>
    <row r="44" spans="1:16" x14ac:dyDescent="0.25">
      <c r="A44" s="60" t="s">
        <v>117</v>
      </c>
      <c r="B44" s="3">
        <f>COUNTIF(Analysis_Data!$N$5:$N$5004,A44)</f>
        <v>729</v>
      </c>
      <c r="C44" s="3">
        <f>COUNTIFS(Analysis_Data!$N$5:$N$5004,A44,Analysis_Data!$J$5:$J$5004,1)</f>
        <v>370</v>
      </c>
      <c r="D44" s="4">
        <f t="shared" si="1"/>
        <v>0.50754458161865568</v>
      </c>
      <c r="E44" s="14">
        <f>AVERAGEIF(Analysis_Data!$N$5:$N$5004,A44,Analysis_Data!$E$5:$E$5004)</f>
        <v>11.434005486968443</v>
      </c>
      <c r="F44" s="14">
        <f>AVERAGEIF(Analysis_Data!$N$5:$N$5004,A44,Analysis_Data!$F$5:$F$5004)</f>
        <v>30.928669410150892</v>
      </c>
      <c r="G44" s="15">
        <f>SUMIF(Analysis_Data!$N$5:$N$5004,A44,Analysis_Data!$W$5:$W$5004)</f>
        <v>6767.2551139482202</v>
      </c>
      <c r="H44" s="46"/>
      <c r="I44" s="46"/>
      <c r="J44" s="46"/>
      <c r="K44" s="46"/>
      <c r="L44" s="46"/>
      <c r="M44" s="46"/>
      <c r="N44" s="46"/>
      <c r="O44" s="46"/>
      <c r="P44" s="47"/>
    </row>
    <row r="45" spans="1:16" x14ac:dyDescent="0.25">
      <c r="A45" s="60" t="s">
        <v>96</v>
      </c>
      <c r="B45" s="3">
        <f>COUNTIF(Analysis_Data!$N$5:$N$5004,A45)</f>
        <v>731</v>
      </c>
      <c r="C45" s="3">
        <f>COUNTIFS(Analysis_Data!$N$5:$N$5004,A45,Analysis_Data!$J$5:$J$5004,1)</f>
        <v>382</v>
      </c>
      <c r="D45" s="4">
        <f t="shared" si="1"/>
        <v>0.52257181942544462</v>
      </c>
      <c r="E45" s="14">
        <f>AVERAGEIF(Analysis_Data!$N$5:$N$5004,A45,Analysis_Data!$E$5:$E$5004)</f>
        <v>11.64251709986319</v>
      </c>
      <c r="F45" s="14">
        <f>AVERAGEIF(Analysis_Data!$N$5:$N$5004,A45,Analysis_Data!$F$5:$F$5004)</f>
        <v>30.154582763337892</v>
      </c>
      <c r="G45" s="15">
        <f>SUMIF(Analysis_Data!$N$5:$N$5004,A45,Analysis_Data!$W$5:$W$5004)</f>
        <v>6763.6771098788467</v>
      </c>
      <c r="H45" s="46"/>
      <c r="I45" s="46"/>
      <c r="J45" s="46"/>
      <c r="K45" s="46"/>
      <c r="L45" s="46"/>
      <c r="M45" s="46"/>
      <c r="N45" s="46"/>
      <c r="O45" s="46"/>
      <c r="P45" s="47"/>
    </row>
    <row r="46" spans="1:16" x14ac:dyDescent="0.25">
      <c r="A46" s="60" t="s">
        <v>99</v>
      </c>
      <c r="B46" s="3">
        <f>COUNTIF(Analysis_Data!$N$5:$N$5004,A46)</f>
        <v>713</v>
      </c>
      <c r="C46" s="3">
        <f>COUNTIFS(Analysis_Data!$N$5:$N$5004,A46,Analysis_Data!$J$5:$J$5004,1)</f>
        <v>367</v>
      </c>
      <c r="D46" s="4">
        <f t="shared" si="1"/>
        <v>0.51472650771388495</v>
      </c>
      <c r="E46" s="14">
        <f>AVERAGEIF(Analysis_Data!$N$5:$N$5004,A46,Analysis_Data!$E$5:$E$5004)</f>
        <v>11.047994389901818</v>
      </c>
      <c r="F46" s="14">
        <f>AVERAGEIF(Analysis_Data!$N$5:$N$5004,A46,Analysis_Data!$F$5:$F$5004)</f>
        <v>30.260869565217391</v>
      </c>
      <c r="G46" s="15">
        <f>SUMIF(Analysis_Data!$N$5:$N$5004,A46,Analysis_Data!$W$5:$W$5004)</f>
        <v>6712.6721977708448</v>
      </c>
      <c r="H46" s="46"/>
      <c r="I46" s="46"/>
      <c r="J46" s="46"/>
      <c r="K46" s="46"/>
      <c r="L46" s="46"/>
      <c r="M46" s="46"/>
      <c r="N46" s="46"/>
      <c r="O46" s="46"/>
      <c r="P46" s="47"/>
    </row>
    <row r="47" spans="1:16" x14ac:dyDescent="0.25">
      <c r="A47" s="60" t="s">
        <v>104</v>
      </c>
      <c r="B47" s="3">
        <f>COUNTIF(Analysis_Data!$N$5:$N$5004,A47)</f>
        <v>725</v>
      </c>
      <c r="C47" s="3">
        <f>COUNTIFS(Analysis_Data!$N$5:$N$5004,A47,Analysis_Data!$J$5:$J$5004,1)</f>
        <v>350</v>
      </c>
      <c r="D47" s="4">
        <f t="shared" si="1"/>
        <v>0.48275862068965519</v>
      </c>
      <c r="E47" s="14">
        <f>AVERAGEIF(Analysis_Data!$N$5:$N$5004,A47,Analysis_Data!$E$5:$E$5004)</f>
        <v>12.736386206896544</v>
      </c>
      <c r="F47" s="14">
        <f>AVERAGEIF(Analysis_Data!$N$5:$N$5004,A47,Analysis_Data!$F$5:$F$5004)</f>
        <v>30.45241379310345</v>
      </c>
      <c r="G47" s="15">
        <f>SUMIF(Analysis_Data!$N$5:$N$5004,A47,Analysis_Data!$W$5:$W$5004)</f>
        <v>6381.5063455603649</v>
      </c>
      <c r="H47" s="46"/>
      <c r="I47" s="46"/>
      <c r="J47" s="46"/>
      <c r="K47" s="46"/>
      <c r="L47" s="46"/>
      <c r="M47" s="46"/>
      <c r="N47" s="46"/>
      <c r="O47" s="46"/>
      <c r="P47" s="47"/>
    </row>
    <row r="48" spans="1:16" x14ac:dyDescent="0.25">
      <c r="A48" s="60" t="s">
        <v>91</v>
      </c>
      <c r="B48" s="3">
        <f>COUNTIF(Analysis_Data!$N$5:$N$5004,A48)</f>
        <v>720</v>
      </c>
      <c r="C48" s="3">
        <f>COUNTIFS(Analysis_Data!$N$5:$N$5004,A48,Analysis_Data!$J$5:$J$5004,1)</f>
        <v>339</v>
      </c>
      <c r="D48" s="4">
        <f t="shared" si="1"/>
        <v>0.47083333333333333</v>
      </c>
      <c r="E48" s="14">
        <f>AVERAGEIF(Analysis_Data!$N$5:$N$5004,A48,Analysis_Data!$E$5:$E$5004)</f>
        <v>11.609805555555557</v>
      </c>
      <c r="F48" s="14">
        <f>AVERAGEIF(Analysis_Data!$N$5:$N$5004,A48,Analysis_Data!$F$5:$F$5004)</f>
        <v>28.631944444444443</v>
      </c>
      <c r="G48" s="15">
        <f>SUMIF(Analysis_Data!$N$5:$N$5004,A48,Analysis_Data!$W$5:$W$5004)</f>
        <v>6338.3485645985011</v>
      </c>
      <c r="H48" s="46"/>
      <c r="I48" s="46"/>
      <c r="J48" s="46"/>
      <c r="K48" s="46"/>
      <c r="L48" s="46"/>
      <c r="M48" s="46"/>
      <c r="N48" s="46"/>
      <c r="O48" s="46"/>
      <c r="P48" s="47"/>
    </row>
    <row r="49" spans="1:16" x14ac:dyDescent="0.25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7"/>
    </row>
    <row r="50" spans="1:16" x14ac:dyDescent="0.25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7"/>
    </row>
    <row r="51" spans="1:16" x14ac:dyDescent="0.25">
      <c r="A51" s="55" t="s">
        <v>5160</v>
      </c>
      <c r="B51" s="43"/>
      <c r="C51" s="43"/>
      <c r="D51" s="43"/>
      <c r="E51" s="43"/>
      <c r="F51" s="43"/>
      <c r="G51" s="43"/>
      <c r="H51" s="46"/>
      <c r="I51" s="46"/>
      <c r="J51" s="46"/>
      <c r="K51" s="46"/>
      <c r="L51" s="46"/>
      <c r="M51" s="46"/>
      <c r="N51" s="46"/>
      <c r="O51" s="46"/>
      <c r="P51" s="47"/>
    </row>
    <row r="52" spans="1:16" x14ac:dyDescent="0.25">
      <c r="A52" s="59" t="s">
        <v>5153</v>
      </c>
      <c r="B52" s="2" t="s">
        <v>4</v>
      </c>
      <c r="C52" s="2" t="s">
        <v>5</v>
      </c>
      <c r="D52" s="2" t="s">
        <v>6</v>
      </c>
      <c r="E52" s="2" t="s">
        <v>5154</v>
      </c>
      <c r="F52" s="2" t="s">
        <v>5155</v>
      </c>
      <c r="G52" s="2" t="s">
        <v>8</v>
      </c>
      <c r="H52" s="46"/>
      <c r="I52" s="46"/>
      <c r="J52" s="46"/>
      <c r="K52" s="46"/>
      <c r="L52" s="46"/>
      <c r="M52" s="46"/>
      <c r="N52" s="46"/>
      <c r="O52" s="46"/>
      <c r="P52" s="47"/>
    </row>
    <row r="53" spans="1:16" x14ac:dyDescent="0.25">
      <c r="A53" s="60" t="s">
        <v>5161</v>
      </c>
      <c r="B53" s="3">
        <f>COUNTIF(Analysis_Data!$O$5:$O$5004,A53)</f>
        <v>707</v>
      </c>
      <c r="C53" s="3">
        <f>COUNTIFS(Analysis_Data!$O$5:$O$5004,A53,Analysis_Data!$J$5:$J$5004,1)</f>
        <v>358</v>
      </c>
      <c r="D53" s="4">
        <f>IFERROR(C53/B53,0)</f>
        <v>0.50636492220650642</v>
      </c>
      <c r="E53" s="14">
        <f>AVERAGEIF(Analysis_Data!$O$5:$O$5004,A53,Analysis_Data!$E$5:$E$5004)</f>
        <v>10.982093352192376</v>
      </c>
      <c r="F53" s="14">
        <f>AVERAGEIF(Analysis_Data!$O$5:$O$5004,A53,Analysis_Data!$F$5:$F$5004)</f>
        <v>29.265912305516267</v>
      </c>
      <c r="G53" s="15">
        <f>SUMIF(Analysis_Data!$O$5:$O$5004,A53,Analysis_Data!$W$5:$W$5004)</f>
        <v>6578.5669440328957</v>
      </c>
      <c r="H53" s="46"/>
      <c r="I53" s="46"/>
      <c r="J53" s="46"/>
      <c r="K53" s="46"/>
      <c r="L53" s="46"/>
      <c r="M53" s="46"/>
      <c r="N53" s="46"/>
      <c r="O53" s="46"/>
      <c r="P53" s="47"/>
    </row>
    <row r="54" spans="1:16" x14ac:dyDescent="0.25">
      <c r="A54" s="60" t="s">
        <v>5162</v>
      </c>
      <c r="B54" s="3">
        <f>COUNTIF(Analysis_Data!$O$5:$O$5004,A54)</f>
        <v>947</v>
      </c>
      <c r="C54" s="3">
        <f>COUNTIFS(Analysis_Data!$O$5:$O$5004,A54,Analysis_Data!$J$5:$J$5004,1)</f>
        <v>476</v>
      </c>
      <c r="D54" s="4">
        <f>IFERROR(C54/B54,0)</f>
        <v>0.50263991552270326</v>
      </c>
      <c r="E54" s="14">
        <f>AVERAGEIF(Analysis_Data!$O$5:$O$5004,A54,Analysis_Data!$E$5:$E$5004)</f>
        <v>11.314688489968328</v>
      </c>
      <c r="F54" s="14">
        <f>AVERAGEIF(Analysis_Data!$O$5:$O$5004,A54,Analysis_Data!$F$5:$F$5004)</f>
        <v>30.261879619852166</v>
      </c>
      <c r="G54" s="15">
        <f>SUMIF(Analysis_Data!$O$5:$O$5004,A54,Analysis_Data!$W$5:$W$5004)</f>
        <v>8614.7494192560498</v>
      </c>
      <c r="H54" s="46"/>
      <c r="I54" s="46"/>
      <c r="J54" s="46"/>
      <c r="K54" s="46"/>
      <c r="L54" s="46"/>
      <c r="M54" s="46"/>
      <c r="N54" s="46"/>
      <c r="O54" s="46"/>
      <c r="P54" s="47"/>
    </row>
    <row r="55" spans="1:16" x14ac:dyDescent="0.25">
      <c r="A55" s="60" t="s">
        <v>5163</v>
      </c>
      <c r="B55" s="3">
        <f>COUNTIF(Analysis_Data!$O$5:$O$5004,A55)</f>
        <v>900</v>
      </c>
      <c r="C55" s="3">
        <f>COUNTIFS(Analysis_Data!$O$5:$O$5004,A55,Analysis_Data!$J$5:$J$5004,1)</f>
        <v>437</v>
      </c>
      <c r="D55" s="4">
        <f>IFERROR(C55/B55,0)</f>
        <v>0.48555555555555557</v>
      </c>
      <c r="E55" s="14">
        <f>AVERAGEIF(Analysis_Data!$O$5:$O$5004,A55,Analysis_Data!$E$5:$E$5004)</f>
        <v>12.068422222222241</v>
      </c>
      <c r="F55" s="14">
        <f>AVERAGEIF(Analysis_Data!$O$5:$O$5004,A55,Analysis_Data!$F$5:$F$5004)</f>
        <v>29.572222222222223</v>
      </c>
      <c r="G55" s="15">
        <f>SUMIF(Analysis_Data!$O$5:$O$5004,A55,Analysis_Data!$W$5:$W$5004)</f>
        <v>8111.7448805904023</v>
      </c>
      <c r="H55" s="46"/>
      <c r="I55" s="46"/>
      <c r="J55" s="46"/>
      <c r="K55" s="46"/>
      <c r="L55" s="46"/>
      <c r="M55" s="46"/>
      <c r="N55" s="46"/>
      <c r="O55" s="46"/>
      <c r="P55" s="47"/>
    </row>
    <row r="56" spans="1:16" x14ac:dyDescent="0.25">
      <c r="A56" s="60" t="s">
        <v>5164</v>
      </c>
      <c r="B56" s="3">
        <f>COUNTIF(Analysis_Data!$O$5:$O$5004,A56)</f>
        <v>906</v>
      </c>
      <c r="C56" s="3">
        <f>COUNTIFS(Analysis_Data!$O$5:$O$5004,A56,Analysis_Data!$J$5:$J$5004,1)</f>
        <v>489</v>
      </c>
      <c r="D56" s="4">
        <f>IFERROR(C56/B56,0)</f>
        <v>0.53973509933774833</v>
      </c>
      <c r="E56" s="14">
        <f>AVERAGEIF(Analysis_Data!$O$5:$O$5004,A56,Analysis_Data!$E$5:$E$5004)</f>
        <v>11.142350993377477</v>
      </c>
      <c r="F56" s="14">
        <f>AVERAGEIF(Analysis_Data!$O$5:$O$5004,A56,Analysis_Data!$F$5:$F$5004)</f>
        <v>31.066225165562916</v>
      </c>
      <c r="G56" s="15">
        <f>SUMIF(Analysis_Data!$O$5:$O$5004,A56,Analysis_Data!$W$5:$W$5004)</f>
        <v>8555.3517942891776</v>
      </c>
      <c r="H56" s="46"/>
      <c r="I56" s="46"/>
      <c r="J56" s="46"/>
      <c r="K56" s="46"/>
      <c r="L56" s="46"/>
      <c r="M56" s="46"/>
      <c r="N56" s="46"/>
      <c r="O56" s="46"/>
      <c r="P56" s="47"/>
    </row>
    <row r="57" spans="1:16" x14ac:dyDescent="0.25">
      <c r="A57" s="60" t="s">
        <v>5165</v>
      </c>
      <c r="B57" s="3">
        <f>COUNTIF(Analysis_Data!$O$5:$O$5004,A57)</f>
        <v>1540</v>
      </c>
      <c r="C57" s="3">
        <f>COUNTIFS(Analysis_Data!$O$5:$O$5004,A57,Analysis_Data!$J$5:$J$5004,1)</f>
        <v>755</v>
      </c>
      <c r="D57" s="4">
        <f>IFERROR(C57/B57,0)</f>
        <v>0.49025974025974028</v>
      </c>
      <c r="E57" s="14">
        <f>AVERAGEIF(Analysis_Data!$O$5:$O$5004,A57,Analysis_Data!$E$5:$E$5004)</f>
        <v>12.215162337662337</v>
      </c>
      <c r="F57" s="14">
        <f>AVERAGEIF(Analysis_Data!$O$5:$O$5004,A57,Analysis_Data!$F$5:$F$5004)</f>
        <v>30.090259740259739</v>
      </c>
      <c r="G57" s="15">
        <f>SUMIF(Analysis_Data!$O$5:$O$5004,A57,Analysis_Data!$W$5:$W$5004)</f>
        <v>13718.645011303593</v>
      </c>
      <c r="H57" s="46"/>
      <c r="I57" s="46"/>
      <c r="J57" s="46"/>
      <c r="K57" s="46"/>
      <c r="L57" s="46"/>
      <c r="M57" s="46"/>
      <c r="N57" s="46"/>
      <c r="O57" s="46"/>
      <c r="P57" s="47"/>
    </row>
    <row r="58" spans="1:16" x14ac:dyDescent="0.25">
      <c r="A58" s="45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7"/>
    </row>
    <row r="59" spans="1:16" x14ac:dyDescent="0.25">
      <c r="A59" s="45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7"/>
    </row>
    <row r="60" spans="1:16" x14ac:dyDescent="0.25">
      <c r="A60" s="45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7"/>
    </row>
    <row r="61" spans="1:16" x14ac:dyDescent="0.25">
      <c r="A61" s="45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7"/>
    </row>
    <row r="62" spans="1:16" x14ac:dyDescent="0.25">
      <c r="A62" s="45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7"/>
    </row>
    <row r="63" spans="1:16" ht="15.75" thickBot="1" x14ac:dyDescent="0.3">
      <c r="A63" s="66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8"/>
    </row>
  </sheetData>
  <mergeCells count="7">
    <mergeCell ref="A2:L2"/>
    <mergeCell ref="A51:G51"/>
    <mergeCell ref="A40:G40"/>
    <mergeCell ref="A4:G4"/>
    <mergeCell ref="A20:G20"/>
    <mergeCell ref="A30:G30"/>
    <mergeCell ref="A11:G11"/>
  </mergeCells>
  <pageMargins left="0.75" right="0.75" top="1" bottom="1" header="0.5" footer="0.5"/>
  <pageSetup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"/>
  <sheetViews>
    <sheetView showGridLines="0" zoomScale="86" zoomScaleNormal="86" workbookViewId="0">
      <selection activeCell="C26" sqref="C26"/>
    </sheetView>
  </sheetViews>
  <sheetFormatPr defaultRowHeight="15" x14ac:dyDescent="0.25"/>
  <cols>
    <col min="1" max="1" width="24" customWidth="1"/>
    <col min="2" max="2" width="42" customWidth="1"/>
    <col min="3" max="8" width="18" customWidth="1"/>
  </cols>
  <sheetData>
    <row r="1" spans="1:12" ht="30" customHeight="1" x14ac:dyDescent="0.25">
      <c r="A1" s="39" t="s">
        <v>5166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1"/>
    </row>
    <row r="2" spans="1:12" ht="21.95" customHeight="1" x14ac:dyDescent="0.25">
      <c r="A2" s="42" t="s">
        <v>5167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1:12" x14ac:dyDescent="0.25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7"/>
    </row>
    <row r="4" spans="1:12" x14ac:dyDescent="0.25">
      <c r="A4" s="55" t="s">
        <v>5168</v>
      </c>
      <c r="B4" s="43"/>
      <c r="C4" s="43"/>
      <c r="D4" s="43"/>
      <c r="E4" s="43"/>
      <c r="F4" s="43"/>
      <c r="G4" s="43"/>
      <c r="H4" s="43"/>
      <c r="I4" s="46"/>
      <c r="J4" s="46"/>
      <c r="K4" s="46"/>
      <c r="L4" s="47"/>
    </row>
    <row r="5" spans="1:12" x14ac:dyDescent="0.25">
      <c r="A5" s="59" t="s">
        <v>5153</v>
      </c>
      <c r="B5" s="2" t="s">
        <v>5169</v>
      </c>
      <c r="C5" s="2" t="s">
        <v>4</v>
      </c>
      <c r="D5" s="2" t="s">
        <v>6</v>
      </c>
      <c r="E5" s="2" t="s">
        <v>5154</v>
      </c>
      <c r="F5" s="2" t="s">
        <v>5155</v>
      </c>
      <c r="G5" s="2" t="s">
        <v>5170</v>
      </c>
      <c r="H5" s="2" t="s">
        <v>8</v>
      </c>
      <c r="I5" s="46"/>
      <c r="J5" s="46"/>
      <c r="K5" s="46"/>
      <c r="L5" s="47"/>
    </row>
    <row r="6" spans="1:12" x14ac:dyDescent="0.25">
      <c r="A6" s="60" t="s">
        <v>5171</v>
      </c>
      <c r="B6" s="3" t="s">
        <v>5172</v>
      </c>
      <c r="C6" s="3">
        <f>COUNTIFS(Analysis_Data!$R$5:$R$5004,"High",Analysis_Data!$Q$5:$Q$5004,"0-7d",Analysis_Data!$V$5:$V$5004,"Low")</f>
        <v>75</v>
      </c>
      <c r="D6" s="4">
        <f>IFERROR(SUMPRODUCT(((Analysis_Data!$R$5:$R$5004="High")*(Analysis_Data!$Q$5:$Q$5004="0-7d")*(Analysis_Data!$V$5:$V$5004="Low"))*(Analysis_Data!$J$5:$J$5004=1))/C6,0)</f>
        <v>0</v>
      </c>
      <c r="E6" s="14">
        <f>IFERROR(SUMPRODUCT(((Analysis_Data!$R$5:$R$5004="High")*(Analysis_Data!$Q$5:$Q$5004="0-7d")*(Analysis_Data!$V$5:$V$5004="Low"))*Analysis_Data!$E$5:$E$5004)/C6,0)</f>
        <v>35.623866666666679</v>
      </c>
      <c r="F6" s="14">
        <f>IFERROR(SUMPRODUCT(((Analysis_Data!$R$5:$R$5004="High")*(Analysis_Data!$Q$5:$Q$5004="0-7d")*(Analysis_Data!$V$5:$V$5004="Low"))*Analysis_Data!$F$5:$F$5004)/C6,0)</f>
        <v>3.56</v>
      </c>
      <c r="G6" s="4">
        <f>IFERROR(SUMPRODUCT(((Analysis_Data!$R$5:$R$5004="High")*(Analysis_Data!$Q$5:$Q$5004="0-7d")*(Analysis_Data!$V$5:$V$5004="Low"))*Analysis_Data!$U$5:$U$5004)/C6,0)</f>
        <v>1.8923129847455041E-6</v>
      </c>
      <c r="H6" s="15">
        <f>SUMPRODUCT(((Analysis_Data!$R$5:$R$5004="High")*(Analysis_Data!$Q$5:$Q$5004="0-7d")*(Analysis_Data!$V$5:$V$5004="Low"))*Analysis_Data!$W$5:$W$5004)</f>
        <v>1.7206036555365138E-3</v>
      </c>
      <c r="I6" s="46"/>
      <c r="J6" s="46"/>
      <c r="K6" s="46"/>
      <c r="L6" s="47"/>
    </row>
    <row r="7" spans="1:12" x14ac:dyDescent="0.25">
      <c r="A7" s="60" t="s">
        <v>5173</v>
      </c>
      <c r="B7" s="3" t="s">
        <v>5174</v>
      </c>
      <c r="C7" s="3">
        <f>COUNTIFS(Analysis_Data!$R$5:$R$5004,"High",Analysis_Data!$V$5:$V$5004,"High")+COUNTIFS(Analysis_Data!$R$5:$R$5004,"High",Analysis_Data!$V$5:$V$5004,"Critical")</f>
        <v>0</v>
      </c>
      <c r="D7" s="4">
        <f>IFERROR(SUMPRODUCT(((Analysis_Data!$R$5:$R$5004="High")*((Analysis_Data!$V$5:$V$5004="High")+(Analysis_Data!$V$5:$V$5004="Critical")))*(Analysis_Data!$J$5:$J$5004=1))/C7,0)</f>
        <v>0</v>
      </c>
      <c r="E7" s="14">
        <f>IFERROR(SUMPRODUCT(((Analysis_Data!$R$5:$R$5004="High")*((Analysis_Data!$V$5:$V$5004="High")+(Analysis_Data!$V$5:$V$5004="Critical")))*Analysis_Data!$E$5:$E$5004)/C7,0)</f>
        <v>0</v>
      </c>
      <c r="F7" s="14">
        <f>IFERROR(SUMPRODUCT(((Analysis_Data!$R$5:$R$5004="High")*((Analysis_Data!$V$5:$V$5004="High")+(Analysis_Data!$V$5:$V$5004="Critical")))*Analysis_Data!$F$5:$F$5004)/C7,0)</f>
        <v>0</v>
      </c>
      <c r="G7" s="4">
        <f>IFERROR(SUMPRODUCT(((Analysis_Data!$R$5:$R$5004="High")*((Analysis_Data!$V$5:$V$5004="High")+(Analysis_Data!$V$5:$V$5004="Critical")))*Analysis_Data!$U$5:$U$5004)/C7,0)</f>
        <v>0</v>
      </c>
      <c r="H7" s="15">
        <f>SUMPRODUCT(((Analysis_Data!$R$5:$R$5004="High")*((Analysis_Data!$V$5:$V$5004="High")+(Analysis_Data!$V$5:$V$5004="Critical")))*Analysis_Data!$W$5:$W$5004)</f>
        <v>0</v>
      </c>
      <c r="I7" s="46"/>
      <c r="J7" s="46"/>
      <c r="K7" s="46"/>
      <c r="L7" s="47"/>
    </row>
    <row r="8" spans="1:12" x14ac:dyDescent="0.25">
      <c r="A8" s="60" t="s">
        <v>5175</v>
      </c>
      <c r="B8" s="3" t="s">
        <v>5176</v>
      </c>
      <c r="C8" s="3">
        <f>COUNTIFS(Analysis_Data!$R$5:$R$5004,"Medium",Analysis_Data!$Q$5:$Q$5004,"22-45d")+COUNTIFS(Analysis_Data!$R$5:$R$5004,"Medium",Analysis_Data!$Q$5:$Q$5004,"46-60d")</f>
        <v>2526</v>
      </c>
      <c r="D8" s="4">
        <f>IFERROR(SUMPRODUCT(((Analysis_Data!$R$5:$R$5004="Medium")*((Analysis_Data!$Q$5:$Q$5004="22-45d")+(Analysis_Data!$Q$5:$Q$5004="46-60d")))*(Analysis_Data!$J$5:$J$5004=1))/C8,0)</f>
        <v>0.57759303246239113</v>
      </c>
      <c r="E8" s="14">
        <f>IFERROR(SUMPRODUCT(((Analysis_Data!$R$5:$R$5004="Medium")*((Analysis_Data!$Q$5:$Q$5004="22-45d")+(Analysis_Data!$Q$5:$Q$5004="46-60d")))*Analysis_Data!$E$5:$E$5004)/C8,0)</f>
        <v>13.734734758511488</v>
      </c>
      <c r="F8" s="14">
        <f>IFERROR(SUMPRODUCT(((Analysis_Data!$R$5:$R$5004="Medium")*((Analysis_Data!$Q$5:$Q$5004="22-45d")+(Analysis_Data!$Q$5:$Q$5004="46-60d")))*Analysis_Data!$F$5:$F$5004)/C8,0)</f>
        <v>37.376088677751383</v>
      </c>
      <c r="G8" s="4">
        <f>IFERROR(SUMPRODUCT(((Analysis_Data!$R$5:$R$5004="Medium")*((Analysis_Data!$Q$5:$Q$5004="22-45d")+(Analysis_Data!$Q$5:$Q$5004="46-60d")))*Analysis_Data!$U$5:$U$5004)/C8,0)</f>
        <v>0.73560575405071127</v>
      </c>
      <c r="H8" s="15">
        <f>SUMPRODUCT(((Analysis_Data!$R$5:$R$5004="Medium")*((Analysis_Data!$Q$5:$Q$5004="22-45d")+(Analysis_Data!$Q$5:$Q$5004="46-60d")))*Analysis_Data!$W$5:$W$5004)</f>
        <v>25703.010340743596</v>
      </c>
      <c r="I8" s="46"/>
      <c r="J8" s="46"/>
      <c r="K8" s="46"/>
      <c r="L8" s="47"/>
    </row>
    <row r="9" spans="1:12" x14ac:dyDescent="0.25">
      <c r="A9" s="60" t="s">
        <v>5177</v>
      </c>
      <c r="B9" s="3" t="s">
        <v>5178</v>
      </c>
      <c r="C9" s="3">
        <f>COUNTIFS(Analysis_Data!$R$5:$R$5004,"Low",Analysis_Data!$Q$5:$Q$5004,"46-60d")</f>
        <v>716</v>
      </c>
      <c r="D9" s="4">
        <f>IFERROR(SUMPRODUCT(((Analysis_Data!$R$5:$R$5004="Low")*(Analysis_Data!$Q$5:$Q$5004="46-60d"))*(Analysis_Data!$J$5:$J$5004=1))/C9,0)</f>
        <v>0.93715083798882681</v>
      </c>
      <c r="E9" s="14">
        <f>IFERROR(SUMPRODUCT(((Analysis_Data!$R$5:$R$5004="Low")*(Analysis_Data!$Q$5:$Q$5004="46-60d"))*Analysis_Data!$E$5:$E$5004)/C9,0)</f>
        <v>4.3478212290502762</v>
      </c>
      <c r="F9" s="14">
        <f>IFERROR(SUMPRODUCT(((Analysis_Data!$R$5:$R$5004="Low")*(Analysis_Data!$Q$5:$Q$5004="46-60d"))*Analysis_Data!$F$5:$F$5004)/C9,0)</f>
        <v>52.899441340782126</v>
      </c>
      <c r="G9" s="4">
        <f>IFERROR(SUMPRODUCT(((Analysis_Data!$R$5:$R$5004="Low")*(Analysis_Data!$Q$5:$Q$5004="46-60d"))*Analysis_Data!$U$5:$U$5004)/C9,0)</f>
        <v>0.9960864185492182</v>
      </c>
      <c r="H9" s="15">
        <f>SUMPRODUCT(((Analysis_Data!$R$5:$R$5004="Low")*(Analysis_Data!$Q$5:$Q$5004="46-60d"))*Analysis_Data!$W$5:$W$5004)</f>
        <v>9708.4588819223627</v>
      </c>
      <c r="I9" s="46"/>
      <c r="J9" s="46"/>
      <c r="K9" s="46"/>
      <c r="L9" s="47"/>
    </row>
    <row r="10" spans="1:12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x14ac:dyDescent="0.25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x14ac:dyDescent="0.25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x14ac:dyDescent="0.25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7"/>
    </row>
    <row r="14" spans="1:12" x14ac:dyDescent="0.25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x14ac:dyDescent="0.25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x14ac:dyDescent="0.25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7"/>
    </row>
    <row r="17" spans="1:12" x14ac:dyDescent="0.25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ht="15.75" thickBot="1" x14ac:dyDescent="0.3">
      <c r="A18" s="66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8"/>
    </row>
  </sheetData>
  <mergeCells count="3">
    <mergeCell ref="A4:H4"/>
    <mergeCell ref="A2:L2"/>
    <mergeCell ref="A1:L1"/>
  </mergeCells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showGridLines="0" workbookViewId="0">
      <selection activeCell="G19" sqref="G19"/>
    </sheetView>
  </sheetViews>
  <sheetFormatPr defaultRowHeight="15" x14ac:dyDescent="0.25"/>
  <cols>
    <col min="1" max="1" width="42" customWidth="1"/>
    <col min="2" max="2" width="20" customWidth="1"/>
    <col min="3" max="4" width="14" customWidth="1"/>
  </cols>
  <sheetData>
    <row r="1" spans="1:8" ht="30" customHeight="1" thickBot="1" x14ac:dyDescent="0.3">
      <c r="A1" s="69" t="s">
        <v>5179</v>
      </c>
      <c r="B1" s="70"/>
      <c r="C1" s="70"/>
      <c r="D1" s="70"/>
      <c r="E1" s="70"/>
      <c r="F1" s="70"/>
      <c r="G1" s="70"/>
      <c r="H1" s="71"/>
    </row>
    <row r="2" spans="1:8" ht="21.95" customHeight="1" x14ac:dyDescent="0.25">
      <c r="A2" s="42" t="s">
        <v>5180</v>
      </c>
      <c r="B2" s="43"/>
      <c r="C2" s="43"/>
      <c r="D2" s="43"/>
      <c r="E2" s="43"/>
      <c r="F2" s="43"/>
      <c r="G2" s="43"/>
      <c r="H2" s="44"/>
    </row>
    <row r="3" spans="1:8" x14ac:dyDescent="0.25">
      <c r="A3" s="45"/>
      <c r="B3" s="46"/>
      <c r="C3" s="46"/>
      <c r="D3" s="46"/>
      <c r="E3" s="46"/>
      <c r="F3" s="46"/>
      <c r="G3" s="46"/>
      <c r="H3" s="47"/>
    </row>
    <row r="4" spans="1:8" x14ac:dyDescent="0.25">
      <c r="A4" s="59" t="s">
        <v>5181</v>
      </c>
      <c r="B4" s="2" t="s">
        <v>5182</v>
      </c>
      <c r="C4" s="2" t="s">
        <v>5183</v>
      </c>
      <c r="D4" s="2" t="s">
        <v>5184</v>
      </c>
      <c r="E4" s="46"/>
      <c r="F4" s="46"/>
      <c r="G4" s="46"/>
      <c r="H4" s="47"/>
    </row>
    <row r="5" spans="1:8" x14ac:dyDescent="0.25">
      <c r="A5" s="60" t="s">
        <v>5185</v>
      </c>
      <c r="B5" s="3">
        <f>COUNTA(Raw_Data!$A$5:$A$5004)</f>
        <v>5000</v>
      </c>
      <c r="C5" s="3">
        <v>5000</v>
      </c>
      <c r="D5" s="11" t="str">
        <f t="shared" ref="D5:D13" si="0">IF(B5=C5,"PASS","REVIEW")</f>
        <v>PASS</v>
      </c>
      <c r="E5" s="46"/>
      <c r="F5" s="46"/>
      <c r="G5" s="46"/>
      <c r="H5" s="47"/>
    </row>
    <row r="6" spans="1:8" x14ac:dyDescent="0.25">
      <c r="A6" s="60" t="s">
        <v>5186</v>
      </c>
      <c r="B6" s="3">
        <f>COUNTA(Raw_Data!$A$5:$A$5004)-SUMPRODUCT(1/COUNTIF(Raw_Data!$A$5:$A$5004,Raw_Data!$A$5:$A$5004))</f>
        <v>0</v>
      </c>
      <c r="C6" s="3">
        <v>0</v>
      </c>
      <c r="D6" s="11" t="str">
        <f t="shared" si="0"/>
        <v>PASS</v>
      </c>
      <c r="E6" s="46"/>
      <c r="F6" s="46"/>
      <c r="G6" s="46"/>
      <c r="H6" s="47"/>
    </row>
    <row r="7" spans="1:8" x14ac:dyDescent="0.25">
      <c r="A7" s="60" t="s">
        <v>5187</v>
      </c>
      <c r="B7" s="3">
        <f>COUNTBLANK(Raw_Data!$A$5:$A$5004)</f>
        <v>0</v>
      </c>
      <c r="C7" s="3">
        <v>0</v>
      </c>
      <c r="D7" s="11" t="str">
        <f t="shared" si="0"/>
        <v>PASS</v>
      </c>
      <c r="E7" s="46"/>
      <c r="F7" s="46"/>
      <c r="G7" s="46"/>
      <c r="H7" s="47"/>
    </row>
    <row r="8" spans="1:8" x14ac:dyDescent="0.25">
      <c r="A8" s="60" t="s">
        <v>5188</v>
      </c>
      <c r="B8" s="3">
        <f>COUNTBLANK(Raw_Data!$A$5:$N$5004)</f>
        <v>0</v>
      </c>
      <c r="C8" s="3">
        <v>0</v>
      </c>
      <c r="D8" s="11" t="str">
        <f t="shared" si="0"/>
        <v>PASS</v>
      </c>
      <c r="E8" s="46"/>
      <c r="F8" s="46"/>
      <c r="G8" s="46"/>
      <c r="H8" s="47"/>
    </row>
    <row r="9" spans="1:8" x14ac:dyDescent="0.25">
      <c r="A9" s="60" t="s">
        <v>5189</v>
      </c>
      <c r="B9" s="3">
        <f>COUNTIFS(Raw_Data!$B$5:$B$5004,"&lt;18")+COUNTIFS(Raw_Data!$B$5:$B$5004,"&gt;70")</f>
        <v>0</v>
      </c>
      <c r="C9" s="3">
        <v>0</v>
      </c>
      <c r="D9" s="11" t="str">
        <f t="shared" si="0"/>
        <v>PASS</v>
      </c>
      <c r="E9" s="46"/>
      <c r="F9" s="46"/>
      <c r="G9" s="46"/>
      <c r="H9" s="47"/>
    </row>
    <row r="10" spans="1:8" x14ac:dyDescent="0.25">
      <c r="A10" s="60" t="s">
        <v>5190</v>
      </c>
      <c r="B10" s="3">
        <f>COUNTIF(Raw_Data!$E$5:$E$5004,"&lt;0")</f>
        <v>0</v>
      </c>
      <c r="C10" s="3">
        <v>0</v>
      </c>
      <c r="D10" s="11" t="str">
        <f t="shared" si="0"/>
        <v>PASS</v>
      </c>
      <c r="E10" s="46"/>
      <c r="F10" s="46"/>
      <c r="G10" s="46"/>
      <c r="H10" s="47"/>
    </row>
    <row r="11" spans="1:8" x14ac:dyDescent="0.25">
      <c r="A11" s="60" t="s">
        <v>5191</v>
      </c>
      <c r="B11" s="3">
        <f>COUNTIFS(Raw_Data!$F$5:$F$5004,"&lt;0")+COUNTIFS(Raw_Data!$F$5:$F$5004,"&gt;60")</f>
        <v>0</v>
      </c>
      <c r="C11" s="3">
        <v>0</v>
      </c>
      <c r="D11" s="11" t="str">
        <f t="shared" si="0"/>
        <v>PASS</v>
      </c>
      <c r="E11" s="46"/>
      <c r="F11" s="46"/>
      <c r="G11" s="46"/>
      <c r="H11" s="47"/>
    </row>
    <row r="12" spans="1:8" x14ac:dyDescent="0.25">
      <c r="A12" s="60" t="s">
        <v>5192</v>
      </c>
      <c r="B12" s="3">
        <f>COUNTIF(Raw_Data!$I$5:$I$5004,"&lt;=0")</f>
        <v>0</v>
      </c>
      <c r="C12" s="3">
        <v>0</v>
      </c>
      <c r="D12" s="11" t="str">
        <f t="shared" si="0"/>
        <v>PASS</v>
      </c>
      <c r="E12" s="46"/>
      <c r="F12" s="46"/>
      <c r="G12" s="46"/>
      <c r="H12" s="47"/>
    </row>
    <row r="13" spans="1:8" x14ac:dyDescent="0.25">
      <c r="A13" s="60" t="s">
        <v>5193</v>
      </c>
      <c r="B13" s="3">
        <f>COUNTIFS(Raw_Data!$J$5:$J$5004,"&lt;&gt;0",Raw_Data!$J$5:$J$5004,"&lt;&gt;1")</f>
        <v>0</v>
      </c>
      <c r="C13" s="3">
        <v>0</v>
      </c>
      <c r="D13" s="11" t="str">
        <f t="shared" si="0"/>
        <v>PASS</v>
      </c>
      <c r="E13" s="46"/>
      <c r="F13" s="46"/>
      <c r="G13" s="46"/>
      <c r="H13" s="47"/>
    </row>
    <row r="14" spans="1:8" x14ac:dyDescent="0.25">
      <c r="A14" s="45"/>
      <c r="B14" s="46"/>
      <c r="C14" s="46"/>
      <c r="D14" s="46"/>
      <c r="E14" s="46"/>
      <c r="F14" s="46"/>
      <c r="G14" s="46"/>
      <c r="H14" s="47"/>
    </row>
    <row r="15" spans="1:8" x14ac:dyDescent="0.25">
      <c r="A15" s="45"/>
      <c r="B15" s="46"/>
      <c r="C15" s="46"/>
      <c r="D15" s="46"/>
      <c r="E15" s="46"/>
      <c r="F15" s="46"/>
      <c r="G15" s="46"/>
      <c r="H15" s="47"/>
    </row>
    <row r="16" spans="1:8" x14ac:dyDescent="0.25">
      <c r="A16" s="45"/>
      <c r="B16" s="46"/>
      <c r="C16" s="46"/>
      <c r="D16" s="46"/>
      <c r="E16" s="46"/>
      <c r="F16" s="46"/>
      <c r="G16" s="46"/>
      <c r="H16" s="47"/>
    </row>
    <row r="17" spans="1:8" ht="15.75" thickBot="1" x14ac:dyDescent="0.3">
      <c r="A17" s="66"/>
      <c r="B17" s="67"/>
      <c r="C17" s="67"/>
      <c r="D17" s="67"/>
      <c r="E17" s="67"/>
      <c r="F17" s="67"/>
      <c r="G17" s="67"/>
      <c r="H17" s="68"/>
    </row>
  </sheetData>
  <mergeCells count="2">
    <mergeCell ref="A2:H2"/>
    <mergeCell ref="A1:H1"/>
  </mergeCells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"/>
  <sheetViews>
    <sheetView showGridLines="0" workbookViewId="0"/>
  </sheetViews>
  <sheetFormatPr defaultRowHeight="15" x14ac:dyDescent="0.25"/>
  <cols>
    <col min="1" max="1" width="30" customWidth="1"/>
    <col min="2" max="2" width="14" customWidth="1"/>
    <col min="3" max="3" width="62" customWidth="1"/>
    <col min="4" max="4" width="24" customWidth="1"/>
  </cols>
  <sheetData>
    <row r="1" spans="1:6" ht="30" customHeight="1" x14ac:dyDescent="0.25">
      <c r="A1" s="22" t="s">
        <v>5194</v>
      </c>
      <c r="B1" s="21"/>
      <c r="C1" s="21"/>
      <c r="D1" s="21"/>
      <c r="E1" s="21"/>
      <c r="F1" s="21"/>
    </row>
    <row r="2" spans="1:6" ht="21.95" customHeight="1" x14ac:dyDescent="0.25">
      <c r="A2" s="32" t="s">
        <v>5195</v>
      </c>
      <c r="B2" s="21"/>
      <c r="C2" s="21"/>
      <c r="D2" s="21"/>
      <c r="E2" s="21"/>
      <c r="F2" s="21"/>
    </row>
    <row r="4" spans="1:6" x14ac:dyDescent="0.25">
      <c r="A4" s="2" t="s">
        <v>5196</v>
      </c>
      <c r="B4" s="2" t="s">
        <v>5197</v>
      </c>
      <c r="C4" s="2" t="s">
        <v>5169</v>
      </c>
      <c r="D4" s="2" t="s">
        <v>5198</v>
      </c>
    </row>
    <row r="5" spans="1:6" x14ac:dyDescent="0.25">
      <c r="A5" s="3" t="s">
        <v>68</v>
      </c>
      <c r="B5" s="3" t="s">
        <v>5199</v>
      </c>
      <c r="C5" s="3" t="s">
        <v>5200</v>
      </c>
      <c r="D5" s="3" t="s">
        <v>5201</v>
      </c>
    </row>
    <row r="6" spans="1:6" x14ac:dyDescent="0.25">
      <c r="A6" s="3" t="s">
        <v>69</v>
      </c>
      <c r="B6" s="3" t="s">
        <v>5199</v>
      </c>
      <c r="C6" s="3" t="s">
        <v>5202</v>
      </c>
      <c r="D6" s="3" t="s">
        <v>5203</v>
      </c>
    </row>
    <row r="7" spans="1:6" x14ac:dyDescent="0.25">
      <c r="A7" s="3" t="s">
        <v>70</v>
      </c>
      <c r="B7" s="3" t="s">
        <v>5199</v>
      </c>
      <c r="C7" s="3" t="s">
        <v>5204</v>
      </c>
      <c r="D7" s="3" t="s">
        <v>5205</v>
      </c>
    </row>
    <row r="8" spans="1:6" x14ac:dyDescent="0.25">
      <c r="A8" s="3" t="s">
        <v>71</v>
      </c>
      <c r="B8" s="3" t="s">
        <v>5199</v>
      </c>
      <c r="C8" s="3" t="s">
        <v>5206</v>
      </c>
      <c r="D8" s="3" t="s">
        <v>5205</v>
      </c>
    </row>
    <row r="9" spans="1:6" x14ac:dyDescent="0.25">
      <c r="A9" s="3" t="s">
        <v>72</v>
      </c>
      <c r="B9" s="3" t="s">
        <v>5199</v>
      </c>
      <c r="C9" s="3" t="s">
        <v>5207</v>
      </c>
      <c r="D9" s="3" t="s">
        <v>5203</v>
      </c>
    </row>
    <row r="10" spans="1:6" x14ac:dyDescent="0.25">
      <c r="A10" s="3" t="s">
        <v>73</v>
      </c>
      <c r="B10" s="3" t="s">
        <v>5199</v>
      </c>
      <c r="C10" s="3" t="s">
        <v>5208</v>
      </c>
      <c r="D10" s="3" t="s">
        <v>5209</v>
      </c>
    </row>
    <row r="11" spans="1:6" x14ac:dyDescent="0.25">
      <c r="A11" s="3" t="s">
        <v>74</v>
      </c>
      <c r="B11" s="3" t="s">
        <v>5199</v>
      </c>
      <c r="C11" s="3" t="s">
        <v>5210</v>
      </c>
      <c r="D11" s="3" t="s">
        <v>5205</v>
      </c>
    </row>
    <row r="12" spans="1:6" x14ac:dyDescent="0.25">
      <c r="A12" s="3" t="s">
        <v>75</v>
      </c>
      <c r="B12" s="3" t="s">
        <v>5199</v>
      </c>
      <c r="C12" s="3" t="s">
        <v>5211</v>
      </c>
      <c r="D12" s="3" t="s">
        <v>5205</v>
      </c>
    </row>
    <row r="13" spans="1:6" x14ac:dyDescent="0.25">
      <c r="A13" s="3" t="s">
        <v>76</v>
      </c>
      <c r="B13" s="3" t="s">
        <v>5199</v>
      </c>
      <c r="C13" s="3" t="s">
        <v>5212</v>
      </c>
      <c r="D13" s="3" t="s">
        <v>5213</v>
      </c>
    </row>
    <row r="14" spans="1:6" x14ac:dyDescent="0.25">
      <c r="A14" s="3" t="s">
        <v>77</v>
      </c>
      <c r="B14" s="3" t="s">
        <v>5199</v>
      </c>
      <c r="C14" s="3" t="s">
        <v>5214</v>
      </c>
      <c r="D14" s="3" t="s">
        <v>5215</v>
      </c>
    </row>
    <row r="15" spans="1:6" x14ac:dyDescent="0.25">
      <c r="A15" s="3" t="s">
        <v>78</v>
      </c>
      <c r="B15" s="3" t="s">
        <v>5199</v>
      </c>
      <c r="C15" s="3" t="s">
        <v>5216</v>
      </c>
      <c r="D15" s="3" t="s">
        <v>5205</v>
      </c>
    </row>
    <row r="16" spans="1:6" x14ac:dyDescent="0.25">
      <c r="A16" s="3" t="s">
        <v>79</v>
      </c>
      <c r="B16" s="3" t="s">
        <v>5199</v>
      </c>
      <c r="C16" s="3" t="s">
        <v>5217</v>
      </c>
      <c r="D16" s="3" t="s">
        <v>5203</v>
      </c>
    </row>
    <row r="17" spans="1:4" x14ac:dyDescent="0.25">
      <c r="A17" s="3" t="s">
        <v>80</v>
      </c>
      <c r="B17" s="3" t="s">
        <v>5199</v>
      </c>
      <c r="C17" s="3" t="s">
        <v>5218</v>
      </c>
      <c r="D17" s="3" t="s">
        <v>5203</v>
      </c>
    </row>
    <row r="18" spans="1:4" x14ac:dyDescent="0.25">
      <c r="A18" s="3" t="s">
        <v>81</v>
      </c>
      <c r="B18" s="3" t="s">
        <v>5199</v>
      </c>
      <c r="C18" s="3" t="s">
        <v>5219</v>
      </c>
      <c r="D18" s="3" t="s">
        <v>5205</v>
      </c>
    </row>
    <row r="19" spans="1:4" x14ac:dyDescent="0.25">
      <c r="A19" s="3" t="s">
        <v>5110</v>
      </c>
      <c r="B19" s="3" t="s">
        <v>5220</v>
      </c>
      <c r="C19" s="3" t="s">
        <v>5221</v>
      </c>
      <c r="D19" s="3" t="s">
        <v>5222</v>
      </c>
    </row>
    <row r="20" spans="1:4" x14ac:dyDescent="0.25">
      <c r="A20" s="3" t="s">
        <v>5111</v>
      </c>
      <c r="B20" s="3" t="s">
        <v>5220</v>
      </c>
      <c r="C20" s="3" t="s">
        <v>5223</v>
      </c>
      <c r="D20" s="3" t="s">
        <v>5222</v>
      </c>
    </row>
    <row r="21" spans="1:4" x14ac:dyDescent="0.25">
      <c r="A21" s="3" t="s">
        <v>5112</v>
      </c>
      <c r="B21" s="3" t="s">
        <v>5220</v>
      </c>
      <c r="C21" s="3" t="s">
        <v>5224</v>
      </c>
      <c r="D21" s="3" t="s">
        <v>5222</v>
      </c>
    </row>
    <row r="22" spans="1:4" x14ac:dyDescent="0.25">
      <c r="A22" s="3" t="s">
        <v>5113</v>
      </c>
      <c r="B22" s="3" t="s">
        <v>5220</v>
      </c>
      <c r="C22" s="3" t="s">
        <v>5225</v>
      </c>
      <c r="D22" s="3" t="s">
        <v>5222</v>
      </c>
    </row>
    <row r="23" spans="1:4" x14ac:dyDescent="0.25">
      <c r="A23" s="3" t="s">
        <v>5116</v>
      </c>
      <c r="B23" s="3" t="s">
        <v>5220</v>
      </c>
      <c r="C23" s="3" t="s">
        <v>5226</v>
      </c>
      <c r="D23" s="3" t="s">
        <v>5227</v>
      </c>
    </row>
    <row r="24" spans="1:4" x14ac:dyDescent="0.25">
      <c r="A24" s="3" t="s">
        <v>5117</v>
      </c>
      <c r="B24" s="3" t="s">
        <v>5220</v>
      </c>
      <c r="C24" s="3" t="s">
        <v>5228</v>
      </c>
      <c r="D24" s="3" t="s">
        <v>5227</v>
      </c>
    </row>
    <row r="25" spans="1:4" x14ac:dyDescent="0.25">
      <c r="A25" s="3" t="s">
        <v>5118</v>
      </c>
      <c r="B25" s="3" t="s">
        <v>5220</v>
      </c>
      <c r="C25" s="3" t="s">
        <v>5229</v>
      </c>
      <c r="D25" s="3" t="s">
        <v>5230</v>
      </c>
    </row>
    <row r="26" spans="1:4" x14ac:dyDescent="0.25">
      <c r="A26" s="3" t="s">
        <v>5119</v>
      </c>
      <c r="B26" s="3" t="s">
        <v>5220</v>
      </c>
      <c r="C26" s="3" t="s">
        <v>5231</v>
      </c>
      <c r="D26" s="3" t="s">
        <v>5232</v>
      </c>
    </row>
  </sheetData>
  <mergeCells count="2">
    <mergeCell ref="A2:F2"/>
    <mergeCell ref="A1:F1"/>
  </mergeCells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showGridLines="0" workbookViewId="0"/>
  </sheetViews>
  <sheetFormatPr defaultRowHeight="15" x14ac:dyDescent="0.25"/>
  <sheetData>
    <row r="1" spans="1:10" ht="30" customHeight="1" x14ac:dyDescent="0.25">
      <c r="A1" s="22" t="s">
        <v>5233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1.95" customHeight="1" x14ac:dyDescent="0.25">
      <c r="A2" s="32" t="s">
        <v>5234</v>
      </c>
      <c r="B2" s="21"/>
      <c r="C2" s="21"/>
      <c r="D2" s="21"/>
      <c r="E2" s="21"/>
      <c r="F2" s="21"/>
      <c r="G2" s="21"/>
      <c r="H2" s="21"/>
      <c r="I2" s="21"/>
      <c r="J2" s="21"/>
    </row>
    <row r="4" spans="1:10" x14ac:dyDescent="0.25">
      <c r="A4" s="20" t="s">
        <v>5235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1" t="s">
        <v>5236</v>
      </c>
      <c r="B5" s="38" t="s">
        <v>5237</v>
      </c>
      <c r="C5" s="17"/>
      <c r="D5" s="17"/>
      <c r="E5" s="17"/>
      <c r="F5" s="17"/>
      <c r="G5" s="17"/>
      <c r="H5" s="17"/>
      <c r="I5" s="17"/>
      <c r="J5" s="18"/>
    </row>
    <row r="6" spans="1:10" x14ac:dyDescent="0.25">
      <c r="A6" s="1" t="s">
        <v>5238</v>
      </c>
      <c r="B6" s="38" t="s">
        <v>5239</v>
      </c>
      <c r="C6" s="17"/>
      <c r="D6" s="17"/>
      <c r="E6" s="17"/>
      <c r="F6" s="17"/>
      <c r="G6" s="17"/>
      <c r="H6" s="17"/>
      <c r="I6" s="17"/>
      <c r="J6" s="18"/>
    </row>
    <row r="7" spans="1:10" x14ac:dyDescent="0.25">
      <c r="A7" s="1" t="s">
        <v>5240</v>
      </c>
      <c r="B7" s="38" t="s">
        <v>5241</v>
      </c>
      <c r="C7" s="17"/>
      <c r="D7" s="17"/>
      <c r="E7" s="17"/>
      <c r="F7" s="17"/>
      <c r="G7" s="17"/>
      <c r="H7" s="17"/>
      <c r="I7" s="17"/>
      <c r="J7" s="18"/>
    </row>
    <row r="8" spans="1:10" x14ac:dyDescent="0.25">
      <c r="A8" s="1" t="s">
        <v>5242</v>
      </c>
      <c r="B8" s="38" t="s">
        <v>5243</v>
      </c>
      <c r="C8" s="17"/>
      <c r="D8" s="17"/>
      <c r="E8" s="17"/>
      <c r="F8" s="17"/>
      <c r="G8" s="17"/>
      <c r="H8" s="17"/>
      <c r="I8" s="17"/>
      <c r="J8" s="18"/>
    </row>
    <row r="9" spans="1:10" x14ac:dyDescent="0.25">
      <c r="A9" s="1" t="s">
        <v>5244</v>
      </c>
      <c r="B9" s="38" t="s">
        <v>5245</v>
      </c>
      <c r="C9" s="17"/>
      <c r="D9" s="17"/>
      <c r="E9" s="17"/>
      <c r="F9" s="17"/>
      <c r="G9" s="17"/>
      <c r="H9" s="17"/>
      <c r="I9" s="17"/>
      <c r="J9" s="18"/>
    </row>
    <row r="10" spans="1:10" x14ac:dyDescent="0.25">
      <c r="A10" s="1" t="s">
        <v>5246</v>
      </c>
      <c r="B10" s="38" t="s">
        <v>5247</v>
      </c>
      <c r="C10" s="17"/>
      <c r="D10" s="17"/>
      <c r="E10" s="17"/>
      <c r="F10" s="17"/>
      <c r="G10" s="17"/>
      <c r="H10" s="17"/>
      <c r="I10" s="17"/>
      <c r="J10" s="18"/>
    </row>
    <row r="13" spans="1:10" x14ac:dyDescent="0.25">
      <c r="A13" s="20" t="s">
        <v>5248</v>
      </c>
      <c r="B13" s="21"/>
      <c r="C13" s="21"/>
      <c r="D13" s="21"/>
      <c r="E13" s="21"/>
      <c r="F13" s="21"/>
      <c r="G13" s="21"/>
      <c r="H13" s="21"/>
      <c r="I13" s="21"/>
      <c r="J13" s="21"/>
    </row>
    <row r="14" spans="1:10" ht="30" customHeight="1" x14ac:dyDescent="0.25">
      <c r="A14" s="37" t="s">
        <v>5249</v>
      </c>
      <c r="B14" s="17"/>
      <c r="C14" s="17"/>
      <c r="D14" s="17"/>
      <c r="E14" s="17"/>
      <c r="F14" s="17"/>
      <c r="G14" s="17"/>
      <c r="H14" s="17"/>
      <c r="I14" s="17"/>
      <c r="J14" s="18"/>
    </row>
    <row r="15" spans="1:10" ht="30" customHeight="1" x14ac:dyDescent="0.25">
      <c r="A15" s="37" t="s">
        <v>5250</v>
      </c>
      <c r="B15" s="17"/>
      <c r="C15" s="17"/>
      <c r="D15" s="17"/>
      <c r="E15" s="17"/>
      <c r="F15" s="17"/>
      <c r="G15" s="17"/>
      <c r="H15" s="17"/>
      <c r="I15" s="17"/>
      <c r="J15" s="18"/>
    </row>
    <row r="16" spans="1:10" ht="30" customHeight="1" x14ac:dyDescent="0.25">
      <c r="A16" s="37" t="s">
        <v>5251</v>
      </c>
      <c r="B16" s="17"/>
      <c r="C16" s="17"/>
      <c r="D16" s="17"/>
      <c r="E16" s="17"/>
      <c r="F16" s="17"/>
      <c r="G16" s="17"/>
      <c r="H16" s="17"/>
      <c r="I16" s="17"/>
      <c r="J16" s="18"/>
    </row>
    <row r="17" spans="1:10" ht="30" customHeight="1" x14ac:dyDescent="0.25">
      <c r="A17" s="37" t="s">
        <v>5252</v>
      </c>
      <c r="B17" s="17"/>
      <c r="C17" s="17"/>
      <c r="D17" s="17"/>
      <c r="E17" s="17"/>
      <c r="F17" s="17"/>
      <c r="G17" s="17"/>
      <c r="H17" s="17"/>
      <c r="I17" s="17"/>
      <c r="J17" s="18"/>
    </row>
    <row r="18" spans="1:10" ht="30" customHeight="1" x14ac:dyDescent="0.25">
      <c r="A18" s="37" t="s">
        <v>5253</v>
      </c>
      <c r="B18" s="17"/>
      <c r="C18" s="17"/>
      <c r="D18" s="17"/>
      <c r="E18" s="17"/>
      <c r="F18" s="17"/>
      <c r="G18" s="17"/>
      <c r="H18" s="17"/>
      <c r="I18" s="17"/>
      <c r="J18" s="18"/>
    </row>
    <row r="19" spans="1:10" ht="30" customHeight="1" x14ac:dyDescent="0.25">
      <c r="A19" s="37" t="s">
        <v>5254</v>
      </c>
      <c r="B19" s="17"/>
      <c r="C19" s="17"/>
      <c r="D19" s="17"/>
      <c r="E19" s="17"/>
      <c r="F19" s="17"/>
      <c r="G19" s="17"/>
      <c r="H19" s="17"/>
      <c r="I19" s="17"/>
      <c r="J19" s="18"/>
    </row>
    <row r="22" spans="1:10" x14ac:dyDescent="0.25">
      <c r="A22" s="20" t="s">
        <v>5255</v>
      </c>
      <c r="B22" s="21"/>
      <c r="C22" s="21"/>
      <c r="D22" s="21"/>
      <c r="E22" s="21"/>
      <c r="F22" s="21"/>
      <c r="G22" s="21"/>
      <c r="H22" s="21"/>
      <c r="I22" s="21"/>
      <c r="J22" s="21"/>
    </row>
    <row r="23" spans="1:10" x14ac:dyDescent="0.25">
      <c r="A23" s="38" t="s">
        <v>5256</v>
      </c>
      <c r="B23" s="17"/>
      <c r="C23" s="17"/>
      <c r="D23" s="17"/>
      <c r="E23" s="17"/>
      <c r="F23" s="17"/>
      <c r="G23" s="17"/>
      <c r="H23" s="17"/>
      <c r="I23" s="17"/>
      <c r="J23" s="18"/>
    </row>
    <row r="24" spans="1:10" x14ac:dyDescent="0.25">
      <c r="A24" s="38" t="s">
        <v>5257</v>
      </c>
      <c r="B24" s="17"/>
      <c r="C24" s="17"/>
      <c r="D24" s="17"/>
      <c r="E24" s="17"/>
      <c r="F24" s="17"/>
      <c r="G24" s="17"/>
      <c r="H24" s="17"/>
      <c r="I24" s="17"/>
      <c r="J24" s="18"/>
    </row>
    <row r="25" spans="1:10" x14ac:dyDescent="0.25">
      <c r="A25" s="38" t="s">
        <v>5258</v>
      </c>
      <c r="B25" s="17"/>
      <c r="C25" s="17"/>
      <c r="D25" s="17"/>
      <c r="E25" s="17"/>
      <c r="F25" s="17"/>
      <c r="G25" s="17"/>
      <c r="H25" s="17"/>
      <c r="I25" s="17"/>
      <c r="J25" s="18"/>
    </row>
    <row r="26" spans="1:10" x14ac:dyDescent="0.25">
      <c r="A26" s="38" t="s">
        <v>5259</v>
      </c>
      <c r="B26" s="17"/>
      <c r="C26" s="17"/>
      <c r="D26" s="17"/>
      <c r="E26" s="17"/>
      <c r="F26" s="17"/>
      <c r="G26" s="17"/>
      <c r="H26" s="17"/>
      <c r="I26" s="17"/>
      <c r="J26" s="18"/>
    </row>
  </sheetData>
  <mergeCells count="21">
    <mergeCell ref="A25:J25"/>
    <mergeCell ref="B7:J7"/>
    <mergeCell ref="A18:J18"/>
    <mergeCell ref="A26:J26"/>
    <mergeCell ref="A2:J2"/>
    <mergeCell ref="A24:J24"/>
    <mergeCell ref="B6:J6"/>
    <mergeCell ref="A1:J1"/>
    <mergeCell ref="B5:J5"/>
    <mergeCell ref="A16:J16"/>
    <mergeCell ref="A23:J23"/>
    <mergeCell ref="A14:J14"/>
    <mergeCell ref="A22:J22"/>
    <mergeCell ref="A17:J17"/>
    <mergeCell ref="A4:J4"/>
    <mergeCell ref="B8:J8"/>
    <mergeCell ref="A19:J19"/>
    <mergeCell ref="A13:J13"/>
    <mergeCell ref="B10:J10"/>
    <mergeCell ref="B9:J9"/>
    <mergeCell ref="A15:J15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README</vt:lpstr>
      <vt:lpstr>Raw_Data</vt:lpstr>
      <vt:lpstr>Analysis_Data</vt:lpstr>
      <vt:lpstr>Predictive_Model</vt:lpstr>
      <vt:lpstr>Churn_Analysis</vt:lpstr>
      <vt:lpstr>Customer_Segments</vt:lpstr>
      <vt:lpstr>Data_Quality</vt:lpstr>
      <vt:lpstr>Data_Dictionary</vt:lpstr>
      <vt:lpstr>Analyst_Notes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2026-09-30T19:25:21Z</dcterms:created>
  <dcterms:modified xsi:type="dcterms:W3CDTF">2026-09-30T19:54:41Z</dcterms:modified>
</cp:coreProperties>
</file>